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12.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8"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CAC\Desktop\Proyectos Excel\"/>
    </mc:Choice>
  </mc:AlternateContent>
  <xr:revisionPtr revIDLastSave="0" documentId="13_ncr:1_{9CBCC2D9-D975-4E0E-A6F9-8E5957AE2F0D}" xr6:coauthVersionLast="36" xr6:coauthVersionMax="36" xr10:uidLastSave="{00000000-0000-0000-0000-000000000000}"/>
  <bookViews>
    <workbookView xWindow="0" yWindow="0" windowWidth="11280" windowHeight="6945" tabRatio="925" activeTab="11" xr2:uid="{00000000-000D-0000-FFFF-FFFF00000000}"/>
  </bookViews>
  <sheets>
    <sheet name="LISTA" sheetId="10" r:id="rId1"/>
    <sheet name="PEDIDO" sheetId="3" r:id="rId2"/>
    <sheet name="PROMO ESPECIAL" sheetId="35" r:id="rId3"/>
    <sheet name="SUSPENSION" sheetId="36" r:id="rId4"/>
    <sheet name="EXITENCIAS" sheetId="44" r:id="rId5"/>
    <sheet name="Hoja1" sheetId="31" r:id="rId6"/>
    <sheet name="INR-2" sheetId="46" r:id="rId7"/>
    <sheet name="FACTURADO" sheetId="45" r:id="rId8"/>
    <sheet name="EXCLUSIVA" sheetId="34" r:id="rId9"/>
    <sheet name="PUNT-INTA-RADI" sheetId="39" r:id="rId10"/>
    <sheet name="NACIONAL" sheetId="33" r:id="rId11"/>
    <sheet name="INCOLBESTOS" sheetId="40" r:id="rId12"/>
    <sheet name="INR" sheetId="43" r:id="rId13"/>
    <sheet name="IMPORTADO" sheetId="32" r:id="rId14"/>
    <sheet name="CLIENTES" sheetId="8" r:id="rId15"/>
    <sheet name="COMPAR PRECIOS" sheetId="37" r:id="rId16"/>
    <sheet name="AGOTADOS" sheetId="41" r:id="rId17"/>
    <sheet name="ORGANIZAR " sheetId="13" r:id="rId18"/>
    <sheet name="REPETIDOS" sheetId="16" r:id="rId19"/>
    <sheet name="Hoja2" sheetId="42" r:id="rId20"/>
  </sheets>
  <definedNames>
    <definedName name="_xlnm._FilterDatabase" localSheetId="16" hidden="1">AGOTADOS!$A$2:$I$58</definedName>
    <definedName name="_xlnm._FilterDatabase" localSheetId="14" hidden="1">CLIENTES!$A$2:$H$2</definedName>
    <definedName name="_xlnm._FilterDatabase" localSheetId="15" hidden="1">'COMPAR PRECIOS'!$J$2:$J$501</definedName>
    <definedName name="_xlnm._FilterDatabase" localSheetId="8" hidden="1">EXCLUSIVA!$B$16:$Q$217</definedName>
    <definedName name="_xlnm._FilterDatabase" localSheetId="4" hidden="1">EXITENCIAS!$B$1:$H$191</definedName>
    <definedName name="_xlnm._FilterDatabase" localSheetId="7" hidden="1">FACTURADO!$B$16:$Q$217</definedName>
    <definedName name="_xlnm._FilterDatabase" localSheetId="5" hidden="1">Hoja1!$A$1:$N$382</definedName>
    <definedName name="_xlnm._FilterDatabase" localSheetId="13" hidden="1">IMPORTADO!$B$16:$Q$217</definedName>
    <definedName name="_xlnm._FilterDatabase" localSheetId="11" hidden="1">INCOLBESTOS!$B$16:$Q$217</definedName>
    <definedName name="_xlnm._FilterDatabase" localSheetId="6" hidden="1">'INR-2'!$B$16:$S$217</definedName>
    <definedName name="_xlnm._FilterDatabase" localSheetId="0" hidden="1">LISTA!$A$1:$N$18238</definedName>
    <definedName name="_xlnm._FilterDatabase" localSheetId="10" hidden="1">NACIONAL!$B$16:$Q$217</definedName>
    <definedName name="_xlnm._FilterDatabase" localSheetId="17" hidden="1">'ORGANIZAR '!$B$4:$H$502</definedName>
    <definedName name="_xlnm._FilterDatabase" localSheetId="1" hidden="1">PEDIDO!$B$16:$Q$217</definedName>
    <definedName name="_xlnm._FilterDatabase" localSheetId="2" hidden="1">'PROMO ESPECIAL'!$B$2:$E$192</definedName>
    <definedName name="_xlnm._FilterDatabase" localSheetId="9" hidden="1">'PUNT-INTA-RADI'!$B$16:$Q$217</definedName>
    <definedName name="_xlnm._FilterDatabase" localSheetId="18" hidden="1">REPETIDOS!$D$2:$G$184</definedName>
    <definedName name="_xlnm._FilterDatabase" localSheetId="3" hidden="1">SUSPENSION!$B$16:$Q$217</definedName>
    <definedName name="_xlnm.Extract" localSheetId="0">LISTA!#REF!</definedName>
    <definedName name="DATOS1">LISTA!$A:$J</definedName>
    <definedName name="LISTA" localSheetId="16">#REF!</definedName>
    <definedName name="LISTA" localSheetId="7">#REF!</definedName>
    <definedName name="LISTA" localSheetId="11">#REF!</definedName>
    <definedName name="LISTA" localSheetId="6">#REF!</definedName>
    <definedName name="LISTA" localSheetId="9">#REF!</definedName>
    <definedName name="LISTA">#REF!</definedName>
    <definedName name="MESES_DEL_AÑO">'PROMO ESPECIAL'!$G$3:$G$14</definedName>
    <definedName name="_xlnm.Print_Titles" localSheetId="0">LISTA!$1:$1</definedName>
  </definedNames>
  <calcPr calcId="191029"/>
</workbook>
</file>

<file path=xl/calcChain.xml><?xml version="1.0" encoding="utf-8"?>
<calcChain xmlns="http://schemas.openxmlformats.org/spreadsheetml/2006/main">
  <c r="F17" i="46" l="1"/>
  <c r="F206" i="46" l="1"/>
  <c r="F205" i="46"/>
  <c r="F19" i="46"/>
  <c r="F20" i="46"/>
  <c r="F21" i="46"/>
  <c r="F22" i="46"/>
  <c r="F23" i="46"/>
  <c r="F24" i="46"/>
  <c r="F25" i="46"/>
  <c r="F26" i="46"/>
  <c r="F27" i="46"/>
  <c r="F28" i="46"/>
  <c r="F29" i="46"/>
  <c r="F30" i="46"/>
  <c r="F31" i="46"/>
  <c r="F32" i="46"/>
  <c r="F33" i="46"/>
  <c r="F34" i="46"/>
  <c r="F35" i="46"/>
  <c r="F36" i="46"/>
  <c r="F37" i="46"/>
  <c r="F38" i="46"/>
  <c r="F39" i="46"/>
  <c r="F40" i="46"/>
  <c r="F41" i="46"/>
  <c r="F42" i="46"/>
  <c r="F43" i="46"/>
  <c r="F44" i="46"/>
  <c r="F45" i="46"/>
  <c r="F46" i="46"/>
  <c r="F47" i="46"/>
  <c r="F48" i="46"/>
  <c r="F49" i="46"/>
  <c r="F50" i="46"/>
  <c r="F51" i="46"/>
  <c r="F52" i="46"/>
  <c r="F53" i="46"/>
  <c r="F54" i="46"/>
  <c r="F55" i="46"/>
  <c r="F56" i="46"/>
  <c r="F57" i="46"/>
  <c r="F58" i="46"/>
  <c r="F59" i="46"/>
  <c r="F60" i="46"/>
  <c r="F61" i="46"/>
  <c r="F62" i="46"/>
  <c r="F63" i="46"/>
  <c r="F64" i="46"/>
  <c r="F65" i="46"/>
  <c r="F66" i="46"/>
  <c r="F67" i="46"/>
  <c r="F68" i="46"/>
  <c r="F69" i="46"/>
  <c r="F70" i="46"/>
  <c r="F71" i="46"/>
  <c r="F72" i="46"/>
  <c r="F73" i="46"/>
  <c r="F74" i="46"/>
  <c r="F75" i="46"/>
  <c r="F76" i="46"/>
  <c r="F77" i="46"/>
  <c r="F78" i="46"/>
  <c r="F79" i="46"/>
  <c r="F80" i="46"/>
  <c r="F81" i="46"/>
  <c r="F82" i="46"/>
  <c r="F83" i="46"/>
  <c r="F84" i="46"/>
  <c r="F85" i="46"/>
  <c r="F86" i="46"/>
  <c r="F87" i="46"/>
  <c r="F88" i="46"/>
  <c r="F89" i="46"/>
  <c r="F90" i="46"/>
  <c r="F91" i="46"/>
  <c r="F92" i="46"/>
  <c r="F93" i="46"/>
  <c r="F94" i="46"/>
  <c r="F95" i="46"/>
  <c r="F96" i="46"/>
  <c r="F97" i="46"/>
  <c r="F98" i="46"/>
  <c r="F99" i="46"/>
  <c r="F100" i="46"/>
  <c r="F101" i="46"/>
  <c r="F102" i="46"/>
  <c r="F103" i="46"/>
  <c r="F104" i="46"/>
  <c r="F105" i="46"/>
  <c r="F106" i="46"/>
  <c r="F107" i="46"/>
  <c r="F108" i="46"/>
  <c r="F109" i="46"/>
  <c r="F110" i="46"/>
  <c r="F111" i="46"/>
  <c r="F112" i="46"/>
  <c r="F113" i="46"/>
  <c r="F114" i="46"/>
  <c r="F115" i="46"/>
  <c r="F116" i="46"/>
  <c r="F117" i="46"/>
  <c r="F118" i="46"/>
  <c r="F119" i="46"/>
  <c r="F120" i="46"/>
  <c r="F121" i="46"/>
  <c r="F122" i="46"/>
  <c r="F123" i="46"/>
  <c r="F124" i="46"/>
  <c r="F125" i="46"/>
  <c r="F126" i="46"/>
  <c r="F127" i="46"/>
  <c r="F128" i="46"/>
  <c r="F129" i="46"/>
  <c r="F130" i="46"/>
  <c r="F131" i="46"/>
  <c r="F132" i="46"/>
  <c r="F133" i="46"/>
  <c r="F134" i="46"/>
  <c r="F135" i="46"/>
  <c r="F136" i="46"/>
  <c r="F137" i="46"/>
  <c r="F138" i="46"/>
  <c r="F139" i="46"/>
  <c r="F140" i="46"/>
  <c r="F141" i="46"/>
  <c r="F142" i="46"/>
  <c r="F143" i="46"/>
  <c r="F144" i="46"/>
  <c r="F145" i="46"/>
  <c r="F146" i="46"/>
  <c r="F147" i="46"/>
  <c r="F148" i="46"/>
  <c r="F149" i="46"/>
  <c r="F150" i="46"/>
  <c r="F151" i="46"/>
  <c r="F152" i="46"/>
  <c r="F153" i="46"/>
  <c r="F154" i="46"/>
  <c r="F155" i="46"/>
  <c r="F156" i="46"/>
  <c r="F157" i="46"/>
  <c r="F158" i="46"/>
  <c r="F159" i="46"/>
  <c r="F160" i="46"/>
  <c r="F161" i="46"/>
  <c r="F162" i="46"/>
  <c r="F163" i="46"/>
  <c r="F164" i="46"/>
  <c r="F165" i="46"/>
  <c r="F166" i="46"/>
  <c r="F167" i="46"/>
  <c r="F168" i="46"/>
  <c r="F169" i="46"/>
  <c r="F170" i="46"/>
  <c r="F171" i="46"/>
  <c r="F172" i="46"/>
  <c r="F173" i="46"/>
  <c r="F174" i="46"/>
  <c r="F175" i="46"/>
  <c r="F176" i="46"/>
  <c r="F177" i="46"/>
  <c r="F178" i="46"/>
  <c r="F179" i="46"/>
  <c r="F180" i="46"/>
  <c r="F181" i="46"/>
  <c r="F182" i="46"/>
  <c r="F183" i="46"/>
  <c r="F184" i="46"/>
  <c r="F185" i="46"/>
  <c r="F186" i="46"/>
  <c r="F187" i="46"/>
  <c r="F188" i="46"/>
  <c r="F189" i="46"/>
  <c r="F190" i="46"/>
  <c r="F191" i="46"/>
  <c r="F192" i="46"/>
  <c r="F193" i="46"/>
  <c r="F194" i="46"/>
  <c r="F195" i="46"/>
  <c r="F196" i="46"/>
  <c r="F197" i="46"/>
  <c r="F198" i="46"/>
  <c r="F199" i="46"/>
  <c r="F200" i="46"/>
  <c r="F201" i="46"/>
  <c r="F202" i="46"/>
  <c r="F203" i="46"/>
  <c r="F204" i="46"/>
  <c r="F18" i="46"/>
  <c r="W17" i="46" l="1"/>
  <c r="X612" i="46"/>
  <c r="X611" i="46"/>
  <c r="X610" i="46"/>
  <c r="X609" i="46"/>
  <c r="X608" i="46"/>
  <c r="X607" i="46"/>
  <c r="X606" i="46"/>
  <c r="X605" i="46"/>
  <c r="X604" i="46"/>
  <c r="X603" i="46"/>
  <c r="X602" i="46"/>
  <c r="X601" i="46"/>
  <c r="X600" i="46"/>
  <c r="X599" i="46"/>
  <c r="X598" i="46"/>
  <c r="X597" i="46"/>
  <c r="X596" i="46"/>
  <c r="X595" i="46"/>
  <c r="X594" i="46"/>
  <c r="X593" i="46"/>
  <c r="X592" i="46"/>
  <c r="X591" i="46"/>
  <c r="X590" i="46"/>
  <c r="X589" i="46"/>
  <c r="X588" i="46"/>
  <c r="X587" i="46"/>
  <c r="X586" i="46"/>
  <c r="X585" i="46"/>
  <c r="X584" i="46"/>
  <c r="X583" i="46"/>
  <c r="X582" i="46"/>
  <c r="X581" i="46"/>
  <c r="X580" i="46"/>
  <c r="X579" i="46"/>
  <c r="X578" i="46"/>
  <c r="Y577" i="46"/>
  <c r="X577" i="46"/>
  <c r="Y576" i="46"/>
  <c r="X576" i="46"/>
  <c r="Y575" i="46"/>
  <c r="X575" i="46"/>
  <c r="Y574" i="46"/>
  <c r="X574" i="46"/>
  <c r="Y573" i="46"/>
  <c r="X573" i="46"/>
  <c r="Y572" i="46"/>
  <c r="X572" i="46"/>
  <c r="Y571" i="46"/>
  <c r="X571" i="46"/>
  <c r="Y570" i="46"/>
  <c r="X570" i="46"/>
  <c r="Y569" i="46"/>
  <c r="X569" i="46"/>
  <c r="Y568" i="46"/>
  <c r="X568" i="46"/>
  <c r="Y567" i="46"/>
  <c r="X567" i="46"/>
  <c r="Y566" i="46"/>
  <c r="X566" i="46"/>
  <c r="Y565" i="46"/>
  <c r="X565" i="46"/>
  <c r="Y564" i="46"/>
  <c r="X564" i="46"/>
  <c r="Y563" i="46"/>
  <c r="X563" i="46"/>
  <c r="Y562" i="46"/>
  <c r="X562" i="46"/>
  <c r="Y561" i="46"/>
  <c r="X561" i="46"/>
  <c r="Y560" i="46"/>
  <c r="X560" i="46"/>
  <c r="Y559" i="46"/>
  <c r="X559" i="46"/>
  <c r="Y558" i="46"/>
  <c r="X558" i="46"/>
  <c r="Y557" i="46"/>
  <c r="X557" i="46"/>
  <c r="Y556" i="46"/>
  <c r="X556" i="46"/>
  <c r="Y555" i="46"/>
  <c r="X555" i="46"/>
  <c r="Y554" i="46"/>
  <c r="X554" i="46"/>
  <c r="Y553" i="46"/>
  <c r="X553" i="46"/>
  <c r="Y552" i="46"/>
  <c r="X552" i="46"/>
  <c r="Y551" i="46"/>
  <c r="X551" i="46"/>
  <c r="Y550" i="46"/>
  <c r="X550" i="46"/>
  <c r="Y549" i="46"/>
  <c r="X549" i="46"/>
  <c r="Y548" i="46"/>
  <c r="X548" i="46"/>
  <c r="Y547" i="46"/>
  <c r="X547" i="46"/>
  <c r="Y546" i="46"/>
  <c r="X546" i="46"/>
  <c r="Y545" i="46"/>
  <c r="X545" i="46"/>
  <c r="Y544" i="46"/>
  <c r="X544" i="46"/>
  <c r="Y543" i="46"/>
  <c r="X543" i="46"/>
  <c r="Y542" i="46"/>
  <c r="X542" i="46"/>
  <c r="Y541" i="46"/>
  <c r="X541" i="46"/>
  <c r="Y540" i="46"/>
  <c r="X540" i="46"/>
  <c r="Y539" i="46"/>
  <c r="X539" i="46"/>
  <c r="Y538" i="46"/>
  <c r="X538" i="46"/>
  <c r="Y537" i="46"/>
  <c r="X537" i="46"/>
  <c r="Y536" i="46"/>
  <c r="X536" i="46"/>
  <c r="Y535" i="46"/>
  <c r="X535" i="46"/>
  <c r="Y534" i="46"/>
  <c r="X534" i="46"/>
  <c r="Y533" i="46"/>
  <c r="X533" i="46"/>
  <c r="Y532" i="46"/>
  <c r="X532" i="46"/>
  <c r="Y531" i="46"/>
  <c r="X531" i="46"/>
  <c r="Y530" i="46"/>
  <c r="X530" i="46"/>
  <c r="Y529" i="46"/>
  <c r="X529" i="46"/>
  <c r="Y528" i="46"/>
  <c r="X528" i="46"/>
  <c r="Y527" i="46"/>
  <c r="X527" i="46"/>
  <c r="Y526" i="46"/>
  <c r="X526" i="46"/>
  <c r="Y525" i="46"/>
  <c r="X525" i="46"/>
  <c r="Y524" i="46"/>
  <c r="X524" i="46"/>
  <c r="Y523" i="46"/>
  <c r="X523" i="46"/>
  <c r="Y522" i="46"/>
  <c r="X522" i="46"/>
  <c r="Y521" i="46"/>
  <c r="X521" i="46"/>
  <c r="Y520" i="46"/>
  <c r="X520" i="46"/>
  <c r="Y519" i="46"/>
  <c r="X519" i="46"/>
  <c r="Y518" i="46"/>
  <c r="X518" i="46"/>
  <c r="Y517" i="46"/>
  <c r="X517" i="46"/>
  <c r="Y516" i="46"/>
  <c r="X516" i="46"/>
  <c r="Y515" i="46"/>
  <c r="X515" i="46"/>
  <c r="Y514" i="46"/>
  <c r="X514" i="46"/>
  <c r="Y513" i="46"/>
  <c r="X513" i="46"/>
  <c r="Y512" i="46"/>
  <c r="X512" i="46"/>
  <c r="Y511" i="46"/>
  <c r="X511" i="46"/>
  <c r="Y510" i="46"/>
  <c r="X510" i="46"/>
  <c r="Y509" i="46"/>
  <c r="X509" i="46"/>
  <c r="Y508" i="46"/>
  <c r="X508" i="46"/>
  <c r="Y507" i="46"/>
  <c r="X507" i="46"/>
  <c r="Y506" i="46"/>
  <c r="X506" i="46"/>
  <c r="Y505" i="46"/>
  <c r="X505" i="46"/>
  <c r="Y504" i="46"/>
  <c r="X504" i="46"/>
  <c r="Y503" i="46"/>
  <c r="X503" i="46"/>
  <c r="Y502" i="46"/>
  <c r="X502" i="46"/>
  <c r="Y501" i="46"/>
  <c r="X501" i="46"/>
  <c r="Y500" i="46"/>
  <c r="X500" i="46"/>
  <c r="Y499" i="46"/>
  <c r="X499" i="46"/>
  <c r="Y498" i="46"/>
  <c r="X498" i="46"/>
  <c r="Y497" i="46"/>
  <c r="X497" i="46"/>
  <c r="Y496" i="46"/>
  <c r="X496" i="46"/>
  <c r="Y495" i="46"/>
  <c r="X495" i="46"/>
  <c r="Y494" i="46"/>
  <c r="X494" i="46"/>
  <c r="Y493" i="46"/>
  <c r="X493" i="46"/>
  <c r="Y492" i="46"/>
  <c r="X492" i="46"/>
  <c r="Y491" i="46"/>
  <c r="X491" i="46"/>
  <c r="Y490" i="46"/>
  <c r="X490" i="46"/>
  <c r="Y489" i="46"/>
  <c r="X489" i="46"/>
  <c r="Y488" i="46"/>
  <c r="X488" i="46"/>
  <c r="Y487" i="46"/>
  <c r="X487" i="46"/>
  <c r="Y486" i="46"/>
  <c r="X486" i="46"/>
  <c r="Y485" i="46"/>
  <c r="X485" i="46"/>
  <c r="Y484" i="46"/>
  <c r="X484" i="46"/>
  <c r="Y483" i="46"/>
  <c r="X483" i="46"/>
  <c r="Y482" i="46"/>
  <c r="X482" i="46"/>
  <c r="Y481" i="46"/>
  <c r="X481" i="46"/>
  <c r="Y480" i="46"/>
  <c r="X480" i="46"/>
  <c r="Y479" i="46"/>
  <c r="X479" i="46"/>
  <c r="Y478" i="46"/>
  <c r="X478" i="46"/>
  <c r="Y477" i="46"/>
  <c r="X477" i="46"/>
  <c r="Y476" i="46"/>
  <c r="X476" i="46"/>
  <c r="Y475" i="46"/>
  <c r="X475" i="46"/>
  <c r="Y474" i="46"/>
  <c r="X474" i="46"/>
  <c r="Y473" i="46"/>
  <c r="X473" i="46"/>
  <c r="Y472" i="46"/>
  <c r="X472" i="46"/>
  <c r="Y471" i="46"/>
  <c r="X471" i="46"/>
  <c r="Y470" i="46"/>
  <c r="X470" i="46"/>
  <c r="Y469" i="46"/>
  <c r="X469" i="46"/>
  <c r="Y468" i="46"/>
  <c r="X468" i="46"/>
  <c r="Y467" i="46"/>
  <c r="X467" i="46"/>
  <c r="Y466" i="46"/>
  <c r="X466" i="46"/>
  <c r="Y465" i="46"/>
  <c r="X465" i="46"/>
  <c r="Y464" i="46"/>
  <c r="X464" i="46"/>
  <c r="Y463" i="46"/>
  <c r="X463" i="46"/>
  <c r="Y462" i="46"/>
  <c r="X462" i="46"/>
  <c r="Y461" i="46"/>
  <c r="X461" i="46"/>
  <c r="Y460" i="46"/>
  <c r="X460" i="46"/>
  <c r="Y459" i="46"/>
  <c r="X459" i="46"/>
  <c r="Y458" i="46"/>
  <c r="X458" i="46"/>
  <c r="Y457" i="46"/>
  <c r="X457" i="46"/>
  <c r="Y456" i="46"/>
  <c r="X456" i="46"/>
  <c r="Y455" i="46"/>
  <c r="X455" i="46"/>
  <c r="Y454" i="46"/>
  <c r="X454" i="46"/>
  <c r="Y453" i="46"/>
  <c r="X453" i="46"/>
  <c r="Y452" i="46"/>
  <c r="X452" i="46"/>
  <c r="Y451" i="46"/>
  <c r="X451" i="46"/>
  <c r="Y450" i="46"/>
  <c r="X450" i="46"/>
  <c r="Y449" i="46"/>
  <c r="X449" i="46"/>
  <c r="Y448" i="46"/>
  <c r="X448" i="46"/>
  <c r="Y447" i="46"/>
  <c r="X447" i="46"/>
  <c r="Y446" i="46"/>
  <c r="X446" i="46"/>
  <c r="Y445" i="46"/>
  <c r="X445" i="46"/>
  <c r="Y444" i="46"/>
  <c r="X444" i="46"/>
  <c r="Y443" i="46"/>
  <c r="X443" i="46"/>
  <c r="Y442" i="46"/>
  <c r="X442" i="46"/>
  <c r="Y441" i="46"/>
  <c r="X441" i="46"/>
  <c r="Y440" i="46"/>
  <c r="X440" i="46"/>
  <c r="Y439" i="46"/>
  <c r="X439" i="46"/>
  <c r="Y438" i="46"/>
  <c r="X438" i="46"/>
  <c r="Y437" i="46"/>
  <c r="X437" i="46"/>
  <c r="Y436" i="46"/>
  <c r="X436" i="46"/>
  <c r="Y435" i="46"/>
  <c r="X435" i="46"/>
  <c r="Y434" i="46"/>
  <c r="X434" i="46"/>
  <c r="Y433" i="46"/>
  <c r="X433" i="46"/>
  <c r="Y432" i="46"/>
  <c r="X432" i="46"/>
  <c r="Y431" i="46"/>
  <c r="X431" i="46"/>
  <c r="Y430" i="46"/>
  <c r="X430" i="46"/>
  <c r="Y429" i="46"/>
  <c r="X429" i="46"/>
  <c r="Y428" i="46"/>
  <c r="X428" i="46"/>
  <c r="Y427" i="46"/>
  <c r="X427" i="46"/>
  <c r="Y426" i="46"/>
  <c r="X426" i="46"/>
  <c r="Y425" i="46"/>
  <c r="X425" i="46"/>
  <c r="Y424" i="46"/>
  <c r="X424" i="46"/>
  <c r="Y423" i="46"/>
  <c r="X423" i="46"/>
  <c r="Y422" i="46"/>
  <c r="X422" i="46"/>
  <c r="Y421" i="46"/>
  <c r="X421" i="46"/>
  <c r="Y420" i="46"/>
  <c r="X420" i="46"/>
  <c r="Y419" i="46"/>
  <c r="X419" i="46"/>
  <c r="Y418" i="46"/>
  <c r="X418" i="46"/>
  <c r="Y417" i="46"/>
  <c r="X417" i="46"/>
  <c r="Y416" i="46"/>
  <c r="X416" i="46"/>
  <c r="Y415" i="46"/>
  <c r="X415" i="46"/>
  <c r="Y414" i="46"/>
  <c r="X414" i="46"/>
  <c r="Y413" i="46"/>
  <c r="X413" i="46"/>
  <c r="Y412" i="46"/>
  <c r="X412" i="46"/>
  <c r="Y411" i="46"/>
  <c r="X411" i="46"/>
  <c r="Y410" i="46"/>
  <c r="X410" i="46"/>
  <c r="Y409" i="46"/>
  <c r="X409" i="46"/>
  <c r="Y408" i="46"/>
  <c r="X408" i="46"/>
  <c r="Y407" i="46"/>
  <c r="X407" i="46"/>
  <c r="Y406" i="46"/>
  <c r="X406" i="46"/>
  <c r="Y405" i="46"/>
  <c r="X405" i="46"/>
  <c r="Y404" i="46"/>
  <c r="X404" i="46"/>
  <c r="Y403" i="46"/>
  <c r="X403" i="46"/>
  <c r="Y402" i="46"/>
  <c r="X402" i="46"/>
  <c r="Y401" i="46"/>
  <c r="X401" i="46"/>
  <c r="Y400" i="46"/>
  <c r="X400" i="46"/>
  <c r="Y399" i="46"/>
  <c r="X399" i="46"/>
  <c r="Y398" i="46"/>
  <c r="X398" i="46"/>
  <c r="Y397" i="46"/>
  <c r="X397" i="46"/>
  <c r="Y396" i="46"/>
  <c r="X396" i="46"/>
  <c r="Y395" i="46"/>
  <c r="X395" i="46"/>
  <c r="Y394" i="46"/>
  <c r="X394" i="46"/>
  <c r="Y393" i="46"/>
  <c r="X393" i="46"/>
  <c r="Y392" i="46"/>
  <c r="X392" i="46"/>
  <c r="Y391" i="46"/>
  <c r="X391" i="46"/>
  <c r="Y390" i="46"/>
  <c r="X390" i="46"/>
  <c r="Y389" i="46"/>
  <c r="X389" i="46"/>
  <c r="Y388" i="46"/>
  <c r="X388" i="46"/>
  <c r="Y387" i="46"/>
  <c r="X387" i="46"/>
  <c r="Y386" i="46"/>
  <c r="X386" i="46"/>
  <c r="Y385" i="46"/>
  <c r="X385" i="46"/>
  <c r="Y384" i="46"/>
  <c r="X384" i="46"/>
  <c r="Y383" i="46"/>
  <c r="X383" i="46"/>
  <c r="Y382" i="46"/>
  <c r="X382" i="46"/>
  <c r="Y381" i="46"/>
  <c r="X381" i="46"/>
  <c r="Y380" i="46"/>
  <c r="X380" i="46"/>
  <c r="Y379" i="46"/>
  <c r="X379" i="46"/>
  <c r="Y378" i="46"/>
  <c r="X378" i="46"/>
  <c r="Y377" i="46"/>
  <c r="X377" i="46"/>
  <c r="Y376" i="46"/>
  <c r="X376" i="46"/>
  <c r="Y375" i="46"/>
  <c r="X375" i="46"/>
  <c r="Y374" i="46"/>
  <c r="X374" i="46"/>
  <c r="Y373" i="46"/>
  <c r="X373" i="46"/>
  <c r="Y372" i="46"/>
  <c r="X372" i="46"/>
  <c r="Y371" i="46"/>
  <c r="X371" i="46"/>
  <c r="Y370" i="46"/>
  <c r="X370" i="46"/>
  <c r="Y369" i="46"/>
  <c r="X369" i="46"/>
  <c r="Y368" i="46"/>
  <c r="X368" i="46"/>
  <c r="Y367" i="46"/>
  <c r="X367" i="46"/>
  <c r="Y366" i="46"/>
  <c r="X366" i="46"/>
  <c r="Y365" i="46"/>
  <c r="X365" i="46"/>
  <c r="Y364" i="46"/>
  <c r="X364" i="46"/>
  <c r="Y363" i="46"/>
  <c r="X363" i="46"/>
  <c r="Y362" i="46"/>
  <c r="X362" i="46"/>
  <c r="Y361" i="46"/>
  <c r="X361" i="46"/>
  <c r="Y360" i="46"/>
  <c r="X360" i="46"/>
  <c r="Y359" i="46"/>
  <c r="X359" i="46"/>
  <c r="Y358" i="46"/>
  <c r="X358" i="46"/>
  <c r="Y357" i="46"/>
  <c r="X357" i="46"/>
  <c r="Y356" i="46"/>
  <c r="X356" i="46"/>
  <c r="Y355" i="46"/>
  <c r="X355" i="46"/>
  <c r="Y354" i="46"/>
  <c r="X354" i="46"/>
  <c r="Y353" i="46"/>
  <c r="X353" i="46"/>
  <c r="Y352" i="46"/>
  <c r="X352" i="46"/>
  <c r="Y351" i="46"/>
  <c r="X351" i="46"/>
  <c r="Y350" i="46"/>
  <c r="X350" i="46"/>
  <c r="Y349" i="46"/>
  <c r="X349" i="46"/>
  <c r="Y348" i="46"/>
  <c r="X348" i="46"/>
  <c r="Y347" i="46"/>
  <c r="X347" i="46"/>
  <c r="Y346" i="46"/>
  <c r="X346" i="46"/>
  <c r="Y345" i="46"/>
  <c r="X345" i="46"/>
  <c r="Y344" i="46"/>
  <c r="X344" i="46"/>
  <c r="Y343" i="46"/>
  <c r="X343" i="46"/>
  <c r="Y342" i="46"/>
  <c r="X342" i="46"/>
  <c r="Y341" i="46"/>
  <c r="X341" i="46"/>
  <c r="Y340" i="46"/>
  <c r="X340" i="46"/>
  <c r="Y339" i="46"/>
  <c r="X339" i="46"/>
  <c r="Y338" i="46"/>
  <c r="X338" i="46"/>
  <c r="Y337" i="46"/>
  <c r="X337" i="46"/>
  <c r="Y336" i="46"/>
  <c r="X336" i="46"/>
  <c r="Y335" i="46"/>
  <c r="X335" i="46"/>
  <c r="Y334" i="46"/>
  <c r="X334" i="46"/>
  <c r="Y333" i="46"/>
  <c r="X333" i="46"/>
  <c r="Y332" i="46"/>
  <c r="X332" i="46"/>
  <c r="Y331" i="46"/>
  <c r="X331" i="46"/>
  <c r="Y330" i="46"/>
  <c r="X330" i="46"/>
  <c r="Y329" i="46"/>
  <c r="X329" i="46"/>
  <c r="Y328" i="46"/>
  <c r="X328" i="46"/>
  <c r="Y327" i="46"/>
  <c r="X327" i="46"/>
  <c r="Y326" i="46"/>
  <c r="X326" i="46"/>
  <c r="Y325" i="46"/>
  <c r="X325" i="46"/>
  <c r="Y324" i="46"/>
  <c r="X324" i="46"/>
  <c r="Y323" i="46"/>
  <c r="X323" i="46"/>
  <c r="Y322" i="46"/>
  <c r="X322" i="46"/>
  <c r="Y321" i="46"/>
  <c r="X321" i="46"/>
  <c r="Y320" i="46"/>
  <c r="X320" i="46"/>
  <c r="Y319" i="46"/>
  <c r="X319" i="46"/>
  <c r="Y318" i="46"/>
  <c r="X318" i="46"/>
  <c r="Y317" i="46"/>
  <c r="X317" i="46"/>
  <c r="Y316" i="46"/>
  <c r="X316" i="46"/>
  <c r="Y315" i="46"/>
  <c r="X315" i="46"/>
  <c r="Y314" i="46"/>
  <c r="X314" i="46"/>
  <c r="Y313" i="46"/>
  <c r="X313" i="46"/>
  <c r="Y312" i="46"/>
  <c r="X312" i="46"/>
  <c r="Y311" i="46"/>
  <c r="X311" i="46"/>
  <c r="Y310" i="46"/>
  <c r="X310" i="46"/>
  <c r="Y309" i="46"/>
  <c r="X309" i="46"/>
  <c r="Y308" i="46"/>
  <c r="X308" i="46"/>
  <c r="Y307" i="46"/>
  <c r="X307" i="46"/>
  <c r="Y306" i="46"/>
  <c r="X306" i="46"/>
  <c r="Y305" i="46"/>
  <c r="X305" i="46"/>
  <c r="Y304" i="46"/>
  <c r="X304" i="46"/>
  <c r="Y303" i="46"/>
  <c r="X303" i="46"/>
  <c r="Y302" i="46"/>
  <c r="X302" i="46"/>
  <c r="Y301" i="46"/>
  <c r="X301" i="46"/>
  <c r="Y300" i="46"/>
  <c r="X300" i="46"/>
  <c r="Y299" i="46"/>
  <c r="X299" i="46"/>
  <c r="Y298" i="46"/>
  <c r="X298" i="46"/>
  <c r="Y297" i="46"/>
  <c r="X297" i="46"/>
  <c r="Y296" i="46"/>
  <c r="X296" i="46"/>
  <c r="Y295" i="46"/>
  <c r="X295" i="46"/>
  <c r="Y294" i="46"/>
  <c r="X294" i="46"/>
  <c r="Y293" i="46"/>
  <c r="X293" i="46"/>
  <c r="Y292" i="46"/>
  <c r="X292" i="46"/>
  <c r="Y291" i="46"/>
  <c r="X291" i="46"/>
  <c r="Y290" i="46"/>
  <c r="X290" i="46"/>
  <c r="Y289" i="46"/>
  <c r="X289" i="46"/>
  <c r="Y288" i="46"/>
  <c r="X288" i="46"/>
  <c r="Y287" i="46"/>
  <c r="X287" i="46"/>
  <c r="Y286" i="46"/>
  <c r="X286" i="46"/>
  <c r="Y285" i="46"/>
  <c r="X285" i="46"/>
  <c r="Y284" i="46"/>
  <c r="X284" i="46"/>
  <c r="Y283" i="46"/>
  <c r="X283" i="46"/>
  <c r="Y282" i="46"/>
  <c r="X282" i="46"/>
  <c r="Y281" i="46"/>
  <c r="X281" i="46"/>
  <c r="Y280" i="46"/>
  <c r="X280" i="46"/>
  <c r="Y279" i="46"/>
  <c r="X279" i="46"/>
  <c r="Y278" i="46"/>
  <c r="X278" i="46"/>
  <c r="Y277" i="46"/>
  <c r="X277" i="46"/>
  <c r="Y276" i="46"/>
  <c r="X276" i="46"/>
  <c r="Y275" i="46"/>
  <c r="X275" i="46"/>
  <c r="Y274" i="46"/>
  <c r="X274" i="46"/>
  <c r="Y273" i="46"/>
  <c r="X273" i="46"/>
  <c r="Y272" i="46"/>
  <c r="X272" i="46"/>
  <c r="Y271" i="46"/>
  <c r="X271" i="46"/>
  <c r="Y270" i="46"/>
  <c r="X270" i="46"/>
  <c r="Y269" i="46"/>
  <c r="X269" i="46"/>
  <c r="Y268" i="46"/>
  <c r="X268" i="46"/>
  <c r="Y267" i="46"/>
  <c r="X267" i="46"/>
  <c r="Y266" i="46"/>
  <c r="X266" i="46"/>
  <c r="Y265" i="46"/>
  <c r="X265" i="46"/>
  <c r="Y264" i="46"/>
  <c r="X264" i="46"/>
  <c r="Y263" i="46"/>
  <c r="X263" i="46"/>
  <c r="Y262" i="46"/>
  <c r="X262" i="46"/>
  <c r="Y261" i="46"/>
  <c r="X261" i="46"/>
  <c r="Y260" i="46"/>
  <c r="X260" i="46"/>
  <c r="Y259" i="46"/>
  <c r="X259" i="46"/>
  <c r="Y258" i="46"/>
  <c r="X258" i="46"/>
  <c r="Y257" i="46"/>
  <c r="X257" i="46"/>
  <c r="Y256" i="46"/>
  <c r="X256" i="46"/>
  <c r="Y255" i="46"/>
  <c r="X255" i="46"/>
  <c r="Y254" i="46"/>
  <c r="X254" i="46"/>
  <c r="Y253" i="46"/>
  <c r="X253" i="46"/>
  <c r="Y252" i="46"/>
  <c r="X252" i="46"/>
  <c r="Y251" i="46"/>
  <c r="X251" i="46"/>
  <c r="Y250" i="46"/>
  <c r="X250" i="46"/>
  <c r="Y249" i="46"/>
  <c r="X249" i="46"/>
  <c r="Y248" i="46"/>
  <c r="X248" i="46"/>
  <c r="Y247" i="46"/>
  <c r="X247" i="46"/>
  <c r="Y246" i="46"/>
  <c r="X246" i="46"/>
  <c r="Y245" i="46"/>
  <c r="X245" i="46"/>
  <c r="Y244" i="46"/>
  <c r="X244" i="46"/>
  <c r="Y243" i="46"/>
  <c r="X243" i="46"/>
  <c r="Y242" i="46"/>
  <c r="X242" i="46"/>
  <c r="Y241" i="46"/>
  <c r="X241" i="46"/>
  <c r="Y240" i="46"/>
  <c r="X240" i="46"/>
  <c r="Y239" i="46"/>
  <c r="X239" i="46"/>
  <c r="Y238" i="46"/>
  <c r="X238" i="46"/>
  <c r="Y237" i="46"/>
  <c r="X237" i="46"/>
  <c r="Y236" i="46"/>
  <c r="X236" i="46"/>
  <c r="Y235" i="46"/>
  <c r="X235" i="46"/>
  <c r="Y234" i="46"/>
  <c r="X234" i="46"/>
  <c r="Y233" i="46"/>
  <c r="X233" i="46"/>
  <c r="Y232" i="46"/>
  <c r="X232" i="46"/>
  <c r="Y231" i="46"/>
  <c r="X231" i="46"/>
  <c r="Y230" i="46"/>
  <c r="X230" i="46"/>
  <c r="Y229" i="46"/>
  <c r="X229" i="46"/>
  <c r="Y228" i="46"/>
  <c r="X228" i="46"/>
  <c r="Y227" i="46"/>
  <c r="X227" i="46"/>
  <c r="Y226" i="46"/>
  <c r="X226" i="46"/>
  <c r="Y225" i="46"/>
  <c r="X225" i="46"/>
  <c r="Y224" i="46"/>
  <c r="X224" i="46"/>
  <c r="Y223" i="46"/>
  <c r="X223" i="46"/>
  <c r="Y222" i="46"/>
  <c r="X222" i="46"/>
  <c r="Y221" i="46"/>
  <c r="X221" i="46"/>
  <c r="Y220" i="46"/>
  <c r="X220" i="46"/>
  <c r="Y219" i="46"/>
  <c r="X219" i="46"/>
  <c r="Y218" i="46"/>
  <c r="X218" i="46"/>
  <c r="Y217" i="46"/>
  <c r="X217" i="46"/>
  <c r="Y216" i="46"/>
  <c r="X216" i="46"/>
  <c r="Y215" i="46"/>
  <c r="X215" i="46"/>
  <c r="Y214" i="46"/>
  <c r="Y213" i="46"/>
  <c r="Y212" i="46"/>
  <c r="Y211" i="46"/>
  <c r="X211" i="46"/>
  <c r="Y210" i="46"/>
  <c r="K210" i="46"/>
  <c r="X210" i="46" s="1"/>
  <c r="Y209" i="46"/>
  <c r="Y208" i="46"/>
  <c r="X208" i="46"/>
  <c r="W208" i="46"/>
  <c r="Y207" i="46"/>
  <c r="X207" i="46"/>
  <c r="W207" i="46"/>
  <c r="R206" i="46"/>
  <c r="M206" i="46"/>
  <c r="N206" i="46" s="1"/>
  <c r="K206" i="46"/>
  <c r="X206" i="46" s="1"/>
  <c r="H206" i="46"/>
  <c r="W206" i="46"/>
  <c r="C206" i="46"/>
  <c r="B206" i="46"/>
  <c r="R205" i="46"/>
  <c r="M205" i="46"/>
  <c r="N205" i="46" s="1"/>
  <c r="K205" i="46"/>
  <c r="X205" i="46" s="1"/>
  <c r="H205" i="46"/>
  <c r="W205" i="46"/>
  <c r="C205" i="46"/>
  <c r="B205" i="46"/>
  <c r="R204" i="46"/>
  <c r="M204" i="46"/>
  <c r="N204" i="46" s="1"/>
  <c r="K204" i="46"/>
  <c r="X204" i="46" s="1"/>
  <c r="H204" i="46"/>
  <c r="W204" i="46"/>
  <c r="C204" i="46"/>
  <c r="B204" i="46"/>
  <c r="R203" i="46"/>
  <c r="M203" i="46"/>
  <c r="N203" i="46" s="1"/>
  <c r="K203" i="46"/>
  <c r="X203" i="46" s="1"/>
  <c r="H203" i="46"/>
  <c r="W203" i="46"/>
  <c r="C203" i="46"/>
  <c r="B203" i="46"/>
  <c r="R202" i="46"/>
  <c r="M202" i="46"/>
  <c r="N202" i="46" s="1"/>
  <c r="K202" i="46"/>
  <c r="X202" i="46" s="1"/>
  <c r="H202" i="46"/>
  <c r="W202" i="46"/>
  <c r="C202" i="46"/>
  <c r="B202" i="46"/>
  <c r="R201" i="46"/>
  <c r="M201" i="46"/>
  <c r="N201" i="46" s="1"/>
  <c r="K201" i="46"/>
  <c r="X201" i="46" s="1"/>
  <c r="H201" i="46"/>
  <c r="W201" i="46"/>
  <c r="C201" i="46"/>
  <c r="B201" i="46"/>
  <c r="R200" i="46"/>
  <c r="M200" i="46"/>
  <c r="N200" i="46" s="1"/>
  <c r="K200" i="46"/>
  <c r="X200" i="46" s="1"/>
  <c r="H200" i="46"/>
  <c r="W200" i="46"/>
  <c r="C200" i="46"/>
  <c r="B200" i="46"/>
  <c r="R199" i="46"/>
  <c r="M199" i="46"/>
  <c r="N199" i="46" s="1"/>
  <c r="K199" i="46"/>
  <c r="X199" i="46" s="1"/>
  <c r="H199" i="46"/>
  <c r="W199" i="46"/>
  <c r="C199" i="46"/>
  <c r="B199" i="46"/>
  <c r="R198" i="46"/>
  <c r="M198" i="46"/>
  <c r="N198" i="46" s="1"/>
  <c r="K198" i="46"/>
  <c r="X198" i="46" s="1"/>
  <c r="H198" i="46"/>
  <c r="W198" i="46"/>
  <c r="C198" i="46"/>
  <c r="B198" i="46"/>
  <c r="R197" i="46"/>
  <c r="M197" i="46"/>
  <c r="N197" i="46" s="1"/>
  <c r="K197" i="46"/>
  <c r="X197" i="46" s="1"/>
  <c r="H197" i="46"/>
  <c r="W197" i="46"/>
  <c r="C197" i="46"/>
  <c r="B197" i="46"/>
  <c r="R196" i="46"/>
  <c r="M196" i="46"/>
  <c r="N196" i="46" s="1"/>
  <c r="K196" i="46"/>
  <c r="X196" i="46" s="1"/>
  <c r="H196" i="46"/>
  <c r="W196" i="46"/>
  <c r="C196" i="46"/>
  <c r="B196" i="46"/>
  <c r="R195" i="46"/>
  <c r="M195" i="46"/>
  <c r="N195" i="46" s="1"/>
  <c r="K195" i="46"/>
  <c r="X195" i="46" s="1"/>
  <c r="H195" i="46"/>
  <c r="W195" i="46"/>
  <c r="C195" i="46"/>
  <c r="B195" i="46"/>
  <c r="R194" i="46"/>
  <c r="M194" i="46"/>
  <c r="N194" i="46" s="1"/>
  <c r="K194" i="46"/>
  <c r="X194" i="46" s="1"/>
  <c r="H194" i="46"/>
  <c r="W194" i="46"/>
  <c r="C194" i="46"/>
  <c r="B194" i="46"/>
  <c r="R193" i="46"/>
  <c r="M193" i="46"/>
  <c r="N193" i="46" s="1"/>
  <c r="K193" i="46"/>
  <c r="X193" i="46" s="1"/>
  <c r="H193" i="46"/>
  <c r="W193" i="46"/>
  <c r="C193" i="46"/>
  <c r="B193" i="46"/>
  <c r="R192" i="46"/>
  <c r="M192" i="46"/>
  <c r="N192" i="46" s="1"/>
  <c r="K192" i="46"/>
  <c r="X192" i="46" s="1"/>
  <c r="H192" i="46"/>
  <c r="W192" i="46"/>
  <c r="C192" i="46"/>
  <c r="B192" i="46"/>
  <c r="R191" i="46"/>
  <c r="M191" i="46"/>
  <c r="N191" i="46" s="1"/>
  <c r="K191" i="46"/>
  <c r="X191" i="46" s="1"/>
  <c r="H191" i="46"/>
  <c r="W191" i="46"/>
  <c r="C191" i="46"/>
  <c r="B191" i="46"/>
  <c r="R190" i="46"/>
  <c r="M190" i="46"/>
  <c r="N190" i="46" s="1"/>
  <c r="K190" i="46"/>
  <c r="X190" i="46" s="1"/>
  <c r="H190" i="46"/>
  <c r="W190" i="46"/>
  <c r="C190" i="46"/>
  <c r="B190" i="46"/>
  <c r="R189" i="46"/>
  <c r="M189" i="46"/>
  <c r="N189" i="46" s="1"/>
  <c r="K189" i="46"/>
  <c r="X189" i="46" s="1"/>
  <c r="H189" i="46"/>
  <c r="W189" i="46"/>
  <c r="C189" i="46"/>
  <c r="B189" i="46"/>
  <c r="R188" i="46"/>
  <c r="M188" i="46"/>
  <c r="N188" i="46" s="1"/>
  <c r="K188" i="46"/>
  <c r="X188" i="46" s="1"/>
  <c r="H188" i="46"/>
  <c r="W188" i="46"/>
  <c r="C188" i="46"/>
  <c r="B188" i="46"/>
  <c r="R187" i="46"/>
  <c r="M187" i="46"/>
  <c r="N187" i="46" s="1"/>
  <c r="K187" i="46"/>
  <c r="X187" i="46" s="1"/>
  <c r="H187" i="46"/>
  <c r="W187" i="46"/>
  <c r="C187" i="46"/>
  <c r="B187" i="46"/>
  <c r="R186" i="46"/>
  <c r="M186" i="46"/>
  <c r="N186" i="46" s="1"/>
  <c r="K186" i="46"/>
  <c r="X186" i="46" s="1"/>
  <c r="H186" i="46"/>
  <c r="W186" i="46"/>
  <c r="C186" i="46"/>
  <c r="B186" i="46"/>
  <c r="R185" i="46"/>
  <c r="M185" i="46"/>
  <c r="N185" i="46" s="1"/>
  <c r="K185" i="46"/>
  <c r="X185" i="46" s="1"/>
  <c r="H185" i="46"/>
  <c r="W185" i="46"/>
  <c r="C185" i="46"/>
  <c r="B185" i="46"/>
  <c r="R184" i="46"/>
  <c r="M184" i="46"/>
  <c r="N184" i="46" s="1"/>
  <c r="K184" i="46"/>
  <c r="X184" i="46" s="1"/>
  <c r="H184" i="46"/>
  <c r="W184" i="46"/>
  <c r="C184" i="46"/>
  <c r="B184" i="46"/>
  <c r="R183" i="46"/>
  <c r="M183" i="46"/>
  <c r="N183" i="46" s="1"/>
  <c r="K183" i="46"/>
  <c r="X183" i="46" s="1"/>
  <c r="H183" i="46"/>
  <c r="W183" i="46"/>
  <c r="C183" i="46"/>
  <c r="B183" i="46"/>
  <c r="R182" i="46"/>
  <c r="M182" i="46"/>
  <c r="N182" i="46" s="1"/>
  <c r="K182" i="46"/>
  <c r="X182" i="46" s="1"/>
  <c r="H182" i="46"/>
  <c r="W182" i="46"/>
  <c r="C182" i="46"/>
  <c r="B182" i="46"/>
  <c r="R181" i="46"/>
  <c r="M181" i="46"/>
  <c r="N181" i="46" s="1"/>
  <c r="K181" i="46"/>
  <c r="X181" i="46" s="1"/>
  <c r="H181" i="46"/>
  <c r="W181" i="46"/>
  <c r="C181" i="46"/>
  <c r="B181" i="46"/>
  <c r="R180" i="46"/>
  <c r="M180" i="46"/>
  <c r="N180" i="46" s="1"/>
  <c r="K180" i="46"/>
  <c r="X180" i="46" s="1"/>
  <c r="H180" i="46"/>
  <c r="W180" i="46"/>
  <c r="C180" i="46"/>
  <c r="B180" i="46"/>
  <c r="R179" i="46"/>
  <c r="M179" i="46"/>
  <c r="N179" i="46" s="1"/>
  <c r="K179" i="46"/>
  <c r="X179" i="46" s="1"/>
  <c r="H179" i="46"/>
  <c r="W179" i="46"/>
  <c r="C179" i="46"/>
  <c r="B179" i="46"/>
  <c r="R178" i="46"/>
  <c r="M178" i="46"/>
  <c r="N178" i="46" s="1"/>
  <c r="K178" i="46"/>
  <c r="X178" i="46" s="1"/>
  <c r="H178" i="46"/>
  <c r="W178" i="46"/>
  <c r="C178" i="46"/>
  <c r="B178" i="46"/>
  <c r="R177" i="46"/>
  <c r="M177" i="46"/>
  <c r="N177" i="46" s="1"/>
  <c r="K177" i="46"/>
  <c r="X177" i="46" s="1"/>
  <c r="H177" i="46"/>
  <c r="W177" i="46"/>
  <c r="C177" i="46"/>
  <c r="B177" i="46"/>
  <c r="R176" i="46"/>
  <c r="M176" i="46"/>
  <c r="N176" i="46" s="1"/>
  <c r="K176" i="46"/>
  <c r="X176" i="46" s="1"/>
  <c r="H176" i="46"/>
  <c r="W176" i="46"/>
  <c r="C176" i="46"/>
  <c r="B176" i="46"/>
  <c r="R175" i="46"/>
  <c r="M175" i="46"/>
  <c r="N175" i="46" s="1"/>
  <c r="K175" i="46"/>
  <c r="X175" i="46" s="1"/>
  <c r="H175" i="46"/>
  <c r="W175" i="46"/>
  <c r="C175" i="46"/>
  <c r="B175" i="46"/>
  <c r="R174" i="46"/>
  <c r="M174" i="46"/>
  <c r="N174" i="46" s="1"/>
  <c r="K174" i="46"/>
  <c r="X174" i="46" s="1"/>
  <c r="H174" i="46"/>
  <c r="W174" i="46"/>
  <c r="C174" i="46"/>
  <c r="B174" i="46"/>
  <c r="R173" i="46"/>
  <c r="M173" i="46"/>
  <c r="N173" i="46" s="1"/>
  <c r="K173" i="46"/>
  <c r="X173" i="46" s="1"/>
  <c r="H173" i="46"/>
  <c r="W173" i="46"/>
  <c r="C173" i="46"/>
  <c r="B173" i="46"/>
  <c r="R172" i="46"/>
  <c r="M172" i="46"/>
  <c r="N172" i="46" s="1"/>
  <c r="K172" i="46"/>
  <c r="X172" i="46" s="1"/>
  <c r="H172" i="46"/>
  <c r="W172" i="46"/>
  <c r="C172" i="46"/>
  <c r="B172" i="46"/>
  <c r="R171" i="46"/>
  <c r="M171" i="46"/>
  <c r="N171" i="46" s="1"/>
  <c r="K171" i="46"/>
  <c r="X171" i="46" s="1"/>
  <c r="H171" i="46"/>
  <c r="W171" i="46"/>
  <c r="C171" i="46"/>
  <c r="B171" i="46"/>
  <c r="R170" i="46"/>
  <c r="M170" i="46"/>
  <c r="N170" i="46" s="1"/>
  <c r="K170" i="46"/>
  <c r="X170" i="46" s="1"/>
  <c r="H170" i="46"/>
  <c r="W170" i="46"/>
  <c r="C170" i="46"/>
  <c r="B170" i="46"/>
  <c r="R169" i="46"/>
  <c r="M169" i="46"/>
  <c r="N169" i="46" s="1"/>
  <c r="K169" i="46"/>
  <c r="X169" i="46" s="1"/>
  <c r="H169" i="46"/>
  <c r="W169" i="46"/>
  <c r="C169" i="46"/>
  <c r="B169" i="46"/>
  <c r="R168" i="46"/>
  <c r="M168" i="46"/>
  <c r="N168" i="46" s="1"/>
  <c r="K168" i="46"/>
  <c r="X168" i="46" s="1"/>
  <c r="H168" i="46"/>
  <c r="W168" i="46"/>
  <c r="C168" i="46"/>
  <c r="B168" i="46"/>
  <c r="R167" i="46"/>
  <c r="M167" i="46"/>
  <c r="N167" i="46" s="1"/>
  <c r="K167" i="46"/>
  <c r="X167" i="46" s="1"/>
  <c r="H167" i="46"/>
  <c r="W167" i="46"/>
  <c r="C167" i="46"/>
  <c r="B167" i="46"/>
  <c r="R166" i="46"/>
  <c r="M166" i="46"/>
  <c r="N166" i="46" s="1"/>
  <c r="K166" i="46"/>
  <c r="X166" i="46" s="1"/>
  <c r="H166" i="46"/>
  <c r="W166" i="46"/>
  <c r="C166" i="46"/>
  <c r="B166" i="46"/>
  <c r="R165" i="46"/>
  <c r="M165" i="46"/>
  <c r="N165" i="46" s="1"/>
  <c r="K165" i="46"/>
  <c r="X165" i="46" s="1"/>
  <c r="H165" i="46"/>
  <c r="W165" i="46"/>
  <c r="C165" i="46"/>
  <c r="B165" i="46"/>
  <c r="R164" i="46"/>
  <c r="M164" i="46"/>
  <c r="N164" i="46" s="1"/>
  <c r="K164" i="46"/>
  <c r="X164" i="46" s="1"/>
  <c r="H164" i="46"/>
  <c r="W164" i="46"/>
  <c r="C164" i="46"/>
  <c r="B164" i="46"/>
  <c r="R163" i="46"/>
  <c r="M163" i="46"/>
  <c r="N163" i="46" s="1"/>
  <c r="K163" i="46"/>
  <c r="X163" i="46" s="1"/>
  <c r="H163" i="46"/>
  <c r="W163" i="46"/>
  <c r="C163" i="46"/>
  <c r="B163" i="46"/>
  <c r="R162" i="46"/>
  <c r="M162" i="46"/>
  <c r="N162" i="46" s="1"/>
  <c r="K162" i="46"/>
  <c r="X162" i="46" s="1"/>
  <c r="H162" i="46"/>
  <c r="W162" i="46"/>
  <c r="C162" i="46"/>
  <c r="B162" i="46"/>
  <c r="R161" i="46"/>
  <c r="M161" i="46"/>
  <c r="N161" i="46" s="1"/>
  <c r="K161" i="46"/>
  <c r="X161" i="46" s="1"/>
  <c r="H161" i="46"/>
  <c r="W161" i="46"/>
  <c r="C161" i="46"/>
  <c r="B161" i="46"/>
  <c r="R160" i="46"/>
  <c r="M160" i="46"/>
  <c r="N160" i="46" s="1"/>
  <c r="K160" i="46"/>
  <c r="X160" i="46" s="1"/>
  <c r="H160" i="46"/>
  <c r="W160" i="46"/>
  <c r="C160" i="46"/>
  <c r="B160" i="46"/>
  <c r="R159" i="46"/>
  <c r="M159" i="46"/>
  <c r="N159" i="46" s="1"/>
  <c r="K159" i="46"/>
  <c r="X159" i="46" s="1"/>
  <c r="H159" i="46"/>
  <c r="W159" i="46"/>
  <c r="C159" i="46"/>
  <c r="B159" i="46"/>
  <c r="R158" i="46"/>
  <c r="M158" i="46"/>
  <c r="N158" i="46" s="1"/>
  <c r="K158" i="46"/>
  <c r="X158" i="46" s="1"/>
  <c r="H158" i="46"/>
  <c r="W158" i="46"/>
  <c r="C158" i="46"/>
  <c r="B158" i="46"/>
  <c r="R157" i="46"/>
  <c r="M157" i="46"/>
  <c r="N157" i="46" s="1"/>
  <c r="K157" i="46"/>
  <c r="X157" i="46" s="1"/>
  <c r="H157" i="46"/>
  <c r="W157" i="46"/>
  <c r="C157" i="46"/>
  <c r="B157" i="46"/>
  <c r="R156" i="46"/>
  <c r="M156" i="46"/>
  <c r="N156" i="46" s="1"/>
  <c r="K156" i="46"/>
  <c r="X156" i="46" s="1"/>
  <c r="H156" i="46"/>
  <c r="W156" i="46"/>
  <c r="C156" i="46"/>
  <c r="B156" i="46"/>
  <c r="R155" i="46"/>
  <c r="M155" i="46"/>
  <c r="N155" i="46" s="1"/>
  <c r="K155" i="46"/>
  <c r="X155" i="46" s="1"/>
  <c r="H155" i="46"/>
  <c r="W155" i="46"/>
  <c r="C155" i="46"/>
  <c r="B155" i="46"/>
  <c r="R154" i="46"/>
  <c r="M154" i="46"/>
  <c r="N154" i="46" s="1"/>
  <c r="K154" i="46"/>
  <c r="X154" i="46" s="1"/>
  <c r="H154" i="46"/>
  <c r="W154" i="46"/>
  <c r="C154" i="46"/>
  <c r="B154" i="46"/>
  <c r="R153" i="46"/>
  <c r="M153" i="46"/>
  <c r="N153" i="46" s="1"/>
  <c r="K153" i="46"/>
  <c r="X153" i="46" s="1"/>
  <c r="H153" i="46"/>
  <c r="W153" i="46"/>
  <c r="C153" i="46"/>
  <c r="B153" i="46"/>
  <c r="R152" i="46"/>
  <c r="M152" i="46"/>
  <c r="N152" i="46" s="1"/>
  <c r="K152" i="46"/>
  <c r="X152" i="46" s="1"/>
  <c r="H152" i="46"/>
  <c r="W152" i="46"/>
  <c r="C152" i="46"/>
  <c r="B152" i="46"/>
  <c r="R151" i="46"/>
  <c r="M151" i="46"/>
  <c r="N151" i="46" s="1"/>
  <c r="K151" i="46"/>
  <c r="X151" i="46" s="1"/>
  <c r="H151" i="46"/>
  <c r="W151" i="46"/>
  <c r="C151" i="46"/>
  <c r="B151" i="46"/>
  <c r="R150" i="46"/>
  <c r="M150" i="46"/>
  <c r="N150" i="46" s="1"/>
  <c r="K150" i="46"/>
  <c r="X150" i="46" s="1"/>
  <c r="H150" i="46"/>
  <c r="W150" i="46"/>
  <c r="C150" i="46"/>
  <c r="B150" i="46"/>
  <c r="R149" i="46"/>
  <c r="M149" i="46"/>
  <c r="N149" i="46" s="1"/>
  <c r="K149" i="46"/>
  <c r="X149" i="46" s="1"/>
  <c r="H149" i="46"/>
  <c r="W149" i="46"/>
  <c r="C149" i="46"/>
  <c r="B149" i="46"/>
  <c r="R148" i="46"/>
  <c r="M148" i="46"/>
  <c r="N148" i="46" s="1"/>
  <c r="K148" i="46"/>
  <c r="X148" i="46" s="1"/>
  <c r="H148" i="46"/>
  <c r="W148" i="46"/>
  <c r="C148" i="46"/>
  <c r="B148" i="46"/>
  <c r="R147" i="46"/>
  <c r="M147" i="46"/>
  <c r="N147" i="46" s="1"/>
  <c r="K147" i="46"/>
  <c r="X147" i="46" s="1"/>
  <c r="H147" i="46"/>
  <c r="W147" i="46"/>
  <c r="C147" i="46"/>
  <c r="B147" i="46"/>
  <c r="R146" i="46"/>
  <c r="M146" i="46"/>
  <c r="N146" i="46" s="1"/>
  <c r="K146" i="46"/>
  <c r="X146" i="46" s="1"/>
  <c r="H146" i="46"/>
  <c r="W146" i="46"/>
  <c r="C146" i="46"/>
  <c r="B146" i="46"/>
  <c r="R145" i="46"/>
  <c r="M145" i="46"/>
  <c r="N145" i="46" s="1"/>
  <c r="K145" i="46"/>
  <c r="X145" i="46" s="1"/>
  <c r="H145" i="46"/>
  <c r="W145" i="46"/>
  <c r="C145" i="46"/>
  <c r="B145" i="46"/>
  <c r="R144" i="46"/>
  <c r="M144" i="46"/>
  <c r="N144" i="46" s="1"/>
  <c r="K144" i="46"/>
  <c r="X144" i="46" s="1"/>
  <c r="H144" i="46"/>
  <c r="W144" i="46"/>
  <c r="C144" i="46"/>
  <c r="B144" i="46"/>
  <c r="R143" i="46"/>
  <c r="M143" i="46"/>
  <c r="N143" i="46" s="1"/>
  <c r="K143" i="46"/>
  <c r="X143" i="46" s="1"/>
  <c r="H143" i="46"/>
  <c r="W143" i="46"/>
  <c r="C143" i="46"/>
  <c r="B143" i="46"/>
  <c r="R142" i="46"/>
  <c r="M142" i="46"/>
  <c r="N142" i="46" s="1"/>
  <c r="K142" i="46"/>
  <c r="X142" i="46" s="1"/>
  <c r="H142" i="46"/>
  <c r="W142" i="46"/>
  <c r="C142" i="46"/>
  <c r="B142" i="46"/>
  <c r="R141" i="46"/>
  <c r="M141" i="46"/>
  <c r="N141" i="46" s="1"/>
  <c r="K141" i="46"/>
  <c r="X141" i="46" s="1"/>
  <c r="H141" i="46"/>
  <c r="W141" i="46"/>
  <c r="C141" i="46"/>
  <c r="B141" i="46"/>
  <c r="R140" i="46"/>
  <c r="M140" i="46"/>
  <c r="N140" i="46" s="1"/>
  <c r="K140" i="46"/>
  <c r="X140" i="46" s="1"/>
  <c r="H140" i="46"/>
  <c r="W140" i="46"/>
  <c r="C140" i="46"/>
  <c r="B140" i="46"/>
  <c r="R139" i="46"/>
  <c r="M139" i="46"/>
  <c r="N139" i="46" s="1"/>
  <c r="K139" i="46"/>
  <c r="X139" i="46" s="1"/>
  <c r="H139" i="46"/>
  <c r="W139" i="46"/>
  <c r="C139" i="46"/>
  <c r="B139" i="46"/>
  <c r="R138" i="46"/>
  <c r="M138" i="46"/>
  <c r="N138" i="46" s="1"/>
  <c r="K138" i="46"/>
  <c r="X138" i="46" s="1"/>
  <c r="H138" i="46"/>
  <c r="W138" i="46"/>
  <c r="C138" i="46"/>
  <c r="B138" i="46"/>
  <c r="R137" i="46"/>
  <c r="M137" i="46"/>
  <c r="N137" i="46" s="1"/>
  <c r="K137" i="46"/>
  <c r="X137" i="46" s="1"/>
  <c r="H137" i="46"/>
  <c r="W137" i="46"/>
  <c r="C137" i="46"/>
  <c r="B137" i="46"/>
  <c r="R136" i="46"/>
  <c r="M136" i="46"/>
  <c r="N136" i="46" s="1"/>
  <c r="K136" i="46"/>
  <c r="X136" i="46" s="1"/>
  <c r="H136" i="46"/>
  <c r="W136" i="46"/>
  <c r="C136" i="46"/>
  <c r="B136" i="46"/>
  <c r="R135" i="46"/>
  <c r="M135" i="46"/>
  <c r="N135" i="46" s="1"/>
  <c r="K135" i="46"/>
  <c r="X135" i="46" s="1"/>
  <c r="H135" i="46"/>
  <c r="W135" i="46"/>
  <c r="C135" i="46"/>
  <c r="B135" i="46"/>
  <c r="R134" i="46"/>
  <c r="M134" i="46"/>
  <c r="N134" i="46" s="1"/>
  <c r="K134" i="46"/>
  <c r="X134" i="46" s="1"/>
  <c r="H134" i="46"/>
  <c r="W134" i="46"/>
  <c r="C134" i="46"/>
  <c r="B134" i="46"/>
  <c r="R133" i="46"/>
  <c r="M133" i="46"/>
  <c r="N133" i="46" s="1"/>
  <c r="K133" i="46"/>
  <c r="X133" i="46" s="1"/>
  <c r="H133" i="46"/>
  <c r="W133" i="46"/>
  <c r="C133" i="46"/>
  <c r="B133" i="46"/>
  <c r="R132" i="46"/>
  <c r="M132" i="46"/>
  <c r="N132" i="46" s="1"/>
  <c r="K132" i="46"/>
  <c r="X132" i="46" s="1"/>
  <c r="H132" i="46"/>
  <c r="W132" i="46"/>
  <c r="C132" i="46"/>
  <c r="B132" i="46"/>
  <c r="R131" i="46"/>
  <c r="M131" i="46"/>
  <c r="N131" i="46" s="1"/>
  <c r="K131" i="46"/>
  <c r="X131" i="46" s="1"/>
  <c r="H131" i="46"/>
  <c r="W131" i="46"/>
  <c r="C131" i="46"/>
  <c r="B131" i="46"/>
  <c r="R130" i="46"/>
  <c r="M130" i="46"/>
  <c r="N130" i="46" s="1"/>
  <c r="K130" i="46"/>
  <c r="X130" i="46" s="1"/>
  <c r="H130" i="46"/>
  <c r="W130" i="46"/>
  <c r="C130" i="46"/>
  <c r="B130" i="46"/>
  <c r="R129" i="46"/>
  <c r="M129" i="46"/>
  <c r="N129" i="46" s="1"/>
  <c r="K129" i="46"/>
  <c r="X129" i="46" s="1"/>
  <c r="H129" i="46"/>
  <c r="W129" i="46"/>
  <c r="C129" i="46"/>
  <c r="B129" i="46"/>
  <c r="R128" i="46"/>
  <c r="M128" i="46"/>
  <c r="N128" i="46" s="1"/>
  <c r="K128" i="46"/>
  <c r="X128" i="46" s="1"/>
  <c r="H128" i="46"/>
  <c r="W128" i="46"/>
  <c r="C128" i="46"/>
  <c r="B128" i="46"/>
  <c r="R127" i="46"/>
  <c r="M127" i="46"/>
  <c r="N127" i="46" s="1"/>
  <c r="K127" i="46"/>
  <c r="X127" i="46" s="1"/>
  <c r="H127" i="46"/>
  <c r="W127" i="46"/>
  <c r="C127" i="46"/>
  <c r="B127" i="46"/>
  <c r="R126" i="46"/>
  <c r="M126" i="46"/>
  <c r="N126" i="46" s="1"/>
  <c r="K126" i="46"/>
  <c r="X126" i="46" s="1"/>
  <c r="H126" i="46"/>
  <c r="W126" i="46"/>
  <c r="C126" i="46"/>
  <c r="B126" i="46"/>
  <c r="R125" i="46"/>
  <c r="M125" i="46"/>
  <c r="N125" i="46" s="1"/>
  <c r="K125" i="46"/>
  <c r="X125" i="46" s="1"/>
  <c r="H125" i="46"/>
  <c r="W125" i="46"/>
  <c r="C125" i="46"/>
  <c r="B125" i="46"/>
  <c r="R124" i="46"/>
  <c r="M124" i="46"/>
  <c r="N124" i="46" s="1"/>
  <c r="K124" i="46"/>
  <c r="X124" i="46" s="1"/>
  <c r="H124" i="46"/>
  <c r="W124" i="46"/>
  <c r="C124" i="46"/>
  <c r="B124" i="46"/>
  <c r="R123" i="46"/>
  <c r="M123" i="46"/>
  <c r="N123" i="46" s="1"/>
  <c r="K123" i="46"/>
  <c r="X123" i="46" s="1"/>
  <c r="H123" i="46"/>
  <c r="W123" i="46"/>
  <c r="C123" i="46"/>
  <c r="B123" i="46"/>
  <c r="R122" i="46"/>
  <c r="M122" i="46"/>
  <c r="N122" i="46" s="1"/>
  <c r="K122" i="46"/>
  <c r="X122" i="46" s="1"/>
  <c r="H122" i="46"/>
  <c r="W122" i="46"/>
  <c r="C122" i="46"/>
  <c r="B122" i="46"/>
  <c r="R121" i="46"/>
  <c r="M121" i="46"/>
  <c r="N121" i="46" s="1"/>
  <c r="K121" i="46"/>
  <c r="X121" i="46" s="1"/>
  <c r="H121" i="46"/>
  <c r="W121" i="46"/>
  <c r="C121" i="46"/>
  <c r="B121" i="46"/>
  <c r="R120" i="46"/>
  <c r="M120" i="46"/>
  <c r="N120" i="46" s="1"/>
  <c r="K120" i="46"/>
  <c r="X120" i="46" s="1"/>
  <c r="H120" i="46"/>
  <c r="W120" i="46"/>
  <c r="C120" i="46"/>
  <c r="B120" i="46"/>
  <c r="R119" i="46"/>
  <c r="M119" i="46"/>
  <c r="N119" i="46" s="1"/>
  <c r="K119" i="46"/>
  <c r="X119" i="46" s="1"/>
  <c r="H119" i="46"/>
  <c r="W119" i="46"/>
  <c r="C119" i="46"/>
  <c r="B119" i="46"/>
  <c r="R118" i="46"/>
  <c r="M118" i="46"/>
  <c r="N118" i="46" s="1"/>
  <c r="K118" i="46"/>
  <c r="X118" i="46" s="1"/>
  <c r="H118" i="46"/>
  <c r="W118" i="46"/>
  <c r="C118" i="46"/>
  <c r="B118" i="46"/>
  <c r="R117" i="46"/>
  <c r="M117" i="46"/>
  <c r="N117" i="46" s="1"/>
  <c r="K117" i="46"/>
  <c r="X117" i="46" s="1"/>
  <c r="H117" i="46"/>
  <c r="W117" i="46"/>
  <c r="C117" i="46"/>
  <c r="B117" i="46"/>
  <c r="R116" i="46"/>
  <c r="M116" i="46"/>
  <c r="N116" i="46" s="1"/>
  <c r="K116" i="46"/>
  <c r="X116" i="46" s="1"/>
  <c r="H116" i="46"/>
  <c r="W116" i="46"/>
  <c r="C116" i="46"/>
  <c r="B116" i="46"/>
  <c r="R115" i="46"/>
  <c r="M115" i="46"/>
  <c r="N115" i="46" s="1"/>
  <c r="K115" i="46"/>
  <c r="X115" i="46" s="1"/>
  <c r="H115" i="46"/>
  <c r="W115" i="46"/>
  <c r="C115" i="46"/>
  <c r="B115" i="46"/>
  <c r="R114" i="46"/>
  <c r="M114" i="46"/>
  <c r="N114" i="46" s="1"/>
  <c r="K114" i="46"/>
  <c r="X114" i="46" s="1"/>
  <c r="H114" i="46"/>
  <c r="W114" i="46"/>
  <c r="C114" i="46"/>
  <c r="B114" i="46"/>
  <c r="R113" i="46"/>
  <c r="M113" i="46"/>
  <c r="N113" i="46" s="1"/>
  <c r="K113" i="46"/>
  <c r="X113" i="46" s="1"/>
  <c r="H113" i="46"/>
  <c r="W113" i="46"/>
  <c r="C113" i="46"/>
  <c r="B113" i="46"/>
  <c r="R112" i="46"/>
  <c r="M112" i="46"/>
  <c r="N112" i="46" s="1"/>
  <c r="K112" i="46"/>
  <c r="X112" i="46" s="1"/>
  <c r="H112" i="46"/>
  <c r="W112" i="46"/>
  <c r="C112" i="46"/>
  <c r="B112" i="46"/>
  <c r="R111" i="46"/>
  <c r="M111" i="46"/>
  <c r="N111" i="46" s="1"/>
  <c r="K111" i="46"/>
  <c r="X111" i="46" s="1"/>
  <c r="H111" i="46"/>
  <c r="W111" i="46"/>
  <c r="C111" i="46"/>
  <c r="B111" i="46"/>
  <c r="R110" i="46"/>
  <c r="M110" i="46"/>
  <c r="N110" i="46" s="1"/>
  <c r="K110" i="46"/>
  <c r="X110" i="46" s="1"/>
  <c r="H110" i="46"/>
  <c r="W110" i="46"/>
  <c r="C110" i="46"/>
  <c r="B110" i="46"/>
  <c r="R109" i="46"/>
  <c r="M109" i="46"/>
  <c r="N109" i="46" s="1"/>
  <c r="K109" i="46"/>
  <c r="X109" i="46" s="1"/>
  <c r="H109" i="46"/>
  <c r="W109" i="46"/>
  <c r="C109" i="46"/>
  <c r="B109" i="46"/>
  <c r="R108" i="46"/>
  <c r="M108" i="46"/>
  <c r="N108" i="46" s="1"/>
  <c r="K108" i="46"/>
  <c r="X108" i="46" s="1"/>
  <c r="H108" i="46"/>
  <c r="W108" i="46"/>
  <c r="C108" i="46"/>
  <c r="B108" i="46"/>
  <c r="R107" i="46"/>
  <c r="M107" i="46"/>
  <c r="N107" i="46" s="1"/>
  <c r="K107" i="46"/>
  <c r="X107" i="46" s="1"/>
  <c r="H107" i="46"/>
  <c r="W107" i="46"/>
  <c r="C107" i="46"/>
  <c r="B107" i="46"/>
  <c r="R106" i="46"/>
  <c r="M106" i="46"/>
  <c r="N106" i="46" s="1"/>
  <c r="K106" i="46"/>
  <c r="X106" i="46" s="1"/>
  <c r="H106" i="46"/>
  <c r="W106" i="46"/>
  <c r="C106" i="46"/>
  <c r="B106" i="46"/>
  <c r="R105" i="46"/>
  <c r="M105" i="46"/>
  <c r="N105" i="46" s="1"/>
  <c r="K105" i="46"/>
  <c r="X105" i="46" s="1"/>
  <c r="H105" i="46"/>
  <c r="W105" i="46"/>
  <c r="C105" i="46"/>
  <c r="B105" i="46"/>
  <c r="R104" i="46"/>
  <c r="M104" i="46"/>
  <c r="N104" i="46" s="1"/>
  <c r="K104" i="46"/>
  <c r="X104" i="46" s="1"/>
  <c r="H104" i="46"/>
  <c r="W104" i="46"/>
  <c r="C104" i="46"/>
  <c r="B104" i="46"/>
  <c r="R103" i="46"/>
  <c r="M103" i="46"/>
  <c r="N103" i="46" s="1"/>
  <c r="K103" i="46"/>
  <c r="X103" i="46" s="1"/>
  <c r="H103" i="46"/>
  <c r="W103" i="46"/>
  <c r="C103" i="46"/>
  <c r="B103" i="46"/>
  <c r="R102" i="46"/>
  <c r="M102" i="46"/>
  <c r="N102" i="46" s="1"/>
  <c r="K102" i="46"/>
  <c r="X102" i="46" s="1"/>
  <c r="H102" i="46"/>
  <c r="W102" i="46"/>
  <c r="C102" i="46"/>
  <c r="B102" i="46"/>
  <c r="R101" i="46"/>
  <c r="M101" i="46"/>
  <c r="N101" i="46" s="1"/>
  <c r="K101" i="46"/>
  <c r="X101" i="46" s="1"/>
  <c r="H101" i="46"/>
  <c r="W101" i="46"/>
  <c r="C101" i="46"/>
  <c r="B101" i="46"/>
  <c r="R100" i="46"/>
  <c r="M100" i="46"/>
  <c r="N100" i="46" s="1"/>
  <c r="K100" i="46"/>
  <c r="X100" i="46" s="1"/>
  <c r="H100" i="46"/>
  <c r="W100" i="46"/>
  <c r="C100" i="46"/>
  <c r="B100" i="46"/>
  <c r="R99" i="46"/>
  <c r="M99" i="46"/>
  <c r="N99" i="46" s="1"/>
  <c r="K99" i="46"/>
  <c r="X99" i="46" s="1"/>
  <c r="H99" i="46"/>
  <c r="W99" i="46"/>
  <c r="C99" i="46"/>
  <c r="B99" i="46"/>
  <c r="R98" i="46"/>
  <c r="M98" i="46"/>
  <c r="N98" i="46" s="1"/>
  <c r="K98" i="46"/>
  <c r="X98" i="46" s="1"/>
  <c r="H98" i="46"/>
  <c r="W98" i="46"/>
  <c r="C98" i="46"/>
  <c r="B98" i="46"/>
  <c r="R97" i="46"/>
  <c r="M97" i="46"/>
  <c r="N97" i="46" s="1"/>
  <c r="K97" i="46"/>
  <c r="X97" i="46" s="1"/>
  <c r="H97" i="46"/>
  <c r="W97" i="46"/>
  <c r="C97" i="46"/>
  <c r="B97" i="46"/>
  <c r="R96" i="46"/>
  <c r="M96" i="46"/>
  <c r="N96" i="46" s="1"/>
  <c r="K96" i="46"/>
  <c r="X96" i="46" s="1"/>
  <c r="H96" i="46"/>
  <c r="W96" i="46"/>
  <c r="C96" i="46"/>
  <c r="B96" i="46"/>
  <c r="R95" i="46"/>
  <c r="M95" i="46"/>
  <c r="N95" i="46" s="1"/>
  <c r="K95" i="46"/>
  <c r="X95" i="46" s="1"/>
  <c r="H95" i="46"/>
  <c r="W95" i="46"/>
  <c r="C95" i="46"/>
  <c r="B95" i="46"/>
  <c r="R94" i="46"/>
  <c r="M94" i="46"/>
  <c r="N94" i="46" s="1"/>
  <c r="K94" i="46"/>
  <c r="X94" i="46" s="1"/>
  <c r="H94" i="46"/>
  <c r="W94" i="46"/>
  <c r="C94" i="46"/>
  <c r="B94" i="46"/>
  <c r="R93" i="46"/>
  <c r="M93" i="46"/>
  <c r="N93" i="46" s="1"/>
  <c r="K93" i="46"/>
  <c r="X93" i="46" s="1"/>
  <c r="H93" i="46"/>
  <c r="W93" i="46"/>
  <c r="C93" i="46"/>
  <c r="B93" i="46"/>
  <c r="R92" i="46"/>
  <c r="M92" i="46"/>
  <c r="N92" i="46" s="1"/>
  <c r="K92" i="46"/>
  <c r="X92" i="46" s="1"/>
  <c r="H92" i="46"/>
  <c r="W92" i="46"/>
  <c r="C92" i="46"/>
  <c r="B92" i="46"/>
  <c r="R91" i="46"/>
  <c r="M91" i="46"/>
  <c r="N91" i="46" s="1"/>
  <c r="K91" i="46"/>
  <c r="X91" i="46" s="1"/>
  <c r="H91" i="46"/>
  <c r="W91" i="46"/>
  <c r="C91" i="46"/>
  <c r="B91" i="46"/>
  <c r="R90" i="46"/>
  <c r="M90" i="46"/>
  <c r="N90" i="46" s="1"/>
  <c r="K90" i="46"/>
  <c r="X90" i="46" s="1"/>
  <c r="H90" i="46"/>
  <c r="W90" i="46"/>
  <c r="C90" i="46"/>
  <c r="B90" i="46"/>
  <c r="R89" i="46"/>
  <c r="M89" i="46"/>
  <c r="N89" i="46" s="1"/>
  <c r="K89" i="46"/>
  <c r="X89" i="46" s="1"/>
  <c r="H89" i="46"/>
  <c r="W89" i="46"/>
  <c r="C89" i="46"/>
  <c r="B89" i="46"/>
  <c r="R88" i="46"/>
  <c r="M88" i="46"/>
  <c r="N88" i="46" s="1"/>
  <c r="K88" i="46"/>
  <c r="X88" i="46" s="1"/>
  <c r="H88" i="46"/>
  <c r="W88" i="46"/>
  <c r="C88" i="46"/>
  <c r="B88" i="46"/>
  <c r="R87" i="46"/>
  <c r="M87" i="46"/>
  <c r="N87" i="46" s="1"/>
  <c r="K87" i="46"/>
  <c r="X87" i="46" s="1"/>
  <c r="H87" i="46"/>
  <c r="W87" i="46"/>
  <c r="C87" i="46"/>
  <c r="B87" i="46"/>
  <c r="R86" i="46"/>
  <c r="M86" i="46"/>
  <c r="N86" i="46" s="1"/>
  <c r="K86" i="46"/>
  <c r="X86" i="46" s="1"/>
  <c r="H86" i="46"/>
  <c r="W86" i="46"/>
  <c r="C86" i="46"/>
  <c r="B86" i="46"/>
  <c r="R85" i="46"/>
  <c r="M85" i="46"/>
  <c r="N85" i="46" s="1"/>
  <c r="K85" i="46"/>
  <c r="X85" i="46" s="1"/>
  <c r="H85" i="46"/>
  <c r="W85" i="46"/>
  <c r="C85" i="46"/>
  <c r="B85" i="46"/>
  <c r="R84" i="46"/>
  <c r="M84" i="46"/>
  <c r="N84" i="46" s="1"/>
  <c r="K84" i="46"/>
  <c r="X84" i="46" s="1"/>
  <c r="H84" i="46"/>
  <c r="W84" i="46"/>
  <c r="C84" i="46"/>
  <c r="B84" i="46"/>
  <c r="R83" i="46"/>
  <c r="M83" i="46"/>
  <c r="N83" i="46" s="1"/>
  <c r="K83" i="46"/>
  <c r="X83" i="46" s="1"/>
  <c r="H83" i="46"/>
  <c r="W83" i="46"/>
  <c r="C83" i="46"/>
  <c r="B83" i="46"/>
  <c r="R82" i="46"/>
  <c r="M82" i="46"/>
  <c r="N82" i="46" s="1"/>
  <c r="K82" i="46"/>
  <c r="X82" i="46" s="1"/>
  <c r="H82" i="46"/>
  <c r="W82" i="46"/>
  <c r="C82" i="46"/>
  <c r="B82" i="46"/>
  <c r="R81" i="46"/>
  <c r="M81" i="46"/>
  <c r="N81" i="46" s="1"/>
  <c r="K81" i="46"/>
  <c r="X81" i="46" s="1"/>
  <c r="H81" i="46"/>
  <c r="W81" i="46"/>
  <c r="C81" i="46"/>
  <c r="B81" i="46"/>
  <c r="R80" i="46"/>
  <c r="M80" i="46"/>
  <c r="N80" i="46" s="1"/>
  <c r="K80" i="46"/>
  <c r="X80" i="46" s="1"/>
  <c r="H80" i="46"/>
  <c r="W80" i="46"/>
  <c r="C80" i="46"/>
  <c r="B80" i="46"/>
  <c r="R79" i="46"/>
  <c r="M79" i="46"/>
  <c r="N79" i="46" s="1"/>
  <c r="K79" i="46"/>
  <c r="X79" i="46" s="1"/>
  <c r="H79" i="46"/>
  <c r="W79" i="46"/>
  <c r="C79" i="46"/>
  <c r="B79" i="46"/>
  <c r="R78" i="46"/>
  <c r="M78" i="46"/>
  <c r="N78" i="46" s="1"/>
  <c r="K78" i="46"/>
  <c r="X78" i="46" s="1"/>
  <c r="H78" i="46"/>
  <c r="W78" i="46"/>
  <c r="C78" i="46"/>
  <c r="B78" i="46"/>
  <c r="R77" i="46"/>
  <c r="M77" i="46"/>
  <c r="N77" i="46" s="1"/>
  <c r="K77" i="46"/>
  <c r="X77" i="46" s="1"/>
  <c r="H77" i="46"/>
  <c r="W77" i="46"/>
  <c r="C77" i="46"/>
  <c r="B77" i="46"/>
  <c r="R76" i="46"/>
  <c r="M76" i="46"/>
  <c r="N76" i="46" s="1"/>
  <c r="K76" i="46"/>
  <c r="X76" i="46" s="1"/>
  <c r="H76" i="46"/>
  <c r="W76" i="46"/>
  <c r="C76" i="46"/>
  <c r="B76" i="46"/>
  <c r="R75" i="46"/>
  <c r="M75" i="46"/>
  <c r="N75" i="46" s="1"/>
  <c r="K75" i="46"/>
  <c r="X75" i="46" s="1"/>
  <c r="H75" i="46"/>
  <c r="W75" i="46"/>
  <c r="C75" i="46"/>
  <c r="B75" i="46"/>
  <c r="R74" i="46"/>
  <c r="M74" i="46"/>
  <c r="N74" i="46" s="1"/>
  <c r="K74" i="46"/>
  <c r="X74" i="46" s="1"/>
  <c r="H74" i="46"/>
  <c r="W74" i="46"/>
  <c r="C74" i="46"/>
  <c r="B74" i="46"/>
  <c r="R73" i="46"/>
  <c r="M73" i="46"/>
  <c r="N73" i="46" s="1"/>
  <c r="K73" i="46"/>
  <c r="X73" i="46" s="1"/>
  <c r="H73" i="46"/>
  <c r="W73" i="46"/>
  <c r="C73" i="46"/>
  <c r="B73" i="46"/>
  <c r="R72" i="46"/>
  <c r="M72" i="46"/>
  <c r="N72" i="46" s="1"/>
  <c r="K72" i="46"/>
  <c r="X72" i="46" s="1"/>
  <c r="H72" i="46"/>
  <c r="W72" i="46"/>
  <c r="C72" i="46"/>
  <c r="B72" i="46"/>
  <c r="R71" i="46"/>
  <c r="M71" i="46"/>
  <c r="N71" i="46" s="1"/>
  <c r="K71" i="46"/>
  <c r="X71" i="46" s="1"/>
  <c r="H71" i="46"/>
  <c r="W71" i="46"/>
  <c r="C71" i="46"/>
  <c r="B71" i="46"/>
  <c r="R70" i="46"/>
  <c r="M70" i="46"/>
  <c r="N70" i="46" s="1"/>
  <c r="K70" i="46"/>
  <c r="X70" i="46" s="1"/>
  <c r="H70" i="46"/>
  <c r="W70" i="46"/>
  <c r="C70" i="46"/>
  <c r="B70" i="46"/>
  <c r="R69" i="46"/>
  <c r="M69" i="46"/>
  <c r="N69" i="46" s="1"/>
  <c r="K69" i="46"/>
  <c r="X69" i="46" s="1"/>
  <c r="H69" i="46"/>
  <c r="W69" i="46"/>
  <c r="C69" i="46"/>
  <c r="B69" i="46"/>
  <c r="R68" i="46"/>
  <c r="M68" i="46"/>
  <c r="N68" i="46" s="1"/>
  <c r="K68" i="46"/>
  <c r="X68" i="46" s="1"/>
  <c r="H68" i="46"/>
  <c r="W68" i="46"/>
  <c r="C68" i="46"/>
  <c r="B68" i="46"/>
  <c r="R67" i="46"/>
  <c r="M67" i="46"/>
  <c r="N67" i="46" s="1"/>
  <c r="K67" i="46"/>
  <c r="X67" i="46" s="1"/>
  <c r="H67" i="46"/>
  <c r="W67" i="46"/>
  <c r="C67" i="46"/>
  <c r="B67" i="46"/>
  <c r="R66" i="46"/>
  <c r="M66" i="46"/>
  <c r="N66" i="46" s="1"/>
  <c r="K66" i="46"/>
  <c r="X66" i="46" s="1"/>
  <c r="H66" i="46"/>
  <c r="W66" i="46"/>
  <c r="C66" i="46"/>
  <c r="B66" i="46"/>
  <c r="R65" i="46"/>
  <c r="M65" i="46"/>
  <c r="N65" i="46" s="1"/>
  <c r="K65" i="46"/>
  <c r="X65" i="46" s="1"/>
  <c r="H65" i="46"/>
  <c r="W65" i="46"/>
  <c r="C65" i="46"/>
  <c r="B65" i="46"/>
  <c r="R64" i="46"/>
  <c r="M64" i="46"/>
  <c r="N64" i="46" s="1"/>
  <c r="K64" i="46"/>
  <c r="X64" i="46" s="1"/>
  <c r="H64" i="46"/>
  <c r="W64" i="46"/>
  <c r="C64" i="46"/>
  <c r="B64" i="46"/>
  <c r="R63" i="46"/>
  <c r="M63" i="46"/>
  <c r="N63" i="46" s="1"/>
  <c r="K63" i="46"/>
  <c r="X63" i="46" s="1"/>
  <c r="H63" i="46"/>
  <c r="W63" i="46"/>
  <c r="C63" i="46"/>
  <c r="B63" i="46"/>
  <c r="R62" i="46"/>
  <c r="M62" i="46"/>
  <c r="N62" i="46" s="1"/>
  <c r="K62" i="46"/>
  <c r="X62" i="46" s="1"/>
  <c r="H62" i="46"/>
  <c r="W62" i="46"/>
  <c r="C62" i="46"/>
  <c r="B62" i="46"/>
  <c r="R61" i="46"/>
  <c r="M61" i="46"/>
  <c r="N61" i="46" s="1"/>
  <c r="K61" i="46"/>
  <c r="X61" i="46" s="1"/>
  <c r="H61" i="46"/>
  <c r="W61" i="46"/>
  <c r="C61" i="46"/>
  <c r="B61" i="46"/>
  <c r="R60" i="46"/>
  <c r="M60" i="46"/>
  <c r="N60" i="46" s="1"/>
  <c r="K60" i="46"/>
  <c r="X60" i="46" s="1"/>
  <c r="H60" i="46"/>
  <c r="W60" i="46"/>
  <c r="C60" i="46"/>
  <c r="B60" i="46"/>
  <c r="R59" i="46"/>
  <c r="M59" i="46"/>
  <c r="N59" i="46" s="1"/>
  <c r="K59" i="46"/>
  <c r="X59" i="46" s="1"/>
  <c r="H59" i="46"/>
  <c r="W59" i="46"/>
  <c r="C59" i="46"/>
  <c r="B59" i="46"/>
  <c r="R58" i="46"/>
  <c r="M58" i="46"/>
  <c r="N58" i="46" s="1"/>
  <c r="K58" i="46"/>
  <c r="X58" i="46" s="1"/>
  <c r="H58" i="46"/>
  <c r="W58" i="46"/>
  <c r="C58" i="46"/>
  <c r="B58" i="46"/>
  <c r="R57" i="46"/>
  <c r="M57" i="46"/>
  <c r="N57" i="46" s="1"/>
  <c r="K57" i="46"/>
  <c r="X57" i="46" s="1"/>
  <c r="H57" i="46"/>
  <c r="W57" i="46"/>
  <c r="C57" i="46"/>
  <c r="B57" i="46"/>
  <c r="R56" i="46"/>
  <c r="M56" i="46"/>
  <c r="N56" i="46" s="1"/>
  <c r="K56" i="46"/>
  <c r="X56" i="46" s="1"/>
  <c r="H56" i="46"/>
  <c r="W56" i="46"/>
  <c r="C56" i="46"/>
  <c r="B56" i="46"/>
  <c r="R55" i="46"/>
  <c r="M55" i="46"/>
  <c r="N55" i="46" s="1"/>
  <c r="K55" i="46"/>
  <c r="X55" i="46" s="1"/>
  <c r="H55" i="46"/>
  <c r="W55" i="46"/>
  <c r="C55" i="46"/>
  <c r="B55" i="46"/>
  <c r="R54" i="46"/>
  <c r="M54" i="46"/>
  <c r="N54" i="46" s="1"/>
  <c r="K54" i="46"/>
  <c r="X54" i="46" s="1"/>
  <c r="H54" i="46"/>
  <c r="W54" i="46"/>
  <c r="C54" i="46"/>
  <c r="B54" i="46"/>
  <c r="R53" i="46"/>
  <c r="M53" i="46"/>
  <c r="N53" i="46" s="1"/>
  <c r="K53" i="46"/>
  <c r="X53" i="46" s="1"/>
  <c r="H53" i="46"/>
  <c r="W53" i="46"/>
  <c r="C53" i="46"/>
  <c r="B53" i="46"/>
  <c r="R52" i="46"/>
  <c r="M52" i="46"/>
  <c r="N52" i="46" s="1"/>
  <c r="K52" i="46"/>
  <c r="X52" i="46" s="1"/>
  <c r="H52" i="46"/>
  <c r="W52" i="46"/>
  <c r="C52" i="46"/>
  <c r="B52" i="46"/>
  <c r="R51" i="46"/>
  <c r="M51" i="46"/>
  <c r="N51" i="46" s="1"/>
  <c r="K51" i="46"/>
  <c r="X51" i="46" s="1"/>
  <c r="H51" i="46"/>
  <c r="W51" i="46"/>
  <c r="C51" i="46"/>
  <c r="B51" i="46"/>
  <c r="R50" i="46"/>
  <c r="M50" i="46"/>
  <c r="N50" i="46" s="1"/>
  <c r="K50" i="46"/>
  <c r="X50" i="46" s="1"/>
  <c r="H50" i="46"/>
  <c r="W50" i="46"/>
  <c r="C50" i="46"/>
  <c r="B50" i="46"/>
  <c r="R49" i="46"/>
  <c r="M49" i="46"/>
  <c r="N49" i="46" s="1"/>
  <c r="K49" i="46"/>
  <c r="X49" i="46" s="1"/>
  <c r="H49" i="46"/>
  <c r="W49" i="46"/>
  <c r="C49" i="46"/>
  <c r="B49" i="46"/>
  <c r="R48" i="46"/>
  <c r="M48" i="46"/>
  <c r="N48" i="46" s="1"/>
  <c r="K48" i="46"/>
  <c r="X48" i="46" s="1"/>
  <c r="H48" i="46"/>
  <c r="W48" i="46"/>
  <c r="C48" i="46"/>
  <c r="B48" i="46"/>
  <c r="R47" i="46"/>
  <c r="M47" i="46"/>
  <c r="N47" i="46" s="1"/>
  <c r="K47" i="46"/>
  <c r="X47" i="46" s="1"/>
  <c r="H47" i="46"/>
  <c r="W47" i="46"/>
  <c r="C47" i="46"/>
  <c r="B47" i="46"/>
  <c r="R46" i="46"/>
  <c r="M46" i="46"/>
  <c r="N46" i="46" s="1"/>
  <c r="K46" i="46"/>
  <c r="X46" i="46" s="1"/>
  <c r="H46" i="46"/>
  <c r="W46" i="46"/>
  <c r="C46" i="46"/>
  <c r="B46" i="46"/>
  <c r="R45" i="46"/>
  <c r="M45" i="46"/>
  <c r="N45" i="46" s="1"/>
  <c r="K45" i="46"/>
  <c r="X45" i="46" s="1"/>
  <c r="H45" i="46"/>
  <c r="W45" i="46"/>
  <c r="C45" i="46"/>
  <c r="B45" i="46"/>
  <c r="R44" i="46"/>
  <c r="M44" i="46"/>
  <c r="N44" i="46" s="1"/>
  <c r="K44" i="46"/>
  <c r="X44" i="46" s="1"/>
  <c r="H44" i="46"/>
  <c r="W44" i="46"/>
  <c r="C44" i="46"/>
  <c r="B44" i="46"/>
  <c r="R43" i="46"/>
  <c r="M43" i="46"/>
  <c r="N43" i="46" s="1"/>
  <c r="K43" i="46"/>
  <c r="X43" i="46" s="1"/>
  <c r="H43" i="46"/>
  <c r="W43" i="46"/>
  <c r="C43" i="46"/>
  <c r="B43" i="46"/>
  <c r="R42" i="46"/>
  <c r="M42" i="46"/>
  <c r="N42" i="46" s="1"/>
  <c r="K42" i="46"/>
  <c r="X42" i="46" s="1"/>
  <c r="H42" i="46"/>
  <c r="W42" i="46"/>
  <c r="C42" i="46"/>
  <c r="B42" i="46"/>
  <c r="R41" i="46"/>
  <c r="M41" i="46"/>
  <c r="N41" i="46" s="1"/>
  <c r="K41" i="46"/>
  <c r="X41" i="46" s="1"/>
  <c r="H41" i="46"/>
  <c r="W41" i="46"/>
  <c r="C41" i="46"/>
  <c r="B41" i="46"/>
  <c r="R40" i="46"/>
  <c r="M40" i="46"/>
  <c r="N40" i="46" s="1"/>
  <c r="K40" i="46"/>
  <c r="X40" i="46" s="1"/>
  <c r="H40" i="46"/>
  <c r="W40" i="46"/>
  <c r="C40" i="46"/>
  <c r="B40" i="46"/>
  <c r="R39" i="46"/>
  <c r="M39" i="46"/>
  <c r="N39" i="46" s="1"/>
  <c r="K39" i="46"/>
  <c r="X39" i="46" s="1"/>
  <c r="H39" i="46"/>
  <c r="W39" i="46"/>
  <c r="C39" i="46"/>
  <c r="B39" i="46"/>
  <c r="R38" i="46"/>
  <c r="M38" i="46"/>
  <c r="N38" i="46" s="1"/>
  <c r="K38" i="46"/>
  <c r="X38" i="46" s="1"/>
  <c r="H38" i="46"/>
  <c r="W38" i="46"/>
  <c r="C38" i="46"/>
  <c r="B38" i="46"/>
  <c r="R37" i="46"/>
  <c r="M37" i="46"/>
  <c r="N37" i="46" s="1"/>
  <c r="K37" i="46"/>
  <c r="X37" i="46" s="1"/>
  <c r="H37" i="46"/>
  <c r="W37" i="46"/>
  <c r="C37" i="46"/>
  <c r="B37" i="46"/>
  <c r="R36" i="46"/>
  <c r="M36" i="46"/>
  <c r="N36" i="46" s="1"/>
  <c r="K36" i="46"/>
  <c r="X36" i="46" s="1"/>
  <c r="H36" i="46"/>
  <c r="W36" i="46"/>
  <c r="C36" i="46"/>
  <c r="B36" i="46"/>
  <c r="R35" i="46"/>
  <c r="M35" i="46"/>
  <c r="N35" i="46" s="1"/>
  <c r="K35" i="46"/>
  <c r="X35" i="46" s="1"/>
  <c r="H35" i="46"/>
  <c r="W35" i="46"/>
  <c r="C35" i="46"/>
  <c r="B35" i="46"/>
  <c r="R34" i="46"/>
  <c r="M34" i="46"/>
  <c r="N34" i="46" s="1"/>
  <c r="K34" i="46"/>
  <c r="X34" i="46" s="1"/>
  <c r="H34" i="46"/>
  <c r="W34" i="46"/>
  <c r="C34" i="46"/>
  <c r="B34" i="46"/>
  <c r="R33" i="46"/>
  <c r="M33" i="46"/>
  <c r="N33" i="46" s="1"/>
  <c r="K33" i="46"/>
  <c r="X33" i="46" s="1"/>
  <c r="H33" i="46"/>
  <c r="W33" i="46"/>
  <c r="C33" i="46"/>
  <c r="B33" i="46"/>
  <c r="R32" i="46"/>
  <c r="M32" i="46"/>
  <c r="N32" i="46" s="1"/>
  <c r="K32" i="46"/>
  <c r="X32" i="46" s="1"/>
  <c r="H32" i="46"/>
  <c r="W32" i="46"/>
  <c r="C32" i="46"/>
  <c r="B32" i="46"/>
  <c r="R31" i="46"/>
  <c r="M31" i="46"/>
  <c r="N31" i="46" s="1"/>
  <c r="K31" i="46"/>
  <c r="X31" i="46" s="1"/>
  <c r="H31" i="46"/>
  <c r="W31" i="46"/>
  <c r="C31" i="46"/>
  <c r="B31" i="46"/>
  <c r="R30" i="46"/>
  <c r="M30" i="46"/>
  <c r="N30" i="46" s="1"/>
  <c r="K30" i="46"/>
  <c r="X30" i="46" s="1"/>
  <c r="H30" i="46"/>
  <c r="W30" i="46"/>
  <c r="C30" i="46"/>
  <c r="B30" i="46"/>
  <c r="R29" i="46"/>
  <c r="M29" i="46"/>
  <c r="N29" i="46" s="1"/>
  <c r="K29" i="46"/>
  <c r="X29" i="46" s="1"/>
  <c r="H29" i="46"/>
  <c r="W29" i="46"/>
  <c r="C29" i="46"/>
  <c r="B29" i="46"/>
  <c r="R28" i="46"/>
  <c r="M28" i="46"/>
  <c r="N28" i="46" s="1"/>
  <c r="K28" i="46"/>
  <c r="X28" i="46" s="1"/>
  <c r="H28" i="46"/>
  <c r="W28" i="46"/>
  <c r="C28" i="46"/>
  <c r="B28" i="46"/>
  <c r="R27" i="46"/>
  <c r="M27" i="46"/>
  <c r="N27" i="46" s="1"/>
  <c r="K27" i="46"/>
  <c r="X27" i="46" s="1"/>
  <c r="H27" i="46"/>
  <c r="W27" i="46"/>
  <c r="C27" i="46"/>
  <c r="B27" i="46"/>
  <c r="R26" i="46"/>
  <c r="M26" i="46"/>
  <c r="N26" i="46" s="1"/>
  <c r="K26" i="46"/>
  <c r="X26" i="46" s="1"/>
  <c r="H26" i="46"/>
  <c r="W26" i="46"/>
  <c r="C26" i="46"/>
  <c r="B26" i="46"/>
  <c r="R25" i="46"/>
  <c r="M25" i="46"/>
  <c r="N25" i="46" s="1"/>
  <c r="K25" i="46"/>
  <c r="X25" i="46" s="1"/>
  <c r="H25" i="46"/>
  <c r="W25" i="46"/>
  <c r="C25" i="46"/>
  <c r="B25" i="46"/>
  <c r="R24" i="46"/>
  <c r="M24" i="46"/>
  <c r="N24" i="46" s="1"/>
  <c r="K24" i="46"/>
  <c r="X24" i="46" s="1"/>
  <c r="H24" i="46"/>
  <c r="W24" i="46"/>
  <c r="C24" i="46"/>
  <c r="B24" i="46"/>
  <c r="R23" i="46"/>
  <c r="M23" i="46"/>
  <c r="N23" i="46" s="1"/>
  <c r="K23" i="46"/>
  <c r="X23" i="46" s="1"/>
  <c r="H23" i="46"/>
  <c r="W23" i="46"/>
  <c r="C23" i="46"/>
  <c r="B23" i="46"/>
  <c r="R22" i="46"/>
  <c r="M22" i="46"/>
  <c r="N22" i="46" s="1"/>
  <c r="K22" i="46"/>
  <c r="X22" i="46" s="1"/>
  <c r="H22" i="46"/>
  <c r="W22" i="46"/>
  <c r="C22" i="46"/>
  <c r="B22" i="46"/>
  <c r="R21" i="46"/>
  <c r="M21" i="46"/>
  <c r="N21" i="46" s="1"/>
  <c r="K21" i="46"/>
  <c r="X21" i="46" s="1"/>
  <c r="H21" i="46"/>
  <c r="W21" i="46"/>
  <c r="C21" i="46"/>
  <c r="B21" i="46"/>
  <c r="R20" i="46"/>
  <c r="M20" i="46"/>
  <c r="N20" i="46" s="1"/>
  <c r="K20" i="46"/>
  <c r="X20" i="46" s="1"/>
  <c r="H20" i="46"/>
  <c r="W20" i="46"/>
  <c r="C20" i="46"/>
  <c r="B20" i="46"/>
  <c r="R19" i="46"/>
  <c r="M19" i="46"/>
  <c r="N19" i="46" s="1"/>
  <c r="K19" i="46"/>
  <c r="X19" i="46" s="1"/>
  <c r="H19" i="46"/>
  <c r="W19" i="46"/>
  <c r="C19" i="46"/>
  <c r="B19" i="46"/>
  <c r="R18" i="46"/>
  <c r="M18" i="46"/>
  <c r="N18" i="46" s="1"/>
  <c r="K18" i="46"/>
  <c r="X18" i="46" s="1"/>
  <c r="H18" i="46"/>
  <c r="W18" i="46"/>
  <c r="C18" i="46"/>
  <c r="B18" i="46"/>
  <c r="R17" i="46"/>
  <c r="M17" i="46"/>
  <c r="N17" i="46" s="1"/>
  <c r="K17" i="46"/>
  <c r="X17" i="46" s="1"/>
  <c r="H17" i="46"/>
  <c r="C17" i="46"/>
  <c r="B17" i="46"/>
  <c r="M14" i="46"/>
  <c r="D11" i="46"/>
  <c r="C10" i="46"/>
  <c r="C9" i="46" s="1"/>
  <c r="H9" i="46"/>
  <c r="Q134" i="46" l="1"/>
  <c r="Q138" i="46"/>
  <c r="Q150" i="46"/>
  <c r="Q158" i="46"/>
  <c r="Q25" i="46"/>
  <c r="Q33" i="46"/>
  <c r="Q45" i="46"/>
  <c r="Q53" i="46"/>
  <c r="Q69" i="46"/>
  <c r="Q81" i="46"/>
  <c r="Q89" i="46"/>
  <c r="Q121" i="46"/>
  <c r="Q149" i="46"/>
  <c r="Q177" i="46"/>
  <c r="Q181" i="46"/>
  <c r="Q185" i="46"/>
  <c r="Q189" i="46"/>
  <c r="Q193" i="46"/>
  <c r="Q197" i="46"/>
  <c r="Q201" i="46"/>
  <c r="Q205" i="46"/>
  <c r="Q130" i="46"/>
  <c r="Q29" i="46"/>
  <c r="Q37" i="46"/>
  <c r="Q41" i="46"/>
  <c r="Q57" i="46"/>
  <c r="Q65" i="46"/>
  <c r="Q20" i="46"/>
  <c r="Q84" i="46"/>
  <c r="Q88" i="46"/>
  <c r="Q152" i="46"/>
  <c r="Q156" i="46"/>
  <c r="Q160" i="46"/>
  <c r="Q168" i="46"/>
  <c r="Q176" i="46"/>
  <c r="Q118" i="46"/>
  <c r="Q122" i="46"/>
  <c r="Q126" i="46"/>
  <c r="Q142" i="46"/>
  <c r="Q146" i="46"/>
  <c r="Q154" i="46"/>
  <c r="Q49" i="46"/>
  <c r="Q61" i="46"/>
  <c r="Q85" i="46"/>
  <c r="Q97" i="46"/>
  <c r="Q105" i="46"/>
  <c r="Q117" i="46"/>
  <c r="Q23" i="46"/>
  <c r="Q27" i="46"/>
  <c r="Q31" i="46"/>
  <c r="Q35" i="46"/>
  <c r="Q39" i="46"/>
  <c r="Q43" i="46"/>
  <c r="Q47" i="46"/>
  <c r="Q51" i="46"/>
  <c r="Q55" i="46"/>
  <c r="Q59" i="46"/>
  <c r="Q63" i="46"/>
  <c r="Q67" i="46"/>
  <c r="Q71" i="46"/>
  <c r="Q75" i="46"/>
  <c r="Q79" i="46"/>
  <c r="Q83" i="46"/>
  <c r="Q87" i="46"/>
  <c r="Q91" i="46"/>
  <c r="Q95" i="46"/>
  <c r="Q99" i="46"/>
  <c r="Q103" i="46"/>
  <c r="Q107" i="46"/>
  <c r="Q111" i="46"/>
  <c r="Q179" i="46"/>
  <c r="Q183" i="46"/>
  <c r="Q187" i="46"/>
  <c r="Q191" i="46"/>
  <c r="Q195" i="46"/>
  <c r="Q199" i="46"/>
  <c r="Q203" i="46"/>
  <c r="Q18" i="46"/>
  <c r="Q22" i="46"/>
  <c r="Q162" i="46"/>
  <c r="Q166" i="46"/>
  <c r="Q170" i="46"/>
  <c r="Q174" i="46"/>
  <c r="Q178" i="46"/>
  <c r="O50" i="46"/>
  <c r="T50" i="46" s="1"/>
  <c r="Y50" i="46" s="1"/>
  <c r="O75" i="46"/>
  <c r="T75" i="46" s="1"/>
  <c r="Y75" i="46" s="1"/>
  <c r="O76" i="46"/>
  <c r="O77" i="46"/>
  <c r="P77" i="46" s="1"/>
  <c r="O81" i="46"/>
  <c r="T81" i="46" s="1"/>
  <c r="Y81" i="46" s="1"/>
  <c r="O165" i="46"/>
  <c r="P165" i="46" s="1"/>
  <c r="O166" i="46"/>
  <c r="P166" i="46" s="1"/>
  <c r="O112" i="46"/>
  <c r="O113" i="46"/>
  <c r="T113" i="46" s="1"/>
  <c r="Y113" i="46" s="1"/>
  <c r="O127" i="46"/>
  <c r="P127" i="46" s="1"/>
  <c r="O128" i="46"/>
  <c r="O133" i="46"/>
  <c r="P133" i="46" s="1"/>
  <c r="O134" i="46"/>
  <c r="T134" i="46" s="1"/>
  <c r="Y134" i="46" s="1"/>
  <c r="O147" i="46"/>
  <c r="P147" i="46" s="1"/>
  <c r="O156" i="46"/>
  <c r="O66" i="46"/>
  <c r="T66" i="46" s="1"/>
  <c r="O82" i="46"/>
  <c r="T82" i="46" s="1"/>
  <c r="Y82" i="46" s="1"/>
  <c r="O111" i="46"/>
  <c r="P111" i="46" s="1"/>
  <c r="S111" i="46" s="1"/>
  <c r="O125" i="46"/>
  <c r="O137" i="46"/>
  <c r="P137" i="46" s="1"/>
  <c r="O138" i="46"/>
  <c r="T138" i="46" s="1"/>
  <c r="Y138" i="46" s="1"/>
  <c r="O173" i="46"/>
  <c r="P173" i="46" s="1"/>
  <c r="O174" i="46"/>
  <c r="T174" i="46" s="1"/>
  <c r="O42" i="46"/>
  <c r="T42" i="46" s="1"/>
  <c r="O54" i="46"/>
  <c r="T54" i="46" s="1"/>
  <c r="Y54" i="46" s="1"/>
  <c r="O55" i="46"/>
  <c r="P55" i="46" s="1"/>
  <c r="O62" i="46"/>
  <c r="O63" i="46"/>
  <c r="T63" i="46" s="1"/>
  <c r="O70" i="46"/>
  <c r="T70" i="46" s="1"/>
  <c r="Y70" i="46" s="1"/>
  <c r="O71" i="46"/>
  <c r="O135" i="46"/>
  <c r="T135" i="46" s="1"/>
  <c r="O136" i="46"/>
  <c r="P136" i="46" s="1"/>
  <c r="O195" i="46"/>
  <c r="T195" i="46" s="1"/>
  <c r="Y195" i="46" s="1"/>
  <c r="O46" i="46"/>
  <c r="O47" i="46"/>
  <c r="P47" i="46" s="1"/>
  <c r="O58" i="46"/>
  <c r="O179" i="46"/>
  <c r="T179" i="46" s="1"/>
  <c r="O200" i="46"/>
  <c r="P200" i="46" s="1"/>
  <c r="O206" i="46"/>
  <c r="O23" i="46"/>
  <c r="T23" i="46" s="1"/>
  <c r="O28" i="46"/>
  <c r="P28" i="46" s="1"/>
  <c r="O29" i="46"/>
  <c r="P29" i="46" s="1"/>
  <c r="O38" i="46"/>
  <c r="O39" i="46"/>
  <c r="T39" i="46" s="1"/>
  <c r="O88" i="46"/>
  <c r="T88" i="46" s="1"/>
  <c r="O89" i="46"/>
  <c r="P89" i="46" s="1"/>
  <c r="O139" i="46"/>
  <c r="O140" i="46"/>
  <c r="P140" i="46" s="1"/>
  <c r="O145" i="46"/>
  <c r="T145" i="46" s="1"/>
  <c r="O158" i="46"/>
  <c r="T158" i="46" s="1"/>
  <c r="O155" i="46"/>
  <c r="O186" i="46"/>
  <c r="T186" i="46" s="1"/>
  <c r="O187" i="46"/>
  <c r="T187" i="46" s="1"/>
  <c r="O192" i="46"/>
  <c r="P192" i="46" s="1"/>
  <c r="O193" i="46"/>
  <c r="O26" i="46"/>
  <c r="P26" i="46" s="1"/>
  <c r="O27" i="46"/>
  <c r="T27" i="46" s="1"/>
  <c r="O40" i="46"/>
  <c r="P40" i="46" s="1"/>
  <c r="O85" i="46"/>
  <c r="O86" i="46"/>
  <c r="O94" i="46"/>
  <c r="T94" i="46" s="1"/>
  <c r="O95" i="46"/>
  <c r="O102" i="46"/>
  <c r="O103" i="46"/>
  <c r="T103" i="46" s="1"/>
  <c r="O110" i="46"/>
  <c r="T110" i="46" s="1"/>
  <c r="O118" i="46"/>
  <c r="O119" i="46"/>
  <c r="O120" i="46"/>
  <c r="T120" i="46" s="1"/>
  <c r="O123" i="46"/>
  <c r="P123" i="46" s="1"/>
  <c r="O161" i="46"/>
  <c r="P161" i="46" s="1"/>
  <c r="O162" i="46"/>
  <c r="O169" i="46"/>
  <c r="P169" i="46" s="1"/>
  <c r="O170" i="46"/>
  <c r="P170" i="46" s="1"/>
  <c r="O198" i="46"/>
  <c r="P198" i="46" s="1"/>
  <c r="O21" i="46"/>
  <c r="O30" i="46"/>
  <c r="T30" i="46" s="1"/>
  <c r="O31" i="46"/>
  <c r="P31" i="46" s="1"/>
  <c r="O78" i="46"/>
  <c r="P78" i="46" s="1"/>
  <c r="O98" i="46"/>
  <c r="O106" i="46"/>
  <c r="T106" i="46" s="1"/>
  <c r="O116" i="46"/>
  <c r="O149" i="46"/>
  <c r="O150" i="46"/>
  <c r="O151" i="46"/>
  <c r="P151" i="46" s="1"/>
  <c r="O152" i="46"/>
  <c r="T152" i="46" s="1"/>
  <c r="O182" i="46"/>
  <c r="P182" i="46" s="1"/>
  <c r="O183" i="46"/>
  <c r="O190" i="46"/>
  <c r="O202" i="46"/>
  <c r="T202" i="46" s="1"/>
  <c r="O203" i="46"/>
  <c r="T203" i="46" s="1"/>
  <c r="Q93" i="46"/>
  <c r="Q101" i="46"/>
  <c r="O19" i="46"/>
  <c r="P19" i="46" s="1"/>
  <c r="O20" i="46"/>
  <c r="T20" i="46" s="1"/>
  <c r="Y20" i="46" s="1"/>
  <c r="O25" i="46"/>
  <c r="O32" i="46"/>
  <c r="P32" i="46" s="1"/>
  <c r="O33" i="46"/>
  <c r="T33" i="46" s="1"/>
  <c r="O34" i="46"/>
  <c r="T34" i="46" s="1"/>
  <c r="Y34" i="46" s="1"/>
  <c r="O177" i="46"/>
  <c r="O36" i="46"/>
  <c r="T36" i="46" s="1"/>
  <c r="O44" i="46"/>
  <c r="P44" i="46" s="1"/>
  <c r="O52" i="46"/>
  <c r="T52" i="46" s="1"/>
  <c r="O60" i="46"/>
  <c r="O68" i="46"/>
  <c r="T68" i="46" s="1"/>
  <c r="O92" i="46"/>
  <c r="T92" i="46" s="1"/>
  <c r="O93" i="46"/>
  <c r="T93" i="46" s="1"/>
  <c r="O100" i="46"/>
  <c r="O101" i="46"/>
  <c r="O108" i="46"/>
  <c r="T108" i="46" s="1"/>
  <c r="O109" i="46"/>
  <c r="P109" i="46" s="1"/>
  <c r="O124" i="46"/>
  <c r="T124" i="46" s="1"/>
  <c r="O141" i="46"/>
  <c r="P141" i="46" s="1"/>
  <c r="O143" i="46"/>
  <c r="P143" i="46" s="1"/>
  <c r="O144" i="46"/>
  <c r="T144" i="46" s="1"/>
  <c r="Y144" i="46" s="1"/>
  <c r="O153" i="46"/>
  <c r="O154" i="46"/>
  <c r="O159" i="46"/>
  <c r="P159" i="46" s="1"/>
  <c r="O160" i="46"/>
  <c r="T160" i="46" s="1"/>
  <c r="Y160" i="46" s="1"/>
  <c r="O167" i="46"/>
  <c r="O175" i="46"/>
  <c r="T175" i="46" s="1"/>
  <c r="O184" i="46"/>
  <c r="P184" i="46" s="1"/>
  <c r="O196" i="46"/>
  <c r="T196" i="46" s="1"/>
  <c r="Y196" i="46" s="1"/>
  <c r="O204" i="46"/>
  <c r="O48" i="46"/>
  <c r="T48" i="46" s="1"/>
  <c r="O56" i="46"/>
  <c r="O64" i="46"/>
  <c r="T64" i="46" s="1"/>
  <c r="Y64" i="46" s="1"/>
  <c r="O72" i="46"/>
  <c r="O80" i="46"/>
  <c r="T80" i="46" s="1"/>
  <c r="P82" i="46"/>
  <c r="O83" i="46"/>
  <c r="T83" i="46" s="1"/>
  <c r="Y83" i="46" s="1"/>
  <c r="O90" i="46"/>
  <c r="O96" i="46"/>
  <c r="O104" i="46"/>
  <c r="T104" i="46" s="1"/>
  <c r="O114" i="46"/>
  <c r="O115" i="46"/>
  <c r="P115" i="46" s="1"/>
  <c r="O121" i="46"/>
  <c r="P121" i="46" s="1"/>
  <c r="S121" i="46" s="1"/>
  <c r="O129" i="46"/>
  <c r="T129" i="46" s="1"/>
  <c r="Y129" i="46" s="1"/>
  <c r="O131" i="46"/>
  <c r="O132" i="46"/>
  <c r="P132" i="46" s="1"/>
  <c r="O148" i="46"/>
  <c r="P148" i="46" s="1"/>
  <c r="O157" i="46"/>
  <c r="P157" i="46" s="1"/>
  <c r="O163" i="46"/>
  <c r="O164" i="46"/>
  <c r="Q164" i="46"/>
  <c r="O171" i="46"/>
  <c r="T171" i="46" s="1"/>
  <c r="Y171" i="46" s="1"/>
  <c r="O172" i="46"/>
  <c r="Q172" i="46"/>
  <c r="O180" i="46"/>
  <c r="T180" i="46" s="1"/>
  <c r="O188" i="46"/>
  <c r="T188" i="46" s="1"/>
  <c r="Y188" i="46" s="1"/>
  <c r="G210" i="46"/>
  <c r="G211" i="46"/>
  <c r="G209" i="46"/>
  <c r="O22" i="46"/>
  <c r="T22" i="46" s="1"/>
  <c r="P211" i="46"/>
  <c r="Q213" i="46"/>
  <c r="P212" i="46"/>
  <c r="O211" i="46"/>
  <c r="P214" i="46"/>
  <c r="P213" i="46"/>
  <c r="O212" i="46"/>
  <c r="P210" i="46"/>
  <c r="O214" i="46"/>
  <c r="O213" i="46"/>
  <c r="O210" i="46"/>
  <c r="I15" i="46"/>
  <c r="H15" i="46"/>
  <c r="O18" i="46"/>
  <c r="T18" i="46" s="1"/>
  <c r="Q24" i="46"/>
  <c r="Q30" i="46"/>
  <c r="O35" i="46"/>
  <c r="T35" i="46" s="1"/>
  <c r="O43" i="46"/>
  <c r="T43" i="46" s="1"/>
  <c r="O51" i="46"/>
  <c r="T51" i="46" s="1"/>
  <c r="O59" i="46"/>
  <c r="T59" i="46" s="1"/>
  <c r="O67" i="46"/>
  <c r="T67" i="46" s="1"/>
  <c r="Q19" i="46"/>
  <c r="O37" i="46"/>
  <c r="T37" i="46" s="1"/>
  <c r="O45" i="46"/>
  <c r="O53" i="46"/>
  <c r="T53" i="46" s="1"/>
  <c r="O61" i="46"/>
  <c r="O69" i="46"/>
  <c r="T69" i="46" s="1"/>
  <c r="Q26" i="46"/>
  <c r="Q28" i="46"/>
  <c r="P217" i="46"/>
  <c r="P216" i="46"/>
  <c r="P215" i="46"/>
  <c r="G212" i="46"/>
  <c r="K214" i="46" s="1"/>
  <c r="X214" i="46" s="1"/>
  <c r="O217" i="46"/>
  <c r="O216" i="46"/>
  <c r="O215" i="46"/>
  <c r="G214" i="46"/>
  <c r="M212" i="46" s="1"/>
  <c r="K209" i="46"/>
  <c r="Q17" i="46"/>
  <c r="G213" i="46" s="1"/>
  <c r="M213" i="46" s="1"/>
  <c r="Q21" i="46"/>
  <c r="O41" i="46"/>
  <c r="O49" i="46"/>
  <c r="T49" i="46" s="1"/>
  <c r="O57" i="46"/>
  <c r="T57" i="46" s="1"/>
  <c r="O65" i="46"/>
  <c r="O73" i="46"/>
  <c r="O74" i="46"/>
  <c r="P74" i="46" s="1"/>
  <c r="O79" i="46"/>
  <c r="Q32" i="46"/>
  <c r="Q36" i="46"/>
  <c r="Q40" i="46"/>
  <c r="Q44" i="46"/>
  <c r="Q48" i="46"/>
  <c r="Q52" i="46"/>
  <c r="Q56" i="46"/>
  <c r="Q60" i="46"/>
  <c r="Q64" i="46"/>
  <c r="Q68" i="46"/>
  <c r="Q72" i="46"/>
  <c r="Q76" i="46"/>
  <c r="Q80" i="46"/>
  <c r="O84" i="46"/>
  <c r="T84" i="46" s="1"/>
  <c r="Q86" i="46"/>
  <c r="O91" i="46"/>
  <c r="T91" i="46" s="1"/>
  <c r="O99" i="46"/>
  <c r="T99" i="46" s="1"/>
  <c r="O107" i="46"/>
  <c r="T107" i="46" s="1"/>
  <c r="Q73" i="46"/>
  <c r="Q77" i="46"/>
  <c r="Q34" i="46"/>
  <c r="Q38" i="46"/>
  <c r="Q42" i="46"/>
  <c r="Q46" i="46"/>
  <c r="Q50" i="46"/>
  <c r="Q54" i="46"/>
  <c r="Q58" i="46"/>
  <c r="Q62" i="46"/>
  <c r="Q66" i="46"/>
  <c r="Q70" i="46"/>
  <c r="Q74" i="46"/>
  <c r="Q78" i="46"/>
  <c r="Q82" i="46"/>
  <c r="O87" i="46"/>
  <c r="P52" i="46"/>
  <c r="O97" i="46"/>
  <c r="O105" i="46"/>
  <c r="Q109" i="46"/>
  <c r="Q113" i="46"/>
  <c r="O122" i="46"/>
  <c r="T122" i="46" s="1"/>
  <c r="Q90" i="46"/>
  <c r="Q94" i="46"/>
  <c r="Q98" i="46"/>
  <c r="Q102" i="46"/>
  <c r="Q106" i="46"/>
  <c r="Q110" i="46"/>
  <c r="Q114" i="46"/>
  <c r="Q115" i="46"/>
  <c r="O117" i="46"/>
  <c r="O142" i="46"/>
  <c r="T142" i="46" s="1"/>
  <c r="Q125" i="46"/>
  <c r="O126" i="46"/>
  <c r="T126" i="46" s="1"/>
  <c r="Q129" i="46"/>
  <c r="O130" i="46"/>
  <c r="T130" i="46" s="1"/>
  <c r="O146" i="46"/>
  <c r="Q92" i="46"/>
  <c r="Q96" i="46"/>
  <c r="Q100" i="46"/>
  <c r="Q104" i="46"/>
  <c r="Q108" i="46"/>
  <c r="Q112" i="46"/>
  <c r="Q116" i="46"/>
  <c r="Q120" i="46"/>
  <c r="Q151" i="46"/>
  <c r="Q153" i="46"/>
  <c r="Q119" i="46"/>
  <c r="Q123" i="46"/>
  <c r="Q127" i="46"/>
  <c r="Q131" i="46"/>
  <c r="Q135" i="46"/>
  <c r="Q139" i="46"/>
  <c r="Q143" i="46"/>
  <c r="Q147" i="46"/>
  <c r="O168" i="46"/>
  <c r="O176" i="46"/>
  <c r="Q124" i="46"/>
  <c r="Q128" i="46"/>
  <c r="Q132" i="46"/>
  <c r="Q136" i="46"/>
  <c r="Q140" i="46"/>
  <c r="Q144" i="46"/>
  <c r="Q148" i="46"/>
  <c r="Q155" i="46"/>
  <c r="Q133" i="46"/>
  <c r="Q137" i="46"/>
  <c r="Q141" i="46"/>
  <c r="Q145" i="46"/>
  <c r="Q159" i="46"/>
  <c r="Q157" i="46"/>
  <c r="Q161" i="46"/>
  <c r="Q165" i="46"/>
  <c r="Q169" i="46"/>
  <c r="Q173" i="46"/>
  <c r="O185" i="46"/>
  <c r="O194" i="46"/>
  <c r="T194" i="46" s="1"/>
  <c r="O197" i="46"/>
  <c r="T197" i="46" s="1"/>
  <c r="O199" i="46"/>
  <c r="T199" i="46" s="1"/>
  <c r="O205" i="46"/>
  <c r="Q163" i="46"/>
  <c r="Q167" i="46"/>
  <c r="Q171" i="46"/>
  <c r="Q175" i="46"/>
  <c r="O178" i="46"/>
  <c r="Q180" i="46"/>
  <c r="O181" i="46"/>
  <c r="O189" i="46"/>
  <c r="O191" i="46"/>
  <c r="T191" i="46" s="1"/>
  <c r="O201" i="46"/>
  <c r="Q182" i="46"/>
  <c r="Q186" i="46"/>
  <c r="Q190" i="46"/>
  <c r="Q194" i="46"/>
  <c r="Q198" i="46"/>
  <c r="Q202" i="46"/>
  <c r="Q206" i="46"/>
  <c r="Q184" i="46"/>
  <c r="Q188" i="46"/>
  <c r="Q192" i="46"/>
  <c r="Q196" i="46"/>
  <c r="Q200" i="46"/>
  <c r="Q204" i="46"/>
  <c r="E18" i="45"/>
  <c r="U18" i="45" s="1"/>
  <c r="E19" i="45"/>
  <c r="E20" i="45"/>
  <c r="U20" i="45" s="1"/>
  <c r="E21" i="45"/>
  <c r="U21" i="45" s="1"/>
  <c r="E22" i="45"/>
  <c r="U22" i="45" s="1"/>
  <c r="E23" i="45"/>
  <c r="U23" i="45" s="1"/>
  <c r="E24" i="45"/>
  <c r="U24" i="45" s="1"/>
  <c r="E25" i="45"/>
  <c r="U25" i="45" s="1"/>
  <c r="E26" i="45"/>
  <c r="U26" i="45" s="1"/>
  <c r="E27" i="45"/>
  <c r="U27" i="45" s="1"/>
  <c r="E28" i="45"/>
  <c r="U28" i="45" s="1"/>
  <c r="E29" i="45"/>
  <c r="U29" i="45" s="1"/>
  <c r="E30" i="45"/>
  <c r="U30" i="45" s="1"/>
  <c r="E31" i="45"/>
  <c r="U31" i="45" s="1"/>
  <c r="E32" i="45"/>
  <c r="U32" i="45" s="1"/>
  <c r="E33" i="45"/>
  <c r="U33" i="45" s="1"/>
  <c r="E34" i="45"/>
  <c r="U34" i="45" s="1"/>
  <c r="E35" i="45"/>
  <c r="E36" i="45"/>
  <c r="U36" i="45" s="1"/>
  <c r="E37" i="45"/>
  <c r="U37" i="45" s="1"/>
  <c r="E38" i="45"/>
  <c r="U38" i="45" s="1"/>
  <c r="E39" i="45"/>
  <c r="U39" i="45" s="1"/>
  <c r="E40" i="45"/>
  <c r="U40" i="45" s="1"/>
  <c r="E41" i="45"/>
  <c r="U41" i="45" s="1"/>
  <c r="E42" i="45"/>
  <c r="U42" i="45" s="1"/>
  <c r="E43" i="45"/>
  <c r="U43" i="45" s="1"/>
  <c r="E44" i="45"/>
  <c r="U44" i="45" s="1"/>
  <c r="E45" i="45"/>
  <c r="U45" i="45" s="1"/>
  <c r="E46" i="45"/>
  <c r="U46" i="45" s="1"/>
  <c r="E47" i="45"/>
  <c r="U47" i="45" s="1"/>
  <c r="E48" i="45"/>
  <c r="U48" i="45" s="1"/>
  <c r="E49" i="45"/>
  <c r="U49" i="45" s="1"/>
  <c r="E50" i="45"/>
  <c r="U50" i="45" s="1"/>
  <c r="E51" i="45"/>
  <c r="E52" i="45"/>
  <c r="U52" i="45" s="1"/>
  <c r="E53" i="45"/>
  <c r="U53" i="45" s="1"/>
  <c r="E54" i="45"/>
  <c r="U54" i="45" s="1"/>
  <c r="E55" i="45"/>
  <c r="U55" i="45" s="1"/>
  <c r="E56" i="45"/>
  <c r="U56" i="45" s="1"/>
  <c r="E57" i="45"/>
  <c r="U57" i="45" s="1"/>
  <c r="E58" i="45"/>
  <c r="U58" i="45" s="1"/>
  <c r="E59" i="45"/>
  <c r="U59" i="45" s="1"/>
  <c r="E60" i="45"/>
  <c r="U60" i="45" s="1"/>
  <c r="E61" i="45"/>
  <c r="U61" i="45" s="1"/>
  <c r="E62" i="45"/>
  <c r="U62" i="45" s="1"/>
  <c r="E63" i="45"/>
  <c r="U63" i="45" s="1"/>
  <c r="E64" i="45"/>
  <c r="U64" i="45" s="1"/>
  <c r="E65" i="45"/>
  <c r="U65" i="45" s="1"/>
  <c r="E66" i="45"/>
  <c r="U66" i="45" s="1"/>
  <c r="E67" i="45"/>
  <c r="U67" i="45" s="1"/>
  <c r="E68" i="45"/>
  <c r="U68" i="45" s="1"/>
  <c r="E69" i="45"/>
  <c r="U69" i="45" s="1"/>
  <c r="E70" i="45"/>
  <c r="U70" i="45" s="1"/>
  <c r="E71" i="45"/>
  <c r="U71" i="45" s="1"/>
  <c r="E72" i="45"/>
  <c r="U72" i="45" s="1"/>
  <c r="E73" i="45"/>
  <c r="U73" i="45" s="1"/>
  <c r="E74" i="45"/>
  <c r="U74" i="45" s="1"/>
  <c r="E75" i="45"/>
  <c r="U75" i="45" s="1"/>
  <c r="E76" i="45"/>
  <c r="U76" i="45" s="1"/>
  <c r="E77" i="45"/>
  <c r="U77" i="45" s="1"/>
  <c r="E78" i="45"/>
  <c r="U78" i="45" s="1"/>
  <c r="E79" i="45"/>
  <c r="U79" i="45" s="1"/>
  <c r="E80" i="45"/>
  <c r="U80" i="45" s="1"/>
  <c r="E81" i="45"/>
  <c r="U81" i="45" s="1"/>
  <c r="E82" i="45"/>
  <c r="U82" i="45" s="1"/>
  <c r="E83" i="45"/>
  <c r="U83" i="45" s="1"/>
  <c r="E84" i="45"/>
  <c r="U84" i="45" s="1"/>
  <c r="E85" i="45"/>
  <c r="U85" i="45" s="1"/>
  <c r="E86" i="45"/>
  <c r="U86" i="45" s="1"/>
  <c r="E87" i="45"/>
  <c r="U87" i="45" s="1"/>
  <c r="E88" i="45"/>
  <c r="U88" i="45" s="1"/>
  <c r="E89" i="45"/>
  <c r="U89" i="45" s="1"/>
  <c r="E90" i="45"/>
  <c r="U90" i="45" s="1"/>
  <c r="E91" i="45"/>
  <c r="U91" i="45" s="1"/>
  <c r="E92" i="45"/>
  <c r="U92" i="45" s="1"/>
  <c r="E93" i="45"/>
  <c r="U93" i="45" s="1"/>
  <c r="E94" i="45"/>
  <c r="U94" i="45" s="1"/>
  <c r="E95" i="45"/>
  <c r="U95" i="45" s="1"/>
  <c r="E96" i="45"/>
  <c r="U96" i="45" s="1"/>
  <c r="E97" i="45"/>
  <c r="U97" i="45" s="1"/>
  <c r="E98" i="45"/>
  <c r="U98" i="45" s="1"/>
  <c r="E99" i="45"/>
  <c r="U99" i="45" s="1"/>
  <c r="E100" i="45"/>
  <c r="U100" i="45" s="1"/>
  <c r="E101" i="45"/>
  <c r="U101" i="45" s="1"/>
  <c r="E102" i="45"/>
  <c r="U102" i="45" s="1"/>
  <c r="E103" i="45"/>
  <c r="E104" i="45"/>
  <c r="U104" i="45" s="1"/>
  <c r="E105" i="45"/>
  <c r="U105" i="45" s="1"/>
  <c r="E106" i="45"/>
  <c r="U106" i="45" s="1"/>
  <c r="E107" i="45"/>
  <c r="U107" i="45" s="1"/>
  <c r="E108" i="45"/>
  <c r="U108" i="45" s="1"/>
  <c r="E109" i="45"/>
  <c r="U109" i="45" s="1"/>
  <c r="E110" i="45"/>
  <c r="U110" i="45" s="1"/>
  <c r="E111" i="45"/>
  <c r="U111" i="45" s="1"/>
  <c r="E112" i="45"/>
  <c r="U112" i="45" s="1"/>
  <c r="E113" i="45"/>
  <c r="U113" i="45" s="1"/>
  <c r="E114" i="45"/>
  <c r="U114" i="45" s="1"/>
  <c r="E115" i="45"/>
  <c r="U115" i="45" s="1"/>
  <c r="E116" i="45"/>
  <c r="U116" i="45" s="1"/>
  <c r="E117" i="45"/>
  <c r="U117" i="45" s="1"/>
  <c r="E118" i="45"/>
  <c r="U118" i="45" s="1"/>
  <c r="E119" i="45"/>
  <c r="U119" i="45" s="1"/>
  <c r="E120" i="45"/>
  <c r="U120" i="45" s="1"/>
  <c r="E121" i="45"/>
  <c r="U121" i="45" s="1"/>
  <c r="E122" i="45"/>
  <c r="U122" i="45" s="1"/>
  <c r="E123" i="45"/>
  <c r="U123" i="45" s="1"/>
  <c r="E124" i="45"/>
  <c r="U124" i="45" s="1"/>
  <c r="E125" i="45"/>
  <c r="U125" i="45" s="1"/>
  <c r="E126" i="45"/>
  <c r="U126" i="45" s="1"/>
  <c r="E127" i="45"/>
  <c r="U127" i="45" s="1"/>
  <c r="E128" i="45"/>
  <c r="U128" i="45" s="1"/>
  <c r="E129" i="45"/>
  <c r="U129" i="45" s="1"/>
  <c r="E130" i="45"/>
  <c r="U130" i="45" s="1"/>
  <c r="E131" i="45"/>
  <c r="U131" i="45" s="1"/>
  <c r="E132" i="45"/>
  <c r="U132" i="45" s="1"/>
  <c r="E133" i="45"/>
  <c r="U133" i="45" s="1"/>
  <c r="E134" i="45"/>
  <c r="U134" i="45" s="1"/>
  <c r="E135" i="45"/>
  <c r="U135" i="45" s="1"/>
  <c r="E136" i="45"/>
  <c r="U136" i="45" s="1"/>
  <c r="E137" i="45"/>
  <c r="U137" i="45" s="1"/>
  <c r="E138" i="45"/>
  <c r="U138" i="45" s="1"/>
  <c r="E139" i="45"/>
  <c r="U139" i="45" s="1"/>
  <c r="E140" i="45"/>
  <c r="U140" i="45" s="1"/>
  <c r="E141" i="45"/>
  <c r="U141" i="45" s="1"/>
  <c r="E142" i="45"/>
  <c r="U142" i="45" s="1"/>
  <c r="E143" i="45"/>
  <c r="U143" i="45" s="1"/>
  <c r="E144" i="45"/>
  <c r="U144" i="45" s="1"/>
  <c r="E145" i="45"/>
  <c r="U145" i="45" s="1"/>
  <c r="E146" i="45"/>
  <c r="U146" i="45" s="1"/>
  <c r="E147" i="45"/>
  <c r="U147" i="45" s="1"/>
  <c r="E148" i="45"/>
  <c r="U148" i="45" s="1"/>
  <c r="E149" i="45"/>
  <c r="U149" i="45" s="1"/>
  <c r="E150" i="45"/>
  <c r="U150" i="45" s="1"/>
  <c r="E151" i="45"/>
  <c r="U151" i="45" s="1"/>
  <c r="E152" i="45"/>
  <c r="U152" i="45" s="1"/>
  <c r="E153" i="45"/>
  <c r="U153" i="45" s="1"/>
  <c r="E154" i="45"/>
  <c r="U154" i="45" s="1"/>
  <c r="E155" i="45"/>
  <c r="U155" i="45" s="1"/>
  <c r="E156" i="45"/>
  <c r="U156" i="45" s="1"/>
  <c r="E157" i="45"/>
  <c r="U157" i="45" s="1"/>
  <c r="E158" i="45"/>
  <c r="E159" i="45"/>
  <c r="E160" i="45"/>
  <c r="U160" i="45" s="1"/>
  <c r="E161" i="45"/>
  <c r="U161" i="45" s="1"/>
  <c r="E162" i="45"/>
  <c r="U162" i="45" s="1"/>
  <c r="E163" i="45"/>
  <c r="U163" i="45" s="1"/>
  <c r="E164" i="45"/>
  <c r="U164" i="45" s="1"/>
  <c r="E165" i="45"/>
  <c r="U165" i="45" s="1"/>
  <c r="E166" i="45"/>
  <c r="U166" i="45" s="1"/>
  <c r="E167" i="45"/>
  <c r="U167" i="45" s="1"/>
  <c r="E168" i="45"/>
  <c r="U168" i="45" s="1"/>
  <c r="E169" i="45"/>
  <c r="U169" i="45" s="1"/>
  <c r="E170" i="45"/>
  <c r="U170" i="45" s="1"/>
  <c r="E171" i="45"/>
  <c r="U171" i="45" s="1"/>
  <c r="E172" i="45"/>
  <c r="U172" i="45" s="1"/>
  <c r="E173" i="45"/>
  <c r="U173" i="45" s="1"/>
  <c r="E174" i="45"/>
  <c r="U174" i="45" s="1"/>
  <c r="E175" i="45"/>
  <c r="U175" i="45" s="1"/>
  <c r="E176" i="45"/>
  <c r="U176" i="45" s="1"/>
  <c r="E177" i="45"/>
  <c r="U177" i="45" s="1"/>
  <c r="E178" i="45"/>
  <c r="U178" i="45" s="1"/>
  <c r="E179" i="45"/>
  <c r="U179" i="45" s="1"/>
  <c r="E180" i="45"/>
  <c r="U180" i="45" s="1"/>
  <c r="E181" i="45"/>
  <c r="U181" i="45" s="1"/>
  <c r="E182" i="45"/>
  <c r="U182" i="45" s="1"/>
  <c r="E183" i="45"/>
  <c r="U183" i="45" s="1"/>
  <c r="E184" i="45"/>
  <c r="U184" i="45" s="1"/>
  <c r="E185" i="45"/>
  <c r="U185" i="45" s="1"/>
  <c r="E186" i="45"/>
  <c r="U186" i="45" s="1"/>
  <c r="E187" i="45"/>
  <c r="U187" i="45" s="1"/>
  <c r="E188" i="45"/>
  <c r="U188" i="45" s="1"/>
  <c r="E189" i="45"/>
  <c r="U189" i="45" s="1"/>
  <c r="E190" i="45"/>
  <c r="U190" i="45" s="1"/>
  <c r="E191" i="45"/>
  <c r="U191" i="45" s="1"/>
  <c r="E192" i="45"/>
  <c r="U192" i="45" s="1"/>
  <c r="E193" i="45"/>
  <c r="U193" i="45" s="1"/>
  <c r="E194" i="45"/>
  <c r="U194" i="45" s="1"/>
  <c r="E195" i="45"/>
  <c r="U195" i="45" s="1"/>
  <c r="E196" i="45"/>
  <c r="U196" i="45" s="1"/>
  <c r="E197" i="45"/>
  <c r="U197" i="45" s="1"/>
  <c r="E198" i="45"/>
  <c r="U198" i="45" s="1"/>
  <c r="E199" i="45"/>
  <c r="U199" i="45" s="1"/>
  <c r="E200" i="45"/>
  <c r="U200" i="45" s="1"/>
  <c r="E201" i="45"/>
  <c r="U201" i="45" s="1"/>
  <c r="E202" i="45"/>
  <c r="U202" i="45" s="1"/>
  <c r="E203" i="45"/>
  <c r="U203" i="45" s="1"/>
  <c r="E204" i="45"/>
  <c r="U204" i="45" s="1"/>
  <c r="E205" i="45"/>
  <c r="U205" i="45" s="1"/>
  <c r="E206" i="45"/>
  <c r="U206" i="45" s="1"/>
  <c r="E17" i="45"/>
  <c r="U17" i="45" s="1"/>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2" i="45"/>
  <c r="V501" i="45"/>
  <c r="V500" i="45"/>
  <c r="V499" i="45"/>
  <c r="V498" i="45"/>
  <c r="V497" i="45"/>
  <c r="V496" i="45"/>
  <c r="V495" i="45"/>
  <c r="V494" i="45"/>
  <c r="V493" i="45"/>
  <c r="V492" i="45"/>
  <c r="V491" i="45"/>
  <c r="V490" i="45"/>
  <c r="V489" i="45"/>
  <c r="V488"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2" i="45"/>
  <c r="V211" i="45"/>
  <c r="J210" i="45"/>
  <c r="V210" i="45" s="1"/>
  <c r="V208" i="45"/>
  <c r="U208" i="45"/>
  <c r="V207" i="45"/>
  <c r="U207" i="45"/>
  <c r="P206" i="45"/>
  <c r="O206" i="45" s="1"/>
  <c r="K206" i="45"/>
  <c r="L206" i="45" s="1"/>
  <c r="J206" i="45"/>
  <c r="G206" i="45"/>
  <c r="C206" i="45"/>
  <c r="B206" i="45"/>
  <c r="P205" i="45"/>
  <c r="O205" i="45" s="1"/>
  <c r="K205" i="45"/>
  <c r="L205" i="45" s="1"/>
  <c r="J205" i="45"/>
  <c r="V205" i="45" s="1"/>
  <c r="G205" i="45"/>
  <c r="C205" i="45"/>
  <c r="B205" i="45"/>
  <c r="P204" i="45"/>
  <c r="O204" i="45" s="1"/>
  <c r="K204" i="45"/>
  <c r="L204" i="45" s="1"/>
  <c r="J204" i="45"/>
  <c r="V204" i="45" s="1"/>
  <c r="G204" i="45"/>
  <c r="C204" i="45"/>
  <c r="B204" i="45"/>
  <c r="P203" i="45"/>
  <c r="K203" i="45"/>
  <c r="L203" i="45" s="1"/>
  <c r="J203" i="45"/>
  <c r="V203" i="45" s="1"/>
  <c r="G203" i="45"/>
  <c r="C203" i="45"/>
  <c r="B203" i="45"/>
  <c r="P202" i="45"/>
  <c r="O202" i="45" s="1"/>
  <c r="K202" i="45"/>
  <c r="L202" i="45" s="1"/>
  <c r="J202" i="45"/>
  <c r="G202" i="45"/>
  <c r="C202" i="45"/>
  <c r="B202" i="45"/>
  <c r="P201" i="45"/>
  <c r="O201" i="45" s="1"/>
  <c r="K201" i="45"/>
  <c r="L201" i="45" s="1"/>
  <c r="J201" i="45"/>
  <c r="V201" i="45" s="1"/>
  <c r="G201" i="45"/>
  <c r="C201" i="45"/>
  <c r="B201" i="45"/>
  <c r="P200" i="45"/>
  <c r="O200" i="45" s="1"/>
  <c r="K200" i="45"/>
  <c r="L200" i="45" s="1"/>
  <c r="J200" i="45"/>
  <c r="V200" i="45" s="1"/>
  <c r="G200" i="45"/>
  <c r="C200" i="45"/>
  <c r="B200" i="45"/>
  <c r="P199" i="45"/>
  <c r="K199" i="45"/>
  <c r="L199" i="45" s="1"/>
  <c r="J199" i="45"/>
  <c r="G199" i="45"/>
  <c r="C199" i="45"/>
  <c r="B199" i="45"/>
  <c r="P198" i="45"/>
  <c r="O198" i="45" s="1"/>
  <c r="K198" i="45"/>
  <c r="L198" i="45" s="1"/>
  <c r="J198" i="45"/>
  <c r="G198" i="45"/>
  <c r="C198" i="45"/>
  <c r="B198" i="45"/>
  <c r="P197" i="45"/>
  <c r="O197" i="45" s="1"/>
  <c r="K197" i="45"/>
  <c r="L197" i="45" s="1"/>
  <c r="J197" i="45"/>
  <c r="V197" i="45" s="1"/>
  <c r="G197" i="45"/>
  <c r="C197" i="45"/>
  <c r="B197" i="45"/>
  <c r="P196" i="45"/>
  <c r="O196" i="45" s="1"/>
  <c r="K196" i="45"/>
  <c r="L196" i="45" s="1"/>
  <c r="J196" i="45"/>
  <c r="V196" i="45" s="1"/>
  <c r="G196" i="45"/>
  <c r="C196" i="45"/>
  <c r="B196" i="45"/>
  <c r="P195" i="45"/>
  <c r="K195" i="45"/>
  <c r="L195" i="45" s="1"/>
  <c r="J195" i="45"/>
  <c r="V195" i="45" s="1"/>
  <c r="G195" i="45"/>
  <c r="C195" i="45"/>
  <c r="B195" i="45"/>
  <c r="P194" i="45"/>
  <c r="O194" i="45" s="1"/>
  <c r="K194" i="45"/>
  <c r="L194" i="45" s="1"/>
  <c r="J194" i="45"/>
  <c r="V194" i="45" s="1"/>
  <c r="G194" i="45"/>
  <c r="C194" i="45"/>
  <c r="B194" i="45"/>
  <c r="P193" i="45"/>
  <c r="O193" i="45" s="1"/>
  <c r="K193" i="45"/>
  <c r="L193" i="45" s="1"/>
  <c r="J193" i="45"/>
  <c r="V193" i="45" s="1"/>
  <c r="G193" i="45"/>
  <c r="C193" i="45"/>
  <c r="B193" i="45"/>
  <c r="P192" i="45"/>
  <c r="O192" i="45" s="1"/>
  <c r="K192" i="45"/>
  <c r="L192" i="45" s="1"/>
  <c r="J192" i="45"/>
  <c r="V192" i="45" s="1"/>
  <c r="G192" i="45"/>
  <c r="C192" i="45"/>
  <c r="B192" i="45"/>
  <c r="P191" i="45"/>
  <c r="K191" i="45"/>
  <c r="L191" i="45" s="1"/>
  <c r="J191" i="45"/>
  <c r="V191" i="45" s="1"/>
  <c r="G191" i="45"/>
  <c r="C191" i="45"/>
  <c r="B191" i="45"/>
  <c r="P190" i="45"/>
  <c r="O190" i="45" s="1"/>
  <c r="K190" i="45"/>
  <c r="L190" i="45" s="1"/>
  <c r="J190" i="45"/>
  <c r="V190" i="45" s="1"/>
  <c r="G190" i="45"/>
  <c r="C190" i="45"/>
  <c r="B190" i="45"/>
  <c r="P189" i="45"/>
  <c r="O189" i="45" s="1"/>
  <c r="K189" i="45"/>
  <c r="L189" i="45" s="1"/>
  <c r="J189" i="45"/>
  <c r="V189" i="45" s="1"/>
  <c r="G189" i="45"/>
  <c r="C189" i="45"/>
  <c r="B189" i="45"/>
  <c r="P188" i="45"/>
  <c r="O188" i="45" s="1"/>
  <c r="K188" i="45"/>
  <c r="L188" i="45" s="1"/>
  <c r="J188" i="45"/>
  <c r="V188" i="45" s="1"/>
  <c r="G188" i="45"/>
  <c r="C188" i="45"/>
  <c r="B188" i="45"/>
  <c r="P187" i="45"/>
  <c r="K187" i="45"/>
  <c r="L187" i="45" s="1"/>
  <c r="J187" i="45"/>
  <c r="V187" i="45" s="1"/>
  <c r="G187" i="45"/>
  <c r="C187" i="45"/>
  <c r="B187" i="45"/>
  <c r="P186" i="45"/>
  <c r="O186" i="45" s="1"/>
  <c r="K186" i="45"/>
  <c r="L186" i="45" s="1"/>
  <c r="J186" i="45"/>
  <c r="V186" i="45" s="1"/>
  <c r="G186" i="45"/>
  <c r="C186" i="45"/>
  <c r="B186" i="45"/>
  <c r="P185" i="45"/>
  <c r="O185" i="45" s="1"/>
  <c r="K185" i="45"/>
  <c r="L185" i="45" s="1"/>
  <c r="J185" i="45"/>
  <c r="V185" i="45" s="1"/>
  <c r="G185" i="45"/>
  <c r="C185" i="45"/>
  <c r="B185" i="45"/>
  <c r="P184" i="45"/>
  <c r="O184" i="45" s="1"/>
  <c r="K184" i="45"/>
  <c r="L184" i="45" s="1"/>
  <c r="J184" i="45"/>
  <c r="V184" i="45" s="1"/>
  <c r="G184" i="45"/>
  <c r="C184" i="45"/>
  <c r="B184" i="45"/>
  <c r="P183" i="45"/>
  <c r="K183" i="45"/>
  <c r="L183" i="45" s="1"/>
  <c r="J183" i="45"/>
  <c r="V183" i="45" s="1"/>
  <c r="G183" i="45"/>
  <c r="C183" i="45"/>
  <c r="B183" i="45"/>
  <c r="P182" i="45"/>
  <c r="O182" i="45" s="1"/>
  <c r="K182" i="45"/>
  <c r="L182" i="45" s="1"/>
  <c r="J182" i="45"/>
  <c r="V182" i="45" s="1"/>
  <c r="G182" i="45"/>
  <c r="C182" i="45"/>
  <c r="B182" i="45"/>
  <c r="P181" i="45"/>
  <c r="O181" i="45" s="1"/>
  <c r="K181" i="45"/>
  <c r="L181" i="45" s="1"/>
  <c r="J181" i="45"/>
  <c r="V181" i="45" s="1"/>
  <c r="G181" i="45"/>
  <c r="C181" i="45"/>
  <c r="B181" i="45"/>
  <c r="P180" i="45"/>
  <c r="O180" i="45" s="1"/>
  <c r="K180" i="45"/>
  <c r="L180" i="45" s="1"/>
  <c r="J180" i="45"/>
  <c r="V180" i="45" s="1"/>
  <c r="G180" i="45"/>
  <c r="C180" i="45"/>
  <c r="B180" i="45"/>
  <c r="P179" i="45"/>
  <c r="K179" i="45"/>
  <c r="L179" i="45" s="1"/>
  <c r="J179" i="45"/>
  <c r="V179" i="45" s="1"/>
  <c r="G179" i="45"/>
  <c r="C179" i="45"/>
  <c r="B179" i="45"/>
  <c r="P178" i="45"/>
  <c r="O178" i="45" s="1"/>
  <c r="K178" i="45"/>
  <c r="L178" i="45" s="1"/>
  <c r="J178" i="45"/>
  <c r="V178" i="45" s="1"/>
  <c r="G178" i="45"/>
  <c r="C178" i="45"/>
  <c r="B178" i="45"/>
  <c r="P177" i="45"/>
  <c r="O177" i="45" s="1"/>
  <c r="K177" i="45"/>
  <c r="L177" i="45" s="1"/>
  <c r="J177" i="45"/>
  <c r="G177" i="45"/>
  <c r="C177" i="45"/>
  <c r="B177" i="45"/>
  <c r="P176" i="45"/>
  <c r="O176" i="45" s="1"/>
  <c r="K176" i="45"/>
  <c r="L176" i="45" s="1"/>
  <c r="J176" i="45"/>
  <c r="V176" i="45" s="1"/>
  <c r="G176" i="45"/>
  <c r="C176" i="45"/>
  <c r="B176" i="45"/>
  <c r="P175" i="45"/>
  <c r="K175" i="45"/>
  <c r="L175" i="45" s="1"/>
  <c r="J175" i="45"/>
  <c r="V175" i="45" s="1"/>
  <c r="G175" i="45"/>
  <c r="C175" i="45"/>
  <c r="B175" i="45"/>
  <c r="P174" i="45"/>
  <c r="O174" i="45" s="1"/>
  <c r="K174" i="45"/>
  <c r="L174" i="45" s="1"/>
  <c r="J174" i="45"/>
  <c r="V174" i="45" s="1"/>
  <c r="G174" i="45"/>
  <c r="C174" i="45"/>
  <c r="B174" i="45"/>
  <c r="P173" i="45"/>
  <c r="O173" i="45" s="1"/>
  <c r="K173" i="45"/>
  <c r="L173" i="45" s="1"/>
  <c r="J173" i="45"/>
  <c r="G173" i="45"/>
  <c r="C173" i="45"/>
  <c r="B173" i="45"/>
  <c r="P172" i="45"/>
  <c r="O172" i="45" s="1"/>
  <c r="K172" i="45"/>
  <c r="L172" i="45" s="1"/>
  <c r="J172" i="45"/>
  <c r="V172" i="45" s="1"/>
  <c r="G172" i="45"/>
  <c r="C172" i="45"/>
  <c r="B172" i="45"/>
  <c r="P171" i="45"/>
  <c r="K171" i="45"/>
  <c r="L171" i="45" s="1"/>
  <c r="J171" i="45"/>
  <c r="V171" i="45" s="1"/>
  <c r="G171" i="45"/>
  <c r="C171" i="45"/>
  <c r="B171" i="45"/>
  <c r="P170" i="45"/>
  <c r="O170" i="45" s="1"/>
  <c r="K170" i="45"/>
  <c r="L170" i="45" s="1"/>
  <c r="J170" i="45"/>
  <c r="V170" i="45" s="1"/>
  <c r="G170" i="45"/>
  <c r="C170" i="45"/>
  <c r="B170" i="45"/>
  <c r="P169" i="45"/>
  <c r="O169" i="45" s="1"/>
  <c r="K169" i="45"/>
  <c r="L169" i="45" s="1"/>
  <c r="J169" i="45"/>
  <c r="G169" i="45"/>
  <c r="C169" i="45"/>
  <c r="B169" i="45"/>
  <c r="P168" i="45"/>
  <c r="O168" i="45" s="1"/>
  <c r="K168" i="45"/>
  <c r="L168" i="45" s="1"/>
  <c r="J168" i="45"/>
  <c r="V168" i="45" s="1"/>
  <c r="G168" i="45"/>
  <c r="C168" i="45"/>
  <c r="B168" i="45"/>
  <c r="P167" i="45"/>
  <c r="O167" i="45" s="1"/>
  <c r="K167" i="45"/>
  <c r="L167" i="45" s="1"/>
  <c r="J167" i="45"/>
  <c r="V167" i="45" s="1"/>
  <c r="G167" i="45"/>
  <c r="C167" i="45"/>
  <c r="B167" i="45"/>
  <c r="P166" i="45"/>
  <c r="O166" i="45" s="1"/>
  <c r="K166" i="45"/>
  <c r="L166" i="45" s="1"/>
  <c r="J166" i="45"/>
  <c r="G166" i="45"/>
  <c r="C166" i="45"/>
  <c r="B166" i="45"/>
  <c r="P165" i="45"/>
  <c r="O165" i="45" s="1"/>
  <c r="K165" i="45"/>
  <c r="L165" i="45" s="1"/>
  <c r="J165" i="45"/>
  <c r="G165" i="45"/>
  <c r="C165" i="45"/>
  <c r="B165" i="45"/>
  <c r="P164" i="45"/>
  <c r="O164" i="45" s="1"/>
  <c r="K164" i="45"/>
  <c r="L164" i="45" s="1"/>
  <c r="J164" i="45"/>
  <c r="V164" i="45" s="1"/>
  <c r="G164" i="45"/>
  <c r="C164" i="45"/>
  <c r="B164" i="45"/>
  <c r="P163" i="45"/>
  <c r="O163" i="45" s="1"/>
  <c r="K163" i="45"/>
  <c r="L163" i="45" s="1"/>
  <c r="J163" i="45"/>
  <c r="V163" i="45" s="1"/>
  <c r="G163" i="45"/>
  <c r="C163" i="45"/>
  <c r="B163" i="45"/>
  <c r="P162" i="45"/>
  <c r="O162" i="45" s="1"/>
  <c r="K162" i="45"/>
  <c r="L162" i="45" s="1"/>
  <c r="J162" i="45"/>
  <c r="G162" i="45"/>
  <c r="C162" i="45"/>
  <c r="B162" i="45"/>
  <c r="P161" i="45"/>
  <c r="O161" i="45" s="1"/>
  <c r="K161" i="45"/>
  <c r="L161" i="45" s="1"/>
  <c r="J161" i="45"/>
  <c r="G161" i="45"/>
  <c r="C161" i="45"/>
  <c r="B161" i="45"/>
  <c r="P160" i="45"/>
  <c r="O160" i="45" s="1"/>
  <c r="K160" i="45"/>
  <c r="L160" i="45" s="1"/>
  <c r="J160" i="45"/>
  <c r="V160" i="45" s="1"/>
  <c r="G160" i="45"/>
  <c r="C160" i="45"/>
  <c r="B160" i="45"/>
  <c r="P159" i="45"/>
  <c r="O159" i="45" s="1"/>
  <c r="K159" i="45"/>
  <c r="L159" i="45" s="1"/>
  <c r="J159" i="45"/>
  <c r="V159" i="45" s="1"/>
  <c r="G159" i="45"/>
  <c r="U159" i="45"/>
  <c r="C159" i="45"/>
  <c r="B159" i="45"/>
  <c r="P158" i="45"/>
  <c r="O158" i="45" s="1"/>
  <c r="K158" i="45"/>
  <c r="L158" i="45" s="1"/>
  <c r="J158" i="45"/>
  <c r="G158" i="45"/>
  <c r="U158" i="45"/>
  <c r="C158" i="45"/>
  <c r="B158" i="45"/>
  <c r="P157" i="45"/>
  <c r="O157" i="45" s="1"/>
  <c r="K157" i="45"/>
  <c r="L157" i="45" s="1"/>
  <c r="J157" i="45"/>
  <c r="G157" i="45"/>
  <c r="C157" i="45"/>
  <c r="B157" i="45"/>
  <c r="P156" i="45"/>
  <c r="O156" i="45" s="1"/>
  <c r="K156" i="45"/>
  <c r="L156" i="45" s="1"/>
  <c r="J156" i="45"/>
  <c r="V156" i="45" s="1"/>
  <c r="G156" i="45"/>
  <c r="C156" i="45"/>
  <c r="B156" i="45"/>
  <c r="P155" i="45"/>
  <c r="O155" i="45" s="1"/>
  <c r="K155" i="45"/>
  <c r="L155" i="45" s="1"/>
  <c r="J155" i="45"/>
  <c r="V155" i="45" s="1"/>
  <c r="G155" i="45"/>
  <c r="C155" i="45"/>
  <c r="B155" i="45"/>
  <c r="P154" i="45"/>
  <c r="O154" i="45" s="1"/>
  <c r="K154" i="45"/>
  <c r="L154" i="45" s="1"/>
  <c r="J154" i="45"/>
  <c r="G154" i="45"/>
  <c r="C154" i="45"/>
  <c r="B154" i="45"/>
  <c r="P153" i="45"/>
  <c r="O153" i="45" s="1"/>
  <c r="K153" i="45"/>
  <c r="L153" i="45" s="1"/>
  <c r="J153" i="45"/>
  <c r="G153" i="45"/>
  <c r="C153" i="45"/>
  <c r="B153" i="45"/>
  <c r="P152" i="45"/>
  <c r="O152" i="45" s="1"/>
  <c r="K152" i="45"/>
  <c r="L152" i="45" s="1"/>
  <c r="J152" i="45"/>
  <c r="V152" i="45" s="1"/>
  <c r="G152" i="45"/>
  <c r="C152" i="45"/>
  <c r="B152" i="45"/>
  <c r="P151" i="45"/>
  <c r="O151" i="45" s="1"/>
  <c r="K151" i="45"/>
  <c r="L151" i="45" s="1"/>
  <c r="J151" i="45"/>
  <c r="V151" i="45" s="1"/>
  <c r="G151" i="45"/>
  <c r="C151" i="45"/>
  <c r="B151" i="45"/>
  <c r="P150" i="45"/>
  <c r="O150" i="45" s="1"/>
  <c r="K150" i="45"/>
  <c r="L150" i="45" s="1"/>
  <c r="J150" i="45"/>
  <c r="G150" i="45"/>
  <c r="C150" i="45"/>
  <c r="B150" i="45"/>
  <c r="P149" i="45"/>
  <c r="O149" i="45" s="1"/>
  <c r="K149" i="45"/>
  <c r="L149" i="45" s="1"/>
  <c r="J149" i="45"/>
  <c r="G149" i="45"/>
  <c r="C149" i="45"/>
  <c r="B149" i="45"/>
  <c r="P148" i="45"/>
  <c r="O148" i="45" s="1"/>
  <c r="K148" i="45"/>
  <c r="L148" i="45" s="1"/>
  <c r="J148" i="45"/>
  <c r="V148" i="45" s="1"/>
  <c r="G148" i="45"/>
  <c r="C148" i="45"/>
  <c r="B148" i="45"/>
  <c r="P147" i="45"/>
  <c r="O147" i="45" s="1"/>
  <c r="K147" i="45"/>
  <c r="L147" i="45" s="1"/>
  <c r="J147" i="45"/>
  <c r="V147" i="45" s="1"/>
  <c r="G147" i="45"/>
  <c r="C147" i="45"/>
  <c r="B147" i="45"/>
  <c r="P146" i="45"/>
  <c r="O146" i="45" s="1"/>
  <c r="K146" i="45"/>
  <c r="L146" i="45" s="1"/>
  <c r="J146" i="45"/>
  <c r="G146" i="45"/>
  <c r="C146" i="45"/>
  <c r="B146" i="45"/>
  <c r="P145" i="45"/>
  <c r="O145" i="45" s="1"/>
  <c r="K145" i="45"/>
  <c r="L145" i="45" s="1"/>
  <c r="J145" i="45"/>
  <c r="G145" i="45"/>
  <c r="C145" i="45"/>
  <c r="B145" i="45"/>
  <c r="P144" i="45"/>
  <c r="O144" i="45" s="1"/>
  <c r="K144" i="45"/>
  <c r="L144" i="45" s="1"/>
  <c r="J144" i="45"/>
  <c r="V144" i="45" s="1"/>
  <c r="G144" i="45"/>
  <c r="C144" i="45"/>
  <c r="B144" i="45"/>
  <c r="P143" i="45"/>
  <c r="O143" i="45" s="1"/>
  <c r="K143" i="45"/>
  <c r="L143" i="45" s="1"/>
  <c r="J143" i="45"/>
  <c r="V143" i="45" s="1"/>
  <c r="G143" i="45"/>
  <c r="C143" i="45"/>
  <c r="B143" i="45"/>
  <c r="P142" i="45"/>
  <c r="O142" i="45" s="1"/>
  <c r="K142" i="45"/>
  <c r="L142" i="45" s="1"/>
  <c r="J142" i="45"/>
  <c r="G142" i="45"/>
  <c r="C142" i="45"/>
  <c r="B142" i="45"/>
  <c r="P141" i="45"/>
  <c r="O141" i="45" s="1"/>
  <c r="K141" i="45"/>
  <c r="L141" i="45" s="1"/>
  <c r="J141" i="45"/>
  <c r="G141" i="45"/>
  <c r="C141" i="45"/>
  <c r="B141" i="45"/>
  <c r="P140" i="45"/>
  <c r="O140" i="45" s="1"/>
  <c r="K140" i="45"/>
  <c r="L140" i="45" s="1"/>
  <c r="J140" i="45"/>
  <c r="V140" i="45" s="1"/>
  <c r="G140" i="45"/>
  <c r="C140" i="45"/>
  <c r="B140" i="45"/>
  <c r="P139" i="45"/>
  <c r="K139" i="45"/>
  <c r="L139" i="45" s="1"/>
  <c r="J139" i="45"/>
  <c r="V139" i="45" s="1"/>
  <c r="G139" i="45"/>
  <c r="C139" i="45"/>
  <c r="B139" i="45"/>
  <c r="P138" i="45"/>
  <c r="O138" i="45" s="1"/>
  <c r="K138" i="45"/>
  <c r="L138" i="45" s="1"/>
  <c r="J138" i="45"/>
  <c r="G138" i="45"/>
  <c r="C138" i="45"/>
  <c r="B138" i="45"/>
  <c r="P137" i="45"/>
  <c r="O137" i="45" s="1"/>
  <c r="K137" i="45"/>
  <c r="L137" i="45" s="1"/>
  <c r="J137" i="45"/>
  <c r="V137" i="45" s="1"/>
  <c r="G137" i="45"/>
  <c r="C137" i="45"/>
  <c r="B137" i="45"/>
  <c r="P136" i="45"/>
  <c r="O136" i="45" s="1"/>
  <c r="K136" i="45"/>
  <c r="L136" i="45" s="1"/>
  <c r="J136" i="45"/>
  <c r="V136" i="45" s="1"/>
  <c r="G136" i="45"/>
  <c r="C136" i="45"/>
  <c r="B136" i="45"/>
  <c r="P135" i="45"/>
  <c r="O135" i="45" s="1"/>
  <c r="K135" i="45"/>
  <c r="L135" i="45" s="1"/>
  <c r="J135" i="45"/>
  <c r="V135" i="45" s="1"/>
  <c r="G135" i="45"/>
  <c r="C135" i="45"/>
  <c r="B135" i="45"/>
  <c r="P134" i="45"/>
  <c r="O134" i="45" s="1"/>
  <c r="K134" i="45"/>
  <c r="L134" i="45" s="1"/>
  <c r="J134" i="45"/>
  <c r="G134" i="45"/>
  <c r="C134" i="45"/>
  <c r="B134" i="45"/>
  <c r="P133" i="45"/>
  <c r="O133" i="45" s="1"/>
  <c r="K133" i="45"/>
  <c r="L133" i="45" s="1"/>
  <c r="J133" i="45"/>
  <c r="G133" i="45"/>
  <c r="C133" i="45"/>
  <c r="B133" i="45"/>
  <c r="P132" i="45"/>
  <c r="O132" i="45" s="1"/>
  <c r="K132" i="45"/>
  <c r="L132" i="45" s="1"/>
  <c r="J132" i="45"/>
  <c r="G132" i="45"/>
  <c r="C132" i="45"/>
  <c r="B132" i="45"/>
  <c r="P131" i="45"/>
  <c r="O131" i="45" s="1"/>
  <c r="K131" i="45"/>
  <c r="L131" i="45" s="1"/>
  <c r="J131" i="45"/>
  <c r="V131" i="45" s="1"/>
  <c r="G131" i="45"/>
  <c r="C131" i="45"/>
  <c r="B131" i="45"/>
  <c r="P130" i="45"/>
  <c r="O130" i="45" s="1"/>
  <c r="K130" i="45"/>
  <c r="L130" i="45" s="1"/>
  <c r="J130" i="45"/>
  <c r="G130" i="45"/>
  <c r="C130" i="45"/>
  <c r="B130" i="45"/>
  <c r="P129" i="45"/>
  <c r="O129" i="45" s="1"/>
  <c r="K129" i="45"/>
  <c r="L129" i="45" s="1"/>
  <c r="J129" i="45"/>
  <c r="G129" i="45"/>
  <c r="C129" i="45"/>
  <c r="B129" i="45"/>
  <c r="P128" i="45"/>
  <c r="O128" i="45" s="1"/>
  <c r="K128" i="45"/>
  <c r="L128" i="45" s="1"/>
  <c r="J128" i="45"/>
  <c r="G128" i="45"/>
  <c r="C128" i="45"/>
  <c r="B128" i="45"/>
  <c r="P127" i="45"/>
  <c r="O127" i="45" s="1"/>
  <c r="K127" i="45"/>
  <c r="L127" i="45" s="1"/>
  <c r="J127" i="45"/>
  <c r="V127" i="45" s="1"/>
  <c r="G127" i="45"/>
  <c r="C127" i="45"/>
  <c r="B127" i="45"/>
  <c r="P126" i="45"/>
  <c r="O126" i="45" s="1"/>
  <c r="K126" i="45"/>
  <c r="L126" i="45" s="1"/>
  <c r="J126" i="45"/>
  <c r="G126" i="45"/>
  <c r="C126" i="45"/>
  <c r="B126" i="45"/>
  <c r="P125" i="45"/>
  <c r="O125" i="45" s="1"/>
  <c r="K125" i="45"/>
  <c r="L125" i="45" s="1"/>
  <c r="J125" i="45"/>
  <c r="G125" i="45"/>
  <c r="C125" i="45"/>
  <c r="B125" i="45"/>
  <c r="P124" i="45"/>
  <c r="O124" i="45" s="1"/>
  <c r="K124" i="45"/>
  <c r="L124" i="45" s="1"/>
  <c r="J124" i="45"/>
  <c r="G124" i="45"/>
  <c r="C124" i="45"/>
  <c r="B124" i="45"/>
  <c r="P123" i="45"/>
  <c r="O123" i="45" s="1"/>
  <c r="K123" i="45"/>
  <c r="L123" i="45" s="1"/>
  <c r="J123" i="45"/>
  <c r="V123" i="45" s="1"/>
  <c r="G123" i="45"/>
  <c r="C123" i="45"/>
  <c r="B123" i="45"/>
  <c r="P122" i="45"/>
  <c r="O122" i="45" s="1"/>
  <c r="K122" i="45"/>
  <c r="L122" i="45" s="1"/>
  <c r="J122" i="45"/>
  <c r="G122" i="45"/>
  <c r="C122" i="45"/>
  <c r="B122" i="45"/>
  <c r="P121" i="45"/>
  <c r="O121" i="45" s="1"/>
  <c r="K121" i="45"/>
  <c r="L121" i="45" s="1"/>
  <c r="J121" i="45"/>
  <c r="G121" i="45"/>
  <c r="C121" i="45"/>
  <c r="B121" i="45"/>
  <c r="P120" i="45"/>
  <c r="O120" i="45" s="1"/>
  <c r="K120" i="45"/>
  <c r="L120" i="45" s="1"/>
  <c r="J120" i="45"/>
  <c r="G120" i="45"/>
  <c r="C120" i="45"/>
  <c r="B120" i="45"/>
  <c r="P119" i="45"/>
  <c r="O119" i="45" s="1"/>
  <c r="K119" i="45"/>
  <c r="L119" i="45" s="1"/>
  <c r="J119" i="45"/>
  <c r="V119" i="45" s="1"/>
  <c r="G119" i="45"/>
  <c r="C119" i="45"/>
  <c r="B119" i="45"/>
  <c r="P118" i="45"/>
  <c r="O118" i="45" s="1"/>
  <c r="K118" i="45"/>
  <c r="L118" i="45" s="1"/>
  <c r="J118" i="45"/>
  <c r="G118" i="45"/>
  <c r="C118" i="45"/>
  <c r="B118" i="45"/>
  <c r="P117" i="45"/>
  <c r="O117" i="45" s="1"/>
  <c r="K117" i="45"/>
  <c r="L117" i="45" s="1"/>
  <c r="J117" i="45"/>
  <c r="G117" i="45"/>
  <c r="C117" i="45"/>
  <c r="B117" i="45"/>
  <c r="P116" i="45"/>
  <c r="O116" i="45" s="1"/>
  <c r="K116" i="45"/>
  <c r="L116" i="45" s="1"/>
  <c r="J116" i="45"/>
  <c r="G116" i="45"/>
  <c r="C116" i="45"/>
  <c r="B116" i="45"/>
  <c r="P115" i="45"/>
  <c r="O115" i="45" s="1"/>
  <c r="K115" i="45"/>
  <c r="L115" i="45" s="1"/>
  <c r="J115" i="45"/>
  <c r="V115" i="45" s="1"/>
  <c r="G115" i="45"/>
  <c r="C115" i="45"/>
  <c r="B115" i="45"/>
  <c r="P114" i="45"/>
  <c r="O114" i="45" s="1"/>
  <c r="K114" i="45"/>
  <c r="L114" i="45" s="1"/>
  <c r="J114" i="45"/>
  <c r="G114" i="45"/>
  <c r="C114" i="45"/>
  <c r="B114" i="45"/>
  <c r="P113" i="45"/>
  <c r="O113" i="45" s="1"/>
  <c r="K113" i="45"/>
  <c r="L113" i="45" s="1"/>
  <c r="J113" i="45"/>
  <c r="G113" i="45"/>
  <c r="C113" i="45"/>
  <c r="B113" i="45"/>
  <c r="P112" i="45"/>
  <c r="O112" i="45" s="1"/>
  <c r="K112" i="45"/>
  <c r="L112" i="45" s="1"/>
  <c r="J112" i="45"/>
  <c r="G112" i="45"/>
  <c r="C112" i="45"/>
  <c r="B112" i="45"/>
  <c r="P111" i="45"/>
  <c r="O111" i="45" s="1"/>
  <c r="K111" i="45"/>
  <c r="L111" i="45" s="1"/>
  <c r="J111" i="45"/>
  <c r="V111" i="45" s="1"/>
  <c r="G111" i="45"/>
  <c r="C111" i="45"/>
  <c r="B111" i="45"/>
  <c r="P110" i="45"/>
  <c r="O110" i="45" s="1"/>
  <c r="K110" i="45"/>
  <c r="L110" i="45" s="1"/>
  <c r="J110" i="45"/>
  <c r="G110" i="45"/>
  <c r="C110" i="45"/>
  <c r="B110" i="45"/>
  <c r="P109" i="45"/>
  <c r="O109" i="45" s="1"/>
  <c r="K109" i="45"/>
  <c r="L109" i="45" s="1"/>
  <c r="J109" i="45"/>
  <c r="G109" i="45"/>
  <c r="C109" i="45"/>
  <c r="B109" i="45"/>
  <c r="P108" i="45"/>
  <c r="O108" i="45" s="1"/>
  <c r="K108" i="45"/>
  <c r="L108" i="45" s="1"/>
  <c r="J108" i="45"/>
  <c r="G108" i="45"/>
  <c r="C108" i="45"/>
  <c r="B108" i="45"/>
  <c r="P107" i="45"/>
  <c r="O107" i="45" s="1"/>
  <c r="K107" i="45"/>
  <c r="L107" i="45" s="1"/>
  <c r="J107" i="45"/>
  <c r="V107" i="45" s="1"/>
  <c r="G107" i="45"/>
  <c r="C107" i="45"/>
  <c r="B107" i="45"/>
  <c r="P106" i="45"/>
  <c r="O106" i="45" s="1"/>
  <c r="K106" i="45"/>
  <c r="L106" i="45" s="1"/>
  <c r="J106" i="45"/>
  <c r="G106" i="45"/>
  <c r="C106" i="45"/>
  <c r="B106" i="45"/>
  <c r="P105" i="45"/>
  <c r="O105" i="45" s="1"/>
  <c r="K105" i="45"/>
  <c r="L105" i="45" s="1"/>
  <c r="J105" i="45"/>
  <c r="G105" i="45"/>
  <c r="C105" i="45"/>
  <c r="B105" i="45"/>
  <c r="P104" i="45"/>
  <c r="O104" i="45" s="1"/>
  <c r="K104" i="45"/>
  <c r="L104" i="45" s="1"/>
  <c r="J104" i="45"/>
  <c r="G104" i="45"/>
  <c r="C104" i="45"/>
  <c r="B104" i="45"/>
  <c r="P103" i="45"/>
  <c r="O103" i="45" s="1"/>
  <c r="K103" i="45"/>
  <c r="L103" i="45" s="1"/>
  <c r="J103" i="45"/>
  <c r="V103" i="45" s="1"/>
  <c r="G103" i="45"/>
  <c r="U103" i="45"/>
  <c r="C103" i="45"/>
  <c r="B103" i="45"/>
  <c r="P102" i="45"/>
  <c r="O102" i="45" s="1"/>
  <c r="K102" i="45"/>
  <c r="L102" i="45" s="1"/>
  <c r="J102" i="45"/>
  <c r="G102" i="45"/>
  <c r="C102" i="45"/>
  <c r="B102" i="45"/>
  <c r="P101" i="45"/>
  <c r="O101" i="45" s="1"/>
  <c r="K101" i="45"/>
  <c r="L101" i="45" s="1"/>
  <c r="J101" i="45"/>
  <c r="G101" i="45"/>
  <c r="C101" i="45"/>
  <c r="B101" i="45"/>
  <c r="P100" i="45"/>
  <c r="O100" i="45" s="1"/>
  <c r="K100" i="45"/>
  <c r="L100" i="45" s="1"/>
  <c r="J100" i="45"/>
  <c r="V100" i="45" s="1"/>
  <c r="G100" i="45"/>
  <c r="C100" i="45"/>
  <c r="B100" i="45"/>
  <c r="P99" i="45"/>
  <c r="O99" i="45" s="1"/>
  <c r="K99" i="45"/>
  <c r="L99" i="45" s="1"/>
  <c r="J99" i="45"/>
  <c r="V99" i="45" s="1"/>
  <c r="G99" i="45"/>
  <c r="C99" i="45"/>
  <c r="B99" i="45"/>
  <c r="P98" i="45"/>
  <c r="K98" i="45"/>
  <c r="L98" i="45" s="1"/>
  <c r="J98" i="45"/>
  <c r="G98" i="45"/>
  <c r="C98" i="45"/>
  <c r="B98" i="45"/>
  <c r="P97" i="45"/>
  <c r="O97" i="45" s="1"/>
  <c r="K97" i="45"/>
  <c r="L97" i="45" s="1"/>
  <c r="J97" i="45"/>
  <c r="G97" i="45"/>
  <c r="C97" i="45"/>
  <c r="B97" i="45"/>
  <c r="P96" i="45"/>
  <c r="O96" i="45" s="1"/>
  <c r="K96" i="45"/>
  <c r="L96" i="45" s="1"/>
  <c r="J96" i="45"/>
  <c r="V96" i="45" s="1"/>
  <c r="G96" i="45"/>
  <c r="C96" i="45"/>
  <c r="B96" i="45"/>
  <c r="P95" i="45"/>
  <c r="O95" i="45" s="1"/>
  <c r="K95" i="45"/>
  <c r="L95" i="45" s="1"/>
  <c r="J95" i="45"/>
  <c r="G95" i="45"/>
  <c r="C95" i="45"/>
  <c r="B95" i="45"/>
  <c r="P94" i="45"/>
  <c r="K94" i="45"/>
  <c r="L94" i="45" s="1"/>
  <c r="J94" i="45"/>
  <c r="G94" i="45"/>
  <c r="C94" i="45"/>
  <c r="B94" i="45"/>
  <c r="P93" i="45"/>
  <c r="O93" i="45" s="1"/>
  <c r="K93" i="45"/>
  <c r="L93" i="45" s="1"/>
  <c r="J93" i="45"/>
  <c r="G93" i="45"/>
  <c r="C93" i="45"/>
  <c r="B93" i="45"/>
  <c r="P92" i="45"/>
  <c r="O92" i="45" s="1"/>
  <c r="K92" i="45"/>
  <c r="L92" i="45" s="1"/>
  <c r="J92" i="45"/>
  <c r="V92" i="45" s="1"/>
  <c r="G92" i="45"/>
  <c r="C92" i="45"/>
  <c r="B92" i="45"/>
  <c r="P91" i="45"/>
  <c r="O91" i="45" s="1"/>
  <c r="K91" i="45"/>
  <c r="L91" i="45" s="1"/>
  <c r="J91" i="45"/>
  <c r="G91" i="45"/>
  <c r="C91" i="45"/>
  <c r="B91" i="45"/>
  <c r="P90" i="45"/>
  <c r="K90" i="45"/>
  <c r="L90" i="45" s="1"/>
  <c r="J90" i="45"/>
  <c r="G90" i="45"/>
  <c r="C90" i="45"/>
  <c r="B90" i="45"/>
  <c r="P89" i="45"/>
  <c r="O89" i="45" s="1"/>
  <c r="K89" i="45"/>
  <c r="L89" i="45" s="1"/>
  <c r="J89" i="45"/>
  <c r="G89" i="45"/>
  <c r="C89" i="45"/>
  <c r="B89" i="45"/>
  <c r="P88" i="45"/>
  <c r="O88" i="45" s="1"/>
  <c r="K88" i="45"/>
  <c r="L88" i="45" s="1"/>
  <c r="J88" i="45"/>
  <c r="V88" i="45" s="1"/>
  <c r="G88" i="45"/>
  <c r="C88" i="45"/>
  <c r="B88" i="45"/>
  <c r="P87" i="45"/>
  <c r="O87" i="45" s="1"/>
  <c r="K87" i="45"/>
  <c r="L87" i="45" s="1"/>
  <c r="J87" i="45"/>
  <c r="G87" i="45"/>
  <c r="C87" i="45"/>
  <c r="B87" i="45"/>
  <c r="P86" i="45"/>
  <c r="K86" i="45"/>
  <c r="L86" i="45" s="1"/>
  <c r="J86" i="45"/>
  <c r="G86" i="45"/>
  <c r="C86" i="45"/>
  <c r="B86" i="45"/>
  <c r="P85" i="45"/>
  <c r="O85" i="45" s="1"/>
  <c r="K85" i="45"/>
  <c r="L85" i="45" s="1"/>
  <c r="J85" i="45"/>
  <c r="G85" i="45"/>
  <c r="C85" i="45"/>
  <c r="B85" i="45"/>
  <c r="P84" i="45"/>
  <c r="O84" i="45" s="1"/>
  <c r="K84" i="45"/>
  <c r="L84" i="45" s="1"/>
  <c r="J84" i="45"/>
  <c r="V84" i="45" s="1"/>
  <c r="G84" i="45"/>
  <c r="C84" i="45"/>
  <c r="B84" i="45"/>
  <c r="P83" i="45"/>
  <c r="O83" i="45" s="1"/>
  <c r="K83" i="45"/>
  <c r="L83" i="45" s="1"/>
  <c r="J83" i="45"/>
  <c r="G83" i="45"/>
  <c r="C83" i="45"/>
  <c r="B83" i="45"/>
  <c r="P82" i="45"/>
  <c r="K82" i="45"/>
  <c r="L82" i="45" s="1"/>
  <c r="J82" i="45"/>
  <c r="G82" i="45"/>
  <c r="C82" i="45"/>
  <c r="B82" i="45"/>
  <c r="P81" i="45"/>
  <c r="O81" i="45" s="1"/>
  <c r="K81" i="45"/>
  <c r="L81" i="45" s="1"/>
  <c r="J81" i="45"/>
  <c r="G81" i="45"/>
  <c r="C81" i="45"/>
  <c r="B81" i="45"/>
  <c r="P80" i="45"/>
  <c r="O80" i="45" s="1"/>
  <c r="K80" i="45"/>
  <c r="L80" i="45" s="1"/>
  <c r="J80" i="45"/>
  <c r="V80" i="45" s="1"/>
  <c r="G80" i="45"/>
  <c r="C80" i="45"/>
  <c r="B80" i="45"/>
  <c r="P79" i="45"/>
  <c r="O79" i="45" s="1"/>
  <c r="K79" i="45"/>
  <c r="L79" i="45" s="1"/>
  <c r="J79" i="45"/>
  <c r="G79" i="45"/>
  <c r="C79" i="45"/>
  <c r="B79" i="45"/>
  <c r="P78" i="45"/>
  <c r="K78" i="45"/>
  <c r="L78" i="45" s="1"/>
  <c r="J78" i="45"/>
  <c r="G78" i="45"/>
  <c r="C78" i="45"/>
  <c r="B78" i="45"/>
  <c r="P77" i="45"/>
  <c r="O77" i="45" s="1"/>
  <c r="K77" i="45"/>
  <c r="L77" i="45" s="1"/>
  <c r="J77" i="45"/>
  <c r="G77" i="45"/>
  <c r="C77" i="45"/>
  <c r="B77" i="45"/>
  <c r="P76" i="45"/>
  <c r="O76" i="45" s="1"/>
  <c r="K76" i="45"/>
  <c r="L76" i="45" s="1"/>
  <c r="J76" i="45"/>
  <c r="V76" i="45" s="1"/>
  <c r="G76" i="45"/>
  <c r="C76" i="45"/>
  <c r="B76" i="45"/>
  <c r="P75" i="45"/>
  <c r="O75" i="45" s="1"/>
  <c r="K75" i="45"/>
  <c r="L75" i="45" s="1"/>
  <c r="J75" i="45"/>
  <c r="G75" i="45"/>
  <c r="C75" i="45"/>
  <c r="B75" i="45"/>
  <c r="P74" i="45"/>
  <c r="K74" i="45"/>
  <c r="L74" i="45" s="1"/>
  <c r="J74" i="45"/>
  <c r="G74" i="45"/>
  <c r="C74" i="45"/>
  <c r="B74" i="45"/>
  <c r="P73" i="45"/>
  <c r="O73" i="45" s="1"/>
  <c r="K73" i="45"/>
  <c r="L73" i="45" s="1"/>
  <c r="J73" i="45"/>
  <c r="G73" i="45"/>
  <c r="C73" i="45"/>
  <c r="B73" i="45"/>
  <c r="P72" i="45"/>
  <c r="O72" i="45" s="1"/>
  <c r="K72" i="45"/>
  <c r="L72" i="45" s="1"/>
  <c r="J72" i="45"/>
  <c r="V72" i="45" s="1"/>
  <c r="G72" i="45"/>
  <c r="C72" i="45"/>
  <c r="B72" i="45"/>
  <c r="P71" i="45"/>
  <c r="O71" i="45" s="1"/>
  <c r="K71" i="45"/>
  <c r="L71" i="45" s="1"/>
  <c r="J71" i="45"/>
  <c r="G71" i="45"/>
  <c r="C71" i="45"/>
  <c r="B71" i="45"/>
  <c r="P70" i="45"/>
  <c r="O70" i="45" s="1"/>
  <c r="K70" i="45"/>
  <c r="L70" i="45" s="1"/>
  <c r="J70" i="45"/>
  <c r="G70" i="45"/>
  <c r="C70" i="45"/>
  <c r="B70" i="45"/>
  <c r="P69" i="45"/>
  <c r="O69" i="45" s="1"/>
  <c r="K69" i="45"/>
  <c r="L69" i="45" s="1"/>
  <c r="J69" i="45"/>
  <c r="G69" i="45"/>
  <c r="C69" i="45"/>
  <c r="B69" i="45"/>
  <c r="P68" i="45"/>
  <c r="O68" i="45" s="1"/>
  <c r="K68" i="45"/>
  <c r="L68" i="45" s="1"/>
  <c r="J68" i="45"/>
  <c r="G68" i="45"/>
  <c r="C68" i="45"/>
  <c r="B68" i="45"/>
  <c r="P67" i="45"/>
  <c r="O67" i="45" s="1"/>
  <c r="K67" i="45"/>
  <c r="L67" i="45" s="1"/>
  <c r="J67" i="45"/>
  <c r="V67" i="45" s="1"/>
  <c r="G67" i="45"/>
  <c r="C67" i="45"/>
  <c r="B67" i="45"/>
  <c r="P66" i="45"/>
  <c r="O66" i="45" s="1"/>
  <c r="K66" i="45"/>
  <c r="L66" i="45" s="1"/>
  <c r="J66" i="45"/>
  <c r="V66" i="45" s="1"/>
  <c r="G66" i="45"/>
  <c r="C66" i="45"/>
  <c r="B66" i="45"/>
  <c r="P65" i="45"/>
  <c r="O65" i="45" s="1"/>
  <c r="K65" i="45"/>
  <c r="L65" i="45" s="1"/>
  <c r="J65" i="45"/>
  <c r="G65" i="45"/>
  <c r="C65" i="45"/>
  <c r="B65" i="45"/>
  <c r="P64" i="45"/>
  <c r="O64" i="45" s="1"/>
  <c r="K64" i="45"/>
  <c r="L64" i="45" s="1"/>
  <c r="J64" i="45"/>
  <c r="G64" i="45"/>
  <c r="C64" i="45"/>
  <c r="B64" i="45"/>
  <c r="P63" i="45"/>
  <c r="O63" i="45" s="1"/>
  <c r="K63" i="45"/>
  <c r="L63" i="45" s="1"/>
  <c r="J63" i="45"/>
  <c r="V63" i="45" s="1"/>
  <c r="G63" i="45"/>
  <c r="C63" i="45"/>
  <c r="B63" i="45"/>
  <c r="P62" i="45"/>
  <c r="O62" i="45" s="1"/>
  <c r="K62" i="45"/>
  <c r="L62" i="45" s="1"/>
  <c r="J62" i="45"/>
  <c r="V62" i="45" s="1"/>
  <c r="G62" i="45"/>
  <c r="C62" i="45"/>
  <c r="B62" i="45"/>
  <c r="P61" i="45"/>
  <c r="O61" i="45" s="1"/>
  <c r="K61" i="45"/>
  <c r="L61" i="45" s="1"/>
  <c r="J61" i="45"/>
  <c r="G61" i="45"/>
  <c r="C61" i="45"/>
  <c r="B61" i="45"/>
  <c r="P60" i="45"/>
  <c r="O60" i="45" s="1"/>
  <c r="K60" i="45"/>
  <c r="L60" i="45" s="1"/>
  <c r="J60" i="45"/>
  <c r="G60" i="45"/>
  <c r="C60" i="45"/>
  <c r="B60" i="45"/>
  <c r="P59" i="45"/>
  <c r="O59" i="45" s="1"/>
  <c r="K59" i="45"/>
  <c r="L59" i="45" s="1"/>
  <c r="J59" i="45"/>
  <c r="V59" i="45" s="1"/>
  <c r="G59" i="45"/>
  <c r="C59" i="45"/>
  <c r="B59" i="45"/>
  <c r="P58" i="45"/>
  <c r="O58" i="45" s="1"/>
  <c r="K58" i="45"/>
  <c r="L58" i="45" s="1"/>
  <c r="J58" i="45"/>
  <c r="V58" i="45" s="1"/>
  <c r="G58" i="45"/>
  <c r="C58" i="45"/>
  <c r="B58" i="45"/>
  <c r="P57" i="45"/>
  <c r="O57" i="45" s="1"/>
  <c r="K57" i="45"/>
  <c r="L57" i="45" s="1"/>
  <c r="J57" i="45"/>
  <c r="G57" i="45"/>
  <c r="C57" i="45"/>
  <c r="B57" i="45"/>
  <c r="P56" i="45"/>
  <c r="O56" i="45" s="1"/>
  <c r="K56" i="45"/>
  <c r="L56" i="45" s="1"/>
  <c r="J56" i="45"/>
  <c r="G56" i="45"/>
  <c r="C56" i="45"/>
  <c r="B56" i="45"/>
  <c r="P55" i="45"/>
  <c r="O55" i="45" s="1"/>
  <c r="K55" i="45"/>
  <c r="L55" i="45" s="1"/>
  <c r="J55" i="45"/>
  <c r="V55" i="45" s="1"/>
  <c r="G55" i="45"/>
  <c r="C55" i="45"/>
  <c r="B55" i="45"/>
  <c r="P54" i="45"/>
  <c r="O54" i="45" s="1"/>
  <c r="K54" i="45"/>
  <c r="L54" i="45" s="1"/>
  <c r="J54" i="45"/>
  <c r="V54" i="45" s="1"/>
  <c r="G54" i="45"/>
  <c r="C54" i="45"/>
  <c r="B54" i="45"/>
  <c r="P53" i="45"/>
  <c r="O53" i="45" s="1"/>
  <c r="K53" i="45"/>
  <c r="L53" i="45" s="1"/>
  <c r="J53" i="45"/>
  <c r="G53" i="45"/>
  <c r="C53" i="45"/>
  <c r="B53" i="45"/>
  <c r="P52" i="45"/>
  <c r="O52" i="45" s="1"/>
  <c r="K52" i="45"/>
  <c r="L52" i="45" s="1"/>
  <c r="J52" i="45"/>
  <c r="G52" i="45"/>
  <c r="C52" i="45"/>
  <c r="B52" i="45"/>
  <c r="P51" i="45"/>
  <c r="O51" i="45" s="1"/>
  <c r="K51" i="45"/>
  <c r="L51" i="45" s="1"/>
  <c r="J51" i="45"/>
  <c r="V51" i="45" s="1"/>
  <c r="G51" i="45"/>
  <c r="U51" i="45"/>
  <c r="C51" i="45"/>
  <c r="B51" i="45"/>
  <c r="P50" i="45"/>
  <c r="O50" i="45" s="1"/>
  <c r="K50" i="45"/>
  <c r="L50" i="45" s="1"/>
  <c r="J50" i="45"/>
  <c r="V50" i="45" s="1"/>
  <c r="G50" i="45"/>
  <c r="C50" i="45"/>
  <c r="B50" i="45"/>
  <c r="P49" i="45"/>
  <c r="O49" i="45" s="1"/>
  <c r="K49" i="45"/>
  <c r="L49" i="45" s="1"/>
  <c r="J49" i="45"/>
  <c r="G49" i="45"/>
  <c r="C49" i="45"/>
  <c r="B49" i="45"/>
  <c r="P48" i="45"/>
  <c r="O48" i="45" s="1"/>
  <c r="K48" i="45"/>
  <c r="L48" i="45" s="1"/>
  <c r="J48" i="45"/>
  <c r="G48" i="45"/>
  <c r="C48" i="45"/>
  <c r="B48" i="45"/>
  <c r="P47" i="45"/>
  <c r="O47" i="45" s="1"/>
  <c r="K47" i="45"/>
  <c r="L47" i="45" s="1"/>
  <c r="J47" i="45"/>
  <c r="V47" i="45" s="1"/>
  <c r="G47" i="45"/>
  <c r="C47" i="45"/>
  <c r="B47" i="45"/>
  <c r="P46" i="45"/>
  <c r="O46" i="45" s="1"/>
  <c r="K46" i="45"/>
  <c r="L46" i="45" s="1"/>
  <c r="J46" i="45"/>
  <c r="G46" i="45"/>
  <c r="C46" i="45"/>
  <c r="B46" i="45"/>
  <c r="P45" i="45"/>
  <c r="O45" i="45" s="1"/>
  <c r="K45" i="45"/>
  <c r="L45" i="45" s="1"/>
  <c r="J45" i="45"/>
  <c r="G45" i="45"/>
  <c r="C45" i="45"/>
  <c r="B45" i="45"/>
  <c r="P44" i="45"/>
  <c r="O44" i="45" s="1"/>
  <c r="K44" i="45"/>
  <c r="L44" i="45" s="1"/>
  <c r="J44" i="45"/>
  <c r="G44" i="45"/>
  <c r="C44" i="45"/>
  <c r="B44" i="45"/>
  <c r="P43" i="45"/>
  <c r="O43" i="45" s="1"/>
  <c r="K43" i="45"/>
  <c r="L43" i="45" s="1"/>
  <c r="J43" i="45"/>
  <c r="V43" i="45" s="1"/>
  <c r="G43" i="45"/>
  <c r="C43" i="45"/>
  <c r="B43" i="45"/>
  <c r="P42" i="45"/>
  <c r="O42" i="45" s="1"/>
  <c r="K42" i="45"/>
  <c r="L42" i="45" s="1"/>
  <c r="J42" i="45"/>
  <c r="V42" i="45" s="1"/>
  <c r="G42" i="45"/>
  <c r="C42" i="45"/>
  <c r="B42" i="45"/>
  <c r="P41" i="45"/>
  <c r="O41" i="45" s="1"/>
  <c r="K41" i="45"/>
  <c r="L41" i="45" s="1"/>
  <c r="J41" i="45"/>
  <c r="G41" i="45"/>
  <c r="C41" i="45"/>
  <c r="B41" i="45"/>
  <c r="P40" i="45"/>
  <c r="O40" i="45" s="1"/>
  <c r="K40" i="45"/>
  <c r="L40" i="45" s="1"/>
  <c r="J40" i="45"/>
  <c r="G40" i="45"/>
  <c r="C40" i="45"/>
  <c r="B40" i="45"/>
  <c r="P39" i="45"/>
  <c r="O39" i="45" s="1"/>
  <c r="K39" i="45"/>
  <c r="L39" i="45" s="1"/>
  <c r="J39" i="45"/>
  <c r="V39" i="45" s="1"/>
  <c r="G39" i="45"/>
  <c r="C39" i="45"/>
  <c r="B39" i="45"/>
  <c r="P38" i="45"/>
  <c r="O38" i="45" s="1"/>
  <c r="K38" i="45"/>
  <c r="L38" i="45" s="1"/>
  <c r="J38" i="45"/>
  <c r="V38" i="45" s="1"/>
  <c r="G38" i="45"/>
  <c r="C38" i="45"/>
  <c r="B38" i="45"/>
  <c r="P37" i="45"/>
  <c r="O37" i="45" s="1"/>
  <c r="K37" i="45"/>
  <c r="L37" i="45" s="1"/>
  <c r="J37" i="45"/>
  <c r="G37" i="45"/>
  <c r="C37" i="45"/>
  <c r="B37" i="45"/>
  <c r="P36" i="45"/>
  <c r="O36" i="45" s="1"/>
  <c r="K36" i="45"/>
  <c r="L36" i="45" s="1"/>
  <c r="J36" i="45"/>
  <c r="G36" i="45"/>
  <c r="C36" i="45"/>
  <c r="B36" i="45"/>
  <c r="P35" i="45"/>
  <c r="O35" i="45" s="1"/>
  <c r="K35" i="45"/>
  <c r="L35" i="45" s="1"/>
  <c r="J35" i="45"/>
  <c r="V35" i="45" s="1"/>
  <c r="G35" i="45"/>
  <c r="U35" i="45"/>
  <c r="C35" i="45"/>
  <c r="B35" i="45"/>
  <c r="P34" i="45"/>
  <c r="O34" i="45" s="1"/>
  <c r="K34" i="45"/>
  <c r="L34" i="45" s="1"/>
  <c r="J34" i="45"/>
  <c r="V34" i="45" s="1"/>
  <c r="G34" i="45"/>
  <c r="C34" i="45"/>
  <c r="P33" i="45"/>
  <c r="O33" i="45" s="1"/>
  <c r="K33" i="45"/>
  <c r="L33" i="45" s="1"/>
  <c r="J33" i="45"/>
  <c r="G33" i="45"/>
  <c r="C33" i="45"/>
  <c r="P32" i="45"/>
  <c r="O32" i="45" s="1"/>
  <c r="K32" i="45"/>
  <c r="L32" i="45" s="1"/>
  <c r="J32" i="45"/>
  <c r="G32" i="45"/>
  <c r="C32" i="45"/>
  <c r="P31" i="45"/>
  <c r="O31" i="45" s="1"/>
  <c r="K31" i="45"/>
  <c r="L31" i="45" s="1"/>
  <c r="J31" i="45"/>
  <c r="V31" i="45" s="1"/>
  <c r="G31" i="45"/>
  <c r="C31" i="45"/>
  <c r="P30" i="45"/>
  <c r="O30" i="45" s="1"/>
  <c r="K30" i="45"/>
  <c r="L30" i="45" s="1"/>
  <c r="J30" i="45"/>
  <c r="V30" i="45" s="1"/>
  <c r="G30" i="45"/>
  <c r="C30" i="45"/>
  <c r="P29" i="45"/>
  <c r="O29" i="45" s="1"/>
  <c r="K29" i="45"/>
  <c r="L29" i="45" s="1"/>
  <c r="J29" i="45"/>
  <c r="G29" i="45"/>
  <c r="C29" i="45"/>
  <c r="P28" i="45"/>
  <c r="O28" i="45" s="1"/>
  <c r="K28" i="45"/>
  <c r="L28" i="45" s="1"/>
  <c r="J28" i="45"/>
  <c r="G28" i="45"/>
  <c r="C28" i="45"/>
  <c r="P27" i="45"/>
  <c r="O27" i="45" s="1"/>
  <c r="K27" i="45"/>
  <c r="L27" i="45" s="1"/>
  <c r="J27" i="45"/>
  <c r="V27" i="45" s="1"/>
  <c r="G27" i="45"/>
  <c r="C27" i="45"/>
  <c r="P26" i="45"/>
  <c r="O26" i="45" s="1"/>
  <c r="K26" i="45"/>
  <c r="L26" i="45" s="1"/>
  <c r="J26" i="45"/>
  <c r="V26" i="45" s="1"/>
  <c r="G26" i="45"/>
  <c r="C26" i="45"/>
  <c r="P25" i="45"/>
  <c r="O25" i="45" s="1"/>
  <c r="K25" i="45"/>
  <c r="L25" i="45" s="1"/>
  <c r="J25" i="45"/>
  <c r="G25" i="45"/>
  <c r="C25" i="45"/>
  <c r="P24" i="45"/>
  <c r="O24" i="45" s="1"/>
  <c r="K24" i="45"/>
  <c r="L24" i="45" s="1"/>
  <c r="J24" i="45"/>
  <c r="G24" i="45"/>
  <c r="C24" i="45"/>
  <c r="P23" i="45"/>
  <c r="O23" i="45" s="1"/>
  <c r="K23" i="45"/>
  <c r="L23" i="45" s="1"/>
  <c r="J23" i="45"/>
  <c r="V23" i="45" s="1"/>
  <c r="G23" i="45"/>
  <c r="C23" i="45"/>
  <c r="P22" i="45"/>
  <c r="O22" i="45" s="1"/>
  <c r="K22" i="45"/>
  <c r="L22" i="45" s="1"/>
  <c r="J22" i="45"/>
  <c r="G22" i="45"/>
  <c r="C22" i="45"/>
  <c r="P21" i="45"/>
  <c r="O21" i="45" s="1"/>
  <c r="K21" i="45"/>
  <c r="L21" i="45" s="1"/>
  <c r="J21" i="45"/>
  <c r="V21" i="45" s="1"/>
  <c r="G21" i="45"/>
  <c r="C21" i="45"/>
  <c r="P20" i="45"/>
  <c r="O20" i="45" s="1"/>
  <c r="K20" i="45"/>
  <c r="L20" i="45" s="1"/>
  <c r="J20" i="45"/>
  <c r="G20" i="45"/>
  <c r="C20" i="45"/>
  <c r="P19" i="45"/>
  <c r="O19" i="45" s="1"/>
  <c r="K19" i="45"/>
  <c r="L19" i="45" s="1"/>
  <c r="J19" i="45"/>
  <c r="V19" i="45" s="1"/>
  <c r="G19" i="45"/>
  <c r="U19" i="45"/>
  <c r="C19" i="45"/>
  <c r="P18" i="45"/>
  <c r="O18" i="45" s="1"/>
  <c r="K18" i="45"/>
  <c r="L18" i="45" s="1"/>
  <c r="J18" i="45"/>
  <c r="V18" i="45" s="1"/>
  <c r="G18" i="45"/>
  <c r="C18" i="45"/>
  <c r="P17" i="45"/>
  <c r="O17" i="45" s="1"/>
  <c r="K17" i="45"/>
  <c r="L17" i="45" s="1"/>
  <c r="J17" i="45"/>
  <c r="G17" i="45"/>
  <c r="C17" i="45"/>
  <c r="B17" i="45"/>
  <c r="B18" i="45" s="1"/>
  <c r="B19" i="45" s="1"/>
  <c r="B20" i="45" s="1"/>
  <c r="B21" i="45" s="1"/>
  <c r="B22" i="45" s="1"/>
  <c r="B23" i="45" s="1"/>
  <c r="B24" i="45" s="1"/>
  <c r="B25" i="45" s="1"/>
  <c r="B26" i="45" s="1"/>
  <c r="B27" i="45" s="1"/>
  <c r="B28" i="45" s="1"/>
  <c r="B29" i="45" s="1"/>
  <c r="B30" i="45" s="1"/>
  <c r="B31" i="45" s="1"/>
  <c r="B32" i="45" s="1"/>
  <c r="B33" i="45" s="1"/>
  <c r="B34" i="45" s="1"/>
  <c r="D11" i="45"/>
  <c r="G9" i="45"/>
  <c r="C9" i="45"/>
  <c r="P171" i="46" l="1"/>
  <c r="P50" i="46"/>
  <c r="P196" i="46"/>
  <c r="P160" i="46"/>
  <c r="S160" i="46" s="1"/>
  <c r="P20" i="46"/>
  <c r="S20" i="46" s="1"/>
  <c r="S31" i="46"/>
  <c r="P152" i="46"/>
  <c r="S152" i="46" s="1"/>
  <c r="P188" i="46"/>
  <c r="P113" i="46"/>
  <c r="P104" i="46"/>
  <c r="S104" i="46" s="1"/>
  <c r="P81" i="46"/>
  <c r="S81" i="46" s="1"/>
  <c r="S157" i="46"/>
  <c r="P129" i="46"/>
  <c r="P138" i="46"/>
  <c r="S138" i="46" s="1"/>
  <c r="S82" i="46"/>
  <c r="P70" i="46"/>
  <c r="S70" i="46" s="1"/>
  <c r="S166" i="46"/>
  <c r="P195" i="46"/>
  <c r="S195" i="46" s="1"/>
  <c r="P134" i="46"/>
  <c r="S134" i="46" s="1"/>
  <c r="P54" i="46"/>
  <c r="S54" i="46" s="1"/>
  <c r="S89" i="46"/>
  <c r="P144" i="46"/>
  <c r="S144" i="46" s="1"/>
  <c r="P93" i="46"/>
  <c r="S161" i="46"/>
  <c r="P64" i="46"/>
  <c r="S64" i="46" s="1"/>
  <c r="P34" i="46"/>
  <c r="S34" i="46" s="1"/>
  <c r="S47" i="46"/>
  <c r="S170" i="46"/>
  <c r="P83" i="46"/>
  <c r="S83" i="46" s="1"/>
  <c r="P75" i="46"/>
  <c r="S75" i="46" s="1"/>
  <c r="S55" i="46"/>
  <c r="S29" i="46"/>
  <c r="U81" i="46"/>
  <c r="T140" i="46"/>
  <c r="T133" i="46"/>
  <c r="Y133" i="46" s="1"/>
  <c r="U133" i="46" s="1"/>
  <c r="T151" i="46"/>
  <c r="Y151" i="46" s="1"/>
  <c r="U151" i="46" s="1"/>
  <c r="T200" i="46"/>
  <c r="Y200" i="46" s="1"/>
  <c r="U200" i="46" s="1"/>
  <c r="T166" i="46"/>
  <c r="Y166" i="46" s="1"/>
  <c r="U160" i="46"/>
  <c r="T19" i="46"/>
  <c r="Y19" i="46" s="1"/>
  <c r="U19" i="46" s="1"/>
  <c r="T189" i="46"/>
  <c r="Y189" i="46" s="1"/>
  <c r="U189" i="46" s="1"/>
  <c r="P153" i="46"/>
  <c r="T153" i="46"/>
  <c r="Y153" i="46" s="1"/>
  <c r="U153" i="46" s="1"/>
  <c r="T87" i="46"/>
  <c r="Y87" i="46" s="1"/>
  <c r="U87" i="46" s="1"/>
  <c r="P79" i="46"/>
  <c r="S79" i="46" s="1"/>
  <c r="T79" i="46"/>
  <c r="Y79" i="46" s="1"/>
  <c r="U79" i="46" s="1"/>
  <c r="T172" i="46"/>
  <c r="Y172" i="46" s="1"/>
  <c r="U172" i="46" s="1"/>
  <c r="P114" i="46"/>
  <c r="S114" i="46" s="1"/>
  <c r="T114" i="46"/>
  <c r="Y114" i="46" s="1"/>
  <c r="U114" i="46" s="1"/>
  <c r="P176" i="46"/>
  <c r="S176" i="46" s="1"/>
  <c r="T176" i="46"/>
  <c r="Y176" i="46" s="1"/>
  <c r="U176" i="46" s="1"/>
  <c r="T117" i="46"/>
  <c r="Y117" i="46" s="1"/>
  <c r="U117" i="46" s="1"/>
  <c r="T105" i="46"/>
  <c r="Y105" i="46" s="1"/>
  <c r="U105" i="46" s="1"/>
  <c r="T205" i="46"/>
  <c r="Y205" i="46" s="1"/>
  <c r="U205" i="46" s="1"/>
  <c r="T185" i="46"/>
  <c r="Y185" i="46" s="1"/>
  <c r="U185" i="46" s="1"/>
  <c r="P65" i="46"/>
  <c r="S65" i="46" s="1"/>
  <c r="T65" i="46"/>
  <c r="Y65" i="46" s="1"/>
  <c r="U65" i="46" s="1"/>
  <c r="P163" i="46"/>
  <c r="S163" i="46" s="1"/>
  <c r="T163" i="46"/>
  <c r="Y163" i="46" s="1"/>
  <c r="U163" i="46" s="1"/>
  <c r="T131" i="46"/>
  <c r="Y131" i="46" s="1"/>
  <c r="U131" i="46" s="1"/>
  <c r="T181" i="46"/>
  <c r="Y181" i="46" s="1"/>
  <c r="U181" i="46" s="1"/>
  <c r="T201" i="46"/>
  <c r="Y201" i="46" s="1"/>
  <c r="U201" i="46" s="1"/>
  <c r="T73" i="46"/>
  <c r="Y73" i="46" s="1"/>
  <c r="U73" i="46" s="1"/>
  <c r="P41" i="46"/>
  <c r="S41" i="46" s="1"/>
  <c r="T41" i="46"/>
  <c r="Y41" i="46" s="1"/>
  <c r="U41" i="46" s="1"/>
  <c r="T61" i="46"/>
  <c r="Y61" i="46" s="1"/>
  <c r="U61" i="46" s="1"/>
  <c r="P178" i="46"/>
  <c r="S178" i="46" s="1"/>
  <c r="T178" i="46"/>
  <c r="Y178" i="46" s="1"/>
  <c r="U178" i="46" s="1"/>
  <c r="P90" i="46"/>
  <c r="S90" i="46" s="1"/>
  <c r="T90" i="46"/>
  <c r="Y90" i="46" s="1"/>
  <c r="U90" i="46" s="1"/>
  <c r="P72" i="46"/>
  <c r="S72" i="46" s="1"/>
  <c r="T72" i="46"/>
  <c r="Y72" i="46" s="1"/>
  <c r="U72" i="46" s="1"/>
  <c r="P204" i="46"/>
  <c r="S204" i="46" s="1"/>
  <c r="T204" i="46"/>
  <c r="Y204" i="46" s="1"/>
  <c r="U204" i="46" s="1"/>
  <c r="P100" i="46"/>
  <c r="S100" i="46" s="1"/>
  <c r="T100" i="46"/>
  <c r="Y100" i="46" s="1"/>
  <c r="U100" i="46" s="1"/>
  <c r="T60" i="46"/>
  <c r="Y60" i="46" s="1"/>
  <c r="U60" i="46" s="1"/>
  <c r="T177" i="46"/>
  <c r="Y177" i="46" s="1"/>
  <c r="U177" i="46" s="1"/>
  <c r="P25" i="46"/>
  <c r="S25" i="46" s="1"/>
  <c r="T25" i="46"/>
  <c r="Y25" i="46" s="1"/>
  <c r="U25" i="46" s="1"/>
  <c r="P183" i="46"/>
  <c r="S183" i="46" s="1"/>
  <c r="T183" i="46"/>
  <c r="Y183" i="46" s="1"/>
  <c r="U183" i="46" s="1"/>
  <c r="T150" i="46"/>
  <c r="Y150" i="46" s="1"/>
  <c r="U150" i="46" s="1"/>
  <c r="P98" i="46"/>
  <c r="S98" i="46" s="1"/>
  <c r="T98" i="46"/>
  <c r="Y98" i="46" s="1"/>
  <c r="U98" i="46" s="1"/>
  <c r="P21" i="46"/>
  <c r="S21" i="46" s="1"/>
  <c r="T21" i="46"/>
  <c r="Y21" i="46" s="1"/>
  <c r="U21" i="46" s="1"/>
  <c r="T162" i="46"/>
  <c r="Y162" i="46" s="1"/>
  <c r="U162" i="46" s="1"/>
  <c r="T119" i="46"/>
  <c r="Y119" i="46" s="1"/>
  <c r="U119" i="46" s="1"/>
  <c r="P102" i="46"/>
  <c r="T102" i="46"/>
  <c r="Y102" i="46" s="1"/>
  <c r="U102" i="46" s="1"/>
  <c r="P85" i="46"/>
  <c r="S85" i="46" s="1"/>
  <c r="T85" i="46"/>
  <c r="Y85" i="46" s="1"/>
  <c r="U85" i="46" s="1"/>
  <c r="P193" i="46"/>
  <c r="S193" i="46" s="1"/>
  <c r="T193" i="46"/>
  <c r="Y193" i="46" s="1"/>
  <c r="U193" i="46" s="1"/>
  <c r="P155" i="46"/>
  <c r="S155" i="46" s="1"/>
  <c r="T155" i="46"/>
  <c r="Y155" i="46" s="1"/>
  <c r="U155" i="46" s="1"/>
  <c r="P139" i="46"/>
  <c r="T139" i="46"/>
  <c r="Y139" i="46" s="1"/>
  <c r="U139" i="46" s="1"/>
  <c r="T38" i="46"/>
  <c r="Y38" i="46" s="1"/>
  <c r="U38" i="46" s="1"/>
  <c r="T206" i="46"/>
  <c r="Y206" i="46" s="1"/>
  <c r="U206" i="46" s="1"/>
  <c r="T47" i="46"/>
  <c r="Y47" i="46" s="1"/>
  <c r="U47" i="46" s="1"/>
  <c r="Y135" i="46"/>
  <c r="U135" i="46" s="1"/>
  <c r="T62" i="46"/>
  <c r="Y62" i="46" s="1"/>
  <c r="U62" i="46" s="1"/>
  <c r="Y174" i="46"/>
  <c r="U174" i="46" s="1"/>
  <c r="P174" i="46"/>
  <c r="S174" i="46" s="1"/>
  <c r="T125" i="46"/>
  <c r="Y125" i="46" s="1"/>
  <c r="U125" i="46" s="1"/>
  <c r="P156" i="46"/>
  <c r="S156" i="46" s="1"/>
  <c r="T156" i="46"/>
  <c r="Y156" i="46" s="1"/>
  <c r="U156" i="46" s="1"/>
  <c r="T128" i="46"/>
  <c r="Y128" i="46" s="1"/>
  <c r="U128" i="46" s="1"/>
  <c r="P128" i="46"/>
  <c r="S128" i="46" s="1"/>
  <c r="T76" i="46"/>
  <c r="Y76" i="46" s="1"/>
  <c r="U76" i="46" s="1"/>
  <c r="P76" i="46"/>
  <c r="S76" i="46" s="1"/>
  <c r="T167" i="46"/>
  <c r="Y167" i="46" s="1"/>
  <c r="U167" i="46" s="1"/>
  <c r="T184" i="46"/>
  <c r="Y184" i="46" s="1"/>
  <c r="U184" i="46" s="1"/>
  <c r="T161" i="46"/>
  <c r="Y161" i="46" s="1"/>
  <c r="U161" i="46" s="1"/>
  <c r="Y57" i="46"/>
  <c r="U57" i="46" s="1"/>
  <c r="Y53" i="46"/>
  <c r="U53" i="46" s="1"/>
  <c r="Y93" i="46"/>
  <c r="U93" i="46" s="1"/>
  <c r="Y52" i="46"/>
  <c r="U52" i="46" s="1"/>
  <c r="Y203" i="46"/>
  <c r="U203" i="46" s="1"/>
  <c r="Y158" i="46"/>
  <c r="U158" i="46" s="1"/>
  <c r="T198" i="46"/>
  <c r="Y198" i="46" s="1"/>
  <c r="U198" i="46" s="1"/>
  <c r="T182" i="46"/>
  <c r="Y182" i="46" s="1"/>
  <c r="U182" i="46" s="1"/>
  <c r="T147" i="46"/>
  <c r="Y147" i="46" s="1"/>
  <c r="U147" i="46" s="1"/>
  <c r="T115" i="46"/>
  <c r="Y115" i="46" s="1"/>
  <c r="U115" i="46" s="1"/>
  <c r="T97" i="46"/>
  <c r="Y97" i="46" s="1"/>
  <c r="U97" i="46" s="1"/>
  <c r="T77" i="46"/>
  <c r="Y77" i="46" s="1"/>
  <c r="U77" i="46" s="1"/>
  <c r="T146" i="46"/>
  <c r="Y146" i="46" s="1"/>
  <c r="U146" i="46" s="1"/>
  <c r="T118" i="46"/>
  <c r="Y118" i="46" s="1"/>
  <c r="U118" i="46" s="1"/>
  <c r="T168" i="46"/>
  <c r="Y168" i="46" s="1"/>
  <c r="U168" i="46" s="1"/>
  <c r="T136" i="46"/>
  <c r="Y136" i="46" s="1"/>
  <c r="U136" i="46" s="1"/>
  <c r="T32" i="46"/>
  <c r="Y32" i="46" s="1"/>
  <c r="U32" i="46" s="1"/>
  <c r="T173" i="46"/>
  <c r="Y173" i="46" s="1"/>
  <c r="U173" i="46" s="1"/>
  <c r="T157" i="46"/>
  <c r="Y157" i="46" s="1"/>
  <c r="U157" i="46" s="1"/>
  <c r="Y197" i="46"/>
  <c r="U197" i="46" s="1"/>
  <c r="Y49" i="46"/>
  <c r="U49" i="46" s="1"/>
  <c r="Y180" i="46"/>
  <c r="U180" i="46" s="1"/>
  <c r="Y104" i="46"/>
  <c r="U104" i="46" s="1"/>
  <c r="Y108" i="46"/>
  <c r="U108" i="46" s="1"/>
  <c r="Y92" i="46"/>
  <c r="U92" i="46" s="1"/>
  <c r="Y33" i="46"/>
  <c r="U33" i="46" s="1"/>
  <c r="Y202" i="46"/>
  <c r="U202" i="46" s="1"/>
  <c r="Y152" i="46"/>
  <c r="U152" i="46" s="1"/>
  <c r="Y94" i="46"/>
  <c r="U94" i="46" s="1"/>
  <c r="Y27" i="46"/>
  <c r="Y187" i="46"/>
  <c r="U187" i="46" s="1"/>
  <c r="Y145" i="46"/>
  <c r="U145" i="46" s="1"/>
  <c r="Y88" i="46"/>
  <c r="U88" i="46" s="1"/>
  <c r="Y179" i="46"/>
  <c r="U179" i="46" s="1"/>
  <c r="T170" i="46"/>
  <c r="Y170" i="46" s="1"/>
  <c r="U170" i="46" s="1"/>
  <c r="T159" i="46"/>
  <c r="Y159" i="46" s="1"/>
  <c r="U159" i="46" s="1"/>
  <c r="T143" i="46"/>
  <c r="Y143" i="46" s="1"/>
  <c r="U143" i="46" s="1"/>
  <c r="T127" i="46"/>
  <c r="Y127" i="46" s="1"/>
  <c r="U127" i="46" s="1"/>
  <c r="T111" i="46"/>
  <c r="Y111" i="46" s="1"/>
  <c r="U111" i="46" s="1"/>
  <c r="T95" i="46"/>
  <c r="Y95" i="46" s="1"/>
  <c r="U95" i="46" s="1"/>
  <c r="T71" i="46"/>
  <c r="Y71" i="46" s="1"/>
  <c r="U71" i="46" s="1"/>
  <c r="T55" i="46"/>
  <c r="Y55" i="46" s="1"/>
  <c r="U55" i="46" s="1"/>
  <c r="T31" i="46"/>
  <c r="Y31" i="46" s="1"/>
  <c r="U31" i="46" s="1"/>
  <c r="T46" i="46"/>
  <c r="Y46" i="46" s="1"/>
  <c r="U46" i="46" s="1"/>
  <c r="T192" i="46"/>
  <c r="Y192" i="46" s="1"/>
  <c r="U192" i="46" s="1"/>
  <c r="T148" i="46"/>
  <c r="Y148" i="46" s="1"/>
  <c r="U148" i="46" s="1"/>
  <c r="T132" i="46"/>
  <c r="Y132" i="46" s="1"/>
  <c r="U132" i="46" s="1"/>
  <c r="T116" i="46"/>
  <c r="Y116" i="46" s="1"/>
  <c r="U116" i="46" s="1"/>
  <c r="T44" i="46"/>
  <c r="Y44" i="46" s="1"/>
  <c r="U44" i="46" s="1"/>
  <c r="T28" i="46"/>
  <c r="Y28" i="46" s="1"/>
  <c r="U28" i="46" s="1"/>
  <c r="T109" i="46"/>
  <c r="Y109" i="46" s="1"/>
  <c r="U109" i="46" s="1"/>
  <c r="T29" i="46"/>
  <c r="Y29" i="46" s="1"/>
  <c r="U29" i="46" s="1"/>
  <c r="T169" i="46"/>
  <c r="Y169" i="46" s="1"/>
  <c r="U169" i="46" s="1"/>
  <c r="T141" i="46"/>
  <c r="Y141" i="46" s="1"/>
  <c r="U141" i="46" s="1"/>
  <c r="T89" i="46"/>
  <c r="Y89" i="46" s="1"/>
  <c r="U89" i="46" s="1"/>
  <c r="T45" i="46"/>
  <c r="Y45" i="46" s="1"/>
  <c r="U45" i="46" s="1"/>
  <c r="T78" i="46"/>
  <c r="Y78" i="46" s="1"/>
  <c r="U78" i="46" s="1"/>
  <c r="Y69" i="46"/>
  <c r="U69" i="46" s="1"/>
  <c r="Y37" i="46"/>
  <c r="U37" i="46" s="1"/>
  <c r="Y80" i="46"/>
  <c r="U80" i="46" s="1"/>
  <c r="Y48" i="46"/>
  <c r="U48" i="46" s="1"/>
  <c r="Y175" i="46"/>
  <c r="U175" i="46" s="1"/>
  <c r="Y68" i="46"/>
  <c r="U68" i="46" s="1"/>
  <c r="Y36" i="46"/>
  <c r="U36" i="46" s="1"/>
  <c r="Y106" i="46"/>
  <c r="U106" i="46" s="1"/>
  <c r="Y30" i="46"/>
  <c r="U30" i="46" s="1"/>
  <c r="Y120" i="46"/>
  <c r="U120" i="46" s="1"/>
  <c r="Y103" i="46"/>
  <c r="U103" i="46" s="1"/>
  <c r="Y186" i="46"/>
  <c r="U186" i="46" s="1"/>
  <c r="Y39" i="46"/>
  <c r="U39" i="46" s="1"/>
  <c r="Y23" i="46"/>
  <c r="U23" i="46" s="1"/>
  <c r="Y63" i="46"/>
  <c r="U63" i="46" s="1"/>
  <c r="Y42" i="46"/>
  <c r="U42" i="46" s="1"/>
  <c r="Y66" i="46"/>
  <c r="U66" i="46" s="1"/>
  <c r="T190" i="46"/>
  <c r="Y190" i="46" s="1"/>
  <c r="U190" i="46" s="1"/>
  <c r="T26" i="46"/>
  <c r="Y26" i="46" s="1"/>
  <c r="U26" i="46" s="1"/>
  <c r="T123" i="46"/>
  <c r="Y123" i="46" s="1"/>
  <c r="U123" i="46" s="1"/>
  <c r="T154" i="46"/>
  <c r="Y154" i="46" s="1"/>
  <c r="U154" i="46" s="1"/>
  <c r="T86" i="46"/>
  <c r="Y86" i="46" s="1"/>
  <c r="U86" i="46" s="1"/>
  <c r="T164" i="46"/>
  <c r="Y164" i="46" s="1"/>
  <c r="U164" i="46" s="1"/>
  <c r="T112" i="46"/>
  <c r="Y112" i="46" s="1"/>
  <c r="U112" i="46" s="1"/>
  <c r="T96" i="46"/>
  <c r="Y96" i="46" s="1"/>
  <c r="U96" i="46" s="1"/>
  <c r="T56" i="46"/>
  <c r="Y56" i="46" s="1"/>
  <c r="U56" i="46" s="1"/>
  <c r="T40" i="46"/>
  <c r="Y40" i="46" s="1"/>
  <c r="U40" i="46" s="1"/>
  <c r="T101" i="46"/>
  <c r="Y101" i="46" s="1"/>
  <c r="U101" i="46" s="1"/>
  <c r="T58" i="46"/>
  <c r="Y58" i="46" s="1"/>
  <c r="U58" i="46" s="1"/>
  <c r="T165" i="46"/>
  <c r="Y165" i="46" s="1"/>
  <c r="U165" i="46" s="1"/>
  <c r="T149" i="46"/>
  <c r="Y149" i="46" s="1"/>
  <c r="U149" i="46" s="1"/>
  <c r="T137" i="46"/>
  <c r="Y137" i="46" s="1"/>
  <c r="U137" i="46" s="1"/>
  <c r="T121" i="46"/>
  <c r="Y121" i="46" s="1"/>
  <c r="U121" i="46" s="1"/>
  <c r="T74" i="46"/>
  <c r="Y74" i="46" s="1"/>
  <c r="U74" i="46" s="1"/>
  <c r="P205" i="46"/>
  <c r="S205" i="46" s="1"/>
  <c r="P186" i="46"/>
  <c r="S186" i="46" s="1"/>
  <c r="P106" i="46"/>
  <c r="S106" i="46" s="1"/>
  <c r="P39" i="46"/>
  <c r="S39" i="46" s="1"/>
  <c r="P23" i="46"/>
  <c r="S23" i="46" s="1"/>
  <c r="P45" i="46"/>
  <c r="S45" i="46" s="1"/>
  <c r="P69" i="46"/>
  <c r="S69" i="46" s="1"/>
  <c r="P42" i="46"/>
  <c r="S42" i="46" s="1"/>
  <c r="P112" i="46"/>
  <c r="S112" i="46" s="1"/>
  <c r="P37" i="46"/>
  <c r="S37" i="46" s="1"/>
  <c r="P60" i="46"/>
  <c r="S60" i="46" s="1"/>
  <c r="S129" i="46"/>
  <c r="P57" i="46"/>
  <c r="S57" i="46" s="1"/>
  <c r="P63" i="46"/>
  <c r="S63" i="46" s="1"/>
  <c r="U54" i="46"/>
  <c r="P38" i="46"/>
  <c r="S38" i="46" s="1"/>
  <c r="P206" i="46"/>
  <c r="S206" i="46" s="1"/>
  <c r="P66" i="46"/>
  <c r="S66" i="46" s="1"/>
  <c r="P58" i="46"/>
  <c r="S58" i="46" s="1"/>
  <c r="U196" i="46"/>
  <c r="P119" i="46"/>
  <c r="S119" i="46" s="1"/>
  <c r="P97" i="46"/>
  <c r="S97" i="46" s="1"/>
  <c r="P162" i="46"/>
  <c r="S162" i="46" s="1"/>
  <c r="P103" i="46"/>
  <c r="S103" i="46" s="1"/>
  <c r="P86" i="46"/>
  <c r="S86" i="46" s="1"/>
  <c r="P46" i="46"/>
  <c r="S46" i="46" s="1"/>
  <c r="S26" i="46"/>
  <c r="Y140" i="46"/>
  <c r="U140" i="46" s="1"/>
  <c r="P150" i="46"/>
  <c r="S150" i="46" s="1"/>
  <c r="P61" i="46"/>
  <c r="S61" i="46" s="1"/>
  <c r="P71" i="46"/>
  <c r="S71" i="46" s="1"/>
  <c r="P197" i="46"/>
  <c r="S197" i="46" s="1"/>
  <c r="U166" i="46"/>
  <c r="S93" i="46"/>
  <c r="U113" i="46"/>
  <c r="P179" i="46"/>
  <c r="S179" i="46" s="1"/>
  <c r="U144" i="46"/>
  <c r="P120" i="46"/>
  <c r="S120" i="46" s="1"/>
  <c r="P154" i="46"/>
  <c r="S154" i="46" s="1"/>
  <c r="P164" i="46"/>
  <c r="S164" i="46" s="1"/>
  <c r="P190" i="46"/>
  <c r="S190" i="46" s="1"/>
  <c r="P125" i="46"/>
  <c r="S125" i="46" s="1"/>
  <c r="Y110" i="46"/>
  <c r="U110" i="46" s="1"/>
  <c r="P36" i="46"/>
  <c r="S36" i="46" s="1"/>
  <c r="P73" i="46"/>
  <c r="S73" i="46" s="1"/>
  <c r="U64" i="46"/>
  <c r="P27" i="46"/>
  <c r="S27" i="46" s="1"/>
  <c r="P145" i="46"/>
  <c r="S145" i="46" s="1"/>
  <c r="P94" i="46"/>
  <c r="S94" i="46" s="1"/>
  <c r="P80" i="46"/>
  <c r="S80" i="46" s="1"/>
  <c r="K213" i="46"/>
  <c r="O17" i="46" s="1"/>
  <c r="P17" i="46" s="1"/>
  <c r="S17" i="46" s="1"/>
  <c r="P172" i="46"/>
  <c r="S172" i="46" s="1"/>
  <c r="P187" i="46"/>
  <c r="S187" i="46" s="1"/>
  <c r="P177" i="46"/>
  <c r="S177" i="46" s="1"/>
  <c r="P167" i="46"/>
  <c r="S167" i="46" s="1"/>
  <c r="Y124" i="46"/>
  <c r="U124" i="46" s="1"/>
  <c r="P131" i="46"/>
  <c r="S131" i="46" s="1"/>
  <c r="U138" i="46"/>
  <c r="U134" i="46"/>
  <c r="P110" i="46"/>
  <c r="S110" i="46" s="1"/>
  <c r="P88" i="46"/>
  <c r="S88" i="46" s="1"/>
  <c r="U82" i="46"/>
  <c r="K212" i="46"/>
  <c r="V221" i="46" s="1"/>
  <c r="P62" i="46"/>
  <c r="S62" i="46" s="1"/>
  <c r="P30" i="46"/>
  <c r="S30" i="46" s="1"/>
  <c r="P189" i="46"/>
  <c r="S189" i="46" s="1"/>
  <c r="S140" i="46"/>
  <c r="P124" i="46"/>
  <c r="S124" i="46" s="1"/>
  <c r="S151" i="46"/>
  <c r="P135" i="46"/>
  <c r="S135" i="46" s="1"/>
  <c r="S77" i="46"/>
  <c r="U75" i="46"/>
  <c r="U70" i="46"/>
  <c r="U50" i="46"/>
  <c r="P201" i="46"/>
  <c r="S201" i="46" s="1"/>
  <c r="P185" i="46"/>
  <c r="S185" i="46" s="1"/>
  <c r="S173" i="46"/>
  <c r="U195" i="46"/>
  <c r="S139" i="46"/>
  <c r="S123" i="46"/>
  <c r="P68" i="46"/>
  <c r="S68" i="46" s="1"/>
  <c r="P48" i="46"/>
  <c r="S48" i="46" s="1"/>
  <c r="U83" i="46"/>
  <c r="U34" i="46"/>
  <c r="P168" i="46"/>
  <c r="S168" i="46" s="1"/>
  <c r="P202" i="46"/>
  <c r="S202" i="46" s="1"/>
  <c r="U171" i="46"/>
  <c r="P175" i="46"/>
  <c r="S175" i="46" s="1"/>
  <c r="S127" i="46"/>
  <c r="U129" i="46"/>
  <c r="S115" i="46"/>
  <c r="P158" i="46"/>
  <c r="S158" i="46" s="1"/>
  <c r="P116" i="46"/>
  <c r="S116" i="46" s="1"/>
  <c r="P96" i="46"/>
  <c r="S96" i="46" s="1"/>
  <c r="P95" i="46"/>
  <c r="S95" i="46" s="1"/>
  <c r="S32" i="46"/>
  <c r="S165" i="46"/>
  <c r="S147" i="46"/>
  <c r="P101" i="46"/>
  <c r="S101" i="46" s="1"/>
  <c r="S50" i="46"/>
  <c r="S198" i="46"/>
  <c r="P180" i="46"/>
  <c r="S180" i="46" s="1"/>
  <c r="P149" i="46"/>
  <c r="S149" i="46" s="1"/>
  <c r="P56" i="46"/>
  <c r="S56" i="46" s="1"/>
  <c r="P118" i="46"/>
  <c r="S118" i="46" s="1"/>
  <c r="S78" i="46"/>
  <c r="P108" i="46"/>
  <c r="S108" i="46" s="1"/>
  <c r="P92" i="46"/>
  <c r="S92" i="46" s="1"/>
  <c r="P33" i="46"/>
  <c r="S33" i="46" s="1"/>
  <c r="M214" i="46"/>
  <c r="P181" i="46"/>
  <c r="S181" i="46" s="1"/>
  <c r="S169" i="46"/>
  <c r="P203" i="46"/>
  <c r="S203" i="46" s="1"/>
  <c r="S153" i="46"/>
  <c r="P105" i="46"/>
  <c r="S105" i="46" s="1"/>
  <c r="S74" i="46"/>
  <c r="P53" i="46"/>
  <c r="S53" i="46" s="1"/>
  <c r="S28" i="46"/>
  <c r="S19" i="46"/>
  <c r="S196" i="46"/>
  <c r="S188" i="46"/>
  <c r="U188" i="46"/>
  <c r="S143" i="46"/>
  <c r="S102" i="46"/>
  <c r="S159" i="46"/>
  <c r="S141" i="46"/>
  <c r="S200" i="46"/>
  <c r="S192" i="46"/>
  <c r="S184" i="46"/>
  <c r="S182" i="46"/>
  <c r="S171" i="46"/>
  <c r="S137" i="46"/>
  <c r="S132" i="46"/>
  <c r="Y191" i="46"/>
  <c r="U191" i="46" s="1"/>
  <c r="P191" i="46"/>
  <c r="S191" i="46" s="1"/>
  <c r="Y130" i="46"/>
  <c r="U130" i="46" s="1"/>
  <c r="P130" i="46"/>
  <c r="S130" i="46" s="1"/>
  <c r="P117" i="46"/>
  <c r="S117" i="46" s="1"/>
  <c r="Y107" i="46"/>
  <c r="U107" i="46" s="1"/>
  <c r="P107" i="46"/>
  <c r="S107" i="46" s="1"/>
  <c r="Y99" i="46"/>
  <c r="U99" i="46" s="1"/>
  <c r="P99" i="46"/>
  <c r="S99" i="46" s="1"/>
  <c r="Y91" i="46"/>
  <c r="U91" i="46" s="1"/>
  <c r="P91" i="46"/>
  <c r="S91" i="46" s="1"/>
  <c r="Y51" i="46"/>
  <c r="U51" i="46" s="1"/>
  <c r="P51" i="46"/>
  <c r="S51" i="46" s="1"/>
  <c r="Y199" i="46"/>
  <c r="U199" i="46" s="1"/>
  <c r="P199" i="46"/>
  <c r="S199" i="46" s="1"/>
  <c r="Y194" i="46"/>
  <c r="U194" i="46" s="1"/>
  <c r="P194" i="46"/>
  <c r="S194" i="46" s="1"/>
  <c r="S133" i="46"/>
  <c r="S148" i="46"/>
  <c r="S52" i="46"/>
  <c r="Y43" i="46"/>
  <c r="U43" i="46" s="1"/>
  <c r="P43" i="46"/>
  <c r="S43" i="46" s="1"/>
  <c r="S136" i="46"/>
  <c r="Y126" i="46"/>
  <c r="U126" i="46" s="1"/>
  <c r="P126" i="46"/>
  <c r="S126" i="46" s="1"/>
  <c r="Y142" i="46"/>
  <c r="U142" i="46" s="1"/>
  <c r="P142" i="46"/>
  <c r="S142" i="46" s="1"/>
  <c r="P87" i="46"/>
  <c r="S87" i="46" s="1"/>
  <c r="Y122" i="46"/>
  <c r="U122" i="46" s="1"/>
  <c r="P122" i="46"/>
  <c r="S122" i="46" s="1"/>
  <c r="S113" i="46"/>
  <c r="S109" i="46"/>
  <c r="P49" i="46"/>
  <c r="S49" i="46" s="1"/>
  <c r="S40" i="46"/>
  <c r="Y67" i="46"/>
  <c r="U67" i="46" s="1"/>
  <c r="P67" i="46"/>
  <c r="S67" i="46" s="1"/>
  <c r="Y18" i="46"/>
  <c r="U18" i="46" s="1"/>
  <c r="P18" i="46"/>
  <c r="S18" i="46" s="1"/>
  <c r="Y22" i="46"/>
  <c r="U22" i="46" s="1"/>
  <c r="P22" i="46"/>
  <c r="S22" i="46" s="1"/>
  <c r="P146" i="46"/>
  <c r="S146" i="46" s="1"/>
  <c r="Y84" i="46"/>
  <c r="U84" i="46" s="1"/>
  <c r="P84" i="46"/>
  <c r="S84" i="46" s="1"/>
  <c r="S44" i="46"/>
  <c r="X209" i="46"/>
  <c r="K14" i="46"/>
  <c r="V219" i="46"/>
  <c r="G215" i="46"/>
  <c r="Y59" i="46"/>
  <c r="U59" i="46" s="1"/>
  <c r="P59" i="46"/>
  <c r="S59" i="46" s="1"/>
  <c r="Y35" i="46"/>
  <c r="U35" i="46" s="1"/>
  <c r="P35" i="46"/>
  <c r="S35" i="46" s="1"/>
  <c r="M188" i="45"/>
  <c r="R188" i="45" s="1"/>
  <c r="M195" i="45"/>
  <c r="N195" i="45" s="1"/>
  <c r="M164" i="45"/>
  <c r="N164" i="45" s="1"/>
  <c r="Q164" i="45" s="1"/>
  <c r="M55" i="45"/>
  <c r="R55" i="45" s="1"/>
  <c r="M59" i="45"/>
  <c r="R59" i="45" s="1"/>
  <c r="M143" i="45"/>
  <c r="N143" i="45" s="1"/>
  <c r="Q143" i="45" s="1"/>
  <c r="M196" i="45"/>
  <c r="N196" i="45" s="1"/>
  <c r="Q196" i="45" s="1"/>
  <c r="M163" i="45"/>
  <c r="N163" i="45" s="1"/>
  <c r="Q163" i="45" s="1"/>
  <c r="M167" i="45"/>
  <c r="N167" i="45" s="1"/>
  <c r="Q167" i="45" s="1"/>
  <c r="M140" i="45"/>
  <c r="N140" i="45" s="1"/>
  <c r="Q140" i="45" s="1"/>
  <c r="M152" i="45"/>
  <c r="N152" i="45" s="1"/>
  <c r="Q152" i="45" s="1"/>
  <c r="M35" i="45"/>
  <c r="R35" i="45" s="1"/>
  <c r="M67" i="45"/>
  <c r="R67" i="45" s="1"/>
  <c r="M99" i="45"/>
  <c r="R99" i="45" s="1"/>
  <c r="M137" i="45"/>
  <c r="R137" i="45" s="1"/>
  <c r="M147" i="45"/>
  <c r="N147" i="45" s="1"/>
  <c r="Q147" i="45" s="1"/>
  <c r="M151" i="45"/>
  <c r="N151" i="45" s="1"/>
  <c r="Q151" i="45" s="1"/>
  <c r="M156" i="45"/>
  <c r="N156" i="45" s="1"/>
  <c r="Q156" i="45" s="1"/>
  <c r="M168" i="45"/>
  <c r="R168" i="45" s="1"/>
  <c r="M187" i="45"/>
  <c r="R187" i="45" s="1"/>
  <c r="M192" i="45"/>
  <c r="R192" i="45" s="1"/>
  <c r="M204" i="45"/>
  <c r="N204" i="45" s="1"/>
  <c r="Q204" i="45" s="1"/>
  <c r="M136" i="45"/>
  <c r="R136" i="45" s="1"/>
  <c r="M148" i="45"/>
  <c r="N148" i="45" s="1"/>
  <c r="Q148" i="45" s="1"/>
  <c r="M179" i="45"/>
  <c r="N179" i="45" s="1"/>
  <c r="M191" i="45"/>
  <c r="R191" i="45" s="1"/>
  <c r="M184" i="45"/>
  <c r="R184" i="45" s="1"/>
  <c r="M183" i="45"/>
  <c r="R183" i="45" s="1"/>
  <c r="M180" i="45"/>
  <c r="R180" i="45" s="1"/>
  <c r="M175" i="45"/>
  <c r="N175" i="45" s="1"/>
  <c r="M171" i="45"/>
  <c r="R171" i="45" s="1"/>
  <c r="M160" i="45"/>
  <c r="N160" i="45" s="1"/>
  <c r="Q160" i="45" s="1"/>
  <c r="M159" i="45"/>
  <c r="N159" i="45" s="1"/>
  <c r="Q159" i="45" s="1"/>
  <c r="M155" i="45"/>
  <c r="N155" i="45" s="1"/>
  <c r="Q155" i="45" s="1"/>
  <c r="M144" i="45"/>
  <c r="N144" i="45" s="1"/>
  <c r="Q144" i="45" s="1"/>
  <c r="M139" i="45"/>
  <c r="R139" i="45" s="1"/>
  <c r="M51" i="45"/>
  <c r="R51" i="45" s="1"/>
  <c r="M47" i="45"/>
  <c r="R47" i="45" s="1"/>
  <c r="K14" i="45"/>
  <c r="M200" i="45"/>
  <c r="R200" i="45" s="1"/>
  <c r="M199" i="45"/>
  <c r="R199" i="45" s="1"/>
  <c r="V199" i="45"/>
  <c r="M176" i="45"/>
  <c r="R176" i="45" s="1"/>
  <c r="M110" i="45"/>
  <c r="N110" i="45" s="1"/>
  <c r="Q110" i="45" s="1"/>
  <c r="M39" i="45"/>
  <c r="R39" i="45" s="1"/>
  <c r="M54" i="45"/>
  <c r="R54" i="45" s="1"/>
  <c r="M62" i="45"/>
  <c r="N62" i="45" s="1"/>
  <c r="Q62" i="45" s="1"/>
  <c r="M66" i="45"/>
  <c r="N66" i="45" s="1"/>
  <c r="Q66" i="45" s="1"/>
  <c r="M102" i="45"/>
  <c r="N102" i="45" s="1"/>
  <c r="Q102" i="45" s="1"/>
  <c r="M106" i="45"/>
  <c r="N106" i="45" s="1"/>
  <c r="Q106" i="45" s="1"/>
  <c r="M37" i="45"/>
  <c r="R37" i="45" s="1"/>
  <c r="M44" i="45"/>
  <c r="R44" i="45" s="1"/>
  <c r="M45" i="45"/>
  <c r="R45" i="45" s="1"/>
  <c r="M70" i="45"/>
  <c r="R70" i="45" s="1"/>
  <c r="M86" i="45"/>
  <c r="R86" i="45" s="1"/>
  <c r="M104" i="45"/>
  <c r="N104" i="45" s="1"/>
  <c r="Q104" i="45" s="1"/>
  <c r="M105" i="45"/>
  <c r="R105" i="45" s="1"/>
  <c r="M108" i="45"/>
  <c r="R108" i="45" s="1"/>
  <c r="M109" i="45"/>
  <c r="R109" i="45" s="1"/>
  <c r="M40" i="45"/>
  <c r="R40" i="45" s="1"/>
  <c r="M41" i="45"/>
  <c r="R41" i="45" s="1"/>
  <c r="M69" i="45"/>
  <c r="R69" i="45" s="1"/>
  <c r="M83" i="45"/>
  <c r="R83" i="45" s="1"/>
  <c r="M85" i="45"/>
  <c r="R85" i="45" s="1"/>
  <c r="V22" i="45"/>
  <c r="J209" i="45"/>
  <c r="V209" i="45" s="1"/>
  <c r="M75" i="45"/>
  <c r="R75" i="45" s="1"/>
  <c r="M77" i="45"/>
  <c r="R77" i="45" s="1"/>
  <c r="M78" i="45"/>
  <c r="N78" i="45" s="1"/>
  <c r="M91" i="45"/>
  <c r="R91" i="45" s="1"/>
  <c r="M93" i="45"/>
  <c r="R93" i="45" s="1"/>
  <c r="M94" i="45"/>
  <c r="N94" i="45" s="1"/>
  <c r="G15" i="45"/>
  <c r="M34" i="45"/>
  <c r="N34" i="45" s="1"/>
  <c r="Q34" i="45" s="1"/>
  <c r="M42" i="45"/>
  <c r="N42" i="45" s="1"/>
  <c r="Q42" i="45" s="1"/>
  <c r="M114" i="45"/>
  <c r="N114" i="45" s="1"/>
  <c r="Q114" i="45" s="1"/>
  <c r="M118" i="45"/>
  <c r="N118" i="45" s="1"/>
  <c r="Q118" i="45" s="1"/>
  <c r="M122" i="45"/>
  <c r="N122" i="45" s="1"/>
  <c r="Q122" i="45" s="1"/>
  <c r="M126" i="45"/>
  <c r="N126" i="45" s="1"/>
  <c r="Q126" i="45" s="1"/>
  <c r="M130" i="45"/>
  <c r="N130" i="45" s="1"/>
  <c r="Q130" i="45" s="1"/>
  <c r="M134" i="45"/>
  <c r="N134" i="45" s="1"/>
  <c r="Q134" i="45" s="1"/>
  <c r="M38" i="45"/>
  <c r="N38" i="45" s="1"/>
  <c r="Q38" i="45" s="1"/>
  <c r="M46" i="45"/>
  <c r="N46" i="45" s="1"/>
  <c r="Q46" i="45" s="1"/>
  <c r="M202" i="45"/>
  <c r="R202" i="45" s="1"/>
  <c r="M50" i="45"/>
  <c r="N50" i="45" s="1"/>
  <c r="Q50" i="45" s="1"/>
  <c r="M58" i="45"/>
  <c r="R58" i="45" s="1"/>
  <c r="M142" i="45"/>
  <c r="N142" i="45" s="1"/>
  <c r="Q142" i="45" s="1"/>
  <c r="M146" i="45"/>
  <c r="N146" i="45" s="1"/>
  <c r="Q146" i="45" s="1"/>
  <c r="M150" i="45"/>
  <c r="R150" i="45" s="1"/>
  <c r="M203" i="45"/>
  <c r="R203" i="45" s="1"/>
  <c r="M61" i="45"/>
  <c r="R61" i="45" s="1"/>
  <c r="M90" i="45"/>
  <c r="R90" i="45" s="1"/>
  <c r="M48" i="45"/>
  <c r="M49" i="45"/>
  <c r="R49" i="45" s="1"/>
  <c r="M56" i="45"/>
  <c r="M57" i="45"/>
  <c r="R57" i="45" s="1"/>
  <c r="N217" i="45"/>
  <c r="M216" i="45"/>
  <c r="M215" i="45"/>
  <c r="F214" i="45"/>
  <c r="T221" i="45" s="1"/>
  <c r="F212" i="45"/>
  <c r="K212" i="45" s="1"/>
  <c r="M217" i="45"/>
  <c r="N216" i="45"/>
  <c r="N215" i="45"/>
  <c r="F213" i="45"/>
  <c r="K213" i="45" s="1"/>
  <c r="M18" i="45"/>
  <c r="N18" i="45" s="1"/>
  <c r="Q18" i="45" s="1"/>
  <c r="M26" i="45"/>
  <c r="N26" i="45" s="1"/>
  <c r="Q26" i="45" s="1"/>
  <c r="M33" i="45"/>
  <c r="R33" i="45" s="1"/>
  <c r="M52" i="45"/>
  <c r="M53" i="45"/>
  <c r="R53" i="45" s="1"/>
  <c r="M60" i="45"/>
  <c r="M36" i="45"/>
  <c r="M64" i="45"/>
  <c r="M65" i="45"/>
  <c r="R65" i="45" s="1"/>
  <c r="M43" i="45"/>
  <c r="V46" i="45"/>
  <c r="M63" i="45"/>
  <c r="M68" i="45"/>
  <c r="R68" i="45" s="1"/>
  <c r="M79" i="45"/>
  <c r="R79" i="45" s="1"/>
  <c r="M81" i="45"/>
  <c r="R81" i="45" s="1"/>
  <c r="M82" i="45"/>
  <c r="N82" i="45" s="1"/>
  <c r="M95" i="45"/>
  <c r="N95" i="45" s="1"/>
  <c r="Q95" i="45" s="1"/>
  <c r="M97" i="45"/>
  <c r="M98" i="45"/>
  <c r="R98" i="45" s="1"/>
  <c r="V17" i="45"/>
  <c r="V25" i="45"/>
  <c r="V29" i="45"/>
  <c r="M29" i="45" s="1"/>
  <c r="V33" i="45"/>
  <c r="V37" i="45"/>
  <c r="V41" i="45"/>
  <c r="V45" i="45"/>
  <c r="V49" i="45"/>
  <c r="V53" i="45"/>
  <c r="V57" i="45"/>
  <c r="V61" i="45"/>
  <c r="V65" i="45"/>
  <c r="N214" i="45"/>
  <c r="M213" i="45"/>
  <c r="M214" i="45"/>
  <c r="N212" i="45"/>
  <c r="O213" i="45"/>
  <c r="N211" i="45"/>
  <c r="N213" i="45"/>
  <c r="M211" i="45"/>
  <c r="H15" i="45"/>
  <c r="V20" i="45"/>
  <c r="M212" i="45" s="1"/>
  <c r="V24" i="45"/>
  <c r="V28" i="45"/>
  <c r="M28" i="45" s="1"/>
  <c r="V32" i="45"/>
  <c r="M32" i="45" s="1"/>
  <c r="V36" i="45"/>
  <c r="V40" i="45"/>
  <c r="V44" i="45"/>
  <c r="V48" i="45"/>
  <c r="V52" i="45"/>
  <c r="V56" i="45"/>
  <c r="V60" i="45"/>
  <c r="V64" i="45"/>
  <c r="V68" i="45"/>
  <c r="M71" i="45"/>
  <c r="R71" i="45" s="1"/>
  <c r="M73" i="45"/>
  <c r="R73" i="45" s="1"/>
  <c r="M74" i="45"/>
  <c r="R74" i="45" s="1"/>
  <c r="M87" i="45"/>
  <c r="R87" i="45" s="1"/>
  <c r="M89" i="45"/>
  <c r="P215" i="45"/>
  <c r="P214" i="45"/>
  <c r="V71" i="45"/>
  <c r="M72" i="45"/>
  <c r="R72" i="45" s="1"/>
  <c r="O74" i="45"/>
  <c r="V75" i="45"/>
  <c r="M76" i="45"/>
  <c r="N76" i="45" s="1"/>
  <c r="Q76" i="45" s="1"/>
  <c r="O78" i="45"/>
  <c r="V79" i="45"/>
  <c r="M80" i="45"/>
  <c r="N80" i="45" s="1"/>
  <c r="Q80" i="45" s="1"/>
  <c r="O82" i="45"/>
  <c r="V83" i="45"/>
  <c r="M84" i="45"/>
  <c r="N84" i="45" s="1"/>
  <c r="Q84" i="45" s="1"/>
  <c r="O86" i="45"/>
  <c r="V87" i="45"/>
  <c r="M88" i="45"/>
  <c r="R88" i="45" s="1"/>
  <c r="O90" i="45"/>
  <c r="V91" i="45"/>
  <c r="M92" i="45"/>
  <c r="R92" i="45" s="1"/>
  <c r="O94" i="45"/>
  <c r="V95" i="45"/>
  <c r="M96" i="45"/>
  <c r="N96" i="45" s="1"/>
  <c r="Q96" i="45" s="1"/>
  <c r="O98" i="45"/>
  <c r="M100" i="45"/>
  <c r="N100" i="45" s="1"/>
  <c r="Q100" i="45" s="1"/>
  <c r="M101" i="45"/>
  <c r="N101" i="45" s="1"/>
  <c r="Q101" i="45" s="1"/>
  <c r="V101" i="45"/>
  <c r="V70" i="45"/>
  <c r="V74" i="45"/>
  <c r="V78" i="45"/>
  <c r="V82" i="45"/>
  <c r="V86" i="45"/>
  <c r="V90" i="45"/>
  <c r="V94" i="45"/>
  <c r="V98" i="45"/>
  <c r="V69" i="45"/>
  <c r="V73" i="45"/>
  <c r="V77" i="45"/>
  <c r="V81" i="45"/>
  <c r="V85" i="45"/>
  <c r="V89" i="45"/>
  <c r="V93" i="45"/>
  <c r="V97" i="45"/>
  <c r="M112" i="45"/>
  <c r="M113" i="45"/>
  <c r="R113" i="45" s="1"/>
  <c r="M116" i="45"/>
  <c r="M117" i="45"/>
  <c r="R117" i="45" s="1"/>
  <c r="M120" i="45"/>
  <c r="M121" i="45"/>
  <c r="R121" i="45" s="1"/>
  <c r="M124" i="45"/>
  <c r="M125" i="45"/>
  <c r="R125" i="45" s="1"/>
  <c r="M128" i="45"/>
  <c r="M129" i="45"/>
  <c r="R129" i="45" s="1"/>
  <c r="M132" i="45"/>
  <c r="M133" i="45"/>
  <c r="R133" i="45" s="1"/>
  <c r="V102" i="45"/>
  <c r="M103" i="45"/>
  <c r="V106" i="45"/>
  <c r="M107" i="45"/>
  <c r="V110" i="45"/>
  <c r="M111" i="45"/>
  <c r="V114" i="45"/>
  <c r="M115" i="45"/>
  <c r="V118" i="45"/>
  <c r="M119" i="45"/>
  <c r="V122" i="45"/>
  <c r="M123" i="45"/>
  <c r="V126" i="45"/>
  <c r="M127" i="45"/>
  <c r="V130" i="45"/>
  <c r="M131" i="45"/>
  <c r="V134" i="45"/>
  <c r="M135" i="45"/>
  <c r="R135" i="45" s="1"/>
  <c r="M138" i="45"/>
  <c r="O139" i="45"/>
  <c r="M141" i="45"/>
  <c r="M145" i="45"/>
  <c r="M149" i="45"/>
  <c r="M153" i="45"/>
  <c r="M157" i="45"/>
  <c r="M161" i="45"/>
  <c r="M165" i="45"/>
  <c r="M169" i="45"/>
  <c r="V105" i="45"/>
  <c r="V109" i="45"/>
  <c r="V113" i="45"/>
  <c r="V117" i="45"/>
  <c r="V121" i="45"/>
  <c r="V125" i="45"/>
  <c r="V129" i="45"/>
  <c r="V133" i="45"/>
  <c r="M154" i="45"/>
  <c r="M158" i="45"/>
  <c r="M162" i="45"/>
  <c r="M166" i="45"/>
  <c r="M170" i="45"/>
  <c r="N170" i="45" s="1"/>
  <c r="Q170" i="45" s="1"/>
  <c r="V104" i="45"/>
  <c r="V108" i="45"/>
  <c r="V112" i="45"/>
  <c r="V116" i="45"/>
  <c r="V120" i="45"/>
  <c r="V124" i="45"/>
  <c r="V128" i="45"/>
  <c r="V132" i="45"/>
  <c r="V138" i="45"/>
  <c r="V142" i="45"/>
  <c r="V146" i="45"/>
  <c r="V150" i="45"/>
  <c r="V154" i="45"/>
  <c r="V158" i="45"/>
  <c r="V162" i="45"/>
  <c r="V166" i="45"/>
  <c r="O171" i="45"/>
  <c r="V141" i="45"/>
  <c r="V145" i="45"/>
  <c r="V149" i="45"/>
  <c r="V153" i="45"/>
  <c r="V157" i="45"/>
  <c r="V161" i="45"/>
  <c r="V165" i="45"/>
  <c r="V169" i="45"/>
  <c r="M172" i="45"/>
  <c r="M174" i="45"/>
  <c r="N174" i="45" s="1"/>
  <c r="Q174" i="45" s="1"/>
  <c r="M178" i="45"/>
  <c r="R178" i="45" s="1"/>
  <c r="M182" i="45"/>
  <c r="R182" i="45" s="1"/>
  <c r="M186" i="45"/>
  <c r="R186" i="45" s="1"/>
  <c r="M190" i="45"/>
  <c r="N190" i="45" s="1"/>
  <c r="Q190" i="45" s="1"/>
  <c r="M194" i="45"/>
  <c r="R194" i="45" s="1"/>
  <c r="M198" i="45"/>
  <c r="R198" i="45" s="1"/>
  <c r="M206" i="45"/>
  <c r="R206" i="45" s="1"/>
  <c r="V173" i="45"/>
  <c r="M173" i="45"/>
  <c r="O175" i="45"/>
  <c r="V177" i="45"/>
  <c r="M177" i="45"/>
  <c r="O179" i="45"/>
  <c r="M181" i="45"/>
  <c r="O183" i="45"/>
  <c r="M185" i="45"/>
  <c r="O187" i="45"/>
  <c r="M189" i="45"/>
  <c r="O191" i="45"/>
  <c r="M193" i="45"/>
  <c r="O195" i="45"/>
  <c r="M197" i="45"/>
  <c r="O199" i="45"/>
  <c r="M201" i="45"/>
  <c r="O203" i="45"/>
  <c r="M205" i="45"/>
  <c r="V198" i="45"/>
  <c r="V202" i="45"/>
  <c r="V206" i="45"/>
  <c r="B172" i="44"/>
  <c r="E172" i="44" s="1"/>
  <c r="B173" i="44"/>
  <c r="E173" i="44" s="1"/>
  <c r="B174" i="44"/>
  <c r="E174" i="44" s="1"/>
  <c r="B175" i="44"/>
  <c r="G175" i="44" s="1"/>
  <c r="H175" i="44" s="1"/>
  <c r="B176" i="44"/>
  <c r="E176" i="44" s="1"/>
  <c r="B177" i="44"/>
  <c r="E177" i="44" s="1"/>
  <c r="B178" i="44"/>
  <c r="E178" i="44" s="1"/>
  <c r="B179" i="44"/>
  <c r="E179" i="44" s="1"/>
  <c r="B180" i="44"/>
  <c r="E180" i="44" s="1"/>
  <c r="B181" i="44"/>
  <c r="F181" i="44" s="1"/>
  <c r="B182" i="44"/>
  <c r="E182" i="44" s="1"/>
  <c r="B183" i="44"/>
  <c r="E183" i="44" s="1"/>
  <c r="B184" i="44"/>
  <c r="E184" i="44" s="1"/>
  <c r="B185" i="44"/>
  <c r="D185" i="44" s="1"/>
  <c r="B186" i="44"/>
  <c r="E186" i="44" s="1"/>
  <c r="B187" i="44"/>
  <c r="C187" i="44" s="1"/>
  <c r="B188" i="44"/>
  <c r="E188" i="44" s="1"/>
  <c r="B189" i="44"/>
  <c r="G189" i="44" s="1"/>
  <c r="H189" i="44" s="1"/>
  <c r="B190" i="44"/>
  <c r="E190" i="44" s="1"/>
  <c r="B191" i="44"/>
  <c r="D191" i="44" s="1"/>
  <c r="B59" i="44"/>
  <c r="E59" i="44" s="1"/>
  <c r="B60" i="44"/>
  <c r="E60" i="44" s="1"/>
  <c r="B61" i="44"/>
  <c r="E61" i="44" s="1"/>
  <c r="B62" i="44"/>
  <c r="E62" i="44" s="1"/>
  <c r="B63" i="44"/>
  <c r="E63" i="44" s="1"/>
  <c r="B64" i="44"/>
  <c r="E64" i="44" s="1"/>
  <c r="B65" i="44"/>
  <c r="E65" i="44" s="1"/>
  <c r="B66" i="44"/>
  <c r="E66" i="44" s="1"/>
  <c r="B67" i="44"/>
  <c r="E67" i="44" s="1"/>
  <c r="B68" i="44"/>
  <c r="E68" i="44" s="1"/>
  <c r="B69" i="44"/>
  <c r="E69" i="44" s="1"/>
  <c r="B70" i="44"/>
  <c r="E70" i="44" s="1"/>
  <c r="B71" i="44"/>
  <c r="E71" i="44" s="1"/>
  <c r="B72" i="44"/>
  <c r="E72" i="44" s="1"/>
  <c r="B73" i="44"/>
  <c r="E73" i="44" s="1"/>
  <c r="B74" i="44"/>
  <c r="E74" i="44" s="1"/>
  <c r="B75" i="44"/>
  <c r="E75" i="44" s="1"/>
  <c r="B76" i="44"/>
  <c r="E76" i="44" s="1"/>
  <c r="B77" i="44"/>
  <c r="E77" i="44" s="1"/>
  <c r="B78" i="44"/>
  <c r="E78" i="44" s="1"/>
  <c r="B79" i="44"/>
  <c r="E79" i="44" s="1"/>
  <c r="B80" i="44"/>
  <c r="E80" i="44" s="1"/>
  <c r="B81" i="44"/>
  <c r="E81" i="44" s="1"/>
  <c r="B82" i="44"/>
  <c r="E82" i="44" s="1"/>
  <c r="B83" i="44"/>
  <c r="E83" i="44" s="1"/>
  <c r="B84" i="44"/>
  <c r="E84" i="44" s="1"/>
  <c r="B85" i="44"/>
  <c r="E85" i="44" s="1"/>
  <c r="B86" i="44"/>
  <c r="E86" i="44" s="1"/>
  <c r="B87" i="44"/>
  <c r="E87" i="44" s="1"/>
  <c r="B88" i="44"/>
  <c r="E88" i="44" s="1"/>
  <c r="B89" i="44"/>
  <c r="E89" i="44" s="1"/>
  <c r="B90" i="44"/>
  <c r="E90" i="44" s="1"/>
  <c r="B91" i="44"/>
  <c r="E91" i="44" s="1"/>
  <c r="B92" i="44"/>
  <c r="E92" i="44" s="1"/>
  <c r="B93" i="44"/>
  <c r="E93" i="44" s="1"/>
  <c r="B94" i="44"/>
  <c r="E94" i="44" s="1"/>
  <c r="B95" i="44"/>
  <c r="E95" i="44" s="1"/>
  <c r="B96" i="44"/>
  <c r="E96" i="44" s="1"/>
  <c r="B97" i="44"/>
  <c r="E97" i="44" s="1"/>
  <c r="B98" i="44"/>
  <c r="E98" i="44" s="1"/>
  <c r="B99" i="44"/>
  <c r="E99" i="44" s="1"/>
  <c r="B100" i="44"/>
  <c r="E100" i="44" s="1"/>
  <c r="B101" i="44"/>
  <c r="E101" i="44" s="1"/>
  <c r="B102" i="44"/>
  <c r="E102" i="44" s="1"/>
  <c r="B103" i="44"/>
  <c r="E103" i="44" s="1"/>
  <c r="B104" i="44"/>
  <c r="E104" i="44" s="1"/>
  <c r="B105" i="44"/>
  <c r="E105" i="44" s="1"/>
  <c r="B106" i="44"/>
  <c r="E106" i="44" s="1"/>
  <c r="B107" i="44"/>
  <c r="E107" i="44" s="1"/>
  <c r="B108" i="44"/>
  <c r="E108" i="44" s="1"/>
  <c r="B109" i="44"/>
  <c r="E109" i="44" s="1"/>
  <c r="B110" i="44"/>
  <c r="E110" i="44" s="1"/>
  <c r="B111" i="44"/>
  <c r="E111" i="44" s="1"/>
  <c r="B112" i="44"/>
  <c r="E112" i="44" s="1"/>
  <c r="B113" i="44"/>
  <c r="E113" i="44" s="1"/>
  <c r="B114" i="44"/>
  <c r="E114" i="44" s="1"/>
  <c r="B115" i="44"/>
  <c r="E115" i="44" s="1"/>
  <c r="B116" i="44"/>
  <c r="E116" i="44" s="1"/>
  <c r="B117" i="44"/>
  <c r="E117" i="44" s="1"/>
  <c r="B118" i="44"/>
  <c r="E118" i="44" s="1"/>
  <c r="B119" i="44"/>
  <c r="E119" i="44" s="1"/>
  <c r="B120" i="44"/>
  <c r="E120" i="44" s="1"/>
  <c r="B121" i="44"/>
  <c r="E121" i="44" s="1"/>
  <c r="B122" i="44"/>
  <c r="E122" i="44" s="1"/>
  <c r="B123" i="44"/>
  <c r="E123" i="44" s="1"/>
  <c r="B124" i="44"/>
  <c r="E124" i="44" s="1"/>
  <c r="B125" i="44"/>
  <c r="E125" i="44" s="1"/>
  <c r="B126" i="44"/>
  <c r="E126" i="44" s="1"/>
  <c r="B127" i="44"/>
  <c r="E127" i="44" s="1"/>
  <c r="B128" i="44"/>
  <c r="E128" i="44" s="1"/>
  <c r="B129" i="44"/>
  <c r="E129" i="44" s="1"/>
  <c r="B130" i="44"/>
  <c r="E130" i="44" s="1"/>
  <c r="B131" i="44"/>
  <c r="E131" i="44" s="1"/>
  <c r="B132" i="44"/>
  <c r="E132" i="44" s="1"/>
  <c r="B133" i="44"/>
  <c r="E133" i="44" s="1"/>
  <c r="B134" i="44"/>
  <c r="E134" i="44" s="1"/>
  <c r="B135" i="44"/>
  <c r="E135" i="44" s="1"/>
  <c r="B136" i="44"/>
  <c r="E136" i="44" s="1"/>
  <c r="B137" i="44"/>
  <c r="E137" i="44" s="1"/>
  <c r="B138" i="44"/>
  <c r="E138" i="44" s="1"/>
  <c r="B139" i="44"/>
  <c r="E139" i="44" s="1"/>
  <c r="B140" i="44"/>
  <c r="E140" i="44" s="1"/>
  <c r="B141" i="44"/>
  <c r="E141" i="44" s="1"/>
  <c r="B142" i="44"/>
  <c r="E142" i="44" s="1"/>
  <c r="B143" i="44"/>
  <c r="E143" i="44" s="1"/>
  <c r="B144" i="44"/>
  <c r="E144" i="44" s="1"/>
  <c r="B145" i="44"/>
  <c r="E145" i="44" s="1"/>
  <c r="B146" i="44"/>
  <c r="E146" i="44" s="1"/>
  <c r="B147" i="44"/>
  <c r="E147" i="44" s="1"/>
  <c r="B148" i="44"/>
  <c r="E148" i="44" s="1"/>
  <c r="B149" i="44"/>
  <c r="E149" i="44" s="1"/>
  <c r="B150" i="44"/>
  <c r="E150" i="44" s="1"/>
  <c r="B151" i="44"/>
  <c r="E151" i="44" s="1"/>
  <c r="B152" i="44"/>
  <c r="E152" i="44" s="1"/>
  <c r="B153" i="44"/>
  <c r="E153" i="44" s="1"/>
  <c r="B154" i="44"/>
  <c r="E154" i="44" s="1"/>
  <c r="B155" i="44"/>
  <c r="E155" i="44" s="1"/>
  <c r="B156" i="44"/>
  <c r="E156" i="44" s="1"/>
  <c r="B157" i="44"/>
  <c r="E157" i="44" s="1"/>
  <c r="B158" i="44"/>
  <c r="E158" i="44" s="1"/>
  <c r="B159" i="44"/>
  <c r="E159" i="44" s="1"/>
  <c r="B160" i="44"/>
  <c r="E160" i="44" s="1"/>
  <c r="B161" i="44"/>
  <c r="E161" i="44" s="1"/>
  <c r="B162" i="44"/>
  <c r="E162" i="44" s="1"/>
  <c r="B163" i="44"/>
  <c r="E163" i="44" s="1"/>
  <c r="B164" i="44"/>
  <c r="E164" i="44" s="1"/>
  <c r="B165" i="44"/>
  <c r="E165" i="44" s="1"/>
  <c r="B166" i="44"/>
  <c r="E166" i="44" s="1"/>
  <c r="B167" i="44"/>
  <c r="E167" i="44" s="1"/>
  <c r="B168" i="44"/>
  <c r="E168" i="44" s="1"/>
  <c r="B169" i="44"/>
  <c r="E169" i="44" s="1"/>
  <c r="B170" i="44"/>
  <c r="G170" i="44" s="1"/>
  <c r="H170" i="44" s="1"/>
  <c r="B171" i="44"/>
  <c r="D171" i="44" s="1"/>
  <c r="B3" i="44"/>
  <c r="E3" i="44" s="1"/>
  <c r="B4" i="44"/>
  <c r="F4" i="44" s="1"/>
  <c r="B5" i="44"/>
  <c r="D5" i="44" s="1"/>
  <c r="B6" i="44"/>
  <c r="E6" i="44" s="1"/>
  <c r="B7" i="44"/>
  <c r="E7" i="44" s="1"/>
  <c r="B8" i="44"/>
  <c r="G8" i="44" s="1"/>
  <c r="B9" i="44"/>
  <c r="E9" i="44" s="1"/>
  <c r="B10" i="44"/>
  <c r="E10" i="44" s="1"/>
  <c r="B11" i="44"/>
  <c r="E11" i="44" s="1"/>
  <c r="B12" i="44"/>
  <c r="D12" i="44" s="1"/>
  <c r="B13" i="44"/>
  <c r="E13" i="44" s="1"/>
  <c r="B14" i="44"/>
  <c r="E14" i="44" s="1"/>
  <c r="B15" i="44"/>
  <c r="E15" i="44" s="1"/>
  <c r="B16" i="44"/>
  <c r="D16" i="44" s="1"/>
  <c r="B17" i="44"/>
  <c r="D17" i="44" s="1"/>
  <c r="B18" i="44"/>
  <c r="E18" i="44" s="1"/>
  <c r="B19" i="44"/>
  <c r="E19" i="44" s="1"/>
  <c r="B20" i="44"/>
  <c r="G20" i="44" s="1"/>
  <c r="B21" i="44"/>
  <c r="E21" i="44" s="1"/>
  <c r="B22" i="44"/>
  <c r="E22" i="44" s="1"/>
  <c r="B23" i="44"/>
  <c r="E23" i="44" s="1"/>
  <c r="B24" i="44"/>
  <c r="F24" i="44" s="1"/>
  <c r="B25" i="44"/>
  <c r="E25" i="44" s="1"/>
  <c r="B26" i="44"/>
  <c r="E26" i="44" s="1"/>
  <c r="B27" i="44"/>
  <c r="E27" i="44" s="1"/>
  <c r="B28" i="44"/>
  <c r="F28" i="44" s="1"/>
  <c r="B29" i="44"/>
  <c r="D29" i="44" s="1"/>
  <c r="B30" i="44"/>
  <c r="E30" i="44" s="1"/>
  <c r="B31" i="44"/>
  <c r="E31" i="44" s="1"/>
  <c r="B32" i="44"/>
  <c r="F32" i="44" s="1"/>
  <c r="B33" i="44"/>
  <c r="E33" i="44" s="1"/>
  <c r="B34" i="44"/>
  <c r="E34" i="44" s="1"/>
  <c r="B35" i="44"/>
  <c r="E35" i="44" s="1"/>
  <c r="B36" i="44"/>
  <c r="F36" i="44" s="1"/>
  <c r="B37" i="44"/>
  <c r="C37" i="44" s="1"/>
  <c r="B38" i="44"/>
  <c r="E38" i="44" s="1"/>
  <c r="B39" i="44"/>
  <c r="E39" i="44" s="1"/>
  <c r="B40" i="44"/>
  <c r="D40" i="44" s="1"/>
  <c r="B41" i="44"/>
  <c r="E41" i="44" s="1"/>
  <c r="B42" i="44"/>
  <c r="E42" i="44" s="1"/>
  <c r="B43" i="44"/>
  <c r="E43" i="44" s="1"/>
  <c r="B44" i="44"/>
  <c r="G44" i="44" s="1"/>
  <c r="B45" i="44"/>
  <c r="D45" i="44" s="1"/>
  <c r="B46" i="44"/>
  <c r="E46" i="44" s="1"/>
  <c r="B47" i="44"/>
  <c r="E47" i="44" s="1"/>
  <c r="B48" i="44"/>
  <c r="D48" i="44" s="1"/>
  <c r="B49" i="44"/>
  <c r="C49" i="44" s="1"/>
  <c r="B50" i="44"/>
  <c r="E50" i="44" s="1"/>
  <c r="B51" i="44"/>
  <c r="E51" i="44" s="1"/>
  <c r="B52" i="44"/>
  <c r="D52" i="44" s="1"/>
  <c r="B53" i="44"/>
  <c r="E53" i="44" s="1"/>
  <c r="B54" i="44"/>
  <c r="E54" i="44" s="1"/>
  <c r="B55" i="44"/>
  <c r="E55" i="44" s="1"/>
  <c r="B56" i="44"/>
  <c r="D56" i="44" s="1"/>
  <c r="B57" i="44"/>
  <c r="F57" i="44" s="1"/>
  <c r="B58" i="44"/>
  <c r="E58" i="44" s="1"/>
  <c r="B2" i="44"/>
  <c r="E2" i="44" s="1"/>
  <c r="I17" i="36"/>
  <c r="F45" i="44"/>
  <c r="M18238" i="10"/>
  <c r="M18237" i="10"/>
  <c r="M18236" i="10"/>
  <c r="M18235" i="10"/>
  <c r="M18234" i="10"/>
  <c r="M18233" i="10"/>
  <c r="M18232" i="10"/>
  <c r="M18231" i="10"/>
  <c r="M18230" i="10"/>
  <c r="M18229" i="10"/>
  <c r="M18228" i="10"/>
  <c r="M18227" i="10"/>
  <c r="M18226" i="10"/>
  <c r="M18225" i="10"/>
  <c r="M18224" i="10"/>
  <c r="M18223" i="10"/>
  <c r="M18222" i="10"/>
  <c r="M18221" i="10"/>
  <c r="M18220" i="10"/>
  <c r="M18219" i="10"/>
  <c r="M18218" i="10"/>
  <c r="M18217" i="10"/>
  <c r="M18216" i="10"/>
  <c r="M18215" i="10"/>
  <c r="M18214" i="10"/>
  <c r="M18213" i="10"/>
  <c r="M18212" i="10"/>
  <c r="M18211" i="10"/>
  <c r="M18210" i="10"/>
  <c r="M18209" i="10"/>
  <c r="M18208" i="10"/>
  <c r="M18207" i="10"/>
  <c r="M18206" i="10"/>
  <c r="M18205" i="10"/>
  <c r="M18204" i="10"/>
  <c r="M18203" i="10"/>
  <c r="M18202" i="10"/>
  <c r="M18201" i="10"/>
  <c r="M18200" i="10"/>
  <c r="M18199" i="10"/>
  <c r="M18198" i="10"/>
  <c r="M18197" i="10"/>
  <c r="M18196" i="10"/>
  <c r="M18195" i="10"/>
  <c r="M18194" i="10"/>
  <c r="M18193" i="10"/>
  <c r="M18192" i="10"/>
  <c r="M18191" i="10"/>
  <c r="M18190" i="10"/>
  <c r="M18189" i="10"/>
  <c r="M18188" i="10"/>
  <c r="M18187" i="10"/>
  <c r="M18186" i="10"/>
  <c r="M18185" i="10"/>
  <c r="M18184" i="10"/>
  <c r="M18183" i="10"/>
  <c r="M18182" i="10"/>
  <c r="M18181" i="10"/>
  <c r="M18180" i="10"/>
  <c r="M18179" i="10"/>
  <c r="M18178" i="10"/>
  <c r="M18177" i="10"/>
  <c r="M18176" i="10"/>
  <c r="M18175" i="10"/>
  <c r="M18174" i="10"/>
  <c r="M18173" i="10"/>
  <c r="M18172" i="10"/>
  <c r="M18171" i="10"/>
  <c r="M18170" i="10"/>
  <c r="M18169" i="10"/>
  <c r="M18168" i="10"/>
  <c r="M18167" i="10"/>
  <c r="M18166" i="10"/>
  <c r="M18165" i="10"/>
  <c r="M18164" i="10"/>
  <c r="M18163" i="10"/>
  <c r="M18162" i="10"/>
  <c r="M18161" i="10"/>
  <c r="M18160" i="10"/>
  <c r="M18159" i="10"/>
  <c r="M18158" i="10"/>
  <c r="M18157" i="10"/>
  <c r="M18156" i="10"/>
  <c r="M18155" i="10"/>
  <c r="M18154" i="10"/>
  <c r="M18153" i="10"/>
  <c r="M18152" i="10"/>
  <c r="M18151" i="10"/>
  <c r="M18150" i="10"/>
  <c r="M18149" i="10"/>
  <c r="M18148" i="10"/>
  <c r="M18147" i="10"/>
  <c r="M18146" i="10"/>
  <c r="M18145" i="10"/>
  <c r="M18144" i="10"/>
  <c r="M18143" i="10"/>
  <c r="M18142" i="10"/>
  <c r="M18141" i="10"/>
  <c r="M18140" i="10"/>
  <c r="M18139" i="10"/>
  <c r="M18138" i="10"/>
  <c r="M18137" i="10"/>
  <c r="M18136" i="10"/>
  <c r="M18135" i="10"/>
  <c r="M18134" i="10"/>
  <c r="M18133" i="10"/>
  <c r="M18132" i="10"/>
  <c r="M18131" i="10"/>
  <c r="M18130" i="10"/>
  <c r="M18129" i="10"/>
  <c r="M18128" i="10"/>
  <c r="M18127" i="10"/>
  <c r="M18126" i="10"/>
  <c r="M18125" i="10"/>
  <c r="M18124" i="10"/>
  <c r="M18123" i="10"/>
  <c r="M18122" i="10"/>
  <c r="M18121" i="10"/>
  <c r="M18120" i="10"/>
  <c r="M18119" i="10"/>
  <c r="M18118" i="10"/>
  <c r="M18117" i="10"/>
  <c r="M18116" i="10"/>
  <c r="M18115" i="10"/>
  <c r="M18114" i="10"/>
  <c r="M18113" i="10"/>
  <c r="M18112" i="10"/>
  <c r="M18111" i="10"/>
  <c r="M18110" i="10"/>
  <c r="M18109" i="10"/>
  <c r="M18108" i="10"/>
  <c r="M18107" i="10"/>
  <c r="M18106" i="10"/>
  <c r="M18105" i="10"/>
  <c r="M18104" i="10"/>
  <c r="M18103" i="10"/>
  <c r="M18102" i="10"/>
  <c r="M18101" i="10"/>
  <c r="M18100" i="10"/>
  <c r="M18099" i="10"/>
  <c r="M18098" i="10"/>
  <c r="M18097" i="10"/>
  <c r="M18096" i="10"/>
  <c r="M18095" i="10"/>
  <c r="M18094" i="10"/>
  <c r="M18093" i="10"/>
  <c r="M18092" i="10"/>
  <c r="M18091" i="10"/>
  <c r="M18090" i="10"/>
  <c r="M18089" i="10"/>
  <c r="M18088" i="10"/>
  <c r="M18087" i="10"/>
  <c r="M18086" i="10"/>
  <c r="M18085" i="10"/>
  <c r="M18084" i="10"/>
  <c r="M18083" i="10"/>
  <c r="M18082" i="10"/>
  <c r="M18081" i="10"/>
  <c r="M18080" i="10"/>
  <c r="M18079" i="10"/>
  <c r="M18078" i="10"/>
  <c r="M18077" i="10"/>
  <c r="M18076" i="10"/>
  <c r="M18075" i="10"/>
  <c r="M18074" i="10"/>
  <c r="M18073" i="10"/>
  <c r="M18072" i="10"/>
  <c r="M18071" i="10"/>
  <c r="M18070" i="10"/>
  <c r="M18069" i="10"/>
  <c r="M18068" i="10"/>
  <c r="M18067" i="10"/>
  <c r="M18066" i="10"/>
  <c r="M18065" i="10"/>
  <c r="M18064" i="10"/>
  <c r="M18063" i="10"/>
  <c r="M18062" i="10"/>
  <c r="M18061" i="10"/>
  <c r="M18060" i="10"/>
  <c r="M18059" i="10"/>
  <c r="M18058" i="10"/>
  <c r="M18057" i="10"/>
  <c r="M18056" i="10"/>
  <c r="M18055" i="10"/>
  <c r="M18054" i="10"/>
  <c r="M18053" i="10"/>
  <c r="M18052" i="10"/>
  <c r="M18051" i="10"/>
  <c r="M18050" i="10"/>
  <c r="M18049" i="10"/>
  <c r="M18048" i="10"/>
  <c r="M18047" i="10"/>
  <c r="M18046" i="10"/>
  <c r="M18045" i="10"/>
  <c r="M18044" i="10"/>
  <c r="M18043" i="10"/>
  <c r="M18042" i="10"/>
  <c r="M18041" i="10"/>
  <c r="M18040" i="10"/>
  <c r="M18039" i="10"/>
  <c r="M18038" i="10"/>
  <c r="M18037" i="10"/>
  <c r="M18036" i="10"/>
  <c r="M18035" i="10"/>
  <c r="M18034" i="10"/>
  <c r="M18033" i="10"/>
  <c r="M18032" i="10"/>
  <c r="M18031" i="10"/>
  <c r="M18030" i="10"/>
  <c r="M18029" i="10"/>
  <c r="M18028" i="10"/>
  <c r="M18027" i="10"/>
  <c r="M18026" i="10"/>
  <c r="M18025" i="10"/>
  <c r="M18024" i="10"/>
  <c r="M18023" i="10"/>
  <c r="M18022" i="10"/>
  <c r="M18021" i="10"/>
  <c r="M18020" i="10"/>
  <c r="M18019" i="10"/>
  <c r="M18018" i="10"/>
  <c r="M18017" i="10"/>
  <c r="M18016" i="10"/>
  <c r="M18015" i="10"/>
  <c r="M18014" i="10"/>
  <c r="M18013" i="10"/>
  <c r="M18012" i="10"/>
  <c r="M18011" i="10"/>
  <c r="M18010" i="10"/>
  <c r="M18009" i="10"/>
  <c r="M18008" i="10"/>
  <c r="M18007" i="10"/>
  <c r="M18006" i="10"/>
  <c r="M18005" i="10"/>
  <c r="M18004" i="10"/>
  <c r="M18003" i="10"/>
  <c r="M18002" i="10"/>
  <c r="M18001" i="10"/>
  <c r="M18000" i="10"/>
  <c r="M17999" i="10"/>
  <c r="M17998" i="10"/>
  <c r="M17997" i="10"/>
  <c r="M17996" i="10"/>
  <c r="M17995" i="10"/>
  <c r="M17994" i="10"/>
  <c r="M17993" i="10"/>
  <c r="M17992" i="10"/>
  <c r="M17991" i="10"/>
  <c r="M17990" i="10"/>
  <c r="M17989" i="10"/>
  <c r="M17988" i="10"/>
  <c r="M17987" i="10"/>
  <c r="M17986" i="10"/>
  <c r="M17985" i="10"/>
  <c r="M17984" i="10"/>
  <c r="M17983" i="10"/>
  <c r="M17982" i="10"/>
  <c r="M17981" i="10"/>
  <c r="M17980" i="10"/>
  <c r="M17979" i="10"/>
  <c r="M17978" i="10"/>
  <c r="M17977" i="10"/>
  <c r="M17976" i="10"/>
  <c r="M17975" i="10"/>
  <c r="M17974" i="10"/>
  <c r="M17973" i="10"/>
  <c r="M17972" i="10"/>
  <c r="M17971" i="10"/>
  <c r="M17970" i="10"/>
  <c r="M17969" i="10"/>
  <c r="M17968" i="10"/>
  <c r="M17967" i="10"/>
  <c r="M17966" i="10"/>
  <c r="M17965" i="10"/>
  <c r="M17964" i="10"/>
  <c r="M17963" i="10"/>
  <c r="M17962" i="10"/>
  <c r="M17961" i="10"/>
  <c r="M17960" i="10"/>
  <c r="M17959" i="10"/>
  <c r="M17958" i="10"/>
  <c r="M17957" i="10"/>
  <c r="M17956" i="10"/>
  <c r="M17955" i="10"/>
  <c r="M17954" i="10"/>
  <c r="M17953" i="10"/>
  <c r="M17952" i="10"/>
  <c r="M17951" i="10"/>
  <c r="M17950" i="10"/>
  <c r="M17949" i="10"/>
  <c r="M17948" i="10"/>
  <c r="M17947" i="10"/>
  <c r="M17946" i="10"/>
  <c r="M17945" i="10"/>
  <c r="M17944" i="10"/>
  <c r="M17943" i="10"/>
  <c r="M17942" i="10"/>
  <c r="M17941" i="10"/>
  <c r="M17940" i="10"/>
  <c r="M17939" i="10"/>
  <c r="M17938" i="10"/>
  <c r="M17937" i="10"/>
  <c r="M17936" i="10"/>
  <c r="M17935" i="10"/>
  <c r="M17934" i="10"/>
  <c r="M17933" i="10"/>
  <c r="M17932" i="10"/>
  <c r="M17931" i="10"/>
  <c r="M17930" i="10"/>
  <c r="M17929" i="10"/>
  <c r="M17928" i="10"/>
  <c r="M17927" i="10"/>
  <c r="M17926" i="10"/>
  <c r="M17925" i="10"/>
  <c r="M17924" i="10"/>
  <c r="M17923" i="10"/>
  <c r="M17922" i="10"/>
  <c r="M17921" i="10"/>
  <c r="M17920" i="10"/>
  <c r="M17919" i="10"/>
  <c r="M17918" i="10"/>
  <c r="M17917" i="10"/>
  <c r="M17916" i="10"/>
  <c r="M17915" i="10"/>
  <c r="M17914" i="10"/>
  <c r="M17913" i="10"/>
  <c r="M17912" i="10"/>
  <c r="M17911" i="10"/>
  <c r="M17910" i="10"/>
  <c r="M17909" i="10"/>
  <c r="M17908" i="10"/>
  <c r="M17907" i="10"/>
  <c r="M17906" i="10"/>
  <c r="M17905" i="10"/>
  <c r="M17904" i="10"/>
  <c r="M17903" i="10"/>
  <c r="M17902" i="10"/>
  <c r="M17901" i="10"/>
  <c r="M17900" i="10"/>
  <c r="M17899" i="10"/>
  <c r="M17898" i="10"/>
  <c r="M17897" i="10"/>
  <c r="M17896" i="10"/>
  <c r="M17895" i="10"/>
  <c r="M17894" i="10"/>
  <c r="M17893" i="10"/>
  <c r="M17892" i="10"/>
  <c r="M17891" i="10"/>
  <c r="M17890" i="10"/>
  <c r="M17889" i="10"/>
  <c r="M17888" i="10"/>
  <c r="M17887" i="10"/>
  <c r="M17886" i="10"/>
  <c r="M17885" i="10"/>
  <c r="M17884" i="10"/>
  <c r="M17883" i="10"/>
  <c r="M17882" i="10"/>
  <c r="M17881" i="10"/>
  <c r="M17880" i="10"/>
  <c r="M17879" i="10"/>
  <c r="M17878" i="10"/>
  <c r="M17877" i="10"/>
  <c r="M17876" i="10"/>
  <c r="M17875" i="10"/>
  <c r="M17874" i="10"/>
  <c r="M17873" i="10"/>
  <c r="M17872" i="10"/>
  <c r="M17871" i="10"/>
  <c r="M17870" i="10"/>
  <c r="M17869" i="10"/>
  <c r="M17868" i="10"/>
  <c r="M17867" i="10"/>
  <c r="M17866" i="10"/>
  <c r="M17865" i="10"/>
  <c r="M17864" i="10"/>
  <c r="M17863" i="10"/>
  <c r="M17862" i="10"/>
  <c r="M17861" i="10"/>
  <c r="M17860" i="10"/>
  <c r="M17859" i="10"/>
  <c r="M17858" i="10"/>
  <c r="M17857" i="10"/>
  <c r="M17856" i="10"/>
  <c r="M17855" i="10"/>
  <c r="M17854" i="10"/>
  <c r="M17853" i="10"/>
  <c r="M17852" i="10"/>
  <c r="M17851" i="10"/>
  <c r="M17850" i="10"/>
  <c r="M17849" i="10"/>
  <c r="M17848" i="10"/>
  <c r="M17847" i="10"/>
  <c r="M17846" i="10"/>
  <c r="M17845" i="10"/>
  <c r="M17844" i="10"/>
  <c r="M17843" i="10"/>
  <c r="M17842" i="10"/>
  <c r="M17841" i="10"/>
  <c r="M17840" i="10"/>
  <c r="M17839" i="10"/>
  <c r="M17838" i="10"/>
  <c r="M17837" i="10"/>
  <c r="M17836" i="10"/>
  <c r="M17835" i="10"/>
  <c r="M17834" i="10"/>
  <c r="M17833" i="10"/>
  <c r="M17832" i="10"/>
  <c r="M17831" i="10"/>
  <c r="M17830" i="10"/>
  <c r="M17829" i="10"/>
  <c r="M17828" i="10"/>
  <c r="M17827" i="10"/>
  <c r="M17826" i="10"/>
  <c r="M17825" i="10"/>
  <c r="M17824" i="10"/>
  <c r="M17823" i="10"/>
  <c r="M17822" i="10"/>
  <c r="M17821" i="10"/>
  <c r="M17820" i="10"/>
  <c r="M17819" i="10"/>
  <c r="M17818" i="10"/>
  <c r="M17817" i="10"/>
  <c r="M17816" i="10"/>
  <c r="M17815" i="10"/>
  <c r="M17814" i="10"/>
  <c r="M17813" i="10"/>
  <c r="M17812" i="10"/>
  <c r="M17811" i="10"/>
  <c r="M17810" i="10"/>
  <c r="M17809" i="10"/>
  <c r="M17808" i="10"/>
  <c r="M17807" i="10"/>
  <c r="M17806" i="10"/>
  <c r="M17805" i="10"/>
  <c r="M17804" i="10"/>
  <c r="M17803" i="10"/>
  <c r="M17802" i="10"/>
  <c r="M17801" i="10"/>
  <c r="M17800" i="10"/>
  <c r="M17799" i="10"/>
  <c r="M17798" i="10"/>
  <c r="M17797" i="10"/>
  <c r="M17796" i="10"/>
  <c r="M17795" i="10"/>
  <c r="M17794" i="10"/>
  <c r="M17793" i="10"/>
  <c r="M17792" i="10"/>
  <c r="M17791" i="10"/>
  <c r="M17790" i="10"/>
  <c r="M17789" i="10"/>
  <c r="M17788" i="10"/>
  <c r="M17787" i="10"/>
  <c r="M17786" i="10"/>
  <c r="M17785" i="10"/>
  <c r="M17784" i="10"/>
  <c r="M17783" i="10"/>
  <c r="M17782" i="10"/>
  <c r="M17781" i="10"/>
  <c r="M17780" i="10"/>
  <c r="M17779" i="10"/>
  <c r="M17778" i="10"/>
  <c r="M17777" i="10"/>
  <c r="M17776" i="10"/>
  <c r="M17775" i="10"/>
  <c r="M17774" i="10"/>
  <c r="M17773" i="10"/>
  <c r="M17772" i="10"/>
  <c r="M17771" i="10"/>
  <c r="M17770" i="10"/>
  <c r="M17769" i="10"/>
  <c r="M17768" i="10"/>
  <c r="M17767" i="10"/>
  <c r="M17766" i="10"/>
  <c r="M17765" i="10"/>
  <c r="M17764" i="10"/>
  <c r="M17763" i="10"/>
  <c r="M17762" i="10"/>
  <c r="M17761" i="10"/>
  <c r="M17760" i="10"/>
  <c r="M17759" i="10"/>
  <c r="M17758" i="10"/>
  <c r="M17757" i="10"/>
  <c r="M17756" i="10"/>
  <c r="M17755" i="10"/>
  <c r="M17754" i="10"/>
  <c r="M17753" i="10"/>
  <c r="M17752" i="10"/>
  <c r="M17751" i="10"/>
  <c r="M17750" i="10"/>
  <c r="M17749" i="10"/>
  <c r="M17748" i="10"/>
  <c r="M17747" i="10"/>
  <c r="M17746" i="10"/>
  <c r="M17745" i="10"/>
  <c r="M17744" i="10"/>
  <c r="M17743" i="10"/>
  <c r="M17742" i="10"/>
  <c r="M17741" i="10"/>
  <c r="M17740" i="10"/>
  <c r="M17739" i="10"/>
  <c r="M17738" i="10"/>
  <c r="M17737" i="10"/>
  <c r="M17736" i="10"/>
  <c r="M17735" i="10"/>
  <c r="M17734" i="10"/>
  <c r="M17733" i="10"/>
  <c r="M17732" i="10"/>
  <c r="M17731" i="10"/>
  <c r="M17730" i="10"/>
  <c r="M17729" i="10"/>
  <c r="M17728" i="10"/>
  <c r="M17727" i="10"/>
  <c r="M17726" i="10"/>
  <c r="M17725" i="10"/>
  <c r="M17724" i="10"/>
  <c r="M17723" i="10"/>
  <c r="M17722" i="10"/>
  <c r="M17721" i="10"/>
  <c r="M17720" i="10"/>
  <c r="M17719" i="10"/>
  <c r="M17718" i="10"/>
  <c r="M17717" i="10"/>
  <c r="M17716" i="10"/>
  <c r="M17715" i="10"/>
  <c r="M17714" i="10"/>
  <c r="M17713" i="10"/>
  <c r="M17712" i="10"/>
  <c r="M17711" i="10"/>
  <c r="M17710" i="10"/>
  <c r="M17709" i="10"/>
  <c r="M17708" i="10"/>
  <c r="M17707" i="10"/>
  <c r="M17706" i="10"/>
  <c r="M17705" i="10"/>
  <c r="M17704" i="10"/>
  <c r="M17703" i="10"/>
  <c r="M17702" i="10"/>
  <c r="M17701" i="10"/>
  <c r="M17700" i="10"/>
  <c r="M17699" i="10"/>
  <c r="M17698" i="10"/>
  <c r="M17697" i="10"/>
  <c r="M17696" i="10"/>
  <c r="M17695" i="10"/>
  <c r="M17694" i="10"/>
  <c r="M17693" i="10"/>
  <c r="M17692" i="10"/>
  <c r="M17691" i="10"/>
  <c r="M17690" i="10"/>
  <c r="M17689" i="10"/>
  <c r="M17688" i="10"/>
  <c r="M17687" i="10"/>
  <c r="M17686" i="10"/>
  <c r="M17685" i="10"/>
  <c r="M17684" i="10"/>
  <c r="M17683" i="10"/>
  <c r="M17682" i="10"/>
  <c r="M17681" i="10"/>
  <c r="M17680" i="10"/>
  <c r="M17679" i="10"/>
  <c r="M17678" i="10"/>
  <c r="M17677" i="10"/>
  <c r="M17676" i="10"/>
  <c r="M17675" i="10"/>
  <c r="M17674" i="10"/>
  <c r="M17673" i="10"/>
  <c r="M17672" i="10"/>
  <c r="M17671" i="10"/>
  <c r="M17670" i="10"/>
  <c r="M17669" i="10"/>
  <c r="M17668" i="10"/>
  <c r="M17667" i="10"/>
  <c r="M17666" i="10"/>
  <c r="M17665" i="10"/>
  <c r="M17664" i="10"/>
  <c r="M17663" i="10"/>
  <c r="M17662" i="10"/>
  <c r="M17661" i="10"/>
  <c r="M17660" i="10"/>
  <c r="M17659" i="10"/>
  <c r="M17658" i="10"/>
  <c r="M17657" i="10"/>
  <c r="M17656" i="10"/>
  <c r="M17655" i="10"/>
  <c r="M17654" i="10"/>
  <c r="M17653" i="10"/>
  <c r="M17652" i="10"/>
  <c r="M17651" i="10"/>
  <c r="M17650" i="10"/>
  <c r="M17649" i="10"/>
  <c r="M17648" i="10"/>
  <c r="M17647" i="10"/>
  <c r="M17646" i="10"/>
  <c r="M17645" i="10"/>
  <c r="M17644" i="10"/>
  <c r="M17643" i="10"/>
  <c r="M17642" i="10"/>
  <c r="M17641" i="10"/>
  <c r="M17640" i="10"/>
  <c r="M17639" i="10"/>
  <c r="M17638" i="10"/>
  <c r="M17637" i="10"/>
  <c r="M17636" i="10"/>
  <c r="M17635" i="10"/>
  <c r="M17634" i="10"/>
  <c r="M17633" i="10"/>
  <c r="M17632" i="10"/>
  <c r="M17631" i="10"/>
  <c r="M17630" i="10"/>
  <c r="M17629" i="10"/>
  <c r="M17628" i="10"/>
  <c r="M17627" i="10"/>
  <c r="M17626" i="10"/>
  <c r="M17625" i="10"/>
  <c r="M17624" i="10"/>
  <c r="M17623" i="10"/>
  <c r="M17622" i="10"/>
  <c r="M17621" i="10"/>
  <c r="M17620" i="10"/>
  <c r="M17619" i="10"/>
  <c r="M17618" i="10"/>
  <c r="M17617" i="10"/>
  <c r="M17616" i="10"/>
  <c r="M17615" i="10"/>
  <c r="M17614" i="10"/>
  <c r="M17613" i="10"/>
  <c r="M17612" i="10"/>
  <c r="M17611" i="10"/>
  <c r="M17610" i="10"/>
  <c r="M17609" i="10"/>
  <c r="M17608" i="10"/>
  <c r="M17607" i="10"/>
  <c r="M17606" i="10"/>
  <c r="M17605" i="10"/>
  <c r="M17604" i="10"/>
  <c r="M17603" i="10"/>
  <c r="M17602" i="10"/>
  <c r="M17601" i="10"/>
  <c r="M17600" i="10"/>
  <c r="M17599" i="10"/>
  <c r="M17598" i="10"/>
  <c r="M17597" i="10"/>
  <c r="M17596" i="10"/>
  <c r="M17595" i="10"/>
  <c r="M17594" i="10"/>
  <c r="M17593" i="10"/>
  <c r="M17592" i="10"/>
  <c r="M17591" i="10"/>
  <c r="M17590" i="10"/>
  <c r="M17589" i="10"/>
  <c r="M17588" i="10"/>
  <c r="M17587" i="10"/>
  <c r="M17586" i="10"/>
  <c r="M17585" i="10"/>
  <c r="M17584" i="10"/>
  <c r="M17583" i="10"/>
  <c r="M17582" i="10"/>
  <c r="M17581" i="10"/>
  <c r="M17580" i="10"/>
  <c r="M17579" i="10"/>
  <c r="M17578" i="10"/>
  <c r="M17577" i="10"/>
  <c r="M17576" i="10"/>
  <c r="M17575" i="10"/>
  <c r="M17574" i="10"/>
  <c r="M17573" i="10"/>
  <c r="M17572" i="10"/>
  <c r="M17571" i="10"/>
  <c r="M17570" i="10"/>
  <c r="M17569" i="10"/>
  <c r="M17568" i="10"/>
  <c r="M17567" i="10"/>
  <c r="M17566" i="10"/>
  <c r="M17565" i="10"/>
  <c r="M17564" i="10"/>
  <c r="M17563" i="10"/>
  <c r="M17562" i="10"/>
  <c r="M17561" i="10"/>
  <c r="M17560" i="10"/>
  <c r="M17559" i="10"/>
  <c r="M17558" i="10"/>
  <c r="M17557" i="10"/>
  <c r="M17556" i="10"/>
  <c r="M17555" i="10"/>
  <c r="M17554" i="10"/>
  <c r="M17553" i="10"/>
  <c r="M17552" i="10"/>
  <c r="M17551" i="10"/>
  <c r="M17550" i="10"/>
  <c r="M17549" i="10"/>
  <c r="M17548" i="10"/>
  <c r="M17547" i="10"/>
  <c r="M17546" i="10"/>
  <c r="M17545" i="10"/>
  <c r="M17544" i="10"/>
  <c r="M17543" i="10"/>
  <c r="M17542" i="10"/>
  <c r="M17541" i="10"/>
  <c r="M17540" i="10"/>
  <c r="M17539" i="10"/>
  <c r="M17538" i="10"/>
  <c r="M17537" i="10"/>
  <c r="M17536" i="10"/>
  <c r="M17535" i="10"/>
  <c r="M17534" i="10"/>
  <c r="M17533" i="10"/>
  <c r="M17532" i="10"/>
  <c r="M17531" i="10"/>
  <c r="M17530" i="10"/>
  <c r="M17529" i="10"/>
  <c r="M17528" i="10"/>
  <c r="M17527" i="10"/>
  <c r="M17526" i="10"/>
  <c r="M17525" i="10"/>
  <c r="M17524" i="10"/>
  <c r="M17523" i="10"/>
  <c r="M17522" i="10"/>
  <c r="M17521" i="10"/>
  <c r="M17520" i="10"/>
  <c r="M17519" i="10"/>
  <c r="M17518" i="10"/>
  <c r="M17517" i="10"/>
  <c r="M17516" i="10"/>
  <c r="M17515" i="10"/>
  <c r="M17514" i="10"/>
  <c r="M17513" i="10"/>
  <c r="M17512" i="10"/>
  <c r="M17511" i="10"/>
  <c r="M17510" i="10"/>
  <c r="M17509" i="10"/>
  <c r="M17508" i="10"/>
  <c r="M17507" i="10"/>
  <c r="M17506" i="10"/>
  <c r="M17505" i="10"/>
  <c r="M17504" i="10"/>
  <c r="M17503" i="10"/>
  <c r="M17502" i="10"/>
  <c r="M17501" i="10"/>
  <c r="M17500" i="10"/>
  <c r="M17499" i="10"/>
  <c r="M17498" i="10"/>
  <c r="M17497" i="10"/>
  <c r="M17496" i="10"/>
  <c r="M17495" i="10"/>
  <c r="M17494" i="10"/>
  <c r="M17493" i="10"/>
  <c r="M17492" i="10"/>
  <c r="M17491" i="10"/>
  <c r="M17490" i="10"/>
  <c r="M17489" i="10"/>
  <c r="M17488" i="10"/>
  <c r="M17487" i="10"/>
  <c r="M17486" i="10"/>
  <c r="M17485" i="10"/>
  <c r="M17484" i="10"/>
  <c r="M17483" i="10"/>
  <c r="M17482" i="10"/>
  <c r="M17481" i="10"/>
  <c r="M17480" i="10"/>
  <c r="M17479" i="10"/>
  <c r="M17478" i="10"/>
  <c r="M17477" i="10"/>
  <c r="M17476" i="10"/>
  <c r="M17475" i="10"/>
  <c r="M17474" i="10"/>
  <c r="M17473" i="10"/>
  <c r="M17472" i="10"/>
  <c r="M17471" i="10"/>
  <c r="M17470" i="10"/>
  <c r="M17469" i="10"/>
  <c r="M17468" i="10"/>
  <c r="M17467" i="10"/>
  <c r="M17466" i="10"/>
  <c r="M17465" i="10"/>
  <c r="M17464" i="10"/>
  <c r="M17463" i="10"/>
  <c r="M17462" i="10"/>
  <c r="M17461" i="10"/>
  <c r="M17460" i="10"/>
  <c r="M17459" i="10"/>
  <c r="M17458" i="10"/>
  <c r="M17457" i="10"/>
  <c r="M17456" i="10"/>
  <c r="M17455" i="10"/>
  <c r="M17454" i="10"/>
  <c r="M17453" i="10"/>
  <c r="M17452" i="10"/>
  <c r="M17451" i="10"/>
  <c r="M17450" i="10"/>
  <c r="M17449" i="10"/>
  <c r="M17448" i="10"/>
  <c r="M17447" i="10"/>
  <c r="M17446" i="10"/>
  <c r="M17445" i="10"/>
  <c r="M17444" i="10"/>
  <c r="M17443" i="10"/>
  <c r="M17442" i="10"/>
  <c r="M17441" i="10"/>
  <c r="M17440" i="10"/>
  <c r="M17439" i="10"/>
  <c r="M17438" i="10"/>
  <c r="M17437" i="10"/>
  <c r="M17436" i="10"/>
  <c r="M17435" i="10"/>
  <c r="M17434" i="10"/>
  <c r="M17433" i="10"/>
  <c r="M17432" i="10"/>
  <c r="M17431" i="10"/>
  <c r="M17430" i="10"/>
  <c r="M17429" i="10"/>
  <c r="M17428" i="10"/>
  <c r="M17427" i="10"/>
  <c r="M17426" i="10"/>
  <c r="M17425" i="10"/>
  <c r="M17424" i="10"/>
  <c r="M17423" i="10"/>
  <c r="M17422" i="10"/>
  <c r="M17421" i="10"/>
  <c r="M17420" i="10"/>
  <c r="M17419" i="10"/>
  <c r="M17418" i="10"/>
  <c r="M17417" i="10"/>
  <c r="M17416" i="10"/>
  <c r="M17415" i="10"/>
  <c r="M17414" i="10"/>
  <c r="M17413" i="10"/>
  <c r="M17412" i="10"/>
  <c r="M17411" i="10"/>
  <c r="M17410" i="10"/>
  <c r="M17409" i="10"/>
  <c r="M17408" i="10"/>
  <c r="M17407" i="10"/>
  <c r="M17406" i="10"/>
  <c r="M17405" i="10"/>
  <c r="M17404" i="10"/>
  <c r="M17403" i="10"/>
  <c r="M17402" i="10"/>
  <c r="M17401" i="10"/>
  <c r="M17400" i="10"/>
  <c r="M17399" i="10"/>
  <c r="M17398" i="10"/>
  <c r="M17397" i="10"/>
  <c r="M17396" i="10"/>
  <c r="M17395" i="10"/>
  <c r="M17394" i="10"/>
  <c r="M17393" i="10"/>
  <c r="M17392" i="10"/>
  <c r="M17391" i="10"/>
  <c r="M17390" i="10"/>
  <c r="M17389" i="10"/>
  <c r="M17388" i="10"/>
  <c r="M17387" i="10"/>
  <c r="M17386" i="10"/>
  <c r="M17385" i="10"/>
  <c r="M17384" i="10"/>
  <c r="M17383" i="10"/>
  <c r="M17382" i="10"/>
  <c r="M17381" i="10"/>
  <c r="M17380" i="10"/>
  <c r="M17379" i="10"/>
  <c r="M17378" i="10"/>
  <c r="M17377" i="10"/>
  <c r="M17376" i="10"/>
  <c r="M17375" i="10"/>
  <c r="M17374" i="10"/>
  <c r="M17373" i="10"/>
  <c r="M17372" i="10"/>
  <c r="M17371" i="10"/>
  <c r="M17370" i="10"/>
  <c r="M17369" i="10"/>
  <c r="M17368" i="10"/>
  <c r="M17367" i="10"/>
  <c r="M17366" i="10"/>
  <c r="M17365" i="10"/>
  <c r="M17364" i="10"/>
  <c r="M17363" i="10"/>
  <c r="M17362" i="10"/>
  <c r="M17361" i="10"/>
  <c r="M17360" i="10"/>
  <c r="M17359" i="10"/>
  <c r="M17358" i="10"/>
  <c r="M17357" i="10"/>
  <c r="M17356" i="10"/>
  <c r="M17355" i="10"/>
  <c r="M17354" i="10"/>
  <c r="M17353" i="10"/>
  <c r="M17352" i="10"/>
  <c r="M17351" i="10"/>
  <c r="M17350" i="10"/>
  <c r="M17349" i="10"/>
  <c r="M17348" i="10"/>
  <c r="M17347" i="10"/>
  <c r="M17346" i="10"/>
  <c r="M17345" i="10"/>
  <c r="M17344" i="10"/>
  <c r="M17343" i="10"/>
  <c r="M17342" i="10"/>
  <c r="M17341" i="10"/>
  <c r="M17340" i="10"/>
  <c r="M17339" i="10"/>
  <c r="M17338" i="10"/>
  <c r="M17337" i="10"/>
  <c r="M17336" i="10"/>
  <c r="M17335" i="10"/>
  <c r="M17334" i="10"/>
  <c r="M17333" i="10"/>
  <c r="M17332" i="10"/>
  <c r="M17331" i="10"/>
  <c r="M17330" i="10"/>
  <c r="M17329" i="10"/>
  <c r="M17328" i="10"/>
  <c r="M17327" i="10"/>
  <c r="M17326" i="10"/>
  <c r="M17325" i="10"/>
  <c r="M17324" i="10"/>
  <c r="M17323" i="10"/>
  <c r="M17322" i="10"/>
  <c r="M17321" i="10"/>
  <c r="M17320" i="10"/>
  <c r="M17319" i="10"/>
  <c r="M17318" i="10"/>
  <c r="M17317" i="10"/>
  <c r="M17316" i="10"/>
  <c r="M17315" i="10"/>
  <c r="M17314" i="10"/>
  <c r="M17313" i="10"/>
  <c r="M17312" i="10"/>
  <c r="M17311" i="10"/>
  <c r="M17310" i="10"/>
  <c r="M17309" i="10"/>
  <c r="M17308" i="10"/>
  <c r="M17307" i="10"/>
  <c r="M17306" i="10"/>
  <c r="M17305" i="10"/>
  <c r="M17304" i="10"/>
  <c r="M17303" i="10"/>
  <c r="M17302" i="10"/>
  <c r="M17301" i="10"/>
  <c r="M17300" i="10"/>
  <c r="M17299" i="10"/>
  <c r="M17298" i="10"/>
  <c r="M17297" i="10"/>
  <c r="M17296" i="10"/>
  <c r="M17295" i="10"/>
  <c r="M17294" i="10"/>
  <c r="M17293" i="10"/>
  <c r="M17292" i="10"/>
  <c r="M17291" i="10"/>
  <c r="M17290" i="10"/>
  <c r="M17289" i="10"/>
  <c r="M17288" i="10"/>
  <c r="M17287" i="10"/>
  <c r="M17286" i="10"/>
  <c r="M17285" i="10"/>
  <c r="M17284" i="10"/>
  <c r="M17283" i="10"/>
  <c r="M17282" i="10"/>
  <c r="M17281" i="10"/>
  <c r="M17280" i="10"/>
  <c r="M17279" i="10"/>
  <c r="M17278" i="10"/>
  <c r="M17277" i="10"/>
  <c r="M17276" i="10"/>
  <c r="M17275" i="10"/>
  <c r="M17274" i="10"/>
  <c r="M17273" i="10"/>
  <c r="M17272" i="10"/>
  <c r="M17271" i="10"/>
  <c r="M17270" i="10"/>
  <c r="M17269" i="10"/>
  <c r="M17268" i="10"/>
  <c r="M17267" i="10"/>
  <c r="M17266" i="10"/>
  <c r="M17265" i="10"/>
  <c r="M17264" i="10"/>
  <c r="M17263" i="10"/>
  <c r="M17262" i="10"/>
  <c r="M17261" i="10"/>
  <c r="M17260" i="10"/>
  <c r="M17259" i="10"/>
  <c r="M17258" i="10"/>
  <c r="M17257" i="10"/>
  <c r="M17256" i="10"/>
  <c r="M17255" i="10"/>
  <c r="M17254" i="10"/>
  <c r="M17253" i="10"/>
  <c r="M17252" i="10"/>
  <c r="M17251" i="10"/>
  <c r="M17250" i="10"/>
  <c r="M17249" i="10"/>
  <c r="M17248" i="10"/>
  <c r="M17247" i="10"/>
  <c r="M17246" i="10"/>
  <c r="M17245" i="10"/>
  <c r="M17244" i="10"/>
  <c r="M17243" i="10"/>
  <c r="M17242" i="10"/>
  <c r="M17241" i="10"/>
  <c r="M17240" i="10"/>
  <c r="M17239" i="10"/>
  <c r="M17238" i="10"/>
  <c r="M17237" i="10"/>
  <c r="M17236" i="10"/>
  <c r="M17235" i="10"/>
  <c r="M17234" i="10"/>
  <c r="M17233" i="10"/>
  <c r="M17232" i="10"/>
  <c r="M17231" i="10"/>
  <c r="M17230" i="10"/>
  <c r="M17229" i="10"/>
  <c r="M17228" i="10"/>
  <c r="M17227" i="10"/>
  <c r="M17226" i="10"/>
  <c r="M17225" i="10"/>
  <c r="M17224" i="10"/>
  <c r="M17223" i="10"/>
  <c r="M17222" i="10"/>
  <c r="M17221" i="10"/>
  <c r="M17220" i="10"/>
  <c r="M17219" i="10"/>
  <c r="M17218" i="10"/>
  <c r="M17217" i="10"/>
  <c r="M17216" i="10"/>
  <c r="M17215" i="10"/>
  <c r="M17214" i="10"/>
  <c r="M17213" i="10"/>
  <c r="M17212" i="10"/>
  <c r="M17211" i="10"/>
  <c r="M17210" i="10"/>
  <c r="M17209" i="10"/>
  <c r="M17208" i="10"/>
  <c r="M17207" i="10"/>
  <c r="M17206" i="10"/>
  <c r="M17205" i="10"/>
  <c r="M17204" i="10"/>
  <c r="M17203" i="10"/>
  <c r="M17202" i="10"/>
  <c r="M17201" i="10"/>
  <c r="M17200" i="10"/>
  <c r="M17199" i="10"/>
  <c r="M17198" i="10"/>
  <c r="M17197" i="10"/>
  <c r="M17196" i="10"/>
  <c r="M17195" i="10"/>
  <c r="M17194" i="10"/>
  <c r="M17193" i="10"/>
  <c r="M17192" i="10"/>
  <c r="M17191" i="10"/>
  <c r="M17190" i="10"/>
  <c r="M17189" i="10"/>
  <c r="M17188" i="10"/>
  <c r="M17187" i="10"/>
  <c r="M17186" i="10"/>
  <c r="M17185" i="10"/>
  <c r="M17184" i="10"/>
  <c r="M17183" i="10"/>
  <c r="M17182" i="10"/>
  <c r="M17181" i="10"/>
  <c r="M17180" i="10"/>
  <c r="M17179" i="10"/>
  <c r="M17178" i="10"/>
  <c r="M17177" i="10"/>
  <c r="M17176" i="10"/>
  <c r="M17175" i="10"/>
  <c r="M17174" i="10"/>
  <c r="M17173" i="10"/>
  <c r="M17172" i="10"/>
  <c r="M17171" i="10"/>
  <c r="M17170" i="10"/>
  <c r="M17169" i="10"/>
  <c r="M17168" i="10"/>
  <c r="M17167" i="10"/>
  <c r="M17166" i="10"/>
  <c r="M17165" i="10"/>
  <c r="M17164" i="10"/>
  <c r="M17163" i="10"/>
  <c r="M17162" i="10"/>
  <c r="M17161" i="10"/>
  <c r="M17160" i="10"/>
  <c r="M17159" i="10"/>
  <c r="M17158" i="10"/>
  <c r="M17157" i="10"/>
  <c r="M17156" i="10"/>
  <c r="M17155" i="10"/>
  <c r="M17154" i="10"/>
  <c r="M17153" i="10"/>
  <c r="M17152" i="10"/>
  <c r="M17151" i="10"/>
  <c r="M17150" i="10"/>
  <c r="M17149" i="10"/>
  <c r="M17148" i="10"/>
  <c r="M17147" i="10"/>
  <c r="M17146" i="10"/>
  <c r="M17145" i="10"/>
  <c r="M17144" i="10"/>
  <c r="M17143" i="10"/>
  <c r="M17142" i="10"/>
  <c r="M17141" i="10"/>
  <c r="M17140" i="10"/>
  <c r="M17139" i="10"/>
  <c r="M17138" i="10"/>
  <c r="M17137" i="10"/>
  <c r="M17136" i="10"/>
  <c r="M17135" i="10"/>
  <c r="M17134" i="10"/>
  <c r="M17133" i="10"/>
  <c r="M17132" i="10"/>
  <c r="M17131" i="10"/>
  <c r="M17130" i="10"/>
  <c r="M17129" i="10"/>
  <c r="M17128" i="10"/>
  <c r="M17127" i="10"/>
  <c r="M17126" i="10"/>
  <c r="M17125" i="10"/>
  <c r="M17124" i="10"/>
  <c r="M17123" i="10"/>
  <c r="M17122" i="10"/>
  <c r="M17121" i="10"/>
  <c r="M17120" i="10"/>
  <c r="M17119" i="10"/>
  <c r="M17118" i="10"/>
  <c r="M17117" i="10"/>
  <c r="M17116" i="10"/>
  <c r="M17115" i="10"/>
  <c r="M17114" i="10"/>
  <c r="M17113" i="10"/>
  <c r="M17112" i="10"/>
  <c r="M17111" i="10"/>
  <c r="M17110" i="10"/>
  <c r="M17109" i="10"/>
  <c r="M17108" i="10"/>
  <c r="M17107" i="10"/>
  <c r="M17106" i="10"/>
  <c r="M17105" i="10"/>
  <c r="M17104" i="10"/>
  <c r="M17103" i="10"/>
  <c r="M17102" i="10"/>
  <c r="M17101" i="10"/>
  <c r="M17100" i="10"/>
  <c r="M17099" i="10"/>
  <c r="M17098" i="10"/>
  <c r="M17097" i="10"/>
  <c r="M17096" i="10"/>
  <c r="M17095" i="10"/>
  <c r="M17094" i="10"/>
  <c r="M17093" i="10"/>
  <c r="M17092" i="10"/>
  <c r="M17091" i="10"/>
  <c r="M17090" i="10"/>
  <c r="M17089" i="10"/>
  <c r="M17088" i="10"/>
  <c r="M17087" i="10"/>
  <c r="M17086" i="10"/>
  <c r="M17085" i="10"/>
  <c r="M17084" i="10"/>
  <c r="M17083" i="10"/>
  <c r="M17082" i="10"/>
  <c r="M17081" i="10"/>
  <c r="M17080" i="10"/>
  <c r="M17079" i="10"/>
  <c r="M17078" i="10"/>
  <c r="M17077" i="10"/>
  <c r="M17076" i="10"/>
  <c r="M17075" i="10"/>
  <c r="M17074" i="10"/>
  <c r="M17073" i="10"/>
  <c r="M17072" i="10"/>
  <c r="M17071" i="10"/>
  <c r="M17070" i="10"/>
  <c r="M17069" i="10"/>
  <c r="M17068" i="10"/>
  <c r="M17067" i="10"/>
  <c r="M17066" i="10"/>
  <c r="M17065" i="10"/>
  <c r="M17064" i="10"/>
  <c r="M17063" i="10"/>
  <c r="M17062" i="10"/>
  <c r="M17061" i="10"/>
  <c r="M17060" i="10"/>
  <c r="M17059" i="10"/>
  <c r="M17058" i="10"/>
  <c r="M17057" i="10"/>
  <c r="M17056" i="10"/>
  <c r="M17055" i="10"/>
  <c r="M17054" i="10"/>
  <c r="M17053" i="10"/>
  <c r="M17052" i="10"/>
  <c r="M17051" i="10"/>
  <c r="M17050" i="10"/>
  <c r="M17049" i="10"/>
  <c r="M17048" i="10"/>
  <c r="M17047" i="10"/>
  <c r="M17046" i="10"/>
  <c r="M17045" i="10"/>
  <c r="M17044" i="10"/>
  <c r="M17043" i="10"/>
  <c r="M17042" i="10"/>
  <c r="M17041" i="10"/>
  <c r="M17040" i="10"/>
  <c r="M17039" i="10"/>
  <c r="M17038" i="10"/>
  <c r="M17037" i="10"/>
  <c r="M17036" i="10"/>
  <c r="M17035" i="10"/>
  <c r="M17034" i="10"/>
  <c r="M17033" i="10"/>
  <c r="M17032" i="10"/>
  <c r="M17031" i="10"/>
  <c r="M17030" i="10"/>
  <c r="M17029" i="10"/>
  <c r="M17028" i="10"/>
  <c r="M17027" i="10"/>
  <c r="M17026" i="10"/>
  <c r="M17025" i="10"/>
  <c r="M17024" i="10"/>
  <c r="M17023" i="10"/>
  <c r="M17022" i="10"/>
  <c r="M17021" i="10"/>
  <c r="M17020" i="10"/>
  <c r="M17019" i="10"/>
  <c r="M17018" i="10"/>
  <c r="M17017" i="10"/>
  <c r="M17016" i="10"/>
  <c r="M17015" i="10"/>
  <c r="M17014" i="10"/>
  <c r="M17013" i="10"/>
  <c r="M17012" i="10"/>
  <c r="M17011" i="10"/>
  <c r="M17010" i="10"/>
  <c r="M17009" i="10"/>
  <c r="M17008" i="10"/>
  <c r="M17007" i="10"/>
  <c r="M17006" i="10"/>
  <c r="M17005" i="10"/>
  <c r="M17004" i="10"/>
  <c r="M17003" i="10"/>
  <c r="M17002" i="10"/>
  <c r="M17001" i="10"/>
  <c r="M17000" i="10"/>
  <c r="M16999" i="10"/>
  <c r="M16998" i="10"/>
  <c r="M16997" i="10"/>
  <c r="M16996" i="10"/>
  <c r="M16995" i="10"/>
  <c r="M16994" i="10"/>
  <c r="M16993" i="10"/>
  <c r="M16992" i="10"/>
  <c r="M16991" i="10"/>
  <c r="M16990" i="10"/>
  <c r="M16989" i="10"/>
  <c r="M16988" i="10"/>
  <c r="M16987" i="10"/>
  <c r="M16986" i="10"/>
  <c r="M16985" i="10"/>
  <c r="M16984" i="10"/>
  <c r="M16983" i="10"/>
  <c r="M16982" i="10"/>
  <c r="M16981" i="10"/>
  <c r="M16980" i="10"/>
  <c r="M16979" i="10"/>
  <c r="M16978" i="10"/>
  <c r="M16977" i="10"/>
  <c r="M16976" i="10"/>
  <c r="M16975" i="10"/>
  <c r="M16974" i="10"/>
  <c r="M16973" i="10"/>
  <c r="M16972" i="10"/>
  <c r="M16971" i="10"/>
  <c r="M16970" i="10"/>
  <c r="M16969" i="10"/>
  <c r="M16968" i="10"/>
  <c r="M16967" i="10"/>
  <c r="M16966" i="10"/>
  <c r="M16965" i="10"/>
  <c r="M16964" i="10"/>
  <c r="M16963" i="10"/>
  <c r="M16962" i="10"/>
  <c r="M16961" i="10"/>
  <c r="M16960" i="10"/>
  <c r="M16959" i="10"/>
  <c r="M16958" i="10"/>
  <c r="M16957" i="10"/>
  <c r="M16956" i="10"/>
  <c r="M16955" i="10"/>
  <c r="M16954" i="10"/>
  <c r="M16953" i="10"/>
  <c r="M16952" i="10"/>
  <c r="M16951" i="10"/>
  <c r="M16950" i="10"/>
  <c r="M16949" i="10"/>
  <c r="M16948" i="10"/>
  <c r="M16947" i="10"/>
  <c r="M16946" i="10"/>
  <c r="M16945" i="10"/>
  <c r="M16944" i="10"/>
  <c r="M16943" i="10"/>
  <c r="M16942" i="10"/>
  <c r="M16941" i="10"/>
  <c r="M16940" i="10"/>
  <c r="M16939" i="10"/>
  <c r="M16938" i="10"/>
  <c r="M16937" i="10"/>
  <c r="M16936" i="10"/>
  <c r="M16935" i="10"/>
  <c r="M16934" i="10"/>
  <c r="M16933" i="10"/>
  <c r="M16932" i="10"/>
  <c r="M16931" i="10"/>
  <c r="M16930" i="10"/>
  <c r="M16929" i="10"/>
  <c r="M16928" i="10"/>
  <c r="M16927" i="10"/>
  <c r="M16926" i="10"/>
  <c r="M16925" i="10"/>
  <c r="M16924" i="10"/>
  <c r="M16923" i="10"/>
  <c r="M16922" i="10"/>
  <c r="M16921" i="10"/>
  <c r="M16920" i="10"/>
  <c r="M16919" i="10"/>
  <c r="M16918" i="10"/>
  <c r="M16917" i="10"/>
  <c r="M16916" i="10"/>
  <c r="M16915" i="10"/>
  <c r="M16914" i="10"/>
  <c r="M16913" i="10"/>
  <c r="M16912" i="10"/>
  <c r="M16911" i="10"/>
  <c r="M16910" i="10"/>
  <c r="M16909" i="10"/>
  <c r="M16908" i="10"/>
  <c r="M16907" i="10"/>
  <c r="M16906" i="10"/>
  <c r="M16905" i="10"/>
  <c r="M16904" i="10"/>
  <c r="M16903" i="10"/>
  <c r="M16902" i="10"/>
  <c r="M16901" i="10"/>
  <c r="M16900" i="10"/>
  <c r="M16899" i="10"/>
  <c r="M16898" i="10"/>
  <c r="M16897" i="10"/>
  <c r="M16896" i="10"/>
  <c r="M16895" i="10"/>
  <c r="M16894" i="10"/>
  <c r="M16893" i="10"/>
  <c r="M16892" i="10"/>
  <c r="M16891" i="10"/>
  <c r="M16890" i="10"/>
  <c r="M16889" i="10"/>
  <c r="M16888" i="10"/>
  <c r="M16887" i="10"/>
  <c r="M16886" i="10"/>
  <c r="M16885" i="10"/>
  <c r="M16884" i="10"/>
  <c r="M16883" i="10"/>
  <c r="M16882" i="10"/>
  <c r="M16881" i="10"/>
  <c r="M16880" i="10"/>
  <c r="M16879" i="10"/>
  <c r="M16878" i="10"/>
  <c r="M16877" i="10"/>
  <c r="M16876" i="10"/>
  <c r="M16875" i="10"/>
  <c r="M16874" i="10"/>
  <c r="M16873" i="10"/>
  <c r="M16872" i="10"/>
  <c r="M16871" i="10"/>
  <c r="M16870" i="10"/>
  <c r="M16869" i="10"/>
  <c r="M16868" i="10"/>
  <c r="M16867" i="10"/>
  <c r="M16866" i="10"/>
  <c r="M16865" i="10"/>
  <c r="M16864" i="10"/>
  <c r="M16863" i="10"/>
  <c r="M16862" i="10"/>
  <c r="M16861" i="10"/>
  <c r="M16860" i="10"/>
  <c r="M16859" i="10"/>
  <c r="M16858" i="10"/>
  <c r="M16857" i="10"/>
  <c r="M16856" i="10"/>
  <c r="M16855" i="10"/>
  <c r="M16854" i="10"/>
  <c r="M16853" i="10"/>
  <c r="M16852" i="10"/>
  <c r="M16851" i="10"/>
  <c r="M16850" i="10"/>
  <c r="M16849" i="10"/>
  <c r="M16848" i="10"/>
  <c r="M16847" i="10"/>
  <c r="M16846" i="10"/>
  <c r="M16845" i="10"/>
  <c r="M16844" i="10"/>
  <c r="M16843" i="10"/>
  <c r="M16842" i="10"/>
  <c r="M16841" i="10"/>
  <c r="M16840" i="10"/>
  <c r="M16839" i="10"/>
  <c r="M16838" i="10"/>
  <c r="M16837" i="10"/>
  <c r="M16836" i="10"/>
  <c r="M16835" i="10"/>
  <c r="M16834" i="10"/>
  <c r="M16833" i="10"/>
  <c r="M16832" i="10"/>
  <c r="M16831" i="10"/>
  <c r="M16830" i="10"/>
  <c r="M16829" i="10"/>
  <c r="M16828" i="10"/>
  <c r="M16827" i="10"/>
  <c r="M16826" i="10"/>
  <c r="M16825" i="10"/>
  <c r="M16824" i="10"/>
  <c r="M16823" i="10"/>
  <c r="M16822" i="10"/>
  <c r="M16821" i="10"/>
  <c r="M16820" i="10"/>
  <c r="M16819" i="10"/>
  <c r="M16818" i="10"/>
  <c r="M16817" i="10"/>
  <c r="M16816" i="10"/>
  <c r="M16815" i="10"/>
  <c r="M16814" i="10"/>
  <c r="M16813" i="10"/>
  <c r="M16812" i="10"/>
  <c r="M16811" i="10"/>
  <c r="M16810" i="10"/>
  <c r="M16809" i="10"/>
  <c r="M16808" i="10"/>
  <c r="M16807" i="10"/>
  <c r="M16806" i="10"/>
  <c r="M16805" i="10"/>
  <c r="M16804" i="10"/>
  <c r="M16803" i="10"/>
  <c r="M16802" i="10"/>
  <c r="M16801" i="10"/>
  <c r="M16800" i="10"/>
  <c r="M16799" i="10"/>
  <c r="M16798" i="10"/>
  <c r="M16797" i="10"/>
  <c r="M16796" i="10"/>
  <c r="M16795" i="10"/>
  <c r="M16794" i="10"/>
  <c r="M16793" i="10"/>
  <c r="M16792" i="10"/>
  <c r="M16791" i="10"/>
  <c r="M16790" i="10"/>
  <c r="M16789" i="10"/>
  <c r="M16788" i="10"/>
  <c r="M16787" i="10"/>
  <c r="M16786" i="10"/>
  <c r="M16785" i="10"/>
  <c r="M16784" i="10"/>
  <c r="M16783" i="10"/>
  <c r="M16782" i="10"/>
  <c r="M16781" i="10"/>
  <c r="M16780" i="10"/>
  <c r="M16779" i="10"/>
  <c r="M16778" i="10"/>
  <c r="M16777" i="10"/>
  <c r="M16776" i="10"/>
  <c r="M16775" i="10"/>
  <c r="M16774" i="10"/>
  <c r="M16773" i="10"/>
  <c r="M16772" i="10"/>
  <c r="M16771" i="10"/>
  <c r="M16770" i="10"/>
  <c r="M16769" i="10"/>
  <c r="M16768" i="10"/>
  <c r="M16767" i="10"/>
  <c r="M16766" i="10"/>
  <c r="M16765" i="10"/>
  <c r="M16764" i="10"/>
  <c r="M16763" i="10"/>
  <c r="M16762" i="10"/>
  <c r="M16761" i="10"/>
  <c r="M16760" i="10"/>
  <c r="M16759" i="10"/>
  <c r="M16758" i="10"/>
  <c r="M16757" i="10"/>
  <c r="M16756" i="10"/>
  <c r="M16755" i="10"/>
  <c r="M16754" i="10"/>
  <c r="M16753" i="10"/>
  <c r="M16752" i="10"/>
  <c r="M16751" i="10"/>
  <c r="M16750" i="10"/>
  <c r="M16749" i="10"/>
  <c r="M16748" i="10"/>
  <c r="M16747" i="10"/>
  <c r="M16746" i="10"/>
  <c r="M16745" i="10"/>
  <c r="M16744" i="10"/>
  <c r="M16743" i="10"/>
  <c r="M16742" i="10"/>
  <c r="M16741" i="10"/>
  <c r="M16740" i="10"/>
  <c r="M16739" i="10"/>
  <c r="M16738" i="10"/>
  <c r="M16737" i="10"/>
  <c r="M16736" i="10"/>
  <c r="M16735" i="10"/>
  <c r="M16734" i="10"/>
  <c r="M16733" i="10"/>
  <c r="M16732" i="10"/>
  <c r="M16731" i="10"/>
  <c r="M16730" i="10"/>
  <c r="M16729" i="10"/>
  <c r="M16728" i="10"/>
  <c r="M16727" i="10"/>
  <c r="M16726" i="10"/>
  <c r="M16725" i="10"/>
  <c r="M16724" i="10"/>
  <c r="M16723" i="10"/>
  <c r="M16722" i="10"/>
  <c r="M16721" i="10"/>
  <c r="M16720" i="10"/>
  <c r="M16719" i="10"/>
  <c r="M16718" i="10"/>
  <c r="M16717" i="10"/>
  <c r="M16716" i="10"/>
  <c r="M16715" i="10"/>
  <c r="M16714" i="10"/>
  <c r="M16713" i="10"/>
  <c r="M16712" i="10"/>
  <c r="M16711" i="10"/>
  <c r="M16710" i="10"/>
  <c r="M16709" i="10"/>
  <c r="M16708" i="10"/>
  <c r="M16707" i="10"/>
  <c r="M16706" i="10"/>
  <c r="M16705" i="10"/>
  <c r="M16704" i="10"/>
  <c r="M16703" i="10"/>
  <c r="M16702" i="10"/>
  <c r="M16701" i="10"/>
  <c r="M16700" i="10"/>
  <c r="M16699" i="10"/>
  <c r="M16698" i="10"/>
  <c r="M16697" i="10"/>
  <c r="M16696" i="10"/>
  <c r="M16695" i="10"/>
  <c r="M16694" i="10"/>
  <c r="M16693" i="10"/>
  <c r="M16692" i="10"/>
  <c r="M16691" i="10"/>
  <c r="M16690" i="10"/>
  <c r="M16689" i="10"/>
  <c r="M16688" i="10"/>
  <c r="M16687" i="10"/>
  <c r="M16686" i="10"/>
  <c r="M16685" i="10"/>
  <c r="M16684" i="10"/>
  <c r="M16683" i="10"/>
  <c r="M16682" i="10"/>
  <c r="M16681" i="10"/>
  <c r="M16680" i="10"/>
  <c r="M16679" i="10"/>
  <c r="M16678" i="10"/>
  <c r="M16677" i="10"/>
  <c r="M16676" i="10"/>
  <c r="M16675" i="10"/>
  <c r="M16674" i="10"/>
  <c r="M16673" i="10"/>
  <c r="M16672" i="10"/>
  <c r="M16671" i="10"/>
  <c r="M16670" i="10"/>
  <c r="M16669" i="10"/>
  <c r="M16668" i="10"/>
  <c r="M16667" i="10"/>
  <c r="M16666" i="10"/>
  <c r="M16665" i="10"/>
  <c r="M16664" i="10"/>
  <c r="M16663" i="10"/>
  <c r="M16662" i="10"/>
  <c r="M16661" i="10"/>
  <c r="M16660" i="10"/>
  <c r="M16659" i="10"/>
  <c r="M16658" i="10"/>
  <c r="M16657" i="10"/>
  <c r="M16656" i="10"/>
  <c r="M16655" i="10"/>
  <c r="M16654" i="10"/>
  <c r="M16653" i="10"/>
  <c r="M16652" i="10"/>
  <c r="M16651" i="10"/>
  <c r="M16650" i="10"/>
  <c r="M16649" i="10"/>
  <c r="M16648" i="10"/>
  <c r="M16647" i="10"/>
  <c r="M16646" i="10"/>
  <c r="M16645" i="10"/>
  <c r="M16644" i="10"/>
  <c r="M16643" i="10"/>
  <c r="M16642" i="10"/>
  <c r="M16641" i="10"/>
  <c r="M16640" i="10"/>
  <c r="M16639" i="10"/>
  <c r="M16638" i="10"/>
  <c r="M16637" i="10"/>
  <c r="M16636" i="10"/>
  <c r="M16635" i="10"/>
  <c r="M16634" i="10"/>
  <c r="M16633" i="10"/>
  <c r="M16632" i="10"/>
  <c r="M16631" i="10"/>
  <c r="M16630" i="10"/>
  <c r="M16629" i="10"/>
  <c r="M16628" i="10"/>
  <c r="M16627" i="10"/>
  <c r="M16626" i="10"/>
  <c r="M16625" i="10"/>
  <c r="M16624" i="10"/>
  <c r="M16623" i="10"/>
  <c r="M16622" i="10"/>
  <c r="M16621" i="10"/>
  <c r="M16620" i="10"/>
  <c r="M16619" i="10"/>
  <c r="M16618" i="10"/>
  <c r="M16617" i="10"/>
  <c r="M16616" i="10"/>
  <c r="M16615" i="10"/>
  <c r="M16614" i="10"/>
  <c r="M16613" i="10"/>
  <c r="M16612" i="10"/>
  <c r="M16611" i="10"/>
  <c r="M16610" i="10"/>
  <c r="M16609" i="10"/>
  <c r="M16608" i="10"/>
  <c r="M16607" i="10"/>
  <c r="M16606" i="10"/>
  <c r="M16605" i="10"/>
  <c r="M16604" i="10"/>
  <c r="M16603" i="10"/>
  <c r="M16602" i="10"/>
  <c r="M16601" i="10"/>
  <c r="M16600" i="10"/>
  <c r="M16599" i="10"/>
  <c r="M16598" i="10"/>
  <c r="M16597" i="10"/>
  <c r="M16596" i="10"/>
  <c r="M16595" i="10"/>
  <c r="M16594" i="10"/>
  <c r="M16593" i="10"/>
  <c r="M16592" i="10"/>
  <c r="M16591" i="10"/>
  <c r="M16590" i="10"/>
  <c r="M16589" i="10"/>
  <c r="M16588" i="10"/>
  <c r="M16587" i="10"/>
  <c r="M16586" i="10"/>
  <c r="M16585" i="10"/>
  <c r="M16584" i="10"/>
  <c r="M16583" i="10"/>
  <c r="M16582" i="10"/>
  <c r="M16581" i="10"/>
  <c r="M16580" i="10"/>
  <c r="M16579" i="10"/>
  <c r="M16578" i="10"/>
  <c r="M16577" i="10"/>
  <c r="M16576" i="10"/>
  <c r="M16575" i="10"/>
  <c r="M16574" i="10"/>
  <c r="M16573" i="10"/>
  <c r="M16572" i="10"/>
  <c r="M16571" i="10"/>
  <c r="M16570" i="10"/>
  <c r="M16569" i="10"/>
  <c r="M16568" i="10"/>
  <c r="M16567" i="10"/>
  <c r="M16566" i="10"/>
  <c r="M16565" i="10"/>
  <c r="M16564" i="10"/>
  <c r="M16563" i="10"/>
  <c r="M16562" i="10"/>
  <c r="M16561" i="10"/>
  <c r="M16560" i="10"/>
  <c r="M16559" i="10"/>
  <c r="M16558" i="10"/>
  <c r="M16557" i="10"/>
  <c r="M16556" i="10"/>
  <c r="M16555" i="10"/>
  <c r="M16554" i="10"/>
  <c r="M16553" i="10"/>
  <c r="M16552" i="10"/>
  <c r="M16551" i="10"/>
  <c r="M16550" i="10"/>
  <c r="M16549" i="10"/>
  <c r="M16548" i="10"/>
  <c r="M16547" i="10"/>
  <c r="M16546" i="10"/>
  <c r="M16545" i="10"/>
  <c r="M16544" i="10"/>
  <c r="M16543" i="10"/>
  <c r="M16542" i="10"/>
  <c r="M16541" i="10"/>
  <c r="M16540" i="10"/>
  <c r="M16539" i="10"/>
  <c r="M16538" i="10"/>
  <c r="M16537" i="10"/>
  <c r="M16536" i="10"/>
  <c r="M16535" i="10"/>
  <c r="M16534" i="10"/>
  <c r="M16533" i="10"/>
  <c r="M16532" i="10"/>
  <c r="M16531" i="10"/>
  <c r="M16530" i="10"/>
  <c r="M16529" i="10"/>
  <c r="M16528" i="10"/>
  <c r="M16527" i="10"/>
  <c r="M16526" i="10"/>
  <c r="M16525" i="10"/>
  <c r="M16524" i="10"/>
  <c r="M16523" i="10"/>
  <c r="M16522" i="10"/>
  <c r="M16521" i="10"/>
  <c r="M16520" i="10"/>
  <c r="M16519" i="10"/>
  <c r="M16518" i="10"/>
  <c r="M16517" i="10"/>
  <c r="M16516" i="10"/>
  <c r="M16515" i="10"/>
  <c r="M16514" i="10"/>
  <c r="M16513" i="10"/>
  <c r="M16512" i="10"/>
  <c r="M16511" i="10"/>
  <c r="M16510" i="10"/>
  <c r="M16509" i="10"/>
  <c r="M16508" i="10"/>
  <c r="M16507" i="10"/>
  <c r="M16506" i="10"/>
  <c r="M16505" i="10"/>
  <c r="M16504" i="10"/>
  <c r="M16503" i="10"/>
  <c r="M16502" i="10"/>
  <c r="M16501" i="10"/>
  <c r="M16500" i="10"/>
  <c r="M16499" i="10"/>
  <c r="M16498" i="10"/>
  <c r="M16497" i="10"/>
  <c r="M16496" i="10"/>
  <c r="M16495" i="10"/>
  <c r="M16494" i="10"/>
  <c r="M16493" i="10"/>
  <c r="M16492" i="10"/>
  <c r="M16491" i="10"/>
  <c r="M16490" i="10"/>
  <c r="M16489" i="10"/>
  <c r="M16488" i="10"/>
  <c r="M16487" i="10"/>
  <c r="M16486" i="10"/>
  <c r="M16485" i="10"/>
  <c r="M16484" i="10"/>
  <c r="M16483" i="10"/>
  <c r="M16482" i="10"/>
  <c r="M16481" i="10"/>
  <c r="M16480" i="10"/>
  <c r="M16479" i="10"/>
  <c r="M16478" i="10"/>
  <c r="M16477" i="10"/>
  <c r="M16476" i="10"/>
  <c r="M16475" i="10"/>
  <c r="M16474" i="10"/>
  <c r="M16473" i="10"/>
  <c r="M16472" i="10"/>
  <c r="M16471" i="10"/>
  <c r="M16470" i="10"/>
  <c r="M16469" i="10"/>
  <c r="M16468" i="10"/>
  <c r="M16467" i="10"/>
  <c r="M16466" i="10"/>
  <c r="M16465" i="10"/>
  <c r="M16464" i="10"/>
  <c r="M16463" i="10"/>
  <c r="M16462" i="10"/>
  <c r="M16461" i="10"/>
  <c r="M16460" i="10"/>
  <c r="M16459" i="10"/>
  <c r="M16458" i="10"/>
  <c r="M16457" i="10"/>
  <c r="M16456" i="10"/>
  <c r="M16455" i="10"/>
  <c r="M16454" i="10"/>
  <c r="M16453" i="10"/>
  <c r="M16452" i="10"/>
  <c r="M16451" i="10"/>
  <c r="M16450" i="10"/>
  <c r="M16449" i="10"/>
  <c r="M16448" i="10"/>
  <c r="M16447" i="10"/>
  <c r="M16446" i="10"/>
  <c r="M16445" i="10"/>
  <c r="M16444" i="10"/>
  <c r="M16443" i="10"/>
  <c r="M16442" i="10"/>
  <c r="M16441" i="10"/>
  <c r="M16440" i="10"/>
  <c r="M16439" i="10"/>
  <c r="M16438" i="10"/>
  <c r="M16437" i="10"/>
  <c r="M16436" i="10"/>
  <c r="M16435" i="10"/>
  <c r="M16434" i="10"/>
  <c r="M16433" i="10"/>
  <c r="M16432" i="10"/>
  <c r="M16431" i="10"/>
  <c r="M16430" i="10"/>
  <c r="M16429" i="10"/>
  <c r="M16428" i="10"/>
  <c r="M16427" i="10"/>
  <c r="M16426" i="10"/>
  <c r="M16425" i="10"/>
  <c r="M16424" i="10"/>
  <c r="M16423" i="10"/>
  <c r="M16422" i="10"/>
  <c r="M16421" i="10"/>
  <c r="M16420" i="10"/>
  <c r="M16419" i="10"/>
  <c r="M16418" i="10"/>
  <c r="M16417" i="10"/>
  <c r="M16416" i="10"/>
  <c r="M16415" i="10"/>
  <c r="M16414" i="10"/>
  <c r="M16413" i="10"/>
  <c r="M16412" i="10"/>
  <c r="M16411" i="10"/>
  <c r="M16410" i="10"/>
  <c r="M16409" i="10"/>
  <c r="M16408" i="10"/>
  <c r="M16407" i="10"/>
  <c r="M16406" i="10"/>
  <c r="M16405" i="10"/>
  <c r="M16404" i="10"/>
  <c r="M16403" i="10"/>
  <c r="M16402" i="10"/>
  <c r="M16401" i="10"/>
  <c r="M16400" i="10"/>
  <c r="M16399" i="10"/>
  <c r="M16398" i="10"/>
  <c r="M16397" i="10"/>
  <c r="M16396" i="10"/>
  <c r="M16395" i="10"/>
  <c r="M16394" i="10"/>
  <c r="M16393" i="10"/>
  <c r="M16392" i="10"/>
  <c r="M16391" i="10"/>
  <c r="M16390" i="10"/>
  <c r="M16389" i="10"/>
  <c r="M16388" i="10"/>
  <c r="M16387" i="10"/>
  <c r="M16386" i="10"/>
  <c r="M16385" i="10"/>
  <c r="M16384" i="10"/>
  <c r="M16383" i="10"/>
  <c r="M16382" i="10"/>
  <c r="M16381" i="10"/>
  <c r="M16380" i="10"/>
  <c r="M16379" i="10"/>
  <c r="M16378" i="10"/>
  <c r="M16377" i="10"/>
  <c r="M16376" i="10"/>
  <c r="M16375" i="10"/>
  <c r="M16374" i="10"/>
  <c r="M16373" i="10"/>
  <c r="M16372" i="10"/>
  <c r="M16371" i="10"/>
  <c r="M16370" i="10"/>
  <c r="M16369" i="10"/>
  <c r="M16368" i="10"/>
  <c r="M16367" i="10"/>
  <c r="M16366" i="10"/>
  <c r="M16365" i="10"/>
  <c r="M16364" i="10"/>
  <c r="M16363" i="10"/>
  <c r="M16362" i="10"/>
  <c r="M16361" i="10"/>
  <c r="M16360" i="10"/>
  <c r="M16359" i="10"/>
  <c r="M16358" i="10"/>
  <c r="M16357" i="10"/>
  <c r="M16356" i="10"/>
  <c r="M16355" i="10"/>
  <c r="M16354" i="10"/>
  <c r="M16353" i="10"/>
  <c r="M16352" i="10"/>
  <c r="M16351" i="10"/>
  <c r="M16350" i="10"/>
  <c r="M16349" i="10"/>
  <c r="M16348" i="10"/>
  <c r="M16347" i="10"/>
  <c r="M16346" i="10"/>
  <c r="M16345" i="10"/>
  <c r="M16344" i="10"/>
  <c r="M16343" i="10"/>
  <c r="M16342" i="10"/>
  <c r="M16341" i="10"/>
  <c r="M16340" i="10"/>
  <c r="M16339" i="10"/>
  <c r="M16338" i="10"/>
  <c r="M16337" i="10"/>
  <c r="M16336" i="10"/>
  <c r="M16335" i="10"/>
  <c r="M16334" i="10"/>
  <c r="M16333" i="10"/>
  <c r="M16332" i="10"/>
  <c r="M16331" i="10"/>
  <c r="M16330" i="10"/>
  <c r="M16329" i="10"/>
  <c r="M16328" i="10"/>
  <c r="M16327" i="10"/>
  <c r="M16326" i="10"/>
  <c r="M16325" i="10"/>
  <c r="M16324" i="10"/>
  <c r="M16323" i="10"/>
  <c r="M16322" i="10"/>
  <c r="M16321" i="10"/>
  <c r="M16320" i="10"/>
  <c r="M16319" i="10"/>
  <c r="M16318" i="10"/>
  <c r="M16317" i="10"/>
  <c r="M16316" i="10"/>
  <c r="M16315" i="10"/>
  <c r="M16314" i="10"/>
  <c r="M16313" i="10"/>
  <c r="M16312" i="10"/>
  <c r="M16311" i="10"/>
  <c r="M16310" i="10"/>
  <c r="M16309" i="10"/>
  <c r="M16308" i="10"/>
  <c r="M16307" i="10"/>
  <c r="M16306" i="10"/>
  <c r="M16305" i="10"/>
  <c r="M16304" i="10"/>
  <c r="M16303" i="10"/>
  <c r="M16302" i="10"/>
  <c r="M16301" i="10"/>
  <c r="M16300" i="10"/>
  <c r="M16299" i="10"/>
  <c r="M16298" i="10"/>
  <c r="M16297" i="10"/>
  <c r="M16296" i="10"/>
  <c r="M16295" i="10"/>
  <c r="M16294" i="10"/>
  <c r="M16293" i="10"/>
  <c r="M16292" i="10"/>
  <c r="M16291" i="10"/>
  <c r="M16290" i="10"/>
  <c r="M16289" i="10"/>
  <c r="M16288" i="10"/>
  <c r="M16287" i="10"/>
  <c r="M16286" i="10"/>
  <c r="M16285" i="10"/>
  <c r="M16284" i="10"/>
  <c r="M16283" i="10"/>
  <c r="M16282" i="10"/>
  <c r="M16281" i="10"/>
  <c r="M16280" i="10"/>
  <c r="M16279" i="10"/>
  <c r="M16278" i="10"/>
  <c r="M16277" i="10"/>
  <c r="M16276" i="10"/>
  <c r="M16275" i="10"/>
  <c r="M16274" i="10"/>
  <c r="M16273" i="10"/>
  <c r="M16272" i="10"/>
  <c r="M16271" i="10"/>
  <c r="M16270" i="10"/>
  <c r="M16269" i="10"/>
  <c r="M16268" i="10"/>
  <c r="M16267" i="10"/>
  <c r="M16266" i="10"/>
  <c r="M16265" i="10"/>
  <c r="M16264" i="10"/>
  <c r="M16263" i="10"/>
  <c r="M16262" i="10"/>
  <c r="M16261" i="10"/>
  <c r="M16260" i="10"/>
  <c r="M16259" i="10"/>
  <c r="M16258" i="10"/>
  <c r="M16257" i="10"/>
  <c r="M16256" i="10"/>
  <c r="M16255" i="10"/>
  <c r="M16254" i="10"/>
  <c r="M16253" i="10"/>
  <c r="M16252" i="10"/>
  <c r="M16251" i="10"/>
  <c r="M16250" i="10"/>
  <c r="M16249" i="10"/>
  <c r="M16248" i="10"/>
  <c r="M16247" i="10"/>
  <c r="M16246" i="10"/>
  <c r="M16245" i="10"/>
  <c r="M16244" i="10"/>
  <c r="M16243" i="10"/>
  <c r="M16242" i="10"/>
  <c r="M16241" i="10"/>
  <c r="M16240" i="10"/>
  <c r="M16239" i="10"/>
  <c r="M16238" i="10"/>
  <c r="M16237" i="10"/>
  <c r="M16236" i="10"/>
  <c r="M16235" i="10"/>
  <c r="M16234" i="10"/>
  <c r="M16233" i="10"/>
  <c r="M16232" i="10"/>
  <c r="M16231" i="10"/>
  <c r="M16230" i="10"/>
  <c r="M16229" i="10"/>
  <c r="M16228" i="10"/>
  <c r="M16227" i="10"/>
  <c r="M16226" i="10"/>
  <c r="M16225" i="10"/>
  <c r="M16224" i="10"/>
  <c r="M16223" i="10"/>
  <c r="M16222" i="10"/>
  <c r="M16221" i="10"/>
  <c r="M16220" i="10"/>
  <c r="M16219" i="10"/>
  <c r="M16218" i="10"/>
  <c r="M16217" i="10"/>
  <c r="M16216" i="10"/>
  <c r="M16215" i="10"/>
  <c r="M16214" i="10"/>
  <c r="M16213" i="10"/>
  <c r="M16212" i="10"/>
  <c r="M16211" i="10"/>
  <c r="M16210" i="10"/>
  <c r="M16209" i="10"/>
  <c r="M16208" i="10"/>
  <c r="M16207" i="10"/>
  <c r="M16206" i="10"/>
  <c r="M16205" i="10"/>
  <c r="M16204" i="10"/>
  <c r="M16203" i="10"/>
  <c r="M16202" i="10"/>
  <c r="M16201" i="10"/>
  <c r="M16200" i="10"/>
  <c r="M16199" i="10"/>
  <c r="M16198" i="10"/>
  <c r="M16197" i="10"/>
  <c r="M16196" i="10"/>
  <c r="M16195" i="10"/>
  <c r="M16194" i="10"/>
  <c r="M16193" i="10"/>
  <c r="M16192" i="10"/>
  <c r="M16191" i="10"/>
  <c r="M16190" i="10"/>
  <c r="M16189" i="10"/>
  <c r="M16188" i="10"/>
  <c r="M16187" i="10"/>
  <c r="M16186" i="10"/>
  <c r="M16185" i="10"/>
  <c r="M16184" i="10"/>
  <c r="M16183" i="10"/>
  <c r="M16182" i="10"/>
  <c r="M16181" i="10"/>
  <c r="M16180" i="10"/>
  <c r="M16179" i="10"/>
  <c r="M16178" i="10"/>
  <c r="M16177" i="10"/>
  <c r="M16176" i="10"/>
  <c r="M16175" i="10"/>
  <c r="M16174" i="10"/>
  <c r="M16173" i="10"/>
  <c r="M16172" i="10"/>
  <c r="M16171" i="10"/>
  <c r="M16170" i="10"/>
  <c r="M16169" i="10"/>
  <c r="M16168" i="10"/>
  <c r="M16167" i="10"/>
  <c r="M16166" i="10"/>
  <c r="M16165" i="10"/>
  <c r="M16164" i="10"/>
  <c r="M16163" i="10"/>
  <c r="M16162" i="10"/>
  <c r="M16161" i="10"/>
  <c r="M16160" i="10"/>
  <c r="M16159" i="10"/>
  <c r="M16158" i="10"/>
  <c r="M16157" i="10"/>
  <c r="M16156" i="10"/>
  <c r="M16155" i="10"/>
  <c r="M16154" i="10"/>
  <c r="M16153" i="10"/>
  <c r="M16152" i="10"/>
  <c r="M16151" i="10"/>
  <c r="M16150" i="10"/>
  <c r="M16149" i="10"/>
  <c r="M16148" i="10"/>
  <c r="M16147" i="10"/>
  <c r="M16146" i="10"/>
  <c r="M16145" i="10"/>
  <c r="M16144" i="10"/>
  <c r="M16143" i="10"/>
  <c r="M16142" i="10"/>
  <c r="M16141" i="10"/>
  <c r="M16140" i="10"/>
  <c r="M16139" i="10"/>
  <c r="M16138" i="10"/>
  <c r="M16137" i="10"/>
  <c r="M16136" i="10"/>
  <c r="M16135" i="10"/>
  <c r="M16134" i="10"/>
  <c r="M16133" i="10"/>
  <c r="M16132" i="10"/>
  <c r="M16131" i="10"/>
  <c r="M16130" i="10"/>
  <c r="M16129" i="10"/>
  <c r="M16128" i="10"/>
  <c r="M16127" i="10"/>
  <c r="M16126" i="10"/>
  <c r="M16125" i="10"/>
  <c r="M16124" i="10"/>
  <c r="M16123" i="10"/>
  <c r="M16122" i="10"/>
  <c r="M16121" i="10"/>
  <c r="M16120" i="10"/>
  <c r="M16119" i="10"/>
  <c r="M16118" i="10"/>
  <c r="M16117" i="10"/>
  <c r="M16116" i="10"/>
  <c r="M16115" i="10"/>
  <c r="M16114" i="10"/>
  <c r="M16113" i="10"/>
  <c r="M16112" i="10"/>
  <c r="M16111" i="10"/>
  <c r="M16110" i="10"/>
  <c r="M16109" i="10"/>
  <c r="M16108" i="10"/>
  <c r="M16107" i="10"/>
  <c r="M16106" i="10"/>
  <c r="M16105" i="10"/>
  <c r="M16104" i="10"/>
  <c r="M16103" i="10"/>
  <c r="M16102" i="10"/>
  <c r="M16101" i="10"/>
  <c r="M16100" i="10"/>
  <c r="M16099" i="10"/>
  <c r="M16098" i="10"/>
  <c r="M16097" i="10"/>
  <c r="M16096" i="10"/>
  <c r="M16095" i="10"/>
  <c r="M16094" i="10"/>
  <c r="M16093" i="10"/>
  <c r="M16092" i="10"/>
  <c r="M16091" i="10"/>
  <c r="M16090" i="10"/>
  <c r="M16089" i="10"/>
  <c r="M16088" i="10"/>
  <c r="M16087" i="10"/>
  <c r="M16086" i="10"/>
  <c r="M16085" i="10"/>
  <c r="M16084" i="10"/>
  <c r="M16083" i="10"/>
  <c r="M16082" i="10"/>
  <c r="M16081" i="10"/>
  <c r="M16080" i="10"/>
  <c r="M16079" i="10"/>
  <c r="M16078" i="10"/>
  <c r="M16077" i="10"/>
  <c r="M16076" i="10"/>
  <c r="M16075" i="10"/>
  <c r="M16074" i="10"/>
  <c r="M16073" i="10"/>
  <c r="M16072" i="10"/>
  <c r="M16071" i="10"/>
  <c r="M16070" i="10"/>
  <c r="M16069" i="10"/>
  <c r="M16068" i="10"/>
  <c r="M16067" i="10"/>
  <c r="M16066" i="10"/>
  <c r="M16065" i="10"/>
  <c r="M16064" i="10"/>
  <c r="M16063" i="10"/>
  <c r="M16062" i="10"/>
  <c r="M16061" i="10"/>
  <c r="M16060" i="10"/>
  <c r="M16059" i="10"/>
  <c r="M16058" i="10"/>
  <c r="M16057" i="10"/>
  <c r="M16056" i="10"/>
  <c r="M16055" i="10"/>
  <c r="M16054" i="10"/>
  <c r="M16053" i="10"/>
  <c r="M16052" i="10"/>
  <c r="M16051" i="10"/>
  <c r="M16050" i="10"/>
  <c r="M16049" i="10"/>
  <c r="M16048" i="10"/>
  <c r="M16047" i="10"/>
  <c r="M16046" i="10"/>
  <c r="M16045" i="10"/>
  <c r="M16044" i="10"/>
  <c r="M16043" i="10"/>
  <c r="M16042" i="10"/>
  <c r="M16041" i="10"/>
  <c r="M16040" i="10"/>
  <c r="M16039" i="10"/>
  <c r="M16038" i="10"/>
  <c r="M16037" i="10"/>
  <c r="M16036" i="10"/>
  <c r="M16035" i="10"/>
  <c r="M16034" i="10"/>
  <c r="M16033" i="10"/>
  <c r="M16032" i="10"/>
  <c r="M16031" i="10"/>
  <c r="M16030" i="10"/>
  <c r="M16029" i="10"/>
  <c r="M16028" i="10"/>
  <c r="M16027" i="10"/>
  <c r="M16026" i="10"/>
  <c r="M16025" i="10"/>
  <c r="M16024" i="10"/>
  <c r="M16023" i="10"/>
  <c r="M16022" i="10"/>
  <c r="M16021" i="10"/>
  <c r="M16020" i="10"/>
  <c r="M16019" i="10"/>
  <c r="M16018" i="10"/>
  <c r="M16017" i="10"/>
  <c r="M16016" i="10"/>
  <c r="M16015" i="10"/>
  <c r="M16014" i="10"/>
  <c r="M16013" i="10"/>
  <c r="M16012" i="10"/>
  <c r="M16011" i="10"/>
  <c r="M16010" i="10"/>
  <c r="M16009" i="10"/>
  <c r="M16008" i="10"/>
  <c r="M16007" i="10"/>
  <c r="M16006" i="10"/>
  <c r="M16005" i="10"/>
  <c r="M16004" i="10"/>
  <c r="M16003" i="10"/>
  <c r="M16002" i="10"/>
  <c r="M16001" i="10"/>
  <c r="M16000" i="10"/>
  <c r="M15999" i="10"/>
  <c r="M15998" i="10"/>
  <c r="M15997" i="10"/>
  <c r="M15996" i="10"/>
  <c r="M15995" i="10"/>
  <c r="M15994" i="10"/>
  <c r="M15993" i="10"/>
  <c r="M15992" i="10"/>
  <c r="M15991" i="10"/>
  <c r="M15990" i="10"/>
  <c r="M15989" i="10"/>
  <c r="M15988" i="10"/>
  <c r="M15987" i="10"/>
  <c r="M15986" i="10"/>
  <c r="M15985" i="10"/>
  <c r="M15984" i="10"/>
  <c r="M15983" i="10"/>
  <c r="M15982" i="10"/>
  <c r="M15981" i="10"/>
  <c r="M15980" i="10"/>
  <c r="M15979" i="10"/>
  <c r="M15978" i="10"/>
  <c r="M15977" i="10"/>
  <c r="M15976" i="10"/>
  <c r="M15975" i="10"/>
  <c r="M15974" i="10"/>
  <c r="M15973" i="10"/>
  <c r="M15972" i="10"/>
  <c r="M15971" i="10"/>
  <c r="M15970" i="10"/>
  <c r="M15969" i="10"/>
  <c r="M15968" i="10"/>
  <c r="M15967" i="10"/>
  <c r="M15966" i="10"/>
  <c r="M15965" i="10"/>
  <c r="M15964" i="10"/>
  <c r="M15963" i="10"/>
  <c r="M15962" i="10"/>
  <c r="M15961" i="10"/>
  <c r="M15960" i="10"/>
  <c r="M15959" i="10"/>
  <c r="M15958" i="10"/>
  <c r="M15957" i="10"/>
  <c r="M15956" i="10"/>
  <c r="M15955" i="10"/>
  <c r="M15954" i="10"/>
  <c r="M15953" i="10"/>
  <c r="M15952" i="10"/>
  <c r="M15951" i="10"/>
  <c r="M15950" i="10"/>
  <c r="M15949" i="10"/>
  <c r="M15948" i="10"/>
  <c r="M15947" i="10"/>
  <c r="M15946" i="10"/>
  <c r="M15945" i="10"/>
  <c r="M15944" i="10"/>
  <c r="M15943" i="10"/>
  <c r="M15942" i="10"/>
  <c r="M15941" i="10"/>
  <c r="M15940" i="10"/>
  <c r="M15939" i="10"/>
  <c r="M15938" i="10"/>
  <c r="M15937" i="10"/>
  <c r="M15936" i="10"/>
  <c r="M15935" i="10"/>
  <c r="M15934" i="10"/>
  <c r="M15933" i="10"/>
  <c r="M15932" i="10"/>
  <c r="M15931" i="10"/>
  <c r="M15930" i="10"/>
  <c r="M15929" i="10"/>
  <c r="M15928" i="10"/>
  <c r="M15927" i="10"/>
  <c r="M15926" i="10"/>
  <c r="M15925" i="10"/>
  <c r="M15924" i="10"/>
  <c r="M15923" i="10"/>
  <c r="M15922" i="10"/>
  <c r="M15921" i="10"/>
  <c r="M15920" i="10"/>
  <c r="M15919" i="10"/>
  <c r="M15918" i="10"/>
  <c r="M15917" i="10"/>
  <c r="M15916" i="10"/>
  <c r="M15915" i="10"/>
  <c r="M15914" i="10"/>
  <c r="M15913" i="10"/>
  <c r="M15912" i="10"/>
  <c r="M15911" i="10"/>
  <c r="M15910" i="10"/>
  <c r="M15909" i="10"/>
  <c r="M15908" i="10"/>
  <c r="M15907" i="10"/>
  <c r="M15906" i="10"/>
  <c r="M15905" i="10"/>
  <c r="M15904" i="10"/>
  <c r="M15903" i="10"/>
  <c r="M15902" i="10"/>
  <c r="M15901" i="10"/>
  <c r="M15900" i="10"/>
  <c r="M15899" i="10"/>
  <c r="M15898" i="10"/>
  <c r="M15897" i="10"/>
  <c r="M15896" i="10"/>
  <c r="M15895" i="10"/>
  <c r="M15894" i="10"/>
  <c r="M15893" i="10"/>
  <c r="M15892" i="10"/>
  <c r="M15891" i="10"/>
  <c r="M15890" i="10"/>
  <c r="M15889" i="10"/>
  <c r="M15888" i="10"/>
  <c r="M15887" i="10"/>
  <c r="M15886" i="10"/>
  <c r="M15885" i="10"/>
  <c r="M15884" i="10"/>
  <c r="M15883" i="10"/>
  <c r="M15882" i="10"/>
  <c r="M15881" i="10"/>
  <c r="M15880" i="10"/>
  <c r="M15879" i="10"/>
  <c r="M15878" i="10"/>
  <c r="M15877" i="10"/>
  <c r="M15876" i="10"/>
  <c r="M15875" i="10"/>
  <c r="M15874" i="10"/>
  <c r="M15873" i="10"/>
  <c r="M15872" i="10"/>
  <c r="M15871" i="10"/>
  <c r="M15870" i="10"/>
  <c r="M15869" i="10"/>
  <c r="M15868" i="10"/>
  <c r="M15867" i="10"/>
  <c r="M15866" i="10"/>
  <c r="M15865" i="10"/>
  <c r="M15864" i="10"/>
  <c r="M15863" i="10"/>
  <c r="M15862" i="10"/>
  <c r="M15861" i="10"/>
  <c r="M15860" i="10"/>
  <c r="M15859" i="10"/>
  <c r="M15858" i="10"/>
  <c r="M15857" i="10"/>
  <c r="M15856" i="10"/>
  <c r="M15855" i="10"/>
  <c r="M15854" i="10"/>
  <c r="M15853" i="10"/>
  <c r="M15852" i="10"/>
  <c r="M15851" i="10"/>
  <c r="M15850" i="10"/>
  <c r="M15849" i="10"/>
  <c r="M15848" i="10"/>
  <c r="M15847" i="10"/>
  <c r="M15846" i="10"/>
  <c r="M15845" i="10"/>
  <c r="M15844" i="10"/>
  <c r="M15843" i="10"/>
  <c r="M15842" i="10"/>
  <c r="M15841" i="10"/>
  <c r="M15840" i="10"/>
  <c r="M15839" i="10"/>
  <c r="M15838" i="10"/>
  <c r="M15837" i="10"/>
  <c r="M15836" i="10"/>
  <c r="M15835" i="10"/>
  <c r="M15834" i="10"/>
  <c r="M15833" i="10"/>
  <c r="M15832" i="10"/>
  <c r="M15831" i="10"/>
  <c r="M15830" i="10"/>
  <c r="M15829" i="10"/>
  <c r="M15828" i="10"/>
  <c r="M15827" i="10"/>
  <c r="M15826" i="10"/>
  <c r="M15825" i="10"/>
  <c r="M15824" i="10"/>
  <c r="M15823" i="10"/>
  <c r="M15822" i="10"/>
  <c r="M15821" i="10"/>
  <c r="M15820" i="10"/>
  <c r="M15819" i="10"/>
  <c r="M15818" i="10"/>
  <c r="M15817" i="10"/>
  <c r="M15816" i="10"/>
  <c r="M15815" i="10"/>
  <c r="M15814" i="10"/>
  <c r="M15813" i="10"/>
  <c r="M15812" i="10"/>
  <c r="M15811" i="10"/>
  <c r="M15810" i="10"/>
  <c r="M15809" i="10"/>
  <c r="M15808" i="10"/>
  <c r="M15807" i="10"/>
  <c r="M15806" i="10"/>
  <c r="M15805" i="10"/>
  <c r="M15804" i="10"/>
  <c r="M15803" i="10"/>
  <c r="M15802" i="10"/>
  <c r="M15801" i="10"/>
  <c r="M15800" i="10"/>
  <c r="M15799" i="10"/>
  <c r="M15798" i="10"/>
  <c r="M15797" i="10"/>
  <c r="M15796" i="10"/>
  <c r="M15795" i="10"/>
  <c r="M15794" i="10"/>
  <c r="M15793" i="10"/>
  <c r="M15792" i="10"/>
  <c r="M15791" i="10"/>
  <c r="M15790" i="10"/>
  <c r="M15789" i="10"/>
  <c r="M15788" i="10"/>
  <c r="M15787" i="10"/>
  <c r="M15786" i="10"/>
  <c r="M15785" i="10"/>
  <c r="M15784" i="10"/>
  <c r="M15783" i="10"/>
  <c r="M15782" i="10"/>
  <c r="M15781" i="10"/>
  <c r="M15780" i="10"/>
  <c r="M15779" i="10"/>
  <c r="M15778" i="10"/>
  <c r="M15777" i="10"/>
  <c r="M15776" i="10"/>
  <c r="M15775" i="10"/>
  <c r="M15774" i="10"/>
  <c r="M15773" i="10"/>
  <c r="M15772" i="10"/>
  <c r="M15771" i="10"/>
  <c r="M15770" i="10"/>
  <c r="M15769" i="10"/>
  <c r="M15768" i="10"/>
  <c r="M15767" i="10"/>
  <c r="M15766" i="10"/>
  <c r="M15765" i="10"/>
  <c r="M15764" i="10"/>
  <c r="M15763" i="10"/>
  <c r="M15762" i="10"/>
  <c r="M15761" i="10"/>
  <c r="M15760" i="10"/>
  <c r="M15759" i="10"/>
  <c r="M15758" i="10"/>
  <c r="M15757" i="10"/>
  <c r="M15756" i="10"/>
  <c r="M15755" i="10"/>
  <c r="M15754" i="10"/>
  <c r="M15753" i="10"/>
  <c r="M15752" i="10"/>
  <c r="M15751" i="10"/>
  <c r="M15750" i="10"/>
  <c r="M15749" i="10"/>
  <c r="M15748" i="10"/>
  <c r="M15747" i="10"/>
  <c r="M15746" i="10"/>
  <c r="M15745" i="10"/>
  <c r="M15744" i="10"/>
  <c r="M15743" i="10"/>
  <c r="M15742" i="10"/>
  <c r="M15741" i="10"/>
  <c r="M15740" i="10"/>
  <c r="M15739" i="10"/>
  <c r="M15738" i="10"/>
  <c r="M15737" i="10"/>
  <c r="M15736" i="10"/>
  <c r="M15735" i="10"/>
  <c r="M15734" i="10"/>
  <c r="M15733" i="10"/>
  <c r="M15732" i="10"/>
  <c r="M15731" i="10"/>
  <c r="M15730" i="10"/>
  <c r="M15729" i="10"/>
  <c r="M15728" i="10"/>
  <c r="M15727" i="10"/>
  <c r="M15726" i="10"/>
  <c r="M15725" i="10"/>
  <c r="M15724" i="10"/>
  <c r="M15723" i="10"/>
  <c r="M15722" i="10"/>
  <c r="M15721" i="10"/>
  <c r="M15720" i="10"/>
  <c r="M15719" i="10"/>
  <c r="M15718" i="10"/>
  <c r="M15717" i="10"/>
  <c r="M15716" i="10"/>
  <c r="M15715" i="10"/>
  <c r="M15714" i="10"/>
  <c r="M15713" i="10"/>
  <c r="M15712" i="10"/>
  <c r="M15711" i="10"/>
  <c r="M15710" i="10"/>
  <c r="M15709" i="10"/>
  <c r="M15708" i="10"/>
  <c r="M15707" i="10"/>
  <c r="M15706" i="10"/>
  <c r="M15705" i="10"/>
  <c r="M15704" i="10"/>
  <c r="M15703" i="10"/>
  <c r="M15702" i="10"/>
  <c r="M15701" i="10"/>
  <c r="M15700" i="10"/>
  <c r="M15699" i="10"/>
  <c r="M15698" i="10"/>
  <c r="M15697" i="10"/>
  <c r="M15696" i="10"/>
  <c r="M15695" i="10"/>
  <c r="M15694" i="10"/>
  <c r="M15693" i="10"/>
  <c r="M15692" i="10"/>
  <c r="M15691" i="10"/>
  <c r="M15690" i="10"/>
  <c r="M15689" i="10"/>
  <c r="M15688" i="10"/>
  <c r="M15687" i="10"/>
  <c r="M15686" i="10"/>
  <c r="M15685" i="10"/>
  <c r="M15684" i="10"/>
  <c r="M15683" i="10"/>
  <c r="M15682" i="10"/>
  <c r="M15681" i="10"/>
  <c r="M15680" i="10"/>
  <c r="M15679" i="10"/>
  <c r="M15678" i="10"/>
  <c r="M15677" i="10"/>
  <c r="M15676" i="10"/>
  <c r="M15675" i="10"/>
  <c r="M15674" i="10"/>
  <c r="M15673" i="10"/>
  <c r="M15672" i="10"/>
  <c r="M15671" i="10"/>
  <c r="M15670" i="10"/>
  <c r="M15669" i="10"/>
  <c r="M15668" i="10"/>
  <c r="M15667" i="10"/>
  <c r="M15666" i="10"/>
  <c r="M15665" i="10"/>
  <c r="M15664" i="10"/>
  <c r="M15663" i="10"/>
  <c r="M15662" i="10"/>
  <c r="M15661" i="10"/>
  <c r="M15660" i="10"/>
  <c r="M15659" i="10"/>
  <c r="M15658" i="10"/>
  <c r="M15657" i="10"/>
  <c r="M15656" i="10"/>
  <c r="M15655" i="10"/>
  <c r="M15654" i="10"/>
  <c r="M15653" i="10"/>
  <c r="M15652" i="10"/>
  <c r="M15651" i="10"/>
  <c r="M15650" i="10"/>
  <c r="M15649" i="10"/>
  <c r="M15648" i="10"/>
  <c r="M15647" i="10"/>
  <c r="M15646" i="10"/>
  <c r="M15645" i="10"/>
  <c r="M15644" i="10"/>
  <c r="M15643" i="10"/>
  <c r="M15642" i="10"/>
  <c r="M15641" i="10"/>
  <c r="M15640" i="10"/>
  <c r="M15639" i="10"/>
  <c r="M15638" i="10"/>
  <c r="M15637" i="10"/>
  <c r="M15636" i="10"/>
  <c r="M15635" i="10"/>
  <c r="M15634" i="10"/>
  <c r="M15633" i="10"/>
  <c r="M15632" i="10"/>
  <c r="M15631" i="10"/>
  <c r="M15630" i="10"/>
  <c r="M15629" i="10"/>
  <c r="M15628" i="10"/>
  <c r="M15627" i="10"/>
  <c r="M15626" i="10"/>
  <c r="M15625" i="10"/>
  <c r="M15624" i="10"/>
  <c r="M15623" i="10"/>
  <c r="M15622" i="10"/>
  <c r="M15621" i="10"/>
  <c r="M15620" i="10"/>
  <c r="M15619" i="10"/>
  <c r="M15618" i="10"/>
  <c r="M15617" i="10"/>
  <c r="M15616" i="10"/>
  <c r="M15615" i="10"/>
  <c r="M15614" i="10"/>
  <c r="M15613" i="10"/>
  <c r="M15612" i="10"/>
  <c r="M15611" i="10"/>
  <c r="M15610" i="10"/>
  <c r="M15609" i="10"/>
  <c r="M15608" i="10"/>
  <c r="M15607" i="10"/>
  <c r="M15606" i="10"/>
  <c r="M15605" i="10"/>
  <c r="M15604" i="10"/>
  <c r="M15603" i="10"/>
  <c r="M15602" i="10"/>
  <c r="M15601" i="10"/>
  <c r="M15600" i="10"/>
  <c r="M15599" i="10"/>
  <c r="M15598" i="10"/>
  <c r="M15597" i="10"/>
  <c r="M15596" i="10"/>
  <c r="M15595" i="10"/>
  <c r="M15594" i="10"/>
  <c r="M15593" i="10"/>
  <c r="M15592" i="10"/>
  <c r="M15591" i="10"/>
  <c r="M15590" i="10"/>
  <c r="M15589" i="10"/>
  <c r="M15588" i="10"/>
  <c r="M15587" i="10"/>
  <c r="M15586" i="10"/>
  <c r="M15585" i="10"/>
  <c r="M15584" i="10"/>
  <c r="M15583" i="10"/>
  <c r="M15582" i="10"/>
  <c r="M15581" i="10"/>
  <c r="M15580" i="10"/>
  <c r="M15579" i="10"/>
  <c r="M15578" i="10"/>
  <c r="M15577" i="10"/>
  <c r="M15576" i="10"/>
  <c r="M15575" i="10"/>
  <c r="M15574" i="10"/>
  <c r="M15573" i="10"/>
  <c r="M15572" i="10"/>
  <c r="M15571" i="10"/>
  <c r="M15570" i="10"/>
  <c r="M15569" i="10"/>
  <c r="M15568" i="10"/>
  <c r="M15567" i="10"/>
  <c r="M15566" i="10"/>
  <c r="M15565" i="10"/>
  <c r="M15564" i="10"/>
  <c r="M15563" i="10"/>
  <c r="M15562" i="10"/>
  <c r="M15561" i="10"/>
  <c r="M15560" i="10"/>
  <c r="M15559" i="10"/>
  <c r="M15558" i="10"/>
  <c r="M15557" i="10"/>
  <c r="M15556" i="10"/>
  <c r="M15555" i="10"/>
  <c r="M15554" i="10"/>
  <c r="M15553" i="10"/>
  <c r="M15552" i="10"/>
  <c r="M15551" i="10"/>
  <c r="M15550" i="10"/>
  <c r="M15549" i="10"/>
  <c r="M15548" i="10"/>
  <c r="M15547" i="10"/>
  <c r="M15546" i="10"/>
  <c r="M15545" i="10"/>
  <c r="M15544" i="10"/>
  <c r="M15543" i="10"/>
  <c r="M15542" i="10"/>
  <c r="M15541" i="10"/>
  <c r="M15540" i="10"/>
  <c r="M15539" i="10"/>
  <c r="M15538" i="10"/>
  <c r="M15537" i="10"/>
  <c r="M15536" i="10"/>
  <c r="M15535" i="10"/>
  <c r="M15534" i="10"/>
  <c r="M15533" i="10"/>
  <c r="M15532" i="10"/>
  <c r="M15531" i="10"/>
  <c r="M15530" i="10"/>
  <c r="M15529" i="10"/>
  <c r="M15528" i="10"/>
  <c r="M15527" i="10"/>
  <c r="M15526" i="10"/>
  <c r="M15525" i="10"/>
  <c r="M15524" i="10"/>
  <c r="M15523" i="10"/>
  <c r="M15522" i="10"/>
  <c r="M15521" i="10"/>
  <c r="M15520" i="10"/>
  <c r="M15519" i="10"/>
  <c r="M15518" i="10"/>
  <c r="M15517" i="10"/>
  <c r="M15516" i="10"/>
  <c r="M15515" i="10"/>
  <c r="M15514" i="10"/>
  <c r="M15513" i="10"/>
  <c r="M15512" i="10"/>
  <c r="M15511" i="10"/>
  <c r="M15510" i="10"/>
  <c r="M15509" i="10"/>
  <c r="M15508" i="10"/>
  <c r="M15507" i="10"/>
  <c r="M15506" i="10"/>
  <c r="M15505" i="10"/>
  <c r="M15504" i="10"/>
  <c r="M15503" i="10"/>
  <c r="M15502" i="10"/>
  <c r="M15501" i="10"/>
  <c r="M15500" i="10"/>
  <c r="M15499" i="10"/>
  <c r="M15498" i="10"/>
  <c r="M15497" i="10"/>
  <c r="M15496" i="10"/>
  <c r="M15495" i="10"/>
  <c r="M15494" i="10"/>
  <c r="M15493" i="10"/>
  <c r="M15492" i="10"/>
  <c r="M15491" i="10"/>
  <c r="M15490" i="10"/>
  <c r="M15489" i="10"/>
  <c r="M15488" i="10"/>
  <c r="M15487" i="10"/>
  <c r="M15486" i="10"/>
  <c r="M15485" i="10"/>
  <c r="M15484" i="10"/>
  <c r="M15483" i="10"/>
  <c r="M15482" i="10"/>
  <c r="M15481" i="10"/>
  <c r="M15480" i="10"/>
  <c r="M15479" i="10"/>
  <c r="M15478" i="10"/>
  <c r="M15477" i="10"/>
  <c r="M15476" i="10"/>
  <c r="M15475" i="10"/>
  <c r="M15474" i="10"/>
  <c r="M15473" i="10"/>
  <c r="M15472" i="10"/>
  <c r="M15471" i="10"/>
  <c r="M15470" i="10"/>
  <c r="M15469" i="10"/>
  <c r="M15468" i="10"/>
  <c r="M15467" i="10"/>
  <c r="M15466" i="10"/>
  <c r="M15465" i="10"/>
  <c r="M15464" i="10"/>
  <c r="M15463" i="10"/>
  <c r="M15462" i="10"/>
  <c r="M15461" i="10"/>
  <c r="M15460" i="10"/>
  <c r="M15459" i="10"/>
  <c r="M15458" i="10"/>
  <c r="M15457" i="10"/>
  <c r="M15456" i="10"/>
  <c r="M15455" i="10"/>
  <c r="M15454" i="10"/>
  <c r="M15453" i="10"/>
  <c r="M15452" i="10"/>
  <c r="M15451" i="10"/>
  <c r="M15450" i="10"/>
  <c r="M15449" i="10"/>
  <c r="M15448" i="10"/>
  <c r="M15447" i="10"/>
  <c r="M15446" i="10"/>
  <c r="M15445" i="10"/>
  <c r="M15444" i="10"/>
  <c r="M15443" i="10"/>
  <c r="M15442" i="10"/>
  <c r="M15441" i="10"/>
  <c r="M15440" i="10"/>
  <c r="M15439" i="10"/>
  <c r="M15438" i="10"/>
  <c r="M15437" i="10"/>
  <c r="M15436" i="10"/>
  <c r="M15435" i="10"/>
  <c r="M15434" i="10"/>
  <c r="M15433" i="10"/>
  <c r="M15432" i="10"/>
  <c r="M15431" i="10"/>
  <c r="M15430" i="10"/>
  <c r="M15429" i="10"/>
  <c r="M15428" i="10"/>
  <c r="M15427" i="10"/>
  <c r="M15426" i="10"/>
  <c r="M15425" i="10"/>
  <c r="M15424" i="10"/>
  <c r="M15423" i="10"/>
  <c r="M15422" i="10"/>
  <c r="M15421" i="10"/>
  <c r="M15420" i="10"/>
  <c r="M15419" i="10"/>
  <c r="M15418" i="10"/>
  <c r="M15417" i="10"/>
  <c r="M15416" i="10"/>
  <c r="M15415" i="10"/>
  <c r="M15414" i="10"/>
  <c r="M15413" i="10"/>
  <c r="M15412" i="10"/>
  <c r="M15411" i="10"/>
  <c r="M15410" i="10"/>
  <c r="M15409" i="10"/>
  <c r="M15408" i="10"/>
  <c r="M15407" i="10"/>
  <c r="M15406" i="10"/>
  <c r="M15405" i="10"/>
  <c r="M15404" i="10"/>
  <c r="M15403" i="10"/>
  <c r="M15402" i="10"/>
  <c r="M15401" i="10"/>
  <c r="M15400" i="10"/>
  <c r="M15399" i="10"/>
  <c r="M15398" i="10"/>
  <c r="M15397" i="10"/>
  <c r="M15396" i="10"/>
  <c r="M15395" i="10"/>
  <c r="M15394" i="10"/>
  <c r="M15393" i="10"/>
  <c r="M15392" i="10"/>
  <c r="M15391" i="10"/>
  <c r="M15390" i="10"/>
  <c r="M15389" i="10"/>
  <c r="M15388" i="10"/>
  <c r="M15387" i="10"/>
  <c r="M15386" i="10"/>
  <c r="M15385" i="10"/>
  <c r="M15384" i="10"/>
  <c r="M15383" i="10"/>
  <c r="M15382" i="10"/>
  <c r="M15381" i="10"/>
  <c r="M15380" i="10"/>
  <c r="M15379" i="10"/>
  <c r="M15378" i="10"/>
  <c r="M15377" i="10"/>
  <c r="M15376" i="10"/>
  <c r="M15375" i="10"/>
  <c r="M15374" i="10"/>
  <c r="M15373" i="10"/>
  <c r="M15372" i="10"/>
  <c r="M15371" i="10"/>
  <c r="M15370" i="10"/>
  <c r="M15369" i="10"/>
  <c r="M15368" i="10"/>
  <c r="M15367" i="10"/>
  <c r="M15366" i="10"/>
  <c r="M15365" i="10"/>
  <c r="M15364" i="10"/>
  <c r="M15363" i="10"/>
  <c r="M15362" i="10"/>
  <c r="M15361" i="10"/>
  <c r="M15360" i="10"/>
  <c r="M15359" i="10"/>
  <c r="M15358" i="10"/>
  <c r="M15357" i="10"/>
  <c r="M15356" i="10"/>
  <c r="M15355" i="10"/>
  <c r="M15354" i="10"/>
  <c r="M15353" i="10"/>
  <c r="M15352" i="10"/>
  <c r="M15351" i="10"/>
  <c r="M15350" i="10"/>
  <c r="M15349" i="10"/>
  <c r="M15348" i="10"/>
  <c r="M15347" i="10"/>
  <c r="M15346" i="10"/>
  <c r="M15345" i="10"/>
  <c r="M15344" i="10"/>
  <c r="M15343" i="10"/>
  <c r="M15342" i="10"/>
  <c r="M15341" i="10"/>
  <c r="M15340" i="10"/>
  <c r="M15339" i="10"/>
  <c r="M15338" i="10"/>
  <c r="M15337" i="10"/>
  <c r="M15336" i="10"/>
  <c r="M15335" i="10"/>
  <c r="M15334" i="10"/>
  <c r="M15333" i="10"/>
  <c r="M15332" i="10"/>
  <c r="M15331" i="10"/>
  <c r="M15330" i="10"/>
  <c r="M15329" i="10"/>
  <c r="M15328" i="10"/>
  <c r="M15327" i="10"/>
  <c r="M15326" i="10"/>
  <c r="M15325" i="10"/>
  <c r="M15324" i="10"/>
  <c r="M15323" i="10"/>
  <c r="M15322" i="10"/>
  <c r="M15321" i="10"/>
  <c r="M15320" i="10"/>
  <c r="M15319" i="10"/>
  <c r="M15318" i="10"/>
  <c r="M15317" i="10"/>
  <c r="M15316" i="10"/>
  <c r="M15315" i="10"/>
  <c r="M15314" i="10"/>
  <c r="M15313" i="10"/>
  <c r="M15312" i="10"/>
  <c r="M15311" i="10"/>
  <c r="M15310" i="10"/>
  <c r="M15309" i="10"/>
  <c r="M15308" i="10"/>
  <c r="M15307" i="10"/>
  <c r="M15306" i="10"/>
  <c r="M15305" i="10"/>
  <c r="M15304" i="10"/>
  <c r="M15303" i="10"/>
  <c r="M15302" i="10"/>
  <c r="M15301" i="10"/>
  <c r="M15300" i="10"/>
  <c r="M15299" i="10"/>
  <c r="M15298" i="10"/>
  <c r="M15297" i="10"/>
  <c r="M15296" i="10"/>
  <c r="M15295" i="10"/>
  <c r="M15294" i="10"/>
  <c r="M15293" i="10"/>
  <c r="M15292" i="10"/>
  <c r="M15291" i="10"/>
  <c r="M15290" i="10"/>
  <c r="M15289" i="10"/>
  <c r="M15288" i="10"/>
  <c r="M15287" i="10"/>
  <c r="M15286" i="10"/>
  <c r="M15285" i="10"/>
  <c r="M15284" i="10"/>
  <c r="M15283" i="10"/>
  <c r="M15282" i="10"/>
  <c r="M15281" i="10"/>
  <c r="M15280" i="10"/>
  <c r="M15279" i="10"/>
  <c r="M15278" i="10"/>
  <c r="M15277" i="10"/>
  <c r="M15276" i="10"/>
  <c r="M15275" i="10"/>
  <c r="M15274" i="10"/>
  <c r="M15273" i="10"/>
  <c r="M15272" i="10"/>
  <c r="M15271" i="10"/>
  <c r="M15270" i="10"/>
  <c r="M15269" i="10"/>
  <c r="M15268" i="10"/>
  <c r="M15267" i="10"/>
  <c r="M15266" i="10"/>
  <c r="M15265" i="10"/>
  <c r="M15264" i="10"/>
  <c r="M15263" i="10"/>
  <c r="M15262" i="10"/>
  <c r="M15261" i="10"/>
  <c r="M15260" i="10"/>
  <c r="M15259" i="10"/>
  <c r="M15258" i="10"/>
  <c r="M15257" i="10"/>
  <c r="M15256" i="10"/>
  <c r="M15255" i="10"/>
  <c r="M15254" i="10"/>
  <c r="M15253" i="10"/>
  <c r="M15252" i="10"/>
  <c r="M15251" i="10"/>
  <c r="M15250" i="10"/>
  <c r="M15249" i="10"/>
  <c r="M15248" i="10"/>
  <c r="M15247" i="10"/>
  <c r="M15246" i="10"/>
  <c r="M15245" i="10"/>
  <c r="M15244" i="10"/>
  <c r="M15243" i="10"/>
  <c r="M15242" i="10"/>
  <c r="M15241" i="10"/>
  <c r="M15240" i="10"/>
  <c r="M15239" i="10"/>
  <c r="M15238" i="10"/>
  <c r="M15237" i="10"/>
  <c r="M15236" i="10"/>
  <c r="M15235" i="10"/>
  <c r="M15234" i="10"/>
  <c r="M15233" i="10"/>
  <c r="M15232" i="10"/>
  <c r="M15231" i="10"/>
  <c r="M15230" i="10"/>
  <c r="M15229" i="10"/>
  <c r="M15228" i="10"/>
  <c r="M15227" i="10"/>
  <c r="M15226" i="10"/>
  <c r="M15225" i="10"/>
  <c r="M15224" i="10"/>
  <c r="M15223" i="10"/>
  <c r="M15222" i="10"/>
  <c r="M15221" i="10"/>
  <c r="M15220" i="10"/>
  <c r="M15219" i="10"/>
  <c r="M15218" i="10"/>
  <c r="M15217" i="10"/>
  <c r="M15216" i="10"/>
  <c r="M15215" i="10"/>
  <c r="M15214" i="10"/>
  <c r="M15213" i="10"/>
  <c r="M15212" i="10"/>
  <c r="M15211" i="10"/>
  <c r="M15210" i="10"/>
  <c r="M15209" i="10"/>
  <c r="M15208" i="10"/>
  <c r="M15207" i="10"/>
  <c r="M15206" i="10"/>
  <c r="M15205" i="10"/>
  <c r="M15204" i="10"/>
  <c r="M15203" i="10"/>
  <c r="M15202" i="10"/>
  <c r="M15201" i="10"/>
  <c r="M15200" i="10"/>
  <c r="M15199" i="10"/>
  <c r="M15198" i="10"/>
  <c r="M15197" i="10"/>
  <c r="M15196" i="10"/>
  <c r="M15195" i="10"/>
  <c r="M15194" i="10"/>
  <c r="M15193" i="10"/>
  <c r="M15192" i="10"/>
  <c r="M15191" i="10"/>
  <c r="M15190" i="10"/>
  <c r="M15189" i="10"/>
  <c r="M15188" i="10"/>
  <c r="M15187" i="10"/>
  <c r="M15186" i="10"/>
  <c r="M15185" i="10"/>
  <c r="M15184" i="10"/>
  <c r="M15183" i="10"/>
  <c r="M15182" i="10"/>
  <c r="M15181" i="10"/>
  <c r="M15180" i="10"/>
  <c r="M15179" i="10"/>
  <c r="M15178" i="10"/>
  <c r="M15177" i="10"/>
  <c r="M15176" i="10"/>
  <c r="M15175" i="10"/>
  <c r="M15174" i="10"/>
  <c r="M15173" i="10"/>
  <c r="M15172" i="10"/>
  <c r="M15171" i="10"/>
  <c r="M15170" i="10"/>
  <c r="M15169" i="10"/>
  <c r="M15168" i="10"/>
  <c r="M15167" i="10"/>
  <c r="M15166" i="10"/>
  <c r="M15165" i="10"/>
  <c r="M15164" i="10"/>
  <c r="M15163" i="10"/>
  <c r="M15162" i="10"/>
  <c r="M15161" i="10"/>
  <c r="M15160" i="10"/>
  <c r="M15159" i="10"/>
  <c r="M15158" i="10"/>
  <c r="M15157" i="10"/>
  <c r="M15156" i="10"/>
  <c r="M15155" i="10"/>
  <c r="M15154" i="10"/>
  <c r="M15153" i="10"/>
  <c r="M15152" i="10"/>
  <c r="M15151" i="10"/>
  <c r="M15150" i="10"/>
  <c r="M15149" i="10"/>
  <c r="M15148" i="10"/>
  <c r="M15147" i="10"/>
  <c r="M15146" i="10"/>
  <c r="M15145" i="10"/>
  <c r="M15144" i="10"/>
  <c r="M15143" i="10"/>
  <c r="M15142" i="10"/>
  <c r="M15141" i="10"/>
  <c r="M15140" i="10"/>
  <c r="M15139" i="10"/>
  <c r="M15138" i="10"/>
  <c r="M15137" i="10"/>
  <c r="M15136" i="10"/>
  <c r="M15135" i="10"/>
  <c r="M15134" i="10"/>
  <c r="M15133" i="10"/>
  <c r="M15132" i="10"/>
  <c r="M15131" i="10"/>
  <c r="M15130" i="10"/>
  <c r="M15129" i="10"/>
  <c r="M15128" i="10"/>
  <c r="M15127" i="10"/>
  <c r="M15126" i="10"/>
  <c r="M15125" i="10"/>
  <c r="M15124" i="10"/>
  <c r="M15123" i="10"/>
  <c r="M15122" i="10"/>
  <c r="M15121" i="10"/>
  <c r="M15120" i="10"/>
  <c r="M15119" i="10"/>
  <c r="M15118" i="10"/>
  <c r="M15117" i="10"/>
  <c r="M15116" i="10"/>
  <c r="M15115" i="10"/>
  <c r="M15114" i="10"/>
  <c r="M15113" i="10"/>
  <c r="M15112" i="10"/>
  <c r="M15111" i="10"/>
  <c r="M15110" i="10"/>
  <c r="M15109" i="10"/>
  <c r="M15108" i="10"/>
  <c r="M15107" i="10"/>
  <c r="M15106" i="10"/>
  <c r="M15105" i="10"/>
  <c r="M15104" i="10"/>
  <c r="M15103" i="10"/>
  <c r="M15102" i="10"/>
  <c r="M15101" i="10"/>
  <c r="M15100" i="10"/>
  <c r="M15099" i="10"/>
  <c r="M15098" i="10"/>
  <c r="M15097" i="10"/>
  <c r="M15096" i="10"/>
  <c r="M15095" i="10"/>
  <c r="M15094" i="10"/>
  <c r="M15093" i="10"/>
  <c r="M15092" i="10"/>
  <c r="M15091" i="10"/>
  <c r="M15090" i="10"/>
  <c r="M15089" i="10"/>
  <c r="M15088" i="10"/>
  <c r="M15087" i="10"/>
  <c r="M15086" i="10"/>
  <c r="M15085" i="10"/>
  <c r="M15084" i="10"/>
  <c r="M15083" i="10"/>
  <c r="M15082" i="10"/>
  <c r="M15081" i="10"/>
  <c r="M15080" i="10"/>
  <c r="M15079" i="10"/>
  <c r="M15078" i="10"/>
  <c r="M15077" i="10"/>
  <c r="M15076" i="10"/>
  <c r="M15075" i="10"/>
  <c r="M15074" i="10"/>
  <c r="M15073" i="10"/>
  <c r="M15072" i="10"/>
  <c r="M15071" i="10"/>
  <c r="M15070" i="10"/>
  <c r="M15069" i="10"/>
  <c r="M15068" i="10"/>
  <c r="M15067" i="10"/>
  <c r="M15066" i="10"/>
  <c r="M15065" i="10"/>
  <c r="M15064" i="10"/>
  <c r="M15063" i="10"/>
  <c r="M15062" i="10"/>
  <c r="M15061" i="10"/>
  <c r="M15060" i="10"/>
  <c r="M15059" i="10"/>
  <c r="M15058" i="10"/>
  <c r="M15057" i="10"/>
  <c r="M15056" i="10"/>
  <c r="M15055" i="10"/>
  <c r="M15054" i="10"/>
  <c r="M15053" i="10"/>
  <c r="M15052" i="10"/>
  <c r="M15051" i="10"/>
  <c r="M15050" i="10"/>
  <c r="M15049" i="10"/>
  <c r="M15048" i="10"/>
  <c r="M15047" i="10"/>
  <c r="M15046" i="10"/>
  <c r="M15045" i="10"/>
  <c r="M15044" i="10"/>
  <c r="M15043" i="10"/>
  <c r="M15042" i="10"/>
  <c r="M15041" i="10"/>
  <c r="M15040" i="10"/>
  <c r="M15039" i="10"/>
  <c r="M15038" i="10"/>
  <c r="M15037" i="10"/>
  <c r="M15036" i="10"/>
  <c r="M15035" i="10"/>
  <c r="M15034" i="10"/>
  <c r="M15033" i="10"/>
  <c r="M15032" i="10"/>
  <c r="M15031" i="10"/>
  <c r="M15030" i="10"/>
  <c r="M15029" i="10"/>
  <c r="M15028" i="10"/>
  <c r="M15027" i="10"/>
  <c r="M15026" i="10"/>
  <c r="M15025" i="10"/>
  <c r="M15024" i="10"/>
  <c r="M15023" i="10"/>
  <c r="M15022" i="10"/>
  <c r="M15021" i="10"/>
  <c r="M15020" i="10"/>
  <c r="M15019" i="10"/>
  <c r="M15018" i="10"/>
  <c r="M15017" i="10"/>
  <c r="M15016" i="10"/>
  <c r="M15015" i="10"/>
  <c r="M15014" i="10"/>
  <c r="M15013" i="10"/>
  <c r="M15012" i="10"/>
  <c r="M15011" i="10"/>
  <c r="M15010" i="10"/>
  <c r="M15009" i="10"/>
  <c r="M15008" i="10"/>
  <c r="M15007" i="10"/>
  <c r="M15006" i="10"/>
  <c r="M15005" i="10"/>
  <c r="M15004" i="10"/>
  <c r="M15003" i="10"/>
  <c r="M15002" i="10"/>
  <c r="M15001" i="10"/>
  <c r="M15000" i="10"/>
  <c r="M14999" i="10"/>
  <c r="M14998" i="10"/>
  <c r="M14997" i="10"/>
  <c r="M14996" i="10"/>
  <c r="M14995" i="10"/>
  <c r="M14994" i="10"/>
  <c r="M14993" i="10"/>
  <c r="M14992" i="10"/>
  <c r="M14991" i="10"/>
  <c r="M14990" i="10"/>
  <c r="M14989" i="10"/>
  <c r="M14988" i="10"/>
  <c r="M14987" i="10"/>
  <c r="M14986" i="10"/>
  <c r="M14985" i="10"/>
  <c r="M14984" i="10"/>
  <c r="M14983" i="10"/>
  <c r="M14982" i="10"/>
  <c r="M14981" i="10"/>
  <c r="M14980" i="10"/>
  <c r="M14979" i="10"/>
  <c r="M14978" i="10"/>
  <c r="M14977" i="10"/>
  <c r="M14976" i="10"/>
  <c r="M14975" i="10"/>
  <c r="M14974" i="10"/>
  <c r="M14973" i="10"/>
  <c r="M14972" i="10"/>
  <c r="M14971" i="10"/>
  <c r="M14970" i="10"/>
  <c r="M14969" i="10"/>
  <c r="M14968" i="10"/>
  <c r="M14967" i="10"/>
  <c r="M14966" i="10"/>
  <c r="M14965" i="10"/>
  <c r="M14964" i="10"/>
  <c r="M14963" i="10"/>
  <c r="M14962" i="10"/>
  <c r="M14961" i="10"/>
  <c r="M14960" i="10"/>
  <c r="M14959" i="10"/>
  <c r="M14958" i="10"/>
  <c r="M14957" i="10"/>
  <c r="M14956" i="10"/>
  <c r="M14955" i="10"/>
  <c r="M14954" i="10"/>
  <c r="M14953" i="10"/>
  <c r="M14952" i="10"/>
  <c r="M14951" i="10"/>
  <c r="M14950" i="10"/>
  <c r="M14949" i="10"/>
  <c r="M14948" i="10"/>
  <c r="M14947" i="10"/>
  <c r="M14946" i="10"/>
  <c r="M14945" i="10"/>
  <c r="M14944" i="10"/>
  <c r="M14943" i="10"/>
  <c r="M14942" i="10"/>
  <c r="M14941" i="10"/>
  <c r="M14940" i="10"/>
  <c r="M14939" i="10"/>
  <c r="M14938" i="10"/>
  <c r="M14937" i="10"/>
  <c r="M14936" i="10"/>
  <c r="M14935" i="10"/>
  <c r="M14934" i="10"/>
  <c r="M14933" i="10"/>
  <c r="M14932" i="10"/>
  <c r="M14931" i="10"/>
  <c r="M14930" i="10"/>
  <c r="M14929" i="10"/>
  <c r="M14928" i="10"/>
  <c r="M14927" i="10"/>
  <c r="M14926" i="10"/>
  <c r="M14925" i="10"/>
  <c r="M14924" i="10"/>
  <c r="M14923" i="10"/>
  <c r="M14922" i="10"/>
  <c r="M14921" i="10"/>
  <c r="M14920" i="10"/>
  <c r="M14919" i="10"/>
  <c r="M14918" i="10"/>
  <c r="M14917" i="10"/>
  <c r="M14916" i="10"/>
  <c r="M14915" i="10"/>
  <c r="M14914" i="10"/>
  <c r="M14913" i="10"/>
  <c r="M14912" i="10"/>
  <c r="M14911" i="10"/>
  <c r="M14910" i="10"/>
  <c r="M14909" i="10"/>
  <c r="M14908" i="10"/>
  <c r="M14907" i="10"/>
  <c r="M14906" i="10"/>
  <c r="M14905" i="10"/>
  <c r="M14904" i="10"/>
  <c r="M14903" i="10"/>
  <c r="M14902" i="10"/>
  <c r="M14901" i="10"/>
  <c r="M14900" i="10"/>
  <c r="M14899" i="10"/>
  <c r="M14898" i="10"/>
  <c r="M14897" i="10"/>
  <c r="M14896" i="10"/>
  <c r="M14895" i="10"/>
  <c r="M14894" i="10"/>
  <c r="M14893" i="10"/>
  <c r="M14892" i="10"/>
  <c r="M14891" i="10"/>
  <c r="M14890" i="10"/>
  <c r="M14889" i="10"/>
  <c r="M14888" i="10"/>
  <c r="M14887" i="10"/>
  <c r="M14886" i="10"/>
  <c r="M14885" i="10"/>
  <c r="M14884" i="10"/>
  <c r="M14883" i="10"/>
  <c r="M14882" i="10"/>
  <c r="M14881" i="10"/>
  <c r="M14880" i="10"/>
  <c r="M14879" i="10"/>
  <c r="M14878" i="10"/>
  <c r="M14877" i="10"/>
  <c r="M14876" i="10"/>
  <c r="M14875" i="10"/>
  <c r="M14874" i="10"/>
  <c r="M14873" i="10"/>
  <c r="M14872" i="10"/>
  <c r="M14871" i="10"/>
  <c r="M14870" i="10"/>
  <c r="M14869" i="10"/>
  <c r="M14868" i="10"/>
  <c r="M14867" i="10"/>
  <c r="M14866" i="10"/>
  <c r="M14865" i="10"/>
  <c r="M14864" i="10"/>
  <c r="M14863" i="10"/>
  <c r="M14862" i="10"/>
  <c r="M14861" i="10"/>
  <c r="M14860" i="10"/>
  <c r="M14859" i="10"/>
  <c r="M14858" i="10"/>
  <c r="M14857" i="10"/>
  <c r="M14856" i="10"/>
  <c r="M14855" i="10"/>
  <c r="M14854" i="10"/>
  <c r="M14853" i="10"/>
  <c r="M14852" i="10"/>
  <c r="M14851" i="10"/>
  <c r="M14850" i="10"/>
  <c r="M14849" i="10"/>
  <c r="M14848" i="10"/>
  <c r="M14847" i="10"/>
  <c r="M14846" i="10"/>
  <c r="M14845" i="10"/>
  <c r="M14844" i="10"/>
  <c r="M14843" i="10"/>
  <c r="M14842" i="10"/>
  <c r="M14841" i="10"/>
  <c r="M14840" i="10"/>
  <c r="M14839" i="10"/>
  <c r="M14838" i="10"/>
  <c r="M14837" i="10"/>
  <c r="M14836" i="10"/>
  <c r="M14835" i="10"/>
  <c r="M14834" i="10"/>
  <c r="M14833" i="10"/>
  <c r="M14832" i="10"/>
  <c r="M14831" i="10"/>
  <c r="M14830" i="10"/>
  <c r="M14829" i="10"/>
  <c r="M14828" i="10"/>
  <c r="M14827" i="10"/>
  <c r="M14826" i="10"/>
  <c r="M14825" i="10"/>
  <c r="M14824" i="10"/>
  <c r="M14823" i="10"/>
  <c r="M14822" i="10"/>
  <c r="M14821" i="10"/>
  <c r="M14820" i="10"/>
  <c r="M14819" i="10"/>
  <c r="M14818" i="10"/>
  <c r="M14817" i="10"/>
  <c r="M14816" i="10"/>
  <c r="M14815" i="10"/>
  <c r="M14814" i="10"/>
  <c r="M14813" i="10"/>
  <c r="M14812" i="10"/>
  <c r="M14811" i="10"/>
  <c r="M14810" i="10"/>
  <c r="M14809" i="10"/>
  <c r="M14808" i="10"/>
  <c r="M14807" i="10"/>
  <c r="M14806" i="10"/>
  <c r="M14805" i="10"/>
  <c r="M14804" i="10"/>
  <c r="M14803" i="10"/>
  <c r="M14802" i="10"/>
  <c r="M14801" i="10"/>
  <c r="M14800" i="10"/>
  <c r="M14799" i="10"/>
  <c r="M14798" i="10"/>
  <c r="M14797" i="10"/>
  <c r="M14796" i="10"/>
  <c r="M14795" i="10"/>
  <c r="M14794" i="10"/>
  <c r="M14793" i="10"/>
  <c r="M14792" i="10"/>
  <c r="M14791" i="10"/>
  <c r="M14790" i="10"/>
  <c r="M14789" i="10"/>
  <c r="M14788" i="10"/>
  <c r="M14787" i="10"/>
  <c r="M14786" i="10"/>
  <c r="M14785" i="10"/>
  <c r="M14784" i="10"/>
  <c r="M14783" i="10"/>
  <c r="M14782" i="10"/>
  <c r="M14781" i="10"/>
  <c r="M14780" i="10"/>
  <c r="M14779" i="10"/>
  <c r="M14778" i="10"/>
  <c r="M14777" i="10"/>
  <c r="M14776" i="10"/>
  <c r="M14775" i="10"/>
  <c r="M14774" i="10"/>
  <c r="M14773" i="10"/>
  <c r="M14772" i="10"/>
  <c r="M14771" i="10"/>
  <c r="M14770" i="10"/>
  <c r="M14769" i="10"/>
  <c r="M14768" i="10"/>
  <c r="M14767" i="10"/>
  <c r="M14766" i="10"/>
  <c r="M14765" i="10"/>
  <c r="M14764" i="10"/>
  <c r="M14763" i="10"/>
  <c r="M14762" i="10"/>
  <c r="M14761" i="10"/>
  <c r="M14760" i="10"/>
  <c r="M14759" i="10"/>
  <c r="M14758" i="10"/>
  <c r="M14757" i="10"/>
  <c r="M14756" i="10"/>
  <c r="M14755" i="10"/>
  <c r="M14754" i="10"/>
  <c r="M14753" i="10"/>
  <c r="M14752" i="10"/>
  <c r="M14751" i="10"/>
  <c r="M14750" i="10"/>
  <c r="M14749" i="10"/>
  <c r="M14748" i="10"/>
  <c r="M14747" i="10"/>
  <c r="M14746" i="10"/>
  <c r="M14745" i="10"/>
  <c r="M14744" i="10"/>
  <c r="M14743" i="10"/>
  <c r="M14742" i="10"/>
  <c r="M14741" i="10"/>
  <c r="M14740" i="10"/>
  <c r="M14739" i="10"/>
  <c r="M14738" i="10"/>
  <c r="M14737" i="10"/>
  <c r="M14736" i="10"/>
  <c r="M14735" i="10"/>
  <c r="M14734" i="10"/>
  <c r="M14733" i="10"/>
  <c r="M14732" i="10"/>
  <c r="M14731" i="10"/>
  <c r="M14730" i="10"/>
  <c r="M14729" i="10"/>
  <c r="M14728" i="10"/>
  <c r="M14727" i="10"/>
  <c r="M14726" i="10"/>
  <c r="M14725" i="10"/>
  <c r="M14724" i="10"/>
  <c r="M14723" i="10"/>
  <c r="M14722" i="10"/>
  <c r="M14721" i="10"/>
  <c r="M14720" i="10"/>
  <c r="M14719" i="10"/>
  <c r="M14718" i="10"/>
  <c r="M14717" i="10"/>
  <c r="M14716" i="10"/>
  <c r="M14715" i="10"/>
  <c r="M14714" i="10"/>
  <c r="M14713" i="10"/>
  <c r="M14712" i="10"/>
  <c r="M14711" i="10"/>
  <c r="M14710" i="10"/>
  <c r="M14709" i="10"/>
  <c r="M14708" i="10"/>
  <c r="M14707" i="10"/>
  <c r="M14706" i="10"/>
  <c r="M14705" i="10"/>
  <c r="M14704" i="10"/>
  <c r="M14703" i="10"/>
  <c r="M14702" i="10"/>
  <c r="M14701" i="10"/>
  <c r="M14700" i="10"/>
  <c r="M14699" i="10"/>
  <c r="M14698" i="10"/>
  <c r="M14697" i="10"/>
  <c r="M14696" i="10"/>
  <c r="M14695" i="10"/>
  <c r="M14694" i="10"/>
  <c r="M14693" i="10"/>
  <c r="M14692" i="10"/>
  <c r="M14691" i="10"/>
  <c r="M14690" i="10"/>
  <c r="M14689" i="10"/>
  <c r="M14688" i="10"/>
  <c r="M14687" i="10"/>
  <c r="M14686" i="10"/>
  <c r="M14685" i="10"/>
  <c r="M14684" i="10"/>
  <c r="M14683" i="10"/>
  <c r="M14682" i="10"/>
  <c r="M14681" i="10"/>
  <c r="M14680" i="10"/>
  <c r="M14679" i="10"/>
  <c r="M14678" i="10"/>
  <c r="M14677" i="10"/>
  <c r="M14676" i="10"/>
  <c r="M14675" i="10"/>
  <c r="M14674" i="10"/>
  <c r="M14673" i="10"/>
  <c r="M14672" i="10"/>
  <c r="M14671" i="10"/>
  <c r="M14670" i="10"/>
  <c r="M14669" i="10"/>
  <c r="M14668" i="10"/>
  <c r="M14667" i="10"/>
  <c r="M14666" i="10"/>
  <c r="M14665" i="10"/>
  <c r="M14664" i="10"/>
  <c r="M14663" i="10"/>
  <c r="M14662" i="10"/>
  <c r="M14661" i="10"/>
  <c r="M14660" i="10"/>
  <c r="M14659" i="10"/>
  <c r="M14658" i="10"/>
  <c r="M14657" i="10"/>
  <c r="M14656" i="10"/>
  <c r="M14655" i="10"/>
  <c r="M14654" i="10"/>
  <c r="M14653" i="10"/>
  <c r="M14652" i="10"/>
  <c r="M14651" i="10"/>
  <c r="M14650" i="10"/>
  <c r="M14649" i="10"/>
  <c r="M14648" i="10"/>
  <c r="M14647" i="10"/>
  <c r="M14646" i="10"/>
  <c r="M14645" i="10"/>
  <c r="M14644" i="10"/>
  <c r="M14643" i="10"/>
  <c r="M14642" i="10"/>
  <c r="M14641" i="10"/>
  <c r="M14640" i="10"/>
  <c r="M14639" i="10"/>
  <c r="M14638" i="10"/>
  <c r="M14637" i="10"/>
  <c r="M14636" i="10"/>
  <c r="M14635" i="10"/>
  <c r="M14634" i="10"/>
  <c r="M14633" i="10"/>
  <c r="M14632" i="10"/>
  <c r="M14631" i="10"/>
  <c r="M14630" i="10"/>
  <c r="M14629" i="10"/>
  <c r="M14628" i="10"/>
  <c r="M14627" i="10"/>
  <c r="M14626" i="10"/>
  <c r="M14625" i="10"/>
  <c r="M14624" i="10"/>
  <c r="M14623" i="10"/>
  <c r="M14622" i="10"/>
  <c r="M14621" i="10"/>
  <c r="M14620" i="10"/>
  <c r="M14619" i="10"/>
  <c r="M14618" i="10"/>
  <c r="M14617" i="10"/>
  <c r="M14616" i="10"/>
  <c r="M14615" i="10"/>
  <c r="M14614" i="10"/>
  <c r="M14613" i="10"/>
  <c r="M14612" i="10"/>
  <c r="M14611" i="10"/>
  <c r="M14610" i="10"/>
  <c r="M14609" i="10"/>
  <c r="M14608" i="10"/>
  <c r="M14607" i="10"/>
  <c r="M14606" i="10"/>
  <c r="M14605" i="10"/>
  <c r="M14604" i="10"/>
  <c r="M14603" i="10"/>
  <c r="M14602" i="10"/>
  <c r="M14601" i="10"/>
  <c r="M14600" i="10"/>
  <c r="M14599" i="10"/>
  <c r="M14598" i="10"/>
  <c r="M14597" i="10"/>
  <c r="M14596" i="10"/>
  <c r="M14595" i="10"/>
  <c r="M14594" i="10"/>
  <c r="M14593" i="10"/>
  <c r="M14592" i="10"/>
  <c r="M14591" i="10"/>
  <c r="M14590" i="10"/>
  <c r="M14589" i="10"/>
  <c r="M14588" i="10"/>
  <c r="M14587" i="10"/>
  <c r="M14586" i="10"/>
  <c r="M14585" i="10"/>
  <c r="M14584" i="10"/>
  <c r="M14583" i="10"/>
  <c r="M14582" i="10"/>
  <c r="M14581" i="10"/>
  <c r="M14580" i="10"/>
  <c r="M14579" i="10"/>
  <c r="M14578" i="10"/>
  <c r="M14577" i="10"/>
  <c r="M14576" i="10"/>
  <c r="M14575" i="10"/>
  <c r="M14574" i="10"/>
  <c r="M14573" i="10"/>
  <c r="M14572" i="10"/>
  <c r="M14571" i="10"/>
  <c r="M14570" i="10"/>
  <c r="M14569" i="10"/>
  <c r="M14568" i="10"/>
  <c r="M14567" i="10"/>
  <c r="M14566" i="10"/>
  <c r="M14565" i="10"/>
  <c r="M14564" i="10"/>
  <c r="M14563" i="10"/>
  <c r="M14562" i="10"/>
  <c r="M14561" i="10"/>
  <c r="M14560" i="10"/>
  <c r="M14559" i="10"/>
  <c r="M14558" i="10"/>
  <c r="M14557" i="10"/>
  <c r="M14556" i="10"/>
  <c r="M14555" i="10"/>
  <c r="M14554" i="10"/>
  <c r="M14553" i="10"/>
  <c r="M14552" i="10"/>
  <c r="M14551" i="10"/>
  <c r="M14550" i="10"/>
  <c r="M14549" i="10"/>
  <c r="M14548" i="10"/>
  <c r="M14547" i="10"/>
  <c r="M14546" i="10"/>
  <c r="M14545" i="10"/>
  <c r="M14544" i="10"/>
  <c r="M14543" i="10"/>
  <c r="M14542" i="10"/>
  <c r="M14541" i="10"/>
  <c r="M14540" i="10"/>
  <c r="M14539" i="10"/>
  <c r="M14538" i="10"/>
  <c r="M14537" i="10"/>
  <c r="M14536" i="10"/>
  <c r="M14535" i="10"/>
  <c r="M14534" i="10"/>
  <c r="M14533" i="10"/>
  <c r="M14532" i="10"/>
  <c r="M14531" i="10"/>
  <c r="M14530" i="10"/>
  <c r="M14529" i="10"/>
  <c r="M14528" i="10"/>
  <c r="M14527" i="10"/>
  <c r="M14526" i="10"/>
  <c r="M14525" i="10"/>
  <c r="M14524" i="10"/>
  <c r="M14523" i="10"/>
  <c r="M14522" i="10"/>
  <c r="M14521" i="10"/>
  <c r="M14520" i="10"/>
  <c r="M14519" i="10"/>
  <c r="M14518" i="10"/>
  <c r="M14517" i="10"/>
  <c r="M14516" i="10"/>
  <c r="M14515" i="10"/>
  <c r="M14514" i="10"/>
  <c r="M14513" i="10"/>
  <c r="M14512" i="10"/>
  <c r="M14511" i="10"/>
  <c r="M14510" i="10"/>
  <c r="M14509" i="10"/>
  <c r="M14508" i="10"/>
  <c r="M14507" i="10"/>
  <c r="M14506" i="10"/>
  <c r="M14505" i="10"/>
  <c r="M14504" i="10"/>
  <c r="M14503" i="10"/>
  <c r="M14502" i="10"/>
  <c r="M14501" i="10"/>
  <c r="M14500" i="10"/>
  <c r="M14499" i="10"/>
  <c r="M14498" i="10"/>
  <c r="M14497" i="10"/>
  <c r="M14496" i="10"/>
  <c r="M14495" i="10"/>
  <c r="M14494" i="10"/>
  <c r="M14493" i="10"/>
  <c r="M14492" i="10"/>
  <c r="M14491" i="10"/>
  <c r="M14490" i="10"/>
  <c r="M14489" i="10"/>
  <c r="M14488" i="10"/>
  <c r="M14487" i="10"/>
  <c r="M14486" i="10"/>
  <c r="M14485" i="10"/>
  <c r="M14484" i="10"/>
  <c r="M14483" i="10"/>
  <c r="M14482" i="10"/>
  <c r="M14481" i="10"/>
  <c r="M14480" i="10"/>
  <c r="M14479" i="10"/>
  <c r="M14478" i="10"/>
  <c r="M14477" i="10"/>
  <c r="M14476" i="10"/>
  <c r="M14475" i="10"/>
  <c r="M14474" i="10"/>
  <c r="M14473" i="10"/>
  <c r="M14472" i="10"/>
  <c r="M14471" i="10"/>
  <c r="M14470" i="10"/>
  <c r="M14469" i="10"/>
  <c r="M14468" i="10"/>
  <c r="M14467" i="10"/>
  <c r="M14466" i="10"/>
  <c r="M14465" i="10"/>
  <c r="M14464" i="10"/>
  <c r="M14463" i="10"/>
  <c r="M14462" i="10"/>
  <c r="M14461" i="10"/>
  <c r="M14460" i="10"/>
  <c r="M14459" i="10"/>
  <c r="M14458" i="10"/>
  <c r="M14457" i="10"/>
  <c r="M14456" i="10"/>
  <c r="M14455" i="10"/>
  <c r="M14454" i="10"/>
  <c r="M14453" i="10"/>
  <c r="M14452" i="10"/>
  <c r="M14451" i="10"/>
  <c r="M14450" i="10"/>
  <c r="M14449" i="10"/>
  <c r="M14448" i="10"/>
  <c r="M14447" i="10"/>
  <c r="M14446" i="10"/>
  <c r="M14445" i="10"/>
  <c r="M14444" i="10"/>
  <c r="M14443" i="10"/>
  <c r="M14442" i="10"/>
  <c r="M14441" i="10"/>
  <c r="M14440" i="10"/>
  <c r="M14439" i="10"/>
  <c r="M14438" i="10"/>
  <c r="M14437" i="10"/>
  <c r="M14436" i="10"/>
  <c r="M14435" i="10"/>
  <c r="M14434" i="10"/>
  <c r="M14433" i="10"/>
  <c r="M14432" i="10"/>
  <c r="M14431" i="10"/>
  <c r="M14430" i="10"/>
  <c r="M14429" i="10"/>
  <c r="M14428" i="10"/>
  <c r="M14427" i="10"/>
  <c r="M14426" i="10"/>
  <c r="M14425" i="10"/>
  <c r="M14424" i="10"/>
  <c r="M14423" i="10"/>
  <c r="M14422" i="10"/>
  <c r="M14421" i="10"/>
  <c r="M14420" i="10"/>
  <c r="M14419" i="10"/>
  <c r="M14418" i="10"/>
  <c r="M14417" i="10"/>
  <c r="M14416" i="10"/>
  <c r="M14415" i="10"/>
  <c r="M14414" i="10"/>
  <c r="M14413" i="10"/>
  <c r="M14412" i="10"/>
  <c r="M14411" i="10"/>
  <c r="M14410" i="10"/>
  <c r="M14409" i="10"/>
  <c r="M14408" i="10"/>
  <c r="M14407" i="10"/>
  <c r="M14406" i="10"/>
  <c r="M14405" i="10"/>
  <c r="M14404" i="10"/>
  <c r="M14403" i="10"/>
  <c r="M14402" i="10"/>
  <c r="M14401" i="10"/>
  <c r="M14400" i="10"/>
  <c r="M14399" i="10"/>
  <c r="M14398" i="10"/>
  <c r="M14397" i="10"/>
  <c r="M14396" i="10"/>
  <c r="M14395" i="10"/>
  <c r="M14394" i="10"/>
  <c r="M14393" i="10"/>
  <c r="M14392" i="10"/>
  <c r="M14391" i="10"/>
  <c r="M14390" i="10"/>
  <c r="M14389" i="10"/>
  <c r="M14388" i="10"/>
  <c r="M14387" i="10"/>
  <c r="M14386" i="10"/>
  <c r="M14385" i="10"/>
  <c r="M14384" i="10"/>
  <c r="M14383" i="10"/>
  <c r="M14382" i="10"/>
  <c r="M14381" i="10"/>
  <c r="M14380" i="10"/>
  <c r="M14379" i="10"/>
  <c r="M14378" i="10"/>
  <c r="M14377" i="10"/>
  <c r="M14376" i="10"/>
  <c r="M14375" i="10"/>
  <c r="M14374" i="10"/>
  <c r="M14373" i="10"/>
  <c r="M14372" i="10"/>
  <c r="M14371" i="10"/>
  <c r="M14370" i="10"/>
  <c r="M14369" i="10"/>
  <c r="M14368" i="10"/>
  <c r="M14367" i="10"/>
  <c r="M14366" i="10"/>
  <c r="M14365" i="10"/>
  <c r="M14364" i="10"/>
  <c r="M14363" i="10"/>
  <c r="M14362" i="10"/>
  <c r="M14361" i="10"/>
  <c r="M14360" i="10"/>
  <c r="M14359" i="10"/>
  <c r="M14358" i="10"/>
  <c r="M14357" i="10"/>
  <c r="M14356" i="10"/>
  <c r="M14355" i="10"/>
  <c r="M14354" i="10"/>
  <c r="M14353" i="10"/>
  <c r="M14352" i="10"/>
  <c r="M14351" i="10"/>
  <c r="M14350" i="10"/>
  <c r="M14349" i="10"/>
  <c r="M14348" i="10"/>
  <c r="M14347" i="10"/>
  <c r="M14346" i="10"/>
  <c r="M14345" i="10"/>
  <c r="M14344" i="10"/>
  <c r="M14343" i="10"/>
  <c r="M14342" i="10"/>
  <c r="M14341" i="10"/>
  <c r="M14340" i="10"/>
  <c r="M14339" i="10"/>
  <c r="M14338" i="10"/>
  <c r="M14337" i="10"/>
  <c r="M14336" i="10"/>
  <c r="M14335" i="10"/>
  <c r="M14334" i="10"/>
  <c r="M14333" i="10"/>
  <c r="M14332" i="10"/>
  <c r="M14331" i="10"/>
  <c r="M14330" i="10"/>
  <c r="M14329" i="10"/>
  <c r="M14328" i="10"/>
  <c r="M14327" i="10"/>
  <c r="M14326" i="10"/>
  <c r="M14325" i="10"/>
  <c r="M14324" i="10"/>
  <c r="M14323" i="10"/>
  <c r="M14322" i="10"/>
  <c r="M14321" i="10"/>
  <c r="M14320" i="10"/>
  <c r="M14319" i="10"/>
  <c r="M14318" i="10"/>
  <c r="M14317" i="10"/>
  <c r="M14316" i="10"/>
  <c r="M14315" i="10"/>
  <c r="M14314" i="10"/>
  <c r="M14313" i="10"/>
  <c r="M14312" i="10"/>
  <c r="M14311" i="10"/>
  <c r="M14310" i="10"/>
  <c r="M14309" i="10"/>
  <c r="M14308" i="10"/>
  <c r="M14307" i="10"/>
  <c r="M14306" i="10"/>
  <c r="M14305" i="10"/>
  <c r="M14304" i="10"/>
  <c r="M14303" i="10"/>
  <c r="M14302" i="10"/>
  <c r="M14301" i="10"/>
  <c r="M14300" i="10"/>
  <c r="M14299" i="10"/>
  <c r="M14298" i="10"/>
  <c r="M14297" i="10"/>
  <c r="M14296" i="10"/>
  <c r="M14295" i="10"/>
  <c r="M14294" i="10"/>
  <c r="M14293" i="10"/>
  <c r="M14292" i="10"/>
  <c r="M14291" i="10"/>
  <c r="M14290" i="10"/>
  <c r="M14289" i="10"/>
  <c r="M14288" i="10"/>
  <c r="M14287" i="10"/>
  <c r="M14286" i="10"/>
  <c r="M14285" i="10"/>
  <c r="M14284" i="10"/>
  <c r="M14283" i="10"/>
  <c r="M14282" i="10"/>
  <c r="M14281" i="10"/>
  <c r="M14280" i="10"/>
  <c r="M14279" i="10"/>
  <c r="M14278" i="10"/>
  <c r="M14277" i="10"/>
  <c r="M14276" i="10"/>
  <c r="M14275" i="10"/>
  <c r="M14274" i="10"/>
  <c r="M14273" i="10"/>
  <c r="M14272" i="10"/>
  <c r="M14271" i="10"/>
  <c r="M14270" i="10"/>
  <c r="M14269" i="10"/>
  <c r="M14268" i="10"/>
  <c r="M14267" i="10"/>
  <c r="M14266" i="10"/>
  <c r="M14265" i="10"/>
  <c r="M14264" i="10"/>
  <c r="M14263" i="10"/>
  <c r="M14262" i="10"/>
  <c r="M14261" i="10"/>
  <c r="M14260" i="10"/>
  <c r="M14259" i="10"/>
  <c r="M14258" i="10"/>
  <c r="M14257" i="10"/>
  <c r="M14256" i="10"/>
  <c r="M14255" i="10"/>
  <c r="M14254" i="10"/>
  <c r="M14253" i="10"/>
  <c r="M14252" i="10"/>
  <c r="M14251" i="10"/>
  <c r="M14250" i="10"/>
  <c r="M14249" i="10"/>
  <c r="M14248" i="10"/>
  <c r="M14247" i="10"/>
  <c r="M14246" i="10"/>
  <c r="M14245" i="10"/>
  <c r="M14244" i="10"/>
  <c r="M14243" i="10"/>
  <c r="M14242" i="10"/>
  <c r="M14241" i="10"/>
  <c r="M14240" i="10"/>
  <c r="M14239" i="10"/>
  <c r="M14238" i="10"/>
  <c r="M14237" i="10"/>
  <c r="M14236" i="10"/>
  <c r="M14235" i="10"/>
  <c r="M14234" i="10"/>
  <c r="M14233" i="10"/>
  <c r="M14232" i="10"/>
  <c r="M14231" i="10"/>
  <c r="M14230" i="10"/>
  <c r="M14229" i="10"/>
  <c r="M14228" i="10"/>
  <c r="M14227" i="10"/>
  <c r="M14226" i="10"/>
  <c r="M14225" i="10"/>
  <c r="M14224" i="10"/>
  <c r="M14223" i="10"/>
  <c r="M14222" i="10"/>
  <c r="M14221" i="10"/>
  <c r="M14220" i="10"/>
  <c r="M14219" i="10"/>
  <c r="M14218" i="10"/>
  <c r="M14217" i="10"/>
  <c r="M14216" i="10"/>
  <c r="M14215" i="10"/>
  <c r="M14214" i="10"/>
  <c r="M14213" i="10"/>
  <c r="M14212" i="10"/>
  <c r="M14211" i="10"/>
  <c r="M14210" i="10"/>
  <c r="M14209" i="10"/>
  <c r="M14208" i="10"/>
  <c r="M14207" i="10"/>
  <c r="M14206" i="10"/>
  <c r="M14205" i="10"/>
  <c r="M14204" i="10"/>
  <c r="M14203" i="10"/>
  <c r="M14202" i="10"/>
  <c r="M14201" i="10"/>
  <c r="M14200" i="10"/>
  <c r="M14199" i="10"/>
  <c r="M14198" i="10"/>
  <c r="M14197" i="10"/>
  <c r="M14196" i="10"/>
  <c r="M14195" i="10"/>
  <c r="M14194" i="10"/>
  <c r="M14193" i="10"/>
  <c r="M14192" i="10"/>
  <c r="M14191" i="10"/>
  <c r="M14190" i="10"/>
  <c r="M14189" i="10"/>
  <c r="M14188" i="10"/>
  <c r="M14187" i="10"/>
  <c r="M14186" i="10"/>
  <c r="M14185" i="10"/>
  <c r="M14184" i="10"/>
  <c r="M14183" i="10"/>
  <c r="M14182" i="10"/>
  <c r="M14181" i="10"/>
  <c r="M14180" i="10"/>
  <c r="M14179" i="10"/>
  <c r="M14178" i="10"/>
  <c r="M14177" i="10"/>
  <c r="M14176" i="10"/>
  <c r="M14175" i="10"/>
  <c r="M14174" i="10"/>
  <c r="M14173" i="10"/>
  <c r="M14172" i="10"/>
  <c r="M14171" i="10"/>
  <c r="M14170" i="10"/>
  <c r="M14169" i="10"/>
  <c r="M14168" i="10"/>
  <c r="M14167" i="10"/>
  <c r="M14166" i="10"/>
  <c r="M14165" i="10"/>
  <c r="M14164" i="10"/>
  <c r="M14163" i="10"/>
  <c r="M14162" i="10"/>
  <c r="M14161" i="10"/>
  <c r="M14160" i="10"/>
  <c r="M14159" i="10"/>
  <c r="M14158" i="10"/>
  <c r="M14157" i="10"/>
  <c r="M14156" i="10"/>
  <c r="M14155" i="10"/>
  <c r="M14154" i="10"/>
  <c r="M14153" i="10"/>
  <c r="M14152" i="10"/>
  <c r="M14151" i="10"/>
  <c r="M14150" i="10"/>
  <c r="M14149" i="10"/>
  <c r="M14148" i="10"/>
  <c r="M14147" i="10"/>
  <c r="M14146" i="10"/>
  <c r="M14145" i="10"/>
  <c r="M14144" i="10"/>
  <c r="M14143" i="10"/>
  <c r="M14142" i="10"/>
  <c r="M14141" i="10"/>
  <c r="M14140" i="10"/>
  <c r="M14139" i="10"/>
  <c r="M14138" i="10"/>
  <c r="M14137" i="10"/>
  <c r="M14136" i="10"/>
  <c r="M14135" i="10"/>
  <c r="M14134" i="10"/>
  <c r="M14133" i="10"/>
  <c r="M14132" i="10"/>
  <c r="M14131" i="10"/>
  <c r="M14130" i="10"/>
  <c r="M14129" i="10"/>
  <c r="M14128" i="10"/>
  <c r="M14127" i="10"/>
  <c r="M14126" i="10"/>
  <c r="M14125" i="10"/>
  <c r="M14124" i="10"/>
  <c r="M14123" i="10"/>
  <c r="M14122" i="10"/>
  <c r="M14121" i="10"/>
  <c r="M14120" i="10"/>
  <c r="M14119" i="10"/>
  <c r="M14118" i="10"/>
  <c r="M14117" i="10"/>
  <c r="M14116" i="10"/>
  <c r="M14115" i="10"/>
  <c r="M14114" i="10"/>
  <c r="M14113" i="10"/>
  <c r="M14112" i="10"/>
  <c r="M14111" i="10"/>
  <c r="M14110" i="10"/>
  <c r="M14109" i="10"/>
  <c r="M14108" i="10"/>
  <c r="M14107" i="10"/>
  <c r="M14106" i="10"/>
  <c r="M14105" i="10"/>
  <c r="M14104" i="10"/>
  <c r="M14103" i="10"/>
  <c r="M14102" i="10"/>
  <c r="M14101" i="10"/>
  <c r="M14100" i="10"/>
  <c r="M14099" i="10"/>
  <c r="M14098" i="10"/>
  <c r="M14097" i="10"/>
  <c r="M14096" i="10"/>
  <c r="M14095" i="10"/>
  <c r="M14094" i="10"/>
  <c r="M14093" i="10"/>
  <c r="M14092" i="10"/>
  <c r="M14091" i="10"/>
  <c r="M14090" i="10"/>
  <c r="M14089" i="10"/>
  <c r="M14088" i="10"/>
  <c r="M14087" i="10"/>
  <c r="M14086" i="10"/>
  <c r="M14085" i="10"/>
  <c r="M14084" i="10"/>
  <c r="M14083" i="10"/>
  <c r="M14082" i="10"/>
  <c r="M14081" i="10"/>
  <c r="M14080" i="10"/>
  <c r="M14079" i="10"/>
  <c r="M14078" i="10"/>
  <c r="M14077" i="10"/>
  <c r="M14076" i="10"/>
  <c r="M14075" i="10"/>
  <c r="M14074" i="10"/>
  <c r="M14073" i="10"/>
  <c r="M14072" i="10"/>
  <c r="M14071" i="10"/>
  <c r="M14070" i="10"/>
  <c r="M14069" i="10"/>
  <c r="M14068" i="10"/>
  <c r="M14067" i="10"/>
  <c r="M14066" i="10"/>
  <c r="M14065" i="10"/>
  <c r="M14064" i="10"/>
  <c r="M14063" i="10"/>
  <c r="M14062" i="10"/>
  <c r="M14061" i="10"/>
  <c r="M14060" i="10"/>
  <c r="M14059" i="10"/>
  <c r="M14058" i="10"/>
  <c r="M14057" i="10"/>
  <c r="M14056" i="10"/>
  <c r="M14055" i="10"/>
  <c r="M14054" i="10"/>
  <c r="M14053" i="10"/>
  <c r="M14052" i="10"/>
  <c r="M14051" i="10"/>
  <c r="M14050" i="10"/>
  <c r="M14049" i="10"/>
  <c r="M14048" i="10"/>
  <c r="M14047" i="10"/>
  <c r="M14046" i="10"/>
  <c r="M14045" i="10"/>
  <c r="M14044" i="10"/>
  <c r="M14043" i="10"/>
  <c r="M14042" i="10"/>
  <c r="M14041" i="10"/>
  <c r="M14040" i="10"/>
  <c r="M14039" i="10"/>
  <c r="M14038" i="10"/>
  <c r="M14037" i="10"/>
  <c r="M14036" i="10"/>
  <c r="M14035" i="10"/>
  <c r="M14034" i="10"/>
  <c r="M14033" i="10"/>
  <c r="M14032" i="10"/>
  <c r="M14031" i="10"/>
  <c r="M14030" i="10"/>
  <c r="M14029" i="10"/>
  <c r="M14028" i="10"/>
  <c r="M14027" i="10"/>
  <c r="M14026" i="10"/>
  <c r="M14025" i="10"/>
  <c r="M14024" i="10"/>
  <c r="M14023" i="10"/>
  <c r="M14022" i="10"/>
  <c r="M14021" i="10"/>
  <c r="M14020" i="10"/>
  <c r="M14019" i="10"/>
  <c r="M14018" i="10"/>
  <c r="M14017" i="10"/>
  <c r="M14016" i="10"/>
  <c r="M14015" i="10"/>
  <c r="M14014" i="10"/>
  <c r="M14013" i="10"/>
  <c r="M14012" i="10"/>
  <c r="M14011" i="10"/>
  <c r="M14010" i="10"/>
  <c r="M14009" i="10"/>
  <c r="M14008" i="10"/>
  <c r="M14007" i="10"/>
  <c r="M14006" i="10"/>
  <c r="M14005" i="10"/>
  <c r="M14004" i="10"/>
  <c r="M14003" i="10"/>
  <c r="M14002" i="10"/>
  <c r="M14001" i="10"/>
  <c r="M14000" i="10"/>
  <c r="M13999" i="10"/>
  <c r="M13998" i="10"/>
  <c r="M13997" i="10"/>
  <c r="M13996" i="10"/>
  <c r="M13995" i="10"/>
  <c r="M13994" i="10"/>
  <c r="M13993" i="10"/>
  <c r="M13992" i="10"/>
  <c r="M13991" i="10"/>
  <c r="M13990" i="10"/>
  <c r="M13989" i="10"/>
  <c r="M13988" i="10"/>
  <c r="M13987" i="10"/>
  <c r="M13986" i="10"/>
  <c r="M13985" i="10"/>
  <c r="M13984" i="10"/>
  <c r="M13983" i="10"/>
  <c r="M13982" i="10"/>
  <c r="M13981" i="10"/>
  <c r="M13980" i="10"/>
  <c r="M13979" i="10"/>
  <c r="M13978" i="10"/>
  <c r="M13977" i="10"/>
  <c r="M13976" i="10"/>
  <c r="M13975" i="10"/>
  <c r="M13974" i="10"/>
  <c r="M13973" i="10"/>
  <c r="M13972" i="10"/>
  <c r="M13971" i="10"/>
  <c r="M13970" i="10"/>
  <c r="M13969" i="10"/>
  <c r="M13968" i="10"/>
  <c r="M13967" i="10"/>
  <c r="M13966" i="10"/>
  <c r="M13965" i="10"/>
  <c r="M13964" i="10"/>
  <c r="M13963" i="10"/>
  <c r="M13962" i="10"/>
  <c r="M13961" i="10"/>
  <c r="M13960" i="10"/>
  <c r="M13959" i="10"/>
  <c r="M13958" i="10"/>
  <c r="M13957" i="10"/>
  <c r="M13956" i="10"/>
  <c r="M13955" i="10"/>
  <c r="M13954" i="10"/>
  <c r="M13953" i="10"/>
  <c r="M13952" i="10"/>
  <c r="M13951" i="10"/>
  <c r="M13950" i="10"/>
  <c r="M13949" i="10"/>
  <c r="M13948" i="10"/>
  <c r="M13947" i="10"/>
  <c r="M13946" i="10"/>
  <c r="M13945" i="10"/>
  <c r="M13944" i="10"/>
  <c r="M13943" i="10"/>
  <c r="M13942" i="10"/>
  <c r="M13941" i="10"/>
  <c r="M13940" i="10"/>
  <c r="M13939" i="10"/>
  <c r="M13938" i="10"/>
  <c r="M13937" i="10"/>
  <c r="M13936" i="10"/>
  <c r="M13935" i="10"/>
  <c r="M13934" i="10"/>
  <c r="M13933" i="10"/>
  <c r="M13932" i="10"/>
  <c r="M13931" i="10"/>
  <c r="M13930" i="10"/>
  <c r="M13929" i="10"/>
  <c r="M13928" i="10"/>
  <c r="M13927" i="10"/>
  <c r="M13926" i="10"/>
  <c r="M13925" i="10"/>
  <c r="M13924" i="10"/>
  <c r="M13923" i="10"/>
  <c r="M13922" i="10"/>
  <c r="M13921" i="10"/>
  <c r="M13920" i="10"/>
  <c r="M13919" i="10"/>
  <c r="M13918" i="10"/>
  <c r="M13917" i="10"/>
  <c r="M13916" i="10"/>
  <c r="M13915" i="10"/>
  <c r="M13914" i="10"/>
  <c r="M13913" i="10"/>
  <c r="M13912" i="10"/>
  <c r="M13911" i="10"/>
  <c r="M13910" i="10"/>
  <c r="M13909" i="10"/>
  <c r="M13908" i="10"/>
  <c r="M13907" i="10"/>
  <c r="M13906" i="10"/>
  <c r="M13905" i="10"/>
  <c r="M13904" i="10"/>
  <c r="M13903" i="10"/>
  <c r="M13902" i="10"/>
  <c r="M13901" i="10"/>
  <c r="M13900" i="10"/>
  <c r="M13899" i="10"/>
  <c r="M13898" i="10"/>
  <c r="M13897" i="10"/>
  <c r="M13896" i="10"/>
  <c r="M13895" i="10"/>
  <c r="M13894" i="10"/>
  <c r="M13893" i="10"/>
  <c r="M13892" i="10"/>
  <c r="M13891" i="10"/>
  <c r="M13890" i="10"/>
  <c r="M13889" i="10"/>
  <c r="M13888" i="10"/>
  <c r="M13887" i="10"/>
  <c r="M13886" i="10"/>
  <c r="M13885" i="10"/>
  <c r="M13884" i="10"/>
  <c r="M13883" i="10"/>
  <c r="M13882" i="10"/>
  <c r="M13881" i="10"/>
  <c r="M13880" i="10"/>
  <c r="M13879" i="10"/>
  <c r="M13878" i="10"/>
  <c r="M13877" i="10"/>
  <c r="M13876" i="10"/>
  <c r="M13875" i="10"/>
  <c r="M13874" i="10"/>
  <c r="M13873" i="10"/>
  <c r="M13872" i="10"/>
  <c r="M13871" i="10"/>
  <c r="M13870" i="10"/>
  <c r="M13869" i="10"/>
  <c r="M13868" i="10"/>
  <c r="M13867" i="10"/>
  <c r="M13866" i="10"/>
  <c r="M13865" i="10"/>
  <c r="M13864" i="10"/>
  <c r="M13863" i="10"/>
  <c r="M13862" i="10"/>
  <c r="M13861" i="10"/>
  <c r="M13860" i="10"/>
  <c r="M13859" i="10"/>
  <c r="M13858" i="10"/>
  <c r="M13857" i="10"/>
  <c r="M13856" i="10"/>
  <c r="M13855" i="10"/>
  <c r="M13854" i="10"/>
  <c r="M13853" i="10"/>
  <c r="M13852" i="10"/>
  <c r="M13851" i="10"/>
  <c r="M13850" i="10"/>
  <c r="M13849" i="10"/>
  <c r="M13848" i="10"/>
  <c r="M13847" i="10"/>
  <c r="M13846" i="10"/>
  <c r="M13845" i="10"/>
  <c r="M13844" i="10"/>
  <c r="M13843" i="10"/>
  <c r="M13842" i="10"/>
  <c r="M13841" i="10"/>
  <c r="M13840" i="10"/>
  <c r="M13839" i="10"/>
  <c r="M13838" i="10"/>
  <c r="M13837" i="10"/>
  <c r="M13836" i="10"/>
  <c r="M13835" i="10"/>
  <c r="M13834" i="10"/>
  <c r="M13833" i="10"/>
  <c r="M13832" i="10"/>
  <c r="M13831" i="10"/>
  <c r="M13830" i="10"/>
  <c r="M13829" i="10"/>
  <c r="M13828" i="10"/>
  <c r="M13827" i="10"/>
  <c r="M13826" i="10"/>
  <c r="M13825" i="10"/>
  <c r="M13824" i="10"/>
  <c r="M13823" i="10"/>
  <c r="M13822" i="10"/>
  <c r="M13821" i="10"/>
  <c r="M13820" i="10"/>
  <c r="M13819" i="10"/>
  <c r="M13818" i="10"/>
  <c r="M13817" i="10"/>
  <c r="M13816" i="10"/>
  <c r="M13815" i="10"/>
  <c r="M13814" i="10"/>
  <c r="M13813" i="10"/>
  <c r="M13812" i="10"/>
  <c r="M13811" i="10"/>
  <c r="M13810" i="10"/>
  <c r="M13809" i="10"/>
  <c r="M13808" i="10"/>
  <c r="M13807" i="10"/>
  <c r="M13806" i="10"/>
  <c r="M13805" i="10"/>
  <c r="M13804" i="10"/>
  <c r="M13803" i="10"/>
  <c r="M13802" i="10"/>
  <c r="M13801" i="10"/>
  <c r="M13800" i="10"/>
  <c r="M13799" i="10"/>
  <c r="M13798" i="10"/>
  <c r="M13797" i="10"/>
  <c r="M13796" i="10"/>
  <c r="M13795" i="10"/>
  <c r="M13794" i="10"/>
  <c r="M13793" i="10"/>
  <c r="M13792" i="10"/>
  <c r="M13791" i="10"/>
  <c r="M13790" i="10"/>
  <c r="M13789" i="10"/>
  <c r="M13788" i="10"/>
  <c r="M13787" i="10"/>
  <c r="M13786" i="10"/>
  <c r="M13785" i="10"/>
  <c r="M13784" i="10"/>
  <c r="M13783" i="10"/>
  <c r="M13782" i="10"/>
  <c r="M13781" i="10"/>
  <c r="M13780" i="10"/>
  <c r="M13779" i="10"/>
  <c r="M13778" i="10"/>
  <c r="M13777" i="10"/>
  <c r="M13776" i="10"/>
  <c r="M13775" i="10"/>
  <c r="M13774" i="10"/>
  <c r="M13773" i="10"/>
  <c r="M13772" i="10"/>
  <c r="M13771" i="10"/>
  <c r="M13770" i="10"/>
  <c r="M13769" i="10"/>
  <c r="M13768" i="10"/>
  <c r="M13767" i="10"/>
  <c r="M13766" i="10"/>
  <c r="M13765" i="10"/>
  <c r="M13764" i="10"/>
  <c r="M13763" i="10"/>
  <c r="M13762" i="10"/>
  <c r="M13761" i="10"/>
  <c r="M13760" i="10"/>
  <c r="M13759" i="10"/>
  <c r="M13758" i="10"/>
  <c r="M13757" i="10"/>
  <c r="M13756" i="10"/>
  <c r="M13755" i="10"/>
  <c r="M13754" i="10"/>
  <c r="M13753" i="10"/>
  <c r="M13752" i="10"/>
  <c r="M13751" i="10"/>
  <c r="M13750" i="10"/>
  <c r="M13749" i="10"/>
  <c r="M13748" i="10"/>
  <c r="M13747" i="10"/>
  <c r="M13746" i="10"/>
  <c r="M13745" i="10"/>
  <c r="M13744" i="10"/>
  <c r="M13743" i="10"/>
  <c r="M13742" i="10"/>
  <c r="M13741" i="10"/>
  <c r="M13740" i="10"/>
  <c r="M13739" i="10"/>
  <c r="M13738" i="10"/>
  <c r="M13737" i="10"/>
  <c r="M13736" i="10"/>
  <c r="M13735" i="10"/>
  <c r="M13734" i="10"/>
  <c r="M13733" i="10"/>
  <c r="M13732" i="10"/>
  <c r="M13731" i="10"/>
  <c r="M13730" i="10"/>
  <c r="M13729" i="10"/>
  <c r="M13728" i="10"/>
  <c r="M13727" i="10"/>
  <c r="M13726" i="10"/>
  <c r="M13725" i="10"/>
  <c r="M13724" i="10"/>
  <c r="M13723" i="10"/>
  <c r="M13722" i="10"/>
  <c r="M13721" i="10"/>
  <c r="M13720" i="10"/>
  <c r="M13719" i="10"/>
  <c r="M13718" i="10"/>
  <c r="M13717" i="10"/>
  <c r="M13716" i="10"/>
  <c r="M13715" i="10"/>
  <c r="M13714" i="10"/>
  <c r="M13713" i="10"/>
  <c r="M13712" i="10"/>
  <c r="M13711" i="10"/>
  <c r="M13710" i="10"/>
  <c r="M13709" i="10"/>
  <c r="M13708" i="10"/>
  <c r="M13707" i="10"/>
  <c r="M13706" i="10"/>
  <c r="M13705" i="10"/>
  <c r="M13704" i="10"/>
  <c r="M13703" i="10"/>
  <c r="M13702" i="10"/>
  <c r="M13701" i="10"/>
  <c r="M13700" i="10"/>
  <c r="M13699" i="10"/>
  <c r="M13698" i="10"/>
  <c r="M13697" i="10"/>
  <c r="M13696" i="10"/>
  <c r="M13695" i="10"/>
  <c r="M13694" i="10"/>
  <c r="M13693" i="10"/>
  <c r="M13692" i="10"/>
  <c r="M13691" i="10"/>
  <c r="M13690" i="10"/>
  <c r="M13689" i="10"/>
  <c r="M13688" i="10"/>
  <c r="M13687" i="10"/>
  <c r="M13686" i="10"/>
  <c r="M13685" i="10"/>
  <c r="M13684" i="10"/>
  <c r="M13683" i="10"/>
  <c r="M13682" i="10"/>
  <c r="M13681" i="10"/>
  <c r="M13680" i="10"/>
  <c r="M13679" i="10"/>
  <c r="M13678" i="10"/>
  <c r="M13677" i="10"/>
  <c r="M13676" i="10"/>
  <c r="M13675" i="10"/>
  <c r="M13674" i="10"/>
  <c r="M13673" i="10"/>
  <c r="M13672" i="10"/>
  <c r="M13671" i="10"/>
  <c r="M13670" i="10"/>
  <c r="M13669" i="10"/>
  <c r="M13668" i="10"/>
  <c r="M13667" i="10"/>
  <c r="M13666" i="10"/>
  <c r="M13665" i="10"/>
  <c r="M13664" i="10"/>
  <c r="M13663" i="10"/>
  <c r="M13662" i="10"/>
  <c r="M13661" i="10"/>
  <c r="M13660" i="10"/>
  <c r="M13659" i="10"/>
  <c r="M13658" i="10"/>
  <c r="M13657" i="10"/>
  <c r="M13656" i="10"/>
  <c r="M13655" i="10"/>
  <c r="M13654" i="10"/>
  <c r="M13653" i="10"/>
  <c r="M13652" i="10"/>
  <c r="M13651" i="10"/>
  <c r="M13650" i="10"/>
  <c r="M13649" i="10"/>
  <c r="M13648" i="10"/>
  <c r="M13647" i="10"/>
  <c r="M13646" i="10"/>
  <c r="M13645" i="10"/>
  <c r="M13644" i="10"/>
  <c r="M13643" i="10"/>
  <c r="M13642" i="10"/>
  <c r="M13641" i="10"/>
  <c r="M13640" i="10"/>
  <c r="M13639" i="10"/>
  <c r="M13638" i="10"/>
  <c r="M13637" i="10"/>
  <c r="M13636" i="10"/>
  <c r="M13635" i="10"/>
  <c r="M13634" i="10"/>
  <c r="M13633" i="10"/>
  <c r="M13632" i="10"/>
  <c r="M13631" i="10"/>
  <c r="M13630" i="10"/>
  <c r="M13629" i="10"/>
  <c r="M13628" i="10"/>
  <c r="M13627" i="10"/>
  <c r="M13626" i="10"/>
  <c r="M13625" i="10"/>
  <c r="M13624" i="10"/>
  <c r="M13623" i="10"/>
  <c r="M13622" i="10"/>
  <c r="M13621" i="10"/>
  <c r="M13620" i="10"/>
  <c r="M13619" i="10"/>
  <c r="M13618" i="10"/>
  <c r="M13617" i="10"/>
  <c r="M13616" i="10"/>
  <c r="M13615" i="10"/>
  <c r="M13614" i="10"/>
  <c r="M13613" i="10"/>
  <c r="M13612" i="10"/>
  <c r="M13611" i="10"/>
  <c r="M13610" i="10"/>
  <c r="M13609" i="10"/>
  <c r="M13608" i="10"/>
  <c r="M13607" i="10"/>
  <c r="M13606" i="10"/>
  <c r="M13605" i="10"/>
  <c r="M13604" i="10"/>
  <c r="M13603" i="10"/>
  <c r="M13602" i="10"/>
  <c r="M13601" i="10"/>
  <c r="M13600" i="10"/>
  <c r="M13599" i="10"/>
  <c r="M13598" i="10"/>
  <c r="M13597" i="10"/>
  <c r="M13596" i="10"/>
  <c r="M13595" i="10"/>
  <c r="M13594" i="10"/>
  <c r="M13593" i="10"/>
  <c r="M13592" i="10"/>
  <c r="M13591" i="10"/>
  <c r="M13590" i="10"/>
  <c r="M13589" i="10"/>
  <c r="M13588" i="10"/>
  <c r="M13587" i="10"/>
  <c r="M13586" i="10"/>
  <c r="M13585" i="10"/>
  <c r="M13584" i="10"/>
  <c r="M13583" i="10"/>
  <c r="M13582" i="10"/>
  <c r="M13581" i="10"/>
  <c r="M13580" i="10"/>
  <c r="M13579" i="10"/>
  <c r="M13578" i="10"/>
  <c r="M13577" i="10"/>
  <c r="M13576" i="10"/>
  <c r="M13575" i="10"/>
  <c r="M13574" i="10"/>
  <c r="M13573" i="10"/>
  <c r="M13572" i="10"/>
  <c r="M13571" i="10"/>
  <c r="M13570" i="10"/>
  <c r="M13569" i="10"/>
  <c r="M13568" i="10"/>
  <c r="M13567" i="10"/>
  <c r="M13566" i="10"/>
  <c r="M13565" i="10"/>
  <c r="M13564" i="10"/>
  <c r="M13563" i="10"/>
  <c r="M13562" i="10"/>
  <c r="M13561" i="10"/>
  <c r="M13560" i="10"/>
  <c r="M13559" i="10"/>
  <c r="M13558" i="10"/>
  <c r="M13557" i="10"/>
  <c r="M13556" i="10"/>
  <c r="M13555" i="10"/>
  <c r="M13554" i="10"/>
  <c r="M13553" i="10"/>
  <c r="M13552" i="10"/>
  <c r="M13551" i="10"/>
  <c r="M13550" i="10"/>
  <c r="M13549" i="10"/>
  <c r="M13548" i="10"/>
  <c r="M13547" i="10"/>
  <c r="M13546" i="10"/>
  <c r="M13545" i="10"/>
  <c r="M13544" i="10"/>
  <c r="M13543" i="10"/>
  <c r="M13542" i="10"/>
  <c r="M13541" i="10"/>
  <c r="M13540" i="10"/>
  <c r="M13539" i="10"/>
  <c r="M13538" i="10"/>
  <c r="M13537" i="10"/>
  <c r="M13536" i="10"/>
  <c r="M13535" i="10"/>
  <c r="M13534" i="10"/>
  <c r="M13533" i="10"/>
  <c r="M13532" i="10"/>
  <c r="M13531" i="10"/>
  <c r="M13530" i="10"/>
  <c r="M13529" i="10"/>
  <c r="M13528" i="10"/>
  <c r="M13527" i="10"/>
  <c r="M13526" i="10"/>
  <c r="M13525" i="10"/>
  <c r="M13524" i="10"/>
  <c r="M13523" i="10"/>
  <c r="M13522" i="10"/>
  <c r="M13521" i="10"/>
  <c r="M13520" i="10"/>
  <c r="M13519" i="10"/>
  <c r="M13518" i="10"/>
  <c r="M13517" i="10"/>
  <c r="M13516" i="10"/>
  <c r="M13515" i="10"/>
  <c r="M13514" i="10"/>
  <c r="M13513" i="10"/>
  <c r="M13512" i="10"/>
  <c r="M13511" i="10"/>
  <c r="M13510" i="10"/>
  <c r="M13509" i="10"/>
  <c r="M13508" i="10"/>
  <c r="M13507" i="10"/>
  <c r="M13506" i="10"/>
  <c r="M13505" i="10"/>
  <c r="M13504" i="10"/>
  <c r="M13503" i="10"/>
  <c r="M13502" i="10"/>
  <c r="M13501" i="10"/>
  <c r="M13500" i="10"/>
  <c r="M13499" i="10"/>
  <c r="M13498" i="10"/>
  <c r="M13497" i="10"/>
  <c r="M13496" i="10"/>
  <c r="M13495" i="10"/>
  <c r="M13494" i="10"/>
  <c r="M13493" i="10"/>
  <c r="M13492" i="10"/>
  <c r="M13491" i="10"/>
  <c r="M13490" i="10"/>
  <c r="M13489" i="10"/>
  <c r="M13488" i="10"/>
  <c r="M13487" i="10"/>
  <c r="M13486" i="10"/>
  <c r="M13485" i="10"/>
  <c r="M13484" i="10"/>
  <c r="M13483" i="10"/>
  <c r="M13482" i="10"/>
  <c r="M13481" i="10"/>
  <c r="M13480" i="10"/>
  <c r="M13479" i="10"/>
  <c r="M13478" i="10"/>
  <c r="M13477" i="10"/>
  <c r="M13476" i="10"/>
  <c r="M13475" i="10"/>
  <c r="M13474" i="10"/>
  <c r="M13473" i="10"/>
  <c r="M13472" i="10"/>
  <c r="M13471" i="10"/>
  <c r="M13470" i="10"/>
  <c r="M13469" i="10"/>
  <c r="M13468" i="10"/>
  <c r="M13467" i="10"/>
  <c r="M13466" i="10"/>
  <c r="M13465" i="10"/>
  <c r="M13464" i="10"/>
  <c r="M13463" i="10"/>
  <c r="M13462" i="10"/>
  <c r="M13461" i="10"/>
  <c r="M13460" i="10"/>
  <c r="M13459" i="10"/>
  <c r="M13458" i="10"/>
  <c r="M13457" i="10"/>
  <c r="M13456" i="10"/>
  <c r="M13455" i="10"/>
  <c r="M13454" i="10"/>
  <c r="M13453" i="10"/>
  <c r="M13452" i="10"/>
  <c r="M13451" i="10"/>
  <c r="M13450" i="10"/>
  <c r="M13449" i="10"/>
  <c r="M13448" i="10"/>
  <c r="M13447" i="10"/>
  <c r="M13446" i="10"/>
  <c r="M13445" i="10"/>
  <c r="M13444" i="10"/>
  <c r="M13443" i="10"/>
  <c r="M13442" i="10"/>
  <c r="M13441" i="10"/>
  <c r="M13440" i="10"/>
  <c r="M13439" i="10"/>
  <c r="M13438" i="10"/>
  <c r="M13437" i="10"/>
  <c r="M13436" i="10"/>
  <c r="M13435" i="10"/>
  <c r="M13434" i="10"/>
  <c r="M13433" i="10"/>
  <c r="M13432" i="10"/>
  <c r="M13431" i="10"/>
  <c r="M13430" i="10"/>
  <c r="M13429" i="10"/>
  <c r="M13428" i="10"/>
  <c r="M13427" i="10"/>
  <c r="M13426" i="10"/>
  <c r="M13425" i="10"/>
  <c r="M13424" i="10"/>
  <c r="M13423" i="10"/>
  <c r="M13422" i="10"/>
  <c r="M13421" i="10"/>
  <c r="M13420" i="10"/>
  <c r="M13419" i="10"/>
  <c r="M13418" i="10"/>
  <c r="M13417" i="10"/>
  <c r="M13416" i="10"/>
  <c r="M13415" i="10"/>
  <c r="M13414" i="10"/>
  <c r="M13413" i="10"/>
  <c r="M13412" i="10"/>
  <c r="M13411" i="10"/>
  <c r="M13410" i="10"/>
  <c r="M13409" i="10"/>
  <c r="M13408" i="10"/>
  <c r="M13407" i="10"/>
  <c r="M13406" i="10"/>
  <c r="M13405" i="10"/>
  <c r="M13404" i="10"/>
  <c r="M13403" i="10"/>
  <c r="M13402" i="10"/>
  <c r="M13401" i="10"/>
  <c r="M13400" i="10"/>
  <c r="M13399" i="10"/>
  <c r="M13398" i="10"/>
  <c r="M13397" i="10"/>
  <c r="M13396" i="10"/>
  <c r="M13395" i="10"/>
  <c r="M13394" i="10"/>
  <c r="M13393" i="10"/>
  <c r="M13392" i="10"/>
  <c r="M13391" i="10"/>
  <c r="M13390" i="10"/>
  <c r="M13389" i="10"/>
  <c r="M13388" i="10"/>
  <c r="M13387" i="10"/>
  <c r="M13386" i="10"/>
  <c r="M13385" i="10"/>
  <c r="M13384" i="10"/>
  <c r="M13383" i="10"/>
  <c r="M13382" i="10"/>
  <c r="M13381" i="10"/>
  <c r="M13380" i="10"/>
  <c r="M13379" i="10"/>
  <c r="M13378" i="10"/>
  <c r="M13377" i="10"/>
  <c r="M13376" i="10"/>
  <c r="M13375" i="10"/>
  <c r="M13374" i="10"/>
  <c r="M13373" i="10"/>
  <c r="M13372" i="10"/>
  <c r="M13371" i="10"/>
  <c r="M13370" i="10"/>
  <c r="M13369" i="10"/>
  <c r="M13368" i="10"/>
  <c r="M13367" i="10"/>
  <c r="M13366" i="10"/>
  <c r="M13365" i="10"/>
  <c r="M13364" i="10"/>
  <c r="M13363" i="10"/>
  <c r="M13362" i="10"/>
  <c r="M13361" i="10"/>
  <c r="M13360" i="10"/>
  <c r="M13359" i="10"/>
  <c r="M13358" i="10"/>
  <c r="M13357" i="10"/>
  <c r="M13356" i="10"/>
  <c r="M13355" i="10"/>
  <c r="M13354" i="10"/>
  <c r="M13353" i="10"/>
  <c r="M13352" i="10"/>
  <c r="M13351" i="10"/>
  <c r="M13350" i="10"/>
  <c r="M13349" i="10"/>
  <c r="M13348" i="10"/>
  <c r="M13347" i="10"/>
  <c r="M13346" i="10"/>
  <c r="M13345" i="10"/>
  <c r="M13344" i="10"/>
  <c r="M13343" i="10"/>
  <c r="M13342" i="10"/>
  <c r="M13341" i="10"/>
  <c r="M13340" i="10"/>
  <c r="M13339" i="10"/>
  <c r="M13338" i="10"/>
  <c r="M13337" i="10"/>
  <c r="M13336" i="10"/>
  <c r="M13335" i="10"/>
  <c r="M13334" i="10"/>
  <c r="M13333" i="10"/>
  <c r="M13332" i="10"/>
  <c r="M13331" i="10"/>
  <c r="M13330" i="10"/>
  <c r="M13329" i="10"/>
  <c r="M13328" i="10"/>
  <c r="M13327" i="10"/>
  <c r="M13326" i="10"/>
  <c r="M13325" i="10"/>
  <c r="M13324" i="10"/>
  <c r="M13323" i="10"/>
  <c r="M13322" i="10"/>
  <c r="M13321" i="10"/>
  <c r="M13320" i="10"/>
  <c r="M13319" i="10"/>
  <c r="M13318" i="10"/>
  <c r="M13317" i="10"/>
  <c r="M13316" i="10"/>
  <c r="M13315" i="10"/>
  <c r="M13314" i="10"/>
  <c r="M13313" i="10"/>
  <c r="M13312" i="10"/>
  <c r="M13311" i="10"/>
  <c r="M13310" i="10"/>
  <c r="M13309" i="10"/>
  <c r="M13308" i="10"/>
  <c r="M13307" i="10"/>
  <c r="M13306" i="10"/>
  <c r="M13305" i="10"/>
  <c r="M13304" i="10"/>
  <c r="M13303" i="10"/>
  <c r="M13302" i="10"/>
  <c r="M13301" i="10"/>
  <c r="M13300" i="10"/>
  <c r="M13299" i="10"/>
  <c r="M13298" i="10"/>
  <c r="M13297" i="10"/>
  <c r="M13296" i="10"/>
  <c r="M13295" i="10"/>
  <c r="M13294" i="10"/>
  <c r="M13293" i="10"/>
  <c r="M13292" i="10"/>
  <c r="M13291" i="10"/>
  <c r="M13290" i="10"/>
  <c r="M13289" i="10"/>
  <c r="M13288" i="10"/>
  <c r="M13287" i="10"/>
  <c r="M13286" i="10"/>
  <c r="M13285" i="10"/>
  <c r="M13284" i="10"/>
  <c r="M13283" i="10"/>
  <c r="M13282" i="10"/>
  <c r="M13281" i="10"/>
  <c r="M13280" i="10"/>
  <c r="M13279" i="10"/>
  <c r="M13278" i="10"/>
  <c r="M13277" i="10"/>
  <c r="M13276" i="10"/>
  <c r="M13275" i="10"/>
  <c r="M13274" i="10"/>
  <c r="M13273" i="10"/>
  <c r="M13272" i="10"/>
  <c r="M13271" i="10"/>
  <c r="M13270" i="10"/>
  <c r="M13269" i="10"/>
  <c r="M13268" i="10"/>
  <c r="M13267" i="10"/>
  <c r="M13266" i="10"/>
  <c r="M13265" i="10"/>
  <c r="M13264" i="10"/>
  <c r="M13263" i="10"/>
  <c r="M13262" i="10"/>
  <c r="M13261" i="10"/>
  <c r="M13260" i="10"/>
  <c r="M13259" i="10"/>
  <c r="M13258" i="10"/>
  <c r="M13257" i="10"/>
  <c r="M13256" i="10"/>
  <c r="M13255" i="10"/>
  <c r="M13254" i="10"/>
  <c r="M13253" i="10"/>
  <c r="M13252" i="10"/>
  <c r="M13251" i="10"/>
  <c r="M13250" i="10"/>
  <c r="M13249" i="10"/>
  <c r="M13248" i="10"/>
  <c r="M13247" i="10"/>
  <c r="M13246" i="10"/>
  <c r="M13245" i="10"/>
  <c r="M13244" i="10"/>
  <c r="M13243" i="10"/>
  <c r="M13242" i="10"/>
  <c r="M13241" i="10"/>
  <c r="M13240" i="10"/>
  <c r="M13239" i="10"/>
  <c r="M13238" i="10"/>
  <c r="M13237" i="10"/>
  <c r="M13236" i="10"/>
  <c r="M13235" i="10"/>
  <c r="M13234" i="10"/>
  <c r="M13233" i="10"/>
  <c r="M13232" i="10"/>
  <c r="M13231" i="10"/>
  <c r="M13230" i="10"/>
  <c r="M13229" i="10"/>
  <c r="M13228" i="10"/>
  <c r="M13227" i="10"/>
  <c r="M13226" i="10"/>
  <c r="M13225" i="10"/>
  <c r="M13224" i="10"/>
  <c r="M13223" i="10"/>
  <c r="M13222" i="10"/>
  <c r="M13221" i="10"/>
  <c r="M13220" i="10"/>
  <c r="M13219" i="10"/>
  <c r="M13218" i="10"/>
  <c r="M13217" i="10"/>
  <c r="M13216" i="10"/>
  <c r="M13215" i="10"/>
  <c r="M13214" i="10"/>
  <c r="M13213" i="10"/>
  <c r="M13212" i="10"/>
  <c r="M13211" i="10"/>
  <c r="M13210" i="10"/>
  <c r="M13209" i="10"/>
  <c r="M13208" i="10"/>
  <c r="M13207" i="10"/>
  <c r="M13206" i="10"/>
  <c r="M13205" i="10"/>
  <c r="M13204" i="10"/>
  <c r="M13203" i="10"/>
  <c r="M13202" i="10"/>
  <c r="M13201" i="10"/>
  <c r="M13200" i="10"/>
  <c r="M13199" i="10"/>
  <c r="M13198" i="10"/>
  <c r="M13197" i="10"/>
  <c r="M13196" i="10"/>
  <c r="M13195" i="10"/>
  <c r="M13194" i="10"/>
  <c r="M13193" i="10"/>
  <c r="M13192" i="10"/>
  <c r="M13191" i="10"/>
  <c r="M13190" i="10"/>
  <c r="M13189" i="10"/>
  <c r="M13188" i="10"/>
  <c r="M13187" i="10"/>
  <c r="M13186" i="10"/>
  <c r="M13185" i="10"/>
  <c r="M13184" i="10"/>
  <c r="M13183" i="10"/>
  <c r="M13182" i="10"/>
  <c r="M13181" i="10"/>
  <c r="M13180" i="10"/>
  <c r="M13179" i="10"/>
  <c r="M13178" i="10"/>
  <c r="M13177" i="10"/>
  <c r="M13176" i="10"/>
  <c r="M13175" i="10"/>
  <c r="M13174" i="10"/>
  <c r="M13173" i="10"/>
  <c r="M13172" i="10"/>
  <c r="M13171" i="10"/>
  <c r="M13170" i="10"/>
  <c r="M13169" i="10"/>
  <c r="M13168" i="10"/>
  <c r="M13167" i="10"/>
  <c r="M13166" i="10"/>
  <c r="M13165" i="10"/>
  <c r="M13164" i="10"/>
  <c r="M13163" i="10"/>
  <c r="M13162" i="10"/>
  <c r="M13161" i="10"/>
  <c r="M13160" i="10"/>
  <c r="M13159" i="10"/>
  <c r="M13158" i="10"/>
  <c r="M13157" i="10"/>
  <c r="M13156" i="10"/>
  <c r="M13155" i="10"/>
  <c r="M13154" i="10"/>
  <c r="M13153" i="10"/>
  <c r="M13152" i="10"/>
  <c r="M13151" i="10"/>
  <c r="M13150" i="10"/>
  <c r="M13149" i="10"/>
  <c r="M13148" i="10"/>
  <c r="M13147" i="10"/>
  <c r="M13146" i="10"/>
  <c r="M13145" i="10"/>
  <c r="M13144" i="10"/>
  <c r="M13143" i="10"/>
  <c r="M13142" i="10"/>
  <c r="M13141" i="10"/>
  <c r="M13140" i="10"/>
  <c r="M13139" i="10"/>
  <c r="M13138" i="10"/>
  <c r="M13137" i="10"/>
  <c r="M13136" i="10"/>
  <c r="M13135" i="10"/>
  <c r="M13134" i="10"/>
  <c r="M13133" i="10"/>
  <c r="M13132" i="10"/>
  <c r="M13131" i="10"/>
  <c r="M13130" i="10"/>
  <c r="M13129" i="10"/>
  <c r="M13128" i="10"/>
  <c r="M13127" i="10"/>
  <c r="M13126" i="10"/>
  <c r="M13125" i="10"/>
  <c r="M13124" i="10"/>
  <c r="M13123" i="10"/>
  <c r="M13122" i="10"/>
  <c r="M13121" i="10"/>
  <c r="M13120" i="10"/>
  <c r="M13119" i="10"/>
  <c r="M13118" i="10"/>
  <c r="M13117" i="10"/>
  <c r="M13116" i="10"/>
  <c r="M13115" i="10"/>
  <c r="M13114" i="10"/>
  <c r="M13113" i="10"/>
  <c r="M13112" i="10"/>
  <c r="M13111" i="10"/>
  <c r="M13110" i="10"/>
  <c r="M13109" i="10"/>
  <c r="M13108" i="10"/>
  <c r="M13107" i="10"/>
  <c r="M13106" i="10"/>
  <c r="M13105" i="10"/>
  <c r="M13104" i="10"/>
  <c r="M13103" i="10"/>
  <c r="M13102" i="10"/>
  <c r="M13101" i="10"/>
  <c r="M13100" i="10"/>
  <c r="M13099" i="10"/>
  <c r="M13098" i="10"/>
  <c r="M13097" i="10"/>
  <c r="M13096" i="10"/>
  <c r="M13095" i="10"/>
  <c r="M13094" i="10"/>
  <c r="M13093" i="10"/>
  <c r="M13092" i="10"/>
  <c r="M13091" i="10"/>
  <c r="M13090" i="10"/>
  <c r="M13089" i="10"/>
  <c r="M13088" i="10"/>
  <c r="M13087" i="10"/>
  <c r="M13086" i="10"/>
  <c r="M13085" i="10"/>
  <c r="M13084" i="10"/>
  <c r="M13083" i="10"/>
  <c r="M13082" i="10"/>
  <c r="M13081" i="10"/>
  <c r="M13080" i="10"/>
  <c r="M13079" i="10"/>
  <c r="M13078" i="10"/>
  <c r="M13077" i="10"/>
  <c r="M13076" i="10"/>
  <c r="M13075" i="10"/>
  <c r="M13074" i="10"/>
  <c r="M13073" i="10"/>
  <c r="M13072" i="10"/>
  <c r="M13071" i="10"/>
  <c r="M13070" i="10"/>
  <c r="M13069" i="10"/>
  <c r="M13068" i="10"/>
  <c r="M13067" i="10"/>
  <c r="M13066" i="10"/>
  <c r="M13065" i="10"/>
  <c r="M13064" i="10"/>
  <c r="M13063" i="10"/>
  <c r="M13062" i="10"/>
  <c r="M13061" i="10"/>
  <c r="M13060" i="10"/>
  <c r="M13059" i="10"/>
  <c r="M13058" i="10"/>
  <c r="M13057" i="10"/>
  <c r="M13056" i="10"/>
  <c r="M13055" i="10"/>
  <c r="M13054" i="10"/>
  <c r="M13053" i="10"/>
  <c r="M13052" i="10"/>
  <c r="M13051" i="10"/>
  <c r="M13050" i="10"/>
  <c r="M13049" i="10"/>
  <c r="M13048" i="10"/>
  <c r="M13047" i="10"/>
  <c r="M13046" i="10"/>
  <c r="M13045" i="10"/>
  <c r="M13044" i="10"/>
  <c r="M13043" i="10"/>
  <c r="M13042" i="10"/>
  <c r="M13041" i="10"/>
  <c r="M13040" i="10"/>
  <c r="M13039" i="10"/>
  <c r="M13038" i="10"/>
  <c r="M13037" i="10"/>
  <c r="M13036" i="10"/>
  <c r="M13035" i="10"/>
  <c r="M13034" i="10"/>
  <c r="M13033" i="10"/>
  <c r="M13032" i="10"/>
  <c r="M13031" i="10"/>
  <c r="M13030" i="10"/>
  <c r="M13029" i="10"/>
  <c r="M13028" i="10"/>
  <c r="M13027" i="10"/>
  <c r="M13026" i="10"/>
  <c r="M13025" i="10"/>
  <c r="M13024" i="10"/>
  <c r="M13023" i="10"/>
  <c r="M13022" i="10"/>
  <c r="M13021" i="10"/>
  <c r="M13020" i="10"/>
  <c r="M13019" i="10"/>
  <c r="M13018" i="10"/>
  <c r="M13017" i="10"/>
  <c r="M13016" i="10"/>
  <c r="M13015" i="10"/>
  <c r="M13014" i="10"/>
  <c r="M13013" i="10"/>
  <c r="M13012" i="10"/>
  <c r="M13011" i="10"/>
  <c r="M13010" i="10"/>
  <c r="M13009" i="10"/>
  <c r="M13008" i="10"/>
  <c r="M13007" i="10"/>
  <c r="M13006" i="10"/>
  <c r="M13005" i="10"/>
  <c r="M13004" i="10"/>
  <c r="M13003" i="10"/>
  <c r="M13002" i="10"/>
  <c r="M13001" i="10"/>
  <c r="M13000" i="10"/>
  <c r="M12999" i="10"/>
  <c r="M12998" i="10"/>
  <c r="M12997" i="10"/>
  <c r="M12996" i="10"/>
  <c r="M12995" i="10"/>
  <c r="M12994" i="10"/>
  <c r="M12993" i="10"/>
  <c r="M12992" i="10"/>
  <c r="M12991" i="10"/>
  <c r="M12990" i="10"/>
  <c r="M12989" i="10"/>
  <c r="M12988" i="10"/>
  <c r="M12987" i="10"/>
  <c r="M12986" i="10"/>
  <c r="M12985" i="10"/>
  <c r="M12984" i="10"/>
  <c r="M12983" i="10"/>
  <c r="M12982" i="10"/>
  <c r="M12981" i="10"/>
  <c r="M12980" i="10"/>
  <c r="M12979" i="10"/>
  <c r="M12978" i="10"/>
  <c r="M12977" i="10"/>
  <c r="M12976" i="10"/>
  <c r="M12975" i="10"/>
  <c r="M12974" i="10"/>
  <c r="M12973" i="10"/>
  <c r="M12972" i="10"/>
  <c r="M12971" i="10"/>
  <c r="M12970" i="10"/>
  <c r="M12969" i="10"/>
  <c r="M12968" i="10"/>
  <c r="M12967" i="10"/>
  <c r="M12966" i="10"/>
  <c r="M12965" i="10"/>
  <c r="M12964" i="10"/>
  <c r="M12963" i="10"/>
  <c r="M12962" i="10"/>
  <c r="M12961" i="10"/>
  <c r="M12960" i="10"/>
  <c r="M12959" i="10"/>
  <c r="M12958" i="10"/>
  <c r="M12957" i="10"/>
  <c r="M12956" i="10"/>
  <c r="M12955" i="10"/>
  <c r="M12954" i="10"/>
  <c r="M12953" i="10"/>
  <c r="M12952" i="10"/>
  <c r="M12951" i="10"/>
  <c r="M12950" i="10"/>
  <c r="M12949" i="10"/>
  <c r="M12948" i="10"/>
  <c r="M12947" i="10"/>
  <c r="M12946" i="10"/>
  <c r="M12945" i="10"/>
  <c r="M12944" i="10"/>
  <c r="M12943" i="10"/>
  <c r="M12942" i="10"/>
  <c r="M12941" i="10"/>
  <c r="M12940" i="10"/>
  <c r="M12939" i="10"/>
  <c r="M12938" i="10"/>
  <c r="M12937" i="10"/>
  <c r="M12936" i="10"/>
  <c r="M12935" i="10"/>
  <c r="M12934" i="10"/>
  <c r="M12933" i="10"/>
  <c r="M12932" i="10"/>
  <c r="M12931" i="10"/>
  <c r="M12930" i="10"/>
  <c r="M12929" i="10"/>
  <c r="M12928" i="10"/>
  <c r="M12927" i="10"/>
  <c r="M12926" i="10"/>
  <c r="M12925" i="10"/>
  <c r="M12924" i="10"/>
  <c r="M12923" i="10"/>
  <c r="M12922" i="10"/>
  <c r="M12921" i="10"/>
  <c r="M12920" i="10"/>
  <c r="M12919" i="10"/>
  <c r="M12918" i="10"/>
  <c r="M12917" i="10"/>
  <c r="M12916" i="10"/>
  <c r="M12915" i="10"/>
  <c r="M12914" i="10"/>
  <c r="M12913" i="10"/>
  <c r="M12912" i="10"/>
  <c r="M12911" i="10"/>
  <c r="M12910" i="10"/>
  <c r="M12909" i="10"/>
  <c r="M12908" i="10"/>
  <c r="M12907" i="10"/>
  <c r="M12906" i="10"/>
  <c r="M12905" i="10"/>
  <c r="M12904" i="10"/>
  <c r="M12903" i="10"/>
  <c r="M12902" i="10"/>
  <c r="M12901" i="10"/>
  <c r="M12900" i="10"/>
  <c r="M12899" i="10"/>
  <c r="M12898" i="10"/>
  <c r="M12897" i="10"/>
  <c r="M12896" i="10"/>
  <c r="M12895" i="10"/>
  <c r="M12894" i="10"/>
  <c r="M12893" i="10"/>
  <c r="M12892" i="10"/>
  <c r="M12891" i="10"/>
  <c r="M12890" i="10"/>
  <c r="M12889" i="10"/>
  <c r="M12888" i="10"/>
  <c r="M12887" i="10"/>
  <c r="M12886" i="10"/>
  <c r="M12885" i="10"/>
  <c r="M12884" i="10"/>
  <c r="M12883" i="10"/>
  <c r="M12882" i="10"/>
  <c r="M12881" i="10"/>
  <c r="M12880" i="10"/>
  <c r="M12879" i="10"/>
  <c r="M12878" i="10"/>
  <c r="M12877" i="10"/>
  <c r="M12876" i="10"/>
  <c r="M12875" i="10"/>
  <c r="M12874" i="10"/>
  <c r="M12873" i="10"/>
  <c r="M12872" i="10"/>
  <c r="M12871" i="10"/>
  <c r="M12870" i="10"/>
  <c r="M12869" i="10"/>
  <c r="M12868" i="10"/>
  <c r="M12867" i="10"/>
  <c r="M12866" i="10"/>
  <c r="M12865" i="10"/>
  <c r="M12864" i="10"/>
  <c r="M12863" i="10"/>
  <c r="M12862" i="10"/>
  <c r="M12861" i="10"/>
  <c r="M12860" i="10"/>
  <c r="M12859" i="10"/>
  <c r="M12858" i="10"/>
  <c r="M12857" i="10"/>
  <c r="M12856" i="10"/>
  <c r="M12855" i="10"/>
  <c r="M12854" i="10"/>
  <c r="M12853" i="10"/>
  <c r="M12852" i="10"/>
  <c r="M12851" i="10"/>
  <c r="M12850" i="10"/>
  <c r="M12849" i="10"/>
  <c r="M12848" i="10"/>
  <c r="M12847" i="10"/>
  <c r="M12846" i="10"/>
  <c r="M12845" i="10"/>
  <c r="M12844" i="10"/>
  <c r="M12843" i="10"/>
  <c r="M12842" i="10"/>
  <c r="M12841" i="10"/>
  <c r="M12840" i="10"/>
  <c r="M12839" i="10"/>
  <c r="M12838" i="10"/>
  <c r="M12837" i="10"/>
  <c r="M12836" i="10"/>
  <c r="M12835" i="10"/>
  <c r="M12834" i="10"/>
  <c r="M12833" i="10"/>
  <c r="M12832" i="10"/>
  <c r="M12831" i="10"/>
  <c r="M12830" i="10"/>
  <c r="M12829" i="10"/>
  <c r="M12828" i="10"/>
  <c r="M12827" i="10"/>
  <c r="M12826" i="10"/>
  <c r="M12825" i="10"/>
  <c r="M12824" i="10"/>
  <c r="M12823" i="10"/>
  <c r="M12822" i="10"/>
  <c r="M12821" i="10"/>
  <c r="M12820" i="10"/>
  <c r="M12819" i="10"/>
  <c r="M12818" i="10"/>
  <c r="M12817" i="10"/>
  <c r="M12816" i="10"/>
  <c r="M12815" i="10"/>
  <c r="M12814" i="10"/>
  <c r="M12813" i="10"/>
  <c r="M12812" i="10"/>
  <c r="M12811" i="10"/>
  <c r="M12810" i="10"/>
  <c r="M12809" i="10"/>
  <c r="M12808" i="10"/>
  <c r="M12807" i="10"/>
  <c r="M12806" i="10"/>
  <c r="M12805" i="10"/>
  <c r="M12804" i="10"/>
  <c r="M12803" i="10"/>
  <c r="M12802" i="10"/>
  <c r="M12801" i="10"/>
  <c r="M12800" i="10"/>
  <c r="M12799" i="10"/>
  <c r="M12798" i="10"/>
  <c r="M12797" i="10"/>
  <c r="M12796" i="10"/>
  <c r="M12795" i="10"/>
  <c r="M12794" i="10"/>
  <c r="M12793" i="10"/>
  <c r="M12792" i="10"/>
  <c r="M12791" i="10"/>
  <c r="M12790" i="10"/>
  <c r="M12789" i="10"/>
  <c r="M12788" i="10"/>
  <c r="M12787" i="10"/>
  <c r="M12786" i="10"/>
  <c r="M12785" i="10"/>
  <c r="M12784" i="10"/>
  <c r="M12783" i="10"/>
  <c r="M12782" i="10"/>
  <c r="M12781" i="10"/>
  <c r="M12780" i="10"/>
  <c r="M12779" i="10"/>
  <c r="M12778" i="10"/>
  <c r="M12777" i="10"/>
  <c r="M12776" i="10"/>
  <c r="M12775" i="10"/>
  <c r="M12774" i="10"/>
  <c r="M12773" i="10"/>
  <c r="M12772" i="10"/>
  <c r="M12771" i="10"/>
  <c r="M12770" i="10"/>
  <c r="M12769" i="10"/>
  <c r="M12768" i="10"/>
  <c r="M12767" i="10"/>
  <c r="M12766" i="10"/>
  <c r="M12765" i="10"/>
  <c r="M12764" i="10"/>
  <c r="M12763" i="10"/>
  <c r="M12762" i="10"/>
  <c r="M12761" i="10"/>
  <c r="M12760" i="10"/>
  <c r="M12759" i="10"/>
  <c r="M12758" i="10"/>
  <c r="M12757" i="10"/>
  <c r="M12756" i="10"/>
  <c r="M12755" i="10"/>
  <c r="M12754" i="10"/>
  <c r="M12753" i="10"/>
  <c r="M12752" i="10"/>
  <c r="M12751" i="10"/>
  <c r="M12750" i="10"/>
  <c r="M12749" i="10"/>
  <c r="M12748" i="10"/>
  <c r="M12747" i="10"/>
  <c r="M12746" i="10"/>
  <c r="M12745" i="10"/>
  <c r="M12744" i="10"/>
  <c r="M12743" i="10"/>
  <c r="M12742" i="10"/>
  <c r="M12741" i="10"/>
  <c r="M12740" i="10"/>
  <c r="M12739" i="10"/>
  <c r="M12738" i="10"/>
  <c r="M12737" i="10"/>
  <c r="M12736" i="10"/>
  <c r="M12735" i="10"/>
  <c r="M12734" i="10"/>
  <c r="M12733" i="10"/>
  <c r="M12732" i="10"/>
  <c r="M12731" i="10"/>
  <c r="M12730" i="10"/>
  <c r="M12729" i="10"/>
  <c r="M12728" i="10"/>
  <c r="M12727" i="10"/>
  <c r="M12726" i="10"/>
  <c r="M12725" i="10"/>
  <c r="M12724" i="10"/>
  <c r="M12723" i="10"/>
  <c r="M12722" i="10"/>
  <c r="M12721" i="10"/>
  <c r="M12720" i="10"/>
  <c r="M12719" i="10"/>
  <c r="M12718" i="10"/>
  <c r="M12717" i="10"/>
  <c r="M12716" i="10"/>
  <c r="M12715" i="10"/>
  <c r="M12714" i="10"/>
  <c r="M12713" i="10"/>
  <c r="M12712" i="10"/>
  <c r="M12711" i="10"/>
  <c r="M12710" i="10"/>
  <c r="M12709" i="10"/>
  <c r="M12708" i="10"/>
  <c r="M12707" i="10"/>
  <c r="M12706" i="10"/>
  <c r="M12705" i="10"/>
  <c r="M12704" i="10"/>
  <c r="M12703" i="10"/>
  <c r="M12702" i="10"/>
  <c r="M12701" i="10"/>
  <c r="M12700" i="10"/>
  <c r="M12699" i="10"/>
  <c r="M12698" i="10"/>
  <c r="M12697" i="10"/>
  <c r="M12696" i="10"/>
  <c r="M12695" i="10"/>
  <c r="M12694" i="10"/>
  <c r="M12693" i="10"/>
  <c r="M12692" i="10"/>
  <c r="M12691" i="10"/>
  <c r="M12690" i="10"/>
  <c r="M12689" i="10"/>
  <c r="M12688" i="10"/>
  <c r="M12687" i="10"/>
  <c r="M12686" i="10"/>
  <c r="M12685" i="10"/>
  <c r="M12684" i="10"/>
  <c r="M12683" i="10"/>
  <c r="M12682" i="10"/>
  <c r="M12681" i="10"/>
  <c r="M12680" i="10"/>
  <c r="M12679" i="10"/>
  <c r="M12678" i="10"/>
  <c r="M12677" i="10"/>
  <c r="M12676" i="10"/>
  <c r="M12675" i="10"/>
  <c r="M12674" i="10"/>
  <c r="M12673" i="10"/>
  <c r="M12672" i="10"/>
  <c r="M12671" i="10"/>
  <c r="M12670" i="10"/>
  <c r="M12669" i="10"/>
  <c r="M12668" i="10"/>
  <c r="M12667" i="10"/>
  <c r="M12666" i="10"/>
  <c r="M12665" i="10"/>
  <c r="M12664" i="10"/>
  <c r="M12663" i="10"/>
  <c r="M12662" i="10"/>
  <c r="M12661" i="10"/>
  <c r="M12660" i="10"/>
  <c r="M12659" i="10"/>
  <c r="M12658" i="10"/>
  <c r="M12657" i="10"/>
  <c r="M12656" i="10"/>
  <c r="M12655" i="10"/>
  <c r="M12654" i="10"/>
  <c r="M12653" i="10"/>
  <c r="M12652" i="10"/>
  <c r="M12651" i="10"/>
  <c r="M12650" i="10"/>
  <c r="M12649" i="10"/>
  <c r="M12648" i="10"/>
  <c r="M12647" i="10"/>
  <c r="M12646" i="10"/>
  <c r="M12645" i="10"/>
  <c r="M12644" i="10"/>
  <c r="M12643" i="10"/>
  <c r="M12642" i="10"/>
  <c r="M12641" i="10"/>
  <c r="M12640" i="10"/>
  <c r="M12639" i="10"/>
  <c r="M12638" i="10"/>
  <c r="M12637" i="10"/>
  <c r="M12636" i="10"/>
  <c r="M12635" i="10"/>
  <c r="M12634" i="10"/>
  <c r="M12633" i="10"/>
  <c r="M12632" i="10"/>
  <c r="M12631" i="10"/>
  <c r="M12630" i="10"/>
  <c r="M12629" i="10"/>
  <c r="M12628" i="10"/>
  <c r="M12627" i="10"/>
  <c r="M12626" i="10"/>
  <c r="M12625" i="10"/>
  <c r="M12624" i="10"/>
  <c r="M12623" i="10"/>
  <c r="M12622" i="10"/>
  <c r="M12621" i="10"/>
  <c r="M12620" i="10"/>
  <c r="M12619" i="10"/>
  <c r="M12618" i="10"/>
  <c r="M12617" i="10"/>
  <c r="M12616" i="10"/>
  <c r="M12615" i="10"/>
  <c r="M12614" i="10"/>
  <c r="M12613" i="10"/>
  <c r="M12612" i="10"/>
  <c r="M12611" i="10"/>
  <c r="M12610" i="10"/>
  <c r="M12609" i="10"/>
  <c r="M12608" i="10"/>
  <c r="M12607" i="10"/>
  <c r="M12606" i="10"/>
  <c r="M12605" i="10"/>
  <c r="M12604" i="10"/>
  <c r="M12603" i="10"/>
  <c r="M12602" i="10"/>
  <c r="M12601" i="10"/>
  <c r="M12600" i="10"/>
  <c r="M12599" i="10"/>
  <c r="M12598" i="10"/>
  <c r="M12597" i="10"/>
  <c r="M12596" i="10"/>
  <c r="M12595" i="10"/>
  <c r="M12594" i="10"/>
  <c r="M12593" i="10"/>
  <c r="M12592" i="10"/>
  <c r="M12591" i="10"/>
  <c r="M12590" i="10"/>
  <c r="M12589" i="10"/>
  <c r="M12588" i="10"/>
  <c r="M12587" i="10"/>
  <c r="M12586" i="10"/>
  <c r="M12585" i="10"/>
  <c r="M12584" i="10"/>
  <c r="M12583" i="10"/>
  <c r="M12582" i="10"/>
  <c r="M12581" i="10"/>
  <c r="M12580" i="10"/>
  <c r="M12579" i="10"/>
  <c r="M12578" i="10"/>
  <c r="M12577" i="10"/>
  <c r="M12576" i="10"/>
  <c r="M12575" i="10"/>
  <c r="M12574" i="10"/>
  <c r="M12573" i="10"/>
  <c r="M12572" i="10"/>
  <c r="M12571" i="10"/>
  <c r="M12570" i="10"/>
  <c r="M12569" i="10"/>
  <c r="M12568" i="10"/>
  <c r="M12567" i="10"/>
  <c r="M12566" i="10"/>
  <c r="M12565" i="10"/>
  <c r="M12564" i="10"/>
  <c r="M12563" i="10"/>
  <c r="M12562" i="10"/>
  <c r="M12561" i="10"/>
  <c r="M12560" i="10"/>
  <c r="M12559" i="10"/>
  <c r="M12558" i="10"/>
  <c r="M12557" i="10"/>
  <c r="M12556" i="10"/>
  <c r="M12555" i="10"/>
  <c r="M12554" i="10"/>
  <c r="M12553" i="10"/>
  <c r="M12552" i="10"/>
  <c r="M12551" i="10"/>
  <c r="M12550" i="10"/>
  <c r="M12549" i="10"/>
  <c r="M12548" i="10"/>
  <c r="M12547" i="10"/>
  <c r="M12546" i="10"/>
  <c r="M12545" i="10"/>
  <c r="M12544" i="10"/>
  <c r="M12543" i="10"/>
  <c r="M12542" i="10"/>
  <c r="M12541" i="10"/>
  <c r="M12540" i="10"/>
  <c r="M12539" i="10"/>
  <c r="M12538" i="10"/>
  <c r="M12537" i="10"/>
  <c r="M12536" i="10"/>
  <c r="M12535" i="10"/>
  <c r="M12534" i="10"/>
  <c r="M12533" i="10"/>
  <c r="M12532" i="10"/>
  <c r="M12531" i="10"/>
  <c r="M12530" i="10"/>
  <c r="M12529" i="10"/>
  <c r="M12528" i="10"/>
  <c r="M12527" i="10"/>
  <c r="M12526" i="10"/>
  <c r="M12525" i="10"/>
  <c r="M12524" i="10"/>
  <c r="M12523" i="10"/>
  <c r="M12522" i="10"/>
  <c r="M12521" i="10"/>
  <c r="M12520" i="10"/>
  <c r="M12519" i="10"/>
  <c r="M12518" i="10"/>
  <c r="M12517" i="10"/>
  <c r="M12516" i="10"/>
  <c r="M12515" i="10"/>
  <c r="M12514" i="10"/>
  <c r="M12513" i="10"/>
  <c r="M12512" i="10"/>
  <c r="M12511" i="10"/>
  <c r="M12510" i="10"/>
  <c r="M12509" i="10"/>
  <c r="M12508" i="10"/>
  <c r="M12507" i="10"/>
  <c r="M12506" i="10"/>
  <c r="M12505" i="10"/>
  <c r="M12504" i="10"/>
  <c r="M12503" i="10"/>
  <c r="M12502" i="10"/>
  <c r="M12501" i="10"/>
  <c r="M12500" i="10"/>
  <c r="M12499" i="10"/>
  <c r="M12498" i="10"/>
  <c r="M12497" i="10"/>
  <c r="M12496" i="10"/>
  <c r="M12495" i="10"/>
  <c r="M12494" i="10"/>
  <c r="M12493" i="10"/>
  <c r="M12492" i="10"/>
  <c r="M12491" i="10"/>
  <c r="M12490" i="10"/>
  <c r="M12489" i="10"/>
  <c r="M12488" i="10"/>
  <c r="M12487" i="10"/>
  <c r="M12486" i="10"/>
  <c r="M12485" i="10"/>
  <c r="M12484" i="10"/>
  <c r="M12483" i="10"/>
  <c r="M12482" i="10"/>
  <c r="M12481" i="10"/>
  <c r="M12480" i="10"/>
  <c r="M12479" i="10"/>
  <c r="M12478" i="10"/>
  <c r="M12477" i="10"/>
  <c r="M12476" i="10"/>
  <c r="M12475" i="10"/>
  <c r="M12474" i="10"/>
  <c r="M12473" i="10"/>
  <c r="M12472" i="10"/>
  <c r="M12471" i="10"/>
  <c r="M12470" i="10"/>
  <c r="M12469" i="10"/>
  <c r="M12468" i="10"/>
  <c r="M12467" i="10"/>
  <c r="M12466" i="10"/>
  <c r="M12465" i="10"/>
  <c r="M12464" i="10"/>
  <c r="M12463" i="10"/>
  <c r="M12462" i="10"/>
  <c r="M12461" i="10"/>
  <c r="M12460" i="10"/>
  <c r="M12459" i="10"/>
  <c r="M12458" i="10"/>
  <c r="M12457" i="10"/>
  <c r="M12456" i="10"/>
  <c r="M12455" i="10"/>
  <c r="M12454" i="10"/>
  <c r="M12453" i="10"/>
  <c r="M12452" i="10"/>
  <c r="M12451" i="10"/>
  <c r="M12450" i="10"/>
  <c r="M12449" i="10"/>
  <c r="M12448" i="10"/>
  <c r="M12447" i="10"/>
  <c r="M12446" i="10"/>
  <c r="M12445" i="10"/>
  <c r="M12444" i="10"/>
  <c r="M12443" i="10"/>
  <c r="M12442" i="10"/>
  <c r="M12441" i="10"/>
  <c r="M12440" i="10"/>
  <c r="M12439" i="10"/>
  <c r="M12438" i="10"/>
  <c r="M12437" i="10"/>
  <c r="M12436" i="10"/>
  <c r="M12435" i="10"/>
  <c r="M12434" i="10"/>
  <c r="M12433" i="10"/>
  <c r="M12432" i="10"/>
  <c r="M12431" i="10"/>
  <c r="M12430" i="10"/>
  <c r="M12429" i="10"/>
  <c r="M12428" i="10"/>
  <c r="M12427" i="10"/>
  <c r="M12426" i="10"/>
  <c r="M12425" i="10"/>
  <c r="M12424" i="10"/>
  <c r="M12423" i="10"/>
  <c r="M12422" i="10"/>
  <c r="M12421" i="10"/>
  <c r="M12420" i="10"/>
  <c r="M12419" i="10"/>
  <c r="M12418" i="10"/>
  <c r="M12417" i="10"/>
  <c r="M12416" i="10"/>
  <c r="M12415" i="10"/>
  <c r="M12414" i="10"/>
  <c r="M12413" i="10"/>
  <c r="M12412" i="10"/>
  <c r="M12411" i="10"/>
  <c r="M12410" i="10"/>
  <c r="M12409" i="10"/>
  <c r="M12408" i="10"/>
  <c r="M12407" i="10"/>
  <c r="M12406" i="10"/>
  <c r="M12405" i="10"/>
  <c r="M12404" i="10"/>
  <c r="M12403" i="10"/>
  <c r="M12402" i="10"/>
  <c r="M12401" i="10"/>
  <c r="M12400" i="10"/>
  <c r="M12399" i="10"/>
  <c r="M12398" i="10"/>
  <c r="M12397" i="10"/>
  <c r="M12396" i="10"/>
  <c r="M12395" i="10"/>
  <c r="M12394" i="10"/>
  <c r="M12393" i="10"/>
  <c r="M12392" i="10"/>
  <c r="M12391" i="10"/>
  <c r="M12390" i="10"/>
  <c r="M12389" i="10"/>
  <c r="M12388" i="10"/>
  <c r="M12387" i="10"/>
  <c r="M12386" i="10"/>
  <c r="M12385" i="10"/>
  <c r="M12384" i="10"/>
  <c r="M12383" i="10"/>
  <c r="M12382" i="10"/>
  <c r="M12381" i="10"/>
  <c r="M12380" i="10"/>
  <c r="M12379" i="10"/>
  <c r="M12378" i="10"/>
  <c r="M12377" i="10"/>
  <c r="M12376" i="10"/>
  <c r="M12375" i="10"/>
  <c r="M12374" i="10"/>
  <c r="M12373" i="10"/>
  <c r="M12372" i="10"/>
  <c r="M12371" i="10"/>
  <c r="M12370" i="10"/>
  <c r="M12369" i="10"/>
  <c r="M12368" i="10"/>
  <c r="M12367" i="10"/>
  <c r="M12366" i="10"/>
  <c r="M12365" i="10"/>
  <c r="M12364" i="10"/>
  <c r="M12363" i="10"/>
  <c r="M12362" i="10"/>
  <c r="M12361" i="10"/>
  <c r="M12360" i="10"/>
  <c r="M12359" i="10"/>
  <c r="M12358" i="10"/>
  <c r="M12357" i="10"/>
  <c r="M12356" i="10"/>
  <c r="M12355" i="10"/>
  <c r="M12354" i="10"/>
  <c r="M12353" i="10"/>
  <c r="M12352" i="10"/>
  <c r="M12351" i="10"/>
  <c r="M12350" i="10"/>
  <c r="M12349" i="10"/>
  <c r="M12348" i="10"/>
  <c r="M12347" i="10"/>
  <c r="M12346" i="10"/>
  <c r="M12345" i="10"/>
  <c r="M12344" i="10"/>
  <c r="M12343" i="10"/>
  <c r="M12342" i="10"/>
  <c r="M12341" i="10"/>
  <c r="M12340" i="10"/>
  <c r="M12339" i="10"/>
  <c r="M12338" i="10"/>
  <c r="M12337" i="10"/>
  <c r="M12336" i="10"/>
  <c r="M12335" i="10"/>
  <c r="M12334" i="10"/>
  <c r="M12333" i="10"/>
  <c r="M12332" i="10"/>
  <c r="M12331" i="10"/>
  <c r="M12330" i="10"/>
  <c r="M12329" i="10"/>
  <c r="M12328" i="10"/>
  <c r="M12327" i="10"/>
  <c r="M12326" i="10"/>
  <c r="M12325" i="10"/>
  <c r="M12324" i="10"/>
  <c r="M12323" i="10"/>
  <c r="M12322" i="10"/>
  <c r="M12321" i="10"/>
  <c r="M12320" i="10"/>
  <c r="M12319" i="10"/>
  <c r="M12318" i="10"/>
  <c r="M12317" i="10"/>
  <c r="M12316" i="10"/>
  <c r="M12315" i="10"/>
  <c r="M12314" i="10"/>
  <c r="M12313" i="10"/>
  <c r="M12312" i="10"/>
  <c r="M12311" i="10"/>
  <c r="M12310" i="10"/>
  <c r="M12309" i="10"/>
  <c r="M12308" i="10"/>
  <c r="M12307" i="10"/>
  <c r="M12306" i="10"/>
  <c r="M12305" i="10"/>
  <c r="M12304" i="10"/>
  <c r="M12303" i="10"/>
  <c r="M12302" i="10"/>
  <c r="M12301" i="10"/>
  <c r="M12300" i="10"/>
  <c r="M12299" i="10"/>
  <c r="M12298" i="10"/>
  <c r="M12297" i="10"/>
  <c r="M12296" i="10"/>
  <c r="M12295" i="10"/>
  <c r="M12294" i="10"/>
  <c r="M12293" i="10"/>
  <c r="M12292" i="10"/>
  <c r="M12291" i="10"/>
  <c r="M12290" i="10"/>
  <c r="M12289" i="10"/>
  <c r="M12288" i="10"/>
  <c r="M12287" i="10"/>
  <c r="M12286" i="10"/>
  <c r="M12285" i="10"/>
  <c r="M12284" i="10"/>
  <c r="M12283" i="10"/>
  <c r="M12282" i="10"/>
  <c r="M12281" i="10"/>
  <c r="M12280" i="10"/>
  <c r="M12279" i="10"/>
  <c r="M12278" i="10"/>
  <c r="M12277" i="10"/>
  <c r="M12276" i="10"/>
  <c r="M12275" i="10"/>
  <c r="M12274" i="10"/>
  <c r="M12273" i="10"/>
  <c r="M12272" i="10"/>
  <c r="M12271" i="10"/>
  <c r="M12270" i="10"/>
  <c r="M12269" i="10"/>
  <c r="M12268" i="10"/>
  <c r="M12267" i="10"/>
  <c r="M12266" i="10"/>
  <c r="M12265" i="10"/>
  <c r="M12264" i="10"/>
  <c r="M12263" i="10"/>
  <c r="M12262" i="10"/>
  <c r="M12261" i="10"/>
  <c r="M12260" i="10"/>
  <c r="M12259" i="10"/>
  <c r="M12258" i="10"/>
  <c r="M12257" i="10"/>
  <c r="M12256" i="10"/>
  <c r="M12255" i="10"/>
  <c r="M12254" i="10"/>
  <c r="M12253" i="10"/>
  <c r="M12252" i="10"/>
  <c r="M12251" i="10"/>
  <c r="M12250" i="10"/>
  <c r="M12249" i="10"/>
  <c r="M12248" i="10"/>
  <c r="M12247" i="10"/>
  <c r="M12246" i="10"/>
  <c r="M12245" i="10"/>
  <c r="M12244" i="10"/>
  <c r="M12243" i="10"/>
  <c r="M12242" i="10"/>
  <c r="M12241" i="10"/>
  <c r="M12240" i="10"/>
  <c r="M12239" i="10"/>
  <c r="M12238" i="10"/>
  <c r="M12237" i="10"/>
  <c r="M12236" i="10"/>
  <c r="M12235" i="10"/>
  <c r="M12234" i="10"/>
  <c r="M12233" i="10"/>
  <c r="M12232" i="10"/>
  <c r="M12231" i="10"/>
  <c r="M12230" i="10"/>
  <c r="M12229" i="10"/>
  <c r="M12228" i="10"/>
  <c r="M12227" i="10"/>
  <c r="M12226" i="10"/>
  <c r="M12225" i="10"/>
  <c r="M12224" i="10"/>
  <c r="M12223" i="10"/>
  <c r="M12222" i="10"/>
  <c r="M12221" i="10"/>
  <c r="M12220" i="10"/>
  <c r="M12219" i="10"/>
  <c r="M12218" i="10"/>
  <c r="M12217" i="10"/>
  <c r="M12216" i="10"/>
  <c r="M12215" i="10"/>
  <c r="M12214" i="10"/>
  <c r="M12213" i="10"/>
  <c r="M12212" i="10"/>
  <c r="M12211" i="10"/>
  <c r="M12210" i="10"/>
  <c r="M12209" i="10"/>
  <c r="M12208" i="10"/>
  <c r="M12207" i="10"/>
  <c r="M12206" i="10"/>
  <c r="M12205" i="10"/>
  <c r="M12204" i="10"/>
  <c r="M12203" i="10"/>
  <c r="M12202" i="10"/>
  <c r="M12201" i="10"/>
  <c r="M12200" i="10"/>
  <c r="M12199" i="10"/>
  <c r="M12198" i="10"/>
  <c r="M12197" i="10"/>
  <c r="M12196" i="10"/>
  <c r="M12195" i="10"/>
  <c r="M12194" i="10"/>
  <c r="M12193" i="10"/>
  <c r="M12192" i="10"/>
  <c r="M12191" i="10"/>
  <c r="M12190" i="10"/>
  <c r="M12189" i="10"/>
  <c r="M12188" i="10"/>
  <c r="M12187" i="10"/>
  <c r="M12186" i="10"/>
  <c r="M12185" i="10"/>
  <c r="M12184" i="10"/>
  <c r="M12183" i="10"/>
  <c r="M12182" i="10"/>
  <c r="M12181" i="10"/>
  <c r="M12180" i="10"/>
  <c r="M12179" i="10"/>
  <c r="M12178" i="10"/>
  <c r="M12177" i="10"/>
  <c r="M12176" i="10"/>
  <c r="M12175" i="10"/>
  <c r="M12174" i="10"/>
  <c r="M12173" i="10"/>
  <c r="M12172" i="10"/>
  <c r="M12171" i="10"/>
  <c r="M12170" i="10"/>
  <c r="M12169" i="10"/>
  <c r="M12168" i="10"/>
  <c r="M12167" i="10"/>
  <c r="M12166" i="10"/>
  <c r="M12165" i="10"/>
  <c r="M12164" i="10"/>
  <c r="M12163" i="10"/>
  <c r="M12162" i="10"/>
  <c r="M12161" i="10"/>
  <c r="M12160" i="10"/>
  <c r="M12159" i="10"/>
  <c r="M12158" i="10"/>
  <c r="M12157" i="10"/>
  <c r="M12156" i="10"/>
  <c r="M12155" i="10"/>
  <c r="M12154" i="10"/>
  <c r="M12153" i="10"/>
  <c r="M12152" i="10"/>
  <c r="M12151" i="10"/>
  <c r="M12150" i="10"/>
  <c r="M12149" i="10"/>
  <c r="M12148" i="10"/>
  <c r="M12147" i="10"/>
  <c r="M12146" i="10"/>
  <c r="M12145" i="10"/>
  <c r="M12144" i="10"/>
  <c r="M12143" i="10"/>
  <c r="M12142" i="10"/>
  <c r="M12141" i="10"/>
  <c r="M12140" i="10"/>
  <c r="M12139" i="10"/>
  <c r="M12138" i="10"/>
  <c r="M12137" i="10"/>
  <c r="M12136" i="10"/>
  <c r="M12135" i="10"/>
  <c r="M12134" i="10"/>
  <c r="M12133" i="10"/>
  <c r="M12132" i="10"/>
  <c r="M12131" i="10"/>
  <c r="M12130" i="10"/>
  <c r="M12129" i="10"/>
  <c r="M12128" i="10"/>
  <c r="M12127" i="10"/>
  <c r="M12126" i="10"/>
  <c r="M12125" i="10"/>
  <c r="M12124" i="10"/>
  <c r="M12123" i="10"/>
  <c r="M12122" i="10"/>
  <c r="M12121" i="10"/>
  <c r="M12120" i="10"/>
  <c r="M12119" i="10"/>
  <c r="M12118" i="10"/>
  <c r="M12117" i="10"/>
  <c r="M12116" i="10"/>
  <c r="M12115" i="10"/>
  <c r="M12114" i="10"/>
  <c r="M12113" i="10"/>
  <c r="M12112" i="10"/>
  <c r="M12111" i="10"/>
  <c r="M12110" i="10"/>
  <c r="M12109" i="10"/>
  <c r="M12108" i="10"/>
  <c r="M12107" i="10"/>
  <c r="M12106" i="10"/>
  <c r="M12105" i="10"/>
  <c r="M12104" i="10"/>
  <c r="M12103" i="10"/>
  <c r="M12102" i="10"/>
  <c r="M12101" i="10"/>
  <c r="M12100" i="10"/>
  <c r="M12099" i="10"/>
  <c r="M12098" i="10"/>
  <c r="M12097" i="10"/>
  <c r="M12096" i="10"/>
  <c r="M12095" i="10"/>
  <c r="M12094" i="10"/>
  <c r="M12093" i="10"/>
  <c r="M12092" i="10"/>
  <c r="M12091" i="10"/>
  <c r="M12090" i="10"/>
  <c r="M12089" i="10"/>
  <c r="M12088" i="10"/>
  <c r="M12087" i="10"/>
  <c r="M12086" i="10"/>
  <c r="M12085" i="10"/>
  <c r="M12084" i="10"/>
  <c r="M12083" i="10"/>
  <c r="M12082" i="10"/>
  <c r="M12081" i="10"/>
  <c r="M12080" i="10"/>
  <c r="M12079" i="10"/>
  <c r="M12078" i="10"/>
  <c r="M12077" i="10"/>
  <c r="M12076" i="10"/>
  <c r="M12075" i="10"/>
  <c r="M12074" i="10"/>
  <c r="M12073" i="10"/>
  <c r="M12072" i="10"/>
  <c r="M12071" i="10"/>
  <c r="M12070" i="10"/>
  <c r="M12069" i="10"/>
  <c r="M12068" i="10"/>
  <c r="M12067" i="10"/>
  <c r="M12066" i="10"/>
  <c r="M12065" i="10"/>
  <c r="M12064" i="10"/>
  <c r="M12063" i="10"/>
  <c r="M12062" i="10"/>
  <c r="M12061" i="10"/>
  <c r="M12060" i="10"/>
  <c r="M12059" i="10"/>
  <c r="M12058" i="10"/>
  <c r="M12057" i="10"/>
  <c r="M12056" i="10"/>
  <c r="M12055" i="10"/>
  <c r="M12054" i="10"/>
  <c r="M12053" i="10"/>
  <c r="M12052" i="10"/>
  <c r="M12051" i="10"/>
  <c r="M12050" i="10"/>
  <c r="M12049" i="10"/>
  <c r="M12048" i="10"/>
  <c r="M12047" i="10"/>
  <c r="M12046" i="10"/>
  <c r="M12045" i="10"/>
  <c r="M12044" i="10"/>
  <c r="M12043" i="10"/>
  <c r="M12042" i="10"/>
  <c r="M12041" i="10"/>
  <c r="M12040" i="10"/>
  <c r="M12039" i="10"/>
  <c r="M12038" i="10"/>
  <c r="M12037" i="10"/>
  <c r="M12036" i="10"/>
  <c r="M12035" i="10"/>
  <c r="M12034" i="10"/>
  <c r="M12033" i="10"/>
  <c r="M12032" i="10"/>
  <c r="M12031" i="10"/>
  <c r="M12030" i="10"/>
  <c r="M12029" i="10"/>
  <c r="M12028" i="10"/>
  <c r="M12027" i="10"/>
  <c r="M12026" i="10"/>
  <c r="M12025" i="10"/>
  <c r="M12024" i="10"/>
  <c r="M12023" i="10"/>
  <c r="M12022" i="10"/>
  <c r="M12021" i="10"/>
  <c r="M12020" i="10"/>
  <c r="M12019" i="10"/>
  <c r="M12018" i="10"/>
  <c r="M12017" i="10"/>
  <c r="M12016" i="10"/>
  <c r="M12015" i="10"/>
  <c r="M12014" i="10"/>
  <c r="M12013" i="10"/>
  <c r="M12012" i="10"/>
  <c r="M12011" i="10"/>
  <c r="M12010" i="10"/>
  <c r="M12009" i="10"/>
  <c r="M12008" i="10"/>
  <c r="M12007" i="10"/>
  <c r="M12006" i="10"/>
  <c r="M12005" i="10"/>
  <c r="M12004" i="10"/>
  <c r="M12003" i="10"/>
  <c r="M12002" i="10"/>
  <c r="M12001" i="10"/>
  <c r="M12000" i="10"/>
  <c r="M11999" i="10"/>
  <c r="M11998" i="10"/>
  <c r="M11997" i="10"/>
  <c r="M11996" i="10"/>
  <c r="M11995" i="10"/>
  <c r="M11994" i="10"/>
  <c r="M11993" i="10"/>
  <c r="M11992" i="10"/>
  <c r="M11991" i="10"/>
  <c r="M11990" i="10"/>
  <c r="M11989" i="10"/>
  <c r="M11988" i="10"/>
  <c r="M11987" i="10"/>
  <c r="M11986" i="10"/>
  <c r="M11985" i="10"/>
  <c r="M11984" i="10"/>
  <c r="M11983" i="10"/>
  <c r="M11982" i="10"/>
  <c r="M11981" i="10"/>
  <c r="M11980" i="10"/>
  <c r="M11979" i="10"/>
  <c r="M11978" i="10"/>
  <c r="M11977" i="10"/>
  <c r="M11976" i="10"/>
  <c r="M11975" i="10"/>
  <c r="M11974" i="10"/>
  <c r="M11973" i="10"/>
  <c r="M11972" i="10"/>
  <c r="M11971" i="10"/>
  <c r="M11970" i="10"/>
  <c r="M11969" i="10"/>
  <c r="M11968" i="10"/>
  <c r="M11967" i="10"/>
  <c r="M11966" i="10"/>
  <c r="M11965" i="10"/>
  <c r="M11964" i="10"/>
  <c r="M11963" i="10"/>
  <c r="M11962" i="10"/>
  <c r="M11961" i="10"/>
  <c r="M11960" i="10"/>
  <c r="M11959" i="10"/>
  <c r="M11958" i="10"/>
  <c r="M11957" i="10"/>
  <c r="M11956" i="10"/>
  <c r="M11955" i="10"/>
  <c r="M11954" i="10"/>
  <c r="M11953" i="10"/>
  <c r="M11952" i="10"/>
  <c r="M11951" i="10"/>
  <c r="M11950" i="10"/>
  <c r="M11949" i="10"/>
  <c r="M11948" i="10"/>
  <c r="M11947" i="10"/>
  <c r="M11946" i="10"/>
  <c r="M11945" i="10"/>
  <c r="M11944" i="10"/>
  <c r="M11943" i="10"/>
  <c r="M11942" i="10"/>
  <c r="M11941" i="10"/>
  <c r="M11940" i="10"/>
  <c r="M11939" i="10"/>
  <c r="M11938" i="10"/>
  <c r="M11937" i="10"/>
  <c r="M11936" i="10"/>
  <c r="M11935" i="10"/>
  <c r="M11934" i="10"/>
  <c r="M11933" i="10"/>
  <c r="M11932" i="10"/>
  <c r="M11931" i="10"/>
  <c r="M11930" i="10"/>
  <c r="M11929" i="10"/>
  <c r="M11928" i="10"/>
  <c r="M11927" i="10"/>
  <c r="M11926" i="10"/>
  <c r="M11925" i="10"/>
  <c r="M11924" i="10"/>
  <c r="M11923" i="10"/>
  <c r="M11922" i="10"/>
  <c r="M11921" i="10"/>
  <c r="M11920" i="10"/>
  <c r="M11919" i="10"/>
  <c r="M11918" i="10"/>
  <c r="M11917" i="10"/>
  <c r="M11916" i="10"/>
  <c r="M11915" i="10"/>
  <c r="M11914" i="10"/>
  <c r="M11913" i="10"/>
  <c r="M11912" i="10"/>
  <c r="M11911" i="10"/>
  <c r="M11910" i="10"/>
  <c r="M11909" i="10"/>
  <c r="M11908" i="10"/>
  <c r="M11907" i="10"/>
  <c r="M11906" i="10"/>
  <c r="M11905" i="10"/>
  <c r="M11904" i="10"/>
  <c r="M11903" i="10"/>
  <c r="M11902" i="10"/>
  <c r="M11901" i="10"/>
  <c r="M11900" i="10"/>
  <c r="M11899" i="10"/>
  <c r="M11898" i="10"/>
  <c r="M11897" i="10"/>
  <c r="M11896" i="10"/>
  <c r="M11895" i="10"/>
  <c r="M11894" i="10"/>
  <c r="M11893" i="10"/>
  <c r="M11892" i="10"/>
  <c r="M11891" i="10"/>
  <c r="M11890" i="10"/>
  <c r="M11889" i="10"/>
  <c r="M11888" i="10"/>
  <c r="M11887" i="10"/>
  <c r="M11886" i="10"/>
  <c r="M11885" i="10"/>
  <c r="M11884" i="10"/>
  <c r="M11883" i="10"/>
  <c r="M11882" i="10"/>
  <c r="M11881" i="10"/>
  <c r="M11880" i="10"/>
  <c r="M11879" i="10"/>
  <c r="M11878" i="10"/>
  <c r="M11877" i="10"/>
  <c r="M11876" i="10"/>
  <c r="M11875" i="10"/>
  <c r="M11874" i="10"/>
  <c r="M11873" i="10"/>
  <c r="M11872" i="10"/>
  <c r="M11871" i="10"/>
  <c r="M11870" i="10"/>
  <c r="M11869" i="10"/>
  <c r="M11868" i="10"/>
  <c r="M11867" i="10"/>
  <c r="M11866" i="10"/>
  <c r="M11865" i="10"/>
  <c r="M11864" i="10"/>
  <c r="M11863" i="10"/>
  <c r="M11862" i="10"/>
  <c r="M11861" i="10"/>
  <c r="M11860" i="10"/>
  <c r="M11859" i="10"/>
  <c r="M11858" i="10"/>
  <c r="M11857" i="10"/>
  <c r="M11856" i="10"/>
  <c r="M11855" i="10"/>
  <c r="M11854" i="10"/>
  <c r="M11853" i="10"/>
  <c r="M11852" i="10"/>
  <c r="M11851" i="10"/>
  <c r="M11850" i="10"/>
  <c r="M11849" i="10"/>
  <c r="M11848" i="10"/>
  <c r="M11847" i="10"/>
  <c r="M11846" i="10"/>
  <c r="M11845" i="10"/>
  <c r="M11844" i="10"/>
  <c r="M11843" i="10"/>
  <c r="M11842" i="10"/>
  <c r="M11841" i="10"/>
  <c r="M11840" i="10"/>
  <c r="M11839" i="10"/>
  <c r="M11838" i="10"/>
  <c r="M11837" i="10"/>
  <c r="M11836" i="10"/>
  <c r="M11835" i="10"/>
  <c r="M11834" i="10"/>
  <c r="M11833" i="10"/>
  <c r="M11832" i="10"/>
  <c r="M11831" i="10"/>
  <c r="M11830" i="10"/>
  <c r="M11829" i="10"/>
  <c r="M11828" i="10"/>
  <c r="M11827" i="10"/>
  <c r="M11826" i="10"/>
  <c r="M11825" i="10"/>
  <c r="M11824" i="10"/>
  <c r="M11823" i="10"/>
  <c r="M11822" i="10"/>
  <c r="M11821" i="10"/>
  <c r="M11820" i="10"/>
  <c r="M11819" i="10"/>
  <c r="M11818" i="10"/>
  <c r="M11817" i="10"/>
  <c r="M11816" i="10"/>
  <c r="M11815" i="10"/>
  <c r="M11814" i="10"/>
  <c r="M11813" i="10"/>
  <c r="M11812" i="10"/>
  <c r="M11811" i="10"/>
  <c r="M11810" i="10"/>
  <c r="M11809" i="10"/>
  <c r="M11808" i="10"/>
  <c r="M11807" i="10"/>
  <c r="M11806" i="10"/>
  <c r="M11805" i="10"/>
  <c r="M11804" i="10"/>
  <c r="M11803" i="10"/>
  <c r="M11802" i="10"/>
  <c r="M11801" i="10"/>
  <c r="M11800" i="10"/>
  <c r="M11799" i="10"/>
  <c r="M11798" i="10"/>
  <c r="M11797" i="10"/>
  <c r="M11796" i="10"/>
  <c r="M11795" i="10"/>
  <c r="M11794" i="10"/>
  <c r="M11793" i="10"/>
  <c r="M11792" i="10"/>
  <c r="M11791" i="10"/>
  <c r="M11790" i="10"/>
  <c r="M11789" i="10"/>
  <c r="M11788" i="10"/>
  <c r="M11787" i="10"/>
  <c r="M11786" i="10"/>
  <c r="M11785" i="10"/>
  <c r="M11784" i="10"/>
  <c r="M11783" i="10"/>
  <c r="M11782" i="10"/>
  <c r="M11781" i="10"/>
  <c r="M11780" i="10"/>
  <c r="M11779" i="10"/>
  <c r="M11778" i="10"/>
  <c r="M11777" i="10"/>
  <c r="M11776" i="10"/>
  <c r="M11775" i="10"/>
  <c r="M11774" i="10"/>
  <c r="M11773" i="10"/>
  <c r="M11772" i="10"/>
  <c r="M11771" i="10"/>
  <c r="M11770" i="10"/>
  <c r="M11769" i="10"/>
  <c r="M11768" i="10"/>
  <c r="M11767" i="10"/>
  <c r="M11766" i="10"/>
  <c r="M11765" i="10"/>
  <c r="M11764" i="10"/>
  <c r="M11763" i="10"/>
  <c r="M11762" i="10"/>
  <c r="M11761" i="10"/>
  <c r="M11760" i="10"/>
  <c r="M11759" i="10"/>
  <c r="M11758" i="10"/>
  <c r="M11757" i="10"/>
  <c r="M11756" i="10"/>
  <c r="M11755" i="10"/>
  <c r="M11754" i="10"/>
  <c r="M11753" i="10"/>
  <c r="M11752" i="10"/>
  <c r="M11751" i="10"/>
  <c r="M11750" i="10"/>
  <c r="M11749" i="10"/>
  <c r="M11748" i="10"/>
  <c r="M11747" i="10"/>
  <c r="M11746" i="10"/>
  <c r="M11745" i="10"/>
  <c r="M11744" i="10"/>
  <c r="M11743" i="10"/>
  <c r="M11742" i="10"/>
  <c r="M11741" i="10"/>
  <c r="M11740" i="10"/>
  <c r="M11739" i="10"/>
  <c r="M11738" i="10"/>
  <c r="M11737" i="10"/>
  <c r="M11736" i="10"/>
  <c r="M11735" i="10"/>
  <c r="M11734" i="10"/>
  <c r="M11733" i="10"/>
  <c r="M11732" i="10"/>
  <c r="M11731" i="10"/>
  <c r="M11730" i="10"/>
  <c r="M11729" i="10"/>
  <c r="M11728" i="10"/>
  <c r="M11727" i="10"/>
  <c r="M11726" i="10"/>
  <c r="M11725" i="10"/>
  <c r="M11724" i="10"/>
  <c r="M11723" i="10"/>
  <c r="M11722" i="10"/>
  <c r="M11721" i="10"/>
  <c r="M11720" i="10"/>
  <c r="M11719" i="10"/>
  <c r="M11718" i="10"/>
  <c r="M11717" i="10"/>
  <c r="M11716" i="10"/>
  <c r="M11715" i="10"/>
  <c r="M11714" i="10"/>
  <c r="M11713" i="10"/>
  <c r="M11712" i="10"/>
  <c r="M11711" i="10"/>
  <c r="M11710" i="10"/>
  <c r="M11709" i="10"/>
  <c r="M11708" i="10"/>
  <c r="M11707" i="10"/>
  <c r="M11706" i="10"/>
  <c r="M11705" i="10"/>
  <c r="M11704" i="10"/>
  <c r="M11703" i="10"/>
  <c r="M11702" i="10"/>
  <c r="M11701" i="10"/>
  <c r="M11700" i="10"/>
  <c r="M11699" i="10"/>
  <c r="M11698" i="10"/>
  <c r="M11697" i="10"/>
  <c r="M11696" i="10"/>
  <c r="M11695" i="10"/>
  <c r="M11694" i="10"/>
  <c r="M11693" i="10"/>
  <c r="M11692" i="10"/>
  <c r="M11691" i="10"/>
  <c r="M11690" i="10"/>
  <c r="M11689" i="10"/>
  <c r="M11688" i="10"/>
  <c r="M11687" i="10"/>
  <c r="M11686" i="10"/>
  <c r="M11685" i="10"/>
  <c r="M11684" i="10"/>
  <c r="M11683" i="10"/>
  <c r="M11682" i="10"/>
  <c r="M11681" i="10"/>
  <c r="M11680" i="10"/>
  <c r="M11679" i="10"/>
  <c r="M11678" i="10"/>
  <c r="M11677" i="10"/>
  <c r="M11676" i="10"/>
  <c r="M11675" i="10"/>
  <c r="M11674" i="10"/>
  <c r="M11673" i="10"/>
  <c r="M11672" i="10"/>
  <c r="M11671" i="10"/>
  <c r="M11670" i="10"/>
  <c r="M11669" i="10"/>
  <c r="M11668" i="10"/>
  <c r="M11667" i="10"/>
  <c r="M11666" i="10"/>
  <c r="M11665" i="10"/>
  <c r="M11664" i="10"/>
  <c r="M11663" i="10"/>
  <c r="M11662" i="10"/>
  <c r="M11661" i="10"/>
  <c r="M11660" i="10"/>
  <c r="M11659" i="10"/>
  <c r="M11658" i="10"/>
  <c r="M11657" i="10"/>
  <c r="M11656" i="10"/>
  <c r="M11655" i="10"/>
  <c r="M11654" i="10"/>
  <c r="M11653" i="10"/>
  <c r="M11652" i="10"/>
  <c r="M11651" i="10"/>
  <c r="M11650" i="10"/>
  <c r="M11649" i="10"/>
  <c r="M11648" i="10"/>
  <c r="M11647" i="10"/>
  <c r="M11646" i="10"/>
  <c r="M11645" i="10"/>
  <c r="M11644" i="10"/>
  <c r="M11643" i="10"/>
  <c r="M11642" i="10"/>
  <c r="M11641" i="10"/>
  <c r="M11640" i="10"/>
  <c r="M11639" i="10"/>
  <c r="M11638" i="10"/>
  <c r="M11637" i="10"/>
  <c r="M11636" i="10"/>
  <c r="M11635" i="10"/>
  <c r="M11634" i="10"/>
  <c r="M11633" i="10"/>
  <c r="M11632" i="10"/>
  <c r="M11631" i="10"/>
  <c r="M11630" i="10"/>
  <c r="M11629" i="10"/>
  <c r="M11628" i="10"/>
  <c r="M11627" i="10"/>
  <c r="M11626" i="10"/>
  <c r="M11625" i="10"/>
  <c r="M11624" i="10"/>
  <c r="M11623" i="10"/>
  <c r="M11622" i="10"/>
  <c r="M11621" i="10"/>
  <c r="M11620" i="10"/>
  <c r="M11619" i="10"/>
  <c r="M11618" i="10"/>
  <c r="M11617" i="10"/>
  <c r="M11616" i="10"/>
  <c r="M11615" i="10"/>
  <c r="M11614" i="10"/>
  <c r="M11613" i="10"/>
  <c r="M11612" i="10"/>
  <c r="M11611" i="10"/>
  <c r="M11610" i="10"/>
  <c r="M11609" i="10"/>
  <c r="M11608" i="10"/>
  <c r="M11607" i="10"/>
  <c r="M11606" i="10"/>
  <c r="M11605" i="10"/>
  <c r="M11604" i="10"/>
  <c r="M11603" i="10"/>
  <c r="M11602" i="10"/>
  <c r="M11601" i="10"/>
  <c r="M11600" i="10"/>
  <c r="M11599" i="10"/>
  <c r="M11598" i="10"/>
  <c r="M11597" i="10"/>
  <c r="M11596" i="10"/>
  <c r="M11595" i="10"/>
  <c r="M11594" i="10"/>
  <c r="M11593" i="10"/>
  <c r="M11592" i="10"/>
  <c r="M11591" i="10"/>
  <c r="M11590" i="10"/>
  <c r="M11589" i="10"/>
  <c r="M11588" i="10"/>
  <c r="M11587" i="10"/>
  <c r="M11586" i="10"/>
  <c r="M11585" i="10"/>
  <c r="M11584" i="10"/>
  <c r="M11583" i="10"/>
  <c r="M11582" i="10"/>
  <c r="M11581" i="10"/>
  <c r="M11580" i="10"/>
  <c r="M11579" i="10"/>
  <c r="M11578" i="10"/>
  <c r="M11577" i="10"/>
  <c r="M11576" i="10"/>
  <c r="M11575" i="10"/>
  <c r="M11574" i="10"/>
  <c r="M11573" i="10"/>
  <c r="M11572" i="10"/>
  <c r="M11571" i="10"/>
  <c r="M11570" i="10"/>
  <c r="M11569" i="10"/>
  <c r="M11568" i="10"/>
  <c r="M11567" i="10"/>
  <c r="M11566" i="10"/>
  <c r="M11565" i="10"/>
  <c r="M11564" i="10"/>
  <c r="M11563" i="10"/>
  <c r="M11562" i="10"/>
  <c r="M11561" i="10"/>
  <c r="M11560" i="10"/>
  <c r="M11559" i="10"/>
  <c r="M11558" i="10"/>
  <c r="M11557" i="10"/>
  <c r="M11556" i="10"/>
  <c r="M11555" i="10"/>
  <c r="M11554" i="10"/>
  <c r="M11553" i="10"/>
  <c r="M11552" i="10"/>
  <c r="M11551" i="10"/>
  <c r="M11550" i="10"/>
  <c r="M11549" i="10"/>
  <c r="M11548" i="10"/>
  <c r="M11547" i="10"/>
  <c r="M11546" i="10"/>
  <c r="M11545" i="10"/>
  <c r="M11544" i="10"/>
  <c r="M11543" i="10"/>
  <c r="M11542" i="10"/>
  <c r="M11541" i="10"/>
  <c r="M11540" i="10"/>
  <c r="M11539" i="10"/>
  <c r="M11538" i="10"/>
  <c r="M11537" i="10"/>
  <c r="M11536" i="10"/>
  <c r="M11535" i="10"/>
  <c r="M11534" i="10"/>
  <c r="M11533" i="10"/>
  <c r="M11532" i="10"/>
  <c r="M11531" i="10"/>
  <c r="M11530" i="10"/>
  <c r="M11529" i="10"/>
  <c r="M11528" i="10"/>
  <c r="M11527" i="10"/>
  <c r="M11526" i="10"/>
  <c r="M11525" i="10"/>
  <c r="M11524" i="10"/>
  <c r="M11523" i="10"/>
  <c r="M11522" i="10"/>
  <c r="M11521" i="10"/>
  <c r="M11520" i="10"/>
  <c r="M11519" i="10"/>
  <c r="M11518" i="10"/>
  <c r="M11517" i="10"/>
  <c r="M11516" i="10"/>
  <c r="M11515" i="10"/>
  <c r="M11514" i="10"/>
  <c r="M11513" i="10"/>
  <c r="M11512" i="10"/>
  <c r="M11511" i="10"/>
  <c r="M11510" i="10"/>
  <c r="M11509" i="10"/>
  <c r="M11508" i="10"/>
  <c r="M11507" i="10"/>
  <c r="M11506" i="10"/>
  <c r="M11505" i="10"/>
  <c r="M11504" i="10"/>
  <c r="M11503" i="10"/>
  <c r="M11502" i="10"/>
  <c r="M11501" i="10"/>
  <c r="M11500" i="10"/>
  <c r="M11499" i="10"/>
  <c r="M11498" i="10"/>
  <c r="M11497" i="10"/>
  <c r="M11496" i="10"/>
  <c r="M11495" i="10"/>
  <c r="M11494" i="10"/>
  <c r="M11493" i="10"/>
  <c r="M11492" i="10"/>
  <c r="M11491" i="10"/>
  <c r="M11490" i="10"/>
  <c r="M11489" i="10"/>
  <c r="M11488" i="10"/>
  <c r="M11487" i="10"/>
  <c r="M11486" i="10"/>
  <c r="M11485" i="10"/>
  <c r="M11484" i="10"/>
  <c r="M11483" i="10"/>
  <c r="M11482" i="10"/>
  <c r="M11481" i="10"/>
  <c r="M11480" i="10"/>
  <c r="M11479" i="10"/>
  <c r="M11478" i="10"/>
  <c r="M11477" i="10"/>
  <c r="M11476" i="10"/>
  <c r="M11475" i="10"/>
  <c r="M11474" i="10"/>
  <c r="M11473" i="10"/>
  <c r="M11472" i="10"/>
  <c r="M11471" i="10"/>
  <c r="M11470" i="10"/>
  <c r="M11469" i="10"/>
  <c r="M11468" i="10"/>
  <c r="M11467" i="10"/>
  <c r="M11466" i="10"/>
  <c r="M11465" i="10"/>
  <c r="M11464" i="10"/>
  <c r="M11463" i="10"/>
  <c r="M11462" i="10"/>
  <c r="M11461" i="10"/>
  <c r="M11460" i="10"/>
  <c r="M11459" i="10"/>
  <c r="M11458" i="10"/>
  <c r="M11457" i="10"/>
  <c r="M11456" i="10"/>
  <c r="M11455" i="10"/>
  <c r="M11454" i="10"/>
  <c r="M11453" i="10"/>
  <c r="M11452" i="10"/>
  <c r="M11451" i="10"/>
  <c r="M11450" i="10"/>
  <c r="M11449" i="10"/>
  <c r="M11448" i="10"/>
  <c r="M11447" i="10"/>
  <c r="M11446" i="10"/>
  <c r="M11445" i="10"/>
  <c r="M11444" i="10"/>
  <c r="M11443" i="10"/>
  <c r="M11442" i="10"/>
  <c r="M11441" i="10"/>
  <c r="M11440" i="10"/>
  <c r="M11439" i="10"/>
  <c r="M11438" i="10"/>
  <c r="M11437" i="10"/>
  <c r="M11436" i="10"/>
  <c r="M11435" i="10"/>
  <c r="M11434" i="10"/>
  <c r="M11433" i="10"/>
  <c r="M11432" i="10"/>
  <c r="M11431" i="10"/>
  <c r="M11430" i="10"/>
  <c r="M11429" i="10"/>
  <c r="M11428" i="10"/>
  <c r="M11427" i="10"/>
  <c r="M11426" i="10"/>
  <c r="M11425" i="10"/>
  <c r="M11424" i="10"/>
  <c r="M11423" i="10"/>
  <c r="M11422" i="10"/>
  <c r="M11421" i="10"/>
  <c r="M11420" i="10"/>
  <c r="M11419" i="10"/>
  <c r="M11418" i="10"/>
  <c r="M11417" i="10"/>
  <c r="M11416" i="10"/>
  <c r="M11415" i="10"/>
  <c r="M11414" i="10"/>
  <c r="M11413" i="10"/>
  <c r="M11412" i="10"/>
  <c r="M11411" i="10"/>
  <c r="M11410" i="10"/>
  <c r="M11409" i="10"/>
  <c r="M11408" i="10"/>
  <c r="M11407" i="10"/>
  <c r="M11406" i="10"/>
  <c r="M11405" i="10"/>
  <c r="M11404" i="10"/>
  <c r="M11403" i="10"/>
  <c r="M11402" i="10"/>
  <c r="M11401" i="10"/>
  <c r="M11400" i="10"/>
  <c r="M11399" i="10"/>
  <c r="M11398" i="10"/>
  <c r="M11397" i="10"/>
  <c r="M11396" i="10"/>
  <c r="M11395" i="10"/>
  <c r="M11394" i="10"/>
  <c r="M11393" i="10"/>
  <c r="M11392" i="10"/>
  <c r="M11391" i="10"/>
  <c r="M11390" i="10"/>
  <c r="M11389" i="10"/>
  <c r="M11388" i="10"/>
  <c r="M11387" i="10"/>
  <c r="M11386" i="10"/>
  <c r="M11385" i="10"/>
  <c r="M11384" i="10"/>
  <c r="M11383" i="10"/>
  <c r="M11382" i="10"/>
  <c r="M11381" i="10"/>
  <c r="M11380" i="10"/>
  <c r="M11379" i="10"/>
  <c r="M11378" i="10"/>
  <c r="M11377" i="10"/>
  <c r="M11376" i="10"/>
  <c r="M11375" i="10"/>
  <c r="M11374" i="10"/>
  <c r="M11373" i="10"/>
  <c r="M11372" i="10"/>
  <c r="M11371" i="10"/>
  <c r="M11370" i="10"/>
  <c r="M11369" i="10"/>
  <c r="M11368" i="10"/>
  <c r="M11367" i="10"/>
  <c r="M11366" i="10"/>
  <c r="M11365" i="10"/>
  <c r="M11364" i="10"/>
  <c r="M11363" i="10"/>
  <c r="M11362" i="10"/>
  <c r="M11361" i="10"/>
  <c r="M11360" i="10"/>
  <c r="M11359" i="10"/>
  <c r="M11358" i="10"/>
  <c r="M11357" i="10"/>
  <c r="M11356" i="10"/>
  <c r="M11355" i="10"/>
  <c r="M11354" i="10"/>
  <c r="M11353" i="10"/>
  <c r="M11352" i="10"/>
  <c r="M11351" i="10"/>
  <c r="M11350" i="10"/>
  <c r="M11349" i="10"/>
  <c r="M11348" i="10"/>
  <c r="M11347" i="10"/>
  <c r="M11346" i="10"/>
  <c r="M11345" i="10"/>
  <c r="M11344" i="10"/>
  <c r="M11343" i="10"/>
  <c r="M11342" i="10"/>
  <c r="M11341" i="10"/>
  <c r="M11340" i="10"/>
  <c r="M11339" i="10"/>
  <c r="M11338" i="10"/>
  <c r="M11337" i="10"/>
  <c r="M11336" i="10"/>
  <c r="M11335" i="10"/>
  <c r="M11334" i="10"/>
  <c r="M11333" i="10"/>
  <c r="M11332" i="10"/>
  <c r="M11331" i="10"/>
  <c r="M11330" i="10"/>
  <c r="M11329" i="10"/>
  <c r="M11328" i="10"/>
  <c r="M11327" i="10"/>
  <c r="M11326" i="10"/>
  <c r="M11325" i="10"/>
  <c r="M11324" i="10"/>
  <c r="M11323" i="10"/>
  <c r="M11322" i="10"/>
  <c r="M11321" i="10"/>
  <c r="M11320" i="10"/>
  <c r="M11319" i="10"/>
  <c r="M11318" i="10"/>
  <c r="M11317" i="10"/>
  <c r="M11316" i="10"/>
  <c r="M11315" i="10"/>
  <c r="M11314" i="10"/>
  <c r="M11313" i="10"/>
  <c r="M11312" i="10"/>
  <c r="M11311" i="10"/>
  <c r="M11310" i="10"/>
  <c r="M11309" i="10"/>
  <c r="M11308" i="10"/>
  <c r="M11307" i="10"/>
  <c r="M11306" i="10"/>
  <c r="M11305" i="10"/>
  <c r="M11304" i="10"/>
  <c r="M11303" i="10"/>
  <c r="M11302" i="10"/>
  <c r="M11301" i="10"/>
  <c r="M11300" i="10"/>
  <c r="M11299" i="10"/>
  <c r="M11298" i="10"/>
  <c r="M11297" i="10"/>
  <c r="M11296" i="10"/>
  <c r="M11295" i="10"/>
  <c r="M11294" i="10"/>
  <c r="M11293" i="10"/>
  <c r="M11292" i="10"/>
  <c r="M11291" i="10"/>
  <c r="M11290" i="10"/>
  <c r="M11289" i="10"/>
  <c r="M11288" i="10"/>
  <c r="M11287" i="10"/>
  <c r="M11286" i="10"/>
  <c r="M11285" i="10"/>
  <c r="M11284" i="10"/>
  <c r="M11283" i="10"/>
  <c r="M11282" i="10"/>
  <c r="M11281" i="10"/>
  <c r="M11280" i="10"/>
  <c r="M11279" i="10"/>
  <c r="M11278" i="10"/>
  <c r="M11277" i="10"/>
  <c r="M11276" i="10"/>
  <c r="M11275" i="10"/>
  <c r="M11274" i="10"/>
  <c r="M11273" i="10"/>
  <c r="M11272" i="10"/>
  <c r="M11271" i="10"/>
  <c r="M11270" i="10"/>
  <c r="M11269" i="10"/>
  <c r="M11268" i="10"/>
  <c r="M11267" i="10"/>
  <c r="M11266" i="10"/>
  <c r="M11265" i="10"/>
  <c r="M11264" i="10"/>
  <c r="M11263" i="10"/>
  <c r="M11262" i="10"/>
  <c r="M11261" i="10"/>
  <c r="M11260" i="10"/>
  <c r="M11259" i="10"/>
  <c r="M11258" i="10"/>
  <c r="M11257" i="10"/>
  <c r="M11256" i="10"/>
  <c r="M11255" i="10"/>
  <c r="M11254" i="10"/>
  <c r="M11253" i="10"/>
  <c r="M11252" i="10"/>
  <c r="M11251" i="10"/>
  <c r="M11250" i="10"/>
  <c r="M11249" i="10"/>
  <c r="M11248" i="10"/>
  <c r="M11247" i="10"/>
  <c r="M11246" i="10"/>
  <c r="M11245" i="10"/>
  <c r="M11244" i="10"/>
  <c r="M11243" i="10"/>
  <c r="M11242" i="10"/>
  <c r="M11241" i="10"/>
  <c r="M11240" i="10"/>
  <c r="M11239" i="10"/>
  <c r="M11238" i="10"/>
  <c r="M11237" i="10"/>
  <c r="M11236" i="10"/>
  <c r="M11235" i="10"/>
  <c r="M11234" i="10"/>
  <c r="M11233" i="10"/>
  <c r="M11232" i="10"/>
  <c r="M11231" i="10"/>
  <c r="M11230" i="10"/>
  <c r="M11229" i="10"/>
  <c r="M11228" i="10"/>
  <c r="M11227" i="10"/>
  <c r="M11226" i="10"/>
  <c r="M11225" i="10"/>
  <c r="M11224" i="10"/>
  <c r="M11223" i="10"/>
  <c r="M11222" i="10"/>
  <c r="M11221" i="10"/>
  <c r="M11220" i="10"/>
  <c r="M11219" i="10"/>
  <c r="M11218" i="10"/>
  <c r="M11217" i="10"/>
  <c r="M11216" i="10"/>
  <c r="M11215" i="10"/>
  <c r="M11214" i="10"/>
  <c r="M11213" i="10"/>
  <c r="M11212" i="10"/>
  <c r="M11211" i="10"/>
  <c r="M11210" i="10"/>
  <c r="M11209" i="10"/>
  <c r="M11208" i="10"/>
  <c r="M11207" i="10"/>
  <c r="M11206" i="10"/>
  <c r="M11205" i="10"/>
  <c r="M11204" i="10"/>
  <c r="M11203" i="10"/>
  <c r="M11202" i="10"/>
  <c r="M11201" i="10"/>
  <c r="M11200" i="10"/>
  <c r="M11199" i="10"/>
  <c r="M11198" i="10"/>
  <c r="M11197" i="10"/>
  <c r="M11196" i="10"/>
  <c r="M11195" i="10"/>
  <c r="M11194" i="10"/>
  <c r="M11193" i="10"/>
  <c r="M11192" i="10"/>
  <c r="M11191" i="10"/>
  <c r="M11190" i="10"/>
  <c r="M11189" i="10"/>
  <c r="M11188" i="10"/>
  <c r="M11187" i="10"/>
  <c r="M11186" i="10"/>
  <c r="M11185" i="10"/>
  <c r="M11184" i="10"/>
  <c r="M11183" i="10"/>
  <c r="M11182" i="10"/>
  <c r="M11181" i="10"/>
  <c r="M11180" i="10"/>
  <c r="M11179" i="10"/>
  <c r="M11178" i="10"/>
  <c r="M11177" i="10"/>
  <c r="M11176" i="10"/>
  <c r="M11175" i="10"/>
  <c r="M11174" i="10"/>
  <c r="M11173" i="10"/>
  <c r="M11172" i="10"/>
  <c r="M11171" i="10"/>
  <c r="M11170" i="10"/>
  <c r="M11169" i="10"/>
  <c r="M11168" i="10"/>
  <c r="M11167" i="10"/>
  <c r="M11166" i="10"/>
  <c r="M11165" i="10"/>
  <c r="M11164" i="10"/>
  <c r="M11163" i="10"/>
  <c r="M11162" i="10"/>
  <c r="M11161" i="10"/>
  <c r="M11160" i="10"/>
  <c r="M11159" i="10"/>
  <c r="M11158" i="10"/>
  <c r="M11157" i="10"/>
  <c r="M11156" i="10"/>
  <c r="M11155" i="10"/>
  <c r="M11154" i="10"/>
  <c r="M11153" i="10"/>
  <c r="M11152" i="10"/>
  <c r="M11151" i="10"/>
  <c r="M11150" i="10"/>
  <c r="M11149" i="10"/>
  <c r="M11148" i="10"/>
  <c r="M11147" i="10"/>
  <c r="M11146" i="10"/>
  <c r="M11145" i="10"/>
  <c r="M11144" i="10"/>
  <c r="M11143" i="10"/>
  <c r="M11142" i="10"/>
  <c r="M11141" i="10"/>
  <c r="M11140" i="10"/>
  <c r="M11139" i="10"/>
  <c r="M11138" i="10"/>
  <c r="M11137" i="10"/>
  <c r="M11136" i="10"/>
  <c r="M11135" i="10"/>
  <c r="M11134" i="10"/>
  <c r="M11133" i="10"/>
  <c r="M11132" i="10"/>
  <c r="M11131" i="10"/>
  <c r="M11130" i="10"/>
  <c r="M11129" i="10"/>
  <c r="M11128" i="10"/>
  <c r="M11127" i="10"/>
  <c r="M11126" i="10"/>
  <c r="M11125" i="10"/>
  <c r="M11124" i="10"/>
  <c r="M11123" i="10"/>
  <c r="M11122" i="10"/>
  <c r="M11121" i="10"/>
  <c r="M11120" i="10"/>
  <c r="M11119" i="10"/>
  <c r="M11118" i="10"/>
  <c r="M11117" i="10"/>
  <c r="M11116" i="10"/>
  <c r="M11115" i="10"/>
  <c r="M11114" i="10"/>
  <c r="M11113" i="10"/>
  <c r="M11112" i="10"/>
  <c r="M11111" i="10"/>
  <c r="M11110" i="10"/>
  <c r="M11109" i="10"/>
  <c r="M11108" i="10"/>
  <c r="M11107" i="10"/>
  <c r="M11106" i="10"/>
  <c r="M11105" i="10"/>
  <c r="M11104" i="10"/>
  <c r="M11103" i="10"/>
  <c r="M11102" i="10"/>
  <c r="M11101" i="10"/>
  <c r="M11100" i="10"/>
  <c r="M11099" i="10"/>
  <c r="M11098" i="10"/>
  <c r="M11097" i="10"/>
  <c r="M11096" i="10"/>
  <c r="M11095" i="10"/>
  <c r="M11094" i="10"/>
  <c r="M11093" i="10"/>
  <c r="M11092" i="10"/>
  <c r="M11091" i="10"/>
  <c r="M11090" i="10"/>
  <c r="M11089" i="10"/>
  <c r="M11088" i="10"/>
  <c r="M11087" i="10"/>
  <c r="M11086" i="10"/>
  <c r="M11085" i="10"/>
  <c r="M11084" i="10"/>
  <c r="M11083" i="10"/>
  <c r="M11082" i="10"/>
  <c r="M11081" i="10"/>
  <c r="M11080" i="10"/>
  <c r="M11079" i="10"/>
  <c r="M11078" i="10"/>
  <c r="M11077" i="10"/>
  <c r="M11076" i="10"/>
  <c r="M11075" i="10"/>
  <c r="M11074" i="10"/>
  <c r="M11073" i="10"/>
  <c r="M11072" i="10"/>
  <c r="M11071" i="10"/>
  <c r="M11070" i="10"/>
  <c r="M11069" i="10"/>
  <c r="M11068" i="10"/>
  <c r="M11067" i="10"/>
  <c r="M11066" i="10"/>
  <c r="M11065" i="10"/>
  <c r="M11064" i="10"/>
  <c r="M11063" i="10"/>
  <c r="M11062" i="10"/>
  <c r="M11061" i="10"/>
  <c r="M11060" i="10"/>
  <c r="M11059" i="10"/>
  <c r="M11058" i="10"/>
  <c r="M11057" i="10"/>
  <c r="M11056" i="10"/>
  <c r="M11055" i="10"/>
  <c r="M11054" i="10"/>
  <c r="M11053" i="10"/>
  <c r="M11052" i="10"/>
  <c r="M11051" i="10"/>
  <c r="M11050" i="10"/>
  <c r="M11049" i="10"/>
  <c r="M11048" i="10"/>
  <c r="M11047" i="10"/>
  <c r="M11046" i="10"/>
  <c r="M11045" i="10"/>
  <c r="M11044" i="10"/>
  <c r="M11043" i="10"/>
  <c r="M11042" i="10"/>
  <c r="M11041" i="10"/>
  <c r="M11040" i="10"/>
  <c r="M11039" i="10"/>
  <c r="M11038" i="10"/>
  <c r="M11037" i="10"/>
  <c r="M11036" i="10"/>
  <c r="M11035" i="10"/>
  <c r="M11034" i="10"/>
  <c r="M11033" i="10"/>
  <c r="M11032" i="10"/>
  <c r="M11031" i="10"/>
  <c r="M11030" i="10"/>
  <c r="M11029" i="10"/>
  <c r="M11028" i="10"/>
  <c r="M11027" i="10"/>
  <c r="M11026" i="10"/>
  <c r="M11025" i="10"/>
  <c r="M11024" i="10"/>
  <c r="M11023" i="10"/>
  <c r="M11022" i="10"/>
  <c r="M11021" i="10"/>
  <c r="M11020" i="10"/>
  <c r="M11019" i="10"/>
  <c r="M11018" i="10"/>
  <c r="M11017" i="10"/>
  <c r="M11016" i="10"/>
  <c r="M11015" i="10"/>
  <c r="M11014" i="10"/>
  <c r="M11013" i="10"/>
  <c r="M11012" i="10"/>
  <c r="M11011" i="10"/>
  <c r="M11010" i="10"/>
  <c r="M11009" i="10"/>
  <c r="M11008" i="10"/>
  <c r="M11007" i="10"/>
  <c r="M11006" i="10"/>
  <c r="M11005" i="10"/>
  <c r="M11004" i="10"/>
  <c r="M11003" i="10"/>
  <c r="M11002" i="10"/>
  <c r="M11001" i="10"/>
  <c r="M11000" i="10"/>
  <c r="M10999" i="10"/>
  <c r="M10998" i="10"/>
  <c r="M10997" i="10"/>
  <c r="M10996" i="10"/>
  <c r="M10995" i="10"/>
  <c r="M10994" i="10"/>
  <c r="M10993" i="10"/>
  <c r="M10992" i="10"/>
  <c r="M10991" i="10"/>
  <c r="M10990" i="10"/>
  <c r="M10989" i="10"/>
  <c r="M10988" i="10"/>
  <c r="M10987" i="10"/>
  <c r="M10986" i="10"/>
  <c r="M10985" i="10"/>
  <c r="M10984" i="10"/>
  <c r="M10983" i="10"/>
  <c r="M10982" i="10"/>
  <c r="M10981" i="10"/>
  <c r="M10980" i="10"/>
  <c r="M10979" i="10"/>
  <c r="M10978" i="10"/>
  <c r="M10977" i="10"/>
  <c r="M10976" i="10"/>
  <c r="M10975" i="10"/>
  <c r="M10974" i="10"/>
  <c r="M10973" i="10"/>
  <c r="M10972" i="10"/>
  <c r="M10971" i="10"/>
  <c r="M10970" i="10"/>
  <c r="M10969" i="10"/>
  <c r="M10968" i="10"/>
  <c r="M10967" i="10"/>
  <c r="M10966" i="10"/>
  <c r="M10965" i="10"/>
  <c r="M10964" i="10"/>
  <c r="M10963" i="10"/>
  <c r="M10962" i="10"/>
  <c r="M10961" i="10"/>
  <c r="M10960" i="10"/>
  <c r="M10959" i="10"/>
  <c r="M10958" i="10"/>
  <c r="M10957" i="10"/>
  <c r="M10956" i="10"/>
  <c r="M10955" i="10"/>
  <c r="M10954" i="10"/>
  <c r="M10953" i="10"/>
  <c r="M10952" i="10"/>
  <c r="M10951" i="10"/>
  <c r="M10950" i="10"/>
  <c r="M10949" i="10"/>
  <c r="M10948" i="10"/>
  <c r="M10947" i="10"/>
  <c r="M10946" i="10"/>
  <c r="M10945" i="10"/>
  <c r="M10944" i="10"/>
  <c r="M10943" i="10"/>
  <c r="M10942" i="10"/>
  <c r="M10941" i="10"/>
  <c r="M10940" i="10"/>
  <c r="M10939" i="10"/>
  <c r="M10938" i="10"/>
  <c r="M10937" i="10"/>
  <c r="M10936" i="10"/>
  <c r="M10935" i="10"/>
  <c r="M10934" i="10"/>
  <c r="M10933" i="10"/>
  <c r="M10932" i="10"/>
  <c r="M10931" i="10"/>
  <c r="M10930" i="10"/>
  <c r="M10929" i="10"/>
  <c r="M10928" i="10"/>
  <c r="M10927" i="10"/>
  <c r="M10926" i="10"/>
  <c r="M10925" i="10"/>
  <c r="M10924" i="10"/>
  <c r="M10923" i="10"/>
  <c r="M10922" i="10"/>
  <c r="M10921" i="10"/>
  <c r="M10920" i="10"/>
  <c r="M10919" i="10"/>
  <c r="M10918" i="10"/>
  <c r="M10917" i="10"/>
  <c r="M10916" i="10"/>
  <c r="M10915" i="10"/>
  <c r="M10914" i="10"/>
  <c r="M10913" i="10"/>
  <c r="M10912" i="10"/>
  <c r="M10911" i="10"/>
  <c r="M10910" i="10"/>
  <c r="M10909" i="10"/>
  <c r="M10908" i="10"/>
  <c r="M10907" i="10"/>
  <c r="M10906" i="10"/>
  <c r="M10905" i="10"/>
  <c r="M10904" i="10"/>
  <c r="M10903" i="10"/>
  <c r="M10902" i="10"/>
  <c r="M10901" i="10"/>
  <c r="M10900" i="10"/>
  <c r="M10899" i="10"/>
  <c r="M10898" i="10"/>
  <c r="M10897" i="10"/>
  <c r="M10896" i="10"/>
  <c r="M10895" i="10"/>
  <c r="M10894" i="10"/>
  <c r="M10893" i="10"/>
  <c r="M10892" i="10"/>
  <c r="M10891" i="10"/>
  <c r="M10890" i="10"/>
  <c r="M10889" i="10"/>
  <c r="M10888" i="10"/>
  <c r="M10887" i="10"/>
  <c r="M10886" i="10"/>
  <c r="M10885" i="10"/>
  <c r="M10884" i="10"/>
  <c r="M10883" i="10"/>
  <c r="M10882" i="10"/>
  <c r="M10881" i="10"/>
  <c r="M10880" i="10"/>
  <c r="M10879" i="10"/>
  <c r="M10878" i="10"/>
  <c r="M10877" i="10"/>
  <c r="M10876" i="10"/>
  <c r="M10875" i="10"/>
  <c r="M10874" i="10"/>
  <c r="M10873" i="10"/>
  <c r="M10872" i="10"/>
  <c r="M10871" i="10"/>
  <c r="M10870" i="10"/>
  <c r="M10869" i="10"/>
  <c r="M10868" i="10"/>
  <c r="M10867" i="10"/>
  <c r="M10866" i="10"/>
  <c r="M10865" i="10"/>
  <c r="M10864" i="10"/>
  <c r="M10863" i="10"/>
  <c r="M10862" i="10"/>
  <c r="M10861" i="10"/>
  <c r="M10860" i="10"/>
  <c r="M10859" i="10"/>
  <c r="M10858" i="10"/>
  <c r="M10857" i="10"/>
  <c r="M10856" i="10"/>
  <c r="M10855" i="10"/>
  <c r="M10854" i="10"/>
  <c r="M10853" i="10"/>
  <c r="M10852" i="10"/>
  <c r="M10851" i="10"/>
  <c r="M10850" i="10"/>
  <c r="M10849" i="10"/>
  <c r="M10848" i="10"/>
  <c r="M10847" i="10"/>
  <c r="M10846" i="10"/>
  <c r="M10845" i="10"/>
  <c r="M10844" i="10"/>
  <c r="M10843" i="10"/>
  <c r="M10842" i="10"/>
  <c r="M10841" i="10"/>
  <c r="M10840" i="10"/>
  <c r="M10839" i="10"/>
  <c r="M10838" i="10"/>
  <c r="M10837" i="10"/>
  <c r="M10836" i="10"/>
  <c r="M10835" i="10"/>
  <c r="M10834" i="10"/>
  <c r="M10833" i="10"/>
  <c r="M10832" i="10"/>
  <c r="M10831" i="10"/>
  <c r="M10830" i="10"/>
  <c r="M10829" i="10"/>
  <c r="M10828" i="10"/>
  <c r="M10827" i="10"/>
  <c r="M10826" i="10"/>
  <c r="M10825" i="10"/>
  <c r="M10824" i="10"/>
  <c r="M10823" i="10"/>
  <c r="M10822" i="10"/>
  <c r="M10821" i="10"/>
  <c r="M10820" i="10"/>
  <c r="M10819" i="10"/>
  <c r="M10818" i="10"/>
  <c r="M10817" i="10"/>
  <c r="M10816" i="10"/>
  <c r="M10815" i="10"/>
  <c r="M10814" i="10"/>
  <c r="M10813" i="10"/>
  <c r="M10812" i="10"/>
  <c r="M10811" i="10"/>
  <c r="M10810" i="10"/>
  <c r="M10809" i="10"/>
  <c r="M10808" i="10"/>
  <c r="M10807" i="10"/>
  <c r="M10806" i="10"/>
  <c r="M10805" i="10"/>
  <c r="M10804" i="10"/>
  <c r="M10803" i="10"/>
  <c r="M10802" i="10"/>
  <c r="M10801" i="10"/>
  <c r="M10800" i="10"/>
  <c r="M10799" i="10"/>
  <c r="M10798" i="10"/>
  <c r="M10797" i="10"/>
  <c r="M10796" i="10"/>
  <c r="M10795" i="10"/>
  <c r="M10794" i="10"/>
  <c r="M10793" i="10"/>
  <c r="M10792" i="10"/>
  <c r="M10791" i="10"/>
  <c r="M10790" i="10"/>
  <c r="M10789" i="10"/>
  <c r="M10788" i="10"/>
  <c r="M10787" i="10"/>
  <c r="M10786" i="10"/>
  <c r="M10785" i="10"/>
  <c r="M10784" i="10"/>
  <c r="M10783" i="10"/>
  <c r="M10782" i="10"/>
  <c r="M10781" i="10"/>
  <c r="M10780" i="10"/>
  <c r="M10779" i="10"/>
  <c r="M10778" i="10"/>
  <c r="M10777" i="10"/>
  <c r="M10776" i="10"/>
  <c r="M10775" i="10"/>
  <c r="M10774" i="10"/>
  <c r="M10773" i="10"/>
  <c r="M10772" i="10"/>
  <c r="M10771" i="10"/>
  <c r="M10770" i="10"/>
  <c r="M10769" i="10"/>
  <c r="M10768" i="10"/>
  <c r="M10767" i="10"/>
  <c r="M10766" i="10"/>
  <c r="M10765" i="10"/>
  <c r="M10764" i="10"/>
  <c r="M10763" i="10"/>
  <c r="M10762" i="10"/>
  <c r="M10761" i="10"/>
  <c r="M10760" i="10"/>
  <c r="M10759" i="10"/>
  <c r="M10758" i="10"/>
  <c r="M10757" i="10"/>
  <c r="M10756" i="10"/>
  <c r="M10755" i="10"/>
  <c r="M10754" i="10"/>
  <c r="M10753" i="10"/>
  <c r="M10752" i="10"/>
  <c r="M10751" i="10"/>
  <c r="M10750" i="10"/>
  <c r="M10749" i="10"/>
  <c r="M10748" i="10"/>
  <c r="M10747" i="10"/>
  <c r="M10746" i="10"/>
  <c r="M10745" i="10"/>
  <c r="M10744" i="10"/>
  <c r="M10743" i="10"/>
  <c r="M10742" i="10"/>
  <c r="M10741" i="10"/>
  <c r="M10740" i="10"/>
  <c r="M10739" i="10"/>
  <c r="M10738" i="10"/>
  <c r="M10737" i="10"/>
  <c r="M10736" i="10"/>
  <c r="M10735" i="10"/>
  <c r="M10734" i="10"/>
  <c r="M10733" i="10"/>
  <c r="M10732" i="10"/>
  <c r="M10731" i="10"/>
  <c r="M10730" i="10"/>
  <c r="M10729" i="10"/>
  <c r="M10728" i="10"/>
  <c r="M10727" i="10"/>
  <c r="M10726" i="10"/>
  <c r="M10725" i="10"/>
  <c r="M10724" i="10"/>
  <c r="M10723" i="10"/>
  <c r="M10722" i="10"/>
  <c r="M10721" i="10"/>
  <c r="M10720" i="10"/>
  <c r="M10719" i="10"/>
  <c r="M10718" i="10"/>
  <c r="M10717" i="10"/>
  <c r="M10716" i="10"/>
  <c r="M10715" i="10"/>
  <c r="M10714" i="10"/>
  <c r="M10713" i="10"/>
  <c r="M10712" i="10"/>
  <c r="M10711" i="10"/>
  <c r="M10710" i="10"/>
  <c r="M10709" i="10"/>
  <c r="M10708" i="10"/>
  <c r="M10707" i="10"/>
  <c r="M10706" i="10"/>
  <c r="M10705" i="10"/>
  <c r="M10704" i="10"/>
  <c r="M10703" i="10"/>
  <c r="M10702" i="10"/>
  <c r="M10701" i="10"/>
  <c r="M10700" i="10"/>
  <c r="M10699" i="10"/>
  <c r="M10698" i="10"/>
  <c r="M10697" i="10"/>
  <c r="M10696" i="10"/>
  <c r="M10695" i="10"/>
  <c r="M10694" i="10"/>
  <c r="M10693" i="10"/>
  <c r="M10692" i="10"/>
  <c r="M10691" i="10"/>
  <c r="M10690" i="10"/>
  <c r="M10689" i="10"/>
  <c r="M10688" i="10"/>
  <c r="M10687" i="10"/>
  <c r="M10686" i="10"/>
  <c r="M10685" i="10"/>
  <c r="M10684" i="10"/>
  <c r="M10683" i="10"/>
  <c r="M10682" i="10"/>
  <c r="M10681" i="10"/>
  <c r="M10680" i="10"/>
  <c r="M10679" i="10"/>
  <c r="M10678" i="10"/>
  <c r="M10677" i="10"/>
  <c r="M10676" i="10"/>
  <c r="M10675" i="10"/>
  <c r="M10674" i="10"/>
  <c r="M10673" i="10"/>
  <c r="M10672" i="10"/>
  <c r="M10671" i="10"/>
  <c r="M10670" i="10"/>
  <c r="M10669" i="10"/>
  <c r="M10668" i="10"/>
  <c r="M10667" i="10"/>
  <c r="M10666" i="10"/>
  <c r="M10665" i="10"/>
  <c r="M10664" i="10"/>
  <c r="M10663" i="10"/>
  <c r="M10662" i="10"/>
  <c r="M10661" i="10"/>
  <c r="M10660" i="10"/>
  <c r="M10659" i="10"/>
  <c r="M10658" i="10"/>
  <c r="M10657" i="10"/>
  <c r="M10656" i="10"/>
  <c r="M10655" i="10"/>
  <c r="M10654" i="10"/>
  <c r="M10653" i="10"/>
  <c r="M10652" i="10"/>
  <c r="M10651" i="10"/>
  <c r="M10650" i="10"/>
  <c r="M10649" i="10"/>
  <c r="M10648" i="10"/>
  <c r="M10647" i="10"/>
  <c r="M10646" i="10"/>
  <c r="M10645" i="10"/>
  <c r="M10644" i="10"/>
  <c r="M10643" i="10"/>
  <c r="M10642" i="10"/>
  <c r="M10641" i="10"/>
  <c r="M10640" i="10"/>
  <c r="M10639" i="10"/>
  <c r="M10638" i="10"/>
  <c r="M10637" i="10"/>
  <c r="M10636" i="10"/>
  <c r="M10635" i="10"/>
  <c r="M10634" i="10"/>
  <c r="M10633" i="10"/>
  <c r="M10632" i="10"/>
  <c r="M10631" i="10"/>
  <c r="M10630" i="10"/>
  <c r="M10629" i="10"/>
  <c r="M10628" i="10"/>
  <c r="M10627" i="10"/>
  <c r="M10626" i="10"/>
  <c r="M10625" i="10"/>
  <c r="M10624" i="10"/>
  <c r="M10623" i="10"/>
  <c r="M10622" i="10"/>
  <c r="M10621" i="10"/>
  <c r="M10620" i="10"/>
  <c r="M10619" i="10"/>
  <c r="M10618" i="10"/>
  <c r="M10617" i="10"/>
  <c r="M10616" i="10"/>
  <c r="M10615" i="10"/>
  <c r="M10614" i="10"/>
  <c r="M10613" i="10"/>
  <c r="M10612" i="10"/>
  <c r="M10611" i="10"/>
  <c r="M10610" i="10"/>
  <c r="M10609" i="10"/>
  <c r="M10608" i="10"/>
  <c r="M10607" i="10"/>
  <c r="M10606" i="10"/>
  <c r="M10605" i="10"/>
  <c r="M10604" i="10"/>
  <c r="M10603" i="10"/>
  <c r="M10602" i="10"/>
  <c r="M10601" i="10"/>
  <c r="M10600" i="10"/>
  <c r="M10599" i="10"/>
  <c r="M10598" i="10"/>
  <c r="M10597" i="10"/>
  <c r="M10596" i="10"/>
  <c r="M10595" i="10"/>
  <c r="M10594" i="10"/>
  <c r="M10593" i="10"/>
  <c r="M10592" i="10"/>
  <c r="M10591" i="10"/>
  <c r="M10590" i="10"/>
  <c r="M10589" i="10"/>
  <c r="M10588" i="10"/>
  <c r="M10587" i="10"/>
  <c r="M10586" i="10"/>
  <c r="M10585" i="10"/>
  <c r="M10584" i="10"/>
  <c r="M10583" i="10"/>
  <c r="M10582" i="10"/>
  <c r="M10581" i="10"/>
  <c r="M10580" i="10"/>
  <c r="M10579" i="10"/>
  <c r="M10578" i="10"/>
  <c r="M10577" i="10"/>
  <c r="M10576" i="10"/>
  <c r="M10575" i="10"/>
  <c r="M10574" i="10"/>
  <c r="M10573" i="10"/>
  <c r="M10572" i="10"/>
  <c r="M10571" i="10"/>
  <c r="M10570" i="10"/>
  <c r="M10569" i="10"/>
  <c r="M10568" i="10"/>
  <c r="M10567" i="10"/>
  <c r="M10566" i="10"/>
  <c r="M10565" i="10"/>
  <c r="M10564" i="10"/>
  <c r="M10563" i="10"/>
  <c r="M10562" i="10"/>
  <c r="M10561" i="10"/>
  <c r="M10560" i="10"/>
  <c r="M10559" i="10"/>
  <c r="M10558" i="10"/>
  <c r="M10557" i="10"/>
  <c r="M10556" i="10"/>
  <c r="M10555" i="10"/>
  <c r="M10554" i="10"/>
  <c r="M10553" i="10"/>
  <c r="M10552" i="10"/>
  <c r="M10551" i="10"/>
  <c r="M10550" i="10"/>
  <c r="M10549" i="10"/>
  <c r="M10548" i="10"/>
  <c r="M10547" i="10"/>
  <c r="M10546" i="10"/>
  <c r="M10545" i="10"/>
  <c r="M10544" i="10"/>
  <c r="M10543" i="10"/>
  <c r="M10542" i="10"/>
  <c r="M10541" i="10"/>
  <c r="M10540" i="10"/>
  <c r="M10539" i="10"/>
  <c r="M10538" i="10"/>
  <c r="M10537" i="10"/>
  <c r="M10536" i="10"/>
  <c r="M10535" i="10"/>
  <c r="M10534" i="10"/>
  <c r="M10533" i="10"/>
  <c r="M10532" i="10"/>
  <c r="M10531" i="10"/>
  <c r="M10530" i="10"/>
  <c r="M10529" i="10"/>
  <c r="M10528" i="10"/>
  <c r="M10527" i="10"/>
  <c r="M10526" i="10"/>
  <c r="M10525" i="10"/>
  <c r="M10524" i="10"/>
  <c r="M10523" i="10"/>
  <c r="M10522" i="10"/>
  <c r="M10521" i="10"/>
  <c r="M10520" i="10"/>
  <c r="M10519" i="10"/>
  <c r="M10518" i="10"/>
  <c r="M10517" i="10"/>
  <c r="M10516" i="10"/>
  <c r="M10515" i="10"/>
  <c r="M10514" i="10"/>
  <c r="M10513" i="10"/>
  <c r="M10512" i="10"/>
  <c r="M10511" i="10"/>
  <c r="M10510" i="10"/>
  <c r="M10509" i="10"/>
  <c r="M10508" i="10"/>
  <c r="M10507" i="10"/>
  <c r="M10506" i="10"/>
  <c r="M10505" i="10"/>
  <c r="M10504" i="10"/>
  <c r="M10503" i="10"/>
  <c r="M10502" i="10"/>
  <c r="M10501" i="10"/>
  <c r="M10500" i="10"/>
  <c r="M10499" i="10"/>
  <c r="M10498" i="10"/>
  <c r="M10497" i="10"/>
  <c r="M10496" i="10"/>
  <c r="M10495" i="10"/>
  <c r="M10494" i="10"/>
  <c r="M10493" i="10"/>
  <c r="M10492" i="10"/>
  <c r="M10491" i="10"/>
  <c r="M10490" i="10"/>
  <c r="M10489" i="10"/>
  <c r="M10488" i="10"/>
  <c r="M10487" i="10"/>
  <c r="M10486" i="10"/>
  <c r="M10485" i="10"/>
  <c r="M10484" i="10"/>
  <c r="M10483" i="10"/>
  <c r="M10482" i="10"/>
  <c r="M10481" i="10"/>
  <c r="M10480" i="10"/>
  <c r="M10479" i="10"/>
  <c r="M10478" i="10"/>
  <c r="M10477" i="10"/>
  <c r="M10476" i="10"/>
  <c r="M10475" i="10"/>
  <c r="M10474" i="10"/>
  <c r="M10473" i="10"/>
  <c r="M10472" i="10"/>
  <c r="M10471" i="10"/>
  <c r="M10470" i="10"/>
  <c r="M10469" i="10"/>
  <c r="M10468" i="10"/>
  <c r="M10467" i="10"/>
  <c r="M10466" i="10"/>
  <c r="M10465" i="10"/>
  <c r="M10464" i="10"/>
  <c r="M10463" i="10"/>
  <c r="M10462" i="10"/>
  <c r="M10461" i="10"/>
  <c r="M10460" i="10"/>
  <c r="M10459" i="10"/>
  <c r="M10458" i="10"/>
  <c r="M10457" i="10"/>
  <c r="M10456" i="10"/>
  <c r="M10455" i="10"/>
  <c r="M10454" i="10"/>
  <c r="M10453" i="10"/>
  <c r="M10452" i="10"/>
  <c r="M10451" i="10"/>
  <c r="M10450" i="10"/>
  <c r="M10449" i="10"/>
  <c r="M10448" i="10"/>
  <c r="M10447" i="10"/>
  <c r="M10446" i="10"/>
  <c r="M10445" i="10"/>
  <c r="M10444" i="10"/>
  <c r="M10443" i="10"/>
  <c r="M10442" i="10"/>
  <c r="M10441" i="10"/>
  <c r="M10440" i="10"/>
  <c r="M10439" i="10"/>
  <c r="M10438" i="10"/>
  <c r="M10437" i="10"/>
  <c r="M10436" i="10"/>
  <c r="M10435" i="10"/>
  <c r="M10434" i="10"/>
  <c r="M10433" i="10"/>
  <c r="M10432" i="10"/>
  <c r="M10431" i="10"/>
  <c r="M10430" i="10"/>
  <c r="M10429" i="10"/>
  <c r="M10428" i="10"/>
  <c r="M10427" i="10"/>
  <c r="M10426" i="10"/>
  <c r="M10425" i="10"/>
  <c r="M10424" i="10"/>
  <c r="M10423" i="10"/>
  <c r="M10422" i="10"/>
  <c r="M10421" i="10"/>
  <c r="M10420" i="10"/>
  <c r="M10419" i="10"/>
  <c r="M10418" i="10"/>
  <c r="M10417" i="10"/>
  <c r="M10416" i="10"/>
  <c r="M10415" i="10"/>
  <c r="M10414" i="10"/>
  <c r="M10413" i="10"/>
  <c r="M10412" i="10"/>
  <c r="M10411" i="10"/>
  <c r="M10410" i="10"/>
  <c r="M10409" i="10"/>
  <c r="M10408" i="10"/>
  <c r="M10407" i="10"/>
  <c r="M10406" i="10"/>
  <c r="M10405" i="10"/>
  <c r="M10404" i="10"/>
  <c r="M10403" i="10"/>
  <c r="M10402" i="10"/>
  <c r="M10401" i="10"/>
  <c r="M10400" i="10"/>
  <c r="M10399" i="10"/>
  <c r="M10398" i="10"/>
  <c r="M10397" i="10"/>
  <c r="M10396" i="10"/>
  <c r="M10395" i="10"/>
  <c r="M10394" i="10"/>
  <c r="M10393" i="10"/>
  <c r="M10392" i="10"/>
  <c r="M10391" i="10"/>
  <c r="M10390" i="10"/>
  <c r="M10389" i="10"/>
  <c r="M10388" i="10"/>
  <c r="M10387" i="10"/>
  <c r="M10386" i="10"/>
  <c r="M10385" i="10"/>
  <c r="M10384" i="10"/>
  <c r="M10383" i="10"/>
  <c r="M10382" i="10"/>
  <c r="M10381" i="10"/>
  <c r="M10380" i="10"/>
  <c r="M10379" i="10"/>
  <c r="M10378" i="10"/>
  <c r="M10377" i="10"/>
  <c r="M10376" i="10"/>
  <c r="M10375" i="10"/>
  <c r="M10374" i="10"/>
  <c r="M10373" i="10"/>
  <c r="M10372" i="10"/>
  <c r="M10371" i="10"/>
  <c r="M10370" i="10"/>
  <c r="M10369" i="10"/>
  <c r="M10368" i="10"/>
  <c r="M10367" i="10"/>
  <c r="M10366" i="10"/>
  <c r="M10365" i="10"/>
  <c r="M10364" i="10"/>
  <c r="M10363" i="10"/>
  <c r="M10362" i="10"/>
  <c r="M10361" i="10"/>
  <c r="M10360" i="10"/>
  <c r="M10359" i="10"/>
  <c r="M10358" i="10"/>
  <c r="M10357" i="10"/>
  <c r="M10356" i="10"/>
  <c r="M10355" i="10"/>
  <c r="M10354" i="10"/>
  <c r="M10353" i="10"/>
  <c r="M10352" i="10"/>
  <c r="M10351" i="10"/>
  <c r="M10350" i="10"/>
  <c r="M10349" i="10"/>
  <c r="M10348" i="10"/>
  <c r="M10347" i="10"/>
  <c r="M10346" i="10"/>
  <c r="M10345" i="10"/>
  <c r="M10344" i="10"/>
  <c r="M10343" i="10"/>
  <c r="M10342" i="10"/>
  <c r="M10341" i="10"/>
  <c r="M10340" i="10"/>
  <c r="M10339" i="10"/>
  <c r="M10338" i="10"/>
  <c r="M10337" i="10"/>
  <c r="M10336" i="10"/>
  <c r="M10335" i="10"/>
  <c r="M10334" i="10"/>
  <c r="M10333" i="10"/>
  <c r="M10332" i="10"/>
  <c r="M10331" i="10"/>
  <c r="M10330" i="10"/>
  <c r="M10329" i="10"/>
  <c r="M10328" i="10"/>
  <c r="M10327" i="10"/>
  <c r="M10326" i="10"/>
  <c r="M10325" i="10"/>
  <c r="M10324" i="10"/>
  <c r="M10323" i="10"/>
  <c r="M10322" i="10"/>
  <c r="M10321" i="10"/>
  <c r="M10320" i="10"/>
  <c r="M10319" i="10"/>
  <c r="M10318" i="10"/>
  <c r="M10317" i="10"/>
  <c r="M10316" i="10"/>
  <c r="M10315" i="10"/>
  <c r="M10314" i="10"/>
  <c r="M10313" i="10"/>
  <c r="M10312" i="10"/>
  <c r="M10311" i="10"/>
  <c r="M10310" i="10"/>
  <c r="M10309" i="10"/>
  <c r="M10308" i="10"/>
  <c r="M10307" i="10"/>
  <c r="M10306" i="10"/>
  <c r="M10305" i="10"/>
  <c r="M10304" i="10"/>
  <c r="M10303" i="10"/>
  <c r="M10302" i="10"/>
  <c r="M10301" i="10"/>
  <c r="M10300" i="10"/>
  <c r="M10299" i="10"/>
  <c r="M10298" i="10"/>
  <c r="M10297" i="10"/>
  <c r="M10296" i="10"/>
  <c r="M10295" i="10"/>
  <c r="M10294" i="10"/>
  <c r="M10293" i="10"/>
  <c r="M10292" i="10"/>
  <c r="M10291" i="10"/>
  <c r="M10290" i="10"/>
  <c r="M10289" i="10"/>
  <c r="M10288" i="10"/>
  <c r="M10287" i="10"/>
  <c r="M10286" i="10"/>
  <c r="M10285" i="10"/>
  <c r="M10284" i="10"/>
  <c r="M10283" i="10"/>
  <c r="M10282" i="10"/>
  <c r="M10281" i="10"/>
  <c r="M10280" i="10"/>
  <c r="M10279" i="10"/>
  <c r="M10278" i="10"/>
  <c r="M10277" i="10"/>
  <c r="M10276" i="10"/>
  <c r="M10275" i="10"/>
  <c r="M10274" i="10"/>
  <c r="M10273" i="10"/>
  <c r="M10272" i="10"/>
  <c r="M10271" i="10"/>
  <c r="M10270" i="10"/>
  <c r="M10269" i="10"/>
  <c r="M10268" i="10"/>
  <c r="M10267" i="10"/>
  <c r="M10266" i="10"/>
  <c r="M10265" i="10"/>
  <c r="M10264" i="10"/>
  <c r="M10263" i="10"/>
  <c r="M10262" i="10"/>
  <c r="M10261" i="10"/>
  <c r="M10260" i="10"/>
  <c r="M10259" i="10"/>
  <c r="M10258" i="10"/>
  <c r="M10257" i="10"/>
  <c r="M10256" i="10"/>
  <c r="M10255" i="10"/>
  <c r="M10254" i="10"/>
  <c r="M10253" i="10"/>
  <c r="M10252" i="10"/>
  <c r="M10251" i="10"/>
  <c r="M10250" i="10"/>
  <c r="M10249" i="10"/>
  <c r="M10248" i="10"/>
  <c r="M10247" i="10"/>
  <c r="M10246" i="10"/>
  <c r="M10245" i="10"/>
  <c r="M10244" i="10"/>
  <c r="M10243" i="10"/>
  <c r="M10242" i="10"/>
  <c r="M10241" i="10"/>
  <c r="M10240" i="10"/>
  <c r="M10239" i="10"/>
  <c r="M10238" i="10"/>
  <c r="M10237" i="10"/>
  <c r="M10236" i="10"/>
  <c r="M10235" i="10"/>
  <c r="M10234" i="10"/>
  <c r="M10233" i="10"/>
  <c r="M10232" i="10"/>
  <c r="M10231" i="10"/>
  <c r="M10230" i="10"/>
  <c r="M10229" i="10"/>
  <c r="M10228" i="10"/>
  <c r="M10227" i="10"/>
  <c r="M10226" i="10"/>
  <c r="M10225" i="10"/>
  <c r="M10224" i="10"/>
  <c r="M10223" i="10"/>
  <c r="M10222" i="10"/>
  <c r="M10221" i="10"/>
  <c r="M10220" i="10"/>
  <c r="M10219" i="10"/>
  <c r="M10218" i="10"/>
  <c r="M10217" i="10"/>
  <c r="M10216" i="10"/>
  <c r="M10215" i="10"/>
  <c r="M10214" i="10"/>
  <c r="M10213" i="10"/>
  <c r="M10212" i="10"/>
  <c r="M10211" i="10"/>
  <c r="M10210" i="10"/>
  <c r="M10209" i="10"/>
  <c r="M10208" i="10"/>
  <c r="M10207" i="10"/>
  <c r="M10206" i="10"/>
  <c r="M10205" i="10"/>
  <c r="M10204" i="10"/>
  <c r="M10203" i="10"/>
  <c r="M10202" i="10"/>
  <c r="M10201" i="10"/>
  <c r="M10200" i="10"/>
  <c r="M10199" i="10"/>
  <c r="M10198" i="10"/>
  <c r="M10197" i="10"/>
  <c r="M10196" i="10"/>
  <c r="M10195" i="10"/>
  <c r="M10194" i="10"/>
  <c r="M10193" i="10"/>
  <c r="M10192" i="10"/>
  <c r="M10191" i="10"/>
  <c r="M10190" i="10"/>
  <c r="M10189" i="10"/>
  <c r="M10188" i="10"/>
  <c r="M10187" i="10"/>
  <c r="M10186" i="10"/>
  <c r="M10185" i="10"/>
  <c r="M10184" i="10"/>
  <c r="M10183" i="10"/>
  <c r="M10182" i="10"/>
  <c r="M10181" i="10"/>
  <c r="M10180" i="10"/>
  <c r="M10179" i="10"/>
  <c r="M10178" i="10"/>
  <c r="M10177" i="10"/>
  <c r="M10176" i="10"/>
  <c r="M10175" i="10"/>
  <c r="M10174" i="10"/>
  <c r="M10173" i="10"/>
  <c r="M10172" i="10"/>
  <c r="M10171" i="10"/>
  <c r="M10170" i="10"/>
  <c r="M10169" i="10"/>
  <c r="M10168" i="10"/>
  <c r="M10167" i="10"/>
  <c r="M10166" i="10"/>
  <c r="M10165" i="10"/>
  <c r="M10164" i="10"/>
  <c r="M10163" i="10"/>
  <c r="M10162" i="10"/>
  <c r="M10161" i="10"/>
  <c r="M10160" i="10"/>
  <c r="M10159" i="10"/>
  <c r="M10158" i="10"/>
  <c r="M10157" i="10"/>
  <c r="M10156" i="10"/>
  <c r="M10155" i="10"/>
  <c r="M10154" i="10"/>
  <c r="M10153" i="10"/>
  <c r="M10152" i="10"/>
  <c r="M10151" i="10"/>
  <c r="M10150" i="10"/>
  <c r="M10149" i="10"/>
  <c r="M10148" i="10"/>
  <c r="M10147" i="10"/>
  <c r="M10146" i="10"/>
  <c r="M10145" i="10"/>
  <c r="M10144" i="10"/>
  <c r="M10143" i="10"/>
  <c r="M10142" i="10"/>
  <c r="M10141" i="10"/>
  <c r="M10140" i="10"/>
  <c r="M10139" i="10"/>
  <c r="M10138" i="10"/>
  <c r="M10137" i="10"/>
  <c r="M10136" i="10"/>
  <c r="M10135" i="10"/>
  <c r="M10134" i="10"/>
  <c r="M10133" i="10"/>
  <c r="M10132" i="10"/>
  <c r="M10131" i="10"/>
  <c r="M10130" i="10"/>
  <c r="M10129" i="10"/>
  <c r="M10128" i="10"/>
  <c r="M10127" i="10"/>
  <c r="M10126" i="10"/>
  <c r="M10125" i="10"/>
  <c r="M10124" i="10"/>
  <c r="M10123" i="10"/>
  <c r="M10122" i="10"/>
  <c r="M10121" i="10"/>
  <c r="M10120" i="10"/>
  <c r="M10119" i="10"/>
  <c r="M10118" i="10"/>
  <c r="M10117" i="10"/>
  <c r="M10116" i="10"/>
  <c r="M10115" i="10"/>
  <c r="M10114" i="10"/>
  <c r="M10113" i="10"/>
  <c r="M10112" i="10"/>
  <c r="M10111" i="10"/>
  <c r="M10110" i="10"/>
  <c r="M10109" i="10"/>
  <c r="M10108" i="10"/>
  <c r="M10107" i="10"/>
  <c r="M10106" i="10"/>
  <c r="M10105" i="10"/>
  <c r="M10104" i="10"/>
  <c r="M10103" i="10"/>
  <c r="M10102" i="10"/>
  <c r="M10101" i="10"/>
  <c r="M10100" i="10"/>
  <c r="M10099" i="10"/>
  <c r="M10098" i="10"/>
  <c r="M10097" i="10"/>
  <c r="M10096" i="10"/>
  <c r="M10095" i="10"/>
  <c r="M10094" i="10"/>
  <c r="M10093" i="10"/>
  <c r="M10092" i="10"/>
  <c r="M10091" i="10"/>
  <c r="M10090" i="10"/>
  <c r="M10089" i="10"/>
  <c r="M10088" i="10"/>
  <c r="M10087" i="10"/>
  <c r="M10086" i="10"/>
  <c r="M10085" i="10"/>
  <c r="M10084" i="10"/>
  <c r="M10083" i="10"/>
  <c r="M10082" i="10"/>
  <c r="M10081" i="10"/>
  <c r="M10080" i="10"/>
  <c r="M10079" i="10"/>
  <c r="M10078" i="10"/>
  <c r="M10077" i="10"/>
  <c r="M10076" i="10"/>
  <c r="M10075" i="10"/>
  <c r="M10074" i="10"/>
  <c r="M10073" i="10"/>
  <c r="M10072" i="10"/>
  <c r="M10071" i="10"/>
  <c r="M10070" i="10"/>
  <c r="M10069" i="10"/>
  <c r="M10068" i="10"/>
  <c r="M10067" i="10"/>
  <c r="M10066" i="10"/>
  <c r="M10065" i="10"/>
  <c r="M10064" i="10"/>
  <c r="M10063" i="10"/>
  <c r="M10062" i="10"/>
  <c r="M10061" i="10"/>
  <c r="M10060" i="10"/>
  <c r="M10059" i="10"/>
  <c r="M10058" i="10"/>
  <c r="M10057" i="10"/>
  <c r="M10056" i="10"/>
  <c r="M10055" i="10"/>
  <c r="M10054" i="10"/>
  <c r="M10053" i="10"/>
  <c r="M10052" i="10"/>
  <c r="M10051" i="10"/>
  <c r="M10050" i="10"/>
  <c r="M10049" i="10"/>
  <c r="M10048" i="10"/>
  <c r="M10047" i="10"/>
  <c r="M10046" i="10"/>
  <c r="M10045" i="10"/>
  <c r="M10044" i="10"/>
  <c r="M10043" i="10"/>
  <c r="M10042" i="10"/>
  <c r="M10041" i="10"/>
  <c r="M10040" i="10"/>
  <c r="M10039" i="10"/>
  <c r="M10038" i="10"/>
  <c r="M10037" i="10"/>
  <c r="M10036" i="10"/>
  <c r="M10035" i="10"/>
  <c r="M10034" i="10"/>
  <c r="M10033" i="10"/>
  <c r="M10032" i="10"/>
  <c r="M10031" i="10"/>
  <c r="M10030" i="10"/>
  <c r="M10029" i="10"/>
  <c r="M10028" i="10"/>
  <c r="M10027" i="10"/>
  <c r="M10026" i="10"/>
  <c r="M10025" i="10"/>
  <c r="M10024" i="10"/>
  <c r="M10023" i="10"/>
  <c r="M10022" i="10"/>
  <c r="M10021" i="10"/>
  <c r="M10020" i="10"/>
  <c r="M10019" i="10"/>
  <c r="M10018" i="10"/>
  <c r="M10017" i="10"/>
  <c r="M10016" i="10"/>
  <c r="M10015" i="10"/>
  <c r="M10014" i="10"/>
  <c r="M10013" i="10"/>
  <c r="M10012" i="10"/>
  <c r="M10011" i="10"/>
  <c r="M10010" i="10"/>
  <c r="M10009" i="10"/>
  <c r="M10008" i="10"/>
  <c r="M10007" i="10"/>
  <c r="M10006" i="10"/>
  <c r="M10005" i="10"/>
  <c r="M10004" i="10"/>
  <c r="M10003" i="10"/>
  <c r="M10002" i="10"/>
  <c r="M10001" i="10"/>
  <c r="M10000" i="10"/>
  <c r="M9999" i="10"/>
  <c r="M9998" i="10"/>
  <c r="M9997" i="10"/>
  <c r="M9996" i="10"/>
  <c r="M9995" i="10"/>
  <c r="M9994" i="10"/>
  <c r="M9993" i="10"/>
  <c r="M9992" i="10"/>
  <c r="M9991" i="10"/>
  <c r="M9990" i="10"/>
  <c r="M9989" i="10"/>
  <c r="M9988" i="10"/>
  <c r="M9987" i="10"/>
  <c r="M9986" i="10"/>
  <c r="M9985" i="10"/>
  <c r="M9984" i="10"/>
  <c r="M9983" i="10"/>
  <c r="M9982" i="10"/>
  <c r="M9981" i="10"/>
  <c r="M9980" i="10"/>
  <c r="M9979" i="10"/>
  <c r="M9978" i="10"/>
  <c r="M9977" i="10"/>
  <c r="M9976" i="10"/>
  <c r="M9975" i="10"/>
  <c r="M9974" i="10"/>
  <c r="M9973" i="10"/>
  <c r="M9972" i="10"/>
  <c r="M9971" i="10"/>
  <c r="M9970" i="10"/>
  <c r="M9969" i="10"/>
  <c r="M9968" i="10"/>
  <c r="M9967" i="10"/>
  <c r="M9966" i="10"/>
  <c r="M9965" i="10"/>
  <c r="M9964" i="10"/>
  <c r="M9963" i="10"/>
  <c r="M9962" i="10"/>
  <c r="M9961" i="10"/>
  <c r="M9960" i="10"/>
  <c r="M9959" i="10"/>
  <c r="M9958" i="10"/>
  <c r="M9957" i="10"/>
  <c r="M9956" i="10"/>
  <c r="M9955" i="10"/>
  <c r="M9954" i="10"/>
  <c r="M9953" i="10"/>
  <c r="M9952" i="10"/>
  <c r="M9951" i="10"/>
  <c r="M9950" i="10"/>
  <c r="M9949" i="10"/>
  <c r="M9948" i="10"/>
  <c r="M9947" i="10"/>
  <c r="M9946" i="10"/>
  <c r="M9945" i="10"/>
  <c r="M9944" i="10"/>
  <c r="M9943" i="10"/>
  <c r="M9942" i="10"/>
  <c r="M9941" i="10"/>
  <c r="M9940" i="10"/>
  <c r="M9939" i="10"/>
  <c r="M9938" i="10"/>
  <c r="M9937" i="10"/>
  <c r="M9936" i="10"/>
  <c r="M9935" i="10"/>
  <c r="M9934" i="10"/>
  <c r="M9933" i="10"/>
  <c r="M9932" i="10"/>
  <c r="M9931" i="10"/>
  <c r="M9930" i="10"/>
  <c r="M9929" i="10"/>
  <c r="M9928" i="10"/>
  <c r="M9927" i="10"/>
  <c r="M9926" i="10"/>
  <c r="M9925" i="10"/>
  <c r="M9924" i="10"/>
  <c r="M9923" i="10"/>
  <c r="M9922" i="10"/>
  <c r="M9921" i="10"/>
  <c r="M9920" i="10"/>
  <c r="M9919" i="10"/>
  <c r="M9918" i="10"/>
  <c r="M9917" i="10"/>
  <c r="M9916" i="10"/>
  <c r="M9915" i="10"/>
  <c r="M9914" i="10"/>
  <c r="M9913" i="10"/>
  <c r="M9912" i="10"/>
  <c r="M9911" i="10"/>
  <c r="M9910" i="10"/>
  <c r="M9909" i="10"/>
  <c r="M9908" i="10"/>
  <c r="M9907" i="10"/>
  <c r="M9906" i="10"/>
  <c r="M9905" i="10"/>
  <c r="M9904" i="10"/>
  <c r="M9903" i="10"/>
  <c r="M9902" i="10"/>
  <c r="M9901" i="10"/>
  <c r="M9900" i="10"/>
  <c r="M9899" i="10"/>
  <c r="M9898" i="10"/>
  <c r="M9897" i="10"/>
  <c r="M9896" i="10"/>
  <c r="M9895" i="10"/>
  <c r="M9894" i="10"/>
  <c r="M9893" i="10"/>
  <c r="M9892" i="10"/>
  <c r="M9891" i="10"/>
  <c r="M9890" i="10"/>
  <c r="M9889" i="10"/>
  <c r="M9888" i="10"/>
  <c r="M9887" i="10"/>
  <c r="M9886" i="10"/>
  <c r="M9885" i="10"/>
  <c r="M9884" i="10"/>
  <c r="M9883" i="10"/>
  <c r="M9882" i="10"/>
  <c r="M9881" i="10"/>
  <c r="M9880" i="10"/>
  <c r="M9879" i="10"/>
  <c r="M9878" i="10"/>
  <c r="M9877" i="10"/>
  <c r="M9876" i="10"/>
  <c r="M9875" i="10"/>
  <c r="M9874" i="10"/>
  <c r="M9873" i="10"/>
  <c r="M9872" i="10"/>
  <c r="M9871" i="10"/>
  <c r="M9870" i="10"/>
  <c r="M9869" i="10"/>
  <c r="M9868" i="10"/>
  <c r="M9867" i="10"/>
  <c r="M9866" i="10"/>
  <c r="M9865" i="10"/>
  <c r="M9864" i="10"/>
  <c r="M9863" i="10"/>
  <c r="M9862" i="10"/>
  <c r="M9861" i="10"/>
  <c r="M9860" i="10"/>
  <c r="M9859" i="10"/>
  <c r="M9858" i="10"/>
  <c r="M9857" i="10"/>
  <c r="M9856" i="10"/>
  <c r="M9855" i="10"/>
  <c r="M9854" i="10"/>
  <c r="M9853" i="10"/>
  <c r="M9852" i="10"/>
  <c r="M9851" i="10"/>
  <c r="M9850" i="10"/>
  <c r="M9849" i="10"/>
  <c r="M9848" i="10"/>
  <c r="M9847" i="10"/>
  <c r="M9846" i="10"/>
  <c r="M9845" i="10"/>
  <c r="M9844" i="10"/>
  <c r="M9843" i="10"/>
  <c r="M9842" i="10"/>
  <c r="M9841" i="10"/>
  <c r="M9840" i="10"/>
  <c r="M9839" i="10"/>
  <c r="M9838" i="10"/>
  <c r="M9837" i="10"/>
  <c r="M9836" i="10"/>
  <c r="M9835" i="10"/>
  <c r="M9834" i="10"/>
  <c r="M9833" i="10"/>
  <c r="M9832" i="10"/>
  <c r="M9831" i="10"/>
  <c r="M9830" i="10"/>
  <c r="M9829" i="10"/>
  <c r="M9828" i="10"/>
  <c r="M9827" i="10"/>
  <c r="M9826" i="10"/>
  <c r="M9825" i="10"/>
  <c r="M9824" i="10"/>
  <c r="M9823" i="10"/>
  <c r="M9822" i="10"/>
  <c r="M9821" i="10"/>
  <c r="M9820" i="10"/>
  <c r="M9819" i="10"/>
  <c r="M9818" i="10"/>
  <c r="M9817" i="10"/>
  <c r="M9816" i="10"/>
  <c r="M9815" i="10"/>
  <c r="M9814" i="10"/>
  <c r="M9813" i="10"/>
  <c r="M9812" i="10"/>
  <c r="M9811" i="10"/>
  <c r="M9810" i="10"/>
  <c r="M9809" i="10"/>
  <c r="M9808" i="10"/>
  <c r="M9807" i="10"/>
  <c r="M9806" i="10"/>
  <c r="M9805" i="10"/>
  <c r="M9804" i="10"/>
  <c r="M9803" i="10"/>
  <c r="M9802" i="10"/>
  <c r="M9801" i="10"/>
  <c r="M9800" i="10"/>
  <c r="M9799" i="10"/>
  <c r="M9798" i="10"/>
  <c r="M9797" i="10"/>
  <c r="M9796" i="10"/>
  <c r="M9795" i="10"/>
  <c r="M9794" i="10"/>
  <c r="M9793" i="10"/>
  <c r="M9792" i="10"/>
  <c r="M9791" i="10"/>
  <c r="M9790" i="10"/>
  <c r="M9789" i="10"/>
  <c r="M9788" i="10"/>
  <c r="M9787" i="10"/>
  <c r="M9786" i="10"/>
  <c r="M9785" i="10"/>
  <c r="M9784" i="10"/>
  <c r="M9783" i="10"/>
  <c r="M9782" i="10"/>
  <c r="M9781" i="10"/>
  <c r="M9780" i="10"/>
  <c r="M9779" i="10"/>
  <c r="M9778" i="10"/>
  <c r="M9777" i="10"/>
  <c r="M9776" i="10"/>
  <c r="M9775" i="10"/>
  <c r="M9774" i="10"/>
  <c r="M9773" i="10"/>
  <c r="M9772" i="10"/>
  <c r="M9771" i="10"/>
  <c r="M9770" i="10"/>
  <c r="M9769" i="10"/>
  <c r="M9768" i="10"/>
  <c r="M9767" i="10"/>
  <c r="M9766" i="10"/>
  <c r="M9765" i="10"/>
  <c r="M9764" i="10"/>
  <c r="M9763" i="10"/>
  <c r="M9762" i="10"/>
  <c r="M9761" i="10"/>
  <c r="M9760" i="10"/>
  <c r="M9759" i="10"/>
  <c r="M9758" i="10"/>
  <c r="M9757" i="10"/>
  <c r="M9756" i="10"/>
  <c r="M9755" i="10"/>
  <c r="M9754" i="10"/>
  <c r="M9753" i="10"/>
  <c r="M9752" i="10"/>
  <c r="M9751" i="10"/>
  <c r="M9750" i="10"/>
  <c r="M9749" i="10"/>
  <c r="M9748" i="10"/>
  <c r="M9747" i="10"/>
  <c r="M9746" i="10"/>
  <c r="M9745" i="10"/>
  <c r="M9744" i="10"/>
  <c r="M9743" i="10"/>
  <c r="M9742" i="10"/>
  <c r="M9741" i="10"/>
  <c r="M9740" i="10"/>
  <c r="M9739" i="10"/>
  <c r="M9738" i="10"/>
  <c r="M9737" i="10"/>
  <c r="M9736" i="10"/>
  <c r="M9735" i="10"/>
  <c r="M9734" i="10"/>
  <c r="M9733" i="10"/>
  <c r="M9732" i="10"/>
  <c r="M9731" i="10"/>
  <c r="M9730" i="10"/>
  <c r="M9729" i="10"/>
  <c r="M9728" i="10"/>
  <c r="M9727" i="10"/>
  <c r="M9726" i="10"/>
  <c r="M9725" i="10"/>
  <c r="M9724" i="10"/>
  <c r="M9723" i="10"/>
  <c r="M9722" i="10"/>
  <c r="M9721" i="10"/>
  <c r="M9720" i="10"/>
  <c r="M9719" i="10"/>
  <c r="M9718" i="10"/>
  <c r="M9717" i="10"/>
  <c r="M9716" i="10"/>
  <c r="M9715" i="10"/>
  <c r="M9714" i="10"/>
  <c r="M9713" i="10"/>
  <c r="M9712" i="10"/>
  <c r="M9711" i="10"/>
  <c r="M9710" i="10"/>
  <c r="M9709" i="10"/>
  <c r="M9708" i="10"/>
  <c r="M9707" i="10"/>
  <c r="M9706" i="10"/>
  <c r="M9705" i="10"/>
  <c r="M9704" i="10"/>
  <c r="M9703" i="10"/>
  <c r="M9702" i="10"/>
  <c r="M9701" i="10"/>
  <c r="M9700" i="10"/>
  <c r="M9699" i="10"/>
  <c r="M9698" i="10"/>
  <c r="M9697" i="10"/>
  <c r="M9696" i="10"/>
  <c r="M9695" i="10"/>
  <c r="M9694" i="10"/>
  <c r="M9693" i="10"/>
  <c r="M9692" i="10"/>
  <c r="M9691" i="10"/>
  <c r="M9690" i="10"/>
  <c r="M9689" i="10"/>
  <c r="M9688" i="10"/>
  <c r="M9687" i="10"/>
  <c r="M9686" i="10"/>
  <c r="M9685" i="10"/>
  <c r="M9684" i="10"/>
  <c r="M9683" i="10"/>
  <c r="M9682" i="10"/>
  <c r="M9681" i="10"/>
  <c r="M9680" i="10"/>
  <c r="M9679" i="10"/>
  <c r="M9678" i="10"/>
  <c r="M9677" i="10"/>
  <c r="M9676" i="10"/>
  <c r="M9675" i="10"/>
  <c r="M9674" i="10"/>
  <c r="M9673" i="10"/>
  <c r="M9672" i="10"/>
  <c r="M9671" i="10"/>
  <c r="M9670" i="10"/>
  <c r="M9669" i="10"/>
  <c r="M9668" i="10"/>
  <c r="M9667" i="10"/>
  <c r="M9666" i="10"/>
  <c r="M9665" i="10"/>
  <c r="M9664" i="10"/>
  <c r="M9663" i="10"/>
  <c r="M9662" i="10"/>
  <c r="M9661" i="10"/>
  <c r="M9660" i="10"/>
  <c r="M9659" i="10"/>
  <c r="M9658" i="10"/>
  <c r="M9657" i="10"/>
  <c r="M9656" i="10"/>
  <c r="M9655" i="10"/>
  <c r="M9654" i="10"/>
  <c r="M9653" i="10"/>
  <c r="M9652" i="10"/>
  <c r="M9651" i="10"/>
  <c r="M9650" i="10"/>
  <c r="M9649" i="10"/>
  <c r="M9648" i="10"/>
  <c r="M9647" i="10"/>
  <c r="M9646" i="10"/>
  <c r="M9645" i="10"/>
  <c r="M9644" i="10"/>
  <c r="M9643" i="10"/>
  <c r="M9642" i="10"/>
  <c r="M9641" i="10"/>
  <c r="M9640" i="10"/>
  <c r="M9639" i="10"/>
  <c r="M9638" i="10"/>
  <c r="M9637" i="10"/>
  <c r="M9636" i="10"/>
  <c r="M9635" i="10"/>
  <c r="M9634" i="10"/>
  <c r="M9633" i="10"/>
  <c r="M9632" i="10"/>
  <c r="M9631" i="10"/>
  <c r="M9630" i="10"/>
  <c r="M9629" i="10"/>
  <c r="M9628" i="10"/>
  <c r="M9627" i="10"/>
  <c r="M9626" i="10"/>
  <c r="M9625" i="10"/>
  <c r="M9624" i="10"/>
  <c r="M9623" i="10"/>
  <c r="M9622" i="10"/>
  <c r="M9621" i="10"/>
  <c r="M9620" i="10"/>
  <c r="M9619" i="10"/>
  <c r="M9618" i="10"/>
  <c r="M9617" i="10"/>
  <c r="M9616" i="10"/>
  <c r="M9615" i="10"/>
  <c r="M9614" i="10"/>
  <c r="M9613" i="10"/>
  <c r="M9612" i="10"/>
  <c r="M9611" i="10"/>
  <c r="M9610" i="10"/>
  <c r="M9609" i="10"/>
  <c r="M9608" i="10"/>
  <c r="M9607" i="10"/>
  <c r="M9606" i="10"/>
  <c r="M9605" i="10"/>
  <c r="M9604" i="10"/>
  <c r="M9603" i="10"/>
  <c r="M9602" i="10"/>
  <c r="M9601" i="10"/>
  <c r="M9600" i="10"/>
  <c r="M9599" i="10"/>
  <c r="M9598" i="10"/>
  <c r="M9597" i="10"/>
  <c r="M9596" i="10"/>
  <c r="M9595" i="10"/>
  <c r="M9594" i="10"/>
  <c r="M9593" i="10"/>
  <c r="M9592" i="10"/>
  <c r="M9591" i="10"/>
  <c r="M9590" i="10"/>
  <c r="M9589" i="10"/>
  <c r="M9588" i="10"/>
  <c r="M9587" i="10"/>
  <c r="M9586" i="10"/>
  <c r="M9585" i="10"/>
  <c r="M9584" i="10"/>
  <c r="M9583" i="10"/>
  <c r="M9582" i="10"/>
  <c r="M9581" i="10"/>
  <c r="M9580" i="10"/>
  <c r="M9579" i="10"/>
  <c r="M9578" i="10"/>
  <c r="M9577" i="10"/>
  <c r="M9576" i="10"/>
  <c r="M9575" i="10"/>
  <c r="M9574" i="10"/>
  <c r="M9573" i="10"/>
  <c r="M9572" i="10"/>
  <c r="M9571" i="10"/>
  <c r="M9570" i="10"/>
  <c r="M9569" i="10"/>
  <c r="M9568" i="10"/>
  <c r="M9567" i="10"/>
  <c r="M9566" i="10"/>
  <c r="M9565" i="10"/>
  <c r="M9564" i="10"/>
  <c r="M9563" i="10"/>
  <c r="M9562" i="10"/>
  <c r="M9561" i="10"/>
  <c r="M9560" i="10"/>
  <c r="M9559" i="10"/>
  <c r="M9558" i="10"/>
  <c r="M9557" i="10"/>
  <c r="M9556" i="10"/>
  <c r="M9555" i="10"/>
  <c r="M9554" i="10"/>
  <c r="M9553" i="10"/>
  <c r="M9552" i="10"/>
  <c r="M9551" i="10"/>
  <c r="M9550" i="10"/>
  <c r="M9549" i="10"/>
  <c r="M9548" i="10"/>
  <c r="M9547" i="10"/>
  <c r="M9546" i="10"/>
  <c r="M9545" i="10"/>
  <c r="M9544" i="10"/>
  <c r="M9543" i="10"/>
  <c r="M9542" i="10"/>
  <c r="M9541" i="10"/>
  <c r="M9540" i="10"/>
  <c r="M9539" i="10"/>
  <c r="M9538" i="10"/>
  <c r="M9537" i="10"/>
  <c r="M9536" i="10"/>
  <c r="M9535" i="10"/>
  <c r="M9534" i="10"/>
  <c r="M9533" i="10"/>
  <c r="M9532" i="10"/>
  <c r="M9531" i="10"/>
  <c r="M9530" i="10"/>
  <c r="M9529" i="10"/>
  <c r="M9528" i="10"/>
  <c r="M9527" i="10"/>
  <c r="M9526" i="10"/>
  <c r="M9525" i="10"/>
  <c r="M9524" i="10"/>
  <c r="M9523" i="10"/>
  <c r="M9522" i="10"/>
  <c r="M9521" i="10"/>
  <c r="M9520" i="10"/>
  <c r="M9519" i="10"/>
  <c r="M9518" i="10"/>
  <c r="M9517" i="10"/>
  <c r="M9516" i="10"/>
  <c r="M9515" i="10"/>
  <c r="M9514" i="10"/>
  <c r="M9513" i="10"/>
  <c r="M9512" i="10"/>
  <c r="M9511" i="10"/>
  <c r="M9510" i="10"/>
  <c r="M9509" i="10"/>
  <c r="M9508" i="10"/>
  <c r="M9507" i="10"/>
  <c r="M9506" i="10"/>
  <c r="M9505" i="10"/>
  <c r="M9504" i="10"/>
  <c r="M9503" i="10"/>
  <c r="M9502" i="10"/>
  <c r="M9501" i="10"/>
  <c r="M9500" i="10"/>
  <c r="M9499" i="10"/>
  <c r="M9498" i="10"/>
  <c r="M9497" i="10"/>
  <c r="M9496" i="10"/>
  <c r="M9495" i="10"/>
  <c r="M9494" i="10"/>
  <c r="M9493" i="10"/>
  <c r="M9492" i="10"/>
  <c r="M9491" i="10"/>
  <c r="M9490" i="10"/>
  <c r="M9489" i="10"/>
  <c r="M9488" i="10"/>
  <c r="M9487" i="10"/>
  <c r="M9486" i="10"/>
  <c r="M9485" i="10"/>
  <c r="M9484" i="10"/>
  <c r="M9483" i="10"/>
  <c r="M9482" i="10"/>
  <c r="M9481" i="10"/>
  <c r="M9480" i="10"/>
  <c r="M9479" i="10"/>
  <c r="M9478" i="10"/>
  <c r="M9477" i="10"/>
  <c r="M9476" i="10"/>
  <c r="M9475" i="10"/>
  <c r="M9474" i="10"/>
  <c r="M9473" i="10"/>
  <c r="M9472" i="10"/>
  <c r="M9471" i="10"/>
  <c r="M9470" i="10"/>
  <c r="M9469" i="10"/>
  <c r="M9468" i="10"/>
  <c r="M9467" i="10"/>
  <c r="M9466" i="10"/>
  <c r="M9465" i="10"/>
  <c r="M9464" i="10"/>
  <c r="M9463" i="10"/>
  <c r="M9462" i="10"/>
  <c r="M9461" i="10"/>
  <c r="M9460" i="10"/>
  <c r="M9459" i="10"/>
  <c r="M9458" i="10"/>
  <c r="M9457" i="10"/>
  <c r="M9456" i="10"/>
  <c r="M9455" i="10"/>
  <c r="M9454" i="10"/>
  <c r="M9453" i="10"/>
  <c r="M9452" i="10"/>
  <c r="M9451" i="10"/>
  <c r="M9450" i="10"/>
  <c r="M9449" i="10"/>
  <c r="M9448" i="10"/>
  <c r="M9447" i="10"/>
  <c r="M9446" i="10"/>
  <c r="M9445" i="10"/>
  <c r="M9444" i="10"/>
  <c r="M9443" i="10"/>
  <c r="M9442" i="10"/>
  <c r="M9441" i="10"/>
  <c r="M9440" i="10"/>
  <c r="M9439" i="10"/>
  <c r="M9438" i="10"/>
  <c r="M9437" i="10"/>
  <c r="M9436" i="10"/>
  <c r="M9435" i="10"/>
  <c r="M9434" i="10"/>
  <c r="M9433" i="10"/>
  <c r="M9432" i="10"/>
  <c r="M9431" i="10"/>
  <c r="M9430" i="10"/>
  <c r="M9429" i="10"/>
  <c r="M9428" i="10"/>
  <c r="M9427" i="10"/>
  <c r="M9426" i="10"/>
  <c r="M9425" i="10"/>
  <c r="M9424" i="10"/>
  <c r="M9423" i="10"/>
  <c r="M9422" i="10"/>
  <c r="M9421" i="10"/>
  <c r="M9420" i="10"/>
  <c r="M9419" i="10"/>
  <c r="M9418" i="10"/>
  <c r="M9417" i="10"/>
  <c r="M9416" i="10"/>
  <c r="M9415" i="10"/>
  <c r="M9414" i="10"/>
  <c r="M9413" i="10"/>
  <c r="M9412" i="10"/>
  <c r="M9411" i="10"/>
  <c r="M9410" i="10"/>
  <c r="M9409" i="10"/>
  <c r="M9408" i="10"/>
  <c r="M9407" i="10"/>
  <c r="M9406" i="10"/>
  <c r="M9405" i="10"/>
  <c r="M9404" i="10"/>
  <c r="M9403" i="10"/>
  <c r="M9402" i="10"/>
  <c r="M9401" i="10"/>
  <c r="M9400" i="10"/>
  <c r="M9399" i="10"/>
  <c r="M9398" i="10"/>
  <c r="M9397" i="10"/>
  <c r="M9396" i="10"/>
  <c r="M9395" i="10"/>
  <c r="M9394" i="10"/>
  <c r="M9393" i="10"/>
  <c r="M9392" i="10"/>
  <c r="M9391" i="10"/>
  <c r="M9390" i="10"/>
  <c r="M9389" i="10"/>
  <c r="M9388" i="10"/>
  <c r="M9387" i="10"/>
  <c r="M9386" i="10"/>
  <c r="M9385" i="10"/>
  <c r="M9384" i="10"/>
  <c r="M9383" i="10"/>
  <c r="M9382" i="10"/>
  <c r="M9381" i="10"/>
  <c r="M9380" i="10"/>
  <c r="M9379" i="10"/>
  <c r="M9378" i="10"/>
  <c r="M9377" i="10"/>
  <c r="M9376" i="10"/>
  <c r="M9375" i="10"/>
  <c r="M9374" i="10"/>
  <c r="M9373" i="10"/>
  <c r="M9372" i="10"/>
  <c r="M9371" i="10"/>
  <c r="M9370" i="10"/>
  <c r="M9369" i="10"/>
  <c r="M9368" i="10"/>
  <c r="M9367" i="10"/>
  <c r="M9366" i="10"/>
  <c r="M9365" i="10"/>
  <c r="M9364" i="10"/>
  <c r="M9363" i="10"/>
  <c r="M9362" i="10"/>
  <c r="M9361" i="10"/>
  <c r="M9360" i="10"/>
  <c r="M9359" i="10"/>
  <c r="M9358" i="10"/>
  <c r="M9357" i="10"/>
  <c r="M9356" i="10"/>
  <c r="M9355" i="10"/>
  <c r="M9354" i="10"/>
  <c r="M9353" i="10"/>
  <c r="M9352" i="10"/>
  <c r="M9351" i="10"/>
  <c r="M9350" i="10"/>
  <c r="M9349" i="10"/>
  <c r="M9348" i="10"/>
  <c r="M9347" i="10"/>
  <c r="M9346" i="10"/>
  <c r="M9345" i="10"/>
  <c r="M9344" i="10"/>
  <c r="M9343" i="10"/>
  <c r="M9342" i="10"/>
  <c r="M9341" i="10"/>
  <c r="M9340" i="10"/>
  <c r="M9339" i="10"/>
  <c r="M9338" i="10"/>
  <c r="M9337" i="10"/>
  <c r="M9336" i="10"/>
  <c r="M9335" i="10"/>
  <c r="M9334" i="10"/>
  <c r="M9333" i="10"/>
  <c r="M9332" i="10"/>
  <c r="M9331" i="10"/>
  <c r="M9330" i="10"/>
  <c r="M9329" i="10"/>
  <c r="M9328" i="10"/>
  <c r="M9327" i="10"/>
  <c r="M9326" i="10"/>
  <c r="M9325" i="10"/>
  <c r="M9324" i="10"/>
  <c r="M9323" i="10"/>
  <c r="M9322" i="10"/>
  <c r="M9321" i="10"/>
  <c r="M9320" i="10"/>
  <c r="M9319" i="10"/>
  <c r="M9318" i="10"/>
  <c r="M9317" i="10"/>
  <c r="M9316" i="10"/>
  <c r="M9315" i="10"/>
  <c r="M9314" i="10"/>
  <c r="M9313" i="10"/>
  <c r="M9312" i="10"/>
  <c r="M9311" i="10"/>
  <c r="M9310" i="10"/>
  <c r="M9309" i="10"/>
  <c r="M9308" i="10"/>
  <c r="M9307" i="10"/>
  <c r="M9306" i="10"/>
  <c r="M9305" i="10"/>
  <c r="M9304" i="10"/>
  <c r="M9303" i="10"/>
  <c r="M9302" i="10"/>
  <c r="M9301" i="10"/>
  <c r="M9300" i="10"/>
  <c r="M9299" i="10"/>
  <c r="M9298" i="10"/>
  <c r="M9297" i="10"/>
  <c r="M9296" i="10"/>
  <c r="M9295" i="10"/>
  <c r="M9294" i="10"/>
  <c r="M9293" i="10"/>
  <c r="M9292" i="10"/>
  <c r="M9291" i="10"/>
  <c r="M9290" i="10"/>
  <c r="M9289" i="10"/>
  <c r="M9288" i="10"/>
  <c r="M9287" i="10"/>
  <c r="M9286" i="10"/>
  <c r="M9285" i="10"/>
  <c r="M9284" i="10"/>
  <c r="M9283" i="10"/>
  <c r="M9282" i="10"/>
  <c r="M9281" i="10"/>
  <c r="M9280" i="10"/>
  <c r="M9279" i="10"/>
  <c r="M9278" i="10"/>
  <c r="M9277" i="10"/>
  <c r="M9276" i="10"/>
  <c r="M9275" i="10"/>
  <c r="M9274" i="10"/>
  <c r="M9273" i="10"/>
  <c r="M9272" i="10"/>
  <c r="M9271" i="10"/>
  <c r="M9270" i="10"/>
  <c r="M9269" i="10"/>
  <c r="M9268" i="10"/>
  <c r="M9267" i="10"/>
  <c r="M9266" i="10"/>
  <c r="M9265" i="10"/>
  <c r="M9264" i="10"/>
  <c r="M9263" i="10"/>
  <c r="M9262" i="10"/>
  <c r="M9261" i="10"/>
  <c r="M9260" i="10"/>
  <c r="M9259" i="10"/>
  <c r="M9258" i="10"/>
  <c r="M9257" i="10"/>
  <c r="M9256" i="10"/>
  <c r="M9255" i="10"/>
  <c r="M9254" i="10"/>
  <c r="M9253" i="10"/>
  <c r="M9252" i="10"/>
  <c r="M9251" i="10"/>
  <c r="M9250" i="10"/>
  <c r="M9249" i="10"/>
  <c r="M9248" i="10"/>
  <c r="M9247" i="10"/>
  <c r="M9246" i="10"/>
  <c r="M9245" i="10"/>
  <c r="M9244" i="10"/>
  <c r="M9243" i="10"/>
  <c r="M9242" i="10"/>
  <c r="M9241" i="10"/>
  <c r="M9240" i="10"/>
  <c r="M9239" i="10"/>
  <c r="M9238" i="10"/>
  <c r="M9237" i="10"/>
  <c r="M9236" i="10"/>
  <c r="M9235" i="10"/>
  <c r="M9234" i="10"/>
  <c r="M9233" i="10"/>
  <c r="M9232" i="10"/>
  <c r="M9231" i="10"/>
  <c r="M9230" i="10"/>
  <c r="M9229" i="10"/>
  <c r="M9228" i="10"/>
  <c r="M9227" i="10"/>
  <c r="M9226" i="10"/>
  <c r="M9225" i="10"/>
  <c r="M9224" i="10"/>
  <c r="M9223" i="10"/>
  <c r="M9222" i="10"/>
  <c r="M9221" i="10"/>
  <c r="M9220" i="10"/>
  <c r="M9219" i="10"/>
  <c r="M9218" i="10"/>
  <c r="M9217" i="10"/>
  <c r="M9216" i="10"/>
  <c r="M9215" i="10"/>
  <c r="M9214" i="10"/>
  <c r="M9213" i="10"/>
  <c r="M9212" i="10"/>
  <c r="M9211" i="10"/>
  <c r="M9210" i="10"/>
  <c r="M9209" i="10"/>
  <c r="M9208" i="10"/>
  <c r="M9207" i="10"/>
  <c r="M9206" i="10"/>
  <c r="M9205" i="10"/>
  <c r="M9204" i="10"/>
  <c r="M9203" i="10"/>
  <c r="M9202" i="10"/>
  <c r="M9201" i="10"/>
  <c r="M9200" i="10"/>
  <c r="M9199" i="10"/>
  <c r="M9198" i="10"/>
  <c r="M9197" i="10"/>
  <c r="M9196" i="10"/>
  <c r="M9195" i="10"/>
  <c r="M9194" i="10"/>
  <c r="M9193" i="10"/>
  <c r="M9192" i="10"/>
  <c r="M9191" i="10"/>
  <c r="M9190" i="10"/>
  <c r="M9189" i="10"/>
  <c r="M9188" i="10"/>
  <c r="M9187" i="10"/>
  <c r="M9186" i="10"/>
  <c r="M9185" i="10"/>
  <c r="M9184" i="10"/>
  <c r="M9183" i="10"/>
  <c r="M9182" i="10"/>
  <c r="M9181" i="10"/>
  <c r="M9180" i="10"/>
  <c r="M9179" i="10"/>
  <c r="M9178" i="10"/>
  <c r="M9177" i="10"/>
  <c r="M9176" i="10"/>
  <c r="M9175" i="10"/>
  <c r="M9174" i="10"/>
  <c r="M9173" i="10"/>
  <c r="M9172" i="10"/>
  <c r="M9171" i="10"/>
  <c r="M9170" i="10"/>
  <c r="M9169" i="10"/>
  <c r="M9168" i="10"/>
  <c r="M9167" i="10"/>
  <c r="M9166" i="10"/>
  <c r="M9165" i="10"/>
  <c r="M9164" i="10"/>
  <c r="M9163" i="10"/>
  <c r="M9162" i="10"/>
  <c r="M9161" i="10"/>
  <c r="M9160" i="10"/>
  <c r="M9159" i="10"/>
  <c r="M9158" i="10"/>
  <c r="M9157" i="10"/>
  <c r="M9156" i="10"/>
  <c r="M9155" i="10"/>
  <c r="M9154" i="10"/>
  <c r="M9153" i="10"/>
  <c r="M9152" i="10"/>
  <c r="M9151" i="10"/>
  <c r="M9150" i="10"/>
  <c r="M9149" i="10"/>
  <c r="M9148" i="10"/>
  <c r="M9147" i="10"/>
  <c r="M9146" i="10"/>
  <c r="M9145" i="10"/>
  <c r="M9144" i="10"/>
  <c r="M9143" i="10"/>
  <c r="M9142" i="10"/>
  <c r="M9141" i="10"/>
  <c r="M9140" i="10"/>
  <c r="M9139" i="10"/>
  <c r="M9138" i="10"/>
  <c r="M9137" i="10"/>
  <c r="M9136" i="10"/>
  <c r="M9135" i="10"/>
  <c r="M9134" i="10"/>
  <c r="M9133" i="10"/>
  <c r="M9132" i="10"/>
  <c r="M9131" i="10"/>
  <c r="M9130" i="10"/>
  <c r="M9129" i="10"/>
  <c r="M9128" i="10"/>
  <c r="M9127" i="10"/>
  <c r="M9126" i="10"/>
  <c r="M9125" i="10"/>
  <c r="M9124" i="10"/>
  <c r="M9123" i="10"/>
  <c r="M9122" i="10"/>
  <c r="M9121" i="10"/>
  <c r="M9120" i="10"/>
  <c r="M9119" i="10"/>
  <c r="M9118" i="10"/>
  <c r="M9117" i="10"/>
  <c r="M9116" i="10"/>
  <c r="M9115" i="10"/>
  <c r="M9114" i="10"/>
  <c r="M9113" i="10"/>
  <c r="M9112" i="10"/>
  <c r="M9111" i="10"/>
  <c r="M9110" i="10"/>
  <c r="M9109" i="10"/>
  <c r="M9108" i="10"/>
  <c r="M9107" i="10"/>
  <c r="M9106" i="10"/>
  <c r="M9105" i="10"/>
  <c r="M9104" i="10"/>
  <c r="M9103" i="10"/>
  <c r="M9102" i="10"/>
  <c r="M9101" i="10"/>
  <c r="M9100" i="10"/>
  <c r="M9099" i="10"/>
  <c r="M9098" i="10"/>
  <c r="M9097" i="10"/>
  <c r="M9096" i="10"/>
  <c r="M9095" i="10"/>
  <c r="M9094" i="10"/>
  <c r="M9093" i="10"/>
  <c r="M9092" i="10"/>
  <c r="M9091" i="10"/>
  <c r="M9090" i="10"/>
  <c r="M9089" i="10"/>
  <c r="M9088" i="10"/>
  <c r="M9087" i="10"/>
  <c r="M9086" i="10"/>
  <c r="M9085" i="10"/>
  <c r="M9084" i="10"/>
  <c r="M9083" i="10"/>
  <c r="M9082" i="10"/>
  <c r="M9081" i="10"/>
  <c r="M9080" i="10"/>
  <c r="M9079" i="10"/>
  <c r="M9078" i="10"/>
  <c r="M9077" i="10"/>
  <c r="M9076" i="10"/>
  <c r="M9075" i="10"/>
  <c r="M9074" i="10"/>
  <c r="M9073" i="10"/>
  <c r="M9072" i="10"/>
  <c r="M9071" i="10"/>
  <c r="M9070" i="10"/>
  <c r="M9069" i="10"/>
  <c r="M9068" i="10"/>
  <c r="M9067" i="10"/>
  <c r="M9066" i="10"/>
  <c r="M9065" i="10"/>
  <c r="M9064" i="10"/>
  <c r="M9063" i="10"/>
  <c r="M9062" i="10"/>
  <c r="M9061" i="10"/>
  <c r="M9060" i="10"/>
  <c r="M9059" i="10"/>
  <c r="M9058" i="10"/>
  <c r="M9057" i="10"/>
  <c r="M9056" i="10"/>
  <c r="M9055" i="10"/>
  <c r="M9054" i="10"/>
  <c r="M9053" i="10"/>
  <c r="M9052" i="10"/>
  <c r="M9051" i="10"/>
  <c r="M9050" i="10"/>
  <c r="M9049" i="10"/>
  <c r="M9048" i="10"/>
  <c r="M9047" i="10"/>
  <c r="M9046" i="10"/>
  <c r="M9045" i="10"/>
  <c r="M9044" i="10"/>
  <c r="M9043" i="10"/>
  <c r="M9042" i="10"/>
  <c r="M9041" i="10"/>
  <c r="M9040" i="10"/>
  <c r="M9039" i="10"/>
  <c r="M9038" i="10"/>
  <c r="M9037" i="10"/>
  <c r="M9036" i="10"/>
  <c r="M9035" i="10"/>
  <c r="M9034" i="10"/>
  <c r="M9033" i="10"/>
  <c r="M9032" i="10"/>
  <c r="M9031" i="10"/>
  <c r="M9030" i="10"/>
  <c r="M9029" i="10"/>
  <c r="M9028" i="10"/>
  <c r="M9027" i="10"/>
  <c r="M9026" i="10"/>
  <c r="M9025" i="10"/>
  <c r="M9024" i="10"/>
  <c r="M9023" i="10"/>
  <c r="M9022" i="10"/>
  <c r="M9021" i="10"/>
  <c r="M9020" i="10"/>
  <c r="M9019" i="10"/>
  <c r="M9018" i="10"/>
  <c r="M9017" i="10"/>
  <c r="M9016" i="10"/>
  <c r="M9015" i="10"/>
  <c r="M9014" i="10"/>
  <c r="M9013" i="10"/>
  <c r="M9012" i="10"/>
  <c r="M9011" i="10"/>
  <c r="M9010" i="10"/>
  <c r="M9009" i="10"/>
  <c r="M9008" i="10"/>
  <c r="M9007" i="10"/>
  <c r="M9006" i="10"/>
  <c r="M9005" i="10"/>
  <c r="M9004" i="10"/>
  <c r="M9003" i="10"/>
  <c r="M9002" i="10"/>
  <c r="M9001" i="10"/>
  <c r="M9000" i="10"/>
  <c r="M8999" i="10"/>
  <c r="M8998" i="10"/>
  <c r="M8997" i="10"/>
  <c r="M8996" i="10"/>
  <c r="M8995" i="10"/>
  <c r="M8994" i="10"/>
  <c r="M8993" i="10"/>
  <c r="M8992" i="10"/>
  <c r="M8991" i="10"/>
  <c r="M8990" i="10"/>
  <c r="M8989" i="10"/>
  <c r="M8988" i="10"/>
  <c r="M8987" i="10"/>
  <c r="M8986" i="10"/>
  <c r="M8985" i="10"/>
  <c r="M8984" i="10"/>
  <c r="M8983" i="10"/>
  <c r="M8982" i="10"/>
  <c r="M8981" i="10"/>
  <c r="M8980" i="10"/>
  <c r="M8979" i="10"/>
  <c r="M8978" i="10"/>
  <c r="M8977" i="10"/>
  <c r="M8976" i="10"/>
  <c r="M8975" i="10"/>
  <c r="M8974" i="10"/>
  <c r="M8973" i="10"/>
  <c r="M8972" i="10"/>
  <c r="M8971" i="10"/>
  <c r="M8970" i="10"/>
  <c r="M8969" i="10"/>
  <c r="M8968" i="10"/>
  <c r="M8967" i="10"/>
  <c r="M8966" i="10"/>
  <c r="M8965" i="10"/>
  <c r="M8964" i="10"/>
  <c r="M8963" i="10"/>
  <c r="M8962" i="10"/>
  <c r="M8961" i="10"/>
  <c r="M8960" i="10"/>
  <c r="M8959" i="10"/>
  <c r="M8958" i="10"/>
  <c r="M8957" i="10"/>
  <c r="M8956" i="10"/>
  <c r="M8955" i="10"/>
  <c r="M8954" i="10"/>
  <c r="M8953" i="10"/>
  <c r="M8952" i="10"/>
  <c r="M8951" i="10"/>
  <c r="M8950" i="10"/>
  <c r="M8949" i="10"/>
  <c r="M8948" i="10"/>
  <c r="M8947" i="10"/>
  <c r="M8946" i="10"/>
  <c r="M8945" i="10"/>
  <c r="M8944" i="10"/>
  <c r="M8943" i="10"/>
  <c r="M8942" i="10"/>
  <c r="M8941" i="10"/>
  <c r="M8940" i="10"/>
  <c r="M8939" i="10"/>
  <c r="M8938" i="10"/>
  <c r="M8937" i="10"/>
  <c r="M8936" i="10"/>
  <c r="M8935" i="10"/>
  <c r="M8934" i="10"/>
  <c r="M8933" i="10"/>
  <c r="M8932" i="10"/>
  <c r="M8931" i="10"/>
  <c r="M8930" i="10"/>
  <c r="M8929" i="10"/>
  <c r="M8928" i="10"/>
  <c r="M8927" i="10"/>
  <c r="M8926" i="10"/>
  <c r="M8925" i="10"/>
  <c r="M8924" i="10"/>
  <c r="M8923" i="10"/>
  <c r="M8922" i="10"/>
  <c r="M8921" i="10"/>
  <c r="M8920" i="10"/>
  <c r="M8919" i="10"/>
  <c r="M8918" i="10"/>
  <c r="M8917" i="10"/>
  <c r="M8916" i="10"/>
  <c r="M8915" i="10"/>
  <c r="M8914" i="10"/>
  <c r="M8913" i="10"/>
  <c r="M8912" i="10"/>
  <c r="M8911" i="10"/>
  <c r="M8910" i="10"/>
  <c r="M8909" i="10"/>
  <c r="M8908" i="10"/>
  <c r="M8907" i="10"/>
  <c r="M8906" i="10"/>
  <c r="M8905" i="10"/>
  <c r="M8904" i="10"/>
  <c r="M8903" i="10"/>
  <c r="M8902" i="10"/>
  <c r="M8901" i="10"/>
  <c r="M8900" i="10"/>
  <c r="M8899" i="10"/>
  <c r="M8898" i="10"/>
  <c r="M8897" i="10"/>
  <c r="M8896" i="10"/>
  <c r="M8895" i="10"/>
  <c r="M8894" i="10"/>
  <c r="M8893" i="10"/>
  <c r="M8892" i="10"/>
  <c r="M8891" i="10"/>
  <c r="M8890" i="10"/>
  <c r="M8889" i="10"/>
  <c r="M8888" i="10"/>
  <c r="M8887" i="10"/>
  <c r="M8886" i="10"/>
  <c r="M8885" i="10"/>
  <c r="M8884" i="10"/>
  <c r="M8883" i="10"/>
  <c r="M8882" i="10"/>
  <c r="M8881" i="10"/>
  <c r="M8880" i="10"/>
  <c r="M8879" i="10"/>
  <c r="M8878" i="10"/>
  <c r="M8877" i="10"/>
  <c r="M8876" i="10"/>
  <c r="M8875" i="10"/>
  <c r="M8874" i="10"/>
  <c r="M8873" i="10"/>
  <c r="M8872" i="10"/>
  <c r="M8871" i="10"/>
  <c r="M8870" i="10"/>
  <c r="M8869" i="10"/>
  <c r="M8868" i="10"/>
  <c r="M8867" i="10"/>
  <c r="M8866" i="10"/>
  <c r="M8865" i="10"/>
  <c r="M8864" i="10"/>
  <c r="M8863" i="10"/>
  <c r="M8862" i="10"/>
  <c r="M8861" i="10"/>
  <c r="M8860" i="10"/>
  <c r="M8859" i="10"/>
  <c r="M8858" i="10"/>
  <c r="M8857" i="10"/>
  <c r="M8856" i="10"/>
  <c r="M8855" i="10"/>
  <c r="M8854" i="10"/>
  <c r="M8853" i="10"/>
  <c r="M8852" i="10"/>
  <c r="M8851" i="10"/>
  <c r="M8850" i="10"/>
  <c r="M8849" i="10"/>
  <c r="M8848" i="10"/>
  <c r="M8847" i="10"/>
  <c r="M8846" i="10"/>
  <c r="M8845" i="10"/>
  <c r="M8844" i="10"/>
  <c r="M8843" i="10"/>
  <c r="M8842" i="10"/>
  <c r="M8841" i="10"/>
  <c r="M8840" i="10"/>
  <c r="M8839" i="10"/>
  <c r="M8838" i="10"/>
  <c r="M8837" i="10"/>
  <c r="M8836" i="10"/>
  <c r="M8835" i="10"/>
  <c r="M8834" i="10"/>
  <c r="M8833" i="10"/>
  <c r="M8832" i="10"/>
  <c r="M8831" i="10"/>
  <c r="M8830" i="10"/>
  <c r="M8829" i="10"/>
  <c r="M8828" i="10"/>
  <c r="M8827" i="10"/>
  <c r="M8826" i="10"/>
  <c r="M8825" i="10"/>
  <c r="M8824" i="10"/>
  <c r="M8823" i="10"/>
  <c r="M8822" i="10"/>
  <c r="M8821" i="10"/>
  <c r="M8820" i="10"/>
  <c r="M8819" i="10"/>
  <c r="M8818" i="10"/>
  <c r="M8817" i="10"/>
  <c r="M8816" i="10"/>
  <c r="M8815" i="10"/>
  <c r="M8814" i="10"/>
  <c r="M8813" i="10"/>
  <c r="M8812" i="10"/>
  <c r="M8811" i="10"/>
  <c r="M8810" i="10"/>
  <c r="M8809" i="10"/>
  <c r="M8808" i="10"/>
  <c r="M8807" i="10"/>
  <c r="M8806" i="10"/>
  <c r="M8805" i="10"/>
  <c r="M8804" i="10"/>
  <c r="M8803" i="10"/>
  <c r="M8802" i="10"/>
  <c r="M8801" i="10"/>
  <c r="M8800" i="10"/>
  <c r="M8799" i="10"/>
  <c r="M8798" i="10"/>
  <c r="M8797" i="10"/>
  <c r="M8796" i="10"/>
  <c r="M8795" i="10"/>
  <c r="M8794" i="10"/>
  <c r="M8793" i="10"/>
  <c r="M8792" i="10"/>
  <c r="M8791" i="10"/>
  <c r="M8790" i="10"/>
  <c r="M8789" i="10"/>
  <c r="M8788" i="10"/>
  <c r="M8787" i="10"/>
  <c r="M8786" i="10"/>
  <c r="M8785" i="10"/>
  <c r="M8784" i="10"/>
  <c r="M8783" i="10"/>
  <c r="M8782" i="10"/>
  <c r="M8781" i="10"/>
  <c r="M8780" i="10"/>
  <c r="M8779" i="10"/>
  <c r="M8778" i="10"/>
  <c r="M8777" i="10"/>
  <c r="M8776" i="10"/>
  <c r="M8775" i="10"/>
  <c r="M8774" i="10"/>
  <c r="M8773" i="10"/>
  <c r="M8772" i="10"/>
  <c r="M8771" i="10"/>
  <c r="M8770" i="10"/>
  <c r="M8769" i="10"/>
  <c r="M8768" i="10"/>
  <c r="M8767" i="10"/>
  <c r="M8766" i="10"/>
  <c r="M8765" i="10"/>
  <c r="M8764" i="10"/>
  <c r="M8763" i="10"/>
  <c r="M8762" i="10"/>
  <c r="M8761" i="10"/>
  <c r="M8760" i="10"/>
  <c r="M8759" i="10"/>
  <c r="M8758" i="10"/>
  <c r="M8757" i="10"/>
  <c r="M8756" i="10"/>
  <c r="M8755" i="10"/>
  <c r="M8754" i="10"/>
  <c r="M8753" i="10"/>
  <c r="M8752" i="10"/>
  <c r="M8751" i="10"/>
  <c r="M8750" i="10"/>
  <c r="M8749" i="10"/>
  <c r="M8748" i="10"/>
  <c r="M8747" i="10"/>
  <c r="M8746" i="10"/>
  <c r="M8745" i="10"/>
  <c r="M8744" i="10"/>
  <c r="M8743" i="10"/>
  <c r="M8742" i="10"/>
  <c r="M8741" i="10"/>
  <c r="M8740" i="10"/>
  <c r="M8739" i="10"/>
  <c r="M8738" i="10"/>
  <c r="M8737" i="10"/>
  <c r="M8736" i="10"/>
  <c r="M8735" i="10"/>
  <c r="M8734" i="10"/>
  <c r="M8733" i="10"/>
  <c r="M8732" i="10"/>
  <c r="M8731" i="10"/>
  <c r="M8730" i="10"/>
  <c r="M8729" i="10"/>
  <c r="M8728" i="10"/>
  <c r="M8727" i="10"/>
  <c r="M8726" i="10"/>
  <c r="M8725" i="10"/>
  <c r="M8724" i="10"/>
  <c r="M8723" i="10"/>
  <c r="M8722" i="10"/>
  <c r="M8721" i="10"/>
  <c r="M8720" i="10"/>
  <c r="M8719" i="10"/>
  <c r="M8718" i="10"/>
  <c r="M8717" i="10"/>
  <c r="M8716" i="10"/>
  <c r="M8715" i="10"/>
  <c r="M8714" i="10"/>
  <c r="M8713" i="10"/>
  <c r="M8712" i="10"/>
  <c r="M8711" i="10"/>
  <c r="M8710" i="10"/>
  <c r="M8709" i="10"/>
  <c r="M8708" i="10"/>
  <c r="M8707" i="10"/>
  <c r="M8706" i="10"/>
  <c r="M8705" i="10"/>
  <c r="M8704" i="10"/>
  <c r="M8703" i="10"/>
  <c r="M8702" i="10"/>
  <c r="M8701" i="10"/>
  <c r="M8700" i="10"/>
  <c r="M8699" i="10"/>
  <c r="M8698" i="10"/>
  <c r="M8697" i="10"/>
  <c r="M8696" i="10"/>
  <c r="M8695" i="10"/>
  <c r="M8694" i="10"/>
  <c r="M8693" i="10"/>
  <c r="M8692" i="10"/>
  <c r="M8691" i="10"/>
  <c r="M8690" i="10"/>
  <c r="M8689" i="10"/>
  <c r="M8688" i="10"/>
  <c r="M8687" i="10"/>
  <c r="M8686" i="10"/>
  <c r="M8685" i="10"/>
  <c r="M8684" i="10"/>
  <c r="M8683" i="10"/>
  <c r="M8682" i="10"/>
  <c r="M8681" i="10"/>
  <c r="M8680" i="10"/>
  <c r="M8679" i="10"/>
  <c r="M8678" i="10"/>
  <c r="M8677" i="10"/>
  <c r="M8676" i="10"/>
  <c r="M8675" i="10"/>
  <c r="M8674" i="10"/>
  <c r="M8673" i="10"/>
  <c r="M8672" i="10"/>
  <c r="M8671" i="10"/>
  <c r="M8670" i="10"/>
  <c r="M8669" i="10"/>
  <c r="M8668" i="10"/>
  <c r="M8667" i="10"/>
  <c r="M8666" i="10"/>
  <c r="M8665" i="10"/>
  <c r="M8664" i="10"/>
  <c r="M8663" i="10"/>
  <c r="M8662" i="10"/>
  <c r="M8661" i="10"/>
  <c r="M8660" i="10"/>
  <c r="M8659" i="10"/>
  <c r="M8658" i="10"/>
  <c r="M8657" i="10"/>
  <c r="M8656" i="10"/>
  <c r="M8655" i="10"/>
  <c r="M8654" i="10"/>
  <c r="M8653" i="10"/>
  <c r="M8652" i="10"/>
  <c r="M8651" i="10"/>
  <c r="M8650" i="10"/>
  <c r="M8649" i="10"/>
  <c r="M8648" i="10"/>
  <c r="M8647" i="10"/>
  <c r="M8646" i="10"/>
  <c r="M8645" i="10"/>
  <c r="M8644" i="10"/>
  <c r="M8643" i="10"/>
  <c r="M8642" i="10"/>
  <c r="M8641" i="10"/>
  <c r="M8640" i="10"/>
  <c r="M8639" i="10"/>
  <c r="M8638" i="10"/>
  <c r="M8637" i="10"/>
  <c r="M8636" i="10"/>
  <c r="M8635" i="10"/>
  <c r="M8634" i="10"/>
  <c r="M8633" i="10"/>
  <c r="M8632" i="10"/>
  <c r="M8631" i="10"/>
  <c r="M8630" i="10"/>
  <c r="M8629" i="10"/>
  <c r="M8628" i="10"/>
  <c r="M8627" i="10"/>
  <c r="M8626" i="10"/>
  <c r="M8625" i="10"/>
  <c r="M8624" i="10"/>
  <c r="M8623" i="10"/>
  <c r="M8622" i="10"/>
  <c r="M8621" i="10"/>
  <c r="M8620" i="10"/>
  <c r="M8619" i="10"/>
  <c r="M8618" i="10"/>
  <c r="M8617" i="10"/>
  <c r="M8616" i="10"/>
  <c r="M8615" i="10"/>
  <c r="M8614" i="10"/>
  <c r="M8613" i="10"/>
  <c r="M8612" i="10"/>
  <c r="M8611" i="10"/>
  <c r="M8610" i="10"/>
  <c r="M8609" i="10"/>
  <c r="M8608" i="10"/>
  <c r="M8607" i="10"/>
  <c r="M8606" i="10"/>
  <c r="M8605" i="10"/>
  <c r="M8604" i="10"/>
  <c r="M8603" i="10"/>
  <c r="M8602" i="10"/>
  <c r="M8601" i="10"/>
  <c r="M8600" i="10"/>
  <c r="M8599" i="10"/>
  <c r="M8598" i="10"/>
  <c r="M8597" i="10"/>
  <c r="M8596" i="10"/>
  <c r="M8595" i="10"/>
  <c r="M8594" i="10"/>
  <c r="M8593" i="10"/>
  <c r="M8592" i="10"/>
  <c r="M8591" i="10"/>
  <c r="M8590" i="10"/>
  <c r="M8589" i="10"/>
  <c r="M8588" i="10"/>
  <c r="M8587" i="10"/>
  <c r="M8586" i="10"/>
  <c r="M8585" i="10"/>
  <c r="M8584" i="10"/>
  <c r="M8583" i="10"/>
  <c r="M8582" i="10"/>
  <c r="M8581" i="10"/>
  <c r="M8580" i="10"/>
  <c r="M8579" i="10"/>
  <c r="M8578" i="10"/>
  <c r="M8577" i="10"/>
  <c r="M8576" i="10"/>
  <c r="M8575" i="10"/>
  <c r="M8574" i="10"/>
  <c r="M8573" i="10"/>
  <c r="M8572" i="10"/>
  <c r="M8571" i="10"/>
  <c r="M8570" i="10"/>
  <c r="M8569" i="10"/>
  <c r="M8568" i="10"/>
  <c r="M8567" i="10"/>
  <c r="M8566" i="10"/>
  <c r="M8565" i="10"/>
  <c r="M8564" i="10"/>
  <c r="M8563" i="10"/>
  <c r="M8562" i="10"/>
  <c r="M8561" i="10"/>
  <c r="M8560" i="10"/>
  <c r="M8559" i="10"/>
  <c r="M8558" i="10"/>
  <c r="M8557" i="10"/>
  <c r="M8556" i="10"/>
  <c r="M8555" i="10"/>
  <c r="M8554" i="10"/>
  <c r="M8553" i="10"/>
  <c r="M8552" i="10"/>
  <c r="M8551" i="10"/>
  <c r="M8550" i="10"/>
  <c r="M8549" i="10"/>
  <c r="M8548" i="10"/>
  <c r="M8547" i="10"/>
  <c r="M8546" i="10"/>
  <c r="M8545" i="10"/>
  <c r="M8544" i="10"/>
  <c r="M8543" i="10"/>
  <c r="M8542" i="10"/>
  <c r="M8541" i="10"/>
  <c r="M8540" i="10"/>
  <c r="M8539" i="10"/>
  <c r="M8538" i="10"/>
  <c r="M8537" i="10"/>
  <c r="M8536" i="10"/>
  <c r="M8535" i="10"/>
  <c r="M8534" i="10"/>
  <c r="M8533" i="10"/>
  <c r="M8532" i="10"/>
  <c r="M8531" i="10"/>
  <c r="M8530" i="10"/>
  <c r="M8529" i="10"/>
  <c r="M8528" i="10"/>
  <c r="M8527" i="10"/>
  <c r="M8526" i="10"/>
  <c r="M8525" i="10"/>
  <c r="M8524" i="10"/>
  <c r="M8523" i="10"/>
  <c r="M8522" i="10"/>
  <c r="M8521" i="10"/>
  <c r="M8520" i="10"/>
  <c r="M8519" i="10"/>
  <c r="M8518" i="10"/>
  <c r="M8517" i="10"/>
  <c r="M8516" i="10"/>
  <c r="M8515" i="10"/>
  <c r="M8514" i="10"/>
  <c r="M8513" i="10"/>
  <c r="M8512" i="10"/>
  <c r="M8511" i="10"/>
  <c r="M8510" i="10"/>
  <c r="M8509" i="10"/>
  <c r="M8508" i="10"/>
  <c r="M8507" i="10"/>
  <c r="M8506" i="10"/>
  <c r="M8505" i="10"/>
  <c r="M8504" i="10"/>
  <c r="M8503" i="10"/>
  <c r="M8502" i="10"/>
  <c r="M8501" i="10"/>
  <c r="M8500" i="10"/>
  <c r="M8499" i="10"/>
  <c r="M8498" i="10"/>
  <c r="M8497" i="10"/>
  <c r="M8496" i="10"/>
  <c r="M8495" i="10"/>
  <c r="M8494" i="10"/>
  <c r="M8493" i="10"/>
  <c r="M8492" i="10"/>
  <c r="M8491" i="10"/>
  <c r="M8490" i="10"/>
  <c r="M8489" i="10"/>
  <c r="M8488" i="10"/>
  <c r="M8487" i="10"/>
  <c r="M8486" i="10"/>
  <c r="M8485" i="10"/>
  <c r="M8484" i="10"/>
  <c r="M8483" i="10"/>
  <c r="M8482" i="10"/>
  <c r="M8481" i="10"/>
  <c r="M8480" i="10"/>
  <c r="M8479" i="10"/>
  <c r="M8478" i="10"/>
  <c r="M8477" i="10"/>
  <c r="M8476" i="10"/>
  <c r="M8475" i="10"/>
  <c r="M8474" i="10"/>
  <c r="M8473" i="10"/>
  <c r="M8472" i="10"/>
  <c r="M8471" i="10"/>
  <c r="M8470" i="10"/>
  <c r="M8469" i="10"/>
  <c r="M8468" i="10"/>
  <c r="M8467" i="10"/>
  <c r="M8466" i="10"/>
  <c r="M8465" i="10"/>
  <c r="M8464" i="10"/>
  <c r="M8463" i="10"/>
  <c r="M8462" i="10"/>
  <c r="M8461" i="10"/>
  <c r="M8460" i="10"/>
  <c r="M8459" i="10"/>
  <c r="M8458" i="10"/>
  <c r="M8457" i="10"/>
  <c r="M8456" i="10"/>
  <c r="M8455" i="10"/>
  <c r="M8454" i="10"/>
  <c r="M8453" i="10"/>
  <c r="M8452" i="10"/>
  <c r="M8451" i="10"/>
  <c r="M8450" i="10"/>
  <c r="M8449" i="10"/>
  <c r="M8448" i="10"/>
  <c r="M8447" i="10"/>
  <c r="M8446" i="10"/>
  <c r="M8445" i="10"/>
  <c r="M8444" i="10"/>
  <c r="M8443" i="10"/>
  <c r="M8442" i="10"/>
  <c r="M8441" i="10"/>
  <c r="M8440" i="10"/>
  <c r="M8439" i="10"/>
  <c r="M8438" i="10"/>
  <c r="M8437" i="10"/>
  <c r="M8436" i="10"/>
  <c r="M8435" i="10"/>
  <c r="M8434" i="10"/>
  <c r="M8433" i="10"/>
  <c r="M8432" i="10"/>
  <c r="M8431" i="10"/>
  <c r="M8430" i="10"/>
  <c r="M8429" i="10"/>
  <c r="M8428" i="10"/>
  <c r="M8427" i="10"/>
  <c r="M8426" i="10"/>
  <c r="M8425" i="10"/>
  <c r="M8424" i="10"/>
  <c r="M8423" i="10"/>
  <c r="M8422" i="10"/>
  <c r="M8421" i="10"/>
  <c r="M8420" i="10"/>
  <c r="M8419" i="10"/>
  <c r="M8418" i="10"/>
  <c r="M8417" i="10"/>
  <c r="M8416" i="10"/>
  <c r="M8415" i="10"/>
  <c r="M8414" i="10"/>
  <c r="M8413" i="10"/>
  <c r="M8412" i="10"/>
  <c r="M8411" i="10"/>
  <c r="M8410" i="10"/>
  <c r="M8409" i="10"/>
  <c r="M8408" i="10"/>
  <c r="M8407" i="10"/>
  <c r="M8406" i="10"/>
  <c r="M8405" i="10"/>
  <c r="M8404" i="10"/>
  <c r="M8403" i="10"/>
  <c r="M8402" i="10"/>
  <c r="M8401" i="10"/>
  <c r="M8400" i="10"/>
  <c r="M8399" i="10"/>
  <c r="M8398" i="10"/>
  <c r="M8397" i="10"/>
  <c r="M8396" i="10"/>
  <c r="M8395" i="10"/>
  <c r="M8394" i="10"/>
  <c r="M8393" i="10"/>
  <c r="M8392" i="10"/>
  <c r="M8391" i="10"/>
  <c r="M8390" i="10"/>
  <c r="M8389" i="10"/>
  <c r="M8388" i="10"/>
  <c r="M8387" i="10"/>
  <c r="M8386" i="10"/>
  <c r="M8385" i="10"/>
  <c r="M8384" i="10"/>
  <c r="M8383" i="10"/>
  <c r="M8382" i="10"/>
  <c r="M8381" i="10"/>
  <c r="M8380" i="10"/>
  <c r="M8379" i="10"/>
  <c r="M8378" i="10"/>
  <c r="M8377" i="10"/>
  <c r="M8376" i="10"/>
  <c r="M8375" i="10"/>
  <c r="M8374" i="10"/>
  <c r="M8373" i="10"/>
  <c r="M8372" i="10"/>
  <c r="M8371" i="10"/>
  <c r="M8370" i="10"/>
  <c r="M8369" i="10"/>
  <c r="M8368" i="10"/>
  <c r="M8367" i="10"/>
  <c r="M8366" i="10"/>
  <c r="M8365" i="10"/>
  <c r="M8364" i="10"/>
  <c r="M8363" i="10"/>
  <c r="M8362" i="10"/>
  <c r="M8361" i="10"/>
  <c r="M8360" i="10"/>
  <c r="M8359" i="10"/>
  <c r="M8358" i="10"/>
  <c r="M8357" i="10"/>
  <c r="M8356" i="10"/>
  <c r="M8355" i="10"/>
  <c r="M8354" i="10"/>
  <c r="M8353" i="10"/>
  <c r="M8352" i="10"/>
  <c r="M8351" i="10"/>
  <c r="M8350" i="10"/>
  <c r="M8349" i="10"/>
  <c r="M8348" i="10"/>
  <c r="M8347" i="10"/>
  <c r="M8346" i="10"/>
  <c r="M8345" i="10"/>
  <c r="M8344" i="10"/>
  <c r="M8343" i="10"/>
  <c r="M8342" i="10"/>
  <c r="M8341" i="10"/>
  <c r="M8340" i="10"/>
  <c r="M8339" i="10"/>
  <c r="M8338" i="10"/>
  <c r="M8337" i="10"/>
  <c r="M8336" i="10"/>
  <c r="M8335" i="10"/>
  <c r="M8334" i="10"/>
  <c r="M8333" i="10"/>
  <c r="M8332" i="10"/>
  <c r="M8331" i="10"/>
  <c r="M8330" i="10"/>
  <c r="M8329" i="10"/>
  <c r="M8328" i="10"/>
  <c r="M8327" i="10"/>
  <c r="M8326" i="10"/>
  <c r="M8325" i="10"/>
  <c r="M8324" i="10"/>
  <c r="M8323" i="10"/>
  <c r="M8322" i="10"/>
  <c r="M8321" i="10"/>
  <c r="M8320" i="10"/>
  <c r="M8319" i="10"/>
  <c r="M8318" i="10"/>
  <c r="M8317" i="10"/>
  <c r="M8316" i="10"/>
  <c r="M8315" i="10"/>
  <c r="M8314" i="10"/>
  <c r="M8313" i="10"/>
  <c r="M8312" i="10"/>
  <c r="M8311" i="10"/>
  <c r="M8310" i="10"/>
  <c r="M8309" i="10"/>
  <c r="M8308" i="10"/>
  <c r="M8307" i="10"/>
  <c r="M8306" i="10"/>
  <c r="M8305" i="10"/>
  <c r="M8304" i="10"/>
  <c r="M8303" i="10"/>
  <c r="M8302" i="10"/>
  <c r="M8301" i="10"/>
  <c r="M8300" i="10"/>
  <c r="M8299" i="10"/>
  <c r="M8298" i="10"/>
  <c r="M8297" i="10"/>
  <c r="M8296" i="10"/>
  <c r="M8295" i="10"/>
  <c r="M8294" i="10"/>
  <c r="M8293" i="10"/>
  <c r="M8292" i="10"/>
  <c r="M8291" i="10"/>
  <c r="M8290" i="10"/>
  <c r="M8289" i="10"/>
  <c r="M8288" i="10"/>
  <c r="M8287" i="10"/>
  <c r="M8286" i="10"/>
  <c r="M8285" i="10"/>
  <c r="M8284" i="10"/>
  <c r="M8283" i="10"/>
  <c r="M8282" i="10"/>
  <c r="M8281" i="10"/>
  <c r="M8280" i="10"/>
  <c r="M8279" i="10"/>
  <c r="M8278" i="10"/>
  <c r="M8277" i="10"/>
  <c r="M8276" i="10"/>
  <c r="M8275" i="10"/>
  <c r="M8274" i="10"/>
  <c r="M8273" i="10"/>
  <c r="M8272" i="10"/>
  <c r="M8271" i="10"/>
  <c r="M8270" i="10"/>
  <c r="M8269" i="10"/>
  <c r="M8268" i="10"/>
  <c r="M8267" i="10"/>
  <c r="M8266" i="10"/>
  <c r="M8265" i="10"/>
  <c r="M8264" i="10"/>
  <c r="M8263" i="10"/>
  <c r="M8262" i="10"/>
  <c r="M8261" i="10"/>
  <c r="M8260" i="10"/>
  <c r="M8259" i="10"/>
  <c r="M8258" i="10"/>
  <c r="M8257" i="10"/>
  <c r="M8256" i="10"/>
  <c r="M8255" i="10"/>
  <c r="M8254" i="10"/>
  <c r="M8253" i="10"/>
  <c r="M8252" i="10"/>
  <c r="M8251" i="10"/>
  <c r="M8250" i="10"/>
  <c r="M8249" i="10"/>
  <c r="M8248" i="10"/>
  <c r="M8247" i="10"/>
  <c r="M8246" i="10"/>
  <c r="M8245" i="10"/>
  <c r="M8244" i="10"/>
  <c r="M8243" i="10"/>
  <c r="M8242" i="10"/>
  <c r="M8241" i="10"/>
  <c r="M8240" i="10"/>
  <c r="M8239" i="10"/>
  <c r="M8238" i="10"/>
  <c r="M8237" i="10"/>
  <c r="M8236" i="10"/>
  <c r="M8235" i="10"/>
  <c r="M8234" i="10"/>
  <c r="M8233" i="10"/>
  <c r="M8232" i="10"/>
  <c r="M8231" i="10"/>
  <c r="M8230" i="10"/>
  <c r="M8229" i="10"/>
  <c r="M8228" i="10"/>
  <c r="M8227" i="10"/>
  <c r="M8226" i="10"/>
  <c r="M8225" i="10"/>
  <c r="M8224" i="10"/>
  <c r="M8223" i="10"/>
  <c r="M8222" i="10"/>
  <c r="M8221" i="10"/>
  <c r="M8220" i="10"/>
  <c r="M8219" i="10"/>
  <c r="M8218" i="10"/>
  <c r="M8217" i="10"/>
  <c r="M8216" i="10"/>
  <c r="M8215" i="10"/>
  <c r="M8214" i="10"/>
  <c r="M8213" i="10"/>
  <c r="M8212" i="10"/>
  <c r="M8211" i="10"/>
  <c r="M8210" i="10"/>
  <c r="M8209" i="10"/>
  <c r="M8208" i="10"/>
  <c r="M8207" i="10"/>
  <c r="M8206" i="10"/>
  <c r="M8205" i="10"/>
  <c r="M8204" i="10"/>
  <c r="M8203" i="10"/>
  <c r="M8202" i="10"/>
  <c r="M8201" i="10"/>
  <c r="M8200" i="10"/>
  <c r="M8199" i="10"/>
  <c r="M8198" i="10"/>
  <c r="M8197" i="10"/>
  <c r="M8196" i="10"/>
  <c r="M8195" i="10"/>
  <c r="M8194" i="10"/>
  <c r="M8193" i="10"/>
  <c r="M8192" i="10"/>
  <c r="M8191" i="10"/>
  <c r="M8190" i="10"/>
  <c r="M8189" i="10"/>
  <c r="M8188" i="10"/>
  <c r="M8187" i="10"/>
  <c r="M8186" i="10"/>
  <c r="M8185" i="10"/>
  <c r="M8184" i="10"/>
  <c r="M8183" i="10"/>
  <c r="M8182" i="10"/>
  <c r="M8181" i="10"/>
  <c r="M8180" i="10"/>
  <c r="M8179" i="10"/>
  <c r="M8178" i="10"/>
  <c r="M8177" i="10"/>
  <c r="M8176" i="10"/>
  <c r="M8163" i="10"/>
  <c r="M8162" i="10"/>
  <c r="M8161" i="10"/>
  <c r="M8160" i="10"/>
  <c r="M8159" i="10"/>
  <c r="M8089" i="10"/>
  <c r="M8175" i="10"/>
  <c r="M8158" i="10"/>
  <c r="M8157" i="10"/>
  <c r="M8156" i="10"/>
  <c r="M8155" i="10"/>
  <c r="M8154" i="10"/>
  <c r="M8088" i="10"/>
  <c r="M8174" i="10"/>
  <c r="M8173" i="10"/>
  <c r="M8087" i="10"/>
  <c r="M8172" i="10"/>
  <c r="M8153" i="10"/>
  <c r="M8152" i="10"/>
  <c r="M8151" i="10"/>
  <c r="M8150" i="10"/>
  <c r="M8149" i="10"/>
  <c r="M8103" i="10"/>
  <c r="M8102" i="10"/>
  <c r="M8101" i="10"/>
  <c r="M8171" i="10"/>
  <c r="M8170" i="10"/>
  <c r="M8148" i="10"/>
  <c r="M8147" i="10"/>
  <c r="M8146" i="10"/>
  <c r="M8100" i="10"/>
  <c r="M8099" i="10"/>
  <c r="M8169" i="10"/>
  <c r="M8145" i="10"/>
  <c r="M8168" i="10"/>
  <c r="M8167" i="10"/>
  <c r="M8144" i="10"/>
  <c r="M8143" i="10"/>
  <c r="M8142" i="10"/>
  <c r="M8141" i="10"/>
  <c r="M8140" i="10"/>
  <c r="M8139" i="10"/>
  <c r="M8138" i="10"/>
  <c r="M8137" i="10"/>
  <c r="M8136" i="10"/>
  <c r="M8135" i="10"/>
  <c r="M8134" i="10"/>
  <c r="M8133" i="10"/>
  <c r="M8132" i="10"/>
  <c r="M8131" i="10"/>
  <c r="M8130" i="10"/>
  <c r="M8129" i="10"/>
  <c r="M8128" i="10"/>
  <c r="M8127" i="10"/>
  <c r="M8126" i="10"/>
  <c r="M8105" i="10"/>
  <c r="M8104" i="10"/>
  <c r="M8098" i="10"/>
  <c r="M8097" i="10"/>
  <c r="M8096" i="10"/>
  <c r="M8095" i="10"/>
  <c r="M8094" i="10"/>
  <c r="M8093" i="10"/>
  <c r="M8092" i="10"/>
  <c r="M8086" i="10"/>
  <c r="M8085" i="10"/>
  <c r="M8166" i="10"/>
  <c r="M8125" i="10"/>
  <c r="M8124" i="10"/>
  <c r="M8123" i="10"/>
  <c r="M8122" i="10"/>
  <c r="M8121" i="10"/>
  <c r="M8120" i="10"/>
  <c r="M8119" i="10"/>
  <c r="M8118" i="10"/>
  <c r="M8091" i="10"/>
  <c r="M8090" i="10"/>
  <c r="M8165" i="10"/>
  <c r="M8117" i="10"/>
  <c r="M8116" i="10"/>
  <c r="M8115" i="10"/>
  <c r="M8114" i="10"/>
  <c r="M8113" i="10"/>
  <c r="M8112" i="10"/>
  <c r="M8111" i="10"/>
  <c r="M8110" i="10"/>
  <c r="M8109" i="10"/>
  <c r="M8108" i="10"/>
  <c r="M8107" i="10"/>
  <c r="M8106" i="10"/>
  <c r="V612" i="40"/>
  <c r="V611" i="40"/>
  <c r="V610" i="40"/>
  <c r="V609" i="40"/>
  <c r="V608" i="40"/>
  <c r="V607" i="40"/>
  <c r="V606" i="40"/>
  <c r="V605" i="40"/>
  <c r="V604" i="40"/>
  <c r="V603" i="40"/>
  <c r="V602" i="40"/>
  <c r="V601" i="40"/>
  <c r="V600" i="40"/>
  <c r="V599" i="40"/>
  <c r="V598" i="40"/>
  <c r="V597" i="40"/>
  <c r="V596" i="40"/>
  <c r="V595" i="40"/>
  <c r="V594" i="40"/>
  <c r="V593" i="40"/>
  <c r="V592" i="40"/>
  <c r="V591" i="40"/>
  <c r="V590" i="40"/>
  <c r="V589" i="40"/>
  <c r="V588" i="40"/>
  <c r="V587" i="40"/>
  <c r="V586" i="40"/>
  <c r="V585" i="40"/>
  <c r="V584" i="40"/>
  <c r="V583" i="40"/>
  <c r="V582" i="40"/>
  <c r="V581" i="40"/>
  <c r="V580" i="40"/>
  <c r="V579" i="40"/>
  <c r="V578" i="40"/>
  <c r="W577" i="40"/>
  <c r="V577" i="40"/>
  <c r="W576" i="40"/>
  <c r="V576" i="40"/>
  <c r="W575" i="40"/>
  <c r="V575" i="40"/>
  <c r="W574" i="40"/>
  <c r="V574" i="40"/>
  <c r="W573" i="40"/>
  <c r="V573" i="40"/>
  <c r="W572" i="40"/>
  <c r="V572" i="40"/>
  <c r="W571" i="40"/>
  <c r="V571" i="40"/>
  <c r="W570" i="40"/>
  <c r="V570" i="40"/>
  <c r="W569" i="40"/>
  <c r="V569" i="40"/>
  <c r="W568" i="40"/>
  <c r="V568" i="40"/>
  <c r="W567" i="40"/>
  <c r="V567" i="40"/>
  <c r="W566" i="40"/>
  <c r="V566" i="40"/>
  <c r="W565" i="40"/>
  <c r="V565" i="40"/>
  <c r="W564" i="40"/>
  <c r="V564" i="40"/>
  <c r="W563" i="40"/>
  <c r="V563" i="40"/>
  <c r="W562" i="40"/>
  <c r="V562" i="40"/>
  <c r="W561" i="40"/>
  <c r="V561" i="40"/>
  <c r="W560" i="40"/>
  <c r="V560" i="40"/>
  <c r="W559" i="40"/>
  <c r="V559" i="40"/>
  <c r="W558" i="40"/>
  <c r="V558" i="40"/>
  <c r="W557" i="40"/>
  <c r="V557" i="40"/>
  <c r="W556" i="40"/>
  <c r="V556" i="40"/>
  <c r="W555" i="40"/>
  <c r="V555" i="40"/>
  <c r="W554" i="40"/>
  <c r="V554" i="40"/>
  <c r="W553" i="40"/>
  <c r="V553" i="40"/>
  <c r="W552" i="40"/>
  <c r="V552" i="40"/>
  <c r="W551" i="40"/>
  <c r="V551" i="40"/>
  <c r="W550" i="40"/>
  <c r="V550" i="40"/>
  <c r="W549" i="40"/>
  <c r="V549" i="40"/>
  <c r="W548" i="40"/>
  <c r="V548" i="40"/>
  <c r="W547" i="40"/>
  <c r="V547" i="40"/>
  <c r="W546" i="40"/>
  <c r="V546" i="40"/>
  <c r="W545" i="40"/>
  <c r="V545" i="40"/>
  <c r="W544" i="40"/>
  <c r="V544" i="40"/>
  <c r="W543" i="40"/>
  <c r="V543" i="40"/>
  <c r="W542" i="40"/>
  <c r="V542" i="40"/>
  <c r="W541" i="40"/>
  <c r="V541" i="40"/>
  <c r="W540" i="40"/>
  <c r="V540" i="40"/>
  <c r="W539" i="40"/>
  <c r="V539" i="40"/>
  <c r="W538" i="40"/>
  <c r="V538" i="40"/>
  <c r="W537" i="40"/>
  <c r="V537" i="40"/>
  <c r="W536" i="40"/>
  <c r="V536" i="40"/>
  <c r="W535" i="40"/>
  <c r="V535" i="40"/>
  <c r="W534" i="40"/>
  <c r="V534" i="40"/>
  <c r="W533" i="40"/>
  <c r="V533" i="40"/>
  <c r="W532" i="40"/>
  <c r="V532" i="40"/>
  <c r="W531" i="40"/>
  <c r="V531" i="40"/>
  <c r="W530" i="40"/>
  <c r="V530" i="40"/>
  <c r="W529" i="40"/>
  <c r="V529" i="40"/>
  <c r="W528" i="40"/>
  <c r="V528" i="40"/>
  <c r="W527" i="40"/>
  <c r="V527" i="40"/>
  <c r="W526" i="40"/>
  <c r="V526" i="40"/>
  <c r="W525" i="40"/>
  <c r="V525" i="40"/>
  <c r="W524" i="40"/>
  <c r="V524" i="40"/>
  <c r="W523" i="40"/>
  <c r="V523" i="40"/>
  <c r="W522" i="40"/>
  <c r="V522" i="40"/>
  <c r="W521" i="40"/>
  <c r="V521" i="40"/>
  <c r="W520" i="40"/>
  <c r="V520" i="40"/>
  <c r="W519" i="40"/>
  <c r="V519" i="40"/>
  <c r="W518" i="40"/>
  <c r="V518" i="40"/>
  <c r="W517" i="40"/>
  <c r="V517" i="40"/>
  <c r="W516" i="40"/>
  <c r="V516" i="40"/>
  <c r="W515" i="40"/>
  <c r="V515" i="40"/>
  <c r="W514" i="40"/>
  <c r="V514" i="40"/>
  <c r="W513" i="40"/>
  <c r="V513" i="40"/>
  <c r="W512" i="40"/>
  <c r="V512" i="40"/>
  <c r="W511" i="40"/>
  <c r="V511" i="40"/>
  <c r="W510" i="40"/>
  <c r="V510" i="40"/>
  <c r="W509" i="40"/>
  <c r="V509" i="40"/>
  <c r="W508" i="40"/>
  <c r="V508" i="40"/>
  <c r="W507" i="40"/>
  <c r="V507" i="40"/>
  <c r="W506" i="40"/>
  <c r="V506" i="40"/>
  <c r="W505" i="40"/>
  <c r="V505" i="40"/>
  <c r="W504" i="40"/>
  <c r="V504" i="40"/>
  <c r="W503" i="40"/>
  <c r="V503" i="40"/>
  <c r="W502" i="40"/>
  <c r="V502" i="40"/>
  <c r="W501" i="40"/>
  <c r="V501" i="40"/>
  <c r="W500" i="40"/>
  <c r="V500" i="40"/>
  <c r="W499" i="40"/>
  <c r="V499" i="40"/>
  <c r="W498" i="40"/>
  <c r="V498" i="40"/>
  <c r="W497" i="40"/>
  <c r="V497" i="40"/>
  <c r="W496" i="40"/>
  <c r="V496" i="40"/>
  <c r="W495" i="40"/>
  <c r="V495" i="40"/>
  <c r="W494" i="40"/>
  <c r="V494" i="40"/>
  <c r="W493" i="40"/>
  <c r="V493" i="40"/>
  <c r="W492" i="40"/>
  <c r="V492" i="40"/>
  <c r="W491" i="40"/>
  <c r="V491" i="40"/>
  <c r="W490" i="40"/>
  <c r="V490" i="40"/>
  <c r="W489" i="40"/>
  <c r="V489" i="40"/>
  <c r="W488" i="40"/>
  <c r="V488" i="40"/>
  <c r="W487" i="40"/>
  <c r="V487" i="40"/>
  <c r="W486" i="40"/>
  <c r="V486" i="40"/>
  <c r="W485" i="40"/>
  <c r="V485" i="40"/>
  <c r="W484" i="40"/>
  <c r="V484" i="40"/>
  <c r="W483" i="40"/>
  <c r="V483" i="40"/>
  <c r="W482" i="40"/>
  <c r="V482" i="40"/>
  <c r="W481" i="40"/>
  <c r="V481" i="40"/>
  <c r="W480" i="40"/>
  <c r="V480" i="40"/>
  <c r="W479" i="40"/>
  <c r="V479" i="40"/>
  <c r="W478" i="40"/>
  <c r="V478" i="40"/>
  <c r="W477" i="40"/>
  <c r="V477" i="40"/>
  <c r="W476" i="40"/>
  <c r="V476" i="40"/>
  <c r="W475" i="40"/>
  <c r="V475" i="40"/>
  <c r="W474" i="40"/>
  <c r="V474" i="40"/>
  <c r="W473" i="40"/>
  <c r="V473" i="40"/>
  <c r="W472" i="40"/>
  <c r="V472" i="40"/>
  <c r="W471" i="40"/>
  <c r="V471" i="40"/>
  <c r="W470" i="40"/>
  <c r="V470" i="40"/>
  <c r="W469" i="40"/>
  <c r="V469" i="40"/>
  <c r="W468" i="40"/>
  <c r="V468" i="40"/>
  <c r="W467" i="40"/>
  <c r="V467" i="40"/>
  <c r="W466" i="40"/>
  <c r="V466" i="40"/>
  <c r="W465" i="40"/>
  <c r="V465" i="40"/>
  <c r="W464" i="40"/>
  <c r="V464" i="40"/>
  <c r="W463" i="40"/>
  <c r="V463" i="40"/>
  <c r="W462" i="40"/>
  <c r="V462" i="40"/>
  <c r="W461" i="40"/>
  <c r="V461" i="40"/>
  <c r="W460" i="40"/>
  <c r="V460" i="40"/>
  <c r="W459" i="40"/>
  <c r="V459" i="40"/>
  <c r="W458" i="40"/>
  <c r="V458" i="40"/>
  <c r="W457" i="40"/>
  <c r="V457" i="40"/>
  <c r="W456" i="40"/>
  <c r="V456" i="40"/>
  <c r="W455" i="40"/>
  <c r="V455" i="40"/>
  <c r="W454" i="40"/>
  <c r="V454" i="40"/>
  <c r="W453" i="40"/>
  <c r="V453" i="40"/>
  <c r="W452" i="40"/>
  <c r="V452" i="40"/>
  <c r="W451" i="40"/>
  <c r="V451" i="40"/>
  <c r="W450" i="40"/>
  <c r="V450" i="40"/>
  <c r="W449" i="40"/>
  <c r="V449" i="40"/>
  <c r="W448" i="40"/>
  <c r="V448" i="40"/>
  <c r="W447" i="40"/>
  <c r="V447" i="40"/>
  <c r="W446" i="40"/>
  <c r="V446" i="40"/>
  <c r="W445" i="40"/>
  <c r="V445" i="40"/>
  <c r="W444" i="40"/>
  <c r="V444" i="40"/>
  <c r="W443" i="40"/>
  <c r="V443" i="40"/>
  <c r="W442" i="40"/>
  <c r="V442" i="40"/>
  <c r="W441" i="40"/>
  <c r="V441" i="40"/>
  <c r="W440" i="40"/>
  <c r="V440" i="40"/>
  <c r="W439" i="40"/>
  <c r="V439" i="40"/>
  <c r="W438" i="40"/>
  <c r="V438" i="40"/>
  <c r="W437" i="40"/>
  <c r="V437" i="40"/>
  <c r="W436" i="40"/>
  <c r="V436" i="40"/>
  <c r="W435" i="40"/>
  <c r="V435" i="40"/>
  <c r="W434" i="40"/>
  <c r="V434" i="40"/>
  <c r="W433" i="40"/>
  <c r="V433" i="40"/>
  <c r="W432" i="40"/>
  <c r="V432" i="40"/>
  <c r="W431" i="40"/>
  <c r="V431" i="40"/>
  <c r="W430" i="40"/>
  <c r="V430" i="40"/>
  <c r="W429" i="40"/>
  <c r="V429" i="40"/>
  <c r="W428" i="40"/>
  <c r="V428" i="40"/>
  <c r="W427" i="40"/>
  <c r="V427" i="40"/>
  <c r="W426" i="40"/>
  <c r="V426" i="40"/>
  <c r="W425" i="40"/>
  <c r="V425" i="40"/>
  <c r="W424" i="40"/>
  <c r="V424" i="40"/>
  <c r="W423" i="40"/>
  <c r="V423" i="40"/>
  <c r="W422" i="40"/>
  <c r="V422" i="40"/>
  <c r="W421" i="40"/>
  <c r="V421" i="40"/>
  <c r="W420" i="40"/>
  <c r="V420" i="40"/>
  <c r="W419" i="40"/>
  <c r="V419" i="40"/>
  <c r="W418" i="40"/>
  <c r="V418" i="40"/>
  <c r="W417" i="40"/>
  <c r="V417" i="40"/>
  <c r="W416" i="40"/>
  <c r="V416" i="40"/>
  <c r="W415" i="40"/>
  <c r="V415" i="40"/>
  <c r="W414" i="40"/>
  <c r="V414" i="40"/>
  <c r="W413" i="40"/>
  <c r="V413" i="40"/>
  <c r="W412" i="40"/>
  <c r="V412" i="40"/>
  <c r="W411" i="40"/>
  <c r="V411" i="40"/>
  <c r="W410" i="40"/>
  <c r="V410" i="40"/>
  <c r="W409" i="40"/>
  <c r="V409" i="40"/>
  <c r="W408" i="40"/>
  <c r="V408" i="40"/>
  <c r="W407" i="40"/>
  <c r="V407" i="40"/>
  <c r="W406" i="40"/>
  <c r="V406" i="40"/>
  <c r="W405" i="40"/>
  <c r="V405" i="40"/>
  <c r="W404" i="40"/>
  <c r="V404" i="40"/>
  <c r="W403" i="40"/>
  <c r="V403" i="40"/>
  <c r="W402" i="40"/>
  <c r="V402" i="40"/>
  <c r="W401" i="40"/>
  <c r="V401" i="40"/>
  <c r="W400" i="40"/>
  <c r="V400" i="40"/>
  <c r="W399" i="40"/>
  <c r="V399" i="40"/>
  <c r="W398" i="40"/>
  <c r="V398" i="40"/>
  <c r="W397" i="40"/>
  <c r="V397" i="40"/>
  <c r="W396" i="40"/>
  <c r="V396" i="40"/>
  <c r="W395" i="40"/>
  <c r="V395" i="40"/>
  <c r="W394" i="40"/>
  <c r="V394" i="40"/>
  <c r="W393" i="40"/>
  <c r="V393" i="40"/>
  <c r="W392" i="40"/>
  <c r="V392" i="40"/>
  <c r="W391" i="40"/>
  <c r="V391" i="40"/>
  <c r="W390" i="40"/>
  <c r="V390" i="40"/>
  <c r="W389" i="40"/>
  <c r="V389" i="40"/>
  <c r="W388" i="40"/>
  <c r="V388" i="40"/>
  <c r="W387" i="40"/>
  <c r="V387" i="40"/>
  <c r="W386" i="40"/>
  <c r="V386" i="40"/>
  <c r="W385" i="40"/>
  <c r="V385" i="40"/>
  <c r="W384" i="40"/>
  <c r="V384" i="40"/>
  <c r="W383" i="40"/>
  <c r="V383" i="40"/>
  <c r="W382" i="40"/>
  <c r="V382" i="40"/>
  <c r="W381" i="40"/>
  <c r="V381" i="40"/>
  <c r="W380" i="40"/>
  <c r="V380" i="40"/>
  <c r="W379" i="40"/>
  <c r="V379" i="40"/>
  <c r="W378" i="40"/>
  <c r="V378" i="40"/>
  <c r="W377" i="40"/>
  <c r="V377" i="40"/>
  <c r="W376" i="40"/>
  <c r="V376" i="40"/>
  <c r="W375" i="40"/>
  <c r="V375" i="40"/>
  <c r="W374" i="40"/>
  <c r="V374" i="40"/>
  <c r="W373" i="40"/>
  <c r="V373" i="40"/>
  <c r="W372" i="40"/>
  <c r="V372" i="40"/>
  <c r="W371" i="40"/>
  <c r="V371" i="40"/>
  <c r="W370" i="40"/>
  <c r="V370" i="40"/>
  <c r="W369" i="40"/>
  <c r="V369" i="40"/>
  <c r="W368" i="40"/>
  <c r="V368" i="40"/>
  <c r="W367" i="40"/>
  <c r="V367" i="40"/>
  <c r="W366" i="40"/>
  <c r="V366" i="40"/>
  <c r="W365" i="40"/>
  <c r="V365" i="40"/>
  <c r="W364" i="40"/>
  <c r="V364" i="40"/>
  <c r="W363" i="40"/>
  <c r="V363" i="40"/>
  <c r="W362" i="40"/>
  <c r="V362" i="40"/>
  <c r="W361" i="40"/>
  <c r="V361" i="40"/>
  <c r="W360" i="40"/>
  <c r="V360" i="40"/>
  <c r="W359" i="40"/>
  <c r="V359" i="40"/>
  <c r="W358" i="40"/>
  <c r="V358" i="40"/>
  <c r="W357" i="40"/>
  <c r="V357" i="40"/>
  <c r="W356" i="40"/>
  <c r="V356" i="40"/>
  <c r="W355" i="40"/>
  <c r="V355" i="40"/>
  <c r="W354" i="40"/>
  <c r="V354" i="40"/>
  <c r="W353" i="40"/>
  <c r="V353" i="40"/>
  <c r="W352" i="40"/>
  <c r="V352" i="40"/>
  <c r="W351" i="40"/>
  <c r="V351" i="40"/>
  <c r="W350" i="40"/>
  <c r="V350" i="40"/>
  <c r="W349" i="40"/>
  <c r="V349" i="40"/>
  <c r="W348" i="40"/>
  <c r="V348" i="40"/>
  <c r="W347" i="40"/>
  <c r="V347" i="40"/>
  <c r="W346" i="40"/>
  <c r="V346" i="40"/>
  <c r="W345" i="40"/>
  <c r="V345" i="40"/>
  <c r="W344" i="40"/>
  <c r="V344" i="40"/>
  <c r="W343" i="40"/>
  <c r="V343" i="40"/>
  <c r="W342" i="40"/>
  <c r="V342" i="40"/>
  <c r="W341" i="40"/>
  <c r="V341" i="40"/>
  <c r="W340" i="40"/>
  <c r="V340" i="40"/>
  <c r="W339" i="40"/>
  <c r="V339" i="40"/>
  <c r="W338" i="40"/>
  <c r="V338" i="40"/>
  <c r="W337" i="40"/>
  <c r="V337" i="40"/>
  <c r="W336" i="40"/>
  <c r="V336" i="40"/>
  <c r="W335" i="40"/>
  <c r="V335" i="40"/>
  <c r="W334" i="40"/>
  <c r="V334" i="40"/>
  <c r="W333" i="40"/>
  <c r="V333" i="40"/>
  <c r="W332" i="40"/>
  <c r="V332" i="40"/>
  <c r="W331" i="40"/>
  <c r="V331" i="40"/>
  <c r="W330" i="40"/>
  <c r="V330" i="40"/>
  <c r="W329" i="40"/>
  <c r="V329" i="40"/>
  <c r="W328" i="40"/>
  <c r="V328" i="40"/>
  <c r="W327" i="40"/>
  <c r="V327" i="40"/>
  <c r="W326" i="40"/>
  <c r="V326" i="40"/>
  <c r="W325" i="40"/>
  <c r="V325" i="40"/>
  <c r="W324" i="40"/>
  <c r="V324" i="40"/>
  <c r="W323" i="40"/>
  <c r="V323" i="40"/>
  <c r="W322" i="40"/>
  <c r="V322" i="40"/>
  <c r="W321" i="40"/>
  <c r="V321" i="40"/>
  <c r="W320" i="40"/>
  <c r="V320" i="40"/>
  <c r="W319" i="40"/>
  <c r="V319" i="40"/>
  <c r="W318" i="40"/>
  <c r="V318" i="40"/>
  <c r="W317" i="40"/>
  <c r="V317" i="40"/>
  <c r="W316" i="40"/>
  <c r="V316" i="40"/>
  <c r="W315" i="40"/>
  <c r="V315" i="40"/>
  <c r="W314" i="40"/>
  <c r="V314" i="40"/>
  <c r="W313" i="40"/>
  <c r="V313" i="40"/>
  <c r="W312" i="40"/>
  <c r="V312" i="40"/>
  <c r="W311" i="40"/>
  <c r="V311" i="40"/>
  <c r="W310" i="40"/>
  <c r="V310" i="40"/>
  <c r="W309" i="40"/>
  <c r="V309" i="40"/>
  <c r="W308" i="40"/>
  <c r="V308" i="40"/>
  <c r="W307" i="40"/>
  <c r="V307" i="40"/>
  <c r="W306" i="40"/>
  <c r="V306" i="40"/>
  <c r="W305" i="40"/>
  <c r="V305" i="40"/>
  <c r="W304" i="40"/>
  <c r="V304" i="40"/>
  <c r="W303" i="40"/>
  <c r="V303" i="40"/>
  <c r="W302" i="40"/>
  <c r="V302" i="40"/>
  <c r="W301" i="40"/>
  <c r="V301" i="40"/>
  <c r="W300" i="40"/>
  <c r="V300" i="40"/>
  <c r="W299" i="40"/>
  <c r="V299" i="40"/>
  <c r="W298" i="40"/>
  <c r="V298" i="40"/>
  <c r="W297" i="40"/>
  <c r="V297" i="40"/>
  <c r="W296" i="40"/>
  <c r="V296" i="40"/>
  <c r="W295" i="40"/>
  <c r="V295" i="40"/>
  <c r="W294" i="40"/>
  <c r="V294" i="40"/>
  <c r="W293" i="40"/>
  <c r="V293" i="40"/>
  <c r="W292" i="40"/>
  <c r="V292" i="40"/>
  <c r="W291" i="40"/>
  <c r="V291" i="40"/>
  <c r="W290" i="40"/>
  <c r="V290" i="40"/>
  <c r="W289" i="40"/>
  <c r="V289" i="40"/>
  <c r="W288" i="40"/>
  <c r="V288" i="40"/>
  <c r="W287" i="40"/>
  <c r="V287" i="40"/>
  <c r="W286" i="40"/>
  <c r="V286" i="40"/>
  <c r="W285" i="40"/>
  <c r="V285" i="40"/>
  <c r="W284" i="40"/>
  <c r="V284" i="40"/>
  <c r="W283" i="40"/>
  <c r="V283" i="40"/>
  <c r="W282" i="40"/>
  <c r="V282" i="40"/>
  <c r="W281" i="40"/>
  <c r="V281" i="40"/>
  <c r="W280" i="40"/>
  <c r="V280" i="40"/>
  <c r="W279" i="40"/>
  <c r="V279" i="40"/>
  <c r="W278" i="40"/>
  <c r="V278" i="40"/>
  <c r="W277" i="40"/>
  <c r="V277" i="40"/>
  <c r="W276" i="40"/>
  <c r="V276" i="40"/>
  <c r="W275" i="40"/>
  <c r="V275" i="40"/>
  <c r="W274" i="40"/>
  <c r="V274" i="40"/>
  <c r="W273" i="40"/>
  <c r="V273" i="40"/>
  <c r="W272" i="40"/>
  <c r="V272" i="40"/>
  <c r="W271" i="40"/>
  <c r="V271" i="40"/>
  <c r="W270" i="40"/>
  <c r="V270" i="40"/>
  <c r="W269" i="40"/>
  <c r="V269" i="40"/>
  <c r="W268" i="40"/>
  <c r="V268" i="40"/>
  <c r="W267" i="40"/>
  <c r="V267" i="40"/>
  <c r="W266" i="40"/>
  <c r="V266" i="40"/>
  <c r="W265" i="40"/>
  <c r="V265" i="40"/>
  <c r="W264" i="40"/>
  <c r="V264" i="40"/>
  <c r="W263" i="40"/>
  <c r="V263" i="40"/>
  <c r="W262" i="40"/>
  <c r="V262" i="40"/>
  <c r="W261" i="40"/>
  <c r="V261" i="40"/>
  <c r="W260" i="40"/>
  <c r="V260" i="40"/>
  <c r="W259" i="40"/>
  <c r="V259" i="40"/>
  <c r="W258" i="40"/>
  <c r="V258" i="40"/>
  <c r="W257" i="40"/>
  <c r="V257" i="40"/>
  <c r="W256" i="40"/>
  <c r="V256" i="40"/>
  <c r="W255" i="40"/>
  <c r="V255" i="40"/>
  <c r="W254" i="40"/>
  <c r="V254" i="40"/>
  <c r="W253" i="40"/>
  <c r="V253" i="40"/>
  <c r="W252" i="40"/>
  <c r="V252" i="40"/>
  <c r="W251" i="40"/>
  <c r="V251" i="40"/>
  <c r="W250" i="40"/>
  <c r="V250" i="40"/>
  <c r="W249" i="40"/>
  <c r="V249" i="40"/>
  <c r="W248" i="40"/>
  <c r="V248" i="40"/>
  <c r="W247" i="40"/>
  <c r="V247" i="40"/>
  <c r="W246" i="40"/>
  <c r="V246" i="40"/>
  <c r="W245" i="40"/>
  <c r="V245" i="40"/>
  <c r="W244" i="40"/>
  <c r="V244" i="40"/>
  <c r="W243" i="40"/>
  <c r="V243" i="40"/>
  <c r="W242" i="40"/>
  <c r="V242" i="40"/>
  <c r="W241" i="40"/>
  <c r="V241" i="40"/>
  <c r="W240" i="40"/>
  <c r="V240" i="40"/>
  <c r="W239" i="40"/>
  <c r="V239" i="40"/>
  <c r="W238" i="40"/>
  <c r="V238" i="40"/>
  <c r="W237" i="40"/>
  <c r="V237" i="40"/>
  <c r="W236" i="40"/>
  <c r="V236" i="40"/>
  <c r="W235" i="40"/>
  <c r="V235" i="40"/>
  <c r="W234" i="40"/>
  <c r="V234" i="40"/>
  <c r="W233" i="40"/>
  <c r="V233" i="40"/>
  <c r="W232" i="40"/>
  <c r="V232" i="40"/>
  <c r="W231" i="40"/>
  <c r="V231" i="40"/>
  <c r="W230" i="40"/>
  <c r="V230" i="40"/>
  <c r="W229" i="40"/>
  <c r="V229" i="40"/>
  <c r="W228" i="40"/>
  <c r="V228" i="40"/>
  <c r="W227" i="40"/>
  <c r="V227" i="40"/>
  <c r="W226" i="40"/>
  <c r="V226" i="40"/>
  <c r="W225" i="40"/>
  <c r="V225" i="40"/>
  <c r="W224" i="40"/>
  <c r="V224" i="40"/>
  <c r="W223" i="40"/>
  <c r="V223" i="40"/>
  <c r="W222" i="40"/>
  <c r="V222" i="40"/>
  <c r="W221" i="40"/>
  <c r="V221" i="40"/>
  <c r="W220" i="40"/>
  <c r="V220" i="40"/>
  <c r="W219" i="40"/>
  <c r="V219" i="40"/>
  <c r="W218" i="40"/>
  <c r="V218" i="40"/>
  <c r="W217" i="40"/>
  <c r="V217" i="40"/>
  <c r="W216" i="40"/>
  <c r="V216" i="40"/>
  <c r="W215" i="40"/>
  <c r="V215" i="40"/>
  <c r="W214" i="40"/>
  <c r="W213" i="40"/>
  <c r="W212" i="40"/>
  <c r="W211" i="40"/>
  <c r="V211" i="40"/>
  <c r="W210" i="40"/>
  <c r="J210" i="40"/>
  <c r="V210" i="40" s="1"/>
  <c r="W209" i="40"/>
  <c r="W208" i="40"/>
  <c r="V208" i="40"/>
  <c r="U208" i="40"/>
  <c r="W207" i="40"/>
  <c r="V207" i="40"/>
  <c r="U207" i="40"/>
  <c r="P206" i="40"/>
  <c r="K206" i="40"/>
  <c r="L206" i="40" s="1"/>
  <c r="J206" i="40"/>
  <c r="V206" i="40" s="1"/>
  <c r="G206" i="40"/>
  <c r="E206" i="40"/>
  <c r="U206" i="40" s="1"/>
  <c r="C206" i="40"/>
  <c r="B206" i="40"/>
  <c r="P205" i="40"/>
  <c r="K205" i="40"/>
  <c r="L205" i="40" s="1"/>
  <c r="J205" i="40"/>
  <c r="V205" i="40" s="1"/>
  <c r="G205" i="40"/>
  <c r="E205" i="40"/>
  <c r="U205" i="40" s="1"/>
  <c r="C205" i="40"/>
  <c r="B205" i="40"/>
  <c r="P204" i="40"/>
  <c r="K204" i="40"/>
  <c r="L204" i="40" s="1"/>
  <c r="J204" i="40"/>
  <c r="V204" i="40" s="1"/>
  <c r="G204" i="40"/>
  <c r="E204" i="40"/>
  <c r="U204" i="40" s="1"/>
  <c r="C204" i="40"/>
  <c r="B204" i="40"/>
  <c r="P203" i="40"/>
  <c r="K203" i="40"/>
  <c r="L203" i="40" s="1"/>
  <c r="J203" i="40"/>
  <c r="V203" i="40" s="1"/>
  <c r="G203" i="40"/>
  <c r="E203" i="40"/>
  <c r="U203" i="40" s="1"/>
  <c r="C203" i="40"/>
  <c r="B203" i="40"/>
  <c r="P202" i="40"/>
  <c r="K202" i="40"/>
  <c r="L202" i="40" s="1"/>
  <c r="J202" i="40"/>
  <c r="V202" i="40" s="1"/>
  <c r="G202" i="40"/>
  <c r="E202" i="40"/>
  <c r="U202" i="40" s="1"/>
  <c r="C202" i="40"/>
  <c r="B202" i="40"/>
  <c r="P201" i="40"/>
  <c r="K201" i="40"/>
  <c r="L201" i="40" s="1"/>
  <c r="J201" i="40"/>
  <c r="V201" i="40" s="1"/>
  <c r="G201" i="40"/>
  <c r="E201" i="40"/>
  <c r="U201" i="40" s="1"/>
  <c r="C201" i="40"/>
  <c r="B201" i="40"/>
  <c r="P200" i="40"/>
  <c r="K200" i="40"/>
  <c r="L200" i="40" s="1"/>
  <c r="J200" i="40"/>
  <c r="V200" i="40" s="1"/>
  <c r="G200" i="40"/>
  <c r="E200" i="40"/>
  <c r="U200" i="40" s="1"/>
  <c r="C200" i="40"/>
  <c r="B200" i="40"/>
  <c r="P199" i="40"/>
  <c r="K199" i="40"/>
  <c r="L199" i="40" s="1"/>
  <c r="J199" i="40"/>
  <c r="V199" i="40" s="1"/>
  <c r="G199" i="40"/>
  <c r="E199" i="40"/>
  <c r="U199" i="40" s="1"/>
  <c r="C199" i="40"/>
  <c r="B199" i="40"/>
  <c r="P198" i="40"/>
  <c r="K198" i="40"/>
  <c r="L198" i="40" s="1"/>
  <c r="J198" i="40"/>
  <c r="V198" i="40" s="1"/>
  <c r="G198" i="40"/>
  <c r="E198" i="40"/>
  <c r="U198" i="40" s="1"/>
  <c r="C198" i="40"/>
  <c r="B198" i="40"/>
  <c r="P197" i="40"/>
  <c r="K197" i="40"/>
  <c r="L197" i="40" s="1"/>
  <c r="J197" i="40"/>
  <c r="V197" i="40" s="1"/>
  <c r="G197" i="40"/>
  <c r="E197" i="40"/>
  <c r="U197" i="40" s="1"/>
  <c r="C197" i="40"/>
  <c r="B197" i="40"/>
  <c r="P196" i="40"/>
  <c r="K196" i="40"/>
  <c r="L196" i="40" s="1"/>
  <c r="J196" i="40"/>
  <c r="V196" i="40" s="1"/>
  <c r="G196" i="40"/>
  <c r="E196" i="40"/>
  <c r="U196" i="40" s="1"/>
  <c r="C196" i="40"/>
  <c r="B196" i="40"/>
  <c r="P195" i="40"/>
  <c r="K195" i="40"/>
  <c r="L195" i="40" s="1"/>
  <c r="J195" i="40"/>
  <c r="V195" i="40" s="1"/>
  <c r="G195" i="40"/>
  <c r="E195" i="40"/>
  <c r="U195" i="40" s="1"/>
  <c r="C195" i="40"/>
  <c r="B195" i="40"/>
  <c r="P194" i="40"/>
  <c r="K194" i="40"/>
  <c r="L194" i="40" s="1"/>
  <c r="J194" i="40"/>
  <c r="V194" i="40" s="1"/>
  <c r="G194" i="40"/>
  <c r="E194" i="40"/>
  <c r="U194" i="40" s="1"/>
  <c r="C194" i="40"/>
  <c r="B194" i="40"/>
  <c r="P193" i="40"/>
  <c r="K193" i="40"/>
  <c r="L193" i="40" s="1"/>
  <c r="J193" i="40"/>
  <c r="V193" i="40" s="1"/>
  <c r="G193" i="40"/>
  <c r="E193" i="40"/>
  <c r="U193" i="40" s="1"/>
  <c r="C193" i="40"/>
  <c r="B193" i="40"/>
  <c r="P192" i="40"/>
  <c r="K192" i="40"/>
  <c r="L192" i="40" s="1"/>
  <c r="J192" i="40"/>
  <c r="V192" i="40" s="1"/>
  <c r="G192" i="40"/>
  <c r="E192" i="40"/>
  <c r="U192" i="40" s="1"/>
  <c r="C192" i="40"/>
  <c r="B192" i="40"/>
  <c r="P191" i="40"/>
  <c r="K191" i="40"/>
  <c r="L191" i="40" s="1"/>
  <c r="J191" i="40"/>
  <c r="V191" i="40" s="1"/>
  <c r="G191" i="40"/>
  <c r="E191" i="40"/>
  <c r="U191" i="40" s="1"/>
  <c r="C191" i="40"/>
  <c r="B191" i="40"/>
  <c r="P190" i="40"/>
  <c r="K190" i="40"/>
  <c r="L190" i="40" s="1"/>
  <c r="J190" i="40"/>
  <c r="V190" i="40" s="1"/>
  <c r="G190" i="40"/>
  <c r="E190" i="40"/>
  <c r="U190" i="40" s="1"/>
  <c r="C190" i="40"/>
  <c r="B190" i="40"/>
  <c r="P189" i="40"/>
  <c r="K189" i="40"/>
  <c r="L189" i="40" s="1"/>
  <c r="J189" i="40"/>
  <c r="V189" i="40" s="1"/>
  <c r="G189" i="40"/>
  <c r="E189" i="40"/>
  <c r="U189" i="40" s="1"/>
  <c r="C189" i="40"/>
  <c r="B189" i="40"/>
  <c r="P188" i="40"/>
  <c r="K188" i="40"/>
  <c r="L188" i="40" s="1"/>
  <c r="J188" i="40"/>
  <c r="V188" i="40" s="1"/>
  <c r="G188" i="40"/>
  <c r="E188" i="40"/>
  <c r="U188" i="40" s="1"/>
  <c r="C188" i="40"/>
  <c r="B188" i="40"/>
  <c r="P187" i="40"/>
  <c r="O187" i="40" s="1"/>
  <c r="K187" i="40"/>
  <c r="L187" i="40" s="1"/>
  <c r="J187" i="40"/>
  <c r="V187" i="40" s="1"/>
  <c r="G187" i="40"/>
  <c r="E187" i="40"/>
  <c r="U187" i="40" s="1"/>
  <c r="C187" i="40"/>
  <c r="B187" i="40"/>
  <c r="P186" i="40"/>
  <c r="K186" i="40"/>
  <c r="L186" i="40" s="1"/>
  <c r="J186" i="40"/>
  <c r="V186" i="40" s="1"/>
  <c r="G186" i="40"/>
  <c r="E186" i="40"/>
  <c r="U186" i="40" s="1"/>
  <c r="C186" i="40"/>
  <c r="B186" i="40"/>
  <c r="P185" i="40"/>
  <c r="K185" i="40"/>
  <c r="L185" i="40" s="1"/>
  <c r="J185" i="40"/>
  <c r="V185" i="40" s="1"/>
  <c r="G185" i="40"/>
  <c r="E185" i="40"/>
  <c r="U185" i="40" s="1"/>
  <c r="C185" i="40"/>
  <c r="B185" i="40"/>
  <c r="P184" i="40"/>
  <c r="K184" i="40"/>
  <c r="L184" i="40" s="1"/>
  <c r="J184" i="40"/>
  <c r="V184" i="40" s="1"/>
  <c r="G184" i="40"/>
  <c r="E184" i="40"/>
  <c r="U184" i="40" s="1"/>
  <c r="C184" i="40"/>
  <c r="B184" i="40"/>
  <c r="P183" i="40"/>
  <c r="O183" i="40" s="1"/>
  <c r="K183" i="40"/>
  <c r="L183" i="40" s="1"/>
  <c r="J183" i="40"/>
  <c r="V183" i="40" s="1"/>
  <c r="G183" i="40"/>
  <c r="E183" i="40"/>
  <c r="U183" i="40" s="1"/>
  <c r="C183" i="40"/>
  <c r="B183" i="40"/>
  <c r="P182" i="40"/>
  <c r="K182" i="40"/>
  <c r="L182" i="40" s="1"/>
  <c r="J182" i="40"/>
  <c r="V182" i="40" s="1"/>
  <c r="G182" i="40"/>
  <c r="E182" i="40"/>
  <c r="U182" i="40" s="1"/>
  <c r="C182" i="40"/>
  <c r="B182" i="40"/>
  <c r="P181" i="40"/>
  <c r="K181" i="40"/>
  <c r="L181" i="40" s="1"/>
  <c r="J181" i="40"/>
  <c r="V181" i="40" s="1"/>
  <c r="G181" i="40"/>
  <c r="E181" i="40"/>
  <c r="U181" i="40" s="1"/>
  <c r="C181" i="40"/>
  <c r="B181" i="40"/>
  <c r="P180" i="40"/>
  <c r="K180" i="40"/>
  <c r="L180" i="40" s="1"/>
  <c r="J180" i="40"/>
  <c r="V180" i="40" s="1"/>
  <c r="G180" i="40"/>
  <c r="E180" i="40"/>
  <c r="U180" i="40" s="1"/>
  <c r="C180" i="40"/>
  <c r="B180" i="40"/>
  <c r="P179" i="40"/>
  <c r="O179" i="40" s="1"/>
  <c r="K179" i="40"/>
  <c r="L179" i="40" s="1"/>
  <c r="J179" i="40"/>
  <c r="V179" i="40" s="1"/>
  <c r="G179" i="40"/>
  <c r="E179" i="40"/>
  <c r="U179" i="40" s="1"/>
  <c r="C179" i="40"/>
  <c r="B179" i="40"/>
  <c r="P178" i="40"/>
  <c r="K178" i="40"/>
  <c r="L178" i="40" s="1"/>
  <c r="J178" i="40"/>
  <c r="V178" i="40" s="1"/>
  <c r="G178" i="40"/>
  <c r="E178" i="40"/>
  <c r="U178" i="40" s="1"/>
  <c r="C178" i="40"/>
  <c r="B178" i="40"/>
  <c r="P177" i="40"/>
  <c r="O177" i="40" s="1"/>
  <c r="K177" i="40"/>
  <c r="L177" i="40" s="1"/>
  <c r="J177" i="40"/>
  <c r="V177" i="40" s="1"/>
  <c r="G177" i="40"/>
  <c r="E177" i="40"/>
  <c r="U177" i="40" s="1"/>
  <c r="C177" i="40"/>
  <c r="B177" i="40"/>
  <c r="P176" i="40"/>
  <c r="K176" i="40"/>
  <c r="L176" i="40" s="1"/>
  <c r="J176" i="40"/>
  <c r="V176" i="40" s="1"/>
  <c r="G176" i="40"/>
  <c r="E176" i="40"/>
  <c r="U176" i="40" s="1"/>
  <c r="C176" i="40"/>
  <c r="B176" i="40"/>
  <c r="P175" i="40"/>
  <c r="K175" i="40"/>
  <c r="L175" i="40" s="1"/>
  <c r="J175" i="40"/>
  <c r="V175" i="40" s="1"/>
  <c r="G175" i="40"/>
  <c r="E175" i="40"/>
  <c r="U175" i="40" s="1"/>
  <c r="C175" i="40"/>
  <c r="B175" i="40"/>
  <c r="P174" i="40"/>
  <c r="K174" i="40"/>
  <c r="L174" i="40" s="1"/>
  <c r="J174" i="40"/>
  <c r="V174" i="40" s="1"/>
  <c r="G174" i="40"/>
  <c r="E174" i="40"/>
  <c r="U174" i="40" s="1"/>
  <c r="C174" i="40"/>
  <c r="B174" i="40"/>
  <c r="P173" i="40"/>
  <c r="O173" i="40" s="1"/>
  <c r="K173" i="40"/>
  <c r="L173" i="40" s="1"/>
  <c r="J173" i="40"/>
  <c r="V173" i="40" s="1"/>
  <c r="G173" i="40"/>
  <c r="E173" i="40"/>
  <c r="U173" i="40" s="1"/>
  <c r="C173" i="40"/>
  <c r="B173" i="40"/>
  <c r="P172" i="40"/>
  <c r="K172" i="40"/>
  <c r="L172" i="40" s="1"/>
  <c r="J172" i="40"/>
  <c r="V172" i="40" s="1"/>
  <c r="G172" i="40"/>
  <c r="E172" i="40"/>
  <c r="U172" i="40" s="1"/>
  <c r="C172" i="40"/>
  <c r="B172" i="40"/>
  <c r="P171" i="40"/>
  <c r="O171" i="40" s="1"/>
  <c r="K171" i="40"/>
  <c r="L171" i="40" s="1"/>
  <c r="J171" i="40"/>
  <c r="V171" i="40" s="1"/>
  <c r="G171" i="40"/>
  <c r="E171" i="40"/>
  <c r="U171" i="40" s="1"/>
  <c r="C171" i="40"/>
  <c r="B171" i="40"/>
  <c r="P170" i="40"/>
  <c r="K170" i="40"/>
  <c r="L170" i="40" s="1"/>
  <c r="J170" i="40"/>
  <c r="V170" i="40" s="1"/>
  <c r="G170" i="40"/>
  <c r="E170" i="40"/>
  <c r="U170" i="40" s="1"/>
  <c r="C170" i="40"/>
  <c r="B170" i="40"/>
  <c r="P169" i="40"/>
  <c r="O169" i="40" s="1"/>
  <c r="K169" i="40"/>
  <c r="L169" i="40" s="1"/>
  <c r="J169" i="40"/>
  <c r="V169" i="40" s="1"/>
  <c r="G169" i="40"/>
  <c r="E169" i="40"/>
  <c r="U169" i="40" s="1"/>
  <c r="C169" i="40"/>
  <c r="B169" i="40"/>
  <c r="P168" i="40"/>
  <c r="K168" i="40"/>
  <c r="L168" i="40" s="1"/>
  <c r="J168" i="40"/>
  <c r="V168" i="40" s="1"/>
  <c r="G168" i="40"/>
  <c r="E168" i="40"/>
  <c r="U168" i="40" s="1"/>
  <c r="C168" i="40"/>
  <c r="B168" i="40"/>
  <c r="P167" i="40"/>
  <c r="O167" i="40" s="1"/>
  <c r="K167" i="40"/>
  <c r="L167" i="40" s="1"/>
  <c r="J167" i="40"/>
  <c r="V167" i="40" s="1"/>
  <c r="G167" i="40"/>
  <c r="E167" i="40"/>
  <c r="U167" i="40" s="1"/>
  <c r="C167" i="40"/>
  <c r="B167" i="40"/>
  <c r="P166" i="40"/>
  <c r="K166" i="40"/>
  <c r="L166" i="40" s="1"/>
  <c r="J166" i="40"/>
  <c r="V166" i="40" s="1"/>
  <c r="G166" i="40"/>
  <c r="E166" i="40"/>
  <c r="U166" i="40" s="1"/>
  <c r="C166" i="40"/>
  <c r="B166" i="40"/>
  <c r="P165" i="40"/>
  <c r="O165" i="40" s="1"/>
  <c r="K165" i="40"/>
  <c r="L165" i="40" s="1"/>
  <c r="J165" i="40"/>
  <c r="V165" i="40" s="1"/>
  <c r="G165" i="40"/>
  <c r="E165" i="40"/>
  <c r="U165" i="40" s="1"/>
  <c r="C165" i="40"/>
  <c r="B165" i="40"/>
  <c r="P164" i="40"/>
  <c r="K164" i="40"/>
  <c r="L164" i="40" s="1"/>
  <c r="J164" i="40"/>
  <c r="V164" i="40" s="1"/>
  <c r="G164" i="40"/>
  <c r="E164" i="40"/>
  <c r="U164" i="40" s="1"/>
  <c r="C164" i="40"/>
  <c r="B164" i="40"/>
  <c r="P163" i="40"/>
  <c r="O163" i="40" s="1"/>
  <c r="K163" i="40"/>
  <c r="L163" i="40" s="1"/>
  <c r="J163" i="40"/>
  <c r="V163" i="40" s="1"/>
  <c r="G163" i="40"/>
  <c r="E163" i="40"/>
  <c r="U163" i="40" s="1"/>
  <c r="C163" i="40"/>
  <c r="B163" i="40"/>
  <c r="P162" i="40"/>
  <c r="K162" i="40"/>
  <c r="L162" i="40" s="1"/>
  <c r="J162" i="40"/>
  <c r="V162" i="40" s="1"/>
  <c r="G162" i="40"/>
  <c r="E162" i="40"/>
  <c r="U162" i="40" s="1"/>
  <c r="C162" i="40"/>
  <c r="B162" i="40"/>
  <c r="P161" i="40"/>
  <c r="O161" i="40" s="1"/>
  <c r="K161" i="40"/>
  <c r="L161" i="40" s="1"/>
  <c r="J161" i="40"/>
  <c r="V161" i="40" s="1"/>
  <c r="G161" i="40"/>
  <c r="E161" i="40"/>
  <c r="U161" i="40" s="1"/>
  <c r="C161" i="40"/>
  <c r="B161" i="40"/>
  <c r="P160" i="40"/>
  <c r="K160" i="40"/>
  <c r="L160" i="40" s="1"/>
  <c r="J160" i="40"/>
  <c r="V160" i="40" s="1"/>
  <c r="G160" i="40"/>
  <c r="E160" i="40"/>
  <c r="U160" i="40" s="1"/>
  <c r="C160" i="40"/>
  <c r="B160" i="40"/>
  <c r="P159" i="40"/>
  <c r="O159" i="40" s="1"/>
  <c r="K159" i="40"/>
  <c r="L159" i="40" s="1"/>
  <c r="J159" i="40"/>
  <c r="V159" i="40" s="1"/>
  <c r="G159" i="40"/>
  <c r="E159" i="40"/>
  <c r="U159" i="40" s="1"/>
  <c r="C159" i="40"/>
  <c r="B159" i="40"/>
  <c r="P158" i="40"/>
  <c r="K158" i="40"/>
  <c r="L158" i="40" s="1"/>
  <c r="J158" i="40"/>
  <c r="V158" i="40" s="1"/>
  <c r="G158" i="40"/>
  <c r="E158" i="40"/>
  <c r="U158" i="40" s="1"/>
  <c r="C158" i="40"/>
  <c r="B158" i="40"/>
  <c r="P157" i="40"/>
  <c r="O157" i="40" s="1"/>
  <c r="K157" i="40"/>
  <c r="L157" i="40" s="1"/>
  <c r="J157" i="40"/>
  <c r="V157" i="40" s="1"/>
  <c r="G157" i="40"/>
  <c r="E157" i="40"/>
  <c r="U157" i="40" s="1"/>
  <c r="C157" i="40"/>
  <c r="B157" i="40"/>
  <c r="P156" i="40"/>
  <c r="K156" i="40"/>
  <c r="L156" i="40" s="1"/>
  <c r="J156" i="40"/>
  <c r="V156" i="40" s="1"/>
  <c r="G156" i="40"/>
  <c r="E156" i="40"/>
  <c r="U156" i="40" s="1"/>
  <c r="C156" i="40"/>
  <c r="B156" i="40"/>
  <c r="P155" i="40"/>
  <c r="O155" i="40" s="1"/>
  <c r="K155" i="40"/>
  <c r="L155" i="40" s="1"/>
  <c r="J155" i="40"/>
  <c r="V155" i="40" s="1"/>
  <c r="G155" i="40"/>
  <c r="E155" i="40"/>
  <c r="U155" i="40" s="1"/>
  <c r="C155" i="40"/>
  <c r="B155" i="40"/>
  <c r="P154" i="40"/>
  <c r="O154" i="40" s="1"/>
  <c r="K154" i="40"/>
  <c r="L154" i="40" s="1"/>
  <c r="J154" i="40"/>
  <c r="V154" i="40" s="1"/>
  <c r="G154" i="40"/>
  <c r="E154" i="40"/>
  <c r="U154" i="40" s="1"/>
  <c r="C154" i="40"/>
  <c r="B154" i="40"/>
  <c r="P153" i="40"/>
  <c r="O153" i="40" s="1"/>
  <c r="K153" i="40"/>
  <c r="L153" i="40" s="1"/>
  <c r="J153" i="40"/>
  <c r="V153" i="40" s="1"/>
  <c r="G153" i="40"/>
  <c r="E153" i="40"/>
  <c r="U153" i="40" s="1"/>
  <c r="C153" i="40"/>
  <c r="B153" i="40"/>
  <c r="P152" i="40"/>
  <c r="K152" i="40"/>
  <c r="L152" i="40" s="1"/>
  <c r="J152" i="40"/>
  <c r="V152" i="40" s="1"/>
  <c r="G152" i="40"/>
  <c r="E152" i="40"/>
  <c r="U152" i="40" s="1"/>
  <c r="C152" i="40"/>
  <c r="B152" i="40"/>
  <c r="P151" i="40"/>
  <c r="K151" i="40"/>
  <c r="L151" i="40" s="1"/>
  <c r="J151" i="40"/>
  <c r="V151" i="40" s="1"/>
  <c r="G151" i="40"/>
  <c r="E151" i="40"/>
  <c r="U151" i="40" s="1"/>
  <c r="C151" i="40"/>
  <c r="B151" i="40"/>
  <c r="P150" i="40"/>
  <c r="K150" i="40"/>
  <c r="L150" i="40" s="1"/>
  <c r="J150" i="40"/>
  <c r="V150" i="40" s="1"/>
  <c r="G150" i="40"/>
  <c r="E150" i="40"/>
  <c r="U150" i="40" s="1"/>
  <c r="C150" i="40"/>
  <c r="B150" i="40"/>
  <c r="P149" i="40"/>
  <c r="K149" i="40"/>
  <c r="L149" i="40" s="1"/>
  <c r="J149" i="40"/>
  <c r="V149" i="40" s="1"/>
  <c r="G149" i="40"/>
  <c r="E149" i="40"/>
  <c r="U149" i="40" s="1"/>
  <c r="C149" i="40"/>
  <c r="B149" i="40"/>
  <c r="P148" i="40"/>
  <c r="O148" i="40" s="1"/>
  <c r="K148" i="40"/>
  <c r="L148" i="40" s="1"/>
  <c r="J148" i="40"/>
  <c r="V148" i="40" s="1"/>
  <c r="G148" i="40"/>
  <c r="E148" i="40"/>
  <c r="U148" i="40" s="1"/>
  <c r="C148" i="40"/>
  <c r="B148" i="40"/>
  <c r="P147" i="40"/>
  <c r="K147" i="40"/>
  <c r="L147" i="40" s="1"/>
  <c r="J147" i="40"/>
  <c r="V147" i="40" s="1"/>
  <c r="G147" i="40"/>
  <c r="E147" i="40"/>
  <c r="U147" i="40" s="1"/>
  <c r="C147" i="40"/>
  <c r="B147" i="40"/>
  <c r="P146" i="40"/>
  <c r="K146" i="40"/>
  <c r="L146" i="40" s="1"/>
  <c r="J146" i="40"/>
  <c r="V146" i="40" s="1"/>
  <c r="G146" i="40"/>
  <c r="E146" i="40"/>
  <c r="U146" i="40" s="1"/>
  <c r="C146" i="40"/>
  <c r="B146" i="40"/>
  <c r="P145" i="40"/>
  <c r="K145" i="40"/>
  <c r="L145" i="40" s="1"/>
  <c r="J145" i="40"/>
  <c r="V145" i="40" s="1"/>
  <c r="G145" i="40"/>
  <c r="E145" i="40"/>
  <c r="U145" i="40" s="1"/>
  <c r="C145" i="40"/>
  <c r="B145" i="40"/>
  <c r="P144" i="40"/>
  <c r="O144" i="40" s="1"/>
  <c r="K144" i="40"/>
  <c r="L144" i="40" s="1"/>
  <c r="J144" i="40"/>
  <c r="V144" i="40" s="1"/>
  <c r="G144" i="40"/>
  <c r="E144" i="40"/>
  <c r="U144" i="40" s="1"/>
  <c r="C144" i="40"/>
  <c r="B144" i="40"/>
  <c r="P143" i="40"/>
  <c r="K143" i="40"/>
  <c r="L143" i="40" s="1"/>
  <c r="J143" i="40"/>
  <c r="V143" i="40" s="1"/>
  <c r="G143" i="40"/>
  <c r="E143" i="40"/>
  <c r="U143" i="40" s="1"/>
  <c r="C143" i="40"/>
  <c r="B143" i="40"/>
  <c r="P142" i="40"/>
  <c r="K142" i="40"/>
  <c r="L142" i="40" s="1"/>
  <c r="J142" i="40"/>
  <c r="V142" i="40" s="1"/>
  <c r="G142" i="40"/>
  <c r="E142" i="40"/>
  <c r="U142" i="40" s="1"/>
  <c r="C142" i="40"/>
  <c r="B142" i="40"/>
  <c r="P141" i="40"/>
  <c r="K141" i="40"/>
  <c r="L141" i="40" s="1"/>
  <c r="J141" i="40"/>
  <c r="V141" i="40" s="1"/>
  <c r="G141" i="40"/>
  <c r="E141" i="40"/>
  <c r="U141" i="40" s="1"/>
  <c r="C141" i="40"/>
  <c r="B141" i="40"/>
  <c r="P140" i="40"/>
  <c r="O140" i="40" s="1"/>
  <c r="K140" i="40"/>
  <c r="L140" i="40" s="1"/>
  <c r="J140" i="40"/>
  <c r="V140" i="40" s="1"/>
  <c r="G140" i="40"/>
  <c r="E140" i="40"/>
  <c r="U140" i="40" s="1"/>
  <c r="C140" i="40"/>
  <c r="B140" i="40"/>
  <c r="P139" i="40"/>
  <c r="K139" i="40"/>
  <c r="L139" i="40" s="1"/>
  <c r="J139" i="40"/>
  <c r="V139" i="40" s="1"/>
  <c r="G139" i="40"/>
  <c r="E139" i="40"/>
  <c r="U139" i="40" s="1"/>
  <c r="C139" i="40"/>
  <c r="B139" i="40"/>
  <c r="P138" i="40"/>
  <c r="K138" i="40"/>
  <c r="L138" i="40" s="1"/>
  <c r="J138" i="40"/>
  <c r="V138" i="40" s="1"/>
  <c r="G138" i="40"/>
  <c r="E138" i="40"/>
  <c r="U138" i="40" s="1"/>
  <c r="C138" i="40"/>
  <c r="B138" i="40"/>
  <c r="P137" i="40"/>
  <c r="K137" i="40"/>
  <c r="L137" i="40" s="1"/>
  <c r="J137" i="40"/>
  <c r="V137" i="40" s="1"/>
  <c r="G137" i="40"/>
  <c r="E137" i="40"/>
  <c r="U137" i="40" s="1"/>
  <c r="C137" i="40"/>
  <c r="B137" i="40"/>
  <c r="P136" i="40"/>
  <c r="O136" i="40" s="1"/>
  <c r="K136" i="40"/>
  <c r="L136" i="40" s="1"/>
  <c r="J136" i="40"/>
  <c r="V136" i="40" s="1"/>
  <c r="G136" i="40"/>
  <c r="E136" i="40"/>
  <c r="U136" i="40" s="1"/>
  <c r="C136" i="40"/>
  <c r="B136" i="40"/>
  <c r="P135" i="40"/>
  <c r="K135" i="40"/>
  <c r="L135" i="40" s="1"/>
  <c r="J135" i="40"/>
  <c r="V135" i="40" s="1"/>
  <c r="G135" i="40"/>
  <c r="E135" i="40"/>
  <c r="U135" i="40" s="1"/>
  <c r="C135" i="40"/>
  <c r="B135" i="40"/>
  <c r="P134" i="40"/>
  <c r="K134" i="40"/>
  <c r="L134" i="40" s="1"/>
  <c r="J134" i="40"/>
  <c r="V134" i="40" s="1"/>
  <c r="G134" i="40"/>
  <c r="E134" i="40"/>
  <c r="U134" i="40" s="1"/>
  <c r="C134" i="40"/>
  <c r="B134" i="40"/>
  <c r="P133" i="40"/>
  <c r="K133" i="40"/>
  <c r="L133" i="40" s="1"/>
  <c r="J133" i="40"/>
  <c r="V133" i="40" s="1"/>
  <c r="G133" i="40"/>
  <c r="E133" i="40"/>
  <c r="U133" i="40" s="1"/>
  <c r="C133" i="40"/>
  <c r="B133" i="40"/>
  <c r="P132" i="40"/>
  <c r="O132" i="40" s="1"/>
  <c r="K132" i="40"/>
  <c r="L132" i="40" s="1"/>
  <c r="J132" i="40"/>
  <c r="V132" i="40" s="1"/>
  <c r="G132" i="40"/>
  <c r="E132" i="40"/>
  <c r="U132" i="40" s="1"/>
  <c r="C132" i="40"/>
  <c r="B132" i="40"/>
  <c r="P131" i="40"/>
  <c r="K131" i="40"/>
  <c r="L131" i="40" s="1"/>
  <c r="J131" i="40"/>
  <c r="V131" i="40" s="1"/>
  <c r="G131" i="40"/>
  <c r="E131" i="40"/>
  <c r="U131" i="40" s="1"/>
  <c r="C131" i="40"/>
  <c r="B131" i="40"/>
  <c r="P130" i="40"/>
  <c r="K130" i="40"/>
  <c r="L130" i="40" s="1"/>
  <c r="J130" i="40"/>
  <c r="V130" i="40" s="1"/>
  <c r="G130" i="40"/>
  <c r="E130" i="40"/>
  <c r="U130" i="40" s="1"/>
  <c r="C130" i="40"/>
  <c r="B130" i="40"/>
  <c r="P129" i="40"/>
  <c r="K129" i="40"/>
  <c r="L129" i="40" s="1"/>
  <c r="J129" i="40"/>
  <c r="V129" i="40" s="1"/>
  <c r="G129" i="40"/>
  <c r="E129" i="40"/>
  <c r="U129" i="40" s="1"/>
  <c r="C129" i="40"/>
  <c r="B129" i="40"/>
  <c r="P128" i="40"/>
  <c r="O128" i="40" s="1"/>
  <c r="K128" i="40"/>
  <c r="L128" i="40" s="1"/>
  <c r="J128" i="40"/>
  <c r="V128" i="40" s="1"/>
  <c r="G128" i="40"/>
  <c r="E128" i="40"/>
  <c r="U128" i="40" s="1"/>
  <c r="C128" i="40"/>
  <c r="B128" i="40"/>
  <c r="P127" i="40"/>
  <c r="K127" i="40"/>
  <c r="L127" i="40" s="1"/>
  <c r="J127" i="40"/>
  <c r="V127" i="40" s="1"/>
  <c r="G127" i="40"/>
  <c r="E127" i="40"/>
  <c r="U127" i="40" s="1"/>
  <c r="C127" i="40"/>
  <c r="B127" i="40"/>
  <c r="P126" i="40"/>
  <c r="O126" i="40" s="1"/>
  <c r="K126" i="40"/>
  <c r="L126" i="40" s="1"/>
  <c r="J126" i="40"/>
  <c r="V126" i="40" s="1"/>
  <c r="G126" i="40"/>
  <c r="E126" i="40"/>
  <c r="U126" i="40" s="1"/>
  <c r="C126" i="40"/>
  <c r="B126" i="40"/>
  <c r="P125" i="40"/>
  <c r="K125" i="40"/>
  <c r="L125" i="40" s="1"/>
  <c r="J125" i="40"/>
  <c r="V125" i="40" s="1"/>
  <c r="G125" i="40"/>
  <c r="E125" i="40"/>
  <c r="U125" i="40" s="1"/>
  <c r="C125" i="40"/>
  <c r="B125" i="40"/>
  <c r="P124" i="40"/>
  <c r="O124" i="40" s="1"/>
  <c r="K124" i="40"/>
  <c r="L124" i="40" s="1"/>
  <c r="J124" i="40"/>
  <c r="V124" i="40" s="1"/>
  <c r="G124" i="40"/>
  <c r="E124" i="40"/>
  <c r="U124" i="40" s="1"/>
  <c r="C124" i="40"/>
  <c r="B124" i="40"/>
  <c r="P123" i="40"/>
  <c r="K123" i="40"/>
  <c r="L123" i="40" s="1"/>
  <c r="J123" i="40"/>
  <c r="V123" i="40" s="1"/>
  <c r="G123" i="40"/>
  <c r="E123" i="40"/>
  <c r="U123" i="40" s="1"/>
  <c r="C123" i="40"/>
  <c r="B123" i="40"/>
  <c r="P122" i="40"/>
  <c r="O122" i="40" s="1"/>
  <c r="K122" i="40"/>
  <c r="L122" i="40" s="1"/>
  <c r="J122" i="40"/>
  <c r="V122" i="40" s="1"/>
  <c r="G122" i="40"/>
  <c r="E122" i="40"/>
  <c r="U122" i="40" s="1"/>
  <c r="C122" i="40"/>
  <c r="B122" i="40"/>
  <c r="P121" i="40"/>
  <c r="K121" i="40"/>
  <c r="L121" i="40" s="1"/>
  <c r="J121" i="40"/>
  <c r="V121" i="40" s="1"/>
  <c r="G121" i="40"/>
  <c r="E121" i="40"/>
  <c r="U121" i="40" s="1"/>
  <c r="C121" i="40"/>
  <c r="B121" i="40"/>
  <c r="P120" i="40"/>
  <c r="O120" i="40" s="1"/>
  <c r="K120" i="40"/>
  <c r="L120" i="40" s="1"/>
  <c r="J120" i="40"/>
  <c r="V120" i="40" s="1"/>
  <c r="G120" i="40"/>
  <c r="E120" i="40"/>
  <c r="U120" i="40" s="1"/>
  <c r="C120" i="40"/>
  <c r="B120" i="40"/>
  <c r="P119" i="40"/>
  <c r="K119" i="40"/>
  <c r="L119" i="40" s="1"/>
  <c r="J119" i="40"/>
  <c r="V119" i="40" s="1"/>
  <c r="G119" i="40"/>
  <c r="E119" i="40"/>
  <c r="U119" i="40" s="1"/>
  <c r="C119" i="40"/>
  <c r="B119" i="40"/>
  <c r="P118" i="40"/>
  <c r="O118" i="40" s="1"/>
  <c r="K118" i="40"/>
  <c r="L118" i="40" s="1"/>
  <c r="J118" i="40"/>
  <c r="V118" i="40" s="1"/>
  <c r="G118" i="40"/>
  <c r="E118" i="40"/>
  <c r="U118" i="40" s="1"/>
  <c r="C118" i="40"/>
  <c r="B118" i="40"/>
  <c r="P117" i="40"/>
  <c r="K117" i="40"/>
  <c r="L117" i="40" s="1"/>
  <c r="J117" i="40"/>
  <c r="V117" i="40" s="1"/>
  <c r="G117" i="40"/>
  <c r="E117" i="40"/>
  <c r="U117" i="40" s="1"/>
  <c r="C117" i="40"/>
  <c r="B117" i="40"/>
  <c r="P116" i="40"/>
  <c r="O116" i="40" s="1"/>
  <c r="K116" i="40"/>
  <c r="L116" i="40" s="1"/>
  <c r="J116" i="40"/>
  <c r="V116" i="40" s="1"/>
  <c r="G116" i="40"/>
  <c r="E116" i="40"/>
  <c r="U116" i="40" s="1"/>
  <c r="C116" i="40"/>
  <c r="B116" i="40"/>
  <c r="P115" i="40"/>
  <c r="K115" i="40"/>
  <c r="L115" i="40" s="1"/>
  <c r="J115" i="40"/>
  <c r="V115" i="40" s="1"/>
  <c r="G115" i="40"/>
  <c r="E115" i="40"/>
  <c r="U115" i="40" s="1"/>
  <c r="C115" i="40"/>
  <c r="B115" i="40"/>
  <c r="P114" i="40"/>
  <c r="O114" i="40" s="1"/>
  <c r="K114" i="40"/>
  <c r="L114" i="40" s="1"/>
  <c r="J114" i="40"/>
  <c r="V114" i="40" s="1"/>
  <c r="G114" i="40"/>
  <c r="E114" i="40"/>
  <c r="U114" i="40" s="1"/>
  <c r="C114" i="40"/>
  <c r="B114" i="40"/>
  <c r="P113" i="40"/>
  <c r="K113" i="40"/>
  <c r="L113" i="40" s="1"/>
  <c r="J113" i="40"/>
  <c r="V113" i="40" s="1"/>
  <c r="G113" i="40"/>
  <c r="E113" i="40"/>
  <c r="U113" i="40" s="1"/>
  <c r="C113" i="40"/>
  <c r="B113" i="40"/>
  <c r="P112" i="40"/>
  <c r="O112" i="40" s="1"/>
  <c r="K112" i="40"/>
  <c r="L112" i="40" s="1"/>
  <c r="J112" i="40"/>
  <c r="V112" i="40" s="1"/>
  <c r="G112" i="40"/>
  <c r="E112" i="40"/>
  <c r="U112" i="40" s="1"/>
  <c r="C112" i="40"/>
  <c r="B112" i="40"/>
  <c r="P111" i="40"/>
  <c r="K111" i="40"/>
  <c r="L111" i="40" s="1"/>
  <c r="J111" i="40"/>
  <c r="V111" i="40" s="1"/>
  <c r="G111" i="40"/>
  <c r="E111" i="40"/>
  <c r="U111" i="40" s="1"/>
  <c r="C111" i="40"/>
  <c r="B111" i="40"/>
  <c r="P110" i="40"/>
  <c r="O110" i="40" s="1"/>
  <c r="K110" i="40"/>
  <c r="L110" i="40" s="1"/>
  <c r="J110" i="40"/>
  <c r="V110" i="40" s="1"/>
  <c r="G110" i="40"/>
  <c r="E110" i="40"/>
  <c r="U110" i="40" s="1"/>
  <c r="C110" i="40"/>
  <c r="B110" i="40"/>
  <c r="P109" i="40"/>
  <c r="K109" i="40"/>
  <c r="L109" i="40" s="1"/>
  <c r="J109" i="40"/>
  <c r="V109" i="40" s="1"/>
  <c r="G109" i="40"/>
  <c r="E109" i="40"/>
  <c r="U109" i="40" s="1"/>
  <c r="C109" i="40"/>
  <c r="B109" i="40"/>
  <c r="P108" i="40"/>
  <c r="O108" i="40" s="1"/>
  <c r="K108" i="40"/>
  <c r="L108" i="40" s="1"/>
  <c r="J108" i="40"/>
  <c r="V108" i="40" s="1"/>
  <c r="G108" i="40"/>
  <c r="E108" i="40"/>
  <c r="U108" i="40" s="1"/>
  <c r="C108" i="40"/>
  <c r="B108" i="40"/>
  <c r="P107" i="40"/>
  <c r="K107" i="40"/>
  <c r="L107" i="40" s="1"/>
  <c r="J107" i="40"/>
  <c r="V107" i="40" s="1"/>
  <c r="G107" i="40"/>
  <c r="E107" i="40"/>
  <c r="U107" i="40" s="1"/>
  <c r="C107" i="40"/>
  <c r="B107" i="40"/>
  <c r="P106" i="40"/>
  <c r="O106" i="40" s="1"/>
  <c r="K106" i="40"/>
  <c r="L106" i="40" s="1"/>
  <c r="J106" i="40"/>
  <c r="V106" i="40" s="1"/>
  <c r="G106" i="40"/>
  <c r="E106" i="40"/>
  <c r="U106" i="40" s="1"/>
  <c r="C106" i="40"/>
  <c r="B106" i="40"/>
  <c r="P105" i="40"/>
  <c r="K105" i="40"/>
  <c r="L105" i="40" s="1"/>
  <c r="J105" i="40"/>
  <c r="V105" i="40" s="1"/>
  <c r="G105" i="40"/>
  <c r="E105" i="40"/>
  <c r="U105" i="40" s="1"/>
  <c r="C105" i="40"/>
  <c r="B105" i="40"/>
  <c r="P104" i="40"/>
  <c r="O104" i="40" s="1"/>
  <c r="K104" i="40"/>
  <c r="L104" i="40" s="1"/>
  <c r="J104" i="40"/>
  <c r="V104" i="40" s="1"/>
  <c r="G104" i="40"/>
  <c r="E104" i="40"/>
  <c r="U104" i="40" s="1"/>
  <c r="C104" i="40"/>
  <c r="B104" i="40"/>
  <c r="P103" i="40"/>
  <c r="K103" i="40"/>
  <c r="L103" i="40" s="1"/>
  <c r="J103" i="40"/>
  <c r="V103" i="40" s="1"/>
  <c r="G103" i="40"/>
  <c r="E103" i="40"/>
  <c r="U103" i="40" s="1"/>
  <c r="C103" i="40"/>
  <c r="B103" i="40"/>
  <c r="P102" i="40"/>
  <c r="K102" i="40"/>
  <c r="L102" i="40" s="1"/>
  <c r="J102" i="40"/>
  <c r="V102" i="40" s="1"/>
  <c r="G102" i="40"/>
  <c r="E102" i="40"/>
  <c r="U102" i="40" s="1"/>
  <c r="C102" i="40"/>
  <c r="B102" i="40"/>
  <c r="P101" i="40"/>
  <c r="O101" i="40" s="1"/>
  <c r="K101" i="40"/>
  <c r="L101" i="40" s="1"/>
  <c r="J101" i="40"/>
  <c r="V101" i="40" s="1"/>
  <c r="G101" i="40"/>
  <c r="E101" i="40"/>
  <c r="U101" i="40" s="1"/>
  <c r="C101" i="40"/>
  <c r="B101" i="40"/>
  <c r="P100" i="40"/>
  <c r="O100" i="40" s="1"/>
  <c r="K100" i="40"/>
  <c r="L100" i="40" s="1"/>
  <c r="J100" i="40"/>
  <c r="V100" i="40" s="1"/>
  <c r="G100" i="40"/>
  <c r="E100" i="40"/>
  <c r="U100" i="40" s="1"/>
  <c r="C100" i="40"/>
  <c r="B100" i="40"/>
  <c r="P99" i="40"/>
  <c r="K99" i="40"/>
  <c r="L99" i="40" s="1"/>
  <c r="J99" i="40"/>
  <c r="V99" i="40" s="1"/>
  <c r="G99" i="40"/>
  <c r="E99" i="40"/>
  <c r="U99" i="40" s="1"/>
  <c r="C99" i="40"/>
  <c r="B99" i="40"/>
  <c r="P98" i="40"/>
  <c r="K98" i="40"/>
  <c r="L98" i="40" s="1"/>
  <c r="J98" i="40"/>
  <c r="V98" i="40" s="1"/>
  <c r="G98" i="40"/>
  <c r="E98" i="40"/>
  <c r="U98" i="40" s="1"/>
  <c r="C98" i="40"/>
  <c r="B98" i="40"/>
  <c r="P97" i="40"/>
  <c r="O97" i="40" s="1"/>
  <c r="K97" i="40"/>
  <c r="L97" i="40" s="1"/>
  <c r="J97" i="40"/>
  <c r="V97" i="40" s="1"/>
  <c r="G97" i="40"/>
  <c r="E97" i="40"/>
  <c r="U97" i="40" s="1"/>
  <c r="C97" i="40"/>
  <c r="B97" i="40"/>
  <c r="P96" i="40"/>
  <c r="K96" i="40"/>
  <c r="L96" i="40" s="1"/>
  <c r="J96" i="40"/>
  <c r="V96" i="40" s="1"/>
  <c r="G96" i="40"/>
  <c r="E96" i="40"/>
  <c r="U96" i="40" s="1"/>
  <c r="C96" i="40"/>
  <c r="B96" i="40"/>
  <c r="P95" i="40"/>
  <c r="O95" i="40" s="1"/>
  <c r="K95" i="40"/>
  <c r="L95" i="40" s="1"/>
  <c r="J95" i="40"/>
  <c r="V95" i="40" s="1"/>
  <c r="G95" i="40"/>
  <c r="E95" i="40"/>
  <c r="U95" i="40" s="1"/>
  <c r="C95" i="40"/>
  <c r="B95" i="40"/>
  <c r="P94" i="40"/>
  <c r="K94" i="40"/>
  <c r="L94" i="40" s="1"/>
  <c r="J94" i="40"/>
  <c r="V94" i="40" s="1"/>
  <c r="G94" i="40"/>
  <c r="E94" i="40"/>
  <c r="U94" i="40" s="1"/>
  <c r="C94" i="40"/>
  <c r="B94" i="40"/>
  <c r="P93" i="40"/>
  <c r="O93" i="40" s="1"/>
  <c r="K93" i="40"/>
  <c r="L93" i="40" s="1"/>
  <c r="J93" i="40"/>
  <c r="V93" i="40" s="1"/>
  <c r="G93" i="40"/>
  <c r="E93" i="40"/>
  <c r="U93" i="40" s="1"/>
  <c r="C93" i="40"/>
  <c r="B93" i="40"/>
  <c r="P92" i="40"/>
  <c r="K92" i="40"/>
  <c r="L92" i="40" s="1"/>
  <c r="J92" i="40"/>
  <c r="V92" i="40" s="1"/>
  <c r="G92" i="40"/>
  <c r="E92" i="40"/>
  <c r="U92" i="40" s="1"/>
  <c r="C92" i="40"/>
  <c r="B92" i="40"/>
  <c r="P91" i="40"/>
  <c r="O91" i="40" s="1"/>
  <c r="K91" i="40"/>
  <c r="L91" i="40" s="1"/>
  <c r="J91" i="40"/>
  <c r="V91" i="40" s="1"/>
  <c r="G91" i="40"/>
  <c r="E91" i="40"/>
  <c r="U91" i="40" s="1"/>
  <c r="C91" i="40"/>
  <c r="B91" i="40"/>
  <c r="P90" i="40"/>
  <c r="K90" i="40"/>
  <c r="L90" i="40" s="1"/>
  <c r="J90" i="40"/>
  <c r="V90" i="40" s="1"/>
  <c r="G90" i="40"/>
  <c r="E90" i="40"/>
  <c r="U90" i="40" s="1"/>
  <c r="C90" i="40"/>
  <c r="B90" i="40"/>
  <c r="P89" i="40"/>
  <c r="O89" i="40" s="1"/>
  <c r="K89" i="40"/>
  <c r="L89" i="40" s="1"/>
  <c r="J89" i="40"/>
  <c r="V89" i="40" s="1"/>
  <c r="G89" i="40"/>
  <c r="E89" i="40"/>
  <c r="U89" i="40" s="1"/>
  <c r="C89" i="40"/>
  <c r="B89" i="40"/>
  <c r="P88" i="40"/>
  <c r="K88" i="40"/>
  <c r="L88" i="40" s="1"/>
  <c r="J88" i="40"/>
  <c r="V88" i="40" s="1"/>
  <c r="G88" i="40"/>
  <c r="E88" i="40"/>
  <c r="U88" i="40" s="1"/>
  <c r="C88" i="40"/>
  <c r="B88" i="40"/>
  <c r="P87" i="40"/>
  <c r="O87" i="40" s="1"/>
  <c r="K87" i="40"/>
  <c r="L87" i="40" s="1"/>
  <c r="J87" i="40"/>
  <c r="V87" i="40" s="1"/>
  <c r="G87" i="40"/>
  <c r="E87" i="40"/>
  <c r="U87" i="40" s="1"/>
  <c r="C87" i="40"/>
  <c r="B87" i="40"/>
  <c r="P86" i="40"/>
  <c r="K86" i="40"/>
  <c r="L86" i="40" s="1"/>
  <c r="J86" i="40"/>
  <c r="V86" i="40" s="1"/>
  <c r="G86" i="40"/>
  <c r="E86" i="40"/>
  <c r="U86" i="40" s="1"/>
  <c r="C86" i="40"/>
  <c r="B86" i="40"/>
  <c r="P85" i="40"/>
  <c r="O85" i="40" s="1"/>
  <c r="K85" i="40"/>
  <c r="L85" i="40" s="1"/>
  <c r="J85" i="40"/>
  <c r="V85" i="40" s="1"/>
  <c r="G85" i="40"/>
  <c r="E85" i="40"/>
  <c r="U85" i="40" s="1"/>
  <c r="C85" i="40"/>
  <c r="B85" i="40"/>
  <c r="P84" i="40"/>
  <c r="K84" i="40"/>
  <c r="L84" i="40" s="1"/>
  <c r="J84" i="40"/>
  <c r="V84" i="40" s="1"/>
  <c r="G84" i="40"/>
  <c r="E84" i="40"/>
  <c r="U84" i="40" s="1"/>
  <c r="C84" i="40"/>
  <c r="B84" i="40"/>
  <c r="P83" i="40"/>
  <c r="O83" i="40" s="1"/>
  <c r="K83" i="40"/>
  <c r="L83" i="40" s="1"/>
  <c r="J83" i="40"/>
  <c r="V83" i="40" s="1"/>
  <c r="G83" i="40"/>
  <c r="E83" i="40"/>
  <c r="U83" i="40" s="1"/>
  <c r="C83" i="40"/>
  <c r="B83" i="40"/>
  <c r="P82" i="40"/>
  <c r="K82" i="40"/>
  <c r="L82" i="40" s="1"/>
  <c r="J82" i="40"/>
  <c r="V82" i="40" s="1"/>
  <c r="G82" i="40"/>
  <c r="E82" i="40"/>
  <c r="U82" i="40" s="1"/>
  <c r="C82" i="40"/>
  <c r="B82" i="40"/>
  <c r="P81" i="40"/>
  <c r="O81" i="40" s="1"/>
  <c r="K81" i="40"/>
  <c r="L81" i="40" s="1"/>
  <c r="J81" i="40"/>
  <c r="V81" i="40" s="1"/>
  <c r="G81" i="40"/>
  <c r="E81" i="40"/>
  <c r="U81" i="40" s="1"/>
  <c r="C81" i="40"/>
  <c r="B81" i="40"/>
  <c r="P80" i="40"/>
  <c r="K80" i="40"/>
  <c r="L80" i="40" s="1"/>
  <c r="J80" i="40"/>
  <c r="V80" i="40" s="1"/>
  <c r="G80" i="40"/>
  <c r="E80" i="40"/>
  <c r="U80" i="40" s="1"/>
  <c r="C80" i="40"/>
  <c r="B80" i="40"/>
  <c r="P79" i="40"/>
  <c r="O79" i="40" s="1"/>
  <c r="K79" i="40"/>
  <c r="L79" i="40" s="1"/>
  <c r="J79" i="40"/>
  <c r="V79" i="40" s="1"/>
  <c r="G79" i="40"/>
  <c r="E79" i="40"/>
  <c r="U79" i="40" s="1"/>
  <c r="C79" i="40"/>
  <c r="B79" i="40"/>
  <c r="P78" i="40"/>
  <c r="K78" i="40"/>
  <c r="L78" i="40" s="1"/>
  <c r="J78" i="40"/>
  <c r="V78" i="40" s="1"/>
  <c r="G78" i="40"/>
  <c r="E78" i="40"/>
  <c r="U78" i="40" s="1"/>
  <c r="C78" i="40"/>
  <c r="B78" i="40"/>
  <c r="P77" i="40"/>
  <c r="O77" i="40" s="1"/>
  <c r="K77" i="40"/>
  <c r="L77" i="40" s="1"/>
  <c r="J77" i="40"/>
  <c r="V77" i="40" s="1"/>
  <c r="G77" i="40"/>
  <c r="E77" i="40"/>
  <c r="U77" i="40" s="1"/>
  <c r="C77" i="40"/>
  <c r="B77" i="40"/>
  <c r="P76" i="40"/>
  <c r="O76" i="40" s="1"/>
  <c r="K76" i="40"/>
  <c r="L76" i="40" s="1"/>
  <c r="J76" i="40"/>
  <c r="V76" i="40" s="1"/>
  <c r="G76" i="40"/>
  <c r="E76" i="40"/>
  <c r="U76" i="40" s="1"/>
  <c r="C76" i="40"/>
  <c r="B76" i="40"/>
  <c r="P75" i="40"/>
  <c r="O75" i="40" s="1"/>
  <c r="K75" i="40"/>
  <c r="L75" i="40" s="1"/>
  <c r="J75" i="40"/>
  <c r="V75" i="40" s="1"/>
  <c r="G75" i="40"/>
  <c r="E75" i="40"/>
  <c r="U75" i="40" s="1"/>
  <c r="C75" i="40"/>
  <c r="B75" i="40"/>
  <c r="P74" i="40"/>
  <c r="K74" i="40"/>
  <c r="L74" i="40" s="1"/>
  <c r="J74" i="40"/>
  <c r="V74" i="40" s="1"/>
  <c r="G74" i="40"/>
  <c r="E74" i="40"/>
  <c r="U74" i="40" s="1"/>
  <c r="C74" i="40"/>
  <c r="B74" i="40"/>
  <c r="P73" i="40"/>
  <c r="O73" i="40" s="1"/>
  <c r="K73" i="40"/>
  <c r="L73" i="40" s="1"/>
  <c r="J73" i="40"/>
  <c r="V73" i="40" s="1"/>
  <c r="G73" i="40"/>
  <c r="E73" i="40"/>
  <c r="U73" i="40" s="1"/>
  <c r="C73" i="40"/>
  <c r="B73" i="40"/>
  <c r="P72" i="40"/>
  <c r="O72" i="40" s="1"/>
  <c r="K72" i="40"/>
  <c r="L72" i="40" s="1"/>
  <c r="J72" i="40"/>
  <c r="V72" i="40" s="1"/>
  <c r="G72" i="40"/>
  <c r="E72" i="40"/>
  <c r="U72" i="40" s="1"/>
  <c r="C72" i="40"/>
  <c r="B72" i="40"/>
  <c r="P71" i="40"/>
  <c r="O71" i="40" s="1"/>
  <c r="K71" i="40"/>
  <c r="L71" i="40" s="1"/>
  <c r="J71" i="40"/>
  <c r="V71" i="40" s="1"/>
  <c r="G71" i="40"/>
  <c r="E71" i="40"/>
  <c r="U71" i="40" s="1"/>
  <c r="C71" i="40"/>
  <c r="B71" i="40"/>
  <c r="P70" i="40"/>
  <c r="K70" i="40"/>
  <c r="L70" i="40" s="1"/>
  <c r="J70" i="40"/>
  <c r="V70" i="40" s="1"/>
  <c r="G70" i="40"/>
  <c r="E70" i="40"/>
  <c r="U70" i="40" s="1"/>
  <c r="C70" i="40"/>
  <c r="B70" i="40"/>
  <c r="P69" i="40"/>
  <c r="O69" i="40" s="1"/>
  <c r="K69" i="40"/>
  <c r="L69" i="40" s="1"/>
  <c r="J69" i="40"/>
  <c r="V69" i="40" s="1"/>
  <c r="G69" i="40"/>
  <c r="E69" i="40"/>
  <c r="U69" i="40" s="1"/>
  <c r="C69" i="40"/>
  <c r="B69" i="40"/>
  <c r="P68" i="40"/>
  <c r="K68" i="40"/>
  <c r="L68" i="40" s="1"/>
  <c r="J68" i="40"/>
  <c r="V68" i="40" s="1"/>
  <c r="G68" i="40"/>
  <c r="E68" i="40"/>
  <c r="U68" i="40" s="1"/>
  <c r="C68" i="40"/>
  <c r="B68" i="40"/>
  <c r="P67" i="40"/>
  <c r="O67" i="40" s="1"/>
  <c r="K67" i="40"/>
  <c r="L67" i="40" s="1"/>
  <c r="J67" i="40"/>
  <c r="V67" i="40" s="1"/>
  <c r="G67" i="40"/>
  <c r="E67" i="40"/>
  <c r="U67" i="40" s="1"/>
  <c r="C67" i="40"/>
  <c r="B67" i="40"/>
  <c r="P66" i="40"/>
  <c r="K66" i="40"/>
  <c r="L66" i="40" s="1"/>
  <c r="J66" i="40"/>
  <c r="V66" i="40" s="1"/>
  <c r="G66" i="40"/>
  <c r="E66" i="40"/>
  <c r="U66" i="40" s="1"/>
  <c r="C66" i="40"/>
  <c r="B66" i="40"/>
  <c r="P65" i="40"/>
  <c r="O65" i="40" s="1"/>
  <c r="K65" i="40"/>
  <c r="L65" i="40" s="1"/>
  <c r="J65" i="40"/>
  <c r="V65" i="40" s="1"/>
  <c r="G65" i="40"/>
  <c r="E65" i="40"/>
  <c r="U65" i="40" s="1"/>
  <c r="C65" i="40"/>
  <c r="B65" i="40"/>
  <c r="P64" i="40"/>
  <c r="K64" i="40"/>
  <c r="L64" i="40" s="1"/>
  <c r="J64" i="40"/>
  <c r="V64" i="40" s="1"/>
  <c r="G64" i="40"/>
  <c r="E64" i="40"/>
  <c r="U64" i="40" s="1"/>
  <c r="C64" i="40"/>
  <c r="B64" i="40"/>
  <c r="P63" i="40"/>
  <c r="O63" i="40" s="1"/>
  <c r="K63" i="40"/>
  <c r="L63" i="40" s="1"/>
  <c r="J63" i="40"/>
  <c r="V63" i="40" s="1"/>
  <c r="G63" i="40"/>
  <c r="E63" i="40"/>
  <c r="U63" i="40" s="1"/>
  <c r="C63" i="40"/>
  <c r="B63" i="40"/>
  <c r="P62" i="40"/>
  <c r="K62" i="40"/>
  <c r="L62" i="40" s="1"/>
  <c r="J62" i="40"/>
  <c r="V62" i="40" s="1"/>
  <c r="G62" i="40"/>
  <c r="E62" i="40"/>
  <c r="U62" i="40" s="1"/>
  <c r="C62" i="40"/>
  <c r="B62" i="40"/>
  <c r="P61" i="40"/>
  <c r="O61" i="40" s="1"/>
  <c r="K61" i="40"/>
  <c r="L61" i="40" s="1"/>
  <c r="J61" i="40"/>
  <c r="V61" i="40" s="1"/>
  <c r="G61" i="40"/>
  <c r="E61" i="40"/>
  <c r="U61" i="40" s="1"/>
  <c r="C61" i="40"/>
  <c r="B61" i="40"/>
  <c r="P60" i="40"/>
  <c r="K60" i="40"/>
  <c r="L60" i="40" s="1"/>
  <c r="J60" i="40"/>
  <c r="V60" i="40" s="1"/>
  <c r="G60" i="40"/>
  <c r="E60" i="40"/>
  <c r="U60" i="40" s="1"/>
  <c r="C60" i="40"/>
  <c r="B60" i="40"/>
  <c r="P59" i="40"/>
  <c r="O59" i="40" s="1"/>
  <c r="K59" i="40"/>
  <c r="L59" i="40" s="1"/>
  <c r="J59" i="40"/>
  <c r="V59" i="40" s="1"/>
  <c r="G59" i="40"/>
  <c r="E59" i="40"/>
  <c r="U59" i="40" s="1"/>
  <c r="C59" i="40"/>
  <c r="B59" i="40"/>
  <c r="P58" i="40"/>
  <c r="K58" i="40"/>
  <c r="L58" i="40" s="1"/>
  <c r="J58" i="40"/>
  <c r="V58" i="40" s="1"/>
  <c r="G58" i="40"/>
  <c r="E58" i="40"/>
  <c r="U58" i="40" s="1"/>
  <c r="C58" i="40"/>
  <c r="B58" i="40"/>
  <c r="P57" i="40"/>
  <c r="O57" i="40" s="1"/>
  <c r="K57" i="40"/>
  <c r="L57" i="40" s="1"/>
  <c r="J57" i="40"/>
  <c r="V57" i="40" s="1"/>
  <c r="G57" i="40"/>
  <c r="E57" i="40"/>
  <c r="U57" i="40" s="1"/>
  <c r="C57" i="40"/>
  <c r="B57" i="40"/>
  <c r="P56" i="40"/>
  <c r="K56" i="40"/>
  <c r="L56" i="40" s="1"/>
  <c r="J56" i="40"/>
  <c r="V56" i="40" s="1"/>
  <c r="G56" i="40"/>
  <c r="E56" i="40"/>
  <c r="U56" i="40" s="1"/>
  <c r="C56" i="40"/>
  <c r="B56" i="40"/>
  <c r="P55" i="40"/>
  <c r="O55" i="40" s="1"/>
  <c r="K55" i="40"/>
  <c r="L55" i="40" s="1"/>
  <c r="J55" i="40"/>
  <c r="V55" i="40" s="1"/>
  <c r="G55" i="40"/>
  <c r="E55" i="40"/>
  <c r="U55" i="40" s="1"/>
  <c r="C55" i="40"/>
  <c r="B55" i="40"/>
  <c r="P54" i="40"/>
  <c r="K54" i="40"/>
  <c r="L54" i="40" s="1"/>
  <c r="J54" i="40"/>
  <c r="V54" i="40" s="1"/>
  <c r="G54" i="40"/>
  <c r="E54" i="40"/>
  <c r="U54" i="40" s="1"/>
  <c r="C54" i="40"/>
  <c r="B54" i="40"/>
  <c r="P53" i="40"/>
  <c r="O53" i="40" s="1"/>
  <c r="K53" i="40"/>
  <c r="L53" i="40" s="1"/>
  <c r="J53" i="40"/>
  <c r="V53" i="40" s="1"/>
  <c r="G53" i="40"/>
  <c r="E53" i="40"/>
  <c r="U53" i="40" s="1"/>
  <c r="C53" i="40"/>
  <c r="B53" i="40"/>
  <c r="P52" i="40"/>
  <c r="K52" i="40"/>
  <c r="L52" i="40" s="1"/>
  <c r="J52" i="40"/>
  <c r="V52" i="40" s="1"/>
  <c r="G52" i="40"/>
  <c r="E52" i="40"/>
  <c r="U52" i="40" s="1"/>
  <c r="C52" i="40"/>
  <c r="B52" i="40"/>
  <c r="P51" i="40"/>
  <c r="O51" i="40" s="1"/>
  <c r="K51" i="40"/>
  <c r="L51" i="40" s="1"/>
  <c r="J51" i="40"/>
  <c r="V51" i="40" s="1"/>
  <c r="G51" i="40"/>
  <c r="E51" i="40"/>
  <c r="U51" i="40" s="1"/>
  <c r="C51" i="40"/>
  <c r="B51" i="40"/>
  <c r="P50" i="40"/>
  <c r="K50" i="40"/>
  <c r="L50" i="40" s="1"/>
  <c r="J50" i="40"/>
  <c r="V50" i="40" s="1"/>
  <c r="G50" i="40"/>
  <c r="E50" i="40"/>
  <c r="U50" i="40" s="1"/>
  <c r="C50" i="40"/>
  <c r="B50" i="40"/>
  <c r="P49" i="40"/>
  <c r="O49" i="40" s="1"/>
  <c r="K49" i="40"/>
  <c r="L49" i="40" s="1"/>
  <c r="J49" i="40"/>
  <c r="V49" i="40" s="1"/>
  <c r="G49" i="40"/>
  <c r="E49" i="40"/>
  <c r="U49" i="40" s="1"/>
  <c r="C49" i="40"/>
  <c r="B49" i="40"/>
  <c r="P48" i="40"/>
  <c r="K48" i="40"/>
  <c r="L48" i="40" s="1"/>
  <c r="J48" i="40"/>
  <c r="V48" i="40" s="1"/>
  <c r="G48" i="40"/>
  <c r="E48" i="40"/>
  <c r="U48" i="40" s="1"/>
  <c r="C48" i="40"/>
  <c r="B48" i="40"/>
  <c r="P47" i="40"/>
  <c r="O47" i="40" s="1"/>
  <c r="K47" i="40"/>
  <c r="L47" i="40" s="1"/>
  <c r="J47" i="40"/>
  <c r="V47" i="40" s="1"/>
  <c r="G47" i="40"/>
  <c r="E47" i="40"/>
  <c r="U47" i="40" s="1"/>
  <c r="C47" i="40"/>
  <c r="B47" i="40"/>
  <c r="P46" i="40"/>
  <c r="K46" i="40"/>
  <c r="L46" i="40" s="1"/>
  <c r="J46" i="40"/>
  <c r="V46" i="40" s="1"/>
  <c r="G46" i="40"/>
  <c r="E46" i="40"/>
  <c r="U46" i="40" s="1"/>
  <c r="C46" i="40"/>
  <c r="B46" i="40"/>
  <c r="P45" i="40"/>
  <c r="O45" i="40" s="1"/>
  <c r="K45" i="40"/>
  <c r="L45" i="40" s="1"/>
  <c r="J45" i="40"/>
  <c r="V45" i="40" s="1"/>
  <c r="G45" i="40"/>
  <c r="E45" i="40"/>
  <c r="U45" i="40" s="1"/>
  <c r="C45" i="40"/>
  <c r="B45" i="40"/>
  <c r="P44" i="40"/>
  <c r="K44" i="40"/>
  <c r="L44" i="40" s="1"/>
  <c r="J44" i="40"/>
  <c r="V44" i="40" s="1"/>
  <c r="G44" i="40"/>
  <c r="E44" i="40"/>
  <c r="U44" i="40" s="1"/>
  <c r="C44" i="40"/>
  <c r="B44" i="40"/>
  <c r="P43" i="40"/>
  <c r="O43" i="40" s="1"/>
  <c r="K43" i="40"/>
  <c r="L43" i="40" s="1"/>
  <c r="J43" i="40"/>
  <c r="V43" i="40" s="1"/>
  <c r="G43" i="40"/>
  <c r="E43" i="40"/>
  <c r="U43" i="40" s="1"/>
  <c r="C43" i="40"/>
  <c r="B43" i="40"/>
  <c r="P42" i="40"/>
  <c r="K42" i="40"/>
  <c r="L42" i="40" s="1"/>
  <c r="J42" i="40"/>
  <c r="V42" i="40" s="1"/>
  <c r="G42" i="40"/>
  <c r="E42" i="40"/>
  <c r="U42" i="40" s="1"/>
  <c r="C42" i="40"/>
  <c r="B42" i="40"/>
  <c r="P41" i="40"/>
  <c r="O41" i="40" s="1"/>
  <c r="K41" i="40"/>
  <c r="L41" i="40" s="1"/>
  <c r="J41" i="40"/>
  <c r="V41" i="40" s="1"/>
  <c r="G41" i="40"/>
  <c r="E41" i="40"/>
  <c r="U41" i="40" s="1"/>
  <c r="C41" i="40"/>
  <c r="B41" i="40"/>
  <c r="P40" i="40"/>
  <c r="K40" i="40"/>
  <c r="L40" i="40" s="1"/>
  <c r="J40" i="40"/>
  <c r="V40" i="40" s="1"/>
  <c r="G40" i="40"/>
  <c r="E40" i="40"/>
  <c r="U40" i="40" s="1"/>
  <c r="C40" i="40"/>
  <c r="B40" i="40"/>
  <c r="P39" i="40"/>
  <c r="O39" i="40" s="1"/>
  <c r="K39" i="40"/>
  <c r="L39" i="40" s="1"/>
  <c r="J39" i="40"/>
  <c r="V39" i="40" s="1"/>
  <c r="G39" i="40"/>
  <c r="E39" i="40"/>
  <c r="U39" i="40" s="1"/>
  <c r="C39" i="40"/>
  <c r="B39" i="40"/>
  <c r="P38" i="40"/>
  <c r="K38" i="40"/>
  <c r="L38" i="40" s="1"/>
  <c r="J38" i="40"/>
  <c r="V38" i="40" s="1"/>
  <c r="G38" i="40"/>
  <c r="E38" i="40"/>
  <c r="U38" i="40" s="1"/>
  <c r="C38" i="40"/>
  <c r="B38" i="40"/>
  <c r="P37" i="40"/>
  <c r="O37" i="40" s="1"/>
  <c r="K37" i="40"/>
  <c r="L37" i="40" s="1"/>
  <c r="J37" i="40"/>
  <c r="V37" i="40" s="1"/>
  <c r="G37" i="40"/>
  <c r="E37" i="40"/>
  <c r="U37" i="40" s="1"/>
  <c r="C37" i="40"/>
  <c r="B37" i="40"/>
  <c r="P36" i="40"/>
  <c r="K36" i="40"/>
  <c r="L36" i="40" s="1"/>
  <c r="J36" i="40"/>
  <c r="V36" i="40" s="1"/>
  <c r="G36" i="40"/>
  <c r="E36" i="40"/>
  <c r="U36" i="40" s="1"/>
  <c r="C36" i="40"/>
  <c r="B36" i="40"/>
  <c r="P35" i="40"/>
  <c r="O35" i="40" s="1"/>
  <c r="K35" i="40"/>
  <c r="L35" i="40" s="1"/>
  <c r="J35" i="40"/>
  <c r="V35" i="40" s="1"/>
  <c r="G35" i="40"/>
  <c r="E35" i="40"/>
  <c r="U35" i="40" s="1"/>
  <c r="C35" i="40"/>
  <c r="B35" i="40"/>
  <c r="P34" i="40"/>
  <c r="K34" i="40"/>
  <c r="L34" i="40" s="1"/>
  <c r="J34" i="40"/>
  <c r="V34" i="40" s="1"/>
  <c r="G34" i="40"/>
  <c r="E34" i="40"/>
  <c r="U34" i="40" s="1"/>
  <c r="C34" i="40"/>
  <c r="B34" i="40"/>
  <c r="P33" i="40"/>
  <c r="O33" i="40" s="1"/>
  <c r="K33" i="40"/>
  <c r="L33" i="40" s="1"/>
  <c r="J33" i="40"/>
  <c r="V33" i="40" s="1"/>
  <c r="G33" i="40"/>
  <c r="E33" i="40"/>
  <c r="U33" i="40" s="1"/>
  <c r="C33" i="40"/>
  <c r="B33" i="40"/>
  <c r="P32" i="40"/>
  <c r="K32" i="40"/>
  <c r="L32" i="40" s="1"/>
  <c r="J32" i="40"/>
  <c r="V32" i="40" s="1"/>
  <c r="G32" i="40"/>
  <c r="E32" i="40"/>
  <c r="U32" i="40" s="1"/>
  <c r="C32" i="40"/>
  <c r="B32" i="40"/>
  <c r="P31" i="40"/>
  <c r="O31" i="40" s="1"/>
  <c r="K31" i="40"/>
  <c r="L31" i="40" s="1"/>
  <c r="J31" i="40"/>
  <c r="V31" i="40" s="1"/>
  <c r="G31" i="40"/>
  <c r="E31" i="40"/>
  <c r="U31" i="40" s="1"/>
  <c r="C31" i="40"/>
  <c r="B31" i="40"/>
  <c r="P30" i="40"/>
  <c r="K30" i="40"/>
  <c r="L30" i="40" s="1"/>
  <c r="J30" i="40"/>
  <c r="V30" i="40" s="1"/>
  <c r="G30" i="40"/>
  <c r="E30" i="40"/>
  <c r="U30" i="40" s="1"/>
  <c r="C30" i="40"/>
  <c r="B30" i="40"/>
  <c r="P29" i="40"/>
  <c r="O29" i="40" s="1"/>
  <c r="K29" i="40"/>
  <c r="L29" i="40" s="1"/>
  <c r="J29" i="40"/>
  <c r="V29" i="40" s="1"/>
  <c r="G29" i="40"/>
  <c r="E29" i="40"/>
  <c r="U29" i="40" s="1"/>
  <c r="C29" i="40"/>
  <c r="B29" i="40"/>
  <c r="P28" i="40"/>
  <c r="K28" i="40"/>
  <c r="L28" i="40" s="1"/>
  <c r="J28" i="40"/>
  <c r="V28" i="40" s="1"/>
  <c r="G28" i="40"/>
  <c r="E28" i="40"/>
  <c r="U28" i="40" s="1"/>
  <c r="C28" i="40"/>
  <c r="B28" i="40"/>
  <c r="P27" i="40"/>
  <c r="O27" i="40" s="1"/>
  <c r="K27" i="40"/>
  <c r="L27" i="40" s="1"/>
  <c r="J27" i="40"/>
  <c r="V27" i="40" s="1"/>
  <c r="G27" i="40"/>
  <c r="E27" i="40"/>
  <c r="U27" i="40" s="1"/>
  <c r="C27" i="40"/>
  <c r="B27" i="40"/>
  <c r="P26" i="40"/>
  <c r="K26" i="40"/>
  <c r="L26" i="40" s="1"/>
  <c r="J26" i="40"/>
  <c r="V26" i="40" s="1"/>
  <c r="G26" i="40"/>
  <c r="E26" i="40"/>
  <c r="U26" i="40" s="1"/>
  <c r="C26" i="40"/>
  <c r="B26" i="40"/>
  <c r="P25" i="40"/>
  <c r="O25" i="40" s="1"/>
  <c r="K25" i="40"/>
  <c r="L25" i="40" s="1"/>
  <c r="J25" i="40"/>
  <c r="V25" i="40" s="1"/>
  <c r="G25" i="40"/>
  <c r="E25" i="40"/>
  <c r="U25" i="40" s="1"/>
  <c r="C25" i="40"/>
  <c r="B25" i="40"/>
  <c r="P24" i="40"/>
  <c r="K24" i="40"/>
  <c r="L24" i="40" s="1"/>
  <c r="J24" i="40"/>
  <c r="V24" i="40" s="1"/>
  <c r="G24" i="40"/>
  <c r="E24" i="40"/>
  <c r="U24" i="40" s="1"/>
  <c r="C24" i="40"/>
  <c r="B24" i="40"/>
  <c r="P23" i="40"/>
  <c r="O23" i="40" s="1"/>
  <c r="K23" i="40"/>
  <c r="L23" i="40" s="1"/>
  <c r="J23" i="40"/>
  <c r="V23" i="40" s="1"/>
  <c r="G23" i="40"/>
  <c r="E23" i="40"/>
  <c r="U23" i="40" s="1"/>
  <c r="C23" i="40"/>
  <c r="B23" i="40"/>
  <c r="P22" i="40"/>
  <c r="K22" i="40"/>
  <c r="L22" i="40" s="1"/>
  <c r="J22" i="40"/>
  <c r="V22" i="40" s="1"/>
  <c r="G22" i="40"/>
  <c r="E22" i="40"/>
  <c r="U22" i="40" s="1"/>
  <c r="C22" i="40"/>
  <c r="B22" i="40"/>
  <c r="P21" i="40"/>
  <c r="O21" i="40" s="1"/>
  <c r="K21" i="40"/>
  <c r="L21" i="40" s="1"/>
  <c r="J21" i="40"/>
  <c r="V21" i="40" s="1"/>
  <c r="G21" i="40"/>
  <c r="E21" i="40"/>
  <c r="U21" i="40" s="1"/>
  <c r="C21" i="40"/>
  <c r="B21" i="40"/>
  <c r="P20" i="40"/>
  <c r="K20" i="40"/>
  <c r="L20" i="40" s="1"/>
  <c r="J20" i="40"/>
  <c r="V20" i="40" s="1"/>
  <c r="G20" i="40"/>
  <c r="E20" i="40"/>
  <c r="U20" i="40" s="1"/>
  <c r="C20" i="40"/>
  <c r="B20" i="40"/>
  <c r="P19" i="40"/>
  <c r="O19" i="40" s="1"/>
  <c r="K19" i="40"/>
  <c r="L19" i="40" s="1"/>
  <c r="J19" i="40"/>
  <c r="V19" i="40" s="1"/>
  <c r="G19" i="40"/>
  <c r="E19" i="40"/>
  <c r="U19" i="40" s="1"/>
  <c r="C19" i="40"/>
  <c r="B19" i="40"/>
  <c r="P18" i="40"/>
  <c r="K18" i="40"/>
  <c r="L18" i="40" s="1"/>
  <c r="J18" i="40"/>
  <c r="V18" i="40" s="1"/>
  <c r="G18" i="40"/>
  <c r="E18" i="40"/>
  <c r="U18" i="40" s="1"/>
  <c r="C18" i="40"/>
  <c r="B18" i="40"/>
  <c r="P17" i="40"/>
  <c r="O17" i="40" s="1"/>
  <c r="K17" i="40"/>
  <c r="L17" i="40" s="1"/>
  <c r="J17" i="40"/>
  <c r="V17" i="40" s="1"/>
  <c r="G17" i="40"/>
  <c r="E17" i="40"/>
  <c r="U17" i="40" s="1"/>
  <c r="C17" i="40"/>
  <c r="B17" i="40"/>
  <c r="C10" i="40"/>
  <c r="C9" i="40" s="1"/>
  <c r="G9" i="40"/>
  <c r="V612" i="39"/>
  <c r="V611" i="39"/>
  <c r="V610" i="39"/>
  <c r="V609" i="39"/>
  <c r="V608" i="39"/>
  <c r="V607" i="39"/>
  <c r="V606" i="39"/>
  <c r="V605" i="39"/>
  <c r="V604" i="39"/>
  <c r="V603" i="39"/>
  <c r="V602" i="39"/>
  <c r="V601" i="39"/>
  <c r="V600" i="39"/>
  <c r="V599" i="39"/>
  <c r="V598" i="39"/>
  <c r="V597" i="39"/>
  <c r="V596" i="39"/>
  <c r="V595" i="39"/>
  <c r="V594" i="39"/>
  <c r="V593" i="39"/>
  <c r="V592" i="39"/>
  <c r="V591" i="39"/>
  <c r="V590" i="39"/>
  <c r="V589" i="39"/>
  <c r="V588" i="39"/>
  <c r="V587" i="39"/>
  <c r="V586" i="39"/>
  <c r="V585" i="39"/>
  <c r="V584" i="39"/>
  <c r="V583" i="39"/>
  <c r="V582" i="39"/>
  <c r="V581" i="39"/>
  <c r="V580" i="39"/>
  <c r="V579" i="39"/>
  <c r="V578" i="39"/>
  <c r="W577" i="39"/>
  <c r="V577" i="39"/>
  <c r="W576" i="39"/>
  <c r="V576" i="39"/>
  <c r="W575" i="39"/>
  <c r="V575" i="39"/>
  <c r="W574" i="39"/>
  <c r="V574" i="39"/>
  <c r="W573" i="39"/>
  <c r="V573" i="39"/>
  <c r="W572" i="39"/>
  <c r="V572" i="39"/>
  <c r="W571" i="39"/>
  <c r="V571" i="39"/>
  <c r="W570" i="39"/>
  <c r="V570" i="39"/>
  <c r="W569" i="39"/>
  <c r="V569" i="39"/>
  <c r="W568" i="39"/>
  <c r="V568" i="39"/>
  <c r="W567" i="39"/>
  <c r="V567" i="39"/>
  <c r="W566" i="39"/>
  <c r="V566" i="39"/>
  <c r="W565" i="39"/>
  <c r="V565" i="39"/>
  <c r="W564" i="39"/>
  <c r="V564" i="39"/>
  <c r="W563" i="39"/>
  <c r="V563" i="39"/>
  <c r="W562" i="39"/>
  <c r="V562" i="39"/>
  <c r="W561" i="39"/>
  <c r="V561" i="39"/>
  <c r="W560" i="39"/>
  <c r="V560" i="39"/>
  <c r="W559" i="39"/>
  <c r="V559" i="39"/>
  <c r="W558" i="39"/>
  <c r="V558" i="39"/>
  <c r="W557" i="39"/>
  <c r="V557" i="39"/>
  <c r="W556" i="39"/>
  <c r="V556" i="39"/>
  <c r="W555" i="39"/>
  <c r="V555" i="39"/>
  <c r="W554" i="39"/>
  <c r="V554" i="39"/>
  <c r="W553" i="39"/>
  <c r="V553" i="39"/>
  <c r="W552" i="39"/>
  <c r="V552" i="39"/>
  <c r="W551" i="39"/>
  <c r="V551" i="39"/>
  <c r="W550" i="39"/>
  <c r="V550" i="39"/>
  <c r="W549" i="39"/>
  <c r="V549" i="39"/>
  <c r="W548" i="39"/>
  <c r="V548" i="39"/>
  <c r="W547" i="39"/>
  <c r="V547" i="39"/>
  <c r="W546" i="39"/>
  <c r="V546" i="39"/>
  <c r="W545" i="39"/>
  <c r="V545" i="39"/>
  <c r="W544" i="39"/>
  <c r="V544" i="39"/>
  <c r="W543" i="39"/>
  <c r="V543" i="39"/>
  <c r="W542" i="39"/>
  <c r="V542" i="39"/>
  <c r="W541" i="39"/>
  <c r="V541" i="39"/>
  <c r="W540" i="39"/>
  <c r="V540" i="39"/>
  <c r="W539" i="39"/>
  <c r="V539" i="39"/>
  <c r="W538" i="39"/>
  <c r="V538" i="39"/>
  <c r="W537" i="39"/>
  <c r="V537" i="39"/>
  <c r="W536" i="39"/>
  <c r="V536" i="39"/>
  <c r="W535" i="39"/>
  <c r="V535" i="39"/>
  <c r="W534" i="39"/>
  <c r="V534" i="39"/>
  <c r="W533" i="39"/>
  <c r="V533" i="39"/>
  <c r="W532" i="39"/>
  <c r="V532" i="39"/>
  <c r="W531" i="39"/>
  <c r="V531" i="39"/>
  <c r="W530" i="39"/>
  <c r="V530" i="39"/>
  <c r="W529" i="39"/>
  <c r="V529" i="39"/>
  <c r="W528" i="39"/>
  <c r="V528" i="39"/>
  <c r="W527" i="39"/>
  <c r="V527" i="39"/>
  <c r="W526" i="39"/>
  <c r="V526" i="39"/>
  <c r="W525" i="39"/>
  <c r="V525" i="39"/>
  <c r="W524" i="39"/>
  <c r="V524" i="39"/>
  <c r="W523" i="39"/>
  <c r="V523" i="39"/>
  <c r="W522" i="39"/>
  <c r="V522" i="39"/>
  <c r="W521" i="39"/>
  <c r="V521" i="39"/>
  <c r="W520" i="39"/>
  <c r="V520" i="39"/>
  <c r="W519" i="39"/>
  <c r="V519" i="39"/>
  <c r="W518" i="39"/>
  <c r="V518" i="39"/>
  <c r="W517" i="39"/>
  <c r="V517" i="39"/>
  <c r="W516" i="39"/>
  <c r="V516" i="39"/>
  <c r="W515" i="39"/>
  <c r="V515" i="39"/>
  <c r="W514" i="39"/>
  <c r="V514" i="39"/>
  <c r="W513" i="39"/>
  <c r="V513" i="39"/>
  <c r="W512" i="39"/>
  <c r="V512" i="39"/>
  <c r="W511" i="39"/>
  <c r="V511" i="39"/>
  <c r="W510" i="39"/>
  <c r="V510" i="39"/>
  <c r="W509" i="39"/>
  <c r="V509" i="39"/>
  <c r="W508" i="39"/>
  <c r="V508" i="39"/>
  <c r="W507" i="39"/>
  <c r="V507" i="39"/>
  <c r="W506" i="39"/>
  <c r="V506" i="39"/>
  <c r="W505" i="39"/>
  <c r="V505" i="39"/>
  <c r="W504" i="39"/>
  <c r="V504" i="39"/>
  <c r="W503" i="39"/>
  <c r="V503" i="39"/>
  <c r="W502" i="39"/>
  <c r="V502" i="39"/>
  <c r="W501" i="39"/>
  <c r="V501" i="39"/>
  <c r="W500" i="39"/>
  <c r="V500" i="39"/>
  <c r="W499" i="39"/>
  <c r="V499" i="39"/>
  <c r="W498" i="39"/>
  <c r="V498" i="39"/>
  <c r="W497" i="39"/>
  <c r="V497" i="39"/>
  <c r="W496" i="39"/>
  <c r="V496" i="39"/>
  <c r="W495" i="39"/>
  <c r="V495" i="39"/>
  <c r="W494" i="39"/>
  <c r="V494" i="39"/>
  <c r="W493" i="39"/>
  <c r="V493" i="39"/>
  <c r="W492" i="39"/>
  <c r="V492" i="39"/>
  <c r="W491" i="39"/>
  <c r="V491" i="39"/>
  <c r="W490" i="39"/>
  <c r="V490" i="39"/>
  <c r="W489" i="39"/>
  <c r="V489" i="39"/>
  <c r="W488" i="39"/>
  <c r="V488" i="39"/>
  <c r="W487" i="39"/>
  <c r="V487" i="39"/>
  <c r="W486" i="39"/>
  <c r="V486" i="39"/>
  <c r="W485" i="39"/>
  <c r="V485" i="39"/>
  <c r="W484" i="39"/>
  <c r="V484" i="39"/>
  <c r="W483" i="39"/>
  <c r="V483" i="39"/>
  <c r="W482" i="39"/>
  <c r="V482" i="39"/>
  <c r="W481" i="39"/>
  <c r="V481" i="39"/>
  <c r="W480" i="39"/>
  <c r="V480" i="39"/>
  <c r="W479" i="39"/>
  <c r="V479" i="39"/>
  <c r="W478" i="39"/>
  <c r="V478" i="39"/>
  <c r="W477" i="39"/>
  <c r="V477" i="39"/>
  <c r="W476" i="39"/>
  <c r="V476" i="39"/>
  <c r="W475" i="39"/>
  <c r="V475" i="39"/>
  <c r="W474" i="39"/>
  <c r="V474" i="39"/>
  <c r="W473" i="39"/>
  <c r="V473" i="39"/>
  <c r="W472" i="39"/>
  <c r="V472" i="39"/>
  <c r="W471" i="39"/>
  <c r="V471" i="39"/>
  <c r="W470" i="39"/>
  <c r="V470" i="39"/>
  <c r="W469" i="39"/>
  <c r="V469" i="39"/>
  <c r="W468" i="39"/>
  <c r="V468" i="39"/>
  <c r="W467" i="39"/>
  <c r="V467" i="39"/>
  <c r="W466" i="39"/>
  <c r="V466" i="39"/>
  <c r="W465" i="39"/>
  <c r="V465" i="39"/>
  <c r="W464" i="39"/>
  <c r="V464" i="39"/>
  <c r="W463" i="39"/>
  <c r="V463" i="39"/>
  <c r="W462" i="39"/>
  <c r="V462" i="39"/>
  <c r="W461" i="39"/>
  <c r="V461" i="39"/>
  <c r="W460" i="39"/>
  <c r="V460" i="39"/>
  <c r="W459" i="39"/>
  <c r="V459" i="39"/>
  <c r="W458" i="39"/>
  <c r="V458" i="39"/>
  <c r="W457" i="39"/>
  <c r="V457" i="39"/>
  <c r="W456" i="39"/>
  <c r="V456" i="39"/>
  <c r="W455" i="39"/>
  <c r="V455" i="39"/>
  <c r="W454" i="39"/>
  <c r="V454" i="39"/>
  <c r="W453" i="39"/>
  <c r="V453" i="39"/>
  <c r="W452" i="39"/>
  <c r="V452" i="39"/>
  <c r="W451" i="39"/>
  <c r="V451" i="39"/>
  <c r="W450" i="39"/>
  <c r="V450" i="39"/>
  <c r="W449" i="39"/>
  <c r="V449" i="39"/>
  <c r="W448" i="39"/>
  <c r="V448" i="39"/>
  <c r="W447" i="39"/>
  <c r="V447" i="39"/>
  <c r="W446" i="39"/>
  <c r="V446" i="39"/>
  <c r="W445" i="39"/>
  <c r="V445" i="39"/>
  <c r="W444" i="39"/>
  <c r="V444" i="39"/>
  <c r="W443" i="39"/>
  <c r="V443" i="39"/>
  <c r="W442" i="39"/>
  <c r="V442" i="39"/>
  <c r="W441" i="39"/>
  <c r="V441" i="39"/>
  <c r="W440" i="39"/>
  <c r="V440" i="39"/>
  <c r="W439" i="39"/>
  <c r="V439" i="39"/>
  <c r="W438" i="39"/>
  <c r="V438" i="39"/>
  <c r="W437" i="39"/>
  <c r="V437" i="39"/>
  <c r="W436" i="39"/>
  <c r="V436" i="39"/>
  <c r="W435" i="39"/>
  <c r="V435" i="39"/>
  <c r="W434" i="39"/>
  <c r="V434" i="39"/>
  <c r="W433" i="39"/>
  <c r="V433" i="39"/>
  <c r="W432" i="39"/>
  <c r="V432" i="39"/>
  <c r="W431" i="39"/>
  <c r="V431" i="39"/>
  <c r="W430" i="39"/>
  <c r="V430" i="39"/>
  <c r="W429" i="39"/>
  <c r="V429" i="39"/>
  <c r="W428" i="39"/>
  <c r="V428" i="39"/>
  <c r="W427" i="39"/>
  <c r="V427" i="39"/>
  <c r="W426" i="39"/>
  <c r="V426" i="39"/>
  <c r="W425" i="39"/>
  <c r="V425" i="39"/>
  <c r="W424" i="39"/>
  <c r="V424" i="39"/>
  <c r="W423" i="39"/>
  <c r="V423" i="39"/>
  <c r="W422" i="39"/>
  <c r="V422" i="39"/>
  <c r="W421" i="39"/>
  <c r="V421" i="39"/>
  <c r="W420" i="39"/>
  <c r="V420" i="39"/>
  <c r="W419" i="39"/>
  <c r="V419" i="39"/>
  <c r="W418" i="39"/>
  <c r="V418" i="39"/>
  <c r="W417" i="39"/>
  <c r="V417" i="39"/>
  <c r="W416" i="39"/>
  <c r="V416" i="39"/>
  <c r="W415" i="39"/>
  <c r="V415" i="39"/>
  <c r="W414" i="39"/>
  <c r="V414" i="39"/>
  <c r="W413" i="39"/>
  <c r="V413" i="39"/>
  <c r="W412" i="39"/>
  <c r="V412" i="39"/>
  <c r="W411" i="39"/>
  <c r="V411" i="39"/>
  <c r="W410" i="39"/>
  <c r="V410" i="39"/>
  <c r="W409" i="39"/>
  <c r="V409" i="39"/>
  <c r="W408" i="39"/>
  <c r="V408" i="39"/>
  <c r="W407" i="39"/>
  <c r="V407" i="39"/>
  <c r="W406" i="39"/>
  <c r="V406" i="39"/>
  <c r="W405" i="39"/>
  <c r="V405" i="39"/>
  <c r="W404" i="39"/>
  <c r="V404" i="39"/>
  <c r="W403" i="39"/>
  <c r="V403" i="39"/>
  <c r="W402" i="39"/>
  <c r="V402" i="39"/>
  <c r="W401" i="39"/>
  <c r="V401" i="39"/>
  <c r="W400" i="39"/>
  <c r="V400" i="39"/>
  <c r="W399" i="39"/>
  <c r="V399" i="39"/>
  <c r="W398" i="39"/>
  <c r="V398" i="39"/>
  <c r="W397" i="39"/>
  <c r="V397" i="39"/>
  <c r="W396" i="39"/>
  <c r="V396" i="39"/>
  <c r="W395" i="39"/>
  <c r="V395" i="39"/>
  <c r="W394" i="39"/>
  <c r="V394" i="39"/>
  <c r="W393" i="39"/>
  <c r="V393" i="39"/>
  <c r="W392" i="39"/>
  <c r="V392" i="39"/>
  <c r="W391" i="39"/>
  <c r="V391" i="39"/>
  <c r="W390" i="39"/>
  <c r="V390" i="39"/>
  <c r="W389" i="39"/>
  <c r="V389" i="39"/>
  <c r="W388" i="39"/>
  <c r="V388" i="39"/>
  <c r="W387" i="39"/>
  <c r="V387" i="39"/>
  <c r="W386" i="39"/>
  <c r="V386" i="39"/>
  <c r="W385" i="39"/>
  <c r="V385" i="39"/>
  <c r="W384" i="39"/>
  <c r="V384" i="39"/>
  <c r="W383" i="39"/>
  <c r="V383" i="39"/>
  <c r="W382" i="39"/>
  <c r="V382" i="39"/>
  <c r="W381" i="39"/>
  <c r="V381" i="39"/>
  <c r="W380" i="39"/>
  <c r="V380" i="39"/>
  <c r="W379" i="39"/>
  <c r="V379" i="39"/>
  <c r="W378" i="39"/>
  <c r="V378" i="39"/>
  <c r="W377" i="39"/>
  <c r="V377" i="39"/>
  <c r="W376" i="39"/>
  <c r="V376" i="39"/>
  <c r="W375" i="39"/>
  <c r="V375" i="39"/>
  <c r="W374" i="39"/>
  <c r="V374" i="39"/>
  <c r="W373" i="39"/>
  <c r="V373" i="39"/>
  <c r="W372" i="39"/>
  <c r="V372" i="39"/>
  <c r="W371" i="39"/>
  <c r="V371" i="39"/>
  <c r="W370" i="39"/>
  <c r="V370" i="39"/>
  <c r="W369" i="39"/>
  <c r="V369" i="39"/>
  <c r="W368" i="39"/>
  <c r="V368" i="39"/>
  <c r="W367" i="39"/>
  <c r="V367" i="39"/>
  <c r="W366" i="39"/>
  <c r="V366" i="39"/>
  <c r="W365" i="39"/>
  <c r="V365" i="39"/>
  <c r="W364" i="39"/>
  <c r="V364" i="39"/>
  <c r="W363" i="39"/>
  <c r="V363" i="39"/>
  <c r="W362" i="39"/>
  <c r="V362" i="39"/>
  <c r="W361" i="39"/>
  <c r="V361" i="39"/>
  <c r="W360" i="39"/>
  <c r="V360" i="39"/>
  <c r="W359" i="39"/>
  <c r="V359" i="39"/>
  <c r="W358" i="39"/>
  <c r="V358" i="39"/>
  <c r="W357" i="39"/>
  <c r="V357" i="39"/>
  <c r="W356" i="39"/>
  <c r="V356" i="39"/>
  <c r="W355" i="39"/>
  <c r="V355" i="39"/>
  <c r="W354" i="39"/>
  <c r="V354" i="39"/>
  <c r="W353" i="39"/>
  <c r="V353" i="39"/>
  <c r="W352" i="39"/>
  <c r="V352" i="39"/>
  <c r="W351" i="39"/>
  <c r="V351" i="39"/>
  <c r="W350" i="39"/>
  <c r="V350" i="39"/>
  <c r="W349" i="39"/>
  <c r="V349" i="39"/>
  <c r="W348" i="39"/>
  <c r="V348" i="39"/>
  <c r="W347" i="39"/>
  <c r="V347" i="39"/>
  <c r="W346" i="39"/>
  <c r="V346" i="39"/>
  <c r="W345" i="39"/>
  <c r="V345" i="39"/>
  <c r="W344" i="39"/>
  <c r="V344" i="39"/>
  <c r="W343" i="39"/>
  <c r="V343" i="39"/>
  <c r="W342" i="39"/>
  <c r="V342" i="39"/>
  <c r="W341" i="39"/>
  <c r="V341" i="39"/>
  <c r="W340" i="39"/>
  <c r="V340" i="39"/>
  <c r="W339" i="39"/>
  <c r="V339" i="39"/>
  <c r="W338" i="39"/>
  <c r="V338" i="39"/>
  <c r="W337" i="39"/>
  <c r="V337" i="39"/>
  <c r="W336" i="39"/>
  <c r="V336" i="39"/>
  <c r="W335" i="39"/>
  <c r="V335" i="39"/>
  <c r="W334" i="39"/>
  <c r="V334" i="39"/>
  <c r="W333" i="39"/>
  <c r="V333" i="39"/>
  <c r="W332" i="39"/>
  <c r="V332" i="39"/>
  <c r="W331" i="39"/>
  <c r="V331" i="39"/>
  <c r="W330" i="39"/>
  <c r="V330" i="39"/>
  <c r="W329" i="39"/>
  <c r="V329" i="39"/>
  <c r="W328" i="39"/>
  <c r="V328" i="39"/>
  <c r="W327" i="39"/>
  <c r="V327" i="39"/>
  <c r="W326" i="39"/>
  <c r="V326" i="39"/>
  <c r="W325" i="39"/>
  <c r="V325" i="39"/>
  <c r="W324" i="39"/>
  <c r="V324" i="39"/>
  <c r="W323" i="39"/>
  <c r="V323" i="39"/>
  <c r="W322" i="39"/>
  <c r="V322" i="39"/>
  <c r="W321" i="39"/>
  <c r="V321" i="39"/>
  <c r="W320" i="39"/>
  <c r="V320" i="39"/>
  <c r="W319" i="39"/>
  <c r="V319" i="39"/>
  <c r="W318" i="39"/>
  <c r="V318" i="39"/>
  <c r="W317" i="39"/>
  <c r="V317" i="39"/>
  <c r="W316" i="39"/>
  <c r="V316" i="39"/>
  <c r="W315" i="39"/>
  <c r="V315" i="39"/>
  <c r="W314" i="39"/>
  <c r="V314" i="39"/>
  <c r="W313" i="39"/>
  <c r="V313" i="39"/>
  <c r="W312" i="39"/>
  <c r="V312" i="39"/>
  <c r="W311" i="39"/>
  <c r="V311" i="39"/>
  <c r="W310" i="39"/>
  <c r="V310" i="39"/>
  <c r="W309" i="39"/>
  <c r="V309" i="39"/>
  <c r="W308" i="39"/>
  <c r="V308" i="39"/>
  <c r="W307" i="39"/>
  <c r="V307" i="39"/>
  <c r="W306" i="39"/>
  <c r="V306" i="39"/>
  <c r="W305" i="39"/>
  <c r="V305" i="39"/>
  <c r="W304" i="39"/>
  <c r="V304" i="39"/>
  <c r="W303" i="39"/>
  <c r="V303" i="39"/>
  <c r="W302" i="39"/>
  <c r="V302" i="39"/>
  <c r="W301" i="39"/>
  <c r="V301" i="39"/>
  <c r="W300" i="39"/>
  <c r="V300" i="39"/>
  <c r="W299" i="39"/>
  <c r="V299" i="39"/>
  <c r="W298" i="39"/>
  <c r="V298" i="39"/>
  <c r="W297" i="39"/>
  <c r="V297" i="39"/>
  <c r="W296" i="39"/>
  <c r="V296" i="39"/>
  <c r="W295" i="39"/>
  <c r="V295" i="39"/>
  <c r="W294" i="39"/>
  <c r="V294" i="39"/>
  <c r="W293" i="39"/>
  <c r="V293" i="39"/>
  <c r="W292" i="39"/>
  <c r="V292" i="39"/>
  <c r="W291" i="39"/>
  <c r="V291" i="39"/>
  <c r="W290" i="39"/>
  <c r="V290" i="39"/>
  <c r="W289" i="39"/>
  <c r="V289" i="39"/>
  <c r="W288" i="39"/>
  <c r="V288" i="39"/>
  <c r="W287" i="39"/>
  <c r="V287" i="39"/>
  <c r="W286" i="39"/>
  <c r="V286" i="39"/>
  <c r="W285" i="39"/>
  <c r="V285" i="39"/>
  <c r="W284" i="39"/>
  <c r="V284" i="39"/>
  <c r="W283" i="39"/>
  <c r="V283" i="39"/>
  <c r="W282" i="39"/>
  <c r="V282" i="39"/>
  <c r="W281" i="39"/>
  <c r="V281" i="39"/>
  <c r="W280" i="39"/>
  <c r="V280" i="39"/>
  <c r="W279" i="39"/>
  <c r="V279" i="39"/>
  <c r="W278" i="39"/>
  <c r="V278" i="39"/>
  <c r="W277" i="39"/>
  <c r="V277" i="39"/>
  <c r="W276" i="39"/>
  <c r="V276" i="39"/>
  <c r="W275" i="39"/>
  <c r="V275" i="39"/>
  <c r="W274" i="39"/>
  <c r="V274" i="39"/>
  <c r="W273" i="39"/>
  <c r="V273" i="39"/>
  <c r="W272" i="39"/>
  <c r="V272" i="39"/>
  <c r="W271" i="39"/>
  <c r="V271" i="39"/>
  <c r="W270" i="39"/>
  <c r="V270" i="39"/>
  <c r="W269" i="39"/>
  <c r="V269" i="39"/>
  <c r="W268" i="39"/>
  <c r="V268" i="39"/>
  <c r="W267" i="39"/>
  <c r="V267" i="39"/>
  <c r="W266" i="39"/>
  <c r="V266" i="39"/>
  <c r="W265" i="39"/>
  <c r="V265" i="39"/>
  <c r="W264" i="39"/>
  <c r="V264" i="39"/>
  <c r="W263" i="39"/>
  <c r="V263" i="39"/>
  <c r="W262" i="39"/>
  <c r="V262" i="39"/>
  <c r="W261" i="39"/>
  <c r="V261" i="39"/>
  <c r="W260" i="39"/>
  <c r="V260" i="39"/>
  <c r="W259" i="39"/>
  <c r="V259" i="39"/>
  <c r="W258" i="39"/>
  <c r="V258" i="39"/>
  <c r="W257" i="39"/>
  <c r="V257" i="39"/>
  <c r="W256" i="39"/>
  <c r="V256" i="39"/>
  <c r="W255" i="39"/>
  <c r="V255" i="39"/>
  <c r="W254" i="39"/>
  <c r="V254" i="39"/>
  <c r="W253" i="39"/>
  <c r="V253" i="39"/>
  <c r="W252" i="39"/>
  <c r="V252" i="39"/>
  <c r="W251" i="39"/>
  <c r="V251" i="39"/>
  <c r="W250" i="39"/>
  <c r="V250" i="39"/>
  <c r="W249" i="39"/>
  <c r="V249" i="39"/>
  <c r="W248" i="39"/>
  <c r="V248" i="39"/>
  <c r="W247" i="39"/>
  <c r="V247" i="39"/>
  <c r="W246" i="39"/>
  <c r="V246" i="39"/>
  <c r="W245" i="39"/>
  <c r="V245" i="39"/>
  <c r="W244" i="39"/>
  <c r="V244" i="39"/>
  <c r="W243" i="39"/>
  <c r="V243" i="39"/>
  <c r="W242" i="39"/>
  <c r="V242" i="39"/>
  <c r="W241" i="39"/>
  <c r="V241" i="39"/>
  <c r="W240" i="39"/>
  <c r="V240" i="39"/>
  <c r="W239" i="39"/>
  <c r="V239" i="39"/>
  <c r="W238" i="39"/>
  <c r="V238" i="39"/>
  <c r="W237" i="39"/>
  <c r="V237" i="39"/>
  <c r="W236" i="39"/>
  <c r="V236" i="39"/>
  <c r="W235" i="39"/>
  <c r="V235" i="39"/>
  <c r="W234" i="39"/>
  <c r="V234" i="39"/>
  <c r="W233" i="39"/>
  <c r="V233" i="39"/>
  <c r="W232" i="39"/>
  <c r="V232" i="39"/>
  <c r="W231" i="39"/>
  <c r="V231" i="39"/>
  <c r="W230" i="39"/>
  <c r="V230" i="39"/>
  <c r="W229" i="39"/>
  <c r="V229" i="39"/>
  <c r="W228" i="39"/>
  <c r="V228" i="39"/>
  <c r="W227" i="39"/>
  <c r="V227" i="39"/>
  <c r="W226" i="39"/>
  <c r="V226" i="39"/>
  <c r="W225" i="39"/>
  <c r="V225" i="39"/>
  <c r="W224" i="39"/>
  <c r="V224" i="39"/>
  <c r="W223" i="39"/>
  <c r="V223" i="39"/>
  <c r="W222" i="39"/>
  <c r="V222" i="39"/>
  <c r="W221" i="39"/>
  <c r="V221" i="39"/>
  <c r="W220" i="39"/>
  <c r="V220" i="39"/>
  <c r="W219" i="39"/>
  <c r="V219" i="39"/>
  <c r="W218" i="39"/>
  <c r="V218" i="39"/>
  <c r="W217" i="39"/>
  <c r="V217" i="39"/>
  <c r="W216" i="39"/>
  <c r="V216" i="39"/>
  <c r="W215" i="39"/>
  <c r="V215" i="39"/>
  <c r="W214" i="39"/>
  <c r="W213" i="39"/>
  <c r="W212" i="39"/>
  <c r="W211" i="39"/>
  <c r="V211" i="39"/>
  <c r="W210" i="39"/>
  <c r="J210" i="39"/>
  <c r="V210" i="39"/>
  <c r="W209" i="39"/>
  <c r="W208" i="39"/>
  <c r="V208" i="39"/>
  <c r="U208" i="39"/>
  <c r="W207" i="39"/>
  <c r="V207" i="39"/>
  <c r="U207" i="39"/>
  <c r="P206" i="39"/>
  <c r="K206" i="39"/>
  <c r="L206" i="39" s="1"/>
  <c r="J206" i="39"/>
  <c r="V206" i="39" s="1"/>
  <c r="G206" i="39"/>
  <c r="E206" i="39"/>
  <c r="U206" i="39" s="1"/>
  <c r="C206" i="39"/>
  <c r="B206" i="39"/>
  <c r="P205" i="39"/>
  <c r="K205" i="39"/>
  <c r="L205" i="39" s="1"/>
  <c r="J205" i="39"/>
  <c r="V205" i="39" s="1"/>
  <c r="G205" i="39"/>
  <c r="E205" i="39"/>
  <c r="U205" i="39" s="1"/>
  <c r="C205" i="39"/>
  <c r="B205" i="39"/>
  <c r="P204" i="39"/>
  <c r="O204" i="39" s="1"/>
  <c r="K204" i="39"/>
  <c r="L204" i="39" s="1"/>
  <c r="J204" i="39"/>
  <c r="V204" i="39" s="1"/>
  <c r="G204" i="39"/>
  <c r="E204" i="39"/>
  <c r="U204" i="39" s="1"/>
  <c r="C204" i="39"/>
  <c r="B204" i="39"/>
  <c r="P203" i="39"/>
  <c r="O203" i="39" s="1"/>
  <c r="K203" i="39"/>
  <c r="L203" i="39" s="1"/>
  <c r="J203" i="39"/>
  <c r="V203" i="39" s="1"/>
  <c r="G203" i="39"/>
  <c r="E203" i="39"/>
  <c r="U203" i="39" s="1"/>
  <c r="C203" i="39"/>
  <c r="B203" i="39"/>
  <c r="P202" i="39"/>
  <c r="K202" i="39"/>
  <c r="L202" i="39" s="1"/>
  <c r="J202" i="39"/>
  <c r="V202" i="39" s="1"/>
  <c r="G202" i="39"/>
  <c r="E202" i="39"/>
  <c r="U202" i="39" s="1"/>
  <c r="C202" i="39"/>
  <c r="B202" i="39"/>
  <c r="P201" i="39"/>
  <c r="K201" i="39"/>
  <c r="L201" i="39" s="1"/>
  <c r="J201" i="39"/>
  <c r="V201" i="39" s="1"/>
  <c r="G201" i="39"/>
  <c r="E201" i="39"/>
  <c r="U201" i="39" s="1"/>
  <c r="C201" i="39"/>
  <c r="B201" i="39"/>
  <c r="P200" i="39"/>
  <c r="O200" i="39" s="1"/>
  <c r="K200" i="39"/>
  <c r="L200" i="39" s="1"/>
  <c r="J200" i="39"/>
  <c r="V200" i="39" s="1"/>
  <c r="G200" i="39"/>
  <c r="E200" i="39"/>
  <c r="U200" i="39" s="1"/>
  <c r="C200" i="39"/>
  <c r="B200" i="39"/>
  <c r="P199" i="39"/>
  <c r="K199" i="39"/>
  <c r="L199" i="39" s="1"/>
  <c r="J199" i="39"/>
  <c r="V199" i="39" s="1"/>
  <c r="G199" i="39"/>
  <c r="E199" i="39"/>
  <c r="U199" i="39" s="1"/>
  <c r="C199" i="39"/>
  <c r="B199" i="39"/>
  <c r="P198" i="39"/>
  <c r="K198" i="39"/>
  <c r="L198" i="39" s="1"/>
  <c r="J198" i="39"/>
  <c r="V198" i="39" s="1"/>
  <c r="G198" i="39"/>
  <c r="E198" i="39"/>
  <c r="U198" i="39" s="1"/>
  <c r="C198" i="39"/>
  <c r="B198" i="39"/>
  <c r="P197" i="39"/>
  <c r="K197" i="39"/>
  <c r="L197" i="39" s="1"/>
  <c r="J197" i="39"/>
  <c r="V197" i="39" s="1"/>
  <c r="G197" i="39"/>
  <c r="E197" i="39"/>
  <c r="U197" i="39" s="1"/>
  <c r="C197" i="39"/>
  <c r="B197" i="39"/>
  <c r="P196" i="39"/>
  <c r="O196" i="39" s="1"/>
  <c r="K196" i="39"/>
  <c r="L196" i="39" s="1"/>
  <c r="J196" i="39"/>
  <c r="V196" i="39" s="1"/>
  <c r="G196" i="39"/>
  <c r="E196" i="39"/>
  <c r="U196" i="39" s="1"/>
  <c r="C196" i="39"/>
  <c r="B196" i="39"/>
  <c r="P195" i="39"/>
  <c r="K195" i="39"/>
  <c r="L195" i="39" s="1"/>
  <c r="J195" i="39"/>
  <c r="V195" i="39" s="1"/>
  <c r="G195" i="39"/>
  <c r="E195" i="39"/>
  <c r="U195" i="39" s="1"/>
  <c r="C195" i="39"/>
  <c r="B195" i="39"/>
  <c r="P194" i="39"/>
  <c r="K194" i="39"/>
  <c r="L194" i="39" s="1"/>
  <c r="J194" i="39"/>
  <c r="V194" i="39" s="1"/>
  <c r="G194" i="39"/>
  <c r="E194" i="39"/>
  <c r="U194" i="39" s="1"/>
  <c r="C194" i="39"/>
  <c r="B194" i="39"/>
  <c r="P193" i="39"/>
  <c r="K193" i="39"/>
  <c r="L193" i="39" s="1"/>
  <c r="J193" i="39"/>
  <c r="V193" i="39" s="1"/>
  <c r="G193" i="39"/>
  <c r="E193" i="39"/>
  <c r="U193" i="39" s="1"/>
  <c r="C193" i="39"/>
  <c r="B193" i="39"/>
  <c r="P192" i="39"/>
  <c r="O192" i="39" s="1"/>
  <c r="K192" i="39"/>
  <c r="L192" i="39" s="1"/>
  <c r="J192" i="39"/>
  <c r="V192" i="39" s="1"/>
  <c r="G192" i="39"/>
  <c r="E192" i="39"/>
  <c r="U192" i="39" s="1"/>
  <c r="C192" i="39"/>
  <c r="B192" i="39"/>
  <c r="P191" i="39"/>
  <c r="K191" i="39"/>
  <c r="L191" i="39" s="1"/>
  <c r="J191" i="39"/>
  <c r="V191" i="39" s="1"/>
  <c r="G191" i="39"/>
  <c r="E191" i="39"/>
  <c r="U191" i="39" s="1"/>
  <c r="C191" i="39"/>
  <c r="B191" i="39"/>
  <c r="P190" i="39"/>
  <c r="O190" i="39" s="1"/>
  <c r="K190" i="39"/>
  <c r="L190" i="39" s="1"/>
  <c r="J190" i="39"/>
  <c r="V190" i="39" s="1"/>
  <c r="G190" i="39"/>
  <c r="E190" i="39"/>
  <c r="U190" i="39" s="1"/>
  <c r="C190" i="39"/>
  <c r="B190" i="39"/>
  <c r="P189" i="39"/>
  <c r="K189" i="39"/>
  <c r="L189" i="39" s="1"/>
  <c r="J189" i="39"/>
  <c r="V189" i="39" s="1"/>
  <c r="G189" i="39"/>
  <c r="E189" i="39"/>
  <c r="U189" i="39" s="1"/>
  <c r="C189" i="39"/>
  <c r="B189" i="39"/>
  <c r="P188" i="39"/>
  <c r="O188" i="39" s="1"/>
  <c r="K188" i="39"/>
  <c r="L188" i="39" s="1"/>
  <c r="J188" i="39"/>
  <c r="V188" i="39" s="1"/>
  <c r="G188" i="39"/>
  <c r="E188" i="39"/>
  <c r="U188" i="39" s="1"/>
  <c r="C188" i="39"/>
  <c r="B188" i="39"/>
  <c r="P187" i="39"/>
  <c r="O187" i="39" s="1"/>
  <c r="K187" i="39"/>
  <c r="L187" i="39" s="1"/>
  <c r="J187" i="39"/>
  <c r="V187" i="39" s="1"/>
  <c r="G187" i="39"/>
  <c r="E187" i="39"/>
  <c r="U187" i="39" s="1"/>
  <c r="C187" i="39"/>
  <c r="B187" i="39"/>
  <c r="P186" i="39"/>
  <c r="O186" i="39" s="1"/>
  <c r="K186" i="39"/>
  <c r="L186" i="39" s="1"/>
  <c r="J186" i="39"/>
  <c r="V186" i="39" s="1"/>
  <c r="G186" i="39"/>
  <c r="E186" i="39"/>
  <c r="U186" i="39" s="1"/>
  <c r="C186" i="39"/>
  <c r="B186" i="39"/>
  <c r="P185" i="39"/>
  <c r="K185" i="39"/>
  <c r="L185" i="39" s="1"/>
  <c r="J185" i="39"/>
  <c r="V185" i="39" s="1"/>
  <c r="G185" i="39"/>
  <c r="E185" i="39"/>
  <c r="U185" i="39" s="1"/>
  <c r="C185" i="39"/>
  <c r="B185" i="39"/>
  <c r="P184" i="39"/>
  <c r="O184" i="39" s="1"/>
  <c r="K184" i="39"/>
  <c r="L184" i="39" s="1"/>
  <c r="J184" i="39"/>
  <c r="V184" i="39" s="1"/>
  <c r="G184" i="39"/>
  <c r="E184" i="39"/>
  <c r="U184" i="39" s="1"/>
  <c r="C184" i="39"/>
  <c r="B184" i="39"/>
  <c r="P183" i="39"/>
  <c r="O183" i="39" s="1"/>
  <c r="K183" i="39"/>
  <c r="L183" i="39" s="1"/>
  <c r="J183" i="39"/>
  <c r="V183" i="39" s="1"/>
  <c r="G183" i="39"/>
  <c r="E183" i="39"/>
  <c r="U183" i="39" s="1"/>
  <c r="C183" i="39"/>
  <c r="B183" i="39"/>
  <c r="P182" i="39"/>
  <c r="O182" i="39" s="1"/>
  <c r="K182" i="39"/>
  <c r="L182" i="39" s="1"/>
  <c r="J182" i="39"/>
  <c r="V182" i="39" s="1"/>
  <c r="G182" i="39"/>
  <c r="E182" i="39"/>
  <c r="U182" i="39" s="1"/>
  <c r="C182" i="39"/>
  <c r="B182" i="39"/>
  <c r="P181" i="39"/>
  <c r="K181" i="39"/>
  <c r="L181" i="39" s="1"/>
  <c r="J181" i="39"/>
  <c r="V181" i="39" s="1"/>
  <c r="G181" i="39"/>
  <c r="E181" i="39"/>
  <c r="U181" i="39" s="1"/>
  <c r="C181" i="39"/>
  <c r="B181" i="39"/>
  <c r="P180" i="39"/>
  <c r="O180" i="39" s="1"/>
  <c r="K180" i="39"/>
  <c r="L180" i="39" s="1"/>
  <c r="J180" i="39"/>
  <c r="V180" i="39" s="1"/>
  <c r="G180" i="39"/>
  <c r="E180" i="39"/>
  <c r="U180" i="39" s="1"/>
  <c r="C180" i="39"/>
  <c r="B180" i="39"/>
  <c r="P179" i="39"/>
  <c r="K179" i="39"/>
  <c r="L179" i="39" s="1"/>
  <c r="J179" i="39"/>
  <c r="V179" i="39" s="1"/>
  <c r="G179" i="39"/>
  <c r="E179" i="39"/>
  <c r="U179" i="39" s="1"/>
  <c r="C179" i="39"/>
  <c r="B179" i="39"/>
  <c r="P178" i="39"/>
  <c r="O178" i="39" s="1"/>
  <c r="K178" i="39"/>
  <c r="L178" i="39" s="1"/>
  <c r="J178" i="39"/>
  <c r="V178" i="39" s="1"/>
  <c r="G178" i="39"/>
  <c r="E178" i="39"/>
  <c r="U178" i="39" s="1"/>
  <c r="C178" i="39"/>
  <c r="B178" i="39"/>
  <c r="P177" i="39"/>
  <c r="K177" i="39"/>
  <c r="L177" i="39" s="1"/>
  <c r="J177" i="39"/>
  <c r="V177" i="39" s="1"/>
  <c r="G177" i="39"/>
  <c r="E177" i="39"/>
  <c r="U177" i="39" s="1"/>
  <c r="C177" i="39"/>
  <c r="B177" i="39"/>
  <c r="P176" i="39"/>
  <c r="O176" i="39" s="1"/>
  <c r="K176" i="39"/>
  <c r="L176" i="39" s="1"/>
  <c r="J176" i="39"/>
  <c r="V176" i="39" s="1"/>
  <c r="G176" i="39"/>
  <c r="E176" i="39"/>
  <c r="U176" i="39" s="1"/>
  <c r="C176" i="39"/>
  <c r="B176" i="39"/>
  <c r="P175" i="39"/>
  <c r="O175" i="39" s="1"/>
  <c r="K175" i="39"/>
  <c r="L175" i="39" s="1"/>
  <c r="J175" i="39"/>
  <c r="V175" i="39" s="1"/>
  <c r="G175" i="39"/>
  <c r="E175" i="39"/>
  <c r="U175" i="39" s="1"/>
  <c r="C175" i="39"/>
  <c r="B175" i="39"/>
  <c r="P174" i="39"/>
  <c r="O174" i="39" s="1"/>
  <c r="K174" i="39"/>
  <c r="L174" i="39" s="1"/>
  <c r="J174" i="39"/>
  <c r="V174" i="39" s="1"/>
  <c r="G174" i="39"/>
  <c r="E174" i="39"/>
  <c r="U174" i="39" s="1"/>
  <c r="C174" i="39"/>
  <c r="B174" i="39"/>
  <c r="P173" i="39"/>
  <c r="K173" i="39"/>
  <c r="L173" i="39" s="1"/>
  <c r="J173" i="39"/>
  <c r="V173" i="39" s="1"/>
  <c r="G173" i="39"/>
  <c r="E173" i="39"/>
  <c r="U173" i="39" s="1"/>
  <c r="C173" i="39"/>
  <c r="B173" i="39"/>
  <c r="P172" i="39"/>
  <c r="O172" i="39" s="1"/>
  <c r="K172" i="39"/>
  <c r="L172" i="39" s="1"/>
  <c r="J172" i="39"/>
  <c r="V172" i="39" s="1"/>
  <c r="G172" i="39"/>
  <c r="E172" i="39"/>
  <c r="U172" i="39" s="1"/>
  <c r="C172" i="39"/>
  <c r="B172" i="39"/>
  <c r="P171" i="39"/>
  <c r="O171" i="39" s="1"/>
  <c r="K171" i="39"/>
  <c r="L171" i="39" s="1"/>
  <c r="J171" i="39"/>
  <c r="V171" i="39" s="1"/>
  <c r="G171" i="39"/>
  <c r="E171" i="39"/>
  <c r="U171" i="39" s="1"/>
  <c r="C171" i="39"/>
  <c r="B171" i="39"/>
  <c r="P170" i="39"/>
  <c r="O170" i="39" s="1"/>
  <c r="K170" i="39"/>
  <c r="L170" i="39" s="1"/>
  <c r="J170" i="39"/>
  <c r="V170" i="39" s="1"/>
  <c r="G170" i="39"/>
  <c r="E170" i="39"/>
  <c r="U170" i="39" s="1"/>
  <c r="C170" i="39"/>
  <c r="B170" i="39"/>
  <c r="P169" i="39"/>
  <c r="K169" i="39"/>
  <c r="L169" i="39" s="1"/>
  <c r="J169" i="39"/>
  <c r="V169" i="39" s="1"/>
  <c r="G169" i="39"/>
  <c r="E169" i="39"/>
  <c r="U169" i="39" s="1"/>
  <c r="C169" i="39"/>
  <c r="B169" i="39"/>
  <c r="P168" i="39"/>
  <c r="O168" i="39" s="1"/>
  <c r="K168" i="39"/>
  <c r="L168" i="39" s="1"/>
  <c r="J168" i="39"/>
  <c r="V168" i="39" s="1"/>
  <c r="G168" i="39"/>
  <c r="E168" i="39"/>
  <c r="U168" i="39" s="1"/>
  <c r="C168" i="39"/>
  <c r="B168" i="39"/>
  <c r="P167" i="39"/>
  <c r="K167" i="39"/>
  <c r="L167" i="39" s="1"/>
  <c r="J167" i="39"/>
  <c r="V167" i="39" s="1"/>
  <c r="G167" i="39"/>
  <c r="E167" i="39"/>
  <c r="U167" i="39" s="1"/>
  <c r="C167" i="39"/>
  <c r="B167" i="39"/>
  <c r="P166" i="39"/>
  <c r="O166" i="39" s="1"/>
  <c r="K166" i="39"/>
  <c r="L166" i="39" s="1"/>
  <c r="J166" i="39"/>
  <c r="V166" i="39" s="1"/>
  <c r="G166" i="39"/>
  <c r="E166" i="39"/>
  <c r="U166" i="39" s="1"/>
  <c r="C166" i="39"/>
  <c r="B166" i="39"/>
  <c r="P165" i="39"/>
  <c r="K165" i="39"/>
  <c r="L165" i="39" s="1"/>
  <c r="J165" i="39"/>
  <c r="V165" i="39" s="1"/>
  <c r="G165" i="39"/>
  <c r="E165" i="39"/>
  <c r="U165" i="39" s="1"/>
  <c r="C165" i="39"/>
  <c r="B165" i="39"/>
  <c r="P164" i="39"/>
  <c r="O164" i="39" s="1"/>
  <c r="K164" i="39"/>
  <c r="L164" i="39" s="1"/>
  <c r="J164" i="39"/>
  <c r="V164" i="39" s="1"/>
  <c r="G164" i="39"/>
  <c r="E164" i="39"/>
  <c r="U164" i="39" s="1"/>
  <c r="C164" i="39"/>
  <c r="B164" i="39"/>
  <c r="P163" i="39"/>
  <c r="O163" i="39" s="1"/>
  <c r="K163" i="39"/>
  <c r="L163" i="39" s="1"/>
  <c r="J163" i="39"/>
  <c r="V163" i="39" s="1"/>
  <c r="G163" i="39"/>
  <c r="E163" i="39"/>
  <c r="U163" i="39" s="1"/>
  <c r="C163" i="39"/>
  <c r="B163" i="39"/>
  <c r="P162" i="39"/>
  <c r="O162" i="39" s="1"/>
  <c r="K162" i="39"/>
  <c r="L162" i="39" s="1"/>
  <c r="J162" i="39"/>
  <c r="V162" i="39" s="1"/>
  <c r="G162" i="39"/>
  <c r="E162" i="39"/>
  <c r="U162" i="39" s="1"/>
  <c r="C162" i="39"/>
  <c r="B162" i="39"/>
  <c r="P161" i="39"/>
  <c r="K161" i="39"/>
  <c r="L161" i="39" s="1"/>
  <c r="J161" i="39"/>
  <c r="V161" i="39" s="1"/>
  <c r="G161" i="39"/>
  <c r="E161" i="39"/>
  <c r="U161" i="39" s="1"/>
  <c r="C161" i="39"/>
  <c r="B161" i="39"/>
  <c r="P160" i="39"/>
  <c r="O160" i="39" s="1"/>
  <c r="K160" i="39"/>
  <c r="L160" i="39" s="1"/>
  <c r="J160" i="39"/>
  <c r="V160" i="39" s="1"/>
  <c r="G160" i="39"/>
  <c r="E160" i="39"/>
  <c r="U160" i="39" s="1"/>
  <c r="C160" i="39"/>
  <c r="B160" i="39"/>
  <c r="P159" i="39"/>
  <c r="O159" i="39" s="1"/>
  <c r="K159" i="39"/>
  <c r="L159" i="39" s="1"/>
  <c r="J159" i="39"/>
  <c r="V159" i="39" s="1"/>
  <c r="G159" i="39"/>
  <c r="E159" i="39"/>
  <c r="U159" i="39" s="1"/>
  <c r="C159" i="39"/>
  <c r="B159" i="39"/>
  <c r="P158" i="39"/>
  <c r="O158" i="39" s="1"/>
  <c r="K158" i="39"/>
  <c r="L158" i="39" s="1"/>
  <c r="J158" i="39"/>
  <c r="V158" i="39" s="1"/>
  <c r="G158" i="39"/>
  <c r="E158" i="39"/>
  <c r="U158" i="39" s="1"/>
  <c r="C158" i="39"/>
  <c r="B158" i="39"/>
  <c r="P157" i="39"/>
  <c r="K157" i="39"/>
  <c r="L157" i="39" s="1"/>
  <c r="J157" i="39"/>
  <c r="V157" i="39" s="1"/>
  <c r="G157" i="39"/>
  <c r="E157" i="39"/>
  <c r="U157" i="39" s="1"/>
  <c r="C157" i="39"/>
  <c r="B157" i="39"/>
  <c r="P156" i="39"/>
  <c r="O156" i="39" s="1"/>
  <c r="K156" i="39"/>
  <c r="L156" i="39" s="1"/>
  <c r="J156" i="39"/>
  <c r="V156" i="39" s="1"/>
  <c r="G156" i="39"/>
  <c r="E156" i="39"/>
  <c r="U156" i="39" s="1"/>
  <c r="C156" i="39"/>
  <c r="B156" i="39"/>
  <c r="P155" i="39"/>
  <c r="O155" i="39" s="1"/>
  <c r="K155" i="39"/>
  <c r="L155" i="39" s="1"/>
  <c r="J155" i="39"/>
  <c r="V155" i="39" s="1"/>
  <c r="G155" i="39"/>
  <c r="E155" i="39"/>
  <c r="U155" i="39" s="1"/>
  <c r="C155" i="39"/>
  <c r="B155" i="39"/>
  <c r="P154" i="39"/>
  <c r="O154" i="39" s="1"/>
  <c r="K154" i="39"/>
  <c r="L154" i="39" s="1"/>
  <c r="J154" i="39"/>
  <c r="V154" i="39" s="1"/>
  <c r="G154" i="39"/>
  <c r="E154" i="39"/>
  <c r="U154" i="39" s="1"/>
  <c r="C154" i="39"/>
  <c r="B154" i="39"/>
  <c r="P153" i="39"/>
  <c r="K153" i="39"/>
  <c r="L153" i="39" s="1"/>
  <c r="J153" i="39"/>
  <c r="V153" i="39" s="1"/>
  <c r="G153" i="39"/>
  <c r="E153" i="39"/>
  <c r="U153" i="39" s="1"/>
  <c r="C153" i="39"/>
  <c r="B153" i="39"/>
  <c r="P152" i="39"/>
  <c r="O152" i="39" s="1"/>
  <c r="K152" i="39"/>
  <c r="L152" i="39" s="1"/>
  <c r="J152" i="39"/>
  <c r="V152" i="39" s="1"/>
  <c r="G152" i="39"/>
  <c r="E152" i="39"/>
  <c r="U152" i="39" s="1"/>
  <c r="C152" i="39"/>
  <c r="B152" i="39"/>
  <c r="P151" i="39"/>
  <c r="O151" i="39" s="1"/>
  <c r="K151" i="39"/>
  <c r="L151" i="39" s="1"/>
  <c r="J151" i="39"/>
  <c r="V151" i="39" s="1"/>
  <c r="G151" i="39"/>
  <c r="E151" i="39"/>
  <c r="U151" i="39" s="1"/>
  <c r="C151" i="39"/>
  <c r="B151" i="39"/>
  <c r="P150" i="39"/>
  <c r="O150" i="39" s="1"/>
  <c r="K150" i="39"/>
  <c r="L150" i="39" s="1"/>
  <c r="J150" i="39"/>
  <c r="V150" i="39" s="1"/>
  <c r="G150" i="39"/>
  <c r="E150" i="39"/>
  <c r="U150" i="39" s="1"/>
  <c r="C150" i="39"/>
  <c r="B150" i="39"/>
  <c r="P149" i="39"/>
  <c r="K149" i="39"/>
  <c r="L149" i="39" s="1"/>
  <c r="J149" i="39"/>
  <c r="V149" i="39" s="1"/>
  <c r="G149" i="39"/>
  <c r="E149" i="39"/>
  <c r="U149" i="39" s="1"/>
  <c r="C149" i="39"/>
  <c r="B149" i="39"/>
  <c r="P148" i="39"/>
  <c r="O148" i="39" s="1"/>
  <c r="K148" i="39"/>
  <c r="L148" i="39" s="1"/>
  <c r="J148" i="39"/>
  <c r="V148" i="39" s="1"/>
  <c r="G148" i="39"/>
  <c r="E148" i="39"/>
  <c r="U148" i="39" s="1"/>
  <c r="C148" i="39"/>
  <c r="B148" i="39"/>
  <c r="P147" i="39"/>
  <c r="O147" i="39" s="1"/>
  <c r="K147" i="39"/>
  <c r="L147" i="39" s="1"/>
  <c r="J147" i="39"/>
  <c r="V147" i="39" s="1"/>
  <c r="G147" i="39"/>
  <c r="E147" i="39"/>
  <c r="U147" i="39" s="1"/>
  <c r="C147" i="39"/>
  <c r="B147" i="39"/>
  <c r="P146" i="39"/>
  <c r="O146" i="39" s="1"/>
  <c r="K146" i="39"/>
  <c r="L146" i="39" s="1"/>
  <c r="J146" i="39"/>
  <c r="V146" i="39" s="1"/>
  <c r="G146" i="39"/>
  <c r="E146" i="39"/>
  <c r="U146" i="39" s="1"/>
  <c r="C146" i="39"/>
  <c r="B146" i="39"/>
  <c r="P145" i="39"/>
  <c r="O145" i="39" s="1"/>
  <c r="K145" i="39"/>
  <c r="L145" i="39" s="1"/>
  <c r="J145" i="39"/>
  <c r="V145" i="39" s="1"/>
  <c r="G145" i="39"/>
  <c r="E145" i="39"/>
  <c r="U145" i="39" s="1"/>
  <c r="C145" i="39"/>
  <c r="B145" i="39"/>
  <c r="P144" i="39"/>
  <c r="O144" i="39" s="1"/>
  <c r="K144" i="39"/>
  <c r="L144" i="39" s="1"/>
  <c r="J144" i="39"/>
  <c r="V144" i="39" s="1"/>
  <c r="G144" i="39"/>
  <c r="E144" i="39"/>
  <c r="U144" i="39" s="1"/>
  <c r="C144" i="39"/>
  <c r="B144" i="39"/>
  <c r="P143" i="39"/>
  <c r="O143" i="39" s="1"/>
  <c r="K143" i="39"/>
  <c r="L143" i="39" s="1"/>
  <c r="J143" i="39"/>
  <c r="V143" i="39" s="1"/>
  <c r="G143" i="39"/>
  <c r="E143" i="39"/>
  <c r="U143" i="39" s="1"/>
  <c r="C143" i="39"/>
  <c r="B143" i="39"/>
  <c r="P142" i="39"/>
  <c r="O142" i="39" s="1"/>
  <c r="K142" i="39"/>
  <c r="L142" i="39" s="1"/>
  <c r="J142" i="39"/>
  <c r="V142" i="39" s="1"/>
  <c r="G142" i="39"/>
  <c r="E142" i="39"/>
  <c r="U142" i="39" s="1"/>
  <c r="C142" i="39"/>
  <c r="B142" i="39"/>
  <c r="P141" i="39"/>
  <c r="O141" i="39" s="1"/>
  <c r="K141" i="39"/>
  <c r="L141" i="39" s="1"/>
  <c r="J141" i="39"/>
  <c r="V141" i="39" s="1"/>
  <c r="G141" i="39"/>
  <c r="E141" i="39"/>
  <c r="U141" i="39" s="1"/>
  <c r="C141" i="39"/>
  <c r="B141" i="39"/>
  <c r="P140" i="39"/>
  <c r="O140" i="39" s="1"/>
  <c r="K140" i="39"/>
  <c r="L140" i="39" s="1"/>
  <c r="J140" i="39"/>
  <c r="V140" i="39" s="1"/>
  <c r="G140" i="39"/>
  <c r="E140" i="39"/>
  <c r="U140" i="39" s="1"/>
  <c r="C140" i="39"/>
  <c r="B140" i="39"/>
  <c r="P139" i="39"/>
  <c r="O139" i="39" s="1"/>
  <c r="K139" i="39"/>
  <c r="L139" i="39" s="1"/>
  <c r="J139" i="39"/>
  <c r="V139" i="39" s="1"/>
  <c r="G139" i="39"/>
  <c r="E139" i="39"/>
  <c r="U139" i="39" s="1"/>
  <c r="C139" i="39"/>
  <c r="B139" i="39"/>
  <c r="P138" i="39"/>
  <c r="O138" i="39" s="1"/>
  <c r="K138" i="39"/>
  <c r="L138" i="39" s="1"/>
  <c r="J138" i="39"/>
  <c r="V138" i="39" s="1"/>
  <c r="G138" i="39"/>
  <c r="E138" i="39"/>
  <c r="U138" i="39" s="1"/>
  <c r="C138" i="39"/>
  <c r="B138" i="39"/>
  <c r="P137" i="39"/>
  <c r="O137" i="39" s="1"/>
  <c r="K137" i="39"/>
  <c r="L137" i="39" s="1"/>
  <c r="J137" i="39"/>
  <c r="V137" i="39" s="1"/>
  <c r="G137" i="39"/>
  <c r="E137" i="39"/>
  <c r="U137" i="39" s="1"/>
  <c r="C137" i="39"/>
  <c r="B137" i="39"/>
  <c r="P136" i="39"/>
  <c r="O136" i="39" s="1"/>
  <c r="K136" i="39"/>
  <c r="L136" i="39" s="1"/>
  <c r="J136" i="39"/>
  <c r="V136" i="39" s="1"/>
  <c r="G136" i="39"/>
  <c r="E136" i="39"/>
  <c r="U136" i="39" s="1"/>
  <c r="C136" i="39"/>
  <c r="B136" i="39"/>
  <c r="P135" i="39"/>
  <c r="O135" i="39" s="1"/>
  <c r="K135" i="39"/>
  <c r="L135" i="39" s="1"/>
  <c r="J135" i="39"/>
  <c r="V135" i="39" s="1"/>
  <c r="G135" i="39"/>
  <c r="E135" i="39"/>
  <c r="U135" i="39" s="1"/>
  <c r="C135" i="39"/>
  <c r="B135" i="39"/>
  <c r="P134" i="39"/>
  <c r="O134" i="39" s="1"/>
  <c r="K134" i="39"/>
  <c r="L134" i="39" s="1"/>
  <c r="J134" i="39"/>
  <c r="V134" i="39" s="1"/>
  <c r="G134" i="39"/>
  <c r="E134" i="39"/>
  <c r="U134" i="39" s="1"/>
  <c r="C134" i="39"/>
  <c r="B134" i="39"/>
  <c r="P133" i="39"/>
  <c r="O133" i="39" s="1"/>
  <c r="K133" i="39"/>
  <c r="L133" i="39" s="1"/>
  <c r="J133" i="39"/>
  <c r="V133" i="39" s="1"/>
  <c r="G133" i="39"/>
  <c r="E133" i="39"/>
  <c r="U133" i="39" s="1"/>
  <c r="C133" i="39"/>
  <c r="B133" i="39"/>
  <c r="P132" i="39"/>
  <c r="O132" i="39" s="1"/>
  <c r="K132" i="39"/>
  <c r="L132" i="39" s="1"/>
  <c r="J132" i="39"/>
  <c r="V132" i="39" s="1"/>
  <c r="G132" i="39"/>
  <c r="E132" i="39"/>
  <c r="U132" i="39" s="1"/>
  <c r="C132" i="39"/>
  <c r="B132" i="39"/>
  <c r="P131" i="39"/>
  <c r="O131" i="39" s="1"/>
  <c r="K131" i="39"/>
  <c r="L131" i="39" s="1"/>
  <c r="J131" i="39"/>
  <c r="V131" i="39" s="1"/>
  <c r="G131" i="39"/>
  <c r="E131" i="39"/>
  <c r="U131" i="39" s="1"/>
  <c r="C131" i="39"/>
  <c r="B131" i="39"/>
  <c r="P130" i="39"/>
  <c r="O130" i="39" s="1"/>
  <c r="K130" i="39"/>
  <c r="L130" i="39" s="1"/>
  <c r="J130" i="39"/>
  <c r="V130" i="39" s="1"/>
  <c r="G130" i="39"/>
  <c r="E130" i="39"/>
  <c r="U130" i="39" s="1"/>
  <c r="C130" i="39"/>
  <c r="B130" i="39"/>
  <c r="P129" i="39"/>
  <c r="O129" i="39" s="1"/>
  <c r="K129" i="39"/>
  <c r="L129" i="39" s="1"/>
  <c r="J129" i="39"/>
  <c r="V129" i="39" s="1"/>
  <c r="G129" i="39"/>
  <c r="E129" i="39"/>
  <c r="U129" i="39" s="1"/>
  <c r="C129" i="39"/>
  <c r="B129" i="39"/>
  <c r="P128" i="39"/>
  <c r="O128" i="39" s="1"/>
  <c r="K128" i="39"/>
  <c r="L128" i="39" s="1"/>
  <c r="J128" i="39"/>
  <c r="V128" i="39" s="1"/>
  <c r="G128" i="39"/>
  <c r="E128" i="39"/>
  <c r="U128" i="39" s="1"/>
  <c r="C128" i="39"/>
  <c r="B128" i="39"/>
  <c r="P127" i="39"/>
  <c r="O127" i="39" s="1"/>
  <c r="K127" i="39"/>
  <c r="L127" i="39" s="1"/>
  <c r="J127" i="39"/>
  <c r="V127" i="39" s="1"/>
  <c r="G127" i="39"/>
  <c r="E127" i="39"/>
  <c r="U127" i="39" s="1"/>
  <c r="C127" i="39"/>
  <c r="B127" i="39"/>
  <c r="P126" i="39"/>
  <c r="O126" i="39" s="1"/>
  <c r="K126" i="39"/>
  <c r="L126" i="39" s="1"/>
  <c r="J126" i="39"/>
  <c r="V126" i="39" s="1"/>
  <c r="G126" i="39"/>
  <c r="E126" i="39"/>
  <c r="U126" i="39" s="1"/>
  <c r="C126" i="39"/>
  <c r="B126" i="39"/>
  <c r="P125" i="39"/>
  <c r="O125" i="39" s="1"/>
  <c r="K125" i="39"/>
  <c r="L125" i="39" s="1"/>
  <c r="J125" i="39"/>
  <c r="V125" i="39" s="1"/>
  <c r="G125" i="39"/>
  <c r="E125" i="39"/>
  <c r="U125" i="39" s="1"/>
  <c r="C125" i="39"/>
  <c r="B125" i="39"/>
  <c r="P124" i="39"/>
  <c r="O124" i="39" s="1"/>
  <c r="K124" i="39"/>
  <c r="L124" i="39" s="1"/>
  <c r="J124" i="39"/>
  <c r="V124" i="39" s="1"/>
  <c r="G124" i="39"/>
  <c r="E124" i="39"/>
  <c r="U124" i="39" s="1"/>
  <c r="C124" i="39"/>
  <c r="B124" i="39"/>
  <c r="P123" i="39"/>
  <c r="O123" i="39" s="1"/>
  <c r="K123" i="39"/>
  <c r="L123" i="39" s="1"/>
  <c r="J123" i="39"/>
  <c r="V123" i="39" s="1"/>
  <c r="G123" i="39"/>
  <c r="E123" i="39"/>
  <c r="U123" i="39" s="1"/>
  <c r="C123" i="39"/>
  <c r="B123" i="39"/>
  <c r="P122" i="39"/>
  <c r="O122" i="39" s="1"/>
  <c r="K122" i="39"/>
  <c r="L122" i="39" s="1"/>
  <c r="J122" i="39"/>
  <c r="V122" i="39" s="1"/>
  <c r="G122" i="39"/>
  <c r="E122" i="39"/>
  <c r="U122" i="39" s="1"/>
  <c r="C122" i="39"/>
  <c r="B122" i="39"/>
  <c r="P121" i="39"/>
  <c r="O121" i="39" s="1"/>
  <c r="K121" i="39"/>
  <c r="L121" i="39" s="1"/>
  <c r="J121" i="39"/>
  <c r="V121" i="39" s="1"/>
  <c r="G121" i="39"/>
  <c r="E121" i="39"/>
  <c r="U121" i="39" s="1"/>
  <c r="C121" i="39"/>
  <c r="B121" i="39"/>
  <c r="P120" i="39"/>
  <c r="O120" i="39" s="1"/>
  <c r="K120" i="39"/>
  <c r="L120" i="39" s="1"/>
  <c r="J120" i="39"/>
  <c r="V120" i="39" s="1"/>
  <c r="G120" i="39"/>
  <c r="E120" i="39"/>
  <c r="U120" i="39" s="1"/>
  <c r="C120" i="39"/>
  <c r="B120" i="39"/>
  <c r="P119" i="39"/>
  <c r="O119" i="39" s="1"/>
  <c r="K119" i="39"/>
  <c r="L119" i="39" s="1"/>
  <c r="J119" i="39"/>
  <c r="V119" i="39" s="1"/>
  <c r="G119" i="39"/>
  <c r="E119" i="39"/>
  <c r="U119" i="39" s="1"/>
  <c r="C119" i="39"/>
  <c r="B119" i="39"/>
  <c r="P118" i="39"/>
  <c r="O118" i="39" s="1"/>
  <c r="K118" i="39"/>
  <c r="L118" i="39" s="1"/>
  <c r="J118" i="39"/>
  <c r="V118" i="39" s="1"/>
  <c r="G118" i="39"/>
  <c r="E118" i="39"/>
  <c r="U118" i="39" s="1"/>
  <c r="C118" i="39"/>
  <c r="B118" i="39"/>
  <c r="P117" i="39"/>
  <c r="O117" i="39" s="1"/>
  <c r="K117" i="39"/>
  <c r="L117" i="39" s="1"/>
  <c r="J117" i="39"/>
  <c r="V117" i="39" s="1"/>
  <c r="G117" i="39"/>
  <c r="E117" i="39"/>
  <c r="U117" i="39" s="1"/>
  <c r="C117" i="39"/>
  <c r="B117" i="39"/>
  <c r="P116" i="39"/>
  <c r="O116" i="39" s="1"/>
  <c r="K116" i="39"/>
  <c r="L116" i="39" s="1"/>
  <c r="J116" i="39"/>
  <c r="V116" i="39" s="1"/>
  <c r="G116" i="39"/>
  <c r="E116" i="39"/>
  <c r="U116" i="39" s="1"/>
  <c r="C116" i="39"/>
  <c r="B116" i="39"/>
  <c r="P115" i="39"/>
  <c r="O115" i="39" s="1"/>
  <c r="K115" i="39"/>
  <c r="L115" i="39" s="1"/>
  <c r="J115" i="39"/>
  <c r="V115" i="39" s="1"/>
  <c r="G115" i="39"/>
  <c r="E115" i="39"/>
  <c r="U115" i="39" s="1"/>
  <c r="C115" i="39"/>
  <c r="B115" i="39"/>
  <c r="P114" i="39"/>
  <c r="O114" i="39" s="1"/>
  <c r="K114" i="39"/>
  <c r="L114" i="39" s="1"/>
  <c r="J114" i="39"/>
  <c r="V114" i="39" s="1"/>
  <c r="G114" i="39"/>
  <c r="E114" i="39"/>
  <c r="U114" i="39" s="1"/>
  <c r="C114" i="39"/>
  <c r="B114" i="39"/>
  <c r="P113" i="39"/>
  <c r="O113" i="39" s="1"/>
  <c r="K113" i="39"/>
  <c r="L113" i="39" s="1"/>
  <c r="J113" i="39"/>
  <c r="V113" i="39" s="1"/>
  <c r="G113" i="39"/>
  <c r="E113" i="39"/>
  <c r="U113" i="39" s="1"/>
  <c r="C113" i="39"/>
  <c r="B113" i="39"/>
  <c r="P112" i="39"/>
  <c r="O112" i="39" s="1"/>
  <c r="K112" i="39"/>
  <c r="L112" i="39" s="1"/>
  <c r="J112" i="39"/>
  <c r="V112" i="39" s="1"/>
  <c r="G112" i="39"/>
  <c r="E112" i="39"/>
  <c r="U112" i="39" s="1"/>
  <c r="C112" i="39"/>
  <c r="B112" i="39"/>
  <c r="P111" i="39"/>
  <c r="O111" i="39" s="1"/>
  <c r="K111" i="39"/>
  <c r="L111" i="39" s="1"/>
  <c r="J111" i="39"/>
  <c r="V111" i="39" s="1"/>
  <c r="G111" i="39"/>
  <c r="E111" i="39"/>
  <c r="U111" i="39" s="1"/>
  <c r="C111" i="39"/>
  <c r="B111" i="39"/>
  <c r="P110" i="39"/>
  <c r="O110" i="39" s="1"/>
  <c r="K110" i="39"/>
  <c r="L110" i="39" s="1"/>
  <c r="J110" i="39"/>
  <c r="V110" i="39" s="1"/>
  <c r="G110" i="39"/>
  <c r="E110" i="39"/>
  <c r="U110" i="39" s="1"/>
  <c r="C110" i="39"/>
  <c r="B110" i="39"/>
  <c r="P109" i="39"/>
  <c r="O109" i="39" s="1"/>
  <c r="K109" i="39"/>
  <c r="L109" i="39" s="1"/>
  <c r="J109" i="39"/>
  <c r="V109" i="39" s="1"/>
  <c r="G109" i="39"/>
  <c r="E109" i="39"/>
  <c r="U109" i="39" s="1"/>
  <c r="C109" i="39"/>
  <c r="B109" i="39"/>
  <c r="P108" i="39"/>
  <c r="O108" i="39" s="1"/>
  <c r="K108" i="39"/>
  <c r="L108" i="39" s="1"/>
  <c r="J108" i="39"/>
  <c r="V108" i="39" s="1"/>
  <c r="G108" i="39"/>
  <c r="E108" i="39"/>
  <c r="U108" i="39" s="1"/>
  <c r="C108" i="39"/>
  <c r="B108" i="39"/>
  <c r="P107" i="39"/>
  <c r="O107" i="39" s="1"/>
  <c r="K107" i="39"/>
  <c r="L107" i="39" s="1"/>
  <c r="J107" i="39"/>
  <c r="V107" i="39" s="1"/>
  <c r="G107" i="39"/>
  <c r="E107" i="39"/>
  <c r="U107" i="39" s="1"/>
  <c r="C107" i="39"/>
  <c r="B107" i="39"/>
  <c r="P106" i="39"/>
  <c r="O106" i="39" s="1"/>
  <c r="K106" i="39"/>
  <c r="L106" i="39" s="1"/>
  <c r="J106" i="39"/>
  <c r="V106" i="39" s="1"/>
  <c r="G106" i="39"/>
  <c r="E106" i="39"/>
  <c r="U106" i="39" s="1"/>
  <c r="C106" i="39"/>
  <c r="B106" i="39"/>
  <c r="P105" i="39"/>
  <c r="O105" i="39" s="1"/>
  <c r="K105" i="39"/>
  <c r="L105" i="39" s="1"/>
  <c r="J105" i="39"/>
  <c r="V105" i="39" s="1"/>
  <c r="G105" i="39"/>
  <c r="E105" i="39"/>
  <c r="U105" i="39" s="1"/>
  <c r="C105" i="39"/>
  <c r="B105" i="39"/>
  <c r="P104" i="39"/>
  <c r="O104" i="39" s="1"/>
  <c r="K104" i="39"/>
  <c r="L104" i="39" s="1"/>
  <c r="J104" i="39"/>
  <c r="V104" i="39" s="1"/>
  <c r="G104" i="39"/>
  <c r="E104" i="39"/>
  <c r="U104" i="39" s="1"/>
  <c r="C104" i="39"/>
  <c r="B104" i="39"/>
  <c r="P103" i="39"/>
  <c r="O103" i="39" s="1"/>
  <c r="K103" i="39"/>
  <c r="L103" i="39" s="1"/>
  <c r="J103" i="39"/>
  <c r="V103" i="39" s="1"/>
  <c r="G103" i="39"/>
  <c r="E103" i="39"/>
  <c r="U103" i="39" s="1"/>
  <c r="C103" i="39"/>
  <c r="B103" i="39"/>
  <c r="P102" i="39"/>
  <c r="O102" i="39" s="1"/>
  <c r="K102" i="39"/>
  <c r="L102" i="39" s="1"/>
  <c r="J102" i="39"/>
  <c r="V102" i="39" s="1"/>
  <c r="G102" i="39"/>
  <c r="E102" i="39"/>
  <c r="U102" i="39" s="1"/>
  <c r="C102" i="39"/>
  <c r="B102" i="39"/>
  <c r="P101" i="39"/>
  <c r="O101" i="39" s="1"/>
  <c r="K101" i="39"/>
  <c r="L101" i="39" s="1"/>
  <c r="J101" i="39"/>
  <c r="V101" i="39" s="1"/>
  <c r="G101" i="39"/>
  <c r="E101" i="39"/>
  <c r="U101" i="39" s="1"/>
  <c r="C101" i="39"/>
  <c r="B101" i="39"/>
  <c r="P100" i="39"/>
  <c r="O100" i="39" s="1"/>
  <c r="K100" i="39"/>
  <c r="L100" i="39" s="1"/>
  <c r="J100" i="39"/>
  <c r="V100" i="39" s="1"/>
  <c r="G100" i="39"/>
  <c r="E100" i="39"/>
  <c r="U100" i="39" s="1"/>
  <c r="C100" i="39"/>
  <c r="B100" i="39"/>
  <c r="P99" i="39"/>
  <c r="O99" i="39" s="1"/>
  <c r="K99" i="39"/>
  <c r="L99" i="39" s="1"/>
  <c r="J99" i="39"/>
  <c r="V99" i="39" s="1"/>
  <c r="G99" i="39"/>
  <c r="E99" i="39"/>
  <c r="U99" i="39" s="1"/>
  <c r="C99" i="39"/>
  <c r="B99" i="39"/>
  <c r="P98" i="39"/>
  <c r="O98" i="39" s="1"/>
  <c r="K98" i="39"/>
  <c r="L98" i="39" s="1"/>
  <c r="J98" i="39"/>
  <c r="V98" i="39" s="1"/>
  <c r="G98" i="39"/>
  <c r="E98" i="39"/>
  <c r="U98" i="39" s="1"/>
  <c r="C98" i="39"/>
  <c r="B98" i="39"/>
  <c r="P97" i="39"/>
  <c r="O97" i="39" s="1"/>
  <c r="K97" i="39"/>
  <c r="L97" i="39" s="1"/>
  <c r="J97" i="39"/>
  <c r="V97" i="39" s="1"/>
  <c r="G97" i="39"/>
  <c r="E97" i="39"/>
  <c r="U97" i="39" s="1"/>
  <c r="C97" i="39"/>
  <c r="B97" i="39"/>
  <c r="P96" i="39"/>
  <c r="O96" i="39" s="1"/>
  <c r="K96" i="39"/>
  <c r="L96" i="39" s="1"/>
  <c r="J96" i="39"/>
  <c r="V96" i="39" s="1"/>
  <c r="G96" i="39"/>
  <c r="E96" i="39"/>
  <c r="U96" i="39" s="1"/>
  <c r="C96" i="39"/>
  <c r="B96" i="39"/>
  <c r="P95" i="39"/>
  <c r="O95" i="39" s="1"/>
  <c r="K95" i="39"/>
  <c r="L95" i="39" s="1"/>
  <c r="J95" i="39"/>
  <c r="V95" i="39" s="1"/>
  <c r="G95" i="39"/>
  <c r="E95" i="39"/>
  <c r="U95" i="39" s="1"/>
  <c r="C95" i="39"/>
  <c r="B95" i="39"/>
  <c r="P94" i="39"/>
  <c r="O94" i="39" s="1"/>
  <c r="K94" i="39"/>
  <c r="L94" i="39" s="1"/>
  <c r="J94" i="39"/>
  <c r="V94" i="39" s="1"/>
  <c r="G94" i="39"/>
  <c r="E94" i="39"/>
  <c r="U94" i="39" s="1"/>
  <c r="C94" i="39"/>
  <c r="B94" i="39"/>
  <c r="P93" i="39"/>
  <c r="O93" i="39" s="1"/>
  <c r="K93" i="39"/>
  <c r="L93" i="39" s="1"/>
  <c r="J93" i="39"/>
  <c r="V93" i="39" s="1"/>
  <c r="G93" i="39"/>
  <c r="E93" i="39"/>
  <c r="U93" i="39" s="1"/>
  <c r="C93" i="39"/>
  <c r="B93" i="39"/>
  <c r="P92" i="39"/>
  <c r="O92" i="39" s="1"/>
  <c r="K92" i="39"/>
  <c r="L92" i="39" s="1"/>
  <c r="J92" i="39"/>
  <c r="V92" i="39" s="1"/>
  <c r="G92" i="39"/>
  <c r="E92" i="39"/>
  <c r="U92" i="39" s="1"/>
  <c r="C92" i="39"/>
  <c r="B92" i="39"/>
  <c r="P91" i="39"/>
  <c r="O91" i="39" s="1"/>
  <c r="K91" i="39"/>
  <c r="L91" i="39" s="1"/>
  <c r="J91" i="39"/>
  <c r="V91" i="39" s="1"/>
  <c r="G91" i="39"/>
  <c r="E91" i="39"/>
  <c r="U91" i="39" s="1"/>
  <c r="C91" i="39"/>
  <c r="B91" i="39"/>
  <c r="P90" i="39"/>
  <c r="O90" i="39" s="1"/>
  <c r="K90" i="39"/>
  <c r="L90" i="39" s="1"/>
  <c r="J90" i="39"/>
  <c r="V90" i="39" s="1"/>
  <c r="G90" i="39"/>
  <c r="E90" i="39"/>
  <c r="U90" i="39" s="1"/>
  <c r="C90" i="39"/>
  <c r="B90" i="39"/>
  <c r="P89" i="39"/>
  <c r="O89" i="39" s="1"/>
  <c r="K89" i="39"/>
  <c r="L89" i="39" s="1"/>
  <c r="J89" i="39"/>
  <c r="V89" i="39" s="1"/>
  <c r="G89" i="39"/>
  <c r="E89" i="39"/>
  <c r="U89" i="39" s="1"/>
  <c r="C89" i="39"/>
  <c r="B89" i="39"/>
  <c r="P88" i="39"/>
  <c r="O88" i="39" s="1"/>
  <c r="K88" i="39"/>
  <c r="L88" i="39" s="1"/>
  <c r="J88" i="39"/>
  <c r="V88" i="39" s="1"/>
  <c r="G88" i="39"/>
  <c r="E88" i="39"/>
  <c r="U88" i="39" s="1"/>
  <c r="C88" i="39"/>
  <c r="B88" i="39"/>
  <c r="P87" i="39"/>
  <c r="O87" i="39" s="1"/>
  <c r="K87" i="39"/>
  <c r="L87" i="39" s="1"/>
  <c r="J87" i="39"/>
  <c r="V87" i="39" s="1"/>
  <c r="G87" i="39"/>
  <c r="E87" i="39"/>
  <c r="U87" i="39" s="1"/>
  <c r="C87" i="39"/>
  <c r="B87" i="39"/>
  <c r="P86" i="39"/>
  <c r="O86" i="39" s="1"/>
  <c r="K86" i="39"/>
  <c r="L86" i="39" s="1"/>
  <c r="J86" i="39"/>
  <c r="V86" i="39" s="1"/>
  <c r="G86" i="39"/>
  <c r="E86" i="39"/>
  <c r="U86" i="39" s="1"/>
  <c r="C86" i="39"/>
  <c r="B86" i="39"/>
  <c r="P85" i="39"/>
  <c r="O85" i="39" s="1"/>
  <c r="K85" i="39"/>
  <c r="L85" i="39" s="1"/>
  <c r="J85" i="39"/>
  <c r="V85" i="39" s="1"/>
  <c r="G85" i="39"/>
  <c r="E85" i="39"/>
  <c r="U85" i="39" s="1"/>
  <c r="C85" i="39"/>
  <c r="B85" i="39"/>
  <c r="P84" i="39"/>
  <c r="O84" i="39" s="1"/>
  <c r="K84" i="39"/>
  <c r="L84" i="39" s="1"/>
  <c r="J84" i="39"/>
  <c r="V84" i="39" s="1"/>
  <c r="G84" i="39"/>
  <c r="E84" i="39"/>
  <c r="U84" i="39" s="1"/>
  <c r="C84" i="39"/>
  <c r="B84" i="39"/>
  <c r="P83" i="39"/>
  <c r="O83" i="39" s="1"/>
  <c r="K83" i="39"/>
  <c r="L83" i="39" s="1"/>
  <c r="J83" i="39"/>
  <c r="V83" i="39" s="1"/>
  <c r="G83" i="39"/>
  <c r="E83" i="39"/>
  <c r="U83" i="39" s="1"/>
  <c r="C83" i="39"/>
  <c r="B83" i="39"/>
  <c r="P82" i="39"/>
  <c r="O82" i="39" s="1"/>
  <c r="K82" i="39"/>
  <c r="L82" i="39" s="1"/>
  <c r="J82" i="39"/>
  <c r="V82" i="39" s="1"/>
  <c r="G82" i="39"/>
  <c r="E82" i="39"/>
  <c r="U82" i="39" s="1"/>
  <c r="C82" i="39"/>
  <c r="B82" i="39"/>
  <c r="P81" i="39"/>
  <c r="O81" i="39" s="1"/>
  <c r="K81" i="39"/>
  <c r="L81" i="39" s="1"/>
  <c r="J81" i="39"/>
  <c r="V81" i="39" s="1"/>
  <c r="G81" i="39"/>
  <c r="E81" i="39"/>
  <c r="U81" i="39" s="1"/>
  <c r="C81" i="39"/>
  <c r="B81" i="39"/>
  <c r="P80" i="39"/>
  <c r="O80" i="39" s="1"/>
  <c r="K80" i="39"/>
  <c r="L80" i="39" s="1"/>
  <c r="J80" i="39"/>
  <c r="V80" i="39" s="1"/>
  <c r="G80" i="39"/>
  <c r="E80" i="39"/>
  <c r="U80" i="39" s="1"/>
  <c r="C80" i="39"/>
  <c r="B80" i="39"/>
  <c r="P79" i="39"/>
  <c r="O79" i="39" s="1"/>
  <c r="K79" i="39"/>
  <c r="L79" i="39" s="1"/>
  <c r="J79" i="39"/>
  <c r="V79" i="39" s="1"/>
  <c r="G79" i="39"/>
  <c r="E79" i="39"/>
  <c r="U79" i="39" s="1"/>
  <c r="C79" i="39"/>
  <c r="B79" i="39"/>
  <c r="P78" i="39"/>
  <c r="O78" i="39" s="1"/>
  <c r="K78" i="39"/>
  <c r="L78" i="39" s="1"/>
  <c r="J78" i="39"/>
  <c r="V78" i="39" s="1"/>
  <c r="G78" i="39"/>
  <c r="E78" i="39"/>
  <c r="U78" i="39" s="1"/>
  <c r="C78" i="39"/>
  <c r="B78" i="39"/>
  <c r="P77" i="39"/>
  <c r="O77" i="39" s="1"/>
  <c r="K77" i="39"/>
  <c r="L77" i="39" s="1"/>
  <c r="J77" i="39"/>
  <c r="V77" i="39" s="1"/>
  <c r="G77" i="39"/>
  <c r="E77" i="39"/>
  <c r="U77" i="39" s="1"/>
  <c r="C77" i="39"/>
  <c r="B77" i="39"/>
  <c r="P76" i="39"/>
  <c r="O76" i="39" s="1"/>
  <c r="K76" i="39"/>
  <c r="L76" i="39" s="1"/>
  <c r="J76" i="39"/>
  <c r="V76" i="39" s="1"/>
  <c r="G76" i="39"/>
  <c r="E76" i="39"/>
  <c r="U76" i="39" s="1"/>
  <c r="C76" i="39"/>
  <c r="B76" i="39"/>
  <c r="P75" i="39"/>
  <c r="O75" i="39" s="1"/>
  <c r="K75" i="39"/>
  <c r="L75" i="39" s="1"/>
  <c r="J75" i="39"/>
  <c r="V75" i="39" s="1"/>
  <c r="G75" i="39"/>
  <c r="E75" i="39"/>
  <c r="U75" i="39" s="1"/>
  <c r="C75" i="39"/>
  <c r="B75" i="39"/>
  <c r="P74" i="39"/>
  <c r="O74" i="39" s="1"/>
  <c r="K74" i="39"/>
  <c r="L74" i="39" s="1"/>
  <c r="J74" i="39"/>
  <c r="V74" i="39" s="1"/>
  <c r="G74" i="39"/>
  <c r="E74" i="39"/>
  <c r="U74" i="39" s="1"/>
  <c r="C74" i="39"/>
  <c r="B74" i="39"/>
  <c r="P73" i="39"/>
  <c r="O73" i="39" s="1"/>
  <c r="K73" i="39"/>
  <c r="L73" i="39" s="1"/>
  <c r="J73" i="39"/>
  <c r="V73" i="39" s="1"/>
  <c r="G73" i="39"/>
  <c r="E73" i="39"/>
  <c r="U73" i="39" s="1"/>
  <c r="C73" i="39"/>
  <c r="B73" i="39"/>
  <c r="P72" i="39"/>
  <c r="O72" i="39" s="1"/>
  <c r="K72" i="39"/>
  <c r="L72" i="39" s="1"/>
  <c r="J72" i="39"/>
  <c r="V72" i="39" s="1"/>
  <c r="G72" i="39"/>
  <c r="E72" i="39"/>
  <c r="U72" i="39" s="1"/>
  <c r="C72" i="39"/>
  <c r="B72" i="39"/>
  <c r="P71" i="39"/>
  <c r="O71" i="39" s="1"/>
  <c r="K71" i="39"/>
  <c r="L71" i="39" s="1"/>
  <c r="J71" i="39"/>
  <c r="V71" i="39" s="1"/>
  <c r="G71" i="39"/>
  <c r="E71" i="39"/>
  <c r="U71" i="39" s="1"/>
  <c r="C71" i="39"/>
  <c r="B71" i="39"/>
  <c r="P70" i="39"/>
  <c r="O70" i="39" s="1"/>
  <c r="K70" i="39"/>
  <c r="L70" i="39" s="1"/>
  <c r="J70" i="39"/>
  <c r="V70" i="39" s="1"/>
  <c r="G70" i="39"/>
  <c r="E70" i="39"/>
  <c r="U70" i="39" s="1"/>
  <c r="C70" i="39"/>
  <c r="B70" i="39"/>
  <c r="P69" i="39"/>
  <c r="O69" i="39" s="1"/>
  <c r="K69" i="39"/>
  <c r="L69" i="39" s="1"/>
  <c r="J69" i="39"/>
  <c r="V69" i="39" s="1"/>
  <c r="G69" i="39"/>
  <c r="E69" i="39"/>
  <c r="U69" i="39" s="1"/>
  <c r="C69" i="39"/>
  <c r="B69" i="39"/>
  <c r="P68" i="39"/>
  <c r="O68" i="39" s="1"/>
  <c r="K68" i="39"/>
  <c r="L68" i="39" s="1"/>
  <c r="J68" i="39"/>
  <c r="V68" i="39" s="1"/>
  <c r="G68" i="39"/>
  <c r="E68" i="39"/>
  <c r="U68" i="39" s="1"/>
  <c r="C68" i="39"/>
  <c r="B68" i="39"/>
  <c r="P67" i="39"/>
  <c r="O67" i="39" s="1"/>
  <c r="K67" i="39"/>
  <c r="L67" i="39" s="1"/>
  <c r="J67" i="39"/>
  <c r="V67" i="39" s="1"/>
  <c r="G67" i="39"/>
  <c r="E67" i="39"/>
  <c r="U67" i="39" s="1"/>
  <c r="C67" i="39"/>
  <c r="B67" i="39"/>
  <c r="P66" i="39"/>
  <c r="O66" i="39" s="1"/>
  <c r="K66" i="39"/>
  <c r="L66" i="39" s="1"/>
  <c r="J66" i="39"/>
  <c r="V66" i="39" s="1"/>
  <c r="G66" i="39"/>
  <c r="E66" i="39"/>
  <c r="U66" i="39" s="1"/>
  <c r="C66" i="39"/>
  <c r="B66" i="39"/>
  <c r="P65" i="39"/>
  <c r="K65" i="39"/>
  <c r="L65" i="39" s="1"/>
  <c r="J65" i="39"/>
  <c r="V65" i="39" s="1"/>
  <c r="G65" i="39"/>
  <c r="E65" i="39"/>
  <c r="U65" i="39" s="1"/>
  <c r="C65" i="39"/>
  <c r="B65" i="39"/>
  <c r="P64" i="39"/>
  <c r="O64" i="39" s="1"/>
  <c r="K64" i="39"/>
  <c r="L64" i="39" s="1"/>
  <c r="J64" i="39"/>
  <c r="V64" i="39" s="1"/>
  <c r="G64" i="39"/>
  <c r="E64" i="39"/>
  <c r="U64" i="39" s="1"/>
  <c r="C64" i="39"/>
  <c r="B64" i="39"/>
  <c r="P63" i="39"/>
  <c r="O63" i="39" s="1"/>
  <c r="K63" i="39"/>
  <c r="L63" i="39" s="1"/>
  <c r="J63" i="39"/>
  <c r="V63" i="39" s="1"/>
  <c r="G63" i="39"/>
  <c r="E63" i="39"/>
  <c r="U63" i="39" s="1"/>
  <c r="C63" i="39"/>
  <c r="B63" i="39"/>
  <c r="P62" i="39"/>
  <c r="O62" i="39" s="1"/>
  <c r="K62" i="39"/>
  <c r="L62" i="39" s="1"/>
  <c r="J62" i="39"/>
  <c r="V62" i="39" s="1"/>
  <c r="G62" i="39"/>
  <c r="E62" i="39"/>
  <c r="U62" i="39" s="1"/>
  <c r="C62" i="39"/>
  <c r="B62" i="39"/>
  <c r="P61" i="39"/>
  <c r="O61" i="39" s="1"/>
  <c r="K61" i="39"/>
  <c r="L61" i="39" s="1"/>
  <c r="J61" i="39"/>
  <c r="V61" i="39" s="1"/>
  <c r="G61" i="39"/>
  <c r="E61" i="39"/>
  <c r="U61" i="39" s="1"/>
  <c r="C61" i="39"/>
  <c r="B61" i="39"/>
  <c r="P60" i="39"/>
  <c r="O60" i="39" s="1"/>
  <c r="K60" i="39"/>
  <c r="L60" i="39" s="1"/>
  <c r="J60" i="39"/>
  <c r="V60" i="39" s="1"/>
  <c r="G60" i="39"/>
  <c r="E60" i="39"/>
  <c r="U60" i="39" s="1"/>
  <c r="C60" i="39"/>
  <c r="B60" i="39"/>
  <c r="P59" i="39"/>
  <c r="O59" i="39" s="1"/>
  <c r="K59" i="39"/>
  <c r="L59" i="39" s="1"/>
  <c r="J59" i="39"/>
  <c r="V59" i="39" s="1"/>
  <c r="G59" i="39"/>
  <c r="E59" i="39"/>
  <c r="U59" i="39" s="1"/>
  <c r="C59" i="39"/>
  <c r="B59" i="39"/>
  <c r="P58" i="39"/>
  <c r="O58" i="39" s="1"/>
  <c r="K58" i="39"/>
  <c r="L58" i="39" s="1"/>
  <c r="J58" i="39"/>
  <c r="V58" i="39" s="1"/>
  <c r="G58" i="39"/>
  <c r="E58" i="39"/>
  <c r="U58" i="39" s="1"/>
  <c r="C58" i="39"/>
  <c r="B58" i="39"/>
  <c r="P57" i="39"/>
  <c r="O57" i="39" s="1"/>
  <c r="K57" i="39"/>
  <c r="L57" i="39" s="1"/>
  <c r="J57" i="39"/>
  <c r="V57" i="39" s="1"/>
  <c r="G57" i="39"/>
  <c r="E57" i="39"/>
  <c r="U57" i="39" s="1"/>
  <c r="C57" i="39"/>
  <c r="B57" i="39"/>
  <c r="P56" i="39"/>
  <c r="O56" i="39" s="1"/>
  <c r="K56" i="39"/>
  <c r="L56" i="39" s="1"/>
  <c r="J56" i="39"/>
  <c r="V56" i="39" s="1"/>
  <c r="G56" i="39"/>
  <c r="E56" i="39"/>
  <c r="U56" i="39" s="1"/>
  <c r="C56" i="39"/>
  <c r="B56" i="39"/>
  <c r="P55" i="39"/>
  <c r="O55" i="39" s="1"/>
  <c r="K55" i="39"/>
  <c r="L55" i="39" s="1"/>
  <c r="J55" i="39"/>
  <c r="V55" i="39" s="1"/>
  <c r="G55" i="39"/>
  <c r="E55" i="39"/>
  <c r="U55" i="39" s="1"/>
  <c r="C55" i="39"/>
  <c r="B55" i="39"/>
  <c r="P54" i="39"/>
  <c r="O54" i="39" s="1"/>
  <c r="K54" i="39"/>
  <c r="L54" i="39" s="1"/>
  <c r="J54" i="39"/>
  <c r="V54" i="39" s="1"/>
  <c r="G54" i="39"/>
  <c r="E54" i="39"/>
  <c r="U54" i="39" s="1"/>
  <c r="C54" i="39"/>
  <c r="B54" i="39"/>
  <c r="P53" i="39"/>
  <c r="O53" i="39" s="1"/>
  <c r="K53" i="39"/>
  <c r="L53" i="39" s="1"/>
  <c r="J53" i="39"/>
  <c r="V53" i="39" s="1"/>
  <c r="G53" i="39"/>
  <c r="E53" i="39"/>
  <c r="U53" i="39" s="1"/>
  <c r="C53" i="39"/>
  <c r="B53" i="39"/>
  <c r="P52" i="39"/>
  <c r="O52" i="39" s="1"/>
  <c r="K52" i="39"/>
  <c r="L52" i="39" s="1"/>
  <c r="J52" i="39"/>
  <c r="V52" i="39" s="1"/>
  <c r="G52" i="39"/>
  <c r="E52" i="39"/>
  <c r="U52" i="39" s="1"/>
  <c r="C52" i="39"/>
  <c r="B52" i="39"/>
  <c r="P51" i="39"/>
  <c r="O51" i="39" s="1"/>
  <c r="K51" i="39"/>
  <c r="L51" i="39" s="1"/>
  <c r="J51" i="39"/>
  <c r="V51" i="39" s="1"/>
  <c r="G51" i="39"/>
  <c r="E51" i="39"/>
  <c r="U51" i="39" s="1"/>
  <c r="C51" i="39"/>
  <c r="B51" i="39"/>
  <c r="P50" i="39"/>
  <c r="O50" i="39" s="1"/>
  <c r="K50" i="39"/>
  <c r="L50" i="39" s="1"/>
  <c r="J50" i="39"/>
  <c r="V50" i="39" s="1"/>
  <c r="G50" i="39"/>
  <c r="E50" i="39"/>
  <c r="U50" i="39" s="1"/>
  <c r="C50" i="39"/>
  <c r="B50" i="39"/>
  <c r="P49" i="39"/>
  <c r="O49" i="39" s="1"/>
  <c r="K49" i="39"/>
  <c r="L49" i="39" s="1"/>
  <c r="J49" i="39"/>
  <c r="V49" i="39" s="1"/>
  <c r="G49" i="39"/>
  <c r="E49" i="39"/>
  <c r="U49" i="39" s="1"/>
  <c r="C49" i="39"/>
  <c r="B49" i="39"/>
  <c r="P48" i="39"/>
  <c r="O48" i="39" s="1"/>
  <c r="K48" i="39"/>
  <c r="L48" i="39" s="1"/>
  <c r="J48" i="39"/>
  <c r="V48" i="39" s="1"/>
  <c r="G48" i="39"/>
  <c r="E48" i="39"/>
  <c r="U48" i="39" s="1"/>
  <c r="C48" i="39"/>
  <c r="B48" i="39"/>
  <c r="P47" i="39"/>
  <c r="O47" i="39" s="1"/>
  <c r="K47" i="39"/>
  <c r="L47" i="39" s="1"/>
  <c r="J47" i="39"/>
  <c r="V47" i="39" s="1"/>
  <c r="G47" i="39"/>
  <c r="E47" i="39"/>
  <c r="U47" i="39" s="1"/>
  <c r="C47" i="39"/>
  <c r="B47" i="39"/>
  <c r="P46" i="39"/>
  <c r="O46" i="39" s="1"/>
  <c r="K46" i="39"/>
  <c r="L46" i="39" s="1"/>
  <c r="J46" i="39"/>
  <c r="V46" i="39" s="1"/>
  <c r="G46" i="39"/>
  <c r="E46" i="39"/>
  <c r="U46" i="39" s="1"/>
  <c r="C46" i="39"/>
  <c r="B46" i="39"/>
  <c r="P45" i="39"/>
  <c r="O45" i="39" s="1"/>
  <c r="K45" i="39"/>
  <c r="L45" i="39" s="1"/>
  <c r="J45" i="39"/>
  <c r="V45" i="39" s="1"/>
  <c r="G45" i="39"/>
  <c r="E45" i="39"/>
  <c r="U45" i="39" s="1"/>
  <c r="C45" i="39"/>
  <c r="B45" i="39"/>
  <c r="P44" i="39"/>
  <c r="O44" i="39" s="1"/>
  <c r="K44" i="39"/>
  <c r="L44" i="39" s="1"/>
  <c r="J44" i="39"/>
  <c r="V44" i="39" s="1"/>
  <c r="G44" i="39"/>
  <c r="E44" i="39"/>
  <c r="U44" i="39" s="1"/>
  <c r="C44" i="39"/>
  <c r="B44" i="39"/>
  <c r="P43" i="39"/>
  <c r="O43" i="39" s="1"/>
  <c r="K43" i="39"/>
  <c r="L43" i="39" s="1"/>
  <c r="J43" i="39"/>
  <c r="V43" i="39" s="1"/>
  <c r="G43" i="39"/>
  <c r="E43" i="39"/>
  <c r="U43" i="39" s="1"/>
  <c r="C43" i="39"/>
  <c r="B43" i="39"/>
  <c r="P42" i="39"/>
  <c r="O42" i="39" s="1"/>
  <c r="K42" i="39"/>
  <c r="L42" i="39" s="1"/>
  <c r="J42" i="39"/>
  <c r="V42" i="39" s="1"/>
  <c r="G42" i="39"/>
  <c r="E42" i="39"/>
  <c r="U42" i="39" s="1"/>
  <c r="C42" i="39"/>
  <c r="B42" i="39"/>
  <c r="P41" i="39"/>
  <c r="O41" i="39" s="1"/>
  <c r="K41" i="39"/>
  <c r="L41" i="39" s="1"/>
  <c r="J41" i="39"/>
  <c r="V41" i="39" s="1"/>
  <c r="G41" i="39"/>
  <c r="E41" i="39"/>
  <c r="U41" i="39" s="1"/>
  <c r="C41" i="39"/>
  <c r="B41" i="39"/>
  <c r="P40" i="39"/>
  <c r="O40" i="39" s="1"/>
  <c r="K40" i="39"/>
  <c r="L40" i="39" s="1"/>
  <c r="J40" i="39"/>
  <c r="V40" i="39" s="1"/>
  <c r="G40" i="39"/>
  <c r="E40" i="39"/>
  <c r="U40" i="39" s="1"/>
  <c r="C40" i="39"/>
  <c r="B40" i="39"/>
  <c r="P39" i="39"/>
  <c r="O39" i="39" s="1"/>
  <c r="K39" i="39"/>
  <c r="L39" i="39" s="1"/>
  <c r="J39" i="39"/>
  <c r="V39" i="39" s="1"/>
  <c r="G39" i="39"/>
  <c r="E39" i="39"/>
  <c r="U39" i="39" s="1"/>
  <c r="C39" i="39"/>
  <c r="B39" i="39"/>
  <c r="P38" i="39"/>
  <c r="O38" i="39" s="1"/>
  <c r="K38" i="39"/>
  <c r="L38" i="39" s="1"/>
  <c r="J38" i="39"/>
  <c r="V38" i="39" s="1"/>
  <c r="G38" i="39"/>
  <c r="E38" i="39"/>
  <c r="U38" i="39" s="1"/>
  <c r="C38" i="39"/>
  <c r="B38" i="39"/>
  <c r="P37" i="39"/>
  <c r="O37" i="39" s="1"/>
  <c r="K37" i="39"/>
  <c r="L37" i="39" s="1"/>
  <c r="J37" i="39"/>
  <c r="V37" i="39" s="1"/>
  <c r="G37" i="39"/>
  <c r="E37" i="39"/>
  <c r="U37" i="39" s="1"/>
  <c r="C37" i="39"/>
  <c r="B37" i="39"/>
  <c r="P36" i="39"/>
  <c r="O36" i="39" s="1"/>
  <c r="K36" i="39"/>
  <c r="L36" i="39" s="1"/>
  <c r="J36" i="39"/>
  <c r="V36" i="39" s="1"/>
  <c r="G36" i="39"/>
  <c r="E36" i="39"/>
  <c r="U36" i="39" s="1"/>
  <c r="C36" i="39"/>
  <c r="B36" i="39"/>
  <c r="P35" i="39"/>
  <c r="O35" i="39" s="1"/>
  <c r="K35" i="39"/>
  <c r="L35" i="39" s="1"/>
  <c r="J35" i="39"/>
  <c r="V35" i="39" s="1"/>
  <c r="G35" i="39"/>
  <c r="E35" i="39"/>
  <c r="U35" i="39" s="1"/>
  <c r="C35" i="39"/>
  <c r="B35" i="39"/>
  <c r="P34" i="39"/>
  <c r="O34" i="39" s="1"/>
  <c r="K34" i="39"/>
  <c r="L34" i="39" s="1"/>
  <c r="J34" i="39"/>
  <c r="V34" i="39" s="1"/>
  <c r="G34" i="39"/>
  <c r="E34" i="39"/>
  <c r="U34" i="39" s="1"/>
  <c r="C34" i="39"/>
  <c r="B34" i="39"/>
  <c r="P33" i="39"/>
  <c r="O33" i="39" s="1"/>
  <c r="K33" i="39"/>
  <c r="L33" i="39" s="1"/>
  <c r="J33" i="39"/>
  <c r="V33" i="39" s="1"/>
  <c r="G33" i="39"/>
  <c r="E33" i="39"/>
  <c r="U33" i="39" s="1"/>
  <c r="C33" i="39"/>
  <c r="B33" i="39"/>
  <c r="P32" i="39"/>
  <c r="O32" i="39" s="1"/>
  <c r="K32" i="39"/>
  <c r="L32" i="39" s="1"/>
  <c r="J32" i="39"/>
  <c r="V32" i="39" s="1"/>
  <c r="G32" i="39"/>
  <c r="E32" i="39"/>
  <c r="U32" i="39" s="1"/>
  <c r="C32" i="39"/>
  <c r="B32" i="39"/>
  <c r="P31" i="39"/>
  <c r="O31" i="39" s="1"/>
  <c r="K31" i="39"/>
  <c r="L31" i="39" s="1"/>
  <c r="J31" i="39"/>
  <c r="V31" i="39" s="1"/>
  <c r="G31" i="39"/>
  <c r="E31" i="39"/>
  <c r="U31" i="39" s="1"/>
  <c r="C31" i="39"/>
  <c r="B31" i="39"/>
  <c r="P30" i="39"/>
  <c r="O30" i="39" s="1"/>
  <c r="K30" i="39"/>
  <c r="L30" i="39" s="1"/>
  <c r="J30" i="39"/>
  <c r="V30" i="39" s="1"/>
  <c r="G30" i="39"/>
  <c r="E30" i="39"/>
  <c r="U30" i="39" s="1"/>
  <c r="C30" i="39"/>
  <c r="B30" i="39"/>
  <c r="P29" i="39"/>
  <c r="O29" i="39" s="1"/>
  <c r="K29" i="39"/>
  <c r="L29" i="39" s="1"/>
  <c r="J29" i="39"/>
  <c r="V29" i="39" s="1"/>
  <c r="G29" i="39"/>
  <c r="E29" i="39"/>
  <c r="U29" i="39" s="1"/>
  <c r="C29" i="39"/>
  <c r="B29" i="39"/>
  <c r="P28" i="39"/>
  <c r="O28" i="39" s="1"/>
  <c r="K28" i="39"/>
  <c r="L28" i="39" s="1"/>
  <c r="J28" i="39"/>
  <c r="V28" i="39" s="1"/>
  <c r="G28" i="39"/>
  <c r="E28" i="39"/>
  <c r="U28" i="39" s="1"/>
  <c r="C28" i="39"/>
  <c r="B28" i="39"/>
  <c r="P27" i="39"/>
  <c r="O27" i="39" s="1"/>
  <c r="K27" i="39"/>
  <c r="L27" i="39" s="1"/>
  <c r="J27" i="39"/>
  <c r="V27" i="39" s="1"/>
  <c r="G27" i="39"/>
  <c r="E27" i="39"/>
  <c r="U27" i="39" s="1"/>
  <c r="C27" i="39"/>
  <c r="B27" i="39"/>
  <c r="P26" i="39"/>
  <c r="O26" i="39" s="1"/>
  <c r="K26" i="39"/>
  <c r="L26" i="39" s="1"/>
  <c r="J26" i="39"/>
  <c r="V26" i="39" s="1"/>
  <c r="G26" i="39"/>
  <c r="E26" i="39"/>
  <c r="U26" i="39" s="1"/>
  <c r="C26" i="39"/>
  <c r="B26" i="39"/>
  <c r="P25" i="39"/>
  <c r="O25" i="39" s="1"/>
  <c r="K25" i="39"/>
  <c r="L25" i="39" s="1"/>
  <c r="J25" i="39"/>
  <c r="V25" i="39" s="1"/>
  <c r="G25" i="39"/>
  <c r="E25" i="39"/>
  <c r="U25" i="39" s="1"/>
  <c r="C25" i="39"/>
  <c r="B25" i="39"/>
  <c r="P24" i="39"/>
  <c r="O24" i="39" s="1"/>
  <c r="K24" i="39"/>
  <c r="L24" i="39" s="1"/>
  <c r="J24" i="39"/>
  <c r="V24" i="39" s="1"/>
  <c r="G24" i="39"/>
  <c r="E24" i="39"/>
  <c r="U24" i="39" s="1"/>
  <c r="C24" i="39"/>
  <c r="B24" i="39"/>
  <c r="P23" i="39"/>
  <c r="O23" i="39" s="1"/>
  <c r="K23" i="39"/>
  <c r="L23" i="39" s="1"/>
  <c r="J23" i="39"/>
  <c r="V23" i="39" s="1"/>
  <c r="G23" i="39"/>
  <c r="E23" i="39"/>
  <c r="U23" i="39" s="1"/>
  <c r="C23" i="39"/>
  <c r="B23" i="39"/>
  <c r="P22" i="39"/>
  <c r="O22" i="39" s="1"/>
  <c r="K22" i="39"/>
  <c r="L22" i="39" s="1"/>
  <c r="J22" i="39"/>
  <c r="V22" i="39" s="1"/>
  <c r="G22" i="39"/>
  <c r="E22" i="39"/>
  <c r="U22" i="39" s="1"/>
  <c r="C22" i="39"/>
  <c r="B22" i="39"/>
  <c r="P21" i="39"/>
  <c r="O21" i="39" s="1"/>
  <c r="K21" i="39"/>
  <c r="L21" i="39" s="1"/>
  <c r="J21" i="39"/>
  <c r="V21" i="39" s="1"/>
  <c r="G21" i="39"/>
  <c r="E21" i="39"/>
  <c r="U21" i="39" s="1"/>
  <c r="C21" i="39"/>
  <c r="B21" i="39"/>
  <c r="P20" i="39"/>
  <c r="O20" i="39" s="1"/>
  <c r="K20" i="39"/>
  <c r="L20" i="39" s="1"/>
  <c r="J20" i="39"/>
  <c r="V20" i="39" s="1"/>
  <c r="G20" i="39"/>
  <c r="E20" i="39"/>
  <c r="U20" i="39" s="1"/>
  <c r="C20" i="39"/>
  <c r="B20" i="39"/>
  <c r="P19" i="39"/>
  <c r="O19" i="39" s="1"/>
  <c r="K19" i="39"/>
  <c r="L19" i="39" s="1"/>
  <c r="J19" i="39"/>
  <c r="V19" i="39" s="1"/>
  <c r="G19" i="39"/>
  <c r="E19" i="39"/>
  <c r="U19" i="39" s="1"/>
  <c r="C19" i="39"/>
  <c r="B19" i="39"/>
  <c r="P18" i="39"/>
  <c r="O18" i="39" s="1"/>
  <c r="K18" i="39"/>
  <c r="L18" i="39" s="1"/>
  <c r="J18" i="39"/>
  <c r="V18" i="39" s="1"/>
  <c r="G18" i="39"/>
  <c r="E18" i="39"/>
  <c r="U18" i="39" s="1"/>
  <c r="C18" i="39"/>
  <c r="B18" i="39"/>
  <c r="P17" i="39"/>
  <c r="O17" i="39" s="1"/>
  <c r="K17" i="39"/>
  <c r="L17" i="39" s="1"/>
  <c r="J17" i="39"/>
  <c r="V17" i="39" s="1"/>
  <c r="G17" i="39"/>
  <c r="E17" i="39"/>
  <c r="U17" i="39" s="1"/>
  <c r="C17" i="39"/>
  <c r="B17" i="39"/>
  <c r="C10" i="39"/>
  <c r="C9" i="39" s="1"/>
  <c r="G9" i="39"/>
  <c r="M177" i="40"/>
  <c r="K14" i="40"/>
  <c r="M105" i="40"/>
  <c r="M205" i="40"/>
  <c r="R205" i="40" s="1"/>
  <c r="W205" i="40" s="1"/>
  <c r="M201" i="40"/>
  <c r="M197" i="40"/>
  <c r="M193" i="40"/>
  <c r="R193" i="40" s="1"/>
  <c r="W193" i="40" s="1"/>
  <c r="M189" i="40"/>
  <c r="R189" i="40" s="1"/>
  <c r="W189" i="40" s="1"/>
  <c r="M186" i="40"/>
  <c r="M182" i="40"/>
  <c r="M180" i="40"/>
  <c r="N180" i="40" s="1"/>
  <c r="M178" i="40"/>
  <c r="R178" i="40" s="1"/>
  <c r="W178" i="40" s="1"/>
  <c r="M176" i="40"/>
  <c r="R176" i="40" s="1"/>
  <c r="W176" i="40" s="1"/>
  <c r="M174" i="40"/>
  <c r="N174" i="40" s="1"/>
  <c r="M172" i="40"/>
  <c r="M171" i="40"/>
  <c r="R171" i="40" s="1"/>
  <c r="W171" i="40" s="1"/>
  <c r="M170" i="40"/>
  <c r="R170" i="40" s="1"/>
  <c r="W170" i="40" s="1"/>
  <c r="M169" i="40"/>
  <c r="R169" i="40" s="1"/>
  <c r="W169" i="40" s="1"/>
  <c r="M168" i="40"/>
  <c r="M166" i="40"/>
  <c r="R166" i="40" s="1"/>
  <c r="W166" i="40" s="1"/>
  <c r="M163" i="40"/>
  <c r="M162" i="40"/>
  <c r="M161" i="40"/>
  <c r="M160" i="40"/>
  <c r="N160" i="40" s="1"/>
  <c r="M156" i="40"/>
  <c r="M152" i="40"/>
  <c r="R152" i="40" s="1"/>
  <c r="W152" i="40" s="1"/>
  <c r="M151" i="40"/>
  <c r="M150" i="40"/>
  <c r="R150" i="40" s="1"/>
  <c r="W150" i="40" s="1"/>
  <c r="M149" i="40"/>
  <c r="M147" i="40"/>
  <c r="N147" i="40" s="1"/>
  <c r="M146" i="40"/>
  <c r="M145" i="40"/>
  <c r="M143" i="40"/>
  <c r="M142" i="40"/>
  <c r="N142" i="40" s="1"/>
  <c r="M141" i="40"/>
  <c r="M138" i="40"/>
  <c r="M137" i="40"/>
  <c r="R137" i="40" s="1"/>
  <c r="W137" i="40" s="1"/>
  <c r="M135" i="40"/>
  <c r="R135" i="40" s="1"/>
  <c r="W135" i="40" s="1"/>
  <c r="M134" i="40"/>
  <c r="N134" i="40" s="1"/>
  <c r="M133" i="40"/>
  <c r="M132" i="40"/>
  <c r="M130" i="40"/>
  <c r="M129" i="40"/>
  <c r="M127" i="40"/>
  <c r="R127" i="40" s="1"/>
  <c r="W127" i="40" s="1"/>
  <c r="M125" i="40"/>
  <c r="N125" i="40" s="1"/>
  <c r="M123" i="40"/>
  <c r="N123" i="40" s="1"/>
  <c r="M119" i="40"/>
  <c r="M115" i="40"/>
  <c r="M113" i="40"/>
  <c r="M111" i="40"/>
  <c r="R111" i="40" s="1"/>
  <c r="W111" i="40" s="1"/>
  <c r="M107" i="40"/>
  <c r="N107" i="40" s="1"/>
  <c r="M98" i="40"/>
  <c r="N98" i="40" s="1"/>
  <c r="M94" i="40"/>
  <c r="R94" i="40" s="1"/>
  <c r="W94" i="40" s="1"/>
  <c r="M92" i="40"/>
  <c r="R92" i="40" s="1"/>
  <c r="W92" i="40" s="1"/>
  <c r="M90" i="40"/>
  <c r="M84" i="40"/>
  <c r="M78" i="40"/>
  <c r="N78" i="40" s="1"/>
  <c r="M74" i="40"/>
  <c r="M71" i="40"/>
  <c r="R71" i="40" s="1"/>
  <c r="W71" i="40" s="1"/>
  <c r="M70" i="40"/>
  <c r="M68" i="40"/>
  <c r="R68" i="40" s="1"/>
  <c r="W68" i="40" s="1"/>
  <c r="M66" i="40"/>
  <c r="M62" i="40"/>
  <c r="M60" i="40"/>
  <c r="M58" i="40"/>
  <c r="M54" i="40"/>
  <c r="R54" i="40" s="1"/>
  <c r="W54" i="40" s="1"/>
  <c r="M52" i="40"/>
  <c r="M50" i="40"/>
  <c r="R50" i="40" s="1"/>
  <c r="W50" i="40" s="1"/>
  <c r="M46" i="40"/>
  <c r="M42" i="40"/>
  <c r="M38" i="40"/>
  <c r="R38" i="40" s="1"/>
  <c r="W38" i="40" s="1"/>
  <c r="M64" i="40"/>
  <c r="R64" i="40" s="1"/>
  <c r="W64" i="40" s="1"/>
  <c r="M96" i="40"/>
  <c r="M109" i="40"/>
  <c r="M131" i="40"/>
  <c r="M77" i="40"/>
  <c r="R77" i="40" s="1"/>
  <c r="W77" i="40" s="1"/>
  <c r="M124" i="40"/>
  <c r="N124" i="40" s="1"/>
  <c r="Q124" i="40" s="1"/>
  <c r="M136" i="40"/>
  <c r="N136" i="40" s="1"/>
  <c r="Q136" i="40" s="1"/>
  <c r="M56" i="40"/>
  <c r="M88" i="40"/>
  <c r="N88" i="40" s="1"/>
  <c r="M82" i="40"/>
  <c r="N82" i="40" s="1"/>
  <c r="M30" i="40"/>
  <c r="M114" i="40"/>
  <c r="R114" i="40" s="1"/>
  <c r="W114" i="40" s="1"/>
  <c r="M28" i="40"/>
  <c r="R28" i="40" s="1"/>
  <c r="W28" i="40" s="1"/>
  <c r="M120" i="40"/>
  <c r="N120" i="40" s="1"/>
  <c r="Q120" i="40" s="1"/>
  <c r="M26" i="40"/>
  <c r="R26" i="40" s="1"/>
  <c r="W26" i="40" s="1"/>
  <c r="M24" i="40"/>
  <c r="M110" i="40"/>
  <c r="R110" i="40" s="1"/>
  <c r="W110" i="40" s="1"/>
  <c r="M22" i="40"/>
  <c r="M116" i="40"/>
  <c r="R116" i="40" s="1"/>
  <c r="W116" i="40" s="1"/>
  <c r="M190" i="40"/>
  <c r="S193" i="40" s="1"/>
  <c r="M195" i="40"/>
  <c r="M200" i="40"/>
  <c r="J209" i="40"/>
  <c r="M29" i="40"/>
  <c r="N29" i="40" s="1"/>
  <c r="Q29" i="40" s="1"/>
  <c r="M53" i="40"/>
  <c r="M61" i="40"/>
  <c r="N61" i="40" s="1"/>
  <c r="Q61" i="40" s="1"/>
  <c r="M69" i="40"/>
  <c r="R69" i="40" s="1"/>
  <c r="W69" i="40" s="1"/>
  <c r="M85" i="40"/>
  <c r="M89" i="40"/>
  <c r="N89" i="40" s="1"/>
  <c r="Q89" i="40" s="1"/>
  <c r="M126" i="40"/>
  <c r="M140" i="40"/>
  <c r="M153" i="40"/>
  <c r="N153" i="40" s="1"/>
  <c r="Q153" i="40" s="1"/>
  <c r="M31" i="40"/>
  <c r="N31" i="40" s="1"/>
  <c r="Q31" i="40" s="1"/>
  <c r="M47" i="40"/>
  <c r="M63" i="40"/>
  <c r="M73" i="40"/>
  <c r="R73" i="40" s="1"/>
  <c r="W73" i="40" s="1"/>
  <c r="M81" i="40"/>
  <c r="M91" i="40"/>
  <c r="N91" i="40" s="1"/>
  <c r="M95" i="40"/>
  <c r="N95" i="40" s="1"/>
  <c r="Q95" i="40" s="1"/>
  <c r="M106" i="40"/>
  <c r="N106" i="40" s="1"/>
  <c r="Q106" i="40" s="1"/>
  <c r="M75" i="40"/>
  <c r="M87" i="40"/>
  <c r="M97" i="40"/>
  <c r="R97" i="40" s="1"/>
  <c r="W97" i="40" s="1"/>
  <c r="M108" i="40"/>
  <c r="N108" i="40" s="1"/>
  <c r="Q108" i="40" s="1"/>
  <c r="M112" i="40"/>
  <c r="M118" i="40"/>
  <c r="N118" i="40" s="1"/>
  <c r="Q118" i="40" s="1"/>
  <c r="M192" i="40"/>
  <c r="N192" i="40" s="1"/>
  <c r="M203" i="40"/>
  <c r="M18" i="40"/>
  <c r="N18" i="40" s="1"/>
  <c r="M86" i="40"/>
  <c r="M117" i="40"/>
  <c r="M121" i="40"/>
  <c r="R121" i="40" s="1"/>
  <c r="W121" i="40" s="1"/>
  <c r="M197" i="39"/>
  <c r="N197" i="39" s="1"/>
  <c r="M193" i="39"/>
  <c r="M185" i="39"/>
  <c r="M173" i="39"/>
  <c r="N173" i="39" s="1"/>
  <c r="M165" i="39"/>
  <c r="R165" i="39" s="1"/>
  <c r="W165" i="39" s="1"/>
  <c r="M153" i="39"/>
  <c r="K14" i="39"/>
  <c r="M186" i="39"/>
  <c r="R186" i="39" s="1"/>
  <c r="W186" i="39" s="1"/>
  <c r="M149" i="39"/>
  <c r="R149" i="39" s="1"/>
  <c r="W149" i="39" s="1"/>
  <c r="M176" i="39"/>
  <c r="N176" i="39" s="1"/>
  <c r="Q176" i="39" s="1"/>
  <c r="M161" i="39"/>
  <c r="M169" i="39"/>
  <c r="N169" i="39" s="1"/>
  <c r="M177" i="39"/>
  <c r="M181" i="39"/>
  <c r="N181" i="39" s="1"/>
  <c r="M189" i="39"/>
  <c r="R189" i="39" s="1"/>
  <c r="W189" i="39" s="1"/>
  <c r="M196" i="39"/>
  <c r="R196" i="39" s="1"/>
  <c r="W196" i="39" s="1"/>
  <c r="M201" i="39"/>
  <c r="N201" i="39" s="1"/>
  <c r="M17" i="40"/>
  <c r="R17" i="40" s="1"/>
  <c r="W17" i="40" s="1"/>
  <c r="S17" i="40" s="1"/>
  <c r="M156" i="39"/>
  <c r="R156" i="39" s="1"/>
  <c r="W156" i="39" s="1"/>
  <c r="M41" i="40"/>
  <c r="R41" i="40" s="1"/>
  <c r="W41" i="40" s="1"/>
  <c r="M49" i="40"/>
  <c r="M57" i="40"/>
  <c r="N57" i="40" s="1"/>
  <c r="Q57" i="40" s="1"/>
  <c r="M65" i="40"/>
  <c r="R65" i="40" s="1"/>
  <c r="W65" i="40" s="1"/>
  <c r="M72" i="40"/>
  <c r="N72" i="40" s="1"/>
  <c r="Q72" i="40" s="1"/>
  <c r="M19" i="40"/>
  <c r="N19" i="40" s="1"/>
  <c r="Q19" i="40" s="1"/>
  <c r="M27" i="40"/>
  <c r="N27" i="40" s="1"/>
  <c r="Q27" i="40" s="1"/>
  <c r="M35" i="40"/>
  <c r="R35" i="40" s="1"/>
  <c r="W35" i="40" s="1"/>
  <c r="M43" i="40"/>
  <c r="M51" i="40"/>
  <c r="R51" i="40" s="1"/>
  <c r="W51" i="40" s="1"/>
  <c r="M59" i="40"/>
  <c r="R59" i="40" s="1"/>
  <c r="W59" i="40" s="1"/>
  <c r="M67" i="40"/>
  <c r="R67" i="40" s="1"/>
  <c r="W67" i="40" s="1"/>
  <c r="M205" i="39"/>
  <c r="R205" i="39" s="1"/>
  <c r="W205" i="39" s="1"/>
  <c r="O20" i="40"/>
  <c r="O24" i="40"/>
  <c r="O28" i="40"/>
  <c r="O32" i="40"/>
  <c r="O36" i="40"/>
  <c r="O40" i="40"/>
  <c r="O44" i="40"/>
  <c r="O48" i="40"/>
  <c r="O52" i="40"/>
  <c r="O56" i="40"/>
  <c r="O60" i="40"/>
  <c r="O64" i="40"/>
  <c r="O68" i="40"/>
  <c r="O74" i="40"/>
  <c r="M76" i="40"/>
  <c r="R76" i="40" s="1"/>
  <c r="W76" i="40" s="1"/>
  <c r="M79" i="40"/>
  <c r="R79" i="40" s="1"/>
  <c r="W79" i="40" s="1"/>
  <c r="O82" i="40"/>
  <c r="M83" i="40"/>
  <c r="R83" i="40" s="1"/>
  <c r="W83" i="40" s="1"/>
  <c r="O86" i="40"/>
  <c r="O18" i="40"/>
  <c r="O22" i="40"/>
  <c r="O26" i="40"/>
  <c r="O30" i="40"/>
  <c r="O34" i="40"/>
  <c r="O38" i="40"/>
  <c r="O42" i="40"/>
  <c r="O46" i="40"/>
  <c r="O50" i="40"/>
  <c r="O54" i="40"/>
  <c r="O58" i="40"/>
  <c r="O62" i="40"/>
  <c r="O66" i="40"/>
  <c r="O70" i="40"/>
  <c r="M80" i="40"/>
  <c r="R80" i="40" s="1"/>
  <c r="W80" i="40" s="1"/>
  <c r="O90" i="40"/>
  <c r="O78" i="40"/>
  <c r="O94" i="40"/>
  <c r="M99" i="40"/>
  <c r="R99" i="40" s="1"/>
  <c r="W99" i="40" s="1"/>
  <c r="M100" i="40"/>
  <c r="N100" i="40" s="1"/>
  <c r="Q100" i="40" s="1"/>
  <c r="M101" i="40"/>
  <c r="R101" i="40" s="1"/>
  <c r="W101" i="40" s="1"/>
  <c r="M103" i="40"/>
  <c r="R103" i="40" s="1"/>
  <c r="W103" i="40" s="1"/>
  <c r="M104" i="40"/>
  <c r="R104" i="40" s="1"/>
  <c r="W104" i="40" s="1"/>
  <c r="O99" i="40"/>
  <c r="O103" i="40"/>
  <c r="O107" i="40"/>
  <c r="O121" i="40"/>
  <c r="O80" i="40"/>
  <c r="O84" i="40"/>
  <c r="O88" i="40"/>
  <c r="O92" i="40"/>
  <c r="O96" i="40"/>
  <c r="O109" i="40"/>
  <c r="O125" i="40"/>
  <c r="O105" i="40"/>
  <c r="O113" i="40"/>
  <c r="M128" i="40"/>
  <c r="N128" i="40" s="1"/>
  <c r="Q128" i="40" s="1"/>
  <c r="M144" i="40"/>
  <c r="R144" i="40" s="1"/>
  <c r="W144" i="40" s="1"/>
  <c r="O98" i="40"/>
  <c r="O102" i="40"/>
  <c r="O117" i="40"/>
  <c r="O129" i="40"/>
  <c r="O133" i="40"/>
  <c r="O137" i="40"/>
  <c r="O141" i="40"/>
  <c r="O145" i="40"/>
  <c r="O149" i="40"/>
  <c r="M154" i="40"/>
  <c r="R154" i="40" s="1"/>
  <c r="W154" i="40" s="1"/>
  <c r="M155" i="40"/>
  <c r="N155" i="40" s="1"/>
  <c r="Q155" i="40" s="1"/>
  <c r="M157" i="40"/>
  <c r="R157" i="40" s="1"/>
  <c r="W157" i="40" s="1"/>
  <c r="M165" i="40"/>
  <c r="N165" i="40" s="1"/>
  <c r="Q165" i="40" s="1"/>
  <c r="M173" i="40"/>
  <c r="N173" i="40" s="1"/>
  <c r="Q173" i="40" s="1"/>
  <c r="M175" i="40"/>
  <c r="R175" i="40" s="1"/>
  <c r="W175" i="40" s="1"/>
  <c r="O130" i="40"/>
  <c r="O134" i="40"/>
  <c r="O138" i="40"/>
  <c r="O142" i="40"/>
  <c r="O146" i="40"/>
  <c r="O150" i="40"/>
  <c r="M159" i="40"/>
  <c r="N159" i="40" s="1"/>
  <c r="Q159" i="40" s="1"/>
  <c r="M167" i="40"/>
  <c r="R167" i="40" s="1"/>
  <c r="W167" i="40" s="1"/>
  <c r="O111" i="40"/>
  <c r="O115" i="40"/>
  <c r="O119" i="40"/>
  <c r="O123" i="40"/>
  <c r="O127" i="40"/>
  <c r="O131" i="40"/>
  <c r="O135" i="40"/>
  <c r="O139" i="40"/>
  <c r="O143" i="40"/>
  <c r="O147" i="40"/>
  <c r="O151" i="40"/>
  <c r="O152" i="40"/>
  <c r="O175" i="40"/>
  <c r="O156" i="40"/>
  <c r="O160" i="40"/>
  <c r="O164" i="40"/>
  <c r="O168" i="40"/>
  <c r="O172" i="40"/>
  <c r="O176" i="40"/>
  <c r="O178" i="40"/>
  <c r="M179" i="40"/>
  <c r="N179" i="40" s="1"/>
  <c r="Q179" i="40" s="1"/>
  <c r="M181" i="40"/>
  <c r="N181" i="40" s="1"/>
  <c r="M183" i="40"/>
  <c r="N183" i="40" s="1"/>
  <c r="Q183" i="40" s="1"/>
  <c r="M185" i="40"/>
  <c r="R185" i="40" s="1"/>
  <c r="W185" i="40" s="1"/>
  <c r="M187" i="40"/>
  <c r="R187" i="40" s="1"/>
  <c r="W187" i="40" s="1"/>
  <c r="M188" i="40"/>
  <c r="R188" i="40" s="1"/>
  <c r="W188" i="40" s="1"/>
  <c r="M194" i="40"/>
  <c r="M199" i="40"/>
  <c r="R199" i="40" s="1"/>
  <c r="W199" i="40" s="1"/>
  <c r="M204" i="40"/>
  <c r="N204" i="40" s="1"/>
  <c r="O158" i="40"/>
  <c r="O162" i="40"/>
  <c r="O166" i="40"/>
  <c r="O170" i="40"/>
  <c r="O174" i="40"/>
  <c r="M191" i="40"/>
  <c r="N191" i="40" s="1"/>
  <c r="M196" i="40"/>
  <c r="R196" i="40" s="1"/>
  <c r="W196" i="40" s="1"/>
  <c r="M202" i="40"/>
  <c r="O181" i="40"/>
  <c r="Q181" i="40" s="1"/>
  <c r="O185" i="40"/>
  <c r="O189" i="40"/>
  <c r="O193" i="40"/>
  <c r="O197" i="40"/>
  <c r="O201" i="40"/>
  <c r="O205" i="40"/>
  <c r="O182" i="40"/>
  <c r="O186" i="40"/>
  <c r="O190" i="40"/>
  <c r="O194" i="40"/>
  <c r="O198" i="40"/>
  <c r="O202" i="40"/>
  <c r="O206" i="40"/>
  <c r="O191" i="40"/>
  <c r="O195" i="40"/>
  <c r="O199" i="40"/>
  <c r="O203" i="40"/>
  <c r="O180" i="40"/>
  <c r="O184" i="40"/>
  <c r="O188" i="40"/>
  <c r="O192" i="40"/>
  <c r="O196" i="40"/>
  <c r="O200" i="40"/>
  <c r="O204" i="40"/>
  <c r="O149" i="39"/>
  <c r="O153" i="39"/>
  <c r="O157" i="39"/>
  <c r="O161" i="39"/>
  <c r="O165" i="39"/>
  <c r="O169" i="39"/>
  <c r="O173" i="39"/>
  <c r="O177" i="39"/>
  <c r="M200" i="39"/>
  <c r="R200" i="39" s="1"/>
  <c r="W200" i="39" s="1"/>
  <c r="O167" i="39"/>
  <c r="M180" i="39"/>
  <c r="N180" i="39" s="1"/>
  <c r="Q180" i="39" s="1"/>
  <c r="M198" i="39"/>
  <c r="O181" i="39"/>
  <c r="O185" i="39"/>
  <c r="O189" i="39"/>
  <c r="O193" i="39"/>
  <c r="O197" i="39"/>
  <c r="O201" i="39"/>
  <c r="O205" i="39"/>
  <c r="O194" i="39"/>
  <c r="O198" i="39"/>
  <c r="O202" i="39"/>
  <c r="O206" i="39"/>
  <c r="O179" i="39"/>
  <c r="O191" i="39"/>
  <c r="O195" i="39"/>
  <c r="O199" i="39"/>
  <c r="B9" i="37"/>
  <c r="F9" i="37" s="1"/>
  <c r="B10" i="37"/>
  <c r="C10" i="37" s="1"/>
  <c r="B11" i="37"/>
  <c r="F11" i="37" s="1"/>
  <c r="B12" i="37"/>
  <c r="B13" i="37"/>
  <c r="H13" i="37" s="1"/>
  <c r="B14" i="37"/>
  <c r="C14" i="37" s="1"/>
  <c r="B15" i="37"/>
  <c r="E15" i="37" s="1"/>
  <c r="B16" i="37"/>
  <c r="H16" i="37" s="1"/>
  <c r="B17" i="37"/>
  <c r="B18" i="37"/>
  <c r="C18" i="37" s="1"/>
  <c r="B19" i="37"/>
  <c r="E19" i="37" s="1"/>
  <c r="B20" i="37"/>
  <c r="F20" i="37" s="1"/>
  <c r="B21" i="37"/>
  <c r="B22" i="37"/>
  <c r="C22" i="37" s="1"/>
  <c r="B23" i="37"/>
  <c r="D23" i="37" s="1"/>
  <c r="B24" i="37"/>
  <c r="E24" i="37" s="1"/>
  <c r="B25" i="37"/>
  <c r="E25" i="37" s="1"/>
  <c r="B26" i="37"/>
  <c r="C26" i="37" s="1"/>
  <c r="B27" i="37"/>
  <c r="D27" i="37" s="1"/>
  <c r="B28" i="37"/>
  <c r="B29" i="37"/>
  <c r="B30" i="37"/>
  <c r="E30" i="37" s="1"/>
  <c r="B31" i="37"/>
  <c r="D31" i="37" s="1"/>
  <c r="B32" i="37"/>
  <c r="F32" i="37" s="1"/>
  <c r="B33" i="37"/>
  <c r="E33" i="37" s="1"/>
  <c r="B34" i="37"/>
  <c r="D34" i="37" s="1"/>
  <c r="B35" i="37"/>
  <c r="F35" i="37" s="1"/>
  <c r="B36" i="37"/>
  <c r="B37" i="37"/>
  <c r="B38" i="37"/>
  <c r="C38" i="37" s="1"/>
  <c r="B39" i="37"/>
  <c r="D39" i="37" s="1"/>
  <c r="B40" i="37"/>
  <c r="B41" i="37"/>
  <c r="H41" i="37" s="1"/>
  <c r="B42" i="37"/>
  <c r="E42" i="37" s="1"/>
  <c r="B43" i="37"/>
  <c r="F43" i="37" s="1"/>
  <c r="B44" i="37"/>
  <c r="D44" i="37" s="1"/>
  <c r="B45" i="37"/>
  <c r="D45" i="37" s="1"/>
  <c r="B46" i="37"/>
  <c r="C46" i="37" s="1"/>
  <c r="B47" i="37"/>
  <c r="D47" i="37" s="1"/>
  <c r="B48" i="37"/>
  <c r="H48" i="37" s="1"/>
  <c r="B49" i="37"/>
  <c r="F49" i="37" s="1"/>
  <c r="B50" i="37"/>
  <c r="C50" i="37" s="1"/>
  <c r="B51" i="37"/>
  <c r="F51" i="37" s="1"/>
  <c r="B52" i="37"/>
  <c r="C52" i="37" s="1"/>
  <c r="B53" i="37"/>
  <c r="H53" i="37" s="1"/>
  <c r="B54" i="37"/>
  <c r="E54" i="37" s="1"/>
  <c r="B55" i="37"/>
  <c r="B56" i="37"/>
  <c r="B57" i="37"/>
  <c r="C57" i="37" s="1"/>
  <c r="B58" i="37"/>
  <c r="H58" i="37" s="1"/>
  <c r="B59" i="37"/>
  <c r="D59" i="37" s="1"/>
  <c r="B60" i="37"/>
  <c r="H60" i="37" s="1"/>
  <c r="B61" i="37"/>
  <c r="B62" i="37"/>
  <c r="C62" i="37" s="1"/>
  <c r="B63" i="37"/>
  <c r="F63" i="37" s="1"/>
  <c r="B64" i="37"/>
  <c r="H64" i="37" s="1"/>
  <c r="B65" i="37"/>
  <c r="E65" i="37" s="1"/>
  <c r="B66" i="37"/>
  <c r="C66" i="37" s="1"/>
  <c r="B67" i="37"/>
  <c r="D67" i="37" s="1"/>
  <c r="B68" i="37"/>
  <c r="H68" i="37" s="1"/>
  <c r="B69" i="37"/>
  <c r="E69" i="37" s="1"/>
  <c r="B70" i="37"/>
  <c r="C70" i="37" s="1"/>
  <c r="B71" i="37"/>
  <c r="B72" i="37"/>
  <c r="H72" i="37" s="1"/>
  <c r="B73" i="37"/>
  <c r="D73" i="37" s="1"/>
  <c r="B74" i="37"/>
  <c r="C74" i="37" s="1"/>
  <c r="B75" i="37"/>
  <c r="E75" i="37" s="1"/>
  <c r="B76" i="37"/>
  <c r="D76" i="37" s="1"/>
  <c r="B77" i="37"/>
  <c r="H77" i="37" s="1"/>
  <c r="B78" i="37"/>
  <c r="C78" i="37" s="1"/>
  <c r="B79" i="37"/>
  <c r="B80" i="37"/>
  <c r="B81" i="37"/>
  <c r="F81" i="37" s="1"/>
  <c r="B82" i="37"/>
  <c r="H82" i="37" s="1"/>
  <c r="B83" i="37"/>
  <c r="F83" i="37" s="1"/>
  <c r="B84" i="37"/>
  <c r="H84" i="37" s="1"/>
  <c r="B85" i="37"/>
  <c r="C85" i="37" s="1"/>
  <c r="B86" i="37"/>
  <c r="C86" i="37" s="1"/>
  <c r="B87" i="37"/>
  <c r="D87" i="37" s="1"/>
  <c r="B88" i="37"/>
  <c r="H88" i="37" s="1"/>
  <c r="B89" i="37"/>
  <c r="E89" i="37" s="1"/>
  <c r="B90" i="37"/>
  <c r="C90" i="37" s="1"/>
  <c r="B91" i="37"/>
  <c r="F91" i="37" s="1"/>
  <c r="B92" i="37"/>
  <c r="B93" i="37"/>
  <c r="C93" i="37" s="1"/>
  <c r="B94" i="37"/>
  <c r="C94" i="37" s="1"/>
  <c r="B95" i="37"/>
  <c r="D95" i="37" s="1"/>
  <c r="B96" i="37"/>
  <c r="H96" i="37" s="1"/>
  <c r="B97" i="37"/>
  <c r="H97" i="37" s="1"/>
  <c r="B98" i="37"/>
  <c r="C98" i="37" s="1"/>
  <c r="B99" i="37"/>
  <c r="B100" i="37"/>
  <c r="B101" i="37"/>
  <c r="D101" i="37" s="1"/>
  <c r="B102" i="37"/>
  <c r="C102" i="37" s="1"/>
  <c r="B103" i="37"/>
  <c r="H103" i="37" s="1"/>
  <c r="B104" i="37"/>
  <c r="E104" i="37" s="1"/>
  <c r="B105" i="37"/>
  <c r="D105" i="37" s="1"/>
  <c r="B106" i="37"/>
  <c r="E106" i="37" s="1"/>
  <c r="B107" i="37"/>
  <c r="F107" i="37" s="1"/>
  <c r="B108" i="37"/>
  <c r="D108" i="37" s="1"/>
  <c r="B109" i="37"/>
  <c r="H109" i="37" s="1"/>
  <c r="B110" i="37"/>
  <c r="H110" i="37" s="1"/>
  <c r="B111" i="37"/>
  <c r="D111" i="37" s="1"/>
  <c r="B112" i="37"/>
  <c r="B113" i="37"/>
  <c r="H113" i="37" s="1"/>
  <c r="B114" i="37"/>
  <c r="B115" i="37"/>
  <c r="E115" i="37" s="1"/>
  <c r="B116" i="37"/>
  <c r="B117" i="37"/>
  <c r="H117" i="37" s="1"/>
  <c r="B118" i="37"/>
  <c r="C118" i="37" s="1"/>
  <c r="B119" i="37"/>
  <c r="D119" i="37" s="1"/>
  <c r="B120" i="37"/>
  <c r="E120" i="37" s="1"/>
  <c r="B121" i="37"/>
  <c r="D121" i="37" s="1"/>
  <c r="B122" i="37"/>
  <c r="H122" i="37" s="1"/>
  <c r="B123" i="37"/>
  <c r="D123" i="37" s="1"/>
  <c r="B124" i="37"/>
  <c r="B125" i="37"/>
  <c r="E125" i="37" s="1"/>
  <c r="B126" i="37"/>
  <c r="C126" i="37" s="1"/>
  <c r="B127" i="37"/>
  <c r="D127" i="37" s="1"/>
  <c r="B128" i="37"/>
  <c r="B129" i="37"/>
  <c r="E129" i="37" s="1"/>
  <c r="B130" i="37"/>
  <c r="D130" i="37" s="1"/>
  <c r="B131" i="37"/>
  <c r="E131" i="37" s="1"/>
  <c r="B132" i="37"/>
  <c r="E132" i="37" s="1"/>
  <c r="B133" i="37"/>
  <c r="H133" i="37" s="1"/>
  <c r="B134" i="37"/>
  <c r="F134" i="37" s="1"/>
  <c r="B135" i="37"/>
  <c r="E135" i="37" s="1"/>
  <c r="B136" i="37"/>
  <c r="B137" i="37"/>
  <c r="F137" i="37" s="1"/>
  <c r="B138" i="37"/>
  <c r="D138" i="37" s="1"/>
  <c r="B139" i="37"/>
  <c r="F139" i="37" s="1"/>
  <c r="B140" i="37"/>
  <c r="B141" i="37"/>
  <c r="H141" i="37" s="1"/>
  <c r="B142" i="37"/>
  <c r="F142" i="37" s="1"/>
  <c r="B143" i="37"/>
  <c r="D143" i="37" s="1"/>
  <c r="B144" i="37"/>
  <c r="D144" i="37" s="1"/>
  <c r="B145" i="37"/>
  <c r="C145" i="37" s="1"/>
  <c r="B146" i="37"/>
  <c r="D146" i="37" s="1"/>
  <c r="B147" i="37"/>
  <c r="E147" i="37" s="1"/>
  <c r="B148" i="37"/>
  <c r="B149" i="37"/>
  <c r="D149" i="37" s="1"/>
  <c r="B150" i="37"/>
  <c r="F150" i="37" s="1"/>
  <c r="B151" i="37"/>
  <c r="H151" i="37" s="1"/>
  <c r="B152" i="37"/>
  <c r="F152" i="37" s="1"/>
  <c r="B153" i="37"/>
  <c r="D153" i="37" s="1"/>
  <c r="B154" i="37"/>
  <c r="E154" i="37" s="1"/>
  <c r="B155" i="37"/>
  <c r="F155" i="37" s="1"/>
  <c r="B156" i="37"/>
  <c r="E156" i="37" s="1"/>
  <c r="B157" i="37"/>
  <c r="F157" i="37" s="1"/>
  <c r="B158" i="37"/>
  <c r="D158" i="37" s="1"/>
  <c r="B159" i="37"/>
  <c r="E159" i="37" s="1"/>
  <c r="B160" i="37"/>
  <c r="B161" i="37"/>
  <c r="F161" i="37" s="1"/>
  <c r="B162" i="37"/>
  <c r="D162" i="37" s="1"/>
  <c r="B163" i="37"/>
  <c r="B164" i="37"/>
  <c r="E164" i="37" s="1"/>
  <c r="B165" i="37"/>
  <c r="H165" i="37" s="1"/>
  <c r="B166" i="37"/>
  <c r="H166" i="37" s="1"/>
  <c r="B167" i="37"/>
  <c r="H167" i="37" s="1"/>
  <c r="B168" i="37"/>
  <c r="H168" i="37" s="1"/>
  <c r="B169" i="37"/>
  <c r="C169" i="37" s="1"/>
  <c r="B170" i="37"/>
  <c r="F170" i="37" s="1"/>
  <c r="B171" i="37"/>
  <c r="H171" i="37" s="1"/>
  <c r="B172" i="37"/>
  <c r="B173" i="37"/>
  <c r="H173" i="37" s="1"/>
  <c r="B174" i="37"/>
  <c r="F174" i="37" s="1"/>
  <c r="B175" i="37"/>
  <c r="C175" i="37" s="1"/>
  <c r="B176" i="37"/>
  <c r="E176" i="37" s="1"/>
  <c r="B177" i="37"/>
  <c r="D177" i="37" s="1"/>
  <c r="B178" i="37"/>
  <c r="D178" i="37" s="1"/>
  <c r="B179" i="37"/>
  <c r="D179" i="37" s="1"/>
  <c r="B180" i="37"/>
  <c r="F180" i="37" s="1"/>
  <c r="B181" i="37"/>
  <c r="H181" i="37" s="1"/>
  <c r="B182" i="37"/>
  <c r="H182" i="37" s="1"/>
  <c r="B183" i="37"/>
  <c r="H183" i="37" s="1"/>
  <c r="B184" i="37"/>
  <c r="C184" i="37" s="1"/>
  <c r="B185" i="37"/>
  <c r="F185" i="37" s="1"/>
  <c r="B186" i="37"/>
  <c r="H186" i="37" s="1"/>
  <c r="B187" i="37"/>
  <c r="B188" i="37"/>
  <c r="H188" i="37" s="1"/>
  <c r="B189" i="37"/>
  <c r="B190" i="37"/>
  <c r="D190" i="37" s="1"/>
  <c r="B191" i="37"/>
  <c r="E191" i="37" s="1"/>
  <c r="B192" i="37"/>
  <c r="F192" i="37" s="1"/>
  <c r="B193" i="37"/>
  <c r="B194" i="37"/>
  <c r="E194" i="37" s="1"/>
  <c r="B195" i="37"/>
  <c r="B196" i="37"/>
  <c r="F196" i="37" s="1"/>
  <c r="B197" i="37"/>
  <c r="H197" i="37" s="1"/>
  <c r="B198" i="37"/>
  <c r="H198" i="37" s="1"/>
  <c r="B199" i="37"/>
  <c r="F199" i="37" s="1"/>
  <c r="B200" i="37"/>
  <c r="H200" i="37" s="1"/>
  <c r="B201" i="37"/>
  <c r="F201" i="37" s="1"/>
  <c r="B202" i="37"/>
  <c r="F202" i="37" s="1"/>
  <c r="B203" i="37"/>
  <c r="B204" i="37"/>
  <c r="H204" i="37" s="1"/>
  <c r="B205" i="37"/>
  <c r="C205" i="37" s="1"/>
  <c r="B206" i="37"/>
  <c r="F206" i="37" s="1"/>
  <c r="B207" i="37"/>
  <c r="B208" i="37"/>
  <c r="D208" i="37" s="1"/>
  <c r="B209" i="37"/>
  <c r="F209" i="37" s="1"/>
  <c r="B210" i="37"/>
  <c r="F210" i="37" s="1"/>
  <c r="B211" i="37"/>
  <c r="F211" i="37" s="1"/>
  <c r="B212" i="37"/>
  <c r="E212" i="37" s="1"/>
  <c r="B213" i="37"/>
  <c r="F213" i="37" s="1"/>
  <c r="B214" i="37"/>
  <c r="F214" i="37" s="1"/>
  <c r="B215" i="37"/>
  <c r="F215" i="37" s="1"/>
  <c r="B216" i="37"/>
  <c r="F216" i="37" s="1"/>
  <c r="B217" i="37"/>
  <c r="D217" i="37" s="1"/>
  <c r="B218" i="37"/>
  <c r="E218" i="37" s="1"/>
  <c r="B219" i="37"/>
  <c r="B220" i="37"/>
  <c r="E220" i="37" s="1"/>
  <c r="B221" i="37"/>
  <c r="D221" i="37" s="1"/>
  <c r="B222" i="37"/>
  <c r="F222" i="37" s="1"/>
  <c r="B223" i="37"/>
  <c r="H223" i="37" s="1"/>
  <c r="B224" i="37"/>
  <c r="E224" i="37" s="1"/>
  <c r="B225" i="37"/>
  <c r="D225" i="37" s="1"/>
  <c r="B226" i="37"/>
  <c r="H226" i="37" s="1"/>
  <c r="B227" i="37"/>
  <c r="B228" i="37"/>
  <c r="F228" i="37" s="1"/>
  <c r="B229" i="37"/>
  <c r="H229" i="37" s="1"/>
  <c r="B230" i="37"/>
  <c r="H230" i="37" s="1"/>
  <c r="B231" i="37"/>
  <c r="F231" i="37" s="1"/>
  <c r="B232" i="37"/>
  <c r="E232" i="37" s="1"/>
  <c r="B233" i="37"/>
  <c r="D233" i="37" s="1"/>
  <c r="B234" i="37"/>
  <c r="E234" i="37" s="1"/>
  <c r="B235" i="37"/>
  <c r="F235" i="37" s="1"/>
  <c r="B236" i="37"/>
  <c r="D236" i="37" s="1"/>
  <c r="B237" i="37"/>
  <c r="F237" i="37" s="1"/>
  <c r="B238" i="37"/>
  <c r="F238" i="37" s="1"/>
  <c r="B239" i="37"/>
  <c r="B240" i="37"/>
  <c r="F240" i="37" s="1"/>
  <c r="B241" i="37"/>
  <c r="C241" i="37" s="1"/>
  <c r="B242" i="37"/>
  <c r="H242" i="37" s="1"/>
  <c r="B243" i="37"/>
  <c r="B244" i="37"/>
  <c r="E244" i="37" s="1"/>
  <c r="B245" i="37"/>
  <c r="F245" i="37" s="1"/>
  <c r="B246" i="37"/>
  <c r="H246" i="37" s="1"/>
  <c r="B247" i="37"/>
  <c r="H247" i="37" s="1"/>
  <c r="B248" i="37"/>
  <c r="H248" i="37" s="1"/>
  <c r="B249" i="37"/>
  <c r="D249" i="37" s="1"/>
  <c r="B250" i="37"/>
  <c r="H250" i="37" s="1"/>
  <c r="B251" i="37"/>
  <c r="B252" i="37"/>
  <c r="F252" i="37" s="1"/>
  <c r="B253" i="37"/>
  <c r="F253" i="37" s="1"/>
  <c r="B254" i="37"/>
  <c r="H254" i="37" s="1"/>
  <c r="B255" i="37"/>
  <c r="D255" i="37" s="1"/>
  <c r="B256" i="37"/>
  <c r="H256" i="37" s="1"/>
  <c r="B257" i="37"/>
  <c r="E257" i="37" s="1"/>
  <c r="B258" i="37"/>
  <c r="E258" i="37" s="1"/>
  <c r="B259" i="37"/>
  <c r="H259" i="37" s="1"/>
  <c r="B260" i="37"/>
  <c r="D260" i="37" s="1"/>
  <c r="B261" i="37"/>
  <c r="H261" i="37" s="1"/>
  <c r="B262" i="37"/>
  <c r="H262" i="37" s="1"/>
  <c r="B263" i="37"/>
  <c r="B264" i="37"/>
  <c r="H264" i="37" s="1"/>
  <c r="B265" i="37"/>
  <c r="B266" i="37"/>
  <c r="H266" i="37" s="1"/>
  <c r="B267" i="37"/>
  <c r="B268" i="37"/>
  <c r="F268" i="37" s="1"/>
  <c r="B269" i="37"/>
  <c r="C269" i="37" s="1"/>
  <c r="B270" i="37"/>
  <c r="H270" i="37" s="1"/>
  <c r="B271" i="37"/>
  <c r="B272" i="37"/>
  <c r="E272" i="37" s="1"/>
  <c r="B273" i="37"/>
  <c r="C273" i="37" s="1"/>
  <c r="B274" i="37"/>
  <c r="B275" i="37"/>
  <c r="E275" i="37" s="1"/>
  <c r="B276" i="37"/>
  <c r="F276" i="37" s="1"/>
  <c r="B277" i="37"/>
  <c r="C277" i="37" s="1"/>
  <c r="B278" i="37"/>
  <c r="C278" i="37" s="1"/>
  <c r="B279" i="37"/>
  <c r="B280" i="37"/>
  <c r="H280" i="37" s="1"/>
  <c r="B281" i="37"/>
  <c r="D281" i="37" s="1"/>
  <c r="B282" i="37"/>
  <c r="F282" i="37" s="1"/>
  <c r="B283" i="37"/>
  <c r="B284" i="37"/>
  <c r="H284" i="37" s="1"/>
  <c r="B285" i="37"/>
  <c r="B286" i="37"/>
  <c r="E286" i="37" s="1"/>
  <c r="B287" i="37"/>
  <c r="D287" i="37" s="1"/>
  <c r="B288" i="37"/>
  <c r="E288" i="37" s="1"/>
  <c r="B289" i="37"/>
  <c r="B290" i="37"/>
  <c r="E290" i="37" s="1"/>
  <c r="B291" i="37"/>
  <c r="B292" i="37"/>
  <c r="H292" i="37" s="1"/>
  <c r="B293" i="37"/>
  <c r="C293" i="37" s="1"/>
  <c r="B294" i="37"/>
  <c r="H294" i="37" s="1"/>
  <c r="B295" i="37"/>
  <c r="C295" i="37" s="1"/>
  <c r="B296" i="37"/>
  <c r="C296" i="37" s="1"/>
  <c r="B297" i="37"/>
  <c r="D297" i="37" s="1"/>
  <c r="B298" i="37"/>
  <c r="C298" i="37" s="1"/>
  <c r="B299" i="37"/>
  <c r="D299" i="37" s="1"/>
  <c r="B300" i="37"/>
  <c r="C300" i="37" s="1"/>
  <c r="B301" i="37"/>
  <c r="E301" i="37" s="1"/>
  <c r="B302" i="37"/>
  <c r="D302" i="37" s="1"/>
  <c r="B303" i="37"/>
  <c r="H303" i="37" s="1"/>
  <c r="B304" i="37"/>
  <c r="B305" i="37"/>
  <c r="F305" i="37" s="1"/>
  <c r="B306" i="37"/>
  <c r="C306" i="37" s="1"/>
  <c r="B307" i="37"/>
  <c r="F307" i="37" s="1"/>
  <c r="B308" i="37"/>
  <c r="H308" i="37" s="1"/>
  <c r="B309" i="37"/>
  <c r="C309" i="37" s="1"/>
  <c r="B310" i="37"/>
  <c r="H310" i="37" s="1"/>
  <c r="B311" i="37"/>
  <c r="H311" i="37" s="1"/>
  <c r="B312" i="37"/>
  <c r="H312" i="37" s="1"/>
  <c r="B313" i="37"/>
  <c r="C313" i="37" s="1"/>
  <c r="B314" i="37"/>
  <c r="F314" i="37" s="1"/>
  <c r="B315" i="37"/>
  <c r="B316" i="37"/>
  <c r="C316" i="37" s="1"/>
  <c r="B317" i="37"/>
  <c r="B318" i="37"/>
  <c r="C318" i="37" s="1"/>
  <c r="B319" i="37"/>
  <c r="E319" i="37" s="1"/>
  <c r="B320" i="37"/>
  <c r="H320" i="37" s="1"/>
  <c r="B321" i="37"/>
  <c r="D321" i="37" s="1"/>
  <c r="B322" i="37"/>
  <c r="C322" i="37" s="1"/>
  <c r="B323" i="37"/>
  <c r="E323" i="37" s="1"/>
  <c r="B324" i="37"/>
  <c r="D324" i="37" s="1"/>
  <c r="B325" i="37"/>
  <c r="F325" i="37" s="1"/>
  <c r="B326" i="37"/>
  <c r="H326" i="37" s="1"/>
  <c r="B327" i="37"/>
  <c r="H327" i="37" s="1"/>
  <c r="B328" i="37"/>
  <c r="C328" i="37" s="1"/>
  <c r="B329" i="37"/>
  <c r="D329" i="37" s="1"/>
  <c r="B330" i="37"/>
  <c r="D330" i="37" s="1"/>
  <c r="B331" i="37"/>
  <c r="E331" i="37" s="1"/>
  <c r="B332" i="37"/>
  <c r="E332" i="37" s="1"/>
  <c r="B333" i="37"/>
  <c r="C333" i="37" s="1"/>
  <c r="B334" i="37"/>
  <c r="C334" i="37" s="1"/>
  <c r="B335" i="37"/>
  <c r="B336" i="37"/>
  <c r="H336" i="37" s="1"/>
  <c r="B337" i="37"/>
  <c r="E337" i="37" s="1"/>
  <c r="B338" i="37"/>
  <c r="H338" i="37" s="1"/>
  <c r="B339" i="37"/>
  <c r="E339" i="37" s="1"/>
  <c r="B340" i="37"/>
  <c r="F340" i="37" s="1"/>
  <c r="B341" i="37"/>
  <c r="E341" i="37" s="1"/>
  <c r="B342" i="37"/>
  <c r="B343" i="37"/>
  <c r="H343" i="37" s="1"/>
  <c r="B344" i="37"/>
  <c r="D344" i="37" s="1"/>
  <c r="B345" i="37"/>
  <c r="D345" i="37" s="1"/>
  <c r="B346" i="37"/>
  <c r="D346" i="37" s="1"/>
  <c r="B347" i="37"/>
  <c r="B348" i="37"/>
  <c r="H348" i="37" s="1"/>
  <c r="B349" i="37"/>
  <c r="E349" i="37" s="1"/>
  <c r="B350" i="37"/>
  <c r="F350" i="37" s="1"/>
  <c r="B351" i="37"/>
  <c r="B352" i="37"/>
  <c r="H352" i="37" s="1"/>
  <c r="B353" i="37"/>
  <c r="F353" i="37" s="1"/>
  <c r="B354" i="37"/>
  <c r="C354" i="37" s="1"/>
  <c r="B355" i="37"/>
  <c r="B356" i="37"/>
  <c r="F356" i="37" s="1"/>
  <c r="B357" i="37"/>
  <c r="E357" i="37" s="1"/>
  <c r="B358" i="37"/>
  <c r="C358" i="37" s="1"/>
  <c r="B359" i="37"/>
  <c r="B360" i="37"/>
  <c r="F360" i="37" s="1"/>
  <c r="B361" i="37"/>
  <c r="H361" i="37" s="1"/>
  <c r="B362" i="37"/>
  <c r="H362" i="37" s="1"/>
  <c r="B363" i="37"/>
  <c r="H363" i="37" s="1"/>
  <c r="B364" i="37"/>
  <c r="F364" i="37" s="1"/>
  <c r="B365" i="37"/>
  <c r="H365" i="37" s="1"/>
  <c r="B366" i="37"/>
  <c r="H366" i="37" s="1"/>
  <c r="B367" i="37"/>
  <c r="D367" i="37" s="1"/>
  <c r="B368" i="37"/>
  <c r="H368" i="37" s="1"/>
  <c r="B369" i="37"/>
  <c r="E369" i="37" s="1"/>
  <c r="B370" i="37"/>
  <c r="C370" i="37" s="1"/>
  <c r="B371" i="37"/>
  <c r="H371" i="37" s="1"/>
  <c r="B372" i="37"/>
  <c r="F372" i="37" s="1"/>
  <c r="B373" i="37"/>
  <c r="C373" i="37" s="1"/>
  <c r="B374" i="37"/>
  <c r="F374" i="37" s="1"/>
  <c r="B375" i="37"/>
  <c r="H375" i="37" s="1"/>
  <c r="B376" i="37"/>
  <c r="H376" i="37" s="1"/>
  <c r="B377" i="37"/>
  <c r="D377" i="37" s="1"/>
  <c r="B378" i="37"/>
  <c r="C378" i="37" s="1"/>
  <c r="B379" i="37"/>
  <c r="B380" i="37"/>
  <c r="H380" i="37" s="1"/>
  <c r="B381" i="37"/>
  <c r="B382" i="37"/>
  <c r="F382" i="37" s="1"/>
  <c r="B383" i="37"/>
  <c r="H383" i="37" s="1"/>
  <c r="B384" i="37"/>
  <c r="C384" i="37" s="1"/>
  <c r="B385" i="37"/>
  <c r="B386" i="37"/>
  <c r="B387" i="37"/>
  <c r="E387" i="37" s="1"/>
  <c r="B388" i="37"/>
  <c r="D388" i="37" s="1"/>
  <c r="B389" i="37"/>
  <c r="E389" i="37" s="1"/>
  <c r="B390" i="37"/>
  <c r="F390" i="37" s="1"/>
  <c r="B391" i="37"/>
  <c r="E391" i="37" s="1"/>
  <c r="B392" i="37"/>
  <c r="B393" i="37"/>
  <c r="D393" i="37" s="1"/>
  <c r="B394" i="37"/>
  <c r="B395" i="37"/>
  <c r="D395" i="37" s="1"/>
  <c r="B396" i="37"/>
  <c r="E396" i="37" s="1"/>
  <c r="C396" i="37"/>
  <c r="B397" i="37"/>
  <c r="E397" i="37" s="1"/>
  <c r="B398" i="37"/>
  <c r="C398" i="37" s="1"/>
  <c r="B399" i="37"/>
  <c r="C399" i="37" s="1"/>
  <c r="E399" i="37"/>
  <c r="B400" i="37"/>
  <c r="C400" i="37" s="1"/>
  <c r="B401" i="37"/>
  <c r="D401" i="37" s="1"/>
  <c r="B402" i="37"/>
  <c r="F402" i="37" s="1"/>
  <c r="E402" i="37"/>
  <c r="B403" i="37"/>
  <c r="F403" i="37" s="1"/>
  <c r="B404" i="37"/>
  <c r="E404" i="37" s="1"/>
  <c r="B405" i="37"/>
  <c r="E405" i="37" s="1"/>
  <c r="B406" i="37"/>
  <c r="B407" i="37"/>
  <c r="E407" i="37" s="1"/>
  <c r="B408" i="37"/>
  <c r="D408" i="37" s="1"/>
  <c r="B409" i="37"/>
  <c r="B410" i="37"/>
  <c r="C410" i="37" s="1"/>
  <c r="B411" i="37"/>
  <c r="B412" i="37"/>
  <c r="B413" i="37"/>
  <c r="E413" i="37" s="1"/>
  <c r="B414" i="37"/>
  <c r="C414" i="37" s="1"/>
  <c r="B415" i="37"/>
  <c r="H415" i="37" s="1"/>
  <c r="B416" i="37"/>
  <c r="B417" i="37"/>
  <c r="F417" i="37" s="1"/>
  <c r="B418" i="37"/>
  <c r="B419" i="37"/>
  <c r="E419" i="37" s="1"/>
  <c r="B420" i="37"/>
  <c r="B421" i="37"/>
  <c r="E421" i="37" s="1"/>
  <c r="B422" i="37"/>
  <c r="C422" i="37" s="1"/>
  <c r="B423" i="37"/>
  <c r="E423" i="37" s="1"/>
  <c r="B424" i="37"/>
  <c r="D424" i="37" s="1"/>
  <c r="B425" i="37"/>
  <c r="B426" i="37"/>
  <c r="E426" i="37" s="1"/>
  <c r="B427" i="37"/>
  <c r="B428" i="37"/>
  <c r="B429" i="37"/>
  <c r="B430" i="37"/>
  <c r="H430" i="37" s="1"/>
  <c r="B431" i="37"/>
  <c r="C431" i="37" s="1"/>
  <c r="B432" i="37"/>
  <c r="B433" i="37"/>
  <c r="B434" i="37"/>
  <c r="B435" i="37"/>
  <c r="C435" i="37" s="1"/>
  <c r="B436" i="37"/>
  <c r="D436" i="37" s="1"/>
  <c r="B437" i="37"/>
  <c r="F437" i="37" s="1"/>
  <c r="B438" i="37"/>
  <c r="C438" i="37" s="1"/>
  <c r="B439" i="37"/>
  <c r="D439" i="37" s="1"/>
  <c r="B440" i="37"/>
  <c r="D440" i="37" s="1"/>
  <c r="B441" i="37"/>
  <c r="F441" i="37" s="1"/>
  <c r="B442" i="37"/>
  <c r="D442" i="37" s="1"/>
  <c r="B443" i="37"/>
  <c r="H443" i="37" s="1"/>
  <c r="B444" i="37"/>
  <c r="D444" i="37" s="1"/>
  <c r="B445" i="37"/>
  <c r="C445" i="37" s="1"/>
  <c r="B446" i="37"/>
  <c r="C446" i="37" s="1"/>
  <c r="B447" i="37"/>
  <c r="E447" i="37" s="1"/>
  <c r="B448" i="37"/>
  <c r="E448" i="37" s="1"/>
  <c r="B449" i="37"/>
  <c r="C449" i="37" s="1"/>
  <c r="B450" i="37"/>
  <c r="B451" i="37"/>
  <c r="B452" i="37"/>
  <c r="F452" i="37" s="1"/>
  <c r="B453" i="37"/>
  <c r="F453" i="37" s="1"/>
  <c r="B454" i="37"/>
  <c r="B455" i="37"/>
  <c r="F455" i="37" s="1"/>
  <c r="B456" i="37"/>
  <c r="B457" i="37"/>
  <c r="B458" i="37"/>
  <c r="B459" i="37"/>
  <c r="H459" i="37" s="1"/>
  <c r="B460" i="37"/>
  <c r="B461" i="37"/>
  <c r="E461" i="37" s="1"/>
  <c r="B462" i="37"/>
  <c r="B463" i="37"/>
  <c r="H463" i="37" s="1"/>
  <c r="B464" i="37"/>
  <c r="B465" i="37"/>
  <c r="D465" i="37" s="1"/>
  <c r="B466" i="37"/>
  <c r="B467" i="37"/>
  <c r="C467" i="37" s="1"/>
  <c r="E467" i="37"/>
  <c r="B468" i="37"/>
  <c r="B469" i="37"/>
  <c r="E469" i="37" s="1"/>
  <c r="B470" i="37"/>
  <c r="C470" i="37" s="1"/>
  <c r="F470" i="37"/>
  <c r="B471" i="37"/>
  <c r="H471" i="37" s="1"/>
  <c r="B472" i="37"/>
  <c r="B473" i="37"/>
  <c r="D473" i="37" s="1"/>
  <c r="B474" i="37"/>
  <c r="E474" i="37" s="1"/>
  <c r="B475" i="37"/>
  <c r="F475" i="37" s="1"/>
  <c r="B476" i="37"/>
  <c r="B477" i="37"/>
  <c r="D477" i="37" s="1"/>
  <c r="B478" i="37"/>
  <c r="D478" i="37" s="1"/>
  <c r="B479" i="37"/>
  <c r="D479" i="37" s="1"/>
  <c r="B480" i="37"/>
  <c r="C480" i="37" s="1"/>
  <c r="B481" i="37"/>
  <c r="B482" i="37"/>
  <c r="B483" i="37"/>
  <c r="H483" i="37" s="1"/>
  <c r="B484" i="37"/>
  <c r="B485" i="37"/>
  <c r="B486" i="37"/>
  <c r="D486" i="37" s="1"/>
  <c r="B487" i="37"/>
  <c r="E487" i="37" s="1"/>
  <c r="B488" i="37"/>
  <c r="B489" i="37"/>
  <c r="D489" i="37" s="1"/>
  <c r="B490" i="37"/>
  <c r="C490" i="37" s="1"/>
  <c r="B491" i="37"/>
  <c r="F491" i="37" s="1"/>
  <c r="B492" i="37"/>
  <c r="C492" i="37" s="1"/>
  <c r="B493" i="37"/>
  <c r="B494" i="37"/>
  <c r="C494" i="37" s="1"/>
  <c r="B495" i="37"/>
  <c r="C495" i="37" s="1"/>
  <c r="B496" i="37"/>
  <c r="C496" i="37" s="1"/>
  <c r="B497" i="37"/>
  <c r="H497" i="37" s="1"/>
  <c r="B498" i="37"/>
  <c r="F498" i="37" s="1"/>
  <c r="B499" i="37"/>
  <c r="E499" i="37" s="1"/>
  <c r="B500" i="37"/>
  <c r="C500" i="37" s="1"/>
  <c r="B501" i="37"/>
  <c r="F501" i="37" s="1"/>
  <c r="F488" i="37"/>
  <c r="F472" i="37"/>
  <c r="D467" i="37"/>
  <c r="F500" i="37"/>
  <c r="E412" i="37"/>
  <c r="F422" i="37"/>
  <c r="D398" i="37"/>
  <c r="C407" i="37"/>
  <c r="D472" i="37"/>
  <c r="E446" i="37"/>
  <c r="F476" i="37"/>
  <c r="F448" i="37"/>
  <c r="E416" i="37"/>
  <c r="D384" i="37"/>
  <c r="D394" i="37"/>
  <c r="E493" i="37"/>
  <c r="F477" i="37"/>
  <c r="D469" i="37"/>
  <c r="D437" i="37"/>
  <c r="D417" i="37"/>
  <c r="F401" i="37"/>
  <c r="C498" i="37"/>
  <c r="C462" i="37"/>
  <c r="C458" i="37"/>
  <c r="C434" i="37"/>
  <c r="C390" i="37"/>
  <c r="D387" i="37"/>
  <c r="E490" i="37"/>
  <c r="F451" i="37"/>
  <c r="F387" i="37"/>
  <c r="E496" i="37"/>
  <c r="D428" i="37"/>
  <c r="D404" i="37"/>
  <c r="C477" i="37"/>
  <c r="C465" i="37"/>
  <c r="C417" i="37"/>
  <c r="C409" i="37"/>
  <c r="C401" i="37"/>
  <c r="D488" i="37"/>
  <c r="D462" i="37"/>
  <c r="D431" i="37"/>
  <c r="D399" i="37"/>
  <c r="E470" i="37"/>
  <c r="E438" i="37"/>
  <c r="F399" i="37"/>
  <c r="E321" i="37"/>
  <c r="D305" i="37"/>
  <c r="F369" i="37"/>
  <c r="C357" i="37"/>
  <c r="C261" i="37"/>
  <c r="C174" i="37"/>
  <c r="F269" i="37"/>
  <c r="C170" i="37"/>
  <c r="E253" i="37"/>
  <c r="E237" i="37"/>
  <c r="F221" i="37"/>
  <c r="F189" i="37"/>
  <c r="C253" i="37"/>
  <c r="C221" i="37"/>
  <c r="C217" i="37"/>
  <c r="C53" i="37"/>
  <c r="D174" i="37"/>
  <c r="D142" i="37"/>
  <c r="D245" i="37"/>
  <c r="D237" i="37"/>
  <c r="D197" i="37"/>
  <c r="E166" i="37"/>
  <c r="E55" i="37"/>
  <c r="F98" i="37"/>
  <c r="D94" i="37"/>
  <c r="D86" i="37"/>
  <c r="E74" i="37"/>
  <c r="C55" i="37"/>
  <c r="D180" i="37"/>
  <c r="F257" i="37"/>
  <c r="F233" i="37"/>
  <c r="E233" i="37"/>
  <c r="E217" i="37"/>
  <c r="E209" i="37"/>
  <c r="E185" i="37"/>
  <c r="D239" i="37"/>
  <c r="E146" i="37"/>
  <c r="B4" i="37"/>
  <c r="H4" i="37" s="1"/>
  <c r="B5" i="37"/>
  <c r="H5" i="37" s="1"/>
  <c r="B6" i="37"/>
  <c r="H6" i="37" s="1"/>
  <c r="B7" i="37"/>
  <c r="H7" i="37" s="1"/>
  <c r="B8" i="37"/>
  <c r="H8" i="37" s="1"/>
  <c r="H55" i="37"/>
  <c r="H120" i="37"/>
  <c r="H213" i="37"/>
  <c r="H221" i="37"/>
  <c r="H241" i="37"/>
  <c r="H245" i="37"/>
  <c r="H265" i="37"/>
  <c r="H269" i="37"/>
  <c r="J269" i="37" s="1"/>
  <c r="H297" i="37"/>
  <c r="H307" i="37"/>
  <c r="H349" i="37"/>
  <c r="H355" i="37"/>
  <c r="H387" i="37"/>
  <c r="H391" i="37"/>
  <c r="H395" i="37"/>
  <c r="H399" i="37"/>
  <c r="H401" i="37"/>
  <c r="H404" i="37"/>
  <c r="H408" i="37"/>
  <c r="H412" i="37"/>
  <c r="H417" i="37"/>
  <c r="J417" i="37" s="1"/>
  <c r="H426" i="37"/>
  <c r="H427" i="37"/>
  <c r="H434" i="37"/>
  <c r="H435" i="37"/>
  <c r="H441" i="37"/>
  <c r="H442" i="37"/>
  <c r="H447" i="37"/>
  <c r="H448" i="37"/>
  <c r="H451" i="37"/>
  <c r="H455" i="37"/>
  <c r="H462" i="37"/>
  <c r="H469" i="37"/>
  <c r="H470" i="37"/>
  <c r="H472" i="37"/>
  <c r="H475" i="37"/>
  <c r="J475" i="37" s="1"/>
  <c r="H476" i="37"/>
  <c r="H481" i="37"/>
  <c r="H488" i="37"/>
  <c r="J488" i="37" s="1"/>
  <c r="H491" i="37"/>
  <c r="H501" i="37"/>
  <c r="B3" i="37"/>
  <c r="H3" i="37" s="1"/>
  <c r="P17" i="3"/>
  <c r="O17" i="3" s="1"/>
  <c r="F3" i="35" s="1"/>
  <c r="I19" i="36"/>
  <c r="I20" i="36"/>
  <c r="I21" i="36"/>
  <c r="I22" i="36"/>
  <c r="I23" i="36"/>
  <c r="I24" i="36"/>
  <c r="I25" i="36"/>
  <c r="I26" i="36"/>
  <c r="I27" i="36"/>
  <c r="I28" i="36"/>
  <c r="I29" i="36"/>
  <c r="I30" i="36"/>
  <c r="I31" i="36"/>
  <c r="I32" i="36"/>
  <c r="I33" i="36"/>
  <c r="I34" i="36"/>
  <c r="I35" i="36"/>
  <c r="I36" i="36"/>
  <c r="I37" i="36"/>
  <c r="I38" i="36"/>
  <c r="I39" i="36"/>
  <c r="I40" i="36"/>
  <c r="I41" i="36"/>
  <c r="I42" i="36"/>
  <c r="I43" i="36"/>
  <c r="I44" i="36"/>
  <c r="I45" i="36"/>
  <c r="I46" i="36"/>
  <c r="I47" i="36"/>
  <c r="I48" i="36"/>
  <c r="I49" i="36"/>
  <c r="I50" i="36"/>
  <c r="I51" i="36"/>
  <c r="I52" i="36"/>
  <c r="I53" i="36"/>
  <c r="I54" i="36"/>
  <c r="I55" i="36"/>
  <c r="I56" i="36"/>
  <c r="I57" i="36"/>
  <c r="I58" i="36"/>
  <c r="I59" i="36"/>
  <c r="I60" i="36"/>
  <c r="I61" i="36"/>
  <c r="I62" i="36"/>
  <c r="I63" i="36"/>
  <c r="I64" i="36"/>
  <c r="I65" i="36"/>
  <c r="I66" i="36"/>
  <c r="I67" i="36"/>
  <c r="I68" i="36"/>
  <c r="I69" i="36"/>
  <c r="I70" i="36"/>
  <c r="I71" i="36"/>
  <c r="I72" i="36"/>
  <c r="I73" i="36"/>
  <c r="I74" i="36"/>
  <c r="I75" i="36"/>
  <c r="I76" i="36"/>
  <c r="I77" i="36"/>
  <c r="I78" i="36"/>
  <c r="I79" i="36"/>
  <c r="I80" i="36"/>
  <c r="I81" i="36"/>
  <c r="I82" i="36"/>
  <c r="I83" i="36"/>
  <c r="I84" i="36"/>
  <c r="I85" i="36"/>
  <c r="I86" i="36"/>
  <c r="I87" i="36"/>
  <c r="I88" i="36"/>
  <c r="I89" i="36"/>
  <c r="I90" i="36"/>
  <c r="I91" i="36"/>
  <c r="I92" i="36"/>
  <c r="I93" i="36"/>
  <c r="I94" i="36"/>
  <c r="I95" i="36"/>
  <c r="I96" i="36"/>
  <c r="I97" i="36"/>
  <c r="I98" i="36"/>
  <c r="I99" i="36"/>
  <c r="I100" i="36"/>
  <c r="I101" i="36"/>
  <c r="I102" i="36"/>
  <c r="I103" i="36"/>
  <c r="I104" i="36"/>
  <c r="I105" i="36"/>
  <c r="I106" i="36"/>
  <c r="I107" i="36"/>
  <c r="I108" i="36"/>
  <c r="I109" i="36"/>
  <c r="I110" i="36"/>
  <c r="I111" i="36"/>
  <c r="I112" i="36"/>
  <c r="I113" i="36"/>
  <c r="I114" i="36"/>
  <c r="I115" i="36"/>
  <c r="I116" i="36"/>
  <c r="I117" i="36"/>
  <c r="I118" i="36"/>
  <c r="I119" i="36"/>
  <c r="I120" i="36"/>
  <c r="I121" i="36"/>
  <c r="I122" i="36"/>
  <c r="I123" i="36"/>
  <c r="I124" i="36"/>
  <c r="I125" i="36"/>
  <c r="I126" i="36"/>
  <c r="I127" i="36"/>
  <c r="I128" i="36"/>
  <c r="I129" i="36"/>
  <c r="I130" i="36"/>
  <c r="I131" i="36"/>
  <c r="I132" i="36"/>
  <c r="I133" i="36"/>
  <c r="I134" i="36"/>
  <c r="I135" i="36"/>
  <c r="I136" i="36"/>
  <c r="I137" i="36"/>
  <c r="I138" i="36"/>
  <c r="I139" i="36"/>
  <c r="I140" i="36"/>
  <c r="I141" i="36"/>
  <c r="I142" i="36"/>
  <c r="I143" i="36"/>
  <c r="I144" i="36"/>
  <c r="I145" i="36"/>
  <c r="I146" i="36"/>
  <c r="I147" i="36"/>
  <c r="I148" i="36"/>
  <c r="I149" i="36"/>
  <c r="I150" i="36"/>
  <c r="I151" i="36"/>
  <c r="I152" i="36"/>
  <c r="I153" i="36"/>
  <c r="I154" i="36"/>
  <c r="I155" i="36"/>
  <c r="I156" i="36"/>
  <c r="I157" i="36"/>
  <c r="I158" i="36"/>
  <c r="I159" i="36"/>
  <c r="I160" i="36"/>
  <c r="I161" i="36"/>
  <c r="I162" i="36"/>
  <c r="I163" i="36"/>
  <c r="I164" i="36"/>
  <c r="I165" i="36"/>
  <c r="I166" i="36"/>
  <c r="I167" i="36"/>
  <c r="I168" i="36"/>
  <c r="I169" i="36"/>
  <c r="I170" i="36"/>
  <c r="I171" i="36"/>
  <c r="I172" i="36"/>
  <c r="I173" i="36"/>
  <c r="I174" i="36"/>
  <c r="I175" i="36"/>
  <c r="I176" i="36"/>
  <c r="I177" i="36"/>
  <c r="I178" i="36"/>
  <c r="I179" i="36"/>
  <c r="I180" i="36"/>
  <c r="I181" i="36"/>
  <c r="I182" i="36"/>
  <c r="I183" i="36"/>
  <c r="I184" i="36"/>
  <c r="I185" i="36"/>
  <c r="I186" i="36"/>
  <c r="I187" i="36"/>
  <c r="I188" i="36"/>
  <c r="I189" i="36"/>
  <c r="I190" i="36"/>
  <c r="I191" i="36"/>
  <c r="I192" i="36"/>
  <c r="I193" i="36"/>
  <c r="I194" i="36"/>
  <c r="I195" i="36"/>
  <c r="I196" i="36"/>
  <c r="I197" i="36"/>
  <c r="I198" i="36"/>
  <c r="I199" i="36"/>
  <c r="I200" i="36"/>
  <c r="I201" i="36"/>
  <c r="I202" i="36"/>
  <c r="I203" i="36"/>
  <c r="I204" i="36"/>
  <c r="I205" i="36"/>
  <c r="I206" i="36"/>
  <c r="I18" i="36"/>
  <c r="D19" i="36"/>
  <c r="C19" i="36" s="1"/>
  <c r="D20" i="36"/>
  <c r="G20" i="36" s="1"/>
  <c r="D21" i="36"/>
  <c r="P21" i="36" s="1"/>
  <c r="D22" i="36"/>
  <c r="P22" i="36" s="1"/>
  <c r="D23" i="36"/>
  <c r="C23" i="36" s="1"/>
  <c r="D24" i="36"/>
  <c r="J24" i="36" s="1"/>
  <c r="V24" i="36" s="1"/>
  <c r="D25" i="36"/>
  <c r="G25" i="36" s="1"/>
  <c r="D26" i="36"/>
  <c r="P26" i="36" s="1"/>
  <c r="D27" i="36"/>
  <c r="G27" i="36" s="1"/>
  <c r="D28" i="36"/>
  <c r="P28" i="36" s="1"/>
  <c r="D29" i="36"/>
  <c r="K29" i="36" s="1"/>
  <c r="L29" i="36" s="1"/>
  <c r="D30" i="36"/>
  <c r="P30" i="36" s="1"/>
  <c r="D31" i="36"/>
  <c r="J31" i="36" s="1"/>
  <c r="V31" i="36" s="1"/>
  <c r="D32" i="36"/>
  <c r="P32" i="36" s="1"/>
  <c r="D33" i="36"/>
  <c r="K33" i="36" s="1"/>
  <c r="L33" i="36" s="1"/>
  <c r="D34" i="36"/>
  <c r="G34" i="36" s="1"/>
  <c r="D35" i="36"/>
  <c r="G35" i="36" s="1"/>
  <c r="D36" i="36"/>
  <c r="G36" i="36" s="1"/>
  <c r="D37" i="36"/>
  <c r="K37" i="36" s="1"/>
  <c r="L37" i="36" s="1"/>
  <c r="D38" i="36"/>
  <c r="P38" i="36" s="1"/>
  <c r="D39" i="36"/>
  <c r="P39" i="36" s="1"/>
  <c r="D40" i="36"/>
  <c r="J40" i="36" s="1"/>
  <c r="V40" i="36" s="1"/>
  <c r="D41" i="36"/>
  <c r="J41" i="36" s="1"/>
  <c r="V41" i="36" s="1"/>
  <c r="D42" i="36"/>
  <c r="P42" i="36" s="1"/>
  <c r="D43" i="36"/>
  <c r="G43" i="36" s="1"/>
  <c r="D44" i="36"/>
  <c r="K44" i="36" s="1"/>
  <c r="L44" i="36" s="1"/>
  <c r="D45" i="36"/>
  <c r="J45" i="36" s="1"/>
  <c r="V45" i="36" s="1"/>
  <c r="D46" i="36"/>
  <c r="P46" i="36" s="1"/>
  <c r="D47" i="36"/>
  <c r="G47" i="36" s="1"/>
  <c r="D48" i="36"/>
  <c r="G48" i="36" s="1"/>
  <c r="D49" i="36"/>
  <c r="J49" i="36" s="1"/>
  <c r="V49" i="36" s="1"/>
  <c r="D50" i="36"/>
  <c r="K50" i="36" s="1"/>
  <c r="L50" i="36" s="1"/>
  <c r="D51" i="36"/>
  <c r="J51" i="36" s="1"/>
  <c r="V51" i="36" s="1"/>
  <c r="D52" i="36"/>
  <c r="K52" i="36" s="1"/>
  <c r="L52" i="36" s="1"/>
  <c r="D53" i="36"/>
  <c r="P53" i="36" s="1"/>
  <c r="D54" i="36"/>
  <c r="K54" i="36" s="1"/>
  <c r="L54" i="36" s="1"/>
  <c r="D55" i="36"/>
  <c r="K55" i="36" s="1"/>
  <c r="L55" i="36" s="1"/>
  <c r="D56" i="36"/>
  <c r="P56" i="36" s="1"/>
  <c r="D57" i="36"/>
  <c r="G57" i="36" s="1"/>
  <c r="D58" i="36"/>
  <c r="G58" i="36" s="1"/>
  <c r="D59" i="36"/>
  <c r="G59" i="36" s="1"/>
  <c r="D60" i="36"/>
  <c r="P60" i="36" s="1"/>
  <c r="D61" i="36"/>
  <c r="K61" i="36" s="1"/>
  <c r="L61" i="36" s="1"/>
  <c r="D62" i="36"/>
  <c r="G62" i="36" s="1"/>
  <c r="D63" i="36"/>
  <c r="J63" i="36" s="1"/>
  <c r="V63" i="36" s="1"/>
  <c r="D64" i="36"/>
  <c r="G64" i="36" s="1"/>
  <c r="D65" i="36"/>
  <c r="J65" i="36" s="1"/>
  <c r="V65" i="36" s="1"/>
  <c r="D66" i="36"/>
  <c r="G66" i="36" s="1"/>
  <c r="D67" i="36"/>
  <c r="G67" i="36" s="1"/>
  <c r="D68" i="36"/>
  <c r="K68" i="36" s="1"/>
  <c r="L68" i="36" s="1"/>
  <c r="D69" i="36"/>
  <c r="K69" i="36" s="1"/>
  <c r="L69" i="36" s="1"/>
  <c r="D70" i="36"/>
  <c r="G70" i="36" s="1"/>
  <c r="D71" i="36"/>
  <c r="G71" i="36" s="1"/>
  <c r="D72" i="36"/>
  <c r="J72" i="36" s="1"/>
  <c r="V72" i="36" s="1"/>
  <c r="D73" i="36"/>
  <c r="K73" i="36" s="1"/>
  <c r="L73" i="36" s="1"/>
  <c r="D74" i="36"/>
  <c r="K74" i="36" s="1"/>
  <c r="L74" i="36" s="1"/>
  <c r="D75" i="36"/>
  <c r="K75" i="36" s="1"/>
  <c r="L75" i="36" s="1"/>
  <c r="D76" i="36"/>
  <c r="K76" i="36" s="1"/>
  <c r="L76" i="36" s="1"/>
  <c r="D77" i="36"/>
  <c r="K77" i="36" s="1"/>
  <c r="L77" i="36" s="1"/>
  <c r="D78" i="36"/>
  <c r="K78" i="36" s="1"/>
  <c r="L78" i="36" s="1"/>
  <c r="D79" i="36"/>
  <c r="P79" i="36" s="1"/>
  <c r="D80" i="36"/>
  <c r="J80" i="36" s="1"/>
  <c r="V80" i="36" s="1"/>
  <c r="D81" i="36"/>
  <c r="J81" i="36" s="1"/>
  <c r="V81" i="36" s="1"/>
  <c r="D82" i="36"/>
  <c r="K82" i="36" s="1"/>
  <c r="L82" i="36" s="1"/>
  <c r="D83" i="36"/>
  <c r="K83" i="36" s="1"/>
  <c r="L83" i="36" s="1"/>
  <c r="D84" i="36"/>
  <c r="J84" i="36" s="1"/>
  <c r="V84" i="36" s="1"/>
  <c r="D85" i="36"/>
  <c r="K85" i="36" s="1"/>
  <c r="L85" i="36" s="1"/>
  <c r="D86" i="36"/>
  <c r="P86" i="36" s="1"/>
  <c r="D87" i="36"/>
  <c r="K87" i="36" s="1"/>
  <c r="L87" i="36" s="1"/>
  <c r="D88" i="36"/>
  <c r="J88" i="36" s="1"/>
  <c r="V88" i="36" s="1"/>
  <c r="D89" i="36"/>
  <c r="K89" i="36" s="1"/>
  <c r="L89" i="36" s="1"/>
  <c r="D90" i="36"/>
  <c r="J90" i="36" s="1"/>
  <c r="V90" i="36" s="1"/>
  <c r="D91" i="36"/>
  <c r="K91" i="36" s="1"/>
  <c r="L91" i="36" s="1"/>
  <c r="D92" i="36"/>
  <c r="G92" i="36" s="1"/>
  <c r="D93" i="36"/>
  <c r="K93" i="36" s="1"/>
  <c r="L93" i="36" s="1"/>
  <c r="D94" i="36"/>
  <c r="G94" i="36" s="1"/>
  <c r="D95" i="36"/>
  <c r="G95" i="36" s="1"/>
  <c r="D96" i="36"/>
  <c r="P96" i="36" s="1"/>
  <c r="D97" i="36"/>
  <c r="J97" i="36" s="1"/>
  <c r="V97" i="36" s="1"/>
  <c r="D98" i="36"/>
  <c r="G98" i="36" s="1"/>
  <c r="D99" i="36"/>
  <c r="J99" i="36" s="1"/>
  <c r="V99" i="36" s="1"/>
  <c r="D100" i="36"/>
  <c r="P100" i="36" s="1"/>
  <c r="D101" i="36"/>
  <c r="P101" i="36" s="1"/>
  <c r="D102" i="36"/>
  <c r="J102" i="36" s="1"/>
  <c r="V102" i="36" s="1"/>
  <c r="D103" i="36"/>
  <c r="K103" i="36" s="1"/>
  <c r="L103" i="36" s="1"/>
  <c r="D104" i="36"/>
  <c r="P104" i="36" s="1"/>
  <c r="D105" i="36"/>
  <c r="G105" i="36" s="1"/>
  <c r="D106" i="36"/>
  <c r="G106" i="36" s="1"/>
  <c r="D107" i="36"/>
  <c r="P107" i="36" s="1"/>
  <c r="D108" i="36"/>
  <c r="P108" i="36" s="1"/>
  <c r="D109" i="36"/>
  <c r="P109" i="36" s="1"/>
  <c r="D110" i="36"/>
  <c r="J110" i="36" s="1"/>
  <c r="V110" i="36" s="1"/>
  <c r="D111" i="36"/>
  <c r="G111" i="36" s="1"/>
  <c r="D112" i="36"/>
  <c r="G112" i="36" s="1"/>
  <c r="D113" i="36"/>
  <c r="J113" i="36" s="1"/>
  <c r="V113" i="36" s="1"/>
  <c r="D114" i="36"/>
  <c r="P114" i="36" s="1"/>
  <c r="D115" i="36"/>
  <c r="J115" i="36" s="1"/>
  <c r="V115" i="36" s="1"/>
  <c r="D116" i="36"/>
  <c r="P116" i="36" s="1"/>
  <c r="D117" i="36"/>
  <c r="G117" i="36" s="1"/>
  <c r="D118" i="36"/>
  <c r="G118" i="36" s="1"/>
  <c r="D119" i="36"/>
  <c r="K119" i="36" s="1"/>
  <c r="L119" i="36" s="1"/>
  <c r="D120" i="36"/>
  <c r="G120" i="36" s="1"/>
  <c r="D121" i="36"/>
  <c r="G121" i="36" s="1"/>
  <c r="D122" i="36"/>
  <c r="G122" i="36" s="1"/>
  <c r="D123" i="36"/>
  <c r="J123" i="36" s="1"/>
  <c r="V123" i="36" s="1"/>
  <c r="D124" i="36"/>
  <c r="J124" i="36" s="1"/>
  <c r="V124" i="36" s="1"/>
  <c r="D125" i="36"/>
  <c r="P125" i="36" s="1"/>
  <c r="D126" i="36"/>
  <c r="P126" i="36" s="1"/>
  <c r="D127" i="36"/>
  <c r="J127" i="36" s="1"/>
  <c r="V127" i="36" s="1"/>
  <c r="D128" i="36"/>
  <c r="G128" i="36" s="1"/>
  <c r="D129" i="36"/>
  <c r="J129" i="36" s="1"/>
  <c r="V129" i="36" s="1"/>
  <c r="D130" i="36"/>
  <c r="P130" i="36" s="1"/>
  <c r="D131" i="36"/>
  <c r="K131" i="36" s="1"/>
  <c r="L131" i="36" s="1"/>
  <c r="D132" i="36"/>
  <c r="G132" i="36" s="1"/>
  <c r="D133" i="36"/>
  <c r="J133" i="36" s="1"/>
  <c r="V133" i="36" s="1"/>
  <c r="D134" i="36"/>
  <c r="K134" i="36" s="1"/>
  <c r="L134" i="36" s="1"/>
  <c r="D135" i="36"/>
  <c r="P135" i="36" s="1"/>
  <c r="D136" i="36"/>
  <c r="G136" i="36" s="1"/>
  <c r="D137" i="36"/>
  <c r="K137" i="36" s="1"/>
  <c r="L137" i="36" s="1"/>
  <c r="D138" i="36"/>
  <c r="K138" i="36" s="1"/>
  <c r="L138" i="36" s="1"/>
  <c r="D139" i="36"/>
  <c r="K139" i="36" s="1"/>
  <c r="L139" i="36" s="1"/>
  <c r="D140" i="36"/>
  <c r="G140" i="36" s="1"/>
  <c r="D141" i="36"/>
  <c r="J141" i="36" s="1"/>
  <c r="V141" i="36" s="1"/>
  <c r="D142" i="36"/>
  <c r="J142" i="36" s="1"/>
  <c r="V142" i="36" s="1"/>
  <c r="D143" i="36"/>
  <c r="G143" i="36" s="1"/>
  <c r="D144" i="36"/>
  <c r="K144" i="36" s="1"/>
  <c r="L144" i="36" s="1"/>
  <c r="D145" i="36"/>
  <c r="G145" i="36" s="1"/>
  <c r="D146" i="36"/>
  <c r="G146" i="36" s="1"/>
  <c r="D147" i="36"/>
  <c r="K147" i="36" s="1"/>
  <c r="L147" i="36" s="1"/>
  <c r="D148" i="36"/>
  <c r="P148" i="36" s="1"/>
  <c r="D149" i="36"/>
  <c r="P149" i="36" s="1"/>
  <c r="D150" i="36"/>
  <c r="G150" i="36" s="1"/>
  <c r="D151" i="36"/>
  <c r="G151" i="36" s="1"/>
  <c r="D152" i="36"/>
  <c r="K152" i="36" s="1"/>
  <c r="L152" i="36" s="1"/>
  <c r="D153" i="36"/>
  <c r="P153" i="36" s="1"/>
  <c r="D154" i="36"/>
  <c r="G154" i="36" s="1"/>
  <c r="D155" i="36"/>
  <c r="J155" i="36" s="1"/>
  <c r="V155" i="36" s="1"/>
  <c r="D156" i="36"/>
  <c r="G156" i="36" s="1"/>
  <c r="D157" i="36"/>
  <c r="P157" i="36" s="1"/>
  <c r="D158" i="36"/>
  <c r="K158" i="36" s="1"/>
  <c r="L158" i="36" s="1"/>
  <c r="D159" i="36"/>
  <c r="K159" i="36" s="1"/>
  <c r="L159" i="36" s="1"/>
  <c r="D160" i="36"/>
  <c r="J160" i="36" s="1"/>
  <c r="V160" i="36" s="1"/>
  <c r="D161" i="36"/>
  <c r="K161" i="36" s="1"/>
  <c r="L161" i="36" s="1"/>
  <c r="D162" i="36"/>
  <c r="J162" i="36" s="1"/>
  <c r="V162" i="36" s="1"/>
  <c r="D163" i="36"/>
  <c r="G163" i="36" s="1"/>
  <c r="D164" i="36"/>
  <c r="P164" i="36" s="1"/>
  <c r="D165" i="36"/>
  <c r="G165" i="36" s="1"/>
  <c r="D166" i="36"/>
  <c r="P166" i="36" s="1"/>
  <c r="D167" i="36"/>
  <c r="K167" i="36" s="1"/>
  <c r="L167" i="36" s="1"/>
  <c r="D168" i="36"/>
  <c r="G168" i="36" s="1"/>
  <c r="D169" i="36"/>
  <c r="J169" i="36" s="1"/>
  <c r="V169" i="36" s="1"/>
  <c r="D170" i="36"/>
  <c r="C170" i="36" s="1"/>
  <c r="D171" i="36"/>
  <c r="K171" i="36" s="1"/>
  <c r="L171" i="36" s="1"/>
  <c r="D172" i="36"/>
  <c r="G172" i="36" s="1"/>
  <c r="D173" i="36"/>
  <c r="G173" i="36" s="1"/>
  <c r="D174" i="36"/>
  <c r="P174" i="36" s="1"/>
  <c r="D175" i="36"/>
  <c r="G175" i="36" s="1"/>
  <c r="D176" i="36"/>
  <c r="P176" i="36" s="1"/>
  <c r="D177" i="36"/>
  <c r="G177" i="36" s="1"/>
  <c r="D178" i="36"/>
  <c r="J178" i="36" s="1"/>
  <c r="V178" i="36" s="1"/>
  <c r="D179" i="36"/>
  <c r="G179" i="36" s="1"/>
  <c r="D180" i="36"/>
  <c r="K180" i="36" s="1"/>
  <c r="L180" i="36" s="1"/>
  <c r="D181" i="36"/>
  <c r="P181" i="36" s="1"/>
  <c r="D182" i="36"/>
  <c r="J182" i="36" s="1"/>
  <c r="V182" i="36" s="1"/>
  <c r="D183" i="36"/>
  <c r="P183" i="36" s="1"/>
  <c r="D184" i="36"/>
  <c r="P184" i="36" s="1"/>
  <c r="D185" i="36"/>
  <c r="K185" i="36" s="1"/>
  <c r="L185" i="36" s="1"/>
  <c r="D186" i="36"/>
  <c r="P186" i="36" s="1"/>
  <c r="D187" i="36"/>
  <c r="J187" i="36" s="1"/>
  <c r="V187" i="36" s="1"/>
  <c r="D188" i="36"/>
  <c r="J188" i="36" s="1"/>
  <c r="V188" i="36" s="1"/>
  <c r="D189" i="36"/>
  <c r="K189" i="36" s="1"/>
  <c r="L189" i="36" s="1"/>
  <c r="D190" i="36"/>
  <c r="G190" i="36" s="1"/>
  <c r="D191" i="36"/>
  <c r="G191" i="36" s="1"/>
  <c r="D192" i="36"/>
  <c r="K192" i="36" s="1"/>
  <c r="L192" i="36" s="1"/>
  <c r="D193" i="36"/>
  <c r="K193" i="36" s="1"/>
  <c r="L193" i="36" s="1"/>
  <c r="D194" i="36"/>
  <c r="J194" i="36" s="1"/>
  <c r="V194" i="36" s="1"/>
  <c r="D195" i="36"/>
  <c r="G195" i="36" s="1"/>
  <c r="D196" i="36"/>
  <c r="J196" i="36" s="1"/>
  <c r="V196" i="36" s="1"/>
  <c r="D197" i="36"/>
  <c r="K197" i="36" s="1"/>
  <c r="L197" i="36" s="1"/>
  <c r="D198" i="36"/>
  <c r="P198" i="36" s="1"/>
  <c r="D199" i="36"/>
  <c r="P199" i="36" s="1"/>
  <c r="D200" i="36"/>
  <c r="G200" i="36" s="1"/>
  <c r="D201" i="36"/>
  <c r="K201" i="36" s="1"/>
  <c r="L201" i="36" s="1"/>
  <c r="D202" i="36"/>
  <c r="K202" i="36" s="1"/>
  <c r="L202" i="36" s="1"/>
  <c r="D203" i="36"/>
  <c r="P203" i="36" s="1"/>
  <c r="D204" i="36"/>
  <c r="G204" i="36" s="1"/>
  <c r="D205" i="36"/>
  <c r="P205" i="36" s="1"/>
  <c r="D206" i="36"/>
  <c r="K206" i="36" s="1"/>
  <c r="L206" i="36" s="1"/>
  <c r="D17" i="36"/>
  <c r="E17" i="36" s="1"/>
  <c r="D18" i="36"/>
  <c r="E18" i="36" s="1"/>
  <c r="H176" i="37"/>
  <c r="H172" i="37"/>
  <c r="H156" i="37"/>
  <c r="H140" i="37"/>
  <c r="H136" i="37"/>
  <c r="H217" i="37"/>
  <c r="H227" i="37"/>
  <c r="H219" i="37"/>
  <c r="H191" i="37"/>
  <c r="H233" i="37"/>
  <c r="H201" i="37"/>
  <c r="H185" i="37"/>
  <c r="H422" i="37"/>
  <c r="H410" i="37"/>
  <c r="H398" i="37"/>
  <c r="H394" i="37"/>
  <c r="H178" i="37"/>
  <c r="H162" i="37"/>
  <c r="H146" i="37"/>
  <c r="H130" i="37"/>
  <c r="H114" i="37"/>
  <c r="H98" i="37"/>
  <c r="C4" i="8"/>
  <c r="C21" i="8"/>
  <c r="C25" i="8"/>
  <c r="C37" i="8"/>
  <c r="C7" i="8"/>
  <c r="C27" i="8"/>
  <c r="C31" i="8"/>
  <c r="C18" i="8"/>
  <c r="C13" i="8"/>
  <c r="C24" i="8"/>
  <c r="C35" i="8"/>
  <c r="C23" i="8"/>
  <c r="C20" i="8"/>
  <c r="C5" i="8"/>
  <c r="C32" i="8"/>
  <c r="C16" i="8"/>
  <c r="C15" i="8"/>
  <c r="C34" i="8"/>
  <c r="C28" i="8"/>
  <c r="C19" i="8"/>
  <c r="C44" i="8"/>
  <c r="C30" i="8"/>
  <c r="C14" i="8"/>
  <c r="C9" i="8"/>
  <c r="C42" i="8"/>
  <c r="C33" i="8"/>
  <c r="C40" i="8"/>
  <c r="C10" i="8"/>
  <c r="C17" i="8"/>
  <c r="C11" i="8"/>
  <c r="C12" i="8"/>
  <c r="C43" i="8"/>
  <c r="C8" i="8"/>
  <c r="C6" i="8"/>
  <c r="C38" i="8"/>
  <c r="C22" i="8"/>
  <c r="C29" i="8"/>
  <c r="C36" i="8"/>
  <c r="C26" i="8"/>
  <c r="D11" i="3"/>
  <c r="D11" i="40" s="1"/>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1" i="8"/>
  <c r="D11" i="33"/>
  <c r="K17" i="3"/>
  <c r="L17" i="3" s="1"/>
  <c r="P2" i="36"/>
  <c r="J212" i="36"/>
  <c r="C10" i="36"/>
  <c r="C9" i="36" s="1"/>
  <c r="V612" i="36"/>
  <c r="V611" i="36"/>
  <c r="V610" i="36"/>
  <c r="V609" i="36"/>
  <c r="V608" i="36"/>
  <c r="V607" i="36"/>
  <c r="V606" i="36"/>
  <c r="V605" i="36"/>
  <c r="V604" i="36"/>
  <c r="V603" i="36"/>
  <c r="V602" i="36"/>
  <c r="V601" i="36"/>
  <c r="V600" i="36"/>
  <c r="V599" i="36"/>
  <c r="V598" i="36"/>
  <c r="V597" i="36"/>
  <c r="V596" i="36"/>
  <c r="V595" i="36"/>
  <c r="V594" i="36"/>
  <c r="V593" i="36"/>
  <c r="V592" i="36"/>
  <c r="V591" i="36"/>
  <c r="V590" i="36"/>
  <c r="V589" i="36"/>
  <c r="V588" i="36"/>
  <c r="V587" i="36"/>
  <c r="V586" i="36"/>
  <c r="V585" i="36"/>
  <c r="V584" i="36"/>
  <c r="V583" i="36"/>
  <c r="V582" i="36"/>
  <c r="V581" i="36"/>
  <c r="V580" i="36"/>
  <c r="V579" i="36"/>
  <c r="V578" i="36"/>
  <c r="V577" i="36"/>
  <c r="V576" i="36"/>
  <c r="V575" i="36"/>
  <c r="V574" i="36"/>
  <c r="V573" i="36"/>
  <c r="V572" i="36"/>
  <c r="V571" i="36"/>
  <c r="V570" i="36"/>
  <c r="V569" i="36"/>
  <c r="V568" i="36"/>
  <c r="V567" i="36"/>
  <c r="V566" i="36"/>
  <c r="V565" i="36"/>
  <c r="V564" i="36"/>
  <c r="V563" i="36"/>
  <c r="V562" i="36"/>
  <c r="V561" i="36"/>
  <c r="V560" i="36"/>
  <c r="V559" i="36"/>
  <c r="V558" i="36"/>
  <c r="V557" i="36"/>
  <c r="V556" i="36"/>
  <c r="V555" i="36"/>
  <c r="V554" i="36"/>
  <c r="V553" i="36"/>
  <c r="V552" i="36"/>
  <c r="V551" i="36"/>
  <c r="V550" i="36"/>
  <c r="V549" i="36"/>
  <c r="V548" i="36"/>
  <c r="V547" i="36"/>
  <c r="V546" i="36"/>
  <c r="V545" i="36"/>
  <c r="V544" i="36"/>
  <c r="V543" i="36"/>
  <c r="V542" i="36"/>
  <c r="V541" i="36"/>
  <c r="V540" i="36"/>
  <c r="V539" i="36"/>
  <c r="V538" i="36"/>
  <c r="V537" i="36"/>
  <c r="V536" i="36"/>
  <c r="V535" i="36"/>
  <c r="V534" i="36"/>
  <c r="V533" i="36"/>
  <c r="V532" i="36"/>
  <c r="V531" i="36"/>
  <c r="V530" i="36"/>
  <c r="V529" i="36"/>
  <c r="V528" i="36"/>
  <c r="V527" i="36"/>
  <c r="V526" i="36"/>
  <c r="V525" i="36"/>
  <c r="V524" i="36"/>
  <c r="V523" i="36"/>
  <c r="V522" i="36"/>
  <c r="V521" i="36"/>
  <c r="V520" i="36"/>
  <c r="V519" i="36"/>
  <c r="V518" i="36"/>
  <c r="V517" i="36"/>
  <c r="V516" i="36"/>
  <c r="V515" i="36"/>
  <c r="V514" i="36"/>
  <c r="V513" i="36"/>
  <c r="V512" i="36"/>
  <c r="V511" i="36"/>
  <c r="V510" i="36"/>
  <c r="V509" i="36"/>
  <c r="V508" i="36"/>
  <c r="V507" i="36"/>
  <c r="V506" i="36"/>
  <c r="V505" i="36"/>
  <c r="V504" i="36"/>
  <c r="V503" i="36"/>
  <c r="V502" i="36"/>
  <c r="V501" i="36"/>
  <c r="V500" i="36"/>
  <c r="V499" i="36"/>
  <c r="V498" i="36"/>
  <c r="V497" i="36"/>
  <c r="V496" i="36"/>
  <c r="V495" i="36"/>
  <c r="V494" i="36"/>
  <c r="V493" i="36"/>
  <c r="V492" i="36"/>
  <c r="V491" i="36"/>
  <c r="V490" i="36"/>
  <c r="V489" i="36"/>
  <c r="V488" i="36"/>
  <c r="V487" i="36"/>
  <c r="V486" i="36"/>
  <c r="V485" i="36"/>
  <c r="V484" i="36"/>
  <c r="V483" i="36"/>
  <c r="V482" i="36"/>
  <c r="V481" i="36"/>
  <c r="V480" i="36"/>
  <c r="V479" i="36"/>
  <c r="V478" i="36"/>
  <c r="V477" i="36"/>
  <c r="V476" i="36"/>
  <c r="V475" i="36"/>
  <c r="V474" i="36"/>
  <c r="V473" i="36"/>
  <c r="V472" i="36"/>
  <c r="V471" i="36"/>
  <c r="V470" i="36"/>
  <c r="V469" i="36"/>
  <c r="V468" i="36"/>
  <c r="V467" i="36"/>
  <c r="V466" i="36"/>
  <c r="V465" i="36"/>
  <c r="V464" i="36"/>
  <c r="V463" i="36"/>
  <c r="V462" i="36"/>
  <c r="V461" i="36"/>
  <c r="V460" i="36"/>
  <c r="V459" i="36"/>
  <c r="V458" i="36"/>
  <c r="V457" i="36"/>
  <c r="V456" i="36"/>
  <c r="V455" i="36"/>
  <c r="V454" i="36"/>
  <c r="V453" i="36"/>
  <c r="V452" i="36"/>
  <c r="V451" i="36"/>
  <c r="V450" i="36"/>
  <c r="V449" i="36"/>
  <c r="V448" i="36"/>
  <c r="V447" i="36"/>
  <c r="V446" i="36"/>
  <c r="V445" i="36"/>
  <c r="V444" i="36"/>
  <c r="V443" i="36"/>
  <c r="V442" i="36"/>
  <c r="V441" i="36"/>
  <c r="V440" i="36"/>
  <c r="V439" i="36"/>
  <c r="V438" i="36"/>
  <c r="V437" i="36"/>
  <c r="V436" i="36"/>
  <c r="V435" i="36"/>
  <c r="V434" i="36"/>
  <c r="V433" i="36"/>
  <c r="V432" i="36"/>
  <c r="V431" i="36"/>
  <c r="V430" i="36"/>
  <c r="V429" i="36"/>
  <c r="V428" i="36"/>
  <c r="V427" i="36"/>
  <c r="V426" i="36"/>
  <c r="V425" i="36"/>
  <c r="V424" i="36"/>
  <c r="V423" i="36"/>
  <c r="V422" i="36"/>
  <c r="V421" i="36"/>
  <c r="V420" i="36"/>
  <c r="V419" i="36"/>
  <c r="V418" i="36"/>
  <c r="V417" i="36"/>
  <c r="V416" i="36"/>
  <c r="V415" i="36"/>
  <c r="V414" i="36"/>
  <c r="V413" i="36"/>
  <c r="V412" i="36"/>
  <c r="V411" i="36"/>
  <c r="V410" i="36"/>
  <c r="V409" i="36"/>
  <c r="V408" i="36"/>
  <c r="V407" i="36"/>
  <c r="V406" i="36"/>
  <c r="V405" i="36"/>
  <c r="V404" i="36"/>
  <c r="V403" i="36"/>
  <c r="V402" i="36"/>
  <c r="V401" i="36"/>
  <c r="V400" i="36"/>
  <c r="V399" i="36"/>
  <c r="V398" i="36"/>
  <c r="V397" i="36"/>
  <c r="V396" i="36"/>
  <c r="V395" i="36"/>
  <c r="V394" i="36"/>
  <c r="V393" i="36"/>
  <c r="V392" i="36"/>
  <c r="V391" i="36"/>
  <c r="V390" i="36"/>
  <c r="V389" i="36"/>
  <c r="V388" i="36"/>
  <c r="V387" i="36"/>
  <c r="V386" i="36"/>
  <c r="V385" i="36"/>
  <c r="V384" i="36"/>
  <c r="V383" i="36"/>
  <c r="V382" i="36"/>
  <c r="V381" i="36"/>
  <c r="V380" i="36"/>
  <c r="V379" i="36"/>
  <c r="V378" i="36"/>
  <c r="V377" i="36"/>
  <c r="V376" i="36"/>
  <c r="V375" i="36"/>
  <c r="V374" i="36"/>
  <c r="V373" i="36"/>
  <c r="V372" i="36"/>
  <c r="V371" i="36"/>
  <c r="V370" i="36"/>
  <c r="V369" i="36"/>
  <c r="V368" i="36"/>
  <c r="V367" i="36"/>
  <c r="V366" i="36"/>
  <c r="V365" i="36"/>
  <c r="V364" i="36"/>
  <c r="V363" i="36"/>
  <c r="V362" i="36"/>
  <c r="V361" i="36"/>
  <c r="V360" i="36"/>
  <c r="V359" i="36"/>
  <c r="V358" i="36"/>
  <c r="V357" i="36"/>
  <c r="V356" i="36"/>
  <c r="V355" i="36"/>
  <c r="V354" i="36"/>
  <c r="V353" i="36"/>
  <c r="V352" i="36"/>
  <c r="V351" i="36"/>
  <c r="V350" i="36"/>
  <c r="V349" i="36"/>
  <c r="V348" i="36"/>
  <c r="V347" i="36"/>
  <c r="V346" i="36"/>
  <c r="V345" i="36"/>
  <c r="V344" i="36"/>
  <c r="V343" i="36"/>
  <c r="V342" i="36"/>
  <c r="V341" i="36"/>
  <c r="V340" i="36"/>
  <c r="V339" i="36"/>
  <c r="V338" i="36"/>
  <c r="V337" i="36"/>
  <c r="V336" i="36"/>
  <c r="V335" i="36"/>
  <c r="V334" i="36"/>
  <c r="V333" i="36"/>
  <c r="V332" i="36"/>
  <c r="V331" i="36"/>
  <c r="V330" i="36"/>
  <c r="V329" i="36"/>
  <c r="V328" i="36"/>
  <c r="V327" i="36"/>
  <c r="V326" i="36"/>
  <c r="V325" i="36"/>
  <c r="V324" i="36"/>
  <c r="V323" i="36"/>
  <c r="V322" i="36"/>
  <c r="V321" i="36"/>
  <c r="V320" i="36"/>
  <c r="V319" i="36"/>
  <c r="V318" i="36"/>
  <c r="V317" i="36"/>
  <c r="V316" i="36"/>
  <c r="V315" i="36"/>
  <c r="V314" i="36"/>
  <c r="V313" i="36"/>
  <c r="V312" i="36"/>
  <c r="V311" i="36"/>
  <c r="V310" i="36"/>
  <c r="V309" i="36"/>
  <c r="V308" i="36"/>
  <c r="V307" i="36"/>
  <c r="V306" i="36"/>
  <c r="V305" i="36"/>
  <c r="V304" i="36"/>
  <c r="V303" i="36"/>
  <c r="V302" i="36"/>
  <c r="V301" i="36"/>
  <c r="V300" i="36"/>
  <c r="V299" i="36"/>
  <c r="V298" i="36"/>
  <c r="V297" i="36"/>
  <c r="V296" i="36"/>
  <c r="V295" i="36"/>
  <c r="V294" i="36"/>
  <c r="V293" i="36"/>
  <c r="V292" i="36"/>
  <c r="V291" i="36"/>
  <c r="V290" i="36"/>
  <c r="V289" i="36"/>
  <c r="V288" i="36"/>
  <c r="V287" i="36"/>
  <c r="V286" i="36"/>
  <c r="V285" i="36"/>
  <c r="V284" i="36"/>
  <c r="V283" i="36"/>
  <c r="V282" i="36"/>
  <c r="V281" i="36"/>
  <c r="V280" i="36"/>
  <c r="V279" i="36"/>
  <c r="V278" i="36"/>
  <c r="V277" i="36"/>
  <c r="V276" i="36"/>
  <c r="V275" i="36"/>
  <c r="V274" i="36"/>
  <c r="V273" i="36"/>
  <c r="V272" i="36"/>
  <c r="V271" i="36"/>
  <c r="V270" i="36"/>
  <c r="V269" i="36"/>
  <c r="V268" i="36"/>
  <c r="V267" i="36"/>
  <c r="V266" i="36"/>
  <c r="V265" i="36"/>
  <c r="V264" i="36"/>
  <c r="V263" i="36"/>
  <c r="V262" i="36"/>
  <c r="V261" i="36"/>
  <c r="V260" i="36"/>
  <c r="V259" i="36"/>
  <c r="V258" i="36"/>
  <c r="V257" i="36"/>
  <c r="V256" i="36"/>
  <c r="V255" i="36"/>
  <c r="V254" i="36"/>
  <c r="V253" i="36"/>
  <c r="V252" i="36"/>
  <c r="V251" i="36"/>
  <c r="V250" i="36"/>
  <c r="V249" i="36"/>
  <c r="V248" i="36"/>
  <c r="V247" i="36"/>
  <c r="V246" i="36"/>
  <c r="V245" i="36"/>
  <c r="V244" i="36"/>
  <c r="V243" i="36"/>
  <c r="V242" i="36"/>
  <c r="V241" i="36"/>
  <c r="V240" i="36"/>
  <c r="V239" i="36"/>
  <c r="V238" i="36"/>
  <c r="V237" i="36"/>
  <c r="V236" i="36"/>
  <c r="V235" i="36"/>
  <c r="V234" i="36"/>
  <c r="V233" i="36"/>
  <c r="V232" i="36"/>
  <c r="V231" i="36"/>
  <c r="V230" i="36"/>
  <c r="V229" i="36"/>
  <c r="V228" i="36"/>
  <c r="V227" i="36"/>
  <c r="V226" i="36"/>
  <c r="V225" i="36"/>
  <c r="V224" i="36"/>
  <c r="V223" i="36"/>
  <c r="V222" i="36"/>
  <c r="V221" i="36"/>
  <c r="V220" i="36"/>
  <c r="V219" i="36"/>
  <c r="V218" i="36"/>
  <c r="V217" i="36"/>
  <c r="V216" i="36"/>
  <c r="V215" i="36"/>
  <c r="V211" i="36"/>
  <c r="V208" i="36"/>
  <c r="U208" i="36"/>
  <c r="V207" i="36"/>
  <c r="U207" i="36"/>
  <c r="G9" i="36"/>
  <c r="V207" i="3"/>
  <c r="V208" i="3"/>
  <c r="V211"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V584" i="3"/>
  <c r="V585" i="3"/>
  <c r="V586" i="3"/>
  <c r="V587" i="3"/>
  <c r="V588" i="3"/>
  <c r="V589" i="3"/>
  <c r="V590" i="3"/>
  <c r="V591" i="3"/>
  <c r="V592" i="3"/>
  <c r="V593" i="3"/>
  <c r="V594" i="3"/>
  <c r="V595" i="3"/>
  <c r="V596" i="3"/>
  <c r="V597" i="3"/>
  <c r="V598" i="3"/>
  <c r="V599" i="3"/>
  <c r="V600" i="3"/>
  <c r="V601" i="3"/>
  <c r="V602" i="3"/>
  <c r="V603" i="3"/>
  <c r="V604" i="3"/>
  <c r="V605" i="3"/>
  <c r="V606" i="3"/>
  <c r="V607" i="3"/>
  <c r="V608" i="3"/>
  <c r="V609" i="3"/>
  <c r="V610" i="3"/>
  <c r="V611" i="3"/>
  <c r="V612" i="3"/>
  <c r="T9" i="35"/>
  <c r="T8"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48" i="35"/>
  <c r="E49" i="35"/>
  <c r="E50" i="35"/>
  <c r="E51" i="35"/>
  <c r="E52" i="35"/>
  <c r="E53" i="35"/>
  <c r="E54" i="35"/>
  <c r="E55" i="35"/>
  <c r="E56" i="35"/>
  <c r="E57" i="35"/>
  <c r="E58" i="35"/>
  <c r="E59" i="35"/>
  <c r="E60" i="35"/>
  <c r="E61" i="35"/>
  <c r="E62" i="35"/>
  <c r="E63" i="35"/>
  <c r="E64" i="35"/>
  <c r="E65" i="35"/>
  <c r="E66" i="35"/>
  <c r="E67" i="35"/>
  <c r="E68" i="35"/>
  <c r="E69" i="35"/>
  <c r="E70" i="35"/>
  <c r="E71" i="35"/>
  <c r="E72" i="35"/>
  <c r="E73" i="35"/>
  <c r="E74" i="35"/>
  <c r="E75" i="35"/>
  <c r="E76" i="35"/>
  <c r="E77" i="35"/>
  <c r="E78" i="35"/>
  <c r="E79" i="35"/>
  <c r="E80" i="35"/>
  <c r="E81" i="35"/>
  <c r="E82" i="35"/>
  <c r="E83" i="35"/>
  <c r="E84" i="35"/>
  <c r="E85" i="35"/>
  <c r="E86" i="35"/>
  <c r="E87" i="35"/>
  <c r="E88" i="35"/>
  <c r="E89" i="35"/>
  <c r="E90" i="35"/>
  <c r="E91" i="35"/>
  <c r="E92" i="35"/>
  <c r="E93" i="35"/>
  <c r="E94" i="35"/>
  <c r="E95" i="35"/>
  <c r="E96" i="35"/>
  <c r="E97" i="35"/>
  <c r="E98" i="35"/>
  <c r="E99" i="35"/>
  <c r="E100" i="35"/>
  <c r="E101" i="35"/>
  <c r="E102" i="35"/>
  <c r="E103" i="35"/>
  <c r="E104" i="35"/>
  <c r="E105" i="35"/>
  <c r="E106" i="35"/>
  <c r="E107" i="35"/>
  <c r="E108" i="35"/>
  <c r="E109" i="35"/>
  <c r="E110" i="35"/>
  <c r="E111" i="35"/>
  <c r="E112" i="35"/>
  <c r="E113" i="35"/>
  <c r="E114" i="35"/>
  <c r="E115" i="35"/>
  <c r="E116" i="35"/>
  <c r="E117" i="35"/>
  <c r="E118" i="35"/>
  <c r="E119" i="35"/>
  <c r="E120" i="35"/>
  <c r="E121" i="35"/>
  <c r="E122" i="35"/>
  <c r="E123" i="35"/>
  <c r="E124" i="35"/>
  <c r="E125" i="35"/>
  <c r="E126" i="35"/>
  <c r="E127" i="35"/>
  <c r="E128" i="35"/>
  <c r="E129" i="35"/>
  <c r="E130" i="35"/>
  <c r="E131" i="35"/>
  <c r="E132" i="35"/>
  <c r="E133" i="35"/>
  <c r="E134" i="35"/>
  <c r="E135" i="35"/>
  <c r="E136" i="35"/>
  <c r="E137" i="35"/>
  <c r="E138" i="35"/>
  <c r="E139" i="35"/>
  <c r="E140" i="35"/>
  <c r="E141" i="35"/>
  <c r="E142" i="35"/>
  <c r="E143" i="35"/>
  <c r="E144" i="35"/>
  <c r="E145" i="35"/>
  <c r="E146" i="35"/>
  <c r="E147" i="35"/>
  <c r="E148" i="35"/>
  <c r="E149" i="35"/>
  <c r="E150" i="35"/>
  <c r="E151" i="35"/>
  <c r="E152" i="35"/>
  <c r="E153" i="35"/>
  <c r="E154" i="35"/>
  <c r="E155" i="35"/>
  <c r="E156" i="35"/>
  <c r="E157" i="35"/>
  <c r="E158" i="35"/>
  <c r="E159" i="35"/>
  <c r="E160" i="35"/>
  <c r="E161" i="35"/>
  <c r="E162" i="35"/>
  <c r="E163" i="35"/>
  <c r="E164" i="35"/>
  <c r="E165" i="35"/>
  <c r="E166" i="35"/>
  <c r="E167" i="35"/>
  <c r="E168" i="35"/>
  <c r="E169" i="35"/>
  <c r="E170" i="35"/>
  <c r="E171" i="35"/>
  <c r="E172" i="35"/>
  <c r="E173" i="35"/>
  <c r="E174" i="35"/>
  <c r="E175" i="35"/>
  <c r="E176" i="35"/>
  <c r="E177" i="35"/>
  <c r="E178" i="35"/>
  <c r="E179" i="35"/>
  <c r="E180" i="35"/>
  <c r="E181" i="35"/>
  <c r="E182" i="35"/>
  <c r="E183" i="35"/>
  <c r="E184" i="35"/>
  <c r="E185" i="35"/>
  <c r="E186" i="35"/>
  <c r="E187" i="35"/>
  <c r="E188" i="35"/>
  <c r="E189" i="35"/>
  <c r="E190" i="35"/>
  <c r="E191" i="35"/>
  <c r="E192" i="35"/>
  <c r="E3" i="35"/>
  <c r="E18" i="3"/>
  <c r="U18" i="3" s="1"/>
  <c r="B4" i="35" s="1"/>
  <c r="E19" i="3"/>
  <c r="U19" i="3" s="1"/>
  <c r="E20" i="3"/>
  <c r="U20" i="3" s="1"/>
  <c r="B6" i="35" s="1"/>
  <c r="E21" i="3"/>
  <c r="U21" i="3" s="1"/>
  <c r="B7" i="35" s="1"/>
  <c r="E22" i="3"/>
  <c r="U22" i="3" s="1"/>
  <c r="B8" i="35" s="1"/>
  <c r="E23" i="3"/>
  <c r="U23" i="3" s="1"/>
  <c r="B9" i="35" s="1"/>
  <c r="E24" i="3"/>
  <c r="U24" i="3" s="1"/>
  <c r="B10" i="35" s="1"/>
  <c r="E25" i="3"/>
  <c r="U25" i="3" s="1"/>
  <c r="B11" i="35" s="1"/>
  <c r="E26" i="3"/>
  <c r="U26" i="3" s="1"/>
  <c r="B12" i="35" s="1"/>
  <c r="E27" i="3"/>
  <c r="U27" i="3" s="1"/>
  <c r="B13" i="35" s="1"/>
  <c r="E28" i="3"/>
  <c r="U28" i="3" s="1"/>
  <c r="B14" i="35" s="1"/>
  <c r="E29" i="3"/>
  <c r="U29" i="3" s="1"/>
  <c r="B15" i="35" s="1"/>
  <c r="E30" i="3"/>
  <c r="U30" i="3" s="1"/>
  <c r="B16" i="35" s="1"/>
  <c r="E31" i="3"/>
  <c r="U31" i="3" s="1"/>
  <c r="B17" i="35" s="1"/>
  <c r="E32" i="3"/>
  <c r="U32" i="3" s="1"/>
  <c r="E33" i="3"/>
  <c r="U33" i="3" s="1"/>
  <c r="B19" i="35" s="1"/>
  <c r="E34" i="3"/>
  <c r="U34" i="3" s="1"/>
  <c r="B20" i="35" s="1"/>
  <c r="E35" i="3"/>
  <c r="U35" i="3" s="1"/>
  <c r="B21" i="35" s="1"/>
  <c r="E36" i="3"/>
  <c r="U36" i="3" s="1"/>
  <c r="B22" i="35" s="1"/>
  <c r="E37" i="3"/>
  <c r="U37" i="3" s="1"/>
  <c r="B23" i="35" s="1"/>
  <c r="E38" i="3"/>
  <c r="U38" i="3" s="1"/>
  <c r="B24" i="35" s="1"/>
  <c r="E39" i="3"/>
  <c r="U39" i="3" s="1"/>
  <c r="E40" i="3"/>
  <c r="U40" i="3" s="1"/>
  <c r="B26" i="35" s="1"/>
  <c r="E41" i="3"/>
  <c r="U41" i="3" s="1"/>
  <c r="B27" i="35" s="1"/>
  <c r="E42" i="3"/>
  <c r="U42" i="3" s="1"/>
  <c r="B28" i="35" s="1"/>
  <c r="E43" i="3"/>
  <c r="U43" i="3" s="1"/>
  <c r="B29" i="35" s="1"/>
  <c r="E44" i="3"/>
  <c r="U44" i="3" s="1"/>
  <c r="B30" i="35" s="1"/>
  <c r="E45" i="3"/>
  <c r="U45" i="3" s="1"/>
  <c r="B31" i="35" s="1"/>
  <c r="E46" i="3"/>
  <c r="U46" i="3" s="1"/>
  <c r="B32" i="35" s="1"/>
  <c r="E47" i="3"/>
  <c r="U47" i="3" s="1"/>
  <c r="B33" i="35" s="1"/>
  <c r="E48" i="3"/>
  <c r="U48" i="3" s="1"/>
  <c r="B34" i="35" s="1"/>
  <c r="E49" i="3"/>
  <c r="U49" i="3" s="1"/>
  <c r="B35" i="35" s="1"/>
  <c r="E50" i="3"/>
  <c r="U50" i="3" s="1"/>
  <c r="E51" i="3"/>
  <c r="U51" i="3" s="1"/>
  <c r="B37" i="35" s="1"/>
  <c r="E52" i="3"/>
  <c r="U52" i="3" s="1"/>
  <c r="B38" i="35" s="1"/>
  <c r="E53" i="3"/>
  <c r="U53" i="3" s="1"/>
  <c r="B39" i="35" s="1"/>
  <c r="E54" i="3"/>
  <c r="U54" i="3" s="1"/>
  <c r="B40" i="35" s="1"/>
  <c r="E55" i="3"/>
  <c r="U55" i="3" s="1"/>
  <c r="B41" i="35" s="1"/>
  <c r="E56" i="3"/>
  <c r="U56" i="3" s="1"/>
  <c r="B42" i="35" s="1"/>
  <c r="E57" i="3"/>
  <c r="U57" i="3" s="1"/>
  <c r="B43" i="35" s="1"/>
  <c r="E58" i="3"/>
  <c r="U58" i="3" s="1"/>
  <c r="B44" i="35" s="1"/>
  <c r="E59" i="3"/>
  <c r="U59" i="3" s="1"/>
  <c r="B45" i="35" s="1"/>
  <c r="E60" i="3"/>
  <c r="U60" i="3" s="1"/>
  <c r="B46" i="35" s="1"/>
  <c r="E61" i="3"/>
  <c r="U61" i="3" s="1"/>
  <c r="B47" i="35" s="1"/>
  <c r="E62" i="3"/>
  <c r="U62" i="3" s="1"/>
  <c r="B48" i="35" s="1"/>
  <c r="E63" i="3"/>
  <c r="U63" i="3" s="1"/>
  <c r="B49" i="35" s="1"/>
  <c r="E64" i="3"/>
  <c r="U64" i="3" s="1"/>
  <c r="B50" i="35" s="1"/>
  <c r="E65" i="3"/>
  <c r="U65" i="3" s="1"/>
  <c r="B51" i="35" s="1"/>
  <c r="E66" i="3"/>
  <c r="U66" i="3" s="1"/>
  <c r="B52" i="35" s="1"/>
  <c r="E67" i="3"/>
  <c r="U67" i="3" s="1"/>
  <c r="B53" i="35" s="1"/>
  <c r="E68" i="3"/>
  <c r="U68" i="3" s="1"/>
  <c r="B54" i="35" s="1"/>
  <c r="E69" i="3"/>
  <c r="U69" i="3" s="1"/>
  <c r="B55" i="35" s="1"/>
  <c r="E70" i="3"/>
  <c r="U70" i="3" s="1"/>
  <c r="B56" i="35" s="1"/>
  <c r="E71" i="3"/>
  <c r="U71" i="3" s="1"/>
  <c r="B57" i="35" s="1"/>
  <c r="E72" i="3"/>
  <c r="U72" i="3" s="1"/>
  <c r="B58" i="35" s="1"/>
  <c r="E73" i="3"/>
  <c r="U73" i="3" s="1"/>
  <c r="B59" i="35" s="1"/>
  <c r="E74" i="3"/>
  <c r="U74" i="3" s="1"/>
  <c r="B60" i="35" s="1"/>
  <c r="E75" i="3"/>
  <c r="U75" i="3" s="1"/>
  <c r="B61" i="35" s="1"/>
  <c r="E76" i="3"/>
  <c r="U76" i="3" s="1"/>
  <c r="B62" i="35" s="1"/>
  <c r="E77" i="3"/>
  <c r="U77" i="3" s="1"/>
  <c r="B63" i="35" s="1"/>
  <c r="E78" i="3"/>
  <c r="U78" i="3" s="1"/>
  <c r="B64" i="35" s="1"/>
  <c r="E79" i="3"/>
  <c r="U79" i="3" s="1"/>
  <c r="B65" i="35" s="1"/>
  <c r="E80" i="3"/>
  <c r="U80" i="3" s="1"/>
  <c r="B66" i="35" s="1"/>
  <c r="E81" i="3"/>
  <c r="U81" i="3" s="1"/>
  <c r="B67" i="35" s="1"/>
  <c r="E82" i="3"/>
  <c r="U82" i="3" s="1"/>
  <c r="B68" i="35" s="1"/>
  <c r="E83" i="3"/>
  <c r="U83" i="3" s="1"/>
  <c r="B69" i="35" s="1"/>
  <c r="E84" i="3"/>
  <c r="U84" i="3" s="1"/>
  <c r="B70" i="35" s="1"/>
  <c r="E85" i="3"/>
  <c r="U85" i="3" s="1"/>
  <c r="B71" i="35" s="1"/>
  <c r="E86" i="3"/>
  <c r="U86" i="3" s="1"/>
  <c r="B72" i="35" s="1"/>
  <c r="E87" i="3"/>
  <c r="U87" i="3" s="1"/>
  <c r="B73" i="35" s="1"/>
  <c r="E88" i="3"/>
  <c r="U88" i="3" s="1"/>
  <c r="B74" i="35" s="1"/>
  <c r="E89" i="3"/>
  <c r="U89" i="3" s="1"/>
  <c r="B75" i="35" s="1"/>
  <c r="E90" i="3"/>
  <c r="U90" i="3" s="1"/>
  <c r="B76" i="35" s="1"/>
  <c r="E91" i="3"/>
  <c r="U91" i="3" s="1"/>
  <c r="B77" i="35" s="1"/>
  <c r="E92" i="3"/>
  <c r="U92" i="3" s="1"/>
  <c r="B78" i="35" s="1"/>
  <c r="E93" i="3"/>
  <c r="U93" i="3" s="1"/>
  <c r="B79" i="35" s="1"/>
  <c r="E94" i="3"/>
  <c r="U94" i="3" s="1"/>
  <c r="B80" i="35" s="1"/>
  <c r="E95" i="3"/>
  <c r="U95" i="3" s="1"/>
  <c r="B81" i="35" s="1"/>
  <c r="E96" i="3"/>
  <c r="U96" i="3" s="1"/>
  <c r="B82" i="35" s="1"/>
  <c r="E97" i="3"/>
  <c r="U97" i="3" s="1"/>
  <c r="B83" i="35" s="1"/>
  <c r="E98" i="3"/>
  <c r="U98" i="3" s="1"/>
  <c r="B84" i="35" s="1"/>
  <c r="E99" i="3"/>
  <c r="U99" i="3" s="1"/>
  <c r="B85" i="35" s="1"/>
  <c r="E100" i="3"/>
  <c r="U100" i="3" s="1"/>
  <c r="B86" i="35" s="1"/>
  <c r="E101" i="3"/>
  <c r="U101" i="3" s="1"/>
  <c r="B87" i="35" s="1"/>
  <c r="E102" i="3"/>
  <c r="U102" i="3" s="1"/>
  <c r="B88" i="35" s="1"/>
  <c r="E103" i="3"/>
  <c r="U103" i="3" s="1"/>
  <c r="B89" i="35" s="1"/>
  <c r="E104" i="3"/>
  <c r="U104" i="3" s="1"/>
  <c r="B90" i="35" s="1"/>
  <c r="E105" i="3"/>
  <c r="U105" i="3" s="1"/>
  <c r="B91" i="35" s="1"/>
  <c r="E106" i="3"/>
  <c r="U106" i="3" s="1"/>
  <c r="B92" i="35" s="1"/>
  <c r="E107" i="3"/>
  <c r="U107" i="3" s="1"/>
  <c r="B93" i="35" s="1"/>
  <c r="E108" i="3"/>
  <c r="U108" i="3" s="1"/>
  <c r="B94" i="35" s="1"/>
  <c r="E109" i="3"/>
  <c r="U109" i="3" s="1"/>
  <c r="B95" i="35" s="1"/>
  <c r="E110" i="3"/>
  <c r="U110" i="3" s="1"/>
  <c r="B96" i="35" s="1"/>
  <c r="E111" i="3"/>
  <c r="U111" i="3" s="1"/>
  <c r="B97" i="35" s="1"/>
  <c r="E112" i="3"/>
  <c r="U112" i="3" s="1"/>
  <c r="B98" i="35" s="1"/>
  <c r="E113" i="3"/>
  <c r="U113" i="3" s="1"/>
  <c r="B99" i="35" s="1"/>
  <c r="E114" i="3"/>
  <c r="U114" i="3" s="1"/>
  <c r="B100" i="35" s="1"/>
  <c r="E115" i="3"/>
  <c r="U115" i="3" s="1"/>
  <c r="B101" i="35" s="1"/>
  <c r="E116" i="3"/>
  <c r="U116" i="3" s="1"/>
  <c r="B102" i="35" s="1"/>
  <c r="E117" i="3"/>
  <c r="U117" i="3" s="1"/>
  <c r="B103" i="35" s="1"/>
  <c r="E118" i="3"/>
  <c r="U118" i="3" s="1"/>
  <c r="B104" i="35" s="1"/>
  <c r="E119" i="3"/>
  <c r="U119" i="3" s="1"/>
  <c r="B105" i="35" s="1"/>
  <c r="E120" i="3"/>
  <c r="U120" i="3" s="1"/>
  <c r="B106" i="35" s="1"/>
  <c r="E121" i="3"/>
  <c r="U121" i="3" s="1"/>
  <c r="B107" i="35" s="1"/>
  <c r="E122" i="3"/>
  <c r="U122" i="3" s="1"/>
  <c r="B108" i="35" s="1"/>
  <c r="E123" i="3"/>
  <c r="U123" i="3" s="1"/>
  <c r="B109" i="35" s="1"/>
  <c r="E124" i="3"/>
  <c r="U124" i="3" s="1"/>
  <c r="B110" i="35" s="1"/>
  <c r="E125" i="3"/>
  <c r="U125" i="3" s="1"/>
  <c r="B111" i="35" s="1"/>
  <c r="E126" i="3"/>
  <c r="U126" i="3" s="1"/>
  <c r="B112" i="35" s="1"/>
  <c r="E127" i="3"/>
  <c r="U127" i="3" s="1"/>
  <c r="B113" i="35" s="1"/>
  <c r="E128" i="3"/>
  <c r="U128" i="3" s="1"/>
  <c r="B114" i="35" s="1"/>
  <c r="E129" i="3"/>
  <c r="U129" i="3" s="1"/>
  <c r="B115" i="35" s="1"/>
  <c r="E130" i="3"/>
  <c r="U130" i="3" s="1"/>
  <c r="B116" i="35" s="1"/>
  <c r="E131" i="3"/>
  <c r="U131" i="3" s="1"/>
  <c r="B117" i="35" s="1"/>
  <c r="E132" i="3"/>
  <c r="U132" i="3" s="1"/>
  <c r="B118" i="35" s="1"/>
  <c r="E133" i="3"/>
  <c r="U133" i="3" s="1"/>
  <c r="B119" i="35" s="1"/>
  <c r="E134" i="3"/>
  <c r="U134" i="3" s="1"/>
  <c r="B120" i="35" s="1"/>
  <c r="E135" i="3"/>
  <c r="U135" i="3" s="1"/>
  <c r="B121" i="35" s="1"/>
  <c r="E136" i="3"/>
  <c r="U136" i="3" s="1"/>
  <c r="B122" i="35" s="1"/>
  <c r="E137" i="3"/>
  <c r="U137" i="3" s="1"/>
  <c r="B123" i="35" s="1"/>
  <c r="E138" i="3"/>
  <c r="U138" i="3" s="1"/>
  <c r="B124" i="35" s="1"/>
  <c r="E139" i="3"/>
  <c r="U139" i="3" s="1"/>
  <c r="B125" i="35" s="1"/>
  <c r="E140" i="3"/>
  <c r="U140" i="3" s="1"/>
  <c r="B126" i="35" s="1"/>
  <c r="E141" i="3"/>
  <c r="U141" i="3" s="1"/>
  <c r="B127" i="35" s="1"/>
  <c r="E142" i="3"/>
  <c r="U142" i="3" s="1"/>
  <c r="B128" i="35" s="1"/>
  <c r="E143" i="3"/>
  <c r="U143" i="3" s="1"/>
  <c r="B129" i="35" s="1"/>
  <c r="E144" i="3"/>
  <c r="U144" i="3" s="1"/>
  <c r="B130" i="35" s="1"/>
  <c r="E145" i="3"/>
  <c r="U145" i="3" s="1"/>
  <c r="B131" i="35" s="1"/>
  <c r="E146" i="3"/>
  <c r="U146" i="3" s="1"/>
  <c r="B132" i="35" s="1"/>
  <c r="E147" i="3"/>
  <c r="U147" i="3" s="1"/>
  <c r="B133" i="35" s="1"/>
  <c r="E148" i="3"/>
  <c r="U148" i="3" s="1"/>
  <c r="B134" i="35" s="1"/>
  <c r="E149" i="3"/>
  <c r="U149" i="3" s="1"/>
  <c r="B135" i="35" s="1"/>
  <c r="E150" i="3"/>
  <c r="U150" i="3" s="1"/>
  <c r="B136" i="35" s="1"/>
  <c r="E151" i="3"/>
  <c r="U151" i="3" s="1"/>
  <c r="B137" i="35" s="1"/>
  <c r="E152" i="3"/>
  <c r="U152" i="3" s="1"/>
  <c r="B138" i="35" s="1"/>
  <c r="E153" i="3"/>
  <c r="U153" i="3" s="1"/>
  <c r="B139" i="35" s="1"/>
  <c r="E154" i="3"/>
  <c r="U154" i="3" s="1"/>
  <c r="B140" i="35" s="1"/>
  <c r="E155" i="3"/>
  <c r="U155" i="3" s="1"/>
  <c r="B141" i="35" s="1"/>
  <c r="E156" i="3"/>
  <c r="U156" i="3" s="1"/>
  <c r="B142" i="35" s="1"/>
  <c r="E157" i="3"/>
  <c r="U157" i="3" s="1"/>
  <c r="B143" i="35" s="1"/>
  <c r="E158" i="3"/>
  <c r="U158" i="3" s="1"/>
  <c r="B144" i="35" s="1"/>
  <c r="E159" i="3"/>
  <c r="U159" i="3" s="1"/>
  <c r="B145" i="35" s="1"/>
  <c r="E160" i="3"/>
  <c r="U160" i="3" s="1"/>
  <c r="B146" i="35" s="1"/>
  <c r="E161" i="3"/>
  <c r="U161" i="3" s="1"/>
  <c r="B147" i="35" s="1"/>
  <c r="E162" i="3"/>
  <c r="U162" i="3" s="1"/>
  <c r="B148" i="35" s="1"/>
  <c r="E163" i="3"/>
  <c r="U163" i="3" s="1"/>
  <c r="B149" i="35" s="1"/>
  <c r="E164" i="3"/>
  <c r="U164" i="3" s="1"/>
  <c r="B150" i="35" s="1"/>
  <c r="E165" i="3"/>
  <c r="U165" i="3" s="1"/>
  <c r="B151" i="35" s="1"/>
  <c r="E166" i="3"/>
  <c r="U166" i="3" s="1"/>
  <c r="B152" i="35" s="1"/>
  <c r="E167" i="3"/>
  <c r="U167" i="3" s="1"/>
  <c r="B153" i="35" s="1"/>
  <c r="E168" i="3"/>
  <c r="U168" i="3" s="1"/>
  <c r="B154" i="35" s="1"/>
  <c r="E169" i="3"/>
  <c r="U169" i="3" s="1"/>
  <c r="B155" i="35" s="1"/>
  <c r="E170" i="3"/>
  <c r="U170" i="3" s="1"/>
  <c r="B156" i="35" s="1"/>
  <c r="E171" i="3"/>
  <c r="U171" i="3" s="1"/>
  <c r="B157" i="35" s="1"/>
  <c r="E172" i="3"/>
  <c r="U172" i="3" s="1"/>
  <c r="B158" i="35" s="1"/>
  <c r="E173" i="3"/>
  <c r="U173" i="3" s="1"/>
  <c r="B159" i="35" s="1"/>
  <c r="E174" i="3"/>
  <c r="U174" i="3" s="1"/>
  <c r="B160" i="35" s="1"/>
  <c r="E175" i="3"/>
  <c r="U175" i="3" s="1"/>
  <c r="B161" i="35" s="1"/>
  <c r="E176" i="3"/>
  <c r="U176" i="3" s="1"/>
  <c r="B162" i="35" s="1"/>
  <c r="E177" i="3"/>
  <c r="U177" i="3" s="1"/>
  <c r="B163" i="35" s="1"/>
  <c r="E178" i="3"/>
  <c r="U178" i="3" s="1"/>
  <c r="B164" i="35" s="1"/>
  <c r="E179" i="3"/>
  <c r="U179" i="3" s="1"/>
  <c r="B165" i="35" s="1"/>
  <c r="E180" i="3"/>
  <c r="U180" i="3" s="1"/>
  <c r="B166" i="35" s="1"/>
  <c r="E181" i="3"/>
  <c r="U181" i="3" s="1"/>
  <c r="B167" i="35" s="1"/>
  <c r="E182" i="3"/>
  <c r="U182" i="3" s="1"/>
  <c r="B168" i="35" s="1"/>
  <c r="E183" i="3"/>
  <c r="U183" i="3" s="1"/>
  <c r="B169" i="35" s="1"/>
  <c r="E184" i="3"/>
  <c r="U184" i="3" s="1"/>
  <c r="B170" i="35" s="1"/>
  <c r="E185" i="3"/>
  <c r="U185" i="3" s="1"/>
  <c r="B171" i="35" s="1"/>
  <c r="E186" i="3"/>
  <c r="U186" i="3" s="1"/>
  <c r="B172" i="35" s="1"/>
  <c r="E187" i="3"/>
  <c r="U187" i="3" s="1"/>
  <c r="B173" i="35" s="1"/>
  <c r="E188" i="3"/>
  <c r="U188" i="3" s="1"/>
  <c r="B174" i="35" s="1"/>
  <c r="E189" i="3"/>
  <c r="U189" i="3" s="1"/>
  <c r="B175" i="35" s="1"/>
  <c r="E190" i="3"/>
  <c r="U190" i="3" s="1"/>
  <c r="B176" i="35" s="1"/>
  <c r="E191" i="3"/>
  <c r="U191" i="3" s="1"/>
  <c r="B177" i="35" s="1"/>
  <c r="E192" i="3"/>
  <c r="U192" i="3" s="1"/>
  <c r="B178" i="35" s="1"/>
  <c r="E193" i="3"/>
  <c r="U193" i="3" s="1"/>
  <c r="B179" i="35" s="1"/>
  <c r="E194" i="3"/>
  <c r="U194" i="3" s="1"/>
  <c r="B180" i="35" s="1"/>
  <c r="E195" i="3"/>
  <c r="U195" i="3" s="1"/>
  <c r="B181" i="35" s="1"/>
  <c r="E196" i="3"/>
  <c r="U196" i="3" s="1"/>
  <c r="B182" i="35" s="1"/>
  <c r="E197" i="3"/>
  <c r="U197" i="3" s="1"/>
  <c r="B183" i="35" s="1"/>
  <c r="E198" i="3"/>
  <c r="U198" i="3" s="1"/>
  <c r="B184" i="35" s="1"/>
  <c r="E199" i="3"/>
  <c r="U199" i="3" s="1"/>
  <c r="B185" i="35" s="1"/>
  <c r="E200" i="3"/>
  <c r="U200" i="3" s="1"/>
  <c r="B186" i="35" s="1"/>
  <c r="E201" i="3"/>
  <c r="U201" i="3" s="1"/>
  <c r="B187" i="35" s="1"/>
  <c r="E202" i="3"/>
  <c r="U202" i="3" s="1"/>
  <c r="B188" i="35" s="1"/>
  <c r="E203" i="3"/>
  <c r="U203" i="3" s="1"/>
  <c r="B189" i="35" s="1"/>
  <c r="E204" i="3"/>
  <c r="U204" i="3" s="1"/>
  <c r="B190" i="35" s="1"/>
  <c r="E205" i="3"/>
  <c r="U205" i="3" s="1"/>
  <c r="B191" i="35" s="1"/>
  <c r="E206" i="3"/>
  <c r="U206" i="3" s="1"/>
  <c r="B192" i="35" s="1"/>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J18" i="3"/>
  <c r="C4" i="35" s="1"/>
  <c r="J19" i="3"/>
  <c r="C5" i="35" s="1"/>
  <c r="J20" i="3"/>
  <c r="V20" i="3" s="1"/>
  <c r="D6" i="35" s="1"/>
  <c r="J21" i="3"/>
  <c r="V21" i="3" s="1"/>
  <c r="D7" i="35" s="1"/>
  <c r="J22" i="3"/>
  <c r="V22" i="3" s="1"/>
  <c r="D8" i="35" s="1"/>
  <c r="J23" i="3"/>
  <c r="C9" i="35" s="1"/>
  <c r="J24" i="3"/>
  <c r="C10" i="35" s="1"/>
  <c r="J25" i="3"/>
  <c r="C11" i="35" s="1"/>
  <c r="J26" i="3"/>
  <c r="V26" i="3" s="1"/>
  <c r="D12" i="35" s="1"/>
  <c r="J27" i="3"/>
  <c r="C13" i="35" s="1"/>
  <c r="J28" i="3"/>
  <c r="C14" i="35" s="1"/>
  <c r="J29" i="3"/>
  <c r="V29" i="3" s="1"/>
  <c r="D15" i="35" s="1"/>
  <c r="J30" i="3"/>
  <c r="V30" i="3" s="1"/>
  <c r="D16" i="35" s="1"/>
  <c r="J31" i="3"/>
  <c r="V31" i="3" s="1"/>
  <c r="D17" i="35" s="1"/>
  <c r="J32" i="3"/>
  <c r="V32" i="3" s="1"/>
  <c r="D18" i="35" s="1"/>
  <c r="J33" i="3"/>
  <c r="C19" i="35" s="1"/>
  <c r="J34" i="3"/>
  <c r="V34" i="3" s="1"/>
  <c r="D20" i="35" s="1"/>
  <c r="J35" i="3"/>
  <c r="C21" i="35" s="1"/>
  <c r="J36" i="3"/>
  <c r="V36" i="3" s="1"/>
  <c r="D22" i="35" s="1"/>
  <c r="J37" i="3"/>
  <c r="V37" i="3" s="1"/>
  <c r="D23" i="35" s="1"/>
  <c r="J38" i="3"/>
  <c r="V38" i="3" s="1"/>
  <c r="D24" i="35" s="1"/>
  <c r="J39" i="3"/>
  <c r="V39" i="3" s="1"/>
  <c r="D25" i="35" s="1"/>
  <c r="J40" i="3"/>
  <c r="V40" i="3" s="1"/>
  <c r="D26" i="35" s="1"/>
  <c r="J41" i="3"/>
  <c r="V41" i="3" s="1"/>
  <c r="D27" i="35" s="1"/>
  <c r="J42" i="3"/>
  <c r="V42" i="3" s="1"/>
  <c r="D28" i="35" s="1"/>
  <c r="J43" i="3"/>
  <c r="V43" i="3" s="1"/>
  <c r="D29" i="35" s="1"/>
  <c r="J44" i="3"/>
  <c r="V44" i="3" s="1"/>
  <c r="D30" i="35" s="1"/>
  <c r="J45" i="3"/>
  <c r="V45" i="3" s="1"/>
  <c r="D31" i="35" s="1"/>
  <c r="J46" i="3"/>
  <c r="V46" i="3" s="1"/>
  <c r="D32" i="35" s="1"/>
  <c r="J47" i="3"/>
  <c r="V47" i="3" s="1"/>
  <c r="D33" i="35" s="1"/>
  <c r="J48" i="3"/>
  <c r="V48" i="3" s="1"/>
  <c r="D34" i="35" s="1"/>
  <c r="J49" i="3"/>
  <c r="V49" i="3" s="1"/>
  <c r="D35" i="35" s="1"/>
  <c r="J50" i="3"/>
  <c r="V50" i="3" s="1"/>
  <c r="D36" i="35" s="1"/>
  <c r="J51" i="3"/>
  <c r="V51" i="3" s="1"/>
  <c r="D37" i="35" s="1"/>
  <c r="J52" i="3"/>
  <c r="V52" i="3" s="1"/>
  <c r="D38" i="35" s="1"/>
  <c r="J53" i="3"/>
  <c r="V53" i="3" s="1"/>
  <c r="D39" i="35" s="1"/>
  <c r="J54" i="3"/>
  <c r="V54" i="3" s="1"/>
  <c r="D40" i="35" s="1"/>
  <c r="J55" i="3"/>
  <c r="V55" i="3" s="1"/>
  <c r="D41" i="35" s="1"/>
  <c r="J56" i="3"/>
  <c r="V56" i="3" s="1"/>
  <c r="D42" i="35" s="1"/>
  <c r="J57" i="3"/>
  <c r="V57" i="3" s="1"/>
  <c r="D43" i="35" s="1"/>
  <c r="J58" i="3"/>
  <c r="V58" i="3" s="1"/>
  <c r="D44" i="35" s="1"/>
  <c r="J59" i="3"/>
  <c r="V59" i="3" s="1"/>
  <c r="D45" i="35" s="1"/>
  <c r="J60" i="3"/>
  <c r="V60" i="3" s="1"/>
  <c r="D46" i="35" s="1"/>
  <c r="J61" i="3"/>
  <c r="V61" i="3" s="1"/>
  <c r="D47" i="35" s="1"/>
  <c r="J62" i="3"/>
  <c r="V62" i="3" s="1"/>
  <c r="D48" i="35" s="1"/>
  <c r="J63" i="3"/>
  <c r="V63" i="3" s="1"/>
  <c r="D49" i="35" s="1"/>
  <c r="J64" i="3"/>
  <c r="V64" i="3" s="1"/>
  <c r="D50" i="35" s="1"/>
  <c r="J65" i="3"/>
  <c r="V65" i="3" s="1"/>
  <c r="D51" i="35" s="1"/>
  <c r="J66" i="3"/>
  <c r="V66" i="3" s="1"/>
  <c r="D52" i="35" s="1"/>
  <c r="J67" i="3"/>
  <c r="V67" i="3" s="1"/>
  <c r="D53" i="35" s="1"/>
  <c r="J68" i="3"/>
  <c r="V68" i="3" s="1"/>
  <c r="D54" i="35" s="1"/>
  <c r="J69" i="3"/>
  <c r="V69" i="3" s="1"/>
  <c r="D55" i="35" s="1"/>
  <c r="J70" i="3"/>
  <c r="V70" i="3" s="1"/>
  <c r="D56" i="35" s="1"/>
  <c r="J71" i="3"/>
  <c r="V71" i="3" s="1"/>
  <c r="D57" i="35" s="1"/>
  <c r="J72" i="3"/>
  <c r="V72" i="3" s="1"/>
  <c r="D58" i="35" s="1"/>
  <c r="J73" i="3"/>
  <c r="V73" i="3" s="1"/>
  <c r="D59" i="35" s="1"/>
  <c r="J74" i="3"/>
  <c r="V74" i="3" s="1"/>
  <c r="D60" i="35" s="1"/>
  <c r="J75" i="3"/>
  <c r="V75" i="3" s="1"/>
  <c r="D61" i="35" s="1"/>
  <c r="J76" i="3"/>
  <c r="V76" i="3" s="1"/>
  <c r="D62" i="35" s="1"/>
  <c r="J77" i="3"/>
  <c r="V77" i="3" s="1"/>
  <c r="D63" i="35" s="1"/>
  <c r="J78" i="3"/>
  <c r="V78" i="3" s="1"/>
  <c r="D64" i="35" s="1"/>
  <c r="J79" i="3"/>
  <c r="V79" i="3" s="1"/>
  <c r="D65" i="35" s="1"/>
  <c r="J80" i="3"/>
  <c r="V80" i="3" s="1"/>
  <c r="D66" i="35" s="1"/>
  <c r="J81" i="3"/>
  <c r="V81" i="3" s="1"/>
  <c r="D67" i="35" s="1"/>
  <c r="J82" i="3"/>
  <c r="V82" i="3" s="1"/>
  <c r="D68" i="35" s="1"/>
  <c r="J83" i="3"/>
  <c r="V83" i="3" s="1"/>
  <c r="D69" i="35" s="1"/>
  <c r="J84" i="3"/>
  <c r="V84" i="3" s="1"/>
  <c r="D70" i="35" s="1"/>
  <c r="J85" i="3"/>
  <c r="V85" i="3" s="1"/>
  <c r="D71" i="35" s="1"/>
  <c r="J86" i="3"/>
  <c r="V86" i="3" s="1"/>
  <c r="D72" i="35" s="1"/>
  <c r="J87" i="3"/>
  <c r="V87" i="3" s="1"/>
  <c r="D73" i="35" s="1"/>
  <c r="J88" i="3"/>
  <c r="V88" i="3" s="1"/>
  <c r="D74" i="35" s="1"/>
  <c r="J89" i="3"/>
  <c r="V89" i="3" s="1"/>
  <c r="D75" i="35" s="1"/>
  <c r="J90" i="3"/>
  <c r="V90" i="3" s="1"/>
  <c r="D76" i="35" s="1"/>
  <c r="J91" i="3"/>
  <c r="V91" i="3" s="1"/>
  <c r="D77" i="35" s="1"/>
  <c r="J92" i="3"/>
  <c r="V92" i="3" s="1"/>
  <c r="D78" i="35" s="1"/>
  <c r="J93" i="3"/>
  <c r="V93" i="3" s="1"/>
  <c r="D79" i="35" s="1"/>
  <c r="J94" i="3"/>
  <c r="V94" i="3" s="1"/>
  <c r="D80" i="35" s="1"/>
  <c r="J95" i="3"/>
  <c r="V95" i="3" s="1"/>
  <c r="D81" i="35" s="1"/>
  <c r="J96" i="3"/>
  <c r="V96" i="3" s="1"/>
  <c r="D82" i="35" s="1"/>
  <c r="J97" i="3"/>
  <c r="V97" i="3" s="1"/>
  <c r="D83" i="35" s="1"/>
  <c r="J98" i="3"/>
  <c r="V98" i="3" s="1"/>
  <c r="D84" i="35" s="1"/>
  <c r="J99" i="3"/>
  <c r="V99" i="3" s="1"/>
  <c r="D85" i="35" s="1"/>
  <c r="J100" i="3"/>
  <c r="V100" i="3" s="1"/>
  <c r="D86" i="35" s="1"/>
  <c r="J101" i="3"/>
  <c r="V101" i="3" s="1"/>
  <c r="D87" i="35" s="1"/>
  <c r="J102" i="3"/>
  <c r="V102" i="3" s="1"/>
  <c r="D88" i="35" s="1"/>
  <c r="J103" i="3"/>
  <c r="V103" i="3" s="1"/>
  <c r="D89" i="35" s="1"/>
  <c r="J104" i="3"/>
  <c r="V104" i="3" s="1"/>
  <c r="D90" i="35" s="1"/>
  <c r="J105" i="3"/>
  <c r="V105" i="3" s="1"/>
  <c r="D91" i="35" s="1"/>
  <c r="J106" i="3"/>
  <c r="V106" i="3" s="1"/>
  <c r="D92" i="35" s="1"/>
  <c r="J107" i="3"/>
  <c r="V107" i="3" s="1"/>
  <c r="D93" i="35" s="1"/>
  <c r="J108" i="3"/>
  <c r="V108" i="3" s="1"/>
  <c r="D94" i="35" s="1"/>
  <c r="J109" i="3"/>
  <c r="V109" i="3" s="1"/>
  <c r="D95" i="35" s="1"/>
  <c r="J110" i="3"/>
  <c r="V110" i="3" s="1"/>
  <c r="D96" i="35" s="1"/>
  <c r="J111" i="3"/>
  <c r="V111" i="3" s="1"/>
  <c r="D97" i="35" s="1"/>
  <c r="J112" i="3"/>
  <c r="V112" i="3" s="1"/>
  <c r="D98" i="35" s="1"/>
  <c r="J113" i="3"/>
  <c r="V113" i="3" s="1"/>
  <c r="D99" i="35" s="1"/>
  <c r="J114" i="3"/>
  <c r="V114" i="3" s="1"/>
  <c r="D100" i="35" s="1"/>
  <c r="J115" i="3"/>
  <c r="V115" i="3" s="1"/>
  <c r="D101" i="35" s="1"/>
  <c r="J116" i="3"/>
  <c r="V116" i="3" s="1"/>
  <c r="D102" i="35" s="1"/>
  <c r="J117" i="3"/>
  <c r="V117" i="3" s="1"/>
  <c r="D103" i="35" s="1"/>
  <c r="J118" i="3"/>
  <c r="V118" i="3" s="1"/>
  <c r="D104" i="35" s="1"/>
  <c r="J119" i="3"/>
  <c r="V119" i="3" s="1"/>
  <c r="D105" i="35" s="1"/>
  <c r="J120" i="3"/>
  <c r="V120" i="3" s="1"/>
  <c r="D106" i="35" s="1"/>
  <c r="J121" i="3"/>
  <c r="V121" i="3" s="1"/>
  <c r="D107" i="35" s="1"/>
  <c r="J122" i="3"/>
  <c r="V122" i="3" s="1"/>
  <c r="D108" i="35" s="1"/>
  <c r="J123" i="3"/>
  <c r="V123" i="3" s="1"/>
  <c r="D109" i="35" s="1"/>
  <c r="J124" i="3"/>
  <c r="V124" i="3" s="1"/>
  <c r="D110" i="35" s="1"/>
  <c r="J125" i="3"/>
  <c r="V125" i="3" s="1"/>
  <c r="D111" i="35" s="1"/>
  <c r="J126" i="3"/>
  <c r="V126" i="3" s="1"/>
  <c r="D112" i="35" s="1"/>
  <c r="J127" i="3"/>
  <c r="V127" i="3" s="1"/>
  <c r="D113" i="35" s="1"/>
  <c r="J128" i="3"/>
  <c r="V128" i="3" s="1"/>
  <c r="D114" i="35" s="1"/>
  <c r="J129" i="3"/>
  <c r="V129" i="3" s="1"/>
  <c r="D115" i="35" s="1"/>
  <c r="J130" i="3"/>
  <c r="V130" i="3" s="1"/>
  <c r="D116" i="35" s="1"/>
  <c r="J131" i="3"/>
  <c r="V131" i="3" s="1"/>
  <c r="D117" i="35" s="1"/>
  <c r="J132" i="3"/>
  <c r="V132" i="3" s="1"/>
  <c r="D118" i="35" s="1"/>
  <c r="J133" i="3"/>
  <c r="V133" i="3" s="1"/>
  <c r="D119" i="35" s="1"/>
  <c r="J134" i="3"/>
  <c r="V134" i="3" s="1"/>
  <c r="D120" i="35" s="1"/>
  <c r="J135" i="3"/>
  <c r="V135" i="3" s="1"/>
  <c r="D121" i="35" s="1"/>
  <c r="J136" i="3"/>
  <c r="V136" i="3" s="1"/>
  <c r="D122" i="35" s="1"/>
  <c r="J137" i="3"/>
  <c r="V137" i="3" s="1"/>
  <c r="D123" i="35" s="1"/>
  <c r="J138" i="3"/>
  <c r="V138" i="3" s="1"/>
  <c r="D124" i="35" s="1"/>
  <c r="J139" i="3"/>
  <c r="V139" i="3" s="1"/>
  <c r="D125" i="35" s="1"/>
  <c r="J140" i="3"/>
  <c r="V140" i="3" s="1"/>
  <c r="D126" i="35" s="1"/>
  <c r="J141" i="3"/>
  <c r="V141" i="3" s="1"/>
  <c r="D127" i="35" s="1"/>
  <c r="J142" i="3"/>
  <c r="V142" i="3" s="1"/>
  <c r="D128" i="35" s="1"/>
  <c r="J143" i="3"/>
  <c r="V143" i="3" s="1"/>
  <c r="D129" i="35" s="1"/>
  <c r="J144" i="3"/>
  <c r="V144" i="3" s="1"/>
  <c r="D130" i="35" s="1"/>
  <c r="J145" i="3"/>
  <c r="V145" i="3" s="1"/>
  <c r="D131" i="35" s="1"/>
  <c r="J146" i="3"/>
  <c r="V146" i="3" s="1"/>
  <c r="D132" i="35" s="1"/>
  <c r="J147" i="3"/>
  <c r="V147" i="3" s="1"/>
  <c r="D133" i="35" s="1"/>
  <c r="J148" i="3"/>
  <c r="V148" i="3" s="1"/>
  <c r="D134" i="35" s="1"/>
  <c r="J149" i="3"/>
  <c r="V149" i="3" s="1"/>
  <c r="D135" i="35" s="1"/>
  <c r="J150" i="3"/>
  <c r="V150" i="3" s="1"/>
  <c r="D136" i="35" s="1"/>
  <c r="J151" i="3"/>
  <c r="V151" i="3" s="1"/>
  <c r="D137" i="35" s="1"/>
  <c r="J152" i="3"/>
  <c r="V152" i="3" s="1"/>
  <c r="D138" i="35" s="1"/>
  <c r="J153" i="3"/>
  <c r="V153" i="3" s="1"/>
  <c r="D139" i="35" s="1"/>
  <c r="J154" i="3"/>
  <c r="V154" i="3" s="1"/>
  <c r="D140" i="35" s="1"/>
  <c r="J155" i="3"/>
  <c r="V155" i="3" s="1"/>
  <c r="D141" i="35" s="1"/>
  <c r="J156" i="3"/>
  <c r="V156" i="3" s="1"/>
  <c r="D142" i="35" s="1"/>
  <c r="J157" i="3"/>
  <c r="V157" i="3" s="1"/>
  <c r="D143" i="35" s="1"/>
  <c r="J158" i="3"/>
  <c r="V158" i="3" s="1"/>
  <c r="D144" i="35" s="1"/>
  <c r="J159" i="3"/>
  <c r="V159" i="3" s="1"/>
  <c r="D145" i="35" s="1"/>
  <c r="J160" i="3"/>
  <c r="V160" i="3" s="1"/>
  <c r="D146" i="35" s="1"/>
  <c r="J161" i="3"/>
  <c r="V161" i="3" s="1"/>
  <c r="D147" i="35" s="1"/>
  <c r="J162" i="3"/>
  <c r="V162" i="3" s="1"/>
  <c r="D148" i="35" s="1"/>
  <c r="J163" i="3"/>
  <c r="V163" i="3" s="1"/>
  <c r="D149" i="35" s="1"/>
  <c r="J164" i="3"/>
  <c r="V164" i="3" s="1"/>
  <c r="D150" i="35" s="1"/>
  <c r="J165" i="3"/>
  <c r="V165" i="3" s="1"/>
  <c r="D151" i="35" s="1"/>
  <c r="J166" i="3"/>
  <c r="V166" i="3" s="1"/>
  <c r="D152" i="35" s="1"/>
  <c r="J167" i="3"/>
  <c r="V167" i="3" s="1"/>
  <c r="D153" i="35" s="1"/>
  <c r="J168" i="3"/>
  <c r="V168" i="3" s="1"/>
  <c r="D154" i="35" s="1"/>
  <c r="J169" i="3"/>
  <c r="V169" i="3" s="1"/>
  <c r="D155" i="35" s="1"/>
  <c r="J170" i="3"/>
  <c r="V170" i="3" s="1"/>
  <c r="D156" i="35" s="1"/>
  <c r="J171" i="3"/>
  <c r="V171" i="3" s="1"/>
  <c r="D157" i="35" s="1"/>
  <c r="J172" i="3"/>
  <c r="V172" i="3" s="1"/>
  <c r="D158" i="35" s="1"/>
  <c r="J173" i="3"/>
  <c r="V173" i="3" s="1"/>
  <c r="D159" i="35" s="1"/>
  <c r="J174" i="3"/>
  <c r="V174" i="3" s="1"/>
  <c r="D160" i="35" s="1"/>
  <c r="J175" i="3"/>
  <c r="V175" i="3" s="1"/>
  <c r="D161" i="35" s="1"/>
  <c r="J176" i="3"/>
  <c r="V176" i="3" s="1"/>
  <c r="D162" i="35" s="1"/>
  <c r="J177" i="3"/>
  <c r="V177" i="3" s="1"/>
  <c r="D163" i="35" s="1"/>
  <c r="J178" i="3"/>
  <c r="V178" i="3" s="1"/>
  <c r="D164" i="35" s="1"/>
  <c r="J179" i="3"/>
  <c r="V179" i="3" s="1"/>
  <c r="D165" i="35" s="1"/>
  <c r="J180" i="3"/>
  <c r="V180" i="3" s="1"/>
  <c r="D166" i="35" s="1"/>
  <c r="J181" i="3"/>
  <c r="V181" i="3" s="1"/>
  <c r="D167" i="35" s="1"/>
  <c r="J182" i="3"/>
  <c r="V182" i="3" s="1"/>
  <c r="D168" i="35" s="1"/>
  <c r="J183" i="3"/>
  <c r="V183" i="3" s="1"/>
  <c r="D169" i="35" s="1"/>
  <c r="J184" i="3"/>
  <c r="V184" i="3" s="1"/>
  <c r="D170" i="35" s="1"/>
  <c r="J185" i="3"/>
  <c r="V185" i="3" s="1"/>
  <c r="D171" i="35" s="1"/>
  <c r="J186" i="3"/>
  <c r="V186" i="3" s="1"/>
  <c r="D172" i="35" s="1"/>
  <c r="J187" i="3"/>
  <c r="V187" i="3" s="1"/>
  <c r="D173" i="35" s="1"/>
  <c r="J188" i="3"/>
  <c r="V188" i="3" s="1"/>
  <c r="D174" i="35" s="1"/>
  <c r="J189" i="3"/>
  <c r="V189" i="3" s="1"/>
  <c r="D175" i="35" s="1"/>
  <c r="J190" i="3"/>
  <c r="V190" i="3" s="1"/>
  <c r="D176" i="35" s="1"/>
  <c r="J191" i="3"/>
  <c r="V191" i="3" s="1"/>
  <c r="D177" i="35" s="1"/>
  <c r="J192" i="3"/>
  <c r="V192" i="3" s="1"/>
  <c r="D178" i="35" s="1"/>
  <c r="J193" i="3"/>
  <c r="V193" i="3" s="1"/>
  <c r="D179" i="35" s="1"/>
  <c r="J194" i="3"/>
  <c r="V194" i="3" s="1"/>
  <c r="D180" i="35" s="1"/>
  <c r="J195" i="3"/>
  <c r="C181" i="35" s="1"/>
  <c r="J196" i="3"/>
  <c r="V196" i="3" s="1"/>
  <c r="D182" i="35" s="1"/>
  <c r="J197" i="3"/>
  <c r="V197" i="3" s="1"/>
  <c r="D183" i="35" s="1"/>
  <c r="J198" i="3"/>
  <c r="V198" i="3" s="1"/>
  <c r="D184" i="35" s="1"/>
  <c r="J199" i="3"/>
  <c r="C185" i="35" s="1"/>
  <c r="J200" i="3"/>
  <c r="V200" i="3" s="1"/>
  <c r="D186" i="35" s="1"/>
  <c r="J201" i="3"/>
  <c r="V201" i="3" s="1"/>
  <c r="D187" i="35" s="1"/>
  <c r="J202" i="3"/>
  <c r="V202" i="3" s="1"/>
  <c r="D188" i="35" s="1"/>
  <c r="J203" i="3"/>
  <c r="C189" i="35" s="1"/>
  <c r="J204" i="3"/>
  <c r="V204" i="3" s="1"/>
  <c r="D190" i="35" s="1"/>
  <c r="J205" i="3"/>
  <c r="V205" i="3" s="1"/>
  <c r="D191" i="35" s="1"/>
  <c r="J206" i="3"/>
  <c r="V206" i="3" s="1"/>
  <c r="D192" i="35" s="1"/>
  <c r="K18" i="3"/>
  <c r="L18" i="3" s="1"/>
  <c r="K19" i="3"/>
  <c r="L19" i="3" s="1"/>
  <c r="K20" i="3"/>
  <c r="L20" i="3" s="1"/>
  <c r="K21" i="3"/>
  <c r="L21" i="3" s="1"/>
  <c r="K22" i="3"/>
  <c r="L22" i="3" s="1"/>
  <c r="K23" i="3"/>
  <c r="L23" i="3" s="1"/>
  <c r="K24" i="3"/>
  <c r="L24" i="3" s="1"/>
  <c r="K25" i="3"/>
  <c r="L25" i="3" s="1"/>
  <c r="K26" i="3"/>
  <c r="L26" i="3" s="1"/>
  <c r="K27" i="3"/>
  <c r="L27" i="3" s="1"/>
  <c r="K28" i="3"/>
  <c r="L28" i="3" s="1"/>
  <c r="K29" i="3"/>
  <c r="L29" i="3" s="1"/>
  <c r="K30" i="3"/>
  <c r="L30" i="3" s="1"/>
  <c r="K31" i="3"/>
  <c r="L31" i="3" s="1"/>
  <c r="K32" i="3"/>
  <c r="L32" i="3" s="1"/>
  <c r="K33" i="3"/>
  <c r="L33" i="3" s="1"/>
  <c r="K34" i="3"/>
  <c r="L34" i="3" s="1"/>
  <c r="K35" i="3"/>
  <c r="L35" i="3" s="1"/>
  <c r="K36" i="3"/>
  <c r="L36" i="3" s="1"/>
  <c r="K37" i="3"/>
  <c r="L37" i="3" s="1"/>
  <c r="K38" i="3"/>
  <c r="L38" i="3" s="1"/>
  <c r="K39" i="3"/>
  <c r="L39" i="3" s="1"/>
  <c r="K40" i="3"/>
  <c r="L40" i="3" s="1"/>
  <c r="K41" i="3"/>
  <c r="L41" i="3" s="1"/>
  <c r="K42" i="3"/>
  <c r="L42" i="3" s="1"/>
  <c r="K43" i="3"/>
  <c r="L43" i="3" s="1"/>
  <c r="K44" i="3"/>
  <c r="L44" i="3" s="1"/>
  <c r="K45" i="3"/>
  <c r="L45" i="3" s="1"/>
  <c r="K46" i="3"/>
  <c r="L46" i="3" s="1"/>
  <c r="K47" i="3"/>
  <c r="L47" i="3" s="1"/>
  <c r="K48" i="3"/>
  <c r="L48" i="3" s="1"/>
  <c r="K49" i="3"/>
  <c r="L49" i="3" s="1"/>
  <c r="K50" i="3"/>
  <c r="L50" i="3" s="1"/>
  <c r="K51" i="3"/>
  <c r="L51" i="3" s="1"/>
  <c r="K52" i="3"/>
  <c r="L52" i="3" s="1"/>
  <c r="K53" i="3"/>
  <c r="L53" i="3" s="1"/>
  <c r="K54" i="3"/>
  <c r="L54" i="3" s="1"/>
  <c r="K55" i="3"/>
  <c r="L55" i="3" s="1"/>
  <c r="K56" i="3"/>
  <c r="L56" i="3" s="1"/>
  <c r="K57" i="3"/>
  <c r="L57" i="3" s="1"/>
  <c r="K58" i="3"/>
  <c r="L58" i="3" s="1"/>
  <c r="K59" i="3"/>
  <c r="L59" i="3" s="1"/>
  <c r="K60" i="3"/>
  <c r="L60" i="3" s="1"/>
  <c r="K61" i="3"/>
  <c r="L61" i="3" s="1"/>
  <c r="K62" i="3"/>
  <c r="L62" i="3" s="1"/>
  <c r="K63" i="3"/>
  <c r="L63" i="3" s="1"/>
  <c r="K64" i="3"/>
  <c r="L64" i="3" s="1"/>
  <c r="K65" i="3"/>
  <c r="L65" i="3" s="1"/>
  <c r="K66" i="3"/>
  <c r="L66" i="3" s="1"/>
  <c r="K67" i="3"/>
  <c r="L67" i="3" s="1"/>
  <c r="K68" i="3"/>
  <c r="L68" i="3" s="1"/>
  <c r="K69" i="3"/>
  <c r="L69" i="3" s="1"/>
  <c r="K70" i="3"/>
  <c r="L70" i="3" s="1"/>
  <c r="K71" i="3"/>
  <c r="L71" i="3" s="1"/>
  <c r="K72" i="3"/>
  <c r="L72" i="3" s="1"/>
  <c r="K73" i="3"/>
  <c r="L73" i="3" s="1"/>
  <c r="K74" i="3"/>
  <c r="L74" i="3" s="1"/>
  <c r="K75" i="3"/>
  <c r="L75" i="3" s="1"/>
  <c r="K76" i="3"/>
  <c r="L76" i="3" s="1"/>
  <c r="K77" i="3"/>
  <c r="L77" i="3" s="1"/>
  <c r="K78" i="3"/>
  <c r="L78" i="3" s="1"/>
  <c r="K79" i="3"/>
  <c r="L79" i="3" s="1"/>
  <c r="K80" i="3"/>
  <c r="L80" i="3" s="1"/>
  <c r="K81" i="3"/>
  <c r="L81" i="3" s="1"/>
  <c r="K82" i="3"/>
  <c r="L82" i="3" s="1"/>
  <c r="K83" i="3"/>
  <c r="L83" i="3" s="1"/>
  <c r="K84" i="3"/>
  <c r="L84" i="3" s="1"/>
  <c r="K85" i="3"/>
  <c r="L85" i="3" s="1"/>
  <c r="K86" i="3"/>
  <c r="L86" i="3" s="1"/>
  <c r="K87" i="3"/>
  <c r="L87" i="3" s="1"/>
  <c r="K88" i="3"/>
  <c r="L88" i="3" s="1"/>
  <c r="K89" i="3"/>
  <c r="L89" i="3" s="1"/>
  <c r="K90" i="3"/>
  <c r="L90" i="3" s="1"/>
  <c r="K91" i="3"/>
  <c r="L91" i="3" s="1"/>
  <c r="K92" i="3"/>
  <c r="L92" i="3" s="1"/>
  <c r="K93" i="3"/>
  <c r="L93" i="3" s="1"/>
  <c r="K94" i="3"/>
  <c r="L94" i="3" s="1"/>
  <c r="K95" i="3"/>
  <c r="L95" i="3" s="1"/>
  <c r="K96" i="3"/>
  <c r="L96" i="3" s="1"/>
  <c r="K97" i="3"/>
  <c r="L97" i="3" s="1"/>
  <c r="K98" i="3"/>
  <c r="L98" i="3" s="1"/>
  <c r="K99" i="3"/>
  <c r="L99" i="3" s="1"/>
  <c r="K100" i="3"/>
  <c r="L100" i="3" s="1"/>
  <c r="K101" i="3"/>
  <c r="L101" i="3" s="1"/>
  <c r="K102" i="3"/>
  <c r="L102" i="3" s="1"/>
  <c r="K103" i="3"/>
  <c r="L103" i="3" s="1"/>
  <c r="K104" i="3"/>
  <c r="L104" i="3" s="1"/>
  <c r="K105" i="3"/>
  <c r="L105" i="3" s="1"/>
  <c r="K106" i="3"/>
  <c r="L106" i="3" s="1"/>
  <c r="K107" i="3"/>
  <c r="L107" i="3" s="1"/>
  <c r="K108" i="3"/>
  <c r="L108" i="3" s="1"/>
  <c r="K109" i="3"/>
  <c r="L109" i="3" s="1"/>
  <c r="K110" i="3"/>
  <c r="L110" i="3" s="1"/>
  <c r="K111" i="3"/>
  <c r="L111" i="3" s="1"/>
  <c r="K112" i="3"/>
  <c r="L112" i="3" s="1"/>
  <c r="K113" i="3"/>
  <c r="L113" i="3" s="1"/>
  <c r="K114" i="3"/>
  <c r="L114" i="3" s="1"/>
  <c r="K115" i="3"/>
  <c r="L115" i="3" s="1"/>
  <c r="K116" i="3"/>
  <c r="L116" i="3" s="1"/>
  <c r="K117" i="3"/>
  <c r="L117" i="3" s="1"/>
  <c r="K118" i="3"/>
  <c r="L118" i="3" s="1"/>
  <c r="K119" i="3"/>
  <c r="L119" i="3" s="1"/>
  <c r="K120" i="3"/>
  <c r="L120" i="3" s="1"/>
  <c r="K121" i="3"/>
  <c r="L121" i="3" s="1"/>
  <c r="K122" i="3"/>
  <c r="L122" i="3" s="1"/>
  <c r="K123" i="3"/>
  <c r="L123" i="3" s="1"/>
  <c r="K124" i="3"/>
  <c r="L124" i="3" s="1"/>
  <c r="K125" i="3"/>
  <c r="L125" i="3" s="1"/>
  <c r="K126" i="3"/>
  <c r="L126" i="3" s="1"/>
  <c r="K127" i="3"/>
  <c r="L127" i="3" s="1"/>
  <c r="K128" i="3"/>
  <c r="L128" i="3" s="1"/>
  <c r="K129" i="3"/>
  <c r="L129" i="3" s="1"/>
  <c r="K130" i="3"/>
  <c r="L130" i="3" s="1"/>
  <c r="K131" i="3"/>
  <c r="L131" i="3" s="1"/>
  <c r="K132" i="3"/>
  <c r="L132" i="3" s="1"/>
  <c r="K133" i="3"/>
  <c r="L133" i="3" s="1"/>
  <c r="K134" i="3"/>
  <c r="L134" i="3" s="1"/>
  <c r="K135" i="3"/>
  <c r="L135" i="3" s="1"/>
  <c r="K136" i="3"/>
  <c r="L136" i="3" s="1"/>
  <c r="K137" i="3"/>
  <c r="L137" i="3" s="1"/>
  <c r="K138" i="3"/>
  <c r="L138" i="3" s="1"/>
  <c r="K139" i="3"/>
  <c r="L139" i="3" s="1"/>
  <c r="K140" i="3"/>
  <c r="L140" i="3" s="1"/>
  <c r="K141" i="3"/>
  <c r="L141" i="3" s="1"/>
  <c r="K142" i="3"/>
  <c r="L142" i="3" s="1"/>
  <c r="K143" i="3"/>
  <c r="L143" i="3" s="1"/>
  <c r="K144" i="3"/>
  <c r="L144" i="3" s="1"/>
  <c r="K145" i="3"/>
  <c r="L145" i="3" s="1"/>
  <c r="K146" i="3"/>
  <c r="L146" i="3" s="1"/>
  <c r="K147" i="3"/>
  <c r="L147" i="3" s="1"/>
  <c r="K148" i="3"/>
  <c r="L148" i="3" s="1"/>
  <c r="K149" i="3"/>
  <c r="L149" i="3" s="1"/>
  <c r="K150" i="3"/>
  <c r="L150" i="3" s="1"/>
  <c r="K151" i="3"/>
  <c r="L151" i="3" s="1"/>
  <c r="K152" i="3"/>
  <c r="L152" i="3" s="1"/>
  <c r="K153" i="3"/>
  <c r="L153" i="3" s="1"/>
  <c r="K154" i="3"/>
  <c r="L154" i="3" s="1"/>
  <c r="K155" i="3"/>
  <c r="L155" i="3" s="1"/>
  <c r="K156" i="3"/>
  <c r="L156" i="3" s="1"/>
  <c r="K157" i="3"/>
  <c r="L157" i="3" s="1"/>
  <c r="K158" i="3"/>
  <c r="L158" i="3" s="1"/>
  <c r="K159" i="3"/>
  <c r="L159" i="3" s="1"/>
  <c r="K160" i="3"/>
  <c r="L160" i="3" s="1"/>
  <c r="K161" i="3"/>
  <c r="L161" i="3" s="1"/>
  <c r="K162" i="3"/>
  <c r="L162" i="3" s="1"/>
  <c r="K163" i="3"/>
  <c r="L163" i="3" s="1"/>
  <c r="K164" i="3"/>
  <c r="L164" i="3" s="1"/>
  <c r="K165" i="3"/>
  <c r="L165" i="3" s="1"/>
  <c r="K166" i="3"/>
  <c r="L166" i="3" s="1"/>
  <c r="K167" i="3"/>
  <c r="L167" i="3" s="1"/>
  <c r="K168" i="3"/>
  <c r="L168" i="3" s="1"/>
  <c r="K169" i="3"/>
  <c r="L169" i="3" s="1"/>
  <c r="K170" i="3"/>
  <c r="L170" i="3" s="1"/>
  <c r="K171" i="3"/>
  <c r="L171" i="3" s="1"/>
  <c r="K172" i="3"/>
  <c r="L172" i="3" s="1"/>
  <c r="K173" i="3"/>
  <c r="L173" i="3" s="1"/>
  <c r="K174" i="3"/>
  <c r="L174" i="3" s="1"/>
  <c r="K175" i="3"/>
  <c r="L175" i="3" s="1"/>
  <c r="K176" i="3"/>
  <c r="L176" i="3" s="1"/>
  <c r="K177" i="3"/>
  <c r="L177" i="3" s="1"/>
  <c r="K178" i="3"/>
  <c r="L178" i="3" s="1"/>
  <c r="K179" i="3"/>
  <c r="L179" i="3" s="1"/>
  <c r="K180" i="3"/>
  <c r="L180" i="3" s="1"/>
  <c r="K181" i="3"/>
  <c r="L181" i="3" s="1"/>
  <c r="K182" i="3"/>
  <c r="L182" i="3" s="1"/>
  <c r="K183" i="3"/>
  <c r="L183" i="3" s="1"/>
  <c r="K184" i="3"/>
  <c r="L184" i="3" s="1"/>
  <c r="K185" i="3"/>
  <c r="L185" i="3" s="1"/>
  <c r="K186" i="3"/>
  <c r="L186" i="3" s="1"/>
  <c r="K187" i="3"/>
  <c r="L187" i="3" s="1"/>
  <c r="K188" i="3"/>
  <c r="L188" i="3" s="1"/>
  <c r="K189" i="3"/>
  <c r="L189" i="3" s="1"/>
  <c r="K190" i="3"/>
  <c r="L190" i="3" s="1"/>
  <c r="K191" i="3"/>
  <c r="L191" i="3" s="1"/>
  <c r="K192" i="3"/>
  <c r="L192" i="3" s="1"/>
  <c r="K193" i="3"/>
  <c r="L193" i="3" s="1"/>
  <c r="K194" i="3"/>
  <c r="L194" i="3" s="1"/>
  <c r="K195" i="3"/>
  <c r="L195" i="3" s="1"/>
  <c r="K196" i="3"/>
  <c r="L196" i="3" s="1"/>
  <c r="K197" i="3"/>
  <c r="L197" i="3" s="1"/>
  <c r="K198" i="3"/>
  <c r="L198" i="3" s="1"/>
  <c r="K199" i="3"/>
  <c r="L199" i="3" s="1"/>
  <c r="K200" i="3"/>
  <c r="L200" i="3" s="1"/>
  <c r="K201" i="3"/>
  <c r="L201" i="3" s="1"/>
  <c r="K202" i="3"/>
  <c r="L202" i="3" s="1"/>
  <c r="K203" i="3"/>
  <c r="L203" i="3" s="1"/>
  <c r="K204" i="3"/>
  <c r="L204" i="3" s="1"/>
  <c r="K205" i="3"/>
  <c r="L205" i="3" s="1"/>
  <c r="K206" i="3"/>
  <c r="L206" i="3" s="1"/>
  <c r="P18" i="3"/>
  <c r="O18" i="3" s="1"/>
  <c r="F4" i="35" s="1"/>
  <c r="P19" i="3"/>
  <c r="O19" i="3" s="1"/>
  <c r="F5" i="35" s="1"/>
  <c r="P20" i="3"/>
  <c r="O20" i="3" s="1"/>
  <c r="F6" i="35" s="1"/>
  <c r="P21" i="3"/>
  <c r="O21" i="3" s="1"/>
  <c r="F7" i="35" s="1"/>
  <c r="P22" i="3"/>
  <c r="O22" i="3" s="1"/>
  <c r="F8" i="35" s="1"/>
  <c r="P23" i="3"/>
  <c r="O23" i="3" s="1"/>
  <c r="F9" i="35" s="1"/>
  <c r="P24" i="3"/>
  <c r="O24" i="3" s="1"/>
  <c r="F10" i="35" s="1"/>
  <c r="P25" i="3"/>
  <c r="O25" i="3" s="1"/>
  <c r="F11" i="35" s="1"/>
  <c r="P26" i="3"/>
  <c r="O26" i="3" s="1"/>
  <c r="F12" i="35" s="1"/>
  <c r="P27" i="3"/>
  <c r="O27" i="3" s="1"/>
  <c r="F13" i="35" s="1"/>
  <c r="P28" i="3"/>
  <c r="O28" i="3" s="1"/>
  <c r="F14" i="35" s="1"/>
  <c r="P29" i="3"/>
  <c r="O29" i="3" s="1"/>
  <c r="F15" i="35" s="1"/>
  <c r="P30" i="3"/>
  <c r="O30" i="3" s="1"/>
  <c r="F16" i="35" s="1"/>
  <c r="P31" i="3"/>
  <c r="O31" i="3" s="1"/>
  <c r="P32" i="3"/>
  <c r="O32" i="3" s="1"/>
  <c r="F18" i="35" s="1"/>
  <c r="P33" i="3"/>
  <c r="O33" i="3" s="1"/>
  <c r="F19" i="35" s="1"/>
  <c r="P34" i="3"/>
  <c r="O34" i="3" s="1"/>
  <c r="F20" i="35" s="1"/>
  <c r="P35" i="3"/>
  <c r="O35" i="3" s="1"/>
  <c r="F21" i="35" s="1"/>
  <c r="P36" i="3"/>
  <c r="O36" i="3" s="1"/>
  <c r="F22" i="35" s="1"/>
  <c r="P37" i="3"/>
  <c r="O37" i="3" s="1"/>
  <c r="F23" i="35" s="1"/>
  <c r="P38" i="3"/>
  <c r="O38" i="3" s="1"/>
  <c r="F24" i="35" s="1"/>
  <c r="P39" i="3"/>
  <c r="O39" i="3" s="1"/>
  <c r="F25" i="35" s="1"/>
  <c r="P40" i="3"/>
  <c r="O40" i="3" s="1"/>
  <c r="F26" i="35" s="1"/>
  <c r="P41" i="3"/>
  <c r="O41" i="3" s="1"/>
  <c r="F27" i="35" s="1"/>
  <c r="P42" i="3"/>
  <c r="O42" i="3" s="1"/>
  <c r="F28" i="35" s="1"/>
  <c r="P43" i="3"/>
  <c r="O43" i="3" s="1"/>
  <c r="F29" i="35" s="1"/>
  <c r="P44" i="3"/>
  <c r="O44" i="3" s="1"/>
  <c r="F30" i="35" s="1"/>
  <c r="P45" i="3"/>
  <c r="O45" i="3" s="1"/>
  <c r="F31" i="35" s="1"/>
  <c r="P46" i="3"/>
  <c r="O46" i="3" s="1"/>
  <c r="F32" i="35" s="1"/>
  <c r="P47" i="3"/>
  <c r="O47" i="3" s="1"/>
  <c r="F33" i="35" s="1"/>
  <c r="P48" i="3"/>
  <c r="O48" i="3" s="1"/>
  <c r="F34" i="35" s="1"/>
  <c r="P49" i="3"/>
  <c r="O49" i="3" s="1"/>
  <c r="P50" i="3"/>
  <c r="O50" i="3" s="1"/>
  <c r="F36" i="35" s="1"/>
  <c r="P51" i="3"/>
  <c r="O51" i="3" s="1"/>
  <c r="F37" i="35" s="1"/>
  <c r="P52" i="3"/>
  <c r="O52" i="3" s="1"/>
  <c r="F38" i="35" s="1"/>
  <c r="P53" i="3"/>
  <c r="O53" i="3" s="1"/>
  <c r="F39" i="35" s="1"/>
  <c r="P54" i="3"/>
  <c r="O54" i="3" s="1"/>
  <c r="F40" i="35" s="1"/>
  <c r="P55" i="3"/>
  <c r="O55" i="3" s="1"/>
  <c r="F41" i="35" s="1"/>
  <c r="P56" i="3"/>
  <c r="O56" i="3" s="1"/>
  <c r="F42" i="35" s="1"/>
  <c r="P57" i="3"/>
  <c r="O57" i="3" s="1"/>
  <c r="F43" i="35" s="1"/>
  <c r="P58" i="3"/>
  <c r="O58" i="3" s="1"/>
  <c r="F44" i="35" s="1"/>
  <c r="P59" i="3"/>
  <c r="O59" i="3" s="1"/>
  <c r="F45" i="35" s="1"/>
  <c r="P60" i="3"/>
  <c r="O60" i="3" s="1"/>
  <c r="F46" i="35" s="1"/>
  <c r="P61" i="3"/>
  <c r="O61" i="3" s="1"/>
  <c r="F47" i="35" s="1"/>
  <c r="P62" i="3"/>
  <c r="O62" i="3" s="1"/>
  <c r="F48" i="35" s="1"/>
  <c r="P63" i="3"/>
  <c r="O63" i="3" s="1"/>
  <c r="F49" i="35" s="1"/>
  <c r="P64" i="3"/>
  <c r="O64" i="3" s="1"/>
  <c r="F50" i="35" s="1"/>
  <c r="P65" i="3"/>
  <c r="O65" i="3" s="1"/>
  <c r="F51" i="35" s="1"/>
  <c r="P66" i="3"/>
  <c r="O66" i="3" s="1"/>
  <c r="F52" i="35" s="1"/>
  <c r="P67" i="3"/>
  <c r="O67" i="3" s="1"/>
  <c r="F53" i="35" s="1"/>
  <c r="P68" i="3"/>
  <c r="O68" i="3" s="1"/>
  <c r="F54" i="35" s="1"/>
  <c r="P69" i="3"/>
  <c r="O69" i="3" s="1"/>
  <c r="F55" i="35" s="1"/>
  <c r="P70" i="3"/>
  <c r="O70" i="3" s="1"/>
  <c r="F56" i="35" s="1"/>
  <c r="P71" i="3"/>
  <c r="O71" i="3" s="1"/>
  <c r="F57" i="35" s="1"/>
  <c r="P72" i="3"/>
  <c r="O72" i="3" s="1"/>
  <c r="F58" i="35" s="1"/>
  <c r="P73" i="3"/>
  <c r="O73" i="3" s="1"/>
  <c r="F59" i="35" s="1"/>
  <c r="P74" i="3"/>
  <c r="O74" i="3" s="1"/>
  <c r="F60" i="35" s="1"/>
  <c r="P75" i="3"/>
  <c r="O75" i="3" s="1"/>
  <c r="F61" i="35" s="1"/>
  <c r="P76" i="3"/>
  <c r="O76" i="3" s="1"/>
  <c r="F62" i="35" s="1"/>
  <c r="P77" i="3"/>
  <c r="O77" i="3" s="1"/>
  <c r="F63" i="35" s="1"/>
  <c r="P78" i="3"/>
  <c r="O78" i="3" s="1"/>
  <c r="F64" i="35" s="1"/>
  <c r="P79" i="3"/>
  <c r="O79" i="3" s="1"/>
  <c r="F65" i="35" s="1"/>
  <c r="P80" i="3"/>
  <c r="O80" i="3" s="1"/>
  <c r="F66" i="35" s="1"/>
  <c r="P81" i="3"/>
  <c r="O81" i="3" s="1"/>
  <c r="F67" i="35" s="1"/>
  <c r="P82" i="3"/>
  <c r="O82" i="3" s="1"/>
  <c r="F68" i="35" s="1"/>
  <c r="P83" i="3"/>
  <c r="O83" i="3" s="1"/>
  <c r="F69" i="35" s="1"/>
  <c r="P84" i="3"/>
  <c r="O84" i="3" s="1"/>
  <c r="F70" i="35" s="1"/>
  <c r="P85" i="3"/>
  <c r="O85" i="3" s="1"/>
  <c r="F71" i="35" s="1"/>
  <c r="P86" i="3"/>
  <c r="O86" i="3" s="1"/>
  <c r="F72" i="35" s="1"/>
  <c r="P87" i="3"/>
  <c r="O87" i="3" s="1"/>
  <c r="F73" i="35" s="1"/>
  <c r="P88" i="3"/>
  <c r="O88" i="3" s="1"/>
  <c r="F74" i="35" s="1"/>
  <c r="P89" i="3"/>
  <c r="O89" i="3" s="1"/>
  <c r="F75" i="35" s="1"/>
  <c r="P90" i="3"/>
  <c r="O90" i="3" s="1"/>
  <c r="F76" i="35" s="1"/>
  <c r="P91" i="3"/>
  <c r="O91" i="3" s="1"/>
  <c r="F77" i="35" s="1"/>
  <c r="P92" i="3"/>
  <c r="O92" i="3" s="1"/>
  <c r="F78" i="35" s="1"/>
  <c r="P93" i="3"/>
  <c r="O93" i="3" s="1"/>
  <c r="F79" i="35" s="1"/>
  <c r="P94" i="3"/>
  <c r="O94" i="3" s="1"/>
  <c r="F80" i="35" s="1"/>
  <c r="P95" i="3"/>
  <c r="O95" i="3" s="1"/>
  <c r="F81" i="35" s="1"/>
  <c r="P96" i="3"/>
  <c r="O96" i="3" s="1"/>
  <c r="F82" i="35" s="1"/>
  <c r="P97" i="3"/>
  <c r="O97" i="3" s="1"/>
  <c r="F83" i="35" s="1"/>
  <c r="P98" i="3"/>
  <c r="O98" i="3" s="1"/>
  <c r="F84" i="35" s="1"/>
  <c r="P99" i="3"/>
  <c r="O99" i="3" s="1"/>
  <c r="F85" i="35" s="1"/>
  <c r="P100" i="3"/>
  <c r="O100" i="3" s="1"/>
  <c r="F86" i="35" s="1"/>
  <c r="P101" i="3"/>
  <c r="O101" i="3" s="1"/>
  <c r="F87" i="35" s="1"/>
  <c r="P102" i="3"/>
  <c r="O102" i="3" s="1"/>
  <c r="F88" i="35" s="1"/>
  <c r="P103" i="3"/>
  <c r="O103" i="3" s="1"/>
  <c r="F89" i="35" s="1"/>
  <c r="P104" i="3"/>
  <c r="O104" i="3" s="1"/>
  <c r="F90" i="35" s="1"/>
  <c r="P105" i="3"/>
  <c r="O105" i="3" s="1"/>
  <c r="F91" i="35" s="1"/>
  <c r="P106" i="3"/>
  <c r="O106" i="3" s="1"/>
  <c r="F92" i="35" s="1"/>
  <c r="P107" i="3"/>
  <c r="O107" i="3" s="1"/>
  <c r="F93" i="35" s="1"/>
  <c r="P108" i="3"/>
  <c r="O108" i="3" s="1"/>
  <c r="F94" i="35" s="1"/>
  <c r="P109" i="3"/>
  <c r="O109" i="3" s="1"/>
  <c r="F95" i="35" s="1"/>
  <c r="P110" i="3"/>
  <c r="O110" i="3" s="1"/>
  <c r="F96" i="35" s="1"/>
  <c r="P111" i="3"/>
  <c r="O111" i="3" s="1"/>
  <c r="F97" i="35" s="1"/>
  <c r="P112" i="3"/>
  <c r="O112" i="3" s="1"/>
  <c r="F98" i="35" s="1"/>
  <c r="P113" i="3"/>
  <c r="O113" i="3" s="1"/>
  <c r="F99" i="35" s="1"/>
  <c r="P114" i="3"/>
  <c r="O114" i="3" s="1"/>
  <c r="F100" i="35" s="1"/>
  <c r="P115" i="3"/>
  <c r="O115" i="3" s="1"/>
  <c r="F101" i="35" s="1"/>
  <c r="P116" i="3"/>
  <c r="O116" i="3" s="1"/>
  <c r="F102" i="35" s="1"/>
  <c r="P117" i="3"/>
  <c r="O117" i="3" s="1"/>
  <c r="F103" i="35" s="1"/>
  <c r="P118" i="3"/>
  <c r="O118" i="3" s="1"/>
  <c r="F104" i="35" s="1"/>
  <c r="P119" i="3"/>
  <c r="O119" i="3" s="1"/>
  <c r="F105" i="35" s="1"/>
  <c r="P120" i="3"/>
  <c r="O120" i="3" s="1"/>
  <c r="F106" i="35" s="1"/>
  <c r="P121" i="3"/>
  <c r="O121" i="3" s="1"/>
  <c r="F107" i="35" s="1"/>
  <c r="P122" i="3"/>
  <c r="O122" i="3" s="1"/>
  <c r="F108" i="35" s="1"/>
  <c r="P123" i="3"/>
  <c r="O123" i="3" s="1"/>
  <c r="F109" i="35" s="1"/>
  <c r="P124" i="3"/>
  <c r="O124" i="3" s="1"/>
  <c r="F110" i="35" s="1"/>
  <c r="P125" i="3"/>
  <c r="O125" i="3" s="1"/>
  <c r="F111" i="35" s="1"/>
  <c r="P126" i="3"/>
  <c r="O126" i="3" s="1"/>
  <c r="F112" i="35" s="1"/>
  <c r="P127" i="3"/>
  <c r="O127" i="3" s="1"/>
  <c r="F113" i="35" s="1"/>
  <c r="P128" i="3"/>
  <c r="O128" i="3" s="1"/>
  <c r="F114" i="35" s="1"/>
  <c r="P129" i="3"/>
  <c r="O129" i="3" s="1"/>
  <c r="F115" i="35" s="1"/>
  <c r="P130" i="3"/>
  <c r="O130" i="3" s="1"/>
  <c r="F116" i="35" s="1"/>
  <c r="P131" i="3"/>
  <c r="O131" i="3" s="1"/>
  <c r="F117" i="35" s="1"/>
  <c r="P132" i="3"/>
  <c r="O132" i="3" s="1"/>
  <c r="F118" i="35" s="1"/>
  <c r="P133" i="3"/>
  <c r="O133" i="3" s="1"/>
  <c r="F119" i="35" s="1"/>
  <c r="P134" i="3"/>
  <c r="O134" i="3" s="1"/>
  <c r="F120" i="35" s="1"/>
  <c r="P135" i="3"/>
  <c r="O135" i="3" s="1"/>
  <c r="F121" i="35" s="1"/>
  <c r="P136" i="3"/>
  <c r="O136" i="3" s="1"/>
  <c r="F122" i="35" s="1"/>
  <c r="P137" i="3"/>
  <c r="O137" i="3" s="1"/>
  <c r="F123" i="35" s="1"/>
  <c r="P138" i="3"/>
  <c r="O138" i="3" s="1"/>
  <c r="F124" i="35" s="1"/>
  <c r="P139" i="3"/>
  <c r="O139" i="3" s="1"/>
  <c r="F125" i="35" s="1"/>
  <c r="P140" i="3"/>
  <c r="O140" i="3" s="1"/>
  <c r="F126" i="35" s="1"/>
  <c r="P141" i="3"/>
  <c r="O141" i="3" s="1"/>
  <c r="F127" i="35" s="1"/>
  <c r="P142" i="3"/>
  <c r="O142" i="3" s="1"/>
  <c r="F128" i="35" s="1"/>
  <c r="P143" i="3"/>
  <c r="O143" i="3" s="1"/>
  <c r="F129" i="35" s="1"/>
  <c r="P144" i="3"/>
  <c r="O144" i="3" s="1"/>
  <c r="F130" i="35" s="1"/>
  <c r="P145" i="3"/>
  <c r="O145" i="3" s="1"/>
  <c r="F131" i="35" s="1"/>
  <c r="P146" i="3"/>
  <c r="O146" i="3" s="1"/>
  <c r="F132" i="35" s="1"/>
  <c r="P147" i="3"/>
  <c r="O147" i="3" s="1"/>
  <c r="F133" i="35" s="1"/>
  <c r="P148" i="3"/>
  <c r="O148" i="3" s="1"/>
  <c r="F134" i="35" s="1"/>
  <c r="P149" i="3"/>
  <c r="O149" i="3" s="1"/>
  <c r="F135" i="35" s="1"/>
  <c r="P150" i="3"/>
  <c r="O150" i="3" s="1"/>
  <c r="F136" i="35" s="1"/>
  <c r="P151" i="3"/>
  <c r="O151" i="3" s="1"/>
  <c r="F137" i="35" s="1"/>
  <c r="P152" i="3"/>
  <c r="O152" i="3" s="1"/>
  <c r="F138" i="35" s="1"/>
  <c r="P153" i="3"/>
  <c r="O153" i="3" s="1"/>
  <c r="F139" i="35" s="1"/>
  <c r="P154" i="3"/>
  <c r="O154" i="3" s="1"/>
  <c r="F140" i="35" s="1"/>
  <c r="P155" i="3"/>
  <c r="O155" i="3" s="1"/>
  <c r="F141" i="35" s="1"/>
  <c r="P156" i="3"/>
  <c r="O156" i="3" s="1"/>
  <c r="F142" i="35" s="1"/>
  <c r="P157" i="3"/>
  <c r="O157" i="3" s="1"/>
  <c r="F143" i="35" s="1"/>
  <c r="P158" i="3"/>
  <c r="O158" i="3" s="1"/>
  <c r="F144" i="35" s="1"/>
  <c r="P159" i="3"/>
  <c r="O159" i="3" s="1"/>
  <c r="P160" i="3"/>
  <c r="O160" i="3" s="1"/>
  <c r="F146" i="35" s="1"/>
  <c r="P161" i="3"/>
  <c r="O161" i="3" s="1"/>
  <c r="F147" i="35" s="1"/>
  <c r="P162" i="3"/>
  <c r="O162" i="3" s="1"/>
  <c r="F148" i="35" s="1"/>
  <c r="P163" i="3"/>
  <c r="O163" i="3" s="1"/>
  <c r="F149" i="35" s="1"/>
  <c r="P164" i="3"/>
  <c r="O164" i="3" s="1"/>
  <c r="F150" i="35" s="1"/>
  <c r="P165" i="3"/>
  <c r="O165" i="3" s="1"/>
  <c r="F151" i="35" s="1"/>
  <c r="P166" i="3"/>
  <c r="O166" i="3" s="1"/>
  <c r="F152" i="35" s="1"/>
  <c r="P167" i="3"/>
  <c r="O167" i="3" s="1"/>
  <c r="F153" i="35" s="1"/>
  <c r="P168" i="3"/>
  <c r="O168" i="3" s="1"/>
  <c r="F154" i="35" s="1"/>
  <c r="P169" i="3"/>
  <c r="O169" i="3" s="1"/>
  <c r="F155" i="35" s="1"/>
  <c r="P170" i="3"/>
  <c r="O170" i="3" s="1"/>
  <c r="F156" i="35" s="1"/>
  <c r="P171" i="3"/>
  <c r="O171" i="3" s="1"/>
  <c r="F157" i="35" s="1"/>
  <c r="P172" i="3"/>
  <c r="O172" i="3" s="1"/>
  <c r="F158" i="35" s="1"/>
  <c r="P173" i="3"/>
  <c r="O173" i="3" s="1"/>
  <c r="P174" i="3"/>
  <c r="O174" i="3" s="1"/>
  <c r="F160" i="35" s="1"/>
  <c r="P175" i="3"/>
  <c r="O175" i="3" s="1"/>
  <c r="F161" i="35" s="1"/>
  <c r="P176" i="3"/>
  <c r="O176" i="3" s="1"/>
  <c r="F162" i="35" s="1"/>
  <c r="P177" i="3"/>
  <c r="O177" i="3" s="1"/>
  <c r="F163" i="35" s="1"/>
  <c r="P178" i="3"/>
  <c r="O178" i="3" s="1"/>
  <c r="F164" i="35" s="1"/>
  <c r="P179" i="3"/>
  <c r="O179" i="3" s="1"/>
  <c r="F165" i="35" s="1"/>
  <c r="P180" i="3"/>
  <c r="O180" i="3" s="1"/>
  <c r="F166" i="35" s="1"/>
  <c r="P181" i="3"/>
  <c r="P182" i="3"/>
  <c r="O182" i="3" s="1"/>
  <c r="F168" i="35" s="1"/>
  <c r="P183" i="3"/>
  <c r="O183" i="3" s="1"/>
  <c r="F169" i="35" s="1"/>
  <c r="P184" i="3"/>
  <c r="O184" i="3" s="1"/>
  <c r="F170" i="35" s="1"/>
  <c r="P185" i="3"/>
  <c r="O185" i="3" s="1"/>
  <c r="F171" i="35" s="1"/>
  <c r="P186" i="3"/>
  <c r="O186" i="3" s="1"/>
  <c r="F172" i="35" s="1"/>
  <c r="P187" i="3"/>
  <c r="O187" i="3" s="1"/>
  <c r="F173" i="35" s="1"/>
  <c r="P188" i="3"/>
  <c r="O188" i="3" s="1"/>
  <c r="F174" i="35" s="1"/>
  <c r="P189" i="3"/>
  <c r="O189" i="3" s="1"/>
  <c r="F175" i="35" s="1"/>
  <c r="P190" i="3"/>
  <c r="O190" i="3" s="1"/>
  <c r="F176" i="35" s="1"/>
  <c r="P191" i="3"/>
  <c r="O191" i="3" s="1"/>
  <c r="F177" i="35" s="1"/>
  <c r="P192" i="3"/>
  <c r="O192" i="3" s="1"/>
  <c r="F178" i="35" s="1"/>
  <c r="P193" i="3"/>
  <c r="O193" i="3" s="1"/>
  <c r="F179" i="35" s="1"/>
  <c r="P194" i="3"/>
  <c r="O194" i="3" s="1"/>
  <c r="F180" i="35" s="1"/>
  <c r="P195" i="3"/>
  <c r="O195" i="3" s="1"/>
  <c r="F181" i="35" s="1"/>
  <c r="P196" i="3"/>
  <c r="O196" i="3" s="1"/>
  <c r="F182" i="35" s="1"/>
  <c r="P197" i="3"/>
  <c r="O197" i="3" s="1"/>
  <c r="F183" i="35" s="1"/>
  <c r="P198" i="3"/>
  <c r="O198" i="3" s="1"/>
  <c r="F184" i="35" s="1"/>
  <c r="P199" i="3"/>
  <c r="O199" i="3" s="1"/>
  <c r="F185" i="35" s="1"/>
  <c r="P200" i="3"/>
  <c r="O200" i="3" s="1"/>
  <c r="F186" i="35" s="1"/>
  <c r="P201" i="3"/>
  <c r="O201" i="3" s="1"/>
  <c r="F187" i="35" s="1"/>
  <c r="P202" i="3"/>
  <c r="O202" i="3" s="1"/>
  <c r="F188" i="35" s="1"/>
  <c r="P203" i="3"/>
  <c r="O203" i="3" s="1"/>
  <c r="F189" i="35" s="1"/>
  <c r="P204" i="3"/>
  <c r="O204" i="3" s="1"/>
  <c r="F190" i="35" s="1"/>
  <c r="P205" i="3"/>
  <c r="O205" i="3" s="1"/>
  <c r="F191" i="35" s="1"/>
  <c r="P206" i="3"/>
  <c r="O206" i="3" s="1"/>
  <c r="F192" i="35" s="1"/>
  <c r="J17" i="3"/>
  <c r="G17" i="3"/>
  <c r="E17" i="3"/>
  <c r="U17" i="3" s="1"/>
  <c r="B3" i="35" s="1"/>
  <c r="C10" i="34"/>
  <c r="C9" i="34" s="1"/>
  <c r="C10" i="33"/>
  <c r="C10" i="32"/>
  <c r="C9" i="32" s="1"/>
  <c r="V612" i="34"/>
  <c r="V611" i="34"/>
  <c r="V610" i="34"/>
  <c r="V609" i="34"/>
  <c r="V608" i="34"/>
  <c r="V607" i="34"/>
  <c r="V606" i="34"/>
  <c r="V605" i="34"/>
  <c r="V604" i="34"/>
  <c r="V603" i="34"/>
  <c r="V602" i="34"/>
  <c r="V601" i="34"/>
  <c r="V600" i="34"/>
  <c r="V599" i="34"/>
  <c r="V598" i="34"/>
  <c r="V597" i="34"/>
  <c r="V596" i="34"/>
  <c r="V595" i="34"/>
  <c r="V594" i="34"/>
  <c r="V593" i="34"/>
  <c r="V592" i="34"/>
  <c r="V591" i="34"/>
  <c r="V590" i="34"/>
  <c r="V589" i="34"/>
  <c r="V588" i="34"/>
  <c r="V587" i="34"/>
  <c r="V586" i="34"/>
  <c r="V585" i="34"/>
  <c r="V584" i="34"/>
  <c r="V583" i="34"/>
  <c r="V582" i="34"/>
  <c r="V581" i="34"/>
  <c r="V580" i="34"/>
  <c r="V579" i="34"/>
  <c r="V578" i="34"/>
  <c r="W577" i="34"/>
  <c r="V577" i="34"/>
  <c r="W576" i="34"/>
  <c r="V576" i="34"/>
  <c r="W575" i="34"/>
  <c r="V575" i="34"/>
  <c r="W574" i="34"/>
  <c r="V574" i="34"/>
  <c r="W573" i="34"/>
  <c r="V573" i="34"/>
  <c r="W572" i="34"/>
  <c r="V572" i="34"/>
  <c r="W571" i="34"/>
  <c r="V571" i="34"/>
  <c r="W570" i="34"/>
  <c r="V570" i="34"/>
  <c r="W569" i="34"/>
  <c r="V569" i="34"/>
  <c r="W568" i="34"/>
  <c r="V568" i="34"/>
  <c r="W567" i="34"/>
  <c r="V567" i="34"/>
  <c r="W566" i="34"/>
  <c r="V566" i="34"/>
  <c r="W565" i="34"/>
  <c r="V565" i="34"/>
  <c r="W564" i="34"/>
  <c r="V564" i="34"/>
  <c r="W563" i="34"/>
  <c r="V563" i="34"/>
  <c r="W562" i="34"/>
  <c r="V562" i="34"/>
  <c r="W561" i="34"/>
  <c r="V561" i="34"/>
  <c r="W560" i="34"/>
  <c r="V560" i="34"/>
  <c r="W559" i="34"/>
  <c r="V559" i="34"/>
  <c r="W558" i="34"/>
  <c r="V558" i="34"/>
  <c r="W557" i="34"/>
  <c r="V557" i="34"/>
  <c r="W556" i="34"/>
  <c r="V556" i="34"/>
  <c r="W555" i="34"/>
  <c r="V555" i="34"/>
  <c r="W554" i="34"/>
  <c r="V554" i="34"/>
  <c r="W553" i="34"/>
  <c r="V553" i="34"/>
  <c r="W552" i="34"/>
  <c r="V552" i="34"/>
  <c r="W551" i="34"/>
  <c r="V551" i="34"/>
  <c r="W550" i="34"/>
  <c r="V550" i="34"/>
  <c r="W549" i="34"/>
  <c r="V549" i="34"/>
  <c r="W548" i="34"/>
  <c r="V548" i="34"/>
  <c r="W547" i="34"/>
  <c r="V547" i="34"/>
  <c r="W546" i="34"/>
  <c r="V546" i="34"/>
  <c r="W545" i="34"/>
  <c r="V545" i="34"/>
  <c r="W544" i="34"/>
  <c r="V544" i="34"/>
  <c r="W543" i="34"/>
  <c r="V543" i="34"/>
  <c r="W542" i="34"/>
  <c r="V542" i="34"/>
  <c r="W541" i="34"/>
  <c r="V541" i="34"/>
  <c r="W540" i="34"/>
  <c r="V540" i="34"/>
  <c r="W539" i="34"/>
  <c r="V539" i="34"/>
  <c r="W538" i="34"/>
  <c r="V538" i="34"/>
  <c r="W537" i="34"/>
  <c r="V537" i="34"/>
  <c r="W536" i="34"/>
  <c r="V536" i="34"/>
  <c r="W535" i="34"/>
  <c r="V535" i="34"/>
  <c r="W534" i="34"/>
  <c r="V534" i="34"/>
  <c r="W533" i="34"/>
  <c r="V533" i="34"/>
  <c r="W532" i="34"/>
  <c r="V532" i="34"/>
  <c r="W531" i="34"/>
  <c r="V531" i="34"/>
  <c r="W530" i="34"/>
  <c r="V530" i="34"/>
  <c r="W529" i="34"/>
  <c r="V529" i="34"/>
  <c r="W528" i="34"/>
  <c r="V528" i="34"/>
  <c r="W527" i="34"/>
  <c r="V527" i="34"/>
  <c r="W526" i="34"/>
  <c r="V526" i="34"/>
  <c r="W525" i="34"/>
  <c r="V525" i="34"/>
  <c r="W524" i="34"/>
  <c r="V524" i="34"/>
  <c r="W523" i="34"/>
  <c r="V523" i="34"/>
  <c r="W522" i="34"/>
  <c r="V522" i="34"/>
  <c r="W521" i="34"/>
  <c r="V521" i="34"/>
  <c r="W520" i="34"/>
  <c r="V520" i="34"/>
  <c r="W519" i="34"/>
  <c r="V519" i="34"/>
  <c r="W518" i="34"/>
  <c r="V518" i="34"/>
  <c r="W517" i="34"/>
  <c r="V517" i="34"/>
  <c r="W516" i="34"/>
  <c r="V516" i="34"/>
  <c r="W515" i="34"/>
  <c r="V515" i="34"/>
  <c r="W514" i="34"/>
  <c r="V514" i="34"/>
  <c r="W513" i="34"/>
  <c r="V513" i="34"/>
  <c r="W512" i="34"/>
  <c r="V512" i="34"/>
  <c r="W511" i="34"/>
  <c r="V511" i="34"/>
  <c r="W510" i="34"/>
  <c r="V510" i="34"/>
  <c r="W509" i="34"/>
  <c r="V509" i="34"/>
  <c r="W508" i="34"/>
  <c r="V508" i="34"/>
  <c r="W507" i="34"/>
  <c r="V507" i="34"/>
  <c r="W506" i="34"/>
  <c r="V506" i="34"/>
  <c r="W505" i="34"/>
  <c r="V505" i="34"/>
  <c r="W504" i="34"/>
  <c r="V504" i="34"/>
  <c r="W503" i="34"/>
  <c r="V503" i="34"/>
  <c r="W502" i="34"/>
  <c r="V502" i="34"/>
  <c r="W501" i="34"/>
  <c r="V501" i="34"/>
  <c r="W500" i="34"/>
  <c r="V500" i="34"/>
  <c r="W499" i="34"/>
  <c r="V499" i="34"/>
  <c r="W498" i="34"/>
  <c r="V498" i="34"/>
  <c r="W497" i="34"/>
  <c r="V497" i="34"/>
  <c r="W496" i="34"/>
  <c r="V496" i="34"/>
  <c r="W495" i="34"/>
  <c r="V495" i="34"/>
  <c r="W494" i="34"/>
  <c r="V494" i="34"/>
  <c r="W493" i="34"/>
  <c r="V493" i="34"/>
  <c r="W492" i="34"/>
  <c r="V492" i="34"/>
  <c r="W491" i="34"/>
  <c r="V491" i="34"/>
  <c r="W490" i="34"/>
  <c r="V490" i="34"/>
  <c r="W489" i="34"/>
  <c r="V489" i="34"/>
  <c r="W488" i="34"/>
  <c r="V488" i="34"/>
  <c r="W487" i="34"/>
  <c r="V487" i="34"/>
  <c r="W486" i="34"/>
  <c r="V486" i="34"/>
  <c r="W485" i="34"/>
  <c r="V485" i="34"/>
  <c r="W484" i="34"/>
  <c r="V484" i="34"/>
  <c r="W483" i="34"/>
  <c r="V483" i="34"/>
  <c r="W482" i="34"/>
  <c r="V482" i="34"/>
  <c r="W481" i="34"/>
  <c r="V481" i="34"/>
  <c r="W480" i="34"/>
  <c r="V480" i="34"/>
  <c r="W479" i="34"/>
  <c r="V479" i="34"/>
  <c r="W478" i="34"/>
  <c r="V478" i="34"/>
  <c r="W477" i="34"/>
  <c r="V477" i="34"/>
  <c r="W476" i="34"/>
  <c r="V476" i="34"/>
  <c r="W475" i="34"/>
  <c r="V475" i="34"/>
  <c r="W474" i="34"/>
  <c r="V474" i="34"/>
  <c r="W473" i="34"/>
  <c r="V473" i="34"/>
  <c r="W472" i="34"/>
  <c r="V472" i="34"/>
  <c r="W471" i="34"/>
  <c r="V471" i="34"/>
  <c r="W470" i="34"/>
  <c r="V470" i="34"/>
  <c r="W469" i="34"/>
  <c r="V469" i="34"/>
  <c r="W468" i="34"/>
  <c r="V468" i="34"/>
  <c r="W467" i="34"/>
  <c r="V467" i="34"/>
  <c r="W466" i="34"/>
  <c r="V466" i="34"/>
  <c r="W465" i="34"/>
  <c r="V465" i="34"/>
  <c r="W464" i="34"/>
  <c r="V464" i="34"/>
  <c r="W463" i="34"/>
  <c r="V463" i="34"/>
  <c r="W462" i="34"/>
  <c r="V462" i="34"/>
  <c r="W461" i="34"/>
  <c r="V461" i="34"/>
  <c r="W460" i="34"/>
  <c r="V460" i="34"/>
  <c r="W459" i="34"/>
  <c r="V459" i="34"/>
  <c r="W458" i="34"/>
  <c r="V458" i="34"/>
  <c r="W457" i="34"/>
  <c r="V457" i="34"/>
  <c r="W456" i="34"/>
  <c r="V456" i="34"/>
  <c r="W455" i="34"/>
  <c r="V455" i="34"/>
  <c r="W454" i="34"/>
  <c r="V454" i="34"/>
  <c r="W453" i="34"/>
  <c r="V453" i="34"/>
  <c r="W452" i="34"/>
  <c r="V452" i="34"/>
  <c r="W451" i="34"/>
  <c r="V451" i="34"/>
  <c r="W450" i="34"/>
  <c r="V450" i="34"/>
  <c r="W449" i="34"/>
  <c r="V449" i="34"/>
  <c r="W448" i="34"/>
  <c r="V448" i="34"/>
  <c r="W447" i="34"/>
  <c r="V447" i="34"/>
  <c r="W446" i="34"/>
  <c r="V446" i="34"/>
  <c r="W445" i="34"/>
  <c r="V445" i="34"/>
  <c r="W444" i="34"/>
  <c r="V444" i="34"/>
  <c r="W443" i="34"/>
  <c r="V443" i="34"/>
  <c r="W442" i="34"/>
  <c r="V442" i="34"/>
  <c r="W441" i="34"/>
  <c r="V441" i="34"/>
  <c r="W440" i="34"/>
  <c r="V440" i="34"/>
  <c r="W439" i="34"/>
  <c r="V439" i="34"/>
  <c r="W438" i="34"/>
  <c r="V438" i="34"/>
  <c r="W437" i="34"/>
  <c r="V437" i="34"/>
  <c r="W436" i="34"/>
  <c r="V436" i="34"/>
  <c r="W435" i="34"/>
  <c r="V435" i="34"/>
  <c r="W434" i="34"/>
  <c r="V434" i="34"/>
  <c r="W433" i="34"/>
  <c r="V433" i="34"/>
  <c r="W432" i="34"/>
  <c r="V432" i="34"/>
  <c r="W431" i="34"/>
  <c r="V431" i="34"/>
  <c r="W430" i="34"/>
  <c r="V430" i="34"/>
  <c r="W429" i="34"/>
  <c r="V429" i="34"/>
  <c r="W428" i="34"/>
  <c r="V428" i="34"/>
  <c r="W427" i="34"/>
  <c r="V427" i="34"/>
  <c r="W426" i="34"/>
  <c r="V426" i="34"/>
  <c r="W425" i="34"/>
  <c r="V425" i="34"/>
  <c r="W424" i="34"/>
  <c r="V424" i="34"/>
  <c r="W423" i="34"/>
  <c r="V423" i="34"/>
  <c r="W422" i="34"/>
  <c r="V422" i="34"/>
  <c r="W421" i="34"/>
  <c r="V421" i="34"/>
  <c r="W420" i="34"/>
  <c r="V420" i="34"/>
  <c r="W419" i="34"/>
  <c r="V419" i="34"/>
  <c r="W418" i="34"/>
  <c r="V418" i="34"/>
  <c r="W417" i="34"/>
  <c r="V417" i="34"/>
  <c r="W416" i="34"/>
  <c r="V416" i="34"/>
  <c r="W415" i="34"/>
  <c r="V415" i="34"/>
  <c r="W414" i="34"/>
  <c r="V414" i="34"/>
  <c r="W413" i="34"/>
  <c r="V413" i="34"/>
  <c r="W412" i="34"/>
  <c r="V412" i="34"/>
  <c r="W411" i="34"/>
  <c r="V411" i="34"/>
  <c r="W410" i="34"/>
  <c r="V410" i="34"/>
  <c r="W409" i="34"/>
  <c r="V409" i="34"/>
  <c r="W408" i="34"/>
  <c r="V408" i="34"/>
  <c r="W407" i="34"/>
  <c r="V407" i="34"/>
  <c r="W406" i="34"/>
  <c r="V406" i="34"/>
  <c r="W405" i="34"/>
  <c r="V405" i="34"/>
  <c r="W404" i="34"/>
  <c r="V404" i="34"/>
  <c r="W403" i="34"/>
  <c r="V403" i="34"/>
  <c r="W402" i="34"/>
  <c r="V402" i="34"/>
  <c r="W401" i="34"/>
  <c r="V401" i="34"/>
  <c r="W400" i="34"/>
  <c r="V400" i="34"/>
  <c r="W399" i="34"/>
  <c r="V399" i="34"/>
  <c r="W398" i="34"/>
  <c r="V398" i="34"/>
  <c r="W397" i="34"/>
  <c r="V397" i="34"/>
  <c r="W396" i="34"/>
  <c r="V396" i="34"/>
  <c r="W395" i="34"/>
  <c r="V395" i="34"/>
  <c r="W394" i="34"/>
  <c r="V394" i="34"/>
  <c r="W393" i="34"/>
  <c r="V393" i="34"/>
  <c r="W392" i="34"/>
  <c r="V392" i="34"/>
  <c r="W391" i="34"/>
  <c r="V391" i="34"/>
  <c r="W390" i="34"/>
  <c r="V390" i="34"/>
  <c r="W389" i="34"/>
  <c r="V389" i="34"/>
  <c r="W388" i="34"/>
  <c r="V388" i="34"/>
  <c r="W387" i="34"/>
  <c r="V387" i="34"/>
  <c r="W386" i="34"/>
  <c r="V386" i="34"/>
  <c r="W385" i="34"/>
  <c r="V385" i="34"/>
  <c r="W384" i="34"/>
  <c r="V384" i="34"/>
  <c r="W383" i="34"/>
  <c r="V383" i="34"/>
  <c r="W382" i="34"/>
  <c r="V382" i="34"/>
  <c r="W381" i="34"/>
  <c r="V381" i="34"/>
  <c r="W380" i="34"/>
  <c r="V380" i="34"/>
  <c r="W379" i="34"/>
  <c r="V379" i="34"/>
  <c r="W378" i="34"/>
  <c r="V378" i="34"/>
  <c r="W377" i="34"/>
  <c r="V377" i="34"/>
  <c r="W376" i="34"/>
  <c r="V376" i="34"/>
  <c r="W375" i="34"/>
  <c r="V375" i="34"/>
  <c r="W374" i="34"/>
  <c r="V374" i="34"/>
  <c r="W373" i="34"/>
  <c r="V373" i="34"/>
  <c r="W372" i="34"/>
  <c r="V372" i="34"/>
  <c r="W371" i="34"/>
  <c r="V371" i="34"/>
  <c r="W370" i="34"/>
  <c r="V370" i="34"/>
  <c r="W369" i="34"/>
  <c r="V369" i="34"/>
  <c r="W368" i="34"/>
  <c r="V368" i="34"/>
  <c r="W367" i="34"/>
  <c r="V367" i="34"/>
  <c r="W366" i="34"/>
  <c r="V366" i="34"/>
  <c r="W365" i="34"/>
  <c r="V365" i="34"/>
  <c r="W364" i="34"/>
  <c r="V364" i="34"/>
  <c r="W363" i="34"/>
  <c r="V363" i="34"/>
  <c r="W362" i="34"/>
  <c r="V362" i="34"/>
  <c r="W361" i="34"/>
  <c r="V361" i="34"/>
  <c r="W360" i="34"/>
  <c r="V360" i="34"/>
  <c r="W359" i="34"/>
  <c r="V359" i="34"/>
  <c r="W358" i="34"/>
  <c r="V358" i="34"/>
  <c r="W357" i="34"/>
  <c r="V357" i="34"/>
  <c r="W356" i="34"/>
  <c r="V356" i="34"/>
  <c r="W355" i="34"/>
  <c r="V355" i="34"/>
  <c r="W354" i="34"/>
  <c r="V354" i="34"/>
  <c r="W353" i="34"/>
  <c r="V353" i="34"/>
  <c r="W352" i="34"/>
  <c r="V352" i="34"/>
  <c r="W351" i="34"/>
  <c r="V351" i="34"/>
  <c r="W350" i="34"/>
  <c r="V350" i="34"/>
  <c r="W349" i="34"/>
  <c r="V349" i="34"/>
  <c r="W348" i="34"/>
  <c r="V348" i="34"/>
  <c r="W347" i="34"/>
  <c r="V347" i="34"/>
  <c r="W346" i="34"/>
  <c r="V346" i="34"/>
  <c r="W345" i="34"/>
  <c r="V345" i="34"/>
  <c r="W344" i="34"/>
  <c r="V344" i="34"/>
  <c r="W343" i="34"/>
  <c r="V343" i="34"/>
  <c r="W342" i="34"/>
  <c r="V342" i="34"/>
  <c r="W341" i="34"/>
  <c r="V341" i="34"/>
  <c r="W340" i="34"/>
  <c r="V340" i="34"/>
  <c r="W339" i="34"/>
  <c r="V339" i="34"/>
  <c r="W338" i="34"/>
  <c r="V338" i="34"/>
  <c r="W337" i="34"/>
  <c r="V337" i="34"/>
  <c r="W336" i="34"/>
  <c r="V336" i="34"/>
  <c r="W335" i="34"/>
  <c r="V335" i="34"/>
  <c r="W334" i="34"/>
  <c r="V334" i="34"/>
  <c r="W333" i="34"/>
  <c r="V333" i="34"/>
  <c r="W332" i="34"/>
  <c r="V332" i="34"/>
  <c r="W331" i="34"/>
  <c r="V331" i="34"/>
  <c r="W330" i="34"/>
  <c r="V330" i="34"/>
  <c r="W329" i="34"/>
  <c r="V329" i="34"/>
  <c r="W328" i="34"/>
  <c r="V328" i="34"/>
  <c r="W327" i="34"/>
  <c r="V327" i="34"/>
  <c r="W326" i="34"/>
  <c r="V326" i="34"/>
  <c r="W325" i="34"/>
  <c r="V325" i="34"/>
  <c r="W324" i="34"/>
  <c r="V324" i="34"/>
  <c r="W323" i="34"/>
  <c r="V323" i="34"/>
  <c r="W322" i="34"/>
  <c r="V322" i="34"/>
  <c r="W321" i="34"/>
  <c r="V321" i="34"/>
  <c r="W320" i="34"/>
  <c r="V320" i="34"/>
  <c r="W319" i="34"/>
  <c r="V319" i="34"/>
  <c r="W318" i="34"/>
  <c r="V318" i="34"/>
  <c r="W317" i="34"/>
  <c r="V317" i="34"/>
  <c r="W316" i="34"/>
  <c r="V316" i="34"/>
  <c r="W315" i="34"/>
  <c r="V315" i="34"/>
  <c r="W314" i="34"/>
  <c r="V314" i="34"/>
  <c r="W313" i="34"/>
  <c r="V313" i="34"/>
  <c r="W312" i="34"/>
  <c r="V312" i="34"/>
  <c r="W311" i="34"/>
  <c r="V311" i="34"/>
  <c r="W310" i="34"/>
  <c r="V310" i="34"/>
  <c r="W309" i="34"/>
  <c r="V309" i="34"/>
  <c r="W308" i="34"/>
  <c r="V308" i="34"/>
  <c r="W307" i="34"/>
  <c r="V307" i="34"/>
  <c r="W306" i="34"/>
  <c r="V306" i="34"/>
  <c r="W305" i="34"/>
  <c r="V305" i="34"/>
  <c r="W304" i="34"/>
  <c r="V304" i="34"/>
  <c r="W303" i="34"/>
  <c r="V303" i="34"/>
  <c r="W302" i="34"/>
  <c r="V302" i="34"/>
  <c r="W301" i="34"/>
  <c r="V301" i="34"/>
  <c r="W300" i="34"/>
  <c r="V300" i="34"/>
  <c r="W299" i="34"/>
  <c r="V299" i="34"/>
  <c r="W298" i="34"/>
  <c r="V298" i="34"/>
  <c r="W297" i="34"/>
  <c r="V297" i="34"/>
  <c r="W296" i="34"/>
  <c r="V296" i="34"/>
  <c r="W295" i="34"/>
  <c r="V295" i="34"/>
  <c r="W294" i="34"/>
  <c r="V294" i="34"/>
  <c r="W293" i="34"/>
  <c r="V293" i="34"/>
  <c r="W292" i="34"/>
  <c r="V292" i="34"/>
  <c r="W291" i="34"/>
  <c r="V291" i="34"/>
  <c r="W290" i="34"/>
  <c r="V290" i="34"/>
  <c r="W289" i="34"/>
  <c r="V289" i="34"/>
  <c r="W288" i="34"/>
  <c r="V288" i="34"/>
  <c r="W287" i="34"/>
  <c r="V287" i="34"/>
  <c r="W286" i="34"/>
  <c r="V286" i="34"/>
  <c r="W285" i="34"/>
  <c r="V285" i="34"/>
  <c r="W284" i="34"/>
  <c r="V284" i="34"/>
  <c r="W283" i="34"/>
  <c r="V283" i="34"/>
  <c r="W282" i="34"/>
  <c r="V282" i="34"/>
  <c r="W281" i="34"/>
  <c r="V281" i="34"/>
  <c r="W280" i="34"/>
  <c r="V280" i="34"/>
  <c r="W279" i="34"/>
  <c r="V279" i="34"/>
  <c r="W278" i="34"/>
  <c r="V278" i="34"/>
  <c r="W277" i="34"/>
  <c r="V277" i="34"/>
  <c r="W276" i="34"/>
  <c r="V276" i="34"/>
  <c r="W275" i="34"/>
  <c r="V275" i="34"/>
  <c r="W274" i="34"/>
  <c r="V274" i="34"/>
  <c r="W273" i="34"/>
  <c r="V273" i="34"/>
  <c r="W272" i="34"/>
  <c r="V272" i="34"/>
  <c r="W271" i="34"/>
  <c r="V271" i="34"/>
  <c r="W270" i="34"/>
  <c r="V270" i="34"/>
  <c r="W269" i="34"/>
  <c r="V269" i="34"/>
  <c r="W268" i="34"/>
  <c r="V268" i="34"/>
  <c r="W267" i="34"/>
  <c r="V267" i="34"/>
  <c r="W266" i="34"/>
  <c r="V266" i="34"/>
  <c r="W265" i="34"/>
  <c r="V265" i="34"/>
  <c r="W264" i="34"/>
  <c r="V264" i="34"/>
  <c r="W263" i="34"/>
  <c r="V263" i="34"/>
  <c r="W262" i="34"/>
  <c r="V262" i="34"/>
  <c r="W261" i="34"/>
  <c r="V261" i="34"/>
  <c r="W260" i="34"/>
  <c r="V260" i="34"/>
  <c r="W259" i="34"/>
  <c r="V259" i="34"/>
  <c r="W258" i="34"/>
  <c r="V258" i="34"/>
  <c r="W257" i="34"/>
  <c r="V257" i="34"/>
  <c r="W256" i="34"/>
  <c r="V256" i="34"/>
  <c r="W255" i="34"/>
  <c r="V255" i="34"/>
  <c r="W254" i="34"/>
  <c r="V254" i="34"/>
  <c r="W253" i="34"/>
  <c r="V253" i="34"/>
  <c r="W252" i="34"/>
  <c r="V252" i="34"/>
  <c r="W251" i="34"/>
  <c r="V251" i="34"/>
  <c r="W250" i="34"/>
  <c r="V250" i="34"/>
  <c r="W249" i="34"/>
  <c r="V249" i="34"/>
  <c r="W248" i="34"/>
  <c r="V248" i="34"/>
  <c r="W247" i="34"/>
  <c r="V247" i="34"/>
  <c r="W246" i="34"/>
  <c r="V246" i="34"/>
  <c r="W245" i="34"/>
  <c r="V245" i="34"/>
  <c r="W244" i="34"/>
  <c r="V244" i="34"/>
  <c r="W243" i="34"/>
  <c r="V243" i="34"/>
  <c r="W242" i="34"/>
  <c r="V242" i="34"/>
  <c r="W241" i="34"/>
  <c r="V241" i="34"/>
  <c r="W240" i="34"/>
  <c r="V240" i="34"/>
  <c r="W239" i="34"/>
  <c r="V239" i="34"/>
  <c r="W238" i="34"/>
  <c r="V238" i="34"/>
  <c r="W237" i="34"/>
  <c r="V237" i="34"/>
  <c r="W236" i="34"/>
  <c r="V236" i="34"/>
  <c r="W235" i="34"/>
  <c r="V235" i="34"/>
  <c r="W234" i="34"/>
  <c r="V234" i="34"/>
  <c r="W233" i="34"/>
  <c r="V233" i="34"/>
  <c r="W232" i="34"/>
  <c r="V232" i="34"/>
  <c r="W231" i="34"/>
  <c r="V231" i="34"/>
  <c r="W230" i="34"/>
  <c r="V230" i="34"/>
  <c r="W229" i="34"/>
  <c r="V229" i="34"/>
  <c r="W228" i="34"/>
  <c r="V228" i="34"/>
  <c r="W227" i="34"/>
  <c r="V227" i="34"/>
  <c r="W226" i="34"/>
  <c r="V226" i="34"/>
  <c r="W225" i="34"/>
  <c r="V225" i="34"/>
  <c r="W224" i="34"/>
  <c r="V224" i="34"/>
  <c r="W223" i="34"/>
  <c r="V223" i="34"/>
  <c r="W222" i="34"/>
  <c r="V222" i="34"/>
  <c r="W221" i="34"/>
  <c r="V221" i="34"/>
  <c r="W220" i="34"/>
  <c r="V220" i="34"/>
  <c r="W219" i="34"/>
  <c r="V219" i="34"/>
  <c r="W218" i="34"/>
  <c r="V218" i="34"/>
  <c r="W217" i="34"/>
  <c r="V217" i="34"/>
  <c r="W216" i="34"/>
  <c r="V216" i="34"/>
  <c r="W215" i="34"/>
  <c r="V215" i="34"/>
  <c r="W214" i="34"/>
  <c r="W213" i="34"/>
  <c r="W212" i="34"/>
  <c r="W211" i="34"/>
  <c r="V211" i="34"/>
  <c r="W210" i="34"/>
  <c r="J210" i="34"/>
  <c r="V210" i="34" s="1"/>
  <c r="W209" i="34"/>
  <c r="W208" i="34"/>
  <c r="V208" i="34"/>
  <c r="U208" i="34"/>
  <c r="W207" i="34"/>
  <c r="V207" i="34"/>
  <c r="U207" i="34"/>
  <c r="P206" i="34"/>
  <c r="O206" i="34" s="1"/>
  <c r="K206" i="34"/>
  <c r="L206" i="34" s="1"/>
  <c r="J206" i="34"/>
  <c r="V206" i="34" s="1"/>
  <c r="G206" i="34"/>
  <c r="E206" i="34"/>
  <c r="U206" i="34" s="1"/>
  <c r="C206" i="34"/>
  <c r="B206" i="34"/>
  <c r="P205" i="34"/>
  <c r="O205" i="34" s="1"/>
  <c r="K205" i="34"/>
  <c r="L205" i="34" s="1"/>
  <c r="J205" i="34"/>
  <c r="V205" i="34" s="1"/>
  <c r="G205" i="34"/>
  <c r="E205" i="34"/>
  <c r="U205" i="34" s="1"/>
  <c r="C205" i="34"/>
  <c r="B205" i="34"/>
  <c r="P204" i="34"/>
  <c r="K204" i="34"/>
  <c r="L204" i="34" s="1"/>
  <c r="J204" i="34"/>
  <c r="V204" i="34" s="1"/>
  <c r="G204" i="34"/>
  <c r="E204" i="34"/>
  <c r="U204" i="34" s="1"/>
  <c r="C204" i="34"/>
  <c r="B204" i="34"/>
  <c r="P203" i="34"/>
  <c r="K203" i="34"/>
  <c r="L203" i="34" s="1"/>
  <c r="J203" i="34"/>
  <c r="V203" i="34" s="1"/>
  <c r="G203" i="34"/>
  <c r="E203" i="34"/>
  <c r="U203" i="34" s="1"/>
  <c r="C203" i="34"/>
  <c r="B203" i="34"/>
  <c r="P202" i="34"/>
  <c r="O202" i="34" s="1"/>
  <c r="K202" i="34"/>
  <c r="L202" i="34" s="1"/>
  <c r="J202" i="34"/>
  <c r="V202" i="34" s="1"/>
  <c r="G202" i="34"/>
  <c r="E202" i="34"/>
  <c r="U202" i="34" s="1"/>
  <c r="C202" i="34"/>
  <c r="B202" i="34"/>
  <c r="P201" i="34"/>
  <c r="O201" i="34" s="1"/>
  <c r="K201" i="34"/>
  <c r="L201" i="34" s="1"/>
  <c r="J201" i="34"/>
  <c r="V201" i="34" s="1"/>
  <c r="G201" i="34"/>
  <c r="E201" i="34"/>
  <c r="U201" i="34" s="1"/>
  <c r="C201" i="34"/>
  <c r="B201" i="34"/>
  <c r="P200" i="34"/>
  <c r="K200" i="34"/>
  <c r="L200" i="34" s="1"/>
  <c r="J200" i="34"/>
  <c r="V200" i="34" s="1"/>
  <c r="G200" i="34"/>
  <c r="E200" i="34"/>
  <c r="U200" i="34" s="1"/>
  <c r="C200" i="34"/>
  <c r="B200" i="34"/>
  <c r="P199" i="34"/>
  <c r="K199" i="34"/>
  <c r="L199" i="34" s="1"/>
  <c r="J199" i="34"/>
  <c r="V199" i="34" s="1"/>
  <c r="G199" i="34"/>
  <c r="E199" i="34"/>
  <c r="U199" i="34" s="1"/>
  <c r="C199" i="34"/>
  <c r="B199" i="34"/>
  <c r="P198" i="34"/>
  <c r="O198" i="34" s="1"/>
  <c r="K198" i="34"/>
  <c r="L198" i="34" s="1"/>
  <c r="J198" i="34"/>
  <c r="V198" i="34" s="1"/>
  <c r="G198" i="34"/>
  <c r="E198" i="34"/>
  <c r="U198" i="34" s="1"/>
  <c r="C198" i="34"/>
  <c r="B198" i="34"/>
  <c r="P197" i="34"/>
  <c r="O197" i="34" s="1"/>
  <c r="K197" i="34"/>
  <c r="L197" i="34" s="1"/>
  <c r="J197" i="34"/>
  <c r="V197" i="34" s="1"/>
  <c r="G197" i="34"/>
  <c r="E197" i="34"/>
  <c r="U197" i="34" s="1"/>
  <c r="C197" i="34"/>
  <c r="B197" i="34"/>
  <c r="P196" i="34"/>
  <c r="O196" i="34" s="1"/>
  <c r="K196" i="34"/>
  <c r="L196" i="34" s="1"/>
  <c r="J196" i="34"/>
  <c r="V196" i="34" s="1"/>
  <c r="G196" i="34"/>
  <c r="E196" i="34"/>
  <c r="U196" i="34" s="1"/>
  <c r="C196" i="34"/>
  <c r="B196" i="34"/>
  <c r="P195" i="34"/>
  <c r="K195" i="34"/>
  <c r="L195" i="34" s="1"/>
  <c r="J195" i="34"/>
  <c r="V195" i="34" s="1"/>
  <c r="G195" i="34"/>
  <c r="E195" i="34"/>
  <c r="U195" i="34" s="1"/>
  <c r="C195" i="34"/>
  <c r="B195" i="34"/>
  <c r="P194" i="34"/>
  <c r="K194" i="34"/>
  <c r="L194" i="34" s="1"/>
  <c r="J194" i="34"/>
  <c r="V194" i="34" s="1"/>
  <c r="G194" i="34"/>
  <c r="E194" i="34"/>
  <c r="U194" i="34" s="1"/>
  <c r="C194" i="34"/>
  <c r="B194" i="34"/>
  <c r="P193" i="34"/>
  <c r="O193" i="34" s="1"/>
  <c r="K193" i="34"/>
  <c r="L193" i="34" s="1"/>
  <c r="J193" i="34"/>
  <c r="V193" i="34" s="1"/>
  <c r="G193" i="34"/>
  <c r="E193" i="34"/>
  <c r="U193" i="34" s="1"/>
  <c r="C193" i="34"/>
  <c r="B193" i="34"/>
  <c r="P192" i="34"/>
  <c r="K192" i="34"/>
  <c r="L192" i="34" s="1"/>
  <c r="J192" i="34"/>
  <c r="V192" i="34" s="1"/>
  <c r="G192" i="34"/>
  <c r="E192" i="34"/>
  <c r="U192" i="34" s="1"/>
  <c r="C192" i="34"/>
  <c r="B192" i="34"/>
  <c r="P191" i="34"/>
  <c r="O191" i="34" s="1"/>
  <c r="K191" i="34"/>
  <c r="L191" i="34" s="1"/>
  <c r="J191" i="34"/>
  <c r="V191" i="34" s="1"/>
  <c r="G191" i="34"/>
  <c r="E191" i="34"/>
  <c r="U191" i="34" s="1"/>
  <c r="C191" i="34"/>
  <c r="B191" i="34"/>
  <c r="P190" i="34"/>
  <c r="K190" i="34"/>
  <c r="L190" i="34" s="1"/>
  <c r="J190" i="34"/>
  <c r="V190" i="34" s="1"/>
  <c r="G190" i="34"/>
  <c r="E190" i="34"/>
  <c r="U190" i="34" s="1"/>
  <c r="C190" i="34"/>
  <c r="B190" i="34"/>
  <c r="P189" i="34"/>
  <c r="O189" i="34" s="1"/>
  <c r="K189" i="34"/>
  <c r="L189" i="34" s="1"/>
  <c r="J189" i="34"/>
  <c r="V189" i="34" s="1"/>
  <c r="G189" i="34"/>
  <c r="E189" i="34"/>
  <c r="U189" i="34" s="1"/>
  <c r="C189" i="34"/>
  <c r="B189" i="34"/>
  <c r="P188" i="34"/>
  <c r="K188" i="34"/>
  <c r="L188" i="34" s="1"/>
  <c r="J188" i="34"/>
  <c r="V188" i="34" s="1"/>
  <c r="G188" i="34"/>
  <c r="E188" i="34"/>
  <c r="U188" i="34" s="1"/>
  <c r="C188" i="34"/>
  <c r="B188" i="34"/>
  <c r="P187" i="34"/>
  <c r="O187" i="34" s="1"/>
  <c r="K187" i="34"/>
  <c r="L187" i="34" s="1"/>
  <c r="J187" i="34"/>
  <c r="V187" i="34" s="1"/>
  <c r="G187" i="34"/>
  <c r="E187" i="34"/>
  <c r="U187" i="34" s="1"/>
  <c r="C187" i="34"/>
  <c r="B187" i="34"/>
  <c r="P186" i="34"/>
  <c r="O186" i="34" s="1"/>
  <c r="K186" i="34"/>
  <c r="L186" i="34" s="1"/>
  <c r="J186" i="34"/>
  <c r="V186" i="34" s="1"/>
  <c r="G186" i="34"/>
  <c r="E186" i="34"/>
  <c r="U186" i="34" s="1"/>
  <c r="C186" i="34"/>
  <c r="B186" i="34"/>
  <c r="P185" i="34"/>
  <c r="O185" i="34" s="1"/>
  <c r="K185" i="34"/>
  <c r="L185" i="34" s="1"/>
  <c r="J185" i="34"/>
  <c r="V185" i="34" s="1"/>
  <c r="G185" i="34"/>
  <c r="E185" i="34"/>
  <c r="U185" i="34" s="1"/>
  <c r="C185" i="34"/>
  <c r="B185" i="34"/>
  <c r="P184" i="34"/>
  <c r="K184" i="34"/>
  <c r="L184" i="34" s="1"/>
  <c r="J184" i="34"/>
  <c r="V184" i="34" s="1"/>
  <c r="G184" i="34"/>
  <c r="E184" i="34"/>
  <c r="U184" i="34" s="1"/>
  <c r="C184" i="34"/>
  <c r="B184" i="34"/>
  <c r="P183" i="34"/>
  <c r="O183" i="34" s="1"/>
  <c r="K183" i="34"/>
  <c r="L183" i="34" s="1"/>
  <c r="J183" i="34"/>
  <c r="V183" i="34" s="1"/>
  <c r="G183" i="34"/>
  <c r="E183" i="34"/>
  <c r="U183" i="34" s="1"/>
  <c r="C183" i="34"/>
  <c r="B183" i="34"/>
  <c r="P182" i="34"/>
  <c r="K182" i="34"/>
  <c r="L182" i="34" s="1"/>
  <c r="J182" i="34"/>
  <c r="V182" i="34" s="1"/>
  <c r="G182" i="34"/>
  <c r="E182" i="34"/>
  <c r="U182" i="34" s="1"/>
  <c r="C182" i="34"/>
  <c r="B182" i="34"/>
  <c r="P181" i="34"/>
  <c r="O181" i="34" s="1"/>
  <c r="K181" i="34"/>
  <c r="L181" i="34" s="1"/>
  <c r="J181" i="34"/>
  <c r="V181" i="34" s="1"/>
  <c r="G181" i="34"/>
  <c r="E181" i="34"/>
  <c r="U181" i="34" s="1"/>
  <c r="C181" i="34"/>
  <c r="B181" i="34"/>
  <c r="P180" i="34"/>
  <c r="K180" i="34"/>
  <c r="L180" i="34" s="1"/>
  <c r="J180" i="34"/>
  <c r="V180" i="34" s="1"/>
  <c r="G180" i="34"/>
  <c r="E180" i="34"/>
  <c r="U180" i="34" s="1"/>
  <c r="C180" i="34"/>
  <c r="B180" i="34"/>
  <c r="P179" i="34"/>
  <c r="O179" i="34" s="1"/>
  <c r="K179" i="34"/>
  <c r="L179" i="34" s="1"/>
  <c r="J179" i="34"/>
  <c r="V179" i="34" s="1"/>
  <c r="G179" i="34"/>
  <c r="E179" i="34"/>
  <c r="U179" i="34" s="1"/>
  <c r="C179" i="34"/>
  <c r="B179" i="34"/>
  <c r="P178" i="34"/>
  <c r="O178" i="34" s="1"/>
  <c r="K178" i="34"/>
  <c r="L178" i="34" s="1"/>
  <c r="J178" i="34"/>
  <c r="V178" i="34" s="1"/>
  <c r="G178" i="34"/>
  <c r="E178" i="34"/>
  <c r="U178" i="34" s="1"/>
  <c r="C178" i="34"/>
  <c r="B178" i="34"/>
  <c r="P177" i="34"/>
  <c r="O177" i="34" s="1"/>
  <c r="K177" i="34"/>
  <c r="L177" i="34" s="1"/>
  <c r="J177" i="34"/>
  <c r="V177" i="34" s="1"/>
  <c r="G177" i="34"/>
  <c r="E177" i="34"/>
  <c r="U177" i="34" s="1"/>
  <c r="C177" i="34"/>
  <c r="B177" i="34"/>
  <c r="P176" i="34"/>
  <c r="K176" i="34"/>
  <c r="L176" i="34" s="1"/>
  <c r="J176" i="34"/>
  <c r="V176" i="34" s="1"/>
  <c r="G176" i="34"/>
  <c r="E176" i="34"/>
  <c r="U176" i="34" s="1"/>
  <c r="C176" i="34"/>
  <c r="B176" i="34"/>
  <c r="P175" i="34"/>
  <c r="O175" i="34" s="1"/>
  <c r="K175" i="34"/>
  <c r="L175" i="34" s="1"/>
  <c r="J175" i="34"/>
  <c r="V175" i="34" s="1"/>
  <c r="G175" i="34"/>
  <c r="E175" i="34"/>
  <c r="U175" i="34" s="1"/>
  <c r="C175" i="34"/>
  <c r="B175" i="34"/>
  <c r="P174" i="34"/>
  <c r="O174" i="34" s="1"/>
  <c r="K174" i="34"/>
  <c r="L174" i="34" s="1"/>
  <c r="J174" i="34"/>
  <c r="V174" i="34" s="1"/>
  <c r="G174" i="34"/>
  <c r="E174" i="34"/>
  <c r="U174" i="34" s="1"/>
  <c r="C174" i="34"/>
  <c r="B174" i="34"/>
  <c r="P173" i="34"/>
  <c r="O173" i="34" s="1"/>
  <c r="K173" i="34"/>
  <c r="L173" i="34" s="1"/>
  <c r="J173" i="34"/>
  <c r="V173" i="34" s="1"/>
  <c r="G173" i="34"/>
  <c r="E173" i="34"/>
  <c r="U173" i="34" s="1"/>
  <c r="C173" i="34"/>
  <c r="B173" i="34"/>
  <c r="P172" i="34"/>
  <c r="K172" i="34"/>
  <c r="L172" i="34" s="1"/>
  <c r="J172" i="34"/>
  <c r="V172" i="34" s="1"/>
  <c r="G172" i="34"/>
  <c r="E172" i="34"/>
  <c r="U172" i="34" s="1"/>
  <c r="C172" i="34"/>
  <c r="B172" i="34"/>
  <c r="P171" i="34"/>
  <c r="O171" i="34" s="1"/>
  <c r="K171" i="34"/>
  <c r="L171" i="34" s="1"/>
  <c r="J171" i="34"/>
  <c r="V171" i="34" s="1"/>
  <c r="G171" i="34"/>
  <c r="E171" i="34"/>
  <c r="U171" i="34" s="1"/>
  <c r="C171" i="34"/>
  <c r="B171" i="34"/>
  <c r="P170" i="34"/>
  <c r="O170" i="34" s="1"/>
  <c r="K170" i="34"/>
  <c r="L170" i="34" s="1"/>
  <c r="J170" i="34"/>
  <c r="V170" i="34" s="1"/>
  <c r="G170" i="34"/>
  <c r="E170" i="34"/>
  <c r="U170" i="34" s="1"/>
  <c r="C170" i="34"/>
  <c r="B170" i="34"/>
  <c r="P169" i="34"/>
  <c r="O169" i="34" s="1"/>
  <c r="K169" i="34"/>
  <c r="L169" i="34" s="1"/>
  <c r="J169" i="34"/>
  <c r="V169" i="34" s="1"/>
  <c r="G169" i="34"/>
  <c r="E169" i="34"/>
  <c r="U169" i="34" s="1"/>
  <c r="C169" i="34"/>
  <c r="B169" i="34"/>
  <c r="P168" i="34"/>
  <c r="K168" i="34"/>
  <c r="L168" i="34" s="1"/>
  <c r="J168" i="34"/>
  <c r="V168" i="34" s="1"/>
  <c r="G168" i="34"/>
  <c r="E168" i="34"/>
  <c r="U168" i="34" s="1"/>
  <c r="C168" i="34"/>
  <c r="B168" i="34"/>
  <c r="P167" i="34"/>
  <c r="O167" i="34" s="1"/>
  <c r="K167" i="34"/>
  <c r="L167" i="34" s="1"/>
  <c r="J167" i="34"/>
  <c r="V167" i="34" s="1"/>
  <c r="G167" i="34"/>
  <c r="E167" i="34"/>
  <c r="U167" i="34" s="1"/>
  <c r="C167" i="34"/>
  <c r="B167" i="34"/>
  <c r="P166" i="34"/>
  <c r="O166" i="34" s="1"/>
  <c r="K166" i="34"/>
  <c r="L166" i="34" s="1"/>
  <c r="J166" i="34"/>
  <c r="V166" i="34" s="1"/>
  <c r="G166" i="34"/>
  <c r="E166" i="34"/>
  <c r="U166" i="34" s="1"/>
  <c r="C166" i="34"/>
  <c r="B166" i="34"/>
  <c r="P165" i="34"/>
  <c r="O165" i="34" s="1"/>
  <c r="K165" i="34"/>
  <c r="L165" i="34" s="1"/>
  <c r="J165" i="34"/>
  <c r="V165" i="34" s="1"/>
  <c r="G165" i="34"/>
  <c r="E165" i="34"/>
  <c r="U165" i="34" s="1"/>
  <c r="C165" i="34"/>
  <c r="B165" i="34"/>
  <c r="P164" i="34"/>
  <c r="K164" i="34"/>
  <c r="L164" i="34" s="1"/>
  <c r="J164" i="34"/>
  <c r="V164" i="34" s="1"/>
  <c r="G164" i="34"/>
  <c r="E164" i="34"/>
  <c r="U164" i="34" s="1"/>
  <c r="C164" i="34"/>
  <c r="B164" i="34"/>
  <c r="P163" i="34"/>
  <c r="O163" i="34" s="1"/>
  <c r="K163" i="34"/>
  <c r="L163" i="34" s="1"/>
  <c r="J163" i="34"/>
  <c r="V163" i="34" s="1"/>
  <c r="G163" i="34"/>
  <c r="E163" i="34"/>
  <c r="U163" i="34" s="1"/>
  <c r="C163" i="34"/>
  <c r="B163" i="34"/>
  <c r="P162" i="34"/>
  <c r="K162" i="34"/>
  <c r="L162" i="34" s="1"/>
  <c r="J162" i="34"/>
  <c r="V162" i="34" s="1"/>
  <c r="G162" i="34"/>
  <c r="E162" i="34"/>
  <c r="U162" i="34" s="1"/>
  <c r="C162" i="34"/>
  <c r="B162" i="34"/>
  <c r="P161" i="34"/>
  <c r="O161" i="34" s="1"/>
  <c r="K161" i="34"/>
  <c r="L161" i="34" s="1"/>
  <c r="J161" i="34"/>
  <c r="V161" i="34" s="1"/>
  <c r="G161" i="34"/>
  <c r="E161" i="34"/>
  <c r="U161" i="34" s="1"/>
  <c r="C161" i="34"/>
  <c r="B161" i="34"/>
  <c r="P160" i="34"/>
  <c r="K160" i="34"/>
  <c r="L160" i="34" s="1"/>
  <c r="J160" i="34"/>
  <c r="V160" i="34" s="1"/>
  <c r="G160" i="34"/>
  <c r="E160" i="34"/>
  <c r="U160" i="34" s="1"/>
  <c r="C160" i="34"/>
  <c r="B160" i="34"/>
  <c r="P159" i="34"/>
  <c r="O159" i="34" s="1"/>
  <c r="K159" i="34"/>
  <c r="L159" i="34" s="1"/>
  <c r="J159" i="34"/>
  <c r="V159" i="34" s="1"/>
  <c r="G159" i="34"/>
  <c r="E159" i="34"/>
  <c r="U159" i="34" s="1"/>
  <c r="C159" i="34"/>
  <c r="B159" i="34"/>
  <c r="P158" i="34"/>
  <c r="K158" i="34"/>
  <c r="L158" i="34" s="1"/>
  <c r="J158" i="34"/>
  <c r="V158" i="34" s="1"/>
  <c r="G158" i="34"/>
  <c r="E158" i="34"/>
  <c r="U158" i="34" s="1"/>
  <c r="C158" i="34"/>
  <c r="B158" i="34"/>
  <c r="P157" i="34"/>
  <c r="O157" i="34" s="1"/>
  <c r="K157" i="34"/>
  <c r="L157" i="34" s="1"/>
  <c r="J157" i="34"/>
  <c r="V157" i="34" s="1"/>
  <c r="G157" i="34"/>
  <c r="E157" i="34"/>
  <c r="U157" i="34" s="1"/>
  <c r="C157" i="34"/>
  <c r="B157" i="34"/>
  <c r="P156" i="34"/>
  <c r="K156" i="34"/>
  <c r="L156" i="34" s="1"/>
  <c r="J156" i="34"/>
  <c r="V156" i="34" s="1"/>
  <c r="G156" i="34"/>
  <c r="E156" i="34"/>
  <c r="U156" i="34" s="1"/>
  <c r="C156" i="34"/>
  <c r="B156" i="34"/>
  <c r="P155" i="34"/>
  <c r="O155" i="34" s="1"/>
  <c r="K155" i="34"/>
  <c r="L155" i="34" s="1"/>
  <c r="J155" i="34"/>
  <c r="V155" i="34" s="1"/>
  <c r="G155" i="34"/>
  <c r="E155" i="34"/>
  <c r="U155" i="34" s="1"/>
  <c r="C155" i="34"/>
  <c r="B155" i="34"/>
  <c r="P154" i="34"/>
  <c r="O154" i="34" s="1"/>
  <c r="K154" i="34"/>
  <c r="L154" i="34" s="1"/>
  <c r="J154" i="34"/>
  <c r="V154" i="34" s="1"/>
  <c r="G154" i="34"/>
  <c r="E154" i="34"/>
  <c r="U154" i="34" s="1"/>
  <c r="C154" i="34"/>
  <c r="B154" i="34"/>
  <c r="P153" i="34"/>
  <c r="O153" i="34" s="1"/>
  <c r="K153" i="34"/>
  <c r="L153" i="34" s="1"/>
  <c r="J153" i="34"/>
  <c r="V153" i="34" s="1"/>
  <c r="G153" i="34"/>
  <c r="E153" i="34"/>
  <c r="U153" i="34" s="1"/>
  <c r="C153" i="34"/>
  <c r="B153" i="34"/>
  <c r="P152" i="34"/>
  <c r="K152" i="34"/>
  <c r="L152" i="34" s="1"/>
  <c r="J152" i="34"/>
  <c r="V152" i="34" s="1"/>
  <c r="G152" i="34"/>
  <c r="E152" i="34"/>
  <c r="U152" i="34" s="1"/>
  <c r="C152" i="34"/>
  <c r="B152" i="34"/>
  <c r="P151" i="34"/>
  <c r="O151" i="34" s="1"/>
  <c r="K151" i="34"/>
  <c r="L151" i="34" s="1"/>
  <c r="J151" i="34"/>
  <c r="V151" i="34" s="1"/>
  <c r="G151" i="34"/>
  <c r="E151" i="34"/>
  <c r="U151" i="34" s="1"/>
  <c r="C151" i="34"/>
  <c r="B151" i="34"/>
  <c r="P150" i="34"/>
  <c r="K150" i="34"/>
  <c r="L150" i="34" s="1"/>
  <c r="J150" i="34"/>
  <c r="V150" i="34" s="1"/>
  <c r="G150" i="34"/>
  <c r="E150" i="34"/>
  <c r="U150" i="34" s="1"/>
  <c r="C150" i="34"/>
  <c r="B150" i="34"/>
  <c r="P149" i="34"/>
  <c r="O149" i="34" s="1"/>
  <c r="K149" i="34"/>
  <c r="L149" i="34" s="1"/>
  <c r="J149" i="34"/>
  <c r="V149" i="34" s="1"/>
  <c r="G149" i="34"/>
  <c r="E149" i="34"/>
  <c r="U149" i="34" s="1"/>
  <c r="C149" i="34"/>
  <c r="B149" i="34"/>
  <c r="P148" i="34"/>
  <c r="K148" i="34"/>
  <c r="L148" i="34" s="1"/>
  <c r="J148" i="34"/>
  <c r="V148" i="34" s="1"/>
  <c r="G148" i="34"/>
  <c r="E148" i="34"/>
  <c r="U148" i="34" s="1"/>
  <c r="C148" i="34"/>
  <c r="B148" i="34"/>
  <c r="P147" i="34"/>
  <c r="K147" i="34"/>
  <c r="L147" i="34" s="1"/>
  <c r="J147" i="34"/>
  <c r="V147" i="34" s="1"/>
  <c r="G147" i="34"/>
  <c r="E147" i="34"/>
  <c r="U147" i="34" s="1"/>
  <c r="C147" i="34"/>
  <c r="B147" i="34"/>
  <c r="P146" i="34"/>
  <c r="O146" i="34" s="1"/>
  <c r="K146" i="34"/>
  <c r="L146" i="34" s="1"/>
  <c r="J146" i="34"/>
  <c r="V146" i="34" s="1"/>
  <c r="G146" i="34"/>
  <c r="E146" i="34"/>
  <c r="U146" i="34" s="1"/>
  <c r="C146" i="34"/>
  <c r="B146" i="34"/>
  <c r="P145" i="34"/>
  <c r="O145" i="34" s="1"/>
  <c r="K145" i="34"/>
  <c r="L145" i="34" s="1"/>
  <c r="J145" i="34"/>
  <c r="V145" i="34" s="1"/>
  <c r="G145" i="34"/>
  <c r="E145" i="34"/>
  <c r="U145" i="34" s="1"/>
  <c r="C145" i="34"/>
  <c r="B145" i="34"/>
  <c r="P144" i="34"/>
  <c r="K144" i="34"/>
  <c r="L144" i="34" s="1"/>
  <c r="J144" i="34"/>
  <c r="V144" i="34" s="1"/>
  <c r="G144" i="34"/>
  <c r="E144" i="34"/>
  <c r="U144" i="34" s="1"/>
  <c r="C144" i="34"/>
  <c r="B144" i="34"/>
  <c r="P143" i="34"/>
  <c r="K143" i="34"/>
  <c r="L143" i="34" s="1"/>
  <c r="J143" i="34"/>
  <c r="V143" i="34" s="1"/>
  <c r="G143" i="34"/>
  <c r="E143" i="34"/>
  <c r="U143" i="34" s="1"/>
  <c r="C143" i="34"/>
  <c r="B143" i="34"/>
  <c r="P142" i="34"/>
  <c r="O142" i="34" s="1"/>
  <c r="K142" i="34"/>
  <c r="L142" i="34" s="1"/>
  <c r="J142" i="34"/>
  <c r="V142" i="34" s="1"/>
  <c r="G142" i="34"/>
  <c r="E142" i="34"/>
  <c r="U142" i="34" s="1"/>
  <c r="C142" i="34"/>
  <c r="B142" i="34"/>
  <c r="P141" i="34"/>
  <c r="O141" i="34" s="1"/>
  <c r="K141" i="34"/>
  <c r="L141" i="34" s="1"/>
  <c r="J141" i="34"/>
  <c r="V141" i="34" s="1"/>
  <c r="G141" i="34"/>
  <c r="E141" i="34"/>
  <c r="U141" i="34" s="1"/>
  <c r="C141" i="34"/>
  <c r="B141" i="34"/>
  <c r="P140" i="34"/>
  <c r="O140" i="34" s="1"/>
  <c r="K140" i="34"/>
  <c r="L140" i="34" s="1"/>
  <c r="J140" i="34"/>
  <c r="V140" i="34" s="1"/>
  <c r="G140" i="34"/>
  <c r="E140" i="34"/>
  <c r="U140" i="34" s="1"/>
  <c r="C140" i="34"/>
  <c r="B140" i="34"/>
  <c r="P139" i="34"/>
  <c r="K139" i="34"/>
  <c r="L139" i="34" s="1"/>
  <c r="J139" i="34"/>
  <c r="V139" i="34" s="1"/>
  <c r="G139" i="34"/>
  <c r="E139" i="34"/>
  <c r="U139" i="34" s="1"/>
  <c r="C139" i="34"/>
  <c r="B139" i="34"/>
  <c r="P138" i="34"/>
  <c r="O138" i="34" s="1"/>
  <c r="K138" i="34"/>
  <c r="L138" i="34" s="1"/>
  <c r="J138" i="34"/>
  <c r="V138" i="34" s="1"/>
  <c r="G138" i="34"/>
  <c r="E138" i="34"/>
  <c r="U138" i="34" s="1"/>
  <c r="C138" i="34"/>
  <c r="B138" i="34"/>
  <c r="P137" i="34"/>
  <c r="O137" i="34" s="1"/>
  <c r="K137" i="34"/>
  <c r="L137" i="34" s="1"/>
  <c r="J137" i="34"/>
  <c r="V137" i="34" s="1"/>
  <c r="G137" i="34"/>
  <c r="E137" i="34"/>
  <c r="U137" i="34" s="1"/>
  <c r="C137" i="34"/>
  <c r="B137" i="34"/>
  <c r="P136" i="34"/>
  <c r="O136" i="34" s="1"/>
  <c r="K136" i="34"/>
  <c r="L136" i="34" s="1"/>
  <c r="J136" i="34"/>
  <c r="V136" i="34" s="1"/>
  <c r="G136" i="34"/>
  <c r="E136" i="34"/>
  <c r="U136" i="34" s="1"/>
  <c r="C136" i="34"/>
  <c r="B136" i="34"/>
  <c r="P135" i="34"/>
  <c r="K135" i="34"/>
  <c r="L135" i="34" s="1"/>
  <c r="J135" i="34"/>
  <c r="V135" i="34" s="1"/>
  <c r="G135" i="34"/>
  <c r="E135" i="34"/>
  <c r="U135" i="34" s="1"/>
  <c r="C135" i="34"/>
  <c r="B135" i="34"/>
  <c r="P134" i="34"/>
  <c r="O134" i="34" s="1"/>
  <c r="K134" i="34"/>
  <c r="L134" i="34" s="1"/>
  <c r="J134" i="34"/>
  <c r="V134" i="34" s="1"/>
  <c r="G134" i="34"/>
  <c r="E134" i="34"/>
  <c r="U134" i="34" s="1"/>
  <c r="C134" i="34"/>
  <c r="B134" i="34"/>
  <c r="P133" i="34"/>
  <c r="O133" i="34" s="1"/>
  <c r="K133" i="34"/>
  <c r="L133" i="34" s="1"/>
  <c r="J133" i="34"/>
  <c r="V133" i="34" s="1"/>
  <c r="G133" i="34"/>
  <c r="E133" i="34"/>
  <c r="U133" i="34" s="1"/>
  <c r="C133" i="34"/>
  <c r="B133" i="34"/>
  <c r="P132" i="34"/>
  <c r="O132" i="34" s="1"/>
  <c r="K132" i="34"/>
  <c r="L132" i="34" s="1"/>
  <c r="J132" i="34"/>
  <c r="V132" i="34" s="1"/>
  <c r="G132" i="34"/>
  <c r="E132" i="34"/>
  <c r="U132" i="34" s="1"/>
  <c r="C132" i="34"/>
  <c r="B132" i="34"/>
  <c r="P131" i="34"/>
  <c r="K131" i="34"/>
  <c r="L131" i="34" s="1"/>
  <c r="J131" i="34"/>
  <c r="V131" i="34" s="1"/>
  <c r="G131" i="34"/>
  <c r="E131" i="34"/>
  <c r="U131" i="34" s="1"/>
  <c r="C131" i="34"/>
  <c r="B131" i="34"/>
  <c r="P130" i="34"/>
  <c r="O130" i="34" s="1"/>
  <c r="K130" i="34"/>
  <c r="L130" i="34" s="1"/>
  <c r="J130" i="34"/>
  <c r="V130" i="34" s="1"/>
  <c r="G130" i="34"/>
  <c r="E130" i="34"/>
  <c r="U130" i="34" s="1"/>
  <c r="C130" i="34"/>
  <c r="B130" i="34"/>
  <c r="P129" i="34"/>
  <c r="O129" i="34" s="1"/>
  <c r="K129" i="34"/>
  <c r="L129" i="34" s="1"/>
  <c r="J129" i="34"/>
  <c r="V129" i="34" s="1"/>
  <c r="G129" i="34"/>
  <c r="E129" i="34"/>
  <c r="U129" i="34" s="1"/>
  <c r="C129" i="34"/>
  <c r="B129" i="34"/>
  <c r="P128" i="34"/>
  <c r="O128" i="34" s="1"/>
  <c r="K128" i="34"/>
  <c r="L128" i="34" s="1"/>
  <c r="J128" i="34"/>
  <c r="V128" i="34" s="1"/>
  <c r="G128" i="34"/>
  <c r="E128" i="34"/>
  <c r="U128" i="34" s="1"/>
  <c r="C128" i="34"/>
  <c r="B128" i="34"/>
  <c r="P127" i="34"/>
  <c r="K127" i="34"/>
  <c r="L127" i="34" s="1"/>
  <c r="J127" i="34"/>
  <c r="V127" i="34" s="1"/>
  <c r="G127" i="34"/>
  <c r="E127" i="34"/>
  <c r="U127" i="34" s="1"/>
  <c r="C127" i="34"/>
  <c r="B127" i="34"/>
  <c r="P126" i="34"/>
  <c r="O126" i="34" s="1"/>
  <c r="K126" i="34"/>
  <c r="L126" i="34" s="1"/>
  <c r="J126" i="34"/>
  <c r="V126" i="34" s="1"/>
  <c r="G126" i="34"/>
  <c r="E126" i="34"/>
  <c r="U126" i="34" s="1"/>
  <c r="C126" i="34"/>
  <c r="B126" i="34"/>
  <c r="P125" i="34"/>
  <c r="O125" i="34" s="1"/>
  <c r="K125" i="34"/>
  <c r="L125" i="34" s="1"/>
  <c r="J125" i="34"/>
  <c r="V125" i="34" s="1"/>
  <c r="G125" i="34"/>
  <c r="E125" i="34"/>
  <c r="U125" i="34" s="1"/>
  <c r="C125" i="34"/>
  <c r="B125" i="34"/>
  <c r="P124" i="34"/>
  <c r="K124" i="34"/>
  <c r="L124" i="34" s="1"/>
  <c r="J124" i="34"/>
  <c r="V124" i="34" s="1"/>
  <c r="G124" i="34"/>
  <c r="E124" i="34"/>
  <c r="U124" i="34" s="1"/>
  <c r="C124" i="34"/>
  <c r="B124" i="34"/>
  <c r="P123" i="34"/>
  <c r="O123" i="34" s="1"/>
  <c r="K123" i="34"/>
  <c r="L123" i="34" s="1"/>
  <c r="J123" i="34"/>
  <c r="V123" i="34" s="1"/>
  <c r="G123" i="34"/>
  <c r="E123" i="34"/>
  <c r="U123" i="34" s="1"/>
  <c r="C123" i="34"/>
  <c r="B123" i="34"/>
  <c r="P122" i="34"/>
  <c r="K122" i="34"/>
  <c r="L122" i="34" s="1"/>
  <c r="J122" i="34"/>
  <c r="V122" i="34" s="1"/>
  <c r="G122" i="34"/>
  <c r="E122" i="34"/>
  <c r="U122" i="34" s="1"/>
  <c r="C122" i="34"/>
  <c r="B122" i="34"/>
  <c r="P121" i="34"/>
  <c r="O121" i="34" s="1"/>
  <c r="K121" i="34"/>
  <c r="L121" i="34" s="1"/>
  <c r="J121" i="34"/>
  <c r="V121" i="34" s="1"/>
  <c r="G121" i="34"/>
  <c r="E121" i="34"/>
  <c r="U121" i="34" s="1"/>
  <c r="C121" i="34"/>
  <c r="B121" i="34"/>
  <c r="P120" i="34"/>
  <c r="K120" i="34"/>
  <c r="L120" i="34" s="1"/>
  <c r="J120" i="34"/>
  <c r="V120" i="34" s="1"/>
  <c r="G120" i="34"/>
  <c r="E120" i="34"/>
  <c r="U120" i="34" s="1"/>
  <c r="C120" i="34"/>
  <c r="B120" i="34"/>
  <c r="P119" i="34"/>
  <c r="O119" i="34" s="1"/>
  <c r="K119" i="34"/>
  <c r="L119" i="34" s="1"/>
  <c r="J119" i="34"/>
  <c r="V119" i="34" s="1"/>
  <c r="G119" i="34"/>
  <c r="E119" i="34"/>
  <c r="U119" i="34" s="1"/>
  <c r="C119" i="34"/>
  <c r="B119" i="34"/>
  <c r="P118" i="34"/>
  <c r="O118" i="34" s="1"/>
  <c r="K118" i="34"/>
  <c r="L118" i="34" s="1"/>
  <c r="J118" i="34"/>
  <c r="V118" i="34" s="1"/>
  <c r="G118" i="34"/>
  <c r="E118" i="34"/>
  <c r="U118" i="34" s="1"/>
  <c r="C118" i="34"/>
  <c r="B118" i="34"/>
  <c r="P117" i="34"/>
  <c r="O117" i="34" s="1"/>
  <c r="K117" i="34"/>
  <c r="L117" i="34" s="1"/>
  <c r="J117" i="34"/>
  <c r="V117" i="34" s="1"/>
  <c r="G117" i="34"/>
  <c r="E117" i="34"/>
  <c r="U117" i="34" s="1"/>
  <c r="C117" i="34"/>
  <c r="B117" i="34"/>
  <c r="P116" i="34"/>
  <c r="K116" i="34"/>
  <c r="L116" i="34" s="1"/>
  <c r="J116" i="34"/>
  <c r="V116" i="34" s="1"/>
  <c r="G116" i="34"/>
  <c r="E116" i="34"/>
  <c r="U116" i="34" s="1"/>
  <c r="C116" i="34"/>
  <c r="B116" i="34"/>
  <c r="P115" i="34"/>
  <c r="O115" i="34" s="1"/>
  <c r="K115" i="34"/>
  <c r="L115" i="34" s="1"/>
  <c r="J115" i="34"/>
  <c r="V115" i="34" s="1"/>
  <c r="G115" i="34"/>
  <c r="E115" i="34"/>
  <c r="U115" i="34" s="1"/>
  <c r="C115" i="34"/>
  <c r="B115" i="34"/>
  <c r="P114" i="34"/>
  <c r="O114" i="34" s="1"/>
  <c r="K114" i="34"/>
  <c r="L114" i="34" s="1"/>
  <c r="J114" i="34"/>
  <c r="V114" i="34" s="1"/>
  <c r="G114" i="34"/>
  <c r="E114" i="34"/>
  <c r="U114" i="34" s="1"/>
  <c r="C114" i="34"/>
  <c r="B114" i="34"/>
  <c r="P113" i="34"/>
  <c r="O113" i="34" s="1"/>
  <c r="K113" i="34"/>
  <c r="L113" i="34" s="1"/>
  <c r="J113" i="34"/>
  <c r="V113" i="34" s="1"/>
  <c r="G113" i="34"/>
  <c r="E113" i="34"/>
  <c r="U113" i="34" s="1"/>
  <c r="C113" i="34"/>
  <c r="B113" i="34"/>
  <c r="P112" i="34"/>
  <c r="K112" i="34"/>
  <c r="L112" i="34" s="1"/>
  <c r="J112" i="34"/>
  <c r="V112" i="34" s="1"/>
  <c r="G112" i="34"/>
  <c r="E112" i="34"/>
  <c r="U112" i="34" s="1"/>
  <c r="C112" i="34"/>
  <c r="B112" i="34"/>
  <c r="P111" i="34"/>
  <c r="O111" i="34" s="1"/>
  <c r="K111" i="34"/>
  <c r="L111" i="34" s="1"/>
  <c r="J111" i="34"/>
  <c r="V111" i="34" s="1"/>
  <c r="G111" i="34"/>
  <c r="E111" i="34"/>
  <c r="U111" i="34" s="1"/>
  <c r="C111" i="34"/>
  <c r="B111" i="34"/>
  <c r="P110" i="34"/>
  <c r="K110" i="34"/>
  <c r="L110" i="34" s="1"/>
  <c r="J110" i="34"/>
  <c r="V110" i="34" s="1"/>
  <c r="G110" i="34"/>
  <c r="E110" i="34"/>
  <c r="U110" i="34" s="1"/>
  <c r="C110" i="34"/>
  <c r="B110" i="34"/>
  <c r="P109" i="34"/>
  <c r="O109" i="34" s="1"/>
  <c r="K109" i="34"/>
  <c r="L109" i="34" s="1"/>
  <c r="J109" i="34"/>
  <c r="V109" i="34" s="1"/>
  <c r="G109" i="34"/>
  <c r="E109" i="34"/>
  <c r="U109" i="34" s="1"/>
  <c r="C109" i="34"/>
  <c r="B109" i="34"/>
  <c r="P108" i="34"/>
  <c r="K108" i="34"/>
  <c r="L108" i="34" s="1"/>
  <c r="J108" i="34"/>
  <c r="V108" i="34" s="1"/>
  <c r="G108" i="34"/>
  <c r="E108" i="34"/>
  <c r="U108" i="34" s="1"/>
  <c r="C108" i="34"/>
  <c r="B108" i="34"/>
  <c r="P107" i="34"/>
  <c r="O107" i="34" s="1"/>
  <c r="K107" i="34"/>
  <c r="L107" i="34" s="1"/>
  <c r="J107" i="34"/>
  <c r="V107" i="34" s="1"/>
  <c r="G107" i="34"/>
  <c r="E107" i="34"/>
  <c r="U107" i="34" s="1"/>
  <c r="C107" i="34"/>
  <c r="B107" i="34"/>
  <c r="P106" i="34"/>
  <c r="O106" i="34" s="1"/>
  <c r="K106" i="34"/>
  <c r="L106" i="34" s="1"/>
  <c r="J106" i="34"/>
  <c r="V106" i="34" s="1"/>
  <c r="G106" i="34"/>
  <c r="E106" i="34"/>
  <c r="U106" i="34" s="1"/>
  <c r="C106" i="34"/>
  <c r="B106" i="34"/>
  <c r="P105" i="34"/>
  <c r="O105" i="34" s="1"/>
  <c r="K105" i="34"/>
  <c r="L105" i="34" s="1"/>
  <c r="J105" i="34"/>
  <c r="V105" i="34" s="1"/>
  <c r="G105" i="34"/>
  <c r="E105" i="34"/>
  <c r="U105" i="34" s="1"/>
  <c r="C105" i="34"/>
  <c r="B105" i="34"/>
  <c r="P104" i="34"/>
  <c r="K104" i="34"/>
  <c r="L104" i="34" s="1"/>
  <c r="J104" i="34"/>
  <c r="V104" i="34" s="1"/>
  <c r="G104" i="34"/>
  <c r="E104" i="34"/>
  <c r="U104" i="34" s="1"/>
  <c r="C104" i="34"/>
  <c r="B104" i="34"/>
  <c r="P103" i="34"/>
  <c r="O103" i="34" s="1"/>
  <c r="K103" i="34"/>
  <c r="L103" i="34" s="1"/>
  <c r="J103" i="34"/>
  <c r="V103" i="34" s="1"/>
  <c r="G103" i="34"/>
  <c r="E103" i="34"/>
  <c r="U103" i="34" s="1"/>
  <c r="C103" i="34"/>
  <c r="B103" i="34"/>
  <c r="P102" i="34"/>
  <c r="O102" i="34" s="1"/>
  <c r="K102" i="34"/>
  <c r="L102" i="34" s="1"/>
  <c r="J102" i="34"/>
  <c r="V102" i="34" s="1"/>
  <c r="G102" i="34"/>
  <c r="E102" i="34"/>
  <c r="U102" i="34" s="1"/>
  <c r="C102" i="34"/>
  <c r="B102" i="34"/>
  <c r="P101" i="34"/>
  <c r="O101" i="34" s="1"/>
  <c r="K101" i="34"/>
  <c r="L101" i="34" s="1"/>
  <c r="J101" i="34"/>
  <c r="V101" i="34" s="1"/>
  <c r="G101" i="34"/>
  <c r="E101" i="34"/>
  <c r="U101" i="34" s="1"/>
  <c r="C101" i="34"/>
  <c r="B101" i="34"/>
  <c r="P100" i="34"/>
  <c r="K100" i="34"/>
  <c r="L100" i="34" s="1"/>
  <c r="J100" i="34"/>
  <c r="V100" i="34" s="1"/>
  <c r="G100" i="34"/>
  <c r="E100" i="34"/>
  <c r="U100" i="34" s="1"/>
  <c r="C100" i="34"/>
  <c r="B100" i="34"/>
  <c r="P99" i="34"/>
  <c r="O99" i="34" s="1"/>
  <c r="K99" i="34"/>
  <c r="L99" i="34" s="1"/>
  <c r="J99" i="34"/>
  <c r="V99" i="34" s="1"/>
  <c r="G99" i="34"/>
  <c r="E99" i="34"/>
  <c r="U99" i="34" s="1"/>
  <c r="C99" i="34"/>
  <c r="B99" i="34"/>
  <c r="P98" i="34"/>
  <c r="O98" i="34" s="1"/>
  <c r="K98" i="34"/>
  <c r="L98" i="34" s="1"/>
  <c r="J98" i="34"/>
  <c r="V98" i="34" s="1"/>
  <c r="G98" i="34"/>
  <c r="E98" i="34"/>
  <c r="U98" i="34" s="1"/>
  <c r="C98" i="34"/>
  <c r="B98" i="34"/>
  <c r="P97" i="34"/>
  <c r="O97" i="34" s="1"/>
  <c r="K97" i="34"/>
  <c r="L97" i="34" s="1"/>
  <c r="J97" i="34"/>
  <c r="V97" i="34" s="1"/>
  <c r="G97" i="34"/>
  <c r="E97" i="34"/>
  <c r="U97" i="34" s="1"/>
  <c r="C97" i="34"/>
  <c r="B97" i="34"/>
  <c r="P96" i="34"/>
  <c r="K96" i="34"/>
  <c r="L96" i="34" s="1"/>
  <c r="J96" i="34"/>
  <c r="V96" i="34" s="1"/>
  <c r="G96" i="34"/>
  <c r="E96" i="34"/>
  <c r="U96" i="34" s="1"/>
  <c r="C96" i="34"/>
  <c r="B96" i="34"/>
  <c r="P95" i="34"/>
  <c r="O95" i="34" s="1"/>
  <c r="K95" i="34"/>
  <c r="L95" i="34" s="1"/>
  <c r="J95" i="34"/>
  <c r="V95" i="34" s="1"/>
  <c r="G95" i="34"/>
  <c r="E95" i="34"/>
  <c r="U95" i="34" s="1"/>
  <c r="C95" i="34"/>
  <c r="B95" i="34"/>
  <c r="P94" i="34"/>
  <c r="O94" i="34" s="1"/>
  <c r="K94" i="34"/>
  <c r="L94" i="34" s="1"/>
  <c r="J94" i="34"/>
  <c r="V94" i="34" s="1"/>
  <c r="G94" i="34"/>
  <c r="E94" i="34"/>
  <c r="U94" i="34" s="1"/>
  <c r="C94" i="34"/>
  <c r="B94" i="34"/>
  <c r="P93" i="34"/>
  <c r="O93" i="34" s="1"/>
  <c r="K93" i="34"/>
  <c r="L93" i="34" s="1"/>
  <c r="J93" i="34"/>
  <c r="V93" i="34" s="1"/>
  <c r="G93" i="34"/>
  <c r="E93" i="34"/>
  <c r="U93" i="34" s="1"/>
  <c r="C93" i="34"/>
  <c r="B93" i="34"/>
  <c r="P92" i="34"/>
  <c r="K92" i="34"/>
  <c r="L92" i="34" s="1"/>
  <c r="J92" i="34"/>
  <c r="V92" i="34" s="1"/>
  <c r="G92" i="34"/>
  <c r="E92" i="34"/>
  <c r="U92" i="34" s="1"/>
  <c r="C92" i="34"/>
  <c r="B92" i="34"/>
  <c r="P91" i="34"/>
  <c r="O91" i="34" s="1"/>
  <c r="K91" i="34"/>
  <c r="L91" i="34" s="1"/>
  <c r="J91" i="34"/>
  <c r="V91" i="34" s="1"/>
  <c r="G91" i="34"/>
  <c r="E91" i="34"/>
  <c r="U91" i="34" s="1"/>
  <c r="C91" i="34"/>
  <c r="B91" i="34"/>
  <c r="P90" i="34"/>
  <c r="O90" i="34" s="1"/>
  <c r="K90" i="34"/>
  <c r="L90" i="34" s="1"/>
  <c r="J90" i="34"/>
  <c r="V90" i="34" s="1"/>
  <c r="G90" i="34"/>
  <c r="E90" i="34"/>
  <c r="U90" i="34" s="1"/>
  <c r="C90" i="34"/>
  <c r="B90" i="34"/>
  <c r="P89" i="34"/>
  <c r="O89" i="34" s="1"/>
  <c r="K89" i="34"/>
  <c r="L89" i="34" s="1"/>
  <c r="J89" i="34"/>
  <c r="V89" i="34" s="1"/>
  <c r="G89" i="34"/>
  <c r="E89" i="34"/>
  <c r="U89" i="34" s="1"/>
  <c r="C89" i="34"/>
  <c r="B89" i="34"/>
  <c r="P88" i="34"/>
  <c r="O88" i="34" s="1"/>
  <c r="K88" i="34"/>
  <c r="L88" i="34" s="1"/>
  <c r="J88" i="34"/>
  <c r="V88" i="34" s="1"/>
  <c r="G88" i="34"/>
  <c r="E88" i="34"/>
  <c r="U88" i="34" s="1"/>
  <c r="C88" i="34"/>
  <c r="B88" i="34"/>
  <c r="P87" i="34"/>
  <c r="K87" i="34"/>
  <c r="L87" i="34" s="1"/>
  <c r="J87" i="34"/>
  <c r="V87" i="34" s="1"/>
  <c r="G87" i="34"/>
  <c r="E87" i="34"/>
  <c r="U87" i="34" s="1"/>
  <c r="C87" i="34"/>
  <c r="B87" i="34"/>
  <c r="P86" i="34"/>
  <c r="O86" i="34" s="1"/>
  <c r="K86" i="34"/>
  <c r="L86" i="34" s="1"/>
  <c r="J86" i="34"/>
  <c r="V86" i="34" s="1"/>
  <c r="G86" i="34"/>
  <c r="E86" i="34"/>
  <c r="U86" i="34" s="1"/>
  <c r="C86" i="34"/>
  <c r="B86" i="34"/>
  <c r="P85" i="34"/>
  <c r="O85" i="34" s="1"/>
  <c r="K85" i="34"/>
  <c r="L85" i="34" s="1"/>
  <c r="J85" i="34"/>
  <c r="V85" i="34" s="1"/>
  <c r="G85" i="34"/>
  <c r="E85" i="34"/>
  <c r="U85" i="34" s="1"/>
  <c r="C85" i="34"/>
  <c r="B85" i="34"/>
  <c r="P84" i="34"/>
  <c r="O84" i="34" s="1"/>
  <c r="K84" i="34"/>
  <c r="L84" i="34" s="1"/>
  <c r="J84" i="34"/>
  <c r="V84" i="34" s="1"/>
  <c r="G84" i="34"/>
  <c r="E84" i="34"/>
  <c r="U84" i="34" s="1"/>
  <c r="C84" i="34"/>
  <c r="B84" i="34"/>
  <c r="P83" i="34"/>
  <c r="K83" i="34"/>
  <c r="L83" i="34" s="1"/>
  <c r="J83" i="34"/>
  <c r="V83" i="34" s="1"/>
  <c r="G83" i="34"/>
  <c r="E83" i="34"/>
  <c r="U83" i="34" s="1"/>
  <c r="C83" i="34"/>
  <c r="B83" i="34"/>
  <c r="P82" i="34"/>
  <c r="O82" i="34" s="1"/>
  <c r="K82" i="34"/>
  <c r="L82" i="34" s="1"/>
  <c r="J82" i="34"/>
  <c r="V82" i="34" s="1"/>
  <c r="G82" i="34"/>
  <c r="E82" i="34"/>
  <c r="U82" i="34" s="1"/>
  <c r="C82" i="34"/>
  <c r="B82" i="34"/>
  <c r="P81" i="34"/>
  <c r="O81" i="34" s="1"/>
  <c r="K81" i="34"/>
  <c r="L81" i="34" s="1"/>
  <c r="J81" i="34"/>
  <c r="V81" i="34" s="1"/>
  <c r="G81" i="34"/>
  <c r="E81" i="34"/>
  <c r="U81" i="34" s="1"/>
  <c r="C81" i="34"/>
  <c r="B81" i="34"/>
  <c r="P80" i="34"/>
  <c r="O80" i="34" s="1"/>
  <c r="K80" i="34"/>
  <c r="L80" i="34" s="1"/>
  <c r="J80" i="34"/>
  <c r="V80" i="34" s="1"/>
  <c r="G80" i="34"/>
  <c r="E80" i="34"/>
  <c r="U80" i="34" s="1"/>
  <c r="C80" i="34"/>
  <c r="B80" i="34"/>
  <c r="P79" i="34"/>
  <c r="K79" i="34"/>
  <c r="L79" i="34" s="1"/>
  <c r="J79" i="34"/>
  <c r="V79" i="34" s="1"/>
  <c r="G79" i="34"/>
  <c r="E79" i="34"/>
  <c r="U79" i="34" s="1"/>
  <c r="C79" i="34"/>
  <c r="B79" i="34"/>
  <c r="P78" i="34"/>
  <c r="O78" i="34" s="1"/>
  <c r="K78" i="34"/>
  <c r="L78" i="34" s="1"/>
  <c r="J78" i="34"/>
  <c r="V78" i="34" s="1"/>
  <c r="G78" i="34"/>
  <c r="E78" i="34"/>
  <c r="U78" i="34" s="1"/>
  <c r="C78" i="34"/>
  <c r="B78" i="34"/>
  <c r="P77" i="34"/>
  <c r="K77" i="34"/>
  <c r="L77" i="34" s="1"/>
  <c r="J77" i="34"/>
  <c r="V77" i="34" s="1"/>
  <c r="G77" i="34"/>
  <c r="E77" i="34"/>
  <c r="U77" i="34" s="1"/>
  <c r="C77" i="34"/>
  <c r="B77" i="34"/>
  <c r="P76" i="34"/>
  <c r="O76" i="34" s="1"/>
  <c r="K76" i="34"/>
  <c r="L76" i="34" s="1"/>
  <c r="J76" i="34"/>
  <c r="V76" i="34" s="1"/>
  <c r="G76" i="34"/>
  <c r="E76" i="34"/>
  <c r="U76" i="34" s="1"/>
  <c r="C76" i="34"/>
  <c r="B76" i="34"/>
  <c r="P75" i="34"/>
  <c r="O75" i="34" s="1"/>
  <c r="K75" i="34"/>
  <c r="L75" i="34" s="1"/>
  <c r="J75" i="34"/>
  <c r="V75" i="34" s="1"/>
  <c r="G75" i="34"/>
  <c r="E75" i="34"/>
  <c r="U75" i="34" s="1"/>
  <c r="C75" i="34"/>
  <c r="B75" i="34"/>
  <c r="P74" i="34"/>
  <c r="O74" i="34" s="1"/>
  <c r="K74" i="34"/>
  <c r="L74" i="34" s="1"/>
  <c r="J74" i="34"/>
  <c r="V74" i="34" s="1"/>
  <c r="G74" i="34"/>
  <c r="E74" i="34"/>
  <c r="U74" i="34" s="1"/>
  <c r="C74" i="34"/>
  <c r="B74" i="34"/>
  <c r="P73" i="34"/>
  <c r="K73" i="34"/>
  <c r="L73" i="34" s="1"/>
  <c r="J73" i="34"/>
  <c r="V73" i="34" s="1"/>
  <c r="G73" i="34"/>
  <c r="E73" i="34"/>
  <c r="U73" i="34" s="1"/>
  <c r="C73" i="34"/>
  <c r="B73" i="34"/>
  <c r="P72" i="34"/>
  <c r="O72" i="34" s="1"/>
  <c r="K72" i="34"/>
  <c r="L72" i="34" s="1"/>
  <c r="J72" i="34"/>
  <c r="V72" i="34" s="1"/>
  <c r="G72" i="34"/>
  <c r="E72" i="34"/>
  <c r="U72" i="34" s="1"/>
  <c r="C72" i="34"/>
  <c r="B72" i="34"/>
  <c r="P71" i="34"/>
  <c r="K71" i="34"/>
  <c r="L71" i="34" s="1"/>
  <c r="J71" i="34"/>
  <c r="V71" i="34" s="1"/>
  <c r="G71" i="34"/>
  <c r="E71" i="34"/>
  <c r="U71" i="34" s="1"/>
  <c r="C71" i="34"/>
  <c r="B71" i="34"/>
  <c r="P70" i="34"/>
  <c r="O70" i="34" s="1"/>
  <c r="K70" i="34"/>
  <c r="L70" i="34" s="1"/>
  <c r="J70" i="34"/>
  <c r="V70" i="34" s="1"/>
  <c r="G70" i="34"/>
  <c r="E70" i="34"/>
  <c r="U70" i="34" s="1"/>
  <c r="C70" i="34"/>
  <c r="B70" i="34"/>
  <c r="P69" i="34"/>
  <c r="K69" i="34"/>
  <c r="L69" i="34" s="1"/>
  <c r="J69" i="34"/>
  <c r="V69" i="34" s="1"/>
  <c r="G69" i="34"/>
  <c r="E69" i="34"/>
  <c r="U69" i="34" s="1"/>
  <c r="C69" i="34"/>
  <c r="B69" i="34"/>
  <c r="P68" i="34"/>
  <c r="O68" i="34" s="1"/>
  <c r="K68" i="34"/>
  <c r="L68" i="34" s="1"/>
  <c r="J68" i="34"/>
  <c r="V68" i="34" s="1"/>
  <c r="G68" i="34"/>
  <c r="E68" i="34"/>
  <c r="U68" i="34" s="1"/>
  <c r="C68" i="34"/>
  <c r="B68" i="34"/>
  <c r="P67" i="34"/>
  <c r="K67" i="34"/>
  <c r="L67" i="34" s="1"/>
  <c r="J67" i="34"/>
  <c r="V67" i="34" s="1"/>
  <c r="G67" i="34"/>
  <c r="E67" i="34"/>
  <c r="U67" i="34" s="1"/>
  <c r="C67" i="34"/>
  <c r="B67" i="34"/>
  <c r="P66" i="34"/>
  <c r="O66" i="34" s="1"/>
  <c r="K66" i="34"/>
  <c r="L66" i="34" s="1"/>
  <c r="J66" i="34"/>
  <c r="V66" i="34" s="1"/>
  <c r="G66" i="34"/>
  <c r="E66" i="34"/>
  <c r="U66" i="34" s="1"/>
  <c r="C66" i="34"/>
  <c r="B66" i="34"/>
  <c r="P65" i="34"/>
  <c r="O65" i="34" s="1"/>
  <c r="K65" i="34"/>
  <c r="L65" i="34" s="1"/>
  <c r="J65" i="34"/>
  <c r="V65" i="34" s="1"/>
  <c r="G65" i="34"/>
  <c r="E65" i="34"/>
  <c r="U65" i="34" s="1"/>
  <c r="C65" i="34"/>
  <c r="B65" i="34"/>
  <c r="P64" i="34"/>
  <c r="O64" i="34" s="1"/>
  <c r="K64" i="34"/>
  <c r="L64" i="34" s="1"/>
  <c r="J64" i="34"/>
  <c r="V64" i="34" s="1"/>
  <c r="G64" i="34"/>
  <c r="E64" i="34"/>
  <c r="U64" i="34" s="1"/>
  <c r="C64" i="34"/>
  <c r="B64" i="34"/>
  <c r="P63" i="34"/>
  <c r="K63" i="34"/>
  <c r="L63" i="34" s="1"/>
  <c r="J63" i="34"/>
  <c r="V63" i="34" s="1"/>
  <c r="G63" i="34"/>
  <c r="E63" i="34"/>
  <c r="U63" i="34" s="1"/>
  <c r="C63" i="34"/>
  <c r="B63" i="34"/>
  <c r="P62" i="34"/>
  <c r="O62" i="34" s="1"/>
  <c r="K62" i="34"/>
  <c r="L62" i="34" s="1"/>
  <c r="J62" i="34"/>
  <c r="V62" i="34" s="1"/>
  <c r="G62" i="34"/>
  <c r="E62" i="34"/>
  <c r="U62" i="34" s="1"/>
  <c r="C62" i="34"/>
  <c r="B62" i="34"/>
  <c r="P61" i="34"/>
  <c r="O61" i="34" s="1"/>
  <c r="K61" i="34"/>
  <c r="L61" i="34" s="1"/>
  <c r="J61" i="34"/>
  <c r="V61" i="34" s="1"/>
  <c r="G61" i="34"/>
  <c r="E61" i="34"/>
  <c r="U61" i="34" s="1"/>
  <c r="C61" i="34"/>
  <c r="B61" i="34"/>
  <c r="P60" i="34"/>
  <c r="O60" i="34" s="1"/>
  <c r="K60" i="34"/>
  <c r="L60" i="34" s="1"/>
  <c r="J60" i="34"/>
  <c r="V60" i="34" s="1"/>
  <c r="G60" i="34"/>
  <c r="E60" i="34"/>
  <c r="U60" i="34" s="1"/>
  <c r="C60" i="34"/>
  <c r="B60" i="34"/>
  <c r="P59" i="34"/>
  <c r="K59" i="34"/>
  <c r="L59" i="34" s="1"/>
  <c r="J59" i="34"/>
  <c r="V59" i="34" s="1"/>
  <c r="G59" i="34"/>
  <c r="E59" i="34"/>
  <c r="U59" i="34" s="1"/>
  <c r="C59" i="34"/>
  <c r="B59" i="34"/>
  <c r="P58" i="34"/>
  <c r="O58" i="34" s="1"/>
  <c r="K58" i="34"/>
  <c r="L58" i="34" s="1"/>
  <c r="J58" i="34"/>
  <c r="V58" i="34" s="1"/>
  <c r="G58" i="34"/>
  <c r="E58" i="34"/>
  <c r="U58" i="34" s="1"/>
  <c r="C58" i="34"/>
  <c r="B58" i="34"/>
  <c r="P57" i="34"/>
  <c r="O57" i="34" s="1"/>
  <c r="K57" i="34"/>
  <c r="L57" i="34" s="1"/>
  <c r="J57" i="34"/>
  <c r="V57" i="34" s="1"/>
  <c r="G57" i="34"/>
  <c r="E57" i="34"/>
  <c r="U57" i="34" s="1"/>
  <c r="C57" i="34"/>
  <c r="B57" i="34"/>
  <c r="P56" i="34"/>
  <c r="O56" i="34" s="1"/>
  <c r="K56" i="34"/>
  <c r="L56" i="34" s="1"/>
  <c r="J56" i="34"/>
  <c r="V56" i="34" s="1"/>
  <c r="G56" i="34"/>
  <c r="E56" i="34"/>
  <c r="U56" i="34" s="1"/>
  <c r="C56" i="34"/>
  <c r="B56" i="34"/>
  <c r="P55" i="34"/>
  <c r="K55" i="34"/>
  <c r="L55" i="34" s="1"/>
  <c r="J55" i="34"/>
  <c r="V55" i="34" s="1"/>
  <c r="G55" i="34"/>
  <c r="E55" i="34"/>
  <c r="U55" i="34" s="1"/>
  <c r="C55" i="34"/>
  <c r="B55" i="34"/>
  <c r="P54" i="34"/>
  <c r="O54" i="34" s="1"/>
  <c r="K54" i="34"/>
  <c r="L54" i="34" s="1"/>
  <c r="J54" i="34"/>
  <c r="V54" i="34" s="1"/>
  <c r="G54" i="34"/>
  <c r="E54" i="34"/>
  <c r="U54" i="34" s="1"/>
  <c r="C54" i="34"/>
  <c r="B54" i="34"/>
  <c r="P53" i="34"/>
  <c r="O53" i="34" s="1"/>
  <c r="K53" i="34"/>
  <c r="L53" i="34" s="1"/>
  <c r="J53" i="34"/>
  <c r="V53" i="34" s="1"/>
  <c r="G53" i="34"/>
  <c r="E53" i="34"/>
  <c r="U53" i="34" s="1"/>
  <c r="C53" i="34"/>
  <c r="B53" i="34"/>
  <c r="P52" i="34"/>
  <c r="O52" i="34" s="1"/>
  <c r="K52" i="34"/>
  <c r="L52" i="34" s="1"/>
  <c r="J52" i="34"/>
  <c r="V52" i="34" s="1"/>
  <c r="G52" i="34"/>
  <c r="E52" i="34"/>
  <c r="U52" i="34" s="1"/>
  <c r="C52" i="34"/>
  <c r="B52" i="34"/>
  <c r="P51" i="34"/>
  <c r="K51" i="34"/>
  <c r="L51" i="34" s="1"/>
  <c r="J51" i="34"/>
  <c r="V51" i="34" s="1"/>
  <c r="G51" i="34"/>
  <c r="E51" i="34"/>
  <c r="U51" i="34" s="1"/>
  <c r="C51" i="34"/>
  <c r="B51" i="34"/>
  <c r="P50" i="34"/>
  <c r="O50" i="34" s="1"/>
  <c r="K50" i="34"/>
  <c r="L50" i="34" s="1"/>
  <c r="J50" i="34"/>
  <c r="V50" i="34" s="1"/>
  <c r="G50" i="34"/>
  <c r="E50" i="34"/>
  <c r="U50" i="34" s="1"/>
  <c r="C50" i="34"/>
  <c r="B50" i="34"/>
  <c r="P49" i="34"/>
  <c r="O49" i="34" s="1"/>
  <c r="K49" i="34"/>
  <c r="L49" i="34" s="1"/>
  <c r="J49" i="34"/>
  <c r="V49" i="34" s="1"/>
  <c r="G49" i="34"/>
  <c r="E49" i="34"/>
  <c r="U49" i="34" s="1"/>
  <c r="C49" i="34"/>
  <c r="B49" i="34"/>
  <c r="P48" i="34"/>
  <c r="O48" i="34" s="1"/>
  <c r="K48" i="34"/>
  <c r="L48" i="34" s="1"/>
  <c r="J48" i="34"/>
  <c r="V48" i="34" s="1"/>
  <c r="G48" i="34"/>
  <c r="E48" i="34"/>
  <c r="U48" i="34" s="1"/>
  <c r="C48" i="34"/>
  <c r="P47" i="34"/>
  <c r="O47" i="34" s="1"/>
  <c r="K47" i="34"/>
  <c r="L47" i="34" s="1"/>
  <c r="J47" i="34"/>
  <c r="V47" i="34" s="1"/>
  <c r="G47" i="34"/>
  <c r="E47" i="34"/>
  <c r="U47" i="34" s="1"/>
  <c r="C47" i="34"/>
  <c r="P46" i="34"/>
  <c r="O46" i="34" s="1"/>
  <c r="K46" i="34"/>
  <c r="L46" i="34" s="1"/>
  <c r="J46" i="34"/>
  <c r="V46" i="34" s="1"/>
  <c r="G46" i="34"/>
  <c r="E46" i="34"/>
  <c r="U46" i="34" s="1"/>
  <c r="C46" i="34"/>
  <c r="P45" i="34"/>
  <c r="O45" i="34" s="1"/>
  <c r="K45" i="34"/>
  <c r="L45" i="34" s="1"/>
  <c r="J45" i="34"/>
  <c r="V45" i="34" s="1"/>
  <c r="G45" i="34"/>
  <c r="E45" i="34"/>
  <c r="U45" i="34" s="1"/>
  <c r="C45" i="34"/>
  <c r="P44" i="34"/>
  <c r="O44" i="34" s="1"/>
  <c r="K44" i="34"/>
  <c r="L44" i="34" s="1"/>
  <c r="J44" i="34"/>
  <c r="V44" i="34" s="1"/>
  <c r="G44" i="34"/>
  <c r="E44" i="34"/>
  <c r="U44" i="34" s="1"/>
  <c r="C44" i="34"/>
  <c r="P43" i="34"/>
  <c r="O43" i="34" s="1"/>
  <c r="K43" i="34"/>
  <c r="L43" i="34" s="1"/>
  <c r="J43" i="34"/>
  <c r="V43" i="34" s="1"/>
  <c r="G43" i="34"/>
  <c r="E43" i="34"/>
  <c r="U43" i="34" s="1"/>
  <c r="C43" i="34"/>
  <c r="P42" i="34"/>
  <c r="O42" i="34" s="1"/>
  <c r="K42" i="34"/>
  <c r="L42" i="34" s="1"/>
  <c r="J42" i="34"/>
  <c r="V42" i="34" s="1"/>
  <c r="G42" i="34"/>
  <c r="E42" i="34"/>
  <c r="U42" i="34" s="1"/>
  <c r="C42" i="34"/>
  <c r="P41" i="34"/>
  <c r="K41" i="34"/>
  <c r="L41" i="34" s="1"/>
  <c r="J41" i="34"/>
  <c r="V41" i="34" s="1"/>
  <c r="G41" i="34"/>
  <c r="E41" i="34"/>
  <c r="U41" i="34" s="1"/>
  <c r="C41" i="34"/>
  <c r="P40" i="34"/>
  <c r="O40" i="34" s="1"/>
  <c r="K40" i="34"/>
  <c r="L40" i="34" s="1"/>
  <c r="J40" i="34"/>
  <c r="V40" i="34" s="1"/>
  <c r="G40" i="34"/>
  <c r="E40" i="34"/>
  <c r="U40" i="34" s="1"/>
  <c r="C40" i="34"/>
  <c r="P39" i="34"/>
  <c r="K39" i="34"/>
  <c r="L39" i="34" s="1"/>
  <c r="J39" i="34"/>
  <c r="V39" i="34" s="1"/>
  <c r="G39" i="34"/>
  <c r="E39" i="34"/>
  <c r="U39" i="34" s="1"/>
  <c r="C39" i="34"/>
  <c r="P38" i="34"/>
  <c r="O38" i="34" s="1"/>
  <c r="K38" i="34"/>
  <c r="L38" i="34" s="1"/>
  <c r="J38" i="34"/>
  <c r="V38" i="34" s="1"/>
  <c r="G38" i="34"/>
  <c r="E38" i="34"/>
  <c r="U38" i="34" s="1"/>
  <c r="C38" i="34"/>
  <c r="P37" i="34"/>
  <c r="K37" i="34"/>
  <c r="L37" i="34" s="1"/>
  <c r="J37" i="34"/>
  <c r="V37" i="34" s="1"/>
  <c r="G37" i="34"/>
  <c r="E37" i="34"/>
  <c r="U37" i="34" s="1"/>
  <c r="C37" i="34"/>
  <c r="P36" i="34"/>
  <c r="O36" i="34" s="1"/>
  <c r="K36" i="34"/>
  <c r="L36" i="34" s="1"/>
  <c r="J36" i="34"/>
  <c r="V36" i="34" s="1"/>
  <c r="G36" i="34"/>
  <c r="E36" i="34"/>
  <c r="U36" i="34" s="1"/>
  <c r="C36" i="34"/>
  <c r="P35" i="34"/>
  <c r="O35" i="34" s="1"/>
  <c r="K35" i="34"/>
  <c r="L35" i="34" s="1"/>
  <c r="J35" i="34"/>
  <c r="V35" i="34" s="1"/>
  <c r="G35" i="34"/>
  <c r="E35" i="34"/>
  <c r="U35" i="34" s="1"/>
  <c r="C35" i="34"/>
  <c r="P34" i="34"/>
  <c r="O34" i="34" s="1"/>
  <c r="K34" i="34"/>
  <c r="L34" i="34" s="1"/>
  <c r="J34" i="34"/>
  <c r="V34" i="34" s="1"/>
  <c r="G34" i="34"/>
  <c r="E34" i="34"/>
  <c r="U34" i="34" s="1"/>
  <c r="C34" i="34"/>
  <c r="P33" i="34"/>
  <c r="O33" i="34" s="1"/>
  <c r="K33" i="34"/>
  <c r="L33" i="34" s="1"/>
  <c r="J33" i="34"/>
  <c r="V33" i="34" s="1"/>
  <c r="G33" i="34"/>
  <c r="E33" i="34"/>
  <c r="U33" i="34" s="1"/>
  <c r="C33" i="34"/>
  <c r="P32" i="34"/>
  <c r="O32" i="34" s="1"/>
  <c r="K32" i="34"/>
  <c r="L32" i="34" s="1"/>
  <c r="J32" i="34"/>
  <c r="V32" i="34" s="1"/>
  <c r="G32" i="34"/>
  <c r="E32" i="34"/>
  <c r="U32" i="34" s="1"/>
  <c r="C32" i="34"/>
  <c r="P31" i="34"/>
  <c r="O31" i="34" s="1"/>
  <c r="K31" i="34"/>
  <c r="L31" i="34" s="1"/>
  <c r="J31" i="34"/>
  <c r="V31" i="34" s="1"/>
  <c r="G31" i="34"/>
  <c r="E31" i="34"/>
  <c r="U31" i="34" s="1"/>
  <c r="C31" i="34"/>
  <c r="P30" i="34"/>
  <c r="O30" i="34" s="1"/>
  <c r="K30" i="34"/>
  <c r="L30" i="34" s="1"/>
  <c r="J30" i="34"/>
  <c r="V30" i="34" s="1"/>
  <c r="G30" i="34"/>
  <c r="E30" i="34"/>
  <c r="U30" i="34" s="1"/>
  <c r="C30" i="34"/>
  <c r="P29" i="34"/>
  <c r="O29" i="34" s="1"/>
  <c r="K29" i="34"/>
  <c r="L29" i="34" s="1"/>
  <c r="J29" i="34"/>
  <c r="V29" i="34" s="1"/>
  <c r="G29" i="34"/>
  <c r="E29" i="34"/>
  <c r="U29" i="34" s="1"/>
  <c r="C29" i="34"/>
  <c r="P28" i="34"/>
  <c r="O28" i="34" s="1"/>
  <c r="K28" i="34"/>
  <c r="L28" i="34" s="1"/>
  <c r="J28" i="34"/>
  <c r="V28" i="34" s="1"/>
  <c r="G28" i="34"/>
  <c r="E28" i="34"/>
  <c r="U28" i="34" s="1"/>
  <c r="C28" i="34"/>
  <c r="P27" i="34"/>
  <c r="O27" i="34" s="1"/>
  <c r="K27" i="34"/>
  <c r="L27" i="34" s="1"/>
  <c r="J27" i="34"/>
  <c r="V27" i="34" s="1"/>
  <c r="G27" i="34"/>
  <c r="E27" i="34"/>
  <c r="U27" i="34" s="1"/>
  <c r="C27" i="34"/>
  <c r="P26" i="34"/>
  <c r="O26" i="34" s="1"/>
  <c r="K26" i="34"/>
  <c r="L26" i="34" s="1"/>
  <c r="J26" i="34"/>
  <c r="V26" i="34" s="1"/>
  <c r="G26" i="34"/>
  <c r="E26" i="34"/>
  <c r="U26" i="34" s="1"/>
  <c r="C26" i="34"/>
  <c r="P25" i="34"/>
  <c r="O25" i="34" s="1"/>
  <c r="K25" i="34"/>
  <c r="L25" i="34" s="1"/>
  <c r="J25" i="34"/>
  <c r="V25" i="34" s="1"/>
  <c r="G25" i="34"/>
  <c r="E25" i="34"/>
  <c r="U25" i="34" s="1"/>
  <c r="C25" i="34"/>
  <c r="P24" i="34"/>
  <c r="O24" i="34" s="1"/>
  <c r="K24" i="34"/>
  <c r="L24" i="34" s="1"/>
  <c r="J24" i="34"/>
  <c r="V24" i="34" s="1"/>
  <c r="G24" i="34"/>
  <c r="E24" i="34"/>
  <c r="U24" i="34" s="1"/>
  <c r="C24" i="34"/>
  <c r="P23" i="34"/>
  <c r="O23" i="34" s="1"/>
  <c r="K23" i="34"/>
  <c r="L23" i="34" s="1"/>
  <c r="J23" i="34"/>
  <c r="V23" i="34" s="1"/>
  <c r="G23" i="34"/>
  <c r="E23" i="34"/>
  <c r="U23" i="34" s="1"/>
  <c r="C23" i="34"/>
  <c r="P22" i="34"/>
  <c r="O22" i="34" s="1"/>
  <c r="K22" i="34"/>
  <c r="L22" i="34" s="1"/>
  <c r="J22" i="34"/>
  <c r="V22" i="34" s="1"/>
  <c r="G22" i="34"/>
  <c r="E22" i="34"/>
  <c r="U22" i="34" s="1"/>
  <c r="C22" i="34"/>
  <c r="P21" i="34"/>
  <c r="O21" i="34" s="1"/>
  <c r="K21" i="34"/>
  <c r="L21" i="34" s="1"/>
  <c r="J21" i="34"/>
  <c r="V21" i="34" s="1"/>
  <c r="G21" i="34"/>
  <c r="E21" i="34"/>
  <c r="U21" i="34" s="1"/>
  <c r="C21" i="34"/>
  <c r="P20" i="34"/>
  <c r="O20" i="34" s="1"/>
  <c r="K20" i="34"/>
  <c r="L20" i="34" s="1"/>
  <c r="J20" i="34"/>
  <c r="V20" i="34" s="1"/>
  <c r="G20" i="34"/>
  <c r="E20" i="34"/>
  <c r="U20" i="34" s="1"/>
  <c r="C20" i="34"/>
  <c r="P19" i="34"/>
  <c r="O19" i="34" s="1"/>
  <c r="K19" i="34"/>
  <c r="L19" i="34" s="1"/>
  <c r="J19" i="34"/>
  <c r="V19" i="34" s="1"/>
  <c r="G19" i="34"/>
  <c r="E19" i="34"/>
  <c r="U19" i="34" s="1"/>
  <c r="C19" i="34"/>
  <c r="P18" i="34"/>
  <c r="O18" i="34" s="1"/>
  <c r="K18" i="34"/>
  <c r="L18" i="34" s="1"/>
  <c r="J18" i="34"/>
  <c r="V18" i="34" s="1"/>
  <c r="G18" i="34"/>
  <c r="E18" i="34"/>
  <c r="U18" i="34" s="1"/>
  <c r="C18" i="34"/>
  <c r="P17" i="34"/>
  <c r="O17" i="34" s="1"/>
  <c r="K17" i="34"/>
  <c r="L17" i="34" s="1"/>
  <c r="J17" i="34"/>
  <c r="V17" i="34" s="1"/>
  <c r="G17" i="34"/>
  <c r="E17" i="34"/>
  <c r="U17" i="34" s="1"/>
  <c r="C17" i="34"/>
  <c r="B17" i="34"/>
  <c r="B18" i="34" s="1"/>
  <c r="B19" i="34" s="1"/>
  <c r="B20" i="34" s="1"/>
  <c r="B21" i="34" s="1"/>
  <c r="B22" i="34" s="1"/>
  <c r="B23" i="34" s="1"/>
  <c r="B24" i="34" s="1"/>
  <c r="B25" i="34" s="1"/>
  <c r="B26" i="34" s="1"/>
  <c r="B27" i="34" s="1"/>
  <c r="B28" i="34" s="1"/>
  <c r="B29" i="34" s="1"/>
  <c r="B30" i="34" s="1"/>
  <c r="B31" i="34" s="1"/>
  <c r="B32" i="34" s="1"/>
  <c r="B33" i="34" s="1"/>
  <c r="B34" i="34" s="1"/>
  <c r="B35" i="34" s="1"/>
  <c r="B36" i="34" s="1"/>
  <c r="B37" i="34" s="1"/>
  <c r="B38" i="34" s="1"/>
  <c r="B39" i="34"/>
  <c r="B40" i="34"/>
  <c r="B41" i="34"/>
  <c r="B42" i="34"/>
  <c r="B43" i="34"/>
  <c r="B44" i="34"/>
  <c r="B45" i="34"/>
  <c r="B46" i="34"/>
  <c r="B47" i="34"/>
  <c r="B48" i="34"/>
  <c r="G9" i="34"/>
  <c r="V612" i="33"/>
  <c r="V611" i="33"/>
  <c r="V610" i="33"/>
  <c r="V609" i="33"/>
  <c r="V608" i="33"/>
  <c r="V607" i="33"/>
  <c r="V606" i="33"/>
  <c r="V605" i="33"/>
  <c r="V604" i="33"/>
  <c r="V603" i="33"/>
  <c r="V602" i="33"/>
  <c r="V601" i="33"/>
  <c r="V600" i="33"/>
  <c r="V599" i="33"/>
  <c r="V598" i="33"/>
  <c r="V597" i="33"/>
  <c r="V596" i="33"/>
  <c r="V595" i="33"/>
  <c r="V594" i="33"/>
  <c r="V593" i="33"/>
  <c r="V592" i="33"/>
  <c r="V591" i="33"/>
  <c r="V590" i="33"/>
  <c r="V589" i="33"/>
  <c r="V588" i="33"/>
  <c r="V587" i="33"/>
  <c r="V586" i="33"/>
  <c r="V585" i="33"/>
  <c r="V584" i="33"/>
  <c r="V583" i="33"/>
  <c r="V582" i="33"/>
  <c r="V581" i="33"/>
  <c r="V580" i="33"/>
  <c r="V579" i="33"/>
  <c r="V578" i="33"/>
  <c r="W577" i="33"/>
  <c r="V577" i="33"/>
  <c r="W576" i="33"/>
  <c r="V576" i="33"/>
  <c r="W575" i="33"/>
  <c r="V575" i="33"/>
  <c r="W574" i="33"/>
  <c r="V574" i="33"/>
  <c r="W573" i="33"/>
  <c r="V573" i="33"/>
  <c r="W572" i="33"/>
  <c r="V572" i="33"/>
  <c r="W571" i="33"/>
  <c r="V571" i="33"/>
  <c r="W570" i="33"/>
  <c r="V570" i="33"/>
  <c r="W569" i="33"/>
  <c r="V569" i="33"/>
  <c r="W568" i="33"/>
  <c r="V568" i="33"/>
  <c r="W567" i="33"/>
  <c r="V567" i="33"/>
  <c r="W566" i="33"/>
  <c r="V566" i="33"/>
  <c r="W565" i="33"/>
  <c r="V565" i="33"/>
  <c r="W564" i="33"/>
  <c r="V564" i="33"/>
  <c r="W563" i="33"/>
  <c r="V563" i="33"/>
  <c r="W562" i="33"/>
  <c r="V562" i="33"/>
  <c r="W561" i="33"/>
  <c r="V561" i="33"/>
  <c r="W560" i="33"/>
  <c r="V560" i="33"/>
  <c r="W559" i="33"/>
  <c r="V559" i="33"/>
  <c r="W558" i="33"/>
  <c r="V558" i="33"/>
  <c r="W557" i="33"/>
  <c r="V557" i="33"/>
  <c r="W556" i="33"/>
  <c r="V556" i="33"/>
  <c r="W555" i="33"/>
  <c r="V555" i="33"/>
  <c r="W554" i="33"/>
  <c r="V554" i="33"/>
  <c r="W553" i="33"/>
  <c r="V553" i="33"/>
  <c r="W552" i="33"/>
  <c r="V552" i="33"/>
  <c r="W551" i="33"/>
  <c r="V551" i="33"/>
  <c r="W550" i="33"/>
  <c r="V550" i="33"/>
  <c r="W549" i="33"/>
  <c r="V549" i="33"/>
  <c r="W548" i="33"/>
  <c r="V548" i="33"/>
  <c r="W547" i="33"/>
  <c r="V547" i="33"/>
  <c r="W546" i="33"/>
  <c r="V546" i="33"/>
  <c r="W545" i="33"/>
  <c r="V545" i="33"/>
  <c r="W544" i="33"/>
  <c r="V544" i="33"/>
  <c r="W543" i="33"/>
  <c r="V543" i="33"/>
  <c r="W542" i="33"/>
  <c r="V542" i="33"/>
  <c r="W541" i="33"/>
  <c r="V541" i="33"/>
  <c r="W540" i="33"/>
  <c r="V540" i="33"/>
  <c r="W539" i="33"/>
  <c r="V539" i="33"/>
  <c r="W538" i="33"/>
  <c r="V538" i="33"/>
  <c r="W537" i="33"/>
  <c r="V537" i="33"/>
  <c r="W536" i="33"/>
  <c r="V536" i="33"/>
  <c r="W535" i="33"/>
  <c r="V535" i="33"/>
  <c r="W534" i="33"/>
  <c r="V534" i="33"/>
  <c r="W533" i="33"/>
  <c r="V533" i="33"/>
  <c r="W532" i="33"/>
  <c r="V532" i="33"/>
  <c r="W531" i="33"/>
  <c r="V531" i="33"/>
  <c r="W530" i="33"/>
  <c r="V530" i="33"/>
  <c r="W529" i="33"/>
  <c r="V529" i="33"/>
  <c r="W528" i="33"/>
  <c r="V528" i="33"/>
  <c r="W527" i="33"/>
  <c r="V527" i="33"/>
  <c r="W526" i="33"/>
  <c r="V526" i="33"/>
  <c r="W525" i="33"/>
  <c r="V525" i="33"/>
  <c r="W524" i="33"/>
  <c r="V524" i="33"/>
  <c r="W523" i="33"/>
  <c r="V523" i="33"/>
  <c r="W522" i="33"/>
  <c r="V522" i="33"/>
  <c r="W521" i="33"/>
  <c r="V521" i="33"/>
  <c r="W520" i="33"/>
  <c r="V520" i="33"/>
  <c r="W519" i="33"/>
  <c r="V519" i="33"/>
  <c r="W518" i="33"/>
  <c r="V518" i="33"/>
  <c r="W517" i="33"/>
  <c r="V517" i="33"/>
  <c r="W516" i="33"/>
  <c r="V516" i="33"/>
  <c r="W515" i="33"/>
  <c r="V515" i="33"/>
  <c r="W514" i="33"/>
  <c r="V514" i="33"/>
  <c r="W513" i="33"/>
  <c r="V513" i="33"/>
  <c r="W512" i="33"/>
  <c r="V512" i="33"/>
  <c r="W511" i="33"/>
  <c r="V511" i="33"/>
  <c r="W510" i="33"/>
  <c r="V510" i="33"/>
  <c r="W509" i="33"/>
  <c r="V509" i="33"/>
  <c r="W508" i="33"/>
  <c r="V508" i="33"/>
  <c r="W507" i="33"/>
  <c r="V507" i="33"/>
  <c r="W506" i="33"/>
  <c r="V506" i="33"/>
  <c r="W505" i="33"/>
  <c r="V505" i="33"/>
  <c r="W504" i="33"/>
  <c r="V504" i="33"/>
  <c r="W503" i="33"/>
  <c r="V503" i="33"/>
  <c r="W502" i="33"/>
  <c r="V502" i="33"/>
  <c r="W501" i="33"/>
  <c r="V501" i="33"/>
  <c r="W500" i="33"/>
  <c r="V500" i="33"/>
  <c r="W499" i="33"/>
  <c r="V499" i="33"/>
  <c r="W498" i="33"/>
  <c r="V498" i="33"/>
  <c r="W497" i="33"/>
  <c r="V497" i="33"/>
  <c r="W496" i="33"/>
  <c r="V496" i="33"/>
  <c r="W495" i="33"/>
  <c r="V495" i="33"/>
  <c r="W494" i="33"/>
  <c r="V494" i="33"/>
  <c r="W493" i="33"/>
  <c r="V493" i="33"/>
  <c r="W492" i="33"/>
  <c r="V492" i="33"/>
  <c r="W491" i="33"/>
  <c r="V491" i="33"/>
  <c r="W490" i="33"/>
  <c r="V490" i="33"/>
  <c r="W489" i="33"/>
  <c r="V489" i="33"/>
  <c r="W488" i="33"/>
  <c r="V488" i="33"/>
  <c r="W487" i="33"/>
  <c r="V487" i="33"/>
  <c r="W486" i="33"/>
  <c r="V486" i="33"/>
  <c r="W485" i="33"/>
  <c r="V485" i="33"/>
  <c r="W484" i="33"/>
  <c r="V484" i="33"/>
  <c r="W483" i="33"/>
  <c r="V483" i="33"/>
  <c r="W482" i="33"/>
  <c r="V482" i="33"/>
  <c r="W481" i="33"/>
  <c r="V481" i="33"/>
  <c r="W480" i="33"/>
  <c r="V480" i="33"/>
  <c r="W479" i="33"/>
  <c r="V479" i="33"/>
  <c r="W478" i="33"/>
  <c r="V478" i="33"/>
  <c r="W477" i="33"/>
  <c r="V477" i="33"/>
  <c r="W476" i="33"/>
  <c r="V476" i="33"/>
  <c r="W475" i="33"/>
  <c r="V475" i="33"/>
  <c r="W474" i="33"/>
  <c r="V474" i="33"/>
  <c r="W473" i="33"/>
  <c r="V473" i="33"/>
  <c r="W472" i="33"/>
  <c r="V472" i="33"/>
  <c r="W471" i="33"/>
  <c r="V471" i="33"/>
  <c r="W470" i="33"/>
  <c r="V470" i="33"/>
  <c r="W469" i="33"/>
  <c r="V469" i="33"/>
  <c r="W468" i="33"/>
  <c r="V468" i="33"/>
  <c r="W467" i="33"/>
  <c r="V467" i="33"/>
  <c r="W466" i="33"/>
  <c r="V466" i="33"/>
  <c r="W465" i="33"/>
  <c r="V465" i="33"/>
  <c r="W464" i="33"/>
  <c r="V464" i="33"/>
  <c r="W463" i="33"/>
  <c r="V463" i="33"/>
  <c r="W462" i="33"/>
  <c r="V462" i="33"/>
  <c r="W461" i="33"/>
  <c r="V461" i="33"/>
  <c r="W460" i="33"/>
  <c r="V460" i="33"/>
  <c r="W459" i="33"/>
  <c r="V459" i="33"/>
  <c r="W458" i="33"/>
  <c r="V458" i="33"/>
  <c r="W457" i="33"/>
  <c r="V457" i="33"/>
  <c r="W456" i="33"/>
  <c r="V456" i="33"/>
  <c r="W455" i="33"/>
  <c r="V455" i="33"/>
  <c r="W454" i="33"/>
  <c r="V454" i="33"/>
  <c r="W453" i="33"/>
  <c r="V453" i="33"/>
  <c r="W452" i="33"/>
  <c r="V452" i="33"/>
  <c r="W451" i="33"/>
  <c r="V451" i="33"/>
  <c r="W450" i="33"/>
  <c r="V450" i="33"/>
  <c r="W449" i="33"/>
  <c r="V449" i="33"/>
  <c r="W448" i="33"/>
  <c r="V448" i="33"/>
  <c r="W447" i="33"/>
  <c r="V447" i="33"/>
  <c r="W446" i="33"/>
  <c r="V446" i="33"/>
  <c r="W445" i="33"/>
  <c r="V445" i="33"/>
  <c r="W444" i="33"/>
  <c r="V444" i="33"/>
  <c r="W443" i="33"/>
  <c r="V443" i="33"/>
  <c r="W442" i="33"/>
  <c r="V442" i="33"/>
  <c r="W441" i="33"/>
  <c r="V441" i="33"/>
  <c r="W440" i="33"/>
  <c r="V440" i="33"/>
  <c r="W439" i="33"/>
  <c r="V439" i="33"/>
  <c r="W438" i="33"/>
  <c r="V438" i="33"/>
  <c r="W437" i="33"/>
  <c r="V437" i="33"/>
  <c r="W436" i="33"/>
  <c r="V436" i="33"/>
  <c r="W435" i="33"/>
  <c r="V435" i="33"/>
  <c r="W434" i="33"/>
  <c r="V434" i="33"/>
  <c r="W433" i="33"/>
  <c r="V433" i="33"/>
  <c r="W432" i="33"/>
  <c r="V432" i="33"/>
  <c r="W431" i="33"/>
  <c r="V431" i="33"/>
  <c r="W430" i="33"/>
  <c r="V430" i="33"/>
  <c r="W429" i="33"/>
  <c r="V429" i="33"/>
  <c r="W428" i="33"/>
  <c r="V428" i="33"/>
  <c r="W427" i="33"/>
  <c r="V427" i="33"/>
  <c r="W426" i="33"/>
  <c r="V426" i="33"/>
  <c r="W425" i="33"/>
  <c r="V425" i="33"/>
  <c r="W424" i="33"/>
  <c r="V424" i="33"/>
  <c r="W423" i="33"/>
  <c r="V423" i="33"/>
  <c r="W422" i="33"/>
  <c r="V422" i="33"/>
  <c r="W421" i="33"/>
  <c r="V421" i="33"/>
  <c r="W420" i="33"/>
  <c r="V420" i="33"/>
  <c r="W419" i="33"/>
  <c r="V419" i="33"/>
  <c r="W418" i="33"/>
  <c r="V418" i="33"/>
  <c r="W417" i="33"/>
  <c r="V417" i="33"/>
  <c r="W416" i="33"/>
  <c r="V416" i="33"/>
  <c r="W415" i="33"/>
  <c r="V415" i="33"/>
  <c r="W414" i="33"/>
  <c r="V414" i="33"/>
  <c r="W413" i="33"/>
  <c r="V413" i="33"/>
  <c r="W412" i="33"/>
  <c r="V412" i="33"/>
  <c r="W411" i="33"/>
  <c r="V411" i="33"/>
  <c r="W410" i="33"/>
  <c r="V410" i="33"/>
  <c r="W409" i="33"/>
  <c r="V409" i="33"/>
  <c r="W408" i="33"/>
  <c r="V408" i="33"/>
  <c r="W407" i="33"/>
  <c r="V407" i="33"/>
  <c r="W406" i="33"/>
  <c r="V406" i="33"/>
  <c r="W405" i="33"/>
  <c r="V405" i="33"/>
  <c r="W404" i="33"/>
  <c r="V404" i="33"/>
  <c r="W403" i="33"/>
  <c r="V403" i="33"/>
  <c r="W402" i="33"/>
  <c r="V402" i="33"/>
  <c r="W401" i="33"/>
  <c r="V401" i="33"/>
  <c r="W400" i="33"/>
  <c r="V400" i="33"/>
  <c r="W399" i="33"/>
  <c r="V399" i="33"/>
  <c r="W398" i="33"/>
  <c r="V398" i="33"/>
  <c r="W397" i="33"/>
  <c r="V397" i="33"/>
  <c r="W396" i="33"/>
  <c r="V396" i="33"/>
  <c r="W395" i="33"/>
  <c r="V395" i="33"/>
  <c r="W394" i="33"/>
  <c r="V394" i="33"/>
  <c r="W393" i="33"/>
  <c r="V393" i="33"/>
  <c r="W392" i="33"/>
  <c r="V392" i="33"/>
  <c r="W391" i="33"/>
  <c r="V391" i="33"/>
  <c r="W390" i="33"/>
  <c r="V390" i="33"/>
  <c r="W389" i="33"/>
  <c r="V389" i="33"/>
  <c r="W388" i="33"/>
  <c r="V388" i="33"/>
  <c r="W387" i="33"/>
  <c r="V387" i="33"/>
  <c r="W386" i="33"/>
  <c r="V386" i="33"/>
  <c r="W385" i="33"/>
  <c r="V385" i="33"/>
  <c r="W384" i="33"/>
  <c r="V384" i="33"/>
  <c r="W383" i="33"/>
  <c r="V383" i="33"/>
  <c r="W382" i="33"/>
  <c r="V382" i="33"/>
  <c r="W381" i="33"/>
  <c r="V381" i="33"/>
  <c r="W380" i="33"/>
  <c r="V380" i="33"/>
  <c r="W379" i="33"/>
  <c r="V379" i="33"/>
  <c r="W378" i="33"/>
  <c r="V378" i="33"/>
  <c r="W377" i="33"/>
  <c r="V377" i="33"/>
  <c r="W376" i="33"/>
  <c r="V376" i="33"/>
  <c r="W375" i="33"/>
  <c r="V375" i="33"/>
  <c r="W374" i="33"/>
  <c r="V374" i="33"/>
  <c r="W373" i="33"/>
  <c r="V373" i="33"/>
  <c r="W372" i="33"/>
  <c r="V372" i="33"/>
  <c r="W371" i="33"/>
  <c r="V371" i="33"/>
  <c r="W370" i="33"/>
  <c r="V370" i="33"/>
  <c r="W369" i="33"/>
  <c r="V369" i="33"/>
  <c r="W368" i="33"/>
  <c r="V368" i="33"/>
  <c r="W367" i="33"/>
  <c r="V367" i="33"/>
  <c r="W366" i="33"/>
  <c r="V366" i="33"/>
  <c r="W365" i="33"/>
  <c r="V365" i="33"/>
  <c r="W364" i="33"/>
  <c r="V364" i="33"/>
  <c r="W363" i="33"/>
  <c r="V363" i="33"/>
  <c r="W362" i="33"/>
  <c r="V362" i="33"/>
  <c r="W361" i="33"/>
  <c r="V361" i="33"/>
  <c r="W360" i="33"/>
  <c r="V360" i="33"/>
  <c r="W359" i="33"/>
  <c r="V359" i="33"/>
  <c r="W358" i="33"/>
  <c r="V358" i="33"/>
  <c r="W357" i="33"/>
  <c r="V357" i="33"/>
  <c r="W356" i="33"/>
  <c r="V356" i="33"/>
  <c r="W355" i="33"/>
  <c r="V355" i="33"/>
  <c r="W354" i="33"/>
  <c r="V354" i="33"/>
  <c r="W353" i="33"/>
  <c r="V353" i="33"/>
  <c r="W352" i="33"/>
  <c r="V352" i="33"/>
  <c r="W351" i="33"/>
  <c r="V351" i="33"/>
  <c r="W350" i="33"/>
  <c r="V350" i="33"/>
  <c r="W349" i="33"/>
  <c r="V349" i="33"/>
  <c r="W348" i="33"/>
  <c r="V348" i="33"/>
  <c r="W347" i="33"/>
  <c r="V347" i="33"/>
  <c r="W346" i="33"/>
  <c r="V346" i="33"/>
  <c r="W345" i="33"/>
  <c r="V345" i="33"/>
  <c r="W344" i="33"/>
  <c r="V344" i="33"/>
  <c r="W343" i="33"/>
  <c r="V343" i="33"/>
  <c r="W342" i="33"/>
  <c r="V342" i="33"/>
  <c r="W341" i="33"/>
  <c r="V341" i="33"/>
  <c r="W340" i="33"/>
  <c r="V340" i="33"/>
  <c r="W339" i="33"/>
  <c r="V339" i="33"/>
  <c r="W338" i="33"/>
  <c r="V338" i="33"/>
  <c r="W337" i="33"/>
  <c r="V337" i="33"/>
  <c r="W336" i="33"/>
  <c r="V336" i="33"/>
  <c r="W335" i="33"/>
  <c r="V335" i="33"/>
  <c r="W334" i="33"/>
  <c r="V334" i="33"/>
  <c r="W333" i="33"/>
  <c r="V333" i="33"/>
  <c r="W332" i="33"/>
  <c r="V332" i="33"/>
  <c r="W331" i="33"/>
  <c r="V331" i="33"/>
  <c r="W330" i="33"/>
  <c r="V330" i="33"/>
  <c r="W329" i="33"/>
  <c r="V329" i="33"/>
  <c r="W328" i="33"/>
  <c r="V328" i="33"/>
  <c r="W327" i="33"/>
  <c r="V327" i="33"/>
  <c r="W326" i="33"/>
  <c r="V326" i="33"/>
  <c r="W325" i="33"/>
  <c r="V325" i="33"/>
  <c r="W324" i="33"/>
  <c r="V324" i="33"/>
  <c r="W323" i="33"/>
  <c r="V323" i="33"/>
  <c r="W322" i="33"/>
  <c r="V322" i="33"/>
  <c r="W321" i="33"/>
  <c r="V321" i="33"/>
  <c r="W320" i="33"/>
  <c r="V320" i="33"/>
  <c r="W319" i="33"/>
  <c r="V319" i="33"/>
  <c r="W318" i="33"/>
  <c r="V318" i="33"/>
  <c r="W317" i="33"/>
  <c r="V317" i="33"/>
  <c r="W316" i="33"/>
  <c r="V316" i="33"/>
  <c r="W315" i="33"/>
  <c r="V315" i="33"/>
  <c r="W314" i="33"/>
  <c r="V314" i="33"/>
  <c r="W313" i="33"/>
  <c r="V313" i="33"/>
  <c r="W312" i="33"/>
  <c r="V312" i="33"/>
  <c r="W311" i="33"/>
  <c r="V311" i="33"/>
  <c r="W310" i="33"/>
  <c r="V310" i="33"/>
  <c r="W309" i="33"/>
  <c r="V309" i="33"/>
  <c r="W308" i="33"/>
  <c r="V308" i="33"/>
  <c r="W307" i="33"/>
  <c r="V307" i="33"/>
  <c r="W306" i="33"/>
  <c r="V306" i="33"/>
  <c r="W305" i="33"/>
  <c r="V305" i="33"/>
  <c r="W304" i="33"/>
  <c r="V304" i="33"/>
  <c r="W303" i="33"/>
  <c r="V303" i="33"/>
  <c r="W302" i="33"/>
  <c r="V302" i="33"/>
  <c r="W301" i="33"/>
  <c r="V301" i="33"/>
  <c r="W300" i="33"/>
  <c r="V300" i="33"/>
  <c r="W299" i="33"/>
  <c r="V299" i="33"/>
  <c r="W298" i="33"/>
  <c r="V298" i="33"/>
  <c r="W297" i="33"/>
  <c r="V297" i="33"/>
  <c r="W296" i="33"/>
  <c r="V296" i="33"/>
  <c r="W295" i="33"/>
  <c r="V295" i="33"/>
  <c r="W294" i="33"/>
  <c r="V294" i="33"/>
  <c r="W293" i="33"/>
  <c r="V293" i="33"/>
  <c r="W292" i="33"/>
  <c r="V292" i="33"/>
  <c r="W291" i="33"/>
  <c r="V291" i="33"/>
  <c r="W290" i="33"/>
  <c r="V290" i="33"/>
  <c r="W289" i="33"/>
  <c r="V289" i="33"/>
  <c r="W288" i="33"/>
  <c r="V288" i="33"/>
  <c r="W287" i="33"/>
  <c r="V287" i="33"/>
  <c r="W286" i="33"/>
  <c r="V286" i="33"/>
  <c r="W285" i="33"/>
  <c r="V285" i="33"/>
  <c r="W284" i="33"/>
  <c r="V284" i="33"/>
  <c r="W283" i="33"/>
  <c r="V283" i="33"/>
  <c r="W282" i="33"/>
  <c r="V282" i="33"/>
  <c r="W281" i="33"/>
  <c r="V281" i="33"/>
  <c r="W280" i="33"/>
  <c r="V280" i="33"/>
  <c r="W279" i="33"/>
  <c r="V279" i="33"/>
  <c r="W278" i="33"/>
  <c r="V278" i="33"/>
  <c r="W277" i="33"/>
  <c r="V277" i="33"/>
  <c r="W276" i="33"/>
  <c r="V276" i="33"/>
  <c r="W275" i="33"/>
  <c r="V275" i="33"/>
  <c r="W274" i="33"/>
  <c r="V274" i="33"/>
  <c r="W273" i="33"/>
  <c r="V273" i="33"/>
  <c r="W272" i="33"/>
  <c r="V272" i="33"/>
  <c r="W271" i="33"/>
  <c r="V271" i="33"/>
  <c r="W270" i="33"/>
  <c r="V270" i="33"/>
  <c r="W269" i="33"/>
  <c r="V269" i="33"/>
  <c r="W268" i="33"/>
  <c r="V268" i="33"/>
  <c r="W267" i="33"/>
  <c r="V267" i="33"/>
  <c r="W266" i="33"/>
  <c r="V266" i="33"/>
  <c r="W265" i="33"/>
  <c r="V265" i="33"/>
  <c r="W264" i="33"/>
  <c r="V264" i="33"/>
  <c r="W263" i="33"/>
  <c r="V263" i="33"/>
  <c r="W262" i="33"/>
  <c r="V262" i="33"/>
  <c r="W261" i="33"/>
  <c r="V261" i="33"/>
  <c r="W260" i="33"/>
  <c r="V260" i="33"/>
  <c r="W259" i="33"/>
  <c r="V259" i="33"/>
  <c r="W258" i="33"/>
  <c r="V258" i="33"/>
  <c r="W257" i="33"/>
  <c r="V257" i="33"/>
  <c r="W256" i="33"/>
  <c r="V256" i="33"/>
  <c r="W255" i="33"/>
  <c r="V255" i="33"/>
  <c r="W254" i="33"/>
  <c r="V254" i="33"/>
  <c r="W253" i="33"/>
  <c r="V253" i="33"/>
  <c r="W252" i="33"/>
  <c r="V252" i="33"/>
  <c r="W251" i="33"/>
  <c r="V251" i="33"/>
  <c r="W250" i="33"/>
  <c r="V250" i="33"/>
  <c r="W249" i="33"/>
  <c r="V249" i="33"/>
  <c r="W248" i="33"/>
  <c r="V248" i="33"/>
  <c r="W247" i="33"/>
  <c r="V247" i="33"/>
  <c r="W246" i="33"/>
  <c r="V246" i="33"/>
  <c r="W245" i="33"/>
  <c r="V245" i="33"/>
  <c r="W244" i="33"/>
  <c r="V244" i="33"/>
  <c r="W243" i="33"/>
  <c r="V243" i="33"/>
  <c r="W242" i="33"/>
  <c r="V242" i="33"/>
  <c r="W241" i="33"/>
  <c r="V241" i="33"/>
  <c r="W240" i="33"/>
  <c r="V240" i="33"/>
  <c r="W239" i="33"/>
  <c r="V239" i="33"/>
  <c r="W238" i="33"/>
  <c r="V238" i="33"/>
  <c r="W237" i="33"/>
  <c r="V237" i="33"/>
  <c r="W236" i="33"/>
  <c r="V236" i="33"/>
  <c r="W235" i="33"/>
  <c r="V235" i="33"/>
  <c r="W234" i="33"/>
  <c r="V234" i="33"/>
  <c r="W233" i="33"/>
  <c r="V233" i="33"/>
  <c r="W232" i="33"/>
  <c r="V232" i="33"/>
  <c r="W231" i="33"/>
  <c r="V231" i="33"/>
  <c r="W230" i="33"/>
  <c r="V230" i="33"/>
  <c r="W229" i="33"/>
  <c r="V229" i="33"/>
  <c r="W228" i="33"/>
  <c r="V228" i="33"/>
  <c r="W227" i="33"/>
  <c r="V227" i="33"/>
  <c r="W226" i="33"/>
  <c r="V226" i="33"/>
  <c r="W225" i="33"/>
  <c r="V225" i="33"/>
  <c r="W224" i="33"/>
  <c r="V224" i="33"/>
  <c r="W223" i="33"/>
  <c r="V223" i="33"/>
  <c r="W222" i="33"/>
  <c r="V222" i="33"/>
  <c r="W221" i="33"/>
  <c r="V221" i="33"/>
  <c r="W220" i="33"/>
  <c r="V220" i="33"/>
  <c r="W219" i="33"/>
  <c r="V219" i="33"/>
  <c r="W218" i="33"/>
  <c r="V218" i="33"/>
  <c r="W217" i="33"/>
  <c r="V217" i="33"/>
  <c r="W216" i="33"/>
  <c r="V216" i="33"/>
  <c r="W215" i="33"/>
  <c r="V215" i="33"/>
  <c r="W214" i="33"/>
  <c r="W213" i="33"/>
  <c r="W212" i="33"/>
  <c r="W211" i="33"/>
  <c r="V211" i="33"/>
  <c r="W210" i="33"/>
  <c r="J210" i="33"/>
  <c r="V210" i="33" s="1"/>
  <c r="W209" i="33"/>
  <c r="W208" i="33"/>
  <c r="V208" i="33"/>
  <c r="U208" i="33"/>
  <c r="W207" i="33"/>
  <c r="V207" i="33"/>
  <c r="U207" i="33"/>
  <c r="P206" i="33"/>
  <c r="K206" i="33"/>
  <c r="L206" i="33" s="1"/>
  <c r="J206" i="33"/>
  <c r="V206" i="33" s="1"/>
  <c r="G206" i="33"/>
  <c r="E206" i="33"/>
  <c r="U206" i="33" s="1"/>
  <c r="C206" i="33"/>
  <c r="B206" i="33"/>
  <c r="P205" i="33"/>
  <c r="K205" i="33"/>
  <c r="L205" i="33" s="1"/>
  <c r="J205" i="33"/>
  <c r="V205" i="33" s="1"/>
  <c r="G205" i="33"/>
  <c r="E205" i="33"/>
  <c r="U205" i="33" s="1"/>
  <c r="C205" i="33"/>
  <c r="B205" i="33"/>
  <c r="P204" i="33"/>
  <c r="K204" i="33"/>
  <c r="L204" i="33" s="1"/>
  <c r="J204" i="33"/>
  <c r="V204" i="33" s="1"/>
  <c r="G204" i="33"/>
  <c r="E204" i="33"/>
  <c r="U204" i="33" s="1"/>
  <c r="C204" i="33"/>
  <c r="B204" i="33"/>
  <c r="P203" i="33"/>
  <c r="K203" i="33"/>
  <c r="L203" i="33" s="1"/>
  <c r="J203" i="33"/>
  <c r="V203" i="33" s="1"/>
  <c r="G203" i="33"/>
  <c r="E203" i="33"/>
  <c r="U203" i="33" s="1"/>
  <c r="C203" i="33"/>
  <c r="B203" i="33"/>
  <c r="P202" i="33"/>
  <c r="K202" i="33"/>
  <c r="L202" i="33" s="1"/>
  <c r="J202" i="33"/>
  <c r="V202" i="33" s="1"/>
  <c r="G202" i="33"/>
  <c r="E202" i="33"/>
  <c r="U202" i="33" s="1"/>
  <c r="C202" i="33"/>
  <c r="B202" i="33"/>
  <c r="P201" i="33"/>
  <c r="K201" i="33"/>
  <c r="L201" i="33" s="1"/>
  <c r="J201" i="33"/>
  <c r="V201" i="33" s="1"/>
  <c r="G201" i="33"/>
  <c r="E201" i="33"/>
  <c r="U201" i="33" s="1"/>
  <c r="C201" i="33"/>
  <c r="B201" i="33"/>
  <c r="P200" i="33"/>
  <c r="K200" i="33"/>
  <c r="L200" i="33" s="1"/>
  <c r="J200" i="33"/>
  <c r="V200" i="33" s="1"/>
  <c r="G200" i="33"/>
  <c r="E200" i="33"/>
  <c r="U200" i="33" s="1"/>
  <c r="C200" i="33"/>
  <c r="B200" i="33"/>
  <c r="P199" i="33"/>
  <c r="K199" i="33"/>
  <c r="L199" i="33" s="1"/>
  <c r="J199" i="33"/>
  <c r="V199" i="33" s="1"/>
  <c r="G199" i="33"/>
  <c r="E199" i="33"/>
  <c r="U199" i="33" s="1"/>
  <c r="C199" i="33"/>
  <c r="B199" i="33"/>
  <c r="P198" i="33"/>
  <c r="K198" i="33"/>
  <c r="L198" i="33" s="1"/>
  <c r="J198" i="33"/>
  <c r="V198" i="33" s="1"/>
  <c r="G198" i="33"/>
  <c r="E198" i="33"/>
  <c r="U198" i="33" s="1"/>
  <c r="C198" i="33"/>
  <c r="B198" i="33"/>
  <c r="P197" i="33"/>
  <c r="K197" i="33"/>
  <c r="L197" i="33" s="1"/>
  <c r="J197" i="33"/>
  <c r="V197" i="33" s="1"/>
  <c r="G197" i="33"/>
  <c r="E197" i="33"/>
  <c r="U197" i="33" s="1"/>
  <c r="C197" i="33"/>
  <c r="B197" i="33"/>
  <c r="P196" i="33"/>
  <c r="K196" i="33"/>
  <c r="L196" i="33" s="1"/>
  <c r="J196" i="33"/>
  <c r="V196" i="33" s="1"/>
  <c r="G196" i="33"/>
  <c r="E196" i="33"/>
  <c r="U196" i="33" s="1"/>
  <c r="C196" i="33"/>
  <c r="B196" i="33"/>
  <c r="P195" i="33"/>
  <c r="K195" i="33"/>
  <c r="L195" i="33" s="1"/>
  <c r="J195" i="33"/>
  <c r="V195" i="33" s="1"/>
  <c r="G195" i="33"/>
  <c r="E195" i="33"/>
  <c r="U195" i="33" s="1"/>
  <c r="C195" i="33"/>
  <c r="B195" i="33"/>
  <c r="P194" i="33"/>
  <c r="K194" i="33"/>
  <c r="L194" i="33" s="1"/>
  <c r="J194" i="33"/>
  <c r="V194" i="33" s="1"/>
  <c r="G194" i="33"/>
  <c r="E194" i="33"/>
  <c r="U194" i="33" s="1"/>
  <c r="C194" i="33"/>
  <c r="B194" i="33"/>
  <c r="P193" i="33"/>
  <c r="K193" i="33"/>
  <c r="L193" i="33" s="1"/>
  <c r="J193" i="33"/>
  <c r="V193" i="33" s="1"/>
  <c r="G193" i="33"/>
  <c r="E193" i="33"/>
  <c r="U193" i="33" s="1"/>
  <c r="C193" i="33"/>
  <c r="B193" i="33"/>
  <c r="P192" i="33"/>
  <c r="K192" i="33"/>
  <c r="L192" i="33" s="1"/>
  <c r="J192" i="33"/>
  <c r="V192" i="33" s="1"/>
  <c r="G192" i="33"/>
  <c r="E192" i="33"/>
  <c r="U192" i="33" s="1"/>
  <c r="C192" i="33"/>
  <c r="B192" i="33"/>
  <c r="P191" i="33"/>
  <c r="K191" i="33"/>
  <c r="L191" i="33" s="1"/>
  <c r="J191" i="33"/>
  <c r="V191" i="33" s="1"/>
  <c r="G191" i="33"/>
  <c r="E191" i="33"/>
  <c r="U191" i="33" s="1"/>
  <c r="C191" i="33"/>
  <c r="B191" i="33"/>
  <c r="P190" i="33"/>
  <c r="K190" i="33"/>
  <c r="L190" i="33" s="1"/>
  <c r="J190" i="33"/>
  <c r="V190" i="33" s="1"/>
  <c r="G190" i="33"/>
  <c r="E190" i="33"/>
  <c r="U190" i="33" s="1"/>
  <c r="C190" i="33"/>
  <c r="B190" i="33"/>
  <c r="P189" i="33"/>
  <c r="K189" i="33"/>
  <c r="L189" i="33" s="1"/>
  <c r="J189" i="33"/>
  <c r="V189" i="33" s="1"/>
  <c r="G189" i="33"/>
  <c r="E189" i="33"/>
  <c r="U189" i="33" s="1"/>
  <c r="C189" i="33"/>
  <c r="B189" i="33"/>
  <c r="P188" i="33"/>
  <c r="K188" i="33"/>
  <c r="L188" i="33" s="1"/>
  <c r="J188" i="33"/>
  <c r="V188" i="33" s="1"/>
  <c r="G188" i="33"/>
  <c r="E188" i="33"/>
  <c r="U188" i="33" s="1"/>
  <c r="C188" i="33"/>
  <c r="B188" i="33"/>
  <c r="P187" i="33"/>
  <c r="O187" i="33" s="1"/>
  <c r="K187" i="33"/>
  <c r="L187" i="33" s="1"/>
  <c r="J187" i="33"/>
  <c r="V187" i="33" s="1"/>
  <c r="G187" i="33"/>
  <c r="E187" i="33"/>
  <c r="U187" i="33" s="1"/>
  <c r="C187" i="33"/>
  <c r="B187" i="33"/>
  <c r="P186" i="33"/>
  <c r="O186" i="33" s="1"/>
  <c r="K186" i="33"/>
  <c r="L186" i="33" s="1"/>
  <c r="J186" i="33"/>
  <c r="V186" i="33" s="1"/>
  <c r="G186" i="33"/>
  <c r="E186" i="33"/>
  <c r="U186" i="33" s="1"/>
  <c r="C186" i="33"/>
  <c r="B186" i="33"/>
  <c r="P185" i="33"/>
  <c r="K185" i="33"/>
  <c r="L185" i="33" s="1"/>
  <c r="J185" i="33"/>
  <c r="V185" i="33" s="1"/>
  <c r="G185" i="33"/>
  <c r="E185" i="33"/>
  <c r="U185" i="33" s="1"/>
  <c r="C185" i="33"/>
  <c r="B185" i="33"/>
  <c r="P184" i="33"/>
  <c r="K184" i="33"/>
  <c r="L184" i="33" s="1"/>
  <c r="J184" i="33"/>
  <c r="V184" i="33" s="1"/>
  <c r="G184" i="33"/>
  <c r="E184" i="33"/>
  <c r="U184" i="33" s="1"/>
  <c r="C184" i="33"/>
  <c r="B184" i="33"/>
  <c r="P183" i="33"/>
  <c r="O183" i="33" s="1"/>
  <c r="K183" i="33"/>
  <c r="L183" i="33" s="1"/>
  <c r="J183" i="33"/>
  <c r="V183" i="33" s="1"/>
  <c r="G183" i="33"/>
  <c r="E183" i="33"/>
  <c r="U183" i="33" s="1"/>
  <c r="C183" i="33"/>
  <c r="B183" i="33"/>
  <c r="P182" i="33"/>
  <c r="O182" i="33" s="1"/>
  <c r="K182" i="33"/>
  <c r="L182" i="33" s="1"/>
  <c r="J182" i="33"/>
  <c r="V182" i="33" s="1"/>
  <c r="G182" i="33"/>
  <c r="E182" i="33"/>
  <c r="U182" i="33" s="1"/>
  <c r="C182" i="33"/>
  <c r="B182" i="33"/>
  <c r="P181" i="33"/>
  <c r="K181" i="33"/>
  <c r="L181" i="33" s="1"/>
  <c r="J181" i="33"/>
  <c r="V181" i="33" s="1"/>
  <c r="G181" i="33"/>
  <c r="E181" i="33"/>
  <c r="U181" i="33" s="1"/>
  <c r="C181" i="33"/>
  <c r="B181" i="33"/>
  <c r="P180" i="33"/>
  <c r="K180" i="33"/>
  <c r="L180" i="33" s="1"/>
  <c r="J180" i="33"/>
  <c r="V180" i="33" s="1"/>
  <c r="G180" i="33"/>
  <c r="E180" i="33"/>
  <c r="U180" i="33" s="1"/>
  <c r="C180" i="33"/>
  <c r="B180" i="33"/>
  <c r="P179" i="33"/>
  <c r="O179" i="33" s="1"/>
  <c r="K179" i="33"/>
  <c r="L179" i="33" s="1"/>
  <c r="J179" i="33"/>
  <c r="V179" i="33" s="1"/>
  <c r="G179" i="33"/>
  <c r="E179" i="33"/>
  <c r="U179" i="33" s="1"/>
  <c r="C179" i="33"/>
  <c r="B179" i="33"/>
  <c r="P178" i="33"/>
  <c r="O178" i="33" s="1"/>
  <c r="K178" i="33"/>
  <c r="L178" i="33" s="1"/>
  <c r="J178" i="33"/>
  <c r="V178" i="33" s="1"/>
  <c r="G178" i="33"/>
  <c r="E178" i="33"/>
  <c r="U178" i="33" s="1"/>
  <c r="C178" i="33"/>
  <c r="B178" i="33"/>
  <c r="P177" i="33"/>
  <c r="K177" i="33"/>
  <c r="L177" i="33" s="1"/>
  <c r="J177" i="33"/>
  <c r="V177" i="33" s="1"/>
  <c r="G177" i="33"/>
  <c r="E177" i="33"/>
  <c r="U177" i="33" s="1"/>
  <c r="C177" i="33"/>
  <c r="B177" i="33"/>
  <c r="P176" i="33"/>
  <c r="K176" i="33"/>
  <c r="L176" i="33" s="1"/>
  <c r="J176" i="33"/>
  <c r="V176" i="33" s="1"/>
  <c r="G176" i="33"/>
  <c r="E176" i="33"/>
  <c r="U176" i="33" s="1"/>
  <c r="C176" i="33"/>
  <c r="B176" i="33"/>
  <c r="P175" i="33"/>
  <c r="K175" i="33"/>
  <c r="L175" i="33" s="1"/>
  <c r="J175" i="33"/>
  <c r="V175" i="33" s="1"/>
  <c r="G175" i="33"/>
  <c r="E175" i="33"/>
  <c r="U175" i="33" s="1"/>
  <c r="C175" i="33"/>
  <c r="B175" i="33"/>
  <c r="P174" i="33"/>
  <c r="O174" i="33" s="1"/>
  <c r="K174" i="33"/>
  <c r="L174" i="33" s="1"/>
  <c r="J174" i="33"/>
  <c r="V174" i="33" s="1"/>
  <c r="G174" i="33"/>
  <c r="E174" i="33"/>
  <c r="U174" i="33" s="1"/>
  <c r="C174" i="33"/>
  <c r="B174" i="33"/>
  <c r="P173" i="33"/>
  <c r="K173" i="33"/>
  <c r="L173" i="33" s="1"/>
  <c r="J173" i="33"/>
  <c r="V173" i="33" s="1"/>
  <c r="G173" i="33"/>
  <c r="E173" i="33"/>
  <c r="U173" i="33" s="1"/>
  <c r="C173" i="33"/>
  <c r="B173" i="33"/>
  <c r="P172" i="33"/>
  <c r="O172" i="33" s="1"/>
  <c r="K172" i="33"/>
  <c r="L172" i="33" s="1"/>
  <c r="J172" i="33"/>
  <c r="V172" i="33" s="1"/>
  <c r="G172" i="33"/>
  <c r="E172" i="33"/>
  <c r="U172" i="33" s="1"/>
  <c r="C172" i="33"/>
  <c r="B172" i="33"/>
  <c r="P171" i="33"/>
  <c r="K171" i="33"/>
  <c r="L171" i="33" s="1"/>
  <c r="J171" i="33"/>
  <c r="V171" i="33" s="1"/>
  <c r="G171" i="33"/>
  <c r="E171" i="33"/>
  <c r="U171" i="33" s="1"/>
  <c r="C171" i="33"/>
  <c r="B171" i="33"/>
  <c r="P170" i="33"/>
  <c r="O170" i="33" s="1"/>
  <c r="K170" i="33"/>
  <c r="L170" i="33" s="1"/>
  <c r="J170" i="33"/>
  <c r="V170" i="33" s="1"/>
  <c r="G170" i="33"/>
  <c r="E170" i="33"/>
  <c r="U170" i="33" s="1"/>
  <c r="C170" i="33"/>
  <c r="B170" i="33"/>
  <c r="P169" i="33"/>
  <c r="K169" i="33"/>
  <c r="L169" i="33" s="1"/>
  <c r="J169" i="33"/>
  <c r="V169" i="33" s="1"/>
  <c r="G169" i="33"/>
  <c r="E169" i="33"/>
  <c r="U169" i="33" s="1"/>
  <c r="C169" i="33"/>
  <c r="B169" i="33"/>
  <c r="P168" i="33"/>
  <c r="K168" i="33"/>
  <c r="L168" i="33" s="1"/>
  <c r="J168" i="33"/>
  <c r="V168" i="33" s="1"/>
  <c r="G168" i="33"/>
  <c r="E168" i="33"/>
  <c r="U168" i="33" s="1"/>
  <c r="C168" i="33"/>
  <c r="B168" i="33"/>
  <c r="P167" i="33"/>
  <c r="K167" i="33"/>
  <c r="L167" i="33" s="1"/>
  <c r="J167" i="33"/>
  <c r="V167" i="33" s="1"/>
  <c r="G167" i="33"/>
  <c r="E167" i="33"/>
  <c r="U167" i="33" s="1"/>
  <c r="C167" i="33"/>
  <c r="B167" i="33"/>
  <c r="P166" i="33"/>
  <c r="O166" i="33" s="1"/>
  <c r="K166" i="33"/>
  <c r="L166" i="33" s="1"/>
  <c r="J166" i="33"/>
  <c r="V166" i="33" s="1"/>
  <c r="G166" i="33"/>
  <c r="E166" i="33"/>
  <c r="U166" i="33" s="1"/>
  <c r="C166" i="33"/>
  <c r="B166" i="33"/>
  <c r="P165" i="33"/>
  <c r="K165" i="33"/>
  <c r="L165" i="33" s="1"/>
  <c r="J165" i="33"/>
  <c r="V165" i="33" s="1"/>
  <c r="G165" i="33"/>
  <c r="E165" i="33"/>
  <c r="U165" i="33" s="1"/>
  <c r="C165" i="33"/>
  <c r="B165" i="33"/>
  <c r="P164" i="33"/>
  <c r="O164" i="33" s="1"/>
  <c r="K164" i="33"/>
  <c r="L164" i="33" s="1"/>
  <c r="J164" i="33"/>
  <c r="V164" i="33" s="1"/>
  <c r="G164" i="33"/>
  <c r="E164" i="33"/>
  <c r="U164" i="33" s="1"/>
  <c r="C164" i="33"/>
  <c r="B164" i="33"/>
  <c r="P163" i="33"/>
  <c r="O163" i="33" s="1"/>
  <c r="K163" i="33"/>
  <c r="L163" i="33" s="1"/>
  <c r="J163" i="33"/>
  <c r="V163" i="33" s="1"/>
  <c r="G163" i="33"/>
  <c r="E163" i="33"/>
  <c r="U163" i="33" s="1"/>
  <c r="C163" i="33"/>
  <c r="B163" i="33"/>
  <c r="P162" i="33"/>
  <c r="O162" i="33" s="1"/>
  <c r="K162" i="33"/>
  <c r="L162" i="33" s="1"/>
  <c r="J162" i="33"/>
  <c r="V162" i="33" s="1"/>
  <c r="G162" i="33"/>
  <c r="E162" i="33"/>
  <c r="U162" i="33" s="1"/>
  <c r="C162" i="33"/>
  <c r="B162" i="33"/>
  <c r="P161" i="33"/>
  <c r="K161" i="33"/>
  <c r="L161" i="33" s="1"/>
  <c r="J161" i="33"/>
  <c r="V161" i="33" s="1"/>
  <c r="G161" i="33"/>
  <c r="E161" i="33"/>
  <c r="U161" i="33" s="1"/>
  <c r="C161" i="33"/>
  <c r="B161" i="33"/>
  <c r="P160" i="33"/>
  <c r="K160" i="33"/>
  <c r="L160" i="33" s="1"/>
  <c r="J160" i="33"/>
  <c r="V160" i="33" s="1"/>
  <c r="G160" i="33"/>
  <c r="E160" i="33"/>
  <c r="U160" i="33" s="1"/>
  <c r="C160" i="33"/>
  <c r="B160" i="33"/>
  <c r="P159" i="33"/>
  <c r="K159" i="33"/>
  <c r="L159" i="33" s="1"/>
  <c r="J159" i="33"/>
  <c r="V159" i="33" s="1"/>
  <c r="G159" i="33"/>
  <c r="E159" i="33"/>
  <c r="U159" i="33" s="1"/>
  <c r="C159" i="33"/>
  <c r="B159" i="33"/>
  <c r="P158" i="33"/>
  <c r="O158" i="33" s="1"/>
  <c r="K158" i="33"/>
  <c r="L158" i="33" s="1"/>
  <c r="J158" i="33"/>
  <c r="V158" i="33" s="1"/>
  <c r="G158" i="33"/>
  <c r="E158" i="33"/>
  <c r="U158" i="33" s="1"/>
  <c r="C158" i="33"/>
  <c r="B158" i="33"/>
  <c r="P157" i="33"/>
  <c r="K157" i="33"/>
  <c r="L157" i="33" s="1"/>
  <c r="J157" i="33"/>
  <c r="V157" i="33" s="1"/>
  <c r="G157" i="33"/>
  <c r="E157" i="33"/>
  <c r="U157" i="33" s="1"/>
  <c r="C157" i="33"/>
  <c r="B157" i="33"/>
  <c r="P156" i="33"/>
  <c r="O156" i="33" s="1"/>
  <c r="K156" i="33"/>
  <c r="L156" i="33" s="1"/>
  <c r="J156" i="33"/>
  <c r="V156" i="33" s="1"/>
  <c r="G156" i="33"/>
  <c r="E156" i="33"/>
  <c r="U156" i="33" s="1"/>
  <c r="C156" i="33"/>
  <c r="B156" i="33"/>
  <c r="P155" i="33"/>
  <c r="K155" i="33"/>
  <c r="L155" i="33" s="1"/>
  <c r="J155" i="33"/>
  <c r="V155" i="33" s="1"/>
  <c r="G155" i="33"/>
  <c r="E155" i="33"/>
  <c r="U155" i="33" s="1"/>
  <c r="C155" i="33"/>
  <c r="B155" i="33"/>
  <c r="P154" i="33"/>
  <c r="O154" i="33" s="1"/>
  <c r="K154" i="33"/>
  <c r="L154" i="33" s="1"/>
  <c r="J154" i="33"/>
  <c r="V154" i="33" s="1"/>
  <c r="G154" i="33"/>
  <c r="E154" i="33"/>
  <c r="U154" i="33" s="1"/>
  <c r="C154" i="33"/>
  <c r="B154" i="33"/>
  <c r="P153" i="33"/>
  <c r="K153" i="33"/>
  <c r="L153" i="33" s="1"/>
  <c r="J153" i="33"/>
  <c r="V153" i="33" s="1"/>
  <c r="G153" i="33"/>
  <c r="E153" i="33"/>
  <c r="U153" i="33" s="1"/>
  <c r="C153" i="33"/>
  <c r="B153" i="33"/>
  <c r="P152" i="33"/>
  <c r="O152" i="33" s="1"/>
  <c r="K152" i="33"/>
  <c r="L152" i="33" s="1"/>
  <c r="J152" i="33"/>
  <c r="V152" i="33" s="1"/>
  <c r="G152" i="33"/>
  <c r="E152" i="33"/>
  <c r="U152" i="33" s="1"/>
  <c r="C152" i="33"/>
  <c r="B152" i="33"/>
  <c r="P151" i="33"/>
  <c r="K151" i="33"/>
  <c r="L151" i="33" s="1"/>
  <c r="J151" i="33"/>
  <c r="V151" i="33" s="1"/>
  <c r="G151" i="33"/>
  <c r="E151" i="33"/>
  <c r="U151" i="33" s="1"/>
  <c r="C151" i="33"/>
  <c r="B151" i="33"/>
  <c r="P150" i="33"/>
  <c r="O150" i="33" s="1"/>
  <c r="K150" i="33"/>
  <c r="L150" i="33" s="1"/>
  <c r="J150" i="33"/>
  <c r="V150" i="33" s="1"/>
  <c r="G150" i="33"/>
  <c r="E150" i="33"/>
  <c r="U150" i="33" s="1"/>
  <c r="C150" i="33"/>
  <c r="B150" i="33"/>
  <c r="P149" i="33"/>
  <c r="K149" i="33"/>
  <c r="L149" i="33" s="1"/>
  <c r="J149" i="33"/>
  <c r="V149" i="33" s="1"/>
  <c r="G149" i="33"/>
  <c r="E149" i="33"/>
  <c r="U149" i="33" s="1"/>
  <c r="C149" i="33"/>
  <c r="B149" i="33"/>
  <c r="P148" i="33"/>
  <c r="K148" i="33"/>
  <c r="L148" i="33" s="1"/>
  <c r="J148" i="33"/>
  <c r="V148" i="33" s="1"/>
  <c r="G148" i="33"/>
  <c r="E148" i="33"/>
  <c r="U148" i="33" s="1"/>
  <c r="C148" i="33"/>
  <c r="B148" i="33"/>
  <c r="P147" i="33"/>
  <c r="K147" i="33"/>
  <c r="L147" i="33" s="1"/>
  <c r="J147" i="33"/>
  <c r="V147" i="33" s="1"/>
  <c r="G147" i="33"/>
  <c r="E147" i="33"/>
  <c r="U147" i="33" s="1"/>
  <c r="C147" i="33"/>
  <c r="B147" i="33"/>
  <c r="P146" i="33"/>
  <c r="O146" i="33" s="1"/>
  <c r="K146" i="33"/>
  <c r="L146" i="33" s="1"/>
  <c r="J146" i="33"/>
  <c r="V146" i="33" s="1"/>
  <c r="G146" i="33"/>
  <c r="E146" i="33"/>
  <c r="U146" i="33" s="1"/>
  <c r="C146" i="33"/>
  <c r="B146" i="33"/>
  <c r="P145" i="33"/>
  <c r="O145" i="33" s="1"/>
  <c r="K145" i="33"/>
  <c r="L145" i="33" s="1"/>
  <c r="J145" i="33"/>
  <c r="V145" i="33" s="1"/>
  <c r="G145" i="33"/>
  <c r="E145" i="33"/>
  <c r="U145" i="33" s="1"/>
  <c r="C145" i="33"/>
  <c r="B145" i="33"/>
  <c r="P144" i="33"/>
  <c r="K144" i="33"/>
  <c r="L144" i="33" s="1"/>
  <c r="J144" i="33"/>
  <c r="V144" i="33" s="1"/>
  <c r="G144" i="33"/>
  <c r="E144" i="33"/>
  <c r="U144" i="33" s="1"/>
  <c r="C144" i="33"/>
  <c r="B144" i="33"/>
  <c r="P143" i="33"/>
  <c r="K143" i="33"/>
  <c r="L143" i="33" s="1"/>
  <c r="J143" i="33"/>
  <c r="V143" i="33" s="1"/>
  <c r="G143" i="33"/>
  <c r="E143" i="33"/>
  <c r="U143" i="33" s="1"/>
  <c r="C143" i="33"/>
  <c r="B143" i="33"/>
  <c r="P142" i="33"/>
  <c r="O142" i="33" s="1"/>
  <c r="K142" i="33"/>
  <c r="L142" i="33" s="1"/>
  <c r="J142" i="33"/>
  <c r="V142" i="33" s="1"/>
  <c r="G142" i="33"/>
  <c r="E142" i="33"/>
  <c r="U142" i="33" s="1"/>
  <c r="C142" i="33"/>
  <c r="B142" i="33"/>
  <c r="P141" i="33"/>
  <c r="O141" i="33" s="1"/>
  <c r="K141" i="33"/>
  <c r="L141" i="33" s="1"/>
  <c r="J141" i="33"/>
  <c r="V141" i="33" s="1"/>
  <c r="G141" i="33"/>
  <c r="E141" i="33"/>
  <c r="U141" i="33" s="1"/>
  <c r="C141" i="33"/>
  <c r="B141" i="33"/>
  <c r="P140" i="33"/>
  <c r="K140" i="33"/>
  <c r="L140" i="33" s="1"/>
  <c r="J140" i="33"/>
  <c r="V140" i="33" s="1"/>
  <c r="G140" i="33"/>
  <c r="E140" i="33"/>
  <c r="U140" i="33" s="1"/>
  <c r="C140" i="33"/>
  <c r="B140" i="33"/>
  <c r="P139" i="33"/>
  <c r="K139" i="33"/>
  <c r="L139" i="33" s="1"/>
  <c r="J139" i="33"/>
  <c r="V139" i="33" s="1"/>
  <c r="G139" i="33"/>
  <c r="E139" i="33"/>
  <c r="U139" i="33" s="1"/>
  <c r="C139" i="33"/>
  <c r="B139" i="33"/>
  <c r="P138" i="33"/>
  <c r="O138" i="33" s="1"/>
  <c r="K138" i="33"/>
  <c r="L138" i="33" s="1"/>
  <c r="J138" i="33"/>
  <c r="V138" i="33" s="1"/>
  <c r="G138" i="33"/>
  <c r="E138" i="33"/>
  <c r="U138" i="33" s="1"/>
  <c r="C138" i="33"/>
  <c r="B138" i="33"/>
  <c r="P137" i="33"/>
  <c r="O137" i="33" s="1"/>
  <c r="K137" i="33"/>
  <c r="L137" i="33" s="1"/>
  <c r="J137" i="33"/>
  <c r="V137" i="33" s="1"/>
  <c r="G137" i="33"/>
  <c r="E137" i="33"/>
  <c r="U137" i="33" s="1"/>
  <c r="C137" i="33"/>
  <c r="B137" i="33"/>
  <c r="P136" i="33"/>
  <c r="K136" i="33"/>
  <c r="L136" i="33" s="1"/>
  <c r="J136" i="33"/>
  <c r="V136" i="33" s="1"/>
  <c r="G136" i="33"/>
  <c r="E136" i="33"/>
  <c r="U136" i="33" s="1"/>
  <c r="C136" i="33"/>
  <c r="B136" i="33"/>
  <c r="P135" i="33"/>
  <c r="O135" i="33" s="1"/>
  <c r="K135" i="33"/>
  <c r="L135" i="33" s="1"/>
  <c r="J135" i="33"/>
  <c r="V135" i="33" s="1"/>
  <c r="G135" i="33"/>
  <c r="E135" i="33"/>
  <c r="U135" i="33" s="1"/>
  <c r="C135" i="33"/>
  <c r="B135" i="33"/>
  <c r="P134" i="33"/>
  <c r="O134" i="33" s="1"/>
  <c r="K134" i="33"/>
  <c r="L134" i="33" s="1"/>
  <c r="J134" i="33"/>
  <c r="V134" i="33" s="1"/>
  <c r="G134" i="33"/>
  <c r="E134" i="33"/>
  <c r="U134" i="33" s="1"/>
  <c r="C134" i="33"/>
  <c r="B134" i="33"/>
  <c r="P133" i="33"/>
  <c r="O133" i="33" s="1"/>
  <c r="K133" i="33"/>
  <c r="L133" i="33" s="1"/>
  <c r="J133" i="33"/>
  <c r="V133" i="33" s="1"/>
  <c r="G133" i="33"/>
  <c r="E133" i="33"/>
  <c r="U133" i="33" s="1"/>
  <c r="C133" i="33"/>
  <c r="B133" i="33"/>
  <c r="P132" i="33"/>
  <c r="K132" i="33"/>
  <c r="L132" i="33" s="1"/>
  <c r="J132" i="33"/>
  <c r="V132" i="33" s="1"/>
  <c r="G132" i="33"/>
  <c r="E132" i="33"/>
  <c r="U132" i="33" s="1"/>
  <c r="C132" i="33"/>
  <c r="B132" i="33"/>
  <c r="P131" i="33"/>
  <c r="K131" i="33"/>
  <c r="L131" i="33" s="1"/>
  <c r="J131" i="33"/>
  <c r="V131" i="33" s="1"/>
  <c r="G131" i="33"/>
  <c r="E131" i="33"/>
  <c r="U131" i="33" s="1"/>
  <c r="C131" i="33"/>
  <c r="B131" i="33"/>
  <c r="P130" i="33"/>
  <c r="O130" i="33" s="1"/>
  <c r="K130" i="33"/>
  <c r="L130" i="33" s="1"/>
  <c r="J130" i="33"/>
  <c r="V130" i="33" s="1"/>
  <c r="G130" i="33"/>
  <c r="E130" i="33"/>
  <c r="U130" i="33" s="1"/>
  <c r="C130" i="33"/>
  <c r="B130" i="33"/>
  <c r="P129" i="33"/>
  <c r="O129" i="33" s="1"/>
  <c r="K129" i="33"/>
  <c r="L129" i="33" s="1"/>
  <c r="J129" i="33"/>
  <c r="V129" i="33" s="1"/>
  <c r="G129" i="33"/>
  <c r="E129" i="33"/>
  <c r="U129" i="33" s="1"/>
  <c r="C129" i="33"/>
  <c r="B129" i="33"/>
  <c r="P128" i="33"/>
  <c r="K128" i="33"/>
  <c r="L128" i="33" s="1"/>
  <c r="J128" i="33"/>
  <c r="V128" i="33" s="1"/>
  <c r="G128" i="33"/>
  <c r="E128" i="33"/>
  <c r="U128" i="33" s="1"/>
  <c r="C128" i="33"/>
  <c r="B128" i="33"/>
  <c r="P127" i="33"/>
  <c r="K127" i="33"/>
  <c r="L127" i="33" s="1"/>
  <c r="J127" i="33"/>
  <c r="V127" i="33" s="1"/>
  <c r="G127" i="33"/>
  <c r="E127" i="33"/>
  <c r="U127" i="33" s="1"/>
  <c r="C127" i="33"/>
  <c r="B127" i="33"/>
  <c r="P126" i="33"/>
  <c r="O126" i="33" s="1"/>
  <c r="K126" i="33"/>
  <c r="L126" i="33" s="1"/>
  <c r="J126" i="33"/>
  <c r="V126" i="33" s="1"/>
  <c r="G126" i="33"/>
  <c r="E126" i="33"/>
  <c r="U126" i="33" s="1"/>
  <c r="C126" i="33"/>
  <c r="B126" i="33"/>
  <c r="P125" i="33"/>
  <c r="O125" i="33" s="1"/>
  <c r="K125" i="33"/>
  <c r="L125" i="33" s="1"/>
  <c r="J125" i="33"/>
  <c r="V125" i="33" s="1"/>
  <c r="G125" i="33"/>
  <c r="E125" i="33"/>
  <c r="U125" i="33" s="1"/>
  <c r="C125" i="33"/>
  <c r="B125" i="33"/>
  <c r="P124" i="33"/>
  <c r="K124" i="33"/>
  <c r="L124" i="33" s="1"/>
  <c r="J124" i="33"/>
  <c r="V124" i="33" s="1"/>
  <c r="G124" i="33"/>
  <c r="E124" i="33"/>
  <c r="U124" i="33" s="1"/>
  <c r="C124" i="33"/>
  <c r="B124" i="33"/>
  <c r="P123" i="33"/>
  <c r="K123" i="33"/>
  <c r="L123" i="33" s="1"/>
  <c r="J123" i="33"/>
  <c r="V123" i="33" s="1"/>
  <c r="G123" i="33"/>
  <c r="E123" i="33"/>
  <c r="U123" i="33" s="1"/>
  <c r="C123" i="33"/>
  <c r="B123" i="33"/>
  <c r="P122" i="33"/>
  <c r="O122" i="33" s="1"/>
  <c r="K122" i="33"/>
  <c r="L122" i="33" s="1"/>
  <c r="J122" i="33"/>
  <c r="V122" i="33" s="1"/>
  <c r="G122" i="33"/>
  <c r="E122" i="33"/>
  <c r="U122" i="33" s="1"/>
  <c r="C122" i="33"/>
  <c r="B122" i="33"/>
  <c r="P121" i="33"/>
  <c r="O121" i="33" s="1"/>
  <c r="K121" i="33"/>
  <c r="L121" i="33" s="1"/>
  <c r="J121" i="33"/>
  <c r="V121" i="33" s="1"/>
  <c r="G121" i="33"/>
  <c r="E121" i="33"/>
  <c r="U121" i="33" s="1"/>
  <c r="C121" i="33"/>
  <c r="B121" i="33"/>
  <c r="P120" i="33"/>
  <c r="K120" i="33"/>
  <c r="L120" i="33" s="1"/>
  <c r="J120" i="33"/>
  <c r="V120" i="33" s="1"/>
  <c r="G120" i="33"/>
  <c r="E120" i="33"/>
  <c r="U120" i="33" s="1"/>
  <c r="C120" i="33"/>
  <c r="B120" i="33"/>
  <c r="P119" i="33"/>
  <c r="O119" i="33" s="1"/>
  <c r="K119" i="33"/>
  <c r="L119" i="33" s="1"/>
  <c r="J119" i="33"/>
  <c r="V119" i="33" s="1"/>
  <c r="G119" i="33"/>
  <c r="E119" i="33"/>
  <c r="U119" i="33" s="1"/>
  <c r="C119" i="33"/>
  <c r="B119" i="33"/>
  <c r="P118" i="33"/>
  <c r="O118" i="33" s="1"/>
  <c r="K118" i="33"/>
  <c r="L118" i="33" s="1"/>
  <c r="J118" i="33"/>
  <c r="V118" i="33" s="1"/>
  <c r="G118" i="33"/>
  <c r="E118" i="33"/>
  <c r="U118" i="33" s="1"/>
  <c r="C118" i="33"/>
  <c r="B118" i="33"/>
  <c r="P117" i="33"/>
  <c r="O117" i="33" s="1"/>
  <c r="K117" i="33"/>
  <c r="L117" i="33" s="1"/>
  <c r="J117" i="33"/>
  <c r="V117" i="33" s="1"/>
  <c r="G117" i="33"/>
  <c r="E117" i="33"/>
  <c r="U117" i="33" s="1"/>
  <c r="C117" i="33"/>
  <c r="B117" i="33"/>
  <c r="P116" i="33"/>
  <c r="K116" i="33"/>
  <c r="L116" i="33" s="1"/>
  <c r="J116" i="33"/>
  <c r="V116" i="33" s="1"/>
  <c r="G116" i="33"/>
  <c r="E116" i="33"/>
  <c r="U116" i="33" s="1"/>
  <c r="C116" i="33"/>
  <c r="B116" i="33"/>
  <c r="P115" i="33"/>
  <c r="K115" i="33"/>
  <c r="L115" i="33" s="1"/>
  <c r="J115" i="33"/>
  <c r="V115" i="33" s="1"/>
  <c r="G115" i="33"/>
  <c r="E115" i="33"/>
  <c r="U115" i="33" s="1"/>
  <c r="C115" i="33"/>
  <c r="B115" i="33"/>
  <c r="P114" i="33"/>
  <c r="O114" i="33" s="1"/>
  <c r="K114" i="33"/>
  <c r="L114" i="33" s="1"/>
  <c r="J114" i="33"/>
  <c r="V114" i="33" s="1"/>
  <c r="G114" i="33"/>
  <c r="E114" i="33"/>
  <c r="U114" i="33" s="1"/>
  <c r="C114" i="33"/>
  <c r="B114" i="33"/>
  <c r="P113" i="33"/>
  <c r="O113" i="33" s="1"/>
  <c r="K113" i="33"/>
  <c r="L113" i="33" s="1"/>
  <c r="J113" i="33"/>
  <c r="V113" i="33" s="1"/>
  <c r="G113" i="33"/>
  <c r="E113" i="33"/>
  <c r="U113" i="33" s="1"/>
  <c r="C113" i="33"/>
  <c r="B113" i="33"/>
  <c r="P112" i="33"/>
  <c r="K112" i="33"/>
  <c r="L112" i="33" s="1"/>
  <c r="J112" i="33"/>
  <c r="V112" i="33" s="1"/>
  <c r="G112" i="33"/>
  <c r="E112" i="33"/>
  <c r="U112" i="33" s="1"/>
  <c r="C112" i="33"/>
  <c r="B112" i="33"/>
  <c r="P111" i="33"/>
  <c r="K111" i="33"/>
  <c r="L111" i="33" s="1"/>
  <c r="J111" i="33"/>
  <c r="V111" i="33" s="1"/>
  <c r="G111" i="33"/>
  <c r="E111" i="33"/>
  <c r="U111" i="33" s="1"/>
  <c r="C111" i="33"/>
  <c r="B111" i="33"/>
  <c r="P110" i="33"/>
  <c r="K110" i="33"/>
  <c r="L110" i="33" s="1"/>
  <c r="J110" i="33"/>
  <c r="V110" i="33" s="1"/>
  <c r="G110" i="33"/>
  <c r="E110" i="33"/>
  <c r="U110" i="33" s="1"/>
  <c r="C110" i="33"/>
  <c r="B110" i="33"/>
  <c r="P109" i="33"/>
  <c r="K109" i="33"/>
  <c r="L109" i="33" s="1"/>
  <c r="J109" i="33"/>
  <c r="V109" i="33" s="1"/>
  <c r="G109" i="33"/>
  <c r="E109" i="33"/>
  <c r="U109" i="33" s="1"/>
  <c r="C109" i="33"/>
  <c r="B109" i="33"/>
  <c r="P108" i="33"/>
  <c r="O108" i="33" s="1"/>
  <c r="K108" i="33"/>
  <c r="L108" i="33" s="1"/>
  <c r="J108" i="33"/>
  <c r="V108" i="33" s="1"/>
  <c r="G108" i="33"/>
  <c r="E108" i="33"/>
  <c r="U108" i="33" s="1"/>
  <c r="C108" i="33"/>
  <c r="B108" i="33"/>
  <c r="P107" i="33"/>
  <c r="O107" i="33" s="1"/>
  <c r="K107" i="33"/>
  <c r="L107" i="33" s="1"/>
  <c r="J107" i="33"/>
  <c r="V107" i="33" s="1"/>
  <c r="G107" i="33"/>
  <c r="E107" i="33"/>
  <c r="U107" i="33" s="1"/>
  <c r="C107" i="33"/>
  <c r="B107" i="33"/>
  <c r="P106" i="33"/>
  <c r="O106" i="33" s="1"/>
  <c r="K106" i="33"/>
  <c r="L106" i="33" s="1"/>
  <c r="J106" i="33"/>
  <c r="V106" i="33" s="1"/>
  <c r="G106" i="33"/>
  <c r="E106" i="33"/>
  <c r="U106" i="33" s="1"/>
  <c r="C106" i="33"/>
  <c r="B106" i="33"/>
  <c r="P105" i="33"/>
  <c r="K105" i="33"/>
  <c r="L105" i="33" s="1"/>
  <c r="J105" i="33"/>
  <c r="V105" i="33" s="1"/>
  <c r="G105" i="33"/>
  <c r="E105" i="33"/>
  <c r="U105" i="33" s="1"/>
  <c r="C105" i="33"/>
  <c r="B105" i="33"/>
  <c r="P104" i="33"/>
  <c r="K104" i="33"/>
  <c r="L104" i="33" s="1"/>
  <c r="J104" i="33"/>
  <c r="V104" i="33" s="1"/>
  <c r="G104" i="33"/>
  <c r="E104" i="33"/>
  <c r="U104" i="33" s="1"/>
  <c r="C104" i="33"/>
  <c r="B104" i="33"/>
  <c r="P103" i="33"/>
  <c r="K103" i="33"/>
  <c r="L103" i="33" s="1"/>
  <c r="J103" i="33"/>
  <c r="V103" i="33" s="1"/>
  <c r="G103" i="33"/>
  <c r="E103" i="33"/>
  <c r="U103" i="33" s="1"/>
  <c r="C103" i="33"/>
  <c r="B103" i="33"/>
  <c r="P102" i="33"/>
  <c r="O102" i="33" s="1"/>
  <c r="K102" i="33"/>
  <c r="L102" i="33" s="1"/>
  <c r="J102" i="33"/>
  <c r="V102" i="33" s="1"/>
  <c r="G102" i="33"/>
  <c r="E102" i="33"/>
  <c r="U102" i="33" s="1"/>
  <c r="C102" i="33"/>
  <c r="B102" i="33"/>
  <c r="P101" i="33"/>
  <c r="K101" i="33"/>
  <c r="L101" i="33" s="1"/>
  <c r="J101" i="33"/>
  <c r="V101" i="33" s="1"/>
  <c r="G101" i="33"/>
  <c r="E101" i="33"/>
  <c r="U101" i="33" s="1"/>
  <c r="C101" i="33"/>
  <c r="B101" i="33"/>
  <c r="P100" i="33"/>
  <c r="K100" i="33"/>
  <c r="L100" i="33" s="1"/>
  <c r="J100" i="33"/>
  <c r="V100" i="33" s="1"/>
  <c r="G100" i="33"/>
  <c r="E100" i="33"/>
  <c r="U100" i="33" s="1"/>
  <c r="C100" i="33"/>
  <c r="B100" i="33"/>
  <c r="P99" i="33"/>
  <c r="K99" i="33"/>
  <c r="L99" i="33" s="1"/>
  <c r="J99" i="33"/>
  <c r="V99" i="33" s="1"/>
  <c r="G99" i="33"/>
  <c r="E99" i="33"/>
  <c r="U99" i="33" s="1"/>
  <c r="C99" i="33"/>
  <c r="B99" i="33"/>
  <c r="P98" i="33"/>
  <c r="O98" i="33" s="1"/>
  <c r="K98" i="33"/>
  <c r="L98" i="33" s="1"/>
  <c r="J98" i="33"/>
  <c r="V98" i="33" s="1"/>
  <c r="G98" i="33"/>
  <c r="E98" i="33"/>
  <c r="U98" i="33" s="1"/>
  <c r="C98" i="33"/>
  <c r="B98" i="33"/>
  <c r="P97" i="33"/>
  <c r="K97" i="33"/>
  <c r="L97" i="33" s="1"/>
  <c r="J97" i="33"/>
  <c r="V97" i="33" s="1"/>
  <c r="G97" i="33"/>
  <c r="E97" i="33"/>
  <c r="U97" i="33" s="1"/>
  <c r="C97" i="33"/>
  <c r="B97" i="33"/>
  <c r="P96" i="33"/>
  <c r="K96" i="33"/>
  <c r="L96" i="33" s="1"/>
  <c r="J96" i="33"/>
  <c r="V96" i="33" s="1"/>
  <c r="G96" i="33"/>
  <c r="E96" i="33"/>
  <c r="U96" i="33" s="1"/>
  <c r="C96" i="33"/>
  <c r="B96" i="33"/>
  <c r="P95" i="33"/>
  <c r="O95" i="33" s="1"/>
  <c r="K95" i="33"/>
  <c r="L95" i="33" s="1"/>
  <c r="J95" i="33"/>
  <c r="V95" i="33" s="1"/>
  <c r="G95" i="33"/>
  <c r="E95" i="33"/>
  <c r="U95" i="33" s="1"/>
  <c r="C95" i="33"/>
  <c r="B95" i="33"/>
  <c r="P94" i="33"/>
  <c r="K94" i="33"/>
  <c r="L94" i="33" s="1"/>
  <c r="J94" i="33"/>
  <c r="V94" i="33" s="1"/>
  <c r="G94" i="33"/>
  <c r="E94" i="33"/>
  <c r="U94" i="33" s="1"/>
  <c r="C94" i="33"/>
  <c r="B94" i="33"/>
  <c r="P93" i="33"/>
  <c r="K93" i="33"/>
  <c r="L93" i="33" s="1"/>
  <c r="J93" i="33"/>
  <c r="V93" i="33" s="1"/>
  <c r="G93" i="33"/>
  <c r="E93" i="33"/>
  <c r="U93" i="33" s="1"/>
  <c r="C93" i="33"/>
  <c r="B93" i="33"/>
  <c r="P92" i="33"/>
  <c r="O92" i="33" s="1"/>
  <c r="K92" i="33"/>
  <c r="L92" i="33" s="1"/>
  <c r="J92" i="33"/>
  <c r="V92" i="33" s="1"/>
  <c r="G92" i="33"/>
  <c r="E92" i="33"/>
  <c r="U92" i="33" s="1"/>
  <c r="C92" i="33"/>
  <c r="B92" i="33"/>
  <c r="P91" i="33"/>
  <c r="O91" i="33" s="1"/>
  <c r="K91" i="33"/>
  <c r="L91" i="33" s="1"/>
  <c r="J91" i="33"/>
  <c r="V91" i="33" s="1"/>
  <c r="G91" i="33"/>
  <c r="E91" i="33"/>
  <c r="U91" i="33" s="1"/>
  <c r="C91" i="33"/>
  <c r="B91" i="33"/>
  <c r="P90" i="33"/>
  <c r="K90" i="33"/>
  <c r="L90" i="33" s="1"/>
  <c r="J90" i="33"/>
  <c r="V90" i="33" s="1"/>
  <c r="G90" i="33"/>
  <c r="E90" i="33"/>
  <c r="U90" i="33" s="1"/>
  <c r="C90" i="33"/>
  <c r="B90" i="33"/>
  <c r="P89" i="33"/>
  <c r="K89" i="33"/>
  <c r="L89" i="33" s="1"/>
  <c r="J89" i="33"/>
  <c r="V89" i="33" s="1"/>
  <c r="G89" i="33"/>
  <c r="E89" i="33"/>
  <c r="U89" i="33" s="1"/>
  <c r="C89" i="33"/>
  <c r="B89" i="33"/>
  <c r="P88" i="33"/>
  <c r="K88" i="33"/>
  <c r="L88" i="33" s="1"/>
  <c r="J88" i="33"/>
  <c r="V88" i="33" s="1"/>
  <c r="G88" i="33"/>
  <c r="E88" i="33"/>
  <c r="U88" i="33" s="1"/>
  <c r="C88" i="33"/>
  <c r="B88" i="33"/>
  <c r="P87" i="33"/>
  <c r="O87" i="33" s="1"/>
  <c r="K87" i="33"/>
  <c r="L87" i="33" s="1"/>
  <c r="J87" i="33"/>
  <c r="V87" i="33" s="1"/>
  <c r="G87" i="33"/>
  <c r="E87" i="33"/>
  <c r="U87" i="33" s="1"/>
  <c r="C87" i="33"/>
  <c r="B87" i="33"/>
  <c r="P86" i="33"/>
  <c r="K86" i="33"/>
  <c r="L86" i="33" s="1"/>
  <c r="J86" i="33"/>
  <c r="V86" i="33" s="1"/>
  <c r="G86" i="33"/>
  <c r="E86" i="33"/>
  <c r="U86" i="33" s="1"/>
  <c r="C86" i="33"/>
  <c r="B86" i="33"/>
  <c r="P85" i="33"/>
  <c r="K85" i="33"/>
  <c r="L85" i="33" s="1"/>
  <c r="J85" i="33"/>
  <c r="V85" i="33" s="1"/>
  <c r="G85" i="33"/>
  <c r="E85" i="33"/>
  <c r="U85" i="33" s="1"/>
  <c r="C85" i="33"/>
  <c r="B85" i="33"/>
  <c r="P84" i="33"/>
  <c r="K84" i="33"/>
  <c r="L84" i="33" s="1"/>
  <c r="J84" i="33"/>
  <c r="V84" i="33" s="1"/>
  <c r="G84" i="33"/>
  <c r="E84" i="33"/>
  <c r="U84" i="33" s="1"/>
  <c r="C84" i="33"/>
  <c r="B84" i="33"/>
  <c r="P83" i="33"/>
  <c r="K83" i="33"/>
  <c r="L83" i="33" s="1"/>
  <c r="J83" i="33"/>
  <c r="V83" i="33" s="1"/>
  <c r="G83" i="33"/>
  <c r="E83" i="33"/>
  <c r="U83" i="33" s="1"/>
  <c r="C83" i="33"/>
  <c r="B83" i="33"/>
  <c r="P82" i="33"/>
  <c r="K82" i="33"/>
  <c r="L82" i="33" s="1"/>
  <c r="J82" i="33"/>
  <c r="V82" i="33" s="1"/>
  <c r="G82" i="33"/>
  <c r="E82" i="33"/>
  <c r="U82" i="33" s="1"/>
  <c r="C82" i="33"/>
  <c r="B82" i="33"/>
  <c r="P81" i="33"/>
  <c r="K81" i="33"/>
  <c r="L81" i="33" s="1"/>
  <c r="J81" i="33"/>
  <c r="V81" i="33" s="1"/>
  <c r="G81" i="33"/>
  <c r="E81" i="33"/>
  <c r="U81" i="33" s="1"/>
  <c r="C81" i="33"/>
  <c r="B81" i="33"/>
  <c r="P80" i="33"/>
  <c r="O80" i="33" s="1"/>
  <c r="K80" i="33"/>
  <c r="L80" i="33" s="1"/>
  <c r="J80" i="33"/>
  <c r="V80" i="33" s="1"/>
  <c r="G80" i="33"/>
  <c r="E80" i="33"/>
  <c r="U80" i="33" s="1"/>
  <c r="C80" i="33"/>
  <c r="B80" i="33"/>
  <c r="P79" i="33"/>
  <c r="O79" i="33" s="1"/>
  <c r="K79" i="33"/>
  <c r="L79" i="33" s="1"/>
  <c r="J79" i="33"/>
  <c r="V79" i="33" s="1"/>
  <c r="G79" i="33"/>
  <c r="E79" i="33"/>
  <c r="U79" i="33" s="1"/>
  <c r="C79" i="33"/>
  <c r="B79" i="33"/>
  <c r="P78" i="33"/>
  <c r="K78" i="33"/>
  <c r="L78" i="33" s="1"/>
  <c r="J78" i="33"/>
  <c r="V78" i="33" s="1"/>
  <c r="G78" i="33"/>
  <c r="E78" i="33"/>
  <c r="U78" i="33" s="1"/>
  <c r="C78" i="33"/>
  <c r="B78" i="33"/>
  <c r="P77" i="33"/>
  <c r="K77" i="33"/>
  <c r="L77" i="33" s="1"/>
  <c r="J77" i="33"/>
  <c r="V77" i="33" s="1"/>
  <c r="G77" i="33"/>
  <c r="E77" i="33"/>
  <c r="U77" i="33" s="1"/>
  <c r="C77" i="33"/>
  <c r="B77" i="33"/>
  <c r="P76" i="33"/>
  <c r="O76" i="33" s="1"/>
  <c r="K76" i="33"/>
  <c r="L76" i="33" s="1"/>
  <c r="J76" i="33"/>
  <c r="V76" i="33" s="1"/>
  <c r="G76" i="33"/>
  <c r="E76" i="33"/>
  <c r="U76" i="33" s="1"/>
  <c r="C76" i="33"/>
  <c r="B76" i="33"/>
  <c r="P75" i="33"/>
  <c r="O75" i="33" s="1"/>
  <c r="K75" i="33"/>
  <c r="L75" i="33" s="1"/>
  <c r="J75" i="33"/>
  <c r="V75" i="33" s="1"/>
  <c r="G75" i="33"/>
  <c r="E75" i="33"/>
  <c r="U75" i="33" s="1"/>
  <c r="C75" i="33"/>
  <c r="B75" i="33"/>
  <c r="P74" i="33"/>
  <c r="K74" i="33"/>
  <c r="L74" i="33" s="1"/>
  <c r="J74" i="33"/>
  <c r="V74" i="33" s="1"/>
  <c r="G74" i="33"/>
  <c r="E74" i="33"/>
  <c r="U74" i="33" s="1"/>
  <c r="C74" i="33"/>
  <c r="B74" i="33"/>
  <c r="P73" i="33"/>
  <c r="K73" i="33"/>
  <c r="L73" i="33" s="1"/>
  <c r="J73" i="33"/>
  <c r="V73" i="33" s="1"/>
  <c r="G73" i="33"/>
  <c r="E73" i="33"/>
  <c r="U73" i="33" s="1"/>
  <c r="C73" i="33"/>
  <c r="B73" i="33"/>
  <c r="P72" i="33"/>
  <c r="O72" i="33" s="1"/>
  <c r="K72" i="33"/>
  <c r="L72" i="33" s="1"/>
  <c r="J72" i="33"/>
  <c r="V72" i="33" s="1"/>
  <c r="G72" i="33"/>
  <c r="E72" i="33"/>
  <c r="U72" i="33" s="1"/>
  <c r="C72" i="33"/>
  <c r="B72" i="33"/>
  <c r="P71" i="33"/>
  <c r="O71" i="33" s="1"/>
  <c r="K71" i="33"/>
  <c r="L71" i="33" s="1"/>
  <c r="J71" i="33"/>
  <c r="V71" i="33" s="1"/>
  <c r="G71" i="33"/>
  <c r="E71" i="33"/>
  <c r="U71" i="33" s="1"/>
  <c r="C71" i="33"/>
  <c r="B71" i="33"/>
  <c r="P70" i="33"/>
  <c r="O70" i="33" s="1"/>
  <c r="K70" i="33"/>
  <c r="L70" i="33" s="1"/>
  <c r="J70" i="33"/>
  <c r="V70" i="33" s="1"/>
  <c r="G70" i="33"/>
  <c r="E70" i="33"/>
  <c r="U70" i="33" s="1"/>
  <c r="C70" i="33"/>
  <c r="B70" i="33"/>
  <c r="P69" i="33"/>
  <c r="K69" i="33"/>
  <c r="L69" i="33" s="1"/>
  <c r="J69" i="33"/>
  <c r="V69" i="33" s="1"/>
  <c r="G69" i="33"/>
  <c r="E69" i="33"/>
  <c r="U69" i="33" s="1"/>
  <c r="C69" i="33"/>
  <c r="B69" i="33"/>
  <c r="P68" i="33"/>
  <c r="O68" i="33" s="1"/>
  <c r="K68" i="33"/>
  <c r="L68" i="33" s="1"/>
  <c r="J68" i="33"/>
  <c r="V68" i="33" s="1"/>
  <c r="G68" i="33"/>
  <c r="E68" i="33"/>
  <c r="U68" i="33" s="1"/>
  <c r="C68" i="33"/>
  <c r="B68" i="33"/>
  <c r="P67" i="33"/>
  <c r="O67" i="33" s="1"/>
  <c r="K67" i="33"/>
  <c r="L67" i="33" s="1"/>
  <c r="J67" i="33"/>
  <c r="V67" i="33" s="1"/>
  <c r="G67" i="33"/>
  <c r="E67" i="33"/>
  <c r="U67" i="33" s="1"/>
  <c r="C67" i="33"/>
  <c r="B67" i="33"/>
  <c r="P66" i="33"/>
  <c r="O66" i="33" s="1"/>
  <c r="K66" i="33"/>
  <c r="L66" i="33" s="1"/>
  <c r="J66" i="33"/>
  <c r="V66" i="33" s="1"/>
  <c r="G66" i="33"/>
  <c r="E66" i="33"/>
  <c r="U66" i="33" s="1"/>
  <c r="C66" i="33"/>
  <c r="B66" i="33"/>
  <c r="P65" i="33"/>
  <c r="O65" i="33" s="1"/>
  <c r="K65" i="33"/>
  <c r="L65" i="33" s="1"/>
  <c r="J65" i="33"/>
  <c r="V65" i="33" s="1"/>
  <c r="G65" i="33"/>
  <c r="E65" i="33"/>
  <c r="U65" i="33" s="1"/>
  <c r="C65" i="33"/>
  <c r="B65" i="33"/>
  <c r="P64" i="33"/>
  <c r="O64" i="33" s="1"/>
  <c r="K64" i="33"/>
  <c r="L64" i="33" s="1"/>
  <c r="J64" i="33"/>
  <c r="V64" i="33" s="1"/>
  <c r="G64" i="33"/>
  <c r="E64" i="33"/>
  <c r="U64" i="33" s="1"/>
  <c r="C64" i="33"/>
  <c r="B64" i="33"/>
  <c r="P63" i="33"/>
  <c r="O63" i="33" s="1"/>
  <c r="K63" i="33"/>
  <c r="L63" i="33" s="1"/>
  <c r="J63" i="33"/>
  <c r="V63" i="33" s="1"/>
  <c r="G63" i="33"/>
  <c r="E63" i="33"/>
  <c r="U63" i="33" s="1"/>
  <c r="C63" i="33"/>
  <c r="B63" i="33"/>
  <c r="P62" i="33"/>
  <c r="K62" i="33"/>
  <c r="L62" i="33" s="1"/>
  <c r="J62" i="33"/>
  <c r="V62" i="33" s="1"/>
  <c r="G62" i="33"/>
  <c r="E62" i="33"/>
  <c r="U62" i="33" s="1"/>
  <c r="C62" i="33"/>
  <c r="B62" i="33"/>
  <c r="P61" i="33"/>
  <c r="K61" i="33"/>
  <c r="L61" i="33" s="1"/>
  <c r="J61" i="33"/>
  <c r="V61" i="33" s="1"/>
  <c r="G61" i="33"/>
  <c r="E61" i="33"/>
  <c r="U61" i="33" s="1"/>
  <c r="C61" i="33"/>
  <c r="B61" i="33"/>
  <c r="P60" i="33"/>
  <c r="O60" i="33" s="1"/>
  <c r="K60" i="33"/>
  <c r="L60" i="33" s="1"/>
  <c r="J60" i="33"/>
  <c r="V60" i="33" s="1"/>
  <c r="G60" i="33"/>
  <c r="E60" i="33"/>
  <c r="U60" i="33" s="1"/>
  <c r="C60" i="33"/>
  <c r="B60" i="33"/>
  <c r="P59" i="33"/>
  <c r="O59" i="33" s="1"/>
  <c r="K59" i="33"/>
  <c r="L59" i="33" s="1"/>
  <c r="J59" i="33"/>
  <c r="V59" i="33" s="1"/>
  <c r="G59" i="33"/>
  <c r="E59" i="33"/>
  <c r="U59" i="33" s="1"/>
  <c r="C59" i="33"/>
  <c r="B59" i="33"/>
  <c r="P58" i="33"/>
  <c r="K58" i="33"/>
  <c r="L58" i="33" s="1"/>
  <c r="J58" i="33"/>
  <c r="V58" i="33" s="1"/>
  <c r="G58" i="33"/>
  <c r="E58" i="33"/>
  <c r="U58" i="33" s="1"/>
  <c r="C58" i="33"/>
  <c r="B58" i="33"/>
  <c r="P57" i="33"/>
  <c r="O57" i="33" s="1"/>
  <c r="K57" i="33"/>
  <c r="L57" i="33" s="1"/>
  <c r="J57" i="33"/>
  <c r="V57" i="33" s="1"/>
  <c r="G57" i="33"/>
  <c r="E57" i="33"/>
  <c r="U57" i="33" s="1"/>
  <c r="C57" i="33"/>
  <c r="B57" i="33"/>
  <c r="P56" i="33"/>
  <c r="O56" i="33" s="1"/>
  <c r="K56" i="33"/>
  <c r="L56" i="33" s="1"/>
  <c r="J56" i="33"/>
  <c r="V56" i="33" s="1"/>
  <c r="G56" i="33"/>
  <c r="E56" i="33"/>
  <c r="U56" i="33" s="1"/>
  <c r="C56" i="33"/>
  <c r="B56" i="33"/>
  <c r="P55" i="33"/>
  <c r="O55" i="33" s="1"/>
  <c r="K55" i="33"/>
  <c r="L55" i="33" s="1"/>
  <c r="J55" i="33"/>
  <c r="V55" i="33" s="1"/>
  <c r="G55" i="33"/>
  <c r="E55" i="33"/>
  <c r="U55" i="33" s="1"/>
  <c r="C55" i="33"/>
  <c r="B55" i="33"/>
  <c r="P54" i="33"/>
  <c r="K54" i="33"/>
  <c r="L54" i="33" s="1"/>
  <c r="J54" i="33"/>
  <c r="V54" i="33" s="1"/>
  <c r="G54" i="33"/>
  <c r="E54" i="33"/>
  <c r="U54" i="33" s="1"/>
  <c r="C54" i="33"/>
  <c r="B54" i="33"/>
  <c r="P53" i="33"/>
  <c r="O53" i="33" s="1"/>
  <c r="K53" i="33"/>
  <c r="L53" i="33" s="1"/>
  <c r="J53" i="33"/>
  <c r="V53" i="33" s="1"/>
  <c r="G53" i="33"/>
  <c r="E53" i="33"/>
  <c r="U53" i="33" s="1"/>
  <c r="C53" i="33"/>
  <c r="B53" i="33"/>
  <c r="P52" i="33"/>
  <c r="K52" i="33"/>
  <c r="L52" i="33" s="1"/>
  <c r="J52" i="33"/>
  <c r="V52" i="33" s="1"/>
  <c r="G52" i="33"/>
  <c r="E52" i="33"/>
  <c r="U52" i="33" s="1"/>
  <c r="C52" i="33"/>
  <c r="B52" i="33"/>
  <c r="P51" i="33"/>
  <c r="O51" i="33" s="1"/>
  <c r="K51" i="33"/>
  <c r="L51" i="33" s="1"/>
  <c r="J51" i="33"/>
  <c r="V51" i="33" s="1"/>
  <c r="G51" i="33"/>
  <c r="E51" i="33"/>
  <c r="U51" i="33" s="1"/>
  <c r="C51" i="33"/>
  <c r="B51" i="33"/>
  <c r="P50" i="33"/>
  <c r="O50" i="33" s="1"/>
  <c r="K50" i="33"/>
  <c r="L50" i="33" s="1"/>
  <c r="J50" i="33"/>
  <c r="V50" i="33" s="1"/>
  <c r="G50" i="33"/>
  <c r="E50" i="33"/>
  <c r="U50" i="33" s="1"/>
  <c r="C50" i="33"/>
  <c r="B50" i="33"/>
  <c r="P49" i="33"/>
  <c r="O49" i="33" s="1"/>
  <c r="K49" i="33"/>
  <c r="L49" i="33" s="1"/>
  <c r="J49" i="33"/>
  <c r="V49" i="33" s="1"/>
  <c r="G49" i="33"/>
  <c r="E49" i="33"/>
  <c r="U49" i="33" s="1"/>
  <c r="C49" i="33"/>
  <c r="B49" i="33"/>
  <c r="P48" i="33"/>
  <c r="O48" i="33" s="1"/>
  <c r="K48" i="33"/>
  <c r="L48" i="33" s="1"/>
  <c r="J48" i="33"/>
  <c r="V48" i="33" s="1"/>
  <c r="G48" i="33"/>
  <c r="E48" i="33"/>
  <c r="U48" i="33" s="1"/>
  <c r="C48" i="33"/>
  <c r="B48" i="33"/>
  <c r="P47" i="33"/>
  <c r="O47" i="33" s="1"/>
  <c r="K47" i="33"/>
  <c r="L47" i="33" s="1"/>
  <c r="J47" i="33"/>
  <c r="V47" i="33" s="1"/>
  <c r="G47" i="33"/>
  <c r="E47" i="33"/>
  <c r="U47" i="33" s="1"/>
  <c r="C47" i="33"/>
  <c r="B47" i="33"/>
  <c r="P46" i="33"/>
  <c r="O46" i="33" s="1"/>
  <c r="K46" i="33"/>
  <c r="L46" i="33" s="1"/>
  <c r="J46" i="33"/>
  <c r="V46" i="33" s="1"/>
  <c r="G46" i="33"/>
  <c r="E46" i="33"/>
  <c r="U46" i="33" s="1"/>
  <c r="C46" i="33"/>
  <c r="B46" i="33"/>
  <c r="P45" i="33"/>
  <c r="O45" i="33" s="1"/>
  <c r="K45" i="33"/>
  <c r="L45" i="33" s="1"/>
  <c r="J45" i="33"/>
  <c r="V45" i="33" s="1"/>
  <c r="G45" i="33"/>
  <c r="E45" i="33"/>
  <c r="U45" i="33" s="1"/>
  <c r="C45" i="33"/>
  <c r="B45" i="33"/>
  <c r="P44" i="33"/>
  <c r="O44" i="33" s="1"/>
  <c r="K44" i="33"/>
  <c r="L44" i="33" s="1"/>
  <c r="J44" i="33"/>
  <c r="V44" i="33" s="1"/>
  <c r="G44" i="33"/>
  <c r="E44" i="33"/>
  <c r="U44" i="33" s="1"/>
  <c r="C44" i="33"/>
  <c r="B44" i="33"/>
  <c r="P43" i="33"/>
  <c r="O43" i="33" s="1"/>
  <c r="K43" i="33"/>
  <c r="L43" i="33" s="1"/>
  <c r="J43" i="33"/>
  <c r="V43" i="33" s="1"/>
  <c r="G43" i="33"/>
  <c r="E43" i="33"/>
  <c r="U43" i="33" s="1"/>
  <c r="C43" i="33"/>
  <c r="B43" i="33"/>
  <c r="P42" i="33"/>
  <c r="O42" i="33" s="1"/>
  <c r="K42" i="33"/>
  <c r="L42" i="33" s="1"/>
  <c r="J42" i="33"/>
  <c r="V42" i="33" s="1"/>
  <c r="G42" i="33"/>
  <c r="E42" i="33"/>
  <c r="U42" i="33" s="1"/>
  <c r="C42" i="33"/>
  <c r="B42" i="33"/>
  <c r="P41" i="33"/>
  <c r="O41" i="33" s="1"/>
  <c r="K41" i="33"/>
  <c r="L41" i="33" s="1"/>
  <c r="J41" i="33"/>
  <c r="V41" i="33" s="1"/>
  <c r="G41" i="33"/>
  <c r="E41" i="33"/>
  <c r="U41" i="33" s="1"/>
  <c r="C41" i="33"/>
  <c r="B41" i="33"/>
  <c r="P40" i="33"/>
  <c r="K40" i="33"/>
  <c r="L40" i="33" s="1"/>
  <c r="J40" i="33"/>
  <c r="V40" i="33" s="1"/>
  <c r="G40" i="33"/>
  <c r="E40" i="33"/>
  <c r="U40" i="33" s="1"/>
  <c r="C40" i="33"/>
  <c r="B40" i="33"/>
  <c r="P39" i="33"/>
  <c r="O39" i="33" s="1"/>
  <c r="K39" i="33"/>
  <c r="L39" i="33" s="1"/>
  <c r="J39" i="33"/>
  <c r="V39" i="33" s="1"/>
  <c r="G39" i="33"/>
  <c r="E39" i="33"/>
  <c r="U39" i="33" s="1"/>
  <c r="C39" i="33"/>
  <c r="P38" i="33"/>
  <c r="O38" i="33" s="1"/>
  <c r="K38" i="33"/>
  <c r="L38" i="33" s="1"/>
  <c r="J38" i="33"/>
  <c r="V38" i="33" s="1"/>
  <c r="G38" i="33"/>
  <c r="E38" i="33"/>
  <c r="U38" i="33" s="1"/>
  <c r="C38" i="33"/>
  <c r="P37" i="33"/>
  <c r="O37" i="33" s="1"/>
  <c r="K37" i="33"/>
  <c r="L37" i="33" s="1"/>
  <c r="J37" i="33"/>
  <c r="V37" i="33" s="1"/>
  <c r="G37" i="33"/>
  <c r="E37" i="33"/>
  <c r="U37" i="33" s="1"/>
  <c r="C37" i="33"/>
  <c r="P36" i="33"/>
  <c r="O36" i="33" s="1"/>
  <c r="K36" i="33"/>
  <c r="L36" i="33" s="1"/>
  <c r="J36" i="33"/>
  <c r="V36" i="33" s="1"/>
  <c r="G36" i="33"/>
  <c r="E36" i="33"/>
  <c r="U36" i="33" s="1"/>
  <c r="C36" i="33"/>
  <c r="P35" i="33"/>
  <c r="O35" i="33" s="1"/>
  <c r="K35" i="33"/>
  <c r="L35" i="33" s="1"/>
  <c r="J35" i="33"/>
  <c r="V35" i="33" s="1"/>
  <c r="G35" i="33"/>
  <c r="E35" i="33"/>
  <c r="U35" i="33" s="1"/>
  <c r="C35" i="33"/>
  <c r="P34" i="33"/>
  <c r="O34" i="33" s="1"/>
  <c r="K34" i="33"/>
  <c r="L34" i="33" s="1"/>
  <c r="J34" i="33"/>
  <c r="V34" i="33" s="1"/>
  <c r="G34" i="33"/>
  <c r="E34" i="33"/>
  <c r="U34" i="33" s="1"/>
  <c r="C34" i="33"/>
  <c r="P33" i="33"/>
  <c r="O33" i="33" s="1"/>
  <c r="K33" i="33"/>
  <c r="L33" i="33" s="1"/>
  <c r="J33" i="33"/>
  <c r="V33" i="33" s="1"/>
  <c r="G33" i="33"/>
  <c r="E33" i="33"/>
  <c r="U33" i="33" s="1"/>
  <c r="C33" i="33"/>
  <c r="P32" i="33"/>
  <c r="O32" i="33" s="1"/>
  <c r="K32" i="33"/>
  <c r="L32" i="33" s="1"/>
  <c r="J32" i="33"/>
  <c r="V32" i="33" s="1"/>
  <c r="G32" i="33"/>
  <c r="E32" i="33"/>
  <c r="U32" i="33" s="1"/>
  <c r="C32" i="33"/>
  <c r="P31" i="33"/>
  <c r="K31" i="33"/>
  <c r="L31" i="33" s="1"/>
  <c r="J31" i="33"/>
  <c r="V31" i="33" s="1"/>
  <c r="G31" i="33"/>
  <c r="E31" i="33"/>
  <c r="U31" i="33" s="1"/>
  <c r="C31" i="33"/>
  <c r="P30" i="33"/>
  <c r="O30" i="33" s="1"/>
  <c r="K30" i="33"/>
  <c r="L30" i="33" s="1"/>
  <c r="J30" i="33"/>
  <c r="V30" i="33" s="1"/>
  <c r="G30" i="33"/>
  <c r="E30" i="33"/>
  <c r="U30" i="33" s="1"/>
  <c r="C30" i="33"/>
  <c r="P29" i="33"/>
  <c r="O29" i="33" s="1"/>
  <c r="K29" i="33"/>
  <c r="L29" i="33" s="1"/>
  <c r="J29" i="33"/>
  <c r="V29" i="33" s="1"/>
  <c r="G29" i="33"/>
  <c r="E29" i="33"/>
  <c r="U29" i="33" s="1"/>
  <c r="C29" i="33"/>
  <c r="P28" i="33"/>
  <c r="O28" i="33" s="1"/>
  <c r="K28" i="33"/>
  <c r="L28" i="33" s="1"/>
  <c r="J28" i="33"/>
  <c r="V28" i="33" s="1"/>
  <c r="G28" i="33"/>
  <c r="E28" i="33"/>
  <c r="U28" i="33" s="1"/>
  <c r="C28" i="33"/>
  <c r="P27" i="33"/>
  <c r="O27" i="33" s="1"/>
  <c r="K27" i="33"/>
  <c r="L27" i="33" s="1"/>
  <c r="J27" i="33"/>
  <c r="V27" i="33" s="1"/>
  <c r="G27" i="33"/>
  <c r="E27" i="33"/>
  <c r="U27" i="33" s="1"/>
  <c r="C27" i="33"/>
  <c r="P26" i="33"/>
  <c r="O26" i="33" s="1"/>
  <c r="K26" i="33"/>
  <c r="L26" i="33" s="1"/>
  <c r="J26" i="33"/>
  <c r="V26" i="33" s="1"/>
  <c r="G26" i="33"/>
  <c r="E26" i="33"/>
  <c r="U26" i="33" s="1"/>
  <c r="C26" i="33"/>
  <c r="P25" i="33"/>
  <c r="O25" i="33" s="1"/>
  <c r="K25" i="33"/>
  <c r="L25" i="33" s="1"/>
  <c r="J25" i="33"/>
  <c r="V25" i="33" s="1"/>
  <c r="G25" i="33"/>
  <c r="E25" i="33"/>
  <c r="U25" i="33" s="1"/>
  <c r="C25" i="33"/>
  <c r="P24" i="33"/>
  <c r="O24" i="33" s="1"/>
  <c r="K24" i="33"/>
  <c r="L24" i="33" s="1"/>
  <c r="J24" i="33"/>
  <c r="V24" i="33" s="1"/>
  <c r="G24" i="33"/>
  <c r="E24" i="33"/>
  <c r="U24" i="33" s="1"/>
  <c r="C24" i="33"/>
  <c r="P23" i="33"/>
  <c r="O23" i="33" s="1"/>
  <c r="K23" i="33"/>
  <c r="L23" i="33" s="1"/>
  <c r="J23" i="33"/>
  <c r="V23" i="33" s="1"/>
  <c r="G23" i="33"/>
  <c r="E23" i="33"/>
  <c r="U23" i="33" s="1"/>
  <c r="C23" i="33"/>
  <c r="P22" i="33"/>
  <c r="O22" i="33" s="1"/>
  <c r="K22" i="33"/>
  <c r="L22" i="33" s="1"/>
  <c r="J22" i="33"/>
  <c r="V22" i="33" s="1"/>
  <c r="G22" i="33"/>
  <c r="E22" i="33"/>
  <c r="U22" i="33" s="1"/>
  <c r="C22" i="33"/>
  <c r="P21" i="33"/>
  <c r="O21" i="33" s="1"/>
  <c r="K21" i="33"/>
  <c r="L21" i="33" s="1"/>
  <c r="J21" i="33"/>
  <c r="V21" i="33" s="1"/>
  <c r="G21" i="33"/>
  <c r="E21" i="33"/>
  <c r="U21" i="33" s="1"/>
  <c r="C21" i="33"/>
  <c r="P20" i="33"/>
  <c r="O20" i="33" s="1"/>
  <c r="K20" i="33"/>
  <c r="L20" i="33" s="1"/>
  <c r="J20" i="33"/>
  <c r="V20" i="33" s="1"/>
  <c r="G20" i="33"/>
  <c r="E20" i="33"/>
  <c r="U20" i="33" s="1"/>
  <c r="C20" i="33"/>
  <c r="P19" i="33"/>
  <c r="O19" i="33" s="1"/>
  <c r="K19" i="33"/>
  <c r="L19" i="33" s="1"/>
  <c r="J19" i="33"/>
  <c r="V19" i="33" s="1"/>
  <c r="G19" i="33"/>
  <c r="E19" i="33"/>
  <c r="U19" i="33" s="1"/>
  <c r="C19" i="33"/>
  <c r="P18" i="33"/>
  <c r="O18" i="33" s="1"/>
  <c r="K18" i="33"/>
  <c r="L18" i="33" s="1"/>
  <c r="J18" i="33"/>
  <c r="V18" i="33" s="1"/>
  <c r="G18" i="33"/>
  <c r="E18" i="33"/>
  <c r="U18" i="33" s="1"/>
  <c r="C18" i="33"/>
  <c r="P17" i="33"/>
  <c r="O17" i="33" s="1"/>
  <c r="K17" i="33"/>
  <c r="L17" i="33" s="1"/>
  <c r="J17" i="33"/>
  <c r="V17" i="33" s="1"/>
  <c r="G17" i="33"/>
  <c r="E17" i="33"/>
  <c r="U17" i="33" s="1"/>
  <c r="C17" i="33"/>
  <c r="B17" i="33"/>
  <c r="B18" i="33"/>
  <c r="B19" i="33"/>
  <c r="B20" i="33"/>
  <c r="B21" i="33"/>
  <c r="B22" i="33"/>
  <c r="B23" i="33"/>
  <c r="B24" i="33"/>
  <c r="B25" i="33"/>
  <c r="B26" i="33"/>
  <c r="B27" i="33"/>
  <c r="B28" i="33"/>
  <c r="B29" i="33"/>
  <c r="B30" i="33"/>
  <c r="B31" i="33"/>
  <c r="B32" i="33"/>
  <c r="B33" i="33"/>
  <c r="B34" i="33"/>
  <c r="B35" i="33"/>
  <c r="B36" i="33"/>
  <c r="B37" i="33"/>
  <c r="B38" i="33"/>
  <c r="B39" i="33"/>
  <c r="G9" i="33"/>
  <c r="V612" i="32"/>
  <c r="V611" i="32"/>
  <c r="V610" i="32"/>
  <c r="V609" i="32"/>
  <c r="V608" i="32"/>
  <c r="V607" i="32"/>
  <c r="V606" i="32"/>
  <c r="V605" i="32"/>
  <c r="V604" i="32"/>
  <c r="V603" i="32"/>
  <c r="V602" i="32"/>
  <c r="V601" i="32"/>
  <c r="V600" i="32"/>
  <c r="V599" i="32"/>
  <c r="V598" i="32"/>
  <c r="V597" i="32"/>
  <c r="V596" i="32"/>
  <c r="V595" i="32"/>
  <c r="V594" i="32"/>
  <c r="V593" i="32"/>
  <c r="V592" i="32"/>
  <c r="V591" i="32"/>
  <c r="V590" i="32"/>
  <c r="V589" i="32"/>
  <c r="V588" i="32"/>
  <c r="V587" i="32"/>
  <c r="V586" i="32"/>
  <c r="V585" i="32"/>
  <c r="V584" i="32"/>
  <c r="V583" i="32"/>
  <c r="V582" i="32"/>
  <c r="V581" i="32"/>
  <c r="V580" i="32"/>
  <c r="V579" i="32"/>
  <c r="V578" i="32"/>
  <c r="W577" i="32"/>
  <c r="V577" i="32"/>
  <c r="W576" i="32"/>
  <c r="V576" i="32"/>
  <c r="W575" i="32"/>
  <c r="V575" i="32"/>
  <c r="W574" i="32"/>
  <c r="V574" i="32"/>
  <c r="W573" i="32"/>
  <c r="V573" i="32"/>
  <c r="W572" i="32"/>
  <c r="V572" i="32"/>
  <c r="W571" i="32"/>
  <c r="V571" i="32"/>
  <c r="W570" i="32"/>
  <c r="V570" i="32"/>
  <c r="W569" i="32"/>
  <c r="V569" i="32"/>
  <c r="W568" i="32"/>
  <c r="V568" i="32"/>
  <c r="W567" i="32"/>
  <c r="V567" i="32"/>
  <c r="W566" i="32"/>
  <c r="V566" i="32"/>
  <c r="W565" i="32"/>
  <c r="V565" i="32"/>
  <c r="W564" i="32"/>
  <c r="V564" i="32"/>
  <c r="W563" i="32"/>
  <c r="V563" i="32"/>
  <c r="W562" i="32"/>
  <c r="V562" i="32"/>
  <c r="W561" i="32"/>
  <c r="V561" i="32"/>
  <c r="W560" i="32"/>
  <c r="V560" i="32"/>
  <c r="W559" i="32"/>
  <c r="V559" i="32"/>
  <c r="W558" i="32"/>
  <c r="V558" i="32"/>
  <c r="W557" i="32"/>
  <c r="V557" i="32"/>
  <c r="W556" i="32"/>
  <c r="V556" i="32"/>
  <c r="W555" i="32"/>
  <c r="V555" i="32"/>
  <c r="W554" i="32"/>
  <c r="V554" i="32"/>
  <c r="W553" i="32"/>
  <c r="V553" i="32"/>
  <c r="W552" i="32"/>
  <c r="V552" i="32"/>
  <c r="W551" i="32"/>
  <c r="V551" i="32"/>
  <c r="W550" i="32"/>
  <c r="V550" i="32"/>
  <c r="W549" i="32"/>
  <c r="V549" i="32"/>
  <c r="W548" i="32"/>
  <c r="V548" i="32"/>
  <c r="W547" i="32"/>
  <c r="V547" i="32"/>
  <c r="W546" i="32"/>
  <c r="V546" i="32"/>
  <c r="W545" i="32"/>
  <c r="V545" i="32"/>
  <c r="W544" i="32"/>
  <c r="V544" i="32"/>
  <c r="W543" i="32"/>
  <c r="V543" i="32"/>
  <c r="W542" i="32"/>
  <c r="V542" i="32"/>
  <c r="W541" i="32"/>
  <c r="V541" i="32"/>
  <c r="W540" i="32"/>
  <c r="V540" i="32"/>
  <c r="W539" i="32"/>
  <c r="V539" i="32"/>
  <c r="W538" i="32"/>
  <c r="V538" i="32"/>
  <c r="W537" i="32"/>
  <c r="V537" i="32"/>
  <c r="W536" i="32"/>
  <c r="V536" i="32"/>
  <c r="W535" i="32"/>
  <c r="V535" i="32"/>
  <c r="W534" i="32"/>
  <c r="V534" i="32"/>
  <c r="W533" i="32"/>
  <c r="V533" i="32"/>
  <c r="W532" i="32"/>
  <c r="V532" i="32"/>
  <c r="W531" i="32"/>
  <c r="V531" i="32"/>
  <c r="W530" i="32"/>
  <c r="V530" i="32"/>
  <c r="W529" i="32"/>
  <c r="V529" i="32"/>
  <c r="W528" i="32"/>
  <c r="V528" i="32"/>
  <c r="W527" i="32"/>
  <c r="V527" i="32"/>
  <c r="W526" i="32"/>
  <c r="V526" i="32"/>
  <c r="W525" i="32"/>
  <c r="V525" i="32"/>
  <c r="W524" i="32"/>
  <c r="V524" i="32"/>
  <c r="W523" i="32"/>
  <c r="V523" i="32"/>
  <c r="W522" i="32"/>
  <c r="V522" i="32"/>
  <c r="W521" i="32"/>
  <c r="V521" i="32"/>
  <c r="W520" i="32"/>
  <c r="V520" i="32"/>
  <c r="W519" i="32"/>
  <c r="V519" i="32"/>
  <c r="W518" i="32"/>
  <c r="V518" i="32"/>
  <c r="W517" i="32"/>
  <c r="V517" i="32"/>
  <c r="W516" i="32"/>
  <c r="V516" i="32"/>
  <c r="W515" i="32"/>
  <c r="V515" i="32"/>
  <c r="W514" i="32"/>
  <c r="V514" i="32"/>
  <c r="W513" i="32"/>
  <c r="V513" i="32"/>
  <c r="W512" i="32"/>
  <c r="V512" i="32"/>
  <c r="W511" i="32"/>
  <c r="V511" i="32"/>
  <c r="W510" i="32"/>
  <c r="V510" i="32"/>
  <c r="W509" i="32"/>
  <c r="V509" i="32"/>
  <c r="W508" i="32"/>
  <c r="V508" i="32"/>
  <c r="W507" i="32"/>
  <c r="V507" i="32"/>
  <c r="W506" i="32"/>
  <c r="V506" i="32"/>
  <c r="W505" i="32"/>
  <c r="V505" i="32"/>
  <c r="W504" i="32"/>
  <c r="V504" i="32"/>
  <c r="W503" i="32"/>
  <c r="V503" i="32"/>
  <c r="W502" i="32"/>
  <c r="V502" i="32"/>
  <c r="W501" i="32"/>
  <c r="V501" i="32"/>
  <c r="W500" i="32"/>
  <c r="V500" i="32"/>
  <c r="W499" i="32"/>
  <c r="V499" i="32"/>
  <c r="W498" i="32"/>
  <c r="V498" i="32"/>
  <c r="W497" i="32"/>
  <c r="V497" i="32"/>
  <c r="W496" i="32"/>
  <c r="V496" i="32"/>
  <c r="W495" i="32"/>
  <c r="V495" i="32"/>
  <c r="W494" i="32"/>
  <c r="V494" i="32"/>
  <c r="W493" i="32"/>
  <c r="V493" i="32"/>
  <c r="W492" i="32"/>
  <c r="V492" i="32"/>
  <c r="W491" i="32"/>
  <c r="V491" i="32"/>
  <c r="W490" i="32"/>
  <c r="V490" i="32"/>
  <c r="W489" i="32"/>
  <c r="V489" i="32"/>
  <c r="W488" i="32"/>
  <c r="V488" i="32"/>
  <c r="W487" i="32"/>
  <c r="V487" i="32"/>
  <c r="W486" i="32"/>
  <c r="V486" i="32"/>
  <c r="W485" i="32"/>
  <c r="V485" i="32"/>
  <c r="W484" i="32"/>
  <c r="V484" i="32"/>
  <c r="W483" i="32"/>
  <c r="V483" i="32"/>
  <c r="W482" i="32"/>
  <c r="V482" i="32"/>
  <c r="W481" i="32"/>
  <c r="V481" i="32"/>
  <c r="W480" i="32"/>
  <c r="V480" i="32"/>
  <c r="W479" i="32"/>
  <c r="V479" i="32"/>
  <c r="W478" i="32"/>
  <c r="V478" i="32"/>
  <c r="W477" i="32"/>
  <c r="V477" i="32"/>
  <c r="W476" i="32"/>
  <c r="V476" i="32"/>
  <c r="W475" i="32"/>
  <c r="V475" i="32"/>
  <c r="W474" i="32"/>
  <c r="V474" i="32"/>
  <c r="W473" i="32"/>
  <c r="V473" i="32"/>
  <c r="W472" i="32"/>
  <c r="V472" i="32"/>
  <c r="W471" i="32"/>
  <c r="V471" i="32"/>
  <c r="W470" i="32"/>
  <c r="V470" i="32"/>
  <c r="W469" i="32"/>
  <c r="V469" i="32"/>
  <c r="W468" i="32"/>
  <c r="V468" i="32"/>
  <c r="W467" i="32"/>
  <c r="V467" i="32"/>
  <c r="W466" i="32"/>
  <c r="V466" i="32"/>
  <c r="W465" i="32"/>
  <c r="V465" i="32"/>
  <c r="W464" i="32"/>
  <c r="V464" i="32"/>
  <c r="W463" i="32"/>
  <c r="V463" i="32"/>
  <c r="W462" i="32"/>
  <c r="V462" i="32"/>
  <c r="W461" i="32"/>
  <c r="V461" i="32"/>
  <c r="W460" i="32"/>
  <c r="V460" i="32"/>
  <c r="W459" i="32"/>
  <c r="V459" i="32"/>
  <c r="W458" i="32"/>
  <c r="V458" i="32"/>
  <c r="W457" i="32"/>
  <c r="V457" i="32"/>
  <c r="W456" i="32"/>
  <c r="V456" i="32"/>
  <c r="W455" i="32"/>
  <c r="V455" i="32"/>
  <c r="W454" i="32"/>
  <c r="V454" i="32"/>
  <c r="W453" i="32"/>
  <c r="V453" i="32"/>
  <c r="W452" i="32"/>
  <c r="V452" i="32"/>
  <c r="W451" i="32"/>
  <c r="V451" i="32"/>
  <c r="W450" i="32"/>
  <c r="V450" i="32"/>
  <c r="W449" i="32"/>
  <c r="V449" i="32"/>
  <c r="W448" i="32"/>
  <c r="V448" i="32"/>
  <c r="W447" i="32"/>
  <c r="V447" i="32"/>
  <c r="W446" i="32"/>
  <c r="V446" i="32"/>
  <c r="W445" i="32"/>
  <c r="V445" i="32"/>
  <c r="W444" i="32"/>
  <c r="V444" i="32"/>
  <c r="W443" i="32"/>
  <c r="V443" i="32"/>
  <c r="W442" i="32"/>
  <c r="V442" i="32"/>
  <c r="W441" i="32"/>
  <c r="V441" i="32"/>
  <c r="W440" i="32"/>
  <c r="V440" i="32"/>
  <c r="W439" i="32"/>
  <c r="V439" i="32"/>
  <c r="W438" i="32"/>
  <c r="V438" i="32"/>
  <c r="W437" i="32"/>
  <c r="V437" i="32"/>
  <c r="W436" i="32"/>
  <c r="V436" i="32"/>
  <c r="W435" i="32"/>
  <c r="V435" i="32"/>
  <c r="W434" i="32"/>
  <c r="V434" i="32"/>
  <c r="W433" i="32"/>
  <c r="V433" i="32"/>
  <c r="W432" i="32"/>
  <c r="V432" i="32"/>
  <c r="W431" i="32"/>
  <c r="V431" i="32"/>
  <c r="W430" i="32"/>
  <c r="V430" i="32"/>
  <c r="W429" i="32"/>
  <c r="V429" i="32"/>
  <c r="W428" i="32"/>
  <c r="V428" i="32"/>
  <c r="W427" i="32"/>
  <c r="V427" i="32"/>
  <c r="W426" i="32"/>
  <c r="V426" i="32"/>
  <c r="W425" i="32"/>
  <c r="V425" i="32"/>
  <c r="W424" i="32"/>
  <c r="V424" i="32"/>
  <c r="W423" i="32"/>
  <c r="V423" i="32"/>
  <c r="W422" i="32"/>
  <c r="V422" i="32"/>
  <c r="W421" i="32"/>
  <c r="V421" i="32"/>
  <c r="W420" i="32"/>
  <c r="V420" i="32"/>
  <c r="W419" i="32"/>
  <c r="V419" i="32"/>
  <c r="W418" i="32"/>
  <c r="V418" i="32"/>
  <c r="W417" i="32"/>
  <c r="V417" i="32"/>
  <c r="W416" i="32"/>
  <c r="V416" i="32"/>
  <c r="W415" i="32"/>
  <c r="V415" i="32"/>
  <c r="W414" i="32"/>
  <c r="V414" i="32"/>
  <c r="W413" i="32"/>
  <c r="V413" i="32"/>
  <c r="W412" i="32"/>
  <c r="V412" i="32"/>
  <c r="W411" i="32"/>
  <c r="V411" i="32"/>
  <c r="W410" i="32"/>
  <c r="V410" i="32"/>
  <c r="W409" i="32"/>
  <c r="V409" i="32"/>
  <c r="W408" i="32"/>
  <c r="V408" i="32"/>
  <c r="W407" i="32"/>
  <c r="V407" i="32"/>
  <c r="W406" i="32"/>
  <c r="V406" i="32"/>
  <c r="W405" i="32"/>
  <c r="V405" i="32"/>
  <c r="W404" i="32"/>
  <c r="V404" i="32"/>
  <c r="W403" i="32"/>
  <c r="V403" i="32"/>
  <c r="W402" i="32"/>
  <c r="V402" i="32"/>
  <c r="W401" i="32"/>
  <c r="V401" i="32"/>
  <c r="W400" i="32"/>
  <c r="V400" i="32"/>
  <c r="W399" i="32"/>
  <c r="V399" i="32"/>
  <c r="W398" i="32"/>
  <c r="V398" i="32"/>
  <c r="W397" i="32"/>
  <c r="V397" i="32"/>
  <c r="W396" i="32"/>
  <c r="V396" i="32"/>
  <c r="W395" i="32"/>
  <c r="V395" i="32"/>
  <c r="W394" i="32"/>
  <c r="V394" i="32"/>
  <c r="W393" i="32"/>
  <c r="V393" i="32"/>
  <c r="W392" i="32"/>
  <c r="V392" i="32"/>
  <c r="W391" i="32"/>
  <c r="V391" i="32"/>
  <c r="W390" i="32"/>
  <c r="V390" i="32"/>
  <c r="W389" i="32"/>
  <c r="V389" i="32"/>
  <c r="W388" i="32"/>
  <c r="V388" i="32"/>
  <c r="W387" i="32"/>
  <c r="V387" i="32"/>
  <c r="W386" i="32"/>
  <c r="V386" i="32"/>
  <c r="W385" i="32"/>
  <c r="V385" i="32"/>
  <c r="W384" i="32"/>
  <c r="V384" i="32"/>
  <c r="W383" i="32"/>
  <c r="V383" i="32"/>
  <c r="W382" i="32"/>
  <c r="V382" i="32"/>
  <c r="W381" i="32"/>
  <c r="V381" i="32"/>
  <c r="W380" i="32"/>
  <c r="V380" i="32"/>
  <c r="W379" i="32"/>
  <c r="V379" i="32"/>
  <c r="W378" i="32"/>
  <c r="V378" i="32"/>
  <c r="W377" i="32"/>
  <c r="V377" i="32"/>
  <c r="W376" i="32"/>
  <c r="V376" i="32"/>
  <c r="W375" i="32"/>
  <c r="V375" i="32"/>
  <c r="W374" i="32"/>
  <c r="V374" i="32"/>
  <c r="W373" i="32"/>
  <c r="V373" i="32"/>
  <c r="W372" i="32"/>
  <c r="V372" i="32"/>
  <c r="W371" i="32"/>
  <c r="V371" i="32"/>
  <c r="W370" i="32"/>
  <c r="V370" i="32"/>
  <c r="W369" i="32"/>
  <c r="V369" i="32"/>
  <c r="W368" i="32"/>
  <c r="V368" i="32"/>
  <c r="W367" i="32"/>
  <c r="V367" i="32"/>
  <c r="W366" i="32"/>
  <c r="V366" i="32"/>
  <c r="W365" i="32"/>
  <c r="V365" i="32"/>
  <c r="W364" i="32"/>
  <c r="V364" i="32"/>
  <c r="W363" i="32"/>
  <c r="V363" i="32"/>
  <c r="W362" i="32"/>
  <c r="V362" i="32"/>
  <c r="W361" i="32"/>
  <c r="V361" i="32"/>
  <c r="W360" i="32"/>
  <c r="V360" i="32"/>
  <c r="W359" i="32"/>
  <c r="V359" i="32"/>
  <c r="W358" i="32"/>
  <c r="V358" i="32"/>
  <c r="W357" i="32"/>
  <c r="V357" i="32"/>
  <c r="W356" i="32"/>
  <c r="V356" i="32"/>
  <c r="W355" i="32"/>
  <c r="V355" i="32"/>
  <c r="W354" i="32"/>
  <c r="V354" i="32"/>
  <c r="W353" i="32"/>
  <c r="V353" i="32"/>
  <c r="W352" i="32"/>
  <c r="V352" i="32"/>
  <c r="W351" i="32"/>
  <c r="V351" i="32"/>
  <c r="W350" i="32"/>
  <c r="V350" i="32"/>
  <c r="W349" i="32"/>
  <c r="V349" i="32"/>
  <c r="W348" i="32"/>
  <c r="V348" i="32"/>
  <c r="W347" i="32"/>
  <c r="V347" i="32"/>
  <c r="W346" i="32"/>
  <c r="V346" i="32"/>
  <c r="W345" i="32"/>
  <c r="V345" i="32"/>
  <c r="W344" i="32"/>
  <c r="V344" i="32"/>
  <c r="W343" i="32"/>
  <c r="V343" i="32"/>
  <c r="W342" i="32"/>
  <c r="V342" i="32"/>
  <c r="W341" i="32"/>
  <c r="V341" i="32"/>
  <c r="W340" i="32"/>
  <c r="V340" i="32"/>
  <c r="W339" i="32"/>
  <c r="V339" i="32"/>
  <c r="W338" i="32"/>
  <c r="V338" i="32"/>
  <c r="W337" i="32"/>
  <c r="V337" i="32"/>
  <c r="W336" i="32"/>
  <c r="V336" i="32"/>
  <c r="W335" i="32"/>
  <c r="V335" i="32"/>
  <c r="W334" i="32"/>
  <c r="V334" i="32"/>
  <c r="W333" i="32"/>
  <c r="V333" i="32"/>
  <c r="W332" i="32"/>
  <c r="V332" i="32"/>
  <c r="W331" i="32"/>
  <c r="V331" i="32"/>
  <c r="W330" i="32"/>
  <c r="V330" i="32"/>
  <c r="W329" i="32"/>
  <c r="V329" i="32"/>
  <c r="W328" i="32"/>
  <c r="V328" i="32"/>
  <c r="W327" i="32"/>
  <c r="V327" i="32"/>
  <c r="W326" i="32"/>
  <c r="V326" i="32"/>
  <c r="W325" i="32"/>
  <c r="V325" i="32"/>
  <c r="W324" i="32"/>
  <c r="V324" i="32"/>
  <c r="W323" i="32"/>
  <c r="V323" i="32"/>
  <c r="W322" i="32"/>
  <c r="V322" i="32"/>
  <c r="W321" i="32"/>
  <c r="V321" i="32"/>
  <c r="W320" i="32"/>
  <c r="V320" i="32"/>
  <c r="W319" i="32"/>
  <c r="V319" i="32"/>
  <c r="W318" i="32"/>
  <c r="V318" i="32"/>
  <c r="W317" i="32"/>
  <c r="V317" i="32"/>
  <c r="W316" i="32"/>
  <c r="V316" i="32"/>
  <c r="W315" i="32"/>
  <c r="V315" i="32"/>
  <c r="W314" i="32"/>
  <c r="V314" i="32"/>
  <c r="W313" i="32"/>
  <c r="V313" i="32"/>
  <c r="W312" i="32"/>
  <c r="V312" i="32"/>
  <c r="W311" i="32"/>
  <c r="V311" i="32"/>
  <c r="W310" i="32"/>
  <c r="V310" i="32"/>
  <c r="W309" i="32"/>
  <c r="V309" i="32"/>
  <c r="W308" i="32"/>
  <c r="V308" i="32"/>
  <c r="W307" i="32"/>
  <c r="V307" i="32"/>
  <c r="W306" i="32"/>
  <c r="V306" i="32"/>
  <c r="W305" i="32"/>
  <c r="V305" i="32"/>
  <c r="W304" i="32"/>
  <c r="V304" i="32"/>
  <c r="W303" i="32"/>
  <c r="V303" i="32"/>
  <c r="W302" i="32"/>
  <c r="V302" i="32"/>
  <c r="W301" i="32"/>
  <c r="V301" i="32"/>
  <c r="W300" i="32"/>
  <c r="V300" i="32"/>
  <c r="W299" i="32"/>
  <c r="V299" i="32"/>
  <c r="W298" i="32"/>
  <c r="V298" i="32"/>
  <c r="W297" i="32"/>
  <c r="V297" i="32"/>
  <c r="W296" i="32"/>
  <c r="V296" i="32"/>
  <c r="W295" i="32"/>
  <c r="V295" i="32"/>
  <c r="W294" i="32"/>
  <c r="V294" i="32"/>
  <c r="W293" i="32"/>
  <c r="V293" i="32"/>
  <c r="W292" i="32"/>
  <c r="V292" i="32"/>
  <c r="W291" i="32"/>
  <c r="V291" i="32"/>
  <c r="W290" i="32"/>
  <c r="V290" i="32"/>
  <c r="W289" i="32"/>
  <c r="V289" i="32"/>
  <c r="W288" i="32"/>
  <c r="V288" i="32"/>
  <c r="W287" i="32"/>
  <c r="V287" i="32"/>
  <c r="W286" i="32"/>
  <c r="V286" i="32"/>
  <c r="W285" i="32"/>
  <c r="V285" i="32"/>
  <c r="W284" i="32"/>
  <c r="V284" i="32"/>
  <c r="W283" i="32"/>
  <c r="V283" i="32"/>
  <c r="W282" i="32"/>
  <c r="V282" i="32"/>
  <c r="W281" i="32"/>
  <c r="V281" i="32"/>
  <c r="W280" i="32"/>
  <c r="V280" i="32"/>
  <c r="W279" i="32"/>
  <c r="V279" i="32"/>
  <c r="W278" i="32"/>
  <c r="V278" i="32"/>
  <c r="W277" i="32"/>
  <c r="V277" i="32"/>
  <c r="W276" i="32"/>
  <c r="V276" i="32"/>
  <c r="W275" i="32"/>
  <c r="V275" i="32"/>
  <c r="W274" i="32"/>
  <c r="V274" i="32"/>
  <c r="W273" i="32"/>
  <c r="V273" i="32"/>
  <c r="W272" i="32"/>
  <c r="V272" i="32"/>
  <c r="W271" i="32"/>
  <c r="V271" i="32"/>
  <c r="W270" i="32"/>
  <c r="V270" i="32"/>
  <c r="W269" i="32"/>
  <c r="V269" i="32"/>
  <c r="W268" i="32"/>
  <c r="V268" i="32"/>
  <c r="W267" i="32"/>
  <c r="V267" i="32"/>
  <c r="W266" i="32"/>
  <c r="V266" i="32"/>
  <c r="W265" i="32"/>
  <c r="V265" i="32"/>
  <c r="W264" i="32"/>
  <c r="V264" i="32"/>
  <c r="W263" i="32"/>
  <c r="V263" i="32"/>
  <c r="W262" i="32"/>
  <c r="V262" i="32"/>
  <c r="W261" i="32"/>
  <c r="V261" i="32"/>
  <c r="W260" i="32"/>
  <c r="V260" i="32"/>
  <c r="W259" i="32"/>
  <c r="V259" i="32"/>
  <c r="W258" i="32"/>
  <c r="V258" i="32"/>
  <c r="W257" i="32"/>
  <c r="V257" i="32"/>
  <c r="W256" i="32"/>
  <c r="V256" i="32"/>
  <c r="W255" i="32"/>
  <c r="V255" i="32"/>
  <c r="W254" i="32"/>
  <c r="V254" i="32"/>
  <c r="W253" i="32"/>
  <c r="V253" i="32"/>
  <c r="W252" i="32"/>
  <c r="V252" i="32"/>
  <c r="W251" i="32"/>
  <c r="V251" i="32"/>
  <c r="W250" i="32"/>
  <c r="V250" i="32"/>
  <c r="W249" i="32"/>
  <c r="V249" i="32"/>
  <c r="W248" i="32"/>
  <c r="V248" i="32"/>
  <c r="W247" i="32"/>
  <c r="V247" i="32"/>
  <c r="W246" i="32"/>
  <c r="V246" i="32"/>
  <c r="W245" i="32"/>
  <c r="V245" i="32"/>
  <c r="W244" i="32"/>
  <c r="V244" i="32"/>
  <c r="W243" i="32"/>
  <c r="V243" i="32"/>
  <c r="W242" i="32"/>
  <c r="V242" i="32"/>
  <c r="W241" i="32"/>
  <c r="V241" i="32"/>
  <c r="W240" i="32"/>
  <c r="V240" i="32"/>
  <c r="W239" i="32"/>
  <c r="V239" i="32"/>
  <c r="W238" i="32"/>
  <c r="V238" i="32"/>
  <c r="W237" i="32"/>
  <c r="V237" i="32"/>
  <c r="W236" i="32"/>
  <c r="V236" i="32"/>
  <c r="W235" i="32"/>
  <c r="V235" i="32"/>
  <c r="W234" i="32"/>
  <c r="V234" i="32"/>
  <c r="W233" i="32"/>
  <c r="V233" i="32"/>
  <c r="W232" i="32"/>
  <c r="V232" i="32"/>
  <c r="W231" i="32"/>
  <c r="V231" i="32"/>
  <c r="W230" i="32"/>
  <c r="V230" i="32"/>
  <c r="W229" i="32"/>
  <c r="V229" i="32"/>
  <c r="W228" i="32"/>
  <c r="V228" i="32"/>
  <c r="W227" i="32"/>
  <c r="V227" i="32"/>
  <c r="W226" i="32"/>
  <c r="V226" i="32"/>
  <c r="W225" i="32"/>
  <c r="V225" i="32"/>
  <c r="W224" i="32"/>
  <c r="V224" i="32"/>
  <c r="W223" i="32"/>
  <c r="V223" i="32"/>
  <c r="W222" i="32"/>
  <c r="V222" i="32"/>
  <c r="W221" i="32"/>
  <c r="V221" i="32"/>
  <c r="W220" i="32"/>
  <c r="V220" i="32"/>
  <c r="W219" i="32"/>
  <c r="V219" i="32"/>
  <c r="W218" i="32"/>
  <c r="V218" i="32"/>
  <c r="W217" i="32"/>
  <c r="V217" i="32"/>
  <c r="W216" i="32"/>
  <c r="V216" i="32"/>
  <c r="W215" i="32"/>
  <c r="V215" i="32"/>
  <c r="W214" i="32"/>
  <c r="W213" i="32"/>
  <c r="W212" i="32"/>
  <c r="W211" i="32"/>
  <c r="V211" i="32"/>
  <c r="W210" i="32"/>
  <c r="J210" i="32"/>
  <c r="V210" i="32"/>
  <c r="W209" i="32"/>
  <c r="W208" i="32"/>
  <c r="V208" i="32"/>
  <c r="U208" i="32"/>
  <c r="W207" i="32"/>
  <c r="V207" i="32"/>
  <c r="U207" i="32"/>
  <c r="P206" i="32"/>
  <c r="O206" i="32" s="1"/>
  <c r="K206" i="32"/>
  <c r="L206" i="32" s="1"/>
  <c r="J206" i="32"/>
  <c r="V206" i="32" s="1"/>
  <c r="G206" i="32"/>
  <c r="E206" i="32"/>
  <c r="U206" i="32" s="1"/>
  <c r="C206" i="32"/>
  <c r="B206" i="32"/>
  <c r="P205" i="32"/>
  <c r="O205" i="32" s="1"/>
  <c r="K205" i="32"/>
  <c r="L205" i="32" s="1"/>
  <c r="J205" i="32"/>
  <c r="V205" i="32" s="1"/>
  <c r="G205" i="32"/>
  <c r="E205" i="32"/>
  <c r="U205" i="32" s="1"/>
  <c r="C205" i="32"/>
  <c r="B205" i="32"/>
  <c r="P204" i="32"/>
  <c r="O204" i="32" s="1"/>
  <c r="K204" i="32"/>
  <c r="L204" i="32" s="1"/>
  <c r="J204" i="32"/>
  <c r="V204" i="32" s="1"/>
  <c r="G204" i="32"/>
  <c r="E204" i="32"/>
  <c r="U204" i="32" s="1"/>
  <c r="C204" i="32"/>
  <c r="B204" i="32"/>
  <c r="P203" i="32"/>
  <c r="O203" i="32" s="1"/>
  <c r="K203" i="32"/>
  <c r="L203" i="32" s="1"/>
  <c r="J203" i="32"/>
  <c r="V203" i="32" s="1"/>
  <c r="G203" i="32"/>
  <c r="E203" i="32"/>
  <c r="U203" i="32" s="1"/>
  <c r="C203" i="32"/>
  <c r="B203" i="32"/>
  <c r="P202" i="32"/>
  <c r="O202" i="32" s="1"/>
  <c r="K202" i="32"/>
  <c r="L202" i="32" s="1"/>
  <c r="J202" i="32"/>
  <c r="V202" i="32" s="1"/>
  <c r="G202" i="32"/>
  <c r="E202" i="32"/>
  <c r="U202" i="32" s="1"/>
  <c r="C202" i="32"/>
  <c r="B202" i="32"/>
  <c r="P201" i="32"/>
  <c r="O201" i="32" s="1"/>
  <c r="K201" i="32"/>
  <c r="L201" i="32" s="1"/>
  <c r="J201" i="32"/>
  <c r="V201" i="32" s="1"/>
  <c r="G201" i="32"/>
  <c r="E201" i="32"/>
  <c r="U201" i="32" s="1"/>
  <c r="C201" i="32"/>
  <c r="B201" i="32"/>
  <c r="P200" i="32"/>
  <c r="O200" i="32" s="1"/>
  <c r="K200" i="32"/>
  <c r="L200" i="32" s="1"/>
  <c r="J200" i="32"/>
  <c r="V200" i="32" s="1"/>
  <c r="G200" i="32"/>
  <c r="E200" i="32"/>
  <c r="U200" i="32" s="1"/>
  <c r="C200" i="32"/>
  <c r="B200" i="32"/>
  <c r="P199" i="32"/>
  <c r="O199" i="32" s="1"/>
  <c r="K199" i="32"/>
  <c r="L199" i="32" s="1"/>
  <c r="J199" i="32"/>
  <c r="V199" i="32" s="1"/>
  <c r="G199" i="32"/>
  <c r="E199" i="32"/>
  <c r="U199" i="32" s="1"/>
  <c r="C199" i="32"/>
  <c r="B199" i="32"/>
  <c r="P198" i="32"/>
  <c r="O198" i="32" s="1"/>
  <c r="K198" i="32"/>
  <c r="L198" i="32" s="1"/>
  <c r="J198" i="32"/>
  <c r="V198" i="32" s="1"/>
  <c r="G198" i="32"/>
  <c r="E198" i="32"/>
  <c r="U198" i="32" s="1"/>
  <c r="C198" i="32"/>
  <c r="B198" i="32"/>
  <c r="P197" i="32"/>
  <c r="O197" i="32" s="1"/>
  <c r="K197" i="32"/>
  <c r="L197" i="32" s="1"/>
  <c r="J197" i="32"/>
  <c r="V197" i="32" s="1"/>
  <c r="G197" i="32"/>
  <c r="E197" i="32"/>
  <c r="U197" i="32" s="1"/>
  <c r="C197" i="32"/>
  <c r="B197" i="32"/>
  <c r="P196" i="32"/>
  <c r="O196" i="32" s="1"/>
  <c r="K196" i="32"/>
  <c r="L196" i="32" s="1"/>
  <c r="J196" i="32"/>
  <c r="V196" i="32" s="1"/>
  <c r="G196" i="32"/>
  <c r="E196" i="32"/>
  <c r="U196" i="32" s="1"/>
  <c r="C196" i="32"/>
  <c r="B196" i="32"/>
  <c r="P195" i="32"/>
  <c r="O195" i="32" s="1"/>
  <c r="K195" i="32"/>
  <c r="L195" i="32" s="1"/>
  <c r="J195" i="32"/>
  <c r="V195" i="32" s="1"/>
  <c r="G195" i="32"/>
  <c r="E195" i="32"/>
  <c r="U195" i="32" s="1"/>
  <c r="C195" i="32"/>
  <c r="B195" i="32"/>
  <c r="P194" i="32"/>
  <c r="O194" i="32" s="1"/>
  <c r="K194" i="32"/>
  <c r="L194" i="32" s="1"/>
  <c r="J194" i="32"/>
  <c r="V194" i="32" s="1"/>
  <c r="G194" i="32"/>
  <c r="E194" i="32"/>
  <c r="U194" i="32" s="1"/>
  <c r="C194" i="32"/>
  <c r="B194" i="32"/>
  <c r="P193" i="32"/>
  <c r="O193" i="32" s="1"/>
  <c r="K193" i="32"/>
  <c r="L193" i="32" s="1"/>
  <c r="J193" i="32"/>
  <c r="V193" i="32" s="1"/>
  <c r="G193" i="32"/>
  <c r="E193" i="32"/>
  <c r="U193" i="32" s="1"/>
  <c r="C193" i="32"/>
  <c r="B193" i="32"/>
  <c r="P192" i="32"/>
  <c r="O192" i="32" s="1"/>
  <c r="K192" i="32"/>
  <c r="L192" i="32" s="1"/>
  <c r="J192" i="32"/>
  <c r="V192" i="32" s="1"/>
  <c r="G192" i="32"/>
  <c r="E192" i="32"/>
  <c r="U192" i="32" s="1"/>
  <c r="C192" i="32"/>
  <c r="B192" i="32"/>
  <c r="P191" i="32"/>
  <c r="K191" i="32"/>
  <c r="L191" i="32" s="1"/>
  <c r="J191" i="32"/>
  <c r="V191" i="32" s="1"/>
  <c r="G191" i="32"/>
  <c r="E191" i="32"/>
  <c r="U191" i="32" s="1"/>
  <c r="C191" i="32"/>
  <c r="B191" i="32"/>
  <c r="P190" i="32"/>
  <c r="O190" i="32" s="1"/>
  <c r="K190" i="32"/>
  <c r="L190" i="32" s="1"/>
  <c r="J190" i="32"/>
  <c r="V190" i="32" s="1"/>
  <c r="G190" i="32"/>
  <c r="E190" i="32"/>
  <c r="U190" i="32" s="1"/>
  <c r="C190" i="32"/>
  <c r="B190" i="32"/>
  <c r="P189" i="32"/>
  <c r="O189" i="32" s="1"/>
  <c r="K189" i="32"/>
  <c r="L189" i="32" s="1"/>
  <c r="J189" i="32"/>
  <c r="V189" i="32" s="1"/>
  <c r="G189" i="32"/>
  <c r="E189" i="32"/>
  <c r="U189" i="32" s="1"/>
  <c r="C189" i="32"/>
  <c r="B189" i="32"/>
  <c r="P188" i="32"/>
  <c r="O188" i="32" s="1"/>
  <c r="K188" i="32"/>
  <c r="L188" i="32" s="1"/>
  <c r="J188" i="32"/>
  <c r="V188" i="32" s="1"/>
  <c r="G188" i="32"/>
  <c r="E188" i="32"/>
  <c r="U188" i="32" s="1"/>
  <c r="C188" i="32"/>
  <c r="B188" i="32"/>
  <c r="P187" i="32"/>
  <c r="O187" i="32" s="1"/>
  <c r="K187" i="32"/>
  <c r="L187" i="32" s="1"/>
  <c r="J187" i="32"/>
  <c r="V187" i="32" s="1"/>
  <c r="G187" i="32"/>
  <c r="E187" i="32"/>
  <c r="U187" i="32" s="1"/>
  <c r="C187" i="32"/>
  <c r="B187" i="32"/>
  <c r="P186" i="32"/>
  <c r="O186" i="32" s="1"/>
  <c r="K186" i="32"/>
  <c r="L186" i="32" s="1"/>
  <c r="J186" i="32"/>
  <c r="V186" i="32" s="1"/>
  <c r="G186" i="32"/>
  <c r="E186" i="32"/>
  <c r="U186" i="32" s="1"/>
  <c r="C186" i="32"/>
  <c r="B186" i="32"/>
  <c r="P185" i="32"/>
  <c r="O185" i="32" s="1"/>
  <c r="K185" i="32"/>
  <c r="L185" i="32" s="1"/>
  <c r="J185" i="32"/>
  <c r="V185" i="32" s="1"/>
  <c r="G185" i="32"/>
  <c r="E185" i="32"/>
  <c r="U185" i="32" s="1"/>
  <c r="C185" i="32"/>
  <c r="B185" i="32"/>
  <c r="P184" i="32"/>
  <c r="O184" i="32" s="1"/>
  <c r="K184" i="32"/>
  <c r="L184" i="32" s="1"/>
  <c r="J184" i="32"/>
  <c r="V184" i="32" s="1"/>
  <c r="G184" i="32"/>
  <c r="E184" i="32"/>
  <c r="U184" i="32" s="1"/>
  <c r="C184" i="32"/>
  <c r="B184" i="32"/>
  <c r="P183" i="32"/>
  <c r="O183" i="32" s="1"/>
  <c r="K183" i="32"/>
  <c r="L183" i="32" s="1"/>
  <c r="J183" i="32"/>
  <c r="V183" i="32" s="1"/>
  <c r="G183" i="32"/>
  <c r="E183" i="32"/>
  <c r="U183" i="32" s="1"/>
  <c r="C183" i="32"/>
  <c r="B183" i="32"/>
  <c r="P182" i="32"/>
  <c r="O182" i="32" s="1"/>
  <c r="K182" i="32"/>
  <c r="L182" i="32" s="1"/>
  <c r="J182" i="32"/>
  <c r="V182" i="32" s="1"/>
  <c r="G182" i="32"/>
  <c r="E182" i="32"/>
  <c r="U182" i="32" s="1"/>
  <c r="C182" i="32"/>
  <c r="B182" i="32"/>
  <c r="P181" i="32"/>
  <c r="O181" i="32" s="1"/>
  <c r="K181" i="32"/>
  <c r="L181" i="32" s="1"/>
  <c r="J181" i="32"/>
  <c r="V181" i="32" s="1"/>
  <c r="G181" i="32"/>
  <c r="E181" i="32"/>
  <c r="U181" i="32" s="1"/>
  <c r="C181" i="32"/>
  <c r="B181" i="32"/>
  <c r="P180" i="32"/>
  <c r="O180" i="32" s="1"/>
  <c r="K180" i="32"/>
  <c r="L180" i="32" s="1"/>
  <c r="J180" i="32"/>
  <c r="V180" i="32" s="1"/>
  <c r="G180" i="32"/>
  <c r="E180" i="32"/>
  <c r="U180" i="32" s="1"/>
  <c r="C180" i="32"/>
  <c r="B180" i="32"/>
  <c r="P179" i="32"/>
  <c r="O179" i="32" s="1"/>
  <c r="K179" i="32"/>
  <c r="L179" i="32" s="1"/>
  <c r="J179" i="32"/>
  <c r="V179" i="32" s="1"/>
  <c r="G179" i="32"/>
  <c r="E179" i="32"/>
  <c r="U179" i="32" s="1"/>
  <c r="C179" i="32"/>
  <c r="B179" i="32"/>
  <c r="P178" i="32"/>
  <c r="O178" i="32" s="1"/>
  <c r="K178" i="32"/>
  <c r="L178" i="32" s="1"/>
  <c r="J178" i="32"/>
  <c r="V178" i="32" s="1"/>
  <c r="G178" i="32"/>
  <c r="E178" i="32"/>
  <c r="U178" i="32" s="1"/>
  <c r="C178" i="32"/>
  <c r="B178" i="32"/>
  <c r="P177" i="32"/>
  <c r="O177" i="32" s="1"/>
  <c r="K177" i="32"/>
  <c r="L177" i="32" s="1"/>
  <c r="J177" i="32"/>
  <c r="V177" i="32" s="1"/>
  <c r="G177" i="32"/>
  <c r="E177" i="32"/>
  <c r="U177" i="32" s="1"/>
  <c r="C177" i="32"/>
  <c r="B177" i="32"/>
  <c r="P176" i="32"/>
  <c r="O176" i="32" s="1"/>
  <c r="K176" i="32"/>
  <c r="L176" i="32" s="1"/>
  <c r="J176" i="32"/>
  <c r="V176" i="32" s="1"/>
  <c r="G176" i="32"/>
  <c r="E176" i="32"/>
  <c r="U176" i="32" s="1"/>
  <c r="C176" i="32"/>
  <c r="B176" i="32"/>
  <c r="P175" i="32"/>
  <c r="O175" i="32" s="1"/>
  <c r="K175" i="32"/>
  <c r="L175" i="32" s="1"/>
  <c r="J175" i="32"/>
  <c r="V175" i="32" s="1"/>
  <c r="G175" i="32"/>
  <c r="E175" i="32"/>
  <c r="U175" i="32" s="1"/>
  <c r="C175" i="32"/>
  <c r="B175" i="32"/>
  <c r="P174" i="32"/>
  <c r="O174" i="32" s="1"/>
  <c r="K174" i="32"/>
  <c r="L174" i="32" s="1"/>
  <c r="J174" i="32"/>
  <c r="V174" i="32" s="1"/>
  <c r="G174" i="32"/>
  <c r="E174" i="32"/>
  <c r="U174" i="32" s="1"/>
  <c r="C174" i="32"/>
  <c r="B174" i="32"/>
  <c r="P173" i="32"/>
  <c r="K173" i="32"/>
  <c r="L173" i="32" s="1"/>
  <c r="J173" i="32"/>
  <c r="V173" i="32" s="1"/>
  <c r="G173" i="32"/>
  <c r="E173" i="32"/>
  <c r="U173" i="32" s="1"/>
  <c r="C173" i="32"/>
  <c r="B173" i="32"/>
  <c r="P172" i="32"/>
  <c r="O172" i="32" s="1"/>
  <c r="K172" i="32"/>
  <c r="L172" i="32" s="1"/>
  <c r="J172" i="32"/>
  <c r="V172" i="32" s="1"/>
  <c r="G172" i="32"/>
  <c r="E172" i="32"/>
  <c r="U172" i="32" s="1"/>
  <c r="C172" i="32"/>
  <c r="B172" i="32"/>
  <c r="P171" i="32"/>
  <c r="O171" i="32" s="1"/>
  <c r="K171" i="32"/>
  <c r="L171" i="32" s="1"/>
  <c r="J171" i="32"/>
  <c r="V171" i="32" s="1"/>
  <c r="G171" i="32"/>
  <c r="E171" i="32"/>
  <c r="U171" i="32" s="1"/>
  <c r="C171" i="32"/>
  <c r="B171" i="32"/>
  <c r="P170" i="32"/>
  <c r="O170" i="32" s="1"/>
  <c r="K170" i="32"/>
  <c r="L170" i="32" s="1"/>
  <c r="J170" i="32"/>
  <c r="V170" i="32" s="1"/>
  <c r="G170" i="32"/>
  <c r="E170" i="32"/>
  <c r="U170" i="32" s="1"/>
  <c r="C170" i="32"/>
  <c r="B170" i="32"/>
  <c r="P169" i="32"/>
  <c r="O169" i="32" s="1"/>
  <c r="K169" i="32"/>
  <c r="L169" i="32" s="1"/>
  <c r="J169" i="32"/>
  <c r="V169" i="32" s="1"/>
  <c r="G169" i="32"/>
  <c r="E169" i="32"/>
  <c r="U169" i="32" s="1"/>
  <c r="C169" i="32"/>
  <c r="B169" i="32"/>
  <c r="P168" i="32"/>
  <c r="O168" i="32" s="1"/>
  <c r="K168" i="32"/>
  <c r="L168" i="32" s="1"/>
  <c r="J168" i="32"/>
  <c r="V168" i="32" s="1"/>
  <c r="G168" i="32"/>
  <c r="E168" i="32"/>
  <c r="U168" i="32" s="1"/>
  <c r="C168" i="32"/>
  <c r="B168" i="32"/>
  <c r="P167" i="32"/>
  <c r="O167" i="32" s="1"/>
  <c r="K167" i="32"/>
  <c r="L167" i="32" s="1"/>
  <c r="J167" i="32"/>
  <c r="V167" i="32" s="1"/>
  <c r="G167" i="32"/>
  <c r="E167" i="32"/>
  <c r="U167" i="32" s="1"/>
  <c r="C167" i="32"/>
  <c r="B167" i="32"/>
  <c r="P166" i="32"/>
  <c r="O166" i="32" s="1"/>
  <c r="K166" i="32"/>
  <c r="L166" i="32" s="1"/>
  <c r="J166" i="32"/>
  <c r="V166" i="32" s="1"/>
  <c r="G166" i="32"/>
  <c r="E166" i="32"/>
  <c r="U166" i="32" s="1"/>
  <c r="C166" i="32"/>
  <c r="B166" i="32"/>
  <c r="P165" i="32"/>
  <c r="O165" i="32" s="1"/>
  <c r="K165" i="32"/>
  <c r="L165" i="32" s="1"/>
  <c r="J165" i="32"/>
  <c r="V165" i="32" s="1"/>
  <c r="G165" i="32"/>
  <c r="E165" i="32"/>
  <c r="U165" i="32" s="1"/>
  <c r="C165" i="32"/>
  <c r="B165" i="32"/>
  <c r="P164" i="32"/>
  <c r="O164" i="32" s="1"/>
  <c r="K164" i="32"/>
  <c r="L164" i="32" s="1"/>
  <c r="J164" i="32"/>
  <c r="V164" i="32" s="1"/>
  <c r="G164" i="32"/>
  <c r="E164" i="32"/>
  <c r="U164" i="32" s="1"/>
  <c r="C164" i="32"/>
  <c r="B164" i="32"/>
  <c r="P163" i="32"/>
  <c r="O163" i="32" s="1"/>
  <c r="K163" i="32"/>
  <c r="L163" i="32" s="1"/>
  <c r="J163" i="32"/>
  <c r="V163" i="32" s="1"/>
  <c r="G163" i="32"/>
  <c r="E163" i="32"/>
  <c r="U163" i="32" s="1"/>
  <c r="C163" i="32"/>
  <c r="B163" i="32"/>
  <c r="P162" i="32"/>
  <c r="O162" i="32" s="1"/>
  <c r="K162" i="32"/>
  <c r="L162" i="32" s="1"/>
  <c r="J162" i="32"/>
  <c r="V162" i="32" s="1"/>
  <c r="G162" i="32"/>
  <c r="E162" i="32"/>
  <c r="U162" i="32" s="1"/>
  <c r="C162" i="32"/>
  <c r="B162" i="32"/>
  <c r="P161" i="32"/>
  <c r="O161" i="32" s="1"/>
  <c r="K161" i="32"/>
  <c r="L161" i="32" s="1"/>
  <c r="J161" i="32"/>
  <c r="V161" i="32" s="1"/>
  <c r="G161" i="32"/>
  <c r="E161" i="32"/>
  <c r="U161" i="32" s="1"/>
  <c r="C161" i="32"/>
  <c r="B161" i="32"/>
  <c r="P160" i="32"/>
  <c r="O160" i="32" s="1"/>
  <c r="K160" i="32"/>
  <c r="L160" i="32" s="1"/>
  <c r="J160" i="32"/>
  <c r="V160" i="32" s="1"/>
  <c r="G160" i="32"/>
  <c r="E160" i="32"/>
  <c r="U160" i="32" s="1"/>
  <c r="C160" i="32"/>
  <c r="B160" i="32"/>
  <c r="P159" i="32"/>
  <c r="O159" i="32" s="1"/>
  <c r="K159" i="32"/>
  <c r="L159" i="32" s="1"/>
  <c r="J159" i="32"/>
  <c r="V159" i="32" s="1"/>
  <c r="G159" i="32"/>
  <c r="E159" i="32"/>
  <c r="U159" i="32" s="1"/>
  <c r="C159" i="32"/>
  <c r="B159" i="32"/>
  <c r="P158" i="32"/>
  <c r="O158" i="32" s="1"/>
  <c r="K158" i="32"/>
  <c r="L158" i="32" s="1"/>
  <c r="J158" i="32"/>
  <c r="V158" i="32" s="1"/>
  <c r="G158" i="32"/>
  <c r="E158" i="32"/>
  <c r="U158" i="32" s="1"/>
  <c r="C158" i="32"/>
  <c r="B158" i="32"/>
  <c r="P157" i="32"/>
  <c r="O157" i="32" s="1"/>
  <c r="K157" i="32"/>
  <c r="L157" i="32" s="1"/>
  <c r="J157" i="32"/>
  <c r="V157" i="32" s="1"/>
  <c r="G157" i="32"/>
  <c r="E157" i="32"/>
  <c r="U157" i="32" s="1"/>
  <c r="C157" i="32"/>
  <c r="B157" i="32"/>
  <c r="P156" i="32"/>
  <c r="O156" i="32" s="1"/>
  <c r="K156" i="32"/>
  <c r="L156" i="32" s="1"/>
  <c r="J156" i="32"/>
  <c r="V156" i="32" s="1"/>
  <c r="G156" i="32"/>
  <c r="E156" i="32"/>
  <c r="U156" i="32" s="1"/>
  <c r="C156" i="32"/>
  <c r="B156" i="32"/>
  <c r="P155" i="32"/>
  <c r="O155" i="32" s="1"/>
  <c r="K155" i="32"/>
  <c r="L155" i="32" s="1"/>
  <c r="J155" i="32"/>
  <c r="V155" i="32" s="1"/>
  <c r="G155" i="32"/>
  <c r="E155" i="32"/>
  <c r="U155" i="32" s="1"/>
  <c r="C155" i="32"/>
  <c r="B155" i="32"/>
  <c r="P154" i="32"/>
  <c r="O154" i="32" s="1"/>
  <c r="K154" i="32"/>
  <c r="L154" i="32" s="1"/>
  <c r="J154" i="32"/>
  <c r="V154" i="32" s="1"/>
  <c r="G154" i="32"/>
  <c r="E154" i="32"/>
  <c r="U154" i="32" s="1"/>
  <c r="C154" i="32"/>
  <c r="B154" i="32"/>
  <c r="P153" i="32"/>
  <c r="O153" i="32" s="1"/>
  <c r="K153" i="32"/>
  <c r="L153" i="32" s="1"/>
  <c r="J153" i="32"/>
  <c r="V153" i="32" s="1"/>
  <c r="G153" i="32"/>
  <c r="E153" i="32"/>
  <c r="U153" i="32" s="1"/>
  <c r="C153" i="32"/>
  <c r="B153" i="32"/>
  <c r="P152" i="32"/>
  <c r="O152" i="32" s="1"/>
  <c r="K152" i="32"/>
  <c r="L152" i="32" s="1"/>
  <c r="J152" i="32"/>
  <c r="V152" i="32" s="1"/>
  <c r="G152" i="32"/>
  <c r="E152" i="32"/>
  <c r="U152" i="32" s="1"/>
  <c r="C152" i="32"/>
  <c r="B152" i="32"/>
  <c r="P151" i="32"/>
  <c r="O151" i="32" s="1"/>
  <c r="K151" i="32"/>
  <c r="L151" i="32" s="1"/>
  <c r="J151" i="32"/>
  <c r="V151" i="32" s="1"/>
  <c r="G151" i="32"/>
  <c r="E151" i="32"/>
  <c r="U151" i="32" s="1"/>
  <c r="C151" i="32"/>
  <c r="B151" i="32"/>
  <c r="P150" i="32"/>
  <c r="O150" i="32" s="1"/>
  <c r="K150" i="32"/>
  <c r="L150" i="32" s="1"/>
  <c r="J150" i="32"/>
  <c r="V150" i="32" s="1"/>
  <c r="G150" i="32"/>
  <c r="E150" i="32"/>
  <c r="U150" i="32" s="1"/>
  <c r="C150" i="32"/>
  <c r="B150" i="32"/>
  <c r="P149" i="32"/>
  <c r="O149" i="32" s="1"/>
  <c r="K149" i="32"/>
  <c r="L149" i="32" s="1"/>
  <c r="J149" i="32"/>
  <c r="V149" i="32" s="1"/>
  <c r="G149" i="32"/>
  <c r="E149" i="32"/>
  <c r="U149" i="32" s="1"/>
  <c r="C149" i="32"/>
  <c r="B149" i="32"/>
  <c r="P148" i="32"/>
  <c r="O148" i="32" s="1"/>
  <c r="K148" i="32"/>
  <c r="L148" i="32" s="1"/>
  <c r="J148" i="32"/>
  <c r="V148" i="32" s="1"/>
  <c r="G148" i="32"/>
  <c r="E148" i="32"/>
  <c r="U148" i="32" s="1"/>
  <c r="C148" i="32"/>
  <c r="B148" i="32"/>
  <c r="P147" i="32"/>
  <c r="O147" i="32" s="1"/>
  <c r="K147" i="32"/>
  <c r="L147" i="32" s="1"/>
  <c r="J147" i="32"/>
  <c r="V147" i="32" s="1"/>
  <c r="G147" i="32"/>
  <c r="E147" i="32"/>
  <c r="U147" i="32" s="1"/>
  <c r="C147" i="32"/>
  <c r="B147" i="32"/>
  <c r="P146" i="32"/>
  <c r="O146" i="32" s="1"/>
  <c r="K146" i="32"/>
  <c r="L146" i="32" s="1"/>
  <c r="J146" i="32"/>
  <c r="V146" i="32" s="1"/>
  <c r="G146" i="32"/>
  <c r="E146" i="32"/>
  <c r="U146" i="32" s="1"/>
  <c r="C146" i="32"/>
  <c r="B146" i="32"/>
  <c r="P145" i="32"/>
  <c r="O145" i="32" s="1"/>
  <c r="K145" i="32"/>
  <c r="L145" i="32" s="1"/>
  <c r="J145" i="32"/>
  <c r="V145" i="32" s="1"/>
  <c r="G145" i="32"/>
  <c r="E145" i="32"/>
  <c r="U145" i="32" s="1"/>
  <c r="C145" i="32"/>
  <c r="B145" i="32"/>
  <c r="P144" i="32"/>
  <c r="O144" i="32" s="1"/>
  <c r="K144" i="32"/>
  <c r="L144" i="32" s="1"/>
  <c r="J144" i="32"/>
  <c r="V144" i="32" s="1"/>
  <c r="G144" i="32"/>
  <c r="E144" i="32"/>
  <c r="U144" i="32" s="1"/>
  <c r="C144" i="32"/>
  <c r="B144" i="32"/>
  <c r="P143" i="32"/>
  <c r="O143" i="32" s="1"/>
  <c r="K143" i="32"/>
  <c r="L143" i="32" s="1"/>
  <c r="J143" i="32"/>
  <c r="V143" i="32" s="1"/>
  <c r="G143" i="32"/>
  <c r="E143" i="32"/>
  <c r="U143" i="32" s="1"/>
  <c r="C143" i="32"/>
  <c r="B143" i="32"/>
  <c r="P142" i="32"/>
  <c r="O142" i="32" s="1"/>
  <c r="K142" i="32"/>
  <c r="L142" i="32" s="1"/>
  <c r="J142" i="32"/>
  <c r="V142" i="32" s="1"/>
  <c r="G142" i="32"/>
  <c r="E142" i="32"/>
  <c r="U142" i="32" s="1"/>
  <c r="C142" i="32"/>
  <c r="B142" i="32"/>
  <c r="P141" i="32"/>
  <c r="O141" i="32" s="1"/>
  <c r="K141" i="32"/>
  <c r="L141" i="32" s="1"/>
  <c r="J141" i="32"/>
  <c r="V141" i="32" s="1"/>
  <c r="G141" i="32"/>
  <c r="E141" i="32"/>
  <c r="U141" i="32" s="1"/>
  <c r="C141" i="32"/>
  <c r="B141" i="32"/>
  <c r="P140" i="32"/>
  <c r="O140" i="32" s="1"/>
  <c r="K140" i="32"/>
  <c r="L140" i="32" s="1"/>
  <c r="J140" i="32"/>
  <c r="V140" i="32" s="1"/>
  <c r="G140" i="32"/>
  <c r="E140" i="32"/>
  <c r="U140" i="32" s="1"/>
  <c r="C140" i="32"/>
  <c r="B140" i="32"/>
  <c r="P139" i="32"/>
  <c r="O139" i="32" s="1"/>
  <c r="K139" i="32"/>
  <c r="L139" i="32" s="1"/>
  <c r="J139" i="32"/>
  <c r="V139" i="32" s="1"/>
  <c r="G139" i="32"/>
  <c r="E139" i="32"/>
  <c r="U139" i="32" s="1"/>
  <c r="C139" i="32"/>
  <c r="B139" i="32"/>
  <c r="P138" i="32"/>
  <c r="O138" i="32" s="1"/>
  <c r="K138" i="32"/>
  <c r="L138" i="32" s="1"/>
  <c r="J138" i="32"/>
  <c r="V138" i="32" s="1"/>
  <c r="G138" i="32"/>
  <c r="E138" i="32"/>
  <c r="U138" i="32" s="1"/>
  <c r="C138" i="32"/>
  <c r="B138" i="32"/>
  <c r="P137" i="32"/>
  <c r="O137" i="32" s="1"/>
  <c r="K137" i="32"/>
  <c r="L137" i="32" s="1"/>
  <c r="J137" i="32"/>
  <c r="V137" i="32" s="1"/>
  <c r="G137" i="32"/>
  <c r="E137" i="32"/>
  <c r="U137" i="32" s="1"/>
  <c r="C137" i="32"/>
  <c r="B137" i="32"/>
  <c r="P136" i="32"/>
  <c r="O136" i="32" s="1"/>
  <c r="K136" i="32"/>
  <c r="L136" i="32" s="1"/>
  <c r="J136" i="32"/>
  <c r="V136" i="32" s="1"/>
  <c r="G136" i="32"/>
  <c r="E136" i="32"/>
  <c r="U136" i="32" s="1"/>
  <c r="C136" i="32"/>
  <c r="B136" i="32"/>
  <c r="P135" i="32"/>
  <c r="O135" i="32" s="1"/>
  <c r="K135" i="32"/>
  <c r="L135" i="32" s="1"/>
  <c r="J135" i="32"/>
  <c r="V135" i="32" s="1"/>
  <c r="G135" i="32"/>
  <c r="E135" i="32"/>
  <c r="U135" i="32" s="1"/>
  <c r="C135" i="32"/>
  <c r="B135" i="32"/>
  <c r="P134" i="32"/>
  <c r="O134" i="32" s="1"/>
  <c r="K134" i="32"/>
  <c r="L134" i="32" s="1"/>
  <c r="J134" i="32"/>
  <c r="V134" i="32" s="1"/>
  <c r="G134" i="32"/>
  <c r="E134" i="32"/>
  <c r="U134" i="32" s="1"/>
  <c r="C134" i="32"/>
  <c r="B134" i="32"/>
  <c r="P133" i="32"/>
  <c r="O133" i="32" s="1"/>
  <c r="K133" i="32"/>
  <c r="L133" i="32" s="1"/>
  <c r="J133" i="32"/>
  <c r="V133" i="32" s="1"/>
  <c r="G133" i="32"/>
  <c r="E133" i="32"/>
  <c r="U133" i="32" s="1"/>
  <c r="C133" i="32"/>
  <c r="B133" i="32"/>
  <c r="P132" i="32"/>
  <c r="O132" i="32" s="1"/>
  <c r="K132" i="32"/>
  <c r="L132" i="32" s="1"/>
  <c r="J132" i="32"/>
  <c r="V132" i="32" s="1"/>
  <c r="G132" i="32"/>
  <c r="E132" i="32"/>
  <c r="U132" i="32" s="1"/>
  <c r="C132" i="32"/>
  <c r="B132" i="32"/>
  <c r="P131" i="32"/>
  <c r="O131" i="32" s="1"/>
  <c r="K131" i="32"/>
  <c r="L131" i="32" s="1"/>
  <c r="J131" i="32"/>
  <c r="V131" i="32" s="1"/>
  <c r="G131" i="32"/>
  <c r="E131" i="32"/>
  <c r="U131" i="32" s="1"/>
  <c r="C131" i="32"/>
  <c r="B131" i="32"/>
  <c r="P130" i="32"/>
  <c r="O130" i="32" s="1"/>
  <c r="K130" i="32"/>
  <c r="L130" i="32" s="1"/>
  <c r="J130" i="32"/>
  <c r="V130" i="32" s="1"/>
  <c r="G130" i="32"/>
  <c r="E130" i="32"/>
  <c r="U130" i="32" s="1"/>
  <c r="C130" i="32"/>
  <c r="B130" i="32"/>
  <c r="P129" i="32"/>
  <c r="O129" i="32" s="1"/>
  <c r="K129" i="32"/>
  <c r="L129" i="32" s="1"/>
  <c r="J129" i="32"/>
  <c r="V129" i="32" s="1"/>
  <c r="G129" i="32"/>
  <c r="E129" i="32"/>
  <c r="U129" i="32" s="1"/>
  <c r="C129" i="32"/>
  <c r="B129" i="32"/>
  <c r="P128" i="32"/>
  <c r="O128" i="32" s="1"/>
  <c r="K128" i="32"/>
  <c r="L128" i="32" s="1"/>
  <c r="J128" i="32"/>
  <c r="V128" i="32" s="1"/>
  <c r="G128" i="32"/>
  <c r="E128" i="32"/>
  <c r="U128" i="32" s="1"/>
  <c r="C128" i="32"/>
  <c r="B128" i="32"/>
  <c r="P127" i="32"/>
  <c r="O127" i="32" s="1"/>
  <c r="K127" i="32"/>
  <c r="L127" i="32" s="1"/>
  <c r="J127" i="32"/>
  <c r="V127" i="32" s="1"/>
  <c r="G127" i="32"/>
  <c r="E127" i="32"/>
  <c r="U127" i="32" s="1"/>
  <c r="C127" i="32"/>
  <c r="B127" i="32"/>
  <c r="P126" i="32"/>
  <c r="O126" i="32" s="1"/>
  <c r="K126" i="32"/>
  <c r="L126" i="32" s="1"/>
  <c r="J126" i="32"/>
  <c r="V126" i="32" s="1"/>
  <c r="G126" i="32"/>
  <c r="E126" i="32"/>
  <c r="U126" i="32" s="1"/>
  <c r="C126" i="32"/>
  <c r="B126" i="32"/>
  <c r="P125" i="32"/>
  <c r="O125" i="32" s="1"/>
  <c r="K125" i="32"/>
  <c r="L125" i="32" s="1"/>
  <c r="J125" i="32"/>
  <c r="V125" i="32" s="1"/>
  <c r="G125" i="32"/>
  <c r="E125" i="32"/>
  <c r="U125" i="32" s="1"/>
  <c r="C125" i="32"/>
  <c r="B125" i="32"/>
  <c r="P124" i="32"/>
  <c r="O124" i="32" s="1"/>
  <c r="K124" i="32"/>
  <c r="L124" i="32" s="1"/>
  <c r="J124" i="32"/>
  <c r="V124" i="32" s="1"/>
  <c r="G124" i="32"/>
  <c r="E124" i="32"/>
  <c r="U124" i="32" s="1"/>
  <c r="C124" i="32"/>
  <c r="B124" i="32"/>
  <c r="P123" i="32"/>
  <c r="O123" i="32" s="1"/>
  <c r="K123" i="32"/>
  <c r="L123" i="32" s="1"/>
  <c r="J123" i="32"/>
  <c r="V123" i="32" s="1"/>
  <c r="G123" i="32"/>
  <c r="E123" i="32"/>
  <c r="U123" i="32" s="1"/>
  <c r="C123" i="32"/>
  <c r="B123" i="32"/>
  <c r="P122" i="32"/>
  <c r="O122" i="32" s="1"/>
  <c r="K122" i="32"/>
  <c r="L122" i="32" s="1"/>
  <c r="J122" i="32"/>
  <c r="V122" i="32" s="1"/>
  <c r="G122" i="32"/>
  <c r="E122" i="32"/>
  <c r="U122" i="32" s="1"/>
  <c r="C122" i="32"/>
  <c r="B122" i="32"/>
  <c r="P121" i="32"/>
  <c r="O121" i="32" s="1"/>
  <c r="K121" i="32"/>
  <c r="L121" i="32" s="1"/>
  <c r="J121" i="32"/>
  <c r="V121" i="32" s="1"/>
  <c r="G121" i="32"/>
  <c r="E121" i="32"/>
  <c r="U121" i="32" s="1"/>
  <c r="C121" i="32"/>
  <c r="B121" i="32"/>
  <c r="P120" i="32"/>
  <c r="O120" i="32" s="1"/>
  <c r="K120" i="32"/>
  <c r="L120" i="32" s="1"/>
  <c r="J120" i="32"/>
  <c r="V120" i="32" s="1"/>
  <c r="G120" i="32"/>
  <c r="E120" i="32"/>
  <c r="U120" i="32" s="1"/>
  <c r="C120" i="32"/>
  <c r="B120" i="32"/>
  <c r="P119" i="32"/>
  <c r="O119" i="32" s="1"/>
  <c r="K119" i="32"/>
  <c r="L119" i="32" s="1"/>
  <c r="J119" i="32"/>
  <c r="V119" i="32" s="1"/>
  <c r="G119" i="32"/>
  <c r="E119" i="32"/>
  <c r="U119" i="32" s="1"/>
  <c r="C119" i="32"/>
  <c r="B119" i="32"/>
  <c r="P118" i="32"/>
  <c r="O118" i="32" s="1"/>
  <c r="K118" i="32"/>
  <c r="L118" i="32" s="1"/>
  <c r="J118" i="32"/>
  <c r="V118" i="32" s="1"/>
  <c r="G118" i="32"/>
  <c r="E118" i="32"/>
  <c r="U118" i="32" s="1"/>
  <c r="C118" i="32"/>
  <c r="B118" i="32"/>
  <c r="P117" i="32"/>
  <c r="O117" i="32" s="1"/>
  <c r="K117" i="32"/>
  <c r="L117" i="32" s="1"/>
  <c r="J117" i="32"/>
  <c r="V117" i="32" s="1"/>
  <c r="G117" i="32"/>
  <c r="E117" i="32"/>
  <c r="U117" i="32" s="1"/>
  <c r="C117" i="32"/>
  <c r="B117" i="32"/>
  <c r="P116" i="32"/>
  <c r="O116" i="32" s="1"/>
  <c r="K116" i="32"/>
  <c r="L116" i="32" s="1"/>
  <c r="J116" i="32"/>
  <c r="V116" i="32" s="1"/>
  <c r="G116" i="32"/>
  <c r="E116" i="32"/>
  <c r="U116" i="32" s="1"/>
  <c r="C116" i="32"/>
  <c r="B116" i="32"/>
  <c r="P115" i="32"/>
  <c r="O115" i="32" s="1"/>
  <c r="K115" i="32"/>
  <c r="L115" i="32" s="1"/>
  <c r="J115" i="32"/>
  <c r="V115" i="32" s="1"/>
  <c r="G115" i="32"/>
  <c r="E115" i="32"/>
  <c r="U115" i="32" s="1"/>
  <c r="C115" i="32"/>
  <c r="B115" i="32"/>
  <c r="P114" i="32"/>
  <c r="O114" i="32" s="1"/>
  <c r="K114" i="32"/>
  <c r="L114" i="32" s="1"/>
  <c r="J114" i="32"/>
  <c r="V114" i="32" s="1"/>
  <c r="G114" i="32"/>
  <c r="E114" i="32"/>
  <c r="U114" i="32" s="1"/>
  <c r="C114" i="32"/>
  <c r="B114" i="32"/>
  <c r="P113" i="32"/>
  <c r="O113" i="32" s="1"/>
  <c r="K113" i="32"/>
  <c r="L113" i="32" s="1"/>
  <c r="J113" i="32"/>
  <c r="V113" i="32" s="1"/>
  <c r="G113" i="32"/>
  <c r="E113" i="32"/>
  <c r="U113" i="32" s="1"/>
  <c r="C113" i="32"/>
  <c r="B113" i="32"/>
  <c r="P112" i="32"/>
  <c r="O112" i="32" s="1"/>
  <c r="K112" i="32"/>
  <c r="L112" i="32" s="1"/>
  <c r="J112" i="32"/>
  <c r="V112" i="32" s="1"/>
  <c r="G112" i="32"/>
  <c r="E112" i="32"/>
  <c r="U112" i="32" s="1"/>
  <c r="C112" i="32"/>
  <c r="B112" i="32"/>
  <c r="P111" i="32"/>
  <c r="O111" i="32" s="1"/>
  <c r="K111" i="32"/>
  <c r="L111" i="32" s="1"/>
  <c r="J111" i="32"/>
  <c r="V111" i="32" s="1"/>
  <c r="G111" i="32"/>
  <c r="E111" i="32"/>
  <c r="U111" i="32" s="1"/>
  <c r="C111" i="32"/>
  <c r="B111" i="32"/>
  <c r="P110" i="32"/>
  <c r="O110" i="32" s="1"/>
  <c r="K110" i="32"/>
  <c r="L110" i="32" s="1"/>
  <c r="J110" i="32"/>
  <c r="V110" i="32" s="1"/>
  <c r="G110" i="32"/>
  <c r="E110" i="32"/>
  <c r="U110" i="32" s="1"/>
  <c r="C110" i="32"/>
  <c r="B110" i="32"/>
  <c r="P109" i="32"/>
  <c r="O109" i="32" s="1"/>
  <c r="K109" i="32"/>
  <c r="L109" i="32" s="1"/>
  <c r="J109" i="32"/>
  <c r="V109" i="32" s="1"/>
  <c r="G109" i="32"/>
  <c r="E109" i="32"/>
  <c r="U109" i="32" s="1"/>
  <c r="C109" i="32"/>
  <c r="B109" i="32"/>
  <c r="P108" i="32"/>
  <c r="O108" i="32" s="1"/>
  <c r="K108" i="32"/>
  <c r="L108" i="32" s="1"/>
  <c r="J108" i="32"/>
  <c r="V108" i="32" s="1"/>
  <c r="G108" i="32"/>
  <c r="E108" i="32"/>
  <c r="U108" i="32" s="1"/>
  <c r="C108" i="32"/>
  <c r="B108" i="32"/>
  <c r="P107" i="32"/>
  <c r="O107" i="32" s="1"/>
  <c r="K107" i="32"/>
  <c r="L107" i="32" s="1"/>
  <c r="J107" i="32"/>
  <c r="V107" i="32" s="1"/>
  <c r="G107" i="32"/>
  <c r="E107" i="32"/>
  <c r="U107" i="32" s="1"/>
  <c r="C107" i="32"/>
  <c r="B107" i="32"/>
  <c r="P106" i="32"/>
  <c r="O106" i="32" s="1"/>
  <c r="K106" i="32"/>
  <c r="L106" i="32" s="1"/>
  <c r="J106" i="32"/>
  <c r="V106" i="32" s="1"/>
  <c r="G106" i="32"/>
  <c r="E106" i="32"/>
  <c r="U106" i="32" s="1"/>
  <c r="C106" i="32"/>
  <c r="B106" i="32"/>
  <c r="P105" i="32"/>
  <c r="O105" i="32" s="1"/>
  <c r="K105" i="32"/>
  <c r="L105" i="32" s="1"/>
  <c r="J105" i="32"/>
  <c r="V105" i="32" s="1"/>
  <c r="G105" i="32"/>
  <c r="E105" i="32"/>
  <c r="U105" i="32" s="1"/>
  <c r="C105" i="32"/>
  <c r="B105" i="32"/>
  <c r="P104" i="32"/>
  <c r="O104" i="32" s="1"/>
  <c r="K104" i="32"/>
  <c r="L104" i="32" s="1"/>
  <c r="J104" i="32"/>
  <c r="V104" i="32" s="1"/>
  <c r="G104" i="32"/>
  <c r="E104" i="32"/>
  <c r="U104" i="32" s="1"/>
  <c r="C104" i="32"/>
  <c r="B104" i="32"/>
  <c r="P103" i="32"/>
  <c r="O103" i="32" s="1"/>
  <c r="K103" i="32"/>
  <c r="L103" i="32" s="1"/>
  <c r="J103" i="32"/>
  <c r="V103" i="32" s="1"/>
  <c r="G103" i="32"/>
  <c r="E103" i="32"/>
  <c r="U103" i="32" s="1"/>
  <c r="C103" i="32"/>
  <c r="B103" i="32"/>
  <c r="P102" i="32"/>
  <c r="O102" i="32" s="1"/>
  <c r="K102" i="32"/>
  <c r="L102" i="32" s="1"/>
  <c r="J102" i="32"/>
  <c r="V102" i="32" s="1"/>
  <c r="G102" i="32"/>
  <c r="E102" i="32"/>
  <c r="U102" i="32" s="1"/>
  <c r="C102" i="32"/>
  <c r="B102" i="32"/>
  <c r="P101" i="32"/>
  <c r="O101" i="32" s="1"/>
  <c r="K101" i="32"/>
  <c r="L101" i="32" s="1"/>
  <c r="J101" i="32"/>
  <c r="V101" i="32" s="1"/>
  <c r="G101" i="32"/>
  <c r="E101" i="32"/>
  <c r="U101" i="32" s="1"/>
  <c r="C101" i="32"/>
  <c r="B101" i="32"/>
  <c r="P100" i="32"/>
  <c r="O100" i="32" s="1"/>
  <c r="K100" i="32"/>
  <c r="L100" i="32" s="1"/>
  <c r="J100" i="32"/>
  <c r="V100" i="32" s="1"/>
  <c r="G100" i="32"/>
  <c r="E100" i="32"/>
  <c r="U100" i="32" s="1"/>
  <c r="C100" i="32"/>
  <c r="B100" i="32"/>
  <c r="P99" i="32"/>
  <c r="O99" i="32" s="1"/>
  <c r="K99" i="32"/>
  <c r="L99" i="32" s="1"/>
  <c r="J99" i="32"/>
  <c r="V99" i="32" s="1"/>
  <c r="G99" i="32"/>
  <c r="E99" i="32"/>
  <c r="U99" i="32" s="1"/>
  <c r="C99" i="32"/>
  <c r="B99" i="32"/>
  <c r="P98" i="32"/>
  <c r="O98" i="32" s="1"/>
  <c r="K98" i="32"/>
  <c r="L98" i="32" s="1"/>
  <c r="J98" i="32"/>
  <c r="V98" i="32" s="1"/>
  <c r="G98" i="32"/>
  <c r="E98" i="32"/>
  <c r="U98" i="32" s="1"/>
  <c r="C98" i="32"/>
  <c r="B98" i="32"/>
  <c r="P97" i="32"/>
  <c r="O97" i="32" s="1"/>
  <c r="K97" i="32"/>
  <c r="L97" i="32" s="1"/>
  <c r="J97" i="32"/>
  <c r="V97" i="32" s="1"/>
  <c r="G97" i="32"/>
  <c r="E97" i="32"/>
  <c r="U97" i="32" s="1"/>
  <c r="C97" i="32"/>
  <c r="B97" i="32"/>
  <c r="P96" i="32"/>
  <c r="O96" i="32" s="1"/>
  <c r="K96" i="32"/>
  <c r="L96" i="32" s="1"/>
  <c r="J96" i="32"/>
  <c r="V96" i="32" s="1"/>
  <c r="G96" i="32"/>
  <c r="E96" i="32"/>
  <c r="U96" i="32" s="1"/>
  <c r="C96" i="32"/>
  <c r="B96" i="32"/>
  <c r="P95" i="32"/>
  <c r="O95" i="32" s="1"/>
  <c r="K95" i="32"/>
  <c r="L95" i="32" s="1"/>
  <c r="J95" i="32"/>
  <c r="V95" i="32" s="1"/>
  <c r="G95" i="32"/>
  <c r="E95" i="32"/>
  <c r="U95" i="32" s="1"/>
  <c r="C95" i="32"/>
  <c r="B95" i="32"/>
  <c r="P94" i="32"/>
  <c r="O94" i="32" s="1"/>
  <c r="K94" i="32"/>
  <c r="L94" i="32" s="1"/>
  <c r="J94" i="32"/>
  <c r="V94" i="32" s="1"/>
  <c r="G94" i="32"/>
  <c r="E94" i="32"/>
  <c r="U94" i="32" s="1"/>
  <c r="C94" i="32"/>
  <c r="B94" i="32"/>
  <c r="P93" i="32"/>
  <c r="O93" i="32" s="1"/>
  <c r="K93" i="32"/>
  <c r="L93" i="32" s="1"/>
  <c r="J93" i="32"/>
  <c r="V93" i="32" s="1"/>
  <c r="G93" i="32"/>
  <c r="E93" i="32"/>
  <c r="U93" i="32" s="1"/>
  <c r="C93" i="32"/>
  <c r="B93" i="32"/>
  <c r="P92" i="32"/>
  <c r="O92" i="32" s="1"/>
  <c r="K92" i="32"/>
  <c r="L92" i="32" s="1"/>
  <c r="J92" i="32"/>
  <c r="V92" i="32" s="1"/>
  <c r="G92" i="32"/>
  <c r="E92" i="32"/>
  <c r="U92" i="32" s="1"/>
  <c r="C92" i="32"/>
  <c r="B92" i="32"/>
  <c r="P91" i="32"/>
  <c r="O91" i="32" s="1"/>
  <c r="K91" i="32"/>
  <c r="L91" i="32" s="1"/>
  <c r="J91" i="32"/>
  <c r="V91" i="32" s="1"/>
  <c r="G91" i="32"/>
  <c r="E91" i="32"/>
  <c r="U91" i="32" s="1"/>
  <c r="C91" i="32"/>
  <c r="B91" i="32"/>
  <c r="P90" i="32"/>
  <c r="O90" i="32" s="1"/>
  <c r="K90" i="32"/>
  <c r="L90" i="32" s="1"/>
  <c r="J90" i="32"/>
  <c r="V90" i="32" s="1"/>
  <c r="G90" i="32"/>
  <c r="E90" i="32"/>
  <c r="U90" i="32" s="1"/>
  <c r="C90" i="32"/>
  <c r="B90" i="32"/>
  <c r="P89" i="32"/>
  <c r="O89" i="32" s="1"/>
  <c r="K89" i="32"/>
  <c r="L89" i="32" s="1"/>
  <c r="J89" i="32"/>
  <c r="V89" i="32" s="1"/>
  <c r="G89" i="32"/>
  <c r="E89" i="32"/>
  <c r="U89" i="32" s="1"/>
  <c r="C89" i="32"/>
  <c r="B89" i="32"/>
  <c r="P88" i="32"/>
  <c r="O88" i="32" s="1"/>
  <c r="K88" i="32"/>
  <c r="L88" i="32" s="1"/>
  <c r="J88" i="32"/>
  <c r="V88" i="32" s="1"/>
  <c r="G88" i="32"/>
  <c r="E88" i="32"/>
  <c r="U88" i="32" s="1"/>
  <c r="C88" i="32"/>
  <c r="B88" i="32"/>
  <c r="P87" i="32"/>
  <c r="O87" i="32" s="1"/>
  <c r="K87" i="32"/>
  <c r="L87" i="32" s="1"/>
  <c r="J87" i="32"/>
  <c r="V87" i="32" s="1"/>
  <c r="G87" i="32"/>
  <c r="E87" i="32"/>
  <c r="U87" i="32" s="1"/>
  <c r="C87" i="32"/>
  <c r="B87" i="32"/>
  <c r="P86" i="32"/>
  <c r="O86" i="32" s="1"/>
  <c r="K86" i="32"/>
  <c r="L86" i="32" s="1"/>
  <c r="J86" i="32"/>
  <c r="V86" i="32" s="1"/>
  <c r="G86" i="32"/>
  <c r="E86" i="32"/>
  <c r="U86" i="32" s="1"/>
  <c r="C86" i="32"/>
  <c r="B86" i="32"/>
  <c r="P85" i="32"/>
  <c r="O85" i="32" s="1"/>
  <c r="K85" i="32"/>
  <c r="L85" i="32" s="1"/>
  <c r="J85" i="32"/>
  <c r="V85" i="32" s="1"/>
  <c r="G85" i="32"/>
  <c r="E85" i="32"/>
  <c r="U85" i="32" s="1"/>
  <c r="C85" i="32"/>
  <c r="B85" i="32"/>
  <c r="P84" i="32"/>
  <c r="O84" i="32" s="1"/>
  <c r="K84" i="32"/>
  <c r="L84" i="32" s="1"/>
  <c r="J84" i="32"/>
  <c r="V84" i="32" s="1"/>
  <c r="G84" i="32"/>
  <c r="E84" i="32"/>
  <c r="U84" i="32" s="1"/>
  <c r="C84" i="32"/>
  <c r="B84" i="32"/>
  <c r="P83" i="32"/>
  <c r="O83" i="32" s="1"/>
  <c r="K83" i="32"/>
  <c r="L83" i="32" s="1"/>
  <c r="J83" i="32"/>
  <c r="V83" i="32" s="1"/>
  <c r="G83" i="32"/>
  <c r="E83" i="32"/>
  <c r="U83" i="32" s="1"/>
  <c r="C83" i="32"/>
  <c r="B83" i="32"/>
  <c r="P82" i="32"/>
  <c r="O82" i="32" s="1"/>
  <c r="K82" i="32"/>
  <c r="L82" i="32" s="1"/>
  <c r="J82" i="32"/>
  <c r="V82" i="32" s="1"/>
  <c r="G82" i="32"/>
  <c r="E82" i="32"/>
  <c r="U82" i="32" s="1"/>
  <c r="C82" i="32"/>
  <c r="B82" i="32"/>
  <c r="P81" i="32"/>
  <c r="O81" i="32" s="1"/>
  <c r="K81" i="32"/>
  <c r="L81" i="32" s="1"/>
  <c r="J81" i="32"/>
  <c r="V81" i="32" s="1"/>
  <c r="G81" i="32"/>
  <c r="E81" i="32"/>
  <c r="U81" i="32" s="1"/>
  <c r="C81" i="32"/>
  <c r="B81" i="32"/>
  <c r="P80" i="32"/>
  <c r="O80" i="32" s="1"/>
  <c r="K80" i="32"/>
  <c r="L80" i="32" s="1"/>
  <c r="J80" i="32"/>
  <c r="V80" i="32" s="1"/>
  <c r="G80" i="32"/>
  <c r="E80" i="32"/>
  <c r="U80" i="32" s="1"/>
  <c r="C80" i="32"/>
  <c r="B80" i="32"/>
  <c r="P79" i="32"/>
  <c r="O79" i="32" s="1"/>
  <c r="K79" i="32"/>
  <c r="L79" i="32" s="1"/>
  <c r="J79" i="32"/>
  <c r="V79" i="32" s="1"/>
  <c r="G79" i="32"/>
  <c r="E79" i="32"/>
  <c r="U79" i="32" s="1"/>
  <c r="C79" i="32"/>
  <c r="B79" i="32"/>
  <c r="P78" i="32"/>
  <c r="O78" i="32" s="1"/>
  <c r="K78" i="32"/>
  <c r="L78" i="32" s="1"/>
  <c r="J78" i="32"/>
  <c r="V78" i="32" s="1"/>
  <c r="G78" i="32"/>
  <c r="E78" i="32"/>
  <c r="U78" i="32" s="1"/>
  <c r="C78" i="32"/>
  <c r="B78" i="32"/>
  <c r="P77" i="32"/>
  <c r="O77" i="32" s="1"/>
  <c r="K77" i="32"/>
  <c r="L77" i="32" s="1"/>
  <c r="J77" i="32"/>
  <c r="V77" i="32" s="1"/>
  <c r="G77" i="32"/>
  <c r="E77" i="32"/>
  <c r="U77" i="32" s="1"/>
  <c r="C77" i="32"/>
  <c r="B77" i="32"/>
  <c r="P76" i="32"/>
  <c r="O76" i="32" s="1"/>
  <c r="K76" i="32"/>
  <c r="L76" i="32" s="1"/>
  <c r="J76" i="32"/>
  <c r="V76" i="32" s="1"/>
  <c r="G76" i="32"/>
  <c r="E76" i="32"/>
  <c r="U76" i="32" s="1"/>
  <c r="C76" i="32"/>
  <c r="B76" i="32"/>
  <c r="P75" i="32"/>
  <c r="K75" i="32"/>
  <c r="L75" i="32" s="1"/>
  <c r="J75" i="32"/>
  <c r="V75" i="32" s="1"/>
  <c r="G75" i="32"/>
  <c r="E75" i="32"/>
  <c r="U75" i="32" s="1"/>
  <c r="C75" i="32"/>
  <c r="B75" i="32"/>
  <c r="P74" i="32"/>
  <c r="O74" i="32" s="1"/>
  <c r="K74" i="32"/>
  <c r="L74" i="32" s="1"/>
  <c r="J74" i="32"/>
  <c r="V74" i="32" s="1"/>
  <c r="G74" i="32"/>
  <c r="E74" i="32"/>
  <c r="U74" i="32" s="1"/>
  <c r="C74" i="32"/>
  <c r="B74" i="32"/>
  <c r="P73" i="32"/>
  <c r="O73" i="32" s="1"/>
  <c r="K73" i="32"/>
  <c r="L73" i="32" s="1"/>
  <c r="J73" i="32"/>
  <c r="V73" i="32" s="1"/>
  <c r="G73" i="32"/>
  <c r="E73" i="32"/>
  <c r="U73" i="32" s="1"/>
  <c r="C73" i="32"/>
  <c r="B73" i="32"/>
  <c r="P72" i="32"/>
  <c r="O72" i="32" s="1"/>
  <c r="K72" i="32"/>
  <c r="L72" i="32" s="1"/>
  <c r="J72" i="32"/>
  <c r="V72" i="32" s="1"/>
  <c r="G72" i="32"/>
  <c r="E72" i="32"/>
  <c r="U72" i="32" s="1"/>
  <c r="C72" i="32"/>
  <c r="B72" i="32"/>
  <c r="P71" i="32"/>
  <c r="O71" i="32" s="1"/>
  <c r="K71" i="32"/>
  <c r="L71" i="32" s="1"/>
  <c r="J71" i="32"/>
  <c r="V71" i="32" s="1"/>
  <c r="G71" i="32"/>
  <c r="E71" i="32"/>
  <c r="U71" i="32" s="1"/>
  <c r="C71" i="32"/>
  <c r="B71" i="32"/>
  <c r="P70" i="32"/>
  <c r="O70" i="32" s="1"/>
  <c r="K70" i="32"/>
  <c r="L70" i="32" s="1"/>
  <c r="J70" i="32"/>
  <c r="V70" i="32" s="1"/>
  <c r="G70" i="32"/>
  <c r="E70" i="32"/>
  <c r="U70" i="32" s="1"/>
  <c r="C70" i="32"/>
  <c r="B70" i="32"/>
  <c r="P69" i="32"/>
  <c r="O69" i="32" s="1"/>
  <c r="K69" i="32"/>
  <c r="L69" i="32" s="1"/>
  <c r="J69" i="32"/>
  <c r="V69" i="32" s="1"/>
  <c r="G69" i="32"/>
  <c r="E69" i="32"/>
  <c r="U69" i="32" s="1"/>
  <c r="C69" i="32"/>
  <c r="B69" i="32"/>
  <c r="P68" i="32"/>
  <c r="O68" i="32" s="1"/>
  <c r="K68" i="32"/>
  <c r="L68" i="32" s="1"/>
  <c r="J68" i="32"/>
  <c r="V68" i="32" s="1"/>
  <c r="G68" i="32"/>
  <c r="E68" i="32"/>
  <c r="U68" i="32" s="1"/>
  <c r="C68" i="32"/>
  <c r="B68" i="32"/>
  <c r="P67" i="32"/>
  <c r="O67" i="32" s="1"/>
  <c r="K67" i="32"/>
  <c r="L67" i="32" s="1"/>
  <c r="J67" i="32"/>
  <c r="V67" i="32" s="1"/>
  <c r="G67" i="32"/>
  <c r="E67" i="32"/>
  <c r="U67" i="32" s="1"/>
  <c r="C67" i="32"/>
  <c r="B67" i="32"/>
  <c r="P66" i="32"/>
  <c r="O66" i="32" s="1"/>
  <c r="K66" i="32"/>
  <c r="L66" i="32" s="1"/>
  <c r="J66" i="32"/>
  <c r="V66" i="32" s="1"/>
  <c r="G66" i="32"/>
  <c r="E66" i="32"/>
  <c r="U66" i="32" s="1"/>
  <c r="C66" i="32"/>
  <c r="B66" i="32"/>
  <c r="P65" i="32"/>
  <c r="O65" i="32" s="1"/>
  <c r="K65" i="32"/>
  <c r="L65" i="32" s="1"/>
  <c r="J65" i="32"/>
  <c r="V65" i="32" s="1"/>
  <c r="G65" i="32"/>
  <c r="E65" i="32"/>
  <c r="U65" i="32" s="1"/>
  <c r="C65" i="32"/>
  <c r="B65" i="32"/>
  <c r="P64" i="32"/>
  <c r="O64" i="32" s="1"/>
  <c r="K64" i="32"/>
  <c r="L64" i="32" s="1"/>
  <c r="J64" i="32"/>
  <c r="V64" i="32" s="1"/>
  <c r="G64" i="32"/>
  <c r="E64" i="32"/>
  <c r="U64" i="32" s="1"/>
  <c r="C64" i="32"/>
  <c r="B64" i="32"/>
  <c r="P63" i="32"/>
  <c r="O63" i="32" s="1"/>
  <c r="K63" i="32"/>
  <c r="L63" i="32" s="1"/>
  <c r="J63" i="32"/>
  <c r="V63" i="32" s="1"/>
  <c r="G63" i="32"/>
  <c r="E63" i="32"/>
  <c r="U63" i="32" s="1"/>
  <c r="C63" i="32"/>
  <c r="B63" i="32"/>
  <c r="P62" i="32"/>
  <c r="O62" i="32" s="1"/>
  <c r="K62" i="32"/>
  <c r="L62" i="32" s="1"/>
  <c r="J62" i="32"/>
  <c r="V62" i="32" s="1"/>
  <c r="G62" i="32"/>
  <c r="E62" i="32"/>
  <c r="U62" i="32" s="1"/>
  <c r="C62" i="32"/>
  <c r="B62" i="32"/>
  <c r="P61" i="32"/>
  <c r="O61" i="32" s="1"/>
  <c r="K61" i="32"/>
  <c r="L61" i="32" s="1"/>
  <c r="J61" i="32"/>
  <c r="V61" i="32" s="1"/>
  <c r="G61" i="32"/>
  <c r="E61" i="32"/>
  <c r="U61" i="32" s="1"/>
  <c r="C61" i="32"/>
  <c r="B61" i="32"/>
  <c r="P60" i="32"/>
  <c r="O60" i="32" s="1"/>
  <c r="K60" i="32"/>
  <c r="L60" i="32" s="1"/>
  <c r="J60" i="32"/>
  <c r="V60" i="32" s="1"/>
  <c r="G60" i="32"/>
  <c r="E60" i="32"/>
  <c r="U60" i="32" s="1"/>
  <c r="C60" i="32"/>
  <c r="B60" i="32"/>
  <c r="P59" i="32"/>
  <c r="O59" i="32" s="1"/>
  <c r="K59" i="32"/>
  <c r="L59" i="32" s="1"/>
  <c r="J59" i="32"/>
  <c r="V59" i="32" s="1"/>
  <c r="G59" i="32"/>
  <c r="E59" i="32"/>
  <c r="U59" i="32" s="1"/>
  <c r="C59" i="32"/>
  <c r="B59" i="32"/>
  <c r="P58" i="32"/>
  <c r="O58" i="32" s="1"/>
  <c r="K58" i="32"/>
  <c r="L58" i="32" s="1"/>
  <c r="J58" i="32"/>
  <c r="V58" i="32" s="1"/>
  <c r="G58" i="32"/>
  <c r="E58" i="32"/>
  <c r="U58" i="32" s="1"/>
  <c r="C58" i="32"/>
  <c r="B58" i="32"/>
  <c r="P57" i="32"/>
  <c r="O57" i="32" s="1"/>
  <c r="K57" i="32"/>
  <c r="L57" i="32" s="1"/>
  <c r="J57" i="32"/>
  <c r="V57" i="32" s="1"/>
  <c r="G57" i="32"/>
  <c r="E57" i="32"/>
  <c r="U57" i="32" s="1"/>
  <c r="C57" i="32"/>
  <c r="P56" i="32"/>
  <c r="O56" i="32" s="1"/>
  <c r="K56" i="32"/>
  <c r="L56" i="32" s="1"/>
  <c r="J56" i="32"/>
  <c r="V56" i="32" s="1"/>
  <c r="G56" i="32"/>
  <c r="E56" i="32"/>
  <c r="U56" i="32" s="1"/>
  <c r="C56" i="32"/>
  <c r="P55" i="32"/>
  <c r="O55" i="32" s="1"/>
  <c r="K55" i="32"/>
  <c r="L55" i="32" s="1"/>
  <c r="J55" i="32"/>
  <c r="V55" i="32" s="1"/>
  <c r="G55" i="32"/>
  <c r="E55" i="32"/>
  <c r="U55" i="32" s="1"/>
  <c r="C55" i="32"/>
  <c r="P54" i="32"/>
  <c r="O54" i="32" s="1"/>
  <c r="K54" i="32"/>
  <c r="L54" i="32" s="1"/>
  <c r="J54" i="32"/>
  <c r="V54" i="32" s="1"/>
  <c r="G54" i="32"/>
  <c r="E54" i="32"/>
  <c r="U54" i="32" s="1"/>
  <c r="C54" i="32"/>
  <c r="P53" i="32"/>
  <c r="O53" i="32" s="1"/>
  <c r="K53" i="32"/>
  <c r="L53" i="32" s="1"/>
  <c r="J53" i="32"/>
  <c r="V53" i="32" s="1"/>
  <c r="G53" i="32"/>
  <c r="E53" i="32"/>
  <c r="U53" i="32" s="1"/>
  <c r="C53" i="32"/>
  <c r="P52" i="32"/>
  <c r="O52" i="32" s="1"/>
  <c r="K52" i="32"/>
  <c r="L52" i="32" s="1"/>
  <c r="J52" i="32"/>
  <c r="V52" i="32" s="1"/>
  <c r="G52" i="32"/>
  <c r="E52" i="32"/>
  <c r="U52" i="32" s="1"/>
  <c r="C52" i="32"/>
  <c r="P51" i="32"/>
  <c r="O51" i="32" s="1"/>
  <c r="K51" i="32"/>
  <c r="L51" i="32" s="1"/>
  <c r="J51" i="32"/>
  <c r="V51" i="32" s="1"/>
  <c r="G51" i="32"/>
  <c r="E51" i="32"/>
  <c r="U51" i="32" s="1"/>
  <c r="C51" i="32"/>
  <c r="P50" i="32"/>
  <c r="K50" i="32"/>
  <c r="L50" i="32" s="1"/>
  <c r="J50" i="32"/>
  <c r="V50" i="32" s="1"/>
  <c r="G50" i="32"/>
  <c r="E50" i="32"/>
  <c r="U50" i="32" s="1"/>
  <c r="C50" i="32"/>
  <c r="P49" i="32"/>
  <c r="O49" i="32" s="1"/>
  <c r="K49" i="32"/>
  <c r="L49" i="32" s="1"/>
  <c r="J49" i="32"/>
  <c r="V49" i="32" s="1"/>
  <c r="G49" i="32"/>
  <c r="E49" i="32"/>
  <c r="U49" i="32" s="1"/>
  <c r="C49" i="32"/>
  <c r="P48" i="32"/>
  <c r="O48" i="32" s="1"/>
  <c r="K48" i="32"/>
  <c r="L48" i="32" s="1"/>
  <c r="J48" i="32"/>
  <c r="V48" i="32" s="1"/>
  <c r="G48" i="32"/>
  <c r="E48" i="32"/>
  <c r="U48" i="32" s="1"/>
  <c r="C48" i="32"/>
  <c r="P47" i="32"/>
  <c r="O47" i="32" s="1"/>
  <c r="K47" i="32"/>
  <c r="L47" i="32" s="1"/>
  <c r="J47" i="32"/>
  <c r="V47" i="32" s="1"/>
  <c r="G47" i="32"/>
  <c r="E47" i="32"/>
  <c r="U47" i="32" s="1"/>
  <c r="C47" i="32"/>
  <c r="P46" i="32"/>
  <c r="O46" i="32" s="1"/>
  <c r="K46" i="32"/>
  <c r="L46" i="32" s="1"/>
  <c r="J46" i="32"/>
  <c r="V46" i="32" s="1"/>
  <c r="G46" i="32"/>
  <c r="E46" i="32"/>
  <c r="U46" i="32" s="1"/>
  <c r="C46" i="32"/>
  <c r="P45" i="32"/>
  <c r="O45" i="32" s="1"/>
  <c r="K45" i="32"/>
  <c r="L45" i="32" s="1"/>
  <c r="J45" i="32"/>
  <c r="V45" i="32" s="1"/>
  <c r="G45" i="32"/>
  <c r="E45" i="32"/>
  <c r="U45" i="32" s="1"/>
  <c r="C45" i="32"/>
  <c r="P44" i="32"/>
  <c r="O44" i="32" s="1"/>
  <c r="K44" i="32"/>
  <c r="L44" i="32" s="1"/>
  <c r="J44" i="32"/>
  <c r="V44" i="32" s="1"/>
  <c r="G44" i="32"/>
  <c r="E44" i="32"/>
  <c r="U44" i="32" s="1"/>
  <c r="C44" i="32"/>
  <c r="P43" i="32"/>
  <c r="O43" i="32" s="1"/>
  <c r="K43" i="32"/>
  <c r="L43" i="32" s="1"/>
  <c r="J43" i="32"/>
  <c r="V43" i="32" s="1"/>
  <c r="G43" i="32"/>
  <c r="E43" i="32"/>
  <c r="U43" i="32" s="1"/>
  <c r="C43" i="32"/>
  <c r="P42" i="32"/>
  <c r="O42" i="32" s="1"/>
  <c r="K42" i="32"/>
  <c r="L42" i="32" s="1"/>
  <c r="J42" i="32"/>
  <c r="V42" i="32" s="1"/>
  <c r="G42" i="32"/>
  <c r="E42" i="32"/>
  <c r="U42" i="32" s="1"/>
  <c r="C42" i="32"/>
  <c r="P41" i="32"/>
  <c r="O41" i="32" s="1"/>
  <c r="K41" i="32"/>
  <c r="L41" i="32" s="1"/>
  <c r="J41" i="32"/>
  <c r="V41" i="32" s="1"/>
  <c r="G41" i="32"/>
  <c r="E41" i="32"/>
  <c r="U41" i="32" s="1"/>
  <c r="C41" i="32"/>
  <c r="P40" i="32"/>
  <c r="O40" i="32" s="1"/>
  <c r="K40" i="32"/>
  <c r="L40" i="32" s="1"/>
  <c r="J40" i="32"/>
  <c r="V40" i="32" s="1"/>
  <c r="G40" i="32"/>
  <c r="E40" i="32"/>
  <c r="U40" i="32" s="1"/>
  <c r="C40" i="32"/>
  <c r="P39" i="32"/>
  <c r="O39" i="32" s="1"/>
  <c r="K39" i="32"/>
  <c r="L39" i="32" s="1"/>
  <c r="J39" i="32"/>
  <c r="V39" i="32" s="1"/>
  <c r="G39" i="32"/>
  <c r="E39" i="32"/>
  <c r="U39" i="32" s="1"/>
  <c r="C39" i="32"/>
  <c r="P38" i="32"/>
  <c r="O38" i="32" s="1"/>
  <c r="K38" i="32"/>
  <c r="L38" i="32" s="1"/>
  <c r="J38" i="32"/>
  <c r="V38" i="32" s="1"/>
  <c r="G38" i="32"/>
  <c r="E38" i="32"/>
  <c r="U38" i="32" s="1"/>
  <c r="C38" i="32"/>
  <c r="P37" i="32"/>
  <c r="O37" i="32" s="1"/>
  <c r="K37" i="32"/>
  <c r="L37" i="32" s="1"/>
  <c r="J37" i="32"/>
  <c r="V37" i="32" s="1"/>
  <c r="G37" i="32"/>
  <c r="E37" i="32"/>
  <c r="U37" i="32" s="1"/>
  <c r="C37" i="32"/>
  <c r="P36" i="32"/>
  <c r="O36" i="32" s="1"/>
  <c r="K36" i="32"/>
  <c r="L36" i="32" s="1"/>
  <c r="J36" i="32"/>
  <c r="V36" i="32" s="1"/>
  <c r="G36" i="32"/>
  <c r="E36" i="32"/>
  <c r="U36" i="32" s="1"/>
  <c r="C36" i="32"/>
  <c r="P35" i="32"/>
  <c r="O35" i="32" s="1"/>
  <c r="K35" i="32"/>
  <c r="L35" i="32" s="1"/>
  <c r="J35" i="32"/>
  <c r="V35" i="32" s="1"/>
  <c r="G35" i="32"/>
  <c r="E35" i="32"/>
  <c r="U35" i="32" s="1"/>
  <c r="C35" i="32"/>
  <c r="P34" i="32"/>
  <c r="O34" i="32" s="1"/>
  <c r="K34" i="32"/>
  <c r="L34" i="32" s="1"/>
  <c r="J34" i="32"/>
  <c r="V34" i="32" s="1"/>
  <c r="G34" i="32"/>
  <c r="E34" i="32"/>
  <c r="U34" i="32" s="1"/>
  <c r="C34" i="32"/>
  <c r="P33" i="32"/>
  <c r="O33" i="32" s="1"/>
  <c r="K33" i="32"/>
  <c r="L33" i="32" s="1"/>
  <c r="J33" i="32"/>
  <c r="V33" i="32" s="1"/>
  <c r="G33" i="32"/>
  <c r="E33" i="32"/>
  <c r="U33" i="32" s="1"/>
  <c r="C33" i="32"/>
  <c r="P32" i="32"/>
  <c r="O32" i="32" s="1"/>
  <c r="K32" i="32"/>
  <c r="L32" i="32" s="1"/>
  <c r="J32" i="32"/>
  <c r="V32" i="32" s="1"/>
  <c r="G32" i="32"/>
  <c r="E32" i="32"/>
  <c r="U32" i="32" s="1"/>
  <c r="C32" i="32"/>
  <c r="P31" i="32"/>
  <c r="O31" i="32" s="1"/>
  <c r="K31" i="32"/>
  <c r="L31" i="32" s="1"/>
  <c r="J31" i="32"/>
  <c r="V31" i="32" s="1"/>
  <c r="G31" i="32"/>
  <c r="E31" i="32"/>
  <c r="U31" i="32" s="1"/>
  <c r="C31" i="32"/>
  <c r="P30" i="32"/>
  <c r="K30" i="32"/>
  <c r="L30" i="32" s="1"/>
  <c r="J30" i="32"/>
  <c r="V30" i="32" s="1"/>
  <c r="G30" i="32"/>
  <c r="E30" i="32"/>
  <c r="U30" i="32" s="1"/>
  <c r="C30" i="32"/>
  <c r="P29" i="32"/>
  <c r="O29" i="32" s="1"/>
  <c r="K29" i="32"/>
  <c r="L29" i="32" s="1"/>
  <c r="J29" i="32"/>
  <c r="V29" i="32" s="1"/>
  <c r="G29" i="32"/>
  <c r="E29" i="32"/>
  <c r="U29" i="32" s="1"/>
  <c r="C29" i="32"/>
  <c r="P28" i="32"/>
  <c r="K28" i="32"/>
  <c r="L28" i="32" s="1"/>
  <c r="J28" i="32"/>
  <c r="V28" i="32" s="1"/>
  <c r="G28" i="32"/>
  <c r="E28" i="32"/>
  <c r="U28" i="32" s="1"/>
  <c r="C28" i="32"/>
  <c r="P27" i="32"/>
  <c r="O27" i="32" s="1"/>
  <c r="K27" i="32"/>
  <c r="L27" i="32" s="1"/>
  <c r="J27" i="32"/>
  <c r="V27" i="32" s="1"/>
  <c r="G27" i="32"/>
  <c r="E27" i="32"/>
  <c r="U27" i="32" s="1"/>
  <c r="C27" i="32"/>
  <c r="P26" i="32"/>
  <c r="O26" i="32" s="1"/>
  <c r="K26" i="32"/>
  <c r="L26" i="32" s="1"/>
  <c r="J26" i="32"/>
  <c r="V26" i="32" s="1"/>
  <c r="G26" i="32"/>
  <c r="E26" i="32"/>
  <c r="U26" i="32" s="1"/>
  <c r="C26" i="32"/>
  <c r="P25" i="32"/>
  <c r="O25" i="32" s="1"/>
  <c r="K25" i="32"/>
  <c r="L25" i="32" s="1"/>
  <c r="J25" i="32"/>
  <c r="V25" i="32" s="1"/>
  <c r="G25" i="32"/>
  <c r="E25" i="32"/>
  <c r="U25" i="32" s="1"/>
  <c r="C25" i="32"/>
  <c r="P24" i="32"/>
  <c r="K24" i="32"/>
  <c r="L24" i="32" s="1"/>
  <c r="J24" i="32"/>
  <c r="V24" i="32" s="1"/>
  <c r="G24" i="32"/>
  <c r="E24" i="32"/>
  <c r="U24" i="32" s="1"/>
  <c r="C24" i="32"/>
  <c r="P23" i="32"/>
  <c r="O23" i="32" s="1"/>
  <c r="K23" i="32"/>
  <c r="L23" i="32" s="1"/>
  <c r="J23" i="32"/>
  <c r="V23" i="32" s="1"/>
  <c r="G23" i="32"/>
  <c r="E23" i="32"/>
  <c r="U23" i="32" s="1"/>
  <c r="C23" i="32"/>
  <c r="P22" i="32"/>
  <c r="K22" i="32"/>
  <c r="L22" i="32" s="1"/>
  <c r="J22" i="32"/>
  <c r="V22" i="32" s="1"/>
  <c r="G22" i="32"/>
  <c r="E22" i="32"/>
  <c r="U22" i="32" s="1"/>
  <c r="C22" i="32"/>
  <c r="P21" i="32"/>
  <c r="O21" i="32" s="1"/>
  <c r="K21" i="32"/>
  <c r="L21" i="32" s="1"/>
  <c r="J21" i="32"/>
  <c r="V21" i="32" s="1"/>
  <c r="G21" i="32"/>
  <c r="E21" i="32"/>
  <c r="U21" i="32" s="1"/>
  <c r="C21" i="32"/>
  <c r="P20" i="32"/>
  <c r="O20" i="32" s="1"/>
  <c r="K20" i="32"/>
  <c r="L20" i="32" s="1"/>
  <c r="J20" i="32"/>
  <c r="V20" i="32" s="1"/>
  <c r="G20" i="32"/>
  <c r="E20" i="32"/>
  <c r="U20" i="32" s="1"/>
  <c r="C20" i="32"/>
  <c r="P19" i="32"/>
  <c r="O19" i="32" s="1"/>
  <c r="K19" i="32"/>
  <c r="L19" i="32" s="1"/>
  <c r="J19" i="32"/>
  <c r="V19" i="32" s="1"/>
  <c r="G19" i="32"/>
  <c r="E19" i="32"/>
  <c r="U19" i="32" s="1"/>
  <c r="C19" i="32"/>
  <c r="P18" i="32"/>
  <c r="O18" i="32" s="1"/>
  <c r="K18" i="32"/>
  <c r="L18" i="32" s="1"/>
  <c r="J18" i="32"/>
  <c r="V18" i="32" s="1"/>
  <c r="G18" i="32"/>
  <c r="E18" i="32"/>
  <c r="U18" i="32" s="1"/>
  <c r="C18" i="32"/>
  <c r="P17" i="32"/>
  <c r="O17" i="32" s="1"/>
  <c r="K17" i="32"/>
  <c r="L17" i="32" s="1"/>
  <c r="J17" i="32"/>
  <c r="V17" i="32" s="1"/>
  <c r="G17" i="32"/>
  <c r="E17" i="32"/>
  <c r="U17" i="32" s="1"/>
  <c r="C17"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G9" i="32"/>
  <c r="C9" i="33"/>
  <c r="K14" i="32"/>
  <c r="K14" i="33"/>
  <c r="M138" i="33"/>
  <c r="N138" i="33" s="1"/>
  <c r="Q138" i="33" s="1"/>
  <c r="M206" i="33"/>
  <c r="M147" i="34"/>
  <c r="N147" i="34" s="1"/>
  <c r="M143" i="34"/>
  <c r="M67" i="34"/>
  <c r="M59" i="34"/>
  <c r="M91" i="34"/>
  <c r="R91" i="34" s="1"/>
  <c r="W91" i="34" s="1"/>
  <c r="M155" i="34"/>
  <c r="M95" i="34"/>
  <c r="M181" i="33"/>
  <c r="M175" i="33"/>
  <c r="M159" i="33"/>
  <c r="N159" i="33" s="1"/>
  <c r="M86" i="33"/>
  <c r="N86" i="33" s="1"/>
  <c r="M65" i="33"/>
  <c r="M96" i="33"/>
  <c r="M94" i="33"/>
  <c r="M97" i="33"/>
  <c r="N97" i="33" s="1"/>
  <c r="M200" i="33"/>
  <c r="M88" i="33"/>
  <c r="M168" i="33"/>
  <c r="R168" i="33" s="1"/>
  <c r="W168" i="33" s="1"/>
  <c r="J209" i="33"/>
  <c r="V209" i="33" s="1"/>
  <c r="M145" i="33"/>
  <c r="R145" i="33" s="1"/>
  <c r="W145" i="33" s="1"/>
  <c r="M160" i="33"/>
  <c r="M73" i="33"/>
  <c r="M161" i="33"/>
  <c r="R161" i="33" s="1"/>
  <c r="W161" i="33" s="1"/>
  <c r="M169" i="33"/>
  <c r="M170" i="33"/>
  <c r="M177" i="33"/>
  <c r="N177" i="33" s="1"/>
  <c r="M180" i="33"/>
  <c r="N180" i="33" s="1"/>
  <c r="M190" i="33"/>
  <c r="M195" i="33"/>
  <c r="N195" i="33" s="1"/>
  <c r="M90" i="33"/>
  <c r="N90" i="33" s="1"/>
  <c r="M92" i="33"/>
  <c r="M193" i="33"/>
  <c r="M82" i="33"/>
  <c r="N82" i="33" s="1"/>
  <c r="M112" i="33"/>
  <c r="R112" i="33" s="1"/>
  <c r="W112" i="33" s="1"/>
  <c r="M113" i="33"/>
  <c r="N113" i="33" s="1"/>
  <c r="Q113" i="33" s="1"/>
  <c r="M115" i="33"/>
  <c r="N115" i="33" s="1"/>
  <c r="M120" i="33"/>
  <c r="N120" i="33" s="1"/>
  <c r="M136" i="33"/>
  <c r="R136" i="33" s="1"/>
  <c r="W136" i="33" s="1"/>
  <c r="M147" i="33"/>
  <c r="N147" i="33" s="1"/>
  <c r="M148" i="33"/>
  <c r="R148" i="33" s="1"/>
  <c r="W148" i="33" s="1"/>
  <c r="M205" i="33"/>
  <c r="M124" i="33"/>
  <c r="N124" i="33" s="1"/>
  <c r="M140" i="33"/>
  <c r="M146" i="33"/>
  <c r="R146" i="33" s="1"/>
  <c r="W146" i="33" s="1"/>
  <c r="M157" i="33"/>
  <c r="R157" i="33" s="1"/>
  <c r="W157" i="33" s="1"/>
  <c r="M68" i="33"/>
  <c r="N68" i="33" s="1"/>
  <c r="Q68" i="33" s="1"/>
  <c r="M80" i="33"/>
  <c r="M85" i="33"/>
  <c r="M89" i="33"/>
  <c r="R89" i="33" s="1"/>
  <c r="W89" i="33" s="1"/>
  <c r="M93" i="33"/>
  <c r="R93" i="33" s="1"/>
  <c r="W93" i="33" s="1"/>
  <c r="M121" i="33"/>
  <c r="M122" i="33"/>
  <c r="M129" i="33"/>
  <c r="M131" i="33"/>
  <c r="R131" i="33" s="1"/>
  <c r="W131" i="33" s="1"/>
  <c r="M139" i="33"/>
  <c r="R139" i="33" s="1"/>
  <c r="W139" i="33" s="1"/>
  <c r="O148" i="33"/>
  <c r="M171" i="33"/>
  <c r="M182" i="33"/>
  <c r="N182" i="33" s="1"/>
  <c r="Q182" i="33" s="1"/>
  <c r="M184" i="33"/>
  <c r="M185" i="33"/>
  <c r="N185" i="33" s="1"/>
  <c r="M98" i="33"/>
  <c r="M99" i="33"/>
  <c r="R99" i="33" s="1"/>
  <c r="W99" i="33" s="1"/>
  <c r="M102" i="33"/>
  <c r="R102" i="33" s="1"/>
  <c r="W102" i="33" s="1"/>
  <c r="M107" i="33"/>
  <c r="M108" i="33"/>
  <c r="N108" i="33" s="1"/>
  <c r="M116" i="33"/>
  <c r="R116" i="33" s="1"/>
  <c r="W116" i="33" s="1"/>
  <c r="M119" i="33"/>
  <c r="N119" i="33" s="1"/>
  <c r="M127" i="33"/>
  <c r="M135" i="33"/>
  <c r="M153" i="33"/>
  <c r="M155" i="33"/>
  <c r="M156" i="33"/>
  <c r="M158" i="33"/>
  <c r="R158" i="33" s="1"/>
  <c r="W158" i="33" s="1"/>
  <c r="M165" i="33"/>
  <c r="R165" i="33" s="1"/>
  <c r="W165" i="33" s="1"/>
  <c r="M166" i="33"/>
  <c r="R166" i="33" s="1"/>
  <c r="W166" i="33" s="1"/>
  <c r="M173" i="33"/>
  <c r="R173" i="33" s="1"/>
  <c r="W173" i="33" s="1"/>
  <c r="M174" i="33"/>
  <c r="M186" i="33"/>
  <c r="N186" i="33" s="1"/>
  <c r="Q186" i="33" s="1"/>
  <c r="M187" i="33"/>
  <c r="M188" i="33"/>
  <c r="M191" i="33"/>
  <c r="R191" i="33" s="1"/>
  <c r="W191" i="33" s="1"/>
  <c r="M196" i="33"/>
  <c r="M201" i="33"/>
  <c r="O160" i="33"/>
  <c r="O168" i="33"/>
  <c r="O176" i="33"/>
  <c r="O37" i="34"/>
  <c r="O41" i="34"/>
  <c r="O69" i="34"/>
  <c r="O73" i="34"/>
  <c r="O77" i="34"/>
  <c r="O100" i="34"/>
  <c r="O92" i="34"/>
  <c r="O39" i="34"/>
  <c r="O51" i="34"/>
  <c r="O55" i="34"/>
  <c r="O59" i="34"/>
  <c r="O63" i="34"/>
  <c r="O67" i="34"/>
  <c r="O71" i="34"/>
  <c r="O79" i="34"/>
  <c r="O83" i="34"/>
  <c r="O87" i="34"/>
  <c r="O96" i="34"/>
  <c r="O104" i="34"/>
  <c r="O108" i="34"/>
  <c r="O112" i="34"/>
  <c r="O116" i="34"/>
  <c r="O120" i="34"/>
  <c r="O110" i="34"/>
  <c r="O122" i="34"/>
  <c r="M123" i="34"/>
  <c r="O152" i="34"/>
  <c r="O150" i="34"/>
  <c r="O127" i="34"/>
  <c r="O131" i="34"/>
  <c r="O135" i="34"/>
  <c r="O139" i="34"/>
  <c r="O143" i="34"/>
  <c r="O147" i="34"/>
  <c r="O124" i="34"/>
  <c r="O144" i="34"/>
  <c r="O148" i="34"/>
  <c r="O156" i="34"/>
  <c r="O160" i="34"/>
  <c r="O164" i="34"/>
  <c r="O168" i="34"/>
  <c r="O172" i="34"/>
  <c r="O176" i="34"/>
  <c r="O158" i="34"/>
  <c r="O162" i="34"/>
  <c r="M183" i="34"/>
  <c r="R183" i="34" s="1"/>
  <c r="W183" i="34" s="1"/>
  <c r="O182" i="34"/>
  <c r="O190" i="34"/>
  <c r="O194" i="34"/>
  <c r="O195" i="34"/>
  <c r="O199" i="34"/>
  <c r="O203" i="34"/>
  <c r="O180" i="34"/>
  <c r="O184" i="34"/>
  <c r="O188" i="34"/>
  <c r="O192" i="34"/>
  <c r="O200" i="34"/>
  <c r="O204" i="34"/>
  <c r="M56" i="33"/>
  <c r="N56" i="33" s="1"/>
  <c r="Q56" i="33" s="1"/>
  <c r="M71" i="33"/>
  <c r="R71" i="33" s="1"/>
  <c r="W71" i="33" s="1"/>
  <c r="M54" i="33"/>
  <c r="M60" i="33"/>
  <c r="R60" i="33" s="1"/>
  <c r="W60" i="33" s="1"/>
  <c r="M75" i="33"/>
  <c r="M83" i="33"/>
  <c r="O54" i="33"/>
  <c r="O58" i="33"/>
  <c r="O62" i="33"/>
  <c r="O74" i="33"/>
  <c r="O78" i="33"/>
  <c r="O82" i="33"/>
  <c r="M101" i="33"/>
  <c r="N101" i="33" s="1"/>
  <c r="M105" i="33"/>
  <c r="M109" i="33"/>
  <c r="R109" i="33" s="1"/>
  <c r="W109" i="33" s="1"/>
  <c r="M117" i="33"/>
  <c r="R117" i="33" s="1"/>
  <c r="W117" i="33" s="1"/>
  <c r="O31" i="33"/>
  <c r="O83" i="33"/>
  <c r="O86" i="33"/>
  <c r="O40" i="33"/>
  <c r="O52" i="33"/>
  <c r="O61" i="33"/>
  <c r="O69" i="33"/>
  <c r="O73" i="33"/>
  <c r="O77" i="33"/>
  <c r="O81" i="33"/>
  <c r="O84" i="33"/>
  <c r="O88" i="33"/>
  <c r="O96" i="33"/>
  <c r="O100" i="33"/>
  <c r="O104" i="33"/>
  <c r="O112" i="33"/>
  <c r="O116" i="33"/>
  <c r="O85" i="33"/>
  <c r="O89" i="33"/>
  <c r="O93" i="33"/>
  <c r="O97" i="33"/>
  <c r="O101" i="33"/>
  <c r="O105" i="33"/>
  <c r="O109" i="33"/>
  <c r="O90" i="33"/>
  <c r="O94" i="33"/>
  <c r="O110" i="33"/>
  <c r="O99" i="33"/>
  <c r="O103" i="33"/>
  <c r="O111" i="33"/>
  <c r="O115" i="33"/>
  <c r="M125" i="33"/>
  <c r="M133" i="33"/>
  <c r="R133" i="33" s="1"/>
  <c r="W133" i="33" s="1"/>
  <c r="M134" i="33"/>
  <c r="N134" i="33" s="1"/>
  <c r="Q134" i="33" s="1"/>
  <c r="M141" i="33"/>
  <c r="N141" i="33" s="1"/>
  <c r="Q141" i="33" s="1"/>
  <c r="O147" i="33"/>
  <c r="M149" i="33"/>
  <c r="R149" i="33" s="1"/>
  <c r="W149" i="33" s="1"/>
  <c r="M150" i="33"/>
  <c r="R150" i="33" s="1"/>
  <c r="W150" i="33" s="1"/>
  <c r="O123" i="33"/>
  <c r="O127" i="33"/>
  <c r="O131" i="33"/>
  <c r="O139" i="33"/>
  <c r="O143" i="33"/>
  <c r="M152" i="33"/>
  <c r="R152" i="33" s="1"/>
  <c r="W152" i="33" s="1"/>
  <c r="M164" i="33"/>
  <c r="M172" i="33"/>
  <c r="N172" i="33" s="1"/>
  <c r="Q172" i="33" s="1"/>
  <c r="O120" i="33"/>
  <c r="O124" i="33"/>
  <c r="O128" i="33"/>
  <c r="O132" i="33"/>
  <c r="O136" i="33"/>
  <c r="O140" i="33"/>
  <c r="O144" i="33"/>
  <c r="O177" i="33"/>
  <c r="O149" i="33"/>
  <c r="O153" i="33"/>
  <c r="O157" i="33"/>
  <c r="O161" i="33"/>
  <c r="O165" i="33"/>
  <c r="O169" i="33"/>
  <c r="O173" i="33"/>
  <c r="M194" i="33"/>
  <c r="N194" i="33" s="1"/>
  <c r="M199" i="33"/>
  <c r="R199" i="33" s="1"/>
  <c r="W199" i="33" s="1"/>
  <c r="M204" i="33"/>
  <c r="M178" i="33"/>
  <c r="R178" i="33" s="1"/>
  <c r="W178" i="33" s="1"/>
  <c r="M192" i="33"/>
  <c r="R192" i="33" s="1"/>
  <c r="W192" i="33" s="1"/>
  <c r="M198" i="33"/>
  <c r="R198" i="33" s="1"/>
  <c r="W198" i="33" s="1"/>
  <c r="M203" i="33"/>
  <c r="N203" i="33" s="1"/>
  <c r="O151" i="33"/>
  <c r="O155" i="33"/>
  <c r="O159" i="33"/>
  <c r="O167" i="33"/>
  <c r="O171" i="33"/>
  <c r="O175" i="33"/>
  <c r="M202" i="33"/>
  <c r="O181" i="33"/>
  <c r="O185" i="33"/>
  <c r="O189" i="33"/>
  <c r="O193" i="33"/>
  <c r="O197" i="33"/>
  <c r="O201" i="33"/>
  <c r="O205" i="33"/>
  <c r="O190" i="33"/>
  <c r="O194" i="33"/>
  <c r="O198" i="33"/>
  <c r="O202" i="33"/>
  <c r="O206" i="33"/>
  <c r="O191" i="33"/>
  <c r="O195" i="33"/>
  <c r="O199" i="33"/>
  <c r="O203" i="33"/>
  <c r="O180" i="33"/>
  <c r="O184" i="33"/>
  <c r="O188" i="33"/>
  <c r="O192" i="33"/>
  <c r="O196" i="33"/>
  <c r="O200" i="33"/>
  <c r="O204" i="33"/>
  <c r="H17518" i="13"/>
  <c r="H17519" i="13"/>
  <c r="H17520" i="13"/>
  <c r="H17521" i="13"/>
  <c r="H17522" i="13"/>
  <c r="H17523" i="13"/>
  <c r="H17524" i="13"/>
  <c r="H17525" i="13"/>
  <c r="H17526" i="13"/>
  <c r="H17527" i="13"/>
  <c r="H17528" i="13"/>
  <c r="H17529" i="13"/>
  <c r="H17530" i="13"/>
  <c r="H17531" i="13"/>
  <c r="H17532" i="13"/>
  <c r="H17533" i="13"/>
  <c r="H17534" i="13"/>
  <c r="H17535" i="13"/>
  <c r="H17536" i="13"/>
  <c r="H17537" i="13"/>
  <c r="H17538" i="13"/>
  <c r="H17539" i="13"/>
  <c r="H17540" i="13"/>
  <c r="H17541" i="13"/>
  <c r="H17542" i="13"/>
  <c r="H17543" i="13"/>
  <c r="H17544" i="13"/>
  <c r="H17545" i="13"/>
  <c r="H17546" i="13"/>
  <c r="H17547" i="13"/>
  <c r="H17548" i="13"/>
  <c r="H17549" i="13"/>
  <c r="H17550" i="13"/>
  <c r="H17551" i="13"/>
  <c r="H17552" i="13"/>
  <c r="H17553" i="13"/>
  <c r="H17554" i="13"/>
  <c r="H17555" i="13"/>
  <c r="H17556" i="13"/>
  <c r="H17557" i="13"/>
  <c r="H17558" i="13"/>
  <c r="H17559" i="13"/>
  <c r="H17560" i="13"/>
  <c r="H17561" i="13"/>
  <c r="H17562" i="13"/>
  <c r="H17563" i="13"/>
  <c r="H17564" i="13"/>
  <c r="H17565" i="13"/>
  <c r="H17566" i="13"/>
  <c r="H17567" i="13"/>
  <c r="H17568" i="13"/>
  <c r="H17569" i="13"/>
  <c r="H17570" i="13"/>
  <c r="H17571" i="13"/>
  <c r="H17572" i="13"/>
  <c r="H17573" i="13"/>
  <c r="H17574" i="13"/>
  <c r="H17575" i="13"/>
  <c r="H17576" i="13"/>
  <c r="H17577" i="13"/>
  <c r="H17578" i="13"/>
  <c r="H17579" i="13"/>
  <c r="H17580" i="13"/>
  <c r="H17581" i="13"/>
  <c r="H17582" i="13"/>
  <c r="H17583" i="13"/>
  <c r="H17584" i="13"/>
  <c r="H17585" i="13"/>
  <c r="H17586" i="13"/>
  <c r="H17587" i="13"/>
  <c r="H17588" i="13"/>
  <c r="H17589" i="13"/>
  <c r="H17590" i="13"/>
  <c r="H17591" i="13"/>
  <c r="H17592" i="13"/>
  <c r="H17593" i="13"/>
  <c r="H17594" i="13"/>
  <c r="H17595" i="13"/>
  <c r="H17596" i="13"/>
  <c r="H17597" i="13"/>
  <c r="H17598" i="13"/>
  <c r="H17599" i="13"/>
  <c r="H17600" i="13"/>
  <c r="H17601" i="13"/>
  <c r="H17602" i="13"/>
  <c r="H17603" i="13"/>
  <c r="H17604" i="13"/>
  <c r="H17605" i="13"/>
  <c r="H17606" i="13"/>
  <c r="H17607" i="13"/>
  <c r="H17608" i="13"/>
  <c r="H17609" i="13"/>
  <c r="H17610" i="13"/>
  <c r="H17611" i="13"/>
  <c r="H17612" i="13"/>
  <c r="H17613" i="13"/>
  <c r="H17614" i="13"/>
  <c r="H17615" i="13"/>
  <c r="H17616" i="13"/>
  <c r="H17617" i="13"/>
  <c r="H17618" i="13"/>
  <c r="H17619" i="13"/>
  <c r="H17620" i="13"/>
  <c r="H17621" i="13"/>
  <c r="H17622" i="13"/>
  <c r="H17623" i="13"/>
  <c r="H17624" i="13"/>
  <c r="H17625" i="13"/>
  <c r="H17626" i="13"/>
  <c r="H17627" i="13"/>
  <c r="H17628" i="13"/>
  <c r="H17629" i="13"/>
  <c r="H17630" i="13"/>
  <c r="H17631" i="13"/>
  <c r="H17632" i="13"/>
  <c r="H17633" i="13"/>
  <c r="H17634" i="13"/>
  <c r="H17635" i="13"/>
  <c r="H17636" i="13"/>
  <c r="H17637" i="13"/>
  <c r="H17638" i="13"/>
  <c r="H17639" i="13"/>
  <c r="H17640" i="13"/>
  <c r="H17641" i="13"/>
  <c r="H17642" i="13"/>
  <c r="H17643" i="13"/>
  <c r="H17644" i="13"/>
  <c r="H17645" i="13"/>
  <c r="H17646" i="13"/>
  <c r="H17647" i="13"/>
  <c r="H17648" i="13"/>
  <c r="H17649" i="13"/>
  <c r="H17650" i="13"/>
  <c r="H17651" i="13"/>
  <c r="H17652" i="13"/>
  <c r="H17653" i="13"/>
  <c r="H17654" i="13"/>
  <c r="H17655" i="13"/>
  <c r="H17656" i="13"/>
  <c r="H17657" i="13"/>
  <c r="H17658" i="13"/>
  <c r="H17659" i="13"/>
  <c r="H17660" i="13"/>
  <c r="H17661" i="13"/>
  <c r="H17662" i="13"/>
  <c r="H17663" i="13"/>
  <c r="H17664" i="13"/>
  <c r="H17665" i="13"/>
  <c r="H17666" i="13"/>
  <c r="H17667" i="13"/>
  <c r="H17668" i="13"/>
  <c r="H17669" i="13"/>
  <c r="H17670" i="13"/>
  <c r="H17671" i="13"/>
  <c r="H17672" i="13"/>
  <c r="H17673" i="13"/>
  <c r="H17674" i="13"/>
  <c r="H17675" i="13"/>
  <c r="H17676" i="13"/>
  <c r="H17677" i="13"/>
  <c r="H17678" i="13"/>
  <c r="H17679" i="13"/>
  <c r="H17680" i="13"/>
  <c r="H17681" i="13"/>
  <c r="H17682" i="13"/>
  <c r="H17683" i="13"/>
  <c r="H17684" i="13"/>
  <c r="H17685" i="13"/>
  <c r="H17686" i="13"/>
  <c r="H17687" i="13"/>
  <c r="H17688" i="13"/>
  <c r="H17689" i="13"/>
  <c r="H17690" i="13"/>
  <c r="H17691" i="13"/>
  <c r="H17692" i="13"/>
  <c r="H17693" i="13"/>
  <c r="H17694" i="13"/>
  <c r="H17695" i="13"/>
  <c r="H17696" i="13"/>
  <c r="H17697" i="13"/>
  <c r="H17698" i="13"/>
  <c r="H17699" i="13"/>
  <c r="H17700" i="13"/>
  <c r="H17701" i="13"/>
  <c r="H17702" i="13"/>
  <c r="H17703" i="13"/>
  <c r="H17704" i="13"/>
  <c r="H17705" i="13"/>
  <c r="H17706" i="13"/>
  <c r="H17707" i="13"/>
  <c r="H17708" i="13"/>
  <c r="H17709" i="13"/>
  <c r="H17710" i="13"/>
  <c r="H17711" i="13"/>
  <c r="H17712" i="13"/>
  <c r="H17713" i="13"/>
  <c r="H17714" i="13"/>
  <c r="H17715" i="13"/>
  <c r="H17716" i="13"/>
  <c r="H17717" i="13"/>
  <c r="H17718" i="13"/>
  <c r="H17719" i="13"/>
  <c r="H17720" i="13"/>
  <c r="H17721" i="13"/>
  <c r="H17722" i="13"/>
  <c r="H17723" i="13"/>
  <c r="H17724" i="13"/>
  <c r="H17725" i="13"/>
  <c r="H17726" i="13"/>
  <c r="H17727" i="13"/>
  <c r="H17728" i="13"/>
  <c r="H17729" i="13"/>
  <c r="H17730" i="13"/>
  <c r="H17731" i="13"/>
  <c r="H17732" i="13"/>
  <c r="H17733" i="13"/>
  <c r="H17734" i="13"/>
  <c r="H17735" i="13"/>
  <c r="H17736" i="13"/>
  <c r="H17737" i="13"/>
  <c r="H17738" i="13"/>
  <c r="H17739" i="13"/>
  <c r="H17740" i="13"/>
  <c r="H17741" i="13"/>
  <c r="H17742" i="13"/>
  <c r="H17743" i="13"/>
  <c r="H17744" i="13"/>
  <c r="H17745" i="13"/>
  <c r="H17746" i="13"/>
  <c r="H17747" i="13"/>
  <c r="H17748" i="13"/>
  <c r="H17749" i="13"/>
  <c r="H17750" i="13"/>
  <c r="H17751" i="13"/>
  <c r="H17752" i="13"/>
  <c r="H17753" i="13"/>
  <c r="H17754" i="13"/>
  <c r="H17755" i="13"/>
  <c r="H17756" i="13"/>
  <c r="H17757" i="13"/>
  <c r="H17758" i="13"/>
  <c r="H17759" i="13"/>
  <c r="H17760" i="13"/>
  <c r="H17761" i="13"/>
  <c r="H17762" i="13"/>
  <c r="H17763" i="13"/>
  <c r="H17764" i="13"/>
  <c r="H17765" i="13"/>
  <c r="H17766" i="13"/>
  <c r="H17767" i="13"/>
  <c r="H17768" i="13"/>
  <c r="H17769" i="13"/>
  <c r="H17770" i="13"/>
  <c r="H17771" i="13"/>
  <c r="H17772" i="13"/>
  <c r="H17773" i="13"/>
  <c r="H17774" i="13"/>
  <c r="H17775" i="13"/>
  <c r="H17776" i="13"/>
  <c r="H17777" i="13"/>
  <c r="H17778" i="13"/>
  <c r="H17779" i="13"/>
  <c r="H17780" i="13"/>
  <c r="H17781" i="13"/>
  <c r="H17782" i="13"/>
  <c r="H17783" i="13"/>
  <c r="H17784" i="13"/>
  <c r="H17785" i="13"/>
  <c r="H17786" i="13"/>
  <c r="H17787" i="13"/>
  <c r="H17788" i="13"/>
  <c r="H17789" i="13"/>
  <c r="H17790" i="13"/>
  <c r="H17791" i="13"/>
  <c r="H17792" i="13"/>
  <c r="H17793" i="13"/>
  <c r="H17794" i="13"/>
  <c r="H17795" i="13"/>
  <c r="H17796" i="13"/>
  <c r="H17797" i="13"/>
  <c r="H17798" i="13"/>
  <c r="H17799" i="13"/>
  <c r="H17800" i="13"/>
  <c r="H17801" i="13"/>
  <c r="H17802" i="13"/>
  <c r="H17803" i="13"/>
  <c r="H17804" i="13"/>
  <c r="H17805" i="13"/>
  <c r="H17806" i="13"/>
  <c r="H17807" i="13"/>
  <c r="H17808" i="13"/>
  <c r="H17809" i="13"/>
  <c r="H17810" i="13"/>
  <c r="H17811" i="13"/>
  <c r="H17812" i="13"/>
  <c r="H17813" i="13"/>
  <c r="H17814" i="13"/>
  <c r="H17815" i="13"/>
  <c r="H17816" i="13"/>
  <c r="H17817" i="13"/>
  <c r="H17818" i="13"/>
  <c r="H17819" i="13"/>
  <c r="H17820" i="13"/>
  <c r="H17821" i="13"/>
  <c r="H17822" i="13"/>
  <c r="H17823" i="13"/>
  <c r="H17824" i="13"/>
  <c r="H17825" i="13"/>
  <c r="H17826" i="13"/>
  <c r="H17827" i="13"/>
  <c r="H17828" i="13"/>
  <c r="H17829" i="13"/>
  <c r="H17830" i="13"/>
  <c r="H17831" i="13"/>
  <c r="H17832" i="13"/>
  <c r="H17833" i="13"/>
  <c r="H17834" i="13"/>
  <c r="H17835" i="13"/>
  <c r="H17836" i="13"/>
  <c r="H17837" i="13"/>
  <c r="H17838" i="13"/>
  <c r="H17839" i="13"/>
  <c r="H17840" i="13"/>
  <c r="H17841" i="13"/>
  <c r="H17842" i="13"/>
  <c r="H17843" i="13"/>
  <c r="H17844" i="13"/>
  <c r="H17845" i="13"/>
  <c r="H17846" i="13"/>
  <c r="H17847" i="13"/>
  <c r="H17848" i="13"/>
  <c r="H17849" i="13"/>
  <c r="H17850" i="13"/>
  <c r="H17851" i="13"/>
  <c r="H17852" i="13"/>
  <c r="H17853" i="13"/>
  <c r="H17854" i="13"/>
  <c r="H17855" i="13"/>
  <c r="H17856" i="13"/>
  <c r="H17857" i="13"/>
  <c r="H17858" i="13"/>
  <c r="H17859" i="13"/>
  <c r="H17860" i="13"/>
  <c r="H17861" i="13"/>
  <c r="H17862" i="13"/>
  <c r="H17863" i="13"/>
  <c r="H17864" i="13"/>
  <c r="H17865" i="13"/>
  <c r="H17866" i="13"/>
  <c r="H17867" i="13"/>
  <c r="H17868" i="13"/>
  <c r="H17869" i="13"/>
  <c r="H17870" i="13"/>
  <c r="H17871" i="13"/>
  <c r="H17872" i="13"/>
  <c r="H17873" i="13"/>
  <c r="H17874" i="13"/>
  <c r="H17875" i="13"/>
  <c r="H17876" i="13"/>
  <c r="H17877" i="13"/>
  <c r="H17878" i="13"/>
  <c r="H17879" i="13"/>
  <c r="H17880" i="13"/>
  <c r="H17881" i="13"/>
  <c r="H17882" i="13"/>
  <c r="H17883" i="13"/>
  <c r="H17884" i="13"/>
  <c r="H17885" i="13"/>
  <c r="H17886" i="13"/>
  <c r="H17887" i="13"/>
  <c r="H17888" i="13"/>
  <c r="H17889" i="13"/>
  <c r="H17890" i="13"/>
  <c r="H17891" i="13"/>
  <c r="H17892" i="13"/>
  <c r="H17893" i="13"/>
  <c r="H17894" i="13"/>
  <c r="H17895" i="13"/>
  <c r="H17896" i="13"/>
  <c r="H17897" i="13"/>
  <c r="H17898" i="13"/>
  <c r="H17899" i="13"/>
  <c r="H17900" i="13"/>
  <c r="H17901" i="13"/>
  <c r="H17902" i="13"/>
  <c r="H17903" i="13"/>
  <c r="H17904" i="13"/>
  <c r="H17905" i="13"/>
  <c r="H17906" i="13"/>
  <c r="H17907" i="13"/>
  <c r="H17908" i="13"/>
  <c r="H17909" i="13"/>
  <c r="H17910" i="13"/>
  <c r="H17911" i="13"/>
  <c r="H17912" i="13"/>
  <c r="H17913" i="13"/>
  <c r="H17914" i="13"/>
  <c r="H17915" i="13"/>
  <c r="H17916" i="13"/>
  <c r="H17917" i="13"/>
  <c r="H17918" i="13"/>
  <c r="H17919" i="13"/>
  <c r="H17920" i="13"/>
  <c r="H17921" i="13"/>
  <c r="H17922" i="13"/>
  <c r="H17923" i="13"/>
  <c r="H17924" i="13"/>
  <c r="H17925" i="13"/>
  <c r="H17926" i="13"/>
  <c r="H17927" i="13"/>
  <c r="H17928" i="13"/>
  <c r="H17929" i="13"/>
  <c r="H17930" i="13"/>
  <c r="H17931" i="13"/>
  <c r="H17932" i="13"/>
  <c r="H17933" i="13"/>
  <c r="H17934" i="13"/>
  <c r="H17935" i="13"/>
  <c r="H17936" i="13"/>
  <c r="H17937" i="13"/>
  <c r="H17938" i="13"/>
  <c r="H17939" i="13"/>
  <c r="H17940" i="13"/>
  <c r="H17941" i="13"/>
  <c r="H17942" i="13"/>
  <c r="H17943" i="13"/>
  <c r="H17944" i="13"/>
  <c r="H17945" i="13"/>
  <c r="H17946" i="13"/>
  <c r="H17947" i="13"/>
  <c r="H17948" i="13"/>
  <c r="H17949" i="13"/>
  <c r="H17950" i="13"/>
  <c r="H17951" i="13"/>
  <c r="H17952" i="13"/>
  <c r="H17953" i="13"/>
  <c r="H17954" i="13"/>
  <c r="H17955" i="13"/>
  <c r="H17956" i="13"/>
  <c r="H17957" i="13"/>
  <c r="H17958" i="13"/>
  <c r="H17959" i="13"/>
  <c r="H17960" i="13"/>
  <c r="H17961" i="13"/>
  <c r="H17962" i="13"/>
  <c r="H17963" i="13"/>
  <c r="H17964" i="13"/>
  <c r="H17965" i="13"/>
  <c r="H17966" i="13"/>
  <c r="H17967" i="13"/>
  <c r="H17968" i="13"/>
  <c r="H17969" i="13"/>
  <c r="H17970" i="13"/>
  <c r="H17971" i="13"/>
  <c r="H17972" i="13"/>
  <c r="H17973" i="13"/>
  <c r="H17974" i="13"/>
  <c r="H17975" i="13"/>
  <c r="H17976" i="13"/>
  <c r="H17977" i="13"/>
  <c r="H17978" i="13"/>
  <c r="H17979" i="13"/>
  <c r="H17980" i="13"/>
  <c r="H17981" i="13"/>
  <c r="H17982" i="13"/>
  <c r="H17983" i="13"/>
  <c r="H17984" i="13"/>
  <c r="H17985" i="13"/>
  <c r="H17986" i="13"/>
  <c r="H17987" i="13"/>
  <c r="H17988" i="13"/>
  <c r="H17989" i="13"/>
  <c r="H17990" i="13"/>
  <c r="H17991" i="13"/>
  <c r="H17992" i="13"/>
  <c r="H17993" i="13"/>
  <c r="H17994" i="13"/>
  <c r="H17995" i="13"/>
  <c r="H17996" i="13"/>
  <c r="H17997" i="13"/>
  <c r="H17998" i="13"/>
  <c r="H17999" i="13"/>
  <c r="H18000" i="13"/>
  <c r="H18001" i="13"/>
  <c r="H18002" i="13"/>
  <c r="H18003" i="13"/>
  <c r="H18004" i="13"/>
  <c r="H18005" i="13"/>
  <c r="H18006" i="13"/>
  <c r="H18007" i="13"/>
  <c r="H18008" i="13"/>
  <c r="H18009" i="13"/>
  <c r="H18010" i="13"/>
  <c r="H18011" i="13"/>
  <c r="H18012" i="13"/>
  <c r="H18013" i="13"/>
  <c r="H18014" i="13"/>
  <c r="H18015" i="13"/>
  <c r="H18016" i="13"/>
  <c r="H18017" i="13"/>
  <c r="H18018" i="13"/>
  <c r="H18019" i="13"/>
  <c r="H18020" i="13"/>
  <c r="H18021" i="13"/>
  <c r="H18022" i="13"/>
  <c r="H18023" i="13"/>
  <c r="H18024" i="13"/>
  <c r="H18025" i="13"/>
  <c r="H18026" i="13"/>
  <c r="H18027" i="13"/>
  <c r="H18028" i="13"/>
  <c r="H18029" i="13"/>
  <c r="H18030" i="13"/>
  <c r="H18031" i="13"/>
  <c r="H18032" i="13"/>
  <c r="H18033" i="13"/>
  <c r="H18034" i="13"/>
  <c r="H18035" i="13"/>
  <c r="H18036" i="13"/>
  <c r="H18037" i="13"/>
  <c r="H18038" i="13"/>
  <c r="H18039" i="13"/>
  <c r="H18040" i="13"/>
  <c r="H18041" i="13"/>
  <c r="H18042" i="13"/>
  <c r="H18043" i="13"/>
  <c r="H18044" i="13"/>
  <c r="H18045" i="13"/>
  <c r="H18046" i="13"/>
  <c r="H18047" i="13"/>
  <c r="H18048" i="13"/>
  <c r="H18049" i="13"/>
  <c r="H18050" i="13"/>
  <c r="H18051" i="13"/>
  <c r="H18052" i="13"/>
  <c r="H18053" i="13"/>
  <c r="H18054" i="13"/>
  <c r="H18055" i="13"/>
  <c r="H18056" i="13"/>
  <c r="H18057" i="13"/>
  <c r="H18058" i="13"/>
  <c r="H18059" i="13"/>
  <c r="H18060" i="13"/>
  <c r="H18061" i="13"/>
  <c r="H18062" i="13"/>
  <c r="H18063" i="13"/>
  <c r="H18064" i="13"/>
  <c r="H18065" i="13"/>
  <c r="H18066" i="13"/>
  <c r="H18067" i="13"/>
  <c r="H18068" i="13"/>
  <c r="H18069" i="13"/>
  <c r="H18070" i="13"/>
  <c r="H18071" i="13"/>
  <c r="H18072" i="13"/>
  <c r="H18073" i="13"/>
  <c r="H18074" i="13"/>
  <c r="H18075" i="13"/>
  <c r="H18076" i="13"/>
  <c r="H18077" i="13"/>
  <c r="H18078" i="13"/>
  <c r="H18079" i="13"/>
  <c r="H18080" i="13"/>
  <c r="H18081" i="13"/>
  <c r="H18082" i="13"/>
  <c r="H18083" i="13"/>
  <c r="H18084" i="13"/>
  <c r="H18085" i="13"/>
  <c r="H18086" i="13"/>
  <c r="H18087" i="13"/>
  <c r="H18088" i="13"/>
  <c r="H18089" i="13"/>
  <c r="H18090" i="13"/>
  <c r="H18091" i="13"/>
  <c r="H18092" i="13"/>
  <c r="H18093" i="13"/>
  <c r="H18094" i="13"/>
  <c r="H18095" i="13"/>
  <c r="H18096" i="13"/>
  <c r="H18097" i="13"/>
  <c r="H18098" i="13"/>
  <c r="H18099" i="13"/>
  <c r="H18100" i="13"/>
  <c r="H18101" i="13"/>
  <c r="H18102" i="13"/>
  <c r="H18103" i="13"/>
  <c r="H18104" i="13"/>
  <c r="H18105" i="13"/>
  <c r="H18106" i="13"/>
  <c r="H18107" i="13"/>
  <c r="H18108" i="13"/>
  <c r="H18109" i="13"/>
  <c r="H18110" i="13"/>
  <c r="H18111" i="13"/>
  <c r="H18112" i="13"/>
  <c r="H18113" i="13"/>
  <c r="H18114" i="13"/>
  <c r="H18115" i="13"/>
  <c r="H18116" i="13"/>
  <c r="H18117" i="13"/>
  <c r="H18118" i="13"/>
  <c r="H18119" i="13"/>
  <c r="H18120" i="13"/>
  <c r="H18121" i="13"/>
  <c r="H18122" i="13"/>
  <c r="H18123" i="13"/>
  <c r="H18124" i="13"/>
  <c r="H18125" i="13"/>
  <c r="H18126" i="13"/>
  <c r="H18127" i="13"/>
  <c r="H18128" i="13"/>
  <c r="H18129" i="13"/>
  <c r="H18130" i="13"/>
  <c r="H18131" i="13"/>
  <c r="H18132" i="13"/>
  <c r="H18133" i="13"/>
  <c r="H18134" i="13"/>
  <c r="H18135" i="13"/>
  <c r="H18136" i="13"/>
  <c r="H18137" i="13"/>
  <c r="H18138" i="13"/>
  <c r="H18139" i="13"/>
  <c r="H18140" i="13"/>
  <c r="H18141" i="13"/>
  <c r="H18142" i="13"/>
  <c r="H18143" i="13"/>
  <c r="H18144" i="13"/>
  <c r="H18145" i="13"/>
  <c r="H18146" i="13"/>
  <c r="H18147" i="13"/>
  <c r="H18148" i="13"/>
  <c r="H18149" i="13"/>
  <c r="H18150" i="13"/>
  <c r="H18151" i="13"/>
  <c r="H18152" i="13"/>
  <c r="H18153" i="13"/>
  <c r="H18154" i="13"/>
  <c r="H18155" i="13"/>
  <c r="H18156" i="13"/>
  <c r="H18157" i="13"/>
  <c r="H18158" i="13"/>
  <c r="H18159" i="13"/>
  <c r="H18160" i="13"/>
  <c r="H18161" i="13"/>
  <c r="H18162" i="13"/>
  <c r="H18163" i="13"/>
  <c r="H18164" i="13"/>
  <c r="H18165" i="13"/>
  <c r="H18166" i="13"/>
  <c r="H18167" i="13"/>
  <c r="H18168" i="13"/>
  <c r="H18169" i="13"/>
  <c r="H18170" i="13"/>
  <c r="H18171" i="13"/>
  <c r="H18172" i="13"/>
  <c r="H18173" i="13"/>
  <c r="H18174" i="13"/>
  <c r="H18175" i="13"/>
  <c r="H18176" i="13"/>
  <c r="H18177" i="13"/>
  <c r="H18178" i="13"/>
  <c r="H18179" i="13"/>
  <c r="H18180" i="13"/>
  <c r="H18181" i="13"/>
  <c r="H18182" i="13"/>
  <c r="H18183" i="13"/>
  <c r="H18184" i="13"/>
  <c r="H18185" i="13"/>
  <c r="H18186" i="13"/>
  <c r="H18187" i="13"/>
  <c r="H18188" i="13"/>
  <c r="H18189" i="13"/>
  <c r="H18190" i="13"/>
  <c r="H18191" i="13"/>
  <c r="H18192" i="13"/>
  <c r="H18193" i="13"/>
  <c r="H18194" i="13"/>
  <c r="H18195" i="13"/>
  <c r="H18196" i="13"/>
  <c r="H18197" i="13"/>
  <c r="H18198" i="13"/>
  <c r="H18199" i="13"/>
  <c r="H18200" i="13"/>
  <c r="H18201" i="13"/>
  <c r="H18202" i="13"/>
  <c r="H18203" i="13"/>
  <c r="H18204" i="13"/>
  <c r="H18205" i="13"/>
  <c r="H18206" i="13"/>
  <c r="H18207" i="13"/>
  <c r="H18208" i="13"/>
  <c r="H18209" i="13"/>
  <c r="H18210" i="13"/>
  <c r="H18211" i="13"/>
  <c r="H18212" i="13"/>
  <c r="H18213" i="13"/>
  <c r="H18214" i="13"/>
  <c r="H18215" i="13"/>
  <c r="H18216" i="13"/>
  <c r="H18217" i="13"/>
  <c r="H18218" i="13"/>
  <c r="H18219" i="13"/>
  <c r="H18220" i="13"/>
  <c r="H18221" i="13"/>
  <c r="H18222" i="13"/>
  <c r="H18223" i="13"/>
  <c r="H18224" i="13"/>
  <c r="H18225" i="13"/>
  <c r="H18226" i="13"/>
  <c r="H18227" i="13"/>
  <c r="H18228" i="13"/>
  <c r="H18229" i="13"/>
  <c r="H18230" i="13"/>
  <c r="H18231" i="13"/>
  <c r="H18232" i="13"/>
  <c r="H18233" i="13"/>
  <c r="H18234" i="13"/>
  <c r="H18235" i="13"/>
  <c r="H18236" i="13"/>
  <c r="H18237" i="13"/>
  <c r="H18238" i="13"/>
  <c r="H18239" i="13"/>
  <c r="H18240" i="13"/>
  <c r="H18241" i="13"/>
  <c r="H18242" i="13"/>
  <c r="H18243" i="13"/>
  <c r="H18244" i="13"/>
  <c r="H18245" i="13"/>
  <c r="H18246" i="13"/>
  <c r="H18247" i="13"/>
  <c r="H18248" i="13"/>
  <c r="H18249" i="13"/>
  <c r="H18250" i="13"/>
  <c r="H18251" i="13"/>
  <c r="H18252" i="13"/>
  <c r="H18253" i="13"/>
  <c r="H18254" i="13"/>
  <c r="H18255" i="13"/>
  <c r="H18256" i="13"/>
  <c r="H18257" i="13"/>
  <c r="H18258" i="13"/>
  <c r="H18259" i="13"/>
  <c r="H18260" i="13"/>
  <c r="H18261" i="13"/>
  <c r="H18262" i="13"/>
  <c r="H18263" i="13"/>
  <c r="H18264" i="13"/>
  <c r="H18265" i="13"/>
  <c r="H18266" i="13"/>
  <c r="H18267" i="13"/>
  <c r="H18268" i="13"/>
  <c r="H18269" i="13"/>
  <c r="H18270" i="13"/>
  <c r="H18271" i="13"/>
  <c r="H18272" i="13"/>
  <c r="H18273" i="13"/>
  <c r="H18274" i="13"/>
  <c r="H18275" i="13"/>
  <c r="H18276" i="13"/>
  <c r="H18277" i="13"/>
  <c r="H18278" i="13"/>
  <c r="H18279" i="13"/>
  <c r="H18280" i="13"/>
  <c r="H18281" i="13"/>
  <c r="H18282" i="13"/>
  <c r="H18283" i="13"/>
  <c r="H18284" i="13"/>
  <c r="H18285" i="13"/>
  <c r="H18286" i="13"/>
  <c r="H18287" i="13"/>
  <c r="H18288" i="13"/>
  <c r="H18289" i="13"/>
  <c r="H18290" i="13"/>
  <c r="H18291" i="13"/>
  <c r="H18292" i="13"/>
  <c r="H18293" i="13"/>
  <c r="H18294" i="13"/>
  <c r="H18295" i="13"/>
  <c r="H18296" i="13"/>
  <c r="H18297" i="13"/>
  <c r="H18298" i="13"/>
  <c r="H18299" i="13"/>
  <c r="H18300" i="13"/>
  <c r="H18301" i="13"/>
  <c r="H18302" i="13"/>
  <c r="H18303" i="13"/>
  <c r="H18304" i="13"/>
  <c r="H18305" i="13"/>
  <c r="H18306" i="13"/>
  <c r="H18307" i="13"/>
  <c r="H18308" i="13"/>
  <c r="H18309" i="13"/>
  <c r="H18310" i="13"/>
  <c r="H18311" i="13"/>
  <c r="H18312" i="13"/>
  <c r="H18313" i="13"/>
  <c r="H18314" i="13"/>
  <c r="H18315" i="13"/>
  <c r="H18316" i="13"/>
  <c r="H18317" i="13"/>
  <c r="H18318" i="13"/>
  <c r="H18319" i="13"/>
  <c r="H18320" i="13"/>
  <c r="H18321" i="13"/>
  <c r="H18322" i="13"/>
  <c r="H18323" i="13"/>
  <c r="H18324" i="13"/>
  <c r="H18325" i="13"/>
  <c r="H18326" i="13"/>
  <c r="H18327" i="13"/>
  <c r="H18328" i="13"/>
  <c r="H18329" i="13"/>
  <c r="H18330" i="13"/>
  <c r="H18331" i="13"/>
  <c r="G8089" i="13"/>
  <c r="G8090" i="13"/>
  <c r="H8090" i="13" s="1"/>
  <c r="G8091" i="13"/>
  <c r="H8091" i="13" s="1"/>
  <c r="G8092" i="13"/>
  <c r="H8092" i="13" s="1"/>
  <c r="G8093" i="13"/>
  <c r="H8093" i="13" s="1"/>
  <c r="G8094" i="13"/>
  <c r="H8094" i="13" s="1"/>
  <c r="G30" i="13"/>
  <c r="H30" i="13" s="1"/>
  <c r="G41" i="13"/>
  <c r="H41" i="13" s="1"/>
  <c r="G28" i="13"/>
  <c r="H28" i="13" s="1"/>
  <c r="G105" i="13"/>
  <c r="H105" i="13" s="1"/>
  <c r="G5408" i="13"/>
  <c r="H5408" i="13" s="1"/>
  <c r="G5409" i="13"/>
  <c r="H5409" i="13" s="1"/>
  <c r="G5410" i="13"/>
  <c r="H5410" i="13" s="1"/>
  <c r="G5411" i="13"/>
  <c r="H5411" i="13" s="1"/>
  <c r="G5412" i="13"/>
  <c r="H5412" i="13" s="1"/>
  <c r="G5413" i="13"/>
  <c r="H5413" i="13" s="1"/>
  <c r="G5414" i="13"/>
  <c r="H5414" i="13" s="1"/>
  <c r="G5415" i="13"/>
  <c r="H5415" i="13" s="1"/>
  <c r="G5416" i="13"/>
  <c r="H5416" i="13" s="1"/>
  <c r="G5417" i="13"/>
  <c r="H5417" i="13" s="1"/>
  <c r="G5418" i="13"/>
  <c r="H5418" i="13" s="1"/>
  <c r="G5419" i="13"/>
  <c r="H5419" i="13" s="1"/>
  <c r="G5420" i="13"/>
  <c r="H5420" i="13" s="1"/>
  <c r="G5421" i="13"/>
  <c r="H5421" i="13" s="1"/>
  <c r="G5422" i="13"/>
  <c r="H5422" i="13" s="1"/>
  <c r="G5423" i="13"/>
  <c r="H5423" i="13" s="1"/>
  <c r="G5424" i="13"/>
  <c r="H5424" i="13" s="1"/>
  <c r="G5425" i="13"/>
  <c r="H5425" i="13" s="1"/>
  <c r="G5426" i="13"/>
  <c r="H5426" i="13" s="1"/>
  <c r="G5427" i="13"/>
  <c r="H5427" i="13" s="1"/>
  <c r="G5428" i="13"/>
  <c r="H5428" i="13" s="1"/>
  <c r="G139" i="13"/>
  <c r="H139" i="13" s="1"/>
  <c r="G74" i="13"/>
  <c r="H74" i="13" s="1"/>
  <c r="G141" i="13"/>
  <c r="H141" i="13" s="1"/>
  <c r="G119" i="13"/>
  <c r="H119" i="13" s="1"/>
  <c r="G68" i="13"/>
  <c r="H68" i="13" s="1"/>
  <c r="G64" i="13"/>
  <c r="H64" i="13" s="1"/>
  <c r="G142" i="13"/>
  <c r="H142" i="13" s="1"/>
  <c r="G8" i="13"/>
  <c r="H8" i="13" s="1"/>
  <c r="G102" i="13"/>
  <c r="H102" i="13" s="1"/>
  <c r="G5429" i="13"/>
  <c r="H5429" i="13" s="1"/>
  <c r="G5430" i="13"/>
  <c r="H5430" i="13" s="1"/>
  <c r="G5431" i="13"/>
  <c r="H5431" i="13" s="1"/>
  <c r="G5432" i="13"/>
  <c r="H5432" i="13" s="1"/>
  <c r="G5433" i="13"/>
  <c r="H5433" i="13" s="1"/>
  <c r="G5434" i="13"/>
  <c r="H5434" i="13" s="1"/>
  <c r="G5435" i="13"/>
  <c r="H5435" i="13" s="1"/>
  <c r="G5436" i="13"/>
  <c r="H5436" i="13" s="1"/>
  <c r="G5437" i="13"/>
  <c r="H5437" i="13" s="1"/>
  <c r="G5438" i="13"/>
  <c r="H5438" i="13" s="1"/>
  <c r="G5439" i="13"/>
  <c r="H5439" i="13" s="1"/>
  <c r="G5440" i="13"/>
  <c r="H5440" i="13" s="1"/>
  <c r="G5441" i="13"/>
  <c r="H5441" i="13" s="1"/>
  <c r="G5442" i="13"/>
  <c r="H5442" i="13" s="1"/>
  <c r="G5443" i="13"/>
  <c r="H5443" i="13" s="1"/>
  <c r="G5444" i="13"/>
  <c r="H5444" i="13" s="1"/>
  <c r="G5445" i="13"/>
  <c r="H5445" i="13" s="1"/>
  <c r="G5446" i="13"/>
  <c r="H5446" i="13" s="1"/>
  <c r="G5447" i="13"/>
  <c r="H5447" i="13" s="1"/>
  <c r="G109" i="13"/>
  <c r="H109" i="13" s="1"/>
  <c r="G6" i="13"/>
  <c r="H6" i="13" s="1"/>
  <c r="G115" i="13"/>
  <c r="H115" i="13" s="1"/>
  <c r="G54" i="13"/>
  <c r="H54" i="13" s="1"/>
  <c r="G51" i="13"/>
  <c r="H51" i="13" s="1"/>
  <c r="G104" i="13"/>
  <c r="H104" i="13" s="1"/>
  <c r="G67" i="13"/>
  <c r="H67" i="13" s="1"/>
  <c r="G36" i="13"/>
  <c r="H36" i="13" s="1"/>
  <c r="G46" i="13"/>
  <c r="H46" i="13" s="1"/>
  <c r="G14" i="13"/>
  <c r="H14" i="13" s="1"/>
  <c r="G100" i="13"/>
  <c r="H100" i="13" s="1"/>
  <c r="G47" i="13"/>
  <c r="H47" i="13" s="1"/>
  <c r="G5448" i="13"/>
  <c r="H5448" i="13" s="1"/>
  <c r="G5449" i="13"/>
  <c r="H5449" i="13" s="1"/>
  <c r="G5450" i="13"/>
  <c r="H5450" i="13" s="1"/>
  <c r="G5451" i="13"/>
  <c r="H5451" i="13" s="1"/>
  <c r="G80" i="13"/>
  <c r="H80" i="13" s="1"/>
  <c r="G5452" i="13"/>
  <c r="H5452" i="13" s="1"/>
  <c r="G5453" i="13"/>
  <c r="H5453" i="13" s="1"/>
  <c r="G5454" i="13"/>
  <c r="H5454" i="13" s="1"/>
  <c r="G5455" i="13"/>
  <c r="H5455" i="13" s="1"/>
  <c r="G5456" i="13"/>
  <c r="H5456" i="13" s="1"/>
  <c r="G5457" i="13"/>
  <c r="H5457" i="13" s="1"/>
  <c r="G5458" i="13"/>
  <c r="H5458" i="13" s="1"/>
  <c r="G5459" i="13"/>
  <c r="H5459" i="13" s="1"/>
  <c r="G5460" i="13"/>
  <c r="H5460" i="13" s="1"/>
  <c r="G5461" i="13"/>
  <c r="H5461" i="13" s="1"/>
  <c r="G5462" i="13"/>
  <c r="H5462" i="13" s="1"/>
  <c r="G5463" i="13"/>
  <c r="H5463" i="13" s="1"/>
  <c r="G5464" i="13"/>
  <c r="H5464" i="13" s="1"/>
  <c r="G5465" i="13"/>
  <c r="H5465" i="13" s="1"/>
  <c r="G5466" i="13"/>
  <c r="H5466" i="13" s="1"/>
  <c r="G5467" i="13"/>
  <c r="H5467" i="13" s="1"/>
  <c r="G5468" i="13"/>
  <c r="H5468" i="13" s="1"/>
  <c r="G5469" i="13"/>
  <c r="H5469" i="13" s="1"/>
  <c r="G5470" i="13"/>
  <c r="H5470" i="13" s="1"/>
  <c r="G5471" i="13"/>
  <c r="H5471" i="13" s="1"/>
  <c r="G5472" i="13"/>
  <c r="H5472" i="13" s="1"/>
  <c r="G5473" i="13"/>
  <c r="H5473" i="13" s="1"/>
  <c r="G5474" i="13"/>
  <c r="H5474" i="13" s="1"/>
  <c r="G5475" i="13"/>
  <c r="H5475" i="13" s="1"/>
  <c r="G5476" i="13"/>
  <c r="H5476" i="13" s="1"/>
  <c r="G5477" i="13"/>
  <c r="H5477" i="13" s="1"/>
  <c r="G5478" i="13"/>
  <c r="H5478" i="13" s="1"/>
  <c r="G5479" i="13"/>
  <c r="H5479" i="13" s="1"/>
  <c r="G5480" i="13"/>
  <c r="H5480" i="13" s="1"/>
  <c r="G5481" i="13"/>
  <c r="H5481" i="13" s="1"/>
  <c r="G5482" i="13"/>
  <c r="H5482" i="13" s="1"/>
  <c r="G5483" i="13"/>
  <c r="H5483" i="13" s="1"/>
  <c r="G5484" i="13"/>
  <c r="H5484" i="13" s="1"/>
  <c r="G5485" i="13"/>
  <c r="H5485" i="13" s="1"/>
  <c r="G5486" i="13"/>
  <c r="H5486" i="13" s="1"/>
  <c r="G5487" i="13"/>
  <c r="H5487" i="13" s="1"/>
  <c r="G5488" i="13"/>
  <c r="H5488" i="13" s="1"/>
  <c r="G4075" i="13"/>
  <c r="H4075" i="13" s="1"/>
  <c r="G87" i="13"/>
  <c r="H87" i="13" s="1"/>
  <c r="G88" i="13"/>
  <c r="H88" i="13" s="1"/>
  <c r="G124" i="13"/>
  <c r="H124" i="13" s="1"/>
  <c r="G26" i="13"/>
  <c r="H26" i="13" s="1"/>
  <c r="G27" i="13"/>
  <c r="H27" i="13" s="1"/>
  <c r="G53" i="13"/>
  <c r="H53" i="13" s="1"/>
  <c r="G21" i="13"/>
  <c r="H21" i="13" s="1"/>
  <c r="G144" i="13"/>
  <c r="H144" i="13" s="1"/>
  <c r="G31" i="13"/>
  <c r="H31" i="13" s="1"/>
  <c r="G24" i="13"/>
  <c r="H24" i="13" s="1"/>
  <c r="G15" i="13"/>
  <c r="H15" i="13" s="1"/>
  <c r="G4076" i="13"/>
  <c r="H4076" i="13" s="1"/>
  <c r="G5489" i="13"/>
  <c r="H5489" i="13" s="1"/>
  <c r="G5490" i="13"/>
  <c r="H5490" i="13" s="1"/>
  <c r="G5491" i="13"/>
  <c r="H5491" i="13" s="1"/>
  <c r="G5492" i="13"/>
  <c r="H5492" i="13" s="1"/>
  <c r="G5493" i="13"/>
  <c r="H5493" i="13" s="1"/>
  <c r="G86" i="13"/>
  <c r="H86" i="13" s="1"/>
  <c r="G114" i="13"/>
  <c r="H114" i="13" s="1"/>
  <c r="G61" i="13"/>
  <c r="H61" i="13" s="1"/>
  <c r="G110" i="13"/>
  <c r="H110" i="13" s="1"/>
  <c r="G55" i="13"/>
  <c r="H55" i="13" s="1"/>
  <c r="G34" i="13"/>
  <c r="H34" i="13" s="1"/>
  <c r="G62" i="13"/>
  <c r="H62" i="13" s="1"/>
  <c r="G70" i="13"/>
  <c r="H70" i="13" s="1"/>
  <c r="G25" i="13"/>
  <c r="H25" i="13" s="1"/>
  <c r="G69" i="13"/>
  <c r="H69" i="13" s="1"/>
  <c r="G4077" i="13"/>
  <c r="H4077" i="13" s="1"/>
  <c r="G78" i="13"/>
  <c r="H78" i="13" s="1"/>
  <c r="G116" i="13"/>
  <c r="H116" i="13" s="1"/>
  <c r="G37" i="13"/>
  <c r="H37" i="13" s="1"/>
  <c r="G111" i="13"/>
  <c r="H111" i="13" s="1"/>
  <c r="G145" i="13"/>
  <c r="H145" i="13" s="1"/>
  <c r="G49" i="13"/>
  <c r="H49" i="13" s="1"/>
  <c r="G113" i="13"/>
  <c r="H113" i="13" s="1"/>
  <c r="G18" i="13"/>
  <c r="H18" i="13" s="1"/>
  <c r="G9" i="13"/>
  <c r="H9" i="13" s="1"/>
  <c r="G118" i="13"/>
  <c r="H118" i="13" s="1"/>
  <c r="G107" i="13"/>
  <c r="H107" i="13" s="1"/>
  <c r="G108" i="13"/>
  <c r="H108" i="13" s="1"/>
  <c r="G112" i="13"/>
  <c r="H112" i="13" s="1"/>
  <c r="G50" i="13"/>
  <c r="H50" i="13" s="1"/>
  <c r="G117" i="13"/>
  <c r="H117" i="13" s="1"/>
  <c r="G89" i="13"/>
  <c r="H89" i="13" s="1"/>
  <c r="G77" i="13"/>
  <c r="H77" i="13" s="1"/>
  <c r="G29" i="13"/>
  <c r="H29" i="13" s="1"/>
  <c r="G71" i="13"/>
  <c r="H71" i="13" s="1"/>
  <c r="G58" i="13"/>
  <c r="H58" i="13" s="1"/>
  <c r="G12" i="13"/>
  <c r="H12" i="13" s="1"/>
  <c r="G79" i="13"/>
  <c r="H79" i="13" s="1"/>
  <c r="G5494" i="13"/>
  <c r="H5494" i="13" s="1"/>
  <c r="G125" i="13"/>
  <c r="H125" i="13" s="1"/>
  <c r="G120" i="13"/>
  <c r="H120" i="13" s="1"/>
  <c r="G5495" i="13"/>
  <c r="H5495" i="13" s="1"/>
  <c r="G72" i="13"/>
  <c r="H72" i="13" s="1"/>
  <c r="G11" i="13"/>
  <c r="H11" i="13" s="1"/>
  <c r="G59" i="13"/>
  <c r="H59" i="13" s="1"/>
  <c r="G5496" i="13"/>
  <c r="H5496" i="13" s="1"/>
  <c r="G101" i="13"/>
  <c r="H101" i="13" s="1"/>
  <c r="G38" i="13"/>
  <c r="H38" i="13" s="1"/>
  <c r="G81" i="13"/>
  <c r="H81" i="13" s="1"/>
  <c r="G22" i="13"/>
  <c r="H22" i="13" s="1"/>
  <c r="G43" i="13"/>
  <c r="H43" i="13" s="1"/>
  <c r="G63" i="13"/>
  <c r="H63" i="13" s="1"/>
  <c r="G5497" i="13"/>
  <c r="H5497" i="13" s="1"/>
  <c r="G103" i="13"/>
  <c r="H103" i="13" s="1"/>
  <c r="G140" i="13"/>
  <c r="H140" i="13" s="1"/>
  <c r="G5498" i="13"/>
  <c r="H5498" i="13" s="1"/>
  <c r="G40" i="13"/>
  <c r="H40" i="13" s="1"/>
  <c r="G5499" i="13"/>
  <c r="H5499" i="13" s="1"/>
  <c r="G126" i="13"/>
  <c r="H126" i="13" s="1"/>
  <c r="G17" i="13"/>
  <c r="H17" i="13" s="1"/>
  <c r="G127" i="13"/>
  <c r="H127" i="13" s="1"/>
  <c r="G5500" i="13"/>
  <c r="H5500" i="13" s="1"/>
  <c r="G128" i="13"/>
  <c r="H128" i="13" s="1"/>
  <c r="G16" i="13"/>
  <c r="H16" i="13" s="1"/>
  <c r="G19" i="13"/>
  <c r="H19" i="13" s="1"/>
  <c r="G129" i="13"/>
  <c r="H129" i="13" s="1"/>
  <c r="G130" i="13"/>
  <c r="H130" i="13" s="1"/>
  <c r="G131" i="13"/>
  <c r="H131" i="13" s="1"/>
  <c r="G132" i="13"/>
  <c r="H132" i="13" s="1"/>
  <c r="G133" i="13"/>
  <c r="H133" i="13" s="1"/>
  <c r="G5501" i="13"/>
  <c r="H5501" i="13" s="1"/>
  <c r="G5502" i="13"/>
  <c r="H5502" i="13" s="1"/>
  <c r="G65" i="13"/>
  <c r="H65" i="13" s="1"/>
  <c r="G75" i="13"/>
  <c r="H75" i="13" s="1"/>
  <c r="G106" i="13"/>
  <c r="H106" i="13" s="1"/>
  <c r="G134" i="13"/>
  <c r="H134" i="13" s="1"/>
  <c r="G5503" i="13"/>
  <c r="H5503" i="13" s="1"/>
  <c r="G143" i="13"/>
  <c r="H143" i="13" s="1"/>
  <c r="G33" i="13"/>
  <c r="H33" i="13" s="1"/>
  <c r="G5504" i="13"/>
  <c r="H5504" i="13" s="1"/>
  <c r="G23" i="13"/>
  <c r="H23" i="13" s="1"/>
  <c r="G5505" i="13"/>
  <c r="H5505" i="13" s="1"/>
  <c r="G39" i="13"/>
  <c r="H39" i="13" s="1"/>
  <c r="G10" i="13"/>
  <c r="H10" i="13" s="1"/>
  <c r="G66" i="13"/>
  <c r="H66" i="13" s="1"/>
  <c r="G5506" i="13"/>
  <c r="H5506" i="13" s="1"/>
  <c r="G92" i="13"/>
  <c r="H92" i="13" s="1"/>
  <c r="G93" i="13"/>
  <c r="H93" i="13" s="1"/>
  <c r="G13" i="13"/>
  <c r="H13" i="13" s="1"/>
  <c r="G90" i="13"/>
  <c r="H90" i="13" s="1"/>
  <c r="G91" i="13"/>
  <c r="H91" i="13" s="1"/>
  <c r="G73" i="13"/>
  <c r="H73" i="13" s="1"/>
  <c r="G35" i="13"/>
  <c r="H35" i="13" s="1"/>
  <c r="G135" i="13"/>
  <c r="H135" i="13" s="1"/>
  <c r="G76" i="13"/>
  <c r="H76" i="13" s="1"/>
  <c r="G136" i="13"/>
  <c r="H136" i="13" s="1"/>
  <c r="G137" i="13"/>
  <c r="H137" i="13" s="1"/>
  <c r="G138" i="13"/>
  <c r="H138" i="13" s="1"/>
  <c r="G44" i="13"/>
  <c r="H44" i="13" s="1"/>
  <c r="G146" i="13"/>
  <c r="H146" i="13" s="1"/>
  <c r="G94" i="13"/>
  <c r="H94" i="13" s="1"/>
  <c r="G95" i="13"/>
  <c r="H95" i="13" s="1"/>
  <c r="G60" i="13"/>
  <c r="H60" i="13" s="1"/>
  <c r="G7" i="13"/>
  <c r="H7" i="13" s="1"/>
  <c r="G42" i="13"/>
  <c r="H42" i="13" s="1"/>
  <c r="G45" i="13"/>
  <c r="H45" i="13" s="1"/>
  <c r="G52" i="13"/>
  <c r="H52" i="13" s="1"/>
  <c r="G121" i="13"/>
  <c r="H121" i="13" s="1"/>
  <c r="G122" i="13"/>
  <c r="H122" i="13" s="1"/>
  <c r="G123" i="13"/>
  <c r="H123" i="13" s="1"/>
  <c r="G48" i="13"/>
  <c r="H48" i="13" s="1"/>
  <c r="G96" i="13"/>
  <c r="H96" i="13" s="1"/>
  <c r="G97" i="13"/>
  <c r="H97" i="13" s="1"/>
  <c r="G98" i="13"/>
  <c r="H98" i="13" s="1"/>
  <c r="G99" i="13"/>
  <c r="H99" i="13" s="1"/>
  <c r="G5" i="13"/>
  <c r="H5" i="13" s="1"/>
  <c r="G56" i="13"/>
  <c r="H56" i="13" s="1"/>
  <c r="G147" i="13"/>
  <c r="H147" i="13" s="1"/>
  <c r="G57" i="13"/>
  <c r="H57" i="13" s="1"/>
  <c r="G82" i="13"/>
  <c r="H82" i="13" s="1"/>
  <c r="G20" i="13"/>
  <c r="H20" i="13" s="1"/>
  <c r="G32" i="13"/>
  <c r="H32" i="13" s="1"/>
  <c r="G83" i="13"/>
  <c r="H83" i="13" s="1"/>
  <c r="G84" i="13"/>
  <c r="H84" i="13" s="1"/>
  <c r="G85" i="13"/>
  <c r="H85"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4078" i="13"/>
  <c r="H4078" i="13" s="1"/>
  <c r="G5507" i="13"/>
  <c r="H5507" i="13" s="1"/>
  <c r="G5508" i="13"/>
  <c r="H5508" i="13" s="1"/>
  <c r="G5509" i="13"/>
  <c r="H5509" i="13" s="1"/>
  <c r="G5510" i="13"/>
  <c r="H5510" i="13" s="1"/>
  <c r="G5511" i="13"/>
  <c r="H5511" i="13" s="1"/>
  <c r="G5512" i="13"/>
  <c r="H5512" i="13" s="1"/>
  <c r="G5513" i="13"/>
  <c r="H5513" i="13" s="1"/>
  <c r="G190" i="13"/>
  <c r="H190" i="13" s="1"/>
  <c r="G191" i="13"/>
  <c r="H191" i="13" s="1"/>
  <c r="G192" i="13"/>
  <c r="H192" i="13" s="1"/>
  <c r="G193" i="13"/>
  <c r="H193" i="13" s="1"/>
  <c r="G194" i="13"/>
  <c r="H194" i="13" s="1"/>
  <c r="G195" i="13"/>
  <c r="H195" i="13" s="1"/>
  <c r="G196" i="13"/>
  <c r="H196" i="13" s="1"/>
  <c r="G197" i="13"/>
  <c r="H197" i="13" s="1"/>
  <c r="G198" i="13"/>
  <c r="H198" i="13" s="1"/>
  <c r="G5514" i="13"/>
  <c r="H5514" i="13" s="1"/>
  <c r="G5515" i="13"/>
  <c r="H5515" i="13" s="1"/>
  <c r="G199" i="13"/>
  <c r="H199" i="13" s="1"/>
  <c r="G4079" i="13"/>
  <c r="H4079" i="13" s="1"/>
  <c r="G200" i="13"/>
  <c r="H200" i="13" s="1"/>
  <c r="G201" i="13"/>
  <c r="H201" i="13" s="1"/>
  <c r="G202" i="13"/>
  <c r="H202" i="13" s="1"/>
  <c r="G203" i="13"/>
  <c r="H203" i="13" s="1"/>
  <c r="G204" i="13"/>
  <c r="H204" i="13" s="1"/>
  <c r="G205" i="13"/>
  <c r="H205" i="13" s="1"/>
  <c r="G206" i="13"/>
  <c r="H206" i="13" s="1"/>
  <c r="G207" i="13"/>
  <c r="H207" i="13" s="1"/>
  <c r="G208" i="13"/>
  <c r="H208" i="13" s="1"/>
  <c r="G5516" i="13"/>
  <c r="H5516"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8095" i="13"/>
  <c r="H809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4080" i="13"/>
  <c r="H4080" i="13" s="1"/>
  <c r="G4081" i="13"/>
  <c r="H4081"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72" i="13"/>
  <c r="H272" i="13" s="1"/>
  <c r="G273" i="13"/>
  <c r="H273" i="13" s="1"/>
  <c r="G274" i="13"/>
  <c r="H274" i="13" s="1"/>
  <c r="G275" i="13"/>
  <c r="H275" i="13" s="1"/>
  <c r="G276" i="13"/>
  <c r="H276" i="13" s="1"/>
  <c r="G277" i="13"/>
  <c r="H277" i="13" s="1"/>
  <c r="G278" i="13"/>
  <c r="H278" i="13" s="1"/>
  <c r="G279" i="13"/>
  <c r="H279" i="13" s="1"/>
  <c r="G280" i="13"/>
  <c r="H280" i="13" s="1"/>
  <c r="G281" i="13"/>
  <c r="H281" i="13" s="1"/>
  <c r="G282" i="13"/>
  <c r="H282" i="13" s="1"/>
  <c r="G283" i="13"/>
  <c r="H283" i="13" s="1"/>
  <c r="G284" i="13"/>
  <c r="H284" i="13" s="1"/>
  <c r="G285" i="13"/>
  <c r="H285" i="13" s="1"/>
  <c r="G286" i="13"/>
  <c r="H286" i="13" s="1"/>
  <c r="G287" i="13"/>
  <c r="H287" i="13" s="1"/>
  <c r="G288" i="13"/>
  <c r="H288" i="13" s="1"/>
  <c r="G289" i="13"/>
  <c r="H289" i="13" s="1"/>
  <c r="G290" i="13"/>
  <c r="H290" i="13" s="1"/>
  <c r="G291" i="13"/>
  <c r="H291" i="13" s="1"/>
  <c r="G4082" i="13"/>
  <c r="H4082" i="13" s="1"/>
  <c r="G5517" i="13"/>
  <c r="H5517" i="13" s="1"/>
  <c r="G5518" i="13"/>
  <c r="H5518" i="13" s="1"/>
  <c r="G5519" i="13"/>
  <c r="H5519" i="13" s="1"/>
  <c r="G5520" i="13"/>
  <c r="H5520" i="13" s="1"/>
  <c r="G5521" i="13"/>
  <c r="H5521" i="13" s="1"/>
  <c r="G292" i="13"/>
  <c r="H292" i="13" s="1"/>
  <c r="G4083" i="13"/>
  <c r="H4083" i="13" s="1"/>
  <c r="G5522" i="13"/>
  <c r="H5522" i="13" s="1"/>
  <c r="G5523" i="13"/>
  <c r="H5523" i="13" s="1"/>
  <c r="G293" i="13"/>
  <c r="H293" i="13" s="1"/>
  <c r="G294" i="13"/>
  <c r="H294" i="13" s="1"/>
  <c r="G295" i="13"/>
  <c r="H295" i="13" s="1"/>
  <c r="G296" i="13"/>
  <c r="H296" i="13" s="1"/>
  <c r="G5524" i="13"/>
  <c r="H5524" i="13" s="1"/>
  <c r="G5525" i="13"/>
  <c r="H5525" i="13" s="1"/>
  <c r="G5526" i="13"/>
  <c r="H5526" i="13" s="1"/>
  <c r="G5527" i="13"/>
  <c r="H5527" i="13" s="1"/>
  <c r="G5528" i="13"/>
  <c r="H5528" i="13" s="1"/>
  <c r="G5529" i="13"/>
  <c r="H5529" i="13" s="1"/>
  <c r="G5530" i="13"/>
  <c r="H5530" i="13" s="1"/>
  <c r="G5531" i="13"/>
  <c r="H5531" i="13" s="1"/>
  <c r="G5532" i="13"/>
  <c r="H5532" i="13" s="1"/>
  <c r="G5533" i="13"/>
  <c r="H5533" i="13" s="1"/>
  <c r="G5534" i="13"/>
  <c r="H5534" i="13" s="1"/>
  <c r="G5535" i="13"/>
  <c r="H5535" i="13" s="1"/>
  <c r="G5536" i="13"/>
  <c r="H5536" i="13" s="1"/>
  <c r="G4084" i="13"/>
  <c r="H4084" i="13" s="1"/>
  <c r="G5537" i="13"/>
  <c r="H5537" i="13" s="1"/>
  <c r="G5538" i="13"/>
  <c r="H5538" i="13" s="1"/>
  <c r="G4085" i="13"/>
  <c r="H4085" i="13" s="1"/>
  <c r="G5539" i="13"/>
  <c r="H5539" i="13" s="1"/>
  <c r="G5540" i="13"/>
  <c r="H5540" i="13" s="1"/>
  <c r="G5541" i="13"/>
  <c r="H5541" i="13" s="1"/>
  <c r="G4086" i="13"/>
  <c r="H4086" i="13" s="1"/>
  <c r="G5542" i="13"/>
  <c r="H5542" i="13" s="1"/>
  <c r="G4087" i="13"/>
  <c r="H4087" i="13" s="1"/>
  <c r="G4088" i="13"/>
  <c r="H4088" i="13" s="1"/>
  <c r="G4089" i="13"/>
  <c r="H4089" i="13" s="1"/>
  <c r="G5543" i="13"/>
  <c r="H5543" i="13" s="1"/>
  <c r="G5544" i="13"/>
  <c r="H5544" i="13" s="1"/>
  <c r="G5545" i="13"/>
  <c r="H5545" i="13" s="1"/>
  <c r="G4090" i="13"/>
  <c r="H4090" i="13" s="1"/>
  <c r="G4091" i="13"/>
  <c r="H4091" i="13" s="1"/>
  <c r="G5546" i="13"/>
  <c r="H5546" i="13" s="1"/>
  <c r="G4092" i="13"/>
  <c r="H4092" i="13" s="1"/>
  <c r="G5547" i="13"/>
  <c r="H5547" i="13" s="1"/>
  <c r="G4093" i="13"/>
  <c r="H4093" i="13" s="1"/>
  <c r="G4094" i="13"/>
  <c r="H4094" i="13" s="1"/>
  <c r="G5548" i="13"/>
  <c r="H5548" i="13" s="1"/>
  <c r="G5549" i="13"/>
  <c r="H5549" i="13" s="1"/>
  <c r="G4095" i="13"/>
  <c r="H4095" i="13" s="1"/>
  <c r="G5550" i="13"/>
  <c r="H5550" i="13" s="1"/>
  <c r="G4096" i="13"/>
  <c r="H4096" i="13" s="1"/>
  <c r="G5551" i="13"/>
  <c r="H5551" i="13" s="1"/>
  <c r="G4097" i="13"/>
  <c r="H4097" i="13" s="1"/>
  <c r="G4098" i="13"/>
  <c r="H4098" i="13" s="1"/>
  <c r="G5552" i="13"/>
  <c r="H5552" i="13" s="1"/>
  <c r="G5553" i="13"/>
  <c r="H5553" i="13" s="1"/>
  <c r="G4099" i="13"/>
  <c r="H4099" i="13" s="1"/>
  <c r="G5554" i="13"/>
  <c r="H5554" i="13" s="1"/>
  <c r="G5555" i="13"/>
  <c r="H5555" i="13" s="1"/>
  <c r="G5556" i="13"/>
  <c r="H5556" i="13" s="1"/>
  <c r="G4100" i="13"/>
  <c r="H4100" i="13" s="1"/>
  <c r="G4101" i="13"/>
  <c r="H4101" i="13" s="1"/>
  <c r="G5557" i="13"/>
  <c r="H5557" i="13" s="1"/>
  <c r="G4102" i="13"/>
  <c r="H4102" i="13" s="1"/>
  <c r="G4103" i="13"/>
  <c r="H4103" i="13" s="1"/>
  <c r="G4104" i="13"/>
  <c r="H4104" i="13" s="1"/>
  <c r="G4105" i="13"/>
  <c r="H4105" i="13" s="1"/>
  <c r="G4106" i="13"/>
  <c r="H4106" i="13" s="1"/>
  <c r="G4107" i="13"/>
  <c r="H4107" i="13" s="1"/>
  <c r="G297" i="13"/>
  <c r="H297" i="13" s="1"/>
  <c r="G298" i="13"/>
  <c r="H298" i="13" s="1"/>
  <c r="G299" i="13"/>
  <c r="H299" i="13" s="1"/>
  <c r="G300" i="13"/>
  <c r="H300" i="13" s="1"/>
  <c r="G4108" i="13"/>
  <c r="H4108" i="13" s="1"/>
  <c r="G8096" i="13"/>
  <c r="H8096" i="13" s="1"/>
  <c r="G8097" i="13"/>
  <c r="H8097" i="13" s="1"/>
  <c r="G301" i="13"/>
  <c r="H301" i="13" s="1"/>
  <c r="G302" i="13"/>
  <c r="H302" i="13" s="1"/>
  <c r="G303" i="13"/>
  <c r="H303" i="13" s="1"/>
  <c r="G304" i="13"/>
  <c r="H304" i="13" s="1"/>
  <c r="G305" i="13"/>
  <c r="H305" i="13" s="1"/>
  <c r="G306" i="13"/>
  <c r="H306" i="13" s="1"/>
  <c r="G307" i="13"/>
  <c r="H307" i="13" s="1"/>
  <c r="G308" i="13"/>
  <c r="H308" i="13" s="1"/>
  <c r="G309" i="13"/>
  <c r="H309" i="13" s="1"/>
  <c r="G310" i="13"/>
  <c r="H310" i="13" s="1"/>
  <c r="G311" i="13"/>
  <c r="H311" i="13" s="1"/>
  <c r="G312" i="13"/>
  <c r="H312" i="13" s="1"/>
  <c r="G313" i="13"/>
  <c r="H313" i="13" s="1"/>
  <c r="G314" i="13"/>
  <c r="H314" i="13" s="1"/>
  <c r="G315" i="13"/>
  <c r="H315" i="13" s="1"/>
  <c r="G316" i="13"/>
  <c r="H316" i="13" s="1"/>
  <c r="G317" i="13"/>
  <c r="H317" i="13" s="1"/>
  <c r="G318" i="13"/>
  <c r="H318" i="13" s="1"/>
  <c r="G319" i="13"/>
  <c r="H319" i="13" s="1"/>
  <c r="G320" i="13"/>
  <c r="H320" i="13" s="1"/>
  <c r="G321" i="13"/>
  <c r="H321" i="13" s="1"/>
  <c r="G322" i="13"/>
  <c r="H322" i="13" s="1"/>
  <c r="G323" i="13"/>
  <c r="H323" i="13" s="1"/>
  <c r="G324" i="13"/>
  <c r="H324" i="13" s="1"/>
  <c r="G325" i="13"/>
  <c r="H325" i="13" s="1"/>
  <c r="G326" i="13"/>
  <c r="H326" i="13" s="1"/>
  <c r="G5558" i="13"/>
  <c r="H5558" i="13" s="1"/>
  <c r="G5559" i="13"/>
  <c r="H5559" i="13" s="1"/>
  <c r="G5560" i="13"/>
  <c r="H5560" i="13" s="1"/>
  <c r="G5561" i="13"/>
  <c r="H5561" i="13" s="1"/>
  <c r="G5562" i="13"/>
  <c r="H5562" i="13" s="1"/>
  <c r="G5563" i="13"/>
  <c r="H5563" i="13" s="1"/>
  <c r="G5564" i="13"/>
  <c r="H5564" i="13" s="1"/>
  <c r="G5565" i="13"/>
  <c r="H5565" i="13" s="1"/>
  <c r="G5566" i="13"/>
  <c r="H5566" i="13" s="1"/>
  <c r="G327" i="13"/>
  <c r="H327" i="13" s="1"/>
  <c r="G5567" i="13"/>
  <c r="H5567" i="13" s="1"/>
  <c r="G5568" i="13"/>
  <c r="H5568" i="13" s="1"/>
  <c r="G5569" i="13"/>
  <c r="H5569" i="13" s="1"/>
  <c r="G5570" i="13"/>
  <c r="H5570" i="13" s="1"/>
  <c r="G5571" i="13"/>
  <c r="H5571" i="13" s="1"/>
  <c r="G5572" i="13"/>
  <c r="H5572" i="13" s="1"/>
  <c r="G5573" i="13"/>
  <c r="H5573" i="13" s="1"/>
  <c r="G328" i="13"/>
  <c r="H328" i="13" s="1"/>
  <c r="G5574" i="13"/>
  <c r="H5574" i="13" s="1"/>
  <c r="G5575" i="13"/>
  <c r="H5575" i="13" s="1"/>
  <c r="G5576" i="13"/>
  <c r="H5576" i="13" s="1"/>
  <c r="G5577" i="13"/>
  <c r="H5577" i="13" s="1"/>
  <c r="G5578" i="13"/>
  <c r="H5578" i="13" s="1"/>
  <c r="G5579" i="13"/>
  <c r="H5579" i="13" s="1"/>
  <c r="G5580" i="13"/>
  <c r="H5580" i="13" s="1"/>
  <c r="G5581" i="13"/>
  <c r="H5581" i="13" s="1"/>
  <c r="G5582" i="13"/>
  <c r="H5582" i="13" s="1"/>
  <c r="G5583" i="13"/>
  <c r="H5583" i="13" s="1"/>
  <c r="G5584" i="13"/>
  <c r="H5584" i="13" s="1"/>
  <c r="G5585" i="13"/>
  <c r="H5585" i="13" s="1"/>
  <c r="G5586" i="13"/>
  <c r="H5586" i="13" s="1"/>
  <c r="G5587" i="13"/>
  <c r="H5587" i="13" s="1"/>
  <c r="G5588" i="13"/>
  <c r="H5588" i="13" s="1"/>
  <c r="G5589" i="13"/>
  <c r="H5589" i="13" s="1"/>
  <c r="G5590" i="13"/>
  <c r="H5590" i="13" s="1"/>
  <c r="G5591" i="13"/>
  <c r="H5591" i="13" s="1"/>
  <c r="G5592" i="13"/>
  <c r="H5592" i="13" s="1"/>
  <c r="G5593" i="13"/>
  <c r="H5593" i="13" s="1"/>
  <c r="G5594" i="13"/>
  <c r="H5594" i="13" s="1"/>
  <c r="G5595" i="13"/>
  <c r="H5595" i="13" s="1"/>
  <c r="G5596" i="13"/>
  <c r="H5596" i="13" s="1"/>
  <c r="G329" i="13"/>
  <c r="H329" i="13" s="1"/>
  <c r="G330" i="13"/>
  <c r="H330" i="13" s="1"/>
  <c r="G331" i="13"/>
  <c r="H331" i="13" s="1"/>
  <c r="G332" i="13"/>
  <c r="H332" i="13" s="1"/>
  <c r="G333" i="13"/>
  <c r="H333" i="13" s="1"/>
  <c r="G334" i="13"/>
  <c r="H334" i="13" s="1"/>
  <c r="G335" i="13"/>
  <c r="H335" i="13" s="1"/>
  <c r="G336" i="13"/>
  <c r="H336" i="13" s="1"/>
  <c r="G337" i="13"/>
  <c r="H337" i="13" s="1"/>
  <c r="G338" i="13"/>
  <c r="H338" i="13" s="1"/>
  <c r="G339" i="13"/>
  <c r="H339" i="13" s="1"/>
  <c r="G340" i="13"/>
  <c r="H340" i="13" s="1"/>
  <c r="G341" i="13"/>
  <c r="H341" i="13" s="1"/>
  <c r="G342" i="13"/>
  <c r="H342" i="13" s="1"/>
  <c r="G343" i="13"/>
  <c r="H343" i="13" s="1"/>
  <c r="G5597" i="13"/>
  <c r="H5597" i="13" s="1"/>
  <c r="G5598" i="13"/>
  <c r="H5598" i="13" s="1"/>
  <c r="G5599" i="13"/>
  <c r="H5599" i="13" s="1"/>
  <c r="G5600" i="13"/>
  <c r="H5600" i="13" s="1"/>
  <c r="G5601" i="13"/>
  <c r="H5601" i="13" s="1"/>
  <c r="G344" i="13"/>
  <c r="H344" i="13" s="1"/>
  <c r="G5602" i="13"/>
  <c r="H5602" i="13" s="1"/>
  <c r="G5603" i="13"/>
  <c r="H5603" i="13" s="1"/>
  <c r="G5604" i="13"/>
  <c r="H5604" i="13" s="1"/>
  <c r="G5605" i="13"/>
  <c r="H5605" i="13" s="1"/>
  <c r="G5606" i="13"/>
  <c r="H5606" i="13" s="1"/>
  <c r="G5607" i="13"/>
  <c r="H5607" i="13" s="1"/>
  <c r="G5608" i="13"/>
  <c r="H5608" i="13" s="1"/>
  <c r="G5609" i="13"/>
  <c r="H5609" i="13" s="1"/>
  <c r="G5610" i="13"/>
  <c r="H5610" i="13" s="1"/>
  <c r="G5611" i="13"/>
  <c r="H5611" i="13" s="1"/>
  <c r="G5612" i="13"/>
  <c r="H5612" i="13" s="1"/>
  <c r="G5613" i="13"/>
  <c r="H5613" i="13" s="1"/>
  <c r="G5614" i="13"/>
  <c r="H5614" i="13" s="1"/>
  <c r="G345" i="13"/>
  <c r="H345" i="13" s="1"/>
  <c r="G5615" i="13"/>
  <c r="H5615" i="13" s="1"/>
  <c r="G5616" i="13"/>
  <c r="H5616" i="13" s="1"/>
  <c r="G5617" i="13"/>
  <c r="H5617" i="13" s="1"/>
  <c r="G5618" i="13"/>
  <c r="H5618" i="13" s="1"/>
  <c r="G5619" i="13"/>
  <c r="H5619" i="13" s="1"/>
  <c r="G5620" i="13"/>
  <c r="H5620" i="13" s="1"/>
  <c r="G4109" i="13"/>
  <c r="H4109" i="13" s="1"/>
  <c r="G5621" i="13"/>
  <c r="H5621" i="13" s="1"/>
  <c r="G5622" i="13"/>
  <c r="H5622" i="13" s="1"/>
  <c r="G5623" i="13"/>
  <c r="H5623" i="13" s="1"/>
  <c r="G346" i="13"/>
  <c r="H346" i="13" s="1"/>
  <c r="G347" i="13"/>
  <c r="H347" i="13" s="1"/>
  <c r="G5624" i="13"/>
  <c r="H5624" i="13" s="1"/>
  <c r="G5625" i="13"/>
  <c r="H5625" i="13" s="1"/>
  <c r="G348" i="13"/>
  <c r="H348" i="13" s="1"/>
  <c r="G5626" i="13"/>
  <c r="H5626" i="13" s="1"/>
  <c r="G5627" i="13"/>
  <c r="H5627" i="13" s="1"/>
  <c r="G5628" i="13"/>
  <c r="H5628" i="13" s="1"/>
  <c r="G5629" i="13"/>
  <c r="H5629" i="13" s="1"/>
  <c r="G5630" i="13"/>
  <c r="H5630" i="13" s="1"/>
  <c r="G5631" i="13"/>
  <c r="H5631" i="13" s="1"/>
  <c r="G5632" i="13"/>
  <c r="H5632" i="13" s="1"/>
  <c r="G5633" i="13"/>
  <c r="H5633" i="13" s="1"/>
  <c r="G5634" i="13"/>
  <c r="H5634" i="13" s="1"/>
  <c r="G5635" i="13"/>
  <c r="H5635" i="13" s="1"/>
  <c r="G349" i="13"/>
  <c r="H349" i="13" s="1"/>
  <c r="G5636" i="13"/>
  <c r="H5636" i="13" s="1"/>
  <c r="G5637" i="13"/>
  <c r="H5637" i="13" s="1"/>
  <c r="G350" i="13"/>
  <c r="H350" i="13" s="1"/>
  <c r="G351" i="13"/>
  <c r="H351" i="13" s="1"/>
  <c r="G5638" i="13"/>
  <c r="H5638" i="13" s="1"/>
  <c r="G5639" i="13"/>
  <c r="H5639" i="13" s="1"/>
  <c r="G5640" i="13"/>
  <c r="H5640" i="13" s="1"/>
  <c r="G5641" i="13"/>
  <c r="H5641" i="13" s="1"/>
  <c r="G5642" i="13"/>
  <c r="H5642" i="13" s="1"/>
  <c r="G8098" i="13"/>
  <c r="H8098" i="13" s="1"/>
  <c r="G352" i="13"/>
  <c r="H352" i="13" s="1"/>
  <c r="G353" i="13"/>
  <c r="H353" i="13" s="1"/>
  <c r="G354" i="13"/>
  <c r="H354" i="13" s="1"/>
  <c r="G355" i="13"/>
  <c r="H355" i="13" s="1"/>
  <c r="G356" i="13"/>
  <c r="H356" i="13" s="1"/>
  <c r="G357" i="13"/>
  <c r="H357" i="13" s="1"/>
  <c r="G358" i="13"/>
  <c r="H358" i="13" s="1"/>
  <c r="G5643" i="13"/>
  <c r="H5643" i="13" s="1"/>
  <c r="G5644" i="13"/>
  <c r="H5644" i="13" s="1"/>
  <c r="G5645" i="13"/>
  <c r="H5645" i="13" s="1"/>
  <c r="G5646" i="13"/>
  <c r="H5646" i="13" s="1"/>
  <c r="G359" i="13"/>
  <c r="H359" i="13" s="1"/>
  <c r="G360" i="13"/>
  <c r="H360" i="13" s="1"/>
  <c r="G361" i="13"/>
  <c r="H361" i="13" s="1"/>
  <c r="G362" i="13"/>
  <c r="H362" i="13" s="1"/>
  <c r="G5647" i="13"/>
  <c r="H5647" i="13" s="1"/>
  <c r="G5648" i="13"/>
  <c r="H5648" i="13" s="1"/>
  <c r="G5649" i="13"/>
  <c r="H5649" i="13" s="1"/>
  <c r="G363" i="13"/>
  <c r="H363" i="13" s="1"/>
  <c r="G364" i="13"/>
  <c r="H364" i="13" s="1"/>
  <c r="G5650" i="13"/>
  <c r="H5650" i="13" s="1"/>
  <c r="G5651" i="13"/>
  <c r="H5651" i="13" s="1"/>
  <c r="G5652" i="13"/>
  <c r="H5652" i="13" s="1"/>
  <c r="G5653" i="13"/>
  <c r="H5653" i="13" s="1"/>
  <c r="G5654" i="13"/>
  <c r="H5654" i="13" s="1"/>
  <c r="G5655" i="13"/>
  <c r="H5655" i="13" s="1"/>
  <c r="G5656" i="13"/>
  <c r="H5656" i="13" s="1"/>
  <c r="G5657" i="13"/>
  <c r="H5657" i="13" s="1"/>
  <c r="G4110" i="13"/>
  <c r="H4110" i="13" s="1"/>
  <c r="G4111" i="13"/>
  <c r="H4111" i="13" s="1"/>
  <c r="G5658" i="13"/>
  <c r="H5658" i="13" s="1"/>
  <c r="G5659" i="13"/>
  <c r="H5659" i="13" s="1"/>
  <c r="G365" i="13"/>
  <c r="H365" i="13" s="1"/>
  <c r="G5660" i="13"/>
  <c r="H5660" i="13" s="1"/>
  <c r="G5661" i="13"/>
  <c r="H5661" i="13" s="1"/>
  <c r="G5662" i="13"/>
  <c r="H5662" i="13" s="1"/>
  <c r="G5663" i="13"/>
  <c r="H5663" i="13" s="1"/>
  <c r="G5664" i="13"/>
  <c r="H5664" i="13" s="1"/>
  <c r="G5665" i="13"/>
  <c r="H5665" i="13" s="1"/>
  <c r="G5666" i="13"/>
  <c r="H5666" i="13" s="1"/>
  <c r="G5667" i="13"/>
  <c r="H5667" i="13" s="1"/>
  <c r="G5668" i="13"/>
  <c r="H5668" i="13" s="1"/>
  <c r="G5669" i="13"/>
  <c r="H5669" i="13" s="1"/>
  <c r="G5670" i="13"/>
  <c r="H5670" i="13" s="1"/>
  <c r="G5671" i="13"/>
  <c r="H5671" i="13" s="1"/>
  <c r="G5672" i="13"/>
  <c r="H5672" i="13" s="1"/>
  <c r="G5673" i="13"/>
  <c r="H5673" i="13" s="1"/>
  <c r="G366" i="13"/>
  <c r="H366" i="13" s="1"/>
  <c r="G5674" i="13"/>
  <c r="H5674" i="13" s="1"/>
  <c r="G367" i="13"/>
  <c r="H367" i="13" s="1"/>
  <c r="G368" i="13"/>
  <c r="H368" i="13" s="1"/>
  <c r="G369" i="13"/>
  <c r="H369" i="13" s="1"/>
  <c r="G370" i="13"/>
  <c r="H370" i="13" s="1"/>
  <c r="G371" i="13"/>
  <c r="H371" i="13" s="1"/>
  <c r="G372" i="13"/>
  <c r="H372" i="13" s="1"/>
  <c r="G373" i="13"/>
  <c r="H373" i="13" s="1"/>
  <c r="G374" i="13"/>
  <c r="H374" i="13" s="1"/>
  <c r="G375" i="13"/>
  <c r="H375" i="13" s="1"/>
  <c r="G376" i="13"/>
  <c r="H376" i="13" s="1"/>
  <c r="G377" i="13"/>
  <c r="H377" i="13" s="1"/>
  <c r="G4112" i="13"/>
  <c r="H4112" i="13" s="1"/>
  <c r="G378" i="13"/>
  <c r="H378" i="13" s="1"/>
  <c r="G379" i="13"/>
  <c r="H379" i="13" s="1"/>
  <c r="G380" i="13"/>
  <c r="H380" i="13" s="1"/>
  <c r="G381" i="13"/>
  <c r="H381" i="13" s="1"/>
  <c r="G382" i="13"/>
  <c r="H382" i="13" s="1"/>
  <c r="G383" i="13"/>
  <c r="H383" i="13" s="1"/>
  <c r="G384" i="13"/>
  <c r="H384" i="13" s="1"/>
  <c r="G385" i="13"/>
  <c r="H385" i="13" s="1"/>
  <c r="G386" i="13"/>
  <c r="H386" i="13" s="1"/>
  <c r="G387" i="13"/>
  <c r="H387" i="13" s="1"/>
  <c r="G388" i="13"/>
  <c r="H388" i="13" s="1"/>
  <c r="G389" i="13"/>
  <c r="H389" i="13" s="1"/>
  <c r="G390" i="13"/>
  <c r="H390" i="13" s="1"/>
  <c r="G391" i="13"/>
  <c r="H391" i="13" s="1"/>
  <c r="G392" i="13"/>
  <c r="H392" i="13" s="1"/>
  <c r="G393" i="13"/>
  <c r="H393" i="13" s="1"/>
  <c r="G5675" i="13"/>
  <c r="H5675" i="13" s="1"/>
  <c r="G394" i="13"/>
  <c r="H394" i="13" s="1"/>
  <c r="G395" i="13"/>
  <c r="H395" i="13" s="1"/>
  <c r="G396" i="13"/>
  <c r="H396" i="13" s="1"/>
  <c r="G397" i="13"/>
  <c r="H397" i="13" s="1"/>
  <c r="G5676" i="13"/>
  <c r="H5676" i="13" s="1"/>
  <c r="G5677" i="13"/>
  <c r="H5677" i="13" s="1"/>
  <c r="G398" i="13"/>
  <c r="H398" i="13" s="1"/>
  <c r="G5678" i="13"/>
  <c r="H5678" i="13" s="1"/>
  <c r="G399" i="13"/>
  <c r="H399" i="13" s="1"/>
  <c r="G400" i="13"/>
  <c r="H400" i="13" s="1"/>
  <c r="G401" i="13"/>
  <c r="H401" i="13" s="1"/>
  <c r="G402" i="13"/>
  <c r="H402" i="13" s="1"/>
  <c r="G403" i="13"/>
  <c r="H403" i="13" s="1"/>
  <c r="G5679" i="13"/>
  <c r="H5679" i="13" s="1"/>
  <c r="G5680" i="13"/>
  <c r="H5680" i="13" s="1"/>
  <c r="G5681" i="13"/>
  <c r="H5681" i="13" s="1"/>
  <c r="G5682" i="13"/>
  <c r="H5682" i="13" s="1"/>
  <c r="G5683" i="13"/>
  <c r="H5683" i="13" s="1"/>
  <c r="G5684" i="13"/>
  <c r="H5684" i="13" s="1"/>
  <c r="G5685" i="13"/>
  <c r="H5685" i="13" s="1"/>
  <c r="G5686" i="13"/>
  <c r="H5686" i="13" s="1"/>
  <c r="G404" i="13"/>
  <c r="H404" i="13" s="1"/>
  <c r="G405" i="13"/>
  <c r="H405" i="13" s="1"/>
  <c r="G406" i="13"/>
  <c r="H406" i="13" s="1"/>
  <c r="G407" i="13"/>
  <c r="H407" i="13" s="1"/>
  <c r="G408" i="13"/>
  <c r="H408" i="13" s="1"/>
  <c r="G409" i="13"/>
  <c r="H409" i="13" s="1"/>
  <c r="G410" i="13"/>
  <c r="H410" i="13" s="1"/>
  <c r="G411" i="13"/>
  <c r="H411" i="13" s="1"/>
  <c r="G412" i="13"/>
  <c r="H412" i="13" s="1"/>
  <c r="G413" i="13"/>
  <c r="H413" i="13" s="1"/>
  <c r="G414" i="13"/>
  <c r="H414" i="13" s="1"/>
  <c r="G415" i="13"/>
  <c r="H415" i="13" s="1"/>
  <c r="G416" i="13"/>
  <c r="H416" i="13" s="1"/>
  <c r="G417" i="13"/>
  <c r="H417" i="13" s="1"/>
  <c r="G418" i="13"/>
  <c r="H418" i="13" s="1"/>
  <c r="G419" i="13"/>
  <c r="H419" i="13" s="1"/>
  <c r="G420" i="13"/>
  <c r="H420" i="13" s="1"/>
  <c r="G421" i="13"/>
  <c r="H421" i="13" s="1"/>
  <c r="G422" i="13"/>
  <c r="H422" i="13" s="1"/>
  <c r="G4113" i="13"/>
  <c r="H4113" i="13" s="1"/>
  <c r="G423" i="13"/>
  <c r="H423" i="13" s="1"/>
  <c r="G424" i="13"/>
  <c r="H424" i="13" s="1"/>
  <c r="G425" i="13"/>
  <c r="H425" i="13" s="1"/>
  <c r="G426" i="13"/>
  <c r="H426" i="13" s="1"/>
  <c r="G427" i="13"/>
  <c r="H427" i="13" s="1"/>
  <c r="G428" i="13"/>
  <c r="H428" i="13" s="1"/>
  <c r="G429" i="13"/>
  <c r="H429" i="13" s="1"/>
  <c r="G430" i="13"/>
  <c r="H430" i="13" s="1"/>
  <c r="G431" i="13"/>
  <c r="H431" i="13" s="1"/>
  <c r="G432" i="13"/>
  <c r="H432" i="13" s="1"/>
  <c r="G433" i="13"/>
  <c r="H433" i="13" s="1"/>
  <c r="G434" i="13"/>
  <c r="H434" i="13" s="1"/>
  <c r="G4114" i="13"/>
  <c r="H4114" i="13" s="1"/>
  <c r="G435" i="13"/>
  <c r="H435" i="13" s="1"/>
  <c r="G436" i="13"/>
  <c r="H436" i="13" s="1"/>
  <c r="G4115" i="13"/>
  <c r="H4115" i="13" s="1"/>
  <c r="G437" i="13"/>
  <c r="H437" i="13" s="1"/>
  <c r="G438" i="13"/>
  <c r="H438" i="13" s="1"/>
  <c r="G5687" i="13"/>
  <c r="H5687" i="13" s="1"/>
  <c r="G439" i="13"/>
  <c r="H439" i="13" s="1"/>
  <c r="G5688" i="13"/>
  <c r="H5688" i="13" s="1"/>
  <c r="G5689" i="13"/>
  <c r="H5689" i="13" s="1"/>
  <c r="G5690" i="13"/>
  <c r="H5690" i="13" s="1"/>
  <c r="G440" i="13"/>
  <c r="H440" i="13" s="1"/>
  <c r="G5691" i="13"/>
  <c r="H5691" i="13" s="1"/>
  <c r="G5692" i="13"/>
  <c r="H5692" i="13" s="1"/>
  <c r="G441" i="13"/>
  <c r="H441" i="13" s="1"/>
  <c r="G442" i="13"/>
  <c r="H442" i="13" s="1"/>
  <c r="G5693" i="13"/>
  <c r="H5693" i="13" s="1"/>
  <c r="G443" i="13"/>
  <c r="H443" i="13" s="1"/>
  <c r="G444" i="13"/>
  <c r="H444" i="13" s="1"/>
  <c r="G445" i="13"/>
  <c r="H445" i="13" s="1"/>
  <c r="G5694" i="13"/>
  <c r="H5694" i="13" s="1"/>
  <c r="G446" i="13"/>
  <c r="H446" i="13" s="1"/>
  <c r="G447" i="13"/>
  <c r="H447" i="13" s="1"/>
  <c r="G5695" i="13"/>
  <c r="H5695" i="13" s="1"/>
  <c r="G448" i="13"/>
  <c r="H448" i="13" s="1"/>
  <c r="G5696" i="13"/>
  <c r="H5696" i="13" s="1"/>
  <c r="G5697" i="13"/>
  <c r="H5697" i="13" s="1"/>
  <c r="G449" i="13"/>
  <c r="H449" i="13" s="1"/>
  <c r="G450" i="13"/>
  <c r="H450" i="13" s="1"/>
  <c r="G5698" i="13"/>
  <c r="H5698" i="13" s="1"/>
  <c r="G5699" i="13"/>
  <c r="H5699" i="13" s="1"/>
  <c r="G5700" i="13"/>
  <c r="H5700" i="13" s="1"/>
  <c r="G5701" i="13"/>
  <c r="H5701" i="13" s="1"/>
  <c r="G5702" i="13"/>
  <c r="H5702" i="13" s="1"/>
  <c r="G5703" i="13"/>
  <c r="H5703" i="13" s="1"/>
  <c r="G451" i="13"/>
  <c r="H451" i="13" s="1"/>
  <c r="G452" i="13"/>
  <c r="H452" i="13" s="1"/>
  <c r="G453" i="13"/>
  <c r="H453" i="13" s="1"/>
  <c r="G454" i="13"/>
  <c r="H454" i="13" s="1"/>
  <c r="G5704" i="13"/>
  <c r="H5704" i="13" s="1"/>
  <c r="G5705" i="13"/>
  <c r="H5705" i="13" s="1"/>
  <c r="G455" i="13"/>
  <c r="H455" i="13" s="1"/>
  <c r="G456" i="13"/>
  <c r="H456" i="13" s="1"/>
  <c r="G457" i="13"/>
  <c r="H457" i="13" s="1"/>
  <c r="G458" i="13"/>
  <c r="H458" i="13" s="1"/>
  <c r="G459" i="13"/>
  <c r="H459" i="13" s="1"/>
  <c r="G460" i="13"/>
  <c r="H460" i="13" s="1"/>
  <c r="G5706" i="13"/>
  <c r="H5706" i="13" s="1"/>
  <c r="G461" i="13"/>
  <c r="H461" i="13" s="1"/>
  <c r="G462" i="13"/>
  <c r="H462" i="13" s="1"/>
  <c r="G8099" i="13"/>
  <c r="H8099" i="13" s="1"/>
  <c r="G463" i="13"/>
  <c r="H463" i="13" s="1"/>
  <c r="G464" i="13"/>
  <c r="H464" i="13" s="1"/>
  <c r="G465" i="13"/>
  <c r="H465" i="13" s="1"/>
  <c r="G466" i="13"/>
  <c r="H466" i="13" s="1"/>
  <c r="G467" i="13"/>
  <c r="H467" i="13" s="1"/>
  <c r="G468" i="13"/>
  <c r="H468" i="13" s="1"/>
  <c r="G469" i="13"/>
  <c r="H469" i="13" s="1"/>
  <c r="G470" i="13"/>
  <c r="H470" i="13" s="1"/>
  <c r="G471" i="13"/>
  <c r="H471" i="13" s="1"/>
  <c r="G472" i="13"/>
  <c r="H472" i="13" s="1"/>
  <c r="G473" i="13"/>
  <c r="H473" i="13" s="1"/>
  <c r="G474" i="13"/>
  <c r="H474" i="13" s="1"/>
  <c r="G475" i="13"/>
  <c r="H475" i="13" s="1"/>
  <c r="G476" i="13"/>
  <c r="H476" i="13" s="1"/>
  <c r="G477" i="13"/>
  <c r="H477" i="13" s="1"/>
  <c r="G478" i="13"/>
  <c r="H478" i="13" s="1"/>
  <c r="G479" i="13"/>
  <c r="H479" i="13" s="1"/>
  <c r="G480" i="13"/>
  <c r="H480" i="13" s="1"/>
  <c r="G481" i="13"/>
  <c r="H481" i="13" s="1"/>
  <c r="G482" i="13"/>
  <c r="H482" i="13" s="1"/>
  <c r="G483" i="13"/>
  <c r="H483" i="13" s="1"/>
  <c r="G484" i="13"/>
  <c r="H484" i="13" s="1"/>
  <c r="G485" i="13"/>
  <c r="H485" i="13" s="1"/>
  <c r="G486" i="13"/>
  <c r="H486" i="13" s="1"/>
  <c r="G487" i="13"/>
  <c r="H487" i="13" s="1"/>
  <c r="G488" i="13"/>
  <c r="H488" i="13" s="1"/>
  <c r="G489" i="13"/>
  <c r="H489" i="13" s="1"/>
  <c r="G490" i="13"/>
  <c r="H490" i="13" s="1"/>
  <c r="G491" i="13"/>
  <c r="H491" i="13" s="1"/>
  <c r="G492" i="13"/>
  <c r="H492" i="13" s="1"/>
  <c r="G493" i="13"/>
  <c r="H493" i="13" s="1"/>
  <c r="G494" i="13"/>
  <c r="H494" i="13" s="1"/>
  <c r="G495" i="13"/>
  <c r="H495" i="13" s="1"/>
  <c r="G496" i="13"/>
  <c r="H496" i="13" s="1"/>
  <c r="G497" i="13"/>
  <c r="H497" i="13" s="1"/>
  <c r="G498" i="13"/>
  <c r="H498" i="13" s="1"/>
  <c r="G499" i="13"/>
  <c r="H499" i="13" s="1"/>
  <c r="G500" i="13"/>
  <c r="H500" i="13" s="1"/>
  <c r="G501" i="13"/>
  <c r="H501" i="13" s="1"/>
  <c r="G502" i="13"/>
  <c r="H502" i="13" s="1"/>
  <c r="G503" i="13"/>
  <c r="H503" i="13" s="1"/>
  <c r="G504" i="13"/>
  <c r="H504" i="13" s="1"/>
  <c r="G505" i="13"/>
  <c r="H505" i="13" s="1"/>
  <c r="G506" i="13"/>
  <c r="H506" i="13" s="1"/>
  <c r="G507" i="13"/>
  <c r="H507" i="13" s="1"/>
  <c r="G508" i="13"/>
  <c r="H508" i="13" s="1"/>
  <c r="G509" i="13"/>
  <c r="H509" i="13" s="1"/>
  <c r="G510" i="13"/>
  <c r="H510" i="13" s="1"/>
  <c r="G511" i="13"/>
  <c r="H511" i="13" s="1"/>
  <c r="G512" i="13"/>
  <c r="H512" i="13" s="1"/>
  <c r="G513" i="13"/>
  <c r="H513" i="13" s="1"/>
  <c r="G514" i="13"/>
  <c r="H514" i="13" s="1"/>
  <c r="G515" i="13"/>
  <c r="H515" i="13" s="1"/>
  <c r="G516" i="13"/>
  <c r="H516" i="13" s="1"/>
  <c r="G517" i="13"/>
  <c r="H517" i="13" s="1"/>
  <c r="G518" i="13"/>
  <c r="H518" i="13" s="1"/>
  <c r="G519" i="13"/>
  <c r="H519" i="13" s="1"/>
  <c r="G520" i="13"/>
  <c r="H520" i="13" s="1"/>
  <c r="G521" i="13"/>
  <c r="H521" i="13" s="1"/>
  <c r="G522" i="13"/>
  <c r="H522" i="13" s="1"/>
  <c r="G523" i="13"/>
  <c r="H523" i="13" s="1"/>
  <c r="G524" i="13"/>
  <c r="H524" i="13" s="1"/>
  <c r="G525" i="13"/>
  <c r="H525" i="13" s="1"/>
  <c r="G526" i="13"/>
  <c r="H526" i="13" s="1"/>
  <c r="G527" i="13"/>
  <c r="H527" i="13" s="1"/>
  <c r="G528" i="13"/>
  <c r="H528" i="13" s="1"/>
  <c r="G529" i="13"/>
  <c r="H529" i="13" s="1"/>
  <c r="G530" i="13"/>
  <c r="H530" i="13" s="1"/>
  <c r="G531" i="13"/>
  <c r="H531" i="13" s="1"/>
  <c r="G532" i="13"/>
  <c r="H532" i="13" s="1"/>
  <c r="G533" i="13"/>
  <c r="H533" i="13" s="1"/>
  <c r="G534" i="13"/>
  <c r="H534" i="13" s="1"/>
  <c r="G535" i="13"/>
  <c r="H535" i="13" s="1"/>
  <c r="G536" i="13"/>
  <c r="H536" i="13" s="1"/>
  <c r="G537" i="13"/>
  <c r="H537" i="13" s="1"/>
  <c r="G538" i="13"/>
  <c r="H538" i="13" s="1"/>
  <c r="G539" i="13"/>
  <c r="H539" i="13" s="1"/>
  <c r="G540" i="13"/>
  <c r="H540" i="13" s="1"/>
  <c r="G541" i="13"/>
  <c r="H541" i="13" s="1"/>
  <c r="G542" i="13"/>
  <c r="H542" i="13" s="1"/>
  <c r="G543" i="13"/>
  <c r="H543" i="13" s="1"/>
  <c r="G544" i="13"/>
  <c r="H544" i="13" s="1"/>
  <c r="G545" i="13"/>
  <c r="H545" i="13" s="1"/>
  <c r="G546" i="13"/>
  <c r="H546" i="13" s="1"/>
  <c r="G547" i="13"/>
  <c r="H547" i="13" s="1"/>
  <c r="G548" i="13"/>
  <c r="H548" i="13" s="1"/>
  <c r="G549" i="13"/>
  <c r="H549" i="13" s="1"/>
  <c r="G550" i="13"/>
  <c r="H550" i="13" s="1"/>
  <c r="G551" i="13"/>
  <c r="H551" i="13" s="1"/>
  <c r="G552" i="13"/>
  <c r="H552" i="13" s="1"/>
  <c r="G553" i="13"/>
  <c r="H553" i="13" s="1"/>
  <c r="G554" i="13"/>
  <c r="H554" i="13" s="1"/>
  <c r="G555" i="13"/>
  <c r="H555" i="13" s="1"/>
  <c r="G556" i="13"/>
  <c r="H556" i="13" s="1"/>
  <c r="G557" i="13"/>
  <c r="H557" i="13" s="1"/>
  <c r="G558" i="13"/>
  <c r="H558" i="13" s="1"/>
  <c r="G559" i="13"/>
  <c r="H559" i="13" s="1"/>
  <c r="G560" i="13"/>
  <c r="H560" i="13" s="1"/>
  <c r="G561" i="13"/>
  <c r="H561" i="13" s="1"/>
  <c r="G562" i="13"/>
  <c r="H562" i="13" s="1"/>
  <c r="G563" i="13"/>
  <c r="H563" i="13" s="1"/>
  <c r="G564" i="13"/>
  <c r="H564" i="13" s="1"/>
  <c r="G565" i="13"/>
  <c r="H565" i="13" s="1"/>
  <c r="G566" i="13"/>
  <c r="H566" i="13" s="1"/>
  <c r="G567" i="13"/>
  <c r="H567" i="13" s="1"/>
  <c r="G568" i="13"/>
  <c r="H568" i="13" s="1"/>
  <c r="G569" i="13"/>
  <c r="H569" i="13" s="1"/>
  <c r="G570" i="13"/>
  <c r="H570" i="13" s="1"/>
  <c r="G571" i="13"/>
  <c r="H571" i="13" s="1"/>
  <c r="G572" i="13"/>
  <c r="H572" i="13" s="1"/>
  <c r="G573" i="13"/>
  <c r="H573" i="13" s="1"/>
  <c r="G574" i="13"/>
  <c r="H574" i="13" s="1"/>
  <c r="G575" i="13"/>
  <c r="H575" i="13" s="1"/>
  <c r="G576" i="13"/>
  <c r="H576" i="13" s="1"/>
  <c r="G577" i="13"/>
  <c r="H577" i="13" s="1"/>
  <c r="G578" i="13"/>
  <c r="H578" i="13" s="1"/>
  <c r="G5707" i="13"/>
  <c r="H5707" i="13" s="1"/>
  <c r="G5708" i="13"/>
  <c r="H5708" i="13" s="1"/>
  <c r="G5709" i="13"/>
  <c r="H5709" i="13" s="1"/>
  <c r="G5710" i="13"/>
  <c r="H5710" i="13" s="1"/>
  <c r="G579" i="13"/>
  <c r="H579" i="13" s="1"/>
  <c r="G5711" i="13"/>
  <c r="H5711" i="13" s="1"/>
  <c r="G5712" i="13"/>
  <c r="H5712" i="13" s="1"/>
  <c r="G5713" i="13"/>
  <c r="H5713" i="13" s="1"/>
  <c r="G5714" i="13"/>
  <c r="H5714" i="13" s="1"/>
  <c r="G5715" i="13"/>
  <c r="H5715" i="13" s="1"/>
  <c r="G5716" i="13"/>
  <c r="H5716" i="13" s="1"/>
  <c r="G4116" i="13"/>
  <c r="H4116" i="13" s="1"/>
  <c r="G4117" i="13"/>
  <c r="H4117" i="13" s="1"/>
  <c r="G8100" i="13"/>
  <c r="H8100" i="13" s="1"/>
  <c r="G580" i="13"/>
  <c r="H580" i="13" s="1"/>
  <c r="G581" i="13"/>
  <c r="H581" i="13" s="1"/>
  <c r="G582" i="13"/>
  <c r="H582" i="13" s="1"/>
  <c r="G583" i="13"/>
  <c r="H583" i="13" s="1"/>
  <c r="G584" i="13"/>
  <c r="H584" i="13" s="1"/>
  <c r="G585" i="13"/>
  <c r="H585" i="13" s="1"/>
  <c r="G586" i="13"/>
  <c r="H586" i="13" s="1"/>
  <c r="G587" i="13"/>
  <c r="H587" i="13" s="1"/>
  <c r="G588" i="13"/>
  <c r="H588" i="13" s="1"/>
  <c r="G589" i="13"/>
  <c r="H589" i="13" s="1"/>
  <c r="G590" i="13"/>
  <c r="H590" i="13" s="1"/>
  <c r="G591" i="13"/>
  <c r="H591" i="13" s="1"/>
  <c r="G592" i="13"/>
  <c r="H592" i="13" s="1"/>
  <c r="G5717" i="13"/>
  <c r="H5717" i="13" s="1"/>
  <c r="G593" i="13"/>
  <c r="H593" i="13" s="1"/>
  <c r="G594" i="13"/>
  <c r="H594" i="13" s="1"/>
  <c r="G595" i="13"/>
  <c r="H595" i="13" s="1"/>
  <c r="G5718" i="13"/>
  <c r="H5718" i="13" s="1"/>
  <c r="G596" i="13"/>
  <c r="H596" i="13" s="1"/>
  <c r="G5719" i="13"/>
  <c r="H5719" i="13" s="1"/>
  <c r="G5720" i="13"/>
  <c r="H5720" i="13" s="1"/>
  <c r="G597" i="13"/>
  <c r="H597" i="13" s="1"/>
  <c r="G598" i="13"/>
  <c r="H598" i="13" s="1"/>
  <c r="G5721" i="13"/>
  <c r="H5721" i="13" s="1"/>
  <c r="G5722" i="13"/>
  <c r="H5722" i="13" s="1"/>
  <c r="G599" i="13"/>
  <c r="H599" i="13" s="1"/>
  <c r="G600" i="13"/>
  <c r="H600" i="13" s="1"/>
  <c r="G601" i="13"/>
  <c r="H601" i="13" s="1"/>
  <c r="G602" i="13"/>
  <c r="H602" i="13" s="1"/>
  <c r="G5723" i="13"/>
  <c r="H5723" i="13" s="1"/>
  <c r="G603" i="13"/>
  <c r="H603" i="13" s="1"/>
  <c r="G5724" i="13"/>
  <c r="H5724" i="13" s="1"/>
  <c r="G5725" i="13"/>
  <c r="H5725" i="13" s="1"/>
  <c r="G604" i="13"/>
  <c r="H604" i="13" s="1"/>
  <c r="G605" i="13"/>
  <c r="H605" i="13" s="1"/>
  <c r="G606" i="13"/>
  <c r="H606" i="13" s="1"/>
  <c r="G607" i="13"/>
  <c r="H607" i="13" s="1"/>
  <c r="G608" i="13"/>
  <c r="H608" i="13" s="1"/>
  <c r="G609" i="13"/>
  <c r="H609" i="13" s="1"/>
  <c r="G610" i="13"/>
  <c r="H610" i="13" s="1"/>
  <c r="G5726" i="13"/>
  <c r="H5726" i="13" s="1"/>
  <c r="G611" i="13"/>
  <c r="H611" i="13" s="1"/>
  <c r="G5727" i="13"/>
  <c r="H5727" i="13" s="1"/>
  <c r="G612" i="13"/>
  <c r="H612" i="13" s="1"/>
  <c r="G5728" i="13"/>
  <c r="H5728" i="13" s="1"/>
  <c r="G5729" i="13"/>
  <c r="H5729" i="13" s="1"/>
  <c r="G5730" i="13"/>
  <c r="H5730" i="13" s="1"/>
  <c r="G5731" i="13"/>
  <c r="H5731" i="13" s="1"/>
  <c r="G613" i="13"/>
  <c r="H613" i="13" s="1"/>
  <c r="G614" i="13"/>
  <c r="H614" i="13" s="1"/>
  <c r="G615" i="13"/>
  <c r="H615" i="13" s="1"/>
  <c r="G616" i="13"/>
  <c r="H616" i="13" s="1"/>
  <c r="G617" i="13"/>
  <c r="H617" i="13" s="1"/>
  <c r="G618" i="13"/>
  <c r="H618" i="13" s="1"/>
  <c r="G619" i="13"/>
  <c r="H619" i="13" s="1"/>
  <c r="G620" i="13"/>
  <c r="H620" i="13" s="1"/>
  <c r="G621" i="13"/>
  <c r="H621" i="13" s="1"/>
  <c r="G8101" i="13"/>
  <c r="H8101" i="13" s="1"/>
  <c r="G622" i="13"/>
  <c r="H622" i="13" s="1"/>
  <c r="G623" i="13"/>
  <c r="H623" i="13" s="1"/>
  <c r="G624" i="13"/>
  <c r="H624" i="13" s="1"/>
  <c r="G625" i="13"/>
  <c r="H625" i="13" s="1"/>
  <c r="G626" i="13"/>
  <c r="H626" i="13" s="1"/>
  <c r="G627" i="13"/>
  <c r="H627" i="13" s="1"/>
  <c r="G628" i="13"/>
  <c r="H628" i="13" s="1"/>
  <c r="G8102" i="13"/>
  <c r="H8102" i="13" s="1"/>
  <c r="G4118" i="13"/>
  <c r="H4118" i="13" s="1"/>
  <c r="G629" i="13"/>
  <c r="H629" i="13" s="1"/>
  <c r="G630" i="13"/>
  <c r="H630" i="13" s="1"/>
  <c r="G631" i="13"/>
  <c r="H631" i="13" s="1"/>
  <c r="G5732" i="13"/>
  <c r="H5732" i="13" s="1"/>
  <c r="G5733" i="13"/>
  <c r="H5733" i="13" s="1"/>
  <c r="G5734" i="13"/>
  <c r="H5734" i="13" s="1"/>
  <c r="G5735" i="13"/>
  <c r="H5735" i="13" s="1"/>
  <c r="G5736" i="13"/>
  <c r="H5736" i="13" s="1"/>
  <c r="G5737" i="13"/>
  <c r="H5737" i="13" s="1"/>
  <c r="G632" i="13"/>
  <c r="H632" i="13" s="1"/>
  <c r="G633" i="13"/>
  <c r="H633" i="13" s="1"/>
  <c r="G634" i="13"/>
  <c r="H634" i="13" s="1"/>
  <c r="G635" i="13"/>
  <c r="H635" i="13" s="1"/>
  <c r="G636" i="13"/>
  <c r="H636" i="13" s="1"/>
  <c r="G637" i="13"/>
  <c r="H637" i="13" s="1"/>
  <c r="G5738" i="13"/>
  <c r="H5738" i="13" s="1"/>
  <c r="G5739" i="13"/>
  <c r="H5739" i="13" s="1"/>
  <c r="G5740" i="13"/>
  <c r="H5740" i="13" s="1"/>
  <c r="G5741" i="13"/>
  <c r="H5741" i="13" s="1"/>
  <c r="G5742" i="13"/>
  <c r="H5742" i="13" s="1"/>
  <c r="G5743" i="13"/>
  <c r="H5743" i="13" s="1"/>
  <c r="G5744" i="13"/>
  <c r="H5744" i="13" s="1"/>
  <c r="G5745" i="13"/>
  <c r="H5745" i="13" s="1"/>
  <c r="G5746" i="13"/>
  <c r="H5746" i="13" s="1"/>
  <c r="G5747" i="13"/>
  <c r="H5747" i="13" s="1"/>
  <c r="G5748" i="13"/>
  <c r="H5748" i="13" s="1"/>
  <c r="G5749" i="13"/>
  <c r="H5749" i="13" s="1"/>
  <c r="G5750" i="13"/>
  <c r="H5750" i="13" s="1"/>
  <c r="G5751" i="13"/>
  <c r="H5751" i="13" s="1"/>
  <c r="G5752" i="13"/>
  <c r="H5752" i="13" s="1"/>
  <c r="G5753" i="13"/>
  <c r="H5753" i="13" s="1"/>
  <c r="G5754" i="13"/>
  <c r="H5754" i="13" s="1"/>
  <c r="G5755" i="13"/>
  <c r="H5755" i="13" s="1"/>
  <c r="G5756" i="13"/>
  <c r="H5756" i="13" s="1"/>
  <c r="G5757" i="13"/>
  <c r="H5757" i="13" s="1"/>
  <c r="G5758" i="13"/>
  <c r="H5758" i="13" s="1"/>
  <c r="G5759" i="13"/>
  <c r="H5759" i="13" s="1"/>
  <c r="G5760" i="13"/>
  <c r="H5760" i="13" s="1"/>
  <c r="G5761" i="13"/>
  <c r="H5761" i="13" s="1"/>
  <c r="G5762" i="13"/>
  <c r="H5762" i="13" s="1"/>
  <c r="G5763" i="13"/>
  <c r="H5763" i="13" s="1"/>
  <c r="G5764" i="13"/>
  <c r="H5764" i="13" s="1"/>
  <c r="G5765" i="13"/>
  <c r="H5765" i="13" s="1"/>
  <c r="G5766" i="13"/>
  <c r="H5766" i="13" s="1"/>
  <c r="G5767" i="13"/>
  <c r="H5767" i="13" s="1"/>
  <c r="G5768" i="13"/>
  <c r="H5768" i="13" s="1"/>
  <c r="G8103" i="13"/>
  <c r="H8103" i="13" s="1"/>
  <c r="G5769" i="13"/>
  <c r="H5769" i="13" s="1"/>
  <c r="G5770" i="13"/>
  <c r="H5770" i="13" s="1"/>
  <c r="G5771" i="13"/>
  <c r="H5771" i="13" s="1"/>
  <c r="G5772" i="13"/>
  <c r="H5772" i="13" s="1"/>
  <c r="G5773" i="13"/>
  <c r="H5773" i="13" s="1"/>
  <c r="G5774" i="13"/>
  <c r="H5774" i="13" s="1"/>
  <c r="G5775" i="13"/>
  <c r="H5775" i="13" s="1"/>
  <c r="G5776" i="13"/>
  <c r="H5776" i="13" s="1"/>
  <c r="G5777" i="13"/>
  <c r="H5777" i="13" s="1"/>
  <c r="G5778" i="13"/>
  <c r="H5778" i="13" s="1"/>
  <c r="G5779" i="13"/>
  <c r="H5779" i="13" s="1"/>
  <c r="G5780" i="13"/>
  <c r="H5780" i="13" s="1"/>
  <c r="G5781" i="13"/>
  <c r="H5781" i="13" s="1"/>
  <c r="G5782" i="13"/>
  <c r="H5782" i="13" s="1"/>
  <c r="G5783" i="13"/>
  <c r="H5783" i="13" s="1"/>
  <c r="G638" i="13"/>
  <c r="H638" i="13" s="1"/>
  <c r="G639" i="13"/>
  <c r="H639" i="13" s="1"/>
  <c r="G640" i="13"/>
  <c r="H640" i="13" s="1"/>
  <c r="G641" i="13"/>
  <c r="H641" i="13" s="1"/>
  <c r="G642" i="13"/>
  <c r="H642" i="13" s="1"/>
  <c r="G643" i="13"/>
  <c r="H643" i="13" s="1"/>
  <c r="G4119" i="13"/>
  <c r="H4119" i="13" s="1"/>
  <c r="G644" i="13"/>
  <c r="H644" i="13" s="1"/>
  <c r="G4120" i="13"/>
  <c r="H4120" i="13" s="1"/>
  <c r="G4121" i="13"/>
  <c r="H4121" i="13" s="1"/>
  <c r="G4122" i="13"/>
  <c r="H4122" i="13" s="1"/>
  <c r="G4123" i="13"/>
  <c r="H4123" i="13" s="1"/>
  <c r="G4124" i="13"/>
  <c r="H4124" i="13" s="1"/>
  <c r="G4125" i="13"/>
  <c r="H4125" i="13" s="1"/>
  <c r="G4126" i="13"/>
  <c r="H4126" i="13" s="1"/>
  <c r="G4127" i="13"/>
  <c r="H4127" i="13" s="1"/>
  <c r="G4128" i="13"/>
  <c r="H4128" i="13" s="1"/>
  <c r="G4129" i="13"/>
  <c r="H4129" i="13" s="1"/>
  <c r="G4130" i="13"/>
  <c r="H4130" i="13" s="1"/>
  <c r="G4131" i="13"/>
  <c r="H4131" i="13" s="1"/>
  <c r="G4132" i="13"/>
  <c r="H4132" i="13" s="1"/>
  <c r="G4133" i="13"/>
  <c r="H4133" i="13" s="1"/>
  <c r="G4134" i="13"/>
  <c r="H4134" i="13" s="1"/>
  <c r="G4135" i="13"/>
  <c r="H4135" i="13" s="1"/>
  <c r="G4136" i="13"/>
  <c r="H4136" i="13" s="1"/>
  <c r="G4137" i="13"/>
  <c r="H4137" i="13" s="1"/>
  <c r="G4138" i="13"/>
  <c r="H4138" i="13" s="1"/>
  <c r="G4139" i="13"/>
  <c r="H4139" i="13" s="1"/>
  <c r="G4140" i="13"/>
  <c r="H4140" i="13" s="1"/>
  <c r="G4141" i="13"/>
  <c r="H4141" i="13" s="1"/>
  <c r="G4142" i="13"/>
  <c r="H4142" i="13" s="1"/>
  <c r="G645" i="13"/>
  <c r="H645" i="13" s="1"/>
  <c r="G5784" i="13"/>
  <c r="H5784" i="13" s="1"/>
  <c r="G5785" i="13"/>
  <c r="H5785" i="13" s="1"/>
  <c r="G5786" i="13"/>
  <c r="H5786" i="13" s="1"/>
  <c r="G646" i="13"/>
  <c r="H646" i="13" s="1"/>
  <c r="G5787" i="13"/>
  <c r="H5787" i="13" s="1"/>
  <c r="G5788" i="13"/>
  <c r="H5788" i="13" s="1"/>
  <c r="G5789" i="13"/>
  <c r="H5789" i="13" s="1"/>
  <c r="G5790" i="13"/>
  <c r="H5790" i="13" s="1"/>
  <c r="G5791" i="13"/>
  <c r="H5791" i="13" s="1"/>
  <c r="G5792" i="13"/>
  <c r="H5792" i="13" s="1"/>
  <c r="G5793" i="13"/>
  <c r="H5793" i="13" s="1"/>
  <c r="G5794" i="13"/>
  <c r="H5794" i="13" s="1"/>
  <c r="G5795" i="13"/>
  <c r="H5795" i="13" s="1"/>
  <c r="G5796" i="13"/>
  <c r="H5796" i="13" s="1"/>
  <c r="G5797" i="13"/>
  <c r="H5797" i="13" s="1"/>
  <c r="G4143" i="13"/>
  <c r="H4143" i="13" s="1"/>
  <c r="G4144" i="13"/>
  <c r="H4144" i="13" s="1"/>
  <c r="G5798" i="13"/>
  <c r="H5798" i="13" s="1"/>
  <c r="G4145" i="13"/>
  <c r="H4145" i="13" s="1"/>
  <c r="G5799" i="13"/>
  <c r="H5799" i="13" s="1"/>
  <c r="G647" i="13"/>
  <c r="H647" i="13" s="1"/>
  <c r="G648" i="13"/>
  <c r="H648" i="13" s="1"/>
  <c r="G649" i="13"/>
  <c r="H649" i="13" s="1"/>
  <c r="G650" i="13"/>
  <c r="H650" i="13" s="1"/>
  <c r="G651" i="13"/>
  <c r="H651" i="13" s="1"/>
  <c r="G5800" i="13"/>
  <c r="H5800" i="13" s="1"/>
  <c r="G5801" i="13"/>
  <c r="H5801" i="13" s="1"/>
  <c r="G652" i="13"/>
  <c r="H652" i="13" s="1"/>
  <c r="G653" i="13"/>
  <c r="H653" i="13" s="1"/>
  <c r="G654" i="13"/>
  <c r="H654" i="13" s="1"/>
  <c r="G5802" i="13"/>
  <c r="H5802" i="13" s="1"/>
  <c r="G655" i="13"/>
  <c r="H655" i="13" s="1"/>
  <c r="G656" i="13"/>
  <c r="H656" i="13" s="1"/>
  <c r="G657" i="13"/>
  <c r="H657" i="13" s="1"/>
  <c r="G5803" i="13"/>
  <c r="H5803" i="13" s="1"/>
  <c r="G658" i="13"/>
  <c r="H658" i="13" s="1"/>
  <c r="G659" i="13"/>
  <c r="H659" i="13" s="1"/>
  <c r="G660" i="13"/>
  <c r="H660" i="13" s="1"/>
  <c r="G661" i="13"/>
  <c r="H661" i="13" s="1"/>
  <c r="G662" i="13"/>
  <c r="H662" i="13" s="1"/>
  <c r="G663" i="13"/>
  <c r="H663" i="13" s="1"/>
  <c r="G664" i="13"/>
  <c r="H664" i="13" s="1"/>
  <c r="G5804" i="13"/>
  <c r="H5804" i="13" s="1"/>
  <c r="G665" i="13"/>
  <c r="H665" i="13" s="1"/>
  <c r="G666" i="13"/>
  <c r="H666" i="13" s="1"/>
  <c r="G667" i="13"/>
  <c r="H667" i="13" s="1"/>
  <c r="G5805" i="13"/>
  <c r="H5805" i="13" s="1"/>
  <c r="G668" i="13"/>
  <c r="H668" i="13" s="1"/>
  <c r="G669" i="13"/>
  <c r="H669" i="13" s="1"/>
  <c r="G5806" i="13"/>
  <c r="H5806" i="13" s="1"/>
  <c r="G670" i="13"/>
  <c r="H670" i="13" s="1"/>
  <c r="G671" i="13"/>
  <c r="H671" i="13" s="1"/>
  <c r="G672" i="13"/>
  <c r="H672" i="13" s="1"/>
  <c r="G673" i="13"/>
  <c r="H673" i="13" s="1"/>
  <c r="G674" i="13"/>
  <c r="H674" i="13" s="1"/>
  <c r="G675" i="13"/>
  <c r="H675" i="13" s="1"/>
  <c r="G676" i="13"/>
  <c r="H676" i="13" s="1"/>
  <c r="G677" i="13"/>
  <c r="H677" i="13" s="1"/>
  <c r="G4146" i="13"/>
  <c r="H4146" i="13" s="1"/>
  <c r="G678" i="13"/>
  <c r="H678" i="13" s="1"/>
  <c r="G679" i="13"/>
  <c r="H679" i="13" s="1"/>
  <c r="G5807" i="13"/>
  <c r="H5807" i="13" s="1"/>
  <c r="G4147" i="13"/>
  <c r="H4147" i="13" s="1"/>
  <c r="G680" i="13"/>
  <c r="H680" i="13" s="1"/>
  <c r="G681" i="13"/>
  <c r="H681" i="13" s="1"/>
  <c r="G682" i="13"/>
  <c r="H682" i="13" s="1"/>
  <c r="G683" i="13"/>
  <c r="H683" i="13" s="1"/>
  <c r="G684" i="13"/>
  <c r="H684" i="13" s="1"/>
  <c r="G685" i="13"/>
  <c r="H685" i="13" s="1"/>
  <c r="G5808" i="13"/>
  <c r="H5808" i="13" s="1"/>
  <c r="G686" i="13"/>
  <c r="H686" i="13" s="1"/>
  <c r="G5809" i="13"/>
  <c r="H5809" i="13" s="1"/>
  <c r="G687" i="13"/>
  <c r="H687" i="13" s="1"/>
  <c r="G4148" i="13"/>
  <c r="H4148" i="13" s="1"/>
  <c r="G5810" i="13"/>
  <c r="H5810" i="13" s="1"/>
  <c r="G5811" i="13"/>
  <c r="H5811" i="13" s="1"/>
  <c r="G688" i="13"/>
  <c r="H688" i="13" s="1"/>
  <c r="G5812" i="13"/>
  <c r="H5812" i="13" s="1"/>
  <c r="G689" i="13"/>
  <c r="H689" i="13" s="1"/>
  <c r="G690" i="13"/>
  <c r="H690" i="13" s="1"/>
  <c r="G691" i="13"/>
  <c r="H691" i="13" s="1"/>
  <c r="G692" i="13"/>
  <c r="H692" i="13" s="1"/>
  <c r="G5813" i="13"/>
  <c r="H5813" i="13" s="1"/>
  <c r="G693" i="13"/>
  <c r="H693" i="13" s="1"/>
  <c r="G694" i="13"/>
  <c r="H694" i="13" s="1"/>
  <c r="G5814" i="13"/>
  <c r="H5814" i="13" s="1"/>
  <c r="G695" i="13"/>
  <c r="H695" i="13" s="1"/>
  <c r="G5815" i="13"/>
  <c r="H5815" i="13" s="1"/>
  <c r="G696" i="13"/>
  <c r="H696" i="13" s="1"/>
  <c r="G697" i="13"/>
  <c r="H697" i="13" s="1"/>
  <c r="G5816" i="13"/>
  <c r="H5816" i="13" s="1"/>
  <c r="G698" i="13"/>
  <c r="H698" i="13" s="1"/>
  <c r="G699" i="13"/>
  <c r="H699" i="13" s="1"/>
  <c r="G700" i="13"/>
  <c r="H700" i="13" s="1"/>
  <c r="G701" i="13"/>
  <c r="H701" i="13" s="1"/>
  <c r="G702" i="13"/>
  <c r="H702" i="13" s="1"/>
  <c r="G5817" i="13"/>
  <c r="H5817" i="13" s="1"/>
  <c r="G5818" i="13"/>
  <c r="H5818" i="13" s="1"/>
  <c r="G5819" i="13"/>
  <c r="H5819" i="13" s="1"/>
  <c r="G5820" i="13"/>
  <c r="H5820" i="13" s="1"/>
  <c r="G5821" i="13"/>
  <c r="H5821" i="13" s="1"/>
  <c r="G5822" i="13"/>
  <c r="H5822" i="13" s="1"/>
  <c r="G703" i="13"/>
  <c r="H703" i="13" s="1"/>
  <c r="G704" i="13"/>
  <c r="H704" i="13" s="1"/>
  <c r="G705" i="13"/>
  <c r="H705" i="13" s="1"/>
  <c r="G706" i="13"/>
  <c r="H706" i="13" s="1"/>
  <c r="G707" i="13"/>
  <c r="H707" i="13" s="1"/>
  <c r="G708" i="13"/>
  <c r="H708" i="13" s="1"/>
  <c r="G4149" i="13"/>
  <c r="H4149" i="13" s="1"/>
  <c r="G4150" i="13"/>
  <c r="H4150" i="13" s="1"/>
  <c r="G709" i="13"/>
  <c r="H709" i="13" s="1"/>
  <c r="G710" i="13"/>
  <c r="H710" i="13" s="1"/>
  <c r="G711" i="13"/>
  <c r="H711" i="13" s="1"/>
  <c r="G712" i="13"/>
  <c r="H712" i="13" s="1"/>
  <c r="G713" i="13"/>
  <c r="H713" i="13" s="1"/>
  <c r="G714" i="13"/>
  <c r="H714" i="13" s="1"/>
  <c r="G715" i="13"/>
  <c r="H715" i="13" s="1"/>
  <c r="G716" i="13"/>
  <c r="H716" i="13" s="1"/>
  <c r="G717" i="13"/>
  <c r="H717" i="13" s="1"/>
  <c r="G4151" i="13"/>
  <c r="H4151" i="13" s="1"/>
  <c r="G4152" i="13"/>
  <c r="H4152" i="13" s="1"/>
  <c r="G718" i="13"/>
  <c r="H718" i="13" s="1"/>
  <c r="G719" i="13"/>
  <c r="H719" i="13" s="1"/>
  <c r="G720" i="13"/>
  <c r="H720" i="13" s="1"/>
  <c r="G721" i="13"/>
  <c r="H721" i="13" s="1"/>
  <c r="G722" i="13"/>
  <c r="H722" i="13" s="1"/>
  <c r="G723" i="13"/>
  <c r="H723" i="13" s="1"/>
  <c r="G5823" i="13"/>
  <c r="H5823" i="13" s="1"/>
  <c r="G5824" i="13"/>
  <c r="H5824" i="13" s="1"/>
  <c r="G5825" i="13"/>
  <c r="H5825" i="13" s="1"/>
  <c r="G5826" i="13"/>
  <c r="H5826" i="13" s="1"/>
  <c r="G724" i="13"/>
  <c r="H724" i="13" s="1"/>
  <c r="G5827" i="13"/>
  <c r="H5827" i="13" s="1"/>
  <c r="G725" i="13"/>
  <c r="H725" i="13" s="1"/>
  <c r="G5828" i="13"/>
  <c r="H5828" i="13" s="1"/>
  <c r="G5829" i="13"/>
  <c r="H5829" i="13" s="1"/>
  <c r="G4153" i="13"/>
  <c r="H4153" i="13" s="1"/>
  <c r="G4154" i="13"/>
  <c r="H4154" i="13" s="1"/>
  <c r="G4155" i="13"/>
  <c r="H4155" i="13" s="1"/>
  <c r="G5830" i="13"/>
  <c r="H5830" i="13" s="1"/>
  <c r="G5831" i="13"/>
  <c r="H5831" i="13" s="1"/>
  <c r="G726" i="13"/>
  <c r="H726" i="13" s="1"/>
  <c r="G727" i="13"/>
  <c r="H727" i="13" s="1"/>
  <c r="G5832" i="13"/>
  <c r="H5832" i="13" s="1"/>
  <c r="G5833" i="13"/>
  <c r="H5833" i="13" s="1"/>
  <c r="G5834" i="13"/>
  <c r="H5834" i="13" s="1"/>
  <c r="G5835" i="13"/>
  <c r="H5835" i="13" s="1"/>
  <c r="G5836" i="13"/>
  <c r="H5836" i="13" s="1"/>
  <c r="G5837" i="13"/>
  <c r="H5837" i="13" s="1"/>
  <c r="G5838" i="13"/>
  <c r="H5838" i="13" s="1"/>
  <c r="G728" i="13"/>
  <c r="H728" i="13" s="1"/>
  <c r="G5839" i="13"/>
  <c r="H5839" i="13" s="1"/>
  <c r="G5840" i="13"/>
  <c r="H5840" i="13" s="1"/>
  <c r="G5841" i="13"/>
  <c r="H5841" i="13" s="1"/>
  <c r="G5842" i="13"/>
  <c r="H5842" i="13" s="1"/>
  <c r="G5843" i="13"/>
  <c r="H5843" i="13" s="1"/>
  <c r="G5844" i="13"/>
  <c r="H5844" i="13" s="1"/>
  <c r="G5845" i="13"/>
  <c r="H5845" i="13" s="1"/>
  <c r="G5846" i="13"/>
  <c r="H5846" i="13" s="1"/>
  <c r="G5847" i="13"/>
  <c r="H5847" i="13" s="1"/>
  <c r="G5848" i="13"/>
  <c r="H5848" i="13" s="1"/>
  <c r="G5849" i="13"/>
  <c r="H5849" i="13" s="1"/>
  <c r="G5850" i="13"/>
  <c r="H5850" i="13" s="1"/>
  <c r="G5851" i="13"/>
  <c r="H5851" i="13" s="1"/>
  <c r="G729" i="13"/>
  <c r="H729" i="13" s="1"/>
  <c r="G5852" i="13"/>
  <c r="H5852" i="13" s="1"/>
  <c r="G5853" i="13"/>
  <c r="H5853" i="13" s="1"/>
  <c r="G5854" i="13"/>
  <c r="H5854" i="13" s="1"/>
  <c r="G5855" i="13"/>
  <c r="H5855" i="13" s="1"/>
  <c r="G5856" i="13"/>
  <c r="H5856" i="13" s="1"/>
  <c r="G5857" i="13"/>
  <c r="H5857" i="13" s="1"/>
  <c r="G5858" i="13"/>
  <c r="H5858" i="13" s="1"/>
  <c r="G5859" i="13"/>
  <c r="H5859" i="13" s="1"/>
  <c r="G5860" i="13"/>
  <c r="H5860" i="13" s="1"/>
  <c r="G5861" i="13"/>
  <c r="H5861" i="13" s="1"/>
  <c r="G5862" i="13"/>
  <c r="H5862" i="13" s="1"/>
  <c r="G5863" i="13"/>
  <c r="H5863" i="13" s="1"/>
  <c r="G5864" i="13"/>
  <c r="H5864" i="13" s="1"/>
  <c r="G4156" i="13"/>
  <c r="H4156" i="13" s="1"/>
  <c r="G4157" i="13"/>
  <c r="H4157" i="13" s="1"/>
  <c r="G5865" i="13"/>
  <c r="H5865" i="13" s="1"/>
  <c r="G5866" i="13"/>
  <c r="H5866" i="13" s="1"/>
  <c r="G5867" i="13"/>
  <c r="H5867" i="13" s="1"/>
  <c r="G5868" i="13"/>
  <c r="H5868" i="13" s="1"/>
  <c r="G5869" i="13"/>
  <c r="H5869" i="13" s="1"/>
  <c r="G5870" i="13"/>
  <c r="H5870" i="13" s="1"/>
  <c r="G5871" i="13"/>
  <c r="H5871" i="13" s="1"/>
  <c r="G5872" i="13"/>
  <c r="H5872" i="13" s="1"/>
  <c r="G5873" i="13"/>
  <c r="H5873" i="13" s="1"/>
  <c r="G5874" i="13"/>
  <c r="H5874" i="13" s="1"/>
  <c r="G5875" i="13"/>
  <c r="H5875" i="13" s="1"/>
  <c r="G5876" i="13"/>
  <c r="H5876" i="13" s="1"/>
  <c r="G5877" i="13"/>
  <c r="H5877" i="13" s="1"/>
  <c r="G730" i="13"/>
  <c r="H730" i="13" s="1"/>
  <c r="G8104" i="13"/>
  <c r="H8104" i="13" s="1"/>
  <c r="G5878" i="13"/>
  <c r="H5878" i="13" s="1"/>
  <c r="G5879" i="13"/>
  <c r="H5879" i="13" s="1"/>
  <c r="G731" i="13"/>
  <c r="H731" i="13" s="1"/>
  <c r="G4158" i="13"/>
  <c r="H4158" i="13" s="1"/>
  <c r="G4159" i="13"/>
  <c r="H4159" i="13" s="1"/>
  <c r="G4160" i="13"/>
  <c r="H4160" i="13" s="1"/>
  <c r="G5880" i="13"/>
  <c r="H5880" i="13" s="1"/>
  <c r="G4161" i="13"/>
  <c r="H4161" i="13" s="1"/>
  <c r="G4162" i="13"/>
  <c r="H4162" i="13" s="1"/>
  <c r="G5881" i="13"/>
  <c r="H5881" i="13" s="1"/>
  <c r="G4163" i="13"/>
  <c r="H4163" i="13" s="1"/>
  <c r="G4164" i="13"/>
  <c r="H4164" i="13" s="1"/>
  <c r="G4165" i="13"/>
  <c r="H4165" i="13" s="1"/>
  <c r="G5882" i="13"/>
  <c r="H5882" i="13" s="1"/>
  <c r="G4166" i="13"/>
  <c r="H4166" i="13" s="1"/>
  <c r="G4167" i="13"/>
  <c r="H4167" i="13" s="1"/>
  <c r="G4168" i="13"/>
  <c r="H4168" i="13" s="1"/>
  <c r="G732" i="13"/>
  <c r="H732" i="13" s="1"/>
  <c r="G733" i="13"/>
  <c r="H733" i="13" s="1"/>
  <c r="G734" i="13"/>
  <c r="H734" i="13" s="1"/>
  <c r="G735" i="13"/>
  <c r="H735" i="13" s="1"/>
  <c r="G736" i="13"/>
  <c r="H736" i="13" s="1"/>
  <c r="G737" i="13"/>
  <c r="H737" i="13" s="1"/>
  <c r="G738" i="13"/>
  <c r="H738" i="13" s="1"/>
  <c r="G739" i="13"/>
  <c r="H739" i="13" s="1"/>
  <c r="G740" i="13"/>
  <c r="H740" i="13" s="1"/>
  <c r="G741" i="13"/>
  <c r="H741" i="13" s="1"/>
  <c r="G742" i="13"/>
  <c r="H742" i="13" s="1"/>
  <c r="G743" i="13"/>
  <c r="H743" i="13" s="1"/>
  <c r="G744" i="13"/>
  <c r="H744" i="13" s="1"/>
  <c r="G745" i="13"/>
  <c r="H745" i="13" s="1"/>
  <c r="G746" i="13"/>
  <c r="H746" i="13" s="1"/>
  <c r="G747" i="13"/>
  <c r="H747" i="13" s="1"/>
  <c r="G748" i="13"/>
  <c r="H748" i="13" s="1"/>
  <c r="G749" i="13"/>
  <c r="H749" i="13" s="1"/>
  <c r="G8105" i="13"/>
  <c r="H8105" i="13" s="1"/>
  <c r="G750" i="13"/>
  <c r="H750" i="13" s="1"/>
  <c r="G5883" i="13"/>
  <c r="H5883" i="13" s="1"/>
  <c r="G751" i="13"/>
  <c r="H751" i="13" s="1"/>
  <c r="G752" i="13"/>
  <c r="H752" i="13" s="1"/>
  <c r="G4169" i="13"/>
  <c r="H4169" i="13" s="1"/>
  <c r="G4170" i="13"/>
  <c r="H4170" i="13" s="1"/>
  <c r="G4171" i="13"/>
  <c r="H4171" i="13" s="1"/>
  <c r="G4172" i="13"/>
  <c r="H4172" i="13" s="1"/>
  <c r="G4173" i="13"/>
  <c r="H4173" i="13" s="1"/>
  <c r="G4174" i="13"/>
  <c r="H4174" i="13" s="1"/>
  <c r="G4175" i="13"/>
  <c r="H4175" i="13" s="1"/>
  <c r="G4176" i="13"/>
  <c r="H4176" i="13" s="1"/>
  <c r="G4177" i="13"/>
  <c r="H4177" i="13" s="1"/>
  <c r="G4178" i="13"/>
  <c r="H4178" i="13" s="1"/>
  <c r="G4179" i="13"/>
  <c r="H4179" i="13" s="1"/>
  <c r="G4180" i="13"/>
  <c r="H4180" i="13" s="1"/>
  <c r="G4181" i="13"/>
  <c r="H4181" i="13" s="1"/>
  <c r="G4182" i="13"/>
  <c r="H4182" i="13" s="1"/>
  <c r="G4183" i="13"/>
  <c r="H4183" i="13" s="1"/>
  <c r="G4184" i="13"/>
  <c r="H4184" i="13" s="1"/>
  <c r="G4185" i="13"/>
  <c r="H4185" i="13" s="1"/>
  <c r="G4186" i="13"/>
  <c r="H4186" i="13" s="1"/>
  <c r="G4187" i="13"/>
  <c r="H4187" i="13" s="1"/>
  <c r="G4188" i="13"/>
  <c r="H4188" i="13" s="1"/>
  <c r="G4189" i="13"/>
  <c r="H4189" i="13" s="1"/>
  <c r="G4190" i="13"/>
  <c r="H4190" i="13" s="1"/>
  <c r="G4191" i="13"/>
  <c r="H4191" i="13" s="1"/>
  <c r="G4192" i="13"/>
  <c r="H4192" i="13" s="1"/>
  <c r="G4193" i="13"/>
  <c r="H4193" i="13" s="1"/>
  <c r="G4194" i="13"/>
  <c r="H4194" i="13" s="1"/>
  <c r="G4195" i="13"/>
  <c r="H4195" i="13" s="1"/>
  <c r="G753" i="13"/>
  <c r="H753" i="13" s="1"/>
  <c r="G754" i="13"/>
  <c r="H754" i="13" s="1"/>
  <c r="G755" i="13"/>
  <c r="H755" i="13" s="1"/>
  <c r="G756" i="13"/>
  <c r="H756" i="13" s="1"/>
  <c r="G757" i="13"/>
  <c r="H757" i="13" s="1"/>
  <c r="G758" i="13"/>
  <c r="H758" i="13" s="1"/>
  <c r="G759" i="13"/>
  <c r="H759" i="13" s="1"/>
  <c r="G760" i="13"/>
  <c r="H760" i="13" s="1"/>
  <c r="G761" i="13"/>
  <c r="H761" i="13" s="1"/>
  <c r="G762" i="13"/>
  <c r="H762" i="13" s="1"/>
  <c r="G763" i="13"/>
  <c r="H763" i="13" s="1"/>
  <c r="G764" i="13"/>
  <c r="H764" i="13" s="1"/>
  <c r="G765" i="13"/>
  <c r="H765" i="13" s="1"/>
  <c r="G766" i="13"/>
  <c r="H766" i="13" s="1"/>
  <c r="G767" i="13"/>
  <c r="H767" i="13" s="1"/>
  <c r="G768" i="13"/>
  <c r="H768" i="13" s="1"/>
  <c r="G769" i="13"/>
  <c r="H769" i="13" s="1"/>
  <c r="G770" i="13"/>
  <c r="H770" i="13" s="1"/>
  <c r="G771" i="13"/>
  <c r="H771" i="13" s="1"/>
  <c r="G772" i="13"/>
  <c r="H772" i="13" s="1"/>
  <c r="G773" i="13"/>
  <c r="H773" i="13" s="1"/>
  <c r="G774" i="13"/>
  <c r="H774" i="13" s="1"/>
  <c r="G775" i="13"/>
  <c r="H775" i="13" s="1"/>
  <c r="G776" i="13"/>
  <c r="H776" i="13" s="1"/>
  <c r="G777" i="13"/>
  <c r="H777" i="13" s="1"/>
  <c r="G4196" i="13"/>
  <c r="H4196" i="13" s="1"/>
  <c r="G5884" i="13"/>
  <c r="H5884" i="13" s="1"/>
  <c r="G5885" i="13"/>
  <c r="H5885" i="13" s="1"/>
  <c r="G5886" i="13"/>
  <c r="H5886" i="13" s="1"/>
  <c r="G5887" i="13"/>
  <c r="H5887" i="13" s="1"/>
  <c r="G5888" i="13"/>
  <c r="H5888" i="13" s="1"/>
  <c r="G5889" i="13"/>
  <c r="H5889" i="13" s="1"/>
  <c r="G5890" i="13"/>
  <c r="H5890" i="13" s="1"/>
  <c r="G5891" i="13"/>
  <c r="H5891" i="13" s="1"/>
  <c r="G5892" i="13"/>
  <c r="H5892" i="13" s="1"/>
  <c r="G5893" i="13"/>
  <c r="H5893" i="13" s="1"/>
  <c r="G5894" i="13"/>
  <c r="H5894" i="13" s="1"/>
  <c r="G5895" i="13"/>
  <c r="H5895" i="13" s="1"/>
  <c r="G5896" i="13"/>
  <c r="H5896" i="13" s="1"/>
  <c r="G5897" i="13"/>
  <c r="H5897" i="13" s="1"/>
  <c r="G5898" i="13"/>
  <c r="H5898" i="13" s="1"/>
  <c r="G5899" i="13"/>
  <c r="H5899" i="13" s="1"/>
  <c r="G5900" i="13"/>
  <c r="H5900" i="13" s="1"/>
  <c r="G5901" i="13"/>
  <c r="H5901" i="13" s="1"/>
  <c r="G5902" i="13"/>
  <c r="H5902" i="13" s="1"/>
  <c r="G5903" i="13"/>
  <c r="H5903" i="13" s="1"/>
  <c r="G5904" i="13"/>
  <c r="H5904" i="13" s="1"/>
  <c r="G5905" i="13"/>
  <c r="H5905" i="13" s="1"/>
  <c r="G5906" i="13"/>
  <c r="H5906" i="13" s="1"/>
  <c r="G5907" i="13"/>
  <c r="H5907" i="13" s="1"/>
  <c r="G5908" i="13"/>
  <c r="H5908" i="13" s="1"/>
  <c r="G5909" i="13"/>
  <c r="H5909" i="13" s="1"/>
  <c r="G5910" i="13"/>
  <c r="H5910" i="13" s="1"/>
  <c r="G4197" i="13"/>
  <c r="H4197" i="13" s="1"/>
  <c r="G4198" i="13"/>
  <c r="H4198" i="13" s="1"/>
  <c r="G4199" i="13"/>
  <c r="H4199" i="13" s="1"/>
  <c r="G778" i="13"/>
  <c r="H778" i="13" s="1"/>
  <c r="G779" i="13"/>
  <c r="H779" i="13" s="1"/>
  <c r="G780" i="13"/>
  <c r="H780" i="13" s="1"/>
  <c r="G781" i="13"/>
  <c r="H781" i="13" s="1"/>
  <c r="G782" i="13"/>
  <c r="H782" i="13" s="1"/>
  <c r="G783" i="13"/>
  <c r="H783" i="13" s="1"/>
  <c r="G784" i="13"/>
  <c r="H784" i="13" s="1"/>
  <c r="G785" i="13"/>
  <c r="H785" i="13" s="1"/>
  <c r="G786" i="13"/>
  <c r="H786" i="13" s="1"/>
  <c r="G787" i="13"/>
  <c r="H787" i="13" s="1"/>
  <c r="G788" i="13"/>
  <c r="H788" i="13" s="1"/>
  <c r="G8106" i="13"/>
  <c r="H8106" i="13" s="1"/>
  <c r="G789" i="13"/>
  <c r="H789" i="13" s="1"/>
  <c r="G5911" i="13"/>
  <c r="H5911" i="13" s="1"/>
  <c r="G5912" i="13"/>
  <c r="H5912" i="13" s="1"/>
  <c r="G790" i="13"/>
  <c r="H790" i="13" s="1"/>
  <c r="G5913" i="13"/>
  <c r="H5913" i="13" s="1"/>
  <c r="G5914" i="13"/>
  <c r="H5914" i="13" s="1"/>
  <c r="G5915" i="13"/>
  <c r="H5915" i="13" s="1"/>
  <c r="G5916" i="13"/>
  <c r="H5916" i="13" s="1"/>
  <c r="G5917" i="13"/>
  <c r="H5917" i="13" s="1"/>
  <c r="G5918" i="13"/>
  <c r="H5918" i="13" s="1"/>
  <c r="G5919" i="13"/>
  <c r="H5919" i="13" s="1"/>
  <c r="G5920" i="13"/>
  <c r="H5920" i="13" s="1"/>
  <c r="G5921" i="13"/>
  <c r="H5921" i="13" s="1"/>
  <c r="G791" i="13"/>
  <c r="H791" i="13" s="1"/>
  <c r="G792" i="13"/>
  <c r="H792" i="13" s="1"/>
  <c r="G793" i="13"/>
  <c r="H793" i="13" s="1"/>
  <c r="G794" i="13"/>
  <c r="H794" i="13" s="1"/>
  <c r="G795" i="13"/>
  <c r="H795" i="13" s="1"/>
  <c r="G4200" i="13"/>
  <c r="H4200" i="13" s="1"/>
  <c r="G4201" i="13"/>
  <c r="H4201" i="13" s="1"/>
  <c r="G5922" i="13"/>
  <c r="H5922" i="13" s="1"/>
  <c r="G4202" i="13"/>
  <c r="H4202" i="13" s="1"/>
  <c r="G5923" i="13"/>
  <c r="H5923" i="13" s="1"/>
  <c r="G4203" i="13"/>
  <c r="H4203" i="13" s="1"/>
  <c r="G5924" i="13"/>
  <c r="H5924" i="13" s="1"/>
  <c r="G5925" i="13"/>
  <c r="H5925" i="13" s="1"/>
  <c r="G5926" i="13"/>
  <c r="H5926" i="13" s="1"/>
  <c r="G5927" i="13"/>
  <c r="H5927" i="13" s="1"/>
  <c r="G5928" i="13"/>
  <c r="H5928" i="13" s="1"/>
  <c r="G5929" i="13"/>
  <c r="H5929" i="13" s="1"/>
  <c r="G4204" i="13"/>
  <c r="H4204" i="13" s="1"/>
  <c r="G5930" i="13"/>
  <c r="H5930" i="13" s="1"/>
  <c r="G5931" i="13"/>
  <c r="H5931" i="13" s="1"/>
  <c r="G5932" i="13"/>
  <c r="H5932" i="13" s="1"/>
  <c r="G5933" i="13"/>
  <c r="H5933" i="13" s="1"/>
  <c r="G5934" i="13"/>
  <c r="H5934" i="13" s="1"/>
  <c r="G5935" i="13"/>
  <c r="H5935" i="13" s="1"/>
  <c r="G5936" i="13"/>
  <c r="H5936" i="13" s="1"/>
  <c r="G5937" i="13"/>
  <c r="H5937" i="13" s="1"/>
  <c r="G5938" i="13"/>
  <c r="H5938" i="13" s="1"/>
  <c r="G5939" i="13"/>
  <c r="H5939" i="13" s="1"/>
  <c r="G5940" i="13"/>
  <c r="H5940" i="13" s="1"/>
  <c r="G5941" i="13"/>
  <c r="H5941" i="13" s="1"/>
  <c r="G5942" i="13"/>
  <c r="H5942" i="13" s="1"/>
  <c r="G5943" i="13"/>
  <c r="H5943" i="13" s="1"/>
  <c r="G4205" i="13"/>
  <c r="H4205" i="13" s="1"/>
  <c r="G5944" i="13"/>
  <c r="H5944" i="13" s="1"/>
  <c r="G5945" i="13"/>
  <c r="H5945" i="13" s="1"/>
  <c r="G5946" i="13"/>
  <c r="H5946" i="13" s="1"/>
  <c r="G5947" i="13"/>
  <c r="H5947" i="13" s="1"/>
  <c r="G5948" i="13"/>
  <c r="H5948" i="13" s="1"/>
  <c r="G5949" i="13"/>
  <c r="H5949" i="13" s="1"/>
  <c r="G5950" i="13"/>
  <c r="H5950" i="13" s="1"/>
  <c r="G5951" i="13"/>
  <c r="H5951" i="13" s="1"/>
  <c r="G5952" i="13"/>
  <c r="H5952" i="13" s="1"/>
  <c r="G5953" i="13"/>
  <c r="H5953" i="13" s="1"/>
  <c r="G5954" i="13"/>
  <c r="H5954" i="13" s="1"/>
  <c r="G5955" i="13"/>
  <c r="H5955" i="13" s="1"/>
  <c r="G5956" i="13"/>
  <c r="H5956" i="13" s="1"/>
  <c r="G5957" i="13"/>
  <c r="H5957" i="13" s="1"/>
  <c r="G5958" i="13"/>
  <c r="H5958" i="13" s="1"/>
  <c r="G5959" i="13"/>
  <c r="H5959" i="13" s="1"/>
  <c r="G5960" i="13"/>
  <c r="H5960" i="13" s="1"/>
  <c r="G4206" i="13"/>
  <c r="H4206" i="13" s="1"/>
  <c r="G4207" i="13"/>
  <c r="H4207" i="13" s="1"/>
  <c r="G4208" i="13"/>
  <c r="H4208" i="13" s="1"/>
  <c r="G4209" i="13"/>
  <c r="H4209" i="13" s="1"/>
  <c r="G4210" i="13"/>
  <c r="H4210" i="13" s="1"/>
  <c r="G4211" i="13"/>
  <c r="H4211" i="13" s="1"/>
  <c r="G4212" i="13"/>
  <c r="H4212" i="13" s="1"/>
  <c r="G4213" i="13"/>
  <c r="H4213" i="13" s="1"/>
  <c r="G796" i="13"/>
  <c r="H796" i="13" s="1"/>
  <c r="G4214" i="13"/>
  <c r="H4214" i="13" s="1"/>
  <c r="G4215" i="13"/>
  <c r="H4215" i="13" s="1"/>
  <c r="G4216" i="13"/>
  <c r="H4216" i="13" s="1"/>
  <c r="G4217" i="13"/>
  <c r="H4217" i="13" s="1"/>
  <c r="G4218" i="13"/>
  <c r="H4218" i="13" s="1"/>
  <c r="G4219" i="13"/>
  <c r="H4219" i="13" s="1"/>
  <c r="G5961" i="13"/>
  <c r="H5961" i="13" s="1"/>
  <c r="G5962" i="13"/>
  <c r="H5962" i="13" s="1"/>
  <c r="G797" i="13"/>
  <c r="H797" i="13" s="1"/>
  <c r="G4220" i="13"/>
  <c r="H4220" i="13" s="1"/>
  <c r="G798" i="13"/>
  <c r="H798" i="13" s="1"/>
  <c r="G799" i="13"/>
  <c r="H799" i="13" s="1"/>
  <c r="G800" i="13"/>
  <c r="H800" i="13" s="1"/>
  <c r="G4221" i="13"/>
  <c r="H4221" i="13" s="1"/>
  <c r="G5963" i="13"/>
  <c r="H5963" i="13" s="1"/>
  <c r="G5964" i="13"/>
  <c r="H5964" i="13" s="1"/>
  <c r="G5965" i="13"/>
  <c r="H5965" i="13" s="1"/>
  <c r="G801" i="13"/>
  <c r="H801" i="13" s="1"/>
  <c r="G802" i="13"/>
  <c r="H802" i="13" s="1"/>
  <c r="G803" i="13"/>
  <c r="H803" i="13" s="1"/>
  <c r="G5966" i="13"/>
  <c r="H5966" i="13" s="1"/>
  <c r="G5967" i="13"/>
  <c r="H5967" i="13" s="1"/>
  <c r="G804" i="13"/>
  <c r="H804" i="13" s="1"/>
  <c r="G5968" i="13"/>
  <c r="H5968" i="13" s="1"/>
  <c r="G805" i="13"/>
  <c r="H805" i="13" s="1"/>
  <c r="G806" i="13"/>
  <c r="H806" i="13" s="1"/>
  <c r="G5969" i="13"/>
  <c r="H5969" i="13" s="1"/>
  <c r="G5970" i="13"/>
  <c r="H5970" i="13" s="1"/>
  <c r="G4222" i="13"/>
  <c r="H4222" i="13" s="1"/>
  <c r="G4223" i="13"/>
  <c r="H4223" i="13" s="1"/>
  <c r="G4224" i="13"/>
  <c r="H4224" i="13" s="1"/>
  <c r="G4225" i="13"/>
  <c r="H4225" i="13" s="1"/>
  <c r="G4226" i="13"/>
  <c r="H4226" i="13" s="1"/>
  <c r="G8107" i="13"/>
  <c r="H8107" i="13" s="1"/>
  <c r="G807" i="13"/>
  <c r="H807" i="13" s="1"/>
  <c r="G808" i="13"/>
  <c r="H808" i="13" s="1"/>
  <c r="G809" i="13"/>
  <c r="H809" i="13" s="1"/>
  <c r="G810" i="13"/>
  <c r="H810" i="13" s="1"/>
  <c r="G811" i="13"/>
  <c r="H811" i="13" s="1"/>
  <c r="G812" i="13"/>
  <c r="H812" i="13" s="1"/>
  <c r="G813" i="13"/>
  <c r="H813" i="13" s="1"/>
  <c r="G814" i="13"/>
  <c r="H814" i="13" s="1"/>
  <c r="G815" i="13"/>
  <c r="H815" i="13" s="1"/>
  <c r="G816" i="13"/>
  <c r="H816" i="13" s="1"/>
  <c r="G4227" i="13"/>
  <c r="H4227" i="13" s="1"/>
  <c r="G817" i="13"/>
  <c r="H817" i="13" s="1"/>
  <c r="G818" i="13"/>
  <c r="H818" i="13" s="1"/>
  <c r="G819" i="13"/>
  <c r="H819" i="13" s="1"/>
  <c r="G820" i="13"/>
  <c r="H820" i="13" s="1"/>
  <c r="G821" i="13"/>
  <c r="H821" i="13" s="1"/>
  <c r="G822" i="13"/>
  <c r="H822" i="13" s="1"/>
  <c r="G823" i="13"/>
  <c r="H823" i="13" s="1"/>
  <c r="G824" i="13"/>
  <c r="H824" i="13" s="1"/>
  <c r="G825" i="13"/>
  <c r="H825" i="13" s="1"/>
  <c r="G826" i="13"/>
  <c r="H826" i="13" s="1"/>
  <c r="G827" i="13"/>
  <c r="H827" i="13" s="1"/>
  <c r="G828" i="13"/>
  <c r="H828" i="13" s="1"/>
  <c r="G829" i="13"/>
  <c r="H829" i="13" s="1"/>
  <c r="G5971" i="13"/>
  <c r="H5971" i="13" s="1"/>
  <c r="G830" i="13"/>
  <c r="H830" i="13" s="1"/>
  <c r="G5972" i="13"/>
  <c r="H5972" i="13" s="1"/>
  <c r="G831" i="13"/>
  <c r="H831" i="13" s="1"/>
  <c r="G832" i="13"/>
  <c r="H832" i="13" s="1"/>
  <c r="G833" i="13"/>
  <c r="H833" i="13" s="1"/>
  <c r="G5973" i="13"/>
  <c r="H5973" i="13" s="1"/>
  <c r="G834" i="13"/>
  <c r="H834" i="13" s="1"/>
  <c r="G835" i="13"/>
  <c r="H835" i="13" s="1"/>
  <c r="G836" i="13"/>
  <c r="H836" i="13" s="1"/>
  <c r="G837" i="13"/>
  <c r="H837" i="13" s="1"/>
  <c r="G838" i="13"/>
  <c r="H838" i="13" s="1"/>
  <c r="G839" i="13"/>
  <c r="H839" i="13" s="1"/>
  <c r="G840" i="13"/>
  <c r="H840" i="13" s="1"/>
  <c r="G841" i="13"/>
  <c r="H841" i="13" s="1"/>
  <c r="G842" i="13"/>
  <c r="H842" i="13" s="1"/>
  <c r="G843" i="13"/>
  <c r="H843" i="13" s="1"/>
  <c r="G844" i="13"/>
  <c r="H844" i="13" s="1"/>
  <c r="G845" i="13"/>
  <c r="H845" i="13" s="1"/>
  <c r="G846" i="13"/>
  <c r="H846" i="13" s="1"/>
  <c r="G5974" i="13"/>
  <c r="H5974" i="13" s="1"/>
  <c r="G847" i="13"/>
  <c r="H847" i="13" s="1"/>
  <c r="G5975" i="13"/>
  <c r="H5975" i="13" s="1"/>
  <c r="G848" i="13"/>
  <c r="H848" i="13" s="1"/>
  <c r="G849" i="13"/>
  <c r="H849" i="13" s="1"/>
  <c r="G5976" i="13"/>
  <c r="H5976" i="13" s="1"/>
  <c r="G850" i="13"/>
  <c r="H850" i="13" s="1"/>
  <c r="G5977" i="13"/>
  <c r="H5977" i="13" s="1"/>
  <c r="G851" i="13"/>
  <c r="H851" i="13" s="1"/>
  <c r="G852" i="13"/>
  <c r="H852" i="13" s="1"/>
  <c r="G853" i="13"/>
  <c r="H853" i="13" s="1"/>
  <c r="G854" i="13"/>
  <c r="H854" i="13" s="1"/>
  <c r="G855" i="13"/>
  <c r="H855" i="13" s="1"/>
  <c r="G856" i="13"/>
  <c r="H856" i="13" s="1"/>
  <c r="G5978" i="13"/>
  <c r="H5978" i="13" s="1"/>
  <c r="G857" i="13"/>
  <c r="H857" i="13" s="1"/>
  <c r="G5979" i="13"/>
  <c r="H5979" i="13" s="1"/>
  <c r="G5980" i="13"/>
  <c r="H5980" i="13" s="1"/>
  <c r="G858" i="13"/>
  <c r="H858" i="13" s="1"/>
  <c r="G5981" i="13"/>
  <c r="H5981" i="13" s="1"/>
  <c r="G859" i="13"/>
  <c r="H859" i="13" s="1"/>
  <c r="G860" i="13"/>
  <c r="H860" i="13" s="1"/>
  <c r="G861" i="13"/>
  <c r="H861" i="13" s="1"/>
  <c r="G862" i="13"/>
  <c r="H862" i="13" s="1"/>
  <c r="G863" i="13"/>
  <c r="H863" i="13" s="1"/>
  <c r="G864" i="13"/>
  <c r="H864" i="13" s="1"/>
  <c r="G865" i="13"/>
  <c r="H865" i="13" s="1"/>
  <c r="G866" i="13"/>
  <c r="H866" i="13" s="1"/>
  <c r="G867" i="13"/>
  <c r="H867" i="13" s="1"/>
  <c r="G868" i="13"/>
  <c r="H868" i="13" s="1"/>
  <c r="G869" i="13"/>
  <c r="H869" i="13" s="1"/>
  <c r="G5982" i="13"/>
  <c r="H5982" i="13" s="1"/>
  <c r="G870" i="13"/>
  <c r="H870" i="13" s="1"/>
  <c r="G5983" i="13"/>
  <c r="H5983" i="13" s="1"/>
  <c r="G871" i="13"/>
  <c r="H871" i="13" s="1"/>
  <c r="G5984" i="13"/>
  <c r="H5984" i="13" s="1"/>
  <c r="G872" i="13"/>
  <c r="H872" i="13" s="1"/>
  <c r="G873" i="13"/>
  <c r="H873" i="13" s="1"/>
  <c r="G874" i="13"/>
  <c r="H874" i="13" s="1"/>
  <c r="G875" i="13"/>
  <c r="H875" i="13" s="1"/>
  <c r="G876" i="13"/>
  <c r="H876" i="13" s="1"/>
  <c r="G877" i="13"/>
  <c r="H877" i="13" s="1"/>
  <c r="G878" i="13"/>
  <c r="H878" i="13" s="1"/>
  <c r="G879" i="13"/>
  <c r="H879" i="13" s="1"/>
  <c r="G4228" i="13"/>
  <c r="H4228" i="13" s="1"/>
  <c r="G4229" i="13"/>
  <c r="H4229" i="13" s="1"/>
  <c r="G880" i="13"/>
  <c r="H880" i="13" s="1"/>
  <c r="G881" i="13"/>
  <c r="H881" i="13" s="1"/>
  <c r="G882" i="13"/>
  <c r="H882" i="13" s="1"/>
  <c r="G883" i="13"/>
  <c r="H883" i="13" s="1"/>
  <c r="G884" i="13"/>
  <c r="H884" i="13" s="1"/>
  <c r="G885" i="13"/>
  <c r="H885" i="13" s="1"/>
  <c r="G886" i="13"/>
  <c r="H886" i="13" s="1"/>
  <c r="G887" i="13"/>
  <c r="H887" i="13" s="1"/>
  <c r="G888" i="13"/>
  <c r="H888" i="13" s="1"/>
  <c r="G889" i="13"/>
  <c r="H889" i="13" s="1"/>
  <c r="G890" i="13"/>
  <c r="H890" i="13" s="1"/>
  <c r="G891" i="13"/>
  <c r="H891" i="13" s="1"/>
  <c r="G892" i="13"/>
  <c r="H892" i="13" s="1"/>
  <c r="G893" i="13"/>
  <c r="H893" i="13" s="1"/>
  <c r="G894" i="13"/>
  <c r="H894" i="13" s="1"/>
  <c r="G895" i="13"/>
  <c r="H895" i="13" s="1"/>
  <c r="G896" i="13"/>
  <c r="H896" i="13" s="1"/>
  <c r="G897" i="13"/>
  <c r="H897" i="13" s="1"/>
  <c r="G898" i="13"/>
  <c r="H898" i="13" s="1"/>
  <c r="G899" i="13"/>
  <c r="H899" i="13" s="1"/>
  <c r="G900" i="13"/>
  <c r="H900" i="13" s="1"/>
  <c r="G901" i="13"/>
  <c r="H901" i="13" s="1"/>
  <c r="G902" i="13"/>
  <c r="H902" i="13" s="1"/>
  <c r="G903" i="13"/>
  <c r="H903" i="13" s="1"/>
  <c r="G904" i="13"/>
  <c r="H904" i="13" s="1"/>
  <c r="G905" i="13"/>
  <c r="H905" i="13" s="1"/>
  <c r="G906" i="13"/>
  <c r="H906" i="13" s="1"/>
  <c r="G907" i="13"/>
  <c r="H907" i="13" s="1"/>
  <c r="G908" i="13"/>
  <c r="H908" i="13" s="1"/>
  <c r="G909" i="13"/>
  <c r="H909" i="13" s="1"/>
  <c r="G910" i="13"/>
  <c r="H910" i="13" s="1"/>
  <c r="G911" i="13"/>
  <c r="H911" i="13" s="1"/>
  <c r="G912" i="13"/>
  <c r="H912" i="13" s="1"/>
  <c r="G913" i="13"/>
  <c r="H913" i="13" s="1"/>
  <c r="G914" i="13"/>
  <c r="H914" i="13" s="1"/>
  <c r="G915" i="13"/>
  <c r="H915" i="13" s="1"/>
  <c r="G916" i="13"/>
  <c r="H916" i="13" s="1"/>
  <c r="G917" i="13"/>
  <c r="H917" i="13" s="1"/>
  <c r="G918" i="13"/>
  <c r="H918" i="13" s="1"/>
  <c r="G919" i="13"/>
  <c r="H919" i="13" s="1"/>
  <c r="G920" i="13"/>
  <c r="H920" i="13" s="1"/>
  <c r="G921" i="13"/>
  <c r="H921" i="13" s="1"/>
  <c r="G922" i="13"/>
  <c r="H922" i="13" s="1"/>
  <c r="G923" i="13"/>
  <c r="H923" i="13" s="1"/>
  <c r="G924" i="13"/>
  <c r="H924" i="13" s="1"/>
  <c r="G925" i="13"/>
  <c r="H925" i="13" s="1"/>
  <c r="G926" i="13"/>
  <c r="H926" i="13" s="1"/>
  <c r="G927" i="13"/>
  <c r="H927" i="13" s="1"/>
  <c r="G928" i="13"/>
  <c r="H928" i="13" s="1"/>
  <c r="G929" i="13"/>
  <c r="H929" i="13" s="1"/>
  <c r="G930" i="13"/>
  <c r="H930" i="13" s="1"/>
  <c r="G931" i="13"/>
  <c r="H931" i="13" s="1"/>
  <c r="G932" i="13"/>
  <c r="H932" i="13" s="1"/>
  <c r="G933" i="13"/>
  <c r="H933" i="13" s="1"/>
  <c r="G934" i="13"/>
  <c r="H934" i="13" s="1"/>
  <c r="G935" i="13"/>
  <c r="H935" i="13" s="1"/>
  <c r="G936" i="13"/>
  <c r="H936" i="13" s="1"/>
  <c r="G937" i="13"/>
  <c r="H937" i="13" s="1"/>
  <c r="G938" i="13"/>
  <c r="H938" i="13" s="1"/>
  <c r="G939" i="13"/>
  <c r="H939" i="13" s="1"/>
  <c r="G940" i="13"/>
  <c r="H940" i="13" s="1"/>
  <c r="G941" i="13"/>
  <c r="H941" i="13" s="1"/>
  <c r="G942" i="13"/>
  <c r="H942" i="13" s="1"/>
  <c r="G943" i="13"/>
  <c r="H943" i="13" s="1"/>
  <c r="G944" i="13"/>
  <c r="H944" i="13" s="1"/>
  <c r="G945" i="13"/>
  <c r="H945" i="13" s="1"/>
  <c r="G946" i="13"/>
  <c r="H946" i="13" s="1"/>
  <c r="G947" i="13"/>
  <c r="H947" i="13" s="1"/>
  <c r="G948" i="13"/>
  <c r="H948" i="13" s="1"/>
  <c r="G949" i="13"/>
  <c r="H949" i="13" s="1"/>
  <c r="G950" i="13"/>
  <c r="H950" i="13" s="1"/>
  <c r="G4230" i="13"/>
  <c r="H4230" i="13" s="1"/>
  <c r="G951" i="13"/>
  <c r="H951" i="13" s="1"/>
  <c r="G952" i="13"/>
  <c r="H952" i="13" s="1"/>
  <c r="G953" i="13"/>
  <c r="H953" i="13" s="1"/>
  <c r="G954" i="13"/>
  <c r="H954" i="13" s="1"/>
  <c r="G4231" i="13"/>
  <c r="H4231" i="13" s="1"/>
  <c r="G4232" i="13"/>
  <c r="H4232" i="13" s="1"/>
  <c r="G4233" i="13"/>
  <c r="H4233" i="13" s="1"/>
  <c r="G4234" i="13"/>
  <c r="H4234" i="13" s="1"/>
  <c r="G4235" i="13"/>
  <c r="H4235" i="13" s="1"/>
  <c r="G4236" i="13"/>
  <c r="H4236" i="13" s="1"/>
  <c r="G4237" i="13"/>
  <c r="H4237" i="13" s="1"/>
  <c r="G4238" i="13"/>
  <c r="H4238" i="13" s="1"/>
  <c r="G5985" i="13"/>
  <c r="H5985" i="13" s="1"/>
  <c r="G5986" i="13"/>
  <c r="H5986" i="13" s="1"/>
  <c r="G955" i="13"/>
  <c r="H955" i="13" s="1"/>
  <c r="G956" i="13"/>
  <c r="H956" i="13" s="1"/>
  <c r="G957" i="13"/>
  <c r="H957" i="13" s="1"/>
  <c r="G4239" i="13"/>
  <c r="H4239" i="13" s="1"/>
  <c r="G4240" i="13"/>
  <c r="H4240" i="13" s="1"/>
  <c r="G4241" i="13"/>
  <c r="H4241" i="13" s="1"/>
  <c r="G958" i="13"/>
  <c r="H958" i="13" s="1"/>
  <c r="G959" i="13"/>
  <c r="H959" i="13" s="1"/>
  <c r="G960" i="13"/>
  <c r="H960" i="13" s="1"/>
  <c r="G961" i="13"/>
  <c r="H961" i="13" s="1"/>
  <c r="G962" i="13"/>
  <c r="H962" i="13" s="1"/>
  <c r="G963" i="13"/>
  <c r="H963" i="13" s="1"/>
  <c r="G5987" i="13"/>
  <c r="H5987" i="13" s="1"/>
  <c r="G964" i="13"/>
  <c r="H964" i="13" s="1"/>
  <c r="G965" i="13"/>
  <c r="H965" i="13" s="1"/>
  <c r="G966" i="13"/>
  <c r="H966" i="13" s="1"/>
  <c r="G967" i="13"/>
  <c r="H967" i="13" s="1"/>
  <c r="G968" i="13"/>
  <c r="H968" i="13" s="1"/>
  <c r="G969" i="13"/>
  <c r="H969" i="13" s="1"/>
  <c r="G970" i="13"/>
  <c r="H970" i="13" s="1"/>
  <c r="G971" i="13"/>
  <c r="H971" i="13" s="1"/>
  <c r="G972" i="13"/>
  <c r="H972" i="13" s="1"/>
  <c r="G973" i="13"/>
  <c r="H973" i="13" s="1"/>
  <c r="G974" i="13"/>
  <c r="H974" i="13" s="1"/>
  <c r="G975" i="13"/>
  <c r="H975" i="13" s="1"/>
  <c r="G976" i="13"/>
  <c r="H976" i="13" s="1"/>
  <c r="G977" i="13"/>
  <c r="H977" i="13" s="1"/>
  <c r="G978" i="13"/>
  <c r="H978" i="13" s="1"/>
  <c r="G979" i="13"/>
  <c r="H979" i="13" s="1"/>
  <c r="G980" i="13"/>
  <c r="H980" i="13" s="1"/>
  <c r="G981" i="13"/>
  <c r="H981" i="13" s="1"/>
  <c r="G982" i="13"/>
  <c r="H982" i="13" s="1"/>
  <c r="G983" i="13"/>
  <c r="H983" i="13" s="1"/>
  <c r="G984" i="13"/>
  <c r="H984" i="13" s="1"/>
  <c r="G985" i="13"/>
  <c r="H985" i="13" s="1"/>
  <c r="G986" i="13"/>
  <c r="H986" i="13" s="1"/>
  <c r="G987" i="13"/>
  <c r="H987" i="13" s="1"/>
  <c r="G988" i="13"/>
  <c r="H988" i="13" s="1"/>
  <c r="G989" i="13"/>
  <c r="H989" i="13" s="1"/>
  <c r="G990" i="13"/>
  <c r="H990" i="13" s="1"/>
  <c r="G991" i="13"/>
  <c r="H991" i="13" s="1"/>
  <c r="G992" i="13"/>
  <c r="H992" i="13" s="1"/>
  <c r="G993" i="13"/>
  <c r="H993" i="13" s="1"/>
  <c r="G994" i="13"/>
  <c r="H994" i="13" s="1"/>
  <c r="G995" i="13"/>
  <c r="H995" i="13" s="1"/>
  <c r="G996" i="13"/>
  <c r="H996" i="13" s="1"/>
  <c r="G997" i="13"/>
  <c r="H997" i="13" s="1"/>
  <c r="G998" i="13"/>
  <c r="H998" i="13" s="1"/>
  <c r="G999" i="13"/>
  <c r="H999" i="13" s="1"/>
  <c r="G1000" i="13"/>
  <c r="H1000" i="13" s="1"/>
  <c r="G1001" i="13"/>
  <c r="H1001" i="13" s="1"/>
  <c r="G1002" i="13"/>
  <c r="H1002" i="13" s="1"/>
  <c r="G1003" i="13"/>
  <c r="H1003" i="13" s="1"/>
  <c r="G1004" i="13"/>
  <c r="H1004" i="13" s="1"/>
  <c r="G1005" i="13"/>
  <c r="H1005" i="13" s="1"/>
  <c r="G1006" i="13"/>
  <c r="H1006" i="13" s="1"/>
  <c r="G1007" i="13"/>
  <c r="H1007" i="13" s="1"/>
  <c r="G1008" i="13"/>
  <c r="H1008" i="13" s="1"/>
  <c r="G1009" i="13"/>
  <c r="H1009" i="13" s="1"/>
  <c r="G1010" i="13"/>
  <c r="H1010" i="13" s="1"/>
  <c r="G1011" i="13"/>
  <c r="H1011" i="13" s="1"/>
  <c r="G1012" i="13"/>
  <c r="H1012" i="13" s="1"/>
  <c r="G4242" i="13"/>
  <c r="H4242" i="13" s="1"/>
  <c r="G4243" i="13"/>
  <c r="H4243" i="13" s="1"/>
  <c r="G1013" i="13"/>
  <c r="H1013" i="13" s="1"/>
  <c r="G1014" i="13"/>
  <c r="H1014" i="13" s="1"/>
  <c r="G1015" i="13"/>
  <c r="H1015" i="13" s="1"/>
  <c r="G1016" i="13"/>
  <c r="H1016" i="13" s="1"/>
  <c r="G1017" i="13"/>
  <c r="H1017" i="13" s="1"/>
  <c r="G1018" i="13"/>
  <c r="H1018" i="13" s="1"/>
  <c r="G1019" i="13"/>
  <c r="H1019" i="13" s="1"/>
  <c r="G1020" i="13"/>
  <c r="H1020" i="13" s="1"/>
  <c r="G1021" i="13"/>
  <c r="H1021" i="13" s="1"/>
  <c r="G1022" i="13"/>
  <c r="H1022" i="13" s="1"/>
  <c r="G1023" i="13"/>
  <c r="H1023" i="13" s="1"/>
  <c r="G1024" i="13"/>
  <c r="H1024" i="13" s="1"/>
  <c r="G1025" i="13"/>
  <c r="H1025" i="13" s="1"/>
  <c r="G1026" i="13"/>
  <c r="H1026" i="13" s="1"/>
  <c r="G1027" i="13"/>
  <c r="H1027" i="13" s="1"/>
  <c r="G1028" i="13"/>
  <c r="H1028" i="13" s="1"/>
  <c r="G1029" i="13"/>
  <c r="H1029" i="13" s="1"/>
  <c r="G1030" i="13"/>
  <c r="H1030" i="13" s="1"/>
  <c r="G4244" i="13"/>
  <c r="H4244" i="13" s="1"/>
  <c r="G1031" i="13"/>
  <c r="H1031" i="13" s="1"/>
  <c r="G4245" i="13"/>
  <c r="H4245" i="13" s="1"/>
  <c r="G1032" i="13"/>
  <c r="H1032" i="13" s="1"/>
  <c r="G1033" i="13"/>
  <c r="H1033" i="13" s="1"/>
  <c r="G4246" i="13"/>
  <c r="H4246" i="13" s="1"/>
  <c r="G1034" i="13"/>
  <c r="H1034" i="13" s="1"/>
  <c r="G4247" i="13"/>
  <c r="H4247" i="13" s="1"/>
  <c r="G5988" i="13"/>
  <c r="H5988" i="13" s="1"/>
  <c r="G5989" i="13"/>
  <c r="H5989" i="13" s="1"/>
  <c r="G4248" i="13"/>
  <c r="H4248" i="13" s="1"/>
  <c r="G4249" i="13"/>
  <c r="H4249" i="13" s="1"/>
  <c r="G5990" i="13"/>
  <c r="H5990" i="13" s="1"/>
  <c r="G5991" i="13"/>
  <c r="H5991" i="13" s="1"/>
  <c r="G4250" i="13"/>
  <c r="H4250" i="13" s="1"/>
  <c r="G5992" i="13"/>
  <c r="H5992" i="13" s="1"/>
  <c r="G4251" i="13"/>
  <c r="H4251" i="13" s="1"/>
  <c r="G4252" i="13"/>
  <c r="H4252" i="13" s="1"/>
  <c r="G5993" i="13"/>
  <c r="H5993" i="13" s="1"/>
  <c r="G4253" i="13"/>
  <c r="H4253" i="13" s="1"/>
  <c r="G5994" i="13"/>
  <c r="H5994" i="13" s="1"/>
  <c r="G5995" i="13"/>
  <c r="H5995" i="13" s="1"/>
  <c r="G5996" i="13"/>
  <c r="H5996" i="13" s="1"/>
  <c r="G4254" i="13"/>
  <c r="H4254" i="13" s="1"/>
  <c r="G5997" i="13"/>
  <c r="H5997" i="13" s="1"/>
  <c r="G4255" i="13"/>
  <c r="H4255" i="13" s="1"/>
  <c r="G5998" i="13"/>
  <c r="H5998" i="13" s="1"/>
  <c r="G4256" i="13"/>
  <c r="H4256" i="13" s="1"/>
  <c r="G4257" i="13"/>
  <c r="H4257" i="13" s="1"/>
  <c r="G5999" i="13"/>
  <c r="H5999" i="13" s="1"/>
  <c r="G6000" i="13"/>
  <c r="H6000" i="13" s="1"/>
  <c r="G4258" i="13"/>
  <c r="H4258" i="13" s="1"/>
  <c r="G6001" i="13"/>
  <c r="H6001" i="13" s="1"/>
  <c r="G6002" i="13"/>
  <c r="H6002" i="13" s="1"/>
  <c r="G6003" i="13"/>
  <c r="H6003" i="13" s="1"/>
  <c r="G6004" i="13"/>
  <c r="H6004" i="13" s="1"/>
  <c r="G4259" i="13"/>
  <c r="H4259" i="13" s="1"/>
  <c r="G4260" i="13"/>
  <c r="H4260" i="13" s="1"/>
  <c r="G4261" i="13"/>
  <c r="H4261" i="13" s="1"/>
  <c r="G6005" i="13"/>
  <c r="H6005" i="13" s="1"/>
  <c r="G6006" i="13"/>
  <c r="H6006" i="13" s="1"/>
  <c r="G4262" i="13"/>
  <c r="H4262" i="13" s="1"/>
  <c r="G6007" i="13"/>
  <c r="H6007" i="13" s="1"/>
  <c r="G4263" i="13"/>
  <c r="H4263" i="13" s="1"/>
  <c r="G4264" i="13"/>
  <c r="H4264" i="13" s="1"/>
  <c r="G6008" i="13"/>
  <c r="H6008" i="13" s="1"/>
  <c r="G4265" i="13"/>
  <c r="H4265" i="13" s="1"/>
  <c r="G6009" i="13"/>
  <c r="H6009" i="13" s="1"/>
  <c r="G4266" i="13"/>
  <c r="H4266" i="13" s="1"/>
  <c r="G6010" i="13"/>
  <c r="H6010" i="13" s="1"/>
  <c r="G4267" i="13"/>
  <c r="H4267" i="13" s="1"/>
  <c r="G6011" i="13"/>
  <c r="H6011" i="13" s="1"/>
  <c r="G4268" i="13"/>
  <c r="H4268" i="13" s="1"/>
  <c r="G4269" i="13"/>
  <c r="H4269" i="13" s="1"/>
  <c r="G6012" i="13"/>
  <c r="H6012" i="13" s="1"/>
  <c r="G6013" i="13"/>
  <c r="H6013" i="13" s="1"/>
  <c r="G6014" i="13"/>
  <c r="H6014" i="13" s="1"/>
  <c r="G6015" i="13"/>
  <c r="H6015" i="13" s="1"/>
  <c r="G4270" i="13"/>
  <c r="H4270" i="13" s="1"/>
  <c r="G6016" i="13"/>
  <c r="H6016" i="13" s="1"/>
  <c r="G4271" i="13"/>
  <c r="H4271" i="13" s="1"/>
  <c r="G6017" i="13"/>
  <c r="H6017" i="13" s="1"/>
  <c r="G6018" i="13"/>
  <c r="H6018" i="13" s="1"/>
  <c r="G4272" i="13"/>
  <c r="H4272" i="13" s="1"/>
  <c r="G4273" i="13"/>
  <c r="H4273" i="13" s="1"/>
  <c r="G4274" i="13"/>
  <c r="H4274" i="13" s="1"/>
  <c r="G4275" i="13"/>
  <c r="H4275" i="13" s="1"/>
  <c r="G4276" i="13"/>
  <c r="H4276" i="13" s="1"/>
  <c r="G1035" i="13"/>
  <c r="H1035" i="13" s="1"/>
  <c r="G1036" i="13"/>
  <c r="H1036" i="13" s="1"/>
  <c r="G1037" i="13"/>
  <c r="H1037" i="13" s="1"/>
  <c r="G1038" i="13"/>
  <c r="H1038" i="13" s="1"/>
  <c r="G1039" i="13"/>
  <c r="H1039" i="13" s="1"/>
  <c r="G1040" i="13"/>
  <c r="H1040" i="13" s="1"/>
  <c r="G1041" i="13"/>
  <c r="H1041" i="13" s="1"/>
  <c r="G1042" i="13"/>
  <c r="H1042" i="13" s="1"/>
  <c r="G1043" i="13"/>
  <c r="H1043" i="13" s="1"/>
  <c r="G1044" i="13"/>
  <c r="H1044" i="13" s="1"/>
  <c r="G1045" i="13"/>
  <c r="H1045" i="13" s="1"/>
  <c r="G1046" i="13"/>
  <c r="H1046" i="13" s="1"/>
  <c r="G1047" i="13"/>
  <c r="H1047" i="13" s="1"/>
  <c r="G1048" i="13"/>
  <c r="H1048" i="13" s="1"/>
  <c r="G1049" i="13"/>
  <c r="H1049" i="13" s="1"/>
  <c r="G1050" i="13"/>
  <c r="H1050" i="13" s="1"/>
  <c r="G1051" i="13"/>
  <c r="H1051" i="13" s="1"/>
  <c r="G6019" i="13"/>
  <c r="H6019" i="13" s="1"/>
  <c r="G1052" i="13"/>
  <c r="H1052" i="13" s="1"/>
  <c r="G6020" i="13"/>
  <c r="H6020" i="13" s="1"/>
  <c r="G6021" i="13"/>
  <c r="H6021" i="13" s="1"/>
  <c r="G6022" i="13"/>
  <c r="H6022" i="13" s="1"/>
  <c r="G6023" i="13"/>
  <c r="H6023" i="13" s="1"/>
  <c r="G6024" i="13"/>
  <c r="H6024" i="13" s="1"/>
  <c r="G1053" i="13"/>
  <c r="H1053" i="13" s="1"/>
  <c r="G6025" i="13"/>
  <c r="H6025" i="13" s="1"/>
  <c r="G6026" i="13"/>
  <c r="H6026" i="13" s="1"/>
  <c r="G1054" i="13"/>
  <c r="H1054" i="13" s="1"/>
  <c r="G6027" i="13"/>
  <c r="H6027" i="13" s="1"/>
  <c r="G6028" i="13"/>
  <c r="H6028" i="13" s="1"/>
  <c r="G6029" i="13"/>
  <c r="H6029" i="13" s="1"/>
  <c r="G6030" i="13"/>
  <c r="H6030" i="13" s="1"/>
  <c r="G6031" i="13"/>
  <c r="H6031" i="13" s="1"/>
  <c r="G6032" i="13"/>
  <c r="H6032" i="13" s="1"/>
  <c r="G6033" i="13"/>
  <c r="H6033" i="13" s="1"/>
  <c r="G6034" i="13"/>
  <c r="H6034" i="13" s="1"/>
  <c r="G6035" i="13"/>
  <c r="H6035" i="13" s="1"/>
  <c r="G6036" i="13"/>
  <c r="H6036" i="13" s="1"/>
  <c r="G1055" i="13"/>
  <c r="H1055" i="13" s="1"/>
  <c r="G1056" i="13"/>
  <c r="H1056" i="13" s="1"/>
  <c r="G1057" i="13"/>
  <c r="H1057" i="13" s="1"/>
  <c r="G1058" i="13"/>
  <c r="H1058" i="13" s="1"/>
  <c r="G1059" i="13"/>
  <c r="H1059" i="13" s="1"/>
  <c r="G1060" i="13"/>
  <c r="H1060" i="13" s="1"/>
  <c r="G6037" i="13"/>
  <c r="H6037" i="13" s="1"/>
  <c r="G6038" i="13"/>
  <c r="H6038" i="13" s="1"/>
  <c r="G6039" i="13"/>
  <c r="H6039" i="13" s="1"/>
  <c r="G6040" i="13"/>
  <c r="H6040" i="13" s="1"/>
  <c r="G6041" i="13"/>
  <c r="H6041" i="13" s="1"/>
  <c r="G6042" i="13"/>
  <c r="H6042" i="13" s="1"/>
  <c r="G6043" i="13"/>
  <c r="H6043" i="13" s="1"/>
  <c r="G6044" i="13"/>
  <c r="H6044" i="13" s="1"/>
  <c r="G6045" i="13"/>
  <c r="H6045" i="13" s="1"/>
  <c r="G6046" i="13"/>
  <c r="H6046" i="13" s="1"/>
  <c r="G6047" i="13"/>
  <c r="H6047" i="13" s="1"/>
  <c r="G6048" i="13"/>
  <c r="H6048" i="13" s="1"/>
  <c r="G6049" i="13"/>
  <c r="H6049" i="13" s="1"/>
  <c r="G6050" i="13"/>
  <c r="H6050" i="13" s="1"/>
  <c r="G6051" i="13"/>
  <c r="H6051" i="13" s="1"/>
  <c r="G6052" i="13"/>
  <c r="H6052" i="13" s="1"/>
  <c r="G1061" i="13"/>
  <c r="H1061" i="13" s="1"/>
  <c r="G1062" i="13"/>
  <c r="H1062" i="13" s="1"/>
  <c r="G6053" i="13"/>
  <c r="H6053" i="13" s="1"/>
  <c r="G6054" i="13"/>
  <c r="H6054" i="13" s="1"/>
  <c r="G1063" i="13"/>
  <c r="H1063" i="13" s="1"/>
  <c r="G6055" i="13"/>
  <c r="H6055" i="13" s="1"/>
  <c r="G6056" i="13"/>
  <c r="H6056" i="13" s="1"/>
  <c r="G6057" i="13"/>
  <c r="H6057" i="13" s="1"/>
  <c r="G6058" i="13"/>
  <c r="H6058" i="13" s="1"/>
  <c r="G6059" i="13"/>
  <c r="H6059" i="13" s="1"/>
  <c r="G6060" i="13"/>
  <c r="H6060" i="13" s="1"/>
  <c r="G6061" i="13"/>
  <c r="H6061" i="13" s="1"/>
  <c r="G6062" i="13"/>
  <c r="H6062" i="13" s="1"/>
  <c r="G6063" i="13"/>
  <c r="H6063" i="13" s="1"/>
  <c r="G6064" i="13"/>
  <c r="H6064" i="13" s="1"/>
  <c r="G6065" i="13"/>
  <c r="H6065" i="13" s="1"/>
  <c r="G6066" i="13"/>
  <c r="H6066" i="13" s="1"/>
  <c r="G6067" i="13"/>
  <c r="H6067" i="13" s="1"/>
  <c r="G6068" i="13"/>
  <c r="H6068" i="13" s="1"/>
  <c r="G6069" i="13"/>
  <c r="H6069" i="13" s="1"/>
  <c r="G6070" i="13"/>
  <c r="H6070" i="13" s="1"/>
  <c r="G6071" i="13"/>
  <c r="H6071" i="13" s="1"/>
  <c r="G6072" i="13"/>
  <c r="H6072" i="13" s="1"/>
  <c r="G6073" i="13"/>
  <c r="H6073" i="13" s="1"/>
  <c r="G6074" i="13"/>
  <c r="H6074" i="13" s="1"/>
  <c r="G6075" i="13"/>
  <c r="H6075" i="13" s="1"/>
  <c r="G6076" i="13"/>
  <c r="H6076" i="13" s="1"/>
  <c r="G6077" i="13"/>
  <c r="H6077" i="13" s="1"/>
  <c r="G6078" i="13"/>
  <c r="H6078" i="13" s="1"/>
  <c r="G6079" i="13"/>
  <c r="H6079" i="13" s="1"/>
  <c r="G1064" i="13"/>
  <c r="H1064" i="13" s="1"/>
  <c r="G6080" i="13"/>
  <c r="H6080" i="13" s="1"/>
  <c r="G6081" i="13"/>
  <c r="H6081" i="13" s="1"/>
  <c r="G6082" i="13"/>
  <c r="H6082" i="13" s="1"/>
  <c r="G1065" i="13"/>
  <c r="H1065" i="13" s="1"/>
  <c r="G1066" i="13"/>
  <c r="H1066" i="13" s="1"/>
  <c r="G1067" i="13"/>
  <c r="H1067" i="13" s="1"/>
  <c r="G1068" i="13"/>
  <c r="H1068" i="13" s="1"/>
  <c r="G1069" i="13"/>
  <c r="H1069" i="13" s="1"/>
  <c r="G1070" i="13"/>
  <c r="H1070" i="13" s="1"/>
  <c r="G1071" i="13"/>
  <c r="H1071" i="13" s="1"/>
  <c r="G1072" i="13"/>
  <c r="H1072" i="13" s="1"/>
  <c r="G1073" i="13"/>
  <c r="H1073" i="13" s="1"/>
  <c r="G6083" i="13"/>
  <c r="H6083" i="13" s="1"/>
  <c r="G1074" i="13"/>
  <c r="H1074" i="13" s="1"/>
  <c r="G6084" i="13"/>
  <c r="H6084" i="13" s="1"/>
  <c r="G6085" i="13"/>
  <c r="H6085" i="13" s="1"/>
  <c r="G1075" i="13"/>
  <c r="H1075" i="13" s="1"/>
  <c r="G1076" i="13"/>
  <c r="H1076" i="13" s="1"/>
  <c r="G1077" i="13"/>
  <c r="H1077" i="13" s="1"/>
  <c r="G6086" i="13"/>
  <c r="H6086" i="13" s="1"/>
  <c r="G6087" i="13"/>
  <c r="H6087" i="13" s="1"/>
  <c r="G6088" i="13"/>
  <c r="H6088" i="13" s="1"/>
  <c r="G6089" i="13"/>
  <c r="H6089" i="13" s="1"/>
  <c r="G6090" i="13"/>
  <c r="H6090" i="13" s="1"/>
  <c r="G6091" i="13"/>
  <c r="H6091" i="13" s="1"/>
  <c r="G6092" i="13"/>
  <c r="H6092" i="13" s="1"/>
  <c r="G6093" i="13"/>
  <c r="H6093" i="13" s="1"/>
  <c r="G6094" i="13"/>
  <c r="H6094" i="13" s="1"/>
  <c r="G6095" i="13"/>
  <c r="H6095" i="13" s="1"/>
  <c r="G6096" i="13"/>
  <c r="H6096" i="13" s="1"/>
  <c r="G6097" i="13"/>
  <c r="H6097" i="13" s="1"/>
  <c r="G4277" i="13"/>
  <c r="H4277" i="13" s="1"/>
  <c r="G6098" i="13"/>
  <c r="H6098" i="13" s="1"/>
  <c r="G6099" i="13"/>
  <c r="H6099" i="13" s="1"/>
  <c r="G6100" i="13"/>
  <c r="H6100" i="13" s="1"/>
  <c r="G6101" i="13"/>
  <c r="H6101" i="13" s="1"/>
  <c r="G6102" i="13"/>
  <c r="H6102" i="13" s="1"/>
  <c r="G1078" i="13"/>
  <c r="H1078" i="13" s="1"/>
  <c r="G6103" i="13"/>
  <c r="H6103" i="13" s="1"/>
  <c r="G6104" i="13"/>
  <c r="H6104" i="13" s="1"/>
  <c r="G6105" i="13"/>
  <c r="H6105" i="13" s="1"/>
  <c r="G6106" i="13"/>
  <c r="H6106" i="13" s="1"/>
  <c r="G6107" i="13"/>
  <c r="H6107" i="13" s="1"/>
  <c r="G6108" i="13"/>
  <c r="H6108" i="13" s="1"/>
  <c r="G6109" i="13"/>
  <c r="H6109" i="13" s="1"/>
  <c r="G4278" i="13"/>
  <c r="H4278" i="13" s="1"/>
  <c r="G4279" i="13"/>
  <c r="H4279" i="13" s="1"/>
  <c r="G1079" i="13"/>
  <c r="H1079" i="13" s="1"/>
  <c r="G1080" i="13"/>
  <c r="H1080" i="13" s="1"/>
  <c r="G1081" i="13"/>
  <c r="H1081" i="13" s="1"/>
  <c r="G1082" i="13"/>
  <c r="H1082" i="13" s="1"/>
  <c r="G1083" i="13"/>
  <c r="H1083" i="13" s="1"/>
  <c r="G1084" i="13"/>
  <c r="H1084" i="13" s="1"/>
  <c r="G1085" i="13"/>
  <c r="H1085" i="13" s="1"/>
  <c r="G1086" i="13"/>
  <c r="H1086" i="13" s="1"/>
  <c r="G1087" i="13"/>
  <c r="H1087" i="13" s="1"/>
  <c r="G1088" i="13"/>
  <c r="H1088" i="13" s="1"/>
  <c r="G1089" i="13"/>
  <c r="H1089" i="13" s="1"/>
  <c r="G4280" i="13"/>
  <c r="H4280" i="13" s="1"/>
  <c r="G1090" i="13"/>
  <c r="H1090" i="13" s="1"/>
  <c r="G1091" i="13"/>
  <c r="H1091" i="13" s="1"/>
  <c r="G1092" i="13"/>
  <c r="H1092" i="13" s="1"/>
  <c r="G1093" i="13"/>
  <c r="H1093" i="13" s="1"/>
  <c r="G1094" i="13"/>
  <c r="H1094" i="13" s="1"/>
  <c r="G1095" i="13"/>
  <c r="H1095" i="13" s="1"/>
  <c r="G1096" i="13"/>
  <c r="H1096" i="13" s="1"/>
  <c r="G1097" i="13"/>
  <c r="H1097" i="13" s="1"/>
  <c r="G1098" i="13"/>
  <c r="H1098" i="13" s="1"/>
  <c r="G1099" i="13"/>
  <c r="H1099" i="13" s="1"/>
  <c r="G1100" i="13"/>
  <c r="H1100" i="13" s="1"/>
  <c r="G1101" i="13"/>
  <c r="H1101" i="13" s="1"/>
  <c r="G1102" i="13"/>
  <c r="H1102" i="13" s="1"/>
  <c r="G6110" i="13"/>
  <c r="H6110" i="13" s="1"/>
  <c r="G6111" i="13"/>
  <c r="H6111" i="13" s="1"/>
  <c r="G6112" i="13"/>
  <c r="H6112" i="13" s="1"/>
  <c r="G6113" i="13"/>
  <c r="H6113" i="13" s="1"/>
  <c r="G1103" i="13"/>
  <c r="H1103" i="13" s="1"/>
  <c r="G1104" i="13"/>
  <c r="H1104" i="13" s="1"/>
  <c r="G1105" i="13"/>
  <c r="H1105" i="13" s="1"/>
  <c r="G1106" i="13"/>
  <c r="H1106" i="13" s="1"/>
  <c r="G6114" i="13"/>
  <c r="H6114" i="13" s="1"/>
  <c r="G6115" i="13"/>
  <c r="H6115" i="13" s="1"/>
  <c r="G6116" i="13"/>
  <c r="H6116" i="13" s="1"/>
  <c r="G6117" i="13"/>
  <c r="H6117" i="13" s="1"/>
  <c r="G1107" i="13"/>
  <c r="H1107" i="13" s="1"/>
  <c r="G6118" i="13"/>
  <c r="H6118" i="13" s="1"/>
  <c r="G6119" i="13"/>
  <c r="H6119" i="13" s="1"/>
  <c r="G6120" i="13"/>
  <c r="H6120" i="13" s="1"/>
  <c r="G1108" i="13"/>
  <c r="H1108" i="13" s="1"/>
  <c r="G1109" i="13"/>
  <c r="H1109" i="13" s="1"/>
  <c r="G1110" i="13"/>
  <c r="H1110" i="13" s="1"/>
  <c r="G1111" i="13"/>
  <c r="H1111" i="13" s="1"/>
  <c r="G1112" i="13"/>
  <c r="H1112" i="13" s="1"/>
  <c r="G1113" i="13"/>
  <c r="H1113" i="13" s="1"/>
  <c r="G1114" i="13"/>
  <c r="H1114" i="13" s="1"/>
  <c r="G1115" i="13"/>
  <c r="H1115" i="13" s="1"/>
  <c r="G1116" i="13"/>
  <c r="H1116" i="13" s="1"/>
  <c r="G1117" i="13"/>
  <c r="H1117" i="13" s="1"/>
  <c r="G1118" i="13"/>
  <c r="H1118" i="13" s="1"/>
  <c r="G1119" i="13"/>
  <c r="H1119" i="13" s="1"/>
  <c r="G1120" i="13"/>
  <c r="H1120" i="13" s="1"/>
  <c r="G1121" i="13"/>
  <c r="H1121" i="13" s="1"/>
  <c r="G4281" i="13"/>
  <c r="H4281" i="13" s="1"/>
  <c r="G4282" i="13"/>
  <c r="H4282" i="13" s="1"/>
  <c r="G4283" i="13"/>
  <c r="H4283" i="13" s="1"/>
  <c r="G1122" i="13"/>
  <c r="H1122" i="13" s="1"/>
  <c r="G4284" i="13"/>
  <c r="H4284" i="13" s="1"/>
  <c r="G4285" i="13"/>
  <c r="H4285" i="13" s="1"/>
  <c r="G4286" i="13"/>
  <c r="H4286" i="13" s="1"/>
  <c r="G4287" i="13"/>
  <c r="H4287" i="13" s="1"/>
  <c r="G4288" i="13"/>
  <c r="H4288" i="13" s="1"/>
  <c r="G1123" i="13"/>
  <c r="H1123" i="13" s="1"/>
  <c r="G4289" i="13"/>
  <c r="H4289" i="13" s="1"/>
  <c r="G4290" i="13"/>
  <c r="H4290" i="13" s="1"/>
  <c r="G1124" i="13"/>
  <c r="H1124" i="13" s="1"/>
  <c r="G1125" i="13"/>
  <c r="H1125" i="13" s="1"/>
  <c r="G1126" i="13"/>
  <c r="H1126" i="13" s="1"/>
  <c r="G1127" i="13"/>
  <c r="H1127" i="13" s="1"/>
  <c r="G1128" i="13"/>
  <c r="H1128" i="13" s="1"/>
  <c r="G4291" i="13"/>
  <c r="H4291" i="13" s="1"/>
  <c r="G1129" i="13"/>
  <c r="H1129" i="13" s="1"/>
  <c r="G1130" i="13"/>
  <c r="H1130" i="13" s="1"/>
  <c r="G1131" i="13"/>
  <c r="H1131" i="13" s="1"/>
  <c r="G1132" i="13"/>
  <c r="H1132" i="13" s="1"/>
  <c r="G1133" i="13"/>
  <c r="H1133" i="13" s="1"/>
  <c r="G1134" i="13"/>
  <c r="H1134" i="13" s="1"/>
  <c r="G1135" i="13"/>
  <c r="H1135" i="13" s="1"/>
  <c r="G1136" i="13"/>
  <c r="H1136" i="13" s="1"/>
  <c r="G1137" i="13"/>
  <c r="H1137" i="13" s="1"/>
  <c r="G1138" i="13"/>
  <c r="H1138" i="13" s="1"/>
  <c r="G1139" i="13"/>
  <c r="H1139" i="13" s="1"/>
  <c r="G1140" i="13"/>
  <c r="H1140" i="13" s="1"/>
  <c r="G1141" i="13"/>
  <c r="H1141" i="13" s="1"/>
  <c r="G1142" i="13"/>
  <c r="H1142" i="13" s="1"/>
  <c r="G1143" i="13"/>
  <c r="H1143" i="13" s="1"/>
  <c r="G1144" i="13"/>
  <c r="H1144" i="13" s="1"/>
  <c r="G1145" i="13"/>
  <c r="H1145" i="13" s="1"/>
  <c r="G1146" i="13"/>
  <c r="H1146" i="13" s="1"/>
  <c r="G1147" i="13"/>
  <c r="H1147" i="13" s="1"/>
  <c r="G1148" i="13"/>
  <c r="H1148" i="13" s="1"/>
  <c r="G1149" i="13"/>
  <c r="H1149" i="13" s="1"/>
  <c r="G1150" i="13"/>
  <c r="H1150" i="13" s="1"/>
  <c r="G1151" i="13"/>
  <c r="H1151" i="13" s="1"/>
  <c r="G6121" i="13"/>
  <c r="H6121" i="13" s="1"/>
  <c r="G6122" i="13"/>
  <c r="H6122" i="13" s="1"/>
  <c r="G6123" i="13"/>
  <c r="H6123" i="13" s="1"/>
  <c r="G1152" i="13"/>
  <c r="H1152" i="13" s="1"/>
  <c r="G1153" i="13"/>
  <c r="H1153" i="13" s="1"/>
  <c r="G6124" i="13"/>
  <c r="H6124" i="13" s="1"/>
  <c r="G1154" i="13"/>
  <c r="H1154" i="13" s="1"/>
  <c r="G1155" i="13"/>
  <c r="H1155" i="13" s="1"/>
  <c r="G6125" i="13"/>
  <c r="H6125" i="13" s="1"/>
  <c r="G6126" i="13"/>
  <c r="H6126" i="13" s="1"/>
  <c r="G1156" i="13"/>
  <c r="H1156" i="13" s="1"/>
  <c r="G1157" i="13"/>
  <c r="H1157" i="13" s="1"/>
  <c r="G6127" i="13"/>
  <c r="H6127" i="13" s="1"/>
  <c r="G1158" i="13"/>
  <c r="H1158" i="13" s="1"/>
  <c r="G1159" i="13"/>
  <c r="H1159" i="13" s="1"/>
  <c r="G1160" i="13"/>
  <c r="H1160" i="13" s="1"/>
  <c r="G6128" i="13"/>
  <c r="H6128" i="13" s="1"/>
  <c r="G6129" i="13"/>
  <c r="H6129" i="13" s="1"/>
  <c r="G6130" i="13"/>
  <c r="H6130" i="13" s="1"/>
  <c r="G1161" i="13"/>
  <c r="H1161" i="13" s="1"/>
  <c r="G1162" i="13"/>
  <c r="H1162" i="13" s="1"/>
  <c r="G6131" i="13"/>
  <c r="H6131" i="13" s="1"/>
  <c r="G1163" i="13"/>
  <c r="H1163" i="13" s="1"/>
  <c r="G1164" i="13"/>
  <c r="H1164" i="13" s="1"/>
  <c r="G1165" i="13"/>
  <c r="H1165" i="13" s="1"/>
  <c r="G1166" i="13"/>
  <c r="H1166" i="13" s="1"/>
  <c r="G6132" i="13"/>
  <c r="H6132" i="13" s="1"/>
  <c r="G6133" i="13"/>
  <c r="H6133" i="13" s="1"/>
  <c r="G1167" i="13"/>
  <c r="H1167" i="13" s="1"/>
  <c r="G1168" i="13"/>
  <c r="H1168" i="13" s="1"/>
  <c r="G1169" i="13"/>
  <c r="H1169" i="13" s="1"/>
  <c r="G1170" i="13"/>
  <c r="H1170" i="13" s="1"/>
  <c r="G6134" i="13"/>
  <c r="H6134" i="13" s="1"/>
  <c r="G1171" i="13"/>
  <c r="H1171" i="13" s="1"/>
  <c r="G6135" i="13"/>
  <c r="H6135" i="13" s="1"/>
  <c r="G1172" i="13"/>
  <c r="H1172" i="13" s="1"/>
  <c r="G1173" i="13"/>
  <c r="H1173" i="13" s="1"/>
  <c r="G6136" i="13"/>
  <c r="H6136" i="13" s="1"/>
  <c r="G1174" i="13"/>
  <c r="H1174" i="13" s="1"/>
  <c r="G6137" i="13"/>
  <c r="H6137" i="13" s="1"/>
  <c r="G1175" i="13"/>
  <c r="H1175" i="13" s="1"/>
  <c r="G1176" i="13"/>
  <c r="H1176" i="13" s="1"/>
  <c r="G6138" i="13"/>
  <c r="H6138" i="13" s="1"/>
  <c r="G4292" i="13"/>
  <c r="H4292" i="13" s="1"/>
  <c r="G4293" i="13"/>
  <c r="H4293" i="13" s="1"/>
  <c r="G1177" i="13"/>
  <c r="H1177" i="13" s="1"/>
  <c r="G1178" i="13"/>
  <c r="H1178" i="13" s="1"/>
  <c r="G6139" i="13"/>
  <c r="H6139" i="13" s="1"/>
  <c r="G6140" i="13"/>
  <c r="H6140" i="13" s="1"/>
  <c r="G6141" i="13"/>
  <c r="H6141" i="13" s="1"/>
  <c r="G6142" i="13"/>
  <c r="H6142" i="13" s="1"/>
  <c r="G1179" i="13"/>
  <c r="H1179" i="13" s="1"/>
  <c r="G1180" i="13"/>
  <c r="H1180" i="13" s="1"/>
  <c r="G1181" i="13"/>
  <c r="H1181" i="13" s="1"/>
  <c r="G1182" i="13"/>
  <c r="H1182" i="13" s="1"/>
  <c r="G1183" i="13"/>
  <c r="H1183" i="13" s="1"/>
  <c r="G1184" i="13"/>
  <c r="H1184" i="13" s="1"/>
  <c r="G1185" i="13"/>
  <c r="H1185" i="13" s="1"/>
  <c r="G1186" i="13"/>
  <c r="H1186" i="13" s="1"/>
  <c r="G1187" i="13"/>
  <c r="H1187" i="13" s="1"/>
  <c r="G1188" i="13"/>
  <c r="H1188" i="13" s="1"/>
  <c r="G1189" i="13"/>
  <c r="H1189" i="13" s="1"/>
  <c r="G1190" i="13"/>
  <c r="H1190" i="13" s="1"/>
  <c r="G1191" i="13"/>
  <c r="H1191" i="13" s="1"/>
  <c r="G1192" i="13"/>
  <c r="H1192" i="13" s="1"/>
  <c r="G1193" i="13"/>
  <c r="H1193" i="13" s="1"/>
  <c r="G1194" i="13"/>
  <c r="H1194" i="13" s="1"/>
  <c r="G1195" i="13"/>
  <c r="H1195" i="13" s="1"/>
  <c r="G1196" i="13"/>
  <c r="H1196" i="13" s="1"/>
  <c r="G1197" i="13"/>
  <c r="H1197" i="13" s="1"/>
  <c r="G1198" i="13"/>
  <c r="H1198" i="13" s="1"/>
  <c r="G1199" i="13"/>
  <c r="H1199" i="13" s="1"/>
  <c r="G1200" i="13"/>
  <c r="H1200" i="13" s="1"/>
  <c r="G1201" i="13"/>
  <c r="H1201" i="13" s="1"/>
  <c r="G1202" i="13"/>
  <c r="H1202" i="13" s="1"/>
  <c r="G1203" i="13"/>
  <c r="H1203" i="13" s="1"/>
  <c r="G1204" i="13"/>
  <c r="H1204" i="13" s="1"/>
  <c r="G1205" i="13"/>
  <c r="H1205" i="13" s="1"/>
  <c r="G1206" i="13"/>
  <c r="H1206" i="13" s="1"/>
  <c r="G1207" i="13"/>
  <c r="H1207" i="13" s="1"/>
  <c r="G1208" i="13"/>
  <c r="H1208" i="13" s="1"/>
  <c r="G1209" i="13"/>
  <c r="H1209" i="13" s="1"/>
  <c r="G1210" i="13"/>
  <c r="H1210" i="13" s="1"/>
  <c r="G1211" i="13"/>
  <c r="H1211" i="13" s="1"/>
  <c r="G1212" i="13"/>
  <c r="H1212" i="13" s="1"/>
  <c r="G1213" i="13"/>
  <c r="H1213" i="13" s="1"/>
  <c r="G1214" i="13"/>
  <c r="H1214" i="13" s="1"/>
  <c r="G1215" i="13"/>
  <c r="H1215" i="13" s="1"/>
  <c r="G1216" i="13"/>
  <c r="H1216" i="13" s="1"/>
  <c r="G1217" i="13"/>
  <c r="H1217" i="13" s="1"/>
  <c r="G1218" i="13"/>
  <c r="H1218" i="13" s="1"/>
  <c r="G1219" i="13"/>
  <c r="H1219" i="13" s="1"/>
  <c r="G1220" i="13"/>
  <c r="H1220" i="13" s="1"/>
  <c r="G1221" i="13"/>
  <c r="H1221" i="13" s="1"/>
  <c r="G1222" i="13"/>
  <c r="H1222" i="13" s="1"/>
  <c r="G1223" i="13"/>
  <c r="H1223" i="13" s="1"/>
  <c r="G1224" i="13"/>
  <c r="H1224" i="13" s="1"/>
  <c r="G1225" i="13"/>
  <c r="H1225" i="13" s="1"/>
  <c r="G1226" i="13"/>
  <c r="H1226" i="13" s="1"/>
  <c r="G1227" i="13"/>
  <c r="H1227" i="13" s="1"/>
  <c r="G1228" i="13"/>
  <c r="H1228" i="13" s="1"/>
  <c r="G1229" i="13"/>
  <c r="H1229" i="13" s="1"/>
  <c r="G1230" i="13"/>
  <c r="H1230" i="13" s="1"/>
  <c r="G1231" i="13"/>
  <c r="H1231" i="13" s="1"/>
  <c r="G1232" i="13"/>
  <c r="H1232" i="13" s="1"/>
  <c r="G1233" i="13"/>
  <c r="H1233" i="13" s="1"/>
  <c r="G1234" i="13"/>
  <c r="H1234" i="13" s="1"/>
  <c r="G1235" i="13"/>
  <c r="H1235" i="13" s="1"/>
  <c r="G1236" i="13"/>
  <c r="H1236" i="13" s="1"/>
  <c r="G1237" i="13"/>
  <c r="H1237" i="13" s="1"/>
  <c r="G1238" i="13"/>
  <c r="H1238" i="13" s="1"/>
  <c r="G1239" i="13"/>
  <c r="H1239" i="13" s="1"/>
  <c r="G1240" i="13"/>
  <c r="H1240" i="13" s="1"/>
  <c r="G1241" i="13"/>
  <c r="H1241" i="13" s="1"/>
  <c r="G1242" i="13"/>
  <c r="H1242" i="13" s="1"/>
  <c r="G1243" i="13"/>
  <c r="H1243" i="13" s="1"/>
  <c r="G1244" i="13"/>
  <c r="H1244" i="13" s="1"/>
  <c r="G1245" i="13"/>
  <c r="H1245" i="13" s="1"/>
  <c r="G1246" i="13"/>
  <c r="H1246" i="13" s="1"/>
  <c r="G1247" i="13"/>
  <c r="H1247" i="13" s="1"/>
  <c r="G1248" i="13"/>
  <c r="H1248" i="13" s="1"/>
  <c r="G1249" i="13"/>
  <c r="H1249" i="13" s="1"/>
  <c r="G1250" i="13"/>
  <c r="H1250" i="13" s="1"/>
  <c r="G1251" i="13"/>
  <c r="H1251" i="13" s="1"/>
  <c r="G1252" i="13"/>
  <c r="H1252" i="13" s="1"/>
  <c r="G1253" i="13"/>
  <c r="H1253" i="13" s="1"/>
  <c r="G1254" i="13"/>
  <c r="H1254" i="13" s="1"/>
  <c r="G1255" i="13"/>
  <c r="H1255" i="13" s="1"/>
  <c r="G1256" i="13"/>
  <c r="H1256" i="13" s="1"/>
  <c r="G1257" i="13"/>
  <c r="H1257" i="13" s="1"/>
  <c r="G1258" i="13"/>
  <c r="H1258" i="13" s="1"/>
  <c r="G1259" i="13"/>
  <c r="H1259" i="13" s="1"/>
  <c r="G1260" i="13"/>
  <c r="H1260" i="13" s="1"/>
  <c r="G1261" i="13"/>
  <c r="H1261" i="13" s="1"/>
  <c r="G1262" i="13"/>
  <c r="H1262" i="13" s="1"/>
  <c r="G1263" i="13"/>
  <c r="H1263" i="13" s="1"/>
  <c r="G1264" i="13"/>
  <c r="H1264" i="13" s="1"/>
  <c r="G1265" i="13"/>
  <c r="H1265" i="13" s="1"/>
  <c r="G1266" i="13"/>
  <c r="H1266" i="13" s="1"/>
  <c r="G1267" i="13"/>
  <c r="H1267" i="13" s="1"/>
  <c r="G1268" i="13"/>
  <c r="H1268" i="13" s="1"/>
  <c r="G1269" i="13"/>
  <c r="H1269" i="13" s="1"/>
  <c r="G1270" i="13"/>
  <c r="H1270" i="13" s="1"/>
  <c r="G1271" i="13"/>
  <c r="H1271" i="13" s="1"/>
  <c r="G1272" i="13"/>
  <c r="H1272" i="13" s="1"/>
  <c r="G1273" i="13"/>
  <c r="H1273" i="13" s="1"/>
  <c r="G1274" i="13"/>
  <c r="H1274" i="13" s="1"/>
  <c r="G1275" i="13"/>
  <c r="H1275" i="13" s="1"/>
  <c r="G1276" i="13"/>
  <c r="H1276" i="13" s="1"/>
  <c r="G1277" i="13"/>
  <c r="H1277" i="13" s="1"/>
  <c r="G1278" i="13"/>
  <c r="H1278" i="13" s="1"/>
  <c r="G1279" i="13"/>
  <c r="H1279" i="13" s="1"/>
  <c r="G1280" i="13"/>
  <c r="H1280" i="13" s="1"/>
  <c r="G1281" i="13"/>
  <c r="H1281" i="13" s="1"/>
  <c r="G1282" i="13"/>
  <c r="H1282" i="13" s="1"/>
  <c r="G1283" i="13"/>
  <c r="H1283" i="13" s="1"/>
  <c r="G1284" i="13"/>
  <c r="H1284" i="13" s="1"/>
  <c r="G1285" i="13"/>
  <c r="H1285" i="13" s="1"/>
  <c r="G1286" i="13"/>
  <c r="H1286" i="13" s="1"/>
  <c r="G1287" i="13"/>
  <c r="H1287" i="13" s="1"/>
  <c r="G6143" i="13"/>
  <c r="H6143" i="13" s="1"/>
  <c r="G6144" i="13"/>
  <c r="H6144" i="13" s="1"/>
  <c r="G6145" i="13"/>
  <c r="H6145" i="13" s="1"/>
  <c r="G6146" i="13"/>
  <c r="H6146" i="13" s="1"/>
  <c r="G6147" i="13"/>
  <c r="H6147" i="13" s="1"/>
  <c r="G6148" i="13"/>
  <c r="H6148" i="13" s="1"/>
  <c r="G6149" i="13"/>
  <c r="H6149" i="13" s="1"/>
  <c r="G6150" i="13"/>
  <c r="H6150" i="13" s="1"/>
  <c r="G1288" i="13"/>
  <c r="H1288" i="13" s="1"/>
  <c r="G6151" i="13"/>
  <c r="H6151" i="13" s="1"/>
  <c r="G6152" i="13"/>
  <c r="H6152" i="13" s="1"/>
  <c r="G6153" i="13"/>
  <c r="H6153" i="13" s="1"/>
  <c r="G6154" i="13"/>
  <c r="H6154" i="13" s="1"/>
  <c r="G4294" i="13"/>
  <c r="H4294" i="13" s="1"/>
  <c r="G4295" i="13"/>
  <c r="H4295" i="13" s="1"/>
  <c r="G4296" i="13"/>
  <c r="H4296" i="13" s="1"/>
  <c r="G4297" i="13"/>
  <c r="H4297" i="13" s="1"/>
  <c r="G4298" i="13"/>
  <c r="H4298" i="13" s="1"/>
  <c r="G1289" i="13"/>
  <c r="H1289" i="13" s="1"/>
  <c r="G6155" i="13"/>
  <c r="H6155" i="13" s="1"/>
  <c r="G4299" i="13"/>
  <c r="H4299" i="13" s="1"/>
  <c r="G6156" i="13"/>
  <c r="H6156" i="13" s="1"/>
  <c r="G1290" i="13"/>
  <c r="H1290" i="13" s="1"/>
  <c r="G1291" i="13"/>
  <c r="H1291" i="13" s="1"/>
  <c r="G1292" i="13"/>
  <c r="H1292" i="13" s="1"/>
  <c r="G1293" i="13"/>
  <c r="H1293" i="13" s="1"/>
  <c r="G1294" i="13"/>
  <c r="H1294" i="13" s="1"/>
  <c r="G6157" i="13"/>
  <c r="H6157" i="13" s="1"/>
  <c r="G1295" i="13"/>
  <c r="H1295" i="13" s="1"/>
  <c r="G6158" i="13"/>
  <c r="H6158" i="13" s="1"/>
  <c r="G1296" i="13"/>
  <c r="H1296" i="13" s="1"/>
  <c r="G1297" i="13"/>
  <c r="H1297" i="13" s="1"/>
  <c r="G1298" i="13"/>
  <c r="H1298" i="13" s="1"/>
  <c r="G6159" i="13"/>
  <c r="H6159" i="13" s="1"/>
  <c r="G1299" i="13"/>
  <c r="H1299" i="13" s="1"/>
  <c r="G1300" i="13"/>
  <c r="H1300" i="13" s="1"/>
  <c r="G1301" i="13"/>
  <c r="H1301" i="13" s="1"/>
  <c r="G1302" i="13"/>
  <c r="H1302" i="13" s="1"/>
  <c r="G1303" i="13"/>
  <c r="H1303" i="13" s="1"/>
  <c r="G1304" i="13"/>
  <c r="H1304" i="13" s="1"/>
  <c r="G1305" i="13"/>
  <c r="H1305" i="13" s="1"/>
  <c r="G6160" i="13"/>
  <c r="H6160" i="13" s="1"/>
  <c r="G1306" i="13"/>
  <c r="H1306" i="13" s="1"/>
  <c r="G1307" i="13"/>
  <c r="H1307" i="13" s="1"/>
  <c r="G1308" i="13"/>
  <c r="H1308" i="13" s="1"/>
  <c r="G1309" i="13"/>
  <c r="H1309" i="13" s="1"/>
  <c r="G6161" i="13"/>
  <c r="H6161" i="13" s="1"/>
  <c r="G1310" i="13"/>
  <c r="H1310" i="13" s="1"/>
  <c r="G6162" i="13"/>
  <c r="H6162" i="13" s="1"/>
  <c r="G6163" i="13"/>
  <c r="H6163" i="13" s="1"/>
  <c r="G1311" i="13"/>
  <c r="H1311" i="13" s="1"/>
  <c r="G1312" i="13"/>
  <c r="H1312" i="13" s="1"/>
  <c r="G1313" i="13"/>
  <c r="H1313" i="13" s="1"/>
  <c r="G6164" i="13"/>
  <c r="H6164" i="13" s="1"/>
  <c r="G1314" i="13"/>
  <c r="H1314" i="13" s="1"/>
  <c r="G6165" i="13"/>
  <c r="H6165" i="13" s="1"/>
  <c r="G1315" i="13"/>
  <c r="H1315" i="13" s="1"/>
  <c r="G1316" i="13"/>
  <c r="H1316" i="13" s="1"/>
  <c r="G1317" i="13"/>
  <c r="H1317" i="13" s="1"/>
  <c r="G6166" i="13"/>
  <c r="H6166" i="13" s="1"/>
  <c r="G1318" i="13"/>
  <c r="H1318" i="13" s="1"/>
  <c r="G6167" i="13"/>
  <c r="H6167" i="13" s="1"/>
  <c r="G6168" i="13"/>
  <c r="H6168" i="13" s="1"/>
  <c r="G1319" i="13"/>
  <c r="H1319" i="13" s="1"/>
  <c r="G6169" i="13"/>
  <c r="H6169" i="13" s="1"/>
  <c r="G6170" i="13"/>
  <c r="H6170" i="13" s="1"/>
  <c r="G1320" i="13"/>
  <c r="H1320" i="13" s="1"/>
  <c r="G1321" i="13"/>
  <c r="H1321" i="13" s="1"/>
  <c r="G6171" i="13"/>
  <c r="H6171" i="13" s="1"/>
  <c r="G6172" i="13"/>
  <c r="H6172" i="13" s="1"/>
  <c r="G6173" i="13"/>
  <c r="H6173" i="13" s="1"/>
  <c r="G6174" i="13"/>
  <c r="H6174" i="13" s="1"/>
  <c r="G1322" i="13"/>
  <c r="H1322" i="13" s="1"/>
  <c r="G6175" i="13"/>
  <c r="H6175" i="13" s="1"/>
  <c r="G1323" i="13"/>
  <c r="H1323" i="13" s="1"/>
  <c r="G1324" i="13"/>
  <c r="H1324" i="13" s="1"/>
  <c r="G4300" i="13"/>
  <c r="H4300" i="13" s="1"/>
  <c r="G4301" i="13"/>
  <c r="H4301" i="13" s="1"/>
  <c r="G4302" i="13"/>
  <c r="H4302" i="13" s="1"/>
  <c r="G4303" i="13"/>
  <c r="H4303" i="13" s="1"/>
  <c r="G4304" i="13"/>
  <c r="H4304" i="13" s="1"/>
  <c r="G4305" i="13"/>
  <c r="H4305" i="13" s="1"/>
  <c r="G4306" i="13"/>
  <c r="H4306" i="13" s="1"/>
  <c r="G4307" i="13"/>
  <c r="H4307" i="13" s="1"/>
  <c r="G4308" i="13"/>
  <c r="H4308" i="13" s="1"/>
  <c r="G4309" i="13"/>
  <c r="H4309" i="13" s="1"/>
  <c r="G4310" i="13"/>
  <c r="H4310" i="13" s="1"/>
  <c r="G4311" i="13"/>
  <c r="H4311" i="13" s="1"/>
  <c r="G4312" i="13"/>
  <c r="H4312" i="13" s="1"/>
  <c r="G4313" i="13"/>
  <c r="H4313" i="13" s="1"/>
  <c r="G1325" i="13"/>
  <c r="H1325" i="13" s="1"/>
  <c r="G1326" i="13"/>
  <c r="H1326" i="13" s="1"/>
  <c r="G4314" i="13"/>
  <c r="H4314" i="13" s="1"/>
  <c r="G4315" i="13"/>
  <c r="H4315" i="13" s="1"/>
  <c r="G4316" i="13"/>
  <c r="H4316" i="13" s="1"/>
  <c r="G4317" i="13"/>
  <c r="H4317" i="13" s="1"/>
  <c r="G6176" i="13"/>
  <c r="H6176" i="13" s="1"/>
  <c r="G6177" i="13"/>
  <c r="H6177" i="13" s="1"/>
  <c r="G6178" i="13"/>
  <c r="H6178" i="13" s="1"/>
  <c r="G6179" i="13"/>
  <c r="H6179" i="13" s="1"/>
  <c r="G6180" i="13"/>
  <c r="H6180" i="13" s="1"/>
  <c r="G6181" i="13"/>
  <c r="H6181" i="13" s="1"/>
  <c r="G6182" i="13"/>
  <c r="H6182" i="13" s="1"/>
  <c r="G6183" i="13"/>
  <c r="H6183" i="13" s="1"/>
  <c r="G6184" i="13"/>
  <c r="H6184" i="13" s="1"/>
  <c r="G6185" i="13"/>
  <c r="H6185" i="13" s="1"/>
  <c r="G6186" i="13"/>
  <c r="H6186" i="13" s="1"/>
  <c r="G6187" i="13"/>
  <c r="H6187" i="13" s="1"/>
  <c r="G6188" i="13"/>
  <c r="H6188" i="13" s="1"/>
  <c r="G6189" i="13"/>
  <c r="H6189" i="13" s="1"/>
  <c r="G6190" i="13"/>
  <c r="H6190" i="13" s="1"/>
  <c r="G6191" i="13"/>
  <c r="H6191" i="13" s="1"/>
  <c r="G6192" i="13"/>
  <c r="H6192" i="13" s="1"/>
  <c r="G6193" i="13"/>
  <c r="H6193" i="13" s="1"/>
  <c r="G6194" i="13"/>
  <c r="H6194" i="13" s="1"/>
  <c r="G6195" i="13"/>
  <c r="H6195" i="13" s="1"/>
  <c r="G6196" i="13"/>
  <c r="H6196" i="13" s="1"/>
  <c r="G6197" i="13"/>
  <c r="H6197" i="13" s="1"/>
  <c r="G6198" i="13"/>
  <c r="H6198" i="13" s="1"/>
  <c r="G6199" i="13"/>
  <c r="H6199" i="13" s="1"/>
  <c r="G6200" i="13"/>
  <c r="H6200" i="13" s="1"/>
  <c r="G6201" i="13"/>
  <c r="H6201" i="13" s="1"/>
  <c r="G6202" i="13"/>
  <c r="H6202" i="13" s="1"/>
  <c r="G6203" i="13"/>
  <c r="H6203" i="13" s="1"/>
  <c r="G6204" i="13"/>
  <c r="H6204" i="13" s="1"/>
  <c r="G6205" i="13"/>
  <c r="H6205" i="13" s="1"/>
  <c r="G6206" i="13"/>
  <c r="H6206" i="13" s="1"/>
  <c r="G6207" i="13"/>
  <c r="H6207" i="13" s="1"/>
  <c r="G6208" i="13"/>
  <c r="H6208" i="13" s="1"/>
  <c r="G6209" i="13"/>
  <c r="H6209" i="13" s="1"/>
  <c r="G6210" i="13"/>
  <c r="H6210" i="13" s="1"/>
  <c r="G6211" i="13"/>
  <c r="H6211" i="13" s="1"/>
  <c r="G6212" i="13"/>
  <c r="H6212" i="13" s="1"/>
  <c r="G6213" i="13"/>
  <c r="H6213" i="13" s="1"/>
  <c r="G6214" i="13"/>
  <c r="H6214" i="13" s="1"/>
  <c r="G6215" i="13"/>
  <c r="H6215" i="13" s="1"/>
  <c r="G6216" i="13"/>
  <c r="H6216" i="13" s="1"/>
  <c r="G6217" i="13"/>
  <c r="H6217" i="13" s="1"/>
  <c r="G6218" i="13"/>
  <c r="H6218" i="13" s="1"/>
  <c r="G6219" i="13"/>
  <c r="H6219" i="13" s="1"/>
  <c r="G6220" i="13"/>
  <c r="H6220" i="13" s="1"/>
  <c r="G6221" i="13"/>
  <c r="H6221" i="13" s="1"/>
  <c r="G6222" i="13"/>
  <c r="H6222" i="13" s="1"/>
  <c r="G6223" i="13"/>
  <c r="H6223" i="13" s="1"/>
  <c r="G6224" i="13"/>
  <c r="H6224" i="13" s="1"/>
  <c r="G6225" i="13"/>
  <c r="H6225" i="13" s="1"/>
  <c r="G6226" i="13"/>
  <c r="H6226" i="13" s="1"/>
  <c r="G6227" i="13"/>
  <c r="H6227" i="13" s="1"/>
  <c r="G6228" i="13"/>
  <c r="H6228" i="13" s="1"/>
  <c r="G6229" i="13"/>
  <c r="H6229" i="13" s="1"/>
  <c r="G6230" i="13"/>
  <c r="H6230" i="13" s="1"/>
  <c r="G6231" i="13"/>
  <c r="H6231" i="13" s="1"/>
  <c r="G6232" i="13"/>
  <c r="H6232" i="13" s="1"/>
  <c r="G6233" i="13"/>
  <c r="H6233" i="13" s="1"/>
  <c r="G6234" i="13"/>
  <c r="H6234" i="13" s="1"/>
  <c r="G6235" i="13"/>
  <c r="H6235" i="13" s="1"/>
  <c r="G6236" i="13"/>
  <c r="H6236" i="13" s="1"/>
  <c r="G6237" i="13"/>
  <c r="H6237" i="13" s="1"/>
  <c r="G6238" i="13"/>
  <c r="H6238" i="13" s="1"/>
  <c r="G6239" i="13"/>
  <c r="H6239" i="13" s="1"/>
  <c r="G6240" i="13"/>
  <c r="H6240" i="13" s="1"/>
  <c r="G1327" i="13"/>
  <c r="H1327" i="13" s="1"/>
  <c r="G1328" i="13"/>
  <c r="H1328" i="13" s="1"/>
  <c r="G4318" i="13"/>
  <c r="H4318" i="13" s="1"/>
  <c r="G4319" i="13"/>
  <c r="H4319" i="13" s="1"/>
  <c r="G4320" i="13"/>
  <c r="H4320" i="13" s="1"/>
  <c r="G1329" i="13"/>
  <c r="H1329" i="13" s="1"/>
  <c r="G1330" i="13"/>
  <c r="H1330" i="13" s="1"/>
  <c r="G1331" i="13"/>
  <c r="H1331" i="13" s="1"/>
  <c r="G1332" i="13"/>
  <c r="H1332" i="13" s="1"/>
  <c r="G1333" i="13"/>
  <c r="H1333" i="13" s="1"/>
  <c r="G1334" i="13"/>
  <c r="H1334" i="13" s="1"/>
  <c r="G4321" i="13"/>
  <c r="H4321" i="13" s="1"/>
  <c r="G4322" i="13"/>
  <c r="H4322" i="13" s="1"/>
  <c r="G4323" i="13"/>
  <c r="H4323" i="13" s="1"/>
  <c r="G4324" i="13"/>
  <c r="H4324" i="13" s="1"/>
  <c r="G4325" i="13"/>
  <c r="H4325" i="13" s="1"/>
  <c r="G4326" i="13"/>
  <c r="H4326" i="13" s="1"/>
  <c r="G4327" i="13"/>
  <c r="H4327" i="13" s="1"/>
  <c r="G4328" i="13"/>
  <c r="H4328" i="13" s="1"/>
  <c r="G4329" i="13"/>
  <c r="H4329" i="13" s="1"/>
  <c r="G4330" i="13"/>
  <c r="H4330" i="13" s="1"/>
  <c r="G4331" i="13"/>
  <c r="H4331" i="13" s="1"/>
  <c r="G4332" i="13"/>
  <c r="H4332" i="13" s="1"/>
  <c r="G4333" i="13"/>
  <c r="H4333" i="13" s="1"/>
  <c r="G4334" i="13"/>
  <c r="H4334" i="13" s="1"/>
  <c r="G4335" i="13"/>
  <c r="H4335" i="13" s="1"/>
  <c r="G4336" i="13"/>
  <c r="H4336" i="13" s="1"/>
  <c r="G4337" i="13"/>
  <c r="H4337" i="13" s="1"/>
  <c r="G4338" i="13"/>
  <c r="H4338" i="13" s="1"/>
  <c r="G4339" i="13"/>
  <c r="H4339" i="13" s="1"/>
  <c r="G4340" i="13"/>
  <c r="H4340" i="13" s="1"/>
  <c r="G4341" i="13"/>
  <c r="H4341" i="13" s="1"/>
  <c r="G4342" i="13"/>
  <c r="H4342" i="13" s="1"/>
  <c r="G4343" i="13"/>
  <c r="H4343" i="13" s="1"/>
  <c r="G4344" i="13"/>
  <c r="H4344" i="13" s="1"/>
  <c r="G4345" i="13"/>
  <c r="H4345" i="13" s="1"/>
  <c r="G4346" i="13"/>
  <c r="H4346" i="13" s="1"/>
  <c r="G4347" i="13"/>
  <c r="H4347" i="13" s="1"/>
  <c r="G4348" i="13"/>
  <c r="H4348" i="13" s="1"/>
  <c r="G6241" i="13"/>
  <c r="H6241" i="13" s="1"/>
  <c r="G6242" i="13"/>
  <c r="H6242" i="13" s="1"/>
  <c r="G6243" i="13"/>
  <c r="H6243" i="13" s="1"/>
  <c r="G6244" i="13"/>
  <c r="H6244" i="13" s="1"/>
  <c r="G6245" i="13"/>
  <c r="H6245" i="13" s="1"/>
  <c r="G6246" i="13"/>
  <c r="H6246" i="13" s="1"/>
  <c r="G6247" i="13"/>
  <c r="H6247" i="13" s="1"/>
  <c r="G6248" i="13"/>
  <c r="H6248" i="13" s="1"/>
  <c r="G6249" i="13"/>
  <c r="H6249" i="13" s="1"/>
  <c r="G6250" i="13"/>
  <c r="H6250" i="13" s="1"/>
  <c r="G6251" i="13"/>
  <c r="H6251" i="13" s="1"/>
  <c r="G6252" i="13"/>
  <c r="H6252" i="13" s="1"/>
  <c r="G6253" i="13"/>
  <c r="H6253" i="13" s="1"/>
  <c r="G4349" i="13"/>
  <c r="H4349" i="13" s="1"/>
  <c r="G4350" i="13"/>
  <c r="H4350" i="13" s="1"/>
  <c r="G4351" i="13"/>
  <c r="H4351" i="13" s="1"/>
  <c r="G4352" i="13"/>
  <c r="H4352" i="13" s="1"/>
  <c r="G4353" i="13"/>
  <c r="H4353" i="13" s="1"/>
  <c r="G4354" i="13"/>
  <c r="H4354" i="13" s="1"/>
  <c r="G4355" i="13"/>
  <c r="H4355" i="13" s="1"/>
  <c r="G4356" i="13"/>
  <c r="H4356" i="13" s="1"/>
  <c r="G4357" i="13"/>
  <c r="H4357" i="13" s="1"/>
  <c r="G6254" i="13"/>
  <c r="H6254" i="13" s="1"/>
  <c r="G4358" i="13"/>
  <c r="H4358" i="13" s="1"/>
  <c r="G6255" i="13"/>
  <c r="H6255" i="13" s="1"/>
  <c r="G6256" i="13"/>
  <c r="H6256" i="13" s="1"/>
  <c r="G4359" i="13"/>
  <c r="H4359" i="13" s="1"/>
  <c r="G6257" i="13"/>
  <c r="H6257" i="13" s="1"/>
  <c r="G4360" i="13"/>
  <c r="H4360" i="13" s="1"/>
  <c r="G6258" i="13"/>
  <c r="H6258" i="13" s="1"/>
  <c r="G6259" i="13"/>
  <c r="H6259" i="13" s="1"/>
  <c r="G4361" i="13"/>
  <c r="H4361" i="13" s="1"/>
  <c r="G4362" i="13"/>
  <c r="H4362" i="13" s="1"/>
  <c r="G6260" i="13"/>
  <c r="H6260" i="13" s="1"/>
  <c r="G1335" i="13"/>
  <c r="H1335" i="13" s="1"/>
  <c r="G6261" i="13"/>
  <c r="H6261" i="13" s="1"/>
  <c r="G1336" i="13"/>
  <c r="H1336" i="13" s="1"/>
  <c r="G1337" i="13"/>
  <c r="H1337" i="13" s="1"/>
  <c r="G1338" i="13"/>
  <c r="H1338" i="13" s="1"/>
  <c r="G6262" i="13"/>
  <c r="H6262" i="13" s="1"/>
  <c r="G6263" i="13"/>
  <c r="H6263" i="13" s="1"/>
  <c r="G1339" i="13"/>
  <c r="H1339" i="13" s="1"/>
  <c r="G6264" i="13"/>
  <c r="H6264" i="13" s="1"/>
  <c r="G6265" i="13"/>
  <c r="H6265" i="13" s="1"/>
  <c r="G6266" i="13"/>
  <c r="H6266" i="13" s="1"/>
  <c r="G1340" i="13"/>
  <c r="H1340" i="13" s="1"/>
  <c r="G6267" i="13"/>
  <c r="H6267" i="13" s="1"/>
  <c r="G1341" i="13"/>
  <c r="H1341" i="13" s="1"/>
  <c r="G6268" i="13"/>
  <c r="H6268" i="13" s="1"/>
  <c r="G6269" i="13"/>
  <c r="H6269" i="13" s="1"/>
  <c r="G1342" i="13"/>
  <c r="H1342" i="13" s="1"/>
  <c r="G6270" i="13"/>
  <c r="H6270" i="13" s="1"/>
  <c r="G1343" i="13"/>
  <c r="H1343" i="13" s="1"/>
  <c r="G1344" i="13"/>
  <c r="H1344" i="13" s="1"/>
  <c r="G1345" i="13"/>
  <c r="H1345" i="13" s="1"/>
  <c r="G1346" i="13"/>
  <c r="H1346" i="13" s="1"/>
  <c r="G1347" i="13"/>
  <c r="H1347" i="13" s="1"/>
  <c r="G1348" i="13"/>
  <c r="H1348" i="13" s="1"/>
  <c r="G1349" i="13"/>
  <c r="H1349" i="13" s="1"/>
  <c r="G1350" i="13"/>
  <c r="H1350" i="13" s="1"/>
  <c r="G6271" i="13"/>
  <c r="H6271" i="13" s="1"/>
  <c r="G6272" i="13"/>
  <c r="H6272" i="13" s="1"/>
  <c r="G1351" i="13"/>
  <c r="H1351" i="13" s="1"/>
  <c r="G6273" i="13"/>
  <c r="H6273" i="13" s="1"/>
  <c r="G6274" i="13"/>
  <c r="H6274" i="13" s="1"/>
  <c r="G6275" i="13"/>
  <c r="H6275" i="13" s="1"/>
  <c r="G6276" i="13"/>
  <c r="H6276" i="13" s="1"/>
  <c r="G6277" i="13"/>
  <c r="H6277" i="13" s="1"/>
  <c r="G1352" i="13"/>
  <c r="H1352" i="13" s="1"/>
  <c r="G1353" i="13"/>
  <c r="H1353" i="13" s="1"/>
  <c r="G6278" i="13"/>
  <c r="H6278" i="13" s="1"/>
  <c r="G6279" i="13"/>
  <c r="H6279" i="13" s="1"/>
  <c r="G6280" i="13"/>
  <c r="H6280" i="13" s="1"/>
  <c r="G6281" i="13"/>
  <c r="H6281" i="13" s="1"/>
  <c r="G1354" i="13"/>
  <c r="H1354" i="13" s="1"/>
  <c r="G1355" i="13"/>
  <c r="H1355" i="13" s="1"/>
  <c r="G1356" i="13"/>
  <c r="H1356" i="13" s="1"/>
  <c r="G1357" i="13"/>
  <c r="H1357" i="13" s="1"/>
  <c r="G1358" i="13"/>
  <c r="H1358" i="13" s="1"/>
  <c r="G1359" i="13"/>
  <c r="H1359" i="13" s="1"/>
  <c r="G1360" i="13"/>
  <c r="H1360" i="13" s="1"/>
  <c r="G6282" i="13"/>
  <c r="H6282" i="13" s="1"/>
  <c r="G6283" i="13"/>
  <c r="H6283" i="13" s="1"/>
  <c r="G6284" i="13"/>
  <c r="H6284" i="13" s="1"/>
  <c r="G6285" i="13"/>
  <c r="H6285" i="13" s="1"/>
  <c r="G1361" i="13"/>
  <c r="H1361" i="13" s="1"/>
  <c r="G6286" i="13"/>
  <c r="H6286" i="13" s="1"/>
  <c r="G1362" i="13"/>
  <c r="H1362" i="13" s="1"/>
  <c r="G1363" i="13"/>
  <c r="H1363" i="13" s="1"/>
  <c r="G1364" i="13"/>
  <c r="H1364" i="13" s="1"/>
  <c r="G1365" i="13"/>
  <c r="H1365" i="13" s="1"/>
  <c r="G4363" i="13"/>
  <c r="H4363" i="13" s="1"/>
  <c r="G4364" i="13"/>
  <c r="H4364" i="13" s="1"/>
  <c r="G4365" i="13"/>
  <c r="H4365" i="13" s="1"/>
  <c r="G4366" i="13"/>
  <c r="H4366" i="13" s="1"/>
  <c r="G4367" i="13"/>
  <c r="H4367" i="13" s="1"/>
  <c r="G4368" i="13"/>
  <c r="H4368" i="13" s="1"/>
  <c r="G4369" i="13"/>
  <c r="H4369" i="13" s="1"/>
  <c r="G4370" i="13"/>
  <c r="H4370" i="13" s="1"/>
  <c r="G4371" i="13"/>
  <c r="H4371" i="13" s="1"/>
  <c r="G6287" i="13"/>
  <c r="H6287" i="13" s="1"/>
  <c r="G6288" i="13"/>
  <c r="H6288" i="13" s="1"/>
  <c r="G6289" i="13"/>
  <c r="H6289" i="13" s="1"/>
  <c r="G1366" i="13"/>
  <c r="H1366" i="13" s="1"/>
  <c r="G4372" i="13"/>
  <c r="H4372" i="13" s="1"/>
  <c r="G1367" i="13"/>
  <c r="H1367" i="13" s="1"/>
  <c r="G1368" i="13"/>
  <c r="H1368" i="13" s="1"/>
  <c r="G4373" i="13"/>
  <c r="H4373" i="13" s="1"/>
  <c r="G4374" i="13"/>
  <c r="H4374" i="13" s="1"/>
  <c r="G4375" i="13"/>
  <c r="H4375" i="13" s="1"/>
  <c r="G4376" i="13"/>
  <c r="H4376" i="13" s="1"/>
  <c r="G4377" i="13"/>
  <c r="H4377" i="13" s="1"/>
  <c r="G4378" i="13"/>
  <c r="H4378" i="13" s="1"/>
  <c r="G4379" i="13"/>
  <c r="H4379" i="13" s="1"/>
  <c r="G4380" i="13"/>
  <c r="H4380" i="13" s="1"/>
  <c r="G4381" i="13"/>
  <c r="H4381" i="13" s="1"/>
  <c r="G1369" i="13"/>
  <c r="H1369" i="13" s="1"/>
  <c r="G4382" i="13"/>
  <c r="H4382" i="13" s="1"/>
  <c r="G1370" i="13"/>
  <c r="H1370" i="13" s="1"/>
  <c r="G1371" i="13"/>
  <c r="H1371" i="13" s="1"/>
  <c r="G1372" i="13"/>
  <c r="H1372" i="13" s="1"/>
  <c r="G4383" i="13"/>
  <c r="H4383" i="13" s="1"/>
  <c r="G4384" i="13"/>
  <c r="H4384" i="13" s="1"/>
  <c r="G1373" i="13"/>
  <c r="H1373" i="13" s="1"/>
  <c r="G1374" i="13"/>
  <c r="H1374" i="13" s="1"/>
  <c r="G1375" i="13"/>
  <c r="H1375" i="13" s="1"/>
  <c r="G4385" i="13"/>
  <c r="H4385" i="13" s="1"/>
  <c r="G6290" i="13"/>
  <c r="H6290" i="13" s="1"/>
  <c r="G6291" i="13"/>
  <c r="H6291" i="13" s="1"/>
  <c r="G6292" i="13"/>
  <c r="H6292" i="13" s="1"/>
  <c r="G1376" i="13"/>
  <c r="H1376" i="13" s="1"/>
  <c r="G1377" i="13"/>
  <c r="H1377" i="13" s="1"/>
  <c r="G1378" i="13"/>
  <c r="H1378" i="13" s="1"/>
  <c r="G6293" i="13"/>
  <c r="H6293" i="13" s="1"/>
  <c r="G1379" i="13"/>
  <c r="H1379" i="13" s="1"/>
  <c r="G4386" i="13"/>
  <c r="H4386" i="13" s="1"/>
  <c r="G4387" i="13"/>
  <c r="H4387" i="13" s="1"/>
  <c r="G4388" i="13"/>
  <c r="H4388" i="13" s="1"/>
  <c r="G1380" i="13"/>
  <c r="H1380" i="13" s="1"/>
  <c r="G6294" i="13"/>
  <c r="H6294" i="13" s="1"/>
  <c r="G6295" i="13"/>
  <c r="H6295" i="13" s="1"/>
  <c r="G6296" i="13"/>
  <c r="H6296" i="13" s="1"/>
  <c r="G6297" i="13"/>
  <c r="H6297" i="13" s="1"/>
  <c r="G6298" i="13"/>
  <c r="H6298" i="13" s="1"/>
  <c r="G6299" i="13"/>
  <c r="H6299" i="13" s="1"/>
  <c r="G4389" i="13"/>
  <c r="H4389" i="13" s="1"/>
  <c r="G4390" i="13"/>
  <c r="H4390" i="13" s="1"/>
  <c r="G4391" i="13"/>
  <c r="H4391" i="13" s="1"/>
  <c r="G4392" i="13"/>
  <c r="H4392" i="13" s="1"/>
  <c r="G4393" i="13"/>
  <c r="H4393" i="13" s="1"/>
  <c r="G4394" i="13"/>
  <c r="H4394" i="13" s="1"/>
  <c r="G6300" i="13"/>
  <c r="H6300" i="13" s="1"/>
  <c r="G6301" i="13"/>
  <c r="H6301" i="13" s="1"/>
  <c r="G6302" i="13"/>
  <c r="H6302" i="13" s="1"/>
  <c r="G6303" i="13"/>
  <c r="H6303" i="13" s="1"/>
  <c r="G6304" i="13"/>
  <c r="H6304" i="13" s="1"/>
  <c r="G6305" i="13"/>
  <c r="H6305" i="13" s="1"/>
  <c r="G6306" i="13"/>
  <c r="H6306" i="13" s="1"/>
  <c r="G6307" i="13"/>
  <c r="H6307" i="13" s="1"/>
  <c r="G6308" i="13"/>
  <c r="H6308" i="13" s="1"/>
  <c r="G6309" i="13"/>
  <c r="H6309" i="13" s="1"/>
  <c r="G4395" i="13"/>
  <c r="H4395" i="13" s="1"/>
  <c r="G4396" i="13"/>
  <c r="H4396" i="13" s="1"/>
  <c r="G6310" i="13"/>
  <c r="H6310" i="13" s="1"/>
  <c r="G6311" i="13"/>
  <c r="H6311" i="13" s="1"/>
  <c r="G6312" i="13"/>
  <c r="H6312" i="13" s="1"/>
  <c r="G6313" i="13"/>
  <c r="H6313" i="13" s="1"/>
  <c r="G6314" i="13"/>
  <c r="H6314" i="13" s="1"/>
  <c r="G6315" i="13"/>
  <c r="H6315" i="13" s="1"/>
  <c r="G6316" i="13"/>
  <c r="H6316" i="13" s="1"/>
  <c r="G6317" i="13"/>
  <c r="H6317" i="13" s="1"/>
  <c r="G6318" i="13"/>
  <c r="H6318" i="13" s="1"/>
  <c r="G4397" i="13"/>
  <c r="H4397" i="13" s="1"/>
  <c r="G6319" i="13"/>
  <c r="H6319" i="13" s="1"/>
  <c r="G6320" i="13"/>
  <c r="H6320" i="13" s="1"/>
  <c r="G6321" i="13"/>
  <c r="H6321" i="13" s="1"/>
  <c r="G4398" i="13"/>
  <c r="H4398" i="13" s="1"/>
  <c r="G4399" i="13"/>
  <c r="H4399" i="13" s="1"/>
  <c r="G6322" i="13"/>
  <c r="H6322" i="13" s="1"/>
  <c r="G6323" i="13"/>
  <c r="H6323" i="13" s="1"/>
  <c r="G4400" i="13"/>
  <c r="H4400" i="13" s="1"/>
  <c r="G4401" i="13"/>
  <c r="H4401" i="13" s="1"/>
  <c r="G4402" i="13"/>
  <c r="H4402" i="13" s="1"/>
  <c r="G6324" i="13"/>
  <c r="H6324" i="13" s="1"/>
  <c r="G6325" i="13"/>
  <c r="H6325" i="13" s="1"/>
  <c r="G4403" i="13"/>
  <c r="H4403" i="13" s="1"/>
  <c r="G6326" i="13"/>
  <c r="H6326" i="13" s="1"/>
  <c r="G4404" i="13"/>
  <c r="H4404" i="13" s="1"/>
  <c r="G6327" i="13"/>
  <c r="H6327" i="13" s="1"/>
  <c r="G6328" i="13"/>
  <c r="H6328" i="13" s="1"/>
  <c r="G4405" i="13"/>
  <c r="H4405" i="13" s="1"/>
  <c r="G6329" i="13"/>
  <c r="H6329" i="13" s="1"/>
  <c r="G4406" i="13"/>
  <c r="H4406" i="13" s="1"/>
  <c r="G4407" i="13"/>
  <c r="H4407" i="13" s="1"/>
  <c r="G4408" i="13"/>
  <c r="H4408" i="13" s="1"/>
  <c r="G4409" i="13"/>
  <c r="H4409" i="13" s="1"/>
  <c r="G4410" i="13"/>
  <c r="H4410" i="13" s="1"/>
  <c r="G6330" i="13"/>
  <c r="H6330" i="13" s="1"/>
  <c r="G6331" i="13"/>
  <c r="H6331" i="13" s="1"/>
  <c r="G6332" i="13"/>
  <c r="H6332" i="13" s="1"/>
  <c r="G6333" i="13"/>
  <c r="H6333" i="13" s="1"/>
  <c r="G6334" i="13"/>
  <c r="H6334" i="13" s="1"/>
  <c r="G6335" i="13"/>
  <c r="H6335" i="13" s="1"/>
  <c r="G6336" i="13"/>
  <c r="H6336" i="13" s="1"/>
  <c r="G6337" i="13"/>
  <c r="H6337" i="13" s="1"/>
  <c r="G6338" i="13"/>
  <c r="H6338" i="13" s="1"/>
  <c r="G6339" i="13"/>
  <c r="H6339" i="13" s="1"/>
  <c r="G6340" i="13"/>
  <c r="H6340" i="13" s="1"/>
  <c r="G6341" i="13"/>
  <c r="H6341" i="13" s="1"/>
  <c r="G6342" i="13"/>
  <c r="H6342" i="13" s="1"/>
  <c r="G6343" i="13"/>
  <c r="H6343" i="13" s="1"/>
  <c r="G6344" i="13"/>
  <c r="H6344" i="13" s="1"/>
  <c r="G6345" i="13"/>
  <c r="H6345" i="13" s="1"/>
  <c r="G6346" i="13"/>
  <c r="H6346" i="13" s="1"/>
  <c r="G1381" i="13"/>
  <c r="H1381" i="13" s="1"/>
  <c r="G1382" i="13"/>
  <c r="H1382" i="13" s="1"/>
  <c r="G1383" i="13"/>
  <c r="H1383" i="13" s="1"/>
  <c r="G1384" i="13"/>
  <c r="H1384" i="13" s="1"/>
  <c r="G1385" i="13"/>
  <c r="H1385" i="13" s="1"/>
  <c r="G1386" i="13"/>
  <c r="H1386" i="13" s="1"/>
  <c r="G1387" i="13"/>
  <c r="H1387" i="13" s="1"/>
  <c r="G1388" i="13"/>
  <c r="H1388" i="13" s="1"/>
  <c r="G1389" i="13"/>
  <c r="H1389" i="13" s="1"/>
  <c r="G1390" i="13"/>
  <c r="H1390" i="13" s="1"/>
  <c r="G1391" i="13"/>
  <c r="H1391" i="13" s="1"/>
  <c r="G4411" i="13"/>
  <c r="H4411" i="13" s="1"/>
  <c r="G4412" i="13"/>
  <c r="H4412" i="13" s="1"/>
  <c r="G4413" i="13"/>
  <c r="H4413" i="13" s="1"/>
  <c r="G4414" i="13"/>
  <c r="H4414" i="13" s="1"/>
  <c r="G4415" i="13"/>
  <c r="H4415" i="13" s="1"/>
  <c r="G4416" i="13"/>
  <c r="H4416" i="13" s="1"/>
  <c r="G4417" i="13"/>
  <c r="H4417" i="13" s="1"/>
  <c r="G4418" i="13"/>
  <c r="H4418" i="13" s="1"/>
  <c r="G4419" i="13"/>
  <c r="H4419" i="13" s="1"/>
  <c r="G4420" i="13"/>
  <c r="H4420" i="13" s="1"/>
  <c r="G4421" i="13"/>
  <c r="H4421" i="13" s="1"/>
  <c r="G4422" i="13"/>
  <c r="H4422" i="13" s="1"/>
  <c r="G4423" i="13"/>
  <c r="H4423" i="13" s="1"/>
  <c r="G4424" i="13"/>
  <c r="H4424" i="13" s="1"/>
  <c r="G4425" i="13"/>
  <c r="H4425" i="13" s="1"/>
  <c r="G4426" i="13"/>
  <c r="H4426" i="13" s="1"/>
  <c r="G4427" i="13"/>
  <c r="H4427" i="13" s="1"/>
  <c r="G4428" i="13"/>
  <c r="H4428" i="13" s="1"/>
  <c r="G1392" i="13"/>
  <c r="H1392" i="13" s="1"/>
  <c r="G1393" i="13"/>
  <c r="H1393" i="13" s="1"/>
  <c r="G1394" i="13"/>
  <c r="H1394" i="13" s="1"/>
  <c r="G1395" i="13"/>
  <c r="H1395" i="13" s="1"/>
  <c r="G1396" i="13"/>
  <c r="H1396" i="13" s="1"/>
  <c r="G1397" i="13"/>
  <c r="H1397" i="13" s="1"/>
  <c r="G1398" i="13"/>
  <c r="H1398" i="13" s="1"/>
  <c r="G1399" i="13"/>
  <c r="H1399" i="13" s="1"/>
  <c r="G1400" i="13"/>
  <c r="H1400" i="13" s="1"/>
  <c r="G1401" i="13"/>
  <c r="H1401" i="13" s="1"/>
  <c r="G1402" i="13"/>
  <c r="H1402" i="13" s="1"/>
  <c r="G1403" i="13"/>
  <c r="H1403" i="13" s="1"/>
  <c r="G1404" i="13"/>
  <c r="H1404" i="13" s="1"/>
  <c r="G1405" i="13"/>
  <c r="H1405" i="13" s="1"/>
  <c r="G1406" i="13"/>
  <c r="H1406" i="13" s="1"/>
  <c r="G1407" i="13"/>
  <c r="H1407" i="13" s="1"/>
  <c r="G1408" i="13"/>
  <c r="H1408" i="13" s="1"/>
  <c r="G1409" i="13"/>
  <c r="H1409" i="13" s="1"/>
  <c r="G4429" i="13"/>
  <c r="H4429" i="13" s="1"/>
  <c r="G4430" i="13"/>
  <c r="H4430" i="13" s="1"/>
  <c r="G4431" i="13"/>
  <c r="H4431" i="13" s="1"/>
  <c r="G4432" i="13"/>
  <c r="H4432" i="13" s="1"/>
  <c r="G4433" i="13"/>
  <c r="H4433" i="13" s="1"/>
  <c r="G4434" i="13"/>
  <c r="H4434" i="13" s="1"/>
  <c r="G4435" i="13"/>
  <c r="H4435" i="13" s="1"/>
  <c r="G4436" i="13"/>
  <c r="H4436" i="13" s="1"/>
  <c r="G4437" i="13"/>
  <c r="H4437" i="13" s="1"/>
  <c r="G4438" i="13"/>
  <c r="H4438" i="13" s="1"/>
  <c r="G4439" i="13"/>
  <c r="H4439" i="13" s="1"/>
  <c r="G4440" i="13"/>
  <c r="H4440" i="13" s="1"/>
  <c r="G4441" i="13"/>
  <c r="H4441" i="13" s="1"/>
  <c r="G1410" i="13"/>
  <c r="H1410" i="13" s="1"/>
  <c r="G1411" i="13"/>
  <c r="H1411" i="13" s="1"/>
  <c r="G1412" i="13"/>
  <c r="H1412" i="13" s="1"/>
  <c r="G1413" i="13"/>
  <c r="H1413" i="13" s="1"/>
  <c r="G1414" i="13"/>
  <c r="H1414" i="13" s="1"/>
  <c r="G4442" i="13"/>
  <c r="H4442" i="13" s="1"/>
  <c r="G4443" i="13"/>
  <c r="H4443" i="13" s="1"/>
  <c r="G4444" i="13"/>
  <c r="H4444" i="13" s="1"/>
  <c r="G4445" i="13"/>
  <c r="H4445" i="13" s="1"/>
  <c r="G4446" i="13"/>
  <c r="H4446" i="13" s="1"/>
  <c r="G4447" i="13"/>
  <c r="H4447" i="13" s="1"/>
  <c r="G4448" i="13"/>
  <c r="H4448" i="13" s="1"/>
  <c r="G4449" i="13"/>
  <c r="H4449" i="13" s="1"/>
  <c r="G4450" i="13"/>
  <c r="H4450" i="13" s="1"/>
  <c r="G4451" i="13"/>
  <c r="H4451" i="13" s="1"/>
  <c r="G4452" i="13"/>
  <c r="H4452" i="13" s="1"/>
  <c r="G4453" i="13"/>
  <c r="H4453" i="13" s="1"/>
  <c r="G4454" i="13"/>
  <c r="H4454" i="13" s="1"/>
  <c r="G4455" i="13"/>
  <c r="H4455" i="13" s="1"/>
  <c r="G4456" i="13"/>
  <c r="H4456" i="13" s="1"/>
  <c r="G1415" i="13"/>
  <c r="H1415" i="13" s="1"/>
  <c r="G4457" i="13"/>
  <c r="H4457" i="13" s="1"/>
  <c r="G1416" i="13"/>
  <c r="H1416" i="13" s="1"/>
  <c r="G4458" i="13"/>
  <c r="H4458" i="13" s="1"/>
  <c r="G4459" i="13"/>
  <c r="H4459" i="13" s="1"/>
  <c r="G4460" i="13"/>
  <c r="H4460" i="13" s="1"/>
  <c r="G1417" i="13"/>
  <c r="H1417" i="13" s="1"/>
  <c r="G1418" i="13"/>
  <c r="H1418" i="13" s="1"/>
  <c r="G1419" i="13"/>
  <c r="H1419" i="13" s="1"/>
  <c r="G1420" i="13"/>
  <c r="H1420" i="13" s="1"/>
  <c r="G1421" i="13"/>
  <c r="H1421" i="13" s="1"/>
  <c r="G6347" i="13"/>
  <c r="H6347" i="13" s="1"/>
  <c r="G1422" i="13"/>
  <c r="H1422" i="13" s="1"/>
  <c r="G1423" i="13"/>
  <c r="H1423" i="13" s="1"/>
  <c r="G1424" i="13"/>
  <c r="H1424" i="13" s="1"/>
  <c r="G1425" i="13"/>
  <c r="H1425" i="13" s="1"/>
  <c r="G1426" i="13"/>
  <c r="H1426" i="13" s="1"/>
  <c r="G1427" i="13"/>
  <c r="H1427" i="13" s="1"/>
  <c r="G1428" i="13"/>
  <c r="H1428" i="13" s="1"/>
  <c r="G1429" i="13"/>
  <c r="H1429" i="13" s="1"/>
  <c r="G1430" i="13"/>
  <c r="H1430" i="13" s="1"/>
  <c r="G1431" i="13"/>
  <c r="H1431" i="13" s="1"/>
  <c r="G1432" i="13"/>
  <c r="H1432" i="13" s="1"/>
  <c r="G1433" i="13"/>
  <c r="H1433" i="13" s="1"/>
  <c r="G1434" i="13"/>
  <c r="H1434" i="13" s="1"/>
  <c r="G1435" i="13"/>
  <c r="H1435" i="13" s="1"/>
  <c r="G1436" i="13"/>
  <c r="H1436" i="13" s="1"/>
  <c r="G4461" i="13"/>
  <c r="H4461" i="13" s="1"/>
  <c r="G4462" i="13"/>
  <c r="H4462" i="13" s="1"/>
  <c r="G6348" i="13"/>
  <c r="H6348" i="13" s="1"/>
  <c r="G6349" i="13"/>
  <c r="H6349" i="13" s="1"/>
  <c r="G6350" i="13"/>
  <c r="H6350" i="13" s="1"/>
  <c r="G6351" i="13"/>
  <c r="H6351" i="13" s="1"/>
  <c r="G6352" i="13"/>
  <c r="H6352" i="13" s="1"/>
  <c r="G6353" i="13"/>
  <c r="H6353" i="13" s="1"/>
  <c r="G6354" i="13"/>
  <c r="H6354" i="13" s="1"/>
  <c r="G6355" i="13"/>
  <c r="H6355" i="13" s="1"/>
  <c r="G6356" i="13"/>
  <c r="H6356" i="13" s="1"/>
  <c r="G6357" i="13"/>
  <c r="H6357" i="13" s="1"/>
  <c r="G6358" i="13"/>
  <c r="H6358" i="13" s="1"/>
  <c r="G6359" i="13"/>
  <c r="H6359" i="13" s="1"/>
  <c r="G6360" i="13"/>
  <c r="H6360" i="13" s="1"/>
  <c r="G6361" i="13"/>
  <c r="H6361" i="13" s="1"/>
  <c r="G6362" i="13"/>
  <c r="H6362" i="13" s="1"/>
  <c r="G6363" i="13"/>
  <c r="H6363" i="13" s="1"/>
  <c r="G6364" i="13"/>
  <c r="H6364" i="13" s="1"/>
  <c r="G6365" i="13"/>
  <c r="H6365" i="13" s="1"/>
  <c r="G6366" i="13"/>
  <c r="H6366" i="13" s="1"/>
  <c r="G6367" i="13"/>
  <c r="H6367" i="13" s="1"/>
  <c r="G6368" i="13"/>
  <c r="H6368" i="13" s="1"/>
  <c r="G6369" i="13"/>
  <c r="H6369" i="13" s="1"/>
  <c r="G6370" i="13"/>
  <c r="H6370" i="13" s="1"/>
  <c r="G6371" i="13"/>
  <c r="H6371" i="13" s="1"/>
  <c r="G6372" i="13"/>
  <c r="H6372" i="13" s="1"/>
  <c r="G6373" i="13"/>
  <c r="H6373" i="13" s="1"/>
  <c r="G6374" i="13"/>
  <c r="H6374" i="13" s="1"/>
  <c r="G4463" i="13"/>
  <c r="H4463" i="13" s="1"/>
  <c r="G4464" i="13"/>
  <c r="H4464" i="13" s="1"/>
  <c r="G4465" i="13"/>
  <c r="H4465" i="13" s="1"/>
  <c r="G4466" i="13"/>
  <c r="H4466" i="13" s="1"/>
  <c r="G4467" i="13"/>
  <c r="H4467" i="13" s="1"/>
  <c r="G4468" i="13"/>
  <c r="H4468" i="13" s="1"/>
  <c r="G4469" i="13"/>
  <c r="H4469" i="13" s="1"/>
  <c r="G4470" i="13"/>
  <c r="H4470" i="13" s="1"/>
  <c r="G1437" i="13"/>
  <c r="H1437" i="13" s="1"/>
  <c r="G1438" i="13"/>
  <c r="H1438" i="13" s="1"/>
  <c r="G1439" i="13"/>
  <c r="H1439" i="13" s="1"/>
  <c r="G1440" i="13"/>
  <c r="H1440" i="13" s="1"/>
  <c r="G1441" i="13"/>
  <c r="H1441" i="13" s="1"/>
  <c r="G1442" i="13"/>
  <c r="H1442" i="13" s="1"/>
  <c r="G1443" i="13"/>
  <c r="H1443" i="13" s="1"/>
  <c r="G1444" i="13"/>
  <c r="H1444" i="13" s="1"/>
  <c r="G1445" i="13"/>
  <c r="H1445" i="13" s="1"/>
  <c r="G1446" i="13"/>
  <c r="H1446" i="13" s="1"/>
  <c r="G1447" i="13"/>
  <c r="H1447" i="13" s="1"/>
  <c r="G1448" i="13"/>
  <c r="H1448" i="13" s="1"/>
  <c r="G1449" i="13"/>
  <c r="H1449" i="13" s="1"/>
  <c r="G1450" i="13"/>
  <c r="H1450" i="13" s="1"/>
  <c r="G1451" i="13"/>
  <c r="H1451" i="13" s="1"/>
  <c r="G1452" i="13"/>
  <c r="H1452" i="13" s="1"/>
  <c r="G1453" i="13"/>
  <c r="H1453" i="13" s="1"/>
  <c r="G1454" i="13"/>
  <c r="H1454" i="13" s="1"/>
  <c r="G1455" i="13"/>
  <c r="H1455" i="13" s="1"/>
  <c r="G1456" i="13"/>
  <c r="H1456" i="13" s="1"/>
  <c r="G1457" i="13"/>
  <c r="H1457" i="13" s="1"/>
  <c r="G1458" i="13"/>
  <c r="H1458" i="13" s="1"/>
  <c r="G1459" i="13"/>
  <c r="H1459" i="13" s="1"/>
  <c r="G1460" i="13"/>
  <c r="H1460" i="13" s="1"/>
  <c r="G1461" i="13"/>
  <c r="H1461" i="13" s="1"/>
  <c r="G1462" i="13"/>
  <c r="H1462" i="13" s="1"/>
  <c r="G1463" i="13"/>
  <c r="H1463" i="13" s="1"/>
  <c r="G1464" i="13"/>
  <c r="H1464" i="13" s="1"/>
  <c r="G4471" i="13"/>
  <c r="H4471" i="13" s="1"/>
  <c r="G4472" i="13"/>
  <c r="H4472" i="13" s="1"/>
  <c r="G4473" i="13"/>
  <c r="H4473" i="13" s="1"/>
  <c r="G6375" i="13"/>
  <c r="H6375" i="13" s="1"/>
  <c r="G6376" i="13"/>
  <c r="H6376" i="13" s="1"/>
  <c r="G6377" i="13"/>
  <c r="H6377" i="13" s="1"/>
  <c r="G6378" i="13"/>
  <c r="H6378" i="13" s="1"/>
  <c r="G6379" i="13"/>
  <c r="H6379" i="13" s="1"/>
  <c r="G1465" i="13"/>
  <c r="H1465" i="13" s="1"/>
  <c r="G1466" i="13"/>
  <c r="H1466" i="13" s="1"/>
  <c r="G6380" i="13"/>
  <c r="H6380" i="13" s="1"/>
  <c r="G6381" i="13"/>
  <c r="H6381" i="13" s="1"/>
  <c r="G6382" i="13"/>
  <c r="H6382" i="13" s="1"/>
  <c r="G6383" i="13"/>
  <c r="H6383" i="13" s="1"/>
  <c r="G6384" i="13"/>
  <c r="H6384" i="13" s="1"/>
  <c r="G6385" i="13"/>
  <c r="H6385" i="13" s="1"/>
  <c r="G6386" i="13"/>
  <c r="H6386" i="13" s="1"/>
  <c r="G6387" i="13"/>
  <c r="H6387" i="13" s="1"/>
  <c r="G6388" i="13"/>
  <c r="H6388" i="13" s="1"/>
  <c r="G6389" i="13"/>
  <c r="H6389" i="13" s="1"/>
  <c r="G6390" i="13"/>
  <c r="H6390" i="13" s="1"/>
  <c r="G6391" i="13"/>
  <c r="H6391" i="13" s="1"/>
  <c r="G6392" i="13"/>
  <c r="H6392" i="13" s="1"/>
  <c r="G6393" i="13"/>
  <c r="H6393" i="13" s="1"/>
  <c r="G6394" i="13"/>
  <c r="H6394" i="13" s="1"/>
  <c r="G6395" i="13"/>
  <c r="H6395" i="13" s="1"/>
  <c r="G6396" i="13"/>
  <c r="H6396" i="13" s="1"/>
  <c r="G6397" i="13"/>
  <c r="H6397" i="13" s="1"/>
  <c r="G6398" i="13"/>
  <c r="H6398" i="13" s="1"/>
  <c r="G4474" i="13"/>
  <c r="H4474" i="13" s="1"/>
  <c r="G6399" i="13"/>
  <c r="H6399" i="13" s="1"/>
  <c r="G6400" i="13"/>
  <c r="H6400" i="13" s="1"/>
  <c r="G4475" i="13"/>
  <c r="H4475" i="13" s="1"/>
  <c r="G4476" i="13"/>
  <c r="H4476" i="13" s="1"/>
  <c r="G4477" i="13"/>
  <c r="H4477" i="13" s="1"/>
  <c r="G4478" i="13"/>
  <c r="H4478" i="13" s="1"/>
  <c r="G4479" i="13"/>
  <c r="H4479" i="13" s="1"/>
  <c r="G4480" i="13"/>
  <c r="H4480" i="13" s="1"/>
  <c r="G1467" i="13"/>
  <c r="H1467" i="13" s="1"/>
  <c r="G4481" i="13"/>
  <c r="H4481" i="13" s="1"/>
  <c r="G1468" i="13"/>
  <c r="H1468" i="13" s="1"/>
  <c r="G6401" i="13"/>
  <c r="H6401" i="13" s="1"/>
  <c r="G6402" i="13"/>
  <c r="H6402" i="13" s="1"/>
  <c r="G6403" i="13"/>
  <c r="H6403" i="13" s="1"/>
  <c r="G6404" i="13"/>
  <c r="H6404" i="13" s="1"/>
  <c r="G6405" i="13"/>
  <c r="H6405" i="13" s="1"/>
  <c r="G6406" i="13"/>
  <c r="H6406" i="13" s="1"/>
  <c r="G6407" i="13"/>
  <c r="H6407" i="13" s="1"/>
  <c r="G6408" i="13"/>
  <c r="H6408" i="13" s="1"/>
  <c r="G6409" i="13"/>
  <c r="H6409" i="13" s="1"/>
  <c r="G6410" i="13"/>
  <c r="H6410" i="13" s="1"/>
  <c r="G6411" i="13"/>
  <c r="H6411" i="13" s="1"/>
  <c r="G6412" i="13"/>
  <c r="H6412" i="13" s="1"/>
  <c r="G6413" i="13"/>
  <c r="H6413" i="13" s="1"/>
  <c r="G1469" i="13"/>
  <c r="H1469" i="13" s="1"/>
  <c r="G6414" i="13"/>
  <c r="H6414" i="13" s="1"/>
  <c r="G6415" i="13"/>
  <c r="H6415" i="13" s="1"/>
  <c r="G6416" i="13"/>
  <c r="H6416" i="13" s="1"/>
  <c r="G6417" i="13"/>
  <c r="H6417" i="13" s="1"/>
  <c r="G6418" i="13"/>
  <c r="H6418" i="13" s="1"/>
  <c r="G6419" i="13"/>
  <c r="H6419" i="13" s="1"/>
  <c r="G6420" i="13"/>
  <c r="H6420" i="13" s="1"/>
  <c r="G6421" i="13"/>
  <c r="H6421" i="13" s="1"/>
  <c r="G6422" i="13"/>
  <c r="H6422" i="13" s="1"/>
  <c r="G6423" i="13"/>
  <c r="H6423" i="13" s="1"/>
  <c r="G6424" i="13"/>
  <c r="H6424" i="13" s="1"/>
  <c r="G6425" i="13"/>
  <c r="H6425" i="13" s="1"/>
  <c r="G6426" i="13"/>
  <c r="H6426" i="13" s="1"/>
  <c r="G6427" i="13"/>
  <c r="H6427" i="13" s="1"/>
  <c r="G6428" i="13"/>
  <c r="H6428" i="13" s="1"/>
  <c r="G6429" i="13"/>
  <c r="H6429" i="13" s="1"/>
  <c r="G6430" i="13"/>
  <c r="H6430" i="13" s="1"/>
  <c r="G6431" i="13"/>
  <c r="H6431" i="13" s="1"/>
  <c r="G6432" i="13"/>
  <c r="H6432" i="13" s="1"/>
  <c r="G6433" i="13"/>
  <c r="H6433" i="13" s="1"/>
  <c r="G6434" i="13"/>
  <c r="H6434" i="13" s="1"/>
  <c r="G4482" i="13"/>
  <c r="H4482" i="13" s="1"/>
  <c r="G6435" i="13"/>
  <c r="H6435" i="13" s="1"/>
  <c r="G6436" i="13"/>
  <c r="H6436" i="13" s="1"/>
  <c r="G6437" i="13"/>
  <c r="H6437" i="13" s="1"/>
  <c r="G6438" i="13"/>
  <c r="H6438" i="13" s="1"/>
  <c r="G6439" i="13"/>
  <c r="H6439" i="13" s="1"/>
  <c r="G6440" i="13"/>
  <c r="H6440" i="13" s="1"/>
  <c r="G4483" i="13"/>
  <c r="H4483" i="13" s="1"/>
  <c r="G6441" i="13"/>
  <c r="H6441" i="13" s="1"/>
  <c r="G6442" i="13"/>
  <c r="H6442" i="13" s="1"/>
  <c r="G4484" i="13"/>
  <c r="H4484" i="13" s="1"/>
  <c r="G6443" i="13"/>
  <c r="H6443" i="13" s="1"/>
  <c r="G6444" i="13"/>
  <c r="H6444" i="13" s="1"/>
  <c r="G6445" i="13"/>
  <c r="H6445" i="13" s="1"/>
  <c r="G6446" i="13"/>
  <c r="H6446" i="13" s="1"/>
  <c r="G6447" i="13"/>
  <c r="H6447" i="13" s="1"/>
  <c r="G4485" i="13"/>
  <c r="H4485" i="13" s="1"/>
  <c r="G6448" i="13"/>
  <c r="H6448" i="13" s="1"/>
  <c r="G6449" i="13"/>
  <c r="H6449" i="13" s="1"/>
  <c r="G6450" i="13"/>
  <c r="H6450" i="13" s="1"/>
  <c r="G6451" i="13"/>
  <c r="H6451" i="13" s="1"/>
  <c r="G6452" i="13"/>
  <c r="H6452" i="13" s="1"/>
  <c r="G6453" i="13"/>
  <c r="H6453" i="13" s="1"/>
  <c r="G6454" i="13"/>
  <c r="H6454" i="13" s="1"/>
  <c r="G6455" i="13"/>
  <c r="H6455" i="13" s="1"/>
  <c r="G6456" i="13"/>
  <c r="H6456" i="13" s="1"/>
  <c r="G6457" i="13"/>
  <c r="H6457" i="13" s="1"/>
  <c r="G6458" i="13"/>
  <c r="H6458" i="13" s="1"/>
  <c r="G6459" i="13"/>
  <c r="H6459" i="13" s="1"/>
  <c r="G4486" i="13"/>
  <c r="H4486" i="13" s="1"/>
  <c r="G6460" i="13"/>
  <c r="H6460" i="13" s="1"/>
  <c r="G6461" i="13"/>
  <c r="H6461" i="13" s="1"/>
  <c r="G6462" i="13"/>
  <c r="H6462" i="13" s="1"/>
  <c r="G6463" i="13"/>
  <c r="H6463" i="13" s="1"/>
  <c r="G6464" i="13"/>
  <c r="H6464" i="13" s="1"/>
  <c r="G6465" i="13"/>
  <c r="H6465" i="13" s="1"/>
  <c r="G6466" i="13"/>
  <c r="H6466" i="13" s="1"/>
  <c r="G6467" i="13"/>
  <c r="H6467" i="13" s="1"/>
  <c r="G6468" i="13"/>
  <c r="H6468" i="13" s="1"/>
  <c r="G6469" i="13"/>
  <c r="H6469" i="13" s="1"/>
  <c r="G6470" i="13"/>
  <c r="H6470" i="13" s="1"/>
  <c r="G4487" i="13"/>
  <c r="H4487" i="13" s="1"/>
  <c r="G4488" i="13"/>
  <c r="H4488" i="13" s="1"/>
  <c r="G4489" i="13"/>
  <c r="H4489" i="13" s="1"/>
  <c r="G4490" i="13"/>
  <c r="H4490" i="13" s="1"/>
  <c r="G4491" i="13"/>
  <c r="H4491" i="13" s="1"/>
  <c r="G4492" i="13"/>
  <c r="H4492" i="13" s="1"/>
  <c r="G4493" i="13"/>
  <c r="H4493" i="13" s="1"/>
  <c r="G4494" i="13"/>
  <c r="H4494" i="13" s="1"/>
  <c r="G4495" i="13"/>
  <c r="H4495" i="13" s="1"/>
  <c r="G4496" i="13"/>
  <c r="H4496" i="13" s="1"/>
  <c r="G4497" i="13"/>
  <c r="H4497" i="13" s="1"/>
  <c r="G4498" i="13"/>
  <c r="H4498" i="13" s="1"/>
  <c r="G4499" i="13"/>
  <c r="H4499" i="13" s="1"/>
  <c r="G4500" i="13"/>
  <c r="H4500" i="13" s="1"/>
  <c r="G1470" i="13"/>
  <c r="H1470" i="13" s="1"/>
  <c r="G4501" i="13"/>
  <c r="H4501" i="13" s="1"/>
  <c r="G4502" i="13"/>
  <c r="H4502" i="13" s="1"/>
  <c r="G4503" i="13"/>
  <c r="H4503" i="13" s="1"/>
  <c r="G4504" i="13"/>
  <c r="H4504" i="13" s="1"/>
  <c r="G4505" i="13"/>
  <c r="H4505" i="13" s="1"/>
  <c r="G4506" i="13"/>
  <c r="H4506" i="13" s="1"/>
  <c r="G4507" i="13"/>
  <c r="H4507" i="13" s="1"/>
  <c r="G1471" i="13"/>
  <c r="H1471" i="13" s="1"/>
  <c r="G1472" i="13"/>
  <c r="H1472" i="13" s="1"/>
  <c r="G4508" i="13"/>
  <c r="H4508" i="13" s="1"/>
  <c r="G1473" i="13"/>
  <c r="H1473" i="13" s="1"/>
  <c r="G1474" i="13"/>
  <c r="H1474" i="13" s="1"/>
  <c r="G1475" i="13"/>
  <c r="H1475" i="13" s="1"/>
  <c r="G4509" i="13"/>
  <c r="H4509" i="13" s="1"/>
  <c r="G4510" i="13"/>
  <c r="H4510" i="13" s="1"/>
  <c r="G4511" i="13"/>
  <c r="H4511" i="13" s="1"/>
  <c r="G4512" i="13"/>
  <c r="H4512" i="13" s="1"/>
  <c r="G4513" i="13"/>
  <c r="H4513" i="13" s="1"/>
  <c r="G4514" i="13"/>
  <c r="H4514" i="13" s="1"/>
  <c r="G4515" i="13"/>
  <c r="H4515" i="13" s="1"/>
  <c r="G4516" i="13"/>
  <c r="H4516" i="13" s="1"/>
  <c r="G6471" i="13"/>
  <c r="H6471" i="13" s="1"/>
  <c r="G6472" i="13"/>
  <c r="H6472" i="13" s="1"/>
  <c r="G1476" i="13"/>
  <c r="H1476" i="13" s="1"/>
  <c r="G6473" i="13"/>
  <c r="H6473" i="13" s="1"/>
  <c r="G6474" i="13"/>
  <c r="H6474" i="13" s="1"/>
  <c r="G6475" i="13"/>
  <c r="H6475" i="13" s="1"/>
  <c r="G4517" i="13"/>
  <c r="H4517" i="13" s="1"/>
  <c r="G4518" i="13"/>
  <c r="H4518" i="13" s="1"/>
  <c r="G4519" i="13"/>
  <c r="H4519" i="13" s="1"/>
  <c r="G1477" i="13"/>
  <c r="H1477" i="13" s="1"/>
  <c r="G1478" i="13"/>
  <c r="H1478" i="13" s="1"/>
  <c r="G1479" i="13"/>
  <c r="H1479" i="13" s="1"/>
  <c r="G1480" i="13"/>
  <c r="H1480" i="13" s="1"/>
  <c r="G1481" i="13"/>
  <c r="H1481" i="13" s="1"/>
  <c r="G1482" i="13"/>
  <c r="H1482" i="13" s="1"/>
  <c r="G4520" i="13"/>
  <c r="H4520" i="13" s="1"/>
  <c r="G6476" i="13"/>
  <c r="H6476" i="13" s="1"/>
  <c r="G1483" i="13"/>
  <c r="H1483" i="13" s="1"/>
  <c r="G1484" i="13"/>
  <c r="H1484" i="13" s="1"/>
  <c r="G1485" i="13"/>
  <c r="H1485" i="13" s="1"/>
  <c r="G1486" i="13"/>
  <c r="H1486" i="13" s="1"/>
  <c r="G1487" i="13"/>
  <c r="H1487" i="13" s="1"/>
  <c r="G1488" i="13"/>
  <c r="H1488" i="13" s="1"/>
  <c r="G1489" i="13"/>
  <c r="H1489" i="13" s="1"/>
  <c r="G1490" i="13"/>
  <c r="H1490" i="13" s="1"/>
  <c r="G1491" i="13"/>
  <c r="H1491" i="13" s="1"/>
  <c r="G1492" i="13"/>
  <c r="H1492" i="13" s="1"/>
  <c r="G4521" i="13"/>
  <c r="H4521" i="13" s="1"/>
  <c r="G4522" i="13"/>
  <c r="H4522" i="13" s="1"/>
  <c r="G4523" i="13"/>
  <c r="H4523" i="13" s="1"/>
  <c r="G4524" i="13"/>
  <c r="H4524" i="13" s="1"/>
  <c r="G4525" i="13"/>
  <c r="H4525" i="13" s="1"/>
  <c r="G4526" i="13"/>
  <c r="H4526" i="13" s="1"/>
  <c r="G4527" i="13"/>
  <c r="H4527" i="13" s="1"/>
  <c r="G4528" i="13"/>
  <c r="H4528" i="13" s="1"/>
  <c r="G1493" i="13"/>
  <c r="H1493" i="13" s="1"/>
  <c r="G1494" i="13"/>
  <c r="H1494" i="13" s="1"/>
  <c r="G1495" i="13"/>
  <c r="H1495" i="13" s="1"/>
  <c r="G1496" i="13"/>
  <c r="H1496" i="13" s="1"/>
  <c r="G1497" i="13"/>
  <c r="H1497" i="13" s="1"/>
  <c r="G1498" i="13"/>
  <c r="H1498" i="13" s="1"/>
  <c r="G1499" i="13"/>
  <c r="H1499" i="13" s="1"/>
  <c r="G1500" i="13"/>
  <c r="H1500" i="13" s="1"/>
  <c r="G6477" i="13"/>
  <c r="H6477" i="13" s="1"/>
  <c r="G1501" i="13"/>
  <c r="H1501" i="13" s="1"/>
  <c r="G1502" i="13"/>
  <c r="H1502" i="13" s="1"/>
  <c r="G1503" i="13"/>
  <c r="H1503" i="13" s="1"/>
  <c r="G1504" i="13"/>
  <c r="H1504" i="13" s="1"/>
  <c r="G1505" i="13"/>
  <c r="H1505" i="13" s="1"/>
  <c r="G1506" i="13"/>
  <c r="H1506" i="13" s="1"/>
  <c r="G1507" i="13"/>
  <c r="H1507" i="13" s="1"/>
  <c r="G1508" i="13"/>
  <c r="H1508" i="13" s="1"/>
  <c r="G1509" i="13"/>
  <c r="H1509" i="13" s="1"/>
  <c r="G4529" i="13"/>
  <c r="H4529" i="13" s="1"/>
  <c r="G1510" i="13"/>
  <c r="H1510" i="13" s="1"/>
  <c r="G1511" i="13"/>
  <c r="H1511" i="13" s="1"/>
  <c r="G4530" i="13"/>
  <c r="H4530" i="13" s="1"/>
  <c r="G1512" i="13"/>
  <c r="H1512" i="13" s="1"/>
  <c r="G1513" i="13"/>
  <c r="H1513" i="13" s="1"/>
  <c r="G1514" i="13"/>
  <c r="H1514" i="13" s="1"/>
  <c r="G1515" i="13"/>
  <c r="H1515" i="13" s="1"/>
  <c r="G1516" i="13"/>
  <c r="H1516" i="13" s="1"/>
  <c r="G1517" i="13"/>
  <c r="H1517" i="13" s="1"/>
  <c r="G1518" i="13"/>
  <c r="H1518" i="13" s="1"/>
  <c r="G1519" i="13"/>
  <c r="H1519" i="13" s="1"/>
  <c r="G4531" i="13"/>
  <c r="H4531" i="13" s="1"/>
  <c r="G1520" i="13"/>
  <c r="H1520" i="13" s="1"/>
  <c r="G1521" i="13"/>
  <c r="H1521" i="13" s="1"/>
  <c r="G1522" i="13"/>
  <c r="H1522" i="13" s="1"/>
  <c r="G1523" i="13"/>
  <c r="H1523" i="13" s="1"/>
  <c r="G1524" i="13"/>
  <c r="H1524" i="13" s="1"/>
  <c r="G1525" i="13"/>
  <c r="H1525" i="13" s="1"/>
  <c r="G1526" i="13"/>
  <c r="H1526" i="13" s="1"/>
  <c r="G1527" i="13"/>
  <c r="H1527" i="13" s="1"/>
  <c r="G1528" i="13"/>
  <c r="H1528" i="13" s="1"/>
  <c r="G1529" i="13"/>
  <c r="H1529" i="13" s="1"/>
  <c r="G1530" i="13"/>
  <c r="H1530" i="13" s="1"/>
  <c r="G1531" i="13"/>
  <c r="H1531" i="13" s="1"/>
  <c r="G1532" i="13"/>
  <c r="H1532" i="13" s="1"/>
  <c r="G1533" i="13"/>
  <c r="H1533" i="13" s="1"/>
  <c r="G1534" i="13"/>
  <c r="H1534" i="13" s="1"/>
  <c r="G1535" i="13"/>
  <c r="H1535" i="13" s="1"/>
  <c r="G1536" i="13"/>
  <c r="H1536" i="13" s="1"/>
  <c r="G1537" i="13"/>
  <c r="H1537" i="13" s="1"/>
  <c r="G6478" i="13"/>
  <c r="H6478" i="13" s="1"/>
  <c r="G1538" i="13"/>
  <c r="H1538" i="13" s="1"/>
  <c r="G1539" i="13"/>
  <c r="H1539" i="13" s="1"/>
  <c r="G1540" i="13"/>
  <c r="H1540" i="13" s="1"/>
  <c r="G1541" i="13"/>
  <c r="H1541" i="13" s="1"/>
  <c r="G1542" i="13"/>
  <c r="H1542" i="13" s="1"/>
  <c r="G1543" i="13"/>
  <c r="H1543" i="13" s="1"/>
  <c r="G1544" i="13"/>
  <c r="H1544" i="13" s="1"/>
  <c r="G6479" i="13"/>
  <c r="H6479" i="13" s="1"/>
  <c r="G1545" i="13"/>
  <c r="H1545" i="13" s="1"/>
  <c r="G1546" i="13"/>
  <c r="H1546" i="13" s="1"/>
  <c r="G6480" i="13"/>
  <c r="H6480" i="13" s="1"/>
  <c r="G1547" i="13"/>
  <c r="H1547" i="13" s="1"/>
  <c r="G1548" i="13"/>
  <c r="H1548" i="13" s="1"/>
  <c r="G1549" i="13"/>
  <c r="H1549" i="13" s="1"/>
  <c r="G4532" i="13"/>
  <c r="H4532" i="13" s="1"/>
  <c r="G1550" i="13"/>
  <c r="H1550" i="13" s="1"/>
  <c r="G6481" i="13"/>
  <c r="H6481" i="13" s="1"/>
  <c r="G1551" i="13"/>
  <c r="H1551" i="13" s="1"/>
  <c r="G1552" i="13"/>
  <c r="H1552" i="13" s="1"/>
  <c r="G1553" i="13"/>
  <c r="H1553" i="13" s="1"/>
  <c r="G1554" i="13"/>
  <c r="H1554" i="13" s="1"/>
  <c r="G6482" i="13"/>
  <c r="H6482" i="13" s="1"/>
  <c r="G1555" i="13"/>
  <c r="H1555" i="13" s="1"/>
  <c r="G1556" i="13"/>
  <c r="H1556" i="13" s="1"/>
  <c r="G1557" i="13"/>
  <c r="H1557" i="13" s="1"/>
  <c r="G1558" i="13"/>
  <c r="H1558" i="13" s="1"/>
  <c r="G1559" i="13"/>
  <c r="H1559" i="13" s="1"/>
  <c r="G1560" i="13"/>
  <c r="H1560" i="13" s="1"/>
  <c r="G1561" i="13"/>
  <c r="H1561" i="13" s="1"/>
  <c r="G1562" i="13"/>
  <c r="H1562" i="13" s="1"/>
  <c r="G1563" i="13"/>
  <c r="H1563" i="13" s="1"/>
  <c r="G1564" i="13"/>
  <c r="H1564" i="13" s="1"/>
  <c r="G1565" i="13"/>
  <c r="H1565" i="13" s="1"/>
  <c r="G4533" i="13"/>
  <c r="H4533" i="13" s="1"/>
  <c r="G1566" i="13"/>
  <c r="H1566" i="13" s="1"/>
  <c r="G6483" i="13"/>
  <c r="H6483" i="13" s="1"/>
  <c r="G1567" i="13"/>
  <c r="H1567" i="13" s="1"/>
  <c r="G6484" i="13"/>
  <c r="H6484" i="13" s="1"/>
  <c r="G1568" i="13"/>
  <c r="H1568" i="13" s="1"/>
  <c r="G6485" i="13"/>
  <c r="H6485" i="13" s="1"/>
  <c r="G1569" i="13"/>
  <c r="H1569" i="13" s="1"/>
  <c r="G1570" i="13"/>
  <c r="H1570" i="13" s="1"/>
  <c r="G1571" i="13"/>
  <c r="H1571" i="13" s="1"/>
  <c r="G1572" i="13"/>
  <c r="H1572" i="13" s="1"/>
  <c r="G6486" i="13"/>
  <c r="H6486" i="13" s="1"/>
  <c r="G1573" i="13"/>
  <c r="H1573" i="13" s="1"/>
  <c r="G1574" i="13"/>
  <c r="H1574" i="13" s="1"/>
  <c r="G1575" i="13"/>
  <c r="H1575" i="13" s="1"/>
  <c r="G1576" i="13"/>
  <c r="H1576" i="13" s="1"/>
  <c r="G1577" i="13"/>
  <c r="H1577" i="13" s="1"/>
  <c r="G6487" i="13"/>
  <c r="H6487" i="13" s="1"/>
  <c r="G1578" i="13"/>
  <c r="H1578" i="13" s="1"/>
  <c r="G1579" i="13"/>
  <c r="H1579" i="13" s="1"/>
  <c r="G6488" i="13"/>
  <c r="H6488" i="13" s="1"/>
  <c r="G1580" i="13"/>
  <c r="H1580" i="13" s="1"/>
  <c r="G1581" i="13"/>
  <c r="H1581" i="13" s="1"/>
  <c r="G1582" i="13"/>
  <c r="H1582" i="13" s="1"/>
  <c r="G1583" i="13"/>
  <c r="H1583" i="13" s="1"/>
  <c r="G1584" i="13"/>
  <c r="H1584" i="13" s="1"/>
  <c r="G1585" i="13"/>
  <c r="H1585" i="13" s="1"/>
  <c r="G4534" i="13"/>
  <c r="H4534" i="13" s="1"/>
  <c r="G4535" i="13"/>
  <c r="H4535" i="13" s="1"/>
  <c r="G4536" i="13"/>
  <c r="H4536" i="13" s="1"/>
  <c r="G4537" i="13"/>
  <c r="H4537" i="13" s="1"/>
  <c r="G1586" i="13"/>
  <c r="H1586" i="13" s="1"/>
  <c r="G1587" i="13"/>
  <c r="H1587" i="13" s="1"/>
  <c r="G1588" i="13"/>
  <c r="H1588" i="13" s="1"/>
  <c r="G1589" i="13"/>
  <c r="H1589" i="13" s="1"/>
  <c r="G1590" i="13"/>
  <c r="H1590" i="13" s="1"/>
  <c r="G1591" i="13"/>
  <c r="H1591" i="13" s="1"/>
  <c r="G1592" i="13"/>
  <c r="H1592" i="13" s="1"/>
  <c r="G1593" i="13"/>
  <c r="H1593" i="13" s="1"/>
  <c r="G1594" i="13"/>
  <c r="H1594" i="13" s="1"/>
  <c r="G1595" i="13"/>
  <c r="H1595" i="13" s="1"/>
  <c r="G1596" i="13"/>
  <c r="H1596" i="13" s="1"/>
  <c r="G1597" i="13"/>
  <c r="H1597" i="13" s="1"/>
  <c r="G1598" i="13"/>
  <c r="H1598" i="13" s="1"/>
  <c r="G1599" i="13"/>
  <c r="H1599" i="13" s="1"/>
  <c r="G1600" i="13"/>
  <c r="H1600" i="13" s="1"/>
  <c r="G1601" i="13"/>
  <c r="H1601" i="13" s="1"/>
  <c r="G1602" i="13"/>
  <c r="H1602" i="13" s="1"/>
  <c r="G1603" i="13"/>
  <c r="H1603" i="13" s="1"/>
  <c r="G1604" i="13"/>
  <c r="H1604" i="13" s="1"/>
  <c r="G1605" i="13"/>
  <c r="H1605" i="13" s="1"/>
  <c r="G1606" i="13"/>
  <c r="H1606" i="13" s="1"/>
  <c r="G1607" i="13"/>
  <c r="H1607" i="13" s="1"/>
  <c r="G1608" i="13"/>
  <c r="H1608" i="13" s="1"/>
  <c r="G1609" i="13"/>
  <c r="H1609" i="13" s="1"/>
  <c r="G1610" i="13"/>
  <c r="H1610" i="13" s="1"/>
  <c r="G1611" i="13"/>
  <c r="H1611" i="13" s="1"/>
  <c r="G1612" i="13"/>
  <c r="H1612" i="13" s="1"/>
  <c r="G1613" i="13"/>
  <c r="H1613" i="13" s="1"/>
  <c r="G1614" i="13"/>
  <c r="H1614" i="13" s="1"/>
  <c r="G1615" i="13"/>
  <c r="H1615" i="13" s="1"/>
  <c r="G1616" i="13"/>
  <c r="H1616" i="13" s="1"/>
  <c r="G1617" i="13"/>
  <c r="H1617" i="13" s="1"/>
  <c r="G1618" i="13"/>
  <c r="H1618" i="13" s="1"/>
  <c r="G1619" i="13"/>
  <c r="H1619" i="13" s="1"/>
  <c r="G1620" i="13"/>
  <c r="H1620" i="13" s="1"/>
  <c r="G1621" i="13"/>
  <c r="H1621" i="13" s="1"/>
  <c r="G1622" i="13"/>
  <c r="H1622" i="13" s="1"/>
  <c r="G1623" i="13"/>
  <c r="H1623" i="13" s="1"/>
  <c r="G1624" i="13"/>
  <c r="H1624" i="13" s="1"/>
  <c r="G1625" i="13"/>
  <c r="H1625" i="13" s="1"/>
  <c r="G1626" i="13"/>
  <c r="H1626" i="13" s="1"/>
  <c r="G1627" i="13"/>
  <c r="H1627" i="13" s="1"/>
  <c r="G1628" i="13"/>
  <c r="H1628" i="13" s="1"/>
  <c r="G1629" i="13"/>
  <c r="H1629" i="13" s="1"/>
  <c r="G1630" i="13"/>
  <c r="H1630" i="13" s="1"/>
  <c r="G1631" i="13"/>
  <c r="H1631" i="13" s="1"/>
  <c r="G1632" i="13"/>
  <c r="H1632" i="13" s="1"/>
  <c r="G1633" i="13"/>
  <c r="H1633" i="13" s="1"/>
  <c r="G1634" i="13"/>
  <c r="H1634" i="13" s="1"/>
  <c r="G1635" i="13"/>
  <c r="H1635" i="13" s="1"/>
  <c r="G1636" i="13"/>
  <c r="H1636" i="13" s="1"/>
  <c r="G1637" i="13"/>
  <c r="H1637" i="13" s="1"/>
  <c r="G1638" i="13"/>
  <c r="H1638" i="13" s="1"/>
  <c r="G1639" i="13"/>
  <c r="H1639" i="13" s="1"/>
  <c r="G1640" i="13"/>
  <c r="H1640" i="13" s="1"/>
  <c r="G1641" i="13"/>
  <c r="H1641" i="13" s="1"/>
  <c r="G1642" i="13"/>
  <c r="H1642" i="13" s="1"/>
  <c r="G1643" i="13"/>
  <c r="H1643" i="13" s="1"/>
  <c r="G1644" i="13"/>
  <c r="H1644" i="13" s="1"/>
  <c r="G1645" i="13"/>
  <c r="H1645" i="13" s="1"/>
  <c r="G1646" i="13"/>
  <c r="H1646" i="13" s="1"/>
  <c r="G1647" i="13"/>
  <c r="H1647" i="13" s="1"/>
  <c r="G1648" i="13"/>
  <c r="H1648" i="13" s="1"/>
  <c r="G1649" i="13"/>
  <c r="H1649" i="13" s="1"/>
  <c r="G1650" i="13"/>
  <c r="H1650" i="13" s="1"/>
  <c r="G1651" i="13"/>
  <c r="H1651" i="13" s="1"/>
  <c r="G1652" i="13"/>
  <c r="H1652" i="13" s="1"/>
  <c r="G1653" i="13"/>
  <c r="H1653" i="13" s="1"/>
  <c r="G1654" i="13"/>
  <c r="H1654" i="13" s="1"/>
  <c r="G1655" i="13"/>
  <c r="H1655" i="13" s="1"/>
  <c r="G4538" i="13"/>
  <c r="H4538" i="13" s="1"/>
  <c r="G1656" i="13"/>
  <c r="H1656" i="13" s="1"/>
  <c r="G1657" i="13"/>
  <c r="H1657" i="13" s="1"/>
  <c r="G1658" i="13"/>
  <c r="H1658" i="13" s="1"/>
  <c r="G4539" i="13"/>
  <c r="H4539" i="13" s="1"/>
  <c r="G4540" i="13"/>
  <c r="H4540" i="13" s="1"/>
  <c r="G1659" i="13"/>
  <c r="H1659" i="13" s="1"/>
  <c r="G1660" i="13"/>
  <c r="H1660" i="13" s="1"/>
  <c r="G1661" i="13"/>
  <c r="H1661" i="13" s="1"/>
  <c r="G1662" i="13"/>
  <c r="H1662" i="13" s="1"/>
  <c r="G1663" i="13"/>
  <c r="H1663" i="13" s="1"/>
  <c r="G1664" i="13"/>
  <c r="H1664" i="13" s="1"/>
  <c r="G1665" i="13"/>
  <c r="H1665" i="13" s="1"/>
  <c r="G1666" i="13"/>
  <c r="H1666" i="13" s="1"/>
  <c r="G1667" i="13"/>
  <c r="H1667" i="13" s="1"/>
  <c r="G1668" i="13"/>
  <c r="H1668" i="13" s="1"/>
  <c r="G1669" i="13"/>
  <c r="H1669" i="13" s="1"/>
  <c r="G1670" i="13"/>
  <c r="H1670" i="13" s="1"/>
  <c r="G1671" i="13"/>
  <c r="H1671" i="13" s="1"/>
  <c r="G1672" i="13"/>
  <c r="H1672" i="13" s="1"/>
  <c r="G1673" i="13"/>
  <c r="H1673" i="13" s="1"/>
  <c r="G1674" i="13"/>
  <c r="H1674" i="13" s="1"/>
  <c r="G1675" i="13"/>
  <c r="H1675" i="13" s="1"/>
  <c r="G1676" i="13"/>
  <c r="H1676" i="13" s="1"/>
  <c r="G1677" i="13"/>
  <c r="H1677" i="13" s="1"/>
  <c r="G1678" i="13"/>
  <c r="H1678" i="13" s="1"/>
  <c r="G1679" i="13"/>
  <c r="H1679" i="13" s="1"/>
  <c r="G1680" i="13"/>
  <c r="H1680" i="13" s="1"/>
  <c r="G1681" i="13"/>
  <c r="H1681" i="13" s="1"/>
  <c r="G1682" i="13"/>
  <c r="H1682" i="13" s="1"/>
  <c r="G1683" i="13"/>
  <c r="H1683" i="13" s="1"/>
  <c r="G1684" i="13"/>
  <c r="H1684" i="13" s="1"/>
  <c r="G1685" i="13"/>
  <c r="H1685" i="13" s="1"/>
  <c r="G1686" i="13"/>
  <c r="H1686" i="13" s="1"/>
  <c r="G1687" i="13"/>
  <c r="H1687" i="13" s="1"/>
  <c r="G1688" i="13"/>
  <c r="H1688" i="13" s="1"/>
  <c r="G1689" i="13"/>
  <c r="H1689" i="13" s="1"/>
  <c r="G1690" i="13"/>
  <c r="H1690" i="13" s="1"/>
  <c r="G1691" i="13"/>
  <c r="H1691" i="13" s="1"/>
  <c r="G1692" i="13"/>
  <c r="H1692" i="13" s="1"/>
  <c r="G1693" i="13"/>
  <c r="H1693" i="13" s="1"/>
  <c r="G1694" i="13"/>
  <c r="H1694" i="13" s="1"/>
  <c r="G1695" i="13"/>
  <c r="H1695" i="13" s="1"/>
  <c r="G1696" i="13"/>
  <c r="H1696" i="13" s="1"/>
  <c r="G1697" i="13"/>
  <c r="H1697" i="13" s="1"/>
  <c r="G1698" i="13"/>
  <c r="H1698" i="13" s="1"/>
  <c r="G1699" i="13"/>
  <c r="H1699" i="13" s="1"/>
  <c r="G1700" i="13"/>
  <c r="H1700" i="13" s="1"/>
  <c r="G1701" i="13"/>
  <c r="H1701" i="13" s="1"/>
  <c r="G1702" i="13"/>
  <c r="H1702" i="13" s="1"/>
  <c r="G1703" i="13"/>
  <c r="H1703" i="13" s="1"/>
  <c r="G1704" i="13"/>
  <c r="H1704" i="13" s="1"/>
  <c r="G1705" i="13"/>
  <c r="H1705" i="13" s="1"/>
  <c r="G1706" i="13"/>
  <c r="H1706" i="13" s="1"/>
  <c r="G1707" i="13"/>
  <c r="H1707" i="13" s="1"/>
  <c r="G1708" i="13"/>
  <c r="H1708" i="13" s="1"/>
  <c r="G1709" i="13"/>
  <c r="H1709" i="13" s="1"/>
  <c r="G1710" i="13"/>
  <c r="H1710" i="13" s="1"/>
  <c r="G1711" i="13"/>
  <c r="H1711" i="13" s="1"/>
  <c r="G1712" i="13"/>
  <c r="H1712" i="13" s="1"/>
  <c r="G1713" i="13"/>
  <c r="H1713" i="13" s="1"/>
  <c r="G1714" i="13"/>
  <c r="H1714" i="13" s="1"/>
  <c r="G1715" i="13"/>
  <c r="H1715" i="13" s="1"/>
  <c r="G1716" i="13"/>
  <c r="H1716" i="13" s="1"/>
  <c r="G1717" i="13"/>
  <c r="H1717" i="13" s="1"/>
  <c r="G1718" i="13"/>
  <c r="H1718" i="13" s="1"/>
  <c r="G1719" i="13"/>
  <c r="H1719" i="13" s="1"/>
  <c r="G1720" i="13"/>
  <c r="H1720" i="13" s="1"/>
  <c r="G1721" i="13"/>
  <c r="H1721" i="13" s="1"/>
  <c r="G1722" i="13"/>
  <c r="H1722" i="13" s="1"/>
  <c r="G1723" i="13"/>
  <c r="H1723" i="13" s="1"/>
  <c r="G1724" i="13"/>
  <c r="H1724" i="13" s="1"/>
  <c r="G1725" i="13"/>
  <c r="H1725" i="13" s="1"/>
  <c r="G1726" i="13"/>
  <c r="H1726" i="13" s="1"/>
  <c r="G1727" i="13"/>
  <c r="H1727" i="13" s="1"/>
  <c r="G1728" i="13"/>
  <c r="H1728" i="13" s="1"/>
  <c r="G1729" i="13"/>
  <c r="H1729" i="13" s="1"/>
  <c r="G1730" i="13"/>
  <c r="H1730" i="13" s="1"/>
  <c r="G1731" i="13"/>
  <c r="H1731" i="13" s="1"/>
  <c r="G1732" i="13"/>
  <c r="H1732" i="13" s="1"/>
  <c r="G1733" i="13"/>
  <c r="H1733" i="13" s="1"/>
  <c r="G1734" i="13"/>
  <c r="H1734" i="13" s="1"/>
  <c r="G1735" i="13"/>
  <c r="H1735" i="13" s="1"/>
  <c r="G1736" i="13"/>
  <c r="H1736" i="13" s="1"/>
  <c r="G1737" i="13"/>
  <c r="H1737" i="13" s="1"/>
  <c r="G1738" i="13"/>
  <c r="H1738" i="13" s="1"/>
  <c r="G1739" i="13"/>
  <c r="H1739" i="13" s="1"/>
  <c r="G1740" i="13"/>
  <c r="H1740" i="13" s="1"/>
  <c r="G1741" i="13"/>
  <c r="H1741" i="13" s="1"/>
  <c r="G1742" i="13"/>
  <c r="H1742" i="13" s="1"/>
  <c r="G1743" i="13"/>
  <c r="H1743" i="13" s="1"/>
  <c r="G1744" i="13"/>
  <c r="H1744" i="13" s="1"/>
  <c r="G1745" i="13"/>
  <c r="H1745" i="13" s="1"/>
  <c r="G1746" i="13"/>
  <c r="H1746" i="13" s="1"/>
  <c r="G1747" i="13"/>
  <c r="H1747" i="13" s="1"/>
  <c r="G1748" i="13"/>
  <c r="H1748" i="13" s="1"/>
  <c r="G1749" i="13"/>
  <c r="H1749" i="13" s="1"/>
  <c r="G1750" i="13"/>
  <c r="H1750" i="13" s="1"/>
  <c r="G1751" i="13"/>
  <c r="H1751" i="13" s="1"/>
  <c r="G1752" i="13"/>
  <c r="H1752" i="13" s="1"/>
  <c r="G1753" i="13"/>
  <c r="H1753" i="13" s="1"/>
  <c r="G1754" i="13"/>
  <c r="H1754" i="13" s="1"/>
  <c r="G1755" i="13"/>
  <c r="H1755" i="13" s="1"/>
  <c r="G1756" i="13"/>
  <c r="H1756" i="13" s="1"/>
  <c r="G1757" i="13"/>
  <c r="H1757" i="13" s="1"/>
  <c r="G1758" i="13"/>
  <c r="H1758" i="13" s="1"/>
  <c r="G1759" i="13"/>
  <c r="H1759" i="13" s="1"/>
  <c r="G1760" i="13"/>
  <c r="H1760" i="13" s="1"/>
  <c r="G1761" i="13"/>
  <c r="H1761" i="13" s="1"/>
  <c r="G1762" i="13"/>
  <c r="H1762" i="13" s="1"/>
  <c r="G1763" i="13"/>
  <c r="H1763" i="13" s="1"/>
  <c r="G1764" i="13"/>
  <c r="H1764" i="13" s="1"/>
  <c r="G1765" i="13"/>
  <c r="H1765" i="13" s="1"/>
  <c r="G1766" i="13"/>
  <c r="H1766" i="13" s="1"/>
  <c r="G1767" i="13"/>
  <c r="H1767" i="13" s="1"/>
  <c r="G1768" i="13"/>
  <c r="H1768" i="13" s="1"/>
  <c r="G1769" i="13"/>
  <c r="H1769" i="13" s="1"/>
  <c r="G1770" i="13"/>
  <c r="H1770" i="13" s="1"/>
  <c r="G1771" i="13"/>
  <c r="H1771" i="13" s="1"/>
  <c r="G1772" i="13"/>
  <c r="H1772" i="13" s="1"/>
  <c r="G1773" i="13"/>
  <c r="H1773" i="13" s="1"/>
  <c r="G1774" i="13"/>
  <c r="H1774" i="13" s="1"/>
  <c r="G1775" i="13"/>
  <c r="H1775" i="13" s="1"/>
  <c r="G1776" i="13"/>
  <c r="H1776" i="13" s="1"/>
  <c r="G1777" i="13"/>
  <c r="H1777" i="13" s="1"/>
  <c r="G1778" i="13"/>
  <c r="H1778" i="13" s="1"/>
  <c r="G1779" i="13"/>
  <c r="H1779" i="13" s="1"/>
  <c r="G1780" i="13"/>
  <c r="H1780" i="13" s="1"/>
  <c r="G1781" i="13"/>
  <c r="H1781" i="13" s="1"/>
  <c r="G1782" i="13"/>
  <c r="H1782" i="13" s="1"/>
  <c r="G1783" i="13"/>
  <c r="H1783" i="13" s="1"/>
  <c r="G1784" i="13"/>
  <c r="H1784" i="13" s="1"/>
  <c r="G1785" i="13"/>
  <c r="H1785" i="13" s="1"/>
  <c r="G1786" i="13"/>
  <c r="H1786" i="13" s="1"/>
  <c r="G1787" i="13"/>
  <c r="H1787" i="13" s="1"/>
  <c r="G1788" i="13"/>
  <c r="H1788" i="13" s="1"/>
  <c r="G1789" i="13"/>
  <c r="H1789" i="13" s="1"/>
  <c r="G1790" i="13"/>
  <c r="H1790" i="13" s="1"/>
  <c r="G1791" i="13"/>
  <c r="H1791" i="13" s="1"/>
  <c r="G4541" i="13"/>
  <c r="H4541" i="13" s="1"/>
  <c r="G4542" i="13"/>
  <c r="H4542" i="13" s="1"/>
  <c r="G4543" i="13"/>
  <c r="H4543" i="13" s="1"/>
  <c r="G4544" i="13"/>
  <c r="H4544" i="13" s="1"/>
  <c r="G6489" i="13"/>
  <c r="H6489" i="13" s="1"/>
  <c r="G6490" i="13"/>
  <c r="H6490" i="13" s="1"/>
  <c r="G4545" i="13"/>
  <c r="H4545" i="13" s="1"/>
  <c r="G6491" i="13"/>
  <c r="H6491" i="13" s="1"/>
  <c r="G6492" i="13"/>
  <c r="H6492" i="13" s="1"/>
  <c r="G6493" i="13"/>
  <c r="H6493" i="13" s="1"/>
  <c r="G6494" i="13"/>
  <c r="H6494" i="13" s="1"/>
  <c r="G6495" i="13"/>
  <c r="H6495" i="13" s="1"/>
  <c r="G6496" i="13"/>
  <c r="H6496" i="13" s="1"/>
  <c r="G6497" i="13"/>
  <c r="H6497" i="13" s="1"/>
  <c r="G6498" i="13"/>
  <c r="H6498" i="13" s="1"/>
  <c r="G6499" i="13"/>
  <c r="H6499" i="13" s="1"/>
  <c r="G6500" i="13"/>
  <c r="H6500" i="13" s="1"/>
  <c r="G1792" i="13"/>
  <c r="H1792" i="13" s="1"/>
  <c r="G1793" i="13"/>
  <c r="H1793" i="13" s="1"/>
  <c r="G1794" i="13"/>
  <c r="H1794" i="13" s="1"/>
  <c r="G1795" i="13"/>
  <c r="H1795" i="13" s="1"/>
  <c r="G1796" i="13"/>
  <c r="H1796" i="13" s="1"/>
  <c r="G1797" i="13"/>
  <c r="H1797" i="13" s="1"/>
  <c r="G1798" i="13"/>
  <c r="H1798" i="13" s="1"/>
  <c r="G1799" i="13"/>
  <c r="H1799" i="13" s="1"/>
  <c r="G1800" i="13"/>
  <c r="H1800" i="13" s="1"/>
  <c r="G1801" i="13"/>
  <c r="H1801" i="13" s="1"/>
  <c r="G4546" i="13"/>
  <c r="H4546" i="13" s="1"/>
  <c r="G4547" i="13"/>
  <c r="H4547" i="13" s="1"/>
  <c r="G4548" i="13"/>
  <c r="H4548" i="13" s="1"/>
  <c r="G4549" i="13"/>
  <c r="H4549" i="13" s="1"/>
  <c r="G1802" i="13"/>
  <c r="H1802" i="13" s="1"/>
  <c r="G1803" i="13"/>
  <c r="H1803" i="13" s="1"/>
  <c r="G1804" i="13"/>
  <c r="H1804" i="13" s="1"/>
  <c r="G1805" i="13"/>
  <c r="H1805" i="13" s="1"/>
  <c r="G1806" i="13"/>
  <c r="H1806" i="13" s="1"/>
  <c r="G1807" i="13"/>
  <c r="H1807" i="13" s="1"/>
  <c r="G4550" i="13"/>
  <c r="H4550" i="13" s="1"/>
  <c r="G1808" i="13"/>
  <c r="H1808" i="13" s="1"/>
  <c r="G1809" i="13"/>
  <c r="H1809" i="13" s="1"/>
  <c r="G1810" i="13"/>
  <c r="H1810" i="13" s="1"/>
  <c r="G1811" i="13"/>
  <c r="H1811" i="13" s="1"/>
  <c r="G1812" i="13"/>
  <c r="H1812" i="13" s="1"/>
  <c r="G1813" i="13"/>
  <c r="H1813" i="13" s="1"/>
  <c r="G1814" i="13"/>
  <c r="H1814" i="13" s="1"/>
  <c r="G1815" i="13"/>
  <c r="H1815" i="13" s="1"/>
  <c r="G1816" i="13"/>
  <c r="H1816" i="13" s="1"/>
  <c r="G1817" i="13"/>
  <c r="H1817" i="13" s="1"/>
  <c r="G4551" i="13"/>
  <c r="H4551" i="13" s="1"/>
  <c r="G1818" i="13"/>
  <c r="H1818" i="13" s="1"/>
  <c r="G1819" i="13"/>
  <c r="H1819" i="13" s="1"/>
  <c r="G1820" i="13"/>
  <c r="H1820" i="13" s="1"/>
  <c r="G4552" i="13"/>
  <c r="H4552" i="13" s="1"/>
  <c r="G1821" i="13"/>
  <c r="H1821" i="13" s="1"/>
  <c r="G1822" i="13"/>
  <c r="H1822" i="13" s="1"/>
  <c r="G1823" i="13"/>
  <c r="H1823" i="13" s="1"/>
  <c r="G1824" i="13"/>
  <c r="H1824" i="13" s="1"/>
  <c r="G1825" i="13"/>
  <c r="H1825" i="13" s="1"/>
  <c r="G4553" i="13"/>
  <c r="H4553" i="13" s="1"/>
  <c r="G1826" i="13"/>
  <c r="H1826" i="13" s="1"/>
  <c r="G1827" i="13"/>
  <c r="H1827" i="13" s="1"/>
  <c r="G1828" i="13"/>
  <c r="H1828" i="13" s="1"/>
  <c r="G1829" i="13"/>
  <c r="H1829" i="13" s="1"/>
  <c r="G1830" i="13"/>
  <c r="H1830" i="13" s="1"/>
  <c r="G1831" i="13"/>
  <c r="H1831" i="13" s="1"/>
  <c r="G1832" i="13"/>
  <c r="H1832" i="13" s="1"/>
  <c r="G1833" i="13"/>
  <c r="H1833" i="13" s="1"/>
  <c r="G8108" i="13"/>
  <c r="H8108" i="13" s="1"/>
  <c r="G1834" i="13"/>
  <c r="H1834" i="13" s="1"/>
  <c r="G1835" i="13"/>
  <c r="H1835" i="13" s="1"/>
  <c r="G1836" i="13"/>
  <c r="H1836" i="13" s="1"/>
  <c r="G1837" i="13"/>
  <c r="H1837" i="13" s="1"/>
  <c r="G1838" i="13"/>
  <c r="H1838" i="13" s="1"/>
  <c r="G1839" i="13"/>
  <c r="H1839" i="13" s="1"/>
  <c r="G1840" i="13"/>
  <c r="H1840" i="13" s="1"/>
  <c r="G1841" i="13"/>
  <c r="H1841" i="13" s="1"/>
  <c r="G1842" i="13"/>
  <c r="H1842" i="13" s="1"/>
  <c r="G1843" i="13"/>
  <c r="H1843" i="13" s="1"/>
  <c r="G1844" i="13"/>
  <c r="H1844" i="13" s="1"/>
  <c r="G4554" i="13"/>
  <c r="H4554" i="13" s="1"/>
  <c r="G1845" i="13"/>
  <c r="H1845" i="13" s="1"/>
  <c r="G1846" i="13"/>
  <c r="H1846" i="13" s="1"/>
  <c r="G1847" i="13"/>
  <c r="H1847" i="13" s="1"/>
  <c r="G1848" i="13"/>
  <c r="H1848" i="13" s="1"/>
  <c r="G1849" i="13"/>
  <c r="H1849" i="13" s="1"/>
  <c r="G1850" i="13"/>
  <c r="H1850" i="13" s="1"/>
  <c r="G1851" i="13"/>
  <c r="H1851" i="13" s="1"/>
  <c r="G1852" i="13"/>
  <c r="H1852" i="13" s="1"/>
  <c r="G1853" i="13"/>
  <c r="H1853" i="13" s="1"/>
  <c r="G1854" i="13"/>
  <c r="H1854" i="13" s="1"/>
  <c r="G1855" i="13"/>
  <c r="H1855" i="13" s="1"/>
  <c r="G1856" i="13"/>
  <c r="H1856" i="13" s="1"/>
  <c r="G1857" i="13"/>
  <c r="H1857" i="13" s="1"/>
  <c r="G1858" i="13"/>
  <c r="H1858" i="13" s="1"/>
  <c r="G1859" i="13"/>
  <c r="H1859" i="13" s="1"/>
  <c r="G1860" i="13"/>
  <c r="H1860" i="13" s="1"/>
  <c r="G1861" i="13"/>
  <c r="H1861" i="13" s="1"/>
  <c r="G1862" i="13"/>
  <c r="H1862" i="13" s="1"/>
  <c r="G1863" i="13"/>
  <c r="H1863" i="13" s="1"/>
  <c r="G1864" i="13"/>
  <c r="H1864" i="13" s="1"/>
  <c r="G1865" i="13"/>
  <c r="H1865" i="13" s="1"/>
  <c r="G1866" i="13"/>
  <c r="H1866" i="13" s="1"/>
  <c r="G1867" i="13"/>
  <c r="H1867" i="13" s="1"/>
  <c r="G1868" i="13"/>
  <c r="H1868" i="13" s="1"/>
  <c r="G1869" i="13"/>
  <c r="H1869" i="13" s="1"/>
  <c r="G1870" i="13"/>
  <c r="H1870" i="13" s="1"/>
  <c r="G1871" i="13"/>
  <c r="H1871" i="13" s="1"/>
  <c r="G1872" i="13"/>
  <c r="H1872" i="13" s="1"/>
  <c r="G1873" i="13"/>
  <c r="H1873" i="13" s="1"/>
  <c r="G1874" i="13"/>
  <c r="H1874" i="13" s="1"/>
  <c r="G1875" i="13"/>
  <c r="H1875" i="13" s="1"/>
  <c r="G1876" i="13"/>
  <c r="H1876" i="13" s="1"/>
  <c r="G1877" i="13"/>
  <c r="H1877" i="13" s="1"/>
  <c r="G1878" i="13"/>
  <c r="H1878" i="13" s="1"/>
  <c r="G1879" i="13"/>
  <c r="H1879" i="13" s="1"/>
  <c r="G1880" i="13"/>
  <c r="H1880" i="13" s="1"/>
  <c r="G1881" i="13"/>
  <c r="H1881" i="13" s="1"/>
  <c r="G1882" i="13"/>
  <c r="H1882" i="13" s="1"/>
  <c r="G4555" i="13"/>
  <c r="H4555" i="13" s="1"/>
  <c r="G4556" i="13"/>
  <c r="H4556" i="13" s="1"/>
  <c r="G4557" i="13"/>
  <c r="H4557" i="13" s="1"/>
  <c r="G4558" i="13"/>
  <c r="H4558" i="13" s="1"/>
  <c r="G1883" i="13"/>
  <c r="H1883" i="13" s="1"/>
  <c r="G1884" i="13"/>
  <c r="H1884" i="13" s="1"/>
  <c r="G4559" i="13"/>
  <c r="H4559" i="13" s="1"/>
  <c r="G1885" i="13"/>
  <c r="H1885" i="13" s="1"/>
  <c r="G4560" i="13"/>
  <c r="H4560" i="13" s="1"/>
  <c r="G4561" i="13"/>
  <c r="H4561" i="13" s="1"/>
  <c r="G1886" i="13"/>
  <c r="H1886" i="13" s="1"/>
  <c r="G1887" i="13"/>
  <c r="H1887" i="13" s="1"/>
  <c r="G4562" i="13"/>
  <c r="H4562" i="13" s="1"/>
  <c r="G1888" i="13"/>
  <c r="H1888" i="13" s="1"/>
  <c r="G4563" i="13"/>
  <c r="H4563" i="13" s="1"/>
  <c r="G1889" i="13"/>
  <c r="H1889" i="13" s="1"/>
  <c r="G4564" i="13"/>
  <c r="H4564" i="13" s="1"/>
  <c r="G1890" i="13"/>
  <c r="H1890" i="13" s="1"/>
  <c r="G1891" i="13"/>
  <c r="H1891" i="13" s="1"/>
  <c r="G1892" i="13"/>
  <c r="H1892" i="13" s="1"/>
  <c r="G1893" i="13"/>
  <c r="H1893" i="13" s="1"/>
  <c r="G4565" i="13"/>
  <c r="H4565" i="13" s="1"/>
  <c r="G1894" i="13"/>
  <c r="H1894" i="13" s="1"/>
  <c r="G4566" i="13"/>
  <c r="H4566" i="13" s="1"/>
  <c r="G1895" i="13"/>
  <c r="H1895" i="13" s="1"/>
  <c r="G4567" i="13"/>
  <c r="H4567" i="13" s="1"/>
  <c r="G6501" i="13"/>
  <c r="H6501" i="13" s="1"/>
  <c r="G6502" i="13"/>
  <c r="H6502" i="13" s="1"/>
  <c r="G6503" i="13"/>
  <c r="H6503" i="13" s="1"/>
  <c r="G6504" i="13"/>
  <c r="H6504" i="13" s="1"/>
  <c r="G6505" i="13"/>
  <c r="H6505" i="13" s="1"/>
  <c r="G6506" i="13"/>
  <c r="H6506" i="13" s="1"/>
  <c r="G6507" i="13"/>
  <c r="H6507" i="13" s="1"/>
  <c r="G6508" i="13"/>
  <c r="H6508" i="13" s="1"/>
  <c r="G6509" i="13"/>
  <c r="H6509" i="13" s="1"/>
  <c r="G6510" i="13"/>
  <c r="H6510" i="13" s="1"/>
  <c r="G4568" i="13"/>
  <c r="H4568" i="13" s="1"/>
  <c r="G6511" i="13"/>
  <c r="H6511" i="13" s="1"/>
  <c r="G6512" i="13"/>
  <c r="H6512" i="13" s="1"/>
  <c r="G6513" i="13"/>
  <c r="H6513" i="13" s="1"/>
  <c r="G6514" i="13"/>
  <c r="H6514" i="13" s="1"/>
  <c r="G6515" i="13"/>
  <c r="H6515" i="13" s="1"/>
  <c r="G4569" i="13"/>
  <c r="H4569" i="13" s="1"/>
  <c r="G6516" i="13"/>
  <c r="H6516" i="13" s="1"/>
  <c r="G4570" i="13"/>
  <c r="H4570" i="13" s="1"/>
  <c r="G6517" i="13"/>
  <c r="H6517" i="13" s="1"/>
  <c r="G6518" i="13"/>
  <c r="H6518" i="13" s="1"/>
  <c r="G4571" i="13"/>
  <c r="H4571" i="13" s="1"/>
  <c r="G6519" i="13"/>
  <c r="H6519" i="13" s="1"/>
  <c r="G4572" i="13"/>
  <c r="H4572" i="13" s="1"/>
  <c r="G6520" i="13"/>
  <c r="H6520" i="13" s="1"/>
  <c r="G4573" i="13"/>
  <c r="H4573" i="13" s="1"/>
  <c r="G4574" i="13"/>
  <c r="H4574" i="13" s="1"/>
  <c r="G6521" i="13"/>
  <c r="H6521" i="13" s="1"/>
  <c r="G4575" i="13"/>
  <c r="H4575" i="13" s="1"/>
  <c r="G6522" i="13"/>
  <c r="H6522" i="13" s="1"/>
  <c r="G4576" i="13"/>
  <c r="H4576" i="13" s="1"/>
  <c r="G4577" i="13"/>
  <c r="H4577" i="13" s="1"/>
  <c r="G6523" i="13"/>
  <c r="H6523" i="13" s="1"/>
  <c r="G6524" i="13"/>
  <c r="H6524" i="13" s="1"/>
  <c r="G4578" i="13"/>
  <c r="H4578" i="13" s="1"/>
  <c r="G6525" i="13"/>
  <c r="H6525" i="13" s="1"/>
  <c r="G6526" i="13"/>
  <c r="H6526" i="13" s="1"/>
  <c r="G6527" i="13"/>
  <c r="H6527" i="13" s="1"/>
  <c r="G6528" i="13"/>
  <c r="H6528" i="13" s="1"/>
  <c r="G4579" i="13"/>
  <c r="H4579" i="13" s="1"/>
  <c r="G6529" i="13"/>
  <c r="H6529" i="13" s="1"/>
  <c r="G6530" i="13"/>
  <c r="H6530" i="13" s="1"/>
  <c r="G6531" i="13"/>
  <c r="H6531" i="13" s="1"/>
  <c r="G4580" i="13"/>
  <c r="H4580" i="13" s="1"/>
  <c r="G6532" i="13"/>
  <c r="H6532" i="13" s="1"/>
  <c r="G6533" i="13"/>
  <c r="H6533" i="13" s="1"/>
  <c r="G4581" i="13"/>
  <c r="H4581" i="13" s="1"/>
  <c r="G6534" i="13"/>
  <c r="H6534" i="13" s="1"/>
  <c r="G4582" i="13"/>
  <c r="H4582" i="13" s="1"/>
  <c r="G6535" i="13"/>
  <c r="H6535" i="13" s="1"/>
  <c r="G4583" i="13"/>
  <c r="H4583" i="13" s="1"/>
  <c r="G6536" i="13"/>
  <c r="H6536" i="13" s="1"/>
  <c r="G6537" i="13"/>
  <c r="H6537" i="13" s="1"/>
  <c r="G4584" i="13"/>
  <c r="H4584" i="13" s="1"/>
  <c r="G6538" i="13"/>
  <c r="H6538" i="13" s="1"/>
  <c r="G4585" i="13"/>
  <c r="H4585" i="13" s="1"/>
  <c r="G6539" i="13"/>
  <c r="H6539" i="13" s="1"/>
  <c r="G4586" i="13"/>
  <c r="H4586" i="13" s="1"/>
  <c r="G6540" i="13"/>
  <c r="H6540" i="13" s="1"/>
  <c r="G4587" i="13"/>
  <c r="H4587" i="13" s="1"/>
  <c r="G6541" i="13"/>
  <c r="H6541" i="13" s="1"/>
  <c r="G4588" i="13"/>
  <c r="H4588" i="13" s="1"/>
  <c r="G6542" i="13"/>
  <c r="H6542" i="13" s="1"/>
  <c r="G6543" i="13"/>
  <c r="H6543" i="13" s="1"/>
  <c r="G4589" i="13"/>
  <c r="H4589" i="13" s="1"/>
  <c r="G6544" i="13"/>
  <c r="H6544" i="13" s="1"/>
  <c r="G4590" i="13"/>
  <c r="H4590" i="13" s="1"/>
  <c r="G6545" i="13"/>
  <c r="H6545" i="13" s="1"/>
  <c r="G4591" i="13"/>
  <c r="H4591" i="13" s="1"/>
  <c r="G4592" i="13"/>
  <c r="H4592" i="13" s="1"/>
  <c r="G6546" i="13"/>
  <c r="H6546" i="13" s="1"/>
  <c r="G4593" i="13"/>
  <c r="H4593" i="13" s="1"/>
  <c r="G6547" i="13"/>
  <c r="H6547" i="13" s="1"/>
  <c r="G6548" i="13"/>
  <c r="H6548" i="13" s="1"/>
  <c r="G4594" i="13"/>
  <c r="H4594" i="13" s="1"/>
  <c r="G4595" i="13"/>
  <c r="H4595" i="13" s="1"/>
  <c r="G6549" i="13"/>
  <c r="H6549" i="13" s="1"/>
  <c r="G6550" i="13"/>
  <c r="H6550" i="13" s="1"/>
  <c r="G6551" i="13"/>
  <c r="H6551" i="13" s="1"/>
  <c r="G6552" i="13"/>
  <c r="H6552" i="13" s="1"/>
  <c r="G4596" i="13"/>
  <c r="H4596" i="13" s="1"/>
  <c r="G6553" i="13"/>
  <c r="H6553" i="13" s="1"/>
  <c r="G6554" i="13"/>
  <c r="H6554" i="13" s="1"/>
  <c r="G4597" i="13"/>
  <c r="H4597" i="13" s="1"/>
  <c r="G6555" i="13"/>
  <c r="H6555" i="13" s="1"/>
  <c r="G4598" i="13"/>
  <c r="H4598" i="13" s="1"/>
  <c r="G4599" i="13"/>
  <c r="H4599" i="13" s="1"/>
  <c r="G6556" i="13"/>
  <c r="H6556" i="13" s="1"/>
  <c r="G6557" i="13"/>
  <c r="H6557" i="13" s="1"/>
  <c r="G4600" i="13"/>
  <c r="H4600" i="13" s="1"/>
  <c r="G6558" i="13"/>
  <c r="H6558" i="13" s="1"/>
  <c r="G6559" i="13"/>
  <c r="H6559" i="13" s="1"/>
  <c r="G6560" i="13"/>
  <c r="H6560" i="13" s="1"/>
  <c r="G4601" i="13"/>
  <c r="H4601" i="13" s="1"/>
  <c r="G4602" i="13"/>
  <c r="H4602" i="13" s="1"/>
  <c r="G6561" i="13"/>
  <c r="H6561" i="13" s="1"/>
  <c r="G4603" i="13"/>
  <c r="H4603" i="13" s="1"/>
  <c r="G4604" i="13"/>
  <c r="H4604" i="13" s="1"/>
  <c r="G4605" i="13"/>
  <c r="H4605" i="13" s="1"/>
  <c r="G6562" i="13"/>
  <c r="H6562" i="13" s="1"/>
  <c r="G6563" i="13"/>
  <c r="H6563" i="13" s="1"/>
  <c r="G4606" i="13"/>
  <c r="H4606" i="13" s="1"/>
  <c r="G4607" i="13"/>
  <c r="H4607" i="13" s="1"/>
  <c r="G4608" i="13"/>
  <c r="H4608" i="13" s="1"/>
  <c r="G6564" i="13"/>
  <c r="H6564" i="13" s="1"/>
  <c r="G6565" i="13"/>
  <c r="H6565" i="13" s="1"/>
  <c r="G4609" i="13"/>
  <c r="H4609" i="13" s="1"/>
  <c r="G4610" i="13"/>
  <c r="H4610" i="13" s="1"/>
  <c r="G4611" i="13"/>
  <c r="H4611" i="13" s="1"/>
  <c r="G4612" i="13"/>
  <c r="H4612" i="13" s="1"/>
  <c r="G4613" i="13"/>
  <c r="H4613" i="13" s="1"/>
  <c r="G4614" i="13"/>
  <c r="H4614" i="13" s="1"/>
  <c r="G4615" i="13"/>
  <c r="H4615" i="13" s="1"/>
  <c r="G4616" i="13"/>
  <c r="H4616" i="13" s="1"/>
  <c r="G4617" i="13"/>
  <c r="H4617" i="13" s="1"/>
  <c r="G4618" i="13"/>
  <c r="H4618" i="13" s="1"/>
  <c r="G4619" i="13"/>
  <c r="H4619" i="13" s="1"/>
  <c r="G1896" i="13"/>
  <c r="H1896" i="13" s="1"/>
  <c r="G1897" i="13"/>
  <c r="H1897" i="13" s="1"/>
  <c r="G1898" i="13"/>
  <c r="H1898" i="13" s="1"/>
  <c r="G1899" i="13"/>
  <c r="H1899" i="13" s="1"/>
  <c r="G1900" i="13"/>
  <c r="H1900" i="13" s="1"/>
  <c r="G1901" i="13"/>
  <c r="H1901" i="13" s="1"/>
  <c r="G4620" i="13"/>
  <c r="H4620" i="13" s="1"/>
  <c r="G1902" i="13"/>
  <c r="H1902" i="13" s="1"/>
  <c r="G1903" i="13"/>
  <c r="H1903" i="13" s="1"/>
  <c r="G1904" i="13"/>
  <c r="H1904" i="13" s="1"/>
  <c r="G1905" i="13"/>
  <c r="H1905" i="13" s="1"/>
  <c r="G1906" i="13"/>
  <c r="H1906" i="13" s="1"/>
  <c r="G4621" i="13"/>
  <c r="H4621" i="13" s="1"/>
  <c r="G1907" i="13"/>
  <c r="H1907" i="13" s="1"/>
  <c r="G4622" i="13"/>
  <c r="H4622" i="13" s="1"/>
  <c r="G1908" i="13"/>
  <c r="H1908" i="13" s="1"/>
  <c r="G1909" i="13"/>
  <c r="H1909" i="13" s="1"/>
  <c r="G1910" i="13"/>
  <c r="H1910" i="13" s="1"/>
  <c r="G1911" i="13"/>
  <c r="H1911" i="13" s="1"/>
  <c r="G1912" i="13"/>
  <c r="H1912" i="13" s="1"/>
  <c r="G1913" i="13"/>
  <c r="H1913" i="13" s="1"/>
  <c r="G4623" i="13"/>
  <c r="H4623" i="13" s="1"/>
  <c r="G1914" i="13"/>
  <c r="H1914" i="13" s="1"/>
  <c r="G1915" i="13"/>
  <c r="H1915" i="13" s="1"/>
  <c r="G6566" i="13"/>
  <c r="H6566" i="13" s="1"/>
  <c r="G6567" i="13"/>
  <c r="H6567" i="13" s="1"/>
  <c r="G6568" i="13"/>
  <c r="H6568" i="13" s="1"/>
  <c r="G1916" i="13"/>
  <c r="H1916" i="13" s="1"/>
  <c r="G6569" i="13"/>
  <c r="H6569" i="13" s="1"/>
  <c r="G6570" i="13"/>
  <c r="H6570" i="13" s="1"/>
  <c r="G6571" i="13"/>
  <c r="H6571" i="13" s="1"/>
  <c r="G6572" i="13"/>
  <c r="H6572" i="13" s="1"/>
  <c r="G6573" i="13"/>
  <c r="H6573" i="13" s="1"/>
  <c r="G6574" i="13"/>
  <c r="H6574" i="13" s="1"/>
  <c r="G6575" i="13"/>
  <c r="H6575" i="13" s="1"/>
  <c r="G1917" i="13"/>
  <c r="H1917" i="13" s="1"/>
  <c r="G6576" i="13"/>
  <c r="H6576" i="13" s="1"/>
  <c r="G1918" i="13"/>
  <c r="H1918" i="13" s="1"/>
  <c r="G6577" i="13"/>
  <c r="H6577" i="13" s="1"/>
  <c r="G1919" i="13"/>
  <c r="H1919" i="13" s="1"/>
  <c r="G6578" i="13"/>
  <c r="H6578" i="13" s="1"/>
  <c r="G6579" i="13"/>
  <c r="H6579" i="13" s="1"/>
  <c r="G6580" i="13"/>
  <c r="H6580" i="13" s="1"/>
  <c r="G6581" i="13"/>
  <c r="H6581" i="13" s="1"/>
  <c r="G6582" i="13"/>
  <c r="H6582" i="13" s="1"/>
  <c r="G6583" i="13"/>
  <c r="H6583" i="13" s="1"/>
  <c r="G6584" i="13"/>
  <c r="H6584" i="13" s="1"/>
  <c r="G6585" i="13"/>
  <c r="H6585" i="13" s="1"/>
  <c r="G1920" i="13"/>
  <c r="H1920" i="13" s="1"/>
  <c r="G6586" i="13"/>
  <c r="H6586" i="13" s="1"/>
  <c r="G6587" i="13"/>
  <c r="H6587" i="13" s="1"/>
  <c r="G6588" i="13"/>
  <c r="H6588" i="13" s="1"/>
  <c r="G6589" i="13"/>
  <c r="H6589" i="13" s="1"/>
  <c r="G6590" i="13"/>
  <c r="H6590" i="13" s="1"/>
  <c r="G6591" i="13"/>
  <c r="H6591" i="13" s="1"/>
  <c r="G6592" i="13"/>
  <c r="H6592" i="13" s="1"/>
  <c r="G6593" i="13"/>
  <c r="H6593" i="13" s="1"/>
  <c r="G6594" i="13"/>
  <c r="H6594" i="13" s="1"/>
  <c r="G6595" i="13"/>
  <c r="H6595" i="13" s="1"/>
  <c r="G6596" i="13"/>
  <c r="H6596" i="13" s="1"/>
  <c r="G6597" i="13"/>
  <c r="H6597" i="13" s="1"/>
  <c r="G1921" i="13"/>
  <c r="H1921" i="13" s="1"/>
  <c r="G1922" i="13"/>
  <c r="H1922" i="13" s="1"/>
  <c r="G1923" i="13"/>
  <c r="H1923" i="13" s="1"/>
  <c r="G1924" i="13"/>
  <c r="H1924" i="13" s="1"/>
  <c r="G1925" i="13"/>
  <c r="H1925" i="13" s="1"/>
  <c r="G1926" i="13"/>
  <c r="H1926" i="13" s="1"/>
  <c r="G1927" i="13"/>
  <c r="H1927" i="13" s="1"/>
  <c r="G1928" i="13"/>
  <c r="H1928" i="13" s="1"/>
  <c r="G1929" i="13"/>
  <c r="H1929" i="13" s="1"/>
  <c r="G1930" i="13"/>
  <c r="H1930" i="13" s="1"/>
  <c r="G1931" i="13"/>
  <c r="H1931" i="13" s="1"/>
  <c r="G1932" i="13"/>
  <c r="H1932" i="13" s="1"/>
  <c r="G1933" i="13"/>
  <c r="H1933" i="13" s="1"/>
  <c r="G1934" i="13"/>
  <c r="H1934" i="13" s="1"/>
  <c r="G1935" i="13"/>
  <c r="H1935" i="13" s="1"/>
  <c r="G6598" i="13"/>
  <c r="H6598" i="13" s="1"/>
  <c r="G8109" i="13"/>
  <c r="H8109" i="13" s="1"/>
  <c r="G6599" i="13"/>
  <c r="H6599" i="13" s="1"/>
  <c r="G6600" i="13"/>
  <c r="H6600" i="13" s="1"/>
  <c r="G6601" i="13"/>
  <c r="H6601" i="13" s="1"/>
  <c r="G6602" i="13"/>
  <c r="H6602" i="13" s="1"/>
  <c r="G1936" i="13"/>
  <c r="H1936" i="13" s="1"/>
  <c r="G6603" i="13"/>
  <c r="H6603" i="13" s="1"/>
  <c r="G6604" i="13"/>
  <c r="H6604" i="13" s="1"/>
  <c r="G6605" i="13"/>
  <c r="H6605" i="13" s="1"/>
  <c r="G6606" i="13"/>
  <c r="H6606" i="13" s="1"/>
  <c r="G6607" i="13"/>
  <c r="H6607" i="13" s="1"/>
  <c r="G6608" i="13"/>
  <c r="H6608" i="13" s="1"/>
  <c r="G6609" i="13"/>
  <c r="H6609" i="13" s="1"/>
  <c r="G6610" i="13"/>
  <c r="H6610" i="13" s="1"/>
  <c r="G6611" i="13"/>
  <c r="H6611" i="13" s="1"/>
  <c r="G6612" i="13"/>
  <c r="H6612" i="13" s="1"/>
  <c r="G6613" i="13"/>
  <c r="H6613" i="13" s="1"/>
  <c r="G4624" i="13"/>
  <c r="H4624" i="13" s="1"/>
  <c r="G4625" i="13"/>
  <c r="H4625" i="13" s="1"/>
  <c r="G6614" i="13"/>
  <c r="H6614" i="13" s="1"/>
  <c r="G6615" i="13"/>
  <c r="H6615" i="13" s="1"/>
  <c r="G6616" i="13"/>
  <c r="H6616" i="13" s="1"/>
  <c r="G6617" i="13"/>
  <c r="H6617" i="13" s="1"/>
  <c r="G6618" i="13"/>
  <c r="H6618" i="13" s="1"/>
  <c r="G6619" i="13"/>
  <c r="H6619" i="13" s="1"/>
  <c r="G6620" i="13"/>
  <c r="H6620" i="13" s="1"/>
  <c r="G6621" i="13"/>
  <c r="H6621" i="13" s="1"/>
  <c r="G6622" i="13"/>
  <c r="H6622" i="13" s="1"/>
  <c r="G6623" i="13"/>
  <c r="H6623" i="13" s="1"/>
  <c r="G6624" i="13"/>
  <c r="H6624" i="13" s="1"/>
  <c r="G6625" i="13"/>
  <c r="H6625" i="13" s="1"/>
  <c r="G6626" i="13"/>
  <c r="H6626" i="13" s="1"/>
  <c r="G6627" i="13"/>
  <c r="H6627" i="13" s="1"/>
  <c r="G6628" i="13"/>
  <c r="H6628" i="13" s="1"/>
  <c r="G6629" i="13"/>
  <c r="H6629" i="13" s="1"/>
  <c r="G6630" i="13"/>
  <c r="H6630" i="13" s="1"/>
  <c r="G6631" i="13"/>
  <c r="H6631" i="13" s="1"/>
  <c r="G6632" i="13"/>
  <c r="H6632" i="13" s="1"/>
  <c r="G6633" i="13"/>
  <c r="H6633" i="13" s="1"/>
  <c r="G6634" i="13"/>
  <c r="H6634" i="13" s="1"/>
  <c r="G6635" i="13"/>
  <c r="H6635" i="13" s="1"/>
  <c r="G6636" i="13"/>
  <c r="H6636" i="13" s="1"/>
  <c r="G1937" i="13"/>
  <c r="H1937" i="13" s="1"/>
  <c r="G6637" i="13"/>
  <c r="H6637" i="13" s="1"/>
  <c r="G6638" i="13"/>
  <c r="H6638" i="13" s="1"/>
  <c r="G6639" i="13"/>
  <c r="H6639" i="13" s="1"/>
  <c r="G6640" i="13"/>
  <c r="H6640" i="13" s="1"/>
  <c r="G6641" i="13"/>
  <c r="H6641" i="13" s="1"/>
  <c r="G6642" i="13"/>
  <c r="H6642" i="13" s="1"/>
  <c r="G6643" i="13"/>
  <c r="H6643" i="13" s="1"/>
  <c r="G6644" i="13"/>
  <c r="H6644" i="13" s="1"/>
  <c r="G6645" i="13"/>
  <c r="H6645" i="13" s="1"/>
  <c r="G6646" i="13"/>
  <c r="H6646" i="13" s="1"/>
  <c r="G6647" i="13"/>
  <c r="H6647" i="13" s="1"/>
  <c r="G6648" i="13"/>
  <c r="H6648" i="13" s="1"/>
  <c r="G6649" i="13"/>
  <c r="H6649" i="13" s="1"/>
  <c r="G6650" i="13"/>
  <c r="H6650" i="13" s="1"/>
  <c r="G6651" i="13"/>
  <c r="H6651" i="13" s="1"/>
  <c r="G6652" i="13"/>
  <c r="H6652" i="13" s="1"/>
  <c r="G6653" i="13"/>
  <c r="H6653" i="13" s="1"/>
  <c r="G4626" i="13"/>
  <c r="H4626" i="13" s="1"/>
  <c r="G6654" i="13"/>
  <c r="H6654" i="13" s="1"/>
  <c r="G4627" i="13"/>
  <c r="H4627" i="13" s="1"/>
  <c r="G6655" i="13"/>
  <c r="H6655" i="13" s="1"/>
  <c r="G6656" i="13"/>
  <c r="H6656" i="13" s="1"/>
  <c r="G6657" i="13"/>
  <c r="H6657" i="13" s="1"/>
  <c r="G1938" i="13"/>
  <c r="H1938" i="13" s="1"/>
  <c r="G1939" i="13"/>
  <c r="H1939" i="13" s="1"/>
  <c r="G1940" i="13"/>
  <c r="H1940" i="13" s="1"/>
  <c r="G1941" i="13"/>
  <c r="H1941" i="13" s="1"/>
  <c r="G1942" i="13"/>
  <c r="H1942" i="13" s="1"/>
  <c r="G6658" i="13"/>
  <c r="H6658" i="13" s="1"/>
  <c r="G6659" i="13"/>
  <c r="H6659" i="13" s="1"/>
  <c r="G6660" i="13"/>
  <c r="H6660" i="13" s="1"/>
  <c r="G6661" i="13"/>
  <c r="H6661" i="13" s="1"/>
  <c r="G6662" i="13"/>
  <c r="H6662" i="13" s="1"/>
  <c r="G6663" i="13"/>
  <c r="H6663" i="13" s="1"/>
  <c r="G6664" i="13"/>
  <c r="H6664" i="13" s="1"/>
  <c r="G6665" i="13"/>
  <c r="H6665" i="13" s="1"/>
  <c r="G6666" i="13"/>
  <c r="H6666" i="13" s="1"/>
  <c r="G6667" i="13"/>
  <c r="H6667" i="13" s="1"/>
  <c r="G1943" i="13"/>
  <c r="H1943" i="13" s="1"/>
  <c r="G1944" i="13"/>
  <c r="H1944" i="13" s="1"/>
  <c r="G1945" i="13"/>
  <c r="H1945" i="13" s="1"/>
  <c r="G1946" i="13"/>
  <c r="H1946" i="13" s="1"/>
  <c r="G1947" i="13"/>
  <c r="H1947" i="13" s="1"/>
  <c r="G1948" i="13"/>
  <c r="H1948" i="13" s="1"/>
  <c r="G1949" i="13"/>
  <c r="H1949" i="13" s="1"/>
  <c r="G1950" i="13"/>
  <c r="H1950" i="13" s="1"/>
  <c r="G1951" i="13"/>
  <c r="H1951" i="13" s="1"/>
  <c r="G1952" i="13"/>
  <c r="H1952" i="13" s="1"/>
  <c r="G1953" i="13"/>
  <c r="H1953" i="13" s="1"/>
  <c r="G1954" i="13"/>
  <c r="H1954" i="13" s="1"/>
  <c r="G1955" i="13"/>
  <c r="H1955" i="13" s="1"/>
  <c r="G1956" i="13"/>
  <c r="H1956" i="13" s="1"/>
  <c r="G1957" i="13"/>
  <c r="H1957" i="13" s="1"/>
  <c r="G1958" i="13"/>
  <c r="H1958" i="13" s="1"/>
  <c r="G1959" i="13"/>
  <c r="H1959" i="13" s="1"/>
  <c r="G1960" i="13"/>
  <c r="H1960" i="13" s="1"/>
  <c r="G1961" i="13"/>
  <c r="H1961" i="13" s="1"/>
  <c r="G1962" i="13"/>
  <c r="H1962" i="13" s="1"/>
  <c r="G1963" i="13"/>
  <c r="H1963" i="13" s="1"/>
  <c r="G6668" i="13"/>
  <c r="H6668" i="13" s="1"/>
  <c r="G6669" i="13"/>
  <c r="H6669" i="13" s="1"/>
  <c r="G1964" i="13"/>
  <c r="H1964" i="13" s="1"/>
  <c r="G6670" i="13"/>
  <c r="H6670" i="13" s="1"/>
  <c r="G1965" i="13"/>
  <c r="H1965" i="13" s="1"/>
  <c r="G1966" i="13"/>
  <c r="H1966" i="13" s="1"/>
  <c r="G1967" i="13"/>
  <c r="H1967" i="13" s="1"/>
  <c r="G1968" i="13"/>
  <c r="H1968" i="13" s="1"/>
  <c r="G6671" i="13"/>
  <c r="H6671" i="13" s="1"/>
  <c r="G6672" i="13"/>
  <c r="H6672" i="13" s="1"/>
  <c r="G6673" i="13"/>
  <c r="H6673" i="13" s="1"/>
  <c r="G1969" i="13"/>
  <c r="H1969" i="13" s="1"/>
  <c r="G1970" i="13"/>
  <c r="H1970" i="13" s="1"/>
  <c r="G1971" i="13"/>
  <c r="H1971" i="13" s="1"/>
  <c r="G1972" i="13"/>
  <c r="H1972" i="13" s="1"/>
  <c r="G1973" i="13"/>
  <c r="H1973" i="13" s="1"/>
  <c r="G1974" i="13"/>
  <c r="H1974" i="13" s="1"/>
  <c r="G6674" i="13"/>
  <c r="H6674" i="13" s="1"/>
  <c r="G6675" i="13"/>
  <c r="H6675" i="13" s="1"/>
  <c r="G6676" i="13"/>
  <c r="H6676" i="13" s="1"/>
  <c r="G6677" i="13"/>
  <c r="H6677" i="13" s="1"/>
  <c r="G6678" i="13"/>
  <c r="H6678" i="13" s="1"/>
  <c r="G6679" i="13"/>
  <c r="H6679" i="13" s="1"/>
  <c r="G6680" i="13"/>
  <c r="H6680" i="13" s="1"/>
  <c r="G6681" i="13"/>
  <c r="H6681" i="13" s="1"/>
  <c r="G6682" i="13"/>
  <c r="H6682" i="13" s="1"/>
  <c r="G6683" i="13"/>
  <c r="H6683" i="13" s="1"/>
  <c r="G6684" i="13"/>
  <c r="H6684" i="13" s="1"/>
  <c r="G6685" i="13"/>
  <c r="H6685" i="13" s="1"/>
  <c r="G6686" i="13"/>
  <c r="H6686" i="13" s="1"/>
  <c r="G6687" i="13"/>
  <c r="H6687" i="13" s="1"/>
  <c r="G6688" i="13"/>
  <c r="H6688" i="13" s="1"/>
  <c r="G6689" i="13"/>
  <c r="H6689" i="13" s="1"/>
  <c r="G6690" i="13"/>
  <c r="H6690" i="13" s="1"/>
  <c r="G6691" i="13"/>
  <c r="H6691" i="13" s="1"/>
  <c r="G1975" i="13"/>
  <c r="H1975" i="13" s="1"/>
  <c r="G4628" i="13"/>
  <c r="H4628" i="13" s="1"/>
  <c r="G6692" i="13"/>
  <c r="H6692" i="13" s="1"/>
  <c r="G6693" i="13"/>
  <c r="H6693" i="13" s="1"/>
  <c r="G6694" i="13"/>
  <c r="H6694" i="13" s="1"/>
  <c r="G6695" i="13"/>
  <c r="H6695" i="13" s="1"/>
  <c r="G6696" i="13"/>
  <c r="H6696" i="13" s="1"/>
  <c r="G6697" i="13"/>
  <c r="H6697" i="13" s="1"/>
  <c r="G6698" i="13"/>
  <c r="H6698" i="13" s="1"/>
  <c r="G6699" i="13"/>
  <c r="H6699" i="13" s="1"/>
  <c r="G6700" i="13"/>
  <c r="H6700" i="13" s="1"/>
  <c r="G6701" i="13"/>
  <c r="H6701" i="13" s="1"/>
  <c r="G6702" i="13"/>
  <c r="H6702" i="13" s="1"/>
  <c r="G6703" i="13"/>
  <c r="H6703" i="13" s="1"/>
  <c r="G6704" i="13"/>
  <c r="H6704" i="13" s="1"/>
  <c r="G6705" i="13"/>
  <c r="H6705" i="13" s="1"/>
  <c r="G6706" i="13"/>
  <c r="H6706" i="13" s="1"/>
  <c r="G6707" i="13"/>
  <c r="H6707" i="13" s="1"/>
  <c r="G6708" i="13"/>
  <c r="H6708" i="13" s="1"/>
  <c r="G6709" i="13"/>
  <c r="H6709" i="13" s="1"/>
  <c r="G6710" i="13"/>
  <c r="H6710" i="13" s="1"/>
  <c r="G6711" i="13"/>
  <c r="H6711" i="13" s="1"/>
  <c r="G4629" i="13"/>
  <c r="H4629" i="13" s="1"/>
  <c r="G6712" i="13"/>
  <c r="H6712" i="13" s="1"/>
  <c r="G6713" i="13"/>
  <c r="H6713" i="13" s="1"/>
  <c r="G6714" i="13"/>
  <c r="H6714" i="13" s="1"/>
  <c r="G1976" i="13"/>
  <c r="H1976" i="13" s="1"/>
  <c r="G6715" i="13"/>
  <c r="H6715" i="13" s="1"/>
  <c r="G1977" i="13"/>
  <c r="H1977" i="13" s="1"/>
  <c r="G1978" i="13"/>
  <c r="H1978" i="13" s="1"/>
  <c r="G6716" i="13"/>
  <c r="H6716" i="13" s="1"/>
  <c r="G6717" i="13"/>
  <c r="H6717" i="13" s="1"/>
  <c r="G6718" i="13"/>
  <c r="H6718" i="13" s="1"/>
  <c r="G6719" i="13"/>
  <c r="H6719" i="13" s="1"/>
  <c r="G4630" i="13"/>
  <c r="H4630" i="13" s="1"/>
  <c r="G6720" i="13"/>
  <c r="H6720" i="13" s="1"/>
  <c r="G6721" i="13"/>
  <c r="H6721" i="13" s="1"/>
  <c r="G6722" i="13"/>
  <c r="H6722" i="13" s="1"/>
  <c r="G4631" i="13"/>
  <c r="H4631" i="13" s="1"/>
  <c r="G4632" i="13"/>
  <c r="H4632" i="13" s="1"/>
  <c r="G1979" i="13"/>
  <c r="H1979" i="13" s="1"/>
  <c r="G1980" i="13"/>
  <c r="H1980" i="13" s="1"/>
  <c r="G1981" i="13"/>
  <c r="H1981" i="13" s="1"/>
  <c r="G1982" i="13"/>
  <c r="H1982" i="13" s="1"/>
  <c r="G1983" i="13"/>
  <c r="H1983" i="13" s="1"/>
  <c r="G1984" i="13"/>
  <c r="H1984" i="13" s="1"/>
  <c r="G1985" i="13"/>
  <c r="H1985" i="13" s="1"/>
  <c r="G1986" i="13"/>
  <c r="H1986" i="13" s="1"/>
  <c r="G1987" i="13"/>
  <c r="H1987" i="13" s="1"/>
  <c r="G1988" i="13"/>
  <c r="H1988" i="13" s="1"/>
  <c r="G1989" i="13"/>
  <c r="H1989" i="13" s="1"/>
  <c r="G1990" i="13"/>
  <c r="H1990" i="13" s="1"/>
  <c r="G1991" i="13"/>
  <c r="H1991" i="13" s="1"/>
  <c r="G1992" i="13"/>
  <c r="H1992" i="13" s="1"/>
  <c r="G1993" i="13"/>
  <c r="H1993" i="13" s="1"/>
  <c r="G1994" i="13"/>
  <c r="H1994" i="13" s="1"/>
  <c r="G1995" i="13"/>
  <c r="H1995" i="13" s="1"/>
  <c r="G1996" i="13"/>
  <c r="H1996" i="13" s="1"/>
  <c r="G1997" i="13"/>
  <c r="H1997" i="13" s="1"/>
  <c r="G1998" i="13"/>
  <c r="H1998" i="13" s="1"/>
  <c r="G1999" i="13"/>
  <c r="H1999" i="13" s="1"/>
  <c r="G2000" i="13"/>
  <c r="H2000" i="13" s="1"/>
  <c r="G2001" i="13"/>
  <c r="H2001" i="13" s="1"/>
  <c r="G2002" i="13"/>
  <c r="H2002" i="13" s="1"/>
  <c r="G2003" i="13"/>
  <c r="H2003" i="13" s="1"/>
  <c r="G2004" i="13"/>
  <c r="H2004" i="13" s="1"/>
  <c r="G2005" i="13"/>
  <c r="H2005" i="13" s="1"/>
  <c r="G2006" i="13"/>
  <c r="H2006" i="13" s="1"/>
  <c r="G2007" i="13"/>
  <c r="H2007" i="13" s="1"/>
  <c r="G2008" i="13"/>
  <c r="H2008" i="13" s="1"/>
  <c r="G2009" i="13"/>
  <c r="H2009" i="13" s="1"/>
  <c r="G6723" i="13"/>
  <c r="H6723" i="13" s="1"/>
  <c r="G6724" i="13"/>
  <c r="H6724" i="13" s="1"/>
  <c r="G6725" i="13"/>
  <c r="H6725" i="13" s="1"/>
  <c r="G6726" i="13"/>
  <c r="H6726" i="13" s="1"/>
  <c r="G6727" i="13"/>
  <c r="H6727" i="13" s="1"/>
  <c r="G6728" i="13"/>
  <c r="H6728" i="13" s="1"/>
  <c r="G2010" i="13"/>
  <c r="H2010" i="13" s="1"/>
  <c r="G2011" i="13"/>
  <c r="H2011" i="13" s="1"/>
  <c r="G2012" i="13"/>
  <c r="H2012" i="13" s="1"/>
  <c r="G2013" i="13"/>
  <c r="H2013" i="13" s="1"/>
  <c r="G2014" i="13"/>
  <c r="H2014" i="13" s="1"/>
  <c r="G2015" i="13"/>
  <c r="H2015" i="13" s="1"/>
  <c r="G2016" i="13"/>
  <c r="H2016" i="13" s="1"/>
  <c r="G6729" i="13"/>
  <c r="H6729" i="13" s="1"/>
  <c r="G6730" i="13"/>
  <c r="H6730" i="13" s="1"/>
  <c r="G6731" i="13"/>
  <c r="H6731" i="13" s="1"/>
  <c r="G6732" i="13"/>
  <c r="H6732" i="13" s="1"/>
  <c r="G6733" i="13"/>
  <c r="H6733" i="13" s="1"/>
  <c r="G6734" i="13"/>
  <c r="H6734" i="13" s="1"/>
  <c r="G2017" i="13"/>
  <c r="H2017" i="13" s="1"/>
  <c r="G2018" i="13"/>
  <c r="H2018" i="13" s="1"/>
  <c r="G2019" i="13"/>
  <c r="H2019" i="13" s="1"/>
  <c r="G2020" i="13"/>
  <c r="H2020" i="13" s="1"/>
  <c r="G2021" i="13"/>
  <c r="H2021" i="13" s="1"/>
  <c r="G2022" i="13"/>
  <c r="H2022" i="13" s="1"/>
  <c r="G2023" i="13"/>
  <c r="H2023" i="13" s="1"/>
  <c r="G2024" i="13"/>
  <c r="H2024" i="13" s="1"/>
  <c r="G2025" i="13"/>
  <c r="H2025" i="13" s="1"/>
  <c r="G2026" i="13"/>
  <c r="H2026" i="13" s="1"/>
  <c r="G2027" i="13"/>
  <c r="H2027" i="13" s="1"/>
  <c r="G2028" i="13"/>
  <c r="H2028" i="13" s="1"/>
  <c r="G2029" i="13"/>
  <c r="H2029" i="13" s="1"/>
  <c r="G2030" i="13"/>
  <c r="H2030" i="13" s="1"/>
  <c r="G2031" i="13"/>
  <c r="H2031" i="13" s="1"/>
  <c r="G2032" i="13"/>
  <c r="H2032" i="13" s="1"/>
  <c r="G2033" i="13"/>
  <c r="H2033" i="13" s="1"/>
  <c r="G2034" i="13"/>
  <c r="H2034" i="13" s="1"/>
  <c r="G2035" i="13"/>
  <c r="H2035" i="13" s="1"/>
  <c r="G2036" i="13"/>
  <c r="H2036" i="13" s="1"/>
  <c r="G2037" i="13"/>
  <c r="H2037" i="13" s="1"/>
  <c r="G2038" i="13"/>
  <c r="H2038" i="13" s="1"/>
  <c r="G2039" i="13"/>
  <c r="H2039" i="13" s="1"/>
  <c r="G2040" i="13"/>
  <c r="H2040" i="13" s="1"/>
  <c r="G2041" i="13"/>
  <c r="H2041" i="13" s="1"/>
  <c r="G2042" i="13"/>
  <c r="H2042" i="13" s="1"/>
  <c r="G2043" i="13"/>
  <c r="H2043" i="13" s="1"/>
  <c r="G2044" i="13"/>
  <c r="H2044" i="13" s="1"/>
  <c r="G2045" i="13"/>
  <c r="H2045" i="13" s="1"/>
  <c r="G2046" i="13"/>
  <c r="H2046" i="13" s="1"/>
  <c r="G2047" i="13"/>
  <c r="H2047" i="13" s="1"/>
  <c r="G2048" i="13"/>
  <c r="H2048" i="13" s="1"/>
  <c r="G2049" i="13"/>
  <c r="H2049" i="13" s="1"/>
  <c r="G2050" i="13"/>
  <c r="H2050" i="13" s="1"/>
  <c r="G4633" i="13"/>
  <c r="H4633" i="13" s="1"/>
  <c r="G4634" i="13"/>
  <c r="H4634" i="13" s="1"/>
  <c r="G4635" i="13"/>
  <c r="H4635" i="13" s="1"/>
  <c r="G4636" i="13"/>
  <c r="H4636" i="13" s="1"/>
  <c r="G4637" i="13"/>
  <c r="H4637" i="13" s="1"/>
  <c r="G4638" i="13"/>
  <c r="H4638" i="13" s="1"/>
  <c r="G4639" i="13"/>
  <c r="H4639" i="13" s="1"/>
  <c r="G4640" i="13"/>
  <c r="H4640" i="13" s="1"/>
  <c r="G4641" i="13"/>
  <c r="H4641" i="13" s="1"/>
  <c r="G2051" i="13"/>
  <c r="H2051" i="13" s="1"/>
  <c r="G2052" i="13"/>
  <c r="H2052" i="13" s="1"/>
  <c r="G2053" i="13"/>
  <c r="H2053" i="13" s="1"/>
  <c r="G2054" i="13"/>
  <c r="H2054" i="13" s="1"/>
  <c r="G2055" i="13"/>
  <c r="H2055" i="13" s="1"/>
  <c r="G2056" i="13"/>
  <c r="H2056" i="13" s="1"/>
  <c r="G2057" i="13"/>
  <c r="H2057" i="13" s="1"/>
  <c r="G2058" i="13"/>
  <c r="H2058" i="13" s="1"/>
  <c r="G8110" i="13"/>
  <c r="H8110" i="13" s="1"/>
  <c r="G8111" i="13"/>
  <c r="H8111" i="13" s="1"/>
  <c r="G2059" i="13"/>
  <c r="H2059" i="13" s="1"/>
  <c r="G2060" i="13"/>
  <c r="H2060" i="13" s="1"/>
  <c r="G2061" i="13"/>
  <c r="H2061" i="13" s="1"/>
  <c r="G2062" i="13"/>
  <c r="H2062" i="13" s="1"/>
  <c r="G2063" i="13"/>
  <c r="H2063" i="13" s="1"/>
  <c r="G2064" i="13"/>
  <c r="H2064" i="13" s="1"/>
  <c r="G2065" i="13"/>
  <c r="H2065" i="13" s="1"/>
  <c r="G2066" i="13"/>
  <c r="H2066" i="13" s="1"/>
  <c r="G2067" i="13"/>
  <c r="H2067" i="13" s="1"/>
  <c r="G2068" i="13"/>
  <c r="H2068" i="13" s="1"/>
  <c r="G2069" i="13"/>
  <c r="H2069" i="13" s="1"/>
  <c r="G2070" i="13"/>
  <c r="H2070" i="13" s="1"/>
  <c r="G2071" i="13"/>
  <c r="H2071" i="13" s="1"/>
  <c r="G2072" i="13"/>
  <c r="H2072" i="13" s="1"/>
  <c r="G2073" i="13"/>
  <c r="H2073" i="13" s="1"/>
  <c r="G2074" i="13"/>
  <c r="H2074" i="13" s="1"/>
  <c r="G2075" i="13"/>
  <c r="H2075" i="13" s="1"/>
  <c r="G2076" i="13"/>
  <c r="H2076" i="13" s="1"/>
  <c r="G4642" i="13"/>
  <c r="H4642" i="13" s="1"/>
  <c r="G2077" i="13"/>
  <c r="H2077" i="13" s="1"/>
  <c r="G2078" i="13"/>
  <c r="H2078" i="13" s="1"/>
  <c r="G2079" i="13"/>
  <c r="H2079" i="13" s="1"/>
  <c r="G6735" i="13"/>
  <c r="H6735" i="13" s="1"/>
  <c r="G6736" i="13"/>
  <c r="H6736" i="13" s="1"/>
  <c r="G6737" i="13"/>
  <c r="H6737" i="13" s="1"/>
  <c r="G2080" i="13"/>
  <c r="H2080" i="13" s="1"/>
  <c r="G6738" i="13"/>
  <c r="H6738" i="13" s="1"/>
  <c r="G2081" i="13"/>
  <c r="H2081" i="13" s="1"/>
  <c r="G2082" i="13"/>
  <c r="H2082" i="13" s="1"/>
  <c r="G6739" i="13"/>
  <c r="H6739" i="13" s="1"/>
  <c r="G2083" i="13"/>
  <c r="H2083" i="13" s="1"/>
  <c r="G6740" i="13"/>
  <c r="H6740" i="13" s="1"/>
  <c r="G6741" i="13"/>
  <c r="H6741" i="13" s="1"/>
  <c r="G2084" i="13"/>
  <c r="H2084" i="13" s="1"/>
  <c r="G2085" i="13"/>
  <c r="H2085" i="13" s="1"/>
  <c r="G6742" i="13"/>
  <c r="H6742" i="13" s="1"/>
  <c r="G6743" i="13"/>
  <c r="H6743" i="13" s="1"/>
  <c r="G2086" i="13"/>
  <c r="H2086" i="13" s="1"/>
  <c r="G6744" i="13"/>
  <c r="H6744" i="13" s="1"/>
  <c r="G2087" i="13"/>
  <c r="H2087" i="13" s="1"/>
  <c r="G2088" i="13"/>
  <c r="H2088" i="13" s="1"/>
  <c r="G6745" i="13"/>
  <c r="H6745" i="13" s="1"/>
  <c r="G2089" i="13"/>
  <c r="H2089" i="13" s="1"/>
  <c r="G2090" i="13"/>
  <c r="H2090" i="13" s="1"/>
  <c r="G2091" i="13"/>
  <c r="H2091" i="13" s="1"/>
  <c r="G6746" i="13"/>
  <c r="H6746" i="13" s="1"/>
  <c r="G2092" i="13"/>
  <c r="H2092" i="13" s="1"/>
  <c r="G6747" i="13"/>
  <c r="H6747" i="13" s="1"/>
  <c r="G2093" i="13"/>
  <c r="H2093" i="13" s="1"/>
  <c r="G2094" i="13"/>
  <c r="H2094" i="13" s="1"/>
  <c r="G6748" i="13"/>
  <c r="H6748" i="13" s="1"/>
  <c r="G2095" i="13"/>
  <c r="H2095" i="13" s="1"/>
  <c r="G2096" i="13"/>
  <c r="H2096" i="13" s="1"/>
  <c r="G6749" i="13"/>
  <c r="H6749" i="13" s="1"/>
  <c r="G2097" i="13"/>
  <c r="H2097" i="13" s="1"/>
  <c r="G6750" i="13"/>
  <c r="H6750" i="13" s="1"/>
  <c r="G2098" i="13"/>
  <c r="H2098" i="13" s="1"/>
  <c r="G2099" i="13"/>
  <c r="H2099" i="13" s="1"/>
  <c r="G6751" i="13"/>
  <c r="H6751" i="13" s="1"/>
  <c r="G2100" i="13"/>
  <c r="H2100" i="13" s="1"/>
  <c r="G2101" i="13"/>
  <c r="H2101" i="13" s="1"/>
  <c r="G6752" i="13"/>
  <c r="H6752" i="13" s="1"/>
  <c r="G2102" i="13"/>
  <c r="H2102" i="13" s="1"/>
  <c r="G6753" i="13"/>
  <c r="H6753" i="13" s="1"/>
  <c r="G2103" i="13"/>
  <c r="H2103" i="13" s="1"/>
  <c r="G2104" i="13"/>
  <c r="H2104" i="13" s="1"/>
  <c r="G2105" i="13"/>
  <c r="H2105" i="13" s="1"/>
  <c r="G6754" i="13"/>
  <c r="H6754" i="13" s="1"/>
  <c r="G2106" i="13"/>
  <c r="H2106" i="13" s="1"/>
  <c r="G6755" i="13"/>
  <c r="H6755" i="13" s="1"/>
  <c r="G2107" i="13"/>
  <c r="H2107" i="13" s="1"/>
  <c r="G2108" i="13"/>
  <c r="H2108" i="13" s="1"/>
  <c r="G6756" i="13"/>
  <c r="H6756" i="13" s="1"/>
  <c r="G2109" i="13"/>
  <c r="H2109" i="13" s="1"/>
  <c r="G6757" i="13"/>
  <c r="H6757" i="13" s="1"/>
  <c r="G2110" i="13"/>
  <c r="H2110" i="13" s="1"/>
  <c r="G2111" i="13"/>
  <c r="H2111" i="13" s="1"/>
  <c r="G6758" i="13"/>
  <c r="H6758" i="13" s="1"/>
  <c r="G2112" i="13"/>
  <c r="H2112" i="13" s="1"/>
  <c r="G2113" i="13"/>
  <c r="H2113" i="13" s="1"/>
  <c r="G6759" i="13"/>
  <c r="H6759" i="13" s="1"/>
  <c r="G2114" i="13"/>
  <c r="H2114" i="13" s="1"/>
  <c r="G6760" i="13"/>
  <c r="H6760" i="13" s="1"/>
  <c r="G2115" i="13"/>
  <c r="H2115" i="13" s="1"/>
  <c r="G2116" i="13"/>
  <c r="H2116" i="13" s="1"/>
  <c r="G2117" i="13"/>
  <c r="H2117" i="13" s="1"/>
  <c r="G2118" i="13"/>
  <c r="H2118" i="13" s="1"/>
  <c r="G2119" i="13"/>
  <c r="H2119" i="13" s="1"/>
  <c r="G6761" i="13"/>
  <c r="H6761" i="13" s="1"/>
  <c r="G2120" i="13"/>
  <c r="H2120" i="13" s="1"/>
  <c r="G4643" i="13"/>
  <c r="H4643" i="13" s="1"/>
  <c r="G4644" i="13"/>
  <c r="H4644" i="13" s="1"/>
  <c r="G4645" i="13"/>
  <c r="H4645" i="13" s="1"/>
  <c r="G6762" i="13"/>
  <c r="H6762" i="13" s="1"/>
  <c r="G6763" i="13"/>
  <c r="H6763" i="13" s="1"/>
  <c r="G6764" i="13"/>
  <c r="H6764" i="13" s="1"/>
  <c r="G6765" i="13"/>
  <c r="H6765" i="13" s="1"/>
  <c r="G6766" i="13"/>
  <c r="H6766" i="13" s="1"/>
  <c r="G6767" i="13"/>
  <c r="H6767" i="13" s="1"/>
  <c r="G6768" i="13"/>
  <c r="H6768" i="13" s="1"/>
  <c r="G2121" i="13"/>
  <c r="H2121" i="13" s="1"/>
  <c r="G2122" i="13"/>
  <c r="H2122" i="13" s="1"/>
  <c r="G2123" i="13"/>
  <c r="H2123" i="13" s="1"/>
  <c r="G2124" i="13"/>
  <c r="H2124" i="13" s="1"/>
  <c r="G6769" i="13"/>
  <c r="H6769" i="13" s="1"/>
  <c r="G2125" i="13"/>
  <c r="H2125" i="13" s="1"/>
  <c r="G2126" i="13"/>
  <c r="H2126" i="13" s="1"/>
  <c r="G2127" i="13"/>
  <c r="H2127" i="13" s="1"/>
  <c r="G2128" i="13"/>
  <c r="H2128" i="13" s="1"/>
  <c r="G2129" i="13"/>
  <c r="H2129" i="13" s="1"/>
  <c r="G2130" i="13"/>
  <c r="H2130" i="13" s="1"/>
  <c r="G2131" i="13"/>
  <c r="H2131" i="13" s="1"/>
  <c r="G2132" i="13"/>
  <c r="H2132" i="13" s="1"/>
  <c r="G2133" i="13"/>
  <c r="H2133" i="13" s="1"/>
  <c r="G2134" i="13"/>
  <c r="H2134" i="13" s="1"/>
  <c r="G2135" i="13"/>
  <c r="H2135" i="13" s="1"/>
  <c r="G2136" i="13"/>
  <c r="H2136" i="13" s="1"/>
  <c r="G2137" i="13"/>
  <c r="H2137" i="13" s="1"/>
  <c r="G2138" i="13"/>
  <c r="H2138" i="13" s="1"/>
  <c r="G2139" i="13"/>
  <c r="H2139" i="13" s="1"/>
  <c r="G2140" i="13"/>
  <c r="H2140" i="13" s="1"/>
  <c r="G2141" i="13"/>
  <c r="H2141" i="13" s="1"/>
  <c r="G2142" i="13"/>
  <c r="H2142" i="13" s="1"/>
  <c r="G2143" i="13"/>
  <c r="H2143" i="13" s="1"/>
  <c r="G2144" i="13"/>
  <c r="H2144" i="13" s="1"/>
  <c r="G2145" i="13"/>
  <c r="H2145" i="13" s="1"/>
  <c r="G2146" i="13"/>
  <c r="H2146" i="13" s="1"/>
  <c r="G2147" i="13"/>
  <c r="H2147" i="13" s="1"/>
  <c r="G2148" i="13"/>
  <c r="H2148" i="13" s="1"/>
  <c r="G2149" i="13"/>
  <c r="H2149" i="13" s="1"/>
  <c r="G2150" i="13"/>
  <c r="H2150" i="13" s="1"/>
  <c r="G2151" i="13"/>
  <c r="H2151" i="13" s="1"/>
  <c r="G2152" i="13"/>
  <c r="H2152" i="13" s="1"/>
  <c r="G2153" i="13"/>
  <c r="H2153" i="13" s="1"/>
  <c r="G2154" i="13"/>
  <c r="H2154" i="13" s="1"/>
  <c r="G2155" i="13"/>
  <c r="H2155" i="13" s="1"/>
  <c r="G2156" i="13"/>
  <c r="H2156" i="13" s="1"/>
  <c r="G2157" i="13"/>
  <c r="H2157" i="13" s="1"/>
  <c r="G2158" i="13"/>
  <c r="H2158" i="13" s="1"/>
  <c r="G2159" i="13"/>
  <c r="H2159" i="13" s="1"/>
  <c r="G2160" i="13"/>
  <c r="H2160" i="13" s="1"/>
  <c r="G2161" i="13"/>
  <c r="H2161" i="13" s="1"/>
  <c r="G2162" i="13"/>
  <c r="H2162" i="13" s="1"/>
  <c r="G2163" i="13"/>
  <c r="H2163" i="13" s="1"/>
  <c r="G2164" i="13"/>
  <c r="H2164" i="13" s="1"/>
  <c r="G2165" i="13"/>
  <c r="H2165" i="13" s="1"/>
  <c r="G2166" i="13"/>
  <c r="H2166" i="13" s="1"/>
  <c r="G2167" i="13"/>
  <c r="H2167" i="13" s="1"/>
  <c r="G2168" i="13"/>
  <c r="H2168" i="13" s="1"/>
  <c r="G2169" i="13"/>
  <c r="H2169" i="13" s="1"/>
  <c r="G2170" i="13"/>
  <c r="H2170" i="13" s="1"/>
  <c r="G2171" i="13"/>
  <c r="H2171" i="13" s="1"/>
  <c r="G2172" i="13"/>
  <c r="H2172" i="13" s="1"/>
  <c r="G2173" i="13"/>
  <c r="H2173" i="13" s="1"/>
  <c r="G2174" i="13"/>
  <c r="H2174" i="13" s="1"/>
  <c r="G2175" i="13"/>
  <c r="H2175" i="13" s="1"/>
  <c r="G2176" i="13"/>
  <c r="H2176" i="13" s="1"/>
  <c r="G2177" i="13"/>
  <c r="H2177" i="13" s="1"/>
  <c r="G2178" i="13"/>
  <c r="H2178" i="13" s="1"/>
  <c r="G2179" i="13"/>
  <c r="H2179" i="13" s="1"/>
  <c r="G2180" i="13"/>
  <c r="H2180" i="13" s="1"/>
  <c r="G2181" i="13"/>
  <c r="H2181" i="13" s="1"/>
  <c r="G2182" i="13"/>
  <c r="H2182" i="13" s="1"/>
  <c r="G2183" i="13"/>
  <c r="H2183" i="13" s="1"/>
  <c r="G2184" i="13"/>
  <c r="H2184" i="13" s="1"/>
  <c r="G2185" i="13"/>
  <c r="H2185" i="13" s="1"/>
  <c r="G2186" i="13"/>
  <c r="H2186" i="13" s="1"/>
  <c r="G2187" i="13"/>
  <c r="H2187" i="13" s="1"/>
  <c r="G2188" i="13"/>
  <c r="H2188" i="13" s="1"/>
  <c r="G2189" i="13"/>
  <c r="H2189" i="13" s="1"/>
  <c r="G2190" i="13"/>
  <c r="H2190" i="13" s="1"/>
  <c r="G2191" i="13"/>
  <c r="H2191" i="13" s="1"/>
  <c r="G2192" i="13"/>
  <c r="H2192" i="13" s="1"/>
  <c r="G2193" i="13"/>
  <c r="H2193" i="13" s="1"/>
  <c r="G2194" i="13"/>
  <c r="H2194" i="13" s="1"/>
  <c r="G2195" i="13"/>
  <c r="H2195" i="13" s="1"/>
  <c r="G2196" i="13"/>
  <c r="H2196" i="13" s="1"/>
  <c r="G2197" i="13"/>
  <c r="H2197" i="13" s="1"/>
  <c r="G2198" i="13"/>
  <c r="H2198" i="13" s="1"/>
  <c r="G2199" i="13"/>
  <c r="H2199" i="13" s="1"/>
  <c r="G2200" i="13"/>
  <c r="H2200" i="13" s="1"/>
  <c r="G2201" i="13"/>
  <c r="H2201" i="13" s="1"/>
  <c r="G2202" i="13"/>
  <c r="H2202" i="13" s="1"/>
  <c r="G2203" i="13"/>
  <c r="H2203" i="13" s="1"/>
  <c r="G2204" i="13"/>
  <c r="H2204" i="13" s="1"/>
  <c r="G2205" i="13"/>
  <c r="H2205" i="13" s="1"/>
  <c r="G2206" i="13"/>
  <c r="H2206" i="13" s="1"/>
  <c r="G2207" i="13"/>
  <c r="H2207" i="13" s="1"/>
  <c r="G2208" i="13"/>
  <c r="H2208" i="13" s="1"/>
  <c r="G2209" i="13"/>
  <c r="H2209" i="13" s="1"/>
  <c r="G2210" i="13"/>
  <c r="H2210" i="13" s="1"/>
  <c r="G2211" i="13"/>
  <c r="H2211" i="13" s="1"/>
  <c r="G2212" i="13"/>
  <c r="H2212" i="13" s="1"/>
  <c r="G2213" i="13"/>
  <c r="H2213" i="13" s="1"/>
  <c r="G2214" i="13"/>
  <c r="H2214" i="13" s="1"/>
  <c r="G2215" i="13"/>
  <c r="H2215" i="13" s="1"/>
  <c r="G2216" i="13"/>
  <c r="H2216" i="13" s="1"/>
  <c r="G2217" i="13"/>
  <c r="H2217" i="13" s="1"/>
  <c r="G2218" i="13"/>
  <c r="H2218" i="13" s="1"/>
  <c r="G2219" i="13"/>
  <c r="H2219" i="13" s="1"/>
  <c r="G2220" i="13"/>
  <c r="H2220" i="13" s="1"/>
  <c r="G2221" i="13"/>
  <c r="H2221" i="13" s="1"/>
  <c r="G2222" i="13"/>
  <c r="H2222" i="13" s="1"/>
  <c r="G2223" i="13"/>
  <c r="H2223" i="13" s="1"/>
  <c r="G2224" i="13"/>
  <c r="H2224" i="13" s="1"/>
  <c r="G2225" i="13"/>
  <c r="H2225" i="13" s="1"/>
  <c r="G2226" i="13"/>
  <c r="H2226" i="13" s="1"/>
  <c r="G2227" i="13"/>
  <c r="H2227" i="13" s="1"/>
  <c r="G2228" i="13"/>
  <c r="H2228" i="13" s="1"/>
  <c r="G2229" i="13"/>
  <c r="H2229" i="13" s="1"/>
  <c r="G2230" i="13"/>
  <c r="H2230" i="13" s="1"/>
  <c r="G2231" i="13"/>
  <c r="H2231" i="13" s="1"/>
  <c r="G2232" i="13"/>
  <c r="H2232" i="13" s="1"/>
  <c r="G2233" i="13"/>
  <c r="H2233" i="13" s="1"/>
  <c r="G2234" i="13"/>
  <c r="H2234" i="13" s="1"/>
  <c r="G2235" i="13"/>
  <c r="H2235" i="13" s="1"/>
  <c r="G2236" i="13"/>
  <c r="H2236" i="13" s="1"/>
  <c r="G2237" i="13"/>
  <c r="H2237" i="13" s="1"/>
  <c r="G2238" i="13"/>
  <c r="H2238" i="13" s="1"/>
  <c r="G2239" i="13"/>
  <c r="H2239" i="13" s="1"/>
  <c r="G2240" i="13"/>
  <c r="H2240" i="13" s="1"/>
  <c r="G2241" i="13"/>
  <c r="H2241" i="13" s="1"/>
  <c r="G4646" i="13"/>
  <c r="H4646" i="13" s="1"/>
  <c r="G2242" i="13"/>
  <c r="H2242" i="13" s="1"/>
  <c r="G2243" i="13"/>
  <c r="H2243" i="13" s="1"/>
  <c r="G2244" i="13"/>
  <c r="H2244" i="13" s="1"/>
  <c r="G2245" i="13"/>
  <c r="H2245" i="13" s="1"/>
  <c r="G2246" i="13"/>
  <c r="H2246" i="13" s="1"/>
  <c r="G2247" i="13"/>
  <c r="H2247" i="13" s="1"/>
  <c r="G2248" i="13"/>
  <c r="H2248" i="13" s="1"/>
  <c r="G2249" i="13"/>
  <c r="H2249" i="13" s="1"/>
  <c r="G2250" i="13"/>
  <c r="H2250" i="13" s="1"/>
  <c r="G2251" i="13"/>
  <c r="H2251" i="13" s="1"/>
  <c r="G2252" i="13"/>
  <c r="H2252" i="13" s="1"/>
  <c r="G2253" i="13"/>
  <c r="H2253" i="13" s="1"/>
  <c r="G2254" i="13"/>
  <c r="H2254" i="13" s="1"/>
  <c r="G2255" i="13"/>
  <c r="H2255" i="13" s="1"/>
  <c r="G2256" i="13"/>
  <c r="H2256" i="13" s="1"/>
  <c r="G2257" i="13"/>
  <c r="H2257" i="13" s="1"/>
  <c r="G4647" i="13"/>
  <c r="H4647" i="13" s="1"/>
  <c r="G2258" i="13"/>
  <c r="H2258" i="13" s="1"/>
  <c r="G2259" i="13"/>
  <c r="H2259" i="13" s="1"/>
  <c r="G2260" i="13"/>
  <c r="H2260" i="13" s="1"/>
  <c r="G2261" i="13"/>
  <c r="H2261" i="13" s="1"/>
  <c r="G2262" i="13"/>
  <c r="H2262" i="13" s="1"/>
  <c r="G2263" i="13"/>
  <c r="H2263" i="13" s="1"/>
  <c r="G4648" i="13"/>
  <c r="H4648" i="13" s="1"/>
  <c r="G2264" i="13"/>
  <c r="H2264" i="13" s="1"/>
  <c r="G2265" i="13"/>
  <c r="H2265" i="13" s="1"/>
  <c r="G2266" i="13"/>
  <c r="H2266" i="13" s="1"/>
  <c r="G2267" i="13"/>
  <c r="H2267" i="13" s="1"/>
  <c r="G2268" i="13"/>
  <c r="H2268" i="13" s="1"/>
  <c r="G2269" i="13"/>
  <c r="H2269" i="13" s="1"/>
  <c r="G2270" i="13"/>
  <c r="H2270" i="13" s="1"/>
  <c r="G2271" i="13"/>
  <c r="H2271" i="13" s="1"/>
  <c r="G2272" i="13"/>
  <c r="H2272" i="13" s="1"/>
  <c r="G2273" i="13"/>
  <c r="H2273" i="13" s="1"/>
  <c r="G2274" i="13"/>
  <c r="H2274" i="13" s="1"/>
  <c r="G2275" i="13"/>
  <c r="H2275" i="13" s="1"/>
  <c r="G2276" i="13"/>
  <c r="H2276" i="13" s="1"/>
  <c r="G2277" i="13"/>
  <c r="H2277" i="13" s="1"/>
  <c r="G2278" i="13"/>
  <c r="H2278" i="13" s="1"/>
  <c r="G2279" i="13"/>
  <c r="H2279" i="13" s="1"/>
  <c r="G2280" i="13"/>
  <c r="H2280" i="13" s="1"/>
  <c r="G2281" i="13"/>
  <c r="H2281" i="13" s="1"/>
  <c r="G2282" i="13"/>
  <c r="H2282" i="13" s="1"/>
  <c r="G2283" i="13"/>
  <c r="H2283" i="13" s="1"/>
  <c r="G2284" i="13"/>
  <c r="H2284" i="13" s="1"/>
  <c r="G4649" i="13"/>
  <c r="H4649" i="13" s="1"/>
  <c r="G2285" i="13"/>
  <c r="H2285" i="13" s="1"/>
  <c r="G2286" i="13"/>
  <c r="H2286" i="13" s="1"/>
  <c r="G2287" i="13"/>
  <c r="H2287" i="13" s="1"/>
  <c r="G2288" i="13"/>
  <c r="H2288" i="13" s="1"/>
  <c r="G2289" i="13"/>
  <c r="H2289" i="13" s="1"/>
  <c r="G2290" i="13"/>
  <c r="H2290" i="13" s="1"/>
  <c r="G2291" i="13"/>
  <c r="H2291" i="13" s="1"/>
  <c r="G2292" i="13"/>
  <c r="H2292" i="13" s="1"/>
  <c r="G2293" i="13"/>
  <c r="H2293" i="13" s="1"/>
  <c r="G2294" i="13"/>
  <c r="H2294" i="13" s="1"/>
  <c r="G2295" i="13"/>
  <c r="H2295" i="13" s="1"/>
  <c r="G2296" i="13"/>
  <c r="H2296" i="13" s="1"/>
  <c r="G2297" i="13"/>
  <c r="H2297" i="13" s="1"/>
  <c r="G2298" i="13"/>
  <c r="H2298" i="13" s="1"/>
  <c r="G2299" i="13"/>
  <c r="H2299" i="13" s="1"/>
  <c r="G2300" i="13"/>
  <c r="H2300" i="13" s="1"/>
  <c r="G2301" i="13"/>
  <c r="H2301" i="13" s="1"/>
  <c r="G2302" i="13"/>
  <c r="H2302" i="13" s="1"/>
  <c r="G2303" i="13"/>
  <c r="H2303" i="13" s="1"/>
  <c r="G2304" i="13"/>
  <c r="H2304" i="13" s="1"/>
  <c r="G2305" i="13"/>
  <c r="H2305" i="13" s="1"/>
  <c r="G2306" i="13"/>
  <c r="H2306" i="13" s="1"/>
  <c r="G2307" i="13"/>
  <c r="H2307" i="13" s="1"/>
  <c r="G4650" i="13"/>
  <c r="H4650" i="13" s="1"/>
  <c r="G2308" i="13"/>
  <c r="H2308" i="13" s="1"/>
  <c r="G2309" i="13"/>
  <c r="H2309" i="13" s="1"/>
  <c r="G2310" i="13"/>
  <c r="H2310" i="13" s="1"/>
  <c r="G2311" i="13"/>
  <c r="H2311" i="13" s="1"/>
  <c r="G4651" i="13"/>
  <c r="H4651" i="13" s="1"/>
  <c r="G2312" i="13"/>
  <c r="H2312" i="13" s="1"/>
  <c r="G2313" i="13"/>
  <c r="H2313" i="13" s="1"/>
  <c r="G4652" i="13"/>
  <c r="H4652" i="13" s="1"/>
  <c r="G2314" i="13"/>
  <c r="H2314" i="13" s="1"/>
  <c r="G2315" i="13"/>
  <c r="H2315" i="13" s="1"/>
  <c r="G2316" i="13"/>
  <c r="H2316" i="13" s="1"/>
  <c r="G2317" i="13"/>
  <c r="H2317" i="13" s="1"/>
  <c r="G2318" i="13"/>
  <c r="H2318" i="13" s="1"/>
  <c r="G2319" i="13"/>
  <c r="H2319" i="13" s="1"/>
  <c r="G2320" i="13"/>
  <c r="H2320" i="13" s="1"/>
  <c r="G2321" i="13"/>
  <c r="H2321" i="13" s="1"/>
  <c r="G2322" i="13"/>
  <c r="H2322" i="13" s="1"/>
  <c r="G2323" i="13"/>
  <c r="H2323" i="13" s="1"/>
  <c r="G2324" i="13"/>
  <c r="H2324" i="13" s="1"/>
  <c r="G2325" i="13"/>
  <c r="H2325" i="13" s="1"/>
  <c r="G2326" i="13"/>
  <c r="H2326" i="13" s="1"/>
  <c r="G2327" i="13"/>
  <c r="H2327" i="13" s="1"/>
  <c r="G2328" i="13"/>
  <c r="H2328" i="13" s="1"/>
  <c r="G2329" i="13"/>
  <c r="H2329" i="13" s="1"/>
  <c r="G2330" i="13"/>
  <c r="H2330" i="13" s="1"/>
  <c r="G2331" i="13"/>
  <c r="H2331" i="13" s="1"/>
  <c r="G2332" i="13"/>
  <c r="H2332" i="13" s="1"/>
  <c r="G2333" i="13"/>
  <c r="H2333" i="13" s="1"/>
  <c r="G2334" i="13"/>
  <c r="H2334" i="13" s="1"/>
  <c r="G2335" i="13"/>
  <c r="H2335" i="13" s="1"/>
  <c r="G2336" i="13"/>
  <c r="H2336" i="13" s="1"/>
  <c r="G2337" i="13"/>
  <c r="H2337" i="13" s="1"/>
  <c r="G2338" i="13"/>
  <c r="H2338" i="13" s="1"/>
  <c r="G2339" i="13"/>
  <c r="H2339" i="13" s="1"/>
  <c r="G2340" i="13"/>
  <c r="H2340" i="13" s="1"/>
  <c r="G4653" i="13"/>
  <c r="H4653" i="13" s="1"/>
  <c r="G2341" i="13"/>
  <c r="H2341" i="13" s="1"/>
  <c r="G4654" i="13"/>
  <c r="H4654" i="13" s="1"/>
  <c r="G8112" i="13"/>
  <c r="H8112" i="13" s="1"/>
  <c r="G6770" i="13"/>
  <c r="H6770" i="13" s="1"/>
  <c r="G6771" i="13"/>
  <c r="H6771" i="13" s="1"/>
  <c r="G6772" i="13"/>
  <c r="H6772" i="13" s="1"/>
  <c r="G6773" i="13"/>
  <c r="H6773" i="13" s="1"/>
  <c r="G6774" i="13"/>
  <c r="H6774" i="13" s="1"/>
  <c r="G6775" i="13"/>
  <c r="H6775" i="13" s="1"/>
  <c r="G6776" i="13"/>
  <c r="H6776" i="13" s="1"/>
  <c r="G6777" i="13"/>
  <c r="H6777" i="13" s="1"/>
  <c r="G6778" i="13"/>
  <c r="H6778" i="13" s="1"/>
  <c r="G6779" i="13"/>
  <c r="H6779" i="13" s="1"/>
  <c r="G4655" i="13"/>
  <c r="H4655" i="13" s="1"/>
  <c r="G2342" i="13"/>
  <c r="H2342" i="13" s="1"/>
  <c r="G2343" i="13"/>
  <c r="H2343" i="13" s="1"/>
  <c r="G6780" i="13"/>
  <c r="H6780" i="13" s="1"/>
  <c r="G6781" i="13"/>
  <c r="H6781" i="13" s="1"/>
  <c r="G6782" i="13"/>
  <c r="H6782" i="13" s="1"/>
  <c r="G6783" i="13"/>
  <c r="H6783" i="13" s="1"/>
  <c r="G6784" i="13"/>
  <c r="H6784" i="13" s="1"/>
  <c r="G6785" i="13"/>
  <c r="H6785" i="13" s="1"/>
  <c r="G4656" i="13"/>
  <c r="H4656" i="13" s="1"/>
  <c r="G4657" i="13"/>
  <c r="H4657" i="13" s="1"/>
  <c r="G6786" i="13"/>
  <c r="H6786" i="13" s="1"/>
  <c r="G6787" i="13"/>
  <c r="H6787" i="13" s="1"/>
  <c r="G6788" i="13"/>
  <c r="H6788" i="13" s="1"/>
  <c r="G4658" i="13"/>
  <c r="H4658" i="13" s="1"/>
  <c r="G4659" i="13"/>
  <c r="H4659" i="13" s="1"/>
  <c r="G6789" i="13"/>
  <c r="H6789" i="13" s="1"/>
  <c r="G6790" i="13"/>
  <c r="H6790" i="13" s="1"/>
  <c r="G4660" i="13"/>
  <c r="H4660" i="13" s="1"/>
  <c r="G4661" i="13"/>
  <c r="H4661" i="13" s="1"/>
  <c r="G4662" i="13"/>
  <c r="H4662" i="13" s="1"/>
  <c r="G4663" i="13"/>
  <c r="H4663" i="13" s="1"/>
  <c r="G4664" i="13"/>
  <c r="H4664" i="13" s="1"/>
  <c r="G4665" i="13"/>
  <c r="H4665" i="13" s="1"/>
  <c r="G4666" i="13"/>
  <c r="H4666" i="13" s="1"/>
  <c r="G4667" i="13"/>
  <c r="H4667" i="13" s="1"/>
  <c r="G4668" i="13"/>
  <c r="H4668" i="13" s="1"/>
  <c r="G2344" i="13"/>
  <c r="H2344" i="13" s="1"/>
  <c r="G2345" i="13"/>
  <c r="H2345" i="13" s="1"/>
  <c r="G2346" i="13"/>
  <c r="H2346" i="13" s="1"/>
  <c r="G2347" i="13"/>
  <c r="H2347" i="13" s="1"/>
  <c r="G6791" i="13"/>
  <c r="H6791" i="13" s="1"/>
  <c r="G2348" i="13"/>
  <c r="H2348" i="13" s="1"/>
  <c r="G2349" i="13"/>
  <c r="H2349" i="13" s="1"/>
  <c r="G2350" i="13"/>
  <c r="H2350" i="13" s="1"/>
  <c r="G2351" i="13"/>
  <c r="H2351" i="13" s="1"/>
  <c r="G6792" i="13"/>
  <c r="H6792" i="13" s="1"/>
  <c r="G2352" i="13"/>
  <c r="H2352" i="13" s="1"/>
  <c r="G6793" i="13"/>
  <c r="H6793" i="13" s="1"/>
  <c r="G2353" i="13"/>
  <c r="H2353" i="13" s="1"/>
  <c r="G2354" i="13"/>
  <c r="H2354" i="13" s="1"/>
  <c r="G6794" i="13"/>
  <c r="H6794" i="13" s="1"/>
  <c r="G2355" i="13"/>
  <c r="H2355" i="13" s="1"/>
  <c r="G2356" i="13"/>
  <c r="H2356" i="13" s="1"/>
  <c r="G2357" i="13"/>
  <c r="H2357" i="13" s="1"/>
  <c r="G6795" i="13"/>
  <c r="H6795" i="13" s="1"/>
  <c r="G2358" i="13"/>
  <c r="H2358" i="13" s="1"/>
  <c r="G6796" i="13"/>
  <c r="H6796" i="13" s="1"/>
  <c r="G2359" i="13"/>
  <c r="H2359" i="13" s="1"/>
  <c r="G2360" i="13"/>
  <c r="H2360" i="13" s="1"/>
  <c r="G6797" i="13"/>
  <c r="H6797" i="13" s="1"/>
  <c r="G2361" i="13"/>
  <c r="H2361" i="13" s="1"/>
  <c r="G2362" i="13"/>
  <c r="H2362" i="13" s="1"/>
  <c r="G6798" i="13"/>
  <c r="H6798" i="13" s="1"/>
  <c r="G2363" i="13"/>
  <c r="H2363" i="13" s="1"/>
  <c r="G2364" i="13"/>
  <c r="H2364" i="13" s="1"/>
  <c r="G2365" i="13"/>
  <c r="H2365" i="13" s="1"/>
  <c r="G2366" i="13"/>
  <c r="H2366" i="13" s="1"/>
  <c r="G6799" i="13"/>
  <c r="H6799" i="13" s="1"/>
  <c r="G2367" i="13"/>
  <c r="H2367" i="13" s="1"/>
  <c r="G6800" i="13"/>
  <c r="H6800" i="13" s="1"/>
  <c r="G2368" i="13"/>
  <c r="H2368" i="13" s="1"/>
  <c r="G2369" i="13"/>
  <c r="H2369" i="13" s="1"/>
  <c r="G6801" i="13"/>
  <c r="H6801" i="13" s="1"/>
  <c r="G2370" i="13"/>
  <c r="H2370" i="13" s="1"/>
  <c r="G2371" i="13"/>
  <c r="H2371" i="13" s="1"/>
  <c r="G2372" i="13"/>
  <c r="H2372" i="13" s="1"/>
  <c r="G6802" i="13"/>
  <c r="H6802" i="13" s="1"/>
  <c r="G6803" i="13"/>
  <c r="H6803" i="13" s="1"/>
  <c r="G2373" i="13"/>
  <c r="H2373" i="13" s="1"/>
  <c r="G2374" i="13"/>
  <c r="H2374" i="13" s="1"/>
  <c r="G2375" i="13"/>
  <c r="H2375" i="13" s="1"/>
  <c r="G2376" i="13"/>
  <c r="H2376" i="13" s="1"/>
  <c r="G2377" i="13"/>
  <c r="H2377" i="13" s="1"/>
  <c r="G6804" i="13"/>
  <c r="H6804" i="13" s="1"/>
  <c r="G2378" i="13"/>
  <c r="H2378" i="13" s="1"/>
  <c r="G6805" i="13"/>
  <c r="H6805" i="13" s="1"/>
  <c r="G2379" i="13"/>
  <c r="H2379" i="13" s="1"/>
  <c r="G6806" i="13"/>
  <c r="H6806" i="13" s="1"/>
  <c r="G2380" i="13"/>
  <c r="H2380" i="13" s="1"/>
  <c r="G2381" i="13"/>
  <c r="H2381" i="13" s="1"/>
  <c r="G6807" i="13"/>
  <c r="H6807" i="13" s="1"/>
  <c r="G6808" i="13"/>
  <c r="H6808" i="13" s="1"/>
  <c r="G2382" i="13"/>
  <c r="H2382" i="13" s="1"/>
  <c r="G2383" i="13"/>
  <c r="H2383" i="13" s="1"/>
  <c r="G6809" i="13"/>
  <c r="H6809" i="13" s="1"/>
  <c r="G2384" i="13"/>
  <c r="H2384" i="13" s="1"/>
  <c r="G2385" i="13"/>
  <c r="H2385" i="13" s="1"/>
  <c r="G6810" i="13"/>
  <c r="H6810" i="13" s="1"/>
  <c r="G2386" i="13"/>
  <c r="H2386" i="13" s="1"/>
  <c r="G6811" i="13"/>
  <c r="H6811" i="13" s="1"/>
  <c r="G2387" i="13"/>
  <c r="H2387" i="13" s="1"/>
  <c r="G2388" i="13"/>
  <c r="H2388" i="13" s="1"/>
  <c r="G2389" i="13"/>
  <c r="H2389" i="13" s="1"/>
  <c r="G2390" i="13"/>
  <c r="H2390" i="13" s="1"/>
  <c r="G6812" i="13"/>
  <c r="H6812" i="13" s="1"/>
  <c r="G2391" i="13"/>
  <c r="H2391" i="13" s="1"/>
  <c r="G2392" i="13"/>
  <c r="H2392" i="13" s="1"/>
  <c r="G2393" i="13"/>
  <c r="H2393" i="13" s="1"/>
  <c r="G6813" i="13"/>
  <c r="H6813" i="13" s="1"/>
  <c r="G2394" i="13"/>
  <c r="H2394" i="13" s="1"/>
  <c r="G2395" i="13"/>
  <c r="H2395" i="13" s="1"/>
  <c r="G6814" i="13"/>
  <c r="H6814" i="13" s="1"/>
  <c r="G6815" i="13"/>
  <c r="H6815" i="13" s="1"/>
  <c r="G2396" i="13"/>
  <c r="H2396" i="13" s="1"/>
  <c r="G6816" i="13"/>
  <c r="H6816" i="13" s="1"/>
  <c r="G2397" i="13"/>
  <c r="H2397" i="13" s="1"/>
  <c r="G2398" i="13"/>
  <c r="H2398" i="13" s="1"/>
  <c r="G6817" i="13"/>
  <c r="H6817" i="13" s="1"/>
  <c r="G2399" i="13"/>
  <c r="H2399" i="13" s="1"/>
  <c r="G6818" i="13"/>
  <c r="H6818" i="13" s="1"/>
  <c r="G2400" i="13"/>
  <c r="H2400" i="13" s="1"/>
  <c r="G6819" i="13"/>
  <c r="H6819" i="13" s="1"/>
  <c r="G2401" i="13"/>
  <c r="H2401" i="13" s="1"/>
  <c r="G6820" i="13"/>
  <c r="H6820" i="13" s="1"/>
  <c r="G2402" i="13"/>
  <c r="H2402" i="13" s="1"/>
  <c r="G2403" i="13"/>
  <c r="H2403" i="13" s="1"/>
  <c r="G2404" i="13"/>
  <c r="H2404" i="13" s="1"/>
  <c r="G6821" i="13"/>
  <c r="H6821" i="13" s="1"/>
  <c r="G2405" i="13"/>
  <c r="H2405" i="13" s="1"/>
  <c r="G2406" i="13"/>
  <c r="H2406" i="13" s="1"/>
  <c r="G2407" i="13"/>
  <c r="H2407" i="13" s="1"/>
  <c r="G2408" i="13"/>
  <c r="H2408" i="13" s="1"/>
  <c r="G6822" i="13"/>
  <c r="H6822" i="13" s="1"/>
  <c r="G2409" i="13"/>
  <c r="H2409" i="13" s="1"/>
  <c r="G2410" i="13"/>
  <c r="H2410" i="13" s="1"/>
  <c r="G6823" i="13"/>
  <c r="H6823" i="13" s="1"/>
  <c r="G6824" i="13"/>
  <c r="H6824" i="13" s="1"/>
  <c r="G2411" i="13"/>
  <c r="H2411" i="13" s="1"/>
  <c r="G2412" i="13"/>
  <c r="H2412" i="13" s="1"/>
  <c r="G2413" i="13"/>
  <c r="H2413" i="13" s="1"/>
  <c r="G2414" i="13"/>
  <c r="H2414" i="13" s="1"/>
  <c r="G4669" i="13"/>
  <c r="H4669" i="13" s="1"/>
  <c r="G2415" i="13"/>
  <c r="H2415" i="13" s="1"/>
  <c r="G4670" i="13"/>
  <c r="H4670" i="13" s="1"/>
  <c r="G4671" i="13"/>
  <c r="H4671" i="13" s="1"/>
  <c r="G2416" i="13"/>
  <c r="H2416" i="13" s="1"/>
  <c r="G2417" i="13"/>
  <c r="H2417" i="13" s="1"/>
  <c r="G2418" i="13"/>
  <c r="H2418" i="13" s="1"/>
  <c r="G4672" i="13"/>
  <c r="H4672" i="13" s="1"/>
  <c r="G4673" i="13"/>
  <c r="H4673" i="13" s="1"/>
  <c r="G4674" i="13"/>
  <c r="H4674" i="13" s="1"/>
  <c r="G4675" i="13"/>
  <c r="H4675" i="13" s="1"/>
  <c r="G4676" i="13"/>
  <c r="H4676" i="13" s="1"/>
  <c r="G4677" i="13"/>
  <c r="H4677" i="13" s="1"/>
  <c r="G4678" i="13"/>
  <c r="H4678" i="13" s="1"/>
  <c r="G4679" i="13"/>
  <c r="H4679" i="13" s="1"/>
  <c r="G4680" i="13"/>
  <c r="H4680" i="13" s="1"/>
  <c r="G4681" i="13"/>
  <c r="H4681" i="13" s="1"/>
  <c r="G4682" i="13"/>
  <c r="H4682" i="13" s="1"/>
  <c r="G4683" i="13"/>
  <c r="H4683" i="13" s="1"/>
  <c r="G4684" i="13"/>
  <c r="H4684" i="13" s="1"/>
  <c r="G2419" i="13"/>
  <c r="H2419" i="13" s="1"/>
  <c r="G4685" i="13"/>
  <c r="H4685" i="13" s="1"/>
  <c r="G4686" i="13"/>
  <c r="H4686" i="13" s="1"/>
  <c r="G2420" i="13"/>
  <c r="H2420" i="13" s="1"/>
  <c r="G2421" i="13"/>
  <c r="H2421" i="13" s="1"/>
  <c r="G6825" i="13"/>
  <c r="H6825" i="13" s="1"/>
  <c r="G2422" i="13"/>
  <c r="H2422" i="13" s="1"/>
  <c r="G2423" i="13"/>
  <c r="H2423" i="13" s="1"/>
  <c r="G6826" i="13"/>
  <c r="H6826" i="13" s="1"/>
  <c r="G4687" i="13"/>
  <c r="H4687" i="13" s="1"/>
  <c r="G8113" i="13"/>
  <c r="H8113" i="13" s="1"/>
  <c r="G6827" i="13"/>
  <c r="H6827" i="13" s="1"/>
  <c r="G6828" i="13"/>
  <c r="H6828" i="13" s="1"/>
  <c r="G6829" i="13"/>
  <c r="H6829" i="13" s="1"/>
  <c r="G6830" i="13"/>
  <c r="H6830" i="13" s="1"/>
  <c r="G6831" i="13"/>
  <c r="H6831" i="13" s="1"/>
  <c r="G6832" i="13"/>
  <c r="H6832" i="13" s="1"/>
  <c r="G6833" i="13"/>
  <c r="H6833" i="13" s="1"/>
  <c r="G6834" i="13"/>
  <c r="H6834" i="13" s="1"/>
  <c r="G6835" i="13"/>
  <c r="H6835" i="13" s="1"/>
  <c r="G6836" i="13"/>
  <c r="H6836" i="13" s="1"/>
  <c r="G6837" i="13"/>
  <c r="H6837" i="13" s="1"/>
  <c r="G6838" i="13"/>
  <c r="H6838" i="13" s="1"/>
  <c r="G6839" i="13"/>
  <c r="H6839" i="13" s="1"/>
  <c r="G6840" i="13"/>
  <c r="H6840" i="13" s="1"/>
  <c r="G6841" i="13"/>
  <c r="H6841" i="13" s="1"/>
  <c r="G6842" i="13"/>
  <c r="H6842" i="13" s="1"/>
  <c r="G6843" i="13"/>
  <c r="H6843" i="13" s="1"/>
  <c r="G6844" i="13"/>
  <c r="H6844" i="13" s="1"/>
  <c r="G6845" i="13"/>
  <c r="H6845" i="13" s="1"/>
  <c r="G6846" i="13"/>
  <c r="H6846" i="13" s="1"/>
  <c r="G6847" i="13"/>
  <c r="H6847" i="13" s="1"/>
  <c r="G6848" i="13"/>
  <c r="H6848" i="13" s="1"/>
  <c r="G6849" i="13"/>
  <c r="H6849" i="13" s="1"/>
  <c r="G6850" i="13"/>
  <c r="H6850" i="13" s="1"/>
  <c r="G6851" i="13"/>
  <c r="H6851" i="13" s="1"/>
  <c r="G6852" i="13"/>
  <c r="H6852" i="13" s="1"/>
  <c r="G6853" i="13"/>
  <c r="H6853" i="13" s="1"/>
  <c r="G6854" i="13"/>
  <c r="H6854" i="13" s="1"/>
  <c r="G6855" i="13"/>
  <c r="H6855" i="13" s="1"/>
  <c r="G6856" i="13"/>
  <c r="H6856" i="13" s="1"/>
  <c r="G6857" i="13"/>
  <c r="H6857" i="13" s="1"/>
  <c r="G6858" i="13"/>
  <c r="H6858" i="13" s="1"/>
  <c r="G6859" i="13"/>
  <c r="H6859" i="13" s="1"/>
  <c r="G6860" i="13"/>
  <c r="H6860" i="13" s="1"/>
  <c r="G6861" i="13"/>
  <c r="H6861" i="13" s="1"/>
  <c r="G6862" i="13"/>
  <c r="H6862" i="13" s="1"/>
  <c r="G6863" i="13"/>
  <c r="H6863" i="13" s="1"/>
  <c r="G6864" i="13"/>
  <c r="H6864" i="13" s="1"/>
  <c r="G6865" i="13"/>
  <c r="H6865" i="13" s="1"/>
  <c r="G6866" i="13"/>
  <c r="H6866" i="13" s="1"/>
  <c r="G6867" i="13"/>
  <c r="H6867" i="13" s="1"/>
  <c r="G6868" i="13"/>
  <c r="H6868" i="13" s="1"/>
  <c r="G6869" i="13"/>
  <c r="H6869" i="13" s="1"/>
  <c r="G6870" i="13"/>
  <c r="H6870" i="13" s="1"/>
  <c r="G6871" i="13"/>
  <c r="H6871" i="13" s="1"/>
  <c r="G6872" i="13"/>
  <c r="H6872" i="13" s="1"/>
  <c r="G6873" i="13"/>
  <c r="H6873" i="13" s="1"/>
  <c r="G6874" i="13"/>
  <c r="H6874" i="13" s="1"/>
  <c r="G6875" i="13"/>
  <c r="H6875" i="13" s="1"/>
  <c r="G6876" i="13"/>
  <c r="H6876" i="13" s="1"/>
  <c r="G6877" i="13"/>
  <c r="H6877" i="13" s="1"/>
  <c r="G6878" i="13"/>
  <c r="H6878" i="13" s="1"/>
  <c r="G6879" i="13"/>
  <c r="H6879" i="13" s="1"/>
  <c r="G6880" i="13"/>
  <c r="H6880" i="13" s="1"/>
  <c r="G6881" i="13"/>
  <c r="H6881" i="13" s="1"/>
  <c r="G6882" i="13"/>
  <c r="H6882" i="13" s="1"/>
  <c r="G6883" i="13"/>
  <c r="H6883" i="13" s="1"/>
  <c r="G6884" i="13"/>
  <c r="H6884" i="13" s="1"/>
  <c r="G6885" i="13"/>
  <c r="H6885" i="13" s="1"/>
  <c r="G6886" i="13"/>
  <c r="H6886" i="13" s="1"/>
  <c r="G6887" i="13"/>
  <c r="H6887" i="13" s="1"/>
  <c r="G6888" i="13"/>
  <c r="H6888" i="13" s="1"/>
  <c r="G6889" i="13"/>
  <c r="H6889" i="13" s="1"/>
  <c r="G6890" i="13"/>
  <c r="H6890" i="13" s="1"/>
  <c r="G6891" i="13"/>
  <c r="H6891" i="13" s="1"/>
  <c r="G6892" i="13"/>
  <c r="H6892" i="13" s="1"/>
  <c r="G6893" i="13"/>
  <c r="H6893" i="13" s="1"/>
  <c r="G6894" i="13"/>
  <c r="H6894" i="13" s="1"/>
  <c r="G6895" i="13"/>
  <c r="H6895" i="13" s="1"/>
  <c r="G6896" i="13"/>
  <c r="H6896" i="13" s="1"/>
  <c r="G4688" i="13"/>
  <c r="H4688" i="13" s="1"/>
  <c r="G6897" i="13"/>
  <c r="H6897" i="13" s="1"/>
  <c r="G6898" i="13"/>
  <c r="H6898" i="13" s="1"/>
  <c r="G6899" i="13"/>
  <c r="H6899" i="13" s="1"/>
  <c r="G6900" i="13"/>
  <c r="H6900" i="13" s="1"/>
  <c r="G6901" i="13"/>
  <c r="H6901" i="13" s="1"/>
  <c r="G6902" i="13"/>
  <c r="H6902" i="13" s="1"/>
  <c r="G6903" i="13"/>
  <c r="H6903" i="13" s="1"/>
  <c r="G6904" i="13"/>
  <c r="H6904" i="13" s="1"/>
  <c r="G6905" i="13"/>
  <c r="H6905" i="13" s="1"/>
  <c r="G6906" i="13"/>
  <c r="H6906" i="13" s="1"/>
  <c r="G6907" i="13"/>
  <c r="H6907" i="13" s="1"/>
  <c r="G6908" i="13"/>
  <c r="H6908" i="13" s="1"/>
  <c r="G6909" i="13"/>
  <c r="H6909" i="13" s="1"/>
  <c r="G6910" i="13"/>
  <c r="H6910" i="13" s="1"/>
  <c r="G6911" i="13"/>
  <c r="H6911" i="13" s="1"/>
  <c r="G6912" i="13"/>
  <c r="H6912" i="13" s="1"/>
  <c r="G6913" i="13"/>
  <c r="H6913" i="13" s="1"/>
  <c r="G6914" i="13"/>
  <c r="H6914" i="13" s="1"/>
  <c r="G6915" i="13"/>
  <c r="H6915" i="13" s="1"/>
  <c r="G6916" i="13"/>
  <c r="H6916" i="13" s="1"/>
  <c r="G6917" i="13"/>
  <c r="H6917" i="13" s="1"/>
  <c r="G6918" i="13"/>
  <c r="H6918" i="13" s="1"/>
  <c r="G4689" i="13"/>
  <c r="H4689" i="13" s="1"/>
  <c r="G2424" i="13"/>
  <c r="H2424" i="13" s="1"/>
  <c r="G2425" i="13"/>
  <c r="H2425" i="13" s="1"/>
  <c r="G2426" i="13"/>
  <c r="H2426" i="13" s="1"/>
  <c r="G4690" i="13"/>
  <c r="H4690" i="13" s="1"/>
  <c r="G4691" i="13"/>
  <c r="H4691" i="13" s="1"/>
  <c r="G4692" i="13"/>
  <c r="H4692" i="13" s="1"/>
  <c r="G4693" i="13"/>
  <c r="H4693" i="13" s="1"/>
  <c r="G4694" i="13"/>
  <c r="H4694" i="13" s="1"/>
  <c r="G4695" i="13"/>
  <c r="H4695" i="13" s="1"/>
  <c r="G4696" i="13"/>
  <c r="H4696" i="13" s="1"/>
  <c r="G4697" i="13"/>
  <c r="H4697" i="13" s="1"/>
  <c r="G4698" i="13"/>
  <c r="H4698" i="13" s="1"/>
  <c r="G2427" i="13"/>
  <c r="H2427" i="13" s="1"/>
  <c r="G2428" i="13"/>
  <c r="H2428" i="13" s="1"/>
  <c r="G2429" i="13"/>
  <c r="H2429" i="13" s="1"/>
  <c r="G2430" i="13"/>
  <c r="H2430" i="13" s="1"/>
  <c r="G2431" i="13"/>
  <c r="H2431" i="13" s="1"/>
  <c r="G2432" i="13"/>
  <c r="H2432" i="13" s="1"/>
  <c r="G2433" i="13"/>
  <c r="H2433" i="13" s="1"/>
  <c r="G2434" i="13"/>
  <c r="H2434" i="13" s="1"/>
  <c r="G2435" i="13"/>
  <c r="H2435" i="13" s="1"/>
  <c r="G2436" i="13"/>
  <c r="H2436" i="13" s="1"/>
  <c r="G2437" i="13"/>
  <c r="H2437" i="13" s="1"/>
  <c r="G4699" i="13"/>
  <c r="H4699" i="13" s="1"/>
  <c r="G4700" i="13"/>
  <c r="H4700" i="13" s="1"/>
  <c r="G4701" i="13"/>
  <c r="H4701" i="13" s="1"/>
  <c r="G4702" i="13"/>
  <c r="H4702" i="13" s="1"/>
  <c r="G4703" i="13"/>
  <c r="H4703" i="13" s="1"/>
  <c r="G4704" i="13"/>
  <c r="H4704" i="13" s="1"/>
  <c r="G4705" i="13"/>
  <c r="H4705" i="13" s="1"/>
  <c r="G4706" i="13"/>
  <c r="H4706" i="13" s="1"/>
  <c r="G4707" i="13"/>
  <c r="H4707" i="13" s="1"/>
  <c r="G4708" i="13"/>
  <c r="H4708" i="13" s="1"/>
  <c r="G4709" i="13"/>
  <c r="H4709" i="13" s="1"/>
  <c r="G4710" i="13"/>
  <c r="H4710" i="13" s="1"/>
  <c r="G4711" i="13"/>
  <c r="H4711" i="13" s="1"/>
  <c r="G4712" i="13"/>
  <c r="H4712" i="13" s="1"/>
  <c r="G4713" i="13"/>
  <c r="H4713" i="13" s="1"/>
  <c r="G4714" i="13"/>
  <c r="H4714" i="13" s="1"/>
  <c r="G4715" i="13"/>
  <c r="H4715" i="13" s="1"/>
  <c r="G4716" i="13"/>
  <c r="H4716" i="13" s="1"/>
  <c r="G4717" i="13"/>
  <c r="H4717" i="13" s="1"/>
  <c r="G4718" i="13"/>
  <c r="H4718" i="13" s="1"/>
  <c r="G4719" i="13"/>
  <c r="H4719" i="13" s="1"/>
  <c r="G4720" i="13"/>
  <c r="H4720" i="13" s="1"/>
  <c r="G4721" i="13"/>
  <c r="H4721" i="13" s="1"/>
  <c r="G4722" i="13"/>
  <c r="H4722" i="13" s="1"/>
  <c r="G4723" i="13"/>
  <c r="H4723" i="13" s="1"/>
  <c r="G4724" i="13"/>
  <c r="H4724" i="13" s="1"/>
  <c r="G4725" i="13"/>
  <c r="H4725" i="13" s="1"/>
  <c r="G4726" i="13"/>
  <c r="H4726" i="13" s="1"/>
  <c r="G4727" i="13"/>
  <c r="H4727" i="13" s="1"/>
  <c r="G4728" i="13"/>
  <c r="H4728" i="13" s="1"/>
  <c r="G4729" i="13"/>
  <c r="H4729" i="13" s="1"/>
  <c r="G4730" i="13"/>
  <c r="H4730" i="13" s="1"/>
  <c r="G4731" i="13"/>
  <c r="H4731" i="13" s="1"/>
  <c r="G4732" i="13"/>
  <c r="H4732" i="13" s="1"/>
  <c r="G4733" i="13"/>
  <c r="H4733" i="13" s="1"/>
  <c r="G4734" i="13"/>
  <c r="H4734" i="13" s="1"/>
  <c r="G4735" i="13"/>
  <c r="H4735" i="13" s="1"/>
  <c r="G4736" i="13"/>
  <c r="H4736" i="13" s="1"/>
  <c r="G4737" i="13"/>
  <c r="H4737" i="13" s="1"/>
  <c r="G4738" i="13"/>
  <c r="H4738" i="13" s="1"/>
  <c r="G4739" i="13"/>
  <c r="H4739" i="13" s="1"/>
  <c r="G4740" i="13"/>
  <c r="H4740" i="13" s="1"/>
  <c r="G4741" i="13"/>
  <c r="H4741" i="13" s="1"/>
  <c r="G4742" i="13"/>
  <c r="H4742" i="13" s="1"/>
  <c r="G4743" i="13"/>
  <c r="H4743" i="13" s="1"/>
  <c r="G4744" i="13"/>
  <c r="H4744" i="13" s="1"/>
  <c r="G4745" i="13"/>
  <c r="H4745" i="13" s="1"/>
  <c r="G4746" i="13"/>
  <c r="H4746" i="13" s="1"/>
  <c r="G4747" i="13"/>
  <c r="H4747" i="13" s="1"/>
  <c r="G4748" i="13"/>
  <c r="H4748" i="13" s="1"/>
  <c r="G4749" i="13"/>
  <c r="H4749" i="13" s="1"/>
  <c r="G4750" i="13"/>
  <c r="H4750" i="13" s="1"/>
  <c r="G4751" i="13"/>
  <c r="H4751" i="13" s="1"/>
  <c r="G4752" i="13"/>
  <c r="H4752" i="13" s="1"/>
  <c r="G4753" i="13"/>
  <c r="H4753" i="13" s="1"/>
  <c r="G4754" i="13"/>
  <c r="H4754" i="13" s="1"/>
  <c r="G4755" i="13"/>
  <c r="H4755" i="13" s="1"/>
  <c r="G6919" i="13"/>
  <c r="H6919" i="13" s="1"/>
  <c r="G6920" i="13"/>
  <c r="H6920" i="13" s="1"/>
  <c r="G6921" i="13"/>
  <c r="H6921" i="13" s="1"/>
  <c r="G6922" i="13"/>
  <c r="H6922" i="13" s="1"/>
  <c r="G6923" i="13"/>
  <c r="H6923" i="13" s="1"/>
  <c r="G6924" i="13"/>
  <c r="H6924" i="13" s="1"/>
  <c r="G6925" i="13"/>
  <c r="H6925" i="13" s="1"/>
  <c r="G6926" i="13"/>
  <c r="H6926" i="13" s="1"/>
  <c r="G2438" i="13"/>
  <c r="H2438" i="13" s="1"/>
  <c r="G4756" i="13"/>
  <c r="H4756" i="13" s="1"/>
  <c r="G6927" i="13"/>
  <c r="H6927" i="13" s="1"/>
  <c r="G2439" i="13"/>
  <c r="H2439" i="13" s="1"/>
  <c r="G6928" i="13"/>
  <c r="H6928" i="13" s="1"/>
  <c r="G2440" i="13"/>
  <c r="H2440" i="13" s="1"/>
  <c r="G4757" i="13"/>
  <c r="H4757" i="13" s="1"/>
  <c r="G4758" i="13"/>
  <c r="H4758" i="13" s="1"/>
  <c r="G4759" i="13"/>
  <c r="H4759" i="13" s="1"/>
  <c r="G4760" i="13"/>
  <c r="H4760" i="13" s="1"/>
  <c r="G4761" i="13"/>
  <c r="H4761" i="13" s="1"/>
  <c r="G4762" i="13"/>
  <c r="H4762" i="13" s="1"/>
  <c r="G4763" i="13"/>
  <c r="H4763" i="13" s="1"/>
  <c r="G4764" i="13"/>
  <c r="H4764" i="13" s="1"/>
  <c r="G4765" i="13"/>
  <c r="H4765" i="13" s="1"/>
  <c r="G4766" i="13"/>
  <c r="H4766" i="13" s="1"/>
  <c r="G4767" i="13"/>
  <c r="H4767" i="13" s="1"/>
  <c r="G6929" i="13"/>
  <c r="H6929" i="13" s="1"/>
  <c r="G6930" i="13"/>
  <c r="H6930" i="13" s="1"/>
  <c r="G6931" i="13"/>
  <c r="H6931" i="13" s="1"/>
  <c r="G6932" i="13"/>
  <c r="H6932" i="13" s="1"/>
  <c r="G6933" i="13"/>
  <c r="H6933" i="13" s="1"/>
  <c r="G6934" i="13"/>
  <c r="H6934" i="13" s="1"/>
  <c r="G6935" i="13"/>
  <c r="H6935" i="13" s="1"/>
  <c r="G6936" i="13"/>
  <c r="H6936" i="13" s="1"/>
  <c r="G6937" i="13"/>
  <c r="H6937" i="13" s="1"/>
  <c r="G4768" i="13"/>
  <c r="H4768" i="13" s="1"/>
  <c r="G6938" i="13"/>
  <c r="H6938" i="13" s="1"/>
  <c r="G6939" i="13"/>
  <c r="H6939" i="13" s="1"/>
  <c r="G6940" i="13"/>
  <c r="H6940" i="13" s="1"/>
  <c r="G6941" i="13"/>
  <c r="H6941" i="13" s="1"/>
  <c r="G4769" i="13"/>
  <c r="H4769" i="13" s="1"/>
  <c r="G6942" i="13"/>
  <c r="H6942" i="13" s="1"/>
  <c r="G4770" i="13"/>
  <c r="H4770" i="13" s="1"/>
  <c r="G6943" i="13"/>
  <c r="H6943" i="13" s="1"/>
  <c r="G4771" i="13"/>
  <c r="H4771" i="13" s="1"/>
  <c r="G6944" i="13"/>
  <c r="H6944" i="13" s="1"/>
  <c r="G2441" i="13"/>
  <c r="H2441" i="13" s="1"/>
  <c r="G2442" i="13"/>
  <c r="H2442" i="13" s="1"/>
  <c r="G6945" i="13"/>
  <c r="H6945" i="13" s="1"/>
  <c r="G6946" i="13"/>
  <c r="H6946" i="13" s="1"/>
  <c r="G6947" i="13"/>
  <c r="H6947" i="13" s="1"/>
  <c r="G6948" i="13"/>
  <c r="H6948" i="13" s="1"/>
  <c r="G2443" i="13"/>
  <c r="H2443" i="13" s="1"/>
  <c r="G2444" i="13"/>
  <c r="H2444" i="13" s="1"/>
  <c r="G6949" i="13"/>
  <c r="H6949" i="13" s="1"/>
  <c r="G2445" i="13"/>
  <c r="H2445" i="13" s="1"/>
  <c r="G4772" i="13"/>
  <c r="H4772" i="13" s="1"/>
  <c r="G2446" i="13"/>
  <c r="H2446" i="13" s="1"/>
  <c r="G2447" i="13"/>
  <c r="H2447" i="13" s="1"/>
  <c r="G2448" i="13"/>
  <c r="H2448" i="13" s="1"/>
  <c r="G6950" i="13"/>
  <c r="H6950" i="13" s="1"/>
  <c r="G2449" i="13"/>
  <c r="H2449" i="13" s="1"/>
  <c r="G2450" i="13"/>
  <c r="H2450" i="13" s="1"/>
  <c r="G6951" i="13"/>
  <c r="H6951" i="13" s="1"/>
  <c r="G2451" i="13"/>
  <c r="H2451" i="13" s="1"/>
  <c r="G2452" i="13"/>
  <c r="H2452" i="13" s="1"/>
  <c r="G6952" i="13"/>
  <c r="H6952" i="13" s="1"/>
  <c r="G6953" i="13"/>
  <c r="H6953" i="13" s="1"/>
  <c r="G2453" i="13"/>
  <c r="H2453" i="13" s="1"/>
  <c r="G2454" i="13"/>
  <c r="H2454" i="13" s="1"/>
  <c r="G2455" i="13"/>
  <c r="H2455" i="13" s="1"/>
  <c r="G2456" i="13"/>
  <c r="H2456" i="13" s="1"/>
  <c r="G2457" i="13"/>
  <c r="H2457" i="13" s="1"/>
  <c r="G2458" i="13"/>
  <c r="H2458" i="13" s="1"/>
  <c r="G6954" i="13"/>
  <c r="H6954" i="13" s="1"/>
  <c r="G2459" i="13"/>
  <c r="H2459" i="13" s="1"/>
  <c r="G2460" i="13"/>
  <c r="H2460" i="13" s="1"/>
  <c r="G4773" i="13"/>
  <c r="H4773" i="13" s="1"/>
  <c r="G6955" i="13"/>
  <c r="H6955" i="13" s="1"/>
  <c r="G2461" i="13"/>
  <c r="H2461" i="13" s="1"/>
  <c r="G2462" i="13"/>
  <c r="H2462" i="13" s="1"/>
  <c r="G2463" i="13"/>
  <c r="H2463" i="13" s="1"/>
  <c r="G6956" i="13"/>
  <c r="H6956" i="13" s="1"/>
  <c r="G2464" i="13"/>
  <c r="H2464" i="13" s="1"/>
  <c r="G2465" i="13"/>
  <c r="H2465" i="13" s="1"/>
  <c r="G2466" i="13"/>
  <c r="H2466" i="13" s="1"/>
  <c r="G8114" i="13"/>
  <c r="H8114" i="13" s="1"/>
  <c r="G2467" i="13"/>
  <c r="H2467" i="13" s="1"/>
  <c r="G2468" i="13"/>
  <c r="H2468" i="13" s="1"/>
  <c r="G2469" i="13"/>
  <c r="H2469" i="13" s="1"/>
  <c r="G2470" i="13"/>
  <c r="H2470" i="13" s="1"/>
  <c r="G2471" i="13"/>
  <c r="H2471" i="13" s="1"/>
  <c r="G2472" i="13"/>
  <c r="H2472" i="13" s="1"/>
  <c r="G2473" i="13"/>
  <c r="H2473" i="13" s="1"/>
  <c r="G2474" i="13"/>
  <c r="H2474" i="13" s="1"/>
  <c r="G6957" i="13"/>
  <c r="H6957" i="13" s="1"/>
  <c r="G2475" i="13"/>
  <c r="H2475" i="13" s="1"/>
  <c r="G2476" i="13"/>
  <c r="H2476" i="13" s="1"/>
  <c r="G2477" i="13"/>
  <c r="H2477" i="13" s="1"/>
  <c r="G2478" i="13"/>
  <c r="H2478" i="13" s="1"/>
  <c r="G2479" i="13"/>
  <c r="H2479" i="13" s="1"/>
  <c r="G2480" i="13"/>
  <c r="H2480" i="13" s="1"/>
  <c r="G2481" i="13"/>
  <c r="H2481" i="13" s="1"/>
  <c r="G2482" i="13"/>
  <c r="H2482" i="13" s="1"/>
  <c r="G2483" i="13"/>
  <c r="H2483" i="13" s="1"/>
  <c r="G2484" i="13"/>
  <c r="H2484" i="13" s="1"/>
  <c r="G2485" i="13"/>
  <c r="H2485" i="13" s="1"/>
  <c r="G2486" i="13"/>
  <c r="H2486" i="13" s="1"/>
  <c r="G2487" i="13"/>
  <c r="H2487" i="13" s="1"/>
  <c r="G2488" i="13"/>
  <c r="H2488" i="13" s="1"/>
  <c r="G2489" i="13"/>
  <c r="H2489" i="13" s="1"/>
  <c r="G2490" i="13"/>
  <c r="H2490" i="13" s="1"/>
  <c r="G2491" i="13"/>
  <c r="H2491" i="13" s="1"/>
  <c r="G2492" i="13"/>
  <c r="H2492" i="13" s="1"/>
  <c r="G2493" i="13"/>
  <c r="H2493" i="13" s="1"/>
  <c r="G2494" i="13"/>
  <c r="H2494" i="13" s="1"/>
  <c r="G6958" i="13"/>
  <c r="H6958" i="13" s="1"/>
  <c r="G2495" i="13"/>
  <c r="H2495" i="13" s="1"/>
  <c r="G6959" i="13"/>
  <c r="H6959" i="13" s="1"/>
  <c r="G2496" i="13"/>
  <c r="H2496" i="13" s="1"/>
  <c r="G2497" i="13"/>
  <c r="H2497" i="13" s="1"/>
  <c r="G2498" i="13"/>
  <c r="H2498" i="13" s="1"/>
  <c r="G2499" i="13"/>
  <c r="H2499" i="13" s="1"/>
  <c r="G2500" i="13"/>
  <c r="H2500" i="13" s="1"/>
  <c r="G2501" i="13"/>
  <c r="H2501" i="13" s="1"/>
  <c r="G2502" i="13"/>
  <c r="H2502" i="13" s="1"/>
  <c r="G4774" i="13"/>
  <c r="H4774" i="13" s="1"/>
  <c r="G4775" i="13"/>
  <c r="H4775" i="13" s="1"/>
  <c r="G2503" i="13"/>
  <c r="H2503" i="13" s="1"/>
  <c r="G6960" i="13"/>
  <c r="H6960" i="13" s="1"/>
  <c r="G6961" i="13"/>
  <c r="H6961" i="13" s="1"/>
  <c r="G4776" i="13"/>
  <c r="H4776" i="13" s="1"/>
  <c r="G6962" i="13"/>
  <c r="H6962" i="13" s="1"/>
  <c r="G2504" i="13"/>
  <c r="H2504" i="13" s="1"/>
  <c r="G6963" i="13"/>
  <c r="H6963" i="13" s="1"/>
  <c r="G2505" i="13"/>
  <c r="H2505" i="13" s="1"/>
  <c r="G2506" i="13"/>
  <c r="H2506" i="13" s="1"/>
  <c r="G2507" i="13"/>
  <c r="H2507" i="13" s="1"/>
  <c r="G2508" i="13"/>
  <c r="H2508" i="13" s="1"/>
  <c r="G2509" i="13"/>
  <c r="H2509" i="13" s="1"/>
  <c r="G2510" i="13"/>
  <c r="H2510" i="13" s="1"/>
  <c r="G6964" i="13"/>
  <c r="H6964" i="13" s="1"/>
  <c r="G4777" i="13"/>
  <c r="H4777" i="13" s="1"/>
  <c r="G4778" i="13"/>
  <c r="H4778" i="13" s="1"/>
  <c r="G2511" i="13"/>
  <c r="H2511" i="13" s="1"/>
  <c r="G6965" i="13"/>
  <c r="H6965" i="13" s="1"/>
  <c r="G4779" i="13"/>
  <c r="H4779" i="13" s="1"/>
  <c r="G2512" i="13"/>
  <c r="H2512" i="13" s="1"/>
  <c r="G2513" i="13"/>
  <c r="H2513" i="13" s="1"/>
  <c r="G2514" i="13"/>
  <c r="H2514" i="13" s="1"/>
  <c r="G2515" i="13"/>
  <c r="H2515" i="13" s="1"/>
  <c r="G2516" i="13"/>
  <c r="H2516" i="13" s="1"/>
  <c r="G2517" i="13"/>
  <c r="H2517" i="13" s="1"/>
  <c r="G2518" i="13"/>
  <c r="H2518" i="13" s="1"/>
  <c r="G6966" i="13"/>
  <c r="H6966" i="13" s="1"/>
  <c r="G2519" i="13"/>
  <c r="H2519" i="13" s="1"/>
  <c r="G2520" i="13"/>
  <c r="H2520" i="13" s="1"/>
  <c r="G4780" i="13"/>
  <c r="H4780" i="13" s="1"/>
  <c r="G2521" i="13"/>
  <c r="H2521" i="13" s="1"/>
  <c r="G2522" i="13"/>
  <c r="H2522" i="13" s="1"/>
  <c r="G6967" i="13"/>
  <c r="H6967" i="13" s="1"/>
  <c r="G2523" i="13"/>
  <c r="H2523" i="13" s="1"/>
  <c r="G6968" i="13"/>
  <c r="H6968" i="13" s="1"/>
  <c r="G4781" i="13"/>
  <c r="H4781" i="13" s="1"/>
  <c r="G2524" i="13"/>
  <c r="H2524" i="13" s="1"/>
  <c r="G4782" i="13"/>
  <c r="H4782" i="13" s="1"/>
  <c r="G2525" i="13"/>
  <c r="H2525" i="13" s="1"/>
  <c r="G2526" i="13"/>
  <c r="H2526" i="13" s="1"/>
  <c r="G2527" i="13"/>
  <c r="H2527" i="13" s="1"/>
  <c r="G2528" i="13"/>
  <c r="H2528" i="13" s="1"/>
  <c r="G4783" i="13"/>
  <c r="H4783" i="13" s="1"/>
  <c r="G6969" i="13"/>
  <c r="H6969" i="13" s="1"/>
  <c r="G4784" i="13"/>
  <c r="H4784" i="13" s="1"/>
  <c r="G6970" i="13"/>
  <c r="H6970" i="13" s="1"/>
  <c r="G6971" i="13"/>
  <c r="H6971" i="13" s="1"/>
  <c r="G4785" i="13"/>
  <c r="H4785" i="13" s="1"/>
  <c r="G4786" i="13"/>
  <c r="H4786" i="13" s="1"/>
  <c r="G6972" i="13"/>
  <c r="H6972" i="13" s="1"/>
  <c r="G6973" i="13"/>
  <c r="H6973" i="13" s="1"/>
  <c r="G4787" i="13"/>
  <c r="H4787" i="13" s="1"/>
  <c r="G2529" i="13"/>
  <c r="H2529" i="13" s="1"/>
  <c r="G2530" i="13"/>
  <c r="H2530" i="13" s="1"/>
  <c r="G2531" i="13"/>
  <c r="H2531" i="13" s="1"/>
  <c r="G4788" i="13"/>
  <c r="H4788" i="13" s="1"/>
  <c r="G2532" i="13"/>
  <c r="H2532" i="13" s="1"/>
  <c r="G2533" i="13"/>
  <c r="H2533" i="13" s="1"/>
  <c r="G2534" i="13"/>
  <c r="H2534" i="13" s="1"/>
  <c r="G2535" i="13"/>
  <c r="H2535" i="13" s="1"/>
  <c r="G2536" i="13"/>
  <c r="H2536" i="13" s="1"/>
  <c r="G2537" i="13"/>
  <c r="H2537" i="13" s="1"/>
  <c r="G2538" i="13"/>
  <c r="H2538" i="13" s="1"/>
  <c r="G2539" i="13"/>
  <c r="H2539" i="13" s="1"/>
  <c r="G2540" i="13"/>
  <c r="H2540" i="13" s="1"/>
  <c r="G2541" i="13"/>
  <c r="H2541" i="13" s="1"/>
  <c r="G4789" i="13"/>
  <c r="H4789" i="13" s="1"/>
  <c r="G4790" i="13"/>
  <c r="H4790" i="13" s="1"/>
  <c r="G4791" i="13"/>
  <c r="H4791" i="13" s="1"/>
  <c r="G4792" i="13"/>
  <c r="H4792" i="13" s="1"/>
  <c r="G4793" i="13"/>
  <c r="H4793" i="13" s="1"/>
  <c r="G4794" i="13"/>
  <c r="H4794" i="13" s="1"/>
  <c r="G4795" i="13"/>
  <c r="H4795" i="13" s="1"/>
  <c r="G4796" i="13"/>
  <c r="H4796" i="13" s="1"/>
  <c r="G4797" i="13"/>
  <c r="H4797" i="13" s="1"/>
  <c r="G4798" i="13"/>
  <c r="H4798" i="13" s="1"/>
  <c r="G4799" i="13"/>
  <c r="H4799" i="13" s="1"/>
  <c r="G4800" i="13"/>
  <c r="H4800" i="13" s="1"/>
  <c r="G4801" i="13"/>
  <c r="H4801" i="13" s="1"/>
  <c r="G4802" i="13"/>
  <c r="H4802" i="13" s="1"/>
  <c r="G4803" i="13"/>
  <c r="H4803" i="13" s="1"/>
  <c r="G4804" i="13"/>
  <c r="H4804" i="13" s="1"/>
  <c r="G4805" i="13"/>
  <c r="H4805" i="13" s="1"/>
  <c r="G2542" i="13"/>
  <c r="H2542" i="13" s="1"/>
  <c r="G2543" i="13"/>
  <c r="H2543" i="13" s="1"/>
  <c r="G2544" i="13"/>
  <c r="H2544" i="13" s="1"/>
  <c r="G4806" i="13"/>
  <c r="H4806" i="13" s="1"/>
  <c r="G2545" i="13"/>
  <c r="H2545" i="13" s="1"/>
  <c r="G2546" i="13"/>
  <c r="H2546" i="13" s="1"/>
  <c r="G2547" i="13"/>
  <c r="H2547" i="13" s="1"/>
  <c r="G2548" i="13"/>
  <c r="H2548" i="13" s="1"/>
  <c r="G2549" i="13"/>
  <c r="H2549" i="13" s="1"/>
  <c r="G2550" i="13"/>
  <c r="H2550" i="13" s="1"/>
  <c r="G4807" i="13"/>
  <c r="H4807" i="13" s="1"/>
  <c r="G2551" i="13"/>
  <c r="H2551" i="13" s="1"/>
  <c r="G2552" i="13"/>
  <c r="H2552" i="13" s="1"/>
  <c r="G2553" i="13"/>
  <c r="H2553" i="13" s="1"/>
  <c r="G2554" i="13"/>
  <c r="H2554" i="13" s="1"/>
  <c r="G2555" i="13"/>
  <c r="H2555" i="13" s="1"/>
  <c r="G2556" i="13"/>
  <c r="H2556" i="13" s="1"/>
  <c r="G2557" i="13"/>
  <c r="H2557" i="13" s="1"/>
  <c r="G6974" i="13"/>
  <c r="H6974" i="13" s="1"/>
  <c r="G6975" i="13"/>
  <c r="H6975" i="13" s="1"/>
  <c r="G6976" i="13"/>
  <c r="H6976" i="13" s="1"/>
  <c r="G6977" i="13"/>
  <c r="H6977" i="13" s="1"/>
  <c r="G6978" i="13"/>
  <c r="H6978" i="13" s="1"/>
  <c r="G6979" i="13"/>
  <c r="H6979" i="13" s="1"/>
  <c r="G2558" i="13"/>
  <c r="H2558" i="13" s="1"/>
  <c r="G6980" i="13"/>
  <c r="H6980" i="13" s="1"/>
  <c r="G6981" i="13"/>
  <c r="H6981" i="13" s="1"/>
  <c r="G6982" i="13"/>
  <c r="H6982" i="13" s="1"/>
  <c r="G2559" i="13"/>
  <c r="H2559" i="13" s="1"/>
  <c r="G2560" i="13"/>
  <c r="H2560" i="13" s="1"/>
  <c r="G2561" i="13"/>
  <c r="H2561" i="13" s="1"/>
  <c r="G2562" i="13"/>
  <c r="H2562" i="13" s="1"/>
  <c r="G2563" i="13"/>
  <c r="H2563" i="13" s="1"/>
  <c r="G6983" i="13"/>
  <c r="H6983" i="13" s="1"/>
  <c r="G6984" i="13"/>
  <c r="H6984" i="13" s="1"/>
  <c r="G2564" i="13"/>
  <c r="H2564" i="13" s="1"/>
  <c r="G6985" i="13"/>
  <c r="H6985" i="13" s="1"/>
  <c r="G8115" i="13"/>
  <c r="H8115" i="13" s="1"/>
  <c r="G6986" i="13"/>
  <c r="H6986" i="13" s="1"/>
  <c r="G4808" i="13"/>
  <c r="H4808" i="13" s="1"/>
  <c r="G4809" i="13"/>
  <c r="H4809" i="13" s="1"/>
  <c r="G6987" i="13"/>
  <c r="H6987" i="13" s="1"/>
  <c r="G4810" i="13"/>
  <c r="H4810" i="13" s="1"/>
  <c r="G6988" i="13"/>
  <c r="H6988" i="13" s="1"/>
  <c r="G6989" i="13"/>
  <c r="H6989" i="13" s="1"/>
  <c r="G4811" i="13"/>
  <c r="H4811" i="13" s="1"/>
  <c r="G6990" i="13"/>
  <c r="H6990" i="13" s="1"/>
  <c r="G2565" i="13"/>
  <c r="H2565" i="13" s="1"/>
  <c r="G4812" i="13"/>
  <c r="H4812" i="13" s="1"/>
  <c r="G6991" i="13"/>
  <c r="H6991" i="13" s="1"/>
  <c r="G6992" i="13"/>
  <c r="H6992" i="13" s="1"/>
  <c r="G6993" i="13"/>
  <c r="H6993" i="13" s="1"/>
  <c r="G6994" i="13"/>
  <c r="H6994" i="13" s="1"/>
  <c r="G6995" i="13"/>
  <c r="H6995" i="13" s="1"/>
  <c r="G6996" i="13"/>
  <c r="H6996" i="13" s="1"/>
  <c r="G4813" i="13"/>
  <c r="H4813" i="13" s="1"/>
  <c r="G4814" i="13"/>
  <c r="H4814" i="13" s="1"/>
  <c r="G4815" i="13"/>
  <c r="H4815" i="13" s="1"/>
  <c r="G6997" i="13"/>
  <c r="H6997" i="13" s="1"/>
  <c r="G6998" i="13"/>
  <c r="H6998" i="13" s="1"/>
  <c r="G6999" i="13"/>
  <c r="H6999" i="13" s="1"/>
  <c r="G7000" i="13"/>
  <c r="H7000" i="13" s="1"/>
  <c r="G7001" i="13"/>
  <c r="H7001" i="13" s="1"/>
  <c r="G2566" i="13"/>
  <c r="H2566" i="13" s="1"/>
  <c r="G2567" i="13"/>
  <c r="H2567" i="13" s="1"/>
  <c r="G7002" i="13"/>
  <c r="H7002" i="13" s="1"/>
  <c r="G7003" i="13"/>
  <c r="H7003" i="13" s="1"/>
  <c r="G7004" i="13"/>
  <c r="H7004" i="13" s="1"/>
  <c r="G7005" i="13"/>
  <c r="H7005" i="13" s="1"/>
  <c r="G7006" i="13"/>
  <c r="H7006" i="13" s="1"/>
  <c r="G7007" i="13"/>
  <c r="H7007" i="13" s="1"/>
  <c r="G4816" i="13"/>
  <c r="H4816" i="13" s="1"/>
  <c r="G4817" i="13"/>
  <c r="H4817" i="13" s="1"/>
  <c r="G7008" i="13"/>
  <c r="H7008" i="13" s="1"/>
  <c r="G7009" i="13"/>
  <c r="H7009" i="13" s="1"/>
  <c r="G7010" i="13"/>
  <c r="H7010" i="13" s="1"/>
  <c r="G7011" i="13"/>
  <c r="H7011" i="13" s="1"/>
  <c r="G2568" i="13"/>
  <c r="H2568" i="13" s="1"/>
  <c r="G2569" i="13"/>
  <c r="H2569" i="13" s="1"/>
  <c r="G7012" i="13"/>
  <c r="H7012" i="13" s="1"/>
  <c r="G7013" i="13"/>
  <c r="H7013" i="13" s="1"/>
  <c r="G4818" i="13"/>
  <c r="H4818" i="13" s="1"/>
  <c r="G7014" i="13"/>
  <c r="H7014" i="13" s="1"/>
  <c r="G7015" i="13"/>
  <c r="H7015" i="13" s="1"/>
  <c r="G7016" i="13"/>
  <c r="H7016" i="13" s="1"/>
  <c r="G2570" i="13"/>
  <c r="H2570" i="13" s="1"/>
  <c r="G7017" i="13"/>
  <c r="H7017" i="13" s="1"/>
  <c r="G7018" i="13"/>
  <c r="H7018" i="13" s="1"/>
  <c r="G7019" i="13"/>
  <c r="H7019" i="13" s="1"/>
  <c r="G7020" i="13"/>
  <c r="H7020" i="13" s="1"/>
  <c r="G4819" i="13"/>
  <c r="H4819" i="13" s="1"/>
  <c r="G7021" i="13"/>
  <c r="H7021" i="13" s="1"/>
  <c r="G7022" i="13"/>
  <c r="H7022" i="13" s="1"/>
  <c r="G7023" i="13"/>
  <c r="H7023" i="13" s="1"/>
  <c r="G7024" i="13"/>
  <c r="H7024" i="13" s="1"/>
  <c r="G7025" i="13"/>
  <c r="H7025" i="13" s="1"/>
  <c r="G7026" i="13"/>
  <c r="H7026" i="13" s="1"/>
  <c r="G4820" i="13"/>
  <c r="H4820" i="13" s="1"/>
  <c r="G4821" i="13"/>
  <c r="H4821" i="13" s="1"/>
  <c r="G4822" i="13"/>
  <c r="H4822" i="13" s="1"/>
  <c r="G4823" i="13"/>
  <c r="H4823" i="13" s="1"/>
  <c r="G7027" i="13"/>
  <c r="H7027" i="13" s="1"/>
  <c r="G4824" i="13"/>
  <c r="H4824" i="13" s="1"/>
  <c r="G4825" i="13"/>
  <c r="H4825" i="13" s="1"/>
  <c r="G7028" i="13"/>
  <c r="H7028" i="13" s="1"/>
  <c r="G7029" i="13"/>
  <c r="H7029" i="13" s="1"/>
  <c r="G7030" i="13"/>
  <c r="H7030" i="13" s="1"/>
  <c r="G4826" i="13"/>
  <c r="H4826" i="13" s="1"/>
  <c r="G4827" i="13"/>
  <c r="H4827" i="13" s="1"/>
  <c r="G4828" i="13"/>
  <c r="H4828" i="13" s="1"/>
  <c r="G7031" i="13"/>
  <c r="H7031" i="13" s="1"/>
  <c r="G7032" i="13"/>
  <c r="H7032" i="13" s="1"/>
  <c r="G4829" i="13"/>
  <c r="H4829" i="13" s="1"/>
  <c r="G7033" i="13"/>
  <c r="H7033" i="13" s="1"/>
  <c r="G4830" i="13"/>
  <c r="H4830" i="13" s="1"/>
  <c r="G4831" i="13"/>
  <c r="H4831" i="13" s="1"/>
  <c r="G7034" i="13"/>
  <c r="H7034" i="13" s="1"/>
  <c r="G4832" i="13"/>
  <c r="H4832" i="13" s="1"/>
  <c r="G7035" i="13"/>
  <c r="H7035" i="13" s="1"/>
  <c r="G4833" i="13"/>
  <c r="H4833" i="13" s="1"/>
  <c r="G4834" i="13"/>
  <c r="H4834" i="13" s="1"/>
  <c r="G7036" i="13"/>
  <c r="H7036" i="13" s="1"/>
  <c r="G7037" i="13"/>
  <c r="H7037" i="13" s="1"/>
  <c r="G7038" i="13"/>
  <c r="H7038" i="13" s="1"/>
  <c r="G7039" i="13"/>
  <c r="H7039" i="13" s="1"/>
  <c r="G7040" i="13"/>
  <c r="H7040" i="13" s="1"/>
  <c r="G7041" i="13"/>
  <c r="H7041" i="13" s="1"/>
  <c r="G7042" i="13"/>
  <c r="H7042" i="13" s="1"/>
  <c r="G7043" i="13"/>
  <c r="H7043" i="13" s="1"/>
  <c r="G7044" i="13"/>
  <c r="H7044" i="13" s="1"/>
  <c r="G7045" i="13"/>
  <c r="H7045" i="13" s="1"/>
  <c r="G7046" i="13"/>
  <c r="H7046" i="13" s="1"/>
  <c r="G7047" i="13"/>
  <c r="H7047" i="13" s="1"/>
  <c r="G7048" i="13"/>
  <c r="H7048" i="13" s="1"/>
  <c r="G7049" i="13"/>
  <c r="H7049" i="13" s="1"/>
  <c r="G7050" i="13"/>
  <c r="H7050" i="13" s="1"/>
  <c r="G7051" i="13"/>
  <c r="H7051" i="13" s="1"/>
  <c r="G7052" i="13"/>
  <c r="H7052" i="13" s="1"/>
  <c r="G7053" i="13"/>
  <c r="H7053" i="13" s="1"/>
  <c r="G7054" i="13"/>
  <c r="H7054" i="13" s="1"/>
  <c r="G7055" i="13"/>
  <c r="H7055" i="13" s="1"/>
  <c r="G7056" i="13"/>
  <c r="H7056" i="13" s="1"/>
  <c r="G7057" i="13"/>
  <c r="H7057" i="13" s="1"/>
  <c r="G7058" i="13"/>
  <c r="H7058" i="13" s="1"/>
  <c r="G7059" i="13"/>
  <c r="H7059" i="13" s="1"/>
  <c r="G7060" i="13"/>
  <c r="H7060" i="13" s="1"/>
  <c r="G7061" i="13"/>
  <c r="H7061" i="13" s="1"/>
  <c r="G7062" i="13"/>
  <c r="H7062" i="13" s="1"/>
  <c r="G7063" i="13"/>
  <c r="H7063" i="13" s="1"/>
  <c r="G7064" i="13"/>
  <c r="H7064" i="13" s="1"/>
  <c r="G7065" i="13"/>
  <c r="H7065" i="13" s="1"/>
  <c r="G7066" i="13"/>
  <c r="H7066" i="13" s="1"/>
  <c r="G7067" i="13"/>
  <c r="H7067" i="13" s="1"/>
  <c r="G7068" i="13"/>
  <c r="H7068" i="13" s="1"/>
  <c r="G7069" i="13"/>
  <c r="H7069" i="13" s="1"/>
  <c r="G7070" i="13"/>
  <c r="H7070" i="13" s="1"/>
  <c r="G7071" i="13"/>
  <c r="H7071" i="13" s="1"/>
  <c r="G7072" i="13"/>
  <c r="H7072" i="13" s="1"/>
  <c r="G2571" i="13"/>
  <c r="H2571" i="13" s="1"/>
  <c r="G8116" i="13"/>
  <c r="H8116" i="13" s="1"/>
  <c r="G2572" i="13"/>
  <c r="H2572" i="13" s="1"/>
  <c r="G2573" i="13"/>
  <c r="H2573" i="13" s="1"/>
  <c r="G2574" i="13"/>
  <c r="H2574" i="13" s="1"/>
  <c r="G2575" i="13"/>
  <c r="H2575" i="13" s="1"/>
  <c r="G2576" i="13"/>
  <c r="H2576" i="13" s="1"/>
  <c r="G2577" i="13"/>
  <c r="H2577" i="13" s="1"/>
  <c r="G2578" i="13"/>
  <c r="H2578" i="13" s="1"/>
  <c r="G2579" i="13"/>
  <c r="H2579" i="13" s="1"/>
  <c r="G2580" i="13"/>
  <c r="H2580" i="13" s="1"/>
  <c r="G4835" i="13"/>
  <c r="H4835" i="13" s="1"/>
  <c r="G4836" i="13"/>
  <c r="H4836" i="13" s="1"/>
  <c r="G4837" i="13"/>
  <c r="H4837" i="13" s="1"/>
  <c r="G4838" i="13"/>
  <c r="H4838" i="13" s="1"/>
  <c r="G4839" i="13"/>
  <c r="H4839" i="13" s="1"/>
  <c r="G4840" i="13"/>
  <c r="H4840" i="13" s="1"/>
  <c r="G4841" i="13"/>
  <c r="H4841" i="13" s="1"/>
  <c r="G4842" i="13"/>
  <c r="H4842" i="13" s="1"/>
  <c r="G4843" i="13"/>
  <c r="H4843" i="13" s="1"/>
  <c r="G4844" i="13"/>
  <c r="H4844" i="13" s="1"/>
  <c r="G4845" i="13"/>
  <c r="H4845" i="13" s="1"/>
  <c r="G4846" i="13"/>
  <c r="H4846" i="13" s="1"/>
  <c r="G4847" i="13"/>
  <c r="H4847" i="13" s="1"/>
  <c r="G4848" i="13"/>
  <c r="H4848" i="13" s="1"/>
  <c r="G4849" i="13"/>
  <c r="H4849" i="13" s="1"/>
  <c r="G4850" i="13"/>
  <c r="H4850" i="13" s="1"/>
  <c r="G4851" i="13"/>
  <c r="H4851" i="13" s="1"/>
  <c r="G4852" i="13"/>
  <c r="H4852" i="13" s="1"/>
  <c r="G4853" i="13"/>
  <c r="H4853" i="13" s="1"/>
  <c r="G4854" i="13"/>
  <c r="H4854" i="13" s="1"/>
  <c r="G4855" i="13"/>
  <c r="H4855" i="13" s="1"/>
  <c r="G4856" i="13"/>
  <c r="H4856" i="13" s="1"/>
  <c r="G4857" i="13"/>
  <c r="H4857" i="13" s="1"/>
  <c r="G4858" i="13"/>
  <c r="H4858" i="13" s="1"/>
  <c r="G4859" i="13"/>
  <c r="H4859" i="13" s="1"/>
  <c r="G4860" i="13"/>
  <c r="H4860" i="13" s="1"/>
  <c r="G4861" i="13"/>
  <c r="H4861" i="13" s="1"/>
  <c r="G4862" i="13"/>
  <c r="H4862" i="13" s="1"/>
  <c r="G4863" i="13"/>
  <c r="H4863" i="13" s="1"/>
  <c r="G2581" i="13"/>
  <c r="H2581" i="13" s="1"/>
  <c r="G7073" i="13"/>
  <c r="H7073" i="13" s="1"/>
  <c r="G2582" i="13"/>
  <c r="H2582" i="13" s="1"/>
  <c r="G7074" i="13"/>
  <c r="H7074" i="13" s="1"/>
  <c r="G2583" i="13"/>
  <c r="H2583" i="13" s="1"/>
  <c r="G2584" i="13"/>
  <c r="H2584" i="13" s="1"/>
  <c r="G2585" i="13"/>
  <c r="H2585" i="13" s="1"/>
  <c r="G2586" i="13"/>
  <c r="H2586" i="13" s="1"/>
  <c r="G2587" i="13"/>
  <c r="H2587" i="13" s="1"/>
  <c r="G2588" i="13"/>
  <c r="H2588" i="13" s="1"/>
  <c r="G2589" i="13"/>
  <c r="H2589" i="13" s="1"/>
  <c r="G2590" i="13"/>
  <c r="H2590" i="13" s="1"/>
  <c r="G2591" i="13"/>
  <c r="H2591" i="13" s="1"/>
  <c r="G2592" i="13"/>
  <c r="H2592" i="13" s="1"/>
  <c r="G2593" i="13"/>
  <c r="H2593" i="13" s="1"/>
  <c r="G2594" i="13"/>
  <c r="H2594" i="13" s="1"/>
  <c r="G2595" i="13"/>
  <c r="H2595" i="13" s="1"/>
  <c r="G2596" i="13"/>
  <c r="H2596" i="13" s="1"/>
  <c r="G2597" i="13"/>
  <c r="H2597" i="13" s="1"/>
  <c r="G2598" i="13"/>
  <c r="H2598" i="13" s="1"/>
  <c r="G2599" i="13"/>
  <c r="H2599" i="13" s="1"/>
  <c r="G2600" i="13"/>
  <c r="H2600" i="13" s="1"/>
  <c r="G2601" i="13"/>
  <c r="H2601" i="13" s="1"/>
  <c r="G2602" i="13"/>
  <c r="H2602" i="13" s="1"/>
  <c r="G2603" i="13"/>
  <c r="H2603" i="13" s="1"/>
  <c r="G2604" i="13"/>
  <c r="H2604" i="13" s="1"/>
  <c r="G2605" i="13"/>
  <c r="H2605" i="13" s="1"/>
  <c r="G2606" i="13"/>
  <c r="H2606" i="13" s="1"/>
  <c r="G2607" i="13"/>
  <c r="H2607" i="13" s="1"/>
  <c r="G2608" i="13"/>
  <c r="H2608" i="13" s="1"/>
  <c r="G2609" i="13"/>
  <c r="H2609" i="13" s="1"/>
  <c r="G2610" i="13"/>
  <c r="H2610" i="13" s="1"/>
  <c r="G2611" i="13"/>
  <c r="H2611" i="13" s="1"/>
  <c r="G2612" i="13"/>
  <c r="H2612" i="13" s="1"/>
  <c r="G2613" i="13"/>
  <c r="H2613" i="13" s="1"/>
  <c r="G4864" i="13"/>
  <c r="H4864" i="13" s="1"/>
  <c r="G2614" i="13"/>
  <c r="H2614" i="13" s="1"/>
  <c r="G2615" i="13"/>
  <c r="H2615" i="13" s="1"/>
  <c r="G2616" i="13"/>
  <c r="H2616" i="13" s="1"/>
  <c r="G2617" i="13"/>
  <c r="H2617" i="13" s="1"/>
  <c r="G4865" i="13"/>
  <c r="H4865" i="13" s="1"/>
  <c r="G4866" i="13"/>
  <c r="H4866" i="13" s="1"/>
  <c r="G4867" i="13"/>
  <c r="H4867" i="13" s="1"/>
  <c r="G4868" i="13"/>
  <c r="H4868" i="13" s="1"/>
  <c r="G4869" i="13"/>
  <c r="H4869" i="13" s="1"/>
  <c r="G4870" i="13"/>
  <c r="H4870" i="13" s="1"/>
  <c r="G4871" i="13"/>
  <c r="H4871" i="13" s="1"/>
  <c r="G4872" i="13"/>
  <c r="H4872" i="13" s="1"/>
  <c r="G4873" i="13"/>
  <c r="H4873" i="13" s="1"/>
  <c r="G4874" i="13"/>
  <c r="H4874" i="13" s="1"/>
  <c r="G4875" i="13"/>
  <c r="H4875" i="13" s="1"/>
  <c r="G4876" i="13"/>
  <c r="H4876" i="13" s="1"/>
  <c r="G4877" i="13"/>
  <c r="H4877" i="13" s="1"/>
  <c r="G4878" i="13"/>
  <c r="H4878" i="13" s="1"/>
  <c r="G4879" i="13"/>
  <c r="H4879" i="13" s="1"/>
  <c r="G4880" i="13"/>
  <c r="H4880" i="13" s="1"/>
  <c r="G4881" i="13"/>
  <c r="H4881" i="13" s="1"/>
  <c r="G4882" i="13"/>
  <c r="H4882" i="13" s="1"/>
  <c r="G4883" i="13"/>
  <c r="H4883" i="13" s="1"/>
  <c r="G4884" i="13"/>
  <c r="H4884" i="13" s="1"/>
  <c r="G4885" i="13"/>
  <c r="H4885" i="13" s="1"/>
  <c r="G4886" i="13"/>
  <c r="H4886" i="13" s="1"/>
  <c r="G4887" i="13"/>
  <c r="H4887" i="13" s="1"/>
  <c r="G4888" i="13"/>
  <c r="H4888" i="13" s="1"/>
  <c r="G4889" i="13"/>
  <c r="H4889" i="13" s="1"/>
  <c r="G4890" i="13"/>
  <c r="H4890" i="13" s="1"/>
  <c r="G4891" i="13"/>
  <c r="H4891" i="13" s="1"/>
  <c r="G4892" i="13"/>
  <c r="H4892" i="13" s="1"/>
  <c r="G4893" i="13"/>
  <c r="H4893" i="13" s="1"/>
  <c r="G2618" i="13"/>
  <c r="H2618" i="13" s="1"/>
  <c r="G2619" i="13"/>
  <c r="H2619" i="13" s="1"/>
  <c r="G2620" i="13"/>
  <c r="H2620" i="13" s="1"/>
  <c r="G4894" i="13"/>
  <c r="H4894" i="13" s="1"/>
  <c r="G4895" i="13"/>
  <c r="H4895" i="13" s="1"/>
  <c r="G4896" i="13"/>
  <c r="H4896" i="13" s="1"/>
  <c r="G4897" i="13"/>
  <c r="H4897" i="13" s="1"/>
  <c r="G4898" i="13"/>
  <c r="H4898" i="13" s="1"/>
  <c r="G4899" i="13"/>
  <c r="H4899" i="13" s="1"/>
  <c r="G4900" i="13"/>
  <c r="H4900" i="13" s="1"/>
  <c r="G4901" i="13"/>
  <c r="H4901" i="13" s="1"/>
  <c r="G4902" i="13"/>
  <c r="H4902" i="13" s="1"/>
  <c r="G4903" i="13"/>
  <c r="H4903" i="13" s="1"/>
  <c r="G4904" i="13"/>
  <c r="H4904" i="13" s="1"/>
  <c r="G4905" i="13"/>
  <c r="H4905" i="13" s="1"/>
  <c r="G4906" i="13"/>
  <c r="H4906" i="13" s="1"/>
  <c r="G4907" i="13"/>
  <c r="H4907" i="13" s="1"/>
  <c r="G4908" i="13"/>
  <c r="H4908" i="13" s="1"/>
  <c r="G4909" i="13"/>
  <c r="H4909" i="13" s="1"/>
  <c r="G4910" i="13"/>
  <c r="H4910" i="13" s="1"/>
  <c r="G4911" i="13"/>
  <c r="H4911" i="13" s="1"/>
  <c r="G4912" i="13"/>
  <c r="H4912" i="13" s="1"/>
  <c r="G4913" i="13"/>
  <c r="H4913" i="13" s="1"/>
  <c r="G4914" i="13"/>
  <c r="H4914" i="13" s="1"/>
  <c r="G4915" i="13"/>
  <c r="H4915" i="13" s="1"/>
  <c r="G4916" i="13"/>
  <c r="H4916" i="13" s="1"/>
  <c r="G4917" i="13"/>
  <c r="H4917" i="13" s="1"/>
  <c r="G2621" i="13"/>
  <c r="H2621" i="13" s="1"/>
  <c r="G4918" i="13"/>
  <c r="H4918" i="13" s="1"/>
  <c r="G4919" i="13"/>
  <c r="H4919" i="13" s="1"/>
  <c r="G4920" i="13"/>
  <c r="H4920" i="13" s="1"/>
  <c r="G2622" i="13"/>
  <c r="H2622" i="13" s="1"/>
  <c r="G2623" i="13"/>
  <c r="H2623" i="13" s="1"/>
  <c r="G2624" i="13"/>
  <c r="H2624" i="13" s="1"/>
  <c r="G2625" i="13"/>
  <c r="H2625" i="13" s="1"/>
  <c r="G2626" i="13"/>
  <c r="H2626" i="13" s="1"/>
  <c r="G2627" i="13"/>
  <c r="H2627" i="13" s="1"/>
  <c r="G2628" i="13"/>
  <c r="H2628" i="13" s="1"/>
  <c r="G2629" i="13"/>
  <c r="H2629" i="13" s="1"/>
  <c r="G2630" i="13"/>
  <c r="H2630" i="13" s="1"/>
  <c r="G2631" i="13"/>
  <c r="H2631" i="13" s="1"/>
  <c r="G2632" i="13"/>
  <c r="H2632" i="13" s="1"/>
  <c r="G2633" i="13"/>
  <c r="H2633" i="13" s="1"/>
  <c r="G2634" i="13"/>
  <c r="H2634" i="13" s="1"/>
  <c r="G2635" i="13"/>
  <c r="H2635" i="13" s="1"/>
  <c r="G2636" i="13"/>
  <c r="H2636" i="13" s="1"/>
  <c r="G2637" i="13"/>
  <c r="H2637" i="13" s="1"/>
  <c r="G2638" i="13"/>
  <c r="H2638" i="13" s="1"/>
  <c r="G2639" i="13"/>
  <c r="H2639" i="13" s="1"/>
  <c r="G2640" i="13"/>
  <c r="H2640" i="13" s="1"/>
  <c r="G2641" i="13"/>
  <c r="H2641" i="13" s="1"/>
  <c r="G2642" i="13"/>
  <c r="H2642" i="13" s="1"/>
  <c r="G2643" i="13"/>
  <c r="H2643" i="13" s="1"/>
  <c r="G2644" i="13"/>
  <c r="H2644" i="13" s="1"/>
  <c r="G2645" i="13"/>
  <c r="H2645" i="13" s="1"/>
  <c r="G2646" i="13"/>
  <c r="H2646" i="13" s="1"/>
  <c r="G2647" i="13"/>
  <c r="H2647" i="13" s="1"/>
  <c r="G2648" i="13"/>
  <c r="H2648" i="13" s="1"/>
  <c r="G2649" i="13"/>
  <c r="H2649" i="13" s="1"/>
  <c r="G2650" i="13"/>
  <c r="H2650" i="13" s="1"/>
  <c r="G2651" i="13"/>
  <c r="H2651" i="13" s="1"/>
  <c r="G2652" i="13"/>
  <c r="H2652" i="13" s="1"/>
  <c r="G2653" i="13"/>
  <c r="H2653" i="13" s="1"/>
  <c r="G2654" i="13"/>
  <c r="H2654" i="13" s="1"/>
  <c r="G2655" i="13"/>
  <c r="H2655" i="13" s="1"/>
  <c r="G2656" i="13"/>
  <c r="H2656" i="13" s="1"/>
  <c r="G2657" i="13"/>
  <c r="H2657" i="13" s="1"/>
  <c r="G2658" i="13"/>
  <c r="H2658" i="13" s="1"/>
  <c r="G2659" i="13"/>
  <c r="H2659" i="13" s="1"/>
  <c r="G2660" i="13"/>
  <c r="H2660" i="13" s="1"/>
  <c r="G2661" i="13"/>
  <c r="H2661" i="13" s="1"/>
  <c r="G2662" i="13"/>
  <c r="H2662" i="13" s="1"/>
  <c r="G2663" i="13"/>
  <c r="H2663" i="13" s="1"/>
  <c r="G2664" i="13"/>
  <c r="H2664" i="13" s="1"/>
  <c r="G2665" i="13"/>
  <c r="H2665" i="13" s="1"/>
  <c r="G2666" i="13"/>
  <c r="H2666" i="13" s="1"/>
  <c r="G2667" i="13"/>
  <c r="H2667" i="13" s="1"/>
  <c r="G2668" i="13"/>
  <c r="H2668" i="13" s="1"/>
  <c r="G2669" i="13"/>
  <c r="H2669" i="13" s="1"/>
  <c r="G2670" i="13"/>
  <c r="H2670" i="13" s="1"/>
  <c r="G2671" i="13"/>
  <c r="H2671" i="13" s="1"/>
  <c r="G2672" i="13"/>
  <c r="H2672" i="13" s="1"/>
  <c r="G2673" i="13"/>
  <c r="H2673" i="13" s="1"/>
  <c r="G2674" i="13"/>
  <c r="H2674" i="13" s="1"/>
  <c r="G2675" i="13"/>
  <c r="H2675" i="13" s="1"/>
  <c r="G2676" i="13"/>
  <c r="H2676" i="13" s="1"/>
  <c r="G2677" i="13"/>
  <c r="H2677" i="13" s="1"/>
  <c r="G2678" i="13"/>
  <c r="H2678" i="13" s="1"/>
  <c r="G2679" i="13"/>
  <c r="H2679" i="13" s="1"/>
  <c r="G2680" i="13"/>
  <c r="H2680" i="13" s="1"/>
  <c r="G2681" i="13"/>
  <c r="H2681" i="13" s="1"/>
  <c r="G2682" i="13"/>
  <c r="H2682" i="13" s="1"/>
  <c r="G2683" i="13"/>
  <c r="H2683" i="13" s="1"/>
  <c r="G2684" i="13"/>
  <c r="H2684" i="13" s="1"/>
  <c r="G2685" i="13"/>
  <c r="H2685" i="13" s="1"/>
  <c r="G2686" i="13"/>
  <c r="H2686" i="13" s="1"/>
  <c r="G2687" i="13"/>
  <c r="H2687" i="13" s="1"/>
  <c r="G2688" i="13"/>
  <c r="H2688" i="13" s="1"/>
  <c r="G2689" i="13"/>
  <c r="H2689" i="13" s="1"/>
  <c r="G7075" i="13"/>
  <c r="H7075" i="13" s="1"/>
  <c r="G2690" i="13"/>
  <c r="H2690" i="13" s="1"/>
  <c r="G2691" i="13"/>
  <c r="H2691" i="13" s="1"/>
  <c r="G2692" i="13"/>
  <c r="H2692" i="13" s="1"/>
  <c r="G2693" i="13"/>
  <c r="H2693" i="13" s="1"/>
  <c r="G2694" i="13"/>
  <c r="H2694" i="13" s="1"/>
  <c r="G2695" i="13"/>
  <c r="H2695" i="13" s="1"/>
  <c r="G2696" i="13"/>
  <c r="H2696" i="13" s="1"/>
  <c r="G7076" i="13"/>
  <c r="H7076" i="13" s="1"/>
  <c r="G7077" i="13"/>
  <c r="H7077" i="13" s="1"/>
  <c r="G7078" i="13"/>
  <c r="H7078" i="13" s="1"/>
  <c r="G7079" i="13"/>
  <c r="H7079" i="13" s="1"/>
  <c r="G7080" i="13"/>
  <c r="H7080" i="13" s="1"/>
  <c r="G7081" i="13"/>
  <c r="H7081" i="13" s="1"/>
  <c r="G7082" i="13"/>
  <c r="H7082" i="13" s="1"/>
  <c r="G7083" i="13"/>
  <c r="H7083" i="13" s="1"/>
  <c r="G7084" i="13"/>
  <c r="H7084" i="13" s="1"/>
  <c r="G4921" i="13"/>
  <c r="H4921" i="13" s="1"/>
  <c r="G2697" i="13"/>
  <c r="H2697" i="13" s="1"/>
  <c r="G2698" i="13"/>
  <c r="H2698" i="13" s="1"/>
  <c r="G2699" i="13"/>
  <c r="H2699" i="13" s="1"/>
  <c r="G2700" i="13"/>
  <c r="H2700" i="13" s="1"/>
  <c r="G2701" i="13"/>
  <c r="H2701" i="13" s="1"/>
  <c r="G2702" i="13"/>
  <c r="H2702" i="13" s="1"/>
  <c r="G2703" i="13"/>
  <c r="H2703" i="13" s="1"/>
  <c r="G2704" i="13"/>
  <c r="H2704" i="13" s="1"/>
  <c r="G2705" i="13"/>
  <c r="H2705" i="13" s="1"/>
  <c r="G2706" i="13"/>
  <c r="H2706" i="13" s="1"/>
  <c r="G2707" i="13"/>
  <c r="H2707" i="13" s="1"/>
  <c r="G2708" i="13"/>
  <c r="H2708" i="13" s="1"/>
  <c r="G2709" i="13"/>
  <c r="H2709" i="13" s="1"/>
  <c r="G2710" i="13"/>
  <c r="H2710" i="13" s="1"/>
  <c r="G2711" i="13"/>
  <c r="H2711" i="13" s="1"/>
  <c r="G2712" i="13"/>
  <c r="H2712" i="13" s="1"/>
  <c r="G2713" i="13"/>
  <c r="H2713" i="13" s="1"/>
  <c r="G2714" i="13"/>
  <c r="H2714" i="13" s="1"/>
  <c r="G2715" i="13"/>
  <c r="H2715" i="13" s="1"/>
  <c r="G2716" i="13"/>
  <c r="H2716" i="13" s="1"/>
  <c r="G2717" i="13"/>
  <c r="H2717" i="13" s="1"/>
  <c r="G2718" i="13"/>
  <c r="H2718" i="13" s="1"/>
  <c r="G2719" i="13"/>
  <c r="H2719" i="13" s="1"/>
  <c r="G2720" i="13"/>
  <c r="H2720" i="13" s="1"/>
  <c r="G2721" i="13"/>
  <c r="H2721" i="13" s="1"/>
  <c r="G2722" i="13"/>
  <c r="H2722" i="13" s="1"/>
  <c r="G2723" i="13"/>
  <c r="H2723" i="13" s="1"/>
  <c r="G2724" i="13"/>
  <c r="H2724" i="13" s="1"/>
  <c r="G2725" i="13"/>
  <c r="H2725" i="13" s="1"/>
  <c r="G2726" i="13"/>
  <c r="H2726" i="13" s="1"/>
  <c r="G2727" i="13"/>
  <c r="H2727" i="13" s="1"/>
  <c r="G2728" i="13"/>
  <c r="H2728" i="13" s="1"/>
  <c r="G2729" i="13"/>
  <c r="H2729" i="13" s="1"/>
  <c r="G2730" i="13"/>
  <c r="H2730" i="13" s="1"/>
  <c r="G2731" i="13"/>
  <c r="H2731" i="13" s="1"/>
  <c r="G2732" i="13"/>
  <c r="H2732" i="13" s="1"/>
  <c r="G2733" i="13"/>
  <c r="H2733" i="13" s="1"/>
  <c r="G2734" i="13"/>
  <c r="H2734" i="13" s="1"/>
  <c r="G4922" i="13"/>
  <c r="H4922" i="13" s="1"/>
  <c r="G4923" i="13"/>
  <c r="H4923" i="13" s="1"/>
  <c r="G4924" i="13"/>
  <c r="H4924" i="13" s="1"/>
  <c r="G2735" i="13"/>
  <c r="H2735" i="13" s="1"/>
  <c r="G2736" i="13"/>
  <c r="H2736" i="13" s="1"/>
  <c r="G2737" i="13"/>
  <c r="H2737" i="13" s="1"/>
  <c r="G2738" i="13"/>
  <c r="H2738" i="13" s="1"/>
  <c r="G2739" i="13"/>
  <c r="H2739" i="13" s="1"/>
  <c r="G2740" i="13"/>
  <c r="H2740" i="13" s="1"/>
  <c r="G2741" i="13"/>
  <c r="H2741" i="13" s="1"/>
  <c r="G2742" i="13"/>
  <c r="H2742" i="13" s="1"/>
  <c r="G2743" i="13"/>
  <c r="H2743" i="13" s="1"/>
  <c r="G2744" i="13"/>
  <c r="H2744" i="13" s="1"/>
  <c r="G4925" i="13"/>
  <c r="H4925" i="13" s="1"/>
  <c r="G2745" i="13"/>
  <c r="H2745" i="13" s="1"/>
  <c r="G4926" i="13"/>
  <c r="H4926" i="13" s="1"/>
  <c r="G4927" i="13"/>
  <c r="H4927" i="13" s="1"/>
  <c r="G2746" i="13"/>
  <c r="H2746" i="13" s="1"/>
  <c r="G2747" i="13"/>
  <c r="H2747" i="13" s="1"/>
  <c r="G2748" i="13"/>
  <c r="H2748" i="13" s="1"/>
  <c r="G2749" i="13"/>
  <c r="H2749" i="13" s="1"/>
  <c r="G2750" i="13"/>
  <c r="H2750" i="13" s="1"/>
  <c r="G2751" i="13"/>
  <c r="H2751" i="13" s="1"/>
  <c r="G2752" i="13"/>
  <c r="H2752" i="13" s="1"/>
  <c r="G2753" i="13"/>
  <c r="H2753" i="13" s="1"/>
  <c r="G2754" i="13"/>
  <c r="H2754" i="13" s="1"/>
  <c r="G2755" i="13"/>
  <c r="H2755" i="13" s="1"/>
  <c r="G2756" i="13"/>
  <c r="H2756" i="13" s="1"/>
  <c r="G2757" i="13"/>
  <c r="H2757" i="13" s="1"/>
  <c r="G2758" i="13"/>
  <c r="H2758" i="13" s="1"/>
  <c r="G2759" i="13"/>
  <c r="H2759" i="13" s="1"/>
  <c r="G2760" i="13"/>
  <c r="H2760" i="13" s="1"/>
  <c r="G2761" i="13"/>
  <c r="H2761" i="13" s="1"/>
  <c r="G2762" i="13"/>
  <c r="H2762" i="13" s="1"/>
  <c r="G2763" i="13"/>
  <c r="H2763" i="13" s="1"/>
  <c r="G2764" i="13"/>
  <c r="H2764" i="13" s="1"/>
  <c r="G2765" i="13"/>
  <c r="H2765" i="13" s="1"/>
  <c r="G2766" i="13"/>
  <c r="H2766" i="13" s="1"/>
  <c r="G2767" i="13"/>
  <c r="H2767" i="13" s="1"/>
  <c r="G2768" i="13"/>
  <c r="H2768" i="13" s="1"/>
  <c r="G2769" i="13"/>
  <c r="H2769" i="13" s="1"/>
  <c r="G2770" i="13"/>
  <c r="H2770" i="13" s="1"/>
  <c r="G2771" i="13"/>
  <c r="H2771" i="13" s="1"/>
  <c r="G2772" i="13"/>
  <c r="H2772" i="13" s="1"/>
  <c r="G7085" i="13"/>
  <c r="H7085" i="13" s="1"/>
  <c r="G2773" i="13"/>
  <c r="H2773" i="13" s="1"/>
  <c r="G2774" i="13"/>
  <c r="H2774" i="13" s="1"/>
  <c r="G2775" i="13"/>
  <c r="H2775" i="13" s="1"/>
  <c r="G2776" i="13"/>
  <c r="H2776" i="13" s="1"/>
  <c r="G2777" i="13"/>
  <c r="H2777" i="13" s="1"/>
  <c r="G2778" i="13"/>
  <c r="H2778" i="13" s="1"/>
  <c r="G2779" i="13"/>
  <c r="H2779" i="13" s="1"/>
  <c r="G2780" i="13"/>
  <c r="H2780" i="13" s="1"/>
  <c r="G2781" i="13"/>
  <c r="H2781" i="13" s="1"/>
  <c r="G2782" i="13"/>
  <c r="H2782" i="13" s="1"/>
  <c r="G2783" i="13"/>
  <c r="H2783" i="13" s="1"/>
  <c r="G2784" i="13"/>
  <c r="H2784" i="13" s="1"/>
  <c r="G2785" i="13"/>
  <c r="H2785" i="13" s="1"/>
  <c r="G2786" i="13"/>
  <c r="H2786" i="13" s="1"/>
  <c r="G2787" i="13"/>
  <c r="H2787" i="13" s="1"/>
  <c r="G2788" i="13"/>
  <c r="H2788" i="13" s="1"/>
  <c r="G2789" i="13"/>
  <c r="H2789" i="13" s="1"/>
  <c r="G2790" i="13"/>
  <c r="H2790" i="13" s="1"/>
  <c r="G2791" i="13"/>
  <c r="H2791" i="13" s="1"/>
  <c r="G2792" i="13"/>
  <c r="H2792" i="13" s="1"/>
  <c r="G2793" i="13"/>
  <c r="H2793" i="13" s="1"/>
  <c r="G2794" i="13"/>
  <c r="H2794" i="13" s="1"/>
  <c r="G2795" i="13"/>
  <c r="H2795" i="13" s="1"/>
  <c r="G2796" i="13"/>
  <c r="H2796" i="13" s="1"/>
  <c r="G2797" i="13"/>
  <c r="H2797" i="13" s="1"/>
  <c r="G2798" i="13"/>
  <c r="H2798" i="13" s="1"/>
  <c r="G2799" i="13"/>
  <c r="H2799" i="13" s="1"/>
  <c r="G2800" i="13"/>
  <c r="H2800" i="13" s="1"/>
  <c r="G2801" i="13"/>
  <c r="H2801" i="13" s="1"/>
  <c r="G2802" i="13"/>
  <c r="H2802" i="13" s="1"/>
  <c r="G2803" i="13"/>
  <c r="H2803" i="13" s="1"/>
  <c r="G2804" i="13"/>
  <c r="H2804" i="13" s="1"/>
  <c r="G4928" i="13"/>
  <c r="H4928" i="13" s="1"/>
  <c r="G4929" i="13"/>
  <c r="H4929" i="13" s="1"/>
  <c r="G2805" i="13"/>
  <c r="H2805" i="13" s="1"/>
  <c r="G7086" i="13"/>
  <c r="H7086" i="13" s="1"/>
  <c r="G7087" i="13"/>
  <c r="H7087" i="13" s="1"/>
  <c r="G2806" i="13"/>
  <c r="H2806" i="13" s="1"/>
  <c r="G8117" i="13"/>
  <c r="H8117" i="13" s="1"/>
  <c r="G8118" i="13"/>
  <c r="H8118" i="13" s="1"/>
  <c r="G8119" i="13"/>
  <c r="H8119" i="13" s="1"/>
  <c r="G2807" i="13"/>
  <c r="H2807" i="13" s="1"/>
  <c r="G7088" i="13"/>
  <c r="H7088" i="13" s="1"/>
  <c r="G7089" i="13"/>
  <c r="H7089" i="13" s="1"/>
  <c r="G7090" i="13"/>
  <c r="H7090" i="13" s="1"/>
  <c r="G7091" i="13"/>
  <c r="H7091" i="13" s="1"/>
  <c r="G8120" i="13"/>
  <c r="H8120" i="13" s="1"/>
  <c r="G2808" i="13"/>
  <c r="H2808" i="13" s="1"/>
  <c r="G2809" i="13"/>
  <c r="H2809" i="13" s="1"/>
  <c r="G2810" i="13"/>
  <c r="H2810" i="13" s="1"/>
  <c r="G7092" i="13"/>
  <c r="H7092" i="13" s="1"/>
  <c r="G7093" i="13"/>
  <c r="H7093" i="13" s="1"/>
  <c r="G7094" i="13"/>
  <c r="H7094" i="13" s="1"/>
  <c r="G2811" i="13"/>
  <c r="H2811" i="13" s="1"/>
  <c r="G2812" i="13"/>
  <c r="H2812" i="13" s="1"/>
  <c r="G2813" i="13"/>
  <c r="H2813" i="13" s="1"/>
  <c r="G2814" i="13"/>
  <c r="H2814" i="13" s="1"/>
  <c r="G8121" i="13"/>
  <c r="H8121" i="13" s="1"/>
  <c r="G2815" i="13"/>
  <c r="H2815" i="13" s="1"/>
  <c r="G2816" i="13"/>
  <c r="H2816" i="13" s="1"/>
  <c r="G2817" i="13"/>
  <c r="H2817" i="13" s="1"/>
  <c r="G2818" i="13"/>
  <c r="H2818" i="13" s="1"/>
  <c r="G2819" i="13"/>
  <c r="H2819" i="13" s="1"/>
  <c r="G2820" i="13"/>
  <c r="H2820" i="13" s="1"/>
  <c r="G2821" i="13"/>
  <c r="H2821" i="13" s="1"/>
  <c r="G2822" i="13"/>
  <c r="H2822" i="13" s="1"/>
  <c r="G2823" i="13"/>
  <c r="H2823" i="13" s="1"/>
  <c r="G2824" i="13"/>
  <c r="H2824" i="13" s="1"/>
  <c r="G2825" i="13"/>
  <c r="H2825" i="13" s="1"/>
  <c r="G2826" i="13"/>
  <c r="H2826" i="13" s="1"/>
  <c r="G2827" i="13"/>
  <c r="H2827" i="13" s="1"/>
  <c r="G2828" i="13"/>
  <c r="H2828" i="13" s="1"/>
  <c r="G2829" i="13"/>
  <c r="H2829" i="13" s="1"/>
  <c r="G2830" i="13"/>
  <c r="H2830" i="13" s="1"/>
  <c r="G2831" i="13"/>
  <c r="H2831" i="13" s="1"/>
  <c r="G2832" i="13"/>
  <c r="H2832" i="13" s="1"/>
  <c r="G2833" i="13"/>
  <c r="H2833" i="13" s="1"/>
  <c r="G2834" i="13"/>
  <c r="H2834" i="13" s="1"/>
  <c r="G2835" i="13"/>
  <c r="H2835" i="13" s="1"/>
  <c r="G2836" i="13"/>
  <c r="H2836" i="13" s="1"/>
  <c r="G2837" i="13"/>
  <c r="H2837" i="13" s="1"/>
  <c r="G2838" i="13"/>
  <c r="H2838" i="13" s="1"/>
  <c r="G2839" i="13"/>
  <c r="H2839" i="13" s="1"/>
  <c r="G2840" i="13"/>
  <c r="H2840" i="13" s="1"/>
  <c r="G2841" i="13"/>
  <c r="H2841" i="13" s="1"/>
  <c r="G2842" i="13"/>
  <c r="H2842" i="13" s="1"/>
  <c r="G2843" i="13"/>
  <c r="H2843" i="13" s="1"/>
  <c r="G2844" i="13"/>
  <c r="H2844" i="13" s="1"/>
  <c r="G7095" i="13"/>
  <c r="H7095" i="13" s="1"/>
  <c r="G2845" i="13"/>
  <c r="H2845" i="13" s="1"/>
  <c r="G2846" i="13"/>
  <c r="H2846" i="13" s="1"/>
  <c r="G2847" i="13"/>
  <c r="H2847" i="13" s="1"/>
  <c r="G2848" i="13"/>
  <c r="H2848" i="13" s="1"/>
  <c r="G2849" i="13"/>
  <c r="H2849" i="13" s="1"/>
  <c r="G2850" i="13"/>
  <c r="H2850" i="13" s="1"/>
  <c r="G2851" i="13"/>
  <c r="H2851" i="13" s="1"/>
  <c r="G2852" i="13"/>
  <c r="H2852" i="13" s="1"/>
  <c r="G2853" i="13"/>
  <c r="H2853" i="13" s="1"/>
  <c r="G2854" i="13"/>
  <c r="H2854" i="13" s="1"/>
  <c r="G7096" i="13"/>
  <c r="H7096" i="13" s="1"/>
  <c r="G2855" i="13"/>
  <c r="H2855" i="13" s="1"/>
  <c r="G2856" i="13"/>
  <c r="H2856" i="13" s="1"/>
  <c r="G8122" i="13"/>
  <c r="H8122" i="13" s="1"/>
  <c r="G2857" i="13"/>
  <c r="H2857" i="13" s="1"/>
  <c r="G8123" i="13"/>
  <c r="H8123" i="13" s="1"/>
  <c r="G7097" i="13"/>
  <c r="H7097" i="13" s="1"/>
  <c r="G2858" i="13"/>
  <c r="H2858" i="13" s="1"/>
  <c r="G4930" i="13"/>
  <c r="H4930" i="13" s="1"/>
  <c r="G2859" i="13"/>
  <c r="H2859" i="13" s="1"/>
  <c r="G2860" i="13"/>
  <c r="H2860" i="13" s="1"/>
  <c r="G2861" i="13"/>
  <c r="H2861" i="13" s="1"/>
  <c r="G2862" i="13"/>
  <c r="H2862" i="13" s="1"/>
  <c r="G2863" i="13"/>
  <c r="H2863" i="13" s="1"/>
  <c r="G2864" i="13"/>
  <c r="H2864" i="13" s="1"/>
  <c r="G2865" i="13"/>
  <c r="H2865" i="13" s="1"/>
  <c r="G2866" i="13"/>
  <c r="H2866" i="13" s="1"/>
  <c r="G2867" i="13"/>
  <c r="H2867" i="13" s="1"/>
  <c r="G2868" i="13"/>
  <c r="H2868" i="13" s="1"/>
  <c r="G2869" i="13"/>
  <c r="H2869" i="13" s="1"/>
  <c r="G2870" i="13"/>
  <c r="H2870" i="13" s="1"/>
  <c r="G2871" i="13"/>
  <c r="H2871" i="13" s="1"/>
  <c r="G2872" i="13"/>
  <c r="H2872" i="13" s="1"/>
  <c r="G2873" i="13"/>
  <c r="H2873" i="13" s="1"/>
  <c r="G2874" i="13"/>
  <c r="H2874" i="13" s="1"/>
  <c r="G2875" i="13"/>
  <c r="H2875" i="13" s="1"/>
  <c r="G2876" i="13"/>
  <c r="H2876" i="13" s="1"/>
  <c r="G2877" i="13"/>
  <c r="H2877" i="13" s="1"/>
  <c r="G2878" i="13"/>
  <c r="H2878" i="13" s="1"/>
  <c r="G2879" i="13"/>
  <c r="H2879" i="13" s="1"/>
  <c r="G2880" i="13"/>
  <c r="H2880" i="13" s="1"/>
  <c r="G2881" i="13"/>
  <c r="H2881" i="13" s="1"/>
  <c r="G2882" i="13"/>
  <c r="H2882" i="13" s="1"/>
  <c r="G2883" i="13"/>
  <c r="H2883" i="13" s="1"/>
  <c r="G7098" i="13"/>
  <c r="H7098" i="13" s="1"/>
  <c r="G7099" i="13"/>
  <c r="H7099" i="13" s="1"/>
  <c r="G7100" i="13"/>
  <c r="H7100" i="13" s="1"/>
  <c r="G7101" i="13"/>
  <c r="H7101" i="13" s="1"/>
  <c r="G7102" i="13"/>
  <c r="H7102" i="13" s="1"/>
  <c r="G2884" i="13"/>
  <c r="H2884" i="13" s="1"/>
  <c r="G2885" i="13"/>
  <c r="H2885" i="13" s="1"/>
  <c r="G2886" i="13"/>
  <c r="H2886" i="13" s="1"/>
  <c r="G2887" i="13"/>
  <c r="H2887" i="13" s="1"/>
  <c r="G2888" i="13"/>
  <c r="H2888" i="13" s="1"/>
  <c r="G2889" i="13"/>
  <c r="H2889" i="13" s="1"/>
  <c r="G2890" i="13"/>
  <c r="H2890" i="13" s="1"/>
  <c r="G2891" i="13"/>
  <c r="H2891" i="13" s="1"/>
  <c r="G2892" i="13"/>
  <c r="H2892" i="13" s="1"/>
  <c r="G7103" i="13"/>
  <c r="H7103" i="13" s="1"/>
  <c r="G2893" i="13"/>
  <c r="H2893" i="13" s="1"/>
  <c r="G2894" i="13"/>
  <c r="H2894" i="13" s="1"/>
  <c r="G2895" i="13"/>
  <c r="H2895" i="13" s="1"/>
  <c r="G2896" i="13"/>
  <c r="H2896" i="13" s="1"/>
  <c r="G2897" i="13"/>
  <c r="H2897" i="13" s="1"/>
  <c r="G2898" i="13"/>
  <c r="H2898" i="13" s="1"/>
  <c r="G2899" i="13"/>
  <c r="H2899" i="13" s="1"/>
  <c r="G2900" i="13"/>
  <c r="H2900" i="13" s="1"/>
  <c r="G2901" i="13"/>
  <c r="H2901" i="13" s="1"/>
  <c r="G2902" i="13"/>
  <c r="H2902" i="13" s="1"/>
  <c r="G2903" i="13"/>
  <c r="H2903" i="13" s="1"/>
  <c r="G2904" i="13"/>
  <c r="H2904" i="13" s="1"/>
  <c r="G2905" i="13"/>
  <c r="H2905" i="13" s="1"/>
  <c r="G2906" i="13"/>
  <c r="H2906" i="13" s="1"/>
  <c r="G2907" i="13"/>
  <c r="H2907" i="13" s="1"/>
  <c r="G2908" i="13"/>
  <c r="H2908" i="13" s="1"/>
  <c r="G2909" i="13"/>
  <c r="H2909" i="13" s="1"/>
  <c r="G2910" i="13"/>
  <c r="H2910" i="13" s="1"/>
  <c r="G2911" i="13"/>
  <c r="H2911" i="13" s="1"/>
  <c r="G2912" i="13"/>
  <c r="H2912" i="13" s="1"/>
  <c r="G2913" i="13"/>
  <c r="H2913" i="13" s="1"/>
  <c r="G2914" i="13"/>
  <c r="H2914" i="13" s="1"/>
  <c r="G2915" i="13"/>
  <c r="H2915" i="13" s="1"/>
  <c r="G2916" i="13"/>
  <c r="H2916" i="13" s="1"/>
  <c r="G2917" i="13"/>
  <c r="H2917" i="13" s="1"/>
  <c r="G2918" i="13"/>
  <c r="H2918" i="13" s="1"/>
  <c r="G2919" i="13"/>
  <c r="H2919" i="13" s="1"/>
  <c r="G2920" i="13"/>
  <c r="H2920" i="13" s="1"/>
  <c r="G2921" i="13"/>
  <c r="H2921" i="13" s="1"/>
  <c r="G2922" i="13"/>
  <c r="H2922" i="13" s="1"/>
  <c r="G2923" i="13"/>
  <c r="H2923" i="13" s="1"/>
  <c r="G2924" i="13"/>
  <c r="H2924" i="13" s="1"/>
  <c r="G2925" i="13"/>
  <c r="H2925" i="13" s="1"/>
  <c r="G2926" i="13"/>
  <c r="H2926" i="13" s="1"/>
  <c r="G4931" i="13"/>
  <c r="H4931" i="13" s="1"/>
  <c r="G2927" i="13"/>
  <c r="H2927" i="13" s="1"/>
  <c r="G2928" i="13"/>
  <c r="H2928" i="13" s="1"/>
  <c r="G2929" i="13"/>
  <c r="H2929" i="13" s="1"/>
  <c r="G7104" i="13"/>
  <c r="H7104" i="13" s="1"/>
  <c r="G2930" i="13"/>
  <c r="H2930" i="13" s="1"/>
  <c r="G2931" i="13"/>
  <c r="H2931" i="13" s="1"/>
  <c r="G2932" i="13"/>
  <c r="H2932" i="13" s="1"/>
  <c r="G7105" i="13"/>
  <c r="H7105" i="13" s="1"/>
  <c r="G7106" i="13"/>
  <c r="H7106" i="13" s="1"/>
  <c r="G2933" i="13"/>
  <c r="H2933" i="13" s="1"/>
  <c r="G4932" i="13"/>
  <c r="H4932" i="13" s="1"/>
  <c r="G4933" i="13"/>
  <c r="H4933" i="13" s="1"/>
  <c r="G2934" i="13"/>
  <c r="H2934" i="13" s="1"/>
  <c r="G2935" i="13"/>
  <c r="H2935" i="13" s="1"/>
  <c r="G8124" i="13"/>
  <c r="H8124" i="13" s="1"/>
  <c r="G8125" i="13"/>
  <c r="H8125" i="13" s="1"/>
  <c r="G8126" i="13"/>
  <c r="H8126" i="13" s="1"/>
  <c r="G7107" i="13"/>
  <c r="H7107" i="13" s="1"/>
  <c r="G4934" i="13"/>
  <c r="H4934" i="13" s="1"/>
  <c r="G7108" i="13"/>
  <c r="H7108" i="13" s="1"/>
  <c r="G7109" i="13"/>
  <c r="H7109" i="13" s="1"/>
  <c r="G8127" i="13"/>
  <c r="H8127" i="13" s="1"/>
  <c r="G8128" i="13"/>
  <c r="H8128" i="13" s="1"/>
  <c r="G7110" i="13"/>
  <c r="H7110" i="13" s="1"/>
  <c r="G7111" i="13"/>
  <c r="H7111" i="13" s="1"/>
  <c r="G7112" i="13"/>
  <c r="H7112" i="13" s="1"/>
  <c r="G7113" i="13"/>
  <c r="H7113" i="13" s="1"/>
  <c r="G7114" i="13"/>
  <c r="H7114" i="13" s="1"/>
  <c r="G7115" i="13"/>
  <c r="H7115" i="13" s="1"/>
  <c r="G7116" i="13"/>
  <c r="H7116" i="13" s="1"/>
  <c r="G7117" i="13"/>
  <c r="H7117" i="13" s="1"/>
  <c r="G7118" i="13"/>
  <c r="H7118" i="13" s="1"/>
  <c r="G7119" i="13"/>
  <c r="H7119" i="13" s="1"/>
  <c r="G7120" i="13"/>
  <c r="H7120" i="13" s="1"/>
  <c r="G4935" i="13"/>
  <c r="H4935" i="13" s="1"/>
  <c r="G4936" i="13"/>
  <c r="H4936" i="13" s="1"/>
  <c r="G4937" i="13"/>
  <c r="H4937" i="13" s="1"/>
  <c r="G2936" i="13"/>
  <c r="H2936" i="13" s="1"/>
  <c r="G4938" i="13"/>
  <c r="H4938" i="13" s="1"/>
  <c r="G7121" i="13"/>
  <c r="H7121" i="13" s="1"/>
  <c r="G7122" i="13"/>
  <c r="H7122" i="13" s="1"/>
  <c r="G2937" i="13"/>
  <c r="H2937" i="13" s="1"/>
  <c r="G2938" i="13"/>
  <c r="H2938" i="13" s="1"/>
  <c r="G2939" i="13"/>
  <c r="H2939" i="13" s="1"/>
  <c r="G2940" i="13"/>
  <c r="H2940" i="13" s="1"/>
  <c r="G2941" i="13"/>
  <c r="H2941" i="13" s="1"/>
  <c r="G2942" i="13"/>
  <c r="H2942" i="13" s="1"/>
  <c r="G2943" i="13"/>
  <c r="H2943" i="13" s="1"/>
  <c r="G4939" i="13"/>
  <c r="H4939" i="13" s="1"/>
  <c r="G2944" i="13"/>
  <c r="H2944" i="13" s="1"/>
  <c r="G7123" i="13"/>
  <c r="H7123" i="13" s="1"/>
  <c r="G7124" i="13"/>
  <c r="H7124" i="13" s="1"/>
  <c r="G2945" i="13"/>
  <c r="H2945" i="13" s="1"/>
  <c r="G2946" i="13"/>
  <c r="H2946" i="13" s="1"/>
  <c r="G7125" i="13"/>
  <c r="H7125" i="13" s="1"/>
  <c r="G2947" i="13"/>
  <c r="H2947" i="13" s="1"/>
  <c r="G7126" i="13"/>
  <c r="H7126" i="13" s="1"/>
  <c r="G7127" i="13"/>
  <c r="H7127" i="13" s="1"/>
  <c r="G2948" i="13"/>
  <c r="H2948" i="13" s="1"/>
  <c r="G2949" i="13"/>
  <c r="H2949" i="13" s="1"/>
  <c r="G2950" i="13"/>
  <c r="H2950" i="13" s="1"/>
  <c r="G2951" i="13"/>
  <c r="H2951" i="13" s="1"/>
  <c r="G2952" i="13"/>
  <c r="H2952" i="13" s="1"/>
  <c r="G2953" i="13"/>
  <c r="H2953" i="13" s="1"/>
  <c r="G2954" i="13"/>
  <c r="H2954" i="13" s="1"/>
  <c r="G2955" i="13"/>
  <c r="H2955" i="13" s="1"/>
  <c r="G2956" i="13"/>
  <c r="H2956" i="13" s="1"/>
  <c r="G2957" i="13"/>
  <c r="H2957" i="13" s="1"/>
  <c r="G2958" i="13"/>
  <c r="H2958" i="13" s="1"/>
  <c r="G2959" i="13"/>
  <c r="H2959" i="13" s="1"/>
  <c r="G2960" i="13"/>
  <c r="H2960" i="13" s="1"/>
  <c r="G2961" i="13"/>
  <c r="H2961" i="13" s="1"/>
  <c r="G2962" i="13"/>
  <c r="H2962" i="13" s="1"/>
  <c r="G2963" i="13"/>
  <c r="H2963" i="13" s="1"/>
  <c r="G2964" i="13"/>
  <c r="H2964" i="13" s="1"/>
  <c r="G2965" i="13"/>
  <c r="H2965" i="13" s="1"/>
  <c r="G2966" i="13"/>
  <c r="H2966" i="13" s="1"/>
  <c r="G2967" i="13"/>
  <c r="H2967" i="13" s="1"/>
  <c r="G2968" i="13"/>
  <c r="H2968" i="13" s="1"/>
  <c r="G2969" i="13"/>
  <c r="H2969" i="13" s="1"/>
  <c r="G2970" i="13"/>
  <c r="H2970" i="13" s="1"/>
  <c r="G2971" i="13"/>
  <c r="H2971" i="13" s="1"/>
  <c r="G2972" i="13"/>
  <c r="H2972" i="13" s="1"/>
  <c r="G2973" i="13"/>
  <c r="H2973" i="13" s="1"/>
  <c r="G2974" i="13"/>
  <c r="H2974" i="13" s="1"/>
  <c r="G2975" i="13"/>
  <c r="H2975" i="13" s="1"/>
  <c r="G2976" i="13"/>
  <c r="H2976" i="13" s="1"/>
  <c r="G2977" i="13"/>
  <c r="H2977" i="13" s="1"/>
  <c r="G2978" i="13"/>
  <c r="H2978" i="13" s="1"/>
  <c r="G2979" i="13"/>
  <c r="H2979" i="13" s="1"/>
  <c r="G7128" i="13"/>
  <c r="H7128" i="13" s="1"/>
  <c r="G7129" i="13"/>
  <c r="H7129" i="13" s="1"/>
  <c r="G2980" i="13"/>
  <c r="H2980" i="13" s="1"/>
  <c r="G2981" i="13"/>
  <c r="H2981" i="13" s="1"/>
  <c r="G4940" i="13"/>
  <c r="H4940" i="13" s="1"/>
  <c r="G2982" i="13"/>
  <c r="H2982" i="13" s="1"/>
  <c r="G2983" i="13"/>
  <c r="H2983" i="13" s="1"/>
  <c r="G2984" i="13"/>
  <c r="H2984" i="13" s="1"/>
  <c r="G2985" i="13"/>
  <c r="H2985" i="13" s="1"/>
  <c r="G8129" i="13"/>
  <c r="H8129" i="13" s="1"/>
  <c r="G2986" i="13"/>
  <c r="H2986" i="13" s="1"/>
  <c r="G2987" i="13"/>
  <c r="H2987" i="13" s="1"/>
  <c r="G2988" i="13"/>
  <c r="H2988" i="13" s="1"/>
  <c r="G2989" i="13"/>
  <c r="H2989" i="13" s="1"/>
  <c r="G4941" i="13"/>
  <c r="H4941" i="13" s="1"/>
  <c r="G2990" i="13"/>
  <c r="H2990" i="13" s="1"/>
  <c r="G7130" i="13"/>
  <c r="H7130" i="13" s="1"/>
  <c r="G8130" i="13"/>
  <c r="H8130" i="13" s="1"/>
  <c r="G7131" i="13"/>
  <c r="H7131" i="13" s="1"/>
  <c r="G7132" i="13"/>
  <c r="H7132" i="13" s="1"/>
  <c r="G7133" i="13"/>
  <c r="H7133" i="13" s="1"/>
  <c r="G4942" i="13"/>
  <c r="H4942" i="13" s="1"/>
  <c r="G7134" i="13"/>
  <c r="H7134" i="13" s="1"/>
  <c r="G4943" i="13"/>
  <c r="H4943" i="13" s="1"/>
  <c r="G7135" i="13"/>
  <c r="H7135" i="13" s="1"/>
  <c r="G4944" i="13"/>
  <c r="H4944" i="13" s="1"/>
  <c r="G7136" i="13"/>
  <c r="H7136" i="13" s="1"/>
  <c r="G4945" i="13"/>
  <c r="H4945" i="13" s="1"/>
  <c r="G7137" i="13"/>
  <c r="H7137" i="13" s="1"/>
  <c r="G4946" i="13"/>
  <c r="H4946" i="13" s="1"/>
  <c r="G4947" i="13"/>
  <c r="H4947" i="13" s="1"/>
  <c r="G2991" i="13"/>
  <c r="H2991" i="13" s="1"/>
  <c r="G4948" i="13"/>
  <c r="H4948" i="13" s="1"/>
  <c r="G7138" i="13"/>
  <c r="H7138" i="13" s="1"/>
  <c r="G7139" i="13"/>
  <c r="H7139" i="13" s="1"/>
  <c r="G2992" i="13"/>
  <c r="H2992" i="13" s="1"/>
  <c r="G2993" i="13"/>
  <c r="H2993" i="13" s="1"/>
  <c r="G2994" i="13"/>
  <c r="H2994" i="13" s="1"/>
  <c r="G2995" i="13"/>
  <c r="H2995" i="13" s="1"/>
  <c r="G7140" i="13"/>
  <c r="H7140" i="13" s="1"/>
  <c r="G8131" i="13"/>
  <c r="H8131" i="13" s="1"/>
  <c r="G2996" i="13"/>
  <c r="H2996" i="13" s="1"/>
  <c r="G2997" i="13"/>
  <c r="H2997" i="13" s="1"/>
  <c r="G2998" i="13"/>
  <c r="H2998" i="13" s="1"/>
  <c r="G7141" i="13"/>
  <c r="H7141" i="13" s="1"/>
  <c r="G7142" i="13"/>
  <c r="H7142" i="13" s="1"/>
  <c r="G7143" i="13"/>
  <c r="H7143" i="13" s="1"/>
  <c r="G7144" i="13"/>
  <c r="H7144" i="13" s="1"/>
  <c r="G7145" i="13"/>
  <c r="H7145" i="13" s="1"/>
  <c r="G7146" i="13"/>
  <c r="H7146" i="13" s="1"/>
  <c r="G7147" i="13"/>
  <c r="H7147" i="13" s="1"/>
  <c r="G2999" i="13"/>
  <c r="H2999" i="13" s="1"/>
  <c r="G7148" i="13"/>
  <c r="H7148" i="13" s="1"/>
  <c r="G3000" i="13"/>
  <c r="H3000" i="13" s="1"/>
  <c r="G7149" i="13"/>
  <c r="H7149" i="13" s="1"/>
  <c r="G7150" i="13"/>
  <c r="H7150" i="13" s="1"/>
  <c r="G7151" i="13"/>
  <c r="H7151" i="13" s="1"/>
  <c r="G7152" i="13"/>
  <c r="H7152" i="13" s="1"/>
  <c r="G7153" i="13"/>
  <c r="H7153" i="13" s="1"/>
  <c r="G7154" i="13"/>
  <c r="H7154" i="13" s="1"/>
  <c r="G4949" i="13"/>
  <c r="H4949" i="13" s="1"/>
  <c r="G3001" i="13"/>
  <c r="H3001" i="13" s="1"/>
  <c r="G3002" i="13"/>
  <c r="H3002" i="13" s="1"/>
  <c r="G7155" i="13"/>
  <c r="H7155" i="13" s="1"/>
  <c r="G3003" i="13"/>
  <c r="H3003" i="13" s="1"/>
  <c r="G7156" i="13"/>
  <c r="H7156" i="13" s="1"/>
  <c r="G7157" i="13"/>
  <c r="H7157" i="13" s="1"/>
  <c r="G3004" i="13"/>
  <c r="H3004" i="13" s="1"/>
  <c r="G7158" i="13"/>
  <c r="H7158" i="13" s="1"/>
  <c r="G3005" i="13"/>
  <c r="H3005" i="13" s="1"/>
  <c r="G3006" i="13"/>
  <c r="H3006" i="13" s="1"/>
  <c r="G3007" i="13"/>
  <c r="H3007" i="13" s="1"/>
  <c r="G8132" i="13"/>
  <c r="H8132" i="13" s="1"/>
  <c r="G3008" i="13"/>
  <c r="H3008" i="13" s="1"/>
  <c r="G3009" i="13"/>
  <c r="H3009" i="13" s="1"/>
  <c r="G8133" i="13"/>
  <c r="H8133" i="13" s="1"/>
  <c r="G3010" i="13"/>
  <c r="H3010" i="13" s="1"/>
  <c r="G3011" i="13"/>
  <c r="H3011" i="13" s="1"/>
  <c r="G3012" i="13"/>
  <c r="H3012" i="13" s="1"/>
  <c r="G3013" i="13"/>
  <c r="H3013" i="13" s="1"/>
  <c r="G3014" i="13"/>
  <c r="H3014" i="13" s="1"/>
  <c r="G3015" i="13"/>
  <c r="H3015" i="13" s="1"/>
  <c r="G3016" i="13"/>
  <c r="H3016" i="13" s="1"/>
  <c r="G7159" i="13"/>
  <c r="H7159" i="13" s="1"/>
  <c r="G3017" i="13"/>
  <c r="H3017" i="13" s="1"/>
  <c r="G7160" i="13"/>
  <c r="H7160" i="13" s="1"/>
  <c r="G3018" i="13"/>
  <c r="H3018" i="13" s="1"/>
  <c r="G3019" i="13"/>
  <c r="H3019" i="13" s="1"/>
  <c r="G7161" i="13"/>
  <c r="H7161" i="13" s="1"/>
  <c r="G3020" i="13"/>
  <c r="H3020" i="13" s="1"/>
  <c r="G7162" i="13"/>
  <c r="H7162" i="13" s="1"/>
  <c r="G7163" i="13"/>
  <c r="H7163" i="13" s="1"/>
  <c r="G7164" i="13"/>
  <c r="H7164" i="13" s="1"/>
  <c r="G3021" i="13"/>
  <c r="H3021" i="13" s="1"/>
  <c r="G3022" i="13"/>
  <c r="H3022" i="13" s="1"/>
  <c r="G3023" i="13"/>
  <c r="H3023" i="13" s="1"/>
  <c r="G7165" i="13"/>
  <c r="H7165" i="13" s="1"/>
  <c r="G3024" i="13"/>
  <c r="H3024" i="13" s="1"/>
  <c r="G3025" i="13"/>
  <c r="H3025" i="13" s="1"/>
  <c r="G3026" i="13"/>
  <c r="H3026" i="13" s="1"/>
  <c r="G3027" i="13"/>
  <c r="H3027" i="13" s="1"/>
  <c r="G3028" i="13"/>
  <c r="H3028" i="13" s="1"/>
  <c r="G3029" i="13"/>
  <c r="H3029" i="13" s="1"/>
  <c r="G3030" i="13"/>
  <c r="H3030" i="13" s="1"/>
  <c r="G3031" i="13"/>
  <c r="H3031" i="13" s="1"/>
  <c r="G3032" i="13"/>
  <c r="H3032" i="13" s="1"/>
  <c r="G3033" i="13"/>
  <c r="H3033" i="13" s="1"/>
  <c r="G3034" i="13"/>
  <c r="H3034" i="13" s="1"/>
  <c r="G3035" i="13"/>
  <c r="H3035" i="13" s="1"/>
  <c r="G3036" i="13"/>
  <c r="H3036" i="13" s="1"/>
  <c r="G3037" i="13"/>
  <c r="H3037" i="13" s="1"/>
  <c r="G3038" i="13"/>
  <c r="H3038" i="13" s="1"/>
  <c r="G3039" i="13"/>
  <c r="H3039" i="13" s="1"/>
  <c r="G3040" i="13"/>
  <c r="H3040" i="13" s="1"/>
  <c r="G3041" i="13"/>
  <c r="H3041" i="13" s="1"/>
  <c r="G3042" i="13"/>
  <c r="H3042" i="13" s="1"/>
  <c r="G3043" i="13"/>
  <c r="H3043" i="13" s="1"/>
  <c r="G3044" i="13"/>
  <c r="H3044" i="13" s="1"/>
  <c r="G3045" i="13"/>
  <c r="H3045" i="13" s="1"/>
  <c r="G3046" i="13"/>
  <c r="H3046" i="13" s="1"/>
  <c r="G8134" i="13"/>
  <c r="H8134" i="13" s="1"/>
  <c r="G8135" i="13"/>
  <c r="H8135" i="13" s="1"/>
  <c r="G3047" i="13"/>
  <c r="H3047" i="13" s="1"/>
  <c r="G3048" i="13"/>
  <c r="H3048" i="13" s="1"/>
  <c r="G3049" i="13"/>
  <c r="H3049" i="13" s="1"/>
  <c r="G3050" i="13"/>
  <c r="H3050" i="13" s="1"/>
  <c r="G3051" i="13"/>
  <c r="H3051" i="13" s="1"/>
  <c r="G3052" i="13"/>
  <c r="H3052" i="13" s="1"/>
  <c r="G3053" i="13"/>
  <c r="H3053" i="13" s="1"/>
  <c r="G4950" i="13"/>
  <c r="H4950" i="13" s="1"/>
  <c r="G3054" i="13"/>
  <c r="H3054" i="13" s="1"/>
  <c r="G3055" i="13"/>
  <c r="H3055" i="13" s="1"/>
  <c r="G3056" i="13"/>
  <c r="H3056" i="13" s="1"/>
  <c r="G3057" i="13"/>
  <c r="H3057" i="13" s="1"/>
  <c r="G3058" i="13"/>
  <c r="H3058" i="13" s="1"/>
  <c r="G7166" i="13"/>
  <c r="H7166" i="13" s="1"/>
  <c r="G7167" i="13"/>
  <c r="H7167" i="13" s="1"/>
  <c r="G7168" i="13"/>
  <c r="H7168" i="13" s="1"/>
  <c r="G7169" i="13"/>
  <c r="H7169" i="13" s="1"/>
  <c r="G3059" i="13"/>
  <c r="H3059" i="13" s="1"/>
  <c r="G3060" i="13"/>
  <c r="H3060" i="13" s="1"/>
  <c r="G3061" i="13"/>
  <c r="H3061" i="13" s="1"/>
  <c r="G3062" i="13"/>
  <c r="H3062" i="13" s="1"/>
  <c r="G3063" i="13"/>
  <c r="H3063" i="13" s="1"/>
  <c r="G4951" i="13"/>
  <c r="H4951" i="13" s="1"/>
  <c r="G8136" i="13"/>
  <c r="H8136" i="13" s="1"/>
  <c r="G3064" i="13"/>
  <c r="H3064" i="13" s="1"/>
  <c r="G3065" i="13"/>
  <c r="H3065" i="13" s="1"/>
  <c r="G7170" i="13"/>
  <c r="H7170" i="13" s="1"/>
  <c r="G3066" i="13"/>
  <c r="H3066" i="13" s="1"/>
  <c r="G3067" i="13"/>
  <c r="H3067" i="13" s="1"/>
  <c r="G3068" i="13"/>
  <c r="H3068" i="13" s="1"/>
  <c r="G3069" i="13"/>
  <c r="H3069" i="13" s="1"/>
  <c r="G3070" i="13"/>
  <c r="H3070" i="13" s="1"/>
  <c r="G8137" i="13"/>
  <c r="H8137" i="13" s="1"/>
  <c r="G4952" i="13"/>
  <c r="H4952" i="13" s="1"/>
  <c r="G7171" i="13"/>
  <c r="H7171" i="13" s="1"/>
  <c r="G7172" i="13"/>
  <c r="H7172" i="13" s="1"/>
  <c r="G7173" i="13"/>
  <c r="H7173" i="13" s="1"/>
  <c r="G7174" i="13"/>
  <c r="H7174" i="13" s="1"/>
  <c r="G7175" i="13"/>
  <c r="H7175" i="13" s="1"/>
  <c r="G7176" i="13"/>
  <c r="H7176" i="13" s="1"/>
  <c r="G7177" i="13"/>
  <c r="H7177" i="13" s="1"/>
  <c r="G7178" i="13"/>
  <c r="H7178" i="13" s="1"/>
  <c r="G7179" i="13"/>
  <c r="H7179" i="13" s="1"/>
  <c r="G7180" i="13"/>
  <c r="H7180" i="13" s="1"/>
  <c r="G7181" i="13"/>
  <c r="H7181" i="13" s="1"/>
  <c r="G7182" i="13"/>
  <c r="H7182" i="13" s="1"/>
  <c r="G7183" i="13"/>
  <c r="H7183" i="13" s="1"/>
  <c r="G7184" i="13"/>
  <c r="H7184" i="13" s="1"/>
  <c r="G4953" i="13"/>
  <c r="H4953" i="13" s="1"/>
  <c r="G4954" i="13"/>
  <c r="H4954" i="13" s="1"/>
  <c r="G4955" i="13"/>
  <c r="H4955" i="13" s="1"/>
  <c r="G4956" i="13"/>
  <c r="H4956" i="13" s="1"/>
  <c r="G4957" i="13"/>
  <c r="H4957" i="13" s="1"/>
  <c r="G4958" i="13"/>
  <c r="H4958" i="13" s="1"/>
  <c r="G4959" i="13"/>
  <c r="H4959" i="13" s="1"/>
  <c r="G8138" i="13"/>
  <c r="H8138" i="13" s="1"/>
  <c r="G3071" i="13"/>
  <c r="H3071" i="13" s="1"/>
  <c r="G7185" i="13"/>
  <c r="H7185" i="13" s="1"/>
  <c r="G7186" i="13"/>
  <c r="H7186" i="13" s="1"/>
  <c r="G4960" i="13"/>
  <c r="H4960" i="13" s="1"/>
  <c r="G4961" i="13"/>
  <c r="H4961" i="13" s="1"/>
  <c r="G7187" i="13"/>
  <c r="H7187" i="13" s="1"/>
  <c r="G3072" i="13"/>
  <c r="H3072" i="13" s="1"/>
  <c r="G7188" i="13"/>
  <c r="H7188" i="13" s="1"/>
  <c r="G3073" i="13"/>
  <c r="H3073" i="13" s="1"/>
  <c r="G3074" i="13"/>
  <c r="H3074" i="13" s="1"/>
  <c r="G7189" i="13"/>
  <c r="H7189" i="13" s="1"/>
  <c r="G3075" i="13"/>
  <c r="H3075" i="13" s="1"/>
  <c r="G3076" i="13"/>
  <c r="H3076" i="13" s="1"/>
  <c r="G3077" i="13"/>
  <c r="H3077" i="13" s="1"/>
  <c r="G7190" i="13"/>
  <c r="H7190" i="13" s="1"/>
  <c r="G3078" i="13"/>
  <c r="H3078" i="13" s="1"/>
  <c r="G7191" i="13"/>
  <c r="H7191" i="13" s="1"/>
  <c r="G3079" i="13"/>
  <c r="H3079" i="13" s="1"/>
  <c r="G7192" i="13"/>
  <c r="H7192" i="13" s="1"/>
  <c r="G3080" i="13"/>
  <c r="H3080" i="13" s="1"/>
  <c r="G3081" i="13"/>
  <c r="H3081" i="13" s="1"/>
  <c r="G7193" i="13"/>
  <c r="H7193" i="13" s="1"/>
  <c r="G7194" i="13"/>
  <c r="H7194" i="13" s="1"/>
  <c r="G3082" i="13"/>
  <c r="H3082" i="13" s="1"/>
  <c r="G4962" i="13"/>
  <c r="H4962" i="13" s="1"/>
  <c r="G3083" i="13"/>
  <c r="H3083" i="13" s="1"/>
  <c r="G4963" i="13"/>
  <c r="H4963" i="13" s="1"/>
  <c r="G4964" i="13"/>
  <c r="H4964" i="13" s="1"/>
  <c r="G3084" i="13"/>
  <c r="H3084" i="13" s="1"/>
  <c r="G7195" i="13"/>
  <c r="H7195" i="13" s="1"/>
  <c r="G7196" i="13"/>
  <c r="H7196" i="13" s="1"/>
  <c r="G4965" i="13"/>
  <c r="H4965" i="13" s="1"/>
  <c r="G7197" i="13"/>
  <c r="H7197" i="13" s="1"/>
  <c r="G7198" i="13"/>
  <c r="H7198" i="13" s="1"/>
  <c r="G7199" i="13"/>
  <c r="H7199" i="13" s="1"/>
  <c r="G3085" i="13"/>
  <c r="H3085" i="13" s="1"/>
  <c r="G8139" i="13"/>
  <c r="H8139" i="13" s="1"/>
  <c r="G3086" i="13"/>
  <c r="H3086" i="13" s="1"/>
  <c r="G8140" i="13"/>
  <c r="H8140" i="13" s="1"/>
  <c r="G4966" i="13"/>
  <c r="H4966" i="13" s="1"/>
  <c r="G7200" i="13"/>
  <c r="H7200" i="13" s="1"/>
  <c r="G3087" i="13"/>
  <c r="H3087" i="13" s="1"/>
  <c r="G3088" i="13"/>
  <c r="H3088" i="13" s="1"/>
  <c r="G3089" i="13"/>
  <c r="H3089" i="13" s="1"/>
  <c r="G3090" i="13"/>
  <c r="H3090" i="13" s="1"/>
  <c r="G3091" i="13"/>
  <c r="H3091" i="13" s="1"/>
  <c r="G4967" i="13"/>
  <c r="H4967" i="13" s="1"/>
  <c r="G4968" i="13"/>
  <c r="H4968" i="13" s="1"/>
  <c r="G4969" i="13"/>
  <c r="H4969" i="13" s="1"/>
  <c r="G4970" i="13"/>
  <c r="H4970" i="13" s="1"/>
  <c r="G3092" i="13"/>
  <c r="H3092" i="13" s="1"/>
  <c r="G3093" i="13"/>
  <c r="H3093" i="13" s="1"/>
  <c r="G3094" i="13"/>
  <c r="H3094" i="13" s="1"/>
  <c r="G7201" i="13"/>
  <c r="H7201" i="13" s="1"/>
  <c r="G7202" i="13"/>
  <c r="H7202" i="13" s="1"/>
  <c r="G4971" i="13"/>
  <c r="H4971" i="13" s="1"/>
  <c r="G7203" i="13"/>
  <c r="H7203" i="13" s="1"/>
  <c r="G7204" i="13"/>
  <c r="H7204" i="13" s="1"/>
  <c r="G7205" i="13"/>
  <c r="H7205" i="13" s="1"/>
  <c r="G7206" i="13"/>
  <c r="H7206" i="13" s="1"/>
  <c r="G7207" i="13"/>
  <c r="H7207" i="13" s="1"/>
  <c r="G4972" i="13"/>
  <c r="H4972" i="13" s="1"/>
  <c r="G3095" i="13"/>
  <c r="H3095" i="13" s="1"/>
  <c r="G3096" i="13"/>
  <c r="H3096" i="13" s="1"/>
  <c r="G3097" i="13"/>
  <c r="H3097" i="13" s="1"/>
  <c r="G3098" i="13"/>
  <c r="H3098" i="13" s="1"/>
  <c r="G4973" i="13"/>
  <c r="H4973" i="13" s="1"/>
  <c r="G7208" i="13"/>
  <c r="H7208" i="13" s="1"/>
  <c r="G7209" i="13"/>
  <c r="H7209" i="13" s="1"/>
  <c r="G4974" i="13"/>
  <c r="H4974" i="13" s="1"/>
  <c r="G7210" i="13"/>
  <c r="H7210" i="13" s="1"/>
  <c r="G7211" i="13"/>
  <c r="H7211" i="13" s="1"/>
  <c r="G4975" i="13"/>
  <c r="H4975" i="13" s="1"/>
  <c r="G7212" i="13"/>
  <c r="H7212" i="13" s="1"/>
  <c r="G7213" i="13"/>
  <c r="H7213" i="13" s="1"/>
  <c r="G7214" i="13"/>
  <c r="H7214" i="13" s="1"/>
  <c r="G7215" i="13"/>
  <c r="H7215" i="13" s="1"/>
  <c r="G7216" i="13"/>
  <c r="H7216" i="13" s="1"/>
  <c r="G7217" i="13"/>
  <c r="H7217" i="13" s="1"/>
  <c r="G7218" i="13"/>
  <c r="H7218" i="13" s="1"/>
  <c r="G7219" i="13"/>
  <c r="H7219" i="13" s="1"/>
  <c r="G4976" i="13"/>
  <c r="H4976" i="13" s="1"/>
  <c r="G4977" i="13"/>
  <c r="H4977" i="13" s="1"/>
  <c r="G4978" i="13"/>
  <c r="H4978" i="13" s="1"/>
  <c r="G4979" i="13"/>
  <c r="H4979" i="13" s="1"/>
  <c r="G4980" i="13"/>
  <c r="H4980" i="13" s="1"/>
  <c r="G4981" i="13"/>
  <c r="H4981" i="13" s="1"/>
  <c r="G3099" i="13"/>
  <c r="H3099" i="13" s="1"/>
  <c r="G3100" i="13"/>
  <c r="H3100" i="13" s="1"/>
  <c r="G3101" i="13"/>
  <c r="H3101" i="13" s="1"/>
  <c r="G3102" i="13"/>
  <c r="H3102" i="13" s="1"/>
  <c r="G3103" i="13"/>
  <c r="H3103" i="13" s="1"/>
  <c r="G3104" i="13"/>
  <c r="H3104" i="13" s="1"/>
  <c r="G3105" i="13"/>
  <c r="H3105" i="13" s="1"/>
  <c r="G3106" i="13"/>
  <c r="H3106" i="13" s="1"/>
  <c r="G3107" i="13"/>
  <c r="H3107" i="13" s="1"/>
  <c r="G3108" i="13"/>
  <c r="H3108" i="13" s="1"/>
  <c r="G3109" i="13"/>
  <c r="H3109" i="13" s="1"/>
  <c r="G3110" i="13"/>
  <c r="H3110" i="13" s="1"/>
  <c r="G3111" i="13"/>
  <c r="H3111" i="13" s="1"/>
  <c r="G3112" i="13"/>
  <c r="H3112" i="13" s="1"/>
  <c r="G3113" i="13"/>
  <c r="H3113" i="13" s="1"/>
  <c r="G3114" i="13"/>
  <c r="H3114" i="13" s="1"/>
  <c r="G3115" i="13"/>
  <c r="H3115" i="13" s="1"/>
  <c r="G3116" i="13"/>
  <c r="H3116" i="13" s="1"/>
  <c r="G3117" i="13"/>
  <c r="H3117" i="13" s="1"/>
  <c r="G3118" i="13"/>
  <c r="H3118" i="13" s="1"/>
  <c r="G3119" i="13"/>
  <c r="H3119" i="13" s="1"/>
  <c r="G3120" i="13"/>
  <c r="H3120" i="13" s="1"/>
  <c r="G3121" i="13"/>
  <c r="H3121" i="13" s="1"/>
  <c r="G3122" i="13"/>
  <c r="H3122" i="13" s="1"/>
  <c r="G3123" i="13"/>
  <c r="H3123" i="13" s="1"/>
  <c r="G3124" i="13"/>
  <c r="H3124" i="13" s="1"/>
  <c r="G3125" i="13"/>
  <c r="H3125" i="13" s="1"/>
  <c r="G3126" i="13"/>
  <c r="H3126" i="13" s="1"/>
  <c r="G3127" i="13"/>
  <c r="H3127" i="13" s="1"/>
  <c r="G3128" i="13"/>
  <c r="H3128" i="13" s="1"/>
  <c r="G3129" i="13"/>
  <c r="H3129" i="13" s="1"/>
  <c r="G3130" i="13"/>
  <c r="H3130" i="13" s="1"/>
  <c r="G3131" i="13"/>
  <c r="H3131" i="13" s="1"/>
  <c r="G3132" i="13"/>
  <c r="H3132" i="13" s="1"/>
  <c r="G3133" i="13"/>
  <c r="H3133" i="13" s="1"/>
  <c r="G3134" i="13"/>
  <c r="H3134" i="13" s="1"/>
  <c r="G3135" i="13"/>
  <c r="H3135" i="13" s="1"/>
  <c r="G3136" i="13"/>
  <c r="H3136" i="13" s="1"/>
  <c r="G3137" i="13"/>
  <c r="H3137" i="13" s="1"/>
  <c r="G3138" i="13"/>
  <c r="H3138" i="13" s="1"/>
  <c r="G3139" i="13"/>
  <c r="H3139" i="13" s="1"/>
  <c r="G4982" i="13"/>
  <c r="H4982" i="13" s="1"/>
  <c r="G4983" i="13"/>
  <c r="H4983" i="13" s="1"/>
  <c r="G3140" i="13"/>
  <c r="H3140" i="13" s="1"/>
  <c r="G3141" i="13"/>
  <c r="H3141" i="13" s="1"/>
  <c r="G3142" i="13"/>
  <c r="H3142" i="13" s="1"/>
  <c r="G3143" i="13"/>
  <c r="H3143" i="13" s="1"/>
  <c r="G3144" i="13"/>
  <c r="H3144" i="13" s="1"/>
  <c r="G3145" i="13"/>
  <c r="H3145" i="13" s="1"/>
  <c r="G3146" i="13"/>
  <c r="H3146" i="13" s="1"/>
  <c r="G3147" i="13"/>
  <c r="H3147" i="13" s="1"/>
  <c r="G3148" i="13"/>
  <c r="H3148" i="13" s="1"/>
  <c r="G3149" i="13"/>
  <c r="H3149" i="13" s="1"/>
  <c r="G3150" i="13"/>
  <c r="H3150" i="13" s="1"/>
  <c r="G3151" i="13"/>
  <c r="H3151" i="13" s="1"/>
  <c r="G3152" i="13"/>
  <c r="H3152" i="13" s="1"/>
  <c r="G4984" i="13"/>
  <c r="H4984" i="13" s="1"/>
  <c r="G3153" i="13"/>
  <c r="H3153" i="13" s="1"/>
  <c r="G3154" i="13"/>
  <c r="H3154" i="13" s="1"/>
  <c r="G3155" i="13"/>
  <c r="H3155" i="13" s="1"/>
  <c r="G3156" i="13"/>
  <c r="H3156" i="13" s="1"/>
  <c r="G3157" i="13"/>
  <c r="H3157" i="13" s="1"/>
  <c r="G3158" i="13"/>
  <c r="H3158" i="13" s="1"/>
  <c r="G3159" i="13"/>
  <c r="H3159" i="13" s="1"/>
  <c r="G3160" i="13"/>
  <c r="H3160" i="13" s="1"/>
  <c r="G3161" i="13"/>
  <c r="H3161" i="13" s="1"/>
  <c r="G3162" i="13"/>
  <c r="H3162" i="13" s="1"/>
  <c r="G3163" i="13"/>
  <c r="H3163" i="13" s="1"/>
  <c r="G3164" i="13"/>
  <c r="H3164" i="13" s="1"/>
  <c r="G3165" i="13"/>
  <c r="H3165" i="13" s="1"/>
  <c r="G3166" i="13"/>
  <c r="H3166" i="13" s="1"/>
  <c r="G4985" i="13"/>
  <c r="H4985" i="13" s="1"/>
  <c r="G7220" i="13"/>
  <c r="H7220" i="13" s="1"/>
  <c r="G7221" i="13"/>
  <c r="H7221" i="13" s="1"/>
  <c r="G3167" i="13"/>
  <c r="H3167" i="13" s="1"/>
  <c r="G3168" i="13"/>
  <c r="H3168" i="13" s="1"/>
  <c r="G3169" i="13"/>
  <c r="H3169" i="13" s="1"/>
  <c r="G3170" i="13"/>
  <c r="H3170" i="13" s="1"/>
  <c r="G3171" i="13"/>
  <c r="H3171" i="13" s="1"/>
  <c r="G4986" i="13"/>
  <c r="H4986" i="13" s="1"/>
  <c r="G4987" i="13"/>
  <c r="H4987" i="13" s="1"/>
  <c r="G4988" i="13"/>
  <c r="H4988" i="13" s="1"/>
  <c r="G4989" i="13"/>
  <c r="H4989" i="13" s="1"/>
  <c r="G7222" i="13"/>
  <c r="H7222" i="13" s="1"/>
  <c r="G7223" i="13"/>
  <c r="H7223" i="13" s="1"/>
  <c r="G4990" i="13"/>
  <c r="H4990" i="13" s="1"/>
  <c r="G7224" i="13"/>
  <c r="H7224" i="13" s="1"/>
  <c r="G4991" i="13"/>
  <c r="H4991" i="13" s="1"/>
  <c r="G4992" i="13"/>
  <c r="H4992" i="13" s="1"/>
  <c r="G4993" i="13"/>
  <c r="H4993" i="13" s="1"/>
  <c r="G4994" i="13"/>
  <c r="H4994" i="13" s="1"/>
  <c r="G4995" i="13"/>
  <c r="H4995" i="13" s="1"/>
  <c r="G4996" i="13"/>
  <c r="H4996" i="13" s="1"/>
  <c r="G4997" i="13"/>
  <c r="H4997" i="13" s="1"/>
  <c r="G7225" i="13"/>
  <c r="H7225" i="13" s="1"/>
  <c r="G7226" i="13"/>
  <c r="H7226" i="13" s="1"/>
  <c r="G3172" i="13"/>
  <c r="H3172" i="13" s="1"/>
  <c r="G7227" i="13"/>
  <c r="H7227" i="13" s="1"/>
  <c r="G7228" i="13"/>
  <c r="H7228" i="13" s="1"/>
  <c r="G3173" i="13"/>
  <c r="H3173" i="13" s="1"/>
  <c r="G3174" i="13"/>
  <c r="H3174" i="13" s="1"/>
  <c r="G7229" i="13"/>
  <c r="H7229" i="13" s="1"/>
  <c r="G8141" i="13"/>
  <c r="H8141" i="13" s="1"/>
  <c r="G7230" i="13"/>
  <c r="H7230" i="13" s="1"/>
  <c r="G7231" i="13"/>
  <c r="H7231" i="13" s="1"/>
  <c r="G8142" i="13"/>
  <c r="H8142" i="13" s="1"/>
  <c r="G3175" i="13"/>
  <c r="H3175" i="13" s="1"/>
  <c r="G7232" i="13"/>
  <c r="H7232" i="13" s="1"/>
  <c r="G7233" i="13"/>
  <c r="H7233" i="13" s="1"/>
  <c r="G7234" i="13"/>
  <c r="H7234" i="13" s="1"/>
  <c r="G7235" i="13"/>
  <c r="H7235" i="13" s="1"/>
  <c r="G7236" i="13"/>
  <c r="H7236" i="13" s="1"/>
  <c r="G4998" i="13"/>
  <c r="H4998" i="13" s="1"/>
  <c r="G7237" i="13"/>
  <c r="H7237" i="13" s="1"/>
  <c r="G7238" i="13"/>
  <c r="H7238" i="13" s="1"/>
  <c r="G7239" i="13"/>
  <c r="H7239" i="13" s="1"/>
  <c r="G7240" i="13"/>
  <c r="H7240" i="13" s="1"/>
  <c r="G7241" i="13"/>
  <c r="H7241" i="13" s="1"/>
  <c r="G7242" i="13"/>
  <c r="H7242" i="13" s="1"/>
  <c r="G7243" i="13"/>
  <c r="H7243" i="13" s="1"/>
  <c r="G7244" i="13"/>
  <c r="H7244" i="13" s="1"/>
  <c r="G7245" i="13"/>
  <c r="H7245" i="13" s="1"/>
  <c r="G3176" i="13"/>
  <c r="H3176" i="13" s="1"/>
  <c r="G3177" i="13"/>
  <c r="H3177" i="13" s="1"/>
  <c r="G3178" i="13"/>
  <c r="H3178" i="13" s="1"/>
  <c r="G3179" i="13"/>
  <c r="H3179" i="13" s="1"/>
  <c r="G3180" i="13"/>
  <c r="H3180" i="13" s="1"/>
  <c r="G3181" i="13"/>
  <c r="H3181" i="13" s="1"/>
  <c r="G7246" i="13"/>
  <c r="H7246" i="13" s="1"/>
  <c r="G7247" i="13"/>
  <c r="H7247" i="13" s="1"/>
  <c r="G3182" i="13"/>
  <c r="H3182" i="13" s="1"/>
  <c r="G3183" i="13"/>
  <c r="H3183" i="13" s="1"/>
  <c r="G3184" i="13"/>
  <c r="H3184" i="13" s="1"/>
  <c r="G3185" i="13"/>
  <c r="H3185" i="13" s="1"/>
  <c r="G3186" i="13"/>
  <c r="H3186" i="13" s="1"/>
  <c r="G3187" i="13"/>
  <c r="H3187" i="13" s="1"/>
  <c r="G4999" i="13"/>
  <c r="H4999" i="13" s="1"/>
  <c r="G5000" i="13"/>
  <c r="H5000" i="13" s="1"/>
  <c r="G5001" i="13"/>
  <c r="H5001" i="13" s="1"/>
  <c r="G3188" i="13"/>
  <c r="H3188" i="13" s="1"/>
  <c r="G3189" i="13"/>
  <c r="H3189" i="13" s="1"/>
  <c r="G3190" i="13"/>
  <c r="H3190" i="13" s="1"/>
  <c r="G3191" i="13"/>
  <c r="H3191" i="13" s="1"/>
  <c r="G3192" i="13"/>
  <c r="H3192" i="13" s="1"/>
  <c r="G3193" i="13"/>
  <c r="H3193" i="13" s="1"/>
  <c r="G7248" i="13"/>
  <c r="H7248" i="13" s="1"/>
  <c r="G3194" i="13"/>
  <c r="H3194" i="13" s="1"/>
  <c r="G7249" i="13"/>
  <c r="H7249" i="13" s="1"/>
  <c r="G3195" i="13"/>
  <c r="H3195" i="13" s="1"/>
  <c r="G3196" i="13"/>
  <c r="H3196" i="13" s="1"/>
  <c r="G7250" i="13"/>
  <c r="H7250" i="13" s="1"/>
  <c r="G3197" i="13"/>
  <c r="H3197" i="13" s="1"/>
  <c r="G7251" i="13"/>
  <c r="H7251" i="13" s="1"/>
  <c r="G3198" i="13"/>
  <c r="H3198" i="13" s="1"/>
  <c r="G3199" i="13"/>
  <c r="H3199" i="13" s="1"/>
  <c r="G3200" i="13"/>
  <c r="H3200" i="13" s="1"/>
  <c r="G3201" i="13"/>
  <c r="H3201" i="13" s="1"/>
  <c r="G3202" i="13"/>
  <c r="H3202" i="13" s="1"/>
  <c r="G3203" i="13"/>
  <c r="H3203" i="13" s="1"/>
  <c r="G3204" i="13"/>
  <c r="H3204" i="13" s="1"/>
  <c r="G3205" i="13"/>
  <c r="H3205" i="13" s="1"/>
  <c r="G3206" i="13"/>
  <c r="H3206" i="13" s="1"/>
  <c r="G3207" i="13"/>
  <c r="H3207" i="13" s="1"/>
  <c r="G7252" i="13"/>
  <c r="H7252" i="13" s="1"/>
  <c r="G5002" i="13"/>
  <c r="H5002" i="13" s="1"/>
  <c r="G5003" i="13"/>
  <c r="H5003" i="13" s="1"/>
  <c r="G5004" i="13"/>
  <c r="H5004" i="13" s="1"/>
  <c r="G7253" i="13"/>
  <c r="H7253" i="13" s="1"/>
  <c r="G7254" i="13"/>
  <c r="H7254" i="13" s="1"/>
  <c r="G3208" i="13"/>
  <c r="H3208" i="13" s="1"/>
  <c r="G3209" i="13"/>
  <c r="H3209" i="13" s="1"/>
  <c r="G3210" i="13"/>
  <c r="H3210" i="13" s="1"/>
  <c r="G3211" i="13"/>
  <c r="H3211" i="13" s="1"/>
  <c r="G7255" i="13"/>
  <c r="H7255" i="13" s="1"/>
  <c r="G3212" i="13"/>
  <c r="H3212" i="13" s="1"/>
  <c r="G7256" i="13"/>
  <c r="H7256" i="13" s="1"/>
  <c r="G3213" i="13"/>
  <c r="H3213" i="13" s="1"/>
  <c r="G3214" i="13"/>
  <c r="H3214" i="13" s="1"/>
  <c r="G3215" i="13"/>
  <c r="H3215" i="13" s="1"/>
  <c r="G7257" i="13"/>
  <c r="H7257" i="13" s="1"/>
  <c r="G3216" i="13"/>
  <c r="H3216" i="13" s="1"/>
  <c r="G3217" i="13"/>
  <c r="H3217" i="13" s="1"/>
  <c r="G7258" i="13"/>
  <c r="H7258" i="13" s="1"/>
  <c r="G3218" i="13"/>
  <c r="H3218" i="13" s="1"/>
  <c r="G3219" i="13"/>
  <c r="H3219" i="13" s="1"/>
  <c r="G3220" i="13"/>
  <c r="H3220" i="13" s="1"/>
  <c r="G3221" i="13"/>
  <c r="H3221" i="13" s="1"/>
  <c r="G3222" i="13"/>
  <c r="H3222" i="13" s="1"/>
  <c r="G3223" i="13"/>
  <c r="H3223" i="13" s="1"/>
  <c r="G3224" i="13"/>
  <c r="H3224" i="13" s="1"/>
  <c r="G5005" i="13"/>
  <c r="H5005" i="13" s="1"/>
  <c r="G5006" i="13"/>
  <c r="H5006" i="13" s="1"/>
  <c r="G7259" i="13"/>
  <c r="H7259" i="13" s="1"/>
  <c r="G7260" i="13"/>
  <c r="H7260" i="13" s="1"/>
  <c r="G7261" i="13"/>
  <c r="H7261" i="13" s="1"/>
  <c r="G7262" i="13"/>
  <c r="H7262" i="13" s="1"/>
  <c r="G7263" i="13"/>
  <c r="H7263" i="13" s="1"/>
  <c r="G7264" i="13"/>
  <c r="H7264" i="13" s="1"/>
  <c r="G7265" i="13"/>
  <c r="H7265" i="13" s="1"/>
  <c r="G7266" i="13"/>
  <c r="H7266" i="13" s="1"/>
  <c r="G7267" i="13"/>
  <c r="H7267" i="13" s="1"/>
  <c r="G7268" i="13"/>
  <c r="H7268" i="13" s="1"/>
  <c r="G7269" i="13"/>
  <c r="H7269" i="13" s="1"/>
  <c r="G7270" i="13"/>
  <c r="H7270" i="13" s="1"/>
  <c r="G7271" i="13"/>
  <c r="H7271" i="13" s="1"/>
  <c r="G7272" i="13"/>
  <c r="H7272" i="13" s="1"/>
  <c r="G7273" i="13"/>
  <c r="H7273" i="13" s="1"/>
  <c r="G7274" i="13"/>
  <c r="H7274" i="13" s="1"/>
  <c r="G7275" i="13"/>
  <c r="H7275" i="13" s="1"/>
  <c r="G3225" i="13"/>
  <c r="H3225" i="13" s="1"/>
  <c r="G3226" i="13"/>
  <c r="H3226" i="13" s="1"/>
  <c r="G5007" i="13"/>
  <c r="H5007" i="13" s="1"/>
  <c r="G5008" i="13"/>
  <c r="H5008" i="13" s="1"/>
  <c r="G5009" i="13"/>
  <c r="H5009" i="13" s="1"/>
  <c r="G5010" i="13"/>
  <c r="H5010" i="13" s="1"/>
  <c r="G5011" i="13"/>
  <c r="H5011" i="13" s="1"/>
  <c r="G5012" i="13"/>
  <c r="H5012" i="13" s="1"/>
  <c r="G5013" i="13"/>
  <c r="H5013" i="13" s="1"/>
  <c r="G5014" i="13"/>
  <c r="H5014" i="13" s="1"/>
  <c r="G5015" i="13"/>
  <c r="H5015" i="13" s="1"/>
  <c r="G5016" i="13"/>
  <c r="H5016" i="13" s="1"/>
  <c r="G3227" i="13"/>
  <c r="H3227" i="13" s="1"/>
  <c r="G3228" i="13"/>
  <c r="H3228" i="13" s="1"/>
  <c r="G3229" i="13"/>
  <c r="H3229" i="13" s="1"/>
  <c r="G5017" i="13"/>
  <c r="H5017" i="13" s="1"/>
  <c r="G5018" i="13"/>
  <c r="H5018" i="13" s="1"/>
  <c r="G5019" i="13"/>
  <c r="H5019" i="13" s="1"/>
  <c r="G5020" i="13"/>
  <c r="H5020" i="13" s="1"/>
  <c r="G5021" i="13"/>
  <c r="H5021" i="13" s="1"/>
  <c r="G5022" i="13"/>
  <c r="H5022" i="13" s="1"/>
  <c r="G5023" i="13"/>
  <c r="H5023" i="13" s="1"/>
  <c r="G5024" i="13"/>
  <c r="H5024" i="13" s="1"/>
  <c r="G5025" i="13"/>
  <c r="H5025" i="13" s="1"/>
  <c r="G5026" i="13"/>
  <c r="H5026" i="13" s="1"/>
  <c r="G7276" i="13"/>
  <c r="H7276" i="13" s="1"/>
  <c r="G5027" i="13"/>
  <c r="H5027" i="13" s="1"/>
  <c r="G5028" i="13"/>
  <c r="H5028" i="13" s="1"/>
  <c r="G7277" i="13"/>
  <c r="H7277" i="13" s="1"/>
  <c r="G5029" i="13"/>
  <c r="H5029" i="13" s="1"/>
  <c r="G5030" i="13"/>
  <c r="H5030" i="13" s="1"/>
  <c r="G5031" i="13"/>
  <c r="H5031" i="13" s="1"/>
  <c r="G7278" i="13"/>
  <c r="H7278" i="13" s="1"/>
  <c r="G5032" i="13"/>
  <c r="H5032" i="13" s="1"/>
  <c r="G7279" i="13"/>
  <c r="H7279" i="13" s="1"/>
  <c r="G5033" i="13"/>
  <c r="H5033" i="13" s="1"/>
  <c r="G3230" i="13"/>
  <c r="H3230" i="13" s="1"/>
  <c r="G3231" i="13"/>
  <c r="H3231" i="13" s="1"/>
  <c r="G3232" i="13"/>
  <c r="H3232" i="13" s="1"/>
  <c r="G3233" i="13"/>
  <c r="H3233" i="13" s="1"/>
  <c r="G3234" i="13"/>
  <c r="H3234" i="13" s="1"/>
  <c r="G3235" i="13"/>
  <c r="H3235" i="13" s="1"/>
  <c r="G3236" i="13"/>
  <c r="H3236" i="13" s="1"/>
  <c r="G5034" i="13"/>
  <c r="H5034" i="13" s="1"/>
  <c r="G5035" i="13"/>
  <c r="H5035" i="13" s="1"/>
  <c r="G3237" i="13"/>
  <c r="H3237" i="13" s="1"/>
  <c r="G3238" i="13"/>
  <c r="H3238" i="13" s="1"/>
  <c r="G5036" i="13"/>
  <c r="H5036" i="13" s="1"/>
  <c r="G7280" i="13"/>
  <c r="H7280" i="13" s="1"/>
  <c r="G5037" i="13"/>
  <c r="H5037" i="13" s="1"/>
  <c r="G5038" i="13"/>
  <c r="H5038" i="13" s="1"/>
  <c r="G7281" i="13"/>
  <c r="H7281" i="13" s="1"/>
  <c r="G5039" i="13"/>
  <c r="H5039" i="13" s="1"/>
  <c r="G5040" i="13"/>
  <c r="H5040" i="13" s="1"/>
  <c r="G5041" i="13"/>
  <c r="H5041" i="13" s="1"/>
  <c r="G7282" i="13"/>
  <c r="H7282" i="13" s="1"/>
  <c r="G7283" i="13"/>
  <c r="H7283" i="13" s="1"/>
  <c r="G5042" i="13"/>
  <c r="H5042" i="13" s="1"/>
  <c r="G5043" i="13"/>
  <c r="H5043" i="13" s="1"/>
  <c r="G5044" i="13"/>
  <c r="H5044" i="13" s="1"/>
  <c r="G7284" i="13"/>
  <c r="H7284" i="13" s="1"/>
  <c r="G5045" i="13"/>
  <c r="H5045" i="13" s="1"/>
  <c r="G7285" i="13"/>
  <c r="H7285" i="13" s="1"/>
  <c r="G7286" i="13"/>
  <c r="H7286" i="13" s="1"/>
  <c r="G5046" i="13"/>
  <c r="H5046" i="13" s="1"/>
  <c r="G7287" i="13"/>
  <c r="H7287" i="13" s="1"/>
  <c r="G5047" i="13"/>
  <c r="H5047" i="13" s="1"/>
  <c r="G7288" i="13"/>
  <c r="H7288" i="13" s="1"/>
  <c r="G7289" i="13"/>
  <c r="H7289" i="13" s="1"/>
  <c r="G7290" i="13"/>
  <c r="H7290" i="13" s="1"/>
  <c r="G7291" i="13"/>
  <c r="H7291" i="13" s="1"/>
  <c r="G7292" i="13"/>
  <c r="H7292" i="13" s="1"/>
  <c r="G7293" i="13"/>
  <c r="H7293" i="13" s="1"/>
  <c r="G5048" i="13"/>
  <c r="H5048" i="13" s="1"/>
  <c r="G5049" i="13"/>
  <c r="H5049" i="13" s="1"/>
  <c r="G3239" i="13"/>
  <c r="H3239" i="13" s="1"/>
  <c r="G5050" i="13"/>
  <c r="H5050" i="13" s="1"/>
  <c r="G5051" i="13"/>
  <c r="H5051" i="13" s="1"/>
  <c r="G5052" i="13"/>
  <c r="H5052" i="13" s="1"/>
  <c r="G5053" i="13"/>
  <c r="H5053" i="13" s="1"/>
  <c r="G5054" i="13"/>
  <c r="H5054" i="13" s="1"/>
  <c r="G5055" i="13"/>
  <c r="H5055" i="13" s="1"/>
  <c r="G3240" i="13"/>
  <c r="H3240" i="13" s="1"/>
  <c r="G3241" i="13"/>
  <c r="H3241" i="13" s="1"/>
  <c r="G3242" i="13"/>
  <c r="H3242" i="13" s="1"/>
  <c r="G5056" i="13"/>
  <c r="H5056" i="13" s="1"/>
  <c r="G7294" i="13"/>
  <c r="H7294" i="13" s="1"/>
  <c r="G7295" i="13"/>
  <c r="H7295" i="13" s="1"/>
  <c r="G7296" i="13"/>
  <c r="H7296" i="13" s="1"/>
  <c r="G5057" i="13"/>
  <c r="H5057" i="13" s="1"/>
  <c r="G5058" i="13"/>
  <c r="H5058" i="13" s="1"/>
  <c r="G5059" i="13"/>
  <c r="H5059" i="13" s="1"/>
  <c r="G3243" i="13"/>
  <c r="H3243" i="13" s="1"/>
  <c r="G3244" i="13"/>
  <c r="H3244" i="13" s="1"/>
  <c r="G3245" i="13"/>
  <c r="H3245" i="13" s="1"/>
  <c r="G3246" i="13"/>
  <c r="H3246" i="13" s="1"/>
  <c r="G5060" i="13"/>
  <c r="H5060" i="13" s="1"/>
  <c r="G3247" i="13"/>
  <c r="H3247" i="13" s="1"/>
  <c r="G3248" i="13"/>
  <c r="H3248" i="13" s="1"/>
  <c r="G3249" i="13"/>
  <c r="H3249" i="13" s="1"/>
  <c r="G3250" i="13"/>
  <c r="H3250" i="13" s="1"/>
  <c r="G3251" i="13"/>
  <c r="H3251" i="13" s="1"/>
  <c r="G3252" i="13"/>
  <c r="H3252" i="13" s="1"/>
  <c r="G3253" i="13"/>
  <c r="H3253" i="13" s="1"/>
  <c r="G3254" i="13"/>
  <c r="H3254" i="13" s="1"/>
  <c r="G3255" i="13"/>
  <c r="H3255" i="13" s="1"/>
  <c r="G3256" i="13"/>
  <c r="H3256" i="13" s="1"/>
  <c r="G3257" i="13"/>
  <c r="H3257" i="13" s="1"/>
  <c r="G3258" i="13"/>
  <c r="H3258" i="13" s="1"/>
  <c r="G3259" i="13"/>
  <c r="H3259" i="13" s="1"/>
  <c r="G3260" i="13"/>
  <c r="H3260" i="13" s="1"/>
  <c r="G3261" i="13"/>
  <c r="H3261" i="13" s="1"/>
  <c r="G3262" i="13"/>
  <c r="H3262" i="13" s="1"/>
  <c r="G3263" i="13"/>
  <c r="H3263" i="13" s="1"/>
  <c r="G3264" i="13"/>
  <c r="H3264" i="13" s="1"/>
  <c r="G3265" i="13"/>
  <c r="H3265" i="13" s="1"/>
  <c r="G3266" i="13"/>
  <c r="H3266" i="13" s="1"/>
  <c r="G3267" i="13"/>
  <c r="H3267" i="13" s="1"/>
  <c r="G3268" i="13"/>
  <c r="H3268" i="13" s="1"/>
  <c r="G7297" i="13"/>
  <c r="H7297" i="13" s="1"/>
  <c r="G7298" i="13"/>
  <c r="H7298" i="13" s="1"/>
  <c r="G5061" i="13"/>
  <c r="H5061" i="13" s="1"/>
  <c r="G5062" i="13"/>
  <c r="H5062" i="13" s="1"/>
  <c r="G5063" i="13"/>
  <c r="H5063" i="13" s="1"/>
  <c r="G5064" i="13"/>
  <c r="H5064" i="13" s="1"/>
  <c r="G5065" i="13"/>
  <c r="H5065" i="13" s="1"/>
  <c r="G3269" i="13"/>
  <c r="H3269" i="13" s="1"/>
  <c r="G3270" i="13"/>
  <c r="H3270" i="13" s="1"/>
  <c r="G3271" i="13"/>
  <c r="H3271" i="13" s="1"/>
  <c r="G3272" i="13"/>
  <c r="H3272" i="13" s="1"/>
  <c r="G5066" i="13"/>
  <c r="H5066" i="13" s="1"/>
  <c r="G5067" i="13"/>
  <c r="H5067" i="13" s="1"/>
  <c r="G7299" i="13"/>
  <c r="H7299" i="13" s="1"/>
  <c r="G7300" i="13"/>
  <c r="H7300" i="13" s="1"/>
  <c r="G7301" i="13"/>
  <c r="H7301" i="13" s="1"/>
  <c r="G3273" i="13"/>
  <c r="H3273" i="13" s="1"/>
  <c r="G5068" i="13"/>
  <c r="H5068" i="13" s="1"/>
  <c r="G3274" i="13"/>
  <c r="H3274" i="13" s="1"/>
  <c r="G3275" i="13"/>
  <c r="H3275" i="13" s="1"/>
  <c r="G7302" i="13"/>
  <c r="H7302" i="13" s="1"/>
  <c r="G7303" i="13"/>
  <c r="H7303" i="13" s="1"/>
  <c r="G7304" i="13"/>
  <c r="H7304" i="13" s="1"/>
  <c r="G7305" i="13"/>
  <c r="H7305" i="13" s="1"/>
  <c r="G3276" i="13"/>
  <c r="H3276" i="13" s="1"/>
  <c r="G7306" i="13"/>
  <c r="H7306" i="13" s="1"/>
  <c r="G7307" i="13"/>
  <c r="H7307" i="13" s="1"/>
  <c r="G7308" i="13"/>
  <c r="H7308" i="13" s="1"/>
  <c r="G3277" i="13"/>
  <c r="H3277" i="13" s="1"/>
  <c r="G3278" i="13"/>
  <c r="H3278" i="13" s="1"/>
  <c r="G3279" i="13"/>
  <c r="H3279" i="13" s="1"/>
  <c r="G3280" i="13"/>
  <c r="H3280" i="13" s="1"/>
  <c r="G3281" i="13"/>
  <c r="H3281" i="13" s="1"/>
  <c r="G3282" i="13"/>
  <c r="H3282" i="13" s="1"/>
  <c r="G3283" i="13"/>
  <c r="H3283" i="13" s="1"/>
  <c r="G3284" i="13"/>
  <c r="H3284" i="13" s="1"/>
  <c r="G3285" i="13"/>
  <c r="H3285" i="13" s="1"/>
  <c r="G3286" i="13"/>
  <c r="H3286" i="13" s="1"/>
  <c r="G3287" i="13"/>
  <c r="H3287" i="13" s="1"/>
  <c r="G3288" i="13"/>
  <c r="H3288" i="13" s="1"/>
  <c r="G3289" i="13"/>
  <c r="H3289" i="13" s="1"/>
  <c r="G3290" i="13"/>
  <c r="H3290" i="13" s="1"/>
  <c r="G3291" i="13"/>
  <c r="H3291" i="13" s="1"/>
  <c r="G3292" i="13"/>
  <c r="H3292" i="13" s="1"/>
  <c r="G3293" i="13"/>
  <c r="H3293" i="13" s="1"/>
  <c r="G3294" i="13"/>
  <c r="H3294" i="13" s="1"/>
  <c r="G7309" i="13"/>
  <c r="H7309" i="13" s="1"/>
  <c r="G5069" i="13"/>
  <c r="H5069" i="13" s="1"/>
  <c r="G5070" i="13"/>
  <c r="H5070" i="13" s="1"/>
  <c r="G3295" i="13"/>
  <c r="H3295" i="13" s="1"/>
  <c r="G3296" i="13"/>
  <c r="H3296" i="13" s="1"/>
  <c r="G3297" i="13"/>
  <c r="H3297" i="13" s="1"/>
  <c r="G7310" i="13"/>
  <c r="H7310" i="13" s="1"/>
  <c r="G3298" i="13"/>
  <c r="H3298" i="13" s="1"/>
  <c r="G7311" i="13"/>
  <c r="H7311" i="13" s="1"/>
  <c r="G3299" i="13"/>
  <c r="H3299" i="13" s="1"/>
  <c r="G3300" i="13"/>
  <c r="H3300" i="13" s="1"/>
  <c r="G3301" i="13"/>
  <c r="H3301" i="13" s="1"/>
  <c r="G7312" i="13"/>
  <c r="H7312" i="13" s="1"/>
  <c r="G7313" i="13"/>
  <c r="H7313" i="13" s="1"/>
  <c r="G3302" i="13"/>
  <c r="H3302" i="13" s="1"/>
  <c r="G3303" i="13"/>
  <c r="H3303" i="13" s="1"/>
  <c r="G3304" i="13"/>
  <c r="H3304" i="13" s="1"/>
  <c r="G3305" i="13"/>
  <c r="H3305" i="13" s="1"/>
  <c r="G7314" i="13"/>
  <c r="H7314" i="13" s="1"/>
  <c r="G7315" i="13"/>
  <c r="H7315" i="13" s="1"/>
  <c r="G7316" i="13"/>
  <c r="H7316" i="13" s="1"/>
  <c r="G7317" i="13"/>
  <c r="H7317" i="13" s="1"/>
  <c r="G3306" i="13"/>
  <c r="H3306" i="13" s="1"/>
  <c r="G3307" i="13"/>
  <c r="H3307" i="13" s="1"/>
  <c r="G5071" i="13"/>
  <c r="H5071" i="13" s="1"/>
  <c r="G7318" i="13"/>
  <c r="H7318" i="13" s="1"/>
  <c r="G5072" i="13"/>
  <c r="H5072" i="13" s="1"/>
  <c r="G7319" i="13"/>
  <c r="H7319" i="13" s="1"/>
  <c r="G5073" i="13"/>
  <c r="H5073" i="13" s="1"/>
  <c r="G7320" i="13"/>
  <c r="H7320" i="13" s="1"/>
  <c r="G5074" i="13"/>
  <c r="H5074" i="13" s="1"/>
  <c r="G7321" i="13"/>
  <c r="H7321" i="13" s="1"/>
  <c r="G5075" i="13"/>
  <c r="H5075" i="13" s="1"/>
  <c r="G7322" i="13"/>
  <c r="H7322" i="13" s="1"/>
  <c r="G3308" i="13"/>
  <c r="H3308" i="13" s="1"/>
  <c r="G3309" i="13"/>
  <c r="H3309" i="13" s="1"/>
  <c r="G5076" i="13"/>
  <c r="H5076" i="13" s="1"/>
  <c r="G7323" i="13"/>
  <c r="H7323" i="13" s="1"/>
  <c r="G7324" i="13"/>
  <c r="H7324" i="13" s="1"/>
  <c r="G5077" i="13"/>
  <c r="H5077" i="13" s="1"/>
  <c r="G5078" i="13"/>
  <c r="H5078" i="13" s="1"/>
  <c r="G5079" i="13"/>
  <c r="H5079" i="13" s="1"/>
  <c r="G5080" i="13"/>
  <c r="H5080" i="13" s="1"/>
  <c r="G5081" i="13"/>
  <c r="H5081" i="13" s="1"/>
  <c r="G5082" i="13"/>
  <c r="H5082" i="13" s="1"/>
  <c r="G5083" i="13"/>
  <c r="H5083" i="13" s="1"/>
  <c r="G5084" i="13"/>
  <c r="H5084" i="13" s="1"/>
  <c r="G7325" i="13"/>
  <c r="H7325" i="13" s="1"/>
  <c r="G7326" i="13"/>
  <c r="H7326" i="13" s="1"/>
  <c r="G7327" i="13"/>
  <c r="H7327" i="13" s="1"/>
  <c r="G7328" i="13"/>
  <c r="H7328" i="13" s="1"/>
  <c r="G7329" i="13"/>
  <c r="H7329" i="13" s="1"/>
  <c r="G7330" i="13"/>
  <c r="H7330" i="13" s="1"/>
  <c r="G7331" i="13"/>
  <c r="H7331" i="13" s="1"/>
  <c r="G7332" i="13"/>
  <c r="H7332" i="13" s="1"/>
  <c r="G7333" i="13"/>
  <c r="H7333" i="13" s="1"/>
  <c r="G7334" i="13"/>
  <c r="H7334" i="13" s="1"/>
  <c r="G7335" i="13"/>
  <c r="H7335" i="13" s="1"/>
  <c r="G3310" i="13"/>
  <c r="H3310" i="13" s="1"/>
  <c r="G3311" i="13"/>
  <c r="H3311" i="13" s="1"/>
  <c r="G3312" i="13"/>
  <c r="H3312" i="13" s="1"/>
  <c r="G3313" i="13"/>
  <c r="H3313" i="13" s="1"/>
  <c r="G3314" i="13"/>
  <c r="H3314" i="13" s="1"/>
  <c r="G5085" i="13"/>
  <c r="H5085" i="13" s="1"/>
  <c r="G7336" i="13"/>
  <c r="H7336" i="13" s="1"/>
  <c r="G7337" i="13"/>
  <c r="H7337" i="13" s="1"/>
  <c r="G7338" i="13"/>
  <c r="H7338" i="13" s="1"/>
  <c r="G7339" i="13"/>
  <c r="H7339" i="13" s="1"/>
  <c r="G7340" i="13"/>
  <c r="H7340" i="13" s="1"/>
  <c r="G7341" i="13"/>
  <c r="H7341" i="13" s="1"/>
  <c r="G7342" i="13"/>
  <c r="H7342" i="13" s="1"/>
  <c r="G7343" i="13"/>
  <c r="H7343" i="13" s="1"/>
  <c r="G7344" i="13"/>
  <c r="H7344" i="13" s="1"/>
  <c r="G7345" i="13"/>
  <c r="H7345" i="13" s="1"/>
  <c r="G7346" i="13"/>
  <c r="H7346" i="13" s="1"/>
  <c r="G7347" i="13"/>
  <c r="H7347" i="13" s="1"/>
  <c r="G7348" i="13"/>
  <c r="H7348" i="13" s="1"/>
  <c r="G7349" i="13"/>
  <c r="H7349" i="13" s="1"/>
  <c r="G7350" i="13"/>
  <c r="H7350" i="13" s="1"/>
  <c r="G7351" i="13"/>
  <c r="H7351" i="13" s="1"/>
  <c r="G7352" i="13"/>
  <c r="H7352" i="13" s="1"/>
  <c r="G7353" i="13"/>
  <c r="H7353" i="13" s="1"/>
  <c r="G7354" i="13"/>
  <c r="H7354" i="13" s="1"/>
  <c r="G7355" i="13"/>
  <c r="H7355" i="13" s="1"/>
  <c r="G5086" i="13"/>
  <c r="H5086" i="13" s="1"/>
  <c r="G5087" i="13"/>
  <c r="H5087" i="13" s="1"/>
  <c r="G5088" i="13"/>
  <c r="H5088" i="13" s="1"/>
  <c r="G5089" i="13"/>
  <c r="H5089" i="13" s="1"/>
  <c r="G5090" i="13"/>
  <c r="H5090" i="13" s="1"/>
  <c r="G5091" i="13"/>
  <c r="H5091" i="13" s="1"/>
  <c r="G5092" i="13"/>
  <c r="H5092" i="13" s="1"/>
  <c r="G5093" i="13"/>
  <c r="H5093" i="13" s="1"/>
  <c r="G5094" i="13"/>
  <c r="H5094" i="13" s="1"/>
  <c r="G7356" i="13"/>
  <c r="H7356" i="13" s="1"/>
  <c r="G7357" i="13"/>
  <c r="H7357" i="13" s="1"/>
  <c r="G5095" i="13"/>
  <c r="H5095" i="13" s="1"/>
  <c r="G5096" i="13"/>
  <c r="H5096" i="13" s="1"/>
  <c r="G3315" i="13"/>
  <c r="H3315" i="13" s="1"/>
  <c r="G3316" i="13"/>
  <c r="H3316" i="13" s="1"/>
  <c r="G3317" i="13"/>
  <c r="H3317" i="13" s="1"/>
  <c r="G3318" i="13"/>
  <c r="H3318" i="13" s="1"/>
  <c r="G3319" i="13"/>
  <c r="H3319" i="13" s="1"/>
  <c r="G3320" i="13"/>
  <c r="H3320" i="13" s="1"/>
  <c r="G3321" i="13"/>
  <c r="H3321" i="13" s="1"/>
  <c r="G3322" i="13"/>
  <c r="H3322" i="13" s="1"/>
  <c r="G3323" i="13"/>
  <c r="H3323" i="13" s="1"/>
  <c r="G3324" i="13"/>
  <c r="H3324" i="13" s="1"/>
  <c r="G3325" i="13"/>
  <c r="H3325" i="13" s="1"/>
  <c r="G3326" i="13"/>
  <c r="H3326" i="13" s="1"/>
  <c r="G3327" i="13"/>
  <c r="H3327" i="13" s="1"/>
  <c r="G3328" i="13"/>
  <c r="H3328" i="13" s="1"/>
  <c r="G3329" i="13"/>
  <c r="H3329" i="13" s="1"/>
  <c r="G3330" i="13"/>
  <c r="H3330" i="13" s="1"/>
  <c r="G3331" i="13"/>
  <c r="H3331" i="13" s="1"/>
  <c r="G3332" i="13"/>
  <c r="H3332" i="13" s="1"/>
  <c r="G3333" i="13"/>
  <c r="H3333" i="13" s="1"/>
  <c r="G3334" i="13"/>
  <c r="H3334" i="13" s="1"/>
  <c r="G3335" i="13"/>
  <c r="H3335" i="13" s="1"/>
  <c r="G3336" i="13"/>
  <c r="H3336" i="13" s="1"/>
  <c r="G3337" i="13"/>
  <c r="H3337" i="13" s="1"/>
  <c r="G3338" i="13"/>
  <c r="H3338" i="13" s="1"/>
  <c r="G3339" i="13"/>
  <c r="H3339" i="13" s="1"/>
  <c r="G3340" i="13"/>
  <c r="H3340" i="13" s="1"/>
  <c r="G7358" i="13"/>
  <c r="H7358" i="13" s="1"/>
  <c r="G3341" i="13"/>
  <c r="H3341" i="13" s="1"/>
  <c r="G7359" i="13"/>
  <c r="H7359" i="13" s="1"/>
  <c r="G3342" i="13"/>
  <c r="H3342" i="13" s="1"/>
  <c r="G3343" i="13"/>
  <c r="H3343" i="13" s="1"/>
  <c r="G3344" i="13"/>
  <c r="H3344" i="13" s="1"/>
  <c r="G7360" i="13"/>
  <c r="H7360" i="13" s="1"/>
  <c r="G3345" i="13"/>
  <c r="H3345" i="13" s="1"/>
  <c r="G7361" i="13"/>
  <c r="H7361" i="13" s="1"/>
  <c r="G3346" i="13"/>
  <c r="H3346" i="13" s="1"/>
  <c r="G3347" i="13"/>
  <c r="H3347" i="13" s="1"/>
  <c r="G7362" i="13"/>
  <c r="H7362" i="13" s="1"/>
  <c r="G3348" i="13"/>
  <c r="H3348" i="13" s="1"/>
  <c r="G3349" i="13"/>
  <c r="H3349" i="13" s="1"/>
  <c r="G5097" i="13"/>
  <c r="H5097" i="13" s="1"/>
  <c r="G5098" i="13"/>
  <c r="H5098" i="13" s="1"/>
  <c r="G3350" i="13"/>
  <c r="H3350" i="13" s="1"/>
  <c r="G3351" i="13"/>
  <c r="H3351" i="13" s="1"/>
  <c r="G3352" i="13"/>
  <c r="H3352" i="13" s="1"/>
  <c r="G3353" i="13"/>
  <c r="H3353" i="13" s="1"/>
  <c r="G3354" i="13"/>
  <c r="H3354" i="13" s="1"/>
  <c r="G3355" i="13"/>
  <c r="H3355" i="13" s="1"/>
  <c r="G3356" i="13"/>
  <c r="H3356" i="13" s="1"/>
  <c r="G3357" i="13"/>
  <c r="H3357" i="13" s="1"/>
  <c r="G3358" i="13"/>
  <c r="H3358" i="13" s="1"/>
  <c r="G3359" i="13"/>
  <c r="H3359" i="13" s="1"/>
  <c r="G3360" i="13"/>
  <c r="H3360" i="13" s="1"/>
  <c r="G3361" i="13"/>
  <c r="H3361" i="13" s="1"/>
  <c r="G3362" i="13"/>
  <c r="H3362" i="13" s="1"/>
  <c r="G3363" i="13"/>
  <c r="H3363" i="13" s="1"/>
  <c r="G3364" i="13"/>
  <c r="H3364" i="13" s="1"/>
  <c r="G3365" i="13"/>
  <c r="H3365" i="13" s="1"/>
  <c r="G3366" i="13"/>
  <c r="H3366" i="13" s="1"/>
  <c r="G3367" i="13"/>
  <c r="H3367" i="13" s="1"/>
  <c r="G3368" i="13"/>
  <c r="H3368" i="13" s="1"/>
  <c r="G3369" i="13"/>
  <c r="H3369" i="13" s="1"/>
  <c r="G3370" i="13"/>
  <c r="H3370" i="13" s="1"/>
  <c r="G5099" i="13"/>
  <c r="H5099" i="13" s="1"/>
  <c r="G7363" i="13"/>
  <c r="H7363" i="13" s="1"/>
  <c r="G3371" i="13"/>
  <c r="H3371" i="13" s="1"/>
  <c r="G3372" i="13"/>
  <c r="H3372" i="13" s="1"/>
  <c r="G3373" i="13"/>
  <c r="H3373" i="13" s="1"/>
  <c r="G3374" i="13"/>
  <c r="H3374" i="13" s="1"/>
  <c r="G3375" i="13"/>
  <c r="H3375" i="13" s="1"/>
  <c r="G3376" i="13"/>
  <c r="H3376" i="13" s="1"/>
  <c r="G3377" i="13"/>
  <c r="H3377" i="13" s="1"/>
  <c r="G3378" i="13"/>
  <c r="H3378" i="13" s="1"/>
  <c r="G3379" i="13"/>
  <c r="H3379" i="13" s="1"/>
  <c r="G3380" i="13"/>
  <c r="H3380" i="13" s="1"/>
  <c r="G3381" i="13"/>
  <c r="H3381" i="13" s="1"/>
  <c r="G3382" i="13"/>
  <c r="H3382" i="13" s="1"/>
  <c r="G5100" i="13"/>
  <c r="H5100" i="13" s="1"/>
  <c r="G5101" i="13"/>
  <c r="H5101" i="13" s="1"/>
  <c r="G5102" i="13"/>
  <c r="H5102" i="13" s="1"/>
  <c r="G3383" i="13"/>
  <c r="H3383" i="13" s="1"/>
  <c r="G5103" i="13"/>
  <c r="H5103" i="13" s="1"/>
  <c r="G7364" i="13"/>
  <c r="H7364" i="13" s="1"/>
  <c r="G7365" i="13"/>
  <c r="H7365" i="13" s="1"/>
  <c r="G7366" i="13"/>
  <c r="H7366" i="13" s="1"/>
  <c r="G5104" i="13"/>
  <c r="H5104" i="13" s="1"/>
  <c r="G5105" i="13"/>
  <c r="H5105" i="13" s="1"/>
  <c r="G7367" i="13"/>
  <c r="H7367" i="13" s="1"/>
  <c r="G5106" i="13"/>
  <c r="H5106" i="13" s="1"/>
  <c r="G7368" i="13"/>
  <c r="H7368" i="13" s="1"/>
  <c r="G5107" i="13"/>
  <c r="H5107" i="13" s="1"/>
  <c r="G7369" i="13"/>
  <c r="H7369" i="13" s="1"/>
  <c r="G7370" i="13"/>
  <c r="H7370" i="13" s="1"/>
  <c r="G3384" i="13"/>
  <c r="H3384" i="13" s="1"/>
  <c r="G7371" i="13"/>
  <c r="H7371" i="13" s="1"/>
  <c r="G7372" i="13"/>
  <c r="H7372" i="13" s="1"/>
  <c r="G3385" i="13"/>
  <c r="H3385" i="13" s="1"/>
  <c r="G7373" i="13"/>
  <c r="H7373" i="13" s="1"/>
  <c r="G7374" i="13"/>
  <c r="H7374" i="13" s="1"/>
  <c r="G7375" i="13"/>
  <c r="H7375" i="13" s="1"/>
  <c r="G7376" i="13"/>
  <c r="H7376" i="13" s="1"/>
  <c r="G7377" i="13"/>
  <c r="H7377" i="13" s="1"/>
  <c r="G7378" i="13"/>
  <c r="H7378" i="13" s="1"/>
  <c r="G7379" i="13"/>
  <c r="H7379" i="13" s="1"/>
  <c r="G7380" i="13"/>
  <c r="H7380" i="13" s="1"/>
  <c r="G7381" i="13"/>
  <c r="H7381" i="13" s="1"/>
  <c r="G3386" i="13"/>
  <c r="H3386" i="13" s="1"/>
  <c r="G3387" i="13"/>
  <c r="H3387" i="13" s="1"/>
  <c r="G7382" i="13"/>
  <c r="H7382" i="13" s="1"/>
  <c r="G3388" i="13"/>
  <c r="H3388" i="13" s="1"/>
  <c r="G3389" i="13"/>
  <c r="H3389" i="13" s="1"/>
  <c r="G7383" i="13"/>
  <c r="H7383" i="13" s="1"/>
  <c r="G7384" i="13"/>
  <c r="H7384" i="13" s="1"/>
  <c r="G7385" i="13"/>
  <c r="H7385" i="13" s="1"/>
  <c r="G7386" i="13"/>
  <c r="H7386" i="13" s="1"/>
  <c r="G7387" i="13"/>
  <c r="H7387" i="13" s="1"/>
  <c r="G7388" i="13"/>
  <c r="H7388" i="13" s="1"/>
  <c r="G7389" i="13"/>
  <c r="H7389" i="13" s="1"/>
  <c r="G7390" i="13"/>
  <c r="H7390" i="13" s="1"/>
  <c r="G7391" i="13"/>
  <c r="H7391" i="13" s="1"/>
  <c r="G7392" i="13"/>
  <c r="H7392" i="13" s="1"/>
  <c r="G7393" i="13"/>
  <c r="H7393" i="13" s="1"/>
  <c r="G3390" i="13"/>
  <c r="H3390" i="13" s="1"/>
  <c r="G3391" i="13"/>
  <c r="H3391" i="13" s="1"/>
  <c r="G7394" i="13"/>
  <c r="H7394" i="13" s="1"/>
  <c r="G7395" i="13"/>
  <c r="H7395" i="13" s="1"/>
  <c r="G7396" i="13"/>
  <c r="H7396" i="13" s="1"/>
  <c r="G7397" i="13"/>
  <c r="H7397" i="13" s="1"/>
  <c r="G3392" i="13"/>
  <c r="H3392" i="13" s="1"/>
  <c r="G3393" i="13"/>
  <c r="H3393" i="13" s="1"/>
  <c r="G3394" i="13"/>
  <c r="H3394" i="13" s="1"/>
  <c r="G3395" i="13"/>
  <c r="H3395" i="13" s="1"/>
  <c r="G3396" i="13"/>
  <c r="H3396" i="13" s="1"/>
  <c r="G7398" i="13"/>
  <c r="H7398" i="13" s="1"/>
  <c r="G3397" i="13"/>
  <c r="H3397" i="13" s="1"/>
  <c r="G7399" i="13"/>
  <c r="H7399" i="13" s="1"/>
  <c r="G3398" i="13"/>
  <c r="H3398" i="13" s="1"/>
  <c r="G3399" i="13"/>
  <c r="H3399" i="13" s="1"/>
  <c r="G3400" i="13"/>
  <c r="H3400" i="13" s="1"/>
  <c r="G3401" i="13"/>
  <c r="H3401" i="13" s="1"/>
  <c r="G3402" i="13"/>
  <c r="H3402" i="13" s="1"/>
  <c r="G3403" i="13"/>
  <c r="H3403" i="13" s="1"/>
  <c r="G3404" i="13"/>
  <c r="H3404" i="13" s="1"/>
  <c r="G3405" i="13"/>
  <c r="H3405" i="13" s="1"/>
  <c r="G3406" i="13"/>
  <c r="H3406" i="13" s="1"/>
  <c r="G3407" i="13"/>
  <c r="H3407" i="13" s="1"/>
  <c r="G5108" i="13"/>
  <c r="H5108" i="13" s="1"/>
  <c r="G5109" i="13"/>
  <c r="H5109" i="13" s="1"/>
  <c r="G5110" i="13"/>
  <c r="H5110" i="13" s="1"/>
  <c r="G3408" i="13"/>
  <c r="H3408" i="13" s="1"/>
  <c r="G3409" i="13"/>
  <c r="H3409" i="13" s="1"/>
  <c r="G3410" i="13"/>
  <c r="H3410" i="13" s="1"/>
  <c r="G3411" i="13"/>
  <c r="H3411" i="13" s="1"/>
  <c r="G3412" i="13"/>
  <c r="H3412" i="13" s="1"/>
  <c r="G3413" i="13"/>
  <c r="H3413" i="13" s="1"/>
  <c r="G3414" i="13"/>
  <c r="H3414" i="13" s="1"/>
  <c r="G3415" i="13"/>
  <c r="H3415" i="13" s="1"/>
  <c r="G3416" i="13"/>
  <c r="H3416" i="13" s="1"/>
  <c r="G7400" i="13"/>
  <c r="H7400" i="13" s="1"/>
  <c r="G3417" i="13"/>
  <c r="H3417" i="13" s="1"/>
  <c r="G3418" i="13"/>
  <c r="H3418" i="13" s="1"/>
  <c r="G3419" i="13"/>
  <c r="H3419" i="13" s="1"/>
  <c r="G3420" i="13"/>
  <c r="H3420" i="13" s="1"/>
  <c r="G3421" i="13"/>
  <c r="H3421" i="13" s="1"/>
  <c r="G7401" i="13"/>
  <c r="H7401" i="13" s="1"/>
  <c r="G3422" i="13"/>
  <c r="H3422" i="13" s="1"/>
  <c r="G7402" i="13"/>
  <c r="H7402" i="13" s="1"/>
  <c r="G7403" i="13"/>
  <c r="H7403" i="13" s="1"/>
  <c r="G3423" i="13"/>
  <c r="H3423" i="13" s="1"/>
  <c r="G3424" i="13"/>
  <c r="H3424" i="13" s="1"/>
  <c r="G3425" i="13"/>
  <c r="H3425" i="13" s="1"/>
  <c r="G3426" i="13"/>
  <c r="H3426" i="13" s="1"/>
  <c r="G3427" i="13"/>
  <c r="H3427" i="13" s="1"/>
  <c r="G3428" i="13"/>
  <c r="H3428" i="13" s="1"/>
  <c r="G3429" i="13"/>
  <c r="H3429" i="13" s="1"/>
  <c r="G3430" i="13"/>
  <c r="H3430" i="13" s="1"/>
  <c r="G3431" i="13"/>
  <c r="H3431" i="13" s="1"/>
  <c r="G3432" i="13"/>
  <c r="H3432" i="13" s="1"/>
  <c r="G3433" i="13"/>
  <c r="H3433" i="13" s="1"/>
  <c r="G3434" i="13"/>
  <c r="H3434" i="13" s="1"/>
  <c r="G3435" i="13"/>
  <c r="H3435" i="13" s="1"/>
  <c r="G3436" i="13"/>
  <c r="H3436" i="13" s="1"/>
  <c r="G3437" i="13"/>
  <c r="H3437" i="13" s="1"/>
  <c r="G3438" i="13"/>
  <c r="H3438" i="13" s="1"/>
  <c r="G3439" i="13"/>
  <c r="H3439" i="13" s="1"/>
  <c r="G3440" i="13"/>
  <c r="H3440" i="13" s="1"/>
  <c r="G3441" i="13"/>
  <c r="H3441" i="13" s="1"/>
  <c r="G3442" i="13"/>
  <c r="H3442" i="13" s="1"/>
  <c r="G3443" i="13"/>
  <c r="H3443" i="13" s="1"/>
  <c r="G7404" i="13"/>
  <c r="H7404" i="13" s="1"/>
  <c r="G5111" i="13"/>
  <c r="H5111" i="13" s="1"/>
  <c r="G7405" i="13"/>
  <c r="H7405" i="13" s="1"/>
  <c r="G7406" i="13"/>
  <c r="H7406" i="13" s="1"/>
  <c r="G5112" i="13"/>
  <c r="H5112" i="13" s="1"/>
  <c r="G7407" i="13"/>
  <c r="H7407" i="13" s="1"/>
  <c r="G5113" i="13"/>
  <c r="H5113" i="13" s="1"/>
  <c r="G5114" i="13"/>
  <c r="H5114" i="13" s="1"/>
  <c r="G3444" i="13"/>
  <c r="H3444" i="13" s="1"/>
  <c r="G3445" i="13"/>
  <c r="H3445" i="13" s="1"/>
  <c r="G3446" i="13"/>
  <c r="H3446" i="13" s="1"/>
  <c r="G7408" i="13"/>
  <c r="H7408" i="13" s="1"/>
  <c r="G7409" i="13"/>
  <c r="H7409" i="13" s="1"/>
  <c r="G3447" i="13"/>
  <c r="H3447" i="13" s="1"/>
  <c r="G3448" i="13"/>
  <c r="H3448" i="13" s="1"/>
  <c r="G3449" i="13"/>
  <c r="H3449" i="13" s="1"/>
  <c r="G7410" i="13"/>
  <c r="H7410" i="13" s="1"/>
  <c r="G3450" i="13"/>
  <c r="H3450" i="13" s="1"/>
  <c r="G3451" i="13"/>
  <c r="H3451" i="13" s="1"/>
  <c r="G3452" i="13"/>
  <c r="H3452" i="13" s="1"/>
  <c r="G3453" i="13"/>
  <c r="H3453" i="13" s="1"/>
  <c r="G3454" i="13"/>
  <c r="H3454" i="13" s="1"/>
  <c r="G7411" i="13"/>
  <c r="H7411" i="13" s="1"/>
  <c r="G7412" i="13"/>
  <c r="H7412" i="13" s="1"/>
  <c r="G3455" i="13"/>
  <c r="H3455" i="13" s="1"/>
  <c r="G3456" i="13"/>
  <c r="H3456" i="13" s="1"/>
  <c r="G7413" i="13"/>
  <c r="H7413" i="13" s="1"/>
  <c r="G3457" i="13"/>
  <c r="H3457" i="13" s="1"/>
  <c r="G3458" i="13"/>
  <c r="H3458" i="13" s="1"/>
  <c r="G3459" i="13"/>
  <c r="H3459" i="13" s="1"/>
  <c r="G7414" i="13"/>
  <c r="H7414" i="13" s="1"/>
  <c r="G5115" i="13"/>
  <c r="H5115" i="13" s="1"/>
  <c r="G7415" i="13"/>
  <c r="H7415" i="13" s="1"/>
  <c r="G7416" i="13"/>
  <c r="H7416" i="13" s="1"/>
  <c r="G7417" i="13"/>
  <c r="H7417" i="13" s="1"/>
  <c r="G7418" i="13"/>
  <c r="H7418" i="13" s="1"/>
  <c r="G7419" i="13"/>
  <c r="H7419" i="13" s="1"/>
  <c r="G7420" i="13"/>
  <c r="H7420" i="13" s="1"/>
  <c r="G7421" i="13"/>
  <c r="H7421" i="13" s="1"/>
  <c r="G7422" i="13"/>
  <c r="H7422" i="13" s="1"/>
  <c r="G7423" i="13"/>
  <c r="H7423" i="13" s="1"/>
  <c r="G7424" i="13"/>
  <c r="H7424" i="13" s="1"/>
  <c r="G7425" i="13"/>
  <c r="H7425" i="13" s="1"/>
  <c r="G7426" i="13"/>
  <c r="H7426" i="13" s="1"/>
  <c r="G7427" i="13"/>
  <c r="H7427" i="13" s="1"/>
  <c r="G7428" i="13"/>
  <c r="H7428" i="13" s="1"/>
  <c r="G7429" i="13"/>
  <c r="H7429" i="13" s="1"/>
  <c r="G7430" i="13"/>
  <c r="H7430" i="13" s="1"/>
  <c r="G7431" i="13"/>
  <c r="H7431" i="13" s="1"/>
  <c r="G7432" i="13"/>
  <c r="H7432" i="13" s="1"/>
  <c r="G7433" i="13"/>
  <c r="H7433" i="13" s="1"/>
  <c r="G7434" i="13"/>
  <c r="H7434" i="13" s="1"/>
  <c r="G7435" i="13"/>
  <c r="H7435" i="13" s="1"/>
  <c r="G7436" i="13"/>
  <c r="H7436" i="13" s="1"/>
  <c r="G7437" i="13"/>
  <c r="H7437" i="13" s="1"/>
  <c r="G7438" i="13"/>
  <c r="H7438" i="13" s="1"/>
  <c r="G7439" i="13"/>
  <c r="H7439" i="13" s="1"/>
  <c r="G7440" i="13"/>
  <c r="H7440" i="13" s="1"/>
  <c r="G7441" i="13"/>
  <c r="H7441" i="13" s="1"/>
  <c r="G7442" i="13"/>
  <c r="H7442" i="13" s="1"/>
  <c r="G7443" i="13"/>
  <c r="H7443" i="13" s="1"/>
  <c r="G5116" i="13"/>
  <c r="H5116" i="13" s="1"/>
  <c r="G5117" i="13"/>
  <c r="H5117" i="13" s="1"/>
  <c r="G3460" i="13"/>
  <c r="H3460" i="13" s="1"/>
  <c r="G3461" i="13"/>
  <c r="H3461" i="13" s="1"/>
  <c r="G5118" i="13"/>
  <c r="H5118" i="13" s="1"/>
  <c r="G5119" i="13"/>
  <c r="H5119" i="13" s="1"/>
  <c r="G5120" i="13"/>
  <c r="H5120" i="13" s="1"/>
  <c r="G5121" i="13"/>
  <c r="H5121" i="13" s="1"/>
  <c r="G5122" i="13"/>
  <c r="H5122" i="13" s="1"/>
  <c r="G5123" i="13"/>
  <c r="H5123" i="13" s="1"/>
  <c r="G7444" i="13"/>
  <c r="H7444" i="13" s="1"/>
  <c r="G7445" i="13"/>
  <c r="H7445" i="13" s="1"/>
  <c r="G7446" i="13"/>
  <c r="H7446" i="13" s="1"/>
  <c r="G5124" i="13"/>
  <c r="H5124" i="13" s="1"/>
  <c r="G7447" i="13"/>
  <c r="H7447" i="13" s="1"/>
  <c r="G7448" i="13"/>
  <c r="H7448" i="13" s="1"/>
  <c r="G7449" i="13"/>
  <c r="H7449" i="13" s="1"/>
  <c r="G3462" i="13"/>
  <c r="H3462" i="13" s="1"/>
  <c r="G3463" i="13"/>
  <c r="H3463" i="13" s="1"/>
  <c r="G3464" i="13"/>
  <c r="H3464" i="13" s="1"/>
  <c r="G3465" i="13"/>
  <c r="H3465" i="13" s="1"/>
  <c r="G3466" i="13"/>
  <c r="H3466" i="13" s="1"/>
  <c r="G3467" i="13"/>
  <c r="H3467" i="13" s="1"/>
  <c r="G3468" i="13"/>
  <c r="H3468" i="13" s="1"/>
  <c r="G7450" i="13"/>
  <c r="H7450" i="13" s="1"/>
  <c r="G3469" i="13"/>
  <c r="H3469" i="13" s="1"/>
  <c r="G7451" i="13"/>
  <c r="H7451" i="13" s="1"/>
  <c r="G3470" i="13"/>
  <c r="H3470" i="13" s="1"/>
  <c r="G7452" i="13"/>
  <c r="H7452" i="13" s="1"/>
  <c r="G7453" i="13"/>
  <c r="H7453" i="13" s="1"/>
  <c r="G3471" i="13"/>
  <c r="H3471" i="13" s="1"/>
  <c r="G3472" i="13"/>
  <c r="H3472" i="13" s="1"/>
  <c r="G3473" i="13"/>
  <c r="H3473" i="13" s="1"/>
  <c r="G3474" i="13"/>
  <c r="H3474" i="13" s="1"/>
  <c r="G5125" i="13"/>
  <c r="H5125" i="13" s="1"/>
  <c r="G5126" i="13"/>
  <c r="H5126" i="13" s="1"/>
  <c r="G7454" i="13"/>
  <c r="H7454" i="13" s="1"/>
  <c r="G3475" i="13"/>
  <c r="H3475" i="13" s="1"/>
  <c r="G5127" i="13"/>
  <c r="H5127" i="13" s="1"/>
  <c r="G7455" i="13"/>
  <c r="H7455" i="13" s="1"/>
  <c r="G3476" i="13"/>
  <c r="H3476" i="13" s="1"/>
  <c r="G5128" i="13"/>
  <c r="H5128" i="13" s="1"/>
  <c r="G5129" i="13"/>
  <c r="H5129" i="13" s="1"/>
  <c r="G3477" i="13"/>
  <c r="H3477" i="13" s="1"/>
  <c r="G5130" i="13"/>
  <c r="H5130" i="13" s="1"/>
  <c r="G7456" i="13"/>
  <c r="H7456" i="13" s="1"/>
  <c r="G7457" i="13"/>
  <c r="H7457" i="13" s="1"/>
  <c r="G5131" i="13"/>
  <c r="H5131" i="13" s="1"/>
  <c r="G7458" i="13"/>
  <c r="H7458" i="13" s="1"/>
  <c r="G7459" i="13"/>
  <c r="H7459" i="13" s="1"/>
  <c r="G5132" i="13"/>
  <c r="H5132" i="13" s="1"/>
  <c r="G7460" i="13"/>
  <c r="H7460" i="13" s="1"/>
  <c r="G7461" i="13"/>
  <c r="H7461" i="13" s="1"/>
  <c r="G5133" i="13"/>
  <c r="H5133" i="13" s="1"/>
  <c r="G7462" i="13"/>
  <c r="H7462" i="13" s="1"/>
  <c r="G5134" i="13"/>
  <c r="H5134" i="13" s="1"/>
  <c r="G5135" i="13"/>
  <c r="H5135" i="13" s="1"/>
  <c r="G3478" i="13"/>
  <c r="H3478" i="13" s="1"/>
  <c r="G7463" i="13"/>
  <c r="H7463" i="13" s="1"/>
  <c r="G7464" i="13"/>
  <c r="H7464" i="13" s="1"/>
  <c r="G5136" i="13"/>
  <c r="H5136" i="13" s="1"/>
  <c r="G5137" i="13"/>
  <c r="H5137" i="13" s="1"/>
  <c r="G5138" i="13"/>
  <c r="H5138" i="13" s="1"/>
  <c r="G5139" i="13"/>
  <c r="H5139" i="13" s="1"/>
  <c r="G5140" i="13"/>
  <c r="H5140" i="13" s="1"/>
  <c r="G5141" i="13"/>
  <c r="H5141" i="13" s="1"/>
  <c r="G7465" i="13"/>
  <c r="H7465" i="13" s="1"/>
  <c r="G5142" i="13"/>
  <c r="H5142" i="13" s="1"/>
  <c r="G5143" i="13"/>
  <c r="H5143" i="13" s="1"/>
  <c r="G7466" i="13"/>
  <c r="H7466" i="13" s="1"/>
  <c r="G5144" i="13"/>
  <c r="H5144" i="13" s="1"/>
  <c r="G5145" i="13"/>
  <c r="H5145" i="13" s="1"/>
  <c r="G5146" i="13"/>
  <c r="H5146" i="13" s="1"/>
  <c r="G7467" i="13"/>
  <c r="H7467" i="13" s="1"/>
  <c r="G5147" i="13"/>
  <c r="H5147" i="13" s="1"/>
  <c r="G5148" i="13"/>
  <c r="H5148" i="13" s="1"/>
  <c r="G7468" i="13"/>
  <c r="H7468" i="13" s="1"/>
  <c r="G5149" i="13"/>
  <c r="H5149" i="13" s="1"/>
  <c r="G7469" i="13"/>
  <c r="H7469" i="13" s="1"/>
  <c r="G7470" i="13"/>
  <c r="H7470" i="13" s="1"/>
  <c r="G7471" i="13"/>
  <c r="H7471" i="13" s="1"/>
  <c r="G7472" i="13"/>
  <c r="H7472" i="13" s="1"/>
  <c r="G7473" i="13"/>
  <c r="H7473" i="13" s="1"/>
  <c r="G7474" i="13"/>
  <c r="H7474" i="13" s="1"/>
  <c r="G7475" i="13"/>
  <c r="H7475" i="13" s="1"/>
  <c r="G7476" i="13"/>
  <c r="H7476" i="13" s="1"/>
  <c r="G5150" i="13"/>
  <c r="H5150" i="13" s="1"/>
  <c r="G5151" i="13"/>
  <c r="H5151" i="13" s="1"/>
  <c r="G5152" i="13"/>
  <c r="H5152" i="13" s="1"/>
  <c r="G5153" i="13"/>
  <c r="H5153" i="13" s="1"/>
  <c r="G5154" i="13"/>
  <c r="H5154" i="13" s="1"/>
  <c r="G5155" i="13"/>
  <c r="H5155" i="13" s="1"/>
  <c r="G5156" i="13"/>
  <c r="H5156" i="13" s="1"/>
  <c r="G5157" i="13"/>
  <c r="H5157" i="13" s="1"/>
  <c r="G5158" i="13"/>
  <c r="H5158" i="13" s="1"/>
  <c r="G5159" i="13"/>
  <c r="H5159" i="13" s="1"/>
  <c r="G5160" i="13"/>
  <c r="H5160" i="13" s="1"/>
  <c r="G5161" i="13"/>
  <c r="H5161" i="13" s="1"/>
  <c r="G5162" i="13"/>
  <c r="H5162" i="13" s="1"/>
  <c r="G5163" i="13"/>
  <c r="H5163" i="13" s="1"/>
  <c r="G5164" i="13"/>
  <c r="H5164" i="13" s="1"/>
  <c r="G3479" i="13"/>
  <c r="H3479" i="13" s="1"/>
  <c r="G3480" i="13"/>
  <c r="H3480" i="13" s="1"/>
  <c r="G3481" i="13"/>
  <c r="H3481" i="13" s="1"/>
  <c r="G5165" i="13"/>
  <c r="H5165" i="13" s="1"/>
  <c r="G5166" i="13"/>
  <c r="H5166" i="13" s="1"/>
  <c r="G3482" i="13"/>
  <c r="H3482" i="13" s="1"/>
  <c r="G3483" i="13"/>
  <c r="H3483" i="13" s="1"/>
  <c r="G3484" i="13"/>
  <c r="H3484" i="13" s="1"/>
  <c r="G3485" i="13"/>
  <c r="H3485" i="13" s="1"/>
  <c r="G3486" i="13"/>
  <c r="H3486" i="13" s="1"/>
  <c r="G5167" i="13"/>
  <c r="H5167" i="13" s="1"/>
  <c r="G5168" i="13"/>
  <c r="H5168" i="13" s="1"/>
  <c r="G5169" i="13"/>
  <c r="H5169" i="13" s="1"/>
  <c r="G3487" i="13"/>
  <c r="H3487" i="13" s="1"/>
  <c r="G3488" i="13"/>
  <c r="H3488" i="13" s="1"/>
  <c r="G3489" i="13"/>
  <c r="H3489" i="13" s="1"/>
  <c r="G8143" i="13"/>
  <c r="H8143" i="13" s="1"/>
  <c r="G5170" i="13"/>
  <c r="H5170" i="13" s="1"/>
  <c r="G5171" i="13"/>
  <c r="H5171" i="13" s="1"/>
  <c r="G3490" i="13"/>
  <c r="H3490" i="13" s="1"/>
  <c r="G7477" i="13"/>
  <c r="H7477" i="13" s="1"/>
  <c r="G7478" i="13"/>
  <c r="H7478" i="13" s="1"/>
  <c r="G7479" i="13"/>
  <c r="H7479" i="13" s="1"/>
  <c r="G7480" i="13"/>
  <c r="H7480" i="13" s="1"/>
  <c r="G3491" i="13"/>
  <c r="H3491" i="13" s="1"/>
  <c r="G7481" i="13"/>
  <c r="H7481" i="13" s="1"/>
  <c r="G5172" i="13"/>
  <c r="H5172" i="13" s="1"/>
  <c r="G7482" i="13"/>
  <c r="H7482" i="13" s="1"/>
  <c r="G3492" i="13"/>
  <c r="H3492" i="13" s="1"/>
  <c r="G3493" i="13"/>
  <c r="H3493" i="13" s="1"/>
  <c r="G3494" i="13"/>
  <c r="H3494" i="13" s="1"/>
  <c r="G3495" i="13"/>
  <c r="H3495" i="13" s="1"/>
  <c r="G3496" i="13"/>
  <c r="H3496" i="13" s="1"/>
  <c r="G3497" i="13"/>
  <c r="H3497" i="13" s="1"/>
  <c r="G3498" i="13"/>
  <c r="H3498" i="13" s="1"/>
  <c r="G7483" i="13"/>
  <c r="H7483" i="13" s="1"/>
  <c r="G5173" i="13"/>
  <c r="H5173" i="13" s="1"/>
  <c r="G3499" i="13"/>
  <c r="H3499" i="13" s="1"/>
  <c r="G3500" i="13"/>
  <c r="H3500" i="13" s="1"/>
  <c r="G3501" i="13"/>
  <c r="H3501" i="13" s="1"/>
  <c r="G7484" i="13"/>
  <c r="H7484" i="13" s="1"/>
  <c r="G7485" i="13"/>
  <c r="H7485" i="13" s="1"/>
  <c r="G7486" i="13"/>
  <c r="H7486" i="13" s="1"/>
  <c r="G7487" i="13"/>
  <c r="H7487" i="13" s="1"/>
  <c r="G3502" i="13"/>
  <c r="H3502" i="13" s="1"/>
  <c r="G7488" i="13"/>
  <c r="H7488" i="13" s="1"/>
  <c r="G3503" i="13"/>
  <c r="H3503" i="13" s="1"/>
  <c r="G5174" i="13"/>
  <c r="H5174" i="13" s="1"/>
  <c r="G5175" i="13"/>
  <c r="H5175" i="13" s="1"/>
  <c r="G7489" i="13"/>
  <c r="H7489" i="13" s="1"/>
  <c r="G7490" i="13"/>
  <c r="H7490" i="13" s="1"/>
  <c r="G5176" i="13"/>
  <c r="H5176" i="13" s="1"/>
  <c r="G5177" i="13"/>
  <c r="H5177" i="13" s="1"/>
  <c r="G7491" i="13"/>
  <c r="H7491" i="13" s="1"/>
  <c r="G7492" i="13"/>
  <c r="H7492" i="13" s="1"/>
  <c r="G7493" i="13"/>
  <c r="H7493" i="13" s="1"/>
  <c r="G8144" i="13"/>
  <c r="H8144" i="13" s="1"/>
  <c r="G7494" i="13"/>
  <c r="H7494" i="13" s="1"/>
  <c r="G7495" i="13"/>
  <c r="H7495" i="13" s="1"/>
  <c r="G7496" i="13"/>
  <c r="H7496" i="13" s="1"/>
  <c r="G7497" i="13"/>
  <c r="H7497" i="13" s="1"/>
  <c r="G7498" i="13"/>
  <c r="H7498" i="13" s="1"/>
  <c r="G7499" i="13"/>
  <c r="H7499" i="13" s="1"/>
  <c r="G8145" i="13"/>
  <c r="H8145" i="13" s="1"/>
  <c r="G7500" i="13"/>
  <c r="H7500" i="13" s="1"/>
  <c r="G7501" i="13"/>
  <c r="H7501" i="13" s="1"/>
  <c r="G7502" i="13"/>
  <c r="H7502" i="13" s="1"/>
  <c r="G7503" i="13"/>
  <c r="H7503" i="13" s="1"/>
  <c r="G7504" i="13"/>
  <c r="H7504" i="13" s="1"/>
  <c r="G7505" i="13"/>
  <c r="H7505" i="13" s="1"/>
  <c r="G5178" i="13"/>
  <c r="H5178" i="13" s="1"/>
  <c r="G5179" i="13"/>
  <c r="H5179" i="13" s="1"/>
  <c r="G5180" i="13"/>
  <c r="H5180" i="13" s="1"/>
  <c r="G5181" i="13"/>
  <c r="H5181" i="13" s="1"/>
  <c r="G3504" i="13"/>
  <c r="H3504" i="13" s="1"/>
  <c r="G3505" i="13"/>
  <c r="H3505" i="13" s="1"/>
  <c r="G3506" i="13"/>
  <c r="H3506" i="13" s="1"/>
  <c r="G8146" i="13"/>
  <c r="H8146" i="13" s="1"/>
  <c r="G7506" i="13"/>
  <c r="H7506" i="13" s="1"/>
  <c r="G7507" i="13"/>
  <c r="H7507" i="13" s="1"/>
  <c r="G8147" i="13"/>
  <c r="H8147" i="13" s="1"/>
  <c r="G7508" i="13"/>
  <c r="H7508" i="13" s="1"/>
  <c r="G7509" i="13"/>
  <c r="H7509" i="13" s="1"/>
  <c r="G5182" i="13"/>
  <c r="H5182" i="13" s="1"/>
  <c r="G7510" i="13"/>
  <c r="H7510" i="13" s="1"/>
  <c r="G7511" i="13"/>
  <c r="H7511" i="13" s="1"/>
  <c r="G7512" i="13"/>
  <c r="H7512" i="13" s="1"/>
  <c r="G7513" i="13"/>
  <c r="H7513" i="13" s="1"/>
  <c r="G7514" i="13"/>
  <c r="H7514" i="13" s="1"/>
  <c r="G7515" i="13"/>
  <c r="H7515" i="13" s="1"/>
  <c r="G7516" i="13"/>
  <c r="H7516" i="13" s="1"/>
  <c r="G7517" i="13"/>
  <c r="H7517" i="13" s="1"/>
  <c r="G7518" i="13"/>
  <c r="H7518" i="13" s="1"/>
  <c r="G7519" i="13"/>
  <c r="H7519" i="13" s="1"/>
  <c r="G7520" i="13"/>
  <c r="H7520" i="13" s="1"/>
  <c r="G7521" i="13"/>
  <c r="H7521" i="13" s="1"/>
  <c r="G7522" i="13"/>
  <c r="H7522" i="13" s="1"/>
  <c r="G7523" i="13"/>
  <c r="H7523" i="13" s="1"/>
  <c r="G7524" i="13"/>
  <c r="H7524" i="13" s="1"/>
  <c r="G7525" i="13"/>
  <c r="H7525" i="13" s="1"/>
  <c r="G7526" i="13"/>
  <c r="H7526" i="13" s="1"/>
  <c r="G7527" i="13"/>
  <c r="H7527" i="13" s="1"/>
  <c r="G7528" i="13"/>
  <c r="H7528" i="13" s="1"/>
  <c r="G7529" i="13"/>
  <c r="H7529" i="13" s="1"/>
  <c r="G7530" i="13"/>
  <c r="H7530" i="13" s="1"/>
  <c r="G7531" i="13"/>
  <c r="H7531" i="13" s="1"/>
  <c r="G7532" i="13"/>
  <c r="H7532" i="13" s="1"/>
  <c r="G5183" i="13"/>
  <c r="H5183" i="13" s="1"/>
  <c r="G5184" i="13"/>
  <c r="H5184" i="13" s="1"/>
  <c r="G5185" i="13"/>
  <c r="H5185" i="13" s="1"/>
  <c r="G5186" i="13"/>
  <c r="H5186" i="13" s="1"/>
  <c r="G3507" i="13"/>
  <c r="H3507" i="13" s="1"/>
  <c r="G7533" i="13"/>
  <c r="H7533" i="13" s="1"/>
  <c r="G3508" i="13"/>
  <c r="H3508" i="13" s="1"/>
  <c r="G5187" i="13"/>
  <c r="H5187" i="13" s="1"/>
  <c r="G3509" i="13"/>
  <c r="H3509" i="13" s="1"/>
  <c r="G5188" i="13"/>
  <c r="H5188" i="13" s="1"/>
  <c r="G3510" i="13"/>
  <c r="H3510" i="13" s="1"/>
  <c r="G3511" i="13"/>
  <c r="H3511" i="13" s="1"/>
  <c r="G5189" i="13"/>
  <c r="H5189" i="13" s="1"/>
  <c r="G3512" i="13"/>
  <c r="H3512" i="13" s="1"/>
  <c r="G3513" i="13"/>
  <c r="H3513" i="13" s="1"/>
  <c r="G5190" i="13"/>
  <c r="H5190" i="13" s="1"/>
  <c r="G3514" i="13"/>
  <c r="H3514" i="13" s="1"/>
  <c r="G3515" i="13"/>
  <c r="H3515" i="13" s="1"/>
  <c r="G3516" i="13"/>
  <c r="H3516" i="13" s="1"/>
  <c r="G5191" i="13"/>
  <c r="H5191" i="13" s="1"/>
  <c r="G3517" i="13"/>
  <c r="H3517" i="13" s="1"/>
  <c r="G3518" i="13"/>
  <c r="H3518" i="13" s="1"/>
  <c r="G3519" i="13"/>
  <c r="H3519" i="13" s="1"/>
  <c r="G3520" i="13"/>
  <c r="H3520" i="13" s="1"/>
  <c r="G3521" i="13"/>
  <c r="H3521" i="13" s="1"/>
  <c r="G3522" i="13"/>
  <c r="H3522" i="13" s="1"/>
  <c r="G3523" i="13"/>
  <c r="H3523" i="13" s="1"/>
  <c r="G3524" i="13"/>
  <c r="H3524" i="13" s="1"/>
  <c r="G5192" i="13"/>
  <c r="H5192" i="13" s="1"/>
  <c r="G5193" i="13"/>
  <c r="H5193" i="13" s="1"/>
  <c r="G3525" i="13"/>
  <c r="H3525" i="13" s="1"/>
  <c r="G5194" i="13"/>
  <c r="H5194" i="13" s="1"/>
  <c r="G5195" i="13"/>
  <c r="H5195" i="13" s="1"/>
  <c r="G3526" i="13"/>
  <c r="H3526" i="13" s="1"/>
  <c r="G3527" i="13"/>
  <c r="H3527" i="13" s="1"/>
  <c r="G3528" i="13"/>
  <c r="H3528" i="13" s="1"/>
  <c r="G3529" i="13"/>
  <c r="H3529" i="13" s="1"/>
  <c r="G5196" i="13"/>
  <c r="H5196" i="13" s="1"/>
  <c r="G3530" i="13"/>
  <c r="H3530" i="13" s="1"/>
  <c r="G3531" i="13"/>
  <c r="H3531" i="13" s="1"/>
  <c r="G3532" i="13"/>
  <c r="H3532" i="13" s="1"/>
  <c r="G3533" i="13"/>
  <c r="H3533" i="13" s="1"/>
  <c r="G3534" i="13"/>
  <c r="H3534" i="13" s="1"/>
  <c r="G3535" i="13"/>
  <c r="H3535" i="13" s="1"/>
  <c r="G3536" i="13"/>
  <c r="H3536" i="13" s="1"/>
  <c r="G3537" i="13"/>
  <c r="H3537" i="13" s="1"/>
  <c r="G3538" i="13"/>
  <c r="H3538" i="13" s="1"/>
  <c r="G3539" i="13"/>
  <c r="H3539" i="13" s="1"/>
  <c r="G3540" i="13"/>
  <c r="H3540" i="13" s="1"/>
  <c r="G3541" i="13"/>
  <c r="H3541" i="13" s="1"/>
  <c r="G3542" i="13"/>
  <c r="H3542" i="13" s="1"/>
  <c r="G3543" i="13"/>
  <c r="H3543" i="13" s="1"/>
  <c r="G3544" i="13"/>
  <c r="H3544" i="13" s="1"/>
  <c r="G3545" i="13"/>
  <c r="H3545" i="13" s="1"/>
  <c r="G3546" i="13"/>
  <c r="H3546" i="13" s="1"/>
  <c r="G3547" i="13"/>
  <c r="H3547" i="13" s="1"/>
  <c r="G3548" i="13"/>
  <c r="H3548" i="13" s="1"/>
  <c r="G3549" i="13"/>
  <c r="H3549" i="13" s="1"/>
  <c r="G3550" i="13"/>
  <c r="H3550" i="13" s="1"/>
  <c r="G3551" i="13"/>
  <c r="H3551" i="13" s="1"/>
  <c r="G8148" i="13"/>
  <c r="H8148" i="13" s="1"/>
  <c r="G7534" i="13"/>
  <c r="H7534" i="13" s="1"/>
  <c r="G7535" i="13"/>
  <c r="H7535" i="13" s="1"/>
  <c r="G7536" i="13"/>
  <c r="H7536" i="13" s="1"/>
  <c r="G7537" i="13"/>
  <c r="H7537" i="13" s="1"/>
  <c r="G3552" i="13"/>
  <c r="H3552" i="13" s="1"/>
  <c r="G3553" i="13"/>
  <c r="H3553" i="13" s="1"/>
  <c r="G3554" i="13"/>
  <c r="H3554" i="13" s="1"/>
  <c r="G3555" i="13"/>
  <c r="H3555" i="13" s="1"/>
  <c r="G3556" i="13"/>
  <c r="H3556" i="13" s="1"/>
  <c r="G3557" i="13"/>
  <c r="H3557" i="13" s="1"/>
  <c r="G5197" i="13"/>
  <c r="H5197" i="13" s="1"/>
  <c r="G3558" i="13"/>
  <c r="H3558" i="13" s="1"/>
  <c r="G5198" i="13"/>
  <c r="H5198" i="13" s="1"/>
  <c r="G3559" i="13"/>
  <c r="H3559" i="13" s="1"/>
  <c r="G5199" i="13"/>
  <c r="H5199" i="13" s="1"/>
  <c r="G5200" i="13"/>
  <c r="H5200" i="13" s="1"/>
  <c r="G3560" i="13"/>
  <c r="H3560" i="13" s="1"/>
  <c r="G3561" i="13"/>
  <c r="H3561" i="13" s="1"/>
  <c r="G3562" i="13"/>
  <c r="H3562" i="13" s="1"/>
  <c r="G3563" i="13"/>
  <c r="H3563" i="13" s="1"/>
  <c r="G3564" i="13"/>
  <c r="H3564" i="13" s="1"/>
  <c r="G3565" i="13"/>
  <c r="H3565" i="13" s="1"/>
  <c r="G5201" i="13"/>
  <c r="H5201" i="13" s="1"/>
  <c r="G5202" i="13"/>
  <c r="H5202" i="13" s="1"/>
  <c r="G7538" i="13"/>
  <c r="H7538" i="13" s="1"/>
  <c r="G7539" i="13"/>
  <c r="H7539" i="13" s="1"/>
  <c r="G7540" i="13"/>
  <c r="H7540" i="13" s="1"/>
  <c r="G8149" i="13"/>
  <c r="H8149" i="13" s="1"/>
  <c r="G7541" i="13"/>
  <c r="H7541" i="13" s="1"/>
  <c r="G5203" i="13"/>
  <c r="H5203" i="13" s="1"/>
  <c r="G5204" i="13"/>
  <c r="H5204" i="13" s="1"/>
  <c r="G5205" i="13"/>
  <c r="H5205" i="13" s="1"/>
  <c r="G7542" i="13"/>
  <c r="H7542" i="13" s="1"/>
  <c r="G7543" i="13"/>
  <c r="H7543" i="13" s="1"/>
  <c r="G5206" i="13"/>
  <c r="H5206" i="13" s="1"/>
  <c r="G5207" i="13"/>
  <c r="H5207" i="13" s="1"/>
  <c r="G3566" i="13"/>
  <c r="H3566" i="13" s="1"/>
  <c r="G5208" i="13"/>
  <c r="H5208" i="13" s="1"/>
  <c r="G7544" i="13"/>
  <c r="H7544" i="13" s="1"/>
  <c r="G7545" i="13"/>
  <c r="H7545" i="13" s="1"/>
  <c r="G7546" i="13"/>
  <c r="H7546" i="13" s="1"/>
  <c r="G7547" i="13"/>
  <c r="H7547" i="13" s="1"/>
  <c r="G7548" i="13"/>
  <c r="H7548" i="13" s="1"/>
  <c r="G3567" i="13"/>
  <c r="H3567" i="13" s="1"/>
  <c r="G8150" i="13"/>
  <c r="H8150" i="13" s="1"/>
  <c r="G7549" i="13"/>
  <c r="H7549" i="13" s="1"/>
  <c r="G5209" i="13"/>
  <c r="H5209" i="13" s="1"/>
  <c r="G5210" i="13"/>
  <c r="H5210" i="13" s="1"/>
  <c r="G7550" i="13"/>
  <c r="H7550" i="13" s="1"/>
  <c r="G7551" i="13"/>
  <c r="H7551" i="13" s="1"/>
  <c r="G8151" i="13"/>
  <c r="H8151" i="13" s="1"/>
  <c r="G7552" i="13"/>
  <c r="H7552" i="13" s="1"/>
  <c r="G8152" i="13"/>
  <c r="H8152" i="13" s="1"/>
  <c r="G5211" i="13"/>
  <c r="H5211" i="13" s="1"/>
  <c r="G7553" i="13"/>
  <c r="H7553" i="13" s="1"/>
  <c r="G7554" i="13"/>
  <c r="H7554" i="13" s="1"/>
  <c r="G3568" i="13"/>
  <c r="H3568" i="13" s="1"/>
  <c r="G7555" i="13"/>
  <c r="H7555" i="13" s="1"/>
  <c r="G3569" i="13"/>
  <c r="H3569" i="13" s="1"/>
  <c r="G3570" i="13"/>
  <c r="H3570" i="13" s="1"/>
  <c r="G7556" i="13"/>
  <c r="H7556" i="13" s="1"/>
  <c r="G7557" i="13"/>
  <c r="H7557" i="13" s="1"/>
  <c r="G7558" i="13"/>
  <c r="H7558" i="13" s="1"/>
  <c r="G7559" i="13"/>
  <c r="H7559" i="13" s="1"/>
  <c r="G7560" i="13"/>
  <c r="H7560" i="13" s="1"/>
  <c r="G7561" i="13"/>
  <c r="H7561" i="13" s="1"/>
  <c r="G7562" i="13"/>
  <c r="H7562" i="13" s="1"/>
  <c r="G7563" i="13"/>
  <c r="H7563" i="13" s="1"/>
  <c r="G7564" i="13"/>
  <c r="H7564" i="13" s="1"/>
  <c r="G7565" i="13"/>
  <c r="H7565" i="13" s="1"/>
  <c r="G7566" i="13"/>
  <c r="H7566" i="13" s="1"/>
  <c r="G7567" i="13"/>
  <c r="H7567" i="13" s="1"/>
  <c r="G5212" i="13"/>
  <c r="H5212" i="13" s="1"/>
  <c r="G7568" i="13"/>
  <c r="H7568" i="13" s="1"/>
  <c r="G7569" i="13"/>
  <c r="H7569" i="13" s="1"/>
  <c r="G7570" i="13"/>
  <c r="H7570" i="13" s="1"/>
  <c r="G7571" i="13"/>
  <c r="H7571" i="13" s="1"/>
  <c r="G7572" i="13"/>
  <c r="H7572" i="13" s="1"/>
  <c r="G7573" i="13"/>
  <c r="H7573" i="13" s="1"/>
  <c r="G3571" i="13"/>
  <c r="H3571" i="13" s="1"/>
  <c r="G3572" i="13"/>
  <c r="H3572" i="13" s="1"/>
  <c r="G7574" i="13"/>
  <c r="H7574" i="13" s="1"/>
  <c r="G7575" i="13"/>
  <c r="H7575" i="13" s="1"/>
  <c r="G3573" i="13"/>
  <c r="H3573" i="13" s="1"/>
  <c r="G3574" i="13"/>
  <c r="H3574" i="13" s="1"/>
  <c r="G3575" i="13"/>
  <c r="H3575" i="13" s="1"/>
  <c r="G3576" i="13"/>
  <c r="H3576" i="13" s="1"/>
  <c r="G3577" i="13"/>
  <c r="H3577" i="13" s="1"/>
  <c r="G3578" i="13"/>
  <c r="H3578" i="13" s="1"/>
  <c r="G8153" i="13"/>
  <c r="H8153" i="13" s="1"/>
  <c r="G3579" i="13"/>
  <c r="H3579" i="13" s="1"/>
  <c r="G3580" i="13"/>
  <c r="H3580" i="13" s="1"/>
  <c r="G3581" i="13"/>
  <c r="H3581" i="13" s="1"/>
  <c r="G8154" i="13"/>
  <c r="H8154" i="13" s="1"/>
  <c r="G7576" i="13"/>
  <c r="H7576" i="13" s="1"/>
  <c r="G3582" i="13"/>
  <c r="H3582" i="13" s="1"/>
  <c r="G7577" i="13"/>
  <c r="H7577" i="13" s="1"/>
  <c r="G3583" i="13"/>
  <c r="H3583" i="13" s="1"/>
  <c r="G7578" i="13"/>
  <c r="H7578" i="13" s="1"/>
  <c r="G3584" i="13"/>
  <c r="H3584" i="13" s="1"/>
  <c r="G3585" i="13"/>
  <c r="H3585" i="13" s="1"/>
  <c r="G3586" i="13"/>
  <c r="H3586" i="13" s="1"/>
  <c r="G7579" i="13"/>
  <c r="H7579" i="13" s="1"/>
  <c r="G3587" i="13"/>
  <c r="H3587" i="13" s="1"/>
  <c r="G3588" i="13"/>
  <c r="H3588" i="13" s="1"/>
  <c r="G7580" i="13"/>
  <c r="H7580" i="13" s="1"/>
  <c r="G5213" i="13"/>
  <c r="H5213" i="13" s="1"/>
  <c r="G3589" i="13"/>
  <c r="H3589" i="13" s="1"/>
  <c r="G7581" i="13"/>
  <c r="H7581" i="13" s="1"/>
  <c r="G7582" i="13"/>
  <c r="H7582" i="13" s="1"/>
  <c r="G3590" i="13"/>
  <c r="H3590" i="13" s="1"/>
  <c r="G3591" i="13"/>
  <c r="H3591" i="13" s="1"/>
  <c r="G3592" i="13"/>
  <c r="H3592" i="13" s="1"/>
  <c r="G3593" i="13"/>
  <c r="H3593" i="13" s="1"/>
  <c r="G3594" i="13"/>
  <c r="H3594" i="13" s="1"/>
  <c r="G3595" i="13"/>
  <c r="H3595" i="13" s="1"/>
  <c r="G3596" i="13"/>
  <c r="H3596" i="13" s="1"/>
  <c r="G3597" i="13"/>
  <c r="H3597" i="13" s="1"/>
  <c r="G3598" i="13"/>
  <c r="H3598" i="13" s="1"/>
  <c r="G3599" i="13"/>
  <c r="H3599" i="13" s="1"/>
  <c r="G3600" i="13"/>
  <c r="H3600" i="13" s="1"/>
  <c r="G3601" i="13"/>
  <c r="H3601" i="13" s="1"/>
  <c r="G3602" i="13"/>
  <c r="H3602" i="13" s="1"/>
  <c r="G3603" i="13"/>
  <c r="H3603" i="13" s="1"/>
  <c r="G3604" i="13"/>
  <c r="H3604" i="13" s="1"/>
  <c r="G3605" i="13"/>
  <c r="H3605" i="13" s="1"/>
  <c r="G3606" i="13"/>
  <c r="H3606" i="13" s="1"/>
  <c r="G3607" i="13"/>
  <c r="H3607" i="13" s="1"/>
  <c r="G5214" i="13"/>
  <c r="H5214" i="13" s="1"/>
  <c r="G3608" i="13"/>
  <c r="H3608" i="13" s="1"/>
  <c r="G3609" i="13"/>
  <c r="H3609" i="13" s="1"/>
  <c r="G3610" i="13"/>
  <c r="H3610" i="13" s="1"/>
  <c r="G3611" i="13"/>
  <c r="H3611" i="13" s="1"/>
  <c r="G5215" i="13"/>
  <c r="H5215" i="13" s="1"/>
  <c r="G3612" i="13"/>
  <c r="H3612" i="13" s="1"/>
  <c r="G3613" i="13"/>
  <c r="H3613" i="13" s="1"/>
  <c r="G3614" i="13"/>
  <c r="H3614" i="13" s="1"/>
  <c r="G3615" i="13"/>
  <c r="H3615" i="13" s="1"/>
  <c r="G3616" i="13"/>
  <c r="H3616" i="13" s="1"/>
  <c r="G3617" i="13"/>
  <c r="H3617" i="13" s="1"/>
  <c r="G3618" i="13"/>
  <c r="H3618" i="13" s="1"/>
  <c r="G3619" i="13"/>
  <c r="H3619" i="13" s="1"/>
  <c r="G3620" i="13"/>
  <c r="H3620" i="13" s="1"/>
  <c r="G5216" i="13"/>
  <c r="H5216" i="13" s="1"/>
  <c r="G3621" i="13"/>
  <c r="H3621" i="13" s="1"/>
  <c r="G3622" i="13"/>
  <c r="H3622" i="13" s="1"/>
  <c r="G3623" i="13"/>
  <c r="H3623" i="13" s="1"/>
  <c r="G3624" i="13"/>
  <c r="H3624" i="13" s="1"/>
  <c r="G3625" i="13"/>
  <c r="H3625" i="13" s="1"/>
  <c r="G3626" i="13"/>
  <c r="H3626" i="13" s="1"/>
  <c r="G3627" i="13"/>
  <c r="H3627" i="13" s="1"/>
  <c r="G3628" i="13"/>
  <c r="H3628" i="13" s="1"/>
  <c r="G3629" i="13"/>
  <c r="H3629" i="13" s="1"/>
  <c r="G5217" i="13"/>
  <c r="H5217" i="13" s="1"/>
  <c r="G7583" i="13"/>
  <c r="H7583" i="13" s="1"/>
  <c r="G5218" i="13"/>
  <c r="H5218" i="13" s="1"/>
  <c r="G7584" i="13"/>
  <c r="H7584" i="13" s="1"/>
  <c r="G5219" i="13"/>
  <c r="H5219" i="13" s="1"/>
  <c r="G7585" i="13"/>
  <c r="H7585" i="13" s="1"/>
  <c r="G5220" i="13"/>
  <c r="H5220" i="13" s="1"/>
  <c r="G5221" i="13"/>
  <c r="H5221" i="13" s="1"/>
  <c r="G5222" i="13"/>
  <c r="H5222" i="13" s="1"/>
  <c r="G5223" i="13"/>
  <c r="H5223" i="13" s="1"/>
  <c r="G3630" i="13"/>
  <c r="H3630" i="13" s="1"/>
  <c r="G3631" i="13"/>
  <c r="H3631" i="13" s="1"/>
  <c r="G7586" i="13"/>
  <c r="H7586" i="13" s="1"/>
  <c r="G3632" i="13"/>
  <c r="H3632" i="13" s="1"/>
  <c r="G7587" i="13"/>
  <c r="H7587" i="13" s="1"/>
  <c r="G3633" i="13"/>
  <c r="H3633" i="13" s="1"/>
  <c r="G3634" i="13"/>
  <c r="H3634" i="13" s="1"/>
  <c r="G3635" i="13"/>
  <c r="H3635" i="13" s="1"/>
  <c r="G3636" i="13"/>
  <c r="H3636" i="13" s="1"/>
  <c r="G3637" i="13"/>
  <c r="H3637" i="13" s="1"/>
  <c r="G3638" i="13"/>
  <c r="H3638" i="13" s="1"/>
  <c r="G3639" i="13"/>
  <c r="H3639" i="13" s="1"/>
  <c r="G3640" i="13"/>
  <c r="H3640" i="13" s="1"/>
  <c r="G3641" i="13"/>
  <c r="H3641" i="13" s="1"/>
  <c r="G7588" i="13"/>
  <c r="H7588" i="13" s="1"/>
  <c r="G3642" i="13"/>
  <c r="H3642" i="13" s="1"/>
  <c r="G7589" i="13"/>
  <c r="H7589" i="13" s="1"/>
  <c r="G3643" i="13"/>
  <c r="H3643" i="13" s="1"/>
  <c r="G3644" i="13"/>
  <c r="H3644" i="13" s="1"/>
  <c r="G3645" i="13"/>
  <c r="H3645" i="13" s="1"/>
  <c r="G7590" i="13"/>
  <c r="H7590" i="13" s="1"/>
  <c r="G7591" i="13"/>
  <c r="H7591" i="13" s="1"/>
  <c r="G3646" i="13"/>
  <c r="H3646" i="13" s="1"/>
  <c r="G3647" i="13"/>
  <c r="H3647" i="13" s="1"/>
  <c r="G7592" i="13"/>
  <c r="H7592" i="13" s="1"/>
  <c r="G3648" i="13"/>
  <c r="H3648" i="13" s="1"/>
  <c r="G3649" i="13"/>
  <c r="H3649" i="13" s="1"/>
  <c r="G3650" i="13"/>
  <c r="H3650" i="13" s="1"/>
  <c r="G3651" i="13"/>
  <c r="H3651" i="13" s="1"/>
  <c r="G3652" i="13"/>
  <c r="H3652" i="13" s="1"/>
  <c r="G7593" i="13"/>
  <c r="H7593" i="13" s="1"/>
  <c r="G3653" i="13"/>
  <c r="H3653" i="13" s="1"/>
  <c r="G3654" i="13"/>
  <c r="H3654" i="13" s="1"/>
  <c r="G7594" i="13"/>
  <c r="H7594" i="13" s="1"/>
  <c r="G7595" i="13"/>
  <c r="H7595" i="13" s="1"/>
  <c r="G7596" i="13"/>
  <c r="H7596" i="13" s="1"/>
  <c r="G7597" i="13"/>
  <c r="H7597" i="13" s="1"/>
  <c r="G7598" i="13"/>
  <c r="H7598" i="13" s="1"/>
  <c r="G7599" i="13"/>
  <c r="H7599" i="13" s="1"/>
  <c r="G7600" i="13"/>
  <c r="H7600" i="13" s="1"/>
  <c r="G7601" i="13"/>
  <c r="H7601" i="13" s="1"/>
  <c r="G7602" i="13"/>
  <c r="H7602" i="13" s="1"/>
  <c r="G7603" i="13"/>
  <c r="H7603" i="13" s="1"/>
  <c r="G7604" i="13"/>
  <c r="H7604" i="13" s="1"/>
  <c r="G7605" i="13"/>
  <c r="H7605" i="13" s="1"/>
  <c r="G7606" i="13"/>
  <c r="H7606" i="13" s="1"/>
  <c r="G7607" i="13"/>
  <c r="H7607" i="13" s="1"/>
  <c r="G7608" i="13"/>
  <c r="H7608" i="13" s="1"/>
  <c r="G7609" i="13"/>
  <c r="H7609" i="13" s="1"/>
  <c r="G7610" i="13"/>
  <c r="H7610" i="13" s="1"/>
  <c r="G7611" i="13"/>
  <c r="H7611" i="13" s="1"/>
  <c r="G7612" i="13"/>
  <c r="H7612" i="13" s="1"/>
  <c r="G7613" i="13"/>
  <c r="H7613" i="13" s="1"/>
  <c r="G7614" i="13"/>
  <c r="H7614" i="13" s="1"/>
  <c r="G7615" i="13"/>
  <c r="H7615" i="13" s="1"/>
  <c r="G7616" i="13"/>
  <c r="H7616" i="13" s="1"/>
  <c r="G7617" i="13"/>
  <c r="H7617" i="13" s="1"/>
  <c r="G7618" i="13"/>
  <c r="H7618" i="13" s="1"/>
  <c r="G7619" i="13"/>
  <c r="H7619" i="13" s="1"/>
  <c r="G7620" i="13"/>
  <c r="H7620" i="13" s="1"/>
  <c r="G7621" i="13"/>
  <c r="H7621" i="13" s="1"/>
  <c r="G7622" i="13"/>
  <c r="H7622" i="13" s="1"/>
  <c r="G7623" i="13"/>
  <c r="H7623" i="13" s="1"/>
  <c r="G7624" i="13"/>
  <c r="H7624" i="13" s="1"/>
  <c r="G7625" i="13"/>
  <c r="H7625" i="13" s="1"/>
  <c r="G5224" i="13"/>
  <c r="H5224" i="13" s="1"/>
  <c r="G7626" i="13"/>
  <c r="H7626" i="13" s="1"/>
  <c r="G7627" i="13"/>
  <c r="H7627" i="13" s="1"/>
  <c r="G7628" i="13"/>
  <c r="H7628" i="13" s="1"/>
  <c r="G7629" i="13"/>
  <c r="H7629" i="13" s="1"/>
  <c r="G3655" i="13"/>
  <c r="H3655" i="13" s="1"/>
  <c r="G5225" i="13"/>
  <c r="H5225" i="13" s="1"/>
  <c r="G5226" i="13"/>
  <c r="H5226" i="13" s="1"/>
  <c r="G3656" i="13"/>
  <c r="H3656" i="13" s="1"/>
  <c r="G3657" i="13"/>
  <c r="H3657" i="13" s="1"/>
  <c r="G5227" i="13"/>
  <c r="H5227" i="13" s="1"/>
  <c r="G3658" i="13"/>
  <c r="H3658" i="13" s="1"/>
  <c r="G3659" i="13"/>
  <c r="H3659" i="13" s="1"/>
  <c r="G3660" i="13"/>
  <c r="H3660" i="13" s="1"/>
  <c r="G5228" i="13"/>
  <c r="H5228" i="13" s="1"/>
  <c r="G5229" i="13"/>
  <c r="H5229" i="13" s="1"/>
  <c r="G5230" i="13"/>
  <c r="H5230" i="13" s="1"/>
  <c r="G3661" i="13"/>
  <c r="H3661" i="13" s="1"/>
  <c r="G5231" i="13"/>
  <c r="H5231" i="13" s="1"/>
  <c r="G3662" i="13"/>
  <c r="H3662" i="13" s="1"/>
  <c r="G3663" i="13"/>
  <c r="H3663" i="13" s="1"/>
  <c r="G3664" i="13"/>
  <c r="H3664" i="13" s="1"/>
  <c r="G5232" i="13"/>
  <c r="H5232" i="13" s="1"/>
  <c r="G5233" i="13"/>
  <c r="H5233" i="13" s="1"/>
  <c r="G3665" i="13"/>
  <c r="H3665" i="13" s="1"/>
  <c r="G5234" i="13"/>
  <c r="H5234" i="13" s="1"/>
  <c r="G5235" i="13"/>
  <c r="H5235" i="13" s="1"/>
  <c r="G3666" i="13"/>
  <c r="H3666" i="13" s="1"/>
  <c r="G3667" i="13"/>
  <c r="H3667" i="13" s="1"/>
  <c r="G3668" i="13"/>
  <c r="H3668" i="13" s="1"/>
  <c r="G3669" i="13"/>
  <c r="H3669" i="13" s="1"/>
  <c r="G5236" i="13"/>
  <c r="H5236" i="13" s="1"/>
  <c r="G3670" i="13"/>
  <c r="H3670" i="13" s="1"/>
  <c r="G3671" i="13"/>
  <c r="H3671" i="13" s="1"/>
  <c r="G7630" i="13"/>
  <c r="H7630" i="13" s="1"/>
  <c r="G3672" i="13"/>
  <c r="H3672" i="13" s="1"/>
  <c r="G7631" i="13"/>
  <c r="H7631" i="13" s="1"/>
  <c r="G7632" i="13"/>
  <c r="H7632" i="13" s="1"/>
  <c r="G7633" i="13"/>
  <c r="H7633" i="13" s="1"/>
  <c r="G3673" i="13"/>
  <c r="H3673" i="13" s="1"/>
  <c r="G7634" i="13"/>
  <c r="H7634" i="13" s="1"/>
  <c r="G7635" i="13"/>
  <c r="H7635" i="13" s="1"/>
  <c r="G5237" i="13"/>
  <c r="H5237" i="13" s="1"/>
  <c r="G7636" i="13"/>
  <c r="H7636" i="13" s="1"/>
  <c r="G7637" i="13"/>
  <c r="H7637" i="13" s="1"/>
  <c r="G7638" i="13"/>
  <c r="H7638" i="13" s="1"/>
  <c r="G8155" i="13"/>
  <c r="H8155" i="13" s="1"/>
  <c r="G7639" i="13"/>
  <c r="H7639" i="13" s="1"/>
  <c r="G7640" i="13"/>
  <c r="H7640" i="13" s="1"/>
  <c r="G3674" i="13"/>
  <c r="H3674" i="13" s="1"/>
  <c r="G7641" i="13"/>
  <c r="H7641" i="13" s="1"/>
  <c r="G7642" i="13"/>
  <c r="H7642" i="13" s="1"/>
  <c r="G5238" i="13"/>
  <c r="H5238" i="13" s="1"/>
  <c r="G7643" i="13"/>
  <c r="H7643" i="13" s="1"/>
  <c r="G7644" i="13"/>
  <c r="H7644" i="13" s="1"/>
  <c r="G5239" i="13"/>
  <c r="H5239" i="13" s="1"/>
  <c r="G5240" i="13"/>
  <c r="H5240" i="13" s="1"/>
  <c r="G5241" i="13"/>
  <c r="H5241" i="13" s="1"/>
  <c r="G7645" i="13"/>
  <c r="H7645" i="13" s="1"/>
  <c r="G7646" i="13"/>
  <c r="H7646" i="13" s="1"/>
  <c r="G7647" i="13"/>
  <c r="H7647" i="13" s="1"/>
  <c r="G7648" i="13"/>
  <c r="H7648" i="13" s="1"/>
  <c r="G7649" i="13"/>
  <c r="H7649" i="13" s="1"/>
  <c r="G7650" i="13"/>
  <c r="H7650" i="13" s="1"/>
  <c r="G7651" i="13"/>
  <c r="H7651" i="13" s="1"/>
  <c r="G7652" i="13"/>
  <c r="H7652" i="13" s="1"/>
  <c r="G7653" i="13"/>
  <c r="H7653" i="13" s="1"/>
  <c r="G3675" i="13"/>
  <c r="H3675" i="13" s="1"/>
  <c r="G3676" i="13"/>
  <c r="H3676" i="13" s="1"/>
  <c r="G5242" i="13"/>
  <c r="H5242" i="13" s="1"/>
  <c r="G5243" i="13"/>
  <c r="H5243" i="13" s="1"/>
  <c r="G5244" i="13"/>
  <c r="H5244" i="13" s="1"/>
  <c r="G3677" i="13"/>
  <c r="H3677" i="13" s="1"/>
  <c r="G5245" i="13"/>
  <c r="H5245" i="13" s="1"/>
  <c r="G5246" i="13"/>
  <c r="H5246" i="13" s="1"/>
  <c r="G5247" i="13"/>
  <c r="H5247" i="13" s="1"/>
  <c r="G5248" i="13"/>
  <c r="H5248" i="13" s="1"/>
  <c r="G5249" i="13"/>
  <c r="H5249" i="13" s="1"/>
  <c r="G8156" i="13"/>
  <c r="H8156" i="13" s="1"/>
  <c r="G5250" i="13"/>
  <c r="H5250" i="13" s="1"/>
  <c r="G3678" i="13"/>
  <c r="H3678" i="13" s="1"/>
  <c r="G3679" i="13"/>
  <c r="H3679" i="13" s="1"/>
  <c r="G3680" i="13"/>
  <c r="H3680" i="13" s="1"/>
  <c r="G3681" i="13"/>
  <c r="H3681" i="13" s="1"/>
  <c r="G3682" i="13"/>
  <c r="H3682" i="13" s="1"/>
  <c r="G3683" i="13"/>
  <c r="H3683" i="13" s="1"/>
  <c r="G3684" i="13"/>
  <c r="H3684" i="13" s="1"/>
  <c r="G3685" i="13"/>
  <c r="H3685" i="13" s="1"/>
  <c r="G3686" i="13"/>
  <c r="H3686" i="13" s="1"/>
  <c r="G7654" i="13"/>
  <c r="H7654" i="13" s="1"/>
  <c r="G7655" i="13"/>
  <c r="H7655" i="13" s="1"/>
  <c r="G7656" i="13"/>
  <c r="H7656" i="13" s="1"/>
  <c r="G7657" i="13"/>
  <c r="H7657" i="13" s="1"/>
  <c r="G7658" i="13"/>
  <c r="H7658" i="13" s="1"/>
  <c r="G7659" i="13"/>
  <c r="H7659" i="13" s="1"/>
  <c r="G7660" i="13"/>
  <c r="H7660" i="13" s="1"/>
  <c r="G7661" i="13"/>
  <c r="H7661" i="13" s="1"/>
  <c r="G7662" i="13"/>
  <c r="H7662" i="13" s="1"/>
  <c r="G7663" i="13"/>
  <c r="H7663" i="13" s="1"/>
  <c r="G7664" i="13"/>
  <c r="H7664" i="13" s="1"/>
  <c r="G7665" i="13"/>
  <c r="H7665" i="13" s="1"/>
  <c r="G7666" i="13"/>
  <c r="H7666" i="13" s="1"/>
  <c r="G7667" i="13"/>
  <c r="H7667" i="13" s="1"/>
  <c r="G7668" i="13"/>
  <c r="H7668" i="13" s="1"/>
  <c r="G7669" i="13"/>
  <c r="H7669" i="13" s="1"/>
  <c r="G7670" i="13"/>
  <c r="H7670" i="13" s="1"/>
  <c r="G7671" i="13"/>
  <c r="H7671" i="13" s="1"/>
  <c r="G5251" i="13"/>
  <c r="H5251" i="13" s="1"/>
  <c r="G3687" i="13"/>
  <c r="H3687" i="13" s="1"/>
  <c r="G3688" i="13"/>
  <c r="H3688" i="13" s="1"/>
  <c r="G3689" i="13"/>
  <c r="H3689" i="13" s="1"/>
  <c r="G3690" i="13"/>
  <c r="H3690" i="13" s="1"/>
  <c r="G3691" i="13"/>
  <c r="H3691" i="13" s="1"/>
  <c r="G3692" i="13"/>
  <c r="H3692" i="13" s="1"/>
  <c r="G3693" i="13"/>
  <c r="H3693" i="13" s="1"/>
  <c r="G3694" i="13"/>
  <c r="H3694" i="13" s="1"/>
  <c r="G7672" i="13"/>
  <c r="H7672" i="13" s="1"/>
  <c r="G7673" i="13"/>
  <c r="H7673" i="13" s="1"/>
  <c r="G7674" i="13"/>
  <c r="H7674" i="13" s="1"/>
  <c r="G7675" i="13"/>
  <c r="H7675" i="13" s="1"/>
  <c r="G7676" i="13"/>
  <c r="H7676" i="13" s="1"/>
  <c r="G7677" i="13"/>
  <c r="H7677" i="13" s="1"/>
  <c r="G7678" i="13"/>
  <c r="H7678" i="13" s="1"/>
  <c r="G7679" i="13"/>
  <c r="H7679" i="13" s="1"/>
  <c r="G7680" i="13"/>
  <c r="H7680" i="13" s="1"/>
  <c r="G8157" i="13"/>
  <c r="H8157" i="13" s="1"/>
  <c r="G8158" i="13"/>
  <c r="H8158" i="13" s="1"/>
  <c r="G7681" i="13"/>
  <c r="H7681" i="13" s="1"/>
  <c r="G7682" i="13"/>
  <c r="H7682" i="13" s="1"/>
  <c r="G7683" i="13"/>
  <c r="H7683" i="13" s="1"/>
  <c r="G7684" i="13"/>
  <c r="H7684" i="13" s="1"/>
  <c r="G7685" i="13"/>
  <c r="H7685" i="13" s="1"/>
  <c r="G7686" i="13"/>
  <c r="H7686" i="13" s="1"/>
  <c r="G7687" i="13"/>
  <c r="H7687" i="13" s="1"/>
  <c r="G7688" i="13"/>
  <c r="H7688" i="13" s="1"/>
  <c r="G7689" i="13"/>
  <c r="H7689" i="13" s="1"/>
  <c r="G7690" i="13"/>
  <c r="H7690" i="13" s="1"/>
  <c r="G7691" i="13"/>
  <c r="H7691" i="13" s="1"/>
  <c r="G7692" i="13"/>
  <c r="H7692" i="13" s="1"/>
  <c r="G7693" i="13"/>
  <c r="H7693" i="13" s="1"/>
  <c r="G7694" i="13"/>
  <c r="H7694" i="13" s="1"/>
  <c r="G7695" i="13"/>
  <c r="H7695" i="13" s="1"/>
  <c r="G7696" i="13"/>
  <c r="H7696" i="13" s="1"/>
  <c r="G7697" i="13"/>
  <c r="H7697" i="13" s="1"/>
  <c r="G7698" i="13"/>
  <c r="H7698" i="13" s="1"/>
  <c r="G7699" i="13"/>
  <c r="H7699" i="13" s="1"/>
  <c r="G7700" i="13"/>
  <c r="H7700" i="13" s="1"/>
  <c r="G7701" i="13"/>
  <c r="H7701" i="13" s="1"/>
  <c r="G7702" i="13"/>
  <c r="H7702" i="13" s="1"/>
  <c r="G7703" i="13"/>
  <c r="H7703" i="13" s="1"/>
  <c r="G7704" i="13"/>
  <c r="H7704" i="13" s="1"/>
  <c r="G7705" i="13"/>
  <c r="H7705" i="13" s="1"/>
  <c r="G7706" i="13"/>
  <c r="H7706" i="13" s="1"/>
  <c r="G7707" i="13"/>
  <c r="H7707" i="13" s="1"/>
  <c r="G5252" i="13"/>
  <c r="H5252" i="13" s="1"/>
  <c r="G5253" i="13"/>
  <c r="H5253" i="13" s="1"/>
  <c r="G5254" i="13"/>
  <c r="H5254" i="13" s="1"/>
  <c r="G5255" i="13"/>
  <c r="H5255" i="13" s="1"/>
  <c r="G5256" i="13"/>
  <c r="H5256" i="13" s="1"/>
  <c r="G5257" i="13"/>
  <c r="H5257" i="13" s="1"/>
  <c r="G5258" i="13"/>
  <c r="H5258" i="13" s="1"/>
  <c r="G5259" i="13"/>
  <c r="H5259" i="13" s="1"/>
  <c r="G7708" i="13"/>
  <c r="H7708" i="13" s="1"/>
  <c r="G7709" i="13"/>
  <c r="H7709" i="13" s="1"/>
  <c r="G3695" i="13"/>
  <c r="H3695" i="13" s="1"/>
  <c r="G3696" i="13"/>
  <c r="H3696" i="13" s="1"/>
  <c r="G3697" i="13"/>
  <c r="H3697" i="13" s="1"/>
  <c r="G3698" i="13"/>
  <c r="H3698" i="13" s="1"/>
  <c r="G3699" i="13"/>
  <c r="H3699" i="13" s="1"/>
  <c r="G3700" i="13"/>
  <c r="H3700" i="13" s="1"/>
  <c r="G3701" i="13"/>
  <c r="H3701" i="13" s="1"/>
  <c r="G3702" i="13"/>
  <c r="H3702" i="13" s="1"/>
  <c r="G5260" i="13"/>
  <c r="H5260" i="13" s="1"/>
  <c r="G5261" i="13"/>
  <c r="H5261" i="13" s="1"/>
  <c r="G3703" i="13"/>
  <c r="H3703" i="13" s="1"/>
  <c r="G3704" i="13"/>
  <c r="H3704" i="13" s="1"/>
  <c r="G3705" i="13"/>
  <c r="H3705" i="13" s="1"/>
  <c r="G3706" i="13"/>
  <c r="H3706" i="13" s="1"/>
  <c r="G3707" i="13"/>
  <c r="H3707" i="13" s="1"/>
  <c r="G3708" i="13"/>
  <c r="H3708" i="13" s="1"/>
  <c r="G3709" i="13"/>
  <c r="H3709" i="13" s="1"/>
  <c r="G8159" i="13"/>
  <c r="H8159" i="13" s="1"/>
  <c r="G3710" i="13"/>
  <c r="H3710" i="13" s="1"/>
  <c r="G8160" i="13"/>
  <c r="H8160" i="13" s="1"/>
  <c r="G3711" i="13"/>
  <c r="H3711" i="13" s="1"/>
  <c r="G3712" i="13"/>
  <c r="H3712" i="13" s="1"/>
  <c r="G5262" i="13"/>
  <c r="H5262" i="13" s="1"/>
  <c r="G3713" i="13"/>
  <c r="H3713" i="13" s="1"/>
  <c r="G5263" i="13"/>
  <c r="H5263" i="13" s="1"/>
  <c r="G3714" i="13"/>
  <c r="H3714" i="13" s="1"/>
  <c r="G3715" i="13"/>
  <c r="H3715" i="13" s="1"/>
  <c r="G3716" i="13"/>
  <c r="H3716" i="13" s="1"/>
  <c r="G7710" i="13"/>
  <c r="H7710" i="13" s="1"/>
  <c r="G3717" i="13"/>
  <c r="H3717" i="13" s="1"/>
  <c r="G3718" i="13"/>
  <c r="H3718" i="13" s="1"/>
  <c r="G7711" i="13"/>
  <c r="H7711" i="13" s="1"/>
  <c r="G3719" i="13"/>
  <c r="H3719" i="13" s="1"/>
  <c r="G3720" i="13"/>
  <c r="H3720" i="13" s="1"/>
  <c r="G5264" i="13"/>
  <c r="H5264" i="13" s="1"/>
  <c r="G5265" i="13"/>
  <c r="H5265" i="13" s="1"/>
  <c r="G3721" i="13"/>
  <c r="H3721" i="13" s="1"/>
  <c r="G3722" i="13"/>
  <c r="H3722" i="13" s="1"/>
  <c r="G3723" i="13"/>
  <c r="H3723" i="13" s="1"/>
  <c r="G7712" i="13"/>
  <c r="H7712" i="13" s="1"/>
  <c r="G3724" i="13"/>
  <c r="H3724" i="13" s="1"/>
  <c r="G5266" i="13"/>
  <c r="H5266" i="13" s="1"/>
  <c r="G3725" i="13"/>
  <c r="H3725" i="13" s="1"/>
  <c r="G3726" i="13"/>
  <c r="H3726" i="13" s="1"/>
  <c r="G5267" i="13"/>
  <c r="H5267" i="13" s="1"/>
  <c r="G3727" i="13"/>
  <c r="H3727" i="13" s="1"/>
  <c r="G5268" i="13"/>
  <c r="H5268" i="13" s="1"/>
  <c r="G3728" i="13"/>
  <c r="H3728" i="13" s="1"/>
  <c r="G3729" i="13"/>
  <c r="H3729" i="13" s="1"/>
  <c r="G5269" i="13"/>
  <c r="H5269" i="13" s="1"/>
  <c r="G3730" i="13"/>
  <c r="H3730" i="13" s="1"/>
  <c r="G3731" i="13"/>
  <c r="H3731" i="13" s="1"/>
  <c r="G3732" i="13"/>
  <c r="H3732" i="13" s="1"/>
  <c r="G5270" i="13"/>
  <c r="H5270" i="13" s="1"/>
  <c r="G3733" i="13"/>
  <c r="H3733" i="13" s="1"/>
  <c r="G3734" i="13"/>
  <c r="H3734" i="13" s="1"/>
  <c r="G3735" i="13"/>
  <c r="H3735" i="13" s="1"/>
  <c r="G3736" i="13"/>
  <c r="H3736" i="13" s="1"/>
  <c r="G3737" i="13"/>
  <c r="H3737" i="13" s="1"/>
  <c r="G3738" i="13"/>
  <c r="H3738" i="13" s="1"/>
  <c r="G5271" i="13"/>
  <c r="H5271" i="13" s="1"/>
  <c r="G3739" i="13"/>
  <c r="H3739" i="13" s="1"/>
  <c r="G3740" i="13"/>
  <c r="H3740" i="13" s="1"/>
  <c r="G3741" i="13"/>
  <c r="H3741" i="13" s="1"/>
  <c r="G3742" i="13"/>
  <c r="H3742" i="13" s="1"/>
  <c r="G3743" i="13"/>
  <c r="H3743" i="13" s="1"/>
  <c r="G3744" i="13"/>
  <c r="H3744" i="13" s="1"/>
  <c r="G3745" i="13"/>
  <c r="H3745" i="13" s="1"/>
  <c r="G3746" i="13"/>
  <c r="H3746" i="13" s="1"/>
  <c r="G3747" i="13"/>
  <c r="H3747" i="13" s="1"/>
  <c r="G3748" i="13"/>
  <c r="H3748" i="13" s="1"/>
  <c r="G3749" i="13"/>
  <c r="H3749" i="13" s="1"/>
  <c r="G5272" i="13"/>
  <c r="H5272" i="13" s="1"/>
  <c r="G3750" i="13"/>
  <c r="H3750" i="13" s="1"/>
  <c r="G3751" i="13"/>
  <c r="H3751" i="13" s="1"/>
  <c r="G3752" i="13"/>
  <c r="H3752" i="13" s="1"/>
  <c r="G3753" i="13"/>
  <c r="H3753" i="13" s="1"/>
  <c r="G3754" i="13"/>
  <c r="H3754" i="13" s="1"/>
  <c r="G3755" i="13"/>
  <c r="H3755" i="13" s="1"/>
  <c r="G3756" i="13"/>
  <c r="H3756" i="13" s="1"/>
  <c r="G3757" i="13"/>
  <c r="H3757" i="13" s="1"/>
  <c r="G3758" i="13"/>
  <c r="H3758" i="13" s="1"/>
  <c r="G3759" i="13"/>
  <c r="H3759" i="13" s="1"/>
  <c r="G3760" i="13"/>
  <c r="H3760" i="13" s="1"/>
  <c r="G3761" i="13"/>
  <c r="H3761" i="13" s="1"/>
  <c r="G3762" i="13"/>
  <c r="H3762" i="13" s="1"/>
  <c r="G3763" i="13"/>
  <c r="H3763" i="13" s="1"/>
  <c r="G3764" i="13"/>
  <c r="H3764" i="13" s="1"/>
  <c r="G3765" i="13"/>
  <c r="H3765" i="13" s="1"/>
  <c r="G3766" i="13"/>
  <c r="H3766" i="13" s="1"/>
  <c r="G3767" i="13"/>
  <c r="H3767" i="13" s="1"/>
  <c r="G3768" i="13"/>
  <c r="H3768" i="13" s="1"/>
  <c r="G3769" i="13"/>
  <c r="H3769" i="13" s="1"/>
  <c r="G3770" i="13"/>
  <c r="H3770" i="13" s="1"/>
  <c r="G3771" i="13"/>
  <c r="H3771" i="13" s="1"/>
  <c r="G3772" i="13"/>
  <c r="H3772" i="13" s="1"/>
  <c r="G3773" i="13"/>
  <c r="H3773" i="13" s="1"/>
  <c r="G3774" i="13"/>
  <c r="H3774" i="13" s="1"/>
  <c r="G3775" i="13"/>
  <c r="H3775" i="13" s="1"/>
  <c r="G3776" i="13"/>
  <c r="H3776" i="13" s="1"/>
  <c r="G3777" i="13"/>
  <c r="H3777" i="13" s="1"/>
  <c r="G3778" i="13"/>
  <c r="H3778" i="13" s="1"/>
  <c r="G3779" i="13"/>
  <c r="H3779" i="13" s="1"/>
  <c r="G3780" i="13"/>
  <c r="H3780" i="13" s="1"/>
  <c r="G3781" i="13"/>
  <c r="H3781" i="13" s="1"/>
  <c r="G3782" i="13"/>
  <c r="H3782" i="13" s="1"/>
  <c r="G3783" i="13"/>
  <c r="H3783" i="13" s="1"/>
  <c r="G3784" i="13"/>
  <c r="H3784" i="13" s="1"/>
  <c r="G7713" i="13"/>
  <c r="H7713" i="13" s="1"/>
  <c r="G7714" i="13"/>
  <c r="H7714" i="13" s="1"/>
  <c r="G7715" i="13"/>
  <c r="H7715" i="13" s="1"/>
  <c r="G7716" i="13"/>
  <c r="H7716" i="13" s="1"/>
  <c r="G7717" i="13"/>
  <c r="H7717" i="13" s="1"/>
  <c r="G7718" i="13"/>
  <c r="H7718" i="13" s="1"/>
  <c r="G5273" i="13"/>
  <c r="H5273" i="13" s="1"/>
  <c r="G3785" i="13"/>
  <c r="H3785" i="13" s="1"/>
  <c r="G3786" i="13"/>
  <c r="H3786" i="13" s="1"/>
  <c r="G3787" i="13"/>
  <c r="H3787" i="13" s="1"/>
  <c r="G3788" i="13"/>
  <c r="H3788" i="13" s="1"/>
  <c r="G3789" i="13"/>
  <c r="H3789" i="13" s="1"/>
  <c r="G3790" i="13"/>
  <c r="H3790" i="13" s="1"/>
  <c r="G5274" i="13"/>
  <c r="H5274" i="13" s="1"/>
  <c r="G5275" i="13"/>
  <c r="H5275" i="13" s="1"/>
  <c r="G3791" i="13"/>
  <c r="H3791" i="13" s="1"/>
  <c r="G5276" i="13"/>
  <c r="H5276" i="13" s="1"/>
  <c r="G5277" i="13"/>
  <c r="H5277" i="13" s="1"/>
  <c r="G3792" i="13"/>
  <c r="H3792" i="13" s="1"/>
  <c r="G5278" i="13"/>
  <c r="H5278" i="13" s="1"/>
  <c r="G3793" i="13"/>
  <c r="H3793" i="13" s="1"/>
  <c r="G3794" i="13"/>
  <c r="H3794" i="13" s="1"/>
  <c r="G3795" i="13"/>
  <c r="H3795" i="13" s="1"/>
  <c r="G3796" i="13"/>
  <c r="H3796" i="13" s="1"/>
  <c r="G3797" i="13"/>
  <c r="H3797" i="13" s="1"/>
  <c r="G3798" i="13"/>
  <c r="H3798" i="13" s="1"/>
  <c r="G5279" i="13"/>
  <c r="H5279" i="13" s="1"/>
  <c r="G3799" i="13"/>
  <c r="H3799" i="13" s="1"/>
  <c r="G5280" i="13"/>
  <c r="H5280" i="13" s="1"/>
  <c r="G3800" i="13"/>
  <c r="H3800" i="13" s="1"/>
  <c r="G5281" i="13"/>
  <c r="H5281" i="13" s="1"/>
  <c r="G3801" i="13"/>
  <c r="H3801" i="13" s="1"/>
  <c r="G8161" i="13"/>
  <c r="H8161" i="13" s="1"/>
  <c r="G8162" i="13"/>
  <c r="H8162" i="13" s="1"/>
  <c r="G3802" i="13"/>
  <c r="H3802" i="13" s="1"/>
  <c r="G3803" i="13"/>
  <c r="H3803" i="13" s="1"/>
  <c r="G3804" i="13"/>
  <c r="H3804" i="13" s="1"/>
  <c r="G3805" i="13"/>
  <c r="H3805" i="13" s="1"/>
  <c r="G3806" i="13"/>
  <c r="H3806" i="13" s="1"/>
  <c r="G3807" i="13"/>
  <c r="H3807" i="13" s="1"/>
  <c r="G5282" i="13"/>
  <c r="H5282" i="13" s="1"/>
  <c r="G5283" i="13"/>
  <c r="H5283" i="13" s="1"/>
  <c r="G3808" i="13"/>
  <c r="H3808" i="13" s="1"/>
  <c r="G5284" i="13"/>
  <c r="H5284" i="13" s="1"/>
  <c r="G5285" i="13"/>
  <c r="H5285" i="13" s="1"/>
  <c r="G7719" i="13"/>
  <c r="H7719" i="13" s="1"/>
  <c r="G7720" i="13"/>
  <c r="H7720" i="13" s="1"/>
  <c r="G7721" i="13"/>
  <c r="H7721" i="13" s="1"/>
  <c r="G7722" i="13"/>
  <c r="H7722" i="13" s="1"/>
  <c r="G7723" i="13"/>
  <c r="H7723" i="13" s="1"/>
  <c r="G7724" i="13"/>
  <c r="H7724" i="13" s="1"/>
  <c r="G7725" i="13"/>
  <c r="H7725" i="13" s="1"/>
  <c r="G7726" i="13"/>
  <c r="H7726" i="13" s="1"/>
  <c r="G5286" i="13"/>
  <c r="H5286" i="13" s="1"/>
  <c r="G7727" i="13"/>
  <c r="H7727" i="13" s="1"/>
  <c r="G5287" i="13"/>
  <c r="H5287" i="13" s="1"/>
  <c r="G7728" i="13"/>
  <c r="H7728" i="13" s="1"/>
  <c r="G7729" i="13"/>
  <c r="H7729" i="13" s="1"/>
  <c r="G5288" i="13"/>
  <c r="H5288" i="13" s="1"/>
  <c r="G7730" i="13"/>
  <c r="H7730" i="13" s="1"/>
  <c r="G7731" i="13"/>
  <c r="H7731" i="13" s="1"/>
  <c r="G5289" i="13"/>
  <c r="H5289" i="13" s="1"/>
  <c r="G7732" i="13"/>
  <c r="H7732" i="13" s="1"/>
  <c r="G5290" i="13"/>
  <c r="H5290" i="13" s="1"/>
  <c r="G5291" i="13"/>
  <c r="H5291" i="13" s="1"/>
  <c r="G7733" i="13"/>
  <c r="H7733" i="13" s="1"/>
  <c r="G5292" i="13"/>
  <c r="H5292" i="13" s="1"/>
  <c r="G5293" i="13"/>
  <c r="H5293" i="13" s="1"/>
  <c r="G7734" i="13"/>
  <c r="H7734" i="13" s="1"/>
  <c r="G5294" i="13"/>
  <c r="H5294" i="13" s="1"/>
  <c r="G5295" i="13"/>
  <c r="H5295" i="13" s="1"/>
  <c r="G5296" i="13"/>
  <c r="H5296" i="13" s="1"/>
  <c r="G7735" i="13"/>
  <c r="H7735" i="13" s="1"/>
  <c r="G7736" i="13"/>
  <c r="H7736" i="13" s="1"/>
  <c r="G7737" i="13"/>
  <c r="H7737" i="13" s="1"/>
  <c r="G5297" i="13"/>
  <c r="H5297" i="13" s="1"/>
  <c r="G7738" i="13"/>
  <c r="H7738" i="13" s="1"/>
  <c r="G5298" i="13"/>
  <c r="H5298" i="13" s="1"/>
  <c r="G7739" i="13"/>
  <c r="H7739" i="13" s="1"/>
  <c r="G5299" i="13"/>
  <c r="H5299" i="13" s="1"/>
  <c r="G5300" i="13"/>
  <c r="H5300" i="13" s="1"/>
  <c r="G5301" i="13"/>
  <c r="H5301" i="13" s="1"/>
  <c r="G8163" i="13"/>
  <c r="H8163" i="13" s="1"/>
  <c r="G8164" i="13"/>
  <c r="H8164" i="13" s="1"/>
  <c r="G3809" i="13"/>
  <c r="H3809" i="13" s="1"/>
  <c r="G7740" i="13"/>
  <c r="H7740" i="13" s="1"/>
  <c r="G7741" i="13"/>
  <c r="H7741" i="13" s="1"/>
  <c r="G7742" i="13"/>
  <c r="H7742" i="13" s="1"/>
  <c r="G3810" i="13"/>
  <c r="H3810" i="13" s="1"/>
  <c r="G3811" i="13"/>
  <c r="H3811" i="13" s="1"/>
  <c r="G7743" i="13"/>
  <c r="H7743" i="13" s="1"/>
  <c r="G3812" i="13"/>
  <c r="H3812" i="13" s="1"/>
  <c r="G7744" i="13"/>
  <c r="H7744" i="13" s="1"/>
  <c r="G7745" i="13"/>
  <c r="H7745" i="13" s="1"/>
  <c r="G7746" i="13"/>
  <c r="H7746" i="13" s="1"/>
  <c r="G7747" i="13"/>
  <c r="H7747" i="13" s="1"/>
  <c r="G7748" i="13"/>
  <c r="H7748" i="13" s="1"/>
  <c r="G7749" i="13"/>
  <c r="H7749" i="13" s="1"/>
  <c r="G7750" i="13"/>
  <c r="H7750" i="13" s="1"/>
  <c r="G7751" i="13"/>
  <c r="H7751" i="13" s="1"/>
  <c r="G7752" i="13"/>
  <c r="H7752" i="13" s="1"/>
  <c r="G7753" i="13"/>
  <c r="H7753" i="13" s="1"/>
  <c r="G7754" i="13"/>
  <c r="H7754" i="13" s="1"/>
  <c r="G7755" i="13"/>
  <c r="H7755" i="13" s="1"/>
  <c r="G7756" i="13"/>
  <c r="H7756" i="13" s="1"/>
  <c r="G7757" i="13"/>
  <c r="H7757" i="13" s="1"/>
  <c r="G8165" i="13"/>
  <c r="H8165" i="13" s="1"/>
  <c r="G7758" i="13"/>
  <c r="H7758" i="13" s="1"/>
  <c r="G3813" i="13"/>
  <c r="H3813" i="13" s="1"/>
  <c r="G7759" i="13"/>
  <c r="H7759" i="13" s="1"/>
  <c r="G7760" i="13"/>
  <c r="H7760" i="13" s="1"/>
  <c r="G7761" i="13"/>
  <c r="H7761" i="13" s="1"/>
  <c r="G5302" i="13"/>
  <c r="H5302" i="13" s="1"/>
  <c r="G7762" i="13"/>
  <c r="H7762" i="13" s="1"/>
  <c r="G5303" i="13"/>
  <c r="H5303" i="13" s="1"/>
  <c r="G7763" i="13"/>
  <c r="H7763" i="13" s="1"/>
  <c r="G7764" i="13"/>
  <c r="H7764" i="13" s="1"/>
  <c r="G5304" i="13"/>
  <c r="H5304" i="13" s="1"/>
  <c r="G7765" i="13"/>
  <c r="H7765" i="13" s="1"/>
  <c r="G5305" i="13"/>
  <c r="H5305" i="13" s="1"/>
  <c r="G7766" i="13"/>
  <c r="H7766" i="13" s="1"/>
  <c r="G7767" i="13"/>
  <c r="H7767" i="13" s="1"/>
  <c r="G7768" i="13"/>
  <c r="H7768" i="13" s="1"/>
  <c r="G7769" i="13"/>
  <c r="H7769" i="13" s="1"/>
  <c r="G7770" i="13"/>
  <c r="H7770" i="13" s="1"/>
  <c r="G7771" i="13"/>
  <c r="H7771" i="13" s="1"/>
  <c r="G7772" i="13"/>
  <c r="H7772" i="13" s="1"/>
  <c r="G7773" i="13"/>
  <c r="H7773" i="13" s="1"/>
  <c r="G8166" i="13"/>
  <c r="H8166" i="13" s="1"/>
  <c r="G8167" i="13"/>
  <c r="H8167" i="13" s="1"/>
  <c r="G7774" i="13"/>
  <c r="H7774" i="13" s="1"/>
  <c r="G7775" i="13"/>
  <c r="H7775" i="13" s="1"/>
  <c r="G5306" i="13"/>
  <c r="H5306" i="13" s="1"/>
  <c r="G5307" i="13"/>
  <c r="H5307" i="13" s="1"/>
  <c r="G5308" i="13"/>
  <c r="H5308" i="13" s="1"/>
  <c r="G5309" i="13"/>
  <c r="H5309" i="13" s="1"/>
  <c r="G5310" i="13"/>
  <c r="H5310" i="13" s="1"/>
  <c r="G7776" i="13"/>
  <c r="H7776" i="13" s="1"/>
  <c r="G7777" i="13"/>
  <c r="H7777" i="13" s="1"/>
  <c r="G8168" i="13"/>
  <c r="H8168" i="13" s="1"/>
  <c r="G3814" i="13"/>
  <c r="H3814" i="13" s="1"/>
  <c r="G3815" i="13"/>
  <c r="H3815" i="13" s="1"/>
  <c r="G3816" i="13"/>
  <c r="H3816" i="13" s="1"/>
  <c r="G3817" i="13"/>
  <c r="H3817" i="13" s="1"/>
  <c r="G3818" i="13"/>
  <c r="H3818" i="13" s="1"/>
  <c r="G3819" i="13"/>
  <c r="H3819" i="13" s="1"/>
  <c r="G7778" i="13"/>
  <c r="H7778" i="13" s="1"/>
  <c r="G7779" i="13"/>
  <c r="H7779" i="13" s="1"/>
  <c r="G7780" i="13"/>
  <c r="H7780" i="13" s="1"/>
  <c r="G3820" i="13"/>
  <c r="H3820" i="13" s="1"/>
  <c r="G3821" i="13"/>
  <c r="H3821" i="13" s="1"/>
  <c r="G7781" i="13"/>
  <c r="H7781" i="13" s="1"/>
  <c r="G7782" i="13"/>
  <c r="H7782" i="13" s="1"/>
  <c r="G7783" i="13"/>
  <c r="H7783" i="13" s="1"/>
  <c r="G7784" i="13"/>
  <c r="H7784" i="13" s="1"/>
  <c r="G7785" i="13"/>
  <c r="H7785" i="13" s="1"/>
  <c r="G3822" i="13"/>
  <c r="H3822" i="13" s="1"/>
  <c r="G7786" i="13"/>
  <c r="H7786" i="13" s="1"/>
  <c r="G5311" i="13"/>
  <c r="H5311" i="13" s="1"/>
  <c r="G7787" i="13"/>
  <c r="H7787" i="13" s="1"/>
  <c r="G7788" i="13"/>
  <c r="H7788" i="13" s="1"/>
  <c r="G7789" i="13"/>
  <c r="H7789" i="13" s="1"/>
  <c r="G7790" i="13"/>
  <c r="H7790" i="13" s="1"/>
  <c r="G7791" i="13"/>
  <c r="H7791" i="13" s="1"/>
  <c r="G7792" i="13"/>
  <c r="H7792" i="13" s="1"/>
  <c r="G7793" i="13"/>
  <c r="H7793" i="13" s="1"/>
  <c r="G7794" i="13"/>
  <c r="H7794" i="13" s="1"/>
  <c r="G7795" i="13"/>
  <c r="H7795" i="13" s="1"/>
  <c r="G7796" i="13"/>
  <c r="H7796" i="13" s="1"/>
  <c r="G7797" i="13"/>
  <c r="H7797" i="13" s="1"/>
  <c r="G7798" i="13"/>
  <c r="H7798" i="13" s="1"/>
  <c r="G7799" i="13"/>
  <c r="H7799" i="13" s="1"/>
  <c r="G7800" i="13"/>
  <c r="H7800" i="13" s="1"/>
  <c r="G7801" i="13"/>
  <c r="H7801" i="13" s="1"/>
  <c r="G7802" i="13"/>
  <c r="H7802" i="13" s="1"/>
  <c r="G7803" i="13"/>
  <c r="H7803" i="13" s="1"/>
  <c r="G7804" i="13"/>
  <c r="H7804" i="13" s="1"/>
  <c r="G7805" i="13"/>
  <c r="H7805" i="13" s="1"/>
  <c r="G7806" i="13"/>
  <c r="H7806" i="13" s="1"/>
  <c r="G7807" i="13"/>
  <c r="H7807" i="13" s="1"/>
  <c r="G7808" i="13"/>
  <c r="H7808" i="13" s="1"/>
  <c r="G7809" i="13"/>
  <c r="H7809" i="13" s="1"/>
  <c r="G7810" i="13"/>
  <c r="H7810" i="13" s="1"/>
  <c r="G5312" i="13"/>
  <c r="H5312" i="13" s="1"/>
  <c r="G5313" i="13"/>
  <c r="H5313" i="13" s="1"/>
  <c r="G3823" i="13"/>
  <c r="H3823" i="13" s="1"/>
  <c r="G3824" i="13"/>
  <c r="H3824" i="13" s="1"/>
  <c r="G3825" i="13"/>
  <c r="H3825" i="13" s="1"/>
  <c r="G3826" i="13"/>
  <c r="H3826" i="13" s="1"/>
  <c r="G3827" i="13"/>
  <c r="H3827" i="13" s="1"/>
  <c r="G3828" i="13"/>
  <c r="H3828" i="13" s="1"/>
  <c r="G7811" i="13"/>
  <c r="H7811" i="13" s="1"/>
  <c r="G3829" i="13"/>
  <c r="H3829" i="13" s="1"/>
  <c r="G3830" i="13"/>
  <c r="H3830" i="13" s="1"/>
  <c r="G3831" i="13"/>
  <c r="H3831" i="13" s="1"/>
  <c r="G7812" i="13"/>
  <c r="H7812" i="13" s="1"/>
  <c r="G7813" i="13"/>
  <c r="H7813" i="13" s="1"/>
  <c r="G5314" i="13"/>
  <c r="H5314" i="13" s="1"/>
  <c r="G3832" i="13"/>
  <c r="H3832" i="13" s="1"/>
  <c r="G3833" i="13"/>
  <c r="H3833" i="13" s="1"/>
  <c r="G3834" i="13"/>
  <c r="H3834" i="13" s="1"/>
  <c r="G3835" i="13"/>
  <c r="H3835" i="13" s="1"/>
  <c r="G3836" i="13"/>
  <c r="H3836" i="13" s="1"/>
  <c r="G3837" i="13"/>
  <c r="H3837" i="13" s="1"/>
  <c r="G3838" i="13"/>
  <c r="H3838" i="13" s="1"/>
  <c r="G3839" i="13"/>
  <c r="H3839" i="13" s="1"/>
  <c r="G3840" i="13"/>
  <c r="H3840" i="13" s="1"/>
  <c r="G3841" i="13"/>
  <c r="H3841" i="13" s="1"/>
  <c r="G3842" i="13"/>
  <c r="H3842" i="13" s="1"/>
  <c r="G3843" i="13"/>
  <c r="H3843" i="13" s="1"/>
  <c r="G5315" i="13"/>
  <c r="H5315" i="13" s="1"/>
  <c r="G3844" i="13"/>
  <c r="H3844" i="13" s="1"/>
  <c r="G3845" i="13"/>
  <c r="H3845" i="13" s="1"/>
  <c r="G3846" i="13"/>
  <c r="H3846" i="13" s="1"/>
  <c r="G3847" i="13"/>
  <c r="H3847" i="13" s="1"/>
  <c r="G3848" i="13"/>
  <c r="H3848" i="13" s="1"/>
  <c r="G3849" i="13"/>
  <c r="H3849" i="13" s="1"/>
  <c r="G3850" i="13"/>
  <c r="H3850" i="13" s="1"/>
  <c r="G7814" i="13"/>
  <c r="H7814" i="13" s="1"/>
  <c r="G7815" i="13"/>
  <c r="H7815" i="13" s="1"/>
  <c r="G3851" i="13"/>
  <c r="H3851" i="13" s="1"/>
  <c r="G7816" i="13"/>
  <c r="H7816" i="13" s="1"/>
  <c r="G3852" i="13"/>
  <c r="H3852" i="13" s="1"/>
  <c r="G7817" i="13"/>
  <c r="H7817" i="13" s="1"/>
  <c r="G3853" i="13"/>
  <c r="H3853" i="13" s="1"/>
  <c r="G7818" i="13"/>
  <c r="H7818" i="13" s="1"/>
  <c r="G3854" i="13"/>
  <c r="H3854" i="13" s="1"/>
  <c r="G3855" i="13"/>
  <c r="H3855" i="13" s="1"/>
  <c r="G7819" i="13"/>
  <c r="H7819" i="13" s="1"/>
  <c r="G3856" i="13"/>
  <c r="H3856" i="13" s="1"/>
  <c r="G7820" i="13"/>
  <c r="H7820" i="13" s="1"/>
  <c r="G3857" i="13"/>
  <c r="H3857" i="13" s="1"/>
  <c r="G7821" i="13"/>
  <c r="H7821" i="13" s="1"/>
  <c r="G7822" i="13"/>
  <c r="H7822" i="13" s="1"/>
  <c r="G7823" i="13"/>
  <c r="H7823" i="13" s="1"/>
  <c r="G7824" i="13"/>
  <c r="H7824" i="13" s="1"/>
  <c r="G3858" i="13"/>
  <c r="H3858" i="13" s="1"/>
  <c r="G3859" i="13"/>
  <c r="H3859" i="13" s="1"/>
  <c r="G3860" i="13"/>
  <c r="H3860" i="13" s="1"/>
  <c r="G7825" i="13"/>
  <c r="H7825" i="13" s="1"/>
  <c r="G7826" i="13"/>
  <c r="H7826" i="13" s="1"/>
  <c r="G7827" i="13"/>
  <c r="H7827" i="13" s="1"/>
  <c r="G7828" i="13"/>
  <c r="H7828" i="13" s="1"/>
  <c r="G7829" i="13"/>
  <c r="H7829" i="13" s="1"/>
  <c r="G7830" i="13"/>
  <c r="H7830" i="13" s="1"/>
  <c r="G3861" i="13"/>
  <c r="H3861" i="13" s="1"/>
  <c r="G3862" i="13"/>
  <c r="H3862" i="13" s="1"/>
  <c r="G3863" i="13"/>
  <c r="H3863" i="13" s="1"/>
  <c r="G3864" i="13"/>
  <c r="H3864" i="13" s="1"/>
  <c r="G3865" i="13"/>
  <c r="H3865" i="13" s="1"/>
  <c r="G3866" i="13"/>
  <c r="H3866" i="13" s="1"/>
  <c r="G3867" i="13"/>
  <c r="H3867" i="13" s="1"/>
  <c r="G3868" i="13"/>
  <c r="H3868" i="13" s="1"/>
  <c r="G3869" i="13"/>
  <c r="H3869" i="13" s="1"/>
  <c r="G3870" i="13"/>
  <c r="H3870" i="13" s="1"/>
  <c r="G3871" i="13"/>
  <c r="H3871" i="13" s="1"/>
  <c r="G3872" i="13"/>
  <c r="H3872" i="13" s="1"/>
  <c r="G3873" i="13"/>
  <c r="H3873" i="13" s="1"/>
  <c r="G3874" i="13"/>
  <c r="H3874" i="13" s="1"/>
  <c r="G3875" i="13"/>
  <c r="H3875" i="13" s="1"/>
  <c r="G3876" i="13"/>
  <c r="H3876" i="13" s="1"/>
  <c r="G3877" i="13"/>
  <c r="H3877" i="13" s="1"/>
  <c r="G3878" i="13"/>
  <c r="H3878" i="13" s="1"/>
  <c r="G3879" i="13"/>
  <c r="H3879" i="13" s="1"/>
  <c r="G3880" i="13"/>
  <c r="H3880" i="13" s="1"/>
  <c r="G3881" i="13"/>
  <c r="H3881" i="13" s="1"/>
  <c r="G3882" i="13"/>
  <c r="H3882" i="13" s="1"/>
  <c r="G3883" i="13"/>
  <c r="H3883" i="13" s="1"/>
  <c r="G3884" i="13"/>
  <c r="H3884" i="13" s="1"/>
  <c r="G3885" i="13"/>
  <c r="H3885" i="13" s="1"/>
  <c r="G3886" i="13"/>
  <c r="H3886" i="13" s="1"/>
  <c r="G3887" i="13"/>
  <c r="H3887" i="13" s="1"/>
  <c r="G3888" i="13"/>
  <c r="H3888" i="13" s="1"/>
  <c r="G3889" i="13"/>
  <c r="H3889" i="13" s="1"/>
  <c r="G3890" i="13"/>
  <c r="H3890" i="13" s="1"/>
  <c r="G3891" i="13"/>
  <c r="H3891" i="13" s="1"/>
  <c r="G3892" i="13"/>
  <c r="H3892" i="13" s="1"/>
  <c r="G3893" i="13"/>
  <c r="H3893" i="13" s="1"/>
  <c r="G3894" i="13"/>
  <c r="H3894" i="13" s="1"/>
  <c r="G3895" i="13"/>
  <c r="H3895" i="13" s="1"/>
  <c r="G3896" i="13"/>
  <c r="H3896" i="13" s="1"/>
  <c r="G3897" i="13"/>
  <c r="H3897" i="13" s="1"/>
  <c r="G3898" i="13"/>
  <c r="H3898" i="13" s="1"/>
  <c r="G3899" i="13"/>
  <c r="H3899" i="13" s="1"/>
  <c r="G5316" i="13"/>
  <c r="H5316" i="13" s="1"/>
  <c r="G3900" i="13"/>
  <c r="H3900" i="13" s="1"/>
  <c r="G3901" i="13"/>
  <c r="H3901" i="13" s="1"/>
  <c r="G3902" i="13"/>
  <c r="H3902" i="13" s="1"/>
  <c r="G3903" i="13"/>
  <c r="H3903" i="13" s="1"/>
  <c r="G5317" i="13"/>
  <c r="H5317" i="13" s="1"/>
  <c r="G5318" i="13"/>
  <c r="H5318" i="13" s="1"/>
  <c r="G3904" i="13"/>
  <c r="H3904" i="13" s="1"/>
  <c r="G3905" i="13"/>
  <c r="H3905" i="13" s="1"/>
  <c r="G3906" i="13"/>
  <c r="H3906" i="13" s="1"/>
  <c r="G5319" i="13"/>
  <c r="H5319" i="13" s="1"/>
  <c r="G3907" i="13"/>
  <c r="H3907" i="13" s="1"/>
  <c r="G5320" i="13"/>
  <c r="H5320" i="13" s="1"/>
  <c r="G3908" i="13"/>
  <c r="H3908" i="13" s="1"/>
  <c r="G3909" i="13"/>
  <c r="H3909" i="13" s="1"/>
  <c r="G3910" i="13"/>
  <c r="H3910" i="13" s="1"/>
  <c r="G3911" i="13"/>
  <c r="H3911" i="13" s="1"/>
  <c r="G3912" i="13"/>
  <c r="H3912" i="13" s="1"/>
  <c r="G3913" i="13"/>
  <c r="H3913" i="13" s="1"/>
  <c r="G3914" i="13"/>
  <c r="H3914" i="13" s="1"/>
  <c r="G3915" i="13"/>
  <c r="H3915" i="13" s="1"/>
  <c r="G3916" i="13"/>
  <c r="H3916" i="13" s="1"/>
  <c r="G5321" i="13"/>
  <c r="H5321" i="13" s="1"/>
  <c r="G3917" i="13"/>
  <c r="H3917" i="13" s="1"/>
  <c r="G3918" i="13"/>
  <c r="H3918" i="13" s="1"/>
  <c r="G3919" i="13"/>
  <c r="H3919" i="13" s="1"/>
  <c r="G5322" i="13"/>
  <c r="H5322" i="13" s="1"/>
  <c r="G5323" i="13"/>
  <c r="H5323" i="13" s="1"/>
  <c r="G5324" i="13"/>
  <c r="H5324" i="13" s="1"/>
  <c r="G3920" i="13"/>
  <c r="H3920" i="13" s="1"/>
  <c r="G3921" i="13"/>
  <c r="H3921" i="13" s="1"/>
  <c r="G3922" i="13"/>
  <c r="H3922" i="13" s="1"/>
  <c r="G3923" i="13"/>
  <c r="H3923" i="13" s="1"/>
  <c r="G3924" i="13"/>
  <c r="H3924" i="13" s="1"/>
  <c r="G3925" i="13"/>
  <c r="H3925" i="13" s="1"/>
  <c r="G3926" i="13"/>
  <c r="H3926" i="13" s="1"/>
  <c r="G3927" i="13"/>
  <c r="H3927" i="13" s="1"/>
  <c r="G3928" i="13"/>
  <c r="H3928" i="13" s="1"/>
  <c r="G3929" i="13"/>
  <c r="H3929" i="13" s="1"/>
  <c r="G3930" i="13"/>
  <c r="H3930" i="13" s="1"/>
  <c r="G7831" i="13"/>
  <c r="H7831" i="13" s="1"/>
  <c r="G7832" i="13"/>
  <c r="H7832" i="13" s="1"/>
  <c r="G5325" i="13"/>
  <c r="H5325" i="13" s="1"/>
  <c r="G7833" i="13"/>
  <c r="H7833" i="13" s="1"/>
  <c r="G7834" i="13"/>
  <c r="H7834" i="13" s="1"/>
  <c r="G7835" i="13"/>
  <c r="H7835" i="13" s="1"/>
  <c r="G7836" i="13"/>
  <c r="H7836" i="13" s="1"/>
  <c r="G7837" i="13"/>
  <c r="H7837" i="13" s="1"/>
  <c r="G7838" i="13"/>
  <c r="H7838" i="13" s="1"/>
  <c r="G7839" i="13"/>
  <c r="H7839" i="13" s="1"/>
  <c r="G7840" i="13"/>
  <c r="H7840" i="13" s="1"/>
  <c r="G7841" i="13"/>
  <c r="H7841" i="13" s="1"/>
  <c r="G5326" i="13"/>
  <c r="H5326" i="13" s="1"/>
  <c r="G5327" i="13"/>
  <c r="H5327" i="13" s="1"/>
  <c r="G5328" i="13"/>
  <c r="H5328" i="13" s="1"/>
  <c r="G5329" i="13"/>
  <c r="H5329" i="13" s="1"/>
  <c r="G3931" i="13"/>
  <c r="H3931" i="13" s="1"/>
  <c r="G3932" i="13"/>
  <c r="H3932" i="13" s="1"/>
  <c r="G3933" i="13"/>
  <c r="H3933" i="13" s="1"/>
  <c r="G3934" i="13"/>
  <c r="H3934" i="13" s="1"/>
  <c r="G7842" i="13"/>
  <c r="H7842" i="13" s="1"/>
  <c r="G3935" i="13"/>
  <c r="H3935" i="13" s="1"/>
  <c r="G7843" i="13"/>
  <c r="H7843" i="13" s="1"/>
  <c r="G3936" i="13"/>
  <c r="H3936" i="13" s="1"/>
  <c r="G3937" i="13"/>
  <c r="H3937" i="13" s="1"/>
  <c r="G3938" i="13"/>
  <c r="H3938" i="13" s="1"/>
  <c r="G7844" i="13"/>
  <c r="H7844" i="13" s="1"/>
  <c r="G3939" i="13"/>
  <c r="H3939" i="13" s="1"/>
  <c r="G7845" i="13"/>
  <c r="H7845" i="13" s="1"/>
  <c r="G7846" i="13"/>
  <c r="H7846" i="13" s="1"/>
  <c r="G3940" i="13"/>
  <c r="H3940" i="13" s="1"/>
  <c r="G3941" i="13"/>
  <c r="H3941" i="13" s="1"/>
  <c r="G7847" i="13"/>
  <c r="H7847" i="13" s="1"/>
  <c r="G3942" i="13"/>
  <c r="H3942" i="13" s="1"/>
  <c r="G7848" i="13"/>
  <c r="H7848" i="13" s="1"/>
  <c r="G3943" i="13"/>
  <c r="H3943" i="13" s="1"/>
  <c r="G3944" i="13"/>
  <c r="H3944" i="13" s="1"/>
  <c r="G3945" i="13"/>
  <c r="H3945" i="13" s="1"/>
  <c r="G3946" i="13"/>
  <c r="H3946" i="13" s="1"/>
  <c r="G7849" i="13"/>
  <c r="H7849" i="13" s="1"/>
  <c r="G3947" i="13"/>
  <c r="H3947" i="13" s="1"/>
  <c r="G3948" i="13"/>
  <c r="H3948" i="13" s="1"/>
  <c r="G3949" i="13"/>
  <c r="H3949" i="13" s="1"/>
  <c r="G7850" i="13"/>
  <c r="H7850" i="13" s="1"/>
  <c r="G3950" i="13"/>
  <c r="H3950" i="13" s="1"/>
  <c r="G3951" i="13"/>
  <c r="H3951" i="13" s="1"/>
  <c r="G7851" i="13"/>
  <c r="H7851" i="13" s="1"/>
  <c r="G3952" i="13"/>
  <c r="H3952" i="13" s="1"/>
  <c r="G3953" i="13"/>
  <c r="H3953" i="13" s="1"/>
  <c r="G7852" i="13"/>
  <c r="H7852" i="13" s="1"/>
  <c r="G7853" i="13"/>
  <c r="H7853" i="13" s="1"/>
  <c r="G3954" i="13"/>
  <c r="H3954" i="13" s="1"/>
  <c r="G3955" i="13"/>
  <c r="H3955" i="13" s="1"/>
  <c r="G3956" i="13"/>
  <c r="H3956" i="13" s="1"/>
  <c r="G5330" i="13"/>
  <c r="H5330" i="13" s="1"/>
  <c r="G7854" i="13"/>
  <c r="H7854" i="13" s="1"/>
  <c r="G7855" i="13"/>
  <c r="H7855" i="13" s="1"/>
  <c r="G7856" i="13"/>
  <c r="H7856" i="13" s="1"/>
  <c r="G7857" i="13"/>
  <c r="H7857" i="13" s="1"/>
  <c r="G7858" i="13"/>
  <c r="H7858" i="13" s="1"/>
  <c r="G8169" i="13"/>
  <c r="H8169" i="13" s="1"/>
  <c r="G7859" i="13"/>
  <c r="H7859" i="13" s="1"/>
  <c r="G7860" i="13"/>
  <c r="H7860" i="13" s="1"/>
  <c r="G7861" i="13"/>
  <c r="H7861" i="13" s="1"/>
  <c r="G7862" i="13"/>
  <c r="H7862" i="13" s="1"/>
  <c r="G7863" i="13"/>
  <c r="H7863" i="13" s="1"/>
  <c r="G7864" i="13"/>
  <c r="H7864" i="13" s="1"/>
  <c r="G7865" i="13"/>
  <c r="H7865" i="13" s="1"/>
  <c r="G7866" i="13"/>
  <c r="H7866" i="13" s="1"/>
  <c r="G7867" i="13"/>
  <c r="H7867" i="13" s="1"/>
  <c r="G7868" i="13"/>
  <c r="H7868" i="13" s="1"/>
  <c r="G7869" i="13"/>
  <c r="H7869" i="13" s="1"/>
  <c r="G7870" i="13"/>
  <c r="H7870" i="13" s="1"/>
  <c r="G7871" i="13"/>
  <c r="H7871" i="13" s="1"/>
  <c r="G7872" i="13"/>
  <c r="H7872" i="13" s="1"/>
  <c r="G7873" i="13"/>
  <c r="H7873" i="13" s="1"/>
  <c r="G7874" i="13"/>
  <c r="H7874" i="13" s="1"/>
  <c r="G7875" i="13"/>
  <c r="H7875" i="13" s="1"/>
  <c r="G7876" i="13"/>
  <c r="H7876" i="13" s="1"/>
  <c r="G7877" i="13"/>
  <c r="H7877" i="13" s="1"/>
  <c r="G7878" i="13"/>
  <c r="H7878" i="13" s="1"/>
  <c r="G7879" i="13"/>
  <c r="H7879" i="13" s="1"/>
  <c r="G7880" i="13"/>
  <c r="H7880" i="13" s="1"/>
  <c r="G7881" i="13"/>
  <c r="H7881" i="13" s="1"/>
  <c r="G7882" i="13"/>
  <c r="H7882" i="13" s="1"/>
  <c r="G7883" i="13"/>
  <c r="H7883" i="13" s="1"/>
  <c r="G7884" i="13"/>
  <c r="H7884" i="13" s="1"/>
  <c r="G7885" i="13"/>
  <c r="H7885" i="13" s="1"/>
  <c r="G7886" i="13"/>
  <c r="H7886" i="13" s="1"/>
  <c r="G7887" i="13"/>
  <c r="H7887" i="13" s="1"/>
  <c r="G7888" i="13"/>
  <c r="H7888" i="13" s="1"/>
  <c r="G7889" i="13"/>
  <c r="H7889" i="13" s="1"/>
  <c r="G7890" i="13"/>
  <c r="H7890" i="13" s="1"/>
  <c r="G7891" i="13"/>
  <c r="H7891" i="13" s="1"/>
  <c r="G7892" i="13"/>
  <c r="H7892" i="13" s="1"/>
  <c r="G5331" i="13"/>
  <c r="H5331" i="13" s="1"/>
  <c r="G5332" i="13"/>
  <c r="H5332" i="13" s="1"/>
  <c r="G3957" i="13"/>
  <c r="H3957" i="13" s="1"/>
  <c r="G3958" i="13"/>
  <c r="H3958" i="13" s="1"/>
  <c r="G3959" i="13"/>
  <c r="H3959" i="13" s="1"/>
  <c r="G5333" i="13"/>
  <c r="H5333" i="13" s="1"/>
  <c r="G5334" i="13"/>
  <c r="H5334" i="13" s="1"/>
  <c r="G5335" i="13"/>
  <c r="H5335" i="13" s="1"/>
  <c r="G5336" i="13"/>
  <c r="H5336" i="13" s="1"/>
  <c r="G5337" i="13"/>
  <c r="H5337" i="13" s="1"/>
  <c r="G5338" i="13"/>
  <c r="H5338" i="13" s="1"/>
  <c r="G5339" i="13"/>
  <c r="H5339" i="13" s="1"/>
  <c r="G5340" i="13"/>
  <c r="H5340" i="13" s="1"/>
  <c r="G7893" i="13"/>
  <c r="H7893" i="13" s="1"/>
  <c r="G7894" i="13"/>
  <c r="H7894" i="13" s="1"/>
  <c r="G3960" i="13"/>
  <c r="H3960" i="13" s="1"/>
  <c r="G5341" i="13"/>
  <c r="H5341" i="13" s="1"/>
  <c r="G7895" i="13"/>
  <c r="H7895" i="13" s="1"/>
  <c r="G7896" i="13"/>
  <c r="H7896" i="13" s="1"/>
  <c r="G7897" i="13"/>
  <c r="H7897" i="13" s="1"/>
  <c r="G7898" i="13"/>
  <c r="H7898" i="13" s="1"/>
  <c r="G7899" i="13"/>
  <c r="H7899" i="13" s="1"/>
  <c r="G7900" i="13"/>
  <c r="H7900" i="13" s="1"/>
  <c r="G7901" i="13"/>
  <c r="H7901" i="13" s="1"/>
  <c r="G5342" i="13"/>
  <c r="H5342" i="13" s="1"/>
  <c r="G7902" i="13"/>
  <c r="H7902" i="13" s="1"/>
  <c r="G7903" i="13"/>
  <c r="H7903" i="13" s="1"/>
  <c r="G7904" i="13"/>
  <c r="H7904" i="13" s="1"/>
  <c r="G5343" i="13"/>
  <c r="H5343" i="13" s="1"/>
  <c r="G3961" i="13"/>
  <c r="H3961" i="13" s="1"/>
  <c r="G7905" i="13"/>
  <c r="H7905" i="13" s="1"/>
  <c r="G5344" i="13"/>
  <c r="H5344" i="13" s="1"/>
  <c r="G3962" i="13"/>
  <c r="H3962" i="13" s="1"/>
  <c r="G3963" i="13"/>
  <c r="H3963" i="13" s="1"/>
  <c r="G3964" i="13"/>
  <c r="H3964" i="13" s="1"/>
  <c r="G3965" i="13"/>
  <c r="H3965" i="13" s="1"/>
  <c r="G7906" i="13"/>
  <c r="H7906" i="13" s="1"/>
  <c r="G5345" i="13"/>
  <c r="H5345" i="13" s="1"/>
  <c r="G3966" i="13"/>
  <c r="H3966" i="13" s="1"/>
  <c r="G3967" i="13"/>
  <c r="H3967" i="13" s="1"/>
  <c r="G5346" i="13"/>
  <c r="H5346" i="13" s="1"/>
  <c r="G3968" i="13"/>
  <c r="H3968" i="13" s="1"/>
  <c r="G3969" i="13"/>
  <c r="H3969" i="13" s="1"/>
  <c r="G3970" i="13"/>
  <c r="H3970" i="13" s="1"/>
  <c r="G3971" i="13"/>
  <c r="H3971" i="13" s="1"/>
  <c r="G7907" i="13"/>
  <c r="H7907" i="13" s="1"/>
  <c r="G5347" i="13"/>
  <c r="H5347" i="13" s="1"/>
  <c r="G5348" i="13"/>
  <c r="H5348" i="13" s="1"/>
  <c r="G3972" i="13"/>
  <c r="H3972" i="13" s="1"/>
  <c r="G5349" i="13"/>
  <c r="H5349" i="13" s="1"/>
  <c r="G3973" i="13"/>
  <c r="H3973" i="13" s="1"/>
  <c r="G7908" i="13"/>
  <c r="H7908" i="13" s="1"/>
  <c r="G3974" i="13"/>
  <c r="H3974" i="13" s="1"/>
  <c r="G3975" i="13"/>
  <c r="H3975" i="13" s="1"/>
  <c r="G7909" i="13"/>
  <c r="H7909" i="13" s="1"/>
  <c r="G5350" i="13"/>
  <c r="H5350" i="13" s="1"/>
  <c r="G3976" i="13"/>
  <c r="H3976" i="13" s="1"/>
  <c r="G7910" i="13"/>
  <c r="H7910" i="13" s="1"/>
  <c r="G5351" i="13"/>
  <c r="H5351" i="13" s="1"/>
  <c r="G7911" i="13"/>
  <c r="H7911" i="13" s="1"/>
  <c r="G5352" i="13"/>
  <c r="H5352" i="13" s="1"/>
  <c r="G3977" i="13"/>
  <c r="H3977" i="13" s="1"/>
  <c r="G3978" i="13"/>
  <c r="H3978" i="13" s="1"/>
  <c r="G3979" i="13"/>
  <c r="H3979" i="13" s="1"/>
  <c r="G7912" i="13"/>
  <c r="H7912" i="13" s="1"/>
  <c r="G7913" i="13"/>
  <c r="H7913" i="13" s="1"/>
  <c r="G3980" i="13"/>
  <c r="H3980" i="13" s="1"/>
  <c r="G3981" i="13"/>
  <c r="H3981" i="13" s="1"/>
  <c r="G3982" i="13"/>
  <c r="H3982" i="13" s="1"/>
  <c r="G3983" i="13"/>
  <c r="H3983" i="13" s="1"/>
  <c r="G7914" i="13"/>
  <c r="H7914" i="13" s="1"/>
  <c r="G7915" i="13"/>
  <c r="H7915" i="13" s="1"/>
  <c r="G7916" i="13"/>
  <c r="H7916" i="13" s="1"/>
  <c r="G7917" i="13"/>
  <c r="H7917" i="13" s="1"/>
  <c r="G7918" i="13"/>
  <c r="H7918" i="13" s="1"/>
  <c r="G7919" i="13"/>
  <c r="H7919" i="13" s="1"/>
  <c r="G3984" i="13"/>
  <c r="H3984" i="13" s="1"/>
  <c r="G3985" i="13"/>
  <c r="H3985" i="13" s="1"/>
  <c r="G3986" i="13"/>
  <c r="H3986" i="13" s="1"/>
  <c r="G7920" i="13"/>
  <c r="H7920" i="13" s="1"/>
  <c r="G5353" i="13"/>
  <c r="H5353" i="13" s="1"/>
  <c r="G5354" i="13"/>
  <c r="H5354" i="13" s="1"/>
  <c r="G7921" i="13"/>
  <c r="H7921" i="13" s="1"/>
  <c r="G7922" i="13"/>
  <c r="H7922" i="13" s="1"/>
  <c r="G7923" i="13"/>
  <c r="H7923" i="13" s="1"/>
  <c r="G7924" i="13"/>
  <c r="H7924" i="13" s="1"/>
  <c r="G5355" i="13"/>
  <c r="H5355" i="13" s="1"/>
  <c r="G7925" i="13"/>
  <c r="H7925" i="13" s="1"/>
  <c r="G5356" i="13"/>
  <c r="H5356" i="13" s="1"/>
  <c r="G7926" i="13"/>
  <c r="H7926" i="13" s="1"/>
  <c r="G7927" i="13"/>
  <c r="H7927" i="13" s="1"/>
  <c r="G7928" i="13"/>
  <c r="H7928" i="13" s="1"/>
  <c r="G3987" i="13"/>
  <c r="H3987" i="13" s="1"/>
  <c r="G7929" i="13"/>
  <c r="H7929" i="13" s="1"/>
  <c r="G7930" i="13"/>
  <c r="H7930" i="13" s="1"/>
  <c r="G7931" i="13"/>
  <c r="H7931" i="13" s="1"/>
  <c r="G7932" i="13"/>
  <c r="H7932" i="13" s="1"/>
  <c r="G7933" i="13"/>
  <c r="H7933" i="13" s="1"/>
  <c r="G7934" i="13"/>
  <c r="H7934" i="13" s="1"/>
  <c r="G7935" i="13"/>
  <c r="H7935" i="13" s="1"/>
  <c r="G7936" i="13"/>
  <c r="H7936" i="13" s="1"/>
  <c r="G7937" i="13"/>
  <c r="H7937" i="13" s="1"/>
  <c r="G7938" i="13"/>
  <c r="H7938" i="13" s="1"/>
  <c r="G7939" i="13"/>
  <c r="H7939" i="13" s="1"/>
  <c r="G7940" i="13"/>
  <c r="H7940" i="13" s="1"/>
  <c r="G7941" i="13"/>
  <c r="H7941" i="13" s="1"/>
  <c r="G7942" i="13"/>
  <c r="H7942" i="13" s="1"/>
  <c r="G7943" i="13"/>
  <c r="H7943" i="13" s="1"/>
  <c r="G5357" i="13"/>
  <c r="H5357" i="13" s="1"/>
  <c r="G5358" i="13"/>
  <c r="H5358" i="13" s="1"/>
  <c r="G5359" i="13"/>
  <c r="H5359" i="13" s="1"/>
  <c r="G5360" i="13"/>
  <c r="H5360" i="13" s="1"/>
  <c r="G7944" i="13"/>
  <c r="H7944" i="13" s="1"/>
  <c r="G7945" i="13"/>
  <c r="H7945" i="13" s="1"/>
  <c r="G5361" i="13"/>
  <c r="H5361" i="13" s="1"/>
  <c r="G7946" i="13"/>
  <c r="H7946" i="13" s="1"/>
  <c r="G7947" i="13"/>
  <c r="H7947" i="13" s="1"/>
  <c r="G7948" i="13"/>
  <c r="H7948" i="13" s="1"/>
  <c r="G7949" i="13"/>
  <c r="H7949" i="13" s="1"/>
  <c r="G7950" i="13"/>
  <c r="H7950" i="13" s="1"/>
  <c r="G5362" i="13"/>
  <c r="H5362" i="13" s="1"/>
  <c r="G7951" i="13"/>
  <c r="H7951" i="13" s="1"/>
  <c r="G7952" i="13"/>
  <c r="H7952" i="13" s="1"/>
  <c r="G7953" i="13"/>
  <c r="H7953" i="13" s="1"/>
  <c r="G3988" i="13"/>
  <c r="H3988" i="13" s="1"/>
  <c r="G3989" i="13"/>
  <c r="H3989" i="13" s="1"/>
  <c r="G7954" i="13"/>
  <c r="H7954" i="13" s="1"/>
  <c r="G5363" i="13"/>
  <c r="H5363" i="13" s="1"/>
  <c r="G5364" i="13"/>
  <c r="H5364" i="13" s="1"/>
  <c r="G5365" i="13"/>
  <c r="H5365" i="13" s="1"/>
  <c r="G5366" i="13"/>
  <c r="H5366" i="13" s="1"/>
  <c r="G5367" i="13"/>
  <c r="H5367" i="13" s="1"/>
  <c r="G5368" i="13"/>
  <c r="H5368" i="13" s="1"/>
  <c r="G5369" i="13"/>
  <c r="H5369" i="13" s="1"/>
  <c r="G5370" i="13"/>
  <c r="H5370" i="13" s="1"/>
  <c r="G3990" i="13"/>
  <c r="H3990" i="13" s="1"/>
  <c r="G3991" i="13"/>
  <c r="H3991" i="13" s="1"/>
  <c r="G3992" i="13"/>
  <c r="H3992" i="13" s="1"/>
  <c r="G3993" i="13"/>
  <c r="H3993" i="13" s="1"/>
  <c r="G3994" i="13"/>
  <c r="H3994" i="13" s="1"/>
  <c r="G5371" i="13"/>
  <c r="H5371" i="13" s="1"/>
  <c r="G5372" i="13"/>
  <c r="H5372" i="13" s="1"/>
  <c r="G5373" i="13"/>
  <c r="H5373" i="13" s="1"/>
  <c r="G5374" i="13"/>
  <c r="H5374" i="13" s="1"/>
  <c r="G5375" i="13"/>
  <c r="H5375" i="13" s="1"/>
  <c r="G5376" i="13"/>
  <c r="H5376" i="13" s="1"/>
  <c r="G5377" i="13"/>
  <c r="H5377" i="13" s="1"/>
  <c r="G5378" i="13"/>
  <c r="H5378" i="13" s="1"/>
  <c r="G5379" i="13"/>
  <c r="H5379" i="13" s="1"/>
  <c r="G5380" i="13"/>
  <c r="H5380" i="13" s="1"/>
  <c r="G5381" i="13"/>
  <c r="H5381" i="13" s="1"/>
  <c r="G5382" i="13"/>
  <c r="H5382" i="13" s="1"/>
  <c r="G5383" i="13"/>
  <c r="H5383" i="13" s="1"/>
  <c r="G5384" i="13"/>
  <c r="H5384" i="13" s="1"/>
  <c r="G5385" i="13"/>
  <c r="H5385" i="13" s="1"/>
  <c r="G5386" i="13"/>
  <c r="H5386" i="13" s="1"/>
  <c r="G5387" i="13"/>
  <c r="H5387" i="13" s="1"/>
  <c r="G3995" i="13"/>
  <c r="H3995" i="13" s="1"/>
  <c r="G3996" i="13"/>
  <c r="H3996" i="13" s="1"/>
  <c r="G3997" i="13"/>
  <c r="H3997" i="13" s="1"/>
  <c r="G3998" i="13"/>
  <c r="H3998" i="13" s="1"/>
  <c r="G3999" i="13"/>
  <c r="H3999" i="13" s="1"/>
  <c r="G4000" i="13"/>
  <c r="H4000" i="13" s="1"/>
  <c r="G4001" i="13"/>
  <c r="H4001" i="13" s="1"/>
  <c r="G7955" i="13"/>
  <c r="H7955" i="13" s="1"/>
  <c r="G7956" i="13"/>
  <c r="H7956" i="13" s="1"/>
  <c r="G7957" i="13"/>
  <c r="H7957" i="13" s="1"/>
  <c r="G7958" i="13"/>
  <c r="H7958" i="13" s="1"/>
  <c r="G7959" i="13"/>
  <c r="H7959" i="13" s="1"/>
  <c r="G7960" i="13"/>
  <c r="H7960" i="13" s="1"/>
  <c r="G7961" i="13"/>
  <c r="H7961" i="13" s="1"/>
  <c r="G7962" i="13"/>
  <c r="H7962" i="13" s="1"/>
  <c r="G7963" i="13"/>
  <c r="H7963" i="13" s="1"/>
  <c r="G7964" i="13"/>
  <c r="H7964" i="13" s="1"/>
  <c r="G7965" i="13"/>
  <c r="H7965" i="13" s="1"/>
  <c r="G7966" i="13"/>
  <c r="H7966" i="13" s="1"/>
  <c r="G7967" i="13"/>
  <c r="H7967" i="13" s="1"/>
  <c r="G7968" i="13"/>
  <c r="H7968" i="13" s="1"/>
  <c r="G7969" i="13"/>
  <c r="H7969" i="13" s="1"/>
  <c r="G7970" i="13"/>
  <c r="H7970" i="13" s="1"/>
  <c r="G7971" i="13"/>
  <c r="H7971" i="13" s="1"/>
  <c r="G7972" i="13"/>
  <c r="H7972" i="13" s="1"/>
  <c r="G7973" i="13"/>
  <c r="H7973" i="13" s="1"/>
  <c r="G7974" i="13"/>
  <c r="H7974" i="13" s="1"/>
  <c r="G7975" i="13"/>
  <c r="H7975" i="13" s="1"/>
  <c r="G7976" i="13"/>
  <c r="H7976" i="13" s="1"/>
  <c r="G5388" i="13"/>
  <c r="H5388" i="13" s="1"/>
  <c r="G7977" i="13"/>
  <c r="H7977" i="13" s="1"/>
  <c r="G7978" i="13"/>
  <c r="H7978" i="13" s="1"/>
  <c r="G7979" i="13"/>
  <c r="H7979" i="13" s="1"/>
  <c r="G7980" i="13"/>
  <c r="H7980" i="13" s="1"/>
  <c r="G4002" i="13"/>
  <c r="H4002" i="13" s="1"/>
  <c r="G4003" i="13"/>
  <c r="H4003" i="13" s="1"/>
  <c r="G4004" i="13"/>
  <c r="H4004" i="13" s="1"/>
  <c r="G4005" i="13"/>
  <c r="H4005" i="13" s="1"/>
  <c r="G4006" i="13"/>
  <c r="H4006" i="13" s="1"/>
  <c r="G4007" i="13"/>
  <c r="H4007" i="13" s="1"/>
  <c r="G4008" i="13"/>
  <c r="H4008" i="13" s="1"/>
  <c r="G4009" i="13"/>
  <c r="H4009" i="13" s="1"/>
  <c r="G4010" i="13"/>
  <c r="H4010" i="13" s="1"/>
  <c r="G4011" i="13"/>
  <c r="H4011" i="13" s="1"/>
  <c r="G4012" i="13"/>
  <c r="H4012" i="13" s="1"/>
  <c r="G4013" i="13"/>
  <c r="H4013" i="13" s="1"/>
  <c r="G4014" i="13"/>
  <c r="H4014" i="13" s="1"/>
  <c r="G4015" i="13"/>
  <c r="H4015" i="13" s="1"/>
  <c r="G4016" i="13"/>
  <c r="H4016" i="13" s="1"/>
  <c r="G4017" i="13"/>
  <c r="H4017" i="13" s="1"/>
  <c r="G4018" i="13"/>
  <c r="H4018" i="13" s="1"/>
  <c r="G4019" i="13"/>
  <c r="H4019" i="13" s="1"/>
  <c r="G4020" i="13"/>
  <c r="H4020" i="13" s="1"/>
  <c r="G4021" i="13"/>
  <c r="H4021" i="13" s="1"/>
  <c r="G4022" i="13"/>
  <c r="H4022" i="13" s="1"/>
  <c r="G4023" i="13"/>
  <c r="H4023" i="13" s="1"/>
  <c r="G4024" i="13"/>
  <c r="H4024" i="13" s="1"/>
  <c r="G4025" i="13"/>
  <c r="H4025" i="13" s="1"/>
  <c r="G4026" i="13"/>
  <c r="H4026" i="13" s="1"/>
  <c r="G4027" i="13"/>
  <c r="H4027" i="13" s="1"/>
  <c r="G4028" i="13"/>
  <c r="H4028" i="13" s="1"/>
  <c r="G4029" i="13"/>
  <c r="H4029" i="13" s="1"/>
  <c r="G4030" i="13"/>
  <c r="H4030" i="13" s="1"/>
  <c r="G4031" i="13"/>
  <c r="H4031" i="13" s="1"/>
  <c r="G4032" i="13"/>
  <c r="H4032" i="13" s="1"/>
  <c r="G7981" i="13"/>
  <c r="H7981" i="13" s="1"/>
  <c r="G4033" i="13"/>
  <c r="H4033" i="13" s="1"/>
  <c r="G4034" i="13"/>
  <c r="H4034" i="13" s="1"/>
  <c r="G5389" i="13"/>
  <c r="H5389" i="13" s="1"/>
  <c r="G5390" i="13"/>
  <c r="H5390" i="13" s="1"/>
  <c r="G7982" i="13"/>
  <c r="H7982" i="13" s="1"/>
  <c r="G7983" i="13"/>
  <c r="H7983" i="13" s="1"/>
  <c r="G7984" i="13"/>
  <c r="H7984" i="13" s="1"/>
  <c r="G5391" i="13"/>
  <c r="H5391" i="13" s="1"/>
  <c r="G7985" i="13"/>
  <c r="H7985" i="13" s="1"/>
  <c r="G5392" i="13"/>
  <c r="H5392" i="13" s="1"/>
  <c r="G5393" i="13"/>
  <c r="H5393" i="13" s="1"/>
  <c r="G7986" i="13"/>
  <c r="H7986" i="13" s="1"/>
  <c r="G7987" i="13"/>
  <c r="H7987" i="13" s="1"/>
  <c r="G7988" i="13"/>
  <c r="H7988" i="13" s="1"/>
  <c r="G7989" i="13"/>
  <c r="H7989" i="13" s="1"/>
  <c r="G7990" i="13"/>
  <c r="H7990" i="13" s="1"/>
  <c r="G4035" i="13"/>
  <c r="H4035" i="13" s="1"/>
  <c r="G7991" i="13"/>
  <c r="H7991" i="13" s="1"/>
  <c r="G7992" i="13"/>
  <c r="H7992" i="13" s="1"/>
  <c r="G7993" i="13"/>
  <c r="H7993" i="13" s="1"/>
  <c r="G7994" i="13"/>
  <c r="H7994" i="13" s="1"/>
  <c r="G7995" i="13"/>
  <c r="H7995" i="13" s="1"/>
  <c r="G7996" i="13"/>
  <c r="H7996" i="13" s="1"/>
  <c r="G7997" i="13"/>
  <c r="H7997" i="13" s="1"/>
  <c r="G7998" i="13"/>
  <c r="H7998" i="13" s="1"/>
  <c r="G7999" i="13"/>
  <c r="H7999" i="13" s="1"/>
  <c r="G8000" i="13"/>
  <c r="H8000" i="13" s="1"/>
  <c r="G4036" i="13"/>
  <c r="H4036" i="13" s="1"/>
  <c r="G4037" i="13"/>
  <c r="H4037" i="13" s="1"/>
  <c r="G4038" i="13"/>
  <c r="H4038" i="13" s="1"/>
  <c r="G4039" i="13"/>
  <c r="H4039" i="13" s="1"/>
  <c r="G4040" i="13"/>
  <c r="H4040" i="13" s="1"/>
  <c r="G4041" i="13"/>
  <c r="H4041" i="13" s="1"/>
  <c r="G8001" i="13"/>
  <c r="H8001" i="13" s="1"/>
  <c r="G4042" i="13"/>
  <c r="H4042" i="13" s="1"/>
  <c r="G8002" i="13"/>
  <c r="H8002" i="13" s="1"/>
  <c r="G8003" i="13"/>
  <c r="H8003" i="13" s="1"/>
  <c r="G8004" i="13"/>
  <c r="H8004" i="13" s="1"/>
  <c r="G8005" i="13"/>
  <c r="H8005" i="13" s="1"/>
  <c r="G8006" i="13"/>
  <c r="H8006" i="13" s="1"/>
  <c r="G8007" i="13"/>
  <c r="H8007" i="13" s="1"/>
  <c r="G4043" i="13"/>
  <c r="H4043" i="13" s="1"/>
  <c r="G8008" i="13"/>
  <c r="H8008" i="13" s="1"/>
  <c r="G4044" i="13"/>
  <c r="H4044" i="13" s="1"/>
  <c r="G8009" i="13"/>
  <c r="H8009" i="13" s="1"/>
  <c r="G8010" i="13"/>
  <c r="H8010" i="13" s="1"/>
  <c r="G4045" i="13"/>
  <c r="H4045" i="13" s="1"/>
  <c r="G4046" i="13"/>
  <c r="H4046" i="13" s="1"/>
  <c r="G4047" i="13"/>
  <c r="H4047" i="13" s="1"/>
  <c r="G4048" i="13"/>
  <c r="H4048" i="13" s="1"/>
  <c r="G4049" i="13"/>
  <c r="H4049" i="13" s="1"/>
  <c r="G4050" i="13"/>
  <c r="H4050" i="13" s="1"/>
  <c r="G4051" i="13"/>
  <c r="H4051" i="13" s="1"/>
  <c r="G4052" i="13"/>
  <c r="H4052" i="13" s="1"/>
  <c r="G4053" i="13"/>
  <c r="H4053" i="13" s="1"/>
  <c r="G8011" i="13"/>
  <c r="H8011" i="13" s="1"/>
  <c r="G8012" i="13"/>
  <c r="H8012" i="13" s="1"/>
  <c r="G8013" i="13"/>
  <c r="H8013" i="13" s="1"/>
  <c r="G5394" i="13"/>
  <c r="H5394" i="13" s="1"/>
  <c r="G4054" i="13"/>
  <c r="H4054" i="13" s="1"/>
  <c r="G8014" i="13"/>
  <c r="H8014" i="13" s="1"/>
  <c r="G8015" i="13"/>
  <c r="H8015" i="13" s="1"/>
  <c r="G8016" i="13"/>
  <c r="H8016" i="13" s="1"/>
  <c r="G4055" i="13"/>
  <c r="H4055" i="13" s="1"/>
  <c r="G4056" i="13"/>
  <c r="H4056" i="13" s="1"/>
  <c r="G8017" i="13"/>
  <c r="H8017" i="13" s="1"/>
  <c r="G8018" i="13"/>
  <c r="H8018" i="13" s="1"/>
  <c r="G8019" i="13"/>
  <c r="H8019" i="13" s="1"/>
  <c r="G8020" i="13"/>
  <c r="H8020" i="13" s="1"/>
  <c r="G8021" i="13"/>
  <c r="H8021" i="13" s="1"/>
  <c r="G8022" i="13"/>
  <c r="H8022" i="13" s="1"/>
  <c r="G8023" i="13"/>
  <c r="H8023" i="13" s="1"/>
  <c r="G8024" i="13"/>
  <c r="H8024" i="13" s="1"/>
  <c r="G8025" i="13"/>
  <c r="H8025" i="13" s="1"/>
  <c r="G8026" i="13"/>
  <c r="H8026" i="13" s="1"/>
  <c r="G8027" i="13"/>
  <c r="H8027" i="13" s="1"/>
  <c r="G8028" i="13"/>
  <c r="H8028" i="13" s="1"/>
  <c r="G8029" i="13"/>
  <c r="H8029" i="13" s="1"/>
  <c r="G8030" i="13"/>
  <c r="H8030" i="13" s="1"/>
  <c r="G5395" i="13"/>
  <c r="H5395" i="13" s="1"/>
  <c r="G4057" i="13"/>
  <c r="H4057" i="13" s="1"/>
  <c r="G8031" i="13"/>
  <c r="H8031" i="13" s="1"/>
  <c r="G4058" i="13"/>
  <c r="H4058" i="13" s="1"/>
  <c r="G8032" i="13"/>
  <c r="H8032" i="13" s="1"/>
  <c r="G8033" i="13"/>
  <c r="H8033" i="13" s="1"/>
  <c r="G8034" i="13"/>
  <c r="H8034" i="13" s="1"/>
  <c r="G8035" i="13"/>
  <c r="H8035" i="13" s="1"/>
  <c r="G8036" i="13"/>
  <c r="H8036" i="13" s="1"/>
  <c r="G8037" i="13"/>
  <c r="H8037" i="13" s="1"/>
  <c r="G5396" i="13"/>
  <c r="H5396" i="13" s="1"/>
  <c r="G5397" i="13"/>
  <c r="H5397" i="13" s="1"/>
  <c r="G5398" i="13"/>
  <c r="H5398" i="13" s="1"/>
  <c r="G8038" i="13"/>
  <c r="H8038" i="13" s="1"/>
  <c r="G8039" i="13"/>
  <c r="H8039" i="13" s="1"/>
  <c r="G8040" i="13"/>
  <c r="H8040" i="13" s="1"/>
  <c r="G4059" i="13"/>
  <c r="H4059" i="13" s="1"/>
  <c r="G4060" i="13"/>
  <c r="H4060" i="13" s="1"/>
  <c r="G4061" i="13"/>
  <c r="H4061" i="13" s="1"/>
  <c r="G4062" i="13"/>
  <c r="H4062" i="13" s="1"/>
  <c r="G4063" i="13"/>
  <c r="H4063" i="13" s="1"/>
  <c r="G4064" i="13"/>
  <c r="H4064" i="13" s="1"/>
  <c r="G4065" i="13"/>
  <c r="H4065" i="13" s="1"/>
  <c r="G4066" i="13"/>
  <c r="H4066" i="13" s="1"/>
  <c r="G5399" i="13"/>
  <c r="H5399" i="13" s="1"/>
  <c r="G8041" i="13"/>
  <c r="H8041" i="13" s="1"/>
  <c r="G8042" i="13"/>
  <c r="H8042" i="13" s="1"/>
  <c r="G8043" i="13"/>
  <c r="H8043" i="13" s="1"/>
  <c r="G8044" i="13"/>
  <c r="H8044" i="13" s="1"/>
  <c r="G5400" i="13"/>
  <c r="H5400" i="13" s="1"/>
  <c r="G5401" i="13"/>
  <c r="H5401" i="13" s="1"/>
  <c r="G8045" i="13"/>
  <c r="H8045" i="13" s="1"/>
  <c r="G5402" i="13"/>
  <c r="H5402" i="13" s="1"/>
  <c r="G8046" i="13"/>
  <c r="H8046" i="13" s="1"/>
  <c r="G8047" i="13"/>
  <c r="H8047" i="13" s="1"/>
  <c r="G8048" i="13"/>
  <c r="H8048" i="13" s="1"/>
  <c r="G4067" i="13"/>
  <c r="H4067" i="13" s="1"/>
  <c r="G8049" i="13"/>
  <c r="H8049" i="13" s="1"/>
  <c r="G4068" i="13"/>
  <c r="H4068" i="13" s="1"/>
  <c r="G4069" i="13"/>
  <c r="H4069" i="13" s="1"/>
  <c r="G4070" i="13"/>
  <c r="H4070" i="13" s="1"/>
  <c r="G4071" i="13"/>
  <c r="H4071" i="13" s="1"/>
  <c r="G4072" i="13"/>
  <c r="H4072" i="13" s="1"/>
  <c r="G4073" i="13"/>
  <c r="H4073" i="13" s="1"/>
  <c r="G5403" i="13"/>
  <c r="H5403" i="13" s="1"/>
  <c r="G8050" i="13"/>
  <c r="H8050" i="13" s="1"/>
  <c r="G8051" i="13"/>
  <c r="H8051" i="13" s="1"/>
  <c r="G8052" i="13"/>
  <c r="H8052" i="13" s="1"/>
  <c r="G8053" i="13"/>
  <c r="H8053" i="13" s="1"/>
  <c r="G8054" i="13"/>
  <c r="H8054" i="13" s="1"/>
  <c r="G8055" i="13"/>
  <c r="H8055" i="13" s="1"/>
  <c r="G8056" i="13"/>
  <c r="H8056" i="13" s="1"/>
  <c r="G8057" i="13"/>
  <c r="H8057" i="13" s="1"/>
  <c r="G8058" i="13"/>
  <c r="H8058" i="13" s="1"/>
  <c r="G8059" i="13"/>
  <c r="H8059" i="13" s="1"/>
  <c r="G5404" i="13"/>
  <c r="H5404" i="13" s="1"/>
  <c r="G8060" i="13"/>
  <c r="H8060" i="13" s="1"/>
  <c r="G8061" i="13"/>
  <c r="H8061" i="13" s="1"/>
  <c r="G8062" i="13"/>
  <c r="H8062" i="13" s="1"/>
  <c r="G8063" i="13"/>
  <c r="H8063" i="13" s="1"/>
  <c r="G5405" i="13"/>
  <c r="H5405" i="13" s="1"/>
  <c r="G8064" i="13"/>
  <c r="H8064" i="13" s="1"/>
  <c r="G4074" i="13"/>
  <c r="H4074" i="13" s="1"/>
  <c r="G8065" i="13"/>
  <c r="H8065" i="13" s="1"/>
  <c r="G5406" i="13"/>
  <c r="H5406" i="13" s="1"/>
  <c r="G8066" i="13"/>
  <c r="H8066" i="13" s="1"/>
  <c r="G8067" i="13"/>
  <c r="H8067" i="13" s="1"/>
  <c r="G8068" i="13"/>
  <c r="H8068" i="13" s="1"/>
  <c r="G8069" i="13"/>
  <c r="H8069" i="13" s="1"/>
  <c r="G8070" i="13"/>
  <c r="H8070" i="13" s="1"/>
  <c r="G8071" i="13"/>
  <c r="H8071" i="13" s="1"/>
  <c r="G8072" i="13"/>
  <c r="H8072" i="13" s="1"/>
  <c r="G8073" i="13"/>
  <c r="H8073" i="13" s="1"/>
  <c r="G8074" i="13"/>
  <c r="H8074" i="13" s="1"/>
  <c r="G8075" i="13"/>
  <c r="H8075" i="13" s="1"/>
  <c r="G8076" i="13"/>
  <c r="H8076" i="13" s="1"/>
  <c r="G5407" i="13"/>
  <c r="H5407" i="13" s="1"/>
  <c r="G8077" i="13"/>
  <c r="H8077" i="13" s="1"/>
  <c r="G8078" i="13"/>
  <c r="H8078" i="13" s="1"/>
  <c r="G8079" i="13"/>
  <c r="H8079" i="13" s="1"/>
  <c r="G8080" i="13"/>
  <c r="H8080" i="13" s="1"/>
  <c r="G8081" i="13"/>
  <c r="H8081" i="13" s="1"/>
  <c r="G8082" i="13"/>
  <c r="H8082" i="13" s="1"/>
  <c r="G8083" i="13"/>
  <c r="H8083" i="13" s="1"/>
  <c r="G8084" i="13"/>
  <c r="H8084" i="13" s="1"/>
  <c r="G8085" i="13"/>
  <c r="H8085" i="13" s="1"/>
  <c r="G8086" i="13"/>
  <c r="H8086" i="13" s="1"/>
  <c r="G8087" i="13"/>
  <c r="H8087" i="13" s="1"/>
  <c r="G8170" i="13"/>
  <c r="H8170" i="13" s="1"/>
  <c r="G8171" i="13"/>
  <c r="H8171" i="13" s="1"/>
  <c r="G8172" i="13"/>
  <c r="H8172" i="13" s="1"/>
  <c r="G8173" i="13"/>
  <c r="H8173" i="13" s="1"/>
  <c r="G8174" i="13"/>
  <c r="H8174" i="13" s="1"/>
  <c r="G8175" i="13"/>
  <c r="H8175" i="13" s="1"/>
  <c r="G8176" i="13"/>
  <c r="H8176" i="13" s="1"/>
  <c r="G8177" i="13"/>
  <c r="H8177" i="13" s="1"/>
  <c r="G8178" i="13"/>
  <c r="H8178" i="13" s="1"/>
  <c r="G8179" i="13"/>
  <c r="H8179" i="13" s="1"/>
  <c r="G8180" i="13"/>
  <c r="H8180" i="13" s="1"/>
  <c r="G8181" i="13"/>
  <c r="H8181" i="13" s="1"/>
  <c r="G8182" i="13"/>
  <c r="H8182" i="13" s="1"/>
  <c r="G8183" i="13"/>
  <c r="H8183" i="13" s="1"/>
  <c r="G8184" i="13"/>
  <c r="H8184" i="13" s="1"/>
  <c r="G8185" i="13"/>
  <c r="H8185" i="13" s="1"/>
  <c r="G8186" i="13"/>
  <c r="H8186" i="13" s="1"/>
  <c r="G8187" i="13"/>
  <c r="H8187" i="13" s="1"/>
  <c r="G8188" i="13"/>
  <c r="H8188" i="13" s="1"/>
  <c r="G8189" i="13"/>
  <c r="H8189" i="13" s="1"/>
  <c r="G8190" i="13"/>
  <c r="H8190" i="13" s="1"/>
  <c r="G8191" i="13"/>
  <c r="H8191" i="13" s="1"/>
  <c r="G8192" i="13"/>
  <c r="H8192" i="13" s="1"/>
  <c r="G8193" i="13"/>
  <c r="H8193" i="13" s="1"/>
  <c r="G8194" i="13"/>
  <c r="H8194" i="13" s="1"/>
  <c r="G8195" i="13"/>
  <c r="H8195" i="13" s="1"/>
  <c r="G8196" i="13"/>
  <c r="H8196" i="13" s="1"/>
  <c r="G8197" i="13"/>
  <c r="H8197" i="13" s="1"/>
  <c r="G8198" i="13"/>
  <c r="H8198" i="13" s="1"/>
  <c r="G8199" i="13"/>
  <c r="H8199" i="13" s="1"/>
  <c r="G8200" i="13"/>
  <c r="H8200" i="13" s="1"/>
  <c r="G8201" i="13"/>
  <c r="H8201" i="13" s="1"/>
  <c r="G8202" i="13"/>
  <c r="H8202" i="13" s="1"/>
  <c r="G8203" i="13"/>
  <c r="H8203" i="13" s="1"/>
  <c r="G8204" i="13"/>
  <c r="H8204" i="13" s="1"/>
  <c r="G8205" i="13"/>
  <c r="H8205" i="13" s="1"/>
  <c r="G8206" i="13"/>
  <c r="H8206" i="13" s="1"/>
  <c r="G8207" i="13"/>
  <c r="H8207" i="13" s="1"/>
  <c r="G8208" i="13"/>
  <c r="H8208" i="13" s="1"/>
  <c r="G8209" i="13"/>
  <c r="H8209" i="13" s="1"/>
  <c r="G8210" i="13"/>
  <c r="H8210" i="13" s="1"/>
  <c r="G8211" i="13"/>
  <c r="H8211" i="13" s="1"/>
  <c r="G8212" i="13"/>
  <c r="H8212" i="13" s="1"/>
  <c r="G8213" i="13"/>
  <c r="H8213" i="13" s="1"/>
  <c r="G8214" i="13"/>
  <c r="H8214" i="13" s="1"/>
  <c r="G8215" i="13"/>
  <c r="H8215" i="13" s="1"/>
  <c r="G8216" i="13"/>
  <c r="H8216" i="13" s="1"/>
  <c r="G8217" i="13"/>
  <c r="H8217" i="13" s="1"/>
  <c r="G8218" i="13"/>
  <c r="H8218" i="13" s="1"/>
  <c r="G8219" i="13"/>
  <c r="H8219" i="13" s="1"/>
  <c r="G8220" i="13"/>
  <c r="H8220" i="13" s="1"/>
  <c r="G8221" i="13"/>
  <c r="H8221" i="13" s="1"/>
  <c r="G8222" i="13"/>
  <c r="H8222" i="13" s="1"/>
  <c r="G8223" i="13"/>
  <c r="H8223" i="13" s="1"/>
  <c r="G8224" i="13"/>
  <c r="H8224" i="13" s="1"/>
  <c r="G8225" i="13"/>
  <c r="H8225" i="13" s="1"/>
  <c r="G8226" i="13"/>
  <c r="H8226" i="13" s="1"/>
  <c r="G8227" i="13"/>
  <c r="H8227" i="13" s="1"/>
  <c r="G8228" i="13"/>
  <c r="H8228" i="13" s="1"/>
  <c r="G8229" i="13"/>
  <c r="H8229" i="13" s="1"/>
  <c r="G8230" i="13"/>
  <c r="H8230" i="13" s="1"/>
  <c r="G8231" i="13"/>
  <c r="H8231" i="13" s="1"/>
  <c r="G8232" i="13"/>
  <c r="H8232" i="13" s="1"/>
  <c r="G8233" i="13"/>
  <c r="H8233" i="13" s="1"/>
  <c r="G8234" i="13"/>
  <c r="H8234" i="13" s="1"/>
  <c r="G8235" i="13"/>
  <c r="H8235" i="13" s="1"/>
  <c r="G8236" i="13"/>
  <c r="H8236" i="13" s="1"/>
  <c r="G8237" i="13"/>
  <c r="H8237" i="13" s="1"/>
  <c r="G8238" i="13"/>
  <c r="H8238" i="13" s="1"/>
  <c r="G8239" i="13"/>
  <c r="H8239" i="13" s="1"/>
  <c r="G8240" i="13"/>
  <c r="H8240" i="13" s="1"/>
  <c r="G8241" i="13"/>
  <c r="H8241" i="13" s="1"/>
  <c r="G8242" i="13"/>
  <c r="H8242" i="13" s="1"/>
  <c r="G8243" i="13"/>
  <c r="H8243" i="13" s="1"/>
  <c r="G8244" i="13"/>
  <c r="H8244" i="13" s="1"/>
  <c r="G8245" i="13"/>
  <c r="H8245" i="13" s="1"/>
  <c r="G8246" i="13"/>
  <c r="H8246" i="13" s="1"/>
  <c r="G8247" i="13"/>
  <c r="H8247" i="13" s="1"/>
  <c r="G8248" i="13"/>
  <c r="H8248" i="13" s="1"/>
  <c r="G8249" i="13"/>
  <c r="H8249" i="13" s="1"/>
  <c r="G8250" i="13"/>
  <c r="H8250" i="13" s="1"/>
  <c r="G8251" i="13"/>
  <c r="H8251" i="13" s="1"/>
  <c r="G8252" i="13"/>
  <c r="H8252" i="13" s="1"/>
  <c r="G8253" i="13"/>
  <c r="H8253" i="13" s="1"/>
  <c r="G8254" i="13"/>
  <c r="H8254" i="13" s="1"/>
  <c r="G8255" i="13"/>
  <c r="H8255" i="13" s="1"/>
  <c r="G8256" i="13"/>
  <c r="H8256" i="13" s="1"/>
  <c r="G8257" i="13"/>
  <c r="H8257" i="13" s="1"/>
  <c r="G8258" i="13"/>
  <c r="H8258" i="13" s="1"/>
  <c r="G8259" i="13"/>
  <c r="H8259" i="13" s="1"/>
  <c r="G8260" i="13"/>
  <c r="H8260" i="13" s="1"/>
  <c r="G8261" i="13"/>
  <c r="H8261" i="13" s="1"/>
  <c r="G8262" i="13"/>
  <c r="H8262" i="13" s="1"/>
  <c r="G8263" i="13"/>
  <c r="H8263" i="13" s="1"/>
  <c r="G8264" i="13"/>
  <c r="H8264" i="13" s="1"/>
  <c r="G8265" i="13"/>
  <c r="H8265" i="13" s="1"/>
  <c r="G8266" i="13"/>
  <c r="H8266" i="13" s="1"/>
  <c r="G8267" i="13"/>
  <c r="H8267" i="13" s="1"/>
  <c r="G8268" i="13"/>
  <c r="H8268" i="13" s="1"/>
  <c r="G8269" i="13"/>
  <c r="H8269" i="13" s="1"/>
  <c r="G8270" i="13"/>
  <c r="H8270" i="13" s="1"/>
  <c r="G8271" i="13"/>
  <c r="H8271" i="13" s="1"/>
  <c r="G8272" i="13"/>
  <c r="H8272" i="13" s="1"/>
  <c r="G8273" i="13"/>
  <c r="H8273" i="13" s="1"/>
  <c r="G8274" i="13"/>
  <c r="H8274" i="13" s="1"/>
  <c r="G8275" i="13"/>
  <c r="H8275" i="13" s="1"/>
  <c r="G8276" i="13"/>
  <c r="H8276" i="13" s="1"/>
  <c r="G8277" i="13"/>
  <c r="H8277" i="13" s="1"/>
  <c r="G8278" i="13"/>
  <c r="H8278" i="13" s="1"/>
  <c r="G8279" i="13"/>
  <c r="H8279" i="13" s="1"/>
  <c r="G8280" i="13"/>
  <c r="H8280" i="13" s="1"/>
  <c r="G8281" i="13"/>
  <c r="H8281" i="13" s="1"/>
  <c r="G8282" i="13"/>
  <c r="H8282" i="13" s="1"/>
  <c r="G8283" i="13"/>
  <c r="H8283" i="13" s="1"/>
  <c r="G8284" i="13"/>
  <c r="H8284" i="13" s="1"/>
  <c r="G8285" i="13"/>
  <c r="H8285" i="13" s="1"/>
  <c r="G8286" i="13"/>
  <c r="H8286" i="13" s="1"/>
  <c r="G8287" i="13"/>
  <c r="H8287" i="13" s="1"/>
  <c r="G8288" i="13"/>
  <c r="H8288" i="13" s="1"/>
  <c r="G8289" i="13"/>
  <c r="H8289" i="13" s="1"/>
  <c r="G8290" i="13"/>
  <c r="H8290" i="13" s="1"/>
  <c r="G8291" i="13"/>
  <c r="H8291" i="13" s="1"/>
  <c r="G8292" i="13"/>
  <c r="H8292" i="13" s="1"/>
  <c r="G8293" i="13"/>
  <c r="H8293" i="13" s="1"/>
  <c r="G8294" i="13"/>
  <c r="H8294" i="13" s="1"/>
  <c r="G8295" i="13"/>
  <c r="H8295" i="13" s="1"/>
  <c r="G8296" i="13"/>
  <c r="H8296" i="13" s="1"/>
  <c r="G8297" i="13"/>
  <c r="H8297" i="13" s="1"/>
  <c r="G8298" i="13"/>
  <c r="H8298" i="13" s="1"/>
  <c r="G8299" i="13"/>
  <c r="H8299" i="13" s="1"/>
  <c r="G8300" i="13"/>
  <c r="H8300" i="13" s="1"/>
  <c r="G8301" i="13"/>
  <c r="H8301" i="13" s="1"/>
  <c r="G8302" i="13"/>
  <c r="H8302" i="13" s="1"/>
  <c r="G8303" i="13"/>
  <c r="H8303" i="13" s="1"/>
  <c r="G8304" i="13"/>
  <c r="H8304" i="13" s="1"/>
  <c r="G8305" i="13"/>
  <c r="H8305" i="13" s="1"/>
  <c r="G8306" i="13"/>
  <c r="H8306" i="13" s="1"/>
  <c r="G8307" i="13"/>
  <c r="H8307" i="13" s="1"/>
  <c r="G8308" i="13"/>
  <c r="H8308" i="13" s="1"/>
  <c r="G8309" i="13"/>
  <c r="H8309" i="13" s="1"/>
  <c r="G8310" i="13"/>
  <c r="H8310" i="13" s="1"/>
  <c r="G8311" i="13"/>
  <c r="H8311" i="13" s="1"/>
  <c r="G8312" i="13"/>
  <c r="H8312" i="13" s="1"/>
  <c r="G8313" i="13"/>
  <c r="H8313" i="13" s="1"/>
  <c r="G8314" i="13"/>
  <c r="H8314" i="13" s="1"/>
  <c r="G8315" i="13"/>
  <c r="H8315" i="13" s="1"/>
  <c r="G8316" i="13"/>
  <c r="H8316" i="13" s="1"/>
  <c r="G8317" i="13"/>
  <c r="H8317" i="13" s="1"/>
  <c r="G8318" i="13"/>
  <c r="H8318" i="13" s="1"/>
  <c r="G8319" i="13"/>
  <c r="H8319" i="13" s="1"/>
  <c r="G8320" i="13"/>
  <c r="H8320" i="13" s="1"/>
  <c r="G8321" i="13"/>
  <c r="H8321" i="13" s="1"/>
  <c r="G8322" i="13"/>
  <c r="H8322" i="13" s="1"/>
  <c r="G8323" i="13"/>
  <c r="H8323" i="13" s="1"/>
  <c r="G8324" i="13"/>
  <c r="H8324" i="13" s="1"/>
  <c r="G8325" i="13"/>
  <c r="H8325" i="13" s="1"/>
  <c r="G8326" i="13"/>
  <c r="H8326" i="13" s="1"/>
  <c r="G8327" i="13"/>
  <c r="H8327" i="13" s="1"/>
  <c r="G8328" i="13"/>
  <c r="H8328" i="13" s="1"/>
  <c r="G8329" i="13"/>
  <c r="H8329" i="13" s="1"/>
  <c r="G8330" i="13"/>
  <c r="H8330" i="13" s="1"/>
  <c r="G8331" i="13"/>
  <c r="H8331" i="13" s="1"/>
  <c r="G8332" i="13"/>
  <c r="H8332" i="13" s="1"/>
  <c r="G8333" i="13"/>
  <c r="H8333" i="13" s="1"/>
  <c r="G8334" i="13"/>
  <c r="H8334" i="13" s="1"/>
  <c r="G8335" i="13"/>
  <c r="H8335" i="13" s="1"/>
  <c r="G8336" i="13"/>
  <c r="H8336" i="13" s="1"/>
  <c r="G8337" i="13"/>
  <c r="H8337" i="13" s="1"/>
  <c r="G8338" i="13"/>
  <c r="H8338" i="13" s="1"/>
  <c r="G8339" i="13"/>
  <c r="H8339" i="13" s="1"/>
  <c r="G8340" i="13"/>
  <c r="H8340" i="13" s="1"/>
  <c r="G8341" i="13"/>
  <c r="H8341" i="13" s="1"/>
  <c r="G8342" i="13"/>
  <c r="H8342" i="13" s="1"/>
  <c r="G8343" i="13"/>
  <c r="H8343" i="13" s="1"/>
  <c r="G8344" i="13"/>
  <c r="H8344" i="13" s="1"/>
  <c r="G8345" i="13"/>
  <c r="H8345" i="13" s="1"/>
  <c r="G8346" i="13"/>
  <c r="H8346" i="13" s="1"/>
  <c r="G8347" i="13"/>
  <c r="H8347" i="13" s="1"/>
  <c r="G8348" i="13"/>
  <c r="H8348" i="13" s="1"/>
  <c r="G8349" i="13"/>
  <c r="H8349" i="13" s="1"/>
  <c r="G8350" i="13"/>
  <c r="H8350" i="13" s="1"/>
  <c r="G8351" i="13"/>
  <c r="H8351" i="13" s="1"/>
  <c r="G8352" i="13"/>
  <c r="H8352" i="13" s="1"/>
  <c r="G8353" i="13"/>
  <c r="H8353" i="13" s="1"/>
  <c r="G8354" i="13"/>
  <c r="H8354" i="13" s="1"/>
  <c r="G8355" i="13"/>
  <c r="H8355" i="13" s="1"/>
  <c r="G8356" i="13"/>
  <c r="H8356" i="13" s="1"/>
  <c r="G8357" i="13"/>
  <c r="H8357" i="13" s="1"/>
  <c r="G8358" i="13"/>
  <c r="H8358" i="13" s="1"/>
  <c r="G8359" i="13"/>
  <c r="H8359" i="13" s="1"/>
  <c r="G8360" i="13"/>
  <c r="H8360" i="13" s="1"/>
  <c r="G8361" i="13"/>
  <c r="H8361" i="13" s="1"/>
  <c r="G8362" i="13"/>
  <c r="H8362" i="13" s="1"/>
  <c r="G8363" i="13"/>
  <c r="H8363" i="13" s="1"/>
  <c r="G8364" i="13"/>
  <c r="H8364" i="13" s="1"/>
  <c r="G8365" i="13"/>
  <c r="H8365" i="13" s="1"/>
  <c r="G8366" i="13"/>
  <c r="H8366" i="13" s="1"/>
  <c r="G8367" i="13"/>
  <c r="H8367" i="13" s="1"/>
  <c r="G8368" i="13"/>
  <c r="H8368" i="13" s="1"/>
  <c r="G8369" i="13"/>
  <c r="H8369" i="13" s="1"/>
  <c r="G8370" i="13"/>
  <c r="H8370" i="13" s="1"/>
  <c r="G8371" i="13"/>
  <c r="H8371" i="13" s="1"/>
  <c r="G8372" i="13"/>
  <c r="H8372" i="13" s="1"/>
  <c r="G8373" i="13"/>
  <c r="H8373" i="13" s="1"/>
  <c r="G8374" i="13"/>
  <c r="H8374" i="13" s="1"/>
  <c r="G8375" i="13"/>
  <c r="H8375" i="13" s="1"/>
  <c r="G8376" i="13"/>
  <c r="H8376" i="13" s="1"/>
  <c r="G8377" i="13"/>
  <c r="H8377" i="13" s="1"/>
  <c r="G8378" i="13"/>
  <c r="H8378" i="13" s="1"/>
  <c r="G8379" i="13"/>
  <c r="H8379" i="13" s="1"/>
  <c r="G8380" i="13"/>
  <c r="H8380" i="13" s="1"/>
  <c r="G8381" i="13"/>
  <c r="H8381" i="13" s="1"/>
  <c r="G8382" i="13"/>
  <c r="H8382" i="13" s="1"/>
  <c r="G8383" i="13"/>
  <c r="H8383" i="13" s="1"/>
  <c r="G8384" i="13"/>
  <c r="H8384" i="13" s="1"/>
  <c r="G8385" i="13"/>
  <c r="H8385" i="13" s="1"/>
  <c r="G8386" i="13"/>
  <c r="H8386" i="13" s="1"/>
  <c r="G8387" i="13"/>
  <c r="H8387" i="13" s="1"/>
  <c r="G8388" i="13"/>
  <c r="H8388" i="13" s="1"/>
  <c r="G8389" i="13"/>
  <c r="H8389" i="13" s="1"/>
  <c r="G8390" i="13"/>
  <c r="H8390" i="13" s="1"/>
  <c r="G8391" i="13"/>
  <c r="H8391" i="13" s="1"/>
  <c r="G8392" i="13"/>
  <c r="H8392" i="13" s="1"/>
  <c r="G8393" i="13"/>
  <c r="H8393" i="13" s="1"/>
  <c r="G8394" i="13"/>
  <c r="H8394" i="13" s="1"/>
  <c r="G8395" i="13"/>
  <c r="H8395" i="13" s="1"/>
  <c r="G8396" i="13"/>
  <c r="H8396" i="13" s="1"/>
  <c r="G8397" i="13"/>
  <c r="H8397" i="13" s="1"/>
  <c r="G8398" i="13"/>
  <c r="H8398" i="13" s="1"/>
  <c r="G8399" i="13"/>
  <c r="H8399" i="13" s="1"/>
  <c r="G8400" i="13"/>
  <c r="H8400" i="13" s="1"/>
  <c r="G8401" i="13"/>
  <c r="H8401" i="13" s="1"/>
  <c r="G8402" i="13"/>
  <c r="H8402" i="13" s="1"/>
  <c r="G8403" i="13"/>
  <c r="H8403" i="13" s="1"/>
  <c r="G8404" i="13"/>
  <c r="H8404" i="13" s="1"/>
  <c r="G8405" i="13"/>
  <c r="H8405" i="13" s="1"/>
  <c r="G8406" i="13"/>
  <c r="H8406" i="13" s="1"/>
  <c r="G8407" i="13"/>
  <c r="H8407" i="13" s="1"/>
  <c r="G8408" i="13"/>
  <c r="H8408" i="13" s="1"/>
  <c r="G8409" i="13"/>
  <c r="H8409" i="13" s="1"/>
  <c r="G8410" i="13"/>
  <c r="H8410" i="13" s="1"/>
  <c r="G8411" i="13"/>
  <c r="H8411" i="13" s="1"/>
  <c r="G8412" i="13"/>
  <c r="H8412" i="13" s="1"/>
  <c r="G8413" i="13"/>
  <c r="H8413" i="13" s="1"/>
  <c r="G8414" i="13"/>
  <c r="H8414" i="13" s="1"/>
  <c r="G8415" i="13"/>
  <c r="H8415" i="13" s="1"/>
  <c r="G8416" i="13"/>
  <c r="H8416" i="13" s="1"/>
  <c r="G8417" i="13"/>
  <c r="H8417" i="13" s="1"/>
  <c r="G8418" i="13"/>
  <c r="H8418" i="13" s="1"/>
  <c r="G8419" i="13"/>
  <c r="H8419" i="13" s="1"/>
  <c r="G8420" i="13"/>
  <c r="H8420" i="13" s="1"/>
  <c r="G8421" i="13"/>
  <c r="H8421" i="13" s="1"/>
  <c r="G8422" i="13"/>
  <c r="H8422" i="13" s="1"/>
  <c r="G8423" i="13"/>
  <c r="H8423" i="13" s="1"/>
  <c r="G8424" i="13"/>
  <c r="H8424" i="13" s="1"/>
  <c r="G8425" i="13"/>
  <c r="H8425" i="13" s="1"/>
  <c r="G8426" i="13"/>
  <c r="H8426" i="13" s="1"/>
  <c r="G8427" i="13"/>
  <c r="H8427" i="13" s="1"/>
  <c r="G8428" i="13"/>
  <c r="H8428" i="13" s="1"/>
  <c r="G8429" i="13"/>
  <c r="H8429" i="13" s="1"/>
  <c r="G8430" i="13"/>
  <c r="H8430" i="13" s="1"/>
  <c r="G8431" i="13"/>
  <c r="H8431" i="13" s="1"/>
  <c r="G8432" i="13"/>
  <c r="H8432" i="13" s="1"/>
  <c r="G8433" i="13"/>
  <c r="H8433" i="13" s="1"/>
  <c r="G8434" i="13"/>
  <c r="H8434" i="13" s="1"/>
  <c r="G8435" i="13"/>
  <c r="H8435" i="13" s="1"/>
  <c r="G8436" i="13"/>
  <c r="H8436" i="13" s="1"/>
  <c r="G8437" i="13"/>
  <c r="H8437" i="13" s="1"/>
  <c r="G8438" i="13"/>
  <c r="H8438" i="13" s="1"/>
  <c r="G8439" i="13"/>
  <c r="H8439" i="13" s="1"/>
  <c r="G8440" i="13"/>
  <c r="H8440" i="13" s="1"/>
  <c r="G8441" i="13"/>
  <c r="H8441" i="13" s="1"/>
  <c r="G8442" i="13"/>
  <c r="H8442" i="13" s="1"/>
  <c r="G8443" i="13"/>
  <c r="H8443" i="13" s="1"/>
  <c r="G8444" i="13"/>
  <c r="H8444" i="13" s="1"/>
  <c r="G8445" i="13"/>
  <c r="H8445" i="13" s="1"/>
  <c r="G8446" i="13"/>
  <c r="H8446" i="13" s="1"/>
  <c r="G8447" i="13"/>
  <c r="H8447" i="13" s="1"/>
  <c r="G8448" i="13"/>
  <c r="H8448" i="13" s="1"/>
  <c r="G8449" i="13"/>
  <c r="H8449" i="13" s="1"/>
  <c r="G8450" i="13"/>
  <c r="H8450" i="13" s="1"/>
  <c r="G8451" i="13"/>
  <c r="H8451" i="13" s="1"/>
  <c r="G8452" i="13"/>
  <c r="H8452" i="13" s="1"/>
  <c r="G8453" i="13"/>
  <c r="H8453" i="13" s="1"/>
  <c r="G8454" i="13"/>
  <c r="H8454" i="13" s="1"/>
  <c r="G8455" i="13"/>
  <c r="H8455" i="13" s="1"/>
  <c r="G8456" i="13"/>
  <c r="H8456" i="13" s="1"/>
  <c r="G8457" i="13"/>
  <c r="H8457" i="13" s="1"/>
  <c r="G8458" i="13"/>
  <c r="H8458" i="13" s="1"/>
  <c r="G8459" i="13"/>
  <c r="H8459" i="13" s="1"/>
  <c r="G8460" i="13"/>
  <c r="H8460" i="13" s="1"/>
  <c r="G8461" i="13"/>
  <c r="H8461" i="13" s="1"/>
  <c r="G8462" i="13"/>
  <c r="H8462" i="13" s="1"/>
  <c r="G8463" i="13"/>
  <c r="H8463" i="13" s="1"/>
  <c r="G8464" i="13"/>
  <c r="H8464" i="13" s="1"/>
  <c r="G8465" i="13"/>
  <c r="H8465" i="13" s="1"/>
  <c r="G8466" i="13"/>
  <c r="H8466" i="13" s="1"/>
  <c r="G8467" i="13"/>
  <c r="H8467" i="13" s="1"/>
  <c r="G8468" i="13"/>
  <c r="H8468" i="13" s="1"/>
  <c r="G8469" i="13"/>
  <c r="H8469" i="13" s="1"/>
  <c r="G8470" i="13"/>
  <c r="H8470" i="13" s="1"/>
  <c r="G8471" i="13"/>
  <c r="H8471" i="13" s="1"/>
  <c r="G8472" i="13"/>
  <c r="H8472" i="13" s="1"/>
  <c r="G8473" i="13"/>
  <c r="H8473" i="13" s="1"/>
  <c r="G8474" i="13"/>
  <c r="H8474" i="13" s="1"/>
  <c r="G8475" i="13"/>
  <c r="H8475" i="13" s="1"/>
  <c r="G8476" i="13"/>
  <c r="H8476" i="13" s="1"/>
  <c r="G8477" i="13"/>
  <c r="H8477" i="13" s="1"/>
  <c r="G8478" i="13"/>
  <c r="H8478" i="13" s="1"/>
  <c r="G8479" i="13"/>
  <c r="H8479" i="13" s="1"/>
  <c r="G8480" i="13"/>
  <c r="H8480" i="13" s="1"/>
  <c r="G8481" i="13"/>
  <c r="H8481" i="13" s="1"/>
  <c r="G8482" i="13"/>
  <c r="H8482" i="13" s="1"/>
  <c r="G8483" i="13"/>
  <c r="H8483" i="13" s="1"/>
  <c r="G8484" i="13"/>
  <c r="H8484" i="13" s="1"/>
  <c r="G8485" i="13"/>
  <c r="H8485" i="13" s="1"/>
  <c r="G8486" i="13"/>
  <c r="H8486" i="13" s="1"/>
  <c r="G8487" i="13"/>
  <c r="H8487" i="13" s="1"/>
  <c r="G8488" i="13"/>
  <c r="H8488" i="13" s="1"/>
  <c r="G8489" i="13"/>
  <c r="H8489" i="13" s="1"/>
  <c r="G8490" i="13"/>
  <c r="H8490" i="13" s="1"/>
  <c r="G8491" i="13"/>
  <c r="H8491" i="13" s="1"/>
  <c r="G8492" i="13"/>
  <c r="H8492" i="13" s="1"/>
  <c r="G8493" i="13"/>
  <c r="H8493" i="13" s="1"/>
  <c r="G8494" i="13"/>
  <c r="H8494" i="13" s="1"/>
  <c r="G8495" i="13"/>
  <c r="H8495" i="13" s="1"/>
  <c r="G8496" i="13"/>
  <c r="H8496" i="13" s="1"/>
  <c r="G8497" i="13"/>
  <c r="H8497" i="13" s="1"/>
  <c r="G8498" i="13"/>
  <c r="H8498" i="13" s="1"/>
  <c r="G8499" i="13"/>
  <c r="H8499" i="13" s="1"/>
  <c r="G8500" i="13"/>
  <c r="H8500" i="13" s="1"/>
  <c r="G8501" i="13"/>
  <c r="H8501" i="13" s="1"/>
  <c r="G8502" i="13"/>
  <c r="H8502" i="13" s="1"/>
  <c r="G8503" i="13"/>
  <c r="H8503" i="13" s="1"/>
  <c r="G8504" i="13"/>
  <c r="H8504" i="13" s="1"/>
  <c r="G8505" i="13"/>
  <c r="H8505" i="13" s="1"/>
  <c r="G8506" i="13"/>
  <c r="H8506" i="13" s="1"/>
  <c r="G8507" i="13"/>
  <c r="H8507" i="13" s="1"/>
  <c r="G8508" i="13"/>
  <c r="H8508" i="13" s="1"/>
  <c r="G8509" i="13"/>
  <c r="H8509" i="13" s="1"/>
  <c r="G8510" i="13"/>
  <c r="H8510" i="13" s="1"/>
  <c r="G8511" i="13"/>
  <c r="H8511" i="13" s="1"/>
  <c r="G8512" i="13"/>
  <c r="H8512" i="13" s="1"/>
  <c r="G8513" i="13"/>
  <c r="H8513" i="13" s="1"/>
  <c r="G8514" i="13"/>
  <c r="H8514" i="13" s="1"/>
  <c r="G8515" i="13"/>
  <c r="H8515" i="13" s="1"/>
  <c r="G8516" i="13"/>
  <c r="H8516" i="13" s="1"/>
  <c r="G8517" i="13"/>
  <c r="H8517" i="13" s="1"/>
  <c r="G8518" i="13"/>
  <c r="H8518" i="13" s="1"/>
  <c r="G8519" i="13"/>
  <c r="H8519" i="13" s="1"/>
  <c r="G8520" i="13"/>
  <c r="H8520" i="13" s="1"/>
  <c r="G8521" i="13"/>
  <c r="H8521" i="13" s="1"/>
  <c r="G8522" i="13"/>
  <c r="H8522" i="13" s="1"/>
  <c r="G8523" i="13"/>
  <c r="H8523" i="13" s="1"/>
  <c r="G8524" i="13"/>
  <c r="H8524" i="13" s="1"/>
  <c r="G8525" i="13"/>
  <c r="H8525" i="13" s="1"/>
  <c r="G8526" i="13"/>
  <c r="H8526" i="13" s="1"/>
  <c r="G8527" i="13"/>
  <c r="H8527" i="13" s="1"/>
  <c r="G8528" i="13"/>
  <c r="H8528" i="13" s="1"/>
  <c r="G8529" i="13"/>
  <c r="H8529" i="13" s="1"/>
  <c r="G8530" i="13"/>
  <c r="H8530" i="13" s="1"/>
  <c r="G8531" i="13"/>
  <c r="H8531" i="13" s="1"/>
  <c r="G8532" i="13"/>
  <c r="H8532" i="13" s="1"/>
  <c r="G8533" i="13"/>
  <c r="H8533" i="13" s="1"/>
  <c r="G8534" i="13"/>
  <c r="H8534" i="13" s="1"/>
  <c r="G8535" i="13"/>
  <c r="H8535" i="13" s="1"/>
  <c r="G8536" i="13"/>
  <c r="H8536" i="13" s="1"/>
  <c r="G8537" i="13"/>
  <c r="H8537" i="13" s="1"/>
  <c r="G8538" i="13"/>
  <c r="H8538" i="13" s="1"/>
  <c r="G8539" i="13"/>
  <c r="H8539" i="13" s="1"/>
  <c r="G8540" i="13"/>
  <c r="H8540" i="13" s="1"/>
  <c r="G8541" i="13"/>
  <c r="H8541" i="13" s="1"/>
  <c r="G8542" i="13"/>
  <c r="H8542" i="13" s="1"/>
  <c r="G8543" i="13"/>
  <c r="H8543" i="13" s="1"/>
  <c r="G8544" i="13"/>
  <c r="H8544" i="13" s="1"/>
  <c r="G8545" i="13"/>
  <c r="H8545" i="13" s="1"/>
  <c r="G8546" i="13"/>
  <c r="H8546" i="13" s="1"/>
  <c r="G8547" i="13"/>
  <c r="H8547" i="13" s="1"/>
  <c r="G8548" i="13"/>
  <c r="H8548" i="13" s="1"/>
  <c r="G8549" i="13"/>
  <c r="H8549" i="13" s="1"/>
  <c r="G8550" i="13"/>
  <c r="H8550" i="13" s="1"/>
  <c r="G8551" i="13"/>
  <c r="H8551" i="13" s="1"/>
  <c r="G8552" i="13"/>
  <c r="H8552" i="13" s="1"/>
  <c r="G8553" i="13"/>
  <c r="H8553" i="13" s="1"/>
  <c r="G8554" i="13"/>
  <c r="H8554" i="13" s="1"/>
  <c r="G8555" i="13"/>
  <c r="H8555" i="13" s="1"/>
  <c r="G8556" i="13"/>
  <c r="H8556" i="13" s="1"/>
  <c r="G8557" i="13"/>
  <c r="H8557" i="13" s="1"/>
  <c r="G8558" i="13"/>
  <c r="H8558" i="13" s="1"/>
  <c r="G8559" i="13"/>
  <c r="H8559" i="13" s="1"/>
  <c r="G8560" i="13"/>
  <c r="H8560" i="13" s="1"/>
  <c r="G8561" i="13"/>
  <c r="H8561" i="13" s="1"/>
  <c r="G8562" i="13"/>
  <c r="H8562" i="13" s="1"/>
  <c r="G8563" i="13"/>
  <c r="H8563" i="13" s="1"/>
  <c r="G8564" i="13"/>
  <c r="H8564" i="13" s="1"/>
  <c r="G8565" i="13"/>
  <c r="H8565" i="13" s="1"/>
  <c r="G8566" i="13"/>
  <c r="H8566" i="13" s="1"/>
  <c r="G8567" i="13"/>
  <c r="H8567" i="13" s="1"/>
  <c r="G8568" i="13"/>
  <c r="H8568" i="13" s="1"/>
  <c r="G8569" i="13"/>
  <c r="H8569" i="13" s="1"/>
  <c r="G8570" i="13"/>
  <c r="H8570" i="13" s="1"/>
  <c r="G8571" i="13"/>
  <c r="H8571" i="13" s="1"/>
  <c r="G8572" i="13"/>
  <c r="H8572" i="13" s="1"/>
  <c r="G8573" i="13"/>
  <c r="H8573" i="13" s="1"/>
  <c r="G8574" i="13"/>
  <c r="H8574" i="13" s="1"/>
  <c r="G8575" i="13"/>
  <c r="H8575" i="13" s="1"/>
  <c r="G8576" i="13"/>
  <c r="H8576" i="13" s="1"/>
  <c r="G8577" i="13"/>
  <c r="H8577" i="13" s="1"/>
  <c r="G8578" i="13"/>
  <c r="H8578" i="13" s="1"/>
  <c r="G8579" i="13"/>
  <c r="H8579" i="13" s="1"/>
  <c r="G8580" i="13"/>
  <c r="H8580" i="13" s="1"/>
  <c r="G8581" i="13"/>
  <c r="H8581" i="13" s="1"/>
  <c r="G8582" i="13"/>
  <c r="H8582" i="13" s="1"/>
  <c r="G8583" i="13"/>
  <c r="H8583" i="13" s="1"/>
  <c r="G8584" i="13"/>
  <c r="H8584" i="13" s="1"/>
  <c r="G8585" i="13"/>
  <c r="H8585" i="13" s="1"/>
  <c r="G8586" i="13"/>
  <c r="H8586" i="13" s="1"/>
  <c r="G8587" i="13"/>
  <c r="H8587" i="13" s="1"/>
  <c r="G8588" i="13"/>
  <c r="H8588" i="13" s="1"/>
  <c r="G8589" i="13"/>
  <c r="H8589" i="13" s="1"/>
  <c r="G8590" i="13"/>
  <c r="H8590" i="13" s="1"/>
  <c r="G8591" i="13"/>
  <c r="H8591" i="13" s="1"/>
  <c r="G8592" i="13"/>
  <c r="H8592" i="13" s="1"/>
  <c r="G8593" i="13"/>
  <c r="H8593" i="13" s="1"/>
  <c r="G8594" i="13"/>
  <c r="H8594" i="13" s="1"/>
  <c r="G8595" i="13"/>
  <c r="H8595" i="13" s="1"/>
  <c r="G8596" i="13"/>
  <c r="H8596" i="13" s="1"/>
  <c r="G8597" i="13"/>
  <c r="H8597" i="13" s="1"/>
  <c r="G8598" i="13"/>
  <c r="H8598" i="13" s="1"/>
  <c r="G8599" i="13"/>
  <c r="H8599" i="13" s="1"/>
  <c r="G8600" i="13"/>
  <c r="H8600" i="13" s="1"/>
  <c r="G8601" i="13"/>
  <c r="H8601" i="13" s="1"/>
  <c r="G8602" i="13"/>
  <c r="H8602" i="13" s="1"/>
  <c r="G8603" i="13"/>
  <c r="H8603" i="13" s="1"/>
  <c r="G8604" i="13"/>
  <c r="H8604" i="13" s="1"/>
  <c r="G8605" i="13"/>
  <c r="H8605" i="13" s="1"/>
  <c r="G8606" i="13"/>
  <c r="H8606" i="13" s="1"/>
  <c r="G8607" i="13"/>
  <c r="H8607" i="13" s="1"/>
  <c r="G8608" i="13"/>
  <c r="H8608" i="13" s="1"/>
  <c r="G8609" i="13"/>
  <c r="H8609" i="13" s="1"/>
  <c r="G8610" i="13"/>
  <c r="H8610" i="13" s="1"/>
  <c r="G8611" i="13"/>
  <c r="H8611" i="13" s="1"/>
  <c r="G8612" i="13"/>
  <c r="H8612" i="13" s="1"/>
  <c r="G8613" i="13"/>
  <c r="H8613" i="13" s="1"/>
  <c r="G8614" i="13"/>
  <c r="H8614" i="13" s="1"/>
  <c r="G8615" i="13"/>
  <c r="H8615" i="13" s="1"/>
  <c r="G8616" i="13"/>
  <c r="H8616" i="13" s="1"/>
  <c r="G8617" i="13"/>
  <c r="H8617" i="13" s="1"/>
  <c r="G8618" i="13"/>
  <c r="H8618" i="13" s="1"/>
  <c r="G8619" i="13"/>
  <c r="H8619" i="13" s="1"/>
  <c r="G8620" i="13"/>
  <c r="H8620" i="13" s="1"/>
  <c r="G8621" i="13"/>
  <c r="H8621" i="13" s="1"/>
  <c r="G8622" i="13"/>
  <c r="H8622" i="13" s="1"/>
  <c r="G8623" i="13"/>
  <c r="H8623" i="13" s="1"/>
  <c r="G8624" i="13"/>
  <c r="H8624" i="13" s="1"/>
  <c r="G8625" i="13"/>
  <c r="H8625" i="13" s="1"/>
  <c r="G8626" i="13"/>
  <c r="H8626" i="13" s="1"/>
  <c r="G8627" i="13"/>
  <c r="H8627" i="13" s="1"/>
  <c r="G8628" i="13"/>
  <c r="H8628" i="13" s="1"/>
  <c r="G8629" i="13"/>
  <c r="H8629" i="13" s="1"/>
  <c r="G8630" i="13"/>
  <c r="H8630" i="13" s="1"/>
  <c r="G8631" i="13"/>
  <c r="H8631" i="13" s="1"/>
  <c r="G8632" i="13"/>
  <c r="H8632" i="13" s="1"/>
  <c r="G8633" i="13"/>
  <c r="H8633" i="13" s="1"/>
  <c r="G8634" i="13"/>
  <c r="H8634" i="13" s="1"/>
  <c r="G8635" i="13"/>
  <c r="H8635" i="13" s="1"/>
  <c r="G8636" i="13"/>
  <c r="H8636" i="13" s="1"/>
  <c r="G8637" i="13"/>
  <c r="H8637" i="13" s="1"/>
  <c r="G8638" i="13"/>
  <c r="H8638" i="13" s="1"/>
  <c r="G8639" i="13"/>
  <c r="H8639" i="13" s="1"/>
  <c r="G8640" i="13"/>
  <c r="H8640" i="13" s="1"/>
  <c r="G8641" i="13"/>
  <c r="H8641" i="13" s="1"/>
  <c r="G8642" i="13"/>
  <c r="H8642" i="13" s="1"/>
  <c r="G8643" i="13"/>
  <c r="H8643" i="13" s="1"/>
  <c r="G8644" i="13"/>
  <c r="H8644" i="13" s="1"/>
  <c r="G8645" i="13"/>
  <c r="H8645" i="13" s="1"/>
  <c r="G8646" i="13"/>
  <c r="H8646" i="13" s="1"/>
  <c r="G8647" i="13"/>
  <c r="H8647" i="13" s="1"/>
  <c r="G8648" i="13"/>
  <c r="H8648" i="13" s="1"/>
  <c r="G8649" i="13"/>
  <c r="H8649" i="13" s="1"/>
  <c r="G8650" i="13"/>
  <c r="H8650" i="13" s="1"/>
  <c r="G8651" i="13"/>
  <c r="H8651" i="13" s="1"/>
  <c r="G8652" i="13"/>
  <c r="H8652" i="13" s="1"/>
  <c r="G8653" i="13"/>
  <c r="H8653" i="13" s="1"/>
  <c r="G8654" i="13"/>
  <c r="H8654" i="13" s="1"/>
  <c r="G8655" i="13"/>
  <c r="H8655" i="13" s="1"/>
  <c r="G8656" i="13"/>
  <c r="H8656" i="13" s="1"/>
  <c r="G8657" i="13"/>
  <c r="H8657" i="13" s="1"/>
  <c r="G8658" i="13"/>
  <c r="H8658" i="13" s="1"/>
  <c r="G8659" i="13"/>
  <c r="H8659" i="13" s="1"/>
  <c r="G8660" i="13"/>
  <c r="H8660" i="13" s="1"/>
  <c r="G8661" i="13"/>
  <c r="H8661" i="13" s="1"/>
  <c r="G8662" i="13"/>
  <c r="H8662" i="13" s="1"/>
  <c r="G8663" i="13"/>
  <c r="H8663" i="13" s="1"/>
  <c r="G8664" i="13"/>
  <c r="H8664" i="13" s="1"/>
  <c r="G8665" i="13"/>
  <c r="H8665" i="13" s="1"/>
  <c r="G8666" i="13"/>
  <c r="H8666" i="13" s="1"/>
  <c r="G8667" i="13"/>
  <c r="H8667" i="13" s="1"/>
  <c r="G8668" i="13"/>
  <c r="H8668" i="13" s="1"/>
  <c r="G8669" i="13"/>
  <c r="H8669" i="13" s="1"/>
  <c r="G8670" i="13"/>
  <c r="H8670" i="13" s="1"/>
  <c r="G8671" i="13"/>
  <c r="H8671" i="13" s="1"/>
  <c r="G8672" i="13"/>
  <c r="H8672" i="13" s="1"/>
  <c r="G8673" i="13"/>
  <c r="H8673" i="13" s="1"/>
  <c r="G8674" i="13"/>
  <c r="H8674" i="13" s="1"/>
  <c r="G8675" i="13"/>
  <c r="H8675" i="13" s="1"/>
  <c r="G8676" i="13"/>
  <c r="H8676" i="13" s="1"/>
  <c r="G8677" i="13"/>
  <c r="H8677" i="13" s="1"/>
  <c r="G8678" i="13"/>
  <c r="H8678" i="13" s="1"/>
  <c r="G8679" i="13"/>
  <c r="H8679" i="13" s="1"/>
  <c r="G8680" i="13"/>
  <c r="H8680" i="13" s="1"/>
  <c r="G8681" i="13"/>
  <c r="H8681" i="13" s="1"/>
  <c r="G8682" i="13"/>
  <c r="H8682" i="13" s="1"/>
  <c r="G8683" i="13"/>
  <c r="H8683" i="13" s="1"/>
  <c r="G8684" i="13"/>
  <c r="H8684" i="13" s="1"/>
  <c r="G8685" i="13"/>
  <c r="H8685" i="13" s="1"/>
  <c r="G8686" i="13"/>
  <c r="H8686" i="13" s="1"/>
  <c r="G8687" i="13"/>
  <c r="H8687" i="13" s="1"/>
  <c r="G8688" i="13"/>
  <c r="H8688" i="13" s="1"/>
  <c r="G8689" i="13"/>
  <c r="H8689" i="13" s="1"/>
  <c r="G8690" i="13"/>
  <c r="H8690" i="13" s="1"/>
  <c r="G8691" i="13"/>
  <c r="H8691" i="13" s="1"/>
  <c r="G8692" i="13"/>
  <c r="H8692" i="13" s="1"/>
  <c r="G8693" i="13"/>
  <c r="H8693" i="13" s="1"/>
  <c r="G8694" i="13"/>
  <c r="H8694" i="13" s="1"/>
  <c r="G8695" i="13"/>
  <c r="H8695" i="13" s="1"/>
  <c r="G8696" i="13"/>
  <c r="H8696" i="13" s="1"/>
  <c r="G8697" i="13"/>
  <c r="H8697" i="13" s="1"/>
  <c r="G8698" i="13"/>
  <c r="H8698" i="13" s="1"/>
  <c r="G8699" i="13"/>
  <c r="H8699" i="13" s="1"/>
  <c r="G8700" i="13"/>
  <c r="H8700" i="13" s="1"/>
  <c r="G8701" i="13"/>
  <c r="H8701" i="13" s="1"/>
  <c r="G8702" i="13"/>
  <c r="H8702" i="13" s="1"/>
  <c r="G8703" i="13"/>
  <c r="H8703" i="13" s="1"/>
  <c r="G8704" i="13"/>
  <c r="H8704" i="13" s="1"/>
  <c r="G8705" i="13"/>
  <c r="H8705" i="13" s="1"/>
  <c r="G8706" i="13"/>
  <c r="H8706" i="13" s="1"/>
  <c r="G8707" i="13"/>
  <c r="H8707" i="13" s="1"/>
  <c r="G8708" i="13"/>
  <c r="H8708" i="13" s="1"/>
  <c r="G8709" i="13"/>
  <c r="H8709" i="13" s="1"/>
  <c r="G8710" i="13"/>
  <c r="H8710" i="13" s="1"/>
  <c r="G8711" i="13"/>
  <c r="H8711" i="13" s="1"/>
  <c r="G8712" i="13"/>
  <c r="H8712" i="13" s="1"/>
  <c r="G8713" i="13"/>
  <c r="H8713" i="13" s="1"/>
  <c r="G8714" i="13"/>
  <c r="H8714" i="13" s="1"/>
  <c r="G8715" i="13"/>
  <c r="H8715" i="13" s="1"/>
  <c r="G8716" i="13"/>
  <c r="H8716" i="13" s="1"/>
  <c r="G8717" i="13"/>
  <c r="H8717" i="13" s="1"/>
  <c r="G8718" i="13"/>
  <c r="H8718" i="13" s="1"/>
  <c r="G8719" i="13"/>
  <c r="H8719" i="13" s="1"/>
  <c r="G8720" i="13"/>
  <c r="H8720" i="13" s="1"/>
  <c r="G8721" i="13"/>
  <c r="H8721" i="13" s="1"/>
  <c r="G8722" i="13"/>
  <c r="H8722" i="13" s="1"/>
  <c r="G8723" i="13"/>
  <c r="H8723" i="13" s="1"/>
  <c r="G8724" i="13"/>
  <c r="H8724" i="13" s="1"/>
  <c r="G8725" i="13"/>
  <c r="H8725" i="13" s="1"/>
  <c r="G8726" i="13"/>
  <c r="H8726" i="13" s="1"/>
  <c r="G8727" i="13"/>
  <c r="H8727" i="13" s="1"/>
  <c r="G8728" i="13"/>
  <c r="H8728" i="13" s="1"/>
  <c r="G8729" i="13"/>
  <c r="H8729" i="13" s="1"/>
  <c r="G8730" i="13"/>
  <c r="H8730" i="13" s="1"/>
  <c r="G8731" i="13"/>
  <c r="H8731" i="13" s="1"/>
  <c r="G8732" i="13"/>
  <c r="H8732" i="13" s="1"/>
  <c r="G8733" i="13"/>
  <c r="H8733" i="13" s="1"/>
  <c r="G8734" i="13"/>
  <c r="H8734" i="13" s="1"/>
  <c r="G8735" i="13"/>
  <c r="H8735" i="13" s="1"/>
  <c r="G8736" i="13"/>
  <c r="H8736" i="13" s="1"/>
  <c r="G8737" i="13"/>
  <c r="H8737" i="13" s="1"/>
  <c r="G8738" i="13"/>
  <c r="H8738" i="13" s="1"/>
  <c r="G8739" i="13"/>
  <c r="H8739" i="13" s="1"/>
  <c r="G8740" i="13"/>
  <c r="H8740" i="13" s="1"/>
  <c r="G8741" i="13"/>
  <c r="H8741" i="13" s="1"/>
  <c r="G8742" i="13"/>
  <c r="H8742" i="13" s="1"/>
  <c r="G8743" i="13"/>
  <c r="H8743" i="13" s="1"/>
  <c r="G8744" i="13"/>
  <c r="H8744" i="13" s="1"/>
  <c r="G8745" i="13"/>
  <c r="H8745" i="13" s="1"/>
  <c r="G8746" i="13"/>
  <c r="H8746" i="13" s="1"/>
  <c r="G8747" i="13"/>
  <c r="H8747" i="13" s="1"/>
  <c r="G8748" i="13"/>
  <c r="H8748" i="13" s="1"/>
  <c r="G8749" i="13"/>
  <c r="H8749" i="13" s="1"/>
  <c r="G8750" i="13"/>
  <c r="H8750" i="13" s="1"/>
  <c r="G8751" i="13"/>
  <c r="H8751" i="13" s="1"/>
  <c r="G8752" i="13"/>
  <c r="H8752" i="13" s="1"/>
  <c r="G8753" i="13"/>
  <c r="H8753" i="13" s="1"/>
  <c r="G8754" i="13"/>
  <c r="H8754" i="13" s="1"/>
  <c r="G8755" i="13"/>
  <c r="H8755" i="13" s="1"/>
  <c r="G8756" i="13"/>
  <c r="H8756" i="13" s="1"/>
  <c r="G8757" i="13"/>
  <c r="H8757" i="13" s="1"/>
  <c r="G8758" i="13"/>
  <c r="H8758" i="13" s="1"/>
  <c r="G8759" i="13"/>
  <c r="H8759" i="13" s="1"/>
  <c r="G8760" i="13"/>
  <c r="H8760" i="13" s="1"/>
  <c r="G8761" i="13"/>
  <c r="H8761" i="13" s="1"/>
  <c r="G8762" i="13"/>
  <c r="H8762" i="13" s="1"/>
  <c r="G8763" i="13"/>
  <c r="H8763" i="13" s="1"/>
  <c r="G8764" i="13"/>
  <c r="H8764" i="13" s="1"/>
  <c r="G8765" i="13"/>
  <c r="H8765" i="13" s="1"/>
  <c r="G8766" i="13"/>
  <c r="H8766" i="13" s="1"/>
  <c r="G8767" i="13"/>
  <c r="H8767" i="13" s="1"/>
  <c r="G8768" i="13"/>
  <c r="H8768" i="13" s="1"/>
  <c r="G8769" i="13"/>
  <c r="H8769" i="13" s="1"/>
  <c r="G8770" i="13"/>
  <c r="H8770" i="13" s="1"/>
  <c r="G8771" i="13"/>
  <c r="H8771" i="13" s="1"/>
  <c r="G8772" i="13"/>
  <c r="H8772" i="13" s="1"/>
  <c r="G8773" i="13"/>
  <c r="H8773" i="13" s="1"/>
  <c r="G8774" i="13"/>
  <c r="H8774" i="13" s="1"/>
  <c r="G8775" i="13"/>
  <c r="H8775" i="13" s="1"/>
  <c r="G8776" i="13"/>
  <c r="H8776" i="13" s="1"/>
  <c r="G8777" i="13"/>
  <c r="H8777" i="13" s="1"/>
  <c r="G8778" i="13"/>
  <c r="H8778" i="13" s="1"/>
  <c r="G8779" i="13"/>
  <c r="H8779" i="13" s="1"/>
  <c r="G8780" i="13"/>
  <c r="H8780" i="13" s="1"/>
  <c r="G8781" i="13"/>
  <c r="H8781" i="13" s="1"/>
  <c r="G8782" i="13"/>
  <c r="H8782" i="13" s="1"/>
  <c r="G8783" i="13"/>
  <c r="H8783" i="13" s="1"/>
  <c r="G8784" i="13"/>
  <c r="H8784" i="13" s="1"/>
  <c r="G8785" i="13"/>
  <c r="H8785" i="13" s="1"/>
  <c r="G8786" i="13"/>
  <c r="H8786" i="13" s="1"/>
  <c r="G8787" i="13"/>
  <c r="H8787" i="13" s="1"/>
  <c r="G8788" i="13"/>
  <c r="H8788" i="13" s="1"/>
  <c r="G8789" i="13"/>
  <c r="H8789" i="13" s="1"/>
  <c r="G8790" i="13"/>
  <c r="H8790" i="13" s="1"/>
  <c r="G8791" i="13"/>
  <c r="H8791" i="13" s="1"/>
  <c r="G8792" i="13"/>
  <c r="H8792" i="13" s="1"/>
  <c r="G8793" i="13"/>
  <c r="H8793" i="13" s="1"/>
  <c r="G8794" i="13"/>
  <c r="H8794" i="13" s="1"/>
  <c r="G8795" i="13"/>
  <c r="H8795" i="13" s="1"/>
  <c r="G8796" i="13"/>
  <c r="H8796" i="13" s="1"/>
  <c r="G8797" i="13"/>
  <c r="H8797" i="13" s="1"/>
  <c r="G8798" i="13"/>
  <c r="H8798" i="13" s="1"/>
  <c r="G8799" i="13"/>
  <c r="H8799" i="13" s="1"/>
  <c r="G8800" i="13"/>
  <c r="H8800" i="13" s="1"/>
  <c r="G8801" i="13"/>
  <c r="H8801" i="13" s="1"/>
  <c r="G8802" i="13"/>
  <c r="H8802" i="13" s="1"/>
  <c r="G8803" i="13"/>
  <c r="H8803" i="13" s="1"/>
  <c r="G8804" i="13"/>
  <c r="H8804" i="13" s="1"/>
  <c r="G8805" i="13"/>
  <c r="H8805" i="13" s="1"/>
  <c r="G8806" i="13"/>
  <c r="H8806" i="13" s="1"/>
  <c r="G8807" i="13"/>
  <c r="H8807" i="13" s="1"/>
  <c r="G8808" i="13"/>
  <c r="H8808" i="13" s="1"/>
  <c r="G8809" i="13"/>
  <c r="H8809" i="13" s="1"/>
  <c r="G8810" i="13"/>
  <c r="H8810" i="13" s="1"/>
  <c r="G8811" i="13"/>
  <c r="H8811" i="13" s="1"/>
  <c r="G8812" i="13"/>
  <c r="H8812" i="13" s="1"/>
  <c r="G8813" i="13"/>
  <c r="H8813" i="13" s="1"/>
  <c r="G8814" i="13"/>
  <c r="H8814" i="13" s="1"/>
  <c r="G8815" i="13"/>
  <c r="H8815" i="13" s="1"/>
  <c r="G8816" i="13"/>
  <c r="H8816" i="13" s="1"/>
  <c r="G8817" i="13"/>
  <c r="H8817" i="13" s="1"/>
  <c r="G8818" i="13"/>
  <c r="H8818" i="13" s="1"/>
  <c r="G8819" i="13"/>
  <c r="H8819" i="13" s="1"/>
  <c r="G8820" i="13"/>
  <c r="H8820" i="13" s="1"/>
  <c r="G8821" i="13"/>
  <c r="H8821" i="13" s="1"/>
  <c r="G8822" i="13"/>
  <c r="H8822" i="13" s="1"/>
  <c r="G8823" i="13"/>
  <c r="H8823" i="13" s="1"/>
  <c r="G8824" i="13"/>
  <c r="H8824" i="13" s="1"/>
  <c r="G8825" i="13"/>
  <c r="H8825" i="13" s="1"/>
  <c r="G8826" i="13"/>
  <c r="H8826" i="13" s="1"/>
  <c r="G8827" i="13"/>
  <c r="H8827" i="13" s="1"/>
  <c r="G8828" i="13"/>
  <c r="H8828" i="13" s="1"/>
  <c r="G8829" i="13"/>
  <c r="H8829" i="13" s="1"/>
  <c r="G8830" i="13"/>
  <c r="H8830" i="13" s="1"/>
  <c r="G8831" i="13"/>
  <c r="H8831" i="13" s="1"/>
  <c r="G8832" i="13"/>
  <c r="H8832" i="13" s="1"/>
  <c r="G8833" i="13"/>
  <c r="H8833" i="13" s="1"/>
  <c r="G8834" i="13"/>
  <c r="H8834" i="13" s="1"/>
  <c r="G8835" i="13"/>
  <c r="H8835" i="13" s="1"/>
  <c r="G8836" i="13"/>
  <c r="H8836" i="13" s="1"/>
  <c r="G8837" i="13"/>
  <c r="H8837" i="13" s="1"/>
  <c r="G8838" i="13"/>
  <c r="H8838" i="13" s="1"/>
  <c r="G8839" i="13"/>
  <c r="H8839" i="13" s="1"/>
  <c r="G8840" i="13"/>
  <c r="H8840" i="13" s="1"/>
  <c r="G8841" i="13"/>
  <c r="H8841" i="13" s="1"/>
  <c r="G8842" i="13"/>
  <c r="H8842" i="13" s="1"/>
  <c r="G8843" i="13"/>
  <c r="H8843" i="13" s="1"/>
  <c r="G8844" i="13"/>
  <c r="H8844" i="13" s="1"/>
  <c r="G8845" i="13"/>
  <c r="H8845" i="13" s="1"/>
  <c r="G8846" i="13"/>
  <c r="H8846" i="13" s="1"/>
  <c r="G8847" i="13"/>
  <c r="H8847" i="13" s="1"/>
  <c r="G8848" i="13"/>
  <c r="H8848" i="13" s="1"/>
  <c r="G8849" i="13"/>
  <c r="H8849" i="13" s="1"/>
  <c r="G8850" i="13"/>
  <c r="H8850" i="13" s="1"/>
  <c r="G8851" i="13"/>
  <c r="H8851" i="13" s="1"/>
  <c r="G8852" i="13"/>
  <c r="H8852" i="13" s="1"/>
  <c r="G8853" i="13"/>
  <c r="H8853" i="13" s="1"/>
  <c r="G8854" i="13"/>
  <c r="H8854" i="13" s="1"/>
  <c r="G8855" i="13"/>
  <c r="H8855" i="13" s="1"/>
  <c r="G8856" i="13"/>
  <c r="H8856" i="13" s="1"/>
  <c r="G8857" i="13"/>
  <c r="H8857" i="13" s="1"/>
  <c r="G8858" i="13"/>
  <c r="H8858" i="13" s="1"/>
  <c r="G8859" i="13"/>
  <c r="H8859" i="13" s="1"/>
  <c r="G8860" i="13"/>
  <c r="H8860" i="13" s="1"/>
  <c r="G8861" i="13"/>
  <c r="H8861" i="13" s="1"/>
  <c r="G8862" i="13"/>
  <c r="H8862" i="13" s="1"/>
  <c r="G8863" i="13"/>
  <c r="H8863" i="13" s="1"/>
  <c r="G8864" i="13"/>
  <c r="H8864" i="13" s="1"/>
  <c r="G8865" i="13"/>
  <c r="H8865" i="13" s="1"/>
  <c r="G8866" i="13"/>
  <c r="H8866" i="13" s="1"/>
  <c r="G8867" i="13"/>
  <c r="H8867" i="13" s="1"/>
  <c r="G8868" i="13"/>
  <c r="H8868" i="13" s="1"/>
  <c r="G8869" i="13"/>
  <c r="H8869" i="13" s="1"/>
  <c r="G8870" i="13"/>
  <c r="H8870" i="13" s="1"/>
  <c r="G8871" i="13"/>
  <c r="H8871" i="13" s="1"/>
  <c r="G8872" i="13"/>
  <c r="H8872" i="13" s="1"/>
  <c r="G8873" i="13"/>
  <c r="H8873" i="13" s="1"/>
  <c r="G8874" i="13"/>
  <c r="H8874" i="13" s="1"/>
  <c r="G8875" i="13"/>
  <c r="H8875" i="13" s="1"/>
  <c r="G8876" i="13"/>
  <c r="H8876" i="13" s="1"/>
  <c r="G8877" i="13"/>
  <c r="H8877" i="13" s="1"/>
  <c r="G8878" i="13"/>
  <c r="H8878" i="13" s="1"/>
  <c r="G8879" i="13"/>
  <c r="H8879" i="13" s="1"/>
  <c r="G8880" i="13"/>
  <c r="H8880" i="13" s="1"/>
  <c r="G8881" i="13"/>
  <c r="H8881" i="13" s="1"/>
  <c r="G8882" i="13"/>
  <c r="H8882" i="13" s="1"/>
  <c r="G8883" i="13"/>
  <c r="H8883" i="13" s="1"/>
  <c r="G8884" i="13"/>
  <c r="H8884" i="13" s="1"/>
  <c r="G8885" i="13"/>
  <c r="H8885" i="13" s="1"/>
  <c r="G8886" i="13"/>
  <c r="H8886" i="13" s="1"/>
  <c r="G8887" i="13"/>
  <c r="H8887" i="13" s="1"/>
  <c r="G8888" i="13"/>
  <c r="H8888" i="13" s="1"/>
  <c r="G8889" i="13"/>
  <c r="H8889" i="13" s="1"/>
  <c r="G8890" i="13"/>
  <c r="H8890" i="13" s="1"/>
  <c r="G8891" i="13"/>
  <c r="H8891" i="13" s="1"/>
  <c r="G8892" i="13"/>
  <c r="H8892" i="13" s="1"/>
  <c r="G8893" i="13"/>
  <c r="H8893" i="13" s="1"/>
  <c r="G8894" i="13"/>
  <c r="H8894" i="13" s="1"/>
  <c r="G8895" i="13"/>
  <c r="H8895" i="13" s="1"/>
  <c r="G8896" i="13"/>
  <c r="H8896" i="13" s="1"/>
  <c r="G8897" i="13"/>
  <c r="H8897" i="13" s="1"/>
  <c r="G8898" i="13"/>
  <c r="H8898" i="13" s="1"/>
  <c r="G8899" i="13"/>
  <c r="H8899" i="13" s="1"/>
  <c r="G8900" i="13"/>
  <c r="H8900" i="13" s="1"/>
  <c r="G8901" i="13"/>
  <c r="H8901" i="13" s="1"/>
  <c r="G8902" i="13"/>
  <c r="H8902" i="13" s="1"/>
  <c r="G8903" i="13"/>
  <c r="H8903" i="13" s="1"/>
  <c r="G8904" i="13"/>
  <c r="H8904" i="13" s="1"/>
  <c r="G8905" i="13"/>
  <c r="H8905" i="13" s="1"/>
  <c r="G8906" i="13"/>
  <c r="H8906" i="13" s="1"/>
  <c r="G8907" i="13"/>
  <c r="H8907" i="13" s="1"/>
  <c r="G8908" i="13"/>
  <c r="H8908" i="13" s="1"/>
  <c r="G8909" i="13"/>
  <c r="H8909" i="13" s="1"/>
  <c r="G8910" i="13"/>
  <c r="H8910" i="13" s="1"/>
  <c r="G8911" i="13"/>
  <c r="H8911" i="13" s="1"/>
  <c r="G8912" i="13"/>
  <c r="H8912" i="13" s="1"/>
  <c r="G8913" i="13"/>
  <c r="H8913" i="13" s="1"/>
  <c r="G8914" i="13"/>
  <c r="H8914" i="13" s="1"/>
  <c r="G8915" i="13"/>
  <c r="H8915" i="13" s="1"/>
  <c r="G8916" i="13"/>
  <c r="H8916" i="13" s="1"/>
  <c r="G8917" i="13"/>
  <c r="H8917" i="13" s="1"/>
  <c r="G8918" i="13"/>
  <c r="H8918" i="13" s="1"/>
  <c r="G8919" i="13"/>
  <c r="H8919" i="13" s="1"/>
  <c r="G8920" i="13"/>
  <c r="H8920" i="13" s="1"/>
  <c r="G8921" i="13"/>
  <c r="H8921" i="13" s="1"/>
  <c r="G8922" i="13"/>
  <c r="H8922" i="13" s="1"/>
  <c r="G8923" i="13"/>
  <c r="H8923" i="13" s="1"/>
  <c r="G8924" i="13"/>
  <c r="H8924" i="13" s="1"/>
  <c r="G8925" i="13"/>
  <c r="H8925" i="13" s="1"/>
  <c r="G8926" i="13"/>
  <c r="H8926" i="13" s="1"/>
  <c r="G8927" i="13"/>
  <c r="H8927" i="13" s="1"/>
  <c r="G8928" i="13"/>
  <c r="H8928" i="13" s="1"/>
  <c r="G8929" i="13"/>
  <c r="H8929" i="13" s="1"/>
  <c r="G8930" i="13"/>
  <c r="H8930" i="13" s="1"/>
  <c r="G8931" i="13"/>
  <c r="H8931" i="13" s="1"/>
  <c r="G8932" i="13"/>
  <c r="H8932" i="13" s="1"/>
  <c r="G8933" i="13"/>
  <c r="H8933" i="13" s="1"/>
  <c r="G8934" i="13"/>
  <c r="H8934" i="13" s="1"/>
  <c r="G8935" i="13"/>
  <c r="H8935" i="13" s="1"/>
  <c r="G8936" i="13"/>
  <c r="H8936" i="13" s="1"/>
  <c r="G8937" i="13"/>
  <c r="H8937" i="13" s="1"/>
  <c r="G8938" i="13"/>
  <c r="H8938" i="13" s="1"/>
  <c r="G8939" i="13"/>
  <c r="H8939" i="13" s="1"/>
  <c r="G8940" i="13"/>
  <c r="H8940" i="13" s="1"/>
  <c r="G8941" i="13"/>
  <c r="H8941" i="13" s="1"/>
  <c r="G8942" i="13"/>
  <c r="H8942" i="13" s="1"/>
  <c r="G8943" i="13"/>
  <c r="H8943" i="13" s="1"/>
  <c r="G8944" i="13"/>
  <c r="H8944" i="13" s="1"/>
  <c r="G8945" i="13"/>
  <c r="H8945" i="13" s="1"/>
  <c r="G8946" i="13"/>
  <c r="H8946" i="13" s="1"/>
  <c r="G8947" i="13"/>
  <c r="H8947" i="13" s="1"/>
  <c r="G8948" i="13"/>
  <c r="H8948" i="13" s="1"/>
  <c r="G8949" i="13"/>
  <c r="H8949" i="13" s="1"/>
  <c r="G8950" i="13"/>
  <c r="H8950" i="13" s="1"/>
  <c r="G8951" i="13"/>
  <c r="H8951" i="13" s="1"/>
  <c r="G8952" i="13"/>
  <c r="H8952" i="13" s="1"/>
  <c r="G8953" i="13"/>
  <c r="H8953" i="13" s="1"/>
  <c r="G8954" i="13"/>
  <c r="H8954" i="13" s="1"/>
  <c r="G8955" i="13"/>
  <c r="H8955" i="13" s="1"/>
  <c r="G8956" i="13"/>
  <c r="H8956" i="13" s="1"/>
  <c r="G8957" i="13"/>
  <c r="H8957" i="13" s="1"/>
  <c r="G8958" i="13"/>
  <c r="H8958" i="13" s="1"/>
  <c r="G8959" i="13"/>
  <c r="H8959" i="13" s="1"/>
  <c r="G8960" i="13"/>
  <c r="H8960" i="13" s="1"/>
  <c r="G8961" i="13"/>
  <c r="H8961" i="13" s="1"/>
  <c r="G8962" i="13"/>
  <c r="H8962" i="13" s="1"/>
  <c r="G8963" i="13"/>
  <c r="H8963" i="13" s="1"/>
  <c r="G8964" i="13"/>
  <c r="H8964" i="13" s="1"/>
  <c r="G8965" i="13"/>
  <c r="H8965" i="13" s="1"/>
  <c r="G8966" i="13"/>
  <c r="H8966" i="13" s="1"/>
  <c r="G8967" i="13"/>
  <c r="H8967" i="13" s="1"/>
  <c r="G8968" i="13"/>
  <c r="H8968" i="13" s="1"/>
  <c r="G8969" i="13"/>
  <c r="H8969" i="13" s="1"/>
  <c r="G8970" i="13"/>
  <c r="H8970" i="13" s="1"/>
  <c r="G8971" i="13"/>
  <c r="H8971" i="13" s="1"/>
  <c r="G8972" i="13"/>
  <c r="H8972" i="13" s="1"/>
  <c r="G8973" i="13"/>
  <c r="H8973" i="13" s="1"/>
  <c r="G8974" i="13"/>
  <c r="H8974" i="13" s="1"/>
  <c r="G8975" i="13"/>
  <c r="H8975" i="13" s="1"/>
  <c r="G8976" i="13"/>
  <c r="H8976" i="13" s="1"/>
  <c r="G8977" i="13"/>
  <c r="H8977" i="13" s="1"/>
  <c r="G8978" i="13"/>
  <c r="H8978" i="13" s="1"/>
  <c r="G8979" i="13"/>
  <c r="H8979" i="13" s="1"/>
  <c r="G8980" i="13"/>
  <c r="H8980" i="13" s="1"/>
  <c r="G8981" i="13"/>
  <c r="H8981" i="13" s="1"/>
  <c r="G8982" i="13"/>
  <c r="H8982" i="13" s="1"/>
  <c r="G8983" i="13"/>
  <c r="H8983" i="13" s="1"/>
  <c r="G8984" i="13"/>
  <c r="H8984" i="13" s="1"/>
  <c r="G8985" i="13"/>
  <c r="H8985" i="13" s="1"/>
  <c r="G8986" i="13"/>
  <c r="H8986" i="13" s="1"/>
  <c r="G8987" i="13"/>
  <c r="H8987" i="13" s="1"/>
  <c r="G8988" i="13"/>
  <c r="H8988" i="13" s="1"/>
  <c r="G8989" i="13"/>
  <c r="H8989" i="13" s="1"/>
  <c r="G8990" i="13"/>
  <c r="H8990" i="13" s="1"/>
  <c r="G8991" i="13"/>
  <c r="H8991" i="13" s="1"/>
  <c r="G8992" i="13"/>
  <c r="H8992" i="13" s="1"/>
  <c r="G8993" i="13"/>
  <c r="H8993" i="13" s="1"/>
  <c r="G8994" i="13"/>
  <c r="H8994" i="13" s="1"/>
  <c r="G8995" i="13"/>
  <c r="H8995" i="13" s="1"/>
  <c r="G8996" i="13"/>
  <c r="H8996" i="13" s="1"/>
  <c r="G8997" i="13"/>
  <c r="H8997" i="13" s="1"/>
  <c r="G8998" i="13"/>
  <c r="H8998" i="13" s="1"/>
  <c r="G8999" i="13"/>
  <c r="H8999" i="13" s="1"/>
  <c r="G9000" i="13"/>
  <c r="H9000" i="13" s="1"/>
  <c r="G9001" i="13"/>
  <c r="H9001" i="13" s="1"/>
  <c r="G9002" i="13"/>
  <c r="H9002" i="13" s="1"/>
  <c r="G9003" i="13"/>
  <c r="H9003" i="13" s="1"/>
  <c r="G9004" i="13"/>
  <c r="H9004" i="13" s="1"/>
  <c r="G9005" i="13"/>
  <c r="H9005" i="13" s="1"/>
  <c r="G9006" i="13"/>
  <c r="H9006" i="13" s="1"/>
  <c r="G9007" i="13"/>
  <c r="H9007" i="13" s="1"/>
  <c r="G9008" i="13"/>
  <c r="H9008" i="13" s="1"/>
  <c r="G9009" i="13"/>
  <c r="H9009" i="13" s="1"/>
  <c r="G9010" i="13"/>
  <c r="H9010" i="13" s="1"/>
  <c r="G9011" i="13"/>
  <c r="H9011" i="13" s="1"/>
  <c r="G9012" i="13"/>
  <c r="H9012" i="13" s="1"/>
  <c r="G9013" i="13"/>
  <c r="H9013" i="13" s="1"/>
  <c r="G9014" i="13"/>
  <c r="H9014" i="13" s="1"/>
  <c r="G9015" i="13"/>
  <c r="H9015" i="13" s="1"/>
  <c r="G9016" i="13"/>
  <c r="H9016" i="13" s="1"/>
  <c r="G9017" i="13"/>
  <c r="H9017" i="13" s="1"/>
  <c r="G9018" i="13"/>
  <c r="H9018" i="13" s="1"/>
  <c r="G9019" i="13"/>
  <c r="H9019" i="13" s="1"/>
  <c r="G9020" i="13"/>
  <c r="H9020" i="13" s="1"/>
  <c r="G9021" i="13"/>
  <c r="H9021" i="13" s="1"/>
  <c r="G9022" i="13"/>
  <c r="H9022" i="13" s="1"/>
  <c r="G9023" i="13"/>
  <c r="H9023" i="13" s="1"/>
  <c r="G9024" i="13"/>
  <c r="H9024" i="13" s="1"/>
  <c r="G9025" i="13"/>
  <c r="H9025" i="13" s="1"/>
  <c r="G9026" i="13"/>
  <c r="H9026" i="13" s="1"/>
  <c r="G9027" i="13"/>
  <c r="H9027" i="13" s="1"/>
  <c r="G9028" i="13"/>
  <c r="H9028" i="13" s="1"/>
  <c r="G9029" i="13"/>
  <c r="H9029" i="13" s="1"/>
  <c r="G9030" i="13"/>
  <c r="H9030" i="13" s="1"/>
  <c r="G9031" i="13"/>
  <c r="H9031" i="13" s="1"/>
  <c r="G9032" i="13"/>
  <c r="H9032" i="13" s="1"/>
  <c r="G9033" i="13"/>
  <c r="H9033" i="13" s="1"/>
  <c r="G9034" i="13"/>
  <c r="H9034" i="13" s="1"/>
  <c r="G9035" i="13"/>
  <c r="H9035" i="13" s="1"/>
  <c r="G9036" i="13"/>
  <c r="H9036" i="13" s="1"/>
  <c r="G9037" i="13"/>
  <c r="H9037" i="13" s="1"/>
  <c r="G9038" i="13"/>
  <c r="H9038" i="13" s="1"/>
  <c r="G9039" i="13"/>
  <c r="H9039" i="13" s="1"/>
  <c r="G9040" i="13"/>
  <c r="H9040" i="13" s="1"/>
  <c r="G9041" i="13"/>
  <c r="H9041" i="13" s="1"/>
  <c r="G9042" i="13"/>
  <c r="H9042" i="13" s="1"/>
  <c r="G9043" i="13"/>
  <c r="H9043" i="13" s="1"/>
  <c r="G9044" i="13"/>
  <c r="H9044" i="13" s="1"/>
  <c r="G9045" i="13"/>
  <c r="H9045" i="13" s="1"/>
  <c r="G9046" i="13"/>
  <c r="H9046" i="13" s="1"/>
  <c r="G9047" i="13"/>
  <c r="H9047" i="13" s="1"/>
  <c r="G9048" i="13"/>
  <c r="H9048" i="13" s="1"/>
  <c r="G9049" i="13"/>
  <c r="H9049" i="13" s="1"/>
  <c r="G9050" i="13"/>
  <c r="H9050" i="13" s="1"/>
  <c r="G9051" i="13"/>
  <c r="H9051" i="13" s="1"/>
  <c r="G9052" i="13"/>
  <c r="H9052" i="13" s="1"/>
  <c r="G9053" i="13"/>
  <c r="H9053" i="13" s="1"/>
  <c r="G9054" i="13"/>
  <c r="H9054" i="13" s="1"/>
  <c r="G9055" i="13"/>
  <c r="H9055" i="13" s="1"/>
  <c r="G9056" i="13"/>
  <c r="H9056" i="13" s="1"/>
  <c r="G9057" i="13"/>
  <c r="H9057" i="13" s="1"/>
  <c r="G9058" i="13"/>
  <c r="H9058" i="13" s="1"/>
  <c r="G9059" i="13"/>
  <c r="H9059" i="13" s="1"/>
  <c r="G9060" i="13"/>
  <c r="H9060" i="13" s="1"/>
  <c r="G9061" i="13"/>
  <c r="H9061" i="13" s="1"/>
  <c r="G9062" i="13"/>
  <c r="H9062" i="13" s="1"/>
  <c r="G9063" i="13"/>
  <c r="H9063" i="13" s="1"/>
  <c r="G9064" i="13"/>
  <c r="H9064" i="13" s="1"/>
  <c r="G9065" i="13"/>
  <c r="H9065" i="13" s="1"/>
  <c r="G9066" i="13"/>
  <c r="H9066" i="13" s="1"/>
  <c r="G9067" i="13"/>
  <c r="H9067" i="13" s="1"/>
  <c r="G9068" i="13"/>
  <c r="H9068" i="13" s="1"/>
  <c r="G9069" i="13"/>
  <c r="H9069" i="13" s="1"/>
  <c r="G9070" i="13"/>
  <c r="H9070" i="13" s="1"/>
  <c r="G9071" i="13"/>
  <c r="H9071" i="13" s="1"/>
  <c r="G9072" i="13"/>
  <c r="H9072" i="13" s="1"/>
  <c r="G9073" i="13"/>
  <c r="H9073" i="13" s="1"/>
  <c r="G9074" i="13"/>
  <c r="H9074" i="13" s="1"/>
  <c r="G9075" i="13"/>
  <c r="H9075" i="13" s="1"/>
  <c r="G9076" i="13"/>
  <c r="H9076" i="13" s="1"/>
  <c r="G9077" i="13"/>
  <c r="H9077" i="13" s="1"/>
  <c r="G9078" i="13"/>
  <c r="H9078" i="13" s="1"/>
  <c r="G9079" i="13"/>
  <c r="H9079" i="13" s="1"/>
  <c r="G9080" i="13"/>
  <c r="H9080" i="13" s="1"/>
  <c r="G9081" i="13"/>
  <c r="H9081" i="13" s="1"/>
  <c r="G9082" i="13"/>
  <c r="H9082" i="13" s="1"/>
  <c r="G9083" i="13"/>
  <c r="H9083" i="13" s="1"/>
  <c r="G9084" i="13"/>
  <c r="H9084" i="13" s="1"/>
  <c r="G9085" i="13"/>
  <c r="H9085" i="13" s="1"/>
  <c r="G9086" i="13"/>
  <c r="H9086" i="13" s="1"/>
  <c r="G9087" i="13"/>
  <c r="H9087" i="13" s="1"/>
  <c r="G9088" i="13"/>
  <c r="H9088" i="13" s="1"/>
  <c r="G9089" i="13"/>
  <c r="H9089" i="13" s="1"/>
  <c r="G9090" i="13"/>
  <c r="H9090" i="13" s="1"/>
  <c r="G9091" i="13"/>
  <c r="H9091" i="13" s="1"/>
  <c r="G9092" i="13"/>
  <c r="H9092" i="13" s="1"/>
  <c r="G9093" i="13"/>
  <c r="H9093" i="13" s="1"/>
  <c r="G9094" i="13"/>
  <c r="H9094" i="13" s="1"/>
  <c r="G9095" i="13"/>
  <c r="H9095" i="13" s="1"/>
  <c r="G9096" i="13"/>
  <c r="H9096" i="13" s="1"/>
  <c r="G9097" i="13"/>
  <c r="H9097" i="13" s="1"/>
  <c r="G9098" i="13"/>
  <c r="H9098" i="13" s="1"/>
  <c r="G9099" i="13"/>
  <c r="H9099" i="13" s="1"/>
  <c r="G9100" i="13"/>
  <c r="H9100" i="13" s="1"/>
  <c r="G9101" i="13"/>
  <c r="H9101" i="13" s="1"/>
  <c r="G9102" i="13"/>
  <c r="H9102" i="13" s="1"/>
  <c r="G9103" i="13"/>
  <c r="H9103" i="13" s="1"/>
  <c r="G9104" i="13"/>
  <c r="H9104" i="13" s="1"/>
  <c r="G9105" i="13"/>
  <c r="H9105" i="13" s="1"/>
  <c r="G9106" i="13"/>
  <c r="H9106" i="13" s="1"/>
  <c r="G9107" i="13"/>
  <c r="H9107" i="13" s="1"/>
  <c r="G9108" i="13"/>
  <c r="H9108" i="13" s="1"/>
  <c r="G9109" i="13"/>
  <c r="H9109" i="13" s="1"/>
  <c r="G9110" i="13"/>
  <c r="H9110" i="13" s="1"/>
  <c r="G9111" i="13"/>
  <c r="H9111" i="13" s="1"/>
  <c r="G9112" i="13"/>
  <c r="H9112" i="13" s="1"/>
  <c r="G9113" i="13"/>
  <c r="H9113" i="13" s="1"/>
  <c r="G9114" i="13"/>
  <c r="H9114" i="13" s="1"/>
  <c r="G9115" i="13"/>
  <c r="H9115" i="13" s="1"/>
  <c r="G9116" i="13"/>
  <c r="H9116" i="13" s="1"/>
  <c r="G9117" i="13"/>
  <c r="H9117" i="13" s="1"/>
  <c r="G9118" i="13"/>
  <c r="H9118" i="13" s="1"/>
  <c r="G9119" i="13"/>
  <c r="H9119" i="13" s="1"/>
  <c r="G9120" i="13"/>
  <c r="H9120" i="13" s="1"/>
  <c r="G9121" i="13"/>
  <c r="H9121" i="13" s="1"/>
  <c r="G9122" i="13"/>
  <c r="H9122" i="13" s="1"/>
  <c r="G9123" i="13"/>
  <c r="H9123" i="13" s="1"/>
  <c r="G9124" i="13"/>
  <c r="H9124" i="13" s="1"/>
  <c r="G9125" i="13"/>
  <c r="H9125" i="13" s="1"/>
  <c r="G9126" i="13"/>
  <c r="H9126" i="13" s="1"/>
  <c r="G9127" i="13"/>
  <c r="H9127" i="13" s="1"/>
  <c r="G9128" i="13"/>
  <c r="H9128" i="13" s="1"/>
  <c r="G9129" i="13"/>
  <c r="H9129" i="13" s="1"/>
  <c r="G9130" i="13"/>
  <c r="H9130" i="13" s="1"/>
  <c r="G9131" i="13"/>
  <c r="H9131" i="13" s="1"/>
  <c r="G9132" i="13"/>
  <c r="H9132" i="13" s="1"/>
  <c r="G9133" i="13"/>
  <c r="H9133" i="13" s="1"/>
  <c r="G9134" i="13"/>
  <c r="H9134" i="13" s="1"/>
  <c r="G9135" i="13"/>
  <c r="H9135" i="13" s="1"/>
  <c r="G9136" i="13"/>
  <c r="H9136" i="13" s="1"/>
  <c r="G9137" i="13"/>
  <c r="H9137" i="13" s="1"/>
  <c r="G9138" i="13"/>
  <c r="H9138" i="13" s="1"/>
  <c r="G9139" i="13"/>
  <c r="H9139" i="13" s="1"/>
  <c r="G9140" i="13"/>
  <c r="H9140" i="13" s="1"/>
  <c r="G9141" i="13"/>
  <c r="H9141" i="13" s="1"/>
  <c r="G9142" i="13"/>
  <c r="H9142" i="13" s="1"/>
  <c r="G9143" i="13"/>
  <c r="H9143" i="13" s="1"/>
  <c r="G9144" i="13"/>
  <c r="H9144" i="13" s="1"/>
  <c r="G9145" i="13"/>
  <c r="H9145" i="13" s="1"/>
  <c r="G9146" i="13"/>
  <c r="H9146" i="13" s="1"/>
  <c r="G9147" i="13"/>
  <c r="H9147" i="13" s="1"/>
  <c r="G9148" i="13"/>
  <c r="H9148" i="13" s="1"/>
  <c r="G9149" i="13"/>
  <c r="H9149" i="13" s="1"/>
  <c r="G9150" i="13"/>
  <c r="H9150" i="13" s="1"/>
  <c r="G9151" i="13"/>
  <c r="H9151" i="13" s="1"/>
  <c r="G9152" i="13"/>
  <c r="H9152" i="13" s="1"/>
  <c r="G9153" i="13"/>
  <c r="H9153" i="13" s="1"/>
  <c r="G9154" i="13"/>
  <c r="H9154" i="13" s="1"/>
  <c r="G9155" i="13"/>
  <c r="H9155" i="13" s="1"/>
  <c r="G9156" i="13"/>
  <c r="H9156" i="13" s="1"/>
  <c r="G9157" i="13"/>
  <c r="H9157" i="13" s="1"/>
  <c r="G9158" i="13"/>
  <c r="H9158" i="13" s="1"/>
  <c r="G9159" i="13"/>
  <c r="H9159" i="13" s="1"/>
  <c r="G9160" i="13"/>
  <c r="H9160" i="13" s="1"/>
  <c r="G9161" i="13"/>
  <c r="H9161" i="13" s="1"/>
  <c r="G9162" i="13"/>
  <c r="H9162" i="13" s="1"/>
  <c r="G9163" i="13"/>
  <c r="H9163" i="13" s="1"/>
  <c r="G9164" i="13"/>
  <c r="H9164" i="13" s="1"/>
  <c r="G9165" i="13"/>
  <c r="H9165" i="13" s="1"/>
  <c r="G9166" i="13"/>
  <c r="H9166" i="13" s="1"/>
  <c r="G9167" i="13"/>
  <c r="H9167" i="13" s="1"/>
  <c r="G9168" i="13"/>
  <c r="H9168" i="13" s="1"/>
  <c r="G9169" i="13"/>
  <c r="H9169" i="13" s="1"/>
  <c r="G9170" i="13"/>
  <c r="H9170" i="13" s="1"/>
  <c r="G9171" i="13"/>
  <c r="H9171" i="13" s="1"/>
  <c r="G9172" i="13"/>
  <c r="H9172" i="13" s="1"/>
  <c r="G9173" i="13"/>
  <c r="H9173" i="13" s="1"/>
  <c r="G9174" i="13"/>
  <c r="H9174" i="13" s="1"/>
  <c r="G9175" i="13"/>
  <c r="H9175" i="13" s="1"/>
  <c r="G9176" i="13"/>
  <c r="H9176" i="13" s="1"/>
  <c r="G9177" i="13"/>
  <c r="H9177" i="13" s="1"/>
  <c r="G9178" i="13"/>
  <c r="H9178" i="13" s="1"/>
  <c r="G9179" i="13"/>
  <c r="H9179" i="13" s="1"/>
  <c r="G9180" i="13"/>
  <c r="H9180" i="13" s="1"/>
  <c r="G9181" i="13"/>
  <c r="H9181" i="13" s="1"/>
  <c r="G9182" i="13"/>
  <c r="H9182" i="13" s="1"/>
  <c r="G9183" i="13"/>
  <c r="H9183" i="13" s="1"/>
  <c r="G9184" i="13"/>
  <c r="H9184" i="13" s="1"/>
  <c r="G9185" i="13"/>
  <c r="H9185" i="13" s="1"/>
  <c r="G9186" i="13"/>
  <c r="H9186" i="13" s="1"/>
  <c r="G9187" i="13"/>
  <c r="H9187" i="13" s="1"/>
  <c r="G9188" i="13"/>
  <c r="H9188" i="13" s="1"/>
  <c r="G9189" i="13"/>
  <c r="H9189" i="13" s="1"/>
  <c r="G9190" i="13"/>
  <c r="H9190" i="13" s="1"/>
  <c r="G9191" i="13"/>
  <c r="H9191" i="13" s="1"/>
  <c r="G9192" i="13"/>
  <c r="H9192" i="13" s="1"/>
  <c r="G9193" i="13"/>
  <c r="H9193" i="13" s="1"/>
  <c r="G9194" i="13"/>
  <c r="H9194" i="13" s="1"/>
  <c r="G9195" i="13"/>
  <c r="H9195" i="13" s="1"/>
  <c r="G9196" i="13"/>
  <c r="H9196" i="13" s="1"/>
  <c r="G9197" i="13"/>
  <c r="H9197" i="13" s="1"/>
  <c r="G9198" i="13"/>
  <c r="H9198" i="13" s="1"/>
  <c r="G9199" i="13"/>
  <c r="H9199" i="13" s="1"/>
  <c r="G9200" i="13"/>
  <c r="H9200" i="13" s="1"/>
  <c r="G9201" i="13"/>
  <c r="H9201" i="13" s="1"/>
  <c r="G9202" i="13"/>
  <c r="H9202" i="13" s="1"/>
  <c r="G9203" i="13"/>
  <c r="H9203" i="13" s="1"/>
  <c r="G9204" i="13"/>
  <c r="H9204" i="13" s="1"/>
  <c r="G9205" i="13"/>
  <c r="H9205" i="13" s="1"/>
  <c r="G9206" i="13"/>
  <c r="H9206" i="13" s="1"/>
  <c r="G9207" i="13"/>
  <c r="H9207" i="13" s="1"/>
  <c r="G9208" i="13"/>
  <c r="H9208" i="13" s="1"/>
  <c r="G9209" i="13"/>
  <c r="H9209" i="13" s="1"/>
  <c r="G9210" i="13"/>
  <c r="H9210" i="13" s="1"/>
  <c r="G9211" i="13"/>
  <c r="H9211" i="13" s="1"/>
  <c r="G9212" i="13"/>
  <c r="H9212" i="13" s="1"/>
  <c r="G9213" i="13"/>
  <c r="H9213" i="13" s="1"/>
  <c r="G9214" i="13"/>
  <c r="H9214" i="13" s="1"/>
  <c r="G9215" i="13"/>
  <c r="H9215" i="13" s="1"/>
  <c r="G9216" i="13"/>
  <c r="H9216" i="13" s="1"/>
  <c r="G9217" i="13"/>
  <c r="H9217" i="13" s="1"/>
  <c r="G9218" i="13"/>
  <c r="H9218" i="13" s="1"/>
  <c r="G9219" i="13"/>
  <c r="H9219" i="13" s="1"/>
  <c r="G9220" i="13"/>
  <c r="H9220" i="13" s="1"/>
  <c r="G9221" i="13"/>
  <c r="H9221" i="13" s="1"/>
  <c r="G9222" i="13"/>
  <c r="H9222" i="13" s="1"/>
  <c r="G9223" i="13"/>
  <c r="H9223" i="13" s="1"/>
  <c r="G9224" i="13"/>
  <c r="H9224" i="13" s="1"/>
  <c r="G9225" i="13"/>
  <c r="H9225" i="13" s="1"/>
  <c r="G9226" i="13"/>
  <c r="H9226" i="13" s="1"/>
  <c r="G9227" i="13"/>
  <c r="H9227" i="13" s="1"/>
  <c r="G9228" i="13"/>
  <c r="H9228" i="13" s="1"/>
  <c r="G9229" i="13"/>
  <c r="H9229" i="13" s="1"/>
  <c r="G9230" i="13"/>
  <c r="H9230" i="13" s="1"/>
  <c r="G9231" i="13"/>
  <c r="H9231" i="13" s="1"/>
  <c r="G9232" i="13"/>
  <c r="H9232" i="13" s="1"/>
  <c r="G9233" i="13"/>
  <c r="H9233" i="13" s="1"/>
  <c r="G9234" i="13"/>
  <c r="H9234" i="13" s="1"/>
  <c r="G9235" i="13"/>
  <c r="H9235" i="13" s="1"/>
  <c r="G9236" i="13"/>
  <c r="H9236" i="13" s="1"/>
  <c r="G9237" i="13"/>
  <c r="H9237" i="13" s="1"/>
  <c r="G9238" i="13"/>
  <c r="H9238" i="13" s="1"/>
  <c r="G9239" i="13"/>
  <c r="H9239" i="13" s="1"/>
  <c r="G9240" i="13"/>
  <c r="H9240" i="13" s="1"/>
  <c r="G9241" i="13"/>
  <c r="H9241" i="13" s="1"/>
  <c r="G9242" i="13"/>
  <c r="H9242" i="13" s="1"/>
  <c r="G9243" i="13"/>
  <c r="H9243" i="13" s="1"/>
  <c r="G9244" i="13"/>
  <c r="H9244" i="13" s="1"/>
  <c r="G9245" i="13"/>
  <c r="H9245" i="13" s="1"/>
  <c r="G9246" i="13"/>
  <c r="H9246" i="13" s="1"/>
  <c r="G9247" i="13"/>
  <c r="H9247" i="13" s="1"/>
  <c r="G9248" i="13"/>
  <c r="H9248" i="13" s="1"/>
  <c r="G9249" i="13"/>
  <c r="H9249" i="13" s="1"/>
  <c r="G9250" i="13"/>
  <c r="H9250" i="13" s="1"/>
  <c r="G9251" i="13"/>
  <c r="H9251" i="13" s="1"/>
  <c r="G9252" i="13"/>
  <c r="H9252" i="13" s="1"/>
  <c r="G9253" i="13"/>
  <c r="H9253" i="13" s="1"/>
  <c r="G9254" i="13"/>
  <c r="H9254" i="13" s="1"/>
  <c r="G9255" i="13"/>
  <c r="H9255" i="13" s="1"/>
  <c r="G9256" i="13"/>
  <c r="H9256" i="13" s="1"/>
  <c r="G9257" i="13"/>
  <c r="H9257" i="13" s="1"/>
  <c r="G9258" i="13"/>
  <c r="H9258" i="13" s="1"/>
  <c r="G9259" i="13"/>
  <c r="H9259" i="13" s="1"/>
  <c r="G9260" i="13"/>
  <c r="H9260" i="13" s="1"/>
  <c r="G9261" i="13"/>
  <c r="H9261" i="13" s="1"/>
  <c r="G9262" i="13"/>
  <c r="H9262" i="13" s="1"/>
  <c r="G9263" i="13"/>
  <c r="H9263" i="13" s="1"/>
  <c r="G9264" i="13"/>
  <c r="H9264" i="13" s="1"/>
  <c r="G9265" i="13"/>
  <c r="H9265" i="13" s="1"/>
  <c r="G9266" i="13"/>
  <c r="H9266" i="13" s="1"/>
  <c r="G9267" i="13"/>
  <c r="H9267" i="13" s="1"/>
  <c r="G9268" i="13"/>
  <c r="H9268" i="13" s="1"/>
  <c r="G9269" i="13"/>
  <c r="H9269" i="13" s="1"/>
  <c r="G9270" i="13"/>
  <c r="H9270" i="13" s="1"/>
  <c r="G9271" i="13"/>
  <c r="H9271" i="13" s="1"/>
  <c r="G9272" i="13"/>
  <c r="H9272" i="13" s="1"/>
  <c r="G9273" i="13"/>
  <c r="H9273" i="13" s="1"/>
  <c r="G9274" i="13"/>
  <c r="H9274" i="13" s="1"/>
  <c r="G9275" i="13"/>
  <c r="H9275" i="13" s="1"/>
  <c r="G9276" i="13"/>
  <c r="H9276" i="13" s="1"/>
  <c r="G9277" i="13"/>
  <c r="H9277" i="13" s="1"/>
  <c r="G9278" i="13"/>
  <c r="H9278" i="13" s="1"/>
  <c r="G9279" i="13"/>
  <c r="H9279" i="13" s="1"/>
  <c r="G9280" i="13"/>
  <c r="H9280" i="13" s="1"/>
  <c r="G9281" i="13"/>
  <c r="H9281" i="13" s="1"/>
  <c r="G9282" i="13"/>
  <c r="H9282" i="13" s="1"/>
  <c r="G9283" i="13"/>
  <c r="H9283" i="13" s="1"/>
  <c r="G9284" i="13"/>
  <c r="H9284" i="13" s="1"/>
  <c r="G9285" i="13"/>
  <c r="H9285" i="13" s="1"/>
  <c r="G9286" i="13"/>
  <c r="H9286" i="13" s="1"/>
  <c r="G9287" i="13"/>
  <c r="H9287" i="13" s="1"/>
  <c r="G9288" i="13"/>
  <c r="H9288" i="13" s="1"/>
  <c r="G9289" i="13"/>
  <c r="H9289" i="13" s="1"/>
  <c r="G9290" i="13"/>
  <c r="H9290" i="13" s="1"/>
  <c r="G9291" i="13"/>
  <c r="H9291" i="13" s="1"/>
  <c r="G9292" i="13"/>
  <c r="H9292" i="13" s="1"/>
  <c r="G9293" i="13"/>
  <c r="H9293" i="13" s="1"/>
  <c r="G9294" i="13"/>
  <c r="H9294" i="13" s="1"/>
  <c r="G9295" i="13"/>
  <c r="H9295" i="13" s="1"/>
  <c r="G9296" i="13"/>
  <c r="H9296" i="13" s="1"/>
  <c r="G9297" i="13"/>
  <c r="H9297" i="13" s="1"/>
  <c r="G9298" i="13"/>
  <c r="H9298" i="13" s="1"/>
  <c r="G9299" i="13"/>
  <c r="H9299" i="13" s="1"/>
  <c r="G9300" i="13"/>
  <c r="H9300" i="13" s="1"/>
  <c r="G9301" i="13"/>
  <c r="H9301" i="13" s="1"/>
  <c r="G9302" i="13"/>
  <c r="H9302" i="13" s="1"/>
  <c r="G9303" i="13"/>
  <c r="H9303" i="13" s="1"/>
  <c r="G9304" i="13"/>
  <c r="H9304" i="13" s="1"/>
  <c r="G9305" i="13"/>
  <c r="H9305" i="13" s="1"/>
  <c r="G9306" i="13"/>
  <c r="H9306" i="13" s="1"/>
  <c r="G9307" i="13"/>
  <c r="H9307" i="13" s="1"/>
  <c r="G9308" i="13"/>
  <c r="H9308" i="13" s="1"/>
  <c r="G9309" i="13"/>
  <c r="H9309" i="13" s="1"/>
  <c r="G9310" i="13"/>
  <c r="H9310" i="13" s="1"/>
  <c r="G9311" i="13"/>
  <c r="H9311" i="13" s="1"/>
  <c r="G9312" i="13"/>
  <c r="H9312" i="13" s="1"/>
  <c r="G9313" i="13"/>
  <c r="H9313" i="13" s="1"/>
  <c r="G9314" i="13"/>
  <c r="H9314" i="13" s="1"/>
  <c r="G9315" i="13"/>
  <c r="H9315" i="13" s="1"/>
  <c r="G9316" i="13"/>
  <c r="H9316" i="13" s="1"/>
  <c r="G9317" i="13"/>
  <c r="H9317" i="13" s="1"/>
  <c r="G9318" i="13"/>
  <c r="H9318" i="13" s="1"/>
  <c r="G9319" i="13"/>
  <c r="H9319" i="13" s="1"/>
  <c r="G9320" i="13"/>
  <c r="H9320" i="13" s="1"/>
  <c r="G9321" i="13"/>
  <c r="H9321" i="13" s="1"/>
  <c r="G9322" i="13"/>
  <c r="H9322" i="13" s="1"/>
  <c r="G9323" i="13"/>
  <c r="H9323" i="13" s="1"/>
  <c r="G9324" i="13"/>
  <c r="H9324" i="13" s="1"/>
  <c r="G9325" i="13"/>
  <c r="H9325" i="13" s="1"/>
  <c r="G9326" i="13"/>
  <c r="H9326" i="13" s="1"/>
  <c r="G9327" i="13"/>
  <c r="H9327" i="13" s="1"/>
  <c r="G9328" i="13"/>
  <c r="H9328" i="13" s="1"/>
  <c r="G9329" i="13"/>
  <c r="H9329" i="13" s="1"/>
  <c r="G9330" i="13"/>
  <c r="H9330" i="13" s="1"/>
  <c r="G9331" i="13"/>
  <c r="H9331" i="13" s="1"/>
  <c r="G9332" i="13"/>
  <c r="H9332" i="13" s="1"/>
  <c r="G9333" i="13"/>
  <c r="H9333" i="13" s="1"/>
  <c r="G9334" i="13"/>
  <c r="H9334" i="13" s="1"/>
  <c r="G9335" i="13"/>
  <c r="H9335" i="13" s="1"/>
  <c r="G9336" i="13"/>
  <c r="H9336" i="13" s="1"/>
  <c r="G9337" i="13"/>
  <c r="H9337" i="13" s="1"/>
  <c r="G9338" i="13"/>
  <c r="H9338" i="13" s="1"/>
  <c r="G9339" i="13"/>
  <c r="H9339" i="13" s="1"/>
  <c r="G9340" i="13"/>
  <c r="H9340" i="13" s="1"/>
  <c r="G9341" i="13"/>
  <c r="H9341" i="13" s="1"/>
  <c r="G9342" i="13"/>
  <c r="H9342" i="13" s="1"/>
  <c r="G9343" i="13"/>
  <c r="H9343" i="13" s="1"/>
  <c r="G9344" i="13"/>
  <c r="H9344" i="13" s="1"/>
  <c r="G9345" i="13"/>
  <c r="H9345" i="13" s="1"/>
  <c r="G9346" i="13"/>
  <c r="H9346" i="13" s="1"/>
  <c r="G9347" i="13"/>
  <c r="H9347" i="13" s="1"/>
  <c r="G9348" i="13"/>
  <c r="H9348" i="13" s="1"/>
  <c r="G9349" i="13"/>
  <c r="H9349" i="13" s="1"/>
  <c r="G9350" i="13"/>
  <c r="H9350" i="13" s="1"/>
  <c r="G9351" i="13"/>
  <c r="H9351" i="13" s="1"/>
  <c r="G9352" i="13"/>
  <c r="H9352" i="13" s="1"/>
  <c r="G9353" i="13"/>
  <c r="H9353" i="13" s="1"/>
  <c r="G9354" i="13"/>
  <c r="H9354" i="13" s="1"/>
  <c r="G9355" i="13"/>
  <c r="H9355" i="13" s="1"/>
  <c r="G9356" i="13"/>
  <c r="H9356" i="13" s="1"/>
  <c r="G9357" i="13"/>
  <c r="H9357" i="13" s="1"/>
  <c r="G9358" i="13"/>
  <c r="H9358" i="13" s="1"/>
  <c r="G9359" i="13"/>
  <c r="H9359" i="13" s="1"/>
  <c r="G9360" i="13"/>
  <c r="H9360" i="13" s="1"/>
  <c r="G9361" i="13"/>
  <c r="H9361" i="13" s="1"/>
  <c r="G9362" i="13"/>
  <c r="H9362" i="13" s="1"/>
  <c r="G9363" i="13"/>
  <c r="H9363" i="13" s="1"/>
  <c r="G9364" i="13"/>
  <c r="H9364" i="13" s="1"/>
  <c r="G9365" i="13"/>
  <c r="H9365" i="13" s="1"/>
  <c r="G9366" i="13"/>
  <c r="H9366" i="13" s="1"/>
  <c r="G9367" i="13"/>
  <c r="H9367" i="13" s="1"/>
  <c r="G9368" i="13"/>
  <c r="H9368" i="13" s="1"/>
  <c r="G9369" i="13"/>
  <c r="H9369" i="13" s="1"/>
  <c r="G9370" i="13"/>
  <c r="H9370" i="13" s="1"/>
  <c r="G9371" i="13"/>
  <c r="H9371" i="13" s="1"/>
  <c r="G9372" i="13"/>
  <c r="H9372" i="13" s="1"/>
  <c r="G9373" i="13"/>
  <c r="H9373" i="13" s="1"/>
  <c r="G9374" i="13"/>
  <c r="H9374" i="13" s="1"/>
  <c r="G9375" i="13"/>
  <c r="H9375" i="13" s="1"/>
  <c r="G9376" i="13"/>
  <c r="H9376" i="13" s="1"/>
  <c r="G9377" i="13"/>
  <c r="H9377" i="13" s="1"/>
  <c r="G9378" i="13"/>
  <c r="H9378" i="13" s="1"/>
  <c r="G9379" i="13"/>
  <c r="H9379" i="13" s="1"/>
  <c r="G9380" i="13"/>
  <c r="H9380" i="13" s="1"/>
  <c r="G9381" i="13"/>
  <c r="H9381" i="13" s="1"/>
  <c r="G9382" i="13"/>
  <c r="H9382" i="13" s="1"/>
  <c r="G9383" i="13"/>
  <c r="H9383" i="13" s="1"/>
  <c r="G9384" i="13"/>
  <c r="H9384" i="13" s="1"/>
  <c r="G9385" i="13"/>
  <c r="H9385" i="13" s="1"/>
  <c r="G9386" i="13"/>
  <c r="H9386" i="13" s="1"/>
  <c r="G9387" i="13"/>
  <c r="H9387" i="13" s="1"/>
  <c r="G9388" i="13"/>
  <c r="H9388" i="13" s="1"/>
  <c r="G9389" i="13"/>
  <c r="H9389" i="13" s="1"/>
  <c r="G9390" i="13"/>
  <c r="H9390" i="13" s="1"/>
  <c r="G9391" i="13"/>
  <c r="H9391" i="13" s="1"/>
  <c r="G9392" i="13"/>
  <c r="H9392" i="13" s="1"/>
  <c r="G9393" i="13"/>
  <c r="H9393" i="13" s="1"/>
  <c r="G9394" i="13"/>
  <c r="H9394" i="13" s="1"/>
  <c r="G9395" i="13"/>
  <c r="H9395" i="13" s="1"/>
  <c r="G9396" i="13"/>
  <c r="H9396" i="13" s="1"/>
  <c r="G9397" i="13"/>
  <c r="H9397" i="13" s="1"/>
  <c r="G9398" i="13"/>
  <c r="H9398" i="13" s="1"/>
  <c r="G9399" i="13"/>
  <c r="H9399" i="13" s="1"/>
  <c r="G9400" i="13"/>
  <c r="H9400" i="13" s="1"/>
  <c r="G9401" i="13"/>
  <c r="H9401" i="13" s="1"/>
  <c r="G9402" i="13"/>
  <c r="H9402" i="13" s="1"/>
  <c r="G9403" i="13"/>
  <c r="H9403" i="13" s="1"/>
  <c r="G9404" i="13"/>
  <c r="H9404" i="13" s="1"/>
  <c r="G9405" i="13"/>
  <c r="H9405" i="13" s="1"/>
  <c r="G9406" i="13"/>
  <c r="H9406" i="13" s="1"/>
  <c r="G9407" i="13"/>
  <c r="H9407" i="13" s="1"/>
  <c r="G9408" i="13"/>
  <c r="H9408" i="13" s="1"/>
  <c r="G9409" i="13"/>
  <c r="H9409" i="13" s="1"/>
  <c r="G9410" i="13"/>
  <c r="H9410" i="13" s="1"/>
  <c r="G9411" i="13"/>
  <c r="H9411" i="13" s="1"/>
  <c r="G9412" i="13"/>
  <c r="H9412" i="13" s="1"/>
  <c r="G9413" i="13"/>
  <c r="H9413" i="13" s="1"/>
  <c r="G9414" i="13"/>
  <c r="H9414" i="13" s="1"/>
  <c r="G9415" i="13"/>
  <c r="H9415" i="13" s="1"/>
  <c r="G9416" i="13"/>
  <c r="H9416" i="13" s="1"/>
  <c r="G9417" i="13"/>
  <c r="H9417" i="13" s="1"/>
  <c r="G9418" i="13"/>
  <c r="H9418" i="13" s="1"/>
  <c r="G9419" i="13"/>
  <c r="H9419" i="13" s="1"/>
  <c r="G9420" i="13"/>
  <c r="H9420" i="13" s="1"/>
  <c r="G9421" i="13"/>
  <c r="H9421" i="13" s="1"/>
  <c r="G9422" i="13"/>
  <c r="H9422" i="13" s="1"/>
  <c r="G9423" i="13"/>
  <c r="H9423" i="13" s="1"/>
  <c r="G9424" i="13"/>
  <c r="H9424" i="13" s="1"/>
  <c r="G9425" i="13"/>
  <c r="H9425" i="13" s="1"/>
  <c r="G9426" i="13"/>
  <c r="H9426" i="13" s="1"/>
  <c r="G9427" i="13"/>
  <c r="H9427" i="13" s="1"/>
  <c r="G9428" i="13"/>
  <c r="H9428" i="13" s="1"/>
  <c r="G9429" i="13"/>
  <c r="H9429" i="13" s="1"/>
  <c r="G9430" i="13"/>
  <c r="H9430" i="13" s="1"/>
  <c r="G9431" i="13"/>
  <c r="H9431" i="13" s="1"/>
  <c r="G9432" i="13"/>
  <c r="H9432" i="13" s="1"/>
  <c r="G9433" i="13"/>
  <c r="H9433" i="13" s="1"/>
  <c r="G9434" i="13"/>
  <c r="H9434" i="13" s="1"/>
  <c r="G9435" i="13"/>
  <c r="H9435" i="13" s="1"/>
  <c r="G9436" i="13"/>
  <c r="H9436" i="13" s="1"/>
  <c r="G9437" i="13"/>
  <c r="H9437" i="13" s="1"/>
  <c r="G9438" i="13"/>
  <c r="H9438" i="13" s="1"/>
  <c r="G9439" i="13"/>
  <c r="H9439" i="13" s="1"/>
  <c r="G9440" i="13"/>
  <c r="H9440" i="13" s="1"/>
  <c r="G9441" i="13"/>
  <c r="H9441" i="13" s="1"/>
  <c r="G9442" i="13"/>
  <c r="H9442" i="13" s="1"/>
  <c r="G9443" i="13"/>
  <c r="H9443" i="13" s="1"/>
  <c r="G9444" i="13"/>
  <c r="H9444" i="13" s="1"/>
  <c r="G9445" i="13"/>
  <c r="H9445" i="13" s="1"/>
  <c r="G9446" i="13"/>
  <c r="H9446" i="13" s="1"/>
  <c r="G9447" i="13"/>
  <c r="H9447" i="13" s="1"/>
  <c r="G9448" i="13"/>
  <c r="H9448" i="13" s="1"/>
  <c r="G9449" i="13"/>
  <c r="H9449" i="13" s="1"/>
  <c r="G9450" i="13"/>
  <c r="H9450" i="13" s="1"/>
  <c r="G9451" i="13"/>
  <c r="H9451" i="13" s="1"/>
  <c r="G9452" i="13"/>
  <c r="H9452" i="13" s="1"/>
  <c r="G9453" i="13"/>
  <c r="H9453" i="13" s="1"/>
  <c r="G9454" i="13"/>
  <c r="H9454" i="13" s="1"/>
  <c r="G9455" i="13"/>
  <c r="H9455" i="13" s="1"/>
  <c r="G9456" i="13"/>
  <c r="H9456" i="13" s="1"/>
  <c r="G9457" i="13"/>
  <c r="H9457" i="13" s="1"/>
  <c r="G9458" i="13"/>
  <c r="H9458" i="13" s="1"/>
  <c r="G9459" i="13"/>
  <c r="H9459" i="13" s="1"/>
  <c r="G9460" i="13"/>
  <c r="H9460" i="13" s="1"/>
  <c r="G9461" i="13"/>
  <c r="H9461" i="13" s="1"/>
  <c r="G9462" i="13"/>
  <c r="H9462" i="13" s="1"/>
  <c r="G9463" i="13"/>
  <c r="H9463" i="13" s="1"/>
  <c r="G9464" i="13"/>
  <c r="H9464" i="13" s="1"/>
  <c r="G9465" i="13"/>
  <c r="H9465" i="13" s="1"/>
  <c r="G9466" i="13"/>
  <c r="H9466" i="13" s="1"/>
  <c r="G9467" i="13"/>
  <c r="H9467" i="13" s="1"/>
  <c r="G9468" i="13"/>
  <c r="H9468" i="13" s="1"/>
  <c r="G9469" i="13"/>
  <c r="H9469" i="13" s="1"/>
  <c r="G9470" i="13"/>
  <c r="H9470" i="13" s="1"/>
  <c r="G9471" i="13"/>
  <c r="H9471" i="13" s="1"/>
  <c r="G9472" i="13"/>
  <c r="H9472" i="13" s="1"/>
  <c r="G9473" i="13"/>
  <c r="H9473" i="13" s="1"/>
  <c r="G9474" i="13"/>
  <c r="H9474" i="13" s="1"/>
  <c r="G9475" i="13"/>
  <c r="H9475" i="13" s="1"/>
  <c r="G9476" i="13"/>
  <c r="H9476" i="13" s="1"/>
  <c r="G9477" i="13"/>
  <c r="H9477" i="13" s="1"/>
  <c r="G9478" i="13"/>
  <c r="H9478" i="13" s="1"/>
  <c r="G9479" i="13"/>
  <c r="H9479" i="13" s="1"/>
  <c r="G9480" i="13"/>
  <c r="H9480" i="13" s="1"/>
  <c r="G9481" i="13"/>
  <c r="H9481" i="13" s="1"/>
  <c r="G9482" i="13"/>
  <c r="H9482" i="13" s="1"/>
  <c r="G9483" i="13"/>
  <c r="H9483" i="13" s="1"/>
  <c r="G9484" i="13"/>
  <c r="H9484" i="13" s="1"/>
  <c r="G9485" i="13"/>
  <c r="H9485" i="13" s="1"/>
  <c r="G9486" i="13"/>
  <c r="H9486" i="13" s="1"/>
  <c r="G9487" i="13"/>
  <c r="H9487" i="13" s="1"/>
  <c r="G9488" i="13"/>
  <c r="H9488" i="13" s="1"/>
  <c r="G9489" i="13"/>
  <c r="H9489" i="13" s="1"/>
  <c r="G9490" i="13"/>
  <c r="H9490" i="13" s="1"/>
  <c r="G9491" i="13"/>
  <c r="H9491" i="13" s="1"/>
  <c r="G9492" i="13"/>
  <c r="H9492" i="13" s="1"/>
  <c r="G9493" i="13"/>
  <c r="H9493" i="13" s="1"/>
  <c r="G9494" i="13"/>
  <c r="H9494" i="13" s="1"/>
  <c r="G9495" i="13"/>
  <c r="H9495" i="13" s="1"/>
  <c r="G9496" i="13"/>
  <c r="H9496" i="13" s="1"/>
  <c r="G9497" i="13"/>
  <c r="H9497" i="13" s="1"/>
  <c r="G9498" i="13"/>
  <c r="H9498" i="13" s="1"/>
  <c r="G9499" i="13"/>
  <c r="H9499" i="13" s="1"/>
  <c r="G9500" i="13"/>
  <c r="H9500" i="13" s="1"/>
  <c r="G9501" i="13"/>
  <c r="H9501" i="13" s="1"/>
  <c r="G9502" i="13"/>
  <c r="H9502" i="13" s="1"/>
  <c r="G9503" i="13"/>
  <c r="H9503" i="13" s="1"/>
  <c r="G9504" i="13"/>
  <c r="H9504" i="13" s="1"/>
  <c r="G9505" i="13"/>
  <c r="H9505" i="13" s="1"/>
  <c r="G9506" i="13"/>
  <c r="H9506" i="13" s="1"/>
  <c r="G9507" i="13"/>
  <c r="H9507" i="13" s="1"/>
  <c r="G9508" i="13"/>
  <c r="H9508" i="13" s="1"/>
  <c r="G9509" i="13"/>
  <c r="H9509" i="13" s="1"/>
  <c r="G9510" i="13"/>
  <c r="H9510" i="13" s="1"/>
  <c r="G9511" i="13"/>
  <c r="H9511" i="13" s="1"/>
  <c r="G9512" i="13"/>
  <c r="H9512" i="13" s="1"/>
  <c r="G9513" i="13"/>
  <c r="H9513" i="13" s="1"/>
  <c r="G9514" i="13"/>
  <c r="H9514" i="13" s="1"/>
  <c r="G9515" i="13"/>
  <c r="H9515" i="13" s="1"/>
  <c r="G9516" i="13"/>
  <c r="H9516" i="13" s="1"/>
  <c r="G9517" i="13"/>
  <c r="H9517" i="13" s="1"/>
  <c r="G9518" i="13"/>
  <c r="H9518" i="13" s="1"/>
  <c r="G9519" i="13"/>
  <c r="H9519" i="13" s="1"/>
  <c r="G9520" i="13"/>
  <c r="H9520" i="13" s="1"/>
  <c r="G9521" i="13"/>
  <c r="H9521" i="13" s="1"/>
  <c r="G9522" i="13"/>
  <c r="H9522" i="13" s="1"/>
  <c r="G9523" i="13"/>
  <c r="H9523" i="13" s="1"/>
  <c r="G9524" i="13"/>
  <c r="H9524" i="13" s="1"/>
  <c r="G9525" i="13"/>
  <c r="H9525" i="13" s="1"/>
  <c r="G9526" i="13"/>
  <c r="H9526" i="13" s="1"/>
  <c r="G9527" i="13"/>
  <c r="H9527" i="13" s="1"/>
  <c r="G9528" i="13"/>
  <c r="H9528" i="13" s="1"/>
  <c r="G9529" i="13"/>
  <c r="H9529" i="13" s="1"/>
  <c r="G9530" i="13"/>
  <c r="H9530" i="13" s="1"/>
  <c r="G9531" i="13"/>
  <c r="H9531" i="13" s="1"/>
  <c r="G9532" i="13"/>
  <c r="H9532" i="13" s="1"/>
  <c r="G9533" i="13"/>
  <c r="H9533" i="13" s="1"/>
  <c r="G9534" i="13"/>
  <c r="H9534" i="13" s="1"/>
  <c r="G9535" i="13"/>
  <c r="H9535" i="13" s="1"/>
  <c r="G9536" i="13"/>
  <c r="H9536" i="13" s="1"/>
  <c r="G9537" i="13"/>
  <c r="H9537" i="13" s="1"/>
  <c r="G9538" i="13"/>
  <c r="H9538" i="13" s="1"/>
  <c r="G9539" i="13"/>
  <c r="H9539" i="13" s="1"/>
  <c r="G9540" i="13"/>
  <c r="H9540" i="13" s="1"/>
  <c r="G9541" i="13"/>
  <c r="H9541" i="13" s="1"/>
  <c r="G9542" i="13"/>
  <c r="H9542" i="13" s="1"/>
  <c r="G9543" i="13"/>
  <c r="H9543" i="13" s="1"/>
  <c r="G9544" i="13"/>
  <c r="H9544" i="13" s="1"/>
  <c r="G9545" i="13"/>
  <c r="H9545" i="13" s="1"/>
  <c r="G9546" i="13"/>
  <c r="H9546" i="13" s="1"/>
  <c r="G9547" i="13"/>
  <c r="H9547" i="13" s="1"/>
  <c r="G9548" i="13"/>
  <c r="H9548" i="13" s="1"/>
  <c r="G9549" i="13"/>
  <c r="H9549" i="13" s="1"/>
  <c r="G9550" i="13"/>
  <c r="H9550" i="13" s="1"/>
  <c r="G9551" i="13"/>
  <c r="H9551" i="13" s="1"/>
  <c r="G9552" i="13"/>
  <c r="H9552" i="13" s="1"/>
  <c r="G9553" i="13"/>
  <c r="H9553" i="13" s="1"/>
  <c r="G9554" i="13"/>
  <c r="H9554" i="13" s="1"/>
  <c r="G9555" i="13"/>
  <c r="H9555" i="13" s="1"/>
  <c r="G9556" i="13"/>
  <c r="H9556" i="13" s="1"/>
  <c r="G9557" i="13"/>
  <c r="H9557" i="13" s="1"/>
  <c r="G9558" i="13"/>
  <c r="H9558" i="13" s="1"/>
  <c r="G9559" i="13"/>
  <c r="H9559" i="13" s="1"/>
  <c r="G9560" i="13"/>
  <c r="H9560" i="13" s="1"/>
  <c r="G9561" i="13"/>
  <c r="H9561" i="13" s="1"/>
  <c r="G9562" i="13"/>
  <c r="H9562" i="13" s="1"/>
  <c r="G9563" i="13"/>
  <c r="H9563" i="13" s="1"/>
  <c r="G9564" i="13"/>
  <c r="H9564" i="13" s="1"/>
  <c r="G9565" i="13"/>
  <c r="H9565" i="13" s="1"/>
  <c r="G9566" i="13"/>
  <c r="H9566" i="13" s="1"/>
  <c r="G9567" i="13"/>
  <c r="H9567" i="13" s="1"/>
  <c r="G9568" i="13"/>
  <c r="H9568" i="13" s="1"/>
  <c r="G9569" i="13"/>
  <c r="H9569" i="13" s="1"/>
  <c r="G9570" i="13"/>
  <c r="H9570" i="13" s="1"/>
  <c r="G9571" i="13"/>
  <c r="H9571" i="13" s="1"/>
  <c r="G9572" i="13"/>
  <c r="H9572" i="13" s="1"/>
  <c r="G9573" i="13"/>
  <c r="H9573" i="13" s="1"/>
  <c r="G9574" i="13"/>
  <c r="H9574" i="13" s="1"/>
  <c r="G9575" i="13"/>
  <c r="H9575" i="13" s="1"/>
  <c r="G9576" i="13"/>
  <c r="H9576" i="13" s="1"/>
  <c r="G9577" i="13"/>
  <c r="H9577" i="13" s="1"/>
  <c r="G9578" i="13"/>
  <c r="H9578" i="13" s="1"/>
  <c r="G9579" i="13"/>
  <c r="H9579" i="13" s="1"/>
  <c r="G9580" i="13"/>
  <c r="H9580" i="13" s="1"/>
  <c r="G9581" i="13"/>
  <c r="H9581" i="13" s="1"/>
  <c r="G9582" i="13"/>
  <c r="H9582" i="13" s="1"/>
  <c r="G9583" i="13"/>
  <c r="H9583" i="13" s="1"/>
  <c r="G9584" i="13"/>
  <c r="H9584" i="13" s="1"/>
  <c r="G9585" i="13"/>
  <c r="H9585" i="13" s="1"/>
  <c r="G9586" i="13"/>
  <c r="H9586" i="13" s="1"/>
  <c r="G9587" i="13"/>
  <c r="H9587" i="13" s="1"/>
  <c r="G9588" i="13"/>
  <c r="H9588" i="13" s="1"/>
  <c r="G9589" i="13"/>
  <c r="H9589" i="13" s="1"/>
  <c r="G9590" i="13"/>
  <c r="H9590" i="13" s="1"/>
  <c r="G9591" i="13"/>
  <c r="H9591" i="13" s="1"/>
  <c r="G9592" i="13"/>
  <c r="H9592" i="13" s="1"/>
  <c r="G9593" i="13"/>
  <c r="H9593" i="13" s="1"/>
  <c r="G9594" i="13"/>
  <c r="H9594" i="13" s="1"/>
  <c r="G9595" i="13"/>
  <c r="H9595" i="13" s="1"/>
  <c r="G9596" i="13"/>
  <c r="H9596" i="13" s="1"/>
  <c r="G9597" i="13"/>
  <c r="H9597" i="13" s="1"/>
  <c r="G9598" i="13"/>
  <c r="H9598" i="13" s="1"/>
  <c r="G9599" i="13"/>
  <c r="H9599" i="13" s="1"/>
  <c r="G9600" i="13"/>
  <c r="H9600" i="13" s="1"/>
  <c r="G9601" i="13"/>
  <c r="H9601" i="13" s="1"/>
  <c r="G9602" i="13"/>
  <c r="H9602" i="13" s="1"/>
  <c r="G9603" i="13"/>
  <c r="H9603" i="13" s="1"/>
  <c r="G9604" i="13"/>
  <c r="H9604" i="13" s="1"/>
  <c r="G9605" i="13"/>
  <c r="H9605" i="13" s="1"/>
  <c r="G9606" i="13"/>
  <c r="H9606" i="13" s="1"/>
  <c r="G9607" i="13"/>
  <c r="H9607" i="13" s="1"/>
  <c r="G9608" i="13"/>
  <c r="H9608" i="13" s="1"/>
  <c r="G9609" i="13"/>
  <c r="H9609" i="13" s="1"/>
  <c r="G9610" i="13"/>
  <c r="H9610" i="13" s="1"/>
  <c r="G9611" i="13"/>
  <c r="H9611" i="13" s="1"/>
  <c r="G9612" i="13"/>
  <c r="H9612" i="13" s="1"/>
  <c r="G9613" i="13"/>
  <c r="H9613" i="13" s="1"/>
  <c r="G9614" i="13"/>
  <c r="H9614" i="13" s="1"/>
  <c r="G9615" i="13"/>
  <c r="H9615" i="13" s="1"/>
  <c r="G9616" i="13"/>
  <c r="H9616" i="13" s="1"/>
  <c r="G9617" i="13"/>
  <c r="H9617" i="13" s="1"/>
  <c r="G9618" i="13"/>
  <c r="H9618" i="13" s="1"/>
  <c r="G9619" i="13"/>
  <c r="H9619" i="13" s="1"/>
  <c r="G9620" i="13"/>
  <c r="H9620" i="13" s="1"/>
  <c r="G9621" i="13"/>
  <c r="H9621" i="13" s="1"/>
  <c r="G9622" i="13"/>
  <c r="H9622" i="13" s="1"/>
  <c r="G9623" i="13"/>
  <c r="H9623" i="13" s="1"/>
  <c r="G9624" i="13"/>
  <c r="H9624" i="13" s="1"/>
  <c r="G9625" i="13"/>
  <c r="H9625" i="13" s="1"/>
  <c r="G9626" i="13"/>
  <c r="H9626" i="13" s="1"/>
  <c r="G9627" i="13"/>
  <c r="H9627" i="13" s="1"/>
  <c r="G9628" i="13"/>
  <c r="H9628" i="13" s="1"/>
  <c r="G9629" i="13"/>
  <c r="H9629" i="13" s="1"/>
  <c r="G9630" i="13"/>
  <c r="H9630" i="13" s="1"/>
  <c r="G9631" i="13"/>
  <c r="H9631" i="13" s="1"/>
  <c r="G9632" i="13"/>
  <c r="H9632" i="13" s="1"/>
  <c r="G9633" i="13"/>
  <c r="H9633" i="13" s="1"/>
  <c r="G9634" i="13"/>
  <c r="H9634" i="13" s="1"/>
  <c r="G9635" i="13"/>
  <c r="H9635" i="13" s="1"/>
  <c r="G9636" i="13"/>
  <c r="H9636" i="13" s="1"/>
  <c r="G9637" i="13"/>
  <c r="H9637" i="13" s="1"/>
  <c r="G9638" i="13"/>
  <c r="H9638" i="13" s="1"/>
  <c r="G9639" i="13"/>
  <c r="H9639" i="13" s="1"/>
  <c r="G9640" i="13"/>
  <c r="H9640" i="13" s="1"/>
  <c r="G9641" i="13"/>
  <c r="H9641" i="13" s="1"/>
  <c r="G9642" i="13"/>
  <c r="H9642" i="13" s="1"/>
  <c r="G9643" i="13"/>
  <c r="H9643" i="13" s="1"/>
  <c r="G9644" i="13"/>
  <c r="H9644" i="13" s="1"/>
  <c r="G9645" i="13"/>
  <c r="H9645" i="13" s="1"/>
  <c r="G9646" i="13"/>
  <c r="H9646" i="13" s="1"/>
  <c r="G9647" i="13"/>
  <c r="H9647" i="13" s="1"/>
  <c r="G9648" i="13"/>
  <c r="H9648" i="13" s="1"/>
  <c r="G9649" i="13"/>
  <c r="H9649" i="13" s="1"/>
  <c r="G9650" i="13"/>
  <c r="H9650" i="13" s="1"/>
  <c r="G9651" i="13"/>
  <c r="H9651" i="13" s="1"/>
  <c r="G9652" i="13"/>
  <c r="H9652" i="13" s="1"/>
  <c r="G9653" i="13"/>
  <c r="H9653" i="13" s="1"/>
  <c r="G9654" i="13"/>
  <c r="H9654" i="13" s="1"/>
  <c r="G9655" i="13"/>
  <c r="H9655" i="13" s="1"/>
  <c r="G9656" i="13"/>
  <c r="H9656" i="13" s="1"/>
  <c r="G9657" i="13"/>
  <c r="H9657" i="13" s="1"/>
  <c r="G9658" i="13"/>
  <c r="H9658" i="13" s="1"/>
  <c r="G9659" i="13"/>
  <c r="H9659" i="13" s="1"/>
  <c r="G9660" i="13"/>
  <c r="H9660" i="13" s="1"/>
  <c r="G9661" i="13"/>
  <c r="H9661" i="13" s="1"/>
  <c r="G9662" i="13"/>
  <c r="H9662" i="13" s="1"/>
  <c r="G9663" i="13"/>
  <c r="H9663" i="13" s="1"/>
  <c r="G9664" i="13"/>
  <c r="H9664" i="13" s="1"/>
  <c r="G9665" i="13"/>
  <c r="H9665" i="13" s="1"/>
  <c r="G9666" i="13"/>
  <c r="H9666" i="13" s="1"/>
  <c r="G9667" i="13"/>
  <c r="H9667" i="13" s="1"/>
  <c r="G9668" i="13"/>
  <c r="H9668" i="13" s="1"/>
  <c r="G9669" i="13"/>
  <c r="H9669" i="13" s="1"/>
  <c r="G9670" i="13"/>
  <c r="H9670" i="13" s="1"/>
  <c r="G9671" i="13"/>
  <c r="H9671" i="13" s="1"/>
  <c r="G9672" i="13"/>
  <c r="H9672" i="13" s="1"/>
  <c r="G9673" i="13"/>
  <c r="H9673" i="13" s="1"/>
  <c r="G9674" i="13"/>
  <c r="H9674" i="13" s="1"/>
  <c r="G9675" i="13"/>
  <c r="H9675" i="13" s="1"/>
  <c r="G9676" i="13"/>
  <c r="H9676" i="13" s="1"/>
  <c r="G9677" i="13"/>
  <c r="H9677" i="13" s="1"/>
  <c r="G9678" i="13"/>
  <c r="H9678" i="13" s="1"/>
  <c r="G9679" i="13"/>
  <c r="H9679" i="13" s="1"/>
  <c r="G9680" i="13"/>
  <c r="H9680" i="13" s="1"/>
  <c r="G9681" i="13"/>
  <c r="H9681" i="13" s="1"/>
  <c r="G9682" i="13"/>
  <c r="H9682" i="13" s="1"/>
  <c r="G9683" i="13"/>
  <c r="H9683" i="13" s="1"/>
  <c r="G9684" i="13"/>
  <c r="H9684" i="13" s="1"/>
  <c r="G9685" i="13"/>
  <c r="H9685" i="13" s="1"/>
  <c r="G9686" i="13"/>
  <c r="H9686" i="13" s="1"/>
  <c r="G9687" i="13"/>
  <c r="H9687" i="13" s="1"/>
  <c r="G9688" i="13"/>
  <c r="H9688" i="13" s="1"/>
  <c r="G9689" i="13"/>
  <c r="H9689" i="13" s="1"/>
  <c r="G9690" i="13"/>
  <c r="H9690" i="13" s="1"/>
  <c r="G9691" i="13"/>
  <c r="H9691" i="13" s="1"/>
  <c r="G9692" i="13"/>
  <c r="H9692" i="13" s="1"/>
  <c r="G9693" i="13"/>
  <c r="H9693" i="13" s="1"/>
  <c r="G9694" i="13"/>
  <c r="H9694" i="13" s="1"/>
  <c r="G9695" i="13"/>
  <c r="H9695" i="13" s="1"/>
  <c r="G9696" i="13"/>
  <c r="H9696" i="13" s="1"/>
  <c r="G9697" i="13"/>
  <c r="H9697" i="13" s="1"/>
  <c r="G9698" i="13"/>
  <c r="H9698" i="13" s="1"/>
  <c r="G9699" i="13"/>
  <c r="H9699" i="13" s="1"/>
  <c r="G9700" i="13"/>
  <c r="H9700" i="13" s="1"/>
  <c r="G9701" i="13"/>
  <c r="H9701" i="13" s="1"/>
  <c r="G9702" i="13"/>
  <c r="H9702" i="13" s="1"/>
  <c r="G9703" i="13"/>
  <c r="H9703" i="13" s="1"/>
  <c r="G9704" i="13"/>
  <c r="H9704" i="13" s="1"/>
  <c r="G9705" i="13"/>
  <c r="H9705" i="13" s="1"/>
  <c r="G9706" i="13"/>
  <c r="H9706" i="13" s="1"/>
  <c r="G9707" i="13"/>
  <c r="H9707" i="13" s="1"/>
  <c r="G9708" i="13"/>
  <c r="H9708" i="13" s="1"/>
  <c r="G9709" i="13"/>
  <c r="H9709" i="13" s="1"/>
  <c r="G9710" i="13"/>
  <c r="H9710" i="13" s="1"/>
  <c r="G9711" i="13"/>
  <c r="H9711" i="13" s="1"/>
  <c r="G9712" i="13"/>
  <c r="H9712" i="13" s="1"/>
  <c r="G9713" i="13"/>
  <c r="H9713" i="13" s="1"/>
  <c r="G9714" i="13"/>
  <c r="H9714" i="13" s="1"/>
  <c r="G9715" i="13"/>
  <c r="H9715" i="13" s="1"/>
  <c r="G9716" i="13"/>
  <c r="H9716" i="13" s="1"/>
  <c r="G9717" i="13"/>
  <c r="H9717" i="13" s="1"/>
  <c r="G9718" i="13"/>
  <c r="H9718" i="13" s="1"/>
  <c r="G9719" i="13"/>
  <c r="H9719" i="13" s="1"/>
  <c r="G9720" i="13"/>
  <c r="H9720" i="13" s="1"/>
  <c r="G9721" i="13"/>
  <c r="H9721" i="13" s="1"/>
  <c r="G9722" i="13"/>
  <c r="H9722" i="13" s="1"/>
  <c r="G9723" i="13"/>
  <c r="H9723" i="13" s="1"/>
  <c r="G9724" i="13"/>
  <c r="H9724" i="13" s="1"/>
  <c r="G9725" i="13"/>
  <c r="H9725" i="13" s="1"/>
  <c r="G9726" i="13"/>
  <c r="H9726" i="13" s="1"/>
  <c r="G9727" i="13"/>
  <c r="H9727" i="13" s="1"/>
  <c r="G9728" i="13"/>
  <c r="H9728" i="13" s="1"/>
  <c r="G9729" i="13"/>
  <c r="H9729" i="13" s="1"/>
  <c r="G9730" i="13"/>
  <c r="H9730" i="13" s="1"/>
  <c r="G9731" i="13"/>
  <c r="H9731" i="13" s="1"/>
  <c r="G9732" i="13"/>
  <c r="H9732" i="13" s="1"/>
  <c r="G9733" i="13"/>
  <c r="H9733" i="13" s="1"/>
  <c r="G9734" i="13"/>
  <c r="H9734" i="13" s="1"/>
  <c r="G9735" i="13"/>
  <c r="H9735" i="13" s="1"/>
  <c r="G9736" i="13"/>
  <c r="H9736" i="13" s="1"/>
  <c r="G9737" i="13"/>
  <c r="H9737" i="13" s="1"/>
  <c r="G9738" i="13"/>
  <c r="H9738" i="13" s="1"/>
  <c r="G9739" i="13"/>
  <c r="H9739" i="13" s="1"/>
  <c r="G9740" i="13"/>
  <c r="H9740" i="13" s="1"/>
  <c r="G9741" i="13"/>
  <c r="H9741" i="13" s="1"/>
  <c r="G9742" i="13"/>
  <c r="H9742" i="13" s="1"/>
  <c r="G9743" i="13"/>
  <c r="H9743" i="13" s="1"/>
  <c r="G9744" i="13"/>
  <c r="H9744" i="13" s="1"/>
  <c r="G9745" i="13"/>
  <c r="H9745" i="13" s="1"/>
  <c r="G9746" i="13"/>
  <c r="H9746" i="13" s="1"/>
  <c r="G9747" i="13"/>
  <c r="H9747" i="13" s="1"/>
  <c r="G9748" i="13"/>
  <c r="H9748" i="13" s="1"/>
  <c r="G9749" i="13"/>
  <c r="H9749" i="13" s="1"/>
  <c r="G9750" i="13"/>
  <c r="H9750" i="13" s="1"/>
  <c r="G9751" i="13"/>
  <c r="H9751" i="13" s="1"/>
  <c r="G9752" i="13"/>
  <c r="H9752" i="13" s="1"/>
  <c r="G9753" i="13"/>
  <c r="H9753" i="13" s="1"/>
  <c r="G9754" i="13"/>
  <c r="H9754" i="13" s="1"/>
  <c r="G9755" i="13"/>
  <c r="H9755" i="13" s="1"/>
  <c r="G9756" i="13"/>
  <c r="H9756" i="13" s="1"/>
  <c r="G9757" i="13"/>
  <c r="H9757" i="13" s="1"/>
  <c r="G9758" i="13"/>
  <c r="H9758" i="13" s="1"/>
  <c r="G9759" i="13"/>
  <c r="H9759" i="13" s="1"/>
  <c r="G9760" i="13"/>
  <c r="H9760" i="13" s="1"/>
  <c r="G9761" i="13"/>
  <c r="H9761" i="13" s="1"/>
  <c r="G9762" i="13"/>
  <c r="H9762" i="13" s="1"/>
  <c r="G9763" i="13"/>
  <c r="H9763" i="13" s="1"/>
  <c r="G9764" i="13"/>
  <c r="H9764" i="13" s="1"/>
  <c r="G9765" i="13"/>
  <c r="H9765" i="13" s="1"/>
  <c r="G9766" i="13"/>
  <c r="H9766" i="13" s="1"/>
  <c r="G9767" i="13"/>
  <c r="H9767" i="13" s="1"/>
  <c r="G9768" i="13"/>
  <c r="H9768" i="13" s="1"/>
  <c r="G9769" i="13"/>
  <c r="H9769" i="13" s="1"/>
  <c r="G9770" i="13"/>
  <c r="H9770" i="13" s="1"/>
  <c r="G9771" i="13"/>
  <c r="H9771" i="13" s="1"/>
  <c r="G9772" i="13"/>
  <c r="H9772" i="13" s="1"/>
  <c r="G9773" i="13"/>
  <c r="H9773" i="13" s="1"/>
  <c r="G9774" i="13"/>
  <c r="H9774" i="13" s="1"/>
  <c r="G9775" i="13"/>
  <c r="H9775" i="13" s="1"/>
  <c r="G9776" i="13"/>
  <c r="H9776" i="13" s="1"/>
  <c r="G9777" i="13"/>
  <c r="H9777" i="13" s="1"/>
  <c r="G9778" i="13"/>
  <c r="H9778" i="13" s="1"/>
  <c r="G9779" i="13"/>
  <c r="H9779" i="13" s="1"/>
  <c r="G9780" i="13"/>
  <c r="H9780" i="13" s="1"/>
  <c r="G9781" i="13"/>
  <c r="H9781" i="13" s="1"/>
  <c r="G9782" i="13"/>
  <c r="H9782" i="13" s="1"/>
  <c r="G9783" i="13"/>
  <c r="H9783" i="13" s="1"/>
  <c r="G9784" i="13"/>
  <c r="H9784" i="13" s="1"/>
  <c r="G9785" i="13"/>
  <c r="H9785" i="13" s="1"/>
  <c r="G9786" i="13"/>
  <c r="H9786" i="13" s="1"/>
  <c r="G9787" i="13"/>
  <c r="H9787" i="13" s="1"/>
  <c r="G9788" i="13"/>
  <c r="H9788" i="13" s="1"/>
  <c r="G9789" i="13"/>
  <c r="H9789" i="13" s="1"/>
  <c r="G9790" i="13"/>
  <c r="H9790" i="13" s="1"/>
  <c r="G9791" i="13"/>
  <c r="H9791" i="13" s="1"/>
  <c r="G9792" i="13"/>
  <c r="H9792" i="13" s="1"/>
  <c r="G9793" i="13"/>
  <c r="H9793" i="13" s="1"/>
  <c r="G9794" i="13"/>
  <c r="H9794" i="13" s="1"/>
  <c r="G9795" i="13"/>
  <c r="H9795" i="13" s="1"/>
  <c r="G9796" i="13"/>
  <c r="H9796" i="13" s="1"/>
  <c r="G9797" i="13"/>
  <c r="H9797" i="13" s="1"/>
  <c r="G9798" i="13"/>
  <c r="H9798" i="13" s="1"/>
  <c r="G9799" i="13"/>
  <c r="H9799" i="13" s="1"/>
  <c r="G9800" i="13"/>
  <c r="H9800" i="13" s="1"/>
  <c r="G9801" i="13"/>
  <c r="H9801" i="13" s="1"/>
  <c r="G9802" i="13"/>
  <c r="H9802" i="13" s="1"/>
  <c r="G9803" i="13"/>
  <c r="H9803" i="13" s="1"/>
  <c r="G9804" i="13"/>
  <c r="H9804" i="13" s="1"/>
  <c r="G9805" i="13"/>
  <c r="H9805" i="13" s="1"/>
  <c r="G9806" i="13"/>
  <c r="H9806" i="13" s="1"/>
  <c r="G9807" i="13"/>
  <c r="H9807" i="13" s="1"/>
  <c r="G9808" i="13"/>
  <c r="H9808" i="13" s="1"/>
  <c r="G9809" i="13"/>
  <c r="H9809" i="13" s="1"/>
  <c r="G9810" i="13"/>
  <c r="H9810" i="13" s="1"/>
  <c r="G9811" i="13"/>
  <c r="H9811" i="13" s="1"/>
  <c r="G9812" i="13"/>
  <c r="H9812" i="13" s="1"/>
  <c r="G9813" i="13"/>
  <c r="H9813" i="13" s="1"/>
  <c r="G9814" i="13"/>
  <c r="H9814" i="13" s="1"/>
  <c r="G9815" i="13"/>
  <c r="H9815" i="13" s="1"/>
  <c r="G9816" i="13"/>
  <c r="H9816" i="13" s="1"/>
  <c r="G9817" i="13"/>
  <c r="H9817" i="13" s="1"/>
  <c r="G9818" i="13"/>
  <c r="H9818" i="13" s="1"/>
  <c r="G9819" i="13"/>
  <c r="H9819" i="13" s="1"/>
  <c r="G9820" i="13"/>
  <c r="H9820" i="13" s="1"/>
  <c r="G9821" i="13"/>
  <c r="H9821" i="13" s="1"/>
  <c r="G9822" i="13"/>
  <c r="H9822" i="13" s="1"/>
  <c r="G9823" i="13"/>
  <c r="H9823" i="13" s="1"/>
  <c r="G9824" i="13"/>
  <c r="H9824" i="13" s="1"/>
  <c r="G9825" i="13"/>
  <c r="H9825" i="13" s="1"/>
  <c r="G9826" i="13"/>
  <c r="H9826" i="13" s="1"/>
  <c r="G9827" i="13"/>
  <c r="H9827" i="13" s="1"/>
  <c r="G9828" i="13"/>
  <c r="H9828" i="13" s="1"/>
  <c r="G9829" i="13"/>
  <c r="H9829" i="13" s="1"/>
  <c r="G9830" i="13"/>
  <c r="H9830" i="13" s="1"/>
  <c r="G9831" i="13"/>
  <c r="H9831" i="13" s="1"/>
  <c r="G9832" i="13"/>
  <c r="H9832" i="13" s="1"/>
  <c r="G9833" i="13"/>
  <c r="H9833" i="13" s="1"/>
  <c r="G9834" i="13"/>
  <c r="H9834" i="13" s="1"/>
  <c r="G9835" i="13"/>
  <c r="H9835" i="13" s="1"/>
  <c r="G9836" i="13"/>
  <c r="H9836" i="13" s="1"/>
  <c r="G9837" i="13"/>
  <c r="H9837" i="13" s="1"/>
  <c r="G9838" i="13"/>
  <c r="H9838" i="13" s="1"/>
  <c r="G9839" i="13"/>
  <c r="H9839" i="13" s="1"/>
  <c r="G9840" i="13"/>
  <c r="H9840" i="13" s="1"/>
  <c r="G9841" i="13"/>
  <c r="H9841" i="13" s="1"/>
  <c r="G9842" i="13"/>
  <c r="H9842" i="13" s="1"/>
  <c r="G9843" i="13"/>
  <c r="H9843" i="13" s="1"/>
  <c r="G9844" i="13"/>
  <c r="H9844" i="13" s="1"/>
  <c r="G9845" i="13"/>
  <c r="H9845" i="13" s="1"/>
  <c r="G9846" i="13"/>
  <c r="H9846" i="13" s="1"/>
  <c r="G9847" i="13"/>
  <c r="H9847" i="13" s="1"/>
  <c r="G9848" i="13"/>
  <c r="H9848" i="13" s="1"/>
  <c r="G9849" i="13"/>
  <c r="H9849" i="13" s="1"/>
  <c r="G9850" i="13"/>
  <c r="H9850" i="13" s="1"/>
  <c r="G9851" i="13"/>
  <c r="H9851" i="13" s="1"/>
  <c r="G9852" i="13"/>
  <c r="H9852" i="13" s="1"/>
  <c r="G9853" i="13"/>
  <c r="H9853" i="13" s="1"/>
  <c r="G9854" i="13"/>
  <c r="H9854" i="13" s="1"/>
  <c r="G9855" i="13"/>
  <c r="H9855" i="13" s="1"/>
  <c r="G9856" i="13"/>
  <c r="H9856" i="13" s="1"/>
  <c r="G9857" i="13"/>
  <c r="H9857" i="13" s="1"/>
  <c r="G9858" i="13"/>
  <c r="H9858" i="13" s="1"/>
  <c r="G9859" i="13"/>
  <c r="H9859" i="13" s="1"/>
  <c r="G9860" i="13"/>
  <c r="H9860" i="13" s="1"/>
  <c r="G9861" i="13"/>
  <c r="H9861" i="13" s="1"/>
  <c r="G9862" i="13"/>
  <c r="H9862" i="13" s="1"/>
  <c r="G9863" i="13"/>
  <c r="H9863" i="13" s="1"/>
  <c r="G9864" i="13"/>
  <c r="H9864" i="13" s="1"/>
  <c r="G9865" i="13"/>
  <c r="H9865" i="13" s="1"/>
  <c r="G9866" i="13"/>
  <c r="H9866" i="13" s="1"/>
  <c r="G9867" i="13"/>
  <c r="H9867" i="13" s="1"/>
  <c r="G9868" i="13"/>
  <c r="H9868" i="13" s="1"/>
  <c r="G9869" i="13"/>
  <c r="H9869" i="13" s="1"/>
  <c r="G9870" i="13"/>
  <c r="H9870" i="13" s="1"/>
  <c r="G9871" i="13"/>
  <c r="H9871" i="13" s="1"/>
  <c r="G9872" i="13"/>
  <c r="H9872" i="13" s="1"/>
  <c r="G9873" i="13"/>
  <c r="H9873" i="13" s="1"/>
  <c r="G9874" i="13"/>
  <c r="H9874" i="13" s="1"/>
  <c r="G9875" i="13"/>
  <c r="H9875" i="13" s="1"/>
  <c r="G9876" i="13"/>
  <c r="H9876" i="13" s="1"/>
  <c r="G9877" i="13"/>
  <c r="H9877" i="13" s="1"/>
  <c r="G9878" i="13"/>
  <c r="H9878" i="13" s="1"/>
  <c r="G9879" i="13"/>
  <c r="H9879" i="13" s="1"/>
  <c r="G9880" i="13"/>
  <c r="H9880" i="13" s="1"/>
  <c r="G9881" i="13"/>
  <c r="H9881" i="13" s="1"/>
  <c r="G9882" i="13"/>
  <c r="H9882" i="13" s="1"/>
  <c r="G9883" i="13"/>
  <c r="H9883" i="13" s="1"/>
  <c r="G9884" i="13"/>
  <c r="H9884" i="13" s="1"/>
  <c r="G9885" i="13"/>
  <c r="H9885" i="13" s="1"/>
  <c r="G9886" i="13"/>
  <c r="H9886" i="13" s="1"/>
  <c r="G9887" i="13"/>
  <c r="H9887" i="13" s="1"/>
  <c r="G9888" i="13"/>
  <c r="H9888" i="13" s="1"/>
  <c r="G9889" i="13"/>
  <c r="H9889" i="13" s="1"/>
  <c r="G9890" i="13"/>
  <c r="H9890" i="13" s="1"/>
  <c r="G9891" i="13"/>
  <c r="H9891" i="13" s="1"/>
  <c r="G9892" i="13"/>
  <c r="H9892" i="13" s="1"/>
  <c r="G9893" i="13"/>
  <c r="H9893" i="13" s="1"/>
  <c r="G9894" i="13"/>
  <c r="H9894" i="13" s="1"/>
  <c r="G9895" i="13"/>
  <c r="H9895" i="13" s="1"/>
  <c r="G9896" i="13"/>
  <c r="H9896" i="13" s="1"/>
  <c r="G9897" i="13"/>
  <c r="H9897" i="13" s="1"/>
  <c r="G9898" i="13"/>
  <c r="H9898" i="13" s="1"/>
  <c r="G9899" i="13"/>
  <c r="H9899" i="13" s="1"/>
  <c r="G9900" i="13"/>
  <c r="H9900" i="13" s="1"/>
  <c r="G9901" i="13"/>
  <c r="H9901" i="13" s="1"/>
  <c r="G9902" i="13"/>
  <c r="H9902" i="13" s="1"/>
  <c r="G9903" i="13"/>
  <c r="H9903" i="13" s="1"/>
  <c r="G9904" i="13"/>
  <c r="H9904" i="13" s="1"/>
  <c r="G9905" i="13"/>
  <c r="H9905" i="13" s="1"/>
  <c r="G9906" i="13"/>
  <c r="H9906" i="13" s="1"/>
  <c r="G9907" i="13"/>
  <c r="H9907" i="13" s="1"/>
  <c r="G9908" i="13"/>
  <c r="H9908" i="13" s="1"/>
  <c r="G9909" i="13"/>
  <c r="H9909" i="13" s="1"/>
  <c r="G9910" i="13"/>
  <c r="H9910" i="13" s="1"/>
  <c r="G9911" i="13"/>
  <c r="H9911" i="13" s="1"/>
  <c r="G9912" i="13"/>
  <c r="H9912" i="13" s="1"/>
  <c r="G9913" i="13"/>
  <c r="H9913" i="13" s="1"/>
  <c r="G9914" i="13"/>
  <c r="H9914" i="13" s="1"/>
  <c r="G9915" i="13"/>
  <c r="H9915" i="13" s="1"/>
  <c r="G9916" i="13"/>
  <c r="H9916" i="13" s="1"/>
  <c r="G9917" i="13"/>
  <c r="H9917" i="13" s="1"/>
  <c r="G9918" i="13"/>
  <c r="H9918" i="13" s="1"/>
  <c r="G9919" i="13"/>
  <c r="H9919" i="13" s="1"/>
  <c r="G9920" i="13"/>
  <c r="H9920" i="13" s="1"/>
  <c r="G9921" i="13"/>
  <c r="H9921" i="13" s="1"/>
  <c r="G9922" i="13"/>
  <c r="H9922" i="13" s="1"/>
  <c r="G9923" i="13"/>
  <c r="H9923" i="13" s="1"/>
  <c r="G9924" i="13"/>
  <c r="H9924" i="13" s="1"/>
  <c r="G9925" i="13"/>
  <c r="H9925" i="13" s="1"/>
  <c r="G9926" i="13"/>
  <c r="H9926" i="13" s="1"/>
  <c r="G9927" i="13"/>
  <c r="H9927" i="13" s="1"/>
  <c r="G9928" i="13"/>
  <c r="H9928" i="13" s="1"/>
  <c r="G9929" i="13"/>
  <c r="H9929" i="13" s="1"/>
  <c r="G9930" i="13"/>
  <c r="H9930" i="13" s="1"/>
  <c r="G9931" i="13"/>
  <c r="H9931" i="13" s="1"/>
  <c r="G9932" i="13"/>
  <c r="H9932" i="13" s="1"/>
  <c r="G9933" i="13"/>
  <c r="H9933" i="13" s="1"/>
  <c r="G9934" i="13"/>
  <c r="H9934" i="13" s="1"/>
  <c r="G9935" i="13"/>
  <c r="H9935" i="13" s="1"/>
  <c r="G9936" i="13"/>
  <c r="H9936" i="13" s="1"/>
  <c r="G9937" i="13"/>
  <c r="H9937" i="13" s="1"/>
  <c r="G9938" i="13"/>
  <c r="H9938" i="13" s="1"/>
  <c r="G9939" i="13"/>
  <c r="H9939" i="13" s="1"/>
  <c r="G9940" i="13"/>
  <c r="H9940" i="13" s="1"/>
  <c r="G9941" i="13"/>
  <c r="H9941" i="13" s="1"/>
  <c r="G9942" i="13"/>
  <c r="H9942" i="13" s="1"/>
  <c r="G9943" i="13"/>
  <c r="H9943" i="13" s="1"/>
  <c r="G9944" i="13"/>
  <c r="H9944" i="13" s="1"/>
  <c r="G9945" i="13"/>
  <c r="H9945" i="13" s="1"/>
  <c r="G9946" i="13"/>
  <c r="H9946" i="13" s="1"/>
  <c r="G9947" i="13"/>
  <c r="H9947" i="13" s="1"/>
  <c r="G9948" i="13"/>
  <c r="H9948" i="13" s="1"/>
  <c r="G9949" i="13"/>
  <c r="H9949" i="13" s="1"/>
  <c r="G9950" i="13"/>
  <c r="H9950" i="13" s="1"/>
  <c r="G9951" i="13"/>
  <c r="H9951" i="13" s="1"/>
  <c r="G9952" i="13"/>
  <c r="H9952" i="13" s="1"/>
  <c r="G9953" i="13"/>
  <c r="H9953" i="13" s="1"/>
  <c r="G9954" i="13"/>
  <c r="H9954" i="13" s="1"/>
  <c r="G9955" i="13"/>
  <c r="H9955" i="13" s="1"/>
  <c r="G9956" i="13"/>
  <c r="H9956" i="13" s="1"/>
  <c r="G9957" i="13"/>
  <c r="H9957" i="13" s="1"/>
  <c r="G9958" i="13"/>
  <c r="H9958" i="13" s="1"/>
  <c r="G9959" i="13"/>
  <c r="H9959" i="13" s="1"/>
  <c r="G9960" i="13"/>
  <c r="H9960" i="13" s="1"/>
  <c r="G9961" i="13"/>
  <c r="H9961" i="13" s="1"/>
  <c r="G9962" i="13"/>
  <c r="H9962" i="13" s="1"/>
  <c r="G9963" i="13"/>
  <c r="H9963" i="13" s="1"/>
  <c r="G9964" i="13"/>
  <c r="H9964" i="13" s="1"/>
  <c r="G9965" i="13"/>
  <c r="H9965" i="13" s="1"/>
  <c r="G9966" i="13"/>
  <c r="H9966" i="13" s="1"/>
  <c r="G9967" i="13"/>
  <c r="H9967" i="13" s="1"/>
  <c r="G9968" i="13"/>
  <c r="H9968" i="13" s="1"/>
  <c r="G9969" i="13"/>
  <c r="H9969" i="13" s="1"/>
  <c r="G9970" i="13"/>
  <c r="H9970" i="13" s="1"/>
  <c r="G9971" i="13"/>
  <c r="H9971" i="13" s="1"/>
  <c r="G9972" i="13"/>
  <c r="H9972" i="13" s="1"/>
  <c r="G9973" i="13"/>
  <c r="H9973" i="13" s="1"/>
  <c r="G9974" i="13"/>
  <c r="H9974" i="13" s="1"/>
  <c r="G9975" i="13"/>
  <c r="H9975" i="13" s="1"/>
  <c r="G9976" i="13"/>
  <c r="H9976" i="13" s="1"/>
  <c r="G9977" i="13"/>
  <c r="H9977" i="13" s="1"/>
  <c r="G9978" i="13"/>
  <c r="H9978" i="13" s="1"/>
  <c r="G9979" i="13"/>
  <c r="H9979" i="13" s="1"/>
  <c r="G9980" i="13"/>
  <c r="H9980" i="13" s="1"/>
  <c r="G9981" i="13"/>
  <c r="H9981" i="13" s="1"/>
  <c r="G9982" i="13"/>
  <c r="H9982" i="13" s="1"/>
  <c r="G9983" i="13"/>
  <c r="H9983" i="13" s="1"/>
  <c r="G9984" i="13"/>
  <c r="H9984" i="13" s="1"/>
  <c r="G9985" i="13"/>
  <c r="H9985" i="13" s="1"/>
  <c r="G9986" i="13"/>
  <c r="H9986" i="13" s="1"/>
  <c r="G9987" i="13"/>
  <c r="H9987" i="13" s="1"/>
  <c r="G9988" i="13"/>
  <c r="H9988" i="13" s="1"/>
  <c r="G9989" i="13"/>
  <c r="H9989" i="13" s="1"/>
  <c r="G9990" i="13"/>
  <c r="H9990" i="13" s="1"/>
  <c r="G9991" i="13"/>
  <c r="H9991" i="13" s="1"/>
  <c r="G9992" i="13"/>
  <c r="H9992" i="13" s="1"/>
  <c r="G9993" i="13"/>
  <c r="H9993" i="13" s="1"/>
  <c r="G9994" i="13"/>
  <c r="H9994" i="13" s="1"/>
  <c r="G9995" i="13"/>
  <c r="H9995" i="13" s="1"/>
  <c r="G9996" i="13"/>
  <c r="H9996" i="13" s="1"/>
  <c r="G9997" i="13"/>
  <c r="H9997" i="13" s="1"/>
  <c r="G9998" i="13"/>
  <c r="H9998" i="13" s="1"/>
  <c r="G9999" i="13"/>
  <c r="H9999" i="13" s="1"/>
  <c r="G10000" i="13"/>
  <c r="H10000" i="13" s="1"/>
  <c r="G10001" i="13"/>
  <c r="H10001" i="13" s="1"/>
  <c r="G10002" i="13"/>
  <c r="H10002" i="13" s="1"/>
  <c r="G10003" i="13"/>
  <c r="H10003" i="13" s="1"/>
  <c r="G10004" i="13"/>
  <c r="H10004" i="13" s="1"/>
  <c r="G10005" i="13"/>
  <c r="H10005" i="13" s="1"/>
  <c r="G10006" i="13"/>
  <c r="H10006" i="13" s="1"/>
  <c r="G10007" i="13"/>
  <c r="H10007" i="13" s="1"/>
  <c r="G10008" i="13"/>
  <c r="H10008" i="13" s="1"/>
  <c r="G10009" i="13"/>
  <c r="H10009" i="13" s="1"/>
  <c r="G10010" i="13"/>
  <c r="H10010" i="13" s="1"/>
  <c r="G10011" i="13"/>
  <c r="H10011" i="13" s="1"/>
  <c r="G10012" i="13"/>
  <c r="H10012" i="13" s="1"/>
  <c r="G10013" i="13"/>
  <c r="H10013" i="13" s="1"/>
  <c r="G10014" i="13"/>
  <c r="H10014" i="13" s="1"/>
  <c r="G10015" i="13"/>
  <c r="H10015" i="13" s="1"/>
  <c r="G10016" i="13"/>
  <c r="H10016" i="13" s="1"/>
  <c r="G10017" i="13"/>
  <c r="H10017" i="13" s="1"/>
  <c r="G10018" i="13"/>
  <c r="H10018" i="13" s="1"/>
  <c r="G10019" i="13"/>
  <c r="H10019" i="13" s="1"/>
  <c r="G10020" i="13"/>
  <c r="H10020" i="13" s="1"/>
  <c r="G10021" i="13"/>
  <c r="H10021" i="13" s="1"/>
  <c r="G10022" i="13"/>
  <c r="H10022" i="13" s="1"/>
  <c r="G10023" i="13"/>
  <c r="H10023" i="13" s="1"/>
  <c r="G10024" i="13"/>
  <c r="H10024" i="13" s="1"/>
  <c r="G10025" i="13"/>
  <c r="H10025" i="13" s="1"/>
  <c r="G10026" i="13"/>
  <c r="H10026" i="13" s="1"/>
  <c r="G10027" i="13"/>
  <c r="H10027" i="13" s="1"/>
  <c r="G10028" i="13"/>
  <c r="H10028" i="13" s="1"/>
  <c r="G10029" i="13"/>
  <c r="H10029" i="13" s="1"/>
  <c r="G10030" i="13"/>
  <c r="H10030" i="13" s="1"/>
  <c r="G10031" i="13"/>
  <c r="H10031" i="13" s="1"/>
  <c r="G10032" i="13"/>
  <c r="H10032" i="13" s="1"/>
  <c r="G10033" i="13"/>
  <c r="H10033" i="13" s="1"/>
  <c r="G10034" i="13"/>
  <c r="H10034" i="13" s="1"/>
  <c r="G10035" i="13"/>
  <c r="H10035" i="13" s="1"/>
  <c r="G10036" i="13"/>
  <c r="H10036" i="13" s="1"/>
  <c r="G10037" i="13"/>
  <c r="H10037" i="13" s="1"/>
  <c r="G10038" i="13"/>
  <c r="H10038" i="13" s="1"/>
  <c r="G10039" i="13"/>
  <c r="H10039" i="13" s="1"/>
  <c r="G10040" i="13"/>
  <c r="H10040" i="13" s="1"/>
  <c r="G10041" i="13"/>
  <c r="H10041" i="13" s="1"/>
  <c r="G10042" i="13"/>
  <c r="H10042" i="13" s="1"/>
  <c r="G10043" i="13"/>
  <c r="H10043" i="13" s="1"/>
  <c r="G10044" i="13"/>
  <c r="H10044" i="13" s="1"/>
  <c r="G10045" i="13"/>
  <c r="H10045" i="13" s="1"/>
  <c r="G10046" i="13"/>
  <c r="H10046" i="13" s="1"/>
  <c r="G10047" i="13"/>
  <c r="H10047" i="13" s="1"/>
  <c r="G10048" i="13"/>
  <c r="H10048" i="13" s="1"/>
  <c r="G10049" i="13"/>
  <c r="H10049" i="13" s="1"/>
  <c r="G10050" i="13"/>
  <c r="H10050" i="13" s="1"/>
  <c r="G10051" i="13"/>
  <c r="H10051" i="13" s="1"/>
  <c r="G10052" i="13"/>
  <c r="H10052" i="13" s="1"/>
  <c r="G10053" i="13"/>
  <c r="H10053" i="13" s="1"/>
  <c r="G10054" i="13"/>
  <c r="H10054" i="13" s="1"/>
  <c r="G10055" i="13"/>
  <c r="H10055" i="13" s="1"/>
  <c r="G10056" i="13"/>
  <c r="H10056" i="13" s="1"/>
  <c r="G10057" i="13"/>
  <c r="H10057" i="13" s="1"/>
  <c r="G10058" i="13"/>
  <c r="H10058" i="13" s="1"/>
  <c r="G10059" i="13"/>
  <c r="H10059" i="13" s="1"/>
  <c r="G10060" i="13"/>
  <c r="H10060" i="13" s="1"/>
  <c r="G10061" i="13"/>
  <c r="H10061" i="13" s="1"/>
  <c r="G10062" i="13"/>
  <c r="H10062" i="13" s="1"/>
  <c r="G10063" i="13"/>
  <c r="H10063" i="13" s="1"/>
  <c r="G10064" i="13"/>
  <c r="H10064" i="13" s="1"/>
  <c r="G10065" i="13"/>
  <c r="H10065" i="13" s="1"/>
  <c r="G10066" i="13"/>
  <c r="H10066" i="13" s="1"/>
  <c r="G10067" i="13"/>
  <c r="H10067" i="13" s="1"/>
  <c r="G10068" i="13"/>
  <c r="H10068" i="13" s="1"/>
  <c r="G10069" i="13"/>
  <c r="H10069" i="13" s="1"/>
  <c r="G10070" i="13"/>
  <c r="H10070" i="13" s="1"/>
  <c r="G10071" i="13"/>
  <c r="H10071" i="13" s="1"/>
  <c r="G10072" i="13"/>
  <c r="H10072" i="13" s="1"/>
  <c r="G10073" i="13"/>
  <c r="H10073" i="13" s="1"/>
  <c r="G10074" i="13"/>
  <c r="H10074" i="13" s="1"/>
  <c r="G10075" i="13"/>
  <c r="H10075" i="13" s="1"/>
  <c r="G10076" i="13"/>
  <c r="H10076" i="13" s="1"/>
  <c r="G10077" i="13"/>
  <c r="H10077" i="13" s="1"/>
  <c r="G10078" i="13"/>
  <c r="H10078" i="13" s="1"/>
  <c r="G10079" i="13"/>
  <c r="H10079" i="13" s="1"/>
  <c r="G10080" i="13"/>
  <c r="H10080" i="13" s="1"/>
  <c r="G10081" i="13"/>
  <c r="H10081" i="13" s="1"/>
  <c r="G10082" i="13"/>
  <c r="H10082" i="13" s="1"/>
  <c r="G10083" i="13"/>
  <c r="H10083" i="13" s="1"/>
  <c r="G10084" i="13"/>
  <c r="H10084" i="13" s="1"/>
  <c r="G10085" i="13"/>
  <c r="H10085" i="13" s="1"/>
  <c r="G10086" i="13"/>
  <c r="H10086" i="13" s="1"/>
  <c r="G10087" i="13"/>
  <c r="H10087" i="13" s="1"/>
  <c r="G10088" i="13"/>
  <c r="H10088" i="13" s="1"/>
  <c r="G10089" i="13"/>
  <c r="H10089" i="13" s="1"/>
  <c r="G10090" i="13"/>
  <c r="H10090" i="13" s="1"/>
  <c r="G10091" i="13"/>
  <c r="H10091" i="13" s="1"/>
  <c r="G10092" i="13"/>
  <c r="H10092" i="13" s="1"/>
  <c r="G10093" i="13"/>
  <c r="H10093" i="13" s="1"/>
  <c r="G10094" i="13"/>
  <c r="H10094" i="13" s="1"/>
  <c r="G10095" i="13"/>
  <c r="H10095" i="13" s="1"/>
  <c r="G10096" i="13"/>
  <c r="H10096" i="13" s="1"/>
  <c r="G10097" i="13"/>
  <c r="H10097" i="13" s="1"/>
  <c r="G10098" i="13"/>
  <c r="H10098" i="13" s="1"/>
  <c r="G10099" i="13"/>
  <c r="H10099" i="13" s="1"/>
  <c r="G10100" i="13"/>
  <c r="H10100" i="13" s="1"/>
  <c r="G10101" i="13"/>
  <c r="H10101" i="13" s="1"/>
  <c r="G10102" i="13"/>
  <c r="H10102" i="13" s="1"/>
  <c r="G10103" i="13"/>
  <c r="H10103" i="13" s="1"/>
  <c r="G10104" i="13"/>
  <c r="H10104" i="13" s="1"/>
  <c r="G10105" i="13"/>
  <c r="H10105" i="13" s="1"/>
  <c r="G10106" i="13"/>
  <c r="H10106" i="13" s="1"/>
  <c r="G10107" i="13"/>
  <c r="H10107" i="13" s="1"/>
  <c r="G10108" i="13"/>
  <c r="H10108" i="13" s="1"/>
  <c r="G10109" i="13"/>
  <c r="H10109" i="13" s="1"/>
  <c r="G10110" i="13"/>
  <c r="H10110" i="13" s="1"/>
  <c r="G10111" i="13"/>
  <c r="H10111" i="13" s="1"/>
  <c r="G10112" i="13"/>
  <c r="H10112" i="13" s="1"/>
  <c r="G10113" i="13"/>
  <c r="H10113" i="13" s="1"/>
  <c r="G10114" i="13"/>
  <c r="H10114" i="13" s="1"/>
  <c r="G10115" i="13"/>
  <c r="H10115" i="13" s="1"/>
  <c r="G10116" i="13"/>
  <c r="H10116" i="13" s="1"/>
  <c r="G10117" i="13"/>
  <c r="H10117" i="13" s="1"/>
  <c r="G10118" i="13"/>
  <c r="H10118" i="13" s="1"/>
  <c r="G10119" i="13"/>
  <c r="H10119" i="13" s="1"/>
  <c r="G10120" i="13"/>
  <c r="H10120" i="13" s="1"/>
  <c r="G10121" i="13"/>
  <c r="H10121" i="13" s="1"/>
  <c r="G10122" i="13"/>
  <c r="H10122" i="13" s="1"/>
  <c r="G10123" i="13"/>
  <c r="H10123" i="13" s="1"/>
  <c r="G10124" i="13"/>
  <c r="H10124" i="13" s="1"/>
  <c r="G10125" i="13"/>
  <c r="H10125" i="13" s="1"/>
  <c r="G10126" i="13"/>
  <c r="H10126" i="13" s="1"/>
  <c r="G10127" i="13"/>
  <c r="H10127" i="13" s="1"/>
  <c r="G10128" i="13"/>
  <c r="H10128" i="13" s="1"/>
  <c r="G10129" i="13"/>
  <c r="H10129" i="13" s="1"/>
  <c r="G10130" i="13"/>
  <c r="H10130" i="13" s="1"/>
  <c r="G10131" i="13"/>
  <c r="H10131" i="13" s="1"/>
  <c r="G10132" i="13"/>
  <c r="H10132" i="13" s="1"/>
  <c r="G10133" i="13"/>
  <c r="H10133" i="13" s="1"/>
  <c r="G10134" i="13"/>
  <c r="H10134" i="13" s="1"/>
  <c r="G10135" i="13"/>
  <c r="H10135" i="13" s="1"/>
  <c r="G10136" i="13"/>
  <c r="H10136" i="13" s="1"/>
  <c r="G10137" i="13"/>
  <c r="H10137" i="13" s="1"/>
  <c r="G10138" i="13"/>
  <c r="H10138" i="13" s="1"/>
  <c r="G10139" i="13"/>
  <c r="H10139" i="13" s="1"/>
  <c r="G10140" i="13"/>
  <c r="H10140" i="13" s="1"/>
  <c r="G10141" i="13"/>
  <c r="H10141" i="13" s="1"/>
  <c r="G10142" i="13"/>
  <c r="H10142" i="13" s="1"/>
  <c r="G10143" i="13"/>
  <c r="H10143" i="13" s="1"/>
  <c r="G10144" i="13"/>
  <c r="H10144" i="13" s="1"/>
  <c r="G10145" i="13"/>
  <c r="H10145" i="13" s="1"/>
  <c r="G10146" i="13"/>
  <c r="H10146" i="13" s="1"/>
  <c r="G10147" i="13"/>
  <c r="H10147" i="13" s="1"/>
  <c r="G10148" i="13"/>
  <c r="H10148" i="13" s="1"/>
  <c r="G10149" i="13"/>
  <c r="H10149" i="13" s="1"/>
  <c r="G10150" i="13"/>
  <c r="H10150" i="13" s="1"/>
  <c r="G10151" i="13"/>
  <c r="H10151" i="13" s="1"/>
  <c r="G10152" i="13"/>
  <c r="H10152" i="13" s="1"/>
  <c r="G10153" i="13"/>
  <c r="H10153" i="13" s="1"/>
  <c r="G10154" i="13"/>
  <c r="H10154" i="13" s="1"/>
  <c r="G10155" i="13"/>
  <c r="H10155" i="13" s="1"/>
  <c r="G10156" i="13"/>
  <c r="H10156" i="13" s="1"/>
  <c r="G10157" i="13"/>
  <c r="H10157" i="13" s="1"/>
  <c r="G10158" i="13"/>
  <c r="H10158" i="13" s="1"/>
  <c r="G10159" i="13"/>
  <c r="H10159" i="13" s="1"/>
  <c r="G10160" i="13"/>
  <c r="H10160" i="13" s="1"/>
  <c r="G10161" i="13"/>
  <c r="H10161" i="13" s="1"/>
  <c r="G10162" i="13"/>
  <c r="H10162" i="13" s="1"/>
  <c r="G10163" i="13"/>
  <c r="H10163" i="13" s="1"/>
  <c r="G10164" i="13"/>
  <c r="H10164" i="13" s="1"/>
  <c r="G10165" i="13"/>
  <c r="H10165" i="13" s="1"/>
  <c r="G10166" i="13"/>
  <c r="H10166" i="13" s="1"/>
  <c r="G10167" i="13"/>
  <c r="H10167" i="13" s="1"/>
  <c r="G10168" i="13"/>
  <c r="H10168" i="13" s="1"/>
  <c r="G10169" i="13"/>
  <c r="H10169" i="13" s="1"/>
  <c r="G10170" i="13"/>
  <c r="H10170" i="13" s="1"/>
  <c r="G10171" i="13"/>
  <c r="H10171" i="13" s="1"/>
  <c r="G10172" i="13"/>
  <c r="H10172" i="13" s="1"/>
  <c r="G10173" i="13"/>
  <c r="H10173" i="13" s="1"/>
  <c r="G10174" i="13"/>
  <c r="H10174" i="13" s="1"/>
  <c r="G10175" i="13"/>
  <c r="H10175" i="13" s="1"/>
  <c r="G10176" i="13"/>
  <c r="H10176" i="13" s="1"/>
  <c r="G10177" i="13"/>
  <c r="H10177" i="13" s="1"/>
  <c r="G10178" i="13"/>
  <c r="H10178" i="13" s="1"/>
  <c r="G10179" i="13"/>
  <c r="H10179" i="13" s="1"/>
  <c r="G10180" i="13"/>
  <c r="H10180" i="13" s="1"/>
  <c r="G10181" i="13"/>
  <c r="H10181" i="13" s="1"/>
  <c r="G10182" i="13"/>
  <c r="H10182" i="13" s="1"/>
  <c r="G10183" i="13"/>
  <c r="H10183" i="13" s="1"/>
  <c r="G10184" i="13"/>
  <c r="H10184" i="13" s="1"/>
  <c r="G10185" i="13"/>
  <c r="H10185" i="13" s="1"/>
  <c r="G10186" i="13"/>
  <c r="H10186" i="13" s="1"/>
  <c r="G10187" i="13"/>
  <c r="H10187" i="13" s="1"/>
  <c r="G10188" i="13"/>
  <c r="H10188" i="13" s="1"/>
  <c r="G10189" i="13"/>
  <c r="H10189" i="13" s="1"/>
  <c r="G10190" i="13"/>
  <c r="H10190" i="13" s="1"/>
  <c r="G10191" i="13"/>
  <c r="H10191" i="13" s="1"/>
  <c r="G10192" i="13"/>
  <c r="H10192" i="13" s="1"/>
  <c r="G10193" i="13"/>
  <c r="H10193" i="13" s="1"/>
  <c r="G10194" i="13"/>
  <c r="H10194" i="13" s="1"/>
  <c r="G10195" i="13"/>
  <c r="H10195" i="13" s="1"/>
  <c r="G10196" i="13"/>
  <c r="H10196" i="13" s="1"/>
  <c r="G10197" i="13"/>
  <c r="H10197" i="13" s="1"/>
  <c r="G10198" i="13"/>
  <c r="H10198" i="13" s="1"/>
  <c r="G10199" i="13"/>
  <c r="H10199" i="13" s="1"/>
  <c r="G10200" i="13"/>
  <c r="H10200" i="13" s="1"/>
  <c r="G10201" i="13"/>
  <c r="H10201" i="13" s="1"/>
  <c r="G10202" i="13"/>
  <c r="H10202" i="13" s="1"/>
  <c r="G10203" i="13"/>
  <c r="H10203" i="13" s="1"/>
  <c r="G10204" i="13"/>
  <c r="H10204" i="13" s="1"/>
  <c r="G10205" i="13"/>
  <c r="H10205" i="13" s="1"/>
  <c r="G10206" i="13"/>
  <c r="H10206" i="13" s="1"/>
  <c r="G10207" i="13"/>
  <c r="H10207" i="13" s="1"/>
  <c r="G10208" i="13"/>
  <c r="H10208" i="13" s="1"/>
  <c r="G10209" i="13"/>
  <c r="H10209" i="13" s="1"/>
  <c r="G10210" i="13"/>
  <c r="H10210" i="13" s="1"/>
  <c r="G10211" i="13"/>
  <c r="H10211" i="13" s="1"/>
  <c r="G10212" i="13"/>
  <c r="H10212" i="13" s="1"/>
  <c r="G10213" i="13"/>
  <c r="H10213" i="13" s="1"/>
  <c r="G10214" i="13"/>
  <c r="H10214" i="13" s="1"/>
  <c r="G10215" i="13"/>
  <c r="H10215" i="13" s="1"/>
  <c r="G10216" i="13"/>
  <c r="H10216" i="13" s="1"/>
  <c r="G10217" i="13"/>
  <c r="H10217" i="13" s="1"/>
  <c r="G10218" i="13"/>
  <c r="H10218" i="13" s="1"/>
  <c r="G10219" i="13"/>
  <c r="H10219" i="13" s="1"/>
  <c r="G10220" i="13"/>
  <c r="H10220" i="13" s="1"/>
  <c r="G10221" i="13"/>
  <c r="H10221" i="13" s="1"/>
  <c r="G10222" i="13"/>
  <c r="H10222" i="13" s="1"/>
  <c r="G10223" i="13"/>
  <c r="H10223" i="13" s="1"/>
  <c r="G10224" i="13"/>
  <c r="H10224" i="13" s="1"/>
  <c r="G10225" i="13"/>
  <c r="H10225" i="13" s="1"/>
  <c r="G10226" i="13"/>
  <c r="H10226" i="13" s="1"/>
  <c r="G10227" i="13"/>
  <c r="H10227" i="13" s="1"/>
  <c r="G10228" i="13"/>
  <c r="H10228" i="13" s="1"/>
  <c r="G10229" i="13"/>
  <c r="H10229" i="13" s="1"/>
  <c r="G10230" i="13"/>
  <c r="H10230" i="13" s="1"/>
  <c r="G10231" i="13"/>
  <c r="H10231" i="13" s="1"/>
  <c r="G10232" i="13"/>
  <c r="H10232" i="13" s="1"/>
  <c r="G10233" i="13"/>
  <c r="H10233" i="13" s="1"/>
  <c r="G10234" i="13"/>
  <c r="H10234" i="13" s="1"/>
  <c r="G10235" i="13"/>
  <c r="H10235" i="13" s="1"/>
  <c r="G10236" i="13"/>
  <c r="H10236" i="13" s="1"/>
  <c r="G10237" i="13"/>
  <c r="H10237" i="13" s="1"/>
  <c r="G10238" i="13"/>
  <c r="H10238" i="13" s="1"/>
  <c r="G10239" i="13"/>
  <c r="H10239" i="13" s="1"/>
  <c r="G10240" i="13"/>
  <c r="H10240" i="13" s="1"/>
  <c r="G10241" i="13"/>
  <c r="H10241" i="13" s="1"/>
  <c r="G10242" i="13"/>
  <c r="H10242" i="13" s="1"/>
  <c r="G10243" i="13"/>
  <c r="H10243" i="13" s="1"/>
  <c r="G10244" i="13"/>
  <c r="H10244" i="13" s="1"/>
  <c r="G10245" i="13"/>
  <c r="H10245" i="13" s="1"/>
  <c r="G10246" i="13"/>
  <c r="H10246" i="13" s="1"/>
  <c r="G10247" i="13"/>
  <c r="H10247" i="13" s="1"/>
  <c r="G10248" i="13"/>
  <c r="H10248" i="13" s="1"/>
  <c r="G10249" i="13"/>
  <c r="H10249" i="13" s="1"/>
  <c r="G10250" i="13"/>
  <c r="H10250" i="13" s="1"/>
  <c r="G10251" i="13"/>
  <c r="H10251" i="13" s="1"/>
  <c r="G10252" i="13"/>
  <c r="H10252" i="13" s="1"/>
  <c r="G10253" i="13"/>
  <c r="H10253" i="13" s="1"/>
  <c r="G10254" i="13"/>
  <c r="H10254" i="13" s="1"/>
  <c r="G10255" i="13"/>
  <c r="H10255" i="13" s="1"/>
  <c r="G10256" i="13"/>
  <c r="H10256" i="13" s="1"/>
  <c r="G10257" i="13"/>
  <c r="H10257" i="13" s="1"/>
  <c r="G10258" i="13"/>
  <c r="H10258" i="13" s="1"/>
  <c r="G10259" i="13"/>
  <c r="H10259" i="13" s="1"/>
  <c r="G10260" i="13"/>
  <c r="H10260" i="13" s="1"/>
  <c r="G10261" i="13"/>
  <c r="H10261" i="13" s="1"/>
  <c r="G10262" i="13"/>
  <c r="H10262" i="13" s="1"/>
  <c r="G10263" i="13"/>
  <c r="H10263" i="13" s="1"/>
  <c r="G10264" i="13"/>
  <c r="H10264" i="13" s="1"/>
  <c r="G10265" i="13"/>
  <c r="H10265" i="13" s="1"/>
  <c r="G10266" i="13"/>
  <c r="H10266" i="13" s="1"/>
  <c r="G10267" i="13"/>
  <c r="H10267" i="13" s="1"/>
  <c r="G10268" i="13"/>
  <c r="H10268" i="13" s="1"/>
  <c r="G10269" i="13"/>
  <c r="H10269" i="13" s="1"/>
  <c r="G10270" i="13"/>
  <c r="H10270" i="13" s="1"/>
  <c r="G10271" i="13"/>
  <c r="H10271" i="13" s="1"/>
  <c r="G10272" i="13"/>
  <c r="H10272" i="13" s="1"/>
  <c r="G10273" i="13"/>
  <c r="H10273" i="13" s="1"/>
  <c r="G10274" i="13"/>
  <c r="H10274" i="13" s="1"/>
  <c r="G10275" i="13"/>
  <c r="H10275" i="13" s="1"/>
  <c r="G10276" i="13"/>
  <c r="H10276" i="13" s="1"/>
  <c r="G10277" i="13"/>
  <c r="H10277" i="13" s="1"/>
  <c r="G10278" i="13"/>
  <c r="H10278" i="13" s="1"/>
  <c r="G10279" i="13"/>
  <c r="H10279" i="13" s="1"/>
  <c r="G10280" i="13"/>
  <c r="H10280" i="13" s="1"/>
  <c r="G10281" i="13"/>
  <c r="H10281" i="13" s="1"/>
  <c r="G10282" i="13"/>
  <c r="H10282" i="13" s="1"/>
  <c r="G10283" i="13"/>
  <c r="H10283" i="13" s="1"/>
  <c r="G10284" i="13"/>
  <c r="H10284" i="13" s="1"/>
  <c r="G10285" i="13"/>
  <c r="H10285" i="13" s="1"/>
  <c r="G10286" i="13"/>
  <c r="H10286" i="13" s="1"/>
  <c r="G10287" i="13"/>
  <c r="H10287" i="13" s="1"/>
  <c r="G10288" i="13"/>
  <c r="H10288" i="13" s="1"/>
  <c r="G10289" i="13"/>
  <c r="H10289" i="13" s="1"/>
  <c r="G10290" i="13"/>
  <c r="H10290" i="13" s="1"/>
  <c r="G10291" i="13"/>
  <c r="H10291" i="13" s="1"/>
  <c r="G10292" i="13"/>
  <c r="H10292" i="13" s="1"/>
  <c r="G10293" i="13"/>
  <c r="H10293" i="13" s="1"/>
  <c r="G10294" i="13"/>
  <c r="H10294" i="13" s="1"/>
  <c r="G10295" i="13"/>
  <c r="H10295" i="13" s="1"/>
  <c r="G10296" i="13"/>
  <c r="H10296" i="13" s="1"/>
  <c r="G10297" i="13"/>
  <c r="H10297" i="13" s="1"/>
  <c r="G10298" i="13"/>
  <c r="H10298" i="13" s="1"/>
  <c r="G10299" i="13"/>
  <c r="H10299" i="13" s="1"/>
  <c r="G10300" i="13"/>
  <c r="H10300" i="13" s="1"/>
  <c r="G10301" i="13"/>
  <c r="H10301" i="13" s="1"/>
  <c r="G10302" i="13"/>
  <c r="H10302" i="13" s="1"/>
  <c r="G10303" i="13"/>
  <c r="H10303" i="13" s="1"/>
  <c r="G10304" i="13"/>
  <c r="H10304" i="13" s="1"/>
  <c r="G10305" i="13"/>
  <c r="H10305" i="13" s="1"/>
  <c r="G10306" i="13"/>
  <c r="H10306" i="13" s="1"/>
  <c r="G10307" i="13"/>
  <c r="H10307" i="13" s="1"/>
  <c r="G10308" i="13"/>
  <c r="H10308" i="13" s="1"/>
  <c r="G10309" i="13"/>
  <c r="H10309" i="13" s="1"/>
  <c r="G10310" i="13"/>
  <c r="H10310" i="13" s="1"/>
  <c r="G10311" i="13"/>
  <c r="H10311" i="13" s="1"/>
  <c r="G10312" i="13"/>
  <c r="H10312" i="13" s="1"/>
  <c r="G10313" i="13"/>
  <c r="H10313" i="13" s="1"/>
  <c r="G10314" i="13"/>
  <c r="H10314" i="13" s="1"/>
  <c r="G10315" i="13"/>
  <c r="H10315" i="13" s="1"/>
  <c r="G10316" i="13"/>
  <c r="H10316" i="13" s="1"/>
  <c r="G10317" i="13"/>
  <c r="H10317" i="13" s="1"/>
  <c r="G10318" i="13"/>
  <c r="H10318" i="13" s="1"/>
  <c r="G10319" i="13"/>
  <c r="H10319" i="13" s="1"/>
  <c r="G10320" i="13"/>
  <c r="H10320" i="13" s="1"/>
  <c r="G10321" i="13"/>
  <c r="H10321" i="13" s="1"/>
  <c r="G10322" i="13"/>
  <c r="H10322" i="13" s="1"/>
  <c r="G10323" i="13"/>
  <c r="H10323" i="13" s="1"/>
  <c r="G10324" i="13"/>
  <c r="H10324" i="13" s="1"/>
  <c r="G10325" i="13"/>
  <c r="H10325" i="13" s="1"/>
  <c r="G10326" i="13"/>
  <c r="H10326" i="13" s="1"/>
  <c r="G10327" i="13"/>
  <c r="H10327" i="13" s="1"/>
  <c r="G10328" i="13"/>
  <c r="H10328" i="13" s="1"/>
  <c r="G10329" i="13"/>
  <c r="H10329" i="13" s="1"/>
  <c r="G10330" i="13"/>
  <c r="H10330" i="13" s="1"/>
  <c r="G10331" i="13"/>
  <c r="H10331" i="13" s="1"/>
  <c r="G10332" i="13"/>
  <c r="H10332" i="13" s="1"/>
  <c r="G10333" i="13"/>
  <c r="H10333" i="13" s="1"/>
  <c r="G10334" i="13"/>
  <c r="H10334" i="13" s="1"/>
  <c r="G10335" i="13"/>
  <c r="H10335" i="13" s="1"/>
  <c r="G10336" i="13"/>
  <c r="H10336" i="13" s="1"/>
  <c r="G10337" i="13"/>
  <c r="H10337" i="13" s="1"/>
  <c r="G10338" i="13"/>
  <c r="H10338" i="13" s="1"/>
  <c r="G10339" i="13"/>
  <c r="H10339" i="13" s="1"/>
  <c r="G10340" i="13"/>
  <c r="H10340" i="13" s="1"/>
  <c r="G10341" i="13"/>
  <c r="H10341" i="13" s="1"/>
  <c r="G10342" i="13"/>
  <c r="H10342" i="13" s="1"/>
  <c r="G10343" i="13"/>
  <c r="H10343" i="13" s="1"/>
  <c r="G10344" i="13"/>
  <c r="H10344" i="13" s="1"/>
  <c r="G10345" i="13"/>
  <c r="H10345" i="13" s="1"/>
  <c r="G10346" i="13"/>
  <c r="H10346" i="13" s="1"/>
  <c r="G10347" i="13"/>
  <c r="H10347" i="13" s="1"/>
  <c r="G10348" i="13"/>
  <c r="H10348" i="13" s="1"/>
  <c r="G10349" i="13"/>
  <c r="H10349" i="13" s="1"/>
  <c r="G10350" i="13"/>
  <c r="H10350" i="13" s="1"/>
  <c r="G10351" i="13"/>
  <c r="H10351" i="13" s="1"/>
  <c r="G10352" i="13"/>
  <c r="H10352" i="13" s="1"/>
  <c r="G10353" i="13"/>
  <c r="H10353" i="13" s="1"/>
  <c r="G10354" i="13"/>
  <c r="H10354" i="13" s="1"/>
  <c r="G10355" i="13"/>
  <c r="H10355" i="13" s="1"/>
  <c r="G10356" i="13"/>
  <c r="H10356" i="13" s="1"/>
  <c r="G10357" i="13"/>
  <c r="H10357" i="13" s="1"/>
  <c r="G10358" i="13"/>
  <c r="H10358" i="13" s="1"/>
  <c r="G10359" i="13"/>
  <c r="H10359" i="13" s="1"/>
  <c r="G10360" i="13"/>
  <c r="H10360" i="13" s="1"/>
  <c r="G10361" i="13"/>
  <c r="H10361" i="13" s="1"/>
  <c r="G10362" i="13"/>
  <c r="H10362" i="13" s="1"/>
  <c r="G10363" i="13"/>
  <c r="H10363" i="13" s="1"/>
  <c r="G10364" i="13"/>
  <c r="H10364" i="13" s="1"/>
  <c r="G10365" i="13"/>
  <c r="H10365" i="13" s="1"/>
  <c r="G10366" i="13"/>
  <c r="H10366" i="13" s="1"/>
  <c r="G10367" i="13"/>
  <c r="H10367" i="13" s="1"/>
  <c r="G10368" i="13"/>
  <c r="H10368" i="13" s="1"/>
  <c r="G10369" i="13"/>
  <c r="H10369" i="13" s="1"/>
  <c r="G10370" i="13"/>
  <c r="H10370" i="13" s="1"/>
  <c r="G10371" i="13"/>
  <c r="H10371" i="13" s="1"/>
  <c r="G10372" i="13"/>
  <c r="H10372" i="13" s="1"/>
  <c r="G10373" i="13"/>
  <c r="H10373" i="13" s="1"/>
  <c r="G10374" i="13"/>
  <c r="H10374" i="13" s="1"/>
  <c r="G10375" i="13"/>
  <c r="H10375" i="13" s="1"/>
  <c r="G10376" i="13"/>
  <c r="H10376" i="13" s="1"/>
  <c r="G10377" i="13"/>
  <c r="H10377" i="13" s="1"/>
  <c r="G10378" i="13"/>
  <c r="H10378" i="13" s="1"/>
  <c r="G10379" i="13"/>
  <c r="H10379" i="13" s="1"/>
  <c r="G10380" i="13"/>
  <c r="H10380" i="13" s="1"/>
  <c r="G10381" i="13"/>
  <c r="H10381" i="13" s="1"/>
  <c r="G10382" i="13"/>
  <c r="H10382" i="13" s="1"/>
  <c r="G10383" i="13"/>
  <c r="H10383" i="13" s="1"/>
  <c r="G10384" i="13"/>
  <c r="H10384" i="13" s="1"/>
  <c r="G10385" i="13"/>
  <c r="H10385" i="13" s="1"/>
  <c r="G10386" i="13"/>
  <c r="H10386" i="13" s="1"/>
  <c r="G10387" i="13"/>
  <c r="H10387" i="13" s="1"/>
  <c r="G10388" i="13"/>
  <c r="H10388" i="13" s="1"/>
  <c r="G10389" i="13"/>
  <c r="H10389" i="13" s="1"/>
  <c r="G10390" i="13"/>
  <c r="H10390" i="13" s="1"/>
  <c r="G10391" i="13"/>
  <c r="H10391" i="13" s="1"/>
  <c r="G10392" i="13"/>
  <c r="H10392" i="13" s="1"/>
  <c r="G10393" i="13"/>
  <c r="H10393" i="13" s="1"/>
  <c r="G10394" i="13"/>
  <c r="H10394" i="13" s="1"/>
  <c r="G10395" i="13"/>
  <c r="H10395" i="13" s="1"/>
  <c r="G10396" i="13"/>
  <c r="H10396" i="13" s="1"/>
  <c r="G10397" i="13"/>
  <c r="H10397" i="13" s="1"/>
  <c r="G10398" i="13"/>
  <c r="H10398" i="13" s="1"/>
  <c r="G10399" i="13"/>
  <c r="H10399" i="13" s="1"/>
  <c r="G10400" i="13"/>
  <c r="H10400" i="13" s="1"/>
  <c r="G10401" i="13"/>
  <c r="H10401" i="13" s="1"/>
  <c r="G10402" i="13"/>
  <c r="H10402" i="13" s="1"/>
  <c r="G10403" i="13"/>
  <c r="H10403" i="13" s="1"/>
  <c r="G10404" i="13"/>
  <c r="H10404" i="13" s="1"/>
  <c r="G10405" i="13"/>
  <c r="H10405" i="13" s="1"/>
  <c r="G10406" i="13"/>
  <c r="H10406" i="13" s="1"/>
  <c r="G10407" i="13"/>
  <c r="H10407" i="13" s="1"/>
  <c r="G10408" i="13"/>
  <c r="H10408" i="13" s="1"/>
  <c r="G10409" i="13"/>
  <c r="H10409" i="13" s="1"/>
  <c r="G10410" i="13"/>
  <c r="H10410" i="13" s="1"/>
  <c r="G10411" i="13"/>
  <c r="H10411" i="13" s="1"/>
  <c r="G10412" i="13"/>
  <c r="H10412" i="13" s="1"/>
  <c r="G10413" i="13"/>
  <c r="H10413" i="13" s="1"/>
  <c r="G10414" i="13"/>
  <c r="H10414" i="13" s="1"/>
  <c r="G10415" i="13"/>
  <c r="H10415" i="13" s="1"/>
  <c r="G10416" i="13"/>
  <c r="H10416" i="13" s="1"/>
  <c r="G10417" i="13"/>
  <c r="H10417" i="13" s="1"/>
  <c r="G10418" i="13"/>
  <c r="H10418" i="13" s="1"/>
  <c r="G10419" i="13"/>
  <c r="H10419" i="13" s="1"/>
  <c r="G10420" i="13"/>
  <c r="H10420" i="13" s="1"/>
  <c r="G10421" i="13"/>
  <c r="H10421" i="13" s="1"/>
  <c r="G10422" i="13"/>
  <c r="H10422" i="13" s="1"/>
  <c r="G10423" i="13"/>
  <c r="H10423" i="13" s="1"/>
  <c r="G10424" i="13"/>
  <c r="H10424" i="13" s="1"/>
  <c r="G10425" i="13"/>
  <c r="H10425" i="13" s="1"/>
  <c r="G10426" i="13"/>
  <c r="H10426" i="13" s="1"/>
  <c r="G10427" i="13"/>
  <c r="H10427" i="13" s="1"/>
  <c r="G10428" i="13"/>
  <c r="H10428" i="13" s="1"/>
  <c r="G10429" i="13"/>
  <c r="H10429" i="13" s="1"/>
  <c r="G10430" i="13"/>
  <c r="H10430" i="13" s="1"/>
  <c r="G10431" i="13"/>
  <c r="H10431" i="13" s="1"/>
  <c r="G10432" i="13"/>
  <c r="H10432" i="13" s="1"/>
  <c r="G10433" i="13"/>
  <c r="H10433" i="13" s="1"/>
  <c r="G10434" i="13"/>
  <c r="H10434" i="13" s="1"/>
  <c r="G10435" i="13"/>
  <c r="H10435" i="13" s="1"/>
  <c r="G10436" i="13"/>
  <c r="H10436" i="13" s="1"/>
  <c r="G10437" i="13"/>
  <c r="H10437" i="13" s="1"/>
  <c r="G10438" i="13"/>
  <c r="H10438" i="13" s="1"/>
  <c r="G10439" i="13"/>
  <c r="H10439" i="13" s="1"/>
  <c r="G10440" i="13"/>
  <c r="H10440" i="13" s="1"/>
  <c r="G10441" i="13"/>
  <c r="H10441" i="13" s="1"/>
  <c r="G10442" i="13"/>
  <c r="H10442" i="13" s="1"/>
  <c r="G10443" i="13"/>
  <c r="H10443" i="13" s="1"/>
  <c r="G10444" i="13"/>
  <c r="H10444" i="13" s="1"/>
  <c r="G10445" i="13"/>
  <c r="H10445" i="13" s="1"/>
  <c r="G10446" i="13"/>
  <c r="H10446" i="13" s="1"/>
  <c r="G10447" i="13"/>
  <c r="H10447" i="13" s="1"/>
  <c r="G10448" i="13"/>
  <c r="H10448" i="13" s="1"/>
  <c r="G10449" i="13"/>
  <c r="H10449" i="13" s="1"/>
  <c r="G10450" i="13"/>
  <c r="H10450" i="13" s="1"/>
  <c r="G10451" i="13"/>
  <c r="H10451" i="13" s="1"/>
  <c r="G10452" i="13"/>
  <c r="H10452" i="13" s="1"/>
  <c r="G10453" i="13"/>
  <c r="H10453" i="13" s="1"/>
  <c r="G10454" i="13"/>
  <c r="H10454" i="13" s="1"/>
  <c r="G10455" i="13"/>
  <c r="H10455" i="13" s="1"/>
  <c r="G10456" i="13"/>
  <c r="H10456" i="13" s="1"/>
  <c r="G10457" i="13"/>
  <c r="H10457" i="13" s="1"/>
  <c r="G10458" i="13"/>
  <c r="H10458" i="13" s="1"/>
  <c r="G10459" i="13"/>
  <c r="H10459" i="13" s="1"/>
  <c r="G10460" i="13"/>
  <c r="H10460" i="13" s="1"/>
  <c r="G10461" i="13"/>
  <c r="H10461" i="13" s="1"/>
  <c r="G10462" i="13"/>
  <c r="H10462" i="13" s="1"/>
  <c r="G10463" i="13"/>
  <c r="H10463" i="13" s="1"/>
  <c r="G10464" i="13"/>
  <c r="H10464" i="13" s="1"/>
  <c r="G10465" i="13"/>
  <c r="H10465" i="13" s="1"/>
  <c r="G10466" i="13"/>
  <c r="H10466" i="13" s="1"/>
  <c r="G10467" i="13"/>
  <c r="H10467" i="13" s="1"/>
  <c r="G10468" i="13"/>
  <c r="H10468" i="13" s="1"/>
  <c r="G10469" i="13"/>
  <c r="H10469" i="13" s="1"/>
  <c r="G10470" i="13"/>
  <c r="H10470" i="13" s="1"/>
  <c r="G10471" i="13"/>
  <c r="H10471" i="13" s="1"/>
  <c r="G10472" i="13"/>
  <c r="H10472" i="13" s="1"/>
  <c r="G10473" i="13"/>
  <c r="H10473" i="13" s="1"/>
  <c r="G10474" i="13"/>
  <c r="H10474" i="13" s="1"/>
  <c r="G10475" i="13"/>
  <c r="H10475" i="13" s="1"/>
  <c r="G10476" i="13"/>
  <c r="H10476" i="13" s="1"/>
  <c r="G10477" i="13"/>
  <c r="H10477" i="13" s="1"/>
  <c r="G10478" i="13"/>
  <c r="H10478" i="13" s="1"/>
  <c r="G10479" i="13"/>
  <c r="H10479" i="13" s="1"/>
  <c r="G10480" i="13"/>
  <c r="H10480" i="13" s="1"/>
  <c r="G10481" i="13"/>
  <c r="H10481" i="13" s="1"/>
  <c r="G10482" i="13"/>
  <c r="H10482" i="13" s="1"/>
  <c r="G10483" i="13"/>
  <c r="H10483" i="13" s="1"/>
  <c r="G10484" i="13"/>
  <c r="H10484" i="13" s="1"/>
  <c r="G10485" i="13"/>
  <c r="H10485" i="13" s="1"/>
  <c r="G10486" i="13"/>
  <c r="H10486" i="13" s="1"/>
  <c r="G10487" i="13"/>
  <c r="H10487" i="13" s="1"/>
  <c r="G10488" i="13"/>
  <c r="H10488" i="13" s="1"/>
  <c r="G10489" i="13"/>
  <c r="H10489" i="13" s="1"/>
  <c r="G10490" i="13"/>
  <c r="H10490" i="13" s="1"/>
  <c r="G10491" i="13"/>
  <c r="H10491" i="13" s="1"/>
  <c r="G10492" i="13"/>
  <c r="H10492" i="13" s="1"/>
  <c r="G10493" i="13"/>
  <c r="H10493" i="13" s="1"/>
  <c r="G10494" i="13"/>
  <c r="H10494" i="13" s="1"/>
  <c r="G10495" i="13"/>
  <c r="H10495" i="13" s="1"/>
  <c r="G10496" i="13"/>
  <c r="H10496" i="13" s="1"/>
  <c r="G10497" i="13"/>
  <c r="H10497" i="13" s="1"/>
  <c r="G10498" i="13"/>
  <c r="H10498" i="13" s="1"/>
  <c r="G10499" i="13"/>
  <c r="H10499" i="13" s="1"/>
  <c r="G10500" i="13"/>
  <c r="H10500" i="13" s="1"/>
  <c r="G10501" i="13"/>
  <c r="H10501" i="13" s="1"/>
  <c r="G10502" i="13"/>
  <c r="H10502" i="13" s="1"/>
  <c r="G10503" i="13"/>
  <c r="H10503" i="13" s="1"/>
  <c r="G10504" i="13"/>
  <c r="H10504" i="13" s="1"/>
  <c r="G10505" i="13"/>
  <c r="H10505" i="13" s="1"/>
  <c r="G10506" i="13"/>
  <c r="H10506" i="13" s="1"/>
  <c r="G10507" i="13"/>
  <c r="H10507" i="13" s="1"/>
  <c r="G10508" i="13"/>
  <c r="H10508" i="13" s="1"/>
  <c r="G10509" i="13"/>
  <c r="H10509" i="13" s="1"/>
  <c r="G10510" i="13"/>
  <c r="H10510" i="13" s="1"/>
  <c r="G10511" i="13"/>
  <c r="H10511" i="13" s="1"/>
  <c r="G10512" i="13"/>
  <c r="H10512" i="13" s="1"/>
  <c r="G10513" i="13"/>
  <c r="H10513" i="13" s="1"/>
  <c r="G10514" i="13"/>
  <c r="H10514" i="13" s="1"/>
  <c r="G10515" i="13"/>
  <c r="H10515" i="13" s="1"/>
  <c r="G10516" i="13"/>
  <c r="H10516" i="13" s="1"/>
  <c r="G10517" i="13"/>
  <c r="H10517" i="13" s="1"/>
  <c r="G10518" i="13"/>
  <c r="H10518" i="13" s="1"/>
  <c r="G10519" i="13"/>
  <c r="H10519" i="13" s="1"/>
  <c r="G10520" i="13"/>
  <c r="H10520" i="13" s="1"/>
  <c r="G10521" i="13"/>
  <c r="H10521" i="13" s="1"/>
  <c r="G10522" i="13"/>
  <c r="H10522" i="13" s="1"/>
  <c r="G10523" i="13"/>
  <c r="H10523" i="13" s="1"/>
  <c r="G10524" i="13"/>
  <c r="H10524" i="13" s="1"/>
  <c r="G10525" i="13"/>
  <c r="H10525" i="13" s="1"/>
  <c r="G10526" i="13"/>
  <c r="H10526" i="13" s="1"/>
  <c r="G10527" i="13"/>
  <c r="H10527" i="13" s="1"/>
  <c r="G10528" i="13"/>
  <c r="H10528" i="13" s="1"/>
  <c r="G10529" i="13"/>
  <c r="H10529" i="13" s="1"/>
  <c r="G10530" i="13"/>
  <c r="H10530" i="13" s="1"/>
  <c r="G10531" i="13"/>
  <c r="H10531" i="13" s="1"/>
  <c r="G10532" i="13"/>
  <c r="H10532" i="13" s="1"/>
  <c r="G10533" i="13"/>
  <c r="H10533" i="13" s="1"/>
  <c r="G10534" i="13"/>
  <c r="H10534" i="13" s="1"/>
  <c r="G10535" i="13"/>
  <c r="H10535" i="13" s="1"/>
  <c r="G10536" i="13"/>
  <c r="H10536" i="13" s="1"/>
  <c r="G10537" i="13"/>
  <c r="H10537" i="13" s="1"/>
  <c r="G10538" i="13"/>
  <c r="H10538" i="13" s="1"/>
  <c r="G10539" i="13"/>
  <c r="H10539" i="13" s="1"/>
  <c r="G10540" i="13"/>
  <c r="H10540" i="13" s="1"/>
  <c r="G10541" i="13"/>
  <c r="H10541" i="13" s="1"/>
  <c r="G10542" i="13"/>
  <c r="H10542" i="13" s="1"/>
  <c r="G10543" i="13"/>
  <c r="H10543" i="13" s="1"/>
  <c r="G10544" i="13"/>
  <c r="H10544" i="13" s="1"/>
  <c r="G10545" i="13"/>
  <c r="H10545" i="13" s="1"/>
  <c r="G10546" i="13"/>
  <c r="H10546" i="13" s="1"/>
  <c r="G10547" i="13"/>
  <c r="H10547" i="13" s="1"/>
  <c r="G10548" i="13"/>
  <c r="H10548" i="13" s="1"/>
  <c r="G10549" i="13"/>
  <c r="H10549" i="13" s="1"/>
  <c r="G10550" i="13"/>
  <c r="H10550" i="13" s="1"/>
  <c r="G10551" i="13"/>
  <c r="H10551" i="13" s="1"/>
  <c r="G10552" i="13"/>
  <c r="H10552" i="13" s="1"/>
  <c r="G10553" i="13"/>
  <c r="H10553" i="13" s="1"/>
  <c r="G10554" i="13"/>
  <c r="H10554" i="13" s="1"/>
  <c r="G10555" i="13"/>
  <c r="H10555" i="13" s="1"/>
  <c r="G10556" i="13"/>
  <c r="H10556" i="13" s="1"/>
  <c r="G10557" i="13"/>
  <c r="H10557" i="13" s="1"/>
  <c r="G10558" i="13"/>
  <c r="H10558" i="13" s="1"/>
  <c r="G10559" i="13"/>
  <c r="H10559" i="13" s="1"/>
  <c r="G10560" i="13"/>
  <c r="H10560" i="13" s="1"/>
  <c r="G10561" i="13"/>
  <c r="H10561" i="13" s="1"/>
  <c r="G10562" i="13"/>
  <c r="H10562" i="13" s="1"/>
  <c r="G10563" i="13"/>
  <c r="H10563" i="13" s="1"/>
  <c r="G10564" i="13"/>
  <c r="H10564" i="13" s="1"/>
  <c r="G10565" i="13"/>
  <c r="H10565" i="13" s="1"/>
  <c r="G10566" i="13"/>
  <c r="H10566" i="13" s="1"/>
  <c r="G10567" i="13"/>
  <c r="H10567" i="13" s="1"/>
  <c r="G10568" i="13"/>
  <c r="H10568" i="13" s="1"/>
  <c r="G10569" i="13"/>
  <c r="H10569" i="13" s="1"/>
  <c r="G10570" i="13"/>
  <c r="H10570" i="13" s="1"/>
  <c r="G10571" i="13"/>
  <c r="H10571" i="13" s="1"/>
  <c r="G10572" i="13"/>
  <c r="H10572" i="13" s="1"/>
  <c r="G10573" i="13"/>
  <c r="H10573" i="13" s="1"/>
  <c r="G10574" i="13"/>
  <c r="H10574" i="13" s="1"/>
  <c r="G10575" i="13"/>
  <c r="H10575" i="13" s="1"/>
  <c r="G10576" i="13"/>
  <c r="H10576" i="13" s="1"/>
  <c r="G10577" i="13"/>
  <c r="H10577" i="13" s="1"/>
  <c r="G10578" i="13"/>
  <c r="H10578" i="13" s="1"/>
  <c r="G10579" i="13"/>
  <c r="H10579" i="13" s="1"/>
  <c r="G10580" i="13"/>
  <c r="H10580" i="13" s="1"/>
  <c r="G10581" i="13"/>
  <c r="H10581" i="13" s="1"/>
  <c r="G10582" i="13"/>
  <c r="H10582" i="13" s="1"/>
  <c r="G10583" i="13"/>
  <c r="H10583" i="13" s="1"/>
  <c r="G10584" i="13"/>
  <c r="H10584" i="13" s="1"/>
  <c r="G10585" i="13"/>
  <c r="H10585" i="13" s="1"/>
  <c r="G10586" i="13"/>
  <c r="H10586" i="13" s="1"/>
  <c r="G10587" i="13"/>
  <c r="H10587" i="13" s="1"/>
  <c r="G10588" i="13"/>
  <c r="H10588" i="13" s="1"/>
  <c r="G10589" i="13"/>
  <c r="H10589" i="13" s="1"/>
  <c r="G10590" i="13"/>
  <c r="H10590" i="13" s="1"/>
  <c r="G10591" i="13"/>
  <c r="H10591" i="13" s="1"/>
  <c r="G10592" i="13"/>
  <c r="H10592" i="13" s="1"/>
  <c r="G10593" i="13"/>
  <c r="H10593" i="13" s="1"/>
  <c r="G10594" i="13"/>
  <c r="H10594" i="13" s="1"/>
  <c r="G10595" i="13"/>
  <c r="H10595" i="13" s="1"/>
  <c r="G10596" i="13"/>
  <c r="H10596" i="13" s="1"/>
  <c r="G10597" i="13"/>
  <c r="H10597" i="13" s="1"/>
  <c r="G10598" i="13"/>
  <c r="H10598" i="13" s="1"/>
  <c r="G10599" i="13"/>
  <c r="H10599" i="13" s="1"/>
  <c r="G10600" i="13"/>
  <c r="H10600" i="13" s="1"/>
  <c r="G10601" i="13"/>
  <c r="H10601" i="13" s="1"/>
  <c r="G10602" i="13"/>
  <c r="H10602" i="13" s="1"/>
  <c r="G10603" i="13"/>
  <c r="H10603" i="13" s="1"/>
  <c r="G10604" i="13"/>
  <c r="H10604" i="13" s="1"/>
  <c r="G10605" i="13"/>
  <c r="H10605" i="13" s="1"/>
  <c r="G10606" i="13"/>
  <c r="H10606" i="13" s="1"/>
  <c r="G10607" i="13"/>
  <c r="H10607" i="13" s="1"/>
  <c r="G10608" i="13"/>
  <c r="H10608" i="13" s="1"/>
  <c r="G10609" i="13"/>
  <c r="H10609" i="13" s="1"/>
  <c r="G10610" i="13"/>
  <c r="H10610" i="13" s="1"/>
  <c r="G10611" i="13"/>
  <c r="H10611" i="13" s="1"/>
  <c r="G10612" i="13"/>
  <c r="H10612" i="13" s="1"/>
  <c r="G10613" i="13"/>
  <c r="H10613" i="13" s="1"/>
  <c r="G10614" i="13"/>
  <c r="H10614" i="13" s="1"/>
  <c r="G10615" i="13"/>
  <c r="H10615" i="13" s="1"/>
  <c r="G10616" i="13"/>
  <c r="H10616" i="13" s="1"/>
  <c r="G10617" i="13"/>
  <c r="H10617" i="13" s="1"/>
  <c r="G10618" i="13"/>
  <c r="H10618" i="13" s="1"/>
  <c r="G10619" i="13"/>
  <c r="H10619" i="13" s="1"/>
  <c r="G10620" i="13"/>
  <c r="H10620" i="13" s="1"/>
  <c r="G10621" i="13"/>
  <c r="H10621" i="13" s="1"/>
  <c r="G10622" i="13"/>
  <c r="H10622" i="13" s="1"/>
  <c r="G10623" i="13"/>
  <c r="H10623" i="13" s="1"/>
  <c r="G10624" i="13"/>
  <c r="H10624" i="13" s="1"/>
  <c r="G10625" i="13"/>
  <c r="H10625" i="13" s="1"/>
  <c r="G10626" i="13"/>
  <c r="H10626" i="13" s="1"/>
  <c r="G10627" i="13"/>
  <c r="H10627" i="13" s="1"/>
  <c r="G10628" i="13"/>
  <c r="H10628" i="13" s="1"/>
  <c r="G10629" i="13"/>
  <c r="H10629" i="13" s="1"/>
  <c r="G10630" i="13"/>
  <c r="H10630" i="13" s="1"/>
  <c r="G10631" i="13"/>
  <c r="H10631" i="13" s="1"/>
  <c r="G10632" i="13"/>
  <c r="H10632" i="13" s="1"/>
  <c r="G10633" i="13"/>
  <c r="H10633" i="13" s="1"/>
  <c r="G10634" i="13"/>
  <c r="H10634" i="13" s="1"/>
  <c r="G10635" i="13"/>
  <c r="H10635" i="13" s="1"/>
  <c r="G10636" i="13"/>
  <c r="H10636" i="13" s="1"/>
  <c r="G10637" i="13"/>
  <c r="H10637" i="13" s="1"/>
  <c r="G10638" i="13"/>
  <c r="H10638" i="13" s="1"/>
  <c r="G10639" i="13"/>
  <c r="H10639" i="13" s="1"/>
  <c r="G10640" i="13"/>
  <c r="H10640" i="13" s="1"/>
  <c r="G10641" i="13"/>
  <c r="H10641" i="13" s="1"/>
  <c r="G10642" i="13"/>
  <c r="H10642" i="13" s="1"/>
  <c r="G10643" i="13"/>
  <c r="H10643" i="13" s="1"/>
  <c r="G10644" i="13"/>
  <c r="H10644" i="13" s="1"/>
  <c r="G10645" i="13"/>
  <c r="H10645" i="13" s="1"/>
  <c r="G10646" i="13"/>
  <c r="H10646" i="13" s="1"/>
  <c r="G10647" i="13"/>
  <c r="H10647" i="13" s="1"/>
  <c r="G10648" i="13"/>
  <c r="H10648" i="13" s="1"/>
  <c r="G10649" i="13"/>
  <c r="H10649" i="13" s="1"/>
  <c r="G10650" i="13"/>
  <c r="H10650" i="13" s="1"/>
  <c r="G10651" i="13"/>
  <c r="H10651" i="13" s="1"/>
  <c r="G10652" i="13"/>
  <c r="H10652" i="13" s="1"/>
  <c r="G10653" i="13"/>
  <c r="H10653" i="13" s="1"/>
  <c r="G10654" i="13"/>
  <c r="H10654" i="13" s="1"/>
  <c r="G10655" i="13"/>
  <c r="H10655" i="13" s="1"/>
  <c r="G10656" i="13"/>
  <c r="H10656" i="13" s="1"/>
  <c r="G10657" i="13"/>
  <c r="H10657" i="13" s="1"/>
  <c r="G10658" i="13"/>
  <c r="H10658" i="13" s="1"/>
  <c r="G10659" i="13"/>
  <c r="H10659" i="13" s="1"/>
  <c r="G10660" i="13"/>
  <c r="H10660" i="13" s="1"/>
  <c r="G10661" i="13"/>
  <c r="H10661" i="13" s="1"/>
  <c r="G10662" i="13"/>
  <c r="H10662" i="13" s="1"/>
  <c r="G10663" i="13"/>
  <c r="H10663" i="13" s="1"/>
  <c r="G10664" i="13"/>
  <c r="H10664" i="13" s="1"/>
  <c r="G10665" i="13"/>
  <c r="H10665" i="13" s="1"/>
  <c r="G10666" i="13"/>
  <c r="H10666" i="13" s="1"/>
  <c r="G10667" i="13"/>
  <c r="H10667" i="13" s="1"/>
  <c r="G10668" i="13"/>
  <c r="H10668" i="13" s="1"/>
  <c r="G10669" i="13"/>
  <c r="H10669" i="13" s="1"/>
  <c r="G10670" i="13"/>
  <c r="H10670" i="13" s="1"/>
  <c r="G10671" i="13"/>
  <c r="H10671" i="13" s="1"/>
  <c r="G10672" i="13"/>
  <c r="H10672" i="13" s="1"/>
  <c r="G10673" i="13"/>
  <c r="H10673" i="13" s="1"/>
  <c r="G10674" i="13"/>
  <c r="H10674" i="13" s="1"/>
  <c r="G10675" i="13"/>
  <c r="H10675" i="13" s="1"/>
  <c r="G10676" i="13"/>
  <c r="H10676" i="13" s="1"/>
  <c r="G10677" i="13"/>
  <c r="H10677" i="13" s="1"/>
  <c r="G10678" i="13"/>
  <c r="H10678" i="13" s="1"/>
  <c r="G10679" i="13"/>
  <c r="H10679" i="13" s="1"/>
  <c r="G10680" i="13"/>
  <c r="H10680" i="13" s="1"/>
  <c r="G10681" i="13"/>
  <c r="H10681" i="13" s="1"/>
  <c r="G10682" i="13"/>
  <c r="H10682" i="13" s="1"/>
  <c r="G10683" i="13"/>
  <c r="H10683" i="13" s="1"/>
  <c r="G10684" i="13"/>
  <c r="H10684" i="13" s="1"/>
  <c r="G10685" i="13"/>
  <c r="H10685" i="13" s="1"/>
  <c r="G10686" i="13"/>
  <c r="H10686" i="13" s="1"/>
  <c r="G10687" i="13"/>
  <c r="H10687" i="13" s="1"/>
  <c r="G10688" i="13"/>
  <c r="H10688" i="13" s="1"/>
  <c r="G10689" i="13"/>
  <c r="H10689" i="13" s="1"/>
  <c r="G10690" i="13"/>
  <c r="H10690" i="13" s="1"/>
  <c r="G10691" i="13"/>
  <c r="H10691" i="13" s="1"/>
  <c r="G10692" i="13"/>
  <c r="H10692" i="13" s="1"/>
  <c r="G10693" i="13"/>
  <c r="H10693" i="13" s="1"/>
  <c r="G10694" i="13"/>
  <c r="H10694" i="13" s="1"/>
  <c r="G10695" i="13"/>
  <c r="H10695" i="13" s="1"/>
  <c r="G10696" i="13"/>
  <c r="H10696" i="13" s="1"/>
  <c r="G10697" i="13"/>
  <c r="H10697" i="13" s="1"/>
  <c r="G10698" i="13"/>
  <c r="H10698" i="13" s="1"/>
  <c r="G10699" i="13"/>
  <c r="H10699" i="13" s="1"/>
  <c r="G10700" i="13"/>
  <c r="H10700" i="13" s="1"/>
  <c r="G10701" i="13"/>
  <c r="H10701" i="13" s="1"/>
  <c r="G10702" i="13"/>
  <c r="H10702" i="13" s="1"/>
  <c r="G10703" i="13"/>
  <c r="H10703" i="13" s="1"/>
  <c r="G10704" i="13"/>
  <c r="H10704" i="13" s="1"/>
  <c r="G10705" i="13"/>
  <c r="H10705" i="13" s="1"/>
  <c r="G10706" i="13"/>
  <c r="H10706" i="13" s="1"/>
  <c r="G10707" i="13"/>
  <c r="H10707" i="13" s="1"/>
  <c r="G10708" i="13"/>
  <c r="H10708" i="13" s="1"/>
  <c r="G10709" i="13"/>
  <c r="H10709" i="13" s="1"/>
  <c r="G10710" i="13"/>
  <c r="H10710" i="13" s="1"/>
  <c r="G10711" i="13"/>
  <c r="H10711" i="13" s="1"/>
  <c r="G10712" i="13"/>
  <c r="H10712" i="13" s="1"/>
  <c r="G10713" i="13"/>
  <c r="H10713" i="13" s="1"/>
  <c r="G10714" i="13"/>
  <c r="H10714" i="13" s="1"/>
  <c r="G10715" i="13"/>
  <c r="H10715" i="13" s="1"/>
  <c r="G10716" i="13"/>
  <c r="H10716" i="13" s="1"/>
  <c r="G10717" i="13"/>
  <c r="H10717" i="13" s="1"/>
  <c r="G10718" i="13"/>
  <c r="H10718" i="13" s="1"/>
  <c r="G10719" i="13"/>
  <c r="H10719" i="13" s="1"/>
  <c r="G10720" i="13"/>
  <c r="H10720" i="13" s="1"/>
  <c r="G10721" i="13"/>
  <c r="H10721" i="13" s="1"/>
  <c r="G10722" i="13"/>
  <c r="H10722" i="13" s="1"/>
  <c r="G10723" i="13"/>
  <c r="H10723" i="13" s="1"/>
  <c r="G10724" i="13"/>
  <c r="H10724" i="13" s="1"/>
  <c r="G10725" i="13"/>
  <c r="H10725" i="13" s="1"/>
  <c r="G10726" i="13"/>
  <c r="H10726" i="13" s="1"/>
  <c r="G10727" i="13"/>
  <c r="H10727" i="13" s="1"/>
  <c r="G10728" i="13"/>
  <c r="H10728" i="13" s="1"/>
  <c r="G10729" i="13"/>
  <c r="H10729" i="13" s="1"/>
  <c r="G10730" i="13"/>
  <c r="H10730" i="13" s="1"/>
  <c r="G10731" i="13"/>
  <c r="H10731" i="13" s="1"/>
  <c r="G10732" i="13"/>
  <c r="H10732" i="13" s="1"/>
  <c r="G10733" i="13"/>
  <c r="H10733" i="13" s="1"/>
  <c r="G10734" i="13"/>
  <c r="H10734" i="13" s="1"/>
  <c r="G10735" i="13"/>
  <c r="H10735" i="13" s="1"/>
  <c r="G10736" i="13"/>
  <c r="H10736" i="13" s="1"/>
  <c r="G10737" i="13"/>
  <c r="H10737" i="13" s="1"/>
  <c r="G10738" i="13"/>
  <c r="H10738" i="13" s="1"/>
  <c r="G10739" i="13"/>
  <c r="H10739" i="13" s="1"/>
  <c r="G10740" i="13"/>
  <c r="H10740" i="13" s="1"/>
  <c r="G10741" i="13"/>
  <c r="H10741" i="13" s="1"/>
  <c r="G10742" i="13"/>
  <c r="H10742" i="13" s="1"/>
  <c r="G10743" i="13"/>
  <c r="H10743" i="13" s="1"/>
  <c r="G10744" i="13"/>
  <c r="H10744" i="13" s="1"/>
  <c r="G10745" i="13"/>
  <c r="H10745" i="13" s="1"/>
  <c r="G10746" i="13"/>
  <c r="H10746" i="13" s="1"/>
  <c r="G10747" i="13"/>
  <c r="H10747" i="13" s="1"/>
  <c r="G10748" i="13"/>
  <c r="H10748" i="13" s="1"/>
  <c r="G10749" i="13"/>
  <c r="H10749" i="13" s="1"/>
  <c r="G10750" i="13"/>
  <c r="H10750" i="13" s="1"/>
  <c r="G10751" i="13"/>
  <c r="H10751" i="13" s="1"/>
  <c r="G10752" i="13"/>
  <c r="H10752" i="13" s="1"/>
  <c r="G10753" i="13"/>
  <c r="H10753" i="13" s="1"/>
  <c r="G10754" i="13"/>
  <c r="H10754" i="13" s="1"/>
  <c r="G10755" i="13"/>
  <c r="H10755" i="13" s="1"/>
  <c r="G10756" i="13"/>
  <c r="H10756" i="13" s="1"/>
  <c r="G10757" i="13"/>
  <c r="H10757" i="13" s="1"/>
  <c r="G10758" i="13"/>
  <c r="H10758" i="13" s="1"/>
  <c r="G10759" i="13"/>
  <c r="H10759" i="13" s="1"/>
  <c r="G10760" i="13"/>
  <c r="H10760" i="13" s="1"/>
  <c r="G10761" i="13"/>
  <c r="H10761" i="13" s="1"/>
  <c r="G10762" i="13"/>
  <c r="H10762" i="13" s="1"/>
  <c r="G10763" i="13"/>
  <c r="H10763" i="13" s="1"/>
  <c r="G10764" i="13"/>
  <c r="H10764" i="13" s="1"/>
  <c r="G10765" i="13"/>
  <c r="H10765" i="13" s="1"/>
  <c r="G10766" i="13"/>
  <c r="H10766" i="13" s="1"/>
  <c r="G10767" i="13"/>
  <c r="H10767" i="13" s="1"/>
  <c r="G10768" i="13"/>
  <c r="H10768" i="13" s="1"/>
  <c r="G10769" i="13"/>
  <c r="H10769" i="13" s="1"/>
  <c r="G10770" i="13"/>
  <c r="H10770" i="13" s="1"/>
  <c r="G10771" i="13"/>
  <c r="H10771" i="13" s="1"/>
  <c r="G10772" i="13"/>
  <c r="H10772" i="13" s="1"/>
  <c r="G10773" i="13"/>
  <c r="H10773" i="13" s="1"/>
  <c r="G10774" i="13"/>
  <c r="H10774" i="13" s="1"/>
  <c r="G10775" i="13"/>
  <c r="H10775" i="13" s="1"/>
  <c r="G10776" i="13"/>
  <c r="H10776" i="13" s="1"/>
  <c r="G10777" i="13"/>
  <c r="H10777" i="13" s="1"/>
  <c r="G10778" i="13"/>
  <c r="H10778" i="13" s="1"/>
  <c r="G10779" i="13"/>
  <c r="H10779" i="13" s="1"/>
  <c r="G10780" i="13"/>
  <c r="H10780" i="13" s="1"/>
  <c r="G10781" i="13"/>
  <c r="H10781" i="13" s="1"/>
  <c r="G10782" i="13"/>
  <c r="H10782" i="13" s="1"/>
  <c r="G10783" i="13"/>
  <c r="H10783" i="13" s="1"/>
  <c r="G10784" i="13"/>
  <c r="H10784" i="13" s="1"/>
  <c r="G10785" i="13"/>
  <c r="H10785" i="13" s="1"/>
  <c r="G10786" i="13"/>
  <c r="H10786" i="13" s="1"/>
  <c r="G10787" i="13"/>
  <c r="H10787" i="13" s="1"/>
  <c r="G10788" i="13"/>
  <c r="H10788" i="13" s="1"/>
  <c r="G10789" i="13"/>
  <c r="H10789" i="13" s="1"/>
  <c r="G10790" i="13"/>
  <c r="H10790" i="13" s="1"/>
  <c r="G10791" i="13"/>
  <c r="H10791" i="13" s="1"/>
  <c r="G10792" i="13"/>
  <c r="H10792" i="13" s="1"/>
  <c r="G10793" i="13"/>
  <c r="H10793" i="13" s="1"/>
  <c r="G10794" i="13"/>
  <c r="H10794" i="13" s="1"/>
  <c r="G10795" i="13"/>
  <c r="H10795" i="13" s="1"/>
  <c r="G10796" i="13"/>
  <c r="H10796" i="13" s="1"/>
  <c r="G10797" i="13"/>
  <c r="H10797" i="13" s="1"/>
  <c r="G10798" i="13"/>
  <c r="H10798" i="13" s="1"/>
  <c r="G10799" i="13"/>
  <c r="H10799" i="13" s="1"/>
  <c r="G10800" i="13"/>
  <c r="H10800" i="13" s="1"/>
  <c r="G10801" i="13"/>
  <c r="H10801" i="13" s="1"/>
  <c r="G10802" i="13"/>
  <c r="H10802" i="13" s="1"/>
  <c r="G10803" i="13"/>
  <c r="H10803" i="13" s="1"/>
  <c r="G10804" i="13"/>
  <c r="H10804" i="13" s="1"/>
  <c r="G10805" i="13"/>
  <c r="H10805" i="13" s="1"/>
  <c r="G10806" i="13"/>
  <c r="H10806" i="13" s="1"/>
  <c r="G10807" i="13"/>
  <c r="H10807" i="13" s="1"/>
  <c r="G10808" i="13"/>
  <c r="H10808" i="13" s="1"/>
  <c r="G10809" i="13"/>
  <c r="H10809" i="13" s="1"/>
  <c r="G10810" i="13"/>
  <c r="H10810" i="13" s="1"/>
  <c r="G10811" i="13"/>
  <c r="H10811" i="13" s="1"/>
  <c r="G10812" i="13"/>
  <c r="H10812" i="13" s="1"/>
  <c r="G10813" i="13"/>
  <c r="H10813" i="13" s="1"/>
  <c r="G10814" i="13"/>
  <c r="H10814" i="13" s="1"/>
  <c r="G10815" i="13"/>
  <c r="H10815" i="13" s="1"/>
  <c r="G10816" i="13"/>
  <c r="H10816" i="13" s="1"/>
  <c r="G10817" i="13"/>
  <c r="H10817" i="13" s="1"/>
  <c r="G10818" i="13"/>
  <c r="H10818" i="13" s="1"/>
  <c r="G10819" i="13"/>
  <c r="H10819" i="13" s="1"/>
  <c r="G10820" i="13"/>
  <c r="H10820" i="13" s="1"/>
  <c r="G10821" i="13"/>
  <c r="H10821" i="13" s="1"/>
  <c r="G10822" i="13"/>
  <c r="H10822" i="13" s="1"/>
  <c r="G10823" i="13"/>
  <c r="H10823" i="13" s="1"/>
  <c r="G10824" i="13"/>
  <c r="H10824" i="13" s="1"/>
  <c r="G10825" i="13"/>
  <c r="H10825" i="13" s="1"/>
  <c r="G10826" i="13"/>
  <c r="H10826" i="13" s="1"/>
  <c r="G10827" i="13"/>
  <c r="H10827" i="13" s="1"/>
  <c r="G10828" i="13"/>
  <c r="H10828" i="13" s="1"/>
  <c r="G10829" i="13"/>
  <c r="H10829" i="13" s="1"/>
  <c r="G10830" i="13"/>
  <c r="H10830" i="13" s="1"/>
  <c r="G10831" i="13"/>
  <c r="H10831" i="13" s="1"/>
  <c r="G10832" i="13"/>
  <c r="H10832" i="13" s="1"/>
  <c r="G10833" i="13"/>
  <c r="H10833" i="13" s="1"/>
  <c r="G10834" i="13"/>
  <c r="H10834" i="13" s="1"/>
  <c r="G10835" i="13"/>
  <c r="H10835" i="13" s="1"/>
  <c r="G10836" i="13"/>
  <c r="H10836" i="13" s="1"/>
  <c r="G10837" i="13"/>
  <c r="H10837" i="13" s="1"/>
  <c r="G10838" i="13"/>
  <c r="H10838" i="13" s="1"/>
  <c r="G10839" i="13"/>
  <c r="H10839" i="13" s="1"/>
  <c r="G10840" i="13"/>
  <c r="H10840" i="13" s="1"/>
  <c r="G10841" i="13"/>
  <c r="H10841" i="13" s="1"/>
  <c r="G10842" i="13"/>
  <c r="H10842" i="13" s="1"/>
  <c r="G10843" i="13"/>
  <c r="H10843" i="13" s="1"/>
  <c r="G10844" i="13"/>
  <c r="H10844" i="13" s="1"/>
  <c r="G10845" i="13"/>
  <c r="H10845" i="13" s="1"/>
  <c r="G10846" i="13"/>
  <c r="H10846" i="13" s="1"/>
  <c r="G10847" i="13"/>
  <c r="H10847" i="13" s="1"/>
  <c r="G10848" i="13"/>
  <c r="H10848" i="13" s="1"/>
  <c r="G10849" i="13"/>
  <c r="H10849" i="13" s="1"/>
  <c r="G10850" i="13"/>
  <c r="H10850" i="13" s="1"/>
  <c r="G10851" i="13"/>
  <c r="H10851" i="13" s="1"/>
  <c r="G10852" i="13"/>
  <c r="H10852" i="13" s="1"/>
  <c r="G10853" i="13"/>
  <c r="H10853" i="13" s="1"/>
  <c r="G10854" i="13"/>
  <c r="H10854" i="13" s="1"/>
  <c r="G10855" i="13"/>
  <c r="H10855" i="13" s="1"/>
  <c r="G10856" i="13"/>
  <c r="H10856" i="13" s="1"/>
  <c r="G10857" i="13"/>
  <c r="H10857" i="13" s="1"/>
  <c r="G10858" i="13"/>
  <c r="H10858" i="13" s="1"/>
  <c r="G10859" i="13"/>
  <c r="H10859" i="13" s="1"/>
  <c r="G10860" i="13"/>
  <c r="H10860" i="13" s="1"/>
  <c r="G10861" i="13"/>
  <c r="H10861" i="13" s="1"/>
  <c r="G10862" i="13"/>
  <c r="H10862" i="13" s="1"/>
  <c r="G10863" i="13"/>
  <c r="H10863" i="13" s="1"/>
  <c r="G10864" i="13"/>
  <c r="H10864" i="13" s="1"/>
  <c r="G10865" i="13"/>
  <c r="H10865" i="13" s="1"/>
  <c r="G10866" i="13"/>
  <c r="H10866" i="13" s="1"/>
  <c r="G10867" i="13"/>
  <c r="H10867" i="13" s="1"/>
  <c r="G10868" i="13"/>
  <c r="H10868" i="13" s="1"/>
  <c r="G10869" i="13"/>
  <c r="H10869" i="13" s="1"/>
  <c r="G10870" i="13"/>
  <c r="H10870" i="13" s="1"/>
  <c r="G10871" i="13"/>
  <c r="H10871" i="13" s="1"/>
  <c r="G10872" i="13"/>
  <c r="H10872" i="13" s="1"/>
  <c r="G10873" i="13"/>
  <c r="H10873" i="13" s="1"/>
  <c r="G10874" i="13"/>
  <c r="H10874" i="13" s="1"/>
  <c r="G10875" i="13"/>
  <c r="H10875" i="13" s="1"/>
  <c r="G10876" i="13"/>
  <c r="H10876" i="13" s="1"/>
  <c r="G10877" i="13"/>
  <c r="H10877" i="13" s="1"/>
  <c r="G10878" i="13"/>
  <c r="H10878" i="13" s="1"/>
  <c r="G10879" i="13"/>
  <c r="H10879" i="13" s="1"/>
  <c r="G10880" i="13"/>
  <c r="H10880" i="13" s="1"/>
  <c r="G10881" i="13"/>
  <c r="H10881" i="13" s="1"/>
  <c r="G10882" i="13"/>
  <c r="H10882" i="13" s="1"/>
  <c r="G10883" i="13"/>
  <c r="H10883" i="13" s="1"/>
  <c r="G10884" i="13"/>
  <c r="H10884" i="13" s="1"/>
  <c r="G10885" i="13"/>
  <c r="H10885" i="13" s="1"/>
  <c r="G10886" i="13"/>
  <c r="H10886" i="13" s="1"/>
  <c r="G10887" i="13"/>
  <c r="H10887" i="13" s="1"/>
  <c r="G10888" i="13"/>
  <c r="H10888" i="13" s="1"/>
  <c r="G10889" i="13"/>
  <c r="H10889" i="13" s="1"/>
  <c r="G10890" i="13"/>
  <c r="H10890" i="13" s="1"/>
  <c r="G10891" i="13"/>
  <c r="H10891" i="13" s="1"/>
  <c r="G10892" i="13"/>
  <c r="H10892" i="13" s="1"/>
  <c r="G10893" i="13"/>
  <c r="H10893" i="13" s="1"/>
  <c r="G10894" i="13"/>
  <c r="H10894" i="13" s="1"/>
  <c r="G10895" i="13"/>
  <c r="H10895" i="13" s="1"/>
  <c r="G10896" i="13"/>
  <c r="H10896" i="13" s="1"/>
  <c r="G10897" i="13"/>
  <c r="H10897" i="13" s="1"/>
  <c r="G10898" i="13"/>
  <c r="H10898" i="13" s="1"/>
  <c r="G10899" i="13"/>
  <c r="H10899" i="13" s="1"/>
  <c r="G10900" i="13"/>
  <c r="H10900" i="13" s="1"/>
  <c r="G10901" i="13"/>
  <c r="H10901" i="13" s="1"/>
  <c r="G10902" i="13"/>
  <c r="H10902" i="13" s="1"/>
  <c r="G10903" i="13"/>
  <c r="H10903" i="13" s="1"/>
  <c r="G10904" i="13"/>
  <c r="H10904" i="13" s="1"/>
  <c r="G10905" i="13"/>
  <c r="H10905" i="13" s="1"/>
  <c r="G10906" i="13"/>
  <c r="H10906" i="13" s="1"/>
  <c r="G10907" i="13"/>
  <c r="H10907" i="13" s="1"/>
  <c r="G10908" i="13"/>
  <c r="H10908" i="13" s="1"/>
  <c r="G10909" i="13"/>
  <c r="H10909" i="13" s="1"/>
  <c r="G10910" i="13"/>
  <c r="H10910" i="13" s="1"/>
  <c r="G10911" i="13"/>
  <c r="H10911" i="13" s="1"/>
  <c r="G10912" i="13"/>
  <c r="H10912" i="13" s="1"/>
  <c r="G10913" i="13"/>
  <c r="H10913" i="13" s="1"/>
  <c r="G10914" i="13"/>
  <c r="H10914" i="13" s="1"/>
  <c r="G10915" i="13"/>
  <c r="H10915" i="13" s="1"/>
  <c r="G10916" i="13"/>
  <c r="H10916" i="13" s="1"/>
  <c r="G10917" i="13"/>
  <c r="H10917" i="13" s="1"/>
  <c r="G10918" i="13"/>
  <c r="H10918" i="13" s="1"/>
  <c r="G10919" i="13"/>
  <c r="H10919" i="13" s="1"/>
  <c r="G10920" i="13"/>
  <c r="H10920" i="13" s="1"/>
  <c r="G10921" i="13"/>
  <c r="H10921" i="13" s="1"/>
  <c r="G10922" i="13"/>
  <c r="H10922" i="13" s="1"/>
  <c r="G10923" i="13"/>
  <c r="H10923" i="13" s="1"/>
  <c r="G10924" i="13"/>
  <c r="H10924" i="13" s="1"/>
  <c r="G10925" i="13"/>
  <c r="H10925" i="13" s="1"/>
  <c r="G10926" i="13"/>
  <c r="H10926" i="13" s="1"/>
  <c r="G10927" i="13"/>
  <c r="H10927" i="13" s="1"/>
  <c r="G10928" i="13"/>
  <c r="H10928" i="13" s="1"/>
  <c r="G10929" i="13"/>
  <c r="H10929" i="13" s="1"/>
  <c r="G10930" i="13"/>
  <c r="H10930" i="13" s="1"/>
  <c r="G10931" i="13"/>
  <c r="H10931" i="13" s="1"/>
  <c r="G10932" i="13"/>
  <c r="H10932" i="13" s="1"/>
  <c r="G10933" i="13"/>
  <c r="H10933" i="13" s="1"/>
  <c r="G10934" i="13"/>
  <c r="H10934" i="13" s="1"/>
  <c r="G10935" i="13"/>
  <c r="H10935" i="13" s="1"/>
  <c r="G10936" i="13"/>
  <c r="H10936" i="13" s="1"/>
  <c r="G10937" i="13"/>
  <c r="H10937" i="13" s="1"/>
  <c r="G10938" i="13"/>
  <c r="H10938" i="13" s="1"/>
  <c r="G10939" i="13"/>
  <c r="H10939" i="13" s="1"/>
  <c r="G10940" i="13"/>
  <c r="H10940" i="13" s="1"/>
  <c r="G10941" i="13"/>
  <c r="H10941" i="13" s="1"/>
  <c r="G10942" i="13"/>
  <c r="H10942" i="13" s="1"/>
  <c r="G10943" i="13"/>
  <c r="H10943" i="13" s="1"/>
  <c r="G10944" i="13"/>
  <c r="H10944" i="13" s="1"/>
  <c r="G10945" i="13"/>
  <c r="H10945" i="13" s="1"/>
  <c r="G10946" i="13"/>
  <c r="H10946" i="13" s="1"/>
  <c r="G10947" i="13"/>
  <c r="H10947" i="13" s="1"/>
  <c r="G10948" i="13"/>
  <c r="H10948" i="13" s="1"/>
  <c r="G10949" i="13"/>
  <c r="H10949" i="13" s="1"/>
  <c r="G10950" i="13"/>
  <c r="H10950" i="13" s="1"/>
  <c r="G10951" i="13"/>
  <c r="H10951" i="13" s="1"/>
  <c r="G10952" i="13"/>
  <c r="H10952" i="13" s="1"/>
  <c r="G10953" i="13"/>
  <c r="H10953" i="13" s="1"/>
  <c r="G10954" i="13"/>
  <c r="H10954" i="13" s="1"/>
  <c r="G10955" i="13"/>
  <c r="H10955" i="13" s="1"/>
  <c r="G10956" i="13"/>
  <c r="H10956" i="13" s="1"/>
  <c r="G10957" i="13"/>
  <c r="H10957" i="13" s="1"/>
  <c r="G10958" i="13"/>
  <c r="H10958" i="13" s="1"/>
  <c r="G10959" i="13"/>
  <c r="H10959" i="13" s="1"/>
  <c r="G10960" i="13"/>
  <c r="H10960" i="13" s="1"/>
  <c r="G10961" i="13"/>
  <c r="H10961" i="13" s="1"/>
  <c r="G10962" i="13"/>
  <c r="H10962" i="13" s="1"/>
  <c r="G10963" i="13"/>
  <c r="H10963" i="13" s="1"/>
  <c r="G10964" i="13"/>
  <c r="H10964" i="13" s="1"/>
  <c r="G10965" i="13"/>
  <c r="H10965" i="13" s="1"/>
  <c r="G10966" i="13"/>
  <c r="H10966" i="13" s="1"/>
  <c r="G10967" i="13"/>
  <c r="H10967" i="13" s="1"/>
  <c r="G10968" i="13"/>
  <c r="H10968" i="13" s="1"/>
  <c r="G10969" i="13"/>
  <c r="H10969" i="13" s="1"/>
  <c r="G10970" i="13"/>
  <c r="H10970" i="13" s="1"/>
  <c r="G10971" i="13"/>
  <c r="H10971" i="13" s="1"/>
  <c r="G10972" i="13"/>
  <c r="H10972" i="13" s="1"/>
  <c r="G10973" i="13"/>
  <c r="H10973" i="13" s="1"/>
  <c r="G10974" i="13"/>
  <c r="H10974" i="13" s="1"/>
  <c r="G10975" i="13"/>
  <c r="H10975" i="13" s="1"/>
  <c r="G10976" i="13"/>
  <c r="H10976" i="13" s="1"/>
  <c r="G10977" i="13"/>
  <c r="H10977" i="13" s="1"/>
  <c r="G10978" i="13"/>
  <c r="H10978" i="13" s="1"/>
  <c r="G10979" i="13"/>
  <c r="H10979" i="13" s="1"/>
  <c r="G10980" i="13"/>
  <c r="H10980" i="13" s="1"/>
  <c r="G10981" i="13"/>
  <c r="H10981" i="13" s="1"/>
  <c r="G10982" i="13"/>
  <c r="H10982" i="13" s="1"/>
  <c r="G10983" i="13"/>
  <c r="H10983" i="13" s="1"/>
  <c r="G10984" i="13"/>
  <c r="H10984" i="13" s="1"/>
  <c r="G10985" i="13"/>
  <c r="H10985" i="13" s="1"/>
  <c r="G10986" i="13"/>
  <c r="H10986" i="13" s="1"/>
  <c r="G10987" i="13"/>
  <c r="H10987" i="13" s="1"/>
  <c r="G10988" i="13"/>
  <c r="H10988" i="13" s="1"/>
  <c r="G10989" i="13"/>
  <c r="H10989" i="13" s="1"/>
  <c r="G10990" i="13"/>
  <c r="H10990" i="13" s="1"/>
  <c r="G10991" i="13"/>
  <c r="H10991" i="13" s="1"/>
  <c r="G10992" i="13"/>
  <c r="H10992" i="13" s="1"/>
  <c r="G10993" i="13"/>
  <c r="H10993" i="13" s="1"/>
  <c r="G10994" i="13"/>
  <c r="H10994" i="13" s="1"/>
  <c r="G10995" i="13"/>
  <c r="H10995" i="13" s="1"/>
  <c r="G10996" i="13"/>
  <c r="H10996" i="13" s="1"/>
  <c r="G10997" i="13"/>
  <c r="H10997" i="13" s="1"/>
  <c r="G10998" i="13"/>
  <c r="H10998" i="13" s="1"/>
  <c r="G10999" i="13"/>
  <c r="H10999" i="13" s="1"/>
  <c r="G11000" i="13"/>
  <c r="H11000" i="13" s="1"/>
  <c r="G11001" i="13"/>
  <c r="H11001" i="13" s="1"/>
  <c r="G11002" i="13"/>
  <c r="H11002" i="13" s="1"/>
  <c r="G11003" i="13"/>
  <c r="H11003" i="13" s="1"/>
  <c r="G11004" i="13"/>
  <c r="H11004" i="13" s="1"/>
  <c r="G11005" i="13"/>
  <c r="H11005" i="13" s="1"/>
  <c r="G11006" i="13"/>
  <c r="H11006" i="13" s="1"/>
  <c r="G11007" i="13"/>
  <c r="H11007" i="13" s="1"/>
  <c r="G11008" i="13"/>
  <c r="H11008" i="13" s="1"/>
  <c r="G11009" i="13"/>
  <c r="H11009" i="13" s="1"/>
  <c r="G11010" i="13"/>
  <c r="H11010" i="13" s="1"/>
  <c r="G11011" i="13"/>
  <c r="H11011" i="13" s="1"/>
  <c r="G11012" i="13"/>
  <c r="H11012" i="13" s="1"/>
  <c r="G11013" i="13"/>
  <c r="H11013" i="13" s="1"/>
  <c r="G11014" i="13"/>
  <c r="H11014" i="13" s="1"/>
  <c r="G11015" i="13"/>
  <c r="H11015" i="13" s="1"/>
  <c r="G11016" i="13"/>
  <c r="H11016" i="13" s="1"/>
  <c r="G11017" i="13"/>
  <c r="H11017" i="13" s="1"/>
  <c r="G11018" i="13"/>
  <c r="H11018" i="13" s="1"/>
  <c r="G11019" i="13"/>
  <c r="H11019" i="13" s="1"/>
  <c r="G11020" i="13"/>
  <c r="H11020" i="13" s="1"/>
  <c r="G11021" i="13"/>
  <c r="H11021" i="13" s="1"/>
  <c r="G11022" i="13"/>
  <c r="H11022" i="13" s="1"/>
  <c r="G11023" i="13"/>
  <c r="H11023" i="13" s="1"/>
  <c r="G11024" i="13"/>
  <c r="H11024" i="13" s="1"/>
  <c r="G11025" i="13"/>
  <c r="H11025" i="13" s="1"/>
  <c r="G11026" i="13"/>
  <c r="H11026" i="13" s="1"/>
  <c r="G11027" i="13"/>
  <c r="H11027" i="13" s="1"/>
  <c r="G11028" i="13"/>
  <c r="H11028" i="13" s="1"/>
  <c r="G11029" i="13"/>
  <c r="H11029" i="13" s="1"/>
  <c r="G11030" i="13"/>
  <c r="H11030" i="13" s="1"/>
  <c r="G11031" i="13"/>
  <c r="H11031" i="13" s="1"/>
  <c r="G11032" i="13"/>
  <c r="H11032" i="13" s="1"/>
  <c r="G11033" i="13"/>
  <c r="H11033" i="13" s="1"/>
  <c r="G11034" i="13"/>
  <c r="H11034" i="13" s="1"/>
  <c r="G11035" i="13"/>
  <c r="H11035" i="13" s="1"/>
  <c r="G11036" i="13"/>
  <c r="H11036" i="13" s="1"/>
  <c r="G11037" i="13"/>
  <c r="H11037" i="13" s="1"/>
  <c r="G11038" i="13"/>
  <c r="H11038" i="13" s="1"/>
  <c r="G11039" i="13"/>
  <c r="H11039" i="13" s="1"/>
  <c r="G11040" i="13"/>
  <c r="H11040" i="13" s="1"/>
  <c r="G11041" i="13"/>
  <c r="H11041" i="13" s="1"/>
  <c r="G11042" i="13"/>
  <c r="H11042" i="13" s="1"/>
  <c r="G11043" i="13"/>
  <c r="H11043" i="13" s="1"/>
  <c r="G11044" i="13"/>
  <c r="H11044" i="13" s="1"/>
  <c r="G11045" i="13"/>
  <c r="H11045" i="13" s="1"/>
  <c r="G11046" i="13"/>
  <c r="H11046" i="13" s="1"/>
  <c r="G11047" i="13"/>
  <c r="H11047" i="13" s="1"/>
  <c r="G11048" i="13"/>
  <c r="H11048" i="13" s="1"/>
  <c r="G11049" i="13"/>
  <c r="H11049" i="13" s="1"/>
  <c r="G11050" i="13"/>
  <c r="H11050" i="13" s="1"/>
  <c r="G11051" i="13"/>
  <c r="H11051" i="13" s="1"/>
  <c r="G11052" i="13"/>
  <c r="H11052" i="13" s="1"/>
  <c r="G11053" i="13"/>
  <c r="H11053" i="13" s="1"/>
  <c r="G11054" i="13"/>
  <c r="H11054" i="13" s="1"/>
  <c r="G11055" i="13"/>
  <c r="H11055" i="13" s="1"/>
  <c r="G11056" i="13"/>
  <c r="H11056" i="13" s="1"/>
  <c r="G11057" i="13"/>
  <c r="H11057" i="13" s="1"/>
  <c r="G11058" i="13"/>
  <c r="H11058" i="13" s="1"/>
  <c r="G11059" i="13"/>
  <c r="H11059" i="13" s="1"/>
  <c r="G11060" i="13"/>
  <c r="H11060" i="13" s="1"/>
  <c r="G11061" i="13"/>
  <c r="H11061" i="13" s="1"/>
  <c r="G11062" i="13"/>
  <c r="H11062" i="13" s="1"/>
  <c r="G11063" i="13"/>
  <c r="H11063" i="13" s="1"/>
  <c r="G11064" i="13"/>
  <c r="H11064" i="13" s="1"/>
  <c r="G11065" i="13"/>
  <c r="H11065" i="13" s="1"/>
  <c r="G11066" i="13"/>
  <c r="H11066" i="13" s="1"/>
  <c r="G11067" i="13"/>
  <c r="H11067" i="13" s="1"/>
  <c r="G11068" i="13"/>
  <c r="H11068" i="13" s="1"/>
  <c r="G11069" i="13"/>
  <c r="H11069" i="13" s="1"/>
  <c r="G11070" i="13"/>
  <c r="H11070" i="13" s="1"/>
  <c r="G11071" i="13"/>
  <c r="H11071" i="13" s="1"/>
  <c r="G11072" i="13"/>
  <c r="H11072" i="13" s="1"/>
  <c r="G11073" i="13"/>
  <c r="H11073" i="13" s="1"/>
  <c r="G11074" i="13"/>
  <c r="H11074" i="13" s="1"/>
  <c r="G11075" i="13"/>
  <c r="H11075" i="13" s="1"/>
  <c r="G11076" i="13"/>
  <c r="H11076" i="13" s="1"/>
  <c r="G11077" i="13"/>
  <c r="H11077" i="13" s="1"/>
  <c r="G11078" i="13"/>
  <c r="H11078" i="13" s="1"/>
  <c r="G11079" i="13"/>
  <c r="H11079" i="13" s="1"/>
  <c r="G11080" i="13"/>
  <c r="H11080" i="13" s="1"/>
  <c r="G11081" i="13"/>
  <c r="H11081" i="13" s="1"/>
  <c r="G11082" i="13"/>
  <c r="H11082" i="13" s="1"/>
  <c r="G11083" i="13"/>
  <c r="H11083" i="13" s="1"/>
  <c r="G11084" i="13"/>
  <c r="H11084" i="13" s="1"/>
  <c r="G11085" i="13"/>
  <c r="H11085" i="13" s="1"/>
  <c r="G11086" i="13"/>
  <c r="H11086" i="13" s="1"/>
  <c r="G11087" i="13"/>
  <c r="H11087" i="13" s="1"/>
  <c r="G11088" i="13"/>
  <c r="H11088" i="13" s="1"/>
  <c r="G11089" i="13"/>
  <c r="H11089" i="13" s="1"/>
  <c r="G11090" i="13"/>
  <c r="H11090" i="13" s="1"/>
  <c r="G11091" i="13"/>
  <c r="H11091" i="13" s="1"/>
  <c r="G11092" i="13"/>
  <c r="H11092" i="13" s="1"/>
  <c r="G11093" i="13"/>
  <c r="H11093" i="13" s="1"/>
  <c r="G11094" i="13"/>
  <c r="H11094" i="13" s="1"/>
  <c r="G11095" i="13"/>
  <c r="H11095" i="13" s="1"/>
  <c r="G11096" i="13"/>
  <c r="H11096" i="13" s="1"/>
  <c r="G11097" i="13"/>
  <c r="H11097" i="13" s="1"/>
  <c r="G11098" i="13"/>
  <c r="H11098" i="13" s="1"/>
  <c r="G11099" i="13"/>
  <c r="H11099" i="13" s="1"/>
  <c r="G11100" i="13"/>
  <c r="H11100" i="13" s="1"/>
  <c r="G11101" i="13"/>
  <c r="H11101" i="13" s="1"/>
  <c r="G11102" i="13"/>
  <c r="H11102" i="13" s="1"/>
  <c r="G11103" i="13"/>
  <c r="H11103" i="13" s="1"/>
  <c r="G11104" i="13"/>
  <c r="H11104" i="13" s="1"/>
  <c r="G11105" i="13"/>
  <c r="H11105" i="13" s="1"/>
  <c r="G11106" i="13"/>
  <c r="H11106" i="13" s="1"/>
  <c r="G11107" i="13"/>
  <c r="H11107" i="13" s="1"/>
  <c r="G11108" i="13"/>
  <c r="H11108" i="13" s="1"/>
  <c r="G11109" i="13"/>
  <c r="H11109" i="13" s="1"/>
  <c r="G11110" i="13"/>
  <c r="H11110" i="13" s="1"/>
  <c r="G11111" i="13"/>
  <c r="H11111" i="13" s="1"/>
  <c r="G11112" i="13"/>
  <c r="H11112" i="13" s="1"/>
  <c r="G11113" i="13"/>
  <c r="H11113" i="13" s="1"/>
  <c r="G11114" i="13"/>
  <c r="H11114" i="13" s="1"/>
  <c r="G11115" i="13"/>
  <c r="H11115" i="13" s="1"/>
  <c r="G11116" i="13"/>
  <c r="H11116" i="13" s="1"/>
  <c r="G11117" i="13"/>
  <c r="H11117" i="13" s="1"/>
  <c r="G11118" i="13"/>
  <c r="H11118" i="13" s="1"/>
  <c r="G11119" i="13"/>
  <c r="H11119" i="13" s="1"/>
  <c r="G11120" i="13"/>
  <c r="H11120" i="13" s="1"/>
  <c r="G11121" i="13"/>
  <c r="H11121" i="13" s="1"/>
  <c r="G11122" i="13"/>
  <c r="H11122" i="13" s="1"/>
  <c r="G11123" i="13"/>
  <c r="H11123" i="13" s="1"/>
  <c r="G11124" i="13"/>
  <c r="H11124" i="13" s="1"/>
  <c r="G11125" i="13"/>
  <c r="H11125" i="13" s="1"/>
  <c r="G11126" i="13"/>
  <c r="H11126" i="13" s="1"/>
  <c r="G11127" i="13"/>
  <c r="H11127" i="13" s="1"/>
  <c r="G11128" i="13"/>
  <c r="H11128" i="13" s="1"/>
  <c r="G11129" i="13"/>
  <c r="H11129" i="13" s="1"/>
  <c r="G11130" i="13"/>
  <c r="H11130" i="13" s="1"/>
  <c r="G11131" i="13"/>
  <c r="H11131" i="13" s="1"/>
  <c r="G11132" i="13"/>
  <c r="H11132" i="13" s="1"/>
  <c r="G11133" i="13"/>
  <c r="H11133" i="13" s="1"/>
  <c r="G11134" i="13"/>
  <c r="H11134" i="13" s="1"/>
  <c r="G11135" i="13"/>
  <c r="H11135" i="13" s="1"/>
  <c r="G11136" i="13"/>
  <c r="H11136" i="13" s="1"/>
  <c r="G11137" i="13"/>
  <c r="H11137" i="13" s="1"/>
  <c r="G11138" i="13"/>
  <c r="H11138" i="13" s="1"/>
  <c r="G11139" i="13"/>
  <c r="H11139" i="13" s="1"/>
  <c r="G11140" i="13"/>
  <c r="H11140" i="13" s="1"/>
  <c r="G11141" i="13"/>
  <c r="H11141" i="13" s="1"/>
  <c r="G11142" i="13"/>
  <c r="H11142" i="13" s="1"/>
  <c r="G11143" i="13"/>
  <c r="H11143" i="13" s="1"/>
  <c r="G11144" i="13"/>
  <c r="H11144" i="13" s="1"/>
  <c r="G11145" i="13"/>
  <c r="H11145" i="13" s="1"/>
  <c r="G11146" i="13"/>
  <c r="H11146" i="13" s="1"/>
  <c r="G11147" i="13"/>
  <c r="H11147" i="13" s="1"/>
  <c r="G11148" i="13"/>
  <c r="H11148" i="13" s="1"/>
  <c r="G11149" i="13"/>
  <c r="H11149" i="13" s="1"/>
  <c r="G11150" i="13"/>
  <c r="H11150" i="13" s="1"/>
  <c r="G11151" i="13"/>
  <c r="H11151" i="13" s="1"/>
  <c r="G11152" i="13"/>
  <c r="H11152" i="13" s="1"/>
  <c r="G11153" i="13"/>
  <c r="H11153" i="13" s="1"/>
  <c r="G11154" i="13"/>
  <c r="H11154" i="13" s="1"/>
  <c r="G11155" i="13"/>
  <c r="H11155" i="13" s="1"/>
  <c r="G11156" i="13"/>
  <c r="H11156" i="13" s="1"/>
  <c r="G11157" i="13"/>
  <c r="H11157" i="13" s="1"/>
  <c r="G11158" i="13"/>
  <c r="H11158" i="13" s="1"/>
  <c r="G11159" i="13"/>
  <c r="H11159" i="13" s="1"/>
  <c r="G11160" i="13"/>
  <c r="H11160" i="13" s="1"/>
  <c r="G11161" i="13"/>
  <c r="H11161" i="13" s="1"/>
  <c r="G11162" i="13"/>
  <c r="H11162" i="13" s="1"/>
  <c r="G11163" i="13"/>
  <c r="H11163" i="13" s="1"/>
  <c r="G11164" i="13"/>
  <c r="H11164" i="13" s="1"/>
  <c r="G11165" i="13"/>
  <c r="H11165" i="13" s="1"/>
  <c r="G11166" i="13"/>
  <c r="H11166" i="13" s="1"/>
  <c r="G11167" i="13"/>
  <c r="H11167" i="13" s="1"/>
  <c r="G11168" i="13"/>
  <c r="H11168" i="13" s="1"/>
  <c r="G11169" i="13"/>
  <c r="H11169" i="13" s="1"/>
  <c r="G11170" i="13"/>
  <c r="H11170" i="13" s="1"/>
  <c r="G11171" i="13"/>
  <c r="H11171" i="13" s="1"/>
  <c r="G11172" i="13"/>
  <c r="H11172" i="13" s="1"/>
  <c r="G11173" i="13"/>
  <c r="H11173" i="13" s="1"/>
  <c r="G11174" i="13"/>
  <c r="H11174" i="13" s="1"/>
  <c r="G11175" i="13"/>
  <c r="H11175" i="13" s="1"/>
  <c r="G11176" i="13"/>
  <c r="H11176" i="13" s="1"/>
  <c r="G11177" i="13"/>
  <c r="H11177" i="13" s="1"/>
  <c r="G11178" i="13"/>
  <c r="H11178" i="13" s="1"/>
  <c r="G11179" i="13"/>
  <c r="H11179" i="13" s="1"/>
  <c r="G11180" i="13"/>
  <c r="H11180" i="13" s="1"/>
  <c r="G11181" i="13"/>
  <c r="H11181" i="13" s="1"/>
  <c r="G11182" i="13"/>
  <c r="H11182" i="13" s="1"/>
  <c r="G11183" i="13"/>
  <c r="H11183" i="13" s="1"/>
  <c r="G11184" i="13"/>
  <c r="H11184" i="13" s="1"/>
  <c r="G11185" i="13"/>
  <c r="H11185" i="13" s="1"/>
  <c r="G11186" i="13"/>
  <c r="H11186" i="13" s="1"/>
  <c r="G11187" i="13"/>
  <c r="H11187" i="13" s="1"/>
  <c r="G11188" i="13"/>
  <c r="H11188" i="13" s="1"/>
  <c r="G11189" i="13"/>
  <c r="H11189" i="13" s="1"/>
  <c r="G11190" i="13"/>
  <c r="H11190" i="13" s="1"/>
  <c r="G11191" i="13"/>
  <c r="H11191" i="13" s="1"/>
  <c r="G11192" i="13"/>
  <c r="H11192" i="13" s="1"/>
  <c r="G11193" i="13"/>
  <c r="H11193" i="13" s="1"/>
  <c r="G11194" i="13"/>
  <c r="H11194" i="13" s="1"/>
  <c r="G11195" i="13"/>
  <c r="H11195" i="13" s="1"/>
  <c r="G11196" i="13"/>
  <c r="H11196" i="13" s="1"/>
  <c r="G11197" i="13"/>
  <c r="H11197" i="13" s="1"/>
  <c r="G11198" i="13"/>
  <c r="H11198" i="13" s="1"/>
  <c r="G11199" i="13"/>
  <c r="H11199" i="13" s="1"/>
  <c r="G11200" i="13"/>
  <c r="H11200" i="13" s="1"/>
  <c r="G11201" i="13"/>
  <c r="H11201" i="13" s="1"/>
  <c r="G11202" i="13"/>
  <c r="H11202" i="13" s="1"/>
  <c r="G11203" i="13"/>
  <c r="H11203" i="13" s="1"/>
  <c r="G11204" i="13"/>
  <c r="H11204" i="13" s="1"/>
  <c r="G11205" i="13"/>
  <c r="H11205" i="13" s="1"/>
  <c r="G11206" i="13"/>
  <c r="H11206" i="13" s="1"/>
  <c r="G11207" i="13"/>
  <c r="H11207" i="13" s="1"/>
  <c r="G11208" i="13"/>
  <c r="H11208" i="13" s="1"/>
  <c r="G11209" i="13"/>
  <c r="H11209" i="13" s="1"/>
  <c r="G11210" i="13"/>
  <c r="H11210" i="13" s="1"/>
  <c r="G11211" i="13"/>
  <c r="H11211" i="13" s="1"/>
  <c r="G11212" i="13"/>
  <c r="H11212" i="13" s="1"/>
  <c r="G11213" i="13"/>
  <c r="H11213" i="13" s="1"/>
  <c r="G11214" i="13"/>
  <c r="H11214" i="13" s="1"/>
  <c r="G11215" i="13"/>
  <c r="H11215" i="13" s="1"/>
  <c r="G11216" i="13"/>
  <c r="H11216" i="13" s="1"/>
  <c r="G11217" i="13"/>
  <c r="H11217" i="13" s="1"/>
  <c r="G11218" i="13"/>
  <c r="H11218" i="13" s="1"/>
  <c r="G11219" i="13"/>
  <c r="H11219" i="13" s="1"/>
  <c r="G11220" i="13"/>
  <c r="H11220" i="13" s="1"/>
  <c r="G11221" i="13"/>
  <c r="H11221" i="13" s="1"/>
  <c r="G11222" i="13"/>
  <c r="H11222" i="13" s="1"/>
  <c r="G11223" i="13"/>
  <c r="H11223" i="13" s="1"/>
  <c r="G11224" i="13"/>
  <c r="H11224" i="13" s="1"/>
  <c r="G11225" i="13"/>
  <c r="H11225" i="13" s="1"/>
  <c r="G11226" i="13"/>
  <c r="H11226" i="13" s="1"/>
  <c r="G11227" i="13"/>
  <c r="H11227" i="13" s="1"/>
  <c r="G11228" i="13"/>
  <c r="H11228" i="13" s="1"/>
  <c r="G11229" i="13"/>
  <c r="H11229" i="13" s="1"/>
  <c r="G11230" i="13"/>
  <c r="H11230" i="13" s="1"/>
  <c r="G11231" i="13"/>
  <c r="H11231" i="13" s="1"/>
  <c r="G11232" i="13"/>
  <c r="H11232" i="13" s="1"/>
  <c r="G11233" i="13"/>
  <c r="H11233" i="13" s="1"/>
  <c r="G11234" i="13"/>
  <c r="H11234" i="13" s="1"/>
  <c r="G11235" i="13"/>
  <c r="H11235" i="13" s="1"/>
  <c r="G11236" i="13"/>
  <c r="H11236" i="13" s="1"/>
  <c r="G11237" i="13"/>
  <c r="H11237" i="13" s="1"/>
  <c r="G11238" i="13"/>
  <c r="H11238" i="13" s="1"/>
  <c r="G11239" i="13"/>
  <c r="H11239" i="13" s="1"/>
  <c r="G11240" i="13"/>
  <c r="H11240" i="13" s="1"/>
  <c r="G11241" i="13"/>
  <c r="H11241" i="13" s="1"/>
  <c r="G11242" i="13"/>
  <c r="H11242" i="13" s="1"/>
  <c r="G11243" i="13"/>
  <c r="H11243" i="13" s="1"/>
  <c r="G11244" i="13"/>
  <c r="H11244" i="13" s="1"/>
  <c r="G11245" i="13"/>
  <c r="H11245" i="13" s="1"/>
  <c r="G11246" i="13"/>
  <c r="H11246" i="13" s="1"/>
  <c r="G11247" i="13"/>
  <c r="H11247" i="13" s="1"/>
  <c r="G11248" i="13"/>
  <c r="H11248" i="13" s="1"/>
  <c r="G11249" i="13"/>
  <c r="H11249" i="13" s="1"/>
  <c r="G11250" i="13"/>
  <c r="H11250" i="13" s="1"/>
  <c r="G11251" i="13"/>
  <c r="H11251" i="13" s="1"/>
  <c r="G11252" i="13"/>
  <c r="H11252" i="13" s="1"/>
  <c r="G11253" i="13"/>
  <c r="H11253" i="13" s="1"/>
  <c r="G11254" i="13"/>
  <c r="H11254" i="13" s="1"/>
  <c r="G11255" i="13"/>
  <c r="H11255" i="13" s="1"/>
  <c r="G11256" i="13"/>
  <c r="H11256" i="13" s="1"/>
  <c r="G11257" i="13"/>
  <c r="H11257" i="13" s="1"/>
  <c r="G11258" i="13"/>
  <c r="H11258" i="13" s="1"/>
  <c r="G11259" i="13"/>
  <c r="H11259" i="13" s="1"/>
  <c r="G11260" i="13"/>
  <c r="H11260" i="13" s="1"/>
  <c r="G11261" i="13"/>
  <c r="H11261" i="13" s="1"/>
  <c r="G11262" i="13"/>
  <c r="H11262" i="13" s="1"/>
  <c r="G11263" i="13"/>
  <c r="H11263" i="13" s="1"/>
  <c r="G11264" i="13"/>
  <c r="H11264" i="13" s="1"/>
  <c r="G11265" i="13"/>
  <c r="H11265" i="13" s="1"/>
  <c r="G11266" i="13"/>
  <c r="H11266" i="13" s="1"/>
  <c r="G11267" i="13"/>
  <c r="H11267" i="13" s="1"/>
  <c r="G11268" i="13"/>
  <c r="H11268" i="13" s="1"/>
  <c r="G11269" i="13"/>
  <c r="H11269" i="13" s="1"/>
  <c r="G11270" i="13"/>
  <c r="H11270" i="13" s="1"/>
  <c r="G11271" i="13"/>
  <c r="H11271" i="13" s="1"/>
  <c r="G11272" i="13"/>
  <c r="H11272" i="13" s="1"/>
  <c r="G11273" i="13"/>
  <c r="H11273" i="13" s="1"/>
  <c r="G11274" i="13"/>
  <c r="H11274" i="13" s="1"/>
  <c r="G11275" i="13"/>
  <c r="H11275" i="13" s="1"/>
  <c r="G11276" i="13"/>
  <c r="H11276" i="13" s="1"/>
  <c r="G11277" i="13"/>
  <c r="H11277" i="13" s="1"/>
  <c r="G11278" i="13"/>
  <c r="H11278" i="13" s="1"/>
  <c r="G11279" i="13"/>
  <c r="H11279" i="13" s="1"/>
  <c r="G11280" i="13"/>
  <c r="H11280" i="13" s="1"/>
  <c r="G11281" i="13"/>
  <c r="H11281" i="13" s="1"/>
  <c r="G11282" i="13"/>
  <c r="H11282" i="13" s="1"/>
  <c r="G11283" i="13"/>
  <c r="H11283" i="13" s="1"/>
  <c r="G11284" i="13"/>
  <c r="H11284" i="13" s="1"/>
  <c r="G11285" i="13"/>
  <c r="H11285" i="13" s="1"/>
  <c r="G11286" i="13"/>
  <c r="H11286" i="13" s="1"/>
  <c r="G11287" i="13"/>
  <c r="H11287" i="13" s="1"/>
  <c r="G11288" i="13"/>
  <c r="H11288" i="13" s="1"/>
  <c r="G11289" i="13"/>
  <c r="H11289" i="13" s="1"/>
  <c r="G11290" i="13"/>
  <c r="H11290" i="13" s="1"/>
  <c r="G11291" i="13"/>
  <c r="H11291" i="13" s="1"/>
  <c r="G11292" i="13"/>
  <c r="H11292" i="13" s="1"/>
  <c r="G11293" i="13"/>
  <c r="H11293" i="13" s="1"/>
  <c r="G11294" i="13"/>
  <c r="H11294" i="13" s="1"/>
  <c r="G11295" i="13"/>
  <c r="H11295" i="13" s="1"/>
  <c r="G11296" i="13"/>
  <c r="H11296" i="13" s="1"/>
  <c r="G11297" i="13"/>
  <c r="H11297" i="13" s="1"/>
  <c r="G11298" i="13"/>
  <c r="H11298" i="13" s="1"/>
  <c r="G11299" i="13"/>
  <c r="H11299" i="13" s="1"/>
  <c r="G11300" i="13"/>
  <c r="H11300" i="13" s="1"/>
  <c r="G11301" i="13"/>
  <c r="H11301" i="13" s="1"/>
  <c r="G11302" i="13"/>
  <c r="H11302" i="13" s="1"/>
  <c r="G11303" i="13"/>
  <c r="H11303" i="13" s="1"/>
  <c r="G11304" i="13"/>
  <c r="H11304" i="13" s="1"/>
  <c r="G11305" i="13"/>
  <c r="H11305" i="13" s="1"/>
  <c r="G11306" i="13"/>
  <c r="H11306" i="13" s="1"/>
  <c r="G11307" i="13"/>
  <c r="H11307" i="13" s="1"/>
  <c r="G11308" i="13"/>
  <c r="H11308" i="13" s="1"/>
  <c r="G11309" i="13"/>
  <c r="H11309" i="13" s="1"/>
  <c r="G11310" i="13"/>
  <c r="H11310" i="13" s="1"/>
  <c r="G11311" i="13"/>
  <c r="H11311" i="13" s="1"/>
  <c r="G11312" i="13"/>
  <c r="H11312" i="13" s="1"/>
  <c r="G11313" i="13"/>
  <c r="H11313" i="13" s="1"/>
  <c r="G11314" i="13"/>
  <c r="H11314" i="13" s="1"/>
  <c r="G11315" i="13"/>
  <c r="H11315" i="13" s="1"/>
  <c r="G11316" i="13"/>
  <c r="H11316" i="13" s="1"/>
  <c r="G11317" i="13"/>
  <c r="H11317" i="13" s="1"/>
  <c r="G11318" i="13"/>
  <c r="H11318" i="13" s="1"/>
  <c r="G11319" i="13"/>
  <c r="H11319" i="13" s="1"/>
  <c r="G11320" i="13"/>
  <c r="H11320" i="13" s="1"/>
  <c r="G11321" i="13"/>
  <c r="H11321" i="13" s="1"/>
  <c r="G11322" i="13"/>
  <c r="H11322" i="13" s="1"/>
  <c r="G11323" i="13"/>
  <c r="H11323" i="13" s="1"/>
  <c r="G11324" i="13"/>
  <c r="H11324" i="13" s="1"/>
  <c r="G11325" i="13"/>
  <c r="H11325" i="13" s="1"/>
  <c r="G11326" i="13"/>
  <c r="H11326" i="13" s="1"/>
  <c r="G11327" i="13"/>
  <c r="H11327" i="13" s="1"/>
  <c r="G11328" i="13"/>
  <c r="H11328" i="13" s="1"/>
  <c r="G11329" i="13"/>
  <c r="H11329" i="13" s="1"/>
  <c r="G11330" i="13"/>
  <c r="H11330" i="13" s="1"/>
  <c r="G11331" i="13"/>
  <c r="H11331" i="13" s="1"/>
  <c r="G11332" i="13"/>
  <c r="H11332" i="13" s="1"/>
  <c r="G11333" i="13"/>
  <c r="H11333" i="13" s="1"/>
  <c r="G11334" i="13"/>
  <c r="H11334" i="13" s="1"/>
  <c r="G11335" i="13"/>
  <c r="H11335" i="13" s="1"/>
  <c r="G11336" i="13"/>
  <c r="H11336" i="13" s="1"/>
  <c r="G11337" i="13"/>
  <c r="H11337" i="13" s="1"/>
  <c r="G11338" i="13"/>
  <c r="H11338" i="13" s="1"/>
  <c r="G11339" i="13"/>
  <c r="H11339" i="13" s="1"/>
  <c r="G11340" i="13"/>
  <c r="H11340" i="13" s="1"/>
  <c r="G11341" i="13"/>
  <c r="H11341" i="13" s="1"/>
  <c r="G11342" i="13"/>
  <c r="H11342" i="13" s="1"/>
  <c r="G11343" i="13"/>
  <c r="H11343" i="13" s="1"/>
  <c r="G11344" i="13"/>
  <c r="H11344" i="13" s="1"/>
  <c r="G11345" i="13"/>
  <c r="H11345" i="13" s="1"/>
  <c r="G11346" i="13"/>
  <c r="H11346" i="13" s="1"/>
  <c r="G11347" i="13"/>
  <c r="H11347" i="13" s="1"/>
  <c r="G11348" i="13"/>
  <c r="H11348" i="13" s="1"/>
  <c r="G11349" i="13"/>
  <c r="H11349" i="13" s="1"/>
  <c r="G11350" i="13"/>
  <c r="H11350" i="13" s="1"/>
  <c r="G11351" i="13"/>
  <c r="H11351" i="13" s="1"/>
  <c r="G11352" i="13"/>
  <c r="H11352" i="13" s="1"/>
  <c r="G11353" i="13"/>
  <c r="H11353" i="13" s="1"/>
  <c r="G11354" i="13"/>
  <c r="H11354" i="13" s="1"/>
  <c r="G11355" i="13"/>
  <c r="H11355" i="13" s="1"/>
  <c r="G11356" i="13"/>
  <c r="H11356" i="13" s="1"/>
  <c r="G11357" i="13"/>
  <c r="H11357" i="13" s="1"/>
  <c r="G11358" i="13"/>
  <c r="H11358" i="13" s="1"/>
  <c r="G11359" i="13"/>
  <c r="H11359" i="13" s="1"/>
  <c r="G11360" i="13"/>
  <c r="H11360" i="13" s="1"/>
  <c r="G11361" i="13"/>
  <c r="H11361" i="13" s="1"/>
  <c r="G11362" i="13"/>
  <c r="H11362" i="13" s="1"/>
  <c r="G11363" i="13"/>
  <c r="H11363" i="13" s="1"/>
  <c r="G11364" i="13"/>
  <c r="H11364" i="13" s="1"/>
  <c r="G11365" i="13"/>
  <c r="H11365" i="13" s="1"/>
  <c r="G11366" i="13"/>
  <c r="H11366" i="13" s="1"/>
  <c r="G11367" i="13"/>
  <c r="H11367" i="13" s="1"/>
  <c r="G11368" i="13"/>
  <c r="H11368" i="13" s="1"/>
  <c r="G11369" i="13"/>
  <c r="H11369" i="13" s="1"/>
  <c r="G11370" i="13"/>
  <c r="H11370" i="13" s="1"/>
  <c r="G11371" i="13"/>
  <c r="H11371" i="13" s="1"/>
  <c r="G11372" i="13"/>
  <c r="H11372" i="13" s="1"/>
  <c r="G11373" i="13"/>
  <c r="H11373" i="13" s="1"/>
  <c r="G11374" i="13"/>
  <c r="H11374" i="13" s="1"/>
  <c r="G11375" i="13"/>
  <c r="H11375" i="13" s="1"/>
  <c r="G11376" i="13"/>
  <c r="H11376" i="13" s="1"/>
  <c r="G11377" i="13"/>
  <c r="H11377" i="13" s="1"/>
  <c r="G11378" i="13"/>
  <c r="H11378" i="13" s="1"/>
  <c r="G11379" i="13"/>
  <c r="H11379" i="13" s="1"/>
  <c r="G11380" i="13"/>
  <c r="H11380" i="13" s="1"/>
  <c r="G11381" i="13"/>
  <c r="H11381" i="13" s="1"/>
  <c r="G11382" i="13"/>
  <c r="H11382" i="13" s="1"/>
  <c r="G11383" i="13"/>
  <c r="H11383" i="13" s="1"/>
  <c r="G11384" i="13"/>
  <c r="H11384" i="13" s="1"/>
  <c r="G11385" i="13"/>
  <c r="H11385" i="13" s="1"/>
  <c r="G11386" i="13"/>
  <c r="H11386" i="13" s="1"/>
  <c r="G11387" i="13"/>
  <c r="H11387" i="13" s="1"/>
  <c r="G11388" i="13"/>
  <c r="H11388" i="13" s="1"/>
  <c r="G11389" i="13"/>
  <c r="H11389" i="13" s="1"/>
  <c r="G11390" i="13"/>
  <c r="H11390" i="13" s="1"/>
  <c r="G11391" i="13"/>
  <c r="H11391" i="13" s="1"/>
  <c r="G11392" i="13"/>
  <c r="H11392" i="13" s="1"/>
  <c r="G11393" i="13"/>
  <c r="H11393" i="13" s="1"/>
  <c r="G11394" i="13"/>
  <c r="H11394" i="13" s="1"/>
  <c r="G11395" i="13"/>
  <c r="H11395" i="13" s="1"/>
  <c r="G11396" i="13"/>
  <c r="H11396" i="13" s="1"/>
  <c r="G11397" i="13"/>
  <c r="H11397" i="13" s="1"/>
  <c r="G11398" i="13"/>
  <c r="H11398" i="13" s="1"/>
  <c r="G11399" i="13"/>
  <c r="H11399" i="13" s="1"/>
  <c r="G11400" i="13"/>
  <c r="H11400" i="13" s="1"/>
  <c r="G11401" i="13"/>
  <c r="H11401" i="13" s="1"/>
  <c r="G11402" i="13"/>
  <c r="H11402" i="13" s="1"/>
  <c r="G11403" i="13"/>
  <c r="H11403" i="13" s="1"/>
  <c r="G11404" i="13"/>
  <c r="H11404" i="13" s="1"/>
  <c r="G11405" i="13"/>
  <c r="H11405" i="13" s="1"/>
  <c r="G11406" i="13"/>
  <c r="H11406" i="13" s="1"/>
  <c r="G11407" i="13"/>
  <c r="H11407" i="13" s="1"/>
  <c r="G11408" i="13"/>
  <c r="H11408" i="13" s="1"/>
  <c r="G11409" i="13"/>
  <c r="H11409" i="13" s="1"/>
  <c r="G11410" i="13"/>
  <c r="H11410" i="13" s="1"/>
  <c r="G11411" i="13"/>
  <c r="H11411" i="13" s="1"/>
  <c r="G11412" i="13"/>
  <c r="H11412" i="13" s="1"/>
  <c r="G11413" i="13"/>
  <c r="H11413" i="13" s="1"/>
  <c r="G11414" i="13"/>
  <c r="H11414" i="13" s="1"/>
  <c r="G11415" i="13"/>
  <c r="H11415" i="13" s="1"/>
  <c r="G11416" i="13"/>
  <c r="H11416" i="13" s="1"/>
  <c r="G11417" i="13"/>
  <c r="H11417" i="13" s="1"/>
  <c r="G11418" i="13"/>
  <c r="H11418" i="13" s="1"/>
  <c r="G11419" i="13"/>
  <c r="H11419" i="13" s="1"/>
  <c r="G11420" i="13"/>
  <c r="H11420" i="13" s="1"/>
  <c r="G11421" i="13"/>
  <c r="H11421" i="13" s="1"/>
  <c r="G11422" i="13"/>
  <c r="H11422" i="13" s="1"/>
  <c r="G11423" i="13"/>
  <c r="H11423" i="13" s="1"/>
  <c r="G11424" i="13"/>
  <c r="H11424" i="13" s="1"/>
  <c r="G11425" i="13"/>
  <c r="H11425" i="13" s="1"/>
  <c r="G11426" i="13"/>
  <c r="H11426" i="13" s="1"/>
  <c r="G11427" i="13"/>
  <c r="H11427" i="13" s="1"/>
  <c r="G11428" i="13"/>
  <c r="H11428" i="13" s="1"/>
  <c r="G11429" i="13"/>
  <c r="H11429" i="13" s="1"/>
  <c r="G11430" i="13"/>
  <c r="H11430" i="13" s="1"/>
  <c r="G11431" i="13"/>
  <c r="H11431" i="13" s="1"/>
  <c r="G11432" i="13"/>
  <c r="H11432" i="13" s="1"/>
  <c r="G11433" i="13"/>
  <c r="H11433" i="13" s="1"/>
  <c r="G11434" i="13"/>
  <c r="H11434" i="13" s="1"/>
  <c r="G11435" i="13"/>
  <c r="H11435" i="13" s="1"/>
  <c r="G11436" i="13"/>
  <c r="H11436" i="13" s="1"/>
  <c r="G11437" i="13"/>
  <c r="H11437" i="13" s="1"/>
  <c r="G11438" i="13"/>
  <c r="H11438" i="13" s="1"/>
  <c r="G11439" i="13"/>
  <c r="H11439" i="13" s="1"/>
  <c r="G11440" i="13"/>
  <c r="H11440" i="13" s="1"/>
  <c r="G11441" i="13"/>
  <c r="H11441" i="13" s="1"/>
  <c r="G11442" i="13"/>
  <c r="H11442" i="13" s="1"/>
  <c r="G11443" i="13"/>
  <c r="H11443" i="13" s="1"/>
  <c r="G11444" i="13"/>
  <c r="H11444" i="13" s="1"/>
  <c r="G11445" i="13"/>
  <c r="H11445" i="13" s="1"/>
  <c r="G11446" i="13"/>
  <c r="H11446" i="13" s="1"/>
  <c r="G11447" i="13"/>
  <c r="H11447" i="13" s="1"/>
  <c r="G11448" i="13"/>
  <c r="H11448" i="13" s="1"/>
  <c r="G11449" i="13"/>
  <c r="H11449" i="13" s="1"/>
  <c r="G11450" i="13"/>
  <c r="H11450" i="13" s="1"/>
  <c r="G11451" i="13"/>
  <c r="H11451" i="13" s="1"/>
  <c r="G11452" i="13"/>
  <c r="H11452" i="13" s="1"/>
  <c r="G11453" i="13"/>
  <c r="H11453" i="13" s="1"/>
  <c r="G11454" i="13"/>
  <c r="H11454" i="13" s="1"/>
  <c r="G11455" i="13"/>
  <c r="H11455" i="13" s="1"/>
  <c r="G11456" i="13"/>
  <c r="H11456" i="13" s="1"/>
  <c r="G11457" i="13"/>
  <c r="H11457" i="13" s="1"/>
  <c r="G11458" i="13"/>
  <c r="H11458" i="13" s="1"/>
  <c r="G11459" i="13"/>
  <c r="H11459" i="13" s="1"/>
  <c r="G11460" i="13"/>
  <c r="H11460" i="13" s="1"/>
  <c r="G11461" i="13"/>
  <c r="H11461" i="13" s="1"/>
  <c r="G11462" i="13"/>
  <c r="H11462" i="13" s="1"/>
  <c r="G11463" i="13"/>
  <c r="H11463" i="13" s="1"/>
  <c r="G11464" i="13"/>
  <c r="H11464" i="13" s="1"/>
  <c r="G11465" i="13"/>
  <c r="H11465" i="13" s="1"/>
  <c r="G11466" i="13"/>
  <c r="H11466" i="13" s="1"/>
  <c r="G11467" i="13"/>
  <c r="H11467" i="13" s="1"/>
  <c r="G11468" i="13"/>
  <c r="H11468" i="13" s="1"/>
  <c r="G11469" i="13"/>
  <c r="H11469" i="13" s="1"/>
  <c r="G11470" i="13"/>
  <c r="H11470" i="13" s="1"/>
  <c r="G11471" i="13"/>
  <c r="H11471" i="13" s="1"/>
  <c r="G11472" i="13"/>
  <c r="H11472" i="13" s="1"/>
  <c r="G11473" i="13"/>
  <c r="H11473" i="13" s="1"/>
  <c r="G11474" i="13"/>
  <c r="H11474" i="13" s="1"/>
  <c r="G11475" i="13"/>
  <c r="H11475" i="13" s="1"/>
  <c r="G11476" i="13"/>
  <c r="H11476" i="13" s="1"/>
  <c r="G11477" i="13"/>
  <c r="H11477" i="13" s="1"/>
  <c r="G11478" i="13"/>
  <c r="H11478" i="13" s="1"/>
  <c r="G11479" i="13"/>
  <c r="H11479" i="13" s="1"/>
  <c r="G11480" i="13"/>
  <c r="H11480" i="13" s="1"/>
  <c r="G11481" i="13"/>
  <c r="H11481" i="13" s="1"/>
  <c r="G11482" i="13"/>
  <c r="H11482" i="13" s="1"/>
  <c r="G11483" i="13"/>
  <c r="H11483" i="13" s="1"/>
  <c r="G11484" i="13"/>
  <c r="H11484" i="13" s="1"/>
  <c r="G11485" i="13"/>
  <c r="H11485" i="13" s="1"/>
  <c r="G11486" i="13"/>
  <c r="H11486" i="13" s="1"/>
  <c r="G11487" i="13"/>
  <c r="H11487" i="13" s="1"/>
  <c r="G11488" i="13"/>
  <c r="H11488" i="13" s="1"/>
  <c r="G11489" i="13"/>
  <c r="H11489" i="13" s="1"/>
  <c r="G11490" i="13"/>
  <c r="H11490" i="13" s="1"/>
  <c r="G11491" i="13"/>
  <c r="H11491" i="13" s="1"/>
  <c r="G11492" i="13"/>
  <c r="H11492" i="13" s="1"/>
  <c r="G11493" i="13"/>
  <c r="H11493" i="13" s="1"/>
  <c r="G11494" i="13"/>
  <c r="H11494" i="13" s="1"/>
  <c r="G11495" i="13"/>
  <c r="H11495" i="13" s="1"/>
  <c r="G11496" i="13"/>
  <c r="H11496" i="13" s="1"/>
  <c r="G11497" i="13"/>
  <c r="H11497" i="13" s="1"/>
  <c r="G11498" i="13"/>
  <c r="H11498" i="13" s="1"/>
  <c r="G11499" i="13"/>
  <c r="H11499" i="13" s="1"/>
  <c r="G11500" i="13"/>
  <c r="H11500" i="13" s="1"/>
  <c r="G11501" i="13"/>
  <c r="H11501" i="13" s="1"/>
  <c r="G11502" i="13"/>
  <c r="H11502" i="13" s="1"/>
  <c r="G11503" i="13"/>
  <c r="H11503" i="13" s="1"/>
  <c r="G11504" i="13"/>
  <c r="H11504" i="13" s="1"/>
  <c r="G11505" i="13"/>
  <c r="H11505" i="13" s="1"/>
  <c r="G11506" i="13"/>
  <c r="H11506" i="13" s="1"/>
  <c r="G11507" i="13"/>
  <c r="H11507" i="13" s="1"/>
  <c r="G11508" i="13"/>
  <c r="H11508" i="13" s="1"/>
  <c r="G11509" i="13"/>
  <c r="H11509" i="13" s="1"/>
  <c r="G11510" i="13"/>
  <c r="H11510" i="13" s="1"/>
  <c r="G11511" i="13"/>
  <c r="H11511" i="13" s="1"/>
  <c r="G11512" i="13"/>
  <c r="H11512" i="13" s="1"/>
  <c r="G11513" i="13"/>
  <c r="H11513" i="13" s="1"/>
  <c r="G11514" i="13"/>
  <c r="H11514" i="13" s="1"/>
  <c r="G11515" i="13"/>
  <c r="H11515" i="13" s="1"/>
  <c r="G11516" i="13"/>
  <c r="H11516" i="13" s="1"/>
  <c r="G11517" i="13"/>
  <c r="H11517" i="13" s="1"/>
  <c r="G11518" i="13"/>
  <c r="H11518" i="13" s="1"/>
  <c r="G11519" i="13"/>
  <c r="H11519" i="13" s="1"/>
  <c r="G11520" i="13"/>
  <c r="H11520" i="13" s="1"/>
  <c r="G11521" i="13"/>
  <c r="H11521" i="13" s="1"/>
  <c r="G11522" i="13"/>
  <c r="H11522" i="13" s="1"/>
  <c r="G11523" i="13"/>
  <c r="H11523" i="13" s="1"/>
  <c r="G11524" i="13"/>
  <c r="H11524" i="13" s="1"/>
  <c r="G11525" i="13"/>
  <c r="H11525" i="13" s="1"/>
  <c r="G11526" i="13"/>
  <c r="H11526" i="13" s="1"/>
  <c r="G11527" i="13"/>
  <c r="H11527" i="13" s="1"/>
  <c r="G11528" i="13"/>
  <c r="H11528" i="13" s="1"/>
  <c r="G11529" i="13"/>
  <c r="H11529" i="13" s="1"/>
  <c r="G11530" i="13"/>
  <c r="H11530" i="13" s="1"/>
  <c r="G11531" i="13"/>
  <c r="H11531" i="13" s="1"/>
  <c r="G11532" i="13"/>
  <c r="H11532" i="13" s="1"/>
  <c r="G11533" i="13"/>
  <c r="H11533" i="13" s="1"/>
  <c r="G11534" i="13"/>
  <c r="H11534" i="13" s="1"/>
  <c r="G11535" i="13"/>
  <c r="H11535" i="13" s="1"/>
  <c r="G11536" i="13"/>
  <c r="H11536" i="13" s="1"/>
  <c r="G11537" i="13"/>
  <c r="H11537" i="13" s="1"/>
  <c r="G11538" i="13"/>
  <c r="H11538" i="13" s="1"/>
  <c r="G11539" i="13"/>
  <c r="H11539" i="13" s="1"/>
  <c r="G11540" i="13"/>
  <c r="H11540" i="13" s="1"/>
  <c r="G11541" i="13"/>
  <c r="H11541" i="13" s="1"/>
  <c r="G11542" i="13"/>
  <c r="H11542" i="13" s="1"/>
  <c r="G11543" i="13"/>
  <c r="H11543" i="13" s="1"/>
  <c r="G11544" i="13"/>
  <c r="H11544" i="13" s="1"/>
  <c r="G11545" i="13"/>
  <c r="H11545" i="13" s="1"/>
  <c r="G11546" i="13"/>
  <c r="H11546" i="13" s="1"/>
  <c r="G11547" i="13"/>
  <c r="H11547" i="13" s="1"/>
  <c r="G11548" i="13"/>
  <c r="H11548" i="13" s="1"/>
  <c r="G11549" i="13"/>
  <c r="H11549" i="13" s="1"/>
  <c r="G11550" i="13"/>
  <c r="H11550" i="13" s="1"/>
  <c r="G11551" i="13"/>
  <c r="H11551" i="13" s="1"/>
  <c r="G11552" i="13"/>
  <c r="H11552" i="13" s="1"/>
  <c r="G11553" i="13"/>
  <c r="H11553" i="13" s="1"/>
  <c r="G11554" i="13"/>
  <c r="H11554" i="13" s="1"/>
  <c r="G11555" i="13"/>
  <c r="H11555" i="13" s="1"/>
  <c r="G11556" i="13"/>
  <c r="H11556" i="13" s="1"/>
  <c r="G11557" i="13"/>
  <c r="H11557" i="13" s="1"/>
  <c r="G11558" i="13"/>
  <c r="H11558" i="13" s="1"/>
  <c r="G11559" i="13"/>
  <c r="H11559" i="13" s="1"/>
  <c r="G11560" i="13"/>
  <c r="H11560" i="13" s="1"/>
  <c r="G11561" i="13"/>
  <c r="H11561" i="13" s="1"/>
  <c r="G11562" i="13"/>
  <c r="H11562" i="13" s="1"/>
  <c r="G11563" i="13"/>
  <c r="H11563" i="13" s="1"/>
  <c r="G11564" i="13"/>
  <c r="H11564" i="13" s="1"/>
  <c r="G11565" i="13"/>
  <c r="H11565" i="13" s="1"/>
  <c r="G11566" i="13"/>
  <c r="H11566" i="13" s="1"/>
  <c r="G11567" i="13"/>
  <c r="H11567" i="13" s="1"/>
  <c r="G11568" i="13"/>
  <c r="H11568" i="13" s="1"/>
  <c r="G11569" i="13"/>
  <c r="H11569" i="13" s="1"/>
  <c r="G11570" i="13"/>
  <c r="H11570" i="13" s="1"/>
  <c r="G11571" i="13"/>
  <c r="H11571" i="13" s="1"/>
  <c r="G11572" i="13"/>
  <c r="H11572" i="13" s="1"/>
  <c r="G11573" i="13"/>
  <c r="H11573" i="13" s="1"/>
  <c r="G11574" i="13"/>
  <c r="H11574" i="13" s="1"/>
  <c r="G11575" i="13"/>
  <c r="H11575" i="13" s="1"/>
  <c r="G11576" i="13"/>
  <c r="H11576" i="13" s="1"/>
  <c r="G11577" i="13"/>
  <c r="H11577" i="13" s="1"/>
  <c r="G11578" i="13"/>
  <c r="H11578" i="13" s="1"/>
  <c r="G11579" i="13"/>
  <c r="H11579" i="13" s="1"/>
  <c r="G11580" i="13"/>
  <c r="H11580" i="13" s="1"/>
  <c r="G11581" i="13"/>
  <c r="H11581" i="13" s="1"/>
  <c r="G11582" i="13"/>
  <c r="H11582" i="13" s="1"/>
  <c r="G11583" i="13"/>
  <c r="H11583" i="13" s="1"/>
  <c r="G11584" i="13"/>
  <c r="H11584" i="13" s="1"/>
  <c r="G11585" i="13"/>
  <c r="H11585" i="13" s="1"/>
  <c r="G11586" i="13"/>
  <c r="H11586" i="13" s="1"/>
  <c r="G11587" i="13"/>
  <c r="H11587" i="13" s="1"/>
  <c r="G11588" i="13"/>
  <c r="H11588" i="13" s="1"/>
  <c r="G11589" i="13"/>
  <c r="H11589" i="13" s="1"/>
  <c r="G11590" i="13"/>
  <c r="H11590" i="13" s="1"/>
  <c r="G11591" i="13"/>
  <c r="H11591" i="13" s="1"/>
  <c r="G11592" i="13"/>
  <c r="H11592" i="13" s="1"/>
  <c r="G11593" i="13"/>
  <c r="H11593" i="13" s="1"/>
  <c r="G11594" i="13"/>
  <c r="H11594" i="13" s="1"/>
  <c r="G11595" i="13"/>
  <c r="H11595" i="13" s="1"/>
  <c r="G11596" i="13"/>
  <c r="H11596" i="13" s="1"/>
  <c r="G11597" i="13"/>
  <c r="H11597" i="13" s="1"/>
  <c r="G11598" i="13"/>
  <c r="H11598" i="13" s="1"/>
  <c r="G11599" i="13"/>
  <c r="H11599" i="13" s="1"/>
  <c r="G11600" i="13"/>
  <c r="H11600" i="13" s="1"/>
  <c r="G11601" i="13"/>
  <c r="H11601" i="13" s="1"/>
  <c r="G11602" i="13"/>
  <c r="H11602" i="13" s="1"/>
  <c r="G11603" i="13"/>
  <c r="H11603" i="13" s="1"/>
  <c r="G11604" i="13"/>
  <c r="H11604" i="13" s="1"/>
  <c r="G11605" i="13"/>
  <c r="H11605" i="13" s="1"/>
  <c r="G11606" i="13"/>
  <c r="H11606" i="13" s="1"/>
  <c r="G11607" i="13"/>
  <c r="H11607" i="13" s="1"/>
  <c r="G11608" i="13"/>
  <c r="H11608" i="13" s="1"/>
  <c r="G11609" i="13"/>
  <c r="H11609" i="13" s="1"/>
  <c r="G11610" i="13"/>
  <c r="H11610" i="13" s="1"/>
  <c r="G11611" i="13"/>
  <c r="H11611" i="13" s="1"/>
  <c r="G11612" i="13"/>
  <c r="H11612" i="13" s="1"/>
  <c r="G11613" i="13"/>
  <c r="H11613" i="13" s="1"/>
  <c r="G11614" i="13"/>
  <c r="H11614" i="13" s="1"/>
  <c r="G11615" i="13"/>
  <c r="H11615" i="13" s="1"/>
  <c r="G11616" i="13"/>
  <c r="H11616" i="13" s="1"/>
  <c r="G11617" i="13"/>
  <c r="H11617" i="13" s="1"/>
  <c r="G11618" i="13"/>
  <c r="H11618" i="13" s="1"/>
  <c r="G11619" i="13"/>
  <c r="H11619" i="13" s="1"/>
  <c r="G11620" i="13"/>
  <c r="H11620" i="13" s="1"/>
  <c r="G11621" i="13"/>
  <c r="H11621" i="13" s="1"/>
  <c r="G11622" i="13"/>
  <c r="H11622" i="13" s="1"/>
  <c r="G11623" i="13"/>
  <c r="H11623" i="13" s="1"/>
  <c r="G11624" i="13"/>
  <c r="H11624" i="13" s="1"/>
  <c r="G11625" i="13"/>
  <c r="H11625" i="13" s="1"/>
  <c r="G11626" i="13"/>
  <c r="H11626" i="13" s="1"/>
  <c r="G11627" i="13"/>
  <c r="H11627" i="13" s="1"/>
  <c r="G11628" i="13"/>
  <c r="H11628" i="13" s="1"/>
  <c r="G11629" i="13"/>
  <c r="H11629" i="13" s="1"/>
  <c r="G11630" i="13"/>
  <c r="H11630" i="13" s="1"/>
  <c r="G11631" i="13"/>
  <c r="H11631" i="13" s="1"/>
  <c r="G11632" i="13"/>
  <c r="H11632" i="13" s="1"/>
  <c r="G11633" i="13"/>
  <c r="H11633" i="13" s="1"/>
  <c r="G11634" i="13"/>
  <c r="H11634" i="13" s="1"/>
  <c r="G11635" i="13"/>
  <c r="H11635" i="13" s="1"/>
  <c r="G11636" i="13"/>
  <c r="H11636" i="13" s="1"/>
  <c r="G11637" i="13"/>
  <c r="H11637" i="13" s="1"/>
  <c r="G11638" i="13"/>
  <c r="H11638" i="13" s="1"/>
  <c r="G11639" i="13"/>
  <c r="H11639" i="13" s="1"/>
  <c r="G11640" i="13"/>
  <c r="H11640" i="13" s="1"/>
  <c r="G11641" i="13"/>
  <c r="H11641" i="13" s="1"/>
  <c r="G11642" i="13"/>
  <c r="H11642" i="13" s="1"/>
  <c r="G11643" i="13"/>
  <c r="H11643" i="13" s="1"/>
  <c r="G11644" i="13"/>
  <c r="H11644" i="13" s="1"/>
  <c r="G11645" i="13"/>
  <c r="H11645" i="13" s="1"/>
  <c r="G11646" i="13"/>
  <c r="H11646" i="13" s="1"/>
  <c r="G11647" i="13"/>
  <c r="H11647" i="13" s="1"/>
  <c r="G11648" i="13"/>
  <c r="H11648" i="13" s="1"/>
  <c r="G11649" i="13"/>
  <c r="H11649" i="13" s="1"/>
  <c r="G11650" i="13"/>
  <c r="H11650" i="13" s="1"/>
  <c r="G11651" i="13"/>
  <c r="H11651" i="13" s="1"/>
  <c r="G11652" i="13"/>
  <c r="H11652" i="13" s="1"/>
  <c r="G11653" i="13"/>
  <c r="H11653" i="13" s="1"/>
  <c r="G11654" i="13"/>
  <c r="H11654" i="13" s="1"/>
  <c r="G11655" i="13"/>
  <c r="H11655" i="13" s="1"/>
  <c r="G11656" i="13"/>
  <c r="H11656" i="13" s="1"/>
  <c r="G11657" i="13"/>
  <c r="H11657" i="13" s="1"/>
  <c r="G11658" i="13"/>
  <c r="H11658" i="13" s="1"/>
  <c r="G11659" i="13"/>
  <c r="H11659" i="13" s="1"/>
  <c r="G11660" i="13"/>
  <c r="H11660" i="13" s="1"/>
  <c r="G11661" i="13"/>
  <c r="H11661" i="13" s="1"/>
  <c r="G11662" i="13"/>
  <c r="H11662" i="13" s="1"/>
  <c r="G11663" i="13"/>
  <c r="H11663" i="13" s="1"/>
  <c r="G11664" i="13"/>
  <c r="H11664" i="13" s="1"/>
  <c r="G11665" i="13"/>
  <c r="H11665" i="13" s="1"/>
  <c r="G11666" i="13"/>
  <c r="H11666" i="13" s="1"/>
  <c r="G11667" i="13"/>
  <c r="H11667" i="13" s="1"/>
  <c r="G11668" i="13"/>
  <c r="H11668" i="13" s="1"/>
  <c r="G11669" i="13"/>
  <c r="H11669" i="13" s="1"/>
  <c r="G11670" i="13"/>
  <c r="H11670" i="13" s="1"/>
  <c r="G11671" i="13"/>
  <c r="H11671" i="13" s="1"/>
  <c r="G11672" i="13"/>
  <c r="H11672" i="13" s="1"/>
  <c r="G11673" i="13"/>
  <c r="H11673" i="13" s="1"/>
  <c r="G11674" i="13"/>
  <c r="H11674" i="13" s="1"/>
  <c r="G11675" i="13"/>
  <c r="H11675" i="13" s="1"/>
  <c r="G11676" i="13"/>
  <c r="H11676" i="13" s="1"/>
  <c r="G11677" i="13"/>
  <c r="H11677" i="13" s="1"/>
  <c r="G11678" i="13"/>
  <c r="H11678" i="13" s="1"/>
  <c r="G11679" i="13"/>
  <c r="H11679" i="13" s="1"/>
  <c r="G11680" i="13"/>
  <c r="H11680" i="13" s="1"/>
  <c r="G11681" i="13"/>
  <c r="H11681" i="13" s="1"/>
  <c r="G11682" i="13"/>
  <c r="H11682" i="13" s="1"/>
  <c r="G11683" i="13"/>
  <c r="H11683" i="13" s="1"/>
  <c r="G11684" i="13"/>
  <c r="H11684" i="13" s="1"/>
  <c r="G11685" i="13"/>
  <c r="H11685" i="13" s="1"/>
  <c r="G11686" i="13"/>
  <c r="H11686" i="13" s="1"/>
  <c r="G11687" i="13"/>
  <c r="H11687" i="13" s="1"/>
  <c r="G11688" i="13"/>
  <c r="H11688" i="13" s="1"/>
  <c r="G11689" i="13"/>
  <c r="H11689" i="13" s="1"/>
  <c r="G11690" i="13"/>
  <c r="H11690" i="13" s="1"/>
  <c r="G11691" i="13"/>
  <c r="H11691" i="13" s="1"/>
  <c r="G11692" i="13"/>
  <c r="H11692" i="13" s="1"/>
  <c r="G11693" i="13"/>
  <c r="H11693" i="13" s="1"/>
  <c r="G11694" i="13"/>
  <c r="H11694" i="13" s="1"/>
  <c r="G11695" i="13"/>
  <c r="H11695" i="13" s="1"/>
  <c r="G11696" i="13"/>
  <c r="H11696" i="13" s="1"/>
  <c r="G11697" i="13"/>
  <c r="H11697" i="13" s="1"/>
  <c r="G11698" i="13"/>
  <c r="H11698" i="13" s="1"/>
  <c r="G11699" i="13"/>
  <c r="H11699" i="13" s="1"/>
  <c r="G11700" i="13"/>
  <c r="H11700" i="13" s="1"/>
  <c r="G11701" i="13"/>
  <c r="H11701" i="13" s="1"/>
  <c r="G11702" i="13"/>
  <c r="H11702" i="13" s="1"/>
  <c r="G11703" i="13"/>
  <c r="H11703" i="13" s="1"/>
  <c r="G11704" i="13"/>
  <c r="H11704" i="13" s="1"/>
  <c r="G11705" i="13"/>
  <c r="H11705" i="13" s="1"/>
  <c r="G11706" i="13"/>
  <c r="H11706" i="13" s="1"/>
  <c r="G11707" i="13"/>
  <c r="H11707" i="13" s="1"/>
  <c r="G11708" i="13"/>
  <c r="H11708" i="13" s="1"/>
  <c r="G11709" i="13"/>
  <c r="H11709" i="13" s="1"/>
  <c r="G11710" i="13"/>
  <c r="H11710" i="13" s="1"/>
  <c r="G11711" i="13"/>
  <c r="H11711" i="13" s="1"/>
  <c r="G11712" i="13"/>
  <c r="H11712" i="13" s="1"/>
  <c r="G11713" i="13"/>
  <c r="H11713" i="13" s="1"/>
  <c r="G11714" i="13"/>
  <c r="H11714" i="13" s="1"/>
  <c r="G11715" i="13"/>
  <c r="H11715" i="13" s="1"/>
  <c r="G11716" i="13"/>
  <c r="H11716" i="13" s="1"/>
  <c r="G11717" i="13"/>
  <c r="H11717" i="13" s="1"/>
  <c r="G11718" i="13"/>
  <c r="H11718" i="13" s="1"/>
  <c r="G11719" i="13"/>
  <c r="H11719" i="13" s="1"/>
  <c r="G11720" i="13"/>
  <c r="H11720" i="13" s="1"/>
  <c r="G11721" i="13"/>
  <c r="H11721" i="13" s="1"/>
  <c r="G11722" i="13"/>
  <c r="H11722" i="13" s="1"/>
  <c r="G11723" i="13"/>
  <c r="H11723" i="13" s="1"/>
  <c r="G11724" i="13"/>
  <c r="H11724" i="13" s="1"/>
  <c r="G11725" i="13"/>
  <c r="H11725" i="13" s="1"/>
  <c r="G11726" i="13"/>
  <c r="H11726" i="13" s="1"/>
  <c r="G11727" i="13"/>
  <c r="H11727" i="13" s="1"/>
  <c r="G11728" i="13"/>
  <c r="H11728" i="13" s="1"/>
  <c r="G11729" i="13"/>
  <c r="H11729" i="13" s="1"/>
  <c r="G11730" i="13"/>
  <c r="H11730" i="13" s="1"/>
  <c r="G11731" i="13"/>
  <c r="H11731" i="13" s="1"/>
  <c r="G11732" i="13"/>
  <c r="H11732" i="13" s="1"/>
  <c r="G11733" i="13"/>
  <c r="H11733" i="13" s="1"/>
  <c r="G11734" i="13"/>
  <c r="H11734" i="13" s="1"/>
  <c r="G11735" i="13"/>
  <c r="H11735" i="13" s="1"/>
  <c r="G11736" i="13"/>
  <c r="H11736" i="13" s="1"/>
  <c r="G11737" i="13"/>
  <c r="H11737" i="13" s="1"/>
  <c r="G11738" i="13"/>
  <c r="H11738" i="13" s="1"/>
  <c r="G11739" i="13"/>
  <c r="H11739" i="13" s="1"/>
  <c r="G11740" i="13"/>
  <c r="H11740" i="13" s="1"/>
  <c r="G11741" i="13"/>
  <c r="H11741" i="13" s="1"/>
  <c r="G11742" i="13"/>
  <c r="H11742" i="13" s="1"/>
  <c r="G11743" i="13"/>
  <c r="H11743" i="13" s="1"/>
  <c r="G11744" i="13"/>
  <c r="H11744" i="13" s="1"/>
  <c r="G11745" i="13"/>
  <c r="H11745" i="13" s="1"/>
  <c r="G11746" i="13"/>
  <c r="H11746" i="13" s="1"/>
  <c r="G11747" i="13"/>
  <c r="H11747" i="13" s="1"/>
  <c r="G11748" i="13"/>
  <c r="H11748" i="13" s="1"/>
  <c r="G11749" i="13"/>
  <c r="H11749" i="13" s="1"/>
  <c r="G11750" i="13"/>
  <c r="H11750" i="13" s="1"/>
  <c r="G11751" i="13"/>
  <c r="H11751" i="13" s="1"/>
  <c r="G11752" i="13"/>
  <c r="H11752" i="13" s="1"/>
  <c r="G11753" i="13"/>
  <c r="H11753" i="13" s="1"/>
  <c r="G11754" i="13"/>
  <c r="H11754" i="13" s="1"/>
  <c r="G11755" i="13"/>
  <c r="H11755" i="13" s="1"/>
  <c r="G11756" i="13"/>
  <c r="H11756" i="13" s="1"/>
  <c r="G11757" i="13"/>
  <c r="H11757" i="13" s="1"/>
  <c r="G11758" i="13"/>
  <c r="H11758" i="13" s="1"/>
  <c r="G11759" i="13"/>
  <c r="H11759" i="13" s="1"/>
  <c r="G11760" i="13"/>
  <c r="H11760" i="13" s="1"/>
  <c r="G11761" i="13"/>
  <c r="H11761" i="13" s="1"/>
  <c r="G11762" i="13"/>
  <c r="H11762" i="13" s="1"/>
  <c r="G11763" i="13"/>
  <c r="H11763" i="13" s="1"/>
  <c r="G11764" i="13"/>
  <c r="H11764" i="13" s="1"/>
  <c r="G11765" i="13"/>
  <c r="H11765" i="13" s="1"/>
  <c r="G11766" i="13"/>
  <c r="H11766" i="13" s="1"/>
  <c r="G11767" i="13"/>
  <c r="H11767" i="13" s="1"/>
  <c r="G11768" i="13"/>
  <c r="H11768" i="13" s="1"/>
  <c r="G11769" i="13"/>
  <c r="H11769" i="13" s="1"/>
  <c r="G11770" i="13"/>
  <c r="H11770" i="13" s="1"/>
  <c r="G11771" i="13"/>
  <c r="H11771" i="13" s="1"/>
  <c r="G11772" i="13"/>
  <c r="H11772" i="13" s="1"/>
  <c r="G11773" i="13"/>
  <c r="H11773" i="13" s="1"/>
  <c r="G11774" i="13"/>
  <c r="H11774" i="13" s="1"/>
  <c r="G11775" i="13"/>
  <c r="H11775" i="13" s="1"/>
  <c r="G11776" i="13"/>
  <c r="H11776" i="13" s="1"/>
  <c r="G11777" i="13"/>
  <c r="H11777" i="13" s="1"/>
  <c r="G11778" i="13"/>
  <c r="H11778" i="13" s="1"/>
  <c r="G11779" i="13"/>
  <c r="H11779" i="13" s="1"/>
  <c r="G11780" i="13"/>
  <c r="H11780" i="13" s="1"/>
  <c r="G11781" i="13"/>
  <c r="H11781" i="13" s="1"/>
  <c r="G11782" i="13"/>
  <c r="H11782" i="13" s="1"/>
  <c r="G11783" i="13"/>
  <c r="H11783" i="13" s="1"/>
  <c r="G11784" i="13"/>
  <c r="H11784" i="13" s="1"/>
  <c r="G11785" i="13"/>
  <c r="H11785" i="13" s="1"/>
  <c r="G11786" i="13"/>
  <c r="H11786" i="13" s="1"/>
  <c r="G11787" i="13"/>
  <c r="H11787" i="13" s="1"/>
  <c r="G11788" i="13"/>
  <c r="H11788" i="13" s="1"/>
  <c r="G11789" i="13"/>
  <c r="H11789" i="13" s="1"/>
  <c r="G11790" i="13"/>
  <c r="H11790" i="13" s="1"/>
  <c r="G11791" i="13"/>
  <c r="H11791" i="13" s="1"/>
  <c r="G11792" i="13"/>
  <c r="H11792" i="13" s="1"/>
  <c r="G11793" i="13"/>
  <c r="H11793" i="13" s="1"/>
  <c r="G11794" i="13"/>
  <c r="H11794" i="13" s="1"/>
  <c r="G11795" i="13"/>
  <c r="H11795" i="13" s="1"/>
  <c r="G11796" i="13"/>
  <c r="H11796" i="13" s="1"/>
  <c r="G11797" i="13"/>
  <c r="H11797" i="13" s="1"/>
  <c r="G11798" i="13"/>
  <c r="H11798" i="13" s="1"/>
  <c r="G11799" i="13"/>
  <c r="H11799" i="13" s="1"/>
  <c r="G11800" i="13"/>
  <c r="H11800" i="13" s="1"/>
  <c r="G11801" i="13"/>
  <c r="H11801" i="13" s="1"/>
  <c r="G11802" i="13"/>
  <c r="H11802" i="13" s="1"/>
  <c r="G11803" i="13"/>
  <c r="H11803" i="13" s="1"/>
  <c r="G11804" i="13"/>
  <c r="H11804" i="13" s="1"/>
  <c r="G11805" i="13"/>
  <c r="H11805" i="13" s="1"/>
  <c r="G11806" i="13"/>
  <c r="H11806" i="13" s="1"/>
  <c r="G11807" i="13"/>
  <c r="H11807" i="13" s="1"/>
  <c r="G11808" i="13"/>
  <c r="H11808" i="13" s="1"/>
  <c r="G11809" i="13"/>
  <c r="H11809" i="13" s="1"/>
  <c r="G11810" i="13"/>
  <c r="H11810" i="13" s="1"/>
  <c r="G11811" i="13"/>
  <c r="H11811" i="13" s="1"/>
  <c r="G11812" i="13"/>
  <c r="H11812" i="13" s="1"/>
  <c r="G11813" i="13"/>
  <c r="H11813" i="13" s="1"/>
  <c r="G11814" i="13"/>
  <c r="H11814" i="13" s="1"/>
  <c r="G11815" i="13"/>
  <c r="H11815" i="13" s="1"/>
  <c r="G11816" i="13"/>
  <c r="H11816" i="13" s="1"/>
  <c r="G11817" i="13"/>
  <c r="H11817" i="13" s="1"/>
  <c r="G11818" i="13"/>
  <c r="H11818" i="13" s="1"/>
  <c r="G11819" i="13"/>
  <c r="H11819" i="13" s="1"/>
  <c r="G11820" i="13"/>
  <c r="H11820" i="13" s="1"/>
  <c r="G11821" i="13"/>
  <c r="H11821" i="13" s="1"/>
  <c r="G11822" i="13"/>
  <c r="H11822" i="13" s="1"/>
  <c r="G11823" i="13"/>
  <c r="H11823" i="13" s="1"/>
  <c r="G11824" i="13"/>
  <c r="H11824" i="13" s="1"/>
  <c r="G11825" i="13"/>
  <c r="H11825" i="13" s="1"/>
  <c r="G11826" i="13"/>
  <c r="H11826" i="13" s="1"/>
  <c r="G11827" i="13"/>
  <c r="H11827" i="13" s="1"/>
  <c r="G11828" i="13"/>
  <c r="H11828" i="13" s="1"/>
  <c r="G11829" i="13"/>
  <c r="H11829" i="13" s="1"/>
  <c r="G11830" i="13"/>
  <c r="H11830" i="13" s="1"/>
  <c r="G11831" i="13"/>
  <c r="H11831" i="13" s="1"/>
  <c r="G11832" i="13"/>
  <c r="H11832" i="13" s="1"/>
  <c r="G11833" i="13"/>
  <c r="H11833" i="13" s="1"/>
  <c r="G11834" i="13"/>
  <c r="H11834" i="13" s="1"/>
  <c r="G11835" i="13"/>
  <c r="H11835" i="13" s="1"/>
  <c r="G11836" i="13"/>
  <c r="H11836" i="13" s="1"/>
  <c r="G11837" i="13"/>
  <c r="H11837" i="13" s="1"/>
  <c r="G11838" i="13"/>
  <c r="H11838" i="13" s="1"/>
  <c r="G11839" i="13"/>
  <c r="H11839" i="13" s="1"/>
  <c r="G11840" i="13"/>
  <c r="H11840" i="13" s="1"/>
  <c r="G11841" i="13"/>
  <c r="H11841" i="13" s="1"/>
  <c r="G11842" i="13"/>
  <c r="H11842" i="13" s="1"/>
  <c r="G11843" i="13"/>
  <c r="H11843" i="13" s="1"/>
  <c r="G11844" i="13"/>
  <c r="H11844" i="13" s="1"/>
  <c r="G11845" i="13"/>
  <c r="H11845" i="13" s="1"/>
  <c r="G11846" i="13"/>
  <c r="H11846" i="13" s="1"/>
  <c r="G11847" i="13"/>
  <c r="H11847" i="13" s="1"/>
  <c r="G11848" i="13"/>
  <c r="H11848" i="13" s="1"/>
  <c r="G11849" i="13"/>
  <c r="H11849" i="13" s="1"/>
  <c r="G11850" i="13"/>
  <c r="H11850" i="13" s="1"/>
  <c r="G11851" i="13"/>
  <c r="H11851" i="13" s="1"/>
  <c r="G11852" i="13"/>
  <c r="H11852" i="13" s="1"/>
  <c r="G11853" i="13"/>
  <c r="H11853" i="13" s="1"/>
  <c r="G11854" i="13"/>
  <c r="H11854" i="13" s="1"/>
  <c r="G11855" i="13"/>
  <c r="H11855" i="13" s="1"/>
  <c r="G11856" i="13"/>
  <c r="H11856" i="13" s="1"/>
  <c r="G11857" i="13"/>
  <c r="H11857" i="13" s="1"/>
  <c r="G11858" i="13"/>
  <c r="H11858" i="13" s="1"/>
  <c r="G11859" i="13"/>
  <c r="H11859" i="13" s="1"/>
  <c r="G11860" i="13"/>
  <c r="H11860" i="13" s="1"/>
  <c r="G11861" i="13"/>
  <c r="H11861" i="13" s="1"/>
  <c r="G11862" i="13"/>
  <c r="H11862" i="13" s="1"/>
  <c r="G11863" i="13"/>
  <c r="H11863" i="13" s="1"/>
  <c r="G11864" i="13"/>
  <c r="H11864" i="13" s="1"/>
  <c r="G11865" i="13"/>
  <c r="H11865" i="13" s="1"/>
  <c r="G11866" i="13"/>
  <c r="H11866" i="13" s="1"/>
  <c r="G11867" i="13"/>
  <c r="H11867" i="13" s="1"/>
  <c r="G11868" i="13"/>
  <c r="H11868" i="13" s="1"/>
  <c r="G11869" i="13"/>
  <c r="H11869" i="13" s="1"/>
  <c r="G11870" i="13"/>
  <c r="H11870" i="13" s="1"/>
  <c r="G11871" i="13"/>
  <c r="H11871" i="13" s="1"/>
  <c r="G11872" i="13"/>
  <c r="H11872" i="13" s="1"/>
  <c r="G11873" i="13"/>
  <c r="H11873" i="13" s="1"/>
  <c r="G11874" i="13"/>
  <c r="H11874" i="13" s="1"/>
  <c r="G11875" i="13"/>
  <c r="H11875" i="13" s="1"/>
  <c r="G11876" i="13"/>
  <c r="H11876" i="13" s="1"/>
  <c r="G11877" i="13"/>
  <c r="H11877" i="13" s="1"/>
  <c r="G11878" i="13"/>
  <c r="H11878" i="13" s="1"/>
  <c r="G11879" i="13"/>
  <c r="H11879" i="13" s="1"/>
  <c r="G11880" i="13"/>
  <c r="H11880" i="13" s="1"/>
  <c r="G11881" i="13"/>
  <c r="H11881" i="13" s="1"/>
  <c r="G11882" i="13"/>
  <c r="H11882" i="13" s="1"/>
  <c r="G11883" i="13"/>
  <c r="H11883" i="13" s="1"/>
  <c r="G11884" i="13"/>
  <c r="H11884" i="13" s="1"/>
  <c r="G11885" i="13"/>
  <c r="H11885" i="13" s="1"/>
  <c r="G11886" i="13"/>
  <c r="H11886" i="13" s="1"/>
  <c r="G11887" i="13"/>
  <c r="H11887" i="13" s="1"/>
  <c r="G11888" i="13"/>
  <c r="H11888" i="13" s="1"/>
  <c r="G11889" i="13"/>
  <c r="H11889" i="13" s="1"/>
  <c r="G11890" i="13"/>
  <c r="H11890" i="13" s="1"/>
  <c r="G11891" i="13"/>
  <c r="H11891" i="13" s="1"/>
  <c r="G11892" i="13"/>
  <c r="H11892" i="13" s="1"/>
  <c r="G11893" i="13"/>
  <c r="H11893" i="13" s="1"/>
  <c r="G11894" i="13"/>
  <c r="H11894" i="13" s="1"/>
  <c r="G11895" i="13"/>
  <c r="H11895" i="13" s="1"/>
  <c r="G11896" i="13"/>
  <c r="H11896" i="13" s="1"/>
  <c r="G11897" i="13"/>
  <c r="H11897" i="13" s="1"/>
  <c r="G11898" i="13"/>
  <c r="H11898" i="13" s="1"/>
  <c r="G11899" i="13"/>
  <c r="H11899" i="13" s="1"/>
  <c r="G11900" i="13"/>
  <c r="H11900" i="13" s="1"/>
  <c r="G11901" i="13"/>
  <c r="H11901" i="13" s="1"/>
  <c r="G11902" i="13"/>
  <c r="H11902" i="13" s="1"/>
  <c r="G11903" i="13"/>
  <c r="H11903" i="13" s="1"/>
  <c r="G11904" i="13"/>
  <c r="H11904" i="13" s="1"/>
  <c r="G11905" i="13"/>
  <c r="H11905" i="13" s="1"/>
  <c r="G11906" i="13"/>
  <c r="H11906" i="13" s="1"/>
  <c r="G11907" i="13"/>
  <c r="H11907" i="13" s="1"/>
  <c r="G11908" i="13"/>
  <c r="H11908" i="13" s="1"/>
  <c r="G11909" i="13"/>
  <c r="H11909" i="13" s="1"/>
  <c r="G11910" i="13"/>
  <c r="H11910" i="13" s="1"/>
  <c r="G11911" i="13"/>
  <c r="H11911" i="13" s="1"/>
  <c r="G11912" i="13"/>
  <c r="H11912" i="13" s="1"/>
  <c r="G11913" i="13"/>
  <c r="H11913" i="13" s="1"/>
  <c r="G11914" i="13"/>
  <c r="H11914" i="13" s="1"/>
  <c r="G11915" i="13"/>
  <c r="H11915" i="13" s="1"/>
  <c r="G11916" i="13"/>
  <c r="H11916" i="13" s="1"/>
  <c r="G11917" i="13"/>
  <c r="H11917" i="13" s="1"/>
  <c r="G11918" i="13"/>
  <c r="H11918" i="13" s="1"/>
  <c r="G11919" i="13"/>
  <c r="H11919" i="13" s="1"/>
  <c r="G11920" i="13"/>
  <c r="H11920" i="13" s="1"/>
  <c r="G11921" i="13"/>
  <c r="H11921" i="13" s="1"/>
  <c r="G11922" i="13"/>
  <c r="H11922" i="13" s="1"/>
  <c r="G11923" i="13"/>
  <c r="H11923" i="13" s="1"/>
  <c r="G11924" i="13"/>
  <c r="H11924" i="13" s="1"/>
  <c r="G11925" i="13"/>
  <c r="H11925" i="13" s="1"/>
  <c r="G11926" i="13"/>
  <c r="H11926" i="13" s="1"/>
  <c r="G11927" i="13"/>
  <c r="H11927" i="13" s="1"/>
  <c r="G11928" i="13"/>
  <c r="H11928" i="13" s="1"/>
  <c r="G11929" i="13"/>
  <c r="H11929" i="13" s="1"/>
  <c r="G11930" i="13"/>
  <c r="H11930" i="13" s="1"/>
  <c r="G11931" i="13"/>
  <c r="H11931" i="13" s="1"/>
  <c r="G11932" i="13"/>
  <c r="H11932" i="13" s="1"/>
  <c r="G11933" i="13"/>
  <c r="H11933" i="13" s="1"/>
  <c r="G11934" i="13"/>
  <c r="H11934" i="13" s="1"/>
  <c r="G11935" i="13"/>
  <c r="H11935" i="13" s="1"/>
  <c r="G11936" i="13"/>
  <c r="H11936" i="13" s="1"/>
  <c r="G11937" i="13"/>
  <c r="H11937" i="13" s="1"/>
  <c r="G11938" i="13"/>
  <c r="H11938" i="13" s="1"/>
  <c r="G11939" i="13"/>
  <c r="H11939" i="13" s="1"/>
  <c r="G11940" i="13"/>
  <c r="H11940" i="13" s="1"/>
  <c r="G11941" i="13"/>
  <c r="H11941" i="13" s="1"/>
  <c r="G11942" i="13"/>
  <c r="H11942" i="13" s="1"/>
  <c r="G11943" i="13"/>
  <c r="H11943" i="13" s="1"/>
  <c r="G11944" i="13"/>
  <c r="H11944" i="13" s="1"/>
  <c r="G11945" i="13"/>
  <c r="H11945" i="13" s="1"/>
  <c r="G11946" i="13"/>
  <c r="H11946" i="13" s="1"/>
  <c r="G11947" i="13"/>
  <c r="H11947" i="13" s="1"/>
  <c r="G11948" i="13"/>
  <c r="H11948" i="13" s="1"/>
  <c r="G11949" i="13"/>
  <c r="H11949" i="13" s="1"/>
  <c r="G11950" i="13"/>
  <c r="H11950" i="13" s="1"/>
  <c r="G11951" i="13"/>
  <c r="H11951" i="13" s="1"/>
  <c r="G11952" i="13"/>
  <c r="H11952" i="13" s="1"/>
  <c r="G11953" i="13"/>
  <c r="H11953" i="13" s="1"/>
  <c r="G11954" i="13"/>
  <c r="H11954" i="13" s="1"/>
  <c r="G11955" i="13"/>
  <c r="H11955" i="13" s="1"/>
  <c r="G11956" i="13"/>
  <c r="H11956" i="13" s="1"/>
  <c r="G11957" i="13"/>
  <c r="H11957" i="13" s="1"/>
  <c r="G11958" i="13"/>
  <c r="H11958" i="13" s="1"/>
  <c r="G11959" i="13"/>
  <c r="H11959" i="13" s="1"/>
  <c r="G11960" i="13"/>
  <c r="H11960" i="13" s="1"/>
  <c r="G11961" i="13"/>
  <c r="H11961" i="13" s="1"/>
  <c r="G11962" i="13"/>
  <c r="H11962" i="13" s="1"/>
  <c r="G11963" i="13"/>
  <c r="H11963" i="13" s="1"/>
  <c r="G11964" i="13"/>
  <c r="H11964" i="13" s="1"/>
  <c r="G11965" i="13"/>
  <c r="H11965" i="13" s="1"/>
  <c r="G11966" i="13"/>
  <c r="H11966" i="13" s="1"/>
  <c r="G11967" i="13"/>
  <c r="H11967" i="13" s="1"/>
  <c r="G11968" i="13"/>
  <c r="H11968" i="13" s="1"/>
  <c r="G11969" i="13"/>
  <c r="H11969" i="13" s="1"/>
  <c r="G11970" i="13"/>
  <c r="H11970" i="13" s="1"/>
  <c r="G11971" i="13"/>
  <c r="H11971" i="13" s="1"/>
  <c r="G11972" i="13"/>
  <c r="H11972" i="13" s="1"/>
  <c r="G11973" i="13"/>
  <c r="H11973" i="13" s="1"/>
  <c r="G11974" i="13"/>
  <c r="H11974" i="13" s="1"/>
  <c r="G11975" i="13"/>
  <c r="H11975" i="13" s="1"/>
  <c r="G11976" i="13"/>
  <c r="H11976" i="13" s="1"/>
  <c r="G11977" i="13"/>
  <c r="H11977" i="13" s="1"/>
  <c r="G11978" i="13"/>
  <c r="H11978" i="13" s="1"/>
  <c r="G11979" i="13"/>
  <c r="H11979" i="13" s="1"/>
  <c r="G11980" i="13"/>
  <c r="H11980" i="13" s="1"/>
  <c r="G11981" i="13"/>
  <c r="H11981" i="13" s="1"/>
  <c r="G11982" i="13"/>
  <c r="H11982" i="13" s="1"/>
  <c r="G11983" i="13"/>
  <c r="H11983" i="13" s="1"/>
  <c r="G11984" i="13"/>
  <c r="H11984" i="13" s="1"/>
  <c r="G11985" i="13"/>
  <c r="H11985" i="13" s="1"/>
  <c r="G11986" i="13"/>
  <c r="H11986" i="13" s="1"/>
  <c r="G11987" i="13"/>
  <c r="H11987" i="13" s="1"/>
  <c r="G11988" i="13"/>
  <c r="H11988" i="13" s="1"/>
  <c r="G11989" i="13"/>
  <c r="H11989" i="13" s="1"/>
  <c r="G11990" i="13"/>
  <c r="H11990" i="13" s="1"/>
  <c r="G11991" i="13"/>
  <c r="H11991" i="13" s="1"/>
  <c r="G11992" i="13"/>
  <c r="H11992" i="13" s="1"/>
  <c r="G11993" i="13"/>
  <c r="H11993" i="13" s="1"/>
  <c r="G11994" i="13"/>
  <c r="H11994" i="13" s="1"/>
  <c r="G11995" i="13"/>
  <c r="H11995" i="13" s="1"/>
  <c r="G11996" i="13"/>
  <c r="H11996" i="13" s="1"/>
  <c r="G11997" i="13"/>
  <c r="H11997" i="13" s="1"/>
  <c r="G11998" i="13"/>
  <c r="H11998" i="13" s="1"/>
  <c r="G11999" i="13"/>
  <c r="H11999" i="13" s="1"/>
  <c r="G12000" i="13"/>
  <c r="H12000" i="13" s="1"/>
  <c r="G12001" i="13"/>
  <c r="H12001" i="13" s="1"/>
  <c r="G12002" i="13"/>
  <c r="H12002" i="13" s="1"/>
  <c r="G12003" i="13"/>
  <c r="H12003" i="13" s="1"/>
  <c r="G12004" i="13"/>
  <c r="H12004" i="13" s="1"/>
  <c r="G12005" i="13"/>
  <c r="H12005" i="13" s="1"/>
  <c r="G12006" i="13"/>
  <c r="H12006" i="13" s="1"/>
  <c r="G12007" i="13"/>
  <c r="H12007" i="13" s="1"/>
  <c r="G12008" i="13"/>
  <c r="H12008" i="13" s="1"/>
  <c r="G12009" i="13"/>
  <c r="H12009" i="13" s="1"/>
  <c r="G12010" i="13"/>
  <c r="H12010" i="13" s="1"/>
  <c r="G12011" i="13"/>
  <c r="H12011" i="13" s="1"/>
  <c r="G12012" i="13"/>
  <c r="H12012" i="13" s="1"/>
  <c r="G12013" i="13"/>
  <c r="H12013" i="13" s="1"/>
  <c r="G12014" i="13"/>
  <c r="H12014" i="13" s="1"/>
  <c r="G12015" i="13"/>
  <c r="H12015" i="13" s="1"/>
  <c r="G12016" i="13"/>
  <c r="H12016" i="13" s="1"/>
  <c r="G12017" i="13"/>
  <c r="H12017" i="13" s="1"/>
  <c r="G12018" i="13"/>
  <c r="H12018" i="13" s="1"/>
  <c r="G12019" i="13"/>
  <c r="H12019" i="13" s="1"/>
  <c r="G12020" i="13"/>
  <c r="H12020" i="13" s="1"/>
  <c r="G12021" i="13"/>
  <c r="H12021" i="13" s="1"/>
  <c r="G12022" i="13"/>
  <c r="H12022" i="13" s="1"/>
  <c r="G12023" i="13"/>
  <c r="H12023" i="13" s="1"/>
  <c r="G12024" i="13"/>
  <c r="H12024" i="13" s="1"/>
  <c r="G12025" i="13"/>
  <c r="H12025" i="13" s="1"/>
  <c r="G12026" i="13"/>
  <c r="H12026" i="13" s="1"/>
  <c r="G12027" i="13"/>
  <c r="H12027" i="13" s="1"/>
  <c r="G12028" i="13"/>
  <c r="H12028" i="13" s="1"/>
  <c r="G12029" i="13"/>
  <c r="H12029" i="13" s="1"/>
  <c r="G12030" i="13"/>
  <c r="H12030" i="13" s="1"/>
  <c r="G12031" i="13"/>
  <c r="H12031" i="13" s="1"/>
  <c r="G12032" i="13"/>
  <c r="H12032" i="13" s="1"/>
  <c r="G12033" i="13"/>
  <c r="H12033" i="13" s="1"/>
  <c r="G12034" i="13"/>
  <c r="H12034" i="13" s="1"/>
  <c r="G12035" i="13"/>
  <c r="H12035" i="13" s="1"/>
  <c r="G12036" i="13"/>
  <c r="H12036" i="13" s="1"/>
  <c r="G12037" i="13"/>
  <c r="H12037" i="13" s="1"/>
  <c r="G12038" i="13"/>
  <c r="H12038" i="13" s="1"/>
  <c r="G12039" i="13"/>
  <c r="H12039" i="13" s="1"/>
  <c r="G12040" i="13"/>
  <c r="H12040" i="13" s="1"/>
  <c r="G12041" i="13"/>
  <c r="H12041" i="13" s="1"/>
  <c r="G12042" i="13"/>
  <c r="H12042" i="13" s="1"/>
  <c r="G12043" i="13"/>
  <c r="H12043" i="13" s="1"/>
  <c r="G12044" i="13"/>
  <c r="H12044" i="13" s="1"/>
  <c r="G12045" i="13"/>
  <c r="H12045" i="13" s="1"/>
  <c r="G12046" i="13"/>
  <c r="H12046" i="13" s="1"/>
  <c r="G12047" i="13"/>
  <c r="H12047" i="13" s="1"/>
  <c r="G12048" i="13"/>
  <c r="H12048" i="13" s="1"/>
  <c r="G12049" i="13"/>
  <c r="H12049" i="13" s="1"/>
  <c r="G12050" i="13"/>
  <c r="H12050" i="13" s="1"/>
  <c r="G12051" i="13"/>
  <c r="H12051" i="13" s="1"/>
  <c r="G12052" i="13"/>
  <c r="H12052" i="13" s="1"/>
  <c r="G12053" i="13"/>
  <c r="H12053" i="13" s="1"/>
  <c r="G12054" i="13"/>
  <c r="H12054" i="13" s="1"/>
  <c r="G12055" i="13"/>
  <c r="H12055" i="13" s="1"/>
  <c r="G12056" i="13"/>
  <c r="H12056" i="13" s="1"/>
  <c r="G12057" i="13"/>
  <c r="H12057" i="13" s="1"/>
  <c r="G12058" i="13"/>
  <c r="H12058" i="13" s="1"/>
  <c r="G12059" i="13"/>
  <c r="H12059" i="13" s="1"/>
  <c r="G12060" i="13"/>
  <c r="H12060" i="13" s="1"/>
  <c r="G12061" i="13"/>
  <c r="H12061" i="13" s="1"/>
  <c r="G12062" i="13"/>
  <c r="H12062" i="13" s="1"/>
  <c r="G12063" i="13"/>
  <c r="H12063" i="13" s="1"/>
  <c r="G12064" i="13"/>
  <c r="H12064" i="13" s="1"/>
  <c r="G12065" i="13"/>
  <c r="H12065" i="13" s="1"/>
  <c r="G12066" i="13"/>
  <c r="H12066" i="13" s="1"/>
  <c r="G12067" i="13"/>
  <c r="H12067" i="13" s="1"/>
  <c r="G12068" i="13"/>
  <c r="H12068" i="13" s="1"/>
  <c r="G12069" i="13"/>
  <c r="H12069" i="13" s="1"/>
  <c r="G12070" i="13"/>
  <c r="H12070" i="13" s="1"/>
  <c r="G12071" i="13"/>
  <c r="H12071" i="13" s="1"/>
  <c r="G12072" i="13"/>
  <c r="H12072" i="13" s="1"/>
  <c r="G12073" i="13"/>
  <c r="H12073" i="13" s="1"/>
  <c r="G12074" i="13"/>
  <c r="H12074" i="13" s="1"/>
  <c r="G12075" i="13"/>
  <c r="H12075" i="13" s="1"/>
  <c r="G12076" i="13"/>
  <c r="H12076" i="13" s="1"/>
  <c r="G12077" i="13"/>
  <c r="H12077" i="13" s="1"/>
  <c r="G12078" i="13"/>
  <c r="H12078" i="13" s="1"/>
  <c r="G12079" i="13"/>
  <c r="H12079" i="13" s="1"/>
  <c r="G12080" i="13"/>
  <c r="H12080" i="13" s="1"/>
  <c r="G12081" i="13"/>
  <c r="H12081" i="13" s="1"/>
  <c r="G12082" i="13"/>
  <c r="H12082" i="13" s="1"/>
  <c r="G12083" i="13"/>
  <c r="H12083" i="13" s="1"/>
  <c r="G12084" i="13"/>
  <c r="H12084" i="13" s="1"/>
  <c r="G12085" i="13"/>
  <c r="H12085" i="13" s="1"/>
  <c r="G12086" i="13"/>
  <c r="H12086" i="13" s="1"/>
  <c r="G12087" i="13"/>
  <c r="H12087" i="13" s="1"/>
  <c r="G12088" i="13"/>
  <c r="H12088" i="13" s="1"/>
  <c r="G12089" i="13"/>
  <c r="H12089" i="13" s="1"/>
  <c r="G12090" i="13"/>
  <c r="H12090" i="13" s="1"/>
  <c r="G12091" i="13"/>
  <c r="H12091" i="13" s="1"/>
  <c r="G12092" i="13"/>
  <c r="H12092" i="13" s="1"/>
  <c r="G12093" i="13"/>
  <c r="H12093" i="13" s="1"/>
  <c r="G12094" i="13"/>
  <c r="H12094" i="13" s="1"/>
  <c r="G12095" i="13"/>
  <c r="H12095" i="13" s="1"/>
  <c r="G12096" i="13"/>
  <c r="H12096" i="13" s="1"/>
  <c r="G12097" i="13"/>
  <c r="H12097" i="13" s="1"/>
  <c r="G12098" i="13"/>
  <c r="H12098" i="13" s="1"/>
  <c r="G12099" i="13"/>
  <c r="H12099" i="13" s="1"/>
  <c r="G12100" i="13"/>
  <c r="H12100" i="13" s="1"/>
  <c r="G12101" i="13"/>
  <c r="H12101" i="13" s="1"/>
  <c r="G12102" i="13"/>
  <c r="H12102" i="13" s="1"/>
  <c r="G12103" i="13"/>
  <c r="H12103" i="13" s="1"/>
  <c r="G12104" i="13"/>
  <c r="H12104" i="13" s="1"/>
  <c r="G12105" i="13"/>
  <c r="H12105" i="13" s="1"/>
  <c r="G12106" i="13"/>
  <c r="H12106" i="13" s="1"/>
  <c r="G12107" i="13"/>
  <c r="H12107" i="13" s="1"/>
  <c r="G12108" i="13"/>
  <c r="H12108" i="13" s="1"/>
  <c r="G12109" i="13"/>
  <c r="H12109" i="13" s="1"/>
  <c r="G12110" i="13"/>
  <c r="H12110" i="13" s="1"/>
  <c r="G12111" i="13"/>
  <c r="H12111" i="13" s="1"/>
  <c r="G12112" i="13"/>
  <c r="H12112" i="13" s="1"/>
  <c r="G12113" i="13"/>
  <c r="H12113" i="13" s="1"/>
  <c r="G12114" i="13"/>
  <c r="H12114" i="13" s="1"/>
  <c r="G12115" i="13"/>
  <c r="H12115" i="13" s="1"/>
  <c r="G12116" i="13"/>
  <c r="H12116" i="13" s="1"/>
  <c r="G12117" i="13"/>
  <c r="H12117" i="13" s="1"/>
  <c r="G12118" i="13"/>
  <c r="H12118" i="13" s="1"/>
  <c r="G12119" i="13"/>
  <c r="H12119" i="13" s="1"/>
  <c r="G12120" i="13"/>
  <c r="H12120" i="13" s="1"/>
  <c r="G12121" i="13"/>
  <c r="H12121" i="13" s="1"/>
  <c r="G12122" i="13"/>
  <c r="H12122" i="13" s="1"/>
  <c r="G12123" i="13"/>
  <c r="H12123" i="13" s="1"/>
  <c r="G12124" i="13"/>
  <c r="H12124" i="13" s="1"/>
  <c r="G12125" i="13"/>
  <c r="H12125" i="13" s="1"/>
  <c r="G12126" i="13"/>
  <c r="H12126" i="13" s="1"/>
  <c r="G12127" i="13"/>
  <c r="H12127" i="13" s="1"/>
  <c r="G12128" i="13"/>
  <c r="H12128" i="13" s="1"/>
  <c r="G12129" i="13"/>
  <c r="H12129" i="13" s="1"/>
  <c r="G12130" i="13"/>
  <c r="H12130" i="13" s="1"/>
  <c r="G12131" i="13"/>
  <c r="H12131" i="13" s="1"/>
  <c r="G12132" i="13"/>
  <c r="H12132" i="13" s="1"/>
  <c r="G12133" i="13"/>
  <c r="H12133" i="13" s="1"/>
  <c r="G12134" i="13"/>
  <c r="H12134" i="13" s="1"/>
  <c r="G12135" i="13"/>
  <c r="H12135" i="13" s="1"/>
  <c r="G12136" i="13"/>
  <c r="H12136" i="13" s="1"/>
  <c r="G12137" i="13"/>
  <c r="H12137" i="13" s="1"/>
  <c r="G12138" i="13"/>
  <c r="H12138" i="13" s="1"/>
  <c r="G12139" i="13"/>
  <c r="H12139" i="13" s="1"/>
  <c r="G12140" i="13"/>
  <c r="H12140" i="13" s="1"/>
  <c r="G12141" i="13"/>
  <c r="H12141" i="13" s="1"/>
  <c r="G12142" i="13"/>
  <c r="H12142" i="13" s="1"/>
  <c r="G12143" i="13"/>
  <c r="H12143" i="13" s="1"/>
  <c r="G12144" i="13"/>
  <c r="H12144" i="13" s="1"/>
  <c r="G12145" i="13"/>
  <c r="H12145" i="13" s="1"/>
  <c r="G12146" i="13"/>
  <c r="H12146" i="13" s="1"/>
  <c r="G12147" i="13"/>
  <c r="H12147" i="13" s="1"/>
  <c r="G12148" i="13"/>
  <c r="H12148" i="13" s="1"/>
  <c r="G12149" i="13"/>
  <c r="H12149" i="13" s="1"/>
  <c r="G12150" i="13"/>
  <c r="H12150" i="13" s="1"/>
  <c r="G12151" i="13"/>
  <c r="H12151" i="13" s="1"/>
  <c r="G12152" i="13"/>
  <c r="H12152" i="13" s="1"/>
  <c r="G12153" i="13"/>
  <c r="H12153" i="13" s="1"/>
  <c r="G12154" i="13"/>
  <c r="H12154" i="13" s="1"/>
  <c r="G12155" i="13"/>
  <c r="H12155" i="13" s="1"/>
  <c r="G12156" i="13"/>
  <c r="H12156" i="13" s="1"/>
  <c r="G12157" i="13"/>
  <c r="H12157" i="13" s="1"/>
  <c r="G12158" i="13"/>
  <c r="H12158" i="13" s="1"/>
  <c r="G12159" i="13"/>
  <c r="H12159" i="13" s="1"/>
  <c r="G12160" i="13"/>
  <c r="H12160" i="13" s="1"/>
  <c r="G12161" i="13"/>
  <c r="H12161" i="13" s="1"/>
  <c r="G12162" i="13"/>
  <c r="H12162" i="13" s="1"/>
  <c r="G12163" i="13"/>
  <c r="H12163" i="13" s="1"/>
  <c r="G12164" i="13"/>
  <c r="H12164" i="13" s="1"/>
  <c r="G12165" i="13"/>
  <c r="H12165" i="13" s="1"/>
  <c r="G12166" i="13"/>
  <c r="H12166" i="13" s="1"/>
  <c r="G12167" i="13"/>
  <c r="H12167" i="13" s="1"/>
  <c r="G12168" i="13"/>
  <c r="H12168" i="13" s="1"/>
  <c r="G12169" i="13"/>
  <c r="H12169" i="13" s="1"/>
  <c r="G12170" i="13"/>
  <c r="H12170" i="13" s="1"/>
  <c r="G12171" i="13"/>
  <c r="H12171" i="13" s="1"/>
  <c r="G12172" i="13"/>
  <c r="H12172" i="13" s="1"/>
  <c r="G12173" i="13"/>
  <c r="H12173" i="13" s="1"/>
  <c r="G12174" i="13"/>
  <c r="H12174" i="13" s="1"/>
  <c r="G12175" i="13"/>
  <c r="H12175" i="13" s="1"/>
  <c r="G12176" i="13"/>
  <c r="H12176" i="13" s="1"/>
  <c r="G12177" i="13"/>
  <c r="H12177" i="13" s="1"/>
  <c r="G12178" i="13"/>
  <c r="H12178" i="13" s="1"/>
  <c r="G12179" i="13"/>
  <c r="H12179" i="13" s="1"/>
  <c r="G12180" i="13"/>
  <c r="H12180" i="13" s="1"/>
  <c r="G12181" i="13"/>
  <c r="H12181" i="13" s="1"/>
  <c r="G12182" i="13"/>
  <c r="H12182" i="13" s="1"/>
  <c r="G12183" i="13"/>
  <c r="H12183" i="13" s="1"/>
  <c r="G12184" i="13"/>
  <c r="H12184" i="13" s="1"/>
  <c r="G12185" i="13"/>
  <c r="H12185" i="13" s="1"/>
  <c r="G12186" i="13"/>
  <c r="H12186" i="13" s="1"/>
  <c r="G12187" i="13"/>
  <c r="H12187" i="13" s="1"/>
  <c r="G12188" i="13"/>
  <c r="H12188" i="13" s="1"/>
  <c r="G12189" i="13"/>
  <c r="H12189" i="13" s="1"/>
  <c r="G12190" i="13"/>
  <c r="H12190" i="13" s="1"/>
  <c r="G12191" i="13"/>
  <c r="H12191" i="13" s="1"/>
  <c r="G12192" i="13"/>
  <c r="H12192" i="13" s="1"/>
  <c r="G12193" i="13"/>
  <c r="H12193" i="13" s="1"/>
  <c r="G12194" i="13"/>
  <c r="H12194" i="13" s="1"/>
  <c r="G12195" i="13"/>
  <c r="H12195" i="13" s="1"/>
  <c r="G12196" i="13"/>
  <c r="H12196" i="13" s="1"/>
  <c r="G12197" i="13"/>
  <c r="H12197" i="13" s="1"/>
  <c r="G12198" i="13"/>
  <c r="H12198" i="13" s="1"/>
  <c r="G12199" i="13"/>
  <c r="H12199" i="13" s="1"/>
  <c r="G12200" i="13"/>
  <c r="H12200" i="13" s="1"/>
  <c r="G12201" i="13"/>
  <c r="H12201" i="13" s="1"/>
  <c r="G12202" i="13"/>
  <c r="H12202" i="13" s="1"/>
  <c r="G12203" i="13"/>
  <c r="H12203" i="13" s="1"/>
  <c r="G12204" i="13"/>
  <c r="H12204" i="13" s="1"/>
  <c r="G12205" i="13"/>
  <c r="H12205" i="13" s="1"/>
  <c r="G12206" i="13"/>
  <c r="H12206" i="13" s="1"/>
  <c r="G12207" i="13"/>
  <c r="H12207" i="13" s="1"/>
  <c r="G12208" i="13"/>
  <c r="H12208" i="13" s="1"/>
  <c r="G12209" i="13"/>
  <c r="H12209" i="13" s="1"/>
  <c r="G12210" i="13"/>
  <c r="H12210" i="13" s="1"/>
  <c r="G12211" i="13"/>
  <c r="H12211" i="13" s="1"/>
  <c r="G12212" i="13"/>
  <c r="H12212" i="13" s="1"/>
  <c r="G12213" i="13"/>
  <c r="H12213" i="13" s="1"/>
  <c r="G12214" i="13"/>
  <c r="H12214" i="13" s="1"/>
  <c r="G12215" i="13"/>
  <c r="H12215" i="13" s="1"/>
  <c r="G12216" i="13"/>
  <c r="H12216" i="13" s="1"/>
  <c r="G12217" i="13"/>
  <c r="H12217" i="13" s="1"/>
  <c r="G12218" i="13"/>
  <c r="H12218" i="13" s="1"/>
  <c r="G12219" i="13"/>
  <c r="H12219" i="13" s="1"/>
  <c r="G12220" i="13"/>
  <c r="H12220" i="13" s="1"/>
  <c r="G12221" i="13"/>
  <c r="H12221" i="13" s="1"/>
  <c r="G12222" i="13"/>
  <c r="H12222" i="13" s="1"/>
  <c r="G12223" i="13"/>
  <c r="H12223" i="13" s="1"/>
  <c r="G12224" i="13"/>
  <c r="H12224" i="13" s="1"/>
  <c r="G12225" i="13"/>
  <c r="H12225" i="13" s="1"/>
  <c r="G12226" i="13"/>
  <c r="H12226" i="13" s="1"/>
  <c r="G12227" i="13"/>
  <c r="H12227" i="13" s="1"/>
  <c r="G12228" i="13"/>
  <c r="H12228" i="13" s="1"/>
  <c r="G12229" i="13"/>
  <c r="H12229" i="13" s="1"/>
  <c r="G12230" i="13"/>
  <c r="H12230" i="13" s="1"/>
  <c r="G12231" i="13"/>
  <c r="H12231" i="13" s="1"/>
  <c r="G12232" i="13"/>
  <c r="H12232" i="13" s="1"/>
  <c r="G12233" i="13"/>
  <c r="H12233" i="13" s="1"/>
  <c r="G12234" i="13"/>
  <c r="H12234" i="13" s="1"/>
  <c r="G12235" i="13"/>
  <c r="H12235" i="13" s="1"/>
  <c r="G12236" i="13"/>
  <c r="H12236" i="13" s="1"/>
  <c r="G12237" i="13"/>
  <c r="H12237" i="13" s="1"/>
  <c r="G12238" i="13"/>
  <c r="H12238" i="13" s="1"/>
  <c r="G12239" i="13"/>
  <c r="H12239" i="13" s="1"/>
  <c r="G12240" i="13"/>
  <c r="H12240" i="13" s="1"/>
  <c r="G12241" i="13"/>
  <c r="H12241" i="13" s="1"/>
  <c r="G12242" i="13"/>
  <c r="H12242" i="13" s="1"/>
  <c r="G12243" i="13"/>
  <c r="H12243" i="13" s="1"/>
  <c r="G12244" i="13"/>
  <c r="H12244" i="13" s="1"/>
  <c r="G12245" i="13"/>
  <c r="H12245" i="13" s="1"/>
  <c r="G12246" i="13"/>
  <c r="H12246" i="13" s="1"/>
  <c r="G12247" i="13"/>
  <c r="H12247" i="13" s="1"/>
  <c r="G12248" i="13"/>
  <c r="H12248" i="13" s="1"/>
  <c r="G12249" i="13"/>
  <c r="H12249" i="13" s="1"/>
  <c r="G12250" i="13"/>
  <c r="H12250" i="13" s="1"/>
  <c r="G12251" i="13"/>
  <c r="H12251" i="13" s="1"/>
  <c r="G12252" i="13"/>
  <c r="H12252" i="13" s="1"/>
  <c r="G12253" i="13"/>
  <c r="H12253" i="13" s="1"/>
  <c r="G12254" i="13"/>
  <c r="H12254" i="13" s="1"/>
  <c r="G12255" i="13"/>
  <c r="H12255" i="13" s="1"/>
  <c r="G12256" i="13"/>
  <c r="H12256" i="13" s="1"/>
  <c r="G12257" i="13"/>
  <c r="H12257" i="13" s="1"/>
  <c r="G12258" i="13"/>
  <c r="H12258" i="13" s="1"/>
  <c r="G12259" i="13"/>
  <c r="H12259" i="13" s="1"/>
  <c r="G12260" i="13"/>
  <c r="H12260" i="13" s="1"/>
  <c r="G12261" i="13"/>
  <c r="H12261" i="13" s="1"/>
  <c r="G12262" i="13"/>
  <c r="H12262" i="13" s="1"/>
  <c r="G12263" i="13"/>
  <c r="H12263" i="13" s="1"/>
  <c r="G12264" i="13"/>
  <c r="H12264" i="13" s="1"/>
  <c r="G12265" i="13"/>
  <c r="H12265" i="13" s="1"/>
  <c r="G12266" i="13"/>
  <c r="H12266" i="13" s="1"/>
  <c r="G12267" i="13"/>
  <c r="H12267" i="13" s="1"/>
  <c r="G12268" i="13"/>
  <c r="H12268" i="13" s="1"/>
  <c r="G12269" i="13"/>
  <c r="H12269" i="13" s="1"/>
  <c r="G12270" i="13"/>
  <c r="H12270" i="13" s="1"/>
  <c r="G12271" i="13"/>
  <c r="H12271" i="13" s="1"/>
  <c r="G12272" i="13"/>
  <c r="H12272" i="13" s="1"/>
  <c r="G12273" i="13"/>
  <c r="H12273" i="13" s="1"/>
  <c r="G12274" i="13"/>
  <c r="H12274" i="13" s="1"/>
  <c r="G12275" i="13"/>
  <c r="H12275" i="13" s="1"/>
  <c r="G12276" i="13"/>
  <c r="H12276" i="13" s="1"/>
  <c r="G12277" i="13"/>
  <c r="H12277" i="13" s="1"/>
  <c r="G12278" i="13"/>
  <c r="H12278" i="13" s="1"/>
  <c r="G12279" i="13"/>
  <c r="H12279" i="13" s="1"/>
  <c r="G12280" i="13"/>
  <c r="H12280" i="13" s="1"/>
  <c r="G12281" i="13"/>
  <c r="H12281" i="13" s="1"/>
  <c r="G12282" i="13"/>
  <c r="H12282" i="13" s="1"/>
  <c r="G12283" i="13"/>
  <c r="H12283" i="13" s="1"/>
  <c r="G12284" i="13"/>
  <c r="H12284" i="13" s="1"/>
  <c r="G12285" i="13"/>
  <c r="H12285" i="13" s="1"/>
  <c r="G12286" i="13"/>
  <c r="H12286" i="13" s="1"/>
  <c r="G12287" i="13"/>
  <c r="H12287" i="13" s="1"/>
  <c r="G12288" i="13"/>
  <c r="H12288" i="13" s="1"/>
  <c r="G12289" i="13"/>
  <c r="H12289" i="13" s="1"/>
  <c r="G12290" i="13"/>
  <c r="H12290" i="13" s="1"/>
  <c r="G12291" i="13"/>
  <c r="H12291" i="13" s="1"/>
  <c r="G12292" i="13"/>
  <c r="H12292" i="13" s="1"/>
  <c r="G12293" i="13"/>
  <c r="H12293" i="13" s="1"/>
  <c r="G12294" i="13"/>
  <c r="H12294" i="13" s="1"/>
  <c r="G12295" i="13"/>
  <c r="H12295" i="13" s="1"/>
  <c r="G12296" i="13"/>
  <c r="H12296" i="13" s="1"/>
  <c r="G12297" i="13"/>
  <c r="H12297" i="13" s="1"/>
  <c r="G12298" i="13"/>
  <c r="H12298" i="13" s="1"/>
  <c r="G12299" i="13"/>
  <c r="H12299" i="13" s="1"/>
  <c r="G12300" i="13"/>
  <c r="H12300" i="13" s="1"/>
  <c r="G12301" i="13"/>
  <c r="H12301" i="13" s="1"/>
  <c r="G12302" i="13"/>
  <c r="H12302" i="13" s="1"/>
  <c r="G12303" i="13"/>
  <c r="H12303" i="13" s="1"/>
  <c r="G12304" i="13"/>
  <c r="H12304" i="13" s="1"/>
  <c r="G12305" i="13"/>
  <c r="H12305" i="13" s="1"/>
  <c r="G12306" i="13"/>
  <c r="H12306" i="13" s="1"/>
  <c r="G12307" i="13"/>
  <c r="H12307" i="13" s="1"/>
  <c r="G12308" i="13"/>
  <c r="H12308" i="13" s="1"/>
  <c r="G12309" i="13"/>
  <c r="H12309" i="13" s="1"/>
  <c r="G12310" i="13"/>
  <c r="H12310" i="13" s="1"/>
  <c r="G12311" i="13"/>
  <c r="H12311" i="13" s="1"/>
  <c r="G12312" i="13"/>
  <c r="H12312" i="13" s="1"/>
  <c r="G12313" i="13"/>
  <c r="H12313" i="13" s="1"/>
  <c r="G12314" i="13"/>
  <c r="H12314" i="13" s="1"/>
  <c r="G12315" i="13"/>
  <c r="H12315" i="13" s="1"/>
  <c r="G12316" i="13"/>
  <c r="H12316" i="13" s="1"/>
  <c r="G12317" i="13"/>
  <c r="H12317" i="13" s="1"/>
  <c r="G12318" i="13"/>
  <c r="H12318" i="13" s="1"/>
  <c r="G12319" i="13"/>
  <c r="H12319" i="13" s="1"/>
  <c r="G12320" i="13"/>
  <c r="H12320" i="13" s="1"/>
  <c r="G12321" i="13"/>
  <c r="H12321" i="13" s="1"/>
  <c r="G12322" i="13"/>
  <c r="H12322" i="13" s="1"/>
  <c r="G12323" i="13"/>
  <c r="H12323" i="13" s="1"/>
  <c r="G12324" i="13"/>
  <c r="H12324" i="13" s="1"/>
  <c r="G12325" i="13"/>
  <c r="H12325" i="13" s="1"/>
  <c r="G12326" i="13"/>
  <c r="H12326" i="13" s="1"/>
  <c r="G12327" i="13"/>
  <c r="H12327" i="13" s="1"/>
  <c r="G12328" i="13"/>
  <c r="H12328" i="13" s="1"/>
  <c r="G12329" i="13"/>
  <c r="H12329" i="13" s="1"/>
  <c r="G12330" i="13"/>
  <c r="H12330" i="13" s="1"/>
  <c r="G12331" i="13"/>
  <c r="H12331" i="13" s="1"/>
  <c r="G12332" i="13"/>
  <c r="H12332" i="13" s="1"/>
  <c r="G12333" i="13"/>
  <c r="H12333" i="13" s="1"/>
  <c r="G12334" i="13"/>
  <c r="H12334" i="13" s="1"/>
  <c r="G12335" i="13"/>
  <c r="H12335" i="13" s="1"/>
  <c r="G12336" i="13"/>
  <c r="H12336" i="13" s="1"/>
  <c r="G12337" i="13"/>
  <c r="H12337" i="13" s="1"/>
  <c r="G12338" i="13"/>
  <c r="H12338" i="13" s="1"/>
  <c r="G12339" i="13"/>
  <c r="H12339" i="13" s="1"/>
  <c r="G12340" i="13"/>
  <c r="H12340" i="13" s="1"/>
  <c r="G12341" i="13"/>
  <c r="H12341" i="13" s="1"/>
  <c r="G12342" i="13"/>
  <c r="H12342" i="13" s="1"/>
  <c r="G12343" i="13"/>
  <c r="H12343" i="13" s="1"/>
  <c r="G12344" i="13"/>
  <c r="H12344" i="13" s="1"/>
  <c r="G12345" i="13"/>
  <c r="H12345" i="13" s="1"/>
  <c r="G12346" i="13"/>
  <c r="H12346" i="13" s="1"/>
  <c r="G12347" i="13"/>
  <c r="H12347" i="13" s="1"/>
  <c r="G12348" i="13"/>
  <c r="H12348" i="13" s="1"/>
  <c r="G12349" i="13"/>
  <c r="H12349" i="13" s="1"/>
  <c r="G12350" i="13"/>
  <c r="H12350" i="13" s="1"/>
  <c r="G12351" i="13"/>
  <c r="H12351" i="13" s="1"/>
  <c r="G12352" i="13"/>
  <c r="H12352" i="13" s="1"/>
  <c r="G12353" i="13"/>
  <c r="H12353" i="13" s="1"/>
  <c r="G12354" i="13"/>
  <c r="H12354" i="13" s="1"/>
  <c r="G12355" i="13"/>
  <c r="H12355" i="13" s="1"/>
  <c r="G12356" i="13"/>
  <c r="H12356" i="13" s="1"/>
  <c r="G12357" i="13"/>
  <c r="H12357" i="13" s="1"/>
  <c r="G12358" i="13"/>
  <c r="H12358" i="13" s="1"/>
  <c r="G12359" i="13"/>
  <c r="H12359" i="13" s="1"/>
  <c r="G12360" i="13"/>
  <c r="H12360" i="13" s="1"/>
  <c r="G12361" i="13"/>
  <c r="H12361" i="13" s="1"/>
  <c r="G12362" i="13"/>
  <c r="H12362" i="13" s="1"/>
  <c r="G12363" i="13"/>
  <c r="H12363" i="13" s="1"/>
  <c r="G12364" i="13"/>
  <c r="H12364" i="13" s="1"/>
  <c r="G12365" i="13"/>
  <c r="H12365" i="13" s="1"/>
  <c r="G12366" i="13"/>
  <c r="H12366" i="13" s="1"/>
  <c r="G12367" i="13"/>
  <c r="H12367" i="13" s="1"/>
  <c r="G12368" i="13"/>
  <c r="H12368" i="13" s="1"/>
  <c r="G12369" i="13"/>
  <c r="H12369" i="13" s="1"/>
  <c r="G12370" i="13"/>
  <c r="H12370" i="13" s="1"/>
  <c r="G12371" i="13"/>
  <c r="H12371" i="13" s="1"/>
  <c r="G12372" i="13"/>
  <c r="H12372" i="13" s="1"/>
  <c r="G12373" i="13"/>
  <c r="H12373" i="13" s="1"/>
  <c r="G12374" i="13"/>
  <c r="H12374" i="13" s="1"/>
  <c r="G12375" i="13"/>
  <c r="H12375" i="13" s="1"/>
  <c r="G12376" i="13"/>
  <c r="H12376" i="13" s="1"/>
  <c r="G12377" i="13"/>
  <c r="H12377" i="13" s="1"/>
  <c r="G12378" i="13"/>
  <c r="H12378" i="13" s="1"/>
  <c r="G12379" i="13"/>
  <c r="H12379" i="13" s="1"/>
  <c r="G12380" i="13"/>
  <c r="H12380" i="13" s="1"/>
  <c r="G12381" i="13"/>
  <c r="H12381" i="13" s="1"/>
  <c r="G12382" i="13"/>
  <c r="H12382" i="13" s="1"/>
  <c r="G12383" i="13"/>
  <c r="H12383" i="13" s="1"/>
  <c r="G12384" i="13"/>
  <c r="H12384" i="13" s="1"/>
  <c r="G12385" i="13"/>
  <c r="H12385" i="13" s="1"/>
  <c r="G12386" i="13"/>
  <c r="H12386" i="13" s="1"/>
  <c r="G12387" i="13"/>
  <c r="H12387" i="13" s="1"/>
  <c r="G12388" i="13"/>
  <c r="H12388" i="13" s="1"/>
  <c r="G12389" i="13"/>
  <c r="H12389" i="13" s="1"/>
  <c r="G12390" i="13"/>
  <c r="H12390" i="13" s="1"/>
  <c r="G12391" i="13"/>
  <c r="H12391" i="13" s="1"/>
  <c r="G12392" i="13"/>
  <c r="H12392" i="13" s="1"/>
  <c r="G12393" i="13"/>
  <c r="H12393" i="13" s="1"/>
  <c r="G12394" i="13"/>
  <c r="H12394" i="13" s="1"/>
  <c r="G12395" i="13"/>
  <c r="H12395" i="13" s="1"/>
  <c r="G12396" i="13"/>
  <c r="H12396" i="13" s="1"/>
  <c r="G12397" i="13"/>
  <c r="H12397" i="13" s="1"/>
  <c r="G12398" i="13"/>
  <c r="H12398" i="13" s="1"/>
  <c r="G12399" i="13"/>
  <c r="H12399" i="13" s="1"/>
  <c r="G12400" i="13"/>
  <c r="H12400" i="13" s="1"/>
  <c r="G12401" i="13"/>
  <c r="H12401" i="13" s="1"/>
  <c r="G12402" i="13"/>
  <c r="H12402" i="13" s="1"/>
  <c r="G12403" i="13"/>
  <c r="H12403" i="13" s="1"/>
  <c r="G12404" i="13"/>
  <c r="H12404" i="13" s="1"/>
  <c r="G12405" i="13"/>
  <c r="H12405" i="13" s="1"/>
  <c r="G12406" i="13"/>
  <c r="H12406" i="13" s="1"/>
  <c r="G12407" i="13"/>
  <c r="H12407" i="13" s="1"/>
  <c r="G12408" i="13"/>
  <c r="H12408" i="13" s="1"/>
  <c r="G12409" i="13"/>
  <c r="H12409" i="13" s="1"/>
  <c r="G12410" i="13"/>
  <c r="H12410" i="13" s="1"/>
  <c r="G12411" i="13"/>
  <c r="H12411" i="13" s="1"/>
  <c r="G12412" i="13"/>
  <c r="H12412" i="13" s="1"/>
  <c r="G12413" i="13"/>
  <c r="H12413" i="13" s="1"/>
  <c r="G12414" i="13"/>
  <c r="H12414" i="13" s="1"/>
  <c r="G12415" i="13"/>
  <c r="H12415" i="13" s="1"/>
  <c r="G12416" i="13"/>
  <c r="H12416" i="13" s="1"/>
  <c r="G12417" i="13"/>
  <c r="H12417" i="13" s="1"/>
  <c r="G12418" i="13"/>
  <c r="H12418" i="13" s="1"/>
  <c r="G12419" i="13"/>
  <c r="H12419" i="13" s="1"/>
  <c r="G12420" i="13"/>
  <c r="H12420" i="13" s="1"/>
  <c r="G12421" i="13"/>
  <c r="H12421" i="13" s="1"/>
  <c r="G12422" i="13"/>
  <c r="H12422" i="13" s="1"/>
  <c r="G12423" i="13"/>
  <c r="H12423" i="13" s="1"/>
  <c r="G12424" i="13"/>
  <c r="H12424" i="13" s="1"/>
  <c r="G12425" i="13"/>
  <c r="H12425" i="13" s="1"/>
  <c r="G12426" i="13"/>
  <c r="H12426" i="13" s="1"/>
  <c r="G12427" i="13"/>
  <c r="H12427" i="13" s="1"/>
  <c r="G12428" i="13"/>
  <c r="H12428" i="13" s="1"/>
  <c r="G12429" i="13"/>
  <c r="H12429" i="13" s="1"/>
  <c r="G12430" i="13"/>
  <c r="H12430" i="13" s="1"/>
  <c r="G12431" i="13"/>
  <c r="H12431" i="13" s="1"/>
  <c r="G12432" i="13"/>
  <c r="H12432" i="13" s="1"/>
  <c r="G12433" i="13"/>
  <c r="H12433" i="13" s="1"/>
  <c r="G12434" i="13"/>
  <c r="H12434" i="13" s="1"/>
  <c r="G12435" i="13"/>
  <c r="H12435" i="13" s="1"/>
  <c r="G12436" i="13"/>
  <c r="H12436" i="13" s="1"/>
  <c r="G12437" i="13"/>
  <c r="H12437" i="13" s="1"/>
  <c r="G12438" i="13"/>
  <c r="H12438" i="13" s="1"/>
  <c r="G12439" i="13"/>
  <c r="H12439" i="13" s="1"/>
  <c r="G12440" i="13"/>
  <c r="H12440" i="13" s="1"/>
  <c r="G12441" i="13"/>
  <c r="H12441" i="13" s="1"/>
  <c r="G12442" i="13"/>
  <c r="H12442" i="13" s="1"/>
  <c r="G12443" i="13"/>
  <c r="H12443" i="13" s="1"/>
  <c r="G12444" i="13"/>
  <c r="H12444" i="13" s="1"/>
  <c r="G12445" i="13"/>
  <c r="H12445" i="13" s="1"/>
  <c r="G12446" i="13"/>
  <c r="H12446" i="13" s="1"/>
  <c r="G12447" i="13"/>
  <c r="H12447" i="13" s="1"/>
  <c r="G12448" i="13"/>
  <c r="H12448" i="13" s="1"/>
  <c r="G12449" i="13"/>
  <c r="H12449" i="13" s="1"/>
  <c r="G12450" i="13"/>
  <c r="H12450" i="13" s="1"/>
  <c r="G12451" i="13"/>
  <c r="H12451" i="13" s="1"/>
  <c r="G12452" i="13"/>
  <c r="H12452" i="13" s="1"/>
  <c r="G12453" i="13"/>
  <c r="H12453" i="13" s="1"/>
  <c r="G12454" i="13"/>
  <c r="H12454" i="13" s="1"/>
  <c r="G12455" i="13"/>
  <c r="H12455" i="13" s="1"/>
  <c r="G12456" i="13"/>
  <c r="H12456" i="13" s="1"/>
  <c r="G12457" i="13"/>
  <c r="H12457" i="13" s="1"/>
  <c r="G12458" i="13"/>
  <c r="H12458" i="13" s="1"/>
  <c r="G12459" i="13"/>
  <c r="H12459" i="13" s="1"/>
  <c r="G12460" i="13"/>
  <c r="H12460" i="13" s="1"/>
  <c r="G12461" i="13"/>
  <c r="H12461" i="13" s="1"/>
  <c r="G12462" i="13"/>
  <c r="H12462" i="13" s="1"/>
  <c r="G12463" i="13"/>
  <c r="H12463" i="13" s="1"/>
  <c r="G12464" i="13"/>
  <c r="H12464" i="13" s="1"/>
  <c r="G12465" i="13"/>
  <c r="H12465" i="13" s="1"/>
  <c r="G12466" i="13"/>
  <c r="H12466" i="13" s="1"/>
  <c r="G12467" i="13"/>
  <c r="H12467" i="13" s="1"/>
  <c r="G12468" i="13"/>
  <c r="H12468" i="13" s="1"/>
  <c r="G12469" i="13"/>
  <c r="H12469" i="13" s="1"/>
  <c r="G12470" i="13"/>
  <c r="H12470" i="13" s="1"/>
  <c r="G12471" i="13"/>
  <c r="H12471" i="13" s="1"/>
  <c r="G12472" i="13"/>
  <c r="H12472" i="13" s="1"/>
  <c r="G12473" i="13"/>
  <c r="H12473" i="13" s="1"/>
  <c r="G12474" i="13"/>
  <c r="H12474" i="13" s="1"/>
  <c r="G12475" i="13"/>
  <c r="H12475" i="13" s="1"/>
  <c r="G12476" i="13"/>
  <c r="H12476" i="13" s="1"/>
  <c r="G12477" i="13"/>
  <c r="H12477" i="13" s="1"/>
  <c r="G12478" i="13"/>
  <c r="H12478" i="13" s="1"/>
  <c r="G12479" i="13"/>
  <c r="H12479" i="13" s="1"/>
  <c r="G12480" i="13"/>
  <c r="H12480" i="13" s="1"/>
  <c r="G12481" i="13"/>
  <c r="H12481" i="13" s="1"/>
  <c r="G12482" i="13"/>
  <c r="H12482" i="13" s="1"/>
  <c r="G12483" i="13"/>
  <c r="H12483" i="13" s="1"/>
  <c r="G12484" i="13"/>
  <c r="H12484" i="13" s="1"/>
  <c r="G12485" i="13"/>
  <c r="H12485" i="13" s="1"/>
  <c r="G12486" i="13"/>
  <c r="H12486" i="13" s="1"/>
  <c r="G12487" i="13"/>
  <c r="H12487" i="13" s="1"/>
  <c r="G12488" i="13"/>
  <c r="H12488" i="13" s="1"/>
  <c r="G12489" i="13"/>
  <c r="H12489" i="13" s="1"/>
  <c r="G12490" i="13"/>
  <c r="H12490" i="13" s="1"/>
  <c r="G12491" i="13"/>
  <c r="H12491" i="13" s="1"/>
  <c r="G12492" i="13"/>
  <c r="H12492" i="13" s="1"/>
  <c r="G12493" i="13"/>
  <c r="H12493" i="13" s="1"/>
  <c r="G12494" i="13"/>
  <c r="H12494" i="13" s="1"/>
  <c r="G12495" i="13"/>
  <c r="H12495" i="13" s="1"/>
  <c r="G12496" i="13"/>
  <c r="H12496" i="13" s="1"/>
  <c r="G12497" i="13"/>
  <c r="H12497" i="13" s="1"/>
  <c r="G12498" i="13"/>
  <c r="H12498" i="13" s="1"/>
  <c r="G12499" i="13"/>
  <c r="H12499" i="13" s="1"/>
  <c r="G12500" i="13"/>
  <c r="H12500" i="13" s="1"/>
  <c r="G12501" i="13"/>
  <c r="H12501" i="13" s="1"/>
  <c r="G12502" i="13"/>
  <c r="H12502" i="13" s="1"/>
  <c r="G12503" i="13"/>
  <c r="H12503" i="13" s="1"/>
  <c r="G12504" i="13"/>
  <c r="H12504" i="13" s="1"/>
  <c r="G12505" i="13"/>
  <c r="H12505" i="13" s="1"/>
  <c r="G12506" i="13"/>
  <c r="H12506" i="13" s="1"/>
  <c r="G12507" i="13"/>
  <c r="H12507" i="13" s="1"/>
  <c r="G12508" i="13"/>
  <c r="H12508" i="13" s="1"/>
  <c r="G12509" i="13"/>
  <c r="H12509" i="13" s="1"/>
  <c r="G12510" i="13"/>
  <c r="H12510" i="13" s="1"/>
  <c r="G12511" i="13"/>
  <c r="H12511" i="13" s="1"/>
  <c r="G12512" i="13"/>
  <c r="H12512" i="13" s="1"/>
  <c r="G12513" i="13"/>
  <c r="H12513" i="13" s="1"/>
  <c r="G12514" i="13"/>
  <c r="H12514" i="13" s="1"/>
  <c r="G12515" i="13"/>
  <c r="H12515" i="13" s="1"/>
  <c r="G12516" i="13"/>
  <c r="H12516" i="13" s="1"/>
  <c r="G12517" i="13"/>
  <c r="H12517" i="13" s="1"/>
  <c r="G12518" i="13"/>
  <c r="H12518" i="13" s="1"/>
  <c r="G12519" i="13"/>
  <c r="H12519" i="13" s="1"/>
  <c r="G12520" i="13"/>
  <c r="H12520" i="13" s="1"/>
  <c r="G12521" i="13"/>
  <c r="H12521" i="13" s="1"/>
  <c r="G12522" i="13"/>
  <c r="H12522" i="13" s="1"/>
  <c r="G12523" i="13"/>
  <c r="H12523" i="13" s="1"/>
  <c r="G12524" i="13"/>
  <c r="H12524" i="13" s="1"/>
  <c r="G12525" i="13"/>
  <c r="H12525" i="13" s="1"/>
  <c r="G12526" i="13"/>
  <c r="H12526" i="13" s="1"/>
  <c r="G12527" i="13"/>
  <c r="H12527" i="13" s="1"/>
  <c r="G12528" i="13"/>
  <c r="H12528" i="13" s="1"/>
  <c r="G12529" i="13"/>
  <c r="H12529" i="13" s="1"/>
  <c r="G12530" i="13"/>
  <c r="H12530" i="13" s="1"/>
  <c r="G12531" i="13"/>
  <c r="H12531" i="13" s="1"/>
  <c r="G12532" i="13"/>
  <c r="H12532" i="13" s="1"/>
  <c r="G12533" i="13"/>
  <c r="H12533" i="13" s="1"/>
  <c r="G12534" i="13"/>
  <c r="H12534" i="13" s="1"/>
  <c r="G12535" i="13"/>
  <c r="H12535" i="13" s="1"/>
  <c r="G12536" i="13"/>
  <c r="H12536" i="13" s="1"/>
  <c r="G12537" i="13"/>
  <c r="H12537" i="13" s="1"/>
  <c r="G12538" i="13"/>
  <c r="H12538" i="13" s="1"/>
  <c r="G12539" i="13"/>
  <c r="H12539" i="13" s="1"/>
  <c r="G12540" i="13"/>
  <c r="H12540" i="13" s="1"/>
  <c r="G12541" i="13"/>
  <c r="H12541" i="13" s="1"/>
  <c r="G12542" i="13"/>
  <c r="H12542" i="13" s="1"/>
  <c r="G12543" i="13"/>
  <c r="H12543" i="13" s="1"/>
  <c r="G12544" i="13"/>
  <c r="H12544" i="13" s="1"/>
  <c r="G12545" i="13"/>
  <c r="H12545" i="13" s="1"/>
  <c r="G12546" i="13"/>
  <c r="H12546" i="13" s="1"/>
  <c r="G12547" i="13"/>
  <c r="H12547" i="13" s="1"/>
  <c r="G12548" i="13"/>
  <c r="H12548" i="13" s="1"/>
  <c r="G12549" i="13"/>
  <c r="H12549" i="13" s="1"/>
  <c r="G12550" i="13"/>
  <c r="H12550" i="13" s="1"/>
  <c r="G12551" i="13"/>
  <c r="H12551" i="13" s="1"/>
  <c r="G12552" i="13"/>
  <c r="H12552" i="13" s="1"/>
  <c r="G12553" i="13"/>
  <c r="H12553" i="13" s="1"/>
  <c r="G12554" i="13"/>
  <c r="H12554" i="13" s="1"/>
  <c r="G12555" i="13"/>
  <c r="H12555" i="13" s="1"/>
  <c r="G12556" i="13"/>
  <c r="H12556" i="13" s="1"/>
  <c r="G12557" i="13"/>
  <c r="H12557" i="13" s="1"/>
  <c r="G12558" i="13"/>
  <c r="H12558" i="13" s="1"/>
  <c r="G12559" i="13"/>
  <c r="H12559" i="13" s="1"/>
  <c r="G12560" i="13"/>
  <c r="H12560" i="13" s="1"/>
  <c r="G12561" i="13"/>
  <c r="H12561" i="13" s="1"/>
  <c r="G12562" i="13"/>
  <c r="H12562" i="13" s="1"/>
  <c r="G12563" i="13"/>
  <c r="H12563" i="13" s="1"/>
  <c r="G12564" i="13"/>
  <c r="H12564" i="13" s="1"/>
  <c r="G12565" i="13"/>
  <c r="H12565" i="13" s="1"/>
  <c r="G12566" i="13"/>
  <c r="H12566" i="13" s="1"/>
  <c r="G12567" i="13"/>
  <c r="H12567" i="13" s="1"/>
  <c r="G12568" i="13"/>
  <c r="H12568" i="13" s="1"/>
  <c r="G12569" i="13"/>
  <c r="H12569" i="13" s="1"/>
  <c r="G12570" i="13"/>
  <c r="H12570" i="13" s="1"/>
  <c r="G12571" i="13"/>
  <c r="H12571" i="13" s="1"/>
  <c r="G12572" i="13"/>
  <c r="H12572" i="13" s="1"/>
  <c r="G12573" i="13"/>
  <c r="H12573" i="13" s="1"/>
  <c r="G12574" i="13"/>
  <c r="H12574" i="13" s="1"/>
  <c r="G12575" i="13"/>
  <c r="H12575" i="13" s="1"/>
  <c r="G12576" i="13"/>
  <c r="H12576" i="13" s="1"/>
  <c r="G12577" i="13"/>
  <c r="H12577" i="13" s="1"/>
  <c r="G12578" i="13"/>
  <c r="H12578" i="13" s="1"/>
  <c r="G12579" i="13"/>
  <c r="H12579" i="13" s="1"/>
  <c r="G12580" i="13"/>
  <c r="H12580" i="13" s="1"/>
  <c r="G12581" i="13"/>
  <c r="H12581" i="13" s="1"/>
  <c r="G12582" i="13"/>
  <c r="H12582" i="13" s="1"/>
  <c r="G12583" i="13"/>
  <c r="H12583" i="13" s="1"/>
  <c r="G12584" i="13"/>
  <c r="H12584" i="13" s="1"/>
  <c r="G12585" i="13"/>
  <c r="H12585" i="13" s="1"/>
  <c r="G12586" i="13"/>
  <c r="H12586" i="13" s="1"/>
  <c r="G12587" i="13"/>
  <c r="H12587" i="13" s="1"/>
  <c r="G12588" i="13"/>
  <c r="H12588" i="13" s="1"/>
  <c r="G12589" i="13"/>
  <c r="H12589" i="13" s="1"/>
  <c r="G12590" i="13"/>
  <c r="H12590" i="13" s="1"/>
  <c r="G12591" i="13"/>
  <c r="H12591" i="13" s="1"/>
  <c r="G12592" i="13"/>
  <c r="H12592" i="13" s="1"/>
  <c r="G12593" i="13"/>
  <c r="H12593" i="13" s="1"/>
  <c r="G12594" i="13"/>
  <c r="H12594" i="13" s="1"/>
  <c r="G12595" i="13"/>
  <c r="H12595" i="13" s="1"/>
  <c r="G12596" i="13"/>
  <c r="H12596" i="13" s="1"/>
  <c r="G12597" i="13"/>
  <c r="H12597" i="13" s="1"/>
  <c r="G12598" i="13"/>
  <c r="H12598" i="13" s="1"/>
  <c r="G12599" i="13"/>
  <c r="H12599" i="13" s="1"/>
  <c r="G12600" i="13"/>
  <c r="H12600" i="13" s="1"/>
  <c r="G12601" i="13"/>
  <c r="H12601" i="13" s="1"/>
  <c r="G12602" i="13"/>
  <c r="H12602" i="13" s="1"/>
  <c r="G12603" i="13"/>
  <c r="H12603" i="13" s="1"/>
  <c r="G12604" i="13"/>
  <c r="H12604" i="13" s="1"/>
  <c r="G12605" i="13"/>
  <c r="H12605" i="13" s="1"/>
  <c r="G12606" i="13"/>
  <c r="H12606" i="13" s="1"/>
  <c r="G12607" i="13"/>
  <c r="H12607" i="13" s="1"/>
  <c r="G12608" i="13"/>
  <c r="H12608" i="13" s="1"/>
  <c r="G12609" i="13"/>
  <c r="H12609" i="13" s="1"/>
  <c r="G12610" i="13"/>
  <c r="H12610" i="13" s="1"/>
  <c r="G12611" i="13"/>
  <c r="H12611" i="13" s="1"/>
  <c r="G12612" i="13"/>
  <c r="H12612" i="13" s="1"/>
  <c r="G12613" i="13"/>
  <c r="H12613" i="13" s="1"/>
  <c r="G12614" i="13"/>
  <c r="H12614" i="13" s="1"/>
  <c r="G12615" i="13"/>
  <c r="H12615" i="13" s="1"/>
  <c r="G12616" i="13"/>
  <c r="H12616" i="13" s="1"/>
  <c r="G12617" i="13"/>
  <c r="H12617" i="13" s="1"/>
  <c r="G12618" i="13"/>
  <c r="H12618" i="13" s="1"/>
  <c r="G12619" i="13"/>
  <c r="H12619" i="13" s="1"/>
  <c r="G12620" i="13"/>
  <c r="H12620" i="13" s="1"/>
  <c r="G12621" i="13"/>
  <c r="H12621" i="13" s="1"/>
  <c r="G12622" i="13"/>
  <c r="H12622" i="13" s="1"/>
  <c r="G12623" i="13"/>
  <c r="H12623" i="13" s="1"/>
  <c r="G12624" i="13"/>
  <c r="H12624" i="13" s="1"/>
  <c r="G12625" i="13"/>
  <c r="H12625" i="13" s="1"/>
  <c r="G12626" i="13"/>
  <c r="H12626" i="13" s="1"/>
  <c r="G12627" i="13"/>
  <c r="H12627" i="13" s="1"/>
  <c r="G12628" i="13"/>
  <c r="H12628" i="13" s="1"/>
  <c r="G12629" i="13"/>
  <c r="H12629" i="13" s="1"/>
  <c r="G12630" i="13"/>
  <c r="H12630" i="13" s="1"/>
  <c r="G12631" i="13"/>
  <c r="H12631" i="13" s="1"/>
  <c r="G12632" i="13"/>
  <c r="H12632" i="13" s="1"/>
  <c r="G12633" i="13"/>
  <c r="H12633" i="13" s="1"/>
  <c r="G12634" i="13"/>
  <c r="H12634" i="13" s="1"/>
  <c r="G12635" i="13"/>
  <c r="H12635" i="13" s="1"/>
  <c r="G12636" i="13"/>
  <c r="H12636" i="13" s="1"/>
  <c r="G12637" i="13"/>
  <c r="H12637" i="13" s="1"/>
  <c r="G12638" i="13"/>
  <c r="H12638" i="13" s="1"/>
  <c r="G12639" i="13"/>
  <c r="H12639" i="13" s="1"/>
  <c r="G12640" i="13"/>
  <c r="H12640" i="13" s="1"/>
  <c r="G12641" i="13"/>
  <c r="H12641" i="13" s="1"/>
  <c r="G12642" i="13"/>
  <c r="H12642" i="13" s="1"/>
  <c r="G12643" i="13"/>
  <c r="H12643" i="13" s="1"/>
  <c r="G12644" i="13"/>
  <c r="H12644" i="13" s="1"/>
  <c r="G12645" i="13"/>
  <c r="H12645" i="13" s="1"/>
  <c r="G12646" i="13"/>
  <c r="H12646" i="13" s="1"/>
  <c r="G12647" i="13"/>
  <c r="H12647" i="13" s="1"/>
  <c r="G12648" i="13"/>
  <c r="H12648" i="13" s="1"/>
  <c r="G12649" i="13"/>
  <c r="H12649" i="13" s="1"/>
  <c r="G12650" i="13"/>
  <c r="H12650" i="13" s="1"/>
  <c r="G12651" i="13"/>
  <c r="H12651" i="13" s="1"/>
  <c r="G12652" i="13"/>
  <c r="H12652" i="13" s="1"/>
  <c r="G12653" i="13"/>
  <c r="H12653" i="13" s="1"/>
  <c r="G12654" i="13"/>
  <c r="H12654" i="13" s="1"/>
  <c r="G12655" i="13"/>
  <c r="H12655" i="13" s="1"/>
  <c r="G12656" i="13"/>
  <c r="H12656" i="13" s="1"/>
  <c r="G12657" i="13"/>
  <c r="H12657" i="13" s="1"/>
  <c r="G12658" i="13"/>
  <c r="H12658" i="13" s="1"/>
  <c r="G12659" i="13"/>
  <c r="H12659" i="13" s="1"/>
  <c r="G12660" i="13"/>
  <c r="H12660" i="13" s="1"/>
  <c r="G12661" i="13"/>
  <c r="H12661" i="13" s="1"/>
  <c r="G12662" i="13"/>
  <c r="H12662" i="13" s="1"/>
  <c r="G12663" i="13"/>
  <c r="H12663" i="13" s="1"/>
  <c r="G12664" i="13"/>
  <c r="H12664" i="13" s="1"/>
  <c r="G12665" i="13"/>
  <c r="H12665" i="13" s="1"/>
  <c r="G12666" i="13"/>
  <c r="H12666" i="13" s="1"/>
  <c r="G12667" i="13"/>
  <c r="H12667" i="13" s="1"/>
  <c r="G12668" i="13"/>
  <c r="H12668" i="13" s="1"/>
  <c r="G12669" i="13"/>
  <c r="H12669" i="13" s="1"/>
  <c r="G12670" i="13"/>
  <c r="H12670" i="13" s="1"/>
  <c r="G12671" i="13"/>
  <c r="H12671" i="13" s="1"/>
  <c r="G12672" i="13"/>
  <c r="H12672" i="13" s="1"/>
  <c r="G12673" i="13"/>
  <c r="H12673" i="13" s="1"/>
  <c r="G12674" i="13"/>
  <c r="H12674" i="13" s="1"/>
  <c r="G12675" i="13"/>
  <c r="H12675" i="13" s="1"/>
  <c r="G12676" i="13"/>
  <c r="H12676" i="13" s="1"/>
  <c r="G12677" i="13"/>
  <c r="H12677" i="13" s="1"/>
  <c r="G12678" i="13"/>
  <c r="H12678" i="13" s="1"/>
  <c r="G12679" i="13"/>
  <c r="H12679" i="13" s="1"/>
  <c r="G12680" i="13"/>
  <c r="H12680" i="13" s="1"/>
  <c r="G12681" i="13"/>
  <c r="H12681" i="13" s="1"/>
  <c r="G12682" i="13"/>
  <c r="H12682" i="13" s="1"/>
  <c r="G12683" i="13"/>
  <c r="H12683" i="13" s="1"/>
  <c r="G12684" i="13"/>
  <c r="H12684" i="13" s="1"/>
  <c r="G12685" i="13"/>
  <c r="H12685" i="13" s="1"/>
  <c r="G12686" i="13"/>
  <c r="H12686" i="13" s="1"/>
  <c r="G12687" i="13"/>
  <c r="H12687" i="13" s="1"/>
  <c r="G12688" i="13"/>
  <c r="H12688" i="13" s="1"/>
  <c r="G12689" i="13"/>
  <c r="H12689" i="13" s="1"/>
  <c r="G12690" i="13"/>
  <c r="H12690" i="13" s="1"/>
  <c r="G12691" i="13"/>
  <c r="H12691" i="13" s="1"/>
  <c r="G12692" i="13"/>
  <c r="H12692" i="13" s="1"/>
  <c r="G12693" i="13"/>
  <c r="H12693" i="13" s="1"/>
  <c r="G12694" i="13"/>
  <c r="H12694" i="13" s="1"/>
  <c r="G12695" i="13"/>
  <c r="H12695" i="13" s="1"/>
  <c r="G12696" i="13"/>
  <c r="H12696" i="13" s="1"/>
  <c r="G12697" i="13"/>
  <c r="H12697" i="13" s="1"/>
  <c r="G12698" i="13"/>
  <c r="H12698" i="13" s="1"/>
  <c r="G12699" i="13"/>
  <c r="H12699" i="13" s="1"/>
  <c r="G12700" i="13"/>
  <c r="H12700" i="13" s="1"/>
  <c r="G12701" i="13"/>
  <c r="H12701" i="13" s="1"/>
  <c r="G12702" i="13"/>
  <c r="H12702" i="13" s="1"/>
  <c r="G12703" i="13"/>
  <c r="H12703" i="13" s="1"/>
  <c r="G12704" i="13"/>
  <c r="H12704" i="13" s="1"/>
  <c r="G12705" i="13"/>
  <c r="H12705" i="13" s="1"/>
  <c r="G12706" i="13"/>
  <c r="H12706" i="13" s="1"/>
  <c r="G12707" i="13"/>
  <c r="H12707" i="13" s="1"/>
  <c r="G12708" i="13"/>
  <c r="H12708" i="13" s="1"/>
  <c r="G12709" i="13"/>
  <c r="H12709" i="13" s="1"/>
  <c r="G12710" i="13"/>
  <c r="H12710" i="13" s="1"/>
  <c r="G12711" i="13"/>
  <c r="H12711" i="13" s="1"/>
  <c r="G12712" i="13"/>
  <c r="H12712" i="13" s="1"/>
  <c r="G12713" i="13"/>
  <c r="H12713" i="13" s="1"/>
  <c r="G12714" i="13"/>
  <c r="H12714" i="13" s="1"/>
  <c r="G12715" i="13"/>
  <c r="H12715" i="13" s="1"/>
  <c r="G12716" i="13"/>
  <c r="H12716" i="13" s="1"/>
  <c r="G12717" i="13"/>
  <c r="H12717" i="13" s="1"/>
  <c r="G12718" i="13"/>
  <c r="H12718" i="13" s="1"/>
  <c r="G12719" i="13"/>
  <c r="H12719" i="13" s="1"/>
  <c r="G12720" i="13"/>
  <c r="H12720" i="13" s="1"/>
  <c r="G12721" i="13"/>
  <c r="H12721" i="13" s="1"/>
  <c r="G12722" i="13"/>
  <c r="H12722" i="13" s="1"/>
  <c r="G12723" i="13"/>
  <c r="H12723" i="13" s="1"/>
  <c r="G12724" i="13"/>
  <c r="H12724" i="13" s="1"/>
  <c r="G12725" i="13"/>
  <c r="H12725" i="13" s="1"/>
  <c r="G12726" i="13"/>
  <c r="H12726" i="13" s="1"/>
  <c r="G12727" i="13"/>
  <c r="H12727" i="13" s="1"/>
  <c r="G12728" i="13"/>
  <c r="H12728" i="13" s="1"/>
  <c r="G12729" i="13"/>
  <c r="H12729" i="13" s="1"/>
  <c r="G12730" i="13"/>
  <c r="H12730" i="13" s="1"/>
  <c r="G12731" i="13"/>
  <c r="H12731" i="13" s="1"/>
  <c r="G12732" i="13"/>
  <c r="H12732" i="13" s="1"/>
  <c r="G12733" i="13"/>
  <c r="H12733" i="13" s="1"/>
  <c r="G12734" i="13"/>
  <c r="H12734" i="13" s="1"/>
  <c r="G12735" i="13"/>
  <c r="H12735" i="13" s="1"/>
  <c r="G12736" i="13"/>
  <c r="H12736" i="13" s="1"/>
  <c r="G12737" i="13"/>
  <c r="H12737" i="13" s="1"/>
  <c r="G12738" i="13"/>
  <c r="H12738" i="13" s="1"/>
  <c r="G12739" i="13"/>
  <c r="H12739" i="13" s="1"/>
  <c r="G12740" i="13"/>
  <c r="H12740" i="13" s="1"/>
  <c r="G12741" i="13"/>
  <c r="H12741" i="13" s="1"/>
  <c r="G12742" i="13"/>
  <c r="H12742" i="13" s="1"/>
  <c r="G12743" i="13"/>
  <c r="H12743" i="13" s="1"/>
  <c r="G12744" i="13"/>
  <c r="H12744" i="13" s="1"/>
  <c r="G12745" i="13"/>
  <c r="H12745" i="13" s="1"/>
  <c r="G12746" i="13"/>
  <c r="H12746" i="13" s="1"/>
  <c r="G12747" i="13"/>
  <c r="H12747" i="13" s="1"/>
  <c r="G12748" i="13"/>
  <c r="H12748" i="13" s="1"/>
  <c r="G12749" i="13"/>
  <c r="H12749" i="13" s="1"/>
  <c r="G12750" i="13"/>
  <c r="H12750" i="13" s="1"/>
  <c r="G12751" i="13"/>
  <c r="H12751" i="13" s="1"/>
  <c r="G12752" i="13"/>
  <c r="H12752" i="13" s="1"/>
  <c r="G12753" i="13"/>
  <c r="H12753" i="13" s="1"/>
  <c r="G12754" i="13"/>
  <c r="H12754" i="13" s="1"/>
  <c r="G12755" i="13"/>
  <c r="H12755" i="13" s="1"/>
  <c r="G12756" i="13"/>
  <c r="H12756" i="13" s="1"/>
  <c r="G12757" i="13"/>
  <c r="H12757" i="13" s="1"/>
  <c r="G12758" i="13"/>
  <c r="H12758" i="13" s="1"/>
  <c r="G12759" i="13"/>
  <c r="H12759" i="13" s="1"/>
  <c r="G12760" i="13"/>
  <c r="H12760" i="13" s="1"/>
  <c r="G12761" i="13"/>
  <c r="H12761" i="13" s="1"/>
  <c r="G12762" i="13"/>
  <c r="H12762" i="13" s="1"/>
  <c r="G12763" i="13"/>
  <c r="H12763" i="13" s="1"/>
  <c r="G12764" i="13"/>
  <c r="H12764" i="13" s="1"/>
  <c r="G12765" i="13"/>
  <c r="H12765" i="13" s="1"/>
  <c r="G12766" i="13"/>
  <c r="H12766" i="13" s="1"/>
  <c r="G12767" i="13"/>
  <c r="H12767" i="13" s="1"/>
  <c r="G12768" i="13"/>
  <c r="H12768" i="13" s="1"/>
  <c r="G12769" i="13"/>
  <c r="H12769" i="13" s="1"/>
  <c r="G12770" i="13"/>
  <c r="H12770" i="13" s="1"/>
  <c r="G12771" i="13"/>
  <c r="H12771" i="13" s="1"/>
  <c r="G12772" i="13"/>
  <c r="H12772" i="13" s="1"/>
  <c r="G12773" i="13"/>
  <c r="H12773" i="13" s="1"/>
  <c r="G12774" i="13"/>
  <c r="H12774" i="13" s="1"/>
  <c r="G12775" i="13"/>
  <c r="H12775" i="13" s="1"/>
  <c r="G12776" i="13"/>
  <c r="H12776" i="13" s="1"/>
  <c r="G12777" i="13"/>
  <c r="H12777" i="13" s="1"/>
  <c r="G12778" i="13"/>
  <c r="H12778" i="13" s="1"/>
  <c r="G12779" i="13"/>
  <c r="H12779" i="13" s="1"/>
  <c r="G12780" i="13"/>
  <c r="H12780" i="13" s="1"/>
  <c r="G12781" i="13"/>
  <c r="H12781" i="13" s="1"/>
  <c r="G12782" i="13"/>
  <c r="H12782" i="13" s="1"/>
  <c r="G12783" i="13"/>
  <c r="H12783" i="13" s="1"/>
  <c r="G12784" i="13"/>
  <c r="H12784" i="13" s="1"/>
  <c r="G12785" i="13"/>
  <c r="H12785" i="13" s="1"/>
  <c r="G12786" i="13"/>
  <c r="H12786" i="13" s="1"/>
  <c r="G12787" i="13"/>
  <c r="H12787" i="13" s="1"/>
  <c r="G12788" i="13"/>
  <c r="H12788" i="13" s="1"/>
  <c r="G12789" i="13"/>
  <c r="H12789" i="13" s="1"/>
  <c r="G12790" i="13"/>
  <c r="H12790" i="13" s="1"/>
  <c r="G12791" i="13"/>
  <c r="H12791" i="13" s="1"/>
  <c r="G12792" i="13"/>
  <c r="H12792" i="13" s="1"/>
  <c r="G12793" i="13"/>
  <c r="H12793" i="13" s="1"/>
  <c r="G12794" i="13"/>
  <c r="H12794" i="13" s="1"/>
  <c r="G12795" i="13"/>
  <c r="H12795" i="13" s="1"/>
  <c r="G12796" i="13"/>
  <c r="H12796" i="13" s="1"/>
  <c r="G12797" i="13"/>
  <c r="H12797" i="13" s="1"/>
  <c r="G12798" i="13"/>
  <c r="H12798" i="13" s="1"/>
  <c r="G12799" i="13"/>
  <c r="H12799" i="13" s="1"/>
  <c r="G12800" i="13"/>
  <c r="H12800" i="13" s="1"/>
  <c r="G12801" i="13"/>
  <c r="H12801" i="13" s="1"/>
  <c r="G12802" i="13"/>
  <c r="H12802" i="13" s="1"/>
  <c r="G12803" i="13"/>
  <c r="H12803" i="13" s="1"/>
  <c r="G12804" i="13"/>
  <c r="H12804" i="13" s="1"/>
  <c r="G12805" i="13"/>
  <c r="H12805" i="13" s="1"/>
  <c r="G12806" i="13"/>
  <c r="H12806" i="13" s="1"/>
  <c r="G12807" i="13"/>
  <c r="H12807" i="13" s="1"/>
  <c r="G12808" i="13"/>
  <c r="H12808" i="13" s="1"/>
  <c r="G12809" i="13"/>
  <c r="H12809" i="13" s="1"/>
  <c r="G12810" i="13"/>
  <c r="H12810" i="13" s="1"/>
  <c r="G12811" i="13"/>
  <c r="H12811" i="13" s="1"/>
  <c r="G12812" i="13"/>
  <c r="H12812" i="13" s="1"/>
  <c r="G12813" i="13"/>
  <c r="H12813" i="13" s="1"/>
  <c r="G12814" i="13"/>
  <c r="H12814" i="13" s="1"/>
  <c r="G12815" i="13"/>
  <c r="H12815" i="13" s="1"/>
  <c r="G12816" i="13"/>
  <c r="H12816" i="13" s="1"/>
  <c r="G12817" i="13"/>
  <c r="H12817" i="13" s="1"/>
  <c r="G12818" i="13"/>
  <c r="H12818" i="13" s="1"/>
  <c r="G12819" i="13"/>
  <c r="H12819" i="13" s="1"/>
  <c r="G12820" i="13"/>
  <c r="H12820" i="13" s="1"/>
  <c r="G12821" i="13"/>
  <c r="H12821" i="13" s="1"/>
  <c r="G12822" i="13"/>
  <c r="H12822" i="13" s="1"/>
  <c r="G12823" i="13"/>
  <c r="H12823" i="13" s="1"/>
  <c r="G12824" i="13"/>
  <c r="H12824" i="13" s="1"/>
  <c r="G12825" i="13"/>
  <c r="H12825" i="13" s="1"/>
  <c r="G12826" i="13"/>
  <c r="H12826" i="13" s="1"/>
  <c r="G12827" i="13"/>
  <c r="H12827" i="13" s="1"/>
  <c r="G12828" i="13"/>
  <c r="H12828" i="13" s="1"/>
  <c r="G12829" i="13"/>
  <c r="H12829" i="13" s="1"/>
  <c r="G12830" i="13"/>
  <c r="H12830" i="13" s="1"/>
  <c r="G12831" i="13"/>
  <c r="H12831" i="13" s="1"/>
  <c r="G12832" i="13"/>
  <c r="H12832" i="13" s="1"/>
  <c r="G12833" i="13"/>
  <c r="H12833" i="13" s="1"/>
  <c r="G12834" i="13"/>
  <c r="H12834" i="13" s="1"/>
  <c r="G12835" i="13"/>
  <c r="H12835" i="13" s="1"/>
  <c r="G12836" i="13"/>
  <c r="H12836" i="13" s="1"/>
  <c r="G12837" i="13"/>
  <c r="H12837" i="13" s="1"/>
  <c r="G12838" i="13"/>
  <c r="H12838" i="13" s="1"/>
  <c r="G12839" i="13"/>
  <c r="H12839" i="13" s="1"/>
  <c r="G12840" i="13"/>
  <c r="H12840" i="13" s="1"/>
  <c r="G12841" i="13"/>
  <c r="H12841" i="13" s="1"/>
  <c r="G12842" i="13"/>
  <c r="H12842" i="13" s="1"/>
  <c r="G12843" i="13"/>
  <c r="H12843" i="13" s="1"/>
  <c r="G12844" i="13"/>
  <c r="H12844" i="13" s="1"/>
  <c r="G12845" i="13"/>
  <c r="H12845" i="13" s="1"/>
  <c r="G12846" i="13"/>
  <c r="H12846" i="13" s="1"/>
  <c r="G12847" i="13"/>
  <c r="H12847" i="13" s="1"/>
  <c r="G12848" i="13"/>
  <c r="H12848" i="13" s="1"/>
  <c r="G12849" i="13"/>
  <c r="H12849" i="13" s="1"/>
  <c r="G12850" i="13"/>
  <c r="H12850" i="13" s="1"/>
  <c r="G12851" i="13"/>
  <c r="H12851" i="13" s="1"/>
  <c r="G12852" i="13"/>
  <c r="H12852" i="13" s="1"/>
  <c r="G12853" i="13"/>
  <c r="H12853" i="13" s="1"/>
  <c r="G12854" i="13"/>
  <c r="H12854" i="13" s="1"/>
  <c r="G12855" i="13"/>
  <c r="H12855" i="13" s="1"/>
  <c r="G12856" i="13"/>
  <c r="H12856" i="13" s="1"/>
  <c r="G12857" i="13"/>
  <c r="H12857" i="13" s="1"/>
  <c r="G12858" i="13"/>
  <c r="H12858" i="13" s="1"/>
  <c r="G12859" i="13"/>
  <c r="H12859" i="13" s="1"/>
  <c r="G12860" i="13"/>
  <c r="H12860" i="13" s="1"/>
  <c r="G12861" i="13"/>
  <c r="H12861" i="13" s="1"/>
  <c r="G12862" i="13"/>
  <c r="H12862" i="13" s="1"/>
  <c r="G12863" i="13"/>
  <c r="H12863" i="13" s="1"/>
  <c r="G12864" i="13"/>
  <c r="H12864" i="13" s="1"/>
  <c r="G12865" i="13"/>
  <c r="H12865" i="13" s="1"/>
  <c r="G12866" i="13"/>
  <c r="H12866" i="13" s="1"/>
  <c r="G12867" i="13"/>
  <c r="H12867" i="13" s="1"/>
  <c r="G12868" i="13"/>
  <c r="H12868" i="13" s="1"/>
  <c r="G12869" i="13"/>
  <c r="H12869" i="13" s="1"/>
  <c r="G12870" i="13"/>
  <c r="H12870" i="13" s="1"/>
  <c r="G12871" i="13"/>
  <c r="H12871" i="13" s="1"/>
  <c r="G12872" i="13"/>
  <c r="H12872" i="13" s="1"/>
  <c r="G12873" i="13"/>
  <c r="H12873" i="13" s="1"/>
  <c r="G12874" i="13"/>
  <c r="H12874" i="13" s="1"/>
  <c r="G12875" i="13"/>
  <c r="H12875" i="13" s="1"/>
  <c r="G12876" i="13"/>
  <c r="H12876" i="13" s="1"/>
  <c r="G12877" i="13"/>
  <c r="H12877" i="13" s="1"/>
  <c r="G12878" i="13"/>
  <c r="H12878" i="13" s="1"/>
  <c r="G12879" i="13"/>
  <c r="H12879" i="13" s="1"/>
  <c r="G12880" i="13"/>
  <c r="H12880" i="13" s="1"/>
  <c r="G12881" i="13"/>
  <c r="H12881" i="13" s="1"/>
  <c r="G12882" i="13"/>
  <c r="H12882" i="13" s="1"/>
  <c r="G12883" i="13"/>
  <c r="H12883" i="13" s="1"/>
  <c r="G12884" i="13"/>
  <c r="H12884" i="13" s="1"/>
  <c r="G12885" i="13"/>
  <c r="H12885" i="13" s="1"/>
  <c r="G12886" i="13"/>
  <c r="H12886" i="13" s="1"/>
  <c r="G12887" i="13"/>
  <c r="H12887" i="13" s="1"/>
  <c r="G12888" i="13"/>
  <c r="H12888" i="13" s="1"/>
  <c r="G12889" i="13"/>
  <c r="H12889" i="13" s="1"/>
  <c r="G12890" i="13"/>
  <c r="H12890" i="13" s="1"/>
  <c r="G12891" i="13"/>
  <c r="H12891" i="13" s="1"/>
  <c r="G12892" i="13"/>
  <c r="H12892" i="13" s="1"/>
  <c r="G12893" i="13"/>
  <c r="H12893" i="13" s="1"/>
  <c r="G12894" i="13"/>
  <c r="H12894" i="13" s="1"/>
  <c r="G12895" i="13"/>
  <c r="H12895" i="13" s="1"/>
  <c r="G12896" i="13"/>
  <c r="H12896" i="13" s="1"/>
  <c r="G12897" i="13"/>
  <c r="H12897" i="13" s="1"/>
  <c r="G12898" i="13"/>
  <c r="H12898" i="13" s="1"/>
  <c r="G12899" i="13"/>
  <c r="H12899" i="13" s="1"/>
  <c r="G12900" i="13"/>
  <c r="H12900" i="13" s="1"/>
  <c r="G12901" i="13"/>
  <c r="H12901" i="13" s="1"/>
  <c r="G12902" i="13"/>
  <c r="H12902" i="13" s="1"/>
  <c r="G12903" i="13"/>
  <c r="H12903" i="13" s="1"/>
  <c r="G12904" i="13"/>
  <c r="H12904" i="13" s="1"/>
  <c r="G12905" i="13"/>
  <c r="H12905" i="13" s="1"/>
  <c r="G12906" i="13"/>
  <c r="H12906" i="13" s="1"/>
  <c r="G12907" i="13"/>
  <c r="H12907" i="13" s="1"/>
  <c r="G12908" i="13"/>
  <c r="H12908" i="13" s="1"/>
  <c r="G12909" i="13"/>
  <c r="H12909" i="13" s="1"/>
  <c r="G12910" i="13"/>
  <c r="H12910" i="13" s="1"/>
  <c r="G12911" i="13"/>
  <c r="H12911" i="13" s="1"/>
  <c r="G12912" i="13"/>
  <c r="H12912" i="13" s="1"/>
  <c r="G12913" i="13"/>
  <c r="H12913" i="13" s="1"/>
  <c r="G12914" i="13"/>
  <c r="H12914" i="13" s="1"/>
  <c r="G12915" i="13"/>
  <c r="H12915" i="13" s="1"/>
  <c r="G12916" i="13"/>
  <c r="H12916" i="13" s="1"/>
  <c r="G12917" i="13"/>
  <c r="H12917" i="13" s="1"/>
  <c r="G12918" i="13"/>
  <c r="H12918" i="13" s="1"/>
  <c r="G12919" i="13"/>
  <c r="H12919" i="13" s="1"/>
  <c r="G12920" i="13"/>
  <c r="H12920" i="13" s="1"/>
  <c r="G12921" i="13"/>
  <c r="H12921" i="13" s="1"/>
  <c r="G12922" i="13"/>
  <c r="H12922" i="13" s="1"/>
  <c r="G12923" i="13"/>
  <c r="H12923" i="13" s="1"/>
  <c r="G12924" i="13"/>
  <c r="H12924" i="13" s="1"/>
  <c r="G12925" i="13"/>
  <c r="H12925" i="13" s="1"/>
  <c r="G12926" i="13"/>
  <c r="H12926" i="13" s="1"/>
  <c r="G12927" i="13"/>
  <c r="H12927" i="13" s="1"/>
  <c r="G12928" i="13"/>
  <c r="H12928" i="13" s="1"/>
  <c r="G12929" i="13"/>
  <c r="H12929" i="13" s="1"/>
  <c r="G12930" i="13"/>
  <c r="H12930" i="13" s="1"/>
  <c r="G12931" i="13"/>
  <c r="H12931" i="13" s="1"/>
  <c r="G12932" i="13"/>
  <c r="H12932" i="13" s="1"/>
  <c r="G12933" i="13"/>
  <c r="H12933" i="13" s="1"/>
  <c r="G12934" i="13"/>
  <c r="H12934" i="13" s="1"/>
  <c r="G12935" i="13"/>
  <c r="H12935" i="13" s="1"/>
  <c r="G12936" i="13"/>
  <c r="H12936" i="13" s="1"/>
  <c r="G12937" i="13"/>
  <c r="H12937" i="13" s="1"/>
  <c r="G12938" i="13"/>
  <c r="H12938" i="13" s="1"/>
  <c r="G12939" i="13"/>
  <c r="H12939" i="13" s="1"/>
  <c r="G12940" i="13"/>
  <c r="H12940" i="13" s="1"/>
  <c r="G12941" i="13"/>
  <c r="H12941" i="13" s="1"/>
  <c r="G12942" i="13"/>
  <c r="H12942" i="13" s="1"/>
  <c r="G12943" i="13"/>
  <c r="H12943" i="13" s="1"/>
  <c r="G12944" i="13"/>
  <c r="H12944" i="13" s="1"/>
  <c r="G12945" i="13"/>
  <c r="H12945" i="13" s="1"/>
  <c r="G12946" i="13"/>
  <c r="H12946" i="13" s="1"/>
  <c r="G12947" i="13"/>
  <c r="H12947" i="13" s="1"/>
  <c r="G12948" i="13"/>
  <c r="H12948" i="13" s="1"/>
  <c r="G12949" i="13"/>
  <c r="H12949" i="13" s="1"/>
  <c r="G12950" i="13"/>
  <c r="H12950" i="13" s="1"/>
  <c r="G12951" i="13"/>
  <c r="H12951" i="13" s="1"/>
  <c r="G12952" i="13"/>
  <c r="H12952" i="13" s="1"/>
  <c r="G12953" i="13"/>
  <c r="H12953" i="13" s="1"/>
  <c r="G12954" i="13"/>
  <c r="H12954" i="13" s="1"/>
  <c r="G12955" i="13"/>
  <c r="H12955" i="13" s="1"/>
  <c r="G12956" i="13"/>
  <c r="H12956" i="13" s="1"/>
  <c r="G12957" i="13"/>
  <c r="H12957" i="13" s="1"/>
  <c r="G12958" i="13"/>
  <c r="H12958" i="13" s="1"/>
  <c r="G12959" i="13"/>
  <c r="H12959" i="13" s="1"/>
  <c r="G12960" i="13"/>
  <c r="H12960" i="13" s="1"/>
  <c r="G12961" i="13"/>
  <c r="H12961" i="13" s="1"/>
  <c r="G12962" i="13"/>
  <c r="H12962" i="13" s="1"/>
  <c r="G12963" i="13"/>
  <c r="H12963" i="13" s="1"/>
  <c r="G12964" i="13"/>
  <c r="H12964" i="13" s="1"/>
  <c r="G12965" i="13"/>
  <c r="H12965" i="13" s="1"/>
  <c r="G12966" i="13"/>
  <c r="H12966" i="13" s="1"/>
  <c r="G12967" i="13"/>
  <c r="H12967" i="13" s="1"/>
  <c r="G12968" i="13"/>
  <c r="H12968" i="13" s="1"/>
  <c r="G12969" i="13"/>
  <c r="H12969" i="13" s="1"/>
  <c r="G12970" i="13"/>
  <c r="H12970" i="13" s="1"/>
  <c r="G12971" i="13"/>
  <c r="H12971" i="13" s="1"/>
  <c r="G12972" i="13"/>
  <c r="H12972" i="13" s="1"/>
  <c r="G12973" i="13"/>
  <c r="H12973" i="13" s="1"/>
  <c r="G12974" i="13"/>
  <c r="H12974" i="13" s="1"/>
  <c r="G12975" i="13"/>
  <c r="H12975" i="13" s="1"/>
  <c r="G12976" i="13"/>
  <c r="H12976" i="13" s="1"/>
  <c r="G12977" i="13"/>
  <c r="H12977" i="13" s="1"/>
  <c r="G12978" i="13"/>
  <c r="H12978" i="13" s="1"/>
  <c r="G12979" i="13"/>
  <c r="H12979" i="13" s="1"/>
  <c r="G12980" i="13"/>
  <c r="H12980" i="13" s="1"/>
  <c r="G12981" i="13"/>
  <c r="H12981" i="13" s="1"/>
  <c r="G12982" i="13"/>
  <c r="H12982" i="13" s="1"/>
  <c r="G12983" i="13"/>
  <c r="H12983" i="13" s="1"/>
  <c r="G12984" i="13"/>
  <c r="H12984" i="13" s="1"/>
  <c r="G12985" i="13"/>
  <c r="H12985" i="13" s="1"/>
  <c r="G12986" i="13"/>
  <c r="H12986" i="13" s="1"/>
  <c r="G12987" i="13"/>
  <c r="H12987" i="13" s="1"/>
  <c r="G12988" i="13"/>
  <c r="H12988" i="13" s="1"/>
  <c r="G12989" i="13"/>
  <c r="H12989" i="13" s="1"/>
  <c r="G12990" i="13"/>
  <c r="H12990" i="13" s="1"/>
  <c r="G12991" i="13"/>
  <c r="H12991" i="13" s="1"/>
  <c r="G12992" i="13"/>
  <c r="H12992" i="13" s="1"/>
  <c r="G12993" i="13"/>
  <c r="H12993" i="13" s="1"/>
  <c r="G12994" i="13"/>
  <c r="H12994" i="13" s="1"/>
  <c r="G12995" i="13"/>
  <c r="H12995" i="13" s="1"/>
  <c r="G12996" i="13"/>
  <c r="H12996" i="13" s="1"/>
  <c r="G12997" i="13"/>
  <c r="H12997" i="13" s="1"/>
  <c r="G12998" i="13"/>
  <c r="H12998" i="13" s="1"/>
  <c r="G12999" i="13"/>
  <c r="H12999" i="13" s="1"/>
  <c r="G13000" i="13"/>
  <c r="H13000" i="13" s="1"/>
  <c r="G13001" i="13"/>
  <c r="H13001" i="13" s="1"/>
  <c r="G13002" i="13"/>
  <c r="H13002" i="13" s="1"/>
  <c r="G13003" i="13"/>
  <c r="H13003" i="13" s="1"/>
  <c r="G13004" i="13"/>
  <c r="H13004" i="13" s="1"/>
  <c r="G13005" i="13"/>
  <c r="H13005" i="13" s="1"/>
  <c r="G13006" i="13"/>
  <c r="H13006" i="13" s="1"/>
  <c r="G13007" i="13"/>
  <c r="H13007" i="13" s="1"/>
  <c r="G13008" i="13"/>
  <c r="H13008" i="13" s="1"/>
  <c r="G13009" i="13"/>
  <c r="H13009" i="13" s="1"/>
  <c r="G13010" i="13"/>
  <c r="H13010" i="13" s="1"/>
  <c r="G13011" i="13"/>
  <c r="H13011" i="13" s="1"/>
  <c r="G13012" i="13"/>
  <c r="H13012" i="13" s="1"/>
  <c r="G13013" i="13"/>
  <c r="H13013" i="13" s="1"/>
  <c r="G13014" i="13"/>
  <c r="H13014" i="13" s="1"/>
  <c r="G13015" i="13"/>
  <c r="H13015" i="13" s="1"/>
  <c r="G13016" i="13"/>
  <c r="H13016" i="13" s="1"/>
  <c r="G13017" i="13"/>
  <c r="H13017" i="13" s="1"/>
  <c r="G13018" i="13"/>
  <c r="H13018" i="13" s="1"/>
  <c r="G13019" i="13"/>
  <c r="H13019" i="13" s="1"/>
  <c r="G13020" i="13"/>
  <c r="H13020" i="13" s="1"/>
  <c r="G13021" i="13"/>
  <c r="H13021" i="13" s="1"/>
  <c r="G13022" i="13"/>
  <c r="H13022" i="13" s="1"/>
  <c r="G13023" i="13"/>
  <c r="H13023" i="13" s="1"/>
  <c r="G13024" i="13"/>
  <c r="H13024" i="13" s="1"/>
  <c r="G13025" i="13"/>
  <c r="H13025" i="13" s="1"/>
  <c r="G13026" i="13"/>
  <c r="H13026" i="13" s="1"/>
  <c r="G13027" i="13"/>
  <c r="H13027" i="13" s="1"/>
  <c r="G13028" i="13"/>
  <c r="H13028" i="13" s="1"/>
  <c r="G13029" i="13"/>
  <c r="H13029" i="13" s="1"/>
  <c r="G13030" i="13"/>
  <c r="H13030" i="13" s="1"/>
  <c r="G13031" i="13"/>
  <c r="H13031" i="13" s="1"/>
  <c r="G13032" i="13"/>
  <c r="H13032" i="13" s="1"/>
  <c r="G13033" i="13"/>
  <c r="H13033" i="13" s="1"/>
  <c r="G13034" i="13"/>
  <c r="H13034" i="13" s="1"/>
  <c r="G13035" i="13"/>
  <c r="H13035" i="13" s="1"/>
  <c r="G13036" i="13"/>
  <c r="H13036" i="13" s="1"/>
  <c r="G13037" i="13"/>
  <c r="H13037" i="13" s="1"/>
  <c r="G13038" i="13"/>
  <c r="H13038" i="13" s="1"/>
  <c r="G13039" i="13"/>
  <c r="H13039" i="13" s="1"/>
  <c r="G13040" i="13"/>
  <c r="H13040" i="13" s="1"/>
  <c r="G13041" i="13"/>
  <c r="H13041" i="13" s="1"/>
  <c r="G13042" i="13"/>
  <c r="H13042" i="13" s="1"/>
  <c r="G13043" i="13"/>
  <c r="H13043" i="13" s="1"/>
  <c r="G13044" i="13"/>
  <c r="H13044" i="13" s="1"/>
  <c r="G13045" i="13"/>
  <c r="H13045" i="13" s="1"/>
  <c r="G13046" i="13"/>
  <c r="H13046" i="13" s="1"/>
  <c r="G13047" i="13"/>
  <c r="H13047" i="13" s="1"/>
  <c r="G13048" i="13"/>
  <c r="H13048" i="13" s="1"/>
  <c r="G13049" i="13"/>
  <c r="H13049" i="13" s="1"/>
  <c r="G13050" i="13"/>
  <c r="H13050" i="13" s="1"/>
  <c r="G13051" i="13"/>
  <c r="H13051" i="13" s="1"/>
  <c r="G13052" i="13"/>
  <c r="H13052" i="13" s="1"/>
  <c r="G13053" i="13"/>
  <c r="H13053" i="13" s="1"/>
  <c r="G13054" i="13"/>
  <c r="H13054" i="13" s="1"/>
  <c r="G13055" i="13"/>
  <c r="H13055" i="13" s="1"/>
  <c r="G13056" i="13"/>
  <c r="H13056" i="13" s="1"/>
  <c r="G13057" i="13"/>
  <c r="H13057" i="13" s="1"/>
  <c r="G13058" i="13"/>
  <c r="H13058" i="13" s="1"/>
  <c r="G13059" i="13"/>
  <c r="H13059" i="13" s="1"/>
  <c r="G13060" i="13"/>
  <c r="H13060" i="13" s="1"/>
  <c r="G13061" i="13"/>
  <c r="H13061" i="13" s="1"/>
  <c r="G13062" i="13"/>
  <c r="H13062" i="13" s="1"/>
  <c r="G13063" i="13"/>
  <c r="H13063" i="13" s="1"/>
  <c r="G13064" i="13"/>
  <c r="H13064" i="13" s="1"/>
  <c r="G13065" i="13"/>
  <c r="H13065" i="13" s="1"/>
  <c r="G13066" i="13"/>
  <c r="H13066" i="13" s="1"/>
  <c r="G13067" i="13"/>
  <c r="H13067" i="13" s="1"/>
  <c r="G13068" i="13"/>
  <c r="H13068" i="13" s="1"/>
  <c r="G13069" i="13"/>
  <c r="H13069" i="13" s="1"/>
  <c r="G13070" i="13"/>
  <c r="H13070" i="13" s="1"/>
  <c r="G13071" i="13"/>
  <c r="H13071" i="13" s="1"/>
  <c r="G13072" i="13"/>
  <c r="H13072" i="13" s="1"/>
  <c r="G13073" i="13"/>
  <c r="H13073" i="13" s="1"/>
  <c r="G13074" i="13"/>
  <c r="H13074" i="13" s="1"/>
  <c r="G13075" i="13"/>
  <c r="H13075" i="13" s="1"/>
  <c r="G13076" i="13"/>
  <c r="H13076" i="13" s="1"/>
  <c r="G13077" i="13"/>
  <c r="H13077" i="13" s="1"/>
  <c r="G13078" i="13"/>
  <c r="H13078" i="13" s="1"/>
  <c r="G13079" i="13"/>
  <c r="H13079" i="13" s="1"/>
  <c r="G13080" i="13"/>
  <c r="H13080" i="13" s="1"/>
  <c r="G13081" i="13"/>
  <c r="H13081" i="13" s="1"/>
  <c r="G13082" i="13"/>
  <c r="H13082" i="13" s="1"/>
  <c r="G13083" i="13"/>
  <c r="H13083" i="13" s="1"/>
  <c r="G13084" i="13"/>
  <c r="H13084" i="13" s="1"/>
  <c r="G13085" i="13"/>
  <c r="H13085" i="13" s="1"/>
  <c r="G13086" i="13"/>
  <c r="H13086" i="13" s="1"/>
  <c r="G13087" i="13"/>
  <c r="H13087" i="13" s="1"/>
  <c r="G13088" i="13"/>
  <c r="H13088" i="13" s="1"/>
  <c r="G13089" i="13"/>
  <c r="H13089" i="13" s="1"/>
  <c r="G13090" i="13"/>
  <c r="H13090" i="13" s="1"/>
  <c r="G13091" i="13"/>
  <c r="H13091" i="13" s="1"/>
  <c r="G13092" i="13"/>
  <c r="H13092" i="13" s="1"/>
  <c r="G13093" i="13"/>
  <c r="H13093" i="13" s="1"/>
  <c r="G13094" i="13"/>
  <c r="H13094" i="13" s="1"/>
  <c r="G13095" i="13"/>
  <c r="H13095" i="13" s="1"/>
  <c r="G13096" i="13"/>
  <c r="H13096" i="13" s="1"/>
  <c r="G13097" i="13"/>
  <c r="H13097" i="13" s="1"/>
  <c r="G13098" i="13"/>
  <c r="H13098" i="13" s="1"/>
  <c r="G13099" i="13"/>
  <c r="H13099" i="13" s="1"/>
  <c r="G13100" i="13"/>
  <c r="H13100" i="13" s="1"/>
  <c r="G13101" i="13"/>
  <c r="H13101" i="13" s="1"/>
  <c r="G13102" i="13"/>
  <c r="H13102" i="13" s="1"/>
  <c r="G13103" i="13"/>
  <c r="H13103" i="13" s="1"/>
  <c r="G13104" i="13"/>
  <c r="H13104" i="13" s="1"/>
  <c r="G13105" i="13"/>
  <c r="H13105" i="13" s="1"/>
  <c r="G13106" i="13"/>
  <c r="H13106" i="13" s="1"/>
  <c r="G13107" i="13"/>
  <c r="H13107" i="13" s="1"/>
  <c r="G13108" i="13"/>
  <c r="H13108" i="13" s="1"/>
  <c r="G13109" i="13"/>
  <c r="H13109" i="13" s="1"/>
  <c r="G13110" i="13"/>
  <c r="H13110" i="13" s="1"/>
  <c r="G13111" i="13"/>
  <c r="H13111" i="13" s="1"/>
  <c r="G13112" i="13"/>
  <c r="H13112" i="13" s="1"/>
  <c r="G13113" i="13"/>
  <c r="H13113" i="13" s="1"/>
  <c r="G13114" i="13"/>
  <c r="H13114" i="13" s="1"/>
  <c r="G13115" i="13"/>
  <c r="H13115" i="13" s="1"/>
  <c r="G13116" i="13"/>
  <c r="H13116" i="13" s="1"/>
  <c r="G13117" i="13"/>
  <c r="H13117" i="13" s="1"/>
  <c r="G13118" i="13"/>
  <c r="H13118" i="13" s="1"/>
  <c r="G13119" i="13"/>
  <c r="H13119" i="13" s="1"/>
  <c r="G13120" i="13"/>
  <c r="H13120" i="13" s="1"/>
  <c r="G13121" i="13"/>
  <c r="H13121" i="13" s="1"/>
  <c r="G13122" i="13"/>
  <c r="H13122" i="13" s="1"/>
  <c r="G13123" i="13"/>
  <c r="H13123" i="13" s="1"/>
  <c r="G13124" i="13"/>
  <c r="H13124" i="13" s="1"/>
  <c r="G13125" i="13"/>
  <c r="H13125" i="13" s="1"/>
  <c r="G13126" i="13"/>
  <c r="H13126" i="13" s="1"/>
  <c r="G13127" i="13"/>
  <c r="H13127" i="13" s="1"/>
  <c r="G13128" i="13"/>
  <c r="H13128" i="13" s="1"/>
  <c r="G13129" i="13"/>
  <c r="H13129" i="13" s="1"/>
  <c r="G13130" i="13"/>
  <c r="H13130" i="13" s="1"/>
  <c r="G13131" i="13"/>
  <c r="H13131" i="13" s="1"/>
  <c r="G13132" i="13"/>
  <c r="H13132" i="13" s="1"/>
  <c r="G13133" i="13"/>
  <c r="H13133" i="13" s="1"/>
  <c r="G13134" i="13"/>
  <c r="H13134" i="13" s="1"/>
  <c r="G13135" i="13"/>
  <c r="H13135" i="13" s="1"/>
  <c r="G13136" i="13"/>
  <c r="H13136" i="13" s="1"/>
  <c r="G13137" i="13"/>
  <c r="H13137" i="13" s="1"/>
  <c r="G13138" i="13"/>
  <c r="H13138" i="13" s="1"/>
  <c r="G13139" i="13"/>
  <c r="H13139" i="13" s="1"/>
  <c r="G13140" i="13"/>
  <c r="H13140" i="13" s="1"/>
  <c r="G13141" i="13"/>
  <c r="H13141" i="13" s="1"/>
  <c r="G13142" i="13"/>
  <c r="H13142" i="13" s="1"/>
  <c r="G13143" i="13"/>
  <c r="H13143" i="13" s="1"/>
  <c r="G13144" i="13"/>
  <c r="H13144" i="13" s="1"/>
  <c r="G13145" i="13"/>
  <c r="H13145" i="13" s="1"/>
  <c r="G13146" i="13"/>
  <c r="H13146" i="13" s="1"/>
  <c r="G13147" i="13"/>
  <c r="H13147" i="13" s="1"/>
  <c r="G13148" i="13"/>
  <c r="H13148" i="13" s="1"/>
  <c r="G13149" i="13"/>
  <c r="H13149" i="13" s="1"/>
  <c r="G13150" i="13"/>
  <c r="H13150" i="13" s="1"/>
  <c r="G13151" i="13"/>
  <c r="H13151" i="13" s="1"/>
  <c r="G13152" i="13"/>
  <c r="H13152" i="13" s="1"/>
  <c r="G13153" i="13"/>
  <c r="H13153" i="13" s="1"/>
  <c r="G13154" i="13"/>
  <c r="H13154" i="13" s="1"/>
  <c r="G13155" i="13"/>
  <c r="H13155" i="13" s="1"/>
  <c r="G13156" i="13"/>
  <c r="H13156" i="13" s="1"/>
  <c r="G13157" i="13"/>
  <c r="H13157" i="13" s="1"/>
  <c r="G13158" i="13"/>
  <c r="H13158" i="13" s="1"/>
  <c r="G13159" i="13"/>
  <c r="H13159" i="13" s="1"/>
  <c r="G13160" i="13"/>
  <c r="H13160" i="13" s="1"/>
  <c r="G13161" i="13"/>
  <c r="H13161" i="13" s="1"/>
  <c r="G13162" i="13"/>
  <c r="H13162" i="13" s="1"/>
  <c r="G13163" i="13"/>
  <c r="H13163" i="13" s="1"/>
  <c r="G13164" i="13"/>
  <c r="H13164" i="13" s="1"/>
  <c r="G13165" i="13"/>
  <c r="H13165" i="13" s="1"/>
  <c r="G13166" i="13"/>
  <c r="H13166" i="13" s="1"/>
  <c r="G13167" i="13"/>
  <c r="H13167" i="13" s="1"/>
  <c r="G13168" i="13"/>
  <c r="H13168" i="13" s="1"/>
  <c r="G13169" i="13"/>
  <c r="H13169" i="13" s="1"/>
  <c r="G13170" i="13"/>
  <c r="H13170" i="13" s="1"/>
  <c r="G13171" i="13"/>
  <c r="H13171" i="13" s="1"/>
  <c r="G13172" i="13"/>
  <c r="H13172" i="13" s="1"/>
  <c r="G13173" i="13"/>
  <c r="H13173" i="13" s="1"/>
  <c r="G13174" i="13"/>
  <c r="H13174" i="13" s="1"/>
  <c r="G13175" i="13"/>
  <c r="H13175" i="13" s="1"/>
  <c r="G13176" i="13"/>
  <c r="H13176" i="13" s="1"/>
  <c r="G13177" i="13"/>
  <c r="H13177" i="13" s="1"/>
  <c r="G13178" i="13"/>
  <c r="H13178" i="13" s="1"/>
  <c r="G13179" i="13"/>
  <c r="H13179" i="13" s="1"/>
  <c r="G13180" i="13"/>
  <c r="H13180" i="13" s="1"/>
  <c r="G13181" i="13"/>
  <c r="H13181" i="13" s="1"/>
  <c r="G13182" i="13"/>
  <c r="H13182" i="13" s="1"/>
  <c r="G13183" i="13"/>
  <c r="H13183" i="13" s="1"/>
  <c r="G13184" i="13"/>
  <c r="H13184" i="13" s="1"/>
  <c r="G13185" i="13"/>
  <c r="H13185" i="13" s="1"/>
  <c r="G13186" i="13"/>
  <c r="H13186" i="13" s="1"/>
  <c r="G13187" i="13"/>
  <c r="H13187" i="13" s="1"/>
  <c r="G13188" i="13"/>
  <c r="H13188" i="13" s="1"/>
  <c r="G13189" i="13"/>
  <c r="H13189" i="13" s="1"/>
  <c r="G13190" i="13"/>
  <c r="H13190" i="13" s="1"/>
  <c r="G13191" i="13"/>
  <c r="H13191" i="13" s="1"/>
  <c r="G13192" i="13"/>
  <c r="H13192" i="13" s="1"/>
  <c r="G13193" i="13"/>
  <c r="H13193" i="13" s="1"/>
  <c r="G13194" i="13"/>
  <c r="H13194" i="13" s="1"/>
  <c r="G13195" i="13"/>
  <c r="H13195" i="13" s="1"/>
  <c r="G13196" i="13"/>
  <c r="H13196" i="13" s="1"/>
  <c r="G13197" i="13"/>
  <c r="H13197" i="13" s="1"/>
  <c r="G13198" i="13"/>
  <c r="H13198" i="13" s="1"/>
  <c r="G13199" i="13"/>
  <c r="H13199" i="13" s="1"/>
  <c r="G13200" i="13"/>
  <c r="H13200" i="13" s="1"/>
  <c r="G13201" i="13"/>
  <c r="H13201" i="13" s="1"/>
  <c r="G13202" i="13"/>
  <c r="H13202" i="13" s="1"/>
  <c r="G13203" i="13"/>
  <c r="H13203" i="13" s="1"/>
  <c r="G13204" i="13"/>
  <c r="H13204" i="13" s="1"/>
  <c r="G13205" i="13"/>
  <c r="H13205" i="13" s="1"/>
  <c r="G13206" i="13"/>
  <c r="H13206" i="13" s="1"/>
  <c r="G13207" i="13"/>
  <c r="H13207" i="13" s="1"/>
  <c r="G13208" i="13"/>
  <c r="H13208" i="13" s="1"/>
  <c r="G13209" i="13"/>
  <c r="H13209" i="13" s="1"/>
  <c r="G13210" i="13"/>
  <c r="H13210" i="13" s="1"/>
  <c r="G13211" i="13"/>
  <c r="H13211" i="13" s="1"/>
  <c r="G13212" i="13"/>
  <c r="H13212" i="13" s="1"/>
  <c r="G13213" i="13"/>
  <c r="H13213" i="13" s="1"/>
  <c r="G13214" i="13"/>
  <c r="H13214" i="13" s="1"/>
  <c r="G13215" i="13"/>
  <c r="H13215" i="13" s="1"/>
  <c r="G13216" i="13"/>
  <c r="H13216" i="13" s="1"/>
  <c r="G13217" i="13"/>
  <c r="H13217" i="13" s="1"/>
  <c r="G13218" i="13"/>
  <c r="H13218" i="13" s="1"/>
  <c r="G13219" i="13"/>
  <c r="H13219" i="13" s="1"/>
  <c r="G13220" i="13"/>
  <c r="H13220" i="13" s="1"/>
  <c r="G13221" i="13"/>
  <c r="H13221" i="13" s="1"/>
  <c r="G13222" i="13"/>
  <c r="H13222" i="13" s="1"/>
  <c r="G13223" i="13"/>
  <c r="H13223" i="13" s="1"/>
  <c r="G13224" i="13"/>
  <c r="H13224" i="13" s="1"/>
  <c r="G13225" i="13"/>
  <c r="H13225" i="13" s="1"/>
  <c r="G13226" i="13"/>
  <c r="H13226" i="13" s="1"/>
  <c r="G13227" i="13"/>
  <c r="H13227" i="13" s="1"/>
  <c r="G13228" i="13"/>
  <c r="H13228" i="13" s="1"/>
  <c r="G13229" i="13"/>
  <c r="H13229" i="13" s="1"/>
  <c r="G13230" i="13"/>
  <c r="H13230" i="13" s="1"/>
  <c r="G13231" i="13"/>
  <c r="H13231" i="13" s="1"/>
  <c r="G13232" i="13"/>
  <c r="H13232" i="13" s="1"/>
  <c r="G13233" i="13"/>
  <c r="H13233" i="13" s="1"/>
  <c r="G13234" i="13"/>
  <c r="H13234" i="13" s="1"/>
  <c r="G13235" i="13"/>
  <c r="H13235" i="13" s="1"/>
  <c r="G13236" i="13"/>
  <c r="H13236" i="13" s="1"/>
  <c r="G13237" i="13"/>
  <c r="H13237" i="13" s="1"/>
  <c r="G13238" i="13"/>
  <c r="H13238" i="13" s="1"/>
  <c r="G13239" i="13"/>
  <c r="H13239" i="13" s="1"/>
  <c r="G13240" i="13"/>
  <c r="H13240" i="13" s="1"/>
  <c r="G13241" i="13"/>
  <c r="H13241" i="13" s="1"/>
  <c r="G13242" i="13"/>
  <c r="H13242" i="13" s="1"/>
  <c r="G13243" i="13"/>
  <c r="H13243" i="13" s="1"/>
  <c r="G13244" i="13"/>
  <c r="H13244" i="13" s="1"/>
  <c r="G13245" i="13"/>
  <c r="H13245" i="13" s="1"/>
  <c r="G13246" i="13"/>
  <c r="H13246" i="13" s="1"/>
  <c r="G13247" i="13"/>
  <c r="H13247" i="13" s="1"/>
  <c r="G13248" i="13"/>
  <c r="H13248" i="13" s="1"/>
  <c r="G13249" i="13"/>
  <c r="H13249" i="13" s="1"/>
  <c r="G13250" i="13"/>
  <c r="H13250" i="13" s="1"/>
  <c r="G13251" i="13"/>
  <c r="H13251" i="13" s="1"/>
  <c r="G13252" i="13"/>
  <c r="H13252" i="13" s="1"/>
  <c r="G13253" i="13"/>
  <c r="H13253" i="13" s="1"/>
  <c r="G13254" i="13"/>
  <c r="H13254" i="13" s="1"/>
  <c r="G13255" i="13"/>
  <c r="H13255" i="13" s="1"/>
  <c r="G13256" i="13"/>
  <c r="H13256" i="13" s="1"/>
  <c r="G13257" i="13"/>
  <c r="H13257" i="13" s="1"/>
  <c r="G13258" i="13"/>
  <c r="H13258" i="13" s="1"/>
  <c r="G13259" i="13"/>
  <c r="H13259" i="13" s="1"/>
  <c r="G13260" i="13"/>
  <c r="H13260" i="13" s="1"/>
  <c r="G13261" i="13"/>
  <c r="H13261" i="13" s="1"/>
  <c r="G13262" i="13"/>
  <c r="H13262" i="13" s="1"/>
  <c r="G13263" i="13"/>
  <c r="H13263" i="13" s="1"/>
  <c r="G13264" i="13"/>
  <c r="H13264" i="13" s="1"/>
  <c r="G13265" i="13"/>
  <c r="H13265" i="13" s="1"/>
  <c r="G13266" i="13"/>
  <c r="H13266" i="13" s="1"/>
  <c r="G13267" i="13"/>
  <c r="H13267" i="13" s="1"/>
  <c r="G13268" i="13"/>
  <c r="H13268" i="13" s="1"/>
  <c r="G13269" i="13"/>
  <c r="H13269" i="13" s="1"/>
  <c r="G13270" i="13"/>
  <c r="H13270" i="13" s="1"/>
  <c r="G13271" i="13"/>
  <c r="H13271" i="13" s="1"/>
  <c r="G13272" i="13"/>
  <c r="H13272" i="13" s="1"/>
  <c r="G13273" i="13"/>
  <c r="H13273" i="13" s="1"/>
  <c r="G13274" i="13"/>
  <c r="H13274" i="13" s="1"/>
  <c r="G13275" i="13"/>
  <c r="H13275" i="13" s="1"/>
  <c r="G13276" i="13"/>
  <c r="H13276" i="13" s="1"/>
  <c r="G13277" i="13"/>
  <c r="H13277" i="13" s="1"/>
  <c r="G13278" i="13"/>
  <c r="H13278" i="13" s="1"/>
  <c r="G13279" i="13"/>
  <c r="H13279" i="13" s="1"/>
  <c r="G13280" i="13"/>
  <c r="H13280" i="13" s="1"/>
  <c r="G13281" i="13"/>
  <c r="H13281" i="13" s="1"/>
  <c r="G13282" i="13"/>
  <c r="H13282" i="13" s="1"/>
  <c r="G13283" i="13"/>
  <c r="H13283" i="13" s="1"/>
  <c r="G13284" i="13"/>
  <c r="H13284" i="13" s="1"/>
  <c r="G13285" i="13"/>
  <c r="H13285" i="13" s="1"/>
  <c r="G13286" i="13"/>
  <c r="H13286" i="13" s="1"/>
  <c r="G13287" i="13"/>
  <c r="H13287" i="13" s="1"/>
  <c r="G13288" i="13"/>
  <c r="H13288" i="13" s="1"/>
  <c r="G13289" i="13"/>
  <c r="H13289" i="13" s="1"/>
  <c r="G13290" i="13"/>
  <c r="H13290" i="13" s="1"/>
  <c r="G13291" i="13"/>
  <c r="H13291" i="13" s="1"/>
  <c r="G13292" i="13"/>
  <c r="H13292" i="13" s="1"/>
  <c r="G13293" i="13"/>
  <c r="H13293" i="13" s="1"/>
  <c r="G13294" i="13"/>
  <c r="H13294" i="13" s="1"/>
  <c r="G13295" i="13"/>
  <c r="H13295" i="13" s="1"/>
  <c r="G13296" i="13"/>
  <c r="H13296" i="13" s="1"/>
  <c r="G13297" i="13"/>
  <c r="H13297" i="13" s="1"/>
  <c r="G13298" i="13"/>
  <c r="H13298" i="13" s="1"/>
  <c r="G13299" i="13"/>
  <c r="H13299" i="13" s="1"/>
  <c r="G13300" i="13"/>
  <c r="H13300" i="13" s="1"/>
  <c r="G13301" i="13"/>
  <c r="H13301" i="13" s="1"/>
  <c r="G13302" i="13"/>
  <c r="H13302" i="13" s="1"/>
  <c r="G13303" i="13"/>
  <c r="H13303" i="13" s="1"/>
  <c r="G13304" i="13"/>
  <c r="H13304" i="13" s="1"/>
  <c r="G13305" i="13"/>
  <c r="H13305" i="13" s="1"/>
  <c r="G13306" i="13"/>
  <c r="H13306" i="13" s="1"/>
  <c r="G13307" i="13"/>
  <c r="H13307" i="13" s="1"/>
  <c r="G13308" i="13"/>
  <c r="H13308" i="13" s="1"/>
  <c r="G13309" i="13"/>
  <c r="H13309" i="13" s="1"/>
  <c r="G13310" i="13"/>
  <c r="H13310" i="13" s="1"/>
  <c r="G13311" i="13"/>
  <c r="H13311" i="13" s="1"/>
  <c r="G13312" i="13"/>
  <c r="H13312" i="13" s="1"/>
  <c r="G13313" i="13"/>
  <c r="H13313" i="13" s="1"/>
  <c r="G13314" i="13"/>
  <c r="H13314" i="13" s="1"/>
  <c r="G13315" i="13"/>
  <c r="H13315" i="13" s="1"/>
  <c r="G13316" i="13"/>
  <c r="H13316" i="13" s="1"/>
  <c r="G13317" i="13"/>
  <c r="H13317" i="13" s="1"/>
  <c r="G13318" i="13"/>
  <c r="H13318" i="13" s="1"/>
  <c r="G13319" i="13"/>
  <c r="H13319" i="13" s="1"/>
  <c r="G13320" i="13"/>
  <c r="H13320" i="13" s="1"/>
  <c r="G13321" i="13"/>
  <c r="H13321" i="13" s="1"/>
  <c r="G13322" i="13"/>
  <c r="H13322" i="13" s="1"/>
  <c r="G13323" i="13"/>
  <c r="H13323" i="13" s="1"/>
  <c r="G13324" i="13"/>
  <c r="H13324" i="13" s="1"/>
  <c r="G13325" i="13"/>
  <c r="H13325" i="13" s="1"/>
  <c r="G13326" i="13"/>
  <c r="H13326" i="13" s="1"/>
  <c r="G13327" i="13"/>
  <c r="H13327" i="13" s="1"/>
  <c r="G13328" i="13"/>
  <c r="H13328" i="13" s="1"/>
  <c r="G13329" i="13"/>
  <c r="H13329" i="13" s="1"/>
  <c r="G13330" i="13"/>
  <c r="H13330" i="13" s="1"/>
  <c r="G13331" i="13"/>
  <c r="H13331" i="13" s="1"/>
  <c r="G13332" i="13"/>
  <c r="H13332" i="13" s="1"/>
  <c r="G13333" i="13"/>
  <c r="H13333" i="13" s="1"/>
  <c r="G13334" i="13"/>
  <c r="H13334" i="13" s="1"/>
  <c r="G13335" i="13"/>
  <c r="H13335" i="13" s="1"/>
  <c r="G13336" i="13"/>
  <c r="H13336" i="13" s="1"/>
  <c r="G13337" i="13"/>
  <c r="H13337" i="13" s="1"/>
  <c r="G13338" i="13"/>
  <c r="H13338" i="13" s="1"/>
  <c r="G13339" i="13"/>
  <c r="H13339" i="13" s="1"/>
  <c r="G13340" i="13"/>
  <c r="H13340" i="13" s="1"/>
  <c r="G13341" i="13"/>
  <c r="H13341" i="13" s="1"/>
  <c r="G13342" i="13"/>
  <c r="H13342" i="13" s="1"/>
  <c r="G13343" i="13"/>
  <c r="H13343" i="13" s="1"/>
  <c r="G13344" i="13"/>
  <c r="H13344" i="13" s="1"/>
  <c r="G13345" i="13"/>
  <c r="H13345" i="13" s="1"/>
  <c r="G13346" i="13"/>
  <c r="H13346" i="13" s="1"/>
  <c r="G13347" i="13"/>
  <c r="H13347" i="13" s="1"/>
  <c r="G13348" i="13"/>
  <c r="H13348" i="13" s="1"/>
  <c r="G13349" i="13"/>
  <c r="H13349" i="13" s="1"/>
  <c r="G13350" i="13"/>
  <c r="H13350" i="13" s="1"/>
  <c r="G13351" i="13"/>
  <c r="H13351" i="13" s="1"/>
  <c r="G13352" i="13"/>
  <c r="H13352" i="13" s="1"/>
  <c r="G13353" i="13"/>
  <c r="H13353" i="13" s="1"/>
  <c r="G13354" i="13"/>
  <c r="H13354" i="13" s="1"/>
  <c r="G13355" i="13"/>
  <c r="H13355" i="13" s="1"/>
  <c r="G13356" i="13"/>
  <c r="H13356" i="13" s="1"/>
  <c r="G13357" i="13"/>
  <c r="H13357" i="13" s="1"/>
  <c r="G13358" i="13"/>
  <c r="H13358" i="13" s="1"/>
  <c r="G13359" i="13"/>
  <c r="H13359" i="13" s="1"/>
  <c r="G13360" i="13"/>
  <c r="H13360" i="13" s="1"/>
  <c r="G13361" i="13"/>
  <c r="H13361" i="13" s="1"/>
  <c r="G13362" i="13"/>
  <c r="H13362" i="13" s="1"/>
  <c r="G13363" i="13"/>
  <c r="H13363" i="13" s="1"/>
  <c r="G13364" i="13"/>
  <c r="H13364" i="13" s="1"/>
  <c r="G13365" i="13"/>
  <c r="H13365" i="13" s="1"/>
  <c r="G13366" i="13"/>
  <c r="H13366" i="13" s="1"/>
  <c r="G13367" i="13"/>
  <c r="H13367" i="13" s="1"/>
  <c r="G13368" i="13"/>
  <c r="H13368" i="13" s="1"/>
  <c r="G13369" i="13"/>
  <c r="H13369" i="13" s="1"/>
  <c r="G13370" i="13"/>
  <c r="H13370" i="13" s="1"/>
  <c r="G13371" i="13"/>
  <c r="H13371" i="13" s="1"/>
  <c r="G13372" i="13"/>
  <c r="H13372" i="13" s="1"/>
  <c r="G13373" i="13"/>
  <c r="H13373" i="13" s="1"/>
  <c r="G13374" i="13"/>
  <c r="H13374" i="13" s="1"/>
  <c r="G13375" i="13"/>
  <c r="H13375" i="13" s="1"/>
  <c r="G13376" i="13"/>
  <c r="H13376" i="13" s="1"/>
  <c r="G13377" i="13"/>
  <c r="H13377" i="13" s="1"/>
  <c r="G13378" i="13"/>
  <c r="H13378" i="13" s="1"/>
  <c r="G13379" i="13"/>
  <c r="H13379" i="13" s="1"/>
  <c r="G13380" i="13"/>
  <c r="H13380" i="13" s="1"/>
  <c r="G13381" i="13"/>
  <c r="H13381" i="13" s="1"/>
  <c r="G13382" i="13"/>
  <c r="H13382" i="13" s="1"/>
  <c r="G13383" i="13"/>
  <c r="H13383" i="13" s="1"/>
  <c r="G13384" i="13"/>
  <c r="H13384" i="13" s="1"/>
  <c r="G13385" i="13"/>
  <c r="H13385" i="13" s="1"/>
  <c r="G13386" i="13"/>
  <c r="H13386" i="13" s="1"/>
  <c r="G13387" i="13"/>
  <c r="H13387" i="13" s="1"/>
  <c r="G13388" i="13"/>
  <c r="H13388" i="13" s="1"/>
  <c r="G13389" i="13"/>
  <c r="H13389" i="13" s="1"/>
  <c r="G13390" i="13"/>
  <c r="H13390" i="13" s="1"/>
  <c r="G13391" i="13"/>
  <c r="H13391" i="13" s="1"/>
  <c r="G13392" i="13"/>
  <c r="H13392" i="13" s="1"/>
  <c r="G13393" i="13"/>
  <c r="H13393" i="13" s="1"/>
  <c r="G13394" i="13"/>
  <c r="H13394" i="13" s="1"/>
  <c r="G13395" i="13"/>
  <c r="H13395" i="13" s="1"/>
  <c r="G13396" i="13"/>
  <c r="H13396" i="13" s="1"/>
  <c r="G13397" i="13"/>
  <c r="H13397" i="13" s="1"/>
  <c r="G13398" i="13"/>
  <c r="H13398" i="13" s="1"/>
  <c r="G13399" i="13"/>
  <c r="H13399" i="13" s="1"/>
  <c r="G13400" i="13"/>
  <c r="H13400" i="13" s="1"/>
  <c r="G13401" i="13"/>
  <c r="H13401" i="13" s="1"/>
  <c r="G13402" i="13"/>
  <c r="H13402" i="13" s="1"/>
  <c r="G13403" i="13"/>
  <c r="H13403" i="13" s="1"/>
  <c r="G13404" i="13"/>
  <c r="H13404" i="13" s="1"/>
  <c r="G13405" i="13"/>
  <c r="H13405" i="13" s="1"/>
  <c r="G13406" i="13"/>
  <c r="H13406" i="13" s="1"/>
  <c r="G13407" i="13"/>
  <c r="H13407" i="13" s="1"/>
  <c r="G13408" i="13"/>
  <c r="H13408" i="13" s="1"/>
  <c r="G13409" i="13"/>
  <c r="H13409" i="13" s="1"/>
  <c r="G13410" i="13"/>
  <c r="H13410" i="13" s="1"/>
  <c r="G13411" i="13"/>
  <c r="H13411" i="13" s="1"/>
  <c r="G13412" i="13"/>
  <c r="H13412" i="13" s="1"/>
  <c r="G13413" i="13"/>
  <c r="H13413" i="13" s="1"/>
  <c r="G13414" i="13"/>
  <c r="H13414" i="13" s="1"/>
  <c r="G13415" i="13"/>
  <c r="H13415" i="13" s="1"/>
  <c r="G13416" i="13"/>
  <c r="H13416" i="13" s="1"/>
  <c r="G13417" i="13"/>
  <c r="H13417" i="13" s="1"/>
  <c r="G13418" i="13"/>
  <c r="H13418" i="13" s="1"/>
  <c r="G13419" i="13"/>
  <c r="H13419" i="13" s="1"/>
  <c r="G13420" i="13"/>
  <c r="H13420" i="13" s="1"/>
  <c r="G13421" i="13"/>
  <c r="H13421" i="13" s="1"/>
  <c r="G13422" i="13"/>
  <c r="H13422" i="13" s="1"/>
  <c r="G13423" i="13"/>
  <c r="H13423" i="13" s="1"/>
  <c r="G13424" i="13"/>
  <c r="H13424" i="13" s="1"/>
  <c r="G13425" i="13"/>
  <c r="H13425" i="13" s="1"/>
  <c r="G13426" i="13"/>
  <c r="H13426" i="13" s="1"/>
  <c r="G13427" i="13"/>
  <c r="H13427" i="13" s="1"/>
  <c r="G13428" i="13"/>
  <c r="H13428" i="13" s="1"/>
  <c r="G13429" i="13"/>
  <c r="H13429" i="13" s="1"/>
  <c r="G13430" i="13"/>
  <c r="H13430" i="13" s="1"/>
  <c r="G13431" i="13"/>
  <c r="H13431" i="13" s="1"/>
  <c r="G13432" i="13"/>
  <c r="H13432" i="13" s="1"/>
  <c r="G13433" i="13"/>
  <c r="H13433" i="13" s="1"/>
  <c r="G13434" i="13"/>
  <c r="H13434" i="13" s="1"/>
  <c r="G13435" i="13"/>
  <c r="H13435" i="13" s="1"/>
  <c r="G13436" i="13"/>
  <c r="H13436" i="13" s="1"/>
  <c r="G13437" i="13"/>
  <c r="H13437" i="13" s="1"/>
  <c r="G13438" i="13"/>
  <c r="H13438" i="13" s="1"/>
  <c r="G13439" i="13"/>
  <c r="H13439" i="13" s="1"/>
  <c r="G13440" i="13"/>
  <c r="H13440" i="13" s="1"/>
  <c r="G13441" i="13"/>
  <c r="H13441" i="13" s="1"/>
  <c r="G13442" i="13"/>
  <c r="H13442" i="13" s="1"/>
  <c r="G13443" i="13"/>
  <c r="H13443" i="13" s="1"/>
  <c r="G13444" i="13"/>
  <c r="H13444" i="13" s="1"/>
  <c r="G13445" i="13"/>
  <c r="H13445" i="13" s="1"/>
  <c r="G13446" i="13"/>
  <c r="H13446" i="13" s="1"/>
  <c r="G13447" i="13"/>
  <c r="H13447" i="13" s="1"/>
  <c r="G13448" i="13"/>
  <c r="H13448" i="13" s="1"/>
  <c r="G13449" i="13"/>
  <c r="H13449" i="13" s="1"/>
  <c r="G13450" i="13"/>
  <c r="H13450" i="13" s="1"/>
  <c r="G13451" i="13"/>
  <c r="H13451" i="13" s="1"/>
  <c r="G13452" i="13"/>
  <c r="H13452" i="13" s="1"/>
  <c r="G13453" i="13"/>
  <c r="H13453" i="13" s="1"/>
  <c r="G13454" i="13"/>
  <c r="H13454" i="13" s="1"/>
  <c r="G13455" i="13"/>
  <c r="H13455" i="13" s="1"/>
  <c r="G13456" i="13"/>
  <c r="H13456" i="13" s="1"/>
  <c r="G13457" i="13"/>
  <c r="H13457" i="13" s="1"/>
  <c r="G13458" i="13"/>
  <c r="H13458" i="13" s="1"/>
  <c r="G13459" i="13"/>
  <c r="H13459" i="13" s="1"/>
  <c r="G13460" i="13"/>
  <c r="H13460" i="13" s="1"/>
  <c r="G13461" i="13"/>
  <c r="H13461" i="13" s="1"/>
  <c r="G13462" i="13"/>
  <c r="H13462" i="13" s="1"/>
  <c r="G13463" i="13"/>
  <c r="H13463" i="13" s="1"/>
  <c r="G13464" i="13"/>
  <c r="H13464" i="13" s="1"/>
  <c r="G13465" i="13"/>
  <c r="H13465" i="13" s="1"/>
  <c r="G13466" i="13"/>
  <c r="H13466" i="13" s="1"/>
  <c r="G13467" i="13"/>
  <c r="H13467" i="13" s="1"/>
  <c r="G13468" i="13"/>
  <c r="H13468" i="13" s="1"/>
  <c r="G13469" i="13"/>
  <c r="H13469" i="13" s="1"/>
  <c r="G13470" i="13"/>
  <c r="H13470" i="13" s="1"/>
  <c r="G13471" i="13"/>
  <c r="H13471" i="13" s="1"/>
  <c r="G13472" i="13"/>
  <c r="H13472" i="13" s="1"/>
  <c r="G13473" i="13"/>
  <c r="H13473" i="13" s="1"/>
  <c r="G13474" i="13"/>
  <c r="H13474" i="13" s="1"/>
  <c r="G13475" i="13"/>
  <c r="H13475" i="13" s="1"/>
  <c r="G13476" i="13"/>
  <c r="H13476" i="13" s="1"/>
  <c r="G13477" i="13"/>
  <c r="H13477" i="13" s="1"/>
  <c r="G13478" i="13"/>
  <c r="H13478" i="13" s="1"/>
  <c r="G13479" i="13"/>
  <c r="H13479" i="13" s="1"/>
  <c r="G13480" i="13"/>
  <c r="H13480" i="13" s="1"/>
  <c r="G13481" i="13"/>
  <c r="H13481" i="13" s="1"/>
  <c r="G13482" i="13"/>
  <c r="H13482" i="13" s="1"/>
  <c r="G13483" i="13"/>
  <c r="H13483" i="13" s="1"/>
  <c r="G13484" i="13"/>
  <c r="H13484" i="13" s="1"/>
  <c r="G13485" i="13"/>
  <c r="H13485" i="13" s="1"/>
  <c r="G13486" i="13"/>
  <c r="H13486" i="13" s="1"/>
  <c r="G13487" i="13"/>
  <c r="H13487" i="13" s="1"/>
  <c r="G13488" i="13"/>
  <c r="H13488" i="13" s="1"/>
  <c r="G13489" i="13"/>
  <c r="H13489" i="13" s="1"/>
  <c r="G13490" i="13"/>
  <c r="H13490" i="13" s="1"/>
  <c r="G13491" i="13"/>
  <c r="H13491" i="13" s="1"/>
  <c r="G13492" i="13"/>
  <c r="H13492" i="13" s="1"/>
  <c r="G13493" i="13"/>
  <c r="H13493" i="13" s="1"/>
  <c r="G13494" i="13"/>
  <c r="H13494" i="13" s="1"/>
  <c r="G13495" i="13"/>
  <c r="H13495" i="13" s="1"/>
  <c r="G13496" i="13"/>
  <c r="H13496" i="13" s="1"/>
  <c r="G13497" i="13"/>
  <c r="H13497" i="13" s="1"/>
  <c r="G13498" i="13"/>
  <c r="H13498" i="13" s="1"/>
  <c r="G13499" i="13"/>
  <c r="H13499" i="13" s="1"/>
  <c r="G13500" i="13"/>
  <c r="H13500" i="13" s="1"/>
  <c r="G13501" i="13"/>
  <c r="H13501" i="13" s="1"/>
  <c r="G13502" i="13"/>
  <c r="H13502" i="13" s="1"/>
  <c r="G13503" i="13"/>
  <c r="H13503" i="13" s="1"/>
  <c r="G13504" i="13"/>
  <c r="H13504" i="13" s="1"/>
  <c r="G13505" i="13"/>
  <c r="H13505" i="13" s="1"/>
  <c r="G13506" i="13"/>
  <c r="H13506" i="13" s="1"/>
  <c r="G13507" i="13"/>
  <c r="H13507" i="13" s="1"/>
  <c r="G13508" i="13"/>
  <c r="H13508" i="13" s="1"/>
  <c r="G13509" i="13"/>
  <c r="H13509" i="13" s="1"/>
  <c r="G13510" i="13"/>
  <c r="H13510" i="13" s="1"/>
  <c r="G13511" i="13"/>
  <c r="H13511" i="13" s="1"/>
  <c r="G13512" i="13"/>
  <c r="H13512" i="13" s="1"/>
  <c r="G13513" i="13"/>
  <c r="H13513" i="13" s="1"/>
  <c r="G13514" i="13"/>
  <c r="H13514" i="13" s="1"/>
  <c r="G13515" i="13"/>
  <c r="H13515" i="13" s="1"/>
  <c r="G13516" i="13"/>
  <c r="H13516" i="13" s="1"/>
  <c r="G13517" i="13"/>
  <c r="H13517" i="13" s="1"/>
  <c r="G13518" i="13"/>
  <c r="H13518" i="13" s="1"/>
  <c r="G13519" i="13"/>
  <c r="H13519" i="13" s="1"/>
  <c r="G13520" i="13"/>
  <c r="H13520" i="13" s="1"/>
  <c r="G13521" i="13"/>
  <c r="H13521" i="13" s="1"/>
  <c r="G13522" i="13"/>
  <c r="H13522" i="13" s="1"/>
  <c r="G13523" i="13"/>
  <c r="H13523" i="13" s="1"/>
  <c r="G13524" i="13"/>
  <c r="H13524" i="13" s="1"/>
  <c r="G13525" i="13"/>
  <c r="H13525" i="13" s="1"/>
  <c r="G13526" i="13"/>
  <c r="H13526" i="13" s="1"/>
  <c r="G13527" i="13"/>
  <c r="H13527" i="13" s="1"/>
  <c r="G13528" i="13"/>
  <c r="H13528" i="13" s="1"/>
  <c r="G13529" i="13"/>
  <c r="H13529" i="13" s="1"/>
  <c r="G13530" i="13"/>
  <c r="H13530" i="13" s="1"/>
  <c r="G13531" i="13"/>
  <c r="H13531" i="13" s="1"/>
  <c r="G13532" i="13"/>
  <c r="H13532" i="13" s="1"/>
  <c r="G13533" i="13"/>
  <c r="H13533" i="13" s="1"/>
  <c r="G13534" i="13"/>
  <c r="H13534" i="13" s="1"/>
  <c r="G13535" i="13"/>
  <c r="H13535" i="13" s="1"/>
  <c r="G13536" i="13"/>
  <c r="H13536" i="13" s="1"/>
  <c r="G13537" i="13"/>
  <c r="H13537" i="13" s="1"/>
  <c r="G13538" i="13"/>
  <c r="H13538" i="13" s="1"/>
  <c r="G13539" i="13"/>
  <c r="H13539" i="13" s="1"/>
  <c r="G13540" i="13"/>
  <c r="H13540" i="13" s="1"/>
  <c r="G13541" i="13"/>
  <c r="H13541" i="13" s="1"/>
  <c r="G13542" i="13"/>
  <c r="H13542" i="13" s="1"/>
  <c r="G13543" i="13"/>
  <c r="H13543" i="13" s="1"/>
  <c r="G13544" i="13"/>
  <c r="H13544" i="13" s="1"/>
  <c r="G13545" i="13"/>
  <c r="H13545" i="13" s="1"/>
  <c r="G13546" i="13"/>
  <c r="H13546" i="13" s="1"/>
  <c r="G13547" i="13"/>
  <c r="H13547" i="13" s="1"/>
  <c r="G13548" i="13"/>
  <c r="H13548" i="13" s="1"/>
  <c r="G13549" i="13"/>
  <c r="H13549" i="13" s="1"/>
  <c r="G13550" i="13"/>
  <c r="H13550" i="13" s="1"/>
  <c r="G13551" i="13"/>
  <c r="H13551" i="13" s="1"/>
  <c r="G13552" i="13"/>
  <c r="H13552" i="13" s="1"/>
  <c r="G13553" i="13"/>
  <c r="H13553" i="13" s="1"/>
  <c r="G13554" i="13"/>
  <c r="H13554" i="13" s="1"/>
  <c r="G13555" i="13"/>
  <c r="H13555" i="13" s="1"/>
  <c r="G13556" i="13"/>
  <c r="H13556" i="13" s="1"/>
  <c r="G13557" i="13"/>
  <c r="H13557" i="13" s="1"/>
  <c r="G13558" i="13"/>
  <c r="H13558" i="13" s="1"/>
  <c r="G13559" i="13"/>
  <c r="H13559" i="13" s="1"/>
  <c r="G13560" i="13"/>
  <c r="H13560" i="13" s="1"/>
  <c r="G13561" i="13"/>
  <c r="H13561" i="13" s="1"/>
  <c r="G13562" i="13"/>
  <c r="H13562" i="13" s="1"/>
  <c r="G13563" i="13"/>
  <c r="H13563" i="13" s="1"/>
  <c r="G13564" i="13"/>
  <c r="H13564" i="13" s="1"/>
  <c r="G13565" i="13"/>
  <c r="H13565" i="13" s="1"/>
  <c r="G13566" i="13"/>
  <c r="H13566" i="13" s="1"/>
  <c r="G13567" i="13"/>
  <c r="H13567" i="13" s="1"/>
  <c r="G13568" i="13"/>
  <c r="H13568" i="13" s="1"/>
  <c r="G13569" i="13"/>
  <c r="H13569" i="13" s="1"/>
  <c r="G13570" i="13"/>
  <c r="H13570" i="13" s="1"/>
  <c r="G13571" i="13"/>
  <c r="H13571" i="13" s="1"/>
  <c r="G13572" i="13"/>
  <c r="H13572" i="13" s="1"/>
  <c r="G13573" i="13"/>
  <c r="H13573" i="13" s="1"/>
  <c r="G13574" i="13"/>
  <c r="H13574" i="13" s="1"/>
  <c r="G13575" i="13"/>
  <c r="H13575" i="13" s="1"/>
  <c r="G13576" i="13"/>
  <c r="H13576" i="13" s="1"/>
  <c r="G13577" i="13"/>
  <c r="H13577" i="13" s="1"/>
  <c r="G13578" i="13"/>
  <c r="H13578" i="13" s="1"/>
  <c r="G13579" i="13"/>
  <c r="H13579" i="13" s="1"/>
  <c r="G13580" i="13"/>
  <c r="H13580" i="13" s="1"/>
  <c r="G13581" i="13"/>
  <c r="H13581" i="13" s="1"/>
  <c r="G13582" i="13"/>
  <c r="H13582" i="13" s="1"/>
  <c r="G13583" i="13"/>
  <c r="H13583" i="13" s="1"/>
  <c r="G13584" i="13"/>
  <c r="H13584" i="13" s="1"/>
  <c r="G13585" i="13"/>
  <c r="H13585" i="13" s="1"/>
  <c r="G13586" i="13"/>
  <c r="H13586" i="13" s="1"/>
  <c r="G13587" i="13"/>
  <c r="H13587" i="13" s="1"/>
  <c r="G13588" i="13"/>
  <c r="H13588" i="13" s="1"/>
  <c r="G13589" i="13"/>
  <c r="H13589" i="13" s="1"/>
  <c r="G13590" i="13"/>
  <c r="H13590" i="13" s="1"/>
  <c r="G13591" i="13"/>
  <c r="H13591" i="13" s="1"/>
  <c r="G13592" i="13"/>
  <c r="H13592" i="13" s="1"/>
  <c r="G13593" i="13"/>
  <c r="H13593" i="13" s="1"/>
  <c r="G13594" i="13"/>
  <c r="H13594" i="13" s="1"/>
  <c r="G13595" i="13"/>
  <c r="H13595" i="13" s="1"/>
  <c r="G13596" i="13"/>
  <c r="H13596" i="13" s="1"/>
  <c r="G13597" i="13"/>
  <c r="H13597" i="13" s="1"/>
  <c r="G13598" i="13"/>
  <c r="H13598" i="13" s="1"/>
  <c r="G13599" i="13"/>
  <c r="H13599" i="13" s="1"/>
  <c r="G13600" i="13"/>
  <c r="H13600" i="13" s="1"/>
  <c r="G13601" i="13"/>
  <c r="H13601" i="13" s="1"/>
  <c r="G13602" i="13"/>
  <c r="H13602" i="13" s="1"/>
  <c r="G13603" i="13"/>
  <c r="H13603" i="13" s="1"/>
  <c r="G13604" i="13"/>
  <c r="H13604" i="13" s="1"/>
  <c r="G13605" i="13"/>
  <c r="H13605" i="13" s="1"/>
  <c r="G13606" i="13"/>
  <c r="H13606" i="13" s="1"/>
  <c r="G13607" i="13"/>
  <c r="H13607" i="13" s="1"/>
  <c r="G13608" i="13"/>
  <c r="H13608" i="13" s="1"/>
  <c r="G13609" i="13"/>
  <c r="H13609" i="13" s="1"/>
  <c r="G13610" i="13"/>
  <c r="H13610" i="13" s="1"/>
  <c r="G13611" i="13"/>
  <c r="H13611" i="13" s="1"/>
  <c r="G13612" i="13"/>
  <c r="H13612" i="13" s="1"/>
  <c r="G13613" i="13"/>
  <c r="H13613" i="13" s="1"/>
  <c r="G13614" i="13"/>
  <c r="H13614" i="13" s="1"/>
  <c r="G13615" i="13"/>
  <c r="H13615" i="13" s="1"/>
  <c r="G13616" i="13"/>
  <c r="H13616" i="13" s="1"/>
  <c r="G13617" i="13"/>
  <c r="H13617" i="13" s="1"/>
  <c r="G13618" i="13"/>
  <c r="H13618" i="13" s="1"/>
  <c r="G13619" i="13"/>
  <c r="H13619" i="13" s="1"/>
  <c r="G13620" i="13"/>
  <c r="H13620" i="13" s="1"/>
  <c r="G13621" i="13"/>
  <c r="H13621" i="13" s="1"/>
  <c r="G13622" i="13"/>
  <c r="H13622" i="13" s="1"/>
  <c r="G13623" i="13"/>
  <c r="H13623" i="13" s="1"/>
  <c r="G13624" i="13"/>
  <c r="H13624" i="13" s="1"/>
  <c r="G13625" i="13"/>
  <c r="H13625" i="13" s="1"/>
  <c r="G13626" i="13"/>
  <c r="H13626" i="13" s="1"/>
  <c r="G13627" i="13"/>
  <c r="H13627" i="13" s="1"/>
  <c r="G13628" i="13"/>
  <c r="H13628" i="13" s="1"/>
  <c r="G13629" i="13"/>
  <c r="H13629" i="13" s="1"/>
  <c r="G13630" i="13"/>
  <c r="H13630" i="13" s="1"/>
  <c r="G13631" i="13"/>
  <c r="H13631" i="13" s="1"/>
  <c r="G13632" i="13"/>
  <c r="H13632" i="13" s="1"/>
  <c r="G13633" i="13"/>
  <c r="H13633" i="13" s="1"/>
  <c r="G13634" i="13"/>
  <c r="H13634" i="13" s="1"/>
  <c r="G13635" i="13"/>
  <c r="H13635" i="13" s="1"/>
  <c r="G13636" i="13"/>
  <c r="H13636" i="13" s="1"/>
  <c r="G13637" i="13"/>
  <c r="H13637" i="13" s="1"/>
  <c r="G13638" i="13"/>
  <c r="H13638" i="13" s="1"/>
  <c r="G13639" i="13"/>
  <c r="H13639" i="13" s="1"/>
  <c r="G13640" i="13"/>
  <c r="H13640" i="13" s="1"/>
  <c r="G13641" i="13"/>
  <c r="H13641" i="13" s="1"/>
  <c r="G13642" i="13"/>
  <c r="H13642" i="13" s="1"/>
  <c r="G13643" i="13"/>
  <c r="H13643" i="13" s="1"/>
  <c r="G13644" i="13"/>
  <c r="H13644" i="13" s="1"/>
  <c r="G13645" i="13"/>
  <c r="H13645" i="13" s="1"/>
  <c r="G13646" i="13"/>
  <c r="H13646" i="13" s="1"/>
  <c r="G13647" i="13"/>
  <c r="H13647" i="13" s="1"/>
  <c r="G13648" i="13"/>
  <c r="H13648" i="13" s="1"/>
  <c r="G13649" i="13"/>
  <c r="H13649" i="13" s="1"/>
  <c r="G13650" i="13"/>
  <c r="H13650" i="13" s="1"/>
  <c r="G13651" i="13"/>
  <c r="H13651" i="13" s="1"/>
  <c r="G13652" i="13"/>
  <c r="H13652" i="13" s="1"/>
  <c r="G13653" i="13"/>
  <c r="H13653" i="13" s="1"/>
  <c r="G13654" i="13"/>
  <c r="H13654" i="13" s="1"/>
  <c r="G13655" i="13"/>
  <c r="H13655" i="13" s="1"/>
  <c r="G13656" i="13"/>
  <c r="H13656" i="13" s="1"/>
  <c r="G13657" i="13"/>
  <c r="H13657" i="13" s="1"/>
  <c r="G13658" i="13"/>
  <c r="H13658" i="13" s="1"/>
  <c r="G13659" i="13"/>
  <c r="H13659" i="13" s="1"/>
  <c r="G13660" i="13"/>
  <c r="H13660" i="13" s="1"/>
  <c r="G13661" i="13"/>
  <c r="H13661" i="13" s="1"/>
  <c r="G13662" i="13"/>
  <c r="H13662" i="13" s="1"/>
  <c r="G13663" i="13"/>
  <c r="H13663" i="13" s="1"/>
  <c r="G13664" i="13"/>
  <c r="H13664" i="13" s="1"/>
  <c r="G13665" i="13"/>
  <c r="H13665" i="13" s="1"/>
  <c r="G13666" i="13"/>
  <c r="H13666" i="13" s="1"/>
  <c r="G13667" i="13"/>
  <c r="H13667" i="13" s="1"/>
  <c r="G13668" i="13"/>
  <c r="H13668" i="13" s="1"/>
  <c r="G13669" i="13"/>
  <c r="H13669" i="13" s="1"/>
  <c r="G13670" i="13"/>
  <c r="H13670" i="13" s="1"/>
  <c r="G13671" i="13"/>
  <c r="H13671" i="13" s="1"/>
  <c r="G13672" i="13"/>
  <c r="H13672" i="13" s="1"/>
  <c r="G13673" i="13"/>
  <c r="H13673" i="13" s="1"/>
  <c r="G13674" i="13"/>
  <c r="H13674" i="13" s="1"/>
  <c r="G13675" i="13"/>
  <c r="H13675" i="13" s="1"/>
  <c r="G13676" i="13"/>
  <c r="H13676" i="13" s="1"/>
  <c r="G13677" i="13"/>
  <c r="H13677" i="13" s="1"/>
  <c r="G13678" i="13"/>
  <c r="H13678" i="13" s="1"/>
  <c r="G13679" i="13"/>
  <c r="H13679" i="13" s="1"/>
  <c r="G13680" i="13"/>
  <c r="H13680" i="13" s="1"/>
  <c r="G13681" i="13"/>
  <c r="H13681" i="13" s="1"/>
  <c r="G13682" i="13"/>
  <c r="H13682" i="13" s="1"/>
  <c r="G13683" i="13"/>
  <c r="H13683" i="13" s="1"/>
  <c r="G13684" i="13"/>
  <c r="H13684" i="13" s="1"/>
  <c r="G13685" i="13"/>
  <c r="H13685" i="13" s="1"/>
  <c r="G13686" i="13"/>
  <c r="H13686" i="13" s="1"/>
  <c r="G13687" i="13"/>
  <c r="H13687" i="13" s="1"/>
  <c r="G13688" i="13"/>
  <c r="H13688" i="13" s="1"/>
  <c r="G13689" i="13"/>
  <c r="H13689" i="13" s="1"/>
  <c r="G13690" i="13"/>
  <c r="H13690" i="13" s="1"/>
  <c r="G13691" i="13"/>
  <c r="H13691" i="13" s="1"/>
  <c r="G13692" i="13"/>
  <c r="H13692" i="13" s="1"/>
  <c r="G13693" i="13"/>
  <c r="H13693" i="13" s="1"/>
  <c r="G13694" i="13"/>
  <c r="H13694" i="13" s="1"/>
  <c r="G13695" i="13"/>
  <c r="H13695" i="13" s="1"/>
  <c r="G13696" i="13"/>
  <c r="H13696" i="13" s="1"/>
  <c r="G13697" i="13"/>
  <c r="H13697" i="13" s="1"/>
  <c r="G13698" i="13"/>
  <c r="H13698" i="13" s="1"/>
  <c r="G13699" i="13"/>
  <c r="H13699" i="13" s="1"/>
  <c r="G13700" i="13"/>
  <c r="H13700" i="13" s="1"/>
  <c r="G13701" i="13"/>
  <c r="H13701" i="13" s="1"/>
  <c r="G13702" i="13"/>
  <c r="H13702" i="13" s="1"/>
  <c r="G13703" i="13"/>
  <c r="H13703" i="13" s="1"/>
  <c r="G13704" i="13"/>
  <c r="H13704" i="13" s="1"/>
  <c r="G13705" i="13"/>
  <c r="H13705" i="13" s="1"/>
  <c r="G13706" i="13"/>
  <c r="H13706" i="13" s="1"/>
  <c r="G13707" i="13"/>
  <c r="H13707" i="13" s="1"/>
  <c r="G13708" i="13"/>
  <c r="H13708" i="13" s="1"/>
  <c r="G13709" i="13"/>
  <c r="H13709" i="13" s="1"/>
  <c r="G13710" i="13"/>
  <c r="H13710" i="13" s="1"/>
  <c r="G13711" i="13"/>
  <c r="H13711" i="13" s="1"/>
  <c r="G13712" i="13"/>
  <c r="H13712" i="13" s="1"/>
  <c r="G13713" i="13"/>
  <c r="H13713" i="13" s="1"/>
  <c r="G13714" i="13"/>
  <c r="H13714" i="13" s="1"/>
  <c r="G13715" i="13"/>
  <c r="H13715" i="13" s="1"/>
  <c r="G13716" i="13"/>
  <c r="H13716" i="13" s="1"/>
  <c r="G13717" i="13"/>
  <c r="H13717" i="13" s="1"/>
  <c r="G13718" i="13"/>
  <c r="H13718" i="13" s="1"/>
  <c r="G13719" i="13"/>
  <c r="H13719" i="13" s="1"/>
  <c r="G13720" i="13"/>
  <c r="H13720" i="13" s="1"/>
  <c r="G13721" i="13"/>
  <c r="H13721" i="13" s="1"/>
  <c r="G13722" i="13"/>
  <c r="H13722" i="13" s="1"/>
  <c r="G13723" i="13"/>
  <c r="H13723" i="13" s="1"/>
  <c r="G13724" i="13"/>
  <c r="H13724" i="13" s="1"/>
  <c r="G13725" i="13"/>
  <c r="H13725" i="13" s="1"/>
  <c r="G13726" i="13"/>
  <c r="H13726" i="13" s="1"/>
  <c r="G13727" i="13"/>
  <c r="H13727" i="13" s="1"/>
  <c r="G13728" i="13"/>
  <c r="H13728" i="13" s="1"/>
  <c r="G13729" i="13"/>
  <c r="H13729" i="13" s="1"/>
  <c r="G13730" i="13"/>
  <c r="H13730" i="13" s="1"/>
  <c r="G13731" i="13"/>
  <c r="H13731" i="13" s="1"/>
  <c r="G13732" i="13"/>
  <c r="H13732" i="13" s="1"/>
  <c r="G13733" i="13"/>
  <c r="H13733" i="13" s="1"/>
  <c r="G13734" i="13"/>
  <c r="H13734" i="13" s="1"/>
  <c r="G13735" i="13"/>
  <c r="H13735" i="13" s="1"/>
  <c r="G13736" i="13"/>
  <c r="H13736" i="13" s="1"/>
  <c r="G13737" i="13"/>
  <c r="H13737" i="13" s="1"/>
  <c r="G13738" i="13"/>
  <c r="H13738" i="13" s="1"/>
  <c r="G13739" i="13"/>
  <c r="H13739" i="13" s="1"/>
  <c r="G13740" i="13"/>
  <c r="H13740" i="13" s="1"/>
  <c r="G13741" i="13"/>
  <c r="H13741" i="13" s="1"/>
  <c r="G13742" i="13"/>
  <c r="H13742" i="13" s="1"/>
  <c r="G13743" i="13"/>
  <c r="H13743" i="13" s="1"/>
  <c r="G13744" i="13"/>
  <c r="H13744" i="13" s="1"/>
  <c r="G13745" i="13"/>
  <c r="H13745" i="13" s="1"/>
  <c r="G13746" i="13"/>
  <c r="H13746" i="13" s="1"/>
  <c r="G13747" i="13"/>
  <c r="H13747" i="13" s="1"/>
  <c r="G13748" i="13"/>
  <c r="H13748" i="13" s="1"/>
  <c r="G13749" i="13"/>
  <c r="H13749" i="13" s="1"/>
  <c r="G13750" i="13"/>
  <c r="H13750" i="13" s="1"/>
  <c r="G13751" i="13"/>
  <c r="H13751" i="13" s="1"/>
  <c r="G13752" i="13"/>
  <c r="H13752" i="13" s="1"/>
  <c r="G13753" i="13"/>
  <c r="H13753" i="13" s="1"/>
  <c r="G13754" i="13"/>
  <c r="H13754" i="13" s="1"/>
  <c r="G13755" i="13"/>
  <c r="H13755" i="13" s="1"/>
  <c r="G13756" i="13"/>
  <c r="H13756" i="13" s="1"/>
  <c r="G13757" i="13"/>
  <c r="H13757" i="13" s="1"/>
  <c r="G13758" i="13"/>
  <c r="H13758" i="13" s="1"/>
  <c r="G13759" i="13"/>
  <c r="H13759" i="13" s="1"/>
  <c r="G13760" i="13"/>
  <c r="H13760" i="13" s="1"/>
  <c r="G13761" i="13"/>
  <c r="H13761" i="13" s="1"/>
  <c r="G13762" i="13"/>
  <c r="H13762" i="13" s="1"/>
  <c r="G13763" i="13"/>
  <c r="H13763" i="13" s="1"/>
  <c r="G13764" i="13"/>
  <c r="H13764" i="13" s="1"/>
  <c r="G13765" i="13"/>
  <c r="H13765" i="13" s="1"/>
  <c r="G13766" i="13"/>
  <c r="H13766" i="13" s="1"/>
  <c r="G13767" i="13"/>
  <c r="H13767" i="13" s="1"/>
  <c r="G13768" i="13"/>
  <c r="H13768" i="13" s="1"/>
  <c r="G13769" i="13"/>
  <c r="H13769" i="13" s="1"/>
  <c r="G13770" i="13"/>
  <c r="H13770" i="13" s="1"/>
  <c r="G13771" i="13"/>
  <c r="H13771" i="13" s="1"/>
  <c r="G13772" i="13"/>
  <c r="H13772" i="13" s="1"/>
  <c r="G13773" i="13"/>
  <c r="H13773" i="13" s="1"/>
  <c r="G13774" i="13"/>
  <c r="H13774" i="13" s="1"/>
  <c r="G13775" i="13"/>
  <c r="H13775" i="13" s="1"/>
  <c r="G13776" i="13"/>
  <c r="H13776" i="13" s="1"/>
  <c r="G13777" i="13"/>
  <c r="H13777" i="13" s="1"/>
  <c r="G13778" i="13"/>
  <c r="H13778" i="13" s="1"/>
  <c r="G13779" i="13"/>
  <c r="H13779" i="13" s="1"/>
  <c r="G13780" i="13"/>
  <c r="H13780" i="13" s="1"/>
  <c r="G13781" i="13"/>
  <c r="H13781" i="13" s="1"/>
  <c r="G13782" i="13"/>
  <c r="H13782" i="13" s="1"/>
  <c r="G13783" i="13"/>
  <c r="H13783" i="13" s="1"/>
  <c r="G13784" i="13"/>
  <c r="H13784" i="13" s="1"/>
  <c r="G13785" i="13"/>
  <c r="H13785" i="13" s="1"/>
  <c r="G13786" i="13"/>
  <c r="H13786" i="13" s="1"/>
  <c r="G13787" i="13"/>
  <c r="H13787" i="13" s="1"/>
  <c r="G13788" i="13"/>
  <c r="H13788" i="13" s="1"/>
  <c r="G13789" i="13"/>
  <c r="H13789" i="13" s="1"/>
  <c r="G13790" i="13"/>
  <c r="H13790" i="13" s="1"/>
  <c r="G13791" i="13"/>
  <c r="H13791" i="13" s="1"/>
  <c r="G13792" i="13"/>
  <c r="H13792" i="13" s="1"/>
  <c r="G13793" i="13"/>
  <c r="H13793" i="13" s="1"/>
  <c r="G13794" i="13"/>
  <c r="H13794" i="13" s="1"/>
  <c r="G13795" i="13"/>
  <c r="H13795" i="13" s="1"/>
  <c r="G13796" i="13"/>
  <c r="H13796" i="13" s="1"/>
  <c r="G13797" i="13"/>
  <c r="H13797" i="13" s="1"/>
  <c r="G13798" i="13"/>
  <c r="H13798" i="13" s="1"/>
  <c r="G13799" i="13"/>
  <c r="H13799" i="13" s="1"/>
  <c r="G13800" i="13"/>
  <c r="H13800" i="13" s="1"/>
  <c r="G13801" i="13"/>
  <c r="H13801" i="13" s="1"/>
  <c r="G13802" i="13"/>
  <c r="H13802" i="13" s="1"/>
  <c r="G13803" i="13"/>
  <c r="H13803" i="13" s="1"/>
  <c r="G13804" i="13"/>
  <c r="H13804" i="13" s="1"/>
  <c r="G13805" i="13"/>
  <c r="H13805" i="13" s="1"/>
  <c r="G13806" i="13"/>
  <c r="H13806" i="13" s="1"/>
  <c r="G13807" i="13"/>
  <c r="H13807" i="13" s="1"/>
  <c r="G13808" i="13"/>
  <c r="H13808" i="13" s="1"/>
  <c r="G13809" i="13"/>
  <c r="H13809" i="13" s="1"/>
  <c r="G13810" i="13"/>
  <c r="H13810" i="13" s="1"/>
  <c r="G13811" i="13"/>
  <c r="H13811" i="13" s="1"/>
  <c r="G13812" i="13"/>
  <c r="H13812" i="13" s="1"/>
  <c r="G13813" i="13"/>
  <c r="H13813" i="13" s="1"/>
  <c r="G13814" i="13"/>
  <c r="H13814" i="13" s="1"/>
  <c r="G13815" i="13"/>
  <c r="H13815" i="13" s="1"/>
  <c r="G13816" i="13"/>
  <c r="H13816" i="13" s="1"/>
  <c r="G13817" i="13"/>
  <c r="H13817" i="13" s="1"/>
  <c r="G13818" i="13"/>
  <c r="H13818" i="13" s="1"/>
  <c r="G13819" i="13"/>
  <c r="H13819" i="13" s="1"/>
  <c r="G13820" i="13"/>
  <c r="H13820" i="13" s="1"/>
  <c r="G13821" i="13"/>
  <c r="H13821" i="13" s="1"/>
  <c r="G13822" i="13"/>
  <c r="H13822" i="13" s="1"/>
  <c r="G13823" i="13"/>
  <c r="H13823" i="13" s="1"/>
  <c r="G13824" i="13"/>
  <c r="H13824" i="13" s="1"/>
  <c r="G13825" i="13"/>
  <c r="H13825" i="13" s="1"/>
  <c r="G13826" i="13"/>
  <c r="H13826" i="13" s="1"/>
  <c r="G13827" i="13"/>
  <c r="H13827" i="13" s="1"/>
  <c r="G13828" i="13"/>
  <c r="H13828" i="13" s="1"/>
  <c r="G13829" i="13"/>
  <c r="H13829" i="13" s="1"/>
  <c r="G13830" i="13"/>
  <c r="H13830" i="13" s="1"/>
  <c r="G13831" i="13"/>
  <c r="H13831" i="13" s="1"/>
  <c r="G13832" i="13"/>
  <c r="H13832" i="13" s="1"/>
  <c r="G13833" i="13"/>
  <c r="H13833" i="13" s="1"/>
  <c r="G13834" i="13"/>
  <c r="H13834" i="13" s="1"/>
  <c r="G13835" i="13"/>
  <c r="H13835" i="13" s="1"/>
  <c r="G13836" i="13"/>
  <c r="H13836" i="13" s="1"/>
  <c r="G13837" i="13"/>
  <c r="H13837" i="13" s="1"/>
  <c r="G13838" i="13"/>
  <c r="H13838" i="13" s="1"/>
  <c r="G13839" i="13"/>
  <c r="H13839" i="13" s="1"/>
  <c r="G13840" i="13"/>
  <c r="H13840" i="13" s="1"/>
  <c r="G13841" i="13"/>
  <c r="H13841" i="13" s="1"/>
  <c r="G13842" i="13"/>
  <c r="H13842" i="13" s="1"/>
  <c r="G13843" i="13"/>
  <c r="H13843" i="13" s="1"/>
  <c r="G13844" i="13"/>
  <c r="H13844" i="13" s="1"/>
  <c r="G13845" i="13"/>
  <c r="H13845" i="13" s="1"/>
  <c r="G13846" i="13"/>
  <c r="H13846" i="13" s="1"/>
  <c r="G13847" i="13"/>
  <c r="H13847" i="13" s="1"/>
  <c r="G13848" i="13"/>
  <c r="H13848" i="13" s="1"/>
  <c r="G13849" i="13"/>
  <c r="H13849" i="13" s="1"/>
  <c r="G13850" i="13"/>
  <c r="H13850" i="13" s="1"/>
  <c r="G13851" i="13"/>
  <c r="H13851" i="13" s="1"/>
  <c r="G13852" i="13"/>
  <c r="H13852" i="13" s="1"/>
  <c r="G13853" i="13"/>
  <c r="H13853" i="13" s="1"/>
  <c r="G13854" i="13"/>
  <c r="H13854" i="13" s="1"/>
  <c r="G13855" i="13"/>
  <c r="H13855" i="13" s="1"/>
  <c r="G13856" i="13"/>
  <c r="H13856" i="13" s="1"/>
  <c r="G13857" i="13"/>
  <c r="H13857" i="13" s="1"/>
  <c r="G13858" i="13"/>
  <c r="H13858" i="13" s="1"/>
  <c r="G13859" i="13"/>
  <c r="H13859" i="13" s="1"/>
  <c r="G13860" i="13"/>
  <c r="H13860" i="13" s="1"/>
  <c r="G13861" i="13"/>
  <c r="H13861" i="13" s="1"/>
  <c r="G13862" i="13"/>
  <c r="H13862" i="13" s="1"/>
  <c r="G13863" i="13"/>
  <c r="H13863" i="13" s="1"/>
  <c r="G13864" i="13"/>
  <c r="H13864" i="13" s="1"/>
  <c r="G13865" i="13"/>
  <c r="H13865" i="13" s="1"/>
  <c r="G13866" i="13"/>
  <c r="H13866" i="13" s="1"/>
  <c r="G13867" i="13"/>
  <c r="H13867" i="13" s="1"/>
  <c r="G13868" i="13"/>
  <c r="H13868" i="13" s="1"/>
  <c r="G13869" i="13"/>
  <c r="H13869" i="13" s="1"/>
  <c r="G13870" i="13"/>
  <c r="H13870" i="13" s="1"/>
  <c r="G13871" i="13"/>
  <c r="H13871" i="13" s="1"/>
  <c r="G13872" i="13"/>
  <c r="H13872" i="13" s="1"/>
  <c r="G13873" i="13"/>
  <c r="H13873" i="13" s="1"/>
  <c r="G13874" i="13"/>
  <c r="H13874" i="13" s="1"/>
  <c r="G13875" i="13"/>
  <c r="H13875" i="13" s="1"/>
  <c r="G13876" i="13"/>
  <c r="H13876" i="13" s="1"/>
  <c r="G13877" i="13"/>
  <c r="H13877" i="13" s="1"/>
  <c r="G13878" i="13"/>
  <c r="H13878" i="13" s="1"/>
  <c r="G13879" i="13"/>
  <c r="H13879" i="13" s="1"/>
  <c r="G13880" i="13"/>
  <c r="H13880" i="13" s="1"/>
  <c r="G13881" i="13"/>
  <c r="H13881" i="13" s="1"/>
  <c r="G13882" i="13"/>
  <c r="H13882" i="13" s="1"/>
  <c r="G13883" i="13"/>
  <c r="H13883" i="13" s="1"/>
  <c r="G13884" i="13"/>
  <c r="H13884" i="13" s="1"/>
  <c r="G13885" i="13"/>
  <c r="H13885" i="13" s="1"/>
  <c r="G13886" i="13"/>
  <c r="H13886" i="13" s="1"/>
  <c r="G13887" i="13"/>
  <c r="H13887" i="13" s="1"/>
  <c r="G13888" i="13"/>
  <c r="H13888" i="13" s="1"/>
  <c r="G13889" i="13"/>
  <c r="H13889" i="13" s="1"/>
  <c r="G13890" i="13"/>
  <c r="H13890" i="13" s="1"/>
  <c r="G13891" i="13"/>
  <c r="H13891" i="13" s="1"/>
  <c r="G13892" i="13"/>
  <c r="H13892" i="13" s="1"/>
  <c r="G13893" i="13"/>
  <c r="H13893" i="13" s="1"/>
  <c r="G13894" i="13"/>
  <c r="H13894" i="13" s="1"/>
  <c r="G13895" i="13"/>
  <c r="H13895" i="13" s="1"/>
  <c r="G13896" i="13"/>
  <c r="H13896" i="13" s="1"/>
  <c r="G13897" i="13"/>
  <c r="H13897" i="13" s="1"/>
  <c r="G13898" i="13"/>
  <c r="H13898" i="13" s="1"/>
  <c r="G13899" i="13"/>
  <c r="H13899" i="13" s="1"/>
  <c r="G13900" i="13"/>
  <c r="H13900" i="13" s="1"/>
  <c r="G13901" i="13"/>
  <c r="H13901" i="13" s="1"/>
  <c r="G13902" i="13"/>
  <c r="H13902" i="13" s="1"/>
  <c r="G13903" i="13"/>
  <c r="H13903" i="13" s="1"/>
  <c r="G13904" i="13"/>
  <c r="H13904" i="13" s="1"/>
  <c r="G13905" i="13"/>
  <c r="H13905" i="13" s="1"/>
  <c r="G13906" i="13"/>
  <c r="H13906" i="13" s="1"/>
  <c r="G13907" i="13"/>
  <c r="H13907" i="13" s="1"/>
  <c r="G13908" i="13"/>
  <c r="H13908" i="13" s="1"/>
  <c r="G13909" i="13"/>
  <c r="H13909" i="13" s="1"/>
  <c r="G13910" i="13"/>
  <c r="H13910" i="13" s="1"/>
  <c r="G13911" i="13"/>
  <c r="H13911" i="13" s="1"/>
  <c r="G13912" i="13"/>
  <c r="H13912" i="13" s="1"/>
  <c r="G13913" i="13"/>
  <c r="H13913" i="13" s="1"/>
  <c r="G13914" i="13"/>
  <c r="H13914" i="13" s="1"/>
  <c r="G13915" i="13"/>
  <c r="H13915" i="13" s="1"/>
  <c r="G13916" i="13"/>
  <c r="H13916" i="13" s="1"/>
  <c r="G13917" i="13"/>
  <c r="H13917" i="13" s="1"/>
  <c r="G13918" i="13"/>
  <c r="H13918" i="13" s="1"/>
  <c r="G13919" i="13"/>
  <c r="H13919" i="13" s="1"/>
  <c r="G13920" i="13"/>
  <c r="H13920" i="13" s="1"/>
  <c r="G13921" i="13"/>
  <c r="H13921" i="13" s="1"/>
  <c r="G13922" i="13"/>
  <c r="H13922" i="13" s="1"/>
  <c r="G13923" i="13"/>
  <c r="H13923" i="13" s="1"/>
  <c r="G13924" i="13"/>
  <c r="H13924" i="13" s="1"/>
  <c r="G13925" i="13"/>
  <c r="H13925" i="13" s="1"/>
  <c r="G13926" i="13"/>
  <c r="H13926" i="13" s="1"/>
  <c r="G13927" i="13"/>
  <c r="H13927" i="13" s="1"/>
  <c r="G13928" i="13"/>
  <c r="H13928" i="13" s="1"/>
  <c r="G13929" i="13"/>
  <c r="H13929" i="13" s="1"/>
  <c r="G13930" i="13"/>
  <c r="H13930" i="13" s="1"/>
  <c r="G13931" i="13"/>
  <c r="H13931" i="13" s="1"/>
  <c r="G13932" i="13"/>
  <c r="H13932" i="13" s="1"/>
  <c r="G13933" i="13"/>
  <c r="H13933" i="13" s="1"/>
  <c r="G13934" i="13"/>
  <c r="H13934" i="13" s="1"/>
  <c r="G13935" i="13"/>
  <c r="H13935" i="13" s="1"/>
  <c r="G13936" i="13"/>
  <c r="H13936" i="13" s="1"/>
  <c r="G13937" i="13"/>
  <c r="H13937" i="13" s="1"/>
  <c r="G13938" i="13"/>
  <c r="H13938" i="13" s="1"/>
  <c r="G13939" i="13"/>
  <c r="H13939" i="13" s="1"/>
  <c r="G13940" i="13"/>
  <c r="H13940" i="13" s="1"/>
  <c r="G13941" i="13"/>
  <c r="H13941" i="13" s="1"/>
  <c r="G13942" i="13"/>
  <c r="H13942" i="13" s="1"/>
  <c r="G13943" i="13"/>
  <c r="H13943" i="13" s="1"/>
  <c r="G13944" i="13"/>
  <c r="H13944" i="13" s="1"/>
  <c r="G13945" i="13"/>
  <c r="H13945" i="13" s="1"/>
  <c r="G13946" i="13"/>
  <c r="H13946" i="13" s="1"/>
  <c r="G13947" i="13"/>
  <c r="H13947" i="13" s="1"/>
  <c r="G13948" i="13"/>
  <c r="H13948" i="13" s="1"/>
  <c r="G13949" i="13"/>
  <c r="H13949" i="13" s="1"/>
  <c r="G13950" i="13"/>
  <c r="H13950" i="13" s="1"/>
  <c r="G13951" i="13"/>
  <c r="H13951" i="13" s="1"/>
  <c r="G13952" i="13"/>
  <c r="H13952" i="13" s="1"/>
  <c r="G13953" i="13"/>
  <c r="H13953" i="13" s="1"/>
  <c r="G13954" i="13"/>
  <c r="H13954" i="13" s="1"/>
  <c r="G13955" i="13"/>
  <c r="H13955" i="13" s="1"/>
  <c r="G13956" i="13"/>
  <c r="H13956" i="13" s="1"/>
  <c r="G13957" i="13"/>
  <c r="H13957" i="13" s="1"/>
  <c r="G13958" i="13"/>
  <c r="H13958" i="13" s="1"/>
  <c r="G13959" i="13"/>
  <c r="H13959" i="13" s="1"/>
  <c r="G13960" i="13"/>
  <c r="H13960" i="13" s="1"/>
  <c r="G13961" i="13"/>
  <c r="H13961" i="13" s="1"/>
  <c r="G13962" i="13"/>
  <c r="H13962" i="13" s="1"/>
  <c r="G13963" i="13"/>
  <c r="H13963" i="13" s="1"/>
  <c r="G13964" i="13"/>
  <c r="H13964" i="13" s="1"/>
  <c r="G13965" i="13"/>
  <c r="H13965" i="13" s="1"/>
  <c r="G13966" i="13"/>
  <c r="H13966" i="13" s="1"/>
  <c r="G13967" i="13"/>
  <c r="H13967" i="13" s="1"/>
  <c r="G13968" i="13"/>
  <c r="H13968" i="13" s="1"/>
  <c r="G13969" i="13"/>
  <c r="H13969" i="13" s="1"/>
  <c r="G13970" i="13"/>
  <c r="H13970" i="13" s="1"/>
  <c r="G13971" i="13"/>
  <c r="H13971" i="13" s="1"/>
  <c r="G13972" i="13"/>
  <c r="H13972" i="13" s="1"/>
  <c r="G13973" i="13"/>
  <c r="H13973" i="13" s="1"/>
  <c r="G13974" i="13"/>
  <c r="H13974" i="13" s="1"/>
  <c r="G13975" i="13"/>
  <c r="H13975" i="13" s="1"/>
  <c r="G13976" i="13"/>
  <c r="H13976" i="13" s="1"/>
  <c r="G13977" i="13"/>
  <c r="H13977" i="13" s="1"/>
  <c r="G13978" i="13"/>
  <c r="H13978" i="13" s="1"/>
  <c r="G13979" i="13"/>
  <c r="H13979" i="13" s="1"/>
  <c r="G13980" i="13"/>
  <c r="H13980" i="13" s="1"/>
  <c r="G13981" i="13"/>
  <c r="H13981" i="13" s="1"/>
  <c r="G13982" i="13"/>
  <c r="H13982" i="13" s="1"/>
  <c r="G13983" i="13"/>
  <c r="H13983" i="13" s="1"/>
  <c r="G13984" i="13"/>
  <c r="H13984" i="13" s="1"/>
  <c r="G13985" i="13"/>
  <c r="H13985" i="13" s="1"/>
  <c r="G13986" i="13"/>
  <c r="H13986" i="13" s="1"/>
  <c r="G13987" i="13"/>
  <c r="H13987" i="13" s="1"/>
  <c r="G13988" i="13"/>
  <c r="H13988" i="13" s="1"/>
  <c r="G13989" i="13"/>
  <c r="H13989" i="13" s="1"/>
  <c r="G13990" i="13"/>
  <c r="H13990" i="13" s="1"/>
  <c r="G13991" i="13"/>
  <c r="H13991" i="13" s="1"/>
  <c r="G13992" i="13"/>
  <c r="H13992" i="13" s="1"/>
  <c r="G13993" i="13"/>
  <c r="H13993" i="13" s="1"/>
  <c r="G13994" i="13"/>
  <c r="H13994" i="13" s="1"/>
  <c r="G13995" i="13"/>
  <c r="H13995" i="13" s="1"/>
  <c r="G13996" i="13"/>
  <c r="H13996" i="13" s="1"/>
  <c r="G13997" i="13"/>
  <c r="H13997" i="13" s="1"/>
  <c r="G13998" i="13"/>
  <c r="H13998" i="13" s="1"/>
  <c r="G13999" i="13"/>
  <c r="H13999" i="13" s="1"/>
  <c r="G14000" i="13"/>
  <c r="H14000" i="13" s="1"/>
  <c r="G14001" i="13"/>
  <c r="H14001" i="13" s="1"/>
  <c r="G14002" i="13"/>
  <c r="H14002" i="13" s="1"/>
  <c r="G14003" i="13"/>
  <c r="H14003" i="13" s="1"/>
  <c r="G14004" i="13"/>
  <c r="H14004" i="13" s="1"/>
  <c r="G14005" i="13"/>
  <c r="H14005" i="13" s="1"/>
  <c r="G14006" i="13"/>
  <c r="H14006" i="13" s="1"/>
  <c r="G14007" i="13"/>
  <c r="H14007" i="13" s="1"/>
  <c r="G14008" i="13"/>
  <c r="H14008" i="13" s="1"/>
  <c r="G14009" i="13"/>
  <c r="H14009" i="13" s="1"/>
  <c r="G14010" i="13"/>
  <c r="H14010" i="13" s="1"/>
  <c r="G14011" i="13"/>
  <c r="H14011" i="13" s="1"/>
  <c r="G14012" i="13"/>
  <c r="H14012" i="13" s="1"/>
  <c r="G14013" i="13"/>
  <c r="H14013" i="13" s="1"/>
  <c r="G14014" i="13"/>
  <c r="H14014" i="13" s="1"/>
  <c r="G14015" i="13"/>
  <c r="H14015" i="13" s="1"/>
  <c r="G14016" i="13"/>
  <c r="H14016" i="13" s="1"/>
  <c r="G14017" i="13"/>
  <c r="H14017" i="13" s="1"/>
  <c r="G14018" i="13"/>
  <c r="H14018" i="13" s="1"/>
  <c r="G14019" i="13"/>
  <c r="H14019" i="13" s="1"/>
  <c r="G14020" i="13"/>
  <c r="H14020" i="13" s="1"/>
  <c r="G14021" i="13"/>
  <c r="H14021" i="13" s="1"/>
  <c r="G14022" i="13"/>
  <c r="H14022" i="13" s="1"/>
  <c r="G14023" i="13"/>
  <c r="H14023" i="13" s="1"/>
  <c r="G14024" i="13"/>
  <c r="H14024" i="13" s="1"/>
  <c r="G14025" i="13"/>
  <c r="H14025" i="13" s="1"/>
  <c r="G14026" i="13"/>
  <c r="H14026" i="13" s="1"/>
  <c r="G14027" i="13"/>
  <c r="H14027" i="13" s="1"/>
  <c r="G14028" i="13"/>
  <c r="H14028" i="13" s="1"/>
  <c r="G14029" i="13"/>
  <c r="H14029" i="13" s="1"/>
  <c r="G14030" i="13"/>
  <c r="H14030" i="13" s="1"/>
  <c r="G14031" i="13"/>
  <c r="H14031" i="13" s="1"/>
  <c r="G14032" i="13"/>
  <c r="H14032" i="13" s="1"/>
  <c r="G14033" i="13"/>
  <c r="H14033" i="13" s="1"/>
  <c r="G14034" i="13"/>
  <c r="H14034" i="13" s="1"/>
  <c r="G14035" i="13"/>
  <c r="H14035" i="13" s="1"/>
  <c r="G14036" i="13"/>
  <c r="H14036" i="13" s="1"/>
  <c r="G14037" i="13"/>
  <c r="H14037" i="13" s="1"/>
  <c r="G14038" i="13"/>
  <c r="H14038" i="13" s="1"/>
  <c r="G14039" i="13"/>
  <c r="H14039" i="13" s="1"/>
  <c r="G14040" i="13"/>
  <c r="H14040" i="13" s="1"/>
  <c r="G14041" i="13"/>
  <c r="H14041" i="13" s="1"/>
  <c r="G14042" i="13"/>
  <c r="H14042" i="13" s="1"/>
  <c r="G14043" i="13"/>
  <c r="H14043" i="13" s="1"/>
  <c r="G14044" i="13"/>
  <c r="H14044" i="13" s="1"/>
  <c r="G14045" i="13"/>
  <c r="H14045" i="13" s="1"/>
  <c r="G14046" i="13"/>
  <c r="H14046" i="13" s="1"/>
  <c r="G14047" i="13"/>
  <c r="H14047" i="13" s="1"/>
  <c r="G14048" i="13"/>
  <c r="H14048" i="13" s="1"/>
  <c r="G14049" i="13"/>
  <c r="H14049" i="13" s="1"/>
  <c r="G14050" i="13"/>
  <c r="H14050" i="13" s="1"/>
  <c r="G14051" i="13"/>
  <c r="H14051" i="13" s="1"/>
  <c r="G14052" i="13"/>
  <c r="H14052" i="13" s="1"/>
  <c r="G14053" i="13"/>
  <c r="H14053" i="13" s="1"/>
  <c r="G14054" i="13"/>
  <c r="H14054" i="13" s="1"/>
  <c r="G14055" i="13"/>
  <c r="H14055" i="13" s="1"/>
  <c r="G14056" i="13"/>
  <c r="H14056" i="13" s="1"/>
  <c r="G14057" i="13"/>
  <c r="H14057" i="13" s="1"/>
  <c r="G14058" i="13"/>
  <c r="H14058" i="13" s="1"/>
  <c r="G14059" i="13"/>
  <c r="H14059" i="13" s="1"/>
  <c r="G14060" i="13"/>
  <c r="H14060" i="13" s="1"/>
  <c r="G14061" i="13"/>
  <c r="H14061" i="13" s="1"/>
  <c r="G14062" i="13"/>
  <c r="H14062" i="13" s="1"/>
  <c r="G14063" i="13"/>
  <c r="H14063" i="13" s="1"/>
  <c r="G14064" i="13"/>
  <c r="H14064" i="13" s="1"/>
  <c r="G14065" i="13"/>
  <c r="H14065" i="13" s="1"/>
  <c r="G14066" i="13"/>
  <c r="H14066" i="13" s="1"/>
  <c r="G14067" i="13"/>
  <c r="H14067" i="13" s="1"/>
  <c r="G14068" i="13"/>
  <c r="H14068" i="13" s="1"/>
  <c r="G14069" i="13"/>
  <c r="H14069" i="13" s="1"/>
  <c r="G14070" i="13"/>
  <c r="H14070" i="13" s="1"/>
  <c r="G14071" i="13"/>
  <c r="H14071" i="13" s="1"/>
  <c r="G14072" i="13"/>
  <c r="H14072" i="13" s="1"/>
  <c r="G14073" i="13"/>
  <c r="H14073" i="13" s="1"/>
  <c r="G14074" i="13"/>
  <c r="H14074" i="13" s="1"/>
  <c r="G14075" i="13"/>
  <c r="H14075" i="13" s="1"/>
  <c r="G14076" i="13"/>
  <c r="H14076" i="13" s="1"/>
  <c r="G14077" i="13"/>
  <c r="H14077" i="13" s="1"/>
  <c r="G14078" i="13"/>
  <c r="H14078" i="13" s="1"/>
  <c r="G14079" i="13"/>
  <c r="H14079" i="13" s="1"/>
  <c r="G14080" i="13"/>
  <c r="H14080" i="13" s="1"/>
  <c r="G14081" i="13"/>
  <c r="H14081" i="13" s="1"/>
  <c r="G14082" i="13"/>
  <c r="H14082" i="13" s="1"/>
  <c r="G14083" i="13"/>
  <c r="H14083" i="13" s="1"/>
  <c r="G14084" i="13"/>
  <c r="H14084" i="13" s="1"/>
  <c r="G14085" i="13"/>
  <c r="H14085" i="13" s="1"/>
  <c r="G14086" i="13"/>
  <c r="H14086" i="13" s="1"/>
  <c r="G14087" i="13"/>
  <c r="H14087" i="13" s="1"/>
  <c r="G14088" i="13"/>
  <c r="H14088" i="13" s="1"/>
  <c r="G14089" i="13"/>
  <c r="H14089" i="13" s="1"/>
  <c r="G14090" i="13"/>
  <c r="H14090" i="13" s="1"/>
  <c r="G14091" i="13"/>
  <c r="H14091" i="13" s="1"/>
  <c r="G14092" i="13"/>
  <c r="H14092" i="13" s="1"/>
  <c r="G14093" i="13"/>
  <c r="H14093" i="13" s="1"/>
  <c r="G14094" i="13"/>
  <c r="H14094" i="13" s="1"/>
  <c r="G14095" i="13"/>
  <c r="H14095" i="13" s="1"/>
  <c r="G14096" i="13"/>
  <c r="H14096" i="13" s="1"/>
  <c r="G14097" i="13"/>
  <c r="H14097" i="13" s="1"/>
  <c r="G14098" i="13"/>
  <c r="H14098" i="13" s="1"/>
  <c r="G14099" i="13"/>
  <c r="H14099" i="13" s="1"/>
  <c r="G14100" i="13"/>
  <c r="H14100" i="13" s="1"/>
  <c r="G14101" i="13"/>
  <c r="H14101" i="13" s="1"/>
  <c r="G14102" i="13"/>
  <c r="H14102" i="13" s="1"/>
  <c r="G14103" i="13"/>
  <c r="H14103" i="13" s="1"/>
  <c r="G14104" i="13"/>
  <c r="H14104" i="13" s="1"/>
  <c r="G14105" i="13"/>
  <c r="H14105" i="13" s="1"/>
  <c r="G14106" i="13"/>
  <c r="H14106" i="13" s="1"/>
  <c r="G14107" i="13"/>
  <c r="H14107" i="13" s="1"/>
  <c r="G14108" i="13"/>
  <c r="H14108" i="13" s="1"/>
  <c r="G14109" i="13"/>
  <c r="H14109" i="13" s="1"/>
  <c r="G14110" i="13"/>
  <c r="H14110" i="13" s="1"/>
  <c r="G14111" i="13"/>
  <c r="H14111" i="13" s="1"/>
  <c r="G14112" i="13"/>
  <c r="H14112" i="13" s="1"/>
  <c r="G14113" i="13"/>
  <c r="H14113" i="13" s="1"/>
  <c r="G14114" i="13"/>
  <c r="H14114" i="13" s="1"/>
  <c r="G14115" i="13"/>
  <c r="H14115" i="13" s="1"/>
  <c r="G14116" i="13"/>
  <c r="H14116" i="13" s="1"/>
  <c r="G14117" i="13"/>
  <c r="H14117" i="13" s="1"/>
  <c r="G14118" i="13"/>
  <c r="H14118" i="13" s="1"/>
  <c r="G14119" i="13"/>
  <c r="H14119" i="13" s="1"/>
  <c r="G14120" i="13"/>
  <c r="H14120" i="13" s="1"/>
  <c r="G14121" i="13"/>
  <c r="H14121" i="13" s="1"/>
  <c r="G14122" i="13"/>
  <c r="H14122" i="13" s="1"/>
  <c r="G14123" i="13"/>
  <c r="H14123" i="13" s="1"/>
  <c r="G14124" i="13"/>
  <c r="H14124" i="13" s="1"/>
  <c r="G14125" i="13"/>
  <c r="H14125" i="13" s="1"/>
  <c r="G14126" i="13"/>
  <c r="H14126" i="13" s="1"/>
  <c r="G14127" i="13"/>
  <c r="H14127" i="13" s="1"/>
  <c r="G14128" i="13"/>
  <c r="H14128" i="13" s="1"/>
  <c r="G14129" i="13"/>
  <c r="H14129" i="13" s="1"/>
  <c r="G14130" i="13"/>
  <c r="H14130" i="13" s="1"/>
  <c r="G14131" i="13"/>
  <c r="H14131" i="13" s="1"/>
  <c r="G14132" i="13"/>
  <c r="H14132" i="13" s="1"/>
  <c r="G14133" i="13"/>
  <c r="H14133" i="13" s="1"/>
  <c r="G14134" i="13"/>
  <c r="H14134" i="13" s="1"/>
  <c r="G14135" i="13"/>
  <c r="H14135" i="13" s="1"/>
  <c r="G14136" i="13"/>
  <c r="H14136" i="13" s="1"/>
  <c r="G14137" i="13"/>
  <c r="H14137" i="13" s="1"/>
  <c r="G14138" i="13"/>
  <c r="H14138" i="13" s="1"/>
  <c r="G14139" i="13"/>
  <c r="H14139" i="13" s="1"/>
  <c r="G14140" i="13"/>
  <c r="H14140" i="13" s="1"/>
  <c r="G14141" i="13"/>
  <c r="H14141" i="13" s="1"/>
  <c r="G14142" i="13"/>
  <c r="H14142" i="13" s="1"/>
  <c r="G14143" i="13"/>
  <c r="H14143" i="13" s="1"/>
  <c r="G14144" i="13"/>
  <c r="H14144" i="13" s="1"/>
  <c r="G14145" i="13"/>
  <c r="H14145" i="13" s="1"/>
  <c r="G14146" i="13"/>
  <c r="H14146" i="13" s="1"/>
  <c r="G14147" i="13"/>
  <c r="H14147" i="13" s="1"/>
  <c r="G14148" i="13"/>
  <c r="H14148" i="13" s="1"/>
  <c r="G14149" i="13"/>
  <c r="H14149" i="13" s="1"/>
  <c r="G14150" i="13"/>
  <c r="H14150" i="13" s="1"/>
  <c r="G14151" i="13"/>
  <c r="H14151" i="13" s="1"/>
  <c r="G14152" i="13"/>
  <c r="H14152" i="13" s="1"/>
  <c r="G14153" i="13"/>
  <c r="H14153" i="13" s="1"/>
  <c r="G14154" i="13"/>
  <c r="H14154" i="13" s="1"/>
  <c r="G14155" i="13"/>
  <c r="H14155" i="13" s="1"/>
  <c r="G14156" i="13"/>
  <c r="H14156" i="13" s="1"/>
  <c r="G14157" i="13"/>
  <c r="H14157" i="13" s="1"/>
  <c r="G14158" i="13"/>
  <c r="H14158" i="13" s="1"/>
  <c r="G14159" i="13"/>
  <c r="H14159" i="13" s="1"/>
  <c r="G14160" i="13"/>
  <c r="H14160" i="13" s="1"/>
  <c r="G14161" i="13"/>
  <c r="H14161" i="13" s="1"/>
  <c r="G14162" i="13"/>
  <c r="H14162" i="13" s="1"/>
  <c r="G14163" i="13"/>
  <c r="H14163" i="13" s="1"/>
  <c r="G14164" i="13"/>
  <c r="H14164" i="13" s="1"/>
  <c r="G14165" i="13"/>
  <c r="H14165" i="13" s="1"/>
  <c r="G14166" i="13"/>
  <c r="H14166" i="13" s="1"/>
  <c r="G14167" i="13"/>
  <c r="H14167" i="13" s="1"/>
  <c r="G14168" i="13"/>
  <c r="H14168" i="13" s="1"/>
  <c r="G14169" i="13"/>
  <c r="H14169" i="13" s="1"/>
  <c r="G14170" i="13"/>
  <c r="H14170" i="13" s="1"/>
  <c r="G14171" i="13"/>
  <c r="H14171" i="13" s="1"/>
  <c r="G14172" i="13"/>
  <c r="H14172" i="13" s="1"/>
  <c r="G14173" i="13"/>
  <c r="H14173" i="13" s="1"/>
  <c r="G14174" i="13"/>
  <c r="H14174" i="13" s="1"/>
  <c r="G14175" i="13"/>
  <c r="H14175" i="13" s="1"/>
  <c r="G14176" i="13"/>
  <c r="H14176" i="13" s="1"/>
  <c r="G14177" i="13"/>
  <c r="H14177" i="13" s="1"/>
  <c r="G14178" i="13"/>
  <c r="H14178" i="13" s="1"/>
  <c r="G14179" i="13"/>
  <c r="H14179" i="13" s="1"/>
  <c r="G14180" i="13"/>
  <c r="H14180" i="13" s="1"/>
  <c r="G14181" i="13"/>
  <c r="H14181" i="13" s="1"/>
  <c r="G14182" i="13"/>
  <c r="H14182" i="13" s="1"/>
  <c r="G14183" i="13"/>
  <c r="H14183" i="13" s="1"/>
  <c r="G14184" i="13"/>
  <c r="H14184" i="13" s="1"/>
  <c r="G14185" i="13"/>
  <c r="H14185" i="13" s="1"/>
  <c r="G14186" i="13"/>
  <c r="H14186" i="13" s="1"/>
  <c r="G14187" i="13"/>
  <c r="H14187" i="13" s="1"/>
  <c r="G14188" i="13"/>
  <c r="H14188" i="13" s="1"/>
  <c r="G14189" i="13"/>
  <c r="H14189" i="13" s="1"/>
  <c r="G14190" i="13"/>
  <c r="H14190" i="13" s="1"/>
  <c r="G14191" i="13"/>
  <c r="H14191" i="13" s="1"/>
  <c r="G14192" i="13"/>
  <c r="H14192" i="13" s="1"/>
  <c r="G14193" i="13"/>
  <c r="H14193" i="13" s="1"/>
  <c r="G14194" i="13"/>
  <c r="H14194" i="13" s="1"/>
  <c r="G14195" i="13"/>
  <c r="H14195" i="13" s="1"/>
  <c r="G14196" i="13"/>
  <c r="H14196" i="13" s="1"/>
  <c r="G14197" i="13"/>
  <c r="H14197" i="13" s="1"/>
  <c r="G14198" i="13"/>
  <c r="H14198" i="13" s="1"/>
  <c r="G14199" i="13"/>
  <c r="H14199" i="13" s="1"/>
  <c r="G14200" i="13"/>
  <c r="H14200" i="13" s="1"/>
  <c r="G14201" i="13"/>
  <c r="H14201" i="13" s="1"/>
  <c r="G14202" i="13"/>
  <c r="H14202" i="13" s="1"/>
  <c r="G14203" i="13"/>
  <c r="H14203" i="13" s="1"/>
  <c r="G14204" i="13"/>
  <c r="H14204" i="13" s="1"/>
  <c r="G14205" i="13"/>
  <c r="H14205" i="13" s="1"/>
  <c r="G14206" i="13"/>
  <c r="H14206" i="13" s="1"/>
  <c r="G14207" i="13"/>
  <c r="H14207" i="13" s="1"/>
  <c r="G14208" i="13"/>
  <c r="H14208" i="13" s="1"/>
  <c r="G14209" i="13"/>
  <c r="H14209" i="13" s="1"/>
  <c r="G14210" i="13"/>
  <c r="H14210" i="13" s="1"/>
  <c r="G14211" i="13"/>
  <c r="H14211" i="13" s="1"/>
  <c r="G14212" i="13"/>
  <c r="H14212" i="13" s="1"/>
  <c r="G14213" i="13"/>
  <c r="H14213" i="13" s="1"/>
  <c r="G14214" i="13"/>
  <c r="H14214" i="13" s="1"/>
  <c r="G14215" i="13"/>
  <c r="H14215" i="13" s="1"/>
  <c r="G14216" i="13"/>
  <c r="H14216" i="13" s="1"/>
  <c r="G14217" i="13"/>
  <c r="H14217" i="13" s="1"/>
  <c r="G14218" i="13"/>
  <c r="H14218" i="13" s="1"/>
  <c r="G14219" i="13"/>
  <c r="H14219" i="13" s="1"/>
  <c r="G14220" i="13"/>
  <c r="H14220" i="13" s="1"/>
  <c r="G14221" i="13"/>
  <c r="H14221" i="13" s="1"/>
  <c r="G14222" i="13"/>
  <c r="H14222" i="13" s="1"/>
  <c r="G14223" i="13"/>
  <c r="H14223" i="13" s="1"/>
  <c r="G14224" i="13"/>
  <c r="H14224" i="13" s="1"/>
  <c r="G14225" i="13"/>
  <c r="H14225" i="13" s="1"/>
  <c r="G14226" i="13"/>
  <c r="H14226" i="13" s="1"/>
  <c r="G14227" i="13"/>
  <c r="H14227" i="13" s="1"/>
  <c r="G14228" i="13"/>
  <c r="H14228" i="13" s="1"/>
  <c r="G14229" i="13"/>
  <c r="H14229" i="13" s="1"/>
  <c r="G14230" i="13"/>
  <c r="H14230" i="13" s="1"/>
  <c r="G14231" i="13"/>
  <c r="H14231" i="13" s="1"/>
  <c r="G14232" i="13"/>
  <c r="H14232" i="13" s="1"/>
  <c r="G14233" i="13"/>
  <c r="H14233" i="13" s="1"/>
  <c r="G14234" i="13"/>
  <c r="H14234" i="13" s="1"/>
  <c r="G14235" i="13"/>
  <c r="H14235" i="13" s="1"/>
  <c r="G14236" i="13"/>
  <c r="H14236" i="13" s="1"/>
  <c r="G14237" i="13"/>
  <c r="H14237" i="13" s="1"/>
  <c r="G14238" i="13"/>
  <c r="H14238" i="13" s="1"/>
  <c r="G14239" i="13"/>
  <c r="H14239" i="13" s="1"/>
  <c r="G14240" i="13"/>
  <c r="H14240" i="13" s="1"/>
  <c r="G14241" i="13"/>
  <c r="H14241" i="13" s="1"/>
  <c r="G14242" i="13"/>
  <c r="H14242" i="13" s="1"/>
  <c r="G14243" i="13"/>
  <c r="H14243" i="13" s="1"/>
  <c r="G14244" i="13"/>
  <c r="H14244" i="13" s="1"/>
  <c r="G14245" i="13"/>
  <c r="H14245" i="13" s="1"/>
  <c r="G14246" i="13"/>
  <c r="H14246" i="13" s="1"/>
  <c r="G14247" i="13"/>
  <c r="H14247" i="13" s="1"/>
  <c r="G14248" i="13"/>
  <c r="H14248" i="13" s="1"/>
  <c r="G14249" i="13"/>
  <c r="H14249" i="13" s="1"/>
  <c r="G14250" i="13"/>
  <c r="H14250" i="13" s="1"/>
  <c r="G14251" i="13"/>
  <c r="H14251" i="13" s="1"/>
  <c r="G14252" i="13"/>
  <c r="H14252" i="13" s="1"/>
  <c r="G14253" i="13"/>
  <c r="H14253" i="13" s="1"/>
  <c r="G14254" i="13"/>
  <c r="H14254" i="13" s="1"/>
  <c r="G14255" i="13"/>
  <c r="H14255" i="13" s="1"/>
  <c r="G14256" i="13"/>
  <c r="H14256" i="13" s="1"/>
  <c r="G14257" i="13"/>
  <c r="H14257" i="13" s="1"/>
  <c r="G14258" i="13"/>
  <c r="H14258" i="13" s="1"/>
  <c r="G14259" i="13"/>
  <c r="H14259" i="13" s="1"/>
  <c r="G14260" i="13"/>
  <c r="H14260" i="13" s="1"/>
  <c r="G14261" i="13"/>
  <c r="H14261" i="13" s="1"/>
  <c r="G14262" i="13"/>
  <c r="H14262" i="13" s="1"/>
  <c r="G14263" i="13"/>
  <c r="H14263" i="13" s="1"/>
  <c r="G14264" i="13"/>
  <c r="H14264" i="13" s="1"/>
  <c r="G14265" i="13"/>
  <c r="H14265" i="13" s="1"/>
  <c r="G14266" i="13"/>
  <c r="H14266" i="13" s="1"/>
  <c r="G14267" i="13"/>
  <c r="H14267" i="13" s="1"/>
  <c r="G14268" i="13"/>
  <c r="H14268" i="13" s="1"/>
  <c r="G14269" i="13"/>
  <c r="H14269" i="13" s="1"/>
  <c r="G14270" i="13"/>
  <c r="H14270" i="13" s="1"/>
  <c r="G14271" i="13"/>
  <c r="H14271" i="13" s="1"/>
  <c r="G14272" i="13"/>
  <c r="H14272" i="13" s="1"/>
  <c r="G14273" i="13"/>
  <c r="H14273" i="13" s="1"/>
  <c r="G14274" i="13"/>
  <c r="H14274" i="13" s="1"/>
  <c r="G14275" i="13"/>
  <c r="H14275" i="13" s="1"/>
  <c r="G14276" i="13"/>
  <c r="H14276" i="13" s="1"/>
  <c r="G14277" i="13"/>
  <c r="H14277" i="13" s="1"/>
  <c r="G14278" i="13"/>
  <c r="H14278" i="13" s="1"/>
  <c r="G14279" i="13"/>
  <c r="H14279" i="13" s="1"/>
  <c r="G14280" i="13"/>
  <c r="H14280" i="13" s="1"/>
  <c r="G14281" i="13"/>
  <c r="H14281" i="13" s="1"/>
  <c r="G14282" i="13"/>
  <c r="H14282" i="13" s="1"/>
  <c r="G14283" i="13"/>
  <c r="H14283" i="13" s="1"/>
  <c r="G14284" i="13"/>
  <c r="H14284" i="13" s="1"/>
  <c r="G14285" i="13"/>
  <c r="H14285" i="13" s="1"/>
  <c r="G14286" i="13"/>
  <c r="H14286" i="13" s="1"/>
  <c r="G14287" i="13"/>
  <c r="H14287" i="13" s="1"/>
  <c r="G14288" i="13"/>
  <c r="H14288" i="13" s="1"/>
  <c r="G14289" i="13"/>
  <c r="H14289" i="13" s="1"/>
  <c r="G14290" i="13"/>
  <c r="H14290" i="13" s="1"/>
  <c r="G14291" i="13"/>
  <c r="H14291" i="13" s="1"/>
  <c r="G14292" i="13"/>
  <c r="H14292" i="13" s="1"/>
  <c r="G14293" i="13"/>
  <c r="H14293" i="13" s="1"/>
  <c r="G14294" i="13"/>
  <c r="H14294" i="13" s="1"/>
  <c r="G14295" i="13"/>
  <c r="H14295" i="13" s="1"/>
  <c r="G14296" i="13"/>
  <c r="H14296" i="13" s="1"/>
  <c r="G14297" i="13"/>
  <c r="H14297" i="13" s="1"/>
  <c r="G14298" i="13"/>
  <c r="H14298" i="13" s="1"/>
  <c r="G14299" i="13"/>
  <c r="H14299" i="13" s="1"/>
  <c r="G14300" i="13"/>
  <c r="H14300" i="13" s="1"/>
  <c r="G14301" i="13"/>
  <c r="H14301" i="13" s="1"/>
  <c r="G14302" i="13"/>
  <c r="H14302" i="13" s="1"/>
  <c r="G14303" i="13"/>
  <c r="H14303" i="13" s="1"/>
  <c r="G14304" i="13"/>
  <c r="H14304" i="13" s="1"/>
  <c r="G14305" i="13"/>
  <c r="H14305" i="13" s="1"/>
  <c r="G14306" i="13"/>
  <c r="H14306" i="13" s="1"/>
  <c r="G14307" i="13"/>
  <c r="H14307" i="13" s="1"/>
  <c r="G14308" i="13"/>
  <c r="H14308" i="13" s="1"/>
  <c r="G14309" i="13"/>
  <c r="H14309" i="13" s="1"/>
  <c r="G14310" i="13"/>
  <c r="H14310" i="13" s="1"/>
  <c r="G14311" i="13"/>
  <c r="H14311" i="13" s="1"/>
  <c r="G14312" i="13"/>
  <c r="H14312" i="13" s="1"/>
  <c r="G14313" i="13"/>
  <c r="H14313" i="13" s="1"/>
  <c r="G14314" i="13"/>
  <c r="H14314" i="13" s="1"/>
  <c r="G14315" i="13"/>
  <c r="H14315" i="13" s="1"/>
  <c r="G14316" i="13"/>
  <c r="H14316" i="13" s="1"/>
  <c r="G14317" i="13"/>
  <c r="H14317" i="13" s="1"/>
  <c r="G14318" i="13"/>
  <c r="H14318" i="13" s="1"/>
  <c r="G14319" i="13"/>
  <c r="H14319" i="13" s="1"/>
  <c r="G14320" i="13"/>
  <c r="H14320" i="13" s="1"/>
  <c r="G14321" i="13"/>
  <c r="H14321" i="13" s="1"/>
  <c r="G14322" i="13"/>
  <c r="H14322" i="13" s="1"/>
  <c r="G14323" i="13"/>
  <c r="H14323" i="13" s="1"/>
  <c r="G14324" i="13"/>
  <c r="H14324" i="13" s="1"/>
  <c r="G14325" i="13"/>
  <c r="H14325" i="13" s="1"/>
  <c r="G14326" i="13"/>
  <c r="H14326" i="13" s="1"/>
  <c r="G14327" i="13"/>
  <c r="H14327" i="13" s="1"/>
  <c r="G14328" i="13"/>
  <c r="H14328" i="13" s="1"/>
  <c r="G14329" i="13"/>
  <c r="H14329" i="13" s="1"/>
  <c r="G14330" i="13"/>
  <c r="H14330" i="13" s="1"/>
  <c r="G14331" i="13"/>
  <c r="H14331" i="13" s="1"/>
  <c r="G14332" i="13"/>
  <c r="H14332" i="13" s="1"/>
  <c r="G14333" i="13"/>
  <c r="H14333" i="13" s="1"/>
  <c r="G14334" i="13"/>
  <c r="H14334" i="13" s="1"/>
  <c r="G14335" i="13"/>
  <c r="H14335" i="13" s="1"/>
  <c r="G14336" i="13"/>
  <c r="H14336" i="13" s="1"/>
  <c r="G14337" i="13"/>
  <c r="H14337" i="13" s="1"/>
  <c r="G14338" i="13"/>
  <c r="H14338" i="13" s="1"/>
  <c r="G14339" i="13"/>
  <c r="H14339" i="13" s="1"/>
  <c r="G14340" i="13"/>
  <c r="H14340" i="13" s="1"/>
  <c r="G14341" i="13"/>
  <c r="H14341" i="13" s="1"/>
  <c r="G14342" i="13"/>
  <c r="H14342" i="13" s="1"/>
  <c r="G14343" i="13"/>
  <c r="H14343" i="13" s="1"/>
  <c r="G14344" i="13"/>
  <c r="H14344" i="13" s="1"/>
  <c r="G14345" i="13"/>
  <c r="H14345" i="13" s="1"/>
  <c r="G14346" i="13"/>
  <c r="H14346" i="13" s="1"/>
  <c r="G14347" i="13"/>
  <c r="H14347" i="13" s="1"/>
  <c r="G14348" i="13"/>
  <c r="H14348" i="13" s="1"/>
  <c r="G14349" i="13"/>
  <c r="H14349" i="13" s="1"/>
  <c r="G14350" i="13"/>
  <c r="H14350" i="13" s="1"/>
  <c r="G14351" i="13"/>
  <c r="H14351" i="13" s="1"/>
  <c r="G14352" i="13"/>
  <c r="H14352" i="13" s="1"/>
  <c r="G14353" i="13"/>
  <c r="H14353" i="13" s="1"/>
  <c r="G14354" i="13"/>
  <c r="H14354" i="13" s="1"/>
  <c r="G14355" i="13"/>
  <c r="H14355" i="13" s="1"/>
  <c r="G14356" i="13"/>
  <c r="H14356" i="13" s="1"/>
  <c r="G14357" i="13"/>
  <c r="H14357" i="13" s="1"/>
  <c r="G14358" i="13"/>
  <c r="H14358" i="13" s="1"/>
  <c r="G14359" i="13"/>
  <c r="H14359" i="13" s="1"/>
  <c r="G14360" i="13"/>
  <c r="H14360" i="13" s="1"/>
  <c r="G14361" i="13"/>
  <c r="H14361" i="13" s="1"/>
  <c r="G14362" i="13"/>
  <c r="H14362" i="13" s="1"/>
  <c r="G14363" i="13"/>
  <c r="H14363" i="13" s="1"/>
  <c r="G14364" i="13"/>
  <c r="H14364" i="13" s="1"/>
  <c r="G14365" i="13"/>
  <c r="H14365" i="13" s="1"/>
  <c r="G14366" i="13"/>
  <c r="H14366" i="13" s="1"/>
  <c r="G14367" i="13"/>
  <c r="H14367" i="13" s="1"/>
  <c r="G14368" i="13"/>
  <c r="H14368" i="13" s="1"/>
  <c r="G14369" i="13"/>
  <c r="H14369" i="13" s="1"/>
  <c r="G14370" i="13"/>
  <c r="H14370" i="13" s="1"/>
  <c r="G14371" i="13"/>
  <c r="H14371" i="13" s="1"/>
  <c r="G14372" i="13"/>
  <c r="H14372" i="13" s="1"/>
  <c r="G14373" i="13"/>
  <c r="H14373" i="13" s="1"/>
  <c r="G14374" i="13"/>
  <c r="H14374" i="13" s="1"/>
  <c r="G14375" i="13"/>
  <c r="H14375" i="13" s="1"/>
  <c r="G14376" i="13"/>
  <c r="H14376" i="13" s="1"/>
  <c r="G14377" i="13"/>
  <c r="H14377" i="13" s="1"/>
  <c r="G14378" i="13"/>
  <c r="H14378" i="13" s="1"/>
  <c r="G14379" i="13"/>
  <c r="H14379" i="13" s="1"/>
  <c r="G14380" i="13"/>
  <c r="H14380" i="13" s="1"/>
  <c r="G14381" i="13"/>
  <c r="H14381" i="13" s="1"/>
  <c r="G14382" i="13"/>
  <c r="H14382" i="13" s="1"/>
  <c r="G14383" i="13"/>
  <c r="H14383" i="13" s="1"/>
  <c r="G14384" i="13"/>
  <c r="H14384" i="13" s="1"/>
  <c r="G14385" i="13"/>
  <c r="H14385" i="13" s="1"/>
  <c r="G14386" i="13"/>
  <c r="H14386" i="13" s="1"/>
  <c r="G14387" i="13"/>
  <c r="H14387" i="13" s="1"/>
  <c r="G14388" i="13"/>
  <c r="H14388" i="13" s="1"/>
  <c r="G14389" i="13"/>
  <c r="H14389" i="13" s="1"/>
  <c r="G14390" i="13"/>
  <c r="H14390" i="13" s="1"/>
  <c r="G14391" i="13"/>
  <c r="H14391" i="13" s="1"/>
  <c r="G14392" i="13"/>
  <c r="H14392" i="13" s="1"/>
  <c r="G14393" i="13"/>
  <c r="H14393" i="13" s="1"/>
  <c r="G14394" i="13"/>
  <c r="H14394" i="13" s="1"/>
  <c r="G14395" i="13"/>
  <c r="H14395" i="13" s="1"/>
  <c r="G14396" i="13"/>
  <c r="H14396" i="13" s="1"/>
  <c r="G14397" i="13"/>
  <c r="H14397" i="13" s="1"/>
  <c r="G14398" i="13"/>
  <c r="H14398" i="13" s="1"/>
  <c r="G14399" i="13"/>
  <c r="H14399" i="13" s="1"/>
  <c r="G14400" i="13"/>
  <c r="H14400" i="13" s="1"/>
  <c r="G14401" i="13"/>
  <c r="H14401" i="13" s="1"/>
  <c r="G14402" i="13"/>
  <c r="H14402" i="13" s="1"/>
  <c r="G14403" i="13"/>
  <c r="H14403" i="13" s="1"/>
  <c r="G14404" i="13"/>
  <c r="H14404" i="13" s="1"/>
  <c r="G14405" i="13"/>
  <c r="H14405" i="13" s="1"/>
  <c r="G14406" i="13"/>
  <c r="H14406" i="13" s="1"/>
  <c r="G14407" i="13"/>
  <c r="H14407" i="13" s="1"/>
  <c r="G14408" i="13"/>
  <c r="H14408" i="13" s="1"/>
  <c r="G14409" i="13"/>
  <c r="H14409" i="13" s="1"/>
  <c r="G14410" i="13"/>
  <c r="H14410" i="13" s="1"/>
  <c r="G14411" i="13"/>
  <c r="H14411" i="13" s="1"/>
  <c r="G14412" i="13"/>
  <c r="H14412" i="13" s="1"/>
  <c r="G14413" i="13"/>
  <c r="H14413" i="13" s="1"/>
  <c r="G14414" i="13"/>
  <c r="H14414" i="13" s="1"/>
  <c r="G14415" i="13"/>
  <c r="H14415" i="13" s="1"/>
  <c r="G14416" i="13"/>
  <c r="H14416" i="13" s="1"/>
  <c r="G14417" i="13"/>
  <c r="H14417" i="13" s="1"/>
  <c r="G14418" i="13"/>
  <c r="H14418" i="13" s="1"/>
  <c r="G14419" i="13"/>
  <c r="H14419" i="13" s="1"/>
  <c r="G14420" i="13"/>
  <c r="H14420" i="13" s="1"/>
  <c r="G14421" i="13"/>
  <c r="H14421" i="13" s="1"/>
  <c r="G14422" i="13"/>
  <c r="H14422" i="13" s="1"/>
  <c r="G14423" i="13"/>
  <c r="H14423" i="13" s="1"/>
  <c r="G14424" i="13"/>
  <c r="H14424" i="13" s="1"/>
  <c r="G14425" i="13"/>
  <c r="H14425" i="13" s="1"/>
  <c r="G14426" i="13"/>
  <c r="H14426" i="13" s="1"/>
  <c r="G14427" i="13"/>
  <c r="H14427" i="13" s="1"/>
  <c r="G14428" i="13"/>
  <c r="H14428" i="13" s="1"/>
  <c r="G14429" i="13"/>
  <c r="H14429" i="13" s="1"/>
  <c r="G14430" i="13"/>
  <c r="H14430" i="13" s="1"/>
  <c r="G14431" i="13"/>
  <c r="H14431" i="13" s="1"/>
  <c r="G14432" i="13"/>
  <c r="H14432" i="13" s="1"/>
  <c r="G14433" i="13"/>
  <c r="H14433" i="13" s="1"/>
  <c r="G14434" i="13"/>
  <c r="H14434" i="13" s="1"/>
  <c r="G14435" i="13"/>
  <c r="H14435" i="13" s="1"/>
  <c r="G14436" i="13"/>
  <c r="H14436" i="13" s="1"/>
  <c r="G14437" i="13"/>
  <c r="H14437" i="13" s="1"/>
  <c r="G14438" i="13"/>
  <c r="H14438" i="13" s="1"/>
  <c r="G14439" i="13"/>
  <c r="H14439" i="13" s="1"/>
  <c r="G14440" i="13"/>
  <c r="H14440" i="13" s="1"/>
  <c r="G14441" i="13"/>
  <c r="H14441" i="13" s="1"/>
  <c r="G14442" i="13"/>
  <c r="H14442" i="13" s="1"/>
  <c r="G14443" i="13"/>
  <c r="H14443" i="13" s="1"/>
  <c r="G14444" i="13"/>
  <c r="H14444" i="13" s="1"/>
  <c r="G14445" i="13"/>
  <c r="H14445" i="13" s="1"/>
  <c r="G14446" i="13"/>
  <c r="H14446" i="13" s="1"/>
  <c r="G14447" i="13"/>
  <c r="H14447" i="13" s="1"/>
  <c r="G14448" i="13"/>
  <c r="H14448" i="13" s="1"/>
  <c r="G14449" i="13"/>
  <c r="H14449" i="13" s="1"/>
  <c r="G14450" i="13"/>
  <c r="H14450" i="13" s="1"/>
  <c r="G14451" i="13"/>
  <c r="H14451" i="13" s="1"/>
  <c r="G14452" i="13"/>
  <c r="H14452" i="13" s="1"/>
  <c r="G14453" i="13"/>
  <c r="H14453" i="13" s="1"/>
  <c r="G14454" i="13"/>
  <c r="H14454" i="13" s="1"/>
  <c r="G14455" i="13"/>
  <c r="H14455" i="13" s="1"/>
  <c r="G14456" i="13"/>
  <c r="H14456" i="13" s="1"/>
  <c r="G14457" i="13"/>
  <c r="H14457" i="13" s="1"/>
  <c r="G14458" i="13"/>
  <c r="H14458" i="13" s="1"/>
  <c r="G14459" i="13"/>
  <c r="H14459" i="13" s="1"/>
  <c r="G14460" i="13"/>
  <c r="H14460" i="13" s="1"/>
  <c r="G14461" i="13"/>
  <c r="H14461" i="13" s="1"/>
  <c r="G14462" i="13"/>
  <c r="H14462" i="13" s="1"/>
  <c r="G14463" i="13"/>
  <c r="H14463" i="13" s="1"/>
  <c r="G14464" i="13"/>
  <c r="H14464" i="13" s="1"/>
  <c r="G14465" i="13"/>
  <c r="H14465" i="13" s="1"/>
  <c r="G14466" i="13"/>
  <c r="H14466" i="13" s="1"/>
  <c r="G14467" i="13"/>
  <c r="H14467" i="13" s="1"/>
  <c r="G14468" i="13"/>
  <c r="H14468" i="13" s="1"/>
  <c r="G14469" i="13"/>
  <c r="H14469" i="13" s="1"/>
  <c r="G14470" i="13"/>
  <c r="H14470" i="13" s="1"/>
  <c r="G14471" i="13"/>
  <c r="H14471" i="13" s="1"/>
  <c r="G14472" i="13"/>
  <c r="H14472" i="13" s="1"/>
  <c r="G14473" i="13"/>
  <c r="H14473" i="13" s="1"/>
  <c r="G14474" i="13"/>
  <c r="H14474" i="13" s="1"/>
  <c r="G14475" i="13"/>
  <c r="H14475" i="13" s="1"/>
  <c r="G14476" i="13"/>
  <c r="H14476" i="13" s="1"/>
  <c r="G14477" i="13"/>
  <c r="H14477" i="13" s="1"/>
  <c r="G14478" i="13"/>
  <c r="H14478" i="13" s="1"/>
  <c r="G14479" i="13"/>
  <c r="H14479" i="13" s="1"/>
  <c r="G14480" i="13"/>
  <c r="H14480" i="13" s="1"/>
  <c r="G14481" i="13"/>
  <c r="H14481" i="13" s="1"/>
  <c r="G14482" i="13"/>
  <c r="H14482" i="13" s="1"/>
  <c r="G14483" i="13"/>
  <c r="H14483" i="13" s="1"/>
  <c r="G14484" i="13"/>
  <c r="H14484" i="13" s="1"/>
  <c r="G14485" i="13"/>
  <c r="H14485" i="13" s="1"/>
  <c r="G14486" i="13"/>
  <c r="H14486" i="13" s="1"/>
  <c r="G14487" i="13"/>
  <c r="H14487" i="13" s="1"/>
  <c r="G14488" i="13"/>
  <c r="H14488" i="13" s="1"/>
  <c r="G14489" i="13"/>
  <c r="H14489" i="13" s="1"/>
  <c r="G14490" i="13"/>
  <c r="H14490" i="13" s="1"/>
  <c r="G14491" i="13"/>
  <c r="H14491" i="13" s="1"/>
  <c r="G14492" i="13"/>
  <c r="H14492" i="13" s="1"/>
  <c r="G14493" i="13"/>
  <c r="H14493" i="13" s="1"/>
  <c r="G14494" i="13"/>
  <c r="H14494" i="13" s="1"/>
  <c r="G14495" i="13"/>
  <c r="H14495" i="13" s="1"/>
  <c r="G14496" i="13"/>
  <c r="H14496" i="13" s="1"/>
  <c r="G14497" i="13"/>
  <c r="H14497" i="13" s="1"/>
  <c r="G14498" i="13"/>
  <c r="H14498" i="13" s="1"/>
  <c r="G14499" i="13"/>
  <c r="H14499" i="13" s="1"/>
  <c r="G14500" i="13"/>
  <c r="H14500" i="13" s="1"/>
  <c r="G14501" i="13"/>
  <c r="H14501" i="13" s="1"/>
  <c r="G14502" i="13"/>
  <c r="H14502" i="13" s="1"/>
  <c r="G14503" i="13"/>
  <c r="H14503" i="13" s="1"/>
  <c r="G14504" i="13"/>
  <c r="H14504" i="13" s="1"/>
  <c r="G14505" i="13"/>
  <c r="H14505" i="13" s="1"/>
  <c r="G14506" i="13"/>
  <c r="H14506" i="13" s="1"/>
  <c r="G14507" i="13"/>
  <c r="H14507" i="13" s="1"/>
  <c r="G14508" i="13"/>
  <c r="H14508" i="13" s="1"/>
  <c r="G14509" i="13"/>
  <c r="H14509" i="13" s="1"/>
  <c r="G14510" i="13"/>
  <c r="H14510" i="13" s="1"/>
  <c r="G14511" i="13"/>
  <c r="H14511" i="13" s="1"/>
  <c r="G14512" i="13"/>
  <c r="H14512" i="13" s="1"/>
  <c r="G14513" i="13"/>
  <c r="H14513" i="13" s="1"/>
  <c r="G14514" i="13"/>
  <c r="H14514" i="13" s="1"/>
  <c r="G14515" i="13"/>
  <c r="H14515" i="13" s="1"/>
  <c r="G14516" i="13"/>
  <c r="H14516" i="13" s="1"/>
  <c r="G14517" i="13"/>
  <c r="H14517" i="13" s="1"/>
  <c r="G14518" i="13"/>
  <c r="H14518" i="13" s="1"/>
  <c r="G14519" i="13"/>
  <c r="H14519" i="13" s="1"/>
  <c r="G14520" i="13"/>
  <c r="H14520" i="13" s="1"/>
  <c r="G14521" i="13"/>
  <c r="H14521" i="13" s="1"/>
  <c r="G14522" i="13"/>
  <c r="H14522" i="13" s="1"/>
  <c r="G14523" i="13"/>
  <c r="H14523" i="13" s="1"/>
  <c r="G14524" i="13"/>
  <c r="H14524" i="13" s="1"/>
  <c r="G14525" i="13"/>
  <c r="H14525" i="13" s="1"/>
  <c r="G14526" i="13"/>
  <c r="H14526" i="13" s="1"/>
  <c r="G14527" i="13"/>
  <c r="H14527" i="13" s="1"/>
  <c r="G14528" i="13"/>
  <c r="H14528" i="13" s="1"/>
  <c r="G14529" i="13"/>
  <c r="H14529" i="13" s="1"/>
  <c r="G14530" i="13"/>
  <c r="H14530" i="13" s="1"/>
  <c r="G14531" i="13"/>
  <c r="H14531" i="13" s="1"/>
  <c r="G14532" i="13"/>
  <c r="H14532" i="13" s="1"/>
  <c r="G14533" i="13"/>
  <c r="H14533" i="13" s="1"/>
  <c r="G14534" i="13"/>
  <c r="H14534" i="13" s="1"/>
  <c r="G14535" i="13"/>
  <c r="H14535" i="13" s="1"/>
  <c r="G14536" i="13"/>
  <c r="H14536" i="13" s="1"/>
  <c r="G14537" i="13"/>
  <c r="H14537" i="13" s="1"/>
  <c r="G14538" i="13"/>
  <c r="H14538" i="13" s="1"/>
  <c r="G14539" i="13"/>
  <c r="H14539" i="13" s="1"/>
  <c r="G14540" i="13"/>
  <c r="H14540" i="13" s="1"/>
  <c r="G14541" i="13"/>
  <c r="H14541" i="13" s="1"/>
  <c r="G14542" i="13"/>
  <c r="H14542" i="13" s="1"/>
  <c r="G14543" i="13"/>
  <c r="H14543" i="13" s="1"/>
  <c r="G14544" i="13"/>
  <c r="H14544" i="13" s="1"/>
  <c r="G14545" i="13"/>
  <c r="H14545" i="13" s="1"/>
  <c r="G14546" i="13"/>
  <c r="H14546" i="13" s="1"/>
  <c r="G14547" i="13"/>
  <c r="H14547" i="13" s="1"/>
  <c r="G14548" i="13"/>
  <c r="H14548" i="13" s="1"/>
  <c r="G14549" i="13"/>
  <c r="H14549" i="13" s="1"/>
  <c r="G14550" i="13"/>
  <c r="H14550" i="13" s="1"/>
  <c r="G14551" i="13"/>
  <c r="H14551" i="13" s="1"/>
  <c r="G14552" i="13"/>
  <c r="H14552" i="13" s="1"/>
  <c r="G14553" i="13"/>
  <c r="H14553" i="13" s="1"/>
  <c r="G14554" i="13"/>
  <c r="H14554" i="13" s="1"/>
  <c r="G14555" i="13"/>
  <c r="H14555" i="13" s="1"/>
  <c r="G14556" i="13"/>
  <c r="H14556" i="13" s="1"/>
  <c r="G14557" i="13"/>
  <c r="H14557" i="13" s="1"/>
  <c r="G14558" i="13"/>
  <c r="H14558" i="13" s="1"/>
  <c r="G14559" i="13"/>
  <c r="H14559" i="13" s="1"/>
  <c r="G14560" i="13"/>
  <c r="H14560" i="13" s="1"/>
  <c r="G14561" i="13"/>
  <c r="H14561" i="13" s="1"/>
  <c r="G14562" i="13"/>
  <c r="H14562" i="13" s="1"/>
  <c r="G14563" i="13"/>
  <c r="H14563" i="13" s="1"/>
  <c r="G14564" i="13"/>
  <c r="H14564" i="13" s="1"/>
  <c r="G14565" i="13"/>
  <c r="H14565" i="13" s="1"/>
  <c r="G14566" i="13"/>
  <c r="H14566" i="13" s="1"/>
  <c r="G14567" i="13"/>
  <c r="H14567" i="13" s="1"/>
  <c r="G14568" i="13"/>
  <c r="H14568" i="13" s="1"/>
  <c r="G14569" i="13"/>
  <c r="H14569" i="13" s="1"/>
  <c r="G14570" i="13"/>
  <c r="H14570" i="13" s="1"/>
  <c r="G14571" i="13"/>
  <c r="H14571" i="13" s="1"/>
  <c r="G14572" i="13"/>
  <c r="H14572" i="13" s="1"/>
  <c r="G14573" i="13"/>
  <c r="H14573" i="13" s="1"/>
  <c r="G14574" i="13"/>
  <c r="H14574" i="13" s="1"/>
  <c r="G14575" i="13"/>
  <c r="H14575" i="13" s="1"/>
  <c r="G14576" i="13"/>
  <c r="H14576" i="13" s="1"/>
  <c r="G14577" i="13"/>
  <c r="H14577" i="13" s="1"/>
  <c r="G14578" i="13"/>
  <c r="H14578" i="13" s="1"/>
  <c r="G14579" i="13"/>
  <c r="H14579" i="13" s="1"/>
  <c r="G14580" i="13"/>
  <c r="H14580" i="13" s="1"/>
  <c r="G14581" i="13"/>
  <c r="H14581" i="13" s="1"/>
  <c r="G14582" i="13"/>
  <c r="H14582" i="13" s="1"/>
  <c r="G14583" i="13"/>
  <c r="H14583" i="13" s="1"/>
  <c r="G14584" i="13"/>
  <c r="H14584" i="13" s="1"/>
  <c r="G14585" i="13"/>
  <c r="H14585" i="13" s="1"/>
  <c r="G14586" i="13"/>
  <c r="H14586" i="13" s="1"/>
  <c r="G14587" i="13"/>
  <c r="H14587" i="13" s="1"/>
  <c r="G14588" i="13"/>
  <c r="H14588" i="13" s="1"/>
  <c r="G14589" i="13"/>
  <c r="H14589" i="13" s="1"/>
  <c r="G14590" i="13"/>
  <c r="H14590" i="13" s="1"/>
  <c r="G14591" i="13"/>
  <c r="H14591" i="13" s="1"/>
  <c r="G14592" i="13"/>
  <c r="H14592" i="13" s="1"/>
  <c r="G14593" i="13"/>
  <c r="H14593" i="13" s="1"/>
  <c r="G14594" i="13"/>
  <c r="H14594" i="13" s="1"/>
  <c r="G14595" i="13"/>
  <c r="H14595" i="13" s="1"/>
  <c r="G14596" i="13"/>
  <c r="H14596" i="13" s="1"/>
  <c r="G14597" i="13"/>
  <c r="H14597" i="13" s="1"/>
  <c r="G14598" i="13"/>
  <c r="H14598" i="13" s="1"/>
  <c r="G14599" i="13"/>
  <c r="H14599" i="13" s="1"/>
  <c r="G14600" i="13"/>
  <c r="H14600" i="13" s="1"/>
  <c r="G14601" i="13"/>
  <c r="H14601" i="13" s="1"/>
  <c r="G14602" i="13"/>
  <c r="H14602" i="13" s="1"/>
  <c r="G14603" i="13"/>
  <c r="H14603" i="13" s="1"/>
  <c r="G14604" i="13"/>
  <c r="H14604" i="13" s="1"/>
  <c r="G14605" i="13"/>
  <c r="H14605" i="13" s="1"/>
  <c r="G14606" i="13"/>
  <c r="H14606" i="13" s="1"/>
  <c r="G14607" i="13"/>
  <c r="H14607" i="13" s="1"/>
  <c r="G14608" i="13"/>
  <c r="H14608" i="13" s="1"/>
  <c r="G14609" i="13"/>
  <c r="H14609" i="13" s="1"/>
  <c r="G14610" i="13"/>
  <c r="H14610" i="13" s="1"/>
  <c r="G14611" i="13"/>
  <c r="H14611" i="13" s="1"/>
  <c r="G14612" i="13"/>
  <c r="H14612" i="13" s="1"/>
  <c r="G14613" i="13"/>
  <c r="H14613" i="13" s="1"/>
  <c r="G14614" i="13"/>
  <c r="H14614" i="13" s="1"/>
  <c r="G14615" i="13"/>
  <c r="H14615" i="13" s="1"/>
  <c r="G14616" i="13"/>
  <c r="H14616" i="13" s="1"/>
  <c r="G14617" i="13"/>
  <c r="H14617" i="13" s="1"/>
  <c r="G14618" i="13"/>
  <c r="H14618" i="13" s="1"/>
  <c r="G14619" i="13"/>
  <c r="H14619" i="13" s="1"/>
  <c r="G14620" i="13"/>
  <c r="H14620" i="13" s="1"/>
  <c r="G14621" i="13"/>
  <c r="H14621" i="13" s="1"/>
  <c r="G14622" i="13"/>
  <c r="H14622" i="13" s="1"/>
  <c r="G14623" i="13"/>
  <c r="H14623" i="13" s="1"/>
  <c r="G14624" i="13"/>
  <c r="H14624" i="13" s="1"/>
  <c r="G14625" i="13"/>
  <c r="H14625" i="13" s="1"/>
  <c r="G14626" i="13"/>
  <c r="H14626" i="13" s="1"/>
  <c r="G14627" i="13"/>
  <c r="H14627" i="13" s="1"/>
  <c r="G14628" i="13"/>
  <c r="H14628" i="13" s="1"/>
  <c r="G14629" i="13"/>
  <c r="H14629" i="13" s="1"/>
  <c r="G14630" i="13"/>
  <c r="H14630" i="13" s="1"/>
  <c r="G14631" i="13"/>
  <c r="H14631" i="13" s="1"/>
  <c r="G14632" i="13"/>
  <c r="H14632" i="13" s="1"/>
  <c r="G14633" i="13"/>
  <c r="H14633" i="13" s="1"/>
  <c r="G14634" i="13"/>
  <c r="H14634" i="13" s="1"/>
  <c r="G14635" i="13"/>
  <c r="H14635" i="13" s="1"/>
  <c r="G14636" i="13"/>
  <c r="H14636" i="13" s="1"/>
  <c r="G14637" i="13"/>
  <c r="H14637" i="13" s="1"/>
  <c r="G14638" i="13"/>
  <c r="H14638" i="13" s="1"/>
  <c r="G14639" i="13"/>
  <c r="H14639" i="13" s="1"/>
  <c r="G14640" i="13"/>
  <c r="H14640" i="13" s="1"/>
  <c r="G14641" i="13"/>
  <c r="H14641" i="13" s="1"/>
  <c r="G14642" i="13"/>
  <c r="H14642" i="13" s="1"/>
  <c r="G14643" i="13"/>
  <c r="H14643" i="13" s="1"/>
  <c r="G14644" i="13"/>
  <c r="H14644" i="13" s="1"/>
  <c r="G14645" i="13"/>
  <c r="H14645" i="13" s="1"/>
  <c r="G14646" i="13"/>
  <c r="H14646" i="13" s="1"/>
  <c r="G14647" i="13"/>
  <c r="H14647" i="13" s="1"/>
  <c r="G14648" i="13"/>
  <c r="H14648" i="13" s="1"/>
  <c r="G14649" i="13"/>
  <c r="H14649" i="13" s="1"/>
  <c r="G14650" i="13"/>
  <c r="H14650" i="13" s="1"/>
  <c r="G14651" i="13"/>
  <c r="H14651" i="13" s="1"/>
  <c r="G14652" i="13"/>
  <c r="H14652" i="13" s="1"/>
  <c r="G14653" i="13"/>
  <c r="H14653" i="13" s="1"/>
  <c r="G14654" i="13"/>
  <c r="H14654" i="13" s="1"/>
  <c r="G14655" i="13"/>
  <c r="H14655" i="13" s="1"/>
  <c r="G14656" i="13"/>
  <c r="H14656" i="13" s="1"/>
  <c r="G14657" i="13"/>
  <c r="H14657" i="13" s="1"/>
  <c r="G14658" i="13"/>
  <c r="H14658" i="13" s="1"/>
  <c r="G14659" i="13"/>
  <c r="H14659" i="13" s="1"/>
  <c r="G14660" i="13"/>
  <c r="H14660" i="13" s="1"/>
  <c r="G14661" i="13"/>
  <c r="H14661" i="13" s="1"/>
  <c r="G14662" i="13"/>
  <c r="H14662" i="13" s="1"/>
  <c r="G14663" i="13"/>
  <c r="H14663" i="13" s="1"/>
  <c r="G14664" i="13"/>
  <c r="H14664" i="13" s="1"/>
  <c r="G14665" i="13"/>
  <c r="H14665" i="13" s="1"/>
  <c r="G14666" i="13"/>
  <c r="H14666" i="13" s="1"/>
  <c r="G14667" i="13"/>
  <c r="H14667" i="13" s="1"/>
  <c r="G14668" i="13"/>
  <c r="H14668" i="13" s="1"/>
  <c r="G14669" i="13"/>
  <c r="H14669" i="13" s="1"/>
  <c r="G14670" i="13"/>
  <c r="H14670" i="13" s="1"/>
  <c r="G14671" i="13"/>
  <c r="H14671" i="13" s="1"/>
  <c r="G14672" i="13"/>
  <c r="H14672" i="13" s="1"/>
  <c r="G14673" i="13"/>
  <c r="H14673" i="13" s="1"/>
  <c r="G14674" i="13"/>
  <c r="H14674" i="13" s="1"/>
  <c r="G14675" i="13"/>
  <c r="H14675" i="13" s="1"/>
  <c r="G14676" i="13"/>
  <c r="H14676" i="13" s="1"/>
  <c r="G14677" i="13"/>
  <c r="H14677" i="13" s="1"/>
  <c r="G14678" i="13"/>
  <c r="H14678" i="13" s="1"/>
  <c r="G14679" i="13"/>
  <c r="H14679" i="13" s="1"/>
  <c r="G14680" i="13"/>
  <c r="H14680" i="13" s="1"/>
  <c r="G14681" i="13"/>
  <c r="H14681" i="13" s="1"/>
  <c r="G14682" i="13"/>
  <c r="H14682" i="13" s="1"/>
  <c r="G14683" i="13"/>
  <c r="H14683" i="13" s="1"/>
  <c r="G14684" i="13"/>
  <c r="H14684" i="13" s="1"/>
  <c r="G14685" i="13"/>
  <c r="H14685" i="13" s="1"/>
  <c r="G14686" i="13"/>
  <c r="H14686" i="13" s="1"/>
  <c r="G14687" i="13"/>
  <c r="H14687" i="13" s="1"/>
  <c r="G14688" i="13"/>
  <c r="H14688" i="13" s="1"/>
  <c r="G14689" i="13"/>
  <c r="H14689" i="13" s="1"/>
  <c r="G14690" i="13"/>
  <c r="H14690" i="13" s="1"/>
  <c r="G14691" i="13"/>
  <c r="H14691" i="13" s="1"/>
  <c r="G14692" i="13"/>
  <c r="H14692" i="13" s="1"/>
  <c r="G14693" i="13"/>
  <c r="H14693" i="13" s="1"/>
  <c r="G14694" i="13"/>
  <c r="H14694" i="13" s="1"/>
  <c r="G14695" i="13"/>
  <c r="H14695" i="13" s="1"/>
  <c r="G14696" i="13"/>
  <c r="H14696" i="13" s="1"/>
  <c r="G14697" i="13"/>
  <c r="H14697" i="13" s="1"/>
  <c r="G14698" i="13"/>
  <c r="H14698" i="13" s="1"/>
  <c r="G14699" i="13"/>
  <c r="H14699" i="13" s="1"/>
  <c r="G14700" i="13"/>
  <c r="H14700" i="13" s="1"/>
  <c r="G14701" i="13"/>
  <c r="H14701" i="13" s="1"/>
  <c r="G14702" i="13"/>
  <c r="H14702" i="13" s="1"/>
  <c r="G14703" i="13"/>
  <c r="H14703" i="13" s="1"/>
  <c r="G14704" i="13"/>
  <c r="H14704" i="13" s="1"/>
  <c r="G14705" i="13"/>
  <c r="H14705" i="13" s="1"/>
  <c r="G14706" i="13"/>
  <c r="H14706" i="13" s="1"/>
  <c r="G14707" i="13"/>
  <c r="H14707" i="13" s="1"/>
  <c r="G14708" i="13"/>
  <c r="H14708" i="13" s="1"/>
  <c r="G14709" i="13"/>
  <c r="H14709" i="13" s="1"/>
  <c r="G14710" i="13"/>
  <c r="H14710" i="13" s="1"/>
  <c r="G14711" i="13"/>
  <c r="H14711" i="13" s="1"/>
  <c r="G14712" i="13"/>
  <c r="H14712" i="13" s="1"/>
  <c r="G14713" i="13"/>
  <c r="H14713" i="13" s="1"/>
  <c r="G14714" i="13"/>
  <c r="H14714" i="13" s="1"/>
  <c r="G14715" i="13"/>
  <c r="H14715" i="13" s="1"/>
  <c r="G14716" i="13"/>
  <c r="H14716" i="13" s="1"/>
  <c r="G14717" i="13"/>
  <c r="H14717" i="13" s="1"/>
  <c r="G14718" i="13"/>
  <c r="H14718" i="13" s="1"/>
  <c r="G14719" i="13"/>
  <c r="H14719" i="13" s="1"/>
  <c r="G14720" i="13"/>
  <c r="H14720" i="13" s="1"/>
  <c r="G14721" i="13"/>
  <c r="H14721" i="13" s="1"/>
  <c r="G14722" i="13"/>
  <c r="H14722" i="13" s="1"/>
  <c r="G14723" i="13"/>
  <c r="H14723" i="13" s="1"/>
  <c r="G14724" i="13"/>
  <c r="H14724" i="13" s="1"/>
  <c r="G14725" i="13"/>
  <c r="H14725" i="13" s="1"/>
  <c r="G14726" i="13"/>
  <c r="H14726" i="13" s="1"/>
  <c r="G14727" i="13"/>
  <c r="H14727" i="13" s="1"/>
  <c r="G14728" i="13"/>
  <c r="H14728" i="13" s="1"/>
  <c r="G14729" i="13"/>
  <c r="H14729" i="13" s="1"/>
  <c r="G14730" i="13"/>
  <c r="H14730" i="13" s="1"/>
  <c r="G14731" i="13"/>
  <c r="H14731" i="13" s="1"/>
  <c r="G14732" i="13"/>
  <c r="H14732" i="13" s="1"/>
  <c r="G14733" i="13"/>
  <c r="H14733" i="13" s="1"/>
  <c r="G14734" i="13"/>
  <c r="H14734" i="13" s="1"/>
  <c r="G14735" i="13"/>
  <c r="H14735" i="13" s="1"/>
  <c r="G14736" i="13"/>
  <c r="H14736" i="13" s="1"/>
  <c r="G14737" i="13"/>
  <c r="H14737" i="13" s="1"/>
  <c r="G14738" i="13"/>
  <c r="H14738" i="13" s="1"/>
  <c r="G14739" i="13"/>
  <c r="H14739" i="13" s="1"/>
  <c r="G14740" i="13"/>
  <c r="H14740" i="13" s="1"/>
  <c r="G14741" i="13"/>
  <c r="H14741" i="13" s="1"/>
  <c r="G14742" i="13"/>
  <c r="H14742" i="13" s="1"/>
  <c r="G14743" i="13"/>
  <c r="H14743" i="13" s="1"/>
  <c r="G14744" i="13"/>
  <c r="H14744" i="13" s="1"/>
  <c r="G14745" i="13"/>
  <c r="H14745" i="13" s="1"/>
  <c r="G14746" i="13"/>
  <c r="H14746" i="13" s="1"/>
  <c r="G14747" i="13"/>
  <c r="H14747" i="13" s="1"/>
  <c r="G14748" i="13"/>
  <c r="H14748" i="13" s="1"/>
  <c r="G14749" i="13"/>
  <c r="H14749" i="13" s="1"/>
  <c r="G14750" i="13"/>
  <c r="H14750" i="13" s="1"/>
  <c r="G14751" i="13"/>
  <c r="H14751" i="13" s="1"/>
  <c r="G14752" i="13"/>
  <c r="H14752" i="13" s="1"/>
  <c r="G14753" i="13"/>
  <c r="H14753" i="13" s="1"/>
  <c r="G14754" i="13"/>
  <c r="H14754" i="13" s="1"/>
  <c r="G14755" i="13"/>
  <c r="H14755" i="13" s="1"/>
  <c r="G14756" i="13"/>
  <c r="H14756" i="13" s="1"/>
  <c r="G14757" i="13"/>
  <c r="H14757" i="13" s="1"/>
  <c r="G14758" i="13"/>
  <c r="H14758" i="13" s="1"/>
  <c r="G14759" i="13"/>
  <c r="H14759" i="13" s="1"/>
  <c r="G14760" i="13"/>
  <c r="H14760" i="13" s="1"/>
  <c r="G14761" i="13"/>
  <c r="H14761" i="13" s="1"/>
  <c r="G14762" i="13"/>
  <c r="H14762" i="13" s="1"/>
  <c r="G14763" i="13"/>
  <c r="H14763" i="13" s="1"/>
  <c r="G14764" i="13"/>
  <c r="H14764" i="13" s="1"/>
  <c r="G14765" i="13"/>
  <c r="H14765" i="13" s="1"/>
  <c r="G14766" i="13"/>
  <c r="H14766" i="13" s="1"/>
  <c r="G14767" i="13"/>
  <c r="H14767" i="13" s="1"/>
  <c r="G14768" i="13"/>
  <c r="H14768" i="13" s="1"/>
  <c r="G14769" i="13"/>
  <c r="H14769" i="13" s="1"/>
  <c r="G14770" i="13"/>
  <c r="H14770" i="13" s="1"/>
  <c r="G14771" i="13"/>
  <c r="H14771" i="13" s="1"/>
  <c r="G14772" i="13"/>
  <c r="H14772" i="13" s="1"/>
  <c r="G14773" i="13"/>
  <c r="H14773" i="13" s="1"/>
  <c r="G14774" i="13"/>
  <c r="H14774" i="13" s="1"/>
  <c r="G14775" i="13"/>
  <c r="H14775" i="13" s="1"/>
  <c r="G14776" i="13"/>
  <c r="H14776" i="13" s="1"/>
  <c r="G14777" i="13"/>
  <c r="H14777" i="13" s="1"/>
  <c r="G14778" i="13"/>
  <c r="H14778" i="13" s="1"/>
  <c r="G14779" i="13"/>
  <c r="H14779" i="13" s="1"/>
  <c r="G14780" i="13"/>
  <c r="H14780" i="13" s="1"/>
  <c r="G14781" i="13"/>
  <c r="H14781" i="13" s="1"/>
  <c r="G14782" i="13"/>
  <c r="H14782" i="13" s="1"/>
  <c r="G14783" i="13"/>
  <c r="H14783" i="13" s="1"/>
  <c r="G14784" i="13"/>
  <c r="H14784" i="13" s="1"/>
  <c r="G14785" i="13"/>
  <c r="H14785" i="13" s="1"/>
  <c r="G14786" i="13"/>
  <c r="H14786" i="13" s="1"/>
  <c r="G14787" i="13"/>
  <c r="H14787" i="13" s="1"/>
  <c r="G14788" i="13"/>
  <c r="H14788" i="13" s="1"/>
  <c r="G14789" i="13"/>
  <c r="H14789" i="13" s="1"/>
  <c r="G14790" i="13"/>
  <c r="H14790" i="13" s="1"/>
  <c r="G14791" i="13"/>
  <c r="H14791" i="13" s="1"/>
  <c r="G14792" i="13"/>
  <c r="H14792" i="13" s="1"/>
  <c r="G14793" i="13"/>
  <c r="H14793" i="13" s="1"/>
  <c r="G14794" i="13"/>
  <c r="H14794" i="13" s="1"/>
  <c r="G14795" i="13"/>
  <c r="H14795" i="13" s="1"/>
  <c r="G14796" i="13"/>
  <c r="H14796" i="13" s="1"/>
  <c r="G14797" i="13"/>
  <c r="H14797" i="13" s="1"/>
  <c r="G14798" i="13"/>
  <c r="H14798" i="13" s="1"/>
  <c r="G14799" i="13"/>
  <c r="H14799" i="13" s="1"/>
  <c r="G14800" i="13"/>
  <c r="H14800" i="13" s="1"/>
  <c r="G14801" i="13"/>
  <c r="H14801" i="13" s="1"/>
  <c r="G14802" i="13"/>
  <c r="H14802" i="13" s="1"/>
  <c r="G14803" i="13"/>
  <c r="H14803" i="13" s="1"/>
  <c r="G14804" i="13"/>
  <c r="H14804" i="13" s="1"/>
  <c r="G14805" i="13"/>
  <c r="H14805" i="13" s="1"/>
  <c r="G14806" i="13"/>
  <c r="H14806" i="13" s="1"/>
  <c r="G14807" i="13"/>
  <c r="H14807" i="13" s="1"/>
  <c r="G14808" i="13"/>
  <c r="H14808" i="13" s="1"/>
  <c r="G14809" i="13"/>
  <c r="H14809" i="13" s="1"/>
  <c r="G14810" i="13"/>
  <c r="H14810" i="13" s="1"/>
  <c r="G14811" i="13"/>
  <c r="H14811" i="13" s="1"/>
  <c r="G14812" i="13"/>
  <c r="H14812" i="13" s="1"/>
  <c r="G14813" i="13"/>
  <c r="H14813" i="13" s="1"/>
  <c r="G14814" i="13"/>
  <c r="H14814" i="13" s="1"/>
  <c r="G14815" i="13"/>
  <c r="H14815" i="13" s="1"/>
  <c r="G14816" i="13"/>
  <c r="H14816" i="13" s="1"/>
  <c r="G14817" i="13"/>
  <c r="H14817" i="13" s="1"/>
  <c r="G14818" i="13"/>
  <c r="H14818" i="13" s="1"/>
  <c r="G14819" i="13"/>
  <c r="H14819" i="13" s="1"/>
  <c r="G14820" i="13"/>
  <c r="H14820" i="13" s="1"/>
  <c r="G14821" i="13"/>
  <c r="H14821" i="13" s="1"/>
  <c r="G14822" i="13"/>
  <c r="H14822" i="13" s="1"/>
  <c r="G14823" i="13"/>
  <c r="H14823" i="13" s="1"/>
  <c r="G14824" i="13"/>
  <c r="H14824" i="13" s="1"/>
  <c r="G14825" i="13"/>
  <c r="H14825" i="13" s="1"/>
  <c r="G14826" i="13"/>
  <c r="H14826" i="13" s="1"/>
  <c r="G14827" i="13"/>
  <c r="H14827" i="13" s="1"/>
  <c r="G14828" i="13"/>
  <c r="H14828" i="13" s="1"/>
  <c r="G14829" i="13"/>
  <c r="H14829" i="13" s="1"/>
  <c r="G14830" i="13"/>
  <c r="H14830" i="13" s="1"/>
  <c r="G14831" i="13"/>
  <c r="H14831" i="13" s="1"/>
  <c r="G14832" i="13"/>
  <c r="H14832" i="13" s="1"/>
  <c r="G14833" i="13"/>
  <c r="H14833" i="13" s="1"/>
  <c r="G14834" i="13"/>
  <c r="H14834" i="13" s="1"/>
  <c r="G14835" i="13"/>
  <c r="H14835" i="13" s="1"/>
  <c r="G14836" i="13"/>
  <c r="H14836" i="13" s="1"/>
  <c r="G14837" i="13"/>
  <c r="H14837" i="13" s="1"/>
  <c r="G14838" i="13"/>
  <c r="H14838" i="13" s="1"/>
  <c r="G14839" i="13"/>
  <c r="H14839" i="13" s="1"/>
  <c r="G14840" i="13"/>
  <c r="H14840" i="13" s="1"/>
  <c r="G14841" i="13"/>
  <c r="H14841" i="13" s="1"/>
  <c r="G14842" i="13"/>
  <c r="H14842" i="13" s="1"/>
  <c r="G14843" i="13"/>
  <c r="H14843" i="13" s="1"/>
  <c r="G14844" i="13"/>
  <c r="H14844" i="13" s="1"/>
  <c r="G14845" i="13"/>
  <c r="H14845" i="13" s="1"/>
  <c r="G14846" i="13"/>
  <c r="H14846" i="13" s="1"/>
  <c r="G14847" i="13"/>
  <c r="H14847" i="13" s="1"/>
  <c r="G14848" i="13"/>
  <c r="H14848" i="13" s="1"/>
  <c r="G14849" i="13"/>
  <c r="H14849" i="13" s="1"/>
  <c r="G14850" i="13"/>
  <c r="H14850" i="13" s="1"/>
  <c r="G14851" i="13"/>
  <c r="H14851" i="13" s="1"/>
  <c r="G14852" i="13"/>
  <c r="H14852" i="13" s="1"/>
  <c r="G14853" i="13"/>
  <c r="H14853" i="13" s="1"/>
  <c r="G14854" i="13"/>
  <c r="H14854" i="13" s="1"/>
  <c r="G14855" i="13"/>
  <c r="H14855" i="13" s="1"/>
  <c r="G14856" i="13"/>
  <c r="H14856" i="13" s="1"/>
  <c r="G14857" i="13"/>
  <c r="H14857" i="13" s="1"/>
  <c r="G14858" i="13"/>
  <c r="H14858" i="13" s="1"/>
  <c r="G14859" i="13"/>
  <c r="H14859" i="13" s="1"/>
  <c r="G14860" i="13"/>
  <c r="H14860" i="13" s="1"/>
  <c r="G14861" i="13"/>
  <c r="H14861" i="13" s="1"/>
  <c r="G14862" i="13"/>
  <c r="H14862" i="13" s="1"/>
  <c r="G14863" i="13"/>
  <c r="H14863" i="13" s="1"/>
  <c r="G14864" i="13"/>
  <c r="H14864" i="13" s="1"/>
  <c r="G14865" i="13"/>
  <c r="H14865" i="13" s="1"/>
  <c r="G14866" i="13"/>
  <c r="H14866" i="13" s="1"/>
  <c r="G14867" i="13"/>
  <c r="H14867" i="13" s="1"/>
  <c r="G14868" i="13"/>
  <c r="H14868" i="13" s="1"/>
  <c r="G14869" i="13"/>
  <c r="H14869" i="13" s="1"/>
  <c r="G14870" i="13"/>
  <c r="H14870" i="13" s="1"/>
  <c r="G14871" i="13"/>
  <c r="H14871" i="13" s="1"/>
  <c r="G14872" i="13"/>
  <c r="H14872" i="13" s="1"/>
  <c r="G14873" i="13"/>
  <c r="H14873" i="13" s="1"/>
  <c r="G14874" i="13"/>
  <c r="H14874" i="13" s="1"/>
  <c r="G14875" i="13"/>
  <c r="H14875" i="13" s="1"/>
  <c r="G14876" i="13"/>
  <c r="H14876" i="13" s="1"/>
  <c r="G14877" i="13"/>
  <c r="H14877" i="13" s="1"/>
  <c r="G14878" i="13"/>
  <c r="H14878" i="13" s="1"/>
  <c r="G14879" i="13"/>
  <c r="H14879" i="13" s="1"/>
  <c r="G14880" i="13"/>
  <c r="H14880" i="13" s="1"/>
  <c r="G14881" i="13"/>
  <c r="H14881" i="13" s="1"/>
  <c r="G14882" i="13"/>
  <c r="H14882" i="13" s="1"/>
  <c r="G14883" i="13"/>
  <c r="H14883" i="13" s="1"/>
  <c r="G14884" i="13"/>
  <c r="H14884" i="13" s="1"/>
  <c r="G14885" i="13"/>
  <c r="H14885" i="13" s="1"/>
  <c r="G14886" i="13"/>
  <c r="H14886" i="13" s="1"/>
  <c r="G14887" i="13"/>
  <c r="H14887" i="13" s="1"/>
  <c r="G14888" i="13"/>
  <c r="H14888" i="13" s="1"/>
  <c r="G14889" i="13"/>
  <c r="H14889" i="13" s="1"/>
  <c r="G14890" i="13"/>
  <c r="H14890" i="13" s="1"/>
  <c r="G14891" i="13"/>
  <c r="H14891" i="13" s="1"/>
  <c r="G14892" i="13"/>
  <c r="H14892" i="13" s="1"/>
  <c r="G14893" i="13"/>
  <c r="H14893" i="13" s="1"/>
  <c r="G14894" i="13"/>
  <c r="H14894" i="13" s="1"/>
  <c r="G14895" i="13"/>
  <c r="H14895" i="13" s="1"/>
  <c r="G14896" i="13"/>
  <c r="H14896" i="13" s="1"/>
  <c r="G14897" i="13"/>
  <c r="H14897" i="13" s="1"/>
  <c r="G14898" i="13"/>
  <c r="H14898" i="13" s="1"/>
  <c r="G14899" i="13"/>
  <c r="H14899" i="13" s="1"/>
  <c r="G14900" i="13"/>
  <c r="H14900" i="13" s="1"/>
  <c r="G14901" i="13"/>
  <c r="H14901" i="13" s="1"/>
  <c r="G14902" i="13"/>
  <c r="H14902" i="13" s="1"/>
  <c r="G14903" i="13"/>
  <c r="H14903" i="13" s="1"/>
  <c r="G14904" i="13"/>
  <c r="H14904" i="13" s="1"/>
  <c r="G14905" i="13"/>
  <c r="H14905" i="13" s="1"/>
  <c r="G14906" i="13"/>
  <c r="H14906" i="13" s="1"/>
  <c r="G14907" i="13"/>
  <c r="H14907" i="13" s="1"/>
  <c r="G14908" i="13"/>
  <c r="H14908" i="13" s="1"/>
  <c r="G14909" i="13"/>
  <c r="H14909" i="13" s="1"/>
  <c r="G14910" i="13"/>
  <c r="H14910" i="13" s="1"/>
  <c r="G14911" i="13"/>
  <c r="H14911" i="13" s="1"/>
  <c r="G14912" i="13"/>
  <c r="H14912" i="13" s="1"/>
  <c r="G14913" i="13"/>
  <c r="H14913" i="13" s="1"/>
  <c r="G14914" i="13"/>
  <c r="H14914" i="13" s="1"/>
  <c r="G14915" i="13"/>
  <c r="H14915" i="13" s="1"/>
  <c r="G14916" i="13"/>
  <c r="H14916" i="13" s="1"/>
  <c r="G14917" i="13"/>
  <c r="H14917" i="13" s="1"/>
  <c r="G14918" i="13"/>
  <c r="H14918" i="13" s="1"/>
  <c r="G14919" i="13"/>
  <c r="H14919" i="13" s="1"/>
  <c r="G14920" i="13"/>
  <c r="H14920" i="13" s="1"/>
  <c r="G14921" i="13"/>
  <c r="H14921" i="13" s="1"/>
  <c r="G14922" i="13"/>
  <c r="H14922" i="13" s="1"/>
  <c r="G14923" i="13"/>
  <c r="H14923" i="13" s="1"/>
  <c r="G14924" i="13"/>
  <c r="H14924" i="13" s="1"/>
  <c r="G14925" i="13"/>
  <c r="H14925" i="13" s="1"/>
  <c r="G14926" i="13"/>
  <c r="H14926" i="13" s="1"/>
  <c r="G14927" i="13"/>
  <c r="H14927" i="13" s="1"/>
  <c r="G14928" i="13"/>
  <c r="H14928" i="13" s="1"/>
  <c r="G14929" i="13"/>
  <c r="H14929" i="13" s="1"/>
  <c r="G14930" i="13"/>
  <c r="H14930" i="13" s="1"/>
  <c r="G14931" i="13"/>
  <c r="H14931" i="13" s="1"/>
  <c r="G14932" i="13"/>
  <c r="H14932" i="13" s="1"/>
  <c r="G14933" i="13"/>
  <c r="H14933" i="13" s="1"/>
  <c r="G14934" i="13"/>
  <c r="H14934" i="13" s="1"/>
  <c r="G14935" i="13"/>
  <c r="H14935" i="13" s="1"/>
  <c r="G14936" i="13"/>
  <c r="H14936" i="13" s="1"/>
  <c r="G14937" i="13"/>
  <c r="H14937" i="13" s="1"/>
  <c r="G14938" i="13"/>
  <c r="H14938" i="13" s="1"/>
  <c r="G14939" i="13"/>
  <c r="H14939" i="13" s="1"/>
  <c r="G14940" i="13"/>
  <c r="H14940" i="13" s="1"/>
  <c r="G14941" i="13"/>
  <c r="H14941" i="13" s="1"/>
  <c r="G14942" i="13"/>
  <c r="H14942" i="13" s="1"/>
  <c r="G14943" i="13"/>
  <c r="H14943" i="13" s="1"/>
  <c r="G14944" i="13"/>
  <c r="H14944" i="13" s="1"/>
  <c r="G14945" i="13"/>
  <c r="H14945" i="13" s="1"/>
  <c r="G14946" i="13"/>
  <c r="H14946" i="13" s="1"/>
  <c r="G14947" i="13"/>
  <c r="H14947" i="13" s="1"/>
  <c r="G14948" i="13"/>
  <c r="H14948" i="13" s="1"/>
  <c r="G14949" i="13"/>
  <c r="H14949" i="13" s="1"/>
  <c r="G14950" i="13"/>
  <c r="H14950" i="13" s="1"/>
  <c r="G14951" i="13"/>
  <c r="H14951" i="13" s="1"/>
  <c r="G14952" i="13"/>
  <c r="H14952" i="13" s="1"/>
  <c r="G14953" i="13"/>
  <c r="H14953" i="13" s="1"/>
  <c r="G14954" i="13"/>
  <c r="H14954" i="13" s="1"/>
  <c r="G14955" i="13"/>
  <c r="H14955" i="13" s="1"/>
  <c r="G14956" i="13"/>
  <c r="H14956" i="13" s="1"/>
  <c r="G14957" i="13"/>
  <c r="H14957" i="13" s="1"/>
  <c r="G14958" i="13"/>
  <c r="H14958" i="13" s="1"/>
  <c r="G14959" i="13"/>
  <c r="H14959" i="13" s="1"/>
  <c r="G14960" i="13"/>
  <c r="H14960" i="13" s="1"/>
  <c r="G14961" i="13"/>
  <c r="H14961" i="13" s="1"/>
  <c r="G14962" i="13"/>
  <c r="H14962" i="13" s="1"/>
  <c r="G14963" i="13"/>
  <c r="H14963" i="13" s="1"/>
  <c r="G14964" i="13"/>
  <c r="H14964" i="13" s="1"/>
  <c r="G14965" i="13"/>
  <c r="H14965" i="13" s="1"/>
  <c r="G14966" i="13"/>
  <c r="H14966" i="13" s="1"/>
  <c r="G14967" i="13"/>
  <c r="H14967" i="13" s="1"/>
  <c r="G14968" i="13"/>
  <c r="H14968" i="13" s="1"/>
  <c r="G14969" i="13"/>
  <c r="H14969" i="13" s="1"/>
  <c r="G14970" i="13"/>
  <c r="H14970" i="13" s="1"/>
  <c r="G14971" i="13"/>
  <c r="H14971" i="13" s="1"/>
  <c r="G14972" i="13"/>
  <c r="H14972" i="13" s="1"/>
  <c r="G14973" i="13"/>
  <c r="H14973" i="13" s="1"/>
  <c r="G14974" i="13"/>
  <c r="H14974" i="13" s="1"/>
  <c r="G14975" i="13"/>
  <c r="H14975" i="13" s="1"/>
  <c r="G14976" i="13"/>
  <c r="H14976" i="13" s="1"/>
  <c r="G14977" i="13"/>
  <c r="H14977" i="13" s="1"/>
  <c r="G14978" i="13"/>
  <c r="H14978" i="13" s="1"/>
  <c r="G14979" i="13"/>
  <c r="H14979" i="13" s="1"/>
  <c r="G14980" i="13"/>
  <c r="H14980" i="13" s="1"/>
  <c r="G14981" i="13"/>
  <c r="H14981" i="13" s="1"/>
  <c r="G14982" i="13"/>
  <c r="H14982" i="13" s="1"/>
  <c r="G14983" i="13"/>
  <c r="H14983" i="13" s="1"/>
  <c r="G14984" i="13"/>
  <c r="H14984" i="13" s="1"/>
  <c r="G14985" i="13"/>
  <c r="H14985" i="13" s="1"/>
  <c r="G14986" i="13"/>
  <c r="H14986" i="13" s="1"/>
  <c r="G14987" i="13"/>
  <c r="H14987" i="13" s="1"/>
  <c r="G14988" i="13"/>
  <c r="H14988" i="13" s="1"/>
  <c r="G14989" i="13"/>
  <c r="H14989" i="13" s="1"/>
  <c r="G14990" i="13"/>
  <c r="H14990" i="13" s="1"/>
  <c r="G14991" i="13"/>
  <c r="H14991" i="13" s="1"/>
  <c r="G14992" i="13"/>
  <c r="H14992" i="13" s="1"/>
  <c r="G14993" i="13"/>
  <c r="H14993" i="13" s="1"/>
  <c r="G14994" i="13"/>
  <c r="H14994" i="13" s="1"/>
  <c r="G14995" i="13"/>
  <c r="H14995" i="13" s="1"/>
  <c r="G14996" i="13"/>
  <c r="H14996" i="13" s="1"/>
  <c r="G14997" i="13"/>
  <c r="H14997" i="13" s="1"/>
  <c r="G14998" i="13"/>
  <c r="H14998" i="13" s="1"/>
  <c r="G14999" i="13"/>
  <c r="H14999" i="13" s="1"/>
  <c r="G15000" i="13"/>
  <c r="H15000" i="13" s="1"/>
  <c r="G15001" i="13"/>
  <c r="H15001" i="13" s="1"/>
  <c r="G15002" i="13"/>
  <c r="H15002" i="13" s="1"/>
  <c r="G15003" i="13"/>
  <c r="H15003" i="13" s="1"/>
  <c r="G15004" i="13"/>
  <c r="H15004" i="13" s="1"/>
  <c r="G15005" i="13"/>
  <c r="H15005" i="13" s="1"/>
  <c r="G15006" i="13"/>
  <c r="H15006" i="13" s="1"/>
  <c r="G15007" i="13"/>
  <c r="H15007" i="13" s="1"/>
  <c r="G15008" i="13"/>
  <c r="H15008" i="13" s="1"/>
  <c r="G15009" i="13"/>
  <c r="H15009" i="13" s="1"/>
  <c r="G15010" i="13"/>
  <c r="H15010" i="13" s="1"/>
  <c r="G15011" i="13"/>
  <c r="H15011" i="13" s="1"/>
  <c r="G15012" i="13"/>
  <c r="H15012" i="13" s="1"/>
  <c r="G15013" i="13"/>
  <c r="H15013" i="13" s="1"/>
  <c r="G15014" i="13"/>
  <c r="H15014" i="13" s="1"/>
  <c r="G15015" i="13"/>
  <c r="H15015" i="13" s="1"/>
  <c r="G15016" i="13"/>
  <c r="H15016" i="13" s="1"/>
  <c r="G15017" i="13"/>
  <c r="H15017" i="13" s="1"/>
  <c r="G15018" i="13"/>
  <c r="H15018" i="13" s="1"/>
  <c r="G15019" i="13"/>
  <c r="H15019" i="13" s="1"/>
  <c r="G15020" i="13"/>
  <c r="H15020" i="13" s="1"/>
  <c r="G15021" i="13"/>
  <c r="H15021" i="13" s="1"/>
  <c r="G15022" i="13"/>
  <c r="H15022" i="13" s="1"/>
  <c r="G15023" i="13"/>
  <c r="H15023" i="13" s="1"/>
  <c r="G15024" i="13"/>
  <c r="H15024" i="13" s="1"/>
  <c r="G15025" i="13"/>
  <c r="H15025" i="13" s="1"/>
  <c r="G15026" i="13"/>
  <c r="H15026" i="13" s="1"/>
  <c r="G15027" i="13"/>
  <c r="H15027" i="13" s="1"/>
  <c r="G15028" i="13"/>
  <c r="H15028" i="13" s="1"/>
  <c r="G15029" i="13"/>
  <c r="H15029" i="13" s="1"/>
  <c r="G15030" i="13"/>
  <c r="H15030" i="13" s="1"/>
  <c r="G15031" i="13"/>
  <c r="H15031" i="13" s="1"/>
  <c r="G15032" i="13"/>
  <c r="H15032" i="13" s="1"/>
  <c r="G15033" i="13"/>
  <c r="H15033" i="13" s="1"/>
  <c r="G15034" i="13"/>
  <c r="H15034" i="13" s="1"/>
  <c r="G15035" i="13"/>
  <c r="H15035" i="13" s="1"/>
  <c r="G15036" i="13"/>
  <c r="H15036" i="13" s="1"/>
  <c r="G15037" i="13"/>
  <c r="H15037" i="13" s="1"/>
  <c r="G15038" i="13"/>
  <c r="H15038" i="13" s="1"/>
  <c r="G15039" i="13"/>
  <c r="H15039" i="13" s="1"/>
  <c r="G15040" i="13"/>
  <c r="H15040" i="13" s="1"/>
  <c r="G15041" i="13"/>
  <c r="H15041" i="13" s="1"/>
  <c r="G15042" i="13"/>
  <c r="H15042" i="13" s="1"/>
  <c r="G15043" i="13"/>
  <c r="H15043" i="13" s="1"/>
  <c r="G15044" i="13"/>
  <c r="H15044" i="13" s="1"/>
  <c r="G15045" i="13"/>
  <c r="H15045" i="13" s="1"/>
  <c r="G15046" i="13"/>
  <c r="H15046" i="13" s="1"/>
  <c r="G15047" i="13"/>
  <c r="H15047" i="13" s="1"/>
  <c r="G15048" i="13"/>
  <c r="H15048" i="13" s="1"/>
  <c r="G15049" i="13"/>
  <c r="H15049" i="13" s="1"/>
  <c r="G15050" i="13"/>
  <c r="H15050" i="13" s="1"/>
  <c r="G15051" i="13"/>
  <c r="H15051" i="13" s="1"/>
  <c r="G15052" i="13"/>
  <c r="H15052" i="13" s="1"/>
  <c r="G15053" i="13"/>
  <c r="H15053" i="13" s="1"/>
  <c r="G15054" i="13"/>
  <c r="H15054" i="13" s="1"/>
  <c r="G15055" i="13"/>
  <c r="H15055" i="13" s="1"/>
  <c r="G15056" i="13"/>
  <c r="H15056" i="13" s="1"/>
  <c r="G15057" i="13"/>
  <c r="H15057" i="13" s="1"/>
  <c r="G15058" i="13"/>
  <c r="H15058" i="13" s="1"/>
  <c r="G15059" i="13"/>
  <c r="H15059" i="13" s="1"/>
  <c r="G15060" i="13"/>
  <c r="H15060" i="13" s="1"/>
  <c r="G15061" i="13"/>
  <c r="H15061" i="13" s="1"/>
  <c r="G15062" i="13"/>
  <c r="H15062" i="13" s="1"/>
  <c r="G15063" i="13"/>
  <c r="H15063" i="13" s="1"/>
  <c r="G15064" i="13"/>
  <c r="H15064" i="13" s="1"/>
  <c r="G15065" i="13"/>
  <c r="H15065" i="13" s="1"/>
  <c r="G15066" i="13"/>
  <c r="H15066" i="13" s="1"/>
  <c r="G15067" i="13"/>
  <c r="H15067" i="13" s="1"/>
  <c r="G15068" i="13"/>
  <c r="H15068" i="13" s="1"/>
  <c r="G15069" i="13"/>
  <c r="H15069" i="13" s="1"/>
  <c r="G15070" i="13"/>
  <c r="H15070" i="13" s="1"/>
  <c r="G15071" i="13"/>
  <c r="H15071" i="13" s="1"/>
  <c r="G15072" i="13"/>
  <c r="H15072" i="13" s="1"/>
  <c r="G15073" i="13"/>
  <c r="H15073" i="13" s="1"/>
  <c r="G15074" i="13"/>
  <c r="H15074" i="13" s="1"/>
  <c r="G15075" i="13"/>
  <c r="H15075" i="13" s="1"/>
  <c r="G15076" i="13"/>
  <c r="H15076" i="13" s="1"/>
  <c r="G15077" i="13"/>
  <c r="H15077" i="13" s="1"/>
  <c r="G15078" i="13"/>
  <c r="H15078" i="13" s="1"/>
  <c r="G15079" i="13"/>
  <c r="H15079" i="13" s="1"/>
  <c r="G15080" i="13"/>
  <c r="H15080" i="13" s="1"/>
  <c r="G15081" i="13"/>
  <c r="H15081" i="13" s="1"/>
  <c r="G15082" i="13"/>
  <c r="H15082" i="13" s="1"/>
  <c r="G15083" i="13"/>
  <c r="H15083" i="13" s="1"/>
  <c r="G15084" i="13"/>
  <c r="H15084" i="13" s="1"/>
  <c r="G15085" i="13"/>
  <c r="H15085" i="13" s="1"/>
  <c r="G15086" i="13"/>
  <c r="H15086" i="13" s="1"/>
  <c r="G15087" i="13"/>
  <c r="H15087" i="13" s="1"/>
  <c r="G15088" i="13"/>
  <c r="H15088" i="13" s="1"/>
  <c r="G15089" i="13"/>
  <c r="H15089" i="13" s="1"/>
  <c r="G15090" i="13"/>
  <c r="H15090" i="13" s="1"/>
  <c r="G15091" i="13"/>
  <c r="H15091" i="13" s="1"/>
  <c r="G15092" i="13"/>
  <c r="H15092" i="13" s="1"/>
  <c r="G15093" i="13"/>
  <c r="H15093" i="13" s="1"/>
  <c r="G15094" i="13"/>
  <c r="H15094" i="13" s="1"/>
  <c r="G15095" i="13"/>
  <c r="H15095" i="13" s="1"/>
  <c r="G15096" i="13"/>
  <c r="H15096" i="13" s="1"/>
  <c r="G15097" i="13"/>
  <c r="H15097" i="13" s="1"/>
  <c r="G15098" i="13"/>
  <c r="H15098" i="13" s="1"/>
  <c r="G15099" i="13"/>
  <c r="H15099" i="13" s="1"/>
  <c r="G15100" i="13"/>
  <c r="H15100" i="13" s="1"/>
  <c r="G15101" i="13"/>
  <c r="H15101" i="13" s="1"/>
  <c r="G15102" i="13"/>
  <c r="H15102" i="13" s="1"/>
  <c r="G15103" i="13"/>
  <c r="H15103" i="13" s="1"/>
  <c r="G15104" i="13"/>
  <c r="H15104" i="13" s="1"/>
  <c r="G15105" i="13"/>
  <c r="H15105" i="13" s="1"/>
  <c r="G15106" i="13"/>
  <c r="H15106" i="13" s="1"/>
  <c r="G15107" i="13"/>
  <c r="H15107" i="13" s="1"/>
  <c r="G15108" i="13"/>
  <c r="H15108" i="13" s="1"/>
  <c r="G15109" i="13"/>
  <c r="H15109" i="13" s="1"/>
  <c r="G15110" i="13"/>
  <c r="H15110" i="13" s="1"/>
  <c r="G15111" i="13"/>
  <c r="H15111" i="13" s="1"/>
  <c r="G15112" i="13"/>
  <c r="H15112" i="13" s="1"/>
  <c r="G15113" i="13"/>
  <c r="H15113" i="13" s="1"/>
  <c r="G15114" i="13"/>
  <c r="H15114" i="13" s="1"/>
  <c r="G15115" i="13"/>
  <c r="H15115" i="13" s="1"/>
  <c r="G15116" i="13"/>
  <c r="H15116" i="13" s="1"/>
  <c r="G15117" i="13"/>
  <c r="H15117" i="13" s="1"/>
  <c r="G15118" i="13"/>
  <c r="H15118" i="13" s="1"/>
  <c r="G15119" i="13"/>
  <c r="H15119" i="13" s="1"/>
  <c r="G15120" i="13"/>
  <c r="H15120" i="13" s="1"/>
  <c r="G15121" i="13"/>
  <c r="H15121" i="13" s="1"/>
  <c r="G15122" i="13"/>
  <c r="H15122" i="13" s="1"/>
  <c r="G15123" i="13"/>
  <c r="H15123" i="13" s="1"/>
  <c r="G15124" i="13"/>
  <c r="H15124" i="13" s="1"/>
  <c r="G15125" i="13"/>
  <c r="H15125" i="13" s="1"/>
  <c r="G15126" i="13"/>
  <c r="H15126" i="13" s="1"/>
  <c r="G15127" i="13"/>
  <c r="H15127" i="13" s="1"/>
  <c r="G15128" i="13"/>
  <c r="H15128" i="13" s="1"/>
  <c r="G15129" i="13"/>
  <c r="H15129" i="13" s="1"/>
  <c r="G15130" i="13"/>
  <c r="H15130" i="13" s="1"/>
  <c r="G15131" i="13"/>
  <c r="H15131" i="13" s="1"/>
  <c r="G15132" i="13"/>
  <c r="H15132" i="13" s="1"/>
  <c r="G15133" i="13"/>
  <c r="H15133" i="13" s="1"/>
  <c r="G15134" i="13"/>
  <c r="H15134" i="13" s="1"/>
  <c r="G15135" i="13"/>
  <c r="H15135" i="13" s="1"/>
  <c r="G15136" i="13"/>
  <c r="H15136" i="13" s="1"/>
  <c r="G15137" i="13"/>
  <c r="H15137" i="13" s="1"/>
  <c r="G15138" i="13"/>
  <c r="H15138" i="13" s="1"/>
  <c r="G15139" i="13"/>
  <c r="H15139" i="13" s="1"/>
  <c r="G15140" i="13"/>
  <c r="H15140" i="13" s="1"/>
  <c r="G15141" i="13"/>
  <c r="H15141" i="13" s="1"/>
  <c r="G15142" i="13"/>
  <c r="H15142" i="13" s="1"/>
  <c r="G15143" i="13"/>
  <c r="H15143" i="13" s="1"/>
  <c r="G15144" i="13"/>
  <c r="H15144" i="13" s="1"/>
  <c r="G15145" i="13"/>
  <c r="H15145" i="13" s="1"/>
  <c r="G15146" i="13"/>
  <c r="H15146" i="13" s="1"/>
  <c r="G15147" i="13"/>
  <c r="H15147" i="13" s="1"/>
  <c r="G15148" i="13"/>
  <c r="H15148" i="13" s="1"/>
  <c r="G15149" i="13"/>
  <c r="H15149" i="13" s="1"/>
  <c r="G15150" i="13"/>
  <c r="H15150" i="13" s="1"/>
  <c r="G15151" i="13"/>
  <c r="H15151" i="13" s="1"/>
  <c r="G15152" i="13"/>
  <c r="H15152" i="13" s="1"/>
  <c r="G15153" i="13"/>
  <c r="H15153" i="13" s="1"/>
  <c r="G15154" i="13"/>
  <c r="H15154" i="13" s="1"/>
  <c r="G15155" i="13"/>
  <c r="H15155" i="13" s="1"/>
  <c r="G15156" i="13"/>
  <c r="H15156" i="13" s="1"/>
  <c r="G15157" i="13"/>
  <c r="H15157" i="13" s="1"/>
  <c r="G15158" i="13"/>
  <c r="H15158" i="13" s="1"/>
  <c r="G15159" i="13"/>
  <c r="H15159" i="13" s="1"/>
  <c r="G15160" i="13"/>
  <c r="H15160" i="13" s="1"/>
  <c r="G15161" i="13"/>
  <c r="H15161" i="13" s="1"/>
  <c r="G15162" i="13"/>
  <c r="H15162" i="13" s="1"/>
  <c r="G15163" i="13"/>
  <c r="H15163" i="13" s="1"/>
  <c r="G15164" i="13"/>
  <c r="H15164" i="13" s="1"/>
  <c r="G15165" i="13"/>
  <c r="H15165" i="13" s="1"/>
  <c r="G15166" i="13"/>
  <c r="H15166" i="13" s="1"/>
  <c r="G15167" i="13"/>
  <c r="H15167" i="13" s="1"/>
  <c r="G15168" i="13"/>
  <c r="H15168" i="13" s="1"/>
  <c r="G15169" i="13"/>
  <c r="H15169" i="13" s="1"/>
  <c r="G15170" i="13"/>
  <c r="H15170" i="13" s="1"/>
  <c r="G15171" i="13"/>
  <c r="H15171" i="13" s="1"/>
  <c r="G15172" i="13"/>
  <c r="H15172" i="13" s="1"/>
  <c r="G15173" i="13"/>
  <c r="H15173" i="13" s="1"/>
  <c r="G15174" i="13"/>
  <c r="H15174" i="13" s="1"/>
  <c r="G15175" i="13"/>
  <c r="H15175" i="13" s="1"/>
  <c r="G15176" i="13"/>
  <c r="H15176" i="13" s="1"/>
  <c r="G15177" i="13"/>
  <c r="H15177" i="13" s="1"/>
  <c r="G15178" i="13"/>
  <c r="H15178" i="13" s="1"/>
  <c r="G15179" i="13"/>
  <c r="H15179" i="13" s="1"/>
  <c r="G15180" i="13"/>
  <c r="H15180" i="13" s="1"/>
  <c r="G15181" i="13"/>
  <c r="H15181" i="13" s="1"/>
  <c r="G15182" i="13"/>
  <c r="H15182" i="13" s="1"/>
  <c r="G15183" i="13"/>
  <c r="H15183" i="13" s="1"/>
  <c r="G15184" i="13"/>
  <c r="H15184" i="13" s="1"/>
  <c r="G15185" i="13"/>
  <c r="H15185" i="13" s="1"/>
  <c r="G15186" i="13"/>
  <c r="H15186" i="13" s="1"/>
  <c r="G15187" i="13"/>
  <c r="H15187" i="13" s="1"/>
  <c r="G15188" i="13"/>
  <c r="H15188" i="13" s="1"/>
  <c r="G15189" i="13"/>
  <c r="H15189" i="13" s="1"/>
  <c r="G15190" i="13"/>
  <c r="H15190" i="13" s="1"/>
  <c r="G15191" i="13"/>
  <c r="H15191" i="13" s="1"/>
  <c r="G15192" i="13"/>
  <c r="H15192" i="13" s="1"/>
  <c r="G15193" i="13"/>
  <c r="H15193" i="13" s="1"/>
  <c r="G15194" i="13"/>
  <c r="H15194" i="13" s="1"/>
  <c r="G15195" i="13"/>
  <c r="H15195" i="13" s="1"/>
  <c r="G15196" i="13"/>
  <c r="H15196" i="13" s="1"/>
  <c r="G15197" i="13"/>
  <c r="H15197" i="13" s="1"/>
  <c r="G15198" i="13"/>
  <c r="H15198" i="13" s="1"/>
  <c r="G15199" i="13"/>
  <c r="H15199" i="13" s="1"/>
  <c r="G15200" i="13"/>
  <c r="H15200" i="13" s="1"/>
  <c r="G15201" i="13"/>
  <c r="H15201" i="13" s="1"/>
  <c r="G15202" i="13"/>
  <c r="H15202" i="13" s="1"/>
  <c r="G15203" i="13"/>
  <c r="H15203" i="13" s="1"/>
  <c r="G15204" i="13"/>
  <c r="H15204" i="13" s="1"/>
  <c r="G15205" i="13"/>
  <c r="H15205" i="13" s="1"/>
  <c r="G15206" i="13"/>
  <c r="H15206" i="13" s="1"/>
  <c r="G15207" i="13"/>
  <c r="H15207" i="13" s="1"/>
  <c r="G15208" i="13"/>
  <c r="H15208" i="13" s="1"/>
  <c r="G15209" i="13"/>
  <c r="H15209" i="13" s="1"/>
  <c r="G15210" i="13"/>
  <c r="H15210" i="13" s="1"/>
  <c r="G15211" i="13"/>
  <c r="H15211" i="13" s="1"/>
  <c r="G15212" i="13"/>
  <c r="H15212" i="13" s="1"/>
  <c r="G15213" i="13"/>
  <c r="H15213" i="13" s="1"/>
  <c r="G15214" i="13"/>
  <c r="H15214" i="13" s="1"/>
  <c r="G15215" i="13"/>
  <c r="H15215" i="13" s="1"/>
  <c r="G15216" i="13"/>
  <c r="H15216" i="13" s="1"/>
  <c r="G15217" i="13"/>
  <c r="H15217" i="13" s="1"/>
  <c r="G15218" i="13"/>
  <c r="H15218" i="13" s="1"/>
  <c r="G15219" i="13"/>
  <c r="H15219" i="13" s="1"/>
  <c r="G15220" i="13"/>
  <c r="H15220" i="13" s="1"/>
  <c r="G15221" i="13"/>
  <c r="H15221" i="13" s="1"/>
  <c r="G15222" i="13"/>
  <c r="H15222" i="13" s="1"/>
  <c r="G15223" i="13"/>
  <c r="H15223" i="13" s="1"/>
  <c r="G15224" i="13"/>
  <c r="H15224" i="13" s="1"/>
  <c r="G15225" i="13"/>
  <c r="H15225" i="13" s="1"/>
  <c r="G15226" i="13"/>
  <c r="H15226" i="13" s="1"/>
  <c r="G15227" i="13"/>
  <c r="H15227" i="13" s="1"/>
  <c r="G15228" i="13"/>
  <c r="H15228" i="13" s="1"/>
  <c r="G15229" i="13"/>
  <c r="H15229" i="13" s="1"/>
  <c r="G15230" i="13"/>
  <c r="H15230" i="13" s="1"/>
  <c r="G15231" i="13"/>
  <c r="H15231" i="13" s="1"/>
  <c r="G15232" i="13"/>
  <c r="H15232" i="13" s="1"/>
  <c r="G15233" i="13"/>
  <c r="H15233" i="13" s="1"/>
  <c r="G15234" i="13"/>
  <c r="H15234" i="13" s="1"/>
  <c r="G15235" i="13"/>
  <c r="H15235" i="13" s="1"/>
  <c r="G15236" i="13"/>
  <c r="H15236" i="13" s="1"/>
  <c r="G15237" i="13"/>
  <c r="H15237" i="13" s="1"/>
  <c r="G15238" i="13"/>
  <c r="H15238" i="13" s="1"/>
  <c r="G15239" i="13"/>
  <c r="H15239" i="13" s="1"/>
  <c r="G15240" i="13"/>
  <c r="H15240" i="13" s="1"/>
  <c r="G15241" i="13"/>
  <c r="H15241" i="13" s="1"/>
  <c r="G15242" i="13"/>
  <c r="H15242" i="13" s="1"/>
  <c r="G15243" i="13"/>
  <c r="H15243" i="13" s="1"/>
  <c r="G15244" i="13"/>
  <c r="H15244" i="13" s="1"/>
  <c r="G15245" i="13"/>
  <c r="H15245" i="13" s="1"/>
  <c r="G15246" i="13"/>
  <c r="H15246" i="13" s="1"/>
  <c r="G15247" i="13"/>
  <c r="H15247" i="13" s="1"/>
  <c r="G15248" i="13"/>
  <c r="H15248" i="13" s="1"/>
  <c r="G15249" i="13"/>
  <c r="H15249" i="13" s="1"/>
  <c r="G15250" i="13"/>
  <c r="H15250" i="13" s="1"/>
  <c r="G15251" i="13"/>
  <c r="H15251" i="13" s="1"/>
  <c r="G15252" i="13"/>
  <c r="H15252" i="13" s="1"/>
  <c r="G15253" i="13"/>
  <c r="H15253" i="13" s="1"/>
  <c r="G15254" i="13"/>
  <c r="H15254" i="13" s="1"/>
  <c r="G15255" i="13"/>
  <c r="H15255" i="13" s="1"/>
  <c r="G15256" i="13"/>
  <c r="H15256" i="13" s="1"/>
  <c r="G15257" i="13"/>
  <c r="H15257" i="13" s="1"/>
  <c r="G15258" i="13"/>
  <c r="H15258" i="13" s="1"/>
  <c r="G15259" i="13"/>
  <c r="H15259" i="13" s="1"/>
  <c r="G15260" i="13"/>
  <c r="H15260" i="13" s="1"/>
  <c r="G15261" i="13"/>
  <c r="H15261" i="13" s="1"/>
  <c r="G15262" i="13"/>
  <c r="H15262" i="13" s="1"/>
  <c r="G15263" i="13"/>
  <c r="H15263" i="13" s="1"/>
  <c r="G15264" i="13"/>
  <c r="H15264" i="13" s="1"/>
  <c r="G15265" i="13"/>
  <c r="H15265" i="13" s="1"/>
  <c r="G15266" i="13"/>
  <c r="H15266" i="13" s="1"/>
  <c r="G15267" i="13"/>
  <c r="H15267" i="13" s="1"/>
  <c r="G15268" i="13"/>
  <c r="H15268" i="13" s="1"/>
  <c r="G15269" i="13"/>
  <c r="H15269" i="13" s="1"/>
  <c r="G15270" i="13"/>
  <c r="H15270" i="13" s="1"/>
  <c r="G15271" i="13"/>
  <c r="H15271" i="13" s="1"/>
  <c r="G15272" i="13"/>
  <c r="H15272" i="13" s="1"/>
  <c r="G15273" i="13"/>
  <c r="H15273" i="13" s="1"/>
  <c r="G15274" i="13"/>
  <c r="H15274" i="13" s="1"/>
  <c r="G15275" i="13"/>
  <c r="H15275" i="13" s="1"/>
  <c r="G15276" i="13"/>
  <c r="H15276" i="13" s="1"/>
  <c r="G15277" i="13"/>
  <c r="H15277" i="13" s="1"/>
  <c r="G15278" i="13"/>
  <c r="H15278" i="13" s="1"/>
  <c r="G15279" i="13"/>
  <c r="H15279" i="13" s="1"/>
  <c r="G15280" i="13"/>
  <c r="H15280" i="13" s="1"/>
  <c r="G15281" i="13"/>
  <c r="H15281" i="13" s="1"/>
  <c r="G15282" i="13"/>
  <c r="H15282" i="13" s="1"/>
  <c r="G15283" i="13"/>
  <c r="H15283" i="13" s="1"/>
  <c r="G15284" i="13"/>
  <c r="H15284" i="13" s="1"/>
  <c r="G15285" i="13"/>
  <c r="H15285" i="13" s="1"/>
  <c r="G15286" i="13"/>
  <c r="H15286" i="13" s="1"/>
  <c r="G15287" i="13"/>
  <c r="H15287" i="13" s="1"/>
  <c r="G15288" i="13"/>
  <c r="H15288" i="13" s="1"/>
  <c r="G15289" i="13"/>
  <c r="H15289" i="13" s="1"/>
  <c r="G15290" i="13"/>
  <c r="H15290" i="13" s="1"/>
  <c r="G15291" i="13"/>
  <c r="H15291" i="13" s="1"/>
  <c r="G15292" i="13"/>
  <c r="H15292" i="13" s="1"/>
  <c r="G15293" i="13"/>
  <c r="H15293" i="13" s="1"/>
  <c r="G15294" i="13"/>
  <c r="H15294" i="13" s="1"/>
  <c r="G15295" i="13"/>
  <c r="H15295" i="13" s="1"/>
  <c r="G15296" i="13"/>
  <c r="H15296" i="13" s="1"/>
  <c r="G15297" i="13"/>
  <c r="H15297" i="13" s="1"/>
  <c r="G15298" i="13"/>
  <c r="H15298" i="13" s="1"/>
  <c r="G15299" i="13"/>
  <c r="H15299" i="13" s="1"/>
  <c r="G15300" i="13"/>
  <c r="H15300" i="13" s="1"/>
  <c r="G15301" i="13"/>
  <c r="H15301" i="13" s="1"/>
  <c r="G15302" i="13"/>
  <c r="H15302" i="13" s="1"/>
  <c r="G15303" i="13"/>
  <c r="H15303" i="13" s="1"/>
  <c r="G15304" i="13"/>
  <c r="H15304" i="13" s="1"/>
  <c r="G15305" i="13"/>
  <c r="H15305" i="13" s="1"/>
  <c r="G15306" i="13"/>
  <c r="H15306" i="13" s="1"/>
  <c r="G15307" i="13"/>
  <c r="H15307" i="13" s="1"/>
  <c r="G15308" i="13"/>
  <c r="H15308" i="13" s="1"/>
  <c r="G15309" i="13"/>
  <c r="H15309" i="13" s="1"/>
  <c r="G15310" i="13"/>
  <c r="H15310" i="13" s="1"/>
  <c r="G15311" i="13"/>
  <c r="H15311" i="13" s="1"/>
  <c r="G15312" i="13"/>
  <c r="H15312" i="13" s="1"/>
  <c r="G15313" i="13"/>
  <c r="H15313" i="13" s="1"/>
  <c r="G15314" i="13"/>
  <c r="H15314" i="13" s="1"/>
  <c r="G15315" i="13"/>
  <c r="H15315" i="13" s="1"/>
  <c r="G15316" i="13"/>
  <c r="H15316" i="13" s="1"/>
  <c r="G15317" i="13"/>
  <c r="H15317" i="13" s="1"/>
  <c r="G15318" i="13"/>
  <c r="H15318" i="13" s="1"/>
  <c r="G15319" i="13"/>
  <c r="H15319" i="13" s="1"/>
  <c r="G15320" i="13"/>
  <c r="H15320" i="13" s="1"/>
  <c r="G15321" i="13"/>
  <c r="H15321" i="13" s="1"/>
  <c r="G15322" i="13"/>
  <c r="H15322" i="13" s="1"/>
  <c r="G15323" i="13"/>
  <c r="H15323" i="13" s="1"/>
  <c r="G15324" i="13"/>
  <c r="H15324" i="13" s="1"/>
  <c r="G15325" i="13"/>
  <c r="H15325" i="13" s="1"/>
  <c r="G15326" i="13"/>
  <c r="H15326" i="13" s="1"/>
  <c r="G15327" i="13"/>
  <c r="H15327" i="13" s="1"/>
  <c r="G15328" i="13"/>
  <c r="H15328" i="13" s="1"/>
  <c r="G15329" i="13"/>
  <c r="H15329" i="13" s="1"/>
  <c r="G15330" i="13"/>
  <c r="H15330" i="13" s="1"/>
  <c r="G15331" i="13"/>
  <c r="H15331" i="13" s="1"/>
  <c r="G15332" i="13"/>
  <c r="H15332" i="13" s="1"/>
  <c r="G15333" i="13"/>
  <c r="H15333" i="13" s="1"/>
  <c r="G15334" i="13"/>
  <c r="H15334" i="13" s="1"/>
  <c r="G15335" i="13"/>
  <c r="H15335" i="13" s="1"/>
  <c r="G15336" i="13"/>
  <c r="H15336" i="13" s="1"/>
  <c r="G15337" i="13"/>
  <c r="H15337" i="13" s="1"/>
  <c r="G15338" i="13"/>
  <c r="H15338" i="13" s="1"/>
  <c r="G15339" i="13"/>
  <c r="H15339" i="13" s="1"/>
  <c r="G15340" i="13"/>
  <c r="H15340" i="13" s="1"/>
  <c r="G15341" i="13"/>
  <c r="H15341" i="13" s="1"/>
  <c r="G15342" i="13"/>
  <c r="H15342" i="13" s="1"/>
  <c r="G15343" i="13"/>
  <c r="H15343" i="13" s="1"/>
  <c r="G15344" i="13"/>
  <c r="H15344" i="13" s="1"/>
  <c r="G15345" i="13"/>
  <c r="H15345" i="13" s="1"/>
  <c r="G15346" i="13"/>
  <c r="H15346" i="13" s="1"/>
  <c r="G15347" i="13"/>
  <c r="H15347" i="13" s="1"/>
  <c r="G15348" i="13"/>
  <c r="H15348" i="13" s="1"/>
  <c r="G15349" i="13"/>
  <c r="H15349" i="13" s="1"/>
  <c r="G15350" i="13"/>
  <c r="H15350" i="13" s="1"/>
  <c r="G15351" i="13"/>
  <c r="H15351" i="13" s="1"/>
  <c r="G15352" i="13"/>
  <c r="H15352" i="13" s="1"/>
  <c r="G15353" i="13"/>
  <c r="H15353" i="13" s="1"/>
  <c r="G15354" i="13"/>
  <c r="H15354" i="13" s="1"/>
  <c r="G15355" i="13"/>
  <c r="H15355" i="13" s="1"/>
  <c r="G15356" i="13"/>
  <c r="H15356" i="13" s="1"/>
  <c r="G15357" i="13"/>
  <c r="H15357" i="13" s="1"/>
  <c r="G15358" i="13"/>
  <c r="H15358" i="13" s="1"/>
  <c r="G15359" i="13"/>
  <c r="H15359" i="13" s="1"/>
  <c r="G15360" i="13"/>
  <c r="H15360" i="13" s="1"/>
  <c r="G15361" i="13"/>
  <c r="H15361" i="13" s="1"/>
  <c r="G15362" i="13"/>
  <c r="H15362" i="13" s="1"/>
  <c r="G15363" i="13"/>
  <c r="H15363" i="13" s="1"/>
  <c r="G15364" i="13"/>
  <c r="H15364" i="13" s="1"/>
  <c r="G15365" i="13"/>
  <c r="H15365" i="13" s="1"/>
  <c r="G15366" i="13"/>
  <c r="H15366" i="13" s="1"/>
  <c r="G15367" i="13"/>
  <c r="H15367" i="13" s="1"/>
  <c r="G15368" i="13"/>
  <c r="H15368" i="13" s="1"/>
  <c r="G15369" i="13"/>
  <c r="H15369" i="13" s="1"/>
  <c r="G15370" i="13"/>
  <c r="H15370" i="13" s="1"/>
  <c r="G15371" i="13"/>
  <c r="H15371" i="13" s="1"/>
  <c r="G15372" i="13"/>
  <c r="H15372" i="13" s="1"/>
  <c r="G15373" i="13"/>
  <c r="H15373" i="13" s="1"/>
  <c r="G15374" i="13"/>
  <c r="H15374" i="13" s="1"/>
  <c r="G15375" i="13"/>
  <c r="H15375" i="13" s="1"/>
  <c r="G15376" i="13"/>
  <c r="H15376" i="13" s="1"/>
  <c r="G15377" i="13"/>
  <c r="H15377" i="13" s="1"/>
  <c r="G15378" i="13"/>
  <c r="H15378" i="13" s="1"/>
  <c r="G15379" i="13"/>
  <c r="H15379" i="13" s="1"/>
  <c r="G15380" i="13"/>
  <c r="H15380" i="13" s="1"/>
  <c r="G15381" i="13"/>
  <c r="H15381" i="13" s="1"/>
  <c r="G15382" i="13"/>
  <c r="H15382" i="13" s="1"/>
  <c r="G15383" i="13"/>
  <c r="H15383" i="13" s="1"/>
  <c r="G15384" i="13"/>
  <c r="H15384" i="13" s="1"/>
  <c r="G15385" i="13"/>
  <c r="H15385" i="13" s="1"/>
  <c r="G15386" i="13"/>
  <c r="H15386" i="13" s="1"/>
  <c r="G15387" i="13"/>
  <c r="H15387" i="13" s="1"/>
  <c r="G15388" i="13"/>
  <c r="H15388" i="13" s="1"/>
  <c r="G15389" i="13"/>
  <c r="H15389" i="13" s="1"/>
  <c r="G15390" i="13"/>
  <c r="H15390" i="13" s="1"/>
  <c r="G15391" i="13"/>
  <c r="H15391" i="13" s="1"/>
  <c r="G15392" i="13"/>
  <c r="H15392" i="13" s="1"/>
  <c r="G15393" i="13"/>
  <c r="H15393" i="13" s="1"/>
  <c r="G15394" i="13"/>
  <c r="H15394" i="13" s="1"/>
  <c r="G15395" i="13"/>
  <c r="H15395" i="13" s="1"/>
  <c r="G15396" i="13"/>
  <c r="H15396" i="13" s="1"/>
  <c r="G15397" i="13"/>
  <c r="H15397" i="13" s="1"/>
  <c r="G15398" i="13"/>
  <c r="H15398" i="13" s="1"/>
  <c r="G15399" i="13"/>
  <c r="H15399" i="13" s="1"/>
  <c r="G15400" i="13"/>
  <c r="H15400" i="13" s="1"/>
  <c r="G15401" i="13"/>
  <c r="H15401" i="13" s="1"/>
  <c r="G15402" i="13"/>
  <c r="H15402" i="13" s="1"/>
  <c r="G15403" i="13"/>
  <c r="H15403" i="13" s="1"/>
  <c r="G15404" i="13"/>
  <c r="H15404" i="13" s="1"/>
  <c r="G15405" i="13"/>
  <c r="H15405" i="13" s="1"/>
  <c r="G15406" i="13"/>
  <c r="H15406" i="13" s="1"/>
  <c r="G15407" i="13"/>
  <c r="H15407" i="13" s="1"/>
  <c r="G15408" i="13"/>
  <c r="H15408" i="13" s="1"/>
  <c r="G15409" i="13"/>
  <c r="H15409" i="13" s="1"/>
  <c r="G15410" i="13"/>
  <c r="H15410" i="13" s="1"/>
  <c r="G15411" i="13"/>
  <c r="H15411" i="13" s="1"/>
  <c r="G15412" i="13"/>
  <c r="H15412" i="13" s="1"/>
  <c r="G15413" i="13"/>
  <c r="H15413" i="13" s="1"/>
  <c r="G15414" i="13"/>
  <c r="H15414" i="13" s="1"/>
  <c r="G15415" i="13"/>
  <c r="H15415" i="13" s="1"/>
  <c r="G15416" i="13"/>
  <c r="H15416" i="13" s="1"/>
  <c r="G15417" i="13"/>
  <c r="H15417" i="13" s="1"/>
  <c r="G15418" i="13"/>
  <c r="H15418" i="13" s="1"/>
  <c r="G15419" i="13"/>
  <c r="H15419" i="13" s="1"/>
  <c r="G15420" i="13"/>
  <c r="H15420" i="13" s="1"/>
  <c r="G15421" i="13"/>
  <c r="H15421" i="13" s="1"/>
  <c r="G15422" i="13"/>
  <c r="H15422" i="13" s="1"/>
  <c r="G15423" i="13"/>
  <c r="H15423" i="13" s="1"/>
  <c r="G15424" i="13"/>
  <c r="H15424" i="13" s="1"/>
  <c r="G15425" i="13"/>
  <c r="H15425" i="13" s="1"/>
  <c r="G15426" i="13"/>
  <c r="H15426" i="13" s="1"/>
  <c r="G15427" i="13"/>
  <c r="H15427" i="13" s="1"/>
  <c r="G15428" i="13"/>
  <c r="H15428" i="13" s="1"/>
  <c r="G15429" i="13"/>
  <c r="H15429" i="13" s="1"/>
  <c r="G15430" i="13"/>
  <c r="H15430" i="13" s="1"/>
  <c r="G15431" i="13"/>
  <c r="H15431" i="13" s="1"/>
  <c r="G15432" i="13"/>
  <c r="H15432" i="13" s="1"/>
  <c r="G15433" i="13"/>
  <c r="H15433" i="13" s="1"/>
  <c r="G15434" i="13"/>
  <c r="H15434" i="13" s="1"/>
  <c r="G15435" i="13"/>
  <c r="H15435" i="13" s="1"/>
  <c r="G15436" i="13"/>
  <c r="H15436" i="13" s="1"/>
  <c r="G15437" i="13"/>
  <c r="H15437" i="13" s="1"/>
  <c r="G15438" i="13"/>
  <c r="H15438" i="13" s="1"/>
  <c r="G15439" i="13"/>
  <c r="H15439" i="13" s="1"/>
  <c r="G15440" i="13"/>
  <c r="H15440" i="13" s="1"/>
  <c r="G15441" i="13"/>
  <c r="H15441" i="13" s="1"/>
  <c r="G15442" i="13"/>
  <c r="H15442" i="13" s="1"/>
  <c r="G15443" i="13"/>
  <c r="H15443" i="13" s="1"/>
  <c r="G15444" i="13"/>
  <c r="H15444" i="13" s="1"/>
  <c r="G15445" i="13"/>
  <c r="H15445" i="13" s="1"/>
  <c r="G15446" i="13"/>
  <c r="H15446" i="13" s="1"/>
  <c r="G15447" i="13"/>
  <c r="H15447" i="13" s="1"/>
  <c r="G15448" i="13"/>
  <c r="H15448" i="13" s="1"/>
  <c r="G15449" i="13"/>
  <c r="H15449" i="13" s="1"/>
  <c r="G15450" i="13"/>
  <c r="H15450" i="13" s="1"/>
  <c r="G15451" i="13"/>
  <c r="H15451" i="13" s="1"/>
  <c r="G15452" i="13"/>
  <c r="H15452" i="13" s="1"/>
  <c r="G15453" i="13"/>
  <c r="H15453" i="13" s="1"/>
  <c r="G15454" i="13"/>
  <c r="H15454" i="13" s="1"/>
  <c r="G15455" i="13"/>
  <c r="H15455" i="13" s="1"/>
  <c r="G15456" i="13"/>
  <c r="H15456" i="13" s="1"/>
  <c r="G15457" i="13"/>
  <c r="H15457" i="13" s="1"/>
  <c r="G15458" i="13"/>
  <c r="H15458" i="13" s="1"/>
  <c r="G15459" i="13"/>
  <c r="H15459" i="13" s="1"/>
  <c r="G15460" i="13"/>
  <c r="H15460" i="13" s="1"/>
  <c r="G15461" i="13"/>
  <c r="H15461" i="13" s="1"/>
  <c r="G15462" i="13"/>
  <c r="H15462" i="13" s="1"/>
  <c r="G15463" i="13"/>
  <c r="H15463" i="13" s="1"/>
  <c r="G15464" i="13"/>
  <c r="H15464" i="13" s="1"/>
  <c r="G15465" i="13"/>
  <c r="H15465" i="13" s="1"/>
  <c r="G15466" i="13"/>
  <c r="H15466" i="13" s="1"/>
  <c r="G15467" i="13"/>
  <c r="H15467" i="13" s="1"/>
  <c r="G15468" i="13"/>
  <c r="H15468" i="13" s="1"/>
  <c r="G15469" i="13"/>
  <c r="H15469" i="13" s="1"/>
  <c r="G15470" i="13"/>
  <c r="H15470" i="13" s="1"/>
  <c r="G15471" i="13"/>
  <c r="H15471" i="13" s="1"/>
  <c r="G15472" i="13"/>
  <c r="H15472" i="13" s="1"/>
  <c r="G15473" i="13"/>
  <c r="H15473" i="13" s="1"/>
  <c r="G15474" i="13"/>
  <c r="H15474" i="13" s="1"/>
  <c r="G15475" i="13"/>
  <c r="H15475" i="13" s="1"/>
  <c r="G15476" i="13"/>
  <c r="H15476" i="13" s="1"/>
  <c r="G15477" i="13"/>
  <c r="H15477" i="13" s="1"/>
  <c r="G15478" i="13"/>
  <c r="H15478" i="13" s="1"/>
  <c r="G15479" i="13"/>
  <c r="H15479" i="13" s="1"/>
  <c r="G15480" i="13"/>
  <c r="H15480" i="13" s="1"/>
  <c r="G15481" i="13"/>
  <c r="H15481" i="13" s="1"/>
  <c r="G15482" i="13"/>
  <c r="H15482" i="13" s="1"/>
  <c r="G15483" i="13"/>
  <c r="H15483" i="13" s="1"/>
  <c r="G15484" i="13"/>
  <c r="H15484" i="13" s="1"/>
  <c r="G15485" i="13"/>
  <c r="H15485" i="13" s="1"/>
  <c r="G15486" i="13"/>
  <c r="H15486" i="13" s="1"/>
  <c r="G15487" i="13"/>
  <c r="H15487" i="13" s="1"/>
  <c r="G15488" i="13"/>
  <c r="H15488" i="13" s="1"/>
  <c r="G15489" i="13"/>
  <c r="H15489" i="13" s="1"/>
  <c r="G15490" i="13"/>
  <c r="H15490" i="13" s="1"/>
  <c r="G15491" i="13"/>
  <c r="H15491" i="13" s="1"/>
  <c r="G15492" i="13"/>
  <c r="H15492" i="13" s="1"/>
  <c r="G15493" i="13"/>
  <c r="H15493" i="13" s="1"/>
  <c r="G15494" i="13"/>
  <c r="H15494" i="13" s="1"/>
  <c r="G15495" i="13"/>
  <c r="H15495" i="13" s="1"/>
  <c r="G15496" i="13"/>
  <c r="H15496" i="13" s="1"/>
  <c r="G15497" i="13"/>
  <c r="H15497" i="13" s="1"/>
  <c r="G15498" i="13"/>
  <c r="H15498" i="13" s="1"/>
  <c r="G15499" i="13"/>
  <c r="H15499" i="13" s="1"/>
  <c r="G15500" i="13"/>
  <c r="H15500" i="13" s="1"/>
  <c r="G15501" i="13"/>
  <c r="H15501" i="13" s="1"/>
  <c r="G15502" i="13"/>
  <c r="H15502" i="13" s="1"/>
  <c r="G15503" i="13"/>
  <c r="H15503" i="13" s="1"/>
  <c r="G15504" i="13"/>
  <c r="H15504" i="13" s="1"/>
  <c r="G15505" i="13"/>
  <c r="H15505" i="13" s="1"/>
  <c r="G15506" i="13"/>
  <c r="H15506" i="13" s="1"/>
  <c r="G15507" i="13"/>
  <c r="H15507" i="13" s="1"/>
  <c r="G15508" i="13"/>
  <c r="H15508" i="13" s="1"/>
  <c r="G15509" i="13"/>
  <c r="H15509" i="13" s="1"/>
  <c r="G15510" i="13"/>
  <c r="H15510" i="13" s="1"/>
  <c r="G15511" i="13"/>
  <c r="H15511" i="13" s="1"/>
  <c r="G15512" i="13"/>
  <c r="H15512" i="13" s="1"/>
  <c r="G15513" i="13"/>
  <c r="H15513" i="13" s="1"/>
  <c r="G15514" i="13"/>
  <c r="H15514" i="13" s="1"/>
  <c r="G15515" i="13"/>
  <c r="H15515" i="13" s="1"/>
  <c r="G15516" i="13"/>
  <c r="H15516" i="13" s="1"/>
  <c r="G15517" i="13"/>
  <c r="H15517" i="13" s="1"/>
  <c r="G15518" i="13"/>
  <c r="H15518" i="13" s="1"/>
  <c r="G15519" i="13"/>
  <c r="H15519" i="13" s="1"/>
  <c r="G15520" i="13"/>
  <c r="H15520" i="13" s="1"/>
  <c r="G15521" i="13"/>
  <c r="H15521" i="13" s="1"/>
  <c r="G15522" i="13"/>
  <c r="H15522" i="13" s="1"/>
  <c r="G15523" i="13"/>
  <c r="H15523" i="13" s="1"/>
  <c r="G15524" i="13"/>
  <c r="H15524" i="13" s="1"/>
  <c r="G15525" i="13"/>
  <c r="H15525" i="13" s="1"/>
  <c r="G15526" i="13"/>
  <c r="H15526" i="13" s="1"/>
  <c r="G15527" i="13"/>
  <c r="H15527" i="13" s="1"/>
  <c r="G15528" i="13"/>
  <c r="H15528" i="13" s="1"/>
  <c r="G15529" i="13"/>
  <c r="H15529" i="13" s="1"/>
  <c r="G15530" i="13"/>
  <c r="H15530" i="13" s="1"/>
  <c r="G15531" i="13"/>
  <c r="H15531" i="13" s="1"/>
  <c r="G15532" i="13"/>
  <c r="H15532" i="13" s="1"/>
  <c r="G15533" i="13"/>
  <c r="H15533" i="13" s="1"/>
  <c r="G15534" i="13"/>
  <c r="H15534" i="13" s="1"/>
  <c r="G15535" i="13"/>
  <c r="H15535" i="13" s="1"/>
  <c r="G15536" i="13"/>
  <c r="H15536" i="13" s="1"/>
  <c r="G15537" i="13"/>
  <c r="H15537" i="13" s="1"/>
  <c r="G15538" i="13"/>
  <c r="H15538" i="13" s="1"/>
  <c r="G15539" i="13"/>
  <c r="H15539" i="13" s="1"/>
  <c r="G15540" i="13"/>
  <c r="H15540" i="13" s="1"/>
  <c r="G15541" i="13"/>
  <c r="H15541" i="13" s="1"/>
  <c r="G15542" i="13"/>
  <c r="H15542" i="13" s="1"/>
  <c r="G15543" i="13"/>
  <c r="H15543" i="13" s="1"/>
  <c r="G15544" i="13"/>
  <c r="H15544" i="13" s="1"/>
  <c r="G15545" i="13"/>
  <c r="H15545" i="13" s="1"/>
  <c r="G15546" i="13"/>
  <c r="H15546" i="13" s="1"/>
  <c r="G15547" i="13"/>
  <c r="H15547" i="13" s="1"/>
  <c r="G15548" i="13"/>
  <c r="H15548" i="13" s="1"/>
  <c r="G15549" i="13"/>
  <c r="H15549" i="13" s="1"/>
  <c r="G15550" i="13"/>
  <c r="H15550" i="13" s="1"/>
  <c r="G15551" i="13"/>
  <c r="H15551" i="13" s="1"/>
  <c r="G15552" i="13"/>
  <c r="H15552" i="13" s="1"/>
  <c r="G15553" i="13"/>
  <c r="H15553" i="13" s="1"/>
  <c r="G15554" i="13"/>
  <c r="H15554" i="13" s="1"/>
  <c r="G15555" i="13"/>
  <c r="H15555" i="13" s="1"/>
  <c r="G15556" i="13"/>
  <c r="H15556" i="13" s="1"/>
  <c r="G15557" i="13"/>
  <c r="H15557" i="13" s="1"/>
  <c r="G15558" i="13"/>
  <c r="H15558" i="13" s="1"/>
  <c r="G15559" i="13"/>
  <c r="H15559" i="13" s="1"/>
  <c r="G15560" i="13"/>
  <c r="H15560" i="13" s="1"/>
  <c r="G15561" i="13"/>
  <c r="H15561" i="13" s="1"/>
  <c r="G15562" i="13"/>
  <c r="H15562" i="13" s="1"/>
  <c r="G15563" i="13"/>
  <c r="H15563" i="13" s="1"/>
  <c r="G15564" i="13"/>
  <c r="H15564" i="13" s="1"/>
  <c r="G15565" i="13"/>
  <c r="H15565" i="13" s="1"/>
  <c r="G15566" i="13"/>
  <c r="H15566" i="13" s="1"/>
  <c r="G15567" i="13"/>
  <c r="H15567" i="13" s="1"/>
  <c r="G15568" i="13"/>
  <c r="H15568" i="13" s="1"/>
  <c r="G15569" i="13"/>
  <c r="H15569" i="13" s="1"/>
  <c r="G15570" i="13"/>
  <c r="H15570" i="13" s="1"/>
  <c r="G15571" i="13"/>
  <c r="H15571" i="13" s="1"/>
  <c r="G15572" i="13"/>
  <c r="H15572" i="13" s="1"/>
  <c r="G15573" i="13"/>
  <c r="H15573" i="13" s="1"/>
  <c r="G15574" i="13"/>
  <c r="H15574" i="13" s="1"/>
  <c r="G15575" i="13"/>
  <c r="H15575" i="13" s="1"/>
  <c r="G15576" i="13"/>
  <c r="H15576" i="13" s="1"/>
  <c r="G15577" i="13"/>
  <c r="H15577" i="13" s="1"/>
  <c r="G15578" i="13"/>
  <c r="H15578" i="13" s="1"/>
  <c r="G15579" i="13"/>
  <c r="H15579" i="13" s="1"/>
  <c r="G15580" i="13"/>
  <c r="H15580" i="13" s="1"/>
  <c r="G15581" i="13"/>
  <c r="H15581" i="13" s="1"/>
  <c r="G15582" i="13"/>
  <c r="H15582" i="13" s="1"/>
  <c r="G15583" i="13"/>
  <c r="H15583" i="13" s="1"/>
  <c r="G15584" i="13"/>
  <c r="H15584" i="13" s="1"/>
  <c r="G15585" i="13"/>
  <c r="H15585" i="13" s="1"/>
  <c r="G15586" i="13"/>
  <c r="H15586" i="13" s="1"/>
  <c r="G15587" i="13"/>
  <c r="H15587" i="13" s="1"/>
  <c r="G15588" i="13"/>
  <c r="H15588" i="13" s="1"/>
  <c r="G15589" i="13"/>
  <c r="H15589" i="13" s="1"/>
  <c r="G15590" i="13"/>
  <c r="H15590" i="13" s="1"/>
  <c r="G15591" i="13"/>
  <c r="H15591" i="13" s="1"/>
  <c r="G15592" i="13"/>
  <c r="H15592" i="13" s="1"/>
  <c r="G15593" i="13"/>
  <c r="H15593" i="13" s="1"/>
  <c r="G15594" i="13"/>
  <c r="H15594" i="13" s="1"/>
  <c r="G15595" i="13"/>
  <c r="H15595" i="13" s="1"/>
  <c r="G15596" i="13"/>
  <c r="H15596" i="13" s="1"/>
  <c r="G15597" i="13"/>
  <c r="H15597" i="13" s="1"/>
  <c r="G15598" i="13"/>
  <c r="H15598" i="13" s="1"/>
  <c r="G15599" i="13"/>
  <c r="H15599" i="13" s="1"/>
  <c r="G15600" i="13"/>
  <c r="H15600" i="13" s="1"/>
  <c r="G15601" i="13"/>
  <c r="H15601" i="13" s="1"/>
  <c r="G15602" i="13"/>
  <c r="H15602" i="13" s="1"/>
  <c r="G15603" i="13"/>
  <c r="H15603" i="13" s="1"/>
  <c r="G15604" i="13"/>
  <c r="H15604" i="13" s="1"/>
  <c r="G15605" i="13"/>
  <c r="H15605" i="13" s="1"/>
  <c r="G15606" i="13"/>
  <c r="H15606" i="13" s="1"/>
  <c r="G15607" i="13"/>
  <c r="H15607" i="13" s="1"/>
  <c r="G15608" i="13"/>
  <c r="H15608" i="13" s="1"/>
  <c r="G15609" i="13"/>
  <c r="H15609" i="13" s="1"/>
  <c r="G15610" i="13"/>
  <c r="H15610" i="13" s="1"/>
  <c r="G15611" i="13"/>
  <c r="H15611" i="13" s="1"/>
  <c r="G15612" i="13"/>
  <c r="H15612" i="13" s="1"/>
  <c r="G15613" i="13"/>
  <c r="H15613" i="13" s="1"/>
  <c r="G15614" i="13"/>
  <c r="H15614" i="13" s="1"/>
  <c r="G15615" i="13"/>
  <c r="H15615" i="13" s="1"/>
  <c r="G15616" i="13"/>
  <c r="H15616" i="13" s="1"/>
  <c r="G15617" i="13"/>
  <c r="H15617" i="13" s="1"/>
  <c r="G15618" i="13"/>
  <c r="H15618" i="13" s="1"/>
  <c r="G15619" i="13"/>
  <c r="H15619" i="13" s="1"/>
  <c r="G15620" i="13"/>
  <c r="H15620" i="13" s="1"/>
  <c r="G15621" i="13"/>
  <c r="H15621" i="13" s="1"/>
  <c r="G15622" i="13"/>
  <c r="H15622" i="13" s="1"/>
  <c r="G15623" i="13"/>
  <c r="H15623" i="13" s="1"/>
  <c r="G15624" i="13"/>
  <c r="H15624" i="13" s="1"/>
  <c r="G15625" i="13"/>
  <c r="H15625" i="13" s="1"/>
  <c r="G15626" i="13"/>
  <c r="H15626" i="13" s="1"/>
  <c r="G15627" i="13"/>
  <c r="H15627" i="13" s="1"/>
  <c r="G15628" i="13"/>
  <c r="H15628" i="13" s="1"/>
  <c r="G15629" i="13"/>
  <c r="H15629" i="13" s="1"/>
  <c r="G15630" i="13"/>
  <c r="H15630" i="13" s="1"/>
  <c r="G15631" i="13"/>
  <c r="H15631" i="13" s="1"/>
  <c r="G15632" i="13"/>
  <c r="H15632" i="13" s="1"/>
  <c r="G15633" i="13"/>
  <c r="H15633" i="13" s="1"/>
  <c r="G15634" i="13"/>
  <c r="H15634" i="13" s="1"/>
  <c r="G15635" i="13"/>
  <c r="H15635" i="13" s="1"/>
  <c r="G15636" i="13"/>
  <c r="H15636" i="13" s="1"/>
  <c r="G15637" i="13"/>
  <c r="H15637" i="13" s="1"/>
  <c r="G15638" i="13"/>
  <c r="H15638" i="13" s="1"/>
  <c r="G15639" i="13"/>
  <c r="H15639" i="13" s="1"/>
  <c r="G15640" i="13"/>
  <c r="H15640" i="13" s="1"/>
  <c r="G15641" i="13"/>
  <c r="H15641" i="13" s="1"/>
  <c r="G15642" i="13"/>
  <c r="H15642" i="13" s="1"/>
  <c r="G15643" i="13"/>
  <c r="H15643" i="13" s="1"/>
  <c r="G15644" i="13"/>
  <c r="H15644" i="13" s="1"/>
  <c r="G15645" i="13"/>
  <c r="H15645" i="13" s="1"/>
  <c r="G15646" i="13"/>
  <c r="H15646" i="13" s="1"/>
  <c r="G15647" i="13"/>
  <c r="H15647" i="13" s="1"/>
  <c r="G15648" i="13"/>
  <c r="H15648" i="13" s="1"/>
  <c r="G15649" i="13"/>
  <c r="H15649" i="13" s="1"/>
  <c r="G15650" i="13"/>
  <c r="H15650" i="13" s="1"/>
  <c r="G15651" i="13"/>
  <c r="H15651" i="13" s="1"/>
  <c r="G15652" i="13"/>
  <c r="H15652" i="13" s="1"/>
  <c r="G15653" i="13"/>
  <c r="H15653" i="13" s="1"/>
  <c r="G15654" i="13"/>
  <c r="H15654" i="13" s="1"/>
  <c r="G15655" i="13"/>
  <c r="H15655" i="13" s="1"/>
  <c r="G15656" i="13"/>
  <c r="H15656" i="13" s="1"/>
  <c r="G15657" i="13"/>
  <c r="H15657" i="13" s="1"/>
  <c r="G15658" i="13"/>
  <c r="H15658" i="13" s="1"/>
  <c r="G15659" i="13"/>
  <c r="H15659" i="13" s="1"/>
  <c r="G15660" i="13"/>
  <c r="H15660" i="13" s="1"/>
  <c r="G15661" i="13"/>
  <c r="H15661" i="13" s="1"/>
  <c r="G15662" i="13"/>
  <c r="H15662" i="13" s="1"/>
  <c r="G15663" i="13"/>
  <c r="H15663" i="13" s="1"/>
  <c r="G15664" i="13"/>
  <c r="H15664" i="13" s="1"/>
  <c r="G15665" i="13"/>
  <c r="H15665" i="13" s="1"/>
  <c r="G15666" i="13"/>
  <c r="H15666" i="13" s="1"/>
  <c r="G15667" i="13"/>
  <c r="H15667" i="13" s="1"/>
  <c r="G15668" i="13"/>
  <c r="H15668" i="13" s="1"/>
  <c r="G15669" i="13"/>
  <c r="H15669" i="13" s="1"/>
  <c r="G15670" i="13"/>
  <c r="H15670" i="13" s="1"/>
  <c r="G15671" i="13"/>
  <c r="H15671" i="13" s="1"/>
  <c r="G15672" i="13"/>
  <c r="H15672" i="13" s="1"/>
  <c r="G15673" i="13"/>
  <c r="H15673" i="13" s="1"/>
  <c r="G15674" i="13"/>
  <c r="H15674" i="13" s="1"/>
  <c r="G15675" i="13"/>
  <c r="H15675" i="13" s="1"/>
  <c r="G15676" i="13"/>
  <c r="H15676" i="13" s="1"/>
  <c r="G15677" i="13"/>
  <c r="H15677" i="13" s="1"/>
  <c r="G15678" i="13"/>
  <c r="H15678" i="13" s="1"/>
  <c r="G15679" i="13"/>
  <c r="H15679" i="13" s="1"/>
  <c r="G15680" i="13"/>
  <c r="H15680" i="13" s="1"/>
  <c r="G15681" i="13"/>
  <c r="H15681" i="13" s="1"/>
  <c r="G15682" i="13"/>
  <c r="H15682" i="13" s="1"/>
  <c r="G15683" i="13"/>
  <c r="H15683" i="13" s="1"/>
  <c r="G15684" i="13"/>
  <c r="H15684" i="13" s="1"/>
  <c r="G15685" i="13"/>
  <c r="H15685" i="13" s="1"/>
  <c r="G15686" i="13"/>
  <c r="H15686" i="13" s="1"/>
  <c r="G15687" i="13"/>
  <c r="H15687" i="13" s="1"/>
  <c r="G15688" i="13"/>
  <c r="H15688" i="13" s="1"/>
  <c r="G15689" i="13"/>
  <c r="H15689" i="13" s="1"/>
  <c r="G15690" i="13"/>
  <c r="H15690" i="13" s="1"/>
  <c r="G15691" i="13"/>
  <c r="H15691" i="13" s="1"/>
  <c r="G15692" i="13"/>
  <c r="H15692" i="13" s="1"/>
  <c r="G15693" i="13"/>
  <c r="H15693" i="13" s="1"/>
  <c r="G15694" i="13"/>
  <c r="H15694" i="13" s="1"/>
  <c r="G15695" i="13"/>
  <c r="H15695" i="13" s="1"/>
  <c r="G15696" i="13"/>
  <c r="H15696" i="13" s="1"/>
  <c r="G15697" i="13"/>
  <c r="H15697" i="13" s="1"/>
  <c r="G15698" i="13"/>
  <c r="H15698" i="13" s="1"/>
  <c r="G15699" i="13"/>
  <c r="H15699" i="13" s="1"/>
  <c r="G15700" i="13"/>
  <c r="H15700" i="13" s="1"/>
  <c r="G15701" i="13"/>
  <c r="H15701" i="13" s="1"/>
  <c r="G15702" i="13"/>
  <c r="H15702" i="13" s="1"/>
  <c r="G15703" i="13"/>
  <c r="H15703" i="13" s="1"/>
  <c r="G15704" i="13"/>
  <c r="H15704" i="13" s="1"/>
  <c r="G15705" i="13"/>
  <c r="H15705" i="13" s="1"/>
  <c r="G15706" i="13"/>
  <c r="H15706" i="13" s="1"/>
  <c r="G15707" i="13"/>
  <c r="H15707" i="13" s="1"/>
  <c r="G15708" i="13"/>
  <c r="H15708" i="13" s="1"/>
  <c r="G15709" i="13"/>
  <c r="H15709" i="13" s="1"/>
  <c r="G15710" i="13"/>
  <c r="H15710" i="13" s="1"/>
  <c r="G15711" i="13"/>
  <c r="H15711" i="13" s="1"/>
  <c r="G15712" i="13"/>
  <c r="H15712" i="13" s="1"/>
  <c r="G15713" i="13"/>
  <c r="H15713" i="13" s="1"/>
  <c r="G15714" i="13"/>
  <c r="H15714" i="13" s="1"/>
  <c r="G15715" i="13"/>
  <c r="H15715" i="13" s="1"/>
  <c r="G15716" i="13"/>
  <c r="H15716" i="13" s="1"/>
  <c r="G15717" i="13"/>
  <c r="H15717" i="13" s="1"/>
  <c r="G15718" i="13"/>
  <c r="H15718" i="13" s="1"/>
  <c r="G15719" i="13"/>
  <c r="H15719" i="13" s="1"/>
  <c r="G15720" i="13"/>
  <c r="H15720" i="13" s="1"/>
  <c r="G15721" i="13"/>
  <c r="H15721" i="13" s="1"/>
  <c r="G15722" i="13"/>
  <c r="H15722" i="13" s="1"/>
  <c r="G15723" i="13"/>
  <c r="H15723" i="13" s="1"/>
  <c r="G15724" i="13"/>
  <c r="H15724" i="13" s="1"/>
  <c r="G15725" i="13"/>
  <c r="H15725" i="13" s="1"/>
  <c r="G15726" i="13"/>
  <c r="H15726" i="13" s="1"/>
  <c r="G15727" i="13"/>
  <c r="H15727" i="13" s="1"/>
  <c r="G15728" i="13"/>
  <c r="H15728" i="13" s="1"/>
  <c r="G15729" i="13"/>
  <c r="H15729" i="13" s="1"/>
  <c r="G15730" i="13"/>
  <c r="H15730" i="13" s="1"/>
  <c r="G15731" i="13"/>
  <c r="H15731" i="13" s="1"/>
  <c r="G15732" i="13"/>
  <c r="H15732" i="13" s="1"/>
  <c r="G15733" i="13"/>
  <c r="H15733" i="13" s="1"/>
  <c r="G15734" i="13"/>
  <c r="H15734" i="13" s="1"/>
  <c r="G15735" i="13"/>
  <c r="H15735" i="13" s="1"/>
  <c r="G15736" i="13"/>
  <c r="H15736" i="13" s="1"/>
  <c r="G15737" i="13"/>
  <c r="H15737" i="13" s="1"/>
  <c r="G15738" i="13"/>
  <c r="H15738" i="13" s="1"/>
  <c r="G15739" i="13"/>
  <c r="H15739" i="13" s="1"/>
  <c r="G15740" i="13"/>
  <c r="H15740" i="13" s="1"/>
  <c r="G15741" i="13"/>
  <c r="H15741" i="13" s="1"/>
  <c r="G15742" i="13"/>
  <c r="H15742" i="13" s="1"/>
  <c r="G15743" i="13"/>
  <c r="H15743" i="13" s="1"/>
  <c r="G15744" i="13"/>
  <c r="H15744" i="13" s="1"/>
  <c r="G15745" i="13"/>
  <c r="H15745" i="13" s="1"/>
  <c r="G15746" i="13"/>
  <c r="H15746" i="13" s="1"/>
  <c r="G15747" i="13"/>
  <c r="H15747" i="13" s="1"/>
  <c r="G15748" i="13"/>
  <c r="H15748" i="13" s="1"/>
  <c r="G15749" i="13"/>
  <c r="H15749" i="13" s="1"/>
  <c r="G15750" i="13"/>
  <c r="H15750" i="13" s="1"/>
  <c r="G15751" i="13"/>
  <c r="H15751" i="13" s="1"/>
  <c r="G15752" i="13"/>
  <c r="H15752" i="13" s="1"/>
  <c r="G15753" i="13"/>
  <c r="H15753" i="13" s="1"/>
  <c r="G15754" i="13"/>
  <c r="H15754" i="13" s="1"/>
  <c r="G15755" i="13"/>
  <c r="H15755" i="13" s="1"/>
  <c r="G15756" i="13"/>
  <c r="H15756" i="13" s="1"/>
  <c r="G15757" i="13"/>
  <c r="H15757" i="13" s="1"/>
  <c r="G15758" i="13"/>
  <c r="H15758" i="13" s="1"/>
  <c r="G15759" i="13"/>
  <c r="H15759" i="13" s="1"/>
  <c r="G15760" i="13"/>
  <c r="H15760" i="13" s="1"/>
  <c r="G15761" i="13"/>
  <c r="H15761" i="13" s="1"/>
  <c r="G15762" i="13"/>
  <c r="H15762" i="13" s="1"/>
  <c r="G15763" i="13"/>
  <c r="H15763" i="13" s="1"/>
  <c r="G15764" i="13"/>
  <c r="H15764" i="13" s="1"/>
  <c r="G15765" i="13"/>
  <c r="H15765" i="13" s="1"/>
  <c r="G15766" i="13"/>
  <c r="H15766" i="13" s="1"/>
  <c r="G15767" i="13"/>
  <c r="H15767" i="13" s="1"/>
  <c r="G15768" i="13"/>
  <c r="H15768" i="13" s="1"/>
  <c r="G15769" i="13"/>
  <c r="H15769" i="13" s="1"/>
  <c r="G15770" i="13"/>
  <c r="H15770" i="13" s="1"/>
  <c r="G15771" i="13"/>
  <c r="H15771" i="13" s="1"/>
  <c r="G15772" i="13"/>
  <c r="H15772" i="13" s="1"/>
  <c r="G15773" i="13"/>
  <c r="H15773" i="13" s="1"/>
  <c r="G15774" i="13"/>
  <c r="H15774" i="13" s="1"/>
  <c r="G15775" i="13"/>
  <c r="H15775" i="13" s="1"/>
  <c r="G15776" i="13"/>
  <c r="H15776" i="13" s="1"/>
  <c r="G15777" i="13"/>
  <c r="H15777" i="13" s="1"/>
  <c r="G15778" i="13"/>
  <c r="H15778" i="13" s="1"/>
  <c r="G15779" i="13"/>
  <c r="H15779" i="13" s="1"/>
  <c r="G15780" i="13"/>
  <c r="H15780" i="13" s="1"/>
  <c r="G15781" i="13"/>
  <c r="H15781" i="13" s="1"/>
  <c r="G15782" i="13"/>
  <c r="H15782" i="13" s="1"/>
  <c r="G15783" i="13"/>
  <c r="H15783" i="13" s="1"/>
  <c r="G15784" i="13"/>
  <c r="H15784" i="13" s="1"/>
  <c r="G15785" i="13"/>
  <c r="H15785" i="13" s="1"/>
  <c r="G15786" i="13"/>
  <c r="H15786" i="13" s="1"/>
  <c r="G15787" i="13"/>
  <c r="H15787" i="13" s="1"/>
  <c r="G15788" i="13"/>
  <c r="H15788" i="13" s="1"/>
  <c r="G15789" i="13"/>
  <c r="H15789" i="13" s="1"/>
  <c r="G15790" i="13"/>
  <c r="H15790" i="13" s="1"/>
  <c r="G15791" i="13"/>
  <c r="H15791" i="13" s="1"/>
  <c r="G15792" i="13"/>
  <c r="H15792" i="13" s="1"/>
  <c r="G15793" i="13"/>
  <c r="H15793" i="13" s="1"/>
  <c r="G15794" i="13"/>
  <c r="H15794" i="13" s="1"/>
  <c r="G15795" i="13"/>
  <c r="H15795" i="13" s="1"/>
  <c r="G15796" i="13"/>
  <c r="H15796" i="13" s="1"/>
  <c r="G15797" i="13"/>
  <c r="H15797" i="13" s="1"/>
  <c r="G15798" i="13"/>
  <c r="H15798" i="13" s="1"/>
  <c r="G15799" i="13"/>
  <c r="H15799" i="13" s="1"/>
  <c r="G15800" i="13"/>
  <c r="H15800" i="13" s="1"/>
  <c r="G15801" i="13"/>
  <c r="H15801" i="13" s="1"/>
  <c r="G15802" i="13"/>
  <c r="H15802" i="13" s="1"/>
  <c r="G15803" i="13"/>
  <c r="H15803" i="13" s="1"/>
  <c r="G15804" i="13"/>
  <c r="H15804" i="13" s="1"/>
  <c r="G15805" i="13"/>
  <c r="H15805" i="13" s="1"/>
  <c r="G15806" i="13"/>
  <c r="H15806" i="13" s="1"/>
  <c r="G15807" i="13"/>
  <c r="H15807" i="13" s="1"/>
  <c r="G15808" i="13"/>
  <c r="H15808" i="13" s="1"/>
  <c r="G15809" i="13"/>
  <c r="H15809" i="13" s="1"/>
  <c r="G15810" i="13"/>
  <c r="H15810" i="13" s="1"/>
  <c r="G15811" i="13"/>
  <c r="H15811" i="13" s="1"/>
  <c r="G15812" i="13"/>
  <c r="H15812" i="13" s="1"/>
  <c r="G15813" i="13"/>
  <c r="H15813" i="13" s="1"/>
  <c r="G15814" i="13"/>
  <c r="H15814" i="13" s="1"/>
  <c r="G15815" i="13"/>
  <c r="H15815" i="13" s="1"/>
  <c r="G15816" i="13"/>
  <c r="H15816" i="13" s="1"/>
  <c r="G15817" i="13"/>
  <c r="H15817" i="13" s="1"/>
  <c r="G15818" i="13"/>
  <c r="H15818" i="13" s="1"/>
  <c r="G15819" i="13"/>
  <c r="H15819" i="13" s="1"/>
  <c r="G15820" i="13"/>
  <c r="H15820" i="13" s="1"/>
  <c r="G15821" i="13"/>
  <c r="H15821" i="13" s="1"/>
  <c r="G15822" i="13"/>
  <c r="H15822" i="13" s="1"/>
  <c r="G15823" i="13"/>
  <c r="H15823" i="13" s="1"/>
  <c r="G15824" i="13"/>
  <c r="H15824" i="13" s="1"/>
  <c r="G15825" i="13"/>
  <c r="H15825" i="13" s="1"/>
  <c r="G15826" i="13"/>
  <c r="H15826" i="13" s="1"/>
  <c r="G15827" i="13"/>
  <c r="H15827" i="13" s="1"/>
  <c r="G15828" i="13"/>
  <c r="H15828" i="13" s="1"/>
  <c r="G15829" i="13"/>
  <c r="H15829" i="13" s="1"/>
  <c r="G15830" i="13"/>
  <c r="H15830" i="13" s="1"/>
  <c r="G15831" i="13"/>
  <c r="H15831" i="13" s="1"/>
  <c r="G15832" i="13"/>
  <c r="H15832" i="13" s="1"/>
  <c r="G15833" i="13"/>
  <c r="H15833" i="13" s="1"/>
  <c r="G15834" i="13"/>
  <c r="H15834" i="13" s="1"/>
  <c r="G15835" i="13"/>
  <c r="H15835" i="13" s="1"/>
  <c r="G15836" i="13"/>
  <c r="H15836" i="13" s="1"/>
  <c r="G15837" i="13"/>
  <c r="H15837" i="13" s="1"/>
  <c r="G15838" i="13"/>
  <c r="H15838" i="13" s="1"/>
  <c r="G15839" i="13"/>
  <c r="H15839" i="13" s="1"/>
  <c r="G15840" i="13"/>
  <c r="H15840" i="13" s="1"/>
  <c r="G15841" i="13"/>
  <c r="H15841" i="13" s="1"/>
  <c r="G15842" i="13"/>
  <c r="H15842" i="13" s="1"/>
  <c r="G15843" i="13"/>
  <c r="H15843" i="13" s="1"/>
  <c r="G15844" i="13"/>
  <c r="H15844" i="13" s="1"/>
  <c r="G15845" i="13"/>
  <c r="H15845" i="13" s="1"/>
  <c r="G15846" i="13"/>
  <c r="H15846" i="13" s="1"/>
  <c r="G15847" i="13"/>
  <c r="H15847" i="13" s="1"/>
  <c r="G15848" i="13"/>
  <c r="H15848" i="13" s="1"/>
  <c r="G15849" i="13"/>
  <c r="H15849" i="13" s="1"/>
  <c r="G15850" i="13"/>
  <c r="H15850" i="13" s="1"/>
  <c r="G15851" i="13"/>
  <c r="H15851" i="13" s="1"/>
  <c r="G15852" i="13"/>
  <c r="H15852" i="13" s="1"/>
  <c r="G15853" i="13"/>
  <c r="H15853" i="13" s="1"/>
  <c r="G15854" i="13"/>
  <c r="H15854" i="13" s="1"/>
  <c r="G15855" i="13"/>
  <c r="H15855" i="13" s="1"/>
  <c r="G15856" i="13"/>
  <c r="H15856" i="13" s="1"/>
  <c r="G15857" i="13"/>
  <c r="H15857" i="13" s="1"/>
  <c r="G15858" i="13"/>
  <c r="H15858" i="13" s="1"/>
  <c r="G15859" i="13"/>
  <c r="H15859" i="13" s="1"/>
  <c r="G15860" i="13"/>
  <c r="H15860" i="13" s="1"/>
  <c r="G15861" i="13"/>
  <c r="H15861" i="13" s="1"/>
  <c r="G15862" i="13"/>
  <c r="H15862" i="13" s="1"/>
  <c r="G15863" i="13"/>
  <c r="H15863" i="13" s="1"/>
  <c r="G15864" i="13"/>
  <c r="H15864" i="13" s="1"/>
  <c r="G15865" i="13"/>
  <c r="H15865" i="13" s="1"/>
  <c r="G15866" i="13"/>
  <c r="H15866" i="13" s="1"/>
  <c r="G15867" i="13"/>
  <c r="H15867" i="13" s="1"/>
  <c r="G15868" i="13"/>
  <c r="H15868" i="13" s="1"/>
  <c r="G15869" i="13"/>
  <c r="H15869" i="13" s="1"/>
  <c r="G15870" i="13"/>
  <c r="H15870" i="13" s="1"/>
  <c r="G15871" i="13"/>
  <c r="H15871" i="13" s="1"/>
  <c r="G15872" i="13"/>
  <c r="H15872" i="13" s="1"/>
  <c r="G15873" i="13"/>
  <c r="H15873" i="13" s="1"/>
  <c r="G15874" i="13"/>
  <c r="H15874" i="13" s="1"/>
  <c r="G15875" i="13"/>
  <c r="H15875" i="13" s="1"/>
  <c r="G15876" i="13"/>
  <c r="H15876" i="13" s="1"/>
  <c r="G15877" i="13"/>
  <c r="H15877" i="13" s="1"/>
  <c r="G15878" i="13"/>
  <c r="H15878" i="13" s="1"/>
  <c r="G15879" i="13"/>
  <c r="H15879" i="13" s="1"/>
  <c r="G15880" i="13"/>
  <c r="H15880" i="13" s="1"/>
  <c r="G15881" i="13"/>
  <c r="H15881" i="13" s="1"/>
  <c r="G15882" i="13"/>
  <c r="H15882" i="13" s="1"/>
  <c r="G15883" i="13"/>
  <c r="H15883" i="13" s="1"/>
  <c r="G15884" i="13"/>
  <c r="H15884" i="13" s="1"/>
  <c r="G15885" i="13"/>
  <c r="H15885" i="13" s="1"/>
  <c r="G15886" i="13"/>
  <c r="H15886" i="13" s="1"/>
  <c r="G15887" i="13"/>
  <c r="H15887" i="13" s="1"/>
  <c r="G15888" i="13"/>
  <c r="H15888" i="13" s="1"/>
  <c r="G15889" i="13"/>
  <c r="H15889" i="13" s="1"/>
  <c r="G15890" i="13"/>
  <c r="H15890" i="13" s="1"/>
  <c r="G15891" i="13"/>
  <c r="H15891" i="13" s="1"/>
  <c r="G15892" i="13"/>
  <c r="H15892" i="13" s="1"/>
  <c r="G15893" i="13"/>
  <c r="H15893" i="13" s="1"/>
  <c r="G15894" i="13"/>
  <c r="H15894" i="13" s="1"/>
  <c r="G15895" i="13"/>
  <c r="H15895" i="13" s="1"/>
  <c r="G15896" i="13"/>
  <c r="H15896" i="13" s="1"/>
  <c r="G15897" i="13"/>
  <c r="H15897" i="13" s="1"/>
  <c r="G15898" i="13"/>
  <c r="H15898" i="13" s="1"/>
  <c r="G15899" i="13"/>
  <c r="H15899" i="13" s="1"/>
  <c r="G15900" i="13"/>
  <c r="H15900" i="13" s="1"/>
  <c r="G15901" i="13"/>
  <c r="H15901" i="13" s="1"/>
  <c r="G15902" i="13"/>
  <c r="H15902" i="13" s="1"/>
  <c r="G15903" i="13"/>
  <c r="H15903" i="13" s="1"/>
  <c r="G15904" i="13"/>
  <c r="H15904" i="13" s="1"/>
  <c r="G15905" i="13"/>
  <c r="H15905" i="13" s="1"/>
  <c r="G15906" i="13"/>
  <c r="H15906" i="13" s="1"/>
  <c r="G15907" i="13"/>
  <c r="H15907" i="13" s="1"/>
  <c r="G15908" i="13"/>
  <c r="H15908" i="13" s="1"/>
  <c r="G15909" i="13"/>
  <c r="H15909" i="13" s="1"/>
  <c r="G15910" i="13"/>
  <c r="H15910" i="13" s="1"/>
  <c r="G15911" i="13"/>
  <c r="H15911" i="13" s="1"/>
  <c r="G15912" i="13"/>
  <c r="H15912" i="13" s="1"/>
  <c r="G15913" i="13"/>
  <c r="H15913" i="13" s="1"/>
  <c r="G15914" i="13"/>
  <c r="H15914" i="13" s="1"/>
  <c r="G15915" i="13"/>
  <c r="H15915" i="13" s="1"/>
  <c r="G15916" i="13"/>
  <c r="H15916" i="13" s="1"/>
  <c r="G15917" i="13"/>
  <c r="H15917" i="13" s="1"/>
  <c r="G15918" i="13"/>
  <c r="H15918" i="13" s="1"/>
  <c r="G15919" i="13"/>
  <c r="H15919" i="13" s="1"/>
  <c r="G15920" i="13"/>
  <c r="H15920" i="13" s="1"/>
  <c r="G15921" i="13"/>
  <c r="H15921" i="13" s="1"/>
  <c r="G15922" i="13"/>
  <c r="H15922" i="13" s="1"/>
  <c r="G15923" i="13"/>
  <c r="H15923" i="13" s="1"/>
  <c r="G15924" i="13"/>
  <c r="H15924" i="13" s="1"/>
  <c r="G15925" i="13"/>
  <c r="H15925" i="13" s="1"/>
  <c r="G15926" i="13"/>
  <c r="H15926" i="13" s="1"/>
  <c r="G15927" i="13"/>
  <c r="H15927" i="13" s="1"/>
  <c r="G15928" i="13"/>
  <c r="H15928" i="13" s="1"/>
  <c r="G15929" i="13"/>
  <c r="H15929" i="13" s="1"/>
  <c r="G15930" i="13"/>
  <c r="H15930" i="13" s="1"/>
  <c r="G15931" i="13"/>
  <c r="H15931" i="13" s="1"/>
  <c r="G15932" i="13"/>
  <c r="H15932" i="13" s="1"/>
  <c r="G15933" i="13"/>
  <c r="H15933" i="13" s="1"/>
  <c r="G15934" i="13"/>
  <c r="H15934" i="13" s="1"/>
  <c r="G15935" i="13"/>
  <c r="H15935" i="13" s="1"/>
  <c r="G15936" i="13"/>
  <c r="H15936" i="13" s="1"/>
  <c r="G15937" i="13"/>
  <c r="H15937" i="13" s="1"/>
  <c r="G15938" i="13"/>
  <c r="H15938" i="13" s="1"/>
  <c r="G15939" i="13"/>
  <c r="H15939" i="13" s="1"/>
  <c r="G15940" i="13"/>
  <c r="H15940" i="13" s="1"/>
  <c r="G15941" i="13"/>
  <c r="H15941" i="13" s="1"/>
  <c r="G15942" i="13"/>
  <c r="H15942" i="13" s="1"/>
  <c r="G15943" i="13"/>
  <c r="H15943" i="13" s="1"/>
  <c r="G15944" i="13"/>
  <c r="H15944" i="13" s="1"/>
  <c r="G15945" i="13"/>
  <c r="H15945" i="13" s="1"/>
  <c r="G15946" i="13"/>
  <c r="H15946" i="13" s="1"/>
  <c r="G15947" i="13"/>
  <c r="H15947" i="13" s="1"/>
  <c r="G15948" i="13"/>
  <c r="H15948" i="13" s="1"/>
  <c r="G15949" i="13"/>
  <c r="H15949" i="13" s="1"/>
  <c r="G15950" i="13"/>
  <c r="H15950" i="13" s="1"/>
  <c r="G15951" i="13"/>
  <c r="H15951" i="13" s="1"/>
  <c r="G15952" i="13"/>
  <c r="H15952" i="13" s="1"/>
  <c r="G15953" i="13"/>
  <c r="H15953" i="13" s="1"/>
  <c r="G15954" i="13"/>
  <c r="H15954" i="13" s="1"/>
  <c r="G15955" i="13"/>
  <c r="H15955" i="13" s="1"/>
  <c r="G15956" i="13"/>
  <c r="H15956" i="13" s="1"/>
  <c r="G15957" i="13"/>
  <c r="H15957" i="13" s="1"/>
  <c r="G15958" i="13"/>
  <c r="H15958" i="13" s="1"/>
  <c r="G15959" i="13"/>
  <c r="H15959" i="13" s="1"/>
  <c r="G15960" i="13"/>
  <c r="H15960" i="13" s="1"/>
  <c r="G15961" i="13"/>
  <c r="H15961" i="13" s="1"/>
  <c r="G15962" i="13"/>
  <c r="H15962" i="13" s="1"/>
  <c r="G15963" i="13"/>
  <c r="H15963" i="13" s="1"/>
  <c r="G15964" i="13"/>
  <c r="H15964" i="13" s="1"/>
  <c r="G15965" i="13"/>
  <c r="H15965" i="13" s="1"/>
  <c r="G15966" i="13"/>
  <c r="H15966" i="13" s="1"/>
  <c r="G15967" i="13"/>
  <c r="H15967" i="13" s="1"/>
  <c r="G15968" i="13"/>
  <c r="H15968" i="13" s="1"/>
  <c r="G15969" i="13"/>
  <c r="H15969" i="13" s="1"/>
  <c r="G15970" i="13"/>
  <c r="H15970" i="13" s="1"/>
  <c r="G15971" i="13"/>
  <c r="H15971" i="13" s="1"/>
  <c r="G15972" i="13"/>
  <c r="H15972" i="13" s="1"/>
  <c r="G15973" i="13"/>
  <c r="H15973" i="13" s="1"/>
  <c r="G15974" i="13"/>
  <c r="H15974" i="13" s="1"/>
  <c r="G15975" i="13"/>
  <c r="H15975" i="13" s="1"/>
  <c r="G15976" i="13"/>
  <c r="H15976" i="13" s="1"/>
  <c r="G15977" i="13"/>
  <c r="H15977" i="13" s="1"/>
  <c r="G15978" i="13"/>
  <c r="H15978" i="13" s="1"/>
  <c r="G15979" i="13"/>
  <c r="H15979" i="13" s="1"/>
  <c r="G15980" i="13"/>
  <c r="H15980" i="13" s="1"/>
  <c r="G15981" i="13"/>
  <c r="H15981" i="13" s="1"/>
  <c r="G15982" i="13"/>
  <c r="H15982" i="13" s="1"/>
  <c r="G15983" i="13"/>
  <c r="H15983" i="13" s="1"/>
  <c r="G15984" i="13"/>
  <c r="H15984" i="13" s="1"/>
  <c r="G15985" i="13"/>
  <c r="H15985" i="13" s="1"/>
  <c r="G15986" i="13"/>
  <c r="H15986" i="13" s="1"/>
  <c r="G15987" i="13"/>
  <c r="H15987" i="13" s="1"/>
  <c r="G15988" i="13"/>
  <c r="H15988" i="13" s="1"/>
  <c r="G15989" i="13"/>
  <c r="H15989" i="13" s="1"/>
  <c r="G15990" i="13"/>
  <c r="H15990" i="13" s="1"/>
  <c r="G15991" i="13"/>
  <c r="H15991" i="13" s="1"/>
  <c r="G15992" i="13"/>
  <c r="H15992" i="13" s="1"/>
  <c r="G15993" i="13"/>
  <c r="H15993" i="13" s="1"/>
  <c r="G15994" i="13"/>
  <c r="H15994" i="13" s="1"/>
  <c r="G15995" i="13"/>
  <c r="H15995" i="13" s="1"/>
  <c r="G15996" i="13"/>
  <c r="H15996" i="13" s="1"/>
  <c r="G15997" i="13"/>
  <c r="H15997" i="13" s="1"/>
  <c r="G15998" i="13"/>
  <c r="H15998" i="13" s="1"/>
  <c r="G15999" i="13"/>
  <c r="H15999" i="13" s="1"/>
  <c r="G16000" i="13"/>
  <c r="H16000" i="13" s="1"/>
  <c r="G16001" i="13"/>
  <c r="H16001" i="13" s="1"/>
  <c r="G16002" i="13"/>
  <c r="H16002" i="13" s="1"/>
  <c r="G16003" i="13"/>
  <c r="H16003" i="13" s="1"/>
  <c r="G16004" i="13"/>
  <c r="H16004" i="13" s="1"/>
  <c r="G16005" i="13"/>
  <c r="H16005" i="13" s="1"/>
  <c r="G16006" i="13"/>
  <c r="H16006" i="13" s="1"/>
  <c r="G16007" i="13"/>
  <c r="H16007" i="13" s="1"/>
  <c r="G16008" i="13"/>
  <c r="H16008" i="13" s="1"/>
  <c r="G16009" i="13"/>
  <c r="H16009" i="13" s="1"/>
  <c r="G16010" i="13"/>
  <c r="H16010" i="13" s="1"/>
  <c r="G16011" i="13"/>
  <c r="H16011" i="13" s="1"/>
  <c r="G16012" i="13"/>
  <c r="H16012" i="13" s="1"/>
  <c r="G16013" i="13"/>
  <c r="H16013" i="13" s="1"/>
  <c r="G16014" i="13"/>
  <c r="H16014" i="13" s="1"/>
  <c r="G16015" i="13"/>
  <c r="H16015" i="13" s="1"/>
  <c r="G16016" i="13"/>
  <c r="H16016" i="13" s="1"/>
  <c r="G16017" i="13"/>
  <c r="H16017" i="13" s="1"/>
  <c r="G16018" i="13"/>
  <c r="H16018" i="13" s="1"/>
  <c r="G16019" i="13"/>
  <c r="H16019" i="13" s="1"/>
  <c r="G16020" i="13"/>
  <c r="H16020" i="13" s="1"/>
  <c r="G16021" i="13"/>
  <c r="H16021" i="13" s="1"/>
  <c r="G16022" i="13"/>
  <c r="H16022" i="13" s="1"/>
  <c r="G16023" i="13"/>
  <c r="H16023" i="13" s="1"/>
  <c r="G16024" i="13"/>
  <c r="H16024" i="13" s="1"/>
  <c r="G16025" i="13"/>
  <c r="H16025" i="13" s="1"/>
  <c r="G16026" i="13"/>
  <c r="H16026" i="13" s="1"/>
  <c r="G16027" i="13"/>
  <c r="H16027" i="13" s="1"/>
  <c r="G16028" i="13"/>
  <c r="H16028" i="13" s="1"/>
  <c r="G16029" i="13"/>
  <c r="H16029" i="13" s="1"/>
  <c r="G16030" i="13"/>
  <c r="H16030" i="13" s="1"/>
  <c r="G16031" i="13"/>
  <c r="H16031" i="13" s="1"/>
  <c r="G16032" i="13"/>
  <c r="H16032" i="13" s="1"/>
  <c r="G16033" i="13"/>
  <c r="H16033" i="13" s="1"/>
  <c r="G16034" i="13"/>
  <c r="H16034" i="13" s="1"/>
  <c r="G16035" i="13"/>
  <c r="H16035" i="13" s="1"/>
  <c r="G16036" i="13"/>
  <c r="H16036" i="13" s="1"/>
  <c r="G16037" i="13"/>
  <c r="H16037" i="13" s="1"/>
  <c r="G16038" i="13"/>
  <c r="H16038" i="13" s="1"/>
  <c r="G16039" i="13"/>
  <c r="H16039" i="13" s="1"/>
  <c r="G16040" i="13"/>
  <c r="H16040" i="13" s="1"/>
  <c r="G16041" i="13"/>
  <c r="H16041" i="13" s="1"/>
  <c r="G16042" i="13"/>
  <c r="H16042" i="13" s="1"/>
  <c r="G16043" i="13"/>
  <c r="H16043" i="13" s="1"/>
  <c r="G16044" i="13"/>
  <c r="H16044" i="13" s="1"/>
  <c r="G16045" i="13"/>
  <c r="H16045" i="13" s="1"/>
  <c r="G16046" i="13"/>
  <c r="H16046" i="13" s="1"/>
  <c r="G16047" i="13"/>
  <c r="H16047" i="13" s="1"/>
  <c r="G16048" i="13"/>
  <c r="H16048" i="13" s="1"/>
  <c r="G16049" i="13"/>
  <c r="H16049" i="13" s="1"/>
  <c r="G16050" i="13"/>
  <c r="H16050" i="13" s="1"/>
  <c r="G16051" i="13"/>
  <c r="H16051" i="13" s="1"/>
  <c r="G16052" i="13"/>
  <c r="H16052" i="13" s="1"/>
  <c r="G16053" i="13"/>
  <c r="H16053" i="13" s="1"/>
  <c r="G16054" i="13"/>
  <c r="H16054" i="13" s="1"/>
  <c r="G16055" i="13"/>
  <c r="H16055" i="13" s="1"/>
  <c r="G16056" i="13"/>
  <c r="H16056" i="13" s="1"/>
  <c r="G16057" i="13"/>
  <c r="H16057" i="13" s="1"/>
  <c r="G16058" i="13"/>
  <c r="H16058" i="13" s="1"/>
  <c r="G16059" i="13"/>
  <c r="H16059" i="13" s="1"/>
  <c r="G16060" i="13"/>
  <c r="H16060" i="13" s="1"/>
  <c r="G16061" i="13"/>
  <c r="H16061" i="13" s="1"/>
  <c r="G16062" i="13"/>
  <c r="H16062" i="13" s="1"/>
  <c r="G16063" i="13"/>
  <c r="H16063" i="13" s="1"/>
  <c r="G16064" i="13"/>
  <c r="H16064" i="13" s="1"/>
  <c r="G16065" i="13"/>
  <c r="H16065" i="13" s="1"/>
  <c r="G16066" i="13"/>
  <c r="H16066" i="13" s="1"/>
  <c r="G16067" i="13"/>
  <c r="H16067" i="13" s="1"/>
  <c r="G16068" i="13"/>
  <c r="H16068" i="13" s="1"/>
  <c r="G16069" i="13"/>
  <c r="H16069" i="13" s="1"/>
  <c r="G16070" i="13"/>
  <c r="H16070" i="13" s="1"/>
  <c r="G16071" i="13"/>
  <c r="H16071" i="13" s="1"/>
  <c r="G16072" i="13"/>
  <c r="H16072" i="13" s="1"/>
  <c r="G16073" i="13"/>
  <c r="H16073" i="13" s="1"/>
  <c r="G16074" i="13"/>
  <c r="H16074" i="13" s="1"/>
  <c r="G16075" i="13"/>
  <c r="H16075" i="13" s="1"/>
  <c r="G16076" i="13"/>
  <c r="H16076" i="13" s="1"/>
  <c r="G16077" i="13"/>
  <c r="H16077" i="13" s="1"/>
  <c r="G16078" i="13"/>
  <c r="H16078" i="13" s="1"/>
  <c r="G16079" i="13"/>
  <c r="H16079" i="13" s="1"/>
  <c r="G16080" i="13"/>
  <c r="H16080" i="13" s="1"/>
  <c r="G16081" i="13"/>
  <c r="H16081" i="13" s="1"/>
  <c r="G16082" i="13"/>
  <c r="H16082" i="13" s="1"/>
  <c r="G16083" i="13"/>
  <c r="H16083" i="13" s="1"/>
  <c r="G16084" i="13"/>
  <c r="H16084" i="13" s="1"/>
  <c r="G16085" i="13"/>
  <c r="H16085" i="13" s="1"/>
  <c r="G16086" i="13"/>
  <c r="H16086" i="13" s="1"/>
  <c r="G16087" i="13"/>
  <c r="H16087" i="13" s="1"/>
  <c r="G16088" i="13"/>
  <c r="H16088" i="13" s="1"/>
  <c r="G16089" i="13"/>
  <c r="H16089" i="13" s="1"/>
  <c r="G16090" i="13"/>
  <c r="H16090" i="13" s="1"/>
  <c r="G16091" i="13"/>
  <c r="H16091" i="13" s="1"/>
  <c r="G16092" i="13"/>
  <c r="H16092" i="13" s="1"/>
  <c r="G16093" i="13"/>
  <c r="H16093" i="13" s="1"/>
  <c r="G16094" i="13"/>
  <c r="H16094" i="13" s="1"/>
  <c r="G16095" i="13"/>
  <c r="H16095" i="13" s="1"/>
  <c r="G16096" i="13"/>
  <c r="H16096" i="13" s="1"/>
  <c r="G16097" i="13"/>
  <c r="H16097" i="13" s="1"/>
  <c r="G16098" i="13"/>
  <c r="H16098" i="13" s="1"/>
  <c r="G16099" i="13"/>
  <c r="H16099" i="13" s="1"/>
  <c r="G16100" i="13"/>
  <c r="H16100" i="13" s="1"/>
  <c r="G16101" i="13"/>
  <c r="H16101" i="13" s="1"/>
  <c r="G16102" i="13"/>
  <c r="H16102" i="13" s="1"/>
  <c r="G16103" i="13"/>
  <c r="H16103" i="13" s="1"/>
  <c r="G16104" i="13"/>
  <c r="H16104" i="13" s="1"/>
  <c r="G16105" i="13"/>
  <c r="H16105" i="13" s="1"/>
  <c r="G16106" i="13"/>
  <c r="H16106" i="13" s="1"/>
  <c r="G16107" i="13"/>
  <c r="H16107" i="13" s="1"/>
  <c r="G16108" i="13"/>
  <c r="H16108" i="13" s="1"/>
  <c r="G16109" i="13"/>
  <c r="H16109" i="13" s="1"/>
  <c r="G16110" i="13"/>
  <c r="H16110" i="13" s="1"/>
  <c r="G16111" i="13"/>
  <c r="H16111" i="13" s="1"/>
  <c r="G16112" i="13"/>
  <c r="H16112" i="13" s="1"/>
  <c r="G16113" i="13"/>
  <c r="H16113" i="13" s="1"/>
  <c r="G16114" i="13"/>
  <c r="H16114" i="13" s="1"/>
  <c r="G16115" i="13"/>
  <c r="H16115" i="13" s="1"/>
  <c r="G16116" i="13"/>
  <c r="H16116" i="13" s="1"/>
  <c r="G16117" i="13"/>
  <c r="H16117" i="13" s="1"/>
  <c r="G16118" i="13"/>
  <c r="H16118" i="13" s="1"/>
  <c r="G16119" i="13"/>
  <c r="H16119" i="13" s="1"/>
  <c r="G16120" i="13"/>
  <c r="H16120" i="13" s="1"/>
  <c r="G16121" i="13"/>
  <c r="H16121" i="13" s="1"/>
  <c r="G16122" i="13"/>
  <c r="H16122" i="13" s="1"/>
  <c r="G16123" i="13"/>
  <c r="H16123" i="13" s="1"/>
  <c r="G16124" i="13"/>
  <c r="H16124" i="13" s="1"/>
  <c r="G16125" i="13"/>
  <c r="H16125" i="13" s="1"/>
  <c r="G16126" i="13"/>
  <c r="H16126" i="13" s="1"/>
  <c r="G16127" i="13"/>
  <c r="H16127" i="13" s="1"/>
  <c r="G16128" i="13"/>
  <c r="H16128" i="13" s="1"/>
  <c r="G16129" i="13"/>
  <c r="H16129" i="13" s="1"/>
  <c r="G16130" i="13"/>
  <c r="H16130" i="13" s="1"/>
  <c r="G16131" i="13"/>
  <c r="H16131" i="13" s="1"/>
  <c r="G16132" i="13"/>
  <c r="H16132" i="13" s="1"/>
  <c r="G16133" i="13"/>
  <c r="H16133" i="13" s="1"/>
  <c r="G16134" i="13"/>
  <c r="H16134" i="13" s="1"/>
  <c r="G16135" i="13"/>
  <c r="H16135" i="13" s="1"/>
  <c r="G16136" i="13"/>
  <c r="H16136" i="13" s="1"/>
  <c r="G16137" i="13"/>
  <c r="H16137" i="13" s="1"/>
  <c r="G16138" i="13"/>
  <c r="H16138" i="13" s="1"/>
  <c r="G16139" i="13"/>
  <c r="H16139" i="13" s="1"/>
  <c r="G16140" i="13"/>
  <c r="H16140" i="13" s="1"/>
  <c r="G16141" i="13"/>
  <c r="H16141" i="13" s="1"/>
  <c r="G16142" i="13"/>
  <c r="H16142" i="13" s="1"/>
  <c r="G16143" i="13"/>
  <c r="H16143" i="13" s="1"/>
  <c r="G16144" i="13"/>
  <c r="H16144" i="13" s="1"/>
  <c r="G16145" i="13"/>
  <c r="H16145" i="13" s="1"/>
  <c r="G16146" i="13"/>
  <c r="H16146" i="13" s="1"/>
  <c r="G16147" i="13"/>
  <c r="H16147" i="13" s="1"/>
  <c r="G16148" i="13"/>
  <c r="H16148" i="13" s="1"/>
  <c r="G16149" i="13"/>
  <c r="H16149" i="13" s="1"/>
  <c r="G16150" i="13"/>
  <c r="H16150" i="13" s="1"/>
  <c r="G16151" i="13"/>
  <c r="H16151" i="13" s="1"/>
  <c r="G16152" i="13"/>
  <c r="H16152" i="13" s="1"/>
  <c r="G16153" i="13"/>
  <c r="H16153" i="13" s="1"/>
  <c r="G16154" i="13"/>
  <c r="H16154" i="13" s="1"/>
  <c r="G16155" i="13"/>
  <c r="H16155" i="13" s="1"/>
  <c r="G16156" i="13"/>
  <c r="H16156" i="13" s="1"/>
  <c r="G16157" i="13"/>
  <c r="H16157" i="13" s="1"/>
  <c r="G16158" i="13"/>
  <c r="H16158" i="13" s="1"/>
  <c r="G16159" i="13"/>
  <c r="H16159" i="13" s="1"/>
  <c r="G16160" i="13"/>
  <c r="H16160" i="13" s="1"/>
  <c r="G16161" i="13"/>
  <c r="H16161" i="13" s="1"/>
  <c r="G16162" i="13"/>
  <c r="H16162" i="13" s="1"/>
  <c r="G16163" i="13"/>
  <c r="H16163" i="13" s="1"/>
  <c r="G16164" i="13"/>
  <c r="H16164" i="13" s="1"/>
  <c r="G16165" i="13"/>
  <c r="H16165" i="13" s="1"/>
  <c r="G16166" i="13"/>
  <c r="H16166" i="13" s="1"/>
  <c r="G16167" i="13"/>
  <c r="H16167" i="13" s="1"/>
  <c r="G16168" i="13"/>
  <c r="H16168" i="13" s="1"/>
  <c r="G16169" i="13"/>
  <c r="H16169" i="13" s="1"/>
  <c r="G16170" i="13"/>
  <c r="H16170" i="13" s="1"/>
  <c r="G16171" i="13"/>
  <c r="H16171" i="13" s="1"/>
  <c r="G16172" i="13"/>
  <c r="H16172" i="13" s="1"/>
  <c r="G16173" i="13"/>
  <c r="H16173" i="13" s="1"/>
  <c r="G16174" i="13"/>
  <c r="H16174" i="13" s="1"/>
  <c r="G16175" i="13"/>
  <c r="H16175" i="13" s="1"/>
  <c r="G16176" i="13"/>
  <c r="H16176" i="13" s="1"/>
  <c r="G16177" i="13"/>
  <c r="H16177" i="13" s="1"/>
  <c r="G16178" i="13"/>
  <c r="H16178" i="13" s="1"/>
  <c r="G16179" i="13"/>
  <c r="H16179" i="13" s="1"/>
  <c r="G16180" i="13"/>
  <c r="H16180" i="13" s="1"/>
  <c r="G16181" i="13"/>
  <c r="H16181" i="13" s="1"/>
  <c r="G16182" i="13"/>
  <c r="H16182" i="13" s="1"/>
  <c r="G16183" i="13"/>
  <c r="H16183" i="13" s="1"/>
  <c r="G16184" i="13"/>
  <c r="H16184" i="13" s="1"/>
  <c r="G16185" i="13"/>
  <c r="H16185" i="13" s="1"/>
  <c r="G16186" i="13"/>
  <c r="H16186" i="13" s="1"/>
  <c r="G16187" i="13"/>
  <c r="H16187" i="13" s="1"/>
  <c r="G16188" i="13"/>
  <c r="H16188" i="13" s="1"/>
  <c r="G16189" i="13"/>
  <c r="H16189" i="13" s="1"/>
  <c r="G16190" i="13"/>
  <c r="H16190" i="13" s="1"/>
  <c r="G16191" i="13"/>
  <c r="H16191" i="13" s="1"/>
  <c r="G16192" i="13"/>
  <c r="H16192" i="13" s="1"/>
  <c r="G16193" i="13"/>
  <c r="H16193" i="13" s="1"/>
  <c r="G16194" i="13"/>
  <c r="H16194" i="13" s="1"/>
  <c r="G16195" i="13"/>
  <c r="H16195" i="13" s="1"/>
  <c r="G16196" i="13"/>
  <c r="H16196" i="13" s="1"/>
  <c r="G16197" i="13"/>
  <c r="H16197" i="13" s="1"/>
  <c r="G16198" i="13"/>
  <c r="H16198" i="13" s="1"/>
  <c r="G16199" i="13"/>
  <c r="H16199" i="13" s="1"/>
  <c r="G16200" i="13"/>
  <c r="H16200" i="13" s="1"/>
  <c r="G16201" i="13"/>
  <c r="H16201" i="13" s="1"/>
  <c r="G16202" i="13"/>
  <c r="H16202" i="13" s="1"/>
  <c r="G16203" i="13"/>
  <c r="H16203" i="13" s="1"/>
  <c r="G16204" i="13"/>
  <c r="H16204" i="13" s="1"/>
  <c r="G16205" i="13"/>
  <c r="H16205" i="13" s="1"/>
  <c r="G16206" i="13"/>
  <c r="H16206" i="13" s="1"/>
  <c r="G16207" i="13"/>
  <c r="H16207" i="13" s="1"/>
  <c r="G16208" i="13"/>
  <c r="H16208" i="13" s="1"/>
  <c r="G16209" i="13"/>
  <c r="H16209" i="13" s="1"/>
  <c r="G16210" i="13"/>
  <c r="H16210" i="13" s="1"/>
  <c r="G16211" i="13"/>
  <c r="H16211" i="13" s="1"/>
  <c r="G16212" i="13"/>
  <c r="H16212" i="13" s="1"/>
  <c r="G16213" i="13"/>
  <c r="H16213" i="13" s="1"/>
  <c r="G16214" i="13"/>
  <c r="H16214" i="13" s="1"/>
  <c r="G16215" i="13"/>
  <c r="H16215" i="13" s="1"/>
  <c r="G16216" i="13"/>
  <c r="H16216" i="13" s="1"/>
  <c r="G16217" i="13"/>
  <c r="H16217" i="13" s="1"/>
  <c r="G16218" i="13"/>
  <c r="H16218" i="13" s="1"/>
  <c r="G16219" i="13"/>
  <c r="H16219" i="13" s="1"/>
  <c r="G16220" i="13"/>
  <c r="H16220" i="13" s="1"/>
  <c r="G16221" i="13"/>
  <c r="H16221" i="13" s="1"/>
  <c r="G16222" i="13"/>
  <c r="H16222" i="13" s="1"/>
  <c r="G16223" i="13"/>
  <c r="H16223" i="13" s="1"/>
  <c r="G16224" i="13"/>
  <c r="H16224" i="13" s="1"/>
  <c r="G16225" i="13"/>
  <c r="H16225" i="13" s="1"/>
  <c r="G16226" i="13"/>
  <c r="H16226" i="13" s="1"/>
  <c r="G16227" i="13"/>
  <c r="H16227" i="13" s="1"/>
  <c r="G16228" i="13"/>
  <c r="H16228" i="13" s="1"/>
  <c r="G16229" i="13"/>
  <c r="H16229" i="13" s="1"/>
  <c r="G16230" i="13"/>
  <c r="H16230" i="13" s="1"/>
  <c r="G16231" i="13"/>
  <c r="H16231" i="13" s="1"/>
  <c r="G16232" i="13"/>
  <c r="H16232" i="13" s="1"/>
  <c r="G16233" i="13"/>
  <c r="H16233" i="13" s="1"/>
  <c r="G16234" i="13"/>
  <c r="H16234" i="13" s="1"/>
  <c r="G16235" i="13"/>
  <c r="H16235" i="13" s="1"/>
  <c r="G16236" i="13"/>
  <c r="H16236" i="13" s="1"/>
  <c r="G16237" i="13"/>
  <c r="H16237" i="13" s="1"/>
  <c r="G16238" i="13"/>
  <c r="H16238" i="13" s="1"/>
  <c r="G16239" i="13"/>
  <c r="H16239" i="13" s="1"/>
  <c r="G16240" i="13"/>
  <c r="H16240" i="13" s="1"/>
  <c r="G16241" i="13"/>
  <c r="H16241" i="13" s="1"/>
  <c r="G16242" i="13"/>
  <c r="H16242" i="13" s="1"/>
  <c r="G16243" i="13"/>
  <c r="H16243" i="13" s="1"/>
  <c r="G16244" i="13"/>
  <c r="H16244" i="13" s="1"/>
  <c r="G16245" i="13"/>
  <c r="H16245" i="13" s="1"/>
  <c r="G16246" i="13"/>
  <c r="H16246" i="13" s="1"/>
  <c r="G16247" i="13"/>
  <c r="H16247" i="13" s="1"/>
  <c r="G16248" i="13"/>
  <c r="H16248" i="13" s="1"/>
  <c r="G16249" i="13"/>
  <c r="H16249" i="13" s="1"/>
  <c r="G16250" i="13"/>
  <c r="H16250" i="13" s="1"/>
  <c r="G16251" i="13"/>
  <c r="H16251" i="13" s="1"/>
  <c r="G16252" i="13"/>
  <c r="H16252" i="13" s="1"/>
  <c r="G16253" i="13"/>
  <c r="H16253" i="13" s="1"/>
  <c r="G16254" i="13"/>
  <c r="H16254" i="13" s="1"/>
  <c r="G16255" i="13"/>
  <c r="H16255" i="13" s="1"/>
  <c r="G16256" i="13"/>
  <c r="H16256" i="13" s="1"/>
  <c r="G16257" i="13"/>
  <c r="H16257" i="13" s="1"/>
  <c r="G16258" i="13"/>
  <c r="H16258" i="13" s="1"/>
  <c r="G16259" i="13"/>
  <c r="H16259" i="13" s="1"/>
  <c r="G16260" i="13"/>
  <c r="H16260" i="13" s="1"/>
  <c r="G16261" i="13"/>
  <c r="H16261" i="13" s="1"/>
  <c r="G16262" i="13"/>
  <c r="H16262" i="13" s="1"/>
  <c r="G16263" i="13"/>
  <c r="H16263" i="13" s="1"/>
  <c r="G16264" i="13"/>
  <c r="H16264" i="13" s="1"/>
  <c r="G16265" i="13"/>
  <c r="H16265" i="13" s="1"/>
  <c r="G16266" i="13"/>
  <c r="H16266" i="13" s="1"/>
  <c r="G16267" i="13"/>
  <c r="H16267" i="13" s="1"/>
  <c r="G16268" i="13"/>
  <c r="H16268" i="13" s="1"/>
  <c r="G16269" i="13"/>
  <c r="H16269" i="13" s="1"/>
  <c r="G16270" i="13"/>
  <c r="H16270" i="13" s="1"/>
  <c r="G16271" i="13"/>
  <c r="H16271" i="13" s="1"/>
  <c r="G16272" i="13"/>
  <c r="H16272" i="13" s="1"/>
  <c r="G16273" i="13"/>
  <c r="H16273" i="13" s="1"/>
  <c r="G16274" i="13"/>
  <c r="H16274" i="13" s="1"/>
  <c r="G16275" i="13"/>
  <c r="H16275" i="13" s="1"/>
  <c r="G16276" i="13"/>
  <c r="H16276" i="13" s="1"/>
  <c r="G16277" i="13"/>
  <c r="H16277" i="13" s="1"/>
  <c r="G16278" i="13"/>
  <c r="H16278" i="13" s="1"/>
  <c r="G16279" i="13"/>
  <c r="H16279" i="13" s="1"/>
  <c r="G16280" i="13"/>
  <c r="H16280" i="13" s="1"/>
  <c r="G16281" i="13"/>
  <c r="H16281" i="13" s="1"/>
  <c r="G16282" i="13"/>
  <c r="H16282" i="13" s="1"/>
  <c r="G16283" i="13"/>
  <c r="H16283" i="13" s="1"/>
  <c r="G16284" i="13"/>
  <c r="H16284" i="13" s="1"/>
  <c r="G16285" i="13"/>
  <c r="H16285" i="13" s="1"/>
  <c r="G16286" i="13"/>
  <c r="H16286" i="13" s="1"/>
  <c r="G16287" i="13"/>
  <c r="H16287" i="13" s="1"/>
  <c r="G16288" i="13"/>
  <c r="H16288" i="13" s="1"/>
  <c r="G16289" i="13"/>
  <c r="H16289" i="13" s="1"/>
  <c r="G16290" i="13"/>
  <c r="H16290" i="13" s="1"/>
  <c r="G16291" i="13"/>
  <c r="H16291" i="13" s="1"/>
  <c r="G16292" i="13"/>
  <c r="H16292" i="13" s="1"/>
  <c r="G16293" i="13"/>
  <c r="H16293" i="13" s="1"/>
  <c r="G16294" i="13"/>
  <c r="H16294" i="13" s="1"/>
  <c r="G16295" i="13"/>
  <c r="H16295" i="13" s="1"/>
  <c r="G16296" i="13"/>
  <c r="H16296" i="13" s="1"/>
  <c r="G16297" i="13"/>
  <c r="H16297" i="13" s="1"/>
  <c r="G16298" i="13"/>
  <c r="H16298" i="13" s="1"/>
  <c r="G16299" i="13"/>
  <c r="H16299" i="13" s="1"/>
  <c r="G16300" i="13"/>
  <c r="H16300" i="13" s="1"/>
  <c r="G16301" i="13"/>
  <c r="H16301" i="13" s="1"/>
  <c r="G16302" i="13"/>
  <c r="H16302" i="13" s="1"/>
  <c r="G16303" i="13"/>
  <c r="H16303" i="13" s="1"/>
  <c r="G16304" i="13"/>
  <c r="H16304" i="13" s="1"/>
  <c r="G16305" i="13"/>
  <c r="H16305" i="13" s="1"/>
  <c r="G16306" i="13"/>
  <c r="H16306" i="13" s="1"/>
  <c r="G16307" i="13"/>
  <c r="H16307" i="13" s="1"/>
  <c r="G16308" i="13"/>
  <c r="H16308" i="13" s="1"/>
  <c r="G16309" i="13"/>
  <c r="H16309" i="13" s="1"/>
  <c r="G16310" i="13"/>
  <c r="H16310" i="13" s="1"/>
  <c r="G16311" i="13"/>
  <c r="H16311" i="13" s="1"/>
  <c r="G16312" i="13"/>
  <c r="H16312" i="13" s="1"/>
  <c r="G16313" i="13"/>
  <c r="H16313" i="13" s="1"/>
  <c r="G16314" i="13"/>
  <c r="H16314" i="13" s="1"/>
  <c r="G16315" i="13"/>
  <c r="H16315" i="13" s="1"/>
  <c r="G16316" i="13"/>
  <c r="H16316" i="13" s="1"/>
  <c r="G16317" i="13"/>
  <c r="H16317" i="13" s="1"/>
  <c r="G16318" i="13"/>
  <c r="H16318" i="13" s="1"/>
  <c r="G16319" i="13"/>
  <c r="H16319" i="13" s="1"/>
  <c r="G16320" i="13"/>
  <c r="H16320" i="13" s="1"/>
  <c r="G16321" i="13"/>
  <c r="H16321" i="13" s="1"/>
  <c r="G16322" i="13"/>
  <c r="H16322" i="13" s="1"/>
  <c r="G16323" i="13"/>
  <c r="H16323" i="13" s="1"/>
  <c r="G16324" i="13"/>
  <c r="H16324" i="13" s="1"/>
  <c r="G16325" i="13"/>
  <c r="H16325" i="13" s="1"/>
  <c r="G16326" i="13"/>
  <c r="H16326" i="13" s="1"/>
  <c r="G16327" i="13"/>
  <c r="H16327" i="13" s="1"/>
  <c r="G16328" i="13"/>
  <c r="H16328" i="13" s="1"/>
  <c r="G16329" i="13"/>
  <c r="H16329" i="13" s="1"/>
  <c r="G16330" i="13"/>
  <c r="H16330" i="13" s="1"/>
  <c r="G16331" i="13"/>
  <c r="H16331" i="13" s="1"/>
  <c r="G16332" i="13"/>
  <c r="H16332" i="13" s="1"/>
  <c r="G16333" i="13"/>
  <c r="H16333" i="13" s="1"/>
  <c r="G16334" i="13"/>
  <c r="H16334" i="13" s="1"/>
  <c r="G16335" i="13"/>
  <c r="H16335" i="13" s="1"/>
  <c r="G16336" i="13"/>
  <c r="H16336" i="13" s="1"/>
  <c r="G16337" i="13"/>
  <c r="H16337" i="13" s="1"/>
  <c r="G16338" i="13"/>
  <c r="H16338" i="13" s="1"/>
  <c r="G16339" i="13"/>
  <c r="H16339" i="13" s="1"/>
  <c r="G16340" i="13"/>
  <c r="H16340" i="13" s="1"/>
  <c r="G16341" i="13"/>
  <c r="H16341" i="13" s="1"/>
  <c r="G16342" i="13"/>
  <c r="H16342" i="13" s="1"/>
  <c r="G16343" i="13"/>
  <c r="H16343" i="13" s="1"/>
  <c r="G16344" i="13"/>
  <c r="H16344" i="13" s="1"/>
  <c r="G16345" i="13"/>
  <c r="H16345" i="13" s="1"/>
  <c r="G16346" i="13"/>
  <c r="H16346" i="13" s="1"/>
  <c r="G16347" i="13"/>
  <c r="H16347" i="13" s="1"/>
  <c r="G16348" i="13"/>
  <c r="H16348" i="13" s="1"/>
  <c r="G16349" i="13"/>
  <c r="H16349" i="13" s="1"/>
  <c r="G16350" i="13"/>
  <c r="H16350" i="13" s="1"/>
  <c r="G16351" i="13"/>
  <c r="H16351" i="13" s="1"/>
  <c r="G16352" i="13"/>
  <c r="H16352" i="13" s="1"/>
  <c r="G16353" i="13"/>
  <c r="H16353" i="13" s="1"/>
  <c r="G16354" i="13"/>
  <c r="H16354" i="13" s="1"/>
  <c r="G16355" i="13"/>
  <c r="H16355" i="13" s="1"/>
  <c r="G16356" i="13"/>
  <c r="H16356" i="13" s="1"/>
  <c r="G16357" i="13"/>
  <c r="H16357" i="13" s="1"/>
  <c r="G16358" i="13"/>
  <c r="H16358" i="13" s="1"/>
  <c r="G16359" i="13"/>
  <c r="H16359" i="13" s="1"/>
  <c r="G16360" i="13"/>
  <c r="H16360" i="13" s="1"/>
  <c r="G16361" i="13"/>
  <c r="H16361" i="13" s="1"/>
  <c r="G16362" i="13"/>
  <c r="H16362" i="13" s="1"/>
  <c r="G16363" i="13"/>
  <c r="H16363" i="13" s="1"/>
  <c r="G16364" i="13"/>
  <c r="H16364" i="13" s="1"/>
  <c r="G16365" i="13"/>
  <c r="H16365" i="13" s="1"/>
  <c r="G16366" i="13"/>
  <c r="H16366" i="13" s="1"/>
  <c r="G16367" i="13"/>
  <c r="H16367" i="13" s="1"/>
  <c r="G16368" i="13"/>
  <c r="H16368" i="13" s="1"/>
  <c r="G16369" i="13"/>
  <c r="H16369" i="13" s="1"/>
  <c r="G16370" i="13"/>
  <c r="H16370" i="13" s="1"/>
  <c r="G16371" i="13"/>
  <c r="H16371" i="13" s="1"/>
  <c r="G16372" i="13"/>
  <c r="H16372" i="13" s="1"/>
  <c r="G16373" i="13"/>
  <c r="H16373" i="13" s="1"/>
  <c r="G16374" i="13"/>
  <c r="H16374" i="13" s="1"/>
  <c r="G16375" i="13"/>
  <c r="H16375" i="13" s="1"/>
  <c r="G16376" i="13"/>
  <c r="H16376" i="13" s="1"/>
  <c r="G16377" i="13"/>
  <c r="H16377" i="13" s="1"/>
  <c r="G16378" i="13"/>
  <c r="H16378" i="13" s="1"/>
  <c r="G16379" i="13"/>
  <c r="H16379" i="13" s="1"/>
  <c r="G16380" i="13"/>
  <c r="H16380" i="13" s="1"/>
  <c r="G16381" i="13"/>
  <c r="H16381" i="13" s="1"/>
  <c r="G16382" i="13"/>
  <c r="H16382" i="13" s="1"/>
  <c r="G16383" i="13"/>
  <c r="H16383" i="13" s="1"/>
  <c r="G16384" i="13"/>
  <c r="H16384" i="13" s="1"/>
  <c r="G16385" i="13"/>
  <c r="H16385" i="13" s="1"/>
  <c r="G16386" i="13"/>
  <c r="H16386" i="13" s="1"/>
  <c r="G16387" i="13"/>
  <c r="H16387" i="13" s="1"/>
  <c r="G16388" i="13"/>
  <c r="H16388" i="13" s="1"/>
  <c r="G16389" i="13"/>
  <c r="H16389" i="13" s="1"/>
  <c r="G16390" i="13"/>
  <c r="H16390" i="13" s="1"/>
  <c r="G16391" i="13"/>
  <c r="H16391" i="13" s="1"/>
  <c r="G16392" i="13"/>
  <c r="H16392" i="13" s="1"/>
  <c r="G16393" i="13"/>
  <c r="H16393" i="13" s="1"/>
  <c r="G16394" i="13"/>
  <c r="H16394" i="13" s="1"/>
  <c r="G16395" i="13"/>
  <c r="H16395" i="13" s="1"/>
  <c r="G16396" i="13"/>
  <c r="H16396" i="13" s="1"/>
  <c r="G16397" i="13"/>
  <c r="H16397" i="13" s="1"/>
  <c r="G16398" i="13"/>
  <c r="H16398" i="13" s="1"/>
  <c r="G16399" i="13"/>
  <c r="H16399" i="13" s="1"/>
  <c r="G16400" i="13"/>
  <c r="H16400" i="13" s="1"/>
  <c r="G16401" i="13"/>
  <c r="H16401" i="13" s="1"/>
  <c r="G16402" i="13"/>
  <c r="H16402" i="13" s="1"/>
  <c r="G16403" i="13"/>
  <c r="H16403" i="13" s="1"/>
  <c r="G16404" i="13"/>
  <c r="H16404" i="13" s="1"/>
  <c r="G16405" i="13"/>
  <c r="H16405" i="13" s="1"/>
  <c r="G16406" i="13"/>
  <c r="H16406" i="13" s="1"/>
  <c r="G16407" i="13"/>
  <c r="H16407" i="13" s="1"/>
  <c r="G16408" i="13"/>
  <c r="H16408" i="13" s="1"/>
  <c r="G16409" i="13"/>
  <c r="H16409" i="13" s="1"/>
  <c r="G16410" i="13"/>
  <c r="H16410" i="13" s="1"/>
  <c r="G16411" i="13"/>
  <c r="H16411" i="13" s="1"/>
  <c r="G16412" i="13"/>
  <c r="H16412" i="13" s="1"/>
  <c r="G16413" i="13"/>
  <c r="H16413" i="13" s="1"/>
  <c r="G16414" i="13"/>
  <c r="H16414" i="13" s="1"/>
  <c r="G16415" i="13"/>
  <c r="H16415" i="13" s="1"/>
  <c r="G16416" i="13"/>
  <c r="H16416" i="13" s="1"/>
  <c r="G16417" i="13"/>
  <c r="H16417" i="13" s="1"/>
  <c r="G16418" i="13"/>
  <c r="H16418" i="13" s="1"/>
  <c r="G16419" i="13"/>
  <c r="H16419" i="13" s="1"/>
  <c r="G16420" i="13"/>
  <c r="H16420" i="13" s="1"/>
  <c r="G16421" i="13"/>
  <c r="H16421" i="13" s="1"/>
  <c r="G16422" i="13"/>
  <c r="H16422" i="13" s="1"/>
  <c r="G16423" i="13"/>
  <c r="H16423" i="13" s="1"/>
  <c r="G16424" i="13"/>
  <c r="H16424" i="13" s="1"/>
  <c r="G16425" i="13"/>
  <c r="H16425" i="13" s="1"/>
  <c r="G16426" i="13"/>
  <c r="H16426" i="13" s="1"/>
  <c r="G16427" i="13"/>
  <c r="H16427" i="13" s="1"/>
  <c r="G16428" i="13"/>
  <c r="H16428" i="13" s="1"/>
  <c r="G16429" i="13"/>
  <c r="H16429" i="13" s="1"/>
  <c r="G16430" i="13"/>
  <c r="H16430" i="13" s="1"/>
  <c r="G16431" i="13"/>
  <c r="H16431" i="13" s="1"/>
  <c r="G16432" i="13"/>
  <c r="H16432" i="13" s="1"/>
  <c r="G16433" i="13"/>
  <c r="H16433" i="13" s="1"/>
  <c r="G16434" i="13"/>
  <c r="H16434" i="13" s="1"/>
  <c r="G16435" i="13"/>
  <c r="H16435" i="13" s="1"/>
  <c r="G16436" i="13"/>
  <c r="H16436" i="13" s="1"/>
  <c r="G16437" i="13"/>
  <c r="H16437" i="13" s="1"/>
  <c r="G16438" i="13"/>
  <c r="H16438" i="13" s="1"/>
  <c r="G16439" i="13"/>
  <c r="H16439" i="13" s="1"/>
  <c r="G16440" i="13"/>
  <c r="H16440" i="13" s="1"/>
  <c r="G16441" i="13"/>
  <c r="H16441" i="13" s="1"/>
  <c r="G16442" i="13"/>
  <c r="H16442" i="13" s="1"/>
  <c r="G16443" i="13"/>
  <c r="H16443" i="13" s="1"/>
  <c r="G16444" i="13"/>
  <c r="H16444" i="13" s="1"/>
  <c r="G16445" i="13"/>
  <c r="H16445" i="13" s="1"/>
  <c r="G16446" i="13"/>
  <c r="H16446" i="13" s="1"/>
  <c r="G16447" i="13"/>
  <c r="H16447" i="13" s="1"/>
  <c r="G16448" i="13"/>
  <c r="H16448" i="13" s="1"/>
  <c r="G16449" i="13"/>
  <c r="H16449" i="13" s="1"/>
  <c r="G16450" i="13"/>
  <c r="H16450" i="13" s="1"/>
  <c r="G16451" i="13"/>
  <c r="H16451" i="13" s="1"/>
  <c r="G16452" i="13"/>
  <c r="H16452" i="13" s="1"/>
  <c r="G16453" i="13"/>
  <c r="H16453" i="13" s="1"/>
  <c r="G16454" i="13"/>
  <c r="H16454" i="13" s="1"/>
  <c r="G16455" i="13"/>
  <c r="H16455" i="13" s="1"/>
  <c r="G16456" i="13"/>
  <c r="H16456" i="13" s="1"/>
  <c r="G16457" i="13"/>
  <c r="H16457" i="13" s="1"/>
  <c r="G16458" i="13"/>
  <c r="H16458" i="13" s="1"/>
  <c r="G16459" i="13"/>
  <c r="H16459" i="13" s="1"/>
  <c r="G16460" i="13"/>
  <c r="H16460" i="13" s="1"/>
  <c r="G16461" i="13"/>
  <c r="H16461" i="13" s="1"/>
  <c r="G16462" i="13"/>
  <c r="H16462" i="13" s="1"/>
  <c r="G16463" i="13"/>
  <c r="H16463" i="13" s="1"/>
  <c r="G16464" i="13"/>
  <c r="H16464" i="13" s="1"/>
  <c r="G16465" i="13"/>
  <c r="H16465" i="13" s="1"/>
  <c r="G16466" i="13"/>
  <c r="H16466" i="13" s="1"/>
  <c r="G16467" i="13"/>
  <c r="H16467" i="13" s="1"/>
  <c r="G16468" i="13"/>
  <c r="H16468" i="13" s="1"/>
  <c r="G16469" i="13"/>
  <c r="H16469" i="13" s="1"/>
  <c r="G16470" i="13"/>
  <c r="H16470" i="13" s="1"/>
  <c r="G16471" i="13"/>
  <c r="H16471" i="13" s="1"/>
  <c r="G16472" i="13"/>
  <c r="H16472" i="13" s="1"/>
  <c r="G16473" i="13"/>
  <c r="H16473" i="13" s="1"/>
  <c r="G16474" i="13"/>
  <c r="H16474" i="13" s="1"/>
  <c r="G16475" i="13"/>
  <c r="H16475" i="13" s="1"/>
  <c r="G16476" i="13"/>
  <c r="H16476" i="13" s="1"/>
  <c r="G16477" i="13"/>
  <c r="H16477" i="13" s="1"/>
  <c r="G16478" i="13"/>
  <c r="H16478" i="13" s="1"/>
  <c r="G16479" i="13"/>
  <c r="H16479" i="13" s="1"/>
  <c r="G16480" i="13"/>
  <c r="H16480" i="13" s="1"/>
  <c r="G16481" i="13"/>
  <c r="H16481" i="13" s="1"/>
  <c r="G16482" i="13"/>
  <c r="H16482" i="13" s="1"/>
  <c r="G16483" i="13"/>
  <c r="H16483" i="13" s="1"/>
  <c r="G16484" i="13"/>
  <c r="H16484" i="13" s="1"/>
  <c r="G16485" i="13"/>
  <c r="H16485" i="13" s="1"/>
  <c r="G16486" i="13"/>
  <c r="H16486" i="13" s="1"/>
  <c r="G16487" i="13"/>
  <c r="H16487" i="13" s="1"/>
  <c r="G16488" i="13"/>
  <c r="H16488" i="13" s="1"/>
  <c r="G16489" i="13"/>
  <c r="H16489" i="13" s="1"/>
  <c r="G16490" i="13"/>
  <c r="H16490" i="13" s="1"/>
  <c r="G16491" i="13"/>
  <c r="H16491" i="13" s="1"/>
  <c r="G16492" i="13"/>
  <c r="H16492" i="13" s="1"/>
  <c r="G16493" i="13"/>
  <c r="H16493" i="13" s="1"/>
  <c r="G16494" i="13"/>
  <c r="H16494" i="13" s="1"/>
  <c r="G16495" i="13"/>
  <c r="H16495" i="13" s="1"/>
  <c r="G16496" i="13"/>
  <c r="H16496" i="13" s="1"/>
  <c r="G16497" i="13"/>
  <c r="H16497" i="13" s="1"/>
  <c r="G16498" i="13"/>
  <c r="H16498" i="13" s="1"/>
  <c r="G16499" i="13"/>
  <c r="H16499" i="13" s="1"/>
  <c r="G16500" i="13"/>
  <c r="H16500" i="13" s="1"/>
  <c r="G16501" i="13"/>
  <c r="H16501" i="13" s="1"/>
  <c r="G16502" i="13"/>
  <c r="H16502" i="13" s="1"/>
  <c r="G16503" i="13"/>
  <c r="H16503" i="13" s="1"/>
  <c r="G16504" i="13"/>
  <c r="H16504" i="13" s="1"/>
  <c r="G16505" i="13"/>
  <c r="H16505" i="13" s="1"/>
  <c r="G16506" i="13"/>
  <c r="H16506" i="13" s="1"/>
  <c r="G16507" i="13"/>
  <c r="H16507" i="13" s="1"/>
  <c r="G16508" i="13"/>
  <c r="H16508" i="13" s="1"/>
  <c r="G16509" i="13"/>
  <c r="H16509" i="13" s="1"/>
  <c r="G16510" i="13"/>
  <c r="H16510" i="13" s="1"/>
  <c r="G16511" i="13"/>
  <c r="H16511" i="13" s="1"/>
  <c r="G16512" i="13"/>
  <c r="H16512" i="13" s="1"/>
  <c r="G16513" i="13"/>
  <c r="H16513" i="13" s="1"/>
  <c r="G16514" i="13"/>
  <c r="H16514" i="13" s="1"/>
  <c r="G16515" i="13"/>
  <c r="H16515" i="13" s="1"/>
  <c r="G16516" i="13"/>
  <c r="H16516" i="13" s="1"/>
  <c r="G16517" i="13"/>
  <c r="H16517" i="13" s="1"/>
  <c r="G16518" i="13"/>
  <c r="H16518" i="13" s="1"/>
  <c r="G16519" i="13"/>
  <c r="H16519" i="13" s="1"/>
  <c r="G16520" i="13"/>
  <c r="H16520" i="13" s="1"/>
  <c r="G16521" i="13"/>
  <c r="H16521" i="13" s="1"/>
  <c r="G16522" i="13"/>
  <c r="H16522" i="13" s="1"/>
  <c r="G16523" i="13"/>
  <c r="H16523" i="13" s="1"/>
  <c r="G16524" i="13"/>
  <c r="H16524" i="13" s="1"/>
  <c r="G16525" i="13"/>
  <c r="H16525" i="13" s="1"/>
  <c r="G16526" i="13"/>
  <c r="H16526" i="13" s="1"/>
  <c r="G16527" i="13"/>
  <c r="H16527" i="13" s="1"/>
  <c r="G16528" i="13"/>
  <c r="H16528" i="13" s="1"/>
  <c r="G16529" i="13"/>
  <c r="H16529" i="13" s="1"/>
  <c r="G16530" i="13"/>
  <c r="H16530" i="13" s="1"/>
  <c r="G16531" i="13"/>
  <c r="H16531" i="13" s="1"/>
  <c r="G16532" i="13"/>
  <c r="H16532" i="13" s="1"/>
  <c r="G16533" i="13"/>
  <c r="H16533" i="13" s="1"/>
  <c r="G16534" i="13"/>
  <c r="H16534" i="13" s="1"/>
  <c r="G16535" i="13"/>
  <c r="H16535" i="13" s="1"/>
  <c r="G16536" i="13"/>
  <c r="H16536" i="13" s="1"/>
  <c r="G16537" i="13"/>
  <c r="H16537" i="13" s="1"/>
  <c r="G16538" i="13"/>
  <c r="H16538" i="13" s="1"/>
  <c r="G16539" i="13"/>
  <c r="H16539" i="13" s="1"/>
  <c r="G16540" i="13"/>
  <c r="H16540" i="13" s="1"/>
  <c r="G16541" i="13"/>
  <c r="H16541" i="13" s="1"/>
  <c r="G16542" i="13"/>
  <c r="H16542" i="13" s="1"/>
  <c r="G16543" i="13"/>
  <c r="H16543" i="13" s="1"/>
  <c r="G16544" i="13"/>
  <c r="H16544" i="13" s="1"/>
  <c r="G16545" i="13"/>
  <c r="H16545" i="13" s="1"/>
  <c r="G16546" i="13"/>
  <c r="H16546" i="13" s="1"/>
  <c r="G16547" i="13"/>
  <c r="H16547" i="13" s="1"/>
  <c r="G16548" i="13"/>
  <c r="H16548" i="13" s="1"/>
  <c r="G16549" i="13"/>
  <c r="H16549" i="13" s="1"/>
  <c r="G16550" i="13"/>
  <c r="H16550" i="13" s="1"/>
  <c r="G16551" i="13"/>
  <c r="H16551" i="13" s="1"/>
  <c r="G16552" i="13"/>
  <c r="H16552" i="13" s="1"/>
  <c r="G16553" i="13"/>
  <c r="H16553" i="13" s="1"/>
  <c r="G16554" i="13"/>
  <c r="H16554" i="13" s="1"/>
  <c r="G16555" i="13"/>
  <c r="H16555" i="13" s="1"/>
  <c r="G16556" i="13"/>
  <c r="H16556" i="13" s="1"/>
  <c r="G16557" i="13"/>
  <c r="H16557" i="13" s="1"/>
  <c r="G16558" i="13"/>
  <c r="H16558" i="13" s="1"/>
  <c r="G16559" i="13"/>
  <c r="H16559" i="13" s="1"/>
  <c r="G16560" i="13"/>
  <c r="H16560" i="13" s="1"/>
  <c r="G16561" i="13"/>
  <c r="H16561" i="13" s="1"/>
  <c r="G16562" i="13"/>
  <c r="H16562" i="13" s="1"/>
  <c r="G16563" i="13"/>
  <c r="H16563" i="13" s="1"/>
  <c r="G16564" i="13"/>
  <c r="H16564" i="13" s="1"/>
  <c r="G16565" i="13"/>
  <c r="H16565" i="13" s="1"/>
  <c r="G16566" i="13"/>
  <c r="H16566" i="13" s="1"/>
  <c r="G16567" i="13"/>
  <c r="H16567" i="13" s="1"/>
  <c r="G16568" i="13"/>
  <c r="H16568" i="13" s="1"/>
  <c r="G16569" i="13"/>
  <c r="H16569" i="13" s="1"/>
  <c r="G16570" i="13"/>
  <c r="H16570" i="13" s="1"/>
  <c r="G16571" i="13"/>
  <c r="H16571" i="13" s="1"/>
  <c r="G16572" i="13"/>
  <c r="H16572" i="13" s="1"/>
  <c r="G16573" i="13"/>
  <c r="H16573" i="13" s="1"/>
  <c r="G16574" i="13"/>
  <c r="H16574" i="13" s="1"/>
  <c r="G16575" i="13"/>
  <c r="H16575" i="13" s="1"/>
  <c r="G16576" i="13"/>
  <c r="H16576" i="13" s="1"/>
  <c r="G16577" i="13"/>
  <c r="H16577" i="13" s="1"/>
  <c r="G16578" i="13"/>
  <c r="H16578" i="13" s="1"/>
  <c r="G16579" i="13"/>
  <c r="H16579" i="13" s="1"/>
  <c r="G16580" i="13"/>
  <c r="H16580" i="13" s="1"/>
  <c r="G16581" i="13"/>
  <c r="H16581" i="13" s="1"/>
  <c r="G16582" i="13"/>
  <c r="H16582" i="13" s="1"/>
  <c r="G16583" i="13"/>
  <c r="H16583" i="13" s="1"/>
  <c r="G16584" i="13"/>
  <c r="H16584" i="13" s="1"/>
  <c r="G16585" i="13"/>
  <c r="H16585" i="13" s="1"/>
  <c r="G16586" i="13"/>
  <c r="H16586" i="13" s="1"/>
  <c r="G16587" i="13"/>
  <c r="H16587" i="13" s="1"/>
  <c r="G16588" i="13"/>
  <c r="H16588" i="13" s="1"/>
  <c r="G16589" i="13"/>
  <c r="H16589" i="13" s="1"/>
  <c r="G16590" i="13"/>
  <c r="H16590" i="13" s="1"/>
  <c r="G16591" i="13"/>
  <c r="H16591" i="13" s="1"/>
  <c r="G16592" i="13"/>
  <c r="H16592" i="13" s="1"/>
  <c r="G16593" i="13"/>
  <c r="H16593" i="13" s="1"/>
  <c r="G16594" i="13"/>
  <c r="H16594" i="13" s="1"/>
  <c r="G16595" i="13"/>
  <c r="H16595" i="13" s="1"/>
  <c r="G16596" i="13"/>
  <c r="H16596" i="13" s="1"/>
  <c r="G16597" i="13"/>
  <c r="H16597" i="13" s="1"/>
  <c r="G16598" i="13"/>
  <c r="H16598" i="13" s="1"/>
  <c r="G16599" i="13"/>
  <c r="H16599" i="13" s="1"/>
  <c r="G16600" i="13"/>
  <c r="H16600" i="13" s="1"/>
  <c r="G16601" i="13"/>
  <c r="H16601" i="13" s="1"/>
  <c r="G16602" i="13"/>
  <c r="H16602" i="13" s="1"/>
  <c r="G16603" i="13"/>
  <c r="H16603" i="13" s="1"/>
  <c r="G16604" i="13"/>
  <c r="H16604" i="13" s="1"/>
  <c r="G16605" i="13"/>
  <c r="H16605" i="13" s="1"/>
  <c r="G16606" i="13"/>
  <c r="H16606" i="13" s="1"/>
  <c r="G16607" i="13"/>
  <c r="H16607" i="13" s="1"/>
  <c r="G16608" i="13"/>
  <c r="H16608" i="13" s="1"/>
  <c r="G16609" i="13"/>
  <c r="H16609" i="13" s="1"/>
  <c r="G16610" i="13"/>
  <c r="H16610" i="13" s="1"/>
  <c r="G16611" i="13"/>
  <c r="H16611" i="13" s="1"/>
  <c r="G16612" i="13"/>
  <c r="H16612" i="13" s="1"/>
  <c r="G16613" i="13"/>
  <c r="H16613" i="13" s="1"/>
  <c r="G16614" i="13"/>
  <c r="H16614" i="13" s="1"/>
  <c r="G16615" i="13"/>
  <c r="H16615" i="13" s="1"/>
  <c r="G16616" i="13"/>
  <c r="H16616" i="13" s="1"/>
  <c r="G16617" i="13"/>
  <c r="H16617" i="13" s="1"/>
  <c r="G16618" i="13"/>
  <c r="H16618" i="13" s="1"/>
  <c r="G16619" i="13"/>
  <c r="H16619" i="13" s="1"/>
  <c r="G16620" i="13"/>
  <c r="H16620" i="13" s="1"/>
  <c r="G16621" i="13"/>
  <c r="H16621" i="13" s="1"/>
  <c r="G16622" i="13"/>
  <c r="H16622" i="13" s="1"/>
  <c r="G16623" i="13"/>
  <c r="H16623" i="13" s="1"/>
  <c r="G16624" i="13"/>
  <c r="H16624" i="13" s="1"/>
  <c r="G16625" i="13"/>
  <c r="H16625" i="13" s="1"/>
  <c r="G16626" i="13"/>
  <c r="H16626" i="13" s="1"/>
  <c r="G16627" i="13"/>
  <c r="H16627" i="13" s="1"/>
  <c r="G16628" i="13"/>
  <c r="H16628" i="13" s="1"/>
  <c r="G16629" i="13"/>
  <c r="H16629" i="13" s="1"/>
  <c r="G16630" i="13"/>
  <c r="H16630" i="13" s="1"/>
  <c r="G16631" i="13"/>
  <c r="H16631" i="13" s="1"/>
  <c r="G16632" i="13"/>
  <c r="H16632" i="13" s="1"/>
  <c r="G16633" i="13"/>
  <c r="H16633" i="13" s="1"/>
  <c r="G16634" i="13"/>
  <c r="H16634" i="13" s="1"/>
  <c r="G16635" i="13"/>
  <c r="H16635" i="13" s="1"/>
  <c r="G16636" i="13"/>
  <c r="H16636" i="13" s="1"/>
  <c r="G16637" i="13"/>
  <c r="H16637" i="13" s="1"/>
  <c r="G16638" i="13"/>
  <c r="H16638" i="13" s="1"/>
  <c r="G16639" i="13"/>
  <c r="H16639" i="13" s="1"/>
  <c r="G16640" i="13"/>
  <c r="H16640" i="13" s="1"/>
  <c r="G16641" i="13"/>
  <c r="H16641" i="13" s="1"/>
  <c r="G16642" i="13"/>
  <c r="H16642" i="13" s="1"/>
  <c r="G16643" i="13"/>
  <c r="H16643" i="13" s="1"/>
  <c r="G16644" i="13"/>
  <c r="H16644" i="13" s="1"/>
  <c r="G16645" i="13"/>
  <c r="H16645" i="13" s="1"/>
  <c r="G16646" i="13"/>
  <c r="H16646" i="13" s="1"/>
  <c r="G16647" i="13"/>
  <c r="H16647" i="13" s="1"/>
  <c r="G16648" i="13"/>
  <c r="H16648" i="13" s="1"/>
  <c r="G16649" i="13"/>
  <c r="H16649" i="13" s="1"/>
  <c r="G16650" i="13"/>
  <c r="H16650" i="13" s="1"/>
  <c r="G16651" i="13"/>
  <c r="H16651" i="13" s="1"/>
  <c r="G16652" i="13"/>
  <c r="H16652" i="13" s="1"/>
  <c r="G16653" i="13"/>
  <c r="H16653" i="13" s="1"/>
  <c r="G16654" i="13"/>
  <c r="H16654" i="13" s="1"/>
  <c r="G16655" i="13"/>
  <c r="H16655" i="13" s="1"/>
  <c r="G16656" i="13"/>
  <c r="H16656" i="13" s="1"/>
  <c r="G16657" i="13"/>
  <c r="H16657" i="13" s="1"/>
  <c r="G16658" i="13"/>
  <c r="H16658" i="13" s="1"/>
  <c r="G16659" i="13"/>
  <c r="H16659" i="13" s="1"/>
  <c r="G16660" i="13"/>
  <c r="H16660" i="13" s="1"/>
  <c r="G16661" i="13"/>
  <c r="H16661" i="13" s="1"/>
  <c r="G16662" i="13"/>
  <c r="H16662" i="13" s="1"/>
  <c r="G16663" i="13"/>
  <c r="H16663" i="13" s="1"/>
  <c r="G16664" i="13"/>
  <c r="H16664" i="13" s="1"/>
  <c r="G16665" i="13"/>
  <c r="H16665" i="13" s="1"/>
  <c r="G16666" i="13"/>
  <c r="H16666" i="13" s="1"/>
  <c r="G16667" i="13"/>
  <c r="H16667" i="13" s="1"/>
  <c r="G16668" i="13"/>
  <c r="H16668" i="13" s="1"/>
  <c r="G16669" i="13"/>
  <c r="H16669" i="13" s="1"/>
  <c r="G16670" i="13"/>
  <c r="H16670" i="13" s="1"/>
  <c r="G16671" i="13"/>
  <c r="H16671" i="13" s="1"/>
  <c r="G16672" i="13"/>
  <c r="H16672" i="13" s="1"/>
  <c r="G16673" i="13"/>
  <c r="H16673" i="13" s="1"/>
  <c r="G16674" i="13"/>
  <c r="H16674" i="13" s="1"/>
  <c r="G16675" i="13"/>
  <c r="H16675" i="13" s="1"/>
  <c r="G16676" i="13"/>
  <c r="H16676" i="13" s="1"/>
  <c r="G16677" i="13"/>
  <c r="H16677" i="13" s="1"/>
  <c r="G16678" i="13"/>
  <c r="H16678" i="13" s="1"/>
  <c r="G16679" i="13"/>
  <c r="H16679" i="13" s="1"/>
  <c r="G16680" i="13"/>
  <c r="H16680" i="13" s="1"/>
  <c r="G16681" i="13"/>
  <c r="H16681" i="13" s="1"/>
  <c r="G16682" i="13"/>
  <c r="H16682" i="13" s="1"/>
  <c r="G16683" i="13"/>
  <c r="H16683" i="13" s="1"/>
  <c r="G16684" i="13"/>
  <c r="H16684" i="13" s="1"/>
  <c r="G16685" i="13"/>
  <c r="H16685" i="13" s="1"/>
  <c r="G16686" i="13"/>
  <c r="H16686" i="13" s="1"/>
  <c r="G16687" i="13"/>
  <c r="H16687" i="13" s="1"/>
  <c r="G16688" i="13"/>
  <c r="H16688" i="13" s="1"/>
  <c r="G16689" i="13"/>
  <c r="H16689" i="13" s="1"/>
  <c r="G16690" i="13"/>
  <c r="H16690" i="13" s="1"/>
  <c r="G16691" i="13"/>
  <c r="H16691" i="13" s="1"/>
  <c r="G16692" i="13"/>
  <c r="H16692" i="13" s="1"/>
  <c r="G16693" i="13"/>
  <c r="H16693" i="13" s="1"/>
  <c r="G16694" i="13"/>
  <c r="H16694" i="13" s="1"/>
  <c r="G16695" i="13"/>
  <c r="H16695" i="13" s="1"/>
  <c r="G16696" i="13"/>
  <c r="H16696" i="13" s="1"/>
  <c r="G16697" i="13"/>
  <c r="H16697" i="13" s="1"/>
  <c r="G16698" i="13"/>
  <c r="H16698" i="13" s="1"/>
  <c r="G16699" i="13"/>
  <c r="H16699" i="13" s="1"/>
  <c r="G16700" i="13"/>
  <c r="H16700" i="13" s="1"/>
  <c r="G16701" i="13"/>
  <c r="H16701" i="13" s="1"/>
  <c r="G16702" i="13"/>
  <c r="H16702" i="13" s="1"/>
  <c r="G16703" i="13"/>
  <c r="H16703" i="13" s="1"/>
  <c r="G16704" i="13"/>
  <c r="H16704" i="13" s="1"/>
  <c r="G16705" i="13"/>
  <c r="H16705" i="13" s="1"/>
  <c r="G16706" i="13"/>
  <c r="H16706" i="13" s="1"/>
  <c r="G16707" i="13"/>
  <c r="H16707" i="13" s="1"/>
  <c r="G16708" i="13"/>
  <c r="H16708" i="13" s="1"/>
  <c r="G16709" i="13"/>
  <c r="H16709" i="13" s="1"/>
  <c r="G16710" i="13"/>
  <c r="H16710" i="13" s="1"/>
  <c r="G16711" i="13"/>
  <c r="H16711" i="13" s="1"/>
  <c r="G16712" i="13"/>
  <c r="H16712" i="13" s="1"/>
  <c r="G16713" i="13"/>
  <c r="H16713" i="13" s="1"/>
  <c r="G16714" i="13"/>
  <c r="H16714" i="13" s="1"/>
  <c r="G16715" i="13"/>
  <c r="H16715" i="13" s="1"/>
  <c r="G16716" i="13"/>
  <c r="H16716" i="13" s="1"/>
  <c r="G16717" i="13"/>
  <c r="H16717" i="13" s="1"/>
  <c r="G16718" i="13"/>
  <c r="H16718" i="13" s="1"/>
  <c r="G16719" i="13"/>
  <c r="H16719" i="13" s="1"/>
  <c r="G16720" i="13"/>
  <c r="H16720" i="13" s="1"/>
  <c r="G16721" i="13"/>
  <c r="H16721" i="13" s="1"/>
  <c r="G16722" i="13"/>
  <c r="H16722" i="13" s="1"/>
  <c r="G16723" i="13"/>
  <c r="H16723" i="13" s="1"/>
  <c r="G16724" i="13"/>
  <c r="H16724" i="13" s="1"/>
  <c r="G16725" i="13"/>
  <c r="H16725" i="13" s="1"/>
  <c r="G16726" i="13"/>
  <c r="H16726" i="13" s="1"/>
  <c r="G16727" i="13"/>
  <c r="H16727" i="13" s="1"/>
  <c r="G16728" i="13"/>
  <c r="H16728" i="13" s="1"/>
  <c r="G16729" i="13"/>
  <c r="H16729" i="13" s="1"/>
  <c r="G16730" i="13"/>
  <c r="H16730" i="13" s="1"/>
  <c r="G16731" i="13"/>
  <c r="H16731" i="13" s="1"/>
  <c r="G16732" i="13"/>
  <c r="H16732" i="13" s="1"/>
  <c r="G16733" i="13"/>
  <c r="H16733" i="13" s="1"/>
  <c r="G16734" i="13"/>
  <c r="H16734" i="13" s="1"/>
  <c r="G16735" i="13"/>
  <c r="H16735" i="13" s="1"/>
  <c r="G16736" i="13"/>
  <c r="H16736" i="13" s="1"/>
  <c r="G16737" i="13"/>
  <c r="H16737" i="13" s="1"/>
  <c r="G16738" i="13"/>
  <c r="H16738" i="13" s="1"/>
  <c r="G16739" i="13"/>
  <c r="H16739" i="13" s="1"/>
  <c r="G16740" i="13"/>
  <c r="H16740" i="13" s="1"/>
  <c r="G16741" i="13"/>
  <c r="H16741" i="13" s="1"/>
  <c r="G16742" i="13"/>
  <c r="H16742" i="13" s="1"/>
  <c r="G16743" i="13"/>
  <c r="H16743" i="13" s="1"/>
  <c r="G16744" i="13"/>
  <c r="H16744" i="13" s="1"/>
  <c r="G16745" i="13"/>
  <c r="H16745" i="13" s="1"/>
  <c r="G16746" i="13"/>
  <c r="H16746" i="13" s="1"/>
  <c r="G16747" i="13"/>
  <c r="H16747" i="13" s="1"/>
  <c r="G16748" i="13"/>
  <c r="H16748" i="13" s="1"/>
  <c r="G16749" i="13"/>
  <c r="H16749" i="13" s="1"/>
  <c r="G16750" i="13"/>
  <c r="H16750" i="13" s="1"/>
  <c r="G16751" i="13"/>
  <c r="H16751" i="13" s="1"/>
  <c r="G16752" i="13"/>
  <c r="H16752" i="13" s="1"/>
  <c r="G16753" i="13"/>
  <c r="H16753" i="13" s="1"/>
  <c r="G16754" i="13"/>
  <c r="H16754" i="13" s="1"/>
  <c r="G16755" i="13"/>
  <c r="H16755" i="13" s="1"/>
  <c r="G16756" i="13"/>
  <c r="H16756" i="13" s="1"/>
  <c r="G16757" i="13"/>
  <c r="H16757" i="13" s="1"/>
  <c r="G16758" i="13"/>
  <c r="H16758" i="13" s="1"/>
  <c r="G16759" i="13"/>
  <c r="H16759" i="13" s="1"/>
  <c r="G16760" i="13"/>
  <c r="H16760" i="13" s="1"/>
  <c r="G16761" i="13"/>
  <c r="H16761" i="13" s="1"/>
  <c r="G16762" i="13"/>
  <c r="H16762" i="13" s="1"/>
  <c r="G16763" i="13"/>
  <c r="H16763" i="13" s="1"/>
  <c r="G16764" i="13"/>
  <c r="H16764" i="13" s="1"/>
  <c r="G16765" i="13"/>
  <c r="H16765" i="13" s="1"/>
  <c r="G16766" i="13"/>
  <c r="H16766" i="13" s="1"/>
  <c r="G16767" i="13"/>
  <c r="H16767" i="13" s="1"/>
  <c r="G16768" i="13"/>
  <c r="H16768" i="13" s="1"/>
  <c r="G16769" i="13"/>
  <c r="H16769" i="13" s="1"/>
  <c r="G16770" i="13"/>
  <c r="H16770" i="13" s="1"/>
  <c r="G16771" i="13"/>
  <c r="H16771" i="13" s="1"/>
  <c r="G16772" i="13"/>
  <c r="H16772" i="13" s="1"/>
  <c r="G16773" i="13"/>
  <c r="H16773" i="13" s="1"/>
  <c r="G16774" i="13"/>
  <c r="H16774" i="13" s="1"/>
  <c r="G16775" i="13"/>
  <c r="H16775" i="13" s="1"/>
  <c r="G16776" i="13"/>
  <c r="H16776" i="13" s="1"/>
  <c r="G16777" i="13"/>
  <c r="H16777" i="13" s="1"/>
  <c r="G16778" i="13"/>
  <c r="H16778" i="13" s="1"/>
  <c r="G16779" i="13"/>
  <c r="H16779" i="13" s="1"/>
  <c r="G16780" i="13"/>
  <c r="H16780" i="13" s="1"/>
  <c r="G16781" i="13"/>
  <c r="H16781" i="13" s="1"/>
  <c r="G16782" i="13"/>
  <c r="H16782" i="13" s="1"/>
  <c r="G16783" i="13"/>
  <c r="H16783" i="13" s="1"/>
  <c r="G16784" i="13"/>
  <c r="H16784" i="13" s="1"/>
  <c r="G16785" i="13"/>
  <c r="H16785" i="13" s="1"/>
  <c r="G16786" i="13"/>
  <c r="H16786" i="13" s="1"/>
  <c r="G16787" i="13"/>
  <c r="H16787" i="13" s="1"/>
  <c r="G16788" i="13"/>
  <c r="H16788" i="13" s="1"/>
  <c r="G16789" i="13"/>
  <c r="H16789" i="13" s="1"/>
  <c r="G16790" i="13"/>
  <c r="H16790" i="13" s="1"/>
  <c r="G16791" i="13"/>
  <c r="H16791" i="13" s="1"/>
  <c r="G16792" i="13"/>
  <c r="H16792" i="13" s="1"/>
  <c r="G16793" i="13"/>
  <c r="H16793" i="13" s="1"/>
  <c r="G16794" i="13"/>
  <c r="H16794" i="13" s="1"/>
  <c r="G16795" i="13"/>
  <c r="H16795" i="13" s="1"/>
  <c r="G16796" i="13"/>
  <c r="H16796" i="13" s="1"/>
  <c r="G16797" i="13"/>
  <c r="H16797" i="13" s="1"/>
  <c r="G16798" i="13"/>
  <c r="H16798" i="13" s="1"/>
  <c r="G16799" i="13"/>
  <c r="H16799" i="13" s="1"/>
  <c r="G16800" i="13"/>
  <c r="H16800" i="13" s="1"/>
  <c r="G16801" i="13"/>
  <c r="H16801" i="13" s="1"/>
  <c r="G16802" i="13"/>
  <c r="H16802" i="13" s="1"/>
  <c r="G16803" i="13"/>
  <c r="H16803" i="13" s="1"/>
  <c r="G16804" i="13"/>
  <c r="H16804" i="13" s="1"/>
  <c r="G16805" i="13"/>
  <c r="H16805" i="13" s="1"/>
  <c r="G16806" i="13"/>
  <c r="H16806" i="13" s="1"/>
  <c r="G16807" i="13"/>
  <c r="H16807" i="13" s="1"/>
  <c r="G16808" i="13"/>
  <c r="H16808" i="13" s="1"/>
  <c r="G16809" i="13"/>
  <c r="H16809" i="13" s="1"/>
  <c r="G16810" i="13"/>
  <c r="H16810" i="13" s="1"/>
  <c r="G16811" i="13"/>
  <c r="H16811" i="13" s="1"/>
  <c r="G16812" i="13"/>
  <c r="H16812" i="13" s="1"/>
  <c r="G16813" i="13"/>
  <c r="H16813" i="13" s="1"/>
  <c r="G16814" i="13"/>
  <c r="H16814" i="13" s="1"/>
  <c r="G16815" i="13"/>
  <c r="H16815" i="13" s="1"/>
  <c r="G16816" i="13"/>
  <c r="H16816" i="13" s="1"/>
  <c r="G16817" i="13"/>
  <c r="H16817" i="13" s="1"/>
  <c r="G16818" i="13"/>
  <c r="H16818" i="13" s="1"/>
  <c r="G16819" i="13"/>
  <c r="H16819" i="13" s="1"/>
  <c r="G16820" i="13"/>
  <c r="H16820" i="13" s="1"/>
  <c r="G16821" i="13"/>
  <c r="H16821" i="13" s="1"/>
  <c r="G16822" i="13"/>
  <c r="H16822" i="13" s="1"/>
  <c r="G16823" i="13"/>
  <c r="H16823" i="13" s="1"/>
  <c r="G16824" i="13"/>
  <c r="H16824" i="13" s="1"/>
  <c r="G16825" i="13"/>
  <c r="H16825" i="13" s="1"/>
  <c r="G16826" i="13"/>
  <c r="H16826" i="13" s="1"/>
  <c r="G16827" i="13"/>
  <c r="H16827" i="13" s="1"/>
  <c r="G16828" i="13"/>
  <c r="H16828" i="13" s="1"/>
  <c r="G16829" i="13"/>
  <c r="H16829" i="13" s="1"/>
  <c r="G16830" i="13"/>
  <c r="H16830" i="13" s="1"/>
  <c r="G16831" i="13"/>
  <c r="H16831" i="13" s="1"/>
  <c r="G16832" i="13"/>
  <c r="H16832" i="13" s="1"/>
  <c r="G16833" i="13"/>
  <c r="H16833" i="13" s="1"/>
  <c r="G16834" i="13"/>
  <c r="H16834" i="13" s="1"/>
  <c r="G16835" i="13"/>
  <c r="H16835" i="13" s="1"/>
  <c r="G16836" i="13"/>
  <c r="H16836" i="13" s="1"/>
  <c r="G16837" i="13"/>
  <c r="H16837" i="13" s="1"/>
  <c r="G16838" i="13"/>
  <c r="H16838" i="13" s="1"/>
  <c r="G16839" i="13"/>
  <c r="H16839" i="13" s="1"/>
  <c r="G16840" i="13"/>
  <c r="H16840" i="13" s="1"/>
  <c r="G16841" i="13"/>
  <c r="H16841" i="13" s="1"/>
  <c r="G16842" i="13"/>
  <c r="H16842" i="13" s="1"/>
  <c r="G16843" i="13"/>
  <c r="H16843" i="13" s="1"/>
  <c r="G16844" i="13"/>
  <c r="H16844" i="13" s="1"/>
  <c r="G16845" i="13"/>
  <c r="H16845" i="13" s="1"/>
  <c r="G16846" i="13"/>
  <c r="H16846" i="13" s="1"/>
  <c r="G16847" i="13"/>
  <c r="H16847" i="13" s="1"/>
  <c r="G16848" i="13"/>
  <c r="H16848" i="13" s="1"/>
  <c r="G16849" i="13"/>
  <c r="H16849" i="13" s="1"/>
  <c r="G16850" i="13"/>
  <c r="H16850" i="13" s="1"/>
  <c r="G16851" i="13"/>
  <c r="H16851" i="13" s="1"/>
  <c r="G16852" i="13"/>
  <c r="H16852" i="13" s="1"/>
  <c r="G16853" i="13"/>
  <c r="H16853" i="13" s="1"/>
  <c r="G16854" i="13"/>
  <c r="H16854" i="13" s="1"/>
  <c r="G16855" i="13"/>
  <c r="H16855" i="13" s="1"/>
  <c r="G16856" i="13"/>
  <c r="H16856" i="13" s="1"/>
  <c r="G16857" i="13"/>
  <c r="H16857" i="13" s="1"/>
  <c r="G16858" i="13"/>
  <c r="H16858" i="13" s="1"/>
  <c r="G16859" i="13"/>
  <c r="H16859" i="13" s="1"/>
  <c r="G16860" i="13"/>
  <c r="H16860" i="13" s="1"/>
  <c r="G16861" i="13"/>
  <c r="H16861" i="13" s="1"/>
  <c r="G16862" i="13"/>
  <c r="H16862" i="13" s="1"/>
  <c r="G16863" i="13"/>
  <c r="H16863" i="13" s="1"/>
  <c r="G16864" i="13"/>
  <c r="H16864" i="13" s="1"/>
  <c r="G16865" i="13"/>
  <c r="H16865" i="13" s="1"/>
  <c r="G16866" i="13"/>
  <c r="H16866" i="13" s="1"/>
  <c r="G16867" i="13"/>
  <c r="H16867" i="13" s="1"/>
  <c r="G16868" i="13"/>
  <c r="H16868" i="13" s="1"/>
  <c r="G16869" i="13"/>
  <c r="H16869" i="13" s="1"/>
  <c r="G16870" i="13"/>
  <c r="H16870" i="13" s="1"/>
  <c r="G16871" i="13"/>
  <c r="H16871" i="13" s="1"/>
  <c r="G16872" i="13"/>
  <c r="H16872" i="13" s="1"/>
  <c r="G16873" i="13"/>
  <c r="H16873" i="13" s="1"/>
  <c r="G16874" i="13"/>
  <c r="H16874" i="13" s="1"/>
  <c r="G16875" i="13"/>
  <c r="H16875" i="13" s="1"/>
  <c r="G16876" i="13"/>
  <c r="H16876" i="13" s="1"/>
  <c r="G16877" i="13"/>
  <c r="H16877" i="13" s="1"/>
  <c r="G16878" i="13"/>
  <c r="H16878" i="13" s="1"/>
  <c r="G16879" i="13"/>
  <c r="H16879" i="13" s="1"/>
  <c r="G16880" i="13"/>
  <c r="H16880" i="13" s="1"/>
  <c r="G16881" i="13"/>
  <c r="H16881" i="13" s="1"/>
  <c r="G16882" i="13"/>
  <c r="H16882" i="13" s="1"/>
  <c r="G16883" i="13"/>
  <c r="H16883" i="13" s="1"/>
  <c r="G16884" i="13"/>
  <c r="H16884" i="13" s="1"/>
  <c r="G16885" i="13"/>
  <c r="H16885" i="13" s="1"/>
  <c r="G16886" i="13"/>
  <c r="H16886" i="13" s="1"/>
  <c r="G16887" i="13"/>
  <c r="H16887" i="13" s="1"/>
  <c r="G16888" i="13"/>
  <c r="H16888" i="13" s="1"/>
  <c r="G16889" i="13"/>
  <c r="H16889" i="13" s="1"/>
  <c r="G16890" i="13"/>
  <c r="H16890" i="13" s="1"/>
  <c r="G16891" i="13"/>
  <c r="H16891" i="13" s="1"/>
  <c r="G16892" i="13"/>
  <c r="H16892" i="13" s="1"/>
  <c r="G16893" i="13"/>
  <c r="H16893" i="13" s="1"/>
  <c r="G16894" i="13"/>
  <c r="H16894" i="13" s="1"/>
  <c r="G16895" i="13"/>
  <c r="H16895" i="13" s="1"/>
  <c r="G16896" i="13"/>
  <c r="H16896" i="13" s="1"/>
  <c r="G16897" i="13"/>
  <c r="H16897" i="13" s="1"/>
  <c r="G16898" i="13"/>
  <c r="H16898" i="13" s="1"/>
  <c r="G16899" i="13"/>
  <c r="H16899" i="13" s="1"/>
  <c r="G16900" i="13"/>
  <c r="H16900" i="13" s="1"/>
  <c r="G16901" i="13"/>
  <c r="H16901" i="13" s="1"/>
  <c r="G16902" i="13"/>
  <c r="H16902" i="13" s="1"/>
  <c r="G16903" i="13"/>
  <c r="H16903" i="13" s="1"/>
  <c r="G16904" i="13"/>
  <c r="H16904" i="13" s="1"/>
  <c r="G16905" i="13"/>
  <c r="H16905" i="13" s="1"/>
  <c r="G16906" i="13"/>
  <c r="H16906" i="13" s="1"/>
  <c r="G16907" i="13"/>
  <c r="H16907" i="13" s="1"/>
  <c r="G16908" i="13"/>
  <c r="H16908" i="13" s="1"/>
  <c r="G16909" i="13"/>
  <c r="H16909" i="13" s="1"/>
  <c r="G16910" i="13"/>
  <c r="H16910" i="13" s="1"/>
  <c r="G16911" i="13"/>
  <c r="H16911" i="13" s="1"/>
  <c r="G16912" i="13"/>
  <c r="H16912" i="13" s="1"/>
  <c r="G16913" i="13"/>
  <c r="H16913" i="13" s="1"/>
  <c r="G16914" i="13"/>
  <c r="H16914" i="13" s="1"/>
  <c r="G16915" i="13"/>
  <c r="H16915" i="13" s="1"/>
  <c r="G16916" i="13"/>
  <c r="H16916" i="13" s="1"/>
  <c r="G16917" i="13"/>
  <c r="H16917" i="13" s="1"/>
  <c r="G16918" i="13"/>
  <c r="H16918" i="13" s="1"/>
  <c r="G16919" i="13"/>
  <c r="H16919" i="13" s="1"/>
  <c r="G16920" i="13"/>
  <c r="H16920" i="13" s="1"/>
  <c r="G16921" i="13"/>
  <c r="H16921" i="13" s="1"/>
  <c r="G16922" i="13"/>
  <c r="H16922" i="13" s="1"/>
  <c r="G16923" i="13"/>
  <c r="H16923" i="13" s="1"/>
  <c r="G16924" i="13"/>
  <c r="H16924" i="13" s="1"/>
  <c r="G16925" i="13"/>
  <c r="H16925" i="13" s="1"/>
  <c r="G16926" i="13"/>
  <c r="H16926" i="13" s="1"/>
  <c r="G16927" i="13"/>
  <c r="H16927" i="13" s="1"/>
  <c r="G16928" i="13"/>
  <c r="H16928" i="13" s="1"/>
  <c r="G16929" i="13"/>
  <c r="H16929" i="13" s="1"/>
  <c r="G16930" i="13"/>
  <c r="H16930" i="13" s="1"/>
  <c r="G16931" i="13"/>
  <c r="H16931" i="13" s="1"/>
  <c r="G16932" i="13"/>
  <c r="H16932" i="13" s="1"/>
  <c r="G16933" i="13"/>
  <c r="H16933" i="13" s="1"/>
  <c r="G16934" i="13"/>
  <c r="H16934" i="13" s="1"/>
  <c r="G16935" i="13"/>
  <c r="H16935" i="13" s="1"/>
  <c r="G16936" i="13"/>
  <c r="H16936" i="13" s="1"/>
  <c r="G16937" i="13"/>
  <c r="H16937" i="13" s="1"/>
  <c r="G16938" i="13"/>
  <c r="H16938" i="13" s="1"/>
  <c r="G16939" i="13"/>
  <c r="H16939" i="13" s="1"/>
  <c r="G16940" i="13"/>
  <c r="H16940" i="13" s="1"/>
  <c r="G16941" i="13"/>
  <c r="H16941" i="13" s="1"/>
  <c r="G16942" i="13"/>
  <c r="H16942" i="13" s="1"/>
  <c r="G16943" i="13"/>
  <c r="H16943" i="13" s="1"/>
  <c r="G16944" i="13"/>
  <c r="H16944" i="13" s="1"/>
  <c r="G16945" i="13"/>
  <c r="H16945" i="13" s="1"/>
  <c r="G16946" i="13"/>
  <c r="H16946" i="13" s="1"/>
  <c r="G16947" i="13"/>
  <c r="H16947" i="13" s="1"/>
  <c r="G16948" i="13"/>
  <c r="H16948" i="13" s="1"/>
  <c r="G16949" i="13"/>
  <c r="H16949" i="13" s="1"/>
  <c r="G16950" i="13"/>
  <c r="H16950" i="13" s="1"/>
  <c r="G16951" i="13"/>
  <c r="H16951" i="13" s="1"/>
  <c r="G16952" i="13"/>
  <c r="H16952" i="13" s="1"/>
  <c r="G16953" i="13"/>
  <c r="H16953" i="13" s="1"/>
  <c r="G16954" i="13"/>
  <c r="H16954" i="13" s="1"/>
  <c r="G16955" i="13"/>
  <c r="H16955" i="13" s="1"/>
  <c r="G16956" i="13"/>
  <c r="H16956" i="13" s="1"/>
  <c r="G16957" i="13"/>
  <c r="H16957" i="13" s="1"/>
  <c r="G16958" i="13"/>
  <c r="H16958" i="13" s="1"/>
  <c r="G16959" i="13"/>
  <c r="H16959" i="13" s="1"/>
  <c r="G16960" i="13"/>
  <c r="H16960" i="13" s="1"/>
  <c r="G16961" i="13"/>
  <c r="H16961" i="13" s="1"/>
  <c r="G16962" i="13"/>
  <c r="H16962" i="13" s="1"/>
  <c r="G16963" i="13"/>
  <c r="H16963" i="13" s="1"/>
  <c r="G16964" i="13"/>
  <c r="H16964" i="13" s="1"/>
  <c r="G16965" i="13"/>
  <c r="H16965" i="13" s="1"/>
  <c r="G16966" i="13"/>
  <c r="H16966" i="13" s="1"/>
  <c r="G16967" i="13"/>
  <c r="H16967" i="13" s="1"/>
  <c r="G16968" i="13"/>
  <c r="H16968" i="13" s="1"/>
  <c r="G16969" i="13"/>
  <c r="H16969" i="13" s="1"/>
  <c r="G16970" i="13"/>
  <c r="H16970" i="13" s="1"/>
  <c r="G16971" i="13"/>
  <c r="H16971" i="13" s="1"/>
  <c r="G16972" i="13"/>
  <c r="H16972" i="13" s="1"/>
  <c r="G16973" i="13"/>
  <c r="H16973" i="13" s="1"/>
  <c r="G16974" i="13"/>
  <c r="H16974" i="13" s="1"/>
  <c r="G16975" i="13"/>
  <c r="H16975" i="13" s="1"/>
  <c r="G16976" i="13"/>
  <c r="H16976" i="13" s="1"/>
  <c r="G16977" i="13"/>
  <c r="H16977" i="13" s="1"/>
  <c r="G16978" i="13"/>
  <c r="H16978" i="13" s="1"/>
  <c r="G16979" i="13"/>
  <c r="H16979" i="13" s="1"/>
  <c r="G16980" i="13"/>
  <c r="H16980" i="13" s="1"/>
  <c r="G16981" i="13"/>
  <c r="H16981" i="13" s="1"/>
  <c r="G16982" i="13"/>
  <c r="H16982" i="13" s="1"/>
  <c r="G16983" i="13"/>
  <c r="H16983" i="13" s="1"/>
  <c r="G16984" i="13"/>
  <c r="H16984" i="13" s="1"/>
  <c r="G16985" i="13"/>
  <c r="H16985" i="13" s="1"/>
  <c r="G16986" i="13"/>
  <c r="H16986" i="13" s="1"/>
  <c r="G16987" i="13"/>
  <c r="H16987" i="13" s="1"/>
  <c r="G16988" i="13"/>
  <c r="H16988" i="13" s="1"/>
  <c r="G16989" i="13"/>
  <c r="H16989" i="13" s="1"/>
  <c r="G16990" i="13"/>
  <c r="H16990" i="13" s="1"/>
  <c r="G16991" i="13"/>
  <c r="H16991" i="13" s="1"/>
  <c r="G16992" i="13"/>
  <c r="H16992" i="13" s="1"/>
  <c r="G16993" i="13"/>
  <c r="H16993" i="13" s="1"/>
  <c r="G16994" i="13"/>
  <c r="H16994" i="13" s="1"/>
  <c r="G16995" i="13"/>
  <c r="H16995" i="13" s="1"/>
  <c r="G16996" i="13"/>
  <c r="H16996" i="13" s="1"/>
  <c r="G16997" i="13"/>
  <c r="H16997" i="13" s="1"/>
  <c r="G16998" i="13"/>
  <c r="H16998" i="13" s="1"/>
  <c r="G16999" i="13"/>
  <c r="H16999" i="13" s="1"/>
  <c r="G17000" i="13"/>
  <c r="H17000" i="13" s="1"/>
  <c r="G17001" i="13"/>
  <c r="H17001" i="13" s="1"/>
  <c r="G17002" i="13"/>
  <c r="H17002" i="13" s="1"/>
  <c r="G17003" i="13"/>
  <c r="H17003" i="13" s="1"/>
  <c r="G17004" i="13"/>
  <c r="H17004" i="13" s="1"/>
  <c r="G17005" i="13"/>
  <c r="H17005" i="13" s="1"/>
  <c r="G17006" i="13"/>
  <c r="H17006" i="13" s="1"/>
  <c r="G17007" i="13"/>
  <c r="H17007" i="13" s="1"/>
  <c r="G17008" i="13"/>
  <c r="H17008" i="13" s="1"/>
  <c r="G17009" i="13"/>
  <c r="H17009" i="13" s="1"/>
  <c r="G17010" i="13"/>
  <c r="H17010" i="13" s="1"/>
  <c r="G17011" i="13"/>
  <c r="H17011" i="13" s="1"/>
  <c r="G17012" i="13"/>
  <c r="H17012" i="13" s="1"/>
  <c r="G17013" i="13"/>
  <c r="H17013" i="13" s="1"/>
  <c r="G17014" i="13"/>
  <c r="H17014" i="13" s="1"/>
  <c r="G17015" i="13"/>
  <c r="H17015" i="13" s="1"/>
  <c r="G17016" i="13"/>
  <c r="H17016" i="13" s="1"/>
  <c r="G17017" i="13"/>
  <c r="H17017" i="13" s="1"/>
  <c r="G17018" i="13"/>
  <c r="H17018" i="13" s="1"/>
  <c r="G17019" i="13"/>
  <c r="H17019" i="13" s="1"/>
  <c r="G17020" i="13"/>
  <c r="H17020" i="13" s="1"/>
  <c r="G17021" i="13"/>
  <c r="H17021" i="13" s="1"/>
  <c r="G17022" i="13"/>
  <c r="H17022" i="13" s="1"/>
  <c r="G17023" i="13"/>
  <c r="H17023" i="13" s="1"/>
  <c r="G17024" i="13"/>
  <c r="H17024" i="13" s="1"/>
  <c r="G17025" i="13"/>
  <c r="H17025" i="13" s="1"/>
  <c r="G17026" i="13"/>
  <c r="H17026" i="13" s="1"/>
  <c r="G17027" i="13"/>
  <c r="H17027" i="13" s="1"/>
  <c r="G17028" i="13"/>
  <c r="H17028" i="13" s="1"/>
  <c r="G17029" i="13"/>
  <c r="H17029" i="13" s="1"/>
  <c r="G17030" i="13"/>
  <c r="H17030" i="13" s="1"/>
  <c r="G17031" i="13"/>
  <c r="H17031" i="13" s="1"/>
  <c r="G17032" i="13"/>
  <c r="H17032" i="13" s="1"/>
  <c r="G17033" i="13"/>
  <c r="H17033" i="13" s="1"/>
  <c r="G17034" i="13"/>
  <c r="H17034" i="13" s="1"/>
  <c r="G17035" i="13"/>
  <c r="H17035" i="13" s="1"/>
  <c r="G17036" i="13"/>
  <c r="H17036" i="13" s="1"/>
  <c r="G17037" i="13"/>
  <c r="H17037" i="13" s="1"/>
  <c r="G17038" i="13"/>
  <c r="H17038" i="13" s="1"/>
  <c r="G17039" i="13"/>
  <c r="H17039" i="13" s="1"/>
  <c r="G17040" i="13"/>
  <c r="H17040" i="13" s="1"/>
  <c r="G17041" i="13"/>
  <c r="H17041" i="13" s="1"/>
  <c r="G17042" i="13"/>
  <c r="H17042" i="13" s="1"/>
  <c r="G17043" i="13"/>
  <c r="H17043" i="13" s="1"/>
  <c r="G17044" i="13"/>
  <c r="H17044" i="13" s="1"/>
  <c r="G17045" i="13"/>
  <c r="H17045" i="13" s="1"/>
  <c r="G17046" i="13"/>
  <c r="H17046" i="13" s="1"/>
  <c r="G17047" i="13"/>
  <c r="H17047" i="13" s="1"/>
  <c r="G17048" i="13"/>
  <c r="H17048" i="13" s="1"/>
  <c r="G17049" i="13"/>
  <c r="H17049" i="13" s="1"/>
  <c r="G17050" i="13"/>
  <c r="H17050" i="13" s="1"/>
  <c r="G17051" i="13"/>
  <c r="H17051" i="13" s="1"/>
  <c r="G17052" i="13"/>
  <c r="H17052" i="13" s="1"/>
  <c r="G17053" i="13"/>
  <c r="H17053" i="13" s="1"/>
  <c r="G17054" i="13"/>
  <c r="H17054" i="13" s="1"/>
  <c r="G17055" i="13"/>
  <c r="H17055" i="13" s="1"/>
  <c r="G17056" i="13"/>
  <c r="H17056" i="13" s="1"/>
  <c r="G17057" i="13"/>
  <c r="H17057" i="13" s="1"/>
  <c r="G17058" i="13"/>
  <c r="H17058" i="13" s="1"/>
  <c r="G17059" i="13"/>
  <c r="H17059" i="13" s="1"/>
  <c r="G17060" i="13"/>
  <c r="H17060" i="13" s="1"/>
  <c r="G17061" i="13"/>
  <c r="H17061" i="13" s="1"/>
  <c r="G17062" i="13"/>
  <c r="H17062" i="13" s="1"/>
  <c r="G17063" i="13"/>
  <c r="H17063" i="13" s="1"/>
  <c r="G17064" i="13"/>
  <c r="H17064" i="13" s="1"/>
  <c r="G17065" i="13"/>
  <c r="H17065" i="13" s="1"/>
  <c r="G17066" i="13"/>
  <c r="H17066" i="13" s="1"/>
  <c r="G17067" i="13"/>
  <c r="H17067" i="13" s="1"/>
  <c r="G17068" i="13"/>
  <c r="H17068" i="13" s="1"/>
  <c r="G17069" i="13"/>
  <c r="H17069" i="13" s="1"/>
  <c r="G17070" i="13"/>
  <c r="H17070" i="13" s="1"/>
  <c r="G17071" i="13"/>
  <c r="H17071" i="13" s="1"/>
  <c r="G17072" i="13"/>
  <c r="H17072" i="13" s="1"/>
  <c r="G17073" i="13"/>
  <c r="H17073" i="13" s="1"/>
  <c r="G17074" i="13"/>
  <c r="H17074" i="13" s="1"/>
  <c r="G17075" i="13"/>
  <c r="H17075" i="13" s="1"/>
  <c r="G17076" i="13"/>
  <c r="H17076" i="13" s="1"/>
  <c r="G17077" i="13"/>
  <c r="H17077" i="13" s="1"/>
  <c r="G17078" i="13"/>
  <c r="H17078" i="13" s="1"/>
  <c r="G17079" i="13"/>
  <c r="H17079" i="13" s="1"/>
  <c r="G17080" i="13"/>
  <c r="H17080" i="13" s="1"/>
  <c r="G17081" i="13"/>
  <c r="H17081" i="13" s="1"/>
  <c r="G17082" i="13"/>
  <c r="H17082" i="13" s="1"/>
  <c r="G17083" i="13"/>
  <c r="H17083" i="13" s="1"/>
  <c r="G17084" i="13"/>
  <c r="H17084" i="13" s="1"/>
  <c r="G17085" i="13"/>
  <c r="H17085" i="13" s="1"/>
  <c r="G17086" i="13"/>
  <c r="H17086" i="13" s="1"/>
  <c r="G17087" i="13"/>
  <c r="H17087" i="13" s="1"/>
  <c r="G17088" i="13"/>
  <c r="H17088" i="13" s="1"/>
  <c r="G17089" i="13"/>
  <c r="H17089" i="13" s="1"/>
  <c r="G17090" i="13"/>
  <c r="H17090" i="13" s="1"/>
  <c r="G17091" i="13"/>
  <c r="H17091" i="13" s="1"/>
  <c r="G17092" i="13"/>
  <c r="H17092" i="13" s="1"/>
  <c r="G17093" i="13"/>
  <c r="H17093" i="13" s="1"/>
  <c r="G17094" i="13"/>
  <c r="H17094" i="13" s="1"/>
  <c r="G17095" i="13"/>
  <c r="H17095" i="13" s="1"/>
  <c r="G17096" i="13"/>
  <c r="H17096" i="13" s="1"/>
  <c r="G17097" i="13"/>
  <c r="H17097" i="13" s="1"/>
  <c r="G17098" i="13"/>
  <c r="H17098" i="13" s="1"/>
  <c r="G17099" i="13"/>
  <c r="H17099" i="13" s="1"/>
  <c r="G17100" i="13"/>
  <c r="H17100" i="13" s="1"/>
  <c r="G17101" i="13"/>
  <c r="H17101" i="13" s="1"/>
  <c r="G17102" i="13"/>
  <c r="H17102" i="13" s="1"/>
  <c r="G17103" i="13"/>
  <c r="H17103" i="13" s="1"/>
  <c r="G17104" i="13"/>
  <c r="H17104" i="13" s="1"/>
  <c r="G17105" i="13"/>
  <c r="H17105" i="13" s="1"/>
  <c r="G17106" i="13"/>
  <c r="H17106" i="13" s="1"/>
  <c r="G17107" i="13"/>
  <c r="H17107" i="13" s="1"/>
  <c r="G17108" i="13"/>
  <c r="H17108" i="13" s="1"/>
  <c r="G17109" i="13"/>
  <c r="H17109" i="13" s="1"/>
  <c r="G17110" i="13"/>
  <c r="H17110" i="13" s="1"/>
  <c r="G17111" i="13"/>
  <c r="H17111" i="13" s="1"/>
  <c r="G17112" i="13"/>
  <c r="H17112" i="13" s="1"/>
  <c r="G17113" i="13"/>
  <c r="H17113" i="13" s="1"/>
  <c r="G17114" i="13"/>
  <c r="H17114" i="13" s="1"/>
  <c r="G17115" i="13"/>
  <c r="H17115" i="13" s="1"/>
  <c r="G17116" i="13"/>
  <c r="H17116" i="13" s="1"/>
  <c r="G17117" i="13"/>
  <c r="H17117" i="13" s="1"/>
  <c r="G17118" i="13"/>
  <c r="H17118" i="13" s="1"/>
  <c r="G17119" i="13"/>
  <c r="H17119" i="13" s="1"/>
  <c r="G17120" i="13"/>
  <c r="H17120" i="13" s="1"/>
  <c r="G17121" i="13"/>
  <c r="H17121" i="13" s="1"/>
  <c r="G17122" i="13"/>
  <c r="H17122" i="13" s="1"/>
  <c r="G17123" i="13"/>
  <c r="H17123" i="13" s="1"/>
  <c r="G17124" i="13"/>
  <c r="H17124" i="13" s="1"/>
  <c r="G17125" i="13"/>
  <c r="H17125" i="13" s="1"/>
  <c r="G17126" i="13"/>
  <c r="H17126" i="13" s="1"/>
  <c r="G17127" i="13"/>
  <c r="H17127" i="13" s="1"/>
  <c r="G17128" i="13"/>
  <c r="H17128" i="13" s="1"/>
  <c r="G17129" i="13"/>
  <c r="H17129" i="13" s="1"/>
  <c r="G17130" i="13"/>
  <c r="H17130" i="13" s="1"/>
  <c r="G17131" i="13"/>
  <c r="H17131" i="13" s="1"/>
  <c r="G17132" i="13"/>
  <c r="H17132" i="13" s="1"/>
  <c r="G17133" i="13"/>
  <c r="H17133" i="13" s="1"/>
  <c r="G17134" i="13"/>
  <c r="H17134" i="13" s="1"/>
  <c r="G17135" i="13"/>
  <c r="H17135" i="13" s="1"/>
  <c r="G17136" i="13"/>
  <c r="H17136" i="13" s="1"/>
  <c r="G17137" i="13"/>
  <c r="H17137" i="13" s="1"/>
  <c r="G17138" i="13"/>
  <c r="H17138" i="13" s="1"/>
  <c r="G17139" i="13"/>
  <c r="H17139" i="13" s="1"/>
  <c r="G17140" i="13"/>
  <c r="H17140" i="13" s="1"/>
  <c r="G17141" i="13"/>
  <c r="H17141" i="13" s="1"/>
  <c r="G17142" i="13"/>
  <c r="H17142" i="13" s="1"/>
  <c r="G17143" i="13"/>
  <c r="H17143" i="13" s="1"/>
  <c r="G17144" i="13"/>
  <c r="H17144" i="13" s="1"/>
  <c r="G17145" i="13"/>
  <c r="H17145" i="13" s="1"/>
  <c r="G17146" i="13"/>
  <c r="H17146" i="13" s="1"/>
  <c r="G17147" i="13"/>
  <c r="H17147" i="13" s="1"/>
  <c r="G17148" i="13"/>
  <c r="H17148" i="13" s="1"/>
  <c r="G17149" i="13"/>
  <c r="H17149" i="13" s="1"/>
  <c r="G17150" i="13"/>
  <c r="H17150" i="13" s="1"/>
  <c r="G17151" i="13"/>
  <c r="H17151" i="13" s="1"/>
  <c r="G17152" i="13"/>
  <c r="H17152" i="13" s="1"/>
  <c r="G17153" i="13"/>
  <c r="H17153" i="13" s="1"/>
  <c r="G17154" i="13"/>
  <c r="H17154" i="13" s="1"/>
  <c r="G17155" i="13"/>
  <c r="H17155" i="13" s="1"/>
  <c r="G17156" i="13"/>
  <c r="H17156" i="13" s="1"/>
  <c r="G17157" i="13"/>
  <c r="H17157" i="13" s="1"/>
  <c r="G17158" i="13"/>
  <c r="H17158" i="13" s="1"/>
  <c r="G17159" i="13"/>
  <c r="H17159" i="13" s="1"/>
  <c r="G17160" i="13"/>
  <c r="H17160" i="13" s="1"/>
  <c r="G17161" i="13"/>
  <c r="H17161" i="13" s="1"/>
  <c r="G17162" i="13"/>
  <c r="H17162" i="13" s="1"/>
  <c r="G17163" i="13"/>
  <c r="H17163" i="13" s="1"/>
  <c r="G17164" i="13"/>
  <c r="H17164" i="13" s="1"/>
  <c r="G17165" i="13"/>
  <c r="H17165" i="13" s="1"/>
  <c r="G17166" i="13"/>
  <c r="H17166" i="13" s="1"/>
  <c r="G17167" i="13"/>
  <c r="H17167" i="13" s="1"/>
  <c r="G17168" i="13"/>
  <c r="H17168" i="13" s="1"/>
  <c r="G17169" i="13"/>
  <c r="H17169" i="13" s="1"/>
  <c r="G17170" i="13"/>
  <c r="H17170" i="13" s="1"/>
  <c r="G17171" i="13"/>
  <c r="H17171" i="13" s="1"/>
  <c r="G17172" i="13"/>
  <c r="H17172" i="13" s="1"/>
  <c r="G17173" i="13"/>
  <c r="H17173" i="13" s="1"/>
  <c r="G17174" i="13"/>
  <c r="H17174" i="13" s="1"/>
  <c r="G17175" i="13"/>
  <c r="H17175" i="13" s="1"/>
  <c r="G17176" i="13"/>
  <c r="H17176" i="13" s="1"/>
  <c r="G17177" i="13"/>
  <c r="H17177" i="13" s="1"/>
  <c r="G17178" i="13"/>
  <c r="H17178" i="13" s="1"/>
  <c r="G17179" i="13"/>
  <c r="H17179" i="13" s="1"/>
  <c r="G17180" i="13"/>
  <c r="H17180" i="13" s="1"/>
  <c r="G17181" i="13"/>
  <c r="H17181" i="13" s="1"/>
  <c r="G17182" i="13"/>
  <c r="H17182" i="13" s="1"/>
  <c r="G17183" i="13"/>
  <c r="H17183" i="13" s="1"/>
  <c r="G17184" i="13"/>
  <c r="H17184" i="13" s="1"/>
  <c r="G17185" i="13"/>
  <c r="H17185" i="13" s="1"/>
  <c r="G17186" i="13"/>
  <c r="H17186" i="13" s="1"/>
  <c r="G17187" i="13"/>
  <c r="H17187" i="13" s="1"/>
  <c r="G17188" i="13"/>
  <c r="H17188" i="13" s="1"/>
  <c r="G17189" i="13"/>
  <c r="H17189" i="13" s="1"/>
  <c r="G17190" i="13"/>
  <c r="H17190" i="13" s="1"/>
  <c r="G17191" i="13"/>
  <c r="H17191" i="13" s="1"/>
  <c r="G17192" i="13"/>
  <c r="H17192" i="13" s="1"/>
  <c r="G17193" i="13"/>
  <c r="H17193" i="13" s="1"/>
  <c r="G17194" i="13"/>
  <c r="H17194" i="13" s="1"/>
  <c r="G17195" i="13"/>
  <c r="H17195" i="13" s="1"/>
  <c r="G17196" i="13"/>
  <c r="H17196" i="13" s="1"/>
  <c r="G17197" i="13"/>
  <c r="H17197" i="13" s="1"/>
  <c r="G17198" i="13"/>
  <c r="H17198" i="13" s="1"/>
  <c r="G17199" i="13"/>
  <c r="H17199" i="13" s="1"/>
  <c r="G17200" i="13"/>
  <c r="H17200" i="13" s="1"/>
  <c r="G17201" i="13"/>
  <c r="H17201" i="13" s="1"/>
  <c r="G17202" i="13"/>
  <c r="H17202" i="13" s="1"/>
  <c r="G17203" i="13"/>
  <c r="H17203" i="13" s="1"/>
  <c r="G17204" i="13"/>
  <c r="H17204" i="13" s="1"/>
  <c r="G17205" i="13"/>
  <c r="H17205" i="13" s="1"/>
  <c r="G17206" i="13"/>
  <c r="H17206" i="13" s="1"/>
  <c r="G17207" i="13"/>
  <c r="H17207" i="13" s="1"/>
  <c r="G17208" i="13"/>
  <c r="H17208" i="13" s="1"/>
  <c r="G17209" i="13"/>
  <c r="H17209" i="13" s="1"/>
  <c r="G17210" i="13"/>
  <c r="H17210" i="13" s="1"/>
  <c r="G17211" i="13"/>
  <c r="H17211" i="13" s="1"/>
  <c r="G17212" i="13"/>
  <c r="H17212" i="13" s="1"/>
  <c r="G17213" i="13"/>
  <c r="H17213" i="13" s="1"/>
  <c r="G17214" i="13"/>
  <c r="H17214" i="13" s="1"/>
  <c r="G17215" i="13"/>
  <c r="H17215" i="13" s="1"/>
  <c r="G17216" i="13"/>
  <c r="H17216" i="13" s="1"/>
  <c r="G17217" i="13"/>
  <c r="H17217" i="13" s="1"/>
  <c r="G17218" i="13"/>
  <c r="H17218" i="13" s="1"/>
  <c r="G17219" i="13"/>
  <c r="H17219" i="13" s="1"/>
  <c r="G17220" i="13"/>
  <c r="H17220" i="13" s="1"/>
  <c r="G17221" i="13"/>
  <c r="H17221" i="13" s="1"/>
  <c r="G17222" i="13"/>
  <c r="H17222" i="13" s="1"/>
  <c r="G17223" i="13"/>
  <c r="H17223" i="13" s="1"/>
  <c r="G17224" i="13"/>
  <c r="H17224" i="13" s="1"/>
  <c r="G17225" i="13"/>
  <c r="H17225" i="13" s="1"/>
  <c r="G17226" i="13"/>
  <c r="H17226" i="13" s="1"/>
  <c r="G17227" i="13"/>
  <c r="H17227" i="13" s="1"/>
  <c r="G17228" i="13"/>
  <c r="H17228" i="13" s="1"/>
  <c r="G17229" i="13"/>
  <c r="H17229" i="13" s="1"/>
  <c r="G17230" i="13"/>
  <c r="H17230" i="13" s="1"/>
  <c r="G17231" i="13"/>
  <c r="H17231" i="13" s="1"/>
  <c r="G17232" i="13"/>
  <c r="H17232" i="13" s="1"/>
  <c r="G17233" i="13"/>
  <c r="H17233" i="13" s="1"/>
  <c r="G17234" i="13"/>
  <c r="H17234" i="13" s="1"/>
  <c r="G17235" i="13"/>
  <c r="H17235" i="13" s="1"/>
  <c r="G17236" i="13"/>
  <c r="H17236" i="13" s="1"/>
  <c r="G17237" i="13"/>
  <c r="H17237" i="13" s="1"/>
  <c r="G17238" i="13"/>
  <c r="H17238" i="13" s="1"/>
  <c r="G17239" i="13"/>
  <c r="H17239" i="13" s="1"/>
  <c r="G17240" i="13"/>
  <c r="H17240" i="13" s="1"/>
  <c r="G17241" i="13"/>
  <c r="H17241" i="13" s="1"/>
  <c r="G17242" i="13"/>
  <c r="H17242" i="13" s="1"/>
  <c r="G17243" i="13"/>
  <c r="H17243" i="13" s="1"/>
  <c r="G17244" i="13"/>
  <c r="H17244" i="13" s="1"/>
  <c r="G17245" i="13"/>
  <c r="H17245" i="13" s="1"/>
  <c r="G17246" i="13"/>
  <c r="H17246" i="13" s="1"/>
  <c r="G17247" i="13"/>
  <c r="H17247" i="13" s="1"/>
  <c r="G17248" i="13"/>
  <c r="H17248" i="13" s="1"/>
  <c r="G17249" i="13"/>
  <c r="H17249" i="13" s="1"/>
  <c r="G17250" i="13"/>
  <c r="H17250" i="13" s="1"/>
  <c r="G17251" i="13"/>
  <c r="H17251" i="13" s="1"/>
  <c r="G17252" i="13"/>
  <c r="H17252" i="13" s="1"/>
  <c r="G17253" i="13"/>
  <c r="H17253" i="13" s="1"/>
  <c r="G17254" i="13"/>
  <c r="H17254" i="13" s="1"/>
  <c r="G17255" i="13"/>
  <c r="H17255" i="13" s="1"/>
  <c r="G17256" i="13"/>
  <c r="H17256" i="13" s="1"/>
  <c r="G17257" i="13"/>
  <c r="H17257" i="13" s="1"/>
  <c r="G17258" i="13"/>
  <c r="H17258" i="13" s="1"/>
  <c r="G17259" i="13"/>
  <c r="H17259" i="13" s="1"/>
  <c r="G17260" i="13"/>
  <c r="H17260" i="13" s="1"/>
  <c r="G17261" i="13"/>
  <c r="H17261" i="13" s="1"/>
  <c r="G17262" i="13"/>
  <c r="H17262" i="13" s="1"/>
  <c r="G17263" i="13"/>
  <c r="H17263" i="13" s="1"/>
  <c r="G17264" i="13"/>
  <c r="H17264" i="13" s="1"/>
  <c r="G17265" i="13"/>
  <c r="H17265" i="13" s="1"/>
  <c r="G17266" i="13"/>
  <c r="H17266" i="13" s="1"/>
  <c r="G17267" i="13"/>
  <c r="H17267" i="13" s="1"/>
  <c r="G17268" i="13"/>
  <c r="H17268" i="13" s="1"/>
  <c r="G17269" i="13"/>
  <c r="H17269" i="13" s="1"/>
  <c r="G17270" i="13"/>
  <c r="H17270" i="13" s="1"/>
  <c r="G17271" i="13"/>
  <c r="H17271" i="13" s="1"/>
  <c r="G17272" i="13"/>
  <c r="H17272" i="13" s="1"/>
  <c r="G17273" i="13"/>
  <c r="H17273" i="13" s="1"/>
  <c r="G17274" i="13"/>
  <c r="H17274" i="13" s="1"/>
  <c r="G17275" i="13"/>
  <c r="H17275" i="13" s="1"/>
  <c r="G17276" i="13"/>
  <c r="H17276" i="13" s="1"/>
  <c r="G17277" i="13"/>
  <c r="H17277" i="13" s="1"/>
  <c r="G17278" i="13"/>
  <c r="H17278" i="13" s="1"/>
  <c r="G17279" i="13"/>
  <c r="H17279" i="13" s="1"/>
  <c r="G17280" i="13"/>
  <c r="H17280" i="13" s="1"/>
  <c r="G17281" i="13"/>
  <c r="H17281" i="13" s="1"/>
  <c r="G17282" i="13"/>
  <c r="H17282" i="13" s="1"/>
  <c r="G17283" i="13"/>
  <c r="H17283" i="13" s="1"/>
  <c r="G17284" i="13"/>
  <c r="H17284" i="13" s="1"/>
  <c r="G17285" i="13"/>
  <c r="H17285" i="13" s="1"/>
  <c r="G17286" i="13"/>
  <c r="H17286" i="13" s="1"/>
  <c r="G17287" i="13"/>
  <c r="H17287" i="13" s="1"/>
  <c r="G17288" i="13"/>
  <c r="H17288" i="13" s="1"/>
  <c r="G17289" i="13"/>
  <c r="H17289" i="13" s="1"/>
  <c r="G17290" i="13"/>
  <c r="H17290" i="13" s="1"/>
  <c r="G17291" i="13"/>
  <c r="H17291" i="13" s="1"/>
  <c r="G17292" i="13"/>
  <c r="H17292" i="13" s="1"/>
  <c r="G17293" i="13"/>
  <c r="H17293" i="13" s="1"/>
  <c r="G17294" i="13"/>
  <c r="H17294" i="13" s="1"/>
  <c r="G17295" i="13"/>
  <c r="H17295" i="13" s="1"/>
  <c r="G17296" i="13"/>
  <c r="H17296" i="13" s="1"/>
  <c r="G17297" i="13"/>
  <c r="H17297" i="13" s="1"/>
  <c r="G17298" i="13"/>
  <c r="H17298" i="13" s="1"/>
  <c r="G17299" i="13"/>
  <c r="H17299" i="13" s="1"/>
  <c r="G17300" i="13"/>
  <c r="H17300" i="13" s="1"/>
  <c r="G17301" i="13"/>
  <c r="H17301" i="13" s="1"/>
  <c r="G17302" i="13"/>
  <c r="H17302" i="13" s="1"/>
  <c r="G17303" i="13"/>
  <c r="H17303" i="13" s="1"/>
  <c r="G17304" i="13"/>
  <c r="H17304" i="13" s="1"/>
  <c r="G17305" i="13"/>
  <c r="H17305" i="13" s="1"/>
  <c r="G17306" i="13"/>
  <c r="H17306" i="13" s="1"/>
  <c r="G17307" i="13"/>
  <c r="H17307" i="13" s="1"/>
  <c r="G17308" i="13"/>
  <c r="H17308" i="13" s="1"/>
  <c r="G17309" i="13"/>
  <c r="H17309" i="13" s="1"/>
  <c r="G17310" i="13"/>
  <c r="H17310" i="13" s="1"/>
  <c r="G17311" i="13"/>
  <c r="H17311" i="13" s="1"/>
  <c r="G17312" i="13"/>
  <c r="H17312" i="13" s="1"/>
  <c r="G17313" i="13"/>
  <c r="H17313" i="13" s="1"/>
  <c r="G17314" i="13"/>
  <c r="H17314" i="13" s="1"/>
  <c r="G17315" i="13"/>
  <c r="H17315" i="13" s="1"/>
  <c r="G17316" i="13"/>
  <c r="H17316" i="13" s="1"/>
  <c r="G17317" i="13"/>
  <c r="H17317" i="13" s="1"/>
  <c r="G17318" i="13"/>
  <c r="H17318" i="13" s="1"/>
  <c r="G17319" i="13"/>
  <c r="H17319" i="13" s="1"/>
  <c r="G17320" i="13"/>
  <c r="H17320" i="13" s="1"/>
  <c r="G17321" i="13"/>
  <c r="H17321" i="13" s="1"/>
  <c r="G17322" i="13"/>
  <c r="H17322" i="13" s="1"/>
  <c r="G17323" i="13"/>
  <c r="H17323" i="13" s="1"/>
  <c r="G17324" i="13"/>
  <c r="H17324" i="13" s="1"/>
  <c r="G17325" i="13"/>
  <c r="H17325" i="13" s="1"/>
  <c r="G17326" i="13"/>
  <c r="H17326" i="13" s="1"/>
  <c r="G17327" i="13"/>
  <c r="H17327" i="13" s="1"/>
  <c r="G17328" i="13"/>
  <c r="H17328" i="13" s="1"/>
  <c r="G17329" i="13"/>
  <c r="H17329" i="13" s="1"/>
  <c r="G17330" i="13"/>
  <c r="H17330" i="13" s="1"/>
  <c r="G17331" i="13"/>
  <c r="H17331" i="13" s="1"/>
  <c r="G17332" i="13"/>
  <c r="H17332" i="13" s="1"/>
  <c r="G17333" i="13"/>
  <c r="H17333" i="13" s="1"/>
  <c r="G17334" i="13"/>
  <c r="H17334" i="13" s="1"/>
  <c r="G17335" i="13"/>
  <c r="H17335" i="13" s="1"/>
  <c r="G17336" i="13"/>
  <c r="H17336" i="13" s="1"/>
  <c r="G17337" i="13"/>
  <c r="H17337" i="13" s="1"/>
  <c r="G17338" i="13"/>
  <c r="H17338" i="13" s="1"/>
  <c r="G17339" i="13"/>
  <c r="H17339" i="13" s="1"/>
  <c r="G17340" i="13"/>
  <c r="H17340" i="13" s="1"/>
  <c r="G17341" i="13"/>
  <c r="H17341" i="13" s="1"/>
  <c r="G17342" i="13"/>
  <c r="H17342" i="13" s="1"/>
  <c r="G17343" i="13"/>
  <c r="H17343" i="13" s="1"/>
  <c r="G17344" i="13"/>
  <c r="H17344" i="13" s="1"/>
  <c r="G17345" i="13"/>
  <c r="H17345" i="13" s="1"/>
  <c r="G17346" i="13"/>
  <c r="H17346" i="13" s="1"/>
  <c r="G17347" i="13"/>
  <c r="H17347" i="13" s="1"/>
  <c r="G17348" i="13"/>
  <c r="H17348" i="13" s="1"/>
  <c r="G17349" i="13"/>
  <c r="H17349" i="13" s="1"/>
  <c r="G17350" i="13"/>
  <c r="H17350" i="13" s="1"/>
  <c r="G17351" i="13"/>
  <c r="H17351" i="13" s="1"/>
  <c r="G17352" i="13"/>
  <c r="H17352" i="13" s="1"/>
  <c r="G17353" i="13"/>
  <c r="H17353" i="13" s="1"/>
  <c r="G17354" i="13"/>
  <c r="H17354" i="13" s="1"/>
  <c r="G17355" i="13"/>
  <c r="H17355" i="13" s="1"/>
  <c r="G17356" i="13"/>
  <c r="H17356" i="13" s="1"/>
  <c r="G17357" i="13"/>
  <c r="H17357" i="13" s="1"/>
  <c r="G17358" i="13"/>
  <c r="H17358" i="13" s="1"/>
  <c r="G17359" i="13"/>
  <c r="H17359" i="13" s="1"/>
  <c r="G17360" i="13"/>
  <c r="H17360" i="13" s="1"/>
  <c r="G17361" i="13"/>
  <c r="H17361" i="13" s="1"/>
  <c r="G17362" i="13"/>
  <c r="H17362" i="13" s="1"/>
  <c r="G17363" i="13"/>
  <c r="H17363" i="13" s="1"/>
  <c r="G17364" i="13"/>
  <c r="H17364" i="13" s="1"/>
  <c r="G17365" i="13"/>
  <c r="H17365" i="13" s="1"/>
  <c r="G17366" i="13"/>
  <c r="H17366" i="13" s="1"/>
  <c r="G17367" i="13"/>
  <c r="H17367" i="13" s="1"/>
  <c r="G17368" i="13"/>
  <c r="H17368" i="13" s="1"/>
  <c r="G17369" i="13"/>
  <c r="H17369" i="13" s="1"/>
  <c r="G17370" i="13"/>
  <c r="H17370" i="13" s="1"/>
  <c r="G17371" i="13"/>
  <c r="H17371" i="13" s="1"/>
  <c r="G17372" i="13"/>
  <c r="H17372" i="13" s="1"/>
  <c r="G17373" i="13"/>
  <c r="H17373" i="13" s="1"/>
  <c r="G17374" i="13"/>
  <c r="H17374" i="13" s="1"/>
  <c r="G17375" i="13"/>
  <c r="H17375" i="13" s="1"/>
  <c r="G17376" i="13"/>
  <c r="H17376" i="13" s="1"/>
  <c r="G17377" i="13"/>
  <c r="H17377" i="13" s="1"/>
  <c r="G17378" i="13"/>
  <c r="H17378" i="13" s="1"/>
  <c r="G17379" i="13"/>
  <c r="H17379" i="13" s="1"/>
  <c r="G17380" i="13"/>
  <c r="H17380" i="13" s="1"/>
  <c r="G17381" i="13"/>
  <c r="H17381" i="13" s="1"/>
  <c r="G17382" i="13"/>
  <c r="H17382" i="13" s="1"/>
  <c r="G17383" i="13"/>
  <c r="H17383" i="13" s="1"/>
  <c r="G17384" i="13"/>
  <c r="H17384" i="13" s="1"/>
  <c r="G17385" i="13"/>
  <c r="H17385" i="13" s="1"/>
  <c r="G17386" i="13"/>
  <c r="H17386" i="13" s="1"/>
  <c r="G17387" i="13"/>
  <c r="H17387" i="13" s="1"/>
  <c r="G17388" i="13"/>
  <c r="H17388" i="13" s="1"/>
  <c r="G17389" i="13"/>
  <c r="H17389" i="13" s="1"/>
  <c r="G17390" i="13"/>
  <c r="H17390" i="13" s="1"/>
  <c r="G17391" i="13"/>
  <c r="H17391" i="13" s="1"/>
  <c r="G17392" i="13"/>
  <c r="H17392" i="13" s="1"/>
  <c r="G17393" i="13"/>
  <c r="H17393" i="13" s="1"/>
  <c r="G17394" i="13"/>
  <c r="H17394" i="13" s="1"/>
  <c r="G17395" i="13"/>
  <c r="H17395" i="13" s="1"/>
  <c r="G17396" i="13"/>
  <c r="H17396" i="13" s="1"/>
  <c r="G17397" i="13"/>
  <c r="H17397" i="13" s="1"/>
  <c r="G17398" i="13"/>
  <c r="H17398" i="13" s="1"/>
  <c r="G17399" i="13"/>
  <c r="H17399" i="13" s="1"/>
  <c r="G17400" i="13"/>
  <c r="H17400" i="13" s="1"/>
  <c r="G17401" i="13"/>
  <c r="H17401" i="13" s="1"/>
  <c r="G17402" i="13"/>
  <c r="H17402" i="13" s="1"/>
  <c r="G17403" i="13"/>
  <c r="H17403" i="13" s="1"/>
  <c r="G17404" i="13"/>
  <c r="H17404" i="13" s="1"/>
  <c r="G17405" i="13"/>
  <c r="H17405" i="13" s="1"/>
  <c r="G17406" i="13"/>
  <c r="H17406" i="13" s="1"/>
  <c r="G17407" i="13"/>
  <c r="H17407" i="13" s="1"/>
  <c r="G17408" i="13"/>
  <c r="H17408" i="13" s="1"/>
  <c r="G17409" i="13"/>
  <c r="H17409" i="13" s="1"/>
  <c r="G17410" i="13"/>
  <c r="H17410" i="13" s="1"/>
  <c r="G17411" i="13"/>
  <c r="H17411" i="13" s="1"/>
  <c r="G17412" i="13"/>
  <c r="H17412" i="13" s="1"/>
  <c r="G17413" i="13"/>
  <c r="H17413" i="13" s="1"/>
  <c r="G17414" i="13"/>
  <c r="H17414" i="13" s="1"/>
  <c r="G17415" i="13"/>
  <c r="H17415" i="13" s="1"/>
  <c r="G17416" i="13"/>
  <c r="H17416" i="13" s="1"/>
  <c r="G17417" i="13"/>
  <c r="H17417" i="13" s="1"/>
  <c r="G17418" i="13"/>
  <c r="H17418" i="13" s="1"/>
  <c r="G17419" i="13"/>
  <c r="H17419" i="13" s="1"/>
  <c r="G17420" i="13"/>
  <c r="H17420" i="13" s="1"/>
  <c r="G17421" i="13"/>
  <c r="H17421" i="13" s="1"/>
  <c r="G17422" i="13"/>
  <c r="H17422" i="13" s="1"/>
  <c r="G17423" i="13"/>
  <c r="H17423" i="13" s="1"/>
  <c r="G17424" i="13"/>
  <c r="H17424" i="13" s="1"/>
  <c r="G17425" i="13"/>
  <c r="H17425" i="13" s="1"/>
  <c r="G17426" i="13"/>
  <c r="H17426" i="13" s="1"/>
  <c r="G17427" i="13"/>
  <c r="H17427" i="13" s="1"/>
  <c r="G17428" i="13"/>
  <c r="H17428" i="13" s="1"/>
  <c r="G17429" i="13"/>
  <c r="H17429" i="13" s="1"/>
  <c r="G17430" i="13"/>
  <c r="H17430" i="13" s="1"/>
  <c r="G17431" i="13"/>
  <c r="H17431" i="13" s="1"/>
  <c r="G17432" i="13"/>
  <c r="H17432" i="13" s="1"/>
  <c r="G17433" i="13"/>
  <c r="H17433" i="13" s="1"/>
  <c r="G17434" i="13"/>
  <c r="H17434" i="13" s="1"/>
  <c r="G17435" i="13"/>
  <c r="H17435" i="13" s="1"/>
  <c r="G17436" i="13"/>
  <c r="H17436" i="13" s="1"/>
  <c r="G17437" i="13"/>
  <c r="H17437" i="13" s="1"/>
  <c r="G17438" i="13"/>
  <c r="H17438" i="13" s="1"/>
  <c r="G17439" i="13"/>
  <c r="H17439" i="13" s="1"/>
  <c r="G17440" i="13"/>
  <c r="H17440" i="13" s="1"/>
  <c r="G17441" i="13"/>
  <c r="H17441" i="13" s="1"/>
  <c r="G17442" i="13"/>
  <c r="H17442" i="13" s="1"/>
  <c r="G17443" i="13"/>
  <c r="H17443" i="13" s="1"/>
  <c r="G17444" i="13"/>
  <c r="H17444" i="13" s="1"/>
  <c r="G17445" i="13"/>
  <c r="H17445" i="13" s="1"/>
  <c r="G17446" i="13"/>
  <c r="H17446" i="13" s="1"/>
  <c r="G17447" i="13"/>
  <c r="H17447" i="13" s="1"/>
  <c r="G17448" i="13"/>
  <c r="H17448" i="13" s="1"/>
  <c r="G17449" i="13"/>
  <c r="H17449" i="13" s="1"/>
  <c r="G17450" i="13"/>
  <c r="H17450" i="13" s="1"/>
  <c r="G17451" i="13"/>
  <c r="H17451" i="13" s="1"/>
  <c r="G17452" i="13"/>
  <c r="H17452" i="13" s="1"/>
  <c r="G17453" i="13"/>
  <c r="H17453" i="13" s="1"/>
  <c r="G17454" i="13"/>
  <c r="H17454" i="13" s="1"/>
  <c r="G17455" i="13"/>
  <c r="H17455" i="13" s="1"/>
  <c r="G17456" i="13"/>
  <c r="H17456" i="13" s="1"/>
  <c r="G17457" i="13"/>
  <c r="H17457" i="13" s="1"/>
  <c r="G17458" i="13"/>
  <c r="H17458" i="13" s="1"/>
  <c r="G17459" i="13"/>
  <c r="H17459" i="13" s="1"/>
  <c r="G17460" i="13"/>
  <c r="H17460" i="13" s="1"/>
  <c r="G17461" i="13"/>
  <c r="H17461" i="13" s="1"/>
  <c r="G17462" i="13"/>
  <c r="H17462" i="13" s="1"/>
  <c r="G17463" i="13"/>
  <c r="H17463" i="13" s="1"/>
  <c r="G17464" i="13"/>
  <c r="H17464" i="13" s="1"/>
  <c r="G17465" i="13"/>
  <c r="H17465" i="13" s="1"/>
  <c r="G17466" i="13"/>
  <c r="H17466" i="13" s="1"/>
  <c r="G17467" i="13"/>
  <c r="H17467" i="13" s="1"/>
  <c r="G17468" i="13"/>
  <c r="H17468" i="13" s="1"/>
  <c r="G17469" i="13"/>
  <c r="H17469" i="13" s="1"/>
  <c r="G17470" i="13"/>
  <c r="H17470" i="13" s="1"/>
  <c r="G17471" i="13"/>
  <c r="H17471" i="13" s="1"/>
  <c r="G17472" i="13"/>
  <c r="H17472" i="13" s="1"/>
  <c r="G17473" i="13"/>
  <c r="H17473" i="13" s="1"/>
  <c r="G17474" i="13"/>
  <c r="H17474" i="13" s="1"/>
  <c r="G17475" i="13"/>
  <c r="H17475" i="13" s="1"/>
  <c r="G17476" i="13"/>
  <c r="H17476" i="13" s="1"/>
  <c r="G17477" i="13"/>
  <c r="H17477" i="13" s="1"/>
  <c r="G17478" i="13"/>
  <c r="H17478" i="13" s="1"/>
  <c r="G17479" i="13"/>
  <c r="H17479" i="13" s="1"/>
  <c r="G17480" i="13"/>
  <c r="H17480" i="13" s="1"/>
  <c r="G17481" i="13"/>
  <c r="H17481" i="13" s="1"/>
  <c r="G17482" i="13"/>
  <c r="H17482" i="13" s="1"/>
  <c r="G17483" i="13"/>
  <c r="H17483" i="13" s="1"/>
  <c r="G17484" i="13"/>
  <c r="H17484" i="13" s="1"/>
  <c r="G17485" i="13"/>
  <c r="H17485" i="13" s="1"/>
  <c r="G17486" i="13"/>
  <c r="H17486" i="13" s="1"/>
  <c r="G17487" i="13"/>
  <c r="H17487" i="13" s="1"/>
  <c r="G17488" i="13"/>
  <c r="H17488" i="13" s="1"/>
  <c r="G17489" i="13"/>
  <c r="H17489" i="13" s="1"/>
  <c r="G17490" i="13"/>
  <c r="H17490" i="13" s="1"/>
  <c r="G17491" i="13"/>
  <c r="H17491" i="13" s="1"/>
  <c r="G17492" i="13"/>
  <c r="H17492" i="13" s="1"/>
  <c r="G17493" i="13"/>
  <c r="H17493" i="13" s="1"/>
  <c r="G17494" i="13"/>
  <c r="H17494" i="13" s="1"/>
  <c r="G17495" i="13"/>
  <c r="H17495" i="13" s="1"/>
  <c r="G17496" i="13"/>
  <c r="H17496" i="13" s="1"/>
  <c r="G17497" i="13"/>
  <c r="H17497" i="13" s="1"/>
  <c r="G17498" i="13"/>
  <c r="H17498" i="13" s="1"/>
  <c r="G17499" i="13"/>
  <c r="H17499" i="13" s="1"/>
  <c r="G17500" i="13"/>
  <c r="H17500" i="13" s="1"/>
  <c r="G17501" i="13"/>
  <c r="H17501" i="13" s="1"/>
  <c r="G17502" i="13"/>
  <c r="H17502" i="13" s="1"/>
  <c r="G17503" i="13"/>
  <c r="H17503" i="13" s="1"/>
  <c r="G17504" i="13"/>
  <c r="H17504" i="13" s="1"/>
  <c r="G17505" i="13"/>
  <c r="H17505" i="13" s="1"/>
  <c r="G17506" i="13"/>
  <c r="H17506" i="13" s="1"/>
  <c r="G17507" i="13"/>
  <c r="H17507" i="13" s="1"/>
  <c r="G17508" i="13"/>
  <c r="H17508" i="13" s="1"/>
  <c r="G17509" i="13"/>
  <c r="H17509" i="13" s="1"/>
  <c r="G17510" i="13"/>
  <c r="H17510" i="13" s="1"/>
  <c r="G17511" i="13"/>
  <c r="H17511" i="13" s="1"/>
  <c r="G17512" i="13"/>
  <c r="H17512" i="13" s="1"/>
  <c r="G17513" i="13"/>
  <c r="H17513" i="13" s="1"/>
  <c r="G17514" i="13"/>
  <c r="H17514" i="13" s="1"/>
  <c r="G17515" i="13"/>
  <c r="H17515" i="13" s="1"/>
  <c r="G17516" i="13"/>
  <c r="H17516" i="13" s="1"/>
  <c r="G17517" i="13"/>
  <c r="H17517" i="13" s="1"/>
  <c r="G8088" i="13"/>
  <c r="H8088" i="13" s="1"/>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F77" i="16"/>
  <c r="F81" i="16"/>
  <c r="F129" i="16"/>
  <c r="F218" i="16"/>
  <c r="F82" i="16"/>
  <c r="F212" i="16"/>
  <c r="F224" i="16"/>
  <c r="F227" i="16"/>
  <c r="F184" i="16"/>
  <c r="F180" i="16"/>
  <c r="F202" i="16"/>
  <c r="F87" i="16"/>
  <c r="F107" i="16"/>
  <c r="F157" i="16"/>
  <c r="F217" i="16"/>
  <c r="F54" i="16"/>
  <c r="F189" i="16"/>
  <c r="F230" i="16"/>
  <c r="E81" i="16"/>
  <c r="E129" i="16"/>
  <c r="E218" i="16"/>
  <c r="E82" i="16"/>
  <c r="E212" i="16"/>
  <c r="E224" i="16"/>
  <c r="E227" i="16"/>
  <c r="E184" i="16"/>
  <c r="E180" i="16"/>
  <c r="E202" i="16"/>
  <c r="E87" i="16"/>
  <c r="E107" i="16"/>
  <c r="E157" i="16"/>
  <c r="E217" i="16"/>
  <c r="E54" i="16"/>
  <c r="E189" i="16"/>
  <c r="E77" i="16"/>
  <c r="E179" i="16"/>
  <c r="F179" i="16"/>
  <c r="G179" i="16"/>
  <c r="E205" i="16"/>
  <c r="F205" i="16"/>
  <c r="G205" i="16"/>
  <c r="E204" i="16"/>
  <c r="F204" i="16"/>
  <c r="G204" i="16"/>
  <c r="E209" i="16"/>
  <c r="F209" i="16"/>
  <c r="G209" i="16"/>
  <c r="G212" i="16"/>
  <c r="E150" i="16"/>
  <c r="F150" i="16"/>
  <c r="G150" i="16"/>
  <c r="E145" i="16"/>
  <c r="F145" i="16"/>
  <c r="G145" i="16"/>
  <c r="E151" i="16"/>
  <c r="F151" i="16"/>
  <c r="G151" i="16"/>
  <c r="E134" i="16"/>
  <c r="F134" i="16"/>
  <c r="G134" i="16"/>
  <c r="E210" i="16"/>
  <c r="F210" i="16"/>
  <c r="G210" i="16"/>
  <c r="E213" i="16"/>
  <c r="F213" i="16"/>
  <c r="G213" i="16"/>
  <c r="E73" i="16"/>
  <c r="F73" i="16"/>
  <c r="G73" i="16"/>
  <c r="E23" i="16"/>
  <c r="F23" i="16"/>
  <c r="G23" i="16"/>
  <c r="E98" i="16"/>
  <c r="F98" i="16"/>
  <c r="G98" i="16"/>
  <c r="E74" i="16"/>
  <c r="F74" i="16"/>
  <c r="G74" i="16"/>
  <c r="E108" i="16"/>
  <c r="F108" i="16"/>
  <c r="G108" i="16"/>
  <c r="E25" i="16"/>
  <c r="F25" i="16"/>
  <c r="G25" i="16"/>
  <c r="E75" i="16"/>
  <c r="F75" i="16"/>
  <c r="G75" i="16"/>
  <c r="E214" i="16"/>
  <c r="F214" i="16"/>
  <c r="G214" i="16"/>
  <c r="E215" i="16"/>
  <c r="F215" i="16"/>
  <c r="G215" i="16"/>
  <c r="E94" i="16"/>
  <c r="F94" i="16"/>
  <c r="G94" i="16"/>
  <c r="E95" i="16"/>
  <c r="F95" i="16"/>
  <c r="G95" i="16"/>
  <c r="E211" i="16"/>
  <c r="F211" i="16"/>
  <c r="G211" i="16"/>
  <c r="G224" i="16"/>
  <c r="E99" i="16"/>
  <c r="F99" i="16"/>
  <c r="G99" i="16"/>
  <c r="G227" i="16"/>
  <c r="E51" i="16"/>
  <c r="F51" i="16"/>
  <c r="G51" i="16"/>
  <c r="G184" i="16"/>
  <c r="G180" i="16"/>
  <c r="G202" i="16"/>
  <c r="E28" i="16"/>
  <c r="F28" i="16"/>
  <c r="G28" i="16"/>
  <c r="G87" i="16"/>
  <c r="E9" i="16"/>
  <c r="F9" i="16"/>
  <c r="G9" i="16"/>
  <c r="G107" i="16"/>
  <c r="G157" i="16"/>
  <c r="G217" i="16"/>
  <c r="E131" i="16"/>
  <c r="F131" i="16"/>
  <c r="G131" i="16"/>
  <c r="E220" i="16"/>
  <c r="F220" i="16"/>
  <c r="G220" i="16"/>
  <c r="E80" i="16"/>
  <c r="F80" i="16"/>
  <c r="G80" i="16"/>
  <c r="E76" i="16"/>
  <c r="F76" i="16"/>
  <c r="G76" i="16"/>
  <c r="E10" i="16"/>
  <c r="F10" i="16"/>
  <c r="G10" i="16"/>
  <c r="G54" i="16"/>
  <c r="E96" i="16"/>
  <c r="F96" i="16"/>
  <c r="G96" i="16"/>
  <c r="E92" i="16"/>
  <c r="F92" i="16"/>
  <c r="G92" i="16"/>
  <c r="G189" i="16"/>
  <c r="E103" i="16"/>
  <c r="F103" i="16"/>
  <c r="G103" i="16"/>
  <c r="J3" i="16"/>
  <c r="E106" i="16"/>
  <c r="F106" i="16"/>
  <c r="E194" i="16"/>
  <c r="F194" i="16"/>
  <c r="E62" i="16"/>
  <c r="F62" i="16"/>
  <c r="E198" i="16"/>
  <c r="F198" i="16"/>
  <c r="E196" i="16"/>
  <c r="F196" i="16"/>
  <c r="E5" i="16"/>
  <c r="F5" i="16"/>
  <c r="E4" i="16"/>
  <c r="F4" i="16"/>
  <c r="E115" i="16"/>
  <c r="F115" i="16"/>
  <c r="E6" i="16"/>
  <c r="F6" i="16"/>
  <c r="E116" i="16"/>
  <c r="F116" i="16"/>
  <c r="E130" i="16"/>
  <c r="F130" i="16"/>
  <c r="E52" i="16"/>
  <c r="F52" i="16"/>
  <c r="E170" i="16"/>
  <c r="F170" i="16"/>
  <c r="E15" i="16"/>
  <c r="F15" i="16"/>
  <c r="E16" i="16"/>
  <c r="F16" i="16"/>
  <c r="E8" i="16"/>
  <c r="F8" i="16"/>
  <c r="E193" i="16"/>
  <c r="F193" i="16"/>
  <c r="E117" i="16"/>
  <c r="F117" i="16"/>
  <c r="E104" i="16"/>
  <c r="F104" i="16"/>
  <c r="E199" i="16"/>
  <c r="F199" i="16"/>
  <c r="E188" i="16"/>
  <c r="F188" i="16"/>
  <c r="E190" i="16"/>
  <c r="F190" i="16"/>
  <c r="E105" i="16"/>
  <c r="F105" i="16"/>
  <c r="E137" i="16"/>
  <c r="F137" i="16"/>
  <c r="E172" i="16"/>
  <c r="F172" i="16"/>
  <c r="E142" i="16"/>
  <c r="F142" i="16"/>
  <c r="E140" i="16"/>
  <c r="F140" i="16"/>
  <c r="E109" i="16"/>
  <c r="F109" i="16"/>
  <c r="E110" i="16"/>
  <c r="F110" i="16"/>
  <c r="E83" i="16"/>
  <c r="F83" i="16"/>
  <c r="E225" i="16"/>
  <c r="F225" i="16"/>
  <c r="E200" i="16"/>
  <c r="F200" i="16"/>
  <c r="E84" i="16"/>
  <c r="F84" i="16"/>
  <c r="E53" i="16"/>
  <c r="F53" i="16"/>
  <c r="E222" i="16"/>
  <c r="F222" i="16"/>
  <c r="E20" i="16"/>
  <c r="F20" i="16"/>
  <c r="E171" i="16"/>
  <c r="F171" i="16"/>
  <c r="E168" i="16"/>
  <c r="F168" i="16"/>
  <c r="E133" i="16"/>
  <c r="F133" i="16"/>
  <c r="E132" i="16"/>
  <c r="F132" i="16"/>
  <c r="E102" i="16"/>
  <c r="F102" i="16"/>
  <c r="E183" i="16"/>
  <c r="F183" i="16"/>
  <c r="E138" i="16"/>
  <c r="F138" i="16"/>
  <c r="E229" i="16"/>
  <c r="F229" i="16"/>
  <c r="E88" i="16"/>
  <c r="F88" i="16"/>
  <c r="E128" i="16"/>
  <c r="F128" i="16"/>
  <c r="E174" i="16"/>
  <c r="F174" i="16"/>
  <c r="E124" i="16"/>
  <c r="F124" i="16"/>
  <c r="E181" i="16"/>
  <c r="F181" i="16"/>
  <c r="E89" i="16"/>
  <c r="F89" i="16"/>
  <c r="E185" i="16"/>
  <c r="F185" i="16"/>
  <c r="E141" i="16"/>
  <c r="F141" i="16"/>
  <c r="E135" i="16"/>
  <c r="F135" i="16"/>
  <c r="E173" i="16"/>
  <c r="F173" i="16"/>
  <c r="E118" i="16"/>
  <c r="F118" i="16"/>
  <c r="E125" i="16"/>
  <c r="F125" i="16"/>
  <c r="E119" i="16"/>
  <c r="F119" i="16"/>
  <c r="E126" i="16"/>
  <c r="F126" i="16"/>
  <c r="E127" i="16"/>
  <c r="F127" i="16"/>
  <c r="E120" i="16"/>
  <c r="F120" i="16"/>
  <c r="E136" i="16"/>
  <c r="F136" i="16"/>
  <c r="E121" i="16"/>
  <c r="F121" i="16"/>
  <c r="E111" i="16"/>
  <c r="F111" i="16"/>
  <c r="E228" i="16"/>
  <c r="F228" i="16"/>
  <c r="E230" i="16"/>
  <c r="E13" i="16"/>
  <c r="F13" i="16"/>
  <c r="E17" i="16"/>
  <c r="F17" i="16"/>
  <c r="E169" i="16"/>
  <c r="F169" i="16"/>
  <c r="E3" i="16"/>
  <c r="F3" i="16"/>
  <c r="E195" i="16"/>
  <c r="F195" i="16"/>
  <c r="E182" i="16"/>
  <c r="F182" i="16"/>
  <c r="E175" i="16"/>
  <c r="F175" i="16"/>
  <c r="E139" i="16"/>
  <c r="F139" i="16"/>
  <c r="E112" i="16"/>
  <c r="F112" i="16"/>
  <c r="E122" i="16"/>
  <c r="F122" i="16"/>
  <c r="E114" i="16"/>
  <c r="F114" i="16"/>
  <c r="E113" i="16"/>
  <c r="F113" i="16"/>
  <c r="E123" i="16"/>
  <c r="F123" i="16"/>
  <c r="E201" i="16"/>
  <c r="F201" i="16"/>
  <c r="E18" i="16"/>
  <c r="F18" i="16"/>
  <c r="E7" i="16"/>
  <c r="F7" i="16"/>
  <c r="E36" i="16"/>
  <c r="F36" i="16"/>
  <c r="E186" i="16"/>
  <c r="F186" i="16"/>
  <c r="E44" i="16"/>
  <c r="F44" i="16"/>
  <c r="E50" i="16"/>
  <c r="F50" i="16"/>
  <c r="E45" i="16"/>
  <c r="F45" i="16"/>
  <c r="E41" i="16"/>
  <c r="F41" i="16"/>
  <c r="E30" i="16"/>
  <c r="F30" i="16"/>
  <c r="E90" i="16"/>
  <c r="F90" i="16"/>
  <c r="E42" i="16"/>
  <c r="F42" i="16"/>
  <c r="E43" i="16"/>
  <c r="F43" i="16"/>
  <c r="E38" i="16"/>
  <c r="F38" i="16"/>
  <c r="E39" i="16"/>
  <c r="F39" i="16"/>
  <c r="E91" i="16"/>
  <c r="F91" i="16"/>
  <c r="E226" i="16"/>
  <c r="F226" i="16"/>
  <c r="E167" i="16"/>
  <c r="F167" i="16"/>
  <c r="E46" i="16"/>
  <c r="F46" i="16"/>
  <c r="E31" i="16"/>
  <c r="F31" i="16"/>
  <c r="E35" i="16"/>
  <c r="F35" i="16"/>
  <c r="E32" i="16"/>
  <c r="F32" i="16"/>
  <c r="E221" i="16"/>
  <c r="F221" i="16"/>
  <c r="E85" i="16"/>
  <c r="F85" i="16"/>
  <c r="E164" i="16"/>
  <c r="F164" i="16"/>
  <c r="E148" i="16"/>
  <c r="F148" i="16"/>
  <c r="E149" i="16"/>
  <c r="F149" i="16"/>
  <c r="E153" i="16"/>
  <c r="F153" i="16"/>
  <c r="E152" i="16"/>
  <c r="F152" i="16"/>
  <c r="E100" i="16"/>
  <c r="F100" i="16"/>
  <c r="E101" i="16"/>
  <c r="F101" i="16"/>
  <c r="E47" i="16"/>
  <c r="F47" i="16"/>
  <c r="E37" i="16"/>
  <c r="F37" i="16"/>
  <c r="E55" i="16"/>
  <c r="F55" i="16"/>
  <c r="E40" i="16"/>
  <c r="F40" i="16"/>
  <c r="E56" i="16"/>
  <c r="F56" i="16"/>
  <c r="E207" i="16"/>
  <c r="F207" i="16"/>
  <c r="E48" i="16"/>
  <c r="F48" i="16"/>
  <c r="E58" i="16"/>
  <c r="F58" i="16"/>
  <c r="E206" i="16"/>
  <c r="F206" i="16"/>
  <c r="E187" i="16"/>
  <c r="F187" i="16"/>
  <c r="E57" i="16"/>
  <c r="F57" i="16"/>
  <c r="E19" i="16"/>
  <c r="F19" i="16"/>
  <c r="E33" i="16"/>
  <c r="F33" i="16"/>
  <c r="E49" i="16"/>
  <c r="F49" i="16"/>
  <c r="E63" i="16"/>
  <c r="F63" i="16"/>
  <c r="E64" i="16"/>
  <c r="F64" i="16"/>
  <c r="E65" i="16"/>
  <c r="F65" i="16"/>
  <c r="E29" i="16"/>
  <c r="F29" i="16"/>
  <c r="E203" i="16"/>
  <c r="F203" i="16"/>
  <c r="E159" i="16"/>
  <c r="F159" i="16"/>
  <c r="E59" i="16"/>
  <c r="F59" i="16"/>
  <c r="E66" i="16"/>
  <c r="F66" i="16"/>
  <c r="E97" i="16"/>
  <c r="F97" i="16"/>
  <c r="E176" i="16"/>
  <c r="F176" i="16"/>
  <c r="E67" i="16"/>
  <c r="F67" i="16"/>
  <c r="E208" i="16"/>
  <c r="F208" i="16"/>
  <c r="E68" i="16"/>
  <c r="F68" i="16"/>
  <c r="E69" i="16"/>
  <c r="F69" i="16"/>
  <c r="E144" i="16"/>
  <c r="F144" i="16"/>
  <c r="E143" i="16"/>
  <c r="F143" i="16"/>
  <c r="E166" i="16"/>
  <c r="F166" i="16"/>
  <c r="E147" i="16"/>
  <c r="F147" i="16"/>
  <c r="E219" i="16"/>
  <c r="F219" i="16"/>
  <c r="E70" i="16"/>
  <c r="F70" i="16"/>
  <c r="E78" i="16"/>
  <c r="F78" i="16"/>
  <c r="E161" i="16"/>
  <c r="F161" i="16"/>
  <c r="E24" i="16"/>
  <c r="F24" i="16"/>
  <c r="E165" i="16"/>
  <c r="F165" i="16"/>
  <c r="E71" i="16"/>
  <c r="F71" i="16"/>
  <c r="E177" i="16"/>
  <c r="F177" i="16"/>
  <c r="E178" i="16"/>
  <c r="F178" i="16"/>
  <c r="E60" i="16"/>
  <c r="F60" i="16"/>
  <c r="E12" i="16"/>
  <c r="F12" i="16"/>
  <c r="E14" i="16"/>
  <c r="F14" i="16"/>
  <c r="E223" i="16"/>
  <c r="F223" i="16"/>
  <c r="E34" i="16"/>
  <c r="F34" i="16"/>
  <c r="E21" i="16"/>
  <c r="F21" i="16"/>
  <c r="E61" i="16"/>
  <c r="F61" i="16"/>
  <c r="E93" i="16"/>
  <c r="F93" i="16"/>
  <c r="E86" i="16"/>
  <c r="F86" i="16"/>
  <c r="E192" i="16"/>
  <c r="F192" i="16"/>
  <c r="E79" i="16"/>
  <c r="F79" i="16"/>
  <c r="E26" i="16"/>
  <c r="F26" i="16"/>
  <c r="E72" i="16"/>
  <c r="F72" i="16"/>
  <c r="E22" i="16"/>
  <c r="F22" i="16"/>
  <c r="E191" i="16"/>
  <c r="F191" i="16"/>
  <c r="E158" i="16"/>
  <c r="F158" i="16"/>
  <c r="E27" i="16"/>
  <c r="F27" i="16"/>
  <c r="E216" i="16"/>
  <c r="F216" i="16"/>
  <c r="E160" i="16"/>
  <c r="F160" i="16"/>
  <c r="E156" i="16"/>
  <c r="F156" i="16"/>
  <c r="E154" i="16"/>
  <c r="F154" i="16"/>
  <c r="E155" i="16"/>
  <c r="F155" i="16"/>
  <c r="E163" i="16"/>
  <c r="F163" i="16"/>
  <c r="E162" i="16"/>
  <c r="F162" i="16"/>
  <c r="E11" i="16"/>
  <c r="F11" i="16"/>
  <c r="E146" i="16"/>
  <c r="F146" i="16"/>
  <c r="F197" i="16"/>
  <c r="E197" i="16"/>
  <c r="G106" i="16"/>
  <c r="G194" i="16"/>
  <c r="G62" i="16"/>
  <c r="G198" i="16"/>
  <c r="G196" i="16"/>
  <c r="G5" i="16"/>
  <c r="G4" i="16"/>
  <c r="G115" i="16"/>
  <c r="G6" i="16"/>
  <c r="G116" i="16"/>
  <c r="G130" i="16"/>
  <c r="G52" i="16"/>
  <c r="G170" i="16"/>
  <c r="G15" i="16"/>
  <c r="G16" i="16"/>
  <c r="G8" i="16"/>
  <c r="G193" i="16"/>
  <c r="G117" i="16"/>
  <c r="G104" i="16"/>
  <c r="G199" i="16"/>
  <c r="G188" i="16"/>
  <c r="G190" i="16"/>
  <c r="G105" i="16"/>
  <c r="G137" i="16"/>
  <c r="G172" i="16"/>
  <c r="G142" i="16"/>
  <c r="G140" i="16"/>
  <c r="G109" i="16"/>
  <c r="G110" i="16"/>
  <c r="G83" i="16"/>
  <c r="G225" i="16"/>
  <c r="G200" i="16"/>
  <c r="G84" i="16"/>
  <c r="G53" i="16"/>
  <c r="G222" i="16"/>
  <c r="G20" i="16"/>
  <c r="G171" i="16"/>
  <c r="G168" i="16"/>
  <c r="G133" i="16"/>
  <c r="G132" i="16"/>
  <c r="G102" i="16"/>
  <c r="G183" i="16"/>
  <c r="G138" i="16"/>
  <c r="G229" i="16"/>
  <c r="G88" i="16"/>
  <c r="G128" i="16"/>
  <c r="G174" i="16"/>
  <c r="G124" i="16"/>
  <c r="G181" i="16"/>
  <c r="G89" i="16"/>
  <c r="G185" i="16"/>
  <c r="G141" i="16"/>
  <c r="G135" i="16"/>
  <c r="G173" i="16"/>
  <c r="G118" i="16"/>
  <c r="G125" i="16"/>
  <c r="G119" i="16"/>
  <c r="G126" i="16"/>
  <c r="G127" i="16"/>
  <c r="G120" i="16"/>
  <c r="G136" i="16"/>
  <c r="G121" i="16"/>
  <c r="G111" i="16"/>
  <c r="G228" i="16"/>
  <c r="G230" i="16"/>
  <c r="G13" i="16"/>
  <c r="G17" i="16"/>
  <c r="G169" i="16"/>
  <c r="G3" i="16"/>
  <c r="G195" i="16"/>
  <c r="G182" i="16"/>
  <c r="G175" i="16"/>
  <c r="G139" i="16"/>
  <c r="G112" i="16"/>
  <c r="G122" i="16"/>
  <c r="G114" i="16"/>
  <c r="G113" i="16"/>
  <c r="G123" i="16"/>
  <c r="G201" i="16"/>
  <c r="G18" i="16"/>
  <c r="G7" i="16"/>
  <c r="G36" i="16"/>
  <c r="G77" i="16"/>
  <c r="G186" i="16"/>
  <c r="G44" i="16"/>
  <c r="G50" i="16"/>
  <c r="G81" i="16"/>
  <c r="G45" i="16"/>
  <c r="G129" i="16"/>
  <c r="G41" i="16"/>
  <c r="G30" i="16"/>
  <c r="G90" i="16"/>
  <c r="G42" i="16"/>
  <c r="G43" i="16"/>
  <c r="G38" i="16"/>
  <c r="G39" i="16"/>
  <c r="G91" i="16"/>
  <c r="G226" i="16"/>
  <c r="G167" i="16"/>
  <c r="G46" i="16"/>
  <c r="G31" i="16"/>
  <c r="G35" i="16"/>
  <c r="G32" i="16"/>
  <c r="G221" i="16"/>
  <c r="G85" i="16"/>
  <c r="G164" i="16"/>
  <c r="G148" i="16"/>
  <c r="G149" i="16"/>
  <c r="G153" i="16"/>
  <c r="G152" i="16"/>
  <c r="G100" i="16"/>
  <c r="G101" i="16"/>
  <c r="G47" i="16"/>
  <c r="G37" i="16"/>
  <c r="G55" i="16"/>
  <c r="G40" i="16"/>
  <c r="G56" i="16"/>
  <c r="G207" i="16"/>
  <c r="G48" i="16"/>
  <c r="G58" i="16"/>
  <c r="G206" i="16"/>
  <c r="G187" i="16"/>
  <c r="G57" i="16"/>
  <c r="G19" i="16"/>
  <c r="G33" i="16"/>
  <c r="G49" i="16"/>
  <c r="G63" i="16"/>
  <c r="G64" i="16"/>
  <c r="G65" i="16"/>
  <c r="G29" i="16"/>
  <c r="G203" i="16"/>
  <c r="G159" i="16"/>
  <c r="G59" i="16"/>
  <c r="G66" i="16"/>
  <c r="G97" i="16"/>
  <c r="G176" i="16"/>
  <c r="G67" i="16"/>
  <c r="G208" i="16"/>
  <c r="G68" i="16"/>
  <c r="G69" i="16"/>
  <c r="G144" i="16"/>
  <c r="G143" i="16"/>
  <c r="G166" i="16"/>
  <c r="G147" i="16"/>
  <c r="G219" i="16"/>
  <c r="G70" i="16"/>
  <c r="G78" i="16"/>
  <c r="G161" i="16"/>
  <c r="G24" i="16"/>
  <c r="G165" i="16"/>
  <c r="G71" i="16"/>
  <c r="G177" i="16"/>
  <c r="G178" i="16"/>
  <c r="G60" i="16"/>
  <c r="G12" i="16"/>
  <c r="G218" i="16"/>
  <c r="G14" i="16"/>
  <c r="G223" i="16"/>
  <c r="G34" i="16"/>
  <c r="G21" i="16"/>
  <c r="G61" i="16"/>
  <c r="G93" i="16"/>
  <c r="G86" i="16"/>
  <c r="G192" i="16"/>
  <c r="G79" i="16"/>
  <c r="G26" i="16"/>
  <c r="G72" i="16"/>
  <c r="G22" i="16"/>
  <c r="G191" i="16"/>
  <c r="G158" i="16"/>
  <c r="G27" i="16"/>
  <c r="G216" i="16"/>
  <c r="G160" i="16"/>
  <c r="G156" i="16"/>
  <c r="G154" i="16"/>
  <c r="G155" i="16"/>
  <c r="G163" i="16"/>
  <c r="G82" i="16"/>
  <c r="G162" i="16"/>
  <c r="G11" i="16"/>
  <c r="G146" i="16"/>
  <c r="G197" i="16"/>
  <c r="C183" i="3"/>
  <c r="C184" i="3"/>
  <c r="C185" i="3"/>
  <c r="C186" i="3"/>
  <c r="C187" i="3"/>
  <c r="C188" i="3"/>
  <c r="C189" i="3"/>
  <c r="C190" i="3"/>
  <c r="C191" i="3"/>
  <c r="C192" i="3"/>
  <c r="C193" i="3"/>
  <c r="C194" i="3"/>
  <c r="C195" i="3"/>
  <c r="C196" i="3"/>
  <c r="C197" i="3"/>
  <c r="C198" i="3"/>
  <c r="C199" i="3"/>
  <c r="C200" i="3"/>
  <c r="C201" i="3"/>
  <c r="C202" i="3"/>
  <c r="C203" i="3"/>
  <c r="C204" i="3"/>
  <c r="C205" i="3"/>
  <c r="C206" i="3"/>
  <c r="C164" i="3"/>
  <c r="C165" i="3"/>
  <c r="C166" i="3"/>
  <c r="C167" i="3"/>
  <c r="C168" i="3"/>
  <c r="C169" i="3"/>
  <c r="C170" i="3"/>
  <c r="C171" i="3"/>
  <c r="C172" i="3"/>
  <c r="C173" i="3"/>
  <c r="C174" i="3"/>
  <c r="C175" i="3"/>
  <c r="C176" i="3"/>
  <c r="C177" i="3"/>
  <c r="C178" i="3"/>
  <c r="C179" i="3"/>
  <c r="C180" i="3"/>
  <c r="C181" i="3"/>
  <c r="C182"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63" i="3"/>
  <c r="C64" i="3"/>
  <c r="C65" i="3"/>
  <c r="C66" i="3"/>
  <c r="C67" i="3"/>
  <c r="C68" i="3"/>
  <c r="C69" i="3"/>
  <c r="C70" i="3"/>
  <c r="C71" i="3"/>
  <c r="C72" i="3"/>
  <c r="C73" i="3"/>
  <c r="C74" i="3"/>
  <c r="C75" i="3"/>
  <c r="C76" i="3"/>
  <c r="C77" i="3"/>
  <c r="C78" i="3"/>
  <c r="C79" i="3"/>
  <c r="C80" i="3"/>
  <c r="C81" i="3"/>
  <c r="C82" i="3"/>
  <c r="C83" i="3"/>
  <c r="C84" i="3"/>
  <c r="C85" i="3"/>
  <c r="C86" i="3"/>
  <c r="C87" i="3"/>
  <c r="F5470" i="13"/>
  <c r="F5456" i="13"/>
  <c r="F5471" i="13"/>
  <c r="F5450" i="13"/>
  <c r="F67" i="13"/>
  <c r="F36" i="13"/>
  <c r="F5472" i="13"/>
  <c r="F5447" i="13"/>
  <c r="F100" i="13"/>
  <c r="F5473" i="13"/>
  <c r="F5474" i="13"/>
  <c r="F5475" i="13"/>
  <c r="F5459" i="13"/>
  <c r="F119" i="13"/>
  <c r="F104" i="13"/>
  <c r="F5419" i="13"/>
  <c r="F8091" i="13"/>
  <c r="F5476" i="13"/>
  <c r="F5432" i="13"/>
  <c r="F5477" i="13"/>
  <c r="F5478" i="13"/>
  <c r="F5479" i="13"/>
  <c r="F5480" i="13"/>
  <c r="F5481" i="13"/>
  <c r="F5482" i="13"/>
  <c r="F5434" i="13"/>
  <c r="F5440" i="13"/>
  <c r="F5418" i="13"/>
  <c r="F5483" i="13"/>
  <c r="F5484" i="13"/>
  <c r="F5485" i="13"/>
  <c r="F5486" i="13"/>
  <c r="F4075" i="13"/>
  <c r="F87" i="13"/>
  <c r="F88" i="13"/>
  <c r="F124" i="13"/>
  <c r="F26" i="13"/>
  <c r="F27" i="13"/>
  <c r="F5453" i="13"/>
  <c r="F53" i="13"/>
  <c r="F5428" i="13"/>
  <c r="F8092" i="13"/>
  <c r="F21" i="13"/>
  <c r="F144" i="13"/>
  <c r="F31" i="13"/>
  <c r="F24" i="13"/>
  <c r="F8089" i="13"/>
  <c r="F5417" i="13"/>
  <c r="F64" i="13"/>
  <c r="F5444" i="13"/>
  <c r="F5449" i="13"/>
  <c r="F30" i="13"/>
  <c r="F5409" i="13"/>
  <c r="F5425" i="13"/>
  <c r="F5427" i="13"/>
  <c r="F5451" i="13"/>
  <c r="F5457" i="13"/>
  <c r="F15" i="13"/>
  <c r="F4076" i="13"/>
  <c r="F5489" i="13"/>
  <c r="F5490" i="13"/>
  <c r="F5491" i="13"/>
  <c r="F5492" i="13"/>
  <c r="F5493" i="13"/>
  <c r="F86" i="13"/>
  <c r="F114" i="13"/>
  <c r="F141" i="13"/>
  <c r="F5442" i="13"/>
  <c r="F14" i="13"/>
  <c r="F5431" i="13"/>
  <c r="F61" i="13"/>
  <c r="F110" i="13"/>
  <c r="F55" i="13"/>
  <c r="F34" i="13"/>
  <c r="F62" i="13"/>
  <c r="F5416" i="13"/>
  <c r="F5433" i="13"/>
  <c r="F70" i="13"/>
  <c r="F25" i="13"/>
  <c r="F69" i="13"/>
  <c r="F4077" i="13"/>
  <c r="F78" i="13"/>
  <c r="F116" i="13"/>
  <c r="F37" i="13"/>
  <c r="F111" i="13"/>
  <c r="F145" i="13"/>
  <c r="F49" i="13"/>
  <c r="F113" i="13"/>
  <c r="F18" i="13"/>
  <c r="F9" i="13"/>
  <c r="F118" i="13"/>
  <c r="F107" i="13"/>
  <c r="F74" i="13"/>
  <c r="F8093" i="13"/>
  <c r="F109" i="13"/>
  <c r="F5452" i="13"/>
  <c r="F139" i="13"/>
  <c r="F5445" i="13"/>
  <c r="F5446" i="13"/>
  <c r="F47" i="13"/>
  <c r="F115" i="13"/>
  <c r="F5455" i="13"/>
  <c r="F108" i="13"/>
  <c r="F68" i="13"/>
  <c r="F112" i="13"/>
  <c r="F50" i="13"/>
  <c r="F117" i="13"/>
  <c r="F105" i="13"/>
  <c r="F89" i="13"/>
  <c r="F5448" i="13"/>
  <c r="F8090" i="13"/>
  <c r="F77" i="13"/>
  <c r="F29" i="13"/>
  <c r="F71" i="13"/>
  <c r="F58" i="13"/>
  <c r="F12" i="13"/>
  <c r="F79" i="13"/>
  <c r="F5494" i="13"/>
  <c r="F125" i="13"/>
  <c r="F120" i="13"/>
  <c r="F5495" i="13"/>
  <c r="F72" i="13"/>
  <c r="F11" i="13"/>
  <c r="F59" i="13"/>
  <c r="F5496" i="13"/>
  <c r="F101" i="13"/>
  <c r="F38" i="13"/>
  <c r="F81" i="13"/>
  <c r="F22" i="13"/>
  <c r="F43" i="13"/>
  <c r="F63" i="13"/>
  <c r="F5497" i="13"/>
  <c r="F103" i="13"/>
  <c r="F140" i="13"/>
  <c r="F5498" i="13"/>
  <c r="F40" i="13"/>
  <c r="F5499" i="13"/>
  <c r="F126" i="13"/>
  <c r="F17" i="13"/>
  <c r="F127" i="13"/>
  <c r="F5500" i="13"/>
  <c r="F128" i="13"/>
  <c r="F16" i="13"/>
  <c r="F19" i="13"/>
  <c r="F129" i="13"/>
  <c r="F130" i="13"/>
  <c r="F131" i="13"/>
  <c r="F132" i="13"/>
  <c r="F133" i="13"/>
  <c r="F5501" i="13"/>
  <c r="F5502" i="13"/>
  <c r="F65" i="13"/>
  <c r="F75" i="13"/>
  <c r="F106" i="13"/>
  <c r="F134" i="13"/>
  <c r="F5503" i="13"/>
  <c r="F143" i="13"/>
  <c r="F33" i="13"/>
  <c r="F5504" i="13"/>
  <c r="F23" i="13"/>
  <c r="F5505" i="13"/>
  <c r="F39" i="13"/>
  <c r="F10" i="13"/>
  <c r="F66" i="13"/>
  <c r="F5506" i="13"/>
  <c r="F92" i="13"/>
  <c r="F93" i="13"/>
  <c r="F13" i="13"/>
  <c r="F90" i="13"/>
  <c r="F91" i="13"/>
  <c r="F73" i="13"/>
  <c r="F35" i="13"/>
  <c r="F135" i="13"/>
  <c r="F76" i="13"/>
  <c r="F136" i="13"/>
  <c r="F137" i="13"/>
  <c r="F138" i="13"/>
  <c r="F44" i="13"/>
  <c r="F146" i="13"/>
  <c r="F94" i="13"/>
  <c r="F95" i="13"/>
  <c r="F60" i="13"/>
  <c r="F7" i="13"/>
  <c r="F42" i="13"/>
  <c r="F45" i="13"/>
  <c r="F52" i="13"/>
  <c r="F121" i="13"/>
  <c r="F122" i="13"/>
  <c r="F123" i="13"/>
  <c r="F48" i="13"/>
  <c r="F96" i="13"/>
  <c r="F97" i="13"/>
  <c r="F98" i="13"/>
  <c r="F99" i="13"/>
  <c r="F5" i="13"/>
  <c r="F56" i="13"/>
  <c r="F147" i="13"/>
  <c r="F57" i="13"/>
  <c r="F82" i="13"/>
  <c r="F20" i="13"/>
  <c r="F32" i="13"/>
  <c r="F83" i="13"/>
  <c r="F84" i="13"/>
  <c r="F85"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4078" i="13"/>
  <c r="F5507" i="13"/>
  <c r="F5508" i="13"/>
  <c r="F5509" i="13"/>
  <c r="F5510" i="13"/>
  <c r="F5511" i="13"/>
  <c r="F5512" i="13"/>
  <c r="F5513" i="13"/>
  <c r="F190" i="13"/>
  <c r="F191" i="13"/>
  <c r="F192" i="13"/>
  <c r="F193" i="13"/>
  <c r="F194" i="13"/>
  <c r="F195" i="13"/>
  <c r="F196" i="13"/>
  <c r="F197" i="13"/>
  <c r="F198" i="13"/>
  <c r="F5514" i="13"/>
  <c r="F5515" i="13"/>
  <c r="F199" i="13"/>
  <c r="F4079" i="13"/>
  <c r="F200" i="13"/>
  <c r="F201" i="13"/>
  <c r="F202" i="13"/>
  <c r="F203" i="13"/>
  <c r="F204" i="13"/>
  <c r="F205" i="13"/>
  <c r="F206" i="13"/>
  <c r="F207" i="13"/>
  <c r="F208" i="13"/>
  <c r="F5516" i="13"/>
  <c r="F209" i="13"/>
  <c r="F210" i="13"/>
  <c r="F211" i="13"/>
  <c r="F212" i="13"/>
  <c r="F213" i="13"/>
  <c r="F214" i="13"/>
  <c r="F215" i="13"/>
  <c r="F216" i="13"/>
  <c r="F217" i="13"/>
  <c r="F218" i="13"/>
  <c r="F219" i="13"/>
  <c r="F220" i="13"/>
  <c r="F221" i="13"/>
  <c r="F222" i="13"/>
  <c r="F223" i="13"/>
  <c r="F224" i="13"/>
  <c r="F225" i="13"/>
  <c r="F809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4080" i="13"/>
  <c r="F4081"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4082" i="13"/>
  <c r="F5517" i="13"/>
  <c r="F5518" i="13"/>
  <c r="F5519" i="13"/>
  <c r="F5520" i="13"/>
  <c r="F5521" i="13"/>
  <c r="F292" i="13"/>
  <c r="F4083" i="13"/>
  <c r="F5522" i="13"/>
  <c r="F5523" i="13"/>
  <c r="F293" i="13"/>
  <c r="F294" i="13"/>
  <c r="F295" i="13"/>
  <c r="F296" i="13"/>
  <c r="F5524" i="13"/>
  <c r="F5525" i="13"/>
  <c r="F5526" i="13"/>
  <c r="F5527" i="13"/>
  <c r="F5528" i="13"/>
  <c r="F5529" i="13"/>
  <c r="F5530" i="13"/>
  <c r="F5531" i="13"/>
  <c r="F5532" i="13"/>
  <c r="F5533" i="13"/>
  <c r="F5534" i="13"/>
  <c r="F5535" i="13"/>
  <c r="F5536" i="13"/>
  <c r="F4084" i="13"/>
  <c r="F5537" i="13"/>
  <c r="F5538" i="13"/>
  <c r="F4085" i="13"/>
  <c r="F5539" i="13"/>
  <c r="F5540" i="13"/>
  <c r="F5541" i="13"/>
  <c r="F4086" i="13"/>
  <c r="F5542" i="13"/>
  <c r="F4087" i="13"/>
  <c r="F4088" i="13"/>
  <c r="F4089" i="13"/>
  <c r="F5543" i="13"/>
  <c r="F5544" i="13"/>
  <c r="F5545" i="13"/>
  <c r="F4090" i="13"/>
  <c r="F4091" i="13"/>
  <c r="F5546" i="13"/>
  <c r="F4092" i="13"/>
  <c r="F5547" i="13"/>
  <c r="F4093" i="13"/>
  <c r="F4094" i="13"/>
  <c r="F5548" i="13"/>
  <c r="F5549" i="13"/>
  <c r="F4095" i="13"/>
  <c r="F5550" i="13"/>
  <c r="F4096" i="13"/>
  <c r="F5551" i="13"/>
  <c r="F4097" i="13"/>
  <c r="F4098" i="13"/>
  <c r="F5552" i="13"/>
  <c r="F5553" i="13"/>
  <c r="F4099" i="13"/>
  <c r="F5554" i="13"/>
  <c r="F5555" i="13"/>
  <c r="F5556" i="13"/>
  <c r="F4100" i="13"/>
  <c r="F4101" i="13"/>
  <c r="F5557" i="13"/>
  <c r="F4102" i="13"/>
  <c r="F4103" i="13"/>
  <c r="F4104" i="13"/>
  <c r="F4105" i="13"/>
  <c r="F4106" i="13"/>
  <c r="F4107" i="13"/>
  <c r="F297" i="13"/>
  <c r="F298" i="13"/>
  <c r="F299" i="13"/>
  <c r="F300" i="13"/>
  <c r="F4108" i="13"/>
  <c r="F8096" i="13"/>
  <c r="F8097" i="13"/>
  <c r="F301" i="13"/>
  <c r="F302" i="13"/>
  <c r="F303" i="13"/>
  <c r="F304" i="13"/>
  <c r="F305" i="13"/>
  <c r="F306" i="13"/>
  <c r="F307" i="13"/>
  <c r="C142" i="13"/>
  <c r="C5437" i="13"/>
  <c r="C5420" i="13"/>
  <c r="C5438" i="13"/>
  <c r="C8088" i="13"/>
  <c r="C5441" i="13"/>
  <c r="C80" i="13"/>
  <c r="C5408" i="13"/>
  <c r="C5411" i="13"/>
  <c r="C5415" i="13"/>
  <c r="C5462" i="13"/>
  <c r="C5460" i="13"/>
  <c r="C5423" i="13"/>
  <c r="C5454" i="13"/>
  <c r="C5439" i="13"/>
  <c r="C5424" i="13"/>
  <c r="C5443" i="13"/>
  <c r="C5461" i="13"/>
  <c r="C5463" i="13"/>
  <c r="C5467" i="13"/>
  <c r="C5464" i="13"/>
  <c r="C5410" i="13"/>
  <c r="C5412" i="13"/>
  <c r="C5422" i="13"/>
  <c r="C5436" i="13"/>
  <c r="C54" i="13"/>
  <c r="C5414" i="13"/>
  <c r="C8094" i="13"/>
  <c r="C6" i="13"/>
  <c r="C5421" i="13"/>
  <c r="C102" i="13"/>
  <c r="C5430" i="13"/>
  <c r="C46" i="13"/>
  <c r="C5435" i="13"/>
  <c r="C5413" i="13"/>
  <c r="C5458" i="13"/>
  <c r="C51" i="13"/>
  <c r="C5465" i="13"/>
  <c r="C5466" i="13"/>
  <c r="C5468" i="13"/>
  <c r="C5469" i="13"/>
  <c r="C5470" i="13"/>
  <c r="C5456" i="13"/>
  <c r="C5471" i="13"/>
  <c r="C5450" i="13"/>
  <c r="C67" i="13"/>
  <c r="C36" i="13"/>
  <c r="C5472" i="13"/>
  <c r="C5447" i="13"/>
  <c r="C100" i="13"/>
  <c r="C5473" i="13"/>
  <c r="C5474" i="13"/>
  <c r="C5475" i="13"/>
  <c r="C5459" i="13"/>
  <c r="C119" i="13"/>
  <c r="C104" i="13"/>
  <c r="C5419" i="13"/>
  <c r="C8091" i="13"/>
  <c r="C5476" i="13"/>
  <c r="C5432" i="13"/>
  <c r="C5477" i="13"/>
  <c r="C5478" i="13"/>
  <c r="C5479" i="13"/>
  <c r="C5480" i="13"/>
  <c r="C5481" i="13"/>
  <c r="C5482" i="13"/>
  <c r="C5434" i="13"/>
  <c r="C5440" i="13"/>
  <c r="C5418" i="13"/>
  <c r="C5483" i="13"/>
  <c r="C5484" i="13"/>
  <c r="C5485" i="13"/>
  <c r="C5486" i="13"/>
  <c r="C5487" i="13"/>
  <c r="C5488" i="13"/>
  <c r="C4075" i="13"/>
  <c r="C87" i="13"/>
  <c r="C88" i="13"/>
  <c r="C124" i="13"/>
  <c r="C26" i="13"/>
  <c r="C27" i="13"/>
  <c r="C5453" i="13"/>
  <c r="C53" i="13"/>
  <c r="C5428" i="13"/>
  <c r="C8092" i="13"/>
  <c r="C21" i="13"/>
  <c r="C144" i="13"/>
  <c r="C31" i="13"/>
  <c r="C24" i="13"/>
  <c r="C8089" i="13"/>
  <c r="C5417" i="13"/>
  <c r="C64" i="13"/>
  <c r="C5444" i="13"/>
  <c r="C5449" i="13"/>
  <c r="C30" i="13"/>
  <c r="C5409" i="13"/>
  <c r="C5425" i="13"/>
  <c r="C5427" i="13"/>
  <c r="C5451" i="13"/>
  <c r="C5457" i="13"/>
  <c r="C15" i="13"/>
  <c r="C4076" i="13"/>
  <c r="C5489" i="13"/>
  <c r="C5490" i="13"/>
  <c r="C5491" i="13"/>
  <c r="C5492" i="13"/>
  <c r="C5493" i="13"/>
  <c r="C86" i="13"/>
  <c r="C114" i="13"/>
  <c r="C141" i="13"/>
  <c r="C5442" i="13"/>
  <c r="C14" i="13"/>
  <c r="C5431" i="13"/>
  <c r="C61" i="13"/>
  <c r="C110" i="13"/>
  <c r="C55" i="13"/>
  <c r="C34" i="13"/>
  <c r="C62" i="13"/>
  <c r="C5416" i="13"/>
  <c r="C5433" i="13"/>
  <c r="C70" i="13"/>
  <c r="C25" i="13"/>
  <c r="C69" i="13"/>
  <c r="C4077" i="13"/>
  <c r="C78" i="13"/>
  <c r="C116" i="13"/>
  <c r="C37" i="13"/>
  <c r="C111" i="13"/>
  <c r="C145" i="13"/>
  <c r="C49" i="13"/>
  <c r="C113" i="13"/>
  <c r="C18" i="13"/>
  <c r="C9" i="13"/>
  <c r="C118" i="13"/>
  <c r="C107" i="13"/>
  <c r="C74" i="13"/>
  <c r="C8093" i="13"/>
  <c r="C109" i="13"/>
  <c r="C5452" i="13"/>
  <c r="C139" i="13"/>
  <c r="C5445" i="13"/>
  <c r="C5446" i="13"/>
  <c r="C47" i="13"/>
  <c r="C115" i="13"/>
  <c r="C5455" i="13"/>
  <c r="C108" i="13"/>
  <c r="C68" i="13"/>
  <c r="C112" i="13"/>
  <c r="C50" i="13"/>
  <c r="C117" i="13"/>
  <c r="C105" i="13"/>
  <c r="C89" i="13"/>
  <c r="C5448" i="13"/>
  <c r="C8090" i="13"/>
  <c r="C77" i="13"/>
  <c r="C29" i="13"/>
  <c r="C71" i="13"/>
  <c r="C58" i="13"/>
  <c r="C12" i="13"/>
  <c r="C79" i="13"/>
  <c r="C5494" i="13"/>
  <c r="C125" i="13"/>
  <c r="C120" i="13"/>
  <c r="C5495" i="13"/>
  <c r="C72" i="13"/>
  <c r="C11" i="13"/>
  <c r="C59" i="13"/>
  <c r="C5496" i="13"/>
  <c r="C101" i="13"/>
  <c r="C38" i="13"/>
  <c r="C81" i="13"/>
  <c r="C22" i="13"/>
  <c r="C43" i="13"/>
  <c r="C63" i="13"/>
  <c r="C5497" i="13"/>
  <c r="C103" i="13"/>
  <c r="C140" i="13"/>
  <c r="C5498" i="13"/>
  <c r="C40" i="13"/>
  <c r="C5499" i="13"/>
  <c r="C126" i="13"/>
  <c r="C17" i="13"/>
  <c r="C127" i="13"/>
  <c r="C5500" i="13"/>
  <c r="C128" i="13"/>
  <c r="C16" i="13"/>
  <c r="C19" i="13"/>
  <c r="C129" i="13"/>
  <c r="C130" i="13"/>
  <c r="C131" i="13"/>
  <c r="C132" i="13"/>
  <c r="C133" i="13"/>
  <c r="C5501" i="13"/>
  <c r="C5502" i="13"/>
  <c r="C65" i="13"/>
  <c r="C75" i="13"/>
  <c r="C106" i="13"/>
  <c r="C134" i="13"/>
  <c r="C5503" i="13"/>
  <c r="C143" i="13"/>
  <c r="C33" i="13"/>
  <c r="C5504" i="13"/>
  <c r="C23" i="13"/>
  <c r="C5505" i="13"/>
  <c r="C39" i="13"/>
  <c r="C10" i="13"/>
  <c r="C66" i="13"/>
  <c r="C5506" i="13"/>
  <c r="C92" i="13"/>
  <c r="C93" i="13"/>
  <c r="C13" i="13"/>
  <c r="C90" i="13"/>
  <c r="C91" i="13"/>
  <c r="C73" i="13"/>
  <c r="C35" i="13"/>
  <c r="C135" i="13"/>
  <c r="C76" i="13"/>
  <c r="C136" i="13"/>
  <c r="C137" i="13"/>
  <c r="C138" i="13"/>
  <c r="C44" i="13"/>
  <c r="C146" i="13"/>
  <c r="C94" i="13"/>
  <c r="C95" i="13"/>
  <c r="C60" i="13"/>
  <c r="C7" i="13"/>
  <c r="C42" i="13"/>
  <c r="C45" i="13"/>
  <c r="C52" i="13"/>
  <c r="C121" i="13"/>
  <c r="C122" i="13"/>
  <c r="C123" i="13"/>
  <c r="C48" i="13"/>
  <c r="C96" i="13"/>
  <c r="C97" i="13"/>
  <c r="C98" i="13"/>
  <c r="C99" i="13"/>
  <c r="C5" i="13"/>
  <c r="C56" i="13"/>
  <c r="C147" i="13"/>
  <c r="C57" i="13"/>
  <c r="C82" i="13"/>
  <c r="C20" i="13"/>
  <c r="C32" i="13"/>
  <c r="C83" i="13"/>
  <c r="C84" i="13"/>
  <c r="C85"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4078" i="13"/>
  <c r="C5507" i="13"/>
  <c r="C5508" i="13"/>
  <c r="C5509" i="13"/>
  <c r="C5510" i="13"/>
  <c r="C5511" i="13"/>
  <c r="C5512" i="13"/>
  <c r="C5513" i="13"/>
  <c r="C190" i="13"/>
  <c r="C191" i="13"/>
  <c r="C192" i="13"/>
  <c r="C193" i="13"/>
  <c r="C194" i="13"/>
  <c r="C195" i="13"/>
  <c r="C196" i="13"/>
  <c r="C197" i="13"/>
  <c r="C198" i="13"/>
  <c r="C5514" i="13"/>
  <c r="C5515" i="13"/>
  <c r="C199" i="13"/>
  <c r="C4079" i="13"/>
  <c r="C200" i="13"/>
  <c r="C201" i="13"/>
  <c r="C202" i="13"/>
  <c r="C203" i="13"/>
  <c r="C204" i="13"/>
  <c r="C205" i="13"/>
  <c r="C206" i="13"/>
  <c r="C207" i="13"/>
  <c r="C208" i="13"/>
  <c r="C5516" i="13"/>
  <c r="C209" i="13"/>
  <c r="C210" i="13"/>
  <c r="C211" i="13"/>
  <c r="C212" i="13"/>
  <c r="C213" i="13"/>
  <c r="C214" i="13"/>
  <c r="C215" i="13"/>
  <c r="C216" i="13"/>
  <c r="C217" i="13"/>
  <c r="C218" i="13"/>
  <c r="C219" i="13"/>
  <c r="C220" i="13"/>
  <c r="C221" i="13"/>
  <c r="C222" i="13"/>
  <c r="C223" i="13"/>
  <c r="C224" i="13"/>
  <c r="C225" i="13"/>
  <c r="C809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4080" i="13"/>
  <c r="C4081"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4082" i="13"/>
  <c r="C5517" i="13"/>
  <c r="C5518" i="13"/>
  <c r="C5519" i="13"/>
  <c r="C5520" i="13"/>
  <c r="C5521" i="13"/>
  <c r="C292" i="13"/>
  <c r="C4083" i="13"/>
  <c r="C5522" i="13"/>
  <c r="C5523" i="13"/>
  <c r="C293" i="13"/>
  <c r="C294" i="13"/>
  <c r="C295" i="13"/>
  <c r="C296" i="13"/>
  <c r="C5524" i="13"/>
  <c r="C5525" i="13"/>
  <c r="C5526" i="13"/>
  <c r="C5527" i="13"/>
  <c r="C5528" i="13"/>
  <c r="C5529" i="13"/>
  <c r="C5530" i="13"/>
  <c r="C5531" i="13"/>
  <c r="C5532" i="13"/>
  <c r="C5533" i="13"/>
  <c r="C5534" i="13"/>
  <c r="C5535" i="13"/>
  <c r="C5536" i="13"/>
  <c r="C4084" i="13"/>
  <c r="C5537" i="13"/>
  <c r="C5538" i="13"/>
  <c r="C4085" i="13"/>
  <c r="C5539" i="13"/>
  <c r="C5540" i="13"/>
  <c r="C5541" i="13"/>
  <c r="C4086" i="13"/>
  <c r="C5542" i="13"/>
  <c r="C4087" i="13"/>
  <c r="C4088" i="13"/>
  <c r="C4089" i="13"/>
  <c r="C5543" i="13"/>
  <c r="C5544" i="13"/>
  <c r="C5545" i="13"/>
  <c r="C4090" i="13"/>
  <c r="C4091" i="13"/>
  <c r="C5546" i="13"/>
  <c r="C4092" i="13"/>
  <c r="C5547" i="13"/>
  <c r="C4093" i="13"/>
  <c r="C4094" i="13"/>
  <c r="C5548" i="13"/>
  <c r="C5549" i="13"/>
  <c r="C4095" i="13"/>
  <c r="C5550" i="13"/>
  <c r="C4096" i="13"/>
  <c r="C5551" i="13"/>
  <c r="C4097" i="13"/>
  <c r="C4098" i="13"/>
  <c r="C5552" i="13"/>
  <c r="C5553" i="13"/>
  <c r="C4099" i="13"/>
  <c r="C5554" i="13"/>
  <c r="C5555" i="13"/>
  <c r="C5556" i="13"/>
  <c r="C4100" i="13"/>
  <c r="C4101" i="13"/>
  <c r="C5557" i="13"/>
  <c r="C4102" i="13"/>
  <c r="C4103" i="13"/>
  <c r="C4104" i="13"/>
  <c r="C4105" i="13"/>
  <c r="C4106" i="13"/>
  <c r="C4107" i="13"/>
  <c r="C297" i="13"/>
  <c r="C298" i="13"/>
  <c r="C299" i="13"/>
  <c r="C300" i="13"/>
  <c r="C4108" i="13"/>
  <c r="C8096" i="13"/>
  <c r="C8097" i="13"/>
  <c r="C301" i="13"/>
  <c r="C302" i="13"/>
  <c r="C303" i="13"/>
  <c r="C304" i="13"/>
  <c r="C305" i="13"/>
  <c r="C306" i="13"/>
  <c r="C307" i="13"/>
  <c r="H8089" i="13"/>
  <c r="L1051" i="13"/>
  <c r="L1050" i="13"/>
  <c r="L1049" i="13"/>
  <c r="L1048" i="13"/>
  <c r="L1047" i="13"/>
  <c r="L1046" i="13"/>
  <c r="L1045" i="13"/>
  <c r="L1044" i="13"/>
  <c r="L1043" i="13"/>
  <c r="L1042" i="13"/>
  <c r="L1041" i="13"/>
  <c r="L1040" i="13"/>
  <c r="L1039" i="13"/>
  <c r="L1038" i="13"/>
  <c r="L1037" i="13"/>
  <c r="L1036" i="13"/>
  <c r="L1035" i="13"/>
  <c r="L1034" i="13"/>
  <c r="L1033" i="13"/>
  <c r="L1032" i="13"/>
  <c r="L1031" i="13"/>
  <c r="L1030" i="13"/>
  <c r="L1029" i="13"/>
  <c r="L1028" i="13"/>
  <c r="L1027" i="13"/>
  <c r="L1026" i="13"/>
  <c r="L1025" i="13"/>
  <c r="L1024" i="13"/>
  <c r="L1023" i="13"/>
  <c r="L1022" i="13"/>
  <c r="L1021" i="13"/>
  <c r="L1020" i="13"/>
  <c r="L1019" i="13"/>
  <c r="L1018" i="13"/>
  <c r="L1017" i="13"/>
  <c r="L1016" i="13"/>
  <c r="L1015" i="13"/>
  <c r="L1014" i="13"/>
  <c r="L1013" i="13"/>
  <c r="L1012" i="13"/>
  <c r="L1011" i="13"/>
  <c r="L1010" i="13"/>
  <c r="L1009" i="13"/>
  <c r="L1008" i="13"/>
  <c r="L1007" i="13"/>
  <c r="L1006" i="13"/>
  <c r="L1005" i="13"/>
  <c r="L1004" i="13"/>
  <c r="L1003" i="13"/>
  <c r="L1002" i="13"/>
  <c r="L1001" i="13"/>
  <c r="L1000" i="13"/>
  <c r="L999" i="13"/>
  <c r="L998" i="13"/>
  <c r="L997" i="13"/>
  <c r="L996" i="13"/>
  <c r="L995" i="13"/>
  <c r="L994" i="13"/>
  <c r="L993" i="13"/>
  <c r="L992" i="13"/>
  <c r="L991" i="13"/>
  <c r="L990" i="13"/>
  <c r="L989" i="13"/>
  <c r="L988" i="13"/>
  <c r="L987" i="13"/>
  <c r="L986" i="13"/>
  <c r="L985" i="13"/>
  <c r="L984" i="13"/>
  <c r="L983" i="13"/>
  <c r="L982" i="13"/>
  <c r="L981" i="13"/>
  <c r="L980" i="13"/>
  <c r="L979" i="13"/>
  <c r="L978" i="13"/>
  <c r="L977" i="13"/>
  <c r="L976" i="13"/>
  <c r="L975" i="13"/>
  <c r="L974" i="13"/>
  <c r="L973" i="13"/>
  <c r="L972" i="13"/>
  <c r="L971" i="13"/>
  <c r="L970" i="13"/>
  <c r="L969" i="13"/>
  <c r="L968" i="13"/>
  <c r="L967" i="13"/>
  <c r="L966" i="13"/>
  <c r="L965" i="13"/>
  <c r="L964" i="13"/>
  <c r="L963" i="13"/>
  <c r="L962" i="13"/>
  <c r="L961" i="13"/>
  <c r="L960" i="13"/>
  <c r="L959" i="13"/>
  <c r="L958" i="13"/>
  <c r="L957" i="13"/>
  <c r="L956" i="13"/>
  <c r="L955" i="13"/>
  <c r="L954" i="13"/>
  <c r="L953" i="13"/>
  <c r="L952" i="13"/>
  <c r="L951" i="13"/>
  <c r="L950" i="13"/>
  <c r="L949" i="13"/>
  <c r="L948" i="13"/>
  <c r="L947" i="13"/>
  <c r="L946" i="13"/>
  <c r="L945" i="13"/>
  <c r="L944" i="13"/>
  <c r="L943" i="13"/>
  <c r="L942" i="13"/>
  <c r="L941" i="13"/>
  <c r="L940" i="13"/>
  <c r="L939" i="13"/>
  <c r="L938" i="13"/>
  <c r="L937" i="13"/>
  <c r="L936" i="13"/>
  <c r="L935" i="13"/>
  <c r="L934" i="13"/>
  <c r="L933" i="13"/>
  <c r="L932" i="13"/>
  <c r="L931" i="13"/>
  <c r="L930" i="13"/>
  <c r="L929" i="13"/>
  <c r="L928" i="13"/>
  <c r="L927" i="13"/>
  <c r="L926" i="13"/>
  <c r="L925" i="13"/>
  <c r="L924" i="13"/>
  <c r="L923" i="13"/>
  <c r="L922" i="13"/>
  <c r="L921" i="13"/>
  <c r="L920" i="13"/>
  <c r="L919" i="13"/>
  <c r="L918" i="13"/>
  <c r="L917" i="13"/>
  <c r="L916" i="13"/>
  <c r="L915" i="13"/>
  <c r="L914" i="13"/>
  <c r="L913" i="13"/>
  <c r="L912" i="13"/>
  <c r="L911" i="13"/>
  <c r="L910" i="13"/>
  <c r="L909" i="13"/>
  <c r="L908" i="13"/>
  <c r="L907" i="13"/>
  <c r="L906" i="13"/>
  <c r="L905" i="13"/>
  <c r="L904" i="13"/>
  <c r="L903" i="13"/>
  <c r="L902" i="13"/>
  <c r="L901" i="13"/>
  <c r="L900" i="13"/>
  <c r="L899" i="13"/>
  <c r="L898" i="13"/>
  <c r="L897" i="13"/>
  <c r="L896" i="13"/>
  <c r="L895" i="13"/>
  <c r="L894" i="13"/>
  <c r="L893" i="13"/>
  <c r="L892" i="13"/>
  <c r="L891" i="13"/>
  <c r="L890" i="13"/>
  <c r="L889" i="13"/>
  <c r="L888" i="13"/>
  <c r="L887" i="13"/>
  <c r="L886" i="13"/>
  <c r="L885" i="13"/>
  <c r="L884" i="13"/>
  <c r="L883" i="13"/>
  <c r="L882" i="13"/>
  <c r="L881" i="13"/>
  <c r="L880" i="13"/>
  <c r="L879" i="13"/>
  <c r="L878" i="13"/>
  <c r="L877" i="13"/>
  <c r="L876" i="13"/>
  <c r="L875" i="13"/>
  <c r="L874" i="13"/>
  <c r="L873" i="13"/>
  <c r="L872" i="13"/>
  <c r="L871" i="13"/>
  <c r="L870" i="13"/>
  <c r="L869" i="13"/>
  <c r="L868" i="13"/>
  <c r="L867" i="13"/>
  <c r="L866" i="13"/>
  <c r="L865" i="13"/>
  <c r="L864" i="13"/>
  <c r="L863" i="13"/>
  <c r="L862" i="13"/>
  <c r="L861" i="13"/>
  <c r="L860" i="13"/>
  <c r="L859" i="13"/>
  <c r="L858" i="13"/>
  <c r="L857" i="13"/>
  <c r="L856" i="13"/>
  <c r="L855" i="13"/>
  <c r="L854" i="13"/>
  <c r="L853" i="13"/>
  <c r="L852" i="13"/>
  <c r="L851" i="13"/>
  <c r="L850" i="13"/>
  <c r="L849" i="13"/>
  <c r="L848" i="13"/>
  <c r="L847" i="13"/>
  <c r="L846" i="13"/>
  <c r="L845" i="13"/>
  <c r="L844" i="13"/>
  <c r="L843" i="13"/>
  <c r="L842" i="13"/>
  <c r="L841" i="13"/>
  <c r="L840" i="13"/>
  <c r="L839" i="13"/>
  <c r="L838" i="13"/>
  <c r="L837" i="13"/>
  <c r="L836" i="13"/>
  <c r="L835" i="13"/>
  <c r="L834" i="13"/>
  <c r="L833" i="13"/>
  <c r="L832" i="13"/>
  <c r="L831" i="13"/>
  <c r="L830" i="13"/>
  <c r="L829" i="13"/>
  <c r="L828" i="13"/>
  <c r="L827" i="13"/>
  <c r="L826" i="13"/>
  <c r="L825" i="13"/>
  <c r="L824" i="13"/>
  <c r="L823" i="13"/>
  <c r="L822" i="13"/>
  <c r="L821" i="13"/>
  <c r="L820" i="13"/>
  <c r="L819" i="13"/>
  <c r="L818" i="13"/>
  <c r="L817" i="13"/>
  <c r="L816" i="13"/>
  <c r="L815" i="13"/>
  <c r="L814" i="13"/>
  <c r="L813" i="13"/>
  <c r="L812" i="13"/>
  <c r="L811" i="13"/>
  <c r="L810" i="13"/>
  <c r="L809" i="13"/>
  <c r="L808" i="13"/>
  <c r="L807" i="13"/>
  <c r="L806" i="13"/>
  <c r="L805" i="13"/>
  <c r="L804" i="13"/>
  <c r="L803" i="13"/>
  <c r="L802" i="13"/>
  <c r="L801" i="13"/>
  <c r="L800" i="13"/>
  <c r="L799" i="13"/>
  <c r="L798" i="13"/>
  <c r="L797" i="13"/>
  <c r="L796" i="13"/>
  <c r="L795" i="13"/>
  <c r="L794" i="13"/>
  <c r="L793" i="13"/>
  <c r="L792" i="13"/>
  <c r="L791" i="13"/>
  <c r="L790" i="13"/>
  <c r="L789" i="13"/>
  <c r="L788" i="13"/>
  <c r="L787" i="13"/>
  <c r="L786" i="13"/>
  <c r="L785" i="13"/>
  <c r="L784" i="13"/>
  <c r="L783" i="13"/>
  <c r="L782" i="13"/>
  <c r="L781" i="13"/>
  <c r="L780" i="13"/>
  <c r="L779" i="13"/>
  <c r="L778" i="13"/>
  <c r="L777" i="13"/>
  <c r="L776" i="13"/>
  <c r="L775" i="13"/>
  <c r="L774" i="13"/>
  <c r="L773" i="13"/>
  <c r="L772" i="13"/>
  <c r="L771" i="13"/>
  <c r="L770" i="13"/>
  <c r="L769" i="13"/>
  <c r="L768" i="13"/>
  <c r="L767" i="13"/>
  <c r="L766" i="13"/>
  <c r="L765" i="13"/>
  <c r="L764" i="13"/>
  <c r="L763" i="13"/>
  <c r="L762" i="13"/>
  <c r="L761" i="13"/>
  <c r="L760" i="13"/>
  <c r="L759" i="13"/>
  <c r="L758" i="13"/>
  <c r="L757" i="13"/>
  <c r="L756" i="13"/>
  <c r="L755" i="13"/>
  <c r="L754" i="13"/>
  <c r="L753" i="13"/>
  <c r="L752" i="13"/>
  <c r="L751" i="13"/>
  <c r="L750" i="13"/>
  <c r="L749" i="13"/>
  <c r="L748" i="13"/>
  <c r="L747" i="13"/>
  <c r="L746" i="13"/>
  <c r="L745" i="13"/>
  <c r="L744" i="13"/>
  <c r="L743" i="13"/>
  <c r="L742" i="13"/>
  <c r="L741" i="13"/>
  <c r="L740" i="13"/>
  <c r="L739" i="13"/>
  <c r="L738" i="13"/>
  <c r="L737" i="13"/>
  <c r="L736" i="13"/>
  <c r="L735" i="13"/>
  <c r="L734" i="13"/>
  <c r="L733" i="13"/>
  <c r="L732" i="13"/>
  <c r="L731" i="13"/>
  <c r="L730" i="13"/>
  <c r="L729" i="13"/>
  <c r="L728" i="13"/>
  <c r="L727" i="13"/>
  <c r="L726" i="13"/>
  <c r="L725" i="13"/>
  <c r="L724" i="13"/>
  <c r="L723" i="13"/>
  <c r="L722" i="13"/>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I502" i="13"/>
  <c r="C308" i="13"/>
  <c r="L501" i="13"/>
  <c r="I501" i="13"/>
  <c r="L500" i="13"/>
  <c r="I500" i="13"/>
  <c r="L499" i="13"/>
  <c r="I499" i="13"/>
  <c r="L498" i="13"/>
  <c r="I498" i="13"/>
  <c r="L497" i="13"/>
  <c r="I497" i="13"/>
  <c r="L496" i="13"/>
  <c r="I496" i="13"/>
  <c r="L495" i="13"/>
  <c r="I495" i="13"/>
  <c r="L494" i="13"/>
  <c r="I494" i="13"/>
  <c r="L493" i="13"/>
  <c r="I493" i="13"/>
  <c r="L492" i="13"/>
  <c r="I492" i="13"/>
  <c r="L491" i="13"/>
  <c r="I491" i="13"/>
  <c r="L490" i="13"/>
  <c r="I490" i="13"/>
  <c r="L489" i="13"/>
  <c r="I489" i="13"/>
  <c r="L488" i="13"/>
  <c r="I488" i="13"/>
  <c r="L487" i="13"/>
  <c r="I487" i="13"/>
  <c r="L486" i="13"/>
  <c r="I486" i="13"/>
  <c r="L485" i="13"/>
  <c r="I485" i="13"/>
  <c r="L484" i="13"/>
  <c r="I484" i="13"/>
  <c r="L483" i="13"/>
  <c r="I483" i="13"/>
  <c r="L482" i="13"/>
  <c r="I482" i="13"/>
  <c r="L481" i="13"/>
  <c r="I481" i="13"/>
  <c r="L480" i="13"/>
  <c r="I480" i="13"/>
  <c r="L479" i="13"/>
  <c r="I479" i="13"/>
  <c r="L478" i="13"/>
  <c r="I478" i="13"/>
  <c r="L477" i="13"/>
  <c r="I477" i="13"/>
  <c r="L476" i="13"/>
  <c r="I476" i="13"/>
  <c r="L475" i="13"/>
  <c r="I475" i="13"/>
  <c r="L474" i="13"/>
  <c r="I474" i="13"/>
  <c r="L473" i="13"/>
  <c r="I473" i="13"/>
  <c r="L472" i="13"/>
  <c r="I472" i="13"/>
  <c r="L471" i="13"/>
  <c r="I471" i="13"/>
  <c r="L470" i="13"/>
  <c r="I470" i="13"/>
  <c r="L469" i="13"/>
  <c r="I469" i="13"/>
  <c r="L468" i="13"/>
  <c r="I468" i="13"/>
  <c r="L467" i="13"/>
  <c r="I467" i="13"/>
  <c r="L466" i="13"/>
  <c r="I466" i="13"/>
  <c r="L465" i="13"/>
  <c r="I465" i="13"/>
  <c r="L464" i="13"/>
  <c r="I464" i="13"/>
  <c r="L463" i="13"/>
  <c r="I463" i="13"/>
  <c r="L462" i="13"/>
  <c r="I462" i="13"/>
  <c r="L461" i="13"/>
  <c r="I461" i="13"/>
  <c r="L460" i="13"/>
  <c r="I460" i="13"/>
  <c r="L459" i="13"/>
  <c r="I459" i="13"/>
  <c r="L458" i="13"/>
  <c r="I458" i="13"/>
  <c r="L457" i="13"/>
  <c r="I457" i="13"/>
  <c r="L456" i="13"/>
  <c r="I456" i="13"/>
  <c r="L455" i="13"/>
  <c r="I455" i="13"/>
  <c r="L454" i="13"/>
  <c r="I454" i="13"/>
  <c r="L453" i="13"/>
  <c r="I453" i="13"/>
  <c r="L452" i="13"/>
  <c r="I452" i="13"/>
  <c r="L451" i="13"/>
  <c r="I451" i="13"/>
  <c r="L450" i="13"/>
  <c r="I450" i="13"/>
  <c r="L449" i="13"/>
  <c r="I449" i="13"/>
  <c r="L448" i="13"/>
  <c r="I448" i="13"/>
  <c r="L447" i="13"/>
  <c r="I447" i="13"/>
  <c r="L446" i="13"/>
  <c r="I446" i="13"/>
  <c r="L445" i="13"/>
  <c r="I445" i="13"/>
  <c r="L444" i="13"/>
  <c r="I444" i="13"/>
  <c r="L443" i="13"/>
  <c r="I443" i="13"/>
  <c r="L442" i="13"/>
  <c r="I442" i="13"/>
  <c r="L441" i="13"/>
  <c r="I441" i="13"/>
  <c r="L440" i="13"/>
  <c r="I440" i="13"/>
  <c r="L439" i="13"/>
  <c r="I439" i="13"/>
  <c r="L438" i="13"/>
  <c r="I438" i="13"/>
  <c r="L437" i="13"/>
  <c r="I437" i="13"/>
  <c r="L436" i="13"/>
  <c r="I436" i="13"/>
  <c r="L435" i="13"/>
  <c r="I435" i="13"/>
  <c r="L434" i="13"/>
  <c r="I434" i="13"/>
  <c r="L433" i="13"/>
  <c r="I433" i="13"/>
  <c r="L432" i="13"/>
  <c r="I432" i="13"/>
  <c r="L431" i="13"/>
  <c r="I431" i="13"/>
  <c r="L430" i="13"/>
  <c r="I430" i="13"/>
  <c r="L429" i="13"/>
  <c r="I429" i="13"/>
  <c r="L428" i="13"/>
  <c r="I428" i="13"/>
  <c r="L427" i="13"/>
  <c r="I427" i="13"/>
  <c r="L426" i="13"/>
  <c r="I426" i="13"/>
  <c r="L425" i="13"/>
  <c r="I425" i="13"/>
  <c r="L424" i="13"/>
  <c r="I424" i="13"/>
  <c r="L423" i="13"/>
  <c r="I423" i="13"/>
  <c r="L422" i="13"/>
  <c r="I422" i="13"/>
  <c r="L421" i="13"/>
  <c r="I421" i="13"/>
  <c r="L420" i="13"/>
  <c r="I420" i="13"/>
  <c r="L419" i="13"/>
  <c r="I419" i="13"/>
  <c r="L418" i="13"/>
  <c r="I418" i="13"/>
  <c r="L417" i="13"/>
  <c r="I417" i="13"/>
  <c r="L416" i="13"/>
  <c r="I416" i="13"/>
  <c r="L415" i="13"/>
  <c r="I415" i="13"/>
  <c r="L414" i="13"/>
  <c r="I414" i="13"/>
  <c r="L413" i="13"/>
  <c r="I413" i="13"/>
  <c r="L412" i="13"/>
  <c r="I412" i="13"/>
  <c r="L411" i="13"/>
  <c r="I411" i="13"/>
  <c r="L410" i="13"/>
  <c r="I410" i="13"/>
  <c r="L409" i="13"/>
  <c r="I409" i="13"/>
  <c r="L408" i="13"/>
  <c r="I408" i="13"/>
  <c r="L407" i="13"/>
  <c r="I407" i="13"/>
  <c r="L406" i="13"/>
  <c r="I406" i="13"/>
  <c r="L405" i="13"/>
  <c r="I405" i="13"/>
  <c r="L404" i="13"/>
  <c r="I404" i="13"/>
  <c r="L403" i="13"/>
  <c r="I403" i="13"/>
  <c r="L402" i="13"/>
  <c r="I402" i="13"/>
  <c r="L401" i="13"/>
  <c r="I401" i="13"/>
  <c r="L400" i="13"/>
  <c r="I400" i="13"/>
  <c r="L399" i="13"/>
  <c r="I399" i="13"/>
  <c r="L398" i="13"/>
  <c r="I398" i="13"/>
  <c r="L397" i="13"/>
  <c r="I397" i="13"/>
  <c r="L396" i="13"/>
  <c r="I396" i="13"/>
  <c r="L395" i="13"/>
  <c r="I395" i="13"/>
  <c r="L394" i="13"/>
  <c r="I394" i="13"/>
  <c r="L393" i="13"/>
  <c r="I393" i="13"/>
  <c r="L392" i="13"/>
  <c r="I392" i="13"/>
  <c r="L391" i="13"/>
  <c r="I391" i="13"/>
  <c r="L390" i="13"/>
  <c r="I390" i="13"/>
  <c r="L389" i="13"/>
  <c r="I389" i="13"/>
  <c r="L388" i="13"/>
  <c r="I388" i="13"/>
  <c r="L387" i="13"/>
  <c r="I387" i="13"/>
  <c r="L386" i="13"/>
  <c r="I386" i="13"/>
  <c r="L385" i="13"/>
  <c r="I385" i="13"/>
  <c r="L384" i="13"/>
  <c r="I384" i="13"/>
  <c r="L383" i="13"/>
  <c r="I383" i="13"/>
  <c r="L382" i="13"/>
  <c r="I382" i="13"/>
  <c r="L381" i="13"/>
  <c r="I381" i="13"/>
  <c r="L380" i="13"/>
  <c r="I380" i="13"/>
  <c r="L379" i="13"/>
  <c r="I379" i="13"/>
  <c r="L378" i="13"/>
  <c r="I378" i="13"/>
  <c r="L377" i="13"/>
  <c r="I377" i="13"/>
  <c r="L376" i="13"/>
  <c r="I376" i="13"/>
  <c r="L375" i="13"/>
  <c r="I375" i="13"/>
  <c r="L374" i="13"/>
  <c r="I374" i="13"/>
  <c r="L373" i="13"/>
  <c r="I373" i="13"/>
  <c r="L372" i="13"/>
  <c r="I372" i="13"/>
  <c r="L371" i="13"/>
  <c r="I371" i="13"/>
  <c r="L370" i="13"/>
  <c r="I370" i="13"/>
  <c r="L369" i="13"/>
  <c r="I369" i="13"/>
  <c r="L368" i="13"/>
  <c r="I368" i="13"/>
  <c r="L367" i="13"/>
  <c r="I367" i="13"/>
  <c r="L366" i="13"/>
  <c r="I366" i="13"/>
  <c r="L365" i="13"/>
  <c r="I365" i="13"/>
  <c r="L364" i="13"/>
  <c r="I364" i="13"/>
  <c r="L363" i="13"/>
  <c r="I363" i="13"/>
  <c r="L362" i="13"/>
  <c r="I362" i="13"/>
  <c r="L361" i="13"/>
  <c r="I361" i="13"/>
  <c r="L360" i="13"/>
  <c r="I360" i="13"/>
  <c r="L359" i="13"/>
  <c r="I359" i="13"/>
  <c r="L358" i="13"/>
  <c r="I358" i="13"/>
  <c r="L357" i="13"/>
  <c r="I357" i="13"/>
  <c r="L356" i="13"/>
  <c r="I356" i="13"/>
  <c r="L355" i="13"/>
  <c r="I355" i="13"/>
  <c r="L354" i="13"/>
  <c r="I354" i="13"/>
  <c r="L353" i="13"/>
  <c r="I353" i="13"/>
  <c r="L352" i="13"/>
  <c r="I352" i="13"/>
  <c r="L351" i="13"/>
  <c r="I351" i="13"/>
  <c r="L350" i="13"/>
  <c r="I350" i="13"/>
  <c r="L349" i="13"/>
  <c r="I349" i="13"/>
  <c r="L348" i="13"/>
  <c r="I348" i="13"/>
  <c r="L347" i="13"/>
  <c r="I347" i="13"/>
  <c r="L346" i="13"/>
  <c r="I346" i="13"/>
  <c r="L345" i="13"/>
  <c r="I345" i="13"/>
  <c r="L344" i="13"/>
  <c r="I344" i="13"/>
  <c r="L343" i="13"/>
  <c r="I343" i="13"/>
  <c r="L342" i="13"/>
  <c r="I342" i="13"/>
  <c r="L341" i="13"/>
  <c r="I341" i="13"/>
  <c r="L340" i="13"/>
  <c r="I340" i="13"/>
  <c r="L339" i="13"/>
  <c r="I339" i="13"/>
  <c r="L338" i="13"/>
  <c r="I338" i="13"/>
  <c r="L337" i="13"/>
  <c r="I337" i="13"/>
  <c r="L336" i="13"/>
  <c r="I336" i="13"/>
  <c r="L335" i="13"/>
  <c r="I335" i="13"/>
  <c r="L334" i="13"/>
  <c r="I334" i="13"/>
  <c r="L333" i="13"/>
  <c r="I333" i="13"/>
  <c r="L332" i="13"/>
  <c r="I332" i="13"/>
  <c r="L331" i="13"/>
  <c r="I331" i="13"/>
  <c r="L330" i="13"/>
  <c r="I330" i="13"/>
  <c r="L329" i="13"/>
  <c r="I329" i="13"/>
  <c r="L328" i="13"/>
  <c r="I328" i="13"/>
  <c r="L327" i="13"/>
  <c r="I327" i="13"/>
  <c r="L326" i="13"/>
  <c r="I326" i="13"/>
  <c r="L325" i="13"/>
  <c r="I325" i="13"/>
  <c r="L324" i="13"/>
  <c r="I324" i="13"/>
  <c r="L323" i="13"/>
  <c r="I323" i="13"/>
  <c r="L322" i="13"/>
  <c r="I322" i="13"/>
  <c r="L321" i="13"/>
  <c r="I321" i="13"/>
  <c r="L320" i="13"/>
  <c r="I320" i="13"/>
  <c r="L319" i="13"/>
  <c r="I319" i="13"/>
  <c r="L318" i="13"/>
  <c r="I318" i="13"/>
  <c r="L317" i="13"/>
  <c r="I317" i="13"/>
  <c r="L316" i="13"/>
  <c r="I316" i="13"/>
  <c r="L315" i="13"/>
  <c r="I315" i="13"/>
  <c r="L314" i="13"/>
  <c r="I314" i="13"/>
  <c r="L313" i="13"/>
  <c r="I313" i="13"/>
  <c r="L312" i="13"/>
  <c r="I312" i="13"/>
  <c r="L311" i="13"/>
  <c r="I311" i="13"/>
  <c r="L310" i="13"/>
  <c r="I310" i="13"/>
  <c r="L309" i="13"/>
  <c r="I309" i="13"/>
  <c r="L308" i="13"/>
  <c r="I308" i="13"/>
  <c r="L307" i="13"/>
  <c r="I307" i="13"/>
  <c r="L306" i="13"/>
  <c r="I306" i="13"/>
  <c r="L305" i="13"/>
  <c r="I305" i="13"/>
  <c r="L304" i="13"/>
  <c r="I304" i="13"/>
  <c r="L303" i="13"/>
  <c r="I303" i="13"/>
  <c r="L302" i="13"/>
  <c r="I302" i="13"/>
  <c r="L301" i="13"/>
  <c r="I301" i="13"/>
  <c r="L300" i="13"/>
  <c r="I300" i="13"/>
  <c r="L299" i="13"/>
  <c r="I299" i="13"/>
  <c r="L298" i="13"/>
  <c r="I298" i="13"/>
  <c r="L297" i="13"/>
  <c r="I297" i="13"/>
  <c r="L296" i="13"/>
  <c r="I296" i="13"/>
  <c r="L295" i="13"/>
  <c r="I295" i="13"/>
  <c r="L294" i="13"/>
  <c r="I294" i="13"/>
  <c r="L293" i="13"/>
  <c r="I293" i="13"/>
  <c r="L292" i="13"/>
  <c r="I292" i="13"/>
  <c r="L291" i="13"/>
  <c r="I291" i="13"/>
  <c r="L290" i="13"/>
  <c r="I290" i="13"/>
  <c r="L289" i="13"/>
  <c r="I289" i="13"/>
  <c r="L288" i="13"/>
  <c r="I288" i="13"/>
  <c r="L287" i="13"/>
  <c r="I287" i="13"/>
  <c r="L286" i="13"/>
  <c r="I286" i="13"/>
  <c r="L285" i="13"/>
  <c r="I285" i="13"/>
  <c r="L284" i="13"/>
  <c r="I284" i="13"/>
  <c r="L283" i="13"/>
  <c r="I283" i="13"/>
  <c r="L282" i="13"/>
  <c r="I282" i="13"/>
  <c r="L281" i="13"/>
  <c r="I281" i="13"/>
  <c r="L280" i="13"/>
  <c r="I280" i="13"/>
  <c r="L279" i="13"/>
  <c r="I279" i="13"/>
  <c r="L278" i="13"/>
  <c r="I278" i="13"/>
  <c r="L277" i="13"/>
  <c r="I277" i="13"/>
  <c r="L276" i="13"/>
  <c r="I276" i="13"/>
  <c r="L275" i="13"/>
  <c r="I275" i="13"/>
  <c r="L274" i="13"/>
  <c r="I274" i="13"/>
  <c r="L273" i="13"/>
  <c r="I273" i="13"/>
  <c r="L272" i="13"/>
  <c r="I272" i="13"/>
  <c r="L271" i="13"/>
  <c r="I271" i="13"/>
  <c r="L270" i="13"/>
  <c r="I270" i="13"/>
  <c r="L269" i="13"/>
  <c r="I269" i="13"/>
  <c r="L268" i="13"/>
  <c r="I268" i="13"/>
  <c r="L267" i="13"/>
  <c r="I267" i="13"/>
  <c r="L266" i="13"/>
  <c r="I266" i="13"/>
  <c r="L265" i="13"/>
  <c r="I265" i="13"/>
  <c r="L264" i="13"/>
  <c r="I264" i="13"/>
  <c r="L263" i="13"/>
  <c r="I263" i="13"/>
  <c r="L262" i="13"/>
  <c r="I262" i="13"/>
  <c r="L261" i="13"/>
  <c r="I261" i="13"/>
  <c r="L260" i="13"/>
  <c r="I260" i="13"/>
  <c r="L259" i="13"/>
  <c r="I259" i="13"/>
  <c r="L258" i="13"/>
  <c r="I258" i="13"/>
  <c r="L257" i="13"/>
  <c r="I257" i="13"/>
  <c r="L256" i="13"/>
  <c r="I256" i="13"/>
  <c r="L255" i="13"/>
  <c r="I255" i="13"/>
  <c r="L254" i="13"/>
  <c r="I254" i="13"/>
  <c r="L253" i="13"/>
  <c r="I253" i="13"/>
  <c r="L252" i="13"/>
  <c r="I252" i="13"/>
  <c r="L251" i="13"/>
  <c r="I251" i="13"/>
  <c r="L250" i="13"/>
  <c r="I250" i="13"/>
  <c r="L249" i="13"/>
  <c r="I249" i="13"/>
  <c r="L248" i="13"/>
  <c r="I248" i="13"/>
  <c r="L247" i="13"/>
  <c r="I247" i="13"/>
  <c r="L246" i="13"/>
  <c r="I246" i="13"/>
  <c r="L245" i="13"/>
  <c r="I245" i="13"/>
  <c r="L244" i="13"/>
  <c r="I244" i="13"/>
  <c r="L243" i="13"/>
  <c r="I243" i="13"/>
  <c r="L242" i="13"/>
  <c r="I242" i="13"/>
  <c r="L241" i="13"/>
  <c r="I241" i="13"/>
  <c r="L240" i="13"/>
  <c r="I240" i="13"/>
  <c r="L239" i="13"/>
  <c r="I239" i="13"/>
  <c r="L238" i="13"/>
  <c r="I238" i="13"/>
  <c r="L237" i="13"/>
  <c r="I237" i="13"/>
  <c r="L236" i="13"/>
  <c r="I236" i="13"/>
  <c r="L235" i="13"/>
  <c r="I235" i="13"/>
  <c r="L234" i="13"/>
  <c r="I234" i="13"/>
  <c r="L233" i="13"/>
  <c r="I233" i="13"/>
  <c r="L232" i="13"/>
  <c r="I232" i="13"/>
  <c r="L231" i="13"/>
  <c r="I231" i="13"/>
  <c r="L230" i="13"/>
  <c r="I230" i="13"/>
  <c r="L229" i="13"/>
  <c r="I229" i="13"/>
  <c r="L228" i="13"/>
  <c r="I228" i="13"/>
  <c r="L227" i="13"/>
  <c r="I227" i="13"/>
  <c r="L226" i="13"/>
  <c r="I226" i="13"/>
  <c r="L225" i="13"/>
  <c r="I225" i="13"/>
  <c r="L224" i="13"/>
  <c r="I224" i="13"/>
  <c r="L223" i="13"/>
  <c r="I223" i="13"/>
  <c r="L222" i="13"/>
  <c r="I222" i="13"/>
  <c r="L221" i="13"/>
  <c r="I221" i="13"/>
  <c r="L220" i="13"/>
  <c r="I220" i="13"/>
  <c r="L219" i="13"/>
  <c r="I219" i="13"/>
  <c r="L218" i="13"/>
  <c r="I218" i="13"/>
  <c r="L217" i="13"/>
  <c r="I217" i="13"/>
  <c r="L216" i="13"/>
  <c r="I216" i="13"/>
  <c r="L215" i="13"/>
  <c r="I215" i="13"/>
  <c r="L214" i="13"/>
  <c r="I214" i="13"/>
  <c r="L213" i="13"/>
  <c r="I213" i="13"/>
  <c r="L212" i="13"/>
  <c r="I212" i="13"/>
  <c r="L211" i="13"/>
  <c r="I211" i="13"/>
  <c r="L210" i="13"/>
  <c r="I210" i="13"/>
  <c r="L209" i="13"/>
  <c r="I209" i="13"/>
  <c r="L208" i="13"/>
  <c r="I208" i="13"/>
  <c r="L207" i="13"/>
  <c r="I207" i="13"/>
  <c r="L206" i="13"/>
  <c r="I206" i="13"/>
  <c r="L205" i="13"/>
  <c r="I205" i="13"/>
  <c r="L204" i="13"/>
  <c r="I204" i="13"/>
  <c r="L203" i="13"/>
  <c r="I203" i="13"/>
  <c r="L202" i="13"/>
  <c r="I202" i="13"/>
  <c r="L201" i="13"/>
  <c r="I201" i="13"/>
  <c r="L200" i="13"/>
  <c r="I200" i="13"/>
  <c r="L199" i="13"/>
  <c r="I199" i="13"/>
  <c r="L198" i="13"/>
  <c r="I198" i="13"/>
  <c r="L197" i="13"/>
  <c r="I197" i="13"/>
  <c r="L196" i="13"/>
  <c r="I196" i="13"/>
  <c r="L195" i="13"/>
  <c r="I195" i="13"/>
  <c r="L194" i="13"/>
  <c r="I194" i="13"/>
  <c r="L193" i="13"/>
  <c r="I193" i="13"/>
  <c r="L192" i="13"/>
  <c r="I192" i="13"/>
  <c r="L191" i="13"/>
  <c r="I191" i="13"/>
  <c r="L190" i="13"/>
  <c r="I190" i="13"/>
  <c r="L189" i="13"/>
  <c r="I189" i="13"/>
  <c r="L188" i="13"/>
  <c r="I188" i="13"/>
  <c r="L187" i="13"/>
  <c r="I187" i="13"/>
  <c r="L186" i="13"/>
  <c r="I186" i="13"/>
  <c r="L185" i="13"/>
  <c r="I185" i="13"/>
  <c r="L184" i="13"/>
  <c r="I184" i="13"/>
  <c r="L183" i="13"/>
  <c r="I183" i="13"/>
  <c r="L182" i="13"/>
  <c r="I182" i="13"/>
  <c r="L181" i="13"/>
  <c r="I181" i="13"/>
  <c r="L180" i="13"/>
  <c r="I180" i="13"/>
  <c r="L179" i="13"/>
  <c r="I179" i="13"/>
  <c r="L178" i="13"/>
  <c r="I178" i="13"/>
  <c r="L177" i="13"/>
  <c r="I177" i="13"/>
  <c r="L176" i="13"/>
  <c r="I176" i="13"/>
  <c r="L175" i="13"/>
  <c r="I175" i="13"/>
  <c r="L174" i="13"/>
  <c r="I174" i="13"/>
  <c r="L173" i="13"/>
  <c r="I173" i="13"/>
  <c r="L172" i="13"/>
  <c r="I172" i="13"/>
  <c r="L171" i="13"/>
  <c r="I171" i="13"/>
  <c r="L170" i="13"/>
  <c r="I170" i="13"/>
  <c r="L169" i="13"/>
  <c r="I169" i="13"/>
  <c r="L168" i="13"/>
  <c r="I168" i="13"/>
  <c r="L167" i="13"/>
  <c r="I167" i="13"/>
  <c r="L166" i="13"/>
  <c r="I166" i="13"/>
  <c r="L165" i="13"/>
  <c r="I165" i="13"/>
  <c r="L164" i="13"/>
  <c r="I164" i="13"/>
  <c r="L163" i="13"/>
  <c r="I163" i="13"/>
  <c r="L162" i="13"/>
  <c r="I162" i="13"/>
  <c r="L161" i="13"/>
  <c r="I161" i="13"/>
  <c r="L160" i="13"/>
  <c r="I160" i="13"/>
  <c r="L159" i="13"/>
  <c r="I159" i="13"/>
  <c r="L158" i="13"/>
  <c r="I158" i="13"/>
  <c r="L157" i="13"/>
  <c r="I157" i="13"/>
  <c r="L156" i="13"/>
  <c r="I156" i="13"/>
  <c r="L155" i="13"/>
  <c r="I155" i="13"/>
  <c r="L154" i="13"/>
  <c r="I154" i="13"/>
  <c r="L153" i="13"/>
  <c r="I153" i="13"/>
  <c r="L152" i="13"/>
  <c r="I152" i="13"/>
  <c r="L151" i="13"/>
  <c r="I151" i="13"/>
  <c r="L150" i="13"/>
  <c r="I150" i="13"/>
  <c r="L149" i="13"/>
  <c r="I149" i="13"/>
  <c r="L148" i="13"/>
  <c r="I148" i="13"/>
  <c r="L147" i="13"/>
  <c r="I147" i="13"/>
  <c r="L146" i="13"/>
  <c r="I146" i="13"/>
  <c r="L145" i="13"/>
  <c r="I145" i="13"/>
  <c r="L144" i="13"/>
  <c r="I144" i="13"/>
  <c r="L143" i="13"/>
  <c r="I143" i="13"/>
  <c r="L142" i="13"/>
  <c r="I142" i="13"/>
  <c r="L141" i="13"/>
  <c r="I141" i="13"/>
  <c r="L140" i="13"/>
  <c r="I140" i="13"/>
  <c r="L139" i="13"/>
  <c r="I139" i="13"/>
  <c r="L138" i="13"/>
  <c r="I138" i="13"/>
  <c r="L137" i="13"/>
  <c r="I137" i="13"/>
  <c r="L136" i="13"/>
  <c r="I136" i="13"/>
  <c r="L135" i="13"/>
  <c r="I135" i="13"/>
  <c r="L134" i="13"/>
  <c r="I134" i="13"/>
  <c r="L133" i="13"/>
  <c r="I133" i="13"/>
  <c r="L132" i="13"/>
  <c r="I132" i="13"/>
  <c r="L131" i="13"/>
  <c r="I131" i="13"/>
  <c r="L130" i="13"/>
  <c r="I130" i="13"/>
  <c r="L129" i="13"/>
  <c r="I129" i="13"/>
  <c r="L128" i="13"/>
  <c r="I128" i="13"/>
  <c r="L127" i="13"/>
  <c r="I127" i="13"/>
  <c r="L126" i="13"/>
  <c r="I126" i="13"/>
  <c r="L125" i="13"/>
  <c r="I125" i="13"/>
  <c r="L124" i="13"/>
  <c r="I124" i="13"/>
  <c r="L123" i="13"/>
  <c r="I123" i="13"/>
  <c r="L122" i="13"/>
  <c r="I122" i="13"/>
  <c r="L121" i="13"/>
  <c r="I121" i="13"/>
  <c r="L120" i="13"/>
  <c r="I120" i="13"/>
  <c r="L119" i="13"/>
  <c r="I119" i="13"/>
  <c r="L118" i="13"/>
  <c r="I118" i="13"/>
  <c r="L117" i="13"/>
  <c r="I117" i="13"/>
  <c r="L116" i="13"/>
  <c r="I116" i="13"/>
  <c r="L115" i="13"/>
  <c r="I115" i="13"/>
  <c r="L114" i="13"/>
  <c r="I114" i="13"/>
  <c r="L113" i="13"/>
  <c r="I113" i="13"/>
  <c r="L112" i="13"/>
  <c r="I112" i="13"/>
  <c r="N111" i="13"/>
  <c r="L111" i="13"/>
  <c r="I111" i="13"/>
  <c r="N110" i="13"/>
  <c r="L110" i="13"/>
  <c r="I110" i="13"/>
  <c r="N109" i="13"/>
  <c r="N112" i="13" s="1"/>
  <c r="L109" i="13"/>
  <c r="I109" i="13"/>
  <c r="L108" i="13"/>
  <c r="I108" i="13"/>
  <c r="L107" i="13"/>
  <c r="I107" i="13"/>
  <c r="L106" i="13"/>
  <c r="I106" i="13"/>
  <c r="L105" i="13"/>
  <c r="I105" i="13"/>
  <c r="L104" i="13"/>
  <c r="I104" i="13"/>
  <c r="L103" i="13"/>
  <c r="I103" i="13"/>
  <c r="L102" i="13"/>
  <c r="I102" i="13"/>
  <c r="L101" i="13"/>
  <c r="I101" i="13"/>
  <c r="L100" i="13"/>
  <c r="I100" i="13"/>
  <c r="L99" i="13"/>
  <c r="I99" i="13"/>
  <c r="O98" i="13"/>
  <c r="L98" i="13"/>
  <c r="I98" i="13"/>
  <c r="O97" i="13"/>
  <c r="L97" i="13"/>
  <c r="I97" i="13"/>
  <c r="O96" i="13"/>
  <c r="L96" i="13"/>
  <c r="I96" i="13"/>
  <c r="O95" i="13"/>
  <c r="L95" i="13"/>
  <c r="I95" i="13"/>
  <c r="O94" i="13"/>
  <c r="L94" i="13"/>
  <c r="I94" i="13"/>
  <c r="O93" i="13"/>
  <c r="L93" i="13"/>
  <c r="I93" i="13"/>
  <c r="O92" i="13"/>
  <c r="L92" i="13"/>
  <c r="I92" i="13"/>
  <c r="O91" i="13"/>
  <c r="L91" i="13"/>
  <c r="I91" i="13"/>
  <c r="O90" i="13"/>
  <c r="L90" i="13"/>
  <c r="I90" i="13"/>
  <c r="O89" i="13"/>
  <c r="L89" i="13"/>
  <c r="I89" i="13"/>
  <c r="O88" i="13"/>
  <c r="I88" i="13"/>
  <c r="O87" i="13"/>
  <c r="I87" i="13"/>
  <c r="O86" i="13"/>
  <c r="I86" i="13"/>
  <c r="O85" i="13"/>
  <c r="I85" i="13"/>
  <c r="O84" i="13"/>
  <c r="I84" i="13"/>
  <c r="O83" i="13"/>
  <c r="I83" i="13"/>
  <c r="I82" i="13"/>
  <c r="I81" i="13"/>
  <c r="I80" i="13"/>
  <c r="I79" i="13"/>
  <c r="I78" i="13"/>
  <c r="I77" i="13"/>
  <c r="I76" i="13"/>
  <c r="I75" i="13"/>
  <c r="I74" i="13"/>
  <c r="I73" i="13"/>
  <c r="I72" i="13"/>
  <c r="I71" i="13"/>
  <c r="I70" i="13"/>
  <c r="I33" i="13"/>
  <c r="I32" i="13"/>
  <c r="I31" i="13"/>
  <c r="I30" i="13"/>
  <c r="I29" i="13"/>
  <c r="I28" i="13"/>
  <c r="I27" i="13"/>
  <c r="I26" i="13"/>
  <c r="I25" i="13"/>
  <c r="I24" i="13"/>
  <c r="I23" i="13"/>
  <c r="I22" i="13"/>
  <c r="I21" i="13"/>
  <c r="I20" i="13"/>
  <c r="I19" i="13"/>
  <c r="C5426" i="13"/>
  <c r="C28" i="13"/>
  <c r="C41" i="13"/>
  <c r="C8" i="13"/>
  <c r="B3" i="13" s="1"/>
  <c r="C5429" i="13"/>
  <c r="E3" i="13"/>
  <c r="C9" i="3"/>
  <c r="C42" i="3"/>
  <c r="C43" i="3"/>
  <c r="C44" i="3"/>
  <c r="C45" i="3"/>
  <c r="C46" i="3"/>
  <c r="C47" i="3"/>
  <c r="C48" i="3"/>
  <c r="C49" i="3"/>
  <c r="C50" i="3"/>
  <c r="C51" i="3"/>
  <c r="C52" i="3"/>
  <c r="C53" i="3"/>
  <c r="C54" i="3"/>
  <c r="C55" i="3"/>
  <c r="C56" i="3"/>
  <c r="C57" i="3"/>
  <c r="C58" i="3"/>
  <c r="C59" i="3"/>
  <c r="C60" i="3"/>
  <c r="C61" i="3"/>
  <c r="C62" i="3"/>
  <c r="J210" i="3"/>
  <c r="K14" i="3" s="1"/>
  <c r="U207" i="3"/>
  <c r="F5487" i="13"/>
  <c r="U208" i="3"/>
  <c r="F5488" i="13"/>
  <c r="C29" i="3"/>
  <c r="C30" i="3"/>
  <c r="C31" i="3"/>
  <c r="C32" i="3"/>
  <c r="C33" i="3"/>
  <c r="C34" i="3"/>
  <c r="C35" i="3"/>
  <c r="C36" i="3"/>
  <c r="C37" i="3"/>
  <c r="C38" i="3"/>
  <c r="C39" i="3"/>
  <c r="C40" i="3"/>
  <c r="C41" i="3"/>
  <c r="F5439" i="13"/>
  <c r="F5462" i="13"/>
  <c r="F5463" i="13"/>
  <c r="F5469" i="13"/>
  <c r="F5464" i="13"/>
  <c r="F5423" i="13"/>
  <c r="F5466" i="13"/>
  <c r="F5413" i="13"/>
  <c r="F102" i="13"/>
  <c r="F5414" i="13"/>
  <c r="F5412" i="13"/>
  <c r="F5465" i="13"/>
  <c r="F5435" i="13"/>
  <c r="F54" i="13"/>
  <c r="F5410" i="13"/>
  <c r="F5461" i="13"/>
  <c r="F5454" i="13"/>
  <c r="F51" i="13"/>
  <c r="F46" i="13"/>
  <c r="F6" i="13"/>
  <c r="F5436" i="13"/>
  <c r="F5443" i="13"/>
  <c r="F5468" i="13"/>
  <c r="F5458" i="13"/>
  <c r="F5430" i="13"/>
  <c r="F8094" i="13"/>
  <c r="F5422" i="13"/>
  <c r="F5467" i="13"/>
  <c r="F5424" i="13"/>
  <c r="F5460" i="13"/>
  <c r="C18" i="3"/>
  <c r="C19" i="3"/>
  <c r="C20" i="3"/>
  <c r="C21" i="3"/>
  <c r="C22" i="3"/>
  <c r="C23" i="3"/>
  <c r="C24" i="3"/>
  <c r="C25" i="3"/>
  <c r="C26" i="3"/>
  <c r="C27" i="3"/>
  <c r="C28" i="3"/>
  <c r="C17" i="3"/>
  <c r="B17" i="3"/>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F5421" i="13"/>
  <c r="F41" i="13"/>
  <c r="F28" i="13"/>
  <c r="F5426" i="13"/>
  <c r="F142" i="13"/>
  <c r="F5437" i="13"/>
  <c r="F5420" i="13"/>
  <c r="F5438" i="13"/>
  <c r="F8088" i="13"/>
  <c r="F5441" i="13"/>
  <c r="F80" i="13"/>
  <c r="F5408" i="13"/>
  <c r="F5411" i="13"/>
  <c r="G9" i="3"/>
  <c r="F5429" i="13"/>
  <c r="F8" i="13"/>
  <c r="F5415" i="13"/>
  <c r="D11" i="36"/>
  <c r="B8088" i="13"/>
  <c r="B8089" i="13"/>
  <c r="B8090" i="13"/>
  <c r="B8091" i="13"/>
  <c r="B8092" i="13"/>
  <c r="B8093" i="13"/>
  <c r="B8094" i="13"/>
  <c r="B5408" i="13"/>
  <c r="B5409" i="13"/>
  <c r="B5410" i="13"/>
  <c r="B5411" i="13"/>
  <c r="B5412" i="13"/>
  <c r="B5413" i="13"/>
  <c r="B5414" i="13"/>
  <c r="B5415" i="13"/>
  <c r="B5416" i="13"/>
  <c r="B5417" i="13"/>
  <c r="B5418" i="13"/>
  <c r="B5419" i="13"/>
  <c r="B5420" i="13"/>
  <c r="B5421" i="13"/>
  <c r="B5422" i="13"/>
  <c r="B5423" i="13"/>
  <c r="B5424" i="13"/>
  <c r="B5425" i="13"/>
  <c r="B5426" i="13"/>
  <c r="B5427" i="13"/>
  <c r="B5428" i="13"/>
  <c r="B5429" i="13"/>
  <c r="B5430" i="13"/>
  <c r="B5431" i="13"/>
  <c r="B5432" i="13"/>
  <c r="B5433" i="13"/>
  <c r="B5434" i="13"/>
  <c r="B5435" i="13"/>
  <c r="B5436" i="13"/>
  <c r="B5437" i="13"/>
  <c r="B5438" i="13"/>
  <c r="B5439" i="13"/>
  <c r="B5440" i="13"/>
  <c r="B5441" i="13"/>
  <c r="B5442" i="13"/>
  <c r="B5443" i="13"/>
  <c r="B5444" i="13"/>
  <c r="B5445" i="13"/>
  <c r="B5446" i="13"/>
  <c r="B5447" i="13"/>
  <c r="B5448" i="13"/>
  <c r="B5449" i="13"/>
  <c r="B5450" i="13"/>
  <c r="B5451" i="13"/>
  <c r="B5452" i="13"/>
  <c r="B5453" i="13"/>
  <c r="B5454" i="13"/>
  <c r="B5455" i="13"/>
  <c r="B5456" i="13"/>
  <c r="B5457" i="13"/>
  <c r="B5458" i="13"/>
  <c r="B5459" i="13"/>
  <c r="B5460" i="13"/>
  <c r="B5461" i="13"/>
  <c r="B5462" i="13"/>
  <c r="B5463" i="13"/>
  <c r="B5464" i="13"/>
  <c r="B5465" i="13"/>
  <c r="B5466" i="13"/>
  <c r="B5467" i="13"/>
  <c r="B5468" i="13"/>
  <c r="B5469" i="13"/>
  <c r="B5470" i="13"/>
  <c r="B5471" i="13"/>
  <c r="B5472" i="13"/>
  <c r="B5473" i="13"/>
  <c r="B5474" i="13"/>
  <c r="B5475" i="13"/>
  <c r="B5476" i="13"/>
  <c r="B5477" i="13"/>
  <c r="B5478" i="13"/>
  <c r="B5479" i="13"/>
  <c r="B5480" i="13"/>
  <c r="B5481" i="13"/>
  <c r="B5482" i="13"/>
  <c r="B5483" i="13"/>
  <c r="B5484" i="13"/>
  <c r="B5485" i="13"/>
  <c r="B5486" i="13"/>
  <c r="B5487" i="13"/>
  <c r="B5488" i="13"/>
  <c r="B4075" i="13"/>
  <c r="B4076" i="13"/>
  <c r="B5489" i="13"/>
  <c r="B5490" i="13"/>
  <c r="B5491" i="13"/>
  <c r="B5492" i="13"/>
  <c r="B5493" i="13"/>
  <c r="B4077" i="13"/>
  <c r="B5494" i="13"/>
  <c r="B5495" i="13"/>
  <c r="B5496" i="13"/>
  <c r="B5497" i="13"/>
  <c r="B5498" i="13"/>
  <c r="B5499" i="13"/>
  <c r="B5500" i="13"/>
  <c r="B5501" i="13"/>
  <c r="B5502" i="13"/>
  <c r="B5503" i="13"/>
  <c r="B5504" i="13"/>
  <c r="B5505" i="13"/>
  <c r="B5506"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4078" i="13"/>
  <c r="B5507" i="13"/>
  <c r="B5508" i="13"/>
  <c r="B5509" i="13"/>
  <c r="B5510" i="13"/>
  <c r="B5511" i="13"/>
  <c r="B5512" i="13"/>
  <c r="B5513" i="13"/>
  <c r="B190" i="13"/>
  <c r="B191" i="13"/>
  <c r="B192" i="13"/>
  <c r="B193" i="13"/>
  <c r="B194" i="13"/>
  <c r="B195" i="13"/>
  <c r="B196" i="13"/>
  <c r="B197" i="13"/>
  <c r="B198" i="13"/>
  <c r="B5514" i="13"/>
  <c r="B5515" i="13"/>
  <c r="B199" i="13"/>
  <c r="B4079" i="13"/>
  <c r="B200" i="13"/>
  <c r="B201" i="13"/>
  <c r="B202" i="13"/>
  <c r="B203" i="13"/>
  <c r="B204" i="13"/>
  <c r="B205" i="13"/>
  <c r="B206" i="13"/>
  <c r="B207" i="13"/>
  <c r="B208" i="13"/>
  <c r="B5516" i="13"/>
  <c r="B209" i="13"/>
  <c r="B210" i="13"/>
  <c r="B211" i="13"/>
  <c r="B212" i="13"/>
  <c r="B213" i="13"/>
  <c r="B214" i="13"/>
  <c r="B215" i="13"/>
  <c r="B216" i="13"/>
  <c r="B217" i="13"/>
  <c r="B218" i="13"/>
  <c r="B219" i="13"/>
  <c r="B220" i="13"/>
  <c r="B221" i="13"/>
  <c r="B222" i="13"/>
  <c r="B223" i="13"/>
  <c r="B224" i="13"/>
  <c r="B225" i="13"/>
  <c r="B809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4080" i="13"/>
  <c r="B4081"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4082" i="13"/>
  <c r="B5517" i="13"/>
  <c r="B5518" i="13"/>
  <c r="B5519" i="13"/>
  <c r="B5520" i="13"/>
  <c r="B5521" i="13"/>
  <c r="B292" i="13"/>
  <c r="B4083" i="13"/>
  <c r="B5522" i="13"/>
  <c r="B5523" i="13"/>
  <c r="B293" i="13"/>
  <c r="B294" i="13"/>
  <c r="B295" i="13"/>
  <c r="B296" i="13"/>
  <c r="B5524" i="13"/>
  <c r="B5525" i="13"/>
  <c r="B5526" i="13"/>
  <c r="B5527" i="13"/>
  <c r="B5528" i="13"/>
  <c r="B5529" i="13"/>
  <c r="B5530" i="13"/>
  <c r="B5531" i="13"/>
  <c r="B5532" i="13"/>
  <c r="B5533" i="13"/>
  <c r="B5534" i="13"/>
  <c r="B5535" i="13"/>
  <c r="B5536" i="13"/>
  <c r="B4084" i="13"/>
  <c r="B5537" i="13"/>
  <c r="B5538" i="13"/>
  <c r="B4085" i="13"/>
  <c r="B5539" i="13"/>
  <c r="B5540" i="13"/>
  <c r="B5541" i="13"/>
  <c r="B4086" i="13"/>
  <c r="B5542" i="13"/>
  <c r="B4087" i="13"/>
  <c r="B4088" i="13"/>
  <c r="B4089" i="13"/>
  <c r="B5543" i="13"/>
  <c r="B5544" i="13"/>
  <c r="B5545" i="13"/>
  <c r="B4090" i="13"/>
  <c r="B4091" i="13"/>
  <c r="B5546" i="13"/>
  <c r="B4092" i="13"/>
  <c r="B5547" i="13"/>
  <c r="B4093" i="13"/>
  <c r="B4094" i="13"/>
  <c r="B5548" i="13"/>
  <c r="B5549" i="13"/>
  <c r="B4095" i="13"/>
  <c r="B5550" i="13"/>
  <c r="B4096" i="13"/>
  <c r="B5551" i="13"/>
  <c r="B4097" i="13"/>
  <c r="B4098" i="13"/>
  <c r="B5552" i="13"/>
  <c r="B5553" i="13"/>
  <c r="B4099" i="13"/>
  <c r="B5554" i="13"/>
  <c r="B5555" i="13"/>
  <c r="B5556" i="13"/>
  <c r="B4100" i="13"/>
  <c r="B4101" i="13"/>
  <c r="B5557" i="13"/>
  <c r="B4102" i="13"/>
  <c r="B4103" i="13"/>
  <c r="B4104" i="13"/>
  <c r="B4105" i="13"/>
  <c r="B4106" i="13"/>
  <c r="B4107" i="13"/>
  <c r="B297" i="13"/>
  <c r="B298" i="13"/>
  <c r="B299" i="13"/>
  <c r="B300" i="13"/>
  <c r="B4108" i="13"/>
  <c r="B8096" i="13"/>
  <c r="B8097" i="13"/>
  <c r="B301" i="13"/>
  <c r="B302" i="13"/>
  <c r="B303" i="13"/>
  <c r="B304" i="13"/>
  <c r="B305" i="13"/>
  <c r="B306" i="13"/>
  <c r="B307" i="13"/>
  <c r="B308" i="13"/>
  <c r="B146" i="13"/>
  <c r="B14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5" i="13"/>
  <c r="B50" i="13"/>
  <c r="B51" i="13"/>
  <c r="B52" i="13"/>
  <c r="B53" i="13"/>
  <c r="B54" i="13"/>
  <c r="B55" i="13"/>
  <c r="B56" i="13"/>
  <c r="B57" i="13"/>
  <c r="B58" i="13"/>
  <c r="B59" i="13"/>
  <c r="B60" i="13"/>
  <c r="B61" i="13"/>
  <c r="B62" i="13"/>
  <c r="B63" i="13"/>
  <c r="B64" i="13"/>
  <c r="B65" i="13"/>
  <c r="B66" i="13"/>
  <c r="B67" i="13"/>
  <c r="V212" i="3"/>
  <c r="V213" i="36"/>
  <c r="V214" i="36"/>
  <c r="T220" i="36"/>
  <c r="V212" i="36"/>
  <c r="T219" i="36"/>
  <c r="T222" i="36"/>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6" i="13"/>
  <c r="B7" i="13"/>
  <c r="B8" i="13"/>
  <c r="B9" i="13"/>
  <c r="B10" i="13"/>
  <c r="B11" i="13"/>
  <c r="B12" i="13"/>
  <c r="B13" i="13"/>
  <c r="B14" i="13"/>
  <c r="B15" i="13"/>
  <c r="B16" i="13"/>
  <c r="B17" i="13"/>
  <c r="G17" i="36" l="1"/>
  <c r="K19" i="36"/>
  <c r="L19" i="36" s="1"/>
  <c r="B199" i="36"/>
  <c r="B127" i="36"/>
  <c r="U20" i="46"/>
  <c r="T17" i="46"/>
  <c r="Y17" i="46" s="1"/>
  <c r="U17" i="46" s="1"/>
  <c r="X213" i="46"/>
  <c r="O24" i="46"/>
  <c r="T24" i="46" s="1"/>
  <c r="V220" i="46"/>
  <c r="V222" i="46" s="1"/>
  <c r="S208" i="46"/>
  <c r="P14" i="46" s="1"/>
  <c r="X212" i="46"/>
  <c r="H102" i="37"/>
  <c r="H118" i="37"/>
  <c r="H134" i="37"/>
  <c r="J134" i="37" s="1"/>
  <c r="H150" i="37"/>
  <c r="J201" i="37"/>
  <c r="J472" i="37"/>
  <c r="J455" i="37"/>
  <c r="H86" i="37"/>
  <c r="E162" i="37"/>
  <c r="E78" i="37"/>
  <c r="F86" i="37"/>
  <c r="E94" i="37"/>
  <c r="E102" i="37"/>
  <c r="E134" i="37"/>
  <c r="D150" i="37"/>
  <c r="F415" i="37"/>
  <c r="D446" i="37"/>
  <c r="D397" i="37"/>
  <c r="D438" i="37"/>
  <c r="C419" i="37"/>
  <c r="J209" i="39"/>
  <c r="J209" i="32"/>
  <c r="H106" i="37"/>
  <c r="H138" i="37"/>
  <c r="H154" i="37"/>
  <c r="H170" i="37"/>
  <c r="J170" i="37" s="1"/>
  <c r="H318" i="37"/>
  <c r="H498" i="37"/>
  <c r="J498" i="37" s="1"/>
  <c r="H446" i="37"/>
  <c r="H438" i="37"/>
  <c r="H431" i="37"/>
  <c r="H423" i="37"/>
  <c r="H333" i="37"/>
  <c r="H281" i="37"/>
  <c r="H257" i="37"/>
  <c r="H237" i="37"/>
  <c r="H205" i="37"/>
  <c r="E130" i="37"/>
  <c r="E170" i="37"/>
  <c r="E201" i="37"/>
  <c r="F217" i="37"/>
  <c r="E241" i="37"/>
  <c r="D78" i="37"/>
  <c r="E90" i="37"/>
  <c r="D98" i="37"/>
  <c r="F102" i="37"/>
  <c r="E150" i="37"/>
  <c r="D205" i="37"/>
  <c r="D253" i="37"/>
  <c r="D154" i="37"/>
  <c r="C197" i="37"/>
  <c r="C237" i="37"/>
  <c r="E213" i="37"/>
  <c r="E245" i="37"/>
  <c r="C134" i="37"/>
  <c r="F333" i="37"/>
  <c r="C321" i="37"/>
  <c r="D269" i="37"/>
  <c r="E329" i="37"/>
  <c r="E390" i="37"/>
  <c r="F419" i="37"/>
  <c r="F445" i="37"/>
  <c r="D390" i="37"/>
  <c r="D494" i="37"/>
  <c r="H94" i="37"/>
  <c r="H126" i="37"/>
  <c r="H142" i="37"/>
  <c r="J142" i="37" s="1"/>
  <c r="H158" i="37"/>
  <c r="H174" i="37"/>
  <c r="J174" i="37" s="1"/>
  <c r="H390" i="37"/>
  <c r="J422" i="37"/>
  <c r="H449" i="37"/>
  <c r="H445" i="37"/>
  <c r="H437" i="37"/>
  <c r="J437" i="37" s="1"/>
  <c r="H419" i="37"/>
  <c r="H405" i="37"/>
  <c r="H396" i="37"/>
  <c r="H384" i="37"/>
  <c r="J384" i="37" s="1"/>
  <c r="H309" i="37"/>
  <c r="H277" i="37"/>
  <c r="H253" i="37"/>
  <c r="H225" i="37"/>
  <c r="H70" i="37"/>
  <c r="E138" i="37"/>
  <c r="E178" i="37"/>
  <c r="E225" i="37"/>
  <c r="D66" i="37"/>
  <c r="F78" i="37"/>
  <c r="F90" i="37"/>
  <c r="E98" i="37"/>
  <c r="E158" i="37"/>
  <c r="D213" i="37"/>
  <c r="D134" i="37"/>
  <c r="C213" i="37"/>
  <c r="C245" i="37"/>
  <c r="E221" i="37"/>
  <c r="C142" i="37"/>
  <c r="C150" i="37"/>
  <c r="C337" i="37"/>
  <c r="E269" i="37"/>
  <c r="F373" i="37"/>
  <c r="E422" i="37"/>
  <c r="D415" i="37"/>
  <c r="F435" i="37"/>
  <c r="D419" i="37"/>
  <c r="E417" i="37"/>
  <c r="E384" i="37"/>
  <c r="C403" i="37"/>
  <c r="D422" i="37"/>
  <c r="D452" i="37"/>
  <c r="C440" i="37"/>
  <c r="F446" i="37"/>
  <c r="E435" i="37"/>
  <c r="E70" i="37"/>
  <c r="E62" i="37"/>
  <c r="F70" i="37"/>
  <c r="H74" i="37"/>
  <c r="H49" i="37"/>
  <c r="F62" i="37"/>
  <c r="D74" i="37"/>
  <c r="P17" i="36"/>
  <c r="O17" i="36" s="1"/>
  <c r="K17" i="36"/>
  <c r="L17" i="36" s="1"/>
  <c r="J17" i="36"/>
  <c r="V17" i="36" s="1"/>
  <c r="M123" i="33"/>
  <c r="R123" i="33" s="1"/>
  <c r="W123" i="33" s="1"/>
  <c r="S123" i="33" s="1"/>
  <c r="M21" i="33"/>
  <c r="R21" i="33" s="1"/>
  <c r="W21" i="33" s="1"/>
  <c r="M67" i="33"/>
  <c r="M70" i="33"/>
  <c r="R70" i="33" s="1"/>
  <c r="W70" i="33" s="1"/>
  <c r="M74" i="33"/>
  <c r="M87" i="33"/>
  <c r="R87" i="33" s="1"/>
  <c r="W87" i="33" s="1"/>
  <c r="M91" i="33"/>
  <c r="M106" i="33"/>
  <c r="R106" i="33" s="1"/>
  <c r="W106" i="33" s="1"/>
  <c r="M118" i="33"/>
  <c r="N118" i="33" s="1"/>
  <c r="Q118" i="33" s="1"/>
  <c r="M126" i="33"/>
  <c r="M142" i="33"/>
  <c r="R142" i="33" s="1"/>
  <c r="W142" i="33" s="1"/>
  <c r="M154" i="33"/>
  <c r="N154" i="33" s="1"/>
  <c r="Q154" i="33" s="1"/>
  <c r="M162" i="33"/>
  <c r="R162" i="33" s="1"/>
  <c r="W162" i="33" s="1"/>
  <c r="M190" i="39"/>
  <c r="R190" i="39" s="1"/>
  <c r="W190" i="39" s="1"/>
  <c r="M194" i="39"/>
  <c r="N194" i="39" s="1"/>
  <c r="M206" i="39"/>
  <c r="M150" i="39"/>
  <c r="R150" i="39" s="1"/>
  <c r="W150" i="39" s="1"/>
  <c r="M154" i="39"/>
  <c r="M162" i="39"/>
  <c r="R162" i="39" s="1"/>
  <c r="W162" i="39" s="1"/>
  <c r="M166" i="39"/>
  <c r="N166" i="39" s="1"/>
  <c r="Q166" i="39" s="1"/>
  <c r="M170" i="39"/>
  <c r="N170" i="39" s="1"/>
  <c r="Q170" i="39" s="1"/>
  <c r="M174" i="39"/>
  <c r="N174" i="39" s="1"/>
  <c r="Q174" i="39" s="1"/>
  <c r="M178" i="39"/>
  <c r="R178" i="39" s="1"/>
  <c r="W178" i="39" s="1"/>
  <c r="M182" i="39"/>
  <c r="M183" i="39"/>
  <c r="N183" i="39" s="1"/>
  <c r="F213" i="40"/>
  <c r="K213" i="40" s="1"/>
  <c r="M23" i="40"/>
  <c r="B196" i="36"/>
  <c r="B183" i="36"/>
  <c r="B176" i="36"/>
  <c r="B124" i="36"/>
  <c r="M158" i="39"/>
  <c r="R158" i="39" s="1"/>
  <c r="W158" i="39" s="1"/>
  <c r="M33" i="33"/>
  <c r="R33" i="33" s="1"/>
  <c r="W33" i="33" s="1"/>
  <c r="M47" i="33"/>
  <c r="R47" i="33" s="1"/>
  <c r="W47" i="33" s="1"/>
  <c r="M157" i="39"/>
  <c r="R157" i="39" s="1"/>
  <c r="W157" i="39" s="1"/>
  <c r="V28" i="3"/>
  <c r="D14" i="35" s="1"/>
  <c r="M206" i="32"/>
  <c r="V209" i="32"/>
  <c r="J14" i="32"/>
  <c r="J14" i="33"/>
  <c r="E479" i="37"/>
  <c r="F479" i="37"/>
  <c r="H479" i="37"/>
  <c r="E457" i="37"/>
  <c r="H457" i="37"/>
  <c r="J415" i="37"/>
  <c r="D359" i="37"/>
  <c r="H359" i="37"/>
  <c r="D347" i="37"/>
  <c r="E347" i="37"/>
  <c r="E335" i="37"/>
  <c r="H335" i="37"/>
  <c r="E291" i="37"/>
  <c r="H291" i="37"/>
  <c r="H283" i="37"/>
  <c r="C283" i="37"/>
  <c r="E271" i="37"/>
  <c r="H271" i="37"/>
  <c r="E251" i="37"/>
  <c r="F251" i="37"/>
  <c r="H251" i="37"/>
  <c r="H243" i="37"/>
  <c r="J243" i="37" s="1"/>
  <c r="F243" i="37"/>
  <c r="E239" i="37"/>
  <c r="F239" i="37"/>
  <c r="C203" i="37"/>
  <c r="D203" i="37"/>
  <c r="F195" i="37"/>
  <c r="C195" i="37"/>
  <c r="F187" i="37"/>
  <c r="H187" i="37"/>
  <c r="C160" i="37"/>
  <c r="H160" i="37"/>
  <c r="E124" i="37"/>
  <c r="D124" i="37"/>
  <c r="H116" i="37"/>
  <c r="J116" i="37" s="1"/>
  <c r="F116" i="37"/>
  <c r="E116" i="37"/>
  <c r="E100" i="37"/>
  <c r="H100" i="37"/>
  <c r="J14" i="40"/>
  <c r="V209" i="40"/>
  <c r="E482" i="37"/>
  <c r="F482" i="37"/>
  <c r="C482" i="37"/>
  <c r="E460" i="37"/>
  <c r="D460" i="37"/>
  <c r="E418" i="37"/>
  <c r="D418" i="37"/>
  <c r="D406" i="37"/>
  <c r="F406" i="37"/>
  <c r="C385" i="37"/>
  <c r="H385" i="37"/>
  <c r="J14" i="39"/>
  <c r="V209" i="39"/>
  <c r="H414" i="37"/>
  <c r="H482" i="37"/>
  <c r="H460" i="37"/>
  <c r="E108" i="37"/>
  <c r="C239" i="37"/>
  <c r="E259" i="37"/>
  <c r="C180" i="37"/>
  <c r="C406" i="37"/>
  <c r="C383" i="37"/>
  <c r="C475" i="37"/>
  <c r="D493" i="37"/>
  <c r="C493" i="37"/>
  <c r="H493" i="37"/>
  <c r="F493" i="37"/>
  <c r="F481" i="37"/>
  <c r="J481" i="37" s="1"/>
  <c r="C481" i="37"/>
  <c r="E455" i="37"/>
  <c r="C455" i="37"/>
  <c r="D455" i="37"/>
  <c r="E451" i="37"/>
  <c r="C451" i="37"/>
  <c r="F433" i="37"/>
  <c r="H433" i="37"/>
  <c r="J433" i="37" s="1"/>
  <c r="E429" i="37"/>
  <c r="F429" i="37"/>
  <c r="H429" i="37"/>
  <c r="D425" i="37"/>
  <c r="F425" i="37"/>
  <c r="H425" i="37"/>
  <c r="F409" i="37"/>
  <c r="E409" i="37"/>
  <c r="F392" i="37"/>
  <c r="H392" i="37"/>
  <c r="H367" i="37"/>
  <c r="H323" i="37"/>
  <c r="D152" i="37"/>
  <c r="E406" i="37"/>
  <c r="F385" i="37"/>
  <c r="C479" i="37"/>
  <c r="H499" i="37"/>
  <c r="C499" i="37"/>
  <c r="F496" i="37"/>
  <c r="D496" i="37"/>
  <c r="H496" i="37"/>
  <c r="J496" i="37" s="1"/>
  <c r="E488" i="37"/>
  <c r="C488" i="37"/>
  <c r="E484" i="37"/>
  <c r="H484" i="37"/>
  <c r="F458" i="37"/>
  <c r="D458" i="37"/>
  <c r="E458" i="37"/>
  <c r="H458" i="37"/>
  <c r="J458" i="37" s="1"/>
  <c r="E450" i="37"/>
  <c r="H450" i="37"/>
  <c r="D432" i="37"/>
  <c r="H432" i="37"/>
  <c r="C428" i="37"/>
  <c r="H428" i="37"/>
  <c r="E428" i="37"/>
  <c r="D420" i="37"/>
  <c r="F420" i="37"/>
  <c r="E383" i="37"/>
  <c r="F184" i="37"/>
  <c r="H37" i="37"/>
  <c r="D37" i="37"/>
  <c r="H486" i="37"/>
  <c r="J446" i="37"/>
  <c r="H321" i="37"/>
  <c r="H273" i="37"/>
  <c r="H209" i="37"/>
  <c r="J209" i="37" s="1"/>
  <c r="H90" i="37"/>
  <c r="J90" i="37" s="1"/>
  <c r="H78" i="37"/>
  <c r="J78" i="37" s="1"/>
  <c r="H62" i="37"/>
  <c r="J62" i="37" s="1"/>
  <c r="F225" i="37"/>
  <c r="F241" i="37"/>
  <c r="D62" i="37"/>
  <c r="D70" i="37"/>
  <c r="F74" i="37"/>
  <c r="E86" i="37"/>
  <c r="D90" i="37"/>
  <c r="F94" i="37"/>
  <c r="D102" i="37"/>
  <c r="E142" i="37"/>
  <c r="E174" i="37"/>
  <c r="D170" i="37"/>
  <c r="C225" i="37"/>
  <c r="D357" i="37"/>
  <c r="F273" i="37"/>
  <c r="C441" i="37"/>
  <c r="F384" i="37"/>
  <c r="C387" i="37"/>
  <c r="E500" i="37"/>
  <c r="J445" i="37"/>
  <c r="M141" i="39"/>
  <c r="N141" i="39" s="1"/>
  <c r="M145" i="39"/>
  <c r="N145" i="39" s="1"/>
  <c r="Q145" i="39" s="1"/>
  <c r="M39" i="33"/>
  <c r="N39" i="33" s="1"/>
  <c r="Q39" i="33" s="1"/>
  <c r="M50" i="33"/>
  <c r="R50" i="33" s="1"/>
  <c r="W50" i="33" s="1"/>
  <c r="R155" i="45"/>
  <c r="R204" i="45"/>
  <c r="N191" i="45"/>
  <c r="Q191" i="45" s="1"/>
  <c r="B95" i="36"/>
  <c r="M58" i="33"/>
  <c r="R58" i="33" s="1"/>
  <c r="W58" i="33" s="1"/>
  <c r="M66" i="33"/>
  <c r="R66" i="33" s="1"/>
  <c r="W66" i="33" s="1"/>
  <c r="M78" i="33"/>
  <c r="N78" i="33" s="1"/>
  <c r="Q78" i="33" s="1"/>
  <c r="M27" i="33"/>
  <c r="R27" i="33" s="1"/>
  <c r="W27" i="33" s="1"/>
  <c r="M187" i="32"/>
  <c r="N187" i="32" s="1"/>
  <c r="Q187" i="32" s="1"/>
  <c r="M57" i="33"/>
  <c r="R57" i="33" s="1"/>
  <c r="W57" i="33" s="1"/>
  <c r="M81" i="33"/>
  <c r="R81" i="33" s="1"/>
  <c r="W81" i="33" s="1"/>
  <c r="S81" i="33" s="1"/>
  <c r="M51" i="33"/>
  <c r="M55" i="33"/>
  <c r="R55" i="33" s="1"/>
  <c r="W55" i="33" s="1"/>
  <c r="M59" i="33"/>
  <c r="R59" i="33" s="1"/>
  <c r="W59" i="33" s="1"/>
  <c r="S59" i="33" s="1"/>
  <c r="M72" i="33"/>
  <c r="N72" i="33" s="1"/>
  <c r="Q72" i="33" s="1"/>
  <c r="M76" i="33"/>
  <c r="R76" i="33" s="1"/>
  <c r="W76" i="33" s="1"/>
  <c r="S76" i="33" s="1"/>
  <c r="M79" i="33"/>
  <c r="N79" i="33" s="1"/>
  <c r="Q79" i="33" s="1"/>
  <c r="M104" i="33"/>
  <c r="R104" i="33" s="1"/>
  <c r="W104" i="33" s="1"/>
  <c r="M126" i="39"/>
  <c r="R126" i="39" s="1"/>
  <c r="W126" i="39" s="1"/>
  <c r="M164" i="32"/>
  <c r="M35" i="33"/>
  <c r="N35" i="33" s="1"/>
  <c r="Q35" i="33" s="1"/>
  <c r="M118" i="39"/>
  <c r="R118" i="39" s="1"/>
  <c r="W118" i="39" s="1"/>
  <c r="M122" i="39"/>
  <c r="M114" i="39"/>
  <c r="N214" i="33"/>
  <c r="M25" i="33"/>
  <c r="R25" i="33" s="1"/>
  <c r="W25" i="33" s="1"/>
  <c r="M142" i="39"/>
  <c r="R142" i="39" s="1"/>
  <c r="W142" i="39" s="1"/>
  <c r="M196" i="32"/>
  <c r="M200" i="32"/>
  <c r="N200" i="32" s="1"/>
  <c r="M19" i="33"/>
  <c r="R19" i="33" s="1"/>
  <c r="W19" i="33" s="1"/>
  <c r="S19" i="33" s="1"/>
  <c r="M23" i="33"/>
  <c r="N23" i="33" s="1"/>
  <c r="Q23" i="33" s="1"/>
  <c r="M29" i="33"/>
  <c r="N29" i="33" s="1"/>
  <c r="M31" i="33"/>
  <c r="R31" i="33" s="1"/>
  <c r="W31" i="33" s="1"/>
  <c r="M37" i="33"/>
  <c r="R37" i="33" s="1"/>
  <c r="W37" i="33" s="1"/>
  <c r="M203" i="32"/>
  <c r="M125" i="39"/>
  <c r="N125" i="39" s="1"/>
  <c r="Q125" i="39" s="1"/>
  <c r="M148" i="32"/>
  <c r="N148" i="32" s="1"/>
  <c r="M181" i="32"/>
  <c r="R181" i="32" s="1"/>
  <c r="W181" i="32" s="1"/>
  <c r="M49" i="33"/>
  <c r="N49" i="33" s="1"/>
  <c r="Q49" i="33" s="1"/>
  <c r="M170" i="32"/>
  <c r="M22" i="33"/>
  <c r="R22" i="33" s="1"/>
  <c r="W22" i="33" s="1"/>
  <c r="N210" i="33"/>
  <c r="M179" i="32"/>
  <c r="N179" i="32" s="1"/>
  <c r="Q179" i="32" s="1"/>
  <c r="M191" i="32"/>
  <c r="R191" i="32" s="1"/>
  <c r="W191" i="32" s="1"/>
  <c r="M176" i="32"/>
  <c r="R176" i="32" s="1"/>
  <c r="W176" i="32" s="1"/>
  <c r="M45" i="34"/>
  <c r="R45" i="34" s="1"/>
  <c r="W45" i="34" s="1"/>
  <c r="M74" i="34"/>
  <c r="N74" i="34" s="1"/>
  <c r="Q74" i="34" s="1"/>
  <c r="M82" i="34"/>
  <c r="N82" i="34" s="1"/>
  <c r="Q82" i="34" s="1"/>
  <c r="M86" i="34"/>
  <c r="M102" i="34"/>
  <c r="N102" i="34" s="1"/>
  <c r="Q102" i="34" s="1"/>
  <c r="M106" i="34"/>
  <c r="R106" i="34" s="1"/>
  <c r="W106" i="34" s="1"/>
  <c r="M122" i="34"/>
  <c r="N122" i="34" s="1"/>
  <c r="Q122" i="34" s="1"/>
  <c r="M134" i="34"/>
  <c r="M154" i="34"/>
  <c r="N154" i="34" s="1"/>
  <c r="Q154" i="34" s="1"/>
  <c r="M178" i="34"/>
  <c r="N178" i="34" s="1"/>
  <c r="Q178" i="34" s="1"/>
  <c r="M182" i="34"/>
  <c r="R182" i="34" s="1"/>
  <c r="W182" i="34" s="1"/>
  <c r="M186" i="34"/>
  <c r="M190" i="34"/>
  <c r="R190" i="34" s="1"/>
  <c r="W190" i="34" s="1"/>
  <c r="S190" i="34" s="1"/>
  <c r="M107" i="34"/>
  <c r="R107" i="34" s="1"/>
  <c r="W107" i="34" s="1"/>
  <c r="M135" i="34"/>
  <c r="N135" i="34" s="1"/>
  <c r="M187" i="34"/>
  <c r="B203" i="36"/>
  <c r="B195" i="36"/>
  <c r="B187" i="36"/>
  <c r="B171" i="36"/>
  <c r="B167" i="36"/>
  <c r="B155" i="36"/>
  <c r="B151" i="36"/>
  <c r="B147" i="36"/>
  <c r="B115" i="36"/>
  <c r="B103" i="36"/>
  <c r="J67" i="36"/>
  <c r="V67" i="36" s="1"/>
  <c r="C43" i="37"/>
  <c r="B107" i="36"/>
  <c r="M149" i="32"/>
  <c r="R149" i="32" s="1"/>
  <c r="W149" i="32" s="1"/>
  <c r="E75" i="36"/>
  <c r="X75" i="36" s="1"/>
  <c r="N75" i="36" s="1"/>
  <c r="C123" i="36"/>
  <c r="B163" i="36"/>
  <c r="P75" i="36"/>
  <c r="O75" i="36" s="1"/>
  <c r="R195" i="45"/>
  <c r="M160" i="32"/>
  <c r="N160" i="32" s="1"/>
  <c r="M151" i="32"/>
  <c r="M171" i="32"/>
  <c r="E76" i="36"/>
  <c r="U76" i="36" s="1"/>
  <c r="G147" i="36"/>
  <c r="P147" i="36"/>
  <c r="O147" i="36" s="1"/>
  <c r="B204" i="36"/>
  <c r="B200" i="36"/>
  <c r="B148" i="36"/>
  <c r="B128" i="36"/>
  <c r="B108" i="36"/>
  <c r="B104" i="36"/>
  <c r="B96" i="36"/>
  <c r="M113" i="39"/>
  <c r="R113" i="39" s="1"/>
  <c r="W113" i="39" s="1"/>
  <c r="M129" i="39"/>
  <c r="R129" i="39" s="1"/>
  <c r="W129" i="39" s="1"/>
  <c r="M80" i="39"/>
  <c r="M161" i="32"/>
  <c r="M106" i="39"/>
  <c r="M134" i="39"/>
  <c r="R134" i="39" s="1"/>
  <c r="W134" i="39" s="1"/>
  <c r="M146" i="39"/>
  <c r="M152" i="32"/>
  <c r="R152" i="32" s="1"/>
  <c r="W152" i="32" s="1"/>
  <c r="M188" i="32"/>
  <c r="R188" i="32" s="1"/>
  <c r="W188" i="32" s="1"/>
  <c r="M204" i="32"/>
  <c r="R204" i="32" s="1"/>
  <c r="W204" i="32" s="1"/>
  <c r="M17" i="33"/>
  <c r="R17" i="33" s="1"/>
  <c r="W17" i="33" s="1"/>
  <c r="S17" i="33" s="1"/>
  <c r="M109" i="39"/>
  <c r="N109" i="39" s="1"/>
  <c r="Q109" i="39" s="1"/>
  <c r="M133" i="39"/>
  <c r="M175" i="32"/>
  <c r="N175" i="32" s="1"/>
  <c r="R179" i="45"/>
  <c r="N188" i="45"/>
  <c r="Q188" i="45" s="1"/>
  <c r="R151" i="45"/>
  <c r="C17" i="36"/>
  <c r="B17" i="36"/>
  <c r="B18" i="36" s="1"/>
  <c r="B19" i="36" s="1"/>
  <c r="B20" i="36" s="1"/>
  <c r="P19" i="36"/>
  <c r="O19" i="36" s="1"/>
  <c r="R102" i="45"/>
  <c r="B180" i="36"/>
  <c r="B168" i="36"/>
  <c r="B160" i="36"/>
  <c r="B140" i="36"/>
  <c r="B120" i="36"/>
  <c r="B116" i="36"/>
  <c r="J19" i="36"/>
  <c r="V19" i="36" s="1"/>
  <c r="D481" i="37"/>
  <c r="E481" i="37"/>
  <c r="F410" i="37"/>
  <c r="J410" i="37" s="1"/>
  <c r="D474" i="37"/>
  <c r="E440" i="37"/>
  <c r="H402" i="37"/>
  <c r="J402" i="37" s="1"/>
  <c r="H418" i="37"/>
  <c r="H195" i="37"/>
  <c r="J195" i="37" s="1"/>
  <c r="H231" i="37"/>
  <c r="J231" i="37" s="1"/>
  <c r="H144" i="37"/>
  <c r="H164" i="37"/>
  <c r="H180" i="37"/>
  <c r="J180" i="37" s="1"/>
  <c r="H500" i="37"/>
  <c r="J500" i="37" s="1"/>
  <c r="H478" i="37"/>
  <c r="H473" i="37"/>
  <c r="H467" i="37"/>
  <c r="H453" i="37"/>
  <c r="J453" i="37" s="1"/>
  <c r="H444" i="37"/>
  <c r="H440" i="37"/>
  <c r="J435" i="37"/>
  <c r="H420" i="37"/>
  <c r="J420" i="37" s="1"/>
  <c r="H388" i="37"/>
  <c r="H319" i="37"/>
  <c r="H299" i="37"/>
  <c r="D247" i="37"/>
  <c r="D160" i="37"/>
  <c r="C243" i="37"/>
  <c r="E187" i="37"/>
  <c r="E184" i="37"/>
  <c r="D84" i="37"/>
  <c r="F33" i="37"/>
  <c r="F299" i="37"/>
  <c r="C152" i="37"/>
  <c r="C347" i="37"/>
  <c r="F463" i="37"/>
  <c r="J463" i="37" s="1"/>
  <c r="D470" i="37"/>
  <c r="C389" i="37"/>
  <c r="C425" i="37"/>
  <c r="C453" i="37"/>
  <c r="E444" i="37"/>
  <c r="F467" i="37"/>
  <c r="E393" i="37"/>
  <c r="D409" i="37"/>
  <c r="E425" i="37"/>
  <c r="E433" i="37"/>
  <c r="D453" i="37"/>
  <c r="E473" i="37"/>
  <c r="E501" i="37"/>
  <c r="D402" i="37"/>
  <c r="E494" i="37"/>
  <c r="C463" i="37"/>
  <c r="C491" i="37"/>
  <c r="F443" i="37"/>
  <c r="J443" i="37" s="1"/>
  <c r="J390" i="37"/>
  <c r="H406" i="37"/>
  <c r="J406" i="37" s="1"/>
  <c r="H199" i="37"/>
  <c r="J199" i="37" s="1"/>
  <c r="H152" i="37"/>
  <c r="J152" i="37" s="1"/>
  <c r="H184" i="37"/>
  <c r="J184" i="37" s="1"/>
  <c r="H494" i="37"/>
  <c r="H487" i="37"/>
  <c r="H477" i="37"/>
  <c r="J477" i="37" s="1"/>
  <c r="J451" i="37"/>
  <c r="H439" i="37"/>
  <c r="H409" i="37"/>
  <c r="J409" i="37" s="1"/>
  <c r="J401" i="37"/>
  <c r="H393" i="37"/>
  <c r="H347" i="37"/>
  <c r="H331" i="37"/>
  <c r="H255" i="37"/>
  <c r="D187" i="37"/>
  <c r="E180" i="37"/>
  <c r="D176" i="37"/>
  <c r="C187" i="37"/>
  <c r="C247" i="37"/>
  <c r="E231" i="37"/>
  <c r="D41" i="37"/>
  <c r="D335" i="37"/>
  <c r="D484" i="37"/>
  <c r="C429" i="37"/>
  <c r="D435" i="37"/>
  <c r="D457" i="37"/>
  <c r="E489" i="37"/>
  <c r="F438" i="37"/>
  <c r="D396" i="37"/>
  <c r="F391" i="37"/>
  <c r="J391" i="37" s="1"/>
  <c r="D490" i="37"/>
  <c r="F484" i="37"/>
  <c r="D491" i="37"/>
  <c r="E392" i="37"/>
  <c r="C484" i="37"/>
  <c r="C444" i="37"/>
  <c r="C485" i="37"/>
  <c r="E485" i="37"/>
  <c r="D468" i="37"/>
  <c r="F468" i="37"/>
  <c r="F434" i="37"/>
  <c r="E434" i="37"/>
  <c r="D434" i="37"/>
  <c r="D430" i="37"/>
  <c r="E430" i="37"/>
  <c r="C412" i="37"/>
  <c r="F412" i="37"/>
  <c r="J412" i="37" s="1"/>
  <c r="F61" i="37"/>
  <c r="D61" i="37"/>
  <c r="H61" i="37"/>
  <c r="J61" i="37" s="1"/>
  <c r="E53" i="37"/>
  <c r="F53" i="37"/>
  <c r="D53" i="37"/>
  <c r="E29" i="37"/>
  <c r="C29" i="37"/>
  <c r="F21" i="37"/>
  <c r="H21" i="37"/>
  <c r="J501" i="37"/>
  <c r="H389" i="37"/>
  <c r="C393" i="37"/>
  <c r="C501" i="37"/>
  <c r="F428" i="37"/>
  <c r="E480" i="37"/>
  <c r="D471" i="37"/>
  <c r="D501" i="37"/>
  <c r="C478" i="37"/>
  <c r="F393" i="37"/>
  <c r="E441" i="37"/>
  <c r="E453" i="37"/>
  <c r="E465" i="37"/>
  <c r="F489" i="37"/>
  <c r="F423" i="37"/>
  <c r="J423" i="37" s="1"/>
  <c r="E478" i="37"/>
  <c r="F398" i="37"/>
  <c r="J398" i="37" s="1"/>
  <c r="F430" i="37"/>
  <c r="J430" i="37" s="1"/>
  <c r="E498" i="37"/>
  <c r="F494" i="37"/>
  <c r="E491" i="37"/>
  <c r="C460" i="37"/>
  <c r="F460" i="37"/>
  <c r="E436" i="37"/>
  <c r="C436" i="37"/>
  <c r="D433" i="37"/>
  <c r="C433" i="37"/>
  <c r="E415" i="37"/>
  <c r="C415" i="37"/>
  <c r="C404" i="37"/>
  <c r="C355" i="37"/>
  <c r="F355" i="37"/>
  <c r="F259" i="37"/>
  <c r="C259" i="37"/>
  <c r="C255" i="37"/>
  <c r="F255" i="37"/>
  <c r="E243" i="37"/>
  <c r="D243" i="37"/>
  <c r="F227" i="37"/>
  <c r="C227" i="37"/>
  <c r="E207" i="37"/>
  <c r="F207" i="37"/>
  <c r="E195" i="37"/>
  <c r="D195" i="37"/>
  <c r="F172" i="37"/>
  <c r="D172" i="37"/>
  <c r="D72" i="37"/>
  <c r="E72" i="37"/>
  <c r="J491" i="37"/>
  <c r="J441" i="37"/>
  <c r="D389" i="37"/>
  <c r="D441" i="37"/>
  <c r="F465" i="37"/>
  <c r="C423" i="37"/>
  <c r="D451" i="37"/>
  <c r="E463" i="37"/>
  <c r="D463" i="37"/>
  <c r="C439" i="37"/>
  <c r="E439" i="37"/>
  <c r="D410" i="37"/>
  <c r="E410" i="37"/>
  <c r="D407" i="37"/>
  <c r="F407" i="37"/>
  <c r="J172" i="37"/>
  <c r="H495" i="37"/>
  <c r="H489" i="37"/>
  <c r="H485" i="37"/>
  <c r="H465" i="37"/>
  <c r="J465" i="37" s="1"/>
  <c r="H421" i="37"/>
  <c r="H407" i="37"/>
  <c r="J407" i="37" s="1"/>
  <c r="J399" i="37"/>
  <c r="J387" i="37"/>
  <c r="H108" i="37"/>
  <c r="D227" i="37"/>
  <c r="D259" i="37"/>
  <c r="D156" i="37"/>
  <c r="C211" i="37"/>
  <c r="E227" i="37"/>
  <c r="F191" i="37"/>
  <c r="D104" i="37"/>
  <c r="D319" i="37"/>
  <c r="F347" i="37"/>
  <c r="D355" i="37"/>
  <c r="D475" i="37"/>
  <c r="D500" i="37"/>
  <c r="C437" i="37"/>
  <c r="C461" i="37"/>
  <c r="C489" i="37"/>
  <c r="F404" i="37"/>
  <c r="J404" i="37" s="1"/>
  <c r="F444" i="37"/>
  <c r="D485" i="37"/>
  <c r="C402" i="37"/>
  <c r="C430" i="37"/>
  <c r="F389" i="37"/>
  <c r="E401" i="37"/>
  <c r="D429" i="37"/>
  <c r="E437" i="37"/>
  <c r="E477" i="37"/>
  <c r="F485" i="37"/>
  <c r="F396" i="37"/>
  <c r="J396" i="37" s="1"/>
  <c r="E398" i="37"/>
  <c r="D423" i="37"/>
  <c r="D482" i="37"/>
  <c r="D498" i="37"/>
  <c r="D412" i="37"/>
  <c r="C392" i="37"/>
  <c r="D392" i="37"/>
  <c r="F440" i="37"/>
  <c r="F486" i="37"/>
  <c r="C486" i="37"/>
  <c r="E486" i="37"/>
  <c r="F478" i="37"/>
  <c r="E475" i="37"/>
  <c r="E472" i="37"/>
  <c r="C472" i="37"/>
  <c r="F469" i="37"/>
  <c r="J469" i="37" s="1"/>
  <c r="C469" i="37"/>
  <c r="E466" i="37"/>
  <c r="D466" i="37"/>
  <c r="C466" i="37"/>
  <c r="C448" i="37"/>
  <c r="D448" i="37"/>
  <c r="E445" i="37"/>
  <c r="D445" i="37"/>
  <c r="E431" i="37"/>
  <c r="F431" i="37"/>
  <c r="J431" i="37" s="1"/>
  <c r="N184" i="45"/>
  <c r="Q184" i="45" s="1"/>
  <c r="N171" i="45"/>
  <c r="Q171" i="45" s="1"/>
  <c r="R144" i="45"/>
  <c r="R152" i="45"/>
  <c r="R94" i="45"/>
  <c r="M97" i="39"/>
  <c r="R175" i="45"/>
  <c r="R143" i="45"/>
  <c r="R156" i="45"/>
  <c r="R140" i="45"/>
  <c r="N99" i="45"/>
  <c r="Q99" i="45" s="1"/>
  <c r="C63" i="36"/>
  <c r="K63" i="36"/>
  <c r="L63" i="36" s="1"/>
  <c r="G39" i="36"/>
  <c r="M93" i="39"/>
  <c r="R93" i="39" s="1"/>
  <c r="W93" i="39" s="1"/>
  <c r="M77" i="39"/>
  <c r="M98" i="39"/>
  <c r="R98" i="39" s="1"/>
  <c r="W98" i="39" s="1"/>
  <c r="R196" i="45"/>
  <c r="N168" i="45"/>
  <c r="Q168" i="45" s="1"/>
  <c r="N136" i="45"/>
  <c r="Q136" i="45" s="1"/>
  <c r="R164" i="45"/>
  <c r="N45" i="45"/>
  <c r="Q45" i="45" s="1"/>
  <c r="N137" i="45"/>
  <c r="Q137" i="45" s="1"/>
  <c r="M120" i="32"/>
  <c r="R120" i="32" s="1"/>
  <c r="W120" i="32" s="1"/>
  <c r="E6" i="37"/>
  <c r="E43" i="37"/>
  <c r="H43" i="37"/>
  <c r="J43" i="37" s="1"/>
  <c r="D43" i="37"/>
  <c r="H39" i="37"/>
  <c r="E31" i="37"/>
  <c r="J79" i="36"/>
  <c r="V79" i="36" s="1"/>
  <c r="O176" i="36"/>
  <c r="G75" i="36"/>
  <c r="J75" i="36"/>
  <c r="V75" i="36" s="1"/>
  <c r="C75" i="36"/>
  <c r="B191" i="36"/>
  <c r="B159" i="36"/>
  <c r="B150" i="36"/>
  <c r="H45" i="37"/>
  <c r="E45" i="37"/>
  <c r="E483" i="37"/>
  <c r="D483" i="37"/>
  <c r="C464" i="37"/>
  <c r="E464" i="37"/>
  <c r="C459" i="37"/>
  <c r="D459" i="37"/>
  <c r="F459" i="37"/>
  <c r="J459" i="37" s="1"/>
  <c r="F456" i="37"/>
  <c r="D456" i="37"/>
  <c r="D454" i="37"/>
  <c r="E454" i="37"/>
  <c r="C454" i="37"/>
  <c r="E443" i="37"/>
  <c r="C443" i="37"/>
  <c r="C416" i="37"/>
  <c r="F416" i="37"/>
  <c r="D416" i="37"/>
  <c r="F411" i="37"/>
  <c r="C411" i="37"/>
  <c r="D411" i="37"/>
  <c r="E386" i="37"/>
  <c r="F386" i="37"/>
  <c r="D386" i="37"/>
  <c r="H490" i="37"/>
  <c r="H474" i="37"/>
  <c r="J470" i="37"/>
  <c r="H466" i="37"/>
  <c r="H454" i="37"/>
  <c r="J434" i="37"/>
  <c r="H416" i="37"/>
  <c r="H411" i="37"/>
  <c r="H400" i="37"/>
  <c r="F483" i="37"/>
  <c r="J483" i="37" s="1"/>
  <c r="C418" i="37"/>
  <c r="F397" i="37"/>
  <c r="D413" i="37"/>
  <c r="D461" i="37"/>
  <c r="F418" i="37"/>
  <c r="D443" i="37"/>
  <c r="E495" i="37"/>
  <c r="F495" i="37"/>
  <c r="F490" i="37"/>
  <c r="F480" i="37"/>
  <c r="D480" i="37"/>
  <c r="E471" i="37"/>
  <c r="C471" i="37"/>
  <c r="F471" i="37"/>
  <c r="J471" i="37" s="1"/>
  <c r="C468" i="37"/>
  <c r="F466" i="37"/>
  <c r="F450" i="37"/>
  <c r="D450" i="37"/>
  <c r="C442" i="37"/>
  <c r="E442" i="37"/>
  <c r="C424" i="37"/>
  <c r="E424" i="37"/>
  <c r="F424" i="37"/>
  <c r="F421" i="37"/>
  <c r="D421" i="37"/>
  <c r="C421" i="37"/>
  <c r="E395" i="37"/>
  <c r="C395" i="37"/>
  <c r="F395" i="37"/>
  <c r="J395" i="37" s="1"/>
  <c r="C388" i="37"/>
  <c r="E388" i="37"/>
  <c r="D385" i="37"/>
  <c r="E385" i="37"/>
  <c r="F383" i="37"/>
  <c r="J383" i="37" s="1"/>
  <c r="D383" i="37"/>
  <c r="F379" i="37"/>
  <c r="E379" i="37"/>
  <c r="C351" i="37"/>
  <c r="F351" i="37"/>
  <c r="E351" i="37"/>
  <c r="D351" i="37"/>
  <c r="F343" i="37"/>
  <c r="E343" i="37"/>
  <c r="D315" i="37"/>
  <c r="E315" i="37"/>
  <c r="C299" i="37"/>
  <c r="E299" i="37"/>
  <c r="D291" i="37"/>
  <c r="C291" i="37"/>
  <c r="F291" i="37"/>
  <c r="D283" i="37"/>
  <c r="E283" i="37"/>
  <c r="D275" i="37"/>
  <c r="C275" i="37"/>
  <c r="F275" i="37"/>
  <c r="D267" i="37"/>
  <c r="C267" i="37"/>
  <c r="F267" i="37"/>
  <c r="E267" i="37"/>
  <c r="F164" i="37"/>
  <c r="C164" i="37"/>
  <c r="C104" i="37"/>
  <c r="F104" i="37"/>
  <c r="C84" i="37"/>
  <c r="F84" i="37"/>
  <c r="E57" i="37"/>
  <c r="F57" i="37"/>
  <c r="E17" i="37"/>
  <c r="F17" i="37"/>
  <c r="H386" i="37"/>
  <c r="J386" i="37" s="1"/>
  <c r="H461" i="37"/>
  <c r="C413" i="37"/>
  <c r="D464" i="37"/>
  <c r="C386" i="37"/>
  <c r="F413" i="37"/>
  <c r="F461" i="37"/>
  <c r="C483" i="37"/>
  <c r="E456" i="37"/>
  <c r="F497" i="37"/>
  <c r="J497" i="37" s="1"/>
  <c r="D497" i="37"/>
  <c r="E497" i="37"/>
  <c r="F492" i="37"/>
  <c r="D492" i="37"/>
  <c r="D487" i="37"/>
  <c r="F487" i="37"/>
  <c r="C487" i="37"/>
  <c r="F474" i="37"/>
  <c r="C474" i="37"/>
  <c r="C452" i="37"/>
  <c r="E452" i="37"/>
  <c r="D449" i="37"/>
  <c r="E449" i="37"/>
  <c r="F447" i="37"/>
  <c r="J447" i="37" s="1"/>
  <c r="D447" i="37"/>
  <c r="E427" i="37"/>
  <c r="D427" i="37"/>
  <c r="C427" i="37"/>
  <c r="C420" i="37"/>
  <c r="E420" i="37"/>
  <c r="E403" i="37"/>
  <c r="D403" i="37"/>
  <c r="F400" i="37"/>
  <c r="D400" i="37"/>
  <c r="C394" i="37"/>
  <c r="E394" i="37"/>
  <c r="C391" i="37"/>
  <c r="D391" i="37"/>
  <c r="J217" i="37"/>
  <c r="H492" i="37"/>
  <c r="H480" i="37"/>
  <c r="J476" i="37"/>
  <c r="H468" i="37"/>
  <c r="J468" i="37" s="1"/>
  <c r="H464" i="37"/>
  <c r="H456" i="37"/>
  <c r="J456" i="37" s="1"/>
  <c r="H452" i="37"/>
  <c r="J452" i="37" s="1"/>
  <c r="J448" i="37"/>
  <c r="H436" i="37"/>
  <c r="H424" i="37"/>
  <c r="J424" i="37" s="1"/>
  <c r="J419" i="37"/>
  <c r="H413" i="37"/>
  <c r="J413" i="37" s="1"/>
  <c r="H403" i="37"/>
  <c r="J403" i="37" s="1"/>
  <c r="H397" i="37"/>
  <c r="H379" i="37"/>
  <c r="H351" i="37"/>
  <c r="J351" i="37" s="1"/>
  <c r="H339" i="37"/>
  <c r="H315" i="37"/>
  <c r="H287" i="37"/>
  <c r="H275" i="37"/>
  <c r="J275" i="37" s="1"/>
  <c r="H267" i="37"/>
  <c r="H239" i="37"/>
  <c r="J239" i="37" s="1"/>
  <c r="H104" i="37"/>
  <c r="J104" i="37" s="1"/>
  <c r="H76" i="37"/>
  <c r="H57" i="37"/>
  <c r="J57" i="37" s="1"/>
  <c r="D191" i="37"/>
  <c r="D231" i="37"/>
  <c r="D251" i="37"/>
  <c r="E255" i="37"/>
  <c r="E172" i="37"/>
  <c r="D164" i="37"/>
  <c r="D184" i="37"/>
  <c r="C191" i="37"/>
  <c r="C231" i="37"/>
  <c r="C251" i="37"/>
  <c r="E152" i="37"/>
  <c r="D57" i="37"/>
  <c r="C61" i="37"/>
  <c r="E84" i="37"/>
  <c r="C172" i="37"/>
  <c r="F283" i="37"/>
  <c r="E355" i="37"/>
  <c r="C397" i="37"/>
  <c r="C497" i="37"/>
  <c r="F464" i="37"/>
  <c r="C450" i="37"/>
  <c r="F449" i="37"/>
  <c r="F394" i="37"/>
  <c r="J394" i="37" s="1"/>
  <c r="F436" i="37"/>
  <c r="E492" i="37"/>
  <c r="F439" i="37"/>
  <c r="C447" i="37"/>
  <c r="F442" i="37"/>
  <c r="J442" i="37" s="1"/>
  <c r="E468" i="37"/>
  <c r="F427" i="37"/>
  <c r="J427" i="37" s="1"/>
  <c r="D495" i="37"/>
  <c r="C456" i="37"/>
  <c r="F388" i="37"/>
  <c r="E400" i="37"/>
  <c r="D499" i="37"/>
  <c r="F499" i="37"/>
  <c r="C476" i="37"/>
  <c r="E476" i="37"/>
  <c r="D476" i="37"/>
  <c r="C473" i="37"/>
  <c r="F473" i="37"/>
  <c r="F462" i="37"/>
  <c r="J462" i="37" s="1"/>
  <c r="E462" i="37"/>
  <c r="E459" i="37"/>
  <c r="C457" i="37"/>
  <c r="F457" i="37"/>
  <c r="F454" i="37"/>
  <c r="C432" i="37"/>
  <c r="E432" i="37"/>
  <c r="F432" i="37"/>
  <c r="F426" i="37"/>
  <c r="J426" i="37" s="1"/>
  <c r="C426" i="37"/>
  <c r="D426" i="37"/>
  <c r="E414" i="37"/>
  <c r="F414" i="37"/>
  <c r="D414" i="37"/>
  <c r="E411" i="37"/>
  <c r="E408" i="37"/>
  <c r="F408" i="37"/>
  <c r="J408" i="37" s="1"/>
  <c r="C408" i="37"/>
  <c r="F405" i="37"/>
  <c r="D405" i="37"/>
  <c r="C405" i="37"/>
  <c r="H33" i="37"/>
  <c r="J33" i="37" s="1"/>
  <c r="F25" i="37"/>
  <c r="H29" i="37"/>
  <c r="D21" i="37"/>
  <c r="C21" i="37"/>
  <c r="F29" i="37"/>
  <c r="E79" i="36"/>
  <c r="M79" i="36" s="1"/>
  <c r="R79" i="36" s="1"/>
  <c r="G79" i="36"/>
  <c r="C79" i="36"/>
  <c r="M111" i="39"/>
  <c r="R111" i="39" s="1"/>
  <c r="W111" i="39" s="1"/>
  <c r="J151" i="36"/>
  <c r="V151" i="36" s="1"/>
  <c r="M69" i="39"/>
  <c r="R69" i="39" s="1"/>
  <c r="W69" i="39" s="1"/>
  <c r="M82" i="39"/>
  <c r="N82" i="39" s="1"/>
  <c r="M90" i="39"/>
  <c r="N90" i="39" s="1"/>
  <c r="M94" i="39"/>
  <c r="N94" i="39" s="1"/>
  <c r="Q94" i="39" s="1"/>
  <c r="M117" i="39"/>
  <c r="M121" i="39"/>
  <c r="M130" i="39"/>
  <c r="R130" i="39" s="1"/>
  <c r="W130" i="39" s="1"/>
  <c r="M138" i="39"/>
  <c r="R138" i="39" s="1"/>
  <c r="W138" i="39" s="1"/>
  <c r="D11" i="32"/>
  <c r="D11" i="34"/>
  <c r="D11" i="39"/>
  <c r="G148" i="36"/>
  <c r="G96" i="36"/>
  <c r="C80" i="36"/>
  <c r="K80" i="36"/>
  <c r="L80" i="36" s="1"/>
  <c r="G56" i="36"/>
  <c r="R106" i="45"/>
  <c r="N192" i="45"/>
  <c r="Q192" i="45" s="1"/>
  <c r="N67" i="45"/>
  <c r="Q67" i="45" s="1"/>
  <c r="N180" i="45"/>
  <c r="Q180" i="45" s="1"/>
  <c r="N200" i="45"/>
  <c r="Q200" i="45" s="1"/>
  <c r="R167" i="45"/>
  <c r="R159" i="45"/>
  <c r="R110" i="45"/>
  <c r="N59" i="45"/>
  <c r="Q59" i="45" s="1"/>
  <c r="N139" i="45"/>
  <c r="Q139" i="45" s="1"/>
  <c r="R78" i="45"/>
  <c r="R160" i="45"/>
  <c r="R134" i="45"/>
  <c r="N187" i="45"/>
  <c r="Q187" i="45" s="1"/>
  <c r="R163" i="45"/>
  <c r="R147" i="45"/>
  <c r="R148" i="45"/>
  <c r="N83" i="45"/>
  <c r="Q83" i="45" s="1"/>
  <c r="N41" i="45"/>
  <c r="Q41" i="45" s="1"/>
  <c r="N183" i="45"/>
  <c r="Q183" i="45" s="1"/>
  <c r="N176" i="45"/>
  <c r="Q176" i="45" s="1"/>
  <c r="N105" i="45"/>
  <c r="Q105" i="45" s="1"/>
  <c r="N55" i="45"/>
  <c r="Q55" i="45" s="1"/>
  <c r="N35" i="45"/>
  <c r="Q35" i="45" s="1"/>
  <c r="K79" i="36"/>
  <c r="L79" i="36" s="1"/>
  <c r="M127" i="39"/>
  <c r="R127" i="39" s="1"/>
  <c r="W127" i="39" s="1"/>
  <c r="M135" i="39"/>
  <c r="M155" i="39"/>
  <c r="R155" i="39" s="1"/>
  <c r="W155" i="39" s="1"/>
  <c r="M159" i="39"/>
  <c r="M171" i="39"/>
  <c r="R171" i="39" s="1"/>
  <c r="W171" i="39" s="1"/>
  <c r="M175" i="39"/>
  <c r="R175" i="39" s="1"/>
  <c r="W175" i="39" s="1"/>
  <c r="M187" i="39"/>
  <c r="R187" i="39" s="1"/>
  <c r="W187" i="39" s="1"/>
  <c r="M195" i="39"/>
  <c r="N195" i="39" s="1"/>
  <c r="Q195" i="39" s="1"/>
  <c r="M199" i="39"/>
  <c r="R199" i="39" s="1"/>
  <c r="W199" i="39" s="1"/>
  <c r="S199" i="39" s="1"/>
  <c r="M203" i="39"/>
  <c r="N203" i="39" s="1"/>
  <c r="Q203" i="39" s="1"/>
  <c r="M32" i="40"/>
  <c r="R32" i="40" s="1"/>
  <c r="W32" i="40" s="1"/>
  <c r="M36" i="40"/>
  <c r="M44" i="40"/>
  <c r="N44" i="40" s="1"/>
  <c r="Q44" i="40" s="1"/>
  <c r="M48" i="40"/>
  <c r="N47" i="45"/>
  <c r="Q47" i="45" s="1"/>
  <c r="N51" i="45"/>
  <c r="Q51" i="45" s="1"/>
  <c r="R118" i="45"/>
  <c r="R146" i="45"/>
  <c r="N90" i="45"/>
  <c r="Q90" i="45" s="1"/>
  <c r="N202" i="45"/>
  <c r="Q202" i="45" s="1"/>
  <c r="N86" i="45"/>
  <c r="Q86" i="45" s="1"/>
  <c r="R38" i="45"/>
  <c r="N37" i="45"/>
  <c r="Q37" i="45" s="1"/>
  <c r="R62" i="45"/>
  <c r="N199" i="45"/>
  <c r="Q199" i="45" s="1"/>
  <c r="N75" i="45"/>
  <c r="Q75" i="45" s="1"/>
  <c r="N58" i="45"/>
  <c r="Q58" i="45" s="1"/>
  <c r="N49" i="45"/>
  <c r="Q49" i="45" s="1"/>
  <c r="R42" i="45"/>
  <c r="N109" i="45"/>
  <c r="Q109" i="45" s="1"/>
  <c r="R126" i="45"/>
  <c r="N203" i="45"/>
  <c r="Q203" i="45" s="1"/>
  <c r="R114" i="45"/>
  <c r="N57" i="45"/>
  <c r="Q57" i="45" s="1"/>
  <c r="N93" i="45"/>
  <c r="Q93" i="45" s="1"/>
  <c r="R18" i="45"/>
  <c r="R130" i="45"/>
  <c r="R104" i="45"/>
  <c r="R142" i="45"/>
  <c r="N39" i="45"/>
  <c r="Q39" i="45" s="1"/>
  <c r="N54" i="45"/>
  <c r="Q54" i="45" s="1"/>
  <c r="R82" i="45"/>
  <c r="N85" i="45"/>
  <c r="Q85" i="45" s="1"/>
  <c r="N53" i="45"/>
  <c r="Q53" i="45" s="1"/>
  <c r="J213" i="45"/>
  <c r="N68" i="45"/>
  <c r="Q68" i="45" s="1"/>
  <c r="N79" i="45"/>
  <c r="Q79" i="45" s="1"/>
  <c r="R26" i="45"/>
  <c r="R122" i="45"/>
  <c r="R34" i="45"/>
  <c r="N91" i="45"/>
  <c r="Q91" i="45" s="1"/>
  <c r="J14" i="45"/>
  <c r="N150" i="45"/>
  <c r="Q150" i="45" s="1"/>
  <c r="N108" i="45"/>
  <c r="Q108" i="45" s="1"/>
  <c r="N98" i="45"/>
  <c r="Q98" i="45" s="1"/>
  <c r="N70" i="45"/>
  <c r="Q70" i="45" s="1"/>
  <c r="R50" i="45"/>
  <c r="N61" i="45"/>
  <c r="Q61" i="45" s="1"/>
  <c r="R66" i="45"/>
  <c r="N77" i="45"/>
  <c r="Q77" i="45" s="1"/>
  <c r="N69" i="45"/>
  <c r="Q69" i="45" s="1"/>
  <c r="R46" i="45"/>
  <c r="R95" i="45"/>
  <c r="N81" i="45"/>
  <c r="Q81" i="45" s="1"/>
  <c r="N44" i="45"/>
  <c r="Q44" i="45" s="1"/>
  <c r="N33" i="45"/>
  <c r="Q33" i="45" s="1"/>
  <c r="N92" i="45"/>
  <c r="Q92" i="45" s="1"/>
  <c r="N74" i="45"/>
  <c r="Q74" i="45" s="1"/>
  <c r="N40" i="45"/>
  <c r="Q40" i="45" s="1"/>
  <c r="N113" i="45"/>
  <c r="Q113" i="45" s="1"/>
  <c r="N87" i="45"/>
  <c r="Q87" i="45" s="1"/>
  <c r="K214" i="45"/>
  <c r="R76" i="45"/>
  <c r="N73" i="45"/>
  <c r="Q73" i="45" s="1"/>
  <c r="J214" i="45"/>
  <c r="M24" i="45" s="1"/>
  <c r="N135" i="45"/>
  <c r="Q135" i="45" s="1"/>
  <c r="N65" i="45"/>
  <c r="Q65" i="45" s="1"/>
  <c r="N121" i="45"/>
  <c r="Q121" i="45" s="1"/>
  <c r="N194" i="45"/>
  <c r="Q194" i="45" s="1"/>
  <c r="N117" i="45"/>
  <c r="Q117" i="45" s="1"/>
  <c r="N178" i="45"/>
  <c r="Q178" i="45" s="1"/>
  <c r="R170" i="45"/>
  <c r="N186" i="45"/>
  <c r="Q186" i="45" s="1"/>
  <c r="R96" i="45"/>
  <c r="N133" i="45"/>
  <c r="Q133" i="45" s="1"/>
  <c r="N206" i="45"/>
  <c r="Q206" i="45" s="1"/>
  <c r="N71" i="45"/>
  <c r="Q71" i="45" s="1"/>
  <c r="R101" i="45"/>
  <c r="N129" i="45"/>
  <c r="Q129" i="45" s="1"/>
  <c r="Q94" i="45"/>
  <c r="R190" i="45"/>
  <c r="N88" i="45"/>
  <c r="Q88" i="45" s="1"/>
  <c r="R80" i="45"/>
  <c r="R174" i="45"/>
  <c r="R100" i="45"/>
  <c r="Q78" i="45"/>
  <c r="R84" i="45"/>
  <c r="N72" i="45"/>
  <c r="Q72" i="45" s="1"/>
  <c r="R29" i="45"/>
  <c r="N29" i="45"/>
  <c r="Q29" i="45" s="1"/>
  <c r="R28" i="45"/>
  <c r="N28" i="45"/>
  <c r="Q28" i="45" s="1"/>
  <c r="R197" i="45"/>
  <c r="N197" i="45"/>
  <c r="Q197" i="45" s="1"/>
  <c r="R181" i="45"/>
  <c r="N181" i="45"/>
  <c r="Q181" i="45" s="1"/>
  <c r="N177" i="45"/>
  <c r="Q177" i="45" s="1"/>
  <c r="R177" i="45"/>
  <c r="Q175" i="45"/>
  <c r="R162" i="45"/>
  <c r="N162" i="45"/>
  <c r="Q162" i="45" s="1"/>
  <c r="R154" i="45"/>
  <c r="N154" i="45"/>
  <c r="Q154" i="45" s="1"/>
  <c r="R165" i="45"/>
  <c r="N165" i="45"/>
  <c r="Q165" i="45" s="1"/>
  <c r="R149" i="45"/>
  <c r="N149" i="45"/>
  <c r="Q149" i="45" s="1"/>
  <c r="R36" i="45"/>
  <c r="N36" i="45"/>
  <c r="Q36" i="45" s="1"/>
  <c r="R52" i="45"/>
  <c r="N52" i="45"/>
  <c r="Q52" i="45" s="1"/>
  <c r="R48" i="45"/>
  <c r="N48" i="45"/>
  <c r="Q48" i="45" s="1"/>
  <c r="R201" i="45"/>
  <c r="N201" i="45"/>
  <c r="Q201" i="45" s="1"/>
  <c r="Q195" i="45"/>
  <c r="R185" i="45"/>
  <c r="N185" i="45"/>
  <c r="Q185" i="45" s="1"/>
  <c r="Q179" i="45"/>
  <c r="R161" i="45"/>
  <c r="N161" i="45"/>
  <c r="Q161" i="45" s="1"/>
  <c r="R145" i="45"/>
  <c r="N145" i="45"/>
  <c r="Q145" i="45" s="1"/>
  <c r="R131" i="45"/>
  <c r="N131" i="45"/>
  <c r="Q131" i="45" s="1"/>
  <c r="R123" i="45"/>
  <c r="N123" i="45"/>
  <c r="Q123" i="45" s="1"/>
  <c r="R115" i="45"/>
  <c r="N115" i="45"/>
  <c r="Q115" i="45" s="1"/>
  <c r="R107" i="45"/>
  <c r="N107" i="45"/>
  <c r="Q107" i="45" s="1"/>
  <c r="R128" i="45"/>
  <c r="N128" i="45"/>
  <c r="Q128" i="45" s="1"/>
  <c r="R120" i="45"/>
  <c r="N120" i="45"/>
  <c r="Q120" i="45" s="1"/>
  <c r="R112" i="45"/>
  <c r="N112" i="45"/>
  <c r="Q112" i="45" s="1"/>
  <c r="R97" i="45"/>
  <c r="N97" i="45"/>
  <c r="Q97" i="45" s="1"/>
  <c r="R43" i="45"/>
  <c r="N43" i="45"/>
  <c r="Q43" i="45" s="1"/>
  <c r="R32" i="45"/>
  <c r="N32" i="45"/>
  <c r="Q32" i="45" s="1"/>
  <c r="F215" i="45"/>
  <c r="Q209" i="45" s="1"/>
  <c r="R205" i="45"/>
  <c r="N205" i="45"/>
  <c r="Q205" i="45" s="1"/>
  <c r="R189" i="45"/>
  <c r="N189" i="45"/>
  <c r="Q189" i="45" s="1"/>
  <c r="R172" i="45"/>
  <c r="N172" i="45"/>
  <c r="Q172" i="45" s="1"/>
  <c r="R166" i="45"/>
  <c r="N166" i="45"/>
  <c r="Q166" i="45" s="1"/>
  <c r="R158" i="45"/>
  <c r="N158" i="45"/>
  <c r="Q158" i="45" s="1"/>
  <c r="R157" i="45"/>
  <c r="N157" i="45"/>
  <c r="Q157" i="45" s="1"/>
  <c r="R141" i="45"/>
  <c r="N141" i="45"/>
  <c r="Q141" i="45" s="1"/>
  <c r="R138" i="45"/>
  <c r="N138" i="45"/>
  <c r="Q138" i="45" s="1"/>
  <c r="Q82" i="45"/>
  <c r="R89" i="45"/>
  <c r="N89" i="45"/>
  <c r="Q89" i="45" s="1"/>
  <c r="M20" i="45"/>
  <c r="N198" i="45"/>
  <c r="Q198" i="45" s="1"/>
  <c r="R193" i="45"/>
  <c r="N193" i="45"/>
  <c r="Q193" i="45" s="1"/>
  <c r="N182" i="45"/>
  <c r="Q182" i="45" s="1"/>
  <c r="N173" i="45"/>
  <c r="Q173" i="45" s="1"/>
  <c r="R173" i="45"/>
  <c r="N125" i="45"/>
  <c r="Q125" i="45" s="1"/>
  <c r="R169" i="45"/>
  <c r="N169" i="45"/>
  <c r="Q169" i="45" s="1"/>
  <c r="R153" i="45"/>
  <c r="N153" i="45"/>
  <c r="Q153" i="45" s="1"/>
  <c r="R127" i="45"/>
  <c r="N127" i="45"/>
  <c r="Q127" i="45" s="1"/>
  <c r="R119" i="45"/>
  <c r="N119" i="45"/>
  <c r="Q119" i="45" s="1"/>
  <c r="R111" i="45"/>
  <c r="N111" i="45"/>
  <c r="Q111" i="45" s="1"/>
  <c r="R103" i="45"/>
  <c r="N103" i="45"/>
  <c r="Q103" i="45" s="1"/>
  <c r="R132" i="45"/>
  <c r="N132" i="45"/>
  <c r="Q132" i="45" s="1"/>
  <c r="R124" i="45"/>
  <c r="N124" i="45"/>
  <c r="Q124" i="45" s="1"/>
  <c r="R116" i="45"/>
  <c r="N116" i="45"/>
  <c r="Q116" i="45" s="1"/>
  <c r="N210" i="45"/>
  <c r="M210" i="45"/>
  <c r="F211" i="45"/>
  <c r="F210" i="45"/>
  <c r="F209" i="45"/>
  <c r="R63" i="45"/>
  <c r="N63" i="45"/>
  <c r="Q63" i="45" s="1"/>
  <c r="R64" i="45"/>
  <c r="N64" i="45"/>
  <c r="Q64" i="45" s="1"/>
  <c r="R60" i="45"/>
  <c r="N60" i="45"/>
  <c r="Q60" i="45" s="1"/>
  <c r="R56" i="45"/>
  <c r="N56" i="45"/>
  <c r="Q56" i="45" s="1"/>
  <c r="M104" i="39"/>
  <c r="M116" i="39"/>
  <c r="N116" i="39" s="1"/>
  <c r="Q116" i="39" s="1"/>
  <c r="M120" i="39"/>
  <c r="N120" i="39" s="1"/>
  <c r="Q120" i="39" s="1"/>
  <c r="M124" i="39"/>
  <c r="M128" i="39"/>
  <c r="R128" i="39" s="1"/>
  <c r="W128" i="39" s="1"/>
  <c r="M152" i="39"/>
  <c r="N152" i="39" s="1"/>
  <c r="Q152" i="39" s="1"/>
  <c r="M172" i="39"/>
  <c r="N214" i="40"/>
  <c r="M33" i="40"/>
  <c r="M37" i="40"/>
  <c r="R37" i="40" s="1"/>
  <c r="W37" i="40" s="1"/>
  <c r="M45" i="40"/>
  <c r="R45" i="40" s="1"/>
  <c r="W45" i="40" s="1"/>
  <c r="N216" i="40"/>
  <c r="M141" i="32"/>
  <c r="M145" i="32"/>
  <c r="N145" i="32" s="1"/>
  <c r="Q145" i="32" s="1"/>
  <c r="M157" i="32"/>
  <c r="R157" i="32" s="1"/>
  <c r="W157" i="32" s="1"/>
  <c r="M165" i="32"/>
  <c r="R165" i="32" s="1"/>
  <c r="W165" i="32" s="1"/>
  <c r="M169" i="32"/>
  <c r="R169" i="32" s="1"/>
  <c r="W169" i="32" s="1"/>
  <c r="M173" i="32"/>
  <c r="R173" i="32" s="1"/>
  <c r="W173" i="32" s="1"/>
  <c r="M185" i="32"/>
  <c r="M186" i="32"/>
  <c r="M190" i="32"/>
  <c r="R190" i="32" s="1"/>
  <c r="W190" i="32" s="1"/>
  <c r="M193" i="32"/>
  <c r="M197" i="32"/>
  <c r="M201" i="32"/>
  <c r="N201" i="32" s="1"/>
  <c r="M205" i="32"/>
  <c r="N205" i="32" s="1"/>
  <c r="N211" i="33"/>
  <c r="M20" i="33"/>
  <c r="R20" i="33" s="1"/>
  <c r="W20" i="33" s="1"/>
  <c r="M34" i="33"/>
  <c r="R34" i="33" s="1"/>
  <c r="W34" i="33" s="1"/>
  <c r="M38" i="33"/>
  <c r="M40" i="33"/>
  <c r="R40" i="33" s="1"/>
  <c r="W40" i="33" s="1"/>
  <c r="M41" i="33"/>
  <c r="R41" i="33" s="1"/>
  <c r="W41" i="33" s="1"/>
  <c r="M44" i="33"/>
  <c r="N44" i="33" s="1"/>
  <c r="M48" i="33"/>
  <c r="N48" i="33" s="1"/>
  <c r="H15" i="33"/>
  <c r="N212" i="33"/>
  <c r="M210" i="40"/>
  <c r="M210" i="33"/>
  <c r="J35" i="36"/>
  <c r="V35" i="36" s="1"/>
  <c r="M37" i="34"/>
  <c r="N37" i="34" s="1"/>
  <c r="M39" i="34"/>
  <c r="R39" i="34" s="1"/>
  <c r="W39" i="34" s="1"/>
  <c r="M130" i="34"/>
  <c r="R130" i="34" s="1"/>
  <c r="W130" i="34" s="1"/>
  <c r="M138" i="34"/>
  <c r="N138" i="34" s="1"/>
  <c r="Q138" i="34" s="1"/>
  <c r="M158" i="34"/>
  <c r="R158" i="34" s="1"/>
  <c r="W158" i="34" s="1"/>
  <c r="M166" i="34"/>
  <c r="R166" i="34" s="1"/>
  <c r="W166" i="34" s="1"/>
  <c r="M198" i="34"/>
  <c r="N198" i="34" s="1"/>
  <c r="Q198" i="34" s="1"/>
  <c r="M43" i="34"/>
  <c r="R43" i="34" s="1"/>
  <c r="W43" i="34" s="1"/>
  <c r="M47" i="34"/>
  <c r="R47" i="34" s="1"/>
  <c r="W47" i="34" s="1"/>
  <c r="M50" i="34"/>
  <c r="N50" i="34" s="1"/>
  <c r="Q50" i="34" s="1"/>
  <c r="M66" i="34"/>
  <c r="N66" i="34" s="1"/>
  <c r="Q66" i="34" s="1"/>
  <c r="M90" i="34"/>
  <c r="R90" i="34" s="1"/>
  <c r="W90" i="34" s="1"/>
  <c r="M73" i="34"/>
  <c r="M101" i="34"/>
  <c r="N101" i="34" s="1"/>
  <c r="Q101" i="34" s="1"/>
  <c r="M105" i="34"/>
  <c r="R105" i="34" s="1"/>
  <c r="W105" i="34" s="1"/>
  <c r="M109" i="34"/>
  <c r="R109" i="34" s="1"/>
  <c r="W109" i="34" s="1"/>
  <c r="M113" i="34"/>
  <c r="M116" i="34"/>
  <c r="N116" i="34" s="1"/>
  <c r="M117" i="34"/>
  <c r="N117" i="34" s="1"/>
  <c r="Q117" i="34" s="1"/>
  <c r="M121" i="34"/>
  <c r="N121" i="34" s="1"/>
  <c r="Q121" i="34" s="1"/>
  <c r="M129" i="34"/>
  <c r="R129" i="34" s="1"/>
  <c r="W129" i="34" s="1"/>
  <c r="M157" i="34"/>
  <c r="M161" i="34"/>
  <c r="R161" i="34" s="1"/>
  <c r="W161" i="34" s="1"/>
  <c r="M165" i="34"/>
  <c r="R165" i="34" s="1"/>
  <c r="W165" i="34" s="1"/>
  <c r="M173" i="34"/>
  <c r="R173" i="34" s="1"/>
  <c r="W173" i="34" s="1"/>
  <c r="M181" i="34"/>
  <c r="N181" i="34" s="1"/>
  <c r="Q181" i="34" s="1"/>
  <c r="M197" i="34"/>
  <c r="N197" i="34" s="1"/>
  <c r="Q197" i="34" s="1"/>
  <c r="M201" i="34"/>
  <c r="R201" i="34" s="1"/>
  <c r="W201" i="34" s="1"/>
  <c r="M205" i="34"/>
  <c r="N205" i="34" s="1"/>
  <c r="M63" i="34"/>
  <c r="R63" i="34" s="1"/>
  <c r="W63" i="34" s="1"/>
  <c r="M71" i="34"/>
  <c r="R71" i="34" s="1"/>
  <c r="W71" i="34" s="1"/>
  <c r="M87" i="34"/>
  <c r="N87" i="34" s="1"/>
  <c r="Q87" i="34" s="1"/>
  <c r="M103" i="34"/>
  <c r="R103" i="34" s="1"/>
  <c r="W103" i="34" s="1"/>
  <c r="M111" i="34"/>
  <c r="R111" i="34" s="1"/>
  <c r="W111" i="34" s="1"/>
  <c r="M115" i="34"/>
  <c r="N115" i="34" s="1"/>
  <c r="Q115" i="34" s="1"/>
  <c r="M119" i="34"/>
  <c r="R119" i="34" s="1"/>
  <c r="W119" i="34" s="1"/>
  <c r="M175" i="34"/>
  <c r="R175" i="34" s="1"/>
  <c r="W175" i="34" s="1"/>
  <c r="M191" i="34"/>
  <c r="R191" i="34" s="1"/>
  <c r="W191" i="34" s="1"/>
  <c r="M195" i="34"/>
  <c r="R195" i="34" s="1"/>
  <c r="W195" i="34" s="1"/>
  <c r="M199" i="34"/>
  <c r="N199" i="34" s="1"/>
  <c r="Q199" i="34" s="1"/>
  <c r="M203" i="34"/>
  <c r="R203" i="34" s="1"/>
  <c r="W203" i="34" s="1"/>
  <c r="J190" i="36"/>
  <c r="V190" i="36" s="1"/>
  <c r="M54" i="34"/>
  <c r="R54" i="34" s="1"/>
  <c r="W54" i="34" s="1"/>
  <c r="M58" i="34"/>
  <c r="R58" i="34" s="1"/>
  <c r="W58" i="34" s="1"/>
  <c r="M62" i="34"/>
  <c r="N62" i="34" s="1"/>
  <c r="Q62" i="34" s="1"/>
  <c r="M70" i="34"/>
  <c r="N70" i="34" s="1"/>
  <c r="Q70" i="34" s="1"/>
  <c r="M78" i="34"/>
  <c r="N78" i="34" s="1"/>
  <c r="Q78" i="34" s="1"/>
  <c r="M98" i="34"/>
  <c r="N98" i="34" s="1"/>
  <c r="Q98" i="34" s="1"/>
  <c r="M110" i="34"/>
  <c r="R110" i="34" s="1"/>
  <c r="W110" i="34" s="1"/>
  <c r="M114" i="34"/>
  <c r="N114" i="34" s="1"/>
  <c r="Q114" i="34" s="1"/>
  <c r="M118" i="34"/>
  <c r="R118" i="34" s="1"/>
  <c r="W118" i="34" s="1"/>
  <c r="S118" i="34" s="1"/>
  <c r="M126" i="34"/>
  <c r="R126" i="34" s="1"/>
  <c r="W126" i="34" s="1"/>
  <c r="S126" i="34" s="1"/>
  <c r="M146" i="34"/>
  <c r="R146" i="34" s="1"/>
  <c r="W146" i="34" s="1"/>
  <c r="S146" i="34" s="1"/>
  <c r="M150" i="34"/>
  <c r="N150" i="34" s="1"/>
  <c r="Q150" i="34" s="1"/>
  <c r="M162" i="34"/>
  <c r="M170" i="34"/>
  <c r="N170" i="34" s="1"/>
  <c r="Q170" i="34" s="1"/>
  <c r="M52" i="34"/>
  <c r="R52" i="34" s="1"/>
  <c r="W52" i="34" s="1"/>
  <c r="M68" i="34"/>
  <c r="N68" i="34" s="1"/>
  <c r="Q68" i="34" s="1"/>
  <c r="M104" i="34"/>
  <c r="N104" i="34" s="1"/>
  <c r="Q104" i="34" s="1"/>
  <c r="M108" i="34"/>
  <c r="R108" i="34" s="1"/>
  <c r="W108" i="34" s="1"/>
  <c r="M112" i="34"/>
  <c r="R112" i="34" s="1"/>
  <c r="W112" i="34" s="1"/>
  <c r="M53" i="34"/>
  <c r="N53" i="34" s="1"/>
  <c r="Q53" i="34" s="1"/>
  <c r="M57" i="34"/>
  <c r="N57" i="34" s="1"/>
  <c r="Q57" i="34" s="1"/>
  <c r="M61" i="34"/>
  <c r="R61" i="34" s="1"/>
  <c r="W61" i="34" s="1"/>
  <c r="M65" i="34"/>
  <c r="R65" i="34" s="1"/>
  <c r="W65" i="34" s="1"/>
  <c r="S65" i="34" s="1"/>
  <c r="M69" i="34"/>
  <c r="R69" i="34" s="1"/>
  <c r="W69" i="34" s="1"/>
  <c r="M81" i="34"/>
  <c r="R81" i="34" s="1"/>
  <c r="W81" i="34" s="1"/>
  <c r="S81" i="34" s="1"/>
  <c r="M89" i="34"/>
  <c r="R89" i="34" s="1"/>
  <c r="W89" i="34" s="1"/>
  <c r="M93" i="34"/>
  <c r="N93" i="34" s="1"/>
  <c r="Q93" i="34" s="1"/>
  <c r="M125" i="34"/>
  <c r="R125" i="34" s="1"/>
  <c r="W125" i="34" s="1"/>
  <c r="M133" i="34"/>
  <c r="R133" i="34" s="1"/>
  <c r="W133" i="34" s="1"/>
  <c r="S133" i="34" s="1"/>
  <c r="M141" i="34"/>
  <c r="N141" i="34" s="1"/>
  <c r="Q141" i="34" s="1"/>
  <c r="M145" i="34"/>
  <c r="R145" i="34" s="1"/>
  <c r="W145" i="34" s="1"/>
  <c r="M149" i="34"/>
  <c r="R149" i="34" s="1"/>
  <c r="W149" i="34" s="1"/>
  <c r="M153" i="34"/>
  <c r="R153" i="34" s="1"/>
  <c r="W153" i="34" s="1"/>
  <c r="M177" i="34"/>
  <c r="N177" i="34" s="1"/>
  <c r="Q177" i="34" s="1"/>
  <c r="M185" i="34"/>
  <c r="N185" i="34" s="1"/>
  <c r="Q185" i="34" s="1"/>
  <c r="M189" i="34"/>
  <c r="N189" i="34" s="1"/>
  <c r="Q189" i="34" s="1"/>
  <c r="M193" i="34"/>
  <c r="R193" i="34" s="1"/>
  <c r="W193" i="34" s="1"/>
  <c r="M140" i="34"/>
  <c r="N140" i="34" s="1"/>
  <c r="Q140" i="34" s="1"/>
  <c r="M156" i="34"/>
  <c r="R156" i="34" s="1"/>
  <c r="W156" i="34" s="1"/>
  <c r="M164" i="34"/>
  <c r="R164" i="34" s="1"/>
  <c r="W164" i="34" s="1"/>
  <c r="M176" i="34"/>
  <c r="R176" i="34" s="1"/>
  <c r="W176" i="34" s="1"/>
  <c r="M180" i="34"/>
  <c r="S183" i="34" s="1"/>
  <c r="M41" i="34"/>
  <c r="N41" i="34" s="1"/>
  <c r="Q41" i="34" s="1"/>
  <c r="M51" i="34"/>
  <c r="R51" i="34" s="1"/>
  <c r="W51" i="34" s="1"/>
  <c r="M55" i="34"/>
  <c r="R55" i="34" s="1"/>
  <c r="W55" i="34" s="1"/>
  <c r="M83" i="34"/>
  <c r="N83" i="34" s="1"/>
  <c r="Q83" i="34" s="1"/>
  <c r="M131" i="34"/>
  <c r="R131" i="34" s="1"/>
  <c r="W131" i="34" s="1"/>
  <c r="M139" i="34"/>
  <c r="R139" i="34" s="1"/>
  <c r="W139" i="34" s="1"/>
  <c r="M142" i="34"/>
  <c r="N142" i="34" s="1"/>
  <c r="Q142" i="34" s="1"/>
  <c r="M151" i="34"/>
  <c r="R151" i="34" s="1"/>
  <c r="W151" i="34" s="1"/>
  <c r="M159" i="34"/>
  <c r="N159" i="34" s="1"/>
  <c r="Q159" i="34" s="1"/>
  <c r="M167" i="34"/>
  <c r="N167" i="34" s="1"/>
  <c r="Q167" i="34" s="1"/>
  <c r="M171" i="34"/>
  <c r="R171" i="34" s="1"/>
  <c r="W171" i="34" s="1"/>
  <c r="M179" i="34"/>
  <c r="R179" i="34" s="1"/>
  <c r="W179" i="34" s="1"/>
  <c r="M49" i="34"/>
  <c r="N49" i="34" s="1"/>
  <c r="Q49" i="34" s="1"/>
  <c r="M204" i="34"/>
  <c r="N204" i="34" s="1"/>
  <c r="Q204" i="34" s="1"/>
  <c r="M200" i="34"/>
  <c r="R200" i="34" s="1"/>
  <c r="W200" i="34" s="1"/>
  <c r="S200" i="34" s="1"/>
  <c r="M196" i="34"/>
  <c r="R196" i="34" s="1"/>
  <c r="W196" i="34" s="1"/>
  <c r="M184" i="34"/>
  <c r="N184" i="34" s="1"/>
  <c r="M168" i="34"/>
  <c r="N168" i="34" s="1"/>
  <c r="Q168" i="34" s="1"/>
  <c r="M160" i="34"/>
  <c r="R160" i="34" s="1"/>
  <c r="W160" i="34" s="1"/>
  <c r="M152" i="34"/>
  <c r="R152" i="34" s="1"/>
  <c r="W152" i="34" s="1"/>
  <c r="M148" i="34"/>
  <c r="N148" i="34" s="1"/>
  <c r="Q148" i="34" s="1"/>
  <c r="M136" i="34"/>
  <c r="R136" i="34" s="1"/>
  <c r="W136" i="34" s="1"/>
  <c r="M132" i="34"/>
  <c r="R132" i="34" s="1"/>
  <c r="W132" i="34" s="1"/>
  <c r="M128" i="34"/>
  <c r="R128" i="34" s="1"/>
  <c r="W128" i="34" s="1"/>
  <c r="M124" i="34"/>
  <c r="R124" i="34" s="1"/>
  <c r="W124" i="34" s="1"/>
  <c r="M120" i="34"/>
  <c r="N120" i="34" s="1"/>
  <c r="Q120" i="34" s="1"/>
  <c r="M100" i="34"/>
  <c r="R100" i="34" s="1"/>
  <c r="W100" i="34" s="1"/>
  <c r="M96" i="34"/>
  <c r="N96" i="34" s="1"/>
  <c r="Q96" i="34" s="1"/>
  <c r="M92" i="34"/>
  <c r="R92" i="34" s="1"/>
  <c r="W92" i="34" s="1"/>
  <c r="M88" i="34"/>
  <c r="R88" i="34" s="1"/>
  <c r="W88" i="34" s="1"/>
  <c r="M84" i="34"/>
  <c r="N84" i="34" s="1"/>
  <c r="Q84" i="34" s="1"/>
  <c r="M80" i="34"/>
  <c r="R80" i="34" s="1"/>
  <c r="W80" i="34" s="1"/>
  <c r="M76" i="34"/>
  <c r="N76" i="34" s="1"/>
  <c r="Q76" i="34" s="1"/>
  <c r="M72" i="34"/>
  <c r="N72" i="34" s="1"/>
  <c r="Q72" i="34" s="1"/>
  <c r="M64" i="34"/>
  <c r="R64" i="34" s="1"/>
  <c r="W64" i="34" s="1"/>
  <c r="M56" i="34"/>
  <c r="R56" i="34" s="1"/>
  <c r="W56" i="34" s="1"/>
  <c r="M48" i="34"/>
  <c r="N48" i="34" s="1"/>
  <c r="Q48" i="34" s="1"/>
  <c r="M46" i="34"/>
  <c r="R46" i="34" s="1"/>
  <c r="W46" i="34" s="1"/>
  <c r="M44" i="34"/>
  <c r="N44" i="34" s="1"/>
  <c r="Q44" i="34" s="1"/>
  <c r="J209" i="34"/>
  <c r="V209" i="34" s="1"/>
  <c r="M40" i="34"/>
  <c r="R40" i="34" s="1"/>
  <c r="W40" i="34" s="1"/>
  <c r="S40" i="34" s="1"/>
  <c r="M217" i="34"/>
  <c r="N211" i="34"/>
  <c r="M42" i="34"/>
  <c r="R42" i="34" s="1"/>
  <c r="W42" i="34" s="1"/>
  <c r="G15" i="34"/>
  <c r="C84" i="36"/>
  <c r="M109" i="32"/>
  <c r="R109" i="32" s="1"/>
  <c r="W109" i="32" s="1"/>
  <c r="M121" i="32"/>
  <c r="M71" i="39"/>
  <c r="R71" i="39" s="1"/>
  <c r="W71" i="39" s="1"/>
  <c r="M133" i="32"/>
  <c r="M86" i="39"/>
  <c r="R86" i="39" s="1"/>
  <c r="W86" i="39" s="1"/>
  <c r="G28" i="36"/>
  <c r="M79" i="39"/>
  <c r="M191" i="39"/>
  <c r="E20" i="36"/>
  <c r="M20" i="36" s="1"/>
  <c r="G104" i="36"/>
  <c r="M63" i="39"/>
  <c r="N63" i="39" s="1"/>
  <c r="Q63" i="39" s="1"/>
  <c r="M67" i="39"/>
  <c r="N67" i="39" s="1"/>
  <c r="Q67" i="39" s="1"/>
  <c r="M75" i="39"/>
  <c r="R75" i="39" s="1"/>
  <c r="W75" i="39" s="1"/>
  <c r="M87" i="39"/>
  <c r="R87" i="39" s="1"/>
  <c r="W87" i="39" s="1"/>
  <c r="M91" i="39"/>
  <c r="N91" i="39" s="1"/>
  <c r="Q91" i="39" s="1"/>
  <c r="M95" i="39"/>
  <c r="R95" i="39" s="1"/>
  <c r="W95" i="39" s="1"/>
  <c r="M99" i="39"/>
  <c r="N99" i="39" s="1"/>
  <c r="Q99" i="39" s="1"/>
  <c r="M103" i="39"/>
  <c r="R103" i="39" s="1"/>
  <c r="W103" i="39" s="1"/>
  <c r="M107" i="39"/>
  <c r="N107" i="39" s="1"/>
  <c r="Q107" i="39" s="1"/>
  <c r="M115" i="39"/>
  <c r="N115" i="39" s="1"/>
  <c r="M119" i="39"/>
  <c r="M123" i="39"/>
  <c r="R123" i="39" s="1"/>
  <c r="W123" i="39" s="1"/>
  <c r="M131" i="39"/>
  <c r="N131" i="39" s="1"/>
  <c r="M139" i="39"/>
  <c r="M143" i="39"/>
  <c r="M147" i="39"/>
  <c r="R147" i="39" s="1"/>
  <c r="W147" i="39" s="1"/>
  <c r="M151" i="39"/>
  <c r="N151" i="39" s="1"/>
  <c r="Q151" i="39" s="1"/>
  <c r="M163" i="39"/>
  <c r="N163" i="39" s="1"/>
  <c r="M167" i="39"/>
  <c r="N167" i="39" s="1"/>
  <c r="M179" i="39"/>
  <c r="R179" i="39" s="1"/>
  <c r="W179" i="39" s="1"/>
  <c r="S179" i="39" s="1"/>
  <c r="M101" i="39"/>
  <c r="R101" i="39" s="1"/>
  <c r="W101" i="39" s="1"/>
  <c r="M105" i="39"/>
  <c r="M135" i="32"/>
  <c r="M139" i="32"/>
  <c r="M150" i="32"/>
  <c r="N150" i="32" s="1"/>
  <c r="Q150" i="32" s="1"/>
  <c r="M158" i="32"/>
  <c r="R158" i="32" s="1"/>
  <c r="W158" i="32" s="1"/>
  <c r="M174" i="32"/>
  <c r="R174" i="32" s="1"/>
  <c r="W174" i="32" s="1"/>
  <c r="M183" i="32"/>
  <c r="M198" i="32"/>
  <c r="R198" i="32" s="1"/>
  <c r="W198" i="32" s="1"/>
  <c r="M26" i="33"/>
  <c r="N26" i="33" s="1"/>
  <c r="Q26" i="33" s="1"/>
  <c r="F211" i="33"/>
  <c r="M42" i="33"/>
  <c r="R42" i="33" s="1"/>
  <c r="W42" i="33" s="1"/>
  <c r="M45" i="33"/>
  <c r="N45" i="33" s="1"/>
  <c r="Q45" i="33" s="1"/>
  <c r="M46" i="33"/>
  <c r="N46" i="33" s="1"/>
  <c r="Q46" i="33" s="1"/>
  <c r="M53" i="33"/>
  <c r="M62" i="33"/>
  <c r="M64" i="39"/>
  <c r="R64" i="39" s="1"/>
  <c r="W64" i="39" s="1"/>
  <c r="M72" i="39"/>
  <c r="M76" i="39"/>
  <c r="R76" i="39" s="1"/>
  <c r="W76" i="39" s="1"/>
  <c r="M84" i="39"/>
  <c r="N84" i="39" s="1"/>
  <c r="Q84" i="39" s="1"/>
  <c r="M92" i="39"/>
  <c r="M96" i="39"/>
  <c r="M108" i="39"/>
  <c r="R108" i="39" s="1"/>
  <c r="W108" i="39" s="1"/>
  <c r="M132" i="39"/>
  <c r="N132" i="39" s="1"/>
  <c r="Q132" i="39" s="1"/>
  <c r="M140" i="39"/>
  <c r="N140" i="39" s="1"/>
  <c r="M144" i="39"/>
  <c r="M148" i="39"/>
  <c r="M160" i="39"/>
  <c r="R160" i="39" s="1"/>
  <c r="W160" i="39" s="1"/>
  <c r="M164" i="39"/>
  <c r="R164" i="39" s="1"/>
  <c r="W164" i="39" s="1"/>
  <c r="M184" i="39"/>
  <c r="M188" i="39"/>
  <c r="R188" i="39" s="1"/>
  <c r="W188" i="39" s="1"/>
  <c r="M192" i="39"/>
  <c r="N192" i="39" s="1"/>
  <c r="Q192" i="39" s="1"/>
  <c r="M204" i="39"/>
  <c r="R204" i="39" s="1"/>
  <c r="W204" i="39" s="1"/>
  <c r="O213" i="40"/>
  <c r="F212" i="40"/>
  <c r="K214" i="40" s="1"/>
  <c r="M25" i="40"/>
  <c r="R25" i="40" s="1"/>
  <c r="W25" i="40" s="1"/>
  <c r="P201" i="36"/>
  <c r="O201" i="36" s="1"/>
  <c r="G15" i="33"/>
  <c r="M212" i="33"/>
  <c r="G15" i="40"/>
  <c r="J47" i="36"/>
  <c r="V47" i="36" s="1"/>
  <c r="C17" i="35"/>
  <c r="M125" i="32"/>
  <c r="N125" i="32" s="1"/>
  <c r="M137" i="32"/>
  <c r="M50" i="39"/>
  <c r="R50" i="39" s="1"/>
  <c r="W50" i="39" s="1"/>
  <c r="M62" i="39"/>
  <c r="R62" i="39" s="1"/>
  <c r="W62" i="39" s="1"/>
  <c r="M70" i="39"/>
  <c r="M115" i="32"/>
  <c r="N115" i="32" s="1"/>
  <c r="Q115" i="32" s="1"/>
  <c r="M76" i="32"/>
  <c r="R76" i="32" s="1"/>
  <c r="W76" i="32" s="1"/>
  <c r="M96" i="32"/>
  <c r="N96" i="32" s="1"/>
  <c r="Q96" i="32" s="1"/>
  <c r="M50" i="32"/>
  <c r="N50" i="32" s="1"/>
  <c r="M75" i="32"/>
  <c r="N75" i="32" s="1"/>
  <c r="M86" i="32"/>
  <c r="R86" i="32" s="1"/>
  <c r="W86" i="32" s="1"/>
  <c r="M60" i="32"/>
  <c r="R60" i="32" s="1"/>
  <c r="W60" i="32" s="1"/>
  <c r="M68" i="32"/>
  <c r="M72" i="32"/>
  <c r="R72" i="32" s="1"/>
  <c r="W72" i="32" s="1"/>
  <c r="M100" i="32"/>
  <c r="N100" i="32" s="1"/>
  <c r="Q100" i="32" s="1"/>
  <c r="M47" i="32"/>
  <c r="N47" i="32" s="1"/>
  <c r="Q47" i="32" s="1"/>
  <c r="M77" i="32"/>
  <c r="N77" i="32" s="1"/>
  <c r="M81" i="32"/>
  <c r="R81" i="32" s="1"/>
  <c r="W81" i="32" s="1"/>
  <c r="P76" i="36"/>
  <c r="O76" i="36" s="1"/>
  <c r="K20" i="36"/>
  <c r="L20" i="36" s="1"/>
  <c r="B166" i="36"/>
  <c r="B146" i="36"/>
  <c r="K22" i="36"/>
  <c r="L22" i="36" s="1"/>
  <c r="P138" i="36"/>
  <c r="O138" i="36" s="1"/>
  <c r="C94" i="36"/>
  <c r="C90" i="36"/>
  <c r="K18" i="36"/>
  <c r="L18" i="36" s="1"/>
  <c r="B206" i="36"/>
  <c r="B179" i="36"/>
  <c r="B174" i="36"/>
  <c r="G166" i="36"/>
  <c r="B162" i="36"/>
  <c r="E158" i="36"/>
  <c r="U158" i="36" s="1"/>
  <c r="P158" i="36"/>
  <c r="O158" i="36" s="1"/>
  <c r="E138" i="36"/>
  <c r="M138" i="36" s="1"/>
  <c r="G126" i="36"/>
  <c r="B122" i="36"/>
  <c r="J94" i="36"/>
  <c r="V94" i="36" s="1"/>
  <c r="K94" i="36"/>
  <c r="L94" i="36" s="1"/>
  <c r="E90" i="36"/>
  <c r="X90" i="36" s="1"/>
  <c r="N90" i="36" s="1"/>
  <c r="K90" i="36"/>
  <c r="L90" i="36" s="1"/>
  <c r="P90" i="36"/>
  <c r="O90" i="36" s="1"/>
  <c r="P74" i="36"/>
  <c r="O74" i="36" s="1"/>
  <c r="G18" i="36"/>
  <c r="H25" i="37"/>
  <c r="D19" i="37"/>
  <c r="D29" i="37"/>
  <c r="C19" i="37"/>
  <c r="F31" i="37"/>
  <c r="C33" i="37"/>
  <c r="F41" i="37"/>
  <c r="D35" i="37"/>
  <c r="C31" i="37"/>
  <c r="F15" i="37"/>
  <c r="E39" i="37"/>
  <c r="H31" i="37"/>
  <c r="H17" i="37"/>
  <c r="J17" i="37" s="1"/>
  <c r="C39" i="37"/>
  <c r="F19" i="37"/>
  <c r="F39" i="37"/>
  <c r="D33" i="37"/>
  <c r="C25" i="37"/>
  <c r="E21" i="37"/>
  <c r="H19" i="37"/>
  <c r="C23" i="37"/>
  <c r="F23" i="37"/>
  <c r="E27" i="37"/>
  <c r="C27" i="37"/>
  <c r="F27" i="37"/>
  <c r="M158" i="3"/>
  <c r="R158" i="3" s="1"/>
  <c r="E144" i="36"/>
  <c r="M144" i="36" s="1"/>
  <c r="C15" i="44"/>
  <c r="M46" i="39"/>
  <c r="M58" i="39"/>
  <c r="N58" i="39" s="1"/>
  <c r="M61" i="39"/>
  <c r="R61" i="39" s="1"/>
  <c r="W61" i="39" s="1"/>
  <c r="M65" i="39"/>
  <c r="R65" i="39" s="1"/>
  <c r="W65" i="39" s="1"/>
  <c r="M66" i="39"/>
  <c r="R66" i="39" s="1"/>
  <c r="W66" i="39" s="1"/>
  <c r="M45" i="39"/>
  <c r="M49" i="39"/>
  <c r="N49" i="39" s="1"/>
  <c r="Q49" i="39" s="1"/>
  <c r="M39" i="32"/>
  <c r="N39" i="32" s="1"/>
  <c r="Q39" i="32" s="1"/>
  <c r="M215" i="34"/>
  <c r="B193" i="36"/>
  <c r="B157" i="36"/>
  <c r="G125" i="36"/>
  <c r="G109" i="36"/>
  <c r="E69" i="36"/>
  <c r="U69" i="36" s="1"/>
  <c r="M212" i="34"/>
  <c r="M198" i="3"/>
  <c r="N198" i="3" s="1"/>
  <c r="Q198" i="3" s="1"/>
  <c r="B185" i="36"/>
  <c r="K165" i="36"/>
  <c r="L165" i="36" s="1"/>
  <c r="C133" i="36"/>
  <c r="K133" i="36"/>
  <c r="L133" i="36" s="1"/>
  <c r="B129" i="36"/>
  <c r="J121" i="36"/>
  <c r="V121" i="36" s="1"/>
  <c r="P113" i="36"/>
  <c r="O113" i="36" s="1"/>
  <c r="B109" i="36"/>
  <c r="B105" i="36"/>
  <c r="G101" i="36"/>
  <c r="C97" i="36"/>
  <c r="C81" i="36"/>
  <c r="P69" i="36"/>
  <c r="O69" i="36" s="1"/>
  <c r="G65" i="36"/>
  <c r="E61" i="36"/>
  <c r="M61" i="36" s="1"/>
  <c r="P61" i="36"/>
  <c r="O61" i="36" s="1"/>
  <c r="J57" i="36"/>
  <c r="V57" i="36" s="1"/>
  <c r="G53" i="36"/>
  <c r="B205" i="36"/>
  <c r="B201" i="36"/>
  <c r="E201" i="36"/>
  <c r="M201" i="36" s="1"/>
  <c r="B197" i="36"/>
  <c r="M193" i="3"/>
  <c r="R193" i="3" s="1"/>
  <c r="E193" i="36"/>
  <c r="M193" i="36" s="1"/>
  <c r="P193" i="36"/>
  <c r="O193" i="36" s="1"/>
  <c r="E185" i="36"/>
  <c r="X185" i="36" s="1"/>
  <c r="N185" i="36" s="1"/>
  <c r="J177" i="36"/>
  <c r="V177" i="36" s="1"/>
  <c r="B177" i="36"/>
  <c r="B173" i="36"/>
  <c r="B165" i="36"/>
  <c r="C165" i="36"/>
  <c r="J165" i="36"/>
  <c r="V165" i="36" s="1"/>
  <c r="B161" i="36"/>
  <c r="G153" i="36"/>
  <c r="B149" i="36"/>
  <c r="C141" i="36"/>
  <c r="P137" i="36"/>
  <c r="O137" i="36" s="1"/>
  <c r="B133" i="36"/>
  <c r="E133" i="36"/>
  <c r="M133" i="36" s="1"/>
  <c r="P133" i="36"/>
  <c r="O133" i="36" s="1"/>
  <c r="G133" i="36"/>
  <c r="O130" i="36"/>
  <c r="C129" i="36"/>
  <c r="K129" i="36"/>
  <c r="L129" i="36" s="1"/>
  <c r="B125" i="36"/>
  <c r="C121" i="36"/>
  <c r="K121" i="36"/>
  <c r="L121" i="36" s="1"/>
  <c r="B121" i="36"/>
  <c r="E121" i="36"/>
  <c r="X121" i="36" s="1"/>
  <c r="N121" i="36" s="1"/>
  <c r="P121" i="36"/>
  <c r="O121" i="36" s="1"/>
  <c r="B117" i="36"/>
  <c r="B113" i="36"/>
  <c r="J109" i="36"/>
  <c r="V109" i="36" s="1"/>
  <c r="C109" i="36"/>
  <c r="K109" i="36"/>
  <c r="L109" i="36" s="1"/>
  <c r="E109" i="36"/>
  <c r="U109" i="36" s="1"/>
  <c r="J105" i="36"/>
  <c r="V105" i="36" s="1"/>
  <c r="C91" i="35"/>
  <c r="J101" i="36"/>
  <c r="V101" i="36" s="1"/>
  <c r="C101" i="36"/>
  <c r="K101" i="36"/>
  <c r="L101" i="36" s="1"/>
  <c r="B101" i="36"/>
  <c r="E101" i="36"/>
  <c r="U101" i="36" s="1"/>
  <c r="B97" i="36"/>
  <c r="K97" i="36"/>
  <c r="L97" i="36" s="1"/>
  <c r="E89" i="36"/>
  <c r="U89" i="36" s="1"/>
  <c r="P89" i="36"/>
  <c r="O89" i="36" s="1"/>
  <c r="E73" i="36"/>
  <c r="M73" i="36" s="1"/>
  <c r="P73" i="36"/>
  <c r="O73" i="36" s="1"/>
  <c r="G69" i="36"/>
  <c r="J69" i="36"/>
  <c r="V69" i="36" s="1"/>
  <c r="C69" i="36"/>
  <c r="K65" i="36"/>
  <c r="L65" i="36" s="1"/>
  <c r="C65" i="36"/>
  <c r="G61" i="36"/>
  <c r="J61" i="36"/>
  <c r="V61" i="36" s="1"/>
  <c r="C61" i="36"/>
  <c r="C57" i="36"/>
  <c r="K57" i="36"/>
  <c r="L57" i="36" s="1"/>
  <c r="E57" i="36"/>
  <c r="U57" i="36" s="1"/>
  <c r="P57" i="36"/>
  <c r="O57" i="36" s="1"/>
  <c r="J53" i="36"/>
  <c r="V53" i="36" s="1"/>
  <c r="C53" i="36"/>
  <c r="K53" i="36"/>
  <c r="L53" i="36" s="1"/>
  <c r="E53" i="36"/>
  <c r="X53" i="36" s="1"/>
  <c r="N53" i="36" s="1"/>
  <c r="C15" i="35"/>
  <c r="E29" i="36"/>
  <c r="M29" i="36" s="1"/>
  <c r="P29" i="36"/>
  <c r="O29" i="36" s="1"/>
  <c r="C7" i="35"/>
  <c r="C163" i="35"/>
  <c r="C108" i="35"/>
  <c r="C78" i="35"/>
  <c r="C35" i="35"/>
  <c r="V27" i="3"/>
  <c r="D13" i="35" s="1"/>
  <c r="M122" i="3"/>
  <c r="R122" i="3" s="1"/>
  <c r="M105" i="3"/>
  <c r="R105" i="3" s="1"/>
  <c r="M92" i="3"/>
  <c r="N92" i="3" s="1"/>
  <c r="Q92" i="3" s="1"/>
  <c r="F71" i="44"/>
  <c r="C23" i="35"/>
  <c r="V33" i="3"/>
  <c r="D19" i="35" s="1"/>
  <c r="J221" i="37"/>
  <c r="J245" i="37"/>
  <c r="K14" i="34"/>
  <c r="F212" i="34"/>
  <c r="J214" i="34" s="1"/>
  <c r="V214" i="34" s="1"/>
  <c r="N216" i="34"/>
  <c r="M214" i="34"/>
  <c r="F213" i="34"/>
  <c r="K213" i="34" s="1"/>
  <c r="F214" i="34"/>
  <c r="C336" i="37"/>
  <c r="J98" i="37"/>
  <c r="H228" i="37"/>
  <c r="J228" i="37" s="1"/>
  <c r="D22" i="37"/>
  <c r="J102" i="37"/>
  <c r="H340" i="37"/>
  <c r="J340" i="37" s="1"/>
  <c r="C181" i="37"/>
  <c r="E97" i="37"/>
  <c r="E248" i="37"/>
  <c r="D125" i="37"/>
  <c r="F308" i="37"/>
  <c r="E8" i="37"/>
  <c r="H121" i="37"/>
  <c r="F8" i="37"/>
  <c r="J8" i="37" s="1"/>
  <c r="H296" i="37"/>
  <c r="H240" i="37"/>
  <c r="J240" i="37" s="1"/>
  <c r="H276" i="37"/>
  <c r="J276" i="37" s="1"/>
  <c r="E113" i="37"/>
  <c r="D216" i="37"/>
  <c r="D50" i="37"/>
  <c r="E93" i="37"/>
  <c r="C364" i="37"/>
  <c r="D340" i="37"/>
  <c r="E344" i="37"/>
  <c r="J94" i="37"/>
  <c r="C8" i="37"/>
  <c r="H324" i="37"/>
  <c r="H272" i="37"/>
  <c r="H22" i="37"/>
  <c r="H14" i="37"/>
  <c r="E149" i="37"/>
  <c r="E252" i="37"/>
  <c r="D240" i="37"/>
  <c r="D10" i="37"/>
  <c r="F54" i="37"/>
  <c r="F169" i="37"/>
  <c r="D372" i="37"/>
  <c r="C204" i="37"/>
  <c r="F336" i="37"/>
  <c r="J336" i="37" s="1"/>
  <c r="D8" i="37"/>
  <c r="H216" i="37"/>
  <c r="J216" i="37" s="1"/>
  <c r="F69" i="37"/>
  <c r="D109" i="37"/>
  <c r="D256" i="37"/>
  <c r="D14" i="37"/>
  <c r="C101" i="37"/>
  <c r="K51" i="36"/>
  <c r="L51" i="36" s="1"/>
  <c r="F34" i="37"/>
  <c r="H360" i="37"/>
  <c r="J360" i="37" s="1"/>
  <c r="H332" i="37"/>
  <c r="H316" i="37"/>
  <c r="H300" i="37"/>
  <c r="H252" i="37"/>
  <c r="J252" i="37" s="1"/>
  <c r="H149" i="37"/>
  <c r="H93" i="37"/>
  <c r="H81" i="37"/>
  <c r="J81" i="37" s="1"/>
  <c r="H69" i="37"/>
  <c r="H244" i="37"/>
  <c r="E77" i="37"/>
  <c r="F97" i="37"/>
  <c r="J97" i="37" s="1"/>
  <c r="F113" i="37"/>
  <c r="J113" i="37" s="1"/>
  <c r="E165" i="37"/>
  <c r="E228" i="37"/>
  <c r="E260" i="37"/>
  <c r="D224" i="37"/>
  <c r="D244" i="37"/>
  <c r="E10" i="37"/>
  <c r="F14" i="37"/>
  <c r="F22" i="37"/>
  <c r="D38" i="37"/>
  <c r="E50" i="37"/>
  <c r="E58" i="37"/>
  <c r="E208" i="37"/>
  <c r="E256" i="37"/>
  <c r="D65" i="37"/>
  <c r="C105" i="37"/>
  <c r="F65" i="37"/>
  <c r="F93" i="37"/>
  <c r="E340" i="37"/>
  <c r="C228" i="37"/>
  <c r="C340" i="37"/>
  <c r="C372" i="37"/>
  <c r="F332" i="37"/>
  <c r="E360" i="37"/>
  <c r="F344" i="37"/>
  <c r="E364" i="37"/>
  <c r="C216" i="37"/>
  <c r="H192" i="37"/>
  <c r="J192" i="37" s="1"/>
  <c r="H372" i="37"/>
  <c r="J372" i="37" s="1"/>
  <c r="H344" i="37"/>
  <c r="H224" i="37"/>
  <c r="H125" i="37"/>
  <c r="H101" i="37"/>
  <c r="H85" i="37"/>
  <c r="H73" i="37"/>
  <c r="H34" i="37"/>
  <c r="J34" i="37" s="1"/>
  <c r="H26" i="37"/>
  <c r="H10" i="37"/>
  <c r="F77" i="37"/>
  <c r="J77" i="37" s="1"/>
  <c r="E105" i="37"/>
  <c r="E121" i="37"/>
  <c r="E236" i="37"/>
  <c r="D93" i="37"/>
  <c r="D188" i="37"/>
  <c r="D228" i="37"/>
  <c r="D248" i="37"/>
  <c r="F10" i="37"/>
  <c r="D18" i="37"/>
  <c r="D26" i="37"/>
  <c r="F42" i="37"/>
  <c r="F50" i="37"/>
  <c r="D133" i="37"/>
  <c r="E216" i="37"/>
  <c r="D81" i="37"/>
  <c r="C73" i="37"/>
  <c r="C121" i="37"/>
  <c r="E81" i="37"/>
  <c r="E372" i="37"/>
  <c r="D360" i="37"/>
  <c r="C252" i="37"/>
  <c r="C344" i="37"/>
  <c r="D332" i="37"/>
  <c r="F288" i="37"/>
  <c r="C224" i="37"/>
  <c r="H105" i="37"/>
  <c r="H212" i="37"/>
  <c r="H364" i="37"/>
  <c r="J364" i="37" s="1"/>
  <c r="H356" i="37"/>
  <c r="J356" i="37" s="1"/>
  <c r="H288" i="37"/>
  <c r="J288" i="37" s="1"/>
  <c r="H268" i="37"/>
  <c r="J268" i="37" s="1"/>
  <c r="H236" i="37"/>
  <c r="H208" i="37"/>
  <c r="H89" i="37"/>
  <c r="H65" i="37"/>
  <c r="H50" i="37"/>
  <c r="J50" i="37" s="1"/>
  <c r="F105" i="37"/>
  <c r="F121" i="37"/>
  <c r="J121" i="37" s="1"/>
  <c r="D212" i="37"/>
  <c r="D252" i="37"/>
  <c r="E14" i="37"/>
  <c r="E22" i="37"/>
  <c r="E46" i="37"/>
  <c r="D54" i="37"/>
  <c r="D169" i="37"/>
  <c r="E240" i="37"/>
  <c r="C81" i="37"/>
  <c r="C149" i="37"/>
  <c r="E145" i="37"/>
  <c r="D364" i="37"/>
  <c r="C288" i="37"/>
  <c r="C332" i="37"/>
  <c r="C360" i="37"/>
  <c r="D288" i="37"/>
  <c r="C240" i="37"/>
  <c r="M37" i="39"/>
  <c r="R37" i="39" s="1"/>
  <c r="W37" i="39" s="1"/>
  <c r="J191" i="37"/>
  <c r="H206" i="37"/>
  <c r="J206" i="37" s="1"/>
  <c r="H139" i="37"/>
  <c r="J139" i="37" s="1"/>
  <c r="J237" i="37"/>
  <c r="H286" i="37"/>
  <c r="H175" i="37"/>
  <c r="F147" i="37"/>
  <c r="C330" i="37"/>
  <c r="H218" i="37"/>
  <c r="H298" i="37"/>
  <c r="H378" i="37"/>
  <c r="E5" i="37"/>
  <c r="J343" i="37"/>
  <c r="D147" i="37"/>
  <c r="C95" i="37"/>
  <c r="F131" i="37"/>
  <c r="D378" i="37"/>
  <c r="H190" i="37"/>
  <c r="H222" i="37"/>
  <c r="J222" i="37" s="1"/>
  <c r="H302" i="37"/>
  <c r="H346" i="37"/>
  <c r="H382" i="37"/>
  <c r="J382" i="37" s="1"/>
  <c r="H155" i="37"/>
  <c r="J155" i="37" s="1"/>
  <c r="J253" i="37"/>
  <c r="C135" i="37"/>
  <c r="F87" i="37"/>
  <c r="F183" i="37"/>
  <c r="J183" i="37" s="1"/>
  <c r="D290" i="37"/>
  <c r="H202" i="37"/>
  <c r="J202" i="37" s="1"/>
  <c r="H314" i="37"/>
  <c r="J314" i="37" s="1"/>
  <c r="H135" i="37"/>
  <c r="J213" i="37"/>
  <c r="J86" i="37"/>
  <c r="E202" i="37"/>
  <c r="C159" i="37"/>
  <c r="F135" i="37"/>
  <c r="D206" i="37"/>
  <c r="D294" i="37"/>
  <c r="C374" i="37"/>
  <c r="H194" i="37"/>
  <c r="H210" i="37"/>
  <c r="J210" i="37" s="1"/>
  <c r="H238" i="37"/>
  <c r="J238" i="37" s="1"/>
  <c r="H290" i="37"/>
  <c r="H306" i="37"/>
  <c r="H350" i="37"/>
  <c r="J350" i="37" s="1"/>
  <c r="H370" i="37"/>
  <c r="H127" i="37"/>
  <c r="H143" i="37"/>
  <c r="H159" i="37"/>
  <c r="E210" i="37"/>
  <c r="D135" i="37"/>
  <c r="D159" i="37"/>
  <c r="C119" i="37"/>
  <c r="C139" i="37"/>
  <c r="F111" i="37"/>
  <c r="E143" i="37"/>
  <c r="E206" i="37"/>
  <c r="E91" i="37"/>
  <c r="E139" i="37"/>
  <c r="D210" i="37"/>
  <c r="C310" i="37"/>
  <c r="C346" i="37"/>
  <c r="E378" i="37"/>
  <c r="D374" i="37"/>
  <c r="H214" i="37"/>
  <c r="J214" i="37" s="1"/>
  <c r="H330" i="37"/>
  <c r="H354" i="37"/>
  <c r="H374" i="37"/>
  <c r="J374" i="37" s="1"/>
  <c r="H131" i="37"/>
  <c r="H147" i="37"/>
  <c r="D5" i="37"/>
  <c r="J308" i="37"/>
  <c r="H115" i="37"/>
  <c r="D83" i="37"/>
  <c r="D139" i="37"/>
  <c r="D115" i="37"/>
  <c r="C127" i="37"/>
  <c r="C143" i="37"/>
  <c r="E127" i="37"/>
  <c r="F143" i="37"/>
  <c r="E214" i="37"/>
  <c r="F115" i="37"/>
  <c r="D194" i="37"/>
  <c r="D214" i="37"/>
  <c r="C210" i="37"/>
  <c r="C206" i="37"/>
  <c r="C202" i="37"/>
  <c r="D286" i="37"/>
  <c r="F378" i="37"/>
  <c r="E374" i="37"/>
  <c r="D131" i="37"/>
  <c r="C131" i="37"/>
  <c r="C147" i="37"/>
  <c r="F127" i="37"/>
  <c r="E222" i="37"/>
  <c r="F159" i="37"/>
  <c r="D202" i="37"/>
  <c r="C214" i="37"/>
  <c r="H258" i="37"/>
  <c r="H278" i="37"/>
  <c r="H137" i="37"/>
  <c r="J137" i="37" s="1"/>
  <c r="H203" i="37"/>
  <c r="H196" i="37"/>
  <c r="J196" i="37" s="1"/>
  <c r="H369" i="37"/>
  <c r="J369" i="37" s="1"/>
  <c r="H353" i="37"/>
  <c r="J353" i="37" s="1"/>
  <c r="H337" i="37"/>
  <c r="H325" i="37"/>
  <c r="J325" i="37" s="1"/>
  <c r="H313" i="37"/>
  <c r="H301" i="37"/>
  <c r="J241" i="37"/>
  <c r="H145" i="37"/>
  <c r="H107" i="37"/>
  <c r="J107" i="37" s="1"/>
  <c r="H91" i="37"/>
  <c r="J91" i="37" s="1"/>
  <c r="H87" i="37"/>
  <c r="J87" i="37" s="1"/>
  <c r="H83" i="37"/>
  <c r="J83" i="37" s="1"/>
  <c r="J53" i="37"/>
  <c r="H32" i="37"/>
  <c r="J32" i="37" s="1"/>
  <c r="D91" i="37"/>
  <c r="D207" i="37"/>
  <c r="F149" i="37"/>
  <c r="E177" i="37"/>
  <c r="E188" i="37"/>
  <c r="D126" i="37"/>
  <c r="D192" i="37"/>
  <c r="C83" i="37"/>
  <c r="C107" i="37"/>
  <c r="C123" i="37"/>
  <c r="C199" i="37"/>
  <c r="E95" i="37"/>
  <c r="E119" i="37"/>
  <c r="D145" i="37"/>
  <c r="D181" i="37"/>
  <c r="E107" i="37"/>
  <c r="E123" i="37"/>
  <c r="E192" i="37"/>
  <c r="C153" i="37"/>
  <c r="F145" i="37"/>
  <c r="F313" i="37"/>
  <c r="F349" i="37"/>
  <c r="J349" i="37" s="1"/>
  <c r="D361" i="37"/>
  <c r="C325" i="37"/>
  <c r="C341" i="37"/>
  <c r="C369" i="37"/>
  <c r="F321" i="37"/>
  <c r="D313" i="37"/>
  <c r="D325" i="37"/>
  <c r="D337" i="37"/>
  <c r="F341" i="37"/>
  <c r="H282" i="37"/>
  <c r="J282" i="37" s="1"/>
  <c r="H169" i="37"/>
  <c r="J169" i="37" s="1"/>
  <c r="H119" i="37"/>
  <c r="H207" i="37"/>
  <c r="J207" i="37" s="1"/>
  <c r="J227" i="37"/>
  <c r="H153" i="37"/>
  <c r="H373" i="37"/>
  <c r="J373" i="37" s="1"/>
  <c r="H357" i="37"/>
  <c r="H341" i="37"/>
  <c r="J307" i="37"/>
  <c r="H293" i="37"/>
  <c r="J259" i="37"/>
  <c r="H161" i="37"/>
  <c r="J161" i="37" s="1"/>
  <c r="H111" i="37"/>
  <c r="J111" i="37" s="1"/>
  <c r="J70" i="37"/>
  <c r="H44" i="37"/>
  <c r="D107" i="37"/>
  <c r="D211" i="37"/>
  <c r="E137" i="37"/>
  <c r="E157" i="37"/>
  <c r="F177" i="37"/>
  <c r="E196" i="37"/>
  <c r="D196" i="37"/>
  <c r="C87" i="37"/>
  <c r="C111" i="37"/>
  <c r="F95" i="37"/>
  <c r="F119" i="37"/>
  <c r="E211" i="37"/>
  <c r="E126" i="37"/>
  <c r="E83" i="37"/>
  <c r="F123" i="37"/>
  <c r="E199" i="37"/>
  <c r="C133" i="37"/>
  <c r="C161" i="37"/>
  <c r="E161" i="37"/>
  <c r="F329" i="37"/>
  <c r="C196" i="37"/>
  <c r="D369" i="37"/>
  <c r="C301" i="37"/>
  <c r="C329" i="37"/>
  <c r="C349" i="37"/>
  <c r="F337" i="37"/>
  <c r="D341" i="37"/>
  <c r="D301" i="37"/>
  <c r="E313" i="37"/>
  <c r="E325" i="37"/>
  <c r="F224" i="37"/>
  <c r="H234" i="37"/>
  <c r="J185" i="37"/>
  <c r="H123" i="37"/>
  <c r="H211" i="37"/>
  <c r="J211" i="37" s="1"/>
  <c r="H377" i="37"/>
  <c r="H345" i="37"/>
  <c r="H329" i="37"/>
  <c r="H305" i="37"/>
  <c r="J305" i="37" s="1"/>
  <c r="J225" i="37"/>
  <c r="H177" i="37"/>
  <c r="J177" i="37" s="1"/>
  <c r="H157" i="37"/>
  <c r="J157" i="37" s="1"/>
  <c r="H95" i="37"/>
  <c r="D199" i="37"/>
  <c r="C91" i="37"/>
  <c r="C115" i="37"/>
  <c r="C207" i="37"/>
  <c r="E87" i="37"/>
  <c r="E111" i="37"/>
  <c r="D161" i="37"/>
  <c r="C177" i="37"/>
  <c r="F301" i="37"/>
  <c r="C353" i="37"/>
  <c r="D349" i="37"/>
  <c r="C192" i="37"/>
  <c r="F357" i="37"/>
  <c r="F126" i="37"/>
  <c r="J126" i="37" s="1"/>
  <c r="E381" i="37"/>
  <c r="C381" i="37"/>
  <c r="F381" i="37"/>
  <c r="H381" i="37"/>
  <c r="D381" i="37"/>
  <c r="E285" i="37"/>
  <c r="H285" i="37"/>
  <c r="F274" i="37"/>
  <c r="E274" i="37"/>
  <c r="C274" i="37"/>
  <c r="H274" i="37"/>
  <c r="D274" i="37"/>
  <c r="C270" i="37"/>
  <c r="D270" i="37"/>
  <c r="F270" i="37"/>
  <c r="J270" i="37" s="1"/>
  <c r="E266" i="37"/>
  <c r="D266" i="37"/>
  <c r="C266" i="37"/>
  <c r="E254" i="37"/>
  <c r="D254" i="37"/>
  <c r="F250" i="37"/>
  <c r="J250" i="37" s="1"/>
  <c r="E250" i="37"/>
  <c r="D250" i="37"/>
  <c r="C250" i="37"/>
  <c r="F242" i="37"/>
  <c r="J242" i="37" s="1"/>
  <c r="C242" i="37"/>
  <c r="E242" i="37"/>
  <c r="D242" i="37"/>
  <c r="F230" i="37"/>
  <c r="J230" i="37" s="1"/>
  <c r="D230" i="37"/>
  <c r="C230" i="37"/>
  <c r="E230" i="37"/>
  <c r="C226" i="37"/>
  <c r="D226" i="37"/>
  <c r="C223" i="37"/>
  <c r="F223" i="37"/>
  <c r="J223" i="37" s="1"/>
  <c r="D223" i="37"/>
  <c r="E223" i="37"/>
  <c r="C219" i="37"/>
  <c r="D219" i="37"/>
  <c r="F103" i="37"/>
  <c r="J103" i="37" s="1"/>
  <c r="C103" i="37"/>
  <c r="F99" i="37"/>
  <c r="H99" i="37"/>
  <c r="E99" i="37"/>
  <c r="C99" i="37"/>
  <c r="D79" i="37"/>
  <c r="F79" i="37"/>
  <c r="H79" i="37"/>
  <c r="E79" i="37"/>
  <c r="C75" i="37"/>
  <c r="H75" i="37"/>
  <c r="F75" i="37"/>
  <c r="D75" i="37"/>
  <c r="D71" i="37"/>
  <c r="H71" i="37"/>
  <c r="F67" i="37"/>
  <c r="E67" i="37"/>
  <c r="C67" i="37"/>
  <c r="H67" i="37"/>
  <c r="C60" i="37"/>
  <c r="F60" i="37"/>
  <c r="E60" i="37"/>
  <c r="D60" i="37"/>
  <c r="F56" i="37"/>
  <c r="D56" i="37"/>
  <c r="H56" i="37"/>
  <c r="E48" i="37"/>
  <c r="D48" i="37"/>
  <c r="C40" i="37"/>
  <c r="D40" i="37"/>
  <c r="D36" i="37"/>
  <c r="H36" i="37"/>
  <c r="D24" i="37"/>
  <c r="H24" i="37"/>
  <c r="C16" i="37"/>
  <c r="F16" i="37"/>
  <c r="J16" i="37" s="1"/>
  <c r="E16" i="37"/>
  <c r="E63" i="37"/>
  <c r="D234" i="37"/>
  <c r="F266" i="37"/>
  <c r="J266" i="37" s="1"/>
  <c r="E304" i="37"/>
  <c r="D304" i="37"/>
  <c r="F304" i="37"/>
  <c r="C304" i="37"/>
  <c r="H304" i="37"/>
  <c r="E148" i="37"/>
  <c r="H148" i="37"/>
  <c r="D148" i="37"/>
  <c r="F140" i="37"/>
  <c r="J140" i="37" s="1"/>
  <c r="D140" i="37"/>
  <c r="E140" i="37"/>
  <c r="C128" i="37"/>
  <c r="F128" i="37"/>
  <c r="D128" i="37"/>
  <c r="E128" i="37"/>
  <c r="H128" i="37"/>
  <c r="F125" i="37"/>
  <c r="C125" i="37"/>
  <c r="D122" i="37"/>
  <c r="E122" i="37"/>
  <c r="F118" i="37"/>
  <c r="J118" i="37" s="1"/>
  <c r="E118" i="37"/>
  <c r="D118" i="37"/>
  <c r="F114" i="37"/>
  <c r="J114" i="37" s="1"/>
  <c r="C114" i="37"/>
  <c r="D114" i="37"/>
  <c r="E114" i="37"/>
  <c r="E110" i="37"/>
  <c r="C110" i="37"/>
  <c r="F110" i="37"/>
  <c r="J110" i="37" s="1"/>
  <c r="D110" i="37"/>
  <c r="C106" i="37"/>
  <c r="D106" i="37"/>
  <c r="F106" i="37"/>
  <c r="J106" i="37" s="1"/>
  <c r="C82" i="37"/>
  <c r="F82" i="37"/>
  <c r="J82" i="37" s="1"/>
  <c r="E82" i="37"/>
  <c r="D82" i="37"/>
  <c r="E226" i="37"/>
  <c r="D99" i="37"/>
  <c r="C79" i="37"/>
  <c r="D258" i="37"/>
  <c r="E56" i="37"/>
  <c r="E270" i="37"/>
  <c r="D307" i="37"/>
  <c r="E307" i="37"/>
  <c r="C307" i="37"/>
  <c r="F186" i="37"/>
  <c r="J186" i="37" s="1"/>
  <c r="C186" i="37"/>
  <c r="D186" i="37"/>
  <c r="E186" i="37"/>
  <c r="E183" i="37"/>
  <c r="C183" i="37"/>
  <c r="D183" i="37"/>
  <c r="E179" i="37"/>
  <c r="F179" i="37"/>
  <c r="H179" i="37"/>
  <c r="C179" i="37"/>
  <c r="D175" i="37"/>
  <c r="F175" i="37"/>
  <c r="E175" i="37"/>
  <c r="C171" i="37"/>
  <c r="F171" i="37"/>
  <c r="J171" i="37" s="1"/>
  <c r="D171" i="37"/>
  <c r="E171" i="37"/>
  <c r="C167" i="37"/>
  <c r="D167" i="37"/>
  <c r="F163" i="37"/>
  <c r="H163" i="37"/>
  <c r="C163" i="37"/>
  <c r="E155" i="37"/>
  <c r="C155" i="37"/>
  <c r="D155" i="37"/>
  <c r="F151" i="37"/>
  <c r="J151" i="37" s="1"/>
  <c r="C151" i="37"/>
  <c r="D151" i="37"/>
  <c r="E151" i="37"/>
  <c r="C89" i="37"/>
  <c r="D89" i="37"/>
  <c r="F89" i="37"/>
  <c r="D16" i="37"/>
  <c r="E297" i="37"/>
  <c r="F366" i="37"/>
  <c r="J366" i="37" s="1"/>
  <c r="C366" i="37"/>
  <c r="D362" i="37"/>
  <c r="C362" i="37"/>
  <c r="H358" i="37"/>
  <c r="F358" i="37"/>
  <c r="C342" i="37"/>
  <c r="H342" i="37"/>
  <c r="D338" i="37"/>
  <c r="C338" i="37"/>
  <c r="E326" i="37"/>
  <c r="D326" i="37"/>
  <c r="F322" i="37"/>
  <c r="E322" i="37"/>
  <c r="H322" i="37"/>
  <c r="D322" i="37"/>
  <c r="F318" i="37"/>
  <c r="J318" i="37" s="1"/>
  <c r="E318" i="37"/>
  <c r="D318" i="37"/>
  <c r="E314" i="37"/>
  <c r="D314" i="37"/>
  <c r="C314" i="37"/>
  <c r="F310" i="37"/>
  <c r="J310" i="37" s="1"/>
  <c r="E310" i="37"/>
  <c r="D310" i="37"/>
  <c r="F204" i="37"/>
  <c r="J204" i="37" s="1"/>
  <c r="D204" i="37"/>
  <c r="E204" i="37"/>
  <c r="E200" i="37"/>
  <c r="D200" i="37"/>
  <c r="D193" i="37"/>
  <c r="C193" i="37"/>
  <c r="E193" i="37"/>
  <c r="E189" i="37"/>
  <c r="D189" i="37"/>
  <c r="H189" i="37"/>
  <c r="J189" i="37" s="1"/>
  <c r="C189" i="37"/>
  <c r="F96" i="37"/>
  <c r="J96" i="37" s="1"/>
  <c r="E96" i="37"/>
  <c r="J355" i="37"/>
  <c r="J333" i="37"/>
  <c r="J84" i="37"/>
  <c r="E169" i="37"/>
  <c r="E356" i="37"/>
  <c r="C272" i="37"/>
  <c r="F367" i="37"/>
  <c r="D272" i="37"/>
  <c r="C305" i="37"/>
  <c r="C367" i="37"/>
  <c r="D379" i="37"/>
  <c r="C379" i="37"/>
  <c r="E353" i="37"/>
  <c r="D353" i="37"/>
  <c r="C303" i="37"/>
  <c r="F303" i="37"/>
  <c r="J303" i="37" s="1"/>
  <c r="D303" i="37"/>
  <c r="E303" i="37"/>
  <c r="D296" i="37"/>
  <c r="E296" i="37"/>
  <c r="F296" i="37"/>
  <c r="F277" i="37"/>
  <c r="J277" i="37" s="1"/>
  <c r="E277" i="37"/>
  <c r="D277" i="37"/>
  <c r="D265" i="37"/>
  <c r="F265" i="37"/>
  <c r="J265" i="37" s="1"/>
  <c r="F261" i="37"/>
  <c r="J261" i="37" s="1"/>
  <c r="E261" i="37"/>
  <c r="D261" i="37"/>
  <c r="D241" i="37"/>
  <c r="F226" i="37"/>
  <c r="J226" i="37" s="1"/>
  <c r="D185" i="37"/>
  <c r="C185" i="37"/>
  <c r="F166" i="37"/>
  <c r="J166" i="37" s="1"/>
  <c r="C166" i="37"/>
  <c r="D166" i="37"/>
  <c r="F162" i="37"/>
  <c r="J162" i="37" s="1"/>
  <c r="C96" i="37"/>
  <c r="D96" i="37"/>
  <c r="C48" i="37"/>
  <c r="F48" i="37"/>
  <c r="J48" i="37" s="1"/>
  <c r="C44" i="37"/>
  <c r="F44" i="37"/>
  <c r="E44" i="37"/>
  <c r="C36" i="37"/>
  <c r="F36" i="37"/>
  <c r="E36" i="37"/>
  <c r="C28" i="37"/>
  <c r="E28" i="37"/>
  <c r="C24" i="37"/>
  <c r="F24" i="37"/>
  <c r="D371" i="37"/>
  <c r="F371" i="37"/>
  <c r="J371" i="37" s="1"/>
  <c r="C371" i="37"/>
  <c r="E371" i="37"/>
  <c r="D356" i="37"/>
  <c r="C356" i="37"/>
  <c r="C308" i="37"/>
  <c r="E308" i="37"/>
  <c r="F302" i="37"/>
  <c r="E302" i="37"/>
  <c r="D280" i="37"/>
  <c r="F280" i="37"/>
  <c r="J280" i="37" s="1"/>
  <c r="E280" i="37"/>
  <c r="C280" i="37"/>
  <c r="E264" i="37"/>
  <c r="D264" i="37"/>
  <c r="F264" i="37"/>
  <c r="J264" i="37" s="1"/>
  <c r="F248" i="37"/>
  <c r="J248" i="37" s="1"/>
  <c r="C248" i="37"/>
  <c r="F181" i="37"/>
  <c r="J181" i="37" s="1"/>
  <c r="E181" i="37"/>
  <c r="F154" i="37"/>
  <c r="J154" i="37" s="1"/>
  <c r="C154" i="37"/>
  <c r="D113" i="37"/>
  <c r="C113" i="37"/>
  <c r="C233" i="37"/>
  <c r="D308" i="37"/>
  <c r="E305" i="37"/>
  <c r="E373" i="37"/>
  <c r="D373" i="37"/>
  <c r="E366" i="37"/>
  <c r="D366" i="37"/>
  <c r="F362" i="37"/>
  <c r="E362" i="37"/>
  <c r="E358" i="37"/>
  <c r="D358" i="37"/>
  <c r="C343" i="37"/>
  <c r="D343" i="37"/>
  <c r="C335" i="37"/>
  <c r="F335" i="37"/>
  <c r="C319" i="37"/>
  <c r="F319" i="37"/>
  <c r="D311" i="37"/>
  <c r="C311" i="37"/>
  <c r="F311" i="37"/>
  <c r="J311" i="37" s="1"/>
  <c r="E311" i="37"/>
  <c r="C290" i="37"/>
  <c r="F290" i="37"/>
  <c r="C286" i="37"/>
  <c r="F286" i="37"/>
  <c r="F247" i="37"/>
  <c r="J247" i="37" s="1"/>
  <c r="E247" i="37"/>
  <c r="F236" i="37"/>
  <c r="C236" i="37"/>
  <c r="F208" i="37"/>
  <c r="C208" i="37"/>
  <c r="D201" i="37"/>
  <c r="C201" i="37"/>
  <c r="F197" i="37"/>
  <c r="J197" i="37" s="1"/>
  <c r="E197" i="37"/>
  <c r="F194" i="37"/>
  <c r="C194" i="37"/>
  <c r="F130" i="37"/>
  <c r="J130" i="37" s="1"/>
  <c r="C130" i="37"/>
  <c r="C116" i="37"/>
  <c r="D116" i="37"/>
  <c r="D69" i="37"/>
  <c r="C69" i="37"/>
  <c r="J362" i="37"/>
  <c r="C264" i="37"/>
  <c r="E367" i="37"/>
  <c r="F272" i="37"/>
  <c r="C162" i="37"/>
  <c r="C302" i="37"/>
  <c r="F376" i="37"/>
  <c r="J376" i="37" s="1"/>
  <c r="D376" i="37"/>
  <c r="E376" i="37"/>
  <c r="C376" i="37"/>
  <c r="F346" i="37"/>
  <c r="E346" i="37"/>
  <c r="F338" i="37"/>
  <c r="J338" i="37" s="1"/>
  <c r="E338" i="37"/>
  <c r="F330" i="37"/>
  <c r="E330" i="37"/>
  <c r="C326" i="37"/>
  <c r="F326" i="37"/>
  <c r="J326" i="37" s="1"/>
  <c r="E300" i="37"/>
  <c r="D300" i="37"/>
  <c r="F300" i="37"/>
  <c r="F297" i="37"/>
  <c r="J297" i="37" s="1"/>
  <c r="C297" i="37"/>
  <c r="F293" i="37"/>
  <c r="E293" i="37"/>
  <c r="D293" i="37"/>
  <c r="C222" i="37"/>
  <c r="D222" i="37"/>
  <c r="F218" i="37"/>
  <c r="C218" i="37"/>
  <c r="D218" i="37"/>
  <c r="F200" i="37"/>
  <c r="J200" i="37" s="1"/>
  <c r="C200" i="37"/>
  <c r="D137" i="37"/>
  <c r="C137" i="37"/>
  <c r="C72" i="37"/>
  <c r="F72" i="37"/>
  <c r="J72" i="37" s="1"/>
  <c r="F13" i="37"/>
  <c r="J13" i="37" s="1"/>
  <c r="C13" i="37"/>
  <c r="C56" i="37"/>
  <c r="C140" i="37"/>
  <c r="D279" i="37"/>
  <c r="C279" i="37"/>
  <c r="F279" i="37"/>
  <c r="F260" i="37"/>
  <c r="C260" i="37"/>
  <c r="F229" i="37"/>
  <c r="J229" i="37" s="1"/>
  <c r="C229" i="37"/>
  <c r="D229" i="37"/>
  <c r="E229" i="37"/>
  <c r="F190" i="37"/>
  <c r="C190" i="37"/>
  <c r="E190" i="37"/>
  <c r="D165" i="37"/>
  <c r="C165" i="37"/>
  <c r="C132" i="37"/>
  <c r="F132" i="37"/>
  <c r="D132" i="37"/>
  <c r="D129" i="37"/>
  <c r="C129" i="37"/>
  <c r="C112" i="37"/>
  <c r="F112" i="37"/>
  <c r="D112" i="37"/>
  <c r="E112" i="37"/>
  <c r="F109" i="37"/>
  <c r="J109" i="37" s="1"/>
  <c r="E109" i="37"/>
  <c r="C109" i="37"/>
  <c r="C68" i="37"/>
  <c r="D68" i="37"/>
  <c r="F68" i="37"/>
  <c r="J68" i="37" s="1"/>
  <c r="C64" i="37"/>
  <c r="F64" i="37"/>
  <c r="J64" i="37" s="1"/>
  <c r="E64" i="37"/>
  <c r="C12" i="37"/>
  <c r="E12" i="37"/>
  <c r="D12" i="37"/>
  <c r="J150" i="37"/>
  <c r="J233" i="37"/>
  <c r="H279" i="37"/>
  <c r="H235" i="37"/>
  <c r="J235" i="37" s="1"/>
  <c r="H112" i="37"/>
  <c r="H12" i="37"/>
  <c r="H260" i="37"/>
  <c r="F129" i="37"/>
  <c r="F165" i="37"/>
  <c r="J165" i="37" s="1"/>
  <c r="D85" i="37"/>
  <c r="D232" i="37"/>
  <c r="E382" i="37"/>
  <c r="D382" i="37"/>
  <c r="C382" i="37"/>
  <c r="E365" i="37"/>
  <c r="C365" i="37"/>
  <c r="F365" i="37"/>
  <c r="J365" i="37" s="1"/>
  <c r="D365" i="37"/>
  <c r="E348" i="37"/>
  <c r="C348" i="37"/>
  <c r="D348" i="37"/>
  <c r="F348" i="37"/>
  <c r="J348" i="37" s="1"/>
  <c r="E333" i="37"/>
  <c r="D333" i="37"/>
  <c r="D285" i="37"/>
  <c r="C285" i="37"/>
  <c r="F285" i="37"/>
  <c r="E282" i="37"/>
  <c r="D282" i="37"/>
  <c r="C282" i="37"/>
  <c r="C271" i="37"/>
  <c r="D271" i="37"/>
  <c r="F271" i="37"/>
  <c r="J271" i="37" s="1"/>
  <c r="F246" i="37"/>
  <c r="J246" i="37" s="1"/>
  <c r="D246" i="37"/>
  <c r="C246" i="37"/>
  <c r="E246" i="37"/>
  <c r="F203" i="37"/>
  <c r="E203" i="37"/>
  <c r="D157" i="37"/>
  <c r="C157" i="37"/>
  <c r="F153" i="37"/>
  <c r="E153" i="37"/>
  <c r="C88" i="37"/>
  <c r="F88" i="37"/>
  <c r="J88" i="37" s="1"/>
  <c r="E88" i="37"/>
  <c r="D88" i="37"/>
  <c r="C34" i="37"/>
  <c r="E34" i="37"/>
  <c r="H132" i="37"/>
  <c r="J257" i="37"/>
  <c r="H232" i="37"/>
  <c r="H129" i="37"/>
  <c r="J41" i="37"/>
  <c r="D235" i="37"/>
  <c r="E235" i="37"/>
  <c r="F12" i="37"/>
  <c r="D64" i="37"/>
  <c r="E276" i="37"/>
  <c r="E279" i="37"/>
  <c r="D276" i="37"/>
  <c r="C238" i="37"/>
  <c r="E336" i="37"/>
  <c r="D336" i="37"/>
  <c r="C294" i="37"/>
  <c r="F294" i="37"/>
  <c r="J294" i="37" s="1"/>
  <c r="E294" i="37"/>
  <c r="F262" i="37"/>
  <c r="J262" i="37" s="1"/>
  <c r="E262" i="37"/>
  <c r="C262" i="37"/>
  <c r="D262" i="37"/>
  <c r="D209" i="37"/>
  <c r="C209" i="37"/>
  <c r="F198" i="37"/>
  <c r="J198" i="37" s="1"/>
  <c r="C198" i="37"/>
  <c r="E198" i="37"/>
  <c r="D198" i="37"/>
  <c r="F167" i="37"/>
  <c r="J167" i="37" s="1"/>
  <c r="E167" i="37"/>
  <c r="F160" i="37"/>
  <c r="E160" i="37"/>
  <c r="C117" i="37"/>
  <c r="D117" i="37"/>
  <c r="C100" i="37"/>
  <c r="D100" i="37"/>
  <c r="F100" i="37"/>
  <c r="D97" i="37"/>
  <c r="C97" i="37"/>
  <c r="D77" i="37"/>
  <c r="C77" i="37"/>
  <c r="E41" i="37"/>
  <c r="C41" i="37"/>
  <c r="C235" i="37"/>
  <c r="E238" i="37"/>
  <c r="D238" i="37"/>
  <c r="E68" i="37"/>
  <c r="C276" i="37"/>
  <c r="F380" i="37"/>
  <c r="J380" i="37" s="1"/>
  <c r="E380" i="37"/>
  <c r="D380" i="37"/>
  <c r="C380" i="37"/>
  <c r="D363" i="37"/>
  <c r="F363" i="37"/>
  <c r="J363" i="37" s="1"/>
  <c r="E363" i="37"/>
  <c r="C363" i="37"/>
  <c r="E350" i="37"/>
  <c r="D350" i="37"/>
  <c r="C350" i="37"/>
  <c r="D339" i="37"/>
  <c r="C339" i="37"/>
  <c r="F339" i="37"/>
  <c r="D331" i="37"/>
  <c r="C331" i="37"/>
  <c r="F331" i="37"/>
  <c r="D327" i="37"/>
  <c r="F327" i="37"/>
  <c r="J327" i="37" s="1"/>
  <c r="E327" i="37"/>
  <c r="C327" i="37"/>
  <c r="F324" i="37"/>
  <c r="E324" i="37"/>
  <c r="C324" i="37"/>
  <c r="E316" i="37"/>
  <c r="D316" i="37"/>
  <c r="F316" i="37"/>
  <c r="D312" i="37"/>
  <c r="C312" i="37"/>
  <c r="F312" i="37"/>
  <c r="J312" i="37" s="1"/>
  <c r="E312" i="37"/>
  <c r="E273" i="37"/>
  <c r="D273" i="37"/>
  <c r="D257" i="37"/>
  <c r="C257" i="37"/>
  <c r="E219" i="37"/>
  <c r="F219" i="37"/>
  <c r="J219" i="37" s="1"/>
  <c r="F212" i="37"/>
  <c r="C212" i="37"/>
  <c r="F182" i="37"/>
  <c r="J182" i="37" s="1"/>
  <c r="D182" i="37"/>
  <c r="C182" i="37"/>
  <c r="E182" i="37"/>
  <c r="F176" i="37"/>
  <c r="J176" i="37" s="1"/>
  <c r="C176" i="37"/>
  <c r="D173" i="37"/>
  <c r="C173" i="37"/>
  <c r="F148" i="37"/>
  <c r="C148" i="37"/>
  <c r="F144" i="37"/>
  <c r="C144" i="37"/>
  <c r="E144" i="37"/>
  <c r="F141" i="37"/>
  <c r="J141" i="37" s="1"/>
  <c r="E141" i="37"/>
  <c r="D141" i="37"/>
  <c r="C141" i="37"/>
  <c r="D103" i="37"/>
  <c r="E103" i="37"/>
  <c r="C58" i="37"/>
  <c r="F58" i="37"/>
  <c r="J58" i="37" s="1"/>
  <c r="D58" i="37"/>
  <c r="D55" i="37"/>
  <c r="F55" i="37"/>
  <c r="J55" i="37" s="1"/>
  <c r="D63" i="37"/>
  <c r="C54" i="37"/>
  <c r="N94" i="40"/>
  <c r="B202" i="36"/>
  <c r="G198" i="36"/>
  <c r="C182" i="36"/>
  <c r="K182" i="36"/>
  <c r="L182" i="36" s="1"/>
  <c r="M180" i="3"/>
  <c r="N180" i="3" s="1"/>
  <c r="Q180" i="3" s="1"/>
  <c r="B178" i="36"/>
  <c r="G174" i="36"/>
  <c r="B170" i="36"/>
  <c r="E170" i="36"/>
  <c r="U170" i="36" s="1"/>
  <c r="K170" i="36"/>
  <c r="L170" i="36" s="1"/>
  <c r="G158" i="36"/>
  <c r="B158" i="36"/>
  <c r="J158" i="36"/>
  <c r="V158" i="36" s="1"/>
  <c r="C158" i="36"/>
  <c r="J154" i="36"/>
  <c r="V154" i="36" s="1"/>
  <c r="J150" i="36"/>
  <c r="V150" i="36" s="1"/>
  <c r="C142" i="36"/>
  <c r="B142" i="36"/>
  <c r="G138" i="36"/>
  <c r="J138" i="36"/>
  <c r="V138" i="36" s="1"/>
  <c r="B138" i="36"/>
  <c r="C138" i="36"/>
  <c r="E134" i="36"/>
  <c r="U134" i="36" s="1"/>
  <c r="B130" i="36"/>
  <c r="G130" i="36"/>
  <c r="J126" i="36"/>
  <c r="V126" i="36" s="1"/>
  <c r="C126" i="36"/>
  <c r="K126" i="36"/>
  <c r="L126" i="36" s="1"/>
  <c r="B126" i="36"/>
  <c r="E126" i="36"/>
  <c r="U126" i="36" s="1"/>
  <c r="C111" i="35"/>
  <c r="M125" i="3"/>
  <c r="R125" i="3" s="1"/>
  <c r="C107" i="35"/>
  <c r="M121" i="3"/>
  <c r="N121" i="3" s="1"/>
  <c r="Q121" i="3" s="1"/>
  <c r="M117" i="3"/>
  <c r="R117" i="3" s="1"/>
  <c r="M109" i="3"/>
  <c r="R109" i="3" s="1"/>
  <c r="J106" i="36"/>
  <c r="V106" i="36" s="1"/>
  <c r="B102" i="36"/>
  <c r="C102" i="36"/>
  <c r="F81" i="44"/>
  <c r="E93" i="36"/>
  <c r="M93" i="36" s="1"/>
  <c r="G89" i="36"/>
  <c r="C75" i="35"/>
  <c r="J89" i="36"/>
  <c r="V89" i="36" s="1"/>
  <c r="C89" i="36"/>
  <c r="K81" i="36"/>
  <c r="L81" i="36" s="1"/>
  <c r="P77" i="36"/>
  <c r="O77" i="36" s="1"/>
  <c r="D60" i="44"/>
  <c r="C72" i="36"/>
  <c r="J68" i="36"/>
  <c r="V68" i="36" s="1"/>
  <c r="C42" i="35"/>
  <c r="E44" i="36"/>
  <c r="X44" i="36" s="1"/>
  <c r="N44" i="36" s="1"/>
  <c r="C41" i="36"/>
  <c r="G32" i="36"/>
  <c r="C151" i="35"/>
  <c r="M165" i="3"/>
  <c r="R165" i="3" s="1"/>
  <c r="B164" i="36"/>
  <c r="C142" i="35"/>
  <c r="M153" i="3"/>
  <c r="N153" i="3" s="1"/>
  <c r="Q153" i="3" s="1"/>
  <c r="J145" i="36"/>
  <c r="V145" i="36" s="1"/>
  <c r="K124" i="36"/>
  <c r="L124" i="36" s="1"/>
  <c r="M115" i="3"/>
  <c r="R115" i="3" s="1"/>
  <c r="J92" i="36"/>
  <c r="V92" i="36" s="1"/>
  <c r="K88" i="36"/>
  <c r="L88" i="36" s="1"/>
  <c r="K84" i="36"/>
  <c r="L84" i="36" s="1"/>
  <c r="E80" i="36"/>
  <c r="X80" i="36" s="1"/>
  <c r="N80" i="36" s="1"/>
  <c r="P80" i="36"/>
  <c r="O80" i="36" s="1"/>
  <c r="C66" i="35"/>
  <c r="G80" i="36"/>
  <c r="G76" i="36"/>
  <c r="J76" i="36"/>
  <c r="V76" i="36" s="1"/>
  <c r="C76" i="36"/>
  <c r="K72" i="36"/>
  <c r="L72" i="36" s="1"/>
  <c r="P68" i="36"/>
  <c r="O68" i="36" s="1"/>
  <c r="E68" i="36"/>
  <c r="U68" i="36" s="1"/>
  <c r="J64" i="36"/>
  <c r="V64" i="36" s="1"/>
  <c r="J56" i="36"/>
  <c r="V56" i="36" s="1"/>
  <c r="C56" i="36"/>
  <c r="K56" i="36"/>
  <c r="L56" i="36" s="1"/>
  <c r="E56" i="36"/>
  <c r="U56" i="36" s="1"/>
  <c r="E52" i="36"/>
  <c r="M52" i="36" s="1"/>
  <c r="P52" i="36"/>
  <c r="O52" i="36" s="1"/>
  <c r="E192" i="36"/>
  <c r="U192" i="36" s="1"/>
  <c r="J176" i="36"/>
  <c r="V176" i="36" s="1"/>
  <c r="G184" i="36"/>
  <c r="P202" i="36"/>
  <c r="O202" i="36" s="1"/>
  <c r="R197" i="39"/>
  <c r="W197" i="39" s="1"/>
  <c r="S197" i="39" s="1"/>
  <c r="Q98" i="40"/>
  <c r="M32" i="39"/>
  <c r="R32" i="39" s="1"/>
  <c r="W32" i="39" s="1"/>
  <c r="F334" i="37"/>
  <c r="E334" i="37"/>
  <c r="D334" i="37"/>
  <c r="F328" i="37"/>
  <c r="E328" i="37"/>
  <c r="E317" i="37"/>
  <c r="D317" i="37"/>
  <c r="C317" i="37"/>
  <c r="F317" i="37"/>
  <c r="D295" i="37"/>
  <c r="F295" i="37"/>
  <c r="E295" i="37"/>
  <c r="C292" i="37"/>
  <c r="D292" i="37"/>
  <c r="E292" i="37"/>
  <c r="C289" i="37"/>
  <c r="F289" i="37"/>
  <c r="E289" i="37"/>
  <c r="D263" i="37"/>
  <c r="F263" i="37"/>
  <c r="C263" i="37"/>
  <c r="E263" i="37"/>
  <c r="F220" i="37"/>
  <c r="C220" i="37"/>
  <c r="F168" i="37"/>
  <c r="J168" i="37" s="1"/>
  <c r="C168" i="37"/>
  <c r="F136" i="37"/>
  <c r="J136" i="37" s="1"/>
  <c r="C136" i="37"/>
  <c r="C124" i="37"/>
  <c r="F124" i="37"/>
  <c r="C92" i="37"/>
  <c r="F92" i="37"/>
  <c r="E92" i="37"/>
  <c r="C80" i="37"/>
  <c r="F80" i="37"/>
  <c r="H215" i="37"/>
  <c r="J215" i="37" s="1"/>
  <c r="H124" i="37"/>
  <c r="H328" i="37"/>
  <c r="H317" i="37"/>
  <c r="H263" i="37"/>
  <c r="F193" i="37"/>
  <c r="D136" i="37"/>
  <c r="D168" i="37"/>
  <c r="C71" i="37"/>
  <c r="C215" i="37"/>
  <c r="D46" i="37"/>
  <c r="E59" i="37"/>
  <c r="E136" i="37"/>
  <c r="E168" i="37"/>
  <c r="D80" i="37"/>
  <c r="D92" i="37"/>
  <c r="D289" i="37"/>
  <c r="E377" i="37"/>
  <c r="F377" i="37"/>
  <c r="C377" i="37"/>
  <c r="F368" i="37"/>
  <c r="J368" i="37" s="1"/>
  <c r="C368" i="37"/>
  <c r="E368" i="37"/>
  <c r="D368" i="37"/>
  <c r="C359" i="37"/>
  <c r="F359" i="37"/>
  <c r="E359" i="37"/>
  <c r="F354" i="37"/>
  <c r="E354" i="37"/>
  <c r="D354" i="37"/>
  <c r="E345" i="37"/>
  <c r="C345" i="37"/>
  <c r="F345" i="37"/>
  <c r="F342" i="37"/>
  <c r="E342" i="37"/>
  <c r="D342" i="37"/>
  <c r="E320" i="37"/>
  <c r="D320" i="37"/>
  <c r="C320" i="37"/>
  <c r="F320" i="37"/>
  <c r="J320" i="37" s="1"/>
  <c r="F309" i="37"/>
  <c r="J309" i="37" s="1"/>
  <c r="E309" i="37"/>
  <c r="D309" i="37"/>
  <c r="F306" i="37"/>
  <c r="E306" i="37"/>
  <c r="D306" i="37"/>
  <c r="F298" i="37"/>
  <c r="E298" i="37"/>
  <c r="D298" i="37"/>
  <c r="E268" i="37"/>
  <c r="D268" i="37"/>
  <c r="C268" i="37"/>
  <c r="E265" i="37"/>
  <c r="C265" i="37"/>
  <c r="F254" i="37"/>
  <c r="J254" i="37" s="1"/>
  <c r="C254" i="37"/>
  <c r="F232" i="37"/>
  <c r="C232" i="37"/>
  <c r="F173" i="37"/>
  <c r="J173" i="37" s="1"/>
  <c r="E173" i="37"/>
  <c r="F138" i="37"/>
  <c r="J138" i="37" s="1"/>
  <c r="C138" i="37"/>
  <c r="F117" i="37"/>
  <c r="J117" i="37" s="1"/>
  <c r="E117" i="37"/>
  <c r="F85" i="37"/>
  <c r="E85" i="37"/>
  <c r="F73" i="37"/>
  <c r="E73" i="37"/>
  <c r="C37" i="37"/>
  <c r="E37" i="37"/>
  <c r="F30" i="37"/>
  <c r="C30" i="37"/>
  <c r="F7" i="37"/>
  <c r="J7" i="37" s="1"/>
  <c r="H295" i="37"/>
  <c r="H289" i="37"/>
  <c r="H249" i="37"/>
  <c r="H220" i="37"/>
  <c r="H46" i="37"/>
  <c r="D163" i="37"/>
  <c r="E249" i="37"/>
  <c r="D220" i="37"/>
  <c r="F46" i="37"/>
  <c r="E71" i="37"/>
  <c r="E163" i="37"/>
  <c r="C249" i="37"/>
  <c r="E80" i="37"/>
  <c r="E215" i="37"/>
  <c r="D323" i="37"/>
  <c r="C323" i="37"/>
  <c r="F323" i="37"/>
  <c r="C315" i="37"/>
  <c r="F315" i="37"/>
  <c r="E284" i="37"/>
  <c r="D284" i="37"/>
  <c r="F284" i="37"/>
  <c r="J284" i="37" s="1"/>
  <c r="C284" i="37"/>
  <c r="E281" i="37"/>
  <c r="C281" i="37"/>
  <c r="F281" i="37"/>
  <c r="J281" i="37" s="1"/>
  <c r="F278" i="37"/>
  <c r="E278" i="37"/>
  <c r="D278" i="37"/>
  <c r="F256" i="37"/>
  <c r="J256" i="37" s="1"/>
  <c r="C256" i="37"/>
  <c r="F234" i="37"/>
  <c r="C234" i="37"/>
  <c r="F205" i="37"/>
  <c r="J205" i="37" s="1"/>
  <c r="E205" i="37"/>
  <c r="F178" i="37"/>
  <c r="J178" i="37" s="1"/>
  <c r="C178" i="37"/>
  <c r="F156" i="37"/>
  <c r="J156" i="37" s="1"/>
  <c r="C156" i="37"/>
  <c r="C120" i="37"/>
  <c r="F120" i="37"/>
  <c r="J120" i="37" s="1"/>
  <c r="D120" i="37"/>
  <c r="C108" i="37"/>
  <c r="F108" i="37"/>
  <c r="C76" i="37"/>
  <c r="F76" i="37"/>
  <c r="E76" i="37"/>
  <c r="H334" i="37"/>
  <c r="H193" i="37"/>
  <c r="H92" i="37"/>
  <c r="H80" i="37"/>
  <c r="D215" i="37"/>
  <c r="F249" i="37"/>
  <c r="F71" i="37"/>
  <c r="F292" i="37"/>
  <c r="J292" i="37" s="1"/>
  <c r="D328" i="37"/>
  <c r="C375" i="37"/>
  <c r="F375" i="37"/>
  <c r="J375" i="37" s="1"/>
  <c r="E375" i="37"/>
  <c r="D375" i="37"/>
  <c r="F370" i="37"/>
  <c r="E370" i="37"/>
  <c r="D370" i="37"/>
  <c r="E361" i="37"/>
  <c r="F361" i="37"/>
  <c r="J361" i="37" s="1"/>
  <c r="C361" i="37"/>
  <c r="E352" i="37"/>
  <c r="D352" i="37"/>
  <c r="C352" i="37"/>
  <c r="F352" i="37"/>
  <c r="J352" i="37" s="1"/>
  <c r="C287" i="37"/>
  <c r="F287" i="37"/>
  <c r="E287" i="37"/>
  <c r="F258" i="37"/>
  <c r="C258" i="37"/>
  <c r="F244" i="37"/>
  <c r="C244" i="37"/>
  <c r="F188" i="37"/>
  <c r="J188" i="37" s="1"/>
  <c r="C188" i="37"/>
  <c r="F158" i="37"/>
  <c r="J158" i="37" s="1"/>
  <c r="C158" i="37"/>
  <c r="F146" i="37"/>
  <c r="J146" i="37" s="1"/>
  <c r="C146" i="37"/>
  <c r="F133" i="37"/>
  <c r="J133" i="37" s="1"/>
  <c r="E133" i="37"/>
  <c r="F122" i="37"/>
  <c r="J122" i="37" s="1"/>
  <c r="C122" i="37"/>
  <c r="F101" i="37"/>
  <c r="E101" i="37"/>
  <c r="E32" i="37"/>
  <c r="C32" i="37"/>
  <c r="C42" i="37"/>
  <c r="J60" i="37"/>
  <c r="J204" i="36"/>
  <c r="V204" i="36" s="1"/>
  <c r="K179" i="36"/>
  <c r="L179" i="36" s="1"/>
  <c r="P192" i="36"/>
  <c r="O192" i="36" s="1"/>
  <c r="C187" i="36"/>
  <c r="E22" i="36"/>
  <c r="X22" i="36" s="1"/>
  <c r="N22" i="36" s="1"/>
  <c r="J22" i="36"/>
  <c r="V22" i="36" s="1"/>
  <c r="C20" i="36"/>
  <c r="P20" i="36"/>
  <c r="O20" i="36" s="1"/>
  <c r="G26" i="36"/>
  <c r="C18" i="36"/>
  <c r="J20" i="36"/>
  <c r="V20" i="36" s="1"/>
  <c r="C28" i="36"/>
  <c r="J30" i="36"/>
  <c r="V30" i="36" s="1"/>
  <c r="R120" i="33"/>
  <c r="W120" i="33" s="1"/>
  <c r="S120" i="33" s="1"/>
  <c r="D6" i="37"/>
  <c r="H20" i="37"/>
  <c r="J20" i="37" s="1"/>
  <c r="H9" i="37"/>
  <c r="J9" i="37" s="1"/>
  <c r="E26" i="37"/>
  <c r="F26" i="37"/>
  <c r="D9" i="37"/>
  <c r="C9" i="37"/>
  <c r="D20" i="37"/>
  <c r="E9" i="37"/>
  <c r="D15" i="37"/>
  <c r="D13" i="37"/>
  <c r="C6" i="37"/>
  <c r="F6" i="37"/>
  <c r="J6" i="37" s="1"/>
  <c r="C20" i="37"/>
  <c r="E3" i="37"/>
  <c r="N59" i="40"/>
  <c r="Q59" i="40" s="1"/>
  <c r="R18" i="40"/>
  <c r="W18" i="40" s="1"/>
  <c r="S18" i="40" s="1"/>
  <c r="R176" i="39"/>
  <c r="W176" i="39" s="1"/>
  <c r="S176" i="39" s="1"/>
  <c r="S54" i="40"/>
  <c r="N183" i="34"/>
  <c r="Q183" i="34" s="1"/>
  <c r="R86" i="33"/>
  <c r="W86" i="33" s="1"/>
  <c r="Q115" i="33"/>
  <c r="Q160" i="40"/>
  <c r="Q180" i="33"/>
  <c r="M203" i="3"/>
  <c r="R203" i="3" s="1"/>
  <c r="M202" i="3"/>
  <c r="R202" i="3" s="1"/>
  <c r="G201" i="36"/>
  <c r="J201" i="36"/>
  <c r="V201" i="36" s="1"/>
  <c r="C201" i="36"/>
  <c r="M199" i="3"/>
  <c r="R199" i="3" s="1"/>
  <c r="O198" i="36"/>
  <c r="P197" i="36"/>
  <c r="O197" i="36" s="1"/>
  <c r="G193" i="36"/>
  <c r="J193" i="36"/>
  <c r="V193" i="36" s="1"/>
  <c r="C193" i="36"/>
  <c r="G185" i="36"/>
  <c r="P185" i="36"/>
  <c r="O185" i="36" s="1"/>
  <c r="G168" i="44"/>
  <c r="H168" i="44" s="1"/>
  <c r="O181" i="36"/>
  <c r="M177" i="3"/>
  <c r="N177" i="3" s="1"/>
  <c r="Q177" i="3" s="1"/>
  <c r="K176" i="36"/>
  <c r="L176" i="36" s="1"/>
  <c r="C176" i="36"/>
  <c r="G176" i="36"/>
  <c r="G164" i="36"/>
  <c r="M157" i="3"/>
  <c r="N157" i="3" s="1"/>
  <c r="Q157" i="3" s="1"/>
  <c r="C156" i="36"/>
  <c r="P156" i="36"/>
  <c r="O156" i="36" s="1"/>
  <c r="O149" i="36"/>
  <c r="J148" i="36"/>
  <c r="V148" i="36" s="1"/>
  <c r="M146" i="3"/>
  <c r="N146" i="3" s="1"/>
  <c r="Q146" i="3" s="1"/>
  <c r="M138" i="3"/>
  <c r="R138" i="3" s="1"/>
  <c r="M126" i="3"/>
  <c r="R126" i="3" s="1"/>
  <c r="P124" i="36"/>
  <c r="O124" i="36" s="1"/>
  <c r="C124" i="36"/>
  <c r="E124" i="36"/>
  <c r="U124" i="36" s="1"/>
  <c r="J120" i="36"/>
  <c r="V120" i="36" s="1"/>
  <c r="C100" i="35"/>
  <c r="M110" i="3"/>
  <c r="R110" i="3" s="1"/>
  <c r="C93" i="44"/>
  <c r="G107" i="36"/>
  <c r="P103" i="36"/>
  <c r="O103" i="36" s="1"/>
  <c r="C84" i="35"/>
  <c r="D72" i="44"/>
  <c r="C68" i="35"/>
  <c r="C60" i="35"/>
  <c r="C70" i="36"/>
  <c r="G68" i="36"/>
  <c r="C68" i="36"/>
  <c r="C51" i="35"/>
  <c r="K58" i="36"/>
  <c r="L58" i="36" s="1"/>
  <c r="P55" i="36"/>
  <c r="O55" i="36" s="1"/>
  <c r="E54" i="36"/>
  <c r="X54" i="36" s="1"/>
  <c r="N54" i="36" s="1"/>
  <c r="P54" i="36"/>
  <c r="O54" i="36" s="1"/>
  <c r="G46" i="36"/>
  <c r="J42" i="36"/>
  <c r="V42" i="36" s="1"/>
  <c r="C22" i="35"/>
  <c r="J34" i="36"/>
  <c r="V34" i="36" s="1"/>
  <c r="X17" i="36"/>
  <c r="N17" i="36" s="1"/>
  <c r="E202" i="36"/>
  <c r="U202" i="36" s="1"/>
  <c r="E206" i="36"/>
  <c r="X206" i="36" s="1"/>
  <c r="N206" i="36" s="1"/>
  <c r="P206" i="36"/>
  <c r="O206" i="36" s="1"/>
  <c r="O203" i="36"/>
  <c r="G202" i="36"/>
  <c r="J202" i="36"/>
  <c r="V202" i="36" s="1"/>
  <c r="C202" i="36"/>
  <c r="B198" i="36"/>
  <c r="M196" i="3"/>
  <c r="R196" i="3" s="1"/>
  <c r="B194" i="36"/>
  <c r="C194" i="36"/>
  <c r="K194" i="36"/>
  <c r="L194" i="36" s="1"/>
  <c r="M194" i="3"/>
  <c r="R194" i="3" s="1"/>
  <c r="B186" i="36"/>
  <c r="G186" i="36"/>
  <c r="J186" i="36"/>
  <c r="V186" i="36" s="1"/>
  <c r="J185" i="36"/>
  <c r="V185" i="36" s="1"/>
  <c r="C185" i="36"/>
  <c r="F166" i="44"/>
  <c r="P180" i="36"/>
  <c r="O180" i="36" s="1"/>
  <c r="M178" i="3"/>
  <c r="R178" i="3" s="1"/>
  <c r="M173" i="3"/>
  <c r="N173" i="3" s="1"/>
  <c r="Q173" i="3" s="1"/>
  <c r="J173" i="36"/>
  <c r="V173" i="36" s="1"/>
  <c r="E165" i="36"/>
  <c r="M165" i="36" s="1"/>
  <c r="P165" i="36"/>
  <c r="O165" i="36" s="1"/>
  <c r="E161" i="36"/>
  <c r="M161" i="36" s="1"/>
  <c r="P161" i="36"/>
  <c r="O161" i="36" s="1"/>
  <c r="P152" i="36"/>
  <c r="O152" i="36" s="1"/>
  <c r="M150" i="3"/>
  <c r="N150" i="3" s="1"/>
  <c r="Q150" i="3" s="1"/>
  <c r="C135" i="35"/>
  <c r="O148" i="36"/>
  <c r="C148" i="36"/>
  <c r="K148" i="36"/>
  <c r="L148" i="36" s="1"/>
  <c r="E148" i="36"/>
  <c r="M148" i="36" s="1"/>
  <c r="R148" i="36" s="1"/>
  <c r="D133" i="44"/>
  <c r="M147" i="3"/>
  <c r="R147" i="3" s="1"/>
  <c r="E147" i="36"/>
  <c r="X147" i="36" s="1"/>
  <c r="N147" i="36" s="1"/>
  <c r="C132" i="35"/>
  <c r="J140" i="36"/>
  <c r="V140" i="36" s="1"/>
  <c r="O125" i="36"/>
  <c r="C109" i="44"/>
  <c r="B123" i="36"/>
  <c r="J122" i="36"/>
  <c r="V122" i="36" s="1"/>
  <c r="M119" i="3"/>
  <c r="N119" i="3" s="1"/>
  <c r="Q119" i="3" s="1"/>
  <c r="E119" i="36"/>
  <c r="U119" i="36" s="1"/>
  <c r="C104" i="35"/>
  <c r="C115" i="36"/>
  <c r="K115" i="36"/>
  <c r="L115" i="36" s="1"/>
  <c r="J111" i="36"/>
  <c r="V111" i="36" s="1"/>
  <c r="E103" i="36"/>
  <c r="U103" i="36" s="1"/>
  <c r="K102" i="36"/>
  <c r="L102" i="36" s="1"/>
  <c r="M99" i="3"/>
  <c r="R99" i="3" s="1"/>
  <c r="J98" i="36"/>
  <c r="V98" i="36" s="1"/>
  <c r="E94" i="36"/>
  <c r="X94" i="36" s="1"/>
  <c r="N94" i="36" s="1"/>
  <c r="P94" i="36"/>
  <c r="O94" i="36" s="1"/>
  <c r="E91" i="36"/>
  <c r="M91" i="36" s="1"/>
  <c r="G90" i="36"/>
  <c r="D73" i="44"/>
  <c r="G86" i="36"/>
  <c r="J86" i="36"/>
  <c r="V86" i="36" s="1"/>
  <c r="E74" i="36"/>
  <c r="U74" i="36" s="1"/>
  <c r="J70" i="36"/>
  <c r="V70" i="36" s="1"/>
  <c r="K70" i="36"/>
  <c r="L70" i="36" s="1"/>
  <c r="C55" i="35"/>
  <c r="J66" i="36"/>
  <c r="V66" i="36" s="1"/>
  <c r="J62" i="36"/>
  <c r="V62" i="36" s="1"/>
  <c r="C58" i="36"/>
  <c r="J58" i="36"/>
  <c r="V58" i="36" s="1"/>
  <c r="G54" i="36"/>
  <c r="J54" i="36"/>
  <c r="V54" i="36" s="1"/>
  <c r="C54" i="36"/>
  <c r="G50" i="36"/>
  <c r="J46" i="36"/>
  <c r="V46" i="36" s="1"/>
  <c r="C46" i="36"/>
  <c r="K46" i="36"/>
  <c r="L46" i="36" s="1"/>
  <c r="E46" i="36"/>
  <c r="M46" i="36" s="1"/>
  <c r="R46" i="36" s="1"/>
  <c r="C28" i="35"/>
  <c r="G42" i="36"/>
  <c r="K41" i="36"/>
  <c r="L41" i="36" s="1"/>
  <c r="F26" i="44"/>
  <c r="E37" i="36"/>
  <c r="M37" i="36" s="1"/>
  <c r="P37" i="36"/>
  <c r="O37" i="36" s="1"/>
  <c r="C20" i="35"/>
  <c r="E33" i="36"/>
  <c r="M33" i="36" s="1"/>
  <c r="P33" i="36"/>
  <c r="O33" i="36" s="1"/>
  <c r="N166" i="33"/>
  <c r="Q166" i="33" s="1"/>
  <c r="R183" i="40"/>
  <c r="W183" i="40" s="1"/>
  <c r="S183" i="40" s="1"/>
  <c r="R57" i="40"/>
  <c r="W57" i="40" s="1"/>
  <c r="S57" i="40" s="1"/>
  <c r="N97" i="40"/>
  <c r="Q97" i="40" s="1"/>
  <c r="Q181" i="39"/>
  <c r="N196" i="39"/>
  <c r="Q196" i="39" s="1"/>
  <c r="R115" i="33"/>
  <c r="W115" i="33" s="1"/>
  <c r="S115" i="33" s="1"/>
  <c r="N112" i="33"/>
  <c r="Q112" i="33" s="1"/>
  <c r="M127" i="34"/>
  <c r="N127" i="34" s="1"/>
  <c r="Q127" i="34" s="1"/>
  <c r="N101" i="40"/>
  <c r="Q101" i="40" s="1"/>
  <c r="R108" i="40"/>
  <c r="W108" i="40" s="1"/>
  <c r="S108" i="40" s="1"/>
  <c r="N137" i="40"/>
  <c r="Q137" i="40" s="1"/>
  <c r="N71" i="40"/>
  <c r="Q71" i="40" s="1"/>
  <c r="Q201" i="39"/>
  <c r="S162" i="39"/>
  <c r="P23" i="36"/>
  <c r="O23" i="36" s="1"/>
  <c r="E19" i="36"/>
  <c r="M19" i="36" s="1"/>
  <c r="G29" i="36"/>
  <c r="C30" i="36"/>
  <c r="J29" i="36"/>
  <c r="V29" i="36" s="1"/>
  <c r="J25" i="36"/>
  <c r="V25" i="36" s="1"/>
  <c r="C29" i="36"/>
  <c r="C31" i="36"/>
  <c r="P44" i="36"/>
  <c r="O44" i="36" s="1"/>
  <c r="J28" i="36"/>
  <c r="V28" i="36" s="1"/>
  <c r="J36" i="36"/>
  <c r="V36" i="36" s="1"/>
  <c r="C40" i="36"/>
  <c r="P45" i="36"/>
  <c r="O45" i="36" s="1"/>
  <c r="K48" i="36"/>
  <c r="L48" i="36" s="1"/>
  <c r="J18" i="36"/>
  <c r="V18" i="36" s="1"/>
  <c r="K28" i="36"/>
  <c r="L28" i="36" s="1"/>
  <c r="J43" i="36"/>
  <c r="V43" i="36" s="1"/>
  <c r="C20" i="44"/>
  <c r="G115" i="36"/>
  <c r="K123" i="36"/>
  <c r="L123" i="36" s="1"/>
  <c r="C127" i="36"/>
  <c r="G135" i="36"/>
  <c r="J147" i="36"/>
  <c r="V147" i="36" s="1"/>
  <c r="K151" i="36"/>
  <c r="L151" i="36" s="1"/>
  <c r="K155" i="36"/>
  <c r="L155" i="36" s="1"/>
  <c r="J163" i="36"/>
  <c r="V163" i="36" s="1"/>
  <c r="E176" i="36"/>
  <c r="M176" i="36" s="1"/>
  <c r="R176" i="36" s="1"/>
  <c r="E180" i="36"/>
  <c r="M180" i="36" s="1"/>
  <c r="G183" i="36"/>
  <c r="K187" i="36"/>
  <c r="L187" i="36" s="1"/>
  <c r="K196" i="36"/>
  <c r="L196" i="36" s="1"/>
  <c r="G205" i="36"/>
  <c r="G19" i="36"/>
  <c r="D106" i="44"/>
  <c r="K127" i="36"/>
  <c r="L127" i="36" s="1"/>
  <c r="C147" i="36"/>
  <c r="E159" i="36"/>
  <c r="M159" i="36" s="1"/>
  <c r="E167" i="36"/>
  <c r="X167" i="36" s="1"/>
  <c r="N167" i="36" s="1"/>
  <c r="J183" i="36"/>
  <c r="V183" i="36" s="1"/>
  <c r="C151" i="36"/>
  <c r="G167" i="36"/>
  <c r="J179" i="36"/>
  <c r="V179" i="36" s="1"/>
  <c r="O164" i="36"/>
  <c r="O116" i="36"/>
  <c r="P167" i="36"/>
  <c r="O167" i="36" s="1"/>
  <c r="C183" i="36"/>
  <c r="K183" i="36"/>
  <c r="L183" i="36" s="1"/>
  <c r="E187" i="36"/>
  <c r="U187" i="36" s="1"/>
  <c r="P187" i="36"/>
  <c r="O187" i="36" s="1"/>
  <c r="J195" i="36"/>
  <c r="V195" i="36" s="1"/>
  <c r="P18" i="36"/>
  <c r="O18" i="36" s="1"/>
  <c r="O38" i="36"/>
  <c r="O22" i="36"/>
  <c r="C13" i="44"/>
  <c r="G21" i="44"/>
  <c r="J175" i="36"/>
  <c r="V175" i="36" s="1"/>
  <c r="C179" i="36"/>
  <c r="E183" i="36"/>
  <c r="M183" i="36" s="1"/>
  <c r="R183" i="36" s="1"/>
  <c r="G187" i="36"/>
  <c r="C196" i="36"/>
  <c r="J200" i="36"/>
  <c r="V200" i="36" s="1"/>
  <c r="D41" i="44"/>
  <c r="F74" i="44"/>
  <c r="O28" i="36"/>
  <c r="O26" i="36"/>
  <c r="M183" i="3"/>
  <c r="N183" i="3" s="1"/>
  <c r="Q183" i="3" s="1"/>
  <c r="O183" i="36"/>
  <c r="M175" i="3"/>
  <c r="N175" i="3" s="1"/>
  <c r="Q175" i="3" s="1"/>
  <c r="G159" i="44"/>
  <c r="H159" i="44" s="1"/>
  <c r="C159" i="35"/>
  <c r="F151" i="44"/>
  <c r="C145" i="44"/>
  <c r="C142" i="44"/>
  <c r="F130" i="44"/>
  <c r="M144" i="3"/>
  <c r="N144" i="3" s="1"/>
  <c r="Q144" i="3" s="1"/>
  <c r="C127" i="44"/>
  <c r="M139" i="3"/>
  <c r="R139" i="3" s="1"/>
  <c r="D122" i="44"/>
  <c r="F121" i="44"/>
  <c r="C117" i="44"/>
  <c r="F114" i="44"/>
  <c r="C113" i="44"/>
  <c r="C105" i="44"/>
  <c r="C104" i="44"/>
  <c r="G101" i="44"/>
  <c r="H101" i="44" s="1"/>
  <c r="C99" i="35"/>
  <c r="C98" i="44"/>
  <c r="M113" i="3"/>
  <c r="R113" i="3" s="1"/>
  <c r="D97" i="44"/>
  <c r="D91" i="44"/>
  <c r="G90" i="44"/>
  <c r="H90" i="44" s="1"/>
  <c r="F89" i="44"/>
  <c r="C88" i="44"/>
  <c r="D86" i="44"/>
  <c r="F85" i="44"/>
  <c r="D83" i="44"/>
  <c r="F82" i="44"/>
  <c r="D81" i="44"/>
  <c r="D77" i="44"/>
  <c r="C77" i="44"/>
  <c r="F73" i="44"/>
  <c r="F69" i="44"/>
  <c r="C64" i="44"/>
  <c r="D62" i="44"/>
  <c r="G41" i="44"/>
  <c r="F39" i="44"/>
  <c r="F29" i="44"/>
  <c r="C22" i="36"/>
  <c r="G22" i="36"/>
  <c r="E28" i="36"/>
  <c r="U28" i="36" s="1"/>
  <c r="G30" i="36"/>
  <c r="K31" i="36"/>
  <c r="L31" i="36" s="1"/>
  <c r="C34" i="36"/>
  <c r="K34" i="36"/>
  <c r="L34" i="36" s="1"/>
  <c r="J39" i="36"/>
  <c r="V39" i="36" s="1"/>
  <c r="F19" i="44"/>
  <c r="E34" i="36"/>
  <c r="U34" i="36" s="1"/>
  <c r="P34" i="36"/>
  <c r="O34" i="36" s="1"/>
  <c r="K30" i="36"/>
  <c r="L30" i="36" s="1"/>
  <c r="G38" i="36"/>
  <c r="K40" i="36"/>
  <c r="L40" i="36" s="1"/>
  <c r="J26" i="36"/>
  <c r="V26" i="36" s="1"/>
  <c r="C26" i="36"/>
  <c r="K26" i="36"/>
  <c r="L26" i="36" s="1"/>
  <c r="E26" i="36"/>
  <c r="M26" i="36" s="1"/>
  <c r="R26" i="36" s="1"/>
  <c r="C9" i="44"/>
  <c r="J21" i="36"/>
  <c r="V21" i="36" s="1"/>
  <c r="V19" i="3"/>
  <c r="D5" i="35" s="1"/>
  <c r="F2" i="44"/>
  <c r="O21" i="36"/>
  <c r="D2" i="44"/>
  <c r="D181" i="44"/>
  <c r="C180" i="44"/>
  <c r="G180" i="44"/>
  <c r="H180" i="44" s="1"/>
  <c r="G192" i="36"/>
  <c r="B192" i="36"/>
  <c r="C178" i="35"/>
  <c r="J192" i="36"/>
  <c r="V192" i="36" s="1"/>
  <c r="C192" i="36"/>
  <c r="G171" i="44"/>
  <c r="H171" i="44" s="1"/>
  <c r="M184" i="3"/>
  <c r="N184" i="3" s="1"/>
  <c r="Q184" i="3" s="1"/>
  <c r="C169" i="44"/>
  <c r="D167" i="44"/>
  <c r="B181" i="36"/>
  <c r="C177" i="36"/>
  <c r="K177" i="36"/>
  <c r="L177" i="36" s="1"/>
  <c r="E177" i="36"/>
  <c r="M177" i="36" s="1"/>
  <c r="P177" i="36"/>
  <c r="O177" i="36" s="1"/>
  <c r="C162" i="35"/>
  <c r="F158" i="44"/>
  <c r="G155" i="44"/>
  <c r="H155" i="44" s="1"/>
  <c r="G153" i="44"/>
  <c r="H153" i="44" s="1"/>
  <c r="J166" i="36"/>
  <c r="V166" i="36" s="1"/>
  <c r="C166" i="36"/>
  <c r="K166" i="36"/>
  <c r="L166" i="36" s="1"/>
  <c r="E166" i="36"/>
  <c r="X166" i="36" s="1"/>
  <c r="N166" i="36" s="1"/>
  <c r="E162" i="36"/>
  <c r="U162" i="36" s="1"/>
  <c r="C148" i="35"/>
  <c r="M162" i="3"/>
  <c r="N162" i="3" s="1"/>
  <c r="Q162" i="3" s="1"/>
  <c r="C144" i="44"/>
  <c r="G157" i="36"/>
  <c r="M156" i="3"/>
  <c r="N156" i="3" s="1"/>
  <c r="Q156" i="3" s="1"/>
  <c r="M154" i="3"/>
  <c r="N154" i="3" s="1"/>
  <c r="Q154" i="3" s="1"/>
  <c r="O153" i="36"/>
  <c r="G138" i="44"/>
  <c r="H138" i="44" s="1"/>
  <c r="G137" i="44"/>
  <c r="H137" i="44" s="1"/>
  <c r="D136" i="44"/>
  <c r="C135" i="44"/>
  <c r="D131" i="44"/>
  <c r="D129" i="44"/>
  <c r="C128" i="35"/>
  <c r="M142" i="3"/>
  <c r="R142" i="3" s="1"/>
  <c r="D126" i="44"/>
  <c r="F125" i="44"/>
  <c r="B137" i="36"/>
  <c r="E137" i="36"/>
  <c r="U137" i="36" s="1"/>
  <c r="M134" i="3"/>
  <c r="N134" i="3" s="1"/>
  <c r="Q134" i="3" s="1"/>
  <c r="C119" i="44"/>
  <c r="C120" i="35"/>
  <c r="F117" i="44"/>
  <c r="C116" i="44"/>
  <c r="C116" i="35"/>
  <c r="J130" i="36"/>
  <c r="V130" i="36" s="1"/>
  <c r="C130" i="36"/>
  <c r="K130" i="36"/>
  <c r="L130" i="36" s="1"/>
  <c r="M130" i="3"/>
  <c r="R130" i="3" s="1"/>
  <c r="E130" i="36"/>
  <c r="X130" i="36" s="1"/>
  <c r="N130" i="36" s="1"/>
  <c r="G113" i="44"/>
  <c r="H113" i="44" s="1"/>
  <c r="C111" i="44"/>
  <c r="M124" i="3"/>
  <c r="R124" i="3" s="1"/>
  <c r="C110" i="35"/>
  <c r="G109" i="44"/>
  <c r="H109" i="44" s="1"/>
  <c r="M123" i="3"/>
  <c r="N123" i="3" s="1"/>
  <c r="Q123" i="3" s="1"/>
  <c r="C108" i="44"/>
  <c r="G105" i="44"/>
  <c r="H105" i="44" s="1"/>
  <c r="B119" i="36"/>
  <c r="P119" i="36"/>
  <c r="O119" i="36" s="1"/>
  <c r="G103" i="44"/>
  <c r="H103" i="44" s="1"/>
  <c r="J117" i="36"/>
  <c r="V117" i="36" s="1"/>
  <c r="G102" i="44"/>
  <c r="H102" i="44" s="1"/>
  <c r="D101" i="44"/>
  <c r="M116" i="3"/>
  <c r="N116" i="3" s="1"/>
  <c r="Q116" i="3" s="1"/>
  <c r="G116" i="36"/>
  <c r="E115" i="36"/>
  <c r="X115" i="36" s="1"/>
  <c r="N115" i="36" s="1"/>
  <c r="P115" i="36"/>
  <c r="O115" i="36" s="1"/>
  <c r="D100" i="44"/>
  <c r="B111" i="36"/>
  <c r="C111" i="36"/>
  <c r="K111" i="36"/>
  <c r="L111" i="36" s="1"/>
  <c r="E111" i="36"/>
  <c r="X111" i="36" s="1"/>
  <c r="N111" i="36" s="1"/>
  <c r="P111" i="36"/>
  <c r="O111" i="36" s="1"/>
  <c r="M111" i="3"/>
  <c r="N111" i="3" s="1"/>
  <c r="Q111" i="3" s="1"/>
  <c r="F95" i="44"/>
  <c r="B110" i="36"/>
  <c r="C110" i="36"/>
  <c r="K110" i="36"/>
  <c r="L110" i="36" s="1"/>
  <c r="O107" i="36"/>
  <c r="C106" i="36"/>
  <c r="K106" i="36"/>
  <c r="L106" i="36" s="1"/>
  <c r="B106" i="36"/>
  <c r="E106" i="36"/>
  <c r="U106" i="36" s="1"/>
  <c r="P106" i="36"/>
  <c r="O106" i="36" s="1"/>
  <c r="D89" i="44"/>
  <c r="G87" i="44"/>
  <c r="H87" i="44" s="1"/>
  <c r="D85" i="44"/>
  <c r="B99" i="36"/>
  <c r="C82" i="35"/>
  <c r="C80" i="44"/>
  <c r="C80" i="35"/>
  <c r="C79" i="44"/>
  <c r="M94" i="3"/>
  <c r="R94" i="3" s="1"/>
  <c r="C79" i="35"/>
  <c r="P93" i="36"/>
  <c r="O93" i="36" s="1"/>
  <c r="M93" i="3"/>
  <c r="R93" i="3" s="1"/>
  <c r="M91" i="3"/>
  <c r="N91" i="3" s="1"/>
  <c r="Q91" i="3" s="1"/>
  <c r="C75" i="44"/>
  <c r="E87" i="36"/>
  <c r="X87" i="36" s="1"/>
  <c r="N87" i="36" s="1"/>
  <c r="P87" i="36"/>
  <c r="O87" i="36" s="1"/>
  <c r="C71" i="35"/>
  <c r="G69" i="44"/>
  <c r="C67" i="44"/>
  <c r="D63" i="44"/>
  <c r="E77" i="36"/>
  <c r="X77" i="36" s="1"/>
  <c r="N77" i="36" s="1"/>
  <c r="C58" i="44"/>
  <c r="C56" i="44"/>
  <c r="E70" i="36"/>
  <c r="U70" i="36" s="1"/>
  <c r="P70" i="36"/>
  <c r="O70" i="36" s="1"/>
  <c r="C52" i="35"/>
  <c r="C66" i="36"/>
  <c r="K66" i="36"/>
  <c r="L66" i="36" s="1"/>
  <c r="E66" i="36"/>
  <c r="U66" i="36" s="1"/>
  <c r="P66" i="36"/>
  <c r="O66" i="36" s="1"/>
  <c r="C51" i="44"/>
  <c r="C50" i="35"/>
  <c r="D47" i="44"/>
  <c r="G46" i="44"/>
  <c r="G60" i="36"/>
  <c r="J59" i="36"/>
  <c r="V59" i="36" s="1"/>
  <c r="F44" i="44"/>
  <c r="E58" i="36"/>
  <c r="U58" i="36" s="1"/>
  <c r="P58" i="36"/>
  <c r="O58" i="36" s="1"/>
  <c r="O56" i="36"/>
  <c r="E55" i="36"/>
  <c r="X55" i="36" s="1"/>
  <c r="N55" i="36" s="1"/>
  <c r="C51" i="36"/>
  <c r="P50" i="36"/>
  <c r="O50" i="36" s="1"/>
  <c r="F35" i="44"/>
  <c r="E50" i="36"/>
  <c r="U50" i="36" s="1"/>
  <c r="E49" i="36"/>
  <c r="M49" i="36" s="1"/>
  <c r="C48" i="36"/>
  <c r="G33" i="44"/>
  <c r="J48" i="36"/>
  <c r="V48" i="36" s="1"/>
  <c r="C33" i="35"/>
  <c r="D31" i="44"/>
  <c r="G44" i="36"/>
  <c r="J44" i="36"/>
  <c r="V44" i="36" s="1"/>
  <c r="C44" i="36"/>
  <c r="E40" i="36"/>
  <c r="X40" i="36" s="1"/>
  <c r="N40" i="36" s="1"/>
  <c r="P40" i="36"/>
  <c r="O40" i="36" s="1"/>
  <c r="G40" i="36"/>
  <c r="C39" i="36"/>
  <c r="K39" i="36"/>
  <c r="L39" i="36" s="1"/>
  <c r="E39" i="36"/>
  <c r="X39" i="36" s="1"/>
  <c r="N39" i="36" s="1"/>
  <c r="C36" i="36"/>
  <c r="K36" i="36"/>
  <c r="L36" i="36" s="1"/>
  <c r="E36" i="36"/>
  <c r="X36" i="36" s="1"/>
  <c r="N36" i="36" s="1"/>
  <c r="P36" i="36"/>
  <c r="O36" i="36" s="1"/>
  <c r="J32" i="36"/>
  <c r="V32" i="36" s="1"/>
  <c r="C32" i="36"/>
  <c r="K32" i="36"/>
  <c r="L32" i="36" s="1"/>
  <c r="E32" i="36"/>
  <c r="X32" i="36" s="1"/>
  <c r="N32" i="36" s="1"/>
  <c r="D13" i="44"/>
  <c r="J27" i="36"/>
  <c r="V27" i="36" s="1"/>
  <c r="E23" i="36"/>
  <c r="M23" i="36" s="1"/>
  <c r="J23" i="36"/>
  <c r="V23" i="36" s="1"/>
  <c r="K23" i="36"/>
  <c r="L23" i="36" s="1"/>
  <c r="G23" i="36"/>
  <c r="F5" i="44"/>
  <c r="C3" i="44"/>
  <c r="F191" i="44"/>
  <c r="C192" i="35"/>
  <c r="C204" i="36"/>
  <c r="K204" i="36"/>
  <c r="L204" i="36" s="1"/>
  <c r="E204" i="36"/>
  <c r="U204" i="36" s="1"/>
  <c r="P204" i="36"/>
  <c r="O204" i="36" s="1"/>
  <c r="C187" i="35"/>
  <c r="G185" i="44"/>
  <c r="H185" i="44" s="1"/>
  <c r="C182" i="35"/>
  <c r="M195" i="3"/>
  <c r="N195" i="3" s="1"/>
  <c r="Q195" i="3" s="1"/>
  <c r="C195" i="36"/>
  <c r="K195" i="36"/>
  <c r="L195" i="36" s="1"/>
  <c r="E195" i="36"/>
  <c r="M195" i="36" s="1"/>
  <c r="P195" i="36"/>
  <c r="O195" i="36" s="1"/>
  <c r="C180" i="35"/>
  <c r="C179" i="35"/>
  <c r="J191" i="36"/>
  <c r="V191" i="36" s="1"/>
  <c r="C173" i="44"/>
  <c r="D172" i="44"/>
  <c r="M187" i="3"/>
  <c r="N187" i="3" s="1"/>
  <c r="Q187" i="3" s="1"/>
  <c r="C171" i="44"/>
  <c r="C171" i="35"/>
  <c r="J184" i="36"/>
  <c r="V184" i="36" s="1"/>
  <c r="B184" i="36"/>
  <c r="C184" i="36"/>
  <c r="K184" i="36"/>
  <c r="L184" i="36" s="1"/>
  <c r="E184" i="36"/>
  <c r="U184" i="36" s="1"/>
  <c r="C168" i="35"/>
  <c r="C167" i="44"/>
  <c r="G167" i="44"/>
  <c r="H167" i="44" s="1"/>
  <c r="M182" i="3"/>
  <c r="N182" i="3" s="1"/>
  <c r="Q182" i="3" s="1"/>
  <c r="F167" i="44"/>
  <c r="G181" i="36"/>
  <c r="C166" i="35"/>
  <c r="F163" i="44"/>
  <c r="G161" i="44"/>
  <c r="H161" i="44" s="1"/>
  <c r="C175" i="36"/>
  <c r="K175" i="36"/>
  <c r="L175" i="36" s="1"/>
  <c r="B175" i="36"/>
  <c r="E175" i="36"/>
  <c r="X175" i="36" s="1"/>
  <c r="N175" i="36" s="1"/>
  <c r="P175" i="36"/>
  <c r="O175" i="36" s="1"/>
  <c r="C160" i="35"/>
  <c r="F159" i="44"/>
  <c r="D159" i="44"/>
  <c r="M174" i="3"/>
  <c r="N174" i="3" s="1"/>
  <c r="Q174" i="3" s="1"/>
  <c r="C159" i="44"/>
  <c r="J172" i="36"/>
  <c r="V172" i="36" s="1"/>
  <c r="F155" i="44"/>
  <c r="D155" i="44"/>
  <c r="C156" i="35"/>
  <c r="M170" i="3"/>
  <c r="N170" i="3" s="1"/>
  <c r="Q170" i="3" s="1"/>
  <c r="C155" i="44"/>
  <c r="K169" i="36"/>
  <c r="L169" i="36" s="1"/>
  <c r="D153" i="44"/>
  <c r="J168" i="36"/>
  <c r="V168" i="36" s="1"/>
  <c r="C153" i="35"/>
  <c r="D151" i="44"/>
  <c r="C151" i="44"/>
  <c r="G151" i="44"/>
  <c r="H151" i="44" s="1"/>
  <c r="G150" i="44"/>
  <c r="H150" i="44" s="1"/>
  <c r="J164" i="36"/>
  <c r="V164" i="36" s="1"/>
  <c r="C164" i="36"/>
  <c r="K164" i="36"/>
  <c r="L164" i="36" s="1"/>
  <c r="E164" i="36"/>
  <c r="U164" i="36" s="1"/>
  <c r="K162" i="36"/>
  <c r="L162" i="36" s="1"/>
  <c r="D147" i="44"/>
  <c r="P162" i="36"/>
  <c r="O162" i="36" s="1"/>
  <c r="C147" i="44"/>
  <c r="C162" i="36"/>
  <c r="C147" i="35"/>
  <c r="G146" i="44"/>
  <c r="H146" i="44" s="1"/>
  <c r="M161" i="3"/>
  <c r="R161" i="3" s="1"/>
  <c r="M160" i="3"/>
  <c r="R160" i="3" s="1"/>
  <c r="G145" i="44"/>
  <c r="H145" i="44" s="1"/>
  <c r="P159" i="36"/>
  <c r="O159" i="36" s="1"/>
  <c r="M159" i="3"/>
  <c r="R159" i="3" s="1"/>
  <c r="C143" i="44"/>
  <c r="G143" i="44"/>
  <c r="H143" i="44" s="1"/>
  <c r="J157" i="36"/>
  <c r="V157" i="36" s="1"/>
  <c r="C157" i="36"/>
  <c r="K157" i="36"/>
  <c r="L157" i="36" s="1"/>
  <c r="E157" i="36"/>
  <c r="X157" i="36" s="1"/>
  <c r="N157" i="36" s="1"/>
  <c r="E156" i="36"/>
  <c r="X156" i="36" s="1"/>
  <c r="N156" i="36" s="1"/>
  <c r="D141" i="44"/>
  <c r="B156" i="36"/>
  <c r="J156" i="36"/>
  <c r="V156" i="36" s="1"/>
  <c r="K156" i="36"/>
  <c r="L156" i="36" s="1"/>
  <c r="B154" i="36"/>
  <c r="D139" i="44"/>
  <c r="C139" i="44"/>
  <c r="G135" i="44"/>
  <c r="H135" i="44" s="1"/>
  <c r="F135" i="44"/>
  <c r="D135" i="44"/>
  <c r="G133" i="44"/>
  <c r="H133" i="44" s="1"/>
  <c r="F131" i="44"/>
  <c r="M145" i="3"/>
  <c r="R145" i="3" s="1"/>
  <c r="C131" i="35"/>
  <c r="B145" i="36"/>
  <c r="G144" i="36"/>
  <c r="C129" i="44"/>
  <c r="P144" i="36"/>
  <c r="O144" i="36" s="1"/>
  <c r="B144" i="36"/>
  <c r="G127" i="44"/>
  <c r="H127" i="44" s="1"/>
  <c r="F127" i="44"/>
  <c r="D127" i="44"/>
  <c r="E141" i="36"/>
  <c r="X141" i="36" s="1"/>
  <c r="N141" i="36" s="1"/>
  <c r="K141" i="36"/>
  <c r="L141" i="36" s="1"/>
  <c r="B141" i="36"/>
  <c r="P141" i="36"/>
  <c r="O141" i="36" s="1"/>
  <c r="C125" i="44"/>
  <c r="G125" i="44"/>
  <c r="H125" i="44" s="1"/>
  <c r="B139" i="36"/>
  <c r="F123" i="44"/>
  <c r="G123" i="44"/>
  <c r="H123" i="44" s="1"/>
  <c r="G137" i="36"/>
  <c r="J137" i="36"/>
  <c r="V137" i="36" s="1"/>
  <c r="C137" i="36"/>
  <c r="J136" i="36"/>
  <c r="V136" i="36" s="1"/>
  <c r="C121" i="44"/>
  <c r="P134" i="36"/>
  <c r="O134" i="36" s="1"/>
  <c r="F119" i="44"/>
  <c r="B134" i="36"/>
  <c r="D119" i="44"/>
  <c r="M133" i="3"/>
  <c r="R133" i="3" s="1"/>
  <c r="C119" i="35"/>
  <c r="G117" i="44"/>
  <c r="H117" i="44" s="1"/>
  <c r="B132" i="36"/>
  <c r="J132" i="36"/>
  <c r="V132" i="36" s="1"/>
  <c r="D117" i="44"/>
  <c r="C115" i="35"/>
  <c r="M129" i="3"/>
  <c r="R129" i="3" s="1"/>
  <c r="F113" i="44"/>
  <c r="D113" i="44"/>
  <c r="G111" i="44"/>
  <c r="H111" i="44" s="1"/>
  <c r="F111" i="44"/>
  <c r="D111" i="44"/>
  <c r="F109" i="44"/>
  <c r="D109" i="44"/>
  <c r="F107" i="44"/>
  <c r="D107" i="44"/>
  <c r="F105" i="44"/>
  <c r="B118" i="36"/>
  <c r="F103" i="44"/>
  <c r="D103" i="44"/>
  <c r="J118" i="36"/>
  <c r="V118" i="36" s="1"/>
  <c r="C103" i="44"/>
  <c r="J116" i="36"/>
  <c r="V116" i="36" s="1"/>
  <c r="C101" i="44"/>
  <c r="C116" i="36"/>
  <c r="K116" i="36"/>
  <c r="L116" i="36" s="1"/>
  <c r="E116" i="36"/>
  <c r="U116" i="36" s="1"/>
  <c r="F101" i="44"/>
  <c r="C99" i="44"/>
  <c r="G99" i="44"/>
  <c r="H99" i="44" s="1"/>
  <c r="M114" i="3"/>
  <c r="R114" i="3" s="1"/>
  <c r="O114" i="36"/>
  <c r="C113" i="36"/>
  <c r="E113" i="36"/>
  <c r="X113" i="36" s="1"/>
  <c r="N113" i="36" s="1"/>
  <c r="K113" i="36"/>
  <c r="L113" i="36" s="1"/>
  <c r="J112" i="36"/>
  <c r="V112" i="36" s="1"/>
  <c r="C97" i="44"/>
  <c r="D95" i="44"/>
  <c r="C95" i="44"/>
  <c r="G95" i="44"/>
  <c r="H95" i="44" s="1"/>
  <c r="F93" i="44"/>
  <c r="M108" i="3"/>
  <c r="N108" i="3" s="1"/>
  <c r="Q108" i="3" s="1"/>
  <c r="O108" i="36"/>
  <c r="J107" i="36"/>
  <c r="V107" i="36" s="1"/>
  <c r="C107" i="36"/>
  <c r="K107" i="36"/>
  <c r="L107" i="36" s="1"/>
  <c r="E107" i="36"/>
  <c r="U107" i="36" s="1"/>
  <c r="C91" i="44"/>
  <c r="G91" i="44"/>
  <c r="H91" i="44" s="1"/>
  <c r="F91" i="44"/>
  <c r="M104" i="3"/>
  <c r="R104" i="3" s="1"/>
  <c r="C89" i="44"/>
  <c r="C90" i="35"/>
  <c r="G89" i="44"/>
  <c r="H89" i="44" s="1"/>
  <c r="F87" i="44"/>
  <c r="D87" i="44"/>
  <c r="C87" i="44"/>
  <c r="C85" i="44"/>
  <c r="B100" i="36"/>
  <c r="G85" i="44"/>
  <c r="H85" i="44" s="1"/>
  <c r="C98" i="36"/>
  <c r="K98" i="36"/>
  <c r="L98" i="36" s="1"/>
  <c r="C83" i="44"/>
  <c r="E98" i="36"/>
  <c r="X98" i="36" s="1"/>
  <c r="N98" i="36" s="1"/>
  <c r="P98" i="36"/>
  <c r="O98" i="36" s="1"/>
  <c r="G83" i="44"/>
  <c r="H83" i="44" s="1"/>
  <c r="B98" i="36"/>
  <c r="C81" i="44"/>
  <c r="M96" i="3"/>
  <c r="R96" i="3" s="1"/>
  <c r="G81" i="44"/>
  <c r="H81" i="44" s="1"/>
  <c r="J95" i="36"/>
  <c r="V95" i="36" s="1"/>
  <c r="G79" i="44"/>
  <c r="F79" i="44"/>
  <c r="D79" i="44"/>
  <c r="C92" i="36"/>
  <c r="K92" i="36"/>
  <c r="L92" i="36" s="1"/>
  <c r="E92" i="36"/>
  <c r="P92" i="36"/>
  <c r="O92" i="36" s="1"/>
  <c r="G75" i="44"/>
  <c r="F75" i="44"/>
  <c r="D75" i="44"/>
  <c r="G73" i="44"/>
  <c r="C73" i="44"/>
  <c r="C71" i="44"/>
  <c r="D71" i="44"/>
  <c r="G71" i="44"/>
  <c r="E85" i="36"/>
  <c r="M85" i="36" s="1"/>
  <c r="G85" i="36"/>
  <c r="P85" i="36"/>
  <c r="O85" i="36" s="1"/>
  <c r="F67" i="44"/>
  <c r="E82" i="36"/>
  <c r="X82" i="36" s="1"/>
  <c r="N82" i="36" s="1"/>
  <c r="D67" i="44"/>
  <c r="P82" i="36"/>
  <c r="O82" i="36" s="1"/>
  <c r="G67" i="44"/>
  <c r="F63" i="44"/>
  <c r="E78" i="36"/>
  <c r="X78" i="36" s="1"/>
  <c r="N78" i="36" s="1"/>
  <c r="C63" i="44"/>
  <c r="C64" i="35"/>
  <c r="P78" i="36"/>
  <c r="O78" i="36" s="1"/>
  <c r="G63" i="44"/>
  <c r="D61" i="44"/>
  <c r="F59" i="44"/>
  <c r="C59" i="44"/>
  <c r="J71" i="36"/>
  <c r="V71" i="36" s="1"/>
  <c r="F54" i="44"/>
  <c r="F52" i="44"/>
  <c r="F50" i="44"/>
  <c r="C64" i="36"/>
  <c r="K64" i="36"/>
  <c r="L64" i="36" s="1"/>
  <c r="E64" i="36"/>
  <c r="M64" i="36" s="1"/>
  <c r="P64" i="36"/>
  <c r="O64" i="36" s="1"/>
  <c r="J60" i="36"/>
  <c r="V60" i="36" s="1"/>
  <c r="C60" i="36"/>
  <c r="K60" i="36"/>
  <c r="L60" i="36" s="1"/>
  <c r="E60" i="36"/>
  <c r="M60" i="36" s="1"/>
  <c r="R60" i="36" s="1"/>
  <c r="C43" i="44"/>
  <c r="C41" i="44"/>
  <c r="F41" i="44"/>
  <c r="G39" i="44"/>
  <c r="G52" i="36"/>
  <c r="J52" i="36"/>
  <c r="V52" i="36" s="1"/>
  <c r="C52" i="36"/>
  <c r="E51" i="36"/>
  <c r="M51" i="36" s="1"/>
  <c r="P51" i="36"/>
  <c r="O51" i="36" s="1"/>
  <c r="G51" i="36"/>
  <c r="C36" i="44"/>
  <c r="D35" i="44"/>
  <c r="C35" i="44"/>
  <c r="K49" i="36"/>
  <c r="L49" i="36" s="1"/>
  <c r="P49" i="36"/>
  <c r="O49" i="36" s="1"/>
  <c r="C49" i="36"/>
  <c r="C32" i="35"/>
  <c r="O46" i="36"/>
  <c r="E45" i="36"/>
  <c r="U45" i="36" s="1"/>
  <c r="E41" i="36"/>
  <c r="U41" i="36" s="1"/>
  <c r="P41" i="36"/>
  <c r="O41" i="36" s="1"/>
  <c r="G41" i="36"/>
  <c r="C27" i="35"/>
  <c r="G23" i="44"/>
  <c r="D21" i="44"/>
  <c r="O32" i="36"/>
  <c r="E31" i="36"/>
  <c r="U31" i="36" s="1"/>
  <c r="P31" i="36"/>
  <c r="O31" i="36" s="1"/>
  <c r="G31" i="36"/>
  <c r="G14" i="44"/>
  <c r="C11" i="44"/>
  <c r="C25" i="36"/>
  <c r="K25" i="36"/>
  <c r="L25" i="36" s="1"/>
  <c r="E25" i="36"/>
  <c r="M25" i="36" s="1"/>
  <c r="P25" i="36"/>
  <c r="O25" i="36" s="1"/>
  <c r="C24" i="36"/>
  <c r="F9" i="44"/>
  <c r="K24" i="36"/>
  <c r="L24" i="36" s="1"/>
  <c r="N152" i="32"/>
  <c r="Q152" i="32" s="1"/>
  <c r="Q18" i="40"/>
  <c r="S79" i="40"/>
  <c r="S97" i="40"/>
  <c r="S152" i="40"/>
  <c r="S169" i="40"/>
  <c r="M34" i="39"/>
  <c r="N21" i="33"/>
  <c r="Q21" i="33" s="1"/>
  <c r="M172" i="34"/>
  <c r="R27" i="40"/>
  <c r="W27" i="40" s="1"/>
  <c r="S27" i="40" s="1"/>
  <c r="M85" i="39"/>
  <c r="R136" i="40"/>
  <c r="W136" i="40" s="1"/>
  <c r="S136" i="40" s="1"/>
  <c r="N38" i="40"/>
  <c r="Q38" i="40" s="1"/>
  <c r="R183" i="39"/>
  <c r="W183" i="39" s="1"/>
  <c r="S183" i="39" s="1"/>
  <c r="Q183" i="39"/>
  <c r="Q197" i="39"/>
  <c r="S200" i="39"/>
  <c r="S205" i="40"/>
  <c r="Q204" i="40"/>
  <c r="S103" i="40"/>
  <c r="Q82" i="40"/>
  <c r="S41" i="40"/>
  <c r="S171" i="40"/>
  <c r="M48" i="39"/>
  <c r="N48" i="39" s="1"/>
  <c r="Q48" i="39" s="1"/>
  <c r="N99" i="33"/>
  <c r="Q99" i="33" s="1"/>
  <c r="O166" i="36"/>
  <c r="O126" i="36"/>
  <c r="N190" i="39"/>
  <c r="Q190" i="39" s="1"/>
  <c r="Q194" i="39"/>
  <c r="N60" i="33"/>
  <c r="Q60" i="33" s="1"/>
  <c r="Q177" i="33"/>
  <c r="M18" i="32"/>
  <c r="R18" i="32" s="1"/>
  <c r="W18" i="32" s="1"/>
  <c r="S18" i="32" s="1"/>
  <c r="M137" i="34"/>
  <c r="R137" i="34" s="1"/>
  <c r="W137" i="34" s="1"/>
  <c r="S137" i="34" s="1"/>
  <c r="N80" i="40"/>
  <c r="Q80" i="40" s="1"/>
  <c r="N157" i="40"/>
  <c r="Q157" i="40" s="1"/>
  <c r="N138" i="39"/>
  <c r="Q138" i="39" s="1"/>
  <c r="R181" i="39"/>
  <c r="W181" i="39" s="1"/>
  <c r="S181" i="39" s="1"/>
  <c r="R192" i="40"/>
  <c r="W192" i="40" s="1"/>
  <c r="S192" i="40" s="1"/>
  <c r="R82" i="40"/>
  <c r="W82" i="40" s="1"/>
  <c r="S82" i="40" s="1"/>
  <c r="N73" i="40"/>
  <c r="Q73" i="40" s="1"/>
  <c r="N152" i="40"/>
  <c r="Q152" i="40" s="1"/>
  <c r="Q169" i="39"/>
  <c r="M122" i="40"/>
  <c r="N122" i="40" s="1"/>
  <c r="Q122" i="40" s="1"/>
  <c r="R118" i="33"/>
  <c r="W118" i="33" s="1"/>
  <c r="S118" i="33" s="1"/>
  <c r="R185" i="33"/>
  <c r="W185" i="33" s="1"/>
  <c r="S185" i="33" s="1"/>
  <c r="S112" i="33"/>
  <c r="F209" i="34"/>
  <c r="R19" i="40"/>
  <c r="W19" i="40" s="1"/>
  <c r="S19" i="40" s="1"/>
  <c r="N26" i="40"/>
  <c r="Q26" i="40" s="1"/>
  <c r="N169" i="40"/>
  <c r="Q169" i="40" s="1"/>
  <c r="J49" i="37"/>
  <c r="Q174" i="40"/>
  <c r="M43" i="39"/>
  <c r="N43" i="39" s="1"/>
  <c r="Q43" i="39" s="1"/>
  <c r="M47" i="39"/>
  <c r="N47" i="39" s="1"/>
  <c r="Q47" i="39" s="1"/>
  <c r="M51" i="39"/>
  <c r="R51" i="39" s="1"/>
  <c r="W51" i="39" s="1"/>
  <c r="V18" i="3"/>
  <c r="D4" i="35" s="1"/>
  <c r="D3" i="37"/>
  <c r="F4" i="37"/>
  <c r="J4" i="37" s="1"/>
  <c r="C3" i="37"/>
  <c r="C4" i="37"/>
  <c r="D4" i="37"/>
  <c r="F3" i="37"/>
  <c r="J3" i="37" s="1"/>
  <c r="E4" i="37"/>
  <c r="H52" i="37"/>
  <c r="H40" i="37"/>
  <c r="H28" i="37"/>
  <c r="D11" i="37"/>
  <c r="F45" i="37"/>
  <c r="C11" i="37"/>
  <c r="C59" i="37"/>
  <c r="E18" i="37"/>
  <c r="F38" i="37"/>
  <c r="E66" i="37"/>
  <c r="E47" i="37"/>
  <c r="F59" i="37"/>
  <c r="C45" i="37"/>
  <c r="F28" i="37"/>
  <c r="E40" i="37"/>
  <c r="D52" i="37"/>
  <c r="E49" i="37"/>
  <c r="C5" i="37"/>
  <c r="D7" i="37"/>
  <c r="C7" i="37"/>
  <c r="H63" i="37"/>
  <c r="J63" i="37" s="1"/>
  <c r="H59" i="37"/>
  <c r="H51" i="37"/>
  <c r="J51" i="37" s="1"/>
  <c r="H47" i="37"/>
  <c r="H35" i="37"/>
  <c r="J35" i="37" s="1"/>
  <c r="H27" i="37"/>
  <c r="H23" i="37"/>
  <c r="J23" i="37" s="1"/>
  <c r="H15" i="37"/>
  <c r="J15" i="37" s="1"/>
  <c r="H11" i="37"/>
  <c r="J11" i="37" s="1"/>
  <c r="D51" i="37"/>
  <c r="E13" i="37"/>
  <c r="E61" i="37"/>
  <c r="C15" i="37"/>
  <c r="C47" i="37"/>
  <c r="C63" i="37"/>
  <c r="F18" i="37"/>
  <c r="D30" i="37"/>
  <c r="D42" i="37"/>
  <c r="F66" i="37"/>
  <c r="F47" i="37"/>
  <c r="E11" i="37"/>
  <c r="E35" i="37"/>
  <c r="E51" i="37"/>
  <c r="D17" i="37"/>
  <c r="D49" i="37"/>
  <c r="C17" i="37"/>
  <c r="C49" i="37"/>
  <c r="C65" i="37"/>
  <c r="E20" i="37"/>
  <c r="D32" i="37"/>
  <c r="F40" i="37"/>
  <c r="E52" i="37"/>
  <c r="F37" i="37"/>
  <c r="F5" i="37"/>
  <c r="J5" i="37" s="1"/>
  <c r="E7" i="37"/>
  <c r="H66" i="37"/>
  <c r="H54" i="37"/>
  <c r="J54" i="37" s="1"/>
  <c r="H42" i="37"/>
  <c r="H38" i="37"/>
  <c r="H30" i="37"/>
  <c r="H18" i="37"/>
  <c r="C35" i="37"/>
  <c r="C51" i="37"/>
  <c r="E38" i="37"/>
  <c r="E23" i="37"/>
  <c r="D25" i="37"/>
  <c r="D28" i="37"/>
  <c r="F52" i="37"/>
  <c r="C191" i="35"/>
  <c r="J205" i="36"/>
  <c r="V205" i="36" s="1"/>
  <c r="C205" i="36"/>
  <c r="K205" i="36"/>
  <c r="L205" i="36" s="1"/>
  <c r="M205" i="3"/>
  <c r="N205" i="3" s="1"/>
  <c r="Q205" i="3" s="1"/>
  <c r="E205" i="36"/>
  <c r="D187" i="44"/>
  <c r="M201" i="3"/>
  <c r="N201" i="3" s="1"/>
  <c r="Q201" i="3" s="1"/>
  <c r="C200" i="36"/>
  <c r="K200" i="36"/>
  <c r="L200" i="36" s="1"/>
  <c r="C186" i="35"/>
  <c r="E200" i="36"/>
  <c r="U200" i="36" s="1"/>
  <c r="P200" i="36"/>
  <c r="O200" i="36" s="1"/>
  <c r="G184" i="44"/>
  <c r="H184" i="44" s="1"/>
  <c r="J199" i="36"/>
  <c r="V199" i="36" s="1"/>
  <c r="C184" i="35"/>
  <c r="E197" i="36"/>
  <c r="U197" i="36" s="1"/>
  <c r="J197" i="36"/>
  <c r="V197" i="36" s="1"/>
  <c r="F182" i="44"/>
  <c r="E194" i="36"/>
  <c r="M194" i="36" s="1"/>
  <c r="P194" i="36"/>
  <c r="O194" i="36" s="1"/>
  <c r="G194" i="36"/>
  <c r="M191" i="3"/>
  <c r="N191" i="3" s="1"/>
  <c r="Q191" i="3" s="1"/>
  <c r="G176" i="44"/>
  <c r="H176" i="44" s="1"/>
  <c r="C175" i="35"/>
  <c r="C188" i="36"/>
  <c r="K188" i="36"/>
  <c r="L188" i="36" s="1"/>
  <c r="G173" i="44"/>
  <c r="H173" i="44" s="1"/>
  <c r="D170" i="44"/>
  <c r="F170" i="44"/>
  <c r="E182" i="36"/>
  <c r="X182" i="36" s="1"/>
  <c r="N182" i="36" s="1"/>
  <c r="P182" i="36"/>
  <c r="O182" i="36" s="1"/>
  <c r="B182" i="36"/>
  <c r="G182" i="36"/>
  <c r="C167" i="35"/>
  <c r="D166" i="44"/>
  <c r="G166" i="44"/>
  <c r="H166" i="44" s="1"/>
  <c r="M181" i="3"/>
  <c r="R181" i="3" s="1"/>
  <c r="C166" i="44"/>
  <c r="G180" i="36"/>
  <c r="J180" i="36"/>
  <c r="V180" i="36" s="1"/>
  <c r="D165" i="44"/>
  <c r="C180" i="36"/>
  <c r="G165" i="44"/>
  <c r="H165" i="44" s="1"/>
  <c r="C162" i="44"/>
  <c r="F161" i="44"/>
  <c r="F160" i="44"/>
  <c r="G158" i="44"/>
  <c r="H158" i="44" s="1"/>
  <c r="D158" i="44"/>
  <c r="C158" i="44"/>
  <c r="G157" i="44"/>
  <c r="H157" i="44" s="1"/>
  <c r="M171" i="3"/>
  <c r="N171" i="3" s="1"/>
  <c r="Q171" i="3" s="1"/>
  <c r="P169" i="36"/>
  <c r="O169" i="36" s="1"/>
  <c r="B169" i="36"/>
  <c r="M169" i="3"/>
  <c r="N169" i="3" s="1"/>
  <c r="Q169" i="3" s="1"/>
  <c r="C169" i="36"/>
  <c r="C155" i="35"/>
  <c r="E169" i="36"/>
  <c r="M169" i="36" s="1"/>
  <c r="M167" i="3"/>
  <c r="R167" i="3" s="1"/>
  <c r="M166" i="3"/>
  <c r="R166" i="3" s="1"/>
  <c r="F150" i="44"/>
  <c r="D150" i="44"/>
  <c r="C150" i="44"/>
  <c r="D149" i="44"/>
  <c r="D146" i="44"/>
  <c r="C160" i="36"/>
  <c r="K160" i="36"/>
  <c r="L160" i="36" s="1"/>
  <c r="D145" i="44"/>
  <c r="G159" i="36"/>
  <c r="J159" i="36"/>
  <c r="V159" i="36" s="1"/>
  <c r="C159" i="36"/>
  <c r="C144" i="35"/>
  <c r="O157" i="36"/>
  <c r="G142" i="44"/>
  <c r="H142" i="44" s="1"/>
  <c r="F142" i="44"/>
  <c r="D142" i="44"/>
  <c r="G141" i="44"/>
  <c r="H141" i="44" s="1"/>
  <c r="P155" i="36"/>
  <c r="O155" i="36" s="1"/>
  <c r="C155" i="36"/>
  <c r="E155" i="36"/>
  <c r="M155" i="36" s="1"/>
  <c r="C140" i="35"/>
  <c r="C139" i="35"/>
  <c r="F138" i="44"/>
  <c r="D138" i="44"/>
  <c r="C138" i="44"/>
  <c r="C138" i="35"/>
  <c r="M151" i="3"/>
  <c r="N151" i="3" s="1"/>
  <c r="Q151" i="3" s="1"/>
  <c r="C150" i="36"/>
  <c r="K150" i="36"/>
  <c r="L150" i="36" s="1"/>
  <c r="E150" i="36"/>
  <c r="M150" i="36" s="1"/>
  <c r="P150" i="36"/>
  <c r="O150" i="36" s="1"/>
  <c r="G134" i="44"/>
  <c r="H134" i="44" s="1"/>
  <c r="G149" i="36"/>
  <c r="C145" i="36"/>
  <c r="K145" i="36"/>
  <c r="L145" i="36" s="1"/>
  <c r="D130" i="44"/>
  <c r="E145" i="36"/>
  <c r="U145" i="36" s="1"/>
  <c r="P145" i="36"/>
  <c r="O145" i="36" s="1"/>
  <c r="C130" i="44"/>
  <c r="G130" i="44"/>
  <c r="H130" i="44" s="1"/>
  <c r="J144" i="36"/>
  <c r="V144" i="36" s="1"/>
  <c r="C144" i="36"/>
  <c r="M143" i="3"/>
  <c r="N143" i="3" s="1"/>
  <c r="Q143" i="3" s="1"/>
  <c r="G126" i="44"/>
  <c r="H126" i="44" s="1"/>
  <c r="C123" i="35"/>
  <c r="C122" i="44"/>
  <c r="G122" i="44"/>
  <c r="H122" i="44" s="1"/>
  <c r="F122" i="44"/>
  <c r="G121" i="44"/>
  <c r="H121" i="44" s="1"/>
  <c r="D121" i="44"/>
  <c r="M135" i="3"/>
  <c r="R135" i="3" s="1"/>
  <c r="G118" i="44"/>
  <c r="H118" i="44" s="1"/>
  <c r="E131" i="36"/>
  <c r="U131" i="36" s="1"/>
  <c r="P131" i="36"/>
  <c r="O131" i="36" s="1"/>
  <c r="D115" i="44"/>
  <c r="C115" i="44"/>
  <c r="E129" i="36"/>
  <c r="X129" i="36" s="1"/>
  <c r="N129" i="36" s="1"/>
  <c r="P129" i="36"/>
  <c r="O129" i="36" s="1"/>
  <c r="D114" i="44"/>
  <c r="G129" i="36"/>
  <c r="C114" i="44"/>
  <c r="G114" i="44"/>
  <c r="H114" i="44" s="1"/>
  <c r="C113" i="35"/>
  <c r="D110" i="44"/>
  <c r="G110" i="44"/>
  <c r="H110" i="44" s="1"/>
  <c r="K122" i="36"/>
  <c r="L122" i="36" s="1"/>
  <c r="C122" i="36"/>
  <c r="G106" i="44"/>
  <c r="H106" i="44" s="1"/>
  <c r="F106" i="44"/>
  <c r="C120" i="36"/>
  <c r="K120" i="36"/>
  <c r="L120" i="36" s="1"/>
  <c r="E120" i="36"/>
  <c r="U120" i="36" s="1"/>
  <c r="P120" i="36"/>
  <c r="O120" i="36" s="1"/>
  <c r="M118" i="3"/>
  <c r="R118" i="3" s="1"/>
  <c r="D102" i="44"/>
  <c r="G114" i="36"/>
  <c r="J114" i="36"/>
  <c r="V114" i="36" s="1"/>
  <c r="B114" i="36"/>
  <c r="G98" i="44"/>
  <c r="H98" i="44" s="1"/>
  <c r="F98" i="44"/>
  <c r="D98" i="44"/>
  <c r="B112" i="36"/>
  <c r="C112" i="36"/>
  <c r="K112" i="36"/>
  <c r="L112" i="36" s="1"/>
  <c r="E112" i="36"/>
  <c r="M112" i="36" s="1"/>
  <c r="P112" i="36"/>
  <c r="O112" i="36" s="1"/>
  <c r="F97" i="44"/>
  <c r="G97" i="44"/>
  <c r="H97" i="44" s="1"/>
  <c r="C96" i="35"/>
  <c r="C95" i="35"/>
  <c r="G94" i="44"/>
  <c r="H94" i="44" s="1"/>
  <c r="C94" i="35"/>
  <c r="G93" i="44"/>
  <c r="H93" i="44" s="1"/>
  <c r="G108" i="36"/>
  <c r="D93" i="44"/>
  <c r="C105" i="36"/>
  <c r="K105" i="36"/>
  <c r="L105" i="36" s="1"/>
  <c r="F90" i="44"/>
  <c r="E105" i="36"/>
  <c r="U105" i="36" s="1"/>
  <c r="P105" i="36"/>
  <c r="O105" i="36" s="1"/>
  <c r="D90" i="44"/>
  <c r="C90" i="44"/>
  <c r="G86" i="44"/>
  <c r="H86" i="44" s="1"/>
  <c r="O100" i="36"/>
  <c r="C99" i="36"/>
  <c r="K99" i="36"/>
  <c r="L99" i="36" s="1"/>
  <c r="F83" i="44"/>
  <c r="M98" i="3"/>
  <c r="R98" i="3" s="1"/>
  <c r="E97" i="36"/>
  <c r="M97" i="36" s="1"/>
  <c r="P97" i="36"/>
  <c r="O97" i="36" s="1"/>
  <c r="D82" i="44"/>
  <c r="C83" i="35"/>
  <c r="G97" i="36"/>
  <c r="C82" i="44"/>
  <c r="M97" i="3"/>
  <c r="R97" i="3" s="1"/>
  <c r="G82" i="44"/>
  <c r="H82" i="44" s="1"/>
  <c r="D78" i="44"/>
  <c r="G78" i="44"/>
  <c r="F77" i="44"/>
  <c r="G77" i="44"/>
  <c r="P91" i="36"/>
  <c r="O91" i="36" s="1"/>
  <c r="D74" i="44"/>
  <c r="C74" i="44"/>
  <c r="G74" i="44"/>
  <c r="C88" i="36"/>
  <c r="O86" i="36"/>
  <c r="C72" i="35"/>
  <c r="C86" i="36"/>
  <c r="K86" i="36"/>
  <c r="L86" i="36" s="1"/>
  <c r="E86" i="36"/>
  <c r="M86" i="36" s="1"/>
  <c r="R86" i="36" s="1"/>
  <c r="G70" i="44"/>
  <c r="F70" i="44"/>
  <c r="J85" i="36"/>
  <c r="V85" i="36" s="1"/>
  <c r="D70" i="44"/>
  <c r="C85" i="36"/>
  <c r="C70" i="44"/>
  <c r="C70" i="35"/>
  <c r="C69" i="44"/>
  <c r="D69" i="44"/>
  <c r="G82" i="36"/>
  <c r="J82" i="36"/>
  <c r="V82" i="36" s="1"/>
  <c r="C82" i="36"/>
  <c r="G66" i="44"/>
  <c r="F66" i="44"/>
  <c r="E81" i="36"/>
  <c r="P81" i="36"/>
  <c r="O81" i="36" s="1"/>
  <c r="G81" i="36"/>
  <c r="D66" i="44"/>
  <c r="C66" i="44"/>
  <c r="G65" i="44"/>
  <c r="D65" i="44"/>
  <c r="O79" i="36"/>
  <c r="G78" i="36"/>
  <c r="J78" i="36"/>
  <c r="V78" i="36" s="1"/>
  <c r="C78" i="36"/>
  <c r="G62" i="44"/>
  <c r="F62" i="44"/>
  <c r="C62" i="44"/>
  <c r="C62" i="35"/>
  <c r="G74" i="36"/>
  <c r="J74" i="36"/>
  <c r="V74" i="36" s="1"/>
  <c r="C74" i="36"/>
  <c r="C56" i="35"/>
  <c r="G55" i="44"/>
  <c r="C54" i="35"/>
  <c r="G53" i="44"/>
  <c r="C53" i="44"/>
  <c r="F53" i="44"/>
  <c r="D53" i="44"/>
  <c r="E65" i="36"/>
  <c r="M65" i="36" s="1"/>
  <c r="P65" i="36"/>
  <c r="O65" i="36" s="1"/>
  <c r="E63" i="36"/>
  <c r="U63" i="36" s="1"/>
  <c r="P63" i="36"/>
  <c r="O63" i="36" s="1"/>
  <c r="G63" i="36"/>
  <c r="C62" i="36"/>
  <c r="K62" i="36"/>
  <c r="L62" i="36" s="1"/>
  <c r="E62" i="36"/>
  <c r="U62" i="36" s="1"/>
  <c r="P62" i="36"/>
  <c r="O62" i="36" s="1"/>
  <c r="C47" i="44"/>
  <c r="C44" i="35"/>
  <c r="G43" i="44"/>
  <c r="C40" i="35"/>
  <c r="C37" i="35"/>
  <c r="D33" i="44"/>
  <c r="C33" i="44"/>
  <c r="C34" i="35"/>
  <c r="F33" i="44"/>
  <c r="C30" i="44"/>
  <c r="C31" i="35"/>
  <c r="C28" i="44"/>
  <c r="C27" i="44"/>
  <c r="D27" i="44"/>
  <c r="G25" i="44"/>
  <c r="D25" i="44"/>
  <c r="F25" i="44"/>
  <c r="C25" i="44"/>
  <c r="C23" i="44"/>
  <c r="C19" i="44"/>
  <c r="D19" i="44"/>
  <c r="C18" i="44"/>
  <c r="F17" i="44"/>
  <c r="F16" i="44"/>
  <c r="F15" i="44"/>
  <c r="D15" i="44"/>
  <c r="G15" i="44"/>
  <c r="G11" i="44"/>
  <c r="D8" i="44"/>
  <c r="D7" i="44"/>
  <c r="F7" i="44"/>
  <c r="F6" i="44"/>
  <c r="D3" i="44"/>
  <c r="C176" i="44"/>
  <c r="C185" i="44"/>
  <c r="G199" i="36"/>
  <c r="G203" i="36"/>
  <c r="G55" i="36"/>
  <c r="J55" i="36"/>
  <c r="V55" i="36" s="1"/>
  <c r="C55" i="36"/>
  <c r="M179" i="33"/>
  <c r="R179" i="33" s="1"/>
  <c r="W179" i="33" s="1"/>
  <c r="M215" i="33"/>
  <c r="F214" i="33"/>
  <c r="J212" i="33" s="1"/>
  <c r="V212" i="33" s="1"/>
  <c r="F213" i="33"/>
  <c r="J213" i="33" s="1"/>
  <c r="V213" i="33" s="1"/>
  <c r="N216" i="33"/>
  <c r="N215" i="33"/>
  <c r="F210" i="40"/>
  <c r="N149" i="32"/>
  <c r="Q149" i="32" s="1"/>
  <c r="R177" i="33"/>
  <c r="W177" i="33" s="1"/>
  <c r="S177" i="33" s="1"/>
  <c r="S190" i="32"/>
  <c r="Q185" i="33"/>
  <c r="M66" i="32"/>
  <c r="N66" i="32" s="1"/>
  <c r="Q66" i="32" s="1"/>
  <c r="R179" i="40"/>
  <c r="W179" i="40" s="1"/>
  <c r="S179" i="40" s="1"/>
  <c r="N51" i="40"/>
  <c r="Q51" i="40" s="1"/>
  <c r="R204" i="40"/>
  <c r="W204" i="40" s="1"/>
  <c r="S204" i="40" s="1"/>
  <c r="N111" i="39"/>
  <c r="Q111" i="39" s="1"/>
  <c r="N64" i="40"/>
  <c r="Q64" i="40" s="1"/>
  <c r="N193" i="40"/>
  <c r="Q193" i="40" s="1"/>
  <c r="S178" i="39"/>
  <c r="S77" i="40"/>
  <c r="Q142" i="40"/>
  <c r="S185" i="40"/>
  <c r="M27" i="39"/>
  <c r="R27" i="39" s="1"/>
  <c r="W27" i="39" s="1"/>
  <c r="R134" i="33"/>
  <c r="W134" i="33" s="1"/>
  <c r="S134" i="33" s="1"/>
  <c r="R46" i="33"/>
  <c r="W46" i="33" s="1"/>
  <c r="N199" i="33"/>
  <c r="Q199" i="33" s="1"/>
  <c r="N165" i="32"/>
  <c r="Q165" i="32" s="1"/>
  <c r="R82" i="33"/>
  <c r="W82" i="33" s="1"/>
  <c r="S82" i="33" s="1"/>
  <c r="N102" i="33"/>
  <c r="Q102" i="33" s="1"/>
  <c r="S178" i="33"/>
  <c r="M25" i="32"/>
  <c r="R25" i="32" s="1"/>
  <c r="W25" i="32" s="1"/>
  <c r="M31" i="32"/>
  <c r="N31" i="32" s="1"/>
  <c r="Q31" i="32" s="1"/>
  <c r="M33" i="32"/>
  <c r="N33" i="32" s="1"/>
  <c r="Q33" i="32" s="1"/>
  <c r="M37" i="32"/>
  <c r="R37" i="32" s="1"/>
  <c r="W37" i="32" s="1"/>
  <c r="M43" i="32"/>
  <c r="N43" i="32" s="1"/>
  <c r="Q43" i="32" s="1"/>
  <c r="M51" i="32"/>
  <c r="N51" i="32" s="1"/>
  <c r="Q51" i="32" s="1"/>
  <c r="M172" i="32"/>
  <c r="M52" i="33"/>
  <c r="M100" i="33"/>
  <c r="M132" i="33"/>
  <c r="M167" i="33"/>
  <c r="N167" i="33" s="1"/>
  <c r="Q167" i="33" s="1"/>
  <c r="O205" i="36"/>
  <c r="N188" i="39"/>
  <c r="Q188" i="39" s="1"/>
  <c r="N187" i="40"/>
  <c r="Q187" i="40" s="1"/>
  <c r="R202" i="40"/>
  <c r="W202" i="40" s="1"/>
  <c r="S202" i="40" s="1"/>
  <c r="R141" i="39"/>
  <c r="W141" i="39" s="1"/>
  <c r="S141" i="39" s="1"/>
  <c r="N202" i="40"/>
  <c r="Q202" i="40" s="1"/>
  <c r="S154" i="40"/>
  <c r="Q90" i="39"/>
  <c r="N192" i="33"/>
  <c r="Q192" i="33" s="1"/>
  <c r="S145" i="33"/>
  <c r="O60" i="36"/>
  <c r="R132" i="39"/>
  <c r="W132" i="39" s="1"/>
  <c r="S132" i="39" s="1"/>
  <c r="N113" i="39"/>
  <c r="Q113" i="39" s="1"/>
  <c r="N41" i="40"/>
  <c r="Q41" i="40" s="1"/>
  <c r="N157" i="39"/>
  <c r="Q157" i="39" s="1"/>
  <c r="R134" i="40"/>
  <c r="W134" i="40" s="1"/>
  <c r="S134" i="40" s="1"/>
  <c r="Q147" i="40"/>
  <c r="S104" i="40"/>
  <c r="S80" i="40"/>
  <c r="G206" i="36"/>
  <c r="J206" i="36"/>
  <c r="V206" i="36" s="1"/>
  <c r="M206" i="3"/>
  <c r="R206" i="3" s="1"/>
  <c r="C206" i="36"/>
  <c r="D190" i="44"/>
  <c r="C190" i="44"/>
  <c r="D189" i="44"/>
  <c r="J203" i="36"/>
  <c r="V203" i="36" s="1"/>
  <c r="C203" i="36"/>
  <c r="K203" i="36"/>
  <c r="L203" i="36" s="1"/>
  <c r="E203" i="36"/>
  <c r="C188" i="35"/>
  <c r="O199" i="36"/>
  <c r="C199" i="36"/>
  <c r="K199" i="36"/>
  <c r="L199" i="36" s="1"/>
  <c r="E199" i="36"/>
  <c r="G197" i="36"/>
  <c r="M197" i="3"/>
  <c r="N197" i="3" s="1"/>
  <c r="Q197" i="3" s="1"/>
  <c r="C197" i="36"/>
  <c r="F180" i="44"/>
  <c r="C179" i="44"/>
  <c r="C178" i="44"/>
  <c r="F177" i="44"/>
  <c r="B190" i="36"/>
  <c r="C176" i="35"/>
  <c r="C190" i="36"/>
  <c r="K190" i="36"/>
  <c r="L190" i="36" s="1"/>
  <c r="M190" i="3"/>
  <c r="R190" i="3" s="1"/>
  <c r="E190" i="36"/>
  <c r="U190" i="36" s="1"/>
  <c r="P190" i="36"/>
  <c r="O190" i="36" s="1"/>
  <c r="D175" i="44"/>
  <c r="B189" i="36"/>
  <c r="E189" i="36"/>
  <c r="D174" i="44"/>
  <c r="P189" i="36"/>
  <c r="O189" i="36" s="1"/>
  <c r="C174" i="35"/>
  <c r="F173" i="44"/>
  <c r="M188" i="3"/>
  <c r="R188" i="3" s="1"/>
  <c r="D173" i="44"/>
  <c r="F172" i="44"/>
  <c r="E171" i="44"/>
  <c r="M186" i="3"/>
  <c r="N186" i="3" s="1"/>
  <c r="Q186" i="3" s="1"/>
  <c r="C172" i="35"/>
  <c r="C186" i="36"/>
  <c r="K186" i="36"/>
  <c r="L186" i="36" s="1"/>
  <c r="F171" i="44"/>
  <c r="E186" i="36"/>
  <c r="U186" i="36" s="1"/>
  <c r="M185" i="3"/>
  <c r="R185" i="3" s="1"/>
  <c r="C170" i="35"/>
  <c r="F169" i="44"/>
  <c r="C168" i="44"/>
  <c r="J181" i="36"/>
  <c r="V181" i="36" s="1"/>
  <c r="C181" i="36"/>
  <c r="K181" i="36"/>
  <c r="L181" i="36" s="1"/>
  <c r="E181" i="36"/>
  <c r="X181" i="36" s="1"/>
  <c r="N181" i="36" s="1"/>
  <c r="M179" i="3"/>
  <c r="N179" i="3" s="1"/>
  <c r="Q179" i="3" s="1"/>
  <c r="E179" i="36"/>
  <c r="P179" i="36"/>
  <c r="O179" i="36" s="1"/>
  <c r="C164" i="44"/>
  <c r="G163" i="44"/>
  <c r="H163" i="44" s="1"/>
  <c r="C178" i="36"/>
  <c r="G162" i="44"/>
  <c r="H162" i="44" s="1"/>
  <c r="J174" i="36"/>
  <c r="V174" i="36" s="1"/>
  <c r="C174" i="36"/>
  <c r="K174" i="36"/>
  <c r="L174" i="36" s="1"/>
  <c r="E174" i="36"/>
  <c r="X174" i="36" s="1"/>
  <c r="N174" i="36" s="1"/>
  <c r="C172" i="36"/>
  <c r="K172" i="36"/>
  <c r="L172" i="36" s="1"/>
  <c r="B172" i="36"/>
  <c r="E172" i="36"/>
  <c r="P172" i="36"/>
  <c r="O172" i="36" s="1"/>
  <c r="D157" i="44"/>
  <c r="E171" i="36"/>
  <c r="C156" i="44"/>
  <c r="G171" i="36"/>
  <c r="P171" i="36"/>
  <c r="O171" i="36" s="1"/>
  <c r="G169" i="36"/>
  <c r="D154" i="44"/>
  <c r="J167" i="36"/>
  <c r="V167" i="36" s="1"/>
  <c r="C152" i="44"/>
  <c r="C167" i="36"/>
  <c r="G152" i="44"/>
  <c r="H152" i="44" s="1"/>
  <c r="C152" i="35"/>
  <c r="C150" i="35"/>
  <c r="C149" i="44"/>
  <c r="G149" i="44"/>
  <c r="H149" i="44" s="1"/>
  <c r="C149" i="35"/>
  <c r="D148" i="44"/>
  <c r="G162" i="36"/>
  <c r="G147" i="44"/>
  <c r="H147" i="44" s="1"/>
  <c r="F147" i="44"/>
  <c r="F145" i="44"/>
  <c r="F143" i="44"/>
  <c r="D143" i="44"/>
  <c r="C143" i="35"/>
  <c r="C141" i="44"/>
  <c r="F141" i="44"/>
  <c r="G155" i="36"/>
  <c r="C140" i="44"/>
  <c r="G139" i="44"/>
  <c r="H139" i="44" s="1"/>
  <c r="F139" i="44"/>
  <c r="B153" i="36"/>
  <c r="J153" i="36"/>
  <c r="V153" i="36" s="1"/>
  <c r="C153" i="36"/>
  <c r="K153" i="36"/>
  <c r="L153" i="36" s="1"/>
  <c r="E153" i="36"/>
  <c r="M153" i="36" s="1"/>
  <c r="R153" i="36" s="1"/>
  <c r="F137" i="44"/>
  <c r="B152" i="36"/>
  <c r="E152" i="36"/>
  <c r="U152" i="36" s="1"/>
  <c r="E151" i="36"/>
  <c r="P151" i="36"/>
  <c r="O151" i="36" s="1"/>
  <c r="C136" i="35"/>
  <c r="D134" i="44"/>
  <c r="C134" i="35"/>
  <c r="D132" i="44"/>
  <c r="C131" i="44"/>
  <c r="J146" i="36"/>
  <c r="V146" i="36" s="1"/>
  <c r="G131" i="44"/>
  <c r="H131" i="44" s="1"/>
  <c r="J143" i="36"/>
  <c r="V143" i="36" s="1"/>
  <c r="B143" i="36"/>
  <c r="K143" i="36"/>
  <c r="L143" i="36" s="1"/>
  <c r="C128" i="44"/>
  <c r="C143" i="36"/>
  <c r="M141" i="3"/>
  <c r="R141" i="3" s="1"/>
  <c r="G141" i="36"/>
  <c r="C127" i="35"/>
  <c r="C140" i="36"/>
  <c r="K140" i="36"/>
  <c r="L140" i="36" s="1"/>
  <c r="D125" i="44"/>
  <c r="C126" i="35"/>
  <c r="M140" i="3"/>
  <c r="R140" i="3" s="1"/>
  <c r="E140" i="36"/>
  <c r="X140" i="36" s="1"/>
  <c r="N140" i="36" s="1"/>
  <c r="P140" i="36"/>
  <c r="O140" i="36" s="1"/>
  <c r="E139" i="36"/>
  <c r="M139" i="36" s="1"/>
  <c r="P139" i="36"/>
  <c r="O139" i="36" s="1"/>
  <c r="D124" i="44"/>
  <c r="D123" i="44"/>
  <c r="C124" i="35"/>
  <c r="C123" i="44"/>
  <c r="B136" i="36"/>
  <c r="C136" i="36"/>
  <c r="K136" i="36"/>
  <c r="L136" i="36" s="1"/>
  <c r="E136" i="36"/>
  <c r="M136" i="36" s="1"/>
  <c r="P136" i="36"/>
  <c r="O136" i="36" s="1"/>
  <c r="B135" i="36"/>
  <c r="J135" i="36"/>
  <c r="V135" i="36" s="1"/>
  <c r="C135" i="36"/>
  <c r="K135" i="36"/>
  <c r="L135" i="36" s="1"/>
  <c r="D120" i="44"/>
  <c r="E135" i="36"/>
  <c r="G119" i="44"/>
  <c r="H119" i="44" s="1"/>
  <c r="D118" i="44"/>
  <c r="C118" i="35"/>
  <c r="M131" i="3"/>
  <c r="N131" i="3" s="1"/>
  <c r="Q131" i="3" s="1"/>
  <c r="G131" i="36"/>
  <c r="J131" i="36"/>
  <c r="V131" i="36" s="1"/>
  <c r="B131" i="36"/>
  <c r="C131" i="36"/>
  <c r="G115" i="44"/>
  <c r="H115" i="44" s="1"/>
  <c r="F115" i="44"/>
  <c r="J128" i="36"/>
  <c r="V128" i="36" s="1"/>
  <c r="E127" i="36"/>
  <c r="U127" i="36" s="1"/>
  <c r="P127" i="36"/>
  <c r="O127" i="36" s="1"/>
  <c r="G127" i="36"/>
  <c r="C112" i="44"/>
  <c r="J125" i="36"/>
  <c r="V125" i="36" s="1"/>
  <c r="C110" i="44"/>
  <c r="C125" i="36"/>
  <c r="K125" i="36"/>
  <c r="L125" i="36" s="1"/>
  <c r="E125" i="36"/>
  <c r="F110" i="44"/>
  <c r="G124" i="36"/>
  <c r="E122" i="36"/>
  <c r="P122" i="36"/>
  <c r="O122" i="36" s="1"/>
  <c r="C107" i="44"/>
  <c r="G107" i="44"/>
  <c r="H107" i="44" s="1"/>
  <c r="C106" i="44"/>
  <c r="M120" i="3"/>
  <c r="N120" i="3" s="1"/>
  <c r="Q120" i="3" s="1"/>
  <c r="C106" i="35"/>
  <c r="D105" i="44"/>
  <c r="C118" i="36"/>
  <c r="K118" i="36"/>
  <c r="L118" i="36" s="1"/>
  <c r="E118" i="36"/>
  <c r="P118" i="36"/>
  <c r="O118" i="36" s="1"/>
  <c r="C103" i="35"/>
  <c r="C114" i="36"/>
  <c r="K114" i="36"/>
  <c r="L114" i="36" s="1"/>
  <c r="E114" i="36"/>
  <c r="U114" i="36" s="1"/>
  <c r="G113" i="36"/>
  <c r="M112" i="3"/>
  <c r="R112" i="3" s="1"/>
  <c r="C98" i="35"/>
  <c r="D96" i="44"/>
  <c r="D94" i="44"/>
  <c r="C92" i="44"/>
  <c r="O104" i="36"/>
  <c r="G103" i="36"/>
  <c r="J103" i="36"/>
  <c r="V103" i="36" s="1"/>
  <c r="C103" i="36"/>
  <c r="E102" i="36"/>
  <c r="M102" i="36" s="1"/>
  <c r="P102" i="36"/>
  <c r="O102" i="36" s="1"/>
  <c r="G102" i="36"/>
  <c r="C87" i="35"/>
  <c r="C86" i="44"/>
  <c r="M101" i="3"/>
  <c r="N101" i="3" s="1"/>
  <c r="Q101" i="3" s="1"/>
  <c r="F86" i="44"/>
  <c r="G100" i="36"/>
  <c r="E99" i="36"/>
  <c r="P99" i="36"/>
  <c r="O99" i="36" s="1"/>
  <c r="C84" i="44"/>
  <c r="G99" i="36"/>
  <c r="O96" i="36"/>
  <c r="C95" i="36"/>
  <c r="K95" i="36"/>
  <c r="L95" i="36" s="1"/>
  <c r="E95" i="36"/>
  <c r="P95" i="36"/>
  <c r="O95" i="36" s="1"/>
  <c r="G93" i="36"/>
  <c r="C78" i="44"/>
  <c r="J93" i="36"/>
  <c r="V93" i="36" s="1"/>
  <c r="C93" i="36"/>
  <c r="F78" i="44"/>
  <c r="C76" i="44"/>
  <c r="M90" i="3"/>
  <c r="N90" i="3" s="1"/>
  <c r="Q90" i="3" s="1"/>
  <c r="C76" i="35"/>
  <c r="E88" i="36"/>
  <c r="P88" i="36"/>
  <c r="O88" i="36" s="1"/>
  <c r="G88" i="36"/>
  <c r="C74" i="35"/>
  <c r="E84" i="36"/>
  <c r="X84" i="36" s="1"/>
  <c r="N84" i="36" s="1"/>
  <c r="P84" i="36"/>
  <c r="O84" i="36" s="1"/>
  <c r="G84" i="36"/>
  <c r="E83" i="36"/>
  <c r="X83" i="36" s="1"/>
  <c r="N83" i="36" s="1"/>
  <c r="P83" i="36"/>
  <c r="O83" i="36" s="1"/>
  <c r="D68" i="44"/>
  <c r="F65" i="44"/>
  <c r="C65" i="44"/>
  <c r="G64" i="44"/>
  <c r="F64" i="44"/>
  <c r="D64" i="44"/>
  <c r="G77" i="36"/>
  <c r="J77" i="36"/>
  <c r="V77" i="36" s="1"/>
  <c r="C77" i="36"/>
  <c r="F60" i="44"/>
  <c r="C60" i="44"/>
  <c r="G60" i="44"/>
  <c r="G73" i="36"/>
  <c r="G58" i="44"/>
  <c r="J73" i="36"/>
  <c r="V73" i="36" s="1"/>
  <c r="F58" i="44"/>
  <c r="C73" i="36"/>
  <c r="D58" i="44"/>
  <c r="E72" i="36"/>
  <c r="X72" i="36" s="1"/>
  <c r="N72" i="36" s="1"/>
  <c r="P72" i="36"/>
  <c r="O72" i="36" s="1"/>
  <c r="C58" i="35"/>
  <c r="G72" i="36"/>
  <c r="D57" i="44"/>
  <c r="C71" i="36"/>
  <c r="K71" i="36"/>
  <c r="L71" i="36" s="1"/>
  <c r="E71" i="36"/>
  <c r="X71" i="36" s="1"/>
  <c r="N71" i="36" s="1"/>
  <c r="P71" i="36"/>
  <c r="O71" i="36" s="1"/>
  <c r="F56" i="44"/>
  <c r="D54" i="44"/>
  <c r="C54" i="44"/>
  <c r="G54" i="44"/>
  <c r="C67" i="36"/>
  <c r="K67" i="36"/>
  <c r="L67" i="36" s="1"/>
  <c r="E67" i="36"/>
  <c r="U67" i="36" s="1"/>
  <c r="P67" i="36"/>
  <c r="O67" i="36" s="1"/>
  <c r="M66" i="3"/>
  <c r="R66" i="3" s="1"/>
  <c r="D50" i="44"/>
  <c r="C50" i="44"/>
  <c r="G50" i="44"/>
  <c r="G49" i="44"/>
  <c r="F48" i="44"/>
  <c r="C48" i="35"/>
  <c r="F47" i="44"/>
  <c r="F46" i="44"/>
  <c r="D46" i="44"/>
  <c r="C46" i="44"/>
  <c r="C46" i="35"/>
  <c r="C59" i="36"/>
  <c r="K59" i="36"/>
  <c r="L59" i="36" s="1"/>
  <c r="E59" i="36"/>
  <c r="X59" i="36" s="1"/>
  <c r="N59" i="36" s="1"/>
  <c r="P59" i="36"/>
  <c r="O59" i="36" s="1"/>
  <c r="F43" i="44"/>
  <c r="D43" i="44"/>
  <c r="D42" i="44"/>
  <c r="C42" i="44"/>
  <c r="G42" i="44"/>
  <c r="F42" i="44"/>
  <c r="F40" i="44"/>
  <c r="D39" i="44"/>
  <c r="C39" i="44"/>
  <c r="O53" i="36"/>
  <c r="F38" i="44"/>
  <c r="D38" i="44"/>
  <c r="C38" i="44"/>
  <c r="G38" i="44"/>
  <c r="C38" i="35"/>
  <c r="G37" i="44"/>
  <c r="C36" i="35"/>
  <c r="J50" i="36"/>
  <c r="V50" i="36" s="1"/>
  <c r="G35" i="44"/>
  <c r="C50" i="36"/>
  <c r="G34" i="44"/>
  <c r="G49" i="36"/>
  <c r="F34" i="44"/>
  <c r="C34" i="44"/>
  <c r="D34" i="44"/>
  <c r="E48" i="36"/>
  <c r="U48" i="36" s="1"/>
  <c r="P48" i="36"/>
  <c r="O48" i="36" s="1"/>
  <c r="C47" i="36"/>
  <c r="K47" i="36"/>
  <c r="L47" i="36" s="1"/>
  <c r="G32" i="44"/>
  <c r="E47" i="36"/>
  <c r="U47" i="36" s="1"/>
  <c r="P47" i="36"/>
  <c r="O47" i="36" s="1"/>
  <c r="C31" i="44"/>
  <c r="G31" i="44"/>
  <c r="F31" i="44"/>
  <c r="G30" i="44"/>
  <c r="F30" i="44"/>
  <c r="D30" i="44"/>
  <c r="C30" i="35"/>
  <c r="C29" i="35"/>
  <c r="C43" i="36"/>
  <c r="K43" i="36"/>
  <c r="L43" i="36" s="1"/>
  <c r="E43" i="36"/>
  <c r="X43" i="36" s="1"/>
  <c r="N43" i="36" s="1"/>
  <c r="P43" i="36"/>
  <c r="O43" i="36" s="1"/>
  <c r="N149" i="33"/>
  <c r="Q149" i="33" s="1"/>
  <c r="R194" i="33"/>
  <c r="W194" i="33" s="1"/>
  <c r="S194" i="33" s="1"/>
  <c r="N66" i="33"/>
  <c r="Q66" i="33" s="1"/>
  <c r="Q194" i="33"/>
  <c r="Q147" i="33"/>
  <c r="M64" i="32"/>
  <c r="M112" i="32"/>
  <c r="M144" i="32"/>
  <c r="R144" i="32" s="1"/>
  <c r="W144" i="32" s="1"/>
  <c r="S144" i="32" s="1"/>
  <c r="N59" i="33"/>
  <c r="Q59" i="33" s="1"/>
  <c r="N109" i="33"/>
  <c r="Q109" i="33" s="1"/>
  <c r="N123" i="33"/>
  <c r="Q123" i="33" s="1"/>
  <c r="N91" i="34"/>
  <c r="Q91" i="34" s="1"/>
  <c r="N103" i="34"/>
  <c r="Q103" i="34" s="1"/>
  <c r="Q124" i="33"/>
  <c r="M20" i="32"/>
  <c r="R20" i="32" s="1"/>
  <c r="W20" i="32" s="1"/>
  <c r="M22" i="32"/>
  <c r="R22" i="32" s="1"/>
  <c r="W22" i="32" s="1"/>
  <c r="M24" i="32"/>
  <c r="N24" i="32" s="1"/>
  <c r="M26" i="32"/>
  <c r="N26" i="32" s="1"/>
  <c r="Q26" i="32" s="1"/>
  <c r="M28" i="32"/>
  <c r="R28" i="32" s="1"/>
  <c r="W28" i="32" s="1"/>
  <c r="M30" i="32"/>
  <c r="N30" i="32" s="1"/>
  <c r="M34" i="32"/>
  <c r="R34" i="32" s="1"/>
  <c r="W34" i="32" s="1"/>
  <c r="M40" i="32"/>
  <c r="R40" i="32" s="1"/>
  <c r="W40" i="32" s="1"/>
  <c r="M42" i="32"/>
  <c r="N42" i="32" s="1"/>
  <c r="Q42" i="32" s="1"/>
  <c r="M44" i="32"/>
  <c r="R44" i="32" s="1"/>
  <c r="W44" i="32" s="1"/>
  <c r="M46" i="32"/>
  <c r="N46" i="32" s="1"/>
  <c r="Q46" i="32" s="1"/>
  <c r="M48" i="32"/>
  <c r="N48" i="32" s="1"/>
  <c r="Q48" i="32" s="1"/>
  <c r="M52" i="32"/>
  <c r="R52" i="32" s="1"/>
  <c r="W52" i="32" s="1"/>
  <c r="M54" i="32"/>
  <c r="R54" i="32" s="1"/>
  <c r="W54" i="32" s="1"/>
  <c r="M56" i="32"/>
  <c r="N56" i="32" s="1"/>
  <c r="Q56" i="32" s="1"/>
  <c r="M62" i="32"/>
  <c r="R62" i="32" s="1"/>
  <c r="W62" i="32" s="1"/>
  <c r="M70" i="32"/>
  <c r="R70" i="32" s="1"/>
  <c r="W70" i="32" s="1"/>
  <c r="M71" i="32"/>
  <c r="N71" i="32" s="1"/>
  <c r="Q71" i="32" s="1"/>
  <c r="R75" i="32"/>
  <c r="W75" i="32" s="1"/>
  <c r="S75" i="32" s="1"/>
  <c r="M91" i="32"/>
  <c r="R91" i="32" s="1"/>
  <c r="W91" i="32" s="1"/>
  <c r="M94" i="32"/>
  <c r="R94" i="32" s="1"/>
  <c r="W94" i="32" s="1"/>
  <c r="M98" i="32"/>
  <c r="R98" i="32" s="1"/>
  <c r="W98" i="32" s="1"/>
  <c r="M106" i="32"/>
  <c r="R106" i="32" s="1"/>
  <c r="W106" i="32" s="1"/>
  <c r="M111" i="32"/>
  <c r="R111" i="32" s="1"/>
  <c r="W111" i="32" s="1"/>
  <c r="M118" i="32"/>
  <c r="R118" i="32" s="1"/>
  <c r="W118" i="32" s="1"/>
  <c r="S118" i="32" s="1"/>
  <c r="M119" i="32"/>
  <c r="N119" i="32" s="1"/>
  <c r="Q119" i="32" s="1"/>
  <c r="M123" i="32"/>
  <c r="N123" i="32" s="1"/>
  <c r="Q123" i="32" s="1"/>
  <c r="M130" i="32"/>
  <c r="N130" i="32" s="1"/>
  <c r="Q130" i="32" s="1"/>
  <c r="M142" i="32"/>
  <c r="N142" i="32" s="1"/>
  <c r="Q142" i="32" s="1"/>
  <c r="M143" i="32"/>
  <c r="N143" i="32" s="1"/>
  <c r="Q143" i="32" s="1"/>
  <c r="N25" i="33"/>
  <c r="Q25" i="33" s="1"/>
  <c r="R200" i="32"/>
  <c r="W200" i="32" s="1"/>
  <c r="S200" i="32" s="1"/>
  <c r="R172" i="33"/>
  <c r="W172" i="33" s="1"/>
  <c r="S172" i="33" s="1"/>
  <c r="N204" i="32"/>
  <c r="Q204" i="32" s="1"/>
  <c r="N139" i="33"/>
  <c r="Q139" i="33" s="1"/>
  <c r="R124" i="33"/>
  <c r="W124" i="33" s="1"/>
  <c r="S124" i="33" s="1"/>
  <c r="N161" i="33"/>
  <c r="Q161" i="33" s="1"/>
  <c r="N93" i="33"/>
  <c r="Q93" i="33" s="1"/>
  <c r="R138" i="33"/>
  <c r="W138" i="33" s="1"/>
  <c r="S138" i="33" s="1"/>
  <c r="Q200" i="32"/>
  <c r="Q160" i="32"/>
  <c r="S198" i="33"/>
  <c r="S71" i="33"/>
  <c r="S102" i="33"/>
  <c r="M35" i="32"/>
  <c r="R35" i="32" s="1"/>
  <c r="W35" i="32" s="1"/>
  <c r="M41" i="32"/>
  <c r="N41" i="32" s="1"/>
  <c r="Q41" i="32" s="1"/>
  <c r="M45" i="32"/>
  <c r="R45" i="32" s="1"/>
  <c r="W45" i="32" s="1"/>
  <c r="M49" i="32"/>
  <c r="R49" i="32" s="1"/>
  <c r="W49" i="32" s="1"/>
  <c r="M53" i="32"/>
  <c r="R53" i="32" s="1"/>
  <c r="W53" i="32" s="1"/>
  <c r="S53" i="32" s="1"/>
  <c r="M55" i="32"/>
  <c r="N55" i="32" s="1"/>
  <c r="Q55" i="32" s="1"/>
  <c r="M57" i="32"/>
  <c r="S60" i="32" s="1"/>
  <c r="M65" i="32"/>
  <c r="N65" i="32" s="1"/>
  <c r="Q65" i="32" s="1"/>
  <c r="M73" i="32"/>
  <c r="R73" i="32" s="1"/>
  <c r="W73" i="32" s="1"/>
  <c r="M97" i="32"/>
  <c r="M101" i="32"/>
  <c r="R101" i="32" s="1"/>
  <c r="W101" i="32" s="1"/>
  <c r="N214" i="34"/>
  <c r="M95" i="33"/>
  <c r="M103" i="33"/>
  <c r="M111" i="33"/>
  <c r="M60" i="34"/>
  <c r="N35" i="40"/>
  <c r="Q35" i="40" s="1"/>
  <c r="N104" i="40"/>
  <c r="Q104" i="40" s="1"/>
  <c r="N188" i="40"/>
  <c r="Q188" i="40" s="1"/>
  <c r="R91" i="39"/>
  <c r="W91" i="39" s="1"/>
  <c r="R116" i="39"/>
  <c r="W116" i="39" s="1"/>
  <c r="S116" i="39" s="1"/>
  <c r="R194" i="39"/>
  <c r="W194" i="39" s="1"/>
  <c r="S194" i="39" s="1"/>
  <c r="S150" i="40"/>
  <c r="R142" i="40"/>
  <c r="W142" i="40" s="1"/>
  <c r="N165" i="39"/>
  <c r="Q165" i="39" s="1"/>
  <c r="S69" i="40"/>
  <c r="S116" i="40"/>
  <c r="M54" i="39"/>
  <c r="M78" i="39"/>
  <c r="R78" i="39" s="1"/>
  <c r="W78" i="39" s="1"/>
  <c r="S78" i="39" s="1"/>
  <c r="M102" i="39"/>
  <c r="N102" i="39" s="1"/>
  <c r="Q102" i="39" s="1"/>
  <c r="M202" i="39"/>
  <c r="N202" i="39" s="1"/>
  <c r="Q202" i="39" s="1"/>
  <c r="M55" i="40"/>
  <c r="R55" i="40" s="1"/>
  <c r="W55" i="40" s="1"/>
  <c r="S55" i="40" s="1"/>
  <c r="M164" i="40"/>
  <c r="N164" i="40" s="1"/>
  <c r="Q164" i="40" s="1"/>
  <c r="M146" i="32"/>
  <c r="N146" i="32" s="1"/>
  <c r="Q146" i="32" s="1"/>
  <c r="M147" i="32"/>
  <c r="N147" i="32" s="1"/>
  <c r="Q147" i="32" s="1"/>
  <c r="M154" i="32"/>
  <c r="N154" i="32" s="1"/>
  <c r="Q154" i="32" s="1"/>
  <c r="M155" i="32"/>
  <c r="R155" i="32" s="1"/>
  <c r="W155" i="32" s="1"/>
  <c r="S155" i="32" s="1"/>
  <c r="M159" i="32"/>
  <c r="M162" i="32"/>
  <c r="R162" i="32" s="1"/>
  <c r="W162" i="32" s="1"/>
  <c r="M166" i="32"/>
  <c r="S169" i="32" s="1"/>
  <c r="M167" i="32"/>
  <c r="N167" i="32" s="1"/>
  <c r="Q167" i="32" s="1"/>
  <c r="M178" i="32"/>
  <c r="R178" i="32" s="1"/>
  <c r="W178" i="32" s="1"/>
  <c r="S178" i="32" s="1"/>
  <c r="M182" i="32"/>
  <c r="M195" i="32"/>
  <c r="R195" i="32" s="1"/>
  <c r="W195" i="32" s="1"/>
  <c r="M199" i="32"/>
  <c r="N199" i="32" s="1"/>
  <c r="Q199" i="32" s="1"/>
  <c r="M202" i="32"/>
  <c r="R202" i="32" s="1"/>
  <c r="W202" i="32" s="1"/>
  <c r="M24" i="33"/>
  <c r="S27" i="33" s="1"/>
  <c r="M28" i="33"/>
  <c r="R28" i="33" s="1"/>
  <c r="W28" i="33" s="1"/>
  <c r="S28" i="33" s="1"/>
  <c r="M30" i="33"/>
  <c r="R30" i="33" s="1"/>
  <c r="W30" i="33" s="1"/>
  <c r="S30" i="33" s="1"/>
  <c r="M32" i="33"/>
  <c r="M36" i="33"/>
  <c r="N36" i="33" s="1"/>
  <c r="Q36" i="33" s="1"/>
  <c r="M211" i="33"/>
  <c r="R174" i="39"/>
  <c r="W174" i="39" s="1"/>
  <c r="S174" i="39" s="1"/>
  <c r="N67" i="40"/>
  <c r="Q67" i="40" s="1"/>
  <c r="N154" i="40"/>
  <c r="Q154" i="40" s="1"/>
  <c r="S51" i="40"/>
  <c r="R181" i="40"/>
  <c r="W181" i="40" s="1"/>
  <c r="S181" i="40" s="1"/>
  <c r="R72" i="40"/>
  <c r="W72" i="40" s="1"/>
  <c r="S72" i="40" s="1"/>
  <c r="N128" i="39"/>
  <c r="Q128" i="39" s="1"/>
  <c r="Q58" i="39"/>
  <c r="R131" i="39"/>
  <c r="W131" i="39" s="1"/>
  <c r="S131" i="39" s="1"/>
  <c r="R159" i="40"/>
  <c r="W159" i="40" s="1"/>
  <c r="S159" i="40" s="1"/>
  <c r="N69" i="40"/>
  <c r="Q69" i="40" s="1"/>
  <c r="N99" i="40"/>
  <c r="Q99" i="40" s="1"/>
  <c r="N83" i="40"/>
  <c r="Q83" i="40" s="1"/>
  <c r="N65" i="40"/>
  <c r="Q65" i="40" s="1"/>
  <c r="R95" i="40"/>
  <c r="W95" i="40" s="1"/>
  <c r="S95" i="40" s="1"/>
  <c r="N68" i="40"/>
  <c r="Q68" i="40" s="1"/>
  <c r="R125" i="40"/>
  <c r="W125" i="40" s="1"/>
  <c r="R78" i="40"/>
  <c r="W78" i="40" s="1"/>
  <c r="S78" i="40" s="1"/>
  <c r="N135" i="40"/>
  <c r="Q135" i="40" s="1"/>
  <c r="N75" i="39"/>
  <c r="Q75" i="39" s="1"/>
  <c r="R163" i="39"/>
  <c r="W163" i="39" s="1"/>
  <c r="S163" i="39" s="1"/>
  <c r="N170" i="40"/>
  <c r="Q170" i="40" s="1"/>
  <c r="N147" i="39"/>
  <c r="Q147" i="39" s="1"/>
  <c r="Q163" i="39"/>
  <c r="S158" i="39"/>
  <c r="Q131" i="39"/>
  <c r="S95" i="39"/>
  <c r="S93" i="39"/>
  <c r="Q115" i="39"/>
  <c r="S110" i="40"/>
  <c r="S28" i="40"/>
  <c r="S99" i="40"/>
  <c r="S38" i="40"/>
  <c r="S127" i="40"/>
  <c r="M24" i="39"/>
  <c r="N24" i="39" s="1"/>
  <c r="Q24" i="39" s="1"/>
  <c r="M29" i="39"/>
  <c r="R29" i="39" s="1"/>
  <c r="W29" i="39" s="1"/>
  <c r="M56" i="39"/>
  <c r="R56" i="39" s="1"/>
  <c r="W56" i="39" s="1"/>
  <c r="M168" i="39"/>
  <c r="S171" i="39" s="1"/>
  <c r="M94" i="34"/>
  <c r="R94" i="34" s="1"/>
  <c r="W94" i="34" s="1"/>
  <c r="S94" i="34" s="1"/>
  <c r="M97" i="34"/>
  <c r="R97" i="34" s="1"/>
  <c r="W97" i="34" s="1"/>
  <c r="M200" i="3"/>
  <c r="R200" i="3" s="1"/>
  <c r="M192" i="3"/>
  <c r="R192" i="3" s="1"/>
  <c r="M176" i="3"/>
  <c r="R176" i="3" s="1"/>
  <c r="M164" i="3"/>
  <c r="R164" i="3" s="1"/>
  <c r="M152" i="3"/>
  <c r="N152" i="3" s="1"/>
  <c r="Q152" i="3" s="1"/>
  <c r="M132" i="3"/>
  <c r="R132" i="3" s="1"/>
  <c r="R67" i="39"/>
  <c r="W67" i="39" s="1"/>
  <c r="S67" i="39" s="1"/>
  <c r="N134" i="39"/>
  <c r="Q134" i="39" s="1"/>
  <c r="R63" i="39"/>
  <c r="W63" i="39" s="1"/>
  <c r="R184" i="39"/>
  <c r="W184" i="39" s="1"/>
  <c r="S184" i="39" s="1"/>
  <c r="R166" i="39"/>
  <c r="W166" i="39" s="1"/>
  <c r="S166" i="39" s="1"/>
  <c r="N103" i="39"/>
  <c r="Q103" i="39" s="1"/>
  <c r="N76" i="40"/>
  <c r="Q76" i="40" s="1"/>
  <c r="R165" i="40"/>
  <c r="W165" i="40" s="1"/>
  <c r="S165" i="40" s="1"/>
  <c r="N101" i="39"/>
  <c r="Q101" i="39" s="1"/>
  <c r="R201" i="39"/>
  <c r="W201" i="39" s="1"/>
  <c r="S201" i="39" s="1"/>
  <c r="R120" i="39"/>
  <c r="W120" i="39" s="1"/>
  <c r="S120" i="39" s="1"/>
  <c r="N164" i="39"/>
  <c r="Q164" i="39" s="1"/>
  <c r="R125" i="39"/>
  <c r="W125" i="39" s="1"/>
  <c r="S125" i="39" s="1"/>
  <c r="N62" i="39"/>
  <c r="Q62" i="39" s="1"/>
  <c r="N37" i="40"/>
  <c r="Q37" i="40" s="1"/>
  <c r="N92" i="40"/>
  <c r="Q92" i="40" s="1"/>
  <c r="N116" i="40"/>
  <c r="Q116" i="40" s="1"/>
  <c r="R174" i="40"/>
  <c r="W174" i="40" s="1"/>
  <c r="S174" i="40" s="1"/>
  <c r="R147" i="40"/>
  <c r="W147" i="40" s="1"/>
  <c r="S147" i="40" s="1"/>
  <c r="N54" i="40"/>
  <c r="Q54" i="40" s="1"/>
  <c r="Q192" i="40"/>
  <c r="S204" i="39"/>
  <c r="S45" i="40"/>
  <c r="Q134" i="40"/>
  <c r="M55" i="39"/>
  <c r="M59" i="39"/>
  <c r="S62" i="39" s="1"/>
  <c r="M17" i="36"/>
  <c r="U17" i="36"/>
  <c r="S25" i="33"/>
  <c r="R38" i="33"/>
  <c r="W38" i="33" s="1"/>
  <c r="S38" i="33" s="1"/>
  <c r="N38" i="33"/>
  <c r="Q38" i="33" s="1"/>
  <c r="N174" i="32"/>
  <c r="Q174" i="32" s="1"/>
  <c r="N58" i="33"/>
  <c r="Q58" i="33" s="1"/>
  <c r="N104" i="33"/>
  <c r="Q104" i="33" s="1"/>
  <c r="N146" i="33"/>
  <c r="Q146" i="33" s="1"/>
  <c r="R104" i="34"/>
  <c r="W104" i="34" s="1"/>
  <c r="S104" i="34" s="1"/>
  <c r="R160" i="32"/>
  <c r="W160" i="32" s="1"/>
  <c r="S160" i="32" s="1"/>
  <c r="O75" i="32"/>
  <c r="Q75" i="32" s="1"/>
  <c r="Q48" i="33"/>
  <c r="S203" i="34"/>
  <c r="N123" i="34"/>
  <c r="Q123" i="34" s="1"/>
  <c r="R123" i="34"/>
  <c r="W123" i="34" s="1"/>
  <c r="R201" i="33"/>
  <c r="W201" i="33" s="1"/>
  <c r="S201" i="33" s="1"/>
  <c r="N201" i="33"/>
  <c r="Q201" i="33" s="1"/>
  <c r="N155" i="33"/>
  <c r="Q155" i="33" s="1"/>
  <c r="R155" i="33"/>
  <c r="W155" i="33" s="1"/>
  <c r="S155" i="33" s="1"/>
  <c r="S50" i="33"/>
  <c r="R197" i="34"/>
  <c r="W197" i="34" s="1"/>
  <c r="Q147" i="34"/>
  <c r="M17" i="32"/>
  <c r="N17" i="32" s="1"/>
  <c r="Q17" i="32" s="1"/>
  <c r="M19" i="32"/>
  <c r="N19" i="32" s="1"/>
  <c r="Q19" i="32" s="1"/>
  <c r="M21" i="32"/>
  <c r="R21" i="32" s="1"/>
  <c r="W21" i="32" s="1"/>
  <c r="M23" i="32"/>
  <c r="N23" i="32" s="1"/>
  <c r="Q23" i="32" s="1"/>
  <c r="O173" i="32"/>
  <c r="S173" i="32"/>
  <c r="N22" i="33"/>
  <c r="Q22" i="33" s="1"/>
  <c r="N17" i="33"/>
  <c r="Q17" i="33" s="1"/>
  <c r="N71" i="33"/>
  <c r="Q71" i="33" s="1"/>
  <c r="R77" i="32"/>
  <c r="W77" i="32" s="1"/>
  <c r="R203" i="33"/>
  <c r="W203" i="33" s="1"/>
  <c r="S203" i="33" s="1"/>
  <c r="N178" i="33"/>
  <c r="Q178" i="33" s="1"/>
  <c r="N86" i="32"/>
  <c r="Q86" i="32" s="1"/>
  <c r="N116" i="33"/>
  <c r="Q116" i="33" s="1"/>
  <c r="R115" i="32"/>
  <c r="W115" i="32" s="1"/>
  <c r="Q77" i="32"/>
  <c r="R206" i="32"/>
  <c r="W206" i="32" s="1"/>
  <c r="S206" i="32" s="1"/>
  <c r="N206" i="32"/>
  <c r="Q206" i="32" s="1"/>
  <c r="N153" i="33"/>
  <c r="Q153" i="33" s="1"/>
  <c r="R153" i="33"/>
  <c r="W153" i="33" s="1"/>
  <c r="S153" i="33" s="1"/>
  <c r="R133" i="32"/>
  <c r="W133" i="32" s="1"/>
  <c r="N133" i="32"/>
  <c r="Q133" i="32" s="1"/>
  <c r="S168" i="33"/>
  <c r="N181" i="33"/>
  <c r="Q181" i="33" s="1"/>
  <c r="R181" i="33"/>
  <c r="W181" i="33" s="1"/>
  <c r="S181" i="33" s="1"/>
  <c r="M168" i="32"/>
  <c r="N75" i="33"/>
  <c r="Q75" i="33" s="1"/>
  <c r="R75" i="33"/>
  <c r="W75" i="33" s="1"/>
  <c r="N153" i="34"/>
  <c r="Q153" i="34" s="1"/>
  <c r="R135" i="33"/>
  <c r="W135" i="33" s="1"/>
  <c r="N135" i="33"/>
  <c r="Q135" i="33" s="1"/>
  <c r="R140" i="33"/>
  <c r="W140" i="33" s="1"/>
  <c r="N140" i="33"/>
  <c r="Q140" i="33" s="1"/>
  <c r="N95" i="34"/>
  <c r="Q95" i="34" s="1"/>
  <c r="R95" i="34"/>
  <c r="W95" i="34" s="1"/>
  <c r="R143" i="34"/>
  <c r="W143" i="34" s="1"/>
  <c r="N143" i="34"/>
  <c r="Q143" i="34" s="1"/>
  <c r="O22" i="32"/>
  <c r="O24" i="32"/>
  <c r="O50" i="32"/>
  <c r="Q50" i="32" s="1"/>
  <c r="R50" i="32"/>
  <c r="W50" i="32" s="1"/>
  <c r="S50" i="32" s="1"/>
  <c r="O191" i="32"/>
  <c r="N191" i="32"/>
  <c r="M216" i="33"/>
  <c r="M18" i="33"/>
  <c r="N18" i="33" s="1"/>
  <c r="Q18" i="33" s="1"/>
  <c r="N47" i="33"/>
  <c r="Q47" i="33" s="1"/>
  <c r="N173" i="34"/>
  <c r="Q173" i="34" s="1"/>
  <c r="N109" i="32"/>
  <c r="Q109" i="32" s="1"/>
  <c r="N191" i="33"/>
  <c r="Q191" i="33" s="1"/>
  <c r="R147" i="33"/>
  <c r="W147" i="33" s="1"/>
  <c r="Q203" i="33"/>
  <c r="N126" i="33"/>
  <c r="Q126" i="33" s="1"/>
  <c r="R126" i="33"/>
  <c r="W126" i="33" s="1"/>
  <c r="S126" i="33" s="1"/>
  <c r="R193" i="32"/>
  <c r="W193" i="32" s="1"/>
  <c r="S193" i="32" s="1"/>
  <c r="N193" i="32"/>
  <c r="Q193" i="32" s="1"/>
  <c r="R155" i="34"/>
  <c r="W155" i="34" s="1"/>
  <c r="N155" i="34"/>
  <c r="Q155" i="34" s="1"/>
  <c r="R59" i="34"/>
  <c r="W59" i="34" s="1"/>
  <c r="N59" i="34"/>
  <c r="Q59" i="34" s="1"/>
  <c r="F213" i="32"/>
  <c r="K213" i="32" s="1"/>
  <c r="M74" i="32"/>
  <c r="N74" i="32" s="1"/>
  <c r="Q74" i="32" s="1"/>
  <c r="M78" i="32"/>
  <c r="N78" i="32" s="1"/>
  <c r="Q78" i="32" s="1"/>
  <c r="M110" i="32"/>
  <c r="N110" i="32" s="1"/>
  <c r="Q110" i="32" s="1"/>
  <c r="N198" i="32"/>
  <c r="Q198" i="32" s="1"/>
  <c r="M69" i="32"/>
  <c r="S72" i="32" s="1"/>
  <c r="M69" i="33"/>
  <c r="M85" i="34"/>
  <c r="C73" i="35"/>
  <c r="C77" i="35"/>
  <c r="C81" i="35"/>
  <c r="C85" i="35"/>
  <c r="C105" i="35"/>
  <c r="C109" i="35"/>
  <c r="C133" i="35"/>
  <c r="C137" i="35"/>
  <c r="C141" i="35"/>
  <c r="C145" i="35"/>
  <c r="C165" i="35"/>
  <c r="C169" i="35"/>
  <c r="C173" i="35"/>
  <c r="C177" i="35"/>
  <c r="N162" i="39"/>
  <c r="Q162" i="39" s="1"/>
  <c r="R170" i="39"/>
  <c r="W170" i="39" s="1"/>
  <c r="S170" i="39" s="1"/>
  <c r="R100" i="40"/>
  <c r="W100" i="40" s="1"/>
  <c r="S100" i="40" s="1"/>
  <c r="S59" i="40"/>
  <c r="N156" i="39"/>
  <c r="Q156" i="39" s="1"/>
  <c r="N95" i="39"/>
  <c r="Q95" i="39" s="1"/>
  <c r="N149" i="39"/>
  <c r="Q149" i="39" s="1"/>
  <c r="N86" i="39"/>
  <c r="Q86" i="39" s="1"/>
  <c r="R124" i="40"/>
  <c r="W124" i="40" s="1"/>
  <c r="S124" i="40" s="1"/>
  <c r="R106" i="40"/>
  <c r="W106" i="40" s="1"/>
  <c r="S106" i="40" s="1"/>
  <c r="N77" i="40"/>
  <c r="Q77" i="40" s="1"/>
  <c r="N178" i="39"/>
  <c r="Q178" i="39" s="1"/>
  <c r="N175" i="39"/>
  <c r="Q175" i="39" s="1"/>
  <c r="R84" i="39"/>
  <c r="W84" i="39" s="1"/>
  <c r="N127" i="40"/>
  <c r="Q127" i="40" s="1"/>
  <c r="R107" i="40"/>
  <c r="W107" i="40" s="1"/>
  <c r="S107" i="40" s="1"/>
  <c r="R180" i="40"/>
  <c r="W180" i="40" s="1"/>
  <c r="S180" i="40" s="1"/>
  <c r="S130" i="39"/>
  <c r="S76" i="40"/>
  <c r="S67" i="40"/>
  <c r="S65" i="40"/>
  <c r="R33" i="40"/>
  <c r="W33" i="40" s="1"/>
  <c r="S33" i="40" s="1"/>
  <c r="N33" i="40"/>
  <c r="Q33" i="40" s="1"/>
  <c r="N114" i="39"/>
  <c r="Q114" i="39" s="1"/>
  <c r="R114" i="39"/>
  <c r="W114" i="39" s="1"/>
  <c r="S114" i="39" s="1"/>
  <c r="S98" i="39"/>
  <c r="Q37" i="34"/>
  <c r="S149" i="33"/>
  <c r="M214" i="33"/>
  <c r="S188" i="32"/>
  <c r="C93" i="35"/>
  <c r="C97" i="35"/>
  <c r="C101" i="35"/>
  <c r="C125" i="35"/>
  <c r="C129" i="35"/>
  <c r="C161" i="35"/>
  <c r="N126" i="39"/>
  <c r="Q126" i="39" s="1"/>
  <c r="N184" i="39"/>
  <c r="Q184" i="39" s="1"/>
  <c r="S142" i="39"/>
  <c r="R191" i="40"/>
  <c r="W191" i="40" s="1"/>
  <c r="S191" i="40" s="1"/>
  <c r="S157" i="40"/>
  <c r="N93" i="39"/>
  <c r="Q93" i="39" s="1"/>
  <c r="R151" i="39"/>
  <c r="W151" i="39" s="1"/>
  <c r="S151" i="39" s="1"/>
  <c r="R169" i="39"/>
  <c r="W169" i="39" s="1"/>
  <c r="S169" i="39" s="1"/>
  <c r="N204" i="39"/>
  <c r="Q204" i="39" s="1"/>
  <c r="N171" i="39"/>
  <c r="Q171" i="39" s="1"/>
  <c r="R90" i="39"/>
  <c r="W90" i="39" s="1"/>
  <c r="S90" i="39" s="1"/>
  <c r="N108" i="39"/>
  <c r="Q108" i="39" s="1"/>
  <c r="N118" i="39"/>
  <c r="Q118" i="39" s="1"/>
  <c r="N114" i="40"/>
  <c r="Q114" i="40" s="1"/>
  <c r="R88" i="40"/>
  <c r="W88" i="40" s="1"/>
  <c r="S88" i="40" s="1"/>
  <c r="N171" i="40"/>
  <c r="Q171" i="40" s="1"/>
  <c r="N189" i="40"/>
  <c r="Q189" i="40" s="1"/>
  <c r="J213" i="40"/>
  <c r="V213" i="40" s="1"/>
  <c r="N159" i="39"/>
  <c r="Q159" i="39" s="1"/>
  <c r="R159" i="39"/>
  <c r="W159" i="39" s="1"/>
  <c r="S159" i="39" s="1"/>
  <c r="S149" i="39"/>
  <c r="S129" i="39"/>
  <c r="N77" i="39"/>
  <c r="Q77" i="39" s="1"/>
  <c r="R77" i="39"/>
  <c r="W77" i="39" s="1"/>
  <c r="R47" i="40"/>
  <c r="W47" i="40" s="1"/>
  <c r="S47" i="40" s="1"/>
  <c r="N47" i="40"/>
  <c r="Q47" i="40" s="1"/>
  <c r="N140" i="40"/>
  <c r="Q140" i="40" s="1"/>
  <c r="R140" i="40"/>
  <c r="W140" i="40" s="1"/>
  <c r="S140" i="40" s="1"/>
  <c r="R46" i="40"/>
  <c r="W46" i="40" s="1"/>
  <c r="S46" i="40" s="1"/>
  <c r="N46" i="40"/>
  <c r="Q46" i="40" s="1"/>
  <c r="R132" i="40"/>
  <c r="W132" i="40" s="1"/>
  <c r="S132" i="40" s="1"/>
  <c r="N132" i="40"/>
  <c r="Q132" i="40" s="1"/>
  <c r="N143" i="40"/>
  <c r="Q143" i="40" s="1"/>
  <c r="R143" i="40"/>
  <c r="W143" i="40" s="1"/>
  <c r="S143" i="40" s="1"/>
  <c r="R156" i="40"/>
  <c r="W156" i="40" s="1"/>
  <c r="S156" i="40" s="1"/>
  <c r="N156" i="40"/>
  <c r="Q156" i="40" s="1"/>
  <c r="N163" i="40"/>
  <c r="Q163" i="40" s="1"/>
  <c r="R163" i="40"/>
  <c r="W163" i="40" s="1"/>
  <c r="S163" i="40" s="1"/>
  <c r="C25" i="35"/>
  <c r="C45" i="35"/>
  <c r="C89" i="35"/>
  <c r="C117" i="35"/>
  <c r="C121" i="35"/>
  <c r="C157" i="35"/>
  <c r="M163" i="3"/>
  <c r="N163" i="3" s="1"/>
  <c r="Q163" i="3" s="1"/>
  <c r="M155" i="3"/>
  <c r="N155" i="3" s="1"/>
  <c r="Q155" i="3" s="1"/>
  <c r="M127" i="3"/>
  <c r="R127" i="3" s="1"/>
  <c r="M103" i="3"/>
  <c r="R103" i="3" s="1"/>
  <c r="N198" i="39"/>
  <c r="Q198" i="39" s="1"/>
  <c r="R198" i="39"/>
  <c r="W198" i="39" s="1"/>
  <c r="S198" i="39" s="1"/>
  <c r="R49" i="40"/>
  <c r="W49" i="40" s="1"/>
  <c r="S49" i="40" s="1"/>
  <c r="N49" i="40"/>
  <c r="Q49" i="40" s="1"/>
  <c r="N119" i="39"/>
  <c r="Q119" i="39" s="1"/>
  <c r="R119" i="39"/>
  <c r="W119" i="39" s="1"/>
  <c r="S119" i="39" s="1"/>
  <c r="R135" i="39"/>
  <c r="W135" i="39" s="1"/>
  <c r="S135" i="39" s="1"/>
  <c r="N135" i="39"/>
  <c r="Q135" i="39" s="1"/>
  <c r="R80" i="39"/>
  <c r="W80" i="39" s="1"/>
  <c r="S80" i="39" s="1"/>
  <c r="N80" i="39"/>
  <c r="Q80" i="39" s="1"/>
  <c r="R79" i="39"/>
  <c r="W79" i="39" s="1"/>
  <c r="S79" i="39" s="1"/>
  <c r="N79" i="39"/>
  <c r="Q79" i="39" s="1"/>
  <c r="R124" i="39"/>
  <c r="W124" i="39" s="1"/>
  <c r="S124" i="39" s="1"/>
  <c r="N124" i="39"/>
  <c r="Q124" i="39" s="1"/>
  <c r="N146" i="39"/>
  <c r="Q146" i="39" s="1"/>
  <c r="R146" i="39"/>
  <c r="W146" i="39" s="1"/>
  <c r="S146" i="39" s="1"/>
  <c r="R185" i="39"/>
  <c r="W185" i="39" s="1"/>
  <c r="S185" i="39" s="1"/>
  <c r="N185" i="39"/>
  <c r="Q185" i="39" s="1"/>
  <c r="N75" i="40"/>
  <c r="Q75" i="40" s="1"/>
  <c r="R75" i="40"/>
  <c r="W75" i="40" s="1"/>
  <c r="S75" i="40" s="1"/>
  <c r="N133" i="40"/>
  <c r="Q133" i="40" s="1"/>
  <c r="R133" i="40"/>
  <c r="W133" i="40" s="1"/>
  <c r="S133" i="40" s="1"/>
  <c r="M197" i="33"/>
  <c r="N127" i="39"/>
  <c r="Q127" i="39" s="1"/>
  <c r="N32" i="39"/>
  <c r="Q32" i="39" s="1"/>
  <c r="N121" i="40"/>
  <c r="Q121" i="40" s="1"/>
  <c r="R31" i="40"/>
  <c r="W31" i="40" s="1"/>
  <c r="S31" i="40" s="1"/>
  <c r="N28" i="40"/>
  <c r="Q28" i="40" s="1"/>
  <c r="S188" i="39"/>
  <c r="R206" i="39"/>
  <c r="W206" i="39" s="1"/>
  <c r="S206" i="39" s="1"/>
  <c r="N206" i="39"/>
  <c r="Q206" i="39" s="1"/>
  <c r="R45" i="39"/>
  <c r="W45" i="39" s="1"/>
  <c r="N45" i="39"/>
  <c r="Q45" i="39" s="1"/>
  <c r="N43" i="40"/>
  <c r="Q43" i="40" s="1"/>
  <c r="R43" i="40"/>
  <c r="W43" i="40" s="1"/>
  <c r="R143" i="39"/>
  <c r="W143" i="39" s="1"/>
  <c r="S143" i="39" s="1"/>
  <c r="N143" i="39"/>
  <c r="Q143" i="39" s="1"/>
  <c r="R133" i="39"/>
  <c r="W133" i="39" s="1"/>
  <c r="S133" i="39" s="1"/>
  <c r="N133" i="39"/>
  <c r="Q133" i="39" s="1"/>
  <c r="S165" i="39"/>
  <c r="N191" i="39"/>
  <c r="Q191" i="39" s="1"/>
  <c r="R191" i="39"/>
  <c r="W191" i="39" s="1"/>
  <c r="S191" i="39" s="1"/>
  <c r="R23" i="40"/>
  <c r="W23" i="40" s="1"/>
  <c r="N23" i="40"/>
  <c r="Q23" i="40" s="1"/>
  <c r="N24" i="40"/>
  <c r="Q24" i="40" s="1"/>
  <c r="R24" i="40"/>
  <c r="W24" i="40" s="1"/>
  <c r="N56" i="40"/>
  <c r="Q56" i="40" s="1"/>
  <c r="R56" i="40"/>
  <c r="W56" i="40" s="1"/>
  <c r="S56" i="40" s="1"/>
  <c r="R42" i="40"/>
  <c r="W42" i="40" s="1"/>
  <c r="N42" i="40"/>
  <c r="Q42" i="40" s="1"/>
  <c r="N90" i="40"/>
  <c r="Q90" i="40" s="1"/>
  <c r="R90" i="40"/>
  <c r="W90" i="40" s="1"/>
  <c r="S90" i="40" s="1"/>
  <c r="N119" i="40"/>
  <c r="Q119" i="40" s="1"/>
  <c r="R119" i="40"/>
  <c r="W119" i="40" s="1"/>
  <c r="S119" i="40" s="1"/>
  <c r="R129" i="40"/>
  <c r="W129" i="40" s="1"/>
  <c r="S129" i="40" s="1"/>
  <c r="N129" i="40"/>
  <c r="Q129" i="40" s="1"/>
  <c r="N146" i="40"/>
  <c r="Q146" i="40" s="1"/>
  <c r="R146" i="40"/>
  <c r="W146" i="40" s="1"/>
  <c r="S146" i="40" s="1"/>
  <c r="N168" i="40"/>
  <c r="Q168" i="40" s="1"/>
  <c r="R168" i="40"/>
  <c r="W168" i="40" s="1"/>
  <c r="S168" i="40" s="1"/>
  <c r="N105" i="40"/>
  <c r="Q105" i="40" s="1"/>
  <c r="R105" i="40"/>
  <c r="W105" i="40" s="1"/>
  <c r="M20" i="39"/>
  <c r="M28" i="39"/>
  <c r="S144" i="40"/>
  <c r="Q125" i="40"/>
  <c r="Q88" i="40"/>
  <c r="Q107" i="40"/>
  <c r="R92" i="39"/>
  <c r="W92" i="39" s="1"/>
  <c r="N92" i="39"/>
  <c r="Q92" i="39" s="1"/>
  <c r="N130" i="40"/>
  <c r="Q130" i="40" s="1"/>
  <c r="R130" i="40"/>
  <c r="W130" i="40" s="1"/>
  <c r="S130" i="40" s="1"/>
  <c r="R162" i="40"/>
  <c r="W162" i="40" s="1"/>
  <c r="S162" i="40" s="1"/>
  <c r="N162" i="40"/>
  <c r="Q162" i="40" s="1"/>
  <c r="N182" i="40"/>
  <c r="Q182" i="40" s="1"/>
  <c r="R182" i="40"/>
  <c r="W182" i="40" s="1"/>
  <c r="S182" i="40" s="1"/>
  <c r="M23" i="39"/>
  <c r="M31" i="39"/>
  <c r="R31" i="39" s="1"/>
  <c r="W31" i="39" s="1"/>
  <c r="M35" i="39"/>
  <c r="N50" i="39"/>
  <c r="Q50" i="39" s="1"/>
  <c r="M41" i="39"/>
  <c r="M53" i="39"/>
  <c r="O65" i="39"/>
  <c r="M73" i="39"/>
  <c r="R73" i="39" s="1"/>
  <c r="W73" i="39" s="1"/>
  <c r="S73" i="39" s="1"/>
  <c r="M81" i="39"/>
  <c r="R81" i="39" s="1"/>
  <c r="W81" i="39" s="1"/>
  <c r="M40" i="39"/>
  <c r="N40" i="39" s="1"/>
  <c r="Q40" i="39" s="1"/>
  <c r="M60" i="39"/>
  <c r="N60" i="39" s="1"/>
  <c r="Q60" i="39" s="1"/>
  <c r="M68" i="39"/>
  <c r="S71" i="39" s="1"/>
  <c r="M213" i="40"/>
  <c r="Q141" i="39"/>
  <c r="S196" i="40"/>
  <c r="S175" i="40"/>
  <c r="S101" i="40"/>
  <c r="Q78" i="40"/>
  <c r="S160" i="39"/>
  <c r="S111" i="40"/>
  <c r="S166" i="40"/>
  <c r="N217" i="39"/>
  <c r="M213" i="39"/>
  <c r="F211" i="39"/>
  <c r="M21" i="39"/>
  <c r="N21" i="39" s="1"/>
  <c r="Q21" i="39" s="1"/>
  <c r="M22" i="39"/>
  <c r="M25" i="39"/>
  <c r="N25" i="39" s="1"/>
  <c r="Q25" i="39" s="1"/>
  <c r="M26" i="39"/>
  <c r="M30" i="39"/>
  <c r="M39" i="40"/>
  <c r="M198" i="40"/>
  <c r="M206" i="40"/>
  <c r="O42" i="36"/>
  <c r="C42" i="36"/>
  <c r="K42" i="36"/>
  <c r="L42" i="36" s="1"/>
  <c r="G27" i="44"/>
  <c r="E42" i="36"/>
  <c r="U42" i="36" s="1"/>
  <c r="F27" i="44"/>
  <c r="R145" i="32"/>
  <c r="W145" i="32" s="1"/>
  <c r="N162" i="33"/>
  <c r="Q162" i="33" s="1"/>
  <c r="N168" i="33"/>
  <c r="Q168" i="33" s="1"/>
  <c r="R164" i="33"/>
  <c r="W164" i="33" s="1"/>
  <c r="S164" i="33" s="1"/>
  <c r="N164" i="33"/>
  <c r="Q164" i="33" s="1"/>
  <c r="N105" i="33"/>
  <c r="Q105" i="33" s="1"/>
  <c r="R105" i="33"/>
  <c r="W105" i="33" s="1"/>
  <c r="S105" i="33" s="1"/>
  <c r="N164" i="32"/>
  <c r="Q164" i="32" s="1"/>
  <c r="R164" i="32"/>
  <c r="W164" i="32" s="1"/>
  <c r="S164" i="32" s="1"/>
  <c r="N98" i="33"/>
  <c r="Q98" i="33" s="1"/>
  <c r="R98" i="33"/>
  <c r="W98" i="33" s="1"/>
  <c r="N184" i="33"/>
  <c r="Q184" i="33" s="1"/>
  <c r="R184" i="33"/>
  <c r="W184" i="33" s="1"/>
  <c r="S184" i="33" s="1"/>
  <c r="R122" i="33"/>
  <c r="W122" i="33" s="1"/>
  <c r="S122" i="33" s="1"/>
  <c r="N122" i="33"/>
  <c r="Q122" i="33" s="1"/>
  <c r="R51" i="33"/>
  <c r="W51" i="33" s="1"/>
  <c r="S51" i="33" s="1"/>
  <c r="N51" i="33"/>
  <c r="Q51" i="33" s="1"/>
  <c r="R183" i="32"/>
  <c r="W183" i="32" s="1"/>
  <c r="N183" i="32"/>
  <c r="Q183" i="32" s="1"/>
  <c r="N202" i="33"/>
  <c r="Q202" i="33" s="1"/>
  <c r="R202" i="33"/>
  <c r="W202" i="33" s="1"/>
  <c r="S202" i="33" s="1"/>
  <c r="R171" i="32"/>
  <c r="W171" i="32" s="1"/>
  <c r="N171" i="32"/>
  <c r="Q171" i="32" s="1"/>
  <c r="N81" i="33"/>
  <c r="Q81" i="33" s="1"/>
  <c r="R74" i="34"/>
  <c r="W74" i="34" s="1"/>
  <c r="S37" i="33"/>
  <c r="N87" i="33"/>
  <c r="Q87" i="33" s="1"/>
  <c r="N142" i="33"/>
  <c r="Q142" i="33" s="1"/>
  <c r="N145" i="33"/>
  <c r="Q145" i="33" s="1"/>
  <c r="N50" i="33"/>
  <c r="Q50" i="33" s="1"/>
  <c r="R68" i="33"/>
  <c r="W68" i="33" s="1"/>
  <c r="S68" i="33" s="1"/>
  <c r="R113" i="33"/>
  <c r="W113" i="33" s="1"/>
  <c r="R147" i="34"/>
  <c r="W147" i="34" s="1"/>
  <c r="R150" i="32"/>
  <c r="W150" i="32" s="1"/>
  <c r="Q108" i="33"/>
  <c r="R80" i="33"/>
  <c r="W80" i="33" s="1"/>
  <c r="N80" i="33"/>
  <c r="Q80" i="33" s="1"/>
  <c r="N31" i="33"/>
  <c r="Q31" i="33" s="1"/>
  <c r="R47" i="32"/>
  <c r="W47" i="32" s="1"/>
  <c r="R56" i="33"/>
  <c r="W56" i="33" s="1"/>
  <c r="S56" i="33" s="1"/>
  <c r="N190" i="32"/>
  <c r="Q190" i="32" s="1"/>
  <c r="N120" i="32"/>
  <c r="Q120" i="32" s="1"/>
  <c r="R205" i="32"/>
  <c r="W205" i="32" s="1"/>
  <c r="N158" i="32"/>
  <c r="Q158" i="32" s="1"/>
  <c r="N60" i="32"/>
  <c r="Q60" i="32" s="1"/>
  <c r="R179" i="32"/>
  <c r="W179" i="32" s="1"/>
  <c r="S179" i="32" s="1"/>
  <c r="N165" i="33"/>
  <c r="Q165" i="33" s="1"/>
  <c r="R101" i="33"/>
  <c r="W101" i="33" s="1"/>
  <c r="S101" i="33" s="1"/>
  <c r="S89" i="33"/>
  <c r="R97" i="33"/>
  <c r="W97" i="33" s="1"/>
  <c r="S97" i="33" s="1"/>
  <c r="R186" i="33"/>
  <c r="W186" i="33" s="1"/>
  <c r="N57" i="33"/>
  <c r="Q57" i="33" s="1"/>
  <c r="N176" i="32"/>
  <c r="Q176" i="32" s="1"/>
  <c r="Q184" i="34"/>
  <c r="R187" i="33"/>
  <c r="W187" i="33" s="1"/>
  <c r="S187" i="33" s="1"/>
  <c r="N187" i="33"/>
  <c r="Q187" i="33" s="1"/>
  <c r="R196" i="32"/>
  <c r="W196" i="32" s="1"/>
  <c r="S196" i="32" s="1"/>
  <c r="N196" i="32"/>
  <c r="Q196" i="32" s="1"/>
  <c r="S148" i="33"/>
  <c r="R73" i="33"/>
  <c r="W73" i="33" s="1"/>
  <c r="S73" i="33" s="1"/>
  <c r="N73" i="33"/>
  <c r="Q73" i="33" s="1"/>
  <c r="S158" i="34"/>
  <c r="R78" i="34"/>
  <c r="W78" i="34" s="1"/>
  <c r="M32" i="32"/>
  <c r="M38" i="32"/>
  <c r="M27" i="32"/>
  <c r="M29" i="32"/>
  <c r="M105" i="32"/>
  <c r="Q205" i="32"/>
  <c r="S152" i="32"/>
  <c r="S199" i="33"/>
  <c r="Q120" i="33"/>
  <c r="S152" i="33"/>
  <c r="S150" i="33"/>
  <c r="Q90" i="33"/>
  <c r="Q97" i="33"/>
  <c r="Q86" i="33"/>
  <c r="Q82" i="33"/>
  <c r="S60" i="33"/>
  <c r="S191" i="33"/>
  <c r="S158" i="33"/>
  <c r="M82" i="32"/>
  <c r="N82" i="32" s="1"/>
  <c r="Q82" i="32" s="1"/>
  <c r="M90" i="32"/>
  <c r="M99" i="32"/>
  <c r="M103" i="32"/>
  <c r="R103" i="32" s="1"/>
  <c r="W103" i="32" s="1"/>
  <c r="S103" i="32" s="1"/>
  <c r="M192" i="32"/>
  <c r="M63" i="33"/>
  <c r="M163" i="33"/>
  <c r="M79" i="34"/>
  <c r="N79" i="34" s="1"/>
  <c r="Q79" i="34" s="1"/>
  <c r="M99" i="34"/>
  <c r="R180" i="39"/>
  <c r="W180" i="39" s="1"/>
  <c r="S180" i="39" s="1"/>
  <c r="R128" i="40"/>
  <c r="W128" i="40" s="1"/>
  <c r="S128" i="40" s="1"/>
  <c r="R173" i="40"/>
  <c r="W173" i="40" s="1"/>
  <c r="S173" i="40" s="1"/>
  <c r="N110" i="40"/>
  <c r="Q110" i="40" s="1"/>
  <c r="R160" i="40"/>
  <c r="W160" i="40" s="1"/>
  <c r="S160" i="40" s="1"/>
  <c r="N32" i="40"/>
  <c r="Q32" i="40" s="1"/>
  <c r="R123" i="40"/>
  <c r="W123" i="40" s="1"/>
  <c r="S123" i="40" s="1"/>
  <c r="R167" i="39"/>
  <c r="W167" i="39" s="1"/>
  <c r="S167" i="39" s="1"/>
  <c r="N72" i="39"/>
  <c r="Q72" i="39" s="1"/>
  <c r="R72" i="39"/>
  <c r="W72" i="39" s="1"/>
  <c r="S72" i="39" s="1"/>
  <c r="N139" i="39"/>
  <c r="Q139" i="39" s="1"/>
  <c r="R139" i="39"/>
  <c r="W139" i="39" s="1"/>
  <c r="S50" i="40"/>
  <c r="F211" i="40"/>
  <c r="F209" i="40"/>
  <c r="F210" i="33"/>
  <c r="M43" i="33"/>
  <c r="N200" i="39"/>
  <c r="Q200" i="39" s="1"/>
  <c r="S35" i="40"/>
  <c r="S64" i="39"/>
  <c r="N179" i="39"/>
  <c r="Q179" i="39" s="1"/>
  <c r="R118" i="40"/>
  <c r="W118" i="40" s="1"/>
  <c r="S118" i="40" s="1"/>
  <c r="R153" i="40"/>
  <c r="W153" i="40" s="1"/>
  <c r="S153" i="40" s="1"/>
  <c r="N176" i="40"/>
  <c r="Q176" i="40" s="1"/>
  <c r="F209" i="39"/>
  <c r="N166" i="40"/>
  <c r="Q166" i="40" s="1"/>
  <c r="O213" i="39"/>
  <c r="Q191" i="40"/>
  <c r="S199" i="40"/>
  <c r="Q123" i="40"/>
  <c r="R155" i="40"/>
  <c r="W155" i="40" s="1"/>
  <c r="S155" i="40" s="1"/>
  <c r="Q167" i="39"/>
  <c r="N121" i="39"/>
  <c r="Q121" i="39" s="1"/>
  <c r="R121" i="39"/>
  <c r="W121" i="39" s="1"/>
  <c r="S121" i="39" s="1"/>
  <c r="Q140" i="39"/>
  <c r="R86" i="40"/>
  <c r="W86" i="40" s="1"/>
  <c r="S86" i="40" s="1"/>
  <c r="N86" i="40"/>
  <c r="Q86" i="40" s="1"/>
  <c r="R89" i="40"/>
  <c r="W89" i="40" s="1"/>
  <c r="S89" i="40" s="1"/>
  <c r="R120" i="40"/>
  <c r="W120" i="40" s="1"/>
  <c r="S120" i="40" s="1"/>
  <c r="N197" i="40"/>
  <c r="Q197" i="40" s="1"/>
  <c r="R197" i="40"/>
  <c r="W197" i="40" s="1"/>
  <c r="S197" i="40" s="1"/>
  <c r="N213" i="40"/>
  <c r="M34" i="40"/>
  <c r="R34" i="40" s="1"/>
  <c r="W34" i="40" s="1"/>
  <c r="S34" i="40" s="1"/>
  <c r="N211" i="40"/>
  <c r="M212" i="40"/>
  <c r="H15" i="40"/>
  <c r="M153" i="32"/>
  <c r="M64" i="33"/>
  <c r="M128" i="33"/>
  <c r="S131" i="33" s="1"/>
  <c r="M137" i="33"/>
  <c r="M183" i="33"/>
  <c r="N183" i="33" s="1"/>
  <c r="Q183" i="33" s="1"/>
  <c r="F210" i="34"/>
  <c r="M194" i="34"/>
  <c r="R194" i="40"/>
  <c r="W194" i="40" s="1"/>
  <c r="S194" i="40" s="1"/>
  <c r="N194" i="40"/>
  <c r="Q194" i="40" s="1"/>
  <c r="R46" i="39"/>
  <c r="W46" i="39" s="1"/>
  <c r="N46" i="39"/>
  <c r="Q46" i="39" s="1"/>
  <c r="N177" i="39"/>
  <c r="Q177" i="39" s="1"/>
  <c r="R177" i="39"/>
  <c r="W177" i="39" s="1"/>
  <c r="S177" i="39" s="1"/>
  <c r="N87" i="40"/>
  <c r="Q87" i="40" s="1"/>
  <c r="R87" i="40"/>
  <c r="W87" i="40" s="1"/>
  <c r="S87" i="40" s="1"/>
  <c r="N190" i="40"/>
  <c r="Q190" i="40" s="1"/>
  <c r="R190" i="40"/>
  <c r="W190" i="40" s="1"/>
  <c r="S190" i="40" s="1"/>
  <c r="R30" i="40"/>
  <c r="W30" i="40" s="1"/>
  <c r="S30" i="40" s="1"/>
  <c r="N30" i="40"/>
  <c r="Q30" i="40" s="1"/>
  <c r="N48" i="40"/>
  <c r="Q48" i="40" s="1"/>
  <c r="R48" i="40"/>
  <c r="W48" i="40" s="1"/>
  <c r="S48" i="40" s="1"/>
  <c r="R131" i="40"/>
  <c r="W131" i="40" s="1"/>
  <c r="S131" i="40" s="1"/>
  <c r="N131" i="40"/>
  <c r="Q131" i="40" s="1"/>
  <c r="N138" i="40"/>
  <c r="Q138" i="40" s="1"/>
  <c r="R138" i="40"/>
  <c r="W138" i="40" s="1"/>
  <c r="S138" i="40" s="1"/>
  <c r="S176" i="40"/>
  <c r="M216" i="40"/>
  <c r="N217" i="40"/>
  <c r="F214" i="40"/>
  <c r="R91" i="40"/>
  <c r="W91" i="40" s="1"/>
  <c r="S91" i="40" s="1"/>
  <c r="N150" i="40"/>
  <c r="Q150" i="40" s="1"/>
  <c r="N111" i="40"/>
  <c r="Q111" i="40" s="1"/>
  <c r="R97" i="39"/>
  <c r="W97" i="39" s="1"/>
  <c r="S97" i="39" s="1"/>
  <c r="N97" i="39"/>
  <c r="Q97" i="39" s="1"/>
  <c r="N81" i="40"/>
  <c r="Q81" i="40" s="1"/>
  <c r="R81" i="40"/>
  <c r="W81" i="40" s="1"/>
  <c r="S81" i="40" s="1"/>
  <c r="N58" i="40"/>
  <c r="Q58" i="40" s="1"/>
  <c r="R58" i="40"/>
  <c r="W58" i="40" s="1"/>
  <c r="S94" i="40"/>
  <c r="N113" i="40"/>
  <c r="Q113" i="40" s="1"/>
  <c r="R113" i="40"/>
  <c r="W113" i="40" s="1"/>
  <c r="S113" i="40" s="1"/>
  <c r="R141" i="40"/>
  <c r="W141" i="40" s="1"/>
  <c r="S141" i="40" s="1"/>
  <c r="N141" i="40"/>
  <c r="Q141" i="40" s="1"/>
  <c r="Q82" i="39"/>
  <c r="S155" i="39"/>
  <c r="S123" i="39"/>
  <c r="S71" i="40"/>
  <c r="M57" i="39"/>
  <c r="S111" i="39"/>
  <c r="S87" i="39"/>
  <c r="S164" i="39"/>
  <c r="S121" i="40"/>
  <c r="S26" i="40"/>
  <c r="S137" i="40"/>
  <c r="M19" i="39"/>
  <c r="M33" i="39"/>
  <c r="M36" i="39"/>
  <c r="M74" i="39"/>
  <c r="M93" i="40"/>
  <c r="M139" i="40"/>
  <c r="M39" i="39"/>
  <c r="M44" i="39"/>
  <c r="N125" i="33"/>
  <c r="Q125" i="33" s="1"/>
  <c r="R125" i="33"/>
  <c r="W125" i="33" s="1"/>
  <c r="S125" i="33" s="1"/>
  <c r="N83" i="33"/>
  <c r="Q83" i="33" s="1"/>
  <c r="R83" i="33"/>
  <c r="W83" i="33" s="1"/>
  <c r="S83" i="33" s="1"/>
  <c r="N170" i="32"/>
  <c r="Q170" i="32" s="1"/>
  <c r="R170" i="32"/>
  <c r="W170" i="32" s="1"/>
  <c r="N161" i="32"/>
  <c r="Q161" i="32" s="1"/>
  <c r="R161" i="32"/>
  <c r="W161" i="32" s="1"/>
  <c r="S161" i="32" s="1"/>
  <c r="N203" i="32"/>
  <c r="Q203" i="32" s="1"/>
  <c r="S139" i="33"/>
  <c r="N85" i="33"/>
  <c r="Q85" i="33" s="1"/>
  <c r="R85" i="33"/>
  <c r="W85" i="33" s="1"/>
  <c r="S85" i="33" s="1"/>
  <c r="R45" i="33"/>
  <c r="W45" i="33" s="1"/>
  <c r="S45" i="33" s="1"/>
  <c r="R135" i="32"/>
  <c r="W135" i="32" s="1"/>
  <c r="N135" i="32"/>
  <c r="Q135" i="32" s="1"/>
  <c r="R197" i="32"/>
  <c r="W197" i="32" s="1"/>
  <c r="N197" i="32"/>
  <c r="Q197" i="32" s="1"/>
  <c r="R200" i="33"/>
  <c r="W200" i="33" s="1"/>
  <c r="N200" i="33"/>
  <c r="Q200" i="33" s="1"/>
  <c r="R96" i="33"/>
  <c r="W96" i="33" s="1"/>
  <c r="S96" i="33" s="1"/>
  <c r="N96" i="33"/>
  <c r="Q96" i="33" s="1"/>
  <c r="Q159" i="33"/>
  <c r="R73" i="34"/>
  <c r="W73" i="34" s="1"/>
  <c r="S73" i="34" s="1"/>
  <c r="N73" i="34"/>
  <c r="Q73" i="34" s="1"/>
  <c r="R49" i="33"/>
  <c r="W49" i="33" s="1"/>
  <c r="S49" i="33" s="1"/>
  <c r="O28" i="32"/>
  <c r="O30" i="32"/>
  <c r="R174" i="33"/>
  <c r="W174" i="33" s="1"/>
  <c r="S174" i="33" s="1"/>
  <c r="N174" i="33"/>
  <c r="Q174" i="33" s="1"/>
  <c r="N205" i="33"/>
  <c r="Q205" i="33" s="1"/>
  <c r="R205" i="33"/>
  <c r="W205" i="33" s="1"/>
  <c r="S205" i="33" s="1"/>
  <c r="R193" i="33"/>
  <c r="W193" i="33" s="1"/>
  <c r="S193" i="33" s="1"/>
  <c r="N193" i="33"/>
  <c r="Q193" i="33" s="1"/>
  <c r="R178" i="34"/>
  <c r="W178" i="34" s="1"/>
  <c r="S178" i="34" s="1"/>
  <c r="N19" i="33"/>
  <c r="Q19" i="33" s="1"/>
  <c r="N37" i="33"/>
  <c r="Q37" i="33" s="1"/>
  <c r="S47" i="33"/>
  <c r="N150" i="33"/>
  <c r="Q150" i="33" s="1"/>
  <c r="R141" i="33"/>
  <c r="W141" i="33" s="1"/>
  <c r="S141" i="33" s="1"/>
  <c r="R175" i="32"/>
  <c r="W175" i="32" s="1"/>
  <c r="N157" i="32"/>
  <c r="Q157" i="32" s="1"/>
  <c r="S99" i="33"/>
  <c r="S93" i="33"/>
  <c r="R79" i="33"/>
  <c r="W79" i="33" s="1"/>
  <c r="S79" i="33" s="1"/>
  <c r="R182" i="33"/>
  <c r="W182" i="33" s="1"/>
  <c r="R188" i="33"/>
  <c r="W188" i="33" s="1"/>
  <c r="S188" i="33" s="1"/>
  <c r="N188" i="33"/>
  <c r="Q188" i="33" s="1"/>
  <c r="R156" i="33"/>
  <c r="W156" i="33" s="1"/>
  <c r="S156" i="33" s="1"/>
  <c r="N156" i="33"/>
  <c r="Q156" i="33" s="1"/>
  <c r="R127" i="33"/>
  <c r="W127" i="33" s="1"/>
  <c r="S127" i="33" s="1"/>
  <c r="N127" i="33"/>
  <c r="Q127" i="33" s="1"/>
  <c r="R171" i="33"/>
  <c r="W171" i="33" s="1"/>
  <c r="S171" i="33" s="1"/>
  <c r="N171" i="33"/>
  <c r="Q171" i="33" s="1"/>
  <c r="R122" i="34"/>
  <c r="W122" i="34" s="1"/>
  <c r="R35" i="33"/>
  <c r="W35" i="33" s="1"/>
  <c r="F212" i="32"/>
  <c r="K214" i="32" s="1"/>
  <c r="S142" i="33"/>
  <c r="S40" i="33"/>
  <c r="N152" i="33"/>
  <c r="Q152" i="33" s="1"/>
  <c r="N131" i="33"/>
  <c r="Q131" i="33" s="1"/>
  <c r="R90" i="33"/>
  <c r="W90" i="33" s="1"/>
  <c r="S90" i="33" s="1"/>
  <c r="N158" i="33"/>
  <c r="Q158" i="33" s="1"/>
  <c r="R48" i="33"/>
  <c r="W48" i="33" s="1"/>
  <c r="N176" i="34"/>
  <c r="Q176" i="34" s="1"/>
  <c r="N157" i="33"/>
  <c r="Q157" i="33" s="1"/>
  <c r="R186" i="32"/>
  <c r="W186" i="32" s="1"/>
  <c r="S186" i="32" s="1"/>
  <c r="N186" i="32"/>
  <c r="Q186" i="32" s="1"/>
  <c r="R54" i="33"/>
  <c r="W54" i="33" s="1"/>
  <c r="S54" i="33" s="1"/>
  <c r="N54" i="33"/>
  <c r="Q54" i="33" s="1"/>
  <c r="Q175" i="32"/>
  <c r="N151" i="32"/>
  <c r="Q151" i="32" s="1"/>
  <c r="R151" i="32"/>
  <c r="W151" i="32" s="1"/>
  <c r="S151" i="32" s="1"/>
  <c r="R203" i="32"/>
  <c r="W203" i="32" s="1"/>
  <c r="S203" i="32" s="1"/>
  <c r="R187" i="34"/>
  <c r="W187" i="34" s="1"/>
  <c r="S187" i="34" s="1"/>
  <c r="N187" i="34"/>
  <c r="Q187" i="34" s="1"/>
  <c r="Q135" i="34"/>
  <c r="N106" i="34"/>
  <c r="Q106" i="34" s="1"/>
  <c r="N190" i="33"/>
  <c r="Q190" i="33" s="1"/>
  <c r="R190" i="33"/>
  <c r="W190" i="33" s="1"/>
  <c r="S190" i="33" s="1"/>
  <c r="R170" i="33"/>
  <c r="W170" i="33" s="1"/>
  <c r="N170" i="33"/>
  <c r="Q170" i="33" s="1"/>
  <c r="R88" i="33"/>
  <c r="W88" i="33" s="1"/>
  <c r="S88" i="33" s="1"/>
  <c r="N88" i="33"/>
  <c r="Q88" i="33" s="1"/>
  <c r="R94" i="33"/>
  <c r="W94" i="33" s="1"/>
  <c r="S94" i="33" s="1"/>
  <c r="N94" i="33"/>
  <c r="Q94" i="33" s="1"/>
  <c r="R44" i="33"/>
  <c r="W44" i="33" s="1"/>
  <c r="S44" i="33" s="1"/>
  <c r="R159" i="33"/>
  <c r="W159" i="33" s="1"/>
  <c r="S159" i="33" s="1"/>
  <c r="N190" i="34"/>
  <c r="Q190" i="34" s="1"/>
  <c r="R142" i="34"/>
  <c r="W142" i="34" s="1"/>
  <c r="N113" i="34"/>
  <c r="Q113" i="34" s="1"/>
  <c r="R113" i="34"/>
  <c r="W113" i="34" s="1"/>
  <c r="R102" i="34"/>
  <c r="W102" i="34" s="1"/>
  <c r="S161" i="34"/>
  <c r="R129" i="33"/>
  <c r="W129" i="33" s="1"/>
  <c r="S129" i="33" s="1"/>
  <c r="N129" i="33"/>
  <c r="Q129" i="33" s="1"/>
  <c r="R92" i="33"/>
  <c r="W92" i="33" s="1"/>
  <c r="S92" i="33" s="1"/>
  <c r="N92" i="33"/>
  <c r="Q92" i="33" s="1"/>
  <c r="R160" i="33"/>
  <c r="W160" i="33" s="1"/>
  <c r="S160" i="33" s="1"/>
  <c r="N160" i="33"/>
  <c r="Q160" i="33" s="1"/>
  <c r="N175" i="33"/>
  <c r="Q175" i="33" s="1"/>
  <c r="R175" i="33"/>
  <c r="W175" i="33" s="1"/>
  <c r="S175" i="33" s="1"/>
  <c r="R134" i="34"/>
  <c r="W134" i="34" s="1"/>
  <c r="N134" i="34"/>
  <c r="Q134" i="34" s="1"/>
  <c r="Q29" i="33"/>
  <c r="S22" i="33"/>
  <c r="N133" i="33"/>
  <c r="Q133" i="33" s="1"/>
  <c r="N169" i="32"/>
  <c r="Q169" i="32" s="1"/>
  <c r="S176" i="32"/>
  <c r="R119" i="33"/>
  <c r="W119" i="33" s="1"/>
  <c r="S119" i="33" s="1"/>
  <c r="S165" i="33"/>
  <c r="R195" i="33"/>
  <c r="W195" i="33" s="1"/>
  <c r="S195" i="33" s="1"/>
  <c r="N148" i="33"/>
  <c r="Q148" i="33" s="1"/>
  <c r="N129" i="34"/>
  <c r="Q129" i="34" s="1"/>
  <c r="S161" i="33"/>
  <c r="R67" i="34"/>
  <c r="W67" i="34" s="1"/>
  <c r="N67" i="34"/>
  <c r="Q67" i="34" s="1"/>
  <c r="M77" i="34"/>
  <c r="O213" i="33"/>
  <c r="N213" i="33"/>
  <c r="M213" i="33"/>
  <c r="M114" i="33"/>
  <c r="S117" i="33" s="1"/>
  <c r="M176" i="33"/>
  <c r="F212" i="33"/>
  <c r="N212" i="34"/>
  <c r="M210" i="34"/>
  <c r="M180" i="32"/>
  <c r="M189" i="32"/>
  <c r="M202" i="34"/>
  <c r="R202" i="34" s="1"/>
  <c r="W202" i="34" s="1"/>
  <c r="U18" i="36"/>
  <c r="M18" i="36"/>
  <c r="M77" i="33"/>
  <c r="M143" i="33"/>
  <c r="N143" i="33" s="1"/>
  <c r="Q143" i="33" s="1"/>
  <c r="M151" i="33"/>
  <c r="M189" i="33"/>
  <c r="S192" i="33" s="1"/>
  <c r="M169" i="34"/>
  <c r="M188" i="34"/>
  <c r="X18" i="36"/>
  <c r="N18" i="36" s="1"/>
  <c r="S173" i="33"/>
  <c r="Q44" i="33"/>
  <c r="S174" i="32"/>
  <c r="S204" i="32"/>
  <c r="S116" i="33"/>
  <c r="M79" i="32"/>
  <c r="M132" i="32"/>
  <c r="M156" i="32"/>
  <c r="M61" i="33"/>
  <c r="M84" i="33"/>
  <c r="M130" i="33"/>
  <c r="S133" i="33" s="1"/>
  <c r="M144" i="34"/>
  <c r="N144" i="34" s="1"/>
  <c r="Q144" i="34" s="1"/>
  <c r="M163" i="34"/>
  <c r="M174" i="34"/>
  <c r="M206" i="34"/>
  <c r="M110" i="33"/>
  <c r="M144" i="33"/>
  <c r="F211" i="34"/>
  <c r="M192" i="34"/>
  <c r="O135" i="36"/>
  <c r="R144" i="39"/>
  <c r="W144" i="39" s="1"/>
  <c r="S144" i="39" s="1"/>
  <c r="N144" i="39"/>
  <c r="Q144" i="39" s="1"/>
  <c r="R117" i="39"/>
  <c r="W117" i="39" s="1"/>
  <c r="S117" i="39" s="1"/>
  <c r="N117" i="39"/>
  <c r="Q117" i="39" s="1"/>
  <c r="R182" i="39"/>
  <c r="W182" i="39" s="1"/>
  <c r="S182" i="39" s="1"/>
  <c r="N182" i="39"/>
  <c r="Q182" i="39" s="1"/>
  <c r="R105" i="39"/>
  <c r="W105" i="39" s="1"/>
  <c r="S108" i="39"/>
  <c r="N153" i="39"/>
  <c r="Q153" i="39" s="1"/>
  <c r="R153" i="39"/>
  <c r="W153" i="39" s="1"/>
  <c r="S153" i="39" s="1"/>
  <c r="N193" i="39"/>
  <c r="Q193" i="39" s="1"/>
  <c r="R193" i="39"/>
  <c r="W193" i="39" s="1"/>
  <c r="S193" i="39" s="1"/>
  <c r="R60" i="40"/>
  <c r="W60" i="40" s="1"/>
  <c r="S60" i="40" s="1"/>
  <c r="N60" i="40"/>
  <c r="Q60" i="40" s="1"/>
  <c r="N70" i="40"/>
  <c r="Q70" i="40" s="1"/>
  <c r="S73" i="40"/>
  <c r="R70" i="40"/>
  <c r="W70" i="40" s="1"/>
  <c r="S70" i="40" s="1"/>
  <c r="N84" i="40"/>
  <c r="Q84" i="40" s="1"/>
  <c r="R84" i="40"/>
  <c r="W84" i="40" s="1"/>
  <c r="S84" i="40" s="1"/>
  <c r="S178" i="40"/>
  <c r="R201" i="40"/>
  <c r="W201" i="40" s="1"/>
  <c r="N201" i="40"/>
  <c r="Q201" i="40" s="1"/>
  <c r="N177" i="40"/>
  <c r="Q177" i="40" s="1"/>
  <c r="R177" i="40"/>
  <c r="W177" i="40" s="1"/>
  <c r="S177" i="40" s="1"/>
  <c r="F212" i="39"/>
  <c r="F213" i="39"/>
  <c r="N216" i="39"/>
  <c r="M215" i="39"/>
  <c r="N215" i="39"/>
  <c r="O186" i="36"/>
  <c r="O174" i="36"/>
  <c r="N199" i="40"/>
  <c r="Q199" i="40" s="1"/>
  <c r="N196" i="40"/>
  <c r="Q196" i="40" s="1"/>
  <c r="N185" i="40"/>
  <c r="Q185" i="40" s="1"/>
  <c r="N205" i="39"/>
  <c r="Q205" i="39" s="1"/>
  <c r="S147" i="39"/>
  <c r="N69" i="39"/>
  <c r="Q69" i="39" s="1"/>
  <c r="N105" i="39"/>
  <c r="Q105" i="39" s="1"/>
  <c r="N167" i="40"/>
  <c r="Q167" i="40" s="1"/>
  <c r="R98" i="40"/>
  <c r="W98" i="40" s="1"/>
  <c r="S98" i="40" s="1"/>
  <c r="R145" i="39"/>
  <c r="W145" i="39" s="1"/>
  <c r="S145" i="39" s="1"/>
  <c r="S65" i="39"/>
  <c r="N178" i="40"/>
  <c r="Q178" i="40" s="1"/>
  <c r="N123" i="39"/>
  <c r="Q123" i="39" s="1"/>
  <c r="R122" i="39"/>
  <c r="W122" i="39" s="1"/>
  <c r="S122" i="39" s="1"/>
  <c r="N122" i="39"/>
  <c r="Q122" i="39" s="1"/>
  <c r="F214" i="39"/>
  <c r="N172" i="39"/>
  <c r="Q172" i="39" s="1"/>
  <c r="R172" i="39"/>
  <c r="W172" i="39" s="1"/>
  <c r="S172" i="39" s="1"/>
  <c r="R58" i="39"/>
  <c r="W58" i="39" s="1"/>
  <c r="S61" i="39"/>
  <c r="N186" i="39"/>
  <c r="Q186" i="39" s="1"/>
  <c r="S189" i="39"/>
  <c r="R154" i="39"/>
  <c r="W154" i="39" s="1"/>
  <c r="S154" i="39" s="1"/>
  <c r="N154" i="39"/>
  <c r="Q154" i="39" s="1"/>
  <c r="R70" i="39"/>
  <c r="W70" i="39" s="1"/>
  <c r="S70" i="39" s="1"/>
  <c r="N70" i="39"/>
  <c r="Q70" i="39" s="1"/>
  <c r="N104" i="39"/>
  <c r="Q104" i="39" s="1"/>
  <c r="R104" i="39"/>
  <c r="W104" i="39" s="1"/>
  <c r="S104" i="39" s="1"/>
  <c r="R109" i="40"/>
  <c r="W109" i="40" s="1"/>
  <c r="S109" i="40" s="1"/>
  <c r="N109" i="40"/>
  <c r="Q109" i="40" s="1"/>
  <c r="R44" i="40"/>
  <c r="W44" i="40" s="1"/>
  <c r="S44" i="40" s="1"/>
  <c r="R52" i="40"/>
  <c r="W52" i="40" s="1"/>
  <c r="S52" i="40" s="1"/>
  <c r="N52" i="40"/>
  <c r="Q52" i="40" s="1"/>
  <c r="R62" i="40"/>
  <c r="W62" i="40" s="1"/>
  <c r="S62" i="40" s="1"/>
  <c r="N62" i="40"/>
  <c r="Q62" i="40" s="1"/>
  <c r="R115" i="40"/>
  <c r="W115" i="40" s="1"/>
  <c r="S115" i="40" s="1"/>
  <c r="N115" i="40"/>
  <c r="Q115" i="40" s="1"/>
  <c r="S135" i="40"/>
  <c r="N151" i="40"/>
  <c r="Q151" i="40" s="1"/>
  <c r="R151" i="40"/>
  <c r="W151" i="40" s="1"/>
  <c r="S189" i="40"/>
  <c r="O109" i="36"/>
  <c r="O101" i="36"/>
  <c r="N158" i="39"/>
  <c r="Q158" i="39" s="1"/>
  <c r="N130" i="39"/>
  <c r="Q130" i="39" s="1"/>
  <c r="N144" i="40"/>
  <c r="Q144" i="40" s="1"/>
  <c r="N103" i="40"/>
  <c r="Q103" i="40" s="1"/>
  <c r="R109" i="39"/>
  <c r="W109" i="39" s="1"/>
  <c r="S109" i="39" s="1"/>
  <c r="S101" i="39"/>
  <c r="S156" i="39"/>
  <c r="S170" i="40"/>
  <c r="N79" i="40"/>
  <c r="Q79" i="40" s="1"/>
  <c r="N175" i="40"/>
  <c r="Q175" i="40" s="1"/>
  <c r="Q94" i="40"/>
  <c r="M216" i="39"/>
  <c r="H15" i="39"/>
  <c r="R203" i="40"/>
  <c r="W203" i="40" s="1"/>
  <c r="S203" i="40" s="1"/>
  <c r="N203" i="40"/>
  <c r="Q203" i="40" s="1"/>
  <c r="R63" i="40"/>
  <c r="W63" i="40" s="1"/>
  <c r="S63" i="40" s="1"/>
  <c r="N63" i="40"/>
  <c r="Q63" i="40" s="1"/>
  <c r="N126" i="40"/>
  <c r="Q126" i="40" s="1"/>
  <c r="R126" i="40"/>
  <c r="W126" i="40" s="1"/>
  <c r="S126" i="40" s="1"/>
  <c r="R200" i="40"/>
  <c r="W200" i="40" s="1"/>
  <c r="S200" i="40" s="1"/>
  <c r="N200" i="40"/>
  <c r="Q200" i="40" s="1"/>
  <c r="R22" i="40"/>
  <c r="W22" i="40" s="1"/>
  <c r="S22" i="40" s="1"/>
  <c r="S25" i="40"/>
  <c r="N22" i="40"/>
  <c r="Q22" i="40" s="1"/>
  <c r="N96" i="40"/>
  <c r="Q96" i="40" s="1"/>
  <c r="R96" i="40"/>
  <c r="W96" i="40" s="1"/>
  <c r="O184" i="36"/>
  <c r="S188" i="40"/>
  <c r="N17" i="40"/>
  <c r="Q17" i="40" s="1"/>
  <c r="N50" i="40"/>
  <c r="Q50" i="40" s="1"/>
  <c r="N98" i="39"/>
  <c r="Q98" i="39" s="1"/>
  <c r="M217" i="39"/>
  <c r="R173" i="39"/>
  <c r="W173" i="39" s="1"/>
  <c r="S173" i="39" s="1"/>
  <c r="R117" i="40"/>
  <c r="W117" i="40" s="1"/>
  <c r="S117" i="40" s="1"/>
  <c r="N117" i="40"/>
  <c r="Q117" i="40" s="1"/>
  <c r="R61" i="40"/>
  <c r="W61" i="40" s="1"/>
  <c r="S61" i="40" s="1"/>
  <c r="S64" i="40"/>
  <c r="R29" i="40"/>
  <c r="W29" i="40" s="1"/>
  <c r="S29" i="40" s="1"/>
  <c r="S32" i="40"/>
  <c r="R195" i="40"/>
  <c r="W195" i="40" s="1"/>
  <c r="S195" i="40" s="1"/>
  <c r="N195" i="40"/>
  <c r="Q195" i="40" s="1"/>
  <c r="N212" i="40"/>
  <c r="M214" i="40"/>
  <c r="N210" i="39"/>
  <c r="M217" i="40"/>
  <c r="N205" i="40"/>
  <c r="Q205" i="40" s="1"/>
  <c r="N213" i="39"/>
  <c r="S92" i="40"/>
  <c r="M17" i="39"/>
  <c r="R17" i="39" s="1"/>
  <c r="W17" i="39" s="1"/>
  <c r="S17" i="39" s="1"/>
  <c r="M211" i="39"/>
  <c r="S196" i="39"/>
  <c r="S157" i="39"/>
  <c r="Q91" i="40"/>
  <c r="F210" i="39"/>
  <c r="M112" i="39"/>
  <c r="M102" i="40"/>
  <c r="M158" i="40"/>
  <c r="M42" i="39"/>
  <c r="M83" i="39"/>
  <c r="M110" i="39"/>
  <c r="M20" i="40"/>
  <c r="M148" i="40"/>
  <c r="M184" i="40"/>
  <c r="D26" i="44"/>
  <c r="C26" i="44"/>
  <c r="G26" i="44"/>
  <c r="C26" i="35"/>
  <c r="O39" i="36"/>
  <c r="B25" i="35"/>
  <c r="C24" i="44"/>
  <c r="J38" i="36"/>
  <c r="V38" i="36" s="1"/>
  <c r="F23" i="44"/>
  <c r="C38" i="36"/>
  <c r="K38" i="36"/>
  <c r="L38" i="36" s="1"/>
  <c r="D23" i="44"/>
  <c r="C24" i="35"/>
  <c r="E38" i="36"/>
  <c r="U38" i="36" s="1"/>
  <c r="C21" i="44"/>
  <c r="F21" i="44"/>
  <c r="C35" i="36"/>
  <c r="K35" i="36"/>
  <c r="L35" i="36" s="1"/>
  <c r="E35" i="36"/>
  <c r="P35" i="36"/>
  <c r="O35" i="36" s="1"/>
  <c r="V35" i="3"/>
  <c r="D21" i="35" s="1"/>
  <c r="G19" i="44"/>
  <c r="G33" i="36"/>
  <c r="G18" i="44"/>
  <c r="J33" i="36"/>
  <c r="V33" i="36" s="1"/>
  <c r="F18" i="44"/>
  <c r="C33" i="36"/>
  <c r="D18" i="44"/>
  <c r="C17" i="44"/>
  <c r="O30" i="36"/>
  <c r="C16" i="35"/>
  <c r="E30" i="36"/>
  <c r="U30" i="36" s="1"/>
  <c r="F14" i="44"/>
  <c r="D14" i="44"/>
  <c r="C14" i="44"/>
  <c r="F13" i="44"/>
  <c r="G13" i="44"/>
  <c r="C27" i="36"/>
  <c r="K27" i="36"/>
  <c r="L27" i="36" s="1"/>
  <c r="E27" i="36"/>
  <c r="M27" i="36" s="1"/>
  <c r="P27" i="36"/>
  <c r="O27" i="36" s="1"/>
  <c r="G12" i="44"/>
  <c r="C12" i="35"/>
  <c r="F11" i="44"/>
  <c r="D11" i="44"/>
  <c r="V25" i="3"/>
  <c r="D11" i="35" s="1"/>
  <c r="D10" i="44"/>
  <c r="F10" i="44"/>
  <c r="C10" i="44"/>
  <c r="G10" i="44"/>
  <c r="E24" i="36"/>
  <c r="M24" i="36" s="1"/>
  <c r="P24" i="36"/>
  <c r="O24" i="36" s="1"/>
  <c r="G24" i="36"/>
  <c r="G9" i="44"/>
  <c r="D9" i="44"/>
  <c r="V23" i="3"/>
  <c r="D9" i="35" s="1"/>
  <c r="C7" i="44"/>
  <c r="G7" i="44"/>
  <c r="E21" i="36"/>
  <c r="G21" i="36"/>
  <c r="D6" i="44"/>
  <c r="K21" i="36"/>
  <c r="L21" i="36" s="1"/>
  <c r="C6" i="44"/>
  <c r="B21" i="36"/>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C21" i="36"/>
  <c r="G6" i="44"/>
  <c r="C6" i="35"/>
  <c r="C4" i="44"/>
  <c r="G3" i="44"/>
  <c r="F3" i="44"/>
  <c r="G2" i="44"/>
  <c r="C2" i="44"/>
  <c r="C191" i="44"/>
  <c r="G191" i="44"/>
  <c r="H191" i="44" s="1"/>
  <c r="G190" i="44"/>
  <c r="H190" i="44" s="1"/>
  <c r="M204" i="3"/>
  <c r="N204" i="3" s="1"/>
  <c r="Q204" i="3" s="1"/>
  <c r="C190" i="35"/>
  <c r="F188" i="44"/>
  <c r="D186" i="44"/>
  <c r="F185" i="44"/>
  <c r="C184" i="44"/>
  <c r="D184" i="44"/>
  <c r="J198" i="36"/>
  <c r="V198" i="36" s="1"/>
  <c r="F183" i="44"/>
  <c r="C198" i="36"/>
  <c r="K198" i="36"/>
  <c r="L198" i="36" s="1"/>
  <c r="C183" i="44"/>
  <c r="E198" i="36"/>
  <c r="G183" i="44"/>
  <c r="H183" i="44" s="1"/>
  <c r="C183" i="35"/>
  <c r="C182" i="44"/>
  <c r="G182" i="44"/>
  <c r="H182" i="44" s="1"/>
  <c r="E196" i="36"/>
  <c r="P196" i="36"/>
  <c r="O196" i="36" s="1"/>
  <c r="G196" i="36"/>
  <c r="D180" i="44"/>
  <c r="G179" i="44"/>
  <c r="H179" i="44" s="1"/>
  <c r="F179" i="44"/>
  <c r="G177" i="44"/>
  <c r="H177" i="44" s="1"/>
  <c r="D177" i="44"/>
  <c r="C191" i="36"/>
  <c r="K191" i="36"/>
  <c r="L191" i="36" s="1"/>
  <c r="F176" i="44"/>
  <c r="E191" i="36"/>
  <c r="P191" i="36"/>
  <c r="O191" i="36" s="1"/>
  <c r="D176" i="44"/>
  <c r="G189" i="36"/>
  <c r="J189" i="36"/>
  <c r="V189" i="36" s="1"/>
  <c r="F174" i="44"/>
  <c r="M189" i="3"/>
  <c r="R189" i="3" s="1"/>
  <c r="C189" i="36"/>
  <c r="G174" i="44"/>
  <c r="H174" i="44" s="1"/>
  <c r="E188" i="36"/>
  <c r="P188" i="36"/>
  <c r="O188" i="36" s="1"/>
  <c r="G188" i="36"/>
  <c r="B188" i="36"/>
  <c r="C172" i="44"/>
  <c r="G172" i="44"/>
  <c r="H172" i="44" s="1"/>
  <c r="C170" i="44"/>
  <c r="E170" i="44"/>
  <c r="G169" i="44"/>
  <c r="H169" i="44" s="1"/>
  <c r="D169" i="44"/>
  <c r="F168" i="44"/>
  <c r="D168" i="44"/>
  <c r="C165" i="44"/>
  <c r="F165" i="44"/>
  <c r="F164" i="44"/>
  <c r="D164" i="44"/>
  <c r="G164" i="44"/>
  <c r="H164" i="44" s="1"/>
  <c r="E178" i="36"/>
  <c r="K178" i="36"/>
  <c r="L178" i="36" s="1"/>
  <c r="C164" i="35"/>
  <c r="G178" i="36"/>
  <c r="P178" i="36"/>
  <c r="O178" i="36" s="1"/>
  <c r="D163" i="44"/>
  <c r="C163" i="44"/>
  <c r="D162" i="44"/>
  <c r="F162" i="44"/>
  <c r="D161" i="44"/>
  <c r="C161" i="44"/>
  <c r="G160" i="44"/>
  <c r="H160" i="44" s="1"/>
  <c r="D160" i="44"/>
  <c r="C160" i="44"/>
  <c r="C173" i="36"/>
  <c r="K173" i="36"/>
  <c r="L173" i="36" s="1"/>
  <c r="E173" i="36"/>
  <c r="P173" i="36"/>
  <c r="O173" i="36" s="1"/>
  <c r="C157" i="44"/>
  <c r="M172" i="3"/>
  <c r="N172" i="3" s="1"/>
  <c r="Q172" i="3" s="1"/>
  <c r="C158" i="35"/>
  <c r="F157" i="44"/>
  <c r="J171" i="36"/>
  <c r="V171" i="36" s="1"/>
  <c r="C171" i="36"/>
  <c r="G156" i="44"/>
  <c r="H156" i="44" s="1"/>
  <c r="F156" i="44"/>
  <c r="D156" i="44"/>
  <c r="G170" i="36"/>
  <c r="P170" i="36"/>
  <c r="J170" i="36"/>
  <c r="V170" i="36" s="1"/>
  <c r="C154" i="44"/>
  <c r="F154" i="44"/>
  <c r="G154" i="44"/>
  <c r="H154" i="44" s="1"/>
  <c r="C168" i="36"/>
  <c r="K168" i="36"/>
  <c r="L168" i="36" s="1"/>
  <c r="C153" i="44"/>
  <c r="M168" i="3"/>
  <c r="R168" i="3" s="1"/>
  <c r="C154" i="35"/>
  <c r="E168" i="36"/>
  <c r="P168" i="36"/>
  <c r="O168" i="36" s="1"/>
  <c r="F153" i="44"/>
  <c r="F152" i="44"/>
  <c r="D152" i="44"/>
  <c r="F149" i="44"/>
  <c r="C163" i="36"/>
  <c r="K163" i="36"/>
  <c r="L163" i="36" s="1"/>
  <c r="G148" i="44"/>
  <c r="H148" i="44" s="1"/>
  <c r="E163" i="36"/>
  <c r="P163" i="36"/>
  <c r="O163" i="36" s="1"/>
  <c r="C148" i="44"/>
  <c r="F148" i="44"/>
  <c r="G161" i="36"/>
  <c r="C146" i="44"/>
  <c r="J161" i="36"/>
  <c r="V161" i="36" s="1"/>
  <c r="C161" i="36"/>
  <c r="F146" i="44"/>
  <c r="E160" i="36"/>
  <c r="P160" i="36"/>
  <c r="O160" i="36" s="1"/>
  <c r="C146" i="35"/>
  <c r="G160" i="36"/>
  <c r="F144" i="44"/>
  <c r="D144" i="44"/>
  <c r="G144" i="44"/>
  <c r="H144" i="44" s="1"/>
  <c r="F140" i="44"/>
  <c r="D140" i="44"/>
  <c r="G140" i="44"/>
  <c r="H140" i="44" s="1"/>
  <c r="C154" i="36"/>
  <c r="K154" i="36"/>
  <c r="L154" i="36" s="1"/>
  <c r="E154" i="36"/>
  <c r="P154" i="36"/>
  <c r="G152" i="36"/>
  <c r="D137" i="44"/>
  <c r="J152" i="36"/>
  <c r="V152" i="36" s="1"/>
  <c r="C137" i="44"/>
  <c r="C152" i="36"/>
  <c r="G136" i="44"/>
  <c r="H136" i="44" s="1"/>
  <c r="C136" i="44"/>
  <c r="F136" i="44"/>
  <c r="M149" i="3"/>
  <c r="R149" i="3" s="1"/>
  <c r="J149" i="36"/>
  <c r="V149" i="36" s="1"/>
  <c r="C134" i="44"/>
  <c r="C149" i="36"/>
  <c r="K149" i="36"/>
  <c r="L149" i="36" s="1"/>
  <c r="E149" i="36"/>
  <c r="F134" i="44"/>
  <c r="C133" i="44"/>
  <c r="F133" i="44"/>
  <c r="M148" i="3"/>
  <c r="R148" i="3" s="1"/>
  <c r="G132" i="44"/>
  <c r="H132" i="44" s="1"/>
  <c r="C132" i="44"/>
  <c r="F132" i="44"/>
  <c r="C146" i="36"/>
  <c r="K146" i="36"/>
  <c r="L146" i="36" s="1"/>
  <c r="E146" i="36"/>
  <c r="P146" i="36"/>
  <c r="O146" i="36" s="1"/>
  <c r="F129" i="44"/>
  <c r="C130" i="35"/>
  <c r="G129" i="44"/>
  <c r="H129" i="44" s="1"/>
  <c r="E143" i="36"/>
  <c r="P143" i="36"/>
  <c r="O143" i="36" s="1"/>
  <c r="F128" i="44"/>
  <c r="D128" i="44"/>
  <c r="G128" i="44"/>
  <c r="H128" i="44" s="1"/>
  <c r="E142" i="36"/>
  <c r="K142" i="36"/>
  <c r="L142" i="36" s="1"/>
  <c r="G142" i="36"/>
  <c r="P142" i="36"/>
  <c r="C126" i="44"/>
  <c r="F126" i="44"/>
  <c r="G139" i="36"/>
  <c r="G124" i="44"/>
  <c r="H124" i="44" s="1"/>
  <c r="J139" i="36"/>
  <c r="V139" i="36" s="1"/>
  <c r="C124" i="44"/>
  <c r="C139" i="36"/>
  <c r="F124" i="44"/>
  <c r="M137" i="3"/>
  <c r="N137" i="3" s="1"/>
  <c r="Q137" i="3" s="1"/>
  <c r="C122" i="35"/>
  <c r="M136" i="3"/>
  <c r="N136" i="3" s="1"/>
  <c r="Q136" i="3" s="1"/>
  <c r="G120" i="44"/>
  <c r="H120" i="44" s="1"/>
  <c r="C120" i="44"/>
  <c r="F120" i="44"/>
  <c r="G134" i="36"/>
  <c r="J134" i="36"/>
  <c r="V134" i="36" s="1"/>
  <c r="C134" i="36"/>
  <c r="C118" i="44"/>
  <c r="F118" i="44"/>
  <c r="C132" i="36"/>
  <c r="K132" i="36"/>
  <c r="L132" i="36" s="1"/>
  <c r="E132" i="36"/>
  <c r="P132" i="36"/>
  <c r="O132" i="36" s="1"/>
  <c r="F116" i="44"/>
  <c r="D116" i="44"/>
  <c r="G116" i="44"/>
  <c r="H116" i="44" s="1"/>
  <c r="M128" i="3"/>
  <c r="R128" i="3" s="1"/>
  <c r="C128" i="36"/>
  <c r="K128" i="36"/>
  <c r="L128" i="36" s="1"/>
  <c r="C114" i="35"/>
  <c r="E128" i="36"/>
  <c r="P128" i="36"/>
  <c r="O128" i="36" s="1"/>
  <c r="F112" i="44"/>
  <c r="D112" i="44"/>
  <c r="G112" i="44"/>
  <c r="H112" i="44" s="1"/>
  <c r="C112" i="35"/>
  <c r="E123" i="36"/>
  <c r="P123" i="36"/>
  <c r="O123" i="36" s="1"/>
  <c r="F108" i="44"/>
  <c r="G123" i="36"/>
  <c r="D108" i="44"/>
  <c r="G108" i="44"/>
  <c r="H108" i="44" s="1"/>
  <c r="G119" i="36"/>
  <c r="F104" i="44"/>
  <c r="J119" i="36"/>
  <c r="V119" i="36" s="1"/>
  <c r="D104" i="44"/>
  <c r="C119" i="36"/>
  <c r="G104" i="44"/>
  <c r="H104" i="44" s="1"/>
  <c r="C117" i="36"/>
  <c r="K117" i="36"/>
  <c r="L117" i="36" s="1"/>
  <c r="C102" i="44"/>
  <c r="E117" i="36"/>
  <c r="P117" i="36"/>
  <c r="O117" i="36" s="1"/>
  <c r="F102" i="44"/>
  <c r="C102" i="35"/>
  <c r="G100" i="44"/>
  <c r="H100" i="44" s="1"/>
  <c r="C100" i="44"/>
  <c r="F100" i="44"/>
  <c r="F99" i="44"/>
  <c r="D99" i="44"/>
  <c r="G96" i="44"/>
  <c r="H96" i="44" s="1"/>
  <c r="C96" i="44"/>
  <c r="F96" i="44"/>
  <c r="E110" i="36"/>
  <c r="P110" i="36"/>
  <c r="O110" i="36" s="1"/>
  <c r="G110" i="36"/>
  <c r="C94" i="44"/>
  <c r="F94" i="44"/>
  <c r="J108" i="36"/>
  <c r="V108" i="36" s="1"/>
  <c r="C108" i="36"/>
  <c r="K108" i="36"/>
  <c r="L108" i="36" s="1"/>
  <c r="E108" i="36"/>
  <c r="M107" i="3"/>
  <c r="R107" i="3" s="1"/>
  <c r="F92" i="44"/>
  <c r="D92" i="44"/>
  <c r="G92" i="44"/>
  <c r="H92" i="44" s="1"/>
  <c r="M106" i="3"/>
  <c r="R106" i="3" s="1"/>
  <c r="C92" i="35"/>
  <c r="J104" i="36"/>
  <c r="V104" i="36" s="1"/>
  <c r="C104" i="36"/>
  <c r="K104" i="36"/>
  <c r="L104" i="36" s="1"/>
  <c r="E104" i="36"/>
  <c r="F88" i="44"/>
  <c r="D88" i="44"/>
  <c r="G88" i="44"/>
  <c r="H88" i="44" s="1"/>
  <c r="M102" i="3"/>
  <c r="R102" i="3" s="1"/>
  <c r="C88" i="35"/>
  <c r="J100" i="36"/>
  <c r="V100" i="36" s="1"/>
  <c r="M100" i="3"/>
  <c r="R100" i="3" s="1"/>
  <c r="C86" i="35"/>
  <c r="C100" i="36"/>
  <c r="K100" i="36"/>
  <c r="L100" i="36" s="1"/>
  <c r="E100" i="36"/>
  <c r="F84" i="44"/>
  <c r="D84" i="44"/>
  <c r="G84" i="44"/>
  <c r="H84" i="44" s="1"/>
  <c r="J96" i="36"/>
  <c r="V96" i="36" s="1"/>
  <c r="C96" i="36"/>
  <c r="K96" i="36"/>
  <c r="L96" i="36" s="1"/>
  <c r="E96" i="36"/>
  <c r="F80" i="44"/>
  <c r="D80" i="44"/>
  <c r="G80" i="44"/>
  <c r="H80" i="44" s="1"/>
  <c r="G91" i="36"/>
  <c r="F76" i="44"/>
  <c r="J91" i="36"/>
  <c r="V91" i="36" s="1"/>
  <c r="D76" i="44"/>
  <c r="C91" i="36"/>
  <c r="G76" i="44"/>
  <c r="G87" i="36"/>
  <c r="F72" i="44"/>
  <c r="J87" i="36"/>
  <c r="V87" i="36" s="1"/>
  <c r="C72" i="44"/>
  <c r="C87" i="36"/>
  <c r="G72" i="44"/>
  <c r="H72" i="44" s="1"/>
  <c r="G83" i="36"/>
  <c r="F68" i="44"/>
  <c r="J83" i="36"/>
  <c r="V83" i="36" s="1"/>
  <c r="C68" i="44"/>
  <c r="C69" i="35"/>
  <c r="C83" i="36"/>
  <c r="G68" i="44"/>
  <c r="C67" i="35"/>
  <c r="C65" i="35"/>
  <c r="C63" i="35"/>
  <c r="C61" i="44"/>
  <c r="F61" i="44"/>
  <c r="G61" i="44"/>
  <c r="C61" i="35"/>
  <c r="G59" i="44"/>
  <c r="D59" i="44"/>
  <c r="C59" i="35"/>
  <c r="G57" i="44"/>
  <c r="H57" i="44" s="1"/>
  <c r="E57" i="44"/>
  <c r="C57" i="44"/>
  <c r="C57" i="35"/>
  <c r="G56" i="44"/>
  <c r="E56" i="44"/>
  <c r="F55" i="44"/>
  <c r="D55" i="44"/>
  <c r="C55" i="44"/>
  <c r="C53" i="35"/>
  <c r="G52" i="44"/>
  <c r="C52" i="44"/>
  <c r="E52" i="44"/>
  <c r="G51" i="44"/>
  <c r="F51" i="44"/>
  <c r="D51" i="44"/>
  <c r="F49" i="44"/>
  <c r="E49" i="44"/>
  <c r="D49" i="44"/>
  <c r="C48" i="44"/>
  <c r="G48" i="44"/>
  <c r="E48" i="44"/>
  <c r="C49" i="35"/>
  <c r="G47" i="44"/>
  <c r="C47" i="35"/>
  <c r="C45" i="44"/>
  <c r="E45" i="44"/>
  <c r="G45" i="44"/>
  <c r="H45" i="44" s="1"/>
  <c r="D44" i="44"/>
  <c r="C44" i="44"/>
  <c r="E44" i="44"/>
  <c r="C43" i="35"/>
  <c r="C41" i="35"/>
  <c r="G40" i="44"/>
  <c r="C40" i="44"/>
  <c r="E40" i="44"/>
  <c r="C39" i="35"/>
  <c r="F37" i="44"/>
  <c r="E37" i="44"/>
  <c r="D37" i="44"/>
  <c r="D36" i="44"/>
  <c r="G36" i="44"/>
  <c r="E36" i="44"/>
  <c r="D32" i="44"/>
  <c r="C32" i="44"/>
  <c r="E32" i="44"/>
  <c r="C45" i="36"/>
  <c r="K45" i="36"/>
  <c r="L45" i="36" s="1"/>
  <c r="G45" i="36"/>
  <c r="C29" i="44"/>
  <c r="E29" i="44"/>
  <c r="G29" i="44"/>
  <c r="G28" i="44"/>
  <c r="D28" i="44"/>
  <c r="E28" i="44"/>
  <c r="D24" i="44"/>
  <c r="G24" i="44"/>
  <c r="E24" i="44"/>
  <c r="G37" i="36"/>
  <c r="C22" i="44"/>
  <c r="J37" i="36"/>
  <c r="V37" i="36" s="1"/>
  <c r="G22" i="44"/>
  <c r="D22" i="44"/>
  <c r="C37" i="36"/>
  <c r="F22" i="44"/>
  <c r="F20" i="44"/>
  <c r="D20" i="44"/>
  <c r="E20" i="44"/>
  <c r="E17" i="44"/>
  <c r="G17" i="44"/>
  <c r="C18" i="35"/>
  <c r="C16" i="44"/>
  <c r="G16" i="44"/>
  <c r="E16" i="44"/>
  <c r="C12" i="44"/>
  <c r="F12" i="44"/>
  <c r="E12" i="44"/>
  <c r="V24" i="3"/>
  <c r="D10" i="35" s="1"/>
  <c r="C8" i="44"/>
  <c r="F8" i="44"/>
  <c r="E8" i="44"/>
  <c r="C8" i="35"/>
  <c r="P215" i="3"/>
  <c r="C5" i="44"/>
  <c r="E5" i="44"/>
  <c r="G5" i="44"/>
  <c r="D4" i="44"/>
  <c r="G4" i="44"/>
  <c r="E4" i="44"/>
  <c r="J209" i="3"/>
  <c r="J14" i="3" s="1"/>
  <c r="N212" i="3"/>
  <c r="B36" i="35"/>
  <c r="M217" i="3"/>
  <c r="M216" i="3"/>
  <c r="O181" i="3"/>
  <c r="F167" i="35" s="1"/>
  <c r="C3" i="35"/>
  <c r="V17" i="3"/>
  <c r="D3" i="35" s="1"/>
  <c r="P214" i="3"/>
  <c r="F3" i="13"/>
  <c r="J210" i="36"/>
  <c r="J14" i="36" s="1"/>
  <c r="F184" i="44"/>
  <c r="C188" i="44"/>
  <c r="G188" i="44"/>
  <c r="H188" i="44" s="1"/>
  <c r="C177" i="44"/>
  <c r="C181" i="44"/>
  <c r="G181" i="44"/>
  <c r="H181" i="44" s="1"/>
  <c r="F189" i="44"/>
  <c r="D179" i="44"/>
  <c r="F187" i="44"/>
  <c r="G187" i="44"/>
  <c r="H187" i="44" s="1"/>
  <c r="F178" i="44"/>
  <c r="D182" i="44"/>
  <c r="F186" i="44"/>
  <c r="G186" i="44"/>
  <c r="H186" i="44" s="1"/>
  <c r="C175" i="44"/>
  <c r="D183" i="44"/>
  <c r="E191" i="44"/>
  <c r="E189" i="44"/>
  <c r="E187" i="44"/>
  <c r="E185" i="44"/>
  <c r="E181" i="44"/>
  <c r="E175" i="44"/>
  <c r="D188" i="44"/>
  <c r="C189" i="44"/>
  <c r="C174" i="44"/>
  <c r="D178" i="44"/>
  <c r="G178" i="44"/>
  <c r="H178" i="44" s="1"/>
  <c r="C186" i="44"/>
  <c r="F190" i="44"/>
  <c r="F175" i="44"/>
  <c r="R26" i="33"/>
  <c r="W26" i="33" s="1"/>
  <c r="R29" i="33"/>
  <c r="W29" i="33" s="1"/>
  <c r="S29" i="33" s="1"/>
  <c r="R39" i="33"/>
  <c r="W39" i="33" s="1"/>
  <c r="S34" i="33"/>
  <c r="R44" i="34"/>
  <c r="W44" i="34" s="1"/>
  <c r="N117" i="33"/>
  <c r="Q117" i="33" s="1"/>
  <c r="Q148" i="32"/>
  <c r="Q101" i="33"/>
  <c r="S57" i="33"/>
  <c r="N217" i="34"/>
  <c r="M216" i="34"/>
  <c r="N215" i="34"/>
  <c r="M75" i="34"/>
  <c r="R37" i="34"/>
  <c r="W37" i="34" s="1"/>
  <c r="S58" i="33"/>
  <c r="N67" i="33"/>
  <c r="Q67" i="33" s="1"/>
  <c r="R67" i="33"/>
  <c r="W67" i="33" s="1"/>
  <c r="Q119" i="33"/>
  <c r="Q125" i="32"/>
  <c r="M89" i="32"/>
  <c r="M211" i="34"/>
  <c r="N210" i="34"/>
  <c r="H15" i="34"/>
  <c r="O213" i="34"/>
  <c r="N213" i="34"/>
  <c r="M213" i="34"/>
  <c r="S162" i="33"/>
  <c r="M163" i="32"/>
  <c r="M194" i="32"/>
  <c r="M126" i="32"/>
  <c r="M127" i="32"/>
  <c r="M177" i="32"/>
  <c r="M184" i="32"/>
  <c r="M117" i="32"/>
  <c r="M122" i="32"/>
  <c r="M124" i="32"/>
  <c r="N124" i="32" s="1"/>
  <c r="Q124" i="32" s="1"/>
  <c r="F209" i="33"/>
  <c r="N106" i="39"/>
  <c r="Q106" i="39" s="1"/>
  <c r="R106" i="39"/>
  <c r="W106" i="39" s="1"/>
  <c r="S106" i="39" s="1"/>
  <c r="N66" i="40"/>
  <c r="Q66" i="40" s="1"/>
  <c r="R66" i="40"/>
  <c r="W66" i="40" s="1"/>
  <c r="S66" i="40" s="1"/>
  <c r="R74" i="40"/>
  <c r="W74" i="40" s="1"/>
  <c r="S74" i="40" s="1"/>
  <c r="N74" i="40"/>
  <c r="Q74" i="40" s="1"/>
  <c r="R145" i="40"/>
  <c r="W145" i="40" s="1"/>
  <c r="S145" i="40" s="1"/>
  <c r="N145" i="40"/>
  <c r="Q145" i="40" s="1"/>
  <c r="S75" i="39"/>
  <c r="N112" i="40"/>
  <c r="Q112" i="40" s="1"/>
  <c r="R112" i="40"/>
  <c r="W112" i="40" s="1"/>
  <c r="S112" i="40" s="1"/>
  <c r="R172" i="40"/>
  <c r="W172" i="40" s="1"/>
  <c r="S172" i="40" s="1"/>
  <c r="N172" i="40"/>
  <c r="Q172" i="40" s="1"/>
  <c r="N186" i="40"/>
  <c r="Q186" i="40" s="1"/>
  <c r="R186" i="40"/>
  <c r="W186" i="40" s="1"/>
  <c r="S186" i="40" s="1"/>
  <c r="M38" i="39"/>
  <c r="N212" i="39"/>
  <c r="M212" i="39"/>
  <c r="M210" i="39"/>
  <c r="N211" i="39"/>
  <c r="N214" i="39"/>
  <c r="M214" i="39"/>
  <c r="R161" i="39"/>
  <c r="W161" i="39" s="1"/>
  <c r="S161" i="39" s="1"/>
  <c r="N161" i="39"/>
  <c r="Q161" i="39" s="1"/>
  <c r="R96" i="39"/>
  <c r="W96" i="39" s="1"/>
  <c r="S96" i="39" s="1"/>
  <c r="N96" i="39"/>
  <c r="Q96" i="39" s="1"/>
  <c r="R148" i="39"/>
  <c r="W148" i="39" s="1"/>
  <c r="S148" i="39" s="1"/>
  <c r="N148" i="39"/>
  <c r="Q148" i="39" s="1"/>
  <c r="R53" i="40"/>
  <c r="W53" i="40" s="1"/>
  <c r="S53" i="40" s="1"/>
  <c r="N53" i="40"/>
  <c r="Q53" i="40" s="1"/>
  <c r="S83" i="40"/>
  <c r="N85" i="40"/>
  <c r="Q85" i="40" s="1"/>
  <c r="R85" i="40"/>
  <c r="W85" i="40" s="1"/>
  <c r="S85" i="40" s="1"/>
  <c r="N36" i="40"/>
  <c r="Q36" i="40" s="1"/>
  <c r="R36" i="40"/>
  <c r="W36" i="40" s="1"/>
  <c r="S36" i="40" s="1"/>
  <c r="R149" i="40"/>
  <c r="W149" i="40" s="1"/>
  <c r="S149" i="40" s="1"/>
  <c r="N149" i="40"/>
  <c r="Q149" i="40" s="1"/>
  <c r="N189" i="39"/>
  <c r="Q189" i="39" s="1"/>
  <c r="S150" i="39"/>
  <c r="Q180" i="40"/>
  <c r="M88" i="39"/>
  <c r="M89" i="39"/>
  <c r="M100" i="39"/>
  <c r="S68" i="40"/>
  <c r="M18" i="39"/>
  <c r="R18" i="39" s="1"/>
  <c r="W18" i="39" s="1"/>
  <c r="S18" i="39" s="1"/>
  <c r="M136" i="39"/>
  <c r="M137" i="39"/>
  <c r="M40" i="40"/>
  <c r="M52" i="39"/>
  <c r="G3" i="13"/>
  <c r="F17" i="35"/>
  <c r="H15" i="3"/>
  <c r="F159" i="35"/>
  <c r="F145" i="35"/>
  <c r="F35" i="35"/>
  <c r="M215" i="3"/>
  <c r="N27" i="33"/>
  <c r="Q27" i="33" s="1"/>
  <c r="M212" i="32"/>
  <c r="M213" i="32"/>
  <c r="O213" i="32"/>
  <c r="M210" i="32"/>
  <c r="N212" i="32"/>
  <c r="N213" i="32"/>
  <c r="R204" i="33"/>
  <c r="W204" i="33" s="1"/>
  <c r="S204" i="33" s="1"/>
  <c r="N204" i="33"/>
  <c r="Q204" i="33" s="1"/>
  <c r="Q116" i="34"/>
  <c r="N121" i="33"/>
  <c r="Q121" i="33" s="1"/>
  <c r="R121" i="33"/>
  <c r="W121" i="33" s="1"/>
  <c r="S121" i="33" s="1"/>
  <c r="N121" i="32"/>
  <c r="Q121" i="32" s="1"/>
  <c r="R121" i="32"/>
  <c r="W121" i="32" s="1"/>
  <c r="N68" i="32"/>
  <c r="Q68" i="32" s="1"/>
  <c r="R68" i="32"/>
  <c r="W68" i="32" s="1"/>
  <c r="N141" i="32"/>
  <c r="Q141" i="32" s="1"/>
  <c r="R141" i="32"/>
  <c r="W141" i="32" s="1"/>
  <c r="S136" i="33"/>
  <c r="R169" i="33"/>
  <c r="W169" i="33" s="1"/>
  <c r="S169" i="33" s="1"/>
  <c r="N169" i="33"/>
  <c r="Q169" i="33" s="1"/>
  <c r="N65" i="33"/>
  <c r="Q65" i="33" s="1"/>
  <c r="R65" i="33"/>
  <c r="W65" i="33" s="1"/>
  <c r="S65" i="33" s="1"/>
  <c r="R186" i="34"/>
  <c r="W186" i="34" s="1"/>
  <c r="S186" i="34" s="1"/>
  <c r="N186" i="34"/>
  <c r="Q186" i="34" s="1"/>
  <c r="M138" i="32"/>
  <c r="N217" i="33"/>
  <c r="M217" i="33"/>
  <c r="S86" i="33"/>
  <c r="N53" i="33"/>
  <c r="Q53" i="33" s="1"/>
  <c r="R53" i="33"/>
  <c r="W53" i="33" s="1"/>
  <c r="S53" i="33" s="1"/>
  <c r="R117" i="34"/>
  <c r="W117" i="34" s="1"/>
  <c r="R205" i="34"/>
  <c r="W205" i="34" s="1"/>
  <c r="R49" i="34"/>
  <c r="W49" i="34" s="1"/>
  <c r="N198" i="33"/>
  <c r="Q198" i="33" s="1"/>
  <c r="R74" i="33"/>
  <c r="W74" i="33" s="1"/>
  <c r="S74" i="33" s="1"/>
  <c r="N74" i="33"/>
  <c r="Q74" i="33" s="1"/>
  <c r="N81" i="32"/>
  <c r="Q81" i="32" s="1"/>
  <c r="N173" i="33"/>
  <c r="Q173" i="33" s="1"/>
  <c r="R108" i="33"/>
  <c r="W108" i="33" s="1"/>
  <c r="S108" i="33" s="1"/>
  <c r="N40" i="33"/>
  <c r="Q40" i="33" s="1"/>
  <c r="S191" i="32"/>
  <c r="N89" i="33"/>
  <c r="Q89" i="33" s="1"/>
  <c r="R187" i="32"/>
  <c r="W187" i="32" s="1"/>
  <c r="N137" i="32"/>
  <c r="Q137" i="32" s="1"/>
  <c r="R137" i="32"/>
  <c r="W137" i="32" s="1"/>
  <c r="N188" i="32"/>
  <c r="Q188" i="32" s="1"/>
  <c r="N41" i="33"/>
  <c r="Q41" i="33" s="1"/>
  <c r="R180" i="33"/>
  <c r="W180" i="33" s="1"/>
  <c r="S180" i="33" s="1"/>
  <c r="R62" i="34"/>
  <c r="W62" i="34" s="1"/>
  <c r="S62" i="34" s="1"/>
  <c r="R93" i="34"/>
  <c r="W93" i="34" s="1"/>
  <c r="M36" i="32"/>
  <c r="M58" i="32"/>
  <c r="M116" i="32"/>
  <c r="R196" i="33"/>
  <c r="W196" i="33" s="1"/>
  <c r="S196" i="33" s="1"/>
  <c r="N196" i="33"/>
  <c r="Q196" i="33" s="1"/>
  <c r="N107" i="33"/>
  <c r="Q107" i="33" s="1"/>
  <c r="R107" i="33"/>
  <c r="W107" i="33" s="1"/>
  <c r="S107" i="33" s="1"/>
  <c r="R91" i="33"/>
  <c r="W91" i="33" s="1"/>
  <c r="S91" i="33" s="1"/>
  <c r="N91" i="33"/>
  <c r="Q91" i="33" s="1"/>
  <c r="Q195" i="33"/>
  <c r="R62" i="33"/>
  <c r="W62" i="33" s="1"/>
  <c r="S62" i="33" s="1"/>
  <c r="N62" i="33"/>
  <c r="Q62" i="33" s="1"/>
  <c r="R86" i="34"/>
  <c r="W86" i="34" s="1"/>
  <c r="N86" i="34"/>
  <c r="Q86" i="34" s="1"/>
  <c r="S104" i="33"/>
  <c r="M61" i="32"/>
  <c r="M85" i="32"/>
  <c r="M93" i="32"/>
  <c r="M104" i="32"/>
  <c r="M108" i="32"/>
  <c r="M113" i="32"/>
  <c r="M114" i="32"/>
  <c r="M59" i="32"/>
  <c r="M63" i="32"/>
  <c r="M87" i="32"/>
  <c r="M95" i="32"/>
  <c r="M129" i="32"/>
  <c r="M136" i="32"/>
  <c r="M67" i="32"/>
  <c r="R67" i="32" s="1"/>
  <c r="W67" i="32" s="1"/>
  <c r="M80" i="32"/>
  <c r="M83" i="32"/>
  <c r="M84" i="32"/>
  <c r="M88" i="32"/>
  <c r="M92" i="32"/>
  <c r="M134" i="32"/>
  <c r="M140" i="32"/>
  <c r="M102" i="32"/>
  <c r="M107" i="32"/>
  <c r="M128" i="32"/>
  <c r="M131" i="32"/>
  <c r="S114" i="40"/>
  <c r="M21" i="40"/>
  <c r="N161" i="40"/>
  <c r="Q161" i="40" s="1"/>
  <c r="R161" i="40"/>
  <c r="W161" i="40" s="1"/>
  <c r="M211" i="40"/>
  <c r="N210" i="40"/>
  <c r="N215" i="40"/>
  <c r="M215" i="40"/>
  <c r="G15" i="39"/>
  <c r="F213" i="3"/>
  <c r="K213" i="3" s="1"/>
  <c r="N215" i="3"/>
  <c r="N217" i="3"/>
  <c r="N216" i="3"/>
  <c r="G15" i="3"/>
  <c r="F214" i="3"/>
  <c r="F212" i="3"/>
  <c r="B18" i="35"/>
  <c r="B5" i="35"/>
  <c r="O213" i="3"/>
  <c r="N47" i="34"/>
  <c r="Q47" i="34" s="1"/>
  <c r="Q205" i="34"/>
  <c r="N217" i="32"/>
  <c r="N216" i="32"/>
  <c r="M216" i="32"/>
  <c r="M215" i="32"/>
  <c r="R39" i="32"/>
  <c r="W39" i="32" s="1"/>
  <c r="F211" i="32"/>
  <c r="F209" i="32"/>
  <c r="R201" i="32"/>
  <c r="W201" i="32" s="1"/>
  <c r="S201" i="32" s="1"/>
  <c r="N181" i="32"/>
  <c r="Q181" i="32" s="1"/>
  <c r="F210" i="32"/>
  <c r="N206" i="33"/>
  <c r="Q206" i="33" s="1"/>
  <c r="R206" i="33"/>
  <c r="W206" i="33" s="1"/>
  <c r="S206" i="33" s="1"/>
  <c r="M211" i="32"/>
  <c r="N210" i="32"/>
  <c r="H15" i="32"/>
  <c r="N211" i="32"/>
  <c r="N214" i="32"/>
  <c r="M214" i="32"/>
  <c r="G15" i="32"/>
  <c r="N215" i="32"/>
  <c r="M217" i="32"/>
  <c r="F214" i="32"/>
  <c r="Q201" i="32"/>
  <c r="N185" i="32"/>
  <c r="Q185" i="32" s="1"/>
  <c r="R185" i="32"/>
  <c r="W185" i="32" s="1"/>
  <c r="R139" i="32"/>
  <c r="W139" i="32" s="1"/>
  <c r="N139" i="32"/>
  <c r="Q139" i="32" s="1"/>
  <c r="N136" i="33"/>
  <c r="Q136" i="33" s="1"/>
  <c r="V203" i="3"/>
  <c r="D189" i="35" s="1"/>
  <c r="V199" i="3"/>
  <c r="D185" i="35" s="1"/>
  <c r="V195" i="3"/>
  <c r="Q173" i="39"/>
  <c r="J74" i="37"/>
  <c r="V210" i="3"/>
  <c r="R154" i="34" l="1"/>
  <c r="W154" i="34" s="1"/>
  <c r="X61" i="36"/>
  <c r="N61" i="36" s="1"/>
  <c r="S20" i="33"/>
  <c r="J438" i="37"/>
  <c r="S70" i="33"/>
  <c r="Y24" i="46"/>
  <c r="U24" i="46" s="1"/>
  <c r="P24" i="46"/>
  <c r="S24" i="46" s="1"/>
  <c r="U27" i="46"/>
  <c r="S41" i="33"/>
  <c r="R78" i="33"/>
  <c r="W78" i="33" s="1"/>
  <c r="S78" i="33" s="1"/>
  <c r="N106" i="33"/>
  <c r="Q106" i="33" s="1"/>
  <c r="S48" i="33"/>
  <c r="S157" i="33"/>
  <c r="N20" i="33"/>
  <c r="Q20" i="33" s="1"/>
  <c r="N70" i="33"/>
  <c r="Q70" i="33" s="1"/>
  <c r="R154" i="33"/>
  <c r="W154" i="33" s="1"/>
  <c r="S109" i="33"/>
  <c r="R23" i="33"/>
  <c r="W23" i="33" s="1"/>
  <c r="S23" i="33" s="1"/>
  <c r="S26" i="33"/>
  <c r="S42" i="33"/>
  <c r="S75" i="33"/>
  <c r="R72" i="33"/>
  <c r="W72" i="33" s="1"/>
  <c r="J449" i="37"/>
  <c r="J405" i="37"/>
  <c r="J494" i="37"/>
  <c r="J429" i="37"/>
  <c r="J482" i="37"/>
  <c r="J251" i="37"/>
  <c r="J379" i="37"/>
  <c r="J478" i="37"/>
  <c r="J273" i="37"/>
  <c r="J392" i="37"/>
  <c r="J255" i="37"/>
  <c r="J187" i="37"/>
  <c r="J283" i="37"/>
  <c r="J492" i="37"/>
  <c r="J460" i="37"/>
  <c r="J27" i="37"/>
  <c r="S89" i="34"/>
  <c r="N150" i="39"/>
  <c r="Q150" i="39" s="1"/>
  <c r="S186" i="39"/>
  <c r="N65" i="39"/>
  <c r="Q65" i="39" s="1"/>
  <c r="S175" i="39"/>
  <c r="U185" i="36"/>
  <c r="U75" i="36"/>
  <c r="Q79" i="36"/>
  <c r="X57" i="36"/>
  <c r="N57" i="36" s="1"/>
  <c r="H52" i="44"/>
  <c r="N45" i="34"/>
  <c r="Q45" i="34" s="1"/>
  <c r="H29" i="44"/>
  <c r="U29" i="36"/>
  <c r="H56" i="44"/>
  <c r="H48" i="44"/>
  <c r="S165" i="34"/>
  <c r="J45" i="37"/>
  <c r="J37" i="37"/>
  <c r="J321" i="37"/>
  <c r="S132" i="34"/>
  <c r="S176" i="34"/>
  <c r="S193" i="34"/>
  <c r="S105" i="34"/>
  <c r="J100" i="37"/>
  <c r="J287" i="37"/>
  <c r="R195" i="39"/>
  <c r="W195" i="39" s="1"/>
  <c r="S106" i="34"/>
  <c r="H40" i="44"/>
  <c r="S43" i="34"/>
  <c r="S134" i="34"/>
  <c r="N112" i="34"/>
  <c r="Q112" i="34" s="1"/>
  <c r="N107" i="34"/>
  <c r="Q107" i="34" s="1"/>
  <c r="N52" i="34"/>
  <c r="Q52" i="34" s="1"/>
  <c r="N69" i="34"/>
  <c r="Q69" i="34" s="1"/>
  <c r="S55" i="34"/>
  <c r="N171" i="34"/>
  <c r="Q171" i="34" s="1"/>
  <c r="N71" i="34"/>
  <c r="Q71" i="34" s="1"/>
  <c r="N55" i="34"/>
  <c r="Q55" i="34" s="1"/>
  <c r="N100" i="34"/>
  <c r="Q100" i="34" s="1"/>
  <c r="N54" i="34"/>
  <c r="Q54" i="34" s="1"/>
  <c r="R198" i="34"/>
  <c r="W198" i="34" s="1"/>
  <c r="S198" i="34" s="1"/>
  <c r="R57" i="34"/>
  <c r="W57" i="34" s="1"/>
  <c r="S57" i="34" s="1"/>
  <c r="R66" i="34"/>
  <c r="W66" i="34" s="1"/>
  <c r="S66" i="34" s="1"/>
  <c r="N200" i="34"/>
  <c r="Q200" i="34" s="1"/>
  <c r="N182" i="34"/>
  <c r="Q182" i="34" s="1"/>
  <c r="N132" i="34"/>
  <c r="Q132" i="34" s="1"/>
  <c r="N195" i="34"/>
  <c r="Q195" i="34" s="1"/>
  <c r="N133" i="34"/>
  <c r="Q133" i="34" s="1"/>
  <c r="N162" i="34"/>
  <c r="Q162" i="34" s="1"/>
  <c r="R115" i="34"/>
  <c r="W115" i="34" s="1"/>
  <c r="S115" i="34" s="1"/>
  <c r="N105" i="34"/>
  <c r="Q105" i="34" s="1"/>
  <c r="R135" i="34"/>
  <c r="W135" i="34" s="1"/>
  <c r="S135" i="34" s="1"/>
  <c r="N160" i="34"/>
  <c r="Q160" i="34" s="1"/>
  <c r="N161" i="34"/>
  <c r="Q161" i="34" s="1"/>
  <c r="R162" i="34"/>
  <c r="W162" i="34" s="1"/>
  <c r="S162" i="34" s="1"/>
  <c r="S195" i="34"/>
  <c r="R82" i="34"/>
  <c r="W82" i="34" s="1"/>
  <c r="S82" i="34" s="1"/>
  <c r="N118" i="34"/>
  <c r="Q118" i="34" s="1"/>
  <c r="S74" i="34"/>
  <c r="S107" i="34"/>
  <c r="S61" i="34"/>
  <c r="R48" i="34"/>
  <c r="W48" i="34" s="1"/>
  <c r="S48" i="34" s="1"/>
  <c r="N40" i="34"/>
  <c r="Q40" i="34" s="1"/>
  <c r="R148" i="32"/>
  <c r="W148" i="32" s="1"/>
  <c r="S148" i="32" s="1"/>
  <c r="J323" i="37"/>
  <c r="N193" i="34"/>
  <c r="Q193" i="34" s="1"/>
  <c r="N199" i="39"/>
  <c r="Q199" i="39" s="1"/>
  <c r="R125" i="32"/>
  <c r="W125" i="32" s="1"/>
  <c r="S125" i="32" s="1"/>
  <c r="N76" i="39"/>
  <c r="Q76" i="39" s="1"/>
  <c r="R99" i="39"/>
  <c r="W99" i="39" s="1"/>
  <c r="S99" i="39" s="1"/>
  <c r="N33" i="33"/>
  <c r="Q33" i="33" s="1"/>
  <c r="J319" i="37"/>
  <c r="N76" i="33"/>
  <c r="Q76" i="33" s="1"/>
  <c r="N81" i="34"/>
  <c r="Q81" i="34" s="1"/>
  <c r="N130" i="34"/>
  <c r="Q130" i="34" s="1"/>
  <c r="J499" i="37"/>
  <c r="J432" i="37"/>
  <c r="M212" i="3"/>
  <c r="J484" i="37"/>
  <c r="N142" i="39"/>
  <c r="Q142" i="39" s="1"/>
  <c r="N25" i="40"/>
  <c r="Q25" i="40" s="1"/>
  <c r="J359" i="37"/>
  <c r="J335" i="37"/>
  <c r="N173" i="32"/>
  <c r="Q173" i="32" s="1"/>
  <c r="R192" i="39"/>
  <c r="W192" i="39" s="1"/>
  <c r="S192" i="39" s="1"/>
  <c r="R152" i="39"/>
  <c r="W152" i="39" s="1"/>
  <c r="S152" i="39" s="1"/>
  <c r="N160" i="39"/>
  <c r="Q160" i="39" s="1"/>
  <c r="J339" i="37"/>
  <c r="R140" i="34"/>
  <c r="W140" i="34" s="1"/>
  <c r="S140" i="34" s="1"/>
  <c r="N61" i="34"/>
  <c r="Q61" i="34" s="1"/>
  <c r="N80" i="34"/>
  <c r="Q80" i="34" s="1"/>
  <c r="N37" i="39"/>
  <c r="Q37" i="39" s="1"/>
  <c r="M53" i="36"/>
  <c r="R53" i="36" s="1"/>
  <c r="N155" i="39"/>
  <c r="Q155" i="39" s="1"/>
  <c r="R82" i="39"/>
  <c r="W82" i="39" s="1"/>
  <c r="S82" i="39" s="1"/>
  <c r="Q144" i="36"/>
  <c r="R107" i="39"/>
  <c r="W107" i="39" s="1"/>
  <c r="S107" i="39" s="1"/>
  <c r="S66" i="39"/>
  <c r="N45" i="40"/>
  <c r="Q45" i="40" s="1"/>
  <c r="S175" i="34"/>
  <c r="N71" i="39"/>
  <c r="Q71" i="39" s="1"/>
  <c r="S195" i="39"/>
  <c r="J160" i="37"/>
  <c r="J367" i="37"/>
  <c r="J414" i="37"/>
  <c r="S128" i="39"/>
  <c r="J486" i="37"/>
  <c r="J428" i="37"/>
  <c r="J457" i="37"/>
  <c r="J450" i="37"/>
  <c r="J12" i="37"/>
  <c r="M75" i="36"/>
  <c r="R75" i="36" s="1"/>
  <c r="J131" i="37"/>
  <c r="J65" i="37"/>
  <c r="J25" i="37"/>
  <c r="J267" i="37"/>
  <c r="J397" i="37"/>
  <c r="J480" i="37"/>
  <c r="J385" i="37"/>
  <c r="J291" i="37"/>
  <c r="J299" i="37"/>
  <c r="J425" i="37"/>
  <c r="J493" i="37"/>
  <c r="J347" i="37"/>
  <c r="J440" i="37"/>
  <c r="J164" i="37"/>
  <c r="J479" i="37"/>
  <c r="J393" i="37"/>
  <c r="X76" i="36"/>
  <c r="N76" i="36" s="1"/>
  <c r="H8" i="44"/>
  <c r="R19" i="36"/>
  <c r="N55" i="33"/>
  <c r="Q55" i="33" s="1"/>
  <c r="S110" i="34"/>
  <c r="S109" i="34"/>
  <c r="S125" i="34"/>
  <c r="H17" i="44"/>
  <c r="S108" i="34"/>
  <c r="N18" i="32"/>
  <c r="Q18" i="32" s="1"/>
  <c r="S196" i="34"/>
  <c r="S164" i="34"/>
  <c r="S156" i="34"/>
  <c r="S145" i="34"/>
  <c r="S52" i="34"/>
  <c r="N124" i="34"/>
  <c r="Q124" i="34" s="1"/>
  <c r="N156" i="34"/>
  <c r="Q156" i="34" s="1"/>
  <c r="R185" i="34"/>
  <c r="W185" i="34" s="1"/>
  <c r="S185" i="34" s="1"/>
  <c r="R76" i="34"/>
  <c r="W76" i="34" s="1"/>
  <c r="S76" i="34" s="1"/>
  <c r="R159" i="34"/>
  <c r="W159" i="34" s="1"/>
  <c r="S159" i="34" s="1"/>
  <c r="S151" i="34"/>
  <c r="N65" i="34"/>
  <c r="Q65" i="34" s="1"/>
  <c r="N110" i="34"/>
  <c r="Q110" i="34" s="1"/>
  <c r="N131" i="34"/>
  <c r="Q131" i="34" s="1"/>
  <c r="N145" i="34"/>
  <c r="Q145" i="34" s="1"/>
  <c r="R148" i="34"/>
  <c r="W148" i="34" s="1"/>
  <c r="S148" i="34" s="1"/>
  <c r="S95" i="34"/>
  <c r="N146" i="34"/>
  <c r="Q146" i="34" s="1"/>
  <c r="R184" i="34"/>
  <c r="W184" i="34" s="1"/>
  <c r="S184" i="34" s="1"/>
  <c r="S44" i="34"/>
  <c r="S113" i="34"/>
  <c r="R41" i="34"/>
  <c r="W41" i="34" s="1"/>
  <c r="N92" i="34"/>
  <c r="Q92" i="34" s="1"/>
  <c r="S160" i="34"/>
  <c r="R50" i="34"/>
  <c r="W50" i="34" s="1"/>
  <c r="S50" i="34" s="1"/>
  <c r="N157" i="34"/>
  <c r="Q157" i="34" s="1"/>
  <c r="R101" i="34"/>
  <c r="W101" i="34" s="1"/>
  <c r="S101" i="34" s="1"/>
  <c r="R181" i="34"/>
  <c r="W181" i="34" s="1"/>
  <c r="S181" i="34" s="1"/>
  <c r="S153" i="34"/>
  <c r="N111" i="34"/>
  <c r="Q111" i="34" s="1"/>
  <c r="S56" i="34"/>
  <c r="S119" i="34"/>
  <c r="N39" i="34"/>
  <c r="Q39" i="34" s="1"/>
  <c r="S191" i="34"/>
  <c r="R116" i="34"/>
  <c r="W116" i="34" s="1"/>
  <c r="S116" i="34" s="1"/>
  <c r="R70" i="34"/>
  <c r="W70" i="34" s="1"/>
  <c r="S70" i="34" s="1"/>
  <c r="S142" i="34"/>
  <c r="R157" i="34"/>
  <c r="W157" i="34" s="1"/>
  <c r="S157" i="34" s="1"/>
  <c r="N166" i="34"/>
  <c r="Q166" i="34" s="1"/>
  <c r="R114" i="34"/>
  <c r="W114" i="34" s="1"/>
  <c r="S114" i="34" s="1"/>
  <c r="R68" i="34"/>
  <c r="W68" i="34" s="1"/>
  <c r="S68" i="34" s="1"/>
  <c r="R167" i="34"/>
  <c r="W167" i="34" s="1"/>
  <c r="S167" i="34" s="1"/>
  <c r="N63" i="34"/>
  <c r="Q63" i="34" s="1"/>
  <c r="N149" i="34"/>
  <c r="Q149" i="34" s="1"/>
  <c r="N191" i="34"/>
  <c r="Q191" i="34" s="1"/>
  <c r="N108" i="34"/>
  <c r="Q108" i="34" s="1"/>
  <c r="S179" i="34"/>
  <c r="S90" i="34"/>
  <c r="S112" i="34"/>
  <c r="S154" i="34"/>
  <c r="N201" i="34"/>
  <c r="Q201" i="34" s="1"/>
  <c r="R121" i="34"/>
  <c r="W121" i="34" s="1"/>
  <c r="S121" i="34" s="1"/>
  <c r="R177" i="34"/>
  <c r="W177" i="34" s="1"/>
  <c r="S177" i="34" s="1"/>
  <c r="S201" i="34"/>
  <c r="S111" i="34"/>
  <c r="N151" i="34"/>
  <c r="Q151" i="34" s="1"/>
  <c r="N152" i="34"/>
  <c r="Q152" i="34" s="1"/>
  <c r="R199" i="34"/>
  <c r="W199" i="34" s="1"/>
  <c r="S199" i="34" s="1"/>
  <c r="S58" i="34"/>
  <c r="R170" i="34"/>
  <c r="W170" i="34" s="1"/>
  <c r="S170" i="34" s="1"/>
  <c r="S129" i="34"/>
  <c r="S92" i="34"/>
  <c r="S122" i="34"/>
  <c r="N196" i="34"/>
  <c r="Q196" i="34" s="1"/>
  <c r="S59" i="34"/>
  <c r="R98" i="34"/>
  <c r="W98" i="34" s="1"/>
  <c r="S98" i="34" s="1"/>
  <c r="N128" i="34"/>
  <c r="Q128" i="34" s="1"/>
  <c r="R96" i="34"/>
  <c r="W96" i="34" s="1"/>
  <c r="S96" i="34" s="1"/>
  <c r="N56" i="34"/>
  <c r="Q56" i="34" s="1"/>
  <c r="S173" i="34"/>
  <c r="N179" i="34"/>
  <c r="Q179" i="34" s="1"/>
  <c r="S86" i="34"/>
  <c r="N126" i="34"/>
  <c r="Q126" i="34" s="1"/>
  <c r="N180" i="34"/>
  <c r="Q180" i="34" s="1"/>
  <c r="N58" i="34"/>
  <c r="Q58" i="34" s="1"/>
  <c r="R127" i="34"/>
  <c r="W127" i="34" s="1"/>
  <c r="S127" i="34" s="1"/>
  <c r="S202" i="34"/>
  <c r="S124" i="34"/>
  <c r="N89" i="34"/>
  <c r="Q89" i="34" s="1"/>
  <c r="N109" i="34"/>
  <c r="Q109" i="34" s="1"/>
  <c r="S143" i="34"/>
  <c r="N119" i="34"/>
  <c r="Q119" i="34" s="1"/>
  <c r="S182" i="34"/>
  <c r="R141" i="34"/>
  <c r="W141" i="34" s="1"/>
  <c r="S141" i="34" s="1"/>
  <c r="S93" i="34"/>
  <c r="R180" i="34"/>
  <c r="W180" i="34" s="1"/>
  <c r="S180" i="34" s="1"/>
  <c r="R83" i="34"/>
  <c r="W83" i="34" s="1"/>
  <c r="S83" i="34" s="1"/>
  <c r="S131" i="34"/>
  <c r="S155" i="34"/>
  <c r="R87" i="34"/>
  <c r="W87" i="34" s="1"/>
  <c r="S87" i="34" s="1"/>
  <c r="N43" i="34"/>
  <c r="Q43" i="34" s="1"/>
  <c r="R138" i="34"/>
  <c r="W138" i="34" s="1"/>
  <c r="S138" i="34" s="1"/>
  <c r="N165" i="34"/>
  <c r="Q165" i="34" s="1"/>
  <c r="U73" i="36"/>
  <c r="M22" i="36"/>
  <c r="Q22" i="36" s="1"/>
  <c r="U40" i="36"/>
  <c r="N90" i="34"/>
  <c r="Q90" i="34" s="1"/>
  <c r="U46" i="36"/>
  <c r="H35" i="44"/>
  <c r="S127" i="39"/>
  <c r="N34" i="33"/>
  <c r="Q34" i="33" s="1"/>
  <c r="J76" i="37"/>
  <c r="J331" i="37"/>
  <c r="N129" i="39"/>
  <c r="Q129" i="39" s="1"/>
  <c r="R94" i="39"/>
  <c r="W94" i="39" s="1"/>
  <c r="S94" i="39" s="1"/>
  <c r="J108" i="37"/>
  <c r="X19" i="36"/>
  <c r="N19" i="36" s="1"/>
  <c r="M19" i="45"/>
  <c r="N19" i="45" s="1"/>
  <c r="Q19" i="45" s="1"/>
  <c r="M25" i="45"/>
  <c r="R24" i="45"/>
  <c r="N24" i="45"/>
  <c r="Q24" i="45" s="1"/>
  <c r="M21" i="45"/>
  <c r="R21" i="45" s="1"/>
  <c r="M23" i="45"/>
  <c r="V214" i="45"/>
  <c r="M30" i="45"/>
  <c r="M31" i="45"/>
  <c r="V213" i="45"/>
  <c r="M27" i="45"/>
  <c r="M22" i="45"/>
  <c r="M76" i="36"/>
  <c r="Q76" i="36" s="1"/>
  <c r="H2" i="44"/>
  <c r="Q17" i="36"/>
  <c r="J21" i="37"/>
  <c r="M158" i="36"/>
  <c r="R158" i="36" s="1"/>
  <c r="M74" i="36"/>
  <c r="Q74" i="36" s="1"/>
  <c r="U44" i="36"/>
  <c r="X37" i="36"/>
  <c r="N37" i="36" s="1"/>
  <c r="X193" i="36"/>
  <c r="N193" i="36" s="1"/>
  <c r="J144" i="37"/>
  <c r="S69" i="39"/>
  <c r="R43" i="39"/>
  <c r="W43" i="39" s="1"/>
  <c r="S43" i="39" s="1"/>
  <c r="S46" i="39"/>
  <c r="N164" i="34"/>
  <c r="Q164" i="34" s="1"/>
  <c r="N61" i="39"/>
  <c r="Q61" i="39" s="1"/>
  <c r="R115" i="39"/>
  <c r="W115" i="39" s="1"/>
  <c r="S115" i="39" s="1"/>
  <c r="R49" i="39"/>
  <c r="W49" i="39" s="1"/>
  <c r="S49" i="39" s="1"/>
  <c r="R96" i="32"/>
  <c r="W96" i="32" s="1"/>
  <c r="S96" i="32" s="1"/>
  <c r="Q23" i="36"/>
  <c r="X23" i="36"/>
  <c r="N23" i="36" s="1"/>
  <c r="U23" i="36"/>
  <c r="X46" i="36"/>
  <c r="N46" i="36" s="1"/>
  <c r="M192" i="36"/>
  <c r="Q192" i="36" s="1"/>
  <c r="M170" i="36"/>
  <c r="R170" i="36" s="1"/>
  <c r="R76" i="36"/>
  <c r="U61" i="36"/>
  <c r="M57" i="36"/>
  <c r="R57" i="36" s="1"/>
  <c r="M44" i="36"/>
  <c r="R44" i="36" s="1"/>
  <c r="H16" i="44"/>
  <c r="J487" i="37"/>
  <c r="J473" i="37"/>
  <c r="J418" i="37"/>
  <c r="J439" i="37"/>
  <c r="N57" i="32"/>
  <c r="Q57" i="32" s="1"/>
  <c r="J421" i="37"/>
  <c r="J495" i="37"/>
  <c r="J388" i="37"/>
  <c r="J444" i="37"/>
  <c r="J466" i="37"/>
  <c r="J467" i="37"/>
  <c r="J29" i="37"/>
  <c r="J56" i="37"/>
  <c r="J485" i="37"/>
  <c r="J416" i="37"/>
  <c r="J489" i="37"/>
  <c r="J490" i="37"/>
  <c r="J389" i="37"/>
  <c r="U19" i="36"/>
  <c r="S69" i="34"/>
  <c r="M134" i="36"/>
  <c r="Q134" i="36" s="1"/>
  <c r="X134" i="36"/>
  <c r="N134" i="36" s="1"/>
  <c r="H77" i="44"/>
  <c r="H73" i="44"/>
  <c r="H71" i="44"/>
  <c r="H47" i="44"/>
  <c r="H79" i="44"/>
  <c r="H78" i="44"/>
  <c r="H76" i="44"/>
  <c r="H75" i="44"/>
  <c r="H70" i="44"/>
  <c r="H69" i="44"/>
  <c r="H74" i="44"/>
  <c r="H68" i="44"/>
  <c r="H67" i="44"/>
  <c r="H66" i="44"/>
  <c r="H65" i="44"/>
  <c r="H62" i="44"/>
  <c r="H61" i="44"/>
  <c r="H64" i="44"/>
  <c r="H63" i="44"/>
  <c r="H54" i="44"/>
  <c r="H60" i="44"/>
  <c r="H59" i="44"/>
  <c r="H58" i="44"/>
  <c r="H55" i="44"/>
  <c r="H53" i="44"/>
  <c r="J39" i="37"/>
  <c r="H51" i="44"/>
  <c r="N214" i="3"/>
  <c r="N137" i="34"/>
  <c r="Q137" i="34" s="1"/>
  <c r="N187" i="39"/>
  <c r="Q187" i="39" s="1"/>
  <c r="S37" i="39"/>
  <c r="S190" i="39"/>
  <c r="J315" i="37"/>
  <c r="R122" i="40"/>
  <c r="W122" i="40" s="1"/>
  <c r="S122" i="40" s="1"/>
  <c r="N25" i="32"/>
  <c r="Q25" i="32" s="1"/>
  <c r="J10" i="37"/>
  <c r="S182" i="33"/>
  <c r="X79" i="36"/>
  <c r="N79" i="36" s="1"/>
  <c r="U79" i="36"/>
  <c r="R31" i="32"/>
  <c r="W31" i="32" s="1"/>
  <c r="S31" i="32" s="1"/>
  <c r="U53" i="36"/>
  <c r="Q19" i="36"/>
  <c r="X170" i="36"/>
  <c r="N170" i="36" s="1"/>
  <c r="H42" i="44"/>
  <c r="H44" i="44"/>
  <c r="H50" i="44"/>
  <c r="H43" i="44"/>
  <c r="H49" i="44"/>
  <c r="H46" i="44"/>
  <c r="J42" i="37"/>
  <c r="J105" i="37"/>
  <c r="J26" i="37"/>
  <c r="J400" i="37"/>
  <c r="J436" i="37"/>
  <c r="J454" i="37"/>
  <c r="J474" i="37"/>
  <c r="J357" i="37"/>
  <c r="J344" i="37"/>
  <c r="J332" i="37"/>
  <c r="J464" i="37"/>
  <c r="J461" i="37"/>
  <c r="J411" i="37"/>
  <c r="J19" i="37"/>
  <c r="M80" i="36"/>
  <c r="R80" i="36" s="1"/>
  <c r="M213" i="3"/>
  <c r="N213" i="3"/>
  <c r="S138" i="39"/>
  <c r="S45" i="32"/>
  <c r="S134" i="39"/>
  <c r="N72" i="32"/>
  <c r="Q72" i="32" s="1"/>
  <c r="N175" i="34"/>
  <c r="Q175" i="34" s="1"/>
  <c r="R140" i="39"/>
  <c r="W140" i="39" s="1"/>
  <c r="S140" i="39" s="1"/>
  <c r="N203" i="34"/>
  <c r="Q203" i="34" s="1"/>
  <c r="N64" i="39"/>
  <c r="Q64" i="39" s="1"/>
  <c r="X56" i="36"/>
  <c r="N56" i="36" s="1"/>
  <c r="X144" i="36"/>
  <c r="N144" i="36" s="1"/>
  <c r="N56" i="39"/>
  <c r="Q56" i="39" s="1"/>
  <c r="S187" i="39"/>
  <c r="N87" i="39"/>
  <c r="Q87" i="39" s="1"/>
  <c r="R203" i="39"/>
  <c r="W203" i="39" s="1"/>
  <c r="S203" i="39" s="1"/>
  <c r="N42" i="33"/>
  <c r="Q42" i="33" s="1"/>
  <c r="N103" i="32"/>
  <c r="Q103" i="32" s="1"/>
  <c r="R79" i="34"/>
  <c r="W79" i="34" s="1"/>
  <c r="S79" i="34" s="1"/>
  <c r="S126" i="39"/>
  <c r="N158" i="34"/>
  <c r="Q158" i="34" s="1"/>
  <c r="S67" i="32"/>
  <c r="N94" i="32"/>
  <c r="Q94" i="32" s="1"/>
  <c r="N34" i="39"/>
  <c r="Q34" i="39" s="1"/>
  <c r="R128" i="33"/>
  <c r="W128" i="33" s="1"/>
  <c r="S128" i="33" s="1"/>
  <c r="R19" i="32"/>
  <c r="W19" i="32" s="1"/>
  <c r="S19" i="32" s="1"/>
  <c r="S118" i="39"/>
  <c r="T219" i="45"/>
  <c r="M17" i="45"/>
  <c r="Q208" i="45"/>
  <c r="N14" i="45" s="1"/>
  <c r="T220" i="45"/>
  <c r="R20" i="45"/>
  <c r="N20" i="45"/>
  <c r="Q20" i="45" s="1"/>
  <c r="M54" i="36"/>
  <c r="R54" i="36" s="1"/>
  <c r="J306" i="37"/>
  <c r="S42" i="34"/>
  <c r="Q20" i="36"/>
  <c r="X20" i="36"/>
  <c r="N20" i="36" s="1"/>
  <c r="U20" i="36"/>
  <c r="R20" i="36"/>
  <c r="S46" i="34"/>
  <c r="S136" i="34"/>
  <c r="S34" i="32"/>
  <c r="R201" i="36"/>
  <c r="N54" i="32"/>
  <c r="Q54" i="32" s="1"/>
  <c r="R18" i="33"/>
  <c r="W18" i="33" s="1"/>
  <c r="S18" i="33" s="1"/>
  <c r="S165" i="32"/>
  <c r="S22" i="32"/>
  <c r="R51" i="32"/>
  <c r="W51" i="32" s="1"/>
  <c r="S51" i="32" s="1"/>
  <c r="T220" i="33"/>
  <c r="S68" i="32"/>
  <c r="U26" i="36"/>
  <c r="S39" i="33"/>
  <c r="R34" i="39"/>
  <c r="W34" i="39" s="1"/>
  <c r="S34" i="39" s="1"/>
  <c r="S135" i="33"/>
  <c r="S21" i="32"/>
  <c r="N27" i="39"/>
  <c r="Q27" i="39" s="1"/>
  <c r="N76" i="32"/>
  <c r="Q76" i="32" s="1"/>
  <c r="R100" i="32"/>
  <c r="W100" i="32" s="1"/>
  <c r="S100" i="32" s="1"/>
  <c r="N66" i="39"/>
  <c r="Q66" i="39" s="1"/>
  <c r="X33" i="36"/>
  <c r="N33" i="36" s="1"/>
  <c r="S64" i="34"/>
  <c r="S149" i="34"/>
  <c r="S139" i="34"/>
  <c r="S51" i="34"/>
  <c r="S117" i="34"/>
  <c r="S152" i="34"/>
  <c r="S171" i="34"/>
  <c r="S91" i="34"/>
  <c r="N139" i="34"/>
  <c r="Q139" i="34" s="1"/>
  <c r="R150" i="34"/>
  <c r="W150" i="34" s="1"/>
  <c r="S150" i="34" s="1"/>
  <c r="S49" i="34"/>
  <c r="R189" i="34"/>
  <c r="W189" i="34" s="1"/>
  <c r="S189" i="34" s="1"/>
  <c r="N136" i="34"/>
  <c r="Q136" i="34" s="1"/>
  <c r="N125" i="34"/>
  <c r="Q125" i="34" s="1"/>
  <c r="S54" i="34"/>
  <c r="N88" i="34"/>
  <c r="Q88" i="34" s="1"/>
  <c r="R53" i="34"/>
  <c r="W53" i="34" s="1"/>
  <c r="S53" i="34" s="1"/>
  <c r="N51" i="34"/>
  <c r="Q51" i="34" s="1"/>
  <c r="R168" i="34"/>
  <c r="W168" i="34" s="1"/>
  <c r="S168" i="34" s="1"/>
  <c r="R204" i="34"/>
  <c r="W204" i="34" s="1"/>
  <c r="S204" i="34" s="1"/>
  <c r="S71" i="34"/>
  <c r="S128" i="34"/>
  <c r="J14" i="34"/>
  <c r="X41" i="36"/>
  <c r="N41" i="36" s="1"/>
  <c r="N45" i="32"/>
  <c r="Q45" i="32" s="1"/>
  <c r="N101" i="32"/>
  <c r="Q101" i="32" s="1"/>
  <c r="Q61" i="36"/>
  <c r="H5" i="44"/>
  <c r="S54" i="32"/>
  <c r="S47" i="34"/>
  <c r="S67" i="34"/>
  <c r="R120" i="34"/>
  <c r="W120" i="34" s="1"/>
  <c r="S120" i="34" s="1"/>
  <c r="R72" i="34"/>
  <c r="W72" i="34" s="1"/>
  <c r="S72" i="34" s="1"/>
  <c r="N64" i="34"/>
  <c r="Q64" i="34" s="1"/>
  <c r="S103" i="34"/>
  <c r="S123" i="34"/>
  <c r="R84" i="34"/>
  <c r="W84" i="34" s="1"/>
  <c r="S84" i="34" s="1"/>
  <c r="N46" i="34"/>
  <c r="Q46" i="34" s="1"/>
  <c r="J213" i="34"/>
  <c r="M29" i="34" s="1"/>
  <c r="S45" i="34"/>
  <c r="T219" i="34"/>
  <c r="N42" i="34"/>
  <c r="Q42" i="34" s="1"/>
  <c r="K214" i="34"/>
  <c r="F215" i="34"/>
  <c r="K212" i="34"/>
  <c r="J212" i="34"/>
  <c r="M35" i="34" s="1"/>
  <c r="N128" i="33"/>
  <c r="Q128" i="33" s="1"/>
  <c r="S185" i="32"/>
  <c r="S121" i="32"/>
  <c r="S52" i="32"/>
  <c r="R48" i="39"/>
  <c r="W48" i="39" s="1"/>
  <c r="S48" i="39" s="1"/>
  <c r="J214" i="40"/>
  <c r="R199" i="32"/>
  <c r="W199" i="32" s="1"/>
  <c r="S199" i="32" s="1"/>
  <c r="S179" i="33"/>
  <c r="N179" i="33"/>
  <c r="Q179" i="33" s="1"/>
  <c r="S56" i="39"/>
  <c r="N202" i="34"/>
  <c r="Q202" i="34" s="1"/>
  <c r="N188" i="34"/>
  <c r="Q188" i="34" s="1"/>
  <c r="N17" i="39"/>
  <c r="Q17" i="39" s="1"/>
  <c r="S40" i="32"/>
  <c r="K213" i="33"/>
  <c r="R17" i="36"/>
  <c r="U144" i="36"/>
  <c r="U93" i="36"/>
  <c r="X52" i="36"/>
  <c r="N52" i="36" s="1"/>
  <c r="U52" i="36"/>
  <c r="S28" i="32"/>
  <c r="R202" i="39"/>
  <c r="W202" i="39" s="1"/>
  <c r="S202" i="39" s="1"/>
  <c r="N49" i="32"/>
  <c r="Q49" i="32" s="1"/>
  <c r="R43" i="32"/>
  <c r="W43" i="32" s="1"/>
  <c r="S43" i="32" s="1"/>
  <c r="S101" i="32"/>
  <c r="U138" i="36"/>
  <c r="J213" i="32"/>
  <c r="V213" i="32" s="1"/>
  <c r="N28" i="32"/>
  <c r="Q28" i="32" s="1"/>
  <c r="N202" i="32"/>
  <c r="Q202" i="32" s="1"/>
  <c r="X49" i="36"/>
  <c r="N49" i="36" s="1"/>
  <c r="J73" i="37"/>
  <c r="S133" i="32"/>
  <c r="R167" i="33"/>
  <c r="W167" i="33" s="1"/>
  <c r="S167" i="33" s="1"/>
  <c r="F215" i="33"/>
  <c r="K212" i="33"/>
  <c r="R47" i="39"/>
  <c r="W47" i="39" s="1"/>
  <c r="S47" i="39" s="1"/>
  <c r="S50" i="39"/>
  <c r="N21" i="32"/>
  <c r="Q21" i="32" s="1"/>
  <c r="R189" i="33"/>
  <c r="W189" i="33" s="1"/>
  <c r="S189" i="33" s="1"/>
  <c r="S170" i="33"/>
  <c r="S125" i="40"/>
  <c r="J234" i="37"/>
  <c r="S139" i="39"/>
  <c r="S140" i="33"/>
  <c r="S37" i="32"/>
  <c r="N28" i="33"/>
  <c r="Q28" i="33" s="1"/>
  <c r="J214" i="32"/>
  <c r="V214" i="32" s="1"/>
  <c r="T221" i="33"/>
  <c r="U22" i="36"/>
  <c r="J258" i="37"/>
  <c r="U39" i="36"/>
  <c r="M34" i="36"/>
  <c r="R34" i="36" s="1"/>
  <c r="R29" i="36"/>
  <c r="J31" i="37"/>
  <c r="X201" i="36"/>
  <c r="N201" i="36" s="1"/>
  <c r="Q201" i="36"/>
  <c r="X158" i="36"/>
  <c r="N158" i="36" s="1"/>
  <c r="R138" i="36"/>
  <c r="Q91" i="36"/>
  <c r="U90" i="36"/>
  <c r="M90" i="36"/>
  <c r="R90" i="36" s="1"/>
  <c r="R49" i="36"/>
  <c r="H21" i="44"/>
  <c r="U33" i="36"/>
  <c r="M31" i="36"/>
  <c r="R31" i="36" s="1"/>
  <c r="X31" i="36"/>
  <c r="N31" i="36" s="1"/>
  <c r="X29" i="36"/>
  <c r="N29" i="36" s="1"/>
  <c r="Q29" i="36"/>
  <c r="M187" i="36"/>
  <c r="R187" i="36" s="1"/>
  <c r="X187" i="36"/>
  <c r="N187" i="36" s="1"/>
  <c r="R161" i="36"/>
  <c r="U161" i="36"/>
  <c r="X159" i="36"/>
  <c r="N159" i="36" s="1"/>
  <c r="U36" i="36"/>
  <c r="M28" i="36"/>
  <c r="R28" i="36" s="1"/>
  <c r="X26" i="36"/>
  <c r="N26" i="36" s="1"/>
  <c r="Q183" i="36"/>
  <c r="M200" i="36"/>
  <c r="Q200" i="36" s="1"/>
  <c r="X89" i="36"/>
  <c r="N89" i="36" s="1"/>
  <c r="M89" i="36"/>
  <c r="Q89" i="36" s="1"/>
  <c r="X42" i="36"/>
  <c r="N42" i="36" s="1"/>
  <c r="M36" i="36"/>
  <c r="R36" i="36" s="1"/>
  <c r="M32" i="36"/>
  <c r="Q32" i="36" s="1"/>
  <c r="U32" i="36"/>
  <c r="Q26" i="36"/>
  <c r="Q138" i="36"/>
  <c r="U201" i="36"/>
  <c r="X138" i="36"/>
  <c r="N138" i="36" s="1"/>
  <c r="R93" i="36"/>
  <c r="R64" i="36"/>
  <c r="H41" i="44"/>
  <c r="R92" i="3"/>
  <c r="R193" i="36"/>
  <c r="M185" i="36"/>
  <c r="Q185" i="36" s="1"/>
  <c r="N122" i="3"/>
  <c r="Q122" i="3" s="1"/>
  <c r="N158" i="3"/>
  <c r="Q158" i="3" s="1"/>
  <c r="M113" i="36"/>
  <c r="R113" i="36" s="1"/>
  <c r="J14" i="37"/>
  <c r="M214" i="3"/>
  <c r="R183" i="33"/>
  <c r="W183" i="33" s="1"/>
  <c r="S183" i="33" s="1"/>
  <c r="S161" i="40"/>
  <c r="R188" i="34"/>
  <c r="W188" i="34" s="1"/>
  <c r="S188" i="34" s="1"/>
  <c r="S205" i="34"/>
  <c r="R48" i="32"/>
  <c r="W48" i="32" s="1"/>
  <c r="S48" i="32" s="1"/>
  <c r="S80" i="33"/>
  <c r="R146" i="32"/>
  <c r="W146" i="32" s="1"/>
  <c r="S146" i="32" s="1"/>
  <c r="J298" i="37"/>
  <c r="J278" i="37"/>
  <c r="R33" i="36"/>
  <c r="U133" i="36"/>
  <c r="N193" i="3"/>
  <c r="Q193" i="3" s="1"/>
  <c r="X101" i="36"/>
  <c r="N101" i="36" s="1"/>
  <c r="U87" i="36"/>
  <c r="U80" i="36"/>
  <c r="M77" i="36"/>
  <c r="R77" i="36" s="1"/>
  <c r="R73" i="36"/>
  <c r="X69" i="36"/>
  <c r="N69" i="36" s="1"/>
  <c r="M69" i="36"/>
  <c r="R69" i="36" s="1"/>
  <c r="R198" i="3"/>
  <c r="Q60" i="36"/>
  <c r="M40" i="36"/>
  <c r="Q40" i="36" s="1"/>
  <c r="R18" i="36"/>
  <c r="R144" i="34"/>
  <c r="W144" i="34" s="1"/>
  <c r="S144" i="34" s="1"/>
  <c r="R23" i="32"/>
  <c r="W23" i="32" s="1"/>
  <c r="S23" i="32" s="1"/>
  <c r="N37" i="32"/>
  <c r="Q37" i="32" s="1"/>
  <c r="S44" i="32"/>
  <c r="S43" i="40"/>
  <c r="H19" i="44"/>
  <c r="R133" i="36"/>
  <c r="R61" i="36"/>
  <c r="Q193" i="36"/>
  <c r="N189" i="33"/>
  <c r="Q189" i="33" s="1"/>
  <c r="J244" i="37"/>
  <c r="X137" i="36"/>
  <c r="N137" i="36" s="1"/>
  <c r="Q133" i="36"/>
  <c r="X133" i="36"/>
  <c r="N133" i="36" s="1"/>
  <c r="M121" i="36"/>
  <c r="R121" i="36" s="1"/>
  <c r="X109" i="36"/>
  <c r="N109" i="36" s="1"/>
  <c r="M109" i="36"/>
  <c r="R109" i="36" s="1"/>
  <c r="X68" i="36"/>
  <c r="N68" i="36" s="1"/>
  <c r="J342" i="37"/>
  <c r="J370" i="37"/>
  <c r="J85" i="37"/>
  <c r="J125" i="37"/>
  <c r="J272" i="37"/>
  <c r="J300" i="37"/>
  <c r="J346" i="37"/>
  <c r="J208" i="37"/>
  <c r="J175" i="37"/>
  <c r="R177" i="36"/>
  <c r="Q52" i="36"/>
  <c r="Q139" i="36"/>
  <c r="Q73" i="36"/>
  <c r="Q177" i="36"/>
  <c r="Q148" i="36"/>
  <c r="M103" i="36"/>
  <c r="R103" i="36" s="1"/>
  <c r="N105" i="3"/>
  <c r="Q105" i="3" s="1"/>
  <c r="U82" i="36"/>
  <c r="M66" i="36"/>
  <c r="R66" i="36" s="1"/>
  <c r="M56" i="36"/>
  <c r="R56" i="36" s="1"/>
  <c r="U54" i="36"/>
  <c r="Q51" i="36"/>
  <c r="U37" i="36"/>
  <c r="H13" i="44"/>
  <c r="R25" i="36"/>
  <c r="H7" i="44"/>
  <c r="U193" i="36"/>
  <c r="M162" i="36"/>
  <c r="R162" i="36" s="1"/>
  <c r="U147" i="36"/>
  <c r="U121" i="36"/>
  <c r="R177" i="3"/>
  <c r="M101" i="36"/>
  <c r="R101" i="36" s="1"/>
  <c r="X85" i="36"/>
  <c r="N85" i="36" s="1"/>
  <c r="X73" i="36"/>
  <c r="N73" i="36" s="1"/>
  <c r="X200" i="36"/>
  <c r="N200" i="36" s="1"/>
  <c r="X126" i="36"/>
  <c r="N126" i="36" s="1"/>
  <c r="X91" i="36"/>
  <c r="N91" i="36" s="1"/>
  <c r="M68" i="36"/>
  <c r="R68" i="36" s="1"/>
  <c r="U175" i="36"/>
  <c r="M166" i="36"/>
  <c r="X162" i="36"/>
  <c r="N162" i="36" s="1"/>
  <c r="X145" i="36"/>
  <c r="N145" i="36" s="1"/>
  <c r="N117" i="3"/>
  <c r="Q117" i="3" s="1"/>
  <c r="M119" i="36"/>
  <c r="R119" i="36" s="1"/>
  <c r="X93" i="36"/>
  <c r="N93" i="36" s="1"/>
  <c r="U85" i="36"/>
  <c r="M70" i="36"/>
  <c r="U55" i="36"/>
  <c r="M55" i="36"/>
  <c r="R55" i="36" s="1"/>
  <c r="X51" i="36"/>
  <c r="N51" i="36" s="1"/>
  <c r="X28" i="36"/>
  <c r="N28" i="36" s="1"/>
  <c r="N125" i="3"/>
  <c r="Q125" i="3" s="1"/>
  <c r="N109" i="3"/>
  <c r="Q109" i="3" s="1"/>
  <c r="J123" i="37"/>
  <c r="M38" i="34"/>
  <c r="M36" i="34"/>
  <c r="M33" i="34"/>
  <c r="M34" i="34"/>
  <c r="N165" i="3"/>
  <c r="Q165" i="3" s="1"/>
  <c r="N98" i="32"/>
  <c r="Q98" i="32" s="1"/>
  <c r="J36" i="37"/>
  <c r="R66" i="32"/>
  <c r="W66" i="32" s="1"/>
  <c r="S66" i="32" s="1"/>
  <c r="H33" i="44"/>
  <c r="S51" i="39"/>
  <c r="J345" i="37"/>
  <c r="J112" i="37"/>
  <c r="J22" i="37"/>
  <c r="J71" i="37"/>
  <c r="J377" i="37"/>
  <c r="J329" i="37"/>
  <c r="R123" i="32"/>
  <c r="W123" i="32" s="1"/>
  <c r="S123" i="32" s="1"/>
  <c r="J296" i="37"/>
  <c r="J324" i="37"/>
  <c r="S91" i="39"/>
  <c r="S67" i="33"/>
  <c r="R143" i="32"/>
  <c r="W143" i="32" s="1"/>
  <c r="S143" i="32" s="1"/>
  <c r="N114" i="33"/>
  <c r="Q114" i="33" s="1"/>
  <c r="S78" i="34"/>
  <c r="R17" i="32"/>
  <c r="W17" i="32" s="1"/>
  <c r="S17" i="32" s="1"/>
  <c r="N51" i="39"/>
  <c r="Q51" i="39" s="1"/>
  <c r="R23" i="36"/>
  <c r="J101" i="37"/>
  <c r="S20" i="32"/>
  <c r="Q153" i="36"/>
  <c r="S175" i="32"/>
  <c r="R33" i="32"/>
  <c r="W33" i="32" s="1"/>
  <c r="S33" i="32" s="1"/>
  <c r="J354" i="37"/>
  <c r="J69" i="37"/>
  <c r="R82" i="32"/>
  <c r="W82" i="32" s="1"/>
  <c r="S82" i="32" s="1"/>
  <c r="R114" i="33"/>
  <c r="W114" i="33" s="1"/>
  <c r="S114" i="33" s="1"/>
  <c r="X105" i="36"/>
  <c r="N105" i="36" s="1"/>
  <c r="Q159" i="36"/>
  <c r="J163" i="37"/>
  <c r="J30" i="37"/>
  <c r="J193" i="37"/>
  <c r="J129" i="37"/>
  <c r="J279" i="37"/>
  <c r="J95" i="37"/>
  <c r="J334" i="37"/>
  <c r="J149" i="37"/>
  <c r="R52" i="36"/>
  <c r="J212" i="37"/>
  <c r="J285" i="37"/>
  <c r="J293" i="37"/>
  <c r="R121" i="3"/>
  <c r="J148" i="37"/>
  <c r="J316" i="37"/>
  <c r="J224" i="37"/>
  <c r="J236" i="37"/>
  <c r="J89" i="37"/>
  <c r="J190" i="37"/>
  <c r="J378" i="37"/>
  <c r="R180" i="3"/>
  <c r="J99" i="37"/>
  <c r="J381" i="37"/>
  <c r="J218" i="37"/>
  <c r="J93" i="37"/>
  <c r="J147" i="37"/>
  <c r="H30" i="44"/>
  <c r="J153" i="37"/>
  <c r="J203" i="37"/>
  <c r="Q165" i="36"/>
  <c r="J194" i="37"/>
  <c r="N52" i="32"/>
  <c r="Q52" i="32" s="1"/>
  <c r="J290" i="37"/>
  <c r="J44" i="37"/>
  <c r="N97" i="34"/>
  <c r="Q97" i="34" s="1"/>
  <c r="S32" i="39"/>
  <c r="J330" i="37"/>
  <c r="J302" i="37"/>
  <c r="R130" i="32"/>
  <c r="W130" i="32" s="1"/>
  <c r="S130" i="32" s="1"/>
  <c r="J286" i="37"/>
  <c r="J80" i="37"/>
  <c r="J220" i="37"/>
  <c r="J295" i="37"/>
  <c r="J67" i="37"/>
  <c r="J75" i="37"/>
  <c r="J135" i="37"/>
  <c r="J232" i="37"/>
  <c r="J115" i="37"/>
  <c r="J24" i="37"/>
  <c r="J341" i="37"/>
  <c r="J143" i="37"/>
  <c r="J127" i="37"/>
  <c r="J260" i="37"/>
  <c r="J159" i="37"/>
  <c r="J92" i="37"/>
  <c r="J328" i="37"/>
  <c r="J119" i="37"/>
  <c r="J145" i="37"/>
  <c r="J301" i="37"/>
  <c r="J337" i="37"/>
  <c r="J263" i="37"/>
  <c r="J132" i="37"/>
  <c r="J128" i="37"/>
  <c r="J313" i="37"/>
  <c r="J322" i="37"/>
  <c r="J274" i="37"/>
  <c r="J358" i="37"/>
  <c r="J79" i="37"/>
  <c r="J179" i="37"/>
  <c r="J304" i="37"/>
  <c r="J289" i="37"/>
  <c r="J317" i="37"/>
  <c r="R153" i="3"/>
  <c r="J66" i="37"/>
  <c r="J124" i="37"/>
  <c r="R26" i="32"/>
  <c r="W26" i="32" s="1"/>
  <c r="S26" i="32" s="1"/>
  <c r="S205" i="32"/>
  <c r="S105" i="40"/>
  <c r="R24" i="39"/>
  <c r="W24" i="39" s="1"/>
  <c r="S24" i="39" s="1"/>
  <c r="S27" i="39"/>
  <c r="N78" i="39"/>
  <c r="Q78" i="39" s="1"/>
  <c r="R164" i="40"/>
  <c r="W164" i="40" s="1"/>
  <c r="S164" i="40" s="1"/>
  <c r="N91" i="32"/>
  <c r="Q91" i="32" s="1"/>
  <c r="S201" i="40"/>
  <c r="N166" i="32"/>
  <c r="Q166" i="32" s="1"/>
  <c r="Q150" i="36"/>
  <c r="R68" i="39"/>
  <c r="W68" i="39" s="1"/>
  <c r="S68" i="39" s="1"/>
  <c r="M204" i="36"/>
  <c r="R204" i="36" s="1"/>
  <c r="X204" i="36"/>
  <c r="N204" i="36" s="1"/>
  <c r="M202" i="36"/>
  <c r="R202" i="36" s="1"/>
  <c r="X195" i="36"/>
  <c r="N195" i="36" s="1"/>
  <c r="R180" i="36"/>
  <c r="N138" i="3"/>
  <c r="Q138" i="3" s="1"/>
  <c r="M126" i="36"/>
  <c r="R126" i="36" s="1"/>
  <c r="Q93" i="36"/>
  <c r="R65" i="36"/>
  <c r="X202" i="36"/>
  <c r="N202" i="36" s="1"/>
  <c r="X192" i="36"/>
  <c r="N192" i="36" s="1"/>
  <c r="Q176" i="36"/>
  <c r="U176" i="36"/>
  <c r="M167" i="36"/>
  <c r="Q167" i="36" s="1"/>
  <c r="N115" i="3"/>
  <c r="Q115" i="3" s="1"/>
  <c r="R146" i="3"/>
  <c r="X164" i="36"/>
  <c r="N164" i="36" s="1"/>
  <c r="N202" i="3"/>
  <c r="Q202" i="3" s="1"/>
  <c r="N199" i="3"/>
  <c r="Q199" i="3" s="1"/>
  <c r="M147" i="36"/>
  <c r="R147" i="36" s="1"/>
  <c r="N126" i="3"/>
  <c r="Q126" i="3" s="1"/>
  <c r="N203" i="3"/>
  <c r="Q203" i="3" s="1"/>
  <c r="M107" i="36"/>
  <c r="R107" i="36" s="1"/>
  <c r="R173" i="3"/>
  <c r="M98" i="36"/>
  <c r="R98" i="36" s="1"/>
  <c r="M94" i="36"/>
  <c r="R94" i="36" s="1"/>
  <c r="U91" i="36"/>
  <c r="U77" i="36"/>
  <c r="X66" i="36"/>
  <c r="N66" i="36" s="1"/>
  <c r="H39" i="44"/>
  <c r="Q49" i="36"/>
  <c r="U43" i="36"/>
  <c r="R85" i="36"/>
  <c r="N94" i="34"/>
  <c r="Q94" i="34" s="1"/>
  <c r="S77" i="32"/>
  <c r="N62" i="32"/>
  <c r="Q62" i="32" s="1"/>
  <c r="R97" i="36"/>
  <c r="N210" i="3"/>
  <c r="J59" i="37"/>
  <c r="J249" i="37"/>
  <c r="J46" i="37"/>
  <c r="M210" i="3"/>
  <c r="Q161" i="36"/>
  <c r="Q37" i="36"/>
  <c r="Q33" i="36"/>
  <c r="N73" i="39"/>
  <c r="Q73" i="39" s="1"/>
  <c r="N68" i="39"/>
  <c r="Q68" i="39" s="1"/>
  <c r="N53" i="32"/>
  <c r="Q53" i="32" s="1"/>
  <c r="R36" i="33"/>
  <c r="W36" i="33" s="1"/>
  <c r="S36" i="33" s="1"/>
  <c r="R74" i="32"/>
  <c r="W74" i="32" s="1"/>
  <c r="S74" i="32" s="1"/>
  <c r="S47" i="32"/>
  <c r="S97" i="34"/>
  <c r="Q65" i="36"/>
  <c r="N81" i="39"/>
  <c r="Q81" i="39" s="1"/>
  <c r="S154" i="33"/>
  <c r="N144" i="32"/>
  <c r="Q144" i="32" s="1"/>
  <c r="S198" i="32"/>
  <c r="R56" i="32"/>
  <c r="W56" i="32" s="1"/>
  <c r="S56" i="32" s="1"/>
  <c r="S200" i="33"/>
  <c r="N34" i="32"/>
  <c r="Q34" i="32" s="1"/>
  <c r="S150" i="32"/>
  <c r="R154" i="32"/>
  <c r="W154" i="32" s="1"/>
  <c r="S154" i="32" s="1"/>
  <c r="S113" i="33"/>
  <c r="S109" i="32"/>
  <c r="R119" i="32"/>
  <c r="W119" i="32" s="1"/>
  <c r="S119" i="32" s="1"/>
  <c r="T220" i="40"/>
  <c r="R147" i="32"/>
  <c r="W147" i="32" s="1"/>
  <c r="S147" i="32" s="1"/>
  <c r="N22" i="32"/>
  <c r="Q22" i="32" s="1"/>
  <c r="S96" i="40"/>
  <c r="S76" i="39"/>
  <c r="N195" i="32"/>
  <c r="Q195" i="32" s="1"/>
  <c r="R166" i="32"/>
  <c r="W166" i="32" s="1"/>
  <c r="S166" i="32" s="1"/>
  <c r="N35" i="32"/>
  <c r="Q35" i="32" s="1"/>
  <c r="R71" i="32"/>
  <c r="W71" i="32" s="1"/>
  <c r="S71" i="32" s="1"/>
  <c r="R142" i="32"/>
  <c r="W142" i="32" s="1"/>
  <c r="S142" i="32" s="1"/>
  <c r="S58" i="39"/>
  <c r="N118" i="32"/>
  <c r="Q118" i="32" s="1"/>
  <c r="R65" i="32"/>
  <c r="W65" i="32" s="1"/>
  <c r="S65" i="32" s="1"/>
  <c r="S58" i="40"/>
  <c r="S98" i="33"/>
  <c r="S145" i="32"/>
  <c r="N44" i="32"/>
  <c r="Q44" i="32" s="1"/>
  <c r="S115" i="32"/>
  <c r="Q25" i="36"/>
  <c r="S49" i="32"/>
  <c r="R51" i="36"/>
  <c r="R165" i="36"/>
  <c r="U206" i="36"/>
  <c r="X180" i="36"/>
  <c r="N180" i="36" s="1"/>
  <c r="Q180" i="36"/>
  <c r="U180" i="36"/>
  <c r="N194" i="3"/>
  <c r="Q194" i="3" s="1"/>
  <c r="M164" i="36"/>
  <c r="R164" i="36" s="1"/>
  <c r="N196" i="3"/>
  <c r="Q196" i="3" s="1"/>
  <c r="R157" i="3"/>
  <c r="X155" i="36"/>
  <c r="N155" i="36" s="1"/>
  <c r="X148" i="36"/>
  <c r="N148" i="36" s="1"/>
  <c r="M124" i="36"/>
  <c r="R124" i="36" s="1"/>
  <c r="X124" i="36"/>
  <c r="N124" i="36" s="1"/>
  <c r="N110" i="3"/>
  <c r="Q110" i="3" s="1"/>
  <c r="U115" i="36"/>
  <c r="U98" i="36"/>
  <c r="U94" i="36"/>
  <c r="X70" i="36"/>
  <c r="N70" i="36" s="1"/>
  <c r="X62" i="36"/>
  <c r="N62" i="36" s="1"/>
  <c r="M62" i="36"/>
  <c r="R62" i="36" s="1"/>
  <c r="X50" i="36"/>
  <c r="N50" i="36" s="1"/>
  <c r="M50" i="36"/>
  <c r="R50" i="36" s="1"/>
  <c r="X47" i="36"/>
  <c r="N47" i="36" s="1"/>
  <c r="R136" i="36"/>
  <c r="R37" i="36"/>
  <c r="Q195" i="36"/>
  <c r="M206" i="36"/>
  <c r="R206" i="36" s="1"/>
  <c r="N147" i="3"/>
  <c r="Q147" i="3" s="1"/>
  <c r="N178" i="3"/>
  <c r="Q178" i="3" s="1"/>
  <c r="R150" i="3"/>
  <c r="U183" i="36"/>
  <c r="X183" i="36"/>
  <c r="N183" i="36" s="1"/>
  <c r="X176" i="36"/>
  <c r="N176" i="36" s="1"/>
  <c r="R144" i="3"/>
  <c r="Q169" i="36"/>
  <c r="U167" i="36"/>
  <c r="X165" i="36"/>
  <c r="N165" i="36" s="1"/>
  <c r="U165" i="36"/>
  <c r="R119" i="3"/>
  <c r="X161" i="36"/>
  <c r="N161" i="36" s="1"/>
  <c r="U159" i="36"/>
  <c r="R155" i="36"/>
  <c r="U150" i="36"/>
  <c r="U148" i="36"/>
  <c r="R134" i="3"/>
  <c r="R162" i="3"/>
  <c r="R154" i="3"/>
  <c r="N93" i="3"/>
  <c r="Q93" i="3" s="1"/>
  <c r="R123" i="3"/>
  <c r="X119" i="36"/>
  <c r="N119" i="36" s="1"/>
  <c r="N99" i="3"/>
  <c r="Q99" i="3" s="1"/>
  <c r="M111" i="36"/>
  <c r="R111" i="36" s="1"/>
  <c r="X103" i="36"/>
  <c r="N103" i="36" s="1"/>
  <c r="U78" i="36"/>
  <c r="N160" i="3"/>
  <c r="Q160" i="3" s="1"/>
  <c r="R184" i="3"/>
  <c r="X74" i="36"/>
  <c r="N74" i="36" s="1"/>
  <c r="M71" i="36"/>
  <c r="R71" i="36" s="1"/>
  <c r="U71" i="36"/>
  <c r="N94" i="3"/>
  <c r="Q94" i="3" s="1"/>
  <c r="N139" i="3"/>
  <c r="Q139" i="3" s="1"/>
  <c r="N113" i="3"/>
  <c r="Q113" i="3" s="1"/>
  <c r="M63" i="36"/>
  <c r="R63" i="36" s="1"/>
  <c r="U60" i="36"/>
  <c r="X58" i="36"/>
  <c r="N58" i="36" s="1"/>
  <c r="M58" i="36"/>
  <c r="R58" i="36" s="1"/>
  <c r="U49" i="36"/>
  <c r="M48" i="36"/>
  <c r="Q48" i="36" s="1"/>
  <c r="X34" i="36"/>
  <c r="N34" i="36" s="1"/>
  <c r="S181" i="32"/>
  <c r="S130" i="34"/>
  <c r="R75" i="34"/>
  <c r="W75" i="34" s="1"/>
  <c r="S75" i="34" s="1"/>
  <c r="R40" i="39"/>
  <c r="W40" i="39" s="1"/>
  <c r="S40" i="39" s="1"/>
  <c r="S105" i="39"/>
  <c r="N70" i="32"/>
  <c r="Q70" i="32" s="1"/>
  <c r="R42" i="32"/>
  <c r="W42" i="32" s="1"/>
  <c r="S42" i="32" s="1"/>
  <c r="S149" i="32"/>
  <c r="R102" i="39"/>
  <c r="W102" i="39" s="1"/>
  <c r="S102" i="39" s="1"/>
  <c r="R25" i="39"/>
  <c r="W25" i="39" s="1"/>
  <c r="S25" i="39" s="1"/>
  <c r="S31" i="39"/>
  <c r="S84" i="39"/>
  <c r="R41" i="32"/>
  <c r="W41" i="32" s="1"/>
  <c r="S41" i="32" s="1"/>
  <c r="N75" i="34"/>
  <c r="Q75" i="34" s="1"/>
  <c r="N29" i="39"/>
  <c r="Q29" i="39" s="1"/>
  <c r="S76" i="32"/>
  <c r="X24" i="36"/>
  <c r="N24" i="36" s="1"/>
  <c r="R156" i="3"/>
  <c r="R175" i="3"/>
  <c r="R111" i="3"/>
  <c r="Q85" i="36"/>
  <c r="R195" i="36"/>
  <c r="H15" i="44"/>
  <c r="H25" i="44"/>
  <c r="R150" i="36"/>
  <c r="Q155" i="36"/>
  <c r="N130" i="3"/>
  <c r="Q130" i="3" s="1"/>
  <c r="R116" i="3"/>
  <c r="N124" i="3"/>
  <c r="Q124" i="3" s="1"/>
  <c r="R183" i="3"/>
  <c r="R91" i="3"/>
  <c r="N133" i="3"/>
  <c r="Q133" i="3" s="1"/>
  <c r="N145" i="3"/>
  <c r="Q145" i="3" s="1"/>
  <c r="X184" i="36"/>
  <c r="N184" i="36" s="1"/>
  <c r="M175" i="36"/>
  <c r="R175" i="36" s="1"/>
  <c r="R139" i="36"/>
  <c r="M137" i="36"/>
  <c r="M131" i="36"/>
  <c r="R131" i="36" s="1"/>
  <c r="M116" i="36"/>
  <c r="R116" i="36" s="1"/>
  <c r="X107" i="36"/>
  <c r="N107" i="36" s="1"/>
  <c r="M106" i="36"/>
  <c r="R106" i="36" s="1"/>
  <c r="X60" i="36"/>
  <c r="N60" i="36" s="1"/>
  <c r="U51" i="36"/>
  <c r="Q46" i="36"/>
  <c r="Q24" i="36"/>
  <c r="R27" i="36"/>
  <c r="M211" i="3"/>
  <c r="N211" i="3"/>
  <c r="N142" i="3"/>
  <c r="Q142" i="3" s="1"/>
  <c r="U195" i="36"/>
  <c r="U177" i="36"/>
  <c r="X177" i="36"/>
  <c r="N177" i="36" s="1"/>
  <c r="R169" i="36"/>
  <c r="U166" i="36"/>
  <c r="U153" i="36"/>
  <c r="R144" i="36"/>
  <c r="U130" i="36"/>
  <c r="N129" i="3"/>
  <c r="Q129" i="3" s="1"/>
  <c r="M130" i="36"/>
  <c r="M115" i="36"/>
  <c r="U113" i="36"/>
  <c r="U111" i="36"/>
  <c r="X106" i="36"/>
  <c r="N106" i="36" s="1"/>
  <c r="Q97" i="36"/>
  <c r="M87" i="36"/>
  <c r="R182" i="3"/>
  <c r="R195" i="3"/>
  <c r="N104" i="3"/>
  <c r="Q104" i="3" s="1"/>
  <c r="R170" i="3"/>
  <c r="N114" i="3"/>
  <c r="Q114" i="3" s="1"/>
  <c r="R174" i="3"/>
  <c r="M59" i="36"/>
  <c r="Q59" i="36" s="1"/>
  <c r="X48" i="36"/>
  <c r="N48" i="36" s="1"/>
  <c r="M41" i="36"/>
  <c r="R41" i="36" s="1"/>
  <c r="M39" i="36"/>
  <c r="R39" i="36" s="1"/>
  <c r="N161" i="3"/>
  <c r="Q161" i="3" s="1"/>
  <c r="R108" i="3"/>
  <c r="R187" i="3"/>
  <c r="N159" i="3"/>
  <c r="Q159" i="3" s="1"/>
  <c r="R24" i="36"/>
  <c r="R194" i="36"/>
  <c r="Q194" i="36"/>
  <c r="M184" i="36"/>
  <c r="R184" i="36" s="1"/>
  <c r="R159" i="36"/>
  <c r="U157" i="36"/>
  <c r="M157" i="36"/>
  <c r="N96" i="3"/>
  <c r="Q96" i="3" s="1"/>
  <c r="M156" i="36"/>
  <c r="U156" i="36"/>
  <c r="M152" i="36"/>
  <c r="X150" i="36"/>
  <c r="N150" i="36" s="1"/>
  <c r="M145" i="36"/>
  <c r="R145" i="36" s="1"/>
  <c r="U141" i="36"/>
  <c r="M141" i="36"/>
  <c r="R141" i="36" s="1"/>
  <c r="X139" i="36"/>
  <c r="N139" i="36" s="1"/>
  <c r="U139" i="36"/>
  <c r="X131" i="36"/>
  <c r="N131" i="36" s="1"/>
  <c r="X127" i="36"/>
  <c r="N127" i="36" s="1"/>
  <c r="R201" i="3"/>
  <c r="X116" i="36"/>
  <c r="N116" i="36" s="1"/>
  <c r="R112" i="36"/>
  <c r="Q112" i="36"/>
  <c r="M92" i="36"/>
  <c r="X92" i="36"/>
  <c r="N92" i="36" s="1"/>
  <c r="U92" i="36"/>
  <c r="R91" i="36"/>
  <c r="M82" i="36"/>
  <c r="M78" i="36"/>
  <c r="R78" i="36" s="1"/>
  <c r="U65" i="36"/>
  <c r="U64" i="36"/>
  <c r="X64" i="36"/>
  <c r="N64" i="36" s="1"/>
  <c r="R205" i="3"/>
  <c r="X45" i="36"/>
  <c r="N45" i="36" s="1"/>
  <c r="M45" i="36"/>
  <c r="X25" i="36"/>
  <c r="N25" i="36" s="1"/>
  <c r="R169" i="3"/>
  <c r="N181" i="3"/>
  <c r="Q181" i="3" s="1"/>
  <c r="U25" i="36"/>
  <c r="R191" i="3"/>
  <c r="H3" i="44"/>
  <c r="R172" i="34"/>
  <c r="W172" i="34" s="1"/>
  <c r="S172" i="34" s="1"/>
  <c r="N172" i="34"/>
  <c r="Q172" i="34" s="1"/>
  <c r="N30" i="33"/>
  <c r="Q30" i="33" s="1"/>
  <c r="S81" i="39"/>
  <c r="S202" i="32"/>
  <c r="S167" i="40"/>
  <c r="R85" i="39"/>
  <c r="W85" i="39" s="1"/>
  <c r="S85" i="39" s="1"/>
  <c r="N85" i="39"/>
  <c r="Q85" i="39" s="1"/>
  <c r="S139" i="32"/>
  <c r="N31" i="39"/>
  <c r="Q31" i="39" s="1"/>
  <c r="S21" i="33"/>
  <c r="S102" i="34"/>
  <c r="R110" i="32"/>
  <c r="W110" i="32" s="1"/>
  <c r="S110" i="32" s="1"/>
  <c r="S170" i="32"/>
  <c r="R57" i="32"/>
  <c r="W57" i="32" s="1"/>
  <c r="S57" i="32" s="1"/>
  <c r="S157" i="32"/>
  <c r="N162" i="32"/>
  <c r="Q162" i="32" s="1"/>
  <c r="N20" i="32"/>
  <c r="Q20" i="32" s="1"/>
  <c r="S158" i="32"/>
  <c r="Q191" i="32"/>
  <c r="N34" i="40"/>
  <c r="Q34" i="40" s="1"/>
  <c r="S31" i="33"/>
  <c r="N97" i="32"/>
  <c r="Q97" i="32" s="1"/>
  <c r="S73" i="32"/>
  <c r="N55" i="40"/>
  <c r="Q55" i="40" s="1"/>
  <c r="R78" i="32"/>
  <c r="W78" i="32" s="1"/>
  <c r="S78" i="32" s="1"/>
  <c r="S171" i="32"/>
  <c r="R97" i="32"/>
  <c r="W97" i="32" s="1"/>
  <c r="S97" i="32" s="1"/>
  <c r="N40" i="32"/>
  <c r="Q40" i="32" s="1"/>
  <c r="S205" i="39"/>
  <c r="J47" i="37"/>
  <c r="J38" i="37"/>
  <c r="J28" i="37"/>
  <c r="J18" i="37"/>
  <c r="J40" i="37"/>
  <c r="J52" i="37"/>
  <c r="U205" i="36"/>
  <c r="X205" i="36"/>
  <c r="N205" i="36" s="1"/>
  <c r="M205" i="36"/>
  <c r="R205" i="36" s="1"/>
  <c r="X197" i="36"/>
  <c r="N197" i="36" s="1"/>
  <c r="M197" i="36"/>
  <c r="U194" i="36"/>
  <c r="X194" i="36"/>
  <c r="N194" i="36" s="1"/>
  <c r="N166" i="3"/>
  <c r="Q166" i="3" s="1"/>
  <c r="M190" i="36"/>
  <c r="R190" i="36" s="1"/>
  <c r="N167" i="3"/>
  <c r="Q167" i="3" s="1"/>
  <c r="R171" i="3"/>
  <c r="U182" i="36"/>
  <c r="M182" i="36"/>
  <c r="N135" i="3"/>
  <c r="Q135" i="3" s="1"/>
  <c r="R143" i="3"/>
  <c r="U169" i="36"/>
  <c r="X169" i="36"/>
  <c r="N169" i="36" s="1"/>
  <c r="R151" i="3"/>
  <c r="U155" i="36"/>
  <c r="N98" i="3"/>
  <c r="Q98" i="3" s="1"/>
  <c r="U129" i="36"/>
  <c r="M129" i="36"/>
  <c r="R129" i="36" s="1"/>
  <c r="M127" i="36"/>
  <c r="N118" i="3"/>
  <c r="Q118" i="3" s="1"/>
  <c r="M120" i="36"/>
  <c r="X120" i="36"/>
  <c r="N120" i="36" s="1"/>
  <c r="U112" i="36"/>
  <c r="X112" i="36"/>
  <c r="N112" i="36" s="1"/>
  <c r="M105" i="36"/>
  <c r="N97" i="3"/>
  <c r="Q97" i="3" s="1"/>
  <c r="U97" i="36"/>
  <c r="X97" i="36"/>
  <c r="N97" i="36" s="1"/>
  <c r="Q86" i="36"/>
  <c r="X86" i="36"/>
  <c r="N86" i="36" s="1"/>
  <c r="U86" i="36"/>
  <c r="M81" i="36"/>
  <c r="R81" i="36" s="1"/>
  <c r="X81" i="36"/>
  <c r="N81" i="36" s="1"/>
  <c r="R120" i="3"/>
  <c r="R186" i="3"/>
  <c r="R197" i="3"/>
  <c r="U81" i="36"/>
  <c r="N132" i="3"/>
  <c r="Q132" i="3" s="1"/>
  <c r="X65" i="36"/>
  <c r="N65" i="36" s="1"/>
  <c r="X63" i="36"/>
  <c r="N63" i="36" s="1"/>
  <c r="M47" i="36"/>
  <c r="R47" i="36" s="1"/>
  <c r="N176" i="3"/>
  <c r="Q176" i="3" s="1"/>
  <c r="N185" i="3"/>
  <c r="Q185" i="3" s="1"/>
  <c r="N188" i="3"/>
  <c r="Q188" i="3" s="1"/>
  <c r="M42" i="36"/>
  <c r="R179" i="3"/>
  <c r="N206" i="3"/>
  <c r="Q206" i="3" s="1"/>
  <c r="N190" i="3"/>
  <c r="Q190" i="3" s="1"/>
  <c r="R101" i="3"/>
  <c r="U24" i="36"/>
  <c r="H34" i="44"/>
  <c r="H37" i="44"/>
  <c r="N52" i="33"/>
  <c r="Q52" i="33" s="1"/>
  <c r="R52" i="33"/>
  <c r="W52" i="33" s="1"/>
  <c r="S52" i="33" s="1"/>
  <c r="R24" i="32"/>
  <c r="W24" i="32" s="1"/>
  <c r="S24" i="32" s="1"/>
  <c r="Q30" i="32"/>
  <c r="S55" i="33"/>
  <c r="R172" i="32"/>
  <c r="W172" i="32" s="1"/>
  <c r="S172" i="32" s="1"/>
  <c r="N172" i="32"/>
  <c r="Q172" i="32" s="1"/>
  <c r="Q64" i="36"/>
  <c r="H28" i="44"/>
  <c r="H26" i="44"/>
  <c r="S37" i="40"/>
  <c r="N155" i="32"/>
  <c r="Q155" i="32" s="1"/>
  <c r="S100" i="34"/>
  <c r="S35" i="33"/>
  <c r="R30" i="32"/>
  <c r="W30" i="32" s="1"/>
  <c r="S30" i="32" s="1"/>
  <c r="S63" i="39"/>
  <c r="M43" i="36"/>
  <c r="R60" i="39"/>
  <c r="W60" i="39" s="1"/>
  <c r="S60" i="39" s="1"/>
  <c r="S106" i="32"/>
  <c r="R55" i="32"/>
  <c r="W55" i="32" s="1"/>
  <c r="S55" i="32" s="1"/>
  <c r="R167" i="32"/>
  <c r="W167" i="32" s="1"/>
  <c r="S167" i="32" s="1"/>
  <c r="N111" i="32"/>
  <c r="Q111" i="32" s="1"/>
  <c r="Q24" i="32"/>
  <c r="R46" i="32"/>
  <c r="W46" i="32" s="1"/>
  <c r="S46" i="32" s="1"/>
  <c r="N73" i="32"/>
  <c r="Q73" i="32" s="1"/>
  <c r="N178" i="32"/>
  <c r="Q178" i="32" s="1"/>
  <c r="N106" i="32"/>
  <c r="Q106" i="32" s="1"/>
  <c r="S94" i="32"/>
  <c r="H31" i="44"/>
  <c r="H32" i="44"/>
  <c r="H38" i="44"/>
  <c r="R132" i="33"/>
  <c r="W132" i="33" s="1"/>
  <c r="S132" i="33" s="1"/>
  <c r="N132" i="33"/>
  <c r="Q132" i="33" s="1"/>
  <c r="H36" i="44"/>
  <c r="N100" i="33"/>
  <c r="Q100" i="33" s="1"/>
  <c r="R100" i="33"/>
  <c r="W100" i="33" s="1"/>
  <c r="S100" i="33" s="1"/>
  <c r="X203" i="36"/>
  <c r="N203" i="36" s="1"/>
  <c r="U203" i="36"/>
  <c r="M203" i="36"/>
  <c r="U199" i="36"/>
  <c r="X199" i="36"/>
  <c r="N199" i="36" s="1"/>
  <c r="M199" i="36"/>
  <c r="X190" i="36"/>
  <c r="N190" i="36" s="1"/>
  <c r="U189" i="36"/>
  <c r="X189" i="36"/>
  <c r="N189" i="36" s="1"/>
  <c r="M189" i="36"/>
  <c r="R189" i="36" s="1"/>
  <c r="X186" i="36"/>
  <c r="N186" i="36" s="1"/>
  <c r="M186" i="36"/>
  <c r="R186" i="36" s="1"/>
  <c r="N141" i="3"/>
  <c r="Q141" i="3" s="1"/>
  <c r="U181" i="36"/>
  <c r="M181" i="36"/>
  <c r="M179" i="36"/>
  <c r="R179" i="36" s="1"/>
  <c r="X179" i="36"/>
  <c r="N179" i="36" s="1"/>
  <c r="U179" i="36"/>
  <c r="M174" i="36"/>
  <c r="U174" i="36"/>
  <c r="U172" i="36"/>
  <c r="M172" i="36"/>
  <c r="R172" i="36" s="1"/>
  <c r="X172" i="36"/>
  <c r="N172" i="36" s="1"/>
  <c r="R163" i="3"/>
  <c r="U171" i="36"/>
  <c r="X171" i="36"/>
  <c r="N171" i="36" s="1"/>
  <c r="M171" i="36"/>
  <c r="R171" i="36" s="1"/>
  <c r="N140" i="3"/>
  <c r="Q140" i="3" s="1"/>
  <c r="X153" i="36"/>
  <c r="N153" i="36" s="1"/>
  <c r="X152" i="36"/>
  <c r="N152" i="36" s="1"/>
  <c r="R131" i="3"/>
  <c r="M151" i="36"/>
  <c r="U151" i="36"/>
  <c r="X151" i="36"/>
  <c r="N151" i="36" s="1"/>
  <c r="U140" i="36"/>
  <c r="M140" i="36"/>
  <c r="R140" i="36" s="1"/>
  <c r="U136" i="36"/>
  <c r="X136" i="36"/>
  <c r="N136" i="36" s="1"/>
  <c r="X135" i="36"/>
  <c r="N135" i="36" s="1"/>
  <c r="M135" i="36"/>
  <c r="U135" i="36"/>
  <c r="R90" i="3"/>
  <c r="N164" i="3"/>
  <c r="Q164" i="3" s="1"/>
  <c r="N112" i="3"/>
  <c r="Q112" i="3" s="1"/>
  <c r="N192" i="3"/>
  <c r="Q192" i="3" s="1"/>
  <c r="N127" i="3"/>
  <c r="Q127" i="3" s="1"/>
  <c r="U125" i="36"/>
  <c r="X125" i="36"/>
  <c r="N125" i="36" s="1"/>
  <c r="M125" i="36"/>
  <c r="M122" i="36"/>
  <c r="R122" i="36" s="1"/>
  <c r="U122" i="36"/>
  <c r="X122" i="36"/>
  <c r="N122" i="36" s="1"/>
  <c r="N66" i="3"/>
  <c r="Q66" i="3" s="1"/>
  <c r="X118" i="36"/>
  <c r="N118" i="36" s="1"/>
  <c r="M118" i="36"/>
  <c r="U118" i="36"/>
  <c r="M114" i="36"/>
  <c r="X114" i="36"/>
  <c r="N114" i="36" s="1"/>
  <c r="R152" i="3"/>
  <c r="N200" i="3"/>
  <c r="Q200" i="3" s="1"/>
  <c r="N103" i="3"/>
  <c r="Q103" i="3" s="1"/>
  <c r="R102" i="36"/>
  <c r="Q102" i="36"/>
  <c r="X102" i="36"/>
  <c r="N102" i="36" s="1"/>
  <c r="U102" i="36"/>
  <c r="X99" i="36"/>
  <c r="N99" i="36" s="1"/>
  <c r="U99" i="36"/>
  <c r="M99" i="36"/>
  <c r="R99" i="36" s="1"/>
  <c r="U95" i="36"/>
  <c r="M95" i="36"/>
  <c r="X95" i="36"/>
  <c r="N95" i="36" s="1"/>
  <c r="M88" i="36"/>
  <c r="U88" i="36"/>
  <c r="X88" i="36"/>
  <c r="N88" i="36" s="1"/>
  <c r="U84" i="36"/>
  <c r="M84" i="36"/>
  <c r="R84" i="36" s="1"/>
  <c r="M83" i="36"/>
  <c r="Q83" i="36" s="1"/>
  <c r="U83" i="36"/>
  <c r="M72" i="36"/>
  <c r="U72" i="36"/>
  <c r="X67" i="36"/>
  <c r="N67" i="36" s="1"/>
  <c r="M67" i="36"/>
  <c r="U59" i="36"/>
  <c r="N128" i="3"/>
  <c r="Q128" i="3" s="1"/>
  <c r="R204" i="3"/>
  <c r="R155" i="3"/>
  <c r="R60" i="34"/>
  <c r="W60" i="34" s="1"/>
  <c r="S60" i="34" s="1"/>
  <c r="S63" i="34"/>
  <c r="N60" i="34"/>
  <c r="Q60" i="34" s="1"/>
  <c r="H20" i="44"/>
  <c r="R168" i="39"/>
  <c r="W168" i="39" s="1"/>
  <c r="S168" i="39" s="1"/>
  <c r="N168" i="39"/>
  <c r="Q168" i="39" s="1"/>
  <c r="R24" i="33"/>
  <c r="W24" i="33" s="1"/>
  <c r="S24" i="33" s="1"/>
  <c r="N24" i="33"/>
  <c r="Q24" i="33" s="1"/>
  <c r="R182" i="32"/>
  <c r="W182" i="32" s="1"/>
  <c r="S182" i="32" s="1"/>
  <c r="N182" i="32"/>
  <c r="Q182" i="32" s="1"/>
  <c r="S162" i="32"/>
  <c r="N54" i="39"/>
  <c r="Q54" i="39" s="1"/>
  <c r="R54" i="39"/>
  <c r="W54" i="39" s="1"/>
  <c r="S54" i="39" s="1"/>
  <c r="R111" i="33"/>
  <c r="W111" i="33" s="1"/>
  <c r="S111" i="33" s="1"/>
  <c r="N111" i="33"/>
  <c r="Q111" i="33" s="1"/>
  <c r="R112" i="32"/>
  <c r="W112" i="32" s="1"/>
  <c r="S112" i="32" s="1"/>
  <c r="N112" i="32"/>
  <c r="Q112" i="32" s="1"/>
  <c r="R59" i="39"/>
  <c r="W59" i="39" s="1"/>
  <c r="S59" i="39" s="1"/>
  <c r="N59" i="39"/>
  <c r="Q59" i="39" s="1"/>
  <c r="R32" i="33"/>
  <c r="W32" i="33" s="1"/>
  <c r="S32" i="33" s="1"/>
  <c r="N32" i="33"/>
  <c r="Q32" i="33" s="1"/>
  <c r="N159" i="32"/>
  <c r="Q159" i="32" s="1"/>
  <c r="R159" i="32"/>
  <c r="W159" i="32" s="1"/>
  <c r="S159" i="32" s="1"/>
  <c r="R103" i="33"/>
  <c r="W103" i="33" s="1"/>
  <c r="S103" i="33" s="1"/>
  <c r="N103" i="33"/>
  <c r="Q103" i="33" s="1"/>
  <c r="R64" i="32"/>
  <c r="W64" i="32" s="1"/>
  <c r="S64" i="32" s="1"/>
  <c r="N64" i="32"/>
  <c r="Q64" i="32" s="1"/>
  <c r="S25" i="32"/>
  <c r="R124" i="32"/>
  <c r="W124" i="32" s="1"/>
  <c r="S124" i="32" s="1"/>
  <c r="R55" i="39"/>
  <c r="W55" i="39" s="1"/>
  <c r="S55" i="39" s="1"/>
  <c r="N55" i="39"/>
  <c r="Q55" i="39" s="1"/>
  <c r="R95" i="33"/>
  <c r="W95" i="33" s="1"/>
  <c r="S95" i="33" s="1"/>
  <c r="N95" i="33"/>
  <c r="Q95" i="33" s="1"/>
  <c r="S33" i="33"/>
  <c r="S106" i="33"/>
  <c r="R30" i="39"/>
  <c r="W30" i="39" s="1"/>
  <c r="S30" i="39" s="1"/>
  <c r="N30" i="39"/>
  <c r="Q30" i="39" s="1"/>
  <c r="R28" i="39"/>
  <c r="W28" i="39" s="1"/>
  <c r="S28" i="39" s="1"/>
  <c r="N28" i="39"/>
  <c r="Q28" i="39" s="1"/>
  <c r="N85" i="34"/>
  <c r="Q85" i="34" s="1"/>
  <c r="R85" i="34"/>
  <c r="W85" i="34" s="1"/>
  <c r="S85" i="34" s="1"/>
  <c r="S81" i="32"/>
  <c r="S88" i="34"/>
  <c r="H27" i="44"/>
  <c r="R206" i="40"/>
  <c r="W206" i="40" s="1"/>
  <c r="S206" i="40" s="1"/>
  <c r="N206" i="40"/>
  <c r="Q206" i="40" s="1"/>
  <c r="R26" i="39"/>
  <c r="W26" i="39" s="1"/>
  <c r="S26" i="39" s="1"/>
  <c r="N26" i="39"/>
  <c r="Q26" i="39" s="1"/>
  <c r="R23" i="39"/>
  <c r="W23" i="39" s="1"/>
  <c r="S23" i="39" s="1"/>
  <c r="N23" i="39"/>
  <c r="Q23" i="39" s="1"/>
  <c r="N20" i="39"/>
  <c r="Q20" i="39" s="1"/>
  <c r="R20" i="39"/>
  <c r="W20" i="39" s="1"/>
  <c r="S20" i="39" s="1"/>
  <c r="N197" i="33"/>
  <c r="Q197" i="33" s="1"/>
  <c r="R197" i="33"/>
  <c r="W197" i="33" s="1"/>
  <c r="S197" i="33" s="1"/>
  <c r="R69" i="33"/>
  <c r="W69" i="33" s="1"/>
  <c r="S69" i="33" s="1"/>
  <c r="N69" i="33"/>
  <c r="Q69" i="33" s="1"/>
  <c r="N168" i="32"/>
  <c r="Q168" i="32" s="1"/>
  <c r="R168" i="32"/>
  <c r="W168" i="32" s="1"/>
  <c r="S168" i="32" s="1"/>
  <c r="S72" i="33"/>
  <c r="H10" i="44"/>
  <c r="H14" i="44"/>
  <c r="R198" i="40"/>
  <c r="W198" i="40" s="1"/>
  <c r="S198" i="40" s="1"/>
  <c r="N198" i="40"/>
  <c r="Q198" i="40" s="1"/>
  <c r="R53" i="39"/>
  <c r="W53" i="39" s="1"/>
  <c r="S53" i="39" s="1"/>
  <c r="N53" i="39"/>
  <c r="Q53" i="39" s="1"/>
  <c r="S29" i="39"/>
  <c r="N69" i="32"/>
  <c r="Q69" i="32" s="1"/>
  <c r="R69" i="32"/>
  <c r="W69" i="32" s="1"/>
  <c r="S69" i="32" s="1"/>
  <c r="R21" i="39"/>
  <c r="W21" i="39" s="1"/>
  <c r="S21" i="39" s="1"/>
  <c r="Q136" i="36"/>
  <c r="S195" i="32"/>
  <c r="R39" i="40"/>
  <c r="W39" i="40" s="1"/>
  <c r="S39" i="40" s="1"/>
  <c r="N39" i="40"/>
  <c r="Q39" i="40" s="1"/>
  <c r="R22" i="39"/>
  <c r="W22" i="39" s="1"/>
  <c r="S22" i="39" s="1"/>
  <c r="N22" i="39"/>
  <c r="Q22" i="39" s="1"/>
  <c r="N41" i="39"/>
  <c r="Q41" i="39" s="1"/>
  <c r="R41" i="39"/>
  <c r="W41" i="39" s="1"/>
  <c r="S41" i="39" s="1"/>
  <c r="R35" i="39"/>
  <c r="W35" i="39" s="1"/>
  <c r="S35" i="39" s="1"/>
  <c r="N35" i="39"/>
  <c r="Q35" i="39" s="1"/>
  <c r="S42" i="40"/>
  <c r="H11" i="44"/>
  <c r="R44" i="39"/>
  <c r="W44" i="39" s="1"/>
  <c r="S44" i="39" s="1"/>
  <c r="N44" i="39"/>
  <c r="Q44" i="39" s="1"/>
  <c r="R74" i="39"/>
  <c r="W74" i="39" s="1"/>
  <c r="S74" i="39" s="1"/>
  <c r="N74" i="39"/>
  <c r="Q74" i="39" s="1"/>
  <c r="F215" i="40"/>
  <c r="Q209" i="40" s="1"/>
  <c r="K212" i="40"/>
  <c r="J212" i="40"/>
  <c r="N64" i="33"/>
  <c r="Q64" i="33" s="1"/>
  <c r="R64" i="33"/>
  <c r="W64" i="33" s="1"/>
  <c r="S64" i="33" s="1"/>
  <c r="N90" i="32"/>
  <c r="Q90" i="32" s="1"/>
  <c r="R90" i="32"/>
  <c r="W90" i="32" s="1"/>
  <c r="S90" i="32" s="1"/>
  <c r="R105" i="32"/>
  <c r="W105" i="32" s="1"/>
  <c r="S105" i="32" s="1"/>
  <c r="N105" i="32"/>
  <c r="Q105" i="32" s="1"/>
  <c r="R32" i="32"/>
  <c r="W32" i="32" s="1"/>
  <c r="S32" i="32" s="1"/>
  <c r="N32" i="32"/>
  <c r="Q32" i="32" s="1"/>
  <c r="H23" i="44"/>
  <c r="R39" i="39"/>
  <c r="W39" i="39" s="1"/>
  <c r="S39" i="39" s="1"/>
  <c r="N39" i="39"/>
  <c r="Q39" i="39" s="1"/>
  <c r="R36" i="39"/>
  <c r="W36" i="39" s="1"/>
  <c r="S36" i="39" s="1"/>
  <c r="N36" i="39"/>
  <c r="Q36" i="39" s="1"/>
  <c r="N57" i="39"/>
  <c r="Q57" i="39" s="1"/>
  <c r="R57" i="39"/>
  <c r="W57" i="39" s="1"/>
  <c r="S57" i="39" s="1"/>
  <c r="R153" i="32"/>
  <c r="W153" i="32" s="1"/>
  <c r="S153" i="32" s="1"/>
  <c r="N153" i="32"/>
  <c r="Q153" i="32" s="1"/>
  <c r="R43" i="33"/>
  <c r="W43" i="33" s="1"/>
  <c r="S43" i="33" s="1"/>
  <c r="N43" i="33"/>
  <c r="Q43" i="33" s="1"/>
  <c r="N163" i="33"/>
  <c r="Q163" i="33" s="1"/>
  <c r="R163" i="33"/>
  <c r="W163" i="33" s="1"/>
  <c r="S163" i="33" s="1"/>
  <c r="S166" i="33"/>
  <c r="R99" i="32"/>
  <c r="W99" i="32" s="1"/>
  <c r="S99" i="32" s="1"/>
  <c r="N99" i="32"/>
  <c r="Q99" i="32" s="1"/>
  <c r="R29" i="32"/>
  <c r="W29" i="32" s="1"/>
  <c r="S29" i="32" s="1"/>
  <c r="N29" i="32"/>
  <c r="Q29" i="32" s="1"/>
  <c r="S186" i="33"/>
  <c r="S39" i="32"/>
  <c r="H22" i="44"/>
  <c r="N139" i="40"/>
  <c r="Q139" i="40" s="1"/>
  <c r="R139" i="40"/>
  <c r="W139" i="40" s="1"/>
  <c r="S139" i="40" s="1"/>
  <c r="R33" i="39"/>
  <c r="W33" i="39" s="1"/>
  <c r="S33" i="39" s="1"/>
  <c r="N33" i="39"/>
  <c r="Q33" i="39" s="1"/>
  <c r="R137" i="33"/>
  <c r="W137" i="33" s="1"/>
  <c r="S137" i="33" s="1"/>
  <c r="N137" i="33"/>
  <c r="Q137" i="33" s="1"/>
  <c r="S77" i="39"/>
  <c r="R63" i="33"/>
  <c r="W63" i="33" s="1"/>
  <c r="S63" i="33" s="1"/>
  <c r="N63" i="33"/>
  <c r="Q63" i="33" s="1"/>
  <c r="R27" i="32"/>
  <c r="W27" i="32" s="1"/>
  <c r="S27" i="32" s="1"/>
  <c r="N27" i="32"/>
  <c r="Q27" i="32" s="1"/>
  <c r="S66" i="33"/>
  <c r="S35" i="32"/>
  <c r="N93" i="40"/>
  <c r="Q93" i="40" s="1"/>
  <c r="R93" i="40"/>
  <c r="W93" i="40" s="1"/>
  <c r="S93" i="40" s="1"/>
  <c r="R19" i="39"/>
  <c r="W19" i="39" s="1"/>
  <c r="S19" i="39" s="1"/>
  <c r="N19" i="39"/>
  <c r="Q19" i="39" s="1"/>
  <c r="S142" i="40"/>
  <c r="R194" i="34"/>
  <c r="W194" i="34" s="1"/>
  <c r="S194" i="34" s="1"/>
  <c r="N194" i="34"/>
  <c r="Q194" i="34" s="1"/>
  <c r="R99" i="34"/>
  <c r="W99" i="34" s="1"/>
  <c r="S99" i="34" s="1"/>
  <c r="N99" i="34"/>
  <c r="Q99" i="34" s="1"/>
  <c r="R192" i="32"/>
  <c r="W192" i="32" s="1"/>
  <c r="S192" i="32" s="1"/>
  <c r="N192" i="32"/>
  <c r="Q192" i="32" s="1"/>
  <c r="R38" i="32"/>
  <c r="W38" i="32" s="1"/>
  <c r="S38" i="32" s="1"/>
  <c r="N38" i="32"/>
  <c r="Q38" i="32" s="1"/>
  <c r="S197" i="34"/>
  <c r="S46" i="33"/>
  <c r="H18" i="44"/>
  <c r="R184" i="40"/>
  <c r="W184" i="40" s="1"/>
  <c r="S184" i="40" s="1"/>
  <c r="N184" i="40"/>
  <c r="Q184" i="40" s="1"/>
  <c r="N83" i="39"/>
  <c r="Q83" i="39" s="1"/>
  <c r="R83" i="39"/>
  <c r="W83" i="39" s="1"/>
  <c r="S83" i="39" s="1"/>
  <c r="S86" i="39"/>
  <c r="N102" i="40"/>
  <c r="Q102" i="40" s="1"/>
  <c r="R102" i="40"/>
  <c r="W102" i="40" s="1"/>
  <c r="S102" i="40" s="1"/>
  <c r="S187" i="40"/>
  <c r="S151" i="40"/>
  <c r="R174" i="34"/>
  <c r="W174" i="34" s="1"/>
  <c r="S174" i="34" s="1"/>
  <c r="N174" i="34"/>
  <c r="Q174" i="34" s="1"/>
  <c r="R84" i="33"/>
  <c r="W84" i="33" s="1"/>
  <c r="S84" i="33" s="1"/>
  <c r="N84" i="33"/>
  <c r="Q84" i="33" s="1"/>
  <c r="R79" i="32"/>
  <c r="W79" i="32" s="1"/>
  <c r="S79" i="32" s="1"/>
  <c r="N79" i="32"/>
  <c r="Q79" i="32" s="1"/>
  <c r="R143" i="33"/>
  <c r="W143" i="33" s="1"/>
  <c r="S143" i="33" s="1"/>
  <c r="S146" i="33"/>
  <c r="R77" i="34"/>
  <c r="W77" i="34" s="1"/>
  <c r="S77" i="34" s="1"/>
  <c r="N77" i="34"/>
  <c r="Q77" i="34" s="1"/>
  <c r="S147" i="34"/>
  <c r="H4" i="44"/>
  <c r="H24" i="44"/>
  <c r="H6" i="44"/>
  <c r="H9" i="44"/>
  <c r="R148" i="40"/>
  <c r="W148" i="40" s="1"/>
  <c r="S148" i="40" s="1"/>
  <c r="N148" i="40"/>
  <c r="Q148" i="40" s="1"/>
  <c r="N42" i="39"/>
  <c r="Q42" i="39" s="1"/>
  <c r="R42" i="39"/>
  <c r="W42" i="39" s="1"/>
  <c r="S42" i="39" s="1"/>
  <c r="R112" i="39"/>
  <c r="W112" i="39" s="1"/>
  <c r="S112" i="39" s="1"/>
  <c r="N112" i="39"/>
  <c r="Q112" i="39" s="1"/>
  <c r="R163" i="34"/>
  <c r="W163" i="34" s="1"/>
  <c r="S163" i="34" s="1"/>
  <c r="N163" i="34"/>
  <c r="Q163" i="34" s="1"/>
  <c r="N61" i="33"/>
  <c r="Q61" i="33" s="1"/>
  <c r="R61" i="33"/>
  <c r="W61" i="33" s="1"/>
  <c r="S61" i="33" s="1"/>
  <c r="N169" i="34"/>
  <c r="Q169" i="34" s="1"/>
  <c r="R169" i="34"/>
  <c r="W169" i="34" s="1"/>
  <c r="S169" i="34" s="1"/>
  <c r="N189" i="32"/>
  <c r="Q189" i="32" s="1"/>
  <c r="R189" i="32"/>
  <c r="W189" i="32" s="1"/>
  <c r="S189" i="32" s="1"/>
  <c r="S166" i="34"/>
  <c r="S80" i="34"/>
  <c r="S135" i="32"/>
  <c r="S187" i="32"/>
  <c r="R20" i="40"/>
  <c r="W20" i="40" s="1"/>
  <c r="S20" i="40" s="1"/>
  <c r="N20" i="40"/>
  <c r="Q20" i="40" s="1"/>
  <c r="S23" i="40"/>
  <c r="S45" i="39"/>
  <c r="K213" i="39"/>
  <c r="J213" i="39"/>
  <c r="N144" i="33"/>
  <c r="Q144" i="33" s="1"/>
  <c r="R144" i="33"/>
  <c r="W144" i="33" s="1"/>
  <c r="S144" i="33" s="1"/>
  <c r="N156" i="32"/>
  <c r="Q156" i="32" s="1"/>
  <c r="R156" i="32"/>
  <c r="W156" i="32" s="1"/>
  <c r="S156" i="32" s="1"/>
  <c r="R77" i="33"/>
  <c r="W77" i="33" s="1"/>
  <c r="S77" i="33" s="1"/>
  <c r="N77" i="33"/>
  <c r="Q77" i="33" s="1"/>
  <c r="R180" i="32"/>
  <c r="W180" i="32" s="1"/>
  <c r="S180" i="32" s="1"/>
  <c r="N180" i="32"/>
  <c r="Q180" i="32" s="1"/>
  <c r="J214" i="33"/>
  <c r="K214" i="33"/>
  <c r="S183" i="32"/>
  <c r="J10" i="35"/>
  <c r="J11" i="35" s="1"/>
  <c r="J12" i="35" s="1"/>
  <c r="J13" i="35" s="1"/>
  <c r="H12" i="44"/>
  <c r="S113" i="39"/>
  <c r="N110" i="39"/>
  <c r="Q110" i="39" s="1"/>
  <c r="R110" i="39"/>
  <c r="W110" i="39" s="1"/>
  <c r="S110" i="39" s="1"/>
  <c r="R158" i="40"/>
  <c r="W158" i="40" s="1"/>
  <c r="S158" i="40" s="1"/>
  <c r="N158" i="40"/>
  <c r="Q158" i="40" s="1"/>
  <c r="K212" i="39"/>
  <c r="J212" i="39"/>
  <c r="T221" i="39" s="1"/>
  <c r="F215" i="39"/>
  <c r="K214" i="39"/>
  <c r="J214" i="39"/>
  <c r="R192" i="34"/>
  <c r="W192" i="34" s="1"/>
  <c r="S192" i="34" s="1"/>
  <c r="N192" i="34"/>
  <c r="Q192" i="34" s="1"/>
  <c r="R110" i="33"/>
  <c r="W110" i="33" s="1"/>
  <c r="S110" i="33" s="1"/>
  <c r="N110" i="33"/>
  <c r="Q110" i="33" s="1"/>
  <c r="N206" i="34"/>
  <c r="Q206" i="34" s="1"/>
  <c r="R206" i="34"/>
  <c r="W206" i="34" s="1"/>
  <c r="S206" i="34" s="1"/>
  <c r="R130" i="33"/>
  <c r="W130" i="33" s="1"/>
  <c r="S130" i="33" s="1"/>
  <c r="N130" i="33"/>
  <c r="Q130" i="33" s="1"/>
  <c r="R132" i="32"/>
  <c r="W132" i="32" s="1"/>
  <c r="S132" i="32" s="1"/>
  <c r="N132" i="32"/>
  <c r="Q132" i="32" s="1"/>
  <c r="R151" i="33"/>
  <c r="W151" i="33" s="1"/>
  <c r="S151" i="33" s="1"/>
  <c r="N151" i="33"/>
  <c r="Q151" i="33" s="1"/>
  <c r="R176" i="33"/>
  <c r="W176" i="33" s="1"/>
  <c r="S176" i="33" s="1"/>
  <c r="N176" i="33"/>
  <c r="Q176" i="33" s="1"/>
  <c r="S147" i="33"/>
  <c r="S87" i="33"/>
  <c r="M38" i="36"/>
  <c r="X38" i="36"/>
  <c r="N38" i="36" s="1"/>
  <c r="U35" i="36"/>
  <c r="M35" i="36"/>
  <c r="R35" i="36" s="1"/>
  <c r="X35" i="36"/>
  <c r="N35" i="36" s="1"/>
  <c r="M30" i="36"/>
  <c r="X30" i="36"/>
  <c r="N30" i="36" s="1"/>
  <c r="N149" i="3"/>
  <c r="Q149" i="3" s="1"/>
  <c r="N189" i="3"/>
  <c r="Q189" i="3" s="1"/>
  <c r="U27" i="36"/>
  <c r="X27" i="36"/>
  <c r="N27" i="36" s="1"/>
  <c r="N148" i="3"/>
  <c r="Q148" i="3" s="1"/>
  <c r="X21" i="36"/>
  <c r="N21" i="36" s="1"/>
  <c r="M21" i="36"/>
  <c r="U21" i="36"/>
  <c r="M210" i="36"/>
  <c r="U198" i="36"/>
  <c r="M198" i="36"/>
  <c r="X198" i="36"/>
  <c r="N198" i="36" s="1"/>
  <c r="U196" i="36"/>
  <c r="M196" i="36"/>
  <c r="R196" i="36" s="1"/>
  <c r="X196" i="36"/>
  <c r="N196" i="36" s="1"/>
  <c r="U191" i="36"/>
  <c r="M191" i="36"/>
  <c r="X191" i="36"/>
  <c r="N191" i="36" s="1"/>
  <c r="N168" i="3"/>
  <c r="Q168" i="3" s="1"/>
  <c r="J209" i="36"/>
  <c r="I14" i="36" s="1"/>
  <c r="R172" i="3"/>
  <c r="U188" i="36"/>
  <c r="M188" i="36"/>
  <c r="R188" i="36" s="1"/>
  <c r="X188" i="36"/>
  <c r="N188" i="36" s="1"/>
  <c r="U178" i="36"/>
  <c r="M178" i="36"/>
  <c r="X178" i="36"/>
  <c r="N178" i="36" s="1"/>
  <c r="X173" i="36"/>
  <c r="N173" i="36" s="1"/>
  <c r="M173" i="36"/>
  <c r="R173" i="36" s="1"/>
  <c r="U173" i="36"/>
  <c r="N106" i="3"/>
  <c r="Q106" i="3" s="1"/>
  <c r="O170" i="36"/>
  <c r="U168" i="36"/>
  <c r="M168" i="36"/>
  <c r="X168" i="36"/>
  <c r="N168" i="36" s="1"/>
  <c r="M163" i="36"/>
  <c r="R163" i="36" s="1"/>
  <c r="X163" i="36"/>
  <c r="N163" i="36" s="1"/>
  <c r="U163" i="36"/>
  <c r="R137" i="3"/>
  <c r="U160" i="36"/>
  <c r="M160" i="36"/>
  <c r="X160" i="36"/>
  <c r="N160" i="36" s="1"/>
  <c r="O154" i="36"/>
  <c r="M154" i="36"/>
  <c r="R154" i="36" s="1"/>
  <c r="U154" i="36"/>
  <c r="X154" i="36"/>
  <c r="N154" i="36" s="1"/>
  <c r="R136" i="3"/>
  <c r="N107" i="3"/>
  <c r="Q107" i="3" s="1"/>
  <c r="U149" i="36"/>
  <c r="X149" i="36"/>
  <c r="N149" i="36" s="1"/>
  <c r="M149" i="36"/>
  <c r="U146" i="36"/>
  <c r="X146" i="36"/>
  <c r="N146" i="36" s="1"/>
  <c r="M146" i="36"/>
  <c r="M143" i="36"/>
  <c r="X143" i="36"/>
  <c r="N143" i="36" s="1"/>
  <c r="U143" i="36"/>
  <c r="X142" i="36"/>
  <c r="N142" i="36" s="1"/>
  <c r="M142" i="36"/>
  <c r="R142" i="36" s="1"/>
  <c r="U142" i="36"/>
  <c r="O142" i="36"/>
  <c r="N102" i="3"/>
  <c r="Q102" i="3" s="1"/>
  <c r="U132" i="36"/>
  <c r="M132" i="36"/>
  <c r="R132" i="36" s="1"/>
  <c r="X132" i="36"/>
  <c r="N132" i="36" s="1"/>
  <c r="U128" i="36"/>
  <c r="M128" i="36"/>
  <c r="X128" i="36"/>
  <c r="N128" i="36" s="1"/>
  <c r="N100" i="3"/>
  <c r="Q100" i="3" s="1"/>
  <c r="U123" i="36"/>
  <c r="M123" i="36"/>
  <c r="R123" i="36" s="1"/>
  <c r="X123" i="36"/>
  <c r="N123" i="36" s="1"/>
  <c r="X117" i="36"/>
  <c r="N117" i="36" s="1"/>
  <c r="M117" i="36"/>
  <c r="R117" i="36" s="1"/>
  <c r="U117" i="36"/>
  <c r="U110" i="36"/>
  <c r="X110" i="36"/>
  <c r="N110" i="36" s="1"/>
  <c r="M110" i="36"/>
  <c r="M108" i="36"/>
  <c r="X108" i="36"/>
  <c r="N108" i="36" s="1"/>
  <c r="U108" i="36"/>
  <c r="U104" i="36"/>
  <c r="M104" i="36"/>
  <c r="X104" i="36"/>
  <c r="N104" i="36" s="1"/>
  <c r="F210" i="36"/>
  <c r="N210" i="36"/>
  <c r="X100" i="36"/>
  <c r="N100" i="36" s="1"/>
  <c r="U100" i="36"/>
  <c r="M100" i="36"/>
  <c r="V209" i="3"/>
  <c r="U96" i="36"/>
  <c r="M96" i="36"/>
  <c r="X96" i="36"/>
  <c r="N96" i="36" s="1"/>
  <c r="F211" i="36"/>
  <c r="V210" i="36"/>
  <c r="L9" i="35"/>
  <c r="J213" i="3"/>
  <c r="M81" i="3" s="1"/>
  <c r="N81" i="3" s="1"/>
  <c r="Q81" i="3" s="1"/>
  <c r="J9" i="35"/>
  <c r="J8" i="35"/>
  <c r="Q27" i="36"/>
  <c r="N52" i="39"/>
  <c r="Q52" i="39" s="1"/>
  <c r="R52" i="39"/>
  <c r="W52" i="39" s="1"/>
  <c r="S52" i="39" s="1"/>
  <c r="R40" i="40"/>
  <c r="W40" i="40" s="1"/>
  <c r="S40" i="40" s="1"/>
  <c r="N40" i="40"/>
  <c r="Q40" i="40" s="1"/>
  <c r="N137" i="39"/>
  <c r="Q137" i="39" s="1"/>
  <c r="R137" i="39"/>
  <c r="W137" i="39" s="1"/>
  <c r="S137" i="39" s="1"/>
  <c r="N136" i="39"/>
  <c r="Q136" i="39" s="1"/>
  <c r="R136" i="39"/>
  <c r="W136" i="39" s="1"/>
  <c r="S136" i="39" s="1"/>
  <c r="N18" i="39"/>
  <c r="Q18" i="39" s="1"/>
  <c r="N100" i="39"/>
  <c r="Q100" i="39" s="1"/>
  <c r="R100" i="39"/>
  <c r="W100" i="39" s="1"/>
  <c r="S100" i="39" s="1"/>
  <c r="S103" i="39"/>
  <c r="N89" i="39"/>
  <c r="Q89" i="39" s="1"/>
  <c r="R89" i="39"/>
  <c r="W89" i="39" s="1"/>
  <c r="S89" i="39" s="1"/>
  <c r="S92" i="39"/>
  <c r="N88" i="39"/>
  <c r="Q88" i="39" s="1"/>
  <c r="R88" i="39"/>
  <c r="W88" i="39" s="1"/>
  <c r="S88" i="39" s="1"/>
  <c r="R38" i="39"/>
  <c r="W38" i="39" s="1"/>
  <c r="S38" i="39" s="1"/>
  <c r="N38" i="39"/>
  <c r="Q38" i="39" s="1"/>
  <c r="N122" i="32"/>
  <c r="Q122" i="32" s="1"/>
  <c r="R122" i="32"/>
  <c r="W122" i="32" s="1"/>
  <c r="S122" i="32" s="1"/>
  <c r="N117" i="32"/>
  <c r="Q117" i="32" s="1"/>
  <c r="R117" i="32"/>
  <c r="W117" i="32" s="1"/>
  <c r="S117" i="32" s="1"/>
  <c r="S120" i="32"/>
  <c r="N184" i="32"/>
  <c r="Q184" i="32" s="1"/>
  <c r="R184" i="32"/>
  <c r="W184" i="32" s="1"/>
  <c r="S184" i="32" s="1"/>
  <c r="N177" i="32"/>
  <c r="Q177" i="32" s="1"/>
  <c r="R177" i="32"/>
  <c r="W177" i="32" s="1"/>
  <c r="S177" i="32" s="1"/>
  <c r="N127" i="32"/>
  <c r="Q127" i="32" s="1"/>
  <c r="R127" i="32"/>
  <c r="W127" i="32" s="1"/>
  <c r="S127" i="32" s="1"/>
  <c r="N126" i="32"/>
  <c r="Q126" i="32" s="1"/>
  <c r="R126" i="32"/>
  <c r="W126" i="32" s="1"/>
  <c r="S126" i="32" s="1"/>
  <c r="R194" i="32"/>
  <c r="W194" i="32" s="1"/>
  <c r="S194" i="32" s="1"/>
  <c r="N194" i="32"/>
  <c r="Q194" i="32" s="1"/>
  <c r="S197" i="32"/>
  <c r="N163" i="32"/>
  <c r="Q163" i="32" s="1"/>
  <c r="R163" i="32"/>
  <c r="W163" i="32" s="1"/>
  <c r="S163" i="32" s="1"/>
  <c r="N89" i="32"/>
  <c r="Q89" i="32" s="1"/>
  <c r="R89" i="32"/>
  <c r="W89" i="32" s="1"/>
  <c r="S89" i="32" s="1"/>
  <c r="N131" i="32"/>
  <c r="Q131" i="32" s="1"/>
  <c r="R131" i="32"/>
  <c r="W131" i="32" s="1"/>
  <c r="S131" i="32" s="1"/>
  <c r="R140" i="32"/>
  <c r="W140" i="32" s="1"/>
  <c r="S140" i="32" s="1"/>
  <c r="N140" i="32"/>
  <c r="Q140" i="32" s="1"/>
  <c r="R84" i="32"/>
  <c r="W84" i="32" s="1"/>
  <c r="S84" i="32" s="1"/>
  <c r="N84" i="32"/>
  <c r="Q84" i="32" s="1"/>
  <c r="N136" i="32"/>
  <c r="Q136" i="32" s="1"/>
  <c r="R136" i="32"/>
  <c r="W136" i="32" s="1"/>
  <c r="S136" i="32" s="1"/>
  <c r="R63" i="32"/>
  <c r="W63" i="32" s="1"/>
  <c r="S63" i="32" s="1"/>
  <c r="N63" i="32"/>
  <c r="Q63" i="32" s="1"/>
  <c r="R113" i="32"/>
  <c r="W113" i="32" s="1"/>
  <c r="S113" i="32" s="1"/>
  <c r="N113" i="32"/>
  <c r="Q113" i="32" s="1"/>
  <c r="N85" i="32"/>
  <c r="Q85" i="32" s="1"/>
  <c r="R85" i="32"/>
  <c r="W85" i="32" s="1"/>
  <c r="S85" i="32" s="1"/>
  <c r="N138" i="32"/>
  <c r="Q138" i="32" s="1"/>
  <c r="R138" i="32"/>
  <c r="W138" i="32" s="1"/>
  <c r="S138" i="32" s="1"/>
  <c r="N8" i="35"/>
  <c r="R21" i="40"/>
  <c r="W21" i="40" s="1"/>
  <c r="S21" i="40" s="1"/>
  <c r="N21" i="40"/>
  <c r="Q21" i="40" s="1"/>
  <c r="S24" i="40"/>
  <c r="R128" i="32"/>
  <c r="W128" i="32" s="1"/>
  <c r="S128" i="32" s="1"/>
  <c r="N128" i="32"/>
  <c r="Q128" i="32" s="1"/>
  <c r="R134" i="32"/>
  <c r="W134" i="32" s="1"/>
  <c r="S134" i="32" s="1"/>
  <c r="N134" i="32"/>
  <c r="Q134" i="32" s="1"/>
  <c r="N83" i="32"/>
  <c r="Q83" i="32" s="1"/>
  <c r="S86" i="32"/>
  <c r="R83" i="32"/>
  <c r="W83" i="32" s="1"/>
  <c r="S83" i="32" s="1"/>
  <c r="N129" i="32"/>
  <c r="Q129" i="32" s="1"/>
  <c r="R129" i="32"/>
  <c r="W129" i="32" s="1"/>
  <c r="S129" i="32" s="1"/>
  <c r="R59" i="32"/>
  <c r="W59" i="32" s="1"/>
  <c r="S59" i="32" s="1"/>
  <c r="N59" i="32"/>
  <c r="Q59" i="32" s="1"/>
  <c r="R108" i="32"/>
  <c r="W108" i="32" s="1"/>
  <c r="S108" i="32" s="1"/>
  <c r="N108" i="32"/>
  <c r="Q108" i="32" s="1"/>
  <c r="S111" i="32"/>
  <c r="S62" i="32"/>
  <c r="R58" i="32"/>
  <c r="W58" i="32" s="1"/>
  <c r="S58" i="32" s="1"/>
  <c r="N58" i="32"/>
  <c r="Q58" i="32" s="1"/>
  <c r="S137" i="32"/>
  <c r="S141" i="32"/>
  <c r="R107" i="32"/>
  <c r="W107" i="32" s="1"/>
  <c r="S107" i="32" s="1"/>
  <c r="N107" i="32"/>
  <c r="Q107" i="32" s="1"/>
  <c r="N92" i="32"/>
  <c r="Q92" i="32" s="1"/>
  <c r="R92" i="32"/>
  <c r="W92" i="32" s="1"/>
  <c r="S92" i="32" s="1"/>
  <c r="R80" i="32"/>
  <c r="W80" i="32" s="1"/>
  <c r="S80" i="32" s="1"/>
  <c r="N80" i="32"/>
  <c r="Q80" i="32" s="1"/>
  <c r="R95" i="32"/>
  <c r="W95" i="32" s="1"/>
  <c r="S95" i="32" s="1"/>
  <c r="N95" i="32"/>
  <c r="Q95" i="32" s="1"/>
  <c r="R104" i="32"/>
  <c r="W104" i="32" s="1"/>
  <c r="S104" i="32" s="1"/>
  <c r="N104" i="32"/>
  <c r="Q104" i="32" s="1"/>
  <c r="N61" i="32"/>
  <c r="Q61" i="32" s="1"/>
  <c r="R61" i="32"/>
  <c r="W61" i="32" s="1"/>
  <c r="S61" i="32" s="1"/>
  <c r="R36" i="32"/>
  <c r="W36" i="32" s="1"/>
  <c r="S36" i="32" s="1"/>
  <c r="N36" i="32"/>
  <c r="Q36" i="32" s="1"/>
  <c r="S98" i="32"/>
  <c r="N102" i="32"/>
  <c r="Q102" i="32" s="1"/>
  <c r="R102" i="32"/>
  <c r="W102" i="32" s="1"/>
  <c r="S102" i="32" s="1"/>
  <c r="S91" i="32"/>
  <c r="R88" i="32"/>
  <c r="W88" i="32" s="1"/>
  <c r="S88" i="32" s="1"/>
  <c r="N88" i="32"/>
  <c r="Q88" i="32" s="1"/>
  <c r="N67" i="32"/>
  <c r="Q67" i="32" s="1"/>
  <c r="S70" i="32"/>
  <c r="R87" i="32"/>
  <c r="W87" i="32" s="1"/>
  <c r="S87" i="32" s="1"/>
  <c r="N87" i="32"/>
  <c r="Q87" i="32" s="1"/>
  <c r="N114" i="32"/>
  <c r="Q114" i="32" s="1"/>
  <c r="R114" i="32"/>
  <c r="W114" i="32" s="1"/>
  <c r="S114" i="32" s="1"/>
  <c r="N93" i="32"/>
  <c r="Q93" i="32" s="1"/>
  <c r="R93" i="32"/>
  <c r="W93" i="32" s="1"/>
  <c r="S93" i="32" s="1"/>
  <c r="R116" i="32"/>
  <c r="W116" i="32" s="1"/>
  <c r="S116" i="32" s="1"/>
  <c r="N116" i="32"/>
  <c r="Q116" i="32" s="1"/>
  <c r="D181" i="35"/>
  <c r="F211" i="3"/>
  <c r="F210" i="3"/>
  <c r="P10" i="35"/>
  <c r="P8" i="35"/>
  <c r="N9" i="35"/>
  <c r="L10" i="35"/>
  <c r="K212" i="32"/>
  <c r="F215" i="32"/>
  <c r="Q209" i="32" s="1"/>
  <c r="J212" i="32"/>
  <c r="T221" i="32" s="1"/>
  <c r="F215" i="3"/>
  <c r="Q209" i="3" s="1"/>
  <c r="S209" i="46" s="1"/>
  <c r="K212" i="3"/>
  <c r="R10" i="35"/>
  <c r="P9" i="35"/>
  <c r="K214" i="3"/>
  <c r="J214" i="3"/>
  <c r="T221" i="3"/>
  <c r="L8" i="35"/>
  <c r="N10" i="35"/>
  <c r="F209" i="3"/>
  <c r="R8" i="35"/>
  <c r="R9" i="35"/>
  <c r="Q18" i="36"/>
  <c r="F212" i="36"/>
  <c r="F209" i="36"/>
  <c r="S207" i="46" l="1"/>
  <c r="N14" i="46"/>
  <c r="M32" i="34"/>
  <c r="N32" i="34" s="1"/>
  <c r="Q32" i="34" s="1"/>
  <c r="M63" i="3"/>
  <c r="N63" i="3" s="1"/>
  <c r="Q63" i="3" s="1"/>
  <c r="M80" i="3"/>
  <c r="N80" i="3" s="1"/>
  <c r="Q80" i="3" s="1"/>
  <c r="M79" i="3"/>
  <c r="R79" i="3" s="1"/>
  <c r="R81" i="3"/>
  <c r="M69" i="3"/>
  <c r="N69" i="3" s="1"/>
  <c r="Q69" i="3" s="1"/>
  <c r="M78" i="3"/>
  <c r="M77" i="3"/>
  <c r="N77" i="3" s="1"/>
  <c r="Q77" i="3" s="1"/>
  <c r="M56" i="3"/>
  <c r="N56" i="3" s="1"/>
  <c r="Q56" i="3" s="1"/>
  <c r="M68" i="3"/>
  <c r="M57" i="3"/>
  <c r="N57" i="3" s="1"/>
  <c r="Q57" i="3" s="1"/>
  <c r="R22" i="36"/>
  <c r="Q75" i="36"/>
  <c r="Q53" i="36"/>
  <c r="Q158" i="36"/>
  <c r="M30" i="34"/>
  <c r="R30" i="34" s="1"/>
  <c r="W30" i="34" s="1"/>
  <c r="R19" i="45"/>
  <c r="M31" i="34"/>
  <c r="N31" i="34" s="1"/>
  <c r="Q31" i="34" s="1"/>
  <c r="M28" i="34"/>
  <c r="N28" i="34" s="1"/>
  <c r="Q28" i="34" s="1"/>
  <c r="M27" i="34"/>
  <c r="N27" i="34" s="1"/>
  <c r="Q27" i="34" s="1"/>
  <c r="M26" i="34"/>
  <c r="N26" i="34" s="1"/>
  <c r="Q26" i="34" s="1"/>
  <c r="V212" i="34"/>
  <c r="M21" i="34"/>
  <c r="M17" i="34"/>
  <c r="M23" i="34"/>
  <c r="M24" i="34"/>
  <c r="M25" i="34"/>
  <c r="M18" i="34"/>
  <c r="M22" i="34"/>
  <c r="R74" i="36"/>
  <c r="M70" i="3"/>
  <c r="N70" i="3" s="1"/>
  <c r="Q70" i="3" s="1"/>
  <c r="M72" i="3"/>
  <c r="M64" i="3"/>
  <c r="R64" i="3" s="1"/>
  <c r="M60" i="3"/>
  <c r="N60" i="3" s="1"/>
  <c r="Q60" i="3" s="1"/>
  <c r="M58" i="3"/>
  <c r="N58" i="3" s="1"/>
  <c r="Q58" i="3" s="1"/>
  <c r="R192" i="36"/>
  <c r="N25" i="45"/>
  <c r="Q25" i="45" s="1"/>
  <c r="R25" i="45"/>
  <c r="N21" i="45"/>
  <c r="Q21" i="45" s="1"/>
  <c r="R23" i="45"/>
  <c r="N23" i="45"/>
  <c r="Q23" i="45" s="1"/>
  <c r="R31" i="45"/>
  <c r="N31" i="45"/>
  <c r="Q31" i="45" s="1"/>
  <c r="R22" i="45"/>
  <c r="N22" i="45"/>
  <c r="Q22" i="45" s="1"/>
  <c r="R30" i="45"/>
  <c r="N30" i="45"/>
  <c r="Q30" i="45" s="1"/>
  <c r="N27" i="45"/>
  <c r="Q27" i="45" s="1"/>
  <c r="R27" i="45"/>
  <c r="Q57" i="36"/>
  <c r="R134" i="36"/>
  <c r="T219" i="32"/>
  <c r="Q170" i="36"/>
  <c r="Q44" i="36"/>
  <c r="M82" i="3"/>
  <c r="R82" i="3" s="1"/>
  <c r="M65" i="3"/>
  <c r="T220" i="32"/>
  <c r="Q69" i="36"/>
  <c r="Q80" i="36"/>
  <c r="Q36" i="36"/>
  <c r="M89" i="3"/>
  <c r="R89" i="3" s="1"/>
  <c r="M95" i="3"/>
  <c r="M87" i="3"/>
  <c r="R87" i="3" s="1"/>
  <c r="M88" i="3"/>
  <c r="M85" i="3"/>
  <c r="N85" i="3" s="1"/>
  <c r="Q85" i="3" s="1"/>
  <c r="M86" i="3"/>
  <c r="M83" i="3"/>
  <c r="R83" i="3" s="1"/>
  <c r="M84" i="3"/>
  <c r="M61" i="3"/>
  <c r="R61" i="3" s="1"/>
  <c r="M71" i="3"/>
  <c r="M29" i="3"/>
  <c r="N29" i="3" s="1"/>
  <c r="Q29" i="3" s="1"/>
  <c r="M67" i="3"/>
  <c r="Q126" i="36"/>
  <c r="Q54" i="36"/>
  <c r="R200" i="36"/>
  <c r="R185" i="36"/>
  <c r="T220" i="34"/>
  <c r="M20" i="34"/>
  <c r="M19" i="34"/>
  <c r="Q34" i="36"/>
  <c r="Q113" i="36"/>
  <c r="R32" i="36"/>
  <c r="T222" i="45"/>
  <c r="N17" i="45"/>
  <c r="Q17" i="45" s="1"/>
  <c r="R17" i="45"/>
  <c r="Q77" i="36"/>
  <c r="Q62" i="36"/>
  <c r="Q119" i="36"/>
  <c r="M44" i="3"/>
  <c r="R44" i="3" s="1"/>
  <c r="Q208" i="34"/>
  <c r="N14" i="34" s="1"/>
  <c r="Q55" i="36"/>
  <c r="Q31" i="36"/>
  <c r="V213" i="34"/>
  <c r="Q187" i="36"/>
  <c r="T221" i="34"/>
  <c r="Q58" i="36"/>
  <c r="V214" i="40"/>
  <c r="T219" i="40"/>
  <c r="T222" i="40" s="1"/>
  <c r="M40" i="3"/>
  <c r="N40" i="3" s="1"/>
  <c r="Q40" i="3" s="1"/>
  <c r="Q107" i="36"/>
  <c r="R40" i="36"/>
  <c r="Q63" i="36"/>
  <c r="R89" i="36"/>
  <c r="Q28" i="36"/>
  <c r="Q90" i="36"/>
  <c r="Q204" i="36"/>
  <c r="Q121" i="36"/>
  <c r="Q68" i="36"/>
  <c r="Q162" i="36"/>
  <c r="Q41" i="36"/>
  <c r="Q189" i="36"/>
  <c r="M26" i="3"/>
  <c r="R26" i="3" s="1"/>
  <c r="M49" i="3"/>
  <c r="M47" i="3"/>
  <c r="M55" i="3"/>
  <c r="M48" i="3"/>
  <c r="Q208" i="36"/>
  <c r="N14" i="36" s="1"/>
  <c r="R48" i="36"/>
  <c r="Q103" i="36"/>
  <c r="Q98" i="36"/>
  <c r="Q71" i="36"/>
  <c r="Q164" i="36"/>
  <c r="Q66" i="36"/>
  <c r="Q109" i="36"/>
  <c r="Q56" i="36"/>
  <c r="Q101" i="36"/>
  <c r="R166" i="36"/>
  <c r="Q166" i="36"/>
  <c r="R70" i="36"/>
  <c r="Q70" i="36"/>
  <c r="R34" i="34"/>
  <c r="W34" i="34" s="1"/>
  <c r="N34" i="34"/>
  <c r="Q34" i="34" s="1"/>
  <c r="R35" i="34"/>
  <c r="W35" i="34" s="1"/>
  <c r="S35" i="34" s="1"/>
  <c r="N35" i="34"/>
  <c r="Q35" i="34" s="1"/>
  <c r="N38" i="34"/>
  <c r="Q38" i="34" s="1"/>
  <c r="R38" i="34"/>
  <c r="W38" i="34" s="1"/>
  <c r="S38" i="34" s="1"/>
  <c r="R32" i="34"/>
  <c r="W32" i="34" s="1"/>
  <c r="S32" i="34" s="1"/>
  <c r="N33" i="34"/>
  <c r="Q33" i="34" s="1"/>
  <c r="W33" i="34"/>
  <c r="N29" i="34"/>
  <c r="Q29" i="34" s="1"/>
  <c r="R29" i="34"/>
  <c r="W29" i="34" s="1"/>
  <c r="S37" i="34"/>
  <c r="R36" i="34"/>
  <c r="W36" i="34" s="1"/>
  <c r="S36" i="34" s="1"/>
  <c r="N36" i="34"/>
  <c r="Q36" i="34" s="1"/>
  <c r="S39" i="34"/>
  <c r="S41" i="34"/>
  <c r="M20" i="3"/>
  <c r="N20" i="3" s="1"/>
  <c r="Q20" i="3" s="1"/>
  <c r="M45" i="3"/>
  <c r="Q94" i="36"/>
  <c r="R59" i="36"/>
  <c r="R167" i="36"/>
  <c r="L14" i="33"/>
  <c r="Q206" i="36"/>
  <c r="Q175" i="36"/>
  <c r="Q147" i="36"/>
  <c r="Q207" i="33"/>
  <c r="Q210" i="33" s="1"/>
  <c r="Q202" i="36"/>
  <c r="Q131" i="36"/>
  <c r="Q50" i="36"/>
  <c r="Q124" i="36"/>
  <c r="Q184" i="36"/>
  <c r="Q111" i="36"/>
  <c r="Q116" i="36"/>
  <c r="Q47" i="36"/>
  <c r="R137" i="36"/>
  <c r="Q137" i="36"/>
  <c r="Q106" i="36"/>
  <c r="M17" i="3"/>
  <c r="N17" i="3" s="1"/>
  <c r="Q17" i="3" s="1"/>
  <c r="M22" i="3"/>
  <c r="M39" i="3"/>
  <c r="N39" i="3" s="1"/>
  <c r="Q39" i="3" s="1"/>
  <c r="M19" i="3"/>
  <c r="R130" i="36"/>
  <c r="Q130" i="36"/>
  <c r="R115" i="36"/>
  <c r="Q115" i="36"/>
  <c r="R87" i="36"/>
  <c r="Q87" i="36"/>
  <c r="Q78" i="36"/>
  <c r="Q39" i="36"/>
  <c r="R157" i="36"/>
  <c r="Q157" i="36"/>
  <c r="R156" i="36"/>
  <c r="Q156" i="36"/>
  <c r="R152" i="36"/>
  <c r="Q152" i="36"/>
  <c r="Q145" i="36"/>
  <c r="Q141" i="36"/>
  <c r="R92" i="36"/>
  <c r="Q92" i="36"/>
  <c r="R82" i="36"/>
  <c r="Q82" i="36"/>
  <c r="Q45" i="36"/>
  <c r="R45" i="36"/>
  <c r="Q207" i="39"/>
  <c r="P14" i="39" s="1"/>
  <c r="M43" i="3"/>
  <c r="N43" i="3" s="1"/>
  <c r="Q43" i="3" s="1"/>
  <c r="M21" i="3"/>
  <c r="M18" i="3"/>
  <c r="Q205" i="36"/>
  <c r="R197" i="36"/>
  <c r="Q197" i="36"/>
  <c r="Q190" i="36"/>
  <c r="R182" i="36"/>
  <c r="Q182" i="36"/>
  <c r="Q129" i="36"/>
  <c r="R127" i="36"/>
  <c r="Q127" i="36"/>
  <c r="R120" i="36"/>
  <c r="Q120" i="36"/>
  <c r="R105" i="36"/>
  <c r="Q105" i="36"/>
  <c r="Q81" i="36"/>
  <c r="R42" i="36"/>
  <c r="Q42" i="36"/>
  <c r="R43" i="36"/>
  <c r="Q43" i="36"/>
  <c r="R203" i="36"/>
  <c r="Q203" i="36"/>
  <c r="R199" i="36"/>
  <c r="Q199" i="36"/>
  <c r="Q186" i="36"/>
  <c r="R181" i="36"/>
  <c r="Q181" i="36"/>
  <c r="Q179" i="36"/>
  <c r="R174" i="36"/>
  <c r="Q174" i="36"/>
  <c r="Q172" i="36"/>
  <c r="Q171" i="36"/>
  <c r="K14" i="36"/>
  <c r="R151" i="36"/>
  <c r="Q151" i="36"/>
  <c r="M38" i="3"/>
  <c r="R38" i="3" s="1"/>
  <c r="Q140" i="36"/>
  <c r="R135" i="36"/>
  <c r="Q135" i="36"/>
  <c r="R125" i="36"/>
  <c r="Q125" i="36"/>
  <c r="Q122" i="36"/>
  <c r="R118" i="36"/>
  <c r="Q118" i="36"/>
  <c r="R114" i="36"/>
  <c r="Q114" i="36"/>
  <c r="Q99" i="36"/>
  <c r="R95" i="36"/>
  <c r="Q95" i="36"/>
  <c r="M30" i="3"/>
  <c r="N30" i="3" s="1"/>
  <c r="Q30" i="3" s="1"/>
  <c r="R88" i="36"/>
  <c r="Q88" i="36"/>
  <c r="Q84" i="36"/>
  <c r="R83" i="36"/>
  <c r="R72" i="36"/>
  <c r="Q72" i="36"/>
  <c r="R67" i="36"/>
  <c r="Q67" i="36"/>
  <c r="M51" i="3"/>
  <c r="N51" i="3" s="1"/>
  <c r="Q51" i="3" s="1"/>
  <c r="M54" i="3"/>
  <c r="M41" i="3"/>
  <c r="N41" i="3" s="1"/>
  <c r="Q41" i="3" s="1"/>
  <c r="M42" i="3"/>
  <c r="R42" i="3" s="1"/>
  <c r="M46" i="3"/>
  <c r="N46" i="3" s="1"/>
  <c r="Q46" i="3" s="1"/>
  <c r="J14" i="35"/>
  <c r="J15" i="35"/>
  <c r="J16" i="35" s="1"/>
  <c r="M27" i="3"/>
  <c r="R27" i="3" s="1"/>
  <c r="M50" i="3"/>
  <c r="L14" i="39"/>
  <c r="V209" i="36"/>
  <c r="V212" i="40"/>
  <c r="T221" i="40"/>
  <c r="Q208" i="40"/>
  <c r="N14" i="40" s="1"/>
  <c r="Q154" i="36"/>
  <c r="V214" i="33"/>
  <c r="Q208" i="33"/>
  <c r="N14" i="33" s="1"/>
  <c r="Q142" i="36"/>
  <c r="Q163" i="36"/>
  <c r="V214" i="39"/>
  <c r="T219" i="39"/>
  <c r="V212" i="39"/>
  <c r="Q208" i="39"/>
  <c r="N14" i="39" s="1"/>
  <c r="V213" i="39"/>
  <c r="T220" i="39"/>
  <c r="T219" i="33"/>
  <c r="T222" i="33" s="1"/>
  <c r="R38" i="36"/>
  <c r="Q38" i="36"/>
  <c r="T219" i="3"/>
  <c r="M36" i="3"/>
  <c r="M34" i="3"/>
  <c r="M35" i="3"/>
  <c r="Q35" i="36"/>
  <c r="M32" i="3"/>
  <c r="N32" i="3" s="1"/>
  <c r="Q32" i="3" s="1"/>
  <c r="M33" i="3"/>
  <c r="M25" i="3"/>
  <c r="N25" i="3" s="1"/>
  <c r="Q25" i="3" s="1"/>
  <c r="M31" i="3"/>
  <c r="Q30" i="36"/>
  <c r="R30" i="36"/>
  <c r="M24" i="3"/>
  <c r="N24" i="3" s="1"/>
  <c r="Q24" i="3" s="1"/>
  <c r="M62" i="3"/>
  <c r="R62" i="3" s="1"/>
  <c r="M28" i="3"/>
  <c r="T220" i="3"/>
  <c r="M23" i="3"/>
  <c r="N23" i="3" s="1"/>
  <c r="Q23" i="3" s="1"/>
  <c r="R21" i="36"/>
  <c r="Q21" i="36"/>
  <c r="L14" i="36" s="1"/>
  <c r="Q14" i="36" s="1"/>
  <c r="V213" i="3"/>
  <c r="Q208" i="3"/>
  <c r="N14" i="3" s="1"/>
  <c r="R198" i="36"/>
  <c r="Q198" i="36"/>
  <c r="Q196" i="36"/>
  <c r="R191" i="36"/>
  <c r="Q191" i="36"/>
  <c r="Q188" i="36"/>
  <c r="R178" i="36"/>
  <c r="Q178" i="36"/>
  <c r="Q173" i="36"/>
  <c r="R168" i="36"/>
  <c r="Q168" i="36"/>
  <c r="R160" i="36"/>
  <c r="Q160" i="36"/>
  <c r="R149" i="36"/>
  <c r="Q149" i="36"/>
  <c r="R146" i="36"/>
  <c r="Q146" i="36"/>
  <c r="R143" i="36"/>
  <c r="Q143" i="36"/>
  <c r="Q132" i="36"/>
  <c r="R128" i="36"/>
  <c r="Q128" i="36"/>
  <c r="Q123" i="36"/>
  <c r="Q117" i="36"/>
  <c r="R110" i="36"/>
  <c r="Q110" i="36"/>
  <c r="R108" i="36"/>
  <c r="Q108" i="36"/>
  <c r="R104" i="36"/>
  <c r="Q104" i="36"/>
  <c r="R100" i="36"/>
  <c r="Q100" i="36"/>
  <c r="R96" i="36"/>
  <c r="Q96" i="36"/>
  <c r="Q207" i="32"/>
  <c r="P14" i="32" s="1"/>
  <c r="L14" i="32"/>
  <c r="Q207" i="40"/>
  <c r="L14" i="40"/>
  <c r="V212" i="32"/>
  <c r="Q208" i="32"/>
  <c r="N14" i="32" s="1"/>
  <c r="V214" i="3"/>
  <c r="M53" i="3"/>
  <c r="M75" i="3"/>
  <c r="M76" i="3"/>
  <c r="M73" i="3"/>
  <c r="M52" i="3"/>
  <c r="M74" i="3"/>
  <c r="M59" i="3"/>
  <c r="M37" i="3"/>
  <c r="Q209" i="39"/>
  <c r="Q209" i="34"/>
  <c r="Q209" i="33"/>
  <c r="T221" i="36"/>
  <c r="F213" i="36"/>
  <c r="S210" i="46" l="1"/>
  <c r="R14" i="46"/>
  <c r="S14" i="46" s="1"/>
  <c r="R80" i="3"/>
  <c r="R63" i="3"/>
  <c r="N79" i="3"/>
  <c r="Q79" i="3" s="1"/>
  <c r="R77" i="3"/>
  <c r="R69" i="3"/>
  <c r="R78" i="3"/>
  <c r="N78" i="3"/>
  <c r="Q78" i="3" s="1"/>
  <c r="R56" i="3"/>
  <c r="N68" i="3"/>
  <c r="Q68" i="3" s="1"/>
  <c r="R68" i="3"/>
  <c r="R57" i="3"/>
  <c r="R27" i="34"/>
  <c r="W27" i="34" s="1"/>
  <c r="S27" i="34" s="1"/>
  <c r="S30" i="34"/>
  <c r="N30" i="34"/>
  <c r="Q30" i="34" s="1"/>
  <c r="S33" i="34"/>
  <c r="R28" i="34"/>
  <c r="W28" i="34" s="1"/>
  <c r="S28" i="34" s="1"/>
  <c r="R31" i="34"/>
  <c r="W31" i="34" s="1"/>
  <c r="S31" i="34" s="1"/>
  <c r="S34" i="34"/>
  <c r="S29" i="34"/>
  <c r="R26" i="34"/>
  <c r="W26" i="34" s="1"/>
  <c r="S26" i="34" s="1"/>
  <c r="N22" i="34"/>
  <c r="Q22" i="34" s="1"/>
  <c r="R22" i="34"/>
  <c r="W22" i="34" s="1"/>
  <c r="S22" i="34" s="1"/>
  <c r="R23" i="34"/>
  <c r="W23" i="34" s="1"/>
  <c r="S23" i="34" s="1"/>
  <c r="N23" i="34"/>
  <c r="Q23" i="34" s="1"/>
  <c r="R18" i="34"/>
  <c r="W18" i="34" s="1"/>
  <c r="S18" i="34" s="1"/>
  <c r="N18" i="34"/>
  <c r="Q18" i="34" s="1"/>
  <c r="N17" i="34"/>
  <c r="Q17" i="34" s="1"/>
  <c r="R17" i="34"/>
  <c r="W17" i="34" s="1"/>
  <c r="S17" i="34" s="1"/>
  <c r="R25" i="34"/>
  <c r="W25" i="34" s="1"/>
  <c r="S25" i="34" s="1"/>
  <c r="N25" i="34"/>
  <c r="Q25" i="34" s="1"/>
  <c r="R21" i="34"/>
  <c r="W21" i="34" s="1"/>
  <c r="S21" i="34" s="1"/>
  <c r="N21" i="34"/>
  <c r="Q21" i="34" s="1"/>
  <c r="R24" i="34"/>
  <c r="W24" i="34" s="1"/>
  <c r="S24" i="34" s="1"/>
  <c r="N24" i="34"/>
  <c r="Q24" i="34" s="1"/>
  <c r="N64" i="3"/>
  <c r="Q64" i="3" s="1"/>
  <c r="R58" i="3"/>
  <c r="R60" i="3"/>
  <c r="R70" i="3"/>
  <c r="R72" i="3"/>
  <c r="N72" i="3"/>
  <c r="Q72" i="3" s="1"/>
  <c r="Q207" i="45"/>
  <c r="Q210" i="45" s="1"/>
  <c r="T222" i="32"/>
  <c r="N61" i="3"/>
  <c r="Q61" i="3" s="1"/>
  <c r="N82" i="3"/>
  <c r="Q82" i="3" s="1"/>
  <c r="N65" i="3"/>
  <c r="Q65" i="3" s="1"/>
  <c r="R65" i="3"/>
  <c r="R29" i="3"/>
  <c r="N89" i="3"/>
  <c r="Q89" i="3" s="1"/>
  <c r="N95" i="3"/>
  <c r="Q95" i="3" s="1"/>
  <c r="R95" i="3"/>
  <c r="N87" i="3"/>
  <c r="Q87" i="3" s="1"/>
  <c r="N88" i="3"/>
  <c r="Q88" i="3" s="1"/>
  <c r="R88" i="3"/>
  <c r="R85" i="3"/>
  <c r="R86" i="3"/>
  <c r="N86" i="3"/>
  <c r="Q86" i="3" s="1"/>
  <c r="N83" i="3"/>
  <c r="Q83" i="3" s="1"/>
  <c r="R84" i="3"/>
  <c r="N84" i="3"/>
  <c r="Q84" i="3" s="1"/>
  <c r="R71" i="3"/>
  <c r="N71" i="3"/>
  <c r="Q71" i="3" s="1"/>
  <c r="R67" i="3"/>
  <c r="N67" i="3"/>
  <c r="Q67" i="3" s="1"/>
  <c r="T222" i="34"/>
  <c r="R19" i="34"/>
  <c r="W19" i="34" s="1"/>
  <c r="S19" i="34" s="1"/>
  <c r="N19" i="34"/>
  <c r="Q19" i="34" s="1"/>
  <c r="R20" i="34"/>
  <c r="W20" i="34" s="1"/>
  <c r="S20" i="34" s="1"/>
  <c r="N20" i="34"/>
  <c r="Q20" i="34" s="1"/>
  <c r="T222" i="39"/>
  <c r="L14" i="45"/>
  <c r="P14" i="33"/>
  <c r="Q14" i="33" s="1"/>
  <c r="N44" i="3"/>
  <c r="Q44" i="3" s="1"/>
  <c r="R40" i="3"/>
  <c r="N26" i="3"/>
  <c r="Q26" i="3" s="1"/>
  <c r="N55" i="3"/>
  <c r="Q55" i="3" s="1"/>
  <c r="R55" i="3"/>
  <c r="N47" i="3"/>
  <c r="Q47" i="3" s="1"/>
  <c r="R47" i="3"/>
  <c r="R49" i="3"/>
  <c r="N49" i="3"/>
  <c r="Q49" i="3" s="1"/>
  <c r="R48" i="3"/>
  <c r="N48" i="3"/>
  <c r="Q48" i="3" s="1"/>
  <c r="Q14" i="39"/>
  <c r="R39" i="3"/>
  <c r="Q210" i="39"/>
  <c r="R20" i="3"/>
  <c r="N45" i="3"/>
  <c r="Q45" i="3" s="1"/>
  <c r="R45" i="3"/>
  <c r="R43" i="3"/>
  <c r="R17" i="3"/>
  <c r="R22" i="3"/>
  <c r="N22" i="3"/>
  <c r="Q22" i="3" s="1"/>
  <c r="R19" i="3"/>
  <c r="N19" i="3"/>
  <c r="Q19" i="3" s="1"/>
  <c r="N18" i="3"/>
  <c r="Q18" i="3" s="1"/>
  <c r="R18" i="3"/>
  <c r="R21" i="3"/>
  <c r="N21" i="3"/>
  <c r="Q21" i="3" s="1"/>
  <c r="R30" i="3"/>
  <c r="R41" i="3"/>
  <c r="N38" i="3"/>
  <c r="Q38" i="3" s="1"/>
  <c r="T222" i="3"/>
  <c r="N27" i="3"/>
  <c r="Q27" i="3" s="1"/>
  <c r="N42" i="3"/>
  <c r="Q42" i="3" s="1"/>
  <c r="R51" i="3"/>
  <c r="R54" i="3"/>
  <c r="N54" i="3"/>
  <c r="Q54" i="3" s="1"/>
  <c r="R46" i="3"/>
  <c r="R50" i="3"/>
  <c r="N50" i="3"/>
  <c r="Q50" i="3" s="1"/>
  <c r="Q14" i="32"/>
  <c r="R25" i="3"/>
  <c r="N36" i="3"/>
  <c r="Q36" i="3" s="1"/>
  <c r="R36" i="3"/>
  <c r="R35" i="3"/>
  <c r="N35" i="3"/>
  <c r="Q35" i="3" s="1"/>
  <c r="R34" i="3"/>
  <c r="N34" i="3"/>
  <c r="Q34" i="3" s="1"/>
  <c r="R32" i="3"/>
  <c r="R33" i="3"/>
  <c r="N33" i="3"/>
  <c r="Q33" i="3" s="1"/>
  <c r="R24" i="3"/>
  <c r="R31" i="3"/>
  <c r="N31" i="3"/>
  <c r="Q31" i="3" s="1"/>
  <c r="R23" i="3"/>
  <c r="N62" i="3"/>
  <c r="Q62" i="3" s="1"/>
  <c r="R28" i="3"/>
  <c r="N28" i="3"/>
  <c r="Q28" i="3" s="1"/>
  <c r="Q207" i="36"/>
  <c r="Q209" i="36" s="1"/>
  <c r="Q210" i="32"/>
  <c r="Q210" i="40"/>
  <c r="P14" i="40"/>
  <c r="Q14" i="40" s="1"/>
  <c r="R74" i="3"/>
  <c r="N74" i="3"/>
  <c r="Q74" i="3" s="1"/>
  <c r="N75" i="3"/>
  <c r="Q75" i="3" s="1"/>
  <c r="R75" i="3"/>
  <c r="N52" i="3"/>
  <c r="Q52" i="3" s="1"/>
  <c r="R52" i="3"/>
  <c r="N53" i="3"/>
  <c r="Q53" i="3" s="1"/>
  <c r="R53" i="3"/>
  <c r="R37" i="3"/>
  <c r="N37" i="3"/>
  <c r="Q37" i="3" s="1"/>
  <c r="R73" i="3"/>
  <c r="N73" i="3"/>
  <c r="Q73" i="3" s="1"/>
  <c r="N59" i="3"/>
  <c r="Q59" i="3" s="1"/>
  <c r="R59" i="3"/>
  <c r="N76" i="3"/>
  <c r="Q76" i="3" s="1"/>
  <c r="R76" i="3"/>
  <c r="P14" i="45" l="1"/>
  <c r="Q14" i="45" s="1"/>
  <c r="L14" i="34"/>
  <c r="Q207" i="34"/>
  <c r="P14" i="34" s="1"/>
  <c r="Q14" i="34" s="1"/>
  <c r="P14" i="36"/>
  <c r="L14" i="3"/>
  <c r="Q207" i="3"/>
  <c r="Q210" i="34" l="1"/>
  <c r="P14" i="3"/>
  <c r="Q14" i="3" s="1"/>
  <c r="Q21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100-000001000000}">
      <text>
        <r>
          <rPr>
            <b/>
            <sz val="8"/>
            <color indexed="81"/>
            <rFont val="Tahoma"/>
            <family val="2"/>
          </rPr>
          <t>mercadeo1:</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300-000001000000}">
      <text>
        <r>
          <rPr>
            <b/>
            <sz val="8"/>
            <color indexed="81"/>
            <rFont val="Tahoma"/>
            <family val="2"/>
          </rPr>
          <t>mercadeo1:</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K11" authorId="0" shapeId="0" xr:uid="{9ACE4DE9-2B5B-4175-8DAC-92140C6162E8}">
      <text>
        <r>
          <rPr>
            <b/>
            <sz val="8"/>
            <color indexed="81"/>
            <rFont val="Tahoma"/>
            <family val="2"/>
          </rPr>
          <t>mercadeo1:</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600-000001000000}">
      <text>
        <r>
          <rPr>
            <b/>
            <sz val="8"/>
            <color indexed="81"/>
            <rFont val="Tahoma"/>
            <family val="2"/>
          </rPr>
          <t>mercadeo1:</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700-000001000000}">
      <text>
        <r>
          <rPr>
            <b/>
            <sz val="8"/>
            <color indexed="81"/>
            <rFont val="Tahoma"/>
            <family val="2"/>
          </rPr>
          <t>mercadeo1:</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800-000001000000}">
      <text>
        <r>
          <rPr>
            <b/>
            <sz val="8"/>
            <color indexed="81"/>
            <rFont val="Tahoma"/>
            <family val="2"/>
          </rPr>
          <t>mercadeo1:</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900-000001000000}">
      <text>
        <r>
          <rPr>
            <b/>
            <sz val="8"/>
            <color indexed="81"/>
            <rFont val="Tahoma"/>
            <family val="2"/>
          </rPr>
          <t>mercadeo1:</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A00-000001000000}">
      <text>
        <r>
          <rPr>
            <b/>
            <sz val="8"/>
            <color indexed="81"/>
            <rFont val="Tahoma"/>
            <family val="2"/>
          </rPr>
          <t>mercadeo1:</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AI11" authorId="0" shapeId="0" xr:uid="{00000000-0006-0000-0B00-000001000000}">
      <text>
        <r>
          <rPr>
            <b/>
            <sz val="8"/>
            <color indexed="81"/>
            <rFont val="Tahoma"/>
            <family val="2"/>
          </rPr>
          <t>mercadeo1:</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mercadeo1</author>
  </authors>
  <commentList>
    <comment ref="Y13" authorId="0" shapeId="0" xr:uid="{00000000-0006-0000-0F00-000001000000}">
      <text>
        <r>
          <rPr>
            <b/>
            <sz val="8"/>
            <color indexed="81"/>
            <rFont val="Tahoma"/>
            <family val="2"/>
          </rPr>
          <t>mercadeo1:</t>
        </r>
        <r>
          <rPr>
            <sz val="8"/>
            <color indexed="81"/>
            <rFont val="Tahoma"/>
            <family val="2"/>
          </rPr>
          <t xml:space="preserve">
</t>
        </r>
      </text>
    </comment>
  </commentList>
</comments>
</file>

<file path=xl/sharedStrings.xml><?xml version="1.0" encoding="utf-8"?>
<sst xmlns="http://schemas.openxmlformats.org/spreadsheetml/2006/main" count="68416" uniqueCount="19182">
  <si>
    <t>CODIGO</t>
  </si>
  <si>
    <t>REF.ORIGINAL</t>
  </si>
  <si>
    <t>U.M</t>
  </si>
  <si>
    <t>PR</t>
  </si>
  <si>
    <t>PRECIO</t>
  </si>
  <si>
    <t>NA</t>
  </si>
  <si>
    <t>PUNTA</t>
  </si>
  <si>
    <t>MP</t>
  </si>
  <si>
    <t>HM</t>
  </si>
  <si>
    <t>TW</t>
  </si>
  <si>
    <t>AR</t>
  </si>
  <si>
    <t>FR</t>
  </si>
  <si>
    <t>AM</t>
  </si>
  <si>
    <t>JP</t>
  </si>
  <si>
    <t>KO</t>
  </si>
  <si>
    <t>SG</t>
  </si>
  <si>
    <t>CH</t>
  </si>
  <si>
    <t>AL</t>
  </si>
  <si>
    <t>+C</t>
  </si>
  <si>
    <t>+J</t>
  </si>
  <si>
    <t>+A</t>
  </si>
  <si>
    <t>+B</t>
  </si>
  <si>
    <t>+O</t>
  </si>
  <si>
    <t>+T</t>
  </si>
  <si>
    <t>+M</t>
  </si>
  <si>
    <t>+S</t>
  </si>
  <si>
    <t>REFERENCIA</t>
  </si>
  <si>
    <t>DESCRIPCION</t>
  </si>
  <si>
    <t>MODELO</t>
  </si>
  <si>
    <t>MAR</t>
  </si>
  <si>
    <t>APLICACIÓN</t>
  </si>
  <si>
    <t>CIUDAD</t>
  </si>
  <si>
    <t>CLIENTE</t>
  </si>
  <si>
    <t>DIRECCION</t>
  </si>
  <si>
    <t>CONDICION</t>
  </si>
  <si>
    <t>E-MAIL</t>
  </si>
  <si>
    <t>FECHA</t>
  </si>
  <si>
    <t>ASESOR</t>
  </si>
  <si>
    <t>.</t>
  </si>
  <si>
    <t>COD</t>
  </si>
  <si>
    <t>MARCA</t>
  </si>
  <si>
    <t>NIT</t>
  </si>
  <si>
    <t>CANT</t>
  </si>
  <si>
    <t>PRECIO TOTAL</t>
  </si>
  <si>
    <t>ITEMS</t>
  </si>
  <si>
    <t>ARTICULOS</t>
  </si>
  <si>
    <t>EXCLUSIVAS APC</t>
  </si>
  <si>
    <t>TOTAL</t>
  </si>
  <si>
    <t>EXCLUSIVAS KAI</t>
  </si>
  <si>
    <t>EXCLUSIVAS GAP</t>
  </si>
  <si>
    <t>Zona</t>
  </si>
  <si>
    <t>Telefono</t>
  </si>
  <si>
    <t>Cartera</t>
  </si>
  <si>
    <t>SURTI REPUESTOS MECAPARTES</t>
  </si>
  <si>
    <t>APARTADO</t>
  </si>
  <si>
    <t>ALMACEN AUTOCAM</t>
  </si>
  <si>
    <t>CERETE</t>
  </si>
  <si>
    <t>CEREAUTOS</t>
  </si>
  <si>
    <t>CONTADO</t>
  </si>
  <si>
    <t>ELECTRO TORRES DE CERETE</t>
  </si>
  <si>
    <t>REMACHADORA EL MU ECO</t>
  </si>
  <si>
    <t>MAGANGUE</t>
  </si>
  <si>
    <t>ALMACEN MOTOCAR</t>
  </si>
  <si>
    <t>GAMAUTOS</t>
  </si>
  <si>
    <t>MONTERIA</t>
  </si>
  <si>
    <t>calle 2 # 41 - 45</t>
  </si>
  <si>
    <t>LUNA LOPEZ FAVIO ANDRES</t>
  </si>
  <si>
    <t>calle 37 # 8</t>
  </si>
  <si>
    <t>AUTOS LA 40</t>
  </si>
  <si>
    <t xml:space="preserve">Calle 40 # 4 </t>
  </si>
  <si>
    <t>AUTOPARTES CHEVRO HYUNDAY</t>
  </si>
  <si>
    <t>ELECTRICOCHES S</t>
  </si>
  <si>
    <t>calle 42 # 3 - 23</t>
  </si>
  <si>
    <t>MUNDO REPUESTOS CHEVROLET</t>
  </si>
  <si>
    <t>EDGAR JONES REPUESTOS AUTOMOTORES</t>
  </si>
  <si>
    <t xml:space="preserve">calle 43 # 2 - 25 </t>
  </si>
  <si>
    <t>CENTRAL CAR SAS</t>
  </si>
  <si>
    <t>carrera 1b # 42 - 68</t>
  </si>
  <si>
    <t>ALMACEN CUATRO CUATRO</t>
  </si>
  <si>
    <t>carrera 2 # 40</t>
  </si>
  <si>
    <t>MAZDAUTOS</t>
  </si>
  <si>
    <t>carrera 2 # 40-20</t>
  </si>
  <si>
    <t>AUTOPARTES NISSAN MONTERIA</t>
  </si>
  <si>
    <t>carrera 3 # 38 -30</t>
  </si>
  <si>
    <t>AUTOPARTES MONTERIA</t>
  </si>
  <si>
    <t>quebrado</t>
  </si>
  <si>
    <t>MULTISERVICIOS LACHARME</t>
  </si>
  <si>
    <t xml:space="preserve">GARCIA DIAZ MAURICIO JOSE  </t>
  </si>
  <si>
    <t>TORNIREPUESTOS MONTERIA</t>
  </si>
  <si>
    <t>AUTOPARTES DONADO</t>
  </si>
  <si>
    <t>ALMACEN RENO USADOS</t>
  </si>
  <si>
    <t>TALLER DE MECANICA JP</t>
  </si>
  <si>
    <t>MOVI TAXI SAS</t>
  </si>
  <si>
    <t>REPUESTOS PLANETA SAS</t>
  </si>
  <si>
    <t>PLANETA RICA</t>
  </si>
  <si>
    <t>carrera 7 # 11 - 62</t>
  </si>
  <si>
    <t>ALMACEN Y TALLER LUPA</t>
  </si>
  <si>
    <t>SAHAGUN</t>
  </si>
  <si>
    <t>AUTOPARTES RENOSUCRE</t>
  </si>
  <si>
    <t>SINCELEJO</t>
  </si>
  <si>
    <t>AUTO PARTES TURBO COREA ATC</t>
  </si>
  <si>
    <t>AUTOCARS DE LA SABANA</t>
  </si>
  <si>
    <t>TORNILLOS J C QUIJANO</t>
  </si>
  <si>
    <t>ALMACEN RENO SUCRE</t>
  </si>
  <si>
    <t>ALMACEN LOS SUZUKI</t>
  </si>
  <si>
    <t>RENO TAXI</t>
  </si>
  <si>
    <t>CHEVRO LUV</t>
  </si>
  <si>
    <t xml:space="preserve">GOMEZ CASSERES FREDYS ANTONIO                     </t>
  </si>
  <si>
    <t>CRISTIAN ANDRES CONTRERAS</t>
  </si>
  <si>
    <t>DESCUENTOS</t>
  </si>
  <si>
    <t>EXCLUSIVAS</t>
  </si>
  <si>
    <t>NACIONALES</t>
  </si>
  <si>
    <t>IMPORTADOS</t>
  </si>
  <si>
    <t>%</t>
  </si>
  <si>
    <t>DIAS</t>
  </si>
  <si>
    <t>DTOS</t>
  </si>
  <si>
    <t>IMPORTADO</t>
  </si>
  <si>
    <t>NACIONAL</t>
  </si>
  <si>
    <r>
      <rPr>
        <b/>
        <strike/>
        <sz val="11"/>
        <color theme="1"/>
        <rFont val="Calibri"/>
        <family val="2"/>
        <scheme val="minor"/>
      </rPr>
      <t xml:space="preserve">% </t>
    </r>
    <r>
      <rPr>
        <b/>
        <sz val="11"/>
        <color theme="1"/>
        <rFont val="Calibri"/>
        <family val="2"/>
        <scheme val="minor"/>
      </rPr>
      <t>DTOS</t>
    </r>
  </si>
  <si>
    <t>PRECIO UNIDA</t>
  </si>
  <si>
    <t>EXCLUSIVA</t>
  </si>
  <si>
    <t>FLETE</t>
  </si>
  <si>
    <t>DTO</t>
  </si>
  <si>
    <t>RANGO DE DTO</t>
  </si>
  <si>
    <t>TOTAL DTO</t>
  </si>
  <si>
    <t xml:space="preserve">TOTAL </t>
  </si>
  <si>
    <t>SUB TOTAL</t>
  </si>
  <si>
    <t>ITEM</t>
  </si>
  <si>
    <t>Parque Industrial Arroyohondo Km. 3 Via yumbo. Bodega 13 y 14</t>
  </si>
  <si>
    <r>
      <t xml:space="preserve">PEDIDO </t>
    </r>
    <r>
      <rPr>
        <b/>
        <sz val="11"/>
        <color rgb="FFFF0000"/>
        <rFont val="Calibri"/>
        <family val="2"/>
        <scheme val="minor"/>
      </rPr>
      <t>Nº</t>
    </r>
  </si>
  <si>
    <t xml:space="preserve">                   PBX: 5581777  http: www.obyco.com Fax: 018000513539</t>
  </si>
  <si>
    <t xml:space="preserve">        Inquietudes y Sugerencias  01 8000 513291</t>
  </si>
  <si>
    <t xml:space="preserve">             Nit. 890,304,855-5</t>
  </si>
  <si>
    <r>
      <t xml:space="preserve">calle 43 </t>
    </r>
    <r>
      <rPr>
        <b/>
        <i/>
        <sz val="9"/>
        <color theme="1"/>
        <rFont val="Arial"/>
        <family val="2"/>
      </rPr>
      <t># 2</t>
    </r>
  </si>
  <si>
    <t>TOTA PUNTAS</t>
  </si>
  <si>
    <t>TOTAL INSTALACION</t>
  </si>
  <si>
    <t>INSTA</t>
  </si>
  <si>
    <t>ARTI</t>
  </si>
  <si>
    <t>KAI</t>
  </si>
  <si>
    <t>INCO</t>
  </si>
  <si>
    <t>GAP</t>
  </si>
  <si>
    <t>3B</t>
  </si>
  <si>
    <t>APC</t>
  </si>
  <si>
    <t xml:space="preserve">PUNTAS E INSTALACION DE ALTA 25% A 45 DIAS - VA POR SUBPEDIDO EN LA PAGINA DE OBYCO SA </t>
  </si>
  <si>
    <t>UNIDADES</t>
  </si>
  <si>
    <t>INSTAL ALTA</t>
  </si>
  <si>
    <t>PROMOCION</t>
  </si>
  <si>
    <t>AMORT</t>
  </si>
  <si>
    <r>
      <t>PROMOCIONES</t>
    </r>
    <r>
      <rPr>
        <b/>
        <sz val="11"/>
        <color rgb="FFFF0000"/>
        <rFont val="Calibri"/>
        <family val="2"/>
        <scheme val="minor"/>
      </rPr>
      <t xml:space="preserve"> X 85 DIAS</t>
    </r>
  </si>
  <si>
    <t>IVA</t>
  </si>
  <si>
    <t>VECES COMPRADO</t>
  </si>
  <si>
    <t>CANT. ITEMS</t>
  </si>
  <si>
    <t>COD ACEITES</t>
  </si>
  <si>
    <t>radia</t>
  </si>
  <si>
    <t>PASADOR TIJERA SUP</t>
  </si>
  <si>
    <t>ROTULA</t>
  </si>
  <si>
    <t>ROTULA INF</t>
  </si>
  <si>
    <t>ROTULA INF DER</t>
  </si>
  <si>
    <t>ROTULA INF IZQ</t>
  </si>
  <si>
    <t>ROTULA SUP</t>
  </si>
  <si>
    <t>TENSOR B/ESTAB D/D</t>
  </si>
  <si>
    <t>TENSOR B/ESTAB D/I</t>
  </si>
  <si>
    <t>TENSOR B/ESTAB DEL</t>
  </si>
  <si>
    <t>TENSOR CORREA A/AC</t>
  </si>
  <si>
    <t>TERMINAL AXIAL</t>
  </si>
  <si>
    <t>TERMINAL CORTO</t>
  </si>
  <si>
    <t>TERMINAL CORTO DER</t>
  </si>
  <si>
    <t>TERMINAL CORTO IZQ</t>
  </si>
  <si>
    <t>TIJERA DER</t>
  </si>
  <si>
    <t>TIJERA IZQ</t>
  </si>
  <si>
    <t>BRAZO OSCILANTE</t>
  </si>
  <si>
    <t>TENSOR B/ESTAB T/D</t>
  </si>
  <si>
    <t>TENSOR B/ESTAB T/I</t>
  </si>
  <si>
    <t>TENSOR B/ESTAB TRAS</t>
  </si>
  <si>
    <t>TIJERA INF DER (CURVO)</t>
  </si>
  <si>
    <t>TIJERA INF IZQ (CURVO)</t>
  </si>
  <si>
    <t>TIJERA SUP DER</t>
  </si>
  <si>
    <t>TIJERA SUP IZQ</t>
  </si>
  <si>
    <t>BARRA DIRECCION</t>
  </si>
  <si>
    <t>BARRA DIRECCION LARGA</t>
  </si>
  <si>
    <t>CAJA ARTICULADA</t>
  </si>
  <si>
    <t>SOPORTE B/TENSORA IZQ</t>
  </si>
  <si>
    <t>TIJERA INF DER</t>
  </si>
  <si>
    <t>TIJERA INF IZQ</t>
  </si>
  <si>
    <t>TIJERA TRAS IZQ</t>
  </si>
  <si>
    <t>TIJERA SUP DER COMPLETA</t>
  </si>
  <si>
    <t>TIJERA SUP IZQ COMPLETA</t>
  </si>
  <si>
    <t>BRAZO OSCILANTE DER</t>
  </si>
  <si>
    <t>BRAZO OSCILANTE IZQ</t>
  </si>
  <si>
    <t>CRÉDITO</t>
  </si>
  <si>
    <t>PROMO X MARCA</t>
  </si>
  <si>
    <t>BARRA DIRECCION CORTA</t>
  </si>
  <si>
    <t>PUNTAS, INSTALACION DE ALTA, RADIADOR, DISCOS Y PASTILLAS DE FRENO, VAN CON EL 25% A 45 DIAS -  POR SUBPEDIDO EN LA PAGINA</t>
  </si>
  <si>
    <t>TOTAL DISCO FRENO</t>
  </si>
  <si>
    <t>TOTAL RADIADOR</t>
  </si>
  <si>
    <t>TOTAL PASTILLA FRENO</t>
  </si>
  <si>
    <t>RADIA</t>
  </si>
  <si>
    <t>DISCO</t>
  </si>
  <si>
    <t>PASTI</t>
  </si>
  <si>
    <t>TIJERA INF</t>
  </si>
  <si>
    <t>TIJERA CENT/TRAS</t>
  </si>
  <si>
    <t>TIJERA TRAS</t>
  </si>
  <si>
    <t>INCONBESTO</t>
  </si>
  <si>
    <t>10% CONDICIONAL</t>
  </si>
  <si>
    <t>MARCA COMPLETA</t>
  </si>
  <si>
    <t>MARCA          3 LETRAS</t>
  </si>
  <si>
    <t>REGALOS</t>
  </si>
  <si>
    <t>PUNTAS</t>
  </si>
  <si>
    <t>85 DIAS</t>
  </si>
  <si>
    <t>CUMPLIMIENTO</t>
  </si>
  <si>
    <t>SUB TOTAL - DTO</t>
  </si>
  <si>
    <t xml:space="preserve"> </t>
  </si>
  <si>
    <t>IVA 19 %</t>
  </si>
  <si>
    <t>TOTAL MÁS IVA</t>
  </si>
  <si>
    <t>DTO FINANCIERO</t>
  </si>
  <si>
    <t>TOTAL  APAGAR</t>
  </si>
  <si>
    <t>VALVU</t>
  </si>
  <si>
    <t>DTOS DEL 30 %</t>
  </si>
  <si>
    <t>FILTRO SUSPENSIÓN</t>
  </si>
  <si>
    <t>SUSPENSIÓN</t>
  </si>
  <si>
    <t>PROMO SUSPENSIÓN</t>
  </si>
  <si>
    <t xml:space="preserve">LAS PROMOCIONES DE SUSPENSIÓN VAN POR SUBPEDIDO EN LA PAGINA DE OBYCO SA </t>
  </si>
  <si>
    <t>SUSPENSION, VAN CON EL 25% A 45 DIAS -  POR SUBPEDIDO EN LA PAGINA</t>
  </si>
  <si>
    <t>SUSPENSION</t>
  </si>
  <si>
    <t>TOTAL SUSPENSION</t>
  </si>
  <si>
    <t>Version V2  -03/Feb/2020</t>
  </si>
  <si>
    <t>$301.000  VALVULAS</t>
  </si>
  <si>
    <t>VALVULAS</t>
  </si>
  <si>
    <t>AMORTIAGUADORES</t>
  </si>
  <si>
    <t>LINEA</t>
  </si>
  <si>
    <t>mes</t>
  </si>
  <si>
    <t>ENERO</t>
  </si>
  <si>
    <t>FEBRERO</t>
  </si>
  <si>
    <t>MARZO</t>
  </si>
  <si>
    <t>ABRIL</t>
  </si>
  <si>
    <t>MAYO</t>
  </si>
  <si>
    <t>JUNIO</t>
  </si>
  <si>
    <t>JULIO</t>
  </si>
  <si>
    <t>AGOSTO</t>
  </si>
  <si>
    <t>SEPTIEMBRE</t>
  </si>
  <si>
    <t>OCTUBRE</t>
  </si>
  <si>
    <t xml:space="preserve">NOVIEMBRE </t>
  </si>
  <si>
    <t>DICIEMBRE</t>
  </si>
  <si>
    <t>ARTI SUSPEN</t>
  </si>
  <si>
    <t>DIFERENCIA</t>
  </si>
  <si>
    <t>PRE. LISTA</t>
  </si>
  <si>
    <t xml:space="preserve">SOLO CUBRE 500 CELDAS </t>
  </si>
  <si>
    <t>ESTRADA PERALTA LUIS EDUARDO</t>
  </si>
  <si>
    <t>CL 37 No. 9-21</t>
  </si>
  <si>
    <t>luisep882@hotmail.com</t>
  </si>
  <si>
    <t xml:space="preserve">BARBOZA GONZALEZ ELIAS DAVID </t>
  </si>
  <si>
    <t xml:space="preserve">HERNANDEZ MARQUEZ GLORIA STELLA   </t>
  </si>
  <si>
    <t xml:space="preserve">PATERNINA CRUZ EDUARDO JOSE         </t>
  </si>
  <si>
    <t>ESTADO</t>
  </si>
  <si>
    <t>PROCEDENCIA</t>
  </si>
  <si>
    <t>EXIST</t>
  </si>
  <si>
    <t>RENTA AUTOS DEL SINU</t>
  </si>
  <si>
    <t>CRA 1B 42A-56</t>
  </si>
  <si>
    <t>jose.ariz@rentaautosdelsinu.com</t>
  </si>
  <si>
    <t xml:space="preserve">PROVEEDOR </t>
  </si>
  <si>
    <t>TELEFONO</t>
  </si>
  <si>
    <t xml:space="preserve">AUTO PERNOS </t>
  </si>
  <si>
    <t>3138728522 - 2922121/78/79/80/84</t>
  </si>
  <si>
    <t>CARRERA 69F No. 20 - 64</t>
  </si>
  <si>
    <t>BOGOTA</t>
  </si>
  <si>
    <t xml:space="preserve">COLOMBIANA DE CAMPEROS </t>
  </si>
  <si>
    <t>(6)3497418 -3244262 EXT104</t>
  </si>
  <si>
    <t>CARRERA 13 No.23-24</t>
  </si>
  <si>
    <t>PEREIRA - RISARALDA</t>
  </si>
  <si>
    <t>AUTO CHEVROLET</t>
  </si>
  <si>
    <t>(5)3013131</t>
  </si>
  <si>
    <t>CALLE 43 No. 35-37</t>
  </si>
  <si>
    <t>BARRANQUILLA</t>
  </si>
  <si>
    <t>IMPORTADORA D&amp;D SAS</t>
  </si>
  <si>
    <t>8764694-8764695-3124500273</t>
  </si>
  <si>
    <t>AUTOPISTA MEDELLIN KM 2,5 Cota - Cundinamarca parque empresarial porto sabana 80 bodega 60</t>
  </si>
  <si>
    <t>BOGOTA - CUNDINAMARCA</t>
  </si>
  <si>
    <t>MAZDA</t>
  </si>
  <si>
    <t>MITSUBISHI</t>
  </si>
  <si>
    <t>UNIVERSAL</t>
  </si>
  <si>
    <t>TOYOTA</t>
  </si>
  <si>
    <t>EXISTENCIA</t>
  </si>
  <si>
    <t>VEHICULO</t>
  </si>
  <si>
    <t>ESTADOS</t>
  </si>
  <si>
    <t xml:space="preserve">REFERENCIAS Y APLICACCION </t>
  </si>
  <si>
    <t>RENAULT</t>
  </si>
  <si>
    <t>CHEVROLET</t>
  </si>
  <si>
    <t>GM Y KOREA</t>
  </si>
  <si>
    <t>NISSAN</t>
  </si>
  <si>
    <t>DAIHATSU</t>
  </si>
  <si>
    <t>SUZUKI</t>
  </si>
  <si>
    <t>KIA Y FROD</t>
  </si>
  <si>
    <t>HYUNDAI</t>
  </si>
  <si>
    <t>SSANGYONG</t>
  </si>
  <si>
    <t>CHINOS</t>
  </si>
  <si>
    <t>VOLKSWAGEN Y SKODA</t>
  </si>
  <si>
    <t>HONDA</t>
  </si>
  <si>
    <t>SUBARU</t>
  </si>
  <si>
    <t>PEUGEOT</t>
  </si>
  <si>
    <t>REFERENCIA  -  DESCRIPCION</t>
  </si>
  <si>
    <t>01-R E N A U L T</t>
  </si>
  <si>
    <t/>
  </si>
  <si>
    <t xml:space="preserve">ABRAZADERA B/ESTAB CENTR </t>
  </si>
  <si>
    <t>R 9</t>
  </si>
  <si>
    <t>UND</t>
  </si>
  <si>
    <t>CAST</t>
  </si>
  <si>
    <t>CENTRAL</t>
  </si>
  <si>
    <t xml:space="preserve">ABRAZADERA B/ESTAB PUNTA </t>
  </si>
  <si>
    <t>LOGAN</t>
  </si>
  <si>
    <t>CYT</t>
  </si>
  <si>
    <t xml:space="preserve">AMORTIGUADOR D/D         </t>
  </si>
  <si>
    <t>KOLEOS/XTRAIL</t>
  </si>
  <si>
    <t>GAP)</t>
  </si>
  <si>
    <t xml:space="preserve">AMORTIGUADOR D/I         </t>
  </si>
  <si>
    <t xml:space="preserve">AMORTIGUADOR DEL         </t>
  </si>
  <si>
    <t>CLIO II 03/11</t>
  </si>
  <si>
    <t>DUSTER</t>
  </si>
  <si>
    <t>LOGAN/SAN 06/15</t>
  </si>
  <si>
    <t>SANDERO ACEITE</t>
  </si>
  <si>
    <t>MASTER III 15/</t>
  </si>
  <si>
    <t>2.3cc/ACEITE</t>
  </si>
  <si>
    <t>7700432053..</t>
  </si>
  <si>
    <t>MEGANE/SCENIC</t>
  </si>
  <si>
    <t>ACEITE</t>
  </si>
  <si>
    <t>7702194783</t>
  </si>
  <si>
    <t>R 12</t>
  </si>
  <si>
    <t>7700799994.</t>
  </si>
  <si>
    <t>R 19</t>
  </si>
  <si>
    <t>R 4/6</t>
  </si>
  <si>
    <t>543020103R</t>
  </si>
  <si>
    <t>STEPWAY 12/16</t>
  </si>
  <si>
    <t>RIN 15 2012/2016 ACEITE</t>
  </si>
  <si>
    <t>SYMBOL 00/03</t>
  </si>
  <si>
    <t>8200041570-572</t>
  </si>
  <si>
    <t>TWINGO 16V</t>
  </si>
  <si>
    <t>TWINGO 8V</t>
  </si>
  <si>
    <t xml:space="preserve">AMORTIGUADOR TRAS        </t>
  </si>
  <si>
    <t>CLIO II/SYMBOL</t>
  </si>
  <si>
    <t>8200811407 .</t>
  </si>
  <si>
    <t>DUSTER 4X4</t>
  </si>
  <si>
    <t>KANGOO 2000 10</t>
  </si>
  <si>
    <t>OIL</t>
  </si>
  <si>
    <t>KWID 1.0cc</t>
  </si>
  <si>
    <t>562100788R</t>
  </si>
  <si>
    <t>AQ40783</t>
  </si>
  <si>
    <t>7700437926..</t>
  </si>
  <si>
    <t>MEGANE 1.4/1.6</t>
  </si>
  <si>
    <t>7700789511.</t>
  </si>
  <si>
    <t>GSA-291-G386</t>
  </si>
  <si>
    <t>562107788R</t>
  </si>
  <si>
    <t>SANDERO STEPWAY</t>
  </si>
  <si>
    <t>TWINGO</t>
  </si>
  <si>
    <t xml:space="preserve">ANTIRUIDO PASTILLA       </t>
  </si>
  <si>
    <t>JAFS</t>
  </si>
  <si>
    <t xml:space="preserve">BALANCIN MOT             </t>
  </si>
  <si>
    <t>CLIO II/MEG/SCE</t>
  </si>
  <si>
    <t>MEGANE II</t>
  </si>
  <si>
    <t>LOGAN/SANDE 8V</t>
  </si>
  <si>
    <t>R-9INYEC</t>
  </si>
  <si>
    <t xml:space="preserve">BALINERA CLUTCH          </t>
  </si>
  <si>
    <t>DUSTER 2.0 4X2</t>
  </si>
  <si>
    <t>GAP&lt;</t>
  </si>
  <si>
    <t>FLUENCE 1.6cc</t>
  </si>
  <si>
    <t>306206822R</t>
  </si>
  <si>
    <t>DUSTER 2.0 4X4</t>
  </si>
  <si>
    <t>OROCH 2012/</t>
  </si>
  <si>
    <t>MASTER/TRAFIC</t>
  </si>
  <si>
    <t>402107049R</t>
  </si>
  <si>
    <t>80X42X39</t>
  </si>
  <si>
    <t xml:space="preserve">BALINERA RDA DEL         </t>
  </si>
  <si>
    <t>DUSTER/CAPTUR</t>
  </si>
  <si>
    <t>MEGANE III  (CON ABS)/FLUENCE 4x2/4x4</t>
  </si>
  <si>
    <t>402107387R</t>
  </si>
  <si>
    <t>35X63.8X35</t>
  </si>
  <si>
    <t>CON ABS</t>
  </si>
  <si>
    <t>GAPP</t>
  </si>
  <si>
    <t>7701207677-</t>
  </si>
  <si>
    <t>37x72x37(48p)</t>
  </si>
  <si>
    <t>LOGA/SAND(48P)</t>
  </si>
  <si>
    <t>MEGAN II-BANDA-ZOE(48 PULSOS)C/TCA Y PIN</t>
  </si>
  <si>
    <t>402103708R</t>
  </si>
  <si>
    <t>55X90X54</t>
  </si>
  <si>
    <t>6207-2RS-C3.</t>
  </si>
  <si>
    <t>35X72X17</t>
  </si>
  <si>
    <t>R 12/18GTL</t>
  </si>
  <si>
    <t>TRASERA PARA S/CARRY</t>
  </si>
  <si>
    <t>445533A-X</t>
  </si>
  <si>
    <t>7703090222   ES</t>
  </si>
  <si>
    <t>R 18GTX/R 21</t>
  </si>
  <si>
    <t>CON GRASA XIETONG R-21RX/NEVADA/ETOILE</t>
  </si>
  <si>
    <t>6206-2RS-C3.</t>
  </si>
  <si>
    <t>30X62X16</t>
  </si>
  <si>
    <t>445620B-X</t>
  </si>
  <si>
    <t>35x65x35</t>
  </si>
  <si>
    <t>R 9/CLIO/TWINGO</t>
  </si>
  <si>
    <t>CON GRASA XIETONG</t>
  </si>
  <si>
    <t>45X39X88</t>
  </si>
  <si>
    <t>TRAFIC II /14</t>
  </si>
  <si>
    <t>C/TUERCA-ARANDELA CON ABS</t>
  </si>
  <si>
    <t>432102069R</t>
  </si>
  <si>
    <t>62X30X48</t>
  </si>
  <si>
    <t xml:space="preserve">BALINERA RDA TRAS        </t>
  </si>
  <si>
    <t>DUSTE/CAPTU 4X2</t>
  </si>
  <si>
    <t>CAPTUR</t>
  </si>
  <si>
    <t>402109533R</t>
  </si>
  <si>
    <t>39X42X77</t>
  </si>
  <si>
    <t>DUSTER OROCH</t>
  </si>
  <si>
    <t>25*55*45</t>
  </si>
  <si>
    <t>MEGANE II (KIT)</t>
  </si>
  <si>
    <t>25X55X45 (KIT COCA GRASA+TUERCA+PIN)</t>
  </si>
  <si>
    <t>35X48X68</t>
  </si>
  <si>
    <t>TRAFIC II/III</t>
  </si>
  <si>
    <t>C/TUERCA-PIN-COCA GRASERA 1.6/2.0cc</t>
  </si>
  <si>
    <t>8121XX P14</t>
  </si>
  <si>
    <t xml:space="preserve">BANDA FRENO              </t>
  </si>
  <si>
    <t>8121XX PREMIE14</t>
  </si>
  <si>
    <t>J4</t>
  </si>
  <si>
    <t>323/121/ETOILE/R-18/R-21/R-12</t>
  </si>
  <si>
    <t>0608008900   NA</t>
  </si>
  <si>
    <t xml:space="preserve">BAQUELITA B/GAS          </t>
  </si>
  <si>
    <t>R 4/6/12</t>
  </si>
  <si>
    <t>0036          -</t>
  </si>
  <si>
    <t xml:space="preserve">BAQUELITA BASE CARB      </t>
  </si>
  <si>
    <t>R 4PL</t>
  </si>
  <si>
    <t>R-6-12</t>
  </si>
  <si>
    <t>273502</t>
  </si>
  <si>
    <t>R 4PL/6/12</t>
  </si>
  <si>
    <t>12-HUECOS</t>
  </si>
  <si>
    <t>R 9GAMA</t>
  </si>
  <si>
    <t>TECP</t>
  </si>
  <si>
    <t>22448-JA00C</t>
  </si>
  <si>
    <t>KD-9120H</t>
  </si>
  <si>
    <t xml:space="preserve">BOBINA IGNICION          </t>
  </si>
  <si>
    <t>APC#</t>
  </si>
  <si>
    <t>KICKS/QASHQAI 09/11</t>
  </si>
  <si>
    <t>KB-8052A</t>
  </si>
  <si>
    <t xml:space="preserve">BOBINA IGNICION COMPLETA </t>
  </si>
  <si>
    <t>TWINGO 07/ 16V</t>
  </si>
  <si>
    <t>4 HUECOS</t>
  </si>
  <si>
    <t xml:space="preserve">BOCIN RUEDA DEL          </t>
  </si>
  <si>
    <t>GAP&amp;</t>
  </si>
  <si>
    <t>402020009R</t>
  </si>
  <si>
    <t>62086</t>
  </si>
  <si>
    <t>DUSTER 4X2/4X4</t>
  </si>
  <si>
    <t>DUSTER OROCH TRASERO 4X4/CAPTUR</t>
  </si>
  <si>
    <t>2017/</t>
  </si>
  <si>
    <t>62888</t>
  </si>
  <si>
    <t>2.3cc</t>
  </si>
  <si>
    <t>R-18/3-PERNOS</t>
  </si>
  <si>
    <t>7700715149.</t>
  </si>
  <si>
    <t>WF-40011</t>
  </si>
  <si>
    <t>R 18GTX/21RX</t>
  </si>
  <si>
    <t>WF-40016</t>
  </si>
  <si>
    <t>R 6/R 4 MASTER</t>
  </si>
  <si>
    <t>D"DISCO</t>
  </si>
  <si>
    <t>7700719140.</t>
  </si>
  <si>
    <t>9421001</t>
  </si>
  <si>
    <t>R 9/TWINGO</t>
  </si>
  <si>
    <t>2.0cc</t>
  </si>
  <si>
    <t>23 ESTRIAS</t>
  </si>
  <si>
    <t xml:space="preserve">BOCIN RUEDA TRAS         </t>
  </si>
  <si>
    <t xml:space="preserve">BOMBA ACEITE             </t>
  </si>
  <si>
    <t>R 18GTX</t>
  </si>
  <si>
    <t>KAI*</t>
  </si>
  <si>
    <t xml:space="preserve">BOMBA AGUA               </t>
  </si>
  <si>
    <t>CLIOII/MEGA/SCE</t>
  </si>
  <si>
    <t>GAT*</t>
  </si>
  <si>
    <t>7700105176.</t>
  </si>
  <si>
    <t>7700105378</t>
  </si>
  <si>
    <t>KAI/</t>
  </si>
  <si>
    <t>STEPWAY 16V/SYMBOL DUSTER 1.6</t>
  </si>
  <si>
    <t>210102662R</t>
  </si>
  <si>
    <t>210105416R</t>
  </si>
  <si>
    <t>7700861686..</t>
  </si>
  <si>
    <t>8200146298.</t>
  </si>
  <si>
    <t>LOG/SAND/SYM 8V</t>
  </si>
  <si>
    <t>KANGOO II 1.6</t>
  </si>
  <si>
    <t>7701457415..</t>
  </si>
  <si>
    <t>7701452155</t>
  </si>
  <si>
    <t>R 12 (COMPLETA)</t>
  </si>
  <si>
    <t>COMPLETA</t>
  </si>
  <si>
    <t>7701457416.</t>
  </si>
  <si>
    <t>7701459435 .</t>
  </si>
  <si>
    <t>R 12 (TURBINA)</t>
  </si>
  <si>
    <t>TURBINA</t>
  </si>
  <si>
    <t>7701462389..</t>
  </si>
  <si>
    <t>KARE-115</t>
  </si>
  <si>
    <t>R 18</t>
  </si>
  <si>
    <t>TROMPO DELG</t>
  </si>
  <si>
    <t>7701146311.</t>
  </si>
  <si>
    <t>7701462809</t>
  </si>
  <si>
    <t>R 19 1.7/1.8</t>
  </si>
  <si>
    <t>R 4PL/6</t>
  </si>
  <si>
    <t>7701462145...</t>
  </si>
  <si>
    <t>7701462491 .</t>
  </si>
  <si>
    <t>R 9/21 1.6 TURB</t>
  </si>
  <si>
    <t>TWINGO /97 S/AC (TURBINA)</t>
  </si>
  <si>
    <t>CLIO/19 1.4/1.6</t>
  </si>
  <si>
    <t>210108796R</t>
  </si>
  <si>
    <t>WP-RE164</t>
  </si>
  <si>
    <t>TRAFIC III 15/</t>
  </si>
  <si>
    <t>1.6cc.</t>
  </si>
  <si>
    <t>BAJITA</t>
  </si>
  <si>
    <t>7700864596..</t>
  </si>
  <si>
    <t>7701041348</t>
  </si>
  <si>
    <t>TWINGO 98/05 8V</t>
  </si>
  <si>
    <t>MULTIPUNTO</t>
  </si>
  <si>
    <t>21010-6N226</t>
  </si>
  <si>
    <t>WP-N166</t>
  </si>
  <si>
    <t>KOLEOS 2.5 GAS</t>
  </si>
  <si>
    <t>XTRAIL 02/04</t>
  </si>
  <si>
    <t>KARE-151</t>
  </si>
  <si>
    <t>TWINGO /97 C/AC</t>
  </si>
  <si>
    <t>MONOPUNTO (TURBINA) MONOPUNTO</t>
  </si>
  <si>
    <t>735049-C</t>
  </si>
  <si>
    <t xml:space="preserve">BOMBA FRENO              </t>
  </si>
  <si>
    <t>460111938R</t>
  </si>
  <si>
    <t>LOGAN/SANDE(ABS</t>
  </si>
  <si>
    <t>BGF</t>
  </si>
  <si>
    <t>CON ABS 2012/</t>
  </si>
  <si>
    <t>R 12N</t>
  </si>
  <si>
    <t>CLIO</t>
  </si>
  <si>
    <t>CON DEPOSITO</t>
  </si>
  <si>
    <t>3017NCOG</t>
  </si>
  <si>
    <t>7701348612</t>
  </si>
  <si>
    <t xml:space="preserve">BOMBA GAS                </t>
  </si>
  <si>
    <t>R 12/18</t>
  </si>
  <si>
    <t>SOFA</t>
  </si>
  <si>
    <t>R-18</t>
  </si>
  <si>
    <t>R-6</t>
  </si>
  <si>
    <t>3047NCOG</t>
  </si>
  <si>
    <t>7701349266</t>
  </si>
  <si>
    <t>ETOILE 1600C.C.</t>
  </si>
  <si>
    <t>APC-A24B.</t>
  </si>
  <si>
    <t>8200027963.</t>
  </si>
  <si>
    <t xml:space="preserve">BOMBA GAS (C/BASE)       </t>
  </si>
  <si>
    <t>APC;</t>
  </si>
  <si>
    <t>LOGA/SANDE 8V /10</t>
  </si>
  <si>
    <t>E9512M</t>
  </si>
  <si>
    <t>8200027963</t>
  </si>
  <si>
    <t>HERK</t>
  </si>
  <si>
    <t>APC-A84</t>
  </si>
  <si>
    <t>172024388R</t>
  </si>
  <si>
    <t>LOGAN 10/15</t>
  </si>
  <si>
    <t>STEPWAY/DUSTER 1.6 10/15 PACHA RECTA</t>
  </si>
  <si>
    <t>APC-3618</t>
  </si>
  <si>
    <t xml:space="preserve">BOMBA GAS (PILA)         </t>
  </si>
  <si>
    <t>TWINGO T.WALBRO</t>
  </si>
  <si>
    <t>BS-90042</t>
  </si>
  <si>
    <t xml:space="preserve">BOOSTER                  </t>
  </si>
  <si>
    <t>NP</t>
  </si>
  <si>
    <t>BS-90086</t>
  </si>
  <si>
    <t>LOGAN (CON ABS)</t>
  </si>
  <si>
    <t xml:space="preserve">BRAZO PLUMILLA           </t>
  </si>
  <si>
    <t>CODI</t>
  </si>
  <si>
    <t xml:space="preserve">BRAZO PLUMILLA DER       </t>
  </si>
  <si>
    <t>MEGANE</t>
  </si>
  <si>
    <t xml:space="preserve">BRAZO PLUMILLA IZQ       </t>
  </si>
  <si>
    <t xml:space="preserve">BRONCE CAJA 1 2 3 4      </t>
  </si>
  <si>
    <t>JM</t>
  </si>
  <si>
    <t>TWINGO-CLIO</t>
  </si>
  <si>
    <t xml:space="preserve">BUJE CAJA DIR            </t>
  </si>
  <si>
    <t>DACIA</t>
  </si>
  <si>
    <t>R 9/19/CLIO</t>
  </si>
  <si>
    <t>DY</t>
  </si>
  <si>
    <t xml:space="preserve">BUJE CAJA DIR (MUELA)    </t>
  </si>
  <si>
    <t>R-18GTX-R-21RX</t>
  </si>
  <si>
    <t>INR</t>
  </si>
  <si>
    <t>2008/</t>
  </si>
  <si>
    <t xml:space="preserve">BUJE PAL/CAMB            </t>
  </si>
  <si>
    <t>7700762844   NA</t>
  </si>
  <si>
    <t xml:space="preserve">BUJE PALIER              </t>
  </si>
  <si>
    <t>R 9 87/</t>
  </si>
  <si>
    <t>43/mm.</t>
  </si>
  <si>
    <t xml:space="preserve">BUJE TEMPLETE TRAS       </t>
  </si>
  <si>
    <t>KOLEOS/X TRAIL</t>
  </si>
  <si>
    <t>7704001196   NA</t>
  </si>
  <si>
    <t>JG</t>
  </si>
  <si>
    <t xml:space="preserve">BUJE TIJ                 </t>
  </si>
  <si>
    <t>CITYUS/KANGOO</t>
  </si>
  <si>
    <t>7700302123.</t>
  </si>
  <si>
    <t>H34-2838</t>
  </si>
  <si>
    <t>GAP^</t>
  </si>
  <si>
    <t>INF GRANDE</t>
  </si>
  <si>
    <t>7700302122.</t>
  </si>
  <si>
    <t>H34-2837</t>
  </si>
  <si>
    <t>INF-PEQUENO</t>
  </si>
  <si>
    <t>PEQUENO</t>
  </si>
  <si>
    <t>INFERIOR</t>
  </si>
  <si>
    <t>7704001280   NA</t>
  </si>
  <si>
    <t>R 18GTX INF DER</t>
  </si>
  <si>
    <t>DERECHO-LISO</t>
  </si>
  <si>
    <t>7701348454   HM</t>
  </si>
  <si>
    <t>R 4/R 6 (INF)</t>
  </si>
  <si>
    <t>TWINGO (C/PEST)</t>
  </si>
  <si>
    <t>TRASERO</t>
  </si>
  <si>
    <t>DELANTERO</t>
  </si>
  <si>
    <t>7704001279-  HM</t>
  </si>
  <si>
    <t>R 18GTX (SUP)</t>
  </si>
  <si>
    <t>SUPERIOR -R18 TS 4 PERNOS</t>
  </si>
  <si>
    <t xml:space="preserve">CABLE ACEL               </t>
  </si>
  <si>
    <t>NAVC</t>
  </si>
  <si>
    <t>RENAC-3920</t>
  </si>
  <si>
    <t>KANGOO 1.6 05/</t>
  </si>
  <si>
    <t>TODOS LOS MODELOS</t>
  </si>
  <si>
    <t>R 18GTL</t>
  </si>
  <si>
    <t>R 4</t>
  </si>
  <si>
    <t>RENAC-2136</t>
  </si>
  <si>
    <t>SYMBOL 99 02</t>
  </si>
  <si>
    <t>R 9GTX</t>
  </si>
  <si>
    <t>RENA-009</t>
  </si>
  <si>
    <t>7700763232   NA</t>
  </si>
  <si>
    <t>R 9GAMMA/GTS</t>
  </si>
  <si>
    <t>BRIO/SUPER</t>
  </si>
  <si>
    <t>RENC-077</t>
  </si>
  <si>
    <t xml:space="preserve">CABLE CAPOT              </t>
  </si>
  <si>
    <t>RENCA-3385</t>
  </si>
  <si>
    <t>GRIS</t>
  </si>
  <si>
    <t xml:space="preserve">CABLE CAPOT CON MANIJA   </t>
  </si>
  <si>
    <t>RENCA-2935</t>
  </si>
  <si>
    <t>7700433127</t>
  </si>
  <si>
    <t>SYMBOL/CITYUS</t>
  </si>
  <si>
    <t>RENO-060</t>
  </si>
  <si>
    <t>7701349482   NA</t>
  </si>
  <si>
    <t xml:space="preserve">CABLE CAPOT/SOPORTE      </t>
  </si>
  <si>
    <t xml:space="preserve">CABLE CLUTCH             </t>
  </si>
  <si>
    <t>CLIO I</t>
  </si>
  <si>
    <t>RENEM-2138</t>
  </si>
  <si>
    <t>CLIO/SYMBOL</t>
  </si>
  <si>
    <t>LOGA/SAND/STEPW</t>
  </si>
  <si>
    <t>RENEM-2147</t>
  </si>
  <si>
    <t>CORTA</t>
  </si>
  <si>
    <t>R 19/TODOS</t>
  </si>
  <si>
    <t>MASTER</t>
  </si>
  <si>
    <t>R 6</t>
  </si>
  <si>
    <t>GRADUABLE</t>
  </si>
  <si>
    <t>RENE-022</t>
  </si>
  <si>
    <t>7704001506   NA</t>
  </si>
  <si>
    <t>RENE-1116</t>
  </si>
  <si>
    <t>R 9 INY</t>
  </si>
  <si>
    <t xml:space="preserve">CABLE CONT/CAMB SELECT   </t>
  </si>
  <si>
    <t>4X4</t>
  </si>
  <si>
    <t>RENCC-4203</t>
  </si>
  <si>
    <t>DUSTER 4X2 2.0</t>
  </si>
  <si>
    <t>2013/</t>
  </si>
  <si>
    <t>KWID 1.0 19/</t>
  </si>
  <si>
    <t xml:space="preserve">CABLE EMERG              </t>
  </si>
  <si>
    <t>LOGAN/SANDE 16/</t>
  </si>
  <si>
    <t>R 4M</t>
  </si>
  <si>
    <t>RENF-034</t>
  </si>
  <si>
    <t>7700789586   NA</t>
  </si>
  <si>
    <t>RENF-035</t>
  </si>
  <si>
    <t>7701348283   NA</t>
  </si>
  <si>
    <t>R 12A</t>
  </si>
  <si>
    <t>RENFP-3403</t>
  </si>
  <si>
    <t xml:space="preserve">CABLE EMERG DER          </t>
  </si>
  <si>
    <t>KANGOO 00/</t>
  </si>
  <si>
    <t>RENF-030</t>
  </si>
  <si>
    <t>7700510748   NA</t>
  </si>
  <si>
    <t>LARGA</t>
  </si>
  <si>
    <t xml:space="preserve">CABLE EMERG IZQ          </t>
  </si>
  <si>
    <t>RENF-031</t>
  </si>
  <si>
    <t>7701348270   NA</t>
  </si>
  <si>
    <t xml:space="preserve">CABLE EMERG MANDO        </t>
  </si>
  <si>
    <t xml:space="preserve">CABLE EMERG PPAL         </t>
  </si>
  <si>
    <t>RENSC-3899</t>
  </si>
  <si>
    <t>8200785399</t>
  </si>
  <si>
    <t xml:space="preserve">CABLE SELECT/CAMB        </t>
  </si>
  <si>
    <t>DUSTER/LOG/SAND</t>
  </si>
  <si>
    <t>DUSTER-LOGAN-SANDERO AUTO 2009-15</t>
  </si>
  <si>
    <t xml:space="preserve">CABLE VELOC              </t>
  </si>
  <si>
    <t>RENVZ-785</t>
  </si>
  <si>
    <t>R 21 RX</t>
  </si>
  <si>
    <t>RENVZ-784</t>
  </si>
  <si>
    <t>7702241181</t>
  </si>
  <si>
    <t>7700556737/568</t>
  </si>
  <si>
    <t>568</t>
  </si>
  <si>
    <t xml:space="preserve">CAJA DIR                 </t>
  </si>
  <si>
    <t>GAP*</t>
  </si>
  <si>
    <t>7702109906/636</t>
  </si>
  <si>
    <t>636</t>
  </si>
  <si>
    <t>7701463999/572</t>
  </si>
  <si>
    <t>572</t>
  </si>
  <si>
    <t>R 9 /86 M.V</t>
  </si>
  <si>
    <t>SINFIN ESTRIADO</t>
  </si>
  <si>
    <t>7701465388/561</t>
  </si>
  <si>
    <t>561</t>
  </si>
  <si>
    <t>R 9GAMMA 86/92</t>
  </si>
  <si>
    <t>SINFIN DE CUADRANTE</t>
  </si>
  <si>
    <t>8200917748/397</t>
  </si>
  <si>
    <t>322</t>
  </si>
  <si>
    <t xml:space="preserve">CAJA DIR HID             </t>
  </si>
  <si>
    <t>CLI II/SYM/KANG</t>
  </si>
  <si>
    <t>KANGOO/MEGAN/SCENIC HIDRAULICA</t>
  </si>
  <si>
    <t>490014306R/1072</t>
  </si>
  <si>
    <t>LOGAN 16/</t>
  </si>
  <si>
    <t xml:space="preserve">CALCOS CAMISAS           </t>
  </si>
  <si>
    <t>DELE</t>
  </si>
  <si>
    <t xml:space="preserve">CAMPANA TRAS             </t>
  </si>
  <si>
    <t>CLIO II/MEGANE</t>
  </si>
  <si>
    <t>HV</t>
  </si>
  <si>
    <t>YB-Q007</t>
  </si>
  <si>
    <t xml:space="preserve">CAPTADOR MAGNETICO       </t>
  </si>
  <si>
    <t>R 9 21 2 CABLES</t>
  </si>
  <si>
    <t>APC"</t>
  </si>
  <si>
    <t>LARGO2 CABLES</t>
  </si>
  <si>
    <t xml:space="preserve">CAPUCHON BOBINA IGNICION </t>
  </si>
  <si>
    <t>MEG/CLI/DUST/LO</t>
  </si>
  <si>
    <t>AYG</t>
  </si>
  <si>
    <t xml:space="preserve">CARCAZA TERMOSTATO       </t>
  </si>
  <si>
    <t>ALUMINIO</t>
  </si>
  <si>
    <t>VERN</t>
  </si>
  <si>
    <t xml:space="preserve">CAUCHO B/ESTABIL DEL     </t>
  </si>
  <si>
    <t>CLIO I/R 9</t>
  </si>
  <si>
    <t>BJ-9646</t>
  </si>
  <si>
    <t>7700789815   ES</t>
  </si>
  <si>
    <t>R0112</t>
  </si>
  <si>
    <t>BJ-9645</t>
  </si>
  <si>
    <t>SEIN</t>
  </si>
  <si>
    <t>SYMBOL/R-19</t>
  </si>
  <si>
    <t>R0093</t>
  </si>
  <si>
    <t>7700437408</t>
  </si>
  <si>
    <t>R 19/MEG/SYMB</t>
  </si>
  <si>
    <t>R-19/MEGANE/SYMBOL</t>
  </si>
  <si>
    <t xml:space="preserve">CAUCHO B/ESTABIL PUNTA   </t>
  </si>
  <si>
    <t>HERN</t>
  </si>
  <si>
    <t>R0051</t>
  </si>
  <si>
    <t>0123</t>
  </si>
  <si>
    <t>R-21RS PUNTA</t>
  </si>
  <si>
    <t>R0052</t>
  </si>
  <si>
    <t>7700693154.</t>
  </si>
  <si>
    <t>R 9/POLIURETANO</t>
  </si>
  <si>
    <t>ROJO</t>
  </si>
  <si>
    <t>BJ-9801</t>
  </si>
  <si>
    <t>56230011R</t>
  </si>
  <si>
    <t xml:space="preserve">CAUCHO B/ESTABIL TRAS    </t>
  </si>
  <si>
    <t>DUSTER/OROCH</t>
  </si>
  <si>
    <t>2.0 4X2/4X4 2012/ 2.0cc</t>
  </si>
  <si>
    <t>R0143</t>
  </si>
  <si>
    <t>10730.</t>
  </si>
  <si>
    <t xml:space="preserve">CAUCHO C/DIR             </t>
  </si>
  <si>
    <t>CLIO/MEG/LOGAN</t>
  </si>
  <si>
    <t>SYMB/MEG/LOGAN</t>
  </si>
  <si>
    <t>7903073024   NA</t>
  </si>
  <si>
    <t xml:space="preserve">CAUCHO SOPORTE PERSIANA  </t>
  </si>
  <si>
    <t>HELM</t>
  </si>
  <si>
    <t>+HM</t>
  </si>
  <si>
    <t>R 4/6/12/18</t>
  </si>
  <si>
    <t xml:space="preserve">CHICLER ALTA 140         </t>
  </si>
  <si>
    <t>R-6/R-12 SOBREMEDIDA</t>
  </si>
  <si>
    <t xml:space="preserve">CHICLER ELECTRICO        </t>
  </si>
  <si>
    <t>EXP</t>
  </si>
  <si>
    <t xml:space="preserve">CHUPA BOMBA FRENO        </t>
  </si>
  <si>
    <t>A.RU</t>
  </si>
  <si>
    <t>R-9 R-18</t>
  </si>
  <si>
    <t>SENCILLA</t>
  </si>
  <si>
    <t xml:space="preserve">CHUPA TRAS 17.46mm       </t>
  </si>
  <si>
    <t xml:space="preserve">CHUPA TRAS 19.05mm       </t>
  </si>
  <si>
    <t xml:space="preserve">CHUPA TRAS 20.63mm       </t>
  </si>
  <si>
    <t>PLANA</t>
  </si>
  <si>
    <t>R 9INYEC</t>
  </si>
  <si>
    <t>JC870 ANILLO</t>
  </si>
  <si>
    <t xml:space="preserve">CHUPA TRAS 22.2mm        </t>
  </si>
  <si>
    <t>ANILLO</t>
  </si>
  <si>
    <t xml:space="preserve">CIL FRENO T/D            </t>
  </si>
  <si>
    <t>MEGANE C/ABS</t>
  </si>
  <si>
    <t>7/8</t>
  </si>
  <si>
    <t xml:space="preserve">CIL FRENO T/I            </t>
  </si>
  <si>
    <t xml:space="preserve">CIL FRENO TRAS           </t>
  </si>
  <si>
    <t>DUSTER 4X2</t>
  </si>
  <si>
    <t>DOS TORNILLOS</t>
  </si>
  <si>
    <t>TWINGO/CLIO</t>
  </si>
  <si>
    <t>7700433127..</t>
  </si>
  <si>
    <t>8200690154</t>
  </si>
  <si>
    <t xml:space="preserve">CONTRATAPA TANQ/GAS      </t>
  </si>
  <si>
    <t>CAMPUS/STYLE 2005/</t>
  </si>
  <si>
    <t>KAI+</t>
  </si>
  <si>
    <t>CAMPUS 1.2cc</t>
  </si>
  <si>
    <t>5PK0910/K050358</t>
  </si>
  <si>
    <t xml:space="preserve">CORREA A/AC 5PK0910      </t>
  </si>
  <si>
    <t>TWINGO/CLIO 1.2</t>
  </si>
  <si>
    <t>11X685Le</t>
  </si>
  <si>
    <t xml:space="preserve">CORREA ALT 15270         </t>
  </si>
  <si>
    <t>R 9INY/CLIO</t>
  </si>
  <si>
    <t>15405.</t>
  </si>
  <si>
    <t>11X1030Le</t>
  </si>
  <si>
    <t xml:space="preserve">CORREA ALT 15405         </t>
  </si>
  <si>
    <t>R 21RX</t>
  </si>
  <si>
    <t>15455.</t>
  </si>
  <si>
    <t>11X1155Le</t>
  </si>
  <si>
    <t xml:space="preserve">CORREA ALT 15455         </t>
  </si>
  <si>
    <t>4PK1170.</t>
  </si>
  <si>
    <t xml:space="preserve">CORREA ALT 4PK1170       </t>
  </si>
  <si>
    <t>CLIO/TWINGO</t>
  </si>
  <si>
    <t>C/AIRE</t>
  </si>
  <si>
    <t>5PK1105/K050435</t>
  </si>
  <si>
    <t xml:space="preserve">CORREA ALT 5PK1105       </t>
  </si>
  <si>
    <t>CITYUS S/AIR</t>
  </si>
  <si>
    <t>6PK1755..</t>
  </si>
  <si>
    <t xml:space="preserve">CORREA ALT 6PK1755       </t>
  </si>
  <si>
    <t>6PK1822-</t>
  </si>
  <si>
    <t>7702051259   HM</t>
  </si>
  <si>
    <t xml:space="preserve">CORREA ALT 6PK1822       </t>
  </si>
  <si>
    <t>SAND/STEPW/LOGA</t>
  </si>
  <si>
    <t>MOD.2012/</t>
  </si>
  <si>
    <t>7PK1685/K070663</t>
  </si>
  <si>
    <t xml:space="preserve">CORREA ALT 7PK1685       </t>
  </si>
  <si>
    <t>DUSTER 2.0cc</t>
  </si>
  <si>
    <t>KAI1</t>
  </si>
  <si>
    <t>7700273650-</t>
  </si>
  <si>
    <t>96312170</t>
  </si>
  <si>
    <t xml:space="preserve">CORREA DIST  96 D R 17mm </t>
  </si>
  <si>
    <t>LOGAN/SYMBOL 8V</t>
  </si>
  <si>
    <t>KANGOO LOGAN 1.4</t>
  </si>
  <si>
    <t>7700725577.</t>
  </si>
  <si>
    <t>125.302.190</t>
  </si>
  <si>
    <t xml:space="preserve">CORREA DIST 125 D R 19mm </t>
  </si>
  <si>
    <t>8200542739.</t>
  </si>
  <si>
    <t>126RU27</t>
  </si>
  <si>
    <t xml:space="preserve">CORREA DIST 126 D R 27mm </t>
  </si>
  <si>
    <t>DUST 2.0/MEG II</t>
  </si>
  <si>
    <t>SCENIC II</t>
  </si>
  <si>
    <t>T1565</t>
  </si>
  <si>
    <t>5550XS</t>
  </si>
  <si>
    <t>DUSTER 2.0 SCENIC II</t>
  </si>
  <si>
    <t>LOGAN 11/</t>
  </si>
  <si>
    <t>LPS</t>
  </si>
  <si>
    <t>COGE</t>
  </si>
  <si>
    <t>KANGOO</t>
  </si>
  <si>
    <t>130C13130R.</t>
  </si>
  <si>
    <t xml:space="preserve">CORREA DIST/KIT 126DR27  </t>
  </si>
  <si>
    <t>OROCH/CAPTUR</t>
  </si>
  <si>
    <t xml:space="preserve">CUERPO ACELERACION       </t>
  </si>
  <si>
    <t>KANGOO 1.4</t>
  </si>
  <si>
    <t>16/VALVULAS</t>
  </si>
  <si>
    <t>7700676568   HM</t>
  </si>
  <si>
    <t xml:space="preserve">D/BRAZO D/D              </t>
  </si>
  <si>
    <t>PAPL</t>
  </si>
  <si>
    <t>017-008</t>
  </si>
  <si>
    <t>7702051504   HM</t>
  </si>
  <si>
    <t xml:space="preserve">D/BRAZO DEL/TRAS         </t>
  </si>
  <si>
    <t>MULT</t>
  </si>
  <si>
    <t>R-12</t>
  </si>
  <si>
    <t>DA-102B</t>
  </si>
  <si>
    <t>9565</t>
  </si>
  <si>
    <t xml:space="preserve">DEPOSITO LAVAV C/MOTOR   </t>
  </si>
  <si>
    <t>R 9 GAMA/INY</t>
  </si>
  <si>
    <t>DEPA</t>
  </si>
  <si>
    <t>MOD.87/</t>
  </si>
  <si>
    <t xml:space="preserve">DEPOSITO RADIADOR        </t>
  </si>
  <si>
    <t>R 4/6/9/12/18</t>
  </si>
  <si>
    <t>7701203218</t>
  </si>
  <si>
    <t>R 9i/21/19</t>
  </si>
  <si>
    <t>1991/</t>
  </si>
  <si>
    <t>R 9/18</t>
  </si>
  <si>
    <t>906-N10906-</t>
  </si>
  <si>
    <t>7701010906   NA</t>
  </si>
  <si>
    <t xml:space="preserve">DIAFRAGMA INYECCION      </t>
  </si>
  <si>
    <t>IDAL</t>
  </si>
  <si>
    <t>R-4PL/6/12/9/18</t>
  </si>
  <si>
    <t xml:space="preserve">DIAFRAGMA POTENCIA       </t>
  </si>
  <si>
    <t>96648244</t>
  </si>
  <si>
    <t>TWINGO 96/98</t>
  </si>
  <si>
    <t>TBI</t>
  </si>
  <si>
    <t xml:space="preserve">DISCO FRENO DEL          </t>
  </si>
  <si>
    <t>R 9/R 19/TWINGO</t>
  </si>
  <si>
    <t>APC(</t>
  </si>
  <si>
    <t>MEG/SCE II/CAPT</t>
  </si>
  <si>
    <t>CAPTUR 2.0cc</t>
  </si>
  <si>
    <t>D367B</t>
  </si>
  <si>
    <t xml:space="preserve">DISCO FRENO TRAS         </t>
  </si>
  <si>
    <t>TRAFIC II /15</t>
  </si>
  <si>
    <t>MDS</t>
  </si>
  <si>
    <t>MEGANE/CLIO II</t>
  </si>
  <si>
    <t>RN</t>
  </si>
  <si>
    <t xml:space="preserve">EJE TRANSMISION          </t>
  </si>
  <si>
    <t>RN-8-565/250016</t>
  </si>
  <si>
    <t>250016</t>
  </si>
  <si>
    <t>67cm 3 PERNOS</t>
  </si>
  <si>
    <t>RN-8-930/250005</t>
  </si>
  <si>
    <t>250005</t>
  </si>
  <si>
    <t>R 4/R 6</t>
  </si>
  <si>
    <t xml:space="preserve">EJE TRANSMISION DER      </t>
  </si>
  <si>
    <t>RN-8-505/211014</t>
  </si>
  <si>
    <t>23X23X797</t>
  </si>
  <si>
    <t>RN-8-910</t>
  </si>
  <si>
    <t>SIN ABS</t>
  </si>
  <si>
    <t>RN-8-910A</t>
  </si>
  <si>
    <t>RN-8-530/250447</t>
  </si>
  <si>
    <t>RN-8-534/250062</t>
  </si>
  <si>
    <t>RN-8-001 axle</t>
  </si>
  <si>
    <t>TWINGO 98/06</t>
  </si>
  <si>
    <t xml:space="preserve">EJE TRANSMISION IZQ      </t>
  </si>
  <si>
    <t>RN-8-506/211012</t>
  </si>
  <si>
    <t>23X29.95X681</t>
  </si>
  <si>
    <t>RN-8-909A</t>
  </si>
  <si>
    <t>RN-8-529/250441</t>
  </si>
  <si>
    <t>RN-8-901/250001</t>
  </si>
  <si>
    <t>250001</t>
  </si>
  <si>
    <t>R 19 1.7</t>
  </si>
  <si>
    <t>RN-8-001/250061</t>
  </si>
  <si>
    <t>250061</t>
  </si>
  <si>
    <t>RN-8-739</t>
  </si>
  <si>
    <t>SYMBOL S/ABS</t>
  </si>
  <si>
    <t xml:space="preserve">EJE TRANSMISION TRAS     </t>
  </si>
  <si>
    <t xml:space="preserve">EMPAQUE CAJA             </t>
  </si>
  <si>
    <t>R001-2</t>
  </si>
  <si>
    <t>7701010499-  NA</t>
  </si>
  <si>
    <t xml:space="preserve">EMPAQUE CARB             </t>
  </si>
  <si>
    <t>R 4PL/6/12/18</t>
  </si>
  <si>
    <t>R001-6</t>
  </si>
  <si>
    <t xml:space="preserve">EMPAQUE CARB/ASBESTO     </t>
  </si>
  <si>
    <t>KRN-05-30035</t>
  </si>
  <si>
    <t>OS 30035 R</t>
  </si>
  <si>
    <t xml:space="preserve">EMPAQUE CARTER           </t>
  </si>
  <si>
    <t>MEGANE II 2.0cc</t>
  </si>
  <si>
    <t>KAIT</t>
  </si>
  <si>
    <t>TRAFIC MOTOR F8Q DIESEL LAGUNA 2.0</t>
  </si>
  <si>
    <t xml:space="preserve">EMPAQUE CULATA           </t>
  </si>
  <si>
    <t>R 9/21 1.6cc.</t>
  </si>
  <si>
    <t>KRN-03-30058 ML</t>
  </si>
  <si>
    <t>CH 30058 MLS</t>
  </si>
  <si>
    <t>TRAFIC 2.0 /14</t>
  </si>
  <si>
    <t xml:space="preserve">EMPAQUE DISTRIBUCION     </t>
  </si>
  <si>
    <t>KRN-08-508</t>
  </si>
  <si>
    <t>F 200.508 NA</t>
  </si>
  <si>
    <t xml:space="preserve">EMPAQUE EXOSTO           </t>
  </si>
  <si>
    <t xml:space="preserve">EMPAQUE MULT ADM         </t>
  </si>
  <si>
    <t>DUSTER/MEGAN II</t>
  </si>
  <si>
    <t>KRN-07-30005</t>
  </si>
  <si>
    <t>R-21</t>
  </si>
  <si>
    <t xml:space="preserve">EMPAQUE MULT ESC         </t>
  </si>
  <si>
    <t>DUSTER 2.0</t>
  </si>
  <si>
    <t xml:space="preserve">EMPAQUE TAPA VALV        </t>
  </si>
  <si>
    <t>R 18GTX/R 21RX</t>
  </si>
  <si>
    <t xml:space="preserve">EMPAQUE TBI              </t>
  </si>
  <si>
    <t>81H033</t>
  </si>
  <si>
    <t xml:space="preserve">ESPIRAL DEL              </t>
  </si>
  <si>
    <t>IMAL</t>
  </si>
  <si>
    <t>CITIUS PLATO HONDO</t>
  </si>
  <si>
    <t>81H052</t>
  </si>
  <si>
    <t>LOGAN 1.6</t>
  </si>
  <si>
    <t>DIAM 118.5/ESPIRAS 5.5/ALTURA 337mm</t>
  </si>
  <si>
    <t>81H038</t>
  </si>
  <si>
    <t>81H038IV</t>
  </si>
  <si>
    <t>LOGAN/SANDERO</t>
  </si>
  <si>
    <t>DIAM 124/ESPIRAS 4.5 / ALTURA 311 mm</t>
  </si>
  <si>
    <t>81H056</t>
  </si>
  <si>
    <t>STEPWAY 09/16</t>
  </si>
  <si>
    <t>5.5 ESPIRAS DIAM INT 113 ALTURA 324</t>
  </si>
  <si>
    <t xml:space="preserve">ESPIRAL TRAS             </t>
  </si>
  <si>
    <t>GCS-1020</t>
  </si>
  <si>
    <t>R 12/BREAK</t>
  </si>
  <si>
    <t>GAP?</t>
  </si>
  <si>
    <t>8-VLTAS/REFORZADO</t>
  </si>
  <si>
    <t>81H031</t>
  </si>
  <si>
    <t>57.5*24.5*112</t>
  </si>
  <si>
    <t xml:space="preserve">FILTRO ACEITE            </t>
  </si>
  <si>
    <t>MASTER 2.3 15/</t>
  </si>
  <si>
    <t>KAIA</t>
  </si>
  <si>
    <t>ALASKAN/KOLEO/QASQHAI/TRAFIC CARTUCHO</t>
  </si>
  <si>
    <t>91*33*86.5</t>
  </si>
  <si>
    <t>MASTER 2.5 /14</t>
  </si>
  <si>
    <t>APCD</t>
  </si>
  <si>
    <t>2010/2014 CARTUCHO</t>
  </si>
  <si>
    <t>TWINGO 16V/KANG</t>
  </si>
  <si>
    <t>KANGOO CARTUCHO</t>
  </si>
  <si>
    <t>16546-4JM1A</t>
  </si>
  <si>
    <t>255X202X50</t>
  </si>
  <si>
    <t xml:space="preserve">FILTRO AIRE              </t>
  </si>
  <si>
    <t>ALASKAN/NP300</t>
  </si>
  <si>
    <t>TRAFIC 1.6cc 15/</t>
  </si>
  <si>
    <t>DUSTE/CLIO 1.6c</t>
  </si>
  <si>
    <t>CITYUS/MEGANE/1.6 SYMBOL 16V</t>
  </si>
  <si>
    <t>DUSTE/MEGA 2.0c</t>
  </si>
  <si>
    <t>SCENI II/B-15 2.0cc</t>
  </si>
  <si>
    <t>165467674R</t>
  </si>
  <si>
    <t>WT236038U</t>
  </si>
  <si>
    <t>CAPTUR/LOGAN 2020/ 2.0cc</t>
  </si>
  <si>
    <t>16546-JD20A</t>
  </si>
  <si>
    <t>165466131R</t>
  </si>
  <si>
    <t>KOLEO/XTRAI 2.0</t>
  </si>
  <si>
    <t>QASQHAI/T31/DIESEL</t>
  </si>
  <si>
    <t>GASOLINA</t>
  </si>
  <si>
    <t>16546-00QAD</t>
  </si>
  <si>
    <t>285X249X73</t>
  </si>
  <si>
    <t>MASTER II 10/14</t>
  </si>
  <si>
    <t>APC:</t>
  </si>
  <si>
    <t>2.5cc.</t>
  </si>
  <si>
    <t>7701064439*</t>
  </si>
  <si>
    <t>TWINGO II 8V</t>
  </si>
  <si>
    <t>REDONDO</t>
  </si>
  <si>
    <t>7700242098.</t>
  </si>
  <si>
    <t xml:space="preserve">FILTRO AIRE ACOND        </t>
  </si>
  <si>
    <t>CLI II/LOGA /10</t>
  </si>
  <si>
    <t>LOGAN 04/10 230*158*30</t>
  </si>
  <si>
    <t>27891-JY10A</t>
  </si>
  <si>
    <t>KOLEOS/XTRA /16</t>
  </si>
  <si>
    <t>2.0/2.5</t>
  </si>
  <si>
    <t>272775340R</t>
  </si>
  <si>
    <t>KOLEOS/XTRA 17/</t>
  </si>
  <si>
    <t>T32 2.0/2.5</t>
  </si>
  <si>
    <t>272771154R</t>
  </si>
  <si>
    <t>DUSTER 1.6cc</t>
  </si>
  <si>
    <t>LOGAN/SANDE 15/</t>
  </si>
  <si>
    <t>336*192*45</t>
  </si>
  <si>
    <t>164038899R</t>
  </si>
  <si>
    <t>AM7101</t>
  </si>
  <si>
    <t xml:space="preserve">FILTRO COMBUSTIBLE       </t>
  </si>
  <si>
    <t>MASTER/TRAF 15/</t>
  </si>
  <si>
    <t>KAIF</t>
  </si>
  <si>
    <t>ALASKAN/NP300 2016/ 2.3cc</t>
  </si>
  <si>
    <t xml:space="preserve">FILTRO GAS               </t>
  </si>
  <si>
    <t>7700680162.</t>
  </si>
  <si>
    <t>R 9 INY/ETOILE.</t>
  </si>
  <si>
    <t>R-19-1.4-1.7-1.8</t>
  </si>
  <si>
    <t xml:space="preserve">FLOTADOR T/G             </t>
  </si>
  <si>
    <t>AG66009</t>
  </si>
  <si>
    <t>7701349402   HM</t>
  </si>
  <si>
    <t>R-19</t>
  </si>
  <si>
    <t>8-VALVULAS</t>
  </si>
  <si>
    <t>AG1655</t>
  </si>
  <si>
    <t>LOGA/SANDER 14/</t>
  </si>
  <si>
    <t>SANDERO/LOGAN</t>
  </si>
  <si>
    <t>RE-0033</t>
  </si>
  <si>
    <t>7700550785   HM</t>
  </si>
  <si>
    <t xml:space="preserve">FUELLE TELEFONO          </t>
  </si>
  <si>
    <t xml:space="preserve">G/POLVO AMORT DEL        </t>
  </si>
  <si>
    <t>R0191</t>
  </si>
  <si>
    <t>LOGA/DUSTE/SAND</t>
  </si>
  <si>
    <t>LOGAN/DUSTER/SANDERO/STEPWAY 20cms</t>
  </si>
  <si>
    <t xml:space="preserve">G/POLVO AMORT TRAS       </t>
  </si>
  <si>
    <t>CON/TOPE</t>
  </si>
  <si>
    <t>R0161</t>
  </si>
  <si>
    <t>7701470361</t>
  </si>
  <si>
    <t xml:space="preserve">G/POLVO CAJA DIR         </t>
  </si>
  <si>
    <t>LOGAN/DUSTE/SAN</t>
  </si>
  <si>
    <t>SANDERO/KOLEOS/CAPTUR/MASTER/TRAFIC/LOG</t>
  </si>
  <si>
    <t>MEGANE/LOGAN</t>
  </si>
  <si>
    <t>R0085</t>
  </si>
  <si>
    <t>RN/R-12</t>
  </si>
  <si>
    <t>RN-701-XLB</t>
  </si>
  <si>
    <t xml:space="preserve">G/POLVO EJE L/C DER KIT  </t>
  </si>
  <si>
    <t>R 9/21RS</t>
  </si>
  <si>
    <t>GAPG</t>
  </si>
  <si>
    <t>SWIFT 1.6 L/C IZQ</t>
  </si>
  <si>
    <t xml:space="preserve">G/POLVO EJE L/C DER SOLO </t>
  </si>
  <si>
    <t>TRICETA</t>
  </si>
  <si>
    <t>8200017057-</t>
  </si>
  <si>
    <t xml:space="preserve">G/POLVO EJE L/C IZQ COMP </t>
  </si>
  <si>
    <t>G/POLVO + RODILLO COMPLETO</t>
  </si>
  <si>
    <t xml:space="preserve">G/POLVO EJE L/C IZQ KIT  </t>
  </si>
  <si>
    <t xml:space="preserve">G/POLVO EJE L/C SOLO     </t>
  </si>
  <si>
    <t>MEGANE/SYMBOL</t>
  </si>
  <si>
    <t>GRUESO</t>
  </si>
  <si>
    <t>BT-2075</t>
  </si>
  <si>
    <t xml:space="preserve">G/POLVO EJE L/R KIT      </t>
  </si>
  <si>
    <t>QASQHAI</t>
  </si>
  <si>
    <t>60897-XLB</t>
  </si>
  <si>
    <t>780342</t>
  </si>
  <si>
    <t>CANA GRUESA</t>
  </si>
  <si>
    <t>RN-801-XLB</t>
  </si>
  <si>
    <t>R 9/19/SYMBOL</t>
  </si>
  <si>
    <t>CITIUS</t>
  </si>
  <si>
    <t>BT-239</t>
  </si>
  <si>
    <t>LOGAN/IX35</t>
  </si>
  <si>
    <t>VAN PASS</t>
  </si>
  <si>
    <t xml:space="preserve">G/POLVO EJE L/R SOLO     </t>
  </si>
  <si>
    <t>DUSTER/FLUENCE</t>
  </si>
  <si>
    <t>RE-0011 S</t>
  </si>
  <si>
    <t>R 9 87/GAMMA</t>
  </si>
  <si>
    <t>R-4/6/12/18</t>
  </si>
  <si>
    <t>R0064</t>
  </si>
  <si>
    <t>111656</t>
  </si>
  <si>
    <t xml:space="preserve">G/POLVO HORQUILLA CLUTCH </t>
  </si>
  <si>
    <t>R 9/R 19/CLIO</t>
  </si>
  <si>
    <t xml:space="preserve">GRADUACION FRENO/DER     </t>
  </si>
  <si>
    <t>INDY</t>
  </si>
  <si>
    <t xml:space="preserve">GRADUACION FRENO/IZQ     </t>
  </si>
  <si>
    <t xml:space="preserve">GUIA VALV                </t>
  </si>
  <si>
    <t>CLIO II/MEG/SYM</t>
  </si>
  <si>
    <t>LAGZ</t>
  </si>
  <si>
    <t>GLG-929</t>
  </si>
  <si>
    <t>R 4PL/6/9/12/18</t>
  </si>
  <si>
    <t>11.15mm D/EX</t>
  </si>
  <si>
    <t>GL-929</t>
  </si>
  <si>
    <t>0710941100   NA</t>
  </si>
  <si>
    <t>R-6-12-18-9</t>
  </si>
  <si>
    <t>R 9/INY/R 19</t>
  </si>
  <si>
    <t>R-19 1.4INY</t>
  </si>
  <si>
    <t>GL-4341</t>
  </si>
  <si>
    <t>0710938800   NA</t>
  </si>
  <si>
    <t>GAS</t>
  </si>
  <si>
    <t>7700725720   HM</t>
  </si>
  <si>
    <t xml:space="preserve">HORQUILLA CLUTCH/COMPL   </t>
  </si>
  <si>
    <t>C/PLATINA</t>
  </si>
  <si>
    <t xml:space="preserve">IMPULSADOR VALV          </t>
  </si>
  <si>
    <t>AG88136</t>
  </si>
  <si>
    <t xml:space="preserve">INSTALACION ALTA         </t>
  </si>
  <si>
    <t>LOG/SANDERO 06/</t>
  </si>
  <si>
    <t>SYM/KANGOO-SYMBOL 1.4</t>
  </si>
  <si>
    <t>AG88109/86</t>
  </si>
  <si>
    <t>7702194717-  HM</t>
  </si>
  <si>
    <t>R 9GAMA/R 21RS</t>
  </si>
  <si>
    <t>R-19 1.6cc</t>
  </si>
  <si>
    <t>R 9INY/R 19INY</t>
  </si>
  <si>
    <t>AG88137</t>
  </si>
  <si>
    <t>TWINGO 01/MULTI</t>
  </si>
  <si>
    <t>CLIO MULTIPUNTO / 8VALV</t>
  </si>
  <si>
    <t>TWINGO 07/16VAL</t>
  </si>
  <si>
    <t>TWINGO 95/MONOP</t>
  </si>
  <si>
    <t>2-CABLES/BOBINAS(6 CABLES)</t>
  </si>
  <si>
    <t xml:space="preserve">INYECTOR GAS             </t>
  </si>
  <si>
    <t>KAI3</t>
  </si>
  <si>
    <t>16600-JA000</t>
  </si>
  <si>
    <t>KOLEO XTRAI 2.5</t>
  </si>
  <si>
    <t>IWP042</t>
  </si>
  <si>
    <t>DUST/MEG II 2.0</t>
  </si>
  <si>
    <t>SCENIC II DUSTER 2.0cc</t>
  </si>
  <si>
    <t>R-1</t>
  </si>
  <si>
    <t>7701464111</t>
  </si>
  <si>
    <t xml:space="preserve">KIT BUJES PAL/CAMBIOS.   </t>
  </si>
  <si>
    <t>TWING/CLIO/MGNE</t>
  </si>
  <si>
    <t>130C12067R</t>
  </si>
  <si>
    <t xml:space="preserve">KIT DIST/CADENA          </t>
  </si>
  <si>
    <t>4 PIEZAS</t>
  </si>
  <si>
    <t>130C13666R</t>
  </si>
  <si>
    <t>7 PIEZAS 2.3cc</t>
  </si>
  <si>
    <t>242807</t>
  </si>
  <si>
    <t xml:space="preserve">KIT G/POLVO MORDAZA      </t>
  </si>
  <si>
    <t>R 9/CLIO/R 18</t>
  </si>
  <si>
    <t>JGOX4</t>
  </si>
  <si>
    <t xml:space="preserve">KIT PAS/MORDAZA COMPLETO </t>
  </si>
  <si>
    <t>4x2/4x4</t>
  </si>
  <si>
    <t>2011/</t>
  </si>
  <si>
    <t xml:space="preserve">LEVA GUAYA EMERG/DER     </t>
  </si>
  <si>
    <t>RE-0058</t>
  </si>
  <si>
    <t>7700632015   NA</t>
  </si>
  <si>
    <t xml:space="preserve">LIGA EXOSTO              </t>
  </si>
  <si>
    <t>R 12/R 18</t>
  </si>
  <si>
    <t xml:space="preserve">MANGUERA B/AGUA          </t>
  </si>
  <si>
    <t>21120M</t>
  </si>
  <si>
    <t>7700657132</t>
  </si>
  <si>
    <t xml:space="preserve">MANGUERA B/AGUA CARB     </t>
  </si>
  <si>
    <t>21210M</t>
  </si>
  <si>
    <t>7700613348   OR</t>
  </si>
  <si>
    <t xml:space="preserve">MANGUERA CALEF           </t>
  </si>
  <si>
    <t>CLIO 96/98</t>
  </si>
  <si>
    <t>21284M</t>
  </si>
  <si>
    <t>7700847057</t>
  </si>
  <si>
    <t>21262M</t>
  </si>
  <si>
    <t>7000847056</t>
  </si>
  <si>
    <t>KANGOO II 1.6 16 VALVULAS</t>
  </si>
  <si>
    <t>DUSTER 2.0 16/</t>
  </si>
  <si>
    <t>21308M</t>
  </si>
  <si>
    <t>6001547051</t>
  </si>
  <si>
    <t>CON GRIFO</t>
  </si>
  <si>
    <t>21294M</t>
  </si>
  <si>
    <t>7700413938</t>
  </si>
  <si>
    <t>MEGANE 1.6</t>
  </si>
  <si>
    <t>21285M</t>
  </si>
  <si>
    <t>8200311098</t>
  </si>
  <si>
    <t>21118M</t>
  </si>
  <si>
    <t>21207M</t>
  </si>
  <si>
    <t>924109763R</t>
  </si>
  <si>
    <t xml:space="preserve">MANGUERA CALEF ENTRADA   </t>
  </si>
  <si>
    <t>DUSTER 1.6 17/</t>
  </si>
  <si>
    <t>DUSTER II 1.6 16V 4X2 17/ K4M C/PURGA</t>
  </si>
  <si>
    <t>DUSTER/SANDERO</t>
  </si>
  <si>
    <t>92400-JH100</t>
  </si>
  <si>
    <t>KOLEOS 2.0 /15</t>
  </si>
  <si>
    <t>2.0 TD 16V 2011/15</t>
  </si>
  <si>
    <t>21313M</t>
  </si>
  <si>
    <t>LOGAN 16/ 8V</t>
  </si>
  <si>
    <t>2016/</t>
  </si>
  <si>
    <t>SYMBOL 1.4 8V</t>
  </si>
  <si>
    <t xml:space="preserve">MANGUERA CALEF SALIDA    </t>
  </si>
  <si>
    <t>21360M</t>
  </si>
  <si>
    <t>DUSTER 1.6 4X2/SANDERO/STEWAY</t>
  </si>
  <si>
    <t>92410-JH100</t>
  </si>
  <si>
    <t>2.0 TD 16V 2011/</t>
  </si>
  <si>
    <t>21312M</t>
  </si>
  <si>
    <t>LOGAN/SANDERO 8 VALV 1.4-1.6  /2014</t>
  </si>
  <si>
    <t>21370M</t>
  </si>
  <si>
    <t>924007677R</t>
  </si>
  <si>
    <t>SANDERO 8V 16/</t>
  </si>
  <si>
    <t>CON PURGA</t>
  </si>
  <si>
    <t xml:space="preserve">MANGUERA CALEF/CARB      </t>
  </si>
  <si>
    <t>21276M</t>
  </si>
  <si>
    <t>7700822054</t>
  </si>
  <si>
    <t xml:space="preserve">MANGUERA CALEF/GEMELAS   </t>
  </si>
  <si>
    <t>21186M</t>
  </si>
  <si>
    <t xml:space="preserve">MANGUERA CALEF/LARGA     </t>
  </si>
  <si>
    <t>21199M</t>
  </si>
  <si>
    <t>7700611601</t>
  </si>
  <si>
    <t xml:space="preserve">MANGUERA CALEF/VALVULA   </t>
  </si>
  <si>
    <t>21263M</t>
  </si>
  <si>
    <t>7700847058</t>
  </si>
  <si>
    <t xml:space="preserve">MANGUERA DEP/RAD         </t>
  </si>
  <si>
    <t>CLIO II/SYM CIT</t>
  </si>
  <si>
    <t>CONEXION DEPOSITO A CARCAZA TERMOSTATO</t>
  </si>
  <si>
    <t xml:space="preserve">MANGUERA DESFOGUE        </t>
  </si>
  <si>
    <t>8200393019</t>
  </si>
  <si>
    <t>TWI 16V/CLIOII</t>
  </si>
  <si>
    <t>TWINGO 06/13 1.2 -CLIO II CAMPUS 16V 1.2</t>
  </si>
  <si>
    <t xml:space="preserve">MANGUERA FRENO DEL       </t>
  </si>
  <si>
    <t>CAME</t>
  </si>
  <si>
    <t>KANGOO 12/</t>
  </si>
  <si>
    <t>45-21-09</t>
  </si>
  <si>
    <t>4531026</t>
  </si>
  <si>
    <t xml:space="preserve">MANGUERA FRENO TRAS      </t>
  </si>
  <si>
    <t>452123</t>
  </si>
  <si>
    <t>45-21-03</t>
  </si>
  <si>
    <t xml:space="preserve">MANGUERA FRENO TRAS IZQ  </t>
  </si>
  <si>
    <t xml:space="preserve">MANGUERA GOLLETE         </t>
  </si>
  <si>
    <t>7705026439   NA</t>
  </si>
  <si>
    <t xml:space="preserve">MANGUERA PURIF/AIRE      </t>
  </si>
  <si>
    <t>SPARK</t>
  </si>
  <si>
    <t>21261M</t>
  </si>
  <si>
    <t xml:space="preserve">MANGUERA RAD INF         </t>
  </si>
  <si>
    <t>1998/</t>
  </si>
  <si>
    <t>CLIO II/C AIR</t>
  </si>
  <si>
    <t>MASTER 2.3 14/</t>
  </si>
  <si>
    <t>21435M</t>
  </si>
  <si>
    <t>8200243679.</t>
  </si>
  <si>
    <t>MASTER II 10/</t>
  </si>
  <si>
    <t>2.5 16V 2010-2013 2.5cc.</t>
  </si>
  <si>
    <t>MEGANE C/AIR</t>
  </si>
  <si>
    <t>21184M</t>
  </si>
  <si>
    <t>R 9 1.3/4</t>
  </si>
  <si>
    <t>R 9INY</t>
  </si>
  <si>
    <t>21236M</t>
  </si>
  <si>
    <t>7700847455</t>
  </si>
  <si>
    <t>SYMBOL 1.4</t>
  </si>
  <si>
    <t>21265M</t>
  </si>
  <si>
    <t>7700839204</t>
  </si>
  <si>
    <t>CLIO I 8V 92/01</t>
  </si>
  <si>
    <t>CON A.A. 1.4</t>
  </si>
  <si>
    <t>215034648R</t>
  </si>
  <si>
    <t>TRAFIC 2.0 13/</t>
  </si>
  <si>
    <t>TRAFIC II 2.0 TD 16V 20013-15 M9R</t>
  </si>
  <si>
    <t>21286M</t>
  </si>
  <si>
    <t>7702847054</t>
  </si>
  <si>
    <t xml:space="preserve">MANGUERA RAD SUP         </t>
  </si>
  <si>
    <t>DUSTER 1.6</t>
  </si>
  <si>
    <t>4X2</t>
  </si>
  <si>
    <t>KOLEOS 2.0 16V</t>
  </si>
  <si>
    <t>2011/15 2011/</t>
  </si>
  <si>
    <t>MASTER III 2.3 16V TD 14/</t>
  </si>
  <si>
    <t>21434M</t>
  </si>
  <si>
    <t>8200243677</t>
  </si>
  <si>
    <t>2.5 16V 2010/2013</t>
  </si>
  <si>
    <t>21201M</t>
  </si>
  <si>
    <t>21252M</t>
  </si>
  <si>
    <t>7700791175</t>
  </si>
  <si>
    <t>R 21RS</t>
  </si>
  <si>
    <t>21249M</t>
  </si>
  <si>
    <t>21176M</t>
  </si>
  <si>
    <t>21204M</t>
  </si>
  <si>
    <t>TRAFIC II 1.9</t>
  </si>
  <si>
    <t>8V</t>
  </si>
  <si>
    <t>TRAFIC II 2.0</t>
  </si>
  <si>
    <t>2013/2015 16/VALVULAS</t>
  </si>
  <si>
    <t>21278M</t>
  </si>
  <si>
    <t>7700822055   OR</t>
  </si>
  <si>
    <t>21274M</t>
  </si>
  <si>
    <t>8200033879</t>
  </si>
  <si>
    <t>TWINGO 98/</t>
  </si>
  <si>
    <t>21260M</t>
  </si>
  <si>
    <t>CLIO 97/98</t>
  </si>
  <si>
    <t>21366M</t>
  </si>
  <si>
    <t>6001548890</t>
  </si>
  <si>
    <t>SANDERO/STEPWAY</t>
  </si>
  <si>
    <t>SANDERO 09/ STEPWAY 10/ 1.6 16V 2005/</t>
  </si>
  <si>
    <t xml:space="preserve">MANGUERA REFRIG/         </t>
  </si>
  <si>
    <t>7700584134   NA</t>
  </si>
  <si>
    <t xml:space="preserve">MANGUERA TAPA VALV       </t>
  </si>
  <si>
    <t>LARGAR-6-12</t>
  </si>
  <si>
    <t>21119M</t>
  </si>
  <si>
    <t>7700699444</t>
  </si>
  <si>
    <t xml:space="preserve">MANGUERA TERMOSTATO      </t>
  </si>
  <si>
    <t>R 9 1.3/1.6</t>
  </si>
  <si>
    <t>DE TERMOS A MULT ADM R-18 2.0 1983/1989</t>
  </si>
  <si>
    <t>21350M</t>
  </si>
  <si>
    <t xml:space="preserve">MANGUERA TERMOSTATO/DEPO </t>
  </si>
  <si>
    <t>21127M</t>
  </si>
  <si>
    <t xml:space="preserve">MANGUERA TUBO REFRIG     </t>
  </si>
  <si>
    <t>R-19 1.4 INY</t>
  </si>
  <si>
    <t>CLIO/R-19/TWINGO</t>
  </si>
  <si>
    <t xml:space="preserve">MOTOR ARRANQUE           </t>
  </si>
  <si>
    <t>APC1</t>
  </si>
  <si>
    <t>7700728083.</t>
  </si>
  <si>
    <t>7700828623</t>
  </si>
  <si>
    <t xml:space="preserve">MOTOVENTILADOR           </t>
  </si>
  <si>
    <t>R 4PL/6/9</t>
  </si>
  <si>
    <t>APCM</t>
  </si>
  <si>
    <t>CLI-TWI.S/A</t>
  </si>
  <si>
    <t>KK-2320</t>
  </si>
  <si>
    <t>R 9I/TW/CLIO I</t>
  </si>
  <si>
    <t>R-19 1.4cc/TWING/CLIO -I/R-9INY&gt;&gt;S/AIR</t>
  </si>
  <si>
    <t xml:space="preserve">MOTOVENTILADOR COMPLETO  </t>
  </si>
  <si>
    <t>1.6/2.0cc</t>
  </si>
  <si>
    <t>MEGANE/SCENI II</t>
  </si>
  <si>
    <t xml:space="preserve">O RING CUERPO ACEL       </t>
  </si>
  <si>
    <t>R0119</t>
  </si>
  <si>
    <t>R001-14</t>
  </si>
  <si>
    <t>J2</t>
  </si>
  <si>
    <t>MOTOR K4M 16V 2-LIGAS</t>
  </si>
  <si>
    <t xml:space="preserve">OBTURADOR VALV (JGX8)    </t>
  </si>
  <si>
    <t>J8</t>
  </si>
  <si>
    <t>NOK</t>
  </si>
  <si>
    <t xml:space="preserve">PASTILLA FRENO DEL       </t>
  </si>
  <si>
    <t>DUSTE 1.6/ZOE</t>
  </si>
  <si>
    <t>APC^</t>
  </si>
  <si>
    <t>MICRA 1.4 2006-2009</t>
  </si>
  <si>
    <t>DUSTE 2.0/OROCH</t>
  </si>
  <si>
    <t>8844 GAMAX</t>
  </si>
  <si>
    <t>MEGANE III/CAPTUR FLUENCE</t>
  </si>
  <si>
    <t>KOLEOS 08/</t>
  </si>
  <si>
    <t>8221-NI-HD</t>
  </si>
  <si>
    <t>8221-D888</t>
  </si>
  <si>
    <t>PATHFINDER 05/-MURANO/QASQHAI 2.0</t>
  </si>
  <si>
    <t>VENTILADO</t>
  </si>
  <si>
    <t>STEPWAY</t>
  </si>
  <si>
    <t>10315 CVBRAKE</t>
  </si>
  <si>
    <t>MASTER II /14</t>
  </si>
  <si>
    <t>DIESEL</t>
  </si>
  <si>
    <t>MEGAN/LOGAN/CLI</t>
  </si>
  <si>
    <t>APCG</t>
  </si>
  <si>
    <t>SYMBOL/CYTIUS/SANDERO/STEPWAY/TWINGO</t>
  </si>
  <si>
    <t>10243 NOVEX LD</t>
  </si>
  <si>
    <t>10273-RN-HD.</t>
  </si>
  <si>
    <t>MEGANE II/SCENI</t>
  </si>
  <si>
    <t>2002/2005</t>
  </si>
  <si>
    <t>METALIZADA</t>
  </si>
  <si>
    <t>R-18GTX/TS/R-19/PENTA</t>
  </si>
  <si>
    <t>8311 GAMAX</t>
  </si>
  <si>
    <t>SCALA 1.6</t>
  </si>
  <si>
    <t xml:space="preserve">PASTILLA FRENO TRAS      </t>
  </si>
  <si>
    <t>KOLEOS/TIIDA</t>
  </si>
  <si>
    <t>7234-RN-HD</t>
  </si>
  <si>
    <t>7234-D340</t>
  </si>
  <si>
    <t>GOLF/SKODA/SEAT/CITROEN 2.0cc</t>
  </si>
  <si>
    <t xml:space="preserve">PERILLA PAL/CAMB         </t>
  </si>
  <si>
    <t xml:space="preserve">PINON VELOC              </t>
  </si>
  <si>
    <t>COMPLETO</t>
  </si>
  <si>
    <t>R0049</t>
  </si>
  <si>
    <t>7700639429</t>
  </si>
  <si>
    <t xml:space="preserve">PIPA CIL PTA             </t>
  </si>
  <si>
    <t>T/ORIGINAL</t>
  </si>
  <si>
    <t>AR-064</t>
  </si>
  <si>
    <t>7700578481   NA</t>
  </si>
  <si>
    <t xml:space="preserve">PLATINA CORREA PTA       </t>
  </si>
  <si>
    <t>AURO</t>
  </si>
  <si>
    <t>R-6/R-12</t>
  </si>
  <si>
    <t xml:space="preserve">POLEA CIGUENAL           </t>
  </si>
  <si>
    <t>RN-760/650031</t>
  </si>
  <si>
    <t>23*22*36.</t>
  </si>
  <si>
    <t xml:space="preserve">PUNTA EJE L/C            </t>
  </si>
  <si>
    <t>GPV 19614 MEGAN/CLIO/SCENIC 1.6cc</t>
  </si>
  <si>
    <t>RN-515-650001</t>
  </si>
  <si>
    <t>23x22x36.3.</t>
  </si>
  <si>
    <t>R 12/R 18GTL</t>
  </si>
  <si>
    <t>GPV 18421 R-18GTL</t>
  </si>
  <si>
    <t>RN-713 / 650013</t>
  </si>
  <si>
    <t>22X21X36</t>
  </si>
  <si>
    <t>GPV 19621</t>
  </si>
  <si>
    <t>RN-772-650002</t>
  </si>
  <si>
    <t>23x22x36.3</t>
  </si>
  <si>
    <t>R 9/R 21RS 1.6</t>
  </si>
  <si>
    <t>GPV</t>
  </si>
  <si>
    <t>RN-702 / 650003</t>
  </si>
  <si>
    <t>23X25X36.3</t>
  </si>
  <si>
    <t>R 18GTX/R21 2.0</t>
  </si>
  <si>
    <t>GPV 19640</t>
  </si>
  <si>
    <t xml:space="preserve">PUNTA EJE L/C DER        </t>
  </si>
  <si>
    <t>SANDERO 16V</t>
  </si>
  <si>
    <t>FD-466/601567</t>
  </si>
  <si>
    <t>39X27X62.</t>
  </si>
  <si>
    <t xml:space="preserve">PUNTA EJE L/C IZQ        </t>
  </si>
  <si>
    <t>GPV 19642</t>
  </si>
  <si>
    <t>SK-688/657129</t>
  </si>
  <si>
    <t>21X28X38</t>
  </si>
  <si>
    <t xml:space="preserve">PUNTA EJE L/C TRAS       </t>
  </si>
  <si>
    <t>CAPTUR 2.0cc AUT/MEC</t>
  </si>
  <si>
    <t xml:space="preserve">PUNTA EJE L/R            </t>
  </si>
  <si>
    <t>RN-957/850145</t>
  </si>
  <si>
    <t>25X33X52</t>
  </si>
  <si>
    <t>RN-840/850053</t>
  </si>
  <si>
    <t>23*23*57 p.i</t>
  </si>
  <si>
    <t>KANGOO 98/04</t>
  </si>
  <si>
    <t>GPV 18427</t>
  </si>
  <si>
    <t>23X21X48.7</t>
  </si>
  <si>
    <t>LOGAN 2015/</t>
  </si>
  <si>
    <t>ABS MAGNETICO (BALINERA)</t>
  </si>
  <si>
    <t>RN-811A/ 850043</t>
  </si>
  <si>
    <t>21X22X51(44)TOP</t>
  </si>
  <si>
    <t>MEGANE 1.4 ABS</t>
  </si>
  <si>
    <t>GPV 19635</t>
  </si>
  <si>
    <t>GPV 19612</t>
  </si>
  <si>
    <t>RN-940</t>
  </si>
  <si>
    <t>23x33x49 tope</t>
  </si>
  <si>
    <t>MEGANE II MEC</t>
  </si>
  <si>
    <t>RN-803 / 811001</t>
  </si>
  <si>
    <t>20X30X48 P.E</t>
  </si>
  <si>
    <t>GPV 18424 R-18GTL</t>
  </si>
  <si>
    <t>RN-001 / 850007</t>
  </si>
  <si>
    <t>23X25X56 P.E</t>
  </si>
  <si>
    <t>GPV 19620 R-21RX/NEVADA/ETOILE</t>
  </si>
  <si>
    <t>RN-812 / 850018</t>
  </si>
  <si>
    <t>23X30X36.3 P.E</t>
  </si>
  <si>
    <t>GPV 18427 R-6</t>
  </si>
  <si>
    <t>FD-133/818327</t>
  </si>
  <si>
    <t>29X28X60</t>
  </si>
  <si>
    <t>SK-067A/857203</t>
  </si>
  <si>
    <t>25X28X52(48T)</t>
  </si>
  <si>
    <t xml:space="preserve">PUNTA EJE L/R TRASERA    </t>
  </si>
  <si>
    <t>CON ABS/ CAPTUR 2.0cc AUT/MEC</t>
  </si>
  <si>
    <t>NI-992A/841285</t>
  </si>
  <si>
    <t>25X24X56 (48T)I</t>
  </si>
  <si>
    <t>7702134587   HM</t>
  </si>
  <si>
    <t xml:space="preserve">PUNTERA T/I              </t>
  </si>
  <si>
    <t>R 18B</t>
  </si>
  <si>
    <t>24 X CAJA</t>
  </si>
  <si>
    <t>390*378*23</t>
  </si>
  <si>
    <t xml:space="preserve">RADIADOR ALUMINIO        </t>
  </si>
  <si>
    <t>CLIO I SIN A/A</t>
  </si>
  <si>
    <t>KAI.</t>
  </si>
  <si>
    <t>CITYUS SIN AIRE TUBULAR</t>
  </si>
  <si>
    <t>484*388*32</t>
  </si>
  <si>
    <t>LAMINILLAS</t>
  </si>
  <si>
    <t>360X388X26</t>
  </si>
  <si>
    <t>R 9 84/96</t>
  </si>
  <si>
    <t>CARBURADOR</t>
  </si>
  <si>
    <t>430*378*23</t>
  </si>
  <si>
    <t>TWINGO 98/06 SA</t>
  </si>
  <si>
    <t>CON DESFOGUE TUBULAR</t>
  </si>
  <si>
    <t>38070-PA22</t>
  </si>
  <si>
    <t>TWINGO II C/AIR</t>
  </si>
  <si>
    <t>LAMINILLAS 16 VALVULAS</t>
  </si>
  <si>
    <t xml:space="preserve">REGULADOR DE PRESION     </t>
  </si>
  <si>
    <t xml:space="preserve">REP CALIPER 45mm         </t>
  </si>
  <si>
    <t>DOBLE</t>
  </si>
  <si>
    <t xml:space="preserve">REP CALIPER 48mm         </t>
  </si>
  <si>
    <t>JS700003</t>
  </si>
  <si>
    <t xml:space="preserve">REP CALIPER 54mm         </t>
  </si>
  <si>
    <t>DUSTER/OROC 4X2</t>
  </si>
  <si>
    <t>OROCH 4X2</t>
  </si>
  <si>
    <t>15147-L</t>
  </si>
  <si>
    <t xml:space="preserve">RESORTE VALV             </t>
  </si>
  <si>
    <t>AEQP</t>
  </si>
  <si>
    <t>+AR</t>
  </si>
  <si>
    <t>7703087190</t>
  </si>
  <si>
    <t xml:space="preserve">RETEN CIGUENAL TRAS      </t>
  </si>
  <si>
    <t>INC</t>
  </si>
  <si>
    <t>R-19 1.7cc</t>
  </si>
  <si>
    <t>LYO</t>
  </si>
  <si>
    <t xml:space="preserve"> 80X100X13</t>
  </si>
  <si>
    <t>R 9/R 18TS</t>
  </si>
  <si>
    <t>R-4MASTER/R-6 83&gt;</t>
  </si>
  <si>
    <t>7703087068.</t>
  </si>
  <si>
    <t>36X54X11/12.</t>
  </si>
  <si>
    <t xml:space="preserve">RETEN EJE                </t>
  </si>
  <si>
    <t>CON FELPA</t>
  </si>
  <si>
    <t>26X42X8/17</t>
  </si>
  <si>
    <t>R 18/DACIA</t>
  </si>
  <si>
    <t>36X54X7.5</t>
  </si>
  <si>
    <t>28X42X5</t>
  </si>
  <si>
    <t xml:space="preserve">RETEN EJE LEVAS          </t>
  </si>
  <si>
    <t>DUSTER 1.6cc SCENIC</t>
  </si>
  <si>
    <t xml:space="preserve"> 22X45X7</t>
  </si>
  <si>
    <t>7703087191.</t>
  </si>
  <si>
    <t xml:space="preserve">RETEN EJE LEVAS TRAS     </t>
  </si>
  <si>
    <t>MEGANE/CLIO/R19</t>
  </si>
  <si>
    <t>22.45.8</t>
  </si>
  <si>
    <t xml:space="preserve">RETEN PAL CAMB           </t>
  </si>
  <si>
    <t>15X26X7 DACIA</t>
  </si>
  <si>
    <t>R 9/CLIO/TW</t>
  </si>
  <si>
    <t xml:space="preserve">RETEN POLEA CIG          </t>
  </si>
  <si>
    <t>35X47X7</t>
  </si>
  <si>
    <t>CLI/LOG/MEG/9IN</t>
  </si>
  <si>
    <t>EJE LEVAS DEL R18GTX/21RX R-9INYEC</t>
  </si>
  <si>
    <t xml:space="preserve">RETEN PROPULSOR          </t>
  </si>
  <si>
    <t>7703087085-</t>
  </si>
  <si>
    <t>17X28X7X13-</t>
  </si>
  <si>
    <t xml:space="preserve">RETEN RDA TRAS           </t>
  </si>
  <si>
    <t>45X54X5X8.5</t>
  </si>
  <si>
    <t>R-6N-R12AN</t>
  </si>
  <si>
    <t xml:space="preserve">RIEL INYECTORES          </t>
  </si>
  <si>
    <t>TWINGO 16V/CAMP</t>
  </si>
  <si>
    <t>CLIO CAMPUS</t>
  </si>
  <si>
    <t>7700102090.</t>
  </si>
  <si>
    <t>F89647-3.</t>
  </si>
  <si>
    <t xml:space="preserve">RODILLO PROPULSOR        </t>
  </si>
  <si>
    <t>(MARAQUITA)</t>
  </si>
  <si>
    <t>32004X.</t>
  </si>
  <si>
    <t>20X42X15</t>
  </si>
  <si>
    <t xml:space="preserve">RODILLO RDA T/E          </t>
  </si>
  <si>
    <t>R-6-12A-18A</t>
  </si>
  <si>
    <t>32005X</t>
  </si>
  <si>
    <t>10R32005VC12 OR</t>
  </si>
  <si>
    <t xml:space="preserve">RODILLO RDA T/I          </t>
  </si>
  <si>
    <t>R-6-12-18</t>
  </si>
  <si>
    <t xml:space="preserve">RODILLO SPTE AMORT DEL   </t>
  </si>
  <si>
    <t>54325-ED02A</t>
  </si>
  <si>
    <t>KOLEO/XTRA/TIID</t>
  </si>
  <si>
    <t>QAHQAI/JUKE/NOTE 2.0/2.5</t>
  </si>
  <si>
    <t xml:space="preserve">ROTULA                   </t>
  </si>
  <si>
    <t>GAPX</t>
  </si>
  <si>
    <t>GAPS</t>
  </si>
  <si>
    <t>401603213R</t>
  </si>
  <si>
    <t>RLB10279</t>
  </si>
  <si>
    <t>4010603208R.</t>
  </si>
  <si>
    <t>DC1001</t>
  </si>
  <si>
    <t>7701462182.</t>
  </si>
  <si>
    <t>01000270     ES</t>
  </si>
  <si>
    <t>HUECO 10mm R-21RS</t>
  </si>
  <si>
    <t>7701462182*</t>
  </si>
  <si>
    <t>RN1005</t>
  </si>
  <si>
    <t>R-21RS</t>
  </si>
  <si>
    <t xml:space="preserve">ROTULA INF               </t>
  </si>
  <si>
    <t>R-12-R-18/3-PERNOS</t>
  </si>
  <si>
    <t>7702194556   ES</t>
  </si>
  <si>
    <t xml:space="preserve">ROTULA INF DER           </t>
  </si>
  <si>
    <t>7702194551   ES</t>
  </si>
  <si>
    <t xml:space="preserve">ROTULA INF IZQ           </t>
  </si>
  <si>
    <t xml:space="preserve">ROTULA SUP               </t>
  </si>
  <si>
    <t>7701451904.</t>
  </si>
  <si>
    <t>7702194550   ES</t>
  </si>
  <si>
    <t xml:space="preserve">SENSOR DE GOLPETEO       </t>
  </si>
  <si>
    <t>YB-R018</t>
  </si>
  <si>
    <t xml:space="preserve">SENSOR M A P             </t>
  </si>
  <si>
    <t>MEG/CLIO/TWINGO</t>
  </si>
  <si>
    <t>7700107433.</t>
  </si>
  <si>
    <t>39210-2X010</t>
  </si>
  <si>
    <t xml:space="preserve">SENSOR OXIGENO           </t>
  </si>
  <si>
    <t>DUSTER 2.0cc/SCENIC/TRAFIC II 4-CABLES</t>
  </si>
  <si>
    <t xml:space="preserve">SENSOR TPS               </t>
  </si>
  <si>
    <t>1.4/1.6cc.</t>
  </si>
  <si>
    <t>08075001</t>
  </si>
  <si>
    <t>MEG/CLIOII/LOGA</t>
  </si>
  <si>
    <t xml:space="preserve">SENSOR VELOC             </t>
  </si>
  <si>
    <t>LOGA/SAND/DUSTE</t>
  </si>
  <si>
    <t>APLICA CAJA MECANICA DUSTER</t>
  </si>
  <si>
    <t>MEGAN/SYMB/TWIN</t>
  </si>
  <si>
    <t>TWINGO-II/CLIO-II</t>
  </si>
  <si>
    <t>54320-4016R</t>
  </si>
  <si>
    <t>514174</t>
  </si>
  <si>
    <t xml:space="preserve">SOPORTE AMORTIG D/D      </t>
  </si>
  <si>
    <t>KOLEO/XTRAI T31</t>
  </si>
  <si>
    <t>GAP=</t>
  </si>
  <si>
    <t>QASHQAI /16 2.0/2.5</t>
  </si>
  <si>
    <t>54320-0919R</t>
  </si>
  <si>
    <t>514173</t>
  </si>
  <si>
    <t xml:space="preserve">SOPORTE AMORTIG D/I      </t>
  </si>
  <si>
    <t>7700829529 S</t>
  </si>
  <si>
    <t xml:space="preserve">SOPORTE AMORTIG DEL      </t>
  </si>
  <si>
    <t>CLI II/SYM +KIT</t>
  </si>
  <si>
    <t>KANGOO II (ALTO) CON BALINERA</t>
  </si>
  <si>
    <t>511957</t>
  </si>
  <si>
    <t>LOG/SAN/DUS/CAP</t>
  </si>
  <si>
    <t>TRASERO DUSTER 4X4/CAPTUR</t>
  </si>
  <si>
    <t>8200222463</t>
  </si>
  <si>
    <t>MEGANE/R 19</t>
  </si>
  <si>
    <t>7700773881   NA</t>
  </si>
  <si>
    <t>R 21</t>
  </si>
  <si>
    <t>2010/</t>
  </si>
  <si>
    <t>7700827435S</t>
  </si>
  <si>
    <t>511950S</t>
  </si>
  <si>
    <t>TWIN/CLIO I+KIT</t>
  </si>
  <si>
    <t>(BAJO) CON BALINERA</t>
  </si>
  <si>
    <t>512430</t>
  </si>
  <si>
    <t>DTC</t>
  </si>
  <si>
    <t xml:space="preserve">SOPORTE CAJA             </t>
  </si>
  <si>
    <t>8200171178-</t>
  </si>
  <si>
    <t>WC-70088</t>
  </si>
  <si>
    <t xml:space="preserve">SOPORTE CAJA(TRENSA)     </t>
  </si>
  <si>
    <t>SCENI/SYMBOL</t>
  </si>
  <si>
    <t xml:space="preserve">SOPORTE CAJA/IZQ         </t>
  </si>
  <si>
    <t>8200089697-</t>
  </si>
  <si>
    <t>510750</t>
  </si>
  <si>
    <t>MEG/CLIO II/SYM</t>
  </si>
  <si>
    <t xml:space="preserve">SOPORTE EXOSTO           </t>
  </si>
  <si>
    <t>R 19/MEGAN/TWIN</t>
  </si>
  <si>
    <t>R 9/HUEVO</t>
  </si>
  <si>
    <t>OVALADO</t>
  </si>
  <si>
    <t xml:space="preserve">SOPORTE MOT DEL          </t>
  </si>
  <si>
    <t>DELANT.</t>
  </si>
  <si>
    <t>7700805123.</t>
  </si>
  <si>
    <t>WC-70025</t>
  </si>
  <si>
    <t xml:space="preserve">SOPORTE MOT DER          </t>
  </si>
  <si>
    <t>CLIO I 96/00</t>
  </si>
  <si>
    <t>FASE-I</t>
  </si>
  <si>
    <t>7700434370.</t>
  </si>
  <si>
    <t>WC-70262</t>
  </si>
  <si>
    <t>KANGOO/4-HUECOS</t>
  </si>
  <si>
    <t>7704001319   HM</t>
  </si>
  <si>
    <t>R 9/R 21 RS</t>
  </si>
  <si>
    <t>8200025319-</t>
  </si>
  <si>
    <t>512368</t>
  </si>
  <si>
    <t>TWINGO II 16V</t>
  </si>
  <si>
    <t>7700412094.</t>
  </si>
  <si>
    <t>6001547893..</t>
  </si>
  <si>
    <t>512407</t>
  </si>
  <si>
    <t>LOGAN/SANDE /15</t>
  </si>
  <si>
    <t>7700415087.</t>
  </si>
  <si>
    <t>517855</t>
  </si>
  <si>
    <t>CLIO CAMPUS 14/</t>
  </si>
  <si>
    <t>1.2cc</t>
  </si>
  <si>
    <t>MEGAN II(BIELA)</t>
  </si>
  <si>
    <t>SCENIC 2.0cc BIELA</t>
  </si>
  <si>
    <t xml:space="preserve">SOPORTE MOT IZQ          </t>
  </si>
  <si>
    <t>7700527555</t>
  </si>
  <si>
    <t>112204BB0A</t>
  </si>
  <si>
    <t>533064</t>
  </si>
  <si>
    <t>TRAFIC III 16/</t>
  </si>
  <si>
    <t>1.6cc/OROCH/T32/KOLE 16/</t>
  </si>
  <si>
    <t>7700760510   HM</t>
  </si>
  <si>
    <t xml:space="preserve">SOPORTE MOT TRAS         </t>
  </si>
  <si>
    <t>R 9/BARCO</t>
  </si>
  <si>
    <t>H22 3518</t>
  </si>
  <si>
    <t>TWINGO 02/</t>
  </si>
  <si>
    <t>C/TUERCA</t>
  </si>
  <si>
    <t>7700411949..</t>
  </si>
  <si>
    <t>CON TUERCA 1.2cc</t>
  </si>
  <si>
    <t>7700821672</t>
  </si>
  <si>
    <t>TWINGO 95/ 8V</t>
  </si>
  <si>
    <t>1.2 95/98 MOTOR C3G BUJE OVALADO</t>
  </si>
  <si>
    <t>112388746R</t>
  </si>
  <si>
    <t>533907</t>
  </si>
  <si>
    <t xml:space="preserve">SOPORTE MOT TRAS(BIELA)  </t>
  </si>
  <si>
    <t>532885</t>
  </si>
  <si>
    <t>DUSTER 1.6/2.0</t>
  </si>
  <si>
    <t>113605631R</t>
  </si>
  <si>
    <t>KWID</t>
  </si>
  <si>
    <t>8200014933*</t>
  </si>
  <si>
    <t>512403</t>
  </si>
  <si>
    <t>7700411949.</t>
  </si>
  <si>
    <t xml:space="preserve">SOPORTE MOT TRAS(BUJE)   </t>
  </si>
  <si>
    <t>TWING0 /97</t>
  </si>
  <si>
    <t xml:space="preserve">SOPORTE MOTOR            </t>
  </si>
  <si>
    <t>7704000469   NA</t>
  </si>
  <si>
    <t xml:space="preserve">SWITCH C/LUCES           </t>
  </si>
  <si>
    <t>YSM</t>
  </si>
  <si>
    <t xml:space="preserve">SWITCH IGNICION          </t>
  </si>
  <si>
    <t>APC+</t>
  </si>
  <si>
    <t xml:space="preserve">TAPA ACEITE              </t>
  </si>
  <si>
    <t>TITA</t>
  </si>
  <si>
    <t xml:space="preserve">TAPA DEP/AUX RADIADOR    </t>
  </si>
  <si>
    <t>RC0017</t>
  </si>
  <si>
    <t>8156</t>
  </si>
  <si>
    <t>MASTER DIESEL 2.5cc R-4PL/6/12/9/18</t>
  </si>
  <si>
    <t xml:space="preserve">TAPON CARTER             </t>
  </si>
  <si>
    <t xml:space="preserve">TAPON CULATA (JGOX2)     </t>
  </si>
  <si>
    <t>SYMBOL/MEGANE/CITYUS (GRANDE Y PEQUENO)</t>
  </si>
  <si>
    <t>7700309071.</t>
  </si>
  <si>
    <t>RN4002</t>
  </si>
  <si>
    <t xml:space="preserve">TENSOR B/ESTAB D/D       </t>
  </si>
  <si>
    <t>MASTER 2010/14</t>
  </si>
  <si>
    <t>8200050191.</t>
  </si>
  <si>
    <t>8200050191*</t>
  </si>
  <si>
    <t>RN4008</t>
  </si>
  <si>
    <t>7700309070.</t>
  </si>
  <si>
    <t>RN4003</t>
  </si>
  <si>
    <t xml:space="preserve">TENSOR B/ESTAB D/I       </t>
  </si>
  <si>
    <t>8200040618.</t>
  </si>
  <si>
    <t>8200040618*</t>
  </si>
  <si>
    <t>RN4009</t>
  </si>
  <si>
    <t xml:space="preserve">TENSOR B/ESTAB DEL       </t>
  </si>
  <si>
    <t>CAUCHO</t>
  </si>
  <si>
    <t>6001547138.</t>
  </si>
  <si>
    <t>DC4001</t>
  </si>
  <si>
    <t>RLL5918</t>
  </si>
  <si>
    <t>ECOSPORT 2.0 04/16</t>
  </si>
  <si>
    <t xml:space="preserve">TENSOR B/ESTAB TRAS      </t>
  </si>
  <si>
    <t xml:space="preserve">TENSOR CADENA            </t>
  </si>
  <si>
    <t>WTB</t>
  </si>
  <si>
    <t>119239050R</t>
  </si>
  <si>
    <t xml:space="preserve">TENSOR CORREA A/AC       </t>
  </si>
  <si>
    <t>TWIN/CAMP 1.2(L</t>
  </si>
  <si>
    <t>GAP#</t>
  </si>
  <si>
    <t>MULTIPUNTO 1.2cc/DIR HIDRAULI LISO</t>
  </si>
  <si>
    <t>117507271R</t>
  </si>
  <si>
    <t xml:space="preserve">TENSOR CORREA ALT        </t>
  </si>
  <si>
    <t>DUST 2.0/TRAFIC</t>
  </si>
  <si>
    <t>MEGANE II (C/AIRE) COMPLETO</t>
  </si>
  <si>
    <t>117505337R</t>
  </si>
  <si>
    <t>9030700</t>
  </si>
  <si>
    <t xml:space="preserve">TENSOR CORREA ALT LOCO   </t>
  </si>
  <si>
    <t>DUSTER/TRAFIC</t>
  </si>
  <si>
    <t>MASTER /14</t>
  </si>
  <si>
    <t>GRE-105-T</t>
  </si>
  <si>
    <t xml:space="preserve">TENSOR CORREA DIST       </t>
  </si>
  <si>
    <t>MEGANE 1.6/1.7/1.8</t>
  </si>
  <si>
    <t>CAPTUR/OROCH MEGANE II</t>
  </si>
  <si>
    <t>TS16949</t>
  </si>
  <si>
    <t>7700273277..</t>
  </si>
  <si>
    <t>25-T</t>
  </si>
  <si>
    <t>LOGAN/SIMBOL 8V</t>
  </si>
  <si>
    <t>MOUSE/SANDERO 2004-2010</t>
  </si>
  <si>
    <t>7700273277.</t>
  </si>
  <si>
    <t>GRE-108-T</t>
  </si>
  <si>
    <t>20-T</t>
  </si>
  <si>
    <t>R-18 GTX/R-21 GTX</t>
  </si>
  <si>
    <t>7700726440.</t>
  </si>
  <si>
    <t>GRE-114-T</t>
  </si>
  <si>
    <t xml:space="preserve">TENSOR CORREA DIST DER   </t>
  </si>
  <si>
    <t>7700735486.</t>
  </si>
  <si>
    <t>GRE-116-T</t>
  </si>
  <si>
    <t xml:space="preserve">TENSOR CORREA DIST IZQ   </t>
  </si>
  <si>
    <t>7700107150-</t>
  </si>
  <si>
    <t>10.2X54X32</t>
  </si>
  <si>
    <t xml:space="preserve">TENSOR CORREA DIST LOCO  </t>
  </si>
  <si>
    <t>CLIO II/MEGA II</t>
  </si>
  <si>
    <t>MEGANE 1.6/DUSTER/STEPWAY/CAPTUR 4X4</t>
  </si>
  <si>
    <t>7700543148.</t>
  </si>
  <si>
    <t xml:space="preserve">TENSOR PTE TRAS          </t>
  </si>
  <si>
    <t>RC-3010</t>
  </si>
  <si>
    <t xml:space="preserve">TERMINAL AXIAL           </t>
  </si>
  <si>
    <t>CLIO II/MEC.</t>
  </si>
  <si>
    <t>KANGOO 1.6</t>
  </si>
  <si>
    <t>LOGAN /11</t>
  </si>
  <si>
    <t>LOGAN 12/ SANDE</t>
  </si>
  <si>
    <t>STEPWAY  14X1.5 - 14X1.5 - L 192mm</t>
  </si>
  <si>
    <t>48521-3172R.</t>
  </si>
  <si>
    <t>RN3038</t>
  </si>
  <si>
    <t>MAZDA 2</t>
  </si>
  <si>
    <t>APC-TDI-20</t>
  </si>
  <si>
    <t>R 4M/6</t>
  </si>
  <si>
    <t>7701473333.</t>
  </si>
  <si>
    <t>RN3876</t>
  </si>
  <si>
    <t>7701469517</t>
  </si>
  <si>
    <t>7701469517.</t>
  </si>
  <si>
    <t>RN3867</t>
  </si>
  <si>
    <t>AT-10039</t>
  </si>
  <si>
    <t>6001551454</t>
  </si>
  <si>
    <t>SANDE/STEPW /14</t>
  </si>
  <si>
    <t>SIZE:16X14X190 SISTEMA TRW BRASIL</t>
  </si>
  <si>
    <t xml:space="preserve">TERMINAL CORTO           </t>
  </si>
  <si>
    <t xml:space="preserve">TERMINAL CORTO DER       </t>
  </si>
  <si>
    <t>8201108332.</t>
  </si>
  <si>
    <t>DC2004</t>
  </si>
  <si>
    <t>7701470364.</t>
  </si>
  <si>
    <t>RN2011</t>
  </si>
  <si>
    <t>48520-0780R</t>
  </si>
  <si>
    <t>7701049283.</t>
  </si>
  <si>
    <t>RN2024</t>
  </si>
  <si>
    <t>TWINGO/MEGANE</t>
  </si>
  <si>
    <t xml:space="preserve">TERMINAL CORTO IZQ       </t>
  </si>
  <si>
    <t>7701470363.</t>
  </si>
  <si>
    <t>RN2012</t>
  </si>
  <si>
    <t>48520-6730R</t>
  </si>
  <si>
    <t>6000030048.</t>
  </si>
  <si>
    <t xml:space="preserve">TERMOSTATO               </t>
  </si>
  <si>
    <t>URVAN ZD30</t>
  </si>
  <si>
    <t>TWINGO II   C/C</t>
  </si>
  <si>
    <t>CON CARCAZA COMPLETO</t>
  </si>
  <si>
    <t>7700504459-</t>
  </si>
  <si>
    <t xml:space="preserve">TIJERA CENT/TRAS         </t>
  </si>
  <si>
    <t xml:space="preserve">TIJERA DER               </t>
  </si>
  <si>
    <t>KANGOO 2001/</t>
  </si>
  <si>
    <t>R 9/R 21RS</t>
  </si>
  <si>
    <t>CON ROTULA</t>
  </si>
  <si>
    <t xml:space="preserve">TIJERA INF               </t>
  </si>
  <si>
    <t>SIN ROTULA</t>
  </si>
  <si>
    <t>JH-175L</t>
  </si>
  <si>
    <t xml:space="preserve">TIJERA IZQ               </t>
  </si>
  <si>
    <t>8200298454.</t>
  </si>
  <si>
    <t>JH-269BL</t>
  </si>
  <si>
    <t>JH-414L</t>
  </si>
  <si>
    <t xml:space="preserve">TIJERA SUP               </t>
  </si>
  <si>
    <t>R 12/R18GTL</t>
  </si>
  <si>
    <t>0607178702-  NA</t>
  </si>
  <si>
    <t xml:space="preserve">TORNILLO ESPALDAR        </t>
  </si>
  <si>
    <t>TRASERO 4X4</t>
  </si>
  <si>
    <t xml:space="preserve">TROMPO ACEITE            </t>
  </si>
  <si>
    <t>OS3601</t>
  </si>
  <si>
    <t>KOLEOS/QASQHAI/MASTER/ALASKAN 2.0cc</t>
  </si>
  <si>
    <t>MONZA/CHEVETTE</t>
  </si>
  <si>
    <t>OS3516</t>
  </si>
  <si>
    <t>12OS3516</t>
  </si>
  <si>
    <t>R 9GAMA/21RS</t>
  </si>
  <si>
    <t>R-19 94/</t>
  </si>
  <si>
    <t>OS3602</t>
  </si>
  <si>
    <t>8200359629</t>
  </si>
  <si>
    <t>TWIN/CLIO 1.2cc</t>
  </si>
  <si>
    <t>2015/</t>
  </si>
  <si>
    <t>497610324R</t>
  </si>
  <si>
    <t>7700435692.</t>
  </si>
  <si>
    <t xml:space="preserve">TROMPO DIREC/HIDRAULICA  </t>
  </si>
  <si>
    <t>CLIOII/LOGA/MEG</t>
  </si>
  <si>
    <t>SYMBOL/SANDERO/SCENIC LOGAN/SCEN 1.6</t>
  </si>
  <si>
    <t>R-19/CLIO/R-9INY</t>
  </si>
  <si>
    <t xml:space="preserve">TROMPO REVERSA           </t>
  </si>
  <si>
    <t>RS5511</t>
  </si>
  <si>
    <t>7700516689</t>
  </si>
  <si>
    <t>R 6 12 18</t>
  </si>
  <si>
    <t>WS2602.</t>
  </si>
  <si>
    <t xml:space="preserve">TROMPO SENSOR TEMP       </t>
  </si>
  <si>
    <t>CLIOII/LOG/SAND</t>
  </si>
  <si>
    <t>MEGA/TWIN /2014 3 PINES</t>
  </si>
  <si>
    <t>WS2508</t>
  </si>
  <si>
    <t>B2508-BV</t>
  </si>
  <si>
    <t xml:space="preserve">TROMPO SENSOR TEMP/CAFE  </t>
  </si>
  <si>
    <t>R 9/21</t>
  </si>
  <si>
    <t>R-21P/AGUJA</t>
  </si>
  <si>
    <t>WS2506</t>
  </si>
  <si>
    <t>FAE-3102</t>
  </si>
  <si>
    <t xml:space="preserve">TROMPO SENSOR TEMP/GRUE  </t>
  </si>
  <si>
    <t>AGUJ B.A GR R/1</t>
  </si>
  <si>
    <t xml:space="preserve">TROMPO STOP              </t>
  </si>
  <si>
    <t>BS4581</t>
  </si>
  <si>
    <t>2408</t>
  </si>
  <si>
    <t>LOGAN/SAN/KANGO</t>
  </si>
  <si>
    <t>PACHA CUADRADA 4 PATAS</t>
  </si>
  <si>
    <t>BS4501</t>
  </si>
  <si>
    <t>7700771821   ES</t>
  </si>
  <si>
    <t>8200134513.</t>
  </si>
  <si>
    <t>0428544700   HM</t>
  </si>
  <si>
    <t xml:space="preserve">TUBO PASO B/AGUA         </t>
  </si>
  <si>
    <t>CLIO CITIUS</t>
  </si>
  <si>
    <t>CON SOPORTE PLASTICO</t>
  </si>
  <si>
    <t>GR</t>
  </si>
  <si>
    <t>GR-0679</t>
  </si>
  <si>
    <t>CLIO SYMBOL 8V</t>
  </si>
  <si>
    <t>BOCA RETORNO 3/4 (19.05mm) SYMB/CTYS 16V</t>
  </si>
  <si>
    <t>TUBO AUX 19.3 mm DIAMETRO CORTO</t>
  </si>
  <si>
    <t>TWINGO 8/16 VAL</t>
  </si>
  <si>
    <t>PLASTICO</t>
  </si>
  <si>
    <t>AT-339</t>
  </si>
  <si>
    <t>0556286805   NA</t>
  </si>
  <si>
    <t xml:space="preserve">TUERCA PERNO             </t>
  </si>
  <si>
    <t>AT-338</t>
  </si>
  <si>
    <t>7700618233   NA</t>
  </si>
  <si>
    <t xml:space="preserve">TUERCA PERNO CROMADA     </t>
  </si>
  <si>
    <t>LUJOR-18</t>
  </si>
  <si>
    <t>0852949300   NA</t>
  </si>
  <si>
    <t xml:space="preserve">TUERCA SEG. RPTO         </t>
  </si>
  <si>
    <t>PTA RPTOR-6</t>
  </si>
  <si>
    <t>7700828866-</t>
  </si>
  <si>
    <t>7700758687   NA</t>
  </si>
  <si>
    <t xml:space="preserve">TUERCA SOPORT/AMORTI DEL </t>
  </si>
  <si>
    <t>TWINGO/CLIO II</t>
  </si>
  <si>
    <t>SYMBOL/KANGOO CITYUS/SENDERO/SCEN/LOG/VE</t>
  </si>
  <si>
    <t>R-4</t>
  </si>
  <si>
    <t>0257</t>
  </si>
  <si>
    <t xml:space="preserve">TUERCA TANQ GASOLI+LIGA  </t>
  </si>
  <si>
    <t>MEGN/SYMB/LOGAN</t>
  </si>
  <si>
    <t>CITYUS/SYMBOL/CLIO</t>
  </si>
  <si>
    <t>4184-AN</t>
  </si>
  <si>
    <t xml:space="preserve">VALVULA ADM (JGOX4)      </t>
  </si>
  <si>
    <t>3308-AC</t>
  </si>
  <si>
    <t>771462385</t>
  </si>
  <si>
    <t>2 RANURAS</t>
  </si>
  <si>
    <t>3526-A</t>
  </si>
  <si>
    <t>7701465088</t>
  </si>
  <si>
    <t>3620-A</t>
  </si>
  <si>
    <t xml:space="preserve">VALVULA ADM (JGOX8)      </t>
  </si>
  <si>
    <t>LAGUNA 2.0cc/CAPTUR</t>
  </si>
  <si>
    <t>3862-A</t>
  </si>
  <si>
    <t>TWINGO III 16V</t>
  </si>
  <si>
    <t>4185-EN</t>
  </si>
  <si>
    <t xml:space="preserve">VALVULA EX (JGOX4)       </t>
  </si>
  <si>
    <t>3865-EB</t>
  </si>
  <si>
    <t xml:space="preserve">VALVULA EX (JGOX8)       </t>
  </si>
  <si>
    <t xml:space="preserve">VARILLA NIVEL ACEITE     </t>
  </si>
  <si>
    <t>8200141457</t>
  </si>
  <si>
    <t>MEGAN/CLIO/SYMB</t>
  </si>
  <si>
    <t>MEG/SYMBOL/CLIO II</t>
  </si>
  <si>
    <t>SYMBOL 8V/KANGO</t>
  </si>
  <si>
    <t>R-12-</t>
  </si>
  <si>
    <t>7700615382   NA</t>
  </si>
  <si>
    <t xml:space="preserve">VENTILADOR               </t>
  </si>
  <si>
    <t>REPL</t>
  </si>
  <si>
    <t>CYS</t>
  </si>
  <si>
    <t xml:space="preserve">ZAPATA FRENO TRAS (JGO)  </t>
  </si>
  <si>
    <t>BRK</t>
  </si>
  <si>
    <t>BP-0725C</t>
  </si>
  <si>
    <t>R 9 INY/TWINGO</t>
  </si>
  <si>
    <t>CLIO (CERAMICA)</t>
  </si>
  <si>
    <t>BP-0725</t>
  </si>
  <si>
    <t>02-M A Z D A</t>
  </si>
  <si>
    <t xml:space="preserve">ABRAZADERA B/ESTAB       </t>
  </si>
  <si>
    <t xml:space="preserve">ABRAZADERA B/ESTAB DEL   </t>
  </si>
  <si>
    <t>323 86/</t>
  </si>
  <si>
    <t>8C0U-34-002  HM</t>
  </si>
  <si>
    <t>B 2.0/2.2</t>
  </si>
  <si>
    <t xml:space="preserve">ABRAZADERA BUJE PUNO     </t>
  </si>
  <si>
    <t>323 83/</t>
  </si>
  <si>
    <t>323</t>
  </si>
  <si>
    <t>APC!</t>
  </si>
  <si>
    <t xml:space="preserve">ALTERNADOR  70AMP        </t>
  </si>
  <si>
    <t>ALLEGRO 1.3/1.6</t>
  </si>
  <si>
    <t>B30D-34-700B.</t>
  </si>
  <si>
    <t>ALLEGRO 02/</t>
  </si>
  <si>
    <t>MATSURI</t>
  </si>
  <si>
    <t>BP4L-34-700.</t>
  </si>
  <si>
    <t>MAZDA 3 1.6</t>
  </si>
  <si>
    <t>G21D-34-700</t>
  </si>
  <si>
    <t>MAZDA 6 2003 07</t>
  </si>
  <si>
    <t>GAM6-34-700A.</t>
  </si>
  <si>
    <t>MAZDA 6 2007/</t>
  </si>
  <si>
    <t>MILLENIUM</t>
  </si>
  <si>
    <t>B30D-34-900B.</t>
  </si>
  <si>
    <t>DR61-34-900A.</t>
  </si>
  <si>
    <t>GAM6-34-900A.</t>
  </si>
  <si>
    <t>MILENIUM</t>
  </si>
  <si>
    <t>B00134700/900</t>
  </si>
  <si>
    <t>GSA-290-461</t>
  </si>
  <si>
    <t>DER/IZQ ACEITE</t>
  </si>
  <si>
    <t>626 88/ASAHI</t>
  </si>
  <si>
    <t>UB39-34-700 .</t>
  </si>
  <si>
    <t>A23033</t>
  </si>
  <si>
    <t>B 2.0</t>
  </si>
  <si>
    <t>UR58-34-700A</t>
  </si>
  <si>
    <t>BT50/RANGER 4X2</t>
  </si>
  <si>
    <t>2008-2011</t>
  </si>
  <si>
    <t>BT50/RANGER 4X4</t>
  </si>
  <si>
    <t>UC3C-34-700D</t>
  </si>
  <si>
    <t>BT50 3.2cc 4X4</t>
  </si>
  <si>
    <t>FORD RANGER 3.2cc 2012/</t>
  </si>
  <si>
    <t xml:space="preserve">AMORTIGUADOR T/D         </t>
  </si>
  <si>
    <t xml:space="preserve">AMORTIGUADOR T/I         </t>
  </si>
  <si>
    <t>B029-28-700 .</t>
  </si>
  <si>
    <t>B02928700/900RL</t>
  </si>
  <si>
    <t>OIL ACEITE</t>
  </si>
  <si>
    <t>8AU1-28-700</t>
  </si>
  <si>
    <t>31067-C</t>
  </si>
  <si>
    <t>UA3J-28-700A</t>
  </si>
  <si>
    <t>D6512870XA.</t>
  </si>
  <si>
    <t>FORD FIESTA 2011/ OIL</t>
  </si>
  <si>
    <t>BP4K-28-910D.</t>
  </si>
  <si>
    <t>MAZDA 3 09/</t>
  </si>
  <si>
    <t>GM6A-28-700A.</t>
  </si>
  <si>
    <t>MAZDA 6</t>
  </si>
  <si>
    <t>UC3C-28-700C</t>
  </si>
  <si>
    <t>BT50 4X4 3.2cc</t>
  </si>
  <si>
    <t>SWT20090ZZ-STD</t>
  </si>
  <si>
    <t xml:space="preserve">ANILLOS MOT STD   87.5mm </t>
  </si>
  <si>
    <t>MAZDA 6 2.3</t>
  </si>
  <si>
    <t>NPR</t>
  </si>
  <si>
    <t>1.2-1.2-2.5</t>
  </si>
  <si>
    <t>AT-7161</t>
  </si>
  <si>
    <t>B001-49-290</t>
  </si>
  <si>
    <t>323 83/85 JGX4</t>
  </si>
  <si>
    <t>AT-7172</t>
  </si>
  <si>
    <t>AP-3196</t>
  </si>
  <si>
    <t>LEGANZA/CROSS FIRE/MERCEDES S230/FOCUS</t>
  </si>
  <si>
    <t>AT-7162</t>
  </si>
  <si>
    <t>145080</t>
  </si>
  <si>
    <t xml:space="preserve">ANTIRUIDO PASTILLA DER   </t>
  </si>
  <si>
    <t>AT-7163</t>
  </si>
  <si>
    <t>145081</t>
  </si>
  <si>
    <t xml:space="preserve">ANTIRUIDO PASTILLA IZQ   </t>
  </si>
  <si>
    <t>AT-7166</t>
  </si>
  <si>
    <t>0294</t>
  </si>
  <si>
    <t>B 2.0/2.2/2.6</t>
  </si>
  <si>
    <t>B-2.2/2.6</t>
  </si>
  <si>
    <t>626 83/</t>
  </si>
  <si>
    <t>BT 50 DIESEL</t>
  </si>
  <si>
    <t>311315.</t>
  </si>
  <si>
    <t>39X68X37</t>
  </si>
  <si>
    <t>626 83/88 QQ</t>
  </si>
  <si>
    <t>CHERY QQ</t>
  </si>
  <si>
    <t>513057.</t>
  </si>
  <si>
    <t>42X72X38.</t>
  </si>
  <si>
    <t>ALLEGRO</t>
  </si>
  <si>
    <t>UC3C-33-047B</t>
  </si>
  <si>
    <t>88X47X55</t>
  </si>
  <si>
    <t>BT 50 15/</t>
  </si>
  <si>
    <t>FORD RANGER 3.2 CON ABS/B-2.6</t>
  </si>
  <si>
    <t>2007-2012</t>
  </si>
  <si>
    <t>DAC428045BVV-X</t>
  </si>
  <si>
    <t>MATSURI/MILENIU</t>
  </si>
  <si>
    <t>CON GRASA XIETONG CHERY TIGGO</t>
  </si>
  <si>
    <t>MAZDA 2/FIESTA</t>
  </si>
  <si>
    <t>BP4L-33-047</t>
  </si>
  <si>
    <t>80*42*45</t>
  </si>
  <si>
    <t>MAZDA 3</t>
  </si>
  <si>
    <t>CHERY TIGGO 1.6cc CON ABS</t>
  </si>
  <si>
    <t>DAC30580042.</t>
  </si>
  <si>
    <t>30X58X42</t>
  </si>
  <si>
    <t xml:space="preserve">BAQUELITA BASE CARB/SUP  </t>
  </si>
  <si>
    <t>D" TASA</t>
  </si>
  <si>
    <t>323 90/</t>
  </si>
  <si>
    <t xml:space="preserve">BASE Y PUNZON            </t>
  </si>
  <si>
    <t>NAPC</t>
  </si>
  <si>
    <t xml:space="preserve">BIELA DIRECCION          </t>
  </si>
  <si>
    <t>B 2.0 90/</t>
  </si>
  <si>
    <t>555</t>
  </si>
  <si>
    <t>MAZDA 2/3 1.6cc</t>
  </si>
  <si>
    <t>PE20-18-100A</t>
  </si>
  <si>
    <t>KD-7608</t>
  </si>
  <si>
    <t>MAZDA 2/3 SKYAC</t>
  </si>
  <si>
    <t>CX9/MAZDA 6/CX5/SKYACTIV 2015/</t>
  </si>
  <si>
    <t>MAZDA 3 2.0cc</t>
  </si>
  <si>
    <t>MAZDA 3/6 2.3cc</t>
  </si>
  <si>
    <t>1S7G-12029AB</t>
  </si>
  <si>
    <t>IC7G-12029-AC</t>
  </si>
  <si>
    <t>MAZDA 6/ECOSPOR</t>
  </si>
  <si>
    <t>PACHA OVALADA 2.3cc</t>
  </si>
  <si>
    <t>E594-24-314</t>
  </si>
  <si>
    <t>T602X31882   OR</t>
  </si>
  <si>
    <t xml:space="preserve">BOBINA MOD/ENCENDIDO     </t>
  </si>
  <si>
    <t>323 83/04</t>
  </si>
  <si>
    <t>MITS</t>
  </si>
  <si>
    <t>626 83/97</t>
  </si>
  <si>
    <t>H3T-024</t>
  </si>
  <si>
    <t>H3T-022</t>
  </si>
  <si>
    <t xml:space="preserve">BOBINA MOD/ENCENDIDO S1  </t>
  </si>
  <si>
    <t>MATSURI/LANCER</t>
  </si>
  <si>
    <t>UM51-33-061</t>
  </si>
  <si>
    <t>62094</t>
  </si>
  <si>
    <t>BT 50 2.6 GASOL</t>
  </si>
  <si>
    <t>MAZDA 3 /15</t>
  </si>
  <si>
    <t>BPM5-33-04XA</t>
  </si>
  <si>
    <t>9328025</t>
  </si>
  <si>
    <t>MAZDA 3 16/ CX3</t>
  </si>
  <si>
    <t>28 ESTRIAS 2.0/2.5</t>
  </si>
  <si>
    <t>KD35-33-04XD</t>
  </si>
  <si>
    <t>9331008</t>
  </si>
  <si>
    <t>MAZDA 6/CX5/2.5</t>
  </si>
  <si>
    <t>2.5cc 2015/</t>
  </si>
  <si>
    <t>2.0cc.</t>
  </si>
  <si>
    <t>DA7H-33-04XA</t>
  </si>
  <si>
    <t>9326064</t>
  </si>
  <si>
    <t>MAZDA 2 15/17</t>
  </si>
  <si>
    <t>SKYACTYVE</t>
  </si>
  <si>
    <t>B455-26-15XA.</t>
  </si>
  <si>
    <t>9230032</t>
  </si>
  <si>
    <t>ALLEGRO /02</t>
  </si>
  <si>
    <t>B603-26-15X</t>
  </si>
  <si>
    <t>9230037K</t>
  </si>
  <si>
    <t>ALLEGRO 03/</t>
  </si>
  <si>
    <t>GA5R-26-15X.</t>
  </si>
  <si>
    <t>3010ABS</t>
  </si>
  <si>
    <t>N CON BOCIN</t>
  </si>
  <si>
    <t>D651-26-15XE</t>
  </si>
  <si>
    <t>9400110</t>
  </si>
  <si>
    <t>MAZDA 2 /15</t>
  </si>
  <si>
    <t>BJ7S-26-15X</t>
  </si>
  <si>
    <t>9400281</t>
  </si>
  <si>
    <t>MAZDA 3/6 15/</t>
  </si>
  <si>
    <t>CX-5/CX-3/SKYACTIV 2.0/2.5</t>
  </si>
  <si>
    <t>G14V-26-15XB.</t>
  </si>
  <si>
    <t>61069</t>
  </si>
  <si>
    <t>MAZDA 6 04/09</t>
  </si>
  <si>
    <t>2.0cc/2.3cc</t>
  </si>
  <si>
    <t>E580-14-010A.</t>
  </si>
  <si>
    <t>E301-14-010A*</t>
  </si>
  <si>
    <t>323 83/97 CARB</t>
  </si>
  <si>
    <t>TKD</t>
  </si>
  <si>
    <t>MAZDA 3/6 2.0cc</t>
  </si>
  <si>
    <t>8AB1-15-010 .</t>
  </si>
  <si>
    <t>8AB2-15-010</t>
  </si>
  <si>
    <t>323 INY/PRIDE</t>
  </si>
  <si>
    <t>8AH2-15-010 .</t>
  </si>
  <si>
    <t>8AK1-15-010</t>
  </si>
  <si>
    <t>626 88/92 ASAHI</t>
  </si>
  <si>
    <t>SPORTAGE 04 B-2.2</t>
  </si>
  <si>
    <t>8AB-15-010 .</t>
  </si>
  <si>
    <t>B6BF-15-010F</t>
  </si>
  <si>
    <t>ALLEGRO 1.6</t>
  </si>
  <si>
    <t>8AL1-15-010B.</t>
  </si>
  <si>
    <t>KAMZ-137</t>
  </si>
  <si>
    <t>B 2600/BT50 2.6</t>
  </si>
  <si>
    <t>8ALA-15-100</t>
  </si>
  <si>
    <t>WP-MZ115</t>
  </si>
  <si>
    <t>BT 50 2.5 08/13</t>
  </si>
  <si>
    <t>L327-15-100</t>
  </si>
  <si>
    <t>8AB8-15-010A</t>
  </si>
  <si>
    <t>CX7/ECOSPORT/FOCUS 2.0cc</t>
  </si>
  <si>
    <t xml:space="preserve">BOMBA CLUTCH AUX         </t>
  </si>
  <si>
    <t>KAIB</t>
  </si>
  <si>
    <t xml:space="preserve"> GJ22-41-920</t>
  </si>
  <si>
    <t>626 88/90 ASAHI</t>
  </si>
  <si>
    <t>GJ22-41-920*</t>
  </si>
  <si>
    <t>1.3/1.6</t>
  </si>
  <si>
    <t>B-2.2</t>
  </si>
  <si>
    <t>B 2.6</t>
  </si>
  <si>
    <t xml:space="preserve">BOMBA CLUTCH PPAL        </t>
  </si>
  <si>
    <t>12/VALVULAS</t>
  </si>
  <si>
    <t>BC6D-41-990A</t>
  </si>
  <si>
    <t>COL-20200</t>
  </si>
  <si>
    <t>UB93-41-400</t>
  </si>
  <si>
    <t>COL-20223</t>
  </si>
  <si>
    <t>B 2.0/2.6</t>
  </si>
  <si>
    <t>626 88/</t>
  </si>
  <si>
    <t>BT 50 4X2</t>
  </si>
  <si>
    <t>BT 50 4X4</t>
  </si>
  <si>
    <t>5/8</t>
  </si>
  <si>
    <t>GJ6A-41-990A</t>
  </si>
  <si>
    <t>MAZDA 6 2.0 /08</t>
  </si>
  <si>
    <t>BM2501</t>
  </si>
  <si>
    <t>323 86/ T KAPIT</t>
  </si>
  <si>
    <t>EMBOLO CORTO 7/8 626 86/</t>
  </si>
  <si>
    <t xml:space="preserve"> BF67-43-400.</t>
  </si>
  <si>
    <t>323 86/ T ORIG</t>
  </si>
  <si>
    <t>EMBOLO LARGO (7/8) 626 86/</t>
  </si>
  <si>
    <t>15/16</t>
  </si>
  <si>
    <t>7/8"</t>
  </si>
  <si>
    <t>BJY7-43-40ZA</t>
  </si>
  <si>
    <t>MAZDA 3 2.0 15/</t>
  </si>
  <si>
    <t>SKYACTIV</t>
  </si>
  <si>
    <t>GHY9-43-40Z</t>
  </si>
  <si>
    <t>MAZDA 6 2.0/2.5</t>
  </si>
  <si>
    <t>SKAYACTI</t>
  </si>
  <si>
    <t>DWHA</t>
  </si>
  <si>
    <t>DW312</t>
  </si>
  <si>
    <t>F801-13-350,</t>
  </si>
  <si>
    <t>626 83/  8 VALV</t>
  </si>
  <si>
    <t>ASAHI</t>
  </si>
  <si>
    <t>FULT</t>
  </si>
  <si>
    <t>APC-A190</t>
  </si>
  <si>
    <t>JH-A190</t>
  </si>
  <si>
    <t>MAZDA 3 04/10</t>
  </si>
  <si>
    <t>2 TUBOS 1.6cc.</t>
  </si>
  <si>
    <t>177GE</t>
  </si>
  <si>
    <t>Z605-13-35XG</t>
  </si>
  <si>
    <t>2 TUBOS 1.6 CC</t>
  </si>
  <si>
    <t>343GE</t>
  </si>
  <si>
    <t>LF3T-13-35XB</t>
  </si>
  <si>
    <t>MAZDA 3 11/14</t>
  </si>
  <si>
    <t>1 TUBO/ ALL NEW/SPORT 2.0cc</t>
  </si>
  <si>
    <t>MAZDA 6 2.0/2.3</t>
  </si>
  <si>
    <t>HD-PE181335X</t>
  </si>
  <si>
    <t>MAZDA CX5  12/</t>
  </si>
  <si>
    <t>2012-2018</t>
  </si>
  <si>
    <t>HD-P3181335</t>
  </si>
  <si>
    <t>MAZDA 3/6 SKYAC</t>
  </si>
  <si>
    <t>SKYACTIVE</t>
  </si>
  <si>
    <t>APC-5002</t>
  </si>
  <si>
    <t>8788-13-350  AM</t>
  </si>
  <si>
    <t>B 2.6/323 INY</t>
  </si>
  <si>
    <t>FLUJO 160LH LB 87/44MULTIP/F-INYEC(MPFI)</t>
  </si>
  <si>
    <t>EF-9134</t>
  </si>
  <si>
    <t>MAZDA 3/6</t>
  </si>
  <si>
    <t>APC-3807B</t>
  </si>
  <si>
    <t>JH-380700B</t>
  </si>
  <si>
    <t>HD-PE0113350</t>
  </si>
  <si>
    <t>DT-483</t>
  </si>
  <si>
    <t>DW483</t>
  </si>
  <si>
    <t xml:space="preserve">BOMBA GAS (TIPO MAZDA)   </t>
  </si>
  <si>
    <t>USO EXTERNO</t>
  </si>
  <si>
    <t>70 L/H (0.3 LB REG) HASTA 1800cc</t>
  </si>
  <si>
    <t xml:space="preserve">BOMBIN FILTRO TRAMPA     </t>
  </si>
  <si>
    <t>UB39-32-320A-</t>
  </si>
  <si>
    <t xml:space="preserve">BRAZO COMPENSADOR        </t>
  </si>
  <si>
    <t>B 2.0/2.2../04</t>
  </si>
  <si>
    <t>B-2.6 /99</t>
  </si>
  <si>
    <t>UH71-32-320.</t>
  </si>
  <si>
    <t>B 2.6 00/</t>
  </si>
  <si>
    <t>SI-1620</t>
  </si>
  <si>
    <t>UH71-32-320</t>
  </si>
  <si>
    <t>BT 50 4X2/4X4</t>
  </si>
  <si>
    <t xml:space="preserve">BRAZO OSCILANTE          </t>
  </si>
  <si>
    <t>8C2U66818</t>
  </si>
  <si>
    <t>BT 50</t>
  </si>
  <si>
    <t>8C1U66819</t>
  </si>
  <si>
    <t>323 88/</t>
  </si>
  <si>
    <t>B092-28-550.</t>
  </si>
  <si>
    <t>JH-192L</t>
  </si>
  <si>
    <t xml:space="preserve">BRAZO SUSP T/I           </t>
  </si>
  <si>
    <t xml:space="preserve">BUJE AMORT DEL           </t>
  </si>
  <si>
    <t>BT 50 3.2cc</t>
  </si>
  <si>
    <t xml:space="preserve">BUJE BRAZO SUSP TRAS     </t>
  </si>
  <si>
    <t>BF67-32-114.</t>
  </si>
  <si>
    <t>AZUL</t>
  </si>
  <si>
    <t>3874-28-330  NA</t>
  </si>
  <si>
    <t xml:space="preserve">BUJE MUELLE              </t>
  </si>
  <si>
    <t>PARTE DELANTERA</t>
  </si>
  <si>
    <t>BJ-9630</t>
  </si>
  <si>
    <t xml:space="preserve">BUJE MUELLE BALANC       </t>
  </si>
  <si>
    <t>TRASERO SUPERIOR (BALANCIN) SUPERIOR</t>
  </si>
  <si>
    <t>BJ-9635</t>
  </si>
  <si>
    <t>TRASERO INFERIOR (MUELLE)INFERIOR</t>
  </si>
  <si>
    <t>GJ6A-28-250G</t>
  </si>
  <si>
    <t xml:space="preserve">BUJE SUSP TRAS           </t>
  </si>
  <si>
    <t>MAZDA 6 2004/09</t>
  </si>
  <si>
    <t>CORBATIN MAZDA 6 2.0/2.3</t>
  </si>
  <si>
    <t>2-11-1180</t>
  </si>
  <si>
    <t>B092-28-500B..</t>
  </si>
  <si>
    <t xml:space="preserve">BUJE SUSP TRAS D/E       </t>
  </si>
  <si>
    <t xml:space="preserve">BUJE SUSP TRAS D/I T/E   </t>
  </si>
  <si>
    <t>2-11-1175</t>
  </si>
  <si>
    <t>B092-28-550-B</t>
  </si>
  <si>
    <t>CORTO</t>
  </si>
  <si>
    <t>2-11-1165</t>
  </si>
  <si>
    <t>B-097-28200</t>
  </si>
  <si>
    <t xml:space="preserve">BUJE SUSP TRAS LATERAL   </t>
  </si>
  <si>
    <t>323 84</t>
  </si>
  <si>
    <t>LATERAL</t>
  </si>
  <si>
    <t>B097-28-200-30</t>
  </si>
  <si>
    <t>B097-28-200-10</t>
  </si>
  <si>
    <t>323 84/85</t>
  </si>
  <si>
    <t>2-11-1170</t>
  </si>
  <si>
    <t>B-097-28200.</t>
  </si>
  <si>
    <t>B092-28-600-60</t>
  </si>
  <si>
    <t xml:space="preserve">BUJE SUSP TRAS T/E       </t>
  </si>
  <si>
    <t>DEL LARGO</t>
  </si>
  <si>
    <t>G11628300P</t>
  </si>
  <si>
    <t xml:space="preserve">BUJE TEMPLETE            </t>
  </si>
  <si>
    <t>626 NR/ASAHI</t>
  </si>
  <si>
    <t>10MM</t>
  </si>
  <si>
    <t>UB39-34-136  NA</t>
  </si>
  <si>
    <t>PRESION PEQUENO</t>
  </si>
  <si>
    <t>G030-34-370  NA</t>
  </si>
  <si>
    <t>626 83/88(DELG)</t>
  </si>
  <si>
    <t>DELGADO PEQUENO</t>
  </si>
  <si>
    <t>B25D34460</t>
  </si>
  <si>
    <t>ALLEG 00/ GRAND</t>
  </si>
  <si>
    <t>FORD-LASER ALLEGRO TODOS DESDE 2000</t>
  </si>
  <si>
    <t>1F3446Y-XN</t>
  </si>
  <si>
    <t>ALLEG 1.6/99 ME</t>
  </si>
  <si>
    <t>ALLEGRO 1.6-1.8 HASTA 1999 -METALICO</t>
  </si>
  <si>
    <t>MAZDA 2(CAUCHO)</t>
  </si>
  <si>
    <t>MAZDA 2(METAL)</t>
  </si>
  <si>
    <t>METALICO</t>
  </si>
  <si>
    <t>B32H-34-350B.</t>
  </si>
  <si>
    <t>514447</t>
  </si>
  <si>
    <t>MAZDA 3/5 (HID)</t>
  </si>
  <si>
    <t>HIDRAULICO 2005/2009</t>
  </si>
  <si>
    <t>B32H-34-460</t>
  </si>
  <si>
    <t>HIDRAULICO 2004-2014</t>
  </si>
  <si>
    <t>MAZDA 3/5 (PRES</t>
  </si>
  <si>
    <t>323 83/85</t>
  </si>
  <si>
    <t>MAZAC-2557</t>
  </si>
  <si>
    <t>323/INY</t>
  </si>
  <si>
    <t>MAZA-252</t>
  </si>
  <si>
    <t>GA97-41-660D NA</t>
  </si>
  <si>
    <t>626 83/88</t>
  </si>
  <si>
    <t>INYECCION</t>
  </si>
  <si>
    <t>MAZC-370</t>
  </si>
  <si>
    <t>B092-56-710  NA</t>
  </si>
  <si>
    <t>626 83/ B-2.0</t>
  </si>
  <si>
    <t>MAZC-372</t>
  </si>
  <si>
    <t>GJ21-56-720B NA</t>
  </si>
  <si>
    <t>MAZC-384</t>
  </si>
  <si>
    <t>B 2.0/B 2.2</t>
  </si>
  <si>
    <t>B-2.6</t>
  </si>
  <si>
    <t>MAZE-250</t>
  </si>
  <si>
    <t>BF67-41-150  NA</t>
  </si>
  <si>
    <t>MAZCC-4051</t>
  </si>
  <si>
    <t>BAK6-46-500</t>
  </si>
  <si>
    <t>MAZDA 3 2.0 05/</t>
  </si>
  <si>
    <t>MAZCC-4139</t>
  </si>
  <si>
    <t>BP4S-46-500F</t>
  </si>
  <si>
    <t>2005-2014 SEDAN</t>
  </si>
  <si>
    <t>MAZDA 2 1.5 11/</t>
  </si>
  <si>
    <t xml:space="preserve">CABLE EMERG CENTRAL      </t>
  </si>
  <si>
    <t>ALLEGRO/MILENIO</t>
  </si>
  <si>
    <t>MAZF-883</t>
  </si>
  <si>
    <t>8L0U-44-200  NA</t>
  </si>
  <si>
    <t>96</t>
  </si>
  <si>
    <t>MAZFP-3950</t>
  </si>
  <si>
    <t>2011/2015</t>
  </si>
  <si>
    <t>SW</t>
  </si>
  <si>
    <t>NX-NT-HS-HE</t>
  </si>
  <si>
    <t>MAZF-1091</t>
  </si>
  <si>
    <t>626 ASAHI 1991/</t>
  </si>
  <si>
    <t>MAZF-996</t>
  </si>
  <si>
    <t>DOBLE/CABINA</t>
  </si>
  <si>
    <t>MAZF-382</t>
  </si>
  <si>
    <t>8L2U-44-007  NA</t>
  </si>
  <si>
    <t>MOD. 06/</t>
  </si>
  <si>
    <t>MAZFP-3941</t>
  </si>
  <si>
    <t>BP4K44420E</t>
  </si>
  <si>
    <t>MAZDA 3 1.6 /09</t>
  </si>
  <si>
    <t>SEDAN 2004-2009 2005/2009</t>
  </si>
  <si>
    <t>MAZFP-2890</t>
  </si>
  <si>
    <t>8C2G44902A</t>
  </si>
  <si>
    <t>MILENIO</t>
  </si>
  <si>
    <t>SEDAN</t>
  </si>
  <si>
    <t>MAZF-877</t>
  </si>
  <si>
    <t>8L2B-44-203B NA</t>
  </si>
  <si>
    <t>MAZF-266</t>
  </si>
  <si>
    <t>8L1G-15-003A NA</t>
  </si>
  <si>
    <t>MAZF-1092</t>
  </si>
  <si>
    <t>626 ASAHI 91/</t>
  </si>
  <si>
    <t>MAZF-995</t>
  </si>
  <si>
    <t>B 2.0/2.2 86/92</t>
  </si>
  <si>
    <t>CABINA/SENCILLA</t>
  </si>
  <si>
    <t>MAZFP-1980</t>
  </si>
  <si>
    <t>8L1G44206</t>
  </si>
  <si>
    <t xml:space="preserve">CABLE TAPA BAUL          </t>
  </si>
  <si>
    <t>E301-14-151</t>
  </si>
  <si>
    <t xml:space="preserve">CADENA B/ACEITE          </t>
  </si>
  <si>
    <t>EK</t>
  </si>
  <si>
    <t>E301-14-151.</t>
  </si>
  <si>
    <t>MAX</t>
  </si>
  <si>
    <t>CON PIN</t>
  </si>
  <si>
    <t>G612-11-703</t>
  </si>
  <si>
    <t>0488-23-260..</t>
  </si>
  <si>
    <t xml:space="preserve">CADENA DISTRIBUCION      </t>
  </si>
  <si>
    <t>323 83/ (DOBLE)</t>
  </si>
  <si>
    <t>0488-23-260*</t>
  </si>
  <si>
    <t>DID</t>
  </si>
  <si>
    <t>323 90/ (SENC)</t>
  </si>
  <si>
    <t>0483-23-260..</t>
  </si>
  <si>
    <t>G601-12-201.</t>
  </si>
  <si>
    <t>URVAN NA20</t>
  </si>
  <si>
    <t>GRANDE</t>
  </si>
  <si>
    <t>FRAS</t>
  </si>
  <si>
    <t>PROFESSIONAL</t>
  </si>
  <si>
    <t>FLDR00251</t>
  </si>
  <si>
    <t>AG697</t>
  </si>
  <si>
    <t>MAZDA 3/6/CX7</t>
  </si>
  <si>
    <t>JX4</t>
  </si>
  <si>
    <t>2007/ 2.3/2.6</t>
  </si>
  <si>
    <t>MS1153GP-100</t>
  </si>
  <si>
    <t xml:space="preserve">CASQ BANCADA 1.00        </t>
  </si>
  <si>
    <t>MAZDA T45</t>
  </si>
  <si>
    <t>NDC</t>
  </si>
  <si>
    <t>+JP</t>
  </si>
  <si>
    <t>BC1D34156</t>
  </si>
  <si>
    <t>ALLEGRO/LASER</t>
  </si>
  <si>
    <t>FORD-LASER</t>
  </si>
  <si>
    <t>BJ-9706</t>
  </si>
  <si>
    <t>CPMZ-01</t>
  </si>
  <si>
    <t>B 2.0/2.2/BT 50</t>
  </si>
  <si>
    <t>BJ-9707</t>
  </si>
  <si>
    <t>UP2034156</t>
  </si>
  <si>
    <t>B 2.6/BT 50</t>
  </si>
  <si>
    <t>RANGER 4X4 05/</t>
  </si>
  <si>
    <t>2.0/2.3</t>
  </si>
  <si>
    <t>CYP</t>
  </si>
  <si>
    <t>BJ-9718</t>
  </si>
  <si>
    <t>54613-8H518</t>
  </si>
  <si>
    <t>X TRAIL 2001/13</t>
  </si>
  <si>
    <t>T30/YD22 4X2 2.0-2.5/T31 2.2 DIESEL TRAS</t>
  </si>
  <si>
    <t xml:space="preserve">CAUCHO C/DIR DER         </t>
  </si>
  <si>
    <t>323/626</t>
  </si>
  <si>
    <t>626 83/ 2.0</t>
  </si>
  <si>
    <t>3-02-0122</t>
  </si>
  <si>
    <t>4271225</t>
  </si>
  <si>
    <t xml:space="preserve">CHICLER ALTA  122.5      </t>
  </si>
  <si>
    <t>E363-13-XKO.</t>
  </si>
  <si>
    <t>TROOPER</t>
  </si>
  <si>
    <t xml:space="preserve">CHUPA BOMBA CLUTCH       </t>
  </si>
  <si>
    <t>JB462063</t>
  </si>
  <si>
    <t>323 87/90 20 mm</t>
  </si>
  <si>
    <t>13/16</t>
  </si>
  <si>
    <t>323/626/B 2.0</t>
  </si>
  <si>
    <t>JC4680</t>
  </si>
  <si>
    <t>4680</t>
  </si>
  <si>
    <t>323/626/CORSA</t>
  </si>
  <si>
    <t>MONZA/ESTEEM (323 86/88)(626 83/85) ANIL</t>
  </si>
  <si>
    <t>JC4610</t>
  </si>
  <si>
    <t>G030-26-681N NA</t>
  </si>
  <si>
    <t>626 83/85</t>
  </si>
  <si>
    <t>JC4690</t>
  </si>
  <si>
    <t>4690</t>
  </si>
  <si>
    <t>626 88/90 323/8</t>
  </si>
  <si>
    <t>ALLEGRO- R-4 PLUS ANILLO B-1.6</t>
  </si>
  <si>
    <t>CH12400SRX10</t>
  </si>
  <si>
    <t>12400-13/16</t>
  </si>
  <si>
    <t xml:space="preserve">CHUPA TRAS 20.63mm 13/16 </t>
  </si>
  <si>
    <t>VARIOS JGOX10</t>
  </si>
  <si>
    <t xml:space="preserve">CHUPA TRAS 25.4mm        </t>
  </si>
  <si>
    <t>720043-C</t>
  </si>
  <si>
    <t>323 86/88 11/16</t>
  </si>
  <si>
    <t>11/16" RANURADO</t>
  </si>
  <si>
    <t>8L0G-05-028</t>
  </si>
  <si>
    <t>225*112*29</t>
  </si>
  <si>
    <t>323 88/ T.KAPIT</t>
  </si>
  <si>
    <t>626 88/ (13/16")(PLANO)</t>
  </si>
  <si>
    <t>YC-312</t>
  </si>
  <si>
    <t>3823-24-322</t>
  </si>
  <si>
    <t xml:space="preserve">CONDENSADOR              </t>
  </si>
  <si>
    <t>B 1.6/2.0</t>
  </si>
  <si>
    <t>CENT</t>
  </si>
  <si>
    <t>AV13X0975LA</t>
  </si>
  <si>
    <t xml:space="preserve">CORREA A/AC 17385        </t>
  </si>
  <si>
    <t>BT 50 06/15</t>
  </si>
  <si>
    <t>FORD RANGER 2.5cc.</t>
  </si>
  <si>
    <t>17385/9385</t>
  </si>
  <si>
    <t>BT 50/RANGER</t>
  </si>
  <si>
    <t>323 INY</t>
  </si>
  <si>
    <t xml:space="preserve">CORREA A/AC 17440        </t>
  </si>
  <si>
    <t>4PK1040/K040410</t>
  </si>
  <si>
    <t xml:space="preserve">CORREA A/AC 4PK1040      </t>
  </si>
  <si>
    <t>626 88/ ASAHI</t>
  </si>
  <si>
    <t>4PK1195.</t>
  </si>
  <si>
    <t xml:space="preserve">CORREA A/AC 4PK1195      </t>
  </si>
  <si>
    <t>5PK1065.</t>
  </si>
  <si>
    <t>8L0G-18-019  AM</t>
  </si>
  <si>
    <t xml:space="preserve">CORREA A/AC 5PK1065      </t>
  </si>
  <si>
    <t>626 88/90</t>
  </si>
  <si>
    <t xml:space="preserve">CORREA A/AC 5PK1170      </t>
  </si>
  <si>
    <t>5PK1170/K050460</t>
  </si>
  <si>
    <t>5PK1172</t>
  </si>
  <si>
    <t>15355.</t>
  </si>
  <si>
    <t>11X900Le</t>
  </si>
  <si>
    <t xml:space="preserve">CORREA ALT 15355         </t>
  </si>
  <si>
    <t>323 97/04 INYEC</t>
  </si>
  <si>
    <t>15355/7350</t>
  </si>
  <si>
    <t>MONZA</t>
  </si>
  <si>
    <t>17390/9390</t>
  </si>
  <si>
    <t xml:space="preserve">CORREA ALT 17390         </t>
  </si>
  <si>
    <t>17390.</t>
  </si>
  <si>
    <t>13x990Le</t>
  </si>
  <si>
    <t xml:space="preserve">CORREA ALT 17410         </t>
  </si>
  <si>
    <t>B 2600</t>
  </si>
  <si>
    <t>17410/9412</t>
  </si>
  <si>
    <t xml:space="preserve">CORREA ALT 17435         </t>
  </si>
  <si>
    <t>17435/9435</t>
  </si>
  <si>
    <t>4PK0895..</t>
  </si>
  <si>
    <t xml:space="preserve">CORREA ALT 4PK0895       </t>
  </si>
  <si>
    <t>ALLEGRO/ACCENT</t>
  </si>
  <si>
    <t>4PK0895/K040353</t>
  </si>
  <si>
    <t>MAZDA 5</t>
  </si>
  <si>
    <t>6PK2013.</t>
  </si>
  <si>
    <t xml:space="preserve">CORREA ALT 6PK2013       </t>
  </si>
  <si>
    <t>MAZDA 3 1.6cc</t>
  </si>
  <si>
    <t xml:space="preserve">CORREA ALT 6PK2260       </t>
  </si>
  <si>
    <t>MAZDA 6 2.0cc</t>
  </si>
  <si>
    <t>6PK2310.</t>
  </si>
  <si>
    <t xml:space="preserve">CORREA ALT 6PK2310       </t>
  </si>
  <si>
    <t>MAZDA 6 2.3cc</t>
  </si>
  <si>
    <t>7PK3105/K071221</t>
  </si>
  <si>
    <t xml:space="preserve">CORREA ALT 7PK3105       </t>
  </si>
  <si>
    <t>BT50/RANGE 3.2c</t>
  </si>
  <si>
    <t>FORD RANGER 3.2cc 2015/</t>
  </si>
  <si>
    <t>7PK3105</t>
  </si>
  <si>
    <t>BT50/RANGER 3.2</t>
  </si>
  <si>
    <t>3.2 CC</t>
  </si>
  <si>
    <t>WE01-12-205</t>
  </si>
  <si>
    <t>103RU26.5</t>
  </si>
  <si>
    <t xml:space="preserve">CORREA DIST 103 D R 26.5 </t>
  </si>
  <si>
    <t>F8B2-12-205.</t>
  </si>
  <si>
    <t>104.402.250</t>
  </si>
  <si>
    <t xml:space="preserve">CORREA DIST 104 D R 25mm </t>
  </si>
  <si>
    <t>626 88/ 1.8cc</t>
  </si>
  <si>
    <t>PRIDE/FESTIVA</t>
  </si>
  <si>
    <t xml:space="preserve">CORREA DIST 109 D R 19mm </t>
  </si>
  <si>
    <t>T113</t>
  </si>
  <si>
    <t>F202-12-205</t>
  </si>
  <si>
    <t>110.402.250</t>
  </si>
  <si>
    <t xml:space="preserve">CORREA DIST 110 D R 25mm </t>
  </si>
  <si>
    <t>B 2.2</t>
  </si>
  <si>
    <t>T134</t>
  </si>
  <si>
    <t>ALLEGRO 1.6 00/</t>
  </si>
  <si>
    <t>B597-12-205.</t>
  </si>
  <si>
    <t>145.602.220</t>
  </si>
  <si>
    <t xml:space="preserve">CORREA DIST 145 D R 22mm </t>
  </si>
  <si>
    <t>ALLEG 1.6 /99</t>
  </si>
  <si>
    <t>KIA SEPHIA 16V</t>
  </si>
  <si>
    <t xml:space="preserve">CRUCETA CANA DIR         </t>
  </si>
  <si>
    <t>TOYO</t>
  </si>
  <si>
    <t>HYB</t>
  </si>
  <si>
    <t xml:space="preserve">CRUCETA CARDAN           </t>
  </si>
  <si>
    <t xml:space="preserve">DEPOSITO LAVAV           </t>
  </si>
  <si>
    <t>DA-103-2</t>
  </si>
  <si>
    <t>22489395</t>
  </si>
  <si>
    <t>B 2.0/R12/323HB</t>
  </si>
  <si>
    <t>323 NB-HB/B-1.6/R-4/R-6 M-323HS/TRAS</t>
  </si>
  <si>
    <t xml:space="preserve">DEPOSITO LAVAV COMPLETO  </t>
  </si>
  <si>
    <t>DA-111</t>
  </si>
  <si>
    <t>208-P</t>
  </si>
  <si>
    <t xml:space="preserve">DEPOSITO LAVAV HCO PNO   </t>
  </si>
  <si>
    <t>SENSOR PEQUENO</t>
  </si>
  <si>
    <t>DA-203</t>
  </si>
  <si>
    <t>209</t>
  </si>
  <si>
    <t>323 86/B 2.0 2</t>
  </si>
  <si>
    <t>LUV 1.6/TROOPER/B-2.2 LUV 1.6/TROOPER</t>
  </si>
  <si>
    <t>DA-208</t>
  </si>
  <si>
    <t>211</t>
  </si>
  <si>
    <t>L321-15-350</t>
  </si>
  <si>
    <t>CL</t>
  </si>
  <si>
    <t>88/</t>
  </si>
  <si>
    <t>NT-NS-NX</t>
  </si>
  <si>
    <t>SO83-33-251</t>
  </si>
  <si>
    <t>UB39-33-251</t>
  </si>
  <si>
    <t>KIA BESTA</t>
  </si>
  <si>
    <t>MF3001D</t>
  </si>
  <si>
    <t>AB311125AB</t>
  </si>
  <si>
    <t>UM51-33-251</t>
  </si>
  <si>
    <t>UM61-33-251</t>
  </si>
  <si>
    <t>MAZDA 3 1.6/2.0</t>
  </si>
  <si>
    <t>BP4Y-33-25XB</t>
  </si>
  <si>
    <t>MAZDA 3/5</t>
  </si>
  <si>
    <t>MZ-8-001/218047</t>
  </si>
  <si>
    <t>LARGO</t>
  </si>
  <si>
    <t>FD-8-872A(44W)</t>
  </si>
  <si>
    <t>FD80-25-500B</t>
  </si>
  <si>
    <t>MAZDA 2 /14</t>
  </si>
  <si>
    <t>AUTOMATICO</t>
  </si>
  <si>
    <t>FD81-25-500</t>
  </si>
  <si>
    <t>MECANICO</t>
  </si>
  <si>
    <t>FTD2-25-50X</t>
  </si>
  <si>
    <t>MAZDA 2 15/</t>
  </si>
  <si>
    <t>SKYACTIV AUTOM/MECANICO</t>
  </si>
  <si>
    <t>MZ-8-880/234104</t>
  </si>
  <si>
    <t>MZ-8-880</t>
  </si>
  <si>
    <t>MAZDA 3 05/06AT</t>
  </si>
  <si>
    <t>28-28-551   TIPO TUERCA</t>
  </si>
  <si>
    <t>MZ-8-874A(44T)</t>
  </si>
  <si>
    <t>28X28X598</t>
  </si>
  <si>
    <t>MAZDA 6 2.3ccMT</t>
  </si>
  <si>
    <t>44T-28-28-598/MECANICO TIPO TUERCA</t>
  </si>
  <si>
    <t>MZ-8-002/234002</t>
  </si>
  <si>
    <t>MZ-8-949/234067</t>
  </si>
  <si>
    <t>26x26x541</t>
  </si>
  <si>
    <t>B2600</t>
  </si>
  <si>
    <t>BT 50 3.2cc 15/</t>
  </si>
  <si>
    <t>FD-8-904/218084</t>
  </si>
  <si>
    <t>FD8-25-600A</t>
  </si>
  <si>
    <t>AUTOAMTICO</t>
  </si>
  <si>
    <t>MAZDA 3 2.0 16/</t>
  </si>
  <si>
    <t>MZ-8-821A(44T)</t>
  </si>
  <si>
    <t>28X28X642</t>
  </si>
  <si>
    <t>44T-28-28-642/MECANICO TIPO TUERCA</t>
  </si>
  <si>
    <t>MA001-2</t>
  </si>
  <si>
    <t>GJ21-23-540  NA</t>
  </si>
  <si>
    <t>MA001-7</t>
  </si>
  <si>
    <t>FE01-23-540N NA</t>
  </si>
  <si>
    <t>D"CARBURADOR</t>
  </si>
  <si>
    <t>KMZ-05-83007</t>
  </si>
  <si>
    <t>OS 83007 VM</t>
  </si>
  <si>
    <t>KMZ-05-83070</t>
  </si>
  <si>
    <t>KMZ-05-83047CA</t>
  </si>
  <si>
    <t>323 CARBURADOR</t>
  </si>
  <si>
    <t>KIA PRIDE</t>
  </si>
  <si>
    <t>KMZ-03-83107 TG</t>
  </si>
  <si>
    <t>CH 83107 TG</t>
  </si>
  <si>
    <t>626 12V/B 2.2</t>
  </si>
  <si>
    <t>ASAHI 8V</t>
  </si>
  <si>
    <t>ALLEGRO 1.6 /99</t>
  </si>
  <si>
    <t>KMZ-03-83047MLS</t>
  </si>
  <si>
    <t>CH 83047 MLS</t>
  </si>
  <si>
    <t>MATSURI (METALI</t>
  </si>
  <si>
    <t>KMZ-03-83085MLS</t>
  </si>
  <si>
    <t>CH 83085 MLS</t>
  </si>
  <si>
    <t>FORD-FESTIVA</t>
  </si>
  <si>
    <t>KMZ-07-83007</t>
  </si>
  <si>
    <t>MS 83007 A</t>
  </si>
  <si>
    <t>ALLEGRO 1.3</t>
  </si>
  <si>
    <t>KMZ-07-83070</t>
  </si>
  <si>
    <t>MS 83070 A</t>
  </si>
  <si>
    <t>MAZDA 3/6 2.0</t>
  </si>
  <si>
    <t>FORD/FESTIVA</t>
  </si>
  <si>
    <t>KMZ-07-83061MLS</t>
  </si>
  <si>
    <t>MS 83061 MLS E</t>
  </si>
  <si>
    <t>KMZ-07-83062MLS</t>
  </si>
  <si>
    <t>MS 83062 MLS E</t>
  </si>
  <si>
    <t>KMZ-06-83070</t>
  </si>
  <si>
    <t>MS 83070 SDE</t>
  </si>
  <si>
    <t>B 2.6/BT50 LAMI</t>
  </si>
  <si>
    <t>LAMINA 4x2/4x4</t>
  </si>
  <si>
    <t>KMZ-06-83092</t>
  </si>
  <si>
    <t>MS 83092 SD E</t>
  </si>
  <si>
    <t>2006/</t>
  </si>
  <si>
    <t>63H034</t>
  </si>
  <si>
    <t>63H002</t>
  </si>
  <si>
    <t>5.33 ESPIRAS/ALTURA 335mm/DIAME 121.8mm</t>
  </si>
  <si>
    <t>63H058GT</t>
  </si>
  <si>
    <t>MAZDA 3 2004/11</t>
  </si>
  <si>
    <t>63H112</t>
  </si>
  <si>
    <t>63H025</t>
  </si>
  <si>
    <t>MECAN-Y-AUTOM.</t>
  </si>
  <si>
    <t>63H007MDTX</t>
  </si>
  <si>
    <t>63H007</t>
  </si>
  <si>
    <t>323 SW 88/AMARI</t>
  </si>
  <si>
    <t>SW-Y-AUTO</t>
  </si>
  <si>
    <t>323 SW 88/NEGRO</t>
  </si>
  <si>
    <t>L321-14-302</t>
  </si>
  <si>
    <t>WT588004P</t>
  </si>
  <si>
    <t>CX-7/CX-9-CARTUCHO</t>
  </si>
  <si>
    <t>E301-23-603</t>
  </si>
  <si>
    <t>WT288008A</t>
  </si>
  <si>
    <t>E5D3-23-603</t>
  </si>
  <si>
    <t>APC-FAR-358</t>
  </si>
  <si>
    <t>323 Iny/1.3</t>
  </si>
  <si>
    <t>0305-23-603</t>
  </si>
  <si>
    <t>626 88/B 2.0</t>
  </si>
  <si>
    <t>B595-13-Z40</t>
  </si>
  <si>
    <t>APC-FAR-336</t>
  </si>
  <si>
    <t>ALLEGRO 1.3 /99</t>
  </si>
  <si>
    <t>APLICA A ALLEGRO 1.6 00/ RIGIDO</t>
  </si>
  <si>
    <t>B33G-13-Z40.</t>
  </si>
  <si>
    <t>ALLEGRO 1.3 00/</t>
  </si>
  <si>
    <t>FORD LASER 1.3cc</t>
  </si>
  <si>
    <t>G601-13-Z40..</t>
  </si>
  <si>
    <t>WT288012P</t>
  </si>
  <si>
    <t>B 2.6/BT50 GASO</t>
  </si>
  <si>
    <t>BT50 GASOLINA BASE RIGIDA</t>
  </si>
  <si>
    <t>WE01-13-Z40</t>
  </si>
  <si>
    <t>WT211118</t>
  </si>
  <si>
    <t>HILUX VIGO</t>
  </si>
  <si>
    <t>FS05-13-Z40,</t>
  </si>
  <si>
    <t>P501-13-3A0.</t>
  </si>
  <si>
    <t>MAZDA 2 15/ CX3</t>
  </si>
  <si>
    <t>ZJ01-13-Z40</t>
  </si>
  <si>
    <t>WT288036</t>
  </si>
  <si>
    <t>MAZDA 2 07/14</t>
  </si>
  <si>
    <t>LF50-13-Z40A.</t>
  </si>
  <si>
    <t>MAZDA 3 2.0 /14</t>
  </si>
  <si>
    <t>RF4F-13-Z40</t>
  </si>
  <si>
    <t>WT288029</t>
  </si>
  <si>
    <t>SL50-13-Z40A</t>
  </si>
  <si>
    <t>UCY0-61-P11</t>
  </si>
  <si>
    <t>234*215*30</t>
  </si>
  <si>
    <t>D651-61-J6X.</t>
  </si>
  <si>
    <t>MAZDA 2 07/15</t>
  </si>
  <si>
    <t>D09W-61-J6X</t>
  </si>
  <si>
    <t>MAZDA 2 16/ CX3</t>
  </si>
  <si>
    <t>SKYACTIV (SKYACTIVE)</t>
  </si>
  <si>
    <t>BP4K-61-J6X.</t>
  </si>
  <si>
    <t>MAZDA 3 04/14</t>
  </si>
  <si>
    <t>JGOX2</t>
  </si>
  <si>
    <t>KD45-61-J6X</t>
  </si>
  <si>
    <t>235*217*33</t>
  </si>
  <si>
    <t>MAZDA 3 15/</t>
  </si>
  <si>
    <t>CX-5/MAZDA 6 15/</t>
  </si>
  <si>
    <t>GJ6A-61-P11A</t>
  </si>
  <si>
    <t>WT388008</t>
  </si>
  <si>
    <t>BF000DE9005</t>
  </si>
  <si>
    <t>25055461</t>
  </si>
  <si>
    <t xml:space="preserve">FILTRO BOMBA GAS T.BOSCH </t>
  </si>
  <si>
    <t>MATSURI/ATOS</t>
  </si>
  <si>
    <t>BOSC</t>
  </si>
  <si>
    <t>ALLEGRO /99-LASER</t>
  </si>
  <si>
    <t>APC-F041</t>
  </si>
  <si>
    <t>F041</t>
  </si>
  <si>
    <t>APC&amp;</t>
  </si>
  <si>
    <t>REDONDO ALLEGRO /99-LASER</t>
  </si>
  <si>
    <t>U201-13-ZA5A</t>
  </si>
  <si>
    <t>AM3702</t>
  </si>
  <si>
    <t>FORD RANGER 13/</t>
  </si>
  <si>
    <t>B630-20-490A</t>
  </si>
  <si>
    <t>E5D3-13-480</t>
  </si>
  <si>
    <t>323 INY/121</t>
  </si>
  <si>
    <t>BP01-20-490A</t>
  </si>
  <si>
    <t>MZT42-20-490</t>
  </si>
  <si>
    <t>ALLEGRO/MAZDA 6</t>
  </si>
  <si>
    <t>G602-20-490</t>
  </si>
  <si>
    <t>OK71E-13-480</t>
  </si>
  <si>
    <t>B 2.2/2.6 INY</t>
  </si>
  <si>
    <t>1212739.</t>
  </si>
  <si>
    <t>FP39-13-480</t>
  </si>
  <si>
    <t>WT83503</t>
  </si>
  <si>
    <t>626 MILLENIUM</t>
  </si>
  <si>
    <t>AG960</t>
  </si>
  <si>
    <t>CON L.T.</t>
  </si>
  <si>
    <t>626 86/88</t>
  </si>
  <si>
    <t>AG1700</t>
  </si>
  <si>
    <t>B 2.2 94/</t>
  </si>
  <si>
    <t>AG42050</t>
  </si>
  <si>
    <t>MA-1032</t>
  </si>
  <si>
    <t>MATSURI/ALLEGRO</t>
  </si>
  <si>
    <t>MZ-719-XLB</t>
  </si>
  <si>
    <t>MAZDA 6/MILLENI</t>
  </si>
  <si>
    <t>UM</t>
  </si>
  <si>
    <t>MZ-504-XLB</t>
  </si>
  <si>
    <t>MZ-501-XLB</t>
  </si>
  <si>
    <t xml:space="preserve">G/POLVO EJE L/C KIT      </t>
  </si>
  <si>
    <t>323 83/ALLEGRO</t>
  </si>
  <si>
    <t>MEDIDA DE LA COPA 76mm ACCENT</t>
  </si>
  <si>
    <t>MZ-503-XLB</t>
  </si>
  <si>
    <t>626 88/ 2.0</t>
  </si>
  <si>
    <t>MEDIDA DE LA COPA 82.5mm TRICETA</t>
  </si>
  <si>
    <t>MZ-004-XLB</t>
  </si>
  <si>
    <t>ACCENT/VERNA/GYRO/S-PONY</t>
  </si>
  <si>
    <t>MZ-003-XLB</t>
  </si>
  <si>
    <t>626 1.8 83/87</t>
  </si>
  <si>
    <t>MZ-002-XLB</t>
  </si>
  <si>
    <t>626 83/87 2.0</t>
  </si>
  <si>
    <t>MA-1002K</t>
  </si>
  <si>
    <t>G001-22-530- NA</t>
  </si>
  <si>
    <t>626 83/MATSURI</t>
  </si>
  <si>
    <t>1.8 T.O</t>
  </si>
  <si>
    <t>MZ-036-XLB</t>
  </si>
  <si>
    <t>ALLEGRO 01/</t>
  </si>
  <si>
    <t>MZ-016-XLB</t>
  </si>
  <si>
    <t>BT 50/B 2.6</t>
  </si>
  <si>
    <t>11119-2</t>
  </si>
  <si>
    <t>MAZDA 3/NP 300</t>
  </si>
  <si>
    <t>NP-300 4X2 15/VERSA/MARCH/ /FIAT ESTRADA</t>
  </si>
  <si>
    <t>11119-3</t>
  </si>
  <si>
    <t>MAZDA 3/ NP 300</t>
  </si>
  <si>
    <t>NP300 4X2 15/ /MARCH/VERSA/FIAT ESTRADA</t>
  </si>
  <si>
    <t>G601-11-771.</t>
  </si>
  <si>
    <t xml:space="preserve">GUIA CADENA B.AC/CORTA   </t>
  </si>
  <si>
    <t>G601-11-731A-</t>
  </si>
  <si>
    <t xml:space="preserve">GUIA CADENA B.AC/CURVA   </t>
  </si>
  <si>
    <t>G601-11-751A</t>
  </si>
  <si>
    <t xml:space="preserve">GUIA CADENA B.AC/RECTA   </t>
  </si>
  <si>
    <t>E301-12-610..</t>
  </si>
  <si>
    <t>X1807</t>
  </si>
  <si>
    <t xml:space="preserve">GUIA CADENA DIST/CURVA   </t>
  </si>
  <si>
    <t>E301-12-610.</t>
  </si>
  <si>
    <t>OSK</t>
  </si>
  <si>
    <t>G601-12-671</t>
  </si>
  <si>
    <t xml:space="preserve"> E301-12-660</t>
  </si>
  <si>
    <t>X1808</t>
  </si>
  <si>
    <t xml:space="preserve">GUIA CADENA DIST/RECTA   </t>
  </si>
  <si>
    <t>E301-12-660</t>
  </si>
  <si>
    <t>G601-12-611A</t>
  </si>
  <si>
    <t>1.3-1.5cc.</t>
  </si>
  <si>
    <t>GL-4076 E/I</t>
  </si>
  <si>
    <t>8173-23-090  JP</t>
  </si>
  <si>
    <t>GL-4075</t>
  </si>
  <si>
    <t>8173-23-090- NA</t>
  </si>
  <si>
    <t>GLG-4075 E/I</t>
  </si>
  <si>
    <t>GLG-4092</t>
  </si>
  <si>
    <t>B 2.0/626</t>
  </si>
  <si>
    <t>MATSURI/MILENIO</t>
  </si>
  <si>
    <t>GL-4348</t>
  </si>
  <si>
    <t xml:space="preserve">GUIA VALV EX             </t>
  </si>
  <si>
    <t>626 90/SEPHIA</t>
  </si>
  <si>
    <t>B-2.2 B-2.6</t>
  </si>
  <si>
    <t>GLG-4110</t>
  </si>
  <si>
    <t>GL-4228</t>
  </si>
  <si>
    <t>BT50 DIESEL</t>
  </si>
  <si>
    <t xml:space="preserve">GUIA VALV IN             </t>
  </si>
  <si>
    <t>KL01-12-101B .</t>
  </si>
  <si>
    <t>WC-10002</t>
  </si>
  <si>
    <t>KIA RIO 1.5 16V</t>
  </si>
  <si>
    <t>P301-12-100</t>
  </si>
  <si>
    <t>MAZDA 2/3/6/CX3</t>
  </si>
  <si>
    <t>2007/</t>
  </si>
  <si>
    <t>5-CABLES</t>
  </si>
  <si>
    <t>626 88/ 8V</t>
  </si>
  <si>
    <t>NVA-RAZA</t>
  </si>
  <si>
    <t>626 90/ 12V</t>
  </si>
  <si>
    <t>ALLEG 1.3 /99</t>
  </si>
  <si>
    <t>4-CABLES</t>
  </si>
  <si>
    <t>ALLEG 1.3 00/</t>
  </si>
  <si>
    <t>AG18003</t>
  </si>
  <si>
    <t>UB39-89-182  HM</t>
  </si>
  <si>
    <t>AG18203</t>
  </si>
  <si>
    <t>AG18600</t>
  </si>
  <si>
    <t>B 2.2/INY.</t>
  </si>
  <si>
    <t>AG18206</t>
  </si>
  <si>
    <t>B 2.6 92/03</t>
  </si>
  <si>
    <t>BT50 4X2-4X4</t>
  </si>
  <si>
    <t>MATSURI 97/</t>
  </si>
  <si>
    <t>KIA SEPHIA/16V</t>
  </si>
  <si>
    <t>E363-23-360</t>
  </si>
  <si>
    <t xml:space="preserve">INYECTOR CARB            </t>
  </si>
  <si>
    <t>3-14-23</t>
  </si>
  <si>
    <t>E303-23-360N</t>
  </si>
  <si>
    <t>B335-13-250</t>
  </si>
  <si>
    <t>195500-2120</t>
  </si>
  <si>
    <t>ALLEGRO 95/99</t>
  </si>
  <si>
    <t>INP-480</t>
  </si>
  <si>
    <t>5320408</t>
  </si>
  <si>
    <t>ZJ20-13-250</t>
  </si>
  <si>
    <t>297500-0460</t>
  </si>
  <si>
    <t>PE01-13-250B</t>
  </si>
  <si>
    <t>5320411</t>
  </si>
  <si>
    <t>MAZDA 3 1.6 16/</t>
  </si>
  <si>
    <t>SKYACTIVE/CX5</t>
  </si>
  <si>
    <t>M-6</t>
  </si>
  <si>
    <t>B09246041</t>
  </si>
  <si>
    <t xml:space="preserve">KIT BUJES PAL/CAMB GRAND </t>
  </si>
  <si>
    <t>323 86/ FESTIVA</t>
  </si>
  <si>
    <t>CON BUJE VARILLA</t>
  </si>
  <si>
    <t>76536.</t>
  </si>
  <si>
    <t>11 PIEZAS</t>
  </si>
  <si>
    <t xml:space="preserve">KIT INYECTORES           </t>
  </si>
  <si>
    <t>323/ALLEGRO</t>
  </si>
  <si>
    <t>MITS V6 3000</t>
  </si>
  <si>
    <t>242816</t>
  </si>
  <si>
    <t>MAZDA 6 06/</t>
  </si>
  <si>
    <t>FUSION/MPV/ PASTILLAS 8277 Y 8251 DELANT</t>
  </si>
  <si>
    <t xml:space="preserve">KIT VARILLA TEMPLETE     </t>
  </si>
  <si>
    <t>22103M</t>
  </si>
  <si>
    <t>B001-61-211  NA</t>
  </si>
  <si>
    <t>323 83/85( 1)</t>
  </si>
  <si>
    <t>22250M</t>
  </si>
  <si>
    <t>GA5R6124XA</t>
  </si>
  <si>
    <t>MILENIUM(LARGA)</t>
  </si>
  <si>
    <t>22277M</t>
  </si>
  <si>
    <t>UA3F-61-211</t>
  </si>
  <si>
    <t>BT 50 2.5</t>
  </si>
  <si>
    <t>4X2 1998/2016 Y 4X4 2009/2016 16V</t>
  </si>
  <si>
    <t>22210M</t>
  </si>
  <si>
    <t>27622M</t>
  </si>
  <si>
    <t>BT-50 2.6/B-2600 4X4 08/2016 Y 99/2007</t>
  </si>
  <si>
    <t>MAZDA 2 16V /15</t>
  </si>
  <si>
    <t>626 MILENIO</t>
  </si>
  <si>
    <t>626 2.0 1998/2005</t>
  </si>
  <si>
    <t>22278M</t>
  </si>
  <si>
    <t>UH86-61-212A</t>
  </si>
  <si>
    <t>BT 50 2.5 16V</t>
  </si>
  <si>
    <t>4X2 98/2016 4X4 09/2016 SALIDA No 1</t>
  </si>
  <si>
    <t>22279M</t>
  </si>
  <si>
    <t>UH86-61-213B</t>
  </si>
  <si>
    <t>SALIDA No 2 4x2 98/16 4x4 09/16</t>
  </si>
  <si>
    <t>22252M</t>
  </si>
  <si>
    <t>BT 50 2.2/B 2.2</t>
  </si>
  <si>
    <t xml:space="preserve">MANGUERA CALEF/ENTRADA   </t>
  </si>
  <si>
    <t>F8C913895A</t>
  </si>
  <si>
    <t>ASAHI/8 VALVULA</t>
  </si>
  <si>
    <t>045313895A</t>
  </si>
  <si>
    <t xml:space="preserve">MANGUERA FLUJO AIRE      </t>
  </si>
  <si>
    <t>626 1998 06</t>
  </si>
  <si>
    <t>ALLEGRO /99</t>
  </si>
  <si>
    <t>LASER 96/05</t>
  </si>
  <si>
    <t>WE0113245C</t>
  </si>
  <si>
    <t xml:space="preserve">MANGUERA INTERCOOLER     </t>
  </si>
  <si>
    <t>BT 50 2.5 DIESE</t>
  </si>
  <si>
    <t>ENTRADA AIRE TURBO/TUBO INTERCOOLER 08/</t>
  </si>
  <si>
    <t>WE01-13-246A</t>
  </si>
  <si>
    <t>CONEX INTERCOOLER A SALIDA TURBO</t>
  </si>
  <si>
    <t>22200M</t>
  </si>
  <si>
    <t>8LOU-15212</t>
  </si>
  <si>
    <t>B 2.6 97/</t>
  </si>
  <si>
    <t>2.0 16V MATSURI 93/97 MILENIO 98/06</t>
  </si>
  <si>
    <t>22390M</t>
  </si>
  <si>
    <t>B33G-15-186</t>
  </si>
  <si>
    <t>LASE(L 364mm  D.I 1-1/16") LASER 1.3</t>
  </si>
  <si>
    <t>22158M</t>
  </si>
  <si>
    <t>(L 426mm D.I 1") ALLEGRO 1.6</t>
  </si>
  <si>
    <t>22202M</t>
  </si>
  <si>
    <t>G50315186</t>
  </si>
  <si>
    <t>B 2.6 97/N CARA</t>
  </si>
  <si>
    <t>12V 4X4 (LARGA 349mm)</t>
  </si>
  <si>
    <t>22178M</t>
  </si>
  <si>
    <t>2008/2015</t>
  </si>
  <si>
    <t>22370M</t>
  </si>
  <si>
    <t>LF17-15-186A</t>
  </si>
  <si>
    <t>MAZDA 6 04/06</t>
  </si>
  <si>
    <t xml:space="preserve">MANGUERA REFRIG          </t>
  </si>
  <si>
    <t>ALLEGRO 1.3 08/</t>
  </si>
  <si>
    <t xml:space="preserve">MANGUERA TANQ/GAS        </t>
  </si>
  <si>
    <t>8COB42602</t>
  </si>
  <si>
    <t>8C0G-13-741  NA</t>
  </si>
  <si>
    <t>FE65-13-342A NA</t>
  </si>
  <si>
    <t>8L0T-14-007  NA</t>
  </si>
  <si>
    <t xml:space="preserve">MANGUERA VACIO           </t>
  </si>
  <si>
    <t>MAZDA T</t>
  </si>
  <si>
    <t>E301-13-337A NA</t>
  </si>
  <si>
    <t xml:space="preserve">MANGUERA VALVULA P.C.V   </t>
  </si>
  <si>
    <t>8C0G-13-895A NA</t>
  </si>
  <si>
    <t>WL91-18-400</t>
  </si>
  <si>
    <t>FS05-18-400</t>
  </si>
  <si>
    <t>10 DIENTES</t>
  </si>
  <si>
    <t>SOLO</t>
  </si>
  <si>
    <t>ALLEGRO 00/</t>
  </si>
  <si>
    <t>1.3 cc.</t>
  </si>
  <si>
    <t xml:space="preserve">O RING DISTRIBUIDOR      </t>
  </si>
  <si>
    <t>626 /88 B-2.0/9</t>
  </si>
  <si>
    <t>WL01-10-155</t>
  </si>
  <si>
    <t xml:space="preserve">OBTURADOR VALV (UND)     </t>
  </si>
  <si>
    <t>VERDE</t>
  </si>
  <si>
    <t>0223-34-411 .</t>
  </si>
  <si>
    <t xml:space="preserve">PASADOR TIJERA SUP       </t>
  </si>
  <si>
    <t>B 1.6/B 2.0</t>
  </si>
  <si>
    <t>UC86-34-411</t>
  </si>
  <si>
    <t>SK-1541</t>
  </si>
  <si>
    <t>UC86-34-411.</t>
  </si>
  <si>
    <t>323 86/ALLEG1.3</t>
  </si>
  <si>
    <t>M-121</t>
  </si>
  <si>
    <t>7219 GAMAX</t>
  </si>
  <si>
    <t>ALLEGR 00/LASER</t>
  </si>
  <si>
    <t>7670-MZ-MT</t>
  </si>
  <si>
    <t>ALLEG 1.3 1.6</t>
  </si>
  <si>
    <t>7353 GAMAX</t>
  </si>
  <si>
    <t>MOD. 95/99</t>
  </si>
  <si>
    <t>10236 GAMAX</t>
  </si>
  <si>
    <t>B 2.2 02/</t>
  </si>
  <si>
    <t>FORD-RANGER/4X2</t>
  </si>
  <si>
    <t>10236-MZ-MT</t>
  </si>
  <si>
    <t>23678</t>
  </si>
  <si>
    <t>10236 NOVEX</t>
  </si>
  <si>
    <t>FORD-RANGER/4X2 2001/</t>
  </si>
  <si>
    <t>B 2.6 01/04</t>
  </si>
  <si>
    <t>BT-50 4X4</t>
  </si>
  <si>
    <t>B 2.6 05/</t>
  </si>
  <si>
    <t>BT-50 4X2</t>
  </si>
  <si>
    <t>10254-MZ-HD</t>
  </si>
  <si>
    <t>E1556-FI-HD</t>
  </si>
  <si>
    <t>9081-D1852</t>
  </si>
  <si>
    <t>8952-D1728</t>
  </si>
  <si>
    <t>8952-MZ-HD</t>
  </si>
  <si>
    <t>MAZDA 3 14/15</t>
  </si>
  <si>
    <t>CX-3</t>
  </si>
  <si>
    <t>MAZDA 3 5 04/13</t>
  </si>
  <si>
    <t>MAZDA 6 04/08</t>
  </si>
  <si>
    <t>10252 GAMAX</t>
  </si>
  <si>
    <t>8521 GAMAX</t>
  </si>
  <si>
    <t>MAZDA 6 08/12</t>
  </si>
  <si>
    <t>FORD FUSION</t>
  </si>
  <si>
    <t>MF3008HD</t>
  </si>
  <si>
    <t>9458-D2218</t>
  </si>
  <si>
    <t>CX 30 2019/2022</t>
  </si>
  <si>
    <t>8936-MZ-HD</t>
  </si>
  <si>
    <t>8936-D1711</t>
  </si>
  <si>
    <t>MAZDA 6 12/</t>
  </si>
  <si>
    <t>GRAND TURING</t>
  </si>
  <si>
    <t>1068-FO-HD</t>
  </si>
  <si>
    <t>8987-D1759</t>
  </si>
  <si>
    <t>MAZDA 3 16/18</t>
  </si>
  <si>
    <t>MF3004HD</t>
  </si>
  <si>
    <t>8837-D1624</t>
  </si>
  <si>
    <t>CX 3/CX 5 13/16</t>
  </si>
  <si>
    <t>MAZDA 2 SKY</t>
  </si>
  <si>
    <t>MF3005HD</t>
  </si>
  <si>
    <t>9073-D1846</t>
  </si>
  <si>
    <t>CX 5 17/</t>
  </si>
  <si>
    <t>MF3007HD</t>
  </si>
  <si>
    <t>9157-D1934</t>
  </si>
  <si>
    <t>CX9 16/</t>
  </si>
  <si>
    <t>MF3006HD</t>
  </si>
  <si>
    <t>8378-D1259</t>
  </si>
  <si>
    <t>CX9/CX7 08/15</t>
  </si>
  <si>
    <t>7464-MZ-MT.</t>
  </si>
  <si>
    <t>7464-D584</t>
  </si>
  <si>
    <t>8953-D1729</t>
  </si>
  <si>
    <t>8953-MZ-HD</t>
  </si>
  <si>
    <t>8953 PRIME</t>
  </si>
  <si>
    <t>TAILANDIA</t>
  </si>
  <si>
    <t>MF3001HD</t>
  </si>
  <si>
    <t>9271-D2042</t>
  </si>
  <si>
    <t>MAZDA 3 2017/</t>
  </si>
  <si>
    <t>MAZDA 3/5 2.0cc</t>
  </si>
  <si>
    <t>7957-MZ-HD*</t>
  </si>
  <si>
    <t>7957-D973</t>
  </si>
  <si>
    <t>VOLVO S40 2004/2006</t>
  </si>
  <si>
    <t>7186 GAMAX</t>
  </si>
  <si>
    <t>MF3002HD</t>
  </si>
  <si>
    <t>9103-D1874</t>
  </si>
  <si>
    <t>MAZDA 6 16/</t>
  </si>
  <si>
    <t>SKYACTIVE 2.0/2.5</t>
  </si>
  <si>
    <t>MF3009HD</t>
  </si>
  <si>
    <t>9459-D2219</t>
  </si>
  <si>
    <t xml:space="preserve">PERNO RUEDA/CORTO 42mm.  </t>
  </si>
  <si>
    <t xml:space="preserve">PINON CIGUENAL           </t>
  </si>
  <si>
    <t>EM</t>
  </si>
  <si>
    <t>G601-11-316.</t>
  </si>
  <si>
    <t>E301-11-323</t>
  </si>
  <si>
    <t xml:space="preserve">PINON CIGUENAL B.ACEITE  </t>
  </si>
  <si>
    <t>0305-11-325B JP</t>
  </si>
  <si>
    <t>B 1.6</t>
  </si>
  <si>
    <t>ZUIK</t>
  </si>
  <si>
    <t>E303-12-425.</t>
  </si>
  <si>
    <t xml:space="preserve">PINON EJE LEVAS          </t>
  </si>
  <si>
    <t>G601-12-425</t>
  </si>
  <si>
    <t>YP-313</t>
  </si>
  <si>
    <t>3823-24-314  JP</t>
  </si>
  <si>
    <t xml:space="preserve">PLATINOS                 </t>
  </si>
  <si>
    <t>B-2.0/2.2</t>
  </si>
  <si>
    <t>FSB8-11-400</t>
  </si>
  <si>
    <t xml:space="preserve">POLEA TEN/CORREA M.USO   </t>
  </si>
  <si>
    <t>LISO</t>
  </si>
  <si>
    <t>MZ-501 / 634001</t>
  </si>
  <si>
    <t>24X22X35</t>
  </si>
  <si>
    <t>GPV 18419</t>
  </si>
  <si>
    <t>MZ-502/618004</t>
  </si>
  <si>
    <t>24X21X35</t>
  </si>
  <si>
    <t>323 ECUADOR</t>
  </si>
  <si>
    <t>MZ-503 / 634002</t>
  </si>
  <si>
    <t>26X25X42.3</t>
  </si>
  <si>
    <t>GPV 19642 HEMBRA</t>
  </si>
  <si>
    <t>GPV 19608</t>
  </si>
  <si>
    <t>MZ-714/634019</t>
  </si>
  <si>
    <t>26X25X35.</t>
  </si>
  <si>
    <t>BT50/B 2.6 GAS</t>
  </si>
  <si>
    <t>GPV 19607 B-2.6</t>
  </si>
  <si>
    <t>MZ-508 / 634005</t>
  </si>
  <si>
    <t>28X23X42.75</t>
  </si>
  <si>
    <t>FD-619/618141</t>
  </si>
  <si>
    <t>28X29X56.5</t>
  </si>
  <si>
    <t>28X24X58</t>
  </si>
  <si>
    <t>MAZDA 3 06/2012</t>
  </si>
  <si>
    <t>TIPO TUERCA</t>
  </si>
  <si>
    <t>MZ-429/634157</t>
  </si>
  <si>
    <t>28X30X60</t>
  </si>
  <si>
    <t>MZ-523/608014</t>
  </si>
  <si>
    <t>28X30X43</t>
  </si>
  <si>
    <t>626 83/87 1.8</t>
  </si>
  <si>
    <t>GPV 19622</t>
  </si>
  <si>
    <t>MZ-531/634011</t>
  </si>
  <si>
    <t>24X25X40 TOPE</t>
  </si>
  <si>
    <t>GPV 23833 HEMBRA</t>
  </si>
  <si>
    <t>BT 50 3.2 12/</t>
  </si>
  <si>
    <t>FORD RANGER</t>
  </si>
  <si>
    <t>MZ-713/634018</t>
  </si>
  <si>
    <t>26X25X40</t>
  </si>
  <si>
    <t>BT 50 GASOLINA</t>
  </si>
  <si>
    <t>GPV 19637</t>
  </si>
  <si>
    <t>MZ-509 / 634006</t>
  </si>
  <si>
    <t>28X23X35</t>
  </si>
  <si>
    <t>FD-453/618209</t>
  </si>
  <si>
    <t>28X29X56.5.</t>
  </si>
  <si>
    <t>MAZDA 2 /14 AT</t>
  </si>
  <si>
    <t>CAJA AUTOMATICA</t>
  </si>
  <si>
    <t>FD-497/618240</t>
  </si>
  <si>
    <t>26X29X35</t>
  </si>
  <si>
    <t>CAJA MECANICA</t>
  </si>
  <si>
    <t>MZ-762/634042</t>
  </si>
  <si>
    <t>26x23x43</t>
  </si>
  <si>
    <t>GPV 19614</t>
  </si>
  <si>
    <t>MZ-524/634010</t>
  </si>
  <si>
    <t>24X30X35</t>
  </si>
  <si>
    <t>MZ-720/699113</t>
  </si>
  <si>
    <t>26x23x35..</t>
  </si>
  <si>
    <t>MILLENIUM A/T</t>
  </si>
  <si>
    <t>TIPO MACHO</t>
  </si>
  <si>
    <t>MZ-522</t>
  </si>
  <si>
    <t>28x30x35</t>
  </si>
  <si>
    <t>MILLENIUM 00 MT</t>
  </si>
  <si>
    <t>MZ-029 / 818074</t>
  </si>
  <si>
    <t>24X21X52 TOPE</t>
  </si>
  <si>
    <t>323 83/ (tope)</t>
  </si>
  <si>
    <t>GPV 18425 KIA RIO</t>
  </si>
  <si>
    <t>MZ-001 / 818027</t>
  </si>
  <si>
    <t>24X22X52 P.I</t>
  </si>
  <si>
    <t>323 83/ RIO 1.5</t>
  </si>
  <si>
    <t>GPV 18425 REEMPLAZA A 22533 PIN INTERNO</t>
  </si>
  <si>
    <t>MZ-004 / 834003</t>
  </si>
  <si>
    <t>24X21X52 P.I</t>
  </si>
  <si>
    <t>323 93/ ECUAT</t>
  </si>
  <si>
    <t>MZ-003 / 834002</t>
  </si>
  <si>
    <t>26X23X52 P.I</t>
  </si>
  <si>
    <t>GPV 19625</t>
  </si>
  <si>
    <t>MZ-859/899052</t>
  </si>
  <si>
    <t>26*25*56 P.EXT</t>
  </si>
  <si>
    <t>626 2.0</t>
  </si>
  <si>
    <t>MZ-002 / 834001</t>
  </si>
  <si>
    <t>26X25X52 P.I</t>
  </si>
  <si>
    <t>626 2.0 83/87</t>
  </si>
  <si>
    <t>GPV 19623</t>
  </si>
  <si>
    <t>MZ-014/818031</t>
  </si>
  <si>
    <t>26x25x56 p.i</t>
  </si>
  <si>
    <t>626 2.0 88/</t>
  </si>
  <si>
    <t>MZ-036 / 834026</t>
  </si>
  <si>
    <t>26X28X56 TOPE</t>
  </si>
  <si>
    <t>GPV 19615</t>
  </si>
  <si>
    <t>MZ-009 / 834051</t>
  </si>
  <si>
    <t>26X21X56 P.I</t>
  </si>
  <si>
    <t>GPV 18425 LASER 1.3</t>
  </si>
  <si>
    <t>MZ-835/827017</t>
  </si>
  <si>
    <t>26X25X61 P.I.</t>
  </si>
  <si>
    <t>B2600 05/12</t>
  </si>
  <si>
    <t>GPV 19623 ESPIGO DE ROSCA BT50 GASOLINA</t>
  </si>
  <si>
    <t>MZ-020 / 834056</t>
  </si>
  <si>
    <t>26X25X65 P.I</t>
  </si>
  <si>
    <t>B2600 92/04</t>
  </si>
  <si>
    <t>GPV 19623 tipo rueda libre 26X25X65</t>
  </si>
  <si>
    <t>MZ-895A(44W)</t>
  </si>
  <si>
    <t>28x36x61(44W)TO</t>
  </si>
  <si>
    <t>GPV 18426</t>
  </si>
  <si>
    <t>MZ-016 / 818035</t>
  </si>
  <si>
    <t>28X23X56 TOPE</t>
  </si>
  <si>
    <t>FD-906/818223</t>
  </si>
  <si>
    <t>25*29*53.8</t>
  </si>
  <si>
    <t>MZ-836/834015</t>
  </si>
  <si>
    <t>36X22X55.2 TOPE</t>
  </si>
  <si>
    <t>MAZDA 3 03/06</t>
  </si>
  <si>
    <t>GPV 18427 TIPO TORNILLO</t>
  </si>
  <si>
    <t>MZ-971/834174</t>
  </si>
  <si>
    <t>28X23X58.6</t>
  </si>
  <si>
    <t>GPV 23834</t>
  </si>
  <si>
    <t>MZ-936/834131</t>
  </si>
  <si>
    <t>28x22x58.6 TOPE</t>
  </si>
  <si>
    <t>MZ-805A/834072</t>
  </si>
  <si>
    <t>28X30X56(44T)TO</t>
  </si>
  <si>
    <t>MILENI/ALLE 1.8</t>
  </si>
  <si>
    <t>GPV19611 ALLEGRO1.8REE COD 15492 CON ABS</t>
  </si>
  <si>
    <t>MZ-804 / 834029</t>
  </si>
  <si>
    <t>28X23X56 P.I</t>
  </si>
  <si>
    <t>GPV 19619 SIN ABS</t>
  </si>
  <si>
    <t>MZ-804A(44T)</t>
  </si>
  <si>
    <t>28x23x56(44T)pi</t>
  </si>
  <si>
    <t>MILENIUM ABS</t>
  </si>
  <si>
    <t>44 DIENTES</t>
  </si>
  <si>
    <t>MZ-811/834031</t>
  </si>
  <si>
    <t>28X22X56 P.INT.</t>
  </si>
  <si>
    <t>MILENIUM/SPECTR</t>
  </si>
  <si>
    <t>GPV 19637 REEMPLAZA A 22576 SPECTRA/CARE</t>
  </si>
  <si>
    <t>MZ-841 / 899044</t>
  </si>
  <si>
    <t>24X30X52 P.E</t>
  </si>
  <si>
    <t>323 83/(SPICER)</t>
  </si>
  <si>
    <t>GPV 18425</t>
  </si>
  <si>
    <t>E5D9-15-200B</t>
  </si>
  <si>
    <t>352X448X16</t>
  </si>
  <si>
    <t>323 97/04 INY</t>
  </si>
  <si>
    <t>B596-15-200D</t>
  </si>
  <si>
    <t>325*688*16.</t>
  </si>
  <si>
    <t>ALLE 1.3/1.6AUT</t>
  </si>
  <si>
    <t>AUTOMATICO LAMINILLAS</t>
  </si>
  <si>
    <t>G503-15-200</t>
  </si>
  <si>
    <t>400X636X26</t>
  </si>
  <si>
    <t>B 2.2/2.6 97/05</t>
  </si>
  <si>
    <t>WL21-15-200A.</t>
  </si>
  <si>
    <t>450X628X32</t>
  </si>
  <si>
    <t>CY03-15-200F</t>
  </si>
  <si>
    <t>23062-PA26</t>
  </si>
  <si>
    <t>CX 9 3.7 07/12</t>
  </si>
  <si>
    <t>FS19-15-200E AT</t>
  </si>
  <si>
    <t>23001-PA26</t>
  </si>
  <si>
    <t>AUTOMATICO/MECANICO LAMINILLAS</t>
  </si>
  <si>
    <t>MECANICO LAMINILLAS</t>
  </si>
  <si>
    <t>LFB7-15-200A</t>
  </si>
  <si>
    <t>650X378X16</t>
  </si>
  <si>
    <t>L328-15-200L</t>
  </si>
  <si>
    <t>375X738X16</t>
  </si>
  <si>
    <t>AUTOMATICO/MECANICO SIN DESFOGUE LAMINIL</t>
  </si>
  <si>
    <t>1052-89-411A</t>
  </si>
  <si>
    <t>YU-3704</t>
  </si>
  <si>
    <t xml:space="preserve">REP BOMBA CLUTCH AUX     </t>
  </si>
  <si>
    <t>RU</t>
  </si>
  <si>
    <t>3/4 1 CHUPA</t>
  </si>
  <si>
    <t>3.0 CC.</t>
  </si>
  <si>
    <t xml:space="preserve">REP BOMBA CLUTCH PPAL    </t>
  </si>
  <si>
    <t>TRASERA</t>
  </si>
  <si>
    <t xml:space="preserve">REP CALIPER 51mm         </t>
  </si>
  <si>
    <t xml:space="preserve">REP CALIPER 57mm         </t>
  </si>
  <si>
    <t>14-0725H</t>
  </si>
  <si>
    <t>11-0725H</t>
  </si>
  <si>
    <t xml:space="preserve">REP CARBURADOR           </t>
  </si>
  <si>
    <t>CON DIAFRAGMA</t>
  </si>
  <si>
    <t>11-0783N</t>
  </si>
  <si>
    <t>F854-23-540  JP</t>
  </si>
  <si>
    <t>626 83/2.0</t>
  </si>
  <si>
    <t>AE-01816-GO.</t>
  </si>
  <si>
    <t>18X30X7</t>
  </si>
  <si>
    <t xml:space="preserve">RETEN BOMBA HIDRAULICA   </t>
  </si>
  <si>
    <t>WL51-12-602</t>
  </si>
  <si>
    <t>32*46*7</t>
  </si>
  <si>
    <t>8.4X16X6</t>
  </si>
  <si>
    <t>8X16X6</t>
  </si>
  <si>
    <t xml:space="preserve">RETEN PINON VEL          </t>
  </si>
  <si>
    <t>323 83/626/B2.0</t>
  </si>
  <si>
    <t>L3G6-10-602</t>
  </si>
  <si>
    <t>37*50*6</t>
  </si>
  <si>
    <t xml:space="preserve">RETEN RDA D/E            </t>
  </si>
  <si>
    <t xml:space="preserve">RETEN RDA D/I            </t>
  </si>
  <si>
    <t>UC86-33-065</t>
  </si>
  <si>
    <t>65X85/94X7/13</t>
  </si>
  <si>
    <t>GJ21-33-065</t>
  </si>
  <si>
    <t>56X68/74X5/10</t>
  </si>
  <si>
    <t xml:space="preserve">RETEN RDA DEL            </t>
  </si>
  <si>
    <t>UM51-33-065</t>
  </si>
  <si>
    <t>68.6X86X8.6/11</t>
  </si>
  <si>
    <t>UM51-33-065.</t>
  </si>
  <si>
    <t>68,6X86X8.6/11</t>
  </si>
  <si>
    <t>UB40-26-154</t>
  </si>
  <si>
    <t>38X58X10</t>
  </si>
  <si>
    <t>40X75X10.5</t>
  </si>
  <si>
    <t>P017-27-165.</t>
  </si>
  <si>
    <t xml:space="preserve">RETEN SPEED              </t>
  </si>
  <si>
    <t>B 2.6 92/</t>
  </si>
  <si>
    <t>BESTA/CERES 2.7</t>
  </si>
  <si>
    <t>48X80X88</t>
  </si>
  <si>
    <t>SA01-27-165</t>
  </si>
  <si>
    <t>BT 50 2007/</t>
  </si>
  <si>
    <t xml:space="preserve">RODILLO RDA DEL          </t>
  </si>
  <si>
    <t>RACER/CIELO</t>
  </si>
  <si>
    <t>LM11949/10.</t>
  </si>
  <si>
    <t>19.0X45.2X15.4</t>
  </si>
  <si>
    <t>323 86/323 SW</t>
  </si>
  <si>
    <t>UH71-26-185</t>
  </si>
  <si>
    <t>GK3950</t>
  </si>
  <si>
    <t xml:space="preserve">RODILLO RDA TRAS         </t>
  </si>
  <si>
    <t>SETS(RETEN-PIN-LIGA) COMPLETO</t>
  </si>
  <si>
    <t>ALLEGRO 00/08</t>
  </si>
  <si>
    <t>GA2A-34-38X.</t>
  </si>
  <si>
    <t>518985</t>
  </si>
  <si>
    <t>D651-34-38XA</t>
  </si>
  <si>
    <t>518054</t>
  </si>
  <si>
    <t>FORD FIESTA 1.6cc 2011/</t>
  </si>
  <si>
    <t>3M513K099AD.</t>
  </si>
  <si>
    <t>514110</t>
  </si>
  <si>
    <t>MAZDA 3/5 04/15</t>
  </si>
  <si>
    <t>GJ6E-34-38X</t>
  </si>
  <si>
    <t>518984</t>
  </si>
  <si>
    <t>EC01-34-38XA</t>
  </si>
  <si>
    <t>519230</t>
  </si>
  <si>
    <t>MILLENIUM 00/05</t>
  </si>
  <si>
    <t>60x32x11</t>
  </si>
  <si>
    <t>518153</t>
  </si>
  <si>
    <t>MILLENIUM 98/00</t>
  </si>
  <si>
    <t>52x20x12</t>
  </si>
  <si>
    <t>YR-403</t>
  </si>
  <si>
    <t>E301-24-312</t>
  </si>
  <si>
    <t xml:space="preserve">ROTOR DIST               </t>
  </si>
  <si>
    <t>323 /92 626 /88</t>
  </si>
  <si>
    <t>YEC</t>
  </si>
  <si>
    <t>YR-316.</t>
  </si>
  <si>
    <t>FEH5-18-V05.</t>
  </si>
  <si>
    <t>626 90/92 12V</t>
  </si>
  <si>
    <t>12V 323 ECUAT</t>
  </si>
  <si>
    <t>F829-18-V05 .</t>
  </si>
  <si>
    <t>YR-314*</t>
  </si>
  <si>
    <t>626 88/91 ASAHI</t>
  </si>
  <si>
    <t>YR-314.</t>
  </si>
  <si>
    <t>F829-18-V05.</t>
  </si>
  <si>
    <t>MAZDA 2/DEMIO</t>
  </si>
  <si>
    <t>UB39-99-356</t>
  </si>
  <si>
    <t>UB39-99-356*</t>
  </si>
  <si>
    <t>MZ1009</t>
  </si>
  <si>
    <t>8AU3-34-510,</t>
  </si>
  <si>
    <t>MZ1011</t>
  </si>
  <si>
    <t>8AU3-34-510.</t>
  </si>
  <si>
    <t>UH74-34-550.</t>
  </si>
  <si>
    <t>UC2R-34-550</t>
  </si>
  <si>
    <t>BT 50 3.2 15/</t>
  </si>
  <si>
    <t>FOR RANGER 2.2/3.2cc</t>
  </si>
  <si>
    <t>SB-1722</t>
  </si>
  <si>
    <t>UR58-34-550.</t>
  </si>
  <si>
    <t>UR61-34-550.</t>
  </si>
  <si>
    <t>RLB-10143</t>
  </si>
  <si>
    <t>UR61-34-550*</t>
  </si>
  <si>
    <t>MZ1019</t>
  </si>
  <si>
    <t>-</t>
  </si>
  <si>
    <t>UB39-99-354-</t>
  </si>
  <si>
    <t>4X2/4X4 B-2.0 B-2.2</t>
  </si>
  <si>
    <t>UB39-99-354*</t>
  </si>
  <si>
    <t>MZ1008</t>
  </si>
  <si>
    <t>UC2R-34-540A</t>
  </si>
  <si>
    <t>FORD RANGER 2.2/3.2cc</t>
  </si>
  <si>
    <t>ZL01-18-230</t>
  </si>
  <si>
    <t xml:space="preserve">SENSOR POSIC CIGUENAL    </t>
  </si>
  <si>
    <t>MAZDA 2/3</t>
  </si>
  <si>
    <t>B001-34-390D</t>
  </si>
  <si>
    <t>514136</t>
  </si>
  <si>
    <t>B01C-34-380</t>
  </si>
  <si>
    <t>518239S</t>
  </si>
  <si>
    <t>CB01-34-380</t>
  </si>
  <si>
    <t>511176S</t>
  </si>
  <si>
    <t>1.4cc CON BALINERA</t>
  </si>
  <si>
    <t>D651-34-380</t>
  </si>
  <si>
    <t>514215</t>
  </si>
  <si>
    <t>FIESTA 1.6cc 2011/</t>
  </si>
  <si>
    <t>BP4K-34-480</t>
  </si>
  <si>
    <t>511700</t>
  </si>
  <si>
    <t>LC62-34-380D</t>
  </si>
  <si>
    <t>514146S</t>
  </si>
  <si>
    <t>MILENIUM 00/05</t>
  </si>
  <si>
    <t>HUECO SPTE 14.3mm CON RODAMIENTO</t>
  </si>
  <si>
    <t>B455-34-380D</t>
  </si>
  <si>
    <t>511162S</t>
  </si>
  <si>
    <t>MILENIUM 98/00</t>
  </si>
  <si>
    <t>HUECO SPTE 12mm CON RODAMIENTO</t>
  </si>
  <si>
    <t>B25D-28-380A.</t>
  </si>
  <si>
    <t>514155</t>
  </si>
  <si>
    <t xml:space="preserve">SOPORTE AMORTIG T/D      </t>
  </si>
  <si>
    <t xml:space="preserve">SOPORTE AMORTIG TRAS     </t>
  </si>
  <si>
    <t>UH72-39-340B</t>
  </si>
  <si>
    <t>BT 50 2.2/2.5</t>
  </si>
  <si>
    <t>4X2 2008/2014 B-2.2  12V 4X2 2000/07</t>
  </si>
  <si>
    <t>UR61-39-34XB</t>
  </si>
  <si>
    <t>BT 50 2.5 4X4</t>
  </si>
  <si>
    <t>RANGER 2.5 4X4 DIESEL 08/14</t>
  </si>
  <si>
    <t>D652-39-040</t>
  </si>
  <si>
    <t>520488</t>
  </si>
  <si>
    <t xml:space="preserve">SOPORTE CAJA TRAS        </t>
  </si>
  <si>
    <t>MAZDA 2 AUT</t>
  </si>
  <si>
    <t>D651-39-04XD</t>
  </si>
  <si>
    <t>520489</t>
  </si>
  <si>
    <t>MAZDA 2 MEC</t>
  </si>
  <si>
    <t>GHS4-39-040A</t>
  </si>
  <si>
    <t>531197</t>
  </si>
  <si>
    <t>CX-5 SKYACTIV 2.0/2.5</t>
  </si>
  <si>
    <t>B037-39-050  NA</t>
  </si>
  <si>
    <t xml:space="preserve">SOPORTE CAJA/DEL         </t>
  </si>
  <si>
    <t>B25D-39-050B</t>
  </si>
  <si>
    <t>514070</t>
  </si>
  <si>
    <t>GE4T-39-050A-</t>
  </si>
  <si>
    <t>MILENIO 98/ MEC</t>
  </si>
  <si>
    <t>B25D-39-070C.</t>
  </si>
  <si>
    <t>519491</t>
  </si>
  <si>
    <t xml:space="preserve">SOPORTE CAJA/SUP         </t>
  </si>
  <si>
    <t>D651-39-070A</t>
  </si>
  <si>
    <t>514641</t>
  </si>
  <si>
    <t xml:space="preserve">SOPORTE CAJA/SUP IZQ     </t>
  </si>
  <si>
    <t>PATA CORTA 10cm CAJA AUTOMATICA</t>
  </si>
  <si>
    <t>D652-39-070</t>
  </si>
  <si>
    <t>514642</t>
  </si>
  <si>
    <t>PATA LARGA 12cm CAJA MECANICA</t>
  </si>
  <si>
    <t>BP4N-39-070B</t>
  </si>
  <si>
    <t>514448</t>
  </si>
  <si>
    <t>2004/2011</t>
  </si>
  <si>
    <t>GHR9-39-070</t>
  </si>
  <si>
    <t>531196</t>
  </si>
  <si>
    <t>MAZDA 3/6 16/</t>
  </si>
  <si>
    <t>CX-5 SKYACTIVE 2.0/2.5</t>
  </si>
  <si>
    <t>GJ6G-39-070.</t>
  </si>
  <si>
    <t>514587</t>
  </si>
  <si>
    <t xml:space="preserve">SOPORTE CAJA/TRAS        </t>
  </si>
  <si>
    <t>B25G-39-040B</t>
  </si>
  <si>
    <t>514355</t>
  </si>
  <si>
    <t>BP4S-39-040.</t>
  </si>
  <si>
    <t>513727</t>
  </si>
  <si>
    <t xml:space="preserve">SOPORTE CARDAN           </t>
  </si>
  <si>
    <t>M0152</t>
  </si>
  <si>
    <t>14281-79010</t>
  </si>
  <si>
    <t>MAZDA 2/3/5</t>
  </si>
  <si>
    <t>BJ0N-39-06YD</t>
  </si>
  <si>
    <t>518886</t>
  </si>
  <si>
    <t xml:space="preserve">SOPORTE MOT/DER SUP      </t>
  </si>
  <si>
    <t>ALLEGRO 98/01</t>
  </si>
  <si>
    <t>D652-39-060H</t>
  </si>
  <si>
    <t>517739</t>
  </si>
  <si>
    <t>FORD FIESTA 2012</t>
  </si>
  <si>
    <t>BP4S-39-060.</t>
  </si>
  <si>
    <t>3M516F012AF</t>
  </si>
  <si>
    <t>MAZDA 3 2.0 /11</t>
  </si>
  <si>
    <t>HASTA EL  2011 AUTOM/MECANICO</t>
  </si>
  <si>
    <t>GJ6G-39-060D</t>
  </si>
  <si>
    <t>511155</t>
  </si>
  <si>
    <t>0453-10-250A.</t>
  </si>
  <si>
    <t>323 86/626/B 2.</t>
  </si>
  <si>
    <t>WSW</t>
  </si>
  <si>
    <t>FS01-10-500C</t>
  </si>
  <si>
    <t xml:space="preserve">TAPA CORREA DIST INF/SUP </t>
  </si>
  <si>
    <t>RC0184</t>
  </si>
  <si>
    <t>L327-15-355</t>
  </si>
  <si>
    <t>TIIDA/XTRAIL/NAVARA/KOLEOS</t>
  </si>
  <si>
    <t>RC0150</t>
  </si>
  <si>
    <t>MAZDA 2/3/FIEST</t>
  </si>
  <si>
    <t>FORD FIESTA/FOCUS</t>
  </si>
  <si>
    <t xml:space="preserve">TAPA DISTRIBUIDOR        </t>
  </si>
  <si>
    <t>YD-406</t>
  </si>
  <si>
    <t>DC-384</t>
  </si>
  <si>
    <t>B2.0/2.2 GANCHO</t>
  </si>
  <si>
    <t>F220-18-V00</t>
  </si>
  <si>
    <t>B2.2/2.6 TORNIL</t>
  </si>
  <si>
    <t>323 93/ 626 12V</t>
  </si>
  <si>
    <t xml:space="preserve">TEMPLETE DER             </t>
  </si>
  <si>
    <t xml:space="preserve">TEMPLETE IZQ             </t>
  </si>
  <si>
    <t>UC7C-34-150</t>
  </si>
  <si>
    <t>FORD RANGER 2.2cc LARGO/226 M12*1.75</t>
  </si>
  <si>
    <t>UC7C-34-150.</t>
  </si>
  <si>
    <t>FO4057</t>
  </si>
  <si>
    <t>FORD RANGER 3.2 LARGO/226 M12*1.75</t>
  </si>
  <si>
    <t>SL-1610R-M</t>
  </si>
  <si>
    <t>5151-34-150M</t>
  </si>
  <si>
    <t>CX 7 2007/</t>
  </si>
  <si>
    <t>GJ6A-34-150A</t>
  </si>
  <si>
    <t>MAZDA 6 04/12</t>
  </si>
  <si>
    <t>155mm LARGO</t>
  </si>
  <si>
    <t>UC7C-34-170</t>
  </si>
  <si>
    <t>UC7C-34-170.</t>
  </si>
  <si>
    <t>FO4058</t>
  </si>
  <si>
    <t>GJ6A-34-170A</t>
  </si>
  <si>
    <t>B26R-34-170</t>
  </si>
  <si>
    <t>LARGO/190mm</t>
  </si>
  <si>
    <t>D651-34-170.</t>
  </si>
  <si>
    <t>FO4030A</t>
  </si>
  <si>
    <t>FORD FIESTA 11/  CX-3</t>
  </si>
  <si>
    <t>KD35-34-170</t>
  </si>
  <si>
    <t>MZ4024</t>
  </si>
  <si>
    <t>MAZDA 6 CX5 16/</t>
  </si>
  <si>
    <t>CX9 2016/</t>
  </si>
  <si>
    <t>TB-9411</t>
  </si>
  <si>
    <t>B 2.0/2.6/BT 50</t>
  </si>
  <si>
    <t>B-1.6/B-2.0/B-2.2/BT-50/PATROL 6"X3/8</t>
  </si>
  <si>
    <t>KD31-28-170</t>
  </si>
  <si>
    <t>MZ4033</t>
  </si>
  <si>
    <t xml:space="preserve">TENSOR B/ESTAB T/D       </t>
  </si>
  <si>
    <t>MAZDA 3 16/ CX5</t>
  </si>
  <si>
    <t>CX9</t>
  </si>
  <si>
    <t>KD31-28-190</t>
  </si>
  <si>
    <t>MZ4034</t>
  </si>
  <si>
    <t xml:space="preserve">TENSOR B/ESTAB T/I       </t>
  </si>
  <si>
    <t>BC1D-28-170A</t>
  </si>
  <si>
    <t>DELANTERO MAZDA 2 LARGO/260mm</t>
  </si>
  <si>
    <t>MAZDA 3 5 /15</t>
  </si>
  <si>
    <t>GJ6A-28-170B</t>
  </si>
  <si>
    <t xml:space="preserve"> E301-12-500B</t>
  </si>
  <si>
    <t>E301-12-500B.</t>
  </si>
  <si>
    <t>G601-12-500A.</t>
  </si>
  <si>
    <t>F801-12-700-</t>
  </si>
  <si>
    <t>B-2.0</t>
  </si>
  <si>
    <t>FE1H-12-700A.</t>
  </si>
  <si>
    <t>GMZ-109-T</t>
  </si>
  <si>
    <t>MAZDA B-2200 PEQUENO</t>
  </si>
  <si>
    <t>B630-12-700B .</t>
  </si>
  <si>
    <t>GMZ-105-T</t>
  </si>
  <si>
    <t>323 INY/RIO 1.3/PRIDE/FESTIVA/SEPHIA I</t>
  </si>
  <si>
    <t>B660-12-700A</t>
  </si>
  <si>
    <t>GMZ-106-T</t>
  </si>
  <si>
    <t>ALLEGRO 1.6/1.8</t>
  </si>
  <si>
    <t>SEPHIA II / KIA RIO 1.5 / KIA CREDOS</t>
  </si>
  <si>
    <t>FE1H-12-730.</t>
  </si>
  <si>
    <t>626 88/B 2.2</t>
  </si>
  <si>
    <t>B660-12-730</t>
  </si>
  <si>
    <t>GMZ-107-T</t>
  </si>
  <si>
    <t>DER-IZQ</t>
  </si>
  <si>
    <t>E016-32-24X</t>
  </si>
  <si>
    <t>ROSCA FINA</t>
  </si>
  <si>
    <t>GA2A-32-240.</t>
  </si>
  <si>
    <t>APC-TDI-16</t>
  </si>
  <si>
    <t>PIC ION /16 DIR MECA MEGANE II</t>
  </si>
  <si>
    <t>D651-32-240.</t>
  </si>
  <si>
    <t>MZ3020</t>
  </si>
  <si>
    <t>8AG3-32-280</t>
  </si>
  <si>
    <t>B455-32-280.</t>
  </si>
  <si>
    <t>ALLEG /99 PICAN</t>
  </si>
  <si>
    <t>I-10 1.1cc/PICANTO</t>
  </si>
  <si>
    <t>UC2M-32-280</t>
  </si>
  <si>
    <t>BT50 3.2cc 15/</t>
  </si>
  <si>
    <t>D651-32-280*</t>
  </si>
  <si>
    <t>MZ2022</t>
  </si>
  <si>
    <t>SE-1801R</t>
  </si>
  <si>
    <t>D651-32-280.</t>
  </si>
  <si>
    <t>DA6T-32-280</t>
  </si>
  <si>
    <t>MZ2017</t>
  </si>
  <si>
    <t>MAZDA 2 16/</t>
  </si>
  <si>
    <t>BP4L-32-280*</t>
  </si>
  <si>
    <t>MZ2006</t>
  </si>
  <si>
    <t>GJ6E-32-280-</t>
  </si>
  <si>
    <t>MAZDA 6 /07</t>
  </si>
  <si>
    <t>GS1D-32-280</t>
  </si>
  <si>
    <t>MAZDA 6 08/</t>
  </si>
  <si>
    <t>UC2N-32-290</t>
  </si>
  <si>
    <t>SE-M083L</t>
  </si>
  <si>
    <t xml:space="preserve">TERMINAL CORTO EXT       </t>
  </si>
  <si>
    <t>BT 50 14/ 3.2</t>
  </si>
  <si>
    <t>UA01-99-324</t>
  </si>
  <si>
    <t>SE-1521</t>
  </si>
  <si>
    <t xml:space="preserve">TERMINAL CORTO EXTERNO   </t>
  </si>
  <si>
    <t>B 1.6 2.0 2.2</t>
  </si>
  <si>
    <t>8AU1-32-280-</t>
  </si>
  <si>
    <t>UH74-32-280</t>
  </si>
  <si>
    <t>8AU1-32-280*</t>
  </si>
  <si>
    <t>FO2091</t>
  </si>
  <si>
    <t>UR56-32-280*</t>
  </si>
  <si>
    <t>FO2079</t>
  </si>
  <si>
    <t>BT50 4X2</t>
  </si>
  <si>
    <t>BT50 4X4</t>
  </si>
  <si>
    <t>DOBLE CABINA</t>
  </si>
  <si>
    <t>UR61-32-280*</t>
  </si>
  <si>
    <t>FO2062</t>
  </si>
  <si>
    <t>UA01-99-324*</t>
  </si>
  <si>
    <t>MZ2011</t>
  </si>
  <si>
    <t>B 1.6/2.0/2.2</t>
  </si>
  <si>
    <t>UC2N-32-280</t>
  </si>
  <si>
    <t>SE-M083R</t>
  </si>
  <si>
    <t xml:space="preserve">TERMINAL CORTO INT       </t>
  </si>
  <si>
    <t>UA01-99-322</t>
  </si>
  <si>
    <t>SE-1372</t>
  </si>
  <si>
    <t xml:space="preserve">TERMINAL CORTO INT/LARGO </t>
  </si>
  <si>
    <t>B2.0/2.2/2.6</t>
  </si>
  <si>
    <t>B-1.6-2.0-2.2</t>
  </si>
  <si>
    <t>UC2M-32-290</t>
  </si>
  <si>
    <t>D651-34-290*</t>
  </si>
  <si>
    <t>DA6T-32-290</t>
  </si>
  <si>
    <t>MZ2018</t>
  </si>
  <si>
    <t>BP4L-32-290*</t>
  </si>
  <si>
    <t>MZ2007</t>
  </si>
  <si>
    <t>GJ6E-32-290-</t>
  </si>
  <si>
    <t>GS1D-32-290</t>
  </si>
  <si>
    <t>TH5075.82</t>
  </si>
  <si>
    <t>125075.82</t>
  </si>
  <si>
    <t>B-1.6/FESTIVA</t>
  </si>
  <si>
    <t>TH6292.88</t>
  </si>
  <si>
    <t>3M4Z-8575-B</t>
  </si>
  <si>
    <t>L327-15-170A</t>
  </si>
  <si>
    <t>C/CARCAZA COMPLETO</t>
  </si>
  <si>
    <t>GA2A-34-300.</t>
  </si>
  <si>
    <t>JH-206R</t>
  </si>
  <si>
    <t>GJ22-34-350B*</t>
  </si>
  <si>
    <t>GA2A-34-350</t>
  </si>
  <si>
    <t>JH-206L</t>
  </si>
  <si>
    <t>GE4T-34-350E.</t>
  </si>
  <si>
    <t>JH-363L</t>
  </si>
  <si>
    <t>UB39-34-210A .</t>
  </si>
  <si>
    <t xml:space="preserve">TIJERA SUP DER           </t>
  </si>
  <si>
    <t>B 2.0 2.2</t>
  </si>
  <si>
    <t>UB39-34-260A.</t>
  </si>
  <si>
    <t xml:space="preserve">TIJERA SUP IZQ           </t>
  </si>
  <si>
    <t>GJ6A-34-250B</t>
  </si>
  <si>
    <t>GP9A-34-250A</t>
  </si>
  <si>
    <t>BB3P-28-300A</t>
  </si>
  <si>
    <t>JH-264</t>
  </si>
  <si>
    <t xml:space="preserve">TIJERA TRAS              </t>
  </si>
  <si>
    <t>FORD FOCUS 05/</t>
  </si>
  <si>
    <t>B001-49-118  NA</t>
  </si>
  <si>
    <t xml:space="preserve">TORNILLO PUENTE MOTOR    </t>
  </si>
  <si>
    <t xml:space="preserve">TORNILLO SUSP TRAS       </t>
  </si>
  <si>
    <t>DREI</t>
  </si>
  <si>
    <t>KR-261</t>
  </si>
  <si>
    <t>E508-18-840A JP</t>
  </si>
  <si>
    <t xml:space="preserve">TROMPO MOTOVENT          </t>
  </si>
  <si>
    <t>SANK</t>
  </si>
  <si>
    <t>626 86/90 91GRA</t>
  </si>
  <si>
    <t>E508-18-840</t>
  </si>
  <si>
    <t>WS2690</t>
  </si>
  <si>
    <t>B593-18-840-</t>
  </si>
  <si>
    <t>ALLEGRO/2/3/5/6</t>
  </si>
  <si>
    <t>BT 50/GRAN VITARA 2.0</t>
  </si>
  <si>
    <t>FS01-18-840 .</t>
  </si>
  <si>
    <t xml:space="preserve">TROMPO MOTOVENT P/CAFE   </t>
  </si>
  <si>
    <t>PACHA CAFE</t>
  </si>
  <si>
    <t>F5E1-17-640A</t>
  </si>
  <si>
    <t>MAZDA 3 6 /14</t>
  </si>
  <si>
    <t>KW-5M</t>
  </si>
  <si>
    <t>8569-18-510  JP</t>
  </si>
  <si>
    <t>WS2537</t>
  </si>
  <si>
    <t>JE15-15-51X</t>
  </si>
  <si>
    <t>626 88/ G/VITAR</t>
  </si>
  <si>
    <t>GRAN VITARA 2.5cc PALA</t>
  </si>
  <si>
    <t>PIN</t>
  </si>
  <si>
    <t>WS3068</t>
  </si>
  <si>
    <t>SH01-18-840</t>
  </si>
  <si>
    <t>MAZDA 2 3 6 16/</t>
  </si>
  <si>
    <t>LF01-18-840</t>
  </si>
  <si>
    <t>MAZDA 3 5 6 /15</t>
  </si>
  <si>
    <t>CX-7/FOCUS 2.0/2.3</t>
  </si>
  <si>
    <t>B002-66-490.</t>
  </si>
  <si>
    <t>B001-66-490.</t>
  </si>
  <si>
    <t>323 626 83/ RIO</t>
  </si>
  <si>
    <t>SWIFT</t>
  </si>
  <si>
    <t>E501-15-290.</t>
  </si>
  <si>
    <t>97352</t>
  </si>
  <si>
    <t>2 SALIDAS</t>
  </si>
  <si>
    <t>E356-15-290.</t>
  </si>
  <si>
    <t>37352.</t>
  </si>
  <si>
    <t>B61K-15-290B</t>
  </si>
  <si>
    <t>51312</t>
  </si>
  <si>
    <t>323/INYECTION</t>
  </si>
  <si>
    <t>F801-15-290</t>
  </si>
  <si>
    <t>51310</t>
  </si>
  <si>
    <t>F650-15-290</t>
  </si>
  <si>
    <t xml:space="preserve">TUBO PASO B/AGUA(CORTO)  </t>
  </si>
  <si>
    <t>G601-15-290</t>
  </si>
  <si>
    <t>GR-0662</t>
  </si>
  <si>
    <t xml:space="preserve">TUBO PASO B/AGUA(LARGO)  </t>
  </si>
  <si>
    <t>FS01-15-290B</t>
  </si>
  <si>
    <t>GR-0664</t>
  </si>
  <si>
    <t>NEGRA</t>
  </si>
  <si>
    <t>3060-AC</t>
  </si>
  <si>
    <t>31X6X105.3</t>
  </si>
  <si>
    <t>626 8V/B 2.0</t>
  </si>
  <si>
    <t>4052-AN.</t>
  </si>
  <si>
    <t>3520-AN.</t>
  </si>
  <si>
    <t>B 2.6 12V</t>
  </si>
  <si>
    <t>3061-ECP</t>
  </si>
  <si>
    <t>26.2X6X105.4</t>
  </si>
  <si>
    <t>3629-EPN</t>
  </si>
  <si>
    <t>38.3X9X114.6</t>
  </si>
  <si>
    <t>4513-EN</t>
  </si>
  <si>
    <t>WE01-12-121</t>
  </si>
  <si>
    <t>3095-EC</t>
  </si>
  <si>
    <t xml:space="preserve">VALVULA P.C.V.           </t>
  </si>
  <si>
    <t xml:space="preserve">VENTILADOR  6 ASPAS      </t>
  </si>
  <si>
    <t>BT 50/NP300/B22</t>
  </si>
  <si>
    <t>BP-1003C</t>
  </si>
  <si>
    <t>B-2.2/RANGER/FRONTIER NP 4X4 (CERAMICA)</t>
  </si>
  <si>
    <t>03-C H E V R O L E T</t>
  </si>
  <si>
    <t>D MAX</t>
  </si>
  <si>
    <t>GRAN VITARA</t>
  </si>
  <si>
    <t>LUV 2.3 4X2</t>
  </si>
  <si>
    <t>SPRINT</t>
  </si>
  <si>
    <t xml:space="preserve">ABRAZADERA B/ESTAB (JGO) </t>
  </si>
  <si>
    <t>CORSA</t>
  </si>
  <si>
    <t>LUV 2.3</t>
  </si>
  <si>
    <t>LUV 1.6 4X2</t>
  </si>
  <si>
    <t>MOD. 81/88</t>
  </si>
  <si>
    <t xml:space="preserve">ABRAZADERA TIJERA DEL    </t>
  </si>
  <si>
    <t>48220-64B00</t>
  </si>
  <si>
    <t xml:space="preserve">ACOPLE CAJA DIR          </t>
  </si>
  <si>
    <t>DIIN</t>
  </si>
  <si>
    <t>SPARK GT/N300</t>
  </si>
  <si>
    <t xml:space="preserve">ALTERNADOR  85AMP        </t>
  </si>
  <si>
    <t>AVEO/SAIL</t>
  </si>
  <si>
    <t>CAPTIVA</t>
  </si>
  <si>
    <t>2.4/3.2/3.6 ACEITE</t>
  </si>
  <si>
    <t>CORSA EVOLUTION</t>
  </si>
  <si>
    <t>G/VITARA 06/15</t>
  </si>
  <si>
    <t>1.6/2.0/2.4/SZ ACEITE</t>
  </si>
  <si>
    <t>96407819.</t>
  </si>
  <si>
    <t>OPTRA</t>
  </si>
  <si>
    <t>S/CARRY/ZHONGY</t>
  </si>
  <si>
    <t>SONIC/ONIX/COBA</t>
  </si>
  <si>
    <t>SPARK GT/BEAT</t>
  </si>
  <si>
    <t>TRACKER</t>
  </si>
  <si>
    <t>96586885.</t>
  </si>
  <si>
    <t>93308022.</t>
  </si>
  <si>
    <t>13331988.</t>
  </si>
  <si>
    <t>41602-65J00</t>
  </si>
  <si>
    <t>41602-78K01</t>
  </si>
  <si>
    <t>96407820.</t>
  </si>
  <si>
    <t>41602-62C00.</t>
  </si>
  <si>
    <t>SONIC/ONIX/COBALT OIL</t>
  </si>
  <si>
    <t>ALTO</t>
  </si>
  <si>
    <t>D MAX 4X2</t>
  </si>
  <si>
    <t>8-94446-373-1</t>
  </si>
  <si>
    <t>2865 .</t>
  </si>
  <si>
    <t>8-94433-687-1</t>
  </si>
  <si>
    <t>2864 .</t>
  </si>
  <si>
    <t>LUV 2.3 4X4</t>
  </si>
  <si>
    <t>SPARK /05 MATIZ</t>
  </si>
  <si>
    <t>SPARK 06/</t>
  </si>
  <si>
    <t>8-97947-0097-3</t>
  </si>
  <si>
    <t>D MAX 4X4 RT50</t>
  </si>
  <si>
    <t>SD-1009..</t>
  </si>
  <si>
    <t xml:space="preserve">AMORTIGUADOR DIR         </t>
  </si>
  <si>
    <t>41800-76G00</t>
  </si>
  <si>
    <t>CRUZE</t>
  </si>
  <si>
    <t>8-97301-843-4</t>
  </si>
  <si>
    <t>DMAX 4X2</t>
  </si>
  <si>
    <t>8-97368-599-0.</t>
  </si>
  <si>
    <t>DMAX 4X4</t>
  </si>
  <si>
    <t>41700-65J00</t>
  </si>
  <si>
    <t>ACEITE-2.0/2.4/2.7cc</t>
  </si>
  <si>
    <t>8-94433-697-0</t>
  </si>
  <si>
    <t>2861 .</t>
  </si>
  <si>
    <t>JINBEI/JOYLONG ACEITE</t>
  </si>
  <si>
    <t>41700-80061</t>
  </si>
  <si>
    <t>N300 SAMUR 413</t>
  </si>
  <si>
    <t>SJ413 ACEITE</t>
  </si>
  <si>
    <t>41800-51A00</t>
  </si>
  <si>
    <t>S/CARRY CHANA</t>
  </si>
  <si>
    <t>SPRINT 86/88 / CHEV ALTO ACEITE</t>
  </si>
  <si>
    <t>TICO-ALTO-QQ ACEITE</t>
  </si>
  <si>
    <t>41810-86080</t>
  </si>
  <si>
    <t>GSA-291-240</t>
  </si>
  <si>
    <t>SPRINT/2aSERIE</t>
  </si>
  <si>
    <t>41800-60B20.</t>
  </si>
  <si>
    <t>8-97947-016-2</t>
  </si>
  <si>
    <t>DMAX 4X4 RT50</t>
  </si>
  <si>
    <t>SWI10123ZZ-025</t>
  </si>
  <si>
    <t>894153966-01 JP</t>
  </si>
  <si>
    <t xml:space="preserve">ANILLOS MOT 0.25  89.3mm </t>
  </si>
  <si>
    <t>1.5-1.5-4</t>
  </si>
  <si>
    <t>AT-7120</t>
  </si>
  <si>
    <t>DMAX ECUATORIAN</t>
  </si>
  <si>
    <t>ECUATORIANO</t>
  </si>
  <si>
    <t>AT-7084</t>
  </si>
  <si>
    <t>55234-86030</t>
  </si>
  <si>
    <t>SWIFT 1.3</t>
  </si>
  <si>
    <t>CHEVITAXI</t>
  </si>
  <si>
    <t>AT-7082</t>
  </si>
  <si>
    <t>05-55234</t>
  </si>
  <si>
    <t>ESTEEM/JIMNY/SA</t>
  </si>
  <si>
    <t>SAMURAI/SWIFT 1.0/SJ-410</t>
  </si>
  <si>
    <t>AT-7107</t>
  </si>
  <si>
    <t xml:space="preserve">ANTIRUIDO PASTILLA TRAS  </t>
  </si>
  <si>
    <t>OPTRA/NUBIRA</t>
  </si>
  <si>
    <t>50633/HCO-PEQ</t>
  </si>
  <si>
    <t xml:space="preserve">ARANDELA AMORTIG DEL     </t>
  </si>
  <si>
    <t>HUECO PEQUENO</t>
  </si>
  <si>
    <t>50634/HCO-GRAND</t>
  </si>
  <si>
    <t>HUECO GRANDE</t>
  </si>
  <si>
    <t>CORSA/MONZA/LAN</t>
  </si>
  <si>
    <t>D MAX 2.5/3.0cc</t>
  </si>
  <si>
    <t>LUV 1.6/2.3</t>
  </si>
  <si>
    <t>SAMURAI</t>
  </si>
  <si>
    <t>CRUZE 1.4cc 16/</t>
  </si>
  <si>
    <t>NO ACCIONAR CON LA MANO</t>
  </si>
  <si>
    <t>CRUZE 1.8cc /15</t>
  </si>
  <si>
    <t>24422061.</t>
  </si>
  <si>
    <t>510007310</t>
  </si>
  <si>
    <t>ONIX/EVOLUTION</t>
  </si>
  <si>
    <t>NO ACCIONAR CON LA MANO ASTRA 1.8</t>
  </si>
  <si>
    <t>96286828-</t>
  </si>
  <si>
    <t>25185077.</t>
  </si>
  <si>
    <t>TRACKER/SONIC</t>
  </si>
  <si>
    <t>43440-84F00-X.</t>
  </si>
  <si>
    <t>35*61.8*40</t>
  </si>
  <si>
    <t>ALTO/WAGON R</t>
  </si>
  <si>
    <t>309726-X</t>
  </si>
  <si>
    <t>AVE/SAI/GT/CIEL</t>
  </si>
  <si>
    <t>CON GRASA XIETONG SPARK GT</t>
  </si>
  <si>
    <t>636114A-X</t>
  </si>
  <si>
    <t>DAC34670037</t>
  </si>
  <si>
    <t>EVOLUTION</t>
  </si>
  <si>
    <t>311396B-X</t>
  </si>
  <si>
    <t>BAHB311396AD</t>
  </si>
  <si>
    <t>CON GRASA XIETONG ESPERO/NUBIRA</t>
  </si>
  <si>
    <t>DAC3668WCS36-X</t>
  </si>
  <si>
    <t>88/ SWI 1.3/1.0</t>
  </si>
  <si>
    <t>DAC4072CS34-</t>
  </si>
  <si>
    <t>40X72X36/33</t>
  </si>
  <si>
    <t>SWIFT 1.6/ESTEE</t>
  </si>
  <si>
    <t>09269-41001-X</t>
  </si>
  <si>
    <t>41X68X40</t>
  </si>
  <si>
    <t>G/VITARA/JIMNY</t>
  </si>
  <si>
    <t>CON GRASA XIETONG/VITARA</t>
  </si>
  <si>
    <t>94535982-X</t>
  </si>
  <si>
    <t>39*74*39</t>
  </si>
  <si>
    <t>OPTRA/LEGANZA</t>
  </si>
  <si>
    <t>DAC28582RKCS47</t>
  </si>
  <si>
    <t>S CARRY/HAFEI</t>
  </si>
  <si>
    <t>RDA TRAS SWIFT 1.3/1.6</t>
  </si>
  <si>
    <t>SPRINT/TICO</t>
  </si>
  <si>
    <t>SWIFT 1.0</t>
  </si>
  <si>
    <t>6205-2RS-C3.</t>
  </si>
  <si>
    <t>25X52X15</t>
  </si>
  <si>
    <t xml:space="preserve">BALINERA RDA T/I         </t>
  </si>
  <si>
    <t>9156695.</t>
  </si>
  <si>
    <t>52703-44500</t>
  </si>
  <si>
    <t xml:space="preserve">BARRA DIRECCION          </t>
  </si>
  <si>
    <t>LUV 1.6</t>
  </si>
  <si>
    <t>8-94389-210-0</t>
  </si>
  <si>
    <t>8-94389-222-0.</t>
  </si>
  <si>
    <t>48900-70A60</t>
  </si>
  <si>
    <t xml:space="preserve">BARRA DIRECCION CORTA    </t>
  </si>
  <si>
    <t>SJ-413</t>
  </si>
  <si>
    <t>48870-70A61</t>
  </si>
  <si>
    <t xml:space="preserve">BARRA DIRECCION LARGA    </t>
  </si>
  <si>
    <t>25-0615N</t>
  </si>
  <si>
    <t>8942135050   JP</t>
  </si>
  <si>
    <t>81/89</t>
  </si>
  <si>
    <t>25-0644N</t>
  </si>
  <si>
    <t>8-94240-327-0</t>
  </si>
  <si>
    <t>LUV 2.3 89/</t>
  </si>
  <si>
    <t>1.6 93/-WFR</t>
  </si>
  <si>
    <t>K25-9543A</t>
  </si>
  <si>
    <t>13214-82100.</t>
  </si>
  <si>
    <t>25-Z533A</t>
  </si>
  <si>
    <t>13332-60B00</t>
  </si>
  <si>
    <t>1.0cc.</t>
  </si>
  <si>
    <t>CH-51</t>
  </si>
  <si>
    <t>94706827</t>
  </si>
  <si>
    <t xml:space="preserve">BIELETA SELECT/CAMB      </t>
  </si>
  <si>
    <t>D-27</t>
  </si>
  <si>
    <t>94580711.</t>
  </si>
  <si>
    <t>CORSA/CIELO</t>
  </si>
  <si>
    <t>LANOS/RACER</t>
  </si>
  <si>
    <t>MONTERO 2.4</t>
  </si>
  <si>
    <t>KD-8004D</t>
  </si>
  <si>
    <t>COBALT/ELITE</t>
  </si>
  <si>
    <t>NUBIRA/LEGANZA</t>
  </si>
  <si>
    <t>KD-7206</t>
  </si>
  <si>
    <t>CRUZE 1.4 17/</t>
  </si>
  <si>
    <t>KD-8065A</t>
  </si>
  <si>
    <t>CRUZE/ORLANDO</t>
  </si>
  <si>
    <t xml:space="preserve"> C1200</t>
  </si>
  <si>
    <t>33400-65G00.</t>
  </si>
  <si>
    <t>G/VITA 1.6/DZIR</t>
  </si>
  <si>
    <t>STEEM 1.6/DZIRE/SX4 00/ JIMNY</t>
  </si>
  <si>
    <t>22433-0B000</t>
  </si>
  <si>
    <t>KD-4003</t>
  </si>
  <si>
    <t>LUV 2.3 INY</t>
  </si>
  <si>
    <t>24531916.</t>
  </si>
  <si>
    <t>KD-8701</t>
  </si>
  <si>
    <t>N200/N300</t>
  </si>
  <si>
    <t>KD-5017</t>
  </si>
  <si>
    <t>ONIX 1.0/1.4cc</t>
  </si>
  <si>
    <t>TAHOE/CAMARO/TRAILBLAZER V8/H2/H3</t>
  </si>
  <si>
    <t>KD-8032C</t>
  </si>
  <si>
    <t>OPTRA 1.6 ADV</t>
  </si>
  <si>
    <t>SAIL 1.4</t>
  </si>
  <si>
    <t>KD-8065D</t>
  </si>
  <si>
    <t>96535041 .</t>
  </si>
  <si>
    <t>SPARK GT</t>
  </si>
  <si>
    <t>WF-40012</t>
  </si>
  <si>
    <t>9333080K</t>
  </si>
  <si>
    <t>CRUZE 1.8 /15</t>
  </si>
  <si>
    <t>43401-65D00</t>
  </si>
  <si>
    <t>G/VITARA 98/05</t>
  </si>
  <si>
    <t>1.6/2.0 G/VITARA XL7 2.7cc</t>
  </si>
  <si>
    <t>9425053</t>
  </si>
  <si>
    <t>SONI/ONIX/COBAL</t>
  </si>
  <si>
    <t>COBALT ONIX</t>
  </si>
  <si>
    <t>SPARK 05/</t>
  </si>
  <si>
    <t>MATIZ/SPARK/7:24</t>
  </si>
  <si>
    <t>43421-82600.</t>
  </si>
  <si>
    <t>SPRINT 90/</t>
  </si>
  <si>
    <t>43421-63B00.</t>
  </si>
  <si>
    <t>SWIFT 1.3/1.0</t>
  </si>
  <si>
    <t>9425037</t>
  </si>
  <si>
    <t>9225021</t>
  </si>
  <si>
    <t>9330008</t>
  </si>
  <si>
    <t>CAPTIVA 2.4</t>
  </si>
  <si>
    <t>9400267</t>
  </si>
  <si>
    <t>COBAL/SONI/ONIX</t>
  </si>
  <si>
    <t>ONIX CON ABS</t>
  </si>
  <si>
    <t>9400164K</t>
  </si>
  <si>
    <t>43402-54G10</t>
  </si>
  <si>
    <t>43402-54G12</t>
  </si>
  <si>
    <t>ESTEEM</t>
  </si>
  <si>
    <t>96639607*</t>
  </si>
  <si>
    <t>9400049</t>
  </si>
  <si>
    <t>OPTRA C/SENSOR</t>
  </si>
  <si>
    <t>SPARK GT/AVEO</t>
  </si>
  <si>
    <t>43402-64B00</t>
  </si>
  <si>
    <t>SWIFT 1.3/1.6</t>
  </si>
  <si>
    <t>AVEO/CIELO</t>
  </si>
  <si>
    <t>PMC</t>
  </si>
  <si>
    <t>LANOS</t>
  </si>
  <si>
    <t>8-94427-303-0 J</t>
  </si>
  <si>
    <t>96352650 .</t>
  </si>
  <si>
    <t>96872702</t>
  </si>
  <si>
    <t>AVEO/OPTRA 1.4</t>
  </si>
  <si>
    <t>12630084</t>
  </si>
  <si>
    <t>CAPTIVA 2.4cc</t>
  </si>
  <si>
    <t>WP-O146</t>
  </si>
  <si>
    <t>CAPTIVA 3.2cc</t>
  </si>
  <si>
    <t>CHEVETTE</t>
  </si>
  <si>
    <t>93385844.</t>
  </si>
  <si>
    <t>93368514</t>
  </si>
  <si>
    <t>COBALT/EVOL 1.8</t>
  </si>
  <si>
    <t>EVOLUTION 1.8cc/ASTRA</t>
  </si>
  <si>
    <t>90325660  .</t>
  </si>
  <si>
    <t>90349239</t>
  </si>
  <si>
    <t>CORSA/ONIX/CIEL</t>
  </si>
  <si>
    <t>SIN LATA-LANOS RACER 96/ CORSA</t>
  </si>
  <si>
    <t>GREAT WALL</t>
  </si>
  <si>
    <t>GRAND VITAR 2.0</t>
  </si>
  <si>
    <t>17400-85830.</t>
  </si>
  <si>
    <t>17400-66810</t>
  </si>
  <si>
    <t>GRAND VITARA V6</t>
  </si>
  <si>
    <t>8-94202-477-1</t>
  </si>
  <si>
    <t>8-94224-894-0.</t>
  </si>
  <si>
    <t>LUV 1.6 82/88</t>
  </si>
  <si>
    <t>LUV 2.0</t>
  </si>
  <si>
    <t>8-94376-850-0.</t>
  </si>
  <si>
    <t>8-97021-775-0</t>
  </si>
  <si>
    <t>LUV 1.6 93/ WFR</t>
  </si>
  <si>
    <t>8-92064-391Z</t>
  </si>
  <si>
    <t>LUV 2.2</t>
  </si>
  <si>
    <t>8-94146-326-0..</t>
  </si>
  <si>
    <t>8-94332-637-0</t>
  </si>
  <si>
    <t>N300/N200</t>
  </si>
  <si>
    <t>24409355.</t>
  </si>
  <si>
    <t>WP-O143</t>
  </si>
  <si>
    <t>OPTRA 1.8 1seri</t>
  </si>
  <si>
    <t>EPICA 25 DIENTES</t>
  </si>
  <si>
    <t>WP-CH121</t>
  </si>
  <si>
    <t>OPTRA 1.8 2seri</t>
  </si>
  <si>
    <t>23 DIENTES</t>
  </si>
  <si>
    <t>MATIZ/TICO</t>
  </si>
  <si>
    <t>14700-A60D01 .</t>
  </si>
  <si>
    <t>96518977 .</t>
  </si>
  <si>
    <t>17400-82810</t>
  </si>
  <si>
    <t>17400-82811</t>
  </si>
  <si>
    <t>SPRINT CARBURAD</t>
  </si>
  <si>
    <t>17400-60811 .</t>
  </si>
  <si>
    <t>17400-60810</t>
  </si>
  <si>
    <t>SWIFT 1.6</t>
  </si>
  <si>
    <t>ESTEEM 1.6</t>
  </si>
  <si>
    <t>17400-82820.</t>
  </si>
  <si>
    <t>17400-82821</t>
  </si>
  <si>
    <t>SWIFT/STEEM 1.3</t>
  </si>
  <si>
    <t>SWIFT 1.0  DFSK/1.4cc SPRINT INY</t>
  </si>
  <si>
    <t>WP-O139</t>
  </si>
  <si>
    <t>CRUZE 1.8cc</t>
  </si>
  <si>
    <t>8-97073-951-0.</t>
  </si>
  <si>
    <t>8-97109-676-0.</t>
  </si>
  <si>
    <t>NPR 4HG1/4HF1</t>
  </si>
  <si>
    <t>2001/</t>
  </si>
  <si>
    <t>WP-G207</t>
  </si>
  <si>
    <t>SAIL 1.4/</t>
  </si>
  <si>
    <t>N300 1.5cc</t>
  </si>
  <si>
    <t>AVEO</t>
  </si>
  <si>
    <t>DMAX 2.5 /11</t>
  </si>
  <si>
    <t>3/4</t>
  </si>
  <si>
    <t>8-97946-625-1</t>
  </si>
  <si>
    <t>DMAX 2.5 12/</t>
  </si>
  <si>
    <t>23820-65D00</t>
  </si>
  <si>
    <t>COL-20230</t>
  </si>
  <si>
    <t>G/VITARA 1.6</t>
  </si>
  <si>
    <t>G/VITARA 2.0</t>
  </si>
  <si>
    <t xml:space="preserve"> 8-97184-993-0</t>
  </si>
  <si>
    <t>COL-20303</t>
  </si>
  <si>
    <t>9-97184-993-0*</t>
  </si>
  <si>
    <t>NKR 00/ 1 1/16</t>
  </si>
  <si>
    <t>8-97032-847-1</t>
  </si>
  <si>
    <t>8-97047-971-0</t>
  </si>
  <si>
    <t>NPR 4HG1 00/</t>
  </si>
  <si>
    <t>8-97032-847-1*</t>
  </si>
  <si>
    <t>8-97032-846-1</t>
  </si>
  <si>
    <t>COL-20289</t>
  </si>
  <si>
    <t>NPR 92/</t>
  </si>
  <si>
    <t>SPARK GT 15/</t>
  </si>
  <si>
    <t>8-94389-194-0.</t>
  </si>
  <si>
    <t>COL-20292</t>
  </si>
  <si>
    <t>TROOPER/RODEO</t>
  </si>
  <si>
    <t>96652647 .</t>
  </si>
  <si>
    <t>96339733</t>
  </si>
  <si>
    <t>8-97201-007-0</t>
  </si>
  <si>
    <t>COL-20186 .</t>
  </si>
  <si>
    <t>8-97201-007-0*</t>
  </si>
  <si>
    <t>8-97946-627-1</t>
  </si>
  <si>
    <t>8-97946-627-0*</t>
  </si>
  <si>
    <t>23810-65D00</t>
  </si>
  <si>
    <t>G.VITAR/SWI 1.6</t>
  </si>
  <si>
    <t>C/DEPOSITO</t>
  </si>
  <si>
    <t>23810-65D00.</t>
  </si>
  <si>
    <t>8-94434-710-0.</t>
  </si>
  <si>
    <t>COL-20186</t>
  </si>
  <si>
    <t>LUV 2.3/2.2</t>
  </si>
  <si>
    <t>8-97048-567-0*</t>
  </si>
  <si>
    <t>8-97048-567-0.</t>
  </si>
  <si>
    <t>8-94312903-0</t>
  </si>
  <si>
    <t>NPR 92/97</t>
  </si>
  <si>
    <t>KBC0010</t>
  </si>
  <si>
    <t>TCIC</t>
  </si>
  <si>
    <t>SONIC/TRACKER</t>
  </si>
  <si>
    <t>GM</t>
  </si>
  <si>
    <t>COBALT(ELITE)</t>
  </si>
  <si>
    <t>96887800.</t>
  </si>
  <si>
    <t>COBALT</t>
  </si>
  <si>
    <t>8-94315-559-3.</t>
  </si>
  <si>
    <t>8-94317-315-2</t>
  </si>
  <si>
    <t>8-94315-559-3*</t>
  </si>
  <si>
    <t>8-94315-559-2</t>
  </si>
  <si>
    <t>AVEO 04/08</t>
  </si>
  <si>
    <t>SIN/ABS EMBOLO 16mm 7/8"</t>
  </si>
  <si>
    <t>8-97354-050-1</t>
  </si>
  <si>
    <t>DMAX2.4 2.5 3.0</t>
  </si>
  <si>
    <t>86/89</t>
  </si>
  <si>
    <t>96316435.</t>
  </si>
  <si>
    <t>SPARK GT /16</t>
  </si>
  <si>
    <t>8-94332-951-0</t>
  </si>
  <si>
    <t>8-98163-229-0</t>
  </si>
  <si>
    <t>DMAX2.4/2.5/3.0</t>
  </si>
  <si>
    <t>DW491</t>
  </si>
  <si>
    <t>8-94238-600-0,</t>
  </si>
  <si>
    <t>TROOPER/1.6 93/</t>
  </si>
  <si>
    <t>S CARRY/DAMAS</t>
  </si>
  <si>
    <t>APC-A182DHT</t>
  </si>
  <si>
    <t>JH-A182DHT</t>
  </si>
  <si>
    <t>2011/2014</t>
  </si>
  <si>
    <t>502GE</t>
  </si>
  <si>
    <t>E9548M</t>
  </si>
  <si>
    <t>8-97943-184-0</t>
  </si>
  <si>
    <t>DMAX 2.4 3.5</t>
  </si>
  <si>
    <t>N 200/N 300</t>
  </si>
  <si>
    <t>524GE</t>
  </si>
  <si>
    <t>SAIL</t>
  </si>
  <si>
    <t>501GE</t>
  </si>
  <si>
    <t>SONIC</t>
  </si>
  <si>
    <t>96320232</t>
  </si>
  <si>
    <t>SPARK /05</t>
  </si>
  <si>
    <t>MATIZ-II</t>
  </si>
  <si>
    <t>CRONOS</t>
  </si>
  <si>
    <t>466GE</t>
  </si>
  <si>
    <t>APC-3403</t>
  </si>
  <si>
    <t>APC-3401</t>
  </si>
  <si>
    <t>SWIFT /97 CARBU</t>
  </si>
  <si>
    <t>SE PUEDE UTILIZAR CON FILTRO ORIGINAL</t>
  </si>
  <si>
    <t>15110-60BT0</t>
  </si>
  <si>
    <t>060910-2000</t>
  </si>
  <si>
    <t>SWIFT 98/04 INY</t>
  </si>
  <si>
    <t>HD-EP2111</t>
  </si>
  <si>
    <t>GRAND VITAR 2.4</t>
  </si>
  <si>
    <t>2000/2012</t>
  </si>
  <si>
    <t>DT-587</t>
  </si>
  <si>
    <t>E8012S.</t>
  </si>
  <si>
    <t>BOMBA GAS (TIPO CILINDRI)</t>
  </si>
  <si>
    <t>DT-589</t>
  </si>
  <si>
    <t>EP40105.</t>
  </si>
  <si>
    <t xml:space="preserve">BOMBA GAS (TIPO FACET)   </t>
  </si>
  <si>
    <t>2000cc A 3000cc</t>
  </si>
  <si>
    <t>DH-210</t>
  </si>
  <si>
    <t>447300-2150.</t>
  </si>
  <si>
    <t>NKR K3.5</t>
  </si>
  <si>
    <t>TORNILLO LATERAL TUBOS ABAJO ISUZU</t>
  </si>
  <si>
    <t>DH-220</t>
  </si>
  <si>
    <t>8-97081-814-0.</t>
  </si>
  <si>
    <t>NKR NHR</t>
  </si>
  <si>
    <t>TORNILLOS LATERALES TUBOS ARRIBA</t>
  </si>
  <si>
    <t>BS90097</t>
  </si>
  <si>
    <t>MATIZ-ALTO</t>
  </si>
  <si>
    <t>45200-82000.</t>
  </si>
  <si>
    <t>45200-85001</t>
  </si>
  <si>
    <t>SUPERCARRY</t>
  </si>
  <si>
    <t>TIJERA HAFEI LOBO</t>
  </si>
  <si>
    <t>24552620.</t>
  </si>
  <si>
    <t>JH-163R</t>
  </si>
  <si>
    <t xml:space="preserve">BRAZO OSCILANTE DER      </t>
  </si>
  <si>
    <t>N 300</t>
  </si>
  <si>
    <t xml:space="preserve">BRAZO OSCILANTE IZQ      </t>
  </si>
  <si>
    <t>0801050</t>
  </si>
  <si>
    <t xml:space="preserve">BRONCE CAJA 1            </t>
  </si>
  <si>
    <t>KDTS</t>
  </si>
  <si>
    <t>MATIZ</t>
  </si>
  <si>
    <t>24431-60B00.</t>
  </si>
  <si>
    <t>SPRINT 88/04</t>
  </si>
  <si>
    <t>SWIFT 1.3/1.0/GTI</t>
  </si>
  <si>
    <t>8-94312-718-0 .</t>
  </si>
  <si>
    <t xml:space="preserve">BRONCE CAJA 1 2          </t>
  </si>
  <si>
    <t>8-94151-510-2 .</t>
  </si>
  <si>
    <t>WFR/TROOPER</t>
  </si>
  <si>
    <t>8-94316-750-1.</t>
  </si>
  <si>
    <t>NKR</t>
  </si>
  <si>
    <t>96325163.</t>
  </si>
  <si>
    <t>24432A78B01-000</t>
  </si>
  <si>
    <t xml:space="preserve">BRONCE CAJA 2            </t>
  </si>
  <si>
    <t>94580747</t>
  </si>
  <si>
    <t xml:space="preserve">BRONCE CAJA 5            </t>
  </si>
  <si>
    <t>RACER LANOS</t>
  </si>
  <si>
    <t>TICO-MATIZ SPRINT/SWIFT</t>
  </si>
  <si>
    <t>24432-84040</t>
  </si>
  <si>
    <t>SPRINT/SWIFT</t>
  </si>
  <si>
    <t>TICO-MATIZ CRONOS/SPARK</t>
  </si>
  <si>
    <t xml:space="preserve">BUJE BRAZO OSCILANTE     </t>
  </si>
  <si>
    <t>SPARK 05/ MATIZ</t>
  </si>
  <si>
    <t xml:space="preserve">BUJE CUNA DEL            </t>
  </si>
  <si>
    <t>AVEO (CAUCHO)</t>
  </si>
  <si>
    <t>HAN</t>
  </si>
  <si>
    <t>BJ-9642</t>
  </si>
  <si>
    <t>8-94234-319-0.</t>
  </si>
  <si>
    <t>LUV</t>
  </si>
  <si>
    <t>BJ-9305</t>
  </si>
  <si>
    <t>093305-13002.</t>
  </si>
  <si>
    <t>N200/300</t>
  </si>
  <si>
    <t>CHERY VAN/SAMURAI/CHANA VAN/SAIC WULING</t>
  </si>
  <si>
    <t>BJ-9809</t>
  </si>
  <si>
    <t>33522</t>
  </si>
  <si>
    <t>N200/300 1.2</t>
  </si>
  <si>
    <t>PASADOR 14mm LARGO</t>
  </si>
  <si>
    <t>BJ-9808</t>
  </si>
  <si>
    <t>33521</t>
  </si>
  <si>
    <t>PASADOR 14mm CORTO</t>
  </si>
  <si>
    <t>BJ-9735</t>
  </si>
  <si>
    <t>48025-01N00</t>
  </si>
  <si>
    <t>N300</t>
  </si>
  <si>
    <t>CH-69</t>
  </si>
  <si>
    <t>94601032</t>
  </si>
  <si>
    <t xml:space="preserve">BUJE PAL/CAMB BASE       </t>
  </si>
  <si>
    <t>CH-30</t>
  </si>
  <si>
    <t>93291-74018</t>
  </si>
  <si>
    <t xml:space="preserve">BUJE PAL/CAMB T/G JGO    </t>
  </si>
  <si>
    <t>SPRIN/SWIFT 2a.</t>
  </si>
  <si>
    <t>J6</t>
  </si>
  <si>
    <t>SEGUNDA SERIE COMPLETO</t>
  </si>
  <si>
    <t>93302281.</t>
  </si>
  <si>
    <t xml:space="preserve">BUJE SOP MOT IZQ         </t>
  </si>
  <si>
    <t>(INFERIOR DEL)</t>
  </si>
  <si>
    <t>96626437</t>
  </si>
  <si>
    <t>BUJE PORTAMANGUETA GRANDE</t>
  </si>
  <si>
    <t>8-94223-699-0</t>
  </si>
  <si>
    <t>8-94433-672-0</t>
  </si>
  <si>
    <t>CARD</t>
  </si>
  <si>
    <t>25851984.</t>
  </si>
  <si>
    <t>516441</t>
  </si>
  <si>
    <t>CAPTIVA(CAUCH)</t>
  </si>
  <si>
    <t>517180</t>
  </si>
  <si>
    <t>CRUZE 1.8(PEQ)</t>
  </si>
  <si>
    <t>OPTRA(CAUCH)</t>
  </si>
  <si>
    <t>PEQUENO TACUMA/VIVANT</t>
  </si>
  <si>
    <t>OPTRA(METAL)</t>
  </si>
  <si>
    <t>METALICO GRANDE</t>
  </si>
  <si>
    <t>95949752.</t>
  </si>
  <si>
    <t>533747</t>
  </si>
  <si>
    <t>SPARK GT(C/SOP)</t>
  </si>
  <si>
    <t>GRANDE,CON SOPORTE COMPLETO</t>
  </si>
  <si>
    <t>VITARA(INF CAUC</t>
  </si>
  <si>
    <t>VITARA 1.6</t>
  </si>
  <si>
    <t>95032442.</t>
  </si>
  <si>
    <t>532309</t>
  </si>
  <si>
    <t>SPARK GT(CORBAT</t>
  </si>
  <si>
    <t>PEQUENO/CORBATIN</t>
  </si>
  <si>
    <t xml:space="preserve">BUJIA PRECALENTAMIENTO   </t>
  </si>
  <si>
    <t>HKT</t>
  </si>
  <si>
    <t>93/96 1.6</t>
  </si>
  <si>
    <t>CORA-137</t>
  </si>
  <si>
    <t>GMCAC-2551</t>
  </si>
  <si>
    <t>8973690080</t>
  </si>
  <si>
    <t>D MAX 4X2/2.5cc</t>
  </si>
  <si>
    <t>GMCAC-3508</t>
  </si>
  <si>
    <t>GRAND VITAR 2.5</t>
  </si>
  <si>
    <t>V6 2003-2012</t>
  </si>
  <si>
    <t>LUVA-104</t>
  </si>
  <si>
    <t>8942225532   NA</t>
  </si>
  <si>
    <t>GMCAC-3494</t>
  </si>
  <si>
    <t>24546471</t>
  </si>
  <si>
    <t>N200 2010 2013</t>
  </si>
  <si>
    <t>NPRAC-2598</t>
  </si>
  <si>
    <t>NPR/NQR 3.0</t>
  </si>
  <si>
    <t>MOD. 00/09</t>
  </si>
  <si>
    <t>2005-2010</t>
  </si>
  <si>
    <t>GMCAC-3517</t>
  </si>
  <si>
    <t>25190036</t>
  </si>
  <si>
    <t>SPRA-228</t>
  </si>
  <si>
    <t>1591082020   NA</t>
  </si>
  <si>
    <t>SPRINT 87/</t>
  </si>
  <si>
    <t>SWIA-810</t>
  </si>
  <si>
    <t>1591063B21   NA</t>
  </si>
  <si>
    <t>VITARA 4 PTAS</t>
  </si>
  <si>
    <t>NPRA-1120</t>
  </si>
  <si>
    <t>8971224920</t>
  </si>
  <si>
    <t>NPR 3.9 97/99</t>
  </si>
  <si>
    <t>4BD2</t>
  </si>
  <si>
    <t>NPRAC-3156</t>
  </si>
  <si>
    <t>8971157300</t>
  </si>
  <si>
    <t>NPR 2000/</t>
  </si>
  <si>
    <t>GMCAC-3497</t>
  </si>
  <si>
    <t>96553902</t>
  </si>
  <si>
    <t>OPTRA 1.8 /2010</t>
  </si>
  <si>
    <t>CHMA-338</t>
  </si>
  <si>
    <t>52272636     NA</t>
  </si>
  <si>
    <t>MONZA 87/</t>
  </si>
  <si>
    <t>AUTOM/MECANICO</t>
  </si>
  <si>
    <t>CHEC-080</t>
  </si>
  <si>
    <t>94635241     NA</t>
  </si>
  <si>
    <t>GMCCA-3381</t>
  </si>
  <si>
    <t>1528 mm CRONOS/SPARK</t>
  </si>
  <si>
    <t>CHEE-481</t>
  </si>
  <si>
    <t>94600182     NA</t>
  </si>
  <si>
    <t>TORNILLO</t>
  </si>
  <si>
    <t>GMCEM-1937</t>
  </si>
  <si>
    <t>90446929.</t>
  </si>
  <si>
    <t>1.0/1.3/1.4/1.6/1.7/WIND 1.0 96/08 C/PLA</t>
  </si>
  <si>
    <t>LUVE-106</t>
  </si>
  <si>
    <t>8942381840   NA</t>
  </si>
  <si>
    <t>LUV 1.6 80/83</t>
  </si>
  <si>
    <t>80/83 CORTA</t>
  </si>
  <si>
    <t>LUV 1.6 93/</t>
  </si>
  <si>
    <t>93/</t>
  </si>
  <si>
    <t>MECANICA</t>
  </si>
  <si>
    <t>CHEEM-4140</t>
  </si>
  <si>
    <t>23599604</t>
  </si>
  <si>
    <t>N 300 1.5 15/</t>
  </si>
  <si>
    <t>SPRINT 87/89</t>
  </si>
  <si>
    <t>90/</t>
  </si>
  <si>
    <t>SWIE-547</t>
  </si>
  <si>
    <t>23710-60B10  NA</t>
  </si>
  <si>
    <t>VITE-933</t>
  </si>
  <si>
    <t>VITARA 2 3 PTAS</t>
  </si>
  <si>
    <t>LUVE-324</t>
  </si>
  <si>
    <t>8942381842   NA</t>
  </si>
  <si>
    <t>LUV 1.6 83/89</t>
  </si>
  <si>
    <t>82/89</t>
  </si>
  <si>
    <t>GMCEM-3835</t>
  </si>
  <si>
    <t>N 300 16V 2015/</t>
  </si>
  <si>
    <t>GMCEM-2120</t>
  </si>
  <si>
    <t>4318</t>
  </si>
  <si>
    <t>CORSA 1994/</t>
  </si>
  <si>
    <t>1.6/1.7 2003/2010 CORTA</t>
  </si>
  <si>
    <t>NPRB-1079</t>
  </si>
  <si>
    <t xml:space="preserve">CABLE CONT/BAJO          </t>
  </si>
  <si>
    <t xml:space="preserve">CABLE CONT/CAMB          </t>
  </si>
  <si>
    <t>N 200/SAIC WULI</t>
  </si>
  <si>
    <t>CHESC-3522</t>
  </si>
  <si>
    <t>CHECC-3921</t>
  </si>
  <si>
    <t>CHECC-4142</t>
  </si>
  <si>
    <t>23977896</t>
  </si>
  <si>
    <t>PICK UP</t>
  </si>
  <si>
    <t>NHRCC-3537</t>
  </si>
  <si>
    <t>NHR REWARD 11/</t>
  </si>
  <si>
    <t>NKR/NHR 98/</t>
  </si>
  <si>
    <t>SUPER CARRY</t>
  </si>
  <si>
    <t>GMCCC-3722</t>
  </si>
  <si>
    <t>WAGON R 1998/10</t>
  </si>
  <si>
    <t>COBALT/SONIC</t>
  </si>
  <si>
    <t>GMCFP-2526</t>
  </si>
  <si>
    <t>SPRF-116</t>
  </si>
  <si>
    <t>95607306     NA</t>
  </si>
  <si>
    <t>CARF-209</t>
  </si>
  <si>
    <t>58400-85102  NA</t>
  </si>
  <si>
    <t>D MAX 3.5 4X4</t>
  </si>
  <si>
    <t>GMCFP-2840</t>
  </si>
  <si>
    <t>JIMNY 1998/</t>
  </si>
  <si>
    <t>LUV 2.3 90/</t>
  </si>
  <si>
    <t>1.6 93/</t>
  </si>
  <si>
    <t>5-PUERTAS</t>
  </si>
  <si>
    <t>GMCFP-3832</t>
  </si>
  <si>
    <t>CAPTIVA 2008/15</t>
  </si>
  <si>
    <t>CORF-207</t>
  </si>
  <si>
    <t>GMCFP-2897</t>
  </si>
  <si>
    <t>93396145</t>
  </si>
  <si>
    <t>GMCFP-2923</t>
  </si>
  <si>
    <t>95625136</t>
  </si>
  <si>
    <t>D MAX 4X4/3.0cc</t>
  </si>
  <si>
    <t>D MAX RT50 4X4</t>
  </si>
  <si>
    <t>GMCFP-1970</t>
  </si>
  <si>
    <t>95620874</t>
  </si>
  <si>
    <t>ESTEEM 1.3/1.6</t>
  </si>
  <si>
    <t>96/</t>
  </si>
  <si>
    <t>GMCFP-2011</t>
  </si>
  <si>
    <t>5441065D10</t>
  </si>
  <si>
    <t>GRAND VITAR 98/</t>
  </si>
  <si>
    <t>2.0/2.5 5-PUERTAS</t>
  </si>
  <si>
    <t>GMCFP-2015</t>
  </si>
  <si>
    <t>54410-65D00</t>
  </si>
  <si>
    <t>1.6 3-PUERTAS</t>
  </si>
  <si>
    <t>GMCFP-1925</t>
  </si>
  <si>
    <t>ISUZU/RODEO</t>
  </si>
  <si>
    <t>GMCFP-1921</t>
  </si>
  <si>
    <t>JIMNY</t>
  </si>
  <si>
    <t>LUVF-955</t>
  </si>
  <si>
    <t>94113346     NA</t>
  </si>
  <si>
    <t>4X4 86/88</t>
  </si>
  <si>
    <t>LUVF-310</t>
  </si>
  <si>
    <t>94134798     NA</t>
  </si>
  <si>
    <t>4X2 86/88</t>
  </si>
  <si>
    <t>LUVF-583</t>
  </si>
  <si>
    <t>94366773     NA</t>
  </si>
  <si>
    <t>D/CABINA</t>
  </si>
  <si>
    <t>LUV 2.3 88/90</t>
  </si>
  <si>
    <t>GMCFP-1916</t>
  </si>
  <si>
    <t>LUV 2.3 98/</t>
  </si>
  <si>
    <t>GMCFP-3390</t>
  </si>
  <si>
    <t>OPTRA 1.4 1.8</t>
  </si>
  <si>
    <t>TROF-842</t>
  </si>
  <si>
    <t>94366787     NA</t>
  </si>
  <si>
    <t>TROOPER 90/</t>
  </si>
  <si>
    <t>VITF-1378</t>
  </si>
  <si>
    <t>VITARA 92/</t>
  </si>
  <si>
    <t>CORF-206</t>
  </si>
  <si>
    <t>GMCFP-2012</t>
  </si>
  <si>
    <t>5442065D10</t>
  </si>
  <si>
    <t>GMCFP-1924</t>
  </si>
  <si>
    <t>GMCFP-1920</t>
  </si>
  <si>
    <t>LUVF-956</t>
  </si>
  <si>
    <t>94113344     NA</t>
  </si>
  <si>
    <t>LUVF-480</t>
  </si>
  <si>
    <t>94434621     NA</t>
  </si>
  <si>
    <t>GMCFP-3158</t>
  </si>
  <si>
    <t>OPTRA 1.4/1.8</t>
  </si>
  <si>
    <t>NKR 97/</t>
  </si>
  <si>
    <t>CHESC-4141</t>
  </si>
  <si>
    <t>23977900</t>
  </si>
  <si>
    <t>NHRSC-3539</t>
  </si>
  <si>
    <t>89803844560</t>
  </si>
  <si>
    <t>NHR 2.8 2011 13</t>
  </si>
  <si>
    <t>NKRSC-3535</t>
  </si>
  <si>
    <t>8980217002</t>
  </si>
  <si>
    <t>NKR 3.0 2011 13</t>
  </si>
  <si>
    <t>GMCCA-3834</t>
  </si>
  <si>
    <t>CAPTIVA SPORT</t>
  </si>
  <si>
    <t>GMCTC-2925</t>
  </si>
  <si>
    <t>96541115</t>
  </si>
  <si>
    <t xml:space="preserve">CABLE TAPA COMBUST       </t>
  </si>
  <si>
    <t>GMCVZ-682</t>
  </si>
  <si>
    <t>CHEVETTE 83/92</t>
  </si>
  <si>
    <t>GMCVZ-886</t>
  </si>
  <si>
    <t>8944344852   NA</t>
  </si>
  <si>
    <t>GMCVZ-668</t>
  </si>
  <si>
    <t>8-94475385-1 OR</t>
  </si>
  <si>
    <t>INF</t>
  </si>
  <si>
    <t>GMCVZ-2454</t>
  </si>
  <si>
    <t>94/</t>
  </si>
  <si>
    <t>GTI</t>
  </si>
  <si>
    <t>GMCVZ-839</t>
  </si>
  <si>
    <t>GMCVZ-699</t>
  </si>
  <si>
    <t>SUZUKI SIDEKICK 91/ 3 PUERTAS</t>
  </si>
  <si>
    <t xml:space="preserve">CABLE VELOC/SUP          </t>
  </si>
  <si>
    <t>HSS</t>
  </si>
  <si>
    <t>SUPERIOR/PEQUEO</t>
  </si>
  <si>
    <t xml:space="preserve">CACHO TRAS               </t>
  </si>
  <si>
    <t>9499053</t>
  </si>
  <si>
    <t xml:space="preserve">CACHO TRAS DER           </t>
  </si>
  <si>
    <t>AVEO/SPARK GT</t>
  </si>
  <si>
    <t>9499052</t>
  </si>
  <si>
    <t xml:space="preserve">CACHO TRAS IZQ           </t>
  </si>
  <si>
    <t>8-94200-948-1</t>
  </si>
  <si>
    <t>LUV 1.6 81/89</t>
  </si>
  <si>
    <t>8-94241-767-0.</t>
  </si>
  <si>
    <t xml:space="preserve">CAJA ARTICULADA          </t>
  </si>
  <si>
    <t>SIN AMORTIGUADOR DIRECCION TROOPER S/A</t>
  </si>
  <si>
    <t>9305339/553</t>
  </si>
  <si>
    <t>TIPO TRW</t>
  </si>
  <si>
    <t>96316282/643</t>
  </si>
  <si>
    <t>23100-C6000</t>
  </si>
  <si>
    <t>7:24</t>
  </si>
  <si>
    <t>96482901/683</t>
  </si>
  <si>
    <t>683</t>
  </si>
  <si>
    <t>48509E60B62/108</t>
  </si>
  <si>
    <t>96535298/379</t>
  </si>
  <si>
    <t>AVEO 2004/2013</t>
  </si>
  <si>
    <t>HIDRAULICA</t>
  </si>
  <si>
    <t>8979461320/1065</t>
  </si>
  <si>
    <t>D MAX 4X4 2015/</t>
  </si>
  <si>
    <t>SAIL 1.4cc</t>
  </si>
  <si>
    <t>96879493</t>
  </si>
  <si>
    <t>T28C</t>
  </si>
  <si>
    <t>2014/</t>
  </si>
  <si>
    <t>1.4/1.8</t>
  </si>
  <si>
    <t>AG695</t>
  </si>
  <si>
    <t>AG3927</t>
  </si>
  <si>
    <t>DMAX 3.5 05/</t>
  </si>
  <si>
    <t>TROOPER RODEO 960 98/ 3.5 lt.</t>
  </si>
  <si>
    <t>AG686</t>
  </si>
  <si>
    <t>6-PIEZAS</t>
  </si>
  <si>
    <t>AG689</t>
  </si>
  <si>
    <t>OPTRA 1.8 08/</t>
  </si>
  <si>
    <t xml:space="preserve">CARCAZA ENTRADA CALEF    </t>
  </si>
  <si>
    <t>MS1623GP-100</t>
  </si>
  <si>
    <t>MS1631GP-100</t>
  </si>
  <si>
    <t>NPR 4HG1 2001/</t>
  </si>
  <si>
    <t>MS1604GP-100</t>
  </si>
  <si>
    <t>NPR 92/00</t>
  </si>
  <si>
    <t>4BD1-4BD2</t>
  </si>
  <si>
    <t>CB1631GP-100</t>
  </si>
  <si>
    <t xml:space="preserve">CASQ BIELA 1.00          </t>
  </si>
  <si>
    <t>D MAX 2.5 4X2</t>
  </si>
  <si>
    <t>D MAX 3.0 3.5</t>
  </si>
  <si>
    <t>BJ-9640</t>
  </si>
  <si>
    <t>8-97235-784-0</t>
  </si>
  <si>
    <t>D MAX/4X4</t>
  </si>
  <si>
    <t>LUV 2.3/TROOPER</t>
  </si>
  <si>
    <t>N 200</t>
  </si>
  <si>
    <t>C0032</t>
  </si>
  <si>
    <t>42431-82020</t>
  </si>
  <si>
    <t>TICO</t>
  </si>
  <si>
    <t>BJ-9362</t>
  </si>
  <si>
    <t>48812-30050</t>
  </si>
  <si>
    <t>CORSA/HILUX 4X2</t>
  </si>
  <si>
    <t>HILUX</t>
  </si>
  <si>
    <t>C0011</t>
  </si>
  <si>
    <t>SPARK/ALTO/MATI</t>
  </si>
  <si>
    <t>MATIZ 7:24</t>
  </si>
  <si>
    <t>SPRINT/MATIZ</t>
  </si>
  <si>
    <t>46641-70C00  NA</t>
  </si>
  <si>
    <t xml:space="preserve">CAUCHO BALINERA CARDAN   </t>
  </si>
  <si>
    <t>7334001      NA</t>
  </si>
  <si>
    <t xml:space="preserve">CAUCHO PURIFICADOR       </t>
  </si>
  <si>
    <t>82/92</t>
  </si>
  <si>
    <t xml:space="preserve">CHICLER ALTA  120        </t>
  </si>
  <si>
    <t>HILUX/MITSUB.</t>
  </si>
  <si>
    <t>2 CABLES</t>
  </si>
  <si>
    <t>SPRINT/SAMURAI</t>
  </si>
  <si>
    <t>13260-60BT0 .</t>
  </si>
  <si>
    <t xml:space="preserve">CHUPA B/CLUTCH PPAL/AUX  </t>
  </si>
  <si>
    <t>JB26830</t>
  </si>
  <si>
    <t>JB26640</t>
  </si>
  <si>
    <t>22.2/15.87mm</t>
  </si>
  <si>
    <t>JB26840</t>
  </si>
  <si>
    <t>NPR 92/96</t>
  </si>
  <si>
    <t>JB26574</t>
  </si>
  <si>
    <t>13/16 20.63 MM GASOLINA</t>
  </si>
  <si>
    <t>JB265646</t>
  </si>
  <si>
    <t>CORSA 1.3</t>
  </si>
  <si>
    <t>13.16 20.63mm 1994/ ATE BRASIL</t>
  </si>
  <si>
    <t>JB82911</t>
  </si>
  <si>
    <t>NKR/NQR</t>
  </si>
  <si>
    <t>CRONOS/SPARK</t>
  </si>
  <si>
    <t>NPR 97/</t>
  </si>
  <si>
    <t>JC26695</t>
  </si>
  <si>
    <t>JC26690</t>
  </si>
  <si>
    <t>JC2615</t>
  </si>
  <si>
    <t>95604953     NA</t>
  </si>
  <si>
    <t>B 2.2/MONTERO</t>
  </si>
  <si>
    <t>MONTERO 97 CHEVETTE</t>
  </si>
  <si>
    <t>JC2640</t>
  </si>
  <si>
    <t xml:space="preserve">CHUPA TRAS 23.81mm 15/16 </t>
  </si>
  <si>
    <t>VITARA 3 PTAS</t>
  </si>
  <si>
    <t>JC26080</t>
  </si>
  <si>
    <t>D MAX  4X2/4X4</t>
  </si>
  <si>
    <t>R-9 83/85</t>
  </si>
  <si>
    <t xml:space="preserve">CIL FRENO D/I            </t>
  </si>
  <si>
    <t>8-97022-030-0</t>
  </si>
  <si>
    <t>NPR TURBO 98/99</t>
  </si>
  <si>
    <t>1-3/16" (TUBO-PURGA)</t>
  </si>
  <si>
    <t>S.CARRY/DAMAS</t>
  </si>
  <si>
    <t>DAMAS/LABO</t>
  </si>
  <si>
    <t>TIPO INCOLBEST</t>
  </si>
  <si>
    <t>53402-85200</t>
  </si>
  <si>
    <t>720078-C</t>
  </si>
  <si>
    <t>53402-50F00</t>
  </si>
  <si>
    <t xml:space="preserve"> 53402A-85200</t>
  </si>
  <si>
    <t>CORSA/EVOLUTION</t>
  </si>
  <si>
    <t>1"</t>
  </si>
  <si>
    <t>D MAX 4X4</t>
  </si>
  <si>
    <t>8-94230-541-0</t>
  </si>
  <si>
    <t>LUV 1.6 86/</t>
  </si>
  <si>
    <t>QQ 308</t>
  </si>
  <si>
    <t>96518606.</t>
  </si>
  <si>
    <t>SPRINT/SWIF 1.0</t>
  </si>
  <si>
    <t xml:space="preserve">CILINDRO PTA IZQ         </t>
  </si>
  <si>
    <t>CHEVETTE 82/86</t>
  </si>
  <si>
    <t>UNIV</t>
  </si>
  <si>
    <t>+BR</t>
  </si>
  <si>
    <t>82/86</t>
  </si>
  <si>
    <t>642*406*16</t>
  </si>
  <si>
    <t xml:space="preserve">CONDENSADOR A/AC         </t>
  </si>
  <si>
    <t>17340  -</t>
  </si>
  <si>
    <t>13x865Le</t>
  </si>
  <si>
    <t xml:space="preserve">CORREA A/AC 17340        </t>
  </si>
  <si>
    <t>17370.</t>
  </si>
  <si>
    <t>13x940Le</t>
  </si>
  <si>
    <t xml:space="preserve">CORREA A/AC 17370        </t>
  </si>
  <si>
    <t>17380.</t>
  </si>
  <si>
    <t>13x965Le</t>
  </si>
  <si>
    <t xml:space="preserve">CORREA A/AC 17380        </t>
  </si>
  <si>
    <t>4PK0640..</t>
  </si>
  <si>
    <t xml:space="preserve">CORREA A/AC 4PK0640      </t>
  </si>
  <si>
    <t xml:space="preserve">CORREA A/AC 4PK0750      </t>
  </si>
  <si>
    <t>4PK0750/K040292</t>
  </si>
  <si>
    <t xml:space="preserve">CORREA A/AC 4PK0865      </t>
  </si>
  <si>
    <t>SWIFT 1.3/ACCEN</t>
  </si>
  <si>
    <t>4PK0865/K040340</t>
  </si>
  <si>
    <t>4PK0867</t>
  </si>
  <si>
    <t>4PK0875/K040345</t>
  </si>
  <si>
    <t xml:space="preserve">CORREA A/AC 4PK0875      </t>
  </si>
  <si>
    <t>SWIFT 1.6/EXCEL</t>
  </si>
  <si>
    <t>MAZDA 121 R-21RX/NEVADA/ETOILE</t>
  </si>
  <si>
    <t xml:space="preserve">CORREA A/AC 4PK0915      </t>
  </si>
  <si>
    <t>VITARA 96/</t>
  </si>
  <si>
    <t>4PK0915/K040360</t>
  </si>
  <si>
    <t>2 PUERTAS</t>
  </si>
  <si>
    <t>4PK0954</t>
  </si>
  <si>
    <t xml:space="preserve">CORREA A/AC 4PK0954      </t>
  </si>
  <si>
    <t>VITARA 98/06</t>
  </si>
  <si>
    <t>RIO 1.5</t>
  </si>
  <si>
    <t xml:space="preserve">CORREA A/AC 4PK1005      </t>
  </si>
  <si>
    <t xml:space="preserve">CORREA ALT 15300         </t>
  </si>
  <si>
    <t>S/CARRY/R 21RX</t>
  </si>
  <si>
    <t>15300/7300</t>
  </si>
  <si>
    <t xml:space="preserve">CORREA ALT 15460         </t>
  </si>
  <si>
    <t>NPR TURBO</t>
  </si>
  <si>
    <t>15460/7460</t>
  </si>
  <si>
    <t xml:space="preserve">CORREA ALT 17343         </t>
  </si>
  <si>
    <t>LUV 1.6/2.3cc</t>
  </si>
  <si>
    <t>17343/9345</t>
  </si>
  <si>
    <t>2.0/2.3/TROOPER</t>
  </si>
  <si>
    <t xml:space="preserve">CORREA ALT 17350         </t>
  </si>
  <si>
    <t>17350/9350</t>
  </si>
  <si>
    <t>CORSA DIESEL</t>
  </si>
  <si>
    <t xml:space="preserve">CORREA ALT 17610         </t>
  </si>
  <si>
    <t>DMAX 3.0/NQR</t>
  </si>
  <si>
    <t xml:space="preserve">CORREA ALT 22400         </t>
  </si>
  <si>
    <t>NKR/DMAX/3F</t>
  </si>
  <si>
    <t>TR22401</t>
  </si>
  <si>
    <t>8-97943-022-0</t>
  </si>
  <si>
    <t xml:space="preserve">CORREA ALT 22405         </t>
  </si>
  <si>
    <t>TR22405</t>
  </si>
  <si>
    <t>DMAX DIESEL</t>
  </si>
  <si>
    <t>TR22410.</t>
  </si>
  <si>
    <t xml:space="preserve">CORREA ALT 22410         </t>
  </si>
  <si>
    <t xml:space="preserve">CORREA ALT 3PK0815       </t>
  </si>
  <si>
    <t xml:space="preserve">CORREA ALT 4PK0800       </t>
  </si>
  <si>
    <t>VITARA</t>
  </si>
  <si>
    <t>4PK0815..</t>
  </si>
  <si>
    <t xml:space="preserve">CORREA ALT 4PK0815       </t>
  </si>
  <si>
    <t>A/AC VISION-XCITE</t>
  </si>
  <si>
    <t>4PK0850.</t>
  </si>
  <si>
    <t xml:space="preserve">CORREA ALT 4PK0850       </t>
  </si>
  <si>
    <t>4PK0950.</t>
  </si>
  <si>
    <t xml:space="preserve">CORREA ALT 4PK0950       </t>
  </si>
  <si>
    <t>GRAN VITARA/QQ</t>
  </si>
  <si>
    <t>G/VITARA XL7</t>
  </si>
  <si>
    <t xml:space="preserve">CORREA ALT 5PK1031       </t>
  </si>
  <si>
    <t>ONIX 1.4</t>
  </si>
  <si>
    <t>5PK1335/K050523</t>
  </si>
  <si>
    <t xml:space="preserve">CORREA ALT 5PK1335       </t>
  </si>
  <si>
    <t>CRUZE 1.4cc</t>
  </si>
  <si>
    <t>5PK1770/K050694</t>
  </si>
  <si>
    <t xml:space="preserve">CORREA ALT 5PK1770       </t>
  </si>
  <si>
    <t>COBALT ELITE</t>
  </si>
  <si>
    <t xml:space="preserve">CORREA ALT 5PK1815       </t>
  </si>
  <si>
    <t>5PK1815/K050715</t>
  </si>
  <si>
    <t xml:space="preserve">CORREA ALT 6PK1460       </t>
  </si>
  <si>
    <t>ONIX 1.4 16/</t>
  </si>
  <si>
    <t>AVEO 1.6/FAMILY</t>
  </si>
  <si>
    <t>AVEO/OPTRA</t>
  </si>
  <si>
    <t>OPTRA 1.8</t>
  </si>
  <si>
    <t>7PK0994/K070390</t>
  </si>
  <si>
    <t xml:space="preserve">CORREA ALT 7PK0994       </t>
  </si>
  <si>
    <t>NKR/NPR/NQR/DMA</t>
  </si>
  <si>
    <t>D-MAX 11/</t>
  </si>
  <si>
    <t>7PK1020.</t>
  </si>
  <si>
    <t xml:space="preserve">CORREA ALT 7PK1020       </t>
  </si>
  <si>
    <t>D MAX 2.5 15/</t>
  </si>
  <si>
    <t>7PK1020/K070401</t>
  </si>
  <si>
    <t>NSF2566</t>
  </si>
  <si>
    <t>13x850Le</t>
  </si>
  <si>
    <t xml:space="preserve">CORREA D/HID 17335       </t>
  </si>
  <si>
    <t>A/AC R-18GTX/R-21</t>
  </si>
  <si>
    <t>17540/9540</t>
  </si>
  <si>
    <t xml:space="preserve">CORREA D/HID 17540       </t>
  </si>
  <si>
    <t>D MAX 2.5cc</t>
  </si>
  <si>
    <t xml:space="preserve">CORREA D/HID 17600       </t>
  </si>
  <si>
    <t>DMAX 3.0</t>
  </si>
  <si>
    <t>17600.</t>
  </si>
  <si>
    <t>12761-78400</t>
  </si>
  <si>
    <t>088.101.190</t>
  </si>
  <si>
    <t xml:space="preserve">CORREA DIST  88 D C 19mm </t>
  </si>
  <si>
    <t>S/CARRY/CHANA</t>
  </si>
  <si>
    <t>SJ-410</t>
  </si>
  <si>
    <t>T070</t>
  </si>
  <si>
    <t>SJ410</t>
  </si>
  <si>
    <t xml:space="preserve">CORREA DIST  89 D C 19mm </t>
  </si>
  <si>
    <t>SPRINT SAMUR/93</t>
  </si>
  <si>
    <t>SWIFT 91/93</t>
  </si>
  <si>
    <t xml:space="preserve">CORREA DIST  89 D R 19mm </t>
  </si>
  <si>
    <t>SWIFT 1.3 94/04</t>
  </si>
  <si>
    <t>SAMURAI 94/</t>
  </si>
  <si>
    <t>T135</t>
  </si>
  <si>
    <t>T166</t>
  </si>
  <si>
    <t xml:space="preserve">CORREA DIST  97 D C 19mm </t>
  </si>
  <si>
    <t>SWIFT 1.0 92/94</t>
  </si>
  <si>
    <t xml:space="preserve">CORREA DIST  97 D R 19mm </t>
  </si>
  <si>
    <t>SWIFT 1.0 95/</t>
  </si>
  <si>
    <t>T241</t>
  </si>
  <si>
    <t xml:space="preserve">CORREA DIST  97 D R 25mm </t>
  </si>
  <si>
    <t>ESTEEM 1.3</t>
  </si>
  <si>
    <t>T212</t>
  </si>
  <si>
    <t>94450.</t>
  </si>
  <si>
    <t xml:space="preserve">CORREA DIST 103 D R 25mm </t>
  </si>
  <si>
    <t>SWIFT 1.6 VIT4P</t>
  </si>
  <si>
    <t>T088</t>
  </si>
  <si>
    <t xml:space="preserve">CORREA DIST 109 D C 19mm </t>
  </si>
  <si>
    <t xml:space="preserve">CORREA DIST 109 D R 25mm </t>
  </si>
  <si>
    <t>SPARK 05/ ZOTYE</t>
  </si>
  <si>
    <t>JAC J3 SPARK/7:24</t>
  </si>
  <si>
    <t>T1570</t>
  </si>
  <si>
    <t>8-94160-656-0</t>
  </si>
  <si>
    <t>115.101.200</t>
  </si>
  <si>
    <t xml:space="preserve">CORREA DIST 115 D C 20mm </t>
  </si>
  <si>
    <t>T171</t>
  </si>
  <si>
    <t xml:space="preserve">CORREA DIST 119 D R 25mm </t>
  </si>
  <si>
    <t>SWIFT TWINCAM</t>
  </si>
  <si>
    <t>96183351-</t>
  </si>
  <si>
    <t>127.402.240</t>
  </si>
  <si>
    <t xml:space="preserve">CORREA DIST 127 D R  1   </t>
  </si>
  <si>
    <t>AVEO/OPTRA 1.6 CIELO GLX</t>
  </si>
  <si>
    <t>T335</t>
  </si>
  <si>
    <t>T338</t>
  </si>
  <si>
    <t>93180815</t>
  </si>
  <si>
    <t xml:space="preserve">CORREA DIST 146 D R 24mm </t>
  </si>
  <si>
    <t>CRUZE 1.8 TRACKER/ORLANDO</t>
  </si>
  <si>
    <t>93180815.</t>
  </si>
  <si>
    <t>146S8M240</t>
  </si>
  <si>
    <t>CRUZE 1.8cc TRACKER/ORLANDO</t>
  </si>
  <si>
    <t>8-92065-303-0.</t>
  </si>
  <si>
    <t xml:space="preserve">CORREA DIST 148 D R 20mm </t>
  </si>
  <si>
    <t>LUV 2.2 DMAX2.4</t>
  </si>
  <si>
    <t>DMAX 2.4/35 GASOLINA</t>
  </si>
  <si>
    <t>T1094</t>
  </si>
  <si>
    <t>24451895</t>
  </si>
  <si>
    <t xml:space="preserve">CORREA DIST 162 D R 20mm </t>
  </si>
  <si>
    <t>OPTRA 1.8 2aSER</t>
  </si>
  <si>
    <t>OPTRA 1.8 ADVANCE CARA NUEVA ASTRA 1.8</t>
  </si>
  <si>
    <t>T309</t>
  </si>
  <si>
    <t>T774</t>
  </si>
  <si>
    <t xml:space="preserve">CORREA DIST 169 D R 24mm </t>
  </si>
  <si>
    <t>OPTRA 1.8 1aSER</t>
  </si>
  <si>
    <t>NUBIRA/LEGANZA/TACUMA</t>
  </si>
  <si>
    <t>CIELO/LANOS</t>
  </si>
  <si>
    <t>TCK338</t>
  </si>
  <si>
    <t xml:space="preserve">CORREA DIST/KIT 146DR24  </t>
  </si>
  <si>
    <t>KDBK-146S8M240</t>
  </si>
  <si>
    <t xml:space="preserve">CORREA DIST/KIT 169DR24  </t>
  </si>
  <si>
    <t>48531-82061</t>
  </si>
  <si>
    <t xml:space="preserve">CREMALLERA C/DIR         </t>
  </si>
  <si>
    <t>SUZU</t>
  </si>
  <si>
    <t xml:space="preserve"> G5-310X</t>
  </si>
  <si>
    <t>9300247</t>
  </si>
  <si>
    <t>CHEVETTE/LUV</t>
  </si>
  <si>
    <t>B2.0/SAMURAI</t>
  </si>
  <si>
    <t>G5-310X.</t>
  </si>
  <si>
    <t>GUIS-74</t>
  </si>
  <si>
    <t>DMAX 2.5/3.0</t>
  </si>
  <si>
    <t>2006/ 4X4</t>
  </si>
  <si>
    <t>GUIS-74.</t>
  </si>
  <si>
    <t>8-97945-102-0</t>
  </si>
  <si>
    <t>GU-500.</t>
  </si>
  <si>
    <t>TIS-156</t>
  </si>
  <si>
    <t xml:space="preserve"> TU-50</t>
  </si>
  <si>
    <t>GUIS-52.</t>
  </si>
  <si>
    <t>TROO/DMAX 4X2</t>
  </si>
  <si>
    <t>TIS-152.</t>
  </si>
  <si>
    <t>29x53 pin int</t>
  </si>
  <si>
    <t>GUIS-73</t>
  </si>
  <si>
    <t>NHR/NNR/NQR/NPR</t>
  </si>
  <si>
    <t>GUIS-73.</t>
  </si>
  <si>
    <t>8-97322-749-0</t>
  </si>
  <si>
    <t>GUM-81</t>
  </si>
  <si>
    <t>SAMURAI/MONTERO</t>
  </si>
  <si>
    <t>L-300/CHANA</t>
  </si>
  <si>
    <t xml:space="preserve"> GUS-1</t>
  </si>
  <si>
    <t>SUPERCARRY LJ80</t>
  </si>
  <si>
    <t>LJ-80/SJ-410</t>
  </si>
  <si>
    <t>GUS-1</t>
  </si>
  <si>
    <t xml:space="preserve">DADO TRICETA EJE         </t>
  </si>
  <si>
    <t>DA-106-1</t>
  </si>
  <si>
    <t>101-</t>
  </si>
  <si>
    <t>SPRINT/MONZA/CHEVETTE/TROOPER</t>
  </si>
  <si>
    <t>LUV 2.3 92/</t>
  </si>
  <si>
    <t>DA-115</t>
  </si>
  <si>
    <t>1.3/1.0/1.6</t>
  </si>
  <si>
    <t>DA-106-1B</t>
  </si>
  <si>
    <t>8970748180-  HM</t>
  </si>
  <si>
    <t>SPRINT/CHEVETTE/MONZA/TROOPER</t>
  </si>
  <si>
    <t>96817343-</t>
  </si>
  <si>
    <t>DA-204</t>
  </si>
  <si>
    <t>COBALT (ELITE)</t>
  </si>
  <si>
    <t>QQ</t>
  </si>
  <si>
    <t>95196454.</t>
  </si>
  <si>
    <t>DA-207</t>
  </si>
  <si>
    <t>111.</t>
  </si>
  <si>
    <t>35-Z533A</t>
  </si>
  <si>
    <t xml:space="preserve">DIAFRAGMA CARB           </t>
  </si>
  <si>
    <t>55311-75F00</t>
  </si>
  <si>
    <t>ALTO/WAGON 98/</t>
  </si>
  <si>
    <t>HAFEI LOBO</t>
  </si>
  <si>
    <t>93813434.</t>
  </si>
  <si>
    <t>96312559</t>
  </si>
  <si>
    <t>ASTRA 2.0cc</t>
  </si>
  <si>
    <t>25804049.</t>
  </si>
  <si>
    <t>D49D</t>
  </si>
  <si>
    <t>90121445.</t>
  </si>
  <si>
    <t>96574633</t>
  </si>
  <si>
    <t>CORSA/CIELO/MON</t>
  </si>
  <si>
    <t>CIELO/LANOS/RACER/MONZA</t>
  </si>
  <si>
    <t>2.4/2.5/3.0cc</t>
  </si>
  <si>
    <t>8-97360-678-0</t>
  </si>
  <si>
    <t>280X88X26</t>
  </si>
  <si>
    <t>D MAX 4X4 /14</t>
  </si>
  <si>
    <t>3.0/3.5cc</t>
  </si>
  <si>
    <t>EVOLUTION 1.8cc</t>
  </si>
  <si>
    <t>55211-65D11</t>
  </si>
  <si>
    <t>G/VITARA 00/05</t>
  </si>
  <si>
    <t>XL-7/2.0/2.5/2.7cc</t>
  </si>
  <si>
    <t>D531A</t>
  </si>
  <si>
    <t>4 PERNOS VENTILADO</t>
  </si>
  <si>
    <t>55311-60B30</t>
  </si>
  <si>
    <t>55311-80F00</t>
  </si>
  <si>
    <t>D070411002-C</t>
  </si>
  <si>
    <t>EVOLUTION 1.4</t>
  </si>
  <si>
    <t>CORSA EVOLUTION 1.4</t>
  </si>
  <si>
    <t>CRUZE 1.4cc 17/</t>
  </si>
  <si>
    <t>TURBO</t>
  </si>
  <si>
    <t>AVEO AT</t>
  </si>
  <si>
    <t>AVEO MT</t>
  </si>
  <si>
    <t>OP-8-990</t>
  </si>
  <si>
    <t>SK-8-816/208066</t>
  </si>
  <si>
    <t>SK-8-816</t>
  </si>
  <si>
    <t>SPRINT TODOS</t>
  </si>
  <si>
    <t>0 SWIFT 1.0</t>
  </si>
  <si>
    <t>SK-8-004/257032</t>
  </si>
  <si>
    <t>OP-8-981</t>
  </si>
  <si>
    <t>9067631</t>
  </si>
  <si>
    <t>SK-8-815/208044</t>
  </si>
  <si>
    <t>SK-8-815</t>
  </si>
  <si>
    <t>SK-8-003/257031</t>
  </si>
  <si>
    <t xml:space="preserve">EMPAQUE ANILLO EXOSTO    </t>
  </si>
  <si>
    <t>TROOPER/WFR</t>
  </si>
  <si>
    <t>WFR</t>
  </si>
  <si>
    <t>CH001-11</t>
  </si>
  <si>
    <t>52250251     NA</t>
  </si>
  <si>
    <t>MONZA/2 VENTURI</t>
  </si>
  <si>
    <t>88/ 2.0</t>
  </si>
  <si>
    <t>CH001-29</t>
  </si>
  <si>
    <t>KCH-05-30556</t>
  </si>
  <si>
    <t>OS 30556</t>
  </si>
  <si>
    <t>OS-3082100</t>
  </si>
  <si>
    <t>CHEVROLET/350</t>
  </si>
  <si>
    <t>FRAC</t>
  </si>
  <si>
    <t>KCH-05-81010 R</t>
  </si>
  <si>
    <t>OS 81010 R</t>
  </si>
  <si>
    <t>KCH-05-86001VM</t>
  </si>
  <si>
    <t>OS 86001 VM</t>
  </si>
  <si>
    <t>KCH-03-81000 TG</t>
  </si>
  <si>
    <t>CH 81000 TG</t>
  </si>
  <si>
    <t>LUV 1.6 75/89</t>
  </si>
  <si>
    <t>KCH-03-81090 TG</t>
  </si>
  <si>
    <t>CH 81090 TG</t>
  </si>
  <si>
    <t>KCH-03-81010 TG</t>
  </si>
  <si>
    <t>CH 81010 TG</t>
  </si>
  <si>
    <t>LUV 2.3/WFR</t>
  </si>
  <si>
    <t>NKR/D MAX 2.5</t>
  </si>
  <si>
    <t>OPTRA 1.8 2da S</t>
  </si>
  <si>
    <t>KCH-03-92008MLS</t>
  </si>
  <si>
    <t>CH 92008 MLS</t>
  </si>
  <si>
    <t>SPARK/7:24</t>
  </si>
  <si>
    <t>KCH-03-86001 TG</t>
  </si>
  <si>
    <t>CH 86001 TG</t>
  </si>
  <si>
    <t>SUPERCARY/CHANA</t>
  </si>
  <si>
    <t>TRACK/SONI/CRUZ</t>
  </si>
  <si>
    <t>KCH-07-81115 A</t>
  </si>
  <si>
    <t>MS 81115 A</t>
  </si>
  <si>
    <t>D MAX 2.5/NKR</t>
  </si>
  <si>
    <t>KCH-07-81000</t>
  </si>
  <si>
    <t>MS 81000 A</t>
  </si>
  <si>
    <t>LUV 1.6/2.0</t>
  </si>
  <si>
    <t>OPTRA 2da Serie</t>
  </si>
  <si>
    <t>SPRINT INY</t>
  </si>
  <si>
    <t>KCH-06-15312</t>
  </si>
  <si>
    <t>MS-15312</t>
  </si>
  <si>
    <t>CIELO/RACER</t>
  </si>
  <si>
    <t>KDW-06-92019MLS</t>
  </si>
  <si>
    <t>MS 92019 MLS E</t>
  </si>
  <si>
    <t>KCH-06-92008</t>
  </si>
  <si>
    <t>MS 92008 MLS E</t>
  </si>
  <si>
    <t>KCH-06-86006</t>
  </si>
  <si>
    <t>MS 86006 E</t>
  </si>
  <si>
    <t>KCH-04-39762</t>
  </si>
  <si>
    <t>VK 39762 VM</t>
  </si>
  <si>
    <t>CRUZE 1.8</t>
  </si>
  <si>
    <t>CH-001-33</t>
  </si>
  <si>
    <t>T-0001</t>
  </si>
  <si>
    <t>SWIFT 98/</t>
  </si>
  <si>
    <t>KCH-01-1237 MLS</t>
  </si>
  <si>
    <t>FS 1237 MLS</t>
  </si>
  <si>
    <t xml:space="preserve">EMPAQUET MOT C/RET Y OBT </t>
  </si>
  <si>
    <t>CORSA 1.4</t>
  </si>
  <si>
    <t>21H014</t>
  </si>
  <si>
    <t>OPTRA 1.4</t>
  </si>
  <si>
    <t>21H012</t>
  </si>
  <si>
    <t>95612290     HM</t>
  </si>
  <si>
    <t>21H081</t>
  </si>
  <si>
    <t>96653226</t>
  </si>
  <si>
    <t>21H103</t>
  </si>
  <si>
    <t>21H053</t>
  </si>
  <si>
    <t>96407753</t>
  </si>
  <si>
    <t>21H093</t>
  </si>
  <si>
    <t>21H015TX</t>
  </si>
  <si>
    <t>21H015/GAS</t>
  </si>
  <si>
    <t>SWIFT/GAS</t>
  </si>
  <si>
    <t>REFORZADO</t>
  </si>
  <si>
    <t>CARTUCHO</t>
  </si>
  <si>
    <t>13780-75F00.</t>
  </si>
  <si>
    <t>APC-FAR-339</t>
  </si>
  <si>
    <t>CHANA WAGON R</t>
  </si>
  <si>
    <t>CORSA 95/04</t>
  </si>
  <si>
    <t>13367308.</t>
  </si>
  <si>
    <t>8-97251-943-0</t>
  </si>
  <si>
    <t>241*241*56</t>
  </si>
  <si>
    <t>D MAX 2.4/2.5cc</t>
  </si>
  <si>
    <t>MITSUBISHI SPORTERO 2.5cc GASOLINA</t>
  </si>
  <si>
    <t>8-97941-655-0</t>
  </si>
  <si>
    <t>WT255035UC</t>
  </si>
  <si>
    <t>D MAX 2.5/3.0</t>
  </si>
  <si>
    <t>8-98140-266-0</t>
  </si>
  <si>
    <t>262*232*56</t>
  </si>
  <si>
    <t>D MAX 2015/</t>
  </si>
  <si>
    <t>13780-60G00.</t>
  </si>
  <si>
    <t>189*155*52</t>
  </si>
  <si>
    <t>13780-77E00.</t>
  </si>
  <si>
    <t>WT266010</t>
  </si>
  <si>
    <t>G/VITARA</t>
  </si>
  <si>
    <t>13780-65J00-000</t>
  </si>
  <si>
    <t>WT266034</t>
  </si>
  <si>
    <t>G/VITARA SZ</t>
  </si>
  <si>
    <t>8-94148-980-0</t>
  </si>
  <si>
    <t>WT222002</t>
  </si>
  <si>
    <t>LUV 2.3 CARBURA</t>
  </si>
  <si>
    <t>8-94465656</t>
  </si>
  <si>
    <t>88905909</t>
  </si>
  <si>
    <t>RODEO/2.6</t>
  </si>
  <si>
    <t>24512521.</t>
  </si>
  <si>
    <t>WT283002U</t>
  </si>
  <si>
    <t>N 300/N 200</t>
  </si>
  <si>
    <t>96553450.</t>
  </si>
  <si>
    <t>13780-79100.</t>
  </si>
  <si>
    <t>S.CARRY/SJ 410</t>
  </si>
  <si>
    <t>96591485.</t>
  </si>
  <si>
    <t>WT217014</t>
  </si>
  <si>
    <t>13780-82000.</t>
  </si>
  <si>
    <t>SPRINT 87/97</t>
  </si>
  <si>
    <t>SWIFT 1.3 98/04</t>
  </si>
  <si>
    <t>SWIFT 1.0/1.3</t>
  </si>
  <si>
    <t>13780-58B00</t>
  </si>
  <si>
    <t>APC-FAR-326</t>
  </si>
  <si>
    <t>VITARA 4 5 PTAS</t>
  </si>
  <si>
    <t>96962173.</t>
  </si>
  <si>
    <t>CAPTIVA 2.4/3.0</t>
  </si>
  <si>
    <t>20901295.</t>
  </si>
  <si>
    <t>CAPTIVA 3.2 /12</t>
  </si>
  <si>
    <t>27277-4N025</t>
  </si>
  <si>
    <t>216*199*30</t>
  </si>
  <si>
    <t>T-30/MURANO/L200 SPORTERO</t>
  </si>
  <si>
    <t>ONIX 1.0 TURBO</t>
  </si>
  <si>
    <t>OPTRA/SAIL</t>
  </si>
  <si>
    <t>WT317012</t>
  </si>
  <si>
    <t>WT321039</t>
  </si>
  <si>
    <t>TRACK/SONI/ONIX</t>
  </si>
  <si>
    <t>CRUZE/COBALT/SPAR GT 15/-ORLANDO</t>
  </si>
  <si>
    <t>13253690.</t>
  </si>
  <si>
    <t>TRACKER/ORLANDO</t>
  </si>
  <si>
    <t>15410-86501*</t>
  </si>
  <si>
    <t>SPRINT INY 98/</t>
  </si>
  <si>
    <t>15410-61A00</t>
  </si>
  <si>
    <t>APC-FGA-113</t>
  </si>
  <si>
    <t>VITARA/SAMURAI</t>
  </si>
  <si>
    <t>15410-60B00</t>
  </si>
  <si>
    <t>15410-60B01</t>
  </si>
  <si>
    <t>SWIFT INY</t>
  </si>
  <si>
    <t>96444649-</t>
  </si>
  <si>
    <t>AVE/OPT/SPAR/QQ</t>
  </si>
  <si>
    <t>CORSA/LANO/CHERY QQ/TIGGO C/TESTIGO</t>
  </si>
  <si>
    <t>CRONOS/7:24</t>
  </si>
  <si>
    <t>AG7418</t>
  </si>
  <si>
    <t>34810-60G01</t>
  </si>
  <si>
    <t>AG555</t>
  </si>
  <si>
    <t>95610555     HM</t>
  </si>
  <si>
    <t>AG931</t>
  </si>
  <si>
    <t>SPRINT INYEC</t>
  </si>
  <si>
    <t>C0312</t>
  </si>
  <si>
    <t>C0210</t>
  </si>
  <si>
    <t>1810197</t>
  </si>
  <si>
    <t xml:space="preserve">G/POLVO CAJA DIR/DER     </t>
  </si>
  <si>
    <t>OP-705-XLB</t>
  </si>
  <si>
    <t>SK-744-XLB</t>
  </si>
  <si>
    <t>SPARK/GT/PICAN</t>
  </si>
  <si>
    <t>ESTEEM AUTOMATICO L/C DER ATOS</t>
  </si>
  <si>
    <t>RN-713-XLB</t>
  </si>
  <si>
    <t>SWIFT 1.6 TRICE</t>
  </si>
  <si>
    <t>MEDIDA DE LA COPA 76mm</t>
  </si>
  <si>
    <t>SK-503F2-XLB</t>
  </si>
  <si>
    <t xml:space="preserve"> OP-201-XLB</t>
  </si>
  <si>
    <t>SWIFT/SPRINT</t>
  </si>
  <si>
    <t>MEDIDA DE LA COPA 68.5mm TRICETA</t>
  </si>
  <si>
    <t>AVEO 1.4/1.6</t>
  </si>
  <si>
    <t>CH-3035 S</t>
  </si>
  <si>
    <t>60572-XLB</t>
  </si>
  <si>
    <t>780287</t>
  </si>
  <si>
    <t>BT-2</t>
  </si>
  <si>
    <t>BT-188</t>
  </si>
  <si>
    <t>OP-004-XLB</t>
  </si>
  <si>
    <t>IZ-036-XLB</t>
  </si>
  <si>
    <t>DMAX/LUV 2.2</t>
  </si>
  <si>
    <t>SK-022-XLB</t>
  </si>
  <si>
    <t>SPRINT/SWIFT/ES</t>
  </si>
  <si>
    <t>TEM MAZDA 121/FESTIVA</t>
  </si>
  <si>
    <t>IZ-035-XLB</t>
  </si>
  <si>
    <t>TROOPER/BLAZER</t>
  </si>
  <si>
    <t>CH-3036 S</t>
  </si>
  <si>
    <t>C0088</t>
  </si>
  <si>
    <t>CH-006/S</t>
  </si>
  <si>
    <t>11129-5</t>
  </si>
  <si>
    <t>58810-65D00R</t>
  </si>
  <si>
    <t>HAFEI</t>
  </si>
  <si>
    <t>11129-7</t>
  </si>
  <si>
    <t>11129-6</t>
  </si>
  <si>
    <t>53850-65D00</t>
  </si>
  <si>
    <t>11129-8</t>
  </si>
  <si>
    <t>8-94201-961-1</t>
  </si>
  <si>
    <t>4-CILINDROS</t>
  </si>
  <si>
    <t>GL-4275</t>
  </si>
  <si>
    <t>WAGON R</t>
  </si>
  <si>
    <t>AVEO FAMILY</t>
  </si>
  <si>
    <t>CIELO GLX</t>
  </si>
  <si>
    <t>GLG-4235</t>
  </si>
  <si>
    <t>GB-1125</t>
  </si>
  <si>
    <t>AVEO/OPTRA(BRON</t>
  </si>
  <si>
    <t>CIELO GLX BRONCE</t>
  </si>
  <si>
    <t>GL-4259</t>
  </si>
  <si>
    <t>CORSA/DIESEL</t>
  </si>
  <si>
    <t>GL-4082</t>
  </si>
  <si>
    <t>ISUZO</t>
  </si>
  <si>
    <t>GL-8083</t>
  </si>
  <si>
    <t>ADM/ESC</t>
  </si>
  <si>
    <t>GL-4101</t>
  </si>
  <si>
    <t>NPR 4BD1 2 /99</t>
  </si>
  <si>
    <t>KIA BESTA 2.7</t>
  </si>
  <si>
    <t>GLG-4195</t>
  </si>
  <si>
    <t>GL-4195</t>
  </si>
  <si>
    <t>GL-4195-1IN</t>
  </si>
  <si>
    <t>GL-4195-1</t>
  </si>
  <si>
    <t>TICO/DAMAS</t>
  </si>
  <si>
    <t>ESTEEM SWIFT 1.0/1.6</t>
  </si>
  <si>
    <t>GL-4094</t>
  </si>
  <si>
    <t>SPRINT/SWIF 1.3</t>
  </si>
  <si>
    <t>CHANA</t>
  </si>
  <si>
    <t>GL-4113</t>
  </si>
  <si>
    <t>AVEO FAMI LANOS</t>
  </si>
  <si>
    <t>CORSA 1.3/4/6</t>
  </si>
  <si>
    <t>DMAX 2.4</t>
  </si>
  <si>
    <t>AG3659</t>
  </si>
  <si>
    <t>95608806     HM</t>
  </si>
  <si>
    <t>LUV 1.6 82/89</t>
  </si>
  <si>
    <t>GAS9094</t>
  </si>
  <si>
    <t>LUV 2.3 89/97</t>
  </si>
  <si>
    <t>AG9094</t>
  </si>
  <si>
    <t>95609095     HM</t>
  </si>
  <si>
    <t>LUV 2.3 98/02</t>
  </si>
  <si>
    <t>RODEO</t>
  </si>
  <si>
    <t>CH-642-8MM</t>
  </si>
  <si>
    <t>C/PROTEC.</t>
  </si>
  <si>
    <t>N 200/300</t>
  </si>
  <si>
    <t>MOD. 04/</t>
  </si>
  <si>
    <t>SAMURAI/SJ413</t>
  </si>
  <si>
    <t>AG7281</t>
  </si>
  <si>
    <t>95608808     HM</t>
  </si>
  <si>
    <t>AG9002</t>
  </si>
  <si>
    <t>VITARA 4P 5P/99</t>
  </si>
  <si>
    <t>SIDEKICK</t>
  </si>
  <si>
    <t>AG9282</t>
  </si>
  <si>
    <t>LUV 1.6 93/97</t>
  </si>
  <si>
    <t>8-94204-423-0</t>
  </si>
  <si>
    <t>35-0611N</t>
  </si>
  <si>
    <t>13321-82100</t>
  </si>
  <si>
    <t>SJ413</t>
  </si>
  <si>
    <t>ALTO/CHANA/CARR</t>
  </si>
  <si>
    <t>SUPER CARRY/ALTO 14/-HAFEI/QQ3/(1 HUECO)</t>
  </si>
  <si>
    <t>5324021</t>
  </si>
  <si>
    <t>5324023</t>
  </si>
  <si>
    <t>CORSA CHEVY C2</t>
  </si>
  <si>
    <t>CORSA MEXICO</t>
  </si>
  <si>
    <t>5324026</t>
  </si>
  <si>
    <t>CRUZE 1.4 TURBO</t>
  </si>
  <si>
    <t>(6 HUECOS)</t>
  </si>
  <si>
    <t>5324024</t>
  </si>
  <si>
    <t>ONIX</t>
  </si>
  <si>
    <t>OPTRA 1.8 04/07</t>
  </si>
  <si>
    <t>1ra SERIE</t>
  </si>
  <si>
    <t>5324027</t>
  </si>
  <si>
    <t>TRACKER/CRUZE</t>
  </si>
  <si>
    <t>1.8CC (8 HUECOS)</t>
  </si>
  <si>
    <t>2da SERIE</t>
  </si>
  <si>
    <t>CH-37</t>
  </si>
  <si>
    <t>963257704</t>
  </si>
  <si>
    <t>AVEO/CORSA</t>
  </si>
  <si>
    <t>CON BUJE GRANDE Y EJE SELECTOR COMPLETO</t>
  </si>
  <si>
    <t>CH-16</t>
  </si>
  <si>
    <t>K-002</t>
  </si>
  <si>
    <t xml:space="preserve">KIT BUJES SELECT/CAMB.   </t>
  </si>
  <si>
    <t>C/DADO</t>
  </si>
  <si>
    <t>KIT-041</t>
  </si>
  <si>
    <t>J16</t>
  </si>
  <si>
    <t>(16 piezas)  ASTRA 2.2 (PINONES PLANOS)</t>
  </si>
  <si>
    <t>16 PIEZAS</t>
  </si>
  <si>
    <t>G.VITARA/VITARA</t>
  </si>
  <si>
    <t>13 PIEZAS- 99/05 2.0cc J18/J20/J20A</t>
  </si>
  <si>
    <t>LUV 1.6 76/92</t>
  </si>
  <si>
    <t>6 PIEZA</t>
  </si>
  <si>
    <t>7 PIEZAS</t>
  </si>
  <si>
    <t>KIT-040</t>
  </si>
  <si>
    <t>7 PIEZAS 1.2cc</t>
  </si>
  <si>
    <t>MITSUB L300/WAGON</t>
  </si>
  <si>
    <t>242809</t>
  </si>
  <si>
    <t>36701</t>
  </si>
  <si>
    <t>1751</t>
  </si>
  <si>
    <t>CORSA 1.4/GOLF</t>
  </si>
  <si>
    <t>GOLF 98/ GOL 1.0cc</t>
  </si>
  <si>
    <t>GRAN VITARA 08/</t>
  </si>
  <si>
    <t>1100</t>
  </si>
  <si>
    <t>242869.</t>
  </si>
  <si>
    <t>30700</t>
  </si>
  <si>
    <t>WAGON-R</t>
  </si>
  <si>
    <t>LANOS-MATIZ-PATHFINDER TRAS 7:24/KRONOS</t>
  </si>
  <si>
    <t>32302.</t>
  </si>
  <si>
    <t>2037.</t>
  </si>
  <si>
    <t>2043</t>
  </si>
  <si>
    <t>SPRINT MV/ESTEE</t>
  </si>
  <si>
    <t>242843.</t>
  </si>
  <si>
    <t>2278</t>
  </si>
  <si>
    <t>SUPERCARRY/HAFE</t>
  </si>
  <si>
    <t>HAFEI VAN/CHANGHE VAN,MINIVAN,TRUCK</t>
  </si>
  <si>
    <t>242824</t>
  </si>
  <si>
    <t>SWIFT 1.3/URVAN</t>
  </si>
  <si>
    <t>SENTRA B13/SWIFT 07/DZIRE</t>
  </si>
  <si>
    <t>242821..</t>
  </si>
  <si>
    <t>TROOPER 4ZE1 88</t>
  </si>
  <si>
    <t>88/97 2.6 PRIMERA GENERACION</t>
  </si>
  <si>
    <t>242137</t>
  </si>
  <si>
    <t>CAPTIVA/XL7/I25</t>
  </si>
  <si>
    <t>SUZUKI XL7/RIO SPICE DELANTERO</t>
  </si>
  <si>
    <t>35750</t>
  </si>
  <si>
    <t>GRAND VITAR /12</t>
  </si>
  <si>
    <t>2 PUERTAS 4X4 2009/2012</t>
  </si>
  <si>
    <t>242173A</t>
  </si>
  <si>
    <t>D MAX RT 50 15/</t>
  </si>
  <si>
    <t>RANGER/BT-50 12/</t>
  </si>
  <si>
    <t>242821</t>
  </si>
  <si>
    <t>TROOPER 960 V6</t>
  </si>
  <si>
    <t>TROOPER94/2003-PAJERO3.0 94/ LANCER TRAS</t>
  </si>
  <si>
    <t>23612M</t>
  </si>
  <si>
    <t>96180071..</t>
  </si>
  <si>
    <t>23485M</t>
  </si>
  <si>
    <t>96419280</t>
  </si>
  <si>
    <t>OPTRA 1.8 16V</t>
  </si>
  <si>
    <t>2003/2012</t>
  </si>
  <si>
    <t>23546M</t>
  </si>
  <si>
    <t>95965573</t>
  </si>
  <si>
    <t xml:space="preserve">MANGUERA B/AGUA RAD      </t>
  </si>
  <si>
    <t>MANG B/AGUA A TUBO CONECT MANG INF RAD</t>
  </si>
  <si>
    <t>23190M</t>
  </si>
  <si>
    <t xml:space="preserve">MANGUERA BASTON          </t>
  </si>
  <si>
    <t>LUV 1.6 81/</t>
  </si>
  <si>
    <t>CALEFACTOR</t>
  </si>
  <si>
    <t>AVEO 1.4/6 16V</t>
  </si>
  <si>
    <t>EMOTION/GTI FIVE/SD 2005/2014 ENTRADA</t>
  </si>
  <si>
    <t>AVEO/OPTRA 1.6</t>
  </si>
  <si>
    <t>23405M</t>
  </si>
  <si>
    <t>23406M</t>
  </si>
  <si>
    <t>90467341</t>
  </si>
  <si>
    <t>23412M</t>
  </si>
  <si>
    <t>90410069</t>
  </si>
  <si>
    <t>CORSA /94</t>
  </si>
  <si>
    <t>23411M</t>
  </si>
  <si>
    <t>90412854</t>
  </si>
  <si>
    <t>23196M</t>
  </si>
  <si>
    <t>23191M</t>
  </si>
  <si>
    <t>23822M</t>
  </si>
  <si>
    <t>96554386</t>
  </si>
  <si>
    <t>16V ENTRADA</t>
  </si>
  <si>
    <t>23477M</t>
  </si>
  <si>
    <t>96456716.</t>
  </si>
  <si>
    <t>OPTRA 1.8 07/12</t>
  </si>
  <si>
    <t>ENTRE CULATA Y TERMOSTATO 16/VALVULAS</t>
  </si>
  <si>
    <t>23549M</t>
  </si>
  <si>
    <t>96566202</t>
  </si>
  <si>
    <t>23157M</t>
  </si>
  <si>
    <t>890314</t>
  </si>
  <si>
    <t>23404M</t>
  </si>
  <si>
    <t>93236690 .</t>
  </si>
  <si>
    <t>CORSA 1.6 8V</t>
  </si>
  <si>
    <t>MANG TUBO REF A MULT ADM 1998/08</t>
  </si>
  <si>
    <t>SALIDA</t>
  </si>
  <si>
    <t>23609M</t>
  </si>
  <si>
    <t>95211458</t>
  </si>
  <si>
    <t>CONEX CALEFACTOR A TUBO B/AGUA 2009/14</t>
  </si>
  <si>
    <t>23634M</t>
  </si>
  <si>
    <t>19256834</t>
  </si>
  <si>
    <t>CAPTIVA 3.0 11/</t>
  </si>
  <si>
    <t>V6 24V (MOTOR SIDI) ENTRADA</t>
  </si>
  <si>
    <t>23644M</t>
  </si>
  <si>
    <t>96629595</t>
  </si>
  <si>
    <t>CAPTIVA 3.2 /11</t>
  </si>
  <si>
    <t>V6 24V 07/11</t>
  </si>
  <si>
    <t>8-98002-548-0</t>
  </si>
  <si>
    <t>DMAX 3.5 4X4 05</t>
  </si>
  <si>
    <t>2005/2009</t>
  </si>
  <si>
    <t>GRAND VITARA</t>
  </si>
  <si>
    <t>23747M</t>
  </si>
  <si>
    <t>90803217</t>
  </si>
  <si>
    <t>23545M</t>
  </si>
  <si>
    <t>96676740</t>
  </si>
  <si>
    <t>23514M</t>
  </si>
  <si>
    <t>23174M</t>
  </si>
  <si>
    <t>CHEVETTE /99</t>
  </si>
  <si>
    <t>1.4-1.6 8V</t>
  </si>
  <si>
    <t>CAPTIVA 2.4 10/</t>
  </si>
  <si>
    <t>23645M</t>
  </si>
  <si>
    <t>96629598</t>
  </si>
  <si>
    <t>8-98002-542-0</t>
  </si>
  <si>
    <t>3.5 4X4 2005-2009</t>
  </si>
  <si>
    <t>23748M</t>
  </si>
  <si>
    <t>9033616</t>
  </si>
  <si>
    <t>23575M</t>
  </si>
  <si>
    <t>96566207</t>
  </si>
  <si>
    <t>23547M</t>
  </si>
  <si>
    <t>96676780</t>
  </si>
  <si>
    <t>23478M</t>
  </si>
  <si>
    <t>96554384</t>
  </si>
  <si>
    <t xml:space="preserve">MANGUERA CALEF TUBO      </t>
  </si>
  <si>
    <t>OPTRA 2004/</t>
  </si>
  <si>
    <t>OPTRA 1.4/1.6</t>
  </si>
  <si>
    <t>23198M</t>
  </si>
  <si>
    <t>8944622803</t>
  </si>
  <si>
    <t xml:space="preserve">MANGUERA CALEF/INF       </t>
  </si>
  <si>
    <t>23490M</t>
  </si>
  <si>
    <t>96536611</t>
  </si>
  <si>
    <t>23643M</t>
  </si>
  <si>
    <t>96629112</t>
  </si>
  <si>
    <t>CAPTIVA 3.2</t>
  </si>
  <si>
    <t>CONEX DE DEPOSITO A TUBO REFRIGERACION</t>
  </si>
  <si>
    <t>23573T</t>
  </si>
  <si>
    <t>96414856K,</t>
  </si>
  <si>
    <t xml:space="preserve">MANGUERA DESF JGO CON T  </t>
  </si>
  <si>
    <t>TRAE LA "T"</t>
  </si>
  <si>
    <t>52271321     NA</t>
  </si>
  <si>
    <t>8-97253-667-0</t>
  </si>
  <si>
    <t>NKR/NHR 2.8 97/</t>
  </si>
  <si>
    <t>1ra SERIE DE TAPA VALV A CUERPO ACEL</t>
  </si>
  <si>
    <t>897375134-0</t>
  </si>
  <si>
    <t>NPR/NQR 2000/11</t>
  </si>
  <si>
    <t>MOTOR 4HG1T</t>
  </si>
  <si>
    <t>25187780</t>
  </si>
  <si>
    <t>23377M</t>
  </si>
  <si>
    <t>7700525464   NA</t>
  </si>
  <si>
    <t xml:space="preserve">MANGUERA ENFR/ACEITE     </t>
  </si>
  <si>
    <t>DMAX DIES(ENTRA</t>
  </si>
  <si>
    <t>CONEX ENFR ACE-TUBOS GEMELOS P.AGUA MOTO</t>
  </si>
  <si>
    <t>23373M</t>
  </si>
  <si>
    <t>90236355</t>
  </si>
  <si>
    <t>DMAX DIES(RETOR</t>
  </si>
  <si>
    <t>RETORNO-CONEX ENFR AC-TUBO P-AGUA MOTOR</t>
  </si>
  <si>
    <t xml:space="preserve">MANGUERA FRENO D/D       </t>
  </si>
  <si>
    <t>N300 1.2/1.5</t>
  </si>
  <si>
    <t>CH-28</t>
  </si>
  <si>
    <t>1019</t>
  </si>
  <si>
    <t xml:space="preserve">MANGUERA PURIF           </t>
  </si>
  <si>
    <t>23581M</t>
  </si>
  <si>
    <t>95608768     HM</t>
  </si>
  <si>
    <t>23492M</t>
  </si>
  <si>
    <t>96536613</t>
  </si>
  <si>
    <t>AVEO 1.4/1.6cc</t>
  </si>
  <si>
    <t>23566M</t>
  </si>
  <si>
    <t>96808000</t>
  </si>
  <si>
    <t>AVEO EMOTION</t>
  </si>
  <si>
    <t>23632M</t>
  </si>
  <si>
    <t>19258624</t>
  </si>
  <si>
    <t>24V V6 4X2/4X4</t>
  </si>
  <si>
    <t>23641M</t>
  </si>
  <si>
    <t>CAPTIVA 3.2 07/</t>
  </si>
  <si>
    <t>LTZ 2007/2012</t>
  </si>
  <si>
    <t>TAXI</t>
  </si>
  <si>
    <t>23409M</t>
  </si>
  <si>
    <t>95390894</t>
  </si>
  <si>
    <t>CRUZE 1.8 /16</t>
  </si>
  <si>
    <t>23386M</t>
  </si>
  <si>
    <t>8-97248-431-3</t>
  </si>
  <si>
    <t>D MAX 2.4 05/14</t>
  </si>
  <si>
    <t>8V MOTOR C24SE 4X2</t>
  </si>
  <si>
    <t>23599M</t>
  </si>
  <si>
    <t>8-98093324-2</t>
  </si>
  <si>
    <t>D MAX 2.5 14/</t>
  </si>
  <si>
    <t>D-MAX RT50 MOTOR 4JK1-TC 2014/</t>
  </si>
  <si>
    <t>FRR 5.2 12/</t>
  </si>
  <si>
    <t>FORWARD TD 16V 4HK1 12/</t>
  </si>
  <si>
    <t>23516M</t>
  </si>
  <si>
    <t>17851-66D00</t>
  </si>
  <si>
    <t>GRAND VITA 01/</t>
  </si>
  <si>
    <t>1.6cc. 2001/08</t>
  </si>
  <si>
    <t>23527M</t>
  </si>
  <si>
    <t>17851-77EA0</t>
  </si>
  <si>
    <t>2000/2009</t>
  </si>
  <si>
    <t>23529M</t>
  </si>
  <si>
    <t>17851-65J00</t>
  </si>
  <si>
    <t>GRAND VITARA SZ</t>
  </si>
  <si>
    <t>2.0 16V 4X2/4X4 2008/</t>
  </si>
  <si>
    <t>23597M</t>
  </si>
  <si>
    <t>NHR/NKR 2.8 97/</t>
  </si>
  <si>
    <t>29504M</t>
  </si>
  <si>
    <t>8971602581</t>
  </si>
  <si>
    <t>ISUZO ELS  MERCADO EXTERNO</t>
  </si>
  <si>
    <t>23482M</t>
  </si>
  <si>
    <t>MOTOR J200 16V 2004-2013</t>
  </si>
  <si>
    <t>23484M</t>
  </si>
  <si>
    <t>96553316</t>
  </si>
  <si>
    <t>MANG 1 5/16"ADVANCE/HS/LIMITED 2003-2012</t>
  </si>
  <si>
    <t>23746M</t>
  </si>
  <si>
    <t>9061319</t>
  </si>
  <si>
    <t>SONIC 1.6 13/</t>
  </si>
  <si>
    <t>23571M</t>
  </si>
  <si>
    <t>95626041</t>
  </si>
  <si>
    <t>23552M</t>
  </si>
  <si>
    <t>95626140</t>
  </si>
  <si>
    <t>SPARK 06/  2</t>
  </si>
  <si>
    <t>TRAS MOTOR (TUBO A TERMOSTATO)CRONOS</t>
  </si>
  <si>
    <t>23559M</t>
  </si>
  <si>
    <t>95153880</t>
  </si>
  <si>
    <t>SPARK GT 2010/</t>
  </si>
  <si>
    <t>23946M</t>
  </si>
  <si>
    <t>96968696</t>
  </si>
  <si>
    <t>23302M</t>
  </si>
  <si>
    <t>TROOPER /88</t>
  </si>
  <si>
    <t>23512M</t>
  </si>
  <si>
    <t>VITARA 1.6 /14</t>
  </si>
  <si>
    <t>3-5 PTAS 16V</t>
  </si>
  <si>
    <t>23461M</t>
  </si>
  <si>
    <t>257640</t>
  </si>
  <si>
    <t>23491M</t>
  </si>
  <si>
    <t>96536532</t>
  </si>
  <si>
    <t>FIVE/SD T200/T250  16V CON A/A 2005/13</t>
  </si>
  <si>
    <t>23567M</t>
  </si>
  <si>
    <t>96807000</t>
  </si>
  <si>
    <t>AVEO EMOT GTI</t>
  </si>
  <si>
    <t xml:space="preserve"> 1.4/1.6 16V 2007/2014</t>
  </si>
  <si>
    <t>23616M</t>
  </si>
  <si>
    <t>96536591</t>
  </si>
  <si>
    <t>2009/</t>
  </si>
  <si>
    <t>23171M</t>
  </si>
  <si>
    <t>23408M</t>
  </si>
  <si>
    <t>23370M</t>
  </si>
  <si>
    <t>970230190</t>
  </si>
  <si>
    <t>MOTOR 4JA1-TC 2004/</t>
  </si>
  <si>
    <t>23598M</t>
  </si>
  <si>
    <t>8-98090629-2</t>
  </si>
  <si>
    <t>D MAX 2.5 RT50</t>
  </si>
  <si>
    <t>TD MOTOR 4JK1-TC 2014/</t>
  </si>
  <si>
    <t>23360M</t>
  </si>
  <si>
    <t>23564M</t>
  </si>
  <si>
    <t>93383546</t>
  </si>
  <si>
    <t>898010572-1</t>
  </si>
  <si>
    <t>23665M</t>
  </si>
  <si>
    <t>17841-77E00</t>
  </si>
  <si>
    <t>GRAND VITAR XL7</t>
  </si>
  <si>
    <t>2.5/2.7 V6 24V 4X4 2001/2010 XL7</t>
  </si>
  <si>
    <t>23188M</t>
  </si>
  <si>
    <t>LUV 2.2 98/06</t>
  </si>
  <si>
    <t>8V 4X2-4X4</t>
  </si>
  <si>
    <t>23194M</t>
  </si>
  <si>
    <t>23203M</t>
  </si>
  <si>
    <t>MONZA 1.8</t>
  </si>
  <si>
    <t>29510M</t>
  </si>
  <si>
    <t>8971602571</t>
  </si>
  <si>
    <t>ISUZO ELS MERCADO EXTERNO</t>
  </si>
  <si>
    <t>23310M</t>
  </si>
  <si>
    <t>RODEO 2.6</t>
  </si>
  <si>
    <t>23906M</t>
  </si>
  <si>
    <t>96958192</t>
  </si>
  <si>
    <t>23550M</t>
  </si>
  <si>
    <t>96322907</t>
  </si>
  <si>
    <t>MATIZ /02</t>
  </si>
  <si>
    <t>23570M</t>
  </si>
  <si>
    <t>96455319</t>
  </si>
  <si>
    <t>23558M</t>
  </si>
  <si>
    <t>95153879</t>
  </si>
  <si>
    <t>23332M</t>
  </si>
  <si>
    <t>23460M</t>
  </si>
  <si>
    <t>255345</t>
  </si>
  <si>
    <t>23311M</t>
  </si>
  <si>
    <t>ISUZU/TROOP 3.2</t>
  </si>
  <si>
    <t>23606M</t>
  </si>
  <si>
    <t>898003994-0</t>
  </si>
  <si>
    <t>D MAX 3.0 8V</t>
  </si>
  <si>
    <t>DIESEL 4X2/4X4 MOTOR 4JH1-TC 04-14</t>
  </si>
  <si>
    <t>23619M</t>
  </si>
  <si>
    <t>96455979</t>
  </si>
  <si>
    <t>SALIDA CUERPO ACEL A DEPOSITO</t>
  </si>
  <si>
    <t>23618M</t>
  </si>
  <si>
    <t>ENTRADA CUERPO ACEL/CARCAZA TERMOSTATO</t>
  </si>
  <si>
    <t>23722M</t>
  </si>
  <si>
    <t>19130285</t>
  </si>
  <si>
    <t>CAPTIVA 3.6 09/</t>
  </si>
  <si>
    <t>CONEX CARCAZA TERM A DEPOSITO</t>
  </si>
  <si>
    <t>23399M</t>
  </si>
  <si>
    <t>93310724</t>
  </si>
  <si>
    <t>TERMOS A MULTIPLE(L 424mm - D.I 5/8)</t>
  </si>
  <si>
    <t>23396M</t>
  </si>
  <si>
    <t>CORSA C/AC 98/</t>
  </si>
  <si>
    <t>BLOQUE A TUBO (L 751mm - D.I 3/4 - 5/8)</t>
  </si>
  <si>
    <t>23376M</t>
  </si>
  <si>
    <t>CONEX TUBO REFRIG MOT-BLOQUE MOTOR</t>
  </si>
  <si>
    <t>23446M</t>
  </si>
  <si>
    <t>8971761381</t>
  </si>
  <si>
    <t>ENTRE TUBO REF Y CULATA  1ra SERIE</t>
  </si>
  <si>
    <t>23443M</t>
  </si>
  <si>
    <t>8970374640</t>
  </si>
  <si>
    <t>NKR/NHR 2.8/3.0</t>
  </si>
  <si>
    <t>CONEX TUBO CARCAZA TERMOST A VALVULA REP</t>
  </si>
  <si>
    <t>23825M</t>
  </si>
  <si>
    <t>SALIDA A CUERPO ACEL</t>
  </si>
  <si>
    <t>ENTRADA CUERPO ACELERACION</t>
  </si>
  <si>
    <t>23577M</t>
  </si>
  <si>
    <t>96409153</t>
  </si>
  <si>
    <t>ENTRE DEPOSITO Y VALV TERMOST CRONOS</t>
  </si>
  <si>
    <t>23555M</t>
  </si>
  <si>
    <t>95214110</t>
  </si>
  <si>
    <t>CONEX DE CUERPO ACEL A DEPOSITO</t>
  </si>
  <si>
    <t>23374M</t>
  </si>
  <si>
    <t>96314179</t>
  </si>
  <si>
    <t xml:space="preserve">MANGUERA RETOR ENFRI ACE </t>
  </si>
  <si>
    <t>D MAX  2.5/3.0</t>
  </si>
  <si>
    <t>23438M</t>
  </si>
  <si>
    <t>8970739202</t>
  </si>
  <si>
    <t xml:space="preserve">MANGUERA RETORNO         </t>
  </si>
  <si>
    <t>NKR/NHR 2.8 /06</t>
  </si>
  <si>
    <t>RETORNO B/VACIO 97/06 1RA SERIE</t>
  </si>
  <si>
    <t>NUBIRA</t>
  </si>
  <si>
    <t>95603066     NA</t>
  </si>
  <si>
    <t>94175084     NA</t>
  </si>
  <si>
    <t>LUV 2.3 88/97</t>
  </si>
  <si>
    <t>4X2-4X4 4ZD1</t>
  </si>
  <si>
    <t>24521630</t>
  </si>
  <si>
    <t>CONEX DE CARTER A VALVULA PCV</t>
  </si>
  <si>
    <t>8-90409-617-0</t>
  </si>
  <si>
    <t>LUV 2.3 98/06</t>
  </si>
  <si>
    <t>ENTRE TUBO ACEITE-CULATIN</t>
  </si>
  <si>
    <t>23605M</t>
  </si>
  <si>
    <t>8972560461</t>
  </si>
  <si>
    <t xml:space="preserve">MANGUERA TERMOSTAT CORTA </t>
  </si>
  <si>
    <t>MANG BASE TERM A TUBO CALEF DIESEL</t>
  </si>
  <si>
    <t>23604M</t>
  </si>
  <si>
    <t>8972560471</t>
  </si>
  <si>
    <t xml:space="preserve">MANGUERA TERMOSTAT LARGA </t>
  </si>
  <si>
    <t>D MAX 2.5 3.0</t>
  </si>
  <si>
    <t>BASE TERMOST A TUBO CALEF DIESEL 2004/</t>
  </si>
  <si>
    <t>8973743590</t>
  </si>
  <si>
    <t xml:space="preserve">MANGUERA TURBOCARGADOR   </t>
  </si>
  <si>
    <t>D MAX 3.0</t>
  </si>
  <si>
    <t>NPR 1ra SERIE</t>
  </si>
  <si>
    <t>3.9 DIESEL SIN TURBO  1991/97</t>
  </si>
  <si>
    <t xml:space="preserve">MANGUERA VACIO 13 CMS    </t>
  </si>
  <si>
    <t>25187782</t>
  </si>
  <si>
    <t xml:space="preserve">MANGUERA VALVULA P.C.V.  </t>
  </si>
  <si>
    <t xml:space="preserve">MANIJA INT DER           </t>
  </si>
  <si>
    <t>EXTR</t>
  </si>
  <si>
    <t>96601585.</t>
  </si>
  <si>
    <t xml:space="preserve">MANIJA INT IZQ           </t>
  </si>
  <si>
    <t>AVEO/OPTR/CORSA</t>
  </si>
  <si>
    <t>31100-65J30</t>
  </si>
  <si>
    <t>IRM</t>
  </si>
  <si>
    <t>RELACIONADO 12V  T8</t>
  </si>
  <si>
    <t>SPARK 06/ GT</t>
  </si>
  <si>
    <t xml:space="preserve">MOTOR BRAZO LIMPIABRISAS </t>
  </si>
  <si>
    <t xml:space="preserve">MOTOR DEP/LAVAVIDRIO     </t>
  </si>
  <si>
    <t>161.</t>
  </si>
  <si>
    <t>SWIFT/TROOPER</t>
  </si>
  <si>
    <t>SIN ASPA</t>
  </si>
  <si>
    <t>QF012WX</t>
  </si>
  <si>
    <t>AVEO 05/09 AUX</t>
  </si>
  <si>
    <t>PARA SISTEMA DOBLE DERECHO</t>
  </si>
  <si>
    <t>QF031AA</t>
  </si>
  <si>
    <t>OPTRA (PPAL)</t>
  </si>
  <si>
    <t>LADO IZQ</t>
  </si>
  <si>
    <t xml:space="preserve">O RING CARCAZA B/GASOL   </t>
  </si>
  <si>
    <t>GMD</t>
  </si>
  <si>
    <t>8-97120-307-0.</t>
  </si>
  <si>
    <t>09289-06003</t>
  </si>
  <si>
    <t>16V/24V</t>
  </si>
  <si>
    <t>POS</t>
  </si>
  <si>
    <t>8-97120-307-0</t>
  </si>
  <si>
    <t>OEM</t>
  </si>
  <si>
    <t>KOS</t>
  </si>
  <si>
    <t>96440882.</t>
  </si>
  <si>
    <t>N-200 2010/</t>
  </si>
  <si>
    <t>8-94173-352-1.</t>
  </si>
  <si>
    <t>10210-CH-MT</t>
  </si>
  <si>
    <t>0510</t>
  </si>
  <si>
    <t>ALTO/CELERIO</t>
  </si>
  <si>
    <t>CHEVROLET ALTO 99/ SIRION 06/11</t>
  </si>
  <si>
    <t>CHEVROLET ALTO 99/ DAIHATSU SIRION 06/11</t>
  </si>
  <si>
    <t>10210 GAMAX</t>
  </si>
  <si>
    <t>AVEO/OPTRA/EPIC</t>
  </si>
  <si>
    <t>7668 NOVEX LD</t>
  </si>
  <si>
    <t>7376</t>
  </si>
  <si>
    <t>7668 GAMAX</t>
  </si>
  <si>
    <t>NUBIRA MOD. 04/</t>
  </si>
  <si>
    <t>8381 GAMAX</t>
  </si>
  <si>
    <t>CAPTIVA/GRAN VI</t>
  </si>
  <si>
    <t>GRAND VITARA XL7 2007/</t>
  </si>
  <si>
    <t>7563-CH-MT.</t>
  </si>
  <si>
    <t>10200 INCOLB</t>
  </si>
  <si>
    <t>CORSA /97 DIESE</t>
  </si>
  <si>
    <t>CORSA 98/</t>
  </si>
  <si>
    <t>10208 NOVEX LD</t>
  </si>
  <si>
    <t>APC-PFR-10208-I</t>
  </si>
  <si>
    <t>GM2003-HD</t>
  </si>
  <si>
    <t>9416-D2171</t>
  </si>
  <si>
    <t>8730-DW-HD</t>
  </si>
  <si>
    <t>ASTRA/ORLANDO</t>
  </si>
  <si>
    <t>8730  GAMAX</t>
  </si>
  <si>
    <t>ASTRA/SONIC/ORLANDO</t>
  </si>
  <si>
    <t>D MAX 05/</t>
  </si>
  <si>
    <t>D MAX 09/</t>
  </si>
  <si>
    <t>10298 GAMAX</t>
  </si>
  <si>
    <t>54511009</t>
  </si>
  <si>
    <t>7557 NOVEX LD</t>
  </si>
  <si>
    <t>ESTEEM 1.3 98/</t>
  </si>
  <si>
    <t>7557-CH-HD</t>
  </si>
  <si>
    <t>7557-D677</t>
  </si>
  <si>
    <t>FORMULA TAXI</t>
  </si>
  <si>
    <t>7559 GAMAX</t>
  </si>
  <si>
    <t>GRAND VITAR /06</t>
  </si>
  <si>
    <t>7559-CH-HD</t>
  </si>
  <si>
    <t>7559-D680</t>
  </si>
  <si>
    <t>7559 NOVEX</t>
  </si>
  <si>
    <t>GRAND VITAR 07/</t>
  </si>
  <si>
    <t>7188-CH-MT</t>
  </si>
  <si>
    <t>7188-D285</t>
  </si>
  <si>
    <t>LUV 2.3/1.6 89/</t>
  </si>
  <si>
    <t>10316 GAMAX</t>
  </si>
  <si>
    <t>7069-D137</t>
  </si>
  <si>
    <t>8926-CH-HD</t>
  </si>
  <si>
    <t>8926-D1702</t>
  </si>
  <si>
    <t>SONIC 13/</t>
  </si>
  <si>
    <t>COBALT 1.8 15/ CON ABS</t>
  </si>
  <si>
    <t>7197-CH-MT.</t>
  </si>
  <si>
    <t>7197-</t>
  </si>
  <si>
    <t>SIN PINES</t>
  </si>
  <si>
    <t>7197-S/A NOV LD</t>
  </si>
  <si>
    <t>NOVEX LD</t>
  </si>
  <si>
    <t>TRACKER 12/17</t>
  </si>
  <si>
    <t>1476-PG-HD</t>
  </si>
  <si>
    <t>9144-D2019</t>
  </si>
  <si>
    <t>TRACKER 18/</t>
  </si>
  <si>
    <t>EQUINOX 1.5cc 18/</t>
  </si>
  <si>
    <t>VITARA 2 PTAS</t>
  </si>
  <si>
    <t>7305 NOVEX</t>
  </si>
  <si>
    <t>MOD. 92-97</t>
  </si>
  <si>
    <t>7305 GAMAX</t>
  </si>
  <si>
    <t>55200-63810  HM</t>
  </si>
  <si>
    <t>7435 GAMAX</t>
  </si>
  <si>
    <t>VITARA 4 5/PTAS</t>
  </si>
  <si>
    <t>7435-CH-HD</t>
  </si>
  <si>
    <t>8270 NOVEX</t>
  </si>
  <si>
    <t>8270</t>
  </si>
  <si>
    <t>HHR</t>
  </si>
  <si>
    <t>24-DG-HD</t>
  </si>
  <si>
    <t>9167-D1942</t>
  </si>
  <si>
    <t>MOD-NUEVO</t>
  </si>
  <si>
    <t>8391-CH-HD</t>
  </si>
  <si>
    <t>8391 GAMAX</t>
  </si>
  <si>
    <t>9085-CH-HD</t>
  </si>
  <si>
    <t>9085-D1857</t>
  </si>
  <si>
    <t>8668-CH-HD</t>
  </si>
  <si>
    <t>TRACK/CRUZE 1.8</t>
  </si>
  <si>
    <t>ASTRA 09/ TRACKER /2018</t>
  </si>
  <si>
    <t>7760-CH-MT</t>
  </si>
  <si>
    <t>7760-D883</t>
  </si>
  <si>
    <t>TRAVERSE/TRAIL</t>
  </si>
  <si>
    <t>DMAX</t>
  </si>
  <si>
    <t>8-94200-972-1</t>
  </si>
  <si>
    <t>12631-86510.</t>
  </si>
  <si>
    <t>08235201</t>
  </si>
  <si>
    <t xml:space="preserve">PINON VELOC C/CARCAZA    </t>
  </si>
  <si>
    <t>AVEO/CORSA/CIEL</t>
  </si>
  <si>
    <t>RACER CIELO/RACER</t>
  </si>
  <si>
    <t>8-94208-408-0</t>
  </si>
  <si>
    <t>PS-299</t>
  </si>
  <si>
    <t>NPS-107-RC.</t>
  </si>
  <si>
    <t>33140-73010</t>
  </si>
  <si>
    <t>CARRY/TOYOTA</t>
  </si>
  <si>
    <t>SUPER-CARRY</t>
  </si>
  <si>
    <t>RAON</t>
  </si>
  <si>
    <t>7-PL</t>
  </si>
  <si>
    <t>96966707.</t>
  </si>
  <si>
    <t>AVEO/OPTRA 1.4c</t>
  </si>
  <si>
    <t>NPR/BRONCO/CARNIVAL/SEDONA 76X17X26 META</t>
  </si>
  <si>
    <t>93374496-</t>
  </si>
  <si>
    <t>COBALT/EVOLUTIO</t>
  </si>
  <si>
    <t>ELITE/LOCO METALICA</t>
  </si>
  <si>
    <t>55-P</t>
  </si>
  <si>
    <t>7794</t>
  </si>
  <si>
    <t>ELITE/LOCO PLASTICA</t>
  </si>
  <si>
    <t>6-P</t>
  </si>
  <si>
    <t>21109-3</t>
  </si>
  <si>
    <t>CORSA/SAIL LISO</t>
  </si>
  <si>
    <t>OPTRA 1.8 LISA/PLASTICA/SELLADA</t>
  </si>
  <si>
    <t>M-0002</t>
  </si>
  <si>
    <t>WP-S117</t>
  </si>
  <si>
    <t xml:space="preserve">PORTA PAPEL LATERAL      </t>
  </si>
  <si>
    <t>Z1330 LH</t>
  </si>
  <si>
    <t xml:space="preserve">PORTAMANGUETA IZQ        </t>
  </si>
  <si>
    <t>GAPM</t>
  </si>
  <si>
    <t>OP-708/644004</t>
  </si>
  <si>
    <t>22X22X35</t>
  </si>
  <si>
    <t>17X33</t>
  </si>
  <si>
    <t>D MAX 2013/</t>
  </si>
  <si>
    <t>IZ-718/626009</t>
  </si>
  <si>
    <t>17x33x45</t>
  </si>
  <si>
    <t>D MAX 3.0cc</t>
  </si>
  <si>
    <t>26X24X58</t>
  </si>
  <si>
    <t>G/VITARA SZ 2.7</t>
  </si>
  <si>
    <t>08/11</t>
  </si>
  <si>
    <t>IZ-541/623001</t>
  </si>
  <si>
    <t>17X33X30</t>
  </si>
  <si>
    <t>LUV DMAX</t>
  </si>
  <si>
    <t>GPV 23827 4X4</t>
  </si>
  <si>
    <t>OP-704 / 644002</t>
  </si>
  <si>
    <t>34X25X35</t>
  </si>
  <si>
    <t>GPV 19645</t>
  </si>
  <si>
    <t>SK-692/608088</t>
  </si>
  <si>
    <t>22X22X55</t>
  </si>
  <si>
    <t>ONIX 1.4 MT</t>
  </si>
  <si>
    <t>GM-713/699010</t>
  </si>
  <si>
    <t>34X24X35</t>
  </si>
  <si>
    <t>GPV 23830</t>
  </si>
  <si>
    <t>GM-717/621005</t>
  </si>
  <si>
    <t>34X29X40</t>
  </si>
  <si>
    <t>2009/  VIVANT 2004/2009 AUTOMATICO</t>
  </si>
  <si>
    <t>OP-755/644024</t>
  </si>
  <si>
    <t>22x20x35</t>
  </si>
  <si>
    <t>GPV 21631</t>
  </si>
  <si>
    <t>OP-736/608030</t>
  </si>
  <si>
    <t>13335240.</t>
  </si>
  <si>
    <t>GPV 19621 TRACKER RH MT</t>
  </si>
  <si>
    <t>SK-511/657005</t>
  </si>
  <si>
    <t>22X21X40</t>
  </si>
  <si>
    <t>SK-501 / 657002</t>
  </si>
  <si>
    <t>22X19X40</t>
  </si>
  <si>
    <t>SK-516 / 657006</t>
  </si>
  <si>
    <t>26X22X40</t>
  </si>
  <si>
    <t>34X23X55</t>
  </si>
  <si>
    <t>TRACKER AUT</t>
  </si>
  <si>
    <t>IZ-543/626002</t>
  </si>
  <si>
    <t>17x26x30</t>
  </si>
  <si>
    <t>GM-765/608024</t>
  </si>
  <si>
    <t>13335240</t>
  </si>
  <si>
    <t>SK-510</t>
  </si>
  <si>
    <t>22X21X35.</t>
  </si>
  <si>
    <t>SK-701/657008</t>
  </si>
  <si>
    <t>26x22x38</t>
  </si>
  <si>
    <t>GPV 18420</t>
  </si>
  <si>
    <t>34X23X35</t>
  </si>
  <si>
    <t>SO-802/808016</t>
  </si>
  <si>
    <t>22*22*52 P.EXT</t>
  </si>
  <si>
    <t>AVEO 1.5/EVOLUT</t>
  </si>
  <si>
    <t>CORSA EVOLUTION 1.4/GPV 18427</t>
  </si>
  <si>
    <t>OP-846A/808025</t>
  </si>
  <si>
    <t>22x23x57(47)P.I</t>
  </si>
  <si>
    <t>AVEO GTI/SAIL</t>
  </si>
  <si>
    <t>GPV 18425 CON ABS</t>
  </si>
  <si>
    <t>CH-847/808064</t>
  </si>
  <si>
    <t>30X24X54</t>
  </si>
  <si>
    <t>APLICA EJE TRASERO</t>
  </si>
  <si>
    <t>GM-871/822009</t>
  </si>
  <si>
    <t>30x34x54 p.ext</t>
  </si>
  <si>
    <t>CAPTIVA 2.4/3.2</t>
  </si>
  <si>
    <t>GM-839/821025</t>
  </si>
  <si>
    <t>22X28X52.2 p.e.</t>
  </si>
  <si>
    <t>GPV 19638 28 ESTRIAS</t>
  </si>
  <si>
    <t>OP-821/899065</t>
  </si>
  <si>
    <t>22*30*52.2 P.EX</t>
  </si>
  <si>
    <t>GPV 19638</t>
  </si>
  <si>
    <t>33X23X52.3</t>
  </si>
  <si>
    <t>CRUZE 1.4 16/</t>
  </si>
  <si>
    <t>17X33X53</t>
  </si>
  <si>
    <t>IZ-036/826004</t>
  </si>
  <si>
    <t>17x33x53 tope</t>
  </si>
  <si>
    <t>D MAX/LUV 2.2</t>
  </si>
  <si>
    <t>SK-897/857067</t>
  </si>
  <si>
    <t>28X22X58</t>
  </si>
  <si>
    <t>G/VITARA 2.5cc</t>
  </si>
  <si>
    <t>G/PV 19619</t>
  </si>
  <si>
    <t>SK-819/857017</t>
  </si>
  <si>
    <t>26X29X48 TOPE</t>
  </si>
  <si>
    <t>SK-891/808028</t>
  </si>
  <si>
    <t>26X30X48 P.INT</t>
  </si>
  <si>
    <t>IZ-031/822002</t>
  </si>
  <si>
    <t>24X23X47.9 P.I</t>
  </si>
  <si>
    <t>IZ-032F2/826002</t>
  </si>
  <si>
    <t>17X23X53 P.I</t>
  </si>
  <si>
    <t>OP-003/808003</t>
  </si>
  <si>
    <t>33X25X52 P.E</t>
  </si>
  <si>
    <t>GPV 19633 1.8 - 2.0</t>
  </si>
  <si>
    <t>GM-969/808088</t>
  </si>
  <si>
    <t>25X22X51</t>
  </si>
  <si>
    <t>OP-011 / 812007</t>
  </si>
  <si>
    <t>23X19X46 P.E</t>
  </si>
  <si>
    <t>SPARK (19ex P.E</t>
  </si>
  <si>
    <t>GPV 19618 CRONOS</t>
  </si>
  <si>
    <t>OP-879/808054</t>
  </si>
  <si>
    <t>22x20x52 INT</t>
  </si>
  <si>
    <t>GPV 19618</t>
  </si>
  <si>
    <t>SK-022 / 808004</t>
  </si>
  <si>
    <t>23X19X44 P.I</t>
  </si>
  <si>
    <t>SK-831/ 839044</t>
  </si>
  <si>
    <t>23X20X44 P.EXT</t>
  </si>
  <si>
    <t>SK-804 / 899090</t>
  </si>
  <si>
    <t>23X20X49 P.E</t>
  </si>
  <si>
    <t>SWIFT 1.3 T/SPI</t>
  </si>
  <si>
    <t>GPV 19619/SUZUKI ALTO 20 ESTRIAS</t>
  </si>
  <si>
    <t>SK-027 / 857011</t>
  </si>
  <si>
    <t>25X22X49 P.I</t>
  </si>
  <si>
    <t>GPV 18425 GTI</t>
  </si>
  <si>
    <t>IZ-035 / 826003</t>
  </si>
  <si>
    <t>17X26X53 P.I</t>
  </si>
  <si>
    <t>GPV 19610</t>
  </si>
  <si>
    <t>SK-025 / 857035</t>
  </si>
  <si>
    <t>26X22X48 P.I</t>
  </si>
  <si>
    <t>SK-803 / 857021</t>
  </si>
  <si>
    <t>25X20X49 P.I.</t>
  </si>
  <si>
    <t>SWIFT 1.6 A/T</t>
  </si>
  <si>
    <t>SK-307 / 857037</t>
  </si>
  <si>
    <t>25X19X49 TOPE</t>
  </si>
  <si>
    <t>ASTRA/ZAFIRA</t>
  </si>
  <si>
    <t>600*416*16</t>
  </si>
  <si>
    <t>AVEO A/A MEC AU</t>
  </si>
  <si>
    <t>MECANICO Y AUTOMATICO LAMINILLAS</t>
  </si>
  <si>
    <t>LH2774-2</t>
  </si>
  <si>
    <t>480*418*16</t>
  </si>
  <si>
    <t>AVEO S A/A</t>
  </si>
  <si>
    <t>AVEO 5 LAMINILLAS</t>
  </si>
  <si>
    <t>673*508*26</t>
  </si>
  <si>
    <t>680*273*28*</t>
  </si>
  <si>
    <t>CHEVY C2/CORSA</t>
  </si>
  <si>
    <t>52459323..</t>
  </si>
  <si>
    <t>680*273*28</t>
  </si>
  <si>
    <t>CORSA GASOLINA</t>
  </si>
  <si>
    <t>16159-PA26-H5</t>
  </si>
  <si>
    <t>8-97333-351-2</t>
  </si>
  <si>
    <t>21010-PA16</t>
  </si>
  <si>
    <t>DMAX 2.5 4X4</t>
  </si>
  <si>
    <t>8-97368-262-0</t>
  </si>
  <si>
    <t>475*588*26</t>
  </si>
  <si>
    <t>17700-77E30</t>
  </si>
  <si>
    <t>425*528*26</t>
  </si>
  <si>
    <t>G/VITARA V6</t>
  </si>
  <si>
    <t>AUTOMATICO/MECANICO 2.7 / 2.0 LAMINILLAS</t>
  </si>
  <si>
    <t>35049-PA16</t>
  </si>
  <si>
    <t>N300(SIN TAPA)</t>
  </si>
  <si>
    <t>SISTEMA SIN TAPA LAMINILLAS</t>
  </si>
  <si>
    <t>458*317*16</t>
  </si>
  <si>
    <t>17700-85200</t>
  </si>
  <si>
    <t>240X458X26</t>
  </si>
  <si>
    <t>SUP CARRY HAFEY</t>
  </si>
  <si>
    <t>17700-60B32</t>
  </si>
  <si>
    <t>17700-60B22</t>
  </si>
  <si>
    <t>APC-30019</t>
  </si>
  <si>
    <t>5DR004241-151</t>
  </si>
  <si>
    <t xml:space="preserve">REGULADOR ALT            </t>
  </si>
  <si>
    <t>LUV 2300/SENTRA</t>
  </si>
  <si>
    <t>LUV 2.3/SENTRA ALT BOSCH GOL 1.6</t>
  </si>
  <si>
    <t>5-87832-048-0</t>
  </si>
  <si>
    <t>5-87830-548-0..</t>
  </si>
  <si>
    <t>LUV 2.3 88/89</t>
  </si>
  <si>
    <t>13/16 SENCILLA</t>
  </si>
  <si>
    <t>5-87831-081-0</t>
  </si>
  <si>
    <t>5-87831-402-0</t>
  </si>
  <si>
    <t>FR-6221</t>
  </si>
  <si>
    <t>DOBLE CHUPA</t>
  </si>
  <si>
    <t xml:space="preserve"> 5-87830-824-0</t>
  </si>
  <si>
    <t>5-87830-827-0 T</t>
  </si>
  <si>
    <t>7/8 SENCILLA</t>
  </si>
  <si>
    <t>5-87832-049-0</t>
  </si>
  <si>
    <t>D MAX 2.5</t>
  </si>
  <si>
    <t>8-97943-432-0</t>
  </si>
  <si>
    <t>8-94943-432-0</t>
  </si>
  <si>
    <t xml:space="preserve"> 5-87830-825-0</t>
  </si>
  <si>
    <t>RAC/CIEL/LANOS</t>
  </si>
  <si>
    <t>5-87830-942-0</t>
  </si>
  <si>
    <t>FR-6113</t>
  </si>
  <si>
    <t>D MAX  4X4</t>
  </si>
  <si>
    <t>JS2680</t>
  </si>
  <si>
    <t>95604965     NA</t>
  </si>
  <si>
    <t>82/ 48MM</t>
  </si>
  <si>
    <t>JS26820</t>
  </si>
  <si>
    <t>JS26660</t>
  </si>
  <si>
    <t>8943880220   NA</t>
  </si>
  <si>
    <t xml:space="preserve">REP CALIPER 60.3mm       </t>
  </si>
  <si>
    <t>LUV 2.3/HILUX</t>
  </si>
  <si>
    <t>TROOPER 2000 TROOPER</t>
  </si>
  <si>
    <t>11-0611N</t>
  </si>
  <si>
    <t>11-0628N</t>
  </si>
  <si>
    <t>11-0644N</t>
  </si>
  <si>
    <t>11-0672N</t>
  </si>
  <si>
    <t>11-0543A</t>
  </si>
  <si>
    <t>11-0547A</t>
  </si>
  <si>
    <t>13200-86811  JP</t>
  </si>
  <si>
    <t>11-Z534A</t>
  </si>
  <si>
    <t>13200-60B10/63B</t>
  </si>
  <si>
    <t xml:space="preserve">RETEN BOMBA ACEITE       </t>
  </si>
  <si>
    <t xml:space="preserve"> 11179-71C01</t>
  </si>
  <si>
    <t>26.5x40.5x10x10</t>
  </si>
  <si>
    <t xml:space="preserve">RETEN BUJIA              </t>
  </si>
  <si>
    <t>ESTEEM/SWIFT1.6</t>
  </si>
  <si>
    <t xml:space="preserve">RETEN CAJA TRAS          </t>
  </si>
  <si>
    <t>LUV 1.6 4X4</t>
  </si>
  <si>
    <t>45X65X10</t>
  </si>
  <si>
    <t>65X44X10</t>
  </si>
  <si>
    <t>5-09625-036-0.</t>
  </si>
  <si>
    <t>82X105X13</t>
  </si>
  <si>
    <t>LUV 1.6 80/89</t>
  </si>
  <si>
    <t>14X25X14</t>
  </si>
  <si>
    <t xml:space="preserve">RETEN CONT/CAMB          </t>
  </si>
  <si>
    <t>TICO SPARK/7:24</t>
  </si>
  <si>
    <t xml:space="preserve">RETEN EJE L/C            </t>
  </si>
  <si>
    <t>AVEO/OPTR/CIELO</t>
  </si>
  <si>
    <t xml:space="preserve">RETEN EJE L/C DER        </t>
  </si>
  <si>
    <t>DMAX 2.5/2.8/3.0-NKR D-MAX 2.5/3.0</t>
  </si>
  <si>
    <t>VITARA/ALTO/WAG</t>
  </si>
  <si>
    <t>WAGON</t>
  </si>
  <si>
    <t xml:space="preserve"> 09283-40029</t>
  </si>
  <si>
    <t>40X62X8</t>
  </si>
  <si>
    <t xml:space="preserve">RETEN EJE L/C IZQ        </t>
  </si>
  <si>
    <t>09283-40029.</t>
  </si>
  <si>
    <t>40X62X8.</t>
  </si>
  <si>
    <t>90311-32020</t>
  </si>
  <si>
    <t>32X46X6</t>
  </si>
  <si>
    <t>30X42X7.</t>
  </si>
  <si>
    <t>AVEO/CIEL/OPTRA</t>
  </si>
  <si>
    <t>09283-45011</t>
  </si>
  <si>
    <t>45X63X7.5</t>
  </si>
  <si>
    <t>METALICA</t>
  </si>
  <si>
    <t>5-09625-079-0</t>
  </si>
  <si>
    <t>50X68X9.</t>
  </si>
  <si>
    <t>MONZA/CIELO/LANOS - CIELO/LANOS/AVEO</t>
  </si>
  <si>
    <t>SPARK GT/SAIL</t>
  </si>
  <si>
    <t>09283-25088.</t>
  </si>
  <si>
    <t>25x38x6</t>
  </si>
  <si>
    <t>09283-54001.</t>
  </si>
  <si>
    <t>54X69X7.5/9.5.</t>
  </si>
  <si>
    <t>URVAN D21/720</t>
  </si>
  <si>
    <t>46X62X8X14</t>
  </si>
  <si>
    <t>09283-44009</t>
  </si>
  <si>
    <t>44X62X8X14</t>
  </si>
  <si>
    <t>R12B-12V-18B/T</t>
  </si>
  <si>
    <t>43431-60B20.</t>
  </si>
  <si>
    <t>49X62X8/11.</t>
  </si>
  <si>
    <t xml:space="preserve">RETEN RDA D/I PEQ        </t>
  </si>
  <si>
    <t>8-94224-173-0.</t>
  </si>
  <si>
    <t>48X62/70X7/9.5</t>
  </si>
  <si>
    <t>8-94227-048-1.</t>
  </si>
  <si>
    <t>54X70X7X9.5</t>
  </si>
  <si>
    <t>2.0 4X4</t>
  </si>
  <si>
    <t>8-94433-718-0.</t>
  </si>
  <si>
    <t>50X67X9.</t>
  </si>
  <si>
    <t>8-94248-117-1,</t>
  </si>
  <si>
    <t xml:space="preserve"> 73X90X8</t>
  </si>
  <si>
    <t>NPR/NKR/NQR/NNR</t>
  </si>
  <si>
    <t>FOTON AUMARK / JAC</t>
  </si>
  <si>
    <t>8-94336-315-1.</t>
  </si>
  <si>
    <t>46X94X8/10.</t>
  </si>
  <si>
    <t xml:space="preserve">RETEN RDA T/E            </t>
  </si>
  <si>
    <t xml:space="preserve">RETEN RDA T/I            </t>
  </si>
  <si>
    <t>D MAX 2.4/3.0</t>
  </si>
  <si>
    <t>09283-40001</t>
  </si>
  <si>
    <t>40X52X62X8.5</t>
  </si>
  <si>
    <t>43592-65D00</t>
  </si>
  <si>
    <t>51*71*9</t>
  </si>
  <si>
    <t xml:space="preserve">RODILLO EJE TRAS(KIT)    </t>
  </si>
  <si>
    <t>32304-JR</t>
  </si>
  <si>
    <t>20X52X22.25</t>
  </si>
  <si>
    <t xml:space="preserve">RODILLO RDA D/E          </t>
  </si>
  <si>
    <t>MT-3000 MOD. 81/88</t>
  </si>
  <si>
    <t>M12649/10</t>
  </si>
  <si>
    <t>21.43X50X17.52</t>
  </si>
  <si>
    <t>32207*</t>
  </si>
  <si>
    <t>CV1003</t>
  </si>
  <si>
    <t>NKR/NPR 92/</t>
  </si>
  <si>
    <t>32206-</t>
  </si>
  <si>
    <t>30X62X21.25</t>
  </si>
  <si>
    <t xml:space="preserve">RODILLO RDA D/I          </t>
  </si>
  <si>
    <t>SPARK 05/(KIT)</t>
  </si>
  <si>
    <t>30204-</t>
  </si>
  <si>
    <t>10R30205     OR</t>
  </si>
  <si>
    <t>28985/28920</t>
  </si>
  <si>
    <t>4X2 81/89</t>
  </si>
  <si>
    <t>30204/30205</t>
  </si>
  <si>
    <t>GK3796</t>
  </si>
  <si>
    <t>RETEN/GRASA/PIN(2-RODILLOS) MATIZ</t>
  </si>
  <si>
    <t>SET-10</t>
  </si>
  <si>
    <t>8-94243-236-0.</t>
  </si>
  <si>
    <t xml:space="preserve">RODILLO RDA TRAS/SET 10  </t>
  </si>
  <si>
    <t>LUV 1.6/B 2.6</t>
  </si>
  <si>
    <t>L300/KORANDO 2.3/TROOPER</t>
  </si>
  <si>
    <t>33321-62E10.</t>
  </si>
  <si>
    <t>APLICA A 626 88/92 ASAHI 1.6 95/ (BAJA)</t>
  </si>
  <si>
    <t>96626331.</t>
  </si>
  <si>
    <t>518992</t>
  </si>
  <si>
    <t>IS1006</t>
  </si>
  <si>
    <t>45700-60A00</t>
  </si>
  <si>
    <t>4X2/1.6 93/</t>
  </si>
  <si>
    <t>96852964.</t>
  </si>
  <si>
    <t>CV1005</t>
  </si>
  <si>
    <t>ORLANDO</t>
  </si>
  <si>
    <t>8-94374-424-0</t>
  </si>
  <si>
    <t>CHEVY C2</t>
  </si>
  <si>
    <t>90542574-</t>
  </si>
  <si>
    <t>CORSA 99/DIESEL</t>
  </si>
  <si>
    <t>COLORADO 2022/</t>
  </si>
  <si>
    <t>OP1528</t>
  </si>
  <si>
    <t>96490218*</t>
  </si>
  <si>
    <t>47017</t>
  </si>
  <si>
    <t>45202-60E00.</t>
  </si>
  <si>
    <t>SZ1002</t>
  </si>
  <si>
    <t>8-94224-552-1.</t>
  </si>
  <si>
    <t>IS1003</t>
  </si>
  <si>
    <t>8-94224-552-1</t>
  </si>
  <si>
    <t>CV4007</t>
  </si>
  <si>
    <t>TICO/MATIZ</t>
  </si>
  <si>
    <t>8-94243-236-0</t>
  </si>
  <si>
    <t>8944521061   TW</t>
  </si>
  <si>
    <t>4X4/2.0</t>
  </si>
  <si>
    <t>94243-236-0</t>
  </si>
  <si>
    <t>IS1005</t>
  </si>
  <si>
    <t>PACHA PLANA 4 CABLES</t>
  </si>
  <si>
    <t>SB-5154</t>
  </si>
  <si>
    <t>4X4 81/89</t>
  </si>
  <si>
    <t>8-94459-464-1*</t>
  </si>
  <si>
    <t>YB-Q176</t>
  </si>
  <si>
    <t>8-94452-102-1 .</t>
  </si>
  <si>
    <t>LUV 2.3 4X4/DMA</t>
  </si>
  <si>
    <t>8-94452-102-1.</t>
  </si>
  <si>
    <t>SB-7542</t>
  </si>
  <si>
    <t>ESCAPE</t>
  </si>
  <si>
    <t>8-97235-777-0.</t>
  </si>
  <si>
    <t>8-97235-550-1*</t>
  </si>
  <si>
    <t>IS1009</t>
  </si>
  <si>
    <t>CON RODAMIENTO ALTA+RODILLO</t>
  </si>
  <si>
    <t>SB-5311</t>
  </si>
  <si>
    <t>SIN RODAMIENTO BAJO</t>
  </si>
  <si>
    <t>8-94374-424-0.</t>
  </si>
  <si>
    <t>530304</t>
  </si>
  <si>
    <t>2.4cc.</t>
  </si>
  <si>
    <t>8-94374-424-0,</t>
  </si>
  <si>
    <t>90445208</t>
  </si>
  <si>
    <t>LUV 1.6/2.3/TRO</t>
  </si>
  <si>
    <t>8-94424-550-1.</t>
  </si>
  <si>
    <t>IS1002</t>
  </si>
  <si>
    <t xml:space="preserve">SELECT CAMBIOS           </t>
  </si>
  <si>
    <t>531879</t>
  </si>
  <si>
    <t>13502180.</t>
  </si>
  <si>
    <t>APK</t>
  </si>
  <si>
    <t>COBALT/ONIX CON RODAMIENTO</t>
  </si>
  <si>
    <t>96253546.</t>
  </si>
  <si>
    <t>SPARK /06 MATIZ</t>
  </si>
  <si>
    <t>08084008</t>
  </si>
  <si>
    <t>AVEO/OPTRA 08/</t>
  </si>
  <si>
    <t>AT-580</t>
  </si>
  <si>
    <t>96253542.</t>
  </si>
  <si>
    <t>90451442.</t>
  </si>
  <si>
    <t>YB-Q082</t>
  </si>
  <si>
    <t>SAMURAI APLICA VITARA2P-3P 92/99SWIFT1.3</t>
  </si>
  <si>
    <t>12810-86501-</t>
  </si>
  <si>
    <t>TRAC/SONI/CRUZE</t>
  </si>
  <si>
    <t>96253544-</t>
  </si>
  <si>
    <t xml:space="preserve">SENSOR POSIC EJE LEVAS   </t>
  </si>
  <si>
    <t>JH-SM118R</t>
  </si>
  <si>
    <t>AVEO/SPARK/SAIL</t>
  </si>
  <si>
    <t>95015325 .</t>
  </si>
  <si>
    <t>532615S</t>
  </si>
  <si>
    <t>AVE/SPA/SAI+KIT</t>
  </si>
  <si>
    <t>96653239.</t>
  </si>
  <si>
    <t>CAPTIVA 11/</t>
  </si>
  <si>
    <t>510922</t>
  </si>
  <si>
    <t>96549921-</t>
  </si>
  <si>
    <t>TIPO SPICER DIAM 40mm</t>
  </si>
  <si>
    <t>13502180*</t>
  </si>
  <si>
    <t>SPARGT/SONI/ONI</t>
  </si>
  <si>
    <t>93324865</t>
  </si>
  <si>
    <t>COBALT/ONIX SIN RODAMIENTO</t>
  </si>
  <si>
    <t>APC-TDI-35</t>
  </si>
  <si>
    <t>EVOLUTION (HEMBRA)</t>
  </si>
  <si>
    <t>4171282000</t>
  </si>
  <si>
    <t>41710-60B00</t>
  </si>
  <si>
    <t>95212727.</t>
  </si>
  <si>
    <t>514103</t>
  </si>
  <si>
    <t>1.8cc.</t>
  </si>
  <si>
    <t>CORSA WIND</t>
  </si>
  <si>
    <t>96457360.</t>
  </si>
  <si>
    <t>SWIFT GTI/TWINCAM</t>
  </si>
  <si>
    <t>M150 MATIZ-II</t>
  </si>
  <si>
    <t>90538058.</t>
  </si>
  <si>
    <t>JH-SM118L</t>
  </si>
  <si>
    <t xml:space="preserve">SOPORTE B/TENSORA IZQ    </t>
  </si>
  <si>
    <t>MARIPOSA/IZQ</t>
  </si>
  <si>
    <t>8980513360</t>
  </si>
  <si>
    <t>2.4/2.5cc</t>
  </si>
  <si>
    <t>12371-61020</t>
  </si>
  <si>
    <t>11620-82610  NA</t>
  </si>
  <si>
    <t xml:space="preserve">SOPORTE CAJA INF         </t>
  </si>
  <si>
    <t>87/89 INF</t>
  </si>
  <si>
    <t>531717</t>
  </si>
  <si>
    <t>P96591290</t>
  </si>
  <si>
    <t>519165</t>
  </si>
  <si>
    <t xml:space="preserve">SOPORTE CAJA TRAS (BUJE) </t>
  </si>
  <si>
    <t>96322963</t>
  </si>
  <si>
    <t>510927</t>
  </si>
  <si>
    <t>518032</t>
  </si>
  <si>
    <t>C0757</t>
  </si>
  <si>
    <t>8-97080-621-0</t>
  </si>
  <si>
    <t>OPTRA (DELGADO)</t>
  </si>
  <si>
    <t>1RA SERIE DIESEL 1997/06 MOT 4JB1/1T</t>
  </si>
  <si>
    <t>AG1747</t>
  </si>
  <si>
    <t>94581747</t>
  </si>
  <si>
    <t>SPARK (OVALADO)</t>
  </si>
  <si>
    <t>95617235.</t>
  </si>
  <si>
    <t>1910227</t>
  </si>
  <si>
    <t>CHANA/ALTO</t>
  </si>
  <si>
    <t xml:space="preserve">SOPORTE MOT              </t>
  </si>
  <si>
    <t>531869</t>
  </si>
  <si>
    <t>1161082210   NA</t>
  </si>
  <si>
    <t>96565731B</t>
  </si>
  <si>
    <t xml:space="preserve">SOPORTE MOT DEL(BUJE)    </t>
  </si>
  <si>
    <t>SPARK 05/06</t>
  </si>
  <si>
    <t>90445300.</t>
  </si>
  <si>
    <t>CORSA C/A.A</t>
  </si>
  <si>
    <t>90445300-</t>
  </si>
  <si>
    <t>510879</t>
  </si>
  <si>
    <t>CORSA C/A.A.</t>
  </si>
  <si>
    <t>517462</t>
  </si>
  <si>
    <t>96550227.</t>
  </si>
  <si>
    <t>512513</t>
  </si>
  <si>
    <t>1.8</t>
  </si>
  <si>
    <t>510900.</t>
  </si>
  <si>
    <t>RACER/LANOS CIELO/LANOS</t>
  </si>
  <si>
    <t>CORSA DIESEL CAJA AUTOMATICA</t>
  </si>
  <si>
    <t xml:space="preserve">SOPORTE MOT DER SUP      </t>
  </si>
  <si>
    <t>SPARK /06</t>
  </si>
  <si>
    <t>M150 MATIZ</t>
  </si>
  <si>
    <t>CORSA C/AIR</t>
  </si>
  <si>
    <t>90495170-</t>
  </si>
  <si>
    <t>8972016710.</t>
  </si>
  <si>
    <t>NPR NQR NNR 00/</t>
  </si>
  <si>
    <t>96550232.</t>
  </si>
  <si>
    <t>513789</t>
  </si>
  <si>
    <t>95032353.</t>
  </si>
  <si>
    <t>531718</t>
  </si>
  <si>
    <t>SONIC/COBALT</t>
  </si>
  <si>
    <t>531872</t>
  </si>
  <si>
    <t>96484909-</t>
  </si>
  <si>
    <t>511524</t>
  </si>
  <si>
    <t>PERNO LARGO 2012/ 2.4cc.</t>
  </si>
  <si>
    <t>95969583*</t>
  </si>
  <si>
    <t>532895</t>
  </si>
  <si>
    <t>95090589.</t>
  </si>
  <si>
    <t>CV2003</t>
  </si>
  <si>
    <t>KHC</t>
  </si>
  <si>
    <t>90184729     NA</t>
  </si>
  <si>
    <t xml:space="preserve">SOPORTE MOT T/D          </t>
  </si>
  <si>
    <t>UN TORNILLO</t>
  </si>
  <si>
    <t>CV2021</t>
  </si>
  <si>
    <t>96535402-</t>
  </si>
  <si>
    <t>517161</t>
  </si>
  <si>
    <t>90538063</t>
  </si>
  <si>
    <t>CORSA CHEVY</t>
  </si>
  <si>
    <t>96550261.</t>
  </si>
  <si>
    <t>511649</t>
  </si>
  <si>
    <t xml:space="preserve">SOPORTE PAL/CAMB         </t>
  </si>
  <si>
    <t xml:space="preserve">STOP IZQ                 </t>
  </si>
  <si>
    <t>CHEVETTE 82/83</t>
  </si>
  <si>
    <t>8-97068-775-0</t>
  </si>
  <si>
    <t>8-94434-434-0</t>
  </si>
  <si>
    <t>VS/Y</t>
  </si>
  <si>
    <t>C/CARCAZA 2001/</t>
  </si>
  <si>
    <t>8-94206-139-0</t>
  </si>
  <si>
    <t xml:space="preserve"> 96314332.</t>
  </si>
  <si>
    <t xml:space="preserve"> WA-70118</t>
  </si>
  <si>
    <t>C/CARCAZA NUBIRA 1.8</t>
  </si>
  <si>
    <t>AVEO C/AIRE</t>
  </si>
  <si>
    <t>33321-85570.</t>
  </si>
  <si>
    <t xml:space="preserve">TANQUE RAD IZQ           </t>
  </si>
  <si>
    <t>3331-78B40000</t>
  </si>
  <si>
    <t>33321-63B10.</t>
  </si>
  <si>
    <t>96413100.</t>
  </si>
  <si>
    <t>AVEO LANOS</t>
  </si>
  <si>
    <t>AMC</t>
  </si>
  <si>
    <t>33321-60B40.</t>
  </si>
  <si>
    <t xml:space="preserve">TAPA CORREA DIST         </t>
  </si>
  <si>
    <t>CH-20</t>
  </si>
  <si>
    <t>11390-82010.</t>
  </si>
  <si>
    <t>CH-48</t>
  </si>
  <si>
    <t>96325223</t>
  </si>
  <si>
    <t>1.6/2.0/2.4cc</t>
  </si>
  <si>
    <t>SAIL 1.2 bar (17-18 psi) SAIL</t>
  </si>
  <si>
    <t>RC0114</t>
  </si>
  <si>
    <t>8032</t>
  </si>
  <si>
    <t>CORSA/CIEL/LANO</t>
  </si>
  <si>
    <t>MONZA/RACER/CIELO</t>
  </si>
  <si>
    <t>RC0144</t>
  </si>
  <si>
    <t>8941049360   NA</t>
  </si>
  <si>
    <t>8944731914   NA</t>
  </si>
  <si>
    <t>8944731924   NA</t>
  </si>
  <si>
    <t>8-94206-139-0-</t>
  </si>
  <si>
    <t>JH-356R</t>
  </si>
  <si>
    <t>YD-110</t>
  </si>
  <si>
    <t>YD-803</t>
  </si>
  <si>
    <t>33321-79611.</t>
  </si>
  <si>
    <t>G/VITARA XL7 G/VITARA XL7</t>
  </si>
  <si>
    <t>YD-812</t>
  </si>
  <si>
    <t>YD-804</t>
  </si>
  <si>
    <t>YD-807</t>
  </si>
  <si>
    <t>ESTEEM/VITARA 1.6</t>
  </si>
  <si>
    <t>YD-815</t>
  </si>
  <si>
    <t>SWIFT 1.0 92/93</t>
  </si>
  <si>
    <t>C/CARCAZA SIN BASE</t>
  </si>
  <si>
    <t>YD-318..</t>
  </si>
  <si>
    <t>33321-63B40  JP</t>
  </si>
  <si>
    <t>SWIFT 1.3 92/94</t>
  </si>
  <si>
    <t>1.3/1.6 92/95</t>
  </si>
  <si>
    <t>YD-814</t>
  </si>
  <si>
    <t>SWIFT 1.3 95/97</t>
  </si>
  <si>
    <t>YD-109A</t>
  </si>
  <si>
    <t>8-94129-202-0</t>
  </si>
  <si>
    <t>YD-811</t>
  </si>
  <si>
    <t>33321-60A10  JP</t>
  </si>
  <si>
    <t>SAMURAI 98/</t>
  </si>
  <si>
    <t>JH-351R</t>
  </si>
  <si>
    <t xml:space="preserve">TAPA TANQUE GAS C/LLAVE  </t>
  </si>
  <si>
    <t xml:space="preserve">TEMPLETE                 </t>
  </si>
  <si>
    <t>LUV 1.6 /88 4X2</t>
  </si>
  <si>
    <t>81 4*2</t>
  </si>
  <si>
    <t>CV4012A</t>
  </si>
  <si>
    <t>8-97944-568-0*</t>
  </si>
  <si>
    <t>IS4002</t>
  </si>
  <si>
    <t>TRACKER/CAPTIVA</t>
  </si>
  <si>
    <t>96403099.</t>
  </si>
  <si>
    <t>CV4004</t>
  </si>
  <si>
    <t>CHEVETTE/MONZA</t>
  </si>
  <si>
    <t>8-97944-575-0.</t>
  </si>
  <si>
    <t>IS4001</t>
  </si>
  <si>
    <t>8-97944-575-0</t>
  </si>
  <si>
    <t>DAMAS MATIZ/TICO</t>
  </si>
  <si>
    <t>JH-646L</t>
  </si>
  <si>
    <t>NEP42-001B-4</t>
  </si>
  <si>
    <t>AT-581</t>
  </si>
  <si>
    <t>LUV 1.6/2.3/2.0</t>
  </si>
  <si>
    <t>95465758.</t>
  </si>
  <si>
    <t>SONIC 1.6</t>
  </si>
  <si>
    <t>LARGO 295mm</t>
  </si>
  <si>
    <t>95465758-</t>
  </si>
  <si>
    <t>CRUZE 1.8cc/ORLANDO</t>
  </si>
  <si>
    <t>SPARK GT /17</t>
  </si>
  <si>
    <t>46630-60B01.</t>
  </si>
  <si>
    <t>SWIFT/SENTRA</t>
  </si>
  <si>
    <t>96626150*</t>
  </si>
  <si>
    <t>CV4010</t>
  </si>
  <si>
    <t>8-94200-949-1</t>
  </si>
  <si>
    <t>LUV 1.6 81/88</t>
  </si>
  <si>
    <t>8942378610   JP</t>
  </si>
  <si>
    <t>96350550-</t>
  </si>
  <si>
    <t>CV3001</t>
  </si>
  <si>
    <t>8-94215-197-1.</t>
  </si>
  <si>
    <t>GI-101-T</t>
  </si>
  <si>
    <t>APLICA CAJA DIRECC MEGA HIDR-N300 MACHO</t>
  </si>
  <si>
    <t>12810-82001.</t>
  </si>
  <si>
    <t>GR-0641</t>
  </si>
  <si>
    <t>12810-53B01.</t>
  </si>
  <si>
    <t>12810-86500</t>
  </si>
  <si>
    <t>55574864.</t>
  </si>
  <si>
    <t>IS3005</t>
  </si>
  <si>
    <t>TRACK/SONIC 1.6</t>
  </si>
  <si>
    <t>T42151</t>
  </si>
  <si>
    <t>24436052.</t>
  </si>
  <si>
    <t xml:space="preserve">TENSOR CORREA LOCO       </t>
  </si>
  <si>
    <t>AVEO/CIELO GLX</t>
  </si>
  <si>
    <t>96350526.</t>
  </si>
  <si>
    <t>8-98164-967-0</t>
  </si>
  <si>
    <t>90411782.</t>
  </si>
  <si>
    <t>OPTRA 1S/NUBIRA</t>
  </si>
  <si>
    <t>EPICA/LEGANZA</t>
  </si>
  <si>
    <t>96413864.</t>
  </si>
  <si>
    <t>48104</t>
  </si>
  <si>
    <t xml:space="preserve">TENSOR CORREA LOCO/DER   </t>
  </si>
  <si>
    <t>96413863 .</t>
  </si>
  <si>
    <t>GR-0640</t>
  </si>
  <si>
    <t xml:space="preserve">TENSOR CORREA LOCO/IZQ   </t>
  </si>
  <si>
    <t>DERECHO/IZQUIERDO</t>
  </si>
  <si>
    <t>96535300*</t>
  </si>
  <si>
    <t>57716-34000.</t>
  </si>
  <si>
    <t>HY3009</t>
  </si>
  <si>
    <t>SONIC 1.6cc</t>
  </si>
  <si>
    <t>CORSA 99/14X1.5</t>
  </si>
  <si>
    <t>1603008.</t>
  </si>
  <si>
    <t>CORSA/98 12X1.5</t>
  </si>
  <si>
    <t>34850-82000  JP</t>
  </si>
  <si>
    <t>(MACHO)</t>
  </si>
  <si>
    <t>OP3028</t>
  </si>
  <si>
    <t>D MAX 4X2 02/15</t>
  </si>
  <si>
    <t>8-97304-851-0*</t>
  </si>
  <si>
    <t>IS3003</t>
  </si>
  <si>
    <t>8-98056-550-0</t>
  </si>
  <si>
    <t>WB-80041</t>
  </si>
  <si>
    <t>D MAX 4X4 08/14</t>
  </si>
  <si>
    <t>2.3/TROOPER/NPR</t>
  </si>
  <si>
    <t>8-98056-550-0*</t>
  </si>
  <si>
    <t>SR-5380</t>
  </si>
  <si>
    <t>8-98056-550-0.</t>
  </si>
  <si>
    <t>8-98164-967-0.</t>
  </si>
  <si>
    <t>GR-0653</t>
  </si>
  <si>
    <t>D MAX 4X4 15/</t>
  </si>
  <si>
    <t>RT50 2015/ 4X4 2.5/3.0</t>
  </si>
  <si>
    <t>8-98164-967-0*</t>
  </si>
  <si>
    <t>IS3006</t>
  </si>
  <si>
    <t>SR-5480</t>
  </si>
  <si>
    <t>IS2004</t>
  </si>
  <si>
    <t>8-942172213</t>
  </si>
  <si>
    <t>93741077.</t>
  </si>
  <si>
    <t>QQ TICO/MATIZ</t>
  </si>
  <si>
    <t>5-44350-095-3.</t>
  </si>
  <si>
    <t>DW2001</t>
  </si>
  <si>
    <t>5-44350-095-3*</t>
  </si>
  <si>
    <t>IS3001</t>
  </si>
  <si>
    <t>CV2013</t>
  </si>
  <si>
    <t>CV3816</t>
  </si>
  <si>
    <t>SZ2003</t>
  </si>
  <si>
    <t>M-323/CHEV-ALTO</t>
  </si>
  <si>
    <t>93399245</t>
  </si>
  <si>
    <t>95967294.</t>
  </si>
  <si>
    <t>OP2039</t>
  </si>
  <si>
    <t>LJ80</t>
  </si>
  <si>
    <t>95967294*</t>
  </si>
  <si>
    <t>CV3008</t>
  </si>
  <si>
    <t>DESIGN/LIMITED             PLASTICO</t>
  </si>
  <si>
    <t>48830-60B00.</t>
  </si>
  <si>
    <t>19208276.</t>
  </si>
  <si>
    <t>CV2040</t>
  </si>
  <si>
    <t>13278359 .</t>
  </si>
  <si>
    <t>CV2004</t>
  </si>
  <si>
    <t>4 SALIDAS</t>
  </si>
  <si>
    <t>GR-0649</t>
  </si>
  <si>
    <t>8-94237-351-1*</t>
  </si>
  <si>
    <t>8-94237-351-1,</t>
  </si>
  <si>
    <t>EVOLUTION 1.4 EVOLUTION 1.4</t>
  </si>
  <si>
    <t>48810A-78B00-</t>
  </si>
  <si>
    <t>93741077*</t>
  </si>
  <si>
    <t>CV2005</t>
  </si>
  <si>
    <t>95967285*</t>
  </si>
  <si>
    <t>48810-60B00</t>
  </si>
  <si>
    <t>48810-60B00.</t>
  </si>
  <si>
    <t>1.3/GTI</t>
  </si>
  <si>
    <t>95932790.</t>
  </si>
  <si>
    <t>SIN CARCAZA SOLO TERMOSTATO</t>
  </si>
  <si>
    <t>C/CARCAZA</t>
  </si>
  <si>
    <t>NKR/NHR/NPR 98/</t>
  </si>
  <si>
    <t>96407486*</t>
  </si>
  <si>
    <t>126222.87</t>
  </si>
  <si>
    <t>48810-79000</t>
  </si>
  <si>
    <t>93740722.</t>
  </si>
  <si>
    <t>48820-65D00*</t>
  </si>
  <si>
    <t>1338176</t>
  </si>
  <si>
    <t>SE-7591L</t>
  </si>
  <si>
    <t>48820-65D00</t>
  </si>
  <si>
    <t>DFSK 1.3 ESTEEM</t>
  </si>
  <si>
    <t>SE-5321L</t>
  </si>
  <si>
    <t>8-97107-349-0</t>
  </si>
  <si>
    <t>96407485*</t>
  </si>
  <si>
    <t>JH-183R</t>
  </si>
  <si>
    <t>48820-79000.</t>
  </si>
  <si>
    <t>93368869.</t>
  </si>
  <si>
    <t xml:space="preserve">TERMINAL LARGO           </t>
  </si>
  <si>
    <t>TORNILLO 14mm BUJE PRESION</t>
  </si>
  <si>
    <t>SE-5281L</t>
  </si>
  <si>
    <t>8-94459-481-0.</t>
  </si>
  <si>
    <t xml:space="preserve">TERMINAL ROSCA IZQ       </t>
  </si>
  <si>
    <t>8-94419-409-0</t>
  </si>
  <si>
    <t>IS2003</t>
  </si>
  <si>
    <t>ELITE (TAXI) SONIC/ONIX  LEVA RECTA-PIN</t>
  </si>
  <si>
    <t>12622410.</t>
  </si>
  <si>
    <t>COBALT/CORSA01/</t>
  </si>
  <si>
    <t>TH4898.92</t>
  </si>
  <si>
    <t>124898.92</t>
  </si>
  <si>
    <t>CORSA 95/00</t>
  </si>
  <si>
    <t>TH6222.87</t>
  </si>
  <si>
    <t>OPTRA 1.8 1er</t>
  </si>
  <si>
    <t>OPTRA 14 16 C/C</t>
  </si>
  <si>
    <t>TH7111.87.</t>
  </si>
  <si>
    <t>SONI/TRACK/CRUZ</t>
  </si>
  <si>
    <t>TE7277.105M</t>
  </si>
  <si>
    <t>TH3328.82</t>
  </si>
  <si>
    <t>123328.82</t>
  </si>
  <si>
    <t>SPARK/SPRIN INY</t>
  </si>
  <si>
    <t>JH-124R</t>
  </si>
  <si>
    <t>352012.</t>
  </si>
  <si>
    <t>CORSA 99/</t>
  </si>
  <si>
    <t>DIAM 10-16mm (ANCHO 8.0mm)MANGUERA 3/8</t>
  </si>
  <si>
    <t>45201-63G01.</t>
  </si>
  <si>
    <t>JH-262R</t>
  </si>
  <si>
    <t>G/VITARA 07/</t>
  </si>
  <si>
    <t>TROOPER CON ROTULA</t>
  </si>
  <si>
    <t>SWIFT (DEL)</t>
  </si>
  <si>
    <t>94505672.</t>
  </si>
  <si>
    <t>JH-646R</t>
  </si>
  <si>
    <t xml:space="preserve">TIJERA INF DER           </t>
  </si>
  <si>
    <t>8-98005-834-0</t>
  </si>
  <si>
    <t>D MAX 4X4 05/14</t>
  </si>
  <si>
    <t xml:space="preserve">TIJERA INF IZQ           </t>
  </si>
  <si>
    <t>8-98005-835-0</t>
  </si>
  <si>
    <t>JH-356L</t>
  </si>
  <si>
    <t>JH-124L</t>
  </si>
  <si>
    <t>352011.</t>
  </si>
  <si>
    <t>JH-183L</t>
  </si>
  <si>
    <t>93368868.</t>
  </si>
  <si>
    <t>TROOPER CHATO</t>
  </si>
  <si>
    <t>JH-262L</t>
  </si>
  <si>
    <t>45202-78K00</t>
  </si>
  <si>
    <t>45202-65J00</t>
  </si>
  <si>
    <t>JH-026L</t>
  </si>
  <si>
    <t>45202-60E01.</t>
  </si>
  <si>
    <t>45202-60B01.</t>
  </si>
  <si>
    <t>16mm 96Grados</t>
  </si>
  <si>
    <t>94540671.</t>
  </si>
  <si>
    <t>18mm 91Grados</t>
  </si>
  <si>
    <t>45200-60840</t>
  </si>
  <si>
    <t>R35-56049L</t>
  </si>
  <si>
    <t>VITARA 94/97</t>
  </si>
  <si>
    <t>8-94226-936-1.</t>
  </si>
  <si>
    <t>8-98005-838-0</t>
  </si>
  <si>
    <t>APLICA A LEGANZA RACER/LANOS</t>
  </si>
  <si>
    <t>8-94323-562-0.</t>
  </si>
  <si>
    <t>25380 22020</t>
  </si>
  <si>
    <t>8-94445-550-1</t>
  </si>
  <si>
    <t>8-94322-751-3</t>
  </si>
  <si>
    <t xml:space="preserve">TIJERA SUP DER/IZQ       </t>
  </si>
  <si>
    <t>8-98005-839-0</t>
  </si>
  <si>
    <t>JH-351L</t>
  </si>
  <si>
    <t>8-94323-563-0.</t>
  </si>
  <si>
    <t>46201-60B10.</t>
  </si>
  <si>
    <t xml:space="preserve">TIJERA TRAS DER          </t>
  </si>
  <si>
    <t>46202-60B10.</t>
  </si>
  <si>
    <t>46502-60B10.</t>
  </si>
  <si>
    <t xml:space="preserve">TIJERA TRAS IZQ          </t>
  </si>
  <si>
    <t xml:space="preserve">TOPE TIJERA SUP          </t>
  </si>
  <si>
    <t>8942373651   NA</t>
  </si>
  <si>
    <t xml:space="preserve">TORNILLO B/DIRECC        </t>
  </si>
  <si>
    <t>2.0/WFR</t>
  </si>
  <si>
    <t>95025043</t>
  </si>
  <si>
    <t xml:space="preserve">TORNILLO MORDAZA         </t>
  </si>
  <si>
    <t>ANCHO 8mm ACERO CARBON  DIAM 45.9-69.8mm</t>
  </si>
  <si>
    <t>INZI</t>
  </si>
  <si>
    <t>9-82720-208-2</t>
  </si>
  <si>
    <t>DOP1120</t>
  </si>
  <si>
    <t>D MAX/2.3/1.6</t>
  </si>
  <si>
    <t>DOP-1124</t>
  </si>
  <si>
    <t>9133X.</t>
  </si>
  <si>
    <t>BC-3</t>
  </si>
  <si>
    <t>17680-86011.</t>
  </si>
  <si>
    <t>KN-501</t>
  </si>
  <si>
    <t>SPRINT 90/91</t>
  </si>
  <si>
    <t>RS5515</t>
  </si>
  <si>
    <t>96192077.</t>
  </si>
  <si>
    <t>05168160AB</t>
  </si>
  <si>
    <t>90448855</t>
  </si>
  <si>
    <t>37610-79501</t>
  </si>
  <si>
    <t>37610-83001</t>
  </si>
  <si>
    <t>SAMURAI/CARRY</t>
  </si>
  <si>
    <t>37610-82001</t>
  </si>
  <si>
    <t>PACHA REDONDA</t>
  </si>
  <si>
    <t>WS2546</t>
  </si>
  <si>
    <t>LAND CRUISER</t>
  </si>
  <si>
    <t>KW-5Z</t>
  </si>
  <si>
    <t>LUV 1.6/D MAX</t>
  </si>
  <si>
    <t>NPR/99-NKR 2.0/NPR</t>
  </si>
  <si>
    <t>11700.</t>
  </si>
  <si>
    <t>KW-2S</t>
  </si>
  <si>
    <t>12608814.</t>
  </si>
  <si>
    <t xml:space="preserve">TROMPO SENSOR TEMP PACHA </t>
  </si>
  <si>
    <t>17840-86X50</t>
  </si>
  <si>
    <t>8-94362-930-0</t>
  </si>
  <si>
    <t>GR-0684</t>
  </si>
  <si>
    <t>96273608..</t>
  </si>
  <si>
    <t>CH-61</t>
  </si>
  <si>
    <t>4-02-81</t>
  </si>
  <si>
    <t>11724</t>
  </si>
  <si>
    <t>17840-60G02</t>
  </si>
  <si>
    <t>GR-0644</t>
  </si>
  <si>
    <t>CH-57</t>
  </si>
  <si>
    <t>1544</t>
  </si>
  <si>
    <t>EMOTION 07/</t>
  </si>
  <si>
    <t>NHR</t>
  </si>
  <si>
    <t>DJ-CVL-89P001</t>
  </si>
  <si>
    <t>CH-78</t>
  </si>
  <si>
    <t>OPTRA 1.8 1ra S</t>
  </si>
  <si>
    <t>TODOS SPARK/7:24</t>
  </si>
  <si>
    <t>GR-0685</t>
  </si>
  <si>
    <t>GR-0651</t>
  </si>
  <si>
    <t>2.5 4X2</t>
  </si>
  <si>
    <t xml:space="preserve">TUBO PASO B/AGUA(GRUESO) </t>
  </si>
  <si>
    <t>D MAX 2.4</t>
  </si>
  <si>
    <t>95603906     NA</t>
  </si>
  <si>
    <t>17840-63B01</t>
  </si>
  <si>
    <t>17840-63B01.</t>
  </si>
  <si>
    <t>09159-18008  OR</t>
  </si>
  <si>
    <t xml:space="preserve">TUERCA EJE               </t>
  </si>
  <si>
    <t>25195064</t>
  </si>
  <si>
    <t xml:space="preserve">TUERCA PINON VELOC       </t>
  </si>
  <si>
    <t>AVEO/CIELO/RACE</t>
  </si>
  <si>
    <t>COBALT 1.8cc</t>
  </si>
  <si>
    <t>3158-AC</t>
  </si>
  <si>
    <t>90409992</t>
  </si>
  <si>
    <t>3822-AN.</t>
  </si>
  <si>
    <t>DMAX 2.5/NKR</t>
  </si>
  <si>
    <t>847-AN</t>
  </si>
  <si>
    <t>CH-12400</t>
  </si>
  <si>
    <t>4006-AC</t>
  </si>
  <si>
    <t>ONIX 1.4cc</t>
  </si>
  <si>
    <t>460-AN</t>
  </si>
  <si>
    <t>31X7X110</t>
  </si>
  <si>
    <t>S/CARRY SJ410</t>
  </si>
  <si>
    <t>CH-3535</t>
  </si>
  <si>
    <t>3882-AN.</t>
  </si>
  <si>
    <t>3140-AC</t>
  </si>
  <si>
    <t>KP-108-Z</t>
  </si>
  <si>
    <t>SPARK GT/N 300</t>
  </si>
  <si>
    <t>3880-AN.</t>
  </si>
  <si>
    <t>ALTO 16V</t>
  </si>
  <si>
    <t>WF0172</t>
  </si>
  <si>
    <t>12380318.</t>
  </si>
  <si>
    <t xml:space="preserve">VALVULA CALEF            </t>
  </si>
  <si>
    <t>CORSA 1.6 POWER</t>
  </si>
  <si>
    <t>WF0204</t>
  </si>
  <si>
    <t>93369686.</t>
  </si>
  <si>
    <t xml:space="preserve">VALVULA CONTROL I A C    </t>
  </si>
  <si>
    <t>23107-EN</t>
  </si>
  <si>
    <t xml:space="preserve">VALVULA EX (JGOX3)       </t>
  </si>
  <si>
    <t>SPRINT /98</t>
  </si>
  <si>
    <t>3913-ECB</t>
  </si>
  <si>
    <t>3159-ECB</t>
  </si>
  <si>
    <t>90409996</t>
  </si>
  <si>
    <t>3823-EPN</t>
  </si>
  <si>
    <t>8-94247-875-1.</t>
  </si>
  <si>
    <t>1847-EPN</t>
  </si>
  <si>
    <t>1460-EN</t>
  </si>
  <si>
    <t>27.6X7X109.6</t>
  </si>
  <si>
    <t>3795-EN</t>
  </si>
  <si>
    <t>23107-EN*</t>
  </si>
  <si>
    <t>GF-61.</t>
  </si>
  <si>
    <t>SWIFT 1.0/1.3cc</t>
  </si>
  <si>
    <t>CORSA 02/ CHEVY 98/ EVOLUTION ALL MODELS</t>
  </si>
  <si>
    <t>3883-EN.</t>
  </si>
  <si>
    <t>23141-EC</t>
  </si>
  <si>
    <t>58305-28A70</t>
  </si>
  <si>
    <t>RODEO V6</t>
  </si>
  <si>
    <t>68000-8010.</t>
  </si>
  <si>
    <t>KP-108-2</t>
  </si>
  <si>
    <t>SAMURAI/SPRINT</t>
  </si>
  <si>
    <t>SUZUKI SZ 09/ SUBARU IMPRESA 06/</t>
  </si>
  <si>
    <t>0750766300   HM</t>
  </si>
  <si>
    <t>1/8"</t>
  </si>
  <si>
    <t>12655420</t>
  </si>
  <si>
    <t>68105-8008</t>
  </si>
  <si>
    <t xml:space="preserve">VENTILADOR  8 ASPAS      </t>
  </si>
  <si>
    <t>5/16</t>
  </si>
  <si>
    <t xml:space="preserve">VENTILADOR 10 ASPAS      </t>
  </si>
  <si>
    <t>96473228</t>
  </si>
  <si>
    <t>BP-0814C</t>
  </si>
  <si>
    <t>96473229</t>
  </si>
  <si>
    <t>AVEO/SPARK GT/</t>
  </si>
  <si>
    <t>SAIL EN CERAMICA</t>
  </si>
  <si>
    <t>GDB1936</t>
  </si>
  <si>
    <t>BP-0815</t>
  </si>
  <si>
    <t>COBALT/CRUZE/ON</t>
  </si>
  <si>
    <t>BP-1007</t>
  </si>
  <si>
    <t>BP-1007C</t>
  </si>
  <si>
    <t>CORSA 02/ CHEVY 98/ EVOLUTION (CERAMICA)</t>
  </si>
  <si>
    <t>BP-8838</t>
  </si>
  <si>
    <t>D MAX 4X2/3.0</t>
  </si>
  <si>
    <t>BP-0735</t>
  </si>
  <si>
    <t>77002180646  HM</t>
  </si>
  <si>
    <t>D MAX 4X4 3.0</t>
  </si>
  <si>
    <t>1031028</t>
  </si>
  <si>
    <t>13/16- 1 1/2</t>
  </si>
  <si>
    <t>BP-1605</t>
  </si>
  <si>
    <t>N 200/SAIC WUAL</t>
  </si>
  <si>
    <t>SAIC WUALING 2011/</t>
  </si>
  <si>
    <t>BP-1606</t>
  </si>
  <si>
    <t>DIAM17.5-31.7mm(ANCHO 12.7mm)MANGUERA 1"</t>
  </si>
  <si>
    <t>BP-1616</t>
  </si>
  <si>
    <t>N 300 18/</t>
  </si>
  <si>
    <t>740038</t>
  </si>
  <si>
    <t>BP-9914</t>
  </si>
  <si>
    <t>SPRINT/SWIFT1.0</t>
  </si>
  <si>
    <t>BP-0032</t>
  </si>
  <si>
    <t>DIAM 39.6-63.5mm(ANCHO 12.7mm)MANG 21/2"</t>
  </si>
  <si>
    <t>HOSE8</t>
  </si>
  <si>
    <t>ANCHO 8.5mm-ACERO/CARBON U/E X 20 10-36</t>
  </si>
  <si>
    <t>B20</t>
  </si>
  <si>
    <t>B50</t>
  </si>
  <si>
    <t>103722</t>
  </si>
  <si>
    <t xml:space="preserve">ABRAZADERA 10 08 PRO     </t>
  </si>
  <si>
    <t>5/8 1</t>
  </si>
  <si>
    <t>DIAM 16-25mm (ANCHO 12 mm)MANGUERA 5/8</t>
  </si>
  <si>
    <t xml:space="preserve">ABRAZADERA 10 12PRO      </t>
  </si>
  <si>
    <t>11/16 1 1/4</t>
  </si>
  <si>
    <t>Diam 17.5-31.7mm(Ancho 8mm)Manguera 1"</t>
  </si>
  <si>
    <t>3834084061   HM</t>
  </si>
  <si>
    <t xml:space="preserve">ABRAZADERA 10 36         </t>
  </si>
  <si>
    <t>1 13/16 2 3/4</t>
  </si>
  <si>
    <t>17058</t>
  </si>
  <si>
    <t xml:space="preserve">ABRAZADERA 10 40 2 1/16  </t>
  </si>
  <si>
    <t>3  ACERO/CARBON</t>
  </si>
  <si>
    <t>DIAM 52.3-76.2mm(ANCHO 8.0mm)MANGUERA 3"</t>
  </si>
  <si>
    <t>22X20X52 P.INT</t>
  </si>
  <si>
    <t xml:space="preserve">ABRAZADERA 20 08         </t>
  </si>
  <si>
    <t>1/2  29/32</t>
  </si>
  <si>
    <t>SEMISINTETICO</t>
  </si>
  <si>
    <t xml:space="preserve">ABRAZADERA 20 24         </t>
  </si>
  <si>
    <t>1 1/16  2</t>
  </si>
  <si>
    <t>1031014</t>
  </si>
  <si>
    <t>KAITEN VERDE 1</t>
  </si>
  <si>
    <t>RN2042</t>
  </si>
  <si>
    <t xml:space="preserve">ABRAZADERA 30 36         </t>
  </si>
  <si>
    <t>1 13/16  2 3/4</t>
  </si>
  <si>
    <t xml:space="preserve">ABRAZADERA 30 44         </t>
  </si>
  <si>
    <t>2 5/16 3 1/4</t>
  </si>
  <si>
    <t>ANCHO 12.7mm ACERO/CARBON</t>
  </si>
  <si>
    <t>051085491A</t>
  </si>
  <si>
    <t xml:space="preserve">ABRAZADERA PLASTICA      </t>
  </si>
  <si>
    <t>B00</t>
  </si>
  <si>
    <t>T38X100N</t>
  </si>
  <si>
    <t>590X415X26</t>
  </si>
  <si>
    <t>38cmX7.6mm</t>
  </si>
  <si>
    <t>LARGO 15" NEGRA BOLSAX100</t>
  </si>
  <si>
    <t>L3672P20E1.</t>
  </si>
  <si>
    <t xml:space="preserve">AC HID  XW 32       KIXX </t>
  </si>
  <si>
    <t>BARRIL 20L</t>
  </si>
  <si>
    <t>KIXX</t>
  </si>
  <si>
    <t>KO2</t>
  </si>
  <si>
    <t>SINTETICO</t>
  </si>
  <si>
    <t>L3673P20E1.</t>
  </si>
  <si>
    <t>19954-7003</t>
  </si>
  <si>
    <t xml:space="preserve">AC HID  XW 46       KIXX </t>
  </si>
  <si>
    <t>TI5003TR-08</t>
  </si>
  <si>
    <t>4307</t>
  </si>
  <si>
    <t xml:space="preserve">AC TRA 85W140 GL 5  KIXX </t>
  </si>
  <si>
    <t>L2984D01E1</t>
  </si>
  <si>
    <t>4306</t>
  </si>
  <si>
    <t>CANECA 200L</t>
  </si>
  <si>
    <t>J12</t>
  </si>
  <si>
    <t>0766-15-205- JP</t>
  </si>
  <si>
    <t>6002-2RS-C3.</t>
  </si>
  <si>
    <t>8200662185</t>
  </si>
  <si>
    <t xml:space="preserve">BALINERA 6002 2RS C3     </t>
  </si>
  <si>
    <t>BUSES/CAMIONES/TRACTOMULAS</t>
  </si>
  <si>
    <t>043</t>
  </si>
  <si>
    <t>APC-</t>
  </si>
  <si>
    <t>1461 P94</t>
  </si>
  <si>
    <t>25330-33101</t>
  </si>
  <si>
    <t>1461 PREMIER94</t>
  </si>
  <si>
    <t>APLICACIONES ESPECIALES</t>
  </si>
  <si>
    <t>20104X FXB</t>
  </si>
  <si>
    <t>20104X FX BEST</t>
  </si>
  <si>
    <t>20121 P94</t>
  </si>
  <si>
    <t>4721085AJ</t>
  </si>
  <si>
    <t>20121 PREMIER94</t>
  </si>
  <si>
    <t>2.4/2.7/3.6 2012/</t>
  </si>
  <si>
    <t>9133 MB</t>
  </si>
  <si>
    <t xml:space="preserve">BLOQUE FRENO             </t>
  </si>
  <si>
    <t>9133 Mc BLOCK</t>
  </si>
  <si>
    <t>JX8</t>
  </si>
  <si>
    <t>CARRETO</t>
  </si>
  <si>
    <t>*TR-42</t>
  </si>
  <si>
    <t xml:space="preserve">BUJE PORTAMANG/TEMPLETE  </t>
  </si>
  <si>
    <t>JOURNEY 07/17</t>
  </si>
  <si>
    <t>2.4 07/11-2.7 07/11-3.6 09/17 4X2 07/</t>
  </si>
  <si>
    <t>DOGDE JOURNEY</t>
  </si>
  <si>
    <t>2.4/2.7cc 2006/2011  2007/2012</t>
  </si>
  <si>
    <t xml:space="preserve">BUJE SUSP GRANDE         </t>
  </si>
  <si>
    <t>IVECO</t>
  </si>
  <si>
    <t>*TR-33</t>
  </si>
  <si>
    <t xml:space="preserve">BUJE SUSP MEDIANO        </t>
  </si>
  <si>
    <t>GR CHEROKE(CAUC</t>
  </si>
  <si>
    <t>JOURNEY(INF CAU</t>
  </si>
  <si>
    <t>2.4/2.7/3.6 V6 4X2 2012/-ADVENGE</t>
  </si>
  <si>
    <t>BKR5EKC</t>
  </si>
  <si>
    <t xml:space="preserve">BUJIA 2 ELECT BKR5EKC    </t>
  </si>
  <si>
    <t>NGK</t>
  </si>
  <si>
    <t>A2063R</t>
  </si>
  <si>
    <t>WR8DC+</t>
  </si>
  <si>
    <t xml:space="preserve">BUJIA 2 ELECT WR8DC+     </t>
  </si>
  <si>
    <t>SWIFT/CORSA/R19</t>
  </si>
  <si>
    <t>2.2/B-2.2/HAFEI/RIO 1.3 /02 CAMP/CAMION</t>
  </si>
  <si>
    <t>WR8DCX+</t>
  </si>
  <si>
    <t xml:space="preserve">BUJIA 2 ELECT WR8DCX+    </t>
  </si>
  <si>
    <t>CHEVROLET/MAZDA</t>
  </si>
  <si>
    <t>224018760R</t>
  </si>
  <si>
    <t xml:space="preserve">BUJIA VR8SC+             </t>
  </si>
  <si>
    <t>ZFR6V-G</t>
  </si>
  <si>
    <t>EFIE-592</t>
  </si>
  <si>
    <t>FIAT UNO</t>
  </si>
  <si>
    <t>55222302</t>
  </si>
  <si>
    <t>JOURNEY 4X2 V6</t>
  </si>
  <si>
    <t>9043260881</t>
  </si>
  <si>
    <t>SPLINTER 413</t>
  </si>
  <si>
    <t xml:space="preserve">CHUPA TRAS 17.46mm 11/16 </t>
  </si>
  <si>
    <t>J-7619-SB</t>
  </si>
  <si>
    <t xml:space="preserve">CHUPA TRAS 19.05mm 3/4   </t>
  </si>
  <si>
    <t>CH1219</t>
  </si>
  <si>
    <t>1219 1-1/16</t>
  </si>
  <si>
    <t xml:space="preserve">CHUPA TRAS 26.98mm       </t>
  </si>
  <si>
    <t>VARIOS JGX10</t>
  </si>
  <si>
    <t>1-1/16</t>
  </si>
  <si>
    <t xml:space="preserve">CHUPA TRAS 28.57mm 1 1/8 </t>
  </si>
  <si>
    <t>LD-8-904</t>
  </si>
  <si>
    <t>LADA 2121</t>
  </si>
  <si>
    <t>LD-8-903</t>
  </si>
  <si>
    <t>NOTE 1.6</t>
  </si>
  <si>
    <t>HG-7240060-SB</t>
  </si>
  <si>
    <t>SIMCA 1.3cc.</t>
  </si>
  <si>
    <t>LB-1182030</t>
  </si>
  <si>
    <t>101055</t>
  </si>
  <si>
    <t>DODGE/170</t>
  </si>
  <si>
    <t>198-225 60/80</t>
  </si>
  <si>
    <t>MS-1740003</t>
  </si>
  <si>
    <t xml:space="preserve">EMPAQUE MULT             </t>
  </si>
  <si>
    <t>DAIHAT/F10</t>
  </si>
  <si>
    <t>GF/61BK</t>
  </si>
  <si>
    <t>UNIVERS(PAPEL)</t>
  </si>
  <si>
    <t>PAPEL HUMEDO TODOS LOS MODELOS</t>
  </si>
  <si>
    <t>GP-131686</t>
  </si>
  <si>
    <t xml:space="preserve">G/POLVO CALIPER          </t>
  </si>
  <si>
    <t>32.5X54.34X11.55</t>
  </si>
  <si>
    <t>54400A78B00</t>
  </si>
  <si>
    <t>CAJA</t>
  </si>
  <si>
    <t>GP-1800</t>
  </si>
  <si>
    <t>GP-26900</t>
  </si>
  <si>
    <t>GP2100</t>
  </si>
  <si>
    <t>GP-46T46</t>
  </si>
  <si>
    <t xml:space="preserve">G/POLVO CIL FRENO        </t>
  </si>
  <si>
    <t>32.58X33.95X47.1</t>
  </si>
  <si>
    <t>96178478</t>
  </si>
  <si>
    <t xml:space="preserve">G/POLVO EJE L/R          </t>
  </si>
  <si>
    <t>ENVASE METALICO CAJA</t>
  </si>
  <si>
    <t>FI-001-XLB</t>
  </si>
  <si>
    <t>587.</t>
  </si>
  <si>
    <t>FIAT UNO/PALIO</t>
  </si>
  <si>
    <t>P-74000.</t>
  </si>
  <si>
    <t>E2157</t>
  </si>
  <si>
    <t>ABRO</t>
  </si>
  <si>
    <t>TB-300</t>
  </si>
  <si>
    <t xml:space="preserve">LIMPIADOR CUERPO ACEL    </t>
  </si>
  <si>
    <t>10 onz</t>
  </si>
  <si>
    <t xml:space="preserve">LIMPIADOR ELECTRON (UND) </t>
  </si>
  <si>
    <t xml:space="preserve"> 7 onz(210ml)</t>
  </si>
  <si>
    <t>CAJAX12</t>
  </si>
  <si>
    <t>68115-8008.</t>
  </si>
  <si>
    <t>LF030.</t>
  </si>
  <si>
    <t xml:space="preserve">LIQUIDO FRENO/DOT 3      </t>
  </si>
  <si>
    <t>240cc   CAJAX24</t>
  </si>
  <si>
    <t>J24</t>
  </si>
  <si>
    <t>COFR</t>
  </si>
  <si>
    <t>395831</t>
  </si>
  <si>
    <t>900cc   CAJAX12</t>
  </si>
  <si>
    <t>LF-001</t>
  </si>
  <si>
    <t xml:space="preserve">LIQUIDO FRENO/DOT 4      </t>
  </si>
  <si>
    <t>1 Lt RACING ABS</t>
  </si>
  <si>
    <t>21cm LONGITUD DE NYLON PA11/PA12 CORTA</t>
  </si>
  <si>
    <t>250cc   CAJAX12</t>
  </si>
  <si>
    <t>104.302.170</t>
  </si>
  <si>
    <t>LF022</t>
  </si>
  <si>
    <t>500cc   CAJAX12</t>
  </si>
  <si>
    <t>LF023</t>
  </si>
  <si>
    <t>LF024</t>
  </si>
  <si>
    <t>6000010330   HM</t>
  </si>
  <si>
    <t xml:space="preserve">LIQUIDO FRENO/DOT 5.1    </t>
  </si>
  <si>
    <t>LF029</t>
  </si>
  <si>
    <t>AB-80 R</t>
  </si>
  <si>
    <t xml:space="preserve">LUBRICANTE PENETR (UND)  </t>
  </si>
  <si>
    <t>CORCHO-CAUCHO</t>
  </si>
  <si>
    <t>LOCT</t>
  </si>
  <si>
    <t xml:space="preserve">MANGUERA AVANCE CHISPA   </t>
  </si>
  <si>
    <t>1/8</t>
  </si>
  <si>
    <t>MTS</t>
  </si>
  <si>
    <t>BWG149</t>
  </si>
  <si>
    <t xml:space="preserve">MANGUERA B/GAS ELECT     </t>
  </si>
  <si>
    <t>UNIV/ PLASTICA</t>
  </si>
  <si>
    <t>UNIV/PLASTICA</t>
  </si>
  <si>
    <t xml:space="preserve">MANGUERA BOOSTER         </t>
  </si>
  <si>
    <t>7/16</t>
  </si>
  <si>
    <t>12/VOLTIOS</t>
  </si>
  <si>
    <t>LADA</t>
  </si>
  <si>
    <t>SAMARA</t>
  </si>
  <si>
    <t xml:space="preserve">MANGUERA FRASCO/AGUA     </t>
  </si>
  <si>
    <t xml:space="preserve">MANGUERA GAS             </t>
  </si>
  <si>
    <t>1/2</t>
  </si>
  <si>
    <t>1/4</t>
  </si>
  <si>
    <t>AEROMASTER/EXTREME</t>
  </si>
  <si>
    <t>3/16</t>
  </si>
  <si>
    <t>DODGE POLARA</t>
  </si>
  <si>
    <t>5000-JE-HD</t>
  </si>
  <si>
    <t>GDB1944</t>
  </si>
  <si>
    <t>JOURNEY 2013/</t>
  </si>
  <si>
    <t>CD8255-CT-HD</t>
  </si>
  <si>
    <t>21592-MC-HD</t>
  </si>
  <si>
    <t>SPRINTER 412</t>
  </si>
  <si>
    <t xml:space="preserve">PITO CORNETA/JUEGO       </t>
  </si>
  <si>
    <t>ATC 02198076</t>
  </si>
  <si>
    <t>REN/MAZD/CHEV</t>
  </si>
  <si>
    <t>7702199530   HM</t>
  </si>
  <si>
    <t xml:space="preserve">PLUMILLA 11  UNIDAD      </t>
  </si>
  <si>
    <t>AEROMASTER/EXTR</t>
  </si>
  <si>
    <t xml:space="preserve">PLUMILLA 13  UNIDAD      </t>
  </si>
  <si>
    <t>METALIC/EXTREME</t>
  </si>
  <si>
    <t>DMAX 2.4 LANOS/MONZA</t>
  </si>
  <si>
    <t xml:space="preserve">PLUMILLA 14  UNIDAD      </t>
  </si>
  <si>
    <t xml:space="preserve">PLUMILLA 16  UNIDAD      </t>
  </si>
  <si>
    <t>MASTER/TRASERA</t>
  </si>
  <si>
    <t>27X32X60(54)TOP</t>
  </si>
  <si>
    <t>METALIC/CODINTE</t>
  </si>
  <si>
    <t xml:space="preserve">PLUMILLA 18  UNIDAD      </t>
  </si>
  <si>
    <t>2005.</t>
  </si>
  <si>
    <t xml:space="preserve">PLUMILLA 19  UNIDAD      </t>
  </si>
  <si>
    <t>MAZDA3/ALLEGRO/MILENIO/MATSURI/B13-14</t>
  </si>
  <si>
    <t xml:space="preserve">PLUMILLA 20  UNIDAD      </t>
  </si>
  <si>
    <t>ST-1002</t>
  </si>
  <si>
    <t xml:space="preserve">PLUMILLA 22  UNIDAD      </t>
  </si>
  <si>
    <t>AEROTWIN/BOSCH</t>
  </si>
  <si>
    <t>85g/3oz) caja master 192 und (16cajax12)</t>
  </si>
  <si>
    <t>CAJA POR 12 UNDS</t>
  </si>
  <si>
    <t xml:space="preserve">PLUMILLA 24  UNIDAD      </t>
  </si>
  <si>
    <t xml:space="preserve">PLUMILLA 26  UNIDAD      </t>
  </si>
  <si>
    <t>FI-807</t>
  </si>
  <si>
    <t>FIAT PALIO 1.3</t>
  </si>
  <si>
    <t>CH-016A(54)</t>
  </si>
  <si>
    <t>CHEROKKE 95/99</t>
  </si>
  <si>
    <t>96314173</t>
  </si>
  <si>
    <t>GALON (CAJAX6)</t>
  </si>
  <si>
    <t>KAI9</t>
  </si>
  <si>
    <t>PTO EBULLICION 124 GRADOS PROPILENGLICO</t>
  </si>
  <si>
    <t>LITRO (CAJAX12)</t>
  </si>
  <si>
    <t>KAITEN ROJO 1</t>
  </si>
  <si>
    <t xml:space="preserve">REFRIGERANTE KAITEN ROJO </t>
  </si>
  <si>
    <t>KAITEN ROJO 2</t>
  </si>
  <si>
    <t>PTO EBULLICION 124 GRADOS PROPILENGLICOL</t>
  </si>
  <si>
    <t>VERDE COR(GALON</t>
  </si>
  <si>
    <t xml:space="preserve">REFRIGERANTE KAITEN VERD </t>
  </si>
  <si>
    <t>PTO EBULLICION 119 GRADOS CAJA X 6unds.</t>
  </si>
  <si>
    <t>PA-512</t>
  </si>
  <si>
    <t xml:space="preserve">SILICONA EMULSION 296ml  </t>
  </si>
  <si>
    <t>AROMA LIMON</t>
  </si>
  <si>
    <t>9-AB-85-MM</t>
  </si>
  <si>
    <t xml:space="preserve">SILICONA GRIS 85gr       </t>
  </si>
  <si>
    <t>CAJA X 12</t>
  </si>
  <si>
    <t>B-60/C-70</t>
  </si>
  <si>
    <t>285956.</t>
  </si>
  <si>
    <t>5-PA</t>
  </si>
  <si>
    <t xml:space="preserve">SILICONA ROJA 70ml       </t>
  </si>
  <si>
    <t>TROOPER/CHEVETTE/MAZDA GRANDE</t>
  </si>
  <si>
    <t>TROOPER/CHEVETTE/DAIHATSU/MAZDA GRANDE</t>
  </si>
  <si>
    <t>34x29x35.</t>
  </si>
  <si>
    <t xml:space="preserve">SOPORTE MOT (BUJE)       </t>
  </si>
  <si>
    <t>GRAND CHEROKEE</t>
  </si>
  <si>
    <t>4.0 L6 4X4- 5.2/5.9 V8  4X4 93/99</t>
  </si>
  <si>
    <t>*TR-41</t>
  </si>
  <si>
    <t>SG-747</t>
  </si>
  <si>
    <t xml:space="preserve">SUPER GLUE 3gr           </t>
  </si>
  <si>
    <t>121/JIMNI/TERCEL B-2.6</t>
  </si>
  <si>
    <t>SWIF/KIA/ACCEN/FESTVA/SAMURAI/COROLLA/NP</t>
  </si>
  <si>
    <t>TR-28</t>
  </si>
  <si>
    <t xml:space="preserve">TAPA RADIADOR 7L         </t>
  </si>
  <si>
    <t>3 PATAS</t>
  </si>
  <si>
    <t>13X26X7.</t>
  </si>
  <si>
    <t>PICANTO MILENIUM</t>
  </si>
  <si>
    <t>TR-37</t>
  </si>
  <si>
    <t xml:space="preserve">TAPA RADIADOR GRA 10L    </t>
  </si>
  <si>
    <t>PESADOS</t>
  </si>
  <si>
    <t>KH-C13</t>
  </si>
  <si>
    <t xml:space="preserve">TAPA RADIADOR GRA 13L    </t>
  </si>
  <si>
    <t>LUV 2.3/MAZDA</t>
  </si>
  <si>
    <t>TR-29</t>
  </si>
  <si>
    <t>TR-94</t>
  </si>
  <si>
    <t>TR-23</t>
  </si>
  <si>
    <t xml:space="preserve">TAPA RADIADOR PEQ  9L    </t>
  </si>
  <si>
    <t>8-52477-552-0..</t>
  </si>
  <si>
    <t xml:space="preserve">TAPA RADIADOR PEQ 13L    </t>
  </si>
  <si>
    <t>RC0047</t>
  </si>
  <si>
    <t>ALLEGRO/PRADO</t>
  </si>
  <si>
    <t>TR-27</t>
  </si>
  <si>
    <t>17920-60B21</t>
  </si>
  <si>
    <t>323/SPRIN/ATOS</t>
  </si>
  <si>
    <t>RC0040</t>
  </si>
  <si>
    <t xml:space="preserve">TAPA RADIADOR PEQ 16L    </t>
  </si>
  <si>
    <t>ESTEEM/WAGON R</t>
  </si>
  <si>
    <t>35X62X14</t>
  </si>
  <si>
    <t>TR-33</t>
  </si>
  <si>
    <t>RC0046</t>
  </si>
  <si>
    <t>TWG-100</t>
  </si>
  <si>
    <t>96318363</t>
  </si>
  <si>
    <t>CIELO</t>
  </si>
  <si>
    <t>FLUJO 150LH  LB 87/44</t>
  </si>
  <si>
    <t>AT-7271</t>
  </si>
  <si>
    <t>REG A 12Lb 140 L/H MONOPUNTO</t>
  </si>
  <si>
    <t xml:space="preserve">ARANDELA PIN TAPIZADO    </t>
  </si>
  <si>
    <t>GM-</t>
  </si>
  <si>
    <t>+KO</t>
  </si>
  <si>
    <t>FLUJO 160LH LB 80/44 77mm CUERPO ALTA</t>
  </si>
  <si>
    <t>22X30X56 P.E</t>
  </si>
  <si>
    <t xml:space="preserve">ARANDELA SEPAR BRONCE 1  </t>
  </si>
  <si>
    <t>DAEW</t>
  </si>
  <si>
    <t xml:space="preserve">ARO SOPORTE EXPLOR IZQ   </t>
  </si>
  <si>
    <t>PANAL LARGO LAMINILLAS</t>
  </si>
  <si>
    <t>11875A60D</t>
  </si>
  <si>
    <t>(BALANCEADOR)</t>
  </si>
  <si>
    <t>45700-39046.</t>
  </si>
  <si>
    <t>050GE</t>
  </si>
  <si>
    <t>96344792</t>
  </si>
  <si>
    <t>KZJ90/95 - VZJ90/95 OIL</t>
  </si>
  <si>
    <t>APC-A20B</t>
  </si>
  <si>
    <t>A20</t>
  </si>
  <si>
    <t>APC-3606</t>
  </si>
  <si>
    <t>RACER BLAZER/94</t>
  </si>
  <si>
    <t>APC-3805</t>
  </si>
  <si>
    <t xml:space="preserve"> 90250438</t>
  </si>
  <si>
    <t xml:space="preserve">BUJE BIELA DIR           </t>
  </si>
  <si>
    <t>PRADO 07/13/4RUNNER 3.0/4.0cc S/ABS</t>
  </si>
  <si>
    <t xml:space="preserve">BUJE PUENTE TRAS         </t>
  </si>
  <si>
    <t>45401-35190TW</t>
  </si>
  <si>
    <t>MOD.98/</t>
  </si>
  <si>
    <t>DAEA-1688</t>
  </si>
  <si>
    <t>CIELO 98/</t>
  </si>
  <si>
    <t>KD-9119C</t>
  </si>
  <si>
    <t>RACER 93/97</t>
  </si>
  <si>
    <t>9430028</t>
  </si>
  <si>
    <t>RACER 93/94</t>
  </si>
  <si>
    <t>ESPERO</t>
  </si>
  <si>
    <t>16100-39346</t>
  </si>
  <si>
    <t>GLX/NUBIRA/TACUMA PLASTICO</t>
  </si>
  <si>
    <t>DAECC-1991</t>
  </si>
  <si>
    <t>96568385</t>
  </si>
  <si>
    <t>MATIZ 02/</t>
  </si>
  <si>
    <t>DAES-1667</t>
  </si>
  <si>
    <t>96266622</t>
  </si>
  <si>
    <t>MATIZ 01/</t>
  </si>
  <si>
    <t>KDJ150/RUNNER 1KZ DIESEL</t>
  </si>
  <si>
    <t>WP-T237</t>
  </si>
  <si>
    <t>DAEF-1698</t>
  </si>
  <si>
    <t>COL-20262</t>
  </si>
  <si>
    <t>"11/16"</t>
  </si>
  <si>
    <t>DAEVZ-1697</t>
  </si>
  <si>
    <t>90112325</t>
  </si>
  <si>
    <t>DAEVZ-1516</t>
  </si>
  <si>
    <t>CIELO RACER 97/</t>
  </si>
  <si>
    <t>31410-35280</t>
  </si>
  <si>
    <t>48500A85200/587</t>
  </si>
  <si>
    <t>DAMAS S/CARRY</t>
  </si>
  <si>
    <t>LABO TICO/DAMAS</t>
  </si>
  <si>
    <t>2.5/2.7/3.0cc</t>
  </si>
  <si>
    <t>FJ CRUSER/4RUNNER</t>
  </si>
  <si>
    <t xml:space="preserve"> 90235420.</t>
  </si>
  <si>
    <t>90903-89012</t>
  </si>
  <si>
    <t>CIELO/RACE/LANO</t>
  </si>
  <si>
    <t xml:space="preserve">COLLARIN BALINERA CLUTCH </t>
  </si>
  <si>
    <t>5PK0870.</t>
  </si>
  <si>
    <t xml:space="preserve">CORREA ALT 5PK0870       </t>
  </si>
  <si>
    <t>SIN D.H</t>
  </si>
  <si>
    <t>51455SR300</t>
  </si>
  <si>
    <t>CUADRADO ACCENT/VERNA/GYRO/S-PONY</t>
  </si>
  <si>
    <t>T289</t>
  </si>
  <si>
    <t xml:space="preserve">CORREA DIST 107 D R 25mm </t>
  </si>
  <si>
    <t>MATIZ/CHERY QQ</t>
  </si>
  <si>
    <t>DV-195</t>
  </si>
  <si>
    <t>4865435010</t>
  </si>
  <si>
    <t>OPTRA/TACUMA</t>
  </si>
  <si>
    <t>1.4/1.8&gt;VENTILA</t>
  </si>
  <si>
    <t>OS-1640080.</t>
  </si>
  <si>
    <t>KAT-138</t>
  </si>
  <si>
    <t>ESPERO 2.0cc.</t>
  </si>
  <si>
    <t>WP-T162</t>
  </si>
  <si>
    <t>DA001-1</t>
  </si>
  <si>
    <t>#96101489</t>
  </si>
  <si>
    <t>RACER</t>
  </si>
  <si>
    <t>APC-F046</t>
  </si>
  <si>
    <t>F-046</t>
  </si>
  <si>
    <t xml:space="preserve">FILTRO BOMBA GAS CUADRAD </t>
  </si>
  <si>
    <t>CIELO/HYUNDAI</t>
  </si>
  <si>
    <t>25055046.</t>
  </si>
  <si>
    <t>BLAZER 92/97</t>
  </si>
  <si>
    <t xml:space="preserve">FLAUTA BALANC MOT ESC    </t>
  </si>
  <si>
    <t>CORSA/RACER/CIELO</t>
  </si>
  <si>
    <t>78180-89152</t>
  </si>
  <si>
    <t>OP-720-XLB</t>
  </si>
  <si>
    <t>5233315W</t>
  </si>
  <si>
    <t>OP-006-XLB</t>
  </si>
  <si>
    <t>4641060101</t>
  </si>
  <si>
    <t>D-25</t>
  </si>
  <si>
    <t xml:space="preserve">GAFA CAJA DIRECCION      </t>
  </si>
  <si>
    <t>D-15</t>
  </si>
  <si>
    <t xml:space="preserve">GANCHO SEGURO CAPOT      </t>
  </si>
  <si>
    <t>CON EJE SELECTOR/ SIN BUJE GRANDE</t>
  </si>
  <si>
    <t>GR-001</t>
  </si>
  <si>
    <t xml:space="preserve">GRIFO TANQ/RADIADOR      </t>
  </si>
  <si>
    <t>GL-4119</t>
  </si>
  <si>
    <t>GLG-4119-1/INT</t>
  </si>
  <si>
    <t>GL-4119-1IN</t>
  </si>
  <si>
    <t>GL-4119-1</t>
  </si>
  <si>
    <t>GLG-4243</t>
  </si>
  <si>
    <t>2.2/2.4 1978/1984</t>
  </si>
  <si>
    <t>05233315 .</t>
  </si>
  <si>
    <t>CIELO/CORSA/RAC</t>
  </si>
  <si>
    <t>DW-1211-8MM</t>
  </si>
  <si>
    <t>DW-1211-8IND</t>
  </si>
  <si>
    <t>NUBIRA 97/</t>
  </si>
  <si>
    <t>90250156.</t>
  </si>
  <si>
    <t>D-22</t>
  </si>
  <si>
    <t>D-8</t>
  </si>
  <si>
    <t>CHERY TIGGO</t>
  </si>
  <si>
    <t>LANOS/SPARK/7:24/KRONOS</t>
  </si>
  <si>
    <t>25119M</t>
  </si>
  <si>
    <t>23616</t>
  </si>
  <si>
    <t>RACER /95</t>
  </si>
  <si>
    <t>MANGUERA SUP/RAD AVEO FAMILY 11/ B.MIXTA</t>
  </si>
  <si>
    <t>25121M</t>
  </si>
  <si>
    <t>ESPERO 1.8/2.0</t>
  </si>
  <si>
    <t>B-AGUA A CULATA(L 587mm D.I 1-1/4 1-3/16</t>
  </si>
  <si>
    <t>4RUNER/TACOMA/TRAS 4RUNNER/BURBUJA/TACOM</t>
  </si>
  <si>
    <t>94787867</t>
  </si>
  <si>
    <t>4641035830</t>
  </si>
  <si>
    <t>25177M</t>
  </si>
  <si>
    <t>96322808</t>
  </si>
  <si>
    <t>25154M</t>
  </si>
  <si>
    <t>96181719.</t>
  </si>
  <si>
    <t>RACER 95/</t>
  </si>
  <si>
    <t>25175M</t>
  </si>
  <si>
    <t>MATIZ 00/</t>
  </si>
  <si>
    <t>METALICA/FESTIVA/B2.6/TOYOTA 4.5/RACER</t>
  </si>
  <si>
    <t>PLAST/FESTIV/TOY 4.5/929/BT-50 2.6/RACER</t>
  </si>
  <si>
    <t>47616-60010.</t>
  </si>
  <si>
    <t>25163M</t>
  </si>
  <si>
    <t>96182268</t>
  </si>
  <si>
    <t>LANOS C/AIR</t>
  </si>
  <si>
    <t>23X19X44 P.EXT</t>
  </si>
  <si>
    <t>90215296.</t>
  </si>
  <si>
    <t>RACER MONZA/CORSA</t>
  </si>
  <si>
    <t>2590558      OR</t>
  </si>
  <si>
    <t xml:space="preserve">PASADOR PISTON           </t>
  </si>
  <si>
    <t>45490-39315</t>
  </si>
  <si>
    <t>5-PL</t>
  </si>
  <si>
    <t>CIELO/RAC/BT50</t>
  </si>
  <si>
    <t>96208428 .</t>
  </si>
  <si>
    <t>93742272.</t>
  </si>
  <si>
    <t xml:space="preserve">PORTA ESCOBILLA ALTERNA  </t>
  </si>
  <si>
    <t>OP-729</t>
  </si>
  <si>
    <t>OP-007F2X/84404</t>
  </si>
  <si>
    <t>33X25X52 P.EXT.</t>
  </si>
  <si>
    <t>OP-803 / 844029</t>
  </si>
  <si>
    <t>CIELO T.SPICER</t>
  </si>
  <si>
    <t>GPV 18423 LANOS/RACER</t>
  </si>
  <si>
    <t>96144847-</t>
  </si>
  <si>
    <t>635*383*26</t>
  </si>
  <si>
    <t>CIELO P/TROMPO</t>
  </si>
  <si>
    <t>96182261.</t>
  </si>
  <si>
    <t>635*383*18</t>
  </si>
  <si>
    <t>LANOS C/A A 99/</t>
  </si>
  <si>
    <t>APC-30113</t>
  </si>
  <si>
    <t>CIELO/RAC/CORSA</t>
  </si>
  <si>
    <t>MONZA LANOS/MONZA</t>
  </si>
  <si>
    <t xml:space="preserve">SALPICADERA D/I          </t>
  </si>
  <si>
    <t>90184756.</t>
  </si>
  <si>
    <t>510833</t>
  </si>
  <si>
    <t>11910A78BO</t>
  </si>
  <si>
    <t xml:space="preserve">SOPORTE EXOSTO TRAS      </t>
  </si>
  <si>
    <t>RACER MATIZ/SPARK/7:24</t>
  </si>
  <si>
    <t>11610A78BO</t>
  </si>
  <si>
    <t>90250437-</t>
  </si>
  <si>
    <t>11830-82010</t>
  </si>
  <si>
    <t>11087522.</t>
  </si>
  <si>
    <t>JH-020L</t>
  </si>
  <si>
    <t xml:space="preserve">TOPE AMORTIG/TRAS        </t>
  </si>
  <si>
    <t>SPARK/MATIZ/QQ</t>
  </si>
  <si>
    <t>340085</t>
  </si>
  <si>
    <t xml:space="preserve">TORNILLO GRIFO RAD       </t>
  </si>
  <si>
    <t>1GRFE/1KDFTV 3.0/4.0cc</t>
  </si>
  <si>
    <t>2704</t>
  </si>
  <si>
    <t>48531-09740</t>
  </si>
  <si>
    <t xml:space="preserve">TOVERA LAVAV             </t>
  </si>
  <si>
    <t>BS4520</t>
  </si>
  <si>
    <t>37610-79502</t>
  </si>
  <si>
    <t>CIELO SPARK /05</t>
  </si>
  <si>
    <t>D-28</t>
  </si>
  <si>
    <t>96180035</t>
  </si>
  <si>
    <t>96143794.</t>
  </si>
  <si>
    <t>GR-0634</t>
  </si>
  <si>
    <t>3146-AC</t>
  </si>
  <si>
    <t>CH 95360 MLS</t>
  </si>
  <si>
    <t>CORSA 1.6</t>
  </si>
  <si>
    <t>48190-35020R</t>
  </si>
  <si>
    <t>VIGO 2.7-3.0 2008/ HILUX VIGO</t>
  </si>
  <si>
    <t>HILUX 4X2</t>
  </si>
  <si>
    <t>4851009G80.</t>
  </si>
  <si>
    <t>48510-09G90</t>
  </si>
  <si>
    <t>HILUX VIGO 4X2</t>
  </si>
  <si>
    <t>4852009C60.</t>
  </si>
  <si>
    <t>48520-09C70</t>
  </si>
  <si>
    <t>4851009J00.</t>
  </si>
  <si>
    <t>APC-FAR-370</t>
  </si>
  <si>
    <t>HILUX VIGO 4X4</t>
  </si>
  <si>
    <t>48510-69495</t>
  </si>
  <si>
    <t>PRADO TX/L 09/</t>
  </si>
  <si>
    <t>45700-35051</t>
  </si>
  <si>
    <t>HILUX/RUNNER</t>
  </si>
  <si>
    <t>48531-09500</t>
  </si>
  <si>
    <t>4853109440.</t>
  </si>
  <si>
    <t>48531-60500.</t>
  </si>
  <si>
    <t>90919-02260</t>
  </si>
  <si>
    <t>PRADO 1996/2008</t>
  </si>
  <si>
    <t>48531-39465</t>
  </si>
  <si>
    <t>3037 .</t>
  </si>
  <si>
    <t>TOYOT/MONT CAMP</t>
  </si>
  <si>
    <t>3037 ACEITE</t>
  </si>
  <si>
    <t>SDT10180ZZ-STD</t>
  </si>
  <si>
    <t>13011-30030</t>
  </si>
  <si>
    <t xml:space="preserve">ANILLOS MOT STD   92mm   </t>
  </si>
  <si>
    <t>HILUX VIGO 2.5</t>
  </si>
  <si>
    <t>2-1.5-3</t>
  </si>
  <si>
    <t>PRADO 2.7-3.4/4 RUNNER/HILUX 2.4 22R GW</t>
  </si>
  <si>
    <t>AT-7351</t>
  </si>
  <si>
    <t>4RUNNER 4.0 1GRFE 24V 07/12 14 PIEZAS</t>
  </si>
  <si>
    <t>90369-T0003</t>
  </si>
  <si>
    <t>54X96X51</t>
  </si>
  <si>
    <t>VIGO/TX S/ABS</t>
  </si>
  <si>
    <t>SC-2835</t>
  </si>
  <si>
    <t>45450-39165</t>
  </si>
  <si>
    <t>45450-39145.</t>
  </si>
  <si>
    <t>HILUX 4X4</t>
  </si>
  <si>
    <t>45401-35240..</t>
  </si>
  <si>
    <t>90919-02197</t>
  </si>
  <si>
    <t>KD-3704</t>
  </si>
  <si>
    <t>L/C 4.5 HILUX</t>
  </si>
  <si>
    <t>90919-02256</t>
  </si>
  <si>
    <t>PRADO TX 4.0cc</t>
  </si>
  <si>
    <t>RAV4 2.5 16/ GASOLINA</t>
  </si>
  <si>
    <t>90919-02248</t>
  </si>
  <si>
    <t>VIGO 2.7/RUNNER</t>
  </si>
  <si>
    <t>FORTUNER/L.CRUISER 4.0/PRADO 2004-2010</t>
  </si>
  <si>
    <t>43502-0K030</t>
  </si>
  <si>
    <t>43502-60201</t>
  </si>
  <si>
    <t>PRADO TX 07/</t>
  </si>
  <si>
    <t>L/CRUISER 3.0/4.0cc</t>
  </si>
  <si>
    <t>16100-39345 .</t>
  </si>
  <si>
    <t>HILUX 22R</t>
  </si>
  <si>
    <t>16100-79155.</t>
  </si>
  <si>
    <t>HILUX 2RZ INY</t>
  </si>
  <si>
    <t>16100-69325 .</t>
  </si>
  <si>
    <t>L/C 4.5 24V</t>
  </si>
  <si>
    <t>16110-69045</t>
  </si>
  <si>
    <t>PRADO TX 3.0cc</t>
  </si>
  <si>
    <t>16100-39545</t>
  </si>
  <si>
    <t>16100-09260</t>
  </si>
  <si>
    <t>VIGO 2.5/3.0</t>
  </si>
  <si>
    <t xml:space="preserve"> 31470-30260</t>
  </si>
  <si>
    <t>31470-60171 .</t>
  </si>
  <si>
    <t>COL-20267</t>
  </si>
  <si>
    <t>L/C 4.5</t>
  </si>
  <si>
    <t>MACHO</t>
  </si>
  <si>
    <t>31470-35120</t>
  </si>
  <si>
    <t>90385-T0001</t>
  </si>
  <si>
    <t>PRADO/RUNNER</t>
  </si>
  <si>
    <t>31470-0K100</t>
  </si>
  <si>
    <t>90385-T0002.</t>
  </si>
  <si>
    <t>VIGO/FORTU 17/</t>
  </si>
  <si>
    <t>2.4/2.8cc</t>
  </si>
  <si>
    <t>31410-35250.</t>
  </si>
  <si>
    <t>31410-35250*</t>
  </si>
  <si>
    <t>TD 16V 4X4 2010/  TX-VX</t>
  </si>
  <si>
    <t>31410-60580</t>
  </si>
  <si>
    <t>PRADO</t>
  </si>
  <si>
    <t>1.3-1.5 83/87 PRESION</t>
  </si>
  <si>
    <t>31420-0K070</t>
  </si>
  <si>
    <t>1657131270</t>
  </si>
  <si>
    <t>VIGO 08/16</t>
  </si>
  <si>
    <t>31420-0K013.</t>
  </si>
  <si>
    <t>HILUX/4RUNNER</t>
  </si>
  <si>
    <t>2.7 -4.0</t>
  </si>
  <si>
    <t>APC-3806B</t>
  </si>
  <si>
    <t>L/C 4.5 INY</t>
  </si>
  <si>
    <t>FLUJO 160LH LB 87/44 HILUX 05/2.4cc.</t>
  </si>
  <si>
    <t>48536-60010</t>
  </si>
  <si>
    <t>PRADO TX TXL</t>
  </si>
  <si>
    <t>VIGO 2.5-2.7-3.0 4X4 06/ KAVAK 4.0 4X4</t>
  </si>
  <si>
    <t>BJ-9304</t>
  </si>
  <si>
    <t>90385-18046.</t>
  </si>
  <si>
    <t>RESORTE</t>
  </si>
  <si>
    <t>BJ-9695</t>
  </si>
  <si>
    <t>HILUX VIGO 03/</t>
  </si>
  <si>
    <t>BJ-9694</t>
  </si>
  <si>
    <t>87245-OK310</t>
  </si>
  <si>
    <t>HJ-75  DEL Y TRAS</t>
  </si>
  <si>
    <t>BURBUJA</t>
  </si>
  <si>
    <t>7298-D502.</t>
  </si>
  <si>
    <t>1.6-1.8 96/98 - COROLLA VENEZ</t>
  </si>
  <si>
    <t>HILUX 4X2(INF)</t>
  </si>
  <si>
    <t>PRADO TX/TXL-MONTERO V90-4RUNNER 04/</t>
  </si>
  <si>
    <t>46410-35710</t>
  </si>
  <si>
    <t>48654-60050</t>
  </si>
  <si>
    <t>PRADO(INF DELG)</t>
  </si>
  <si>
    <t>PRADO TX/TXL-FJ CRUISER 2010/</t>
  </si>
  <si>
    <t>PRADO/RUNN(SUP)</t>
  </si>
  <si>
    <t>TOYAC-3397</t>
  </si>
  <si>
    <t>HILUX 22R 88/08</t>
  </si>
  <si>
    <t>FULL-INYEC.</t>
  </si>
  <si>
    <t>TOYCA-3368</t>
  </si>
  <si>
    <t>53630-89113</t>
  </si>
  <si>
    <t>HILUX 88/97</t>
  </si>
  <si>
    <t>TOYF-213</t>
  </si>
  <si>
    <t>46410-60130.</t>
  </si>
  <si>
    <t>2F CORTO</t>
  </si>
  <si>
    <t>TOYF-987</t>
  </si>
  <si>
    <t>LAND CRUISER SW</t>
  </si>
  <si>
    <t>3.4 DIESEL 82/86 FJ61/FJ62/SAMURAI</t>
  </si>
  <si>
    <t>TOYF-1415</t>
  </si>
  <si>
    <t>HILUX/4RUNN DC</t>
  </si>
  <si>
    <t>RN85 2.4 22R/22RE,LN81-86 2.8,2.4,3.0 DI</t>
  </si>
  <si>
    <t>TOYFP-2115</t>
  </si>
  <si>
    <t>NEW HILUX 4X4 2.4/DOBLE CAB 99-05/</t>
  </si>
  <si>
    <t>26X23X56 TOPE</t>
  </si>
  <si>
    <t>45490-39365</t>
  </si>
  <si>
    <t>TOYFP-3852</t>
  </si>
  <si>
    <t>HILUX/VIGO /13</t>
  </si>
  <si>
    <t>KUN25/26/36 2.5-2.7-3.0 DIESEL 2005/2013</t>
  </si>
  <si>
    <t>47610-60010</t>
  </si>
  <si>
    <t xml:space="preserve">CABLE EMERG CORTA        </t>
  </si>
  <si>
    <t>2F/L/C 4.5</t>
  </si>
  <si>
    <t>CHK</t>
  </si>
  <si>
    <t>TOYF-1707</t>
  </si>
  <si>
    <t>31285-PA26</t>
  </si>
  <si>
    <t>HILUX RN42/RN44</t>
  </si>
  <si>
    <t>TOYF-1448</t>
  </si>
  <si>
    <t>16400-OL120</t>
  </si>
  <si>
    <t>HILUX/4X2 95/</t>
  </si>
  <si>
    <t>VIGO 4X2/4X4</t>
  </si>
  <si>
    <t>47750-60120</t>
  </si>
  <si>
    <t>HILUX VIGO 2.7</t>
  </si>
  <si>
    <t>TOYF-1449</t>
  </si>
  <si>
    <t>83710-89179/185</t>
  </si>
  <si>
    <t>45490-39315.</t>
  </si>
  <si>
    <t>7/8 DOBLE CHUPA</t>
  </si>
  <si>
    <t>SI-2835</t>
  </si>
  <si>
    <t>45490-39365.</t>
  </si>
  <si>
    <t>8420-D1304</t>
  </si>
  <si>
    <t>TOYOTA/RUNNER</t>
  </si>
  <si>
    <t>SI-2865</t>
  </si>
  <si>
    <t>VIGO 4X4</t>
  </si>
  <si>
    <t>BJ-9363</t>
  </si>
  <si>
    <t>48815-35100</t>
  </si>
  <si>
    <t>VIGO/PRADO 4X2</t>
  </si>
  <si>
    <t>04211-35440</t>
  </si>
  <si>
    <t>JB60070</t>
  </si>
  <si>
    <t xml:space="preserve">CHUPA BOMBA FRENO 7/8    </t>
  </si>
  <si>
    <t>47550-69105</t>
  </si>
  <si>
    <t>L/C 4.5 3F  1</t>
  </si>
  <si>
    <t>APLICA A 2F HILUX 4X4</t>
  </si>
  <si>
    <t>90311-92006</t>
  </si>
  <si>
    <t>GUMZ-9</t>
  </si>
  <si>
    <t>90080-31098</t>
  </si>
  <si>
    <t>11X865Le</t>
  </si>
  <si>
    <t>15345/7345</t>
  </si>
  <si>
    <t>69*86/99.5/101*</t>
  </si>
  <si>
    <t xml:space="preserve">CORREA ALT 15345         </t>
  </si>
  <si>
    <t>4RUNNER 12/FORTUNER 17/</t>
  </si>
  <si>
    <t>7PK1515.</t>
  </si>
  <si>
    <t xml:space="preserve"> 50X68X9</t>
  </si>
  <si>
    <t xml:space="preserve">CORREA ALT 7PK1515       </t>
  </si>
  <si>
    <t>7PK1515/K070598</t>
  </si>
  <si>
    <t>90311-50005.</t>
  </si>
  <si>
    <t>VIGO 2.5/3.0cc</t>
  </si>
  <si>
    <t>7PK1930</t>
  </si>
  <si>
    <t>66*85*8*10</t>
  </si>
  <si>
    <t xml:space="preserve">CORREA ALT 7PK1930       </t>
  </si>
  <si>
    <t>7PK2118</t>
  </si>
  <si>
    <t>TASA-GRANDE</t>
  </si>
  <si>
    <t xml:space="preserve">CORREA ALT 7PK2118       </t>
  </si>
  <si>
    <t>FORTUNER</t>
  </si>
  <si>
    <t>7PK2118/K070834</t>
  </si>
  <si>
    <t>FORTUNER 4.0cc 2013/</t>
  </si>
  <si>
    <t>7PK2150/K070846</t>
  </si>
  <si>
    <t xml:space="preserve">CORREA ALT 7PK2150       </t>
  </si>
  <si>
    <t xml:space="preserve"> GUT-21</t>
  </si>
  <si>
    <t xml:space="preserve"> GUT-23</t>
  </si>
  <si>
    <t>WT211046</t>
  </si>
  <si>
    <t>DIESEL 06/</t>
  </si>
  <si>
    <t>G5-213X</t>
  </si>
  <si>
    <t>329</t>
  </si>
  <si>
    <t>L/C 4.5/F 100</t>
  </si>
  <si>
    <t>TOYOTA/MACHO</t>
  </si>
  <si>
    <t>WT211024A</t>
  </si>
  <si>
    <t>VIGO</t>
  </si>
  <si>
    <t>SI SELLOS A LOS LADOS ZUMO</t>
  </si>
  <si>
    <t>GUT-27.</t>
  </si>
  <si>
    <t>SELLADO POR UN LADO HILUX 2002/</t>
  </si>
  <si>
    <t>19102-16060</t>
  </si>
  <si>
    <t>43512-35190</t>
  </si>
  <si>
    <t>WT211027</t>
  </si>
  <si>
    <t>HILUX 4X4/GREAT</t>
  </si>
  <si>
    <t>GREAT WALL 4X4 (DEER/SAFE/SOCOOL)</t>
  </si>
  <si>
    <t>FLDI00708</t>
  </si>
  <si>
    <t>TO1018</t>
  </si>
  <si>
    <t>PRADO TX/4RUNNE</t>
  </si>
  <si>
    <t>43340-39225.</t>
  </si>
  <si>
    <t>PRADO TXL 3.0cc</t>
  </si>
  <si>
    <t>23390-0L090</t>
  </si>
  <si>
    <t>VIGO 2.5</t>
  </si>
  <si>
    <t>23390-0L041</t>
  </si>
  <si>
    <t>KTY-03-95360MLS</t>
  </si>
  <si>
    <t>VIGO/PRADO 2.7</t>
  </si>
  <si>
    <t>TW-8060051</t>
  </si>
  <si>
    <t>F/2F/ 90/94</t>
  </si>
  <si>
    <t>17801-61030-</t>
  </si>
  <si>
    <t>WT211031A</t>
  </si>
  <si>
    <t>2F/3F/4.5 BBUJA</t>
  </si>
  <si>
    <t>17801-35020.</t>
  </si>
  <si>
    <t>HILUX INY 2.9</t>
  </si>
  <si>
    <t>CON SOPORTE</t>
  </si>
  <si>
    <t>17801-0L040</t>
  </si>
  <si>
    <t>HILUX/FORTU 17/</t>
  </si>
  <si>
    <t>DIESEL FORTUNER</t>
  </si>
  <si>
    <t>17801-58010</t>
  </si>
  <si>
    <t>PRADO 2.7 2PTAS</t>
  </si>
  <si>
    <t>17801-62010.</t>
  </si>
  <si>
    <t>PRADO 3.4 5PTAS</t>
  </si>
  <si>
    <t>TO1017</t>
  </si>
  <si>
    <t>17801-11080</t>
  </si>
  <si>
    <t>TERCEL INY</t>
  </si>
  <si>
    <t>17801-38050</t>
  </si>
  <si>
    <t>PRADO TXL 4.0cc</t>
  </si>
  <si>
    <t>43350-39085</t>
  </si>
  <si>
    <t>23390-0L070</t>
  </si>
  <si>
    <t>HILUX 2017/REVO</t>
  </si>
  <si>
    <t>23390-0L010.</t>
  </si>
  <si>
    <t>VIGO/DMAX 15/</t>
  </si>
  <si>
    <t>WT64073</t>
  </si>
  <si>
    <t>F/2F/3F /89</t>
  </si>
  <si>
    <t>TIPO "T" PLASTICO</t>
  </si>
  <si>
    <t>23300-34100.</t>
  </si>
  <si>
    <t>WT64068</t>
  </si>
  <si>
    <t>HILUX 92/96</t>
  </si>
  <si>
    <t>CON BASE</t>
  </si>
  <si>
    <t>23300-50050</t>
  </si>
  <si>
    <t>HILUX/RUNN/PRAD</t>
  </si>
  <si>
    <t>CON SOPORTE PRADO 4 CIL/ROCKY</t>
  </si>
  <si>
    <t>23300-35030.</t>
  </si>
  <si>
    <t>23300-39035</t>
  </si>
  <si>
    <t>HILUX INY 98/00</t>
  </si>
  <si>
    <t>AG10330</t>
  </si>
  <si>
    <t>83320-80118</t>
  </si>
  <si>
    <t>1994/</t>
  </si>
  <si>
    <t>AG10335</t>
  </si>
  <si>
    <t>83320-80119</t>
  </si>
  <si>
    <t>AG1639</t>
  </si>
  <si>
    <t>513595</t>
  </si>
  <si>
    <t>TACOMA/L-CRUISER-1GRFE/GASOLINA 4.0cc</t>
  </si>
  <si>
    <t>TY-1603-8IND</t>
  </si>
  <si>
    <t>514451</t>
  </si>
  <si>
    <t>19101-66010</t>
  </si>
  <si>
    <t>HILUX 94/98</t>
  </si>
  <si>
    <t>TO-880-XLB</t>
  </si>
  <si>
    <t>RLL10171</t>
  </si>
  <si>
    <t>11159-8</t>
  </si>
  <si>
    <t>RLL10172</t>
  </si>
  <si>
    <t>242847.</t>
  </si>
  <si>
    <t>13561-45010.</t>
  </si>
  <si>
    <t>48820-35030</t>
  </si>
  <si>
    <t xml:space="preserve">GUIA CADENA              </t>
  </si>
  <si>
    <t>COROLLA4M/5M</t>
  </si>
  <si>
    <t>13561-45010</t>
  </si>
  <si>
    <t>TOYOTA 4M/5M</t>
  </si>
  <si>
    <t>+TW</t>
  </si>
  <si>
    <t>87245-0K010</t>
  </si>
  <si>
    <t>HILUX VIGO/FORTUNER 2.5 TD 16V 4X2/4X4</t>
  </si>
  <si>
    <t>HILUX VIGO/FORTUNER 2.5 16V TD 4X2/4X4</t>
  </si>
  <si>
    <t>CONEX DEPOS A RAD 2.5 4X2-3.0 4X4 06/16</t>
  </si>
  <si>
    <t>GL-4127</t>
  </si>
  <si>
    <t>13751-46030</t>
  </si>
  <si>
    <t>PRADO/L/C 4.0cc</t>
  </si>
  <si>
    <t>TO3025</t>
  </si>
  <si>
    <t>HILUX 22R 84/92</t>
  </si>
  <si>
    <t>TY-1603-8MM</t>
  </si>
  <si>
    <t>GAS2034</t>
  </si>
  <si>
    <t>HILUX 22R 90/99</t>
  </si>
  <si>
    <t>76526-4</t>
  </si>
  <si>
    <t>1657375020</t>
  </si>
  <si>
    <t>FORTUNER 4.024V</t>
  </si>
  <si>
    <t>76526-3</t>
  </si>
  <si>
    <t>VIGO/HIACE 2.7</t>
  </si>
  <si>
    <t>2TRFE 05/10  14 PIEZAS DIESEL</t>
  </si>
  <si>
    <t>1657275090</t>
  </si>
  <si>
    <t>VIGO/FORTUN 2.5</t>
  </si>
  <si>
    <t>NEW HILUX 2.4/2.8 4X2-4X4 1998/2006</t>
  </si>
  <si>
    <t>1657130100</t>
  </si>
  <si>
    <t>1657107-030</t>
  </si>
  <si>
    <t>PRADO 5 PTAS 3.4 1998/2009</t>
  </si>
  <si>
    <t>27825M</t>
  </si>
  <si>
    <t>HILUX 2.4cc</t>
  </si>
  <si>
    <t>TX-TXL 4.0 V6 24V 4X4 2010/ 4RUNNER</t>
  </si>
  <si>
    <t>2.7 16V 4X4 1998/2006</t>
  </si>
  <si>
    <t>PRADO SUMO 2.7</t>
  </si>
  <si>
    <t>27378M</t>
  </si>
  <si>
    <t>1657231360</t>
  </si>
  <si>
    <t>PRADO TX/LX 4.0</t>
  </si>
  <si>
    <t>PRADO TX-TXL 4.0 24V 4X4 2010/ 4RUNNER</t>
  </si>
  <si>
    <t>27361M</t>
  </si>
  <si>
    <t>PRADO/4RUNNER</t>
  </si>
  <si>
    <t>PRADO 2.7 4X4 16V 1999/2008</t>
  </si>
  <si>
    <t>27815M</t>
  </si>
  <si>
    <t>16572-0L050</t>
  </si>
  <si>
    <t>VIGO 2.5cc</t>
  </si>
  <si>
    <t>FORTUNER 3.0cc 07/16 16/VALVULAS</t>
  </si>
  <si>
    <t>TO2030</t>
  </si>
  <si>
    <t>27.5 CMS</t>
  </si>
  <si>
    <t>27824M</t>
  </si>
  <si>
    <t>16571-75100</t>
  </si>
  <si>
    <t>HILUX 16V 98/</t>
  </si>
  <si>
    <t>27370M</t>
  </si>
  <si>
    <t>1657262070</t>
  </si>
  <si>
    <t>PRADO 5P/4RUNNE</t>
  </si>
  <si>
    <t>27362M</t>
  </si>
  <si>
    <t>1657175232</t>
  </si>
  <si>
    <t>TX-TXL 16V 4X4 2010/</t>
  </si>
  <si>
    <t>27364M</t>
  </si>
  <si>
    <t>PRADO TX 3.0</t>
  </si>
  <si>
    <t>27375M</t>
  </si>
  <si>
    <t>PRADO/4 RUNNER</t>
  </si>
  <si>
    <t>27360M</t>
  </si>
  <si>
    <t>1657175180</t>
  </si>
  <si>
    <t>PRADO 3P 2.7</t>
  </si>
  <si>
    <t>4.0/4.5</t>
  </si>
  <si>
    <t>JH-353L</t>
  </si>
  <si>
    <t>RELACIONADO 10 DIENTES</t>
  </si>
  <si>
    <t>90913-02033</t>
  </si>
  <si>
    <t>JH-361R</t>
  </si>
  <si>
    <t>F/2F/3F DAIHF20</t>
  </si>
  <si>
    <t>DAIHATSU F20</t>
  </si>
  <si>
    <t>04485-35020.</t>
  </si>
  <si>
    <t>JH-352R</t>
  </si>
  <si>
    <t>04485-35040</t>
  </si>
  <si>
    <t>JH-095AL</t>
  </si>
  <si>
    <t>JH-361L</t>
  </si>
  <si>
    <t>HILUX 2.7 07/</t>
  </si>
  <si>
    <t>10290-TY-HD</t>
  </si>
  <si>
    <t>8731-D1523</t>
  </si>
  <si>
    <t>PRADO 01/</t>
  </si>
  <si>
    <t>JH-352L</t>
  </si>
  <si>
    <t>HILUX 4X2 93/04</t>
  </si>
  <si>
    <t>TUNDRA 07/15/SEQUOIA</t>
  </si>
  <si>
    <t>KW-1111</t>
  </si>
  <si>
    <t>ZX ADMIRAL ADMIRAL 2.8</t>
  </si>
  <si>
    <t>7298-TY-HD</t>
  </si>
  <si>
    <t>7298D436</t>
  </si>
  <si>
    <t>HILUX 4X4/ 4.5</t>
  </si>
  <si>
    <t>FOTON TUNLAND 2.8cc</t>
  </si>
  <si>
    <t>27X34X47</t>
  </si>
  <si>
    <t>8776-TY-HD</t>
  </si>
  <si>
    <t>30X29X47.5</t>
  </si>
  <si>
    <t>HILUX/VIGO 2010</t>
  </si>
  <si>
    <t>7298D502 NOVEX</t>
  </si>
  <si>
    <t>30X29X47</t>
  </si>
  <si>
    <t>L/C BURBUJA 4.5</t>
  </si>
  <si>
    <t>4.0/4.5 1991/</t>
  </si>
  <si>
    <t>7298-TY-HD.</t>
  </si>
  <si>
    <t>30X27X62 TOPE</t>
  </si>
  <si>
    <t>7877-TY-HD</t>
  </si>
  <si>
    <t>26*34*60 TOPE</t>
  </si>
  <si>
    <t>PRADO/FORTUNER</t>
  </si>
  <si>
    <t>7877 NOVEX</t>
  </si>
  <si>
    <t>26X27X60 P.I</t>
  </si>
  <si>
    <t>30*29*72* P.INT</t>
  </si>
  <si>
    <t>30*34*69 TOPE</t>
  </si>
  <si>
    <t>BURBUJA 4.5</t>
  </si>
  <si>
    <t>7487 GAMAX</t>
  </si>
  <si>
    <t>30X27X69 P.I</t>
  </si>
  <si>
    <t>8336 NOVEX</t>
  </si>
  <si>
    <t>30X30X70</t>
  </si>
  <si>
    <t>COROLLA 02/</t>
  </si>
  <si>
    <t>8420-TY-HD</t>
  </si>
  <si>
    <t>L/CRUICER 08/11</t>
  </si>
  <si>
    <t>13521-41011</t>
  </si>
  <si>
    <t>TO-527/659014.</t>
  </si>
  <si>
    <t>24X154.</t>
  </si>
  <si>
    <t>HILUX 92/98</t>
  </si>
  <si>
    <t>GPV 23834 TOYOTA RAV4</t>
  </si>
  <si>
    <t>MONTERO/PAJERO</t>
  </si>
  <si>
    <t>TO-734/659039</t>
  </si>
  <si>
    <t>TO-589/659083</t>
  </si>
  <si>
    <t>VIGO 2.8 16/</t>
  </si>
  <si>
    <t>TO-018/859007</t>
  </si>
  <si>
    <t>GASOLINA AUTOM/MECANICO</t>
  </si>
  <si>
    <t>TO-838/859092</t>
  </si>
  <si>
    <t>HILUX 2004/2006</t>
  </si>
  <si>
    <t>TO-025/859015.</t>
  </si>
  <si>
    <t>GPV 23828</t>
  </si>
  <si>
    <t>TO-880/899125</t>
  </si>
  <si>
    <t>GPV 23822</t>
  </si>
  <si>
    <t>TO-035/859072</t>
  </si>
  <si>
    <t>LUV 2300 13/16 DOBLE CHUPA</t>
  </si>
  <si>
    <t>TO-833/859034</t>
  </si>
  <si>
    <t>13/16 DOBLE CHUPA</t>
  </si>
  <si>
    <t>PRADO TX/TXL</t>
  </si>
  <si>
    <t>TO-003/859049</t>
  </si>
  <si>
    <t>30X27X33 tope</t>
  </si>
  <si>
    <t>TOY 4.5 2004/</t>
  </si>
  <si>
    <t>TO-001 / 822001</t>
  </si>
  <si>
    <t>TOY COROLLA 1.6</t>
  </si>
  <si>
    <t>TO-015/859062</t>
  </si>
  <si>
    <t>26X24X56 TOPE</t>
  </si>
  <si>
    <t>TOY COROLLA 1.8</t>
  </si>
  <si>
    <t>TO-377/859496</t>
  </si>
  <si>
    <t>30X29X70</t>
  </si>
  <si>
    <t>VIGO 2.4 16/</t>
  </si>
  <si>
    <t>16400-66080</t>
  </si>
  <si>
    <t>16400-0L160</t>
  </si>
  <si>
    <t>16400-0L180</t>
  </si>
  <si>
    <t>FORTUNER 3.0/4.</t>
  </si>
  <si>
    <t>0ASOLINA / VIGO GASOLINA mecanico LAMINI</t>
  </si>
  <si>
    <t>16410-0C161</t>
  </si>
  <si>
    <t>500X648X26</t>
  </si>
  <si>
    <t>HILUX 2.7 GASO</t>
  </si>
  <si>
    <t>AUTOMATICO DIESEL</t>
  </si>
  <si>
    <t>16400-0L150</t>
  </si>
  <si>
    <t>VIGO DIESEL</t>
  </si>
  <si>
    <t>04212-66010</t>
  </si>
  <si>
    <t xml:space="preserve">REP B/TORSION            </t>
  </si>
  <si>
    <t>HILUX 4X2 92/</t>
  </si>
  <si>
    <t xml:space="preserve">  04313-60020</t>
  </si>
  <si>
    <t>2F/3F/RACER/CIE</t>
  </si>
  <si>
    <t>04313-60050.</t>
  </si>
  <si>
    <t>90311-88003</t>
  </si>
  <si>
    <t>3F 90/</t>
  </si>
  <si>
    <t xml:space="preserve"> 04313-12030</t>
  </si>
  <si>
    <t>04313-60090-</t>
  </si>
  <si>
    <t>32X46X6.</t>
  </si>
  <si>
    <t>L/C 4.5 92/</t>
  </si>
  <si>
    <t>04313-60110</t>
  </si>
  <si>
    <t>L/C 4.5 95/</t>
  </si>
  <si>
    <t>04311-60110.</t>
  </si>
  <si>
    <t>3F/4.5 CON BOOS</t>
  </si>
  <si>
    <t>42/34 mm</t>
  </si>
  <si>
    <t>90311-66001</t>
  </si>
  <si>
    <t xml:space="preserve">REP CALIPER 42mm         </t>
  </si>
  <si>
    <t>JS13365</t>
  </si>
  <si>
    <t>90X108X110X10</t>
  </si>
  <si>
    <t>45mm.</t>
  </si>
  <si>
    <t>11-0288A</t>
  </si>
  <si>
    <t>11-T207A</t>
  </si>
  <si>
    <t>L/C 4.5 86/99</t>
  </si>
  <si>
    <t xml:space="preserve">RETEN CAJA               </t>
  </si>
  <si>
    <t>40X46/49X17.5</t>
  </si>
  <si>
    <t>90311-40001</t>
  </si>
  <si>
    <t>VIGO 06/</t>
  </si>
  <si>
    <t>27 2KD</t>
  </si>
  <si>
    <t>89X106X9</t>
  </si>
  <si>
    <t>PRADO 3 PTAS</t>
  </si>
  <si>
    <t>92X110X10</t>
  </si>
  <si>
    <t>PRADO 5P</t>
  </si>
  <si>
    <t>5 PTAS  5VZ</t>
  </si>
  <si>
    <t>PRADO 3/5 PTAS- HILUX 00/</t>
  </si>
  <si>
    <t>90311-80010-</t>
  </si>
  <si>
    <t>80X100X8.5</t>
  </si>
  <si>
    <t>HILUX/URVAN/D21</t>
  </si>
  <si>
    <t>SENTRA B13</t>
  </si>
  <si>
    <t>90311-32001</t>
  </si>
  <si>
    <t>HILUX/FORTUNER</t>
  </si>
  <si>
    <t>22R  2.5/3.0 PROPULSOR RUNNER</t>
  </si>
  <si>
    <t>90311-45011.</t>
  </si>
  <si>
    <t>45X68X12</t>
  </si>
  <si>
    <t>65X79X7</t>
  </si>
  <si>
    <t>2009/2016</t>
  </si>
  <si>
    <t>90316-69001</t>
  </si>
  <si>
    <t>PAJERO</t>
  </si>
  <si>
    <t>90311-50005</t>
  </si>
  <si>
    <t>50X68X9,</t>
  </si>
  <si>
    <t>90311-66001.</t>
  </si>
  <si>
    <t>66X85X8X10</t>
  </si>
  <si>
    <t>HILUX 4X4 00/</t>
  </si>
  <si>
    <t>3.0/4.0cc</t>
  </si>
  <si>
    <t>90312-95001</t>
  </si>
  <si>
    <t>48X75X7.5</t>
  </si>
  <si>
    <t>90313-48004</t>
  </si>
  <si>
    <t>PRADO 00/ 5 PTA</t>
  </si>
  <si>
    <t>49X70X9</t>
  </si>
  <si>
    <t>90310-50006</t>
  </si>
  <si>
    <t>VIGO/FORTUNER</t>
  </si>
  <si>
    <t>38X74X11X18</t>
  </si>
  <si>
    <t>90311-38047/49</t>
  </si>
  <si>
    <t>PRADO/HILUX</t>
  </si>
  <si>
    <t>90363-40068-X</t>
  </si>
  <si>
    <t>6308W12RSHR4C5</t>
  </si>
  <si>
    <t xml:space="preserve">RODILLO EJE TRAS         </t>
  </si>
  <si>
    <t>PRADO/VIGO/TX</t>
  </si>
  <si>
    <t>4RUNNE/FORTUNER/TUNDRA</t>
  </si>
  <si>
    <t>90363-T0033</t>
  </si>
  <si>
    <t>GK6901</t>
  </si>
  <si>
    <t>YR-115</t>
  </si>
  <si>
    <t>43340-39225 .</t>
  </si>
  <si>
    <t>APC-ROT-5</t>
  </si>
  <si>
    <t>CON BASE MONTERO 97/</t>
  </si>
  <si>
    <t>43340-39225,</t>
  </si>
  <si>
    <t>TOYOTA/RUNNER TOYOTA/RUNNER</t>
  </si>
  <si>
    <t>SB-2832</t>
  </si>
  <si>
    <t>MD-020561</t>
  </si>
  <si>
    <t>43330-39265*</t>
  </si>
  <si>
    <t>TO1056</t>
  </si>
  <si>
    <t>4RUNNER/LAND CRUISER 98/ 3.0/4.0cc</t>
  </si>
  <si>
    <t>43330-60040.</t>
  </si>
  <si>
    <t>PRADO 10/</t>
  </si>
  <si>
    <t>43330-09295.</t>
  </si>
  <si>
    <t>8 VALVULAS CARBURADOR</t>
  </si>
  <si>
    <t>SB-3842</t>
  </si>
  <si>
    <t>43330-60010</t>
  </si>
  <si>
    <t>PRADO 03/09</t>
  </si>
  <si>
    <t>2RZ-3RZ</t>
  </si>
  <si>
    <t>43330-39585.</t>
  </si>
  <si>
    <t>PRADO /03</t>
  </si>
  <si>
    <t>PRADO 03/</t>
  </si>
  <si>
    <t>43340-39465.</t>
  </si>
  <si>
    <t>514426</t>
  </si>
  <si>
    <t>43350-39035,</t>
  </si>
  <si>
    <t>HILUX 4X2 83/96</t>
  </si>
  <si>
    <t>3 PTAS 93/01-5 PTAS 92/08 3.0 4X4 24V</t>
  </si>
  <si>
    <t>43350-39035..</t>
  </si>
  <si>
    <t>APC-ROT-2</t>
  </si>
  <si>
    <t>SB-2721</t>
  </si>
  <si>
    <t>43360-39075,</t>
  </si>
  <si>
    <t>TO1016</t>
  </si>
  <si>
    <t>43360-39075..</t>
  </si>
  <si>
    <t>APC-ROT-4</t>
  </si>
  <si>
    <t>43310-35061</t>
  </si>
  <si>
    <t>FJ CRUICER 4.0 CC</t>
  </si>
  <si>
    <t>43310-60050.</t>
  </si>
  <si>
    <t>4RUNNER / LAND CRUISER 98/ -</t>
  </si>
  <si>
    <t>43310-09015.</t>
  </si>
  <si>
    <t>L/CRUCER/4RUNNER 2010/ 4X4</t>
  </si>
  <si>
    <t>43350-39125</t>
  </si>
  <si>
    <t>SB-3621</t>
  </si>
  <si>
    <t>HILUX 4X2 97/05</t>
  </si>
  <si>
    <t>12371-30090</t>
  </si>
  <si>
    <t>518872</t>
  </si>
  <si>
    <t>PRADO 3.0cc</t>
  </si>
  <si>
    <t>12371-31050</t>
  </si>
  <si>
    <t>PRADO 4.0cc</t>
  </si>
  <si>
    <t>2.5cc</t>
  </si>
  <si>
    <t>NATIVA 08/15</t>
  </si>
  <si>
    <t>12361-0L040</t>
  </si>
  <si>
    <t>12361-30080</t>
  </si>
  <si>
    <t>TOYOTA/HILUX</t>
  </si>
  <si>
    <t>FORTUNER 3.0 2006/2011 HILUX VIGO</t>
  </si>
  <si>
    <t>1236135050</t>
  </si>
  <si>
    <t>12361-30141</t>
  </si>
  <si>
    <t>514751</t>
  </si>
  <si>
    <t>PRADO 2.8/3.0cc</t>
  </si>
  <si>
    <t>12361-31290</t>
  </si>
  <si>
    <t>YD-147</t>
  </si>
  <si>
    <t>TACOMA-PRADO 1669-2002</t>
  </si>
  <si>
    <t>48820-0K030</t>
  </si>
  <si>
    <t>VIGO/PRADO/TX</t>
  </si>
  <si>
    <t>48810-0K010</t>
  </si>
  <si>
    <t>48820-AD010</t>
  </si>
  <si>
    <t>PRADO 96/</t>
  </si>
  <si>
    <t>193mm LARGO</t>
  </si>
  <si>
    <t>48820-0K010</t>
  </si>
  <si>
    <t>RLL9622</t>
  </si>
  <si>
    <t>VIGO 4X2</t>
  </si>
  <si>
    <t>SL-3845-M</t>
  </si>
  <si>
    <t>48830-60030</t>
  </si>
  <si>
    <t>PRADO 03/ TX</t>
  </si>
  <si>
    <t>13540-44010.</t>
  </si>
  <si>
    <t>ROCKY</t>
  </si>
  <si>
    <t>PAJERO 09/</t>
  </si>
  <si>
    <t>45503-09321</t>
  </si>
  <si>
    <t>HILUX 2.7 05/</t>
  </si>
  <si>
    <t>45503-09321*</t>
  </si>
  <si>
    <t>45503-09320</t>
  </si>
  <si>
    <t>45503-35070.</t>
  </si>
  <si>
    <t>MB-176309</t>
  </si>
  <si>
    <t>L/CRUICER 10/</t>
  </si>
  <si>
    <t>4RUNNER</t>
  </si>
  <si>
    <t>45503-39075-</t>
  </si>
  <si>
    <t>PRADO /02</t>
  </si>
  <si>
    <t>2.7</t>
  </si>
  <si>
    <t>45503-60040.</t>
  </si>
  <si>
    <t>TO2033</t>
  </si>
  <si>
    <t>PRADO TX 10/</t>
  </si>
  <si>
    <t>SR-A120</t>
  </si>
  <si>
    <t>44250-0K710LR</t>
  </si>
  <si>
    <t>HILUX 15/</t>
  </si>
  <si>
    <t>45046-39165</t>
  </si>
  <si>
    <t>L-200 4X4</t>
  </si>
  <si>
    <t>45046-39165*</t>
  </si>
  <si>
    <t>TO2032</t>
  </si>
  <si>
    <t>NATIVA 2011/</t>
  </si>
  <si>
    <t>45046-09251.</t>
  </si>
  <si>
    <t>45046-09251*</t>
  </si>
  <si>
    <t>TO2051</t>
  </si>
  <si>
    <t>45046-09281.</t>
  </si>
  <si>
    <t>45046-69245.</t>
  </si>
  <si>
    <t>SE-3841</t>
  </si>
  <si>
    <t>45046-39505</t>
  </si>
  <si>
    <t>PRADO TX4.0 03/</t>
  </si>
  <si>
    <t>PRADO TX 1aSERIE 4.0-GRJ120/RUNNER 4.0</t>
  </si>
  <si>
    <t>PRADO 99/ 3.4</t>
  </si>
  <si>
    <t>45047-39215-</t>
  </si>
  <si>
    <t>SE-3561L</t>
  </si>
  <si>
    <t>45047-39215</t>
  </si>
  <si>
    <t>45406-39115*</t>
  </si>
  <si>
    <t>45406-39115-</t>
  </si>
  <si>
    <t>45406-39165*</t>
  </si>
  <si>
    <t>L/CRUICER-3.0/4.0cc 2003/</t>
  </si>
  <si>
    <t>2.0 ACEITE</t>
  </si>
  <si>
    <t>46406-39135*</t>
  </si>
  <si>
    <t>45406-39135</t>
  </si>
  <si>
    <t>45406-39175*</t>
  </si>
  <si>
    <t>FRONTIER 03-05/X-TRAIL 00-03/X-TERRA</t>
  </si>
  <si>
    <t>45040-69095X .</t>
  </si>
  <si>
    <t>AP-3047</t>
  </si>
  <si>
    <t xml:space="preserve">TERMINALES (JX4)         </t>
  </si>
  <si>
    <t>BURBUJA 4.0/4.5</t>
  </si>
  <si>
    <t>X-TERRA/PATHFINDER 89-95/D-21 4x2</t>
  </si>
  <si>
    <t>45040-69105X-</t>
  </si>
  <si>
    <t>RLT9602(4)</t>
  </si>
  <si>
    <t>TOYOTA 4.5 24V</t>
  </si>
  <si>
    <t>TH6311.82</t>
  </si>
  <si>
    <t>90916-03092</t>
  </si>
  <si>
    <t>VIGO/FORTUN 2.7</t>
  </si>
  <si>
    <t>TH6520.82</t>
  </si>
  <si>
    <t>90916-03118</t>
  </si>
  <si>
    <t>VIGO/PRADO 3.0</t>
  </si>
  <si>
    <t>FORTUNER/2.4/2.5/3.0cc</t>
  </si>
  <si>
    <t>48605-35120.</t>
  </si>
  <si>
    <t>48068-0K040</t>
  </si>
  <si>
    <t>JH-353R</t>
  </si>
  <si>
    <t>48606-35120</t>
  </si>
  <si>
    <t>48069-0K040</t>
  </si>
  <si>
    <t>PARA FAN CLUTCH</t>
  </si>
  <si>
    <t>48610-60070</t>
  </si>
  <si>
    <t>48610-0K040</t>
  </si>
  <si>
    <t>48066-35080</t>
  </si>
  <si>
    <t>48630-60040</t>
  </si>
  <si>
    <t>48630-0K010</t>
  </si>
  <si>
    <t>JH-219L</t>
  </si>
  <si>
    <t>TRAVEL H1-HIACE 00/-TACOMA-JINBEI</t>
  </si>
  <si>
    <t>48630-0K040</t>
  </si>
  <si>
    <t>KB-1120</t>
  </si>
  <si>
    <t>9329021</t>
  </si>
  <si>
    <t>PAJERO/MONTERO</t>
  </si>
  <si>
    <t>89422-33030</t>
  </si>
  <si>
    <t>3-2-5</t>
  </si>
  <si>
    <t>9400320</t>
  </si>
  <si>
    <t>HILUX VIGO 2.5c</t>
  </si>
  <si>
    <t>4434-AN</t>
  </si>
  <si>
    <t xml:space="preserve"> 2014</t>
  </si>
  <si>
    <t>PRADO/FJ CRUCER</t>
  </si>
  <si>
    <t>1GRFE 4.0cc/GASOLINA</t>
  </si>
  <si>
    <t>4016-AN</t>
  </si>
  <si>
    <t>GWM-61A</t>
  </si>
  <si>
    <t>PRADO/VIGO 3.0c</t>
  </si>
  <si>
    <t>MOTOR 1KDFTV DIESEL</t>
  </si>
  <si>
    <t>23231-EBN</t>
  </si>
  <si>
    <t>37X8X112.7</t>
  </si>
  <si>
    <t>4435-EN</t>
  </si>
  <si>
    <t>WP-M163</t>
  </si>
  <si>
    <t>4019-EN</t>
  </si>
  <si>
    <t>WP-N174</t>
  </si>
  <si>
    <t>4017-EN</t>
  </si>
  <si>
    <t>WP-RE179</t>
  </si>
  <si>
    <t>MOTOR:1KDFTV 2009/ DIESEL</t>
  </si>
  <si>
    <t>FO-4032</t>
  </si>
  <si>
    <t>TOYOTA 3F</t>
  </si>
  <si>
    <t>BP-0943</t>
  </si>
  <si>
    <t>LAND CRUISER 08</t>
  </si>
  <si>
    <t>SEQUOIA-TUNDRA- EMERGENCIA</t>
  </si>
  <si>
    <t>21010-VW226</t>
  </si>
  <si>
    <t>COL-20208</t>
  </si>
  <si>
    <t>BP-0871</t>
  </si>
  <si>
    <t>FM-4224</t>
  </si>
  <si>
    <t xml:space="preserve">ZAPATA FRENO TRAS (JGO9  </t>
  </si>
  <si>
    <t>HILUX 16/ 2.7</t>
  </si>
  <si>
    <t>MONTERO V6 91/</t>
  </si>
  <si>
    <t>4062A085</t>
  </si>
  <si>
    <t>L200/NATIVA 08/</t>
  </si>
  <si>
    <t>4162A335</t>
  </si>
  <si>
    <t>MD027080.</t>
  </si>
  <si>
    <t>SDM31014ZX-STD</t>
  </si>
  <si>
    <t xml:space="preserve">ANILLOS MOT STD   100mm  </t>
  </si>
  <si>
    <t>CANTER 4D30 (HK</t>
  </si>
  <si>
    <t>MB-831040.</t>
  </si>
  <si>
    <t>K47X53X32</t>
  </si>
  <si>
    <t>DIR/HIDRAULICA</t>
  </si>
  <si>
    <t>MD972934.</t>
  </si>
  <si>
    <t>MONTERO 2.4 16V</t>
  </si>
  <si>
    <t>L300 2.4 16VALVULAS</t>
  </si>
  <si>
    <t>MONTERO 82/96</t>
  </si>
  <si>
    <t>1300A045</t>
  </si>
  <si>
    <t>L200/TRITON</t>
  </si>
  <si>
    <t>MR980832</t>
  </si>
  <si>
    <t>17040-CH000</t>
  </si>
  <si>
    <t>L200/SPORTE /15</t>
  </si>
  <si>
    <t>SPORTERO 2005/2015</t>
  </si>
  <si>
    <t>MB-670211*</t>
  </si>
  <si>
    <t>MB484107</t>
  </si>
  <si>
    <t>MIT V6 3000</t>
  </si>
  <si>
    <t>MB-670211</t>
  </si>
  <si>
    <t>MONTERO 82/</t>
  </si>
  <si>
    <t>MOD.95/</t>
  </si>
  <si>
    <t>MD-710400</t>
  </si>
  <si>
    <t>COL-20312</t>
  </si>
  <si>
    <t>MR995034</t>
  </si>
  <si>
    <t>KD-9028</t>
  </si>
  <si>
    <t>MD-012098</t>
  </si>
  <si>
    <t>MD-012098*</t>
  </si>
  <si>
    <t>M8C222014</t>
  </si>
  <si>
    <t>MOD.97/</t>
  </si>
  <si>
    <t>MB-555391</t>
  </si>
  <si>
    <t>HIERRO</t>
  </si>
  <si>
    <t>DW004</t>
  </si>
  <si>
    <t>MB484110</t>
  </si>
  <si>
    <t>MONTERO 82/97</t>
  </si>
  <si>
    <t>82/96</t>
  </si>
  <si>
    <t>MONTERO PAJERO</t>
  </si>
  <si>
    <t>R121H-025</t>
  </si>
  <si>
    <t>MICC-186</t>
  </si>
  <si>
    <t>L 300 91/</t>
  </si>
  <si>
    <t>2009-2016</t>
  </si>
  <si>
    <t>MONTERO 89/</t>
  </si>
  <si>
    <t>CP-73</t>
  </si>
  <si>
    <t>MOD /95</t>
  </si>
  <si>
    <t>11X980Le</t>
  </si>
  <si>
    <t>MONTERO 89 92</t>
  </si>
  <si>
    <t>DOBLE CABINA 2.4 1998/2012 4X2</t>
  </si>
  <si>
    <t>MITFP-1973</t>
  </si>
  <si>
    <t>MONTERO/MITSUB.</t>
  </si>
  <si>
    <t>MITF-1352</t>
  </si>
  <si>
    <t>MB256879</t>
  </si>
  <si>
    <t>L200 4X4 D/CABI</t>
  </si>
  <si>
    <t>DODGE RAM 4X4 87-93/MIGHTY MAX 4X4 87-95</t>
  </si>
  <si>
    <t>MITF-540</t>
  </si>
  <si>
    <t>SEDAN 1997-2011</t>
  </si>
  <si>
    <t>MISE-187</t>
  </si>
  <si>
    <t>MOD. 05/</t>
  </si>
  <si>
    <t>CB1807GP-025</t>
  </si>
  <si>
    <t xml:space="preserve">CASQ BIELA 0.25          </t>
  </si>
  <si>
    <t>CANTER 4D30/1</t>
  </si>
  <si>
    <t>CB1807GP-050</t>
  </si>
  <si>
    <t>R121H-050</t>
  </si>
  <si>
    <t xml:space="preserve">CASQ BIELA 0.50          </t>
  </si>
  <si>
    <t>CANTER 4D30 1</t>
  </si>
  <si>
    <t>CB1807GP-075</t>
  </si>
  <si>
    <t>R121H-075</t>
  </si>
  <si>
    <t xml:space="preserve">CASQ BIELA 0.75          </t>
  </si>
  <si>
    <t>CB1807GP-100</t>
  </si>
  <si>
    <t>R121H-100</t>
  </si>
  <si>
    <t>ME4108</t>
  </si>
  <si>
    <t>4610A009</t>
  </si>
  <si>
    <t>SPORTERO/NATIVA</t>
  </si>
  <si>
    <t>MB-238829.</t>
  </si>
  <si>
    <t>AM1106</t>
  </si>
  <si>
    <t>MONTERO 82/90</t>
  </si>
  <si>
    <t>4610A008</t>
  </si>
  <si>
    <t>MB-238828.</t>
  </si>
  <si>
    <t>36530F3703</t>
  </si>
  <si>
    <t>54400-EL00AB</t>
  </si>
  <si>
    <t xml:space="preserve">CORREA ALT 15385         </t>
  </si>
  <si>
    <t>MONTERO</t>
  </si>
  <si>
    <t>A GAS/ L-300 UNIDAD</t>
  </si>
  <si>
    <t>17320.</t>
  </si>
  <si>
    <t>MD-020551</t>
  </si>
  <si>
    <t xml:space="preserve">CORREA D/HID 17320       </t>
  </si>
  <si>
    <t>A GAS L-300</t>
  </si>
  <si>
    <t>MD-997386</t>
  </si>
  <si>
    <t>36531-EL000</t>
  </si>
  <si>
    <t>MB-295003</t>
  </si>
  <si>
    <t>5471131G02</t>
  </si>
  <si>
    <t xml:space="preserve">EMPAQ/BOMBA FRENOS 1 1/8 </t>
  </si>
  <si>
    <t>CANTER</t>
  </si>
  <si>
    <t>FIC</t>
  </si>
  <si>
    <t>9499080</t>
  </si>
  <si>
    <t>KMB-03-88075 TG</t>
  </si>
  <si>
    <t>CH 88075 TG</t>
  </si>
  <si>
    <t>MONTERO 2.6</t>
  </si>
  <si>
    <t>83/94</t>
  </si>
  <si>
    <t>M1500A098</t>
  </si>
  <si>
    <t>L200/SPORTERO</t>
  </si>
  <si>
    <t>NATIVA</t>
  </si>
  <si>
    <t>MD620837</t>
  </si>
  <si>
    <t>APC-FAR-361</t>
  </si>
  <si>
    <t>V6 3000 PAJERO</t>
  </si>
  <si>
    <t>PANAL-ALTO</t>
  </si>
  <si>
    <t>7803A004</t>
  </si>
  <si>
    <t>M8C025719</t>
  </si>
  <si>
    <t>MB-504749.</t>
  </si>
  <si>
    <t>M8C025022</t>
  </si>
  <si>
    <t>V6 3000 96/97</t>
  </si>
  <si>
    <t>MR239580</t>
  </si>
  <si>
    <t>NATIVA/PAJERO</t>
  </si>
  <si>
    <t>MB504760.</t>
  </si>
  <si>
    <t>MONTERO 2.4 INY</t>
  </si>
  <si>
    <t>AG5033</t>
  </si>
  <si>
    <t>MD009016G</t>
  </si>
  <si>
    <t>L300</t>
  </si>
  <si>
    <t>1982-1997 4X4</t>
  </si>
  <si>
    <t>MB-109539</t>
  </si>
  <si>
    <t>GLG-4078</t>
  </si>
  <si>
    <t xml:space="preserve">GUIA VALV EX (X UND)     </t>
  </si>
  <si>
    <t>GLG-4077</t>
  </si>
  <si>
    <t>AG4470</t>
  </si>
  <si>
    <t>L 300 92/97</t>
  </si>
  <si>
    <t>7241-MB-HD</t>
  </si>
  <si>
    <t>L-300</t>
  </si>
  <si>
    <t>AG4442</t>
  </si>
  <si>
    <t>MONT/2.4 16V</t>
  </si>
  <si>
    <t>AG4440</t>
  </si>
  <si>
    <t>NATIVA/DEL</t>
  </si>
  <si>
    <t>58101-02A00..</t>
  </si>
  <si>
    <t>MONT/MITSUB</t>
  </si>
  <si>
    <t>22304M</t>
  </si>
  <si>
    <t>22315M</t>
  </si>
  <si>
    <t>FLANCHE 83X85</t>
  </si>
  <si>
    <t>MONTERO PAJ 92/</t>
  </si>
  <si>
    <t>22320M</t>
  </si>
  <si>
    <t xml:space="preserve">MANGUERA TUBO/REFRIGE    </t>
  </si>
  <si>
    <t>MONTERO 2.6 8V</t>
  </si>
  <si>
    <t>SK-7151</t>
  </si>
  <si>
    <t>SK-7251</t>
  </si>
  <si>
    <t>MB-109539-01</t>
  </si>
  <si>
    <t>MONTERO 82/ 2.6</t>
  </si>
  <si>
    <t>MIT L200 84/ 2.4 / MIT V6 3000 PAJERO</t>
  </si>
  <si>
    <t>525X638X26 AT</t>
  </si>
  <si>
    <t>7241-MT-HD</t>
  </si>
  <si>
    <t>MONTERO 88/92</t>
  </si>
  <si>
    <t>11-0998M</t>
  </si>
  <si>
    <t>MONTERO V6 3000</t>
  </si>
  <si>
    <t>7412-MB-HD</t>
  </si>
  <si>
    <t>MD-120699</t>
  </si>
  <si>
    <t>PAJERO 3.0cc 12v V6</t>
  </si>
  <si>
    <t>7412 NOVEX LD</t>
  </si>
  <si>
    <t>MB-160949</t>
  </si>
  <si>
    <t>10296-MB-HD</t>
  </si>
  <si>
    <t>8728-D1519</t>
  </si>
  <si>
    <t>SPORTERO 06/</t>
  </si>
  <si>
    <t>10296 NOVEX</t>
  </si>
  <si>
    <t>MB-176308</t>
  </si>
  <si>
    <t>7447 GAMAX</t>
  </si>
  <si>
    <t>7743 NOVEX</t>
  </si>
  <si>
    <t>MONTERO 00/</t>
  </si>
  <si>
    <t>28X33X52</t>
  </si>
  <si>
    <t>30X33X69 (47T)</t>
  </si>
  <si>
    <t>MI-008 / 839001</t>
  </si>
  <si>
    <t>28X27X56 TOPE</t>
  </si>
  <si>
    <t>MONTERO 82/86</t>
  </si>
  <si>
    <t>MI-017 / 815003</t>
  </si>
  <si>
    <t>25X22X54 TOPE</t>
  </si>
  <si>
    <t>LANCER 93/97</t>
  </si>
  <si>
    <t>GPV 19638 ACCENT</t>
  </si>
  <si>
    <t>MN222330</t>
  </si>
  <si>
    <t>CODO DE LADO</t>
  </si>
  <si>
    <t>JS13400</t>
  </si>
  <si>
    <t>MB-831043</t>
  </si>
  <si>
    <t>MONTERO/IMPORT</t>
  </si>
  <si>
    <t>MONTERO (IMP)/NISS URV</t>
  </si>
  <si>
    <t>14-M997M</t>
  </si>
  <si>
    <t>MONTERO 88/ 2.4</t>
  </si>
  <si>
    <t>HYUNDAI EXCELL (</t>
  </si>
  <si>
    <t>91X111X9</t>
  </si>
  <si>
    <t>MONTERO/NATIVA</t>
  </si>
  <si>
    <t>45X72X12X20</t>
  </si>
  <si>
    <t>4013A090</t>
  </si>
  <si>
    <t>39101-ET200</t>
  </si>
  <si>
    <t>L 200/SPORTERO</t>
  </si>
  <si>
    <t>MB-176308..</t>
  </si>
  <si>
    <t>92410/11-JR80A</t>
  </si>
  <si>
    <t>MB-831038.</t>
  </si>
  <si>
    <t>MB-831037.</t>
  </si>
  <si>
    <t>4010A015</t>
  </si>
  <si>
    <t>MB-860829</t>
  </si>
  <si>
    <t>HYUNDAI TERRACAN HYUNDAI TERRACAN</t>
  </si>
  <si>
    <t>MB-860829.</t>
  </si>
  <si>
    <t>HYUNDAI TERRACAN</t>
  </si>
  <si>
    <t>MB-176309-</t>
  </si>
  <si>
    <t>227*113*34</t>
  </si>
  <si>
    <t>SB-7153</t>
  </si>
  <si>
    <t>YD-304</t>
  </si>
  <si>
    <t>0324-24-310  JP</t>
  </si>
  <si>
    <t>MONTERO/B 1600</t>
  </si>
  <si>
    <t>MONTERO STANDAR 82/96 2600</t>
  </si>
  <si>
    <t>4410A173</t>
  </si>
  <si>
    <t>WT222099</t>
  </si>
  <si>
    <t>SE-7722</t>
  </si>
  <si>
    <t>MB-831044</t>
  </si>
  <si>
    <t>GR-0690</t>
  </si>
  <si>
    <t>WT82064</t>
  </si>
  <si>
    <t>81*11*162</t>
  </si>
  <si>
    <t>VITARA 1.6/4-PTAS</t>
  </si>
  <si>
    <t>MARCH</t>
  </si>
  <si>
    <t>2027</t>
  </si>
  <si>
    <t>SENTRA B16 11/</t>
  </si>
  <si>
    <t>56110-EB71A</t>
  </si>
  <si>
    <t>NAVARA 4X4 07/</t>
  </si>
  <si>
    <t>55302-54Y25.</t>
  </si>
  <si>
    <t>KD-4006</t>
  </si>
  <si>
    <t>55303-54Y25</t>
  </si>
  <si>
    <t>KD-9120F</t>
  </si>
  <si>
    <t>MARCH/VERSA</t>
  </si>
  <si>
    <t>NP300/NAVARA</t>
  </si>
  <si>
    <t>56200-ET02A</t>
  </si>
  <si>
    <t>9329005</t>
  </si>
  <si>
    <t>56210-EL00A.</t>
  </si>
  <si>
    <t>TIIDA 07/</t>
  </si>
  <si>
    <t>AT-7308</t>
  </si>
  <si>
    <t>FRONTIER/XTRAIL</t>
  </si>
  <si>
    <t>AT-7300</t>
  </si>
  <si>
    <t>20007</t>
  </si>
  <si>
    <t>SENTRA B13/VITA</t>
  </si>
  <si>
    <t>SENTRA B13/B14</t>
  </si>
  <si>
    <t>40210-VW0000</t>
  </si>
  <si>
    <t>RODAMIENTO</t>
  </si>
  <si>
    <t>40210-3XA0A</t>
  </si>
  <si>
    <t>9250013</t>
  </si>
  <si>
    <t>URVAN ZD30 16/</t>
  </si>
  <si>
    <t>NV350</t>
  </si>
  <si>
    <t>9400096</t>
  </si>
  <si>
    <t>TERRANO/VANETTE KA24 1998/2006</t>
  </si>
  <si>
    <t>22433-55Y00</t>
  </si>
  <si>
    <t>SENTRA B13 16V</t>
  </si>
  <si>
    <t>TIIDA 1.6/1.8cc</t>
  </si>
  <si>
    <t>SENTRA 2.0/QASQHAI 1.6/2.0cc</t>
  </si>
  <si>
    <t>22448-1KT0A</t>
  </si>
  <si>
    <t>XTRA T32/QASHQA</t>
  </si>
  <si>
    <t>KOLEOS 2016/ 2.5cc</t>
  </si>
  <si>
    <t>40202-AX000</t>
  </si>
  <si>
    <t>62092</t>
  </si>
  <si>
    <t>MARCH/VERSA 1.6</t>
  </si>
  <si>
    <t>NOTE/KICKS 1.6cc.</t>
  </si>
  <si>
    <t>40202-JR70B</t>
  </si>
  <si>
    <t>NAVARA 4X4</t>
  </si>
  <si>
    <t>NP300/ALASKAN</t>
  </si>
  <si>
    <t>40202-ET01A</t>
  </si>
  <si>
    <t>SENTRA 2.0 07/</t>
  </si>
  <si>
    <t>40202-50Y00</t>
  </si>
  <si>
    <t>TIIDA 1.6/1.8</t>
  </si>
  <si>
    <t>40202-JG000</t>
  </si>
  <si>
    <t>9329006</t>
  </si>
  <si>
    <t>XTRA T31/KOLEOS</t>
  </si>
  <si>
    <t>QASQHAI /15 2011-2016</t>
  </si>
  <si>
    <t>43202-ET010</t>
  </si>
  <si>
    <t>43200-50Y00</t>
  </si>
  <si>
    <t>D40-D23X-R-51 5/8</t>
  </si>
  <si>
    <t>43202-1J62A</t>
  </si>
  <si>
    <t>43202-JG200</t>
  </si>
  <si>
    <t>9325019</t>
  </si>
  <si>
    <t>XTRA T31/32 4X4</t>
  </si>
  <si>
    <t>21010-40F25,</t>
  </si>
  <si>
    <t>21010-40F26.</t>
  </si>
  <si>
    <t>FRONTI D22/D21</t>
  </si>
  <si>
    <t>21010-VK525</t>
  </si>
  <si>
    <t>NAVARA/D22</t>
  </si>
  <si>
    <t>FLUJO 80LH LB 3/1.4 D21/CARBURADOR</t>
  </si>
  <si>
    <t>210102433R</t>
  </si>
  <si>
    <t>NP300 2.5 16/</t>
  </si>
  <si>
    <t>ALASKAN 2.5cc</t>
  </si>
  <si>
    <t>21010-3RC1A</t>
  </si>
  <si>
    <t>21010-1KC0B</t>
  </si>
  <si>
    <t>QASHQAI/T32/B17</t>
  </si>
  <si>
    <t>SENTRA 1.8cc/JUKE 2014/</t>
  </si>
  <si>
    <t>SENTRA B13 8V</t>
  </si>
  <si>
    <t>21010-53Y00..</t>
  </si>
  <si>
    <t xml:space="preserve">            .</t>
  </si>
  <si>
    <t>SENTRA B14 16V</t>
  </si>
  <si>
    <t>URVAN</t>
  </si>
  <si>
    <t>TIIDA 1.8</t>
  </si>
  <si>
    <t>21010-VW228</t>
  </si>
  <si>
    <t>30620-EA00A.</t>
  </si>
  <si>
    <t>30620-CD00A</t>
  </si>
  <si>
    <t>92410-ET000</t>
  </si>
  <si>
    <t>NP300/D40 11/</t>
  </si>
  <si>
    <t>TRAS PATHFINDER</t>
  </si>
  <si>
    <t>30620-CD00A.</t>
  </si>
  <si>
    <t>30620-EA00A</t>
  </si>
  <si>
    <t>550450W023</t>
  </si>
  <si>
    <t>NP300/NAVAR 06/</t>
  </si>
  <si>
    <t>D40/D23/R-51 3/4</t>
  </si>
  <si>
    <t>R50 3.3-3.5 96/05 (INF CAUCHO)</t>
  </si>
  <si>
    <t>FRONTIER D22</t>
  </si>
  <si>
    <t>FRONTIER II 16V D23X QR25DE MANG No 1</t>
  </si>
  <si>
    <t>30610-EA000</t>
  </si>
  <si>
    <t>ZD 30</t>
  </si>
  <si>
    <t>APC-A91</t>
  </si>
  <si>
    <t>RADIAD A TUBO(LONG 342mm - D:INT 1-3/8)</t>
  </si>
  <si>
    <t>17142-51F01</t>
  </si>
  <si>
    <t>FRONTIER/NAVARA</t>
  </si>
  <si>
    <t>NAVARA D40/T30/D22/R51 2.5cc.</t>
  </si>
  <si>
    <t>55046-VW000</t>
  </si>
  <si>
    <t>URVAN 2.5/3.0</t>
  </si>
  <si>
    <t>URVAN E25 3.0 13/ NV350 2.5 13/ CAUCHO</t>
  </si>
  <si>
    <t>21503-VW210</t>
  </si>
  <si>
    <t>2007-2012 S/SL/SEDAN/SA</t>
  </si>
  <si>
    <t>BJ-9320</t>
  </si>
  <si>
    <t>URVAN/PATHFINDE</t>
  </si>
  <si>
    <t xml:space="preserve">BUJE REP STE DIFERENCIAL </t>
  </si>
  <si>
    <t>D21 2.4 4X4 93/</t>
  </si>
  <si>
    <t>1993/2004 4X4</t>
  </si>
  <si>
    <t xml:space="preserve">BUJE TENS TRAS           </t>
  </si>
  <si>
    <t>PATHFINDER</t>
  </si>
  <si>
    <t>D21/URVAN(INF)</t>
  </si>
  <si>
    <t>DATSUN 620 1.5</t>
  </si>
  <si>
    <t>21501-4KH0C</t>
  </si>
  <si>
    <t>NISAC-4107</t>
  </si>
  <si>
    <t>21501-ET00A</t>
  </si>
  <si>
    <t>NP300 D22 4X2</t>
  </si>
  <si>
    <t>NISA-1439</t>
  </si>
  <si>
    <t>URVAN 97/</t>
  </si>
  <si>
    <t>TIIDA 1.8 - VERSA 1.6 2007-2012</t>
  </si>
  <si>
    <t>84413G64800-L</t>
  </si>
  <si>
    <t>1.6</t>
  </si>
  <si>
    <t>NISA-198</t>
  </si>
  <si>
    <t>21501-3XC0A</t>
  </si>
  <si>
    <t>VANETTE</t>
  </si>
  <si>
    <t>NV350 TD16V DIESEL</t>
  </si>
  <si>
    <t>MOD/90-94</t>
  </si>
  <si>
    <t>3077064Y01</t>
  </si>
  <si>
    <t>D22 4X4</t>
  </si>
  <si>
    <t>NISCC-2047</t>
  </si>
  <si>
    <t>CABSTAR 3400</t>
  </si>
  <si>
    <t>NISCC-3955</t>
  </si>
  <si>
    <t>21504</t>
  </si>
  <si>
    <t>URVAN 2.5</t>
  </si>
  <si>
    <t>TIIDA VERSA</t>
  </si>
  <si>
    <t>1.8 VERSA S,SL SEDAN HATCHBACK 2007-2012</t>
  </si>
  <si>
    <t>NISCC-3988</t>
  </si>
  <si>
    <t>TIIDA/VERSA 1.8</t>
  </si>
  <si>
    <t>21481-EW00B</t>
  </si>
  <si>
    <t>2011/2017</t>
  </si>
  <si>
    <t>NISCC-3987</t>
  </si>
  <si>
    <t>URVAN 2.5 07/15</t>
  </si>
  <si>
    <t>NISFP-3825</t>
  </si>
  <si>
    <t>TIIDA/VERSA</t>
  </si>
  <si>
    <t>1.6/1.8 2007-2012</t>
  </si>
  <si>
    <t>14463G4803</t>
  </si>
  <si>
    <t>NISFP-1811</t>
  </si>
  <si>
    <t>NISSAN/MT3000</t>
  </si>
  <si>
    <t>NISFP-3460</t>
  </si>
  <si>
    <t>SENTRA B13 90/</t>
  </si>
  <si>
    <t>SUNNY</t>
  </si>
  <si>
    <t>NISFP-3828</t>
  </si>
  <si>
    <t>36530-EL000</t>
  </si>
  <si>
    <t>TIIDA 1.8 / VERSA 1.6  2007-2012</t>
  </si>
  <si>
    <t>NISFP-1816</t>
  </si>
  <si>
    <t>36531F3701</t>
  </si>
  <si>
    <t>DOBLE CABINA 2.4 1998/2012 2.4cc.</t>
  </si>
  <si>
    <t>NISFP-3829</t>
  </si>
  <si>
    <t>NISE-993</t>
  </si>
  <si>
    <t xml:space="preserve">CABLE SELECT/NEUTRO      </t>
  </si>
  <si>
    <t>SENTRA B 13</t>
  </si>
  <si>
    <t>43042-1HA0A</t>
  </si>
  <si>
    <t>13028-2W200</t>
  </si>
  <si>
    <t>48530-3S525.</t>
  </si>
  <si>
    <t>FRONTIE/D22 4X4</t>
  </si>
  <si>
    <t>13x1145Le</t>
  </si>
  <si>
    <t>URVAN ZD 30</t>
  </si>
  <si>
    <t>URVAN 3.0/TERIO</t>
  </si>
  <si>
    <t>T31 GASOLINA/ALASKAN</t>
  </si>
  <si>
    <t>21517-4KH08</t>
  </si>
  <si>
    <t>SENTRA</t>
  </si>
  <si>
    <t>T31/GASOLINA-ALASKAN</t>
  </si>
  <si>
    <t>7318-D430</t>
  </si>
  <si>
    <t>SAMURAI/SJ410</t>
  </si>
  <si>
    <t>JC13170</t>
  </si>
  <si>
    <t>8944408921</t>
  </si>
  <si>
    <t>NISSAN URVAN</t>
  </si>
  <si>
    <t>44100-3HA0A</t>
  </si>
  <si>
    <t>8449-D1374.</t>
  </si>
  <si>
    <t>8449-D1374..</t>
  </si>
  <si>
    <t>NP300/D23/D40</t>
  </si>
  <si>
    <t>8449-D1737</t>
  </si>
  <si>
    <t>TIIDA</t>
  </si>
  <si>
    <t xml:space="preserve">CORREA A/AC 17415        </t>
  </si>
  <si>
    <t>NP300/FRONTIER</t>
  </si>
  <si>
    <t>17415/9415</t>
  </si>
  <si>
    <t>15370..</t>
  </si>
  <si>
    <t>11X940Le</t>
  </si>
  <si>
    <t xml:space="preserve">CORREA ALT 15370         </t>
  </si>
  <si>
    <t>Z20 /95</t>
  </si>
  <si>
    <t>17490/9490.</t>
  </si>
  <si>
    <t xml:space="preserve">CORREA ALT 17490         </t>
  </si>
  <si>
    <t>FRONTIER/B 2.6</t>
  </si>
  <si>
    <t>GASOLINA 2.5cc</t>
  </si>
  <si>
    <t>17490.</t>
  </si>
  <si>
    <t>27</t>
  </si>
  <si>
    <t>4PK0830.</t>
  </si>
  <si>
    <t>26X22X40.</t>
  </si>
  <si>
    <t xml:space="preserve">CORREA ALT 4PK0830       </t>
  </si>
  <si>
    <t>SENTRA/ALMERA</t>
  </si>
  <si>
    <t>6PK1803/K060711</t>
  </si>
  <si>
    <t>25X21X52</t>
  </si>
  <si>
    <t xml:space="preserve">CORREA ALT 6PK1803       </t>
  </si>
  <si>
    <t>XTRAI/KOLEO 2.5</t>
  </si>
  <si>
    <t>6PK1803</t>
  </si>
  <si>
    <t>25X24X40</t>
  </si>
  <si>
    <t>6PK2247/K060885</t>
  </si>
  <si>
    <t>25X26X914</t>
  </si>
  <si>
    <t xml:space="preserve">CORREA ALT 6PK2247       </t>
  </si>
  <si>
    <t>XTRAIL T30 2.5c</t>
  </si>
  <si>
    <t>21X24X38</t>
  </si>
  <si>
    <t>39100-ET200</t>
  </si>
  <si>
    <t>7PK1705/K070673</t>
  </si>
  <si>
    <t xml:space="preserve">CORREA ALT 7PK1705       </t>
  </si>
  <si>
    <t>T31 DIESEL</t>
  </si>
  <si>
    <t>7PK1750</t>
  </si>
  <si>
    <t xml:space="preserve">CORREA ALT 7PK1750       </t>
  </si>
  <si>
    <t>NP300/FRONTIE</t>
  </si>
  <si>
    <t>ALASKAN 15/</t>
  </si>
  <si>
    <t>7PK1757/K070690</t>
  </si>
  <si>
    <t>27X33X62</t>
  </si>
  <si>
    <t xml:space="preserve">CORREA ALT 7PK1757       </t>
  </si>
  <si>
    <t>CABSTAR</t>
  </si>
  <si>
    <t>4PK0822/K040322</t>
  </si>
  <si>
    <t>29X26X39</t>
  </si>
  <si>
    <t xml:space="preserve">CORREA D/HID 4PK0822     </t>
  </si>
  <si>
    <t>D22/FRONTIER 2.5cc</t>
  </si>
  <si>
    <t>4PK0822</t>
  </si>
  <si>
    <t>CH 80065 TG</t>
  </si>
  <si>
    <t>KOLEOS 2.0 DIESEL 2.0cc</t>
  </si>
  <si>
    <t>626 83/85 1.8</t>
  </si>
  <si>
    <t>GUN-51</t>
  </si>
  <si>
    <t>FRONTIER D40</t>
  </si>
  <si>
    <t>R51/BT-50 DIESEL</t>
  </si>
  <si>
    <t xml:space="preserve"> GUN-46</t>
  </si>
  <si>
    <t>27*27*50 TOPE</t>
  </si>
  <si>
    <t>40206-EW81A</t>
  </si>
  <si>
    <t>WT222072P</t>
  </si>
  <si>
    <t>SENTRA 2.0 B16</t>
  </si>
  <si>
    <t>FRONTIER</t>
  </si>
  <si>
    <t>XTRAIL T32 17/</t>
  </si>
  <si>
    <t>APC-FAR-367</t>
  </si>
  <si>
    <t>WT222004P</t>
  </si>
  <si>
    <t>GPV 19609</t>
  </si>
  <si>
    <t>241512.</t>
  </si>
  <si>
    <t>WT244027F</t>
  </si>
  <si>
    <t>QASHQAI 2.0</t>
  </si>
  <si>
    <t>NI-8-682/241413</t>
  </si>
  <si>
    <t>SENTRA 2.0 /12</t>
  </si>
  <si>
    <t>D21/T30/R51 D22</t>
  </si>
  <si>
    <t>NI-8-681/241412</t>
  </si>
  <si>
    <t>94077</t>
  </si>
  <si>
    <t>KNS-03-80065 TG</t>
  </si>
  <si>
    <t>SENTRA B14</t>
  </si>
  <si>
    <t>MARCH VERSA TII</t>
  </si>
  <si>
    <t>TIIDA-NOTE 1.6</t>
  </si>
  <si>
    <t>2.0/2.5cc</t>
  </si>
  <si>
    <t>16546-86G00</t>
  </si>
  <si>
    <t>D21 4X2 INY</t>
  </si>
  <si>
    <t>16546-1HK0A</t>
  </si>
  <si>
    <t>MARCH 12/ VERSA</t>
  </si>
  <si>
    <t>NOTE 1.6cc.</t>
  </si>
  <si>
    <t>16546-77A10</t>
  </si>
  <si>
    <t>SENTRA B13 CARB</t>
  </si>
  <si>
    <t>16546-73C10</t>
  </si>
  <si>
    <t>95/</t>
  </si>
  <si>
    <t>16546-ED000</t>
  </si>
  <si>
    <t>28130-44000</t>
  </si>
  <si>
    <t>CON BASE METALICA</t>
  </si>
  <si>
    <t>27274-EA000</t>
  </si>
  <si>
    <t>WT322031</t>
  </si>
  <si>
    <t>NP300/D22/D40</t>
  </si>
  <si>
    <t>NAVARA/PATHFINDER R51 2002/2014</t>
  </si>
  <si>
    <t>27891-EL00A</t>
  </si>
  <si>
    <t>238*169*20</t>
  </si>
  <si>
    <t>TIIDA/SENTR B17</t>
  </si>
  <si>
    <t>1.6/1.8cc</t>
  </si>
  <si>
    <t>16403-59E00</t>
  </si>
  <si>
    <t>APCF</t>
  </si>
  <si>
    <t>16403-4KV0A</t>
  </si>
  <si>
    <t>NP300 NAVAR 17/</t>
  </si>
  <si>
    <t>16400-59A00</t>
  </si>
  <si>
    <t>SENT B13 PLAST</t>
  </si>
  <si>
    <t>40232-01G00</t>
  </si>
  <si>
    <t>FRONTIER D21</t>
  </si>
  <si>
    <t>AG1645</t>
  </si>
  <si>
    <t>SENTRA 2012/</t>
  </si>
  <si>
    <t>N0088</t>
  </si>
  <si>
    <t>80X45X22/24</t>
  </si>
  <si>
    <t>RODILLO/SEPARADOR 2/RETEN 2/PIN ALASKAN</t>
  </si>
  <si>
    <t>NQ0060</t>
  </si>
  <si>
    <t>513933</t>
  </si>
  <si>
    <t>QASHQAI</t>
  </si>
  <si>
    <t>22157-01B01</t>
  </si>
  <si>
    <t>N0060</t>
  </si>
  <si>
    <t>27x32x56(44)TOP</t>
  </si>
  <si>
    <t>39741-05U87</t>
  </si>
  <si>
    <t>NS-8110</t>
  </si>
  <si>
    <t>3941811084</t>
  </si>
  <si>
    <t>X TRAIL/KOLEOS</t>
  </si>
  <si>
    <t>NI-823-XLB</t>
  </si>
  <si>
    <t>29X35X56</t>
  </si>
  <si>
    <t>11125-7</t>
  </si>
  <si>
    <t>FRONTIE 3.0 4X4</t>
  </si>
  <si>
    <t>29X25X56(44)P.I</t>
  </si>
  <si>
    <t>MT 3000 03/</t>
  </si>
  <si>
    <t>NS1017</t>
  </si>
  <si>
    <t>11125-8</t>
  </si>
  <si>
    <t>1SJ21-1</t>
  </si>
  <si>
    <t>11125-4</t>
  </si>
  <si>
    <t>5321014</t>
  </si>
  <si>
    <t>11123-1</t>
  </si>
  <si>
    <t>5321011</t>
  </si>
  <si>
    <t>MURANO/ALTIMA/MAXIMA</t>
  </si>
  <si>
    <t>11126-1</t>
  </si>
  <si>
    <t>734X410X26 MT</t>
  </si>
  <si>
    <t>13085-53Y10</t>
  </si>
  <si>
    <t>40160-01N25</t>
  </si>
  <si>
    <t xml:space="preserve">GUIA CADENA DIST/CORTA   </t>
  </si>
  <si>
    <t>SENTRA 16V B14</t>
  </si>
  <si>
    <t>9 PIEZAS 2007/2012</t>
  </si>
  <si>
    <t>13085-53Y15</t>
  </si>
  <si>
    <t>GLG-4089A</t>
  </si>
  <si>
    <t>40110-2S485</t>
  </si>
  <si>
    <t>URVAN Z20</t>
  </si>
  <si>
    <t>GL-4089A</t>
  </si>
  <si>
    <t>13168-01M00</t>
  </si>
  <si>
    <t>13231-AD201</t>
  </si>
  <si>
    <t>D22/T30/NP300</t>
  </si>
  <si>
    <t>13231-2W201</t>
  </si>
  <si>
    <t>AG2019</t>
  </si>
  <si>
    <t>SENTRA B13 /95</t>
  </si>
  <si>
    <t xml:space="preserve">  CABLES CARBURADOR 8V</t>
  </si>
  <si>
    <t>AG2023</t>
  </si>
  <si>
    <t>SENTRA B13 96/</t>
  </si>
  <si>
    <t>5 CABLES INYECCION 16/VALVULAS</t>
  </si>
  <si>
    <t>SENTRA B14 95/</t>
  </si>
  <si>
    <t>AG2054</t>
  </si>
  <si>
    <t>NISSAN FRONTIER</t>
  </si>
  <si>
    <t>16600-86G00</t>
  </si>
  <si>
    <t>NISSAN D21 2.4</t>
  </si>
  <si>
    <t>1990/</t>
  </si>
  <si>
    <t>16600-01-801</t>
  </si>
  <si>
    <t>PATHFINDER /04</t>
  </si>
  <si>
    <t>1996-2004 (1 HUECO)</t>
  </si>
  <si>
    <t>16600-AE060</t>
  </si>
  <si>
    <t>X TRAIL T31</t>
  </si>
  <si>
    <t>11220-36N00,</t>
  </si>
  <si>
    <t>531719</t>
  </si>
  <si>
    <t>MARC/TIIDA /12</t>
  </si>
  <si>
    <t>92413-4JM0A</t>
  </si>
  <si>
    <t>TIIDA 1.8cc</t>
  </si>
  <si>
    <t>6 PIEZAS 3.0 CC.</t>
  </si>
  <si>
    <t>76580-2</t>
  </si>
  <si>
    <t>11350-EL00A.</t>
  </si>
  <si>
    <t>SENTRA 16V</t>
  </si>
  <si>
    <t>14 PIEZAS</t>
  </si>
  <si>
    <t>KOLEOS /MURANO/T31/T32</t>
  </si>
  <si>
    <t>URVAN ZD 30 3.0</t>
  </si>
  <si>
    <t>514617</t>
  </si>
  <si>
    <t>FRONTIER II 16V D23X YD25DDTI ENTRA/SALI</t>
  </si>
  <si>
    <t>SENTRA 2.0 16V</t>
  </si>
  <si>
    <t>ENTRADA</t>
  </si>
  <si>
    <t>29458M</t>
  </si>
  <si>
    <t>27907M</t>
  </si>
  <si>
    <t>21503-ET000</t>
  </si>
  <si>
    <t>NAVARA 08/15</t>
  </si>
  <si>
    <t>No 1</t>
  </si>
  <si>
    <t>92400-4JM0A</t>
  </si>
  <si>
    <t>FRONTIER II 16V GASOLINA D23X QR25DE</t>
  </si>
  <si>
    <t>92400-4KU0A</t>
  </si>
  <si>
    <t>FRONTIER II 16V DIESEL D23X YD25DDTI</t>
  </si>
  <si>
    <t>XTRAI/KOLEO 08/</t>
  </si>
  <si>
    <t>2.5 16V 2008/15 T31</t>
  </si>
  <si>
    <t>27924M</t>
  </si>
  <si>
    <t>21504-VW200</t>
  </si>
  <si>
    <t>XTRAIL T30  /14</t>
  </si>
  <si>
    <t>TUBO A BLOQUE (LONG 556mm) 2002/12 DIESE</t>
  </si>
  <si>
    <t>27906M</t>
  </si>
  <si>
    <t>N0800</t>
  </si>
  <si>
    <t xml:space="preserve">MANGUERA FRENO D/I       </t>
  </si>
  <si>
    <t>21503-EL000</t>
  </si>
  <si>
    <t>29350M</t>
  </si>
  <si>
    <t>MT3000</t>
  </si>
  <si>
    <t>27571M</t>
  </si>
  <si>
    <t>FRONT ZD30</t>
  </si>
  <si>
    <t>MARCH/VERS/NOTE</t>
  </si>
  <si>
    <t>FRONTIER D23X YD25DDTI MANG No 1</t>
  </si>
  <si>
    <t>29456M</t>
  </si>
  <si>
    <t>27464M</t>
  </si>
  <si>
    <t>21503Y02G4</t>
  </si>
  <si>
    <t>27654M</t>
  </si>
  <si>
    <t>21503-3XK1A</t>
  </si>
  <si>
    <t>URVAN 2.5 13/</t>
  </si>
  <si>
    <t>NV350 TD16V No 1</t>
  </si>
  <si>
    <t>27655M</t>
  </si>
  <si>
    <t>No 2</t>
  </si>
  <si>
    <t>27651M</t>
  </si>
  <si>
    <t>27652M</t>
  </si>
  <si>
    <t>RADIAD A TUBO (LONG 566mm) 2002/12 DIESE</t>
  </si>
  <si>
    <t>27796M</t>
  </si>
  <si>
    <t>TIIDA 1.8 16V</t>
  </si>
  <si>
    <t>BIELA</t>
  </si>
  <si>
    <t>27908M</t>
  </si>
  <si>
    <t>T31/KOLEOS</t>
  </si>
  <si>
    <t>FRONTIR II MANG No 2 16V GASOLINA</t>
  </si>
  <si>
    <t>ENTRE TAPA RAD Y VALV TEMP YD25DDTI 16V</t>
  </si>
  <si>
    <t>29455M</t>
  </si>
  <si>
    <t>FRONTIER NP300/X-TERRA/X-TRAL/ARMADA 10/</t>
  </si>
  <si>
    <t>27477M</t>
  </si>
  <si>
    <t>27653M</t>
  </si>
  <si>
    <t>27905M</t>
  </si>
  <si>
    <t>21308-EB71A</t>
  </si>
  <si>
    <t>NAVARA 2.5 08/</t>
  </si>
  <si>
    <t>4X2/4X4 SALIDA</t>
  </si>
  <si>
    <t>23300-VK500</t>
  </si>
  <si>
    <t>48527-JD01A</t>
  </si>
  <si>
    <t>XTRAIL T30 01/08 NISSAN</t>
  </si>
  <si>
    <t>21481-EL30A</t>
  </si>
  <si>
    <t>21481-1DB0A</t>
  </si>
  <si>
    <t>QF013DA</t>
  </si>
  <si>
    <t>XTRAIL T31 2.5c</t>
  </si>
  <si>
    <t>13207-01M01,</t>
  </si>
  <si>
    <t>48520-2S485</t>
  </si>
  <si>
    <t>FRONTIER 4X2- NP300 4X2</t>
  </si>
  <si>
    <t>13207-D0101.</t>
  </si>
  <si>
    <t>7170 NOVEX</t>
  </si>
  <si>
    <t>D21 VANNETE 720</t>
  </si>
  <si>
    <t>PATHFINDE 96/</t>
  </si>
  <si>
    <t>7703-NI-MT</t>
  </si>
  <si>
    <t>FRONTIER 02/04</t>
  </si>
  <si>
    <t>8200-NI-HD</t>
  </si>
  <si>
    <t>48520-0W025</t>
  </si>
  <si>
    <t>FRONTIER 05/10</t>
  </si>
  <si>
    <t>NAVARA,PATHFINDER 2.5 4X4/X-TERRA 4.0</t>
  </si>
  <si>
    <t>D8640-4KH0A</t>
  </si>
  <si>
    <t>7228-NS-HD</t>
  </si>
  <si>
    <t>7228-D333</t>
  </si>
  <si>
    <t>FRONTIER 10/</t>
  </si>
  <si>
    <t>URVA Z20/NA20PATHFIND 92/95 X-TERRA 10/</t>
  </si>
  <si>
    <t>NS2016</t>
  </si>
  <si>
    <t>E236-NI-HD</t>
  </si>
  <si>
    <t>9269-D2038</t>
  </si>
  <si>
    <t>KICKS/NEW VERSA</t>
  </si>
  <si>
    <t>NEW VERSA 19/</t>
  </si>
  <si>
    <t>SENTRA 2.0/QASHQAI 08/-CAPTUR</t>
  </si>
  <si>
    <t>10255 NOVEX LD</t>
  </si>
  <si>
    <t>MT 3000 05/</t>
  </si>
  <si>
    <t>9141-D1911</t>
  </si>
  <si>
    <t>NP300/ALASK 16/</t>
  </si>
  <si>
    <t>RENAULT ALASKAN</t>
  </si>
  <si>
    <t>SE-N151L</t>
  </si>
  <si>
    <t>PATHFINDER 96/</t>
  </si>
  <si>
    <t>7566/7910-HO-HD</t>
  </si>
  <si>
    <t>7566-D691.</t>
  </si>
  <si>
    <t>7389 NOVEX LD</t>
  </si>
  <si>
    <t>9190-D1965.</t>
  </si>
  <si>
    <t>QASQHAI 2015/</t>
  </si>
  <si>
    <t>48647-JD01A</t>
  </si>
  <si>
    <t>7318 PRIME</t>
  </si>
  <si>
    <t>RN2041</t>
  </si>
  <si>
    <t>SENTRA B16/JUKE</t>
  </si>
  <si>
    <t>ALTIMA/MAXIMA 1.6/1.8/2.0</t>
  </si>
  <si>
    <t>ROSCA DERECHA ROSCA/DER</t>
  </si>
  <si>
    <t>25X32X40</t>
  </si>
  <si>
    <t>BUSETA 3.0cc.</t>
  </si>
  <si>
    <t>8449 NOVEX</t>
  </si>
  <si>
    <t>8449 PRIME</t>
  </si>
  <si>
    <t>SENTRA 2.0/QAHSQAI 08/  CAPTUR</t>
  </si>
  <si>
    <t>8449-RN-HD*</t>
  </si>
  <si>
    <t>XTRAIL T32 15/</t>
  </si>
  <si>
    <t>QASQHAI 2015/-KOLEOS 2017/</t>
  </si>
  <si>
    <t>FRONTIER NP300/X-TERRA/X-TRAIL/ARMADA</t>
  </si>
  <si>
    <t>7703 GAMAX</t>
  </si>
  <si>
    <t>25X21X40</t>
  </si>
  <si>
    <t>FRONTIER 02 04</t>
  </si>
  <si>
    <t>2015/ NOTE</t>
  </si>
  <si>
    <t>9190-D1965</t>
  </si>
  <si>
    <t>29X29X55</t>
  </si>
  <si>
    <t>10335 PRIME</t>
  </si>
  <si>
    <t>11927-1HC0A</t>
  </si>
  <si>
    <t>28X25X50 TOPE</t>
  </si>
  <si>
    <t>MARCH/VERS/TIDA</t>
  </si>
  <si>
    <t>QASHQAI/NOTE/JUKE 1.6cc.</t>
  </si>
  <si>
    <t>11925-EA00A</t>
  </si>
  <si>
    <t>29x36x67 TOPE</t>
  </si>
  <si>
    <t>NI-542/641014</t>
  </si>
  <si>
    <t>GPV 23823</t>
  </si>
  <si>
    <t>NI-756/659036</t>
  </si>
  <si>
    <t>MARCH 1.6cc</t>
  </si>
  <si>
    <t>NI-545 / 641015</t>
  </si>
  <si>
    <t>SENTRA B13 MEX</t>
  </si>
  <si>
    <t>GPV 19634</t>
  </si>
  <si>
    <t>NI-706/641028</t>
  </si>
  <si>
    <t>XTR T31/ KOLEOS</t>
  </si>
  <si>
    <t>PARA EJE TRASERO</t>
  </si>
  <si>
    <t>NI-765/641068</t>
  </si>
  <si>
    <t>641068</t>
  </si>
  <si>
    <t>XTR T30 2.5 /14</t>
  </si>
  <si>
    <t>29X29X37</t>
  </si>
  <si>
    <t>XTR T31/KOL 2.0</t>
  </si>
  <si>
    <t>27X33X35</t>
  </si>
  <si>
    <t>XTR T31/KOL 2.5</t>
  </si>
  <si>
    <t>KOLEOS 2.5 GAS 2.5cc</t>
  </si>
  <si>
    <t>XTRAIL T32 2.5c</t>
  </si>
  <si>
    <t>NI-579/618112</t>
  </si>
  <si>
    <t>44T</t>
  </si>
  <si>
    <t>NI-609/675036</t>
  </si>
  <si>
    <t>KOLEOS/QASHQAI GASOLINA (MR20DE) 2.5cc.</t>
  </si>
  <si>
    <t>27X33X62.</t>
  </si>
  <si>
    <t>NI-823/841100</t>
  </si>
  <si>
    <t>GPV 23831</t>
  </si>
  <si>
    <t>NI-975/841270</t>
  </si>
  <si>
    <t>NAVAR/NP300 4X4</t>
  </si>
  <si>
    <t>NAVARA DIESEL 4X4</t>
  </si>
  <si>
    <t>NI-038/841086</t>
  </si>
  <si>
    <t>PATHFINDER 3.0</t>
  </si>
  <si>
    <t>2.4</t>
  </si>
  <si>
    <t>29x24x56 p.int</t>
  </si>
  <si>
    <t>NI-132/841332</t>
  </si>
  <si>
    <t>29X23X56</t>
  </si>
  <si>
    <t>SENTRA 1.8 13/</t>
  </si>
  <si>
    <t>NI-020/834024</t>
  </si>
  <si>
    <t>25X22X55 P.I</t>
  </si>
  <si>
    <t>SENTRA B13 95/</t>
  </si>
  <si>
    <t>NI-022/841078</t>
  </si>
  <si>
    <t>25X23X55 TOPE</t>
  </si>
  <si>
    <t>NI-810A/841028</t>
  </si>
  <si>
    <t>SENTRA B15</t>
  </si>
  <si>
    <t>NI-949 /841234</t>
  </si>
  <si>
    <t>25x23x49 p.int</t>
  </si>
  <si>
    <t>NI-904/841167</t>
  </si>
  <si>
    <t>25X22X49</t>
  </si>
  <si>
    <t>VERSA/TIIDA 1.6</t>
  </si>
  <si>
    <t>NOTE</t>
  </si>
  <si>
    <t>NI-824A/841037</t>
  </si>
  <si>
    <t>29x25x56(44)top</t>
  </si>
  <si>
    <t>X TRAIL T30</t>
  </si>
  <si>
    <t>NI-086/841311</t>
  </si>
  <si>
    <t>NI-909A/841185</t>
  </si>
  <si>
    <t>29X25X56(44)P.M</t>
  </si>
  <si>
    <t>XTRAIL 2.5 07/</t>
  </si>
  <si>
    <t>T-30</t>
  </si>
  <si>
    <t>NI-825A/841138</t>
  </si>
  <si>
    <t>21410-57G00</t>
  </si>
  <si>
    <t>430*654*26</t>
  </si>
  <si>
    <t>NISSAN D21</t>
  </si>
  <si>
    <t>PATHFINDER 3.3</t>
  </si>
  <si>
    <t>21410-57Y01</t>
  </si>
  <si>
    <t>26016-PA16</t>
  </si>
  <si>
    <t>AUTOMATICO/MECANICO MANG 35mm 1995/2000</t>
  </si>
  <si>
    <t>21400-JG40A</t>
  </si>
  <si>
    <t>450X688X16</t>
  </si>
  <si>
    <t>X TRAIL 10/15</t>
  </si>
  <si>
    <t>QR25DE 2.5cc T31 MECANICA</t>
  </si>
  <si>
    <t>21410-4BB0B</t>
  </si>
  <si>
    <t>16010-74Y00/10</t>
  </si>
  <si>
    <t>11-0418N</t>
  </si>
  <si>
    <t>32X50X8</t>
  </si>
  <si>
    <t>SENTRA B14/16V</t>
  </si>
  <si>
    <t>+SG</t>
  </si>
  <si>
    <t>K10 1.0 2012/2015</t>
  </si>
  <si>
    <t>84X104X8.5</t>
  </si>
  <si>
    <t>12279-AD205</t>
  </si>
  <si>
    <t>NAVARA YD25 DIE</t>
  </si>
  <si>
    <t>QR25DE T30/T31 2001/ FRONTIER DIESEL</t>
  </si>
  <si>
    <t>86X187X20</t>
  </si>
  <si>
    <t>12279-2W201</t>
  </si>
  <si>
    <t>URV ZD30/C BASE</t>
  </si>
  <si>
    <t>38342-D2100</t>
  </si>
  <si>
    <t>40X56X65X20</t>
  </si>
  <si>
    <t>38X50X10.5</t>
  </si>
  <si>
    <t>90311-38051</t>
  </si>
  <si>
    <t>XTRAIL</t>
  </si>
  <si>
    <t>54X75.3X12X18</t>
  </si>
  <si>
    <t>URVAN Z20/D21</t>
  </si>
  <si>
    <t>NA20/Z20/D21 JUNIOR 720</t>
  </si>
  <si>
    <t>40210-EB000</t>
  </si>
  <si>
    <t>NP300/FRONT 16/</t>
  </si>
  <si>
    <t>54325-1HA0A</t>
  </si>
  <si>
    <t>4X2/4X4 2.5D - PATHF R51 - NAVARA 2.5D</t>
  </si>
  <si>
    <t>YR-233</t>
  </si>
  <si>
    <t>SENTRA/VANNETE</t>
  </si>
  <si>
    <t>40160-9W200.</t>
  </si>
  <si>
    <t>17871-78K00</t>
  </si>
  <si>
    <t>XTRAIL/QASHQAI</t>
  </si>
  <si>
    <t>40160-9W200*</t>
  </si>
  <si>
    <t>NS1026</t>
  </si>
  <si>
    <t>MURANO/KOLEOS /T31/T32</t>
  </si>
  <si>
    <t>SB-4942</t>
  </si>
  <si>
    <t>40160-9W200</t>
  </si>
  <si>
    <t>MARCH/VERSA/KWI</t>
  </si>
  <si>
    <t>CBN-11</t>
  </si>
  <si>
    <t>FRONTI 4X2/D21</t>
  </si>
  <si>
    <t>40160-2S601.</t>
  </si>
  <si>
    <t>FRONTI 4X4/D22</t>
  </si>
  <si>
    <t>D22 - FRONTIER 98/ (4X4) - D22</t>
  </si>
  <si>
    <t>40160-2S601</t>
  </si>
  <si>
    <t>D21/D22 - PATHFIND 98/</t>
  </si>
  <si>
    <t>40160-EB70A</t>
  </si>
  <si>
    <t>SB-N252.</t>
  </si>
  <si>
    <t>NP300 D23T 14/</t>
  </si>
  <si>
    <t>NP300 D23T 2.5 14/- D40T 2.4 4X4 07/</t>
  </si>
  <si>
    <t>54500-5XA0A</t>
  </si>
  <si>
    <t>ME1029</t>
  </si>
  <si>
    <t>40160-50Y00-</t>
  </si>
  <si>
    <t>2.0/2.4/2.7/3.0</t>
  </si>
  <si>
    <t>40160-01G50</t>
  </si>
  <si>
    <t>URVAN Z20/NA20</t>
  </si>
  <si>
    <t>D21 4X2</t>
  </si>
  <si>
    <t>40160-EA00A</t>
  </si>
  <si>
    <t>SB-4982</t>
  </si>
  <si>
    <t>FRONTI D40 05/</t>
  </si>
  <si>
    <t>SB-4821</t>
  </si>
  <si>
    <t>4X4 D22 98/2004 1998/</t>
  </si>
  <si>
    <t>40110-2S485.</t>
  </si>
  <si>
    <t>D22</t>
  </si>
  <si>
    <t>40110-01G26.</t>
  </si>
  <si>
    <t>URVAN/D21/720</t>
  </si>
  <si>
    <t>D21/720</t>
  </si>
  <si>
    <t>40110-01G26</t>
  </si>
  <si>
    <t>FRONT D22-URVAN Z2007</t>
  </si>
  <si>
    <t>54320-50Y11*</t>
  </si>
  <si>
    <t>511211S</t>
  </si>
  <si>
    <t>CON RODILLO CON RODAMIENTO</t>
  </si>
  <si>
    <t>URVAN E24</t>
  </si>
  <si>
    <t>11210-1HS0A</t>
  </si>
  <si>
    <t>URVAN 3.0</t>
  </si>
  <si>
    <t>11210-EL00A.</t>
  </si>
  <si>
    <t>517415</t>
  </si>
  <si>
    <t>TIIDA 1.8 07/14</t>
  </si>
  <si>
    <t>11350-JY20A</t>
  </si>
  <si>
    <t>519046</t>
  </si>
  <si>
    <t>XTRAIL/KOLEOS</t>
  </si>
  <si>
    <t>BIELA 2.5cc.</t>
  </si>
  <si>
    <t>FRONTIER ZD 3.0</t>
  </si>
  <si>
    <t>11220-VW201</t>
  </si>
  <si>
    <t>FRONTIER 2015/ ALASKAN</t>
  </si>
  <si>
    <t>11220-JD22B</t>
  </si>
  <si>
    <t>XTRAIL T31</t>
  </si>
  <si>
    <t>QASQHAI 2.5cc.</t>
  </si>
  <si>
    <t>11360-9U000</t>
  </si>
  <si>
    <t>520217</t>
  </si>
  <si>
    <t>MARCH/NOTE 1.6cc</t>
  </si>
  <si>
    <t>11360-JD01B</t>
  </si>
  <si>
    <t>519485</t>
  </si>
  <si>
    <t>KOLEOS 2.5 GAS QASHQAI</t>
  </si>
  <si>
    <t>YD-246</t>
  </si>
  <si>
    <t>DC-402</t>
  </si>
  <si>
    <t>SENTRA B13  8V</t>
  </si>
  <si>
    <t>54618-EA010.</t>
  </si>
  <si>
    <t>17851-80A10</t>
  </si>
  <si>
    <t>PATFHINDER D40 DIESEL R51 05/ 2.5-3.5</t>
  </si>
  <si>
    <t>56261-1AA0A-M</t>
  </si>
  <si>
    <t>SL-N235R</t>
  </si>
  <si>
    <t>MURANO 08/09</t>
  </si>
  <si>
    <t>54618-JA000-M</t>
  </si>
  <si>
    <t>54668-EA010.</t>
  </si>
  <si>
    <t>D8521-EB70A</t>
  </si>
  <si>
    <t>2.5</t>
  </si>
  <si>
    <t>56261-1AA0B-M</t>
  </si>
  <si>
    <t>SL-N235L</t>
  </si>
  <si>
    <t>NS3035</t>
  </si>
  <si>
    <t>NP300/FRONT 15/</t>
  </si>
  <si>
    <t>SL-N150L-M</t>
  </si>
  <si>
    <t>54668-JA000-M</t>
  </si>
  <si>
    <t>MARC/VERS/TIIDA</t>
  </si>
  <si>
    <t>54618-EB70A</t>
  </si>
  <si>
    <t>SL-N260</t>
  </si>
  <si>
    <t>NAVARA 08/</t>
  </si>
  <si>
    <t>DZIRE 2007/</t>
  </si>
  <si>
    <t>56261-4KH0A</t>
  </si>
  <si>
    <t>NS3012</t>
  </si>
  <si>
    <t>54618-58Y10</t>
  </si>
  <si>
    <t>42X78X40</t>
  </si>
  <si>
    <t>11750-2W20A</t>
  </si>
  <si>
    <t>SN-N240</t>
  </si>
  <si>
    <t>11955-JA00C</t>
  </si>
  <si>
    <t>C/AIRE /GASOLINA 2.5cc.</t>
  </si>
  <si>
    <t>48521-EA000.</t>
  </si>
  <si>
    <t>KD-9139</t>
  </si>
  <si>
    <t>FRONT D40 08/</t>
  </si>
  <si>
    <t>48521-1HK0A</t>
  </si>
  <si>
    <t>MARCH/VERSA 12/</t>
  </si>
  <si>
    <t>2008/2013</t>
  </si>
  <si>
    <t>48521-1HK0A.</t>
  </si>
  <si>
    <t>NS3020</t>
  </si>
  <si>
    <t>SR-N250</t>
  </si>
  <si>
    <t>NAVARA D40 /14</t>
  </si>
  <si>
    <t>48521-EB70A</t>
  </si>
  <si>
    <t>SR-N250.</t>
  </si>
  <si>
    <t>D8521-EB70A.</t>
  </si>
  <si>
    <t>NS2017</t>
  </si>
  <si>
    <t>48521-3U025</t>
  </si>
  <si>
    <t>R01-33390</t>
  </si>
  <si>
    <t>CHERY JOKY</t>
  </si>
  <si>
    <t>X-TRAIL T31 07/-KOLEOS /14 QASHQAI</t>
  </si>
  <si>
    <t>D8521-JG00A</t>
  </si>
  <si>
    <t>XTRAI/QASHQ /14</t>
  </si>
  <si>
    <t>D8521-JG00A.</t>
  </si>
  <si>
    <t>NS2059</t>
  </si>
  <si>
    <t>D8521-JG00A..</t>
  </si>
  <si>
    <t>XTRAIL T31 2010/ KOLEOS</t>
  </si>
  <si>
    <t>ROSCA DERECHA(HASTA 2004/- NAVARA D22</t>
  </si>
  <si>
    <t>48520-0P725</t>
  </si>
  <si>
    <t>ROSCA DER /04  NAVARA D22</t>
  </si>
  <si>
    <t>D22-PATHF R50-FRONT 2.4-NAVARA</t>
  </si>
  <si>
    <t>D8520-JA00A</t>
  </si>
  <si>
    <t>SE-N151R</t>
  </si>
  <si>
    <t>MURANO 07/</t>
  </si>
  <si>
    <t>ROSCA IZQUIERDA (HASTA 2004)-NAVARA D22</t>
  </si>
  <si>
    <t>D8550EB70A</t>
  </si>
  <si>
    <t>SE-N251R.</t>
  </si>
  <si>
    <t>ROSCA IZQ /04 NAVARA D22</t>
  </si>
  <si>
    <t>FRONTIER D40 / PATHFINDER R51 05/</t>
  </si>
  <si>
    <t>48520-EA025.</t>
  </si>
  <si>
    <t>R51 2005/2015</t>
  </si>
  <si>
    <t>NP300 YD25D DTI 2015/ 2.5</t>
  </si>
  <si>
    <t>SE-N201R</t>
  </si>
  <si>
    <t>XTR/QAS/KOLE/14</t>
  </si>
  <si>
    <t>D8520-JY00A.</t>
  </si>
  <si>
    <t>RN2040</t>
  </si>
  <si>
    <t>X-TRAIL T31/ KOLEOS /14 QASHQAI</t>
  </si>
  <si>
    <t>D8640-4BA0A</t>
  </si>
  <si>
    <t>XTR/QAS/KOLE15/</t>
  </si>
  <si>
    <t>T32 2015/ KOLEOS/QASHQAI</t>
  </si>
  <si>
    <t>48520-3S525-</t>
  </si>
  <si>
    <t>FRONT 4X4/NAVAR</t>
  </si>
  <si>
    <t>48520-3S525*</t>
  </si>
  <si>
    <t>SE-4831</t>
  </si>
  <si>
    <t>SE-N801R</t>
  </si>
  <si>
    <t>FRONT 15/ YD25</t>
  </si>
  <si>
    <t>48570-3S525 .</t>
  </si>
  <si>
    <t>48570-3S525*</t>
  </si>
  <si>
    <t>48521-2S485.</t>
  </si>
  <si>
    <t>NS2013</t>
  </si>
  <si>
    <t>FRONT 4X2(LARGO</t>
  </si>
  <si>
    <t>NP300 4X2 (LARGO)</t>
  </si>
  <si>
    <t>SE-N801L</t>
  </si>
  <si>
    <t>D8520-4KH0A</t>
  </si>
  <si>
    <t>D8640-JA00A</t>
  </si>
  <si>
    <t>D8640EB70A</t>
  </si>
  <si>
    <t>SE-N251L.</t>
  </si>
  <si>
    <t>SE-4981L</t>
  </si>
  <si>
    <t>48640-EA025</t>
  </si>
  <si>
    <t>48640-3U025</t>
  </si>
  <si>
    <t>A72T40BR</t>
  </si>
  <si>
    <t>SE-N201L</t>
  </si>
  <si>
    <t>D8640-JY00A.</t>
  </si>
  <si>
    <t>X-TRAIL T31/-KOLEOS /14 QASHQAI</t>
  </si>
  <si>
    <t>D8520-4BA0A</t>
  </si>
  <si>
    <t>NS2060</t>
  </si>
  <si>
    <t>SE-4102L</t>
  </si>
  <si>
    <t>48521-G2525</t>
  </si>
  <si>
    <t>VANETTE(R.DER)</t>
  </si>
  <si>
    <t>XTRAIL/NAVARA/JUKE</t>
  </si>
  <si>
    <t>JH-168L</t>
  </si>
  <si>
    <t>54524-2S600</t>
  </si>
  <si>
    <t>JH-208R</t>
  </si>
  <si>
    <t>FRON/NAV 4X4/07</t>
  </si>
  <si>
    <t>54524-VK085</t>
  </si>
  <si>
    <t>JH-255R</t>
  </si>
  <si>
    <t>FRON/NAV 4X2/07</t>
  </si>
  <si>
    <t>NAVARA 98/07 2.5cc 4X2</t>
  </si>
  <si>
    <t>WP-K168</t>
  </si>
  <si>
    <t>54525-2S600</t>
  </si>
  <si>
    <t>JH-208L</t>
  </si>
  <si>
    <t>54525-VK085</t>
  </si>
  <si>
    <t>JH-255L</t>
  </si>
  <si>
    <t>DOP1147</t>
  </si>
  <si>
    <t>TGS-46S</t>
  </si>
  <si>
    <t xml:space="preserve">TROMPO ACEITE (SOCKET)   </t>
  </si>
  <si>
    <t>NISS SENTRA</t>
  </si>
  <si>
    <t>KB-614</t>
  </si>
  <si>
    <t>32005-51A00-</t>
  </si>
  <si>
    <t>2003-2013</t>
  </si>
  <si>
    <t>32005-32J2B</t>
  </si>
  <si>
    <t>M033A-050</t>
  </si>
  <si>
    <t>TGEM</t>
  </si>
  <si>
    <t>25320-AX00E</t>
  </si>
  <si>
    <t>M033A-075</t>
  </si>
  <si>
    <t>M033A-100</t>
  </si>
  <si>
    <t>4136-A</t>
  </si>
  <si>
    <t>OK30A-13-35ZB.</t>
  </si>
  <si>
    <t>NAVARA/FRONTIER</t>
  </si>
  <si>
    <t>1840-EPN</t>
  </si>
  <si>
    <t>DM3396</t>
  </si>
  <si>
    <t>URVAN Z20 /95</t>
  </si>
  <si>
    <t>2008/2016</t>
  </si>
  <si>
    <t>3359-E</t>
  </si>
  <si>
    <t>40X8X122</t>
  </si>
  <si>
    <t>(22.2mm)</t>
  </si>
  <si>
    <t>4137-EN</t>
  </si>
  <si>
    <t>43794-2K050</t>
  </si>
  <si>
    <t>2001/16 SPORTAGE REVOLUTION/TUCSON IX-35</t>
  </si>
  <si>
    <t>V 82020 R</t>
  </si>
  <si>
    <t>6N15-2A603-AD</t>
  </si>
  <si>
    <t>BP-1589</t>
  </si>
  <si>
    <t>7482-DH-HD</t>
  </si>
  <si>
    <t>LANCER 1988/2003</t>
  </si>
  <si>
    <t>DA-801 / 814011</t>
  </si>
  <si>
    <t>24x19x52 p.i</t>
  </si>
  <si>
    <t>TERIOS</t>
  </si>
  <si>
    <t>33367-36040</t>
  </si>
  <si>
    <t>DELTA 14B</t>
  </si>
  <si>
    <t>LX,EX,L4-2.0, FQ</t>
  </si>
  <si>
    <t>F20 79/84</t>
  </si>
  <si>
    <t>MS1428A-050</t>
  </si>
  <si>
    <t xml:space="preserve">CASQ BANCADA 0.50        </t>
  </si>
  <si>
    <t>MS1428A-075</t>
  </si>
  <si>
    <t xml:space="preserve">CASQ BANCADA 0.75        </t>
  </si>
  <si>
    <t>MS1428A-100</t>
  </si>
  <si>
    <t>15910M68K10</t>
  </si>
  <si>
    <t xml:space="preserve">CHUPA DEL 25.4mm         </t>
  </si>
  <si>
    <t>JC13570</t>
  </si>
  <si>
    <t xml:space="preserve">CHUPA DEL 31.75mm        </t>
  </si>
  <si>
    <t>DAIHATSU DELTA</t>
  </si>
  <si>
    <t>T181</t>
  </si>
  <si>
    <t xml:space="preserve">CORREA DIST  93 D R 25mm </t>
  </si>
  <si>
    <t>KDH-04-82020 R</t>
  </si>
  <si>
    <t>TERIOS 1.3</t>
  </si>
  <si>
    <t>34910-63610</t>
  </si>
  <si>
    <t>TERIOS 98/</t>
  </si>
  <si>
    <t>25.4 mm</t>
  </si>
  <si>
    <t>90913-02076-</t>
  </si>
  <si>
    <t>DELTA 14B /99</t>
  </si>
  <si>
    <t>7483-DH-HD</t>
  </si>
  <si>
    <t>TERIOS/ZOTIE</t>
  </si>
  <si>
    <t>17400-51K00</t>
  </si>
  <si>
    <t>17400-69L00</t>
  </si>
  <si>
    <t>DZIRE/CELERIO</t>
  </si>
  <si>
    <t>SUZAC-4048</t>
  </si>
  <si>
    <t>CELERIO 0.8 12/</t>
  </si>
  <si>
    <t>800 cc 0.8cc.</t>
  </si>
  <si>
    <t>SUZEM-4069</t>
  </si>
  <si>
    <t>ALTO 1.0 2012/</t>
  </si>
  <si>
    <t>17871-66J00</t>
  </si>
  <si>
    <t>SUZVZ-766</t>
  </si>
  <si>
    <t>LJ 80</t>
  </si>
  <si>
    <t>JC1313</t>
  </si>
  <si>
    <t>17872-78K00</t>
  </si>
  <si>
    <t>53401-68L00</t>
  </si>
  <si>
    <t>17872-65J00</t>
  </si>
  <si>
    <t>SWIFT/DZIRE 12/</t>
  </si>
  <si>
    <t>2.0 16V 2006/2011 SZ 2.0cc</t>
  </si>
  <si>
    <t>44102-65J00</t>
  </si>
  <si>
    <t>13780-74L00</t>
  </si>
  <si>
    <t>238X151X33</t>
  </si>
  <si>
    <t>SWIFT DZIRE /17</t>
  </si>
  <si>
    <t>ERTIGA 1.4cc 2011/2017</t>
  </si>
  <si>
    <t>13780-68M00</t>
  </si>
  <si>
    <t>VITARA 1.4 TURB</t>
  </si>
  <si>
    <t>2021/  2016/</t>
  </si>
  <si>
    <t>95861-71L00</t>
  </si>
  <si>
    <t>200X177X30</t>
  </si>
  <si>
    <t>SWIFT 12/DZIRE</t>
  </si>
  <si>
    <t>SZ GLX 2.4 16V 2013/ 2.4cc</t>
  </si>
  <si>
    <t>95850-61M00</t>
  </si>
  <si>
    <t>VITARA LIVE 1.6</t>
  </si>
  <si>
    <t>17852-80A00</t>
  </si>
  <si>
    <t>SJ 410</t>
  </si>
  <si>
    <t>17871-65J00</t>
  </si>
  <si>
    <t>GRAND VITA 06/</t>
  </si>
  <si>
    <t>GRAND VITA 07/</t>
  </si>
  <si>
    <t>SZ 2.7 V6 24V 2007-2010 2.7cc</t>
  </si>
  <si>
    <t>GRAND VITA 13/</t>
  </si>
  <si>
    <t>SZ GLX 2.4 16V 2.4cc.</t>
  </si>
  <si>
    <t>17871M71P00</t>
  </si>
  <si>
    <t>SWIFT 13/ 1.2CC</t>
  </si>
  <si>
    <t>ALTO 14/ 1.0</t>
  </si>
  <si>
    <t>GRAND VIT 13/</t>
  </si>
  <si>
    <t>SZ GLX 2.4 16V 2.4cc</t>
  </si>
  <si>
    <t>17872-66J00</t>
  </si>
  <si>
    <t>51712-07000</t>
  </si>
  <si>
    <t>SWIFT 13/ 1.2</t>
  </si>
  <si>
    <t>SUZUKI SWIFT 16V 1.2 2013/18 16/VALVULAS</t>
  </si>
  <si>
    <t>17854M65L00</t>
  </si>
  <si>
    <t>17851-78K00</t>
  </si>
  <si>
    <t>JIMNY 1.3 13/</t>
  </si>
  <si>
    <t>16V 2013/ 16/VALVULAS</t>
  </si>
  <si>
    <t>JLX 16V 16/VALVULAS</t>
  </si>
  <si>
    <t>17854M74L00</t>
  </si>
  <si>
    <t>SUPERCARRY LJ-80/SJ-410</t>
  </si>
  <si>
    <t>SWIFT 13/ 1.4</t>
  </si>
  <si>
    <t>17852M65L00</t>
  </si>
  <si>
    <t>17852M53M00</t>
  </si>
  <si>
    <t>17852M74L00</t>
  </si>
  <si>
    <t>17852-71LA0</t>
  </si>
  <si>
    <t>035 INCOLB</t>
  </si>
  <si>
    <t>SJ 410/JIMNY</t>
  </si>
  <si>
    <t>8827-SZ-HD</t>
  </si>
  <si>
    <t>8827-D1614</t>
  </si>
  <si>
    <t>SWIFT 07/</t>
  </si>
  <si>
    <t>9331-D2096</t>
  </si>
  <si>
    <t>VITARA LIVE 16/</t>
  </si>
  <si>
    <t>S-CROSS 1.4/1.6cc 15/</t>
  </si>
  <si>
    <t>SK-871/857042</t>
  </si>
  <si>
    <t>25X29X49 (43T)</t>
  </si>
  <si>
    <t>SWIFT 07/ DZIRE</t>
  </si>
  <si>
    <t>V6 399cc 94/96</t>
  </si>
  <si>
    <t>17700-61M10</t>
  </si>
  <si>
    <t>30110-PA16</t>
  </si>
  <si>
    <t>SX4 AUTOMATICO</t>
  </si>
  <si>
    <t>11-0534A</t>
  </si>
  <si>
    <t>13200-80000/20</t>
  </si>
  <si>
    <t>12810-73002 .</t>
  </si>
  <si>
    <t>GSK-104-T</t>
  </si>
  <si>
    <t>48830-65J00</t>
  </si>
  <si>
    <t>SWIFT DZIRE 12/</t>
  </si>
  <si>
    <t>MS 89010 MLS E</t>
  </si>
  <si>
    <t>PICANTO ION</t>
  </si>
  <si>
    <t>CERATO FORTE</t>
  </si>
  <si>
    <t>FESTIVA/PRIDE</t>
  </si>
  <si>
    <t>VK 93078 R</t>
  </si>
  <si>
    <t>PICANTO</t>
  </si>
  <si>
    <t>08-33231A</t>
  </si>
  <si>
    <t>PICANTO ION 17/</t>
  </si>
  <si>
    <t>54651-01M00</t>
  </si>
  <si>
    <t>546511M300</t>
  </si>
  <si>
    <t>KIA SEPHIA I</t>
  </si>
  <si>
    <t>FORD ECOSPORT 04/08</t>
  </si>
  <si>
    <t>36X66X35</t>
  </si>
  <si>
    <t>54650-G6000</t>
  </si>
  <si>
    <t>DQ42040</t>
  </si>
  <si>
    <t>49501-1Y201</t>
  </si>
  <si>
    <t>55300-1M000</t>
  </si>
  <si>
    <t>AT-7206</t>
  </si>
  <si>
    <t>CARNIVAL/PREGIO</t>
  </si>
  <si>
    <t>TERRACAN/G-PREGIO</t>
  </si>
  <si>
    <t>AT-7211</t>
  </si>
  <si>
    <t>SPICE/I 25/I 35</t>
  </si>
  <si>
    <t>VELOSTER</t>
  </si>
  <si>
    <t>54627-07000</t>
  </si>
  <si>
    <t>OK30C-12-130</t>
  </si>
  <si>
    <t xml:space="preserve">BALANCIN MOT (1 2)       </t>
  </si>
  <si>
    <t>KIA RIO 1.3</t>
  </si>
  <si>
    <t>KIA</t>
  </si>
  <si>
    <t>1.0/1.2cc</t>
  </si>
  <si>
    <t>FIESTA 04/11</t>
  </si>
  <si>
    <t>51720-2K000</t>
  </si>
  <si>
    <t>SOUL/VELOSTER/SPICE</t>
  </si>
  <si>
    <t>51720-G6000-X</t>
  </si>
  <si>
    <t>72X38X37</t>
  </si>
  <si>
    <t>K672-32-970</t>
  </si>
  <si>
    <t>62085</t>
  </si>
  <si>
    <t>KIA CERES 2.4</t>
  </si>
  <si>
    <t>VELOSTER/FORTE</t>
  </si>
  <si>
    <t>UH71-32-220.</t>
  </si>
  <si>
    <t>9424018</t>
  </si>
  <si>
    <t>27301-2B010</t>
  </si>
  <si>
    <t>CERATO/I25/I35</t>
  </si>
  <si>
    <t>4M5G12029ZA</t>
  </si>
  <si>
    <t>KD-8048</t>
  </si>
  <si>
    <t>FIESTA 1.6 08/</t>
  </si>
  <si>
    <t>B194</t>
  </si>
  <si>
    <t>9400208</t>
  </si>
  <si>
    <t>FIESTA 2011/</t>
  </si>
  <si>
    <t>FORTE/KOUP/OPTIMA</t>
  </si>
  <si>
    <t>PIC ION 1.0 /16</t>
  </si>
  <si>
    <t>I-20/ CON ABS 1.0/1.2cc</t>
  </si>
  <si>
    <t>9400158</t>
  </si>
  <si>
    <t>XCITE/GETZ/I-10/GRNAD I-10 S/ABS PLANA</t>
  </si>
  <si>
    <t>CM5E12A366CA</t>
  </si>
  <si>
    <t>KD-7026</t>
  </si>
  <si>
    <t>FORD ESCAP 2.0c</t>
  </si>
  <si>
    <t>FIESTA/ECOSPORT</t>
  </si>
  <si>
    <t>KIA RIO</t>
  </si>
  <si>
    <t>PICANTO/I 10</t>
  </si>
  <si>
    <t>51750-2K000</t>
  </si>
  <si>
    <t>51750-1Y000.</t>
  </si>
  <si>
    <t>PIC ION /16</t>
  </si>
  <si>
    <t>9425036</t>
  </si>
  <si>
    <t>52730-1M000</t>
  </si>
  <si>
    <t>CERATO 09/</t>
  </si>
  <si>
    <t>52750-G6000</t>
  </si>
  <si>
    <t>992815A</t>
  </si>
  <si>
    <t>PICA ION 17/</t>
  </si>
  <si>
    <t>52750-0U000</t>
  </si>
  <si>
    <t>9400232</t>
  </si>
  <si>
    <t>PICA ION/SPICE</t>
  </si>
  <si>
    <t>I-25/VELOSTER/SPICE 1.25cc CON ABS</t>
  </si>
  <si>
    <t>52750-1G000.</t>
  </si>
  <si>
    <t>52750-1C100</t>
  </si>
  <si>
    <t>PICA/VISI 06/08</t>
  </si>
  <si>
    <t>XCITE/GETZ/I-10 CONICO</t>
  </si>
  <si>
    <t>52750-1G001</t>
  </si>
  <si>
    <t>PICA/VISI 09/13</t>
  </si>
  <si>
    <t>MORNING 1.1cc/ION 1.0/1.2cc</t>
  </si>
  <si>
    <t>BE8Z8501B</t>
  </si>
  <si>
    <t>WP-F251</t>
  </si>
  <si>
    <t>FIESTA 1.6 11/</t>
  </si>
  <si>
    <t>KIA RIO 1.5</t>
  </si>
  <si>
    <t>25100-04010</t>
  </si>
  <si>
    <t>25100-02566</t>
  </si>
  <si>
    <t>KAK-135</t>
  </si>
  <si>
    <t>41710-02200</t>
  </si>
  <si>
    <t>RIO SPICE 1.2</t>
  </si>
  <si>
    <t>41710-02200.</t>
  </si>
  <si>
    <t>RIO SPICE 1.2cc</t>
  </si>
  <si>
    <t>A565-7A543-AA</t>
  </si>
  <si>
    <t>58510-07000</t>
  </si>
  <si>
    <t>58510-1Y100</t>
  </si>
  <si>
    <t>PICANTO ION 11/</t>
  </si>
  <si>
    <t>39005.</t>
  </si>
  <si>
    <t>1.1 I-10 1.2cc</t>
  </si>
  <si>
    <t>KK103-13-350</t>
  </si>
  <si>
    <t>DM3309</t>
  </si>
  <si>
    <t>RIO 1.3 1.5 /05</t>
  </si>
  <si>
    <t>31110-07150.</t>
  </si>
  <si>
    <t>PICA/ION 04/16</t>
  </si>
  <si>
    <t>39068.</t>
  </si>
  <si>
    <t>REVOL/IX 35 4x2</t>
  </si>
  <si>
    <t xml:space="preserve">BUJE CACHO               </t>
  </si>
  <si>
    <t>ECOSPORT/ESCAPE</t>
  </si>
  <si>
    <t>ECOSPORT 2.0 16V4X4 03/12 ESCAPE 3.0 /12</t>
  </si>
  <si>
    <t>BRONCO/RANGER</t>
  </si>
  <si>
    <t>54551-2H000</t>
  </si>
  <si>
    <t>99059</t>
  </si>
  <si>
    <t>CERATO 09/(PRES</t>
  </si>
  <si>
    <t>MOBI</t>
  </si>
  <si>
    <t>OK30A-41-150C</t>
  </si>
  <si>
    <t>ION/GR I10(CAUC</t>
  </si>
  <si>
    <t>NEW RIO/GRAND I-10/EON/RIO SPACE</t>
  </si>
  <si>
    <t>PICAN/I 10(META</t>
  </si>
  <si>
    <t>41510G6100</t>
  </si>
  <si>
    <t>2S65-73E95-BD</t>
  </si>
  <si>
    <t>SPORTAGE 04/</t>
  </si>
  <si>
    <t>97310-1E000.</t>
  </si>
  <si>
    <t>KIACA-3014</t>
  </si>
  <si>
    <t>PICANTO 08/</t>
  </si>
  <si>
    <t>KIACA-3831</t>
  </si>
  <si>
    <t>ION 1.0 13/</t>
  </si>
  <si>
    <t>FORD FESTIVA</t>
  </si>
  <si>
    <t>1.3/1.5cc.</t>
  </si>
  <si>
    <t>2004-2012 DERECHO E IZQUIERDO</t>
  </si>
  <si>
    <t>PICANTO ION 1.0</t>
  </si>
  <si>
    <t>KIAEM-4035</t>
  </si>
  <si>
    <t>ALL NEW 1.0,1.25 GRAND EKOTAXI 1.0,1.25</t>
  </si>
  <si>
    <t>KIACC-3686</t>
  </si>
  <si>
    <t>43794-1Y000</t>
  </si>
  <si>
    <t>PICANTO ION /15</t>
  </si>
  <si>
    <t>1114-1186mm 2011-2015</t>
  </si>
  <si>
    <t>KIACC-4143</t>
  </si>
  <si>
    <t>SOUL 2010/17</t>
  </si>
  <si>
    <t>FORCC-4038</t>
  </si>
  <si>
    <t>ECOSPOR 4X4 2.0</t>
  </si>
  <si>
    <t>2004-2009 LONG 1145/1217 mm</t>
  </si>
  <si>
    <t>58732-2K000</t>
  </si>
  <si>
    <t>FORFP-4183</t>
  </si>
  <si>
    <t>ECOSPOR 2.0 04/</t>
  </si>
  <si>
    <t>RIO STYLUS</t>
  </si>
  <si>
    <t>KIAFP-3236</t>
  </si>
  <si>
    <t>SPORTAGE 05/10</t>
  </si>
  <si>
    <t>KIAFP-3237</t>
  </si>
  <si>
    <t>LX,EX,L4-2.0 FQ</t>
  </si>
  <si>
    <t>KIASC-1988</t>
  </si>
  <si>
    <t>KIA 2700</t>
  </si>
  <si>
    <t>OK551-11-641</t>
  </si>
  <si>
    <t>37233.</t>
  </si>
  <si>
    <t>KIA CARNIVAL</t>
  </si>
  <si>
    <t>57700-FD000/678</t>
  </si>
  <si>
    <t>39002.</t>
  </si>
  <si>
    <t>AB39-6K683-AF</t>
  </si>
  <si>
    <t>AB39-6K683-BF</t>
  </si>
  <si>
    <t>OK54C-69-120</t>
  </si>
  <si>
    <t>58380-1Y000</t>
  </si>
  <si>
    <t>ECOSPORT II 16V 2013/2018</t>
  </si>
  <si>
    <t>54813-1W000</t>
  </si>
  <si>
    <t>PIC ION 17/</t>
  </si>
  <si>
    <t>RIO SPACE</t>
  </si>
  <si>
    <t>54812-07100</t>
  </si>
  <si>
    <t>OK2A115185</t>
  </si>
  <si>
    <t>PICANTO 08/ I10</t>
  </si>
  <si>
    <t>DIAM INT 21.5 mm HCO GRANDE MORNING 08/</t>
  </si>
  <si>
    <t>54813-FD000</t>
  </si>
  <si>
    <t>97312-1Y100</t>
  </si>
  <si>
    <t>RIO 03/</t>
  </si>
  <si>
    <t>25411-3X150</t>
  </si>
  <si>
    <t>FORD FIESTA</t>
  </si>
  <si>
    <t>CERATO PRO 16V 2013/2017 MANGUERA No 2</t>
  </si>
  <si>
    <t>GRAND SEPHIA/FORTE/KOUP 1.6 2010/13</t>
  </si>
  <si>
    <t>58330-1Y000.</t>
  </si>
  <si>
    <t>8V 4X2 /06 FIESTA SUPERCHARGE 1.0 CON AA</t>
  </si>
  <si>
    <t>JB9707</t>
  </si>
  <si>
    <t>25414-G6000.</t>
  </si>
  <si>
    <t>4PK0855/K040336</t>
  </si>
  <si>
    <t xml:space="preserve">CORREA A/AC 4PK0855      </t>
  </si>
  <si>
    <t>SPORTAGE FQ/TUC</t>
  </si>
  <si>
    <t>TUCSON GASOLINA</t>
  </si>
  <si>
    <t>OK2A315186</t>
  </si>
  <si>
    <t>58732-B2000</t>
  </si>
  <si>
    <t>5PK1210</t>
  </si>
  <si>
    <t xml:space="preserve">CORREA ALT 5PK1210       </t>
  </si>
  <si>
    <t>ION 1.2cc C/AIR</t>
  </si>
  <si>
    <t>2.0 CC.</t>
  </si>
  <si>
    <t>5PK1245/K050490</t>
  </si>
  <si>
    <t xml:space="preserve">CORREA ALT 5PK1245       </t>
  </si>
  <si>
    <t>ION 1.0cc 14/</t>
  </si>
  <si>
    <t>25411-B2050</t>
  </si>
  <si>
    <t>6PK0913/K060355</t>
  </si>
  <si>
    <t xml:space="preserve">CORREA ALT 6PK0913       </t>
  </si>
  <si>
    <t>ION 1.0cc 17/</t>
  </si>
  <si>
    <t>CERATO 11/</t>
  </si>
  <si>
    <t>6PK2138/K060840</t>
  </si>
  <si>
    <t xml:space="preserve">CORREA ALT 6PK2138       </t>
  </si>
  <si>
    <t>T318</t>
  </si>
  <si>
    <t>0K011-43820</t>
  </si>
  <si>
    <t xml:space="preserve">CORREA DIST 137 D R 22mm </t>
  </si>
  <si>
    <t>RIO 1.5 16V</t>
  </si>
  <si>
    <t>49500-1G041</t>
  </si>
  <si>
    <t>4531179</t>
  </si>
  <si>
    <t>ECOSPORT 03/11</t>
  </si>
  <si>
    <t>QF012PE</t>
  </si>
  <si>
    <t>49500*-1Y201</t>
  </si>
  <si>
    <t>RIO R 1.4 14/17</t>
  </si>
  <si>
    <t>49501-1G001</t>
  </si>
  <si>
    <t>MZ-8-660/227228</t>
  </si>
  <si>
    <t>ION 1.0/1.2cc</t>
  </si>
  <si>
    <t>REVOLUTION 2.4</t>
  </si>
  <si>
    <t>MORNING/EKO TAXI 12V 2008/12</t>
  </si>
  <si>
    <t>RIO XCITE</t>
  </si>
  <si>
    <t>2.0 16V 4X2-4X4 2004/-1.6 4X2 2004-2006</t>
  </si>
  <si>
    <t>8289-D1175</t>
  </si>
  <si>
    <t>MI-8-750/227118</t>
  </si>
  <si>
    <t>PICANTO /11</t>
  </si>
  <si>
    <t>FORD EDGE-MAZDA CX7/CX9/MPV 2007/</t>
  </si>
  <si>
    <t>MI-8-770/227117</t>
  </si>
  <si>
    <t>CH 93078 MLS</t>
  </si>
  <si>
    <t>1.25 cc</t>
  </si>
  <si>
    <t>EKO TAXI</t>
  </si>
  <si>
    <t>TUCSON IX35 SPORTAGE 11/</t>
  </si>
  <si>
    <t>OS-2662081</t>
  </si>
  <si>
    <t>V 89010 R.</t>
  </si>
  <si>
    <t>FORD EXPLORER</t>
  </si>
  <si>
    <t>FS 89034 MLS</t>
  </si>
  <si>
    <t>MULTILAMINA</t>
  </si>
  <si>
    <t>546302F000</t>
  </si>
  <si>
    <t>KIA-03-93078MLS</t>
  </si>
  <si>
    <t>RIO 1.3</t>
  </si>
  <si>
    <t>CERATO 16V1.6-2.0/FORTE16V1.6-2.0/CARENS</t>
  </si>
  <si>
    <t>MI-5340140</t>
  </si>
  <si>
    <t>SEPHIA/8 VALV</t>
  </si>
  <si>
    <t>ALLEGRO B6</t>
  </si>
  <si>
    <t>KIA-07-89010SE</t>
  </si>
  <si>
    <t>SPECTRA,CICLON 09/-ELANTRA,TIBURON /07</t>
  </si>
  <si>
    <t>ION 1.0cc</t>
  </si>
  <si>
    <t>KIA-04-93078 R</t>
  </si>
  <si>
    <t>KIA-04-89010</t>
  </si>
  <si>
    <t>RIO 1.5 /05</t>
  </si>
  <si>
    <t>KIA-01-89034 ML</t>
  </si>
  <si>
    <t>CERATO 2.0 08/</t>
  </si>
  <si>
    <t>CERATO 04/10</t>
  </si>
  <si>
    <t>CERATO/FORTE 1.6 /KOUP/OPTIMA</t>
  </si>
  <si>
    <t>43H020</t>
  </si>
  <si>
    <t>43621-02510</t>
  </si>
  <si>
    <t>FESTIVA/PRIDE/</t>
  </si>
  <si>
    <t>MAZDA 121 2 PUERTAS</t>
  </si>
  <si>
    <t>REVOLUTION / CARENS 2016/CERATO PRO</t>
  </si>
  <si>
    <t>RIO</t>
  </si>
  <si>
    <t>GPV 19631</t>
  </si>
  <si>
    <t>WT219011</t>
  </si>
  <si>
    <t>RIO SPICE</t>
  </si>
  <si>
    <t>2004-2010</t>
  </si>
  <si>
    <t>26X21X35</t>
  </si>
  <si>
    <t>FESTIVA/INYECCION</t>
  </si>
  <si>
    <t>28113-3X000</t>
  </si>
  <si>
    <t>HQA0471</t>
  </si>
  <si>
    <t>CERATO PRO 14/</t>
  </si>
  <si>
    <t>I-35</t>
  </si>
  <si>
    <t>25X24X51</t>
  </si>
  <si>
    <t>28113-2S000</t>
  </si>
  <si>
    <t>28113-3Z100</t>
  </si>
  <si>
    <t>IX35/REVOLUTION</t>
  </si>
  <si>
    <t>OK30C-13-Z40.</t>
  </si>
  <si>
    <t>25X20X57 P.EXT</t>
  </si>
  <si>
    <t>KIA RIO STYLUS</t>
  </si>
  <si>
    <t>28113-07100.</t>
  </si>
  <si>
    <t>EON GRAND I10</t>
  </si>
  <si>
    <t>25X23X53 P.I</t>
  </si>
  <si>
    <t>28113-G6000,</t>
  </si>
  <si>
    <t>MB593-13-Z40</t>
  </si>
  <si>
    <t>APC-FAR-357</t>
  </si>
  <si>
    <t>28113-1R100*</t>
  </si>
  <si>
    <t>APC-FGA-104</t>
  </si>
  <si>
    <t>RIO 1.4/I25/SOU</t>
  </si>
  <si>
    <t>28X26X56(54)P.I</t>
  </si>
  <si>
    <t>RIO SPICE 17/</t>
  </si>
  <si>
    <t>OK011-13-Z40A</t>
  </si>
  <si>
    <t>SPORTAGE 16V</t>
  </si>
  <si>
    <t>BE8Z-19N619-A</t>
  </si>
  <si>
    <t>28X25X56 P.INT</t>
  </si>
  <si>
    <t>FIESTA 1.6 8/17</t>
  </si>
  <si>
    <t>97133G6000</t>
  </si>
  <si>
    <t>97133-07000.</t>
  </si>
  <si>
    <t>PICANTO/ION/I10</t>
  </si>
  <si>
    <t>97133-F2000,</t>
  </si>
  <si>
    <t>K0021</t>
  </si>
  <si>
    <t>CERATO 1.4cc.</t>
  </si>
  <si>
    <t>WT324029</t>
  </si>
  <si>
    <t>FOT2-9155B.</t>
  </si>
  <si>
    <t>350x647x26 A/T</t>
  </si>
  <si>
    <t>E9BZ-9155-A</t>
  </si>
  <si>
    <t>ION/GRAND I 10</t>
  </si>
  <si>
    <t>CERATO</t>
  </si>
  <si>
    <t>KI-1405 S</t>
  </si>
  <si>
    <t>PERNO X 16mm</t>
  </si>
  <si>
    <t>KI1006</t>
  </si>
  <si>
    <t>FIESTA</t>
  </si>
  <si>
    <t>TIPO PASADOR MOD.04/08</t>
  </si>
  <si>
    <t>780152/BT-172</t>
  </si>
  <si>
    <t>KI1014</t>
  </si>
  <si>
    <t>1.5 12 VALV TAXI</t>
  </si>
  <si>
    <t>MZ-023-XLB</t>
  </si>
  <si>
    <t>27X34X36</t>
  </si>
  <si>
    <t>PICANTO/FESTIVA</t>
  </si>
  <si>
    <t>CKP2137</t>
  </si>
  <si>
    <t>GRAND I10</t>
  </si>
  <si>
    <t>CMP3020</t>
  </si>
  <si>
    <t>RIO SPICE 1.25cc</t>
  </si>
  <si>
    <t>G4EC 4 CIL</t>
  </si>
  <si>
    <t>26X22X35.</t>
  </si>
  <si>
    <t>RIO 00/</t>
  </si>
  <si>
    <t>518125</t>
  </si>
  <si>
    <t>518176</t>
  </si>
  <si>
    <t>518178</t>
  </si>
  <si>
    <t>2011/2016 1.2 4 CIL</t>
  </si>
  <si>
    <t>GLG-4234</t>
  </si>
  <si>
    <t>27X34X59 TOPE</t>
  </si>
  <si>
    <t>KIA RIO/SPECTRA</t>
  </si>
  <si>
    <t>GL-4234</t>
  </si>
  <si>
    <t>518179</t>
  </si>
  <si>
    <t>1.5cc 12 VALV TAXI</t>
  </si>
  <si>
    <t>GL-4327</t>
  </si>
  <si>
    <t>OK55C-17-402A</t>
  </si>
  <si>
    <t>48520-0P725.</t>
  </si>
  <si>
    <t xml:space="preserve">HORQUILLA 1a 2a          </t>
  </si>
  <si>
    <t>CARNIVAL</t>
  </si>
  <si>
    <t>16-VALV/2-CABLES</t>
  </si>
  <si>
    <t>KI-2426-8MM</t>
  </si>
  <si>
    <t>AK1369</t>
  </si>
  <si>
    <t>CERATO 2.0 04/</t>
  </si>
  <si>
    <t>21933-07000</t>
  </si>
  <si>
    <t>AG1371</t>
  </si>
  <si>
    <t>SA02-25-310.</t>
  </si>
  <si>
    <t>7N15-6F012-AA</t>
  </si>
  <si>
    <t>KI-2414-8MM</t>
  </si>
  <si>
    <t>1992</t>
  </si>
  <si>
    <t>KIA SPORTAGE</t>
  </si>
  <si>
    <t>AG1369</t>
  </si>
  <si>
    <t>MOD. 07/</t>
  </si>
  <si>
    <t>KI-2430-8MM</t>
  </si>
  <si>
    <t>RIO 1.2 2016/</t>
  </si>
  <si>
    <t>97311-3X000</t>
  </si>
  <si>
    <t>35310-2B000</t>
  </si>
  <si>
    <t>531883</t>
  </si>
  <si>
    <t>CERATO/RIO/SOUL</t>
  </si>
  <si>
    <t>CERATO 1.6/SOUL 1.6/RIO SPICE 1.4</t>
  </si>
  <si>
    <t>22030-PA16</t>
  </si>
  <si>
    <t>ECOSPORT II 2.0 16V 2.0cc</t>
  </si>
  <si>
    <t>97311-1Y000</t>
  </si>
  <si>
    <t>1.0/1.25 TODOS LOS MODELOS</t>
  </si>
  <si>
    <t>97310-07000</t>
  </si>
  <si>
    <t>75011-2</t>
  </si>
  <si>
    <t>PIC ION 1.2cc</t>
  </si>
  <si>
    <t>FESTIVA PRIDE</t>
  </si>
  <si>
    <t>GRAND PREGIO</t>
  </si>
  <si>
    <t>ECOSPORT 2.0</t>
  </si>
  <si>
    <t>CERATO 1.6 13/</t>
  </si>
  <si>
    <t>CERATO PRO 16V 2013/2017</t>
  </si>
  <si>
    <t>ECOSPORT 1.6</t>
  </si>
  <si>
    <t>8 VAL SOHC 4X2 04/ CON AA</t>
  </si>
  <si>
    <t>ECOSPORT 13/</t>
  </si>
  <si>
    <t>27428M</t>
  </si>
  <si>
    <t>ION 1.0/1.2 12/</t>
  </si>
  <si>
    <t>27421M</t>
  </si>
  <si>
    <t>PICANTO 2004/12</t>
  </si>
  <si>
    <t>27393M</t>
  </si>
  <si>
    <t>RIO SPICE 1.4</t>
  </si>
  <si>
    <t>20V TD TRANSM MANUAL ALL NEW</t>
  </si>
  <si>
    <t>97320-07100</t>
  </si>
  <si>
    <t>8 VALV SOHC 4X2 04/06</t>
  </si>
  <si>
    <t>16X243X16</t>
  </si>
  <si>
    <t>16X14X142mm</t>
  </si>
  <si>
    <t>27427M</t>
  </si>
  <si>
    <t>1.0 12V/1.25 16V EXTREME Y EKOTAXI T/MOD</t>
  </si>
  <si>
    <t>97312-G6100</t>
  </si>
  <si>
    <t>ION 1.2 18/</t>
  </si>
  <si>
    <t>ALL NEW 1.2 16V -GRAND EKOTAXI 1.2 16V</t>
  </si>
  <si>
    <t>EB3G-18K582-CF</t>
  </si>
  <si>
    <t>RANGER 3.2 14/</t>
  </si>
  <si>
    <t>20V TD ALL NEW</t>
  </si>
  <si>
    <t>27392M</t>
  </si>
  <si>
    <t>27424M</t>
  </si>
  <si>
    <t>PICANTO 04/12</t>
  </si>
  <si>
    <t>FIESTA VI 16V 3 VIAS 2011/2014</t>
  </si>
  <si>
    <t>PICANTO ION 1.2</t>
  </si>
  <si>
    <t>KI2027</t>
  </si>
  <si>
    <t>FIESTA VI 16V 2011/2014</t>
  </si>
  <si>
    <t>2004/</t>
  </si>
  <si>
    <t>ASAM</t>
  </si>
  <si>
    <t>45-12-22</t>
  </si>
  <si>
    <t>SOUL 2010/2013</t>
  </si>
  <si>
    <t>45-12-26</t>
  </si>
  <si>
    <t>SOUL 2014/2019</t>
  </si>
  <si>
    <t>1996-2005</t>
  </si>
  <si>
    <t>45-12-25</t>
  </si>
  <si>
    <t>58731-B2000</t>
  </si>
  <si>
    <t>FESTIVA 91/00</t>
  </si>
  <si>
    <t>ENTRA INTERCOOL A MULT ESC)ALL NEW</t>
  </si>
  <si>
    <t>PREGIO/G PREGIO</t>
  </si>
  <si>
    <t>REVOLUTION</t>
  </si>
  <si>
    <t>39067.</t>
  </si>
  <si>
    <t>RIO 02/</t>
  </si>
  <si>
    <t>94750-02000</t>
  </si>
  <si>
    <t>8VAL SOHC 4X2 04/06</t>
  </si>
  <si>
    <t>2N15-8B27-AE</t>
  </si>
  <si>
    <t>LASER 96/</t>
  </si>
  <si>
    <t>45-12-13</t>
  </si>
  <si>
    <t>SALIDA INTERCOL A CUERPO ACEL20V ALL NEW</t>
  </si>
  <si>
    <t>27487M</t>
  </si>
  <si>
    <t>16V 4X2/4X4 2003/2012</t>
  </si>
  <si>
    <t>ION / EKOTAXI</t>
  </si>
  <si>
    <t>ION 1.0 18/</t>
  </si>
  <si>
    <t>ION 1.0/1.2 17/</t>
  </si>
  <si>
    <t>25415-G6100</t>
  </si>
  <si>
    <t>ALL NEW / GRAND EKOTAXI 16 VALV</t>
  </si>
  <si>
    <t>27403M</t>
  </si>
  <si>
    <t>KIA SEPHIA</t>
  </si>
  <si>
    <t>2541207000</t>
  </si>
  <si>
    <t>25411-3X100</t>
  </si>
  <si>
    <t>PICANTO 08/ 1.1</t>
  </si>
  <si>
    <t>8V 4X2 /06 FIESTA SUPERCHARGE 1.0 SIN AA</t>
  </si>
  <si>
    <t>SOUL 1.6 15/</t>
  </si>
  <si>
    <t>CERATO PRO 16V 2013/2017 MANGUERA No 1</t>
  </si>
  <si>
    <t>25414-1Y100</t>
  </si>
  <si>
    <t>27485M</t>
  </si>
  <si>
    <t>2.0 16V DURATEC  2003/2012</t>
  </si>
  <si>
    <t>27411M</t>
  </si>
  <si>
    <t>ALL NEW / GRAND EKOTAXI 1.0 12V</t>
  </si>
  <si>
    <t>25414-G6000</t>
  </si>
  <si>
    <t>27402M</t>
  </si>
  <si>
    <t>RAD A BOQUILLA (L 412mm - D.I 1-5/16)</t>
  </si>
  <si>
    <t>OK30E15186</t>
  </si>
  <si>
    <t>L 290mm - D.I 1-3/16</t>
  </si>
  <si>
    <t>SOUL II 16V No 1</t>
  </si>
  <si>
    <t>27394M</t>
  </si>
  <si>
    <t>OK65A-15-186</t>
  </si>
  <si>
    <t>RIO SPICE( 1)</t>
  </si>
  <si>
    <t>27413M</t>
  </si>
  <si>
    <t>RIO STYLUS 1.5</t>
  </si>
  <si>
    <t>25411-1G000</t>
  </si>
  <si>
    <t>27662M</t>
  </si>
  <si>
    <t>25464-02767</t>
  </si>
  <si>
    <t>PICANTO ION 1.1</t>
  </si>
  <si>
    <t>CONEX A CUERPO ACELERACION ENTRADA</t>
  </si>
  <si>
    <t>25469-03020</t>
  </si>
  <si>
    <t>27863M</t>
  </si>
  <si>
    <t>25468-03020</t>
  </si>
  <si>
    <t>27663M</t>
  </si>
  <si>
    <t>25465-02766</t>
  </si>
  <si>
    <t>PICANTO/EKOTAXI</t>
  </si>
  <si>
    <t>SALIDA CUERPO ACEL Y CARCAZA TERMOSTATO</t>
  </si>
  <si>
    <t>25380-1M050</t>
  </si>
  <si>
    <t>38X72X37</t>
  </si>
  <si>
    <t>I20 16/-RIO SPICE 17/ 2016/</t>
  </si>
  <si>
    <t>QF014X</t>
  </si>
  <si>
    <t>7979 NOVEX</t>
  </si>
  <si>
    <t>KD-9020A</t>
  </si>
  <si>
    <t>CERATO 04/09</t>
  </si>
  <si>
    <t>10251 GAMAX</t>
  </si>
  <si>
    <t>KD-9150</t>
  </si>
  <si>
    <t>10251-FO-HD</t>
  </si>
  <si>
    <t>2.0/1.6 4X2/4X4 2004/ FUSION 02/12</t>
  </si>
  <si>
    <t>8384 GAMAX</t>
  </si>
  <si>
    <t>EDGE/CX7/CX9</t>
  </si>
  <si>
    <t>7291 GAMAX</t>
  </si>
  <si>
    <t>10318-INCOLB</t>
  </si>
  <si>
    <t>ION 1.0cc 2017/</t>
  </si>
  <si>
    <t>ION 2011/2016</t>
  </si>
  <si>
    <t>KIA RIO 03/</t>
  </si>
  <si>
    <t>OK30A-33-28Z</t>
  </si>
  <si>
    <t>CAMPANA 76mm</t>
  </si>
  <si>
    <t>10286-KI-MT</t>
  </si>
  <si>
    <t>58101-07A00MT</t>
  </si>
  <si>
    <t>SPORTAGE 2004/10-FQ-SOUL-ELANTRA-TIBURON</t>
  </si>
  <si>
    <t>10286-KI-HD</t>
  </si>
  <si>
    <t>10284 INCOLB</t>
  </si>
  <si>
    <t>CERTATO 1.6 16V-CARENS 02/06-SOUL TAXI</t>
  </si>
  <si>
    <t>7825 NOVEX</t>
  </si>
  <si>
    <t>9400465</t>
  </si>
  <si>
    <t>TUCSON/SPORTAGE</t>
  </si>
  <si>
    <t>8505-KI-HD</t>
  </si>
  <si>
    <t>CERATO 10/ I 30</t>
  </si>
  <si>
    <t>10284 GAMAX</t>
  </si>
  <si>
    <t>349087</t>
  </si>
  <si>
    <t>7950 GAMAX</t>
  </si>
  <si>
    <t>7545A NOVEX</t>
  </si>
  <si>
    <t>ESCAPE 05/</t>
  </si>
  <si>
    <t>7344 NOVEX</t>
  </si>
  <si>
    <t>CERATO/ELANT 09</t>
  </si>
  <si>
    <t>8378 GAMAX</t>
  </si>
  <si>
    <t>7545A GAMAX</t>
  </si>
  <si>
    <t>FORD/EXPL TRAS</t>
  </si>
  <si>
    <t>IX35/REVOL/FORT</t>
  </si>
  <si>
    <t>8267 GAMAX</t>
  </si>
  <si>
    <t>FORTE/KOUP/CADENZA/I30/ACENT GLS REVOLUT</t>
  </si>
  <si>
    <t>8428-HY-HD</t>
  </si>
  <si>
    <t>8428-D1594</t>
  </si>
  <si>
    <t>RIO/FORTE/SOUL</t>
  </si>
  <si>
    <t>KORANDO/SOUL 14/16</t>
  </si>
  <si>
    <t>27 DTES</t>
  </si>
  <si>
    <t>25286-04000</t>
  </si>
  <si>
    <t>PIC ION/I10 1.0</t>
  </si>
  <si>
    <t>FD-530</t>
  </si>
  <si>
    <t>EXPLORER 95/01</t>
  </si>
  <si>
    <t>MZ-513 / 618007</t>
  </si>
  <si>
    <t>22X20X35.</t>
  </si>
  <si>
    <t>MZ-756/627012</t>
  </si>
  <si>
    <t>GPV 18906</t>
  </si>
  <si>
    <t>MZ-546/627008</t>
  </si>
  <si>
    <t>RIO 1.5/SEPHIA</t>
  </si>
  <si>
    <t>MI-925A/827073</t>
  </si>
  <si>
    <t>25X24X50</t>
  </si>
  <si>
    <t>CERATO /09</t>
  </si>
  <si>
    <t>HY-903A/824139</t>
  </si>
  <si>
    <t>27X24X60 (44T)</t>
  </si>
  <si>
    <t>CERATO 15/</t>
  </si>
  <si>
    <t>GPV 22264</t>
  </si>
  <si>
    <t>ECO SPORT 4X4</t>
  </si>
  <si>
    <t>FD-115/818055</t>
  </si>
  <si>
    <t>EXPLORER</t>
  </si>
  <si>
    <t>MZ-024F2/827005</t>
  </si>
  <si>
    <t>24X19X52 P.E</t>
  </si>
  <si>
    <t>GPV 18426 19 ESTRIAS INTERNAS</t>
  </si>
  <si>
    <t>FD-807/818012</t>
  </si>
  <si>
    <t>FIESTA 1.3</t>
  </si>
  <si>
    <t>FD-809/818014</t>
  </si>
  <si>
    <t>25X21X53 P.INT</t>
  </si>
  <si>
    <t>FIESTA 99/06</t>
  </si>
  <si>
    <t>FD-808 / 818013</t>
  </si>
  <si>
    <t>ECO ESPORT 4X2</t>
  </si>
  <si>
    <t>HY-341/802287</t>
  </si>
  <si>
    <t>25X21X52.5</t>
  </si>
  <si>
    <t>ION 1.2cc 17/</t>
  </si>
  <si>
    <t>MZ-827/899041</t>
  </si>
  <si>
    <t>28X24X56 P.INT</t>
  </si>
  <si>
    <t>KIA CARENS</t>
  </si>
  <si>
    <t>MZ-810A/827030</t>
  </si>
  <si>
    <t>GPV 19605 SORRENTO DIESEL 3.0 2009</t>
  </si>
  <si>
    <t>MZ-012 / 818030</t>
  </si>
  <si>
    <t>PICANTO/MAZ 121</t>
  </si>
  <si>
    <t>GPV 18426 PICANTO 2008</t>
  </si>
  <si>
    <t>MZ-814/827014</t>
  </si>
  <si>
    <t>SORENTO</t>
  </si>
  <si>
    <t>HY-853A/824095</t>
  </si>
  <si>
    <t>27x22x60(46)p.i</t>
  </si>
  <si>
    <t>I30/SOUL 1.6/14</t>
  </si>
  <si>
    <t>KIA CERATO KP 1.6cc</t>
  </si>
  <si>
    <t>25310-07500</t>
  </si>
  <si>
    <t>22074-PA16</t>
  </si>
  <si>
    <t>OK30F-15-200E</t>
  </si>
  <si>
    <t>RIO 03/05</t>
  </si>
  <si>
    <t>21443-03010.</t>
  </si>
  <si>
    <t>21443-03011</t>
  </si>
  <si>
    <t>PICANTO ION/EON</t>
  </si>
  <si>
    <t>CAFE</t>
  </si>
  <si>
    <t>51760-2H000</t>
  </si>
  <si>
    <t>54530-07000</t>
  </si>
  <si>
    <t>PICANT/I 10/EON</t>
  </si>
  <si>
    <t>54530-07000*</t>
  </si>
  <si>
    <t>54530-G6000</t>
  </si>
  <si>
    <t>PIC ION 2017/</t>
  </si>
  <si>
    <t>39210-03040</t>
  </si>
  <si>
    <t>ION/SPICE 1.2cc</t>
  </si>
  <si>
    <t>CABLE CORTO 1.25 cc</t>
  </si>
  <si>
    <t>BE8Z-6C315-A</t>
  </si>
  <si>
    <t>GRAND I10/ION 2017 1.0cc</t>
  </si>
  <si>
    <t>39180-03000</t>
  </si>
  <si>
    <t>BE8Z-6B288-A</t>
  </si>
  <si>
    <t>FIESTA 1.6 11/7</t>
  </si>
  <si>
    <t>39350-3F000</t>
  </si>
  <si>
    <t>39350-03030</t>
  </si>
  <si>
    <t>ION 17/ 1.2cc</t>
  </si>
  <si>
    <t>54615-FD000.</t>
  </si>
  <si>
    <t>54610-FD000.</t>
  </si>
  <si>
    <t>SOUL 1.6cc/GRAND I-10</t>
  </si>
  <si>
    <t>54610-1M000</t>
  </si>
  <si>
    <t>CERATO 08/</t>
  </si>
  <si>
    <t>54611-C8100</t>
  </si>
  <si>
    <t>54611-1J000.</t>
  </si>
  <si>
    <t>ION/SPICE/I 25</t>
  </si>
  <si>
    <t>EON</t>
  </si>
  <si>
    <t xml:space="preserve">SOPORTE CAJA DEL         </t>
  </si>
  <si>
    <t>PICANTO / I 10</t>
  </si>
  <si>
    <t>RANGER XL 2.2</t>
  </si>
  <si>
    <t>12V 99/07 4X2 ROD 62/28 2RS DIAM 28mm</t>
  </si>
  <si>
    <t>RANGER XL/XLT</t>
  </si>
  <si>
    <t>2.5 4X4 DIESEL 08/14 DIAM 35mm ROD NSK</t>
  </si>
  <si>
    <t>16V 4X2/4X4 2006/12</t>
  </si>
  <si>
    <t>21810-1Y200</t>
  </si>
  <si>
    <t>518131</t>
  </si>
  <si>
    <t>NEXT</t>
  </si>
  <si>
    <t>21910-1M100</t>
  </si>
  <si>
    <t xml:space="preserve">SOPORTE MOT DER INF      </t>
  </si>
  <si>
    <t>21810-0Q00</t>
  </si>
  <si>
    <t>4151002010</t>
  </si>
  <si>
    <t>21830-1Y010</t>
  </si>
  <si>
    <t>37287</t>
  </si>
  <si>
    <t>MODELO 1.2 2013/</t>
  </si>
  <si>
    <t>21930-1M100</t>
  </si>
  <si>
    <t>21950-1Y200</t>
  </si>
  <si>
    <t>531881</t>
  </si>
  <si>
    <t>ION 1.0cc 11/</t>
  </si>
  <si>
    <t>25631-2B001</t>
  </si>
  <si>
    <t xml:space="preserve">TAPA CARCAZA TERMOSTATO  </t>
  </si>
  <si>
    <t>25632-02501*</t>
  </si>
  <si>
    <t>PICANTO 1re (CORTA) 2004/2008</t>
  </si>
  <si>
    <t>25632-02766.</t>
  </si>
  <si>
    <t>25632-02566</t>
  </si>
  <si>
    <t>PICANTO  08/ (LARGA) PLASTICA</t>
  </si>
  <si>
    <t>RIO 04/</t>
  </si>
  <si>
    <t>VELOSTER (GRANDE) NEW SPORTAGE 05/10</t>
  </si>
  <si>
    <t>95619448</t>
  </si>
  <si>
    <t>DIR/MECANICA</t>
  </si>
  <si>
    <t>25281-04600</t>
  </si>
  <si>
    <t>597701G000</t>
  </si>
  <si>
    <t>56540-A7000</t>
  </si>
  <si>
    <t>57724-1M000</t>
  </si>
  <si>
    <t>57724-07100.</t>
  </si>
  <si>
    <t>KI3010</t>
  </si>
  <si>
    <t>PICANTO ION /16</t>
  </si>
  <si>
    <t>KI3023</t>
  </si>
  <si>
    <t>56540-G6000</t>
  </si>
  <si>
    <t>56820-07000.</t>
  </si>
  <si>
    <t>8AB2-32-280</t>
  </si>
  <si>
    <t>PICAN 04/08 I10</t>
  </si>
  <si>
    <t>RIO 99/02 KIA RIO</t>
  </si>
  <si>
    <t>56820-07000*</t>
  </si>
  <si>
    <t>MZ2002</t>
  </si>
  <si>
    <t>56820-2H090</t>
  </si>
  <si>
    <t>56825-G6000</t>
  </si>
  <si>
    <t>PICAN ION 17/</t>
  </si>
  <si>
    <t>CTR</t>
  </si>
  <si>
    <t>56820-2H000</t>
  </si>
  <si>
    <t>KI2028</t>
  </si>
  <si>
    <t>56820-G6000</t>
  </si>
  <si>
    <t>JH-519L</t>
  </si>
  <si>
    <t xml:space="preserve">TOPE AMORTIG TRAS        </t>
  </si>
  <si>
    <t>2.0/2.4 4X2-4X4 2.0-2.4</t>
  </si>
  <si>
    <t>OS3631</t>
  </si>
  <si>
    <t>PICAN/ION/I10</t>
  </si>
  <si>
    <t>WS3038</t>
  </si>
  <si>
    <t>7M5112A648AA</t>
  </si>
  <si>
    <t>93810-38100</t>
  </si>
  <si>
    <t>BS4666</t>
  </si>
  <si>
    <t>PIC/I10/TUC/SPO</t>
  </si>
  <si>
    <t>4490-AN</t>
  </si>
  <si>
    <t xml:space="preserve">VALVULA ADM (JGOX6)      </t>
  </si>
  <si>
    <t>PICAN ION 1.0cc</t>
  </si>
  <si>
    <t>1.1cc</t>
  </si>
  <si>
    <t>KIA PREGIO 3.0</t>
  </si>
  <si>
    <t>GASOLINA/FQ - NEW SPORTAGE - TUCSON 04</t>
  </si>
  <si>
    <t>4491-EN</t>
  </si>
  <si>
    <t xml:space="preserve">VALVULA EX (JGOX6)       </t>
  </si>
  <si>
    <t>OK30C-12-121</t>
  </si>
  <si>
    <t xml:space="preserve">VALVULA EX (UND)         </t>
  </si>
  <si>
    <t>59770-25000.</t>
  </si>
  <si>
    <t>KOUP/FORTE/RIO 2010/12 EMERGENCIA</t>
  </si>
  <si>
    <t>BP-1695</t>
  </si>
  <si>
    <t>BJ-9644</t>
  </si>
  <si>
    <t>CERATO RIO /12</t>
  </si>
  <si>
    <t>BP-1701</t>
  </si>
  <si>
    <t>55512-22500</t>
  </si>
  <si>
    <t>CERATO RIO 11/</t>
  </si>
  <si>
    <t>14.5mm DIAMETRO DEL HUECO 1.3-1.5cc.</t>
  </si>
  <si>
    <t>BP-0760</t>
  </si>
  <si>
    <t>BP-3395</t>
  </si>
  <si>
    <t>BP-3312</t>
  </si>
  <si>
    <t>1.3-1.5cc</t>
  </si>
  <si>
    <t>597601G000</t>
  </si>
  <si>
    <t>ATOS</t>
  </si>
  <si>
    <t>1.0</t>
  </si>
  <si>
    <t>ATOS/PICANTO</t>
  </si>
  <si>
    <t>ACCENT</t>
  </si>
  <si>
    <t>54661-22901.</t>
  </si>
  <si>
    <t>ACCENT NEXT</t>
  </si>
  <si>
    <t>PLATO GRANDE ACEITE</t>
  </si>
  <si>
    <t>54660-1C200.</t>
  </si>
  <si>
    <t>GETZ</t>
  </si>
  <si>
    <t>54660-B4050</t>
  </si>
  <si>
    <t>GRAND I 10</t>
  </si>
  <si>
    <t>609.</t>
  </si>
  <si>
    <t>I 10</t>
  </si>
  <si>
    <t>I 25/RIO 11/</t>
  </si>
  <si>
    <t>54661-2E500..</t>
  </si>
  <si>
    <t>TUCSON 04/08</t>
  </si>
  <si>
    <t>VISION/XCITE</t>
  </si>
  <si>
    <t>54651-22901.</t>
  </si>
  <si>
    <t>54650-1C200.</t>
  </si>
  <si>
    <t>596X348X16</t>
  </si>
  <si>
    <t>54650-B4050</t>
  </si>
  <si>
    <t>610X368X16</t>
  </si>
  <si>
    <t>448X358X18</t>
  </si>
  <si>
    <t>54650-1R000.</t>
  </si>
  <si>
    <t>RIO NB/SPICE 1200cc OIL</t>
  </si>
  <si>
    <t>54810-22200</t>
  </si>
  <si>
    <t>TUCSON 2009/2013 IX35 2.0cc ACEITE</t>
  </si>
  <si>
    <t>54651-2E500..</t>
  </si>
  <si>
    <t>SPORTAGE 2.0 FQ ACEITE</t>
  </si>
  <si>
    <t>VERNA/GYRO</t>
  </si>
  <si>
    <t>55361-2E501..</t>
  </si>
  <si>
    <t>55351-2E501..</t>
  </si>
  <si>
    <t>ACCENT/VERNA</t>
  </si>
  <si>
    <t>GSA-291-451</t>
  </si>
  <si>
    <t>55311-2S000.</t>
  </si>
  <si>
    <t>AT-7204</t>
  </si>
  <si>
    <t>STAREX/H1/SANTF</t>
  </si>
  <si>
    <t>SANTA FE/SORENTO</t>
  </si>
  <si>
    <t>AT-7208</t>
  </si>
  <si>
    <t xml:space="preserve">ANTIRUIDO PASTILLA DEL   </t>
  </si>
  <si>
    <t>IX35 4X2/SPORTA</t>
  </si>
  <si>
    <t>SPORTAGE REVOLUTION/CARENS</t>
  </si>
  <si>
    <t>54627-2K000</t>
  </si>
  <si>
    <t xml:space="preserve">ARANDELA SPTE AMORT DEL  </t>
  </si>
  <si>
    <t>24551-03000</t>
  </si>
  <si>
    <t xml:space="preserve">BALANCIN MOT ADM/EXC     </t>
  </si>
  <si>
    <t>23356-42500</t>
  </si>
  <si>
    <t>HSN( HIGLY SATURATED NITRILE)</t>
  </si>
  <si>
    <t>I 10 1.1cc</t>
  </si>
  <si>
    <t>45X84X41</t>
  </si>
  <si>
    <t>42*76*39</t>
  </si>
  <si>
    <t>51720-0U000</t>
  </si>
  <si>
    <t>ION 1.25/I20</t>
  </si>
  <si>
    <t>51720-2J001</t>
  </si>
  <si>
    <t>REVOLUTION/IX35 4X4</t>
  </si>
  <si>
    <t>79380-21000</t>
  </si>
  <si>
    <t xml:space="preserve">BISAGRA PTA DEL          </t>
  </si>
  <si>
    <t>EXCEL 93/94</t>
  </si>
  <si>
    <t>HMC</t>
  </si>
  <si>
    <t>79480-24000</t>
  </si>
  <si>
    <t xml:space="preserve">BISAGRA PTA TRAS         </t>
  </si>
  <si>
    <t>ACCENT 95/99</t>
  </si>
  <si>
    <t>GETZ 1.3</t>
  </si>
  <si>
    <t>27300-3F100</t>
  </si>
  <si>
    <t>IX35/REVOL GAS</t>
  </si>
  <si>
    <t>SANTA FE 2.0-2.4cc</t>
  </si>
  <si>
    <t>TUCS/SPORTA 16/</t>
  </si>
  <si>
    <t>VISION 1.4</t>
  </si>
  <si>
    <t>EXCEL</t>
  </si>
  <si>
    <t>ATOS 03/</t>
  </si>
  <si>
    <t>87EU-1104-AA</t>
  </si>
  <si>
    <t>GRAND STAREX</t>
  </si>
  <si>
    <t>51750-C1000</t>
  </si>
  <si>
    <t>9330009</t>
  </si>
  <si>
    <t>TUCSO/SPORT 16/</t>
  </si>
  <si>
    <t>52710-29400.</t>
  </si>
  <si>
    <t>ACCENT 97/99</t>
  </si>
  <si>
    <t>52750-1G101</t>
  </si>
  <si>
    <t>9400130</t>
  </si>
  <si>
    <t>GRAND I 10/I 10</t>
  </si>
  <si>
    <t>52730-3S200</t>
  </si>
  <si>
    <t>52730-3S100</t>
  </si>
  <si>
    <t>IX35/REVOLU 4X2</t>
  </si>
  <si>
    <t>REVOLUTION CON ABS</t>
  </si>
  <si>
    <t>IX35/REVOLU 4X4</t>
  </si>
  <si>
    <t>52730-C1100</t>
  </si>
  <si>
    <t>52710-2E100</t>
  </si>
  <si>
    <t>9233005</t>
  </si>
  <si>
    <t>21310-02500.</t>
  </si>
  <si>
    <t>ATOS 99/02</t>
  </si>
  <si>
    <t>25100-21000.</t>
  </si>
  <si>
    <t>25100-21010.</t>
  </si>
  <si>
    <t>ACCEN/VERN/GYRO</t>
  </si>
  <si>
    <t>EXC-LANCER/96</t>
  </si>
  <si>
    <t>25100-02501 .</t>
  </si>
  <si>
    <t>25100-02512</t>
  </si>
  <si>
    <t>ATOS/EON</t>
  </si>
  <si>
    <t>SANTRO</t>
  </si>
  <si>
    <t>I25/CERATO/SOUL</t>
  </si>
  <si>
    <t>25100-26902</t>
  </si>
  <si>
    <t>25100-26015</t>
  </si>
  <si>
    <t>VISION</t>
  </si>
  <si>
    <t>41610-2E000</t>
  </si>
  <si>
    <t>KAC1030</t>
  </si>
  <si>
    <t>S/ABS</t>
  </si>
  <si>
    <t>41610-1R100</t>
  </si>
  <si>
    <t>184X127X20(22.4</t>
  </si>
  <si>
    <t>I25/SPICE/VISIO</t>
  </si>
  <si>
    <t>1.25 cc/CERATO</t>
  </si>
  <si>
    <t>41710-2300*</t>
  </si>
  <si>
    <t>CH 93003 MLS</t>
  </si>
  <si>
    <t>58510-22310 .</t>
  </si>
  <si>
    <t>31110-1R000.</t>
  </si>
  <si>
    <t>DM3385</t>
  </si>
  <si>
    <t>58510-0X010</t>
  </si>
  <si>
    <t>31110-2E000</t>
  </si>
  <si>
    <t>I 10 1.1/1.2cc</t>
  </si>
  <si>
    <t>58510-1R000</t>
  </si>
  <si>
    <t>I 25/RIO SPICE</t>
  </si>
  <si>
    <t>1.4/1.25cc CON ABS</t>
  </si>
  <si>
    <t>58510-2S101</t>
  </si>
  <si>
    <t>IX35/REVOLU 2.0</t>
  </si>
  <si>
    <t>G4GC (GASOLINA) 2.0 GASOL G4GC</t>
  </si>
  <si>
    <t>DM3367</t>
  </si>
  <si>
    <t>I 25/SPICE 1.4</t>
  </si>
  <si>
    <t>31110-2S200</t>
  </si>
  <si>
    <t>DM3362</t>
  </si>
  <si>
    <t>2004/2014 2.0cc</t>
  </si>
  <si>
    <t>31111-1R000</t>
  </si>
  <si>
    <t>BS-90018</t>
  </si>
  <si>
    <t>HY-8-002/224002</t>
  </si>
  <si>
    <t>ATOS 05/</t>
  </si>
  <si>
    <t>SF-11068</t>
  </si>
  <si>
    <t>I 10/PICANTO</t>
  </si>
  <si>
    <t>BS-90069</t>
  </si>
  <si>
    <t>SF-11092</t>
  </si>
  <si>
    <t>I 10 (TAXI)</t>
  </si>
  <si>
    <t>FS 93013 TG</t>
  </si>
  <si>
    <t>FS 93005 C TG</t>
  </si>
  <si>
    <t>ACCENT NEXT 95/</t>
  </si>
  <si>
    <t>OS 93013 A</t>
  </si>
  <si>
    <t>ATOS/ACC(CA CAN</t>
  </si>
  <si>
    <t>I 25/I 35(GRAND</t>
  </si>
  <si>
    <t>54551-C5000</t>
  </si>
  <si>
    <t>55330-0X000</t>
  </si>
  <si>
    <t>37246</t>
  </si>
  <si>
    <t>TUCSON/VELO(GRA</t>
  </si>
  <si>
    <t>39361</t>
  </si>
  <si>
    <t>ATOS 02/</t>
  </si>
  <si>
    <t>EON 0.8 15/</t>
  </si>
  <si>
    <t>0.8cc.</t>
  </si>
  <si>
    <t>HYUAC-2642</t>
  </si>
  <si>
    <t>3274043240</t>
  </si>
  <si>
    <t>H100 /98</t>
  </si>
  <si>
    <t>1.5cc.</t>
  </si>
  <si>
    <t>WT214020</t>
  </si>
  <si>
    <t>HYUA-919</t>
  </si>
  <si>
    <t>ACCENT 94/</t>
  </si>
  <si>
    <t>WT314009</t>
  </si>
  <si>
    <t>HYUCA-3400</t>
  </si>
  <si>
    <t>FS 93077 MLS</t>
  </si>
  <si>
    <t>ATOS 08/11</t>
  </si>
  <si>
    <t>FS 93018 TG</t>
  </si>
  <si>
    <t>43794-25200.</t>
  </si>
  <si>
    <t>HYUCC-3798</t>
  </si>
  <si>
    <t>H 100 2006/2013</t>
  </si>
  <si>
    <t>HYUFP-4115</t>
  </si>
  <si>
    <t>ACCE/VERN/GYRO/ATOS/EXCEL</t>
  </si>
  <si>
    <t>2004/2009</t>
  </si>
  <si>
    <t>HYUFP-3228</t>
  </si>
  <si>
    <t>TUCSON 05/09</t>
  </si>
  <si>
    <t>HYUFP-3701</t>
  </si>
  <si>
    <t>TUCSON 4X2 /09</t>
  </si>
  <si>
    <t>HYUFP-2859</t>
  </si>
  <si>
    <t>HYUFP-2644</t>
  </si>
  <si>
    <t>VISION/KIA RIO</t>
  </si>
  <si>
    <t>KIA RIO II</t>
  </si>
  <si>
    <t>ATOS 00/</t>
  </si>
  <si>
    <t>HYUFP-4116</t>
  </si>
  <si>
    <t>HYUFP-2295</t>
  </si>
  <si>
    <t>5976022110</t>
  </si>
  <si>
    <t>HYUSC-3799</t>
  </si>
  <si>
    <t>24115-22905</t>
  </si>
  <si>
    <t>56500-0X500/724</t>
  </si>
  <si>
    <t>GLG-4236-1INT</t>
  </si>
  <si>
    <t>I10/PICANTO /10</t>
  </si>
  <si>
    <t>56510-25000/609</t>
  </si>
  <si>
    <t>SUPER TAXI</t>
  </si>
  <si>
    <t>56510-22000/529</t>
  </si>
  <si>
    <t>ACCENT 94/99</t>
  </si>
  <si>
    <t>SPICE 17/-TONIC</t>
  </si>
  <si>
    <t>577002S100/1084</t>
  </si>
  <si>
    <t>TUCSON IX35</t>
  </si>
  <si>
    <t>92060</t>
  </si>
  <si>
    <t>FLDR00199</t>
  </si>
  <si>
    <t>BF67-33-251  HM</t>
  </si>
  <si>
    <t>GYRO</t>
  </si>
  <si>
    <t>VISION 1.6/RIO XCITE/ION 1.0 1.6cc.</t>
  </si>
  <si>
    <t>AG734</t>
  </si>
  <si>
    <t>VISI /XCITE/ION</t>
  </si>
  <si>
    <t>MS1131A-100</t>
  </si>
  <si>
    <t>HY-716-8IND</t>
  </si>
  <si>
    <t>STAREX H1/H100</t>
  </si>
  <si>
    <t>54813-22000</t>
  </si>
  <si>
    <t>BJ-9641</t>
  </si>
  <si>
    <t>54813-02100</t>
  </si>
  <si>
    <t>54813-3X000.</t>
  </si>
  <si>
    <t>I 25/SOUL/I 30</t>
  </si>
  <si>
    <t>I 35/VELOSTER</t>
  </si>
  <si>
    <t>DIAM 22.5 MM</t>
  </si>
  <si>
    <t>54813-2S000.</t>
  </si>
  <si>
    <t>HY-001CJ/S</t>
  </si>
  <si>
    <t>54813-2E100.</t>
  </si>
  <si>
    <t>TUCSON/SPORT FQ</t>
  </si>
  <si>
    <t>54813-25000</t>
  </si>
  <si>
    <t>VISION/RIOXCITE</t>
  </si>
  <si>
    <t>22mm</t>
  </si>
  <si>
    <t>PRIME 02/</t>
  </si>
  <si>
    <t xml:space="preserve">CHICLER ALTA   85        </t>
  </si>
  <si>
    <t>242106.</t>
  </si>
  <si>
    <t>JC13384</t>
  </si>
  <si>
    <t>242140</t>
  </si>
  <si>
    <t xml:space="preserve">CHUPA TRAS 15.87mm.      </t>
  </si>
  <si>
    <t>JC13386</t>
  </si>
  <si>
    <t>2563502550</t>
  </si>
  <si>
    <t xml:space="preserve">CHUPA TRAS 17.80mm       </t>
  </si>
  <si>
    <t>VERNA</t>
  </si>
  <si>
    <t>25472-26001</t>
  </si>
  <si>
    <t>JC13385</t>
  </si>
  <si>
    <t>1.0/1.2cc 5/8</t>
  </si>
  <si>
    <t>58380-22000.</t>
  </si>
  <si>
    <t>ATOS/GETZ</t>
  </si>
  <si>
    <t>33 cms.</t>
  </si>
  <si>
    <t>258466</t>
  </si>
  <si>
    <t>58380-05500</t>
  </si>
  <si>
    <t>I 10/EON</t>
  </si>
  <si>
    <t>58330-22000.</t>
  </si>
  <si>
    <t>26279</t>
  </si>
  <si>
    <t>58330-02000.</t>
  </si>
  <si>
    <t>4X2/4X4 GASOLINA 2005/10 ENTRADA</t>
  </si>
  <si>
    <t>58330-05500</t>
  </si>
  <si>
    <t>YY4682</t>
  </si>
  <si>
    <t>YY3116</t>
  </si>
  <si>
    <t>GYRO 2006/</t>
  </si>
  <si>
    <t>TUCSON</t>
  </si>
  <si>
    <t>YY3119</t>
  </si>
  <si>
    <t>DE TAPA VALV A MULTIPLE ADMI</t>
  </si>
  <si>
    <t>4PK0675*</t>
  </si>
  <si>
    <t>28212-05700</t>
  </si>
  <si>
    <t xml:space="preserve">CORREA A/AC 4PK0675      </t>
  </si>
  <si>
    <t>ATOS/PICAN/I 10</t>
  </si>
  <si>
    <t>4PK0675/K040265</t>
  </si>
  <si>
    <t>APLICA A/A SPARK PICANTO</t>
  </si>
  <si>
    <t>4PK0700/K040275</t>
  </si>
  <si>
    <t xml:space="preserve">CORREA ALT 4PK0700       </t>
  </si>
  <si>
    <t>ATOS/I 10</t>
  </si>
  <si>
    <t>45-09-02</t>
  </si>
  <si>
    <t>45-09-16</t>
  </si>
  <si>
    <t>4PK0775.</t>
  </si>
  <si>
    <t>45-09-17.</t>
  </si>
  <si>
    <t xml:space="preserve">CORREA ALT 4PK0775/778   </t>
  </si>
  <si>
    <t>ATOS/EON/I 10</t>
  </si>
  <si>
    <t>4PK0900</t>
  </si>
  <si>
    <t>15365.</t>
  </si>
  <si>
    <t xml:space="preserve">CORREA ALT 4PK0900       </t>
  </si>
  <si>
    <t>4PK0900/K040355</t>
  </si>
  <si>
    <t>K050486</t>
  </si>
  <si>
    <t>5PK1203/K050474</t>
  </si>
  <si>
    <t xml:space="preserve">CORREA ALT 5PK1203       </t>
  </si>
  <si>
    <t>GRAND I10/ION</t>
  </si>
  <si>
    <t>CON AIRE 1.25 cc</t>
  </si>
  <si>
    <t>I 10 1.2cc</t>
  </si>
  <si>
    <t>5PK1236</t>
  </si>
  <si>
    <t xml:space="preserve">CORREA ALT 5PK1236       </t>
  </si>
  <si>
    <t>5PK1236/K050486</t>
  </si>
  <si>
    <t>2541202000</t>
  </si>
  <si>
    <t>SPORTAGE REVOLUTION DIESEL</t>
  </si>
  <si>
    <t xml:space="preserve">CORREA ALT 6PK1780       </t>
  </si>
  <si>
    <t>6PK1780</t>
  </si>
  <si>
    <t>6PK2413.</t>
  </si>
  <si>
    <t xml:space="preserve">CORREA ALT 6PK2413       </t>
  </si>
  <si>
    <t>6PK2413/K060950</t>
  </si>
  <si>
    <t>6PK2552</t>
  </si>
  <si>
    <t xml:space="preserve">CORREA ALT 6PK2552       </t>
  </si>
  <si>
    <t>6PK2552/K061005</t>
  </si>
  <si>
    <t>T724</t>
  </si>
  <si>
    <t xml:space="preserve">CORREA BALANCEO 99D 19mm </t>
  </si>
  <si>
    <t>G/STAREX STAREX</t>
  </si>
  <si>
    <t>T191</t>
  </si>
  <si>
    <t>2541102000</t>
  </si>
  <si>
    <t xml:space="preserve">CORREA DIST  92 D R 22mm </t>
  </si>
  <si>
    <t xml:space="preserve">CORREA DIST 101 D R 20mm </t>
  </si>
  <si>
    <t>ATOS/PICAN/I10</t>
  </si>
  <si>
    <t>T1013</t>
  </si>
  <si>
    <t>24312-23202</t>
  </si>
  <si>
    <t>24312-22611/K</t>
  </si>
  <si>
    <t>T324</t>
  </si>
  <si>
    <t xml:space="preserve"> 24312-22613</t>
  </si>
  <si>
    <t xml:space="preserve">CORREA DIST 110 D C 22mm </t>
  </si>
  <si>
    <t>VERNA/GIRO</t>
  </si>
  <si>
    <t xml:space="preserve">CORREA DIST 113 D R 1    </t>
  </si>
  <si>
    <t>TUCS/SPORTA/FQ</t>
  </si>
  <si>
    <t>KDBK-105RU220</t>
  </si>
  <si>
    <t xml:space="preserve">CORREA DIST/KIT 105DR22  </t>
  </si>
  <si>
    <t>VISION/RIO XCIT</t>
  </si>
  <si>
    <t>43372-22003</t>
  </si>
  <si>
    <t xml:space="preserve">CUNA CAJA 1a 2a          </t>
  </si>
  <si>
    <t>43373-22003</t>
  </si>
  <si>
    <t xml:space="preserve">CUNA CAJA 3a 4a          </t>
  </si>
  <si>
    <t>JD49401400Z1</t>
  </si>
  <si>
    <t xml:space="preserve">DIAFRAGMA BOOSTER 219mm  </t>
  </si>
  <si>
    <t>219 mm Diametro</t>
  </si>
  <si>
    <t>51712-3K110</t>
  </si>
  <si>
    <t>SPORTAGE R 4x2/4x4</t>
  </si>
  <si>
    <t>58411-D3000</t>
  </si>
  <si>
    <t>25472-02501</t>
  </si>
  <si>
    <t>HY-8-979/224002</t>
  </si>
  <si>
    <t>908mm largo</t>
  </si>
  <si>
    <t>HY-8-927/224017</t>
  </si>
  <si>
    <t>ATOS 2005/2010</t>
  </si>
  <si>
    <t>805mm</t>
  </si>
  <si>
    <t>MI8-551A/224372</t>
  </si>
  <si>
    <t>VELOSTER/SPICE 1.6cc.</t>
  </si>
  <si>
    <t>SK-8-615/257248</t>
  </si>
  <si>
    <t>49500-0X010</t>
  </si>
  <si>
    <t>HY-8-905/224005</t>
  </si>
  <si>
    <t>224005</t>
  </si>
  <si>
    <t>589mm</t>
  </si>
  <si>
    <t>HY-8-926/224016</t>
  </si>
  <si>
    <t>QF012KA</t>
  </si>
  <si>
    <t>MI8-550A/224366</t>
  </si>
  <si>
    <t>SK-8-750/224373</t>
  </si>
  <si>
    <t>HY-8-610/224368</t>
  </si>
  <si>
    <t>I 25</t>
  </si>
  <si>
    <t>CERATO/SANTA FE/ 2.0cc GASOLINA</t>
  </si>
  <si>
    <t>JAC J3 TAXI/EON ACCE/VERN/GYRO/ATOS/EXCE</t>
  </si>
  <si>
    <t>86511-43302</t>
  </si>
  <si>
    <t>F 200.2321</t>
  </si>
  <si>
    <t xml:space="preserve">EMBLEMA PERSIANA         </t>
  </si>
  <si>
    <t>ALK</t>
  </si>
  <si>
    <t>KHY-08-2321</t>
  </si>
  <si>
    <t>KHY-05-93013</t>
  </si>
  <si>
    <t>ACCENT 1.5</t>
  </si>
  <si>
    <t>KIA-03-93006MLS</t>
  </si>
  <si>
    <t>22311-02760</t>
  </si>
  <si>
    <t>ATOS 1.1/PICANT</t>
  </si>
  <si>
    <t>KHY-03-93006 GR</t>
  </si>
  <si>
    <t>CHP 93006 GR</t>
  </si>
  <si>
    <t>ATOS/PICANT 1.1</t>
  </si>
  <si>
    <t>ESPECIAL PARA GAS GRAFITO</t>
  </si>
  <si>
    <t>KHY-03-93003MLS</t>
  </si>
  <si>
    <t>KHY-03-93008MLS</t>
  </si>
  <si>
    <t>22311-02780.</t>
  </si>
  <si>
    <t>GRAFITO</t>
  </si>
  <si>
    <t>KHY-03-93024MLS</t>
  </si>
  <si>
    <t>CHP 93024 MLS</t>
  </si>
  <si>
    <t>I-20/SOUL 2014/</t>
  </si>
  <si>
    <t>25411-0X000</t>
  </si>
  <si>
    <t>GASOLINA PROFESSIONAL</t>
  </si>
  <si>
    <t>KHY-03-93042MLS</t>
  </si>
  <si>
    <t>CH 93042 MLS</t>
  </si>
  <si>
    <t>KHY-03-93019MLS</t>
  </si>
  <si>
    <t>22311-26603.</t>
  </si>
  <si>
    <t>ALL NEW 2018/ 2.0cc</t>
  </si>
  <si>
    <t>GRAND I 10/ION</t>
  </si>
  <si>
    <t>83130-22000</t>
  </si>
  <si>
    <t>25411-1E000</t>
  </si>
  <si>
    <t xml:space="preserve">EMPAQUE PTA T/I          </t>
  </si>
  <si>
    <t xml:space="preserve">EMPAQUE TANQUE RADIADOR  </t>
  </si>
  <si>
    <t>FE</t>
  </si>
  <si>
    <t>NEW RIO MOD. 05/</t>
  </si>
  <si>
    <t>8806-D1593</t>
  </si>
  <si>
    <t>KHY-01-93013C</t>
  </si>
  <si>
    <t>KHY-01-93005</t>
  </si>
  <si>
    <t>ATOS 1.0</t>
  </si>
  <si>
    <t>KHY-01-93077 ML</t>
  </si>
  <si>
    <t>2.0cc GASOLINA/MULTILAMINAS</t>
  </si>
  <si>
    <t>KHY-01-93018TG</t>
  </si>
  <si>
    <t>INFERIOR DIESEL</t>
  </si>
  <si>
    <t>25350-22200</t>
  </si>
  <si>
    <t xml:space="preserve">ENFOQUE VENTIL           </t>
  </si>
  <si>
    <t>ACCENT 96/</t>
  </si>
  <si>
    <t>NON</t>
  </si>
  <si>
    <t>SUPERIOR DIESEL</t>
  </si>
  <si>
    <t>7 ESPIRA/ALTUR 270mm/DIAM BARRA 9.5mm TM</t>
  </si>
  <si>
    <t>25X22X35</t>
  </si>
  <si>
    <t>7 ESPIRAS/ ALTUR 293mm/DIAM BARRA 9.7mm</t>
  </si>
  <si>
    <t>55330B4100</t>
  </si>
  <si>
    <t>25*20*35</t>
  </si>
  <si>
    <t>25X22X35.</t>
  </si>
  <si>
    <t>GPV 19621 TRICETA</t>
  </si>
  <si>
    <t>25X22X50 P.I</t>
  </si>
  <si>
    <t>28113-22301.</t>
  </si>
  <si>
    <t>APC-FAR-328</t>
  </si>
  <si>
    <t>ACCENT 1.3</t>
  </si>
  <si>
    <t>GPV 18426 2005/2009</t>
  </si>
  <si>
    <t>28113-22051,</t>
  </si>
  <si>
    <t>25X19X50 P.I</t>
  </si>
  <si>
    <t>28113-02750*</t>
  </si>
  <si>
    <t>25x21x52  P.INT</t>
  </si>
  <si>
    <t>GPV 23825 SIN ABS</t>
  </si>
  <si>
    <t>25X21X52(48T)</t>
  </si>
  <si>
    <t>28113-1C000.</t>
  </si>
  <si>
    <t>WT214004</t>
  </si>
  <si>
    <t>GETZ JAC J2</t>
  </si>
  <si>
    <t>JAC J2 TAXI</t>
  </si>
  <si>
    <t>O H1/SANTAFE/SSANGYONG/STAREX</t>
  </si>
  <si>
    <t>28113-26000</t>
  </si>
  <si>
    <t>WT214006</t>
  </si>
  <si>
    <t>SANTA FE 01/05</t>
  </si>
  <si>
    <t>TUCSON 2.0 04/10 DIESEL</t>
  </si>
  <si>
    <t>28130-4A001.</t>
  </si>
  <si>
    <t>STAREX H1 /08</t>
  </si>
  <si>
    <t>28113-D3300*</t>
  </si>
  <si>
    <t>28113-1G000</t>
  </si>
  <si>
    <t>97406-4A900</t>
  </si>
  <si>
    <t>STAREX/H1</t>
  </si>
  <si>
    <t>97133-D3000,</t>
  </si>
  <si>
    <t>TUCS/SPORT 16/</t>
  </si>
  <si>
    <t>97133-1E000.</t>
  </si>
  <si>
    <t>19091-PA16</t>
  </si>
  <si>
    <t>VISION/I 30</t>
  </si>
  <si>
    <t>CARENS 08/</t>
  </si>
  <si>
    <t>31973-44001</t>
  </si>
  <si>
    <t>H1 STAREX/H100</t>
  </si>
  <si>
    <t xml:space="preserve"> 31911-22000.</t>
  </si>
  <si>
    <t>31911-05000</t>
  </si>
  <si>
    <t>WT89475</t>
  </si>
  <si>
    <t>99124</t>
  </si>
  <si>
    <t>JAC J3 TAXI</t>
  </si>
  <si>
    <t>31112-1R000.</t>
  </si>
  <si>
    <t>GRD I10/EON/I25</t>
  </si>
  <si>
    <t>IX35/SPICE/SPOR(EN TANQUE) SPORTAGE 11/</t>
  </si>
  <si>
    <t>AG10700</t>
  </si>
  <si>
    <t>ACCENT 95 97</t>
  </si>
  <si>
    <t>ACCENT/EXCEL</t>
  </si>
  <si>
    <t>GPV 18906 COPRA REDONDA</t>
  </si>
  <si>
    <t>54528-22000</t>
  </si>
  <si>
    <t>MI-501-XLB</t>
  </si>
  <si>
    <t>COPA REDONDA</t>
  </si>
  <si>
    <t>H0015</t>
  </si>
  <si>
    <t>HY/ATOS</t>
  </si>
  <si>
    <t>HD-1812 S</t>
  </si>
  <si>
    <t>495062EJ10</t>
  </si>
  <si>
    <t>TUCSON 4X2/4X4</t>
  </si>
  <si>
    <t>23X80X97</t>
  </si>
  <si>
    <t>HY-806-XLB</t>
  </si>
  <si>
    <t>ATOS 2005/</t>
  </si>
  <si>
    <t>HY-801-XLB</t>
  </si>
  <si>
    <t>55X42X7</t>
  </si>
  <si>
    <t>ATOS 99/04</t>
  </si>
  <si>
    <t>SPARK/MATIZ/TICO/ESSTEM 1.6 SPARK/7:24</t>
  </si>
  <si>
    <t>780091/BT-160</t>
  </si>
  <si>
    <t>I 10/ION 1.2cc</t>
  </si>
  <si>
    <t>ELANTRA</t>
  </si>
  <si>
    <t>HD-1813 S</t>
  </si>
  <si>
    <t>25X144X77</t>
  </si>
  <si>
    <t>10101-2</t>
  </si>
  <si>
    <t>GL-4118</t>
  </si>
  <si>
    <t>VISION/I10 1.1cc</t>
  </si>
  <si>
    <t>GL-4118-1/INT</t>
  </si>
  <si>
    <t>VISION/ I10 1.1</t>
  </si>
  <si>
    <t>GB-3575*</t>
  </si>
  <si>
    <t>ATOS (BRONCE)</t>
  </si>
  <si>
    <t>GAS/GASOLINA</t>
  </si>
  <si>
    <t>GL-4236</t>
  </si>
  <si>
    <t>GLG-4236</t>
  </si>
  <si>
    <t>F801-23-090  JP</t>
  </si>
  <si>
    <t>GYRO GETZ 1.3</t>
  </si>
  <si>
    <t>GLG-4236-1IN</t>
  </si>
  <si>
    <t>SOUL-SPORTAGE 2.0-VISION-CERATO-GETZ</t>
  </si>
  <si>
    <t>GLG-4129</t>
  </si>
  <si>
    <t>355X388X16</t>
  </si>
  <si>
    <t>TUCSON/VERNA/GETZ 4 CABLES</t>
  </si>
  <si>
    <t>08082404</t>
  </si>
  <si>
    <t>CABLE LARGO 1.0cc.</t>
  </si>
  <si>
    <t>GLG-4130</t>
  </si>
  <si>
    <t>24610-2E000</t>
  </si>
  <si>
    <t>IX35/REVOLU/SOU</t>
  </si>
  <si>
    <t>FORTE 2.0cc GASOLINA</t>
  </si>
  <si>
    <t>AG4428</t>
  </si>
  <si>
    <t>ATOS/VERNA/GYRO</t>
  </si>
  <si>
    <t>ACCENT/GETZ/SUPER TAXI 4 CABLES 05/</t>
  </si>
  <si>
    <t>HY-726-8MM</t>
  </si>
  <si>
    <t>510950S</t>
  </si>
  <si>
    <t>GRAND I 10 15/</t>
  </si>
  <si>
    <t>HY-716-8MM</t>
  </si>
  <si>
    <t>I 10 1.2</t>
  </si>
  <si>
    <t>PICANTO ION - RIO SPICE 1250cc 2011-2016</t>
  </si>
  <si>
    <t>HY-725-8MM</t>
  </si>
  <si>
    <t>514116</t>
  </si>
  <si>
    <t>STAREX H 1 08/</t>
  </si>
  <si>
    <t>GAS4431</t>
  </si>
  <si>
    <t>VISION 1.4cc</t>
  </si>
  <si>
    <t>CERATO 1.6</t>
  </si>
  <si>
    <t>5322409</t>
  </si>
  <si>
    <t>35310-2B020</t>
  </si>
  <si>
    <t>I 25/VELOSTER</t>
  </si>
  <si>
    <t>35310-23600</t>
  </si>
  <si>
    <t>21421-2201.</t>
  </si>
  <si>
    <t>21950-B4100R</t>
  </si>
  <si>
    <t>I25 1.4/1.6cc</t>
  </si>
  <si>
    <t>6 PIEZA/RIO SPICE 1.4 CERATO 1.6</t>
  </si>
  <si>
    <t>IX 35/REVOLUTIO</t>
  </si>
  <si>
    <t>STAREX/H1 07/10</t>
  </si>
  <si>
    <t>SANTAFE</t>
  </si>
  <si>
    <t>SANTAFE/ELANTRA/SONATA/TIBURON 05-10</t>
  </si>
  <si>
    <t>26158M</t>
  </si>
  <si>
    <t>TUBO B/AGUA-VALV CARCAZA TERM 1.4/1.6</t>
  </si>
  <si>
    <t>26290M</t>
  </si>
  <si>
    <t>26164M</t>
  </si>
  <si>
    <t>26172M</t>
  </si>
  <si>
    <t>17 cms.</t>
  </si>
  <si>
    <t>23553M</t>
  </si>
  <si>
    <t>ATOS/SPARK/MATI</t>
  </si>
  <si>
    <t>26279M</t>
  </si>
  <si>
    <t>I 10(ENTRADA)</t>
  </si>
  <si>
    <t>26278M</t>
  </si>
  <si>
    <t>97321-0X100</t>
  </si>
  <si>
    <t>I 10(SALIDA)</t>
  </si>
  <si>
    <t>TUCSON 2.0 16V</t>
  </si>
  <si>
    <t>26303M</t>
  </si>
  <si>
    <t>21950-2R000</t>
  </si>
  <si>
    <t>TAXI/ILLUSION</t>
  </si>
  <si>
    <t>VISION 2006/11</t>
  </si>
  <si>
    <t>26302M</t>
  </si>
  <si>
    <t>4375002010</t>
  </si>
  <si>
    <t>27686M</t>
  </si>
  <si>
    <t>26510-24A00</t>
  </si>
  <si>
    <t>26171M</t>
  </si>
  <si>
    <t xml:space="preserve">MANGUERA COMBUST/CORTA   </t>
  </si>
  <si>
    <t>26170M</t>
  </si>
  <si>
    <t xml:space="preserve">MANGUERA COMBUST/LARGA   </t>
  </si>
  <si>
    <t>26722-02510</t>
  </si>
  <si>
    <t>26720-02750</t>
  </si>
  <si>
    <t>ATOS/SANTRO 05/</t>
  </si>
  <si>
    <t>DE VALV PCV A MANGUERA PURIF ATOS/INDU</t>
  </si>
  <si>
    <t>DERECHO</t>
  </si>
  <si>
    <t>45-09-07</t>
  </si>
  <si>
    <t>ACCENT 95/01</t>
  </si>
  <si>
    <t>CAUCHO SOLO 1.0/1.2 12V Y 16V 2015/</t>
  </si>
  <si>
    <t>BUJE Y CAUCHO 1.0/1.2 12V Y 16V 2005/</t>
  </si>
  <si>
    <t>35130-02760</t>
  </si>
  <si>
    <t>TUCSON 05/</t>
  </si>
  <si>
    <t>2003/</t>
  </si>
  <si>
    <t>VELOSTER/CERATO 2.0cc 1.25 cc</t>
  </si>
  <si>
    <t>25412-02000</t>
  </si>
  <si>
    <t>26157M</t>
  </si>
  <si>
    <t>518406</t>
  </si>
  <si>
    <t>26275M</t>
  </si>
  <si>
    <t>25412-2E100</t>
  </si>
  <si>
    <t>TUCSON /11 2.0 GAS/SPORTAG FQ 12/14 DIES</t>
  </si>
  <si>
    <t>26156M</t>
  </si>
  <si>
    <t>L 397mm - D.I 1-1/16</t>
  </si>
  <si>
    <t>26175M</t>
  </si>
  <si>
    <t>ATOS SANTRO</t>
  </si>
  <si>
    <t>L 421mm - D.I 1"</t>
  </si>
  <si>
    <t>26310M</t>
  </si>
  <si>
    <t>25327-B4000</t>
  </si>
  <si>
    <t>GRAND I 10 ( 1)</t>
  </si>
  <si>
    <t>CITY TAXI 1.2 16V 15/ ILLUSION CORTA</t>
  </si>
  <si>
    <t>L 436mm - D.I 1-1/4 LARGA</t>
  </si>
  <si>
    <t>26280M</t>
  </si>
  <si>
    <t>25411-4H200</t>
  </si>
  <si>
    <t>H1 2009/ DIESEL 2.5 2009/</t>
  </si>
  <si>
    <t>26276M</t>
  </si>
  <si>
    <t>TUCSON 2.0</t>
  </si>
  <si>
    <t>26885M</t>
  </si>
  <si>
    <t>25411-2E200</t>
  </si>
  <si>
    <t>TUCSON 2.7 /10</t>
  </si>
  <si>
    <t>V6 24V 4X4 2005/2010</t>
  </si>
  <si>
    <t>26306M</t>
  </si>
  <si>
    <t>25468-02747</t>
  </si>
  <si>
    <t>I 10 1.1 12V</t>
  </si>
  <si>
    <t>ENTRADA A CUERPO ACEL</t>
  </si>
  <si>
    <t>1.2 TAXY CONEX VALV PCV A MULTIPLE</t>
  </si>
  <si>
    <t>FQ</t>
  </si>
  <si>
    <t>26320M</t>
  </si>
  <si>
    <t>26235M</t>
  </si>
  <si>
    <t>25480-26000</t>
  </si>
  <si>
    <t>VERNA GETZ 1.6</t>
  </si>
  <si>
    <t>L 292mm - D.I 1-9/32 (TERMOST A TUBO)03/</t>
  </si>
  <si>
    <t>26720-02200</t>
  </si>
  <si>
    <t>I 10/CITYTAXI</t>
  </si>
  <si>
    <t>CONEXION ENTRE VALVULA PCV A MULTIPLE AD</t>
  </si>
  <si>
    <t>36100-2B100</t>
  </si>
  <si>
    <t>36100-2G200</t>
  </si>
  <si>
    <t>HY4059</t>
  </si>
  <si>
    <t>98510 34000</t>
  </si>
  <si>
    <t>PSC</t>
  </si>
  <si>
    <t>ACCENT 98/</t>
  </si>
  <si>
    <t>25380-2S500</t>
  </si>
  <si>
    <t>QF012RP</t>
  </si>
  <si>
    <t>25380-2E010</t>
  </si>
  <si>
    <t>22224-25000</t>
  </si>
  <si>
    <t>ACCEN/VERN/JAC3</t>
  </si>
  <si>
    <t>JH-471L</t>
  </si>
  <si>
    <t>8253</t>
  </si>
  <si>
    <t>58101-02A10..</t>
  </si>
  <si>
    <t>FORMULA TAXI PRIME 02/</t>
  </si>
  <si>
    <t>9159 NOVEX</t>
  </si>
  <si>
    <t>7739 NOVEX.</t>
  </si>
  <si>
    <t>8412 GAMAX</t>
  </si>
  <si>
    <t>93860-49600.</t>
  </si>
  <si>
    <t>IX35/CARENS</t>
  </si>
  <si>
    <t>IX35 2.0/2.4 4WD (MANUAL) 2010/</t>
  </si>
  <si>
    <t>8615-HY-HD</t>
  </si>
  <si>
    <t>8615-D1447</t>
  </si>
  <si>
    <t>8615 GAMAX</t>
  </si>
  <si>
    <t>HY3034</t>
  </si>
  <si>
    <t>FWD TRACCION DELANTERA 2010/</t>
  </si>
  <si>
    <t>8614-KI-HD</t>
  </si>
  <si>
    <t>4X4 CARENS 08/</t>
  </si>
  <si>
    <t>7739 GAMAX</t>
  </si>
  <si>
    <t>TUCSON /02</t>
  </si>
  <si>
    <t>7825-HY-HD</t>
  </si>
  <si>
    <t>FORMULA TAXI SPORTAGE 2004/10-FQ-SOUL</t>
  </si>
  <si>
    <t>HY2038</t>
  </si>
  <si>
    <t>GR-0630</t>
  </si>
  <si>
    <t>8806-HY-HD</t>
  </si>
  <si>
    <t>I25/I35/SPICE</t>
  </si>
  <si>
    <t>NEW RIO/VELOSTER/SONATA</t>
  </si>
  <si>
    <t>8806 GAMAX</t>
  </si>
  <si>
    <t>I25/I35/NEW RIO</t>
  </si>
  <si>
    <t>SPACE 1.4/VELOSTER 1.6/SONATA 2.4/OPTIMA</t>
  </si>
  <si>
    <t>10282 NOVEX</t>
  </si>
  <si>
    <t>7329</t>
  </si>
  <si>
    <t>H1/STAREX 97/03</t>
  </si>
  <si>
    <t>8506-KI-HD</t>
  </si>
  <si>
    <t>8267 INCOLB</t>
  </si>
  <si>
    <t>CERATO FORTE 10/</t>
  </si>
  <si>
    <t>7688 GAMAX</t>
  </si>
  <si>
    <t>7112-</t>
  </si>
  <si>
    <t>TUCSON/SANTAFE</t>
  </si>
  <si>
    <t>SSANYONG-KORANDO/SPORTAGE=TRAS.</t>
  </si>
  <si>
    <t>25286-2B000</t>
  </si>
  <si>
    <t>I 25/SPICE/CERA</t>
  </si>
  <si>
    <t>CERATO/SOUL/CARENS 1.6cc.</t>
  </si>
  <si>
    <t>25287-2F000</t>
  </si>
  <si>
    <t>25288-2F000</t>
  </si>
  <si>
    <t>63-P</t>
  </si>
  <si>
    <t>CQKK-65R</t>
  </si>
  <si>
    <t>RIO/VISION/TUCS</t>
  </si>
  <si>
    <t>TUCSON/CERATO/ACCENT/GETZ/SPORTAGE</t>
  </si>
  <si>
    <t>52760-22000</t>
  </si>
  <si>
    <t xml:space="preserve">PORTAMANGUETA T/D        </t>
  </si>
  <si>
    <t>TUCSON 05/09-SPORTAGE 06/10-ELANTRA 07/1</t>
  </si>
  <si>
    <t>MI-501 / 639001</t>
  </si>
  <si>
    <t>SK-700 / 654005</t>
  </si>
  <si>
    <t>ATOS 05/INDU</t>
  </si>
  <si>
    <t>GPV 21631 COPA TREBOL</t>
  </si>
  <si>
    <t>25x23x41</t>
  </si>
  <si>
    <t>MI-793/624048</t>
  </si>
  <si>
    <t>I 10/ION 1.0cc</t>
  </si>
  <si>
    <t>MI-731/624009</t>
  </si>
  <si>
    <t>EON 0.8cc</t>
  </si>
  <si>
    <t>MI-002 / 839030</t>
  </si>
  <si>
    <t>GPV 18425/MIT LANCER GETZ GETZ</t>
  </si>
  <si>
    <t>HY-806 / 824014</t>
  </si>
  <si>
    <t>25X20X50 TOPE</t>
  </si>
  <si>
    <t>HY-801 / 824011</t>
  </si>
  <si>
    <t>MI-162/839264</t>
  </si>
  <si>
    <t>MI-162A/839265</t>
  </si>
  <si>
    <t>GRAND I 10 ABS</t>
  </si>
  <si>
    <t>MI-821A/824065</t>
  </si>
  <si>
    <t>25X22X52.5</t>
  </si>
  <si>
    <t>I 25/SPICE/VISI</t>
  </si>
  <si>
    <t>VISION CON ABS</t>
  </si>
  <si>
    <t>HY-820/899249</t>
  </si>
  <si>
    <t>27*23*62 P.INT</t>
  </si>
  <si>
    <t>HY-847A/824090</t>
  </si>
  <si>
    <t>27X25X50 p.int</t>
  </si>
  <si>
    <t>GPV 23824 DELANTERA</t>
  </si>
  <si>
    <t>HY-822/824059</t>
  </si>
  <si>
    <t>27X25X62 P.INT</t>
  </si>
  <si>
    <t>TUCSON 4X4</t>
  </si>
  <si>
    <t>25310-02100.</t>
  </si>
  <si>
    <t>TIPO LAMINILLA</t>
  </si>
  <si>
    <t>25310-0X100</t>
  </si>
  <si>
    <t>350X428X16</t>
  </si>
  <si>
    <t>I 10 TAXI</t>
  </si>
  <si>
    <t>25310-2S500</t>
  </si>
  <si>
    <t>IX35/REVOLU GAS</t>
  </si>
  <si>
    <t>GASOLINA/LAMINILLAS MECANICO</t>
  </si>
  <si>
    <t>35301-02766.</t>
  </si>
  <si>
    <t>35301-25000</t>
  </si>
  <si>
    <t>21443-22000</t>
  </si>
  <si>
    <t>72X96X9</t>
  </si>
  <si>
    <t>21443-02500</t>
  </si>
  <si>
    <t>60X75X8</t>
  </si>
  <si>
    <t>91X11X9</t>
  </si>
  <si>
    <t>21443-35510</t>
  </si>
  <si>
    <t>21421-22000</t>
  </si>
  <si>
    <t>TODOS LOS MODELOS TODOS LOS MODELOS</t>
  </si>
  <si>
    <t>21421-2B020</t>
  </si>
  <si>
    <t>21421-25002</t>
  </si>
  <si>
    <t>54612-02000..</t>
  </si>
  <si>
    <t>32208.</t>
  </si>
  <si>
    <t>54612-2C000</t>
  </si>
  <si>
    <t>510711</t>
  </si>
  <si>
    <t>54503-22A00</t>
  </si>
  <si>
    <t>ACC/I10/I25/PIC</t>
  </si>
  <si>
    <t>54503-22A00*</t>
  </si>
  <si>
    <t>HY1002</t>
  </si>
  <si>
    <t>54530-02000-</t>
  </si>
  <si>
    <t>54530-02000.</t>
  </si>
  <si>
    <t>HY1008</t>
  </si>
  <si>
    <t>54530-3S000.</t>
  </si>
  <si>
    <t>HY1019</t>
  </si>
  <si>
    <t>TUCSON SPORTAGE</t>
  </si>
  <si>
    <t>CK 1.3/MK 1.4/ XCROSS 1.3</t>
  </si>
  <si>
    <t xml:space="preserve"> 39250-22600</t>
  </si>
  <si>
    <t>ACCENT/VERNA/GY</t>
  </si>
  <si>
    <t xml:space="preserve"> 39300-22600</t>
  </si>
  <si>
    <t>YX062-060</t>
  </si>
  <si>
    <t>ATOS/I10/PICANT</t>
  </si>
  <si>
    <t>39210-02600.</t>
  </si>
  <si>
    <t>1703300-CA03</t>
  </si>
  <si>
    <t>4 CABLES</t>
  </si>
  <si>
    <t>OX031</t>
  </si>
  <si>
    <t>39210-22610-</t>
  </si>
  <si>
    <t>VISI/XCIT/CERAT</t>
  </si>
  <si>
    <t>39210-02640</t>
  </si>
  <si>
    <t>I10/PICANTO</t>
  </si>
  <si>
    <t>WP-CY109</t>
  </si>
  <si>
    <t>39180-2B000</t>
  </si>
  <si>
    <t>I25/TUCSO/CERAT</t>
  </si>
  <si>
    <t>TIJERA</t>
  </si>
  <si>
    <t>54610-22000.</t>
  </si>
  <si>
    <t>JAC 1.3 SEDAN</t>
  </si>
  <si>
    <t>54610-02010*</t>
  </si>
  <si>
    <t>532902S</t>
  </si>
  <si>
    <t>ATOS 02/+KIT</t>
  </si>
  <si>
    <t>CON RODAMIENTO</t>
  </si>
  <si>
    <t>21830-05200-</t>
  </si>
  <si>
    <t>511530</t>
  </si>
  <si>
    <t>H0105</t>
  </si>
  <si>
    <t>CH 120005 TG</t>
  </si>
  <si>
    <t>I 10/VISION/I25</t>
  </si>
  <si>
    <t xml:space="preserve">SOPORTE MOT DEL (REP)    </t>
  </si>
  <si>
    <t>210*193*44</t>
  </si>
  <si>
    <t xml:space="preserve">SOPORTE MOT DEL (REP)JGO </t>
  </si>
  <si>
    <t>21810-1C220</t>
  </si>
  <si>
    <t>518407</t>
  </si>
  <si>
    <t>GETZ 1.4/1.6cc</t>
  </si>
  <si>
    <t>21810-0X100.</t>
  </si>
  <si>
    <t>514065</t>
  </si>
  <si>
    <t>21810-1R000.</t>
  </si>
  <si>
    <t>518877</t>
  </si>
  <si>
    <t>21810-2S000</t>
  </si>
  <si>
    <t>249*227*45</t>
  </si>
  <si>
    <t>514748</t>
  </si>
  <si>
    <t>FQ 2004-2010</t>
  </si>
  <si>
    <t>GRAND STAREX H1 DIESEL 2010/</t>
  </si>
  <si>
    <t>21830-0B700</t>
  </si>
  <si>
    <t>531897</t>
  </si>
  <si>
    <t>21830-0X010</t>
  </si>
  <si>
    <t>514064</t>
  </si>
  <si>
    <t>21830-1R000.</t>
  </si>
  <si>
    <t>VELOSTER-1.2/1.4/1.6cc-CAJA MECANICA</t>
  </si>
  <si>
    <t>TIPO-POSTE</t>
  </si>
  <si>
    <t>21850-05200*</t>
  </si>
  <si>
    <t>514068</t>
  </si>
  <si>
    <t>PICK UP 2005/</t>
  </si>
  <si>
    <t>21950-1R000</t>
  </si>
  <si>
    <t>CERATO 2.0cc VELOSTER</t>
  </si>
  <si>
    <t>YX062-050</t>
  </si>
  <si>
    <t>I10/PICAN 1.1cc</t>
  </si>
  <si>
    <t>21930-0X110</t>
  </si>
  <si>
    <t>514066</t>
  </si>
  <si>
    <t>21930-1F300</t>
  </si>
  <si>
    <t>514548</t>
  </si>
  <si>
    <t>CAMIONETA DOBLE CABINA</t>
  </si>
  <si>
    <t>HY-048MT</t>
  </si>
  <si>
    <t>TI-DL-B088</t>
  </si>
  <si>
    <t xml:space="preserve">TANQUE RAD INF           </t>
  </si>
  <si>
    <t>HY-078MT</t>
  </si>
  <si>
    <t>VAN PASAJEROS 2007/_____________________</t>
  </si>
  <si>
    <t>HY-047MT</t>
  </si>
  <si>
    <t>TS-DL-B088</t>
  </si>
  <si>
    <t xml:space="preserve">TANQUE RAD SUP           </t>
  </si>
  <si>
    <t>26510-26600</t>
  </si>
  <si>
    <t>VERNA/PICANTO ROSCA</t>
  </si>
  <si>
    <t xml:space="preserve">TAPA CARCAZA SENSOR TEMP </t>
  </si>
  <si>
    <t>25630-2G000</t>
  </si>
  <si>
    <t>S21-1121030</t>
  </si>
  <si>
    <t>GEELY PANDA/QQ 6 1.3/1.0/GTI</t>
  </si>
  <si>
    <t>90ZA19</t>
  </si>
  <si>
    <t>54840-1C000</t>
  </si>
  <si>
    <t>HY4018</t>
  </si>
  <si>
    <t>54830-1C000</t>
  </si>
  <si>
    <t>HY4019</t>
  </si>
  <si>
    <t>54820-02000.</t>
  </si>
  <si>
    <t>8901-VCH-HD</t>
  </si>
  <si>
    <t>QIYUN 3</t>
  </si>
  <si>
    <t>54820-02000...</t>
  </si>
  <si>
    <t>55530-3R000</t>
  </si>
  <si>
    <t>25X21X70(44T)</t>
  </si>
  <si>
    <t>SPORTAGE REVOLUTION 4X2</t>
  </si>
  <si>
    <t>55530-2S100</t>
  </si>
  <si>
    <t>SPORTAGE REVOLUTION 4X4</t>
  </si>
  <si>
    <t>55530-2E000.</t>
  </si>
  <si>
    <t>25281-25000</t>
  </si>
  <si>
    <t>26X30X55 (48T)</t>
  </si>
  <si>
    <t>COMPLETO GASOLINA</t>
  </si>
  <si>
    <t>25281-2F000</t>
  </si>
  <si>
    <t>COMPLETO DIESEL</t>
  </si>
  <si>
    <t xml:space="preserve"> 24410-02550</t>
  </si>
  <si>
    <t>24410-02510</t>
  </si>
  <si>
    <t>24410-02510 .</t>
  </si>
  <si>
    <t>24410-02550</t>
  </si>
  <si>
    <t>KIA PICANTO 1.1cc</t>
  </si>
  <si>
    <t>24410-02100-X</t>
  </si>
  <si>
    <t>ALTO RENDIMIENTO</t>
  </si>
  <si>
    <t>24810-27250</t>
  </si>
  <si>
    <t>511148</t>
  </si>
  <si>
    <t>TUCSON 2.0 DIES</t>
  </si>
  <si>
    <t>24810-23050</t>
  </si>
  <si>
    <t>24810-23011</t>
  </si>
  <si>
    <t>TUCSON 2.0 GAS</t>
  </si>
  <si>
    <t>GMB</t>
  </si>
  <si>
    <t>ELANTRA/AVANTE- GASOLINA</t>
  </si>
  <si>
    <t>24810-26020</t>
  </si>
  <si>
    <t>GT10170</t>
  </si>
  <si>
    <t>24810-26020.</t>
  </si>
  <si>
    <t>56540-02000</t>
  </si>
  <si>
    <t>(4 HUECOS)</t>
  </si>
  <si>
    <t>2 orificios entrega 20/24 ml HAFEI</t>
  </si>
  <si>
    <t>57724-2S100.</t>
  </si>
  <si>
    <t>57724-D3000</t>
  </si>
  <si>
    <t>56820-22000</t>
  </si>
  <si>
    <t>GETZ JAC 1.3 SEDAN</t>
  </si>
  <si>
    <t>56820-02500.</t>
  </si>
  <si>
    <t>56820-02000.</t>
  </si>
  <si>
    <t>56820-02500*</t>
  </si>
  <si>
    <t>HY2002</t>
  </si>
  <si>
    <t>56820-2S050</t>
  </si>
  <si>
    <t>56820-2S050.</t>
  </si>
  <si>
    <t>56825-D3000</t>
  </si>
  <si>
    <t>4410549146</t>
  </si>
  <si>
    <t>56820-2E900</t>
  </si>
  <si>
    <t>56820-2S000</t>
  </si>
  <si>
    <t>8902-VCH-HD</t>
  </si>
  <si>
    <t>56820-2S000.</t>
  </si>
  <si>
    <t>HY2039</t>
  </si>
  <si>
    <t>56820-D3000</t>
  </si>
  <si>
    <t>C4312/1</t>
  </si>
  <si>
    <t>56820-2E000</t>
  </si>
  <si>
    <t>TH6484.82</t>
  </si>
  <si>
    <t>280X206X25</t>
  </si>
  <si>
    <t>PICANTO MORNING</t>
  </si>
  <si>
    <t>ATOS HASTA 2004 - 48mm 82 Gr 1.0cc.</t>
  </si>
  <si>
    <t>JH-007A R</t>
  </si>
  <si>
    <t>54501-4H000</t>
  </si>
  <si>
    <t>2006-2014 4 CIL 2.0 2006/</t>
  </si>
  <si>
    <t>54500-4H000</t>
  </si>
  <si>
    <t>7701518450</t>
  </si>
  <si>
    <t>GOLF 1.8-SKODA 1.6</t>
  </si>
  <si>
    <t>54500-1R000</t>
  </si>
  <si>
    <t>PASTILLA 7209-7183 1991/</t>
  </si>
  <si>
    <t>8V ENTRADA</t>
  </si>
  <si>
    <t>54500-2E000</t>
  </si>
  <si>
    <t>54500-2E001.</t>
  </si>
  <si>
    <t>2009/2017 CON A.A.</t>
  </si>
  <si>
    <t>2.0 TD 16V 2017/ 16/VALVULAS</t>
  </si>
  <si>
    <t>TD 16V MOTOR CDB</t>
  </si>
  <si>
    <t>55326-0X000</t>
  </si>
  <si>
    <t>93860-36100</t>
  </si>
  <si>
    <t>RS5589</t>
  </si>
  <si>
    <t>I25/TUCS/SPICE</t>
  </si>
  <si>
    <t>IX35/CERATO/SPORTAGE/ACTYON 1.4/1.6cc.</t>
  </si>
  <si>
    <t>93860-39002</t>
  </si>
  <si>
    <t>JH-211R</t>
  </si>
  <si>
    <t>VERNA/GYRO/GETZ</t>
  </si>
  <si>
    <t>1.3/1.6 8V 95/</t>
  </si>
  <si>
    <t>ATOS 04/EON/ION</t>
  </si>
  <si>
    <t>VERNA/VISI/HI/G-STAR/TUCS/SPORT 16/</t>
  </si>
  <si>
    <t>39220-38020,</t>
  </si>
  <si>
    <t>39220-38030</t>
  </si>
  <si>
    <t>VERNA/VISI/H1/G-STAR/TUCS/SPORT 16/</t>
  </si>
  <si>
    <t>I10/PIC MORNING</t>
  </si>
  <si>
    <t>39220-38010</t>
  </si>
  <si>
    <t>AGIT</t>
  </si>
  <si>
    <t>REVOLUTION/FORTE/IX35 (PRESION) ATOS /04</t>
  </si>
  <si>
    <t>25461-22640.</t>
  </si>
  <si>
    <t>GR-0632</t>
  </si>
  <si>
    <t>SIN TUBO CURVO</t>
  </si>
  <si>
    <t>8431-D1317</t>
  </si>
  <si>
    <t>25632-02756</t>
  </si>
  <si>
    <t xml:space="preserve">TUBO PASO B/AGUA METAL   </t>
  </si>
  <si>
    <t>PRIME/INDU/CITY-TAXI</t>
  </si>
  <si>
    <t>33 ESTR INTERNA</t>
  </si>
  <si>
    <t>22X30X50 TOPE.</t>
  </si>
  <si>
    <t>4268-AN</t>
  </si>
  <si>
    <t>22211-03201</t>
  </si>
  <si>
    <t>GRAND I10 1.2cc</t>
  </si>
  <si>
    <t>22X24X51</t>
  </si>
  <si>
    <t>4251-EN</t>
  </si>
  <si>
    <t>22212-2B400</t>
  </si>
  <si>
    <t>I25/SPICE/CERAT</t>
  </si>
  <si>
    <t>CERATO/VELOSTER/ 1.6cc</t>
  </si>
  <si>
    <t>36X30X53.2 TOPE</t>
  </si>
  <si>
    <t>4153-EBN</t>
  </si>
  <si>
    <t>GPV 19613</t>
  </si>
  <si>
    <t>467X318X32</t>
  </si>
  <si>
    <t>BP-1609</t>
  </si>
  <si>
    <t>32063-PA16</t>
  </si>
  <si>
    <t>625X348X32</t>
  </si>
  <si>
    <t>BP-1598</t>
  </si>
  <si>
    <t>NEW SPORTAGE 2010/</t>
  </si>
  <si>
    <t>BP-0910</t>
  </si>
  <si>
    <t>58305-1GA00</t>
  </si>
  <si>
    <t>VISION/RIO/ION</t>
  </si>
  <si>
    <t>CERATO PRO/RIO 08/ ION ALL NEW 17/</t>
  </si>
  <si>
    <t>9400169K</t>
  </si>
  <si>
    <t>ACTYON 4X4</t>
  </si>
  <si>
    <t>WT247004</t>
  </si>
  <si>
    <t>100X85X11</t>
  </si>
  <si>
    <t>S11-2905020</t>
  </si>
  <si>
    <t>HS-PAB079-LO015</t>
  </si>
  <si>
    <t>T112905020</t>
  </si>
  <si>
    <t>S11-2905010</t>
  </si>
  <si>
    <t>26X32X55 P.I</t>
  </si>
  <si>
    <t>T112905010</t>
  </si>
  <si>
    <t>2911380U8010</t>
  </si>
  <si>
    <t>26X30X49 P.I</t>
  </si>
  <si>
    <t>JAC J3 1.3</t>
  </si>
  <si>
    <t>T112915010</t>
  </si>
  <si>
    <t>28X32X60 P.I</t>
  </si>
  <si>
    <t>DAC3870DWCS41</t>
  </si>
  <si>
    <t>38*70*38</t>
  </si>
  <si>
    <t>GEELY CK/TERIOS</t>
  </si>
  <si>
    <t>ZOTYE NOMADA/TERIOS</t>
  </si>
  <si>
    <t>DAC387139</t>
  </si>
  <si>
    <t>38*71*39</t>
  </si>
  <si>
    <t>GEELY MK 1.5cc</t>
  </si>
  <si>
    <t>DAC3869W</t>
  </si>
  <si>
    <t>38X69X34</t>
  </si>
  <si>
    <t>JAC J2</t>
  </si>
  <si>
    <t>B112</t>
  </si>
  <si>
    <t>EAA12</t>
  </si>
  <si>
    <t>CHERY QQ 1.1</t>
  </si>
  <si>
    <t>E150130005</t>
  </si>
  <si>
    <t>0221503465</t>
  </si>
  <si>
    <t>GEELY CK/MK</t>
  </si>
  <si>
    <t>CK1.3/MK1.4/XCROSS 1.3</t>
  </si>
  <si>
    <t>B196</t>
  </si>
  <si>
    <t>KD-9112</t>
  </si>
  <si>
    <t>JAC 3/J2</t>
  </si>
  <si>
    <t>KD-7023</t>
  </si>
  <si>
    <t>ZOTYE/BYD F3</t>
  </si>
  <si>
    <t>A11-3705110EA</t>
  </si>
  <si>
    <t>KD-8049</t>
  </si>
  <si>
    <t>G/TIGGO/VAN PAS</t>
  </si>
  <si>
    <t>GRA/TIGGO 1.6/VAN PASS 1.5cc</t>
  </si>
  <si>
    <t>T11-3001017</t>
  </si>
  <si>
    <t>61883</t>
  </si>
  <si>
    <t>CHERY TIGGO 1.6</t>
  </si>
  <si>
    <t>T11-330211AB</t>
  </si>
  <si>
    <t>9400385</t>
  </si>
  <si>
    <t>T11-3301210</t>
  </si>
  <si>
    <t>61086</t>
  </si>
  <si>
    <t>CHERY TIGGO 2.0</t>
  </si>
  <si>
    <t>SIN ABS 2.0cc</t>
  </si>
  <si>
    <t>473H-1307010</t>
  </si>
  <si>
    <t>CHERY VAN I 1.3</t>
  </si>
  <si>
    <t>1.3cc</t>
  </si>
  <si>
    <t>16100-19205</t>
  </si>
  <si>
    <t>E050100005</t>
  </si>
  <si>
    <t>GEELY MK</t>
  </si>
  <si>
    <t>MN143664</t>
  </si>
  <si>
    <t>WP-M169</t>
  </si>
  <si>
    <t>JAC J3</t>
  </si>
  <si>
    <t>372-1307010</t>
  </si>
  <si>
    <t>WP-CY104H</t>
  </si>
  <si>
    <t>CHERY QQ 0.8cc</t>
  </si>
  <si>
    <t>477F-1307010</t>
  </si>
  <si>
    <t>WP-CY106</t>
  </si>
  <si>
    <t>CHERY VAN II</t>
  </si>
  <si>
    <t>1.5cc</t>
  </si>
  <si>
    <t>9-136-1</t>
  </si>
  <si>
    <t>GPV 19362 VENTO 2.0</t>
  </si>
  <si>
    <t>064GE</t>
  </si>
  <si>
    <t>CHANA STAR</t>
  </si>
  <si>
    <t>GPV 19632</t>
  </si>
  <si>
    <t>9000200094.</t>
  </si>
  <si>
    <t>JH-068R</t>
  </si>
  <si>
    <t>CHANA/HAFEI</t>
  </si>
  <si>
    <t>9000200093.</t>
  </si>
  <si>
    <t>JH-068L</t>
  </si>
  <si>
    <t>54551-22250</t>
  </si>
  <si>
    <t>GEELY CK(PEQUE)</t>
  </si>
  <si>
    <t>CK 1.3-1.5 - JAC J3 - JAC VELOCE TAXI</t>
  </si>
  <si>
    <t>GEELY CK(PUN DE</t>
  </si>
  <si>
    <t>GEELY 1.3/1.5-JAC J3-JAC VELOCE A13 TAXI</t>
  </si>
  <si>
    <t>GEELY CK(PUN IZ</t>
  </si>
  <si>
    <t>T11-2909080</t>
  </si>
  <si>
    <t>DFM VAN 1.3</t>
  </si>
  <si>
    <t>DFMAC-3040</t>
  </si>
  <si>
    <t>1108110-02</t>
  </si>
  <si>
    <t>DFM VAN 1051cc</t>
  </si>
  <si>
    <t>DFSK 1.5 17/</t>
  </si>
  <si>
    <t>C31</t>
  </si>
  <si>
    <t>HAFAC-2385</t>
  </si>
  <si>
    <t>AC16020001</t>
  </si>
  <si>
    <t>HAFEI/MINYI</t>
  </si>
  <si>
    <t>HAFAC-2381</t>
  </si>
  <si>
    <t>HAFEY ZHONGYI</t>
  </si>
  <si>
    <t>YAO19-120</t>
  </si>
  <si>
    <t>MANG U</t>
  </si>
  <si>
    <t>CHYEM-3979</t>
  </si>
  <si>
    <t>S22-1602545</t>
  </si>
  <si>
    <t>CHERY VAN PASS</t>
  </si>
  <si>
    <t>1.3 2011/</t>
  </si>
  <si>
    <t>DFMEM-3044</t>
  </si>
  <si>
    <t>1602110-02</t>
  </si>
  <si>
    <t>DFSK 1.4 17/</t>
  </si>
  <si>
    <t>DFSEM-4005</t>
  </si>
  <si>
    <t>HAFEI MINYI</t>
  </si>
  <si>
    <t>SAIEM-4071</t>
  </si>
  <si>
    <t>636016020124</t>
  </si>
  <si>
    <t>SAIC WULING 1.0</t>
  </si>
  <si>
    <t>MINI VAN 1.0 2006/2010 2006/</t>
  </si>
  <si>
    <t>DFMEM-3042</t>
  </si>
  <si>
    <t>DFM VAN 1.3 CC</t>
  </si>
  <si>
    <t>AUTOMATICO 2.4cc.</t>
  </si>
  <si>
    <t>C37</t>
  </si>
  <si>
    <t>BYDCC-4063</t>
  </si>
  <si>
    <t>BYD FE 1.5 14/</t>
  </si>
  <si>
    <t>CHYFP-2414</t>
  </si>
  <si>
    <t>S11-3508090</t>
  </si>
  <si>
    <t>CHAFP-3012</t>
  </si>
  <si>
    <t>CHANA STAR/TRUC</t>
  </si>
  <si>
    <t>CHAFP-3013</t>
  </si>
  <si>
    <t>CHANA STAR TRUC</t>
  </si>
  <si>
    <t>DFSSC-4017</t>
  </si>
  <si>
    <t>106/106</t>
  </si>
  <si>
    <t>AG688</t>
  </si>
  <si>
    <t>25X34X55 TOPE.</t>
  </si>
  <si>
    <t>DFM VAN</t>
  </si>
  <si>
    <t>AG693</t>
  </si>
  <si>
    <t>380X544X20</t>
  </si>
  <si>
    <t>HAFEI 1.3</t>
  </si>
  <si>
    <t>TUBULAR</t>
  </si>
  <si>
    <t>Y061-200</t>
  </si>
  <si>
    <t>Y061-190</t>
  </si>
  <si>
    <t>4PK0684</t>
  </si>
  <si>
    <t>S12-3701315</t>
  </si>
  <si>
    <t xml:space="preserve">CORREA ALT 4PK0684       </t>
  </si>
  <si>
    <t>4PK0685/K040270</t>
  </si>
  <si>
    <t xml:space="preserve">CORREA ALT 4PK0685       </t>
  </si>
  <si>
    <t>5PK1320</t>
  </si>
  <si>
    <t xml:space="preserve">CORREA ALT 5PK1320       </t>
  </si>
  <si>
    <t>JAC 3 TAXI</t>
  </si>
  <si>
    <t>464Q1A-1000035B</t>
  </si>
  <si>
    <t xml:space="preserve">CORREA DIST  90 D R 19mm </t>
  </si>
  <si>
    <t>HAFEI MINYI/DFM</t>
  </si>
  <si>
    <t>DFM105</t>
  </si>
  <si>
    <t>097SP216</t>
  </si>
  <si>
    <t>CHERY VAN 1.6cc</t>
  </si>
  <si>
    <t>13568-16040</t>
  </si>
  <si>
    <t>117MY21</t>
  </si>
  <si>
    <t xml:space="preserve">CORREA DIST 117 D R 21mm </t>
  </si>
  <si>
    <t>GEELY CK 1.3cc</t>
  </si>
  <si>
    <t>TOYOT/COROLA-CELICA</t>
  </si>
  <si>
    <t>473H-107073</t>
  </si>
  <si>
    <t>167YU25.4</t>
  </si>
  <si>
    <t xml:space="preserve">CORREA DIST 167 D R 25mm </t>
  </si>
  <si>
    <t>CHERY VAN 1.3cc</t>
  </si>
  <si>
    <t>KVC-03-120005TG</t>
  </si>
  <si>
    <t>CHERY QQ 1.0</t>
  </si>
  <si>
    <t>1A0213Z40.</t>
  </si>
  <si>
    <t>CHANA STAR/DFM</t>
  </si>
  <si>
    <t>1109013-W01</t>
  </si>
  <si>
    <t>CHANGA VAN 1.5</t>
  </si>
  <si>
    <t>S21-1109111</t>
  </si>
  <si>
    <t>17801-87Z10</t>
  </si>
  <si>
    <t>WT211032P</t>
  </si>
  <si>
    <t>GEELY 1.5 MK</t>
  </si>
  <si>
    <t>GEELY 1.3 CK</t>
  </si>
  <si>
    <t>1109012U8010</t>
  </si>
  <si>
    <t>WT211039</t>
  </si>
  <si>
    <t>T11-1109111LA</t>
  </si>
  <si>
    <t>264X194X46</t>
  </si>
  <si>
    <t>TIGGO 1.6cc</t>
  </si>
  <si>
    <t>MD620823</t>
  </si>
  <si>
    <t>TIGGO 2.0</t>
  </si>
  <si>
    <t>17801-74000</t>
  </si>
  <si>
    <t>1109112-02</t>
  </si>
  <si>
    <t>ZOTYE NOMADA</t>
  </si>
  <si>
    <t>303*185*37</t>
  </si>
  <si>
    <t>VC-2905-8MM</t>
  </si>
  <si>
    <t>CHANA 1.0cc</t>
  </si>
  <si>
    <t>VC-2931-8MM</t>
  </si>
  <si>
    <t>CHANA STAR 1.0</t>
  </si>
  <si>
    <t>AG7004</t>
  </si>
  <si>
    <t>CHANA/IDEAL</t>
  </si>
  <si>
    <t>VC-2930-8MM</t>
  </si>
  <si>
    <t>CHERY GRAND TAX</t>
  </si>
  <si>
    <t>GRAND CITY TAXI 1.6 2 CABLES 2014/</t>
  </si>
  <si>
    <t>AG6905</t>
  </si>
  <si>
    <t>HAFEI/LOBO</t>
  </si>
  <si>
    <t>VC-2908-8MM</t>
  </si>
  <si>
    <t>SAIC VAN 6360</t>
  </si>
  <si>
    <t>VAN PANEL 2007/</t>
  </si>
  <si>
    <t>VC-2907-8MM</t>
  </si>
  <si>
    <t>SAIC VAN 6376</t>
  </si>
  <si>
    <t>AG7010</t>
  </si>
  <si>
    <t>ZOTYE</t>
  </si>
  <si>
    <t>5328020</t>
  </si>
  <si>
    <t>BYD F3 1.5</t>
  </si>
  <si>
    <t>S11-1112010</t>
  </si>
  <si>
    <t>CHERY QQ 0.8</t>
  </si>
  <si>
    <t>VAN PAS/BYD F0</t>
  </si>
  <si>
    <t>242104.</t>
  </si>
  <si>
    <t>CHANA/WAGON R</t>
  </si>
  <si>
    <t>JINBEI</t>
  </si>
  <si>
    <t>29887M</t>
  </si>
  <si>
    <t>CHERY QQ 05/12</t>
  </si>
  <si>
    <t>29886M</t>
  </si>
  <si>
    <t>S11-1303113KA</t>
  </si>
  <si>
    <t>29726M</t>
  </si>
  <si>
    <t>8101030U8020</t>
  </si>
  <si>
    <t>JAC STAR 1.3cc</t>
  </si>
  <si>
    <t>VELOCE 1.3 SALIDA</t>
  </si>
  <si>
    <t>29725M</t>
  </si>
  <si>
    <t>1303120U8020</t>
  </si>
  <si>
    <t>VELOCE 1.3cc</t>
  </si>
  <si>
    <t>29772M</t>
  </si>
  <si>
    <t>29724M</t>
  </si>
  <si>
    <t>1303110U8020</t>
  </si>
  <si>
    <t>JAC STAR 1.3</t>
  </si>
  <si>
    <t>KK-2496</t>
  </si>
  <si>
    <t>AS6001-MT</t>
  </si>
  <si>
    <t>CHANA/N200/DFM</t>
  </si>
  <si>
    <t>8901-D1672</t>
  </si>
  <si>
    <t>CHERY ORINOCO</t>
  </si>
  <si>
    <t>7143-VW-MT</t>
  </si>
  <si>
    <t>GEELY MK/JETTA/BORA/GOLF GTI POLO/PASSAT</t>
  </si>
  <si>
    <t>7695-VCH-MT</t>
  </si>
  <si>
    <t>7695-D822</t>
  </si>
  <si>
    <t>GEELY MK 1.5</t>
  </si>
  <si>
    <t>JAC/GRET WALL FLORIDA/CELLICA TOY/COROLA</t>
  </si>
  <si>
    <t>8818-VCH-MT</t>
  </si>
  <si>
    <t>JAC J2/BYD F0</t>
  </si>
  <si>
    <t>8902-D1673</t>
  </si>
  <si>
    <t>25X24X41</t>
  </si>
  <si>
    <t>MI-943A(44T)</t>
  </si>
  <si>
    <t>25*29*70(44T)TO</t>
  </si>
  <si>
    <t>JAC 1.3 TAXI J3</t>
  </si>
  <si>
    <t>STAR JAC CON ABS</t>
  </si>
  <si>
    <t>SK-824/899101</t>
  </si>
  <si>
    <t>22*19*51 P.INT</t>
  </si>
  <si>
    <t>TO-042A/868007</t>
  </si>
  <si>
    <t>26X25X58 (48T)</t>
  </si>
  <si>
    <t>TO-142A/859499</t>
  </si>
  <si>
    <t>TIGGO G/TIGGO</t>
  </si>
  <si>
    <t>350*338*16</t>
  </si>
  <si>
    <t>CHANA 1.0</t>
  </si>
  <si>
    <t>T11-1301110BA</t>
  </si>
  <si>
    <t>35038-PA16</t>
  </si>
  <si>
    <t>SALIDA TANQ/SUP IZQ LAMINILLAS</t>
  </si>
  <si>
    <t>1602041180.</t>
  </si>
  <si>
    <t>35035-PA16</t>
  </si>
  <si>
    <t>GEELY 1.3/1.5</t>
  </si>
  <si>
    <t>T11-2909060</t>
  </si>
  <si>
    <t>T11-2906030</t>
  </si>
  <si>
    <t>473H-1007060</t>
  </si>
  <si>
    <t>13505-15050</t>
  </si>
  <si>
    <t>481H-1007070</t>
  </si>
  <si>
    <t>CHERY VANPASS</t>
  </si>
  <si>
    <t>T11-3401300BB</t>
  </si>
  <si>
    <t>3003040-01</t>
  </si>
  <si>
    <t>T11-3401060BB</t>
  </si>
  <si>
    <t>3003030-01</t>
  </si>
  <si>
    <t>T11-3401050BB</t>
  </si>
  <si>
    <t>TIIGO 1.6cc</t>
  </si>
  <si>
    <t>T11-2909020</t>
  </si>
  <si>
    <t>T11-2909010</t>
  </si>
  <si>
    <t>JH-211L</t>
  </si>
  <si>
    <t>3933-EN</t>
  </si>
  <si>
    <t>13715-11030</t>
  </si>
  <si>
    <t>1J0413031</t>
  </si>
  <si>
    <t>JETTA/GOLF 1.6</t>
  </si>
  <si>
    <t>1J0512011</t>
  </si>
  <si>
    <t>036905100B</t>
  </si>
  <si>
    <t>KD-9015A</t>
  </si>
  <si>
    <t>GOLF IV/V 2004/</t>
  </si>
  <si>
    <t>1K0498621</t>
  </si>
  <si>
    <t>9336004</t>
  </si>
  <si>
    <t>SKODA OCTAV(ABS</t>
  </si>
  <si>
    <t>AUDI A3/A5- JETTA-GOLF -SEAT - JETTA</t>
  </si>
  <si>
    <t>030121005T</t>
  </si>
  <si>
    <t>WP-V112</t>
  </si>
  <si>
    <t>GOL/VOYAG/SAVEI</t>
  </si>
  <si>
    <t>SAVEIRO/CROSSFOX/ 1.6cc</t>
  </si>
  <si>
    <t>HD-1K0919051AP</t>
  </si>
  <si>
    <t>JETTA/GOLF/BORA</t>
  </si>
  <si>
    <t>JETTA 05/14- BEETLE 06/13</t>
  </si>
  <si>
    <t>HD-22041065</t>
  </si>
  <si>
    <t>JETTA/GOLF/FOX/</t>
  </si>
  <si>
    <t>POLO 1.8</t>
  </si>
  <si>
    <t>FAVORIT(PUNO)</t>
  </si>
  <si>
    <t>FORMAN</t>
  </si>
  <si>
    <t>AD-8-990/203246</t>
  </si>
  <si>
    <t>TRANSPORTER /14</t>
  </si>
  <si>
    <t>HASTA MODELO 2014</t>
  </si>
  <si>
    <t>AD-8-983/261105</t>
  </si>
  <si>
    <t>E0129620B</t>
  </si>
  <si>
    <t>CRAFTER/SPRINTE</t>
  </si>
  <si>
    <t>CRAFTER DIESEL</t>
  </si>
  <si>
    <t>6Q0129620</t>
  </si>
  <si>
    <t>WT212046</t>
  </si>
  <si>
    <t>GOL/FOX/VOYAGE</t>
  </si>
  <si>
    <t>FOX CROOS/POLO/SKODA/SEAT/SAVEIRO 16cc.</t>
  </si>
  <si>
    <t>1H0819638</t>
  </si>
  <si>
    <t>GOLF/VENTO/POLO</t>
  </si>
  <si>
    <t>PASSAT/SEAT/OCTAVIA/AUDI A3 GOLF/1.8</t>
  </si>
  <si>
    <t>AG1646</t>
  </si>
  <si>
    <t>JETTA 06/</t>
  </si>
  <si>
    <t>WV-002-XLB</t>
  </si>
  <si>
    <t>720380</t>
  </si>
  <si>
    <t>GOL</t>
  </si>
  <si>
    <t>VW-3252-8MM</t>
  </si>
  <si>
    <t>FOX CROS 1.6 07</t>
  </si>
  <si>
    <t>8VAL 2007/</t>
  </si>
  <si>
    <t>IWP-114</t>
  </si>
  <si>
    <t>GOL 1.6/</t>
  </si>
  <si>
    <t>GOLF 1.8 8V 93/</t>
  </si>
  <si>
    <t>MANG No 1 A3 1.8 (AA) 93/99</t>
  </si>
  <si>
    <t>27272M</t>
  </si>
  <si>
    <t>GOL 1.6/1.8 93/</t>
  </si>
  <si>
    <t xml:space="preserve">MANGUERA CALEF (KIT)     </t>
  </si>
  <si>
    <t>GOL 1.6 8V 09/</t>
  </si>
  <si>
    <t>2H1122157B</t>
  </si>
  <si>
    <t>AMAROK 2.0 17/</t>
  </si>
  <si>
    <t>GOL 00/</t>
  </si>
  <si>
    <t xml:space="preserve">MANGUERA FRENO T/D       </t>
  </si>
  <si>
    <t xml:space="preserve">MANGUERA FRENO T/I       </t>
  </si>
  <si>
    <t>29209M</t>
  </si>
  <si>
    <t>FELICIA 1.3/1.6</t>
  </si>
  <si>
    <t>29205M</t>
  </si>
  <si>
    <t>FELICIA/FAVORIT</t>
  </si>
  <si>
    <t>16V TD MOT CDB</t>
  </si>
  <si>
    <t>2009/17 CON A.A.</t>
  </si>
  <si>
    <t>27280M</t>
  </si>
  <si>
    <t>1993/2009 ENTRE B/AGUA Y TUBO REFRIGERA</t>
  </si>
  <si>
    <t>5U0959455B</t>
  </si>
  <si>
    <t>QF020-DZ</t>
  </si>
  <si>
    <t>VOYAGE/GOL/SAVE</t>
  </si>
  <si>
    <t>1.6cc C/RESISTENCIA/CON A/AC</t>
  </si>
  <si>
    <t>8430-IV-HD</t>
  </si>
  <si>
    <t>8430-D1316</t>
  </si>
  <si>
    <t>CRAFTER 14/IVEC</t>
  </si>
  <si>
    <t>IVECO III/SPRINTER 2.5cc.</t>
  </si>
  <si>
    <t>UE7001-HD</t>
  </si>
  <si>
    <t>8868-D1641</t>
  </si>
  <si>
    <t>GOL/VOYAGE/UP</t>
  </si>
  <si>
    <t>SAVEIRO 2014/</t>
  </si>
  <si>
    <t>PREMIO</t>
  </si>
  <si>
    <t>8431-MC-HD</t>
  </si>
  <si>
    <t>FOX 2015/</t>
  </si>
  <si>
    <t>VW-757/661020</t>
  </si>
  <si>
    <t>26x28x50</t>
  </si>
  <si>
    <t>TRANSPORTER /15</t>
  </si>
  <si>
    <t>MOD. 2012/2015 2.0cc</t>
  </si>
  <si>
    <t>28X27X64-M161.5</t>
  </si>
  <si>
    <t>AMAROK 4X4</t>
  </si>
  <si>
    <t>ROSCA M16X1.5 TIPO TORNILLO</t>
  </si>
  <si>
    <t>VW-002 / 861013</t>
  </si>
  <si>
    <t>VW-011F3/861014</t>
  </si>
  <si>
    <t>22X30X51 TOPE</t>
  </si>
  <si>
    <t>GPV 19362</t>
  </si>
  <si>
    <t>SAVEIRO/FOX 2015/</t>
  </si>
  <si>
    <t>VW-812/854003</t>
  </si>
  <si>
    <t>36X30X52 tope</t>
  </si>
  <si>
    <t>GOLF/CROSS FOX</t>
  </si>
  <si>
    <t>VW-020 / 853007</t>
  </si>
  <si>
    <t>22X30X53.2 TOPE</t>
  </si>
  <si>
    <t>GOLF/JETTA  1.6</t>
  </si>
  <si>
    <t>VW-029 / 803036</t>
  </si>
  <si>
    <t>PASSAT</t>
  </si>
  <si>
    <t>SO-001/854001</t>
  </si>
  <si>
    <t>22X22X45 TOPE</t>
  </si>
  <si>
    <t>SKODA FELICIA</t>
  </si>
  <si>
    <t>AD-886/803105</t>
  </si>
  <si>
    <t>38X28X63</t>
  </si>
  <si>
    <t>TRANSPORTER T5</t>
  </si>
  <si>
    <t>377121253B</t>
  </si>
  <si>
    <t>GOL 1.6 04/</t>
  </si>
  <si>
    <t>5Z0121253D</t>
  </si>
  <si>
    <t>GOL/VOYAGE/SAVE</t>
  </si>
  <si>
    <t>SAVEIRO 08/18 1.6cc</t>
  </si>
  <si>
    <t>1HM121253A</t>
  </si>
  <si>
    <t>GOLF VENTO94/98</t>
  </si>
  <si>
    <t>27521M</t>
  </si>
  <si>
    <t>CIVIC 92/</t>
  </si>
  <si>
    <t>9171 GAMAX</t>
  </si>
  <si>
    <t>CRV 2007/2016</t>
  </si>
  <si>
    <t>HO-046 / 823047</t>
  </si>
  <si>
    <t>26X28X55 P.I</t>
  </si>
  <si>
    <t>HONDA CIVIC 97/</t>
  </si>
  <si>
    <t>GPV 19639</t>
  </si>
  <si>
    <t>HO-881/823124</t>
  </si>
  <si>
    <t>30X32X68</t>
  </si>
  <si>
    <t>HONDA CRV 07/10</t>
  </si>
  <si>
    <t>HO-020 / 823016</t>
  </si>
  <si>
    <t>HONDA PRELUDE</t>
  </si>
  <si>
    <t>HO-043/823023</t>
  </si>
  <si>
    <t>26X30X55 P.I</t>
  </si>
  <si>
    <t>HONDA CIVIC /97</t>
  </si>
  <si>
    <t>HO-017 / 823011</t>
  </si>
  <si>
    <t>HONDA CIVIC /99</t>
  </si>
  <si>
    <t>HO-019/823013</t>
  </si>
  <si>
    <t>HONDA ACCORD 90</t>
  </si>
  <si>
    <t>GPV 19647</t>
  </si>
  <si>
    <t>19010P01003</t>
  </si>
  <si>
    <t>18002-PA26</t>
  </si>
  <si>
    <t>HONDA CIVIC</t>
  </si>
  <si>
    <t>19010RZAA51</t>
  </si>
  <si>
    <t>18038-PA16</t>
  </si>
  <si>
    <t>HONDA CRV 07/12</t>
  </si>
  <si>
    <t>SB-H022</t>
  </si>
  <si>
    <t>51220-STK-A01</t>
  </si>
  <si>
    <t>CRV 2007 2011</t>
  </si>
  <si>
    <t>CRV 2007/2011</t>
  </si>
  <si>
    <t>SL-H025L-M</t>
  </si>
  <si>
    <t>52321-SWA-A01-M</t>
  </si>
  <si>
    <t>SB-012 / 856005</t>
  </si>
  <si>
    <t>27X22X56 P.I</t>
  </si>
  <si>
    <t>SUBARU LEGACY</t>
  </si>
  <si>
    <t>GPV 19611 1.6cc.</t>
  </si>
  <si>
    <t>PEUGEOT 405 4X4</t>
  </si>
  <si>
    <t>PUNO</t>
  </si>
  <si>
    <t>PEUGEOT 405 LIS</t>
  </si>
  <si>
    <t>29234M</t>
  </si>
  <si>
    <t>PEUGEOT 206 1.4</t>
  </si>
  <si>
    <t>PEUGEOT 206 99/</t>
  </si>
  <si>
    <t>1999/2009</t>
  </si>
  <si>
    <t>CT-003/810042</t>
  </si>
  <si>
    <t>PEUGEOT 206</t>
  </si>
  <si>
    <t>AT-7000       -</t>
  </si>
  <si>
    <t>AT-230        -</t>
  </si>
  <si>
    <t>R 6/12</t>
  </si>
  <si>
    <t>R-12-18</t>
  </si>
  <si>
    <t>8200876298</t>
  </si>
  <si>
    <t>DUSTER 4X4/STEPWAY DUSTER 4X4</t>
  </si>
  <si>
    <t>0855599000   NA</t>
  </si>
  <si>
    <t xml:space="preserve">BUJE CACHO TRAS EXT      </t>
  </si>
  <si>
    <t>39628</t>
  </si>
  <si>
    <t>KOLEOS 09/ X-TRAIL T31/QASHQAI 1.6-2.0</t>
  </si>
  <si>
    <t>39467</t>
  </si>
  <si>
    <t>QASHQAI,SENTRA B16 2.0,XTAIL T31/T32</t>
  </si>
  <si>
    <t>KW002</t>
  </si>
  <si>
    <t>KWID 1.0(CAUCHO</t>
  </si>
  <si>
    <t>R 19/MEGANE</t>
  </si>
  <si>
    <t>RENCA-3432</t>
  </si>
  <si>
    <t>RENFP-3404</t>
  </si>
  <si>
    <t>KANGOO 2000/</t>
  </si>
  <si>
    <t>6001547140*</t>
  </si>
  <si>
    <t>7700715851   NA</t>
  </si>
  <si>
    <t xml:space="preserve">CAZUELA HORQ/CLUTCH      </t>
  </si>
  <si>
    <t>RN-801 / 850012</t>
  </si>
  <si>
    <t>21X30X46.3 P.E</t>
  </si>
  <si>
    <t>GPV 18424 R-9GAMA-21RS</t>
  </si>
  <si>
    <t>32068-L</t>
  </si>
  <si>
    <t>7700434370*</t>
  </si>
  <si>
    <t>7700412094,</t>
  </si>
  <si>
    <t>7700640736   NA</t>
  </si>
  <si>
    <t>R 4PL/R 6/R 9</t>
  </si>
  <si>
    <t>10ASPR-6N/R9</t>
  </si>
  <si>
    <t>AT-7160</t>
  </si>
  <si>
    <t>08-B000194</t>
  </si>
  <si>
    <t>AT-7167</t>
  </si>
  <si>
    <t>AT-7168</t>
  </si>
  <si>
    <t>BT 50/B 2.6 4X4</t>
  </si>
  <si>
    <t>RANGER/L200/L300</t>
  </si>
  <si>
    <t>AT-7165</t>
  </si>
  <si>
    <t>0293.</t>
  </si>
  <si>
    <t>B092-39-811</t>
  </si>
  <si>
    <t xml:space="preserve">BUJE PUENTE MOTOR DEL    </t>
  </si>
  <si>
    <t>B092-39-812B</t>
  </si>
  <si>
    <t xml:space="preserve">BUJE PUENTE MOTOR TRAS   </t>
  </si>
  <si>
    <t>B037-34-460  NA</t>
  </si>
  <si>
    <t>323 83/ (PUNO)</t>
  </si>
  <si>
    <t>B092-46-041  NA</t>
  </si>
  <si>
    <t xml:space="preserve">BUJE VARILLA CAMB        </t>
  </si>
  <si>
    <t>MAZAC-2652</t>
  </si>
  <si>
    <t>UJ1041660A</t>
  </si>
  <si>
    <t>BT 50 4X4 2006/</t>
  </si>
  <si>
    <t>MAZO-325</t>
  </si>
  <si>
    <t>8C0B-56-018B NA</t>
  </si>
  <si>
    <t xml:space="preserve">CAUCHO C/DIR IZQ         </t>
  </si>
  <si>
    <t>UH74-39-34XB</t>
  </si>
  <si>
    <t>B 2.6/BT 50 4X4</t>
  </si>
  <si>
    <t>RANGER 2.6 4X4 98/14 GASOLINA</t>
  </si>
  <si>
    <t>AT-7079</t>
  </si>
  <si>
    <t>43020</t>
  </si>
  <si>
    <t>FEROZA</t>
  </si>
  <si>
    <t>AT-7115</t>
  </si>
  <si>
    <t>AT-626</t>
  </si>
  <si>
    <t>AT-7112</t>
  </si>
  <si>
    <t>AT-7106</t>
  </si>
  <si>
    <t>AVEO/OPTRA/CRUZ</t>
  </si>
  <si>
    <t>NUBIRA/EPICA/VIVANT</t>
  </si>
  <si>
    <t>AT-7088</t>
  </si>
  <si>
    <t>AP-3106</t>
  </si>
  <si>
    <t>CORSA/EVOLUT.</t>
  </si>
  <si>
    <t>AT-7118</t>
  </si>
  <si>
    <t>AT-7100</t>
  </si>
  <si>
    <t>AT-7089</t>
  </si>
  <si>
    <t>AP-3105</t>
  </si>
  <si>
    <t>AT-7119</t>
  </si>
  <si>
    <t>AT-7101</t>
  </si>
  <si>
    <t xml:space="preserve">BUJE BARRA D/CION        </t>
  </si>
  <si>
    <t>VITARA (CENTRAL</t>
  </si>
  <si>
    <t>5497025</t>
  </si>
  <si>
    <t>90359057</t>
  </si>
  <si>
    <t xml:space="preserve">BUJE SOP B/TENSOR        </t>
  </si>
  <si>
    <t>(MARIPOSA) PROFESSIONAL</t>
  </si>
  <si>
    <t>8944088402   NA</t>
  </si>
  <si>
    <t>LUV 2.3/DMAX(SU</t>
  </si>
  <si>
    <t>DMAX 4X4 3.0/3.5/TROOP/LUV 3.2/WFR (SUP)</t>
  </si>
  <si>
    <t>GMCEM-2645</t>
  </si>
  <si>
    <t>2371081A40</t>
  </si>
  <si>
    <t>JIMNY 00/07</t>
  </si>
  <si>
    <t>GMCFP-3576</t>
  </si>
  <si>
    <t>8-98161446-0</t>
  </si>
  <si>
    <t>D MAX 2.5 4X4</t>
  </si>
  <si>
    <t>DIAM 29mm RT50 2.5 TD /2014 4X4</t>
  </si>
  <si>
    <t>GLG-4195-1IN</t>
  </si>
  <si>
    <t>GLG-4195-1</t>
  </si>
  <si>
    <t>SK-024 / 857007</t>
  </si>
  <si>
    <t>23X19X49 P.I.</t>
  </si>
  <si>
    <t>GPV 18426 1.0cc.</t>
  </si>
  <si>
    <t>SIN RODAMIENTO ALTA</t>
  </si>
  <si>
    <t>4172177500</t>
  </si>
  <si>
    <t>SUPERCARRY/TICO</t>
  </si>
  <si>
    <t>2-01-0214</t>
  </si>
  <si>
    <t>D MAX 05/14</t>
  </si>
  <si>
    <t>LLEVA 2 4X2 LLEVA 4 4X4 LATERAL DEL</t>
  </si>
  <si>
    <t>1162082661   NA</t>
  </si>
  <si>
    <t>90/ INF</t>
  </si>
  <si>
    <t>211597KT-X</t>
  </si>
  <si>
    <t>LUV 2.2 2.3</t>
  </si>
  <si>
    <t>TROOPER 4X4  TIPO SPICER</t>
  </si>
  <si>
    <t>8972016690</t>
  </si>
  <si>
    <t>1171082010   NA</t>
  </si>
  <si>
    <t>AT-14227</t>
  </si>
  <si>
    <t>95947829..</t>
  </si>
  <si>
    <t>17111-73010  NA</t>
  </si>
  <si>
    <t>1711184000   NA</t>
  </si>
  <si>
    <t>8-94158-764-0NA</t>
  </si>
  <si>
    <t>051J1204AB</t>
  </si>
  <si>
    <t>AT-7359</t>
  </si>
  <si>
    <t xml:space="preserve">BUJE TEMPLETE TRAS CORTO </t>
  </si>
  <si>
    <t>PRADO TX 2006/</t>
  </si>
  <si>
    <t>RAV4 I (PRESION</t>
  </si>
  <si>
    <t>2.0 16V 1994/2001</t>
  </si>
  <si>
    <t>48815-35100.</t>
  </si>
  <si>
    <t>PRADO/RUNNE 98/</t>
  </si>
  <si>
    <t>/RUNNER 2.7-3.4 16-24V 4X4/PRADO RZJ-3RZ</t>
  </si>
  <si>
    <t>45522-35060/40</t>
  </si>
  <si>
    <t xml:space="preserve">KIT BUJES CAJA DIR       </t>
  </si>
  <si>
    <t>PRADO 2.7 3.4</t>
  </si>
  <si>
    <t>4X4MOTOR RZJ90/3RZFE/VZJ95/5VZFE 16V/24V</t>
  </si>
  <si>
    <t>45517-35010/020</t>
  </si>
  <si>
    <t xml:space="preserve">KIT BUJES/CAUCH CAJA DIR </t>
  </si>
  <si>
    <t>PRADO 2.7</t>
  </si>
  <si>
    <t>MR510417</t>
  </si>
  <si>
    <t>2.8-3.5-3.8 TIJ INF DEL (GRANDE)</t>
  </si>
  <si>
    <t>MB633820</t>
  </si>
  <si>
    <t>NATIV/PAJER SUP</t>
  </si>
  <si>
    <t>L200 2.4 16V-2.5 8V 4X4 PAJ 3.0/3.5 /08</t>
  </si>
  <si>
    <t>AT-7304</t>
  </si>
  <si>
    <t>31543</t>
  </si>
  <si>
    <t>FRON/NP300/ALAS</t>
  </si>
  <si>
    <t>HCO PEQ/D23 2.5 4X2/4X4</t>
  </si>
  <si>
    <t>31550</t>
  </si>
  <si>
    <t>54570-ED00A</t>
  </si>
  <si>
    <t>TIIDA 06/(GRAND</t>
  </si>
  <si>
    <t>SENTRA B17 PUNO</t>
  </si>
  <si>
    <t>URVAN ZD30(SUP)</t>
  </si>
  <si>
    <t>URVAN E25 3.0TD-URVAN NV350 2.5TD 02/13</t>
  </si>
  <si>
    <t>D21-URVAN E24-PATH WD21 90/96-TERR R20</t>
  </si>
  <si>
    <t>T509B</t>
  </si>
  <si>
    <t>54613-EB71A</t>
  </si>
  <si>
    <t>PATHFINDER NAVA</t>
  </si>
  <si>
    <t>RA-X-TERRA</t>
  </si>
  <si>
    <t>16361-31021</t>
  </si>
  <si>
    <t>DAIHASU/ROCKY</t>
  </si>
  <si>
    <t>AT-7400</t>
  </si>
  <si>
    <t>RIO 03/CARENS</t>
  </si>
  <si>
    <t>RIO STYLUS/SEPHIA/SPECTRA/SHUMA/ 2003/</t>
  </si>
  <si>
    <t>AT-7403</t>
  </si>
  <si>
    <t>PICANTO/I10</t>
  </si>
  <si>
    <t>I-10</t>
  </si>
  <si>
    <t>FIESTA 08/(CAUC</t>
  </si>
  <si>
    <t>NEW FIESTA/MAZDA 2</t>
  </si>
  <si>
    <t>PICAN/I 10(CAUC</t>
  </si>
  <si>
    <t>I-10 1.2cc</t>
  </si>
  <si>
    <t>54584-1J000.</t>
  </si>
  <si>
    <t>ION/GR I10(GRAN</t>
  </si>
  <si>
    <t>KIA RIO SPICE 1.4 12/ GRAND I10</t>
  </si>
  <si>
    <t>MZ-900/827074</t>
  </si>
  <si>
    <t>24X20X52.5</t>
  </si>
  <si>
    <t>AT-919</t>
  </si>
  <si>
    <t>AT-7201</t>
  </si>
  <si>
    <t>04-920</t>
  </si>
  <si>
    <t>ATOS 04/</t>
  </si>
  <si>
    <t>ATOS/INDU</t>
  </si>
  <si>
    <t>5554102001</t>
  </si>
  <si>
    <t>55541-02001-</t>
  </si>
  <si>
    <t>ATOS (MACIZO)</t>
  </si>
  <si>
    <t>39285 - 37.5mm</t>
  </si>
  <si>
    <t>ACCENT GL-GLS 1.3-1.5(CAUCH/CANAL 37.5mm</t>
  </si>
  <si>
    <t>ELANTRA(PUN IZ</t>
  </si>
  <si>
    <t>PUNO IZQ</t>
  </si>
  <si>
    <t>21850-05200..</t>
  </si>
  <si>
    <t>R 4M/6/12/18GTL</t>
  </si>
  <si>
    <t>7700679144   NA</t>
  </si>
  <si>
    <t>2 VENTURIS</t>
  </si>
  <si>
    <t>CLIO/TWING/LOGA</t>
  </si>
  <si>
    <t>BR70-33-25X</t>
  </si>
  <si>
    <t>KDX74-33-251.</t>
  </si>
  <si>
    <t>DF71-33-251</t>
  </si>
  <si>
    <t>1223663</t>
  </si>
  <si>
    <t>MAZDA 2 07/</t>
  </si>
  <si>
    <t>GF3Y-33-25X</t>
  </si>
  <si>
    <t>D252A.</t>
  </si>
  <si>
    <t>MF3002D</t>
  </si>
  <si>
    <t>B45G-33-251A</t>
  </si>
  <si>
    <t>MAZDA 3/CX3 16/</t>
  </si>
  <si>
    <t>SKYACTIVE -CX-30</t>
  </si>
  <si>
    <t>55311-61G00</t>
  </si>
  <si>
    <t>55311-60G00</t>
  </si>
  <si>
    <t>8-94172-376-1</t>
  </si>
  <si>
    <t>D"MAX 2.4/3.5 GASOLINA</t>
  </si>
  <si>
    <t>55311-60B11</t>
  </si>
  <si>
    <t>SPRIN/TICO/HAFE</t>
  </si>
  <si>
    <t>HAFEI SUPER-CARRY</t>
  </si>
  <si>
    <t>KAM2107</t>
  </si>
  <si>
    <t>13502059</t>
  </si>
  <si>
    <t>TRACKER 13/18</t>
  </si>
  <si>
    <t>43512-35170</t>
  </si>
  <si>
    <t>43512-60190</t>
  </si>
  <si>
    <t>2010/2017</t>
  </si>
  <si>
    <t>43512-0K080</t>
  </si>
  <si>
    <t>43512-0K060</t>
  </si>
  <si>
    <t>VIGO 4X4 08/15</t>
  </si>
  <si>
    <t>MB928697</t>
  </si>
  <si>
    <t>NATIVA 94/98</t>
  </si>
  <si>
    <t>MB407038</t>
  </si>
  <si>
    <t>MONTERO 91/97</t>
  </si>
  <si>
    <t>JP5002D</t>
  </si>
  <si>
    <t>4615A097</t>
  </si>
  <si>
    <t>PAJERO/SPORTERO</t>
  </si>
  <si>
    <t>NATIVA/</t>
  </si>
  <si>
    <t>40206-VW000</t>
  </si>
  <si>
    <t>KK150-33-251</t>
  </si>
  <si>
    <t>KDX74-43-251.</t>
  </si>
  <si>
    <t>51712-FD200</t>
  </si>
  <si>
    <t>PICANTO/I10/I25</t>
  </si>
  <si>
    <t>51712-21350.</t>
  </si>
  <si>
    <t>51712-1R000</t>
  </si>
  <si>
    <t>DV141</t>
  </si>
  <si>
    <t>51712-C1000</t>
  </si>
  <si>
    <t>TUCSON/SPORT/FQ</t>
  </si>
  <si>
    <t>51712-25060.</t>
  </si>
  <si>
    <t>VERNA/GYRO/JAC3</t>
  </si>
  <si>
    <t>R0190</t>
  </si>
  <si>
    <t>R0220</t>
  </si>
  <si>
    <t>KOLEOS</t>
  </si>
  <si>
    <t>R0117</t>
  </si>
  <si>
    <t>10281/700693154</t>
  </si>
  <si>
    <t>R 19/CLIO I</t>
  </si>
  <si>
    <t>R 9GAMMA</t>
  </si>
  <si>
    <t>R-18GTX-21RX</t>
  </si>
  <si>
    <t xml:space="preserve">CHICLER ALTA  130        </t>
  </si>
  <si>
    <t>11171-2</t>
  </si>
  <si>
    <t>GF-4022</t>
  </si>
  <si>
    <t>R 9 INY/CLI/TWI</t>
  </si>
  <si>
    <t>11171-3</t>
  </si>
  <si>
    <t>GF-4023</t>
  </si>
  <si>
    <t>194081</t>
  </si>
  <si>
    <t>KANGOO/KOLEOS</t>
  </si>
  <si>
    <t>21385M</t>
  </si>
  <si>
    <t>CLIO CAMPUS/EXP</t>
  </si>
  <si>
    <t>CAMPUS/EXPRESS 1.2 14/</t>
  </si>
  <si>
    <t>SK-101/801498</t>
  </si>
  <si>
    <t>23X27 PIN INT</t>
  </si>
  <si>
    <t>RN-984/850219</t>
  </si>
  <si>
    <t>23X28X49</t>
  </si>
  <si>
    <t>APLICA SOLO PARA EJES GAP</t>
  </si>
  <si>
    <t>23X22X49</t>
  </si>
  <si>
    <t>SANDERO 17/</t>
  </si>
  <si>
    <t>RN-891/899206</t>
  </si>
  <si>
    <t>23X21X56.2 P.I</t>
  </si>
  <si>
    <t>KANGOO 08/13</t>
  </si>
  <si>
    <t>KANGOO 08/ 13 SIN ABS</t>
  </si>
  <si>
    <t>CX 9</t>
  </si>
  <si>
    <t>8L2U-66-038  NA</t>
  </si>
  <si>
    <t>M0090</t>
  </si>
  <si>
    <t>32406</t>
  </si>
  <si>
    <t>C</t>
  </si>
  <si>
    <t>3-02-0132</t>
  </si>
  <si>
    <t>427132</t>
  </si>
  <si>
    <t xml:space="preserve">CHICLER ALTA  132.5      </t>
  </si>
  <si>
    <t>MAZDA 3/6/MATSU</t>
  </si>
  <si>
    <t>M0117</t>
  </si>
  <si>
    <t>M0069</t>
  </si>
  <si>
    <t>626 84/97</t>
  </si>
  <si>
    <t>22344M</t>
  </si>
  <si>
    <t>Z601-15-185C</t>
  </si>
  <si>
    <t>MAZDA 3 1.6 (JG</t>
  </si>
  <si>
    <t>JUEGO 4 PCS (3 MANGUERAS Y 1 T)</t>
  </si>
  <si>
    <t>22369M</t>
  </si>
  <si>
    <t>LF50-15-185E</t>
  </si>
  <si>
    <t>MAZDA 3 2.0 04/</t>
  </si>
  <si>
    <t>16V  2.0 2004/2010 (JGO 3 MANG Y 1 T)</t>
  </si>
  <si>
    <t>MZ-505 / 634003</t>
  </si>
  <si>
    <t>26X23X35.</t>
  </si>
  <si>
    <t xml:space="preserve">VALVULA ECONOMIZADOR  40 </t>
  </si>
  <si>
    <t xml:space="preserve">VALVULA ECONOMIZADOR  45 </t>
  </si>
  <si>
    <t>AVEO(MET MACIZ)</t>
  </si>
  <si>
    <t>90445097</t>
  </si>
  <si>
    <t>C0297</t>
  </si>
  <si>
    <t>96626251</t>
  </si>
  <si>
    <t>C0050</t>
  </si>
  <si>
    <t>90447946</t>
  </si>
  <si>
    <t>CS0010</t>
  </si>
  <si>
    <t>C0010</t>
  </si>
  <si>
    <t>96322618-</t>
  </si>
  <si>
    <t>C0038</t>
  </si>
  <si>
    <t>R-003DD</t>
  </si>
  <si>
    <t>G/POLVO LARGO</t>
  </si>
  <si>
    <t>C0022</t>
  </si>
  <si>
    <t>CH0002</t>
  </si>
  <si>
    <t xml:space="preserve">G/POLVO CAJA DIR/IZQ     </t>
  </si>
  <si>
    <t>G/POLVO CORTO IZQUIERDO</t>
  </si>
  <si>
    <t>C0040</t>
  </si>
  <si>
    <t>R-003DI</t>
  </si>
  <si>
    <t>G/POLVO CORTO</t>
  </si>
  <si>
    <t>C0144</t>
  </si>
  <si>
    <t>CH-3020 S</t>
  </si>
  <si>
    <t>TROOPER/B 2.6</t>
  </si>
  <si>
    <t>D MAX  4X2</t>
  </si>
  <si>
    <t>11132-1</t>
  </si>
  <si>
    <t>11102-1</t>
  </si>
  <si>
    <t>11103-1</t>
  </si>
  <si>
    <t>35-0542AB</t>
  </si>
  <si>
    <t>45-03-40</t>
  </si>
  <si>
    <t>SAIL 1.4 17/20</t>
  </si>
  <si>
    <t>OP-705 / 699023</t>
  </si>
  <si>
    <t>22X28X34.95</t>
  </si>
  <si>
    <t>GPV 19636</t>
  </si>
  <si>
    <t>SK-744/699107</t>
  </si>
  <si>
    <t>22X19X35 .</t>
  </si>
  <si>
    <t>SPARK 05/14</t>
  </si>
  <si>
    <t>GPV 21631 SPARK/7:24</t>
  </si>
  <si>
    <t>GM-751/621047</t>
  </si>
  <si>
    <t>34X24X36.7</t>
  </si>
  <si>
    <t>CAPTIVA 2.4 A/T</t>
  </si>
  <si>
    <t>GPV 18431/18418 SPRINT</t>
  </si>
  <si>
    <t>SK-811 / 857022</t>
  </si>
  <si>
    <t>23X19X49 P.I</t>
  </si>
  <si>
    <t>SK-801 / 857014</t>
  </si>
  <si>
    <t>25X21X49 P.I</t>
  </si>
  <si>
    <t>GPV 19618 MECANICO</t>
  </si>
  <si>
    <t>FI-925/817090</t>
  </si>
  <si>
    <t>25X30X53</t>
  </si>
  <si>
    <t>C0053</t>
  </si>
  <si>
    <t>1910228</t>
  </si>
  <si>
    <t>CS0012</t>
  </si>
  <si>
    <t>SPARK GT/SONIC</t>
  </si>
  <si>
    <t>8-97944-569-0</t>
  </si>
  <si>
    <t>7702180648   HM</t>
  </si>
  <si>
    <t xml:space="preserve">PITO/TONO BAJO COMPACT   </t>
  </si>
  <si>
    <t>740037</t>
  </si>
  <si>
    <t>FI-001 / 817005</t>
  </si>
  <si>
    <t>22X20X48.1 P.E</t>
  </si>
  <si>
    <t>FI-804/817019</t>
  </si>
  <si>
    <t>22X22X52 P.EXT</t>
  </si>
  <si>
    <t>FIAT PALIO 1.6</t>
  </si>
  <si>
    <t>OP-006 / 812003</t>
  </si>
  <si>
    <t>22X29X55.8 P.E</t>
  </si>
  <si>
    <t>CIELO T.DAEWOO</t>
  </si>
  <si>
    <t>SUMO</t>
  </si>
  <si>
    <t>TO-927/859199</t>
  </si>
  <si>
    <t>30X29X72 INT</t>
  </si>
  <si>
    <t>HILUX VIGO 3.0</t>
  </si>
  <si>
    <t>4867730040</t>
  </si>
  <si>
    <t>FRONTIE D22(SUP</t>
  </si>
  <si>
    <t>NP300 FRONTIER D22X 09/</t>
  </si>
  <si>
    <t>N0080</t>
  </si>
  <si>
    <t>54613-VW008</t>
  </si>
  <si>
    <t>3.5 DIESEL 2001-2012 ZD-30 URVAN</t>
  </si>
  <si>
    <t>AG10277</t>
  </si>
  <si>
    <t>94604392     HM</t>
  </si>
  <si>
    <t>MT 3000 14/</t>
  </si>
  <si>
    <t>K-7068-10</t>
  </si>
  <si>
    <t>FRONTIER/KOLEOS</t>
  </si>
  <si>
    <t>KOLEOS 11/MURANO/MAZDA 6 2004/12</t>
  </si>
  <si>
    <t>NI-032/841084</t>
  </si>
  <si>
    <t>25X24X55 TOPE</t>
  </si>
  <si>
    <t>NI-052/841092</t>
  </si>
  <si>
    <t>25x32x52(42)top</t>
  </si>
  <si>
    <t>AG733</t>
  </si>
  <si>
    <t>CERAT FORTE/I25</t>
  </si>
  <si>
    <t>DIAM 21.5 MM  PICANTO EKO Y MORNING H/G</t>
  </si>
  <si>
    <t>KIA RIO R 14/17</t>
  </si>
  <si>
    <t>2283</t>
  </si>
  <si>
    <t>K0025</t>
  </si>
  <si>
    <t>28138-1Y100</t>
  </si>
  <si>
    <t>54584-3X000</t>
  </si>
  <si>
    <t>BJ-9634</t>
  </si>
  <si>
    <t>SUPER-PONY</t>
  </si>
  <si>
    <t>42305-1</t>
  </si>
  <si>
    <t>2293</t>
  </si>
  <si>
    <t>ATOS (CAUCHO)</t>
  </si>
  <si>
    <t>HY-810/899025</t>
  </si>
  <si>
    <t>25X20X50 TOPE.</t>
  </si>
  <si>
    <t>ATOS 10/</t>
  </si>
  <si>
    <t>25X23X50 P.I</t>
  </si>
  <si>
    <t>GPV 19608 SONATA 97</t>
  </si>
  <si>
    <t>MZ-903/824087</t>
  </si>
  <si>
    <t>24x20x52.5 P.IN</t>
  </si>
  <si>
    <t>ION 1.1/1.2cc IGUAL A 26619 ION 1.0/1.2c</t>
  </si>
  <si>
    <t>MZ-939/834232</t>
  </si>
  <si>
    <t>24X21X52.5</t>
  </si>
  <si>
    <t>HY-848A/824091</t>
  </si>
  <si>
    <t>27X26X60(52T)pi</t>
  </si>
  <si>
    <t>SANTA FE</t>
  </si>
  <si>
    <t>HY-975/824198</t>
  </si>
  <si>
    <t>24X19X52.5</t>
  </si>
  <si>
    <t>H009</t>
  </si>
  <si>
    <t>TS-0001</t>
  </si>
  <si>
    <t xml:space="preserve">TOPE SUSPENS/TRAS        </t>
  </si>
  <si>
    <t>VW-3253-8MM</t>
  </si>
  <si>
    <t>JETTA 2.0 06/</t>
  </si>
  <si>
    <t>SB-505/656003</t>
  </si>
  <si>
    <t>25X25X40</t>
  </si>
  <si>
    <t>SUBARU LEONE</t>
  </si>
  <si>
    <t>GPV 23833 MOD 84/94</t>
  </si>
  <si>
    <t>77001004511  NA</t>
  </si>
  <si>
    <t xml:space="preserve">DIAFRAGMA BOMBA GAS      </t>
  </si>
  <si>
    <t>7701201649   NA</t>
  </si>
  <si>
    <t>CLIO/R 9INY 1.4</t>
  </si>
  <si>
    <t>RN-8-919/250116</t>
  </si>
  <si>
    <t>250116</t>
  </si>
  <si>
    <t>CLIO 8V</t>
  </si>
  <si>
    <t>RN-319-8MM</t>
  </si>
  <si>
    <t>RN-319-8IND</t>
  </si>
  <si>
    <t>KANGOO-SYMBOL 1.4</t>
  </si>
  <si>
    <t>R 18GTL/TS</t>
  </si>
  <si>
    <t>1.4cc.</t>
  </si>
  <si>
    <t>RN-303-8MM</t>
  </si>
  <si>
    <t>RN-0303-8IND</t>
  </si>
  <si>
    <t>DA-303</t>
  </si>
  <si>
    <t>R 9/CORSA/RACER</t>
  </si>
  <si>
    <t>RACER/R-21 RACER 93/97</t>
  </si>
  <si>
    <t>8200134513</t>
  </si>
  <si>
    <t>SIN SOPORTE PROFESSIONAL</t>
  </si>
  <si>
    <t>GR-0671</t>
  </si>
  <si>
    <t>R 9/INY</t>
  </si>
  <si>
    <t>DA-211</t>
  </si>
  <si>
    <t>214.</t>
  </si>
  <si>
    <t>FORD RANGER 2.2cc DIESEL 2012-2019</t>
  </si>
  <si>
    <t>MZ-413-8MM</t>
  </si>
  <si>
    <t>MZ-413-8IND</t>
  </si>
  <si>
    <t>INDUCTIVO</t>
  </si>
  <si>
    <t>LASER 1.3</t>
  </si>
  <si>
    <t>MZ-408-8MM</t>
  </si>
  <si>
    <t>B 2.2 92/97</t>
  </si>
  <si>
    <t>MZ-420-8MM</t>
  </si>
  <si>
    <t>MZ-0420-8IND</t>
  </si>
  <si>
    <t>B 2.2/INY</t>
  </si>
  <si>
    <t>MZ-409-8MM</t>
  </si>
  <si>
    <t>MZ-409-8IND</t>
  </si>
  <si>
    <t>B 2.6 92/97</t>
  </si>
  <si>
    <t>MZ-417-8MM</t>
  </si>
  <si>
    <t>MZ-0417-8IND</t>
  </si>
  <si>
    <t>MZ-418-8MM</t>
  </si>
  <si>
    <t>MZ-0418-8IND</t>
  </si>
  <si>
    <t>B 2.6/INY 98/07</t>
  </si>
  <si>
    <t>DA-304</t>
  </si>
  <si>
    <t>261</t>
  </si>
  <si>
    <t>ASAHI/ALLE/TROO</t>
  </si>
  <si>
    <t>HILUX/G/VITARA/SWI/LUV 2.3/SWIFT/TRACKER</t>
  </si>
  <si>
    <t>F201-15-290A</t>
  </si>
  <si>
    <t>GR-0666</t>
  </si>
  <si>
    <t>626 88/8 VALV</t>
  </si>
  <si>
    <t>CH-676-8MM</t>
  </si>
  <si>
    <t>CH-601-8MM</t>
  </si>
  <si>
    <t>APC-IAL-151</t>
  </si>
  <si>
    <t>CH-660-8MM</t>
  </si>
  <si>
    <t>CH-660-8IND</t>
  </si>
  <si>
    <t>CH-607-8MM</t>
  </si>
  <si>
    <t>CH-0607-8IND</t>
  </si>
  <si>
    <t>CH-672-8MM</t>
  </si>
  <si>
    <t>CH-0672-8IND</t>
  </si>
  <si>
    <t>DA-315</t>
  </si>
  <si>
    <t>96837719</t>
  </si>
  <si>
    <t>CORSA 5P/CIELO</t>
  </si>
  <si>
    <t>DOS SALIDAS</t>
  </si>
  <si>
    <t>TRACK/SONIC/GT</t>
  </si>
  <si>
    <t>CRUZE/ONIX/SPRK GT/CAPTIVA</t>
  </si>
  <si>
    <t>ONIX/CRUZE/COBALT/CAPTIVA</t>
  </si>
  <si>
    <t>90448854..</t>
  </si>
  <si>
    <t>GR-0638</t>
  </si>
  <si>
    <t>GR-0693</t>
  </si>
  <si>
    <t>96569660.</t>
  </si>
  <si>
    <t>17860-86100.</t>
  </si>
  <si>
    <t>GR-0647</t>
  </si>
  <si>
    <t>17840-86X50.</t>
  </si>
  <si>
    <t>11725</t>
  </si>
  <si>
    <t>173</t>
  </si>
  <si>
    <t>TR-08</t>
  </si>
  <si>
    <t xml:space="preserve">TAPA RADIADOR 4L         </t>
  </si>
  <si>
    <t xml:space="preserve">DIAFRAGMA POTENCIA/MONOP </t>
  </si>
  <si>
    <t>TY-1605-5IND</t>
  </si>
  <si>
    <t>NI-520-8MM</t>
  </si>
  <si>
    <t>NISSAN D22 02/</t>
  </si>
  <si>
    <t>KI-2412-8IND</t>
  </si>
  <si>
    <t>981513</t>
  </si>
  <si>
    <t>VERNA/GYRO (CABLE LARGO) MOD.05/4-CABLES</t>
  </si>
  <si>
    <t>KI-2404-8MM</t>
  </si>
  <si>
    <t>KI-2404-8IND</t>
  </si>
  <si>
    <t>0ICANTO MORNING 1.1cc</t>
  </si>
  <si>
    <t>CH-2913-8MM</t>
  </si>
  <si>
    <t>TIPO BOBINA</t>
  </si>
  <si>
    <t>HAFEI ZHONGY</t>
  </si>
  <si>
    <t>T/BOBINA</t>
  </si>
  <si>
    <t>25X55X43</t>
  </si>
  <si>
    <t>LOG/SAN/STE 15/</t>
  </si>
  <si>
    <t>STEPWAY 15/ LAGUNA 2.0</t>
  </si>
  <si>
    <t>429*398*22</t>
  </si>
  <si>
    <t>CLIO I C/AIRE</t>
  </si>
  <si>
    <t>GS1D-41-990</t>
  </si>
  <si>
    <t>MAZDA 6 2.0 09/</t>
  </si>
  <si>
    <t>13/16 RT50 2.5cc</t>
  </si>
  <si>
    <t>5/8-4X2/4X4 RT50 2.5cc 14/</t>
  </si>
  <si>
    <t>TRACKER MECA</t>
  </si>
  <si>
    <t>32008X-</t>
  </si>
  <si>
    <t>40X68X19</t>
  </si>
  <si>
    <t>TROOPER-KORANDO-MUSSO-HILUX 4X4</t>
  </si>
  <si>
    <t>32009X.</t>
  </si>
  <si>
    <t>32210*</t>
  </si>
  <si>
    <t>30205-</t>
  </si>
  <si>
    <t>25X62X16.25</t>
  </si>
  <si>
    <t>R-6-R-12 BREAK</t>
  </si>
  <si>
    <t>24106213.</t>
  </si>
  <si>
    <t>CHANA/BENNI/DFM 1.3cc VITARA 1.6</t>
  </si>
  <si>
    <t>DIAM 8-12mm (ANCHO 8.0mm)MANGUERA 1/4"</t>
  </si>
  <si>
    <t>ABRAZADERA 10 04 13/32 5/</t>
  </si>
  <si>
    <t>8  ACERO/CARBON</t>
  </si>
  <si>
    <t>DIAM 26.9-50.8mm(ANCHO 8.0mm)MANGU 1 3/4</t>
  </si>
  <si>
    <t>PRADO 3.4 96/08</t>
  </si>
  <si>
    <t>URVAN ZD30 /07</t>
  </si>
  <si>
    <t>11955-ET00A</t>
  </si>
  <si>
    <t>TIIDA 1.8/XTRAI</t>
  </si>
  <si>
    <t>KOLEOS 2.0cc</t>
  </si>
  <si>
    <t>51720-1W000-X</t>
  </si>
  <si>
    <t>38X70X37*</t>
  </si>
  <si>
    <t>1.4/1.25cc 2011/2017</t>
  </si>
  <si>
    <t>7701467287-1</t>
  </si>
  <si>
    <t>10247</t>
  </si>
  <si>
    <t>SYMB/MGNE/CLIO</t>
  </si>
  <si>
    <t>77-065P</t>
  </si>
  <si>
    <t>7700.658.325</t>
  </si>
  <si>
    <t>8200208091..</t>
  </si>
  <si>
    <t>1656</t>
  </si>
  <si>
    <t xml:space="preserve">PERILLA PAL/CAMB CROMADA </t>
  </si>
  <si>
    <t>CLIO II/SYM/TWI</t>
  </si>
  <si>
    <t>CROMADA</t>
  </si>
  <si>
    <t>931912045</t>
  </si>
  <si>
    <t>VITARA(SUP)</t>
  </si>
  <si>
    <t>VITARA 1.6 4X4</t>
  </si>
  <si>
    <t>AVEO 1.5 09/14</t>
  </si>
  <si>
    <t>FAMILY 8V AVEO FAMILY 1.5</t>
  </si>
  <si>
    <t>93335518</t>
  </si>
  <si>
    <t xml:space="preserve">MANGUERA FLUJO INYEC     </t>
  </si>
  <si>
    <t xml:space="preserve">SEPARADOR RODAMIENTO     </t>
  </si>
  <si>
    <t>JH-181R</t>
  </si>
  <si>
    <t>CORSA 95/98</t>
  </si>
  <si>
    <t>45201-78K00</t>
  </si>
  <si>
    <t>45201-65J00</t>
  </si>
  <si>
    <t>JH-181L</t>
  </si>
  <si>
    <t>PRADO/4RUNN INF</t>
  </si>
  <si>
    <t>PRADO-4 RUNNER 02/09 FJ CRUISER 08/ DELG</t>
  </si>
  <si>
    <t>48610-0K010</t>
  </si>
  <si>
    <t>JH-219R</t>
  </si>
  <si>
    <t>4010A014</t>
  </si>
  <si>
    <t>JH-550R</t>
  </si>
  <si>
    <t>NATIVA/PAJERO 4X4</t>
  </si>
  <si>
    <t>401A013</t>
  </si>
  <si>
    <t>JH-550L</t>
  </si>
  <si>
    <t>45201-71L00</t>
  </si>
  <si>
    <t>JH-663R</t>
  </si>
  <si>
    <t>45202-71L00</t>
  </si>
  <si>
    <t>JH-663L</t>
  </si>
  <si>
    <t>43773/74-21000</t>
  </si>
  <si>
    <t xml:space="preserve">BUJE CONTROL/CAMB JGO    </t>
  </si>
  <si>
    <t>ATOS/SPARK</t>
  </si>
  <si>
    <t>21350-02551.</t>
  </si>
  <si>
    <t>81H036</t>
  </si>
  <si>
    <t>CLIO II</t>
  </si>
  <si>
    <t>RN-318-8MM</t>
  </si>
  <si>
    <t>RN-018/850213</t>
  </si>
  <si>
    <t>RN-993/850173</t>
  </si>
  <si>
    <t>2-13-1804</t>
  </si>
  <si>
    <t>CLIO II/CITYUS/SANDERO/SCENIC/LOGAN-VENT</t>
  </si>
  <si>
    <t>BP-1696</t>
  </si>
  <si>
    <t>BP-1696C</t>
  </si>
  <si>
    <t>DUSTER/CAPTUR/OROCH 4X4 (CERAMICA)</t>
  </si>
  <si>
    <t>63H002MD</t>
  </si>
  <si>
    <t>323 83 1.3/1.5</t>
  </si>
  <si>
    <t>7 ESPIRAS/ALTURA 375mm/DIAM 120mm 83/94</t>
  </si>
  <si>
    <t>63H108</t>
  </si>
  <si>
    <t>8-COB-34-612</t>
  </si>
  <si>
    <t>ALLEGRO 99/</t>
  </si>
  <si>
    <t>5.1 ESPIRAS/ALTURA 360mm/DIAM 138mm 99/</t>
  </si>
  <si>
    <t>63H001</t>
  </si>
  <si>
    <t>8C0B-05-218  HM</t>
  </si>
  <si>
    <t>63H109RF</t>
  </si>
  <si>
    <t>8COB-05-643</t>
  </si>
  <si>
    <t>014 NOVEX</t>
  </si>
  <si>
    <t>8L0G-04-255B HM</t>
  </si>
  <si>
    <t>7464 GAMAX</t>
  </si>
  <si>
    <t>7464TAIMITSU</t>
  </si>
  <si>
    <t>MZ-776/634086</t>
  </si>
  <si>
    <t>BP-3394</t>
  </si>
  <si>
    <t>ALLEGRO 2001/</t>
  </si>
  <si>
    <t>LASER</t>
  </si>
  <si>
    <t>BP-0659</t>
  </si>
  <si>
    <t>BP-3394 /BP0659</t>
  </si>
  <si>
    <t>ALLEGRO 95/00</t>
  </si>
  <si>
    <t>LASER/ALLEGRO/PROTEGE /2000</t>
  </si>
  <si>
    <t>AG685</t>
  </si>
  <si>
    <t>JIMNY/STEEM 01/</t>
  </si>
  <si>
    <t>VITARA 2 CABLES 2-PIEZAS</t>
  </si>
  <si>
    <t>21H069TX</t>
  </si>
  <si>
    <t>7557 GAMAX</t>
  </si>
  <si>
    <t>IZ-815/826010</t>
  </si>
  <si>
    <t>GREAT WALL/ DIESEL  (CERAMICA)</t>
  </si>
  <si>
    <t>BP-0738</t>
  </si>
  <si>
    <t>BP-9943</t>
  </si>
  <si>
    <t>53201-50F00</t>
  </si>
  <si>
    <t>SUPERCARRY/CHAN</t>
  </si>
  <si>
    <t>DF51 660/HAFEI MINYI/ZHOHGYI/</t>
  </si>
  <si>
    <t>BP-9937</t>
  </si>
  <si>
    <t>I-10/CERA/MAZ 3/PRADO/MATS/MILEN/ALLE/HI</t>
  </si>
  <si>
    <t>TO-873/859107</t>
  </si>
  <si>
    <t>HILUX 2.4/PRADO 2.7/3.4-TUNLAND/GREAT WA</t>
  </si>
  <si>
    <t>MI-789/639037</t>
  </si>
  <si>
    <t>MI-922A/839166</t>
  </si>
  <si>
    <t>NI-458/601064</t>
  </si>
  <si>
    <t>NI-260/601936</t>
  </si>
  <si>
    <t>NI-592/641076</t>
  </si>
  <si>
    <t>NI-272/601700</t>
  </si>
  <si>
    <t>FRONTIER NP300</t>
  </si>
  <si>
    <t>NP 300 4X2 2.3/2.7 2017/</t>
  </si>
  <si>
    <t>DA-1704-5MM</t>
  </si>
  <si>
    <t>TERIOS 97/</t>
  </si>
  <si>
    <t>55330FD100</t>
  </si>
  <si>
    <t>25X22X56.5 P.E</t>
  </si>
  <si>
    <t>ATOS /04 PICANT</t>
  </si>
  <si>
    <t>SEPHIA III 10/13 -XCITE Y VISION 06/12</t>
  </si>
  <si>
    <t>BP-1011</t>
  </si>
  <si>
    <t>VW-852/861062</t>
  </si>
  <si>
    <t>BS-90041</t>
  </si>
  <si>
    <t>SF-11056</t>
  </si>
  <si>
    <t>39636</t>
  </si>
  <si>
    <t xml:space="preserve">BUJE PUENTE TRAS 4X2/4X4 </t>
  </si>
  <si>
    <t>KOLEOS 09/-X-TRAIL T31/QASHQAI 1.6-2.0</t>
  </si>
  <si>
    <t>8200150759</t>
  </si>
  <si>
    <t>700530-C</t>
  </si>
  <si>
    <t>7702240583</t>
  </si>
  <si>
    <t>700529-C</t>
  </si>
  <si>
    <t>7702240584</t>
  </si>
  <si>
    <t>720140-C</t>
  </si>
  <si>
    <t>+MP</t>
  </si>
  <si>
    <t>21232M</t>
  </si>
  <si>
    <t>ENTRE TUBO REFRIG A SALIDA CALEFACTOR</t>
  </si>
  <si>
    <t>21287M</t>
  </si>
  <si>
    <t>7700847055</t>
  </si>
  <si>
    <t>21209M</t>
  </si>
  <si>
    <t>7700853629</t>
  </si>
  <si>
    <t>21238M</t>
  </si>
  <si>
    <t>256604</t>
  </si>
  <si>
    <t>SYMBOL 1.6</t>
  </si>
  <si>
    <t>21295M</t>
  </si>
  <si>
    <t>8200069699</t>
  </si>
  <si>
    <t>MEGANE CON A/A</t>
  </si>
  <si>
    <t>CARCAZA TERM A DEPOSITO 1.4/1.6 99/09</t>
  </si>
  <si>
    <t>7701472038.</t>
  </si>
  <si>
    <t>HUECO 12mm CITYUS/MEGANE</t>
  </si>
  <si>
    <t>16V 4X2/4X4 2012/</t>
  </si>
  <si>
    <t>48521-3172R</t>
  </si>
  <si>
    <t>A74T55BMR</t>
  </si>
  <si>
    <t>UB39-32-220B.</t>
  </si>
  <si>
    <t>28MM 43 EST HCO GRANDE 90/ B-2.2 28MM</t>
  </si>
  <si>
    <t>6 PIEZAS 1.6cc.</t>
  </si>
  <si>
    <t>11 PIEZAS/FORD ECOSPO/FOCUS/2.0cc</t>
  </si>
  <si>
    <t>FSO113741B</t>
  </si>
  <si>
    <t>MATSURI/626</t>
  </si>
  <si>
    <t>22181M</t>
  </si>
  <si>
    <t>8COG150011A</t>
  </si>
  <si>
    <t>626/88 L</t>
  </si>
  <si>
    <t>626-L /86</t>
  </si>
  <si>
    <t>22191M</t>
  </si>
  <si>
    <t>8COG-13-342A NA</t>
  </si>
  <si>
    <t>UR58-34-411</t>
  </si>
  <si>
    <t>BT50 4X2/4X4</t>
  </si>
  <si>
    <t>GJ6A-34-540</t>
  </si>
  <si>
    <t>2-11-1245.</t>
  </si>
  <si>
    <t>P027-25-310.</t>
  </si>
  <si>
    <t>B 2.6iny/BT 50</t>
  </si>
  <si>
    <t>ROD 62/28-2RS DIAM 28mm ALT 16mm 4X4</t>
  </si>
  <si>
    <t>CARACOL</t>
  </si>
  <si>
    <t>TD11-34-150A</t>
  </si>
  <si>
    <t>F151-34-150</t>
  </si>
  <si>
    <t>CX 7</t>
  </si>
  <si>
    <t>GA2A-34-170</t>
  </si>
  <si>
    <t>TD11-34-170A</t>
  </si>
  <si>
    <t>F151-34-170</t>
  </si>
  <si>
    <t>GA2B-28-170</t>
  </si>
  <si>
    <t>90mm</t>
  </si>
  <si>
    <t>GE4T-28-170</t>
  </si>
  <si>
    <t>MILENIUM 626</t>
  </si>
  <si>
    <t>LARGO 230cm</t>
  </si>
  <si>
    <t>UC2M-32-24XA</t>
  </si>
  <si>
    <t>GS1D-32-240</t>
  </si>
  <si>
    <t>BP4L-32-280.</t>
  </si>
  <si>
    <t>TD11-32-290</t>
  </si>
  <si>
    <t>SE-1771L</t>
  </si>
  <si>
    <t>CX 7/9 2007/</t>
  </si>
  <si>
    <t>BP4L-32-290.</t>
  </si>
  <si>
    <t>UH75-32-210B</t>
  </si>
  <si>
    <t>BT 50 2.5 06/15</t>
  </si>
  <si>
    <t>UH75-34-260B</t>
  </si>
  <si>
    <t>B001-28-113  NA</t>
  </si>
  <si>
    <t>CORTO/21cm.</t>
  </si>
  <si>
    <t>F214-15-290A</t>
  </si>
  <si>
    <t>51322</t>
  </si>
  <si>
    <t>323 86/SPRINT</t>
  </si>
  <si>
    <t xml:space="preserve">ABRAZADERA TIJERA TRAS   </t>
  </si>
  <si>
    <t>AT-7135</t>
  </si>
  <si>
    <t>AP-3276</t>
  </si>
  <si>
    <t>TRACKER/SONIC/T</t>
  </si>
  <si>
    <t>ASTRA/CRUZE/ORLANDO</t>
  </si>
  <si>
    <t>8L1G-66-105B NA</t>
  </si>
  <si>
    <t>BUJE PORTAMANGUETA PEQUENO</t>
  </si>
  <si>
    <t>96653381.</t>
  </si>
  <si>
    <t>AVEO(MET VENTI)</t>
  </si>
  <si>
    <t>METALICO GRANDE VENTILADO</t>
  </si>
  <si>
    <t>C0177</t>
  </si>
  <si>
    <t>C-0170</t>
  </si>
  <si>
    <t>08-293386</t>
  </si>
  <si>
    <t>23610M</t>
  </si>
  <si>
    <t>87245-60400</t>
  </si>
  <si>
    <t>AVEO FAMLY 1.5</t>
  </si>
  <si>
    <t>CONEX TUBO REFRIG A  CALEFACTOR 2009/14</t>
  </si>
  <si>
    <t>23921M</t>
  </si>
  <si>
    <t>96539581</t>
  </si>
  <si>
    <t>AVEO 1.5 05/</t>
  </si>
  <si>
    <t>AVEO FAMILY 8V 1.5</t>
  </si>
  <si>
    <t>GRAND-VITARA</t>
  </si>
  <si>
    <t>23525M</t>
  </si>
  <si>
    <t>93812197</t>
  </si>
  <si>
    <t>23611M</t>
  </si>
  <si>
    <t>96535360</t>
  </si>
  <si>
    <t>C0404</t>
  </si>
  <si>
    <t>23776M</t>
  </si>
  <si>
    <t>965366592</t>
  </si>
  <si>
    <t>SIN A/A 16V 2005/14 T200/T250 1.4/1.5/</t>
  </si>
  <si>
    <t>23745M</t>
  </si>
  <si>
    <t>9013367</t>
  </si>
  <si>
    <t>AVEO ACTIV</t>
  </si>
  <si>
    <t>23920M</t>
  </si>
  <si>
    <t>96536618</t>
  </si>
  <si>
    <t>CONEX CUERPO ACEL/DEPOSITO 1.5 8V</t>
  </si>
  <si>
    <t>23487M</t>
  </si>
  <si>
    <t>96553272</t>
  </si>
  <si>
    <t>DEP A TUBO REF(L 300mm - D.I 11/16)</t>
  </si>
  <si>
    <t>23823M</t>
  </si>
  <si>
    <t>INF DEPOSITO     16V</t>
  </si>
  <si>
    <t>23368M</t>
  </si>
  <si>
    <t xml:space="preserve">MANGUERA TUBO/AGUA       </t>
  </si>
  <si>
    <t>022 NOVEX</t>
  </si>
  <si>
    <t>WFR/COLECTIVO</t>
  </si>
  <si>
    <t>7529 GAMAX</t>
  </si>
  <si>
    <t>7529 NOVEX</t>
  </si>
  <si>
    <t>CH-13</t>
  </si>
  <si>
    <t>14020</t>
  </si>
  <si>
    <t>LUV 2.3 17 DTES</t>
  </si>
  <si>
    <t>5X17 TROOPER</t>
  </si>
  <si>
    <t>CORSA 95 98</t>
  </si>
  <si>
    <t>LLEVA 4 4X2 Y 4X4 CENTRAL/LATERAL/TRASER</t>
  </si>
  <si>
    <t>2-01-0272.</t>
  </si>
  <si>
    <t>8-97942-877-0</t>
  </si>
  <si>
    <t>D MAX 3.0/3.5cc</t>
  </si>
  <si>
    <t>2005/2014 6206-2RS DIAM30mm ALTU16mm 4X4</t>
  </si>
  <si>
    <t>8 97080-620-0</t>
  </si>
  <si>
    <t>57716-34000</t>
  </si>
  <si>
    <t>19149839.</t>
  </si>
  <si>
    <t>SONIC 1.6cc SONIC</t>
  </si>
  <si>
    <t>9042063.</t>
  </si>
  <si>
    <t>8-97304-855-0</t>
  </si>
  <si>
    <t>RLT4301</t>
  </si>
  <si>
    <t xml:space="preserve">TERMINAL CORTO 12mm      </t>
  </si>
  <si>
    <t>CORSA 96/98</t>
  </si>
  <si>
    <t>48810-65D00*</t>
  </si>
  <si>
    <t>P93740722</t>
  </si>
  <si>
    <t>45200-60830</t>
  </si>
  <si>
    <t>R35-56049R</t>
  </si>
  <si>
    <t>17880-80C20</t>
  </si>
  <si>
    <t>GR-0656</t>
  </si>
  <si>
    <t>SUZUKI-SAMURAI</t>
  </si>
  <si>
    <t>CH-56</t>
  </si>
  <si>
    <t>APLICA A MONZA/RACER PERO ES MAS PEQUENO</t>
  </si>
  <si>
    <t>5/16 X 1T    HM</t>
  </si>
  <si>
    <t>720066.</t>
  </si>
  <si>
    <t xml:space="preserve">PLUMILLA 21  UNIDAD      </t>
  </si>
  <si>
    <t>ES-507.</t>
  </si>
  <si>
    <t xml:space="preserve">SINTESOLDA EPOXICO       </t>
  </si>
  <si>
    <t>4 MINUTOS</t>
  </si>
  <si>
    <t>2 ONZ/57 GR</t>
  </si>
  <si>
    <t>TR-41</t>
  </si>
  <si>
    <t>057344       ES</t>
  </si>
  <si>
    <t>25120M</t>
  </si>
  <si>
    <t>96180071.</t>
  </si>
  <si>
    <t>B.PAREJA</t>
  </si>
  <si>
    <t>96143402</t>
  </si>
  <si>
    <t>25162M</t>
  </si>
  <si>
    <t>26001806 .</t>
  </si>
  <si>
    <t>CIEL/RACE/MONZA</t>
  </si>
  <si>
    <t>26001807 .</t>
  </si>
  <si>
    <t>T0040</t>
  </si>
  <si>
    <t>488150K040</t>
  </si>
  <si>
    <t>4551735010</t>
  </si>
  <si>
    <t>PRADO 2.7-3.4 4X4 16V-24V</t>
  </si>
  <si>
    <t>7298 NOVEX LD</t>
  </si>
  <si>
    <t>43350-39125.</t>
  </si>
  <si>
    <t>2RZ/3RZ</t>
  </si>
  <si>
    <t>48830-60030.</t>
  </si>
  <si>
    <t>L/CRUCER/4RUNNER 2010/</t>
  </si>
  <si>
    <t>MB-241830.</t>
  </si>
  <si>
    <t>BS-90059</t>
  </si>
  <si>
    <t>54423B9500</t>
  </si>
  <si>
    <t>PATHFINDER 3.5</t>
  </si>
  <si>
    <t>TIJ INF DEL PARTE ANTERIOR PEQUENO</t>
  </si>
  <si>
    <t>54613-2S600.</t>
  </si>
  <si>
    <t>GL-4333</t>
  </si>
  <si>
    <t>ZD 30 3.0</t>
  </si>
  <si>
    <t>N141B</t>
  </si>
  <si>
    <t>MARC/VERSA 13/</t>
  </si>
  <si>
    <t>1.6cc 2013/ 12 PCS</t>
  </si>
  <si>
    <t>40160-ED00A</t>
  </si>
  <si>
    <t>40160-1KA0A</t>
  </si>
  <si>
    <t>TIIDA/JUKE</t>
  </si>
  <si>
    <t>SENTRA B16X - JUKE 10/ 2.0cc</t>
  </si>
  <si>
    <t>40160-1HJ0A*</t>
  </si>
  <si>
    <t>KWID/KICKS</t>
  </si>
  <si>
    <t>40110-EB70D</t>
  </si>
  <si>
    <t>40110-4KH0A</t>
  </si>
  <si>
    <t>NAVARA 08/ 2.5cc.</t>
  </si>
  <si>
    <t>2-12-1460</t>
  </si>
  <si>
    <t>54618-4KH0A.</t>
  </si>
  <si>
    <t>54668-4KH0A.</t>
  </si>
  <si>
    <t>TK-SZ008</t>
  </si>
  <si>
    <t>SWIFT 1.2cc</t>
  </si>
  <si>
    <t>5 PIEZAS</t>
  </si>
  <si>
    <t>035 NOVEX     -</t>
  </si>
  <si>
    <t>48830-61M00</t>
  </si>
  <si>
    <t>VITARA LIVE/SX4</t>
  </si>
  <si>
    <t>CROSS</t>
  </si>
  <si>
    <t>2-09-0904</t>
  </si>
  <si>
    <t>BS-90019</t>
  </si>
  <si>
    <t>224309       OR</t>
  </si>
  <si>
    <t>PRIDE/FETIVA</t>
  </si>
  <si>
    <t>7"</t>
  </si>
  <si>
    <t>CON CAUCHO B/ESTAB</t>
  </si>
  <si>
    <t>55160-07000.</t>
  </si>
  <si>
    <t>PICANTO/VISION</t>
  </si>
  <si>
    <t>ESCAPE 2.0 13/</t>
  </si>
  <si>
    <t>BUJE ARRASTRE (CORBATIN) PUENTE 4X2-4X4</t>
  </si>
  <si>
    <t>FIESTA /05(PEQ)</t>
  </si>
  <si>
    <t>1.25 16V-1.3 8V-1.6 16V ZETEC-ENDURA</t>
  </si>
  <si>
    <t>ZS08334820</t>
  </si>
  <si>
    <t>BESTA(INF)</t>
  </si>
  <si>
    <t>1955</t>
  </si>
  <si>
    <t>SPORTAGE FQ /16</t>
  </si>
  <si>
    <t>16V 4X2/4X4 GASOLINA</t>
  </si>
  <si>
    <t>2004/2012</t>
  </si>
  <si>
    <t>017-</t>
  </si>
  <si>
    <t>EKO TAXI 2011/</t>
  </si>
  <si>
    <t>FD-108/818004</t>
  </si>
  <si>
    <t>GPV 19606 FIESTA 2011/2016 MAZDA 2</t>
  </si>
  <si>
    <t>PERNO X18mm</t>
  </si>
  <si>
    <t>SOUL 09/14- GRAND I-10 RIO SPICE</t>
  </si>
  <si>
    <t>21950-1Y000C</t>
  </si>
  <si>
    <t xml:space="preserve">SOPORTE CAJA (REP)       </t>
  </si>
  <si>
    <t>JUEGO DE CAUCHOS 1.0</t>
  </si>
  <si>
    <t>56540-07000.</t>
  </si>
  <si>
    <t>56540-2H000</t>
  </si>
  <si>
    <t>16X14X184mm</t>
  </si>
  <si>
    <t>CERATO 06/12</t>
  </si>
  <si>
    <t>37288</t>
  </si>
  <si>
    <t>PARTE INT 2.0/2.4 4X4 10/16 PORTAM AUTOM</t>
  </si>
  <si>
    <t>51712-0X500</t>
  </si>
  <si>
    <t>10101-5</t>
  </si>
  <si>
    <t>28138-0X000</t>
  </si>
  <si>
    <t>26696M</t>
  </si>
  <si>
    <t>I 25/GRAND PONY</t>
  </si>
  <si>
    <t>ACCENT I-25 1.4/1.6</t>
  </si>
  <si>
    <t>26295M</t>
  </si>
  <si>
    <t>25412-1E000.</t>
  </si>
  <si>
    <t>26294M</t>
  </si>
  <si>
    <t>SEPHIA III 10/13 VISION/XCITE 06/12</t>
  </si>
  <si>
    <t>26710-02100</t>
  </si>
  <si>
    <t>8400 GAMAX</t>
  </si>
  <si>
    <t>NEW SANT FE 06/</t>
  </si>
  <si>
    <t>ACTYON/KYRON 2011/ 2006/</t>
  </si>
  <si>
    <t>51760-2E000.</t>
  </si>
  <si>
    <t>51760-1G000.</t>
  </si>
  <si>
    <t>55530-D3000</t>
  </si>
  <si>
    <t>56820-B4000.</t>
  </si>
  <si>
    <t>CHAAC-2482</t>
  </si>
  <si>
    <t>CHANA 06/</t>
  </si>
  <si>
    <t>29774M</t>
  </si>
  <si>
    <t>HAFEI MINYI 07/</t>
  </si>
  <si>
    <t>1051cc 07/12</t>
  </si>
  <si>
    <t>CRV 97/01(SUP)</t>
  </si>
  <si>
    <t>CIVIC 1.4-15-1.6 96/00</t>
  </si>
  <si>
    <t>KRN-05-30015 R</t>
  </si>
  <si>
    <t>OS 30015 R</t>
  </si>
  <si>
    <t>KRN-05-30003</t>
  </si>
  <si>
    <t>OS 30003</t>
  </si>
  <si>
    <t>KRN-03-30011 TG</t>
  </si>
  <si>
    <t>100x120x11</t>
  </si>
  <si>
    <t>KRN-03-30002/20</t>
  </si>
  <si>
    <t>CH 30002/20 TG</t>
  </si>
  <si>
    <t xml:space="preserve">EMPAQUE CULATA/DOBLE 2mm </t>
  </si>
  <si>
    <t xml:space="preserve"> 9/18</t>
  </si>
  <si>
    <t>KRN-07-30048 RA</t>
  </si>
  <si>
    <t>MS 30048 R A</t>
  </si>
  <si>
    <t>KRN-06-30048MLS</t>
  </si>
  <si>
    <t>MS 30048 MLS E</t>
  </si>
  <si>
    <t>1.3/1.4/1.6cc.</t>
  </si>
  <si>
    <t>KRN-04-30050 R</t>
  </si>
  <si>
    <t>V 30050 R</t>
  </si>
  <si>
    <t>TWINGO 8V(CAUCH</t>
  </si>
  <si>
    <t>(CAUCHO) MULTIPUNTO</t>
  </si>
  <si>
    <t>AG88112</t>
  </si>
  <si>
    <t>7702051813-  HM</t>
  </si>
  <si>
    <t>AG88143</t>
  </si>
  <si>
    <t>TWINGO III 07/CLIO/CAMPUS 15/</t>
  </si>
  <si>
    <t>R 9 93/BRIO</t>
  </si>
  <si>
    <t>KK-2555-1</t>
  </si>
  <si>
    <t>CLIOII/MEGA/LOG</t>
  </si>
  <si>
    <t>ASPA TIPO TUERCA TIPO GATE</t>
  </si>
  <si>
    <t>LOGA/SAND 2016/</t>
  </si>
  <si>
    <t>R0194</t>
  </si>
  <si>
    <t xml:space="preserve">SOPORTE EXOSTO DEL       </t>
  </si>
  <si>
    <t>METALICO+CAUCHO</t>
  </si>
  <si>
    <t>R0195</t>
  </si>
  <si>
    <t>BP4K-26-15XB</t>
  </si>
  <si>
    <t>9400106</t>
  </si>
  <si>
    <t>MAZDA 3/5 /14</t>
  </si>
  <si>
    <t>MOTOR BK MAZDA 5</t>
  </si>
  <si>
    <t>FE79-15-010-</t>
  </si>
  <si>
    <t>8AG1-15-010A</t>
  </si>
  <si>
    <t>B 2.0 (D.R)</t>
  </si>
  <si>
    <t>PE01-15-010B</t>
  </si>
  <si>
    <t>WP-MZ155H</t>
  </si>
  <si>
    <t>MAZDA 3/2 16/</t>
  </si>
  <si>
    <t>CX-3/CX-5/CX-30 SKYACTIVE</t>
  </si>
  <si>
    <t>3-020117</t>
  </si>
  <si>
    <t>4271175</t>
  </si>
  <si>
    <t xml:space="preserve">CHICLER ALTA  117.5      </t>
  </si>
  <si>
    <t>3-02-0130</t>
  </si>
  <si>
    <t>427130</t>
  </si>
  <si>
    <t>3-02-0135</t>
  </si>
  <si>
    <t>427135</t>
  </si>
  <si>
    <t xml:space="preserve">CHICLER ALTA  135        </t>
  </si>
  <si>
    <t>KMZ-03-83007 TG</t>
  </si>
  <si>
    <t>CH 83007 TG</t>
  </si>
  <si>
    <t>626 83/87</t>
  </si>
  <si>
    <t>MAZDA 3 1.6 03/</t>
  </si>
  <si>
    <t>MOTOR ZY 03/ MOTOR Z6 06/</t>
  </si>
  <si>
    <t>KMZ-03-83093GR</t>
  </si>
  <si>
    <t>MAZDA 3/6 2005/</t>
  </si>
  <si>
    <t>MAZDA 3 2.0 MZR 06/09 MAZDA 6 2.0/2.3 05</t>
  </si>
  <si>
    <t>KMZ-03-83107/20</t>
  </si>
  <si>
    <t>CCA0-00-0373 HM</t>
  </si>
  <si>
    <t>12V B-2.2</t>
  </si>
  <si>
    <t>KMZ-06-83047</t>
  </si>
  <si>
    <t>MS 83047 MLS E</t>
  </si>
  <si>
    <t>KMZ-04-83000</t>
  </si>
  <si>
    <t>E301-10-235</t>
  </si>
  <si>
    <t>ALIM POR CARBURADOR</t>
  </si>
  <si>
    <t>ALLEGRO 1.3 16V</t>
  </si>
  <si>
    <t>KMZ-04-83070</t>
  </si>
  <si>
    <t>V 83070 R</t>
  </si>
  <si>
    <t>KMZ-04-83092</t>
  </si>
  <si>
    <t>VK 83092 R</t>
  </si>
  <si>
    <t>KMZ-04-83107</t>
  </si>
  <si>
    <t>V 83107 R</t>
  </si>
  <si>
    <t>626/B 2.2 12V</t>
  </si>
  <si>
    <t>KMZ-04-K83007R</t>
  </si>
  <si>
    <t>VK 83007 R</t>
  </si>
  <si>
    <t>626/B 2.0 8V</t>
  </si>
  <si>
    <t>KMZ-01-83107</t>
  </si>
  <si>
    <t>FS 83107 TG-10</t>
  </si>
  <si>
    <t>AG1643</t>
  </si>
  <si>
    <t>AG18010B</t>
  </si>
  <si>
    <t>8L0B-18-010B-HM</t>
  </si>
  <si>
    <t>AG180122</t>
  </si>
  <si>
    <t>AG18010G</t>
  </si>
  <si>
    <t>AG18607</t>
  </si>
  <si>
    <t>ALLEG 1.6 00/</t>
  </si>
  <si>
    <t>LASER 1.6 (2 CABLES)</t>
  </si>
  <si>
    <t>AG18601</t>
  </si>
  <si>
    <t>B 2.6/INY</t>
  </si>
  <si>
    <t>GO3O-43-980</t>
  </si>
  <si>
    <t>SENCILLO</t>
  </si>
  <si>
    <t>BT 50 2.5 DIES</t>
  </si>
  <si>
    <t>8-97312-147-3</t>
  </si>
  <si>
    <t>WP-I121</t>
  </si>
  <si>
    <t>DMAX 2.5/3.0 14</t>
  </si>
  <si>
    <t>NKR III/NNR 12/ 2014/</t>
  </si>
  <si>
    <t>8-94174-255-0.</t>
  </si>
  <si>
    <t>8-94174-226-0</t>
  </si>
  <si>
    <t>RODEO 4-CIL.</t>
  </si>
  <si>
    <t>7/8 APLICA LUV 2.3</t>
  </si>
  <si>
    <t>720077-C</t>
  </si>
  <si>
    <t>D MAX/RT50 4X2</t>
  </si>
  <si>
    <t>D070711002</t>
  </si>
  <si>
    <t>7700502515   ES</t>
  </si>
  <si>
    <t>KCH-03-86065 GR</t>
  </si>
  <si>
    <t>11141-75F10</t>
  </si>
  <si>
    <t>KCH-03-92014 TG</t>
  </si>
  <si>
    <t>96378802.</t>
  </si>
  <si>
    <t>OPTRA 1.4/2006-OPTRA 1.8 2dASERIE 1HUECO</t>
  </si>
  <si>
    <t>KCH-03-92046 GR</t>
  </si>
  <si>
    <t>CHP 92046 GR</t>
  </si>
  <si>
    <t>AVEO/OPTR 1 HUE</t>
  </si>
  <si>
    <t>OPTRA 1.6/2006 OPTRA 1.8 2da SERIE</t>
  </si>
  <si>
    <t>KDW-07-70003</t>
  </si>
  <si>
    <t>MS 70003 A</t>
  </si>
  <si>
    <t>CIELO/CORSA</t>
  </si>
  <si>
    <t>HUECO REDONDO</t>
  </si>
  <si>
    <t>KCH-07-92004A</t>
  </si>
  <si>
    <t>MS 92004 R A</t>
  </si>
  <si>
    <t>KCH-04-81000</t>
  </si>
  <si>
    <t>V 81000 R</t>
  </si>
  <si>
    <t>KCH-04-92009</t>
  </si>
  <si>
    <t>V 92009 R</t>
  </si>
  <si>
    <t>FIESTA 11/</t>
  </si>
  <si>
    <t>KCH-04-92005</t>
  </si>
  <si>
    <t>V 92005 R</t>
  </si>
  <si>
    <t>KDW-04-92011</t>
  </si>
  <si>
    <t>V 92011 R</t>
  </si>
  <si>
    <t>CORSA 98/AVEO 5</t>
  </si>
  <si>
    <t>(FAMILY) LANOS CAUCHO</t>
  </si>
  <si>
    <t>KCH-04-86011</t>
  </si>
  <si>
    <t>V 86011 R</t>
  </si>
  <si>
    <t>SWIFT 1.6/STEEM</t>
  </si>
  <si>
    <t>JIMMY 1.6 VITARA 1.6</t>
  </si>
  <si>
    <t>KCH-01-86065 GR</t>
  </si>
  <si>
    <t>FS 86065 GR</t>
  </si>
  <si>
    <t>RECUB GRAFITO</t>
  </si>
  <si>
    <t>KCH-01-92008 GR</t>
  </si>
  <si>
    <t>FS 92008 GR</t>
  </si>
  <si>
    <t>KCH-01-86004</t>
  </si>
  <si>
    <t>FS 86004 C TG</t>
  </si>
  <si>
    <t>AGT200</t>
  </si>
  <si>
    <t>AG1648</t>
  </si>
  <si>
    <t>SAIL 14/</t>
  </si>
  <si>
    <t>AG3921</t>
  </si>
  <si>
    <t>AK3921</t>
  </si>
  <si>
    <t>AK3920</t>
  </si>
  <si>
    <t>AG3920</t>
  </si>
  <si>
    <t>AG3900</t>
  </si>
  <si>
    <t>ESTEEM /99</t>
  </si>
  <si>
    <t>AG9500</t>
  </si>
  <si>
    <t>AG3925</t>
  </si>
  <si>
    <t>AG889</t>
  </si>
  <si>
    <t>APLICA A VITARA 2 PUERTAS 2P3P/98</t>
  </si>
  <si>
    <t>AG724</t>
  </si>
  <si>
    <t>96288956</t>
  </si>
  <si>
    <t>AG7869</t>
  </si>
  <si>
    <t>AG2282</t>
  </si>
  <si>
    <t>95612282     HM</t>
  </si>
  <si>
    <t>AG9471</t>
  </si>
  <si>
    <t>ESTEE/JIMNY/DFM</t>
  </si>
  <si>
    <t>ESTEEM 02/-JIMNY 98/-DFM 1.3 08/ 2 CABLE</t>
  </si>
  <si>
    <t>96536666.</t>
  </si>
  <si>
    <t>KK2149</t>
  </si>
  <si>
    <t>10316 NOVEX</t>
  </si>
  <si>
    <t>AG7481</t>
  </si>
  <si>
    <t>96417481</t>
  </si>
  <si>
    <t>SPARK 06/AVEO</t>
  </si>
  <si>
    <t>3 OREJAS CRONOS</t>
  </si>
  <si>
    <t>ROSCA</t>
  </si>
  <si>
    <t>IFR5E11</t>
  </si>
  <si>
    <t xml:space="preserve">BUJIA IFR5E11            </t>
  </si>
  <si>
    <t>MAZDA 2/3 1.6</t>
  </si>
  <si>
    <t>MAZDA 2 1.5 16V-MAZDA 3 1.6 IRIDIO/PLATI</t>
  </si>
  <si>
    <t>AB-404</t>
  </si>
  <si>
    <t xml:space="preserve">SELLADOR RADIADOR        </t>
  </si>
  <si>
    <t>EN POLVO /STOP LEAK</t>
  </si>
  <si>
    <t>KCH-05-92015 TG</t>
  </si>
  <si>
    <t>90411937</t>
  </si>
  <si>
    <t>NUBIR/TACUM/LEG</t>
  </si>
  <si>
    <t>KDW-03-92010/20</t>
  </si>
  <si>
    <t>CH 92010/20 TG</t>
  </si>
  <si>
    <t>KDW-01-92000TG</t>
  </si>
  <si>
    <t>FS 92000 TG</t>
  </si>
  <si>
    <t>96144976.</t>
  </si>
  <si>
    <t>KK-2506</t>
  </si>
  <si>
    <t>KTY-03-95105 TG</t>
  </si>
  <si>
    <t>12010-58003-050</t>
  </si>
  <si>
    <t>KTY-06-95111</t>
  </si>
  <si>
    <t>90311-DL084</t>
  </si>
  <si>
    <t>RA003</t>
  </si>
  <si>
    <t>TOYOTA RAV</t>
  </si>
  <si>
    <t>AG5032B</t>
  </si>
  <si>
    <t>KNS-03-80242MLS</t>
  </si>
  <si>
    <t>CH 80242 MLS</t>
  </si>
  <si>
    <t>KNS-03-80030 TG</t>
  </si>
  <si>
    <t>CH 80030 TG</t>
  </si>
  <si>
    <t>V 80240 R</t>
  </si>
  <si>
    <t>KNS-04-80275</t>
  </si>
  <si>
    <t>V 80275 R</t>
  </si>
  <si>
    <t>4 CABLES INYECCION 16/VALVULAS</t>
  </si>
  <si>
    <t>54668-4HK0A*</t>
  </si>
  <si>
    <t>ALASKAN</t>
  </si>
  <si>
    <t>SE-N581R</t>
  </si>
  <si>
    <t>D8520-4BA0A.</t>
  </si>
  <si>
    <t>T32/KOLEOS/QASHQAI 2015/</t>
  </si>
  <si>
    <t>17400-69G01</t>
  </si>
  <si>
    <t>SWIFT 1.6 2014/ 2015/</t>
  </si>
  <si>
    <t>AG10190</t>
  </si>
  <si>
    <t>OK203-34-700F</t>
  </si>
  <si>
    <t>SACH</t>
  </si>
  <si>
    <t>CV6Z-5501-A</t>
  </si>
  <si>
    <t>4X2-4X4 16V 13/20 BUJE DELGADO</t>
  </si>
  <si>
    <t>KIA-07-89010A</t>
  </si>
  <si>
    <t>MS 89010 A</t>
  </si>
  <si>
    <t>KHY-07-93024 RA</t>
  </si>
  <si>
    <t>MS 93024 RA</t>
  </si>
  <si>
    <t>KIA-04-83008 R</t>
  </si>
  <si>
    <t>KIA-04-50037 R</t>
  </si>
  <si>
    <t>PRIDE/FESTIVA/MAZDA 121 FORD-FESTIVA</t>
  </si>
  <si>
    <t>KIA-04-89012R</t>
  </si>
  <si>
    <t>MB376-15-150</t>
  </si>
  <si>
    <t>KK-2002</t>
  </si>
  <si>
    <t>KIA PRIDE/FESTI</t>
  </si>
  <si>
    <t>25100-2G000.</t>
  </si>
  <si>
    <t>KHY-07-93013</t>
  </si>
  <si>
    <t>MS 93013 A</t>
  </si>
  <si>
    <t>KHY-07-93009 RA</t>
  </si>
  <si>
    <t>MS 93009 R A</t>
  </si>
  <si>
    <t>KHY-07-93018</t>
  </si>
  <si>
    <t>MS 93018 A</t>
  </si>
  <si>
    <t>KHY-04-93013</t>
  </si>
  <si>
    <t>V 93013 R</t>
  </si>
  <si>
    <t>KHY-04-93008</t>
  </si>
  <si>
    <t>V 93008 R</t>
  </si>
  <si>
    <t>KHY-01-93008</t>
  </si>
  <si>
    <t>FS 93008 GR</t>
  </si>
  <si>
    <t>GAS4428</t>
  </si>
  <si>
    <t>ACCENT INY-SUPER TAXI/GYRO/GETZ 4 CABLES</t>
  </si>
  <si>
    <t>7376-D497</t>
  </si>
  <si>
    <t>JAC J3 TAXI/EON METALIZADA</t>
  </si>
  <si>
    <t>AG7001P</t>
  </si>
  <si>
    <t>15245..</t>
  </si>
  <si>
    <t>11*620LE</t>
  </si>
  <si>
    <t xml:space="preserve">CORREA ALT 15245         </t>
  </si>
  <si>
    <t>R 4PL/6/TICO</t>
  </si>
  <si>
    <t>R 4PL/R 6/MATIZ</t>
  </si>
  <si>
    <t>15265.</t>
  </si>
  <si>
    <t>11*675le</t>
  </si>
  <si>
    <t xml:space="preserve">CORREA ALT 15265         </t>
  </si>
  <si>
    <t>7702180186   HM</t>
  </si>
  <si>
    <t xml:space="preserve">CORREA ALT 15510         </t>
  </si>
  <si>
    <t>5PK0890.</t>
  </si>
  <si>
    <t xml:space="preserve">CORREA ALT 5PK0890       </t>
  </si>
  <si>
    <t>TWING/ION 1.2cc</t>
  </si>
  <si>
    <t>PICANTO ION 1.2cc SIN A/AC</t>
  </si>
  <si>
    <t>6PK1750.</t>
  </si>
  <si>
    <t xml:space="preserve">CORREA ALT 6PK1750       </t>
  </si>
  <si>
    <t>7PK1675</t>
  </si>
  <si>
    <t xml:space="preserve">CORREA ALT 7PK1675       </t>
  </si>
  <si>
    <t>TRAFIC III 1.6cc 2015/ 2.3cc</t>
  </si>
  <si>
    <t>4PK1215.</t>
  </si>
  <si>
    <t xml:space="preserve">CORREA D/HID 4PK1215     </t>
  </si>
  <si>
    <t>7700863095.</t>
  </si>
  <si>
    <t>087.302.170</t>
  </si>
  <si>
    <t xml:space="preserve">CORREA DIST  87 D R 17mm </t>
  </si>
  <si>
    <t>7700736969-</t>
  </si>
  <si>
    <t>095.302.170</t>
  </si>
  <si>
    <t xml:space="preserve">CORREA DIST  95 D R 17mm </t>
  </si>
  <si>
    <t>R 9INY/CLIO I</t>
  </si>
  <si>
    <t>R19/VITARA</t>
  </si>
  <si>
    <t>81H039</t>
  </si>
  <si>
    <t>3PK0765</t>
  </si>
  <si>
    <t xml:space="preserve">CORREA ALT 3PK0765       </t>
  </si>
  <si>
    <t>6PK2260</t>
  </si>
  <si>
    <t>FE09-12-205</t>
  </si>
  <si>
    <t>109312250</t>
  </si>
  <si>
    <t xml:space="preserve">CORREA DIST 109 D R 22mm </t>
  </si>
  <si>
    <t>626 86/88 2.0</t>
  </si>
  <si>
    <t>63H007MD</t>
  </si>
  <si>
    <t>4PK0865..</t>
  </si>
  <si>
    <t>TWINGO/ALTO</t>
  </si>
  <si>
    <t>4PK0965</t>
  </si>
  <si>
    <t xml:space="preserve">CORREA A/AC 4PK0965      </t>
  </si>
  <si>
    <t>15300-</t>
  </si>
  <si>
    <t>11X760Le</t>
  </si>
  <si>
    <t>15460.</t>
  </si>
  <si>
    <t>11X1170Le</t>
  </si>
  <si>
    <t>17350.</t>
  </si>
  <si>
    <t>13x89Le</t>
  </si>
  <si>
    <t>17360.</t>
  </si>
  <si>
    <t>13x915Le</t>
  </si>
  <si>
    <t xml:space="preserve">CORREA ALT 17360         </t>
  </si>
  <si>
    <t>17455.</t>
  </si>
  <si>
    <t>13x115Le</t>
  </si>
  <si>
    <t xml:space="preserve">CORREA ALT 17455         </t>
  </si>
  <si>
    <t>NPR 02/ KIA 2.7</t>
  </si>
  <si>
    <t>3PK0815</t>
  </si>
  <si>
    <t>3PK 815</t>
  </si>
  <si>
    <t>3PK0820.</t>
  </si>
  <si>
    <t xml:space="preserve">CORREA ALT 3PK0820       </t>
  </si>
  <si>
    <t>5PK1031</t>
  </si>
  <si>
    <t>5PK1770</t>
  </si>
  <si>
    <t>6PK1460</t>
  </si>
  <si>
    <t>6PK1905 .</t>
  </si>
  <si>
    <t xml:space="preserve">CORREA ALT 6PK1905       </t>
  </si>
  <si>
    <t>17540.</t>
  </si>
  <si>
    <t>4PK0611</t>
  </si>
  <si>
    <t xml:space="preserve">CORREA D/HID 4PK0611     </t>
  </si>
  <si>
    <t>SAIL/ACCEN/VERN</t>
  </si>
  <si>
    <t>12761-71C00.</t>
  </si>
  <si>
    <t>103.402.250</t>
  </si>
  <si>
    <t>STEEM 1.6/ VITARA 4 PTAS</t>
  </si>
  <si>
    <t>8-94416-145-0</t>
  </si>
  <si>
    <t>109ZA19</t>
  </si>
  <si>
    <t>24451895.</t>
  </si>
  <si>
    <t>162S8M200</t>
  </si>
  <si>
    <t>ASTRA 1.8</t>
  </si>
  <si>
    <t>KCH-01-70064 GR</t>
  </si>
  <si>
    <t>FS 70064 GR</t>
  </si>
  <si>
    <t>N300  1.5 2014/</t>
  </si>
  <si>
    <t>16 VALV  GRAFITO</t>
  </si>
  <si>
    <t>O5H042</t>
  </si>
  <si>
    <t>O5H025TX</t>
  </si>
  <si>
    <t>25X23X51</t>
  </si>
  <si>
    <t>81/ 54MM</t>
  </si>
  <si>
    <t>2002/</t>
  </si>
  <si>
    <t>96460002-</t>
  </si>
  <si>
    <t>126502.88</t>
  </si>
  <si>
    <t>NUBIRA/LEGANZA LANOS/MONZA</t>
  </si>
  <si>
    <t>GR-0654</t>
  </si>
  <si>
    <t>8944740783</t>
  </si>
  <si>
    <t>1732</t>
  </si>
  <si>
    <t>CH-4158SR</t>
  </si>
  <si>
    <t>CH-4600</t>
  </si>
  <si>
    <t>94608757</t>
  </si>
  <si>
    <t>PLANA (SUPER REFORZADA) REFORZADO</t>
  </si>
  <si>
    <t>13X840Le</t>
  </si>
  <si>
    <t>5PK0970-</t>
  </si>
  <si>
    <t xml:space="preserve">CORREA ALT 5PK0970       </t>
  </si>
  <si>
    <t>GEELY 1.3 16V CON D.H.</t>
  </si>
  <si>
    <t>96444926</t>
  </si>
  <si>
    <t>JINBEI/JOYLONG</t>
  </si>
  <si>
    <t>17550.</t>
  </si>
  <si>
    <t xml:space="preserve">CORREA A/AC 17550        </t>
  </si>
  <si>
    <t>MONTERO 86/97</t>
  </si>
  <si>
    <t>11X990Le</t>
  </si>
  <si>
    <t xml:space="preserve">CORREA ALT 15390         </t>
  </si>
  <si>
    <t>URVAN/SENTRA</t>
  </si>
  <si>
    <t>5PK1245</t>
  </si>
  <si>
    <t>6PK0913</t>
  </si>
  <si>
    <t>3PK0675.</t>
  </si>
  <si>
    <t xml:space="preserve">CORREA D/HID 3PK0675     </t>
  </si>
  <si>
    <t>SPORTAGE FQ 10/</t>
  </si>
  <si>
    <t>TUCSON-GASOLINA</t>
  </si>
  <si>
    <t>O7H018</t>
  </si>
  <si>
    <t>O7H016</t>
  </si>
  <si>
    <t>PZ-39</t>
  </si>
  <si>
    <t>ECO-TAXI</t>
  </si>
  <si>
    <t>0K30A41600D</t>
  </si>
  <si>
    <t>43794-1Y500</t>
  </si>
  <si>
    <t>METALIC GRANDE FIESTA 1998/2003</t>
  </si>
  <si>
    <t>25X20X35</t>
  </si>
  <si>
    <t>54501-07160-</t>
  </si>
  <si>
    <t>62466-02010..</t>
  </si>
  <si>
    <t>KI3018</t>
  </si>
  <si>
    <t>4PK0700</t>
  </si>
  <si>
    <t>5PK1203</t>
  </si>
  <si>
    <t>C/AIRE 1.25cc</t>
  </si>
  <si>
    <t>6PK1255</t>
  </si>
  <si>
    <t>32790-4N900</t>
  </si>
  <si>
    <t xml:space="preserve">CORREA ALT 6PK1255       </t>
  </si>
  <si>
    <t>I 25/SOUL/FORTE</t>
  </si>
  <si>
    <t>092.402.220</t>
  </si>
  <si>
    <t>WF-40004</t>
  </si>
  <si>
    <t>110.701.220</t>
  </si>
  <si>
    <t>24312-23400</t>
  </si>
  <si>
    <t>O5H019</t>
  </si>
  <si>
    <t>O5H019TX</t>
  </si>
  <si>
    <t>O1H047</t>
  </si>
  <si>
    <t>O1H031</t>
  </si>
  <si>
    <t>55160-0X00</t>
  </si>
  <si>
    <t>43794-0X001</t>
  </si>
  <si>
    <t>TIPO ORIGINAL</t>
  </si>
  <si>
    <t>26711-02751</t>
  </si>
  <si>
    <t>25412-4H200</t>
  </si>
  <si>
    <t>25X22X41</t>
  </si>
  <si>
    <t>CONEXION TAPA VALV A MANGUERA FLUJO</t>
  </si>
  <si>
    <t>SUPER PONY/NISSAN /NON-PLUS ULTRA</t>
  </si>
  <si>
    <t>9423003</t>
  </si>
  <si>
    <t>LOGAN SANDE 11/</t>
  </si>
  <si>
    <t>R0156        -</t>
  </si>
  <si>
    <t>27X120X80</t>
  </si>
  <si>
    <t>D09H-26-15X</t>
  </si>
  <si>
    <t>9400447</t>
  </si>
  <si>
    <t>24510383.</t>
  </si>
  <si>
    <t>61884</t>
  </si>
  <si>
    <t>N300 S/ABS</t>
  </si>
  <si>
    <t>JC2625</t>
  </si>
  <si>
    <t>63400-82811  NA</t>
  </si>
  <si>
    <t>52030392</t>
  </si>
  <si>
    <t>CORSA 1.3/1.6</t>
  </si>
  <si>
    <t>1998/08 CON AA DE B/AGUA A TUBO REFRIG</t>
  </si>
  <si>
    <t>CV1002</t>
  </si>
  <si>
    <t>RLL9093</t>
  </si>
  <si>
    <t>SPRINT/TROOPER</t>
  </si>
  <si>
    <t>90142161-</t>
  </si>
  <si>
    <t>42450-60050</t>
  </si>
  <si>
    <t>9244003K</t>
  </si>
  <si>
    <t xml:space="preserve">BOCIN RUEDA TRAS DER     </t>
  </si>
  <si>
    <t>4.0cc/CON ABS/RODAMIENTO</t>
  </si>
  <si>
    <t>42460-60010</t>
  </si>
  <si>
    <t>9244004K</t>
  </si>
  <si>
    <t xml:space="preserve">BOCIN RUEDA TRAS IZQ     </t>
  </si>
  <si>
    <t>43202-JG000</t>
  </si>
  <si>
    <t>9400161</t>
  </si>
  <si>
    <t>XTRA T31/32 4X2</t>
  </si>
  <si>
    <t>KOLEOS /T32</t>
  </si>
  <si>
    <t>92400-ET000</t>
  </si>
  <si>
    <t>NEW DZIRE 17/</t>
  </si>
  <si>
    <t>ROTULA ROSCA</t>
  </si>
  <si>
    <t>43794G6100</t>
  </si>
  <si>
    <t>41510-1Y000</t>
  </si>
  <si>
    <t>ENTRADA CUERPO ACEL A CARCAZA TERMOSTATO</t>
  </si>
  <si>
    <t>54584-3X000.</t>
  </si>
  <si>
    <t>5 PUERTAS 2007 SEGUNDA SECCION SECUNDARI</t>
  </si>
  <si>
    <t>GL CRDI TD 16V 4X2/4X4 DIESEL 05-10</t>
  </si>
  <si>
    <t>GPV 19606</t>
  </si>
  <si>
    <t>CON TUBO CURVO</t>
  </si>
  <si>
    <t>RENAC-2135</t>
  </si>
  <si>
    <t>CLIO 99/SYMB 03</t>
  </si>
  <si>
    <t>CITYUS/ CLIO II 99/ SYMBOL 03/ REFORZADA</t>
  </si>
  <si>
    <t>RENAC-2639</t>
  </si>
  <si>
    <t>6001546868</t>
  </si>
  <si>
    <t>LOGAN 04/</t>
  </si>
  <si>
    <t>RENA-011</t>
  </si>
  <si>
    <t>7701348444   NA</t>
  </si>
  <si>
    <t>RENA-006</t>
  </si>
  <si>
    <t>7701348382   NA</t>
  </si>
  <si>
    <t>F/METALR-6</t>
  </si>
  <si>
    <t>RENA-007</t>
  </si>
  <si>
    <t>7701348381   NA</t>
  </si>
  <si>
    <t>RENCA-3433</t>
  </si>
  <si>
    <t>SYMBOL/CLIO II</t>
  </si>
  <si>
    <t>1995/2005</t>
  </si>
  <si>
    <t>RENE-025</t>
  </si>
  <si>
    <t>7701349128   NA</t>
  </si>
  <si>
    <t>RENE-020</t>
  </si>
  <si>
    <t>7700620231   NA</t>
  </si>
  <si>
    <t>R 4PL/R 6</t>
  </si>
  <si>
    <t>RENFP-4056</t>
  </si>
  <si>
    <t>364003676R</t>
  </si>
  <si>
    <t>AMBOS LADOS</t>
  </si>
  <si>
    <t>RENF-322</t>
  </si>
  <si>
    <t>7704001812   NA</t>
  </si>
  <si>
    <t>RENFP-2018</t>
  </si>
  <si>
    <t>CLIO/SYMBOL 00/</t>
  </si>
  <si>
    <t>RENFP-2017</t>
  </si>
  <si>
    <t>CITYUS/SYMBOL/CLIO CITYUS/SYMBOL/CLIO</t>
  </si>
  <si>
    <t>RENF-029</t>
  </si>
  <si>
    <t>7700510747   NA</t>
  </si>
  <si>
    <t>RENSC-3998</t>
  </si>
  <si>
    <t>SANDERO 1.6 08/</t>
  </si>
  <si>
    <t>2008/2015 AUTOMATICO</t>
  </si>
  <si>
    <t>JB2200</t>
  </si>
  <si>
    <t>JB1906</t>
  </si>
  <si>
    <t>JC48831</t>
  </si>
  <si>
    <t>SYMBOL/CLIO</t>
  </si>
  <si>
    <t>11/16"AGUJERO 10.8 DIAM FIGURA A1 ANILLO</t>
  </si>
  <si>
    <t>JC48835</t>
  </si>
  <si>
    <t>11/16" AGUJERO 11.05 DIAM  FIGURA A4 ANI</t>
  </si>
  <si>
    <t>JC920</t>
  </si>
  <si>
    <t>(920)ANILLO</t>
  </si>
  <si>
    <t>JDR4310</t>
  </si>
  <si>
    <t xml:space="preserve">DIAFRAGMA BOOSTER 150mm  </t>
  </si>
  <si>
    <t>R 12/DACIA</t>
  </si>
  <si>
    <t>C/RETEN-MET.</t>
  </si>
  <si>
    <t>R002-3</t>
  </si>
  <si>
    <t>7701457571   NA</t>
  </si>
  <si>
    <t>RN-833A(44T)</t>
  </si>
  <si>
    <t>21*30*52 (44)PE</t>
  </si>
  <si>
    <t>SYMBOL/CLIO/MEG</t>
  </si>
  <si>
    <t>GPV 18427 ABS 44T CON ABS</t>
  </si>
  <si>
    <t>JS918</t>
  </si>
  <si>
    <t>(918)</t>
  </si>
  <si>
    <t>LOGA/SAND/CORSA</t>
  </si>
  <si>
    <t>FESTIVA/R-9/R-18/CLIO/SYMBOL/STEPWAY</t>
  </si>
  <si>
    <t>LOG/SAND 8V 16/</t>
  </si>
  <si>
    <t>61005</t>
  </si>
  <si>
    <t>7700859465..</t>
  </si>
  <si>
    <t>GR-0676</t>
  </si>
  <si>
    <t>CLIO MULTP 8V</t>
  </si>
  <si>
    <t>BOCA RETORNO5/8(15.87mm) TUBO AUX LARGO</t>
  </si>
  <si>
    <t>3218-A</t>
  </si>
  <si>
    <t>771463081</t>
  </si>
  <si>
    <t>ETOILE</t>
  </si>
  <si>
    <t>3599-EB.</t>
  </si>
  <si>
    <t>CLIO II/CITIUS</t>
  </si>
  <si>
    <t>SYMBOL</t>
  </si>
  <si>
    <t>SBB-1</t>
  </si>
  <si>
    <t>0571-13-448  NA</t>
  </si>
  <si>
    <t>323 83/FESTIVA</t>
  </si>
  <si>
    <t>BS-90005</t>
  </si>
  <si>
    <t>8L0U-43-015  HM</t>
  </si>
  <si>
    <t>B 2.0 B 2.2</t>
  </si>
  <si>
    <t>9"</t>
  </si>
  <si>
    <t>BCIF3446X</t>
  </si>
  <si>
    <t>2-11-1220</t>
  </si>
  <si>
    <t>ALLEG 1.6/99 DE</t>
  </si>
  <si>
    <t>CON SOP. DER-ALLEGR 1.6-1.8 HASTA 1999</t>
  </si>
  <si>
    <t>BCIF3446Y</t>
  </si>
  <si>
    <t>2-11-1225</t>
  </si>
  <si>
    <t>ALLEG 1.6/99 IZ</t>
  </si>
  <si>
    <t>CON SOP. IZQ-ALLEGRO 1.6-1.8 HASTA 1999</t>
  </si>
  <si>
    <t>MAZA-255</t>
  </si>
  <si>
    <t>GJ83-41-660</t>
  </si>
  <si>
    <t>MAZE-242</t>
  </si>
  <si>
    <t>BA29-41-150  NA</t>
  </si>
  <si>
    <t>MAZFP-2091</t>
  </si>
  <si>
    <t>B 2.2 4X2 2000/</t>
  </si>
  <si>
    <t>DOB CABINA</t>
  </si>
  <si>
    <t>MAZF-267</t>
  </si>
  <si>
    <t>8C0B-44-002A NA</t>
  </si>
  <si>
    <t>323 86/(221mm)</t>
  </si>
  <si>
    <t>MAZF-243</t>
  </si>
  <si>
    <t>B001-44-150D NA</t>
  </si>
  <si>
    <t xml:space="preserve">CABLE EMERG COMPLETA     </t>
  </si>
  <si>
    <t>MAZF-878</t>
  </si>
  <si>
    <t>8L2B-44-206B NA</t>
  </si>
  <si>
    <t>323 88 93 SW</t>
  </si>
  <si>
    <t>MAZF-876</t>
  </si>
  <si>
    <t>8L1B-44-202B NA</t>
  </si>
  <si>
    <t>MAZF-985</t>
  </si>
  <si>
    <t>323 97/</t>
  </si>
  <si>
    <t>MAZF-112</t>
  </si>
  <si>
    <t>8L2G-44-209A NA</t>
  </si>
  <si>
    <t>MAZFP-2064</t>
  </si>
  <si>
    <t>MAZFP-2655</t>
  </si>
  <si>
    <t>UR6144410.</t>
  </si>
  <si>
    <t>BT50/4X4</t>
  </si>
  <si>
    <t>MAZFP-1981</t>
  </si>
  <si>
    <t>8L2GG44207</t>
  </si>
  <si>
    <t>MAZF-115</t>
  </si>
  <si>
    <t>8L1G-44-208A NA</t>
  </si>
  <si>
    <t>L-LX</t>
  </si>
  <si>
    <t>MAZFP-2063</t>
  </si>
  <si>
    <t>MAZF-879</t>
  </si>
  <si>
    <t>8L1B-44-205B NA</t>
  </si>
  <si>
    <t>323 88 94 SW</t>
  </si>
  <si>
    <t>MAZFP-3943</t>
  </si>
  <si>
    <t>BP4K44150B</t>
  </si>
  <si>
    <t>SEDAN 2004-2009</t>
  </si>
  <si>
    <t>MAZVZ-779</t>
  </si>
  <si>
    <t>MAZVZ-778</t>
  </si>
  <si>
    <t>MAZVZ-1984</t>
  </si>
  <si>
    <t>UE3860070B</t>
  </si>
  <si>
    <t>B 2600 91/</t>
  </si>
  <si>
    <t>JB462225B</t>
  </si>
  <si>
    <t xml:space="preserve">CHUPA BOMBA FRENO 22.2mm </t>
  </si>
  <si>
    <t>MONZA 7/8</t>
  </si>
  <si>
    <t>DG180796</t>
  </si>
  <si>
    <t>D-180796</t>
  </si>
  <si>
    <t xml:space="preserve">DIAFRAGMA BOOSTER        </t>
  </si>
  <si>
    <t>MA001-4</t>
  </si>
  <si>
    <t>E303-23-510N NA</t>
  </si>
  <si>
    <t>MA001-8</t>
  </si>
  <si>
    <t>MA001-5-5</t>
  </si>
  <si>
    <t>MA017-1-1</t>
  </si>
  <si>
    <t>MAZ-D</t>
  </si>
  <si>
    <t xml:space="preserve">EMPAQUE EXOSTO/DOBLE     </t>
  </si>
  <si>
    <t>MA001-13</t>
  </si>
  <si>
    <t>T-0003</t>
  </si>
  <si>
    <t>AG18615G</t>
  </si>
  <si>
    <t>AG18615</t>
  </si>
  <si>
    <t>22174M</t>
  </si>
  <si>
    <t>8COG15215</t>
  </si>
  <si>
    <t>626 90/ 12V ASA</t>
  </si>
  <si>
    <t>ASAHI 12/VALVULAS</t>
  </si>
  <si>
    <t>MA016-1</t>
  </si>
  <si>
    <t>9954-10-380  HM</t>
  </si>
  <si>
    <t>B3P7-15-290</t>
  </si>
  <si>
    <t>FE66-15-290B</t>
  </si>
  <si>
    <t>GR-0660</t>
  </si>
  <si>
    <t>51325</t>
  </si>
  <si>
    <t>4512-AN</t>
  </si>
  <si>
    <t>WE01-12-111</t>
  </si>
  <si>
    <t>3812-AN</t>
  </si>
  <si>
    <t>3812-A</t>
  </si>
  <si>
    <t>GMCAC-2009</t>
  </si>
  <si>
    <t>CHEA-093</t>
  </si>
  <si>
    <t>94601840     NA</t>
  </si>
  <si>
    <t>CHEVETTE 84/86</t>
  </si>
  <si>
    <t>84/86</t>
  </si>
  <si>
    <t>CHEA-094</t>
  </si>
  <si>
    <t>52270175     NA</t>
  </si>
  <si>
    <t>CHEVETTE 87/92</t>
  </si>
  <si>
    <t>87/92</t>
  </si>
  <si>
    <t>CHEA-824</t>
  </si>
  <si>
    <t>93201952     NA</t>
  </si>
  <si>
    <t>CHEVETTE 93/</t>
  </si>
  <si>
    <t>LUVA-941</t>
  </si>
  <si>
    <t>8944733773   JP</t>
  </si>
  <si>
    <t>LUV 2.3 TROOPER</t>
  </si>
  <si>
    <t>NKRAC-2176</t>
  </si>
  <si>
    <t>NKR 98 04</t>
  </si>
  <si>
    <t>NPRA-138</t>
  </si>
  <si>
    <t>8943267493</t>
  </si>
  <si>
    <t>NPR 3.5 92/96</t>
  </si>
  <si>
    <t>4BD1</t>
  </si>
  <si>
    <t>GMCAC-3496</t>
  </si>
  <si>
    <t>96553898</t>
  </si>
  <si>
    <t>OPTRA 1.4 1.6</t>
  </si>
  <si>
    <t>GMCAC-2378</t>
  </si>
  <si>
    <t>GMCCA-2578</t>
  </si>
  <si>
    <t>8973344362</t>
  </si>
  <si>
    <t>D MAX 07/</t>
  </si>
  <si>
    <t>GMCCA-1902</t>
  </si>
  <si>
    <t>94217681</t>
  </si>
  <si>
    <t>LUV 1.6/TROOPER</t>
  </si>
  <si>
    <t>LUVE-332</t>
  </si>
  <si>
    <t>8943340823   NA</t>
  </si>
  <si>
    <t>GMCEM-3579</t>
  </si>
  <si>
    <t>BA29-41-150  JP</t>
  </si>
  <si>
    <t>GMCEM-2373</t>
  </si>
  <si>
    <t>GMCEM-2718</t>
  </si>
  <si>
    <t>REFORZADA/CON SUAVIZADOR</t>
  </si>
  <si>
    <t>SWIE-349</t>
  </si>
  <si>
    <t>23710-63B10  NA</t>
  </si>
  <si>
    <t>VITE-902</t>
  </si>
  <si>
    <t>GMCEM-1948</t>
  </si>
  <si>
    <t>WAGON R 98/</t>
  </si>
  <si>
    <t>GMCCC-3406</t>
  </si>
  <si>
    <t>93386267</t>
  </si>
  <si>
    <t>GMCCC-2050</t>
  </si>
  <si>
    <t>CHEF-097</t>
  </si>
  <si>
    <t>CHEFP-4171</t>
  </si>
  <si>
    <t>95492584</t>
  </si>
  <si>
    <t>SONIC 1.6 /19-ONIX 1.4 16/ 175mm LONG</t>
  </si>
  <si>
    <t>GMCFP-1961</t>
  </si>
  <si>
    <t>GMCFP-1960</t>
  </si>
  <si>
    <t>8-94456559-1 OR</t>
  </si>
  <si>
    <t>NPR 2000/03</t>
  </si>
  <si>
    <t>SWIF-174</t>
  </si>
  <si>
    <t>95612329     NA</t>
  </si>
  <si>
    <t>GMCFP-3502</t>
  </si>
  <si>
    <t>N 200 2010 2013</t>
  </si>
  <si>
    <t>GMCFP-3742</t>
  </si>
  <si>
    <t>GMCFP-2532</t>
  </si>
  <si>
    <t>GMCFP-3851</t>
  </si>
  <si>
    <t>GMCFP-2924</t>
  </si>
  <si>
    <t>95625133</t>
  </si>
  <si>
    <t>GMCFP-3391</t>
  </si>
  <si>
    <t>GMCFP-3577</t>
  </si>
  <si>
    <t>GMCAB-2926</t>
  </si>
  <si>
    <t>96540942</t>
  </si>
  <si>
    <t>GMCVZ-693</t>
  </si>
  <si>
    <t>34910-82010  NA</t>
  </si>
  <si>
    <t>GMCVZ-677</t>
  </si>
  <si>
    <t>93231079</t>
  </si>
  <si>
    <t>CORSA 96/2008</t>
  </si>
  <si>
    <t>1.3/1.4/1.6/1.7</t>
  </si>
  <si>
    <t>T28B</t>
  </si>
  <si>
    <t>BJ-9711</t>
  </si>
  <si>
    <t>42412-65D00</t>
  </si>
  <si>
    <t>VITARA/GRAND VI</t>
  </si>
  <si>
    <t>GRAND VITARA/SAMURAI/SJ413 1989-2013</t>
  </si>
  <si>
    <t>BJ-9314</t>
  </si>
  <si>
    <t>42451-70B00</t>
  </si>
  <si>
    <t>JC26619</t>
  </si>
  <si>
    <t>53400-70810  NA</t>
  </si>
  <si>
    <t xml:space="preserve">CHUPA TRAS 19.00mm       </t>
  </si>
  <si>
    <t>1.3/1.6 19</t>
  </si>
  <si>
    <t>JC2610</t>
  </si>
  <si>
    <t>95604954</t>
  </si>
  <si>
    <t>82/86 19,05</t>
  </si>
  <si>
    <t>KIT-038</t>
  </si>
  <si>
    <t>93745368</t>
  </si>
  <si>
    <t>OPTRA LIMITED 1.8/ ASTRA 2.0</t>
  </si>
  <si>
    <t>CH001-22</t>
  </si>
  <si>
    <t>13380-820T0  NA</t>
  </si>
  <si>
    <t>CH001-21</t>
  </si>
  <si>
    <t>1320086810   NA</t>
  </si>
  <si>
    <t>CH001-19</t>
  </si>
  <si>
    <t>13380-60BT0  NA</t>
  </si>
  <si>
    <t>SWIFT 1.0 1.3</t>
  </si>
  <si>
    <t xml:space="preserve">PISTON MORDAZA           </t>
  </si>
  <si>
    <t>60.22X46mm.</t>
  </si>
  <si>
    <t>SK-502 / 608017</t>
  </si>
  <si>
    <t>22X19X35</t>
  </si>
  <si>
    <t>SWIFT 1.3SPRINT</t>
  </si>
  <si>
    <t>JS2660</t>
  </si>
  <si>
    <t>95607818</t>
  </si>
  <si>
    <t>LUV 1.6/R 18GTX</t>
  </si>
  <si>
    <t>33385R</t>
  </si>
  <si>
    <t>17830-75FA0</t>
  </si>
  <si>
    <t>8-94474-078-3.</t>
  </si>
  <si>
    <t>3107-AN.</t>
  </si>
  <si>
    <t xml:space="preserve">VALVULA ADM (JGOX3)      </t>
  </si>
  <si>
    <t>3107-AN*</t>
  </si>
  <si>
    <t>4054-AC</t>
  </si>
  <si>
    <t>4063-EN.</t>
  </si>
  <si>
    <t>3881-EN.</t>
  </si>
  <si>
    <t>3931-EN</t>
  </si>
  <si>
    <t>G/VIT 2.5/2.7/</t>
  </si>
  <si>
    <t>2.0</t>
  </si>
  <si>
    <t>94580183.</t>
  </si>
  <si>
    <t>SPARK/MATIZ/TIC</t>
  </si>
  <si>
    <t>TICO/CHERY QQ SPARK/7:24</t>
  </si>
  <si>
    <t>OPTRA/GRAND VIT</t>
  </si>
  <si>
    <t>GRAND VITARA 2.0-NUBIRA-VIVANT</t>
  </si>
  <si>
    <t>TWIN 16V/KWID</t>
  </si>
  <si>
    <t>CAMPUS</t>
  </si>
  <si>
    <t>A134515X10</t>
  </si>
  <si>
    <t>A-134515</t>
  </si>
  <si>
    <t xml:space="preserve">CHUPA TRAS 15.87mm 5/8   </t>
  </si>
  <si>
    <t>CH4158SRX10</t>
  </si>
  <si>
    <t>A46T450X10</t>
  </si>
  <si>
    <t>CHUPA TRAS 30.16mm 1 3/16</t>
  </si>
  <si>
    <t xml:space="preserve">CHUPA TRAS 31.75mm 1 1/4 </t>
  </si>
  <si>
    <t>A26925</t>
  </si>
  <si>
    <t xml:space="preserve">CHUPA TRAS 33.33mm1 5/16 </t>
  </si>
  <si>
    <t>GP46T46</t>
  </si>
  <si>
    <t>GP-26935</t>
  </si>
  <si>
    <t>32.9X35.49X51.29</t>
  </si>
  <si>
    <t>S602695</t>
  </si>
  <si>
    <t>DAEA-1454</t>
  </si>
  <si>
    <t>DAEE-1137</t>
  </si>
  <si>
    <t>DAEC-1417</t>
  </si>
  <si>
    <t>4 VEL</t>
  </si>
  <si>
    <t>DAEF-747</t>
  </si>
  <si>
    <t>JB13320</t>
  </si>
  <si>
    <t xml:space="preserve">CHUPA BOMBA FRENO 22mm   </t>
  </si>
  <si>
    <t>JC13395</t>
  </si>
  <si>
    <t>323 INY/CIELO</t>
  </si>
  <si>
    <t>RACER/LANOS ANILLO</t>
  </si>
  <si>
    <t>3816-AN</t>
  </si>
  <si>
    <t>96182934</t>
  </si>
  <si>
    <t>3147-ECB</t>
  </si>
  <si>
    <t>HILUX 4x4(INF)</t>
  </si>
  <si>
    <t>4642035620</t>
  </si>
  <si>
    <t>4641060321</t>
  </si>
  <si>
    <t>MITE-874</t>
  </si>
  <si>
    <t>MITSUB L 200</t>
  </si>
  <si>
    <t>MM001-3.</t>
  </si>
  <si>
    <t>MONTERO /96</t>
  </si>
  <si>
    <t>OIL/ALASKAN/NP300 15/</t>
  </si>
  <si>
    <t>BJ-9301</t>
  </si>
  <si>
    <t>5456050A00</t>
  </si>
  <si>
    <t>54570/54571</t>
  </si>
  <si>
    <t>KIT (JGO X 2 BUJES)PUNO Y PRESION 2006/</t>
  </si>
  <si>
    <t>BJ-9717</t>
  </si>
  <si>
    <t>JS135015</t>
  </si>
  <si>
    <t>BT 50/URVAN</t>
  </si>
  <si>
    <t>37522-F4025</t>
  </si>
  <si>
    <t>2-12-1464</t>
  </si>
  <si>
    <t>D 21 4X2 85/93</t>
  </si>
  <si>
    <t>23710-80021</t>
  </si>
  <si>
    <t>JC1300</t>
  </si>
  <si>
    <t>2-04-0706</t>
  </si>
  <si>
    <t>FIESTA 98/(META</t>
  </si>
  <si>
    <t>KIAAC-2459</t>
  </si>
  <si>
    <t>KIAEM-1952</t>
  </si>
  <si>
    <t>KIAEM-2434</t>
  </si>
  <si>
    <t>PICANTO 1 SERIE</t>
  </si>
  <si>
    <t>KIAEM-3015</t>
  </si>
  <si>
    <t>PICANTO 2 SERIE</t>
  </si>
  <si>
    <t>KIAEM-3573</t>
  </si>
  <si>
    <t>KIACC-4200</t>
  </si>
  <si>
    <t>ALL NEW/ GRAND EKOTAXI 1165-1113mm</t>
  </si>
  <si>
    <t>KIACC-3964</t>
  </si>
  <si>
    <t>PICANTO ION 16/</t>
  </si>
  <si>
    <t>1116-1157mm 2016-2017</t>
  </si>
  <si>
    <t>GR-0636</t>
  </si>
  <si>
    <t>3828-AN.</t>
  </si>
  <si>
    <t>HYUAC-2449</t>
  </si>
  <si>
    <t>MOD. 93/</t>
  </si>
  <si>
    <t>327901G000</t>
  </si>
  <si>
    <t>VISION 06/</t>
  </si>
  <si>
    <t>HYUCA-3839</t>
  </si>
  <si>
    <t>I 10 1.0</t>
  </si>
  <si>
    <t>HYUEM-1801</t>
  </si>
  <si>
    <t>CON/PESA</t>
  </si>
  <si>
    <t>HYUEM-3572</t>
  </si>
  <si>
    <t>HYUCC-2483</t>
  </si>
  <si>
    <t>HYUCC-3575</t>
  </si>
  <si>
    <t>HYUFP-2294</t>
  </si>
  <si>
    <t>5977022110</t>
  </si>
  <si>
    <t>HYUFP-3702</t>
  </si>
  <si>
    <t>TUCSON 4X2 09/</t>
  </si>
  <si>
    <t>HYUVZ-2068</t>
  </si>
  <si>
    <t>9424025000</t>
  </si>
  <si>
    <t>JB13368</t>
  </si>
  <si>
    <t>27882</t>
  </si>
  <si>
    <t>TD 16V 2.0 4X2/4X4 10/15 REVOLUT 2.0/2.4</t>
  </si>
  <si>
    <t>27889</t>
  </si>
  <si>
    <t>TUCSO/SOPORTAGE</t>
  </si>
  <si>
    <t>2.0 16V 4X2-4X4 05/10-FQ 09/  GASOLINA</t>
  </si>
  <si>
    <t>JS13500.</t>
  </si>
  <si>
    <t>JS135000</t>
  </si>
  <si>
    <t>JS13490</t>
  </si>
  <si>
    <t>ATOS/PONY/SUPER</t>
  </si>
  <si>
    <t>25461-22600</t>
  </si>
  <si>
    <t>ACCENT GYRO</t>
  </si>
  <si>
    <t>3738-AN</t>
  </si>
  <si>
    <t>3739-EBN</t>
  </si>
  <si>
    <t>CHAAC-2480</t>
  </si>
  <si>
    <t>YC009-280</t>
  </si>
  <si>
    <t>CHANA 07/</t>
  </si>
  <si>
    <t>DFSAC-4023</t>
  </si>
  <si>
    <t>1108110EJ0</t>
  </si>
  <si>
    <t>HAFEM-2460</t>
  </si>
  <si>
    <t>HAFEM-2555</t>
  </si>
  <si>
    <t>16021000FA</t>
  </si>
  <si>
    <t>RUIYI</t>
  </si>
  <si>
    <t>JC60596</t>
  </si>
  <si>
    <t xml:space="preserve">CHUPA TRAS 17.80 11/16   </t>
  </si>
  <si>
    <t>1108110-01</t>
  </si>
  <si>
    <t>NICE/QQ6/DFM VAN/HAFEI VAN/SAIC WULING</t>
  </si>
  <si>
    <t>10211-VCH-HD</t>
  </si>
  <si>
    <t xml:space="preserve">CHICLER ALTA No127.5     </t>
  </si>
  <si>
    <t xml:space="preserve">CHICLER ALTA No130       </t>
  </si>
  <si>
    <t xml:space="preserve">CHICLER DE MINIMA No50   </t>
  </si>
  <si>
    <t>SANDERO</t>
  </si>
  <si>
    <t>RN-8-813/245085</t>
  </si>
  <si>
    <t>21X23X763</t>
  </si>
  <si>
    <t>LOGAN 1.4/1.6</t>
  </si>
  <si>
    <t>21 ESTRIAS</t>
  </si>
  <si>
    <t>39100-5010R</t>
  </si>
  <si>
    <t>RN-8-812/245084</t>
  </si>
  <si>
    <t>21X29.95X681</t>
  </si>
  <si>
    <t>RN-8-881</t>
  </si>
  <si>
    <t>RN-811-XLB</t>
  </si>
  <si>
    <t>GPV 19365</t>
  </si>
  <si>
    <t>60364-XLB</t>
  </si>
  <si>
    <t>700117</t>
  </si>
  <si>
    <t>DUSTER/BT50</t>
  </si>
  <si>
    <t>BT-199 4x2/4x4</t>
  </si>
  <si>
    <t>GLG-4269</t>
  </si>
  <si>
    <t>SCENIC 16V/SYMBOL 16V/CITYUS</t>
  </si>
  <si>
    <t>21173M</t>
  </si>
  <si>
    <t>R 4 PLUS</t>
  </si>
  <si>
    <t>21330M</t>
  </si>
  <si>
    <t>7700436890</t>
  </si>
  <si>
    <t>TWINGO 8V 2000/</t>
  </si>
  <si>
    <t>21368M</t>
  </si>
  <si>
    <t>21310M</t>
  </si>
  <si>
    <t>60015470</t>
  </si>
  <si>
    <t>CONEX DEPOSITO A RADIADOR 8V 1.4/1.6 05/</t>
  </si>
  <si>
    <t>7700525757   NA</t>
  </si>
  <si>
    <t>VACIO</t>
  </si>
  <si>
    <t>7700238043   NA</t>
  </si>
  <si>
    <t>7702051683   NA</t>
  </si>
  <si>
    <t>21386M</t>
  </si>
  <si>
    <t>215030342R</t>
  </si>
  <si>
    <t>CLIO CAMPUS /15</t>
  </si>
  <si>
    <t>CLIO II CAMPUS EXPRES TAXI 1.2 16V 13/15</t>
  </si>
  <si>
    <t>21307M</t>
  </si>
  <si>
    <t>21309M</t>
  </si>
  <si>
    <t>8200750020</t>
  </si>
  <si>
    <t>LOGAN II 8V 08/14 - SANDERO 8V 1.6 08/14</t>
  </si>
  <si>
    <t>215014588R</t>
  </si>
  <si>
    <t>OROCH 16V 4X2 2016/</t>
  </si>
  <si>
    <t>21306M</t>
  </si>
  <si>
    <t>21196M</t>
  </si>
  <si>
    <t>258351</t>
  </si>
  <si>
    <t>R 19/INY 1.4</t>
  </si>
  <si>
    <t>21185M</t>
  </si>
  <si>
    <t>21272M</t>
  </si>
  <si>
    <t>21304M</t>
  </si>
  <si>
    <t>21501167</t>
  </si>
  <si>
    <t>LOGA/SANDE 13/</t>
  </si>
  <si>
    <t>CON AA- 8VALV LOGAN 1.4/1.6-SANDERO 1.6</t>
  </si>
  <si>
    <t>21367M</t>
  </si>
  <si>
    <t>STEPWAY/DUSTER/SANDERO 1.6cc</t>
  </si>
  <si>
    <t>RN-519/650099</t>
  </si>
  <si>
    <t>26x33x62</t>
  </si>
  <si>
    <t>RN-556/650075</t>
  </si>
  <si>
    <t>26X33X35</t>
  </si>
  <si>
    <t>GPV 19642 1.6 DELANTERA</t>
  </si>
  <si>
    <t>RN-708/650008</t>
  </si>
  <si>
    <t>23X30X35.</t>
  </si>
  <si>
    <t>GPV 19621 SOLO EJES GAP</t>
  </si>
  <si>
    <t>RN-587/650135</t>
  </si>
  <si>
    <t>26X30X40</t>
  </si>
  <si>
    <t>RN-518/650073</t>
  </si>
  <si>
    <t>26x33x40</t>
  </si>
  <si>
    <t>RN-557/650076</t>
  </si>
  <si>
    <t>26X33X39</t>
  </si>
  <si>
    <t>GPV 19642 DELANTERA</t>
  </si>
  <si>
    <t>RN-963/850157</t>
  </si>
  <si>
    <t>25x33x52.6 top</t>
  </si>
  <si>
    <t>CAPTUR 2.0cc AUT</t>
  </si>
  <si>
    <t>RN-978/850148</t>
  </si>
  <si>
    <t>25X35X52</t>
  </si>
  <si>
    <t>RN-944/850115</t>
  </si>
  <si>
    <t>21*21*49 P.INT.</t>
  </si>
  <si>
    <t>SAND/CAMPUS/TWI</t>
  </si>
  <si>
    <t>RN-851A/850058</t>
  </si>
  <si>
    <t>23X35X57 TOPE</t>
  </si>
  <si>
    <t>SCENIC 1.6</t>
  </si>
  <si>
    <t>GPV 23824</t>
  </si>
  <si>
    <t>GSP-S-038</t>
  </si>
  <si>
    <t>30 ESTRIAS</t>
  </si>
  <si>
    <t xml:space="preserve">TRICETA EJE IZQ          </t>
  </si>
  <si>
    <t>SOLO EJES GAP 30 EXTRIAS</t>
  </si>
  <si>
    <t>G609-13-250</t>
  </si>
  <si>
    <t>5320407</t>
  </si>
  <si>
    <t>B2600/B2200</t>
  </si>
  <si>
    <t>22345M</t>
  </si>
  <si>
    <t>BP4K-61-24XG</t>
  </si>
  <si>
    <t>MAZDA 3 1.6 16V</t>
  </si>
  <si>
    <t>No 1 TRANSM MANUAL 2005/2014</t>
  </si>
  <si>
    <t>22346M</t>
  </si>
  <si>
    <t>BP4K-61-24YF</t>
  </si>
  <si>
    <t>TRANSM MANUAL 2005/2009</t>
  </si>
  <si>
    <t>22389M</t>
  </si>
  <si>
    <t>22323M</t>
  </si>
  <si>
    <t>D651-61-24YB</t>
  </si>
  <si>
    <t>INFERIOR  1.5CC 2008/2015</t>
  </si>
  <si>
    <t>22395M</t>
  </si>
  <si>
    <t>1.3 16V 2000/2007 LARGA</t>
  </si>
  <si>
    <t>22380M</t>
  </si>
  <si>
    <t xml:space="preserve">MANGUERA CALEF/SUPERIOR  </t>
  </si>
  <si>
    <t>16V 2004/2009 LARGA</t>
  </si>
  <si>
    <t>22391M</t>
  </si>
  <si>
    <t>ZL01-15-185A</t>
  </si>
  <si>
    <t>ALLEGRO 2000/08</t>
  </si>
  <si>
    <t>22325M</t>
  </si>
  <si>
    <t>ZJ38-15-185C</t>
  </si>
  <si>
    <t>2008/2015 1.5CC</t>
  </si>
  <si>
    <t>22392M</t>
  </si>
  <si>
    <t>(L 423mm  D.I 1-1/16") SEDAN</t>
  </si>
  <si>
    <t>22364M</t>
  </si>
  <si>
    <t>LF50-15-186G</t>
  </si>
  <si>
    <t>MAZDA 3 2.0</t>
  </si>
  <si>
    <t>22374M</t>
  </si>
  <si>
    <t>LFH1-15-186A</t>
  </si>
  <si>
    <t>MAZDA 6 07/</t>
  </si>
  <si>
    <t>22396M</t>
  </si>
  <si>
    <t>B31V-13-692B</t>
  </si>
  <si>
    <t>ENTRE CULATA Y MULT ADM 16V 2000/2008</t>
  </si>
  <si>
    <t>22102M</t>
  </si>
  <si>
    <t>E301-15-284  NA</t>
  </si>
  <si>
    <t>DEL TUBO B/AGUA AL BLOQUE</t>
  </si>
  <si>
    <t>22378M</t>
  </si>
  <si>
    <t>L322-15-546</t>
  </si>
  <si>
    <t>CONEX CARCAZ TERMOST-ENFRIADOR ACEITE04/</t>
  </si>
  <si>
    <t>22376M</t>
  </si>
  <si>
    <t>LF17-15-18YE</t>
  </si>
  <si>
    <t>MAZDA 6 TOD(INF</t>
  </si>
  <si>
    <t>22402M</t>
  </si>
  <si>
    <t>B54115261B</t>
  </si>
  <si>
    <t xml:space="preserve">MANGUERA TUBO B/AGUA     </t>
  </si>
  <si>
    <t>ENTRE TUBO B/AGUA Y CULATA BYPASS 00/09</t>
  </si>
  <si>
    <t>MZ-545/618014</t>
  </si>
  <si>
    <t>22X21X35</t>
  </si>
  <si>
    <t>121/DEMIO</t>
  </si>
  <si>
    <t>KA-103/872001</t>
  </si>
  <si>
    <t>26X22X56 P.I</t>
  </si>
  <si>
    <t>GPV 19622 SEPHIA 1.6 KIA-SEPHIA 97/99</t>
  </si>
  <si>
    <t>MZ-957/834165</t>
  </si>
  <si>
    <t>28X26X61</t>
  </si>
  <si>
    <t>MZ-011/818028</t>
  </si>
  <si>
    <t>28X26X56 TOPE</t>
  </si>
  <si>
    <t>MATSURI AUTOMAT</t>
  </si>
  <si>
    <t>FORD RANGER LAMINILLAS/ BT50 DIESEL</t>
  </si>
  <si>
    <t>94580711</t>
  </si>
  <si>
    <t>CORSA LANOS/RACER</t>
  </si>
  <si>
    <t>S&amp;T</t>
  </si>
  <si>
    <t xml:space="preserve">BRONCE CAJA 3 4          </t>
  </si>
  <si>
    <t>METALICO GRANDE MACIZO</t>
  </si>
  <si>
    <t>C-169.</t>
  </si>
  <si>
    <t>76457238</t>
  </si>
  <si>
    <t>C-193-I</t>
  </si>
  <si>
    <t>8973605050</t>
  </si>
  <si>
    <t>96817343.</t>
  </si>
  <si>
    <t>5490776.</t>
  </si>
  <si>
    <t>93217461.</t>
  </si>
  <si>
    <t>9067632</t>
  </si>
  <si>
    <t>GL-4186</t>
  </si>
  <si>
    <t>2.3/TROOPER/WFR</t>
  </si>
  <si>
    <t>GL-4073</t>
  </si>
  <si>
    <t>GL-4243</t>
  </si>
  <si>
    <t>NUBIRA 1.8</t>
  </si>
  <si>
    <t>23615M</t>
  </si>
  <si>
    <t>96539582</t>
  </si>
  <si>
    <t>CONEX BLOQUE A CALEFACTOR 2009/2014 ENTR</t>
  </si>
  <si>
    <t>23554M</t>
  </si>
  <si>
    <t>23909M</t>
  </si>
  <si>
    <t>96968698</t>
  </si>
  <si>
    <t>TRANSMISION MANUAL / ENTRADA</t>
  </si>
  <si>
    <t>23488M</t>
  </si>
  <si>
    <t>OPTRA 1.8 07/08</t>
  </si>
  <si>
    <t>OPTRA ADVANCE 1.8 07/08</t>
  </si>
  <si>
    <t>8-98002-550-0</t>
  </si>
  <si>
    <t>DMAX 2.4 4X2 05</t>
  </si>
  <si>
    <t>2.4 8V 4X2 2005/14</t>
  </si>
  <si>
    <t>23603M</t>
  </si>
  <si>
    <t>DE RADIADOR A TUBO DMAX 4X2-4X4 2005/14</t>
  </si>
  <si>
    <t>23907M</t>
  </si>
  <si>
    <t>96969577</t>
  </si>
  <si>
    <t>1.6 16V</t>
  </si>
  <si>
    <t xml:space="preserve">MANGUERA CALEF TUBO/RAD  </t>
  </si>
  <si>
    <t>OPTRA 1.8 06/12</t>
  </si>
  <si>
    <t>23613M</t>
  </si>
  <si>
    <t>96536531</t>
  </si>
  <si>
    <t xml:space="preserve">MANGUERA CALEF/DEPOSITO  </t>
  </si>
  <si>
    <t>23337M</t>
  </si>
  <si>
    <t>95612176.</t>
  </si>
  <si>
    <t xml:space="preserve">MANGUERA CALEF/SUP       </t>
  </si>
  <si>
    <t>23542M</t>
  </si>
  <si>
    <t>96676690</t>
  </si>
  <si>
    <t>DEL DEPOSITO A B/AGUA</t>
  </si>
  <si>
    <t>23944.</t>
  </si>
  <si>
    <t>95493451</t>
  </si>
  <si>
    <t>CONEXION DEPOSITO A RADIADOR</t>
  </si>
  <si>
    <t>93231223</t>
  </si>
  <si>
    <t>11191-82000</t>
  </si>
  <si>
    <t>OPTRA 1.8 04/</t>
  </si>
  <si>
    <t>16V</t>
  </si>
  <si>
    <t>23424M</t>
  </si>
  <si>
    <t>NPR 96/</t>
  </si>
  <si>
    <t>3.9 DIESEL</t>
  </si>
  <si>
    <t>23371M</t>
  </si>
  <si>
    <t>9-43881-65-2</t>
  </si>
  <si>
    <t>D MAX 2.5 04/14</t>
  </si>
  <si>
    <t>4JA1-TC (L 245mm-D.I 1-3/16" 1-5/16")04/</t>
  </si>
  <si>
    <t>23565M</t>
  </si>
  <si>
    <t>257332</t>
  </si>
  <si>
    <t>23836M</t>
  </si>
  <si>
    <t>23863492</t>
  </si>
  <si>
    <t>23435M</t>
  </si>
  <si>
    <t>97089916</t>
  </si>
  <si>
    <t>23805M</t>
  </si>
  <si>
    <t>J200 ADVANCE/HB/DESIG/LIMITED MANG 1 1/4</t>
  </si>
  <si>
    <t>23905M</t>
  </si>
  <si>
    <t>96958199</t>
  </si>
  <si>
    <t>23551M</t>
  </si>
  <si>
    <t>96603768</t>
  </si>
  <si>
    <t>23158M</t>
  </si>
  <si>
    <t>SPRINT 89/</t>
  </si>
  <si>
    <t>23153M</t>
  </si>
  <si>
    <t>SPRINT/89(CORTA</t>
  </si>
  <si>
    <t>23156M</t>
  </si>
  <si>
    <t>SPRINT/89(LARGA</t>
  </si>
  <si>
    <t>23501M</t>
  </si>
  <si>
    <t>23329M</t>
  </si>
  <si>
    <t>23331M</t>
  </si>
  <si>
    <t>SWIFT 1.3  2</t>
  </si>
  <si>
    <t>23650M</t>
  </si>
  <si>
    <t>5497098</t>
  </si>
  <si>
    <t>N 200 / N 300</t>
  </si>
  <si>
    <t>23444M</t>
  </si>
  <si>
    <t>8972216760</t>
  </si>
  <si>
    <t>NKR NHR 2004/</t>
  </si>
  <si>
    <t>23481M</t>
  </si>
  <si>
    <t>J200 16V  MANG 1 5/16" 2004-2013</t>
  </si>
  <si>
    <t>23804M</t>
  </si>
  <si>
    <t>96419282</t>
  </si>
  <si>
    <t>MANG1 5/16"ADVANCE/LIMITED/HB/DESIG04/12</t>
  </si>
  <si>
    <t>23152M</t>
  </si>
  <si>
    <t>23500M</t>
  </si>
  <si>
    <t>23330M</t>
  </si>
  <si>
    <t>SWIFT GTI</t>
  </si>
  <si>
    <t>23945M</t>
  </si>
  <si>
    <t>96968695</t>
  </si>
  <si>
    <t>23642M</t>
  </si>
  <si>
    <t>96629093</t>
  </si>
  <si>
    <t>CAPTIVA 3.2(INF</t>
  </si>
  <si>
    <t>CONEXION DEPOSITO A TUBO PASO AGUA INF</t>
  </si>
  <si>
    <t>23654M</t>
  </si>
  <si>
    <t>24527516</t>
  </si>
  <si>
    <t>CONEX TUBO MULTIPLE A B/AGUA</t>
  </si>
  <si>
    <t>23576M</t>
  </si>
  <si>
    <t>96492883</t>
  </si>
  <si>
    <t>ENTRE CUERPO ACEL Y DEPOSITO CRONOS</t>
  </si>
  <si>
    <t>23543M</t>
  </si>
  <si>
    <t>96676650</t>
  </si>
  <si>
    <t>CONEX CUERPO ACEL A VALVULA EGR</t>
  </si>
  <si>
    <t>95612209.</t>
  </si>
  <si>
    <t>93231224     NA</t>
  </si>
  <si>
    <t xml:space="preserve">MANGUERA VENTILACION     </t>
  </si>
  <si>
    <t>OP-748/675005</t>
  </si>
  <si>
    <t>34X22X35...</t>
  </si>
  <si>
    <t>OP-873/808047</t>
  </si>
  <si>
    <t>OP-901/899365</t>
  </si>
  <si>
    <t>TRACKER/COBALT</t>
  </si>
  <si>
    <t>42X56X7.</t>
  </si>
  <si>
    <t>OPTR/AVEO 1.4/6</t>
  </si>
  <si>
    <t>CIELO GLX 1.4/1.6cc.</t>
  </si>
  <si>
    <t>NBN</t>
  </si>
  <si>
    <t xml:space="preserve">SOPORTE MOT TRAS(HUESO)  </t>
  </si>
  <si>
    <t>MEC. CAJA</t>
  </si>
  <si>
    <t>95493722*</t>
  </si>
  <si>
    <t>CAPTIVA/ORLANDO CRUZE</t>
  </si>
  <si>
    <t xml:space="preserve">TROMPO SENSOR TEMP AIRE  </t>
  </si>
  <si>
    <t xml:space="preserve">BUJIA ZFR6V G            </t>
  </si>
  <si>
    <t>PL-001</t>
  </si>
  <si>
    <t xml:space="preserve">PLASTIGAGE/VERDE         </t>
  </si>
  <si>
    <t>96184506</t>
  </si>
  <si>
    <t xml:space="preserve">BUJE PAL/ACCIONAR CLUTCH </t>
  </si>
  <si>
    <t>DMC</t>
  </si>
  <si>
    <t>90189050.</t>
  </si>
  <si>
    <t>ER CHEVETTE</t>
  </si>
  <si>
    <t>48815-60100</t>
  </si>
  <si>
    <t>25118M</t>
  </si>
  <si>
    <t>25164M</t>
  </si>
  <si>
    <t>S/AIRE</t>
  </si>
  <si>
    <t>25151M</t>
  </si>
  <si>
    <t>BOCA MIXTA</t>
  </si>
  <si>
    <t>25152M</t>
  </si>
  <si>
    <t>90409191</t>
  </si>
  <si>
    <t xml:space="preserve">MANGUERA VENT/CARTE PIPA </t>
  </si>
  <si>
    <t xml:space="preserve">PALANCA ACCIONAR CLUTCH  </t>
  </si>
  <si>
    <t>MONZA/CIELO</t>
  </si>
  <si>
    <t>OP-720 / 699028</t>
  </si>
  <si>
    <t>34X22X35</t>
  </si>
  <si>
    <t>GPV 18967</t>
  </si>
  <si>
    <t>FLAM</t>
  </si>
  <si>
    <t>TO-025-XLB</t>
  </si>
  <si>
    <t>DTE-ORD./FRES-ANCHO</t>
  </si>
  <si>
    <t>27365M</t>
  </si>
  <si>
    <t>1657230100</t>
  </si>
  <si>
    <t>TD 16V 4X4 2010/ 4X4</t>
  </si>
  <si>
    <t>L-300 2.4 16V / MOTOR V11</t>
  </si>
  <si>
    <t>04313-60011</t>
  </si>
  <si>
    <t>SV,PRO,AX,SL,XE 2.5 L4/4.0 V6 2005/</t>
  </si>
  <si>
    <t>22321M</t>
  </si>
  <si>
    <t>258554</t>
  </si>
  <si>
    <t>MONTERO STD(JX2</t>
  </si>
  <si>
    <t>M8CO25037</t>
  </si>
  <si>
    <t>2.6 8V 4X4 STANDARD</t>
  </si>
  <si>
    <t>22301M</t>
  </si>
  <si>
    <t>M8C025720</t>
  </si>
  <si>
    <t>MONTERO 96/13</t>
  </si>
  <si>
    <t>2.4 16V 4X4 HARTOP</t>
  </si>
  <si>
    <t>22431M</t>
  </si>
  <si>
    <t>MONTERO 00/07</t>
  </si>
  <si>
    <t>2.8/3.2/3.5/3.8 PAJERO</t>
  </si>
  <si>
    <t>MBCO-25026</t>
  </si>
  <si>
    <t>MI-813/839027</t>
  </si>
  <si>
    <t>28X25X56</t>
  </si>
  <si>
    <t>PAJERO 88/</t>
  </si>
  <si>
    <t>SENTRA B14 1.6 16V 95/00 MOT GA16DE</t>
  </si>
  <si>
    <t>NI-8-952</t>
  </si>
  <si>
    <t>54613-4KH0A</t>
  </si>
  <si>
    <t>29457M</t>
  </si>
  <si>
    <t>NI-028/841083</t>
  </si>
  <si>
    <t>25X24X52.3 TOPE</t>
  </si>
  <si>
    <t>SENTRA /92MEXIC</t>
  </si>
  <si>
    <t>29X36X56</t>
  </si>
  <si>
    <t>FORTE/KOUP ACEITE</t>
  </si>
  <si>
    <t>AT-11900</t>
  </si>
  <si>
    <t>9331-D2096*</t>
  </si>
  <si>
    <t>28X29X42</t>
  </si>
  <si>
    <t>VITARA LIVE MEC</t>
  </si>
  <si>
    <t>2015/ MECANICA</t>
  </si>
  <si>
    <t>28X33X42</t>
  </si>
  <si>
    <t>VITARA LIVE AUT</t>
  </si>
  <si>
    <t>2015/ AUTOMATICO</t>
  </si>
  <si>
    <t>26X29X40</t>
  </si>
  <si>
    <t>2015/ MECANICO</t>
  </si>
  <si>
    <t>28X33X42.</t>
  </si>
  <si>
    <t>OK30E-18-10X</t>
  </si>
  <si>
    <t>DQ42041</t>
  </si>
  <si>
    <t>55160-07000</t>
  </si>
  <si>
    <t>55160-1E000.</t>
  </si>
  <si>
    <t>54584-1J000</t>
  </si>
  <si>
    <t>RIO SPICE 1.4 12/ (GRANDE) GRAND I10</t>
  </si>
  <si>
    <t>49501-1Y310</t>
  </si>
  <si>
    <t>07012 9</t>
  </si>
  <si>
    <t>FD-108-XLB</t>
  </si>
  <si>
    <t>27610M</t>
  </si>
  <si>
    <t>2N1518K359KE</t>
  </si>
  <si>
    <t>97311-G61000</t>
  </si>
  <si>
    <t>ION  1.2 18/</t>
  </si>
  <si>
    <t>27389M</t>
  </si>
  <si>
    <t xml:space="preserve">MANGUERA CALEF TERM/C AC </t>
  </si>
  <si>
    <t>27398M</t>
  </si>
  <si>
    <t>SALIDA CUERPO ACEL A CARCAZA TERMOSTATO</t>
  </si>
  <si>
    <t>3 CILINDROS</t>
  </si>
  <si>
    <t>25415-1Y100</t>
  </si>
  <si>
    <t>27401M</t>
  </si>
  <si>
    <t>MB-30115-185A</t>
  </si>
  <si>
    <t>27396M</t>
  </si>
  <si>
    <t>27418M</t>
  </si>
  <si>
    <t>2541107000</t>
  </si>
  <si>
    <t>27400M</t>
  </si>
  <si>
    <t>MB30115186</t>
  </si>
  <si>
    <t>27884M</t>
  </si>
  <si>
    <t>25411-2S100*</t>
  </si>
  <si>
    <t>REVOLUTION 2.0c</t>
  </si>
  <si>
    <t>27684M</t>
  </si>
  <si>
    <t>25411-2E350</t>
  </si>
  <si>
    <t>SPORTAGE 05/</t>
  </si>
  <si>
    <t>MI-775/624019</t>
  </si>
  <si>
    <t>PICANTO 05/10</t>
  </si>
  <si>
    <t>PIC ION 1.0/1.2cc 17/</t>
  </si>
  <si>
    <t>RIO 03/ 1.3/1.5</t>
  </si>
  <si>
    <t>21810-FD060</t>
  </si>
  <si>
    <t>H-4</t>
  </si>
  <si>
    <t>KI1011</t>
  </si>
  <si>
    <t>94750-02100</t>
  </si>
  <si>
    <t>OK30E-13-890</t>
  </si>
  <si>
    <t>KD-8032D</t>
  </si>
  <si>
    <t>SPORTAGE 2016/ 4X2/4X4</t>
  </si>
  <si>
    <t>TUC/SPOR 17/4X2</t>
  </si>
  <si>
    <t>AUT/MEC 4X2-TUCSON/SPORTAGE 17/</t>
  </si>
  <si>
    <t>41710-22650</t>
  </si>
  <si>
    <t>1100080</t>
  </si>
  <si>
    <t>ACCE/VERNA/GYRO</t>
  </si>
  <si>
    <t>41710-39001</t>
  </si>
  <si>
    <t>54555-22000</t>
  </si>
  <si>
    <t>54584-1G000.</t>
  </si>
  <si>
    <t>VISION/XCIT(GRA</t>
  </si>
  <si>
    <t>NEW RIO (GRANDE)</t>
  </si>
  <si>
    <t>01-10101-R</t>
  </si>
  <si>
    <t>43794-1R100</t>
  </si>
  <si>
    <t>25431-2E000</t>
  </si>
  <si>
    <t>TUCS/SPOR 04/10</t>
  </si>
  <si>
    <t>NEW SPORTAGE 2.0cc/GASOLINA</t>
  </si>
  <si>
    <t>51712-02550</t>
  </si>
  <si>
    <t>22311-03211</t>
  </si>
  <si>
    <t>22311-2B003</t>
  </si>
  <si>
    <t>22441-2B002</t>
  </si>
  <si>
    <t>I 25/SOUL/SPICE</t>
  </si>
  <si>
    <t>RIO SPICE 1.4cc CERATO 1.6</t>
  </si>
  <si>
    <t>GL-4129</t>
  </si>
  <si>
    <t>11122-71020</t>
  </si>
  <si>
    <t>26698M</t>
  </si>
  <si>
    <t>97314-02000</t>
  </si>
  <si>
    <t>26697M</t>
  </si>
  <si>
    <t>26281M</t>
  </si>
  <si>
    <t>GRAND STARE 09/</t>
  </si>
  <si>
    <t>27885M</t>
  </si>
  <si>
    <t>25412-2S100</t>
  </si>
  <si>
    <t>26676M</t>
  </si>
  <si>
    <t>TUCSON 2.0 /10</t>
  </si>
  <si>
    <t>GL CRDI TD 16V 4X2/4X4 DIESEL 2005-2010</t>
  </si>
  <si>
    <t>26131M</t>
  </si>
  <si>
    <t>25411-22010.</t>
  </si>
  <si>
    <t>26304M</t>
  </si>
  <si>
    <t>GRAND I 10 ( 2)</t>
  </si>
  <si>
    <t>26675M</t>
  </si>
  <si>
    <t>25411-2E101</t>
  </si>
  <si>
    <t>26656M</t>
  </si>
  <si>
    <t>25411-2S100.</t>
  </si>
  <si>
    <t>2.0/2.4 GASOLINA 2010/2013</t>
  </si>
  <si>
    <t>26165M</t>
  </si>
  <si>
    <t>26184M</t>
  </si>
  <si>
    <t>254111C200</t>
  </si>
  <si>
    <t>GETZ 1.6</t>
  </si>
  <si>
    <t>26307M</t>
  </si>
  <si>
    <t>25469-02747</t>
  </si>
  <si>
    <t>I 10 1.1</t>
  </si>
  <si>
    <t>A SALIDA CUERPO ACEL</t>
  </si>
  <si>
    <t>I 10 1.1 2008/</t>
  </si>
  <si>
    <t>26710-02110</t>
  </si>
  <si>
    <t>I 10 2012/</t>
  </si>
  <si>
    <t>I-10/CITYTAXI 2012/</t>
  </si>
  <si>
    <t>26721-02200</t>
  </si>
  <si>
    <t>PICANTO 2004/08 I-10 2008/ 1.1 12V</t>
  </si>
  <si>
    <t>ATOS /04</t>
  </si>
  <si>
    <t>25380-1C050</t>
  </si>
  <si>
    <t>QF014CC</t>
  </si>
  <si>
    <t>22224-23500.</t>
  </si>
  <si>
    <t>22224-25000.</t>
  </si>
  <si>
    <t>ACCENT/VISION</t>
  </si>
  <si>
    <t>22224-02500</t>
  </si>
  <si>
    <t>ATOS/PICANTO/QQ</t>
  </si>
  <si>
    <t>MI-748/624012</t>
  </si>
  <si>
    <t>VISION/I25/SOUL</t>
  </si>
  <si>
    <t>MI-802/899164</t>
  </si>
  <si>
    <t>25X30X49.9 P.EX</t>
  </si>
  <si>
    <t>ACCENT 30 EXT</t>
  </si>
  <si>
    <t>ION 2015</t>
  </si>
  <si>
    <t>21443-2B000</t>
  </si>
  <si>
    <t>VERNA NEGRO</t>
  </si>
  <si>
    <t>35102-02760</t>
  </si>
  <si>
    <t>ATOS 05/10</t>
  </si>
  <si>
    <t>21910-25000</t>
  </si>
  <si>
    <t>21910-25010</t>
  </si>
  <si>
    <t>21830-22020</t>
  </si>
  <si>
    <t>21830-22200</t>
  </si>
  <si>
    <t xml:space="preserve">SOPORTE CAJA IZQ         </t>
  </si>
  <si>
    <t>21810-22040</t>
  </si>
  <si>
    <t>21850-22300</t>
  </si>
  <si>
    <t>21930-1G050</t>
  </si>
  <si>
    <t>24410-23050</t>
  </si>
  <si>
    <t>TUCS/SPORT GAS</t>
  </si>
  <si>
    <t>2.0cc GASOLINA</t>
  </si>
  <si>
    <t>24410-27250</t>
  </si>
  <si>
    <t>TUCS/SPORT DIE</t>
  </si>
  <si>
    <t>2.0cc DIESEL</t>
  </si>
  <si>
    <t>57755-1C000,</t>
  </si>
  <si>
    <t>29763M</t>
  </si>
  <si>
    <t>29762M</t>
  </si>
  <si>
    <t>95610918     HM</t>
  </si>
  <si>
    <t>25X21X41</t>
  </si>
  <si>
    <t>CHERY VAN I</t>
  </si>
  <si>
    <t>23X29X51(43T)</t>
  </si>
  <si>
    <t>YOYA C/ABS</t>
  </si>
  <si>
    <t>VW-029-XLB</t>
  </si>
  <si>
    <t>GOLF/JETTA/VENT</t>
  </si>
  <si>
    <t>GOL 1.0-1.6</t>
  </si>
  <si>
    <t>MANG No 2  TD 16v MOTOR CDB</t>
  </si>
  <si>
    <t>AMAROK</t>
  </si>
  <si>
    <t>AD-824/861009</t>
  </si>
  <si>
    <t>38x27x63 P.INT</t>
  </si>
  <si>
    <t>TRANSPORTER T4</t>
  </si>
  <si>
    <t>GPV 19647 03/06</t>
  </si>
  <si>
    <t>HO-549</t>
  </si>
  <si>
    <t>25x28x35</t>
  </si>
  <si>
    <t>HO-869/823110</t>
  </si>
  <si>
    <t>26X22X77</t>
  </si>
  <si>
    <t>CIVIC 06/ FIT</t>
  </si>
  <si>
    <t>HONDA FIT</t>
  </si>
  <si>
    <t>SB-010 / 856004</t>
  </si>
  <si>
    <t>27X30X56 P.I</t>
  </si>
  <si>
    <t>SB-002/856012</t>
  </si>
  <si>
    <t>30X23X52 P.I</t>
  </si>
  <si>
    <t>GPV 19625 MOD 79/84</t>
  </si>
  <si>
    <t>8212 GAMAX</t>
  </si>
  <si>
    <t>GOLF 2.0/JETTA</t>
  </si>
  <si>
    <t>TIGUAN/PASSAT 2009/</t>
  </si>
  <si>
    <t>7242 NOVEX LD</t>
  </si>
  <si>
    <t>PALIO GOL 1.8</t>
  </si>
  <si>
    <t>8767 GAMAX</t>
  </si>
  <si>
    <t>7700503447   NA</t>
  </si>
  <si>
    <t>543029774R</t>
  </si>
  <si>
    <t>335835</t>
  </si>
  <si>
    <t>ACEITE 1.6cc</t>
  </si>
  <si>
    <t>2.0/1.6cc</t>
  </si>
  <si>
    <t>2013/2015</t>
  </si>
  <si>
    <t>562100449R.</t>
  </si>
  <si>
    <t>1.6/2.0cc 4X2 2016/2021</t>
  </si>
  <si>
    <t>532106313R</t>
  </si>
  <si>
    <t>LOGAN/SAN 16/20</t>
  </si>
  <si>
    <t>532102878R</t>
  </si>
  <si>
    <t>7701348483   HM</t>
  </si>
  <si>
    <t>TCA GANCHO</t>
  </si>
  <si>
    <t>R 9/18/21/MEG/C</t>
  </si>
  <si>
    <t>6296E08</t>
  </si>
  <si>
    <t>8200287912</t>
  </si>
  <si>
    <t>LOGA/DUSTER 4X2</t>
  </si>
  <si>
    <t>SANDERO-STEPWAY DUSTER 4X2</t>
  </si>
  <si>
    <t>39468</t>
  </si>
  <si>
    <t>XTRAIL T31/2QASHQAI/SENTRA B16/ CORBATIN</t>
  </si>
  <si>
    <t>RENE-394</t>
  </si>
  <si>
    <t>RX</t>
  </si>
  <si>
    <t>RENE-1669</t>
  </si>
  <si>
    <t>RENF-039</t>
  </si>
  <si>
    <t>7704002268   NA</t>
  </si>
  <si>
    <t>RENF-041</t>
  </si>
  <si>
    <t>7704002272   NA</t>
  </si>
  <si>
    <t>R-18GTX AUTO</t>
  </si>
  <si>
    <t>RENF-038</t>
  </si>
  <si>
    <t>7704002269   NA</t>
  </si>
  <si>
    <t>RENVZ-794</t>
  </si>
  <si>
    <t>546114237R</t>
  </si>
  <si>
    <t>7700771562   ES</t>
  </si>
  <si>
    <t>31090</t>
  </si>
  <si>
    <t xml:space="preserve">CHICLER ALTA   90        </t>
  </si>
  <si>
    <t>22688007     OR</t>
  </si>
  <si>
    <t>R 4M/9/21/18GTX</t>
  </si>
  <si>
    <t>R-9-18GTX</t>
  </si>
  <si>
    <t>MEGANE S/ABS</t>
  </si>
  <si>
    <t>SANDERO 1.6</t>
  </si>
  <si>
    <t>432022742R</t>
  </si>
  <si>
    <t>BALINERA,ABS,PIN,TUERCA.COPA</t>
  </si>
  <si>
    <t>RN-8-690/250416</t>
  </si>
  <si>
    <t>25-26-950</t>
  </si>
  <si>
    <t>RN-8-434/250529</t>
  </si>
  <si>
    <t>25-31-611</t>
  </si>
  <si>
    <t>RN-8-557/250117</t>
  </si>
  <si>
    <t>RN-8-920</t>
  </si>
  <si>
    <t>RN-8-435/250532</t>
  </si>
  <si>
    <t>25-27-652</t>
  </si>
  <si>
    <t>RE-0036</t>
  </si>
  <si>
    <t>7700653459   HM</t>
  </si>
  <si>
    <t>R 18/TWING/R 4M</t>
  </si>
  <si>
    <t>R-6N</t>
  </si>
  <si>
    <t>RE-0004 S</t>
  </si>
  <si>
    <t>RE-0012S</t>
  </si>
  <si>
    <t>R 9/18GTS</t>
  </si>
  <si>
    <t>BT-200</t>
  </si>
  <si>
    <t>TRAFIC II</t>
  </si>
  <si>
    <t>GL-4304A</t>
  </si>
  <si>
    <t>RN-302-8MM</t>
  </si>
  <si>
    <t>27932</t>
  </si>
  <si>
    <t>2.5 16V 2008/15  XTRAIL T31 MOTOR QR25</t>
  </si>
  <si>
    <t>7700678777   NA</t>
  </si>
  <si>
    <t>1 VENTURI</t>
  </si>
  <si>
    <t>7700107829-B</t>
  </si>
  <si>
    <t xml:space="preserve">MANGUERA DUCTO AIRE      </t>
  </si>
  <si>
    <t>CYTIUS 2001/</t>
  </si>
  <si>
    <t>2011/15 No 2</t>
  </si>
  <si>
    <t>215016620R</t>
  </si>
  <si>
    <t>KK15-1527</t>
  </si>
  <si>
    <t>8553 GAMAX</t>
  </si>
  <si>
    <t>10221 NOVEX</t>
  </si>
  <si>
    <t>TAXI/METROPOLI</t>
  </si>
  <si>
    <t>005 GAMAX</t>
  </si>
  <si>
    <t>Z1160 RH</t>
  </si>
  <si>
    <t xml:space="preserve">PORTAMANGUETA DER        </t>
  </si>
  <si>
    <t>7702282799/R</t>
  </si>
  <si>
    <t>7700648609   ES</t>
  </si>
  <si>
    <t>Z1160 LH</t>
  </si>
  <si>
    <t>7702252798/L</t>
  </si>
  <si>
    <t>7700648609-- ES</t>
  </si>
  <si>
    <t>SK-432/601486</t>
  </si>
  <si>
    <t>23X27X53</t>
  </si>
  <si>
    <t>FD-573/650045</t>
  </si>
  <si>
    <t>39X27</t>
  </si>
  <si>
    <t>RN-852A(44T)</t>
  </si>
  <si>
    <t>23X32X57(44T)TO</t>
  </si>
  <si>
    <t>MEGANE II AUT</t>
  </si>
  <si>
    <t>TWINGO 2013/LOGAN 1.6cc 16 VALVULAS</t>
  </si>
  <si>
    <t>RN-949/860005</t>
  </si>
  <si>
    <t>27X36X56</t>
  </si>
  <si>
    <t>4026.</t>
  </si>
  <si>
    <t>LOGAN 8V-KANGOO 8V/16V</t>
  </si>
  <si>
    <t>RN1031</t>
  </si>
  <si>
    <t>702051399    ES</t>
  </si>
  <si>
    <t>TWINGO/STEPWAY/DUSTER 1.6cc 4-CABLES</t>
  </si>
  <si>
    <t>6001548870*</t>
  </si>
  <si>
    <t>08095024</t>
  </si>
  <si>
    <t>7700760571.</t>
  </si>
  <si>
    <t>TWI/CLII/REFORZ</t>
  </si>
  <si>
    <t>CAMPUS/CLIO 1.4 REFORZADO-ALTO</t>
  </si>
  <si>
    <t>7704000622   NA</t>
  </si>
  <si>
    <t>R0212</t>
  </si>
  <si>
    <t>6001547893...</t>
  </si>
  <si>
    <t>SANDERO 1.6 8V/16V-STEPWAY 1.6 16V 10/16</t>
  </si>
  <si>
    <t>11360-ED000.</t>
  </si>
  <si>
    <t>251439.</t>
  </si>
  <si>
    <t>LOGA/CLIO/MEGAN</t>
  </si>
  <si>
    <t>CLIO II/SANDERO/LOGAN/KANGOO SIN EXPLOR</t>
  </si>
  <si>
    <t>54618-0004R</t>
  </si>
  <si>
    <t>RN4012</t>
  </si>
  <si>
    <t>55110-0019R</t>
  </si>
  <si>
    <t>RN4014</t>
  </si>
  <si>
    <t>106 mm CORTA</t>
  </si>
  <si>
    <t>55110-0020R</t>
  </si>
  <si>
    <t>RN4020</t>
  </si>
  <si>
    <t>166 mm LARGA</t>
  </si>
  <si>
    <t>7701472113.</t>
  </si>
  <si>
    <t>RN3859</t>
  </si>
  <si>
    <t>6001547606.</t>
  </si>
  <si>
    <t>DC3004</t>
  </si>
  <si>
    <t>SISTEMA EUROPEO 12X1 - 14X1.5 L 190mm</t>
  </si>
  <si>
    <t>DC3006</t>
  </si>
  <si>
    <t>16X14X190mm SISTEMA TRW BRASIL 16/VALVUL</t>
  </si>
  <si>
    <t>6001547611.</t>
  </si>
  <si>
    <t>DC2002</t>
  </si>
  <si>
    <t>8201108339.</t>
  </si>
  <si>
    <t>DC2005</t>
  </si>
  <si>
    <t>6001547610.</t>
  </si>
  <si>
    <t>DC2003</t>
  </si>
  <si>
    <t>TH4495.86</t>
  </si>
  <si>
    <t>124493.86</t>
  </si>
  <si>
    <t>R-21RS 86 (GRA</t>
  </si>
  <si>
    <t>OS3603</t>
  </si>
  <si>
    <t>8200671275</t>
  </si>
  <si>
    <t>WS2584.</t>
  </si>
  <si>
    <t>7700737571</t>
  </si>
  <si>
    <t xml:space="preserve">TROMPO SENSOR TEMP/BLOQ  </t>
  </si>
  <si>
    <t>R 9INY/CLIO/TW</t>
  </si>
  <si>
    <t>BS4580</t>
  </si>
  <si>
    <t>12BS4580</t>
  </si>
  <si>
    <t>CLIOII/LOGA/SAN</t>
  </si>
  <si>
    <t>SYM/KANG/MEGA/1998-2014  2 PATAS</t>
  </si>
  <si>
    <t>7700414986.</t>
  </si>
  <si>
    <t>SYM/MEG/KANG 98/14 2PATAS</t>
  </si>
  <si>
    <t>BS4634</t>
  </si>
  <si>
    <t>8200276361.</t>
  </si>
  <si>
    <t>DUS/LOG/KIW 15/</t>
  </si>
  <si>
    <t>SANDERO 4 PATAS</t>
  </si>
  <si>
    <t>02685004</t>
  </si>
  <si>
    <t>SANDERO-PACHA RECTANGULAR 4 PATAS</t>
  </si>
  <si>
    <t>GR-0674</t>
  </si>
  <si>
    <t>R 9INY/LARGO</t>
  </si>
  <si>
    <t>7700852410</t>
  </si>
  <si>
    <t>7700828866.</t>
  </si>
  <si>
    <t>SYMBOL/KANGOO CLIO II/CITYUS/</t>
  </si>
  <si>
    <t>7701047909</t>
  </si>
  <si>
    <t>LOGA/SAND/SYM</t>
  </si>
  <si>
    <t xml:space="preserve">VENTILADOR S/AIR         </t>
  </si>
  <si>
    <t>10994</t>
  </si>
  <si>
    <t>TWING0/KANGOO</t>
  </si>
  <si>
    <t>8 VALVULAS</t>
  </si>
  <si>
    <t xml:space="preserve"> BF68-32-090</t>
  </si>
  <si>
    <t>BA28-32-090B</t>
  </si>
  <si>
    <t>323 83/(INF LAR</t>
  </si>
  <si>
    <t>INFERIOR ACOPLA AL SINFIN</t>
  </si>
  <si>
    <t>BADB-34-700</t>
  </si>
  <si>
    <t>308087</t>
  </si>
  <si>
    <t>MAZDA 3 16/ SKY</t>
  </si>
  <si>
    <t>DA6C-34-700A</t>
  </si>
  <si>
    <t>MAZDA 2 16/ SKY</t>
  </si>
  <si>
    <t>BADB-34-900</t>
  </si>
  <si>
    <t>308088</t>
  </si>
  <si>
    <t>DA6C-34-900A</t>
  </si>
  <si>
    <t>UA3J-34-700X</t>
  </si>
  <si>
    <t>B-2.6- 2008/2011</t>
  </si>
  <si>
    <t>GA2K-28-700.</t>
  </si>
  <si>
    <t>BADE-28-700</t>
  </si>
  <si>
    <t>DA6C-28-700D</t>
  </si>
  <si>
    <t>MAZDA 3/FOCUS</t>
  </si>
  <si>
    <t>GP9A-33-047D</t>
  </si>
  <si>
    <t>DAC4584W-2RS</t>
  </si>
  <si>
    <t>CX 9/CX 7</t>
  </si>
  <si>
    <t>323 86/626 86 8</t>
  </si>
  <si>
    <t>626 86/88 GANCH</t>
  </si>
  <si>
    <t>BP4K-28-C10B</t>
  </si>
  <si>
    <t xml:space="preserve">BRAZO SUSP TRAS(CURVO)   </t>
  </si>
  <si>
    <t>F520-17-245A</t>
  </si>
  <si>
    <t>0881-17-245C AM</t>
  </si>
  <si>
    <t>323 90/ 27DIENT</t>
  </si>
  <si>
    <t>B001-46-062</t>
  </si>
  <si>
    <t>TRC</t>
  </si>
  <si>
    <t>626 83/ VERDE</t>
  </si>
  <si>
    <t>PZ-710</t>
  </si>
  <si>
    <t>WE01-18-601</t>
  </si>
  <si>
    <t>MAZAC-3374</t>
  </si>
  <si>
    <t>MAZAC-3556</t>
  </si>
  <si>
    <t>BP4T41660G</t>
  </si>
  <si>
    <t>2010-2013</t>
  </si>
  <si>
    <t>MAZE-253</t>
  </si>
  <si>
    <t>GA97-41-150D NA</t>
  </si>
  <si>
    <t>MAZCC-4360</t>
  </si>
  <si>
    <t>GJ6A46500F</t>
  </si>
  <si>
    <t>MAZDA 6 2.0 04/</t>
  </si>
  <si>
    <t>2004-2008</t>
  </si>
  <si>
    <t>MAZFP-3192</t>
  </si>
  <si>
    <t>B 2.2 00/</t>
  </si>
  <si>
    <t>MAZF-884</t>
  </si>
  <si>
    <t>8L2U-44-202  NA</t>
  </si>
  <si>
    <t>B 2.6 /96</t>
  </si>
  <si>
    <t>MAZF-383</t>
  </si>
  <si>
    <t>8L1U-44-006  NA</t>
  </si>
  <si>
    <t>MAZFP-3193</t>
  </si>
  <si>
    <t>MAZF-885</t>
  </si>
  <si>
    <t>8L1U-44-203  NA</t>
  </si>
  <si>
    <t>MAZFP-3942</t>
  </si>
  <si>
    <t>BP4K44410</t>
  </si>
  <si>
    <t>MAZFP-2889</t>
  </si>
  <si>
    <t>8C1G44901A</t>
  </si>
  <si>
    <t>SD</t>
  </si>
  <si>
    <t>BF6732110B/523</t>
  </si>
  <si>
    <t>523B</t>
  </si>
  <si>
    <t>DF7132110A/2719</t>
  </si>
  <si>
    <t>2719C</t>
  </si>
  <si>
    <t>MECANICA-ELECTRO ASISTIDA</t>
  </si>
  <si>
    <t>F401-17-442</t>
  </si>
  <si>
    <t xml:space="preserve">CARCAZA PINON VEL(COMP)  </t>
  </si>
  <si>
    <t>YS</t>
  </si>
  <si>
    <t>323 98/INY</t>
  </si>
  <si>
    <t>B632-15-161B</t>
  </si>
  <si>
    <t>M0150</t>
  </si>
  <si>
    <t>G56428156A</t>
  </si>
  <si>
    <t>KIT054</t>
  </si>
  <si>
    <t>54-FE1H-12700</t>
  </si>
  <si>
    <t xml:space="preserve">CORREA DIST/KIT 109DR    </t>
  </si>
  <si>
    <t>4X2 GASOLINA</t>
  </si>
  <si>
    <t>ST-1640</t>
  </si>
  <si>
    <t>0259-25-060  TW</t>
  </si>
  <si>
    <t>DA-218</t>
  </si>
  <si>
    <t>0218</t>
  </si>
  <si>
    <t>D-115</t>
  </si>
  <si>
    <t>05-46</t>
  </si>
  <si>
    <t>GJ25-33-25XB</t>
  </si>
  <si>
    <t>626 88/5 PERNOS</t>
  </si>
  <si>
    <t>CHERY TIGGO ASAHI/2.0cc.</t>
  </si>
  <si>
    <t>MF3003D</t>
  </si>
  <si>
    <t>GHR1-33-251A</t>
  </si>
  <si>
    <t>MAZDA 6/CX5 16/</t>
  </si>
  <si>
    <t>MF3006D</t>
  </si>
  <si>
    <t>EH14-33-25XA</t>
  </si>
  <si>
    <t>CX7/CX9 09/12</t>
  </si>
  <si>
    <t>BP4Y-26-251B</t>
  </si>
  <si>
    <t>MF3005D</t>
  </si>
  <si>
    <t>GHT2-26-251</t>
  </si>
  <si>
    <t>SYACTIVE 2.0/2.5</t>
  </si>
  <si>
    <t>MF3007D</t>
  </si>
  <si>
    <t>L232-26-251</t>
  </si>
  <si>
    <t>MZ-8-922/234012</t>
  </si>
  <si>
    <t>FCT8-25-50X</t>
  </si>
  <si>
    <t>SKY ACTIVE/ CX-5 AUTOMATICO</t>
  </si>
  <si>
    <t>M0020</t>
  </si>
  <si>
    <t>242201</t>
  </si>
  <si>
    <t>MA-1017 S</t>
  </si>
  <si>
    <t>27X105X85</t>
  </si>
  <si>
    <t>MA-1016</t>
  </si>
  <si>
    <t>301878</t>
  </si>
  <si>
    <t>11119-1</t>
  </si>
  <si>
    <t>MZ-404-8MM</t>
  </si>
  <si>
    <t>MZ-0404-8IND</t>
  </si>
  <si>
    <t>GAS18003</t>
  </si>
  <si>
    <t>MZ-423-8MM</t>
  </si>
  <si>
    <t>DEMIO 16V</t>
  </si>
  <si>
    <t>F601-23-360</t>
  </si>
  <si>
    <t>Z599-13-250</t>
  </si>
  <si>
    <t>5320406</t>
  </si>
  <si>
    <t>ALLEGRO 1.6 97/</t>
  </si>
  <si>
    <t>L3G5-13-250</t>
  </si>
  <si>
    <t>0280158003</t>
  </si>
  <si>
    <t>12 huecos 55ML</t>
  </si>
  <si>
    <t>242169</t>
  </si>
  <si>
    <t>FIESTA 1.6 2010/HONDA FIT</t>
  </si>
  <si>
    <t>22196M</t>
  </si>
  <si>
    <t>8COB15029</t>
  </si>
  <si>
    <t>22159M</t>
  </si>
  <si>
    <t>B092-61211</t>
  </si>
  <si>
    <t>323 87/95</t>
  </si>
  <si>
    <t>22179M</t>
  </si>
  <si>
    <t>GJ8361211</t>
  </si>
  <si>
    <t>22189M</t>
  </si>
  <si>
    <t>UB3961212</t>
  </si>
  <si>
    <t>B 2000</t>
  </si>
  <si>
    <t>D09W-61-24XA</t>
  </si>
  <si>
    <t>MAZDA 2 1.5 16/</t>
  </si>
  <si>
    <t>SKYACTIV 16V</t>
  </si>
  <si>
    <t>16V  2015-20</t>
  </si>
  <si>
    <t>DB1N-61-24Y</t>
  </si>
  <si>
    <t>22379M</t>
  </si>
  <si>
    <t xml:space="preserve">MANGUERA CALEF/INFERIOR  </t>
  </si>
  <si>
    <t>16V 2004-2009 CORTA</t>
  </si>
  <si>
    <t>G031-43-810A</t>
  </si>
  <si>
    <t>626 98/</t>
  </si>
  <si>
    <t>ASAHI TRASERA  (LARGO 294mm)</t>
  </si>
  <si>
    <t>22155M</t>
  </si>
  <si>
    <t>323 86/ L=35 CM</t>
  </si>
  <si>
    <t>LONG 35 CM</t>
  </si>
  <si>
    <t>22142M</t>
  </si>
  <si>
    <t>323/97Iny</t>
  </si>
  <si>
    <t>22164M</t>
  </si>
  <si>
    <t>22166M</t>
  </si>
  <si>
    <t>22177M</t>
  </si>
  <si>
    <t>PE01-15-18YE</t>
  </si>
  <si>
    <t>SKYACTIV 2015-20</t>
  </si>
  <si>
    <t>22176M</t>
  </si>
  <si>
    <t>256794</t>
  </si>
  <si>
    <t>626/LX GLX 8VAL</t>
  </si>
  <si>
    <t>P31H-15-18Y</t>
  </si>
  <si>
    <t>22152M</t>
  </si>
  <si>
    <t>CARBUR. e INYEC.</t>
  </si>
  <si>
    <t>22175M</t>
  </si>
  <si>
    <t>259354</t>
  </si>
  <si>
    <t>626/86 L  8VALV</t>
  </si>
  <si>
    <t>22157M</t>
  </si>
  <si>
    <t>ALLEG 95/99</t>
  </si>
  <si>
    <t>1.8 (L 506mm D.I 1"-1-5/32") ALLEGRO 1.3</t>
  </si>
  <si>
    <t>22201M</t>
  </si>
  <si>
    <t>8LOU-15213</t>
  </si>
  <si>
    <t>12V 4X4 (CORTA 235mm)</t>
  </si>
  <si>
    <t>22204M</t>
  </si>
  <si>
    <t>G50315186.</t>
  </si>
  <si>
    <t>B 2.6/BT 50 00/</t>
  </si>
  <si>
    <t>B-12.6 12V 4X4 00/07-BT-50 08/14 GASOLIN</t>
  </si>
  <si>
    <t>PE011518XC</t>
  </si>
  <si>
    <t>SKYACTIV 16V 15/20</t>
  </si>
  <si>
    <t>22173M</t>
  </si>
  <si>
    <t>8COG15200</t>
  </si>
  <si>
    <t>22171M</t>
  </si>
  <si>
    <t>8COG15284B</t>
  </si>
  <si>
    <t>DE TUBO B/AGUA A CARCAZA TERMOSTATO</t>
  </si>
  <si>
    <t>22170M</t>
  </si>
  <si>
    <t>8COG1368</t>
  </si>
  <si>
    <t xml:space="preserve">MANGUERA REFRIG/MOT LARG </t>
  </si>
  <si>
    <t>626 /88</t>
  </si>
  <si>
    <t>22172M</t>
  </si>
  <si>
    <t xml:space="preserve">MANGUERA REFRIG/MOT MEDI </t>
  </si>
  <si>
    <t>626 89/97</t>
  </si>
  <si>
    <t>10216 NOVEX</t>
  </si>
  <si>
    <t>D-3053-M     OR</t>
  </si>
  <si>
    <t>7463 GAMAX</t>
  </si>
  <si>
    <t>8836-MZ-HD</t>
  </si>
  <si>
    <t>8836-D1623</t>
  </si>
  <si>
    <t>CX 5 13/</t>
  </si>
  <si>
    <t>8908-D1679</t>
  </si>
  <si>
    <t>8908-MZ-HD</t>
  </si>
  <si>
    <t>MAZDA 3/6 14/17</t>
  </si>
  <si>
    <t>MAZDA 3 2014/17 SKYACTIV 1 SERIE</t>
  </si>
  <si>
    <t>E303-11-323.</t>
  </si>
  <si>
    <t>FITO</t>
  </si>
  <si>
    <t>0370-11-321B.</t>
  </si>
  <si>
    <t>FS05-11-401</t>
  </si>
  <si>
    <t>NIKO</t>
  </si>
  <si>
    <t xml:space="preserve"> BG34-33-020</t>
  </si>
  <si>
    <t>WB80848 RH</t>
  </si>
  <si>
    <t xml:space="preserve"> BG34-33-030</t>
  </si>
  <si>
    <t>WB80848 LH</t>
  </si>
  <si>
    <t>MZ-658/634117</t>
  </si>
  <si>
    <t>29X27X56</t>
  </si>
  <si>
    <t>MZ-506 / 634004</t>
  </si>
  <si>
    <t>26X23X35</t>
  </si>
  <si>
    <t>MZ-779/618076</t>
  </si>
  <si>
    <t>28x36x42</t>
  </si>
  <si>
    <t>MZ-745/634029</t>
  </si>
  <si>
    <t>28X33X35</t>
  </si>
  <si>
    <t>GPV 23823 TIPO MACHO MAZDA 3 AT BK</t>
  </si>
  <si>
    <t>MAZDA 2 /14 MEC</t>
  </si>
  <si>
    <t>MZ-010/834052</t>
  </si>
  <si>
    <t>26X30X56 TOPE</t>
  </si>
  <si>
    <t>ALLEGRO 1.8</t>
  </si>
  <si>
    <t>MZ-018/834054</t>
  </si>
  <si>
    <t>26X30X56 p.i</t>
  </si>
  <si>
    <t>ALLEGRO A/T</t>
  </si>
  <si>
    <t>8173-89-431 .</t>
  </si>
  <si>
    <t>YU-3404</t>
  </si>
  <si>
    <t>MAZDA T45 MATSURI</t>
  </si>
  <si>
    <t>E301-24-312 .</t>
  </si>
  <si>
    <t>FEH5-18-V05 .</t>
  </si>
  <si>
    <t>YR-316*</t>
  </si>
  <si>
    <t>YR-303.</t>
  </si>
  <si>
    <t>0324-24-312.</t>
  </si>
  <si>
    <t>MONTERO MITSUBISHI SDT.</t>
  </si>
  <si>
    <t>B61V-18-V05</t>
  </si>
  <si>
    <t>323 INY 97/04</t>
  </si>
  <si>
    <t>B01A-34-550A</t>
  </si>
  <si>
    <t>UA01-99-356  TW</t>
  </si>
  <si>
    <t>KIA SEPHIA-II</t>
  </si>
  <si>
    <t>BK3P-34-300D*</t>
  </si>
  <si>
    <t>MZ1005</t>
  </si>
  <si>
    <t>UC2R-34-550.</t>
  </si>
  <si>
    <t>FO1052</t>
  </si>
  <si>
    <t>UC2R-34-540A.</t>
  </si>
  <si>
    <t>FO1063</t>
  </si>
  <si>
    <t>FORD RANGER 2.2/3.2 15/</t>
  </si>
  <si>
    <t>0118161</t>
  </si>
  <si>
    <t>GA2C-39-040E*</t>
  </si>
  <si>
    <t xml:space="preserve">SOPORTE CAJA/TRAS(BUJE)  </t>
  </si>
  <si>
    <t>BF68-66-120F.</t>
  </si>
  <si>
    <t>BF67-66-120C</t>
  </si>
  <si>
    <t>323 86/04</t>
  </si>
  <si>
    <t>BF67-76-290</t>
  </si>
  <si>
    <t>WA-80118</t>
  </si>
  <si>
    <t>UB80-76-290  .</t>
  </si>
  <si>
    <t>H612-24-310.</t>
  </si>
  <si>
    <t>YD-318</t>
  </si>
  <si>
    <t>F829-18-V00</t>
  </si>
  <si>
    <t>90/ L</t>
  </si>
  <si>
    <t>F201-18-V00</t>
  </si>
  <si>
    <t>FE1H-15-172A</t>
  </si>
  <si>
    <t xml:space="preserve">TAPA TERMOSTATO          </t>
  </si>
  <si>
    <t>049/AT-752</t>
  </si>
  <si>
    <t>41013</t>
  </si>
  <si>
    <t>B-2.0 2.2 2.6</t>
  </si>
  <si>
    <t>G601-12-500A</t>
  </si>
  <si>
    <t>LFG1-15-980B</t>
  </si>
  <si>
    <t>UC2M-32-24XA.</t>
  </si>
  <si>
    <t>FO3051</t>
  </si>
  <si>
    <t>D09H-32-240</t>
  </si>
  <si>
    <t>MZ3033</t>
  </si>
  <si>
    <t>BP4L-32-240*</t>
  </si>
  <si>
    <t>MZ3011</t>
  </si>
  <si>
    <t>UC2M-32-280.</t>
  </si>
  <si>
    <t>FO2083</t>
  </si>
  <si>
    <t>UC2M-32-290.</t>
  </si>
  <si>
    <t>FO2084</t>
  </si>
  <si>
    <t>BBM2-34-300A</t>
  </si>
  <si>
    <t>JH-228R</t>
  </si>
  <si>
    <t>MAZDA 3 09/15</t>
  </si>
  <si>
    <t>BBM2-34-350A</t>
  </si>
  <si>
    <t>JH-228L</t>
  </si>
  <si>
    <t>MAZDA 3 10/15</t>
  </si>
  <si>
    <t>UC3C-34-200D</t>
  </si>
  <si>
    <t>JH-498R</t>
  </si>
  <si>
    <t>UC3C-34-250D</t>
  </si>
  <si>
    <t>JH-498L</t>
  </si>
  <si>
    <t>OS3583</t>
  </si>
  <si>
    <t>LF01-18-501.</t>
  </si>
  <si>
    <t>MAZDA 3/5/6 /14</t>
  </si>
  <si>
    <t>MAZDA 5/FORD FIESTA 1.6  11/</t>
  </si>
  <si>
    <t>DOP1130</t>
  </si>
  <si>
    <t>DOP1133</t>
  </si>
  <si>
    <t xml:space="preserve">TROMPO ACEITE (PALA)     </t>
  </si>
  <si>
    <t>SPRINT/TOYOTA/NISSAN TIPO BOMBILLO</t>
  </si>
  <si>
    <t>F401-17-640</t>
  </si>
  <si>
    <t>ZL01-15-280A</t>
  </si>
  <si>
    <t>Z509-15-290</t>
  </si>
  <si>
    <t>GR-0691</t>
  </si>
  <si>
    <t>17165L</t>
  </si>
  <si>
    <t xml:space="preserve">TUERCA CACHO ROSCA DER   </t>
  </si>
  <si>
    <t>323 INY/PRIDE/FESTIVA</t>
  </si>
  <si>
    <t>12204-10040.</t>
  </si>
  <si>
    <t xml:space="preserve"> B541-13-890A</t>
  </si>
  <si>
    <t>B541-13-890A,</t>
  </si>
  <si>
    <t>2.0/2.5 323 INY/PRIDE/FESTIVA</t>
  </si>
  <si>
    <t xml:space="preserve">VALVULA P.C.V.(METALICA) </t>
  </si>
  <si>
    <t>323/626/B 2.6cc</t>
  </si>
  <si>
    <t>E301-12-890A</t>
  </si>
  <si>
    <t>BT-50/B-2.2/HILUX 96/05</t>
  </si>
  <si>
    <t xml:space="preserve">VALVULA P.C.V.(PLASTICA) </t>
  </si>
  <si>
    <t>E301-13-890A.</t>
  </si>
  <si>
    <t>BT-50/B-2.0/HILUX 96/05</t>
  </si>
  <si>
    <t>BP-3386</t>
  </si>
  <si>
    <t>CARENS</t>
  </si>
  <si>
    <t>48220-82000</t>
  </si>
  <si>
    <t>13331989.</t>
  </si>
  <si>
    <t>41601-65J00</t>
  </si>
  <si>
    <t>41601-78K01</t>
  </si>
  <si>
    <t>DQ32001</t>
  </si>
  <si>
    <t>8-97236-299-0.</t>
  </si>
  <si>
    <t>AT-7095</t>
  </si>
  <si>
    <t>AT-7083</t>
  </si>
  <si>
    <t>05-55235</t>
  </si>
  <si>
    <t>8-97946-625-0*</t>
  </si>
  <si>
    <t>RT50 2.5cc 13/16</t>
  </si>
  <si>
    <t>CORS/MATS/CIELO</t>
  </si>
  <si>
    <t>9304373      BR</t>
  </si>
  <si>
    <t>84/92 GRIS</t>
  </si>
  <si>
    <t>TRAS EXT 4X4 08/ 2.4-3.0-3.2-3.6 DIAM 39</t>
  </si>
  <si>
    <t>METALIGO GRANDE MACIZO SAIL</t>
  </si>
  <si>
    <t>96381856</t>
  </si>
  <si>
    <t>95032442</t>
  </si>
  <si>
    <t>CORBATIN</t>
  </si>
  <si>
    <t>GMCAC-2438</t>
  </si>
  <si>
    <t>96452590</t>
  </si>
  <si>
    <t>AVEO/SEDAN 5 PT</t>
  </si>
  <si>
    <t>CHMA-393</t>
  </si>
  <si>
    <t>52272635     NA</t>
  </si>
  <si>
    <t>87/ MEC</t>
  </si>
  <si>
    <t>CHECC-3519</t>
  </si>
  <si>
    <t>CHEFP-4170</t>
  </si>
  <si>
    <t>ONIX 1.4 2016/</t>
  </si>
  <si>
    <t>UNICO</t>
  </si>
  <si>
    <t>GMCFP-1922</t>
  </si>
  <si>
    <t>CARGO LARGA</t>
  </si>
  <si>
    <t>GMCFP-2564</t>
  </si>
  <si>
    <t>96534871</t>
  </si>
  <si>
    <t>AVEO 06/</t>
  </si>
  <si>
    <t>LUVF-483</t>
  </si>
  <si>
    <t>94434628     NA</t>
  </si>
  <si>
    <t>CHEFP-4031</t>
  </si>
  <si>
    <t>DOBLE CABINA 2.5 2016/ 2.5cc.</t>
  </si>
  <si>
    <t>LUVF-954</t>
  </si>
  <si>
    <t>94134799     NA</t>
  </si>
  <si>
    <t>VITF-1379</t>
  </si>
  <si>
    <t>CHESC-3934</t>
  </si>
  <si>
    <t>24529647</t>
  </si>
  <si>
    <t>GMCAB-2051</t>
  </si>
  <si>
    <t>GMCVZ-685</t>
  </si>
  <si>
    <t>MONZA 85/86</t>
  </si>
  <si>
    <t>26047546/548</t>
  </si>
  <si>
    <t>26030358</t>
  </si>
  <si>
    <t>48509E86006/512</t>
  </si>
  <si>
    <t>C-249</t>
  </si>
  <si>
    <t>T531B</t>
  </si>
  <si>
    <t>96457238</t>
  </si>
  <si>
    <t>WF0195</t>
  </si>
  <si>
    <t>96666227.</t>
  </si>
  <si>
    <t>CT001</t>
  </si>
  <si>
    <t>MATIZ/ALTO 1.0 TICO</t>
  </si>
  <si>
    <t>8-971828432-0</t>
  </si>
  <si>
    <t>21062-61010</t>
  </si>
  <si>
    <t>21062-38010</t>
  </si>
  <si>
    <t>TOYOTA 2F/3F</t>
  </si>
  <si>
    <t>KIT-024</t>
  </si>
  <si>
    <t xml:space="preserve">CORREA DIST/KIT 162DR20  </t>
  </si>
  <si>
    <t>DESIG/ASTRA 1.8</t>
  </si>
  <si>
    <t>ST-1540</t>
  </si>
  <si>
    <t>SPRINT/SWIF/R 9</t>
  </si>
  <si>
    <t>13502045.</t>
  </si>
  <si>
    <t>CRUZE 1.8/1.4cc</t>
  </si>
  <si>
    <t>8-97308-868-0</t>
  </si>
  <si>
    <t>55211-60A00</t>
  </si>
  <si>
    <t>VITARA 2Y3 PTAS</t>
  </si>
  <si>
    <t>DMAX 14/ RT50</t>
  </si>
  <si>
    <t>TRAILBLAZER 14/16</t>
  </si>
  <si>
    <t>GM-8-674/208158</t>
  </si>
  <si>
    <t>GM-8-500/221119</t>
  </si>
  <si>
    <t>CH001-34</t>
  </si>
  <si>
    <t>T-0002</t>
  </si>
  <si>
    <t>SPRINT 98/</t>
  </si>
  <si>
    <t>21H009</t>
  </si>
  <si>
    <t>8-94110-646-1.</t>
  </si>
  <si>
    <t>ADM (CORTA DER)</t>
  </si>
  <si>
    <t xml:space="preserve">FLAUTA BALANC MOT        </t>
  </si>
  <si>
    <t>LU</t>
  </si>
  <si>
    <t>ADMISION TROOPER/WFR</t>
  </si>
  <si>
    <t>8-94110-647-1</t>
  </si>
  <si>
    <t>EX (LARGA-IZQ)</t>
  </si>
  <si>
    <t>EXCAPE TROOPER/WFR</t>
  </si>
  <si>
    <t>C0018</t>
  </si>
  <si>
    <t>CP/SPARK</t>
  </si>
  <si>
    <t>GT20</t>
  </si>
  <si>
    <t>GT-20</t>
  </si>
  <si>
    <t>C0020</t>
  </si>
  <si>
    <t>G/POLVO LARGO DERECHO</t>
  </si>
  <si>
    <t>GM-713-XLB</t>
  </si>
  <si>
    <t>CH-3013 S</t>
  </si>
  <si>
    <t>TC009</t>
  </si>
  <si>
    <t>CH-3021 S</t>
  </si>
  <si>
    <t>94313080     NA</t>
  </si>
  <si>
    <t>20X95X70</t>
  </si>
  <si>
    <t>CH-3012</t>
  </si>
  <si>
    <t>8942582850</t>
  </si>
  <si>
    <t>LUV/TROOPER</t>
  </si>
  <si>
    <t>CARIBE 81-89 TROOPER</t>
  </si>
  <si>
    <t>8-94201-962-2..</t>
  </si>
  <si>
    <t>CH-668-8MM</t>
  </si>
  <si>
    <t>CH-668-8IND</t>
  </si>
  <si>
    <t>ESTEEM 2CAB/DFS</t>
  </si>
  <si>
    <t>VITARA 2P / DFSK 1.3 / (2 CABLES) JIMNY</t>
  </si>
  <si>
    <t>AG3941</t>
  </si>
  <si>
    <t>AK3941</t>
  </si>
  <si>
    <t>CH-688-8MM</t>
  </si>
  <si>
    <t>N300 1.2 2010/</t>
  </si>
  <si>
    <t>5324016</t>
  </si>
  <si>
    <t>5324025</t>
  </si>
  <si>
    <t>INP-470</t>
  </si>
  <si>
    <t>TAHOE</t>
  </si>
  <si>
    <t>30512</t>
  </si>
  <si>
    <t>94749564</t>
  </si>
  <si>
    <t>ONIX 1.4 8V 16/</t>
  </si>
  <si>
    <t>B/AGUA A TUBO REFRIGERACION</t>
  </si>
  <si>
    <t>23445M</t>
  </si>
  <si>
    <t>NPR 91/97 3.9</t>
  </si>
  <si>
    <t>1ra SERIE DIESEL</t>
  </si>
  <si>
    <t>23372M</t>
  </si>
  <si>
    <t>DMAX DIES(JX2)</t>
  </si>
  <si>
    <t>JGOX2(CONEX BLOQ MOT-TURBOS GEMELOS CALE</t>
  </si>
  <si>
    <t>23480M</t>
  </si>
  <si>
    <t>96553305</t>
  </si>
  <si>
    <t xml:space="preserve">MANGUERA CALEF DEPO/RAD  </t>
  </si>
  <si>
    <t>23479M</t>
  </si>
  <si>
    <t>OPTRA 1.4/1.6 16V 04/13 2004/2012</t>
  </si>
  <si>
    <t xml:space="preserve">MANGUERA CARB/MULT       </t>
  </si>
  <si>
    <t>SWIFT 1.3 91/</t>
  </si>
  <si>
    <t>1991-2004</t>
  </si>
  <si>
    <t>96325658</t>
  </si>
  <si>
    <t xml:space="preserve">MANGUERA DESF VALV PRESI </t>
  </si>
  <si>
    <t>C0152</t>
  </si>
  <si>
    <t>23523M</t>
  </si>
  <si>
    <t>7700726561   OR</t>
  </si>
  <si>
    <t xml:space="preserve">MANGUERA PASO AGUA       </t>
  </si>
  <si>
    <t>29516M</t>
  </si>
  <si>
    <t>NPR/NQR 5.2 12/</t>
  </si>
  <si>
    <t>16V REWARD 4a SERIE</t>
  </si>
  <si>
    <t>23333M</t>
  </si>
  <si>
    <t>95613807.</t>
  </si>
  <si>
    <t>96445820</t>
  </si>
  <si>
    <t>16V ENTRADA CUERPO ACEL</t>
  </si>
  <si>
    <t>ENTRAD CUERPO ACEL 16V LT/HB/DESIG/ADVAN</t>
  </si>
  <si>
    <t>23426M</t>
  </si>
  <si>
    <t>8943217370</t>
  </si>
  <si>
    <t xml:space="preserve">MANGUERA RETORNO TURBO   </t>
  </si>
  <si>
    <t>NPR 5.2 16v 12/</t>
  </si>
  <si>
    <t>ENTRADA TERMOST A TUBO MULT REFRIG</t>
  </si>
  <si>
    <t>KK10-1043</t>
  </si>
  <si>
    <t>95352379.</t>
  </si>
  <si>
    <t>KK47-2719C</t>
  </si>
  <si>
    <t>10210 NOVEX</t>
  </si>
  <si>
    <t>10235 GAMAX</t>
  </si>
  <si>
    <t>7253 GAMAX</t>
  </si>
  <si>
    <t>95608794-    HM</t>
  </si>
  <si>
    <t>LUV 2200 2500 RODEO 4CIL TROOPER</t>
  </si>
  <si>
    <t>7250 NOVEX</t>
  </si>
  <si>
    <t>SAMURAI/SJ 413</t>
  </si>
  <si>
    <t>7250-CH-MT</t>
  </si>
  <si>
    <t>7250-D359</t>
  </si>
  <si>
    <t>046-CH-MT.</t>
  </si>
  <si>
    <t>21130</t>
  </si>
  <si>
    <t>7331 NOVEX LD</t>
  </si>
  <si>
    <t>5120051810   HM</t>
  </si>
  <si>
    <t>7332-CH-HD</t>
  </si>
  <si>
    <t>FORMULA TAXI SWIFT GTI/TWINCAM</t>
  </si>
  <si>
    <t>7332 NOVEX</t>
  </si>
  <si>
    <t>5520062830   HM</t>
  </si>
  <si>
    <t>1.6/GTI</t>
  </si>
  <si>
    <t>7435 NOVEX</t>
  </si>
  <si>
    <t>7578 NOVEX</t>
  </si>
  <si>
    <t>N 300 GOLF 97/9</t>
  </si>
  <si>
    <t xml:space="preserve"> 8-94231-165-1</t>
  </si>
  <si>
    <t xml:space="preserve"> 12631-82000</t>
  </si>
  <si>
    <t>SPRINT 87/96</t>
  </si>
  <si>
    <t xml:space="preserve"> 12631-53B00</t>
  </si>
  <si>
    <t>GTI/ESTEEM</t>
  </si>
  <si>
    <t>8-94200-973-1</t>
  </si>
  <si>
    <t>Z1570RH</t>
  </si>
  <si>
    <t>Z1330 RH</t>
  </si>
  <si>
    <t>96459242</t>
  </si>
  <si>
    <t>33X23X52.5</t>
  </si>
  <si>
    <t>SK-802 / 899089</t>
  </si>
  <si>
    <t>25X20X49 P.I</t>
  </si>
  <si>
    <t>GPV 19618 AUTOMATICO</t>
  </si>
  <si>
    <t>8-94434-443-3</t>
  </si>
  <si>
    <t>WA80177</t>
  </si>
  <si>
    <t xml:space="preserve">RAMAL SWITCH IGNICION    </t>
  </si>
  <si>
    <t xml:space="preserve"> 90052497.</t>
  </si>
  <si>
    <t>90052498.</t>
  </si>
  <si>
    <t>CORSA/MONZA</t>
  </si>
  <si>
    <t>6 PATAS/TERMINALES</t>
  </si>
  <si>
    <t>5-87831-204-0</t>
  </si>
  <si>
    <t>5-87830-788-1</t>
  </si>
  <si>
    <t>CIELO/OPTRA-NUBIRA 1.8(NEGRO) SPARK GT</t>
  </si>
  <si>
    <t>8-97216-792-0</t>
  </si>
  <si>
    <t>52*76*11*12</t>
  </si>
  <si>
    <t>8-94174-468-0.</t>
  </si>
  <si>
    <t>96535089.</t>
  </si>
  <si>
    <t>95907943.</t>
  </si>
  <si>
    <t>CV1009</t>
  </si>
  <si>
    <t>7329482.</t>
  </si>
  <si>
    <t>8-94459-464-1,</t>
  </si>
  <si>
    <t>IS1004</t>
  </si>
  <si>
    <t>SPARK 05/ CRONOS 7:24/KRONOS</t>
  </si>
  <si>
    <t>CON RODILLO+COPELA COMPLETO</t>
  </si>
  <si>
    <t>2-01-0200</t>
  </si>
  <si>
    <t xml:space="preserve">SOPORTE CABINA CENT/TRAS </t>
  </si>
  <si>
    <t>93302287..</t>
  </si>
  <si>
    <t>CRUZE/ORLANDO COMPLETO</t>
  </si>
  <si>
    <t>GOP-105-T</t>
  </si>
  <si>
    <t>EPICA/LEGANZA/EVOLUTION1.8cc COBALTELITE</t>
  </si>
  <si>
    <t>C0758</t>
  </si>
  <si>
    <t>OPTRA (GRUESO)</t>
  </si>
  <si>
    <t>8970668000   NA</t>
  </si>
  <si>
    <t>8944228682   NA</t>
  </si>
  <si>
    <t xml:space="preserve">SOPORTE MOT T/I          </t>
  </si>
  <si>
    <t>MONZA 85/</t>
  </si>
  <si>
    <t>93279383.</t>
  </si>
  <si>
    <t>90412043</t>
  </si>
  <si>
    <t xml:space="preserve">TAPA CORREA DIST (JGO)   </t>
  </si>
  <si>
    <t>DIESEL-POWER 98/</t>
  </si>
  <si>
    <t>33321-63B40-</t>
  </si>
  <si>
    <t>33321-62E10..</t>
  </si>
  <si>
    <t>C/CARCAZA PLASTICA</t>
  </si>
  <si>
    <t>JH-354R</t>
  </si>
  <si>
    <t>12810-71C02.</t>
  </si>
  <si>
    <t>12810-71C00</t>
  </si>
  <si>
    <t>T43143</t>
  </si>
  <si>
    <t>JH-350L</t>
  </si>
  <si>
    <t>2012/2019</t>
  </si>
  <si>
    <t>48830-60G00.</t>
  </si>
  <si>
    <t>8-94217-221-3.</t>
  </si>
  <si>
    <t>IS3002</t>
  </si>
  <si>
    <t>CV3011</t>
  </si>
  <si>
    <t>HEMBRA</t>
  </si>
  <si>
    <t>93741074.</t>
  </si>
  <si>
    <t>DW3813</t>
  </si>
  <si>
    <t>7:24/KRONOS</t>
  </si>
  <si>
    <t>96815490.</t>
  </si>
  <si>
    <t>NUBIRA SAIL</t>
  </si>
  <si>
    <t>48830-60B00*</t>
  </si>
  <si>
    <t>SZ3005</t>
  </si>
  <si>
    <t>4 PINES CAJA AUTOMATICA SAIL</t>
  </si>
  <si>
    <t>2 PINES.CAJA MECA</t>
  </si>
  <si>
    <t>897304-855-0.</t>
  </si>
  <si>
    <t>IS2005</t>
  </si>
  <si>
    <t>8-98055-746-0.</t>
  </si>
  <si>
    <t>IS2006</t>
  </si>
  <si>
    <t>D MAX 4X4 08/</t>
  </si>
  <si>
    <t>CV2014</t>
  </si>
  <si>
    <t xml:space="preserve">TERMINAL CORTO 14mm      </t>
  </si>
  <si>
    <t>CORSA 99/04</t>
  </si>
  <si>
    <t>8-97107-349-2</t>
  </si>
  <si>
    <t>TH6764.92</t>
  </si>
  <si>
    <t>TH5971.82</t>
  </si>
  <si>
    <t>125971.82</t>
  </si>
  <si>
    <t>TH7111.87</t>
  </si>
  <si>
    <t>TH6502.88</t>
  </si>
  <si>
    <t>AVEO BASE PASTA</t>
  </si>
  <si>
    <t>45202-63G01.</t>
  </si>
  <si>
    <t>8-98005-836-0</t>
  </si>
  <si>
    <t>JH-350R</t>
  </si>
  <si>
    <t>D MAX 4X4RT 12/</t>
  </si>
  <si>
    <t>GR-0639</t>
  </si>
  <si>
    <t>8-98005-837-0</t>
  </si>
  <si>
    <t>8960512*     NA</t>
  </si>
  <si>
    <t>OS3573</t>
  </si>
  <si>
    <t>BF67-43-890</t>
  </si>
  <si>
    <t>RS5681</t>
  </si>
  <si>
    <t>95028064.</t>
  </si>
  <si>
    <t>8942474371   JP</t>
  </si>
  <si>
    <t>LUV 2.3/SWIFT</t>
  </si>
  <si>
    <t>8-94247-437-1</t>
  </si>
  <si>
    <t>TG-9437</t>
  </si>
  <si>
    <t>95368629.</t>
  </si>
  <si>
    <t>WS3006</t>
  </si>
  <si>
    <t>BS4657</t>
  </si>
  <si>
    <t>AVE OPT SPAR GT</t>
  </si>
  <si>
    <t>BS4613</t>
  </si>
  <si>
    <t>96440925.</t>
  </si>
  <si>
    <t>PASO/1.0</t>
  </si>
  <si>
    <t>0508798AC</t>
  </si>
  <si>
    <t>05273732AC</t>
  </si>
  <si>
    <t>VS-003</t>
  </si>
  <si>
    <t xml:space="preserve">VALVULA B00STER (DAEWOO) </t>
  </si>
  <si>
    <t>DAEWOO/CORSA</t>
  </si>
  <si>
    <t>RACER/CIELO/LANOS (RECTA)</t>
  </si>
  <si>
    <t>YB-D003</t>
  </si>
  <si>
    <t>AVEO/CORS/CIELO</t>
  </si>
  <si>
    <t>LUV 2.3/ DFM 1.0</t>
  </si>
  <si>
    <t>A-1900R</t>
  </si>
  <si>
    <t>24516476.</t>
  </si>
  <si>
    <t>18118-82001*</t>
  </si>
  <si>
    <t>18118-53B00-</t>
  </si>
  <si>
    <t>CY</t>
  </si>
  <si>
    <t>8-94117-866-0</t>
  </si>
  <si>
    <t>TROOPER/HILUX</t>
  </si>
  <si>
    <t>6 ASPAS</t>
  </si>
  <si>
    <t>BP-0921</t>
  </si>
  <si>
    <t>GRAND VITAR 06/</t>
  </si>
  <si>
    <t>BP-1594</t>
  </si>
  <si>
    <t>ABRAZADERA 30 12 3/4  1 1</t>
  </si>
  <si>
    <t>/4  ACERO/CARB</t>
  </si>
  <si>
    <t>DIAM 20.6-38.1mm(ANCHO 12.7mm)MANG 1 1/2</t>
  </si>
  <si>
    <t xml:space="preserve">ABRAZADERA 30 32 1 9/16  </t>
  </si>
  <si>
    <t>2 1/2  ACE/CARB</t>
  </si>
  <si>
    <t xml:space="preserve">ALARGADOR AMORTIGUADOR   </t>
  </si>
  <si>
    <t>M10X1.25 RENAUL</t>
  </si>
  <si>
    <t>1099 3/8-R.F</t>
  </si>
  <si>
    <t>T DAEWOO</t>
  </si>
  <si>
    <t>JOURNEY(INF MET</t>
  </si>
  <si>
    <t>2.4/2.7/3.6 V6 4X2 2012/AVENGER</t>
  </si>
  <si>
    <t>A1900RX10</t>
  </si>
  <si>
    <t>CH3535SRX10</t>
  </si>
  <si>
    <t>GP-13350</t>
  </si>
  <si>
    <t>-TR-27</t>
  </si>
  <si>
    <t>NPR/PICANTO/I10/ION/FESTIVA/SAMURAI</t>
  </si>
  <si>
    <t>BC-750</t>
  </si>
  <si>
    <t xml:space="preserve">LIMPIADOR FRENOS/CLUTCH  </t>
  </si>
  <si>
    <t>14 onz(410ml)</t>
  </si>
  <si>
    <t>AP-3068</t>
  </si>
  <si>
    <t>LF094.</t>
  </si>
  <si>
    <t xml:space="preserve">PITO/TONO ALTO COMPACT   </t>
  </si>
  <si>
    <t xml:space="preserve">PITO/TONO ALTO SUPERSON  </t>
  </si>
  <si>
    <t>AEROMASTER/CODI</t>
  </si>
  <si>
    <t>EXPLORER/FIESTA/SONIC/AUDI A3/PEUGEOT</t>
  </si>
  <si>
    <t>TSP-28</t>
  </si>
  <si>
    <t xml:space="preserve">TAPA RADIADOR C/DESF  7L </t>
  </si>
  <si>
    <t xml:space="preserve"> SK-503F2-XLB</t>
  </si>
  <si>
    <t>RC0050</t>
  </si>
  <si>
    <t>AT-7272</t>
  </si>
  <si>
    <t>S/PROTECTOR</t>
  </si>
  <si>
    <t>CON BUJE GRANDE Y EJE SELECTOR</t>
  </si>
  <si>
    <t>REF EQUIVALENTE 554</t>
  </si>
  <si>
    <t>KK-2108</t>
  </si>
  <si>
    <t>26026340/534</t>
  </si>
  <si>
    <t>SIN BARRA/SIN TERMINALES/SIN ACOPLE</t>
  </si>
  <si>
    <t>48500A78B01/644</t>
  </si>
  <si>
    <t>DW-1730</t>
  </si>
  <si>
    <t>OP-501-XLB</t>
  </si>
  <si>
    <t>MATIZ/QQ</t>
  </si>
  <si>
    <t>MEDIDA DE LA COPA 68.5mm FESTIVA/PRIDE</t>
  </si>
  <si>
    <t>DW-1205-8MM</t>
  </si>
  <si>
    <t>D-29</t>
  </si>
  <si>
    <t>CON EJE SELECTOR/BUJE Y BIELETA COMPLETO</t>
  </si>
  <si>
    <t>FORTUNER 3.0 06/16</t>
  </si>
  <si>
    <t>96144976 S</t>
  </si>
  <si>
    <t>5-P</t>
  </si>
  <si>
    <t>.S6460010</t>
  </si>
  <si>
    <t>02608033</t>
  </si>
  <si>
    <t>04-2224 8"</t>
  </si>
  <si>
    <t>90366-T0044</t>
  </si>
  <si>
    <t>42KWD10</t>
  </si>
  <si>
    <t>48706-OK030</t>
  </si>
  <si>
    <t>FORTUNE 4.0 07/</t>
  </si>
  <si>
    <t>4X4 METALICO TEMP TRANSVERSAL</t>
  </si>
  <si>
    <t>HILUX 4X2(SUP)</t>
  </si>
  <si>
    <t>TY-001/S</t>
  </si>
  <si>
    <t>PT-157</t>
  </si>
  <si>
    <t>19850-30010</t>
  </si>
  <si>
    <t>PRADO TX/VIGO</t>
  </si>
  <si>
    <t>3.0cc DIESEL</t>
  </si>
  <si>
    <t>TOYFP-3881</t>
  </si>
  <si>
    <t>90919-21553</t>
  </si>
  <si>
    <t>2006/2013 4X2</t>
  </si>
  <si>
    <t>TOYVZ-1495</t>
  </si>
  <si>
    <t>TY-1608-5MM</t>
  </si>
  <si>
    <t>99/07 2.4cc.</t>
  </si>
  <si>
    <t>48815-60380</t>
  </si>
  <si>
    <t>TX3968</t>
  </si>
  <si>
    <t>PRADO TX/TXL/</t>
  </si>
  <si>
    <t>JB1340151</t>
  </si>
  <si>
    <t>20.63mm 13/16" (TIPO SELKEN)</t>
  </si>
  <si>
    <t>JB1340160</t>
  </si>
  <si>
    <t>JC139510</t>
  </si>
  <si>
    <t xml:space="preserve">CHUPA TRAS 22.22mm       </t>
  </si>
  <si>
    <t>2.8/4.0 FORTUNER 2.7/2.8cc</t>
  </si>
  <si>
    <t>NHR 3.0cc DIESEL-CARCAZA</t>
  </si>
  <si>
    <t>T003</t>
  </si>
  <si>
    <t>HILUX 92/01</t>
  </si>
  <si>
    <t>TC0100</t>
  </si>
  <si>
    <t>COROLLA</t>
  </si>
  <si>
    <t>TO-4002 S</t>
  </si>
  <si>
    <t>TC0098</t>
  </si>
  <si>
    <t>AG2034</t>
  </si>
  <si>
    <t>TY-1615-5MM</t>
  </si>
  <si>
    <t>PRADO SUMO 3PTA</t>
  </si>
  <si>
    <t>9236-D2006.</t>
  </si>
  <si>
    <t>HILUX VIGO 16/</t>
  </si>
  <si>
    <t>TO-703/659016</t>
  </si>
  <si>
    <t>04313-60010</t>
  </si>
  <si>
    <t>TOY/MAZDA 3/4</t>
  </si>
  <si>
    <t>MAZDA/MIT/(DOBLE CHUPA) 3/4</t>
  </si>
  <si>
    <t>48810-0K010*</t>
  </si>
  <si>
    <t>TO4036</t>
  </si>
  <si>
    <t>J5</t>
  </si>
  <si>
    <t>MITFP-3800</t>
  </si>
  <si>
    <t>MONTER PAJER II</t>
  </si>
  <si>
    <t>V6 3.0 /2.5 TDIC DIESEL 1991/2004</t>
  </si>
  <si>
    <t>37X72X37,</t>
  </si>
  <si>
    <t>KIT145</t>
  </si>
  <si>
    <t xml:space="preserve">CORREA DIST/KIT 124DR    </t>
  </si>
  <si>
    <t>48001-65Y10</t>
  </si>
  <si>
    <t>BP-0768</t>
  </si>
  <si>
    <t>MONTERO SPORT</t>
  </si>
  <si>
    <t>54302-ED501.</t>
  </si>
  <si>
    <t>54303-ED501.</t>
  </si>
  <si>
    <t>30620-00Q0E</t>
  </si>
  <si>
    <t>MARCH/QASHQAI</t>
  </si>
  <si>
    <t>DUSTER 1.6cc/TIIDA/JUKE</t>
  </si>
  <si>
    <t>KICKS 16/ CON ABS</t>
  </si>
  <si>
    <t>NAVARA</t>
  </si>
  <si>
    <t>KOLEOS 4X4 / QASQHAI/T32-25 ESTRIAS</t>
  </si>
  <si>
    <t>NISA-1502</t>
  </si>
  <si>
    <t>URVAN DIESEL</t>
  </si>
  <si>
    <t>NICC-992</t>
  </si>
  <si>
    <t>4413G64800-C</t>
  </si>
  <si>
    <t>MT3000 97/</t>
  </si>
  <si>
    <t>NISSC-3820</t>
  </si>
  <si>
    <t>NISCC-3927</t>
  </si>
  <si>
    <t>NISCC-3952</t>
  </si>
  <si>
    <t>URVAN ZD30 3.0</t>
  </si>
  <si>
    <t>DTI 2002/2015 REUTILIZAR SOPORTES ORIG</t>
  </si>
  <si>
    <t>NISFP-3760</t>
  </si>
  <si>
    <t>FRONTIER 05/14</t>
  </si>
  <si>
    <t>NISFP-3459</t>
  </si>
  <si>
    <t>TIIDA-NOTE-QASHQAI-SENTRA 2.0cc</t>
  </si>
  <si>
    <t>NP300/FRONT 4X2</t>
  </si>
  <si>
    <t>INT 25mm</t>
  </si>
  <si>
    <t>54613-4KH2A</t>
  </si>
  <si>
    <t>INT 19mm D23</t>
  </si>
  <si>
    <t>DA-227</t>
  </si>
  <si>
    <t>FRONTIER 07/</t>
  </si>
  <si>
    <t>40206-4CE0A</t>
  </si>
  <si>
    <t>KOLEOS 2017/ 2.0/2.5</t>
  </si>
  <si>
    <t>40206-0F000</t>
  </si>
  <si>
    <t>FRONTIER 98/06</t>
  </si>
  <si>
    <t>JP5005D</t>
  </si>
  <si>
    <t>402065RB0A</t>
  </si>
  <si>
    <t>KICKS 16/</t>
  </si>
  <si>
    <t>URVAN Z20/NA20 PATHFIN 92/95X-TERRA 10/</t>
  </si>
  <si>
    <t>NISSAN XTRAIL</t>
  </si>
  <si>
    <t>7546 NOVEX LD</t>
  </si>
  <si>
    <t>11125-3</t>
  </si>
  <si>
    <t>QASQHAI 2015/-KOLEOS 17/20</t>
  </si>
  <si>
    <t>D1736-8906</t>
  </si>
  <si>
    <t>ROGUE 14/17-QASQAI 16/ INFINIT 14/ D1736</t>
  </si>
  <si>
    <t>05321006</t>
  </si>
  <si>
    <t>16600-EN200</t>
  </si>
  <si>
    <t>MARCH/VERSA/TII</t>
  </si>
  <si>
    <t>16600-2Y915</t>
  </si>
  <si>
    <t>PATHFINDER 05/</t>
  </si>
  <si>
    <t>3.5</t>
  </si>
  <si>
    <t>27560M</t>
  </si>
  <si>
    <t>92400F4306</t>
  </si>
  <si>
    <t>SENTRA B14 1.6</t>
  </si>
  <si>
    <t>16V  1995/00 MOTOR GA16DE</t>
  </si>
  <si>
    <t>27561M</t>
  </si>
  <si>
    <t>2104753Y00</t>
  </si>
  <si>
    <t>16V 1995/00 MOTOR GA16DE</t>
  </si>
  <si>
    <t>27572M</t>
  </si>
  <si>
    <t>FRONT ZD30 ( 2)</t>
  </si>
  <si>
    <t>TUBO A TERMOST(L 594mm-D.I 1-9/16 1-3/8)</t>
  </si>
  <si>
    <t>27472M</t>
  </si>
  <si>
    <t>2.7 CABINA SENCILLA 2.7cc</t>
  </si>
  <si>
    <t>27570M</t>
  </si>
  <si>
    <t>27478M</t>
  </si>
  <si>
    <t>27562M</t>
  </si>
  <si>
    <t>14055F4121</t>
  </si>
  <si>
    <t>SENTRA B13/14</t>
  </si>
  <si>
    <t>1.6 16V 1992/  DE TERMOSTATO A MULTIPLE</t>
  </si>
  <si>
    <t>27563M</t>
  </si>
  <si>
    <t>14055F4111</t>
  </si>
  <si>
    <t>1.6 16V 1992/  DE TUBO AGUA A TERMOSTATO</t>
  </si>
  <si>
    <t>27565M</t>
  </si>
  <si>
    <t>210470M000</t>
  </si>
  <si>
    <t>1.6 16V 1995/ DE TUBO REFRIG A TAPA CARC</t>
  </si>
  <si>
    <t>8804 PRIME</t>
  </si>
  <si>
    <t>MARCH/VERSA 14/</t>
  </si>
  <si>
    <t>7566 GAMAX</t>
  </si>
  <si>
    <t>7546NX</t>
  </si>
  <si>
    <t>8456-NI-HD</t>
  </si>
  <si>
    <t>URVAN ZD30DD</t>
  </si>
  <si>
    <t>10233 NOVEX</t>
  </si>
  <si>
    <t>XTRA T31 /14</t>
  </si>
  <si>
    <t>XTRA T32 15/18</t>
  </si>
  <si>
    <t>8906 GX</t>
  </si>
  <si>
    <t>XTRA T32 19/</t>
  </si>
  <si>
    <t xml:space="preserve">POLEA TEN/CORREA A/AC    </t>
  </si>
  <si>
    <t>XTRA/KOLEO 2.5c</t>
  </si>
  <si>
    <t>NI-472/641181</t>
  </si>
  <si>
    <t>27X33X52</t>
  </si>
  <si>
    <t>KOLEOS 2.5 GASOLINA 2.5cc</t>
  </si>
  <si>
    <t>NI-043/841016</t>
  </si>
  <si>
    <t>28X27X50 TOPE</t>
  </si>
  <si>
    <t>NI-869/841117</t>
  </si>
  <si>
    <t>SENTRA 07/09</t>
  </si>
  <si>
    <t>NI-E355/801748</t>
  </si>
  <si>
    <t>29X35X62</t>
  </si>
  <si>
    <t>30610-10626.</t>
  </si>
  <si>
    <t>30610-10628</t>
  </si>
  <si>
    <t>PATROL/ACCENT</t>
  </si>
  <si>
    <t>D40 2.5cc</t>
  </si>
  <si>
    <t>40160-1HJ0A</t>
  </si>
  <si>
    <t>NS1033</t>
  </si>
  <si>
    <t>KWID/KICKS.</t>
  </si>
  <si>
    <t>SOPORTE MOT DER SUP(BUJE)</t>
  </si>
  <si>
    <t>YD-236</t>
  </si>
  <si>
    <t>36X40X72</t>
  </si>
  <si>
    <t>SWIFT 1.6cc 2015/</t>
  </si>
  <si>
    <t>54618-4KH0A*</t>
  </si>
  <si>
    <t>ME4107</t>
  </si>
  <si>
    <t>SUZUKI ALTO 800cc 2015/</t>
  </si>
  <si>
    <t>56261-4HK0A</t>
  </si>
  <si>
    <t>ME4109</t>
  </si>
  <si>
    <t>55611-61M00</t>
  </si>
  <si>
    <t>48521-VW025.</t>
  </si>
  <si>
    <t>D8521-4BA0A</t>
  </si>
  <si>
    <t>XTRAI/QASHQ 15/</t>
  </si>
  <si>
    <t>T-32 2.0/2.5cc</t>
  </si>
  <si>
    <t>48520-Q5601.</t>
  </si>
  <si>
    <t>D8520-1HK0A.</t>
  </si>
  <si>
    <t>NS2046</t>
  </si>
  <si>
    <t>D8640-1HK0A.</t>
  </si>
  <si>
    <t>NS2047</t>
  </si>
  <si>
    <t>48640-EA025.</t>
  </si>
  <si>
    <t>NS2018</t>
  </si>
  <si>
    <t>54524-EB70D</t>
  </si>
  <si>
    <t>JH-046R</t>
  </si>
  <si>
    <t>FRONT/NAVAR 08/</t>
  </si>
  <si>
    <t>54525-EB70D</t>
  </si>
  <si>
    <t>JH-046L</t>
  </si>
  <si>
    <t>GK7526</t>
  </si>
  <si>
    <t>SWIFT DZIRE 1.2</t>
  </si>
  <si>
    <t>43440-80J00</t>
  </si>
  <si>
    <t>84X45X39 ABS</t>
  </si>
  <si>
    <t>SUZEM-4036</t>
  </si>
  <si>
    <t>ALTO 2015/</t>
  </si>
  <si>
    <t>KKY0134460</t>
  </si>
  <si>
    <t>JP5004D</t>
  </si>
  <si>
    <t>15710-66J00</t>
  </si>
  <si>
    <t>GRAND VITA 08/</t>
  </si>
  <si>
    <t>GRAND VITARA SZ 2.7</t>
  </si>
  <si>
    <t>SK-662/657123</t>
  </si>
  <si>
    <t>22X28X52</t>
  </si>
  <si>
    <t>45700-71L00</t>
  </si>
  <si>
    <t>SWIFT/ERTIG 1.2</t>
  </si>
  <si>
    <t>2012/  1.2cc</t>
  </si>
  <si>
    <t>517</t>
  </si>
  <si>
    <t>48810-65J00</t>
  </si>
  <si>
    <t>CF-0073</t>
  </si>
  <si>
    <t>VITARA LIVE/XS4/S-CROSS 1.6/2.0cc</t>
  </si>
  <si>
    <t>54650-1M000</t>
  </si>
  <si>
    <t>54661-1M300</t>
  </si>
  <si>
    <t>BE8Z-54-84B</t>
  </si>
  <si>
    <t>54650-B2040</t>
  </si>
  <si>
    <t>SOUL 15/</t>
  </si>
  <si>
    <t>54660-B2040</t>
  </si>
  <si>
    <t>55310-G6000</t>
  </si>
  <si>
    <t>CQ20921</t>
  </si>
  <si>
    <t>55310-B2040</t>
  </si>
  <si>
    <t>SOUL 1.6cc 15/</t>
  </si>
  <si>
    <t>AT-7405</t>
  </si>
  <si>
    <t>AP-3218</t>
  </si>
  <si>
    <t>2010/2016</t>
  </si>
  <si>
    <t>EON 1.0cc</t>
  </si>
  <si>
    <t>NEW FIESTA/HB/TITANIUM/SEDAN 2011-2019</t>
  </si>
  <si>
    <t>OK710-18-140</t>
  </si>
  <si>
    <t>PREGI/K27/BESTA</t>
  </si>
  <si>
    <t>OK75A-18-140</t>
  </si>
  <si>
    <t>G/PREGIO/BESTA</t>
  </si>
  <si>
    <t>KIA-2.7</t>
  </si>
  <si>
    <t>KIACC-3965</t>
  </si>
  <si>
    <t>RIO STYLUS /16</t>
  </si>
  <si>
    <t>KK15132110/517</t>
  </si>
  <si>
    <t>39060</t>
  </si>
  <si>
    <t>FIESTA 11/ 16V</t>
  </si>
  <si>
    <t>TITANIUM 1.6</t>
  </si>
  <si>
    <t>4.0</t>
  </si>
  <si>
    <t>4.0 cc</t>
  </si>
  <si>
    <t>ION 1.2cc /17</t>
  </si>
  <si>
    <t>43HF080</t>
  </si>
  <si>
    <t>25414-G6100</t>
  </si>
  <si>
    <t>KK-1635</t>
  </si>
  <si>
    <t>KK32-3620</t>
  </si>
  <si>
    <t>K0031</t>
  </si>
  <si>
    <t>AG1360</t>
  </si>
  <si>
    <t>KIA SPORTAG 16V</t>
  </si>
  <si>
    <t>EXPLORER 05/10</t>
  </si>
  <si>
    <t>EXPLORER 93/96</t>
  </si>
  <si>
    <t>EXPLORER 96/99</t>
  </si>
  <si>
    <t>EXPLORER 99/03</t>
  </si>
  <si>
    <t>16V DOHC 4X2/4X4</t>
  </si>
  <si>
    <t>RIO SPICE/ION 17/ -EON SOUL</t>
  </si>
  <si>
    <t>54611-1J00</t>
  </si>
  <si>
    <t>2.0 8V 4X4 1994/1997</t>
  </si>
  <si>
    <t>27404-M</t>
  </si>
  <si>
    <t>K01115186</t>
  </si>
  <si>
    <t>27422M</t>
  </si>
  <si>
    <t>SPORTAGE</t>
  </si>
  <si>
    <t>98110-07000</t>
  </si>
  <si>
    <t>PICANTO 04/11</t>
  </si>
  <si>
    <t>JH-649R</t>
  </si>
  <si>
    <t>10318 GAMAX</t>
  </si>
  <si>
    <t>JH-649L</t>
  </si>
  <si>
    <t>10286 NOVEX LD</t>
  </si>
  <si>
    <t>R0002</t>
  </si>
  <si>
    <t>7529NX</t>
  </si>
  <si>
    <t>SEPHIA/SUPERCHA</t>
  </si>
  <si>
    <t>SEPHIA 93/2001 FIESTA SUPERCHARGER 04/08</t>
  </si>
  <si>
    <t>7529GX</t>
  </si>
  <si>
    <t>51716-07000.</t>
  </si>
  <si>
    <t>51716-1Y000</t>
  </si>
  <si>
    <t>51715-07000.</t>
  </si>
  <si>
    <t>51715-1Y000</t>
  </si>
  <si>
    <t>54612-07000</t>
  </si>
  <si>
    <t>54530-2K000.</t>
  </si>
  <si>
    <t>PIC ION/GRA I10</t>
  </si>
  <si>
    <t>54530-2K000*</t>
  </si>
  <si>
    <t>BE8Z6C315A</t>
  </si>
  <si>
    <t>FIESTA 1.6 11/1</t>
  </si>
  <si>
    <t>KD-8031</t>
  </si>
  <si>
    <t>1.0/.2 SPICE 1.4/SOUL /14 1.6 MEDIA LUNA</t>
  </si>
  <si>
    <t>21931-07000</t>
  </si>
  <si>
    <t>REVOLUTION/CERATO 2.0cc</t>
  </si>
  <si>
    <t>54830-FD000</t>
  </si>
  <si>
    <t>54830-2H000</t>
  </si>
  <si>
    <t>57724-1Y500*</t>
  </si>
  <si>
    <t>54501-0X200</t>
  </si>
  <si>
    <t>PICANTO 08/11</t>
  </si>
  <si>
    <t>54501-G6000</t>
  </si>
  <si>
    <t>KI6052</t>
  </si>
  <si>
    <t>54501-H9000</t>
  </si>
  <si>
    <t>RIO 1.4 17/</t>
  </si>
  <si>
    <t>TONIC 1.6cc</t>
  </si>
  <si>
    <t>54500-07160-</t>
  </si>
  <si>
    <t>54500-G6000</t>
  </si>
  <si>
    <t>KI6053</t>
  </si>
  <si>
    <t>54500-H9000</t>
  </si>
  <si>
    <t>37260</t>
  </si>
  <si>
    <t>OK30E-13-890.</t>
  </si>
  <si>
    <t>54813-02000.</t>
  </si>
  <si>
    <t>IX35/TUCS/SPORT</t>
  </si>
  <si>
    <t>37232.</t>
  </si>
  <si>
    <t>PICAN/I 10(MET)</t>
  </si>
  <si>
    <t>36710-42020</t>
  </si>
  <si>
    <t>PM-166</t>
  </si>
  <si>
    <t>H100/STAREX</t>
  </si>
  <si>
    <t>36710-27010</t>
  </si>
  <si>
    <t>TUCSON/SANTA FE</t>
  </si>
  <si>
    <t>HYUAC-4114</t>
  </si>
  <si>
    <t>HYUCC-3993</t>
  </si>
  <si>
    <t>I 25 2011 17</t>
  </si>
  <si>
    <t>ACCENT I25 2011/17 SEDAN 2011/2017</t>
  </si>
  <si>
    <t>HYUCC-4283</t>
  </si>
  <si>
    <t>43794-4N100</t>
  </si>
  <si>
    <t>EON 800cc 15/</t>
  </si>
  <si>
    <t>HYUCC-3689</t>
  </si>
  <si>
    <t>43794-2E000</t>
  </si>
  <si>
    <t>TUCSON 2004 09</t>
  </si>
  <si>
    <t>HYUFP-3229</t>
  </si>
  <si>
    <t>95619449</t>
  </si>
  <si>
    <t>FS 89038 GR</t>
  </si>
  <si>
    <t>54630B4111</t>
  </si>
  <si>
    <t>56500-1E500/704</t>
  </si>
  <si>
    <t>C-181</t>
  </si>
  <si>
    <t>54813-3X000</t>
  </si>
  <si>
    <t>D325D</t>
  </si>
  <si>
    <t>51712-1G000</t>
  </si>
  <si>
    <t>58411-1H300</t>
  </si>
  <si>
    <t>REVOLUTION 4X2</t>
  </si>
  <si>
    <t>58411-3A300</t>
  </si>
  <si>
    <t>REVOLUTION/TUCSON/SPORTAGE 4X4</t>
  </si>
  <si>
    <t>43720-05200</t>
  </si>
  <si>
    <t>242813</t>
  </si>
  <si>
    <t>242174</t>
  </si>
  <si>
    <t>RIO 1.2 2012/ 1.25cc METALICO</t>
  </si>
  <si>
    <t>RIO 1.4/VELOSTER 1.6cc</t>
  </si>
  <si>
    <t>RIO 1.4/VELOSTER 1.6/GRAFITO</t>
  </si>
  <si>
    <t>22311-2G000</t>
  </si>
  <si>
    <t>KHY-01-93009 GR</t>
  </si>
  <si>
    <t>GRAND I10/ PICANTO ION/RIO SPICE 1.2</t>
  </si>
  <si>
    <t>O1H048</t>
  </si>
  <si>
    <t>O1H031RFTX</t>
  </si>
  <si>
    <t>I 10 AMARILLO</t>
  </si>
  <si>
    <t>REFORZ DIA 99.5/ESPIRAS 6.5/ALTURA 325mm</t>
  </si>
  <si>
    <t>8428-D1813</t>
  </si>
  <si>
    <t>WB-80828 RH</t>
  </si>
  <si>
    <t>26167M</t>
  </si>
  <si>
    <t xml:space="preserve">MANGUERA DEP/DIR HID     </t>
  </si>
  <si>
    <t>ACC/VERNA/GYRO</t>
  </si>
  <si>
    <t>HI0155</t>
  </si>
  <si>
    <t>KK-2082</t>
  </si>
  <si>
    <t>26166M</t>
  </si>
  <si>
    <t>25412-22030</t>
  </si>
  <si>
    <t>KYRON/REXTON/TERRACAN/SANTAFE</t>
  </si>
  <si>
    <t>7376-HY-MT.</t>
  </si>
  <si>
    <t>7376 NOVEX LD</t>
  </si>
  <si>
    <t>10237 NOVEX LD</t>
  </si>
  <si>
    <t>APC-PFR-10237-I</t>
  </si>
  <si>
    <t>26X24X62</t>
  </si>
  <si>
    <t>8266 NOVEX</t>
  </si>
  <si>
    <t>8266 GAMAX</t>
  </si>
  <si>
    <t>H1/STAREX/ACTYO</t>
  </si>
  <si>
    <t>HK4001-MT</t>
  </si>
  <si>
    <t>7688-HY-HD</t>
  </si>
  <si>
    <t>51716-B4100</t>
  </si>
  <si>
    <t>51716-25000.</t>
  </si>
  <si>
    <t>GYRO/VERNA</t>
  </si>
  <si>
    <t>51715-B4100</t>
  </si>
  <si>
    <t>SK-503F2/699099</t>
  </si>
  <si>
    <t>22X19X35..</t>
  </si>
  <si>
    <t>ATOS/04 EON/TIC</t>
  </si>
  <si>
    <t>MPV 21631 TICO/MATIZ</t>
  </si>
  <si>
    <t>MI-722/639023</t>
  </si>
  <si>
    <t>HY-729/627032</t>
  </si>
  <si>
    <t>21421-2B030</t>
  </si>
  <si>
    <t>TUCSON/SPORTAGE/FORTE/SOUL/VISION</t>
  </si>
  <si>
    <t>54503-22000</t>
  </si>
  <si>
    <t>VA EN CARCAZA TERMOSTATO INYECCION</t>
  </si>
  <si>
    <t>39220-38020.</t>
  </si>
  <si>
    <t>54830-25020..</t>
  </si>
  <si>
    <t>54830-25010.</t>
  </si>
  <si>
    <t>56540-02000*</t>
  </si>
  <si>
    <t>HY3012</t>
  </si>
  <si>
    <t>54540-B4000.</t>
  </si>
  <si>
    <t>HY3038</t>
  </si>
  <si>
    <t>57724-0X000</t>
  </si>
  <si>
    <t>HY3031</t>
  </si>
  <si>
    <t>56821-B4050.</t>
  </si>
  <si>
    <t>56821-B4050</t>
  </si>
  <si>
    <t>HY2042</t>
  </si>
  <si>
    <t>56820-B4000</t>
  </si>
  <si>
    <t>HY2043</t>
  </si>
  <si>
    <t>GJ22-32-125</t>
  </si>
  <si>
    <t>TH1248.80</t>
  </si>
  <si>
    <t>121248.80</t>
  </si>
  <si>
    <t>ATOS/SWIF/SPRIN</t>
  </si>
  <si>
    <t>TH1290.88</t>
  </si>
  <si>
    <t>6298.88.</t>
  </si>
  <si>
    <t>OS3635</t>
  </si>
  <si>
    <t>94750-37000*</t>
  </si>
  <si>
    <t>ATOS 05/I 25</t>
  </si>
  <si>
    <t>YOYA 1.5 2017</t>
  </si>
  <si>
    <t>KD-8004A</t>
  </si>
  <si>
    <t xml:space="preserve"> WS2587</t>
  </si>
  <si>
    <t>39220-22010 .</t>
  </si>
  <si>
    <t>ACCENT 97/NEXT</t>
  </si>
  <si>
    <t>WS3101</t>
  </si>
  <si>
    <t>93810-22100-</t>
  </si>
  <si>
    <t>26740-32804.</t>
  </si>
  <si>
    <t>TUCSON/GETZ/VELOSTER ACCE/VERN/GYRO/ATOS</t>
  </si>
  <si>
    <t>2901410U8010</t>
  </si>
  <si>
    <t>2901310U8010</t>
  </si>
  <si>
    <t>2911480U8010</t>
  </si>
  <si>
    <t>HAFEI ZHO/MINYI</t>
  </si>
  <si>
    <t>RUIYI/DFM</t>
  </si>
  <si>
    <t>CHYAC-2387</t>
  </si>
  <si>
    <t>S11-1108210BA</t>
  </si>
  <si>
    <t>DFMAC-3041</t>
  </si>
  <si>
    <t>053-5061981</t>
  </si>
  <si>
    <t>DFMSC-3045</t>
  </si>
  <si>
    <t>DFMSC-3187</t>
  </si>
  <si>
    <t>MPV</t>
  </si>
  <si>
    <t>CHAVZ-2813</t>
  </si>
  <si>
    <t>YA031-140</t>
  </si>
  <si>
    <t xml:space="preserve">CABLE VELOC/TRAMO CAJA   </t>
  </si>
  <si>
    <t>CH001</t>
  </si>
  <si>
    <t>CHANA QQ</t>
  </si>
  <si>
    <t>29764M</t>
  </si>
  <si>
    <t>J621303211</t>
  </si>
  <si>
    <t>CHERY YOYA 1.5</t>
  </si>
  <si>
    <t>1.5 16V 2014/17 VAN CARGO/PASS</t>
  </si>
  <si>
    <t>10211-CH-HD</t>
  </si>
  <si>
    <t>WAGON R+</t>
  </si>
  <si>
    <t>10211 GAMAX</t>
  </si>
  <si>
    <t>371F-1025010BA</t>
  </si>
  <si>
    <t>CHERY VAN PASII</t>
  </si>
  <si>
    <t>KIT053</t>
  </si>
  <si>
    <t xml:space="preserve">CORREA DIST/KIT 121DR    </t>
  </si>
  <si>
    <t>GOL 1.6 1.8</t>
  </si>
  <si>
    <t>GOLF 1.5-1.6 CORREA CONTITECH  CT-637</t>
  </si>
  <si>
    <t>SB-004 / 856013</t>
  </si>
  <si>
    <t>30X23X58 P.I</t>
  </si>
  <si>
    <t>GPV 18424 MOD 84/94</t>
  </si>
  <si>
    <t xml:space="preserve">BUJE TEMPLETE LONG TRAS  </t>
  </si>
  <si>
    <t>8200839121</t>
  </si>
  <si>
    <t>Y PORTAMANGUETA</t>
  </si>
  <si>
    <t>39627</t>
  </si>
  <si>
    <t xml:space="preserve">BUJE TEMPLETE TRAS KIT   </t>
  </si>
  <si>
    <t>KOL/XTR T31/QASHQAI-JGOX14</t>
  </si>
  <si>
    <t>8200041166</t>
  </si>
  <si>
    <t>8200049624</t>
  </si>
  <si>
    <t>TRAFIC II/LAGUN</t>
  </si>
  <si>
    <t>TRAFIC II 1.9-2.0 LAGUNA II 1.8-2.0H-GRA</t>
  </si>
  <si>
    <t>MASTER /14 PEQU</t>
  </si>
  <si>
    <t>MASTER /14 GRAN</t>
  </si>
  <si>
    <t>R010-4</t>
  </si>
  <si>
    <t>7701348178-  NA</t>
  </si>
  <si>
    <t>R 18/R 9</t>
  </si>
  <si>
    <t>R-4M-R-9</t>
  </si>
  <si>
    <t>R0275</t>
  </si>
  <si>
    <t>7701056678</t>
  </si>
  <si>
    <t>7700523302   NA</t>
  </si>
  <si>
    <t>DELANTERO CENTRAL</t>
  </si>
  <si>
    <t>R0197</t>
  </si>
  <si>
    <t>16VALV K4J/K4M 2001/2012</t>
  </si>
  <si>
    <t>700503-C</t>
  </si>
  <si>
    <t>7702199873   HM</t>
  </si>
  <si>
    <t>SYM/LOG/CLIO II</t>
  </si>
  <si>
    <t>KANGOO/LOGAN/CYTIUS/SENDERO</t>
  </si>
  <si>
    <t>TWINGO 16 VALV</t>
  </si>
  <si>
    <t>MEGANE II MT</t>
  </si>
  <si>
    <t>R0125</t>
  </si>
  <si>
    <t>RN-00002</t>
  </si>
  <si>
    <t>SYMBOL/CYTIUS 17CMS CAUCHO</t>
  </si>
  <si>
    <t>R0123</t>
  </si>
  <si>
    <t>7700436437</t>
  </si>
  <si>
    <t>RE-0040</t>
  </si>
  <si>
    <t>10x155x28.5</t>
  </si>
  <si>
    <t>ANGOSTO</t>
  </si>
  <si>
    <t>RE-0024 S</t>
  </si>
  <si>
    <t>RE-0005 S</t>
  </si>
  <si>
    <t>242877</t>
  </si>
  <si>
    <t>LOGA/MEGA/TWING</t>
  </si>
  <si>
    <t>SYMBOL/LOGAN Y SANDERO 15/ 2016/</t>
  </si>
  <si>
    <t>0242802</t>
  </si>
  <si>
    <t>R 9/TWINGO/CLIO</t>
  </si>
  <si>
    <t>R-18TS/R-19/R-21 1.6/SYMBOL</t>
  </si>
  <si>
    <t>9061 GAMAX</t>
  </si>
  <si>
    <t>10243 GAMAX</t>
  </si>
  <si>
    <t>SYMBOL/CYTIUS/SANDERO/STEPWAY/TWINGO 05/</t>
  </si>
  <si>
    <t>8405 GAMAX</t>
  </si>
  <si>
    <t>XTRAIL-QASHQAI SENTRA 07-11</t>
  </si>
  <si>
    <t>8200171178*</t>
  </si>
  <si>
    <t>TH6314.82</t>
  </si>
  <si>
    <t>KOLEO/XTRA 2.5</t>
  </si>
  <si>
    <t>TH7347.75</t>
  </si>
  <si>
    <t xml:space="preserve">TRINQ PEDAL CLUTCH/JGO   </t>
  </si>
  <si>
    <t>RS5608</t>
  </si>
  <si>
    <t>32005-6J00A</t>
  </si>
  <si>
    <t>RS5627</t>
  </si>
  <si>
    <t>8200209496.</t>
  </si>
  <si>
    <t>DUST/SAND/TRAF</t>
  </si>
  <si>
    <t>MASTER/ 2 PINES</t>
  </si>
  <si>
    <t>WS3081</t>
  </si>
  <si>
    <t>8200720768</t>
  </si>
  <si>
    <t xml:space="preserve">TROMPO SENSOR TEMP/NEGRO </t>
  </si>
  <si>
    <t>1.6cc/CAPTUR/DUSTER 2.0cc</t>
  </si>
  <si>
    <t>BS4506</t>
  </si>
  <si>
    <t>12BS4506</t>
  </si>
  <si>
    <t>B029-34-155A HM</t>
  </si>
  <si>
    <t xml:space="preserve">ABRAZADERA CAJA DIR      </t>
  </si>
  <si>
    <t>G030-34-470</t>
  </si>
  <si>
    <t>626 83/88(GRUES</t>
  </si>
  <si>
    <t>GRUESO GRANDE</t>
  </si>
  <si>
    <t>B25D34470</t>
  </si>
  <si>
    <t>ALLEG 00/ PRESI</t>
  </si>
  <si>
    <t>G041-34-156B NA</t>
  </si>
  <si>
    <t>B59532123</t>
  </si>
  <si>
    <t>ALLEGRO 00/ LAS</t>
  </si>
  <si>
    <t>FORD LASER (11/16")MILENIO</t>
  </si>
  <si>
    <t>ZJ38-15-350</t>
  </si>
  <si>
    <t>24539203.</t>
  </si>
  <si>
    <t>MA001-5</t>
  </si>
  <si>
    <t>E363-23-540  NA</t>
  </si>
  <si>
    <t>M0022</t>
  </si>
  <si>
    <t>242202</t>
  </si>
  <si>
    <t>MA-1030</t>
  </si>
  <si>
    <t>BA29-32-125  NA</t>
  </si>
  <si>
    <t>D.M</t>
  </si>
  <si>
    <t>MA-1004</t>
  </si>
  <si>
    <t>G001-22-530--NA</t>
  </si>
  <si>
    <t>2.0 T.O</t>
  </si>
  <si>
    <t>2298</t>
  </si>
  <si>
    <t>323 86/ RIO /02</t>
  </si>
  <si>
    <t>KIA-RIO /02</t>
  </si>
  <si>
    <t>BG30-13-331</t>
  </si>
  <si>
    <t>B6KP13220C</t>
  </si>
  <si>
    <t>22265M</t>
  </si>
  <si>
    <t>F81C-15-186A</t>
  </si>
  <si>
    <t>B 2.2 98/07</t>
  </si>
  <si>
    <t>8V 4X2 INYECCION/RANGER XL 2.2 4X2 99/</t>
  </si>
  <si>
    <t>22274M</t>
  </si>
  <si>
    <t>WE01-15-186A</t>
  </si>
  <si>
    <t>22263M</t>
  </si>
  <si>
    <t>BT 50/RANGE 2.2</t>
  </si>
  <si>
    <t>FORD-RANGER</t>
  </si>
  <si>
    <t>253876</t>
  </si>
  <si>
    <t>FS2V-15-025</t>
  </si>
  <si>
    <t>QF030AC</t>
  </si>
  <si>
    <t>APLICA A/AC</t>
  </si>
  <si>
    <t>7353 NOVEX</t>
  </si>
  <si>
    <t>B0YW-33-23ZC HM</t>
  </si>
  <si>
    <t>7220-SANXLD</t>
  </si>
  <si>
    <t>7220-NOVLD</t>
  </si>
  <si>
    <t>B2200/B2600</t>
  </si>
  <si>
    <t>10216 GAMAX</t>
  </si>
  <si>
    <t>10287 GAMAX</t>
  </si>
  <si>
    <t>7169-</t>
  </si>
  <si>
    <t>FIESTA 09/</t>
  </si>
  <si>
    <t>8836 PRIME</t>
  </si>
  <si>
    <t>8837 PRIME</t>
  </si>
  <si>
    <t>8837-D1624.</t>
  </si>
  <si>
    <t>JS4646</t>
  </si>
  <si>
    <t>B455-34-38XE</t>
  </si>
  <si>
    <t>G030-39-040  NA</t>
  </si>
  <si>
    <t>2-11-1250</t>
  </si>
  <si>
    <t>B 2.0/B 2.0 87/</t>
  </si>
  <si>
    <t>DIAM 28mm</t>
  </si>
  <si>
    <t>BP4K28910T</t>
  </si>
  <si>
    <t>TS2860</t>
  </si>
  <si>
    <t>B2860</t>
  </si>
  <si>
    <t>626 90/ 121</t>
  </si>
  <si>
    <t>12-V CAPUCHON</t>
  </si>
  <si>
    <t>WS2596</t>
  </si>
  <si>
    <t>LF01-18-840.</t>
  </si>
  <si>
    <t>KJ01-15-290A</t>
  </si>
  <si>
    <t>FS01-15-270A</t>
  </si>
  <si>
    <t>8-97941-515-0.</t>
  </si>
  <si>
    <t>DMAX 3.0 03/11</t>
  </si>
  <si>
    <t>730053-CC</t>
  </si>
  <si>
    <t>CORSA 44mm*27mm</t>
  </si>
  <si>
    <t>1.3 94/</t>
  </si>
  <si>
    <t>BS-90085</t>
  </si>
  <si>
    <t>241524</t>
  </si>
  <si>
    <t>94644424     NA</t>
  </si>
  <si>
    <t>OPTRA (CAUCHO)</t>
  </si>
  <si>
    <t>SONIC/COBALT(GR</t>
  </si>
  <si>
    <t>GRANDE CON SOPORTE COMPLETO</t>
  </si>
  <si>
    <t>931912044.</t>
  </si>
  <si>
    <t>VITARA(INF META</t>
  </si>
  <si>
    <t>VITARA 1.6-SIDERICK</t>
  </si>
  <si>
    <t>93250268</t>
  </si>
  <si>
    <t>720067-C</t>
  </si>
  <si>
    <t>ALTO 99/08</t>
  </si>
  <si>
    <t>96553255.</t>
  </si>
  <si>
    <t>96813425.</t>
  </si>
  <si>
    <t>95048411.</t>
  </si>
  <si>
    <t>95380033.</t>
  </si>
  <si>
    <t>NITRILO</t>
  </si>
  <si>
    <t>C0170</t>
  </si>
  <si>
    <t>CH-3058</t>
  </si>
  <si>
    <t>C0115</t>
  </si>
  <si>
    <t>CH-002/S</t>
  </si>
  <si>
    <t xml:space="preserve">G/POLVO EJE L/C          </t>
  </si>
  <si>
    <t>CH-3038 S</t>
  </si>
  <si>
    <t>C0064</t>
  </si>
  <si>
    <t>CH-005/S</t>
  </si>
  <si>
    <t>CORSA/SWIF 1.6</t>
  </si>
  <si>
    <t>CH-3018 S</t>
  </si>
  <si>
    <t>CH-3016S</t>
  </si>
  <si>
    <t>NP-10002</t>
  </si>
  <si>
    <t>S CARRY/CHANA</t>
  </si>
  <si>
    <t>11149-1</t>
  </si>
  <si>
    <t>NP-10003</t>
  </si>
  <si>
    <t>30302.</t>
  </si>
  <si>
    <t>34502</t>
  </si>
  <si>
    <t>SAIL/SONIC</t>
  </si>
  <si>
    <t>EVOLUTION 02/08</t>
  </si>
  <si>
    <t>23524M</t>
  </si>
  <si>
    <t>93812196</t>
  </si>
  <si>
    <t>23398M</t>
  </si>
  <si>
    <t>90530401</t>
  </si>
  <si>
    <t>CORSA CON AA</t>
  </si>
  <si>
    <t>MANG VALV A TUBO 1.3-1.4-1.6 8V 95/</t>
  </si>
  <si>
    <t>23562M</t>
  </si>
  <si>
    <t>1.4-1.8 CORTA</t>
  </si>
  <si>
    <t>AVEO 1.6 06/13</t>
  </si>
  <si>
    <t>AVEO T200/T250</t>
  </si>
  <si>
    <t>GT20M</t>
  </si>
  <si>
    <t>QF012AQ</t>
  </si>
  <si>
    <t>10208 GAMAX</t>
  </si>
  <si>
    <t>10235 NOVEX</t>
  </si>
  <si>
    <t>10313 GAMAX</t>
  </si>
  <si>
    <t>10313 NOVEX</t>
  </si>
  <si>
    <t>JS206770</t>
  </si>
  <si>
    <t xml:space="preserve">REP CALIPER 40mm         </t>
  </si>
  <si>
    <t>LUV DMAX 4X2/4X4</t>
  </si>
  <si>
    <t>D-MAX 4X2/4X4</t>
  </si>
  <si>
    <t xml:space="preserve">SOPORTE CABINA DEL       </t>
  </si>
  <si>
    <t xml:space="preserve">SOPORTE CAJA (BUJE)      </t>
  </si>
  <si>
    <t>CAPTIVA 2.4 4X4 10/ SPORT 3.0 4X2-4X4</t>
  </si>
  <si>
    <t>VITARA 4 PTA</t>
  </si>
  <si>
    <t xml:space="preserve"> 96535402</t>
  </si>
  <si>
    <t>33671/33672</t>
  </si>
  <si>
    <t>SOPORTE+BUJE</t>
  </si>
  <si>
    <t>8-97944-568-0</t>
  </si>
  <si>
    <t>D MAX 04/07</t>
  </si>
  <si>
    <t>TH6883.82</t>
  </si>
  <si>
    <t>OS3674</t>
  </si>
  <si>
    <t>24577642</t>
  </si>
  <si>
    <t>WS3074</t>
  </si>
  <si>
    <t>WS2586</t>
  </si>
  <si>
    <t>AVE/OPT/SPA/CAP</t>
  </si>
  <si>
    <t>CAPTIVA 2.4 CIELO/LANOS/AVEO</t>
  </si>
  <si>
    <t>17860-80A00</t>
  </si>
  <si>
    <t>1998-2004</t>
  </si>
  <si>
    <t>OL22-53B00</t>
  </si>
  <si>
    <t>18111-63B00.</t>
  </si>
  <si>
    <t>CH1116X10</t>
  </si>
  <si>
    <t>CH12400X10</t>
  </si>
  <si>
    <t>A1300X10</t>
  </si>
  <si>
    <t xml:space="preserve">CHUPA TRAS 22.20mm 7/8   </t>
  </si>
  <si>
    <t>DA-117-1</t>
  </si>
  <si>
    <t>UNIVERSAL 12V</t>
  </si>
  <si>
    <t>S6026000X10</t>
  </si>
  <si>
    <t xml:space="preserve">LIGA CALIPER 42mm        </t>
  </si>
  <si>
    <t>S6043X10</t>
  </si>
  <si>
    <t xml:space="preserve">LIGA CALIPER 43mm        </t>
  </si>
  <si>
    <t>S601200X10</t>
  </si>
  <si>
    <t xml:space="preserve">LIGA CALIPER 48mm        </t>
  </si>
  <si>
    <t>S602695X10</t>
  </si>
  <si>
    <t xml:space="preserve">LIGA CALIPER 51mm        </t>
  </si>
  <si>
    <t>S702000</t>
  </si>
  <si>
    <t xml:space="preserve">LIGA CALIPER 54mm        </t>
  </si>
  <si>
    <t>S6022210X10</t>
  </si>
  <si>
    <t>S6022210</t>
  </si>
  <si>
    <t xml:space="preserve">LIGA CALIPER 60.3mm      </t>
  </si>
  <si>
    <t>720062.</t>
  </si>
  <si>
    <t>VERDE COR(LITRO</t>
  </si>
  <si>
    <t>KAITEN VERDE 2</t>
  </si>
  <si>
    <t>PTO EBULLICION 119 GRADOS CAJAX12</t>
  </si>
  <si>
    <t>SF-11005</t>
  </si>
  <si>
    <t>CIELO/RACER/LAN</t>
  </si>
  <si>
    <t>LANOS 9" CORSA</t>
  </si>
  <si>
    <t>90095333</t>
  </si>
  <si>
    <t>702443-C</t>
  </si>
  <si>
    <t>11104-1</t>
  </si>
  <si>
    <t>02-410021L</t>
  </si>
  <si>
    <t>03487985</t>
  </si>
  <si>
    <t>48714-35070</t>
  </si>
  <si>
    <t>4865420050</t>
  </si>
  <si>
    <t>COROLLA (PEQUE)</t>
  </si>
  <si>
    <t>COROLLA(GRANDE)</t>
  </si>
  <si>
    <t>1.6-1.8 92/98</t>
  </si>
  <si>
    <t>HILUX 93/06</t>
  </si>
  <si>
    <t>4X2-4X4</t>
  </si>
  <si>
    <t>TV0013</t>
  </si>
  <si>
    <t>T0011</t>
  </si>
  <si>
    <t>VIGO/PATHFINDER</t>
  </si>
  <si>
    <t>RUNNER CAUCHO</t>
  </si>
  <si>
    <t>RA004</t>
  </si>
  <si>
    <t>7298 GAMAX</t>
  </si>
  <si>
    <t>7877 GAMAX</t>
  </si>
  <si>
    <t>PRADO TX/TXL-MONTERO V90-4RUNNER 2004/</t>
  </si>
  <si>
    <t>7069 NOVEX</t>
  </si>
  <si>
    <t>04491-60010.</t>
  </si>
  <si>
    <t>2F/3F /89</t>
  </si>
  <si>
    <t>9236 CV BRAKE</t>
  </si>
  <si>
    <t>9236-D2006</t>
  </si>
  <si>
    <t>FORTUNER 2.7/2.8 16/ FORTUNER</t>
  </si>
  <si>
    <t>37230-35070-</t>
  </si>
  <si>
    <t>HILUX 2.4 4X2</t>
  </si>
  <si>
    <t>RN85 1993/2000</t>
  </si>
  <si>
    <t>VIGO DIESEL 2.5 3.0 06/14-FORTUN 3.0 4X4</t>
  </si>
  <si>
    <t>16268-75112</t>
  </si>
  <si>
    <t>MB260572</t>
  </si>
  <si>
    <t>MD143573</t>
  </si>
  <si>
    <t xml:space="preserve">BUJE CUNA MOTOR(KIT)     </t>
  </si>
  <si>
    <t xml:space="preserve">BUJE MUELLE BALANC KIT   </t>
  </si>
  <si>
    <t>NP300/FRONT</t>
  </si>
  <si>
    <t>D23  2.5cc.</t>
  </si>
  <si>
    <t>55045-4KH5C</t>
  </si>
  <si>
    <t>31542.</t>
  </si>
  <si>
    <t>FRONT/NP300</t>
  </si>
  <si>
    <t>D23X 2.5 16V TD GAS 4X2/4X4 16/ ALASKAN</t>
  </si>
  <si>
    <t>54560VW010</t>
  </si>
  <si>
    <t>URVAN ZD30(IN G</t>
  </si>
  <si>
    <t>CON PESTANA - TD27 (INF GRUESO)</t>
  </si>
  <si>
    <t>FRONTIE D22(INF</t>
  </si>
  <si>
    <t>54542-2S610.</t>
  </si>
  <si>
    <t>FRONTIE(KIT)SUP</t>
  </si>
  <si>
    <t>2.4/2.5/3.0cc/D22 SUP DELANTERO</t>
  </si>
  <si>
    <t>31550/39656</t>
  </si>
  <si>
    <t>NP300 16/ (KIT)</t>
  </si>
  <si>
    <t>ALASKAN/PATHF/NAVARA/FRONT 16/ JGOX2 INF</t>
  </si>
  <si>
    <t>X TRAIL 08/ T30</t>
  </si>
  <si>
    <t>2002/2008 TRASERO</t>
  </si>
  <si>
    <t>54613-JG17C</t>
  </si>
  <si>
    <t>17450.</t>
  </si>
  <si>
    <t xml:space="preserve">CORREA ALT 17450         </t>
  </si>
  <si>
    <t>NISS TD27</t>
  </si>
  <si>
    <t>8456 GAMAX</t>
  </si>
  <si>
    <t>RIO SPICE 1.4/CERATO/SOUL 1.6 15/</t>
  </si>
  <si>
    <t>SEPHIA 10/ RIO XCITE</t>
  </si>
  <si>
    <t>39362</t>
  </si>
  <si>
    <t>CER FORTE(GRAND</t>
  </si>
  <si>
    <t>CARENS,SANTA FE,VERACRUZ,GRAND CARNIVAL</t>
  </si>
  <si>
    <t>F001</t>
  </si>
  <si>
    <t>F0029</t>
  </si>
  <si>
    <t>MAZDA-121</t>
  </si>
  <si>
    <t>O7HF022</t>
  </si>
  <si>
    <t>54630-1Y001</t>
  </si>
  <si>
    <t>KP0012</t>
  </si>
  <si>
    <t>KI-1406</t>
  </si>
  <si>
    <t>49594-1Y100</t>
  </si>
  <si>
    <t>46000.</t>
  </si>
  <si>
    <t>46100.</t>
  </si>
  <si>
    <t>7291 NOVEX LD</t>
  </si>
  <si>
    <t>RIN 13"</t>
  </si>
  <si>
    <t>10354 GAMAX</t>
  </si>
  <si>
    <t>10222 NOVEX LD</t>
  </si>
  <si>
    <t>OK55B-33-232</t>
  </si>
  <si>
    <t>CARNIVAL/G.PREG</t>
  </si>
  <si>
    <t>KIA-PREGIO 00/02</t>
  </si>
  <si>
    <t>8267 NOVEX</t>
  </si>
  <si>
    <t>FORTE/KOUP/CADENZA/I30 16 V/ACCENT GLS</t>
  </si>
  <si>
    <t>21950-1Y000R</t>
  </si>
  <si>
    <t xml:space="preserve">SOPORTE MOT TRAS (REP)   </t>
  </si>
  <si>
    <t>ION 1.0 2011/</t>
  </si>
  <si>
    <t>CAUCHOS Y BUJE REPARACION BIELA</t>
  </si>
  <si>
    <t>ION/REVOLUT 11/</t>
  </si>
  <si>
    <t xml:space="preserve">ARANDELA BUJE CUNA JGOX2 </t>
  </si>
  <si>
    <t>STAREX H1 (LARG</t>
  </si>
  <si>
    <t>PORTER H100 2.5/2.6 94/99 H1 2.4/2.6 04/</t>
  </si>
  <si>
    <t>54522-43003</t>
  </si>
  <si>
    <t>H100/L 300(INF)</t>
  </si>
  <si>
    <t>WF0194</t>
  </si>
  <si>
    <t>25611-02502.</t>
  </si>
  <si>
    <t xml:space="preserve">CARCAZA SENSOR TEMP      </t>
  </si>
  <si>
    <t>PASTA ATOS /04</t>
  </si>
  <si>
    <t>H0090</t>
  </si>
  <si>
    <t>H0048</t>
  </si>
  <si>
    <t>PIC ION 1.0 2015/ HB20 1.6cc</t>
  </si>
  <si>
    <t>HD-1832</t>
  </si>
  <si>
    <t>ELANTRA/TIBURON/SONATA 95/</t>
  </si>
  <si>
    <t>H0013</t>
  </si>
  <si>
    <t>ATOS/ACCEN/VERN</t>
  </si>
  <si>
    <t>10104</t>
  </si>
  <si>
    <t>242107</t>
  </si>
  <si>
    <t>DMAX ECU/STAREX</t>
  </si>
  <si>
    <t>H0102</t>
  </si>
  <si>
    <t>28138-05000</t>
  </si>
  <si>
    <t>28138-1G200</t>
  </si>
  <si>
    <t>1.4/1.6 16V 2006/11</t>
  </si>
  <si>
    <t>28211-02550</t>
  </si>
  <si>
    <t>25380-0X000</t>
  </si>
  <si>
    <t>QF030BS</t>
  </si>
  <si>
    <t>KK-2504A</t>
  </si>
  <si>
    <t>8614 GAMAX</t>
  </si>
  <si>
    <t>IX35AWD(AUTOM)REVOLUTION 4WD (MANUAL)10/</t>
  </si>
  <si>
    <t>HYUNDAI SANTAMO</t>
  </si>
  <si>
    <t>R SPICE/HB20 /VELOSTER/VERNA C/ROSCA</t>
  </si>
  <si>
    <t>ATOS 05/12</t>
  </si>
  <si>
    <t>SOPORTE MOT DEL 98/04</t>
  </si>
  <si>
    <t>21810-4H100</t>
  </si>
  <si>
    <t>G/STAREX /H 1</t>
  </si>
  <si>
    <t>GRAND STAREX DIESEL</t>
  </si>
  <si>
    <t>WF0209</t>
  </si>
  <si>
    <t>25611-02552</t>
  </si>
  <si>
    <t>T11-2909070</t>
  </si>
  <si>
    <t>TIGGO(CAUCHO)</t>
  </si>
  <si>
    <t>1.6/2.0 09/ 4X2 PRESION NEW/GRAND CITY</t>
  </si>
  <si>
    <t>477F-1007073</t>
  </si>
  <si>
    <t xml:space="preserve">CORREA DIST  97 D R 21mm </t>
  </si>
  <si>
    <t>GOL/GOLF/JETTA</t>
  </si>
  <si>
    <t>STATUS</t>
  </si>
  <si>
    <t>8L1G-66-109B NA</t>
  </si>
  <si>
    <t>RENEM-3884</t>
  </si>
  <si>
    <t>8200263440</t>
  </si>
  <si>
    <t>CLIO CAMPUS 12/</t>
  </si>
  <si>
    <t>CON PESACON/PESA</t>
  </si>
  <si>
    <t>RENCC-4174</t>
  </si>
  <si>
    <t>349358240R</t>
  </si>
  <si>
    <t>RENFP-3890</t>
  </si>
  <si>
    <t>SANDERO 2009/15</t>
  </si>
  <si>
    <t>DER-IZQ (LONG 1680 mm)</t>
  </si>
  <si>
    <t>RENVZ-792</t>
  </si>
  <si>
    <t>AG88124</t>
  </si>
  <si>
    <t>7700742835   HM</t>
  </si>
  <si>
    <t>AG88122</t>
  </si>
  <si>
    <t>MAZCC-4201</t>
  </si>
  <si>
    <t>HATCHBACK 2.0 2005/2014</t>
  </si>
  <si>
    <t>MAZFP-1904</t>
  </si>
  <si>
    <t>8COG-44-900</t>
  </si>
  <si>
    <t>ALLEGRO 95/99 MILENIO 98/ (247mm)</t>
  </si>
  <si>
    <t>MAZF-381</t>
  </si>
  <si>
    <t>8L0U-44-008  NA</t>
  </si>
  <si>
    <t>MAZF-265</t>
  </si>
  <si>
    <t>G030-44-150B NA</t>
  </si>
  <si>
    <t>626 84/87(270mm</t>
  </si>
  <si>
    <t>B 2.2 /96</t>
  </si>
  <si>
    <t>MAZFP-1964</t>
  </si>
  <si>
    <t>8C2B44601</t>
  </si>
  <si>
    <t>ALLEGRO 1995/99</t>
  </si>
  <si>
    <t>MAZFP-2654</t>
  </si>
  <si>
    <t>UR6144420A</t>
  </si>
  <si>
    <t>MAZVZ-774</t>
  </si>
  <si>
    <t>AG18615B</t>
  </si>
  <si>
    <t>AG18900</t>
  </si>
  <si>
    <t>LUVA-105</t>
  </si>
  <si>
    <t>GMCCA-3854</t>
  </si>
  <si>
    <t>GMCEM-2052</t>
  </si>
  <si>
    <t>96336061</t>
  </si>
  <si>
    <t>CARE-202</t>
  </si>
  <si>
    <t>23710-85232  NA</t>
  </si>
  <si>
    <t>LUVF-479</t>
  </si>
  <si>
    <t>94434620     NA</t>
  </si>
  <si>
    <t>LUVF-485</t>
  </si>
  <si>
    <t>94366771     NA</t>
  </si>
  <si>
    <t>TROF-452</t>
  </si>
  <si>
    <t>94423857     NA</t>
  </si>
  <si>
    <t>TROOPER 88/90</t>
  </si>
  <si>
    <t>GMCFP-2531</t>
  </si>
  <si>
    <t>LUVF-486</t>
  </si>
  <si>
    <t>94366772     NA</t>
  </si>
  <si>
    <t>GMCVZ-837</t>
  </si>
  <si>
    <t>34910-61B00  NA</t>
  </si>
  <si>
    <t>GAS724</t>
  </si>
  <si>
    <t>AG3931</t>
  </si>
  <si>
    <t>RLB3862</t>
  </si>
  <si>
    <t>CH2936X10</t>
  </si>
  <si>
    <t>CH666SRX10</t>
  </si>
  <si>
    <t>2003.</t>
  </si>
  <si>
    <t xml:space="preserve">LAVAPARABRISAS           </t>
  </si>
  <si>
    <t>UNIV/ 1 LITRO</t>
  </si>
  <si>
    <t>LITRO</t>
  </si>
  <si>
    <t>S702000X10</t>
  </si>
  <si>
    <t>7701008958   HM</t>
  </si>
  <si>
    <t>720067.</t>
  </si>
  <si>
    <t>040.</t>
  </si>
  <si>
    <t>RIN-LUJO</t>
  </si>
  <si>
    <t>SC-2835TW</t>
  </si>
  <si>
    <t>TOYF-1418</t>
  </si>
  <si>
    <t>RN106 2.4 22R,LN107 2.8 DOB CABINA</t>
  </si>
  <si>
    <t>TOYFP-2596</t>
  </si>
  <si>
    <t>500*390*14</t>
  </si>
  <si>
    <t>413</t>
  </si>
  <si>
    <t>31549</t>
  </si>
  <si>
    <t>48001-EM308</t>
  </si>
  <si>
    <t>ALMERA-SUNNY (PEQUENO) PRESION</t>
  </si>
  <si>
    <t>NISAC-3842</t>
  </si>
  <si>
    <t>SENTRA B13 1.3</t>
  </si>
  <si>
    <t>N0001</t>
  </si>
  <si>
    <t>NISVZ-765</t>
  </si>
  <si>
    <t>21503-4KH0B</t>
  </si>
  <si>
    <t>8982066      BR</t>
  </si>
  <si>
    <t>FRONTIER D-22 2.4,3.0/PATHFINDER/XTERRA</t>
  </si>
  <si>
    <t>21503-4KH0C</t>
  </si>
  <si>
    <t>BP-1700</t>
  </si>
  <si>
    <t>KIAFP-3524</t>
  </si>
  <si>
    <t>39071</t>
  </si>
  <si>
    <t>KIAFP-4073</t>
  </si>
  <si>
    <t>OK30A44420H</t>
  </si>
  <si>
    <t>RIO 1.3/1.5 03/</t>
  </si>
  <si>
    <t>10318 INCOLB</t>
  </si>
  <si>
    <t>25412-3X001</t>
  </si>
  <si>
    <t>HYUNDAI i10</t>
  </si>
  <si>
    <t>STYLUS</t>
  </si>
  <si>
    <t>ELANTRA 1.6 GETZ 1.5</t>
  </si>
  <si>
    <t>HYUAC-2641</t>
  </si>
  <si>
    <t>HYUF-1510</t>
  </si>
  <si>
    <t>AG4431</t>
  </si>
  <si>
    <t>HY-702-8IND</t>
  </si>
  <si>
    <t>HY-715-8IND</t>
  </si>
  <si>
    <t>JS13485</t>
  </si>
  <si>
    <t>7700789817</t>
  </si>
  <si>
    <t>2.3cc/ACEITE 2015 AL 2022</t>
  </si>
  <si>
    <t>7702217591</t>
  </si>
  <si>
    <t>6001548403.</t>
  </si>
  <si>
    <t>7.60.548.403</t>
  </si>
  <si>
    <t>DUSTER 4X4/STEPWAY</t>
  </si>
  <si>
    <t>0021.</t>
  </si>
  <si>
    <t>7903062003   NA</t>
  </si>
  <si>
    <t xml:space="preserve">ARANDELA TAPON CARTER    </t>
  </si>
  <si>
    <t>7700107556.</t>
  </si>
  <si>
    <t>8201290863.</t>
  </si>
  <si>
    <t>8201035313</t>
  </si>
  <si>
    <t>DIESEL:1.6/2.3/2.5cc TODOS LOS MODELOS</t>
  </si>
  <si>
    <t>7700768318.</t>
  </si>
  <si>
    <t>9421004</t>
  </si>
  <si>
    <t>CLI II/MEG/LOGA</t>
  </si>
  <si>
    <t>SYMBOL/CLIO 21 ESTRIAS</t>
  </si>
  <si>
    <t>7700274330*</t>
  </si>
  <si>
    <t>STEPWAY/LOGAN 16V</t>
  </si>
  <si>
    <t>7700861686.</t>
  </si>
  <si>
    <t>1.6cc</t>
  </si>
  <si>
    <t>210101302R</t>
  </si>
  <si>
    <t>WP-N315-2</t>
  </si>
  <si>
    <t>LOGAN/SANDE 11/</t>
  </si>
  <si>
    <t>STEPWAY-DUSTER 1.6cc 2011/</t>
  </si>
  <si>
    <t>7701455972</t>
  </si>
  <si>
    <t>7701462145*</t>
  </si>
  <si>
    <t>7701462491</t>
  </si>
  <si>
    <t>R 9/21 1.6 COMP</t>
  </si>
  <si>
    <t>TWINGO 06/ 16V</t>
  </si>
  <si>
    <t>7701478923.</t>
  </si>
  <si>
    <t>DUS/OROC/MEG2.0</t>
  </si>
  <si>
    <t>MEGANE II/CAPTUR/SCENIC/LAGUNA 2.0</t>
  </si>
  <si>
    <t>7701472182*</t>
  </si>
  <si>
    <t>CAPTUR/SCENIC/LAGUNA 2.0cc</t>
  </si>
  <si>
    <t>SF-11021</t>
  </si>
  <si>
    <t>241371</t>
  </si>
  <si>
    <t>R 9/R 18</t>
  </si>
  <si>
    <t>7700794702.</t>
  </si>
  <si>
    <t>2083</t>
  </si>
  <si>
    <t>R0044</t>
  </si>
  <si>
    <t>AR-037</t>
  </si>
  <si>
    <t>54467-BR00A</t>
  </si>
  <si>
    <t xml:space="preserve">BUJE CUNA MOT TRAS       </t>
  </si>
  <si>
    <t>TWINGO/R 9</t>
  </si>
  <si>
    <t>771479190</t>
  </si>
  <si>
    <t>551119305B</t>
  </si>
  <si>
    <t>JUEGO X 12 UND (DUSTER OROCH) PORTAMANGU</t>
  </si>
  <si>
    <t>545606134R</t>
  </si>
  <si>
    <t>R 12/18 (INF)</t>
  </si>
  <si>
    <t>R8040</t>
  </si>
  <si>
    <t>7704001600</t>
  </si>
  <si>
    <t>RENEM-3017</t>
  </si>
  <si>
    <t>7704001506.</t>
  </si>
  <si>
    <t>RENEM-4125</t>
  </si>
  <si>
    <t>307707842R</t>
  </si>
  <si>
    <t>KWID 1.0 2019/</t>
  </si>
  <si>
    <t>7701349098.</t>
  </si>
  <si>
    <t>7700722758.</t>
  </si>
  <si>
    <t>R 4PL/6/12/9/18</t>
  </si>
  <si>
    <t>R-21 1.6cc.</t>
  </si>
  <si>
    <t>AG682</t>
  </si>
  <si>
    <t>LOGA/SAND/STEP16V/MEG II/CAPTU/T VALEO</t>
  </si>
  <si>
    <t>R008</t>
  </si>
  <si>
    <t>0608268700   NA</t>
  </si>
  <si>
    <t>8200024373</t>
  </si>
  <si>
    <t>TWINGO 16V 05/</t>
  </si>
  <si>
    <t>700501-C</t>
  </si>
  <si>
    <t>7702199824   HM</t>
  </si>
  <si>
    <t>702454-C</t>
  </si>
  <si>
    <t>CITYUS 1 TORNILLO</t>
  </si>
  <si>
    <t>7701365383   HM</t>
  </si>
  <si>
    <t>R-4/MASTER</t>
  </si>
  <si>
    <t>700503-C.</t>
  </si>
  <si>
    <t>4PK1538</t>
  </si>
  <si>
    <t xml:space="preserve">CORREA A/AC 4PK1538      </t>
  </si>
  <si>
    <t>CLIO STYLUS</t>
  </si>
  <si>
    <t>15450*</t>
  </si>
  <si>
    <t>11X145Le.</t>
  </si>
  <si>
    <t xml:space="preserve">CORREA ALT 15450         </t>
  </si>
  <si>
    <t>15465.</t>
  </si>
  <si>
    <t>11*760LE</t>
  </si>
  <si>
    <t xml:space="preserve">CORREA ALT 15465         </t>
  </si>
  <si>
    <t>7PK1685</t>
  </si>
  <si>
    <t>7PK1795</t>
  </si>
  <si>
    <t xml:space="preserve">CORREA ALT 7PK1795       </t>
  </si>
  <si>
    <t>7701477013..</t>
  </si>
  <si>
    <t xml:space="preserve">CORREA DIST/KIT  87DR17  </t>
  </si>
  <si>
    <t>TWINGO 8V MULTI</t>
  </si>
  <si>
    <t>KIT-029</t>
  </si>
  <si>
    <t>130C17480R..</t>
  </si>
  <si>
    <t xml:space="preserve">CORREA DIST/KIT  96DR17  </t>
  </si>
  <si>
    <t>771317480R.</t>
  </si>
  <si>
    <t>130C17480R.</t>
  </si>
  <si>
    <t>7701477024.</t>
  </si>
  <si>
    <t xml:space="preserve">DADO DIRECION            </t>
  </si>
  <si>
    <t>DA-201</t>
  </si>
  <si>
    <t>006.</t>
  </si>
  <si>
    <t>904-N</t>
  </si>
  <si>
    <t>7701010904</t>
  </si>
  <si>
    <t>84/</t>
  </si>
  <si>
    <t>D705G.</t>
  </si>
  <si>
    <t>FLDI01633</t>
  </si>
  <si>
    <t>3 PERNOS</t>
  </si>
  <si>
    <t>81H030</t>
  </si>
  <si>
    <t>81H041</t>
  </si>
  <si>
    <t>AG66012</t>
  </si>
  <si>
    <t>7702134288   HM</t>
  </si>
  <si>
    <t>R0249</t>
  </si>
  <si>
    <t>31181</t>
  </si>
  <si>
    <t>KW008</t>
  </si>
  <si>
    <t>KW012</t>
  </si>
  <si>
    <t>R0239</t>
  </si>
  <si>
    <t>FLUENCE</t>
  </si>
  <si>
    <t>GLG-4304</t>
  </si>
  <si>
    <t>DIAM 5.45mm/LARGO 41mm/FORMA FIG A-1-3</t>
  </si>
  <si>
    <t>GL-4269</t>
  </si>
  <si>
    <t>DIAM 5.51mm/LARGO 41mm/FORMA FIG A-3</t>
  </si>
  <si>
    <t>GL-4383</t>
  </si>
  <si>
    <t>GLG-930</t>
  </si>
  <si>
    <t>11.23mm D/EX</t>
  </si>
  <si>
    <t>GL-4158</t>
  </si>
  <si>
    <t>GLG-4341</t>
  </si>
  <si>
    <t>GB-1005</t>
  </si>
  <si>
    <t>BRONCE</t>
  </si>
  <si>
    <t>GB-3730</t>
  </si>
  <si>
    <t>7700107555.</t>
  </si>
  <si>
    <t>MEGA/LOG/CLIOII</t>
  </si>
  <si>
    <t>KANGOO/TWINGO/SYMB/DUSTER/FLUENCEMEGANE2</t>
  </si>
  <si>
    <t>RE-307-8MM</t>
  </si>
  <si>
    <t>GAS88109/86</t>
  </si>
  <si>
    <t>701460499P</t>
  </si>
  <si>
    <t>R 9/18/TWINGO</t>
  </si>
  <si>
    <t>TENSOR+CADENA</t>
  </si>
  <si>
    <t>21171M</t>
  </si>
  <si>
    <t>21202M</t>
  </si>
  <si>
    <t>21231M</t>
  </si>
  <si>
    <t>21273M</t>
  </si>
  <si>
    <t>7700822056   HM</t>
  </si>
  <si>
    <t>8200289190</t>
  </si>
  <si>
    <t>TWINGO 8V 04/</t>
  </si>
  <si>
    <t>1.2 C A/A LONG 691mm COTA 480mm</t>
  </si>
  <si>
    <t>KOLEOS 2.5 16V</t>
  </si>
  <si>
    <t>2009/15</t>
  </si>
  <si>
    <t>21364M</t>
  </si>
  <si>
    <t>215013381R</t>
  </si>
  <si>
    <t>DUSTER II 16V 4X2</t>
  </si>
  <si>
    <t>21289M</t>
  </si>
  <si>
    <t>7700413940</t>
  </si>
  <si>
    <t>6001547050</t>
  </si>
  <si>
    <t>LOGAN 1.4-1.6 8V /16,SANDERO 1.6 8V /16</t>
  </si>
  <si>
    <t>726024</t>
  </si>
  <si>
    <t>CLIO II/SYM 16V</t>
  </si>
  <si>
    <t>(BENDIX 8 DIENTES) CITYUS</t>
  </si>
  <si>
    <t>7700864608</t>
  </si>
  <si>
    <t>TWINGO 1.2cc</t>
  </si>
  <si>
    <t>BENDIX 9 DIENTES</t>
  </si>
  <si>
    <t>129-40</t>
  </si>
  <si>
    <t>DUST/OROCH/SAND</t>
  </si>
  <si>
    <t>SANDERO RS/CAPTUR-11 DIENTES 2.0 CC</t>
  </si>
  <si>
    <t>KWID 1.0</t>
  </si>
  <si>
    <t>005 NOVEX</t>
  </si>
  <si>
    <t>7702199690   HM</t>
  </si>
  <si>
    <t>3579BPR</t>
  </si>
  <si>
    <t>8325 CVBRAKE</t>
  </si>
  <si>
    <t>R 9/CLIO/TWIN</t>
  </si>
  <si>
    <t>7700428082*</t>
  </si>
  <si>
    <t>38033-PA16</t>
  </si>
  <si>
    <t>CLIO II/LOG/SYM</t>
  </si>
  <si>
    <t>CON AIRE LAMINILLAS</t>
  </si>
  <si>
    <t>214107695R</t>
  </si>
  <si>
    <t>775X468X26</t>
  </si>
  <si>
    <t>584*408*26</t>
  </si>
  <si>
    <t>590X451X32</t>
  </si>
  <si>
    <t>7700838134.</t>
  </si>
  <si>
    <t>430X358X26</t>
  </si>
  <si>
    <t>MEGANE SIN AIRE</t>
  </si>
  <si>
    <t>CLIO/LOGAN SIN A/AC</t>
  </si>
  <si>
    <t>214104966R</t>
  </si>
  <si>
    <t>38090-PA26</t>
  </si>
  <si>
    <t>21400-7173R</t>
  </si>
  <si>
    <t>445*678*26</t>
  </si>
  <si>
    <t>KOLEOS 2.0/2.5c</t>
  </si>
  <si>
    <t>7701473164.</t>
  </si>
  <si>
    <t>70X86X8</t>
  </si>
  <si>
    <t>36X54X11/12</t>
  </si>
  <si>
    <t>7703087068</t>
  </si>
  <si>
    <t>36X54X7.5-</t>
  </si>
  <si>
    <t>27.95X56X10*</t>
  </si>
  <si>
    <t xml:space="preserve">RETEN EJE DER            </t>
  </si>
  <si>
    <t>LOGA/SAND/R9/19</t>
  </si>
  <si>
    <t>CLIO/TWINGO/CITYUS/</t>
  </si>
  <si>
    <t>27.95X56X10</t>
  </si>
  <si>
    <t xml:space="preserve"> 30X42X8</t>
  </si>
  <si>
    <t>7.00.103.245</t>
  </si>
  <si>
    <t>42X54X6.</t>
  </si>
  <si>
    <t>DUSTE 2.0/LOGAN</t>
  </si>
  <si>
    <t>42X54X6 MEGANE II</t>
  </si>
  <si>
    <t>R 9/12/18</t>
  </si>
  <si>
    <t>35X50X10</t>
  </si>
  <si>
    <t>R-18 35X50X10</t>
  </si>
  <si>
    <t>7700828529</t>
  </si>
  <si>
    <t>CLI II/SYM</t>
  </si>
  <si>
    <t>KANGOO II SIN BALINERA</t>
  </si>
  <si>
    <t>543207065R</t>
  </si>
  <si>
    <t>533808</t>
  </si>
  <si>
    <t>7700425757.</t>
  </si>
  <si>
    <t>HIDRAUL/3-HUECOS</t>
  </si>
  <si>
    <t>112101292R.</t>
  </si>
  <si>
    <t>7700795689.</t>
  </si>
  <si>
    <t>510785</t>
  </si>
  <si>
    <t>7700801543   NA</t>
  </si>
  <si>
    <t>R 9INYEC/R 19</t>
  </si>
  <si>
    <t>7700800522</t>
  </si>
  <si>
    <t>LOGAN/SANDERO 05/16   TIIDA 1.8 16V 06/</t>
  </si>
  <si>
    <t>770106271/74026</t>
  </si>
  <si>
    <t>CLIO/SYMB/MEGAN</t>
  </si>
  <si>
    <t>JGO GRANDE/PEQUENO</t>
  </si>
  <si>
    <t>R 4M/6/18GTL</t>
  </si>
  <si>
    <t>R-6/83-18</t>
  </si>
  <si>
    <t>R 9/18 GTX</t>
  </si>
  <si>
    <t>KANGOO 1.6 CLIO-II/SYMB/SCENIC</t>
  </si>
  <si>
    <t>TH6126.89.</t>
  </si>
  <si>
    <t>3452-A</t>
  </si>
  <si>
    <t>771466606</t>
  </si>
  <si>
    <t>R 19 1.8</t>
  </si>
  <si>
    <t>LAGUNA</t>
  </si>
  <si>
    <t>461-A</t>
  </si>
  <si>
    <t>7701456180   AR</t>
  </si>
  <si>
    <t>R 4PL/TWINGO I</t>
  </si>
  <si>
    <t>4775-AN</t>
  </si>
  <si>
    <t xml:space="preserve"> 3598-A</t>
  </si>
  <si>
    <t>3864-A</t>
  </si>
  <si>
    <t>3621-EB</t>
  </si>
  <si>
    <t>3863-EB</t>
  </si>
  <si>
    <t>7700114338.</t>
  </si>
  <si>
    <t>BP-7148</t>
  </si>
  <si>
    <t>7702199828</t>
  </si>
  <si>
    <t>CLIO II/LOG/SAN</t>
  </si>
  <si>
    <t>SANDERO/CITYUS/LOGAN TIPO BOSCH</t>
  </si>
  <si>
    <t>BP-7148C</t>
  </si>
  <si>
    <t>CITYUS/LOGAN/SANDERO TIP BOSCH (CERAMICA</t>
  </si>
  <si>
    <t>BP-1694</t>
  </si>
  <si>
    <t>SEMIMETALIZADA</t>
  </si>
  <si>
    <t>BP-9988C</t>
  </si>
  <si>
    <t>LOGAN/SYMBOL</t>
  </si>
  <si>
    <t>LAGUNA TIPO LUCAS (CERAMICA)</t>
  </si>
  <si>
    <t>BP-9988</t>
  </si>
  <si>
    <t>LAGUNA TIPO/LUCAS</t>
  </si>
  <si>
    <t xml:space="preserve"> B675-18-300</t>
  </si>
  <si>
    <t xml:space="preserve">ALTERNADOR  68AMP        </t>
  </si>
  <si>
    <t>N3H1-18-300</t>
  </si>
  <si>
    <t>110804</t>
  </si>
  <si>
    <t xml:space="preserve">ALTERNADOR 100AMP        </t>
  </si>
  <si>
    <t>POLEA 5 CANALES</t>
  </si>
  <si>
    <t>AQ40920</t>
  </si>
  <si>
    <t>WE01-12-130</t>
  </si>
  <si>
    <t>UB39-32-220A</t>
  </si>
  <si>
    <t>RLP2689</t>
  </si>
  <si>
    <t>B 2.0 86/90</t>
  </si>
  <si>
    <t>26MM 38 EST HCO PEQ 26MM</t>
  </si>
  <si>
    <t>GA2A-33-060D</t>
  </si>
  <si>
    <t>62253</t>
  </si>
  <si>
    <t>C236-33-060A</t>
  </si>
  <si>
    <t>972108</t>
  </si>
  <si>
    <t>SIN RODAMIENTO (28 ESTRIAS) SIN BALINERA</t>
  </si>
  <si>
    <t>GR1A-33-060A</t>
  </si>
  <si>
    <t>61236</t>
  </si>
  <si>
    <t>MAZDA 6 2.3/2.5</t>
  </si>
  <si>
    <t>B01A-33-060A.</t>
  </si>
  <si>
    <t>B01A-33-061A.</t>
  </si>
  <si>
    <t>ALLEGRO/JAC VEL</t>
  </si>
  <si>
    <t>KIA-SEPHIA 97/99/JAC VELOCE 4</t>
  </si>
  <si>
    <t>8AB3-15-010.</t>
  </si>
  <si>
    <t>8AB4-15-010</t>
  </si>
  <si>
    <t>FESTIVA/ALLEGRO 1.3/RIO 1.3cc</t>
  </si>
  <si>
    <t>UH02-15-YE2A</t>
  </si>
  <si>
    <t>WP-274H-2</t>
  </si>
  <si>
    <t>BT 50 3.2 14/</t>
  </si>
  <si>
    <t>COMPLETA/BASE Y TUBO FORD-RANGER</t>
  </si>
  <si>
    <t>FP01-15-010F.</t>
  </si>
  <si>
    <t>FS01-15-010F.</t>
  </si>
  <si>
    <t>MAZDA 3/2 1.6cc</t>
  </si>
  <si>
    <t>BA5A-41-920*</t>
  </si>
  <si>
    <t>BA5A-41-920</t>
  </si>
  <si>
    <t>COL-20310</t>
  </si>
  <si>
    <t>B455-41-920*</t>
  </si>
  <si>
    <t xml:space="preserve"> B455-41-920</t>
  </si>
  <si>
    <t>4084-41-920- JP</t>
  </si>
  <si>
    <t>UB39-41-920</t>
  </si>
  <si>
    <t>COL-20322</t>
  </si>
  <si>
    <t>UR58-41-920A</t>
  </si>
  <si>
    <t>GA2A-41-920</t>
  </si>
  <si>
    <t>COL-20309</t>
  </si>
  <si>
    <t>M</t>
  </si>
  <si>
    <t>BTAB-41-920B</t>
  </si>
  <si>
    <t>MAZDA 6 2.0 /14</t>
  </si>
  <si>
    <t>BL62-41-400.</t>
  </si>
  <si>
    <t>COL-20201</t>
  </si>
  <si>
    <t>UB93-41-400*</t>
  </si>
  <si>
    <t>UR56-41-400*</t>
  </si>
  <si>
    <t xml:space="preserve"> GA2A-41-990</t>
  </si>
  <si>
    <t>COL-20203</t>
  </si>
  <si>
    <t>MATSUR/LASER 01</t>
  </si>
  <si>
    <t>UR56-41-400</t>
  </si>
  <si>
    <t>BT 50 4X2 06/11</t>
  </si>
  <si>
    <t>DFY7-43-40Z</t>
  </si>
  <si>
    <t>MAZDA 2 AUTO</t>
  </si>
  <si>
    <t>13/16 AUTOMATICO</t>
  </si>
  <si>
    <t xml:space="preserve">BRAZO SUSP T/D           </t>
  </si>
  <si>
    <t>B092-28-550</t>
  </si>
  <si>
    <t>2-11-1150</t>
  </si>
  <si>
    <t>F402-17-265A</t>
  </si>
  <si>
    <t>F402-17-265D</t>
  </si>
  <si>
    <t>323 /89 30DIENT</t>
  </si>
  <si>
    <t>86/90 30 DTES</t>
  </si>
  <si>
    <t>B001-46-062.</t>
  </si>
  <si>
    <t>B092-28-500B.</t>
  </si>
  <si>
    <t>2-11-1185</t>
  </si>
  <si>
    <t xml:space="preserve">BUJE SUSP TRAS E/GRAD    </t>
  </si>
  <si>
    <t>2-11-1190</t>
  </si>
  <si>
    <t>B216-28-600-60</t>
  </si>
  <si>
    <t>B097-28-200D NA</t>
  </si>
  <si>
    <t>2-11-1155</t>
  </si>
  <si>
    <t>B-092-28600</t>
  </si>
  <si>
    <t>BBP2-28-500B</t>
  </si>
  <si>
    <t xml:space="preserve">BUJE TEMPLETE TRAS RECTO </t>
  </si>
  <si>
    <t>B210-34-470  NA</t>
  </si>
  <si>
    <t>323 86/ (PRESIO</t>
  </si>
  <si>
    <t>DG80-34-460</t>
  </si>
  <si>
    <t>SEDAN 1.5 16V 2011/2015</t>
  </si>
  <si>
    <t>BJ57-34-460</t>
  </si>
  <si>
    <t>MAZDA 3 15/(GRA</t>
  </si>
  <si>
    <t>GRUESO MAZ 3/6 2.0 SKYACTIVE 15/ 2.0cc</t>
  </si>
  <si>
    <t>B32H-34-470</t>
  </si>
  <si>
    <t>PRESION TODOS LOS MODELOS</t>
  </si>
  <si>
    <t>BBP3-28-300T</t>
  </si>
  <si>
    <t>MAZDA 3 TRAS(GR</t>
  </si>
  <si>
    <t>TRASERA-GRUESO(EXT)TODOS HASTA 2014 CORT</t>
  </si>
  <si>
    <t>GA2A-34-46XA NA</t>
  </si>
  <si>
    <t>MATS/MILE(METAL</t>
  </si>
  <si>
    <t>MATSURI-MILENUM (METALICO) TRASERO 4X4</t>
  </si>
  <si>
    <t>GJ21-34-460B NA</t>
  </si>
  <si>
    <t>626 88/(METAL)</t>
  </si>
  <si>
    <t>ASAHI - METALICO TRASERO</t>
  </si>
  <si>
    <t>MAZFP-3949</t>
  </si>
  <si>
    <t>DERECHO E IZQUIERDO 2011/2015</t>
  </si>
  <si>
    <t>MAZFP-3759</t>
  </si>
  <si>
    <t>MAZDA 2 2012/</t>
  </si>
  <si>
    <t>B6BF-15-172</t>
  </si>
  <si>
    <t>MO095</t>
  </si>
  <si>
    <t>UB7134-156</t>
  </si>
  <si>
    <t>B 2.0 2.2/BT 50</t>
  </si>
  <si>
    <t>B097-28-156  NA</t>
  </si>
  <si>
    <t>MONTERO 2 TORNILLOS</t>
  </si>
  <si>
    <t>CR-32-05</t>
  </si>
  <si>
    <t>241643.</t>
  </si>
  <si>
    <t>B 2.2 1   C.P.</t>
  </si>
  <si>
    <t>720138-C</t>
  </si>
  <si>
    <t>BT 50/B2.2/B2.6</t>
  </si>
  <si>
    <t>B-2.2/B-2.6/RANGER 4x2/4x4</t>
  </si>
  <si>
    <t>DF71-26-610</t>
  </si>
  <si>
    <t>FORD FIESTA 2008/</t>
  </si>
  <si>
    <t xml:space="preserve">CORREA A/AC 17435        </t>
  </si>
  <si>
    <t>17440.</t>
  </si>
  <si>
    <t>13A1120</t>
  </si>
  <si>
    <t>4PK1040.</t>
  </si>
  <si>
    <t>4PK1080.</t>
  </si>
  <si>
    <t xml:space="preserve">CORREA A/AC 4PK1080      </t>
  </si>
  <si>
    <t>D/H HILUX 2005 2RZ</t>
  </si>
  <si>
    <t>5PK1080.</t>
  </si>
  <si>
    <t xml:space="preserve">CORREA A/AC 5PK1080      </t>
  </si>
  <si>
    <t>5PK1170..</t>
  </si>
  <si>
    <t>13x1040Le</t>
  </si>
  <si>
    <t>17435/9435.</t>
  </si>
  <si>
    <t>13AV1100HD</t>
  </si>
  <si>
    <t>6PK0952</t>
  </si>
  <si>
    <t xml:space="preserve">CORREA ALT 6PK0952       </t>
  </si>
  <si>
    <t>MAZDA 2 3 15/</t>
  </si>
  <si>
    <t>6PK1305</t>
  </si>
  <si>
    <t xml:space="preserve">CORREA ALT 6PK1305       </t>
  </si>
  <si>
    <t>6PK1840.</t>
  </si>
  <si>
    <t xml:space="preserve">CORREA ALT 6PK1840       </t>
  </si>
  <si>
    <t>FEY9-12-205</t>
  </si>
  <si>
    <t>109.302.190</t>
  </si>
  <si>
    <t>FS01-12-205</t>
  </si>
  <si>
    <t>135.602.250</t>
  </si>
  <si>
    <t xml:space="preserve">CORREA DIST 135 D R 25mm </t>
  </si>
  <si>
    <t>DA-109-2</t>
  </si>
  <si>
    <t>G031-67-480  HM</t>
  </si>
  <si>
    <t>UN AGUJERO (MOTOR) HS-NT DEL</t>
  </si>
  <si>
    <t>DA-109-1</t>
  </si>
  <si>
    <t>DOS AGUJEROS NS NX NT</t>
  </si>
  <si>
    <t>DA-109-1C</t>
  </si>
  <si>
    <t>BG71-67-480  HM</t>
  </si>
  <si>
    <t>DOS AGUJEROS (MOTOR Y SENSOR) NS-NX-SW</t>
  </si>
  <si>
    <t>DA-209</t>
  </si>
  <si>
    <t>212.</t>
  </si>
  <si>
    <t>B6BF-15-350B.</t>
  </si>
  <si>
    <t>28X566X29</t>
  </si>
  <si>
    <t>FORD RANGER-(HEMBRA)</t>
  </si>
  <si>
    <t>28X608X29</t>
  </si>
  <si>
    <t>FORD RANGER-(MACHO)</t>
  </si>
  <si>
    <t>FD-8-871A(44W)</t>
  </si>
  <si>
    <t>MA009-1</t>
  </si>
  <si>
    <t>E301-10-512  NA</t>
  </si>
  <si>
    <t>63H008</t>
  </si>
  <si>
    <t>8C0G-04-246  HM</t>
  </si>
  <si>
    <t>L-LX-GLX</t>
  </si>
  <si>
    <t>63H076</t>
  </si>
  <si>
    <t>8COB-34-608</t>
  </si>
  <si>
    <t>6.2 ESPIRAS/ALTURA 388/DIAM 123.6/BA 11</t>
  </si>
  <si>
    <t>AG42001C</t>
  </si>
  <si>
    <t>AG42034</t>
  </si>
  <si>
    <t>AG42211</t>
  </si>
  <si>
    <t>AG42300</t>
  </si>
  <si>
    <t>ALLEGRO94/98LASER1.3/1.6LT TODOS</t>
  </si>
  <si>
    <t>M006</t>
  </si>
  <si>
    <t>M0222</t>
  </si>
  <si>
    <t>AG277</t>
  </si>
  <si>
    <t>8L0B-55-001  HM</t>
  </si>
  <si>
    <t xml:space="preserve">G/POLVO PAL/CAMB         </t>
  </si>
  <si>
    <t>GL-4076</t>
  </si>
  <si>
    <t>GLG-4197</t>
  </si>
  <si>
    <t>323 INY/FESTIVA</t>
  </si>
  <si>
    <t>GL-4197</t>
  </si>
  <si>
    <t>GLG-4228</t>
  </si>
  <si>
    <t>GL-4092</t>
  </si>
  <si>
    <t>GL-4111</t>
  </si>
  <si>
    <t>F2Y1-10-280A.</t>
  </si>
  <si>
    <t>GLG-4111</t>
  </si>
  <si>
    <t>GLG-4229</t>
  </si>
  <si>
    <t>GL-4229</t>
  </si>
  <si>
    <t>GLG-4093A</t>
  </si>
  <si>
    <t>GAS18010B</t>
  </si>
  <si>
    <t>VEHIC/GAS</t>
  </si>
  <si>
    <t>MZ-405-8MM</t>
  </si>
  <si>
    <t>AG18227</t>
  </si>
  <si>
    <t>8L0G-18-227  HM</t>
  </si>
  <si>
    <t>AG18604</t>
  </si>
  <si>
    <t>SEPHIA 16V</t>
  </si>
  <si>
    <t>MZ-414-8MM</t>
  </si>
  <si>
    <t>GAS18601</t>
  </si>
  <si>
    <t>B 2.6/INYEC</t>
  </si>
  <si>
    <t>MAZDA 121</t>
  </si>
  <si>
    <t>FORD ECOSPORT</t>
  </si>
  <si>
    <t>AG18602</t>
  </si>
  <si>
    <t>FP13-18-140B HM</t>
  </si>
  <si>
    <t>MATSURI 93/96</t>
  </si>
  <si>
    <t>22253M</t>
  </si>
  <si>
    <t>22401M</t>
  </si>
  <si>
    <t>TRANSM MANUAL  1.3/1.6 16V 1995/1999</t>
  </si>
  <si>
    <t>22205M</t>
  </si>
  <si>
    <t>B 2.6/BT 50 2.6</t>
  </si>
  <si>
    <t>22264M</t>
  </si>
  <si>
    <t>F81C-15-185A</t>
  </si>
  <si>
    <t>BT 50 2.2</t>
  </si>
  <si>
    <t>L813-18-400</t>
  </si>
  <si>
    <t>7288-MZ-MT.</t>
  </si>
  <si>
    <t>014 INCOLB.</t>
  </si>
  <si>
    <t>7220-MZ-MT.</t>
  </si>
  <si>
    <t>10216-MZ-HD</t>
  </si>
  <si>
    <t>7463 NOVEX LD</t>
  </si>
  <si>
    <t>8L0G-04-605  HM</t>
  </si>
  <si>
    <t>8952 PRIME</t>
  </si>
  <si>
    <t>10257 GAMAX</t>
  </si>
  <si>
    <t>FORD-FOCUS</t>
  </si>
  <si>
    <t>7947-MZ-HD</t>
  </si>
  <si>
    <t>10257 INCOLB.</t>
  </si>
  <si>
    <t>ECOSPORT 4X4 11/ FOCUS 05/07</t>
  </si>
  <si>
    <t>10252-MZ-MT</t>
  </si>
  <si>
    <t>8521-MZ-HD</t>
  </si>
  <si>
    <t>8521-D1192</t>
  </si>
  <si>
    <t>FORD FUSION 09/12</t>
  </si>
  <si>
    <t>8987 PRIME</t>
  </si>
  <si>
    <t>D1759</t>
  </si>
  <si>
    <t>7957 GAMAX</t>
  </si>
  <si>
    <t>7957-D973,</t>
  </si>
  <si>
    <t>7957 CON PLATINA D973 2004-2014</t>
  </si>
  <si>
    <t>FE1H-11-321.</t>
  </si>
  <si>
    <t>M-1</t>
  </si>
  <si>
    <t>0862-17-441A</t>
  </si>
  <si>
    <t>B 2.0 19DIENT</t>
  </si>
  <si>
    <t>M 323</t>
  </si>
  <si>
    <t>51.05X45mm.</t>
  </si>
  <si>
    <t>28x23x43</t>
  </si>
  <si>
    <t>MZ-701/618015</t>
  </si>
  <si>
    <t>GPV 23829  TIPO HEMBRA</t>
  </si>
  <si>
    <t>29X27X54</t>
  </si>
  <si>
    <t>ZL01-15-200.</t>
  </si>
  <si>
    <t>23005-PA16</t>
  </si>
  <si>
    <t>ALLE 1.3/1.6MEC</t>
  </si>
  <si>
    <t>APLICA A CARROS MECANICOS LAMINILLAS</t>
  </si>
  <si>
    <t>P31H-15-200</t>
  </si>
  <si>
    <t>23106-PA16</t>
  </si>
  <si>
    <t>CX 3</t>
  </si>
  <si>
    <t>MAZDA 2 16/ MECANICO</t>
  </si>
  <si>
    <t>FS12-15-200E MT</t>
  </si>
  <si>
    <t>23053-PA26</t>
  </si>
  <si>
    <t>ZJ038-15-200A</t>
  </si>
  <si>
    <t>23045-PA16</t>
  </si>
  <si>
    <t>L322-15-200E</t>
  </si>
  <si>
    <t>375*737*5*16</t>
  </si>
  <si>
    <t>MAZDA 6 06/13</t>
  </si>
  <si>
    <t>AUTOMATICO/MECANICO CON DESFOGUE LAMINIL</t>
  </si>
  <si>
    <t>PE18-15-20Y</t>
  </si>
  <si>
    <t>23137-PA16</t>
  </si>
  <si>
    <t>MAZDA 3 15/21</t>
  </si>
  <si>
    <t>UR56-49-460</t>
  </si>
  <si>
    <t>BT 50 2.5cc</t>
  </si>
  <si>
    <t>JS4642</t>
  </si>
  <si>
    <t xml:space="preserve">REP CALIPER 30mm         </t>
  </si>
  <si>
    <t>MATSURI (TRAS)</t>
  </si>
  <si>
    <t>F001-27-238-</t>
  </si>
  <si>
    <t>35X56X9/15.5</t>
  </si>
  <si>
    <t>ATOS/ACCENT/VERNA/MAZDA 3 PRIDE/FESTIVA</t>
  </si>
  <si>
    <t>B092-33-067.</t>
  </si>
  <si>
    <t xml:space="preserve"> 51X63X8.5</t>
  </si>
  <si>
    <t>UC86-33-067. .</t>
  </si>
  <si>
    <t>60X75X11.5   .</t>
  </si>
  <si>
    <t>B001-33-065</t>
  </si>
  <si>
    <t>52X68X7X13.</t>
  </si>
  <si>
    <t>CON PESTANA</t>
  </si>
  <si>
    <t>B001-26-154-</t>
  </si>
  <si>
    <t>40x54x7</t>
  </si>
  <si>
    <t>B216-26-154</t>
  </si>
  <si>
    <t>48X65X7/8</t>
  </si>
  <si>
    <t>323 SW 90/</t>
  </si>
  <si>
    <t>G030-26-154</t>
  </si>
  <si>
    <t>39X50.4X8.6</t>
  </si>
  <si>
    <t>626 83/88/FESTI</t>
  </si>
  <si>
    <t>RIO/SEPHIA</t>
  </si>
  <si>
    <t>F-6</t>
  </si>
  <si>
    <t>626 FESTIVA</t>
  </si>
  <si>
    <t>B092-34-550.</t>
  </si>
  <si>
    <t>SEPHIA/SPORTAGE</t>
  </si>
  <si>
    <t>32330U</t>
  </si>
  <si>
    <t>B029-34-390  HM</t>
  </si>
  <si>
    <t>2-11-1210</t>
  </si>
  <si>
    <t>G211-34-380A.</t>
  </si>
  <si>
    <t>GA5R-34-380.</t>
  </si>
  <si>
    <t>511173</t>
  </si>
  <si>
    <t>BC1D-39-040B-</t>
  </si>
  <si>
    <t>514668</t>
  </si>
  <si>
    <t>95/99</t>
  </si>
  <si>
    <t>GJ6A-39-040A-</t>
  </si>
  <si>
    <t>H33-2376</t>
  </si>
  <si>
    <t>BG12-39-060  NA</t>
  </si>
  <si>
    <t>G15C-39-060-</t>
  </si>
  <si>
    <t>514394</t>
  </si>
  <si>
    <t>MILENIUM 00/08</t>
  </si>
  <si>
    <t>GA2G39100N-</t>
  </si>
  <si>
    <t xml:space="preserve">SOPORTE PUENTE CAJA      </t>
  </si>
  <si>
    <t>MATSURI C/AUTOM</t>
  </si>
  <si>
    <t>GA2E39100N-</t>
  </si>
  <si>
    <t>MATSURI C/MEC</t>
  </si>
  <si>
    <t xml:space="preserve">TAPA TANQUE GAS          </t>
  </si>
  <si>
    <t>MAZ 2/FIES/CX3</t>
  </si>
  <si>
    <t>D651-34-170</t>
  </si>
  <si>
    <t>FORD FIESTA 2011/  CX-3</t>
  </si>
  <si>
    <t>AT-751</t>
  </si>
  <si>
    <t>G030-34-391  HM</t>
  </si>
  <si>
    <t>323/626 83 88</t>
  </si>
  <si>
    <t>BP4K-28-170D</t>
  </si>
  <si>
    <t>BP4K-28-170C-</t>
  </si>
  <si>
    <t>BF67-32-240.</t>
  </si>
  <si>
    <t>D653-32-240</t>
  </si>
  <si>
    <t>UR56-32-250*</t>
  </si>
  <si>
    <t>D651-32-290</t>
  </si>
  <si>
    <t>18136-1</t>
  </si>
  <si>
    <t>18136</t>
  </si>
  <si>
    <t xml:space="preserve">TORNILLO CONTROL CAMB    </t>
  </si>
  <si>
    <t>B001-46-134  NA</t>
  </si>
  <si>
    <t>B593-18-840</t>
  </si>
  <si>
    <t>PACHA GRIS</t>
  </si>
  <si>
    <t>CX3/CX5</t>
  </si>
  <si>
    <t>845-AN</t>
  </si>
  <si>
    <t>E5D3-12-111*</t>
  </si>
  <si>
    <t>829-AN</t>
  </si>
  <si>
    <t>F801-12-111  JP</t>
  </si>
  <si>
    <t>3468-AN-</t>
  </si>
  <si>
    <t>F202-12-111  JP</t>
  </si>
  <si>
    <t>626 12V</t>
  </si>
  <si>
    <t>3094-AC</t>
  </si>
  <si>
    <t>4150-AN.</t>
  </si>
  <si>
    <t>3469-EBN</t>
  </si>
  <si>
    <t>F201-12-121A</t>
  </si>
  <si>
    <t>1829-EN</t>
  </si>
  <si>
    <t>F804-12-121  JP</t>
  </si>
  <si>
    <t>3877-EN.</t>
  </si>
  <si>
    <t>3813-EN</t>
  </si>
  <si>
    <t>3813-AN</t>
  </si>
  <si>
    <t>4151-EN</t>
  </si>
  <si>
    <t xml:space="preserve"> 8-94156-672-1</t>
  </si>
  <si>
    <t xml:space="preserve">ALTERNADOR  60AMP        </t>
  </si>
  <si>
    <t>AT-7116</t>
  </si>
  <si>
    <t>D MAX/4X2</t>
  </si>
  <si>
    <t>AVEO SPARK 06/</t>
  </si>
  <si>
    <t>ALTO/S PRESSO</t>
  </si>
  <si>
    <t>PULSOS NEGATIVOS 1.8cc. SIN MOSFET</t>
  </si>
  <si>
    <t>PULSOS POSITIVOS CON MOSFET</t>
  </si>
  <si>
    <t>9330010</t>
  </si>
  <si>
    <t>96549779.</t>
  </si>
  <si>
    <t>CRUZE 1.8 11/16</t>
  </si>
  <si>
    <t>95492094*</t>
  </si>
  <si>
    <t>96471776*</t>
  </si>
  <si>
    <t>980702</t>
  </si>
  <si>
    <t>P25189698</t>
  </si>
  <si>
    <t>9306722.</t>
  </si>
  <si>
    <t>94623690</t>
  </si>
  <si>
    <t>595297251</t>
  </si>
  <si>
    <t xml:space="preserve"> 8-94389-192-0</t>
  </si>
  <si>
    <t>COL-20282</t>
  </si>
  <si>
    <t>DIESEL 13/16</t>
  </si>
  <si>
    <t>8-98040-403-1</t>
  </si>
  <si>
    <t>NKR/NQR/NHR 08/</t>
  </si>
  <si>
    <t>3.0cc</t>
  </si>
  <si>
    <t>96652657*</t>
  </si>
  <si>
    <t>8-97943-407-0.</t>
  </si>
  <si>
    <t>8-94434-710-0*</t>
  </si>
  <si>
    <t>51100-76F13</t>
  </si>
  <si>
    <t>93289332.</t>
  </si>
  <si>
    <t>CORSA 44mm*38mm</t>
  </si>
  <si>
    <t>CHEVY EMBOLO 44mm</t>
  </si>
  <si>
    <t>8-98006-942-0</t>
  </si>
  <si>
    <t>47201-35720</t>
  </si>
  <si>
    <t>DMAX 2.5/3.0cc</t>
  </si>
  <si>
    <t>CON DEPOSITO (1") 2007-2012</t>
  </si>
  <si>
    <t>8-97186-687-0</t>
  </si>
  <si>
    <t>8-9444-123-0</t>
  </si>
  <si>
    <t>NKR 97/03</t>
  </si>
  <si>
    <t>8-98032-603-0</t>
  </si>
  <si>
    <t>NPR/NQR 08/16</t>
  </si>
  <si>
    <t>51100-82120</t>
  </si>
  <si>
    <t>SPRINT 87/90</t>
  </si>
  <si>
    <t>CON DEPOSITO 3/4</t>
  </si>
  <si>
    <t>8-97224-372-0</t>
  </si>
  <si>
    <t>NPR 97/06</t>
  </si>
  <si>
    <t>1-1/4</t>
  </si>
  <si>
    <t>HD-8120510007</t>
  </si>
  <si>
    <t>BS-90060</t>
  </si>
  <si>
    <t>BS-90089</t>
  </si>
  <si>
    <t>BS-90077</t>
  </si>
  <si>
    <t>94580754</t>
  </si>
  <si>
    <t>24431-60B20.</t>
  </si>
  <si>
    <t>SPRINT 88/</t>
  </si>
  <si>
    <t>24432-82042.</t>
  </si>
  <si>
    <t>CH3616</t>
  </si>
  <si>
    <t>43346-12340</t>
  </si>
  <si>
    <t>CH-23</t>
  </si>
  <si>
    <t>48534-82100.</t>
  </si>
  <si>
    <t>4875085001</t>
  </si>
  <si>
    <t xml:space="preserve">BUJE COMPENSADOR         </t>
  </si>
  <si>
    <t>96535069.</t>
  </si>
  <si>
    <t xml:space="preserve">BUJE CUNA TRAS           </t>
  </si>
  <si>
    <t>AVEO (ALUMINIO)</t>
  </si>
  <si>
    <t>96535146.</t>
  </si>
  <si>
    <t>96852643</t>
  </si>
  <si>
    <t xml:space="preserve">BUJE REP STE CAJA TRAS   </t>
  </si>
  <si>
    <t>BUJE PEQUENO</t>
  </si>
  <si>
    <t>96550066</t>
  </si>
  <si>
    <t>96653381-</t>
  </si>
  <si>
    <t>AVEO(CAUCHO PEQ</t>
  </si>
  <si>
    <t>CAUCHO PEQUENO SAIL</t>
  </si>
  <si>
    <t>CAUCHO PEQUENO</t>
  </si>
  <si>
    <t>2585198.</t>
  </si>
  <si>
    <t>25848403.</t>
  </si>
  <si>
    <t>CAPTIVA(GR SOLO</t>
  </si>
  <si>
    <t>SIN SOPORTE HID (SOLO BUJE)</t>
  </si>
  <si>
    <t>8942233661   NA</t>
  </si>
  <si>
    <t>LUV 1.6 2.3(INF</t>
  </si>
  <si>
    <t>TODAS 4X2- LUV 2.2-2-5</t>
  </si>
  <si>
    <t>96378346</t>
  </si>
  <si>
    <t>95217519.</t>
  </si>
  <si>
    <t>(GRANDE)</t>
  </si>
  <si>
    <t>95217519</t>
  </si>
  <si>
    <t>SONIC/COBALT(PE</t>
  </si>
  <si>
    <t>SONIC 1.6/COBALT 1.8 16V(PEQUENO)PRESION</t>
  </si>
  <si>
    <t>95949752</t>
  </si>
  <si>
    <t>SPARK GT(METAL)</t>
  </si>
  <si>
    <t>EPICA SOLO</t>
  </si>
  <si>
    <t>4553070C00   NA</t>
  </si>
  <si>
    <t>SWIFT(PRESION)</t>
  </si>
  <si>
    <t>2-01-0242</t>
  </si>
  <si>
    <t>EVOLUT(GRANDE)</t>
  </si>
  <si>
    <t>8-94133-759-5*</t>
  </si>
  <si>
    <t>8-94175-158-1.</t>
  </si>
  <si>
    <t>D MAX NKR</t>
  </si>
  <si>
    <t>P25187023</t>
  </si>
  <si>
    <t>GMCVZ-2053</t>
  </si>
  <si>
    <t>96591235.</t>
  </si>
  <si>
    <t>9499055</t>
  </si>
  <si>
    <t>FLDR00214</t>
  </si>
  <si>
    <t>D MAX 2.4/5 4X2</t>
  </si>
  <si>
    <t>2.4/2.5/3.0- DIAM 254/BOCIN 101mm 2005/</t>
  </si>
  <si>
    <t>AG694</t>
  </si>
  <si>
    <t>96625251</t>
  </si>
  <si>
    <t>9069424</t>
  </si>
  <si>
    <t>42431-70C00  NA</t>
  </si>
  <si>
    <t>9517790351</t>
  </si>
  <si>
    <t>MATIZ /TICO</t>
  </si>
  <si>
    <t>42451-82040  NA</t>
  </si>
  <si>
    <t>8-97022-028-0</t>
  </si>
  <si>
    <t xml:space="preserve">CIL FRENO D/D            </t>
  </si>
  <si>
    <t>1-3/16" (TUBO-TUBO)</t>
  </si>
  <si>
    <t>8-97022-029-0</t>
  </si>
  <si>
    <t>8-97022-031-0</t>
  </si>
  <si>
    <t>8-97078-682-0</t>
  </si>
  <si>
    <t>8-97078-683-0</t>
  </si>
  <si>
    <t>53401-76G00</t>
  </si>
  <si>
    <t>8-97139-854-0</t>
  </si>
  <si>
    <t>NPR 2001/ 4HG1</t>
  </si>
  <si>
    <t>1-5/16" (TUBO-PURGA)</t>
  </si>
  <si>
    <t>8-97139-855-0</t>
  </si>
  <si>
    <t>1-5/16</t>
  </si>
  <si>
    <t>8-97139-856-0</t>
  </si>
  <si>
    <t>1-5/16" (TUBO-TUBO)</t>
  </si>
  <si>
    <t>720062-C</t>
  </si>
  <si>
    <t>8-97301-478-0</t>
  </si>
  <si>
    <t>17400.</t>
  </si>
  <si>
    <t>13x1015Le</t>
  </si>
  <si>
    <t xml:space="preserve">CORREA A/AC 17400        </t>
  </si>
  <si>
    <t>4PK0875..</t>
  </si>
  <si>
    <t>SWIFT 1.6/R21RX</t>
  </si>
  <si>
    <t>4PK0915..</t>
  </si>
  <si>
    <t>TR22401.</t>
  </si>
  <si>
    <t>4PK0665.</t>
  </si>
  <si>
    <t xml:space="preserve">CORREA ALT 4PK0665       </t>
  </si>
  <si>
    <t>4PK0800.</t>
  </si>
  <si>
    <t>6PK1555.</t>
  </si>
  <si>
    <t xml:space="preserve">CORREA ALT 6PK1555       </t>
  </si>
  <si>
    <t>CRUZE/SONIC</t>
  </si>
  <si>
    <t>AMAROK GOLF 1.6 TRACKER/ORLANDO</t>
  </si>
  <si>
    <t>6PK1790.</t>
  </si>
  <si>
    <t xml:space="preserve">CORREA ALT 6PK1790       </t>
  </si>
  <si>
    <t>SAIL/CORSA C/AA</t>
  </si>
  <si>
    <t>12761-82000</t>
  </si>
  <si>
    <t>089.101.190</t>
  </si>
  <si>
    <t>SWIFT 1.3 /92</t>
  </si>
  <si>
    <t>11407-70C00</t>
  </si>
  <si>
    <t>097.402.254</t>
  </si>
  <si>
    <t>SPRINT 98/ DFSK</t>
  </si>
  <si>
    <t>JIMMY/ESTEEM 1.3 / DFSK 1.3</t>
  </si>
  <si>
    <t>96610029..</t>
  </si>
  <si>
    <t>109.602.250</t>
  </si>
  <si>
    <t>NUBIRA/LEGANZA/TACUMA NUBIRA</t>
  </si>
  <si>
    <t>DA-108</t>
  </si>
  <si>
    <t>8970748180   HM</t>
  </si>
  <si>
    <t>92/</t>
  </si>
  <si>
    <t>DA-120</t>
  </si>
  <si>
    <t>SIN TAPA</t>
  </si>
  <si>
    <t>96813425</t>
  </si>
  <si>
    <t>DA-205</t>
  </si>
  <si>
    <t>109.</t>
  </si>
  <si>
    <t>TROOPER 92/</t>
  </si>
  <si>
    <t>L9906</t>
  </si>
  <si>
    <t>13380-60BT0</t>
  </si>
  <si>
    <t>21H054</t>
  </si>
  <si>
    <t>96407751</t>
  </si>
  <si>
    <t>21H118</t>
  </si>
  <si>
    <t>N200</t>
  </si>
  <si>
    <t>21H026</t>
  </si>
  <si>
    <t>CAPTIVA 09/15</t>
  </si>
  <si>
    <t>21H067GAS</t>
  </si>
  <si>
    <t>21H063BR</t>
  </si>
  <si>
    <t>GAS/GASOL/DIESEL</t>
  </si>
  <si>
    <t>21H125</t>
  </si>
  <si>
    <t>CRUZE/ORLANDO 1.8/2.4cc</t>
  </si>
  <si>
    <t>AG1649</t>
  </si>
  <si>
    <t>8979452590</t>
  </si>
  <si>
    <t>D MAX 2005/2014</t>
  </si>
  <si>
    <t>2.4/2.5/3.0/3.5 todos 2005/</t>
  </si>
  <si>
    <t>AG0027</t>
  </si>
  <si>
    <t>52270027     HM</t>
  </si>
  <si>
    <t>AG10320</t>
  </si>
  <si>
    <t>8943161900   HM</t>
  </si>
  <si>
    <t>NPR/NKR</t>
  </si>
  <si>
    <t>AG930</t>
  </si>
  <si>
    <t>VITARA 91/</t>
  </si>
  <si>
    <t>SPARK/724 /05</t>
  </si>
  <si>
    <t>GLG-4275</t>
  </si>
  <si>
    <t>GL-4235-1IN</t>
  </si>
  <si>
    <t>GL-4235</t>
  </si>
  <si>
    <t>GL-4374</t>
  </si>
  <si>
    <t>SPARK GT/N 200</t>
  </si>
  <si>
    <t>GLG-4104</t>
  </si>
  <si>
    <t>GL-4058-A</t>
  </si>
  <si>
    <t>GL-4074</t>
  </si>
  <si>
    <t>GLG-4074</t>
  </si>
  <si>
    <t>A GAS</t>
  </si>
  <si>
    <t>GL-4242</t>
  </si>
  <si>
    <t>LEGANZA 1.8</t>
  </si>
  <si>
    <t>AG0315</t>
  </si>
  <si>
    <t>CH-647-8MM</t>
  </si>
  <si>
    <t>CH-0647-8IND</t>
  </si>
  <si>
    <t>GAS3920</t>
  </si>
  <si>
    <t>GAS9510</t>
  </si>
  <si>
    <t>AG9098</t>
  </si>
  <si>
    <t>AG3924</t>
  </si>
  <si>
    <t>OPTRA 1.8/EPICA</t>
  </si>
  <si>
    <t>CH-641-8MM</t>
  </si>
  <si>
    <t>AG6972</t>
  </si>
  <si>
    <t>CH-644-8MM</t>
  </si>
  <si>
    <t>MOD. 92/</t>
  </si>
  <si>
    <t>GAS2282</t>
  </si>
  <si>
    <t>AG9003</t>
  </si>
  <si>
    <t>VITARA 2P 3P/98</t>
  </si>
  <si>
    <t>CH-612-8MM</t>
  </si>
  <si>
    <t>APLICA A VITARA 2 PUERTAS /98</t>
  </si>
  <si>
    <t>30511</t>
  </si>
  <si>
    <t>23301M</t>
  </si>
  <si>
    <t xml:space="preserve">MANGUERA CALEF/MOTOR     </t>
  </si>
  <si>
    <t>TROOPER /85</t>
  </si>
  <si>
    <t>13191-63B00</t>
  </si>
  <si>
    <t>SWIFT 1.0 93/</t>
  </si>
  <si>
    <t>90467442</t>
  </si>
  <si>
    <t xml:space="preserve">MANGUERA DESF/TANG GAS   </t>
  </si>
  <si>
    <t>23439M</t>
  </si>
  <si>
    <t>NHR/NHR 2.8 97/</t>
  </si>
  <si>
    <t>1ra SERIE NHR DIESEL 4BJ1/4JB1-T</t>
  </si>
  <si>
    <t>23447M</t>
  </si>
  <si>
    <t>8941744641</t>
  </si>
  <si>
    <t>NKR/NHR 2.8</t>
  </si>
  <si>
    <t>CONEX DEL TUBO CULATA A  ENFRIAD</t>
  </si>
  <si>
    <t>C0310</t>
  </si>
  <si>
    <t>23621M</t>
  </si>
  <si>
    <t>19256975</t>
  </si>
  <si>
    <t>23416M</t>
  </si>
  <si>
    <t>90570029</t>
  </si>
  <si>
    <t>23193M</t>
  </si>
  <si>
    <t>95603876</t>
  </si>
  <si>
    <t>23195M</t>
  </si>
  <si>
    <t>23184M</t>
  </si>
  <si>
    <t>LUV 2.2 98/</t>
  </si>
  <si>
    <t>4X2-4X4 8V 98/06 MPFI</t>
  </si>
  <si>
    <t>96536532.</t>
  </si>
  <si>
    <t>23620M</t>
  </si>
  <si>
    <t>19256974</t>
  </si>
  <si>
    <t>23640M</t>
  </si>
  <si>
    <t>29517M</t>
  </si>
  <si>
    <t>NHR 1ra SERIE</t>
  </si>
  <si>
    <t>29515M</t>
  </si>
  <si>
    <t>8980064520</t>
  </si>
  <si>
    <t>NPR/NQR 12/</t>
  </si>
  <si>
    <t>REWARD 700P 5.2 TD 16V 4HK1-T 4a SERIE</t>
  </si>
  <si>
    <t>95153879.</t>
  </si>
  <si>
    <t>23441M</t>
  </si>
  <si>
    <t>NKR/NHR 2000/</t>
  </si>
  <si>
    <t>23420M</t>
  </si>
  <si>
    <t>NPR 91/93</t>
  </si>
  <si>
    <t>3.9 DIESEL SIN TURBO 4BD1 1ra SERIE</t>
  </si>
  <si>
    <t>23305M</t>
  </si>
  <si>
    <t>TROOPER 2.6 /96</t>
  </si>
  <si>
    <t>TUBO REFRIG A BLOQUE  2.6 8V 4X4 86/96</t>
  </si>
  <si>
    <t>8973538300</t>
  </si>
  <si>
    <t>MANG VACIO BOMBA 2005-2013</t>
  </si>
  <si>
    <t>31100-85020</t>
  </si>
  <si>
    <t>CARRY/CHAN 1012</t>
  </si>
  <si>
    <t>CHANA 1012cc</t>
  </si>
  <si>
    <t xml:space="preserve"> 8-94222-688-0</t>
  </si>
  <si>
    <t>LUV 1.6/WFR</t>
  </si>
  <si>
    <t>9 DIENTES</t>
  </si>
  <si>
    <t>143-13</t>
  </si>
  <si>
    <t>8 DIENTES</t>
  </si>
  <si>
    <t>LUV 2.2 INY NUBIRA/LEGANZA</t>
  </si>
  <si>
    <t>WS64-019</t>
  </si>
  <si>
    <t>8-97365-824-0</t>
  </si>
  <si>
    <t>DMAX 2.5 3.0</t>
  </si>
  <si>
    <t>RELACIONADO 9 DIENTES</t>
  </si>
  <si>
    <t>AVEO/SPARK</t>
  </si>
  <si>
    <t>DNPS</t>
  </si>
  <si>
    <t>OPTRA/CRONOS</t>
  </si>
  <si>
    <t>3951</t>
  </si>
  <si>
    <t>CH016-1</t>
  </si>
  <si>
    <t>33278-54E10N</t>
  </si>
  <si>
    <t>OPTRA 1.4/AVEO</t>
  </si>
  <si>
    <t>09289-05013-000</t>
  </si>
  <si>
    <t>SPARK 05/ SW1.0</t>
  </si>
  <si>
    <t>TICO DAMAS/LABO</t>
  </si>
  <si>
    <t>736-CH-MT.</t>
  </si>
  <si>
    <t>736-D31</t>
  </si>
  <si>
    <t>8307 GAMAX</t>
  </si>
  <si>
    <t>7117-CH-MT</t>
  </si>
  <si>
    <t>LUV 1.6 82/85</t>
  </si>
  <si>
    <t>7188 NOVEX</t>
  </si>
  <si>
    <t>95604456     HM</t>
  </si>
  <si>
    <t>001-CH-MT.</t>
  </si>
  <si>
    <t>10209 GAMAX</t>
  </si>
  <si>
    <t>SPARK 05/ QQ</t>
  </si>
  <si>
    <t>LANOS MATIZ/LANOS</t>
  </si>
  <si>
    <t>10209 NOVEX LD</t>
  </si>
  <si>
    <t>MATIZ/LANOS</t>
  </si>
  <si>
    <t>10203 NOVEX LD</t>
  </si>
  <si>
    <t>SUPCARRY/HAFEI</t>
  </si>
  <si>
    <t>HAFEI VAN</t>
  </si>
  <si>
    <t>10203-CH-MT.</t>
  </si>
  <si>
    <t>21406</t>
  </si>
  <si>
    <t>7331-CH-MT.</t>
  </si>
  <si>
    <t>CHANA BENNY METALIZADA</t>
  </si>
  <si>
    <t>8282 GAMAX</t>
  </si>
  <si>
    <t>TRAIL BLAZER 2006-07 2010/</t>
  </si>
  <si>
    <t>MOD-NUEVO ECUATORIANO</t>
  </si>
  <si>
    <t>10244 GAMAX</t>
  </si>
  <si>
    <t>OPTRA/AVEO/EPIC</t>
  </si>
  <si>
    <t>7328-CH-MT</t>
  </si>
  <si>
    <t>55200-82860</t>
  </si>
  <si>
    <t>TROOPER 4ZE1</t>
  </si>
  <si>
    <t>012 NOVEX</t>
  </si>
  <si>
    <t>8-94457-889-0</t>
  </si>
  <si>
    <t>8944578890</t>
  </si>
  <si>
    <t>96352808.</t>
  </si>
  <si>
    <t>12741-61D01-000</t>
  </si>
  <si>
    <t>KPM</t>
  </si>
  <si>
    <t>600*418*16</t>
  </si>
  <si>
    <t>AVEO A/A MEC.</t>
  </si>
  <si>
    <t>24445163 .</t>
  </si>
  <si>
    <t>27021-PA16</t>
  </si>
  <si>
    <t>17700-62G01</t>
  </si>
  <si>
    <t>349*518*16.</t>
  </si>
  <si>
    <t>ESTEEM MECANICO</t>
  </si>
  <si>
    <t>349x518x16 LAMINILLAS</t>
  </si>
  <si>
    <t>17700-66D11</t>
  </si>
  <si>
    <t>425x528x16</t>
  </si>
  <si>
    <t>G/VITARA 1.6cc</t>
  </si>
  <si>
    <t>540X348X22</t>
  </si>
  <si>
    <t>ONIX 1.4/COBALT</t>
  </si>
  <si>
    <t>16153-PA16</t>
  </si>
  <si>
    <t>17700-82621</t>
  </si>
  <si>
    <t>327*328*26</t>
  </si>
  <si>
    <t>TANQUES PLASTICOS LAMINILLAS</t>
  </si>
  <si>
    <t>5-87831-597-0</t>
  </si>
  <si>
    <t>FR-6121</t>
  </si>
  <si>
    <t>NKR   NPR 98/</t>
  </si>
  <si>
    <t>JS26951</t>
  </si>
  <si>
    <t xml:space="preserve">REP CALIPER 52mm         </t>
  </si>
  <si>
    <t>BEAT/COBALT 1.4 (JGO DOBLE)</t>
  </si>
  <si>
    <t>JS26952</t>
  </si>
  <si>
    <t>BEAT/COBALT 1.4 (JGO SENCILLO)</t>
  </si>
  <si>
    <t>5-09625-062-1</t>
  </si>
  <si>
    <t>38X49.20x9</t>
  </si>
  <si>
    <t>2.3 4X4</t>
  </si>
  <si>
    <t>24780-83010</t>
  </si>
  <si>
    <t>32X42X10/15</t>
  </si>
  <si>
    <t>90182165.</t>
  </si>
  <si>
    <t>35X54X10.</t>
  </si>
  <si>
    <t xml:space="preserve"> 09283-40028</t>
  </si>
  <si>
    <t>40X58X10.</t>
  </si>
  <si>
    <t>35X48X7.</t>
  </si>
  <si>
    <t>AVEO FAMY/CORSA</t>
  </si>
  <si>
    <t>LUV 2.2/OPTRA 1.8/MONZA OPTRA 1.8</t>
  </si>
  <si>
    <t>09283-53001.</t>
  </si>
  <si>
    <t>53X68.2X7</t>
  </si>
  <si>
    <t xml:space="preserve">RETEN RDA D/E GRAND      </t>
  </si>
  <si>
    <t>09283-56002</t>
  </si>
  <si>
    <t>56X72.2X8/10</t>
  </si>
  <si>
    <t>SW 1.6 SW GTI</t>
  </si>
  <si>
    <t>8-94407-711-0</t>
  </si>
  <si>
    <t>59X75X10.</t>
  </si>
  <si>
    <t>LUV 2.3 4X4/TRO</t>
  </si>
  <si>
    <t>09283-50002</t>
  </si>
  <si>
    <t>50X68X7/10</t>
  </si>
  <si>
    <t>8-97323-297-0</t>
  </si>
  <si>
    <t>39.5*60*10</t>
  </si>
  <si>
    <t>2.4-2.5-3.0 2000/ 2.4/2.5/3.0cc</t>
  </si>
  <si>
    <t>09283-48007.</t>
  </si>
  <si>
    <t xml:space="preserve"> 48X62X9</t>
  </si>
  <si>
    <t>SJ413/SJ410/LJ8</t>
  </si>
  <si>
    <t>32X52X9.5</t>
  </si>
  <si>
    <t>CH-75</t>
  </si>
  <si>
    <t>96528088,</t>
  </si>
  <si>
    <t>33310-71C30-</t>
  </si>
  <si>
    <t>45202-60E00</t>
  </si>
  <si>
    <t>45700-60A00-</t>
  </si>
  <si>
    <t>2-01-0267</t>
  </si>
  <si>
    <t>8-97236300</t>
  </si>
  <si>
    <t>1191082000   NA</t>
  </si>
  <si>
    <t xml:space="preserve">SOPORTE BIELA MOT/MEDIAN </t>
  </si>
  <si>
    <t>BIELA/MEDIANA</t>
  </si>
  <si>
    <t>11710-65J00</t>
  </si>
  <si>
    <t>514096</t>
  </si>
  <si>
    <t>2-01-0277</t>
  </si>
  <si>
    <t>RODAM 28mm 2013/</t>
  </si>
  <si>
    <t>902025T-X</t>
  </si>
  <si>
    <t>D MAX 3.0/3.5</t>
  </si>
  <si>
    <t>3.0 4X2-4X4 05/14 3.5 4X4 05/09 ISUZU</t>
  </si>
  <si>
    <t>2-01-0278</t>
  </si>
  <si>
    <t>8-97947656-0</t>
  </si>
  <si>
    <t>D MAX RT 50 4X2</t>
  </si>
  <si>
    <t>ROD 6206-2RS DIAM 30mm  ALT 16mm 4X2</t>
  </si>
  <si>
    <t>2-01-0273</t>
  </si>
  <si>
    <t>8-97942876-0</t>
  </si>
  <si>
    <t>D MAX 2.4/3.0cc</t>
  </si>
  <si>
    <t>2005/14 4X2 6206-2RS DIAM 30mm</t>
  </si>
  <si>
    <t>AG7180</t>
  </si>
  <si>
    <t>94634519     NA</t>
  </si>
  <si>
    <t>11610-64B10</t>
  </si>
  <si>
    <t xml:space="preserve">SOPORTE MOT DER(BUJE)    </t>
  </si>
  <si>
    <t>SWIFT 1.3/1.6cc</t>
  </si>
  <si>
    <t>90495170..</t>
  </si>
  <si>
    <t>CORSA S/AIR</t>
  </si>
  <si>
    <t>11620-60B11  NA</t>
  </si>
  <si>
    <t>11620-71C10</t>
  </si>
  <si>
    <t>11710-63B10.</t>
  </si>
  <si>
    <t>11610-65J01</t>
  </si>
  <si>
    <t>514730</t>
  </si>
  <si>
    <t>2.0cc 06/16</t>
  </si>
  <si>
    <t>DA-008MT</t>
  </si>
  <si>
    <t xml:space="preserve">TANQUE RAD DER           </t>
  </si>
  <si>
    <t>KJ-11027 R</t>
  </si>
  <si>
    <t>CH-50</t>
  </si>
  <si>
    <t>SPARK/MATIZ</t>
  </si>
  <si>
    <t>KJ-11027 L</t>
  </si>
  <si>
    <t>CH-49</t>
  </si>
  <si>
    <t>96420303</t>
  </si>
  <si>
    <t>MONZA/RAICER</t>
  </si>
  <si>
    <t>TG-591</t>
  </si>
  <si>
    <t>8943209811   NA</t>
  </si>
  <si>
    <t>LUV 2.3/CORSA</t>
  </si>
  <si>
    <t>TROOPER C/LLA</t>
  </si>
  <si>
    <t>09247-14027</t>
  </si>
  <si>
    <t xml:space="preserve">TE CALEFACCION           </t>
  </si>
  <si>
    <t>95942520</t>
  </si>
  <si>
    <t>42420-65D00</t>
  </si>
  <si>
    <t>GRAND VITAR /05</t>
  </si>
  <si>
    <t>N300/SPARK GT</t>
  </si>
  <si>
    <t>96103222</t>
  </si>
  <si>
    <t xml:space="preserve"> 09128738</t>
  </si>
  <si>
    <t>LEGANZA-EPICA</t>
  </si>
  <si>
    <t>48521-1M225</t>
  </si>
  <si>
    <t>8-97304-851-0.</t>
  </si>
  <si>
    <t>8966821.</t>
  </si>
  <si>
    <t>8-98055-746-0</t>
  </si>
  <si>
    <t>8-97107-348-2</t>
  </si>
  <si>
    <t>RLT6500BR-2</t>
  </si>
  <si>
    <t>RLT6500BL-2</t>
  </si>
  <si>
    <t>OPTRA 1.8 COMPLETO</t>
  </si>
  <si>
    <t>TH052.88</t>
  </si>
  <si>
    <t>AVEO BASE METAL</t>
  </si>
  <si>
    <t>C/CARCAZA ALUMINIO</t>
  </si>
  <si>
    <t>96460002.</t>
  </si>
  <si>
    <t>C/CARCAZA-NUBIRA 1.8cc ALUMINIO</t>
  </si>
  <si>
    <t>13650-50G01*</t>
  </si>
  <si>
    <t>B2950</t>
  </si>
  <si>
    <t>3.5cc</t>
  </si>
  <si>
    <t>37740-66010  .</t>
  </si>
  <si>
    <t>CH-38</t>
  </si>
  <si>
    <t>17880-85200</t>
  </si>
  <si>
    <t>17550-58800</t>
  </si>
  <si>
    <t>GR-004</t>
  </si>
  <si>
    <t>VITARA/8 VALV.</t>
  </si>
  <si>
    <t>3150-AB.</t>
  </si>
  <si>
    <t>4062-AN.</t>
  </si>
  <si>
    <t>3912-AC</t>
  </si>
  <si>
    <t>832-AN</t>
  </si>
  <si>
    <t>8942171780-  JP</t>
  </si>
  <si>
    <t>LUV 1.6 82/97</t>
  </si>
  <si>
    <t>4684-AN</t>
  </si>
  <si>
    <t>4326-AC</t>
  </si>
  <si>
    <t>55557862</t>
  </si>
  <si>
    <t>3160-AN.</t>
  </si>
  <si>
    <t>SWIFT 1.6 16V</t>
  </si>
  <si>
    <t>ESTEEM/VITARA</t>
  </si>
  <si>
    <t>3930-AN</t>
  </si>
  <si>
    <t>G/VIT 2.5/2.7</t>
  </si>
  <si>
    <t>1832-EPN</t>
  </si>
  <si>
    <t>4055-ECB</t>
  </si>
  <si>
    <t>4327-EC</t>
  </si>
  <si>
    <t>55558728</t>
  </si>
  <si>
    <t>3161-EN.</t>
  </si>
  <si>
    <t>4389-EC</t>
  </si>
  <si>
    <t>16/ 3.0-3.5 MITSUBISHI SPORTERO</t>
  </si>
  <si>
    <t>SIN FAN CLUTCH</t>
  </si>
  <si>
    <t>NPR/L.CRUISER</t>
  </si>
  <si>
    <t>BP-1920.</t>
  </si>
  <si>
    <t>D MAX 4X4 3.5</t>
  </si>
  <si>
    <t>GREAT WALL WINGLE 5 DIESEL</t>
  </si>
  <si>
    <t>BP-1595</t>
  </si>
  <si>
    <t>OPTRA(EMERG)</t>
  </si>
  <si>
    <t>FRENO PARQUEO</t>
  </si>
  <si>
    <t>BP-1090</t>
  </si>
  <si>
    <t>LEVA CURVA</t>
  </si>
  <si>
    <t>BP-8898</t>
  </si>
  <si>
    <t>BP-1615</t>
  </si>
  <si>
    <t>BP-1534</t>
  </si>
  <si>
    <t>NPR/NKR 04/</t>
  </si>
  <si>
    <t>2004-2010 DIAM CAMPANA 311mm BANDA 120mm</t>
  </si>
  <si>
    <t>BP-4459</t>
  </si>
  <si>
    <t>NKR/NPR GRUESA</t>
  </si>
  <si>
    <t>CAMPANA 320mm/ANCHO BANDA 100mm</t>
  </si>
  <si>
    <t>BP-4458C</t>
  </si>
  <si>
    <t>97035085</t>
  </si>
  <si>
    <t>NKR/NHR/NNR</t>
  </si>
  <si>
    <t>NKR 12/17-NHR 12/17-NNR 15/</t>
  </si>
  <si>
    <t>T20X100N</t>
  </si>
  <si>
    <t>20cmX4.8mm</t>
  </si>
  <si>
    <t>LARGO 8" NEGRA BOLSA X 100</t>
  </si>
  <si>
    <t>LARGO 14" NEGRA BOLSAX100</t>
  </si>
  <si>
    <t>L3672D01E1.</t>
  </si>
  <si>
    <t>L3673D01E1.</t>
  </si>
  <si>
    <t xml:space="preserve">BUJIA 1 ELECT FR7DC+     </t>
  </si>
  <si>
    <t>CLIO II/MEG/LOG</t>
  </si>
  <si>
    <t>AN/SYMBOL/KANGOO/R-9INT/SYM</t>
  </si>
  <si>
    <t>CC200</t>
  </si>
  <si>
    <t xml:space="preserve">LIMPIADOR CARB (UND)     </t>
  </si>
  <si>
    <t>10 onz(300ml)</t>
  </si>
  <si>
    <t>LF028.</t>
  </si>
  <si>
    <t>AB-80</t>
  </si>
  <si>
    <t>68000-8012</t>
  </si>
  <si>
    <t>13 onz(400ml)</t>
  </si>
  <si>
    <t>29469M</t>
  </si>
  <si>
    <t>7704001338   OR</t>
  </si>
  <si>
    <t>CAMION AGRALE</t>
  </si>
  <si>
    <t>06/12 OMNIBUS</t>
  </si>
  <si>
    <t>29468M</t>
  </si>
  <si>
    <t>7700761222   OR</t>
  </si>
  <si>
    <t>DA-302</t>
  </si>
  <si>
    <t>6-12-9-18-MAZDA</t>
  </si>
  <si>
    <t>GS-5A</t>
  </si>
  <si>
    <t xml:space="preserve">SHELAC                   </t>
  </si>
  <si>
    <t>2 onz (59ml)</t>
  </si>
  <si>
    <t>12CO287</t>
  </si>
  <si>
    <t>VALE</t>
  </si>
  <si>
    <t>LANOS/QQ</t>
  </si>
  <si>
    <t>17330..</t>
  </si>
  <si>
    <t xml:space="preserve">CORREA A/AC 17330        </t>
  </si>
  <si>
    <t>LANOS/CIELO</t>
  </si>
  <si>
    <t>96181808</t>
  </si>
  <si>
    <t xml:space="preserve">DUCTO  T  CALEFACC       </t>
  </si>
  <si>
    <t>GLG-4119</t>
  </si>
  <si>
    <t>GLG-4242</t>
  </si>
  <si>
    <t xml:space="preserve">PERNO RUEDA/LARGO 45mm.  </t>
  </si>
  <si>
    <t>DAEWOO/R 18GTX</t>
  </si>
  <si>
    <t>90250437.</t>
  </si>
  <si>
    <t>3817-EN</t>
  </si>
  <si>
    <t>96182933</t>
  </si>
  <si>
    <t>90147931</t>
  </si>
  <si>
    <t xml:space="preserve">VARILLA SELECT CAMBIOS   </t>
  </si>
  <si>
    <t>BP-1320</t>
  </si>
  <si>
    <t>19-1207</t>
  </si>
  <si>
    <t>45450-39165.</t>
  </si>
  <si>
    <t>31470-0K030</t>
  </si>
  <si>
    <t>VIGO/FORT 08/16</t>
  </si>
  <si>
    <t>2.5/3.0cc/JINBEY</t>
  </si>
  <si>
    <t xml:space="preserve">BUJE TEMPLETE TRAN TRAS  </t>
  </si>
  <si>
    <t>PRADO 2.7 99/08</t>
  </si>
  <si>
    <t>16V 4X4 4RUNNER</t>
  </si>
  <si>
    <t>VIGO(INF GRANDE</t>
  </si>
  <si>
    <t>48654-0K040</t>
  </si>
  <si>
    <t>VIGO(INF PEQ)</t>
  </si>
  <si>
    <t>4865512190</t>
  </si>
  <si>
    <t>1.6-1.8 VENEZ 03/08 - BRASIL 09/14 PROF</t>
  </si>
  <si>
    <t>48632-60040</t>
  </si>
  <si>
    <t>PRADO(SUP)</t>
  </si>
  <si>
    <t>PRADO TX/TXL - FJ CRUISER 2010/</t>
  </si>
  <si>
    <t>TOYVZ-761</t>
  </si>
  <si>
    <t>17365.</t>
  </si>
  <si>
    <t xml:space="preserve">CORREA A/AC 17365        </t>
  </si>
  <si>
    <t xml:space="preserve"> ST-1538</t>
  </si>
  <si>
    <t>TOY 3F/4.5</t>
  </si>
  <si>
    <t>48190-35020L</t>
  </si>
  <si>
    <t>GLG-4128</t>
  </si>
  <si>
    <t>GL-4128</t>
  </si>
  <si>
    <t>GLG-4127</t>
  </si>
  <si>
    <t>PRADO/BURBUJA</t>
  </si>
  <si>
    <t>27363M</t>
  </si>
  <si>
    <t>1657275241</t>
  </si>
  <si>
    <t>2.7 16V 4X4 2010/ TX-TXL</t>
  </si>
  <si>
    <t>27806M</t>
  </si>
  <si>
    <t>165720C090</t>
  </si>
  <si>
    <t>VIGO 2.7 10/16</t>
  </si>
  <si>
    <t>HILUX VIGO 2.7 L4 16V 4X2-4X4 FORTUNER</t>
  </si>
  <si>
    <t>27373M</t>
  </si>
  <si>
    <t>1657262090</t>
  </si>
  <si>
    <t xml:space="preserve">MANGUERA TUBO RAD        </t>
  </si>
  <si>
    <t>28100-31131</t>
  </si>
  <si>
    <t>133-112</t>
  </si>
  <si>
    <t>FJ CRUCER 4.0cc</t>
  </si>
  <si>
    <t>10290 GAMAX</t>
  </si>
  <si>
    <t>9236-TY-HD.</t>
  </si>
  <si>
    <t>TO-019/859064</t>
  </si>
  <si>
    <t>30X24X57 TOPE</t>
  </si>
  <si>
    <t>BURBUJA 4.5 24V</t>
  </si>
  <si>
    <t>04311-60030.</t>
  </si>
  <si>
    <t>3F</t>
  </si>
  <si>
    <t>04311-12060.</t>
  </si>
  <si>
    <t>90311-62001.</t>
  </si>
  <si>
    <t>62X85X10.</t>
  </si>
  <si>
    <t>L/C 4.5 /2F/3F</t>
  </si>
  <si>
    <t>43330-39315..</t>
  </si>
  <si>
    <t>61-24-01</t>
  </si>
  <si>
    <t>2-15-2164</t>
  </si>
  <si>
    <t>HILUX VIGO 07/</t>
  </si>
  <si>
    <t>48605-35121</t>
  </si>
  <si>
    <t>48606-35121</t>
  </si>
  <si>
    <t>83530-14070.</t>
  </si>
  <si>
    <t>3231-AN</t>
  </si>
  <si>
    <t>45X8X114.1</t>
  </si>
  <si>
    <t>BP-2147</t>
  </si>
  <si>
    <t>HILUX 07/VIGO</t>
  </si>
  <si>
    <t>BP-60040</t>
  </si>
  <si>
    <t>46540-60050</t>
  </si>
  <si>
    <t>PRADO (EMERG)</t>
  </si>
  <si>
    <t>FRENO EMERG PRAD TX 2010/ RUNNER/FORTUNE</t>
  </si>
  <si>
    <t>4062A022</t>
  </si>
  <si>
    <t>MB-598489.</t>
  </si>
  <si>
    <t>MONTERO 89/ HID</t>
  </si>
  <si>
    <t>MR992374</t>
  </si>
  <si>
    <t>993210</t>
  </si>
  <si>
    <t>SPORTERO</t>
  </si>
  <si>
    <t>MD-710400*</t>
  </si>
  <si>
    <t>MB-316369</t>
  </si>
  <si>
    <t>FM-4067</t>
  </si>
  <si>
    <t>MONTERO 82/88</t>
  </si>
  <si>
    <t>T230</t>
  </si>
  <si>
    <t xml:space="preserve">CORREA DIST 124 D R 29mm </t>
  </si>
  <si>
    <t>DA-210</t>
  </si>
  <si>
    <t>AG1600</t>
  </si>
  <si>
    <t>MONTERO 96/</t>
  </si>
  <si>
    <t xml:space="preserve"> HE19-18-400B</t>
  </si>
  <si>
    <t>MONTERO/L 300</t>
  </si>
  <si>
    <t>B-1600/B2000 8 DIENTES</t>
  </si>
  <si>
    <t>MONTERO 2.4/INY</t>
  </si>
  <si>
    <t>V11 16V INY</t>
  </si>
  <si>
    <t>10207 NOVEX</t>
  </si>
  <si>
    <t>ZONG XING GRAND TIGER 07/09 V11 16V INY</t>
  </si>
  <si>
    <t>7412 GAMAX</t>
  </si>
  <si>
    <t>10296 GAMAX</t>
  </si>
  <si>
    <t>7447-MB-HD</t>
  </si>
  <si>
    <t>7447-D567</t>
  </si>
  <si>
    <t>V6 3000</t>
  </si>
  <si>
    <t>MI-788/639036</t>
  </si>
  <si>
    <t>JS13450</t>
  </si>
  <si>
    <t>L 300</t>
  </si>
  <si>
    <t>MR995005</t>
  </si>
  <si>
    <t>514465</t>
  </si>
  <si>
    <t>L200/NATIVA</t>
  </si>
  <si>
    <t>PAJERO/TRITON</t>
  </si>
  <si>
    <t>48560-3S525.</t>
  </si>
  <si>
    <t>FRONTI D22 4X4</t>
  </si>
  <si>
    <t>48560-3S185.</t>
  </si>
  <si>
    <t>FRONTI D22 4X2</t>
  </si>
  <si>
    <t>40202-4KJ3A</t>
  </si>
  <si>
    <t>9329036</t>
  </si>
  <si>
    <t>43202-5RB1A</t>
  </si>
  <si>
    <t>993398</t>
  </si>
  <si>
    <t>KICKS</t>
  </si>
  <si>
    <t>21010-50A11.</t>
  </si>
  <si>
    <t>21010-50A28 .</t>
  </si>
  <si>
    <t>30620-T8002</t>
  </si>
  <si>
    <t>COL-20245.</t>
  </si>
  <si>
    <t>URVAN/D21/</t>
  </si>
  <si>
    <t>30620-T8002.</t>
  </si>
  <si>
    <t>FO-2040</t>
  </si>
  <si>
    <t>URVAN/D21/NA20</t>
  </si>
  <si>
    <t>31545</t>
  </si>
  <si>
    <t>FRONTIER NP-300-NAVARA 2.5 16V 2014/</t>
  </si>
  <si>
    <t xml:space="preserve">BUJE CUNA                </t>
  </si>
  <si>
    <t>QASHQAI/XTRAIL</t>
  </si>
  <si>
    <t>QASHQAI 06/14 X-TRAIL T31 07/14 JUKE 10/</t>
  </si>
  <si>
    <t>NP300 16/ (INF)</t>
  </si>
  <si>
    <t>PATHFINDER/ALASKAN/NAVARA/XTERRA/FRONTI</t>
  </si>
  <si>
    <t>NP300 16/ (SUP)</t>
  </si>
  <si>
    <t>PATHFINDER 05/ NAVARA 08/ XTERRA 05 2.5c</t>
  </si>
  <si>
    <t>QASHQ/XTRAI(KIT</t>
  </si>
  <si>
    <t>SENTRA B-16 2.0 06/ XTRAIL T31 (KITX2)</t>
  </si>
  <si>
    <t>SENTR B13/14(PE</t>
  </si>
  <si>
    <t>URVAN ZD30(IN D</t>
  </si>
  <si>
    <t>DELGADO SIN PESTANA - TD 27 (INF DELGADO</t>
  </si>
  <si>
    <t>39650/31549</t>
  </si>
  <si>
    <t>FRONTI D23/2.5/ALASKAN/NAVARA (SUPERIOR)</t>
  </si>
  <si>
    <t>11065-2W202</t>
  </si>
  <si>
    <t>ZD30/NAVARA 3.0</t>
  </si>
  <si>
    <t>FRONTIER/TERRANO 3.0cc/MASTER 2.5</t>
  </si>
  <si>
    <t>C-340</t>
  </si>
  <si>
    <t>13x1055Le</t>
  </si>
  <si>
    <t>FRONTIER 2016/ 4X4</t>
  </si>
  <si>
    <t>54560-4M400</t>
  </si>
  <si>
    <t>54613-4KH1A</t>
  </si>
  <si>
    <t>NP300/FRONT 4X4</t>
  </si>
  <si>
    <t>INT 33mm</t>
  </si>
  <si>
    <t>44100-08G11</t>
  </si>
  <si>
    <t>FRONTIE/D21 4X2</t>
  </si>
  <si>
    <t>FRONTIER GASO/D21/NAVARA D22 15/16</t>
  </si>
  <si>
    <t>44100-3W400</t>
  </si>
  <si>
    <t>NAVARA D 22 4X2</t>
  </si>
  <si>
    <t>44100-05N14</t>
  </si>
  <si>
    <t>B-2.2 97/98</t>
  </si>
  <si>
    <t>XTRA/KOLE 2.0cc</t>
  </si>
  <si>
    <t>7PK1757</t>
  </si>
  <si>
    <t>69H004</t>
  </si>
  <si>
    <t>90/98</t>
  </si>
  <si>
    <t>N001</t>
  </si>
  <si>
    <t>N0016</t>
  </si>
  <si>
    <t>FRONTI/PATH2003</t>
  </si>
  <si>
    <t>FRONTIER D23X QR25DE 16V JGO MANG(X2)</t>
  </si>
  <si>
    <t>FRONTIER 16V D23X YD25DDTI JGO MANG X2</t>
  </si>
  <si>
    <t>27946M</t>
  </si>
  <si>
    <t>21501-3HC3A</t>
  </si>
  <si>
    <t>GOLLETE A MOT (L 287mm - D.I 1-5/16 1")</t>
  </si>
  <si>
    <t>27465M</t>
  </si>
  <si>
    <t>0857728900   OR</t>
  </si>
  <si>
    <t>TSURU 92/94 16V</t>
  </si>
  <si>
    <t>23300-EE01E</t>
  </si>
  <si>
    <t>7389 GAMAX</t>
  </si>
  <si>
    <t>7546-NI-MT</t>
  </si>
  <si>
    <t>7318-NI-MT</t>
  </si>
  <si>
    <t>8449-RN-HD</t>
  </si>
  <si>
    <t>8449-D1374</t>
  </si>
  <si>
    <t>21460-12600</t>
  </si>
  <si>
    <t>26139-PA26 AT</t>
  </si>
  <si>
    <t>FRONTIER 00/05</t>
  </si>
  <si>
    <t>AUTOMATICO / MECANICO GASOLINA LAMINILLA</t>
  </si>
  <si>
    <t>21410-4KJ0A</t>
  </si>
  <si>
    <t>26318-PA16</t>
  </si>
  <si>
    <t>NP300 2.3cc 17/</t>
  </si>
  <si>
    <t>380x608x16</t>
  </si>
  <si>
    <t>40232-50Y00.</t>
  </si>
  <si>
    <t>55X68X8X11.5</t>
  </si>
  <si>
    <t>43232-01G00</t>
  </si>
  <si>
    <t>50X70X12.5X18</t>
  </si>
  <si>
    <t>URVAN/D22/TD27</t>
  </si>
  <si>
    <t>D21</t>
  </si>
  <si>
    <t>43252-01G00.</t>
  </si>
  <si>
    <t>35X55X11.</t>
  </si>
  <si>
    <t>40160-01G50.</t>
  </si>
  <si>
    <t>D21-D22 4X2 - FRONT 4X2 2.4 97/ URV NA20</t>
  </si>
  <si>
    <t>40160-VW000.</t>
  </si>
  <si>
    <t>54320-4Z001</t>
  </si>
  <si>
    <t>517909S</t>
  </si>
  <si>
    <t>SENTRA B15/ALME</t>
  </si>
  <si>
    <t>CON RODILLO - CON RODAMIENTO</t>
  </si>
  <si>
    <t>37522-P0101</t>
  </si>
  <si>
    <t>D 21 4X2 94/</t>
  </si>
  <si>
    <t>11210-VW201</t>
  </si>
  <si>
    <t>11210-ED50E</t>
  </si>
  <si>
    <t>513501</t>
  </si>
  <si>
    <t>TIIDA 1.6cc</t>
  </si>
  <si>
    <t>54667-VW000</t>
  </si>
  <si>
    <t>48521-50Y00.</t>
  </si>
  <si>
    <t>SENTRA B13 D.ME</t>
  </si>
  <si>
    <t>DIR MEC</t>
  </si>
  <si>
    <t>48520-VW025.</t>
  </si>
  <si>
    <t>D8640-4KH0A.</t>
  </si>
  <si>
    <t>R51 2005/2015  2.3cc</t>
  </si>
  <si>
    <t>D8520-4KH0A.</t>
  </si>
  <si>
    <t>BP-1189</t>
  </si>
  <si>
    <t>4X4 PATHFINDER /93-TERRANO 95/</t>
  </si>
  <si>
    <t>BP-1174</t>
  </si>
  <si>
    <t>FRONTIER/URVAN</t>
  </si>
  <si>
    <t>FRONTIER 4X2/URVAN 3.0 DIESEL/PATHFINDER</t>
  </si>
  <si>
    <t>43421M60GA1</t>
  </si>
  <si>
    <t>973106</t>
  </si>
  <si>
    <t>17400M79F00</t>
  </si>
  <si>
    <t>WP-S120</t>
  </si>
  <si>
    <t>ALTO 800 2016/</t>
  </si>
  <si>
    <t>SWIFT 07/DZIRE</t>
  </si>
  <si>
    <t>17700-65J10</t>
  </si>
  <si>
    <t>17700-66J10</t>
  </si>
  <si>
    <t>SUZUKI SZ 2.4cc</t>
  </si>
  <si>
    <t>17700-71L10</t>
  </si>
  <si>
    <t>30067-PA16</t>
  </si>
  <si>
    <t>48830-68L00</t>
  </si>
  <si>
    <t>1.2CC.</t>
  </si>
  <si>
    <t>4515-EN</t>
  </si>
  <si>
    <t>12915-65J51-000</t>
  </si>
  <si>
    <t>2.0/2.7cc 16V/24V</t>
  </si>
  <si>
    <t xml:space="preserve"> OK30D-18-300</t>
  </si>
  <si>
    <t>KIA RIO 1.3/1.5</t>
  </si>
  <si>
    <t>51750-2H000</t>
  </si>
  <si>
    <t>61354</t>
  </si>
  <si>
    <t>51750-FD000..</t>
  </si>
  <si>
    <t>52750-B2050</t>
  </si>
  <si>
    <t>62506</t>
  </si>
  <si>
    <t>KIA SOUL 14/16</t>
  </si>
  <si>
    <t>CON ABS 1.6cc.</t>
  </si>
  <si>
    <t>REVOLUTION/IX35</t>
  </si>
  <si>
    <t>IX35</t>
  </si>
  <si>
    <t xml:space="preserve">BUJE BRAZO SUSP TRAS IZQ </t>
  </si>
  <si>
    <t>CV6Z-5501-B</t>
  </si>
  <si>
    <t>4X2/4X4 13/20 BUJE GRUESO</t>
  </si>
  <si>
    <t>BV61-5K653-A</t>
  </si>
  <si>
    <t>TEMPLETE RECTO 2.0 16V 2013/2020</t>
  </si>
  <si>
    <t>54584-2H000</t>
  </si>
  <si>
    <t>CERATO 09/(GRAN</t>
  </si>
  <si>
    <t>TUCSON/SPORTAGE/SOUL</t>
  </si>
  <si>
    <t>54584-G6000</t>
  </si>
  <si>
    <t>ION 17/ GRANDE</t>
  </si>
  <si>
    <t xml:space="preserve"> 54551-07000</t>
  </si>
  <si>
    <t>FORCC-4024</t>
  </si>
  <si>
    <t>2.0 2010/2012</t>
  </si>
  <si>
    <t>KIAFP-4072</t>
  </si>
  <si>
    <t>OK30A44410H</t>
  </si>
  <si>
    <t>54813-2H000</t>
  </si>
  <si>
    <t>DOO134153K</t>
  </si>
  <si>
    <t>JB60824</t>
  </si>
  <si>
    <t>20.63mm 13/16"</t>
  </si>
  <si>
    <t>CA010-05610</t>
  </si>
  <si>
    <t>4PK0855</t>
  </si>
  <si>
    <t>KIA RIO 00/06</t>
  </si>
  <si>
    <t>1.3/1.5  STYLUS</t>
  </si>
  <si>
    <t>MZ-8-019</t>
  </si>
  <si>
    <t>49500-1Y310</t>
  </si>
  <si>
    <t>22441-04050</t>
  </si>
  <si>
    <t>O7H024</t>
  </si>
  <si>
    <t>SOUL 08/13</t>
  </si>
  <si>
    <t>HT0052</t>
  </si>
  <si>
    <t>RIO/GETZ/STYLUS</t>
  </si>
  <si>
    <t>KI-2412-8MM</t>
  </si>
  <si>
    <t>KIA RIO 1.5 03/</t>
  </si>
  <si>
    <t>GAS1364</t>
  </si>
  <si>
    <t>CERATO PRO 1.6 16V 2013/2017 CERATO PRO</t>
  </si>
  <si>
    <t>27669M</t>
  </si>
  <si>
    <t>CERATO/SEPHI</t>
  </si>
  <si>
    <t>25415-G6000</t>
  </si>
  <si>
    <t>27887M</t>
  </si>
  <si>
    <t>25412-2S000.</t>
  </si>
  <si>
    <t>27414M</t>
  </si>
  <si>
    <t>27416M</t>
  </si>
  <si>
    <t>27408M</t>
  </si>
  <si>
    <t>PREGIO/GRANCHER</t>
  </si>
  <si>
    <t>PREGIO 2.7 DIESEL /06-GRAND PREG 3.0 DIE</t>
  </si>
  <si>
    <t>KKY02-18-400</t>
  </si>
  <si>
    <t xml:space="preserve"> OK30A-18-400</t>
  </si>
  <si>
    <t>98510-2S000</t>
  </si>
  <si>
    <t>7291-FD-MT</t>
  </si>
  <si>
    <t>58101-1YA30.</t>
  </si>
  <si>
    <t>8428D1313NX</t>
  </si>
  <si>
    <t>SOUL 1.6 /2015</t>
  </si>
  <si>
    <t>AMANTI-OPIRUS DEL</t>
  </si>
  <si>
    <t>25310-1M100</t>
  </si>
  <si>
    <t>22048-PA16</t>
  </si>
  <si>
    <t>LAMINILLAS AUTOM/MECANICO</t>
  </si>
  <si>
    <t>2S658005AB</t>
  </si>
  <si>
    <t>15168-PA26</t>
  </si>
  <si>
    <t>ECOSPORT 03/09</t>
  </si>
  <si>
    <t>SUPERCHARGER 1.6cc/FIESTA 1.0/MECA LAMIN</t>
  </si>
  <si>
    <t>15081-PA16</t>
  </si>
  <si>
    <t>ECOSPORT 2015 MECANICO</t>
  </si>
  <si>
    <t>PIC ION 1.0 17/</t>
  </si>
  <si>
    <t>320X378X16</t>
  </si>
  <si>
    <t>25310-1Y100</t>
  </si>
  <si>
    <t>420X358X16</t>
  </si>
  <si>
    <t>PICANTO ION MEC</t>
  </si>
  <si>
    <t>MECANICO-LAMINILLAS 1.0/1.2cc</t>
  </si>
  <si>
    <t>43119-28003</t>
  </si>
  <si>
    <t>35X56X9X12.5</t>
  </si>
  <si>
    <t>PICANTO/ION 17/</t>
  </si>
  <si>
    <t>43119-28010</t>
  </si>
  <si>
    <t>35X56X9X12.6</t>
  </si>
  <si>
    <t>RIO SPICE 12/</t>
  </si>
  <si>
    <t>8V51-3K155BA</t>
  </si>
  <si>
    <t>FIESTA/NEW FIES</t>
  </si>
  <si>
    <t>FIESTA TITANIUM/NEW FIESTA 1.6 16V 11/</t>
  </si>
  <si>
    <t>54611-C8100.</t>
  </si>
  <si>
    <t>534080</t>
  </si>
  <si>
    <t>54611-2K000</t>
  </si>
  <si>
    <t>KKY01-39-060</t>
  </si>
  <si>
    <t>21830-1M000</t>
  </si>
  <si>
    <t>21832-07100</t>
  </si>
  <si>
    <t xml:space="preserve">SOPORTE MOT IZQ(BUJE)    </t>
  </si>
  <si>
    <t>PICANT/I 10 10/</t>
  </si>
  <si>
    <t>CERATO FORTE/CAJA MECA</t>
  </si>
  <si>
    <t>25632-02766_</t>
  </si>
  <si>
    <t>PICANTO 08/ (LARGA)</t>
  </si>
  <si>
    <t>31010-38600</t>
  </si>
  <si>
    <t>54840-07000.</t>
  </si>
  <si>
    <t>54830-07000.</t>
  </si>
  <si>
    <t>54820-FD000</t>
  </si>
  <si>
    <t>KDX50-32-240B.</t>
  </si>
  <si>
    <t>57724-1Y501</t>
  </si>
  <si>
    <t>DIR/ELECTROASISTIDA</t>
  </si>
  <si>
    <t>57724-1Y000</t>
  </si>
  <si>
    <t>APLICA CODIGO 24304 MAZDA 2 DIR/MECANICA</t>
  </si>
  <si>
    <t>K003</t>
  </si>
  <si>
    <t>25450-03002</t>
  </si>
  <si>
    <t>PICANT/I10/VISI</t>
  </si>
  <si>
    <t>GRAND I-10/ION 1.2/SPICE/METAL DE TERMOS</t>
  </si>
  <si>
    <t>3818-AN.</t>
  </si>
  <si>
    <t>PICANTO/ATOS1.1</t>
  </si>
  <si>
    <t>4051-EN</t>
  </si>
  <si>
    <t>BP-0806</t>
  </si>
  <si>
    <t>OK30A-26-28Z</t>
  </si>
  <si>
    <t>BP-0715</t>
  </si>
  <si>
    <t>SOUL/GYRO/JAC</t>
  </si>
  <si>
    <t>JAC 1.3 TAXI</t>
  </si>
  <si>
    <t>3710</t>
  </si>
  <si>
    <t>37300-02600</t>
  </si>
  <si>
    <t>216-65</t>
  </si>
  <si>
    <t>PICAN/I 10 /10</t>
  </si>
  <si>
    <t>REGULADOR 3 PINES</t>
  </si>
  <si>
    <t>37300-2B300</t>
  </si>
  <si>
    <t xml:space="preserve">ALTERNADOR  90AMP        </t>
  </si>
  <si>
    <t>37300-25301</t>
  </si>
  <si>
    <t xml:space="preserve">ALTERNADOR 110AMP        </t>
  </si>
  <si>
    <t>AT-7202</t>
  </si>
  <si>
    <t>PIC ION 1.2cc/RIO 1.2</t>
  </si>
  <si>
    <t>24552-22020*</t>
  </si>
  <si>
    <t xml:space="preserve">BALANCIN MOT/EXC         </t>
  </si>
  <si>
    <t>ACCE/VERN/GYRO</t>
  </si>
  <si>
    <t>51750-3A003</t>
  </si>
  <si>
    <t>61553</t>
  </si>
  <si>
    <t>TUCSON DIESEL</t>
  </si>
  <si>
    <t>51750-25000.</t>
  </si>
  <si>
    <t>ATOS 03/ VISION</t>
  </si>
  <si>
    <t>XCITE VERNA/GYRO</t>
  </si>
  <si>
    <t>51750-39603</t>
  </si>
  <si>
    <t>51750-3K000.</t>
  </si>
  <si>
    <t>TUC IX35/REVOLU</t>
  </si>
  <si>
    <t>IX35/REVOLUTION 4x2/4x4</t>
  </si>
  <si>
    <t>52710-22400.</t>
  </si>
  <si>
    <t>981505</t>
  </si>
  <si>
    <t>ACCENT 93/96</t>
  </si>
  <si>
    <t>CAMPANA DE 90mm SELLADO</t>
  </si>
  <si>
    <t>52710-25000..</t>
  </si>
  <si>
    <t>7012</t>
  </si>
  <si>
    <t>ATOS 03/ VERNA</t>
  </si>
  <si>
    <t>52710-2E500</t>
  </si>
  <si>
    <t>9427004</t>
  </si>
  <si>
    <t>REVOLUTION 4X4</t>
  </si>
  <si>
    <t>25100-2G510</t>
  </si>
  <si>
    <t>IX35/REVOL(GAS)</t>
  </si>
  <si>
    <t>41710-23000</t>
  </si>
  <si>
    <t>CAO0010</t>
  </si>
  <si>
    <t>SOUL/RIO5/CERATO 1.6cc</t>
  </si>
  <si>
    <t>58510-02000.</t>
  </si>
  <si>
    <t>ATOS C/DEPOSI</t>
  </si>
  <si>
    <t>CON DEPOSITO ALUMINIO</t>
  </si>
  <si>
    <t>58510-1G000</t>
  </si>
  <si>
    <t>55202-25000.</t>
  </si>
  <si>
    <t xml:space="preserve">BRAZO TENSOR DEL/DER     </t>
  </si>
  <si>
    <t>55220-25000.</t>
  </si>
  <si>
    <t xml:space="preserve">BRAZO TENSOR TRAS/DER    </t>
  </si>
  <si>
    <t>2-07-0892</t>
  </si>
  <si>
    <t>55210-25000.</t>
  </si>
  <si>
    <t xml:space="preserve">BRAZO TENSOR TRAS/IZQ    </t>
  </si>
  <si>
    <t>BUJE ASIENTO ESPIR/PORTAM</t>
  </si>
  <si>
    <t>H4619</t>
  </si>
  <si>
    <t>56534-24000</t>
  </si>
  <si>
    <t>I10/ACCEN/VISIO</t>
  </si>
  <si>
    <t>PICANTO/VERNA/GYRO</t>
  </si>
  <si>
    <t>H4428</t>
  </si>
  <si>
    <t>56534-02000</t>
  </si>
  <si>
    <t>ATOS/PICANT ION</t>
  </si>
  <si>
    <t>55160-0X000</t>
  </si>
  <si>
    <t>WING</t>
  </si>
  <si>
    <t>39028</t>
  </si>
  <si>
    <t>I-25 1.4/1.6 SPICE 1.4</t>
  </si>
  <si>
    <t>ATOS/ACC(CA LIS</t>
  </si>
  <si>
    <t>CAUCHO LISO(TIPO ORIGINAL) PARTE EXT/OJO</t>
  </si>
  <si>
    <t>H003</t>
  </si>
  <si>
    <t>54551-22000 .</t>
  </si>
  <si>
    <t>CAUCHO LISO</t>
  </si>
  <si>
    <t xml:space="preserve"> 54555-02002</t>
  </si>
  <si>
    <t>ATOS/ACC(PU IZQ</t>
  </si>
  <si>
    <t>PUNO IZQ ATOS</t>
  </si>
  <si>
    <t>54584-2E000</t>
  </si>
  <si>
    <t>VELOSTER (GRANDE)</t>
  </si>
  <si>
    <t>54551-25000.</t>
  </si>
  <si>
    <t>VERNA/GYRO(PEQ)</t>
  </si>
  <si>
    <t>TUC/SPOR 16/PEQ</t>
  </si>
  <si>
    <t>54584-D3000</t>
  </si>
  <si>
    <t>TUC/SPOR 16/GRD</t>
  </si>
  <si>
    <t>HYUVZ-2069</t>
  </si>
  <si>
    <t>C-205</t>
  </si>
  <si>
    <t>25622-02551,</t>
  </si>
  <si>
    <t>ATOS 05/ 1.1cc</t>
  </si>
  <si>
    <t>25611-02502,</t>
  </si>
  <si>
    <t>CON TROMPO SENSOR ATOS /04</t>
  </si>
  <si>
    <t>548130-21000</t>
  </si>
  <si>
    <t>54812-1G000</t>
  </si>
  <si>
    <t>KIA RIO XCITE HUECO 20mm</t>
  </si>
  <si>
    <t>55513-2S100</t>
  </si>
  <si>
    <t>4PK0760</t>
  </si>
  <si>
    <t xml:space="preserve">CORREA ALT 4PK0760       </t>
  </si>
  <si>
    <t>ATOS/CHANA/QQ</t>
  </si>
  <si>
    <t>4PK0770</t>
  </si>
  <si>
    <t xml:space="preserve">CORREA ALT 4PK0770       </t>
  </si>
  <si>
    <t>I-10 1.1cc</t>
  </si>
  <si>
    <t>4PK0845.</t>
  </si>
  <si>
    <t xml:space="preserve">CORREA ALT 4PK0845       </t>
  </si>
  <si>
    <t>VISI/XCITE/N300</t>
  </si>
  <si>
    <t>A/AC SWIFT 1.0</t>
  </si>
  <si>
    <t>4PK0606</t>
  </si>
  <si>
    <t xml:space="preserve">CORREA D/HID 4PK0606     </t>
  </si>
  <si>
    <t>A/A LANCER</t>
  </si>
  <si>
    <t>24312-22010-</t>
  </si>
  <si>
    <t>24312-26000</t>
  </si>
  <si>
    <t xml:space="preserve">CORREA DIST 105 D R 22mm </t>
  </si>
  <si>
    <t>51712-1W200</t>
  </si>
  <si>
    <t>1.25cc 1.4/1.6cc.  EXITE/UB/TONIC</t>
  </si>
  <si>
    <t>22441-2G100</t>
  </si>
  <si>
    <t>22441-2E000</t>
  </si>
  <si>
    <t>TUSC/SPORTA 16/</t>
  </si>
  <si>
    <t>O5H029TX</t>
  </si>
  <si>
    <t>28113-4N000</t>
  </si>
  <si>
    <t>AG10710</t>
  </si>
  <si>
    <t>GL-4130</t>
  </si>
  <si>
    <t>AG23A00</t>
  </si>
  <si>
    <t>ELAN/AVAN 96/99</t>
  </si>
  <si>
    <t>HY-715-8MM</t>
  </si>
  <si>
    <t>041776A</t>
  </si>
  <si>
    <t>242837</t>
  </si>
  <si>
    <t>42305-2</t>
  </si>
  <si>
    <t>242158</t>
  </si>
  <si>
    <t>H0101</t>
  </si>
  <si>
    <t>SUPERIOR</t>
  </si>
  <si>
    <t>26132M</t>
  </si>
  <si>
    <t>25412-22010</t>
  </si>
  <si>
    <t>26886M</t>
  </si>
  <si>
    <t>25412-2E200</t>
  </si>
  <si>
    <t>TUCSON 2.7 05/</t>
  </si>
  <si>
    <t>24V V6 4X4 MOTOR G6BA-G</t>
  </si>
  <si>
    <t>25411-02000</t>
  </si>
  <si>
    <t>I35 1.8 16V 11/</t>
  </si>
  <si>
    <t>ELANTRA 2011/16</t>
  </si>
  <si>
    <t>25468-22601</t>
  </si>
  <si>
    <t xml:space="preserve"> 36100-11150</t>
  </si>
  <si>
    <t>36100-27140 VERNA/GYRO</t>
  </si>
  <si>
    <t>36100-03101</t>
  </si>
  <si>
    <t>GRAND I 10 1.2</t>
  </si>
  <si>
    <t>58101-B4A00</t>
  </si>
  <si>
    <t>MAHINDRA</t>
  </si>
  <si>
    <t>8266-HY-MT</t>
  </si>
  <si>
    <t>MI-005 / 809002</t>
  </si>
  <si>
    <t>ELAN/AVAN 96 99</t>
  </si>
  <si>
    <t>MI-004 / 839033</t>
  </si>
  <si>
    <t>25X25X50 P.I</t>
  </si>
  <si>
    <t>NEW ELANTRA</t>
  </si>
  <si>
    <t>25310-25100 A/T</t>
  </si>
  <si>
    <t>335*648*16</t>
  </si>
  <si>
    <t>ACCENT 05/(P.GR</t>
  </si>
  <si>
    <t>PANAL GRANDE, GYRO LAMINILLAS</t>
  </si>
  <si>
    <t>25310-22005</t>
  </si>
  <si>
    <t>335X603X16</t>
  </si>
  <si>
    <t>ACCENT NEXT 03/04 LAMINILLAS</t>
  </si>
  <si>
    <t>25310-1C100</t>
  </si>
  <si>
    <t>373*498*18</t>
  </si>
  <si>
    <t>25310-0U000</t>
  </si>
  <si>
    <t>19090-PA16</t>
  </si>
  <si>
    <t>25310-25050 .</t>
  </si>
  <si>
    <t>335X298X16</t>
  </si>
  <si>
    <t>ACCENT 00/ VERN</t>
  </si>
  <si>
    <t>VERNA 00/05 - PANAL PEQ LAMINILLAS</t>
  </si>
  <si>
    <t>25310-1E150-AT</t>
  </si>
  <si>
    <t>19008-PA16</t>
  </si>
  <si>
    <t>VISION AUT/MECA</t>
  </si>
  <si>
    <t>MECANICO/AUTOMATICO</t>
  </si>
  <si>
    <t>21443-25000</t>
  </si>
  <si>
    <t>103X85X8</t>
  </si>
  <si>
    <t>TUCSON/SANTA FE 2.0cc</t>
  </si>
  <si>
    <t>43119-28000</t>
  </si>
  <si>
    <t>35X56X7.5X11.5</t>
  </si>
  <si>
    <t>ACCEN/ATOS/GYRO</t>
  </si>
  <si>
    <t>MAZDA 323/626/CARNIVAL VERNA/GYRO</t>
  </si>
  <si>
    <t>43119-39020</t>
  </si>
  <si>
    <t>41X61X8.5X5</t>
  </si>
  <si>
    <t>NEW SPORTA/TUCSON 16/</t>
  </si>
  <si>
    <t>21421-21030</t>
  </si>
  <si>
    <t>21421-21020</t>
  </si>
  <si>
    <t>54612-3R000</t>
  </si>
  <si>
    <t>54530-3S000</t>
  </si>
  <si>
    <t>54611-0U000</t>
  </si>
  <si>
    <t>1.0-1.2 12 Y 16V TAXI/ILUSION HUECO REDO</t>
  </si>
  <si>
    <t>31910-1G000</t>
  </si>
  <si>
    <t>21910-1G000</t>
  </si>
  <si>
    <t>21810-0X100</t>
  </si>
  <si>
    <t>SIN BASE</t>
  </si>
  <si>
    <t>21830-0X010..</t>
  </si>
  <si>
    <t>21950-1C800</t>
  </si>
  <si>
    <t>530701</t>
  </si>
  <si>
    <t>21950-2S000</t>
  </si>
  <si>
    <t>HY-077MT</t>
  </si>
  <si>
    <t>25611-22010.</t>
  </si>
  <si>
    <t>0324</t>
  </si>
  <si>
    <t xml:space="preserve">TAPA UNION TUBO B/AGUA   </t>
  </si>
  <si>
    <t>FAC086</t>
  </si>
  <si>
    <t>NEW RIO</t>
  </si>
  <si>
    <t>54830-1E000.</t>
  </si>
  <si>
    <t>54830-2E000.</t>
  </si>
  <si>
    <t>TUCS/SPORTG /14</t>
  </si>
  <si>
    <t>FQ 2004-2014</t>
  </si>
  <si>
    <t>57724-1E000.</t>
  </si>
  <si>
    <t>56820-25000 .</t>
  </si>
  <si>
    <t>56820-0U590.</t>
  </si>
  <si>
    <t>I 25/SPICE</t>
  </si>
  <si>
    <t>SPICE 1.2cc 1.4/1.6cc.</t>
  </si>
  <si>
    <t>56820-0U500.</t>
  </si>
  <si>
    <t>54500-2S000</t>
  </si>
  <si>
    <t>94750-37000</t>
  </si>
  <si>
    <t>94750-37100</t>
  </si>
  <si>
    <t>FYC</t>
  </si>
  <si>
    <t>TUCSON/SPORTAGE/FORTE/SOUL/VISION/SANTRO</t>
  </si>
  <si>
    <t>4250-AN</t>
  </si>
  <si>
    <t>22211-2B400</t>
  </si>
  <si>
    <t>CERATO/VELOSTER 1.6cc</t>
  </si>
  <si>
    <t>4426-AN.</t>
  </si>
  <si>
    <t>22211-02220.</t>
  </si>
  <si>
    <t>4118-A</t>
  </si>
  <si>
    <t>4427-EBN.</t>
  </si>
  <si>
    <t>22212-02210.</t>
  </si>
  <si>
    <t>4337-EC</t>
  </si>
  <si>
    <t>GASOLINA 2.0cc</t>
  </si>
  <si>
    <t>4269-EN</t>
  </si>
  <si>
    <t>22212-03201</t>
  </si>
  <si>
    <t>25231-2D000.</t>
  </si>
  <si>
    <t>BP-1021</t>
  </si>
  <si>
    <t>GRAND I 10/I 25</t>
  </si>
  <si>
    <t>2DACF028GX</t>
  </si>
  <si>
    <t>61119</t>
  </si>
  <si>
    <t>CHANA/N200/DFSK</t>
  </si>
  <si>
    <t>TIGGO (METAL)</t>
  </si>
  <si>
    <t>T11 06/ PUNO</t>
  </si>
  <si>
    <t>DFSSC-4016</t>
  </si>
  <si>
    <t>GL-4379</t>
  </si>
  <si>
    <t>CHERY VAN 1.3</t>
  </si>
  <si>
    <t>GL-4378</t>
  </si>
  <si>
    <t>VC-2906-8MM</t>
  </si>
  <si>
    <t>AG6802</t>
  </si>
  <si>
    <t>29771M</t>
  </si>
  <si>
    <t>HAFEI MINY 1050</t>
  </si>
  <si>
    <t>AC1300006</t>
  </si>
  <si>
    <t>29775M</t>
  </si>
  <si>
    <t>E1566-PG-HD</t>
  </si>
  <si>
    <t>8903-D1674</t>
  </si>
  <si>
    <t>CHERY VAN PASS TIGGO</t>
  </si>
  <si>
    <t>VW-612/671003</t>
  </si>
  <si>
    <t>7709 NOVEX</t>
  </si>
  <si>
    <t>JETTA/GOLF/FABI</t>
  </si>
  <si>
    <t>FABIA/OCTAVIA/TOLEDO/BEETLE/GOLF IV/A2-3</t>
  </si>
  <si>
    <t>34X28</t>
  </si>
  <si>
    <t>19010P3F901</t>
  </si>
  <si>
    <t>19010PF3902</t>
  </si>
  <si>
    <t>HONDA CRV 98/04</t>
  </si>
  <si>
    <t>BP-5520</t>
  </si>
  <si>
    <t>CIVIC 96/</t>
  </si>
  <si>
    <t>633028-X</t>
  </si>
  <si>
    <t>37*72*37</t>
  </si>
  <si>
    <t>MEGA/CLI/MARCH</t>
  </si>
  <si>
    <t>KANGOO/R-21/R-19 1.6 GRASA XIETONG S/ABS</t>
  </si>
  <si>
    <t>445539-X</t>
  </si>
  <si>
    <t>25X52X37.</t>
  </si>
  <si>
    <t>R 9/CLI/TWI/AVE</t>
  </si>
  <si>
    <t>SAIL/QQ 308   / GRASA XIETONG</t>
  </si>
  <si>
    <t>432108764R</t>
  </si>
  <si>
    <t>25*52*37</t>
  </si>
  <si>
    <t>KWID 1.0/R 9</t>
  </si>
  <si>
    <t>RODILLO DE AGUJA TWINGO/CLIO/R-9</t>
  </si>
  <si>
    <t>7700673100   NA</t>
  </si>
  <si>
    <t>R 9/18 DACIA</t>
  </si>
  <si>
    <t>3-16-05</t>
  </si>
  <si>
    <t>R-21RS/GRUESA</t>
  </si>
  <si>
    <t xml:space="preserve">BASE Y PUNZON 1.5        </t>
  </si>
  <si>
    <t>7700697108   OR</t>
  </si>
  <si>
    <t xml:space="preserve">BAUL SELECT/CAMB         </t>
  </si>
  <si>
    <t>BAULITO</t>
  </si>
  <si>
    <t>7700274008.</t>
  </si>
  <si>
    <t>KD-8006A</t>
  </si>
  <si>
    <t>LOGAN/TWING 8V</t>
  </si>
  <si>
    <t>SYMBOL 8 VALVULAS</t>
  </si>
  <si>
    <t>7700107177.</t>
  </si>
  <si>
    <t>KD-9009B</t>
  </si>
  <si>
    <t>MEG/CLIO/DUSTER</t>
  </si>
  <si>
    <t>LOGAN/SANDERO16V/MEGANEII/CAPTUR STEPWAY</t>
  </si>
  <si>
    <t>8200702693*</t>
  </si>
  <si>
    <t>KD-8052B</t>
  </si>
  <si>
    <t xml:space="preserve">BOBINA IGNICION(SOLA)    </t>
  </si>
  <si>
    <t>TWIN 16V/STYLE</t>
  </si>
  <si>
    <t>CLIO CAMPUS-EXPRESS 1.2cc</t>
  </si>
  <si>
    <t>KD-2809</t>
  </si>
  <si>
    <t>R 9GAMA/R 21</t>
  </si>
  <si>
    <t>TIPO BUJIA</t>
  </si>
  <si>
    <t>7700839316</t>
  </si>
  <si>
    <t>SYMBOL/CITYUS-16 VALVULA</t>
  </si>
  <si>
    <t>7700821167.</t>
  </si>
  <si>
    <t>7700799064   ES</t>
  </si>
  <si>
    <t>CLIO (C/PEST)</t>
  </si>
  <si>
    <t>7700799065</t>
  </si>
  <si>
    <t>CLIO (S/PEST)</t>
  </si>
  <si>
    <t>C-007</t>
  </si>
  <si>
    <t>390627</t>
  </si>
  <si>
    <t>R 9 87/TWINGO</t>
  </si>
  <si>
    <t>PESTANA</t>
  </si>
  <si>
    <t>3-02-27A</t>
  </si>
  <si>
    <t>31105</t>
  </si>
  <si>
    <t xml:space="preserve">CHICLER ALTA  105        </t>
  </si>
  <si>
    <t xml:space="preserve">CHICLER ALTA  125        </t>
  </si>
  <si>
    <t xml:space="preserve">CHICLER ALTA 100         </t>
  </si>
  <si>
    <t xml:space="preserve">CHICLER ALTA 110         </t>
  </si>
  <si>
    <t xml:space="preserve">CHICLER ALTA 115         </t>
  </si>
  <si>
    <t xml:space="preserve">CHICLER ALTA 95          </t>
  </si>
  <si>
    <t xml:space="preserve">CHICLER DE MINIMA No40   </t>
  </si>
  <si>
    <t xml:space="preserve">CHICLER DE MINIMA No45   </t>
  </si>
  <si>
    <t>CLIO/SYMBOL /05</t>
  </si>
  <si>
    <t>CITYUS 1998/</t>
  </si>
  <si>
    <t>8200682611</t>
  </si>
  <si>
    <t>LOGAN/CLIO/SAND</t>
  </si>
  <si>
    <t>LOGAN 1.4/1.6 8V 07/ KANGOO/SANDERO 8V</t>
  </si>
  <si>
    <t>1608.</t>
  </si>
  <si>
    <t xml:space="preserve">DEDO SELEC CAMB/COMPLETO </t>
  </si>
  <si>
    <t>7700743809-C</t>
  </si>
  <si>
    <t>1303</t>
  </si>
  <si>
    <t>MEGANE/SYMBOL TWINGO</t>
  </si>
  <si>
    <t>D705E</t>
  </si>
  <si>
    <t>NEW LOGAN 2015/</t>
  </si>
  <si>
    <t>FLDI00086</t>
  </si>
  <si>
    <t>D653</t>
  </si>
  <si>
    <t>SYMB/LOGAN/SCEN 1.6</t>
  </si>
  <si>
    <t>DF-0378BR</t>
  </si>
  <si>
    <t>MEGAN/SCENI II</t>
  </si>
  <si>
    <t>7700623570   NA</t>
  </si>
  <si>
    <t xml:space="preserve">DUCTO TELEFONO/DESFOGUE  </t>
  </si>
  <si>
    <t>TELEF</t>
  </si>
  <si>
    <t>21 ESTRIAS 2007/2010</t>
  </si>
  <si>
    <t>R012-1</t>
  </si>
  <si>
    <t>7701348102   NA</t>
  </si>
  <si>
    <t xml:space="preserve">EMPAQUE B/A              </t>
  </si>
  <si>
    <t>LADO CULATA</t>
  </si>
  <si>
    <t>R001-5</t>
  </si>
  <si>
    <t>7701031404-  NA</t>
  </si>
  <si>
    <t>R 9 GAMMA</t>
  </si>
  <si>
    <t>R006-9</t>
  </si>
  <si>
    <t xml:space="preserve">EMPAQUE MULT ADM CAU X5  </t>
  </si>
  <si>
    <t>CAUCHO JGO X5</t>
  </si>
  <si>
    <t>KRN-04-5310</t>
  </si>
  <si>
    <t>41331-60010</t>
  </si>
  <si>
    <t>R001-12</t>
  </si>
  <si>
    <t>7702240661R</t>
  </si>
  <si>
    <t>GL-4085</t>
  </si>
  <si>
    <t>7700268972   NA</t>
  </si>
  <si>
    <t>13.5 /R-21</t>
  </si>
  <si>
    <t>MPCN</t>
  </si>
  <si>
    <t>RE-301-8MM</t>
  </si>
  <si>
    <t>RN-305-8MM</t>
  </si>
  <si>
    <t>RN-323-8MM</t>
  </si>
  <si>
    <t>CLIO/MULTIP./8VALV</t>
  </si>
  <si>
    <t>RN-330-8MM</t>
  </si>
  <si>
    <t>RN-330-8IND</t>
  </si>
  <si>
    <t>TWINGO III 07/ CLIO/CAMPUS 15/</t>
  </si>
  <si>
    <t>RE-310-8MM</t>
  </si>
  <si>
    <t>SANDERO 1.6 09/</t>
  </si>
  <si>
    <t>JETA/BORA/TAURUS/AUDI A4 DELANTEROS TRAS</t>
  </si>
  <si>
    <t>21206M</t>
  </si>
  <si>
    <t>21205M</t>
  </si>
  <si>
    <t>7700678931   OR</t>
  </si>
  <si>
    <t>21277M</t>
  </si>
  <si>
    <t>7700352328</t>
  </si>
  <si>
    <t>TWINGO 98/ 8V</t>
  </si>
  <si>
    <t>1.2 1998/2005  MOTOR D7F 8V</t>
  </si>
  <si>
    <t>924101574R</t>
  </si>
  <si>
    <t>924004145R</t>
  </si>
  <si>
    <t>DUSTER II 4X2 DE CARCAZA TERM A CALEFACT</t>
  </si>
  <si>
    <t>924003567R</t>
  </si>
  <si>
    <t>OROCH 2.0 16V 4X2 2016/ MOTOR F4R</t>
  </si>
  <si>
    <t>924004413R</t>
  </si>
  <si>
    <t>21170M</t>
  </si>
  <si>
    <t>7700554241   OR</t>
  </si>
  <si>
    <t>VACIOR6</t>
  </si>
  <si>
    <t>CLIO II 16V 13/</t>
  </si>
  <si>
    <t>CAMPUS, EXPRESS TAXI 1.2 SIN AA 2013/</t>
  </si>
  <si>
    <t>21353M</t>
  </si>
  <si>
    <t>215037375R</t>
  </si>
  <si>
    <t>4X2-4X4 2.0cc.</t>
  </si>
  <si>
    <t>215017919R</t>
  </si>
  <si>
    <t>LOGAN/SANDERO II 1.6 8V 2016/</t>
  </si>
  <si>
    <t>21290M</t>
  </si>
  <si>
    <t>7702240410</t>
  </si>
  <si>
    <t>21332M</t>
  </si>
  <si>
    <t>77004233</t>
  </si>
  <si>
    <t>TWINGO 8V 98/</t>
  </si>
  <si>
    <t>CON AA</t>
  </si>
  <si>
    <t>21352M</t>
  </si>
  <si>
    <t>215011449R</t>
  </si>
  <si>
    <t>LOGAN 1.6 16V</t>
  </si>
  <si>
    <t>21335M</t>
  </si>
  <si>
    <t xml:space="preserve">MANGUERA RETORNO DEPOS   </t>
  </si>
  <si>
    <t>TWINGO II</t>
  </si>
  <si>
    <t>77008671</t>
  </si>
  <si>
    <t>TWIN II 8V 99/</t>
  </si>
  <si>
    <t>CONEX TAPA VALV A MANGUERA PURIFICADOR</t>
  </si>
  <si>
    <t>7700732263.</t>
  </si>
  <si>
    <t>KD-2809M</t>
  </si>
  <si>
    <t xml:space="preserve">MODULO ENCENDIDO         </t>
  </si>
  <si>
    <t>6001550308</t>
  </si>
  <si>
    <t>LOGAN/DUST/SAND</t>
  </si>
  <si>
    <t>8553-RN-HD</t>
  </si>
  <si>
    <t>8254-PG-HD</t>
  </si>
  <si>
    <t>410602596R</t>
  </si>
  <si>
    <t>PARA DISCO VENTILADO</t>
  </si>
  <si>
    <t>M7X75-MB-HD</t>
  </si>
  <si>
    <t>9061-D1830</t>
  </si>
  <si>
    <t>3543-CT-HD</t>
  </si>
  <si>
    <t>410604386R</t>
  </si>
  <si>
    <t>10273 NOVEX</t>
  </si>
  <si>
    <t>7219.</t>
  </si>
  <si>
    <t>KANGOO 2003/MEGANE II 2008/SCENIC II 03</t>
  </si>
  <si>
    <t>793-RN-MT.</t>
  </si>
  <si>
    <t>7033-D97</t>
  </si>
  <si>
    <t>005-RN-HD</t>
  </si>
  <si>
    <t>7261-D371.</t>
  </si>
  <si>
    <t>005-RN-MT.</t>
  </si>
  <si>
    <t>20905</t>
  </si>
  <si>
    <t>581-RN-HD</t>
  </si>
  <si>
    <t>GDB2096</t>
  </si>
  <si>
    <t>8405-RN-HD</t>
  </si>
  <si>
    <t>XTRAIL-QASHQAI</t>
  </si>
  <si>
    <t>8843-RN-HD</t>
  </si>
  <si>
    <t>8843-D808</t>
  </si>
  <si>
    <t>TRAFIC 2.0/1.6cc 2010/</t>
  </si>
  <si>
    <t>0117</t>
  </si>
  <si>
    <t xml:space="preserve">PERILLA PAL/CAMB GRIS    </t>
  </si>
  <si>
    <t>21104</t>
  </si>
  <si>
    <t>MEG/CLIO/SYMBOL</t>
  </si>
  <si>
    <t>KANGOO/SCENIC</t>
  </si>
  <si>
    <t>8200139674.</t>
  </si>
  <si>
    <t>MEGAN/CLIO II</t>
  </si>
  <si>
    <t>SYMBOL/SCENIC</t>
  </si>
  <si>
    <t>6001025850.</t>
  </si>
  <si>
    <t>543258271R</t>
  </si>
  <si>
    <t xml:space="preserve">RODILLO SPTE AMORT/TRAS  </t>
  </si>
  <si>
    <t>OROCH/T32/KOLEO</t>
  </si>
  <si>
    <t>QASHQAI 2016/</t>
  </si>
  <si>
    <t>2689</t>
  </si>
  <si>
    <t>TWIN/CLIOI BAJO</t>
  </si>
  <si>
    <t>SIN BALINERA</t>
  </si>
  <si>
    <t>7700827435-</t>
  </si>
  <si>
    <t>7704001320   HM</t>
  </si>
  <si>
    <t xml:space="preserve">SOPORTE CAJA/MOT IZQ     </t>
  </si>
  <si>
    <t>7700805123-</t>
  </si>
  <si>
    <t>MOD. /02</t>
  </si>
  <si>
    <t>112209464R.</t>
  </si>
  <si>
    <t>112381035R..</t>
  </si>
  <si>
    <t>ZOE/CAPTUR/DUSTER OROCH 2.0 4X2 (METALIC</t>
  </si>
  <si>
    <t>2133/16mm.</t>
  </si>
  <si>
    <t>7903062001-  NA</t>
  </si>
  <si>
    <t>R 9/R 18/R 19</t>
  </si>
  <si>
    <t>LLAVE HAR-18</t>
  </si>
  <si>
    <t>10363</t>
  </si>
  <si>
    <t>7700102931.</t>
  </si>
  <si>
    <t>GRE-127-T</t>
  </si>
  <si>
    <t>MEG/CLI/LOG(C/A</t>
  </si>
  <si>
    <t>SYMBOL/SANDERO POLEA SOLA(LISA)</t>
  </si>
  <si>
    <t>7700102872.</t>
  </si>
  <si>
    <t>SANDERO COMPLETO</t>
  </si>
  <si>
    <t>7700105325.</t>
  </si>
  <si>
    <t>MEG/LOG/SEC(S/A</t>
  </si>
  <si>
    <t>7700736085-</t>
  </si>
  <si>
    <t>GRE-117-T</t>
  </si>
  <si>
    <t>R 9INY/R19/CLIO</t>
  </si>
  <si>
    <t>MOUSE TWINGO/MULTIPUNTO</t>
  </si>
  <si>
    <t>54500-JY00A</t>
  </si>
  <si>
    <t>JH-408R</t>
  </si>
  <si>
    <t>QASHQAI 2.0/2.5</t>
  </si>
  <si>
    <t>545004529R</t>
  </si>
  <si>
    <t>JH-655R</t>
  </si>
  <si>
    <t>LOGA/SANDE 16/</t>
  </si>
  <si>
    <t>JH-165R</t>
  </si>
  <si>
    <t>8200298455.</t>
  </si>
  <si>
    <t>JH-269BR</t>
  </si>
  <si>
    <t>JH-414R</t>
  </si>
  <si>
    <t>54501-6746R</t>
  </si>
  <si>
    <t>JH-162L</t>
  </si>
  <si>
    <t>54501-JY00A</t>
  </si>
  <si>
    <t>JH-408L</t>
  </si>
  <si>
    <t>545011727R</t>
  </si>
  <si>
    <t>JH-655L</t>
  </si>
  <si>
    <t>7700818051.</t>
  </si>
  <si>
    <t>7700820028.</t>
  </si>
  <si>
    <t>MEGANE  II</t>
  </si>
  <si>
    <t>7703032056   NA</t>
  </si>
  <si>
    <t xml:space="preserve">TUERCA CACHO TRAS        </t>
  </si>
  <si>
    <t>SANDERO/DUSTER</t>
  </si>
  <si>
    <t>SANDERO/DUSTER 1.6/KANGOO 16/VALVULAS</t>
  </si>
  <si>
    <t>B092-34-201  NA</t>
  </si>
  <si>
    <t>SKYACTIVE 1 VERSION</t>
  </si>
  <si>
    <t>D651-33-047B-X</t>
  </si>
  <si>
    <t>72X39X37</t>
  </si>
  <si>
    <t>FIESTA 2011/-ECOSPORT CON ABS</t>
  </si>
  <si>
    <t>E508-13-315  NA</t>
  </si>
  <si>
    <t xml:space="preserve">BAQUELITA BASE CARB/INF  </t>
  </si>
  <si>
    <t>INFERIOR RANA</t>
  </si>
  <si>
    <t>4W5G-12A366</t>
  </si>
  <si>
    <t>KD-9005D</t>
  </si>
  <si>
    <t>2 PINES 2.0cc</t>
  </si>
  <si>
    <t>FSD7-18-100</t>
  </si>
  <si>
    <t>KD-8001</t>
  </si>
  <si>
    <t>SF-11012</t>
  </si>
  <si>
    <t>GJ6A-34-300B.</t>
  </si>
  <si>
    <t>GA6A-34-300B</t>
  </si>
  <si>
    <t>B092-28-500.</t>
  </si>
  <si>
    <t>JH-192R</t>
  </si>
  <si>
    <t>BP4K-28-500C</t>
  </si>
  <si>
    <t>JH-241</t>
  </si>
  <si>
    <t xml:space="preserve">BRAZO SUSP TRAS(RECTO)   </t>
  </si>
  <si>
    <t>M0051</t>
  </si>
  <si>
    <t>PRESION (PEQUENO)</t>
  </si>
  <si>
    <t>UH7534450</t>
  </si>
  <si>
    <t>B 2.6/BT50(INF)</t>
  </si>
  <si>
    <t>DESDE 2000 FORD-RANGER</t>
  </si>
  <si>
    <t>BBP3-28-300D</t>
  </si>
  <si>
    <t>MAZDA 3 TRAS(DE</t>
  </si>
  <si>
    <t>TRASERA-DELGADO(INT)TODOS HASTA2014 LARG</t>
  </si>
  <si>
    <t>GP9A34250B</t>
  </si>
  <si>
    <t>MAZDA 6(SUP)</t>
  </si>
  <si>
    <t>DESDE 09 HASTA 2014 (TODOS)</t>
  </si>
  <si>
    <t>GA2B-34-470A NA</t>
  </si>
  <si>
    <t>MATS/MILE(CAUCH</t>
  </si>
  <si>
    <t>MASTURI-MILENIUM (CAUCHO) DELANT.</t>
  </si>
  <si>
    <t>3-02-0102</t>
  </si>
  <si>
    <t>427102</t>
  </si>
  <si>
    <t xml:space="preserve">CHICLER ALTA  102.5      </t>
  </si>
  <si>
    <t>3-02-0106</t>
  </si>
  <si>
    <t>427106</t>
  </si>
  <si>
    <t xml:space="preserve">CHICLER ALTA  106        </t>
  </si>
  <si>
    <t>3-02-0107</t>
  </si>
  <si>
    <t>4271075</t>
  </si>
  <si>
    <t xml:space="preserve">CHICLER ALTA  107.5      </t>
  </si>
  <si>
    <t>3-02-0112</t>
  </si>
  <si>
    <t>4271125</t>
  </si>
  <si>
    <t xml:space="preserve">CHICLER ALTA  112.5      </t>
  </si>
  <si>
    <t>3-02-0115</t>
  </si>
  <si>
    <t>427115</t>
  </si>
  <si>
    <t xml:space="preserve">CHICLER ALTA  115        </t>
  </si>
  <si>
    <t>3-02-0120</t>
  </si>
  <si>
    <t>427120</t>
  </si>
  <si>
    <t>3-02-0125</t>
  </si>
  <si>
    <t>427125</t>
  </si>
  <si>
    <t>3-02-140</t>
  </si>
  <si>
    <t xml:space="preserve">CHICLER ALTA  140        </t>
  </si>
  <si>
    <t>3-02-090</t>
  </si>
  <si>
    <t xml:space="preserve">CHICLER ALTA  90         </t>
  </si>
  <si>
    <t>3-02-108</t>
  </si>
  <si>
    <t xml:space="preserve">CHICLER ALTA 108         </t>
  </si>
  <si>
    <t>3-02-095</t>
  </si>
  <si>
    <t>DV-110</t>
  </si>
  <si>
    <t>8C0B-04-003A NA</t>
  </si>
  <si>
    <t>FORD LASER</t>
  </si>
  <si>
    <t>MAZDA 2/YARIS</t>
  </si>
  <si>
    <t>TOYOTA YARIS</t>
  </si>
  <si>
    <t>M0112</t>
  </si>
  <si>
    <t>TOPE+FUNDA</t>
  </si>
  <si>
    <t>M0012</t>
  </si>
  <si>
    <t>MZ-002/S</t>
  </si>
  <si>
    <t>M0016</t>
  </si>
  <si>
    <t>MZ-001/S</t>
  </si>
  <si>
    <t>11112-1</t>
  </si>
  <si>
    <t>GL-4093A</t>
  </si>
  <si>
    <t>MZ-402-8MM</t>
  </si>
  <si>
    <t>MZ-0402-8IND</t>
  </si>
  <si>
    <t>MZ-401-8MM</t>
  </si>
  <si>
    <t>MZ-401-8IND</t>
  </si>
  <si>
    <t>MZ-412-8MM</t>
  </si>
  <si>
    <t>MZ-0412-8IND</t>
  </si>
  <si>
    <t>MZ-411 8MM</t>
  </si>
  <si>
    <t>MZ-907-8MM</t>
  </si>
  <si>
    <t>MZ-416-8MM</t>
  </si>
  <si>
    <t>1.6cc/2-CABLES</t>
  </si>
  <si>
    <t>MZ-407-8MM</t>
  </si>
  <si>
    <t>MZ-425-8MM</t>
  </si>
  <si>
    <t>MZ-427-8MM</t>
  </si>
  <si>
    <t>MZ-427-8IND</t>
  </si>
  <si>
    <t>BT 50 2.6 98/</t>
  </si>
  <si>
    <t>MOD. 08/</t>
  </si>
  <si>
    <t>2289</t>
  </si>
  <si>
    <t>626/ASAHI</t>
  </si>
  <si>
    <t>LX/GLX 88-98 MOD. 88/</t>
  </si>
  <si>
    <t>242863</t>
  </si>
  <si>
    <t>2296</t>
  </si>
  <si>
    <t>/1997</t>
  </si>
  <si>
    <t>2286</t>
  </si>
  <si>
    <t>BT 50 4X4/B 2.6</t>
  </si>
  <si>
    <t>SENTRA B15 10/ 4X4</t>
  </si>
  <si>
    <t>35100.</t>
  </si>
  <si>
    <t>MERCEDEZ 190/220/250 TRASERO</t>
  </si>
  <si>
    <t>22194M</t>
  </si>
  <si>
    <t>323/88</t>
  </si>
  <si>
    <t>22195M</t>
  </si>
  <si>
    <t>626 L</t>
  </si>
  <si>
    <t>22251M</t>
  </si>
  <si>
    <t>MILENUM(CORTA)</t>
  </si>
  <si>
    <t>22211M</t>
  </si>
  <si>
    <t>27623M</t>
  </si>
  <si>
    <t>BT-50 2.6 12V 4X4 2008/16 B-2.6 99/2007</t>
  </si>
  <si>
    <t>B59513742</t>
  </si>
  <si>
    <t>ALLEGRO 1.6 16V</t>
  </si>
  <si>
    <t>99/</t>
  </si>
  <si>
    <t>B6BF-13-220C</t>
  </si>
  <si>
    <t>22154M</t>
  </si>
  <si>
    <t>22199M</t>
  </si>
  <si>
    <t>8COU15604</t>
  </si>
  <si>
    <t>22160M</t>
  </si>
  <si>
    <t>8C0B15203</t>
  </si>
  <si>
    <t>ALLEGRO 1.3 95/</t>
  </si>
  <si>
    <t>LONG 39.5 CMS 16V 1995/99</t>
  </si>
  <si>
    <t>P31H-15-18X</t>
  </si>
  <si>
    <t>8C0B42015</t>
  </si>
  <si>
    <t>8COG42210</t>
  </si>
  <si>
    <t>626</t>
  </si>
  <si>
    <t>8574-24-920.</t>
  </si>
  <si>
    <t>8574-24-910</t>
  </si>
  <si>
    <t>323 83/97</t>
  </si>
  <si>
    <t>7112-MZ-MT.</t>
  </si>
  <si>
    <t>7219-MZ-MT*</t>
  </si>
  <si>
    <t>7353-MZ-MT</t>
  </si>
  <si>
    <t>7520-MZ-HD</t>
  </si>
  <si>
    <t>B 2.6 97/00</t>
  </si>
  <si>
    <t>7463-MZ-HD</t>
  </si>
  <si>
    <t>8738-MZ-HD</t>
  </si>
  <si>
    <t>10287 INCOLB</t>
  </si>
  <si>
    <t>NEW DZIRE 2012/ FIESTA 09/</t>
  </si>
  <si>
    <t>MF3003HD</t>
  </si>
  <si>
    <t>8377-D1258</t>
  </si>
  <si>
    <t>CX9/CX7 08/</t>
  </si>
  <si>
    <t>8905-FO-HD</t>
  </si>
  <si>
    <t>8905-D1676</t>
  </si>
  <si>
    <t>BT 50 4X4 14/</t>
  </si>
  <si>
    <t>FORD RANGER 2.2 2013/</t>
  </si>
  <si>
    <t>7957-MZ-HD</t>
  </si>
  <si>
    <t>7957-D1095</t>
  </si>
  <si>
    <t>FORD FOCUS/ESCAPE 2012/15 2007-2013</t>
  </si>
  <si>
    <t>8908 PRIME</t>
  </si>
  <si>
    <t>MAZDA 3/6 14/16</t>
  </si>
  <si>
    <t>MEXICANO</t>
  </si>
  <si>
    <t>F401-17-441.</t>
  </si>
  <si>
    <t>323 83/323 INY</t>
  </si>
  <si>
    <t>22 DIENTES</t>
  </si>
  <si>
    <t>ZJ01-15-940</t>
  </si>
  <si>
    <t>LFH1-15-940A</t>
  </si>
  <si>
    <t>323/626/3/6/CX7</t>
  </si>
  <si>
    <t>LM11749/10.</t>
  </si>
  <si>
    <t>17.4X39.8X13.8</t>
  </si>
  <si>
    <t>323 83/85/121</t>
  </si>
  <si>
    <t>L45449/10</t>
  </si>
  <si>
    <t>29X50.2X14.2</t>
  </si>
  <si>
    <t>323 86/CIEL/RAC</t>
  </si>
  <si>
    <t>MONZA LANOS/CORSA</t>
  </si>
  <si>
    <t>4T-15123/15245.</t>
  </si>
  <si>
    <t>31.7X62X18.1</t>
  </si>
  <si>
    <t>323 SW 88/</t>
  </si>
  <si>
    <t>M001-34-38XB.</t>
  </si>
  <si>
    <t>518991</t>
  </si>
  <si>
    <t>55X35.5X30.5X10</t>
  </si>
  <si>
    <t>KR27-34-38X</t>
  </si>
  <si>
    <t>CX3/SKYACTIV</t>
  </si>
  <si>
    <t>COLR</t>
  </si>
  <si>
    <t>0383/14mm.</t>
  </si>
  <si>
    <t>0383</t>
  </si>
  <si>
    <t>21000</t>
  </si>
  <si>
    <t>ZJ01-15-980B</t>
  </si>
  <si>
    <t>PE03-15-980B</t>
  </si>
  <si>
    <t>9930729</t>
  </si>
  <si>
    <t>MAZDA 2/3/6 CX3</t>
  </si>
  <si>
    <t>CX-5 SKYACTIVE 2015/ CX-30</t>
  </si>
  <si>
    <t>L372-15-980C</t>
  </si>
  <si>
    <t>FS01-12-700A</t>
  </si>
  <si>
    <t>FS05-12-700B</t>
  </si>
  <si>
    <t>FS01-12-730A-</t>
  </si>
  <si>
    <t>B-660-12-730N</t>
  </si>
  <si>
    <t>M PEQUENO</t>
  </si>
  <si>
    <t>D651-32-290*</t>
  </si>
  <si>
    <t>D651-34-300</t>
  </si>
  <si>
    <t>JH-139R</t>
  </si>
  <si>
    <t>FIESTA 1.6cc 11/19</t>
  </si>
  <si>
    <t>B32H-34-300B</t>
  </si>
  <si>
    <t>JH-229RH</t>
  </si>
  <si>
    <t>MAZDA 3 04/09</t>
  </si>
  <si>
    <t>GE4T-34-300E.</t>
  </si>
  <si>
    <t>JH-363R</t>
  </si>
  <si>
    <t>D651-34-350</t>
  </si>
  <si>
    <t>JH-139L</t>
  </si>
  <si>
    <t>B001-28-112  NA</t>
  </si>
  <si>
    <t>LARGO/25cm.</t>
  </si>
  <si>
    <t>B092-28-112  NA</t>
  </si>
  <si>
    <t>LARGO/27cm.</t>
  </si>
  <si>
    <t>B455-28-113  NA</t>
  </si>
  <si>
    <t>CORTO/23cm.</t>
  </si>
  <si>
    <t>VS-001</t>
  </si>
  <si>
    <t>180830</t>
  </si>
  <si>
    <t>VALVULA BOOSTER (KAPITOL)</t>
  </si>
  <si>
    <t>MAZDA/CHEVROLET</t>
  </si>
  <si>
    <t>323/BT50/DMAX/AVEO/SPARK/626/CORSA/LUV</t>
  </si>
  <si>
    <t xml:space="preserve">VALVULA ECONOMIZADOR  35 </t>
  </si>
  <si>
    <t>13500488-X</t>
  </si>
  <si>
    <t>40*78*40</t>
  </si>
  <si>
    <t>COBALT CON ABS</t>
  </si>
  <si>
    <t>6204-2RS-C3.</t>
  </si>
  <si>
    <t>20X47X14</t>
  </si>
  <si>
    <t xml:space="preserve">BALINERA RDA T/E         </t>
  </si>
  <si>
    <t>25BWD01-X</t>
  </si>
  <si>
    <t>25X52X42</t>
  </si>
  <si>
    <t>CON GRASA XIETONG GEELY CK 1.3cc</t>
  </si>
  <si>
    <t>33410-70G00</t>
  </si>
  <si>
    <t>KD-2604</t>
  </si>
  <si>
    <t>ALTO/SPRINT INY</t>
  </si>
  <si>
    <t>KD-8004B</t>
  </si>
  <si>
    <t>AVEO/SPARK/GT</t>
  </si>
  <si>
    <t>EVOLU 1.4/TIGGO/BYD FLAYER 1.1cc SPARK</t>
  </si>
  <si>
    <t>KD-7016</t>
  </si>
  <si>
    <t>CAPTIVA 2.4 HHR</t>
  </si>
  <si>
    <t>1103905.</t>
  </si>
  <si>
    <t>CORSA 96/97</t>
  </si>
  <si>
    <t>KD-8004</t>
  </si>
  <si>
    <t>CORSA 98/ LANOS</t>
  </si>
  <si>
    <t>33400-65J00</t>
  </si>
  <si>
    <t>KD-7616</t>
  </si>
  <si>
    <t>2.0/2.7cc</t>
  </si>
  <si>
    <t>33400-62L00</t>
  </si>
  <si>
    <t>KD-9123C</t>
  </si>
  <si>
    <t>G/VITARA 16/</t>
  </si>
  <si>
    <t>SUZUKI ALTO/CELERIO/VITARA CROSS</t>
  </si>
  <si>
    <t>KD-9140</t>
  </si>
  <si>
    <t>MIC-2000.</t>
  </si>
  <si>
    <t>KD-2610</t>
  </si>
  <si>
    <t xml:space="preserve">BOBINA IGNICION/SECA     </t>
  </si>
  <si>
    <t>MIC 2000 UNIVER</t>
  </si>
  <si>
    <t>ENCENDIDO ELECTRONICO Y PLATINOS</t>
  </si>
  <si>
    <t>SF-11043</t>
  </si>
  <si>
    <t>181413</t>
  </si>
  <si>
    <t>LUV 2.3/D MAX</t>
  </si>
  <si>
    <t>LUV 2.3 97/ - D-MAX 4X2 TORNILLO LARGO</t>
  </si>
  <si>
    <t>SF-11055</t>
  </si>
  <si>
    <t>96566336</t>
  </si>
  <si>
    <t>VASTAGO CORTO</t>
  </si>
  <si>
    <t>SF-11002</t>
  </si>
  <si>
    <t>45200-84000.</t>
  </si>
  <si>
    <t>45200-50E00</t>
  </si>
  <si>
    <t>TICO-ALTO-CHANA BENNI MATIZ-ALTO</t>
  </si>
  <si>
    <t>24552619-</t>
  </si>
  <si>
    <t>JH-163L</t>
  </si>
  <si>
    <t>840011.</t>
  </si>
  <si>
    <t>840012.</t>
  </si>
  <si>
    <t>5457050A10</t>
  </si>
  <si>
    <t>JIMNY(PART DEL)</t>
  </si>
  <si>
    <t>PARTE ANTERIOR</t>
  </si>
  <si>
    <t>0931912039</t>
  </si>
  <si>
    <t>TICO/ALTO (GRANDE PARTE DEL) 52mm</t>
  </si>
  <si>
    <t>4854182000   NA</t>
  </si>
  <si>
    <t>8941712741</t>
  </si>
  <si>
    <t>LUV 2.3 (GRUES)</t>
  </si>
  <si>
    <t>TROOPER (GRUESO)</t>
  </si>
  <si>
    <t>931912047</t>
  </si>
  <si>
    <t>G/VIT 1.6(12mm)</t>
  </si>
  <si>
    <t>GR VITARA 1.6-2.0,XL-7 2.0, VITARA 1.6</t>
  </si>
  <si>
    <t>96550064</t>
  </si>
  <si>
    <t>89440088420</t>
  </si>
  <si>
    <t>LUV 2.3 4X4(INF</t>
  </si>
  <si>
    <t>LUV 2.2 4X4 - TROOPER (LARGO)</t>
  </si>
  <si>
    <t>C-170.</t>
  </si>
  <si>
    <t>631.</t>
  </si>
  <si>
    <t>FLDR00194</t>
  </si>
  <si>
    <t>BD4040</t>
  </si>
  <si>
    <t>C-278.</t>
  </si>
  <si>
    <t>3 PERNOS 2011-2017</t>
  </si>
  <si>
    <t>96317980-</t>
  </si>
  <si>
    <t xml:space="preserve">CARCAZA TAPA TERMOSTATO  </t>
  </si>
  <si>
    <t>8-94459-459-1.</t>
  </si>
  <si>
    <t>M300 1.2 16V 2011/</t>
  </si>
  <si>
    <t>C0104</t>
  </si>
  <si>
    <t>362015       BR</t>
  </si>
  <si>
    <t>59540-19B10- HM</t>
  </si>
  <si>
    <t>DF-0556</t>
  </si>
  <si>
    <t>94731378</t>
  </si>
  <si>
    <t>ONIX/COBA S/ABS</t>
  </si>
  <si>
    <t>DIAM 240 mm COBALT(ELITE)</t>
  </si>
  <si>
    <t>JIMNY/SAMURAI/SJ410</t>
  </si>
  <si>
    <t>CH011-6</t>
  </si>
  <si>
    <t xml:space="preserve">EMPAQUE B/ACEITE         </t>
  </si>
  <si>
    <t>CH001-8</t>
  </si>
  <si>
    <t>8942403430   NA</t>
  </si>
  <si>
    <t>CH001-24</t>
  </si>
  <si>
    <t>8944472290   NA</t>
  </si>
  <si>
    <t>CH001-36</t>
  </si>
  <si>
    <t>7700524854   NA</t>
  </si>
  <si>
    <t>CH001-39</t>
  </si>
  <si>
    <t>240618</t>
  </si>
  <si>
    <t xml:space="preserve">GRADUACION FRENO         </t>
  </si>
  <si>
    <t>83/86</t>
  </si>
  <si>
    <t>11134-1</t>
  </si>
  <si>
    <t>96456495</t>
  </si>
  <si>
    <t>11159-4</t>
  </si>
  <si>
    <t>11134-2</t>
  </si>
  <si>
    <t>96456496</t>
  </si>
  <si>
    <t>11101-1</t>
  </si>
  <si>
    <t>11129-1</t>
  </si>
  <si>
    <t>11159-5</t>
  </si>
  <si>
    <t>GL-4104</t>
  </si>
  <si>
    <t>GLG-4094</t>
  </si>
  <si>
    <t>CH-663-8MM</t>
  </si>
  <si>
    <t>DW-1208-8MM-S/P</t>
  </si>
  <si>
    <t>1.5 S/PROTECTOR</t>
  </si>
  <si>
    <t>DW1204-8MM C/P</t>
  </si>
  <si>
    <t>DW1204-8IND C/P</t>
  </si>
  <si>
    <t>1.5 C/PROTEC.</t>
  </si>
  <si>
    <t>CH-623-8MM</t>
  </si>
  <si>
    <t>CH-667-8MM</t>
  </si>
  <si>
    <t>CH-0667-8IND</t>
  </si>
  <si>
    <t>CH-602-8MM</t>
  </si>
  <si>
    <t>CH-0602-8IND</t>
  </si>
  <si>
    <t>CH-687-8MM</t>
  </si>
  <si>
    <t>CH-680-8MM</t>
  </si>
  <si>
    <t>CH-665-8MM</t>
  </si>
  <si>
    <t>CH-0665-8IND</t>
  </si>
  <si>
    <t>CH-605-8MM</t>
  </si>
  <si>
    <t>25183557.</t>
  </si>
  <si>
    <t>CH-609-8MM</t>
  </si>
  <si>
    <t>CH-638-8MM</t>
  </si>
  <si>
    <t>CH-638-8IND</t>
  </si>
  <si>
    <t>35501</t>
  </si>
  <si>
    <t>35500</t>
  </si>
  <si>
    <t>32300</t>
  </si>
  <si>
    <t>35503</t>
  </si>
  <si>
    <t>DELANTERA</t>
  </si>
  <si>
    <t>N300/SPORTAG 06</t>
  </si>
  <si>
    <t>SUZUKI XL7-CAPTIVA TRAS/SANTA FE 11/</t>
  </si>
  <si>
    <t>N 200/CHANA</t>
  </si>
  <si>
    <t>23208M</t>
  </si>
  <si>
    <t>94653944</t>
  </si>
  <si>
    <t>23614M</t>
  </si>
  <si>
    <t>96462337</t>
  </si>
  <si>
    <t>AVEO(AL RAD)</t>
  </si>
  <si>
    <t>CONEX TUBO REFRIG A CALEFACTOR SALIDA</t>
  </si>
  <si>
    <t>23151M</t>
  </si>
  <si>
    <t>17871-86000</t>
  </si>
  <si>
    <t>23910M</t>
  </si>
  <si>
    <t>96968699</t>
  </si>
  <si>
    <t>TRANSMISION MANUAL/SALIDA</t>
  </si>
  <si>
    <t>23652M</t>
  </si>
  <si>
    <t>24527520</t>
  </si>
  <si>
    <t>CONEX DEPOSITO A TUBO MULTIPLE</t>
  </si>
  <si>
    <t>23947M</t>
  </si>
  <si>
    <t>96969572</t>
  </si>
  <si>
    <t>CONEXION DEPOSITO A CUERPO ACEL MANAL</t>
  </si>
  <si>
    <t>90411945</t>
  </si>
  <si>
    <t>CONEX TUBO VENT CARTER/TAPAVALVULAS</t>
  </si>
  <si>
    <t>94175086     NA</t>
  </si>
  <si>
    <t>GT020M</t>
  </si>
  <si>
    <t>23172M</t>
  </si>
  <si>
    <t>23914M</t>
  </si>
  <si>
    <t>23607M</t>
  </si>
  <si>
    <t>898003995-0</t>
  </si>
  <si>
    <t>D MAX 3.0 04/14</t>
  </si>
  <si>
    <t>DIESEL 4X2-4X4 MOTOR 4JH1-TC</t>
  </si>
  <si>
    <t>898010573-2</t>
  </si>
  <si>
    <t>23651M</t>
  </si>
  <si>
    <t>9053362</t>
  </si>
  <si>
    <t>23339M</t>
  </si>
  <si>
    <t>95389388</t>
  </si>
  <si>
    <t>23192M</t>
  </si>
  <si>
    <t>23197M</t>
  </si>
  <si>
    <t>94389481.</t>
  </si>
  <si>
    <t>LUV 2.3 /98</t>
  </si>
  <si>
    <t>23204M</t>
  </si>
  <si>
    <t>MONZA 2L.</t>
  </si>
  <si>
    <t>23835M</t>
  </si>
  <si>
    <t>24555983</t>
  </si>
  <si>
    <t>23483M</t>
  </si>
  <si>
    <t>96553247</t>
  </si>
  <si>
    <t>OPTRA 1.6 03/12</t>
  </si>
  <si>
    <t>ADVANCE/DESIG/HB/LIMITED MANG 1 5/16"</t>
  </si>
  <si>
    <t>23159M</t>
  </si>
  <si>
    <t>95617863</t>
  </si>
  <si>
    <t>23336M</t>
  </si>
  <si>
    <t>1785563B00</t>
  </si>
  <si>
    <t>23425M</t>
  </si>
  <si>
    <t>95615313</t>
  </si>
  <si>
    <t>NPR/TURBO</t>
  </si>
  <si>
    <t>23486M</t>
  </si>
  <si>
    <t>BLOQUE A TUBO REF(L 336mm D.I 3/4")</t>
  </si>
  <si>
    <t>23826M</t>
  </si>
  <si>
    <t>96184371</t>
  </si>
  <si>
    <t>TUBO B.AGUA (L 214mm - D.I 1-1/4)</t>
  </si>
  <si>
    <t>23824M</t>
  </si>
  <si>
    <t>CUERPO ACEL ENT (L 648mm - D.I 3/8)</t>
  </si>
  <si>
    <t>94730872</t>
  </si>
  <si>
    <t>COBALT 1.8 8V</t>
  </si>
  <si>
    <t>SOBREFLUJO DEPOSITO EXP 8V 2012/</t>
  </si>
  <si>
    <t>90467441</t>
  </si>
  <si>
    <t>95608577</t>
  </si>
  <si>
    <t>24521628</t>
  </si>
  <si>
    <t>23442M</t>
  </si>
  <si>
    <t>254027</t>
  </si>
  <si>
    <t>23154M</t>
  </si>
  <si>
    <t>1319382010</t>
  </si>
  <si>
    <t xml:space="preserve">  VIAS ENTRE VALV PC, MULT ADM Y FILTRO</t>
  </si>
  <si>
    <t>3930</t>
  </si>
  <si>
    <t>3929</t>
  </si>
  <si>
    <t>7668-CH-HD</t>
  </si>
  <si>
    <t>7668-CH-MT</t>
  </si>
  <si>
    <t>7668-D797</t>
  </si>
  <si>
    <t>8381-CH-HD</t>
  </si>
  <si>
    <t>10208-CH-MT.</t>
  </si>
  <si>
    <t>0508</t>
  </si>
  <si>
    <t>7943-CH-HD</t>
  </si>
  <si>
    <t>10298-CH-HD</t>
  </si>
  <si>
    <t>8906-D1677</t>
  </si>
  <si>
    <t>TRAILBLAZER 2.8/3.6 2015/</t>
  </si>
  <si>
    <t>8307-CH-HD</t>
  </si>
  <si>
    <t>7253-CH-MT.</t>
  </si>
  <si>
    <t>LUV 2200 2500 RODEO 4CIL METALIZADA</t>
  </si>
  <si>
    <t>7177-CH-MT</t>
  </si>
  <si>
    <t>7578 INCOLB</t>
  </si>
  <si>
    <t>N 300/GOLF 97/9</t>
  </si>
  <si>
    <t>10316 INCOLB</t>
  </si>
  <si>
    <t>SAIL 1.4 /16</t>
  </si>
  <si>
    <t>10209-DW-MT.</t>
  </si>
  <si>
    <t>10313-CH-HD.</t>
  </si>
  <si>
    <t>96682858</t>
  </si>
  <si>
    <t>8667-D1467.</t>
  </si>
  <si>
    <t>8667-CH-HD</t>
  </si>
  <si>
    <t>7305-CH-HD</t>
  </si>
  <si>
    <t>7529-FO-HD</t>
  </si>
  <si>
    <t>7529-D649</t>
  </si>
  <si>
    <t>COBAL/ONIX/JOY</t>
  </si>
  <si>
    <t>JOY /FIESTA  CHARGER/ESCAPE08/SEPHIA 16V</t>
  </si>
  <si>
    <t>7529-FO-MT</t>
  </si>
  <si>
    <t>1U-1540</t>
  </si>
  <si>
    <t>FIESTA SUPERCH/ESCAPE 08/ SEPHIA 16V</t>
  </si>
  <si>
    <t>10244-CH-MT</t>
  </si>
  <si>
    <t>7487-D606</t>
  </si>
  <si>
    <t>A MOD. 04/</t>
  </si>
  <si>
    <t>TRAILBLAZER 04/</t>
  </si>
  <si>
    <t>TRAVERSE</t>
  </si>
  <si>
    <t>25184786.</t>
  </si>
  <si>
    <t>T38015</t>
  </si>
  <si>
    <t>PASTA</t>
  </si>
  <si>
    <t>90409238-</t>
  </si>
  <si>
    <t>CORSA/ACANALADA</t>
  </si>
  <si>
    <t>ACANALADO</t>
  </si>
  <si>
    <t>90500229*</t>
  </si>
  <si>
    <t>90409238..</t>
  </si>
  <si>
    <t>OPTRA 1.8/ESCAPE 2.0/COROLLA LISO/METALI</t>
  </si>
  <si>
    <t>LM48548/10</t>
  </si>
  <si>
    <t>34.9X65X18.034</t>
  </si>
  <si>
    <t>LUV 1.6 93/-WFR/GOLDEN DRAGON B-2.0 /2.2</t>
  </si>
  <si>
    <t>L68149/11-</t>
  </si>
  <si>
    <t>34.9X59.9X15.8</t>
  </si>
  <si>
    <t>8-94227-041-0.</t>
  </si>
  <si>
    <t>GK-7470</t>
  </si>
  <si>
    <t>DMAX 2.5 4X4 KI</t>
  </si>
  <si>
    <t>2-RODILLOS/1-RETEN 3.0 CC.KIT</t>
  </si>
  <si>
    <t>28584/28521</t>
  </si>
  <si>
    <t>96535010.</t>
  </si>
  <si>
    <t>CH-71</t>
  </si>
  <si>
    <t>96535010</t>
  </si>
  <si>
    <t>F-225479.</t>
  </si>
  <si>
    <t>96528088.</t>
  </si>
  <si>
    <t>90533936</t>
  </si>
  <si>
    <t>90539059.</t>
  </si>
  <si>
    <t xml:space="preserve">SOPORTE B/TENSORA DER    </t>
  </si>
  <si>
    <t>MARIPOSA/DER</t>
  </si>
  <si>
    <t>1181082000   NA</t>
  </si>
  <si>
    <t xml:space="preserve">SOPORTE BIELA MOT/CORTO  </t>
  </si>
  <si>
    <t>BIELA/CORTA</t>
  </si>
  <si>
    <t>2006/   AUT</t>
  </si>
  <si>
    <t>96484904..</t>
  </si>
  <si>
    <t>95211296</t>
  </si>
  <si>
    <t>YB-L032</t>
  </si>
  <si>
    <t>25190645</t>
  </si>
  <si>
    <t>CORSA/COBALT</t>
  </si>
  <si>
    <t>24540760.</t>
  </si>
  <si>
    <t>96416331.</t>
  </si>
  <si>
    <t>16-T</t>
  </si>
  <si>
    <t>94580139.</t>
  </si>
  <si>
    <t>SPARK MATIZ TIC</t>
  </si>
  <si>
    <t>96535082.</t>
  </si>
  <si>
    <t>IS4003</t>
  </si>
  <si>
    <t>45201-67D01</t>
  </si>
  <si>
    <t>96415064-</t>
  </si>
  <si>
    <t>JH-026R</t>
  </si>
  <si>
    <t>JH-441R</t>
  </si>
  <si>
    <t>96535081.</t>
  </si>
  <si>
    <t>45202-67D01</t>
  </si>
  <si>
    <t>JH-354L</t>
  </si>
  <si>
    <t>96415063 .</t>
  </si>
  <si>
    <t>JH-441L</t>
  </si>
  <si>
    <t>SPRINT 98/INYEC</t>
  </si>
  <si>
    <t>17860-63B01</t>
  </si>
  <si>
    <t>37610-70B11-</t>
  </si>
  <si>
    <t>BP-6605</t>
  </si>
  <si>
    <t>D MAX RT50</t>
  </si>
  <si>
    <t>BP-1595C</t>
  </si>
  <si>
    <t>FRENO PARQUEO (CERAMICA)</t>
  </si>
  <si>
    <t xml:space="preserve">BORNE BATERIA            </t>
  </si>
  <si>
    <t xml:space="preserve">BUJE SUSP TRAS(KIT)      </t>
  </si>
  <si>
    <t>JOURNEY</t>
  </si>
  <si>
    <t>2.4/2.7/3.6 DIAM 24mm 2012/</t>
  </si>
  <si>
    <t>LADA 121</t>
  </si>
  <si>
    <t>2.4/2.7/3.6 V6 4X2 2012/(INF MET PEQUENO</t>
  </si>
  <si>
    <t>720065.</t>
  </si>
  <si>
    <t>KAITEN AZUL 1</t>
  </si>
  <si>
    <t xml:space="preserve">REFRIGERANTE KAITEN AZUL </t>
  </si>
  <si>
    <t>KAITEN AZUL 2</t>
  </si>
  <si>
    <t>6007-2RS-C3.</t>
  </si>
  <si>
    <t>96165046</t>
  </si>
  <si>
    <t>33410-A78B00</t>
  </si>
  <si>
    <t>KD-2606B</t>
  </si>
  <si>
    <t>CIELO/MONZA</t>
  </si>
  <si>
    <t>C-002-I</t>
  </si>
  <si>
    <t>CIELO/LANOS/RAC</t>
  </si>
  <si>
    <t xml:space="preserve">EMPAQUE CARTER CAJA CAMB </t>
  </si>
  <si>
    <t>RACER LANOS/ESPERO</t>
  </si>
  <si>
    <t>DA033-1</t>
  </si>
  <si>
    <t xml:space="preserve">EMPAQUE CONTROL CAMB     </t>
  </si>
  <si>
    <t>02-410021R</t>
  </si>
  <si>
    <t>4890050F01</t>
  </si>
  <si>
    <t>DW-1206-8MM-GAS</t>
  </si>
  <si>
    <t>DW-1206-8IND</t>
  </si>
  <si>
    <t>DW-1202-8MM</t>
  </si>
  <si>
    <t>GSA-290-06A</t>
  </si>
  <si>
    <t>96180801</t>
  </si>
  <si>
    <t>96351640</t>
  </si>
  <si>
    <t>90220867     NA</t>
  </si>
  <si>
    <t>25153M</t>
  </si>
  <si>
    <t>KM1980</t>
  </si>
  <si>
    <t>BLAZER 92/</t>
  </si>
  <si>
    <t>DA016-15</t>
  </si>
  <si>
    <t xml:space="preserve"> 1972943</t>
  </si>
  <si>
    <t>RACER MONZA</t>
  </si>
  <si>
    <t>7267-DW-MT.</t>
  </si>
  <si>
    <t>7267-D378</t>
  </si>
  <si>
    <t>96180035..</t>
  </si>
  <si>
    <t>GR-0635</t>
  </si>
  <si>
    <t>16100-79225</t>
  </si>
  <si>
    <t>16100-39485</t>
  </si>
  <si>
    <t>COROLLA(CAUCH)</t>
  </si>
  <si>
    <t>48654-OK010</t>
  </si>
  <si>
    <t>VIGO 4X2(IN DEL</t>
  </si>
  <si>
    <t>2.7 (INF. DELGAGO) THAILANDESA</t>
  </si>
  <si>
    <t>48655-60050</t>
  </si>
  <si>
    <t>PRADO(INF GRUES</t>
  </si>
  <si>
    <t>PRADO TX/TXL FJ CRUISER 2006/2009 2010/</t>
  </si>
  <si>
    <t>DV-216</t>
  </si>
  <si>
    <t>D660311002</t>
  </si>
  <si>
    <t>VIGO 2.5 2.7</t>
  </si>
  <si>
    <t>TO001-5</t>
  </si>
  <si>
    <t xml:space="preserve">EMPAQUE CARB ANCHO       </t>
  </si>
  <si>
    <t>GR-0633</t>
  </si>
  <si>
    <t>11159-9</t>
  </si>
  <si>
    <t>TY-1604-5MM</t>
  </si>
  <si>
    <t>TY-1605-5MM</t>
  </si>
  <si>
    <t>HILUX INY 98/</t>
  </si>
  <si>
    <t>27826M</t>
  </si>
  <si>
    <t>1657275130</t>
  </si>
  <si>
    <t>27300M</t>
  </si>
  <si>
    <t>1657135070</t>
  </si>
  <si>
    <t>30 CMS</t>
  </si>
  <si>
    <t>27315M</t>
  </si>
  <si>
    <t>27805M</t>
  </si>
  <si>
    <t>165710C100</t>
  </si>
  <si>
    <t>VIGO 2.7/FORTUN</t>
  </si>
  <si>
    <t>VIGO 2.7 16V 4X2/4X4 2010/16 FORTUNER</t>
  </si>
  <si>
    <t xml:space="preserve">PASADOR TIJERA INF       </t>
  </si>
  <si>
    <t>7205-TY-HD</t>
  </si>
  <si>
    <t>7487-TY-HD</t>
  </si>
  <si>
    <t>HILUX SRV 2015/ PRADO 01/</t>
  </si>
  <si>
    <t>BP-2290</t>
  </si>
  <si>
    <t>HILUX VIGO 2.5/3.0 4X4-FORTUNER 2.7 4X4</t>
  </si>
  <si>
    <t>MR514355</t>
  </si>
  <si>
    <t>2.8-3.5-3.8 TIJ INF DEL PARTE ANTERIOR</t>
  </si>
  <si>
    <t>MT-1001-8MM</t>
  </si>
  <si>
    <t>22305M</t>
  </si>
  <si>
    <t>10207-MB-HD</t>
  </si>
  <si>
    <t>WVA:23290</t>
  </si>
  <si>
    <t>MB664611</t>
  </si>
  <si>
    <t>L200/NATIV(KIT)</t>
  </si>
  <si>
    <t>40210-1HM0A-X</t>
  </si>
  <si>
    <t>MARCH/VERSA 16/</t>
  </si>
  <si>
    <t>DAC3874W6CS84-X</t>
  </si>
  <si>
    <t>43210-1HL0A</t>
  </si>
  <si>
    <t>55*25*48</t>
  </si>
  <si>
    <t>VERSA 11/ MARCH</t>
  </si>
  <si>
    <t>22448-1HC0A</t>
  </si>
  <si>
    <t>KD-9120N</t>
  </si>
  <si>
    <t>MARCH/VERSA/NOT</t>
  </si>
  <si>
    <t xml:space="preserve">           /KICKS/STEPW 19/</t>
  </si>
  <si>
    <t>22448-ED800</t>
  </si>
  <si>
    <t>SENTRA B16 07/</t>
  </si>
  <si>
    <t>B16 2.0 16V 2007-2013 CORTO</t>
  </si>
  <si>
    <t>54560-4EA0A</t>
  </si>
  <si>
    <t>54560-1HK0A</t>
  </si>
  <si>
    <t>VERSA/MARCH(PEQ</t>
  </si>
  <si>
    <t>MARCH 2012/ NOTE 2013/</t>
  </si>
  <si>
    <t>54506B9500</t>
  </si>
  <si>
    <t xml:space="preserve">BUJE TIJ(SUP)            </t>
  </si>
  <si>
    <t>URVAN E24/720</t>
  </si>
  <si>
    <t>T077</t>
  </si>
  <si>
    <t xml:space="preserve">CORREA DIST 106 D C 19mm </t>
  </si>
  <si>
    <t>NEW VERSA 1.6 2020/</t>
  </si>
  <si>
    <t>D21/URVAN/720</t>
  </si>
  <si>
    <t>11124-2</t>
  </si>
  <si>
    <t>94604393     HM</t>
  </si>
  <si>
    <t>GL-4120</t>
  </si>
  <si>
    <t>FRONTIER D21/22</t>
  </si>
  <si>
    <t>VANETTE 2.4 12 V-TERRANO ESC</t>
  </si>
  <si>
    <t>NI-517-8MM</t>
  </si>
  <si>
    <t>242890</t>
  </si>
  <si>
    <t>242108</t>
  </si>
  <si>
    <t>UD-41/PATROL 05/ GASOLINA</t>
  </si>
  <si>
    <t>27463M</t>
  </si>
  <si>
    <t>21501Y02G0</t>
  </si>
  <si>
    <t>27650M</t>
  </si>
  <si>
    <t>21501-VW200</t>
  </si>
  <si>
    <t>DIESEL E25 2002/2013</t>
  </si>
  <si>
    <t>27795M</t>
  </si>
  <si>
    <t>21501-EL000</t>
  </si>
  <si>
    <t>7389-NI-MT</t>
  </si>
  <si>
    <t>10233-NI-MT</t>
  </si>
  <si>
    <t>8310 FMSI</t>
  </si>
  <si>
    <t>8804-NI-HD</t>
  </si>
  <si>
    <t>8804-D1592</t>
  </si>
  <si>
    <t>MARC/VER/NOT14/</t>
  </si>
  <si>
    <t>JP5001-HD</t>
  </si>
  <si>
    <t>8906-D1736</t>
  </si>
  <si>
    <t>COLORADO 2.8 19/22-TRAILBLAZER 15/</t>
  </si>
  <si>
    <t>111104JMOB</t>
  </si>
  <si>
    <t>FRONT NP300 16/</t>
  </si>
  <si>
    <t>D23X 2.5 GASOLINA 16V</t>
  </si>
  <si>
    <t>112204JLOC</t>
  </si>
  <si>
    <t>D23X 2.5 16V DIESEL 4X2/4X4- ALASKAN 17/</t>
  </si>
  <si>
    <t>54500-ED00A</t>
  </si>
  <si>
    <t>JH-289R</t>
  </si>
  <si>
    <t>54501-ED00A</t>
  </si>
  <si>
    <t>JH-289L</t>
  </si>
  <si>
    <t>54524-VX100</t>
  </si>
  <si>
    <t xml:space="preserve">TIJERA SUP DER COMPLETA  </t>
  </si>
  <si>
    <t>TROMPONA</t>
  </si>
  <si>
    <t>54525-VX100</t>
  </si>
  <si>
    <t xml:space="preserve">TIJERA SUP IZQ COMPLETA  </t>
  </si>
  <si>
    <t>26227-PA26</t>
  </si>
  <si>
    <t>NOTE 1.6cc AUTOM/MECANICO</t>
  </si>
  <si>
    <t>BP-1599</t>
  </si>
  <si>
    <t>VERSA 2012/15- NOTE 2014/15</t>
  </si>
  <si>
    <t>TERIOS 07/ INFE</t>
  </si>
  <si>
    <t>INF (TRAS) PUNO</t>
  </si>
  <si>
    <t>33400-51K80</t>
  </si>
  <si>
    <t>33400-51K40</t>
  </si>
  <si>
    <t>1.6cc (SUZUKI ALTO)</t>
  </si>
  <si>
    <t>1.2cc / S-PRESSO</t>
  </si>
  <si>
    <t>D22 4X4 98/04 D22</t>
  </si>
  <si>
    <t>514151</t>
  </si>
  <si>
    <t>G/VITARA 06/12</t>
  </si>
  <si>
    <t>7540-SZ-MT</t>
  </si>
  <si>
    <t>AS6001-HD</t>
  </si>
  <si>
    <t>AS6002-MT</t>
  </si>
  <si>
    <t>9237-D2007</t>
  </si>
  <si>
    <t>CER/FORT 08/14</t>
  </si>
  <si>
    <t>51720-1Y000-X</t>
  </si>
  <si>
    <t>PICAN ION/EON</t>
  </si>
  <si>
    <t>CERAT/FORT/SOUL</t>
  </si>
  <si>
    <t>VELOSTER/I35 1.6/2.0cc</t>
  </si>
  <si>
    <t>27301-04000</t>
  </si>
  <si>
    <t>KD-9139A</t>
  </si>
  <si>
    <t>2 PINES/EON 1.0cc</t>
  </si>
  <si>
    <t>27301-04110</t>
  </si>
  <si>
    <t>KD-7806</t>
  </si>
  <si>
    <t>4 PINES</t>
  </si>
  <si>
    <t>27301-03110</t>
  </si>
  <si>
    <t>KD-9142</t>
  </si>
  <si>
    <t>PIC ION 1.2 17/</t>
  </si>
  <si>
    <t>I-20/SPICE 2017/ 2PINES</t>
  </si>
  <si>
    <t>CM5E-1209-FA</t>
  </si>
  <si>
    <t>KD-8007C</t>
  </si>
  <si>
    <t>FIESTA TITANIUM</t>
  </si>
  <si>
    <t>MOVE/SE/1.6cc 12/16</t>
  </si>
  <si>
    <t>HD-1S6U9H307AD</t>
  </si>
  <si>
    <t>ECOSPORT 1.6 2004/2011 SUPERCHARGER /14</t>
  </si>
  <si>
    <t>551601J200.</t>
  </si>
  <si>
    <t>ESCAPE/12(IN CA</t>
  </si>
  <si>
    <t>INF CAUCHO</t>
  </si>
  <si>
    <t>54551-1J000.</t>
  </si>
  <si>
    <t>PREGIO(INF CORT</t>
  </si>
  <si>
    <t>GRAND-PREGIO</t>
  </si>
  <si>
    <t>25600-02XXX</t>
  </si>
  <si>
    <t>25622-02501..</t>
  </si>
  <si>
    <t>PICANTO/ATO/I10</t>
  </si>
  <si>
    <t>ATOS /04 I-10 PICANTO(TUBO Y TAPA)METALI</t>
  </si>
  <si>
    <t>K004</t>
  </si>
  <si>
    <t>CR-27-06</t>
  </si>
  <si>
    <t>DF-0224BR</t>
  </si>
  <si>
    <t>CERAT/FORTE 14/</t>
  </si>
  <si>
    <t>SOUL 13/ CRETA/PRO</t>
  </si>
  <si>
    <t>PICANTO 05/</t>
  </si>
  <si>
    <t>FIESTA VI 16V 2011/</t>
  </si>
  <si>
    <t>27390M</t>
  </si>
  <si>
    <t>XCITE/SEPHI III</t>
  </si>
  <si>
    <t>RIO XCITE 1.4-1.6 2006/12 TAXI 10/12</t>
  </si>
  <si>
    <t>29021-03100</t>
  </si>
  <si>
    <t>27862M</t>
  </si>
  <si>
    <t>28352-04000</t>
  </si>
  <si>
    <t xml:space="preserve">MANGUERA MULT ADM        </t>
  </si>
  <si>
    <t>27412M</t>
  </si>
  <si>
    <t>25415-G6000.</t>
  </si>
  <si>
    <t>ALL NEW / GRAND EKOTAXI 1.0cc 12V</t>
  </si>
  <si>
    <t>27685M</t>
  </si>
  <si>
    <t>25412-1F350</t>
  </si>
  <si>
    <t>ALL NEW/GRAND EKOTAXI 1.2 16V</t>
  </si>
  <si>
    <t>27395M</t>
  </si>
  <si>
    <t>RIO SPICE ( 2)</t>
  </si>
  <si>
    <t>TAN BOQ A TAPA RAD(L 298mm - D.I 1-5/16)</t>
  </si>
  <si>
    <t>27864M</t>
  </si>
  <si>
    <t>SALIDA CUERPO ACELERACION</t>
  </si>
  <si>
    <t>27423M.</t>
  </si>
  <si>
    <t xml:space="preserve">MANGUERA TERMOSTATO BASE </t>
  </si>
  <si>
    <t>3911-KI-HD</t>
  </si>
  <si>
    <t>58101-G6A30</t>
  </si>
  <si>
    <t>ION 1.2cc 2017/</t>
  </si>
  <si>
    <t>PARA DISCO FRENO 14"</t>
  </si>
  <si>
    <t>58101-1YA30*</t>
  </si>
  <si>
    <t>10232-KI-MT</t>
  </si>
  <si>
    <t>54612-07000.</t>
  </si>
  <si>
    <t>RIO SPICE/ION 1.0/1.2 17/ EON</t>
  </si>
  <si>
    <t>21810-07050</t>
  </si>
  <si>
    <t>PICANTO(SUP)</t>
  </si>
  <si>
    <t>04/12 SIN BASE</t>
  </si>
  <si>
    <t>CERATO 08/14</t>
  </si>
  <si>
    <t>FORTE 1.6/2.0cc</t>
  </si>
  <si>
    <t>25632-02766</t>
  </si>
  <si>
    <t>PICANTO 08/ (LARGA) METALICA</t>
  </si>
  <si>
    <t>DIR/HIDRAULICA 2009/2014</t>
  </si>
  <si>
    <t>DIR/MECANICA 2014/2020</t>
  </si>
  <si>
    <t>CERA/FORT 07/12</t>
  </si>
  <si>
    <t>AUT/MEC 1.6/2.0cc</t>
  </si>
  <si>
    <t>AUT/MECA 1.6/2.0cc</t>
  </si>
  <si>
    <t>54500-0X200</t>
  </si>
  <si>
    <t>54500-1Y000</t>
  </si>
  <si>
    <t>JH-472L</t>
  </si>
  <si>
    <t>BP-1608</t>
  </si>
  <si>
    <t>54814-02000</t>
  </si>
  <si>
    <t>1383.</t>
  </si>
  <si>
    <t>23141-02610</t>
  </si>
  <si>
    <t xml:space="preserve">ARANDELA CIGUENAL        </t>
  </si>
  <si>
    <t>27301-22600..</t>
  </si>
  <si>
    <t>KD-8032A</t>
  </si>
  <si>
    <t>27301-26600.</t>
  </si>
  <si>
    <t>27301-26640 .</t>
  </si>
  <si>
    <t>VISION/GETZ 1.6</t>
  </si>
  <si>
    <t>27301-02600..</t>
  </si>
  <si>
    <t>ATOS 03/ I 10</t>
  </si>
  <si>
    <t>27301-02600*</t>
  </si>
  <si>
    <t>KD-8031R</t>
  </si>
  <si>
    <t>56555-02000</t>
  </si>
  <si>
    <t>H01110</t>
  </si>
  <si>
    <t xml:space="preserve">BUJE PAL/CAMB INF        </t>
  </si>
  <si>
    <t>PUNO IZQ GRANDE</t>
  </si>
  <si>
    <t>VISION/XICT(PEQ</t>
  </si>
  <si>
    <t>NEW RIO SOUL-GETZ</t>
  </si>
  <si>
    <t>37242</t>
  </si>
  <si>
    <t>IX 35/REVOL(GRA</t>
  </si>
  <si>
    <t>METALICO GRANDE (REDONDO) REVOLUTION</t>
  </si>
  <si>
    <t>57700-3W000</t>
  </si>
  <si>
    <t>C-240</t>
  </si>
  <si>
    <t>D251E</t>
  </si>
  <si>
    <t>H0047</t>
  </si>
  <si>
    <t xml:space="preserve">G/POLVO CONT/CAMB        </t>
  </si>
  <si>
    <t>10101-1</t>
  </si>
  <si>
    <t>I 10/GETZ</t>
  </si>
  <si>
    <t>10101.</t>
  </si>
  <si>
    <t>ACCENT/ATOS</t>
  </si>
  <si>
    <t>10102-2</t>
  </si>
  <si>
    <t>01-10102-L</t>
  </si>
  <si>
    <t>HY-702-8MM</t>
  </si>
  <si>
    <t>ATOS /01 5 CABL</t>
  </si>
  <si>
    <t>HY-704-8MM.</t>
  </si>
  <si>
    <t>HY-703-8IND</t>
  </si>
  <si>
    <t>HY-729-8MM</t>
  </si>
  <si>
    <t>I 10 1.1 16/</t>
  </si>
  <si>
    <t>CITY TAXI PLUS</t>
  </si>
  <si>
    <t>KI-2423-8MM</t>
  </si>
  <si>
    <t>HY-717-8MM</t>
  </si>
  <si>
    <t>TUCSON 4X4 2.0</t>
  </si>
  <si>
    <t>HY-727-8MM</t>
  </si>
  <si>
    <t>EON 0.8 11/</t>
  </si>
  <si>
    <t>GRAND METRO TAXI HB ADVANCE 1.2 17/</t>
  </si>
  <si>
    <t>HY-718-8MM</t>
  </si>
  <si>
    <t>TUCSON/STA FE</t>
  </si>
  <si>
    <t>TUCSON 2.7 4X4 /SANTA FE 04/ (6 CABLES)</t>
  </si>
  <si>
    <t>242162</t>
  </si>
  <si>
    <t>N CERATO</t>
  </si>
  <si>
    <t>242896</t>
  </si>
  <si>
    <t>VISION/XCITE/</t>
  </si>
  <si>
    <t>I-30/VERACRUZ 07-09/SEDONA/RONDO RIO SPI</t>
  </si>
  <si>
    <t>26174M</t>
  </si>
  <si>
    <t>5913102201</t>
  </si>
  <si>
    <t>ATOS /05 KOREA</t>
  </si>
  <si>
    <t>SIN VALVULA</t>
  </si>
  <si>
    <t>26173M</t>
  </si>
  <si>
    <t>59130-02030</t>
  </si>
  <si>
    <t>ATOS 05/ PRIME</t>
  </si>
  <si>
    <t>26178M</t>
  </si>
  <si>
    <t>ATOS 1.0 98/04</t>
  </si>
  <si>
    <t>26272M</t>
  </si>
  <si>
    <t>TUCSO/NEW SPORT</t>
  </si>
  <si>
    <t>2.0 16V 4X2/4X4 CRDI TD 2005/10 MOT D4EA</t>
  </si>
  <si>
    <t xml:space="preserve">MANGUERA MULT A VALV IAC </t>
  </si>
  <si>
    <t>H0011</t>
  </si>
  <si>
    <t>28211-05600</t>
  </si>
  <si>
    <t>26305M</t>
  </si>
  <si>
    <t>26277M</t>
  </si>
  <si>
    <t>25412-0X000</t>
  </si>
  <si>
    <t>I10/ 1.1 12V</t>
  </si>
  <si>
    <t>27886M</t>
  </si>
  <si>
    <t>25411-2S000</t>
  </si>
  <si>
    <t>IX-35 2.0 4X2-4X4 REVOLUTION 2.0/2.4 DIE</t>
  </si>
  <si>
    <t>26274M</t>
  </si>
  <si>
    <t>7.3 ESPIRA/ALTUR 293mm/DIAM BARRA 10.6mm</t>
  </si>
  <si>
    <t>26240M</t>
  </si>
  <si>
    <t>10237-HY-HD</t>
  </si>
  <si>
    <t>7739-HY-MT</t>
  </si>
  <si>
    <t>7739-D864</t>
  </si>
  <si>
    <t>KORANDO/REXTON/TERRACAN/SANTAFE</t>
  </si>
  <si>
    <t>ATOS 98/04</t>
  </si>
  <si>
    <t>21841-02000</t>
  </si>
  <si>
    <t>DIAMETRO 72 MM PEQUENO</t>
  </si>
  <si>
    <t>PACHA 2 PINES</t>
  </si>
  <si>
    <t>54501-22000.</t>
  </si>
  <si>
    <t>54501-02051.</t>
  </si>
  <si>
    <t>JH-234R</t>
  </si>
  <si>
    <t>54500-22000.</t>
  </si>
  <si>
    <t>JH-007A L</t>
  </si>
  <si>
    <t>25461-22024.</t>
  </si>
  <si>
    <t>ACCENT VERNA</t>
  </si>
  <si>
    <t>BP-0845</t>
  </si>
  <si>
    <t>30X24X84(48T)</t>
  </si>
  <si>
    <t>GL-4313</t>
  </si>
  <si>
    <t>CHERY QQ 12V</t>
  </si>
  <si>
    <t>VC-2901-8MM</t>
  </si>
  <si>
    <t>VC-2902-8MM</t>
  </si>
  <si>
    <t>DFM CAMIONE 07/</t>
  </si>
  <si>
    <t>VC-2934-8MM</t>
  </si>
  <si>
    <t>DFM VAN 1.3 14/</t>
  </si>
  <si>
    <t>K05S/K07S</t>
  </si>
  <si>
    <t>VC-2936-8MM</t>
  </si>
  <si>
    <t>DFSK VAN 17/</t>
  </si>
  <si>
    <t>C37 1.4</t>
  </si>
  <si>
    <t>VC-3001-8MM</t>
  </si>
  <si>
    <t>GEELY 1.5 08/</t>
  </si>
  <si>
    <t>VC-2910-8MM</t>
  </si>
  <si>
    <t>T-DISTRIBUIDOR</t>
  </si>
  <si>
    <t>CH-2912-8MM</t>
  </si>
  <si>
    <t>CH-2912-7R</t>
  </si>
  <si>
    <t>VC-2954-8MM</t>
  </si>
  <si>
    <t>93810-22100*</t>
  </si>
  <si>
    <t>JAC CAM/TA 13/</t>
  </si>
  <si>
    <t>VC-2928-8MM</t>
  </si>
  <si>
    <t>TIGGO 1.6 14/</t>
  </si>
  <si>
    <t>CHERY TIGGO 2 CABLES</t>
  </si>
  <si>
    <t>VC-2929-8MM</t>
  </si>
  <si>
    <t>VAN PASS 2/YOYA</t>
  </si>
  <si>
    <t>VC-3004-5MM</t>
  </si>
  <si>
    <t>JAC TAX 1.3 12/</t>
  </si>
  <si>
    <t>VC-2903-8MM</t>
  </si>
  <si>
    <t>HAFEI CAMIONETA</t>
  </si>
  <si>
    <t>JETTA 98/04</t>
  </si>
  <si>
    <t>ACEITE ( OJO Y OJO)</t>
  </si>
  <si>
    <t>115422290</t>
  </si>
  <si>
    <t>FAVORIT(PRESION</t>
  </si>
  <si>
    <t>FAVORIT-FELICIA-FORMAN</t>
  </si>
  <si>
    <t>VW-3256-8MM</t>
  </si>
  <si>
    <t>GOL 1.6 2009/</t>
  </si>
  <si>
    <t>2012/</t>
  </si>
  <si>
    <t>HD-8200704684</t>
  </si>
  <si>
    <t>7701476745.</t>
  </si>
  <si>
    <t xml:space="preserve">CORREA DIST/KIT  95DR23  </t>
  </si>
  <si>
    <t>R012-3</t>
  </si>
  <si>
    <t>R001-2-2</t>
  </si>
  <si>
    <t>7701010499   NA</t>
  </si>
  <si>
    <t>R-6-12ALBESTO</t>
  </si>
  <si>
    <t>R001-5-5</t>
  </si>
  <si>
    <t>7701031404   NA</t>
  </si>
  <si>
    <t>ASBESTO</t>
  </si>
  <si>
    <t>AG66026</t>
  </si>
  <si>
    <t>AG1651</t>
  </si>
  <si>
    <t>TWINGO 96/2004</t>
  </si>
  <si>
    <t>AG66004</t>
  </si>
  <si>
    <t>7702134286   HM</t>
  </si>
  <si>
    <t>R 4PL/M</t>
  </si>
  <si>
    <t>AG88109</t>
  </si>
  <si>
    <t>7702135858-  HM</t>
  </si>
  <si>
    <t>1.6cc 8VALVULAS</t>
  </si>
  <si>
    <t>COD AL 25773</t>
  </si>
  <si>
    <t>FIESTA 1.6 08/ SE-TITANIUM-SPORT-HATCHBA</t>
  </si>
  <si>
    <t>D651-34-460</t>
  </si>
  <si>
    <t>METALICO 2007-2014</t>
  </si>
  <si>
    <t>AG42204A</t>
  </si>
  <si>
    <t>AG42009</t>
  </si>
  <si>
    <t>AG42210</t>
  </si>
  <si>
    <t>52258263     BR</t>
  </si>
  <si>
    <t>AG1850</t>
  </si>
  <si>
    <t>B 2.6/BT50 08/</t>
  </si>
  <si>
    <t>AG1644</t>
  </si>
  <si>
    <t>MAZDA 6 14/</t>
  </si>
  <si>
    <t>AG18608</t>
  </si>
  <si>
    <t>LASER 1.3 00/ 16 V LASER 1.3</t>
  </si>
  <si>
    <t>GAS18203</t>
  </si>
  <si>
    <t>HD-EM3005</t>
  </si>
  <si>
    <t>933900600</t>
  </si>
  <si>
    <t>EVOLUT(GR VENTI</t>
  </si>
  <si>
    <t>GRANDE VENTILADO</t>
  </si>
  <si>
    <t>5PK1815.</t>
  </si>
  <si>
    <t>6PK1890 .</t>
  </si>
  <si>
    <t>25183021</t>
  </si>
  <si>
    <t xml:space="preserve">CORREA ALT 6PK1890       </t>
  </si>
  <si>
    <t>AG1647</t>
  </si>
  <si>
    <t>CORSA /97</t>
  </si>
  <si>
    <t>AG3256</t>
  </si>
  <si>
    <t>82/88</t>
  </si>
  <si>
    <t>AG850</t>
  </si>
  <si>
    <t>AG2437</t>
  </si>
  <si>
    <t>SWIFT 1.3 92/97</t>
  </si>
  <si>
    <t>1.0/1.6</t>
  </si>
  <si>
    <t>AG556</t>
  </si>
  <si>
    <t>8943106900   HM</t>
  </si>
  <si>
    <t>AK1012</t>
  </si>
  <si>
    <t>AG1012</t>
  </si>
  <si>
    <t>1.5 AVEO FAMILY 1.5</t>
  </si>
  <si>
    <t>AG9510</t>
  </si>
  <si>
    <t>AG3923</t>
  </si>
  <si>
    <t>ONIX 16/</t>
  </si>
  <si>
    <t>AG3696</t>
  </si>
  <si>
    <t>8944333641   HM</t>
  </si>
  <si>
    <t>23517M</t>
  </si>
  <si>
    <t>GRAND VITAR 1.6</t>
  </si>
  <si>
    <t>16V 4X4 3PTAS 00/13 ENTRADA TAPA TERMOST</t>
  </si>
  <si>
    <t>23519M</t>
  </si>
  <si>
    <t>16V 4X4 3PTAS 00/13 SALIDA RAD A TUBO</t>
  </si>
  <si>
    <t>ESTEEM/MATIZ SWIFT/TICO</t>
  </si>
  <si>
    <t>35X62X9.5..</t>
  </si>
  <si>
    <t>25869298R</t>
  </si>
  <si>
    <t>CAPT 3.0/3.2</t>
  </si>
  <si>
    <t>19102-26150</t>
  </si>
  <si>
    <t>RODILLO/RETEN/LIGA/PIN</t>
  </si>
  <si>
    <t>96456713.</t>
  </si>
  <si>
    <t>ESTEEM WAGON R M-323/CHEV-ALTO</t>
  </si>
  <si>
    <t>VKM15216</t>
  </si>
  <si>
    <t>SWIFT/TUCSON/I25/RIO PALA</t>
  </si>
  <si>
    <t>37820-82002</t>
  </si>
  <si>
    <t>12WS2519</t>
  </si>
  <si>
    <t>9025192</t>
  </si>
  <si>
    <t>T35X100N</t>
  </si>
  <si>
    <t>35cmX4.8mm</t>
  </si>
  <si>
    <t>T30X100N</t>
  </si>
  <si>
    <t>30cmX4.8mm</t>
  </si>
  <si>
    <t>LARGO 12" NEGRA BOLSAX100</t>
  </si>
  <si>
    <t>2.2 GASOLINA</t>
  </si>
  <si>
    <t>LF026.</t>
  </si>
  <si>
    <t>290cc   CAJAX24</t>
  </si>
  <si>
    <t>LF020.</t>
  </si>
  <si>
    <t>CAJA X 24unds.</t>
  </si>
  <si>
    <t>DIAM 11-20mm (ANCHO 8.0mm)MANGUERA 1/2"</t>
  </si>
  <si>
    <t>DIAM 65-88.9mm(ANCHO 8.0mm)MANGUE 3 1/2"</t>
  </si>
  <si>
    <t>DIAM 71.4-95.2mm (ancho 8mm)MANG 3 1/2"</t>
  </si>
  <si>
    <t>A-4516.</t>
  </si>
  <si>
    <t>DA-002-3</t>
  </si>
  <si>
    <t xml:space="preserve">EMPAQUE CAJA/ASBEST(JGO) </t>
  </si>
  <si>
    <t>AG10265</t>
  </si>
  <si>
    <t>GAS1010</t>
  </si>
  <si>
    <t>AG1010</t>
  </si>
  <si>
    <t>AG1017</t>
  </si>
  <si>
    <t>BASTAGO CORTO</t>
  </si>
  <si>
    <t>BUSES, CAMIONES, TRACTOMULAS</t>
  </si>
  <si>
    <t>07834425     NA</t>
  </si>
  <si>
    <t>90236905</t>
  </si>
  <si>
    <t>9520013</t>
  </si>
  <si>
    <t>HD-77020-OK080</t>
  </si>
  <si>
    <t>RACER 96/</t>
  </si>
  <si>
    <t>DAEMF-8034</t>
  </si>
  <si>
    <t>TO001-4</t>
  </si>
  <si>
    <t>AG10336</t>
  </si>
  <si>
    <t>83320-002010</t>
  </si>
  <si>
    <t>L/C 4.5 95/02</t>
  </si>
  <si>
    <t>AG2032</t>
  </si>
  <si>
    <t>AG2036</t>
  </si>
  <si>
    <t>L/C 4.5 95/03</t>
  </si>
  <si>
    <t>KAT-109</t>
  </si>
  <si>
    <t>HILUX LN65,YN65/4RUNNER RN-60,65,66 DIES</t>
  </si>
  <si>
    <t>24/VAL-4.5cc.</t>
  </si>
  <si>
    <t>4642035690</t>
  </si>
  <si>
    <t>43512-0K090</t>
  </si>
  <si>
    <t>4870235070</t>
  </si>
  <si>
    <t>JETTA/VENTO</t>
  </si>
  <si>
    <t>TUBO-TUBO</t>
  </si>
  <si>
    <t>FORTUNER 28X98X85 TRICETA TRICETA</t>
  </si>
  <si>
    <t>FORTUNER 3.0/4.0cc</t>
  </si>
  <si>
    <t>23300-15010</t>
  </si>
  <si>
    <t>AG4441</t>
  </si>
  <si>
    <t>MITSUB V6/3000</t>
  </si>
  <si>
    <t>TO4035</t>
  </si>
  <si>
    <t>4G54</t>
  </si>
  <si>
    <t>43350-39035</t>
  </si>
  <si>
    <t>2.8-3.5-3.8 TIJ SUP DEL</t>
  </si>
  <si>
    <t>BM631492</t>
  </si>
  <si>
    <t>BM109684</t>
  </si>
  <si>
    <t>MOD. 80-97</t>
  </si>
  <si>
    <t>MB851041</t>
  </si>
  <si>
    <t>KAM-114</t>
  </si>
  <si>
    <t>MONTERO 82/87</t>
  </si>
  <si>
    <t>NP300 2014/2020 ALASKAN OIL</t>
  </si>
  <si>
    <t>NI001-4</t>
  </si>
  <si>
    <t>ALMERA 00/07 B15 00/04 CAUCHO</t>
  </si>
  <si>
    <t>48001-9U100</t>
  </si>
  <si>
    <t>ELECTRO ASISTIDA</t>
  </si>
  <si>
    <t>SENTRA 2.0cc</t>
  </si>
  <si>
    <t>D21/PATHFINDER R51/NA20/Z20</t>
  </si>
  <si>
    <t>11X890Le</t>
  </si>
  <si>
    <t>40206-AZ60A</t>
  </si>
  <si>
    <t>21503-4224R</t>
  </si>
  <si>
    <t>T31 16V  MOTOR QR25</t>
  </si>
  <si>
    <t>17872M67P00</t>
  </si>
  <si>
    <t>NS1015</t>
  </si>
  <si>
    <t>T31-T32/KOLEOS</t>
  </si>
  <si>
    <t>22630-0M200</t>
  </si>
  <si>
    <t>15910-80010</t>
  </si>
  <si>
    <t>FB001-1B</t>
  </si>
  <si>
    <t>FESTIVA</t>
  </si>
  <si>
    <t>O7H005</t>
  </si>
  <si>
    <t>9400136K</t>
  </si>
  <si>
    <t>AG1652</t>
  </si>
  <si>
    <t>PICANTO/PIC ION</t>
  </si>
  <si>
    <t>PICANTO (2004-2012) ION 2012/ TODOS LOS</t>
  </si>
  <si>
    <t>AG1368</t>
  </si>
  <si>
    <t>AG1364</t>
  </si>
  <si>
    <t>OK30A-18-140</t>
  </si>
  <si>
    <t>437941G000</t>
  </si>
  <si>
    <t>UNA SALIDA 1.6 FIESTA 2008/2021</t>
  </si>
  <si>
    <t>55330-1M011</t>
  </si>
  <si>
    <t>WT219018</t>
  </si>
  <si>
    <t>57740-07000</t>
  </si>
  <si>
    <t>CERA/FORT 10/13</t>
  </si>
  <si>
    <t>54630FD150</t>
  </si>
  <si>
    <t>QF014AC</t>
  </si>
  <si>
    <t>QF014CD</t>
  </si>
  <si>
    <t>514569</t>
  </si>
  <si>
    <t>55326-07100</t>
  </si>
  <si>
    <t>KI4016</t>
  </si>
  <si>
    <t>JH-628R</t>
  </si>
  <si>
    <t>S/TROMP LAMINILLAS</t>
  </si>
  <si>
    <t>TRANSVERSAL CURVO 2.0/2.4 4X4 2010/16</t>
  </si>
  <si>
    <t>PUNO DER GRANDE</t>
  </si>
  <si>
    <t>32790-05000</t>
  </si>
  <si>
    <t>SOUL/CERATO/RIO5/ 1.6cc</t>
  </si>
  <si>
    <t>54813-2E100</t>
  </si>
  <si>
    <t xml:space="preserve"> 55215-22000</t>
  </si>
  <si>
    <t>101.602.200</t>
  </si>
  <si>
    <t>MS 93008 R A</t>
  </si>
  <si>
    <t>05H021/GAS</t>
  </si>
  <si>
    <t>54630-0X100</t>
  </si>
  <si>
    <t>NEW SPORTAGE 05/10</t>
  </si>
  <si>
    <t>31922-3A850</t>
  </si>
  <si>
    <t>VISION/I-10 1.1CC</t>
  </si>
  <si>
    <t>MOTOR PLANO CON TUERCA PARA ASPA JAC 1.3</t>
  </si>
  <si>
    <t>QF030AY</t>
  </si>
  <si>
    <t>PACHA 3 PINES</t>
  </si>
  <si>
    <t>25380-0X550</t>
  </si>
  <si>
    <t>QF012RS</t>
  </si>
  <si>
    <t>9075-D1847.</t>
  </si>
  <si>
    <t>19163-PA16</t>
  </si>
  <si>
    <t>FIESTA/SENTRA/BURBUJA/4RUNNER/R-18 GTL</t>
  </si>
  <si>
    <t>DELANTERO Y TRASERO 80 MM</t>
  </si>
  <si>
    <t>54830-2V000</t>
  </si>
  <si>
    <t>27X23X60(46T)</t>
  </si>
  <si>
    <t>HY4058</t>
  </si>
  <si>
    <t>JH-471R</t>
  </si>
  <si>
    <t>R SPICE/PICAN/VELOSTER/VERNA C/ROSCA</t>
  </si>
  <si>
    <t>YB-Q224</t>
  </si>
  <si>
    <t>APC-22427-DL</t>
  </si>
  <si>
    <t>1703200-CA03</t>
  </si>
  <si>
    <t>45251SB2730</t>
  </si>
  <si>
    <t>T11-3501075BA</t>
  </si>
  <si>
    <t>220X197X20</t>
  </si>
  <si>
    <t>7700624692   HM</t>
  </si>
  <si>
    <t>CON DEPOSITO DOBLE</t>
  </si>
  <si>
    <t>614031-C</t>
  </si>
  <si>
    <t>7702199823   HM</t>
  </si>
  <si>
    <t>R 19/CLIO /98</t>
  </si>
  <si>
    <t>SF-11102</t>
  </si>
  <si>
    <t>BS-90098</t>
  </si>
  <si>
    <t>DUSTER 1.6/LOGAN/SYMBOL (SIN ABS)</t>
  </si>
  <si>
    <t>54466-JD000</t>
  </si>
  <si>
    <t xml:space="preserve">BUJE CUNA MOT DEL        </t>
  </si>
  <si>
    <t>39629.</t>
  </si>
  <si>
    <t>2.0 11/15- 2.5 09/17 4X2/4X4/QASHQAI</t>
  </si>
  <si>
    <t>7700424399.</t>
  </si>
  <si>
    <t>545602788R</t>
  </si>
  <si>
    <t>6001547519B</t>
  </si>
  <si>
    <t>LOGAN/SAND/STEP</t>
  </si>
  <si>
    <t>SANDERO-STEPWAY</t>
  </si>
  <si>
    <t>7701348038   NA</t>
  </si>
  <si>
    <t>R 12/18 (SUP)</t>
  </si>
  <si>
    <t>SUPERIOR R-18</t>
  </si>
  <si>
    <t>1131         HM</t>
  </si>
  <si>
    <t>R 4/R 6 (SUP)</t>
  </si>
  <si>
    <t>SUP R-6</t>
  </si>
  <si>
    <t>TWINGO (S/PEST)</t>
  </si>
  <si>
    <t>8000002869</t>
  </si>
  <si>
    <t>TRAFIC II 1.9/2.0 LAGUNA II 1.8-2.0 HPEQ</t>
  </si>
  <si>
    <t>RENAC-2134</t>
  </si>
  <si>
    <t>RENA-010</t>
  </si>
  <si>
    <t>RENA-362</t>
  </si>
  <si>
    <t>R 9INYEC/R 19 I</t>
  </si>
  <si>
    <t>RENAC-3892</t>
  </si>
  <si>
    <t>STEPWAY 1.6 L</t>
  </si>
  <si>
    <t>SANDERO STEPWAY 2009/</t>
  </si>
  <si>
    <t>RENA-1002</t>
  </si>
  <si>
    <t>TWINGO 95/00</t>
  </si>
  <si>
    <t>95</t>
  </si>
  <si>
    <t>RENEM-2390</t>
  </si>
  <si>
    <t>7700809961.</t>
  </si>
  <si>
    <t>CABLE PLASTIFICADO</t>
  </si>
  <si>
    <t>RENEM-2547</t>
  </si>
  <si>
    <t>6001546867</t>
  </si>
  <si>
    <t>LOGAN L4/SANDERO/STEPWAY (1135 mm LONG)</t>
  </si>
  <si>
    <t>RENE-023</t>
  </si>
  <si>
    <t>7701348399   NA</t>
  </si>
  <si>
    <t>R 12 /76</t>
  </si>
  <si>
    <t>RENE-024</t>
  </si>
  <si>
    <t>7700549498   NA</t>
  </si>
  <si>
    <t>R 12 77/</t>
  </si>
  <si>
    <t>RENE-176</t>
  </si>
  <si>
    <t>RENE-999</t>
  </si>
  <si>
    <t>97/</t>
  </si>
  <si>
    <t>RENE-400</t>
  </si>
  <si>
    <t>RENEM-3893</t>
  </si>
  <si>
    <t>6001548445</t>
  </si>
  <si>
    <t>LOGAN /2014</t>
  </si>
  <si>
    <t>CORTO (1127 mm LONG) 1.6cc. S/LIGA</t>
  </si>
  <si>
    <t>RENCC-3903</t>
  </si>
  <si>
    <t>DUSTER 4X2/SAND</t>
  </si>
  <si>
    <t>SANDERO/LOGAN 2015/ 4X2</t>
  </si>
  <si>
    <t>RENCC-3972</t>
  </si>
  <si>
    <t>341080304R</t>
  </si>
  <si>
    <t>RENCC-4057</t>
  </si>
  <si>
    <t>341088903R</t>
  </si>
  <si>
    <t>RENFP-2501</t>
  </si>
  <si>
    <t>RENFP-4087</t>
  </si>
  <si>
    <t>364005982R</t>
  </si>
  <si>
    <t>STEPWAY 1.6cc</t>
  </si>
  <si>
    <t>RENF-1438</t>
  </si>
  <si>
    <t>MOD. 95/</t>
  </si>
  <si>
    <t>RENFP-3891</t>
  </si>
  <si>
    <t>364009074R</t>
  </si>
  <si>
    <t>DUSTER 4X2 /16</t>
  </si>
  <si>
    <t>LONG 1765 mm</t>
  </si>
  <si>
    <t>RENFP-3889</t>
  </si>
  <si>
    <t>KANGOO 2006 15</t>
  </si>
  <si>
    <t>DER/IZQ (LONG 1433 mm) 2006/</t>
  </si>
  <si>
    <t>RENFP-4127</t>
  </si>
  <si>
    <t>365303697R</t>
  </si>
  <si>
    <t>RENVZ-793</t>
  </si>
  <si>
    <t>7701348732   NA</t>
  </si>
  <si>
    <t>RENVZ-789</t>
  </si>
  <si>
    <t>7701349474   NA</t>
  </si>
  <si>
    <t>C-208.</t>
  </si>
  <si>
    <t>242056</t>
  </si>
  <si>
    <t>LOGAN/SANDERO 16V/STEPWAY/CAPTUR/MEG II</t>
  </si>
  <si>
    <t>RE-0051</t>
  </si>
  <si>
    <t>0000001003   NA</t>
  </si>
  <si>
    <t>7700769226-  ES</t>
  </si>
  <si>
    <t>562300111R</t>
  </si>
  <si>
    <t>2.0 4X2-4X4 2012/ 2.0cc</t>
  </si>
  <si>
    <t>CR-39-16</t>
  </si>
  <si>
    <t>CR-39-17</t>
  </si>
  <si>
    <t>702454-CC</t>
  </si>
  <si>
    <t>CITIUS I UN TORNILLO</t>
  </si>
  <si>
    <t>3PK0771</t>
  </si>
  <si>
    <t xml:space="preserve">CORREA A/AC 3PK0771      </t>
  </si>
  <si>
    <t>15260.</t>
  </si>
  <si>
    <t>11*660LE</t>
  </si>
  <si>
    <t xml:space="preserve">CORREA ALT 15260         </t>
  </si>
  <si>
    <t>15480.</t>
  </si>
  <si>
    <t>11*120 LE</t>
  </si>
  <si>
    <t xml:space="preserve">CORREA ALT 15480         </t>
  </si>
  <si>
    <t>3PK0736 .</t>
  </si>
  <si>
    <t xml:space="preserve">CORREA ALT 3PK0736       </t>
  </si>
  <si>
    <t>3PK0750</t>
  </si>
  <si>
    <t xml:space="preserve">CORREA ALT 3PK0750       </t>
  </si>
  <si>
    <t>CLIO 1.2cc</t>
  </si>
  <si>
    <t>4PK0798</t>
  </si>
  <si>
    <t xml:space="preserve">CORREA ALT 4PK0798       </t>
  </si>
  <si>
    <t>5PK1750</t>
  </si>
  <si>
    <t xml:space="preserve">CORREA ALT 5PK1750       </t>
  </si>
  <si>
    <t>KIT5PK1750</t>
  </si>
  <si>
    <t xml:space="preserve">CORREA ALT 5PK1750 KIT   </t>
  </si>
  <si>
    <t>SCENI/SYMBOL (CORREA CONTITECH/TENS KOYO</t>
  </si>
  <si>
    <t>3PK0710 .</t>
  </si>
  <si>
    <t xml:space="preserve">CORREA D/HID 3PK0710     </t>
  </si>
  <si>
    <t>R 9INY/R 19</t>
  </si>
  <si>
    <t>T917</t>
  </si>
  <si>
    <t>7700113558 .</t>
  </si>
  <si>
    <t>132412270</t>
  </si>
  <si>
    <t xml:space="preserve">CORREA DIST 132 D R 27mm </t>
  </si>
  <si>
    <t>DUSTER 1.6/FLUENCE STEPWAY</t>
  </si>
  <si>
    <t>KIT-046</t>
  </si>
  <si>
    <t>217107259R</t>
  </si>
  <si>
    <t>LOGA/DUSTER 16/</t>
  </si>
  <si>
    <t>81H044</t>
  </si>
  <si>
    <t>81H037.</t>
  </si>
  <si>
    <t>81H027</t>
  </si>
  <si>
    <t>CITYUS</t>
  </si>
  <si>
    <t>81H043</t>
  </si>
  <si>
    <t>DUSTER 1.6 4X2</t>
  </si>
  <si>
    <t>81H057</t>
  </si>
  <si>
    <t>7.25 ESPIRAS DIAM INT 81.5 ALTURA 336.6</t>
  </si>
  <si>
    <t>RE-0039</t>
  </si>
  <si>
    <t>R-11</t>
  </si>
  <si>
    <t>RE-0037</t>
  </si>
  <si>
    <t>7700706007   HM</t>
  </si>
  <si>
    <t>R 18GTX/R 9INY</t>
  </si>
  <si>
    <t>R-19 DIR/HID.</t>
  </si>
  <si>
    <t>RE-0035</t>
  </si>
  <si>
    <t>7700678649   HM</t>
  </si>
  <si>
    <t>RE-0029</t>
  </si>
  <si>
    <t>7700108268</t>
  </si>
  <si>
    <t>LOGAN/MEGAN</t>
  </si>
  <si>
    <t>7701457100   NA</t>
  </si>
  <si>
    <t xml:space="preserve">G/POLVO EJE L/C IZQ      </t>
  </si>
  <si>
    <t>R 9/CLIO/SYMBOL</t>
  </si>
  <si>
    <t>MEGAN/TWINGO SYMB/MEG/CLIO/SCENIC</t>
  </si>
  <si>
    <t>RE-0028 S</t>
  </si>
  <si>
    <t xml:space="preserve">G/POLVO EJE L/C IZQ SOLO </t>
  </si>
  <si>
    <t>SYMBOL/LAGUNA</t>
  </si>
  <si>
    <t>RE-0008 S</t>
  </si>
  <si>
    <t>R 9/CLIO</t>
  </si>
  <si>
    <t>SYMB/MEG/CLIO/SCENIC</t>
  </si>
  <si>
    <t>RE-0025 S</t>
  </si>
  <si>
    <t>STEPWAY 1.6  31X144X79</t>
  </si>
  <si>
    <t>RE-0027 S</t>
  </si>
  <si>
    <t>24X136X83 CANA DELGADA</t>
  </si>
  <si>
    <t>RE-0001 S</t>
  </si>
  <si>
    <t>RN-324-8MM</t>
  </si>
  <si>
    <t>RN-0324-8IND</t>
  </si>
  <si>
    <t>LOGAN 1.6/INY</t>
  </si>
  <si>
    <t>242166</t>
  </si>
  <si>
    <t>MEGANE II/FLUENCE/SCENIC II</t>
  </si>
  <si>
    <t>7701045816.</t>
  </si>
  <si>
    <t>ASPA TIPO TORNILLO TIPO GATE</t>
  </si>
  <si>
    <t>8200702959</t>
  </si>
  <si>
    <t>LOGAN/SANDE /14</t>
  </si>
  <si>
    <t>214754524R</t>
  </si>
  <si>
    <t>QF012HJ-HK</t>
  </si>
  <si>
    <t>QF012CH</t>
  </si>
  <si>
    <t xml:space="preserve">MOTOVENTILADOR CON ASPA  </t>
  </si>
  <si>
    <t>8221 GAMAX</t>
  </si>
  <si>
    <t>PATHFINDER 05/-MURANO/NISSAN 350/370</t>
  </si>
  <si>
    <t>10358 GAMAX</t>
  </si>
  <si>
    <t>029 NOVEX</t>
  </si>
  <si>
    <t>7701201464-  HM</t>
  </si>
  <si>
    <t>005-S/A NOVEX</t>
  </si>
  <si>
    <t>8200113636.</t>
  </si>
  <si>
    <t>68-P</t>
  </si>
  <si>
    <t xml:space="preserve">POLEA ALTERNADOR         </t>
  </si>
  <si>
    <t>LOGAN/CITYUS/SCENIC/KANGOO/LAGUNA 6 RANU</t>
  </si>
  <si>
    <t>FD-574/650046.</t>
  </si>
  <si>
    <t>39X27X62</t>
  </si>
  <si>
    <t>RS001 RESISTOR</t>
  </si>
  <si>
    <t xml:space="preserve">RESISTENCIA MOTOVEN      </t>
  </si>
  <si>
    <t>LOGA/SAND/DUST</t>
  </si>
  <si>
    <t>RN1006</t>
  </si>
  <si>
    <t>6040096057.</t>
  </si>
  <si>
    <t>RN1021</t>
  </si>
  <si>
    <t>7701478029.</t>
  </si>
  <si>
    <t>RN1024</t>
  </si>
  <si>
    <t>RN1037</t>
  </si>
  <si>
    <t>LOGAN/SAND 16/</t>
  </si>
  <si>
    <t>401608374R</t>
  </si>
  <si>
    <t>RN1032</t>
  </si>
  <si>
    <t>AS0006</t>
  </si>
  <si>
    <t>8200164249</t>
  </si>
  <si>
    <t xml:space="preserve">SENSOR TEMP AIRE ADM     </t>
  </si>
  <si>
    <t>LOG/DUS/MEG/CLI</t>
  </si>
  <si>
    <t>SAND/STE/TWIN/TRAF/MAST/ALASK</t>
  </si>
  <si>
    <t>7701348676   NA</t>
  </si>
  <si>
    <t>7702180248   HM</t>
  </si>
  <si>
    <t>7700686449   NA</t>
  </si>
  <si>
    <t>FIAT-UNO/PREMIO</t>
  </si>
  <si>
    <t>112846256R</t>
  </si>
  <si>
    <t>112107208R.</t>
  </si>
  <si>
    <t>533887</t>
  </si>
  <si>
    <t>7702051830   HM</t>
  </si>
  <si>
    <t>7700785949   HM</t>
  </si>
  <si>
    <t>112101292R..</t>
  </si>
  <si>
    <t>1.6 CC 8-VALVULAS</t>
  </si>
  <si>
    <t>6001548160-</t>
  </si>
  <si>
    <t>7700411948</t>
  </si>
  <si>
    <t>7700565509   NA</t>
  </si>
  <si>
    <t>TSO-9100</t>
  </si>
  <si>
    <t>DA-306</t>
  </si>
  <si>
    <t>8200814411.</t>
  </si>
  <si>
    <t>DC4002</t>
  </si>
  <si>
    <t>4X2/4X4-TRASERO</t>
  </si>
  <si>
    <t>8200002870.</t>
  </si>
  <si>
    <t>RN4007</t>
  </si>
  <si>
    <t>8201108350.</t>
  </si>
  <si>
    <t>DC3005</t>
  </si>
  <si>
    <t>48521-2373R</t>
  </si>
  <si>
    <t>485206512R</t>
  </si>
  <si>
    <t>R-1011</t>
  </si>
  <si>
    <t>7701047416.</t>
  </si>
  <si>
    <t>RN2032</t>
  </si>
  <si>
    <t>CLIO-II/SYMB/SCENIC</t>
  </si>
  <si>
    <t>7701047415.</t>
  </si>
  <si>
    <t>RN2033</t>
  </si>
  <si>
    <t>TH6047.89</t>
  </si>
  <si>
    <t>126047.89</t>
  </si>
  <si>
    <t>CLIO II/LOG/MEG</t>
  </si>
  <si>
    <t>DUSTER/KANGO/TRAFIC SYM/KANGO 1.4</t>
  </si>
  <si>
    <t>TH6126.89</t>
  </si>
  <si>
    <t>126126.89</t>
  </si>
  <si>
    <t>OS3567</t>
  </si>
  <si>
    <t>12OS3567</t>
  </si>
  <si>
    <t>CLIOII/MEGA/KAN</t>
  </si>
  <si>
    <t>SCENIC 1.6L</t>
  </si>
  <si>
    <t>OS3518</t>
  </si>
  <si>
    <t>12OS3518</t>
  </si>
  <si>
    <t>OS3555</t>
  </si>
  <si>
    <t>12OS3565</t>
  </si>
  <si>
    <t>TWINGO 98/ A.A.</t>
  </si>
  <si>
    <t>CON A.A.</t>
  </si>
  <si>
    <t>TS1681</t>
  </si>
  <si>
    <t>121681</t>
  </si>
  <si>
    <t xml:space="preserve">TROMPO RAD 72 82         </t>
  </si>
  <si>
    <t>R 4/6/9/18</t>
  </si>
  <si>
    <t>82 72(GR)R-6-18</t>
  </si>
  <si>
    <t>TS1292</t>
  </si>
  <si>
    <t>7701204971</t>
  </si>
  <si>
    <t xml:space="preserve">TROMPO RAD 92 82         </t>
  </si>
  <si>
    <t>R 9INYEC/CLIO</t>
  </si>
  <si>
    <t>RS5565</t>
  </si>
  <si>
    <t>B5565-BV</t>
  </si>
  <si>
    <t>WS3019</t>
  </si>
  <si>
    <t>ALASK/MAST/KWID</t>
  </si>
  <si>
    <t>KOLE 2.0DIE/XTRAIL T31/T32 MASTER</t>
  </si>
  <si>
    <t>002 S/AIR-16V</t>
  </si>
  <si>
    <t>CLIO II/CYTIUS 16/VALVULAS</t>
  </si>
  <si>
    <t>BP-0276</t>
  </si>
  <si>
    <t>MEGANE/R 19/KAN</t>
  </si>
  <si>
    <t>CANGOO 2008/ TIPO BOSCH</t>
  </si>
  <si>
    <t>BP-0275</t>
  </si>
  <si>
    <t>R 9 CTE</t>
  </si>
  <si>
    <t>GA2K-34-900.</t>
  </si>
  <si>
    <t>B 2.6 99/06</t>
  </si>
  <si>
    <t>30mm 32 ESTRIAS 4X2/4X4 RANGER 2.2</t>
  </si>
  <si>
    <t>GJ6A34710A</t>
  </si>
  <si>
    <t xml:space="preserve">BUJE BRAZO DIR MEDIANO   </t>
  </si>
  <si>
    <t>UR58-28-450A</t>
  </si>
  <si>
    <t>BT 50(METALICO)</t>
  </si>
  <si>
    <t>B001-28-510  HM</t>
  </si>
  <si>
    <t>B097-28-200T NA</t>
  </si>
  <si>
    <t>32228B</t>
  </si>
  <si>
    <t>GE8K-28-200D</t>
  </si>
  <si>
    <t>MILENIO/ASAHI</t>
  </si>
  <si>
    <t>12MM INT</t>
  </si>
  <si>
    <t>GE8K28200T</t>
  </si>
  <si>
    <t>B30H28200T</t>
  </si>
  <si>
    <t>BBM2-28-C10B</t>
  </si>
  <si>
    <t xml:space="preserve">BUJE TEMPLETE TRAS CURVO </t>
  </si>
  <si>
    <t>G21128600</t>
  </si>
  <si>
    <t xml:space="preserve">BUJE TEMPLETE/GRADUAC.   </t>
  </si>
  <si>
    <t>MOD. 88-97</t>
  </si>
  <si>
    <t>BC1D34460X</t>
  </si>
  <si>
    <t>ALLEG 1.3/99 PU</t>
  </si>
  <si>
    <t>UC3C-34-460A</t>
  </si>
  <si>
    <t>BT 50 PRO (INF)</t>
  </si>
  <si>
    <t>BT-50 PRO 3.2 14/ INFERIOR TRAS CON GUIA</t>
  </si>
  <si>
    <t>UC3C-34-450A</t>
  </si>
  <si>
    <t>BT-50 PRO 3.2 14/ INFERIOR DEL</t>
  </si>
  <si>
    <t>UR5634470B</t>
  </si>
  <si>
    <t>BT 50(SUP)</t>
  </si>
  <si>
    <t>RANGER 2.6 - BT-50 2.2-2.5 DESDE 2008</t>
  </si>
  <si>
    <t>UC3C-34-470A</t>
  </si>
  <si>
    <t>BT 50 PRO (SUP)</t>
  </si>
  <si>
    <t>BT-50 PRO 3.2 14/ DIESEL 2014/</t>
  </si>
  <si>
    <t>UC8635450B</t>
  </si>
  <si>
    <t>B 2.6 /99(INF)</t>
  </si>
  <si>
    <t>HASTA 1999</t>
  </si>
  <si>
    <t>MAZA-241</t>
  </si>
  <si>
    <t>BA29-41-660B NA</t>
  </si>
  <si>
    <t>MAZA-249</t>
  </si>
  <si>
    <t>BF67-41-660B NA</t>
  </si>
  <si>
    <t>MAZA-379</t>
  </si>
  <si>
    <t>UB39-41-660A NA</t>
  </si>
  <si>
    <t>MAZFP-2092</t>
  </si>
  <si>
    <t>B 2.6 4X4 2000/</t>
  </si>
  <si>
    <t>MAZFP-1895</t>
  </si>
  <si>
    <t>MAZF-269</t>
  </si>
  <si>
    <t>8L2B-44-007A NA</t>
  </si>
  <si>
    <t>323 86/88</t>
  </si>
  <si>
    <t>MAZF-254</t>
  </si>
  <si>
    <t>8L2G-05-002A NA</t>
  </si>
  <si>
    <t>MAZF-994</t>
  </si>
  <si>
    <t>MAZFP-1971</t>
  </si>
  <si>
    <t>B 2.6 96/</t>
  </si>
  <si>
    <t>MAZFP-1931</t>
  </si>
  <si>
    <t>323 94/ SW</t>
  </si>
  <si>
    <t>MAZF-268</t>
  </si>
  <si>
    <t>8L1B-44-006A NA</t>
  </si>
  <si>
    <t>MAZF-986</t>
  </si>
  <si>
    <t>MAZF-882</t>
  </si>
  <si>
    <t>8L1U-44-006E NA</t>
  </si>
  <si>
    <t>MAZFP-1934</t>
  </si>
  <si>
    <t>MAZFP-1930</t>
  </si>
  <si>
    <t>MAZFP-1967</t>
  </si>
  <si>
    <t>ALLEGRO 95 99</t>
  </si>
  <si>
    <t>HUSBAND</t>
  </si>
  <si>
    <t>MAZB-245</t>
  </si>
  <si>
    <t>8C0B-56-016A NA</t>
  </si>
  <si>
    <t>NS-NX</t>
  </si>
  <si>
    <t>MAZVZ-775</t>
  </si>
  <si>
    <t>C-205-I</t>
  </si>
  <si>
    <t>391036</t>
  </si>
  <si>
    <t>ALLEGRO 06/</t>
  </si>
  <si>
    <t>BA29-34-156  NA</t>
  </si>
  <si>
    <t>GE4T34156</t>
  </si>
  <si>
    <t>626/MILENIUM</t>
  </si>
  <si>
    <t>UB71-34-156  NA</t>
  </si>
  <si>
    <t>15005612</t>
  </si>
  <si>
    <t>B 2.6/BT50</t>
  </si>
  <si>
    <t>GJ6A-34-156</t>
  </si>
  <si>
    <t>B26R-34-156</t>
  </si>
  <si>
    <t>ALLEGRO 2000/07</t>
  </si>
  <si>
    <t>B45632124</t>
  </si>
  <si>
    <t>E301-13-338A</t>
  </si>
  <si>
    <t xml:space="preserve">CAUCHO VALVULA P.C.V.    </t>
  </si>
  <si>
    <t>CR-32-04</t>
  </si>
  <si>
    <t>241644.</t>
  </si>
  <si>
    <t>B 2.2 1   S.P.</t>
  </si>
  <si>
    <t>324010-C</t>
  </si>
  <si>
    <t>324010       NA</t>
  </si>
  <si>
    <t>11/16"</t>
  </si>
  <si>
    <t>3/4"</t>
  </si>
  <si>
    <t>4PK0990</t>
  </si>
  <si>
    <t xml:space="preserve">CORREA A/AC 4PK0990      </t>
  </si>
  <si>
    <t>323 90/ ASTINA</t>
  </si>
  <si>
    <t>15380.</t>
  </si>
  <si>
    <t>11*965 LE</t>
  </si>
  <si>
    <t xml:space="preserve">CORREA ALT 15380         </t>
  </si>
  <si>
    <t>323 83/97 CARBU</t>
  </si>
  <si>
    <t>MONTERO STD.</t>
  </si>
  <si>
    <t>4PK0925..</t>
  </si>
  <si>
    <t xml:space="preserve">CORREA ALT 4PK0925       </t>
  </si>
  <si>
    <t>MATSURI/VITARA</t>
  </si>
  <si>
    <t>CLIO CAMPUS 1.2cc-COMPRESOR TWINGO 16V</t>
  </si>
  <si>
    <t>6PK0963</t>
  </si>
  <si>
    <t xml:space="preserve">CORREA ALT 6PK0963       </t>
  </si>
  <si>
    <t>MAZDA 3/6/CX30</t>
  </si>
  <si>
    <t>CX-5 SKYACTIVE</t>
  </si>
  <si>
    <t>BP01-12-205A</t>
  </si>
  <si>
    <t>107.602.220</t>
  </si>
  <si>
    <t xml:space="preserve">CORREA DIST 107 D R 22mm </t>
  </si>
  <si>
    <t>ALLEG 1.3/323i</t>
  </si>
  <si>
    <t>KIA PRIDE/SEPHIA I/RIO 1.3</t>
  </si>
  <si>
    <t>FE1H-12-205A .</t>
  </si>
  <si>
    <t>108.402.250</t>
  </si>
  <si>
    <t xml:space="preserve">CORREA DIST 108 D R 25mm </t>
  </si>
  <si>
    <t>626 88/ 2.0cc</t>
  </si>
  <si>
    <t>Z502-12-205</t>
  </si>
  <si>
    <t>123.602.220</t>
  </si>
  <si>
    <t xml:space="preserve">CORREA DIST 123 D R 22mm </t>
  </si>
  <si>
    <t>8N61-8K218</t>
  </si>
  <si>
    <t>KMZ-01-83000</t>
  </si>
  <si>
    <t>FS 83000 TG</t>
  </si>
  <si>
    <t>G001-22-540  HM</t>
  </si>
  <si>
    <t>626 MILENIO 01/</t>
  </si>
  <si>
    <t>MA-1008 S</t>
  </si>
  <si>
    <t xml:space="preserve">G/POLVO EJE L/C TRIC.    </t>
  </si>
  <si>
    <t>626 85/92</t>
  </si>
  <si>
    <t>MA-1006 S</t>
  </si>
  <si>
    <t>323 83/SOLO</t>
  </si>
  <si>
    <t>MA-1007</t>
  </si>
  <si>
    <t>323 95/01</t>
  </si>
  <si>
    <t>MA-1002 S</t>
  </si>
  <si>
    <t>242808</t>
  </si>
  <si>
    <t>M 323 86/</t>
  </si>
  <si>
    <t>41000-1</t>
  </si>
  <si>
    <t>2299</t>
  </si>
  <si>
    <t>323/MV</t>
  </si>
  <si>
    <t>2231</t>
  </si>
  <si>
    <t>B 2.6 /04 4X4</t>
  </si>
  <si>
    <t>22399M</t>
  </si>
  <si>
    <t>BJ0E-61-212C</t>
  </si>
  <si>
    <t>ALLEGRO 1.6 /07</t>
  </si>
  <si>
    <t>SALIDA DERECHA 16V 2000/2007</t>
  </si>
  <si>
    <t>22347M</t>
  </si>
  <si>
    <t>BP4S-61-24XF</t>
  </si>
  <si>
    <t>MAZDA 3 2.0 16V</t>
  </si>
  <si>
    <t>TRANSM MANUAL 2004/2009 SUPERIOR</t>
  </si>
  <si>
    <t>22403M</t>
  </si>
  <si>
    <t>ZM0113691A</t>
  </si>
  <si>
    <t>ENTRE CUERPO ACEL Y TUBO B/AGUA 16V 00/</t>
  </si>
  <si>
    <t>47-2718-IC</t>
  </si>
  <si>
    <t xml:space="preserve">MODULO MOTOVEN VELOCIDAD </t>
  </si>
  <si>
    <t>BL57-67-350A</t>
  </si>
  <si>
    <t>KK-1013</t>
  </si>
  <si>
    <t>E301-15-150</t>
  </si>
  <si>
    <t>KK-2031</t>
  </si>
  <si>
    <t>F201-15-150.</t>
  </si>
  <si>
    <t>F201-15-150</t>
  </si>
  <si>
    <t>323 86/ 626 88/</t>
  </si>
  <si>
    <t>ZL01-15-025B</t>
  </si>
  <si>
    <t>QF028I</t>
  </si>
  <si>
    <t>Z602-15-025B</t>
  </si>
  <si>
    <t>KK-2711A</t>
  </si>
  <si>
    <t>MAZDA 3(C/MODUL</t>
  </si>
  <si>
    <t>CON MODULO CONTROLADOR DE VELOCIDAD</t>
  </si>
  <si>
    <t>7219 NOVEX LD</t>
  </si>
  <si>
    <t>8LOB-04-052</t>
  </si>
  <si>
    <t>97-99/DEMIO/121/RIO 99-02 ALLEGRO 1.3</t>
  </si>
  <si>
    <t>7670 GAMAX</t>
  </si>
  <si>
    <t>7220 GAMAX</t>
  </si>
  <si>
    <t>UA01-49-280N HM</t>
  </si>
  <si>
    <t>10254 GAMAX</t>
  </si>
  <si>
    <t>7520 MET</t>
  </si>
  <si>
    <t>10254 NOVEX</t>
  </si>
  <si>
    <t>7520 GAMAX</t>
  </si>
  <si>
    <t>9081 PRIME</t>
  </si>
  <si>
    <t>10257 NOVEX</t>
  </si>
  <si>
    <t>FORD - FOCUS 05/07- ECOSPORT 4X4X 2011</t>
  </si>
  <si>
    <t>8905 PRIME</t>
  </si>
  <si>
    <t>9073 GAMAX</t>
  </si>
  <si>
    <t>9073-D1846.</t>
  </si>
  <si>
    <t>22153</t>
  </si>
  <si>
    <t>B 2000/2.200</t>
  </si>
  <si>
    <t>DE5F-34-350B.</t>
  </si>
  <si>
    <t>FO1024</t>
  </si>
  <si>
    <t>GHT2-34-350</t>
  </si>
  <si>
    <t>MZ1015</t>
  </si>
  <si>
    <t>MAZDA 3/6/CX 30</t>
  </si>
  <si>
    <t>SKYACTIVE-2016/</t>
  </si>
  <si>
    <t>B01C34380</t>
  </si>
  <si>
    <t>D651-34-380B</t>
  </si>
  <si>
    <t>1.5 16V</t>
  </si>
  <si>
    <t>0437-39-340  NA</t>
  </si>
  <si>
    <t>B 2.0/1.6</t>
  </si>
  <si>
    <t>UH74-39-33X</t>
  </si>
  <si>
    <t xml:space="preserve">SOPORTE CAJA AUX         </t>
  </si>
  <si>
    <t>BT 50 2.6 4X4</t>
  </si>
  <si>
    <t>B-2.6 4X4 93/07-RANGER2.6 4X4 98/13GASOL</t>
  </si>
  <si>
    <t>B092-39-040  NA</t>
  </si>
  <si>
    <t>SA02-25-310</t>
  </si>
  <si>
    <t>B 2.0/B 2.2 4X2</t>
  </si>
  <si>
    <t>RODAM 62-282RS DIAM 28mm 1990-2007 90/</t>
  </si>
  <si>
    <t>8L0U-25-722</t>
  </si>
  <si>
    <t>BT-50 2.6 2008/14 B-2.6 1999/07 GASOLINA</t>
  </si>
  <si>
    <t>RF03-40-061  NA</t>
  </si>
  <si>
    <t>UB39-39-040  NA</t>
  </si>
  <si>
    <t>UR58-39-040B</t>
  </si>
  <si>
    <t>2.5 4X2/4X4 DIESEL DERECHO/IZQUIERDO /14</t>
  </si>
  <si>
    <t>B45A-34-150</t>
  </si>
  <si>
    <t>MZ4035</t>
  </si>
  <si>
    <t>MAZDA 3 16/</t>
  </si>
  <si>
    <t>B45A-35-170</t>
  </si>
  <si>
    <t>MZ4036</t>
  </si>
  <si>
    <t>BP4K-34-170.</t>
  </si>
  <si>
    <t>MZ4015</t>
  </si>
  <si>
    <t>DA5A34170</t>
  </si>
  <si>
    <t>MA-850</t>
  </si>
  <si>
    <t>CX 3/MAZ 2 SKY</t>
  </si>
  <si>
    <t>MAZDA 2 SKYACTIVE</t>
  </si>
  <si>
    <t>BP4K-28-170D.</t>
  </si>
  <si>
    <t>FO4007</t>
  </si>
  <si>
    <t>D10E32240</t>
  </si>
  <si>
    <t>MA-853</t>
  </si>
  <si>
    <t>GHT2-32-240A</t>
  </si>
  <si>
    <t>MZ3028</t>
  </si>
  <si>
    <t>MAZDA 3 6 16/</t>
  </si>
  <si>
    <t>SKYACTIV  MAZDA 2</t>
  </si>
  <si>
    <t>D10E32280</t>
  </si>
  <si>
    <t>MA-851</t>
  </si>
  <si>
    <t>GHT2-32-280</t>
  </si>
  <si>
    <t>MZ2027</t>
  </si>
  <si>
    <t>GHT2-32-290</t>
  </si>
  <si>
    <t>MZ2028</t>
  </si>
  <si>
    <t>TH6948.82</t>
  </si>
  <si>
    <t>KL01-15-171A</t>
  </si>
  <si>
    <t>CX7/CX5</t>
  </si>
  <si>
    <t>TH6702.82</t>
  </si>
  <si>
    <t>MAZDA 6/BT 50</t>
  </si>
  <si>
    <t>SUZUKI XL7/CX-5/MATSURI SIN BASE</t>
  </si>
  <si>
    <t>E5D3-15-140</t>
  </si>
  <si>
    <t>BP-3347</t>
  </si>
  <si>
    <t>323 86/ ALLEGRO</t>
  </si>
  <si>
    <t>323 INY /ALLEGRO (7153) PEQUENA</t>
  </si>
  <si>
    <t>BP-1003</t>
  </si>
  <si>
    <t>DIAM 254</t>
  </si>
  <si>
    <t>B-2200/RANGER/FRONTIER NP300 4X4</t>
  </si>
  <si>
    <t>BP-0991</t>
  </si>
  <si>
    <t>MAZDA 2 11/</t>
  </si>
  <si>
    <t>94580144.</t>
  </si>
  <si>
    <t>HCO 15mm</t>
  </si>
  <si>
    <t>8-97301-532-0</t>
  </si>
  <si>
    <t>C/DEPOSITO 02/06 1"</t>
  </si>
  <si>
    <t>2012/2016 7/8</t>
  </si>
  <si>
    <t>SF-11001</t>
  </si>
  <si>
    <t>241652.</t>
  </si>
  <si>
    <t>TIPO KAPITOL 241652 (TORNILLO CORTO) 8"</t>
  </si>
  <si>
    <t>SF-11054</t>
  </si>
  <si>
    <t>96456817</t>
  </si>
  <si>
    <t>BASTAGO LARGO</t>
  </si>
  <si>
    <t>90095333     NA</t>
  </si>
  <si>
    <t>DAEWOO RAC/CIE</t>
  </si>
  <si>
    <t>0931912038</t>
  </si>
  <si>
    <t>TICO/ALTO (PEQUNO PARTE TRAS) 46mm</t>
  </si>
  <si>
    <t>48541-53B00  NA</t>
  </si>
  <si>
    <t>96535066</t>
  </si>
  <si>
    <t>897364319-0</t>
  </si>
  <si>
    <t xml:space="preserve">BUJE EJE DEL DER         </t>
  </si>
  <si>
    <t>897364323-0</t>
  </si>
  <si>
    <t xml:space="preserve">BUJE EJE DEL IZQ         </t>
  </si>
  <si>
    <t>1-0121</t>
  </si>
  <si>
    <t xml:space="preserve">BUJE GUAYA               </t>
  </si>
  <si>
    <t>931912023</t>
  </si>
  <si>
    <t>SUPERCARRY/SAMU</t>
  </si>
  <si>
    <t>SAMURAI/SUPERCARRY 1.0 05/ METALICO</t>
  </si>
  <si>
    <t>0931912D23</t>
  </si>
  <si>
    <t>SUZ SAMURAI(MET</t>
  </si>
  <si>
    <t>TRASERO METALICO</t>
  </si>
  <si>
    <t>BJ-9400</t>
  </si>
  <si>
    <t>LUV 1.6/2.3 (PE</t>
  </si>
  <si>
    <t>PEQUENO DMAX DIESEL</t>
  </si>
  <si>
    <t>96535146</t>
  </si>
  <si>
    <t>95020214</t>
  </si>
  <si>
    <t>96497058</t>
  </si>
  <si>
    <t>PARTE POSTERIOR 1.4/1.6 2004/13 H-GRANDE</t>
  </si>
  <si>
    <t>96550051</t>
  </si>
  <si>
    <t>PARTE ANTERIOR 1.4/1.6 2004/13 H-PEQUENO</t>
  </si>
  <si>
    <t>96535383</t>
  </si>
  <si>
    <t>SPARK 05/ GT</t>
  </si>
  <si>
    <t>40338</t>
  </si>
  <si>
    <t>N200/300 SCARRY</t>
  </si>
  <si>
    <t>CHANA/DFM/CHANGE/FAW/HAFEI DAMAS/LABO</t>
  </si>
  <si>
    <t xml:space="preserve">BUJE TEMPLETE  TRASERO   </t>
  </si>
  <si>
    <t>VITARA/SIDERIK</t>
  </si>
  <si>
    <t>1.6 8V 4X4 91/14 3PTAS 93/00 5PTAS 14mm</t>
  </si>
  <si>
    <t>TEMPLETE SUPERIOR CURVO</t>
  </si>
  <si>
    <t>8982375      NA</t>
  </si>
  <si>
    <t>CHEVETTE(SUP)</t>
  </si>
  <si>
    <t>8973641730</t>
  </si>
  <si>
    <t>D MAX 4X2(SUP)</t>
  </si>
  <si>
    <t>2.4-2.5-3.0 4X2 2005/2014 2.5  2014/</t>
  </si>
  <si>
    <t>45500-50800</t>
  </si>
  <si>
    <t>ESTEEM(HM CAUCH</t>
  </si>
  <si>
    <t>HOMOLOGADO CAUCHO ACANALADO-PRESION</t>
  </si>
  <si>
    <t>4550050800</t>
  </si>
  <si>
    <t>ESTEEM(OR METAL</t>
  </si>
  <si>
    <t>TIPO ORIGINAL METALICO-PRESION LISO</t>
  </si>
  <si>
    <t>G/VIT 1.6(GRUES</t>
  </si>
  <si>
    <t>GRAND VITARA 1.6-2.0,XL-7 2.7</t>
  </si>
  <si>
    <t>8942265572   NA</t>
  </si>
  <si>
    <t>LUV 1.6(SUP)</t>
  </si>
  <si>
    <t>8944088411   NA</t>
  </si>
  <si>
    <t>LUV 2.2 4X4 - TROOPER (CORTO)</t>
  </si>
  <si>
    <t>95226670</t>
  </si>
  <si>
    <t>SONIC 1.6 / COBALT 1.8 16VALV (GRANDE)</t>
  </si>
  <si>
    <t>45540-60B02</t>
  </si>
  <si>
    <t>ESTEEM(PUNO)</t>
  </si>
  <si>
    <t>4554060B02   NA</t>
  </si>
  <si>
    <t>SWIFT(PUNO)</t>
  </si>
  <si>
    <t>G/VIT 1.6(DELG)</t>
  </si>
  <si>
    <t>EVOLUT(GR MACIZ</t>
  </si>
  <si>
    <t>GRANDE MACIZO</t>
  </si>
  <si>
    <t>GMCAC-2648</t>
  </si>
  <si>
    <t>8973159682</t>
  </si>
  <si>
    <t>D MAX 4X2/4X4</t>
  </si>
  <si>
    <t>3.0cc/DIESEL</t>
  </si>
  <si>
    <t>GMCAC-3495</t>
  </si>
  <si>
    <t>24553025.</t>
  </si>
  <si>
    <t>N 300 2010 2013</t>
  </si>
  <si>
    <t>GMCAC-1735</t>
  </si>
  <si>
    <t>S CARRY 98/</t>
  </si>
  <si>
    <t>SAMA-351</t>
  </si>
  <si>
    <t>15910-83010  NA</t>
  </si>
  <si>
    <t>GMCAC-2049</t>
  </si>
  <si>
    <t>GMCAC-2180</t>
  </si>
  <si>
    <t>SPRINT/INYEC.</t>
  </si>
  <si>
    <t>CARA-141</t>
  </si>
  <si>
    <t>15910-85211  NA</t>
  </si>
  <si>
    <t>GMCCA-3500</t>
  </si>
  <si>
    <t>AVEO 1.6 04/11</t>
  </si>
  <si>
    <t>CORC-142</t>
  </si>
  <si>
    <t>LUVC-335</t>
  </si>
  <si>
    <t>8944554612   NA</t>
  </si>
  <si>
    <t>GMCCA-2928</t>
  </si>
  <si>
    <t>SPRC-342</t>
  </si>
  <si>
    <t>82160-82000  NA</t>
  </si>
  <si>
    <t>SWIC-083</t>
  </si>
  <si>
    <t>82160-60B00  NA</t>
  </si>
  <si>
    <t>GMCEM-2296</t>
  </si>
  <si>
    <t>CORE-145</t>
  </si>
  <si>
    <t>90446929     NA</t>
  </si>
  <si>
    <t>1.0/1.3/1.4/1.6/1.7/WIND 1.0 96/08</t>
  </si>
  <si>
    <t>CHEE-1662</t>
  </si>
  <si>
    <t>GMCEM-3491</t>
  </si>
  <si>
    <t>N200 2010/</t>
  </si>
  <si>
    <t>GMCEM-3543</t>
  </si>
  <si>
    <t>25181785..</t>
  </si>
  <si>
    <t>SPRE-341</t>
  </si>
  <si>
    <t>2371082064   NA</t>
  </si>
  <si>
    <t>87/89</t>
  </si>
  <si>
    <t>SPRE-546</t>
  </si>
  <si>
    <t>2371060B90   NA</t>
  </si>
  <si>
    <t>GMCEM-3822</t>
  </si>
  <si>
    <t>N 300/SAIC VAN</t>
  </si>
  <si>
    <t>N-300 CARGO/SAIC WULING VAN16V 2011/2014</t>
  </si>
  <si>
    <t>NPRC-1521</t>
  </si>
  <si>
    <t>NPR 00/</t>
  </si>
  <si>
    <t>NPRCC-1081</t>
  </si>
  <si>
    <t>CARC-1155</t>
  </si>
  <si>
    <t>SUPER CARRY 94/</t>
  </si>
  <si>
    <t>NPRCC-2419</t>
  </si>
  <si>
    <t>8975056590</t>
  </si>
  <si>
    <t>NPR 03/</t>
  </si>
  <si>
    <t>Segunda Serie</t>
  </si>
  <si>
    <t>NKRCC-3536</t>
  </si>
  <si>
    <t>8981468251</t>
  </si>
  <si>
    <t>NKR REWARD 11/</t>
  </si>
  <si>
    <t>GMCCC-3841</t>
  </si>
  <si>
    <t>GMCCC-2379</t>
  </si>
  <si>
    <t>GMCCC-3720</t>
  </si>
  <si>
    <t>SPARK GT 11/13</t>
  </si>
  <si>
    <t>2011-2013</t>
  </si>
  <si>
    <t>CHECC-3982</t>
  </si>
  <si>
    <t>25189436</t>
  </si>
  <si>
    <t>2014/ CON PIN</t>
  </si>
  <si>
    <t>CARS-1156</t>
  </si>
  <si>
    <t>2838085201</t>
  </si>
  <si>
    <t>MOD. 94/</t>
  </si>
  <si>
    <t>CHECC-4232</t>
  </si>
  <si>
    <t>55591361</t>
  </si>
  <si>
    <t>LARGO 1113mm/1154mm  2012/</t>
  </si>
  <si>
    <t>GMCFP-2476</t>
  </si>
  <si>
    <t>GMCFP-1923</t>
  </si>
  <si>
    <t>PICKUP LARGA</t>
  </si>
  <si>
    <t>GMCFP-3510</t>
  </si>
  <si>
    <t>GMCFP-1926</t>
  </si>
  <si>
    <t>PICK UP CORTA</t>
  </si>
  <si>
    <t>LUVF-972</t>
  </si>
  <si>
    <t>LUV 2.2/2.3</t>
  </si>
  <si>
    <t>DMAX 2.5</t>
  </si>
  <si>
    <t>GMCFP-3487</t>
  </si>
  <si>
    <t>N 300 2010/2014</t>
  </si>
  <si>
    <t>VAN 1.2</t>
  </si>
  <si>
    <t>GMCFP-3159</t>
  </si>
  <si>
    <t>GMCFP-2565</t>
  </si>
  <si>
    <t>96534870</t>
  </si>
  <si>
    <t>GMCFP-3833</t>
  </si>
  <si>
    <t>GMCFP-2894</t>
  </si>
  <si>
    <t>93302696</t>
  </si>
  <si>
    <t>GMCFP-3558</t>
  </si>
  <si>
    <t>V6 CABINA SENCILLA Y DOBLE 2005-2012</t>
  </si>
  <si>
    <t>LUVF-973</t>
  </si>
  <si>
    <t>LUVF-488</t>
  </si>
  <si>
    <t>94366776     NA</t>
  </si>
  <si>
    <t>LUVF-582</t>
  </si>
  <si>
    <t>94336774     NA</t>
  </si>
  <si>
    <t>LUVF-484</t>
  </si>
  <si>
    <t>94434629     NA</t>
  </si>
  <si>
    <t>GMCFP-3503</t>
  </si>
  <si>
    <t>N 200 2010/2013</t>
  </si>
  <si>
    <t>GMCFP-3511</t>
  </si>
  <si>
    <t>GMCFP-3744</t>
  </si>
  <si>
    <t>TROF-453</t>
  </si>
  <si>
    <t>94423858     NA</t>
  </si>
  <si>
    <t>CHEB-1497</t>
  </si>
  <si>
    <t>GMCVZ-838</t>
  </si>
  <si>
    <t>34910-61B20  NA</t>
  </si>
  <si>
    <t>C-228</t>
  </si>
  <si>
    <t>542</t>
  </si>
  <si>
    <t>C-193</t>
  </si>
  <si>
    <t>8973605060</t>
  </si>
  <si>
    <t>D MAX 3.0/5 4X4</t>
  </si>
  <si>
    <t>3.0/3.5/RODEO/DIAM 295/BOCIN 96.5mm 2005</t>
  </si>
  <si>
    <t>96870461</t>
  </si>
  <si>
    <t>8972357840</t>
  </si>
  <si>
    <t>D MAX 2.4/2.5</t>
  </si>
  <si>
    <t>DIAM 25mm 2.4 8V-2.5-3.0 4X2 2005-2014</t>
  </si>
  <si>
    <t>8-97947039-0</t>
  </si>
  <si>
    <t>DIAM 28mm RT50 /2014 4X2</t>
  </si>
  <si>
    <t>24540490</t>
  </si>
  <si>
    <t>4243182020   NA</t>
  </si>
  <si>
    <t>CENTRAL TICO</t>
  </si>
  <si>
    <t>C0036</t>
  </si>
  <si>
    <t>BJ-9636</t>
  </si>
  <si>
    <t>702453-C</t>
  </si>
  <si>
    <t>241860</t>
  </si>
  <si>
    <t>ESPERO/NUBIRA/CIELO GLX 3/4 AVEO</t>
  </si>
  <si>
    <t>800505-C</t>
  </si>
  <si>
    <t>95607796     HM</t>
  </si>
  <si>
    <t>LUV 1.6/2.3 86/</t>
  </si>
  <si>
    <t>RODEO 2.3 86/</t>
  </si>
  <si>
    <t>4PK0750.</t>
  </si>
  <si>
    <t>4PK1005.</t>
  </si>
  <si>
    <t>15330.</t>
  </si>
  <si>
    <t>11*840LE</t>
  </si>
  <si>
    <t xml:space="preserve">CORREA ALT 15330         </t>
  </si>
  <si>
    <t>15360.</t>
  </si>
  <si>
    <t>11X915Le</t>
  </si>
  <si>
    <t xml:space="preserve">CORREA ALT 15360         </t>
  </si>
  <si>
    <t>17343..</t>
  </si>
  <si>
    <t>13x870Le</t>
  </si>
  <si>
    <t xml:space="preserve">CORREA ALT 17460         </t>
  </si>
  <si>
    <t>NPR/HYUNDAI</t>
  </si>
  <si>
    <t>17610.</t>
  </si>
  <si>
    <t>22405.</t>
  </si>
  <si>
    <t>17X1030Le</t>
  </si>
  <si>
    <t>4PK0840.</t>
  </si>
  <si>
    <t xml:space="preserve">CORREA ALT 4PK0840       </t>
  </si>
  <si>
    <t>6PK1875.</t>
  </si>
  <si>
    <t xml:space="preserve">CORREA ALT 6PK1875       </t>
  </si>
  <si>
    <t>NUBIRA/LEGANZA OPTRA 1.6</t>
  </si>
  <si>
    <t>6PK1980.</t>
  </si>
  <si>
    <t xml:space="preserve">CORREA ALT 6PK1980       </t>
  </si>
  <si>
    <t>17395.</t>
  </si>
  <si>
    <t xml:space="preserve">CORREA D/HID 17395       </t>
  </si>
  <si>
    <t>CORREA ALT NISSAN SENTRA B13 EN V</t>
  </si>
  <si>
    <t>17420..</t>
  </si>
  <si>
    <t xml:space="preserve">CORREA D/HID 17420       </t>
  </si>
  <si>
    <t>12761-60E00</t>
  </si>
  <si>
    <t>097.402.190</t>
  </si>
  <si>
    <t>099.101.150</t>
  </si>
  <si>
    <t xml:space="preserve">CORREA DIST  99 D C 15mm </t>
  </si>
  <si>
    <t>96183353-</t>
  </si>
  <si>
    <t>111.404.170</t>
  </si>
  <si>
    <t xml:space="preserve">CORREA DIST 111 D R 17mm </t>
  </si>
  <si>
    <t>COBALT/EVOLUTION 1.8cc/LANOS CIELO/LANOS</t>
  </si>
  <si>
    <t>8-97042-268-0</t>
  </si>
  <si>
    <t>137.701.250</t>
  </si>
  <si>
    <t xml:space="preserve">CORREA DIST 137 D R 25mm </t>
  </si>
  <si>
    <t>TROOPER/RODEO4C</t>
  </si>
  <si>
    <t>SKODA 1600</t>
  </si>
  <si>
    <t>93246007.</t>
  </si>
  <si>
    <t>8-97138509-0 OR</t>
  </si>
  <si>
    <t>DA-206.</t>
  </si>
  <si>
    <t>110..</t>
  </si>
  <si>
    <t>SAMURAI 323 MV</t>
  </si>
  <si>
    <t>DAMAS/LABO -SUPERCARRY-323 83/85-SUZUKI</t>
  </si>
  <si>
    <t>DA-222</t>
  </si>
  <si>
    <t>115*</t>
  </si>
  <si>
    <t>LUV D MAX</t>
  </si>
  <si>
    <t>21H082</t>
  </si>
  <si>
    <t>96535004</t>
  </si>
  <si>
    <t>21H052</t>
  </si>
  <si>
    <t>21H028</t>
  </si>
  <si>
    <t>21H064BR</t>
  </si>
  <si>
    <t>CORSA 96/</t>
  </si>
  <si>
    <t>21H070</t>
  </si>
  <si>
    <t>21H090MD1</t>
  </si>
  <si>
    <t>21H090</t>
  </si>
  <si>
    <t>21H020</t>
  </si>
  <si>
    <t>95614364     HM</t>
  </si>
  <si>
    <t>21H005GASTX</t>
  </si>
  <si>
    <t>SPRINT/GAS</t>
  </si>
  <si>
    <t>CH-3061</t>
  </si>
  <si>
    <t>93752565</t>
  </si>
  <si>
    <t>CH-3059</t>
  </si>
  <si>
    <t>CH-3015K</t>
  </si>
  <si>
    <t>95608611     NA</t>
  </si>
  <si>
    <t>96489856</t>
  </si>
  <si>
    <t>1.4 16V/1.5 8V 1.6 16V (T200/250/255)TRI</t>
  </si>
  <si>
    <t>CH-3040</t>
  </si>
  <si>
    <t>60526863</t>
  </si>
  <si>
    <t>AVEO/OPTRA/SAIL</t>
  </si>
  <si>
    <t>AVEO 1.4 EMOTION/CHEVITAXY 1.6 TRICETA</t>
  </si>
  <si>
    <t>CH-3015 S</t>
  </si>
  <si>
    <t>CH-3034 S</t>
  </si>
  <si>
    <t>AVEO/SAIL/OPTRA</t>
  </si>
  <si>
    <t>CAPTIVA 2.0  24X121X77</t>
  </si>
  <si>
    <t>CH-3037 S</t>
  </si>
  <si>
    <t>CH-3014 S</t>
  </si>
  <si>
    <t>CH-651-8MM</t>
  </si>
  <si>
    <t>CH-0651-8IND</t>
  </si>
  <si>
    <t>CH-684-8MM</t>
  </si>
  <si>
    <t>GRAND VITA 00/</t>
  </si>
  <si>
    <t>CH-678-8MM</t>
  </si>
  <si>
    <t>VITARA INY 05/</t>
  </si>
  <si>
    <t>35400</t>
  </si>
  <si>
    <t>1794</t>
  </si>
  <si>
    <t>33500.</t>
  </si>
  <si>
    <t>242845</t>
  </si>
  <si>
    <t>LUV 1.6 M/NVO</t>
  </si>
  <si>
    <t>23375M</t>
  </si>
  <si>
    <t>G030-61-212A OR</t>
  </si>
  <si>
    <t>DMAX DIES</t>
  </si>
  <si>
    <t>CONEX CARC TERMOST-TUBOS GEM TUBO P.AGUA</t>
  </si>
  <si>
    <t>KK-1038A</t>
  </si>
  <si>
    <t>KK-2334</t>
  </si>
  <si>
    <t>96144448.</t>
  </si>
  <si>
    <t>KK-2049</t>
  </si>
  <si>
    <t>CORSA/MONZ/RACE</t>
  </si>
  <si>
    <t>17120-71C10</t>
  </si>
  <si>
    <t>KK-2114</t>
  </si>
  <si>
    <t>SWI 1.6/ESTEEM</t>
  </si>
  <si>
    <t>17120-60B60 .</t>
  </si>
  <si>
    <t>KK-2004</t>
  </si>
  <si>
    <t>96536666*</t>
  </si>
  <si>
    <t>QF012FQ</t>
  </si>
  <si>
    <t>AVEO 2011/</t>
  </si>
  <si>
    <t>KK-2507</t>
  </si>
  <si>
    <t>96395500.</t>
  </si>
  <si>
    <t>QF030EC</t>
  </si>
  <si>
    <t>QF012WT</t>
  </si>
  <si>
    <t>OPTRA (AUX)</t>
  </si>
  <si>
    <t>LADO DER</t>
  </si>
  <si>
    <t>QF014BM</t>
  </si>
  <si>
    <t>TRACK/SONIC/COB</t>
  </si>
  <si>
    <t>COBALT/ONIX (ELITE)</t>
  </si>
  <si>
    <t>10200 NOVEX LD</t>
  </si>
  <si>
    <t>7943 NOVEX LD</t>
  </si>
  <si>
    <t>7943 GAMAX</t>
  </si>
  <si>
    <t>10298 NOVEX</t>
  </si>
  <si>
    <t>8307 NOVEX</t>
  </si>
  <si>
    <t>7253-S/A NOVLD</t>
  </si>
  <si>
    <t>LUV 2200 2500 RODEO4 CIL/TROOPER NOVEXLD</t>
  </si>
  <si>
    <t>8926 GAMAX</t>
  </si>
  <si>
    <t>046 NOVEX LD</t>
  </si>
  <si>
    <t>55200-62851  HM</t>
  </si>
  <si>
    <t>8667 GAMAX</t>
  </si>
  <si>
    <t>10265 GAMAX</t>
  </si>
  <si>
    <t>18026156</t>
  </si>
  <si>
    <t>OPTRA 05/</t>
  </si>
  <si>
    <t>8668 GAMAX</t>
  </si>
  <si>
    <t>95952782P</t>
  </si>
  <si>
    <t>CV1008</t>
  </si>
  <si>
    <t>35X47X6 .</t>
  </si>
  <si>
    <t>27X43X7.</t>
  </si>
  <si>
    <t>DAMAS/S-CARRY/TICO/MATIZ</t>
  </si>
  <si>
    <t>GK3995</t>
  </si>
  <si>
    <t>RODILLO/RETEN/LIGA/PIN-D22/ZD30</t>
  </si>
  <si>
    <t>24535402</t>
  </si>
  <si>
    <t xml:space="preserve">SOPORTE AMORTIG (CAUCHO) </t>
  </si>
  <si>
    <t>TICO 1.0/1.6 - 94/97</t>
  </si>
  <si>
    <t>41810-60A10</t>
  </si>
  <si>
    <t>41910-60E00  NA</t>
  </si>
  <si>
    <t>2-01-0298</t>
  </si>
  <si>
    <t>DMAX RT50</t>
  </si>
  <si>
    <t>902022KT-X</t>
  </si>
  <si>
    <t>D MAX 3.0 4X4</t>
  </si>
  <si>
    <t>2005/14 TIPO SPICER ROD 62062RS D30mmBAJ</t>
  </si>
  <si>
    <t>90445298</t>
  </si>
  <si>
    <t>CORSA S/A.A</t>
  </si>
  <si>
    <t>S-AIR/DIR-MEC</t>
  </si>
  <si>
    <t>96484909..</t>
  </si>
  <si>
    <t>CRUZE/SPARK GT/CAPTIVA</t>
  </si>
  <si>
    <t>93230328.</t>
  </si>
  <si>
    <t>9011456</t>
  </si>
  <si>
    <t>OPTRA/LANOS/EPICA</t>
  </si>
  <si>
    <t>33333C</t>
  </si>
  <si>
    <t>1171063B10</t>
  </si>
  <si>
    <t>28180-60B00</t>
  </si>
  <si>
    <t>SWI 1.3-1.0/SAM</t>
  </si>
  <si>
    <t xml:space="preserve">SWITCH PARQUEO           </t>
  </si>
  <si>
    <t>RC0039</t>
  </si>
  <si>
    <t>96420303-</t>
  </si>
  <si>
    <t>AVEO/OPTR/SPARK</t>
  </si>
  <si>
    <t>96626248*</t>
  </si>
  <si>
    <t>CV4006</t>
  </si>
  <si>
    <t>96626247*</t>
  </si>
  <si>
    <t>96391875*</t>
  </si>
  <si>
    <t>DW4002</t>
  </si>
  <si>
    <t>CHEYENNE LUV 1.6</t>
  </si>
  <si>
    <t>95947829*</t>
  </si>
  <si>
    <t>CV4011</t>
  </si>
  <si>
    <t>96561754*</t>
  </si>
  <si>
    <t>CV4005A</t>
  </si>
  <si>
    <t>8-94321-537-0.</t>
  </si>
  <si>
    <t>8-94322-990-0</t>
  </si>
  <si>
    <t>531701</t>
  </si>
  <si>
    <t>8-97944-569-0.</t>
  </si>
  <si>
    <t>93220885.</t>
  </si>
  <si>
    <t>RACER/MONZA/CIELO</t>
  </si>
  <si>
    <t>9202478</t>
  </si>
  <si>
    <t>RACER LANOS/CORSA</t>
  </si>
  <si>
    <t>95932789.</t>
  </si>
  <si>
    <t>3003020-01</t>
  </si>
  <si>
    <t>24510351*</t>
  </si>
  <si>
    <t>CV2020</t>
  </si>
  <si>
    <t>COBALT 11/16 ELITE</t>
  </si>
  <si>
    <t>24512555.</t>
  </si>
  <si>
    <t>8-94419-408-0</t>
  </si>
  <si>
    <t>IS2002</t>
  </si>
  <si>
    <t xml:space="preserve">TERMINAL ROSCA DER       </t>
  </si>
  <si>
    <t>TH6252.82</t>
  </si>
  <si>
    <t>TE7254.102</t>
  </si>
  <si>
    <t>OS3578</t>
  </si>
  <si>
    <t>96494264.</t>
  </si>
  <si>
    <t>OS3539 -PALA</t>
  </si>
  <si>
    <t>SPARK/GT/SPRINT</t>
  </si>
  <si>
    <t>RS5583</t>
  </si>
  <si>
    <t>SPARK 05/ SWIFT</t>
  </si>
  <si>
    <t>TICO/ESTEEM</t>
  </si>
  <si>
    <t>WS2519</t>
  </si>
  <si>
    <t>CHEVETTE/LANOS CHEVETTE/CORSA</t>
  </si>
  <si>
    <t>AS0001</t>
  </si>
  <si>
    <t>96279856.</t>
  </si>
  <si>
    <t>BS4521</t>
  </si>
  <si>
    <t>CORSA/CHEVETTE</t>
  </si>
  <si>
    <t>BP-0814</t>
  </si>
  <si>
    <t>BP-0932</t>
  </si>
  <si>
    <t>EQUINOX EMERGENCIA</t>
  </si>
  <si>
    <t>BP-4452</t>
  </si>
  <si>
    <t>LUV 2.3/DMAX4X2</t>
  </si>
  <si>
    <t>SAMURAI (6 ASPAS)</t>
  </si>
  <si>
    <t>BP-4434</t>
  </si>
  <si>
    <t>NHR 2003/12</t>
  </si>
  <si>
    <t>CAMPANA 279.4mm-ANCHO BANDA 60mm</t>
  </si>
  <si>
    <t xml:space="preserve">ABRAZADERA 10 48 2 9/16  </t>
  </si>
  <si>
    <t xml:space="preserve"> 3 1/2  ACE/CAR</t>
  </si>
  <si>
    <t>ABRAZADERA 30 10 9/16 1 1</t>
  </si>
  <si>
    <t>/16  ACERO/CARB</t>
  </si>
  <si>
    <t>DIAM 14.2-26.9mm (ancho 12.7mm)MANG 3/4"</t>
  </si>
  <si>
    <t xml:space="preserve">ABRAZADERA 30 16 13/16 1 </t>
  </si>
  <si>
    <t xml:space="preserve"> 1/2  ACERO/CAR</t>
  </si>
  <si>
    <t>DIAM 14.2-26.9mm (ANCHO 8.0mm)MANGUE 3/4</t>
  </si>
  <si>
    <t>ANCHO 8.5mm ACERO/CARBON U/E X 20</t>
  </si>
  <si>
    <t>A920</t>
  </si>
  <si>
    <t>CH4600SRX10</t>
  </si>
  <si>
    <t xml:space="preserve">CHUPA TRAS 30.16mm1 3/16 </t>
  </si>
  <si>
    <t>CH-1499</t>
  </si>
  <si>
    <t>EC-533</t>
  </si>
  <si>
    <t>68115-8004</t>
  </si>
  <si>
    <t>A-221008</t>
  </si>
  <si>
    <t>TSP-29</t>
  </si>
  <si>
    <t xml:space="preserve">TAPA RADIADOR C/DESF 13L </t>
  </si>
  <si>
    <t>TR-42</t>
  </si>
  <si>
    <t>DAEA-1463</t>
  </si>
  <si>
    <t>DAMAS</t>
  </si>
  <si>
    <t>LABO</t>
  </si>
  <si>
    <t>DAEA-1696</t>
  </si>
  <si>
    <t>DAEA-1132</t>
  </si>
  <si>
    <t>626 90/L</t>
  </si>
  <si>
    <t>DAECA-2000</t>
  </si>
  <si>
    <t>961686776</t>
  </si>
  <si>
    <t>DAEE-1136</t>
  </si>
  <si>
    <t>DAEE-1456</t>
  </si>
  <si>
    <t>DAEE-925</t>
  </si>
  <si>
    <t>DAEFP-2046</t>
  </si>
  <si>
    <t>DAEVZ-1095</t>
  </si>
  <si>
    <t>GSA-291-343</t>
  </si>
  <si>
    <t>RACER 93/96</t>
  </si>
  <si>
    <t>ESPERO 1.5/2.0</t>
  </si>
  <si>
    <t>15100A78B00-000</t>
  </si>
  <si>
    <t xml:space="preserve">CORREA DIST 104 D R 17mm </t>
  </si>
  <si>
    <t>12761A78B00000</t>
  </si>
  <si>
    <t>107.602.250</t>
  </si>
  <si>
    <t>96308002</t>
  </si>
  <si>
    <t>O5H052</t>
  </si>
  <si>
    <t>05H049MD</t>
  </si>
  <si>
    <t>05H049</t>
  </si>
  <si>
    <t>DW-1702 S</t>
  </si>
  <si>
    <t>DW-1700 S</t>
  </si>
  <si>
    <t>17400-71811</t>
  </si>
  <si>
    <t>7061.</t>
  </si>
  <si>
    <t>CIEL/ATOS/CORSA</t>
  </si>
  <si>
    <t>96175535.</t>
  </si>
  <si>
    <t>KK-1106</t>
  </si>
  <si>
    <t>7267 NOVEX</t>
  </si>
  <si>
    <t>90250434     NA</t>
  </si>
  <si>
    <t>11710A78B1</t>
  </si>
  <si>
    <t>LANOS/CORSA</t>
  </si>
  <si>
    <t>TH4898.82</t>
  </si>
  <si>
    <t>124898.82</t>
  </si>
  <si>
    <t>94580685</t>
  </si>
  <si>
    <t>2.4cc.  1997/2005</t>
  </si>
  <si>
    <t>PRADO TX/TXL10/</t>
  </si>
  <si>
    <t>90385-19010</t>
  </si>
  <si>
    <t xml:space="preserve">BUJE AMORT TRAS          </t>
  </si>
  <si>
    <t>4RUNNER/SAHARA</t>
  </si>
  <si>
    <t>BJ-9303</t>
  </si>
  <si>
    <t>L/C 4.0 4.5</t>
  </si>
  <si>
    <t xml:space="preserve">BUJE TEMPLETE DEL        </t>
  </si>
  <si>
    <t>PRADO 07/13-4RUNNER 3.0/4.0cc C/ABS</t>
  </si>
  <si>
    <t>48654-0K080</t>
  </si>
  <si>
    <t>HILUX 16/ (GRAN</t>
  </si>
  <si>
    <t>TIJ INF DEL ANTERI GRANDE REVO 2.4 4X4</t>
  </si>
  <si>
    <t>48655-0K080</t>
  </si>
  <si>
    <t>HILUX 16/ (PEQ)</t>
  </si>
  <si>
    <t>TIJ INF DEL POSTER PEQUENO REVO 2.4 4X4</t>
  </si>
  <si>
    <t>4863526010</t>
  </si>
  <si>
    <t>HILUX 4X4(SUP)</t>
  </si>
  <si>
    <t>4806135010</t>
  </si>
  <si>
    <t>PRADO RUNNE(INF</t>
  </si>
  <si>
    <t>48655-OK010</t>
  </si>
  <si>
    <t>VIGO 4X2(IN GRU</t>
  </si>
  <si>
    <t>2.7 (INF GRUESO) THAILANDESA</t>
  </si>
  <si>
    <t>TOYA-1370</t>
  </si>
  <si>
    <t>TOYFP-3396</t>
  </si>
  <si>
    <t>TOYFP-2922</t>
  </si>
  <si>
    <t>HILUX 2.4/3.0 D</t>
  </si>
  <si>
    <t>NEW HILUX 4X4/DOBLE CAB 99-05/ 2.7 97/05</t>
  </si>
  <si>
    <t>TOYF-1661</t>
  </si>
  <si>
    <t>TOYFP-1918</t>
  </si>
  <si>
    <t>PRADO/RUNNER 10</t>
  </si>
  <si>
    <t>4RUNNER 4.0 24V 4X4/PRADO SUMO,TX,TXL</t>
  </si>
  <si>
    <t>19850-67030</t>
  </si>
  <si>
    <t xml:space="preserve">CORREA ALT 15340         </t>
  </si>
  <si>
    <t>FZJ75 1992/1999</t>
  </si>
  <si>
    <t>48632-OK040</t>
  </si>
  <si>
    <t>TO-4023 S</t>
  </si>
  <si>
    <t>04371-35050</t>
  </si>
  <si>
    <t>4RUNNER 12/ FORTUNER 17/ TOYOTA/RUNNER</t>
  </si>
  <si>
    <t>27377M</t>
  </si>
  <si>
    <t>PRADO TX/XL 4.0</t>
  </si>
  <si>
    <t>NHR 3.0cc DIESEL</t>
  </si>
  <si>
    <t>10290 NOVEX</t>
  </si>
  <si>
    <t>8776 GAMAX</t>
  </si>
  <si>
    <t>NEW HILUX</t>
  </si>
  <si>
    <t>4531006</t>
  </si>
  <si>
    <t>HILUX 4X4 92/</t>
  </si>
  <si>
    <t>04479-30030.</t>
  </si>
  <si>
    <t>90311-47010/11/</t>
  </si>
  <si>
    <t>TO1027</t>
  </si>
  <si>
    <t>37230-35120.</t>
  </si>
  <si>
    <t>HILUX 00/</t>
  </si>
  <si>
    <t>2.4 4X2/4X4 00/06 2.8 4X4 DIESEL 01/05</t>
  </si>
  <si>
    <t>PRADO 3/5 PTAS</t>
  </si>
  <si>
    <t>48820-0K030.</t>
  </si>
  <si>
    <t>48X62X9X24.</t>
  </si>
  <si>
    <t>45046-09281*</t>
  </si>
  <si>
    <t>TO2052</t>
  </si>
  <si>
    <t>FJ CRUICER 2004/</t>
  </si>
  <si>
    <t>1236135040</t>
  </si>
  <si>
    <t>BP-2312</t>
  </si>
  <si>
    <t>RAV/SIRION/TERI</t>
  </si>
  <si>
    <t>TERIOS 05/-ZOTYE-CHANA STAR VAN 2</t>
  </si>
  <si>
    <t>MR519398</t>
  </si>
  <si>
    <t>L200/SPORTE(SUP</t>
  </si>
  <si>
    <t>SPORTERO NATIVA</t>
  </si>
  <si>
    <t>MONTERO(INF)</t>
  </si>
  <si>
    <t>MR992256</t>
  </si>
  <si>
    <t>NATIVA/L200(INF</t>
  </si>
  <si>
    <t>2.5 TDI 16V 11/SPORTERO 2.5/3.2 NATI 09/</t>
  </si>
  <si>
    <t>MITA-981</t>
  </si>
  <si>
    <t>MB-181201</t>
  </si>
  <si>
    <t>MONTERO/STANDAR</t>
  </si>
  <si>
    <t>MITE-854</t>
  </si>
  <si>
    <t>L 300 93/</t>
  </si>
  <si>
    <t>MITF-541</t>
  </si>
  <si>
    <t>MONTERO (NAL)</t>
  </si>
  <si>
    <t>MITF-1651</t>
  </si>
  <si>
    <t>MITSUB/HARD TOP</t>
  </si>
  <si>
    <t>MITF-669</t>
  </si>
  <si>
    <t>MONTER/HARD TOP</t>
  </si>
  <si>
    <t>MITF-539</t>
  </si>
  <si>
    <t>MITF-1652</t>
  </si>
  <si>
    <t>MITF-670</t>
  </si>
  <si>
    <t>MITFP-1974</t>
  </si>
  <si>
    <t>M8C122013</t>
  </si>
  <si>
    <t>MONTERO 97/</t>
  </si>
  <si>
    <t xml:space="preserve"> 45406-39115</t>
  </si>
  <si>
    <t>MONTERO/L200/30</t>
  </si>
  <si>
    <t>10207 GAMAX</t>
  </si>
  <si>
    <t>7076 NOVEX</t>
  </si>
  <si>
    <t>BP-6715</t>
  </si>
  <si>
    <t>PAJERO V11/HARD TOP/ DFSK C37-V21-V22</t>
  </si>
  <si>
    <t>55045/ED500</t>
  </si>
  <si>
    <t>TIIDA 1.8/B16</t>
  </si>
  <si>
    <t>SENTRA 2.0cc 07/13</t>
  </si>
  <si>
    <t>PATHF R50(METAL</t>
  </si>
  <si>
    <t>R50 96/05</t>
  </si>
  <si>
    <t>54570-1HK0A</t>
  </si>
  <si>
    <t>VERSA/MARCH(GRA</t>
  </si>
  <si>
    <t>MARCH 2012/ NOTE 2013/ (GRANDE)</t>
  </si>
  <si>
    <t>XTRAIL T30(GRAN</t>
  </si>
  <si>
    <t>2.2-2.5 02/14 (SIN SPTE HID) SOLO</t>
  </si>
  <si>
    <t>TIIDA (KITX2)</t>
  </si>
  <si>
    <t>SENTRA B15 1.8</t>
  </si>
  <si>
    <t>WP-N189</t>
  </si>
  <si>
    <t>NISE-944</t>
  </si>
  <si>
    <t>NISFP-4104</t>
  </si>
  <si>
    <t>TIJ INF DEL BUJE PEQUENO 1.6 16V 4X2 15/</t>
  </si>
  <si>
    <t>54571ED00A</t>
  </si>
  <si>
    <t>54613-3BA0A</t>
  </si>
  <si>
    <t>1.6cc. 16V</t>
  </si>
  <si>
    <t>54613-VW008.</t>
  </si>
  <si>
    <t>2893387      BR</t>
  </si>
  <si>
    <t>X TRAIL 2002 08</t>
  </si>
  <si>
    <t>54613-JG03A</t>
  </si>
  <si>
    <t>QASHQAI/X TRAL</t>
  </si>
  <si>
    <t>X-TRAIL 07/ (T31) 2006/</t>
  </si>
  <si>
    <t>54613-EL000</t>
  </si>
  <si>
    <t>TIIDA/SENTR 2.0</t>
  </si>
  <si>
    <t>15350.</t>
  </si>
  <si>
    <t xml:space="preserve">CORREA ALT 15350         </t>
  </si>
  <si>
    <t>PATHFINDER Z24</t>
  </si>
  <si>
    <t>7PK1125</t>
  </si>
  <si>
    <t xml:space="preserve">CORREA ALT 7PK1125       </t>
  </si>
  <si>
    <t>VERSA MARCH 11/</t>
  </si>
  <si>
    <t>5457050Y11</t>
  </si>
  <si>
    <t>55045-VW000</t>
  </si>
  <si>
    <t>URVAN E25 3.0 02/13 NV350 E26 2.5 13/ PR</t>
  </si>
  <si>
    <t>69H026</t>
  </si>
  <si>
    <t>69H001</t>
  </si>
  <si>
    <t>94615008     BR</t>
  </si>
  <si>
    <t>NS-8121</t>
  </si>
  <si>
    <t>48530-3S525</t>
  </si>
  <si>
    <t>QASQHAI TRICETA</t>
  </si>
  <si>
    <t>11124-1</t>
  </si>
  <si>
    <t>40206-4KH1B</t>
  </si>
  <si>
    <t>WT222088</t>
  </si>
  <si>
    <t>21502-1HK3A</t>
  </si>
  <si>
    <t>X TRAIL 2.5 02/</t>
  </si>
  <si>
    <t>27926M</t>
  </si>
  <si>
    <t>21503-8H800</t>
  </si>
  <si>
    <t>XTRAIL T30 2.2c</t>
  </si>
  <si>
    <t>21487-JG70C</t>
  </si>
  <si>
    <t>KK33-3011A</t>
  </si>
  <si>
    <t>XTRAIL T31 /14</t>
  </si>
  <si>
    <t>8200 GAMAX</t>
  </si>
  <si>
    <t>7228 NOVEX LD</t>
  </si>
  <si>
    <t>9141 NOVEX</t>
  </si>
  <si>
    <t>9141-D1911.</t>
  </si>
  <si>
    <t>FRONTIER NP300/RENULT ALASKAN 2016/</t>
  </si>
  <si>
    <t>RAD A GOLLETE (L 152mm - D.I 1") 1.6cc.</t>
  </si>
  <si>
    <t>7703 NOVEX</t>
  </si>
  <si>
    <t>FRONTIER 02/10</t>
  </si>
  <si>
    <t>M-1004</t>
  </si>
  <si>
    <t>40160-01G50*</t>
  </si>
  <si>
    <t>D21/D22/URV NA20 4X2</t>
  </si>
  <si>
    <t>11360EL00A</t>
  </si>
  <si>
    <t>TIIDA 2010/</t>
  </si>
  <si>
    <t>54618-JD00A.</t>
  </si>
  <si>
    <t>NS4029</t>
  </si>
  <si>
    <t>NS1016</t>
  </si>
  <si>
    <t>54668-JD00A.</t>
  </si>
  <si>
    <t>NS4030</t>
  </si>
  <si>
    <t>54618-JX00A.</t>
  </si>
  <si>
    <t>NS4048A</t>
  </si>
  <si>
    <t>NOTE TIIDA-NOTE 1.6</t>
  </si>
  <si>
    <t>KOLEOS 2.0/QASQHAI DIESEL</t>
  </si>
  <si>
    <t>490014JD1B</t>
  </si>
  <si>
    <t>N-1093</t>
  </si>
  <si>
    <t>D8521-4BA0A.</t>
  </si>
  <si>
    <t>N-183</t>
  </si>
  <si>
    <t>48520-4JA0A</t>
  </si>
  <si>
    <t>M-1021</t>
  </si>
  <si>
    <t>NOTE/MICRA MARCH/NOTE 1.6cc</t>
  </si>
  <si>
    <t>48640-4JA0A</t>
  </si>
  <si>
    <t>M-1022</t>
  </si>
  <si>
    <t>D22-FRONTIER 2.4 HASTA 2004-NAVARA</t>
  </si>
  <si>
    <t>BP-1185</t>
  </si>
  <si>
    <t>SUNNY /SUPER SALOON</t>
  </si>
  <si>
    <t xml:space="preserve">BUJE TENSOR TRAS         </t>
  </si>
  <si>
    <t>TERIOS 1.3 97/</t>
  </si>
  <si>
    <t>1.3 16V 4X2/4X4 197/2006</t>
  </si>
  <si>
    <t>40368</t>
  </si>
  <si>
    <t>TERIOS(CAUCHO)</t>
  </si>
  <si>
    <t>INF ZOTYE NOMADA/DUNA 1.3/1.6 16V 4X2 07</t>
  </si>
  <si>
    <t>DAIE-192</t>
  </si>
  <si>
    <t>31340-87610</t>
  </si>
  <si>
    <t>21595-23B00</t>
  </si>
  <si>
    <t>NAVARA/FLUENCE/NP300/NOTE/JUKE/ZD30</t>
  </si>
  <si>
    <t>SUZA-201</t>
  </si>
  <si>
    <t>SUZE-205</t>
  </si>
  <si>
    <t>SUZEM-3971</t>
  </si>
  <si>
    <t>SWIFT 1.2 12/</t>
  </si>
  <si>
    <t>SUZUKI SWIFT 1.2 2012/</t>
  </si>
  <si>
    <t>CL015</t>
  </si>
  <si>
    <t>4PK0709</t>
  </si>
  <si>
    <t xml:space="preserve">CORREA A/AC 4PK0709      </t>
  </si>
  <si>
    <t>5PK0885</t>
  </si>
  <si>
    <t xml:space="preserve">CORREA ALT 5PK0882       </t>
  </si>
  <si>
    <t>SZ-2301-8MM</t>
  </si>
  <si>
    <t>SUZUKI SJ 410</t>
  </si>
  <si>
    <t>CERA/FORT 08/13</t>
  </si>
  <si>
    <t>CERA/FORT/VELOS</t>
  </si>
  <si>
    <t>2014/2020-SOUL 13/16</t>
  </si>
  <si>
    <t>CERA/FORT 09/13</t>
  </si>
  <si>
    <t>1.6/2.0cc /OPTIMA</t>
  </si>
  <si>
    <t>44101-65J00</t>
  </si>
  <si>
    <t>39070</t>
  </si>
  <si>
    <t xml:space="preserve">BUJE BRAZO SUSP TRAS DER </t>
  </si>
  <si>
    <t>EXPLORER/11(SUP</t>
  </si>
  <si>
    <t>25853083AA</t>
  </si>
  <si>
    <t>FORD ECOSP(CAUC</t>
  </si>
  <si>
    <t>54551-1J000..</t>
  </si>
  <si>
    <t>I-10/EON/I-25 GRAND I10</t>
  </si>
  <si>
    <t>RANGER 2.2 3.2</t>
  </si>
  <si>
    <t>XLT 2013/ DIESEL INF TRAS</t>
  </si>
  <si>
    <t>XLT 4X4 DIESEL 2013/ INF DEL</t>
  </si>
  <si>
    <t>PREGIO/13(SUP)</t>
  </si>
  <si>
    <t>PREGIO/GRAND PREGIO/GRAND SPORTAGE 94/04</t>
  </si>
  <si>
    <t>EFOA-948</t>
  </si>
  <si>
    <t>FOBZ9A958A</t>
  </si>
  <si>
    <t>FESTIVA 93 95</t>
  </si>
  <si>
    <t>KIAAC-1951</t>
  </si>
  <si>
    <t>EFOE-949</t>
  </si>
  <si>
    <t>KIACC-3389</t>
  </si>
  <si>
    <t>96143474</t>
  </si>
  <si>
    <t>PICANTO 2 SERIE/EKOTAXI/VISION 1RA SERIE</t>
  </si>
  <si>
    <t>KIACC-4025</t>
  </si>
  <si>
    <t>RIO SPICE 1.25</t>
  </si>
  <si>
    <t>SEDAN/HATCHBACK 2011/</t>
  </si>
  <si>
    <t>CN15-3063-AB</t>
  </si>
  <si>
    <t>KIACC-3504</t>
  </si>
  <si>
    <t>RIO XCITE 16V</t>
  </si>
  <si>
    <t>KIAFP-3166</t>
  </si>
  <si>
    <t>KIAFP-3523</t>
  </si>
  <si>
    <t>KIAFP-3167</t>
  </si>
  <si>
    <t>FORVZ-901</t>
  </si>
  <si>
    <t>FESTIVA 93/</t>
  </si>
  <si>
    <t>CARCAZA TERMOSTATO (TUBO)</t>
  </si>
  <si>
    <t>PICANTO /07 I10</t>
  </si>
  <si>
    <t>DIA INT 18.5 mm  HCO PNO PICANTO 04/08</t>
  </si>
  <si>
    <t>514612</t>
  </si>
  <si>
    <t>CR-27-05</t>
  </si>
  <si>
    <t>58330-1Y000</t>
  </si>
  <si>
    <t>2011/2016</t>
  </si>
  <si>
    <t>4PK0885</t>
  </si>
  <si>
    <t xml:space="preserve">CORREA ALT 4PK0885       </t>
  </si>
  <si>
    <t>SEPHIA</t>
  </si>
  <si>
    <t>37230.</t>
  </si>
  <si>
    <t>DIAM 18.5 MM PICANTO 2004-2008 HUECO PEQ</t>
  </si>
  <si>
    <t>5PK1257</t>
  </si>
  <si>
    <t xml:space="preserve">CORREA ALT 5PK1257       </t>
  </si>
  <si>
    <t>ION 1.0cc /2014</t>
  </si>
  <si>
    <t>2S65-5K653AA</t>
  </si>
  <si>
    <t>SOUL 13/ CRETA</t>
  </si>
  <si>
    <t>O7H014</t>
  </si>
  <si>
    <t>O7H012</t>
  </si>
  <si>
    <t>O7H011</t>
  </si>
  <si>
    <t>KOUP-FORTE-SHUMA-KOUP-OPTIMA</t>
  </si>
  <si>
    <t>O7H007TX</t>
  </si>
  <si>
    <t>PICANTO 08/ ION</t>
  </si>
  <si>
    <t>MORNING/ ION 2011-2017 REFORZADO</t>
  </si>
  <si>
    <t>O7H023</t>
  </si>
  <si>
    <t>VK 93009 R</t>
  </si>
  <si>
    <t>KI-1404 S</t>
  </si>
  <si>
    <t>48520-EA025</t>
  </si>
  <si>
    <t>2010/2012 1.6/2.0cc</t>
  </si>
  <si>
    <t>CH 89036 MLS</t>
  </si>
  <si>
    <t>KI-935-8MM</t>
  </si>
  <si>
    <t>ESCAPE 2.0 04/</t>
  </si>
  <si>
    <t>2011-2016</t>
  </si>
  <si>
    <t>KI-943-8MM</t>
  </si>
  <si>
    <t>TONIC</t>
  </si>
  <si>
    <t>KI-905-8IND</t>
  </si>
  <si>
    <t>28138-07000</t>
  </si>
  <si>
    <t>RIO SPICE 15/ 1.25cc</t>
  </si>
  <si>
    <t>ION/PIC/CER/SOU</t>
  </si>
  <si>
    <t>IX35/SPORT/RIO/VELOS/SPARK GT</t>
  </si>
  <si>
    <t>FS003A4286</t>
  </si>
  <si>
    <t>25380-1Y100</t>
  </si>
  <si>
    <t>SOUL II 16V 16/VALVULAS</t>
  </si>
  <si>
    <t>BE8Z8C607A</t>
  </si>
  <si>
    <t>ECOSPORT 13/20</t>
  </si>
  <si>
    <t>10354 NOVEX</t>
  </si>
  <si>
    <t>10318 NOVEX LD</t>
  </si>
  <si>
    <t>10232 NOVEX LD</t>
  </si>
  <si>
    <t>10286 GAMAX</t>
  </si>
  <si>
    <t>8428D1544GX</t>
  </si>
  <si>
    <t>8428/D1594GX</t>
  </si>
  <si>
    <t>VELOSTER/SPICE/NEW RIO/I-25/SOUL  2014/</t>
  </si>
  <si>
    <t>108*76*8</t>
  </si>
  <si>
    <t>CER/FOR/I25/SOU</t>
  </si>
  <si>
    <t>VELOSTER/CRETA/HB20</t>
  </si>
  <si>
    <t>VELOSTER/ 1.6cc</t>
  </si>
  <si>
    <t>CERA/FORT 08/14</t>
  </si>
  <si>
    <t>SOUL 09/14</t>
  </si>
  <si>
    <t>OK60A-39-340A</t>
  </si>
  <si>
    <t>PREGIO K27004X2</t>
  </si>
  <si>
    <t>PREGIO 2.7 97/06- GRAND PREGIO 3.0 00/15</t>
  </si>
  <si>
    <t>KKY0139050</t>
  </si>
  <si>
    <t>OK750A-39-040</t>
  </si>
  <si>
    <t>PREGIO/GRAND PR</t>
  </si>
  <si>
    <t>PREGIO 2.7/GRAND PREGIO 3.0 1998/15</t>
  </si>
  <si>
    <t>RC0161</t>
  </si>
  <si>
    <t>25441-26100</t>
  </si>
  <si>
    <t>PICAN/RIO/I 10</t>
  </si>
  <si>
    <t>IX35/VELOSTER/SOUL/RIO/SPORTAGEI25/SPICE</t>
  </si>
  <si>
    <t>54840-07000*</t>
  </si>
  <si>
    <t>54840-1J000*</t>
  </si>
  <si>
    <t>HY4025</t>
  </si>
  <si>
    <t>54830-07000*</t>
  </si>
  <si>
    <t>KI4017</t>
  </si>
  <si>
    <t>54830-1J000*</t>
  </si>
  <si>
    <t>HY4026</t>
  </si>
  <si>
    <t>57724-1Y000.</t>
  </si>
  <si>
    <t>KI3028</t>
  </si>
  <si>
    <t>APLICA MAZDA 2 DIR/MECANICA</t>
  </si>
  <si>
    <t>RIO/DEMIO/121</t>
  </si>
  <si>
    <t>MAZDA/121/DEMIO</t>
  </si>
  <si>
    <t>56820-1Y551.</t>
  </si>
  <si>
    <t>KI2015</t>
  </si>
  <si>
    <t>PICAN ION /16</t>
  </si>
  <si>
    <t>193mm LARGO DIR/ELECTROASISTIDA</t>
  </si>
  <si>
    <t>56820-1Y501.</t>
  </si>
  <si>
    <t>KI2016</t>
  </si>
  <si>
    <t>TH6949.82</t>
  </si>
  <si>
    <t>124293.89</t>
  </si>
  <si>
    <t>TIIDA/MARCH/CERATO/VERSA 1.2cc</t>
  </si>
  <si>
    <t>JH-628L</t>
  </si>
  <si>
    <t>BP-1587</t>
  </si>
  <si>
    <t>ECOSPORT/FIESTA</t>
  </si>
  <si>
    <t>ECOSPORT 4X2/FIESTA SUPERCHARGER</t>
  </si>
  <si>
    <t>RIO NB/SPICE 2011/ OIL</t>
  </si>
  <si>
    <t>I 10/GRANDI 10</t>
  </si>
  <si>
    <t>EON/I-25/SOUL/SPICE</t>
  </si>
  <si>
    <t>GASOLINA/CERATO FORTE 2.0/2.4cc 09/</t>
  </si>
  <si>
    <t>CEKK-16L</t>
  </si>
  <si>
    <t>37285</t>
  </si>
  <si>
    <t xml:space="preserve">BUJE PORTAMANG TRAS      </t>
  </si>
  <si>
    <t>2.0/2.4 4X2 PEQUENO 2010/16</t>
  </si>
  <si>
    <t>39282 - 39mm</t>
  </si>
  <si>
    <t>CAUCHO LISO 39mm DIAM PARA TIJERA CHINA</t>
  </si>
  <si>
    <t>ATOS/ACC(PU DER</t>
  </si>
  <si>
    <t>54551-4H000</t>
  </si>
  <si>
    <t>H1 GR STAR(INF)</t>
  </si>
  <si>
    <t>NEW SANTAFE 06/12-VERACR 06/14 GR ST 08/</t>
  </si>
  <si>
    <t>H100 (LARG SUP)</t>
  </si>
  <si>
    <t>HYUNDAI GRACE H100 VAN</t>
  </si>
  <si>
    <t>CERA/FORT 1.6cc 2013/</t>
  </si>
  <si>
    <t>54551-25000,</t>
  </si>
  <si>
    <t>37241</t>
  </si>
  <si>
    <t>IX 35/REVOL(PEQ</t>
  </si>
  <si>
    <t>METALICO PEQUENO REVOLUTION</t>
  </si>
  <si>
    <t>545224BOOO-010</t>
  </si>
  <si>
    <t>HYUAC-2045</t>
  </si>
  <si>
    <t>32790-02010.</t>
  </si>
  <si>
    <t>HYUAC-2345</t>
  </si>
  <si>
    <t>H1 2.5 2009/</t>
  </si>
  <si>
    <t>HYUAC-3160</t>
  </si>
  <si>
    <t>I10 2007/</t>
  </si>
  <si>
    <t>HYUCA-3161</t>
  </si>
  <si>
    <t>HYUEM-2523</t>
  </si>
  <si>
    <t>SIN/PESA</t>
  </si>
  <si>
    <t>HYUEM-3846</t>
  </si>
  <si>
    <t>HYUEM-4019</t>
  </si>
  <si>
    <t>EON 800cc 11/</t>
  </si>
  <si>
    <t>390782</t>
  </si>
  <si>
    <t>HYUCC-2966</t>
  </si>
  <si>
    <t>43794-1G100</t>
  </si>
  <si>
    <t>HYUCC-3849</t>
  </si>
  <si>
    <t>HYUFP-3857</t>
  </si>
  <si>
    <t>I 10 2007/</t>
  </si>
  <si>
    <t>HYUF-1511</t>
  </si>
  <si>
    <t>HYUFP-2860</t>
  </si>
  <si>
    <t>59760-25000.</t>
  </si>
  <si>
    <t>HYUFP-2643</t>
  </si>
  <si>
    <t>HYUFP-3858</t>
  </si>
  <si>
    <t>HYUVZ-2474</t>
  </si>
  <si>
    <t>C-305</t>
  </si>
  <si>
    <t>GRAND I 10/SPIC</t>
  </si>
  <si>
    <t>SPICE/I-25</t>
  </si>
  <si>
    <t>NEW SPORTAGE/ GASOLINA</t>
  </si>
  <si>
    <t>55513-2E100</t>
  </si>
  <si>
    <t>SPORTAGE FQ - NEW SPORTAGE - TUCSON 04/</t>
  </si>
  <si>
    <t>720023-C</t>
  </si>
  <si>
    <t>ATOS/VERNA/GETZ</t>
  </si>
  <si>
    <t>ACCENT DER TODOS LOS MODELOS</t>
  </si>
  <si>
    <t>JUEGO</t>
  </si>
  <si>
    <t>720022-C</t>
  </si>
  <si>
    <t>ACCENT IZQ TODOS LOS MODELOS</t>
  </si>
  <si>
    <t>4PK0890*</t>
  </si>
  <si>
    <t xml:space="preserve">CORREA ALT 4PK0890       </t>
  </si>
  <si>
    <t>2.0cc GAS</t>
  </si>
  <si>
    <t>54584-4H000</t>
  </si>
  <si>
    <t>5PK1230</t>
  </si>
  <si>
    <t xml:space="preserve">CORREA ALT 5PK1230       </t>
  </si>
  <si>
    <t xml:space="preserve">CORREA D/HID 17260       </t>
  </si>
  <si>
    <t>22311-02500</t>
  </si>
  <si>
    <t>24312-02701-</t>
  </si>
  <si>
    <t>24312-22611-</t>
  </si>
  <si>
    <t>CH 93005/20 TG</t>
  </si>
  <si>
    <t>MS 93006 MLSD E</t>
  </si>
  <si>
    <t>98/</t>
  </si>
  <si>
    <t>IX35/REVOL(DIE)</t>
  </si>
  <si>
    <t>DIESEL 2.0cc</t>
  </si>
  <si>
    <t>MS 93013 MLS E</t>
  </si>
  <si>
    <t>GASOLINA/CERATO 2.0cc</t>
  </si>
  <si>
    <t>O5H048</t>
  </si>
  <si>
    <t>O5H018</t>
  </si>
  <si>
    <t>O1H032</t>
  </si>
  <si>
    <t>O1H078</t>
  </si>
  <si>
    <t>O1H001TX</t>
  </si>
  <si>
    <t>55350-02000</t>
  </si>
  <si>
    <t>ATOS/SUPERTAXI</t>
  </si>
  <si>
    <t>O1H031RF</t>
  </si>
  <si>
    <t>O5H021GASTX</t>
  </si>
  <si>
    <t>ACCENT/P ANCHO</t>
  </si>
  <si>
    <t>6 VUELTAS VERNA/AVANTE/GYRO</t>
  </si>
  <si>
    <t>SENCILLO DIAM BARRA 11.8mm</t>
  </si>
  <si>
    <t>273*103*77</t>
  </si>
  <si>
    <t>VELOSTER/FORTE/SPICE/TUCS/SPORT RIO XCIT</t>
  </si>
  <si>
    <t>SANTAFE DIESEL</t>
  </si>
  <si>
    <t>HD-1834</t>
  </si>
  <si>
    <t>5532624000</t>
  </si>
  <si>
    <t>HD-1810 S</t>
  </si>
  <si>
    <t>24610-22020.</t>
  </si>
  <si>
    <t xml:space="preserve"> 24610-22020</t>
  </si>
  <si>
    <t>626 90/B2.2/2.6</t>
  </si>
  <si>
    <t>KK1616</t>
  </si>
  <si>
    <t>25411-1R150</t>
  </si>
  <si>
    <t>98110-02000</t>
  </si>
  <si>
    <t>98110-0X900</t>
  </si>
  <si>
    <t>KK12-1637</t>
  </si>
  <si>
    <t>I 10 04/10</t>
  </si>
  <si>
    <t>98110-B4000</t>
  </si>
  <si>
    <t>KK12-1754A</t>
  </si>
  <si>
    <t>25380-22000</t>
  </si>
  <si>
    <t>25386-05500 R</t>
  </si>
  <si>
    <t>KK-2105A</t>
  </si>
  <si>
    <t>25386-05500.</t>
  </si>
  <si>
    <t>25380-22020.</t>
  </si>
  <si>
    <t>KK-2057</t>
  </si>
  <si>
    <t>25386-05500</t>
  </si>
  <si>
    <t>25380-3X000.</t>
  </si>
  <si>
    <t>25380-1R050.</t>
  </si>
  <si>
    <t>25380-25000.</t>
  </si>
  <si>
    <t>KK-2502-BM.</t>
  </si>
  <si>
    <t>25830-1E000</t>
  </si>
  <si>
    <t>KK-2709</t>
  </si>
  <si>
    <t>Z1130L</t>
  </si>
  <si>
    <t>7376 GAMAX</t>
  </si>
  <si>
    <t>JAC J3 TAXI/EON EXCEL</t>
  </si>
  <si>
    <t>7825 GAMAX</t>
  </si>
  <si>
    <t>19036-PA16</t>
  </si>
  <si>
    <t>AUTOM</t>
  </si>
  <si>
    <t>25310-D3100</t>
  </si>
  <si>
    <t>GPV 18425 GETZ 1.4/1.6cc.</t>
  </si>
  <si>
    <t>VIS/CER/I25/SOU</t>
  </si>
  <si>
    <t>SPCI/HB20/VELO/CER/FORT 13/20C/ROSCA</t>
  </si>
  <si>
    <t>SPIC/HB20/VELO/CER/FORT 13/20C/ROSCA</t>
  </si>
  <si>
    <t>30X46X7.</t>
  </si>
  <si>
    <t>21850-05200.</t>
  </si>
  <si>
    <t>GRAND STARE 10/</t>
  </si>
  <si>
    <t>21930-1G000</t>
  </si>
  <si>
    <t>54840-0X000.</t>
  </si>
  <si>
    <t>HY4054</t>
  </si>
  <si>
    <t>I 10/GRAND I 10</t>
  </si>
  <si>
    <t>54830-0X000.</t>
  </si>
  <si>
    <t>HY4055</t>
  </si>
  <si>
    <t>54830-0U000*</t>
  </si>
  <si>
    <t>54830-4L000.</t>
  </si>
  <si>
    <t>RIO SPICE/VELOSTER</t>
  </si>
  <si>
    <t>54830-2S000.</t>
  </si>
  <si>
    <t>HY4057</t>
  </si>
  <si>
    <t>TUCS/SPORTA 16/ 4x2/4x4/HB20 1.6cc</t>
  </si>
  <si>
    <t>31210-87305</t>
  </si>
  <si>
    <t>55530-3R000.</t>
  </si>
  <si>
    <t>55530-2S200</t>
  </si>
  <si>
    <t>56540-0U000</t>
  </si>
  <si>
    <t>HY3032</t>
  </si>
  <si>
    <t>VISION/EXCEL VERNA/GYRO</t>
  </si>
  <si>
    <t>56820-0U590*</t>
  </si>
  <si>
    <t>HY2036</t>
  </si>
  <si>
    <t>SPICE 1.2/1.4cc 1.4/1.6cc.</t>
  </si>
  <si>
    <t>35X50X8,</t>
  </si>
  <si>
    <t>ATOS 99/01/LANCER</t>
  </si>
  <si>
    <t>56820-0U500*</t>
  </si>
  <si>
    <t>HY2037</t>
  </si>
  <si>
    <t>SPICE 1.2/1.4cc/1.6cc.</t>
  </si>
  <si>
    <t>TH6293.82</t>
  </si>
  <si>
    <t>126293.82</t>
  </si>
  <si>
    <t>TH6294.82</t>
  </si>
  <si>
    <t>25500-23001.</t>
  </si>
  <si>
    <t>VISION/XCI/I 25</t>
  </si>
  <si>
    <t>CERATO TUCSON</t>
  </si>
  <si>
    <t>RS5605</t>
  </si>
  <si>
    <t>93860-0200*</t>
  </si>
  <si>
    <t>WS3103</t>
  </si>
  <si>
    <t>39220-38010.</t>
  </si>
  <si>
    <t>REVOLUTION/FORTE/IX35 ATOS /04</t>
  </si>
  <si>
    <t>BS4563</t>
  </si>
  <si>
    <t>FORTE/SOUL/GRAND -I10 TODOS LOS MODELOS</t>
  </si>
  <si>
    <t>BP-0882</t>
  </si>
  <si>
    <t>2016/  REVOLUTION/SONATA/CADENZA/OPTIMA</t>
  </si>
  <si>
    <t>14-VEHICULOS CHINOS</t>
  </si>
  <si>
    <t>CHAEM-3010</t>
  </si>
  <si>
    <t>CHANA 08/</t>
  </si>
  <si>
    <t>CHYEM-2389</t>
  </si>
  <si>
    <t>S11-1602040</t>
  </si>
  <si>
    <t>1703300U8020</t>
  </si>
  <si>
    <t>JH-284L</t>
  </si>
  <si>
    <t>CH-2909-8MM</t>
  </si>
  <si>
    <t>CH-2909-7 R</t>
  </si>
  <si>
    <t>22X19X51 P.E.</t>
  </si>
  <si>
    <t>29770M</t>
  </si>
  <si>
    <t>1703300-02</t>
  </si>
  <si>
    <t>HAFEI MINYI 1.3</t>
  </si>
  <si>
    <t>29874M</t>
  </si>
  <si>
    <t>DFM VAN 07/</t>
  </si>
  <si>
    <t>1.0/1.3 8V  VAN CARGO/PASS/PICKUP</t>
  </si>
  <si>
    <t>2-90-0003</t>
  </si>
  <si>
    <t>TUNLAND</t>
  </si>
  <si>
    <t>GOL 1.6/GOLF 1.8/JETTA 1.8-2.8</t>
  </si>
  <si>
    <t>28X26X81</t>
  </si>
  <si>
    <t>MPV CARGO 1.3 cc.</t>
  </si>
  <si>
    <t>2H0407182A</t>
  </si>
  <si>
    <t>AMAROK 2.0 (TRA</t>
  </si>
  <si>
    <t>AMAROK 2.0 4X2/4X4 11/ TIJ INF DEL</t>
  </si>
  <si>
    <t>1J0407182</t>
  </si>
  <si>
    <t>GOL/JETTA(CAUCH</t>
  </si>
  <si>
    <t>0221603010.</t>
  </si>
  <si>
    <t>POLO/VOYAGE/FOX/SAVEIRO 99/</t>
  </si>
  <si>
    <t>2H0407077A</t>
  </si>
  <si>
    <t>1JO407181A</t>
  </si>
  <si>
    <t>2H0412333A</t>
  </si>
  <si>
    <t>AMAROK 2.0 4X2/4X4 11/ CENTRAL TIJ INF D</t>
  </si>
  <si>
    <t>AMAROK 2.0 4X2/4X4 11/ TIJ INF DELANTERA</t>
  </si>
  <si>
    <t>2H0411313D</t>
  </si>
  <si>
    <t>811407181A</t>
  </si>
  <si>
    <t>17-S U B A R U</t>
  </si>
  <si>
    <t>HY-190/801782</t>
  </si>
  <si>
    <t>30X25X72</t>
  </si>
  <si>
    <t>18-P E U G E O T</t>
  </si>
  <si>
    <t>FOTON TUNLAND</t>
  </si>
  <si>
    <t>480-1007050BA</t>
  </si>
  <si>
    <t>4533301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</si>
</sst>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_-&quot;$&quot;* #,##0.00_-;\-&quot;$&quot;* #,##0.00_-;_-&quot;$&quot;* &quot;-&quot;??_-;_-@_-"/>
    <numFmt numFmtId="165" formatCode="_(* #,##0.00_);_(* \(#,##0.00\);_(* &quot;-&quot;??_);_(@_)"/>
    <numFmt numFmtId="166" formatCode="_(* #,##0_);_(* \(#,##0\);_(* &quot;-&quot;??_);_(@_)"/>
    <numFmt numFmtId="167" formatCode="_-* #,##0.0_-;\-* #,##0.0_-;_-* &quot;-&quot;?_-;_-@_-"/>
    <numFmt numFmtId="168" formatCode="_-* #,##0_-;\-* #,##0_-;_-* &quot;-&quot;?_-;_-@_-"/>
    <numFmt numFmtId="169" formatCode="dd\-mm\-yy;@"/>
    <numFmt numFmtId="170" formatCode="[$-409]h:mm\ AM/PM;@"/>
    <numFmt numFmtId="171" formatCode="000"/>
    <numFmt numFmtId="172" formatCode="@\ \ &quot;ITEMS&quot;\ "/>
    <numFmt numFmtId="173" formatCode="@\ &quot;ITEM'S&quot;"/>
    <numFmt numFmtId="174" formatCode="#,##0.00&quot; &quot;;&quot; (&quot;#,##0.00&quot;)&quot;;&quot; -&quot;#&quot; &quot;;@&quot; &quot;"/>
    <numFmt numFmtId="175" formatCode="[$$-240A]#,##0.00;[Red]&quot;(&quot;[$$-240A]#,##0.00&quot;)&quot;"/>
    <numFmt numFmtId="176" formatCode="&quot; &quot;#,##0.00&quot; &quot;;&quot; (&quot;#,##0.00&quot;)&quot;;&quot; -&quot;#&quot; &quot;;&quot; &quot;@&quot; &quot;"/>
    <numFmt numFmtId="177" formatCode="#\ &quot;  ITEMS&quot;"/>
    <numFmt numFmtId="178" formatCode="##&quot; UND&quot;"/>
    <numFmt numFmtId="179" formatCode="##\ &quot; JGO&quot;"/>
    <numFmt numFmtId="180" formatCode="0&quot;%&quot;"/>
    <numFmt numFmtId="181" formatCode="_-* #,##0_-;\-* #,##0_-;_-* &quot;-&quot;??_-;_-@_-"/>
    <numFmt numFmtId="182" formatCode="_ * #,##0_ ;_ * \-#,##0_ ;_ * &quot;-&quot;??_ ;_ @_ "/>
    <numFmt numFmtId="183" formatCode="_-&quot;$&quot;* #,##0_-;\-&quot;$&quot;* #,##0_-;_-&quot;$&quot;* &quot;-&quot;??_-;_-@_-"/>
  </numFmts>
  <fonts count="9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name val="Arial"/>
      <family val="2"/>
    </font>
    <font>
      <b/>
      <sz val="24"/>
      <color theme="1"/>
      <name val="Calibri"/>
      <family val="2"/>
      <scheme val="minor"/>
    </font>
    <font>
      <b/>
      <sz val="18"/>
      <color theme="1"/>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
      <b/>
      <strike/>
      <sz val="11"/>
      <color theme="1"/>
      <name val="Calibri"/>
      <family val="2"/>
      <scheme val="minor"/>
    </font>
    <font>
      <sz val="11"/>
      <name val="Calibri"/>
      <family val="2"/>
      <scheme val="minor"/>
    </font>
    <font>
      <b/>
      <sz val="18"/>
      <name val="Arial"/>
      <family val="2"/>
    </font>
    <font>
      <sz val="12"/>
      <name val="Arial"/>
      <family val="2"/>
    </font>
    <font>
      <sz val="9"/>
      <name val="Arial"/>
      <family val="2"/>
    </font>
    <font>
      <sz val="14"/>
      <name val="Arial"/>
      <family val="2"/>
    </font>
    <font>
      <b/>
      <sz val="12"/>
      <name val="Arial"/>
      <family val="2"/>
    </font>
    <font>
      <b/>
      <sz val="18"/>
      <color indexed="10"/>
      <name val="Verdana"/>
      <family val="2"/>
    </font>
    <font>
      <b/>
      <sz val="14"/>
      <color indexed="8"/>
      <name val="Arial"/>
      <family val="2"/>
    </font>
    <font>
      <b/>
      <sz val="14"/>
      <name val="Arial"/>
      <family val="2"/>
    </font>
    <font>
      <b/>
      <sz val="8"/>
      <color indexed="81"/>
      <name val="Tahoma"/>
      <family val="2"/>
    </font>
    <font>
      <sz val="8"/>
      <color indexed="81"/>
      <name val="Tahoma"/>
      <family val="2"/>
    </font>
    <font>
      <sz val="8"/>
      <color theme="1"/>
      <name val="Calibri"/>
      <family val="2"/>
      <scheme val="minor"/>
    </font>
    <font>
      <b/>
      <sz val="11"/>
      <color rgb="FFFF0000"/>
      <name val="Calibri"/>
      <family val="2"/>
      <scheme val="minor"/>
    </font>
    <font>
      <sz val="14"/>
      <color theme="1"/>
      <name val="Calibri"/>
      <family val="2"/>
      <scheme val="minor"/>
    </font>
    <font>
      <sz val="10"/>
      <color theme="1"/>
      <name val="Calibri"/>
      <family val="2"/>
      <scheme val="minor"/>
    </font>
    <font>
      <b/>
      <sz val="18"/>
      <color rgb="FFFF0000"/>
      <name val="Calibri"/>
      <family val="2"/>
      <scheme val="minor"/>
    </font>
    <font>
      <b/>
      <sz val="11"/>
      <name val="Calibri"/>
      <family val="2"/>
      <scheme val="minor"/>
    </font>
    <font>
      <b/>
      <sz val="10"/>
      <color theme="1"/>
      <name val="Calibri"/>
      <family val="2"/>
      <scheme val="minor"/>
    </font>
    <font>
      <b/>
      <sz val="9"/>
      <color theme="1"/>
      <name val="Arial"/>
      <family val="2"/>
    </font>
    <font>
      <b/>
      <i/>
      <sz val="9"/>
      <color theme="1"/>
      <name val="Arial"/>
      <family val="2"/>
    </font>
    <font>
      <b/>
      <sz val="10"/>
      <name val="Helvetica"/>
      <family val="2"/>
    </font>
    <font>
      <b/>
      <sz val="8"/>
      <name val="Calibri"/>
      <family val="2"/>
      <scheme val="minor"/>
    </font>
    <font>
      <b/>
      <sz val="14"/>
      <color rgb="FFFF0000"/>
      <name val="Calibri"/>
      <family val="2"/>
      <scheme val="minor"/>
    </font>
    <font>
      <b/>
      <sz val="14"/>
      <color theme="0"/>
      <name val="Calibri"/>
      <family val="2"/>
      <scheme val="minor"/>
    </font>
    <font>
      <b/>
      <sz val="5"/>
      <color theme="1"/>
      <name val="Calibri"/>
      <family val="2"/>
      <scheme val="minor"/>
    </font>
    <font>
      <b/>
      <sz val="14"/>
      <name val="Calibri"/>
      <family val="2"/>
      <scheme val="minor"/>
    </font>
    <font>
      <b/>
      <sz val="18"/>
      <color theme="0"/>
      <name val="Arial"/>
      <family val="2"/>
    </font>
    <font>
      <sz val="12"/>
      <color theme="0"/>
      <name val="Arial"/>
      <family val="2"/>
    </font>
    <font>
      <sz val="9"/>
      <color theme="0"/>
      <name val="Arial"/>
      <family val="2"/>
    </font>
    <font>
      <b/>
      <sz val="10"/>
      <color theme="0"/>
      <name val="Arial"/>
      <family val="2"/>
    </font>
    <font>
      <sz val="14"/>
      <color theme="0"/>
      <name val="Arial"/>
      <family val="2"/>
    </font>
    <font>
      <b/>
      <sz val="10"/>
      <color rgb="FFFF0000"/>
      <name val="Calibri"/>
      <family val="2"/>
      <scheme val="minor"/>
    </font>
    <font>
      <sz val="9"/>
      <color theme="1"/>
      <name val="Calibri"/>
      <family val="2"/>
      <scheme val="minor"/>
    </font>
    <font>
      <sz val="11"/>
      <color rgb="FF000000"/>
      <name val="Arial"/>
      <family val="2"/>
    </font>
    <font>
      <sz val="11"/>
      <color rgb="FF000000"/>
      <name val="Calibri"/>
      <family val="2"/>
    </font>
    <font>
      <sz val="11"/>
      <color rgb="FFFFFFFF"/>
      <name val="Calibri"/>
      <family val="2"/>
    </font>
    <font>
      <sz val="11"/>
      <color rgb="FF9C0006"/>
      <name val="Calibri"/>
      <family val="2"/>
    </font>
    <font>
      <b/>
      <sz val="11"/>
      <color rgb="FFFA7D00"/>
      <name val="Calibri"/>
      <family val="2"/>
    </font>
    <font>
      <b/>
      <sz val="11"/>
      <color rgb="FFFFFFFF"/>
      <name val="Calibri"/>
      <family val="2"/>
    </font>
    <font>
      <i/>
      <sz val="11"/>
      <color rgb="FF7F7F7F"/>
      <name val="Calibri"/>
      <family val="2"/>
    </font>
    <font>
      <sz val="11"/>
      <color rgb="FF006100"/>
      <name val="Calibri"/>
      <family val="2"/>
    </font>
    <font>
      <b/>
      <sz val="15"/>
      <color rgb="FF1F497D"/>
      <name val="Calibri"/>
      <family val="2"/>
    </font>
    <font>
      <b/>
      <sz val="13"/>
      <color rgb="FF1F497D"/>
      <name val="Calibri"/>
      <family val="2"/>
    </font>
    <font>
      <b/>
      <sz val="11"/>
      <color rgb="FF1F497D"/>
      <name val="Calibri"/>
      <family val="2"/>
    </font>
    <font>
      <sz val="11"/>
      <color rgb="FF3F3F76"/>
      <name val="Calibri"/>
      <family val="2"/>
    </font>
    <font>
      <sz val="11"/>
      <color rgb="FFFA7D00"/>
      <name val="Calibri"/>
      <family val="2"/>
    </font>
    <font>
      <sz val="11"/>
      <color rgb="FF9C6500"/>
      <name val="Calibri"/>
      <family val="2"/>
    </font>
    <font>
      <b/>
      <sz val="11"/>
      <color rgb="FF3F3F3F"/>
      <name val="Calibri"/>
      <family val="2"/>
    </font>
    <font>
      <b/>
      <sz val="18"/>
      <color rgb="FF1F497D"/>
      <name val="Cambria"/>
      <family val="1"/>
    </font>
    <font>
      <b/>
      <sz val="11"/>
      <color rgb="FF000000"/>
      <name val="Calibri"/>
      <family val="2"/>
    </font>
    <font>
      <sz val="11"/>
      <color rgb="FFFF0000"/>
      <name val="Calibri"/>
      <family val="2"/>
    </font>
    <font>
      <b/>
      <i/>
      <sz val="16"/>
      <color rgb="FF000000"/>
      <name val="Arial"/>
      <family val="2"/>
    </font>
    <font>
      <b/>
      <i/>
      <u/>
      <sz val="11"/>
      <color rgb="FF000000"/>
      <name val="Arial"/>
      <family val="2"/>
    </font>
    <font>
      <b/>
      <sz val="14"/>
      <color indexed="8"/>
      <name val="Calibri"/>
      <family val="2"/>
      <scheme val="minor"/>
    </font>
    <font>
      <sz val="11"/>
      <color rgb="FF9C5700"/>
      <name val="Calibri"/>
      <family val="2"/>
      <scheme val="minor"/>
    </font>
    <font>
      <b/>
      <sz val="9"/>
      <name val="Arial"/>
      <family val="2"/>
    </font>
    <font>
      <sz val="9"/>
      <name val="Verdana"/>
      <family val="2"/>
    </font>
    <font>
      <sz val="9"/>
      <color rgb="FFFF0000"/>
      <name val="Calibri"/>
      <family val="2"/>
      <scheme val="minor"/>
    </font>
    <font>
      <sz val="11"/>
      <color theme="1"/>
      <name val="Arial"/>
      <family val="2"/>
    </font>
    <font>
      <b/>
      <i/>
      <sz val="16"/>
      <color theme="1"/>
      <name val="Arial"/>
      <family val="2"/>
    </font>
    <font>
      <b/>
      <i/>
      <u/>
      <sz val="11"/>
      <color theme="1"/>
      <name val="Arial"/>
      <family val="2"/>
    </font>
    <font>
      <sz val="18"/>
      <color theme="1"/>
      <name val="Calibri"/>
      <family val="2"/>
      <scheme val="minor"/>
    </font>
    <font>
      <b/>
      <sz val="11"/>
      <color theme="1" tint="4.9989318521683403E-2"/>
      <name val="Calibri"/>
      <family val="2"/>
      <scheme val="minor"/>
    </font>
    <font>
      <sz val="36"/>
      <color rgb="FFFF0000"/>
      <name val="Algerian"/>
      <family val="5"/>
    </font>
    <font>
      <b/>
      <sz val="8"/>
      <color rgb="FFFF0000"/>
      <name val="Calibri"/>
      <family val="2"/>
      <scheme val="minor"/>
    </font>
    <font>
      <b/>
      <sz val="9"/>
      <color theme="0"/>
      <name val="Arial"/>
      <family val="2"/>
    </font>
    <font>
      <sz val="14"/>
      <color rgb="FFFF0000"/>
      <name val="Calibri"/>
      <family val="2"/>
      <scheme val="minor"/>
    </font>
    <font>
      <sz val="11"/>
      <color rgb="FF000000"/>
      <name val="Calibri"/>
      <family val="2"/>
      <scheme val="minor"/>
    </font>
    <font>
      <b/>
      <sz val="9"/>
      <name val="Verdana"/>
      <family val="2"/>
    </font>
    <font>
      <b/>
      <sz val="9"/>
      <color theme="1"/>
      <name val="Calibri"/>
      <family val="2"/>
      <scheme val="minor"/>
    </font>
    <font>
      <sz val="9"/>
      <color rgb="FF000000"/>
      <name val="Calibri"/>
      <family val="2"/>
      <scheme val="minor"/>
    </font>
    <font>
      <b/>
      <sz val="10"/>
      <color rgb="FF000000"/>
      <name val="Calibri"/>
      <family val="2"/>
    </font>
    <font>
      <sz val="11"/>
      <name val="Calibri"/>
      <family val="2"/>
    </font>
    <font>
      <b/>
      <sz val="11"/>
      <name val="Calibri"/>
      <family val="2"/>
    </font>
  </fonts>
  <fills count="7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indexed="24"/>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rgb="FFDCE6F2"/>
        <bgColor rgb="FFDCE6F2"/>
      </patternFill>
    </fill>
    <fill>
      <patternFill patternType="solid">
        <fgColor rgb="FFF2DCDB"/>
        <bgColor rgb="FFF2DCDB"/>
      </patternFill>
    </fill>
    <fill>
      <patternFill patternType="solid">
        <fgColor rgb="FFEBF1DE"/>
        <bgColor rgb="FFEBF1DE"/>
      </patternFill>
    </fill>
    <fill>
      <patternFill patternType="solid">
        <fgColor rgb="FFE6E0EC"/>
        <bgColor rgb="FFE6E0EC"/>
      </patternFill>
    </fill>
    <fill>
      <patternFill patternType="solid">
        <fgColor rgb="FFDBEEF4"/>
        <bgColor rgb="FFDBEEF4"/>
      </patternFill>
    </fill>
    <fill>
      <patternFill patternType="solid">
        <fgColor rgb="FFFDEADA"/>
        <bgColor rgb="FFFDEADA"/>
      </patternFill>
    </fill>
    <fill>
      <patternFill patternType="solid">
        <fgColor rgb="FFB9CDE5"/>
        <bgColor rgb="FFB9CDE5"/>
      </patternFill>
    </fill>
    <fill>
      <patternFill patternType="solid">
        <fgColor rgb="FFE6B9B8"/>
        <bgColor rgb="FFE6B9B8"/>
      </patternFill>
    </fill>
    <fill>
      <patternFill patternType="solid">
        <fgColor rgb="FFD7E4BD"/>
        <bgColor rgb="FFD7E4BD"/>
      </patternFill>
    </fill>
    <fill>
      <patternFill patternType="solid">
        <fgColor rgb="FFCCC1DA"/>
        <bgColor rgb="FFCCC1DA"/>
      </patternFill>
    </fill>
    <fill>
      <patternFill patternType="solid">
        <fgColor rgb="FFB7DEE8"/>
        <bgColor rgb="FFB7DEE8"/>
      </patternFill>
    </fill>
    <fill>
      <patternFill patternType="solid">
        <fgColor rgb="FFFCD5B5"/>
        <bgColor rgb="FFFCD5B5"/>
      </patternFill>
    </fill>
    <fill>
      <patternFill patternType="solid">
        <fgColor rgb="FF95B3D7"/>
        <bgColor rgb="FF95B3D7"/>
      </patternFill>
    </fill>
    <fill>
      <patternFill patternType="solid">
        <fgColor rgb="FFD99694"/>
        <bgColor rgb="FFD99694"/>
      </patternFill>
    </fill>
    <fill>
      <patternFill patternType="solid">
        <fgColor rgb="FFC3D69B"/>
        <bgColor rgb="FFC3D69B"/>
      </patternFill>
    </fill>
    <fill>
      <patternFill patternType="solid">
        <fgColor rgb="FFB3A2C7"/>
        <bgColor rgb="FFB3A2C7"/>
      </patternFill>
    </fill>
    <fill>
      <patternFill patternType="solid">
        <fgColor rgb="FF93CDDD"/>
        <bgColor rgb="FF93CDDD"/>
      </patternFill>
    </fill>
    <fill>
      <patternFill patternType="solid">
        <fgColor rgb="FFFAC090"/>
        <bgColor rgb="FFFAC090"/>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theme="9" tint="-0.249977111117893"/>
        <bgColor indexed="64"/>
      </patternFill>
    </fill>
    <fill>
      <patternFill patternType="solid">
        <fgColor rgb="FFFF6699"/>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bottom style="thin">
        <color rgb="FF4F81BD"/>
      </bottom>
      <diagonal/>
    </border>
    <border>
      <left/>
      <right/>
      <top/>
      <bottom style="thin">
        <color rgb="FFA7C0DE"/>
      </bottom>
      <diagonal/>
    </border>
    <border>
      <left/>
      <right/>
      <top/>
      <bottom style="thin">
        <color rgb="FF95B3D7"/>
      </bottom>
      <diagonal/>
    </border>
    <border>
      <left/>
      <right/>
      <top style="thin">
        <color rgb="FF4F81BD"/>
      </top>
      <bottom style="double">
        <color rgb="FF4F81BD"/>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rgb="FFDDEBF7"/>
      </top>
      <bottom style="thin">
        <color rgb="FFDDEBF7"/>
      </bottom>
      <diagonal/>
    </border>
    <border>
      <left/>
      <right/>
      <top/>
      <bottom style="thin">
        <color rgb="FFDDEBF7"/>
      </bottom>
      <diagonal/>
    </border>
    <border>
      <left style="thin">
        <color theme="4" tint="0.39997558519241921"/>
      </left>
      <right/>
      <top style="thin">
        <color theme="4" tint="0.39997558519241921"/>
      </top>
      <bottom style="thin">
        <color theme="4" tint="0.39997558519241921"/>
      </bottom>
      <diagonal/>
    </border>
  </borders>
  <cellStyleXfs count="143">
    <xf numFmtId="0" fontId="0" fillId="0" borderId="0"/>
    <xf numFmtId="165"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58" fillId="0" borderId="0"/>
    <xf numFmtId="0" fontId="59" fillId="37" borderId="0" applyNumberFormat="0" applyBorder="0" applyProtection="0"/>
    <xf numFmtId="0" fontId="59" fillId="38" borderId="0" applyNumberFormat="0" applyBorder="0" applyProtection="0"/>
    <xf numFmtId="0" fontId="59" fillId="39" borderId="0" applyNumberFormat="0" applyBorder="0" applyProtection="0"/>
    <xf numFmtId="0" fontId="59" fillId="40" borderId="0" applyNumberFormat="0" applyBorder="0" applyProtection="0"/>
    <xf numFmtId="0" fontId="59" fillId="41" borderId="0" applyNumberFormat="0" applyBorder="0" applyProtection="0"/>
    <xf numFmtId="0" fontId="59" fillId="42" borderId="0" applyNumberFormat="0" applyBorder="0" applyProtection="0"/>
    <xf numFmtId="0" fontId="59" fillId="43" borderId="0" applyNumberFormat="0" applyBorder="0" applyProtection="0"/>
    <xf numFmtId="0" fontId="59" fillId="44" borderId="0" applyNumberFormat="0" applyBorder="0" applyProtection="0"/>
    <xf numFmtId="0" fontId="59" fillId="45" borderId="0" applyNumberFormat="0" applyBorder="0" applyProtection="0"/>
    <xf numFmtId="0" fontId="59" fillId="46" borderId="0" applyNumberFormat="0" applyBorder="0" applyProtection="0"/>
    <xf numFmtId="0" fontId="59" fillId="47" borderId="0" applyNumberFormat="0" applyBorder="0" applyProtection="0"/>
    <xf numFmtId="0" fontId="59" fillId="48" borderId="0" applyNumberFormat="0" applyBorder="0" applyProtection="0"/>
    <xf numFmtId="0" fontId="60" fillId="49" borderId="0" applyNumberFormat="0" applyBorder="0" applyProtection="0"/>
    <xf numFmtId="0" fontId="60" fillId="50" borderId="0" applyNumberFormat="0" applyBorder="0" applyProtection="0"/>
    <xf numFmtId="0" fontId="60" fillId="51" borderId="0" applyNumberFormat="0" applyBorder="0" applyProtection="0"/>
    <xf numFmtId="0" fontId="60" fillId="52" borderId="0" applyNumberFormat="0" applyBorder="0" applyProtection="0"/>
    <xf numFmtId="0" fontId="60" fillId="53" borderId="0" applyNumberFormat="0" applyBorder="0" applyProtection="0"/>
    <xf numFmtId="0" fontId="60" fillId="54" borderId="0" applyNumberFormat="0" applyBorder="0" applyProtection="0"/>
    <xf numFmtId="0" fontId="60" fillId="55" borderId="0" applyNumberFormat="0" applyBorder="0" applyProtection="0"/>
    <xf numFmtId="0" fontId="60" fillId="56" borderId="0" applyNumberFormat="0" applyBorder="0" applyProtection="0"/>
    <xf numFmtId="0" fontId="60" fillId="57" borderId="0" applyNumberFormat="0" applyBorder="0" applyProtection="0"/>
    <xf numFmtId="0" fontId="60" fillId="58" borderId="0" applyNumberFormat="0" applyBorder="0" applyProtection="0"/>
    <xf numFmtId="0" fontId="60" fillId="59" borderId="0" applyNumberFormat="0" applyBorder="0" applyProtection="0"/>
    <xf numFmtId="0" fontId="60" fillId="60" borderId="0" applyNumberFormat="0" applyBorder="0" applyProtection="0"/>
    <xf numFmtId="0" fontId="61" fillId="61" borderId="0" applyNumberFormat="0" applyBorder="0" applyProtection="0"/>
    <xf numFmtId="0" fontId="62" fillId="62" borderId="4" applyNumberFormat="0" applyProtection="0"/>
    <xf numFmtId="0" fontId="63" fillId="63" borderId="7" applyNumberFormat="0" applyProtection="0"/>
    <xf numFmtId="174" fontId="58" fillId="0" borderId="0" applyFont="0" applyBorder="0" applyProtection="0"/>
    <xf numFmtId="0" fontId="64" fillId="0" borderId="0" applyNumberFormat="0" applyBorder="0" applyProtection="0"/>
    <xf numFmtId="0" fontId="65" fillId="64" borderId="0" applyNumberFormat="0" applyBorder="0" applyProtection="0"/>
    <xf numFmtId="0" fontId="66" fillId="0" borderId="33" applyNumberFormat="0" applyProtection="0"/>
    <xf numFmtId="0" fontId="67" fillId="0" borderId="34" applyNumberFormat="0" applyProtection="0"/>
    <xf numFmtId="0" fontId="68" fillId="0" borderId="35" applyNumberFormat="0" applyProtection="0"/>
    <xf numFmtId="0" fontId="68" fillId="0" borderId="0" applyNumberFormat="0" applyBorder="0" applyProtection="0"/>
    <xf numFmtId="0" fontId="69" fillId="65" borderId="4" applyNumberFormat="0" applyProtection="0"/>
    <xf numFmtId="0" fontId="70" fillId="0" borderId="6" applyNumberFormat="0" applyProtection="0"/>
    <xf numFmtId="0" fontId="71" fillId="66" borderId="0" applyNumberFormat="0" applyBorder="0" applyProtection="0"/>
    <xf numFmtId="0" fontId="58" fillId="67" borderId="8" applyNumberFormat="0" applyFont="0" applyProtection="0"/>
    <xf numFmtId="0" fontId="72" fillId="62" borderId="5" applyNumberFormat="0" applyProtection="0"/>
    <xf numFmtId="0" fontId="73" fillId="0" borderId="0" applyNumberFormat="0" applyBorder="0" applyProtection="0"/>
    <xf numFmtId="0" fontId="74" fillId="0" borderId="36" applyNumberFormat="0" applyProtection="0"/>
    <xf numFmtId="0" fontId="75" fillId="0" borderId="0" applyNumberFormat="0" applyBorder="0" applyProtection="0"/>
    <xf numFmtId="0" fontId="76" fillId="0" borderId="0" applyNumberFormat="0" applyBorder="0" applyProtection="0">
      <alignment horizontal="center"/>
    </xf>
    <xf numFmtId="0" fontId="76" fillId="0" borderId="0" applyNumberFormat="0" applyBorder="0" applyProtection="0">
      <alignment horizontal="center" textRotation="90"/>
    </xf>
    <xf numFmtId="0" fontId="77" fillId="0" borderId="0" applyNumberFormat="0" applyBorder="0" applyProtection="0"/>
    <xf numFmtId="175" fontId="77" fillId="0" borderId="0" applyBorder="0" applyProtection="0"/>
    <xf numFmtId="43" fontId="1" fillId="0" borderId="0" applyFont="0" applyFill="0" applyBorder="0" applyAlignment="0" applyProtection="0"/>
    <xf numFmtId="0" fontId="79" fillId="4" borderId="0" applyNumberFormat="0" applyBorder="0" applyAlignment="0" applyProtection="0"/>
    <xf numFmtId="165" fontId="1" fillId="0" borderId="0" applyFont="0" applyFill="0" applyBorder="0" applyAlignment="0" applyProtection="0"/>
    <xf numFmtId="0" fontId="83" fillId="0" borderId="0"/>
    <xf numFmtId="0" fontId="59" fillId="37" borderId="0"/>
    <xf numFmtId="0" fontId="59" fillId="38" borderId="0"/>
    <xf numFmtId="0" fontId="59" fillId="39" borderId="0"/>
    <xf numFmtId="0" fontId="59" fillId="40" borderId="0"/>
    <xf numFmtId="0" fontId="59" fillId="41" borderId="0"/>
    <xf numFmtId="0" fontId="59" fillId="42" borderId="0"/>
    <xf numFmtId="0" fontId="59" fillId="43" borderId="0"/>
    <xf numFmtId="0" fontId="59" fillId="44" borderId="0"/>
    <xf numFmtId="0" fontId="59" fillId="45" borderId="0"/>
    <xf numFmtId="0" fontId="59" fillId="46" borderId="0"/>
    <xf numFmtId="0" fontId="59" fillId="47" borderId="0"/>
    <xf numFmtId="0" fontId="59" fillId="48" borderId="0"/>
    <xf numFmtId="0" fontId="60" fillId="49" borderId="0"/>
    <xf numFmtId="0" fontId="60" fillId="50" borderId="0"/>
    <xf numFmtId="0" fontId="60" fillId="51" borderId="0"/>
    <xf numFmtId="0" fontId="60" fillId="52" borderId="0"/>
    <xf numFmtId="0" fontId="60" fillId="53" borderId="0"/>
    <xf numFmtId="0" fontId="60" fillId="54" borderId="0"/>
    <xf numFmtId="0" fontId="60" fillId="55" borderId="0"/>
    <xf numFmtId="0" fontId="60" fillId="56" borderId="0"/>
    <xf numFmtId="0" fontId="60" fillId="57" borderId="0"/>
    <xf numFmtId="0" fontId="60" fillId="58" borderId="0"/>
    <xf numFmtId="0" fontId="60" fillId="59" borderId="0"/>
    <xf numFmtId="0" fontId="60" fillId="60" borderId="0"/>
    <xf numFmtId="0" fontId="61" fillId="61" borderId="0"/>
    <xf numFmtId="0" fontId="62" fillId="62" borderId="4"/>
    <xf numFmtId="0" fontId="63" fillId="63" borderId="7"/>
    <xf numFmtId="176" fontId="83" fillId="0" borderId="0"/>
    <xf numFmtId="0" fontId="64" fillId="0" borderId="0"/>
    <xf numFmtId="0" fontId="65" fillId="64" borderId="0"/>
    <xf numFmtId="0" fontId="66" fillId="0" borderId="33"/>
    <xf numFmtId="0" fontId="67" fillId="0" borderId="34"/>
    <xf numFmtId="0" fontId="68" fillId="0" borderId="35"/>
    <xf numFmtId="0" fontId="68" fillId="0" borderId="0"/>
    <xf numFmtId="0" fontId="69" fillId="65" borderId="4"/>
    <xf numFmtId="0" fontId="70" fillId="0" borderId="6"/>
    <xf numFmtId="0" fontId="71" fillId="66" borderId="0"/>
    <xf numFmtId="0" fontId="83" fillId="67" borderId="8"/>
    <xf numFmtId="0" fontId="72" fillId="62" borderId="5"/>
    <xf numFmtId="0" fontId="73" fillId="0" borderId="0"/>
    <xf numFmtId="0" fontId="74" fillId="0" borderId="36"/>
    <xf numFmtId="0" fontId="75" fillId="0" borderId="0"/>
    <xf numFmtId="0" fontId="84" fillId="0" borderId="0">
      <alignment horizontal="center"/>
    </xf>
    <xf numFmtId="0" fontId="84" fillId="0" borderId="0">
      <alignment horizontal="center" textRotation="90"/>
    </xf>
    <xf numFmtId="0" fontId="85" fillId="0" borderId="0"/>
    <xf numFmtId="175" fontId="85" fillId="0" borderId="0"/>
    <xf numFmtId="43" fontId="1" fillId="0" borderId="0" applyFont="0" applyFill="0" applyBorder="0" applyAlignment="0" applyProtection="0"/>
    <xf numFmtId="164" fontId="1" fillId="0" borderId="0" applyFont="0" applyFill="0" applyBorder="0" applyAlignment="0" applyProtection="0"/>
  </cellStyleXfs>
  <cellXfs count="809">
    <xf numFmtId="0" fontId="0" fillId="0" borderId="0" xfId="0"/>
    <xf numFmtId="0" fontId="0" fillId="0" borderId="0" xfId="0" applyAlignment="1">
      <alignment horizontal="center"/>
    </xf>
    <xf numFmtId="0" fontId="0" fillId="0" borderId="0" xfId="0" applyBorder="1" applyAlignment="1">
      <alignment horizontal="center"/>
    </xf>
    <xf numFmtId="0" fontId="0" fillId="0" borderId="14" xfId="0" applyBorder="1"/>
    <xf numFmtId="0" fontId="0" fillId="0" borderId="0" xfId="0" applyBorder="1"/>
    <xf numFmtId="0" fontId="0" fillId="0" borderId="16" xfId="0" applyBorder="1"/>
    <xf numFmtId="0" fontId="0" fillId="0" borderId="17" xfId="0" applyBorder="1"/>
    <xf numFmtId="0" fontId="17" fillId="0" borderId="0" xfId="0" applyFont="1" applyFill="1" applyBorder="1" applyAlignment="1">
      <alignment horizontal="center"/>
    </xf>
    <xf numFmtId="0" fontId="13" fillId="0" borderId="0" xfId="0" applyFont="1" applyFill="1" applyBorder="1" applyAlignment="1">
      <alignment horizontal="center"/>
    </xf>
    <xf numFmtId="0" fontId="25" fillId="0" borderId="0" xfId="0" applyFont="1"/>
    <xf numFmtId="166" fontId="25" fillId="0" borderId="0" xfId="0" applyNumberFormat="1" applyFont="1"/>
    <xf numFmtId="166" fontId="17" fillId="0" borderId="0" xfId="1" applyNumberFormat="1" applyFont="1" applyFill="1" applyBorder="1" applyAlignment="1">
      <alignment horizontal="center"/>
    </xf>
    <xf numFmtId="166" fontId="17" fillId="0" borderId="0" xfId="0" applyNumberFormat="1" applyFont="1" applyFill="1" applyBorder="1" applyAlignment="1">
      <alignment horizontal="center"/>
    </xf>
    <xf numFmtId="166" fontId="16" fillId="0" borderId="0" xfId="1" applyNumberFormat="1" applyFont="1" applyFill="1" applyBorder="1" applyAlignment="1">
      <alignment vertical="center"/>
    </xf>
    <xf numFmtId="0" fontId="28" fillId="0" borderId="0" xfId="0" applyFont="1" applyFill="1" applyBorder="1" applyAlignment="1">
      <alignment horizontal="center"/>
    </xf>
    <xf numFmtId="0" fontId="29" fillId="0" borderId="0" xfId="0" applyFont="1" applyFill="1" applyBorder="1" applyAlignment="1" applyProtection="1">
      <alignment vertical="center"/>
      <protection locked="0"/>
    </xf>
    <xf numFmtId="0" fontId="27" fillId="0" borderId="0" xfId="0" applyFont="1" applyFill="1" applyBorder="1" applyAlignment="1" applyProtection="1">
      <alignment vertical="center"/>
      <protection locked="0"/>
    </xf>
    <xf numFmtId="0" fontId="0" fillId="0" borderId="0" xfId="0" applyFill="1" applyBorder="1" applyAlignment="1">
      <alignment vertical="center"/>
    </xf>
    <xf numFmtId="0" fontId="0" fillId="0" borderId="0" xfId="0" applyFill="1" applyBorder="1"/>
    <xf numFmtId="0" fontId="0" fillId="0" borderId="0" xfId="0" applyFill="1" applyBorder="1" applyAlignment="1">
      <alignment horizontal="center"/>
    </xf>
    <xf numFmtId="0" fontId="26"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applyAlignment="1">
      <alignment vertical="top"/>
    </xf>
    <xf numFmtId="0" fontId="30" fillId="0" borderId="0" xfId="0" applyFont="1" applyFill="1" applyBorder="1" applyAlignment="1">
      <alignment vertical="center"/>
    </xf>
    <xf numFmtId="49" fontId="31" fillId="0" borderId="0" xfId="0" applyNumberFormat="1" applyFont="1" applyFill="1" applyBorder="1" applyAlignment="1" applyProtection="1">
      <alignment vertical="center"/>
      <protection locked="0"/>
    </xf>
    <xf numFmtId="0" fontId="18" fillId="0" borderId="0" xfId="0" applyFont="1" applyFill="1" applyBorder="1" applyAlignment="1" applyProtection="1">
      <alignment vertical="center"/>
      <protection locked="0"/>
    </xf>
    <xf numFmtId="169" fontId="29" fillId="0" borderId="0" xfId="0" applyNumberFormat="1" applyFont="1" applyFill="1" applyBorder="1" applyAlignment="1" applyProtection="1">
      <protection locked="0"/>
    </xf>
    <xf numFmtId="0" fontId="0" fillId="0" borderId="0" xfId="0" applyFill="1" applyBorder="1" applyAlignment="1">
      <alignment vertical="top"/>
    </xf>
    <xf numFmtId="0" fontId="29" fillId="0" borderId="0" xfId="0" applyFont="1" applyFill="1" applyBorder="1" applyAlignment="1" applyProtection="1">
      <alignment vertical="center" wrapText="1"/>
      <protection locked="0"/>
    </xf>
    <xf numFmtId="1" fontId="32" fillId="0" borderId="0" xfId="0" applyNumberFormat="1" applyFont="1" applyFill="1" applyBorder="1" applyAlignment="1" applyProtection="1">
      <alignment vertical="center"/>
      <protection locked="0"/>
    </xf>
    <xf numFmtId="170" fontId="33" fillId="0" borderId="0" xfId="0" applyNumberFormat="1" applyFont="1" applyFill="1" applyBorder="1" applyAlignment="1">
      <alignment horizontal="center" vertical="center"/>
    </xf>
    <xf numFmtId="0" fontId="29" fillId="0" borderId="0" xfId="0" applyFont="1" applyFill="1" applyBorder="1"/>
    <xf numFmtId="0" fontId="17" fillId="0" borderId="0" xfId="0" applyFont="1"/>
    <xf numFmtId="167" fontId="17" fillId="0" borderId="0" xfId="0" applyNumberFormat="1" applyFont="1"/>
    <xf numFmtId="0" fontId="25" fillId="0" borderId="0" xfId="0" applyFont="1" applyFill="1" applyBorder="1" applyAlignment="1">
      <alignment vertical="center"/>
    </xf>
    <xf numFmtId="0" fontId="25" fillId="0" borderId="0" xfId="0" applyFont="1" applyFill="1" applyBorder="1"/>
    <xf numFmtId="167" fontId="25" fillId="0" borderId="0" xfId="0" applyNumberFormat="1" applyFont="1"/>
    <xf numFmtId="0" fontId="0" fillId="0" borderId="14" xfId="1" applyNumberFormat="1" applyFont="1" applyFill="1" applyBorder="1" applyAlignment="1">
      <alignment horizontal="center" vertical="center"/>
    </xf>
    <xf numFmtId="0" fontId="0" fillId="0" borderId="0" xfId="0" applyFill="1" applyBorder="1" applyProtection="1">
      <protection locked="0"/>
    </xf>
    <xf numFmtId="0" fontId="16" fillId="0" borderId="20" xfId="0" applyFont="1" applyBorder="1" applyAlignment="1">
      <alignment horizontal="center" vertical="center"/>
    </xf>
    <xf numFmtId="0" fontId="0" fillId="0" borderId="15" xfId="0" applyFill="1" applyBorder="1" applyAlignment="1">
      <alignment horizontal="center"/>
    </xf>
    <xf numFmtId="0" fontId="0" fillId="0" borderId="0" xfId="0" applyAlignment="1" applyProtection="1">
      <alignment horizontal="center"/>
      <protection locked="0"/>
    </xf>
    <xf numFmtId="0" fontId="0" fillId="0" borderId="0" xfId="0" applyProtection="1">
      <protection locked="0"/>
    </xf>
    <xf numFmtId="0" fontId="16" fillId="0" borderId="19" xfId="0" applyFont="1" applyBorder="1" applyAlignment="1">
      <alignment horizontal="center" vertical="center"/>
    </xf>
    <xf numFmtId="0" fontId="41" fillId="0" borderId="11" xfId="0" applyFont="1" applyBorder="1" applyAlignment="1">
      <alignment horizontal="center"/>
    </xf>
    <xf numFmtId="0" fontId="41" fillId="0" borderId="12" xfId="0" applyFont="1" applyBorder="1" applyAlignment="1">
      <alignment horizontal="center"/>
    </xf>
    <xf numFmtId="0" fontId="41" fillId="0" borderId="12" xfId="0" applyFont="1" applyBorder="1" applyAlignment="1" applyProtection="1">
      <alignment horizontal="center"/>
      <protection locked="0"/>
    </xf>
    <xf numFmtId="0" fontId="41" fillId="0" borderId="13" xfId="0" applyFont="1" applyBorder="1" applyAlignment="1" applyProtection="1">
      <alignment horizontal="center"/>
      <protection locked="0"/>
    </xf>
    <xf numFmtId="0" fontId="20" fillId="0" borderId="10" xfId="0" applyFont="1" applyFill="1" applyBorder="1" applyAlignment="1">
      <alignment vertical="center"/>
    </xf>
    <xf numFmtId="0" fontId="0" fillId="0" borderId="10" xfId="0" applyFont="1" applyFill="1" applyBorder="1" applyAlignment="1"/>
    <xf numFmtId="0" fontId="0" fillId="0" borderId="10" xfId="0" applyFont="1" applyFill="1" applyBorder="1"/>
    <xf numFmtId="0" fontId="43" fillId="0" borderId="10" xfId="0" applyFont="1" applyFill="1" applyBorder="1" applyAlignment="1">
      <alignment horizontal="center" vertical="center" wrapText="1"/>
    </xf>
    <xf numFmtId="0" fontId="45" fillId="33" borderId="10" xfId="0" applyFont="1" applyFill="1" applyBorder="1" applyAlignment="1">
      <alignment horizontal="center" vertical="center" wrapText="1"/>
    </xf>
    <xf numFmtId="0" fontId="0" fillId="0" borderId="0" xfId="0" applyFill="1"/>
    <xf numFmtId="0" fontId="16" fillId="0" borderId="0" xfId="0" applyFont="1" applyFill="1" applyBorder="1" applyAlignment="1">
      <alignment horizontal="center" vertical="center"/>
    </xf>
    <xf numFmtId="0" fontId="47" fillId="0" borderId="16" xfId="0" applyFont="1" applyBorder="1" applyAlignment="1">
      <alignment horizontal="center"/>
    </xf>
    <xf numFmtId="0" fontId="47" fillId="0" borderId="17" xfId="0" applyFont="1" applyBorder="1" applyAlignment="1">
      <alignment horizontal="center"/>
    </xf>
    <xf numFmtId="0" fontId="41" fillId="0" borderId="13" xfId="0" applyFont="1" applyFill="1" applyBorder="1" applyAlignment="1" applyProtection="1">
      <alignment horizontal="center"/>
      <protection locked="0"/>
    </xf>
    <xf numFmtId="0" fontId="47" fillId="0" borderId="18" xfId="0" applyFont="1" applyBorder="1" applyAlignment="1">
      <alignment horizontal="center"/>
    </xf>
    <xf numFmtId="0" fontId="49" fillId="0" borderId="11" xfId="0" applyFont="1" applyBorder="1" applyAlignment="1">
      <alignment horizontal="center" vertical="center"/>
    </xf>
    <xf numFmtId="0" fontId="42" fillId="0" borderId="21" xfId="0" applyFont="1" applyBorder="1" applyAlignment="1">
      <alignment horizontal="center"/>
    </xf>
    <xf numFmtId="0" fontId="41" fillId="0" borderId="0" xfId="0" applyFont="1"/>
    <xf numFmtId="0" fontId="13" fillId="0" borderId="0" xfId="0" applyFont="1"/>
    <xf numFmtId="0" fontId="16" fillId="0" borderId="0" xfId="0" applyFont="1"/>
    <xf numFmtId="0" fontId="22" fillId="0" borderId="0" xfId="0" applyFont="1" applyAlignment="1">
      <alignment horizontal="center"/>
    </xf>
    <xf numFmtId="0" fontId="50" fillId="0" borderId="0" xfId="0" applyFont="1" applyAlignment="1">
      <alignment horizontal="center"/>
    </xf>
    <xf numFmtId="0" fontId="48" fillId="0" borderId="0" xfId="0" applyFont="1" applyAlignment="1">
      <alignment horizontal="center"/>
    </xf>
    <xf numFmtId="0" fontId="48" fillId="0" borderId="0" xfId="0" applyFont="1" applyFill="1" applyBorder="1" applyAlignment="1">
      <alignment horizontal="center"/>
    </xf>
    <xf numFmtId="0" fontId="0" fillId="0" borderId="13" xfId="0" applyBorder="1"/>
    <xf numFmtId="0" fontId="22" fillId="0" borderId="15" xfId="0" applyFont="1" applyBorder="1" applyAlignment="1">
      <alignment horizontal="center"/>
    </xf>
    <xf numFmtId="0" fontId="0" fillId="0" borderId="0" xfId="0" applyFill="1" applyProtection="1"/>
    <xf numFmtId="0" fontId="41" fillId="0" borderId="11" xfId="0" applyFont="1" applyFill="1" applyBorder="1" applyAlignment="1" applyProtection="1">
      <alignment horizontal="center"/>
    </xf>
    <xf numFmtId="0" fontId="47" fillId="0" borderId="16" xfId="0" applyFont="1" applyFill="1" applyBorder="1" applyAlignment="1" applyProtection="1">
      <alignment horizontal="center"/>
    </xf>
    <xf numFmtId="0" fontId="16" fillId="0" borderId="12" xfId="0" applyFont="1" applyFill="1" applyBorder="1" applyAlignment="1" applyProtection="1">
      <alignment horizontal="center" vertical="center"/>
    </xf>
    <xf numFmtId="0" fontId="0" fillId="0" borderId="0" xfId="0" applyFill="1" applyBorder="1" applyAlignment="1" applyProtection="1">
      <alignment horizontal="center"/>
    </xf>
    <xf numFmtId="0" fontId="0" fillId="0" borderId="17" xfId="0" applyFill="1" applyBorder="1" applyProtection="1"/>
    <xf numFmtId="0" fontId="16" fillId="0" borderId="21" xfId="0" applyFont="1" applyBorder="1" applyAlignment="1">
      <alignment horizontal="center" vertical="center"/>
    </xf>
    <xf numFmtId="0" fontId="47" fillId="0" borderId="0" xfId="0" applyFont="1" applyBorder="1" applyAlignment="1" applyProtection="1">
      <alignment horizontal="center"/>
      <protection locked="0"/>
    </xf>
    <xf numFmtId="0" fontId="47" fillId="0" borderId="15" xfId="0" applyFont="1" applyBorder="1" applyAlignment="1" applyProtection="1">
      <alignment horizontal="center"/>
      <protection locked="0"/>
    </xf>
    <xf numFmtId="166" fontId="16" fillId="0" borderId="0" xfId="1" applyNumberFormat="1" applyFont="1" applyFill="1" applyBorder="1" applyAlignment="1" applyProtection="1">
      <alignment vertical="center"/>
      <protection locked="0"/>
    </xf>
    <xf numFmtId="0" fontId="0" fillId="0" borderId="0" xfId="0" applyBorder="1" applyProtection="1">
      <protection locked="0"/>
    </xf>
    <xf numFmtId="0" fontId="0" fillId="0" borderId="0" xfId="0" applyFill="1" applyBorder="1" applyProtection="1"/>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0" fillId="0" borderId="16" xfId="0" applyFill="1" applyBorder="1"/>
    <xf numFmtId="0" fontId="0" fillId="0" borderId="18" xfId="0" applyFont="1" applyFill="1" applyBorder="1" applyAlignment="1">
      <alignment horizontal="center"/>
    </xf>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0" fillId="35" borderId="10" xfId="0" applyFill="1" applyBorder="1" applyAlignment="1">
      <alignment horizontal="center"/>
    </xf>
    <xf numFmtId="0" fontId="0" fillId="0" borderId="10" xfId="0" applyBorder="1" applyAlignment="1">
      <alignment horizontal="center"/>
    </xf>
    <xf numFmtId="0" fontId="0" fillId="36" borderId="10" xfId="0" applyFill="1" applyBorder="1" applyAlignment="1">
      <alignment horizontal="center" wrapText="1"/>
    </xf>
    <xf numFmtId="0" fontId="0" fillId="36" borderId="10" xfId="0" applyFill="1" applyBorder="1" applyAlignment="1">
      <alignment horizontal="center"/>
    </xf>
    <xf numFmtId="0" fontId="16" fillId="0" borderId="0" xfId="0" applyFont="1" applyFill="1" applyBorder="1" applyAlignment="1">
      <alignment horizontal="center" vertical="center"/>
    </xf>
    <xf numFmtId="0" fontId="0" fillId="0" borderId="0" xfId="0" applyFill="1" applyBorder="1" applyAlignment="1">
      <alignment horizontal="center" wrapText="1"/>
    </xf>
    <xf numFmtId="0" fontId="0" fillId="0" borderId="10" xfId="0" applyBorder="1" applyAlignment="1" applyProtection="1">
      <alignment horizontal="center"/>
      <protection locked="0"/>
    </xf>
    <xf numFmtId="49" fontId="0" fillId="0" borderId="10" xfId="0" applyNumberFormat="1" applyFill="1" applyBorder="1"/>
    <xf numFmtId="0" fontId="16" fillId="0" borderId="0" xfId="0" applyFont="1" applyFill="1" applyBorder="1" applyAlignment="1">
      <alignment horizontal="center" vertical="center"/>
    </xf>
    <xf numFmtId="0" fontId="0" fillId="0" borderId="0" xfId="1" applyNumberFormat="1" applyFont="1" applyFill="1" applyBorder="1" applyAlignment="1">
      <alignment horizontal="center" vertical="center"/>
    </xf>
    <xf numFmtId="0" fontId="0" fillId="0" borderId="17" xfId="0" applyBorder="1" applyProtection="1">
      <protection locked="0"/>
    </xf>
    <xf numFmtId="0" fontId="0" fillId="34" borderId="10" xfId="0" applyFill="1" applyBorder="1" applyProtection="1">
      <protection locked="0"/>
    </xf>
    <xf numFmtId="0" fontId="16" fillId="0" borderId="0" xfId="0" applyFont="1" applyBorder="1" applyAlignment="1">
      <alignment horizontal="center"/>
    </xf>
    <xf numFmtId="0" fontId="16" fillId="0" borderId="0" xfId="0" applyFont="1" applyFill="1" applyBorder="1" applyAlignment="1">
      <alignment horizontal="center" vertical="center"/>
    </xf>
    <xf numFmtId="0" fontId="16" fillId="0" borderId="0" xfId="0" applyFont="1" applyFill="1" applyBorder="1" applyAlignment="1">
      <alignment vertical="center"/>
    </xf>
    <xf numFmtId="0" fontId="14" fillId="0" borderId="0" xfId="0" applyFont="1" applyAlignment="1" applyProtection="1">
      <alignment horizontal="center"/>
      <protection locked="0"/>
    </xf>
    <xf numFmtId="0" fontId="16" fillId="0" borderId="0" xfId="0" applyFont="1" applyFill="1" applyBorder="1" applyAlignment="1">
      <alignment horizontal="center" vertical="center"/>
    </xf>
    <xf numFmtId="0" fontId="0" fillId="0" borderId="10" xfId="0" applyBorder="1"/>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58" fillId="0" borderId="37" xfId="44" applyBorder="1" applyProtection="1">
      <protection locked="0"/>
    </xf>
    <xf numFmtId="0" fontId="58" fillId="0" borderId="0" xfId="44" applyProtection="1">
      <protection locked="0"/>
    </xf>
    <xf numFmtId="0" fontId="16" fillId="0" borderId="0" xfId="0" applyFont="1" applyFill="1" applyBorder="1" applyAlignment="1">
      <alignment horizontal="center" vertical="center"/>
    </xf>
    <xf numFmtId="0" fontId="57" fillId="0" borderId="0" xfId="0" applyFont="1" applyFill="1"/>
    <xf numFmtId="0" fontId="0" fillId="34" borderId="10" xfId="0" applyFill="1" applyBorder="1"/>
    <xf numFmtId="0" fontId="0" fillId="34" borderId="0" xfId="0" applyFill="1" applyProtection="1">
      <protection locked="0"/>
    </xf>
    <xf numFmtId="0" fontId="16" fillId="0" borderId="0" xfId="0" applyFont="1" applyFill="1" applyBorder="1" applyAlignment="1">
      <alignment horizontal="center" vertical="center"/>
    </xf>
    <xf numFmtId="0" fontId="19" fillId="0" borderId="14" xfId="0" applyFont="1" applyFill="1" applyBorder="1" applyAlignment="1">
      <alignment vertical="center"/>
    </xf>
    <xf numFmtId="0" fontId="19" fillId="0" borderId="0" xfId="0" applyFont="1" applyFill="1" applyBorder="1" applyAlignment="1">
      <alignment vertical="center"/>
    </xf>
    <xf numFmtId="0" fontId="19" fillId="0" borderId="15" xfId="0" applyFont="1" applyFill="1" applyBorder="1" applyAlignment="1">
      <alignment vertical="center"/>
    </xf>
    <xf numFmtId="166" fontId="17" fillId="34" borderId="0" xfId="0" applyNumberFormat="1" applyFont="1" applyFill="1"/>
    <xf numFmtId="43" fontId="17" fillId="34" borderId="0" xfId="0" applyNumberFormat="1" applyFont="1" applyFill="1"/>
    <xf numFmtId="0" fontId="0" fillId="34" borderId="11" xfId="0" applyFill="1" applyBorder="1"/>
    <xf numFmtId="0" fontId="0" fillId="34" borderId="11" xfId="1" applyNumberFormat="1" applyFont="1" applyFill="1" applyBorder="1" applyAlignment="1">
      <alignment horizontal="center" vertical="center"/>
    </xf>
    <xf numFmtId="0" fontId="0" fillId="34" borderId="12" xfId="0" applyFill="1" applyBorder="1" applyAlignment="1">
      <alignment horizontal="center"/>
    </xf>
    <xf numFmtId="2" fontId="0" fillId="34" borderId="12" xfId="43" applyNumberFormat="1" applyFont="1" applyFill="1" applyBorder="1" applyAlignment="1">
      <alignment horizontal="center"/>
    </xf>
    <xf numFmtId="166" fontId="0" fillId="34" borderId="12" xfId="1" applyNumberFormat="1" applyFont="1" applyFill="1" applyBorder="1" applyAlignment="1">
      <alignment horizontal="center"/>
    </xf>
    <xf numFmtId="166" fontId="0" fillId="34" borderId="13" xfId="1" applyNumberFormat="1" applyFont="1" applyFill="1" applyBorder="1" applyAlignment="1">
      <alignment horizontal="center"/>
    </xf>
    <xf numFmtId="166" fontId="23" fillId="0" borderId="24" xfId="1" applyNumberFormat="1" applyFont="1" applyFill="1" applyBorder="1" applyAlignment="1"/>
    <xf numFmtId="166" fontId="38" fillId="0" borderId="18" xfId="0" applyNumberFormat="1" applyFont="1" applyFill="1" applyBorder="1"/>
    <xf numFmtId="0" fontId="16" fillId="0" borderId="0" xfId="0" applyFont="1" applyFill="1" applyBorder="1"/>
    <xf numFmtId="9" fontId="16" fillId="0" borderId="26" xfId="43" applyFont="1" applyFill="1" applyBorder="1" applyAlignment="1">
      <alignment horizontal="right"/>
    </xf>
    <xf numFmtId="0" fontId="16" fillId="0" borderId="0" xfId="0" applyFont="1" applyFill="1" applyBorder="1" applyAlignment="1">
      <alignment horizontal="center" vertical="center"/>
    </xf>
    <xf numFmtId="166" fontId="17" fillId="34" borderId="0" xfId="1" applyNumberFormat="1" applyFont="1" applyFill="1" applyBorder="1" applyAlignment="1" applyProtection="1">
      <protection locked="0"/>
    </xf>
    <xf numFmtId="0" fontId="0" fillId="34" borderId="38" xfId="0" applyFill="1" applyBorder="1" applyProtection="1">
      <protection locked="0"/>
    </xf>
    <xf numFmtId="0" fontId="16" fillId="0" borderId="0" xfId="0" applyFont="1" applyFill="1" applyBorder="1" applyAlignment="1">
      <alignment horizontal="center" vertical="center"/>
    </xf>
    <xf numFmtId="0" fontId="17" fillId="0" borderId="0" xfId="0" applyFont="1" applyFill="1" applyBorder="1" applyAlignment="1">
      <alignment horizontal="center"/>
    </xf>
    <xf numFmtId="0" fontId="13" fillId="0" borderId="0" xfId="0" applyFont="1" applyFill="1" applyBorder="1" applyAlignment="1">
      <alignment horizontal="center"/>
    </xf>
    <xf numFmtId="166" fontId="17" fillId="0" borderId="0" xfId="1" applyNumberFormat="1" applyFont="1" applyFill="1" applyBorder="1" applyAlignment="1">
      <alignment horizontal="center"/>
    </xf>
    <xf numFmtId="0" fontId="29" fillId="0" borderId="0" xfId="0" applyFont="1" applyFill="1" applyBorder="1" applyAlignment="1" applyProtection="1">
      <alignment vertical="center"/>
      <protection locked="0"/>
    </xf>
    <xf numFmtId="0" fontId="27" fillId="0" borderId="0" xfId="0" applyFont="1" applyFill="1" applyBorder="1" applyAlignment="1" applyProtection="1">
      <alignment vertical="center"/>
      <protection locked="0"/>
    </xf>
    <xf numFmtId="0" fontId="0" fillId="0" borderId="0" xfId="0" applyFill="1" applyBorder="1"/>
    <xf numFmtId="0" fontId="0" fillId="0" borderId="0" xfId="0" applyFill="1" applyBorder="1" applyAlignment="1">
      <alignment horizontal="center"/>
    </xf>
    <xf numFmtId="0" fontId="26" fillId="0" borderId="0" xfId="0" applyFont="1" applyFill="1" applyBorder="1" applyAlignment="1">
      <alignment vertical="center"/>
    </xf>
    <xf numFmtId="0" fontId="27" fillId="0" borderId="0" xfId="0" applyFont="1" applyFill="1" applyBorder="1" applyAlignment="1">
      <alignment vertical="center"/>
    </xf>
    <xf numFmtId="0" fontId="30" fillId="0" borderId="0" xfId="0" applyFont="1" applyFill="1" applyBorder="1" applyAlignment="1">
      <alignment vertical="center"/>
    </xf>
    <xf numFmtId="49" fontId="31" fillId="0" borderId="0" xfId="0" applyNumberFormat="1" applyFont="1" applyFill="1" applyBorder="1" applyAlignment="1" applyProtection="1">
      <alignment vertical="center"/>
      <protection locked="0"/>
    </xf>
    <xf numFmtId="1" fontId="32" fillId="0" borderId="0" xfId="0" applyNumberFormat="1" applyFont="1" applyFill="1" applyBorder="1" applyAlignment="1" applyProtection="1">
      <alignment vertical="center"/>
      <protection locked="0"/>
    </xf>
    <xf numFmtId="170" fontId="33" fillId="0" borderId="0" xfId="0" applyNumberFormat="1" applyFont="1" applyFill="1" applyBorder="1" applyAlignment="1">
      <alignment horizontal="center" vertical="center"/>
    </xf>
    <xf numFmtId="0" fontId="29" fillId="0" borderId="0" xfId="0" applyFont="1" applyFill="1" applyBorder="1"/>
    <xf numFmtId="0" fontId="0" fillId="0" borderId="11" xfId="1" applyNumberFormat="1" applyFont="1" applyFill="1" applyBorder="1" applyAlignment="1">
      <alignment horizontal="center" vertical="center"/>
    </xf>
    <xf numFmtId="0" fontId="0" fillId="0" borderId="12" xfId="0" applyFill="1" applyBorder="1" applyAlignment="1">
      <alignment horizontal="center"/>
    </xf>
    <xf numFmtId="0" fontId="0" fillId="0" borderId="14" xfId="1" applyNumberFormat="1" applyFont="1" applyFill="1" applyBorder="1" applyAlignment="1">
      <alignment horizontal="center" vertical="center"/>
    </xf>
    <xf numFmtId="166" fontId="0" fillId="0" borderId="0" xfId="1" applyNumberFormat="1" applyFont="1" applyFill="1" applyBorder="1" applyAlignment="1">
      <alignment horizontal="center"/>
    </xf>
    <xf numFmtId="0" fontId="0" fillId="0" borderId="17" xfId="0" applyFill="1" applyBorder="1" applyAlignment="1">
      <alignment horizontal="center"/>
    </xf>
    <xf numFmtId="0" fontId="0" fillId="0" borderId="0" xfId="0" applyFill="1" applyBorder="1" applyProtection="1">
      <protection locked="0"/>
    </xf>
    <xf numFmtId="0" fontId="0" fillId="0" borderId="0" xfId="0" applyFill="1"/>
    <xf numFmtId="0" fontId="0" fillId="34" borderId="0" xfId="0" applyFill="1"/>
    <xf numFmtId="0" fontId="0" fillId="0" borderId="0" xfId="0" applyFill="1" applyProtection="1"/>
    <xf numFmtId="0" fontId="0" fillId="0" borderId="11" xfId="0" applyFill="1" applyBorder="1"/>
    <xf numFmtId="0" fontId="0" fillId="0" borderId="14" xfId="0" applyFill="1" applyBorder="1"/>
    <xf numFmtId="0" fontId="0" fillId="0" borderId="0" xfId="0" applyFill="1" applyBorder="1" applyProtection="1"/>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15" xfId="0" applyFont="1" applyFill="1" applyBorder="1" applyAlignment="1">
      <alignment horizontal="center"/>
    </xf>
    <xf numFmtId="0" fontId="0" fillId="0" borderId="17" xfId="0" applyFill="1" applyBorder="1"/>
    <xf numFmtId="0" fontId="17" fillId="0" borderId="0" xfId="0" applyFont="1" applyFill="1" applyBorder="1" applyAlignment="1">
      <alignment vertical="center"/>
    </xf>
    <xf numFmtId="0" fontId="17" fillId="0" borderId="0" xfId="0" applyFont="1" applyFill="1" applyBorder="1"/>
    <xf numFmtId="0" fontId="51" fillId="0" borderId="0" xfId="0" applyFont="1" applyFill="1" applyBorder="1" applyAlignment="1">
      <alignment vertical="center"/>
    </xf>
    <xf numFmtId="0" fontId="52" fillId="0" borderId="0" xfId="0" applyFont="1" applyFill="1" applyBorder="1" applyAlignment="1">
      <alignment vertical="center"/>
    </xf>
    <xf numFmtId="0" fontId="53" fillId="0" borderId="0" xfId="0" applyFont="1" applyFill="1" applyBorder="1" applyAlignment="1">
      <alignment vertical="top"/>
    </xf>
    <xf numFmtId="0" fontId="53" fillId="0" borderId="0" xfId="0" applyFont="1" applyFill="1" applyBorder="1" applyAlignment="1">
      <alignment horizontal="center"/>
    </xf>
    <xf numFmtId="0" fontId="52" fillId="0" borderId="0" xfId="0" applyFont="1" applyFill="1" applyBorder="1" applyAlignment="1" applyProtection="1">
      <alignment vertical="center"/>
      <protection locked="0"/>
    </xf>
    <xf numFmtId="0" fontId="54" fillId="0" borderId="0" xfId="0" applyFont="1" applyFill="1" applyBorder="1" applyAlignment="1" applyProtection="1">
      <alignment vertical="center"/>
      <protection locked="0"/>
    </xf>
    <xf numFmtId="169" fontId="55" fillId="0" borderId="0" xfId="0" applyNumberFormat="1" applyFont="1" applyFill="1" applyBorder="1" applyAlignment="1" applyProtection="1">
      <protection locked="0"/>
    </xf>
    <xf numFmtId="0" fontId="17" fillId="0" borderId="0" xfId="0" applyFont="1" applyFill="1" applyBorder="1" applyAlignment="1">
      <alignment vertical="top"/>
    </xf>
    <xf numFmtId="0" fontId="55" fillId="0" borderId="0" xfId="0" applyFont="1" applyFill="1" applyBorder="1" applyAlignment="1" applyProtection="1">
      <alignment vertical="center" wrapText="1"/>
      <protection locked="0"/>
    </xf>
    <xf numFmtId="0" fontId="0" fillId="0" borderId="0" xfId="0" applyFont="1" applyFill="1" applyBorder="1" applyAlignment="1">
      <alignment vertical="center"/>
    </xf>
    <xf numFmtId="0" fontId="0" fillId="0" borderId="0" xfId="0" applyFill="1" applyAlignment="1">
      <alignment horizontal="center"/>
    </xf>
    <xf numFmtId="0" fontId="0" fillId="0" borderId="10" xfId="0" applyFill="1" applyBorder="1"/>
    <xf numFmtId="0" fontId="16" fillId="0" borderId="12" xfId="0" applyFont="1" applyFill="1" applyBorder="1" applyAlignment="1">
      <alignment horizontal="center" vertical="center" wrapText="1"/>
    </xf>
    <xf numFmtId="0" fontId="19" fillId="0" borderId="11" xfId="0" applyFont="1" applyFill="1" applyBorder="1" applyAlignment="1">
      <alignment horizontal="center"/>
    </xf>
    <xf numFmtId="0" fontId="39" fillId="0" borderId="12" xfId="0" applyFont="1" applyFill="1" applyBorder="1" applyAlignment="1">
      <alignment horizontal="center"/>
    </xf>
    <xf numFmtId="165" fontId="0" fillId="0" borderId="0" xfId="1" applyFont="1" applyFill="1" applyBorder="1" applyAlignment="1">
      <alignment horizontal="center"/>
    </xf>
    <xf numFmtId="0" fontId="17" fillId="0" borderId="0" xfId="0" applyFont="1" applyFill="1" applyAlignment="1">
      <alignment horizontal="center"/>
    </xf>
    <xf numFmtId="0" fontId="16" fillId="0" borderId="13" xfId="0" applyFont="1" applyFill="1" applyBorder="1" applyAlignment="1">
      <alignment horizontal="center" vertical="center" wrapText="1"/>
    </xf>
    <xf numFmtId="0" fontId="0" fillId="0" borderId="0" xfId="0" applyFont="1" applyFill="1" applyAlignment="1">
      <alignment horizontal="center"/>
    </xf>
    <xf numFmtId="165" fontId="17" fillId="0" borderId="0" xfId="1" applyFont="1" applyFill="1" applyAlignment="1">
      <alignment horizontal="center"/>
    </xf>
    <xf numFmtId="0" fontId="17" fillId="0" borderId="0" xfId="0" applyFont="1" applyFill="1"/>
    <xf numFmtId="0" fontId="0" fillId="0" borderId="12" xfId="0" applyFill="1" applyBorder="1"/>
    <xf numFmtId="0" fontId="0" fillId="0" borderId="12" xfId="0" applyFill="1" applyBorder="1" applyProtection="1"/>
    <xf numFmtId="0" fontId="0" fillId="0" borderId="13" xfId="0" applyFont="1" applyFill="1" applyBorder="1" applyAlignment="1">
      <alignment horizontal="center"/>
    </xf>
    <xf numFmtId="0" fontId="0" fillId="0" borderId="14" xfId="0" applyFill="1" applyBorder="1" applyAlignment="1">
      <alignment horizontal="center" vertical="center"/>
    </xf>
    <xf numFmtId="0" fontId="0" fillId="0" borderId="15" xfId="0" applyFont="1" applyFill="1" applyBorder="1" applyAlignment="1">
      <alignment horizontal="center" vertical="center"/>
    </xf>
    <xf numFmtId="0" fontId="19" fillId="0" borderId="16" xfId="0" applyFont="1" applyFill="1" applyBorder="1" applyAlignment="1">
      <alignment vertical="center"/>
    </xf>
    <xf numFmtId="0" fontId="19" fillId="0" borderId="17" xfId="0" applyFont="1" applyFill="1" applyBorder="1" applyAlignment="1">
      <alignment vertical="center"/>
    </xf>
    <xf numFmtId="0" fontId="36" fillId="0" borderId="18" xfId="0" applyFont="1" applyFill="1" applyBorder="1" applyAlignment="1">
      <alignment horizontal="right" vertical="center"/>
    </xf>
    <xf numFmtId="0" fontId="16" fillId="0" borderId="11" xfId="0" applyFont="1" applyFill="1" applyBorder="1" applyAlignment="1">
      <alignment horizontal="left" vertical="center"/>
    </xf>
    <xf numFmtId="14" fontId="0" fillId="0" borderId="12" xfId="0" applyNumberFormat="1" applyFont="1" applyFill="1" applyBorder="1" applyAlignment="1">
      <alignment horizontal="center" vertical="center"/>
    </xf>
    <xf numFmtId="0" fontId="16" fillId="0" borderId="12" xfId="0" applyFont="1" applyFill="1" applyBorder="1" applyAlignment="1" applyProtection="1">
      <alignment horizontal="center" vertical="center"/>
      <protection locked="0"/>
    </xf>
    <xf numFmtId="166" fontId="16" fillId="0" borderId="12" xfId="1" applyNumberFormat="1" applyFont="1" applyFill="1" applyBorder="1" applyAlignment="1">
      <alignment vertical="center"/>
    </xf>
    <xf numFmtId="166" fontId="16" fillId="0" borderId="13" xfId="1" applyNumberFormat="1" applyFont="1" applyFill="1" applyBorder="1" applyAlignment="1">
      <alignment horizontal="center" vertical="center"/>
    </xf>
    <xf numFmtId="171" fontId="40" fillId="0" borderId="22" xfId="0" applyNumberFormat="1" applyFont="1" applyFill="1" applyBorder="1" applyAlignment="1" applyProtection="1">
      <alignment horizontal="center" vertical="center"/>
      <protection locked="0"/>
    </xf>
    <xf numFmtId="0" fontId="16" fillId="0" borderId="13" xfId="0" applyFont="1" applyFill="1" applyBorder="1" applyAlignment="1">
      <alignment horizontal="center" vertical="center"/>
    </xf>
    <xf numFmtId="0" fontId="21" fillId="0" borderId="0" xfId="0" applyFont="1" applyFill="1" applyBorder="1" applyAlignment="1" applyProtection="1">
      <alignment vertical="center"/>
    </xf>
    <xf numFmtId="0" fontId="21" fillId="0" borderId="15" xfId="0" applyFont="1" applyFill="1" applyBorder="1" applyAlignment="1" applyProtection="1">
      <alignment vertical="center"/>
    </xf>
    <xf numFmtId="0" fontId="16" fillId="0" borderId="15" xfId="0" applyFont="1" applyFill="1" applyBorder="1" applyAlignment="1">
      <alignment horizontal="center" vertical="center"/>
    </xf>
    <xf numFmtId="0" fontId="16" fillId="0" borderId="14" xfId="0" applyFont="1" applyFill="1" applyBorder="1" applyAlignment="1">
      <alignment horizontal="center" vertical="center"/>
    </xf>
    <xf numFmtId="0" fontId="16" fillId="0" borderId="27" xfId="0" applyFont="1" applyFill="1" applyBorder="1" applyAlignment="1">
      <alignment vertical="center"/>
    </xf>
    <xf numFmtId="0" fontId="16" fillId="0" borderId="25" xfId="0" applyFont="1" applyFill="1" applyBorder="1" applyAlignment="1">
      <alignment horizontal="center" vertical="center"/>
    </xf>
    <xf numFmtId="172" fontId="56" fillId="0" borderId="10" xfId="0" applyNumberFormat="1" applyFont="1" applyFill="1" applyBorder="1" applyAlignment="1">
      <alignment horizontal="center" vertical="center"/>
    </xf>
    <xf numFmtId="0" fontId="42" fillId="0" borderId="10" xfId="0" applyFont="1" applyFill="1" applyBorder="1" applyAlignment="1">
      <alignment horizontal="center" vertical="center"/>
    </xf>
    <xf numFmtId="166" fontId="47" fillId="0" borderId="10" xfId="0" applyNumberFormat="1" applyFont="1" applyFill="1" applyBorder="1" applyAlignment="1">
      <alignment horizontal="center" vertical="center"/>
    </xf>
    <xf numFmtId="166" fontId="37" fillId="0" borderId="10" xfId="0" applyNumberFormat="1" applyFont="1" applyFill="1" applyBorder="1" applyAlignment="1">
      <alignment horizontal="center" vertical="center"/>
    </xf>
    <xf numFmtId="166" fontId="16" fillId="0" borderId="25" xfId="0" applyNumberFormat="1" applyFont="1" applyFill="1" applyBorder="1" applyAlignment="1">
      <alignment horizontal="center" vertical="center"/>
    </xf>
    <xf numFmtId="173" fontId="47" fillId="0" borderId="28" xfId="0" applyNumberFormat="1" applyFont="1" applyFill="1" applyBorder="1" applyAlignment="1">
      <alignment horizontal="center" vertical="center"/>
    </xf>
    <xf numFmtId="0" fontId="47" fillId="0" borderId="28" xfId="0" applyFont="1" applyFill="1" applyBorder="1" applyAlignment="1">
      <alignment horizontal="center" vertical="center"/>
    </xf>
    <xf numFmtId="166" fontId="17" fillId="0" borderId="0" xfId="0" applyNumberFormat="1" applyFont="1" applyFill="1"/>
    <xf numFmtId="43" fontId="17" fillId="0" borderId="0" xfId="0" applyNumberFormat="1" applyFont="1" applyFill="1"/>
    <xf numFmtId="165" fontId="17" fillId="34" borderId="0" xfId="1" applyFont="1" applyFill="1" applyAlignment="1">
      <alignment horizontal="center"/>
    </xf>
    <xf numFmtId="0" fontId="17" fillId="34" borderId="0" xfId="0" applyFont="1" applyFill="1" applyBorder="1" applyAlignment="1">
      <alignment horizontal="center"/>
    </xf>
    <xf numFmtId="0" fontId="17" fillId="34" borderId="0" xfId="0" applyFont="1" applyFill="1"/>
    <xf numFmtId="0" fontId="37" fillId="0" borderId="10" xfId="0" applyFont="1" applyFill="1" applyBorder="1" applyAlignment="1">
      <alignment horizontal="center" vertical="center"/>
    </xf>
    <xf numFmtId="166" fontId="37" fillId="0" borderId="10" xfId="1" applyNumberFormat="1" applyFont="1" applyFill="1" applyBorder="1" applyAlignment="1">
      <alignment horizontal="center" vertical="center"/>
    </xf>
    <xf numFmtId="0" fontId="0" fillId="0" borderId="0" xfId="0" applyFill="1" applyProtection="1">
      <protection locked="0"/>
    </xf>
    <xf numFmtId="2" fontId="0" fillId="0" borderId="0" xfId="43" applyNumberFormat="1" applyFont="1" applyFill="1" applyBorder="1" applyAlignment="1">
      <alignment horizontal="center"/>
    </xf>
    <xf numFmtId="166" fontId="0" fillId="0" borderId="15" xfId="1" applyNumberFormat="1" applyFont="1" applyFill="1" applyBorder="1" applyAlignment="1">
      <alignment horizontal="center"/>
    </xf>
    <xf numFmtId="0" fontId="14" fillId="0" borderId="14" xfId="1" applyNumberFormat="1" applyFont="1" applyFill="1" applyBorder="1" applyAlignment="1">
      <alignment horizontal="center" vertical="center"/>
    </xf>
    <xf numFmtId="0" fontId="0" fillId="0" borderId="16" xfId="1" applyNumberFormat="1" applyFont="1" applyFill="1" applyBorder="1" applyAlignment="1">
      <alignment horizontal="center" vertical="center"/>
    </xf>
    <xf numFmtId="0" fontId="0" fillId="0" borderId="17" xfId="0" applyFill="1" applyBorder="1" applyProtection="1">
      <protection locked="0"/>
    </xf>
    <xf numFmtId="2" fontId="0" fillId="0" borderId="17" xfId="43" applyNumberFormat="1" applyFont="1" applyFill="1" applyBorder="1" applyAlignment="1">
      <alignment horizontal="center"/>
    </xf>
    <xf numFmtId="166" fontId="0" fillId="0" borderId="17" xfId="1" applyNumberFormat="1" applyFont="1" applyFill="1" applyBorder="1" applyAlignment="1">
      <alignment horizontal="center"/>
    </xf>
    <xf numFmtId="166" fontId="0" fillId="0" borderId="18" xfId="1" applyNumberFormat="1" applyFont="1" applyFill="1" applyBorder="1" applyAlignment="1">
      <alignment horizontal="center"/>
    </xf>
    <xf numFmtId="0" fontId="0" fillId="0" borderId="12" xfId="0" applyFill="1" applyBorder="1" applyAlignment="1">
      <alignment horizontal="right"/>
    </xf>
    <xf numFmtId="166" fontId="0" fillId="0" borderId="12" xfId="0" applyNumberFormat="1" applyFill="1" applyBorder="1" applyAlignment="1">
      <alignment horizontal="center"/>
    </xf>
    <xf numFmtId="166" fontId="20" fillId="0" borderId="12" xfId="0" applyNumberFormat="1" applyFont="1" applyFill="1" applyBorder="1" applyAlignment="1"/>
    <xf numFmtId="166" fontId="22" fillId="0" borderId="12" xfId="0" applyNumberFormat="1" applyFont="1" applyFill="1" applyBorder="1" applyAlignment="1"/>
    <xf numFmtId="166" fontId="46" fillId="0" borderId="12" xfId="0" applyNumberFormat="1" applyFont="1" applyFill="1" applyBorder="1" applyAlignment="1"/>
    <xf numFmtId="166" fontId="23" fillId="0" borderId="23" xfId="1" applyNumberFormat="1" applyFont="1" applyFill="1" applyBorder="1" applyAlignment="1">
      <alignment horizontal="center" vertical="center"/>
    </xf>
    <xf numFmtId="166" fontId="0" fillId="0" borderId="13" xfId="1" applyNumberFormat="1" applyFont="1" applyFill="1" applyBorder="1"/>
    <xf numFmtId="0" fontId="0" fillId="0" borderId="13" xfId="0" applyFill="1" applyBorder="1" applyAlignment="1">
      <alignment horizontal="center"/>
    </xf>
    <xf numFmtId="166" fontId="22" fillId="0" borderId="0" xfId="0" applyNumberFormat="1" applyFont="1" applyFill="1" applyBorder="1" applyAlignment="1"/>
    <xf numFmtId="166" fontId="42" fillId="0" borderId="22" xfId="0" applyNumberFormat="1" applyFont="1" applyFill="1" applyBorder="1" applyAlignment="1">
      <alignment horizontal="center" vertical="center"/>
    </xf>
    <xf numFmtId="166" fontId="0" fillId="0" borderId="15" xfId="1" applyNumberFormat="1" applyFont="1" applyFill="1" applyBorder="1"/>
    <xf numFmtId="167" fontId="0" fillId="0" borderId="0" xfId="0" applyNumberFormat="1" applyFill="1" applyBorder="1"/>
    <xf numFmtId="0" fontId="38" fillId="0" borderId="0" xfId="0" applyFont="1" applyFill="1" applyBorder="1" applyAlignment="1">
      <alignment horizontal="center"/>
    </xf>
    <xf numFmtId="166" fontId="23" fillId="0" borderId="24" xfId="1" applyNumberFormat="1" applyFont="1" applyFill="1" applyBorder="1" applyAlignment="1">
      <alignment horizontal="center" vertical="center"/>
    </xf>
    <xf numFmtId="167" fontId="23" fillId="0" borderId="21" xfId="0" applyNumberFormat="1" applyFont="1" applyFill="1" applyBorder="1" applyAlignment="1">
      <alignment horizontal="center"/>
    </xf>
    <xf numFmtId="166" fontId="0" fillId="0" borderId="0" xfId="0" applyNumberFormat="1" applyFill="1" applyBorder="1" applyAlignment="1">
      <alignment horizontal="center"/>
    </xf>
    <xf numFmtId="166" fontId="22" fillId="0" borderId="15" xfId="1" applyNumberFormat="1" applyFont="1" applyFill="1" applyBorder="1" applyAlignment="1">
      <alignment horizontal="right"/>
    </xf>
    <xf numFmtId="0" fontId="16" fillId="0" borderId="19" xfId="0" applyFont="1" applyFill="1" applyBorder="1" applyAlignment="1">
      <alignment horizontal="center"/>
    </xf>
    <xf numFmtId="166" fontId="16" fillId="0" borderId="20" xfId="0" applyNumberFormat="1" applyFont="1" applyFill="1" applyBorder="1" applyAlignment="1">
      <alignment horizontal="center"/>
    </xf>
    <xf numFmtId="166" fontId="16" fillId="0" borderId="0" xfId="0" applyNumberFormat="1" applyFont="1" applyFill="1" applyBorder="1" applyAlignment="1">
      <alignment horizontal="center"/>
    </xf>
    <xf numFmtId="0" fontId="17" fillId="0" borderId="15" xfId="0" applyFont="1" applyFill="1" applyBorder="1" applyAlignment="1">
      <alignment horizontal="center"/>
    </xf>
    <xf numFmtId="165" fontId="0" fillId="0" borderId="0" xfId="1" applyFont="1" applyFill="1" applyBorder="1" applyAlignment="1" applyProtection="1">
      <alignment horizontal="center"/>
    </xf>
    <xf numFmtId="166" fontId="42" fillId="0" borderId="23" xfId="1" applyNumberFormat="1" applyFont="1" applyFill="1" applyBorder="1" applyAlignment="1">
      <alignment horizontal="right"/>
    </xf>
    <xf numFmtId="0" fontId="0" fillId="0" borderId="22" xfId="0" applyFill="1" applyBorder="1" applyAlignment="1">
      <alignment horizontal="center"/>
    </xf>
    <xf numFmtId="0" fontId="0" fillId="0" borderId="19" xfId="0" applyFill="1" applyBorder="1" applyAlignment="1">
      <alignment horizontal="center"/>
    </xf>
    <xf numFmtId="168" fontId="22" fillId="0" borderId="18" xfId="0" applyNumberFormat="1" applyFont="1" applyFill="1" applyBorder="1" applyAlignment="1">
      <alignment horizontal="right"/>
    </xf>
    <xf numFmtId="165" fontId="0" fillId="0" borderId="17" xfId="1" applyFont="1" applyFill="1" applyBorder="1" applyAlignment="1" applyProtection="1">
      <alignment horizontal="center"/>
    </xf>
    <xf numFmtId="9" fontId="42" fillId="0" borderId="24" xfId="43" applyFont="1" applyFill="1" applyBorder="1" applyAlignment="1">
      <alignment horizontal="right"/>
    </xf>
    <xf numFmtId="0" fontId="0" fillId="0" borderId="20" xfId="0" applyFill="1" applyBorder="1" applyAlignment="1">
      <alignment horizontal="center"/>
    </xf>
    <xf numFmtId="0" fontId="0" fillId="0" borderId="23" xfId="0" applyFill="1" applyBorder="1" applyAlignment="1">
      <alignment horizontal="center"/>
    </xf>
    <xf numFmtId="0" fontId="37" fillId="0" borderId="14" xfId="0" applyFont="1" applyFill="1" applyBorder="1" applyAlignment="1"/>
    <xf numFmtId="0" fontId="37" fillId="0" borderId="0" xfId="0" applyFont="1" applyFill="1" applyBorder="1" applyAlignment="1"/>
    <xf numFmtId="0" fontId="41" fillId="0" borderId="26" xfId="0" applyFont="1" applyFill="1" applyBorder="1" applyAlignment="1">
      <alignment horizontal="right"/>
    </xf>
    <xf numFmtId="0" fontId="37" fillId="0" borderId="15" xfId="0" applyFont="1" applyFill="1" applyBorder="1" applyAlignment="1"/>
    <xf numFmtId="0" fontId="16" fillId="0" borderId="0" xfId="0" applyFont="1" applyFill="1" applyBorder="1" applyAlignment="1" applyProtection="1">
      <alignment horizontal="center" vertical="center"/>
    </xf>
    <xf numFmtId="0" fontId="16" fillId="0" borderId="24" xfId="0" applyFont="1" applyFill="1" applyBorder="1" applyAlignment="1">
      <alignment horizontal="right" vertical="center"/>
    </xf>
    <xf numFmtId="167" fontId="16" fillId="0" borderId="21" xfId="0" applyNumberFormat="1" applyFont="1" applyFill="1" applyBorder="1" applyAlignment="1">
      <alignment horizontal="center"/>
    </xf>
    <xf numFmtId="0" fontId="0" fillId="0" borderId="0" xfId="43" applyNumberFormat="1" applyFont="1" applyFill="1" applyBorder="1" applyAlignment="1">
      <alignment horizontal="center"/>
    </xf>
    <xf numFmtId="0" fontId="0" fillId="0" borderId="0" xfId="43" applyNumberFormat="1" applyFont="1" applyFill="1" applyBorder="1" applyAlignment="1" applyProtection="1">
      <alignment horizontal="center"/>
    </xf>
    <xf numFmtId="0" fontId="0" fillId="0" borderId="17" xfId="43" applyNumberFormat="1" applyFont="1" applyFill="1" applyBorder="1" applyAlignment="1" applyProtection="1">
      <alignment horizontal="center"/>
    </xf>
    <xf numFmtId="0" fontId="14" fillId="0" borderId="0" xfId="0" applyFont="1" applyFill="1" applyBorder="1" applyProtection="1">
      <protection locked="0"/>
    </xf>
    <xf numFmtId="0" fontId="0" fillId="0" borderId="0" xfId="0" applyNumberFormat="1" applyFill="1" applyBorder="1" applyProtection="1">
      <protection locked="0"/>
    </xf>
    <xf numFmtId="0" fontId="14" fillId="0" borderId="0" xfId="0" applyNumberFormat="1" applyFont="1" applyFill="1" applyBorder="1" applyProtection="1">
      <protection locked="0"/>
    </xf>
    <xf numFmtId="0" fontId="0" fillId="0" borderId="17" xfId="0" applyNumberFormat="1" applyFill="1" applyBorder="1" applyProtection="1">
      <protection locked="0"/>
    </xf>
    <xf numFmtId="166" fontId="22" fillId="0" borderId="12" xfId="0" applyNumberFormat="1" applyFont="1" applyFill="1" applyBorder="1" applyAlignment="1">
      <alignment horizontal="right" vertical="center"/>
    </xf>
    <xf numFmtId="166" fontId="22" fillId="0" borderId="0" xfId="0" applyNumberFormat="1" applyFont="1" applyFill="1" applyBorder="1" applyAlignment="1">
      <alignment horizontal="right" vertical="center"/>
    </xf>
    <xf numFmtId="0" fontId="16" fillId="0" borderId="23" xfId="0" applyFont="1" applyFill="1" applyBorder="1" applyAlignment="1">
      <alignment horizontal="center"/>
    </xf>
    <xf numFmtId="9" fontId="42" fillId="0" borderId="26" xfId="43" applyFont="1" applyFill="1" applyBorder="1" applyAlignment="1">
      <alignment horizontal="right"/>
    </xf>
    <xf numFmtId="166" fontId="17" fillId="0" borderId="0" xfId="1" applyNumberFormat="1" applyFont="1" applyFill="1" applyBorder="1"/>
    <xf numFmtId="166" fontId="13" fillId="0" borderId="0" xfId="1" applyNumberFormat="1" applyFont="1" applyFill="1" applyBorder="1" applyAlignment="1">
      <alignment horizontal="center" vertical="center" wrapText="1"/>
    </xf>
    <xf numFmtId="166" fontId="17" fillId="0" borderId="0" xfId="1" applyNumberFormat="1" applyFont="1" applyFill="1" applyBorder="1" applyAlignment="1" applyProtection="1">
      <protection locked="0"/>
    </xf>
    <xf numFmtId="0" fontId="16" fillId="0" borderId="0" xfId="0" applyFont="1" applyFill="1" applyBorder="1" applyAlignment="1">
      <alignment horizontal="center" vertical="center"/>
    </xf>
    <xf numFmtId="0" fontId="16" fillId="0" borderId="12" xfId="0" applyFont="1" applyFill="1" applyBorder="1" applyAlignment="1">
      <alignment horizontal="center" vertical="center"/>
    </xf>
    <xf numFmtId="0" fontId="0" fillId="34" borderId="0" xfId="0" applyFill="1" applyBorder="1" applyProtection="1">
      <protection locked="0"/>
    </xf>
    <xf numFmtId="0" fontId="0" fillId="0" borderId="40" xfId="0" applyFill="1" applyBorder="1" applyAlignment="1">
      <alignment horizontal="center"/>
    </xf>
    <xf numFmtId="0" fontId="37" fillId="0" borderId="0" xfId="0" applyFont="1" applyAlignment="1">
      <alignment horizontal="center"/>
    </xf>
    <xf numFmtId="0" fontId="16" fillId="68" borderId="23" xfId="0" applyFont="1" applyFill="1" applyBorder="1" applyAlignment="1">
      <alignment horizontal="center"/>
    </xf>
    <xf numFmtId="0" fontId="16" fillId="68" borderId="13" xfId="0" applyFont="1" applyFill="1" applyBorder="1" applyAlignment="1">
      <alignment horizontal="center"/>
    </xf>
    <xf numFmtId="0" fontId="16" fillId="68" borderId="43" xfId="0" applyFont="1" applyFill="1" applyBorder="1" applyAlignment="1">
      <alignment horizontal="center"/>
    </xf>
    <xf numFmtId="0" fontId="16" fillId="68" borderId="45" xfId="0" applyFont="1" applyFill="1" applyBorder="1" applyAlignment="1">
      <alignment horizontal="center"/>
    </xf>
    <xf numFmtId="0" fontId="0" fillId="35" borderId="41" xfId="0" applyFill="1" applyBorder="1" applyAlignment="1">
      <alignment horizontal="center"/>
    </xf>
    <xf numFmtId="0" fontId="0" fillId="35" borderId="32" xfId="0" applyFill="1" applyBorder="1" applyAlignment="1">
      <alignment horizontal="center"/>
    </xf>
    <xf numFmtId="0" fontId="0" fillId="35" borderId="30" xfId="0" applyFill="1" applyBorder="1" applyAlignment="1">
      <alignment horizontal="center"/>
    </xf>
    <xf numFmtId="0" fontId="0" fillId="35" borderId="29" xfId="0" applyFill="1" applyBorder="1" applyAlignment="1">
      <alignment horizontal="center"/>
    </xf>
    <xf numFmtId="0" fontId="16" fillId="68" borderId="44" xfId="0" applyFont="1" applyFill="1" applyBorder="1" applyAlignment="1">
      <alignment horizontal="center" wrapText="1"/>
    </xf>
    <xf numFmtId="0" fontId="21" fillId="0" borderId="19" xfId="0" applyFont="1" applyBorder="1" applyAlignment="1">
      <alignment horizontal="center" vertical="center"/>
    </xf>
    <xf numFmtId="0" fontId="16" fillId="68" borderId="16" xfId="0" applyFont="1" applyFill="1" applyBorder="1" applyAlignment="1">
      <alignment horizontal="center" vertical="center"/>
    </xf>
    <xf numFmtId="0" fontId="0" fillId="35" borderId="47" xfId="0" applyFill="1" applyBorder="1" applyAlignment="1">
      <alignment horizontal="center"/>
    </xf>
    <xf numFmtId="166" fontId="37" fillId="35" borderId="47" xfId="1" applyNumberFormat="1" applyFont="1" applyFill="1" applyBorder="1" applyAlignment="1">
      <alignment horizontal="center"/>
    </xf>
    <xf numFmtId="9" fontId="16" fillId="68" borderId="16" xfId="0" applyNumberFormat="1" applyFont="1" applyFill="1" applyBorder="1" applyAlignment="1">
      <alignment horizontal="center" vertical="center"/>
    </xf>
    <xf numFmtId="166" fontId="37" fillId="35" borderId="47" xfId="0" applyNumberFormat="1" applyFont="1" applyFill="1" applyBorder="1" applyAlignment="1">
      <alignment horizontal="center"/>
    </xf>
    <xf numFmtId="166" fontId="47" fillId="35" borderId="47" xfId="1" applyNumberFormat="1" applyFont="1" applyFill="1" applyBorder="1" applyAlignment="1">
      <alignment horizontal="center"/>
    </xf>
    <xf numFmtId="166" fontId="47" fillId="35" borderId="47" xfId="0" applyNumberFormat="1" applyFont="1" applyFill="1" applyBorder="1" applyAlignment="1">
      <alignment horizontal="center"/>
    </xf>
    <xf numFmtId="172" fontId="86" fillId="35" borderId="39" xfId="0" applyNumberFormat="1" applyFont="1" applyFill="1" applyBorder="1" applyAlignment="1">
      <alignment horizontal="center"/>
    </xf>
    <xf numFmtId="177" fontId="0" fillId="35" borderId="39" xfId="0" applyNumberFormat="1" applyFill="1" applyBorder="1" applyAlignment="1">
      <alignment horizontal="center"/>
    </xf>
    <xf numFmtId="178" fontId="86" fillId="35" borderId="40" xfId="0" applyNumberFormat="1" applyFont="1" applyFill="1" applyBorder="1" applyAlignment="1">
      <alignment horizontal="center"/>
    </xf>
    <xf numFmtId="179" fontId="86" fillId="35" borderId="40" xfId="0" applyNumberFormat="1" applyFont="1" applyFill="1" applyBorder="1" applyAlignment="1">
      <alignment horizontal="center"/>
    </xf>
    <xf numFmtId="0" fontId="0" fillId="0" borderId="0" xfId="0" applyBorder="1" applyAlignment="1">
      <alignment vertical="center"/>
    </xf>
    <xf numFmtId="0" fontId="87" fillId="36" borderId="22" xfId="0" applyFont="1" applyFill="1" applyBorder="1" applyAlignment="1">
      <alignment horizontal="center" vertical="center" wrapText="1"/>
    </xf>
    <xf numFmtId="0" fontId="16" fillId="69" borderId="22" xfId="0" applyFont="1" applyFill="1" applyBorder="1" applyAlignment="1">
      <alignment horizontal="center" wrapText="1"/>
    </xf>
    <xf numFmtId="0" fontId="0" fillId="0" borderId="39" xfId="0" applyFill="1" applyBorder="1" applyAlignment="1">
      <alignment horizontal="center"/>
    </xf>
    <xf numFmtId="0" fontId="89" fillId="0" borderId="17" xfId="0" applyFont="1" applyFill="1" applyBorder="1" applyAlignment="1">
      <alignment vertical="center"/>
    </xf>
    <xf numFmtId="0" fontId="22" fillId="0" borderId="0" xfId="0" applyFont="1"/>
    <xf numFmtId="0" fontId="13" fillId="34" borderId="0" xfId="0" applyFont="1" applyFill="1" applyBorder="1" applyAlignment="1">
      <alignment horizontal="center"/>
    </xf>
    <xf numFmtId="0" fontId="13" fillId="0" borderId="0" xfId="0" applyFont="1" applyFill="1" applyBorder="1" applyAlignment="1">
      <alignment vertical="center"/>
    </xf>
    <xf numFmtId="0" fontId="13" fillId="0" borderId="0" xfId="0" applyFont="1" applyFill="1" applyBorder="1" applyAlignment="1">
      <alignment vertical="top"/>
    </xf>
    <xf numFmtId="0" fontId="13" fillId="34" borderId="0" xfId="0" applyFont="1" applyFill="1"/>
    <xf numFmtId="166" fontId="13" fillId="0" borderId="0" xfId="1" applyNumberFormat="1" applyFont="1" applyFill="1" applyBorder="1"/>
    <xf numFmtId="0" fontId="13" fillId="0" borderId="0" xfId="0" applyFont="1" applyFill="1"/>
    <xf numFmtId="0" fontId="13" fillId="0" borderId="0" xfId="0" applyFont="1" applyFill="1" applyBorder="1"/>
    <xf numFmtId="0" fontId="90" fillId="0" borderId="0" xfId="0" applyFont="1" applyFill="1" applyBorder="1" applyAlignment="1">
      <alignment vertical="top"/>
    </xf>
    <xf numFmtId="166" fontId="13" fillId="0" borderId="0" xfId="1" applyNumberFormat="1" applyFont="1" applyFill="1" applyBorder="1" applyAlignment="1">
      <alignment horizontal="center"/>
    </xf>
    <xf numFmtId="166" fontId="13" fillId="0" borderId="0" xfId="0" applyNumberFormat="1" applyFont="1" applyFill="1"/>
    <xf numFmtId="43" fontId="13" fillId="0" borderId="0" xfId="0" applyNumberFormat="1" applyFont="1" applyFill="1"/>
    <xf numFmtId="166" fontId="13" fillId="0" borderId="0" xfId="0" applyNumberFormat="1" applyFont="1" applyFill="1" applyBorder="1" applyAlignment="1">
      <alignment horizontal="center"/>
    </xf>
    <xf numFmtId="166" fontId="0" fillId="35" borderId="25" xfId="1" applyNumberFormat="1" applyFont="1" applyFill="1" applyBorder="1" applyAlignment="1">
      <alignment horizontal="center"/>
    </xf>
    <xf numFmtId="0" fontId="0" fillId="35" borderId="48" xfId="0" applyFill="1" applyBorder="1" applyAlignment="1">
      <alignment horizontal="center"/>
    </xf>
    <xf numFmtId="166" fontId="0" fillId="35" borderId="31" xfId="1" applyNumberFormat="1" applyFont="1" applyFill="1" applyBorder="1" applyAlignment="1">
      <alignment horizontal="center"/>
    </xf>
    <xf numFmtId="166" fontId="0" fillId="35" borderId="42" xfId="1" applyNumberFormat="1" applyFont="1" applyFill="1" applyBorder="1" applyAlignment="1">
      <alignment horizontal="center"/>
    </xf>
    <xf numFmtId="0" fontId="16" fillId="68" borderId="44" xfId="0" applyFont="1" applyFill="1" applyBorder="1" applyAlignment="1">
      <alignment horizontal="center"/>
    </xf>
    <xf numFmtId="166" fontId="21" fillId="35" borderId="22" xfId="1" applyNumberFormat="1" applyFont="1" applyFill="1" applyBorder="1"/>
    <xf numFmtId="166" fontId="20" fillId="35" borderId="22" xfId="1" applyNumberFormat="1" applyFont="1" applyFill="1" applyBorder="1" applyAlignment="1">
      <alignment horizontal="right"/>
    </xf>
    <xf numFmtId="0" fontId="0" fillId="35" borderId="22" xfId="0" applyFill="1" applyBorder="1"/>
    <xf numFmtId="0" fontId="0" fillId="0" borderId="0" xfId="0" applyFill="1" applyProtection="1">
      <protection locked="0" hidden="1"/>
    </xf>
    <xf numFmtId="0" fontId="57" fillId="0" borderId="0" xfId="0" applyFont="1" applyFill="1" applyProtection="1">
      <protection locked="0" hidden="1"/>
    </xf>
    <xf numFmtId="0" fontId="19" fillId="0" borderId="11" xfId="0" applyFont="1" applyFill="1" applyBorder="1" applyAlignment="1" applyProtection="1">
      <alignment horizontal="center"/>
      <protection hidden="1"/>
    </xf>
    <xf numFmtId="0" fontId="39" fillId="0" borderId="12" xfId="0" applyFont="1" applyFill="1" applyBorder="1" applyAlignment="1" applyProtection="1">
      <alignment horizontal="center"/>
      <protection hidden="1"/>
    </xf>
    <xf numFmtId="0" fontId="16" fillId="0" borderId="12" xfId="0" applyFont="1" applyFill="1" applyBorder="1" applyAlignment="1" applyProtection="1">
      <alignment horizontal="center" vertical="center" wrapText="1"/>
      <protection hidden="1"/>
    </xf>
    <xf numFmtId="0" fontId="16" fillId="0" borderId="13" xfId="0" applyFont="1" applyFill="1" applyBorder="1" applyAlignment="1" applyProtection="1">
      <alignment horizontal="center" vertical="center" wrapText="1"/>
      <protection hidden="1"/>
    </xf>
    <xf numFmtId="0" fontId="80" fillId="0" borderId="10" xfId="0" applyFont="1" applyFill="1" applyBorder="1" applyAlignment="1" applyProtection="1">
      <alignment horizontal="center"/>
      <protection hidden="1"/>
    </xf>
    <xf numFmtId="166" fontId="80" fillId="0" borderId="10" xfId="1" applyNumberFormat="1" applyFont="1" applyFill="1" applyBorder="1" applyAlignment="1" applyProtection="1">
      <alignment horizontal="center"/>
      <protection hidden="1"/>
    </xf>
    <xf numFmtId="166" fontId="57" fillId="0" borderId="0" xfId="1" applyNumberFormat="1" applyFont="1" applyFill="1"/>
    <xf numFmtId="0" fontId="16" fillId="68" borderId="0" xfId="0" applyFont="1" applyFill="1" applyBorder="1" applyAlignment="1">
      <alignment horizontal="center"/>
    </xf>
    <xf numFmtId="166" fontId="0" fillId="35" borderId="0" xfId="1" applyNumberFormat="1" applyFont="1" applyFill="1" applyBorder="1" applyAlignment="1">
      <alignment horizontal="center"/>
    </xf>
    <xf numFmtId="0" fontId="37" fillId="0" borderId="0" xfId="0" applyFont="1" applyAlignment="1" applyProtection="1">
      <alignment horizontal="center"/>
      <protection locked="0" hidden="1"/>
    </xf>
    <xf numFmtId="0" fontId="87" fillId="36" borderId="22" xfId="0" applyFont="1" applyFill="1" applyBorder="1" applyAlignment="1" applyProtection="1">
      <alignment horizontal="center" vertical="center" wrapText="1"/>
      <protection locked="0" hidden="1"/>
    </xf>
    <xf numFmtId="0" fontId="87" fillId="36" borderId="22" xfId="0" applyFont="1" applyFill="1" applyBorder="1" applyAlignment="1" applyProtection="1">
      <alignment horizontal="center" wrapText="1"/>
      <protection locked="0" hidden="1"/>
    </xf>
    <xf numFmtId="0" fontId="16" fillId="69" borderId="22" xfId="0" applyFont="1" applyFill="1" applyBorder="1" applyAlignment="1" applyProtection="1">
      <alignment horizontal="center" vertical="center" wrapText="1"/>
      <protection locked="0" hidden="1"/>
    </xf>
    <xf numFmtId="0" fontId="16" fillId="69" borderId="22" xfId="0" applyFont="1" applyFill="1" applyBorder="1" applyAlignment="1" applyProtection="1">
      <alignment horizontal="center" wrapText="1"/>
      <protection locked="0" hidden="1"/>
    </xf>
    <xf numFmtId="0" fontId="0" fillId="0" borderId="10" xfId="0" applyFill="1" applyBorder="1" applyProtection="1">
      <protection locked="0"/>
    </xf>
    <xf numFmtId="0" fontId="38" fillId="0" borderId="0" xfId="0" applyFont="1" applyFill="1" applyBorder="1"/>
    <xf numFmtId="0" fontId="91" fillId="0" borderId="0" xfId="0" applyFont="1" applyFill="1" applyBorder="1"/>
    <xf numFmtId="165" fontId="16" fillId="0" borderId="0" xfId="1" applyFont="1" applyFill="1" applyAlignment="1" applyProtection="1">
      <alignment horizontal="center"/>
      <protection locked="0"/>
    </xf>
    <xf numFmtId="0" fontId="17" fillId="34" borderId="0" xfId="0" applyFont="1" applyFill="1" applyBorder="1"/>
    <xf numFmtId="0" fontId="0" fillId="0" borderId="12" xfId="0" applyFill="1" applyBorder="1" applyProtection="1">
      <protection hidden="1"/>
    </xf>
    <xf numFmtId="0" fontId="0" fillId="0" borderId="0" xfId="0" applyFill="1" applyBorder="1" applyProtection="1">
      <protection hidden="1"/>
    </xf>
    <xf numFmtId="0" fontId="0" fillId="0" borderId="17" xfId="0" applyFill="1" applyBorder="1" applyProtection="1">
      <protection hidden="1"/>
    </xf>
    <xf numFmtId="0" fontId="0" fillId="34" borderId="0" xfId="0" applyFill="1" applyProtection="1">
      <protection hidden="1"/>
    </xf>
    <xf numFmtId="165" fontId="17" fillId="34" borderId="0" xfId="1" applyFont="1" applyFill="1" applyAlignment="1" applyProtection="1">
      <alignment horizontal="center"/>
      <protection hidden="1"/>
    </xf>
    <xf numFmtId="0" fontId="17" fillId="34" borderId="0" xfId="0" applyFont="1" applyFill="1" applyBorder="1" applyAlignment="1" applyProtection="1">
      <alignment horizontal="center"/>
      <protection hidden="1"/>
    </xf>
    <xf numFmtId="0" fontId="17" fillId="34" borderId="0" xfId="0" applyFont="1" applyFill="1" applyProtection="1">
      <protection hidden="1"/>
    </xf>
    <xf numFmtId="0" fontId="17" fillId="34" borderId="0" xfId="0" applyFont="1" applyFill="1" applyBorder="1" applyProtection="1">
      <protection hidden="1"/>
    </xf>
    <xf numFmtId="0" fontId="0" fillId="0" borderId="0" xfId="0" applyFill="1" applyProtection="1">
      <protection hidden="1"/>
    </xf>
    <xf numFmtId="0" fontId="0" fillId="0" borderId="0" xfId="0" applyFill="1" applyAlignment="1" applyProtection="1">
      <alignment horizontal="center"/>
      <protection hidden="1"/>
    </xf>
    <xf numFmtId="0" fontId="0" fillId="0" borderId="0" xfId="0" applyFont="1" applyFill="1" applyAlignment="1" applyProtection="1">
      <alignment horizontal="center"/>
      <protection hidden="1"/>
    </xf>
    <xf numFmtId="166" fontId="17" fillId="0" borderId="0" xfId="1" applyNumberFormat="1" applyFont="1" applyFill="1" applyBorder="1" applyProtection="1">
      <protection hidden="1"/>
    </xf>
    <xf numFmtId="165" fontId="17" fillId="0" borderId="0" xfId="1" applyFont="1" applyFill="1" applyAlignment="1" applyProtection="1">
      <alignment horizontal="center"/>
      <protection hidden="1"/>
    </xf>
    <xf numFmtId="0" fontId="17" fillId="0" borderId="0" xfId="0" applyFont="1" applyFill="1" applyBorder="1" applyAlignment="1" applyProtection="1">
      <alignment horizontal="center"/>
      <protection hidden="1"/>
    </xf>
    <xf numFmtId="0" fontId="17" fillId="0" borderId="0" xfId="0" applyFont="1" applyFill="1" applyProtection="1">
      <protection hidden="1"/>
    </xf>
    <xf numFmtId="0" fontId="13" fillId="0" borderId="0" xfId="0" applyFont="1" applyFill="1" applyBorder="1" applyAlignment="1" applyProtection="1">
      <alignment vertical="center"/>
      <protection hidden="1"/>
    </xf>
    <xf numFmtId="0" fontId="0" fillId="0" borderId="11" xfId="0" applyFill="1" applyBorder="1" applyProtection="1">
      <protection hidden="1"/>
    </xf>
    <xf numFmtId="0" fontId="0" fillId="0" borderId="12" xfId="0" applyFill="1" applyBorder="1" applyAlignment="1" applyProtection="1">
      <alignment horizontal="center"/>
      <protection hidden="1"/>
    </xf>
    <xf numFmtId="0" fontId="17" fillId="0" borderId="0" xfId="0" applyFont="1" applyFill="1" applyBorder="1" applyProtection="1">
      <protection hidden="1"/>
    </xf>
    <xf numFmtId="0" fontId="0" fillId="0" borderId="14" xfId="0" applyFill="1" applyBorder="1" applyProtection="1">
      <protection hidden="1"/>
    </xf>
    <xf numFmtId="0" fontId="0" fillId="0" borderId="0" xfId="0" applyFill="1" applyBorder="1" applyAlignment="1" applyProtection="1">
      <alignment horizontal="center"/>
      <protection hidden="1"/>
    </xf>
    <xf numFmtId="0" fontId="0" fillId="0" borderId="15" xfId="0" applyFont="1" applyFill="1" applyBorder="1" applyAlignment="1" applyProtection="1">
      <alignment horizontal="center"/>
      <protection hidden="1"/>
    </xf>
    <xf numFmtId="0" fontId="0" fillId="0" borderId="14" xfId="0" applyFill="1"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15" xfId="0" applyFont="1" applyFill="1" applyBorder="1" applyAlignment="1" applyProtection="1">
      <alignment horizontal="center" vertical="center"/>
      <protection hidden="1"/>
    </xf>
    <xf numFmtId="0" fontId="17" fillId="0" borderId="0" xfId="0" applyFont="1" applyFill="1" applyAlignment="1" applyProtection="1">
      <alignment horizontal="center"/>
      <protection hidden="1"/>
    </xf>
    <xf numFmtId="0" fontId="19" fillId="0" borderId="14" xfId="0" applyFont="1" applyFill="1" applyBorder="1" applyAlignment="1" applyProtection="1">
      <alignment vertical="center"/>
      <protection hidden="1"/>
    </xf>
    <xf numFmtId="0" fontId="19" fillId="0" borderId="0" xfId="0" applyFont="1" applyFill="1" applyBorder="1" applyAlignment="1" applyProtection="1">
      <alignment vertical="center"/>
      <protection hidden="1"/>
    </xf>
    <xf numFmtId="0" fontId="19" fillId="0" borderId="15" xfId="0" applyFont="1" applyFill="1" applyBorder="1" applyAlignment="1" applyProtection="1">
      <alignment vertical="center"/>
      <protection hidden="1"/>
    </xf>
    <xf numFmtId="0" fontId="13" fillId="0" borderId="0" xfId="0" applyFont="1" applyFill="1" applyBorder="1" applyAlignment="1" applyProtection="1">
      <alignment horizontal="center"/>
      <protection hidden="1"/>
    </xf>
    <xf numFmtId="0" fontId="19" fillId="0" borderId="16" xfId="0" applyFont="1" applyFill="1" applyBorder="1" applyAlignment="1" applyProtection="1">
      <alignment vertical="center"/>
      <protection hidden="1"/>
    </xf>
    <xf numFmtId="0" fontId="19" fillId="0" borderId="17" xfId="0" applyFont="1" applyFill="1" applyBorder="1" applyAlignment="1" applyProtection="1">
      <alignment vertical="center"/>
      <protection hidden="1"/>
    </xf>
    <xf numFmtId="0" fontId="89" fillId="0" borderId="17" xfId="0" applyFont="1" applyFill="1" applyBorder="1" applyAlignment="1" applyProtection="1">
      <alignment vertical="center"/>
      <protection hidden="1"/>
    </xf>
    <xf numFmtId="0" fontId="36" fillId="0" borderId="18" xfId="0" applyFont="1" applyFill="1" applyBorder="1" applyAlignment="1" applyProtection="1">
      <alignment horizontal="right" vertical="center"/>
      <protection hidden="1"/>
    </xf>
    <xf numFmtId="0" fontId="17" fillId="0" borderId="0" xfId="0" applyFont="1" applyFill="1" applyBorder="1" applyAlignment="1" applyProtection="1">
      <alignment vertical="center"/>
      <protection hidden="1"/>
    </xf>
    <xf numFmtId="0" fontId="16" fillId="0" borderId="11" xfId="0" applyFont="1" applyFill="1" applyBorder="1" applyAlignment="1" applyProtection="1">
      <alignment horizontal="left" vertical="center"/>
      <protection hidden="1"/>
    </xf>
    <xf numFmtId="14" fontId="0" fillId="0" borderId="12" xfId="0" applyNumberFormat="1" applyFont="1" applyFill="1" applyBorder="1" applyAlignment="1" applyProtection="1">
      <alignment horizontal="center" vertical="center"/>
      <protection hidden="1"/>
    </xf>
    <xf numFmtId="166" fontId="16" fillId="0" borderId="12" xfId="1" applyNumberFormat="1" applyFont="1" applyFill="1" applyBorder="1" applyAlignment="1" applyProtection="1">
      <alignment vertical="center"/>
      <protection hidden="1"/>
    </xf>
    <xf numFmtId="166" fontId="16" fillId="0" borderId="13" xfId="1" applyNumberFormat="1" applyFont="1" applyFill="1" applyBorder="1" applyAlignment="1" applyProtection="1">
      <alignment horizontal="center" vertical="center"/>
      <protection hidden="1"/>
    </xf>
    <xf numFmtId="171" fontId="40" fillId="0" borderId="22" xfId="0" applyNumberFormat="1" applyFont="1" applyFill="1" applyBorder="1" applyAlignment="1" applyProtection="1">
      <alignment horizontal="center" vertical="center"/>
      <protection hidden="1"/>
    </xf>
    <xf numFmtId="0" fontId="16" fillId="0" borderId="13" xfId="0" applyFont="1" applyFill="1" applyBorder="1" applyAlignment="1" applyProtection="1">
      <alignment horizontal="center" vertical="center"/>
      <protection hidden="1"/>
    </xf>
    <xf numFmtId="0" fontId="51" fillId="0" borderId="0" xfId="0" applyFont="1" applyFill="1" applyBorder="1" applyAlignment="1" applyProtection="1">
      <alignment vertical="center"/>
      <protection hidden="1"/>
    </xf>
    <xf numFmtId="0" fontId="26" fillId="0" borderId="0" xfId="0" applyFont="1" applyFill="1" applyBorder="1" applyAlignment="1" applyProtection="1">
      <alignment vertical="center"/>
      <protection hidden="1"/>
    </xf>
    <xf numFmtId="0" fontId="16" fillId="0" borderId="0" xfId="0" applyFont="1" applyFill="1" applyBorder="1" applyAlignment="1" applyProtection="1">
      <alignment vertical="center"/>
      <protection hidden="1"/>
    </xf>
    <xf numFmtId="0" fontId="21" fillId="0" borderId="0" xfId="0" applyFont="1" applyFill="1" applyBorder="1" applyAlignment="1" applyProtection="1">
      <alignment vertical="center"/>
      <protection hidden="1"/>
    </xf>
    <xf numFmtId="0" fontId="21" fillId="0" borderId="15"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0" fontId="27" fillId="0" borderId="0" xfId="0" applyFont="1" applyFill="1" applyBorder="1" applyAlignment="1" applyProtection="1">
      <alignment vertical="center"/>
      <protection hidden="1"/>
    </xf>
    <xf numFmtId="166" fontId="16" fillId="0" borderId="0" xfId="1" applyNumberFormat="1" applyFont="1" applyFill="1" applyBorder="1" applyAlignment="1" applyProtection="1">
      <alignment vertical="center"/>
      <protection hidden="1"/>
    </xf>
    <xf numFmtId="0" fontId="16" fillId="0" borderId="15"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protection hidden="1"/>
    </xf>
    <xf numFmtId="0" fontId="16" fillId="0" borderId="10" xfId="0" applyFont="1" applyFill="1" applyBorder="1" applyAlignment="1" applyProtection="1">
      <alignment horizontal="center" vertical="center"/>
      <protection hidden="1"/>
    </xf>
    <xf numFmtId="0" fontId="16" fillId="0" borderId="10" xfId="0" applyFont="1" applyFill="1" applyBorder="1" applyAlignment="1" applyProtection="1">
      <alignment horizontal="center" vertical="center" wrapText="1"/>
      <protection hidden="1"/>
    </xf>
    <xf numFmtId="0" fontId="37" fillId="0" borderId="10" xfId="0" applyFont="1" applyFill="1" applyBorder="1" applyAlignment="1" applyProtection="1">
      <alignment horizontal="center" vertical="center"/>
      <protection hidden="1"/>
    </xf>
    <xf numFmtId="0" fontId="16" fillId="0" borderId="25" xfId="0" applyFont="1" applyFill="1" applyBorder="1" applyAlignment="1" applyProtection="1">
      <alignment horizontal="center" vertical="center" wrapText="1"/>
      <protection hidden="1"/>
    </xf>
    <xf numFmtId="0" fontId="53" fillId="0" borderId="0" xfId="0" applyFont="1" applyFill="1" applyBorder="1" applyAlignment="1" applyProtection="1">
      <alignment vertical="top"/>
      <protection hidden="1"/>
    </xf>
    <xf numFmtId="0" fontId="30" fillId="0" borderId="0" xfId="0" applyFont="1" applyFill="1" applyBorder="1" applyAlignment="1" applyProtection="1">
      <alignment vertical="center"/>
      <protection hidden="1"/>
    </xf>
    <xf numFmtId="49" fontId="31" fillId="0" borderId="0" xfId="0" applyNumberFormat="1" applyFont="1" applyFill="1" applyBorder="1" applyAlignment="1" applyProtection="1">
      <alignment vertical="center"/>
      <protection hidden="1"/>
    </xf>
    <xf numFmtId="0" fontId="0" fillId="0" borderId="0" xfId="0" applyFont="1" applyFill="1" applyBorder="1" applyAlignment="1" applyProtection="1">
      <alignment vertical="center"/>
      <protection hidden="1"/>
    </xf>
    <xf numFmtId="173" fontId="47" fillId="0" borderId="17" xfId="0" applyNumberFormat="1" applyFont="1" applyFill="1" applyBorder="1" applyAlignment="1" applyProtection="1">
      <alignment horizontal="center" vertical="center"/>
      <protection hidden="1"/>
    </xf>
    <xf numFmtId="0" fontId="47" fillId="0" borderId="17" xfId="0" applyFont="1" applyFill="1" applyBorder="1" applyAlignment="1" applyProtection="1">
      <alignment horizontal="center" vertical="center"/>
      <protection hidden="1"/>
    </xf>
    <xf numFmtId="166" fontId="17" fillId="0" borderId="0" xfId="1" applyNumberFormat="1" applyFont="1" applyFill="1" applyBorder="1" applyAlignment="1" applyProtection="1">
      <alignment horizontal="center"/>
      <protection hidden="1"/>
    </xf>
    <xf numFmtId="0" fontId="54" fillId="0" borderId="0" xfId="0" applyFont="1" applyFill="1" applyBorder="1" applyAlignment="1" applyProtection="1">
      <alignment vertical="center"/>
      <protection hidden="1"/>
    </xf>
    <xf numFmtId="169" fontId="55" fillId="0" borderId="0" xfId="0" applyNumberFormat="1" applyFont="1" applyFill="1" applyBorder="1" applyAlignment="1" applyProtection="1">
      <protection hidden="1"/>
    </xf>
    <xf numFmtId="180" fontId="16" fillId="0" borderId="21" xfId="0" applyNumberFormat="1" applyFont="1" applyFill="1" applyBorder="1" applyAlignment="1" applyProtection="1">
      <alignment horizontal="center" vertical="center" wrapText="1"/>
      <protection hidden="1"/>
    </xf>
    <xf numFmtId="166" fontId="13" fillId="0" borderId="0" xfId="1" applyNumberFormat="1" applyFont="1" applyFill="1" applyBorder="1" applyAlignment="1" applyProtection="1">
      <alignment horizontal="center" vertical="center" wrapText="1"/>
      <protection hidden="1"/>
    </xf>
    <xf numFmtId="0" fontId="13" fillId="0" borderId="0" xfId="0" applyFont="1" applyFill="1" applyBorder="1" applyAlignment="1" applyProtection="1">
      <alignment vertical="top"/>
      <protection hidden="1"/>
    </xf>
    <xf numFmtId="0" fontId="55" fillId="0" borderId="0" xfId="0" applyFont="1" applyFill="1" applyBorder="1" applyAlignment="1" applyProtection="1">
      <alignment vertical="center" wrapText="1"/>
      <protection hidden="1"/>
    </xf>
    <xf numFmtId="0" fontId="17" fillId="0" borderId="0" xfId="0" applyFont="1" applyFill="1" applyBorder="1" applyAlignment="1" applyProtection="1">
      <alignment vertical="top"/>
      <protection hidden="1"/>
    </xf>
    <xf numFmtId="1" fontId="32" fillId="0" borderId="0" xfId="0" applyNumberFormat="1" applyFont="1" applyFill="1" applyBorder="1" applyAlignment="1" applyProtection="1">
      <alignment vertical="center"/>
      <protection hidden="1"/>
    </xf>
    <xf numFmtId="170" fontId="33" fillId="0" borderId="0" xfId="0" applyNumberFormat="1" applyFont="1" applyFill="1" applyBorder="1" applyAlignment="1" applyProtection="1">
      <alignment horizontal="center" vertical="center"/>
      <protection hidden="1"/>
    </xf>
    <xf numFmtId="0" fontId="29" fillId="0" borderId="0" xfId="0" applyFont="1" applyFill="1" applyBorder="1" applyProtection="1">
      <protection hidden="1"/>
    </xf>
    <xf numFmtId="166" fontId="17" fillId="0" borderId="0" xfId="1" applyNumberFormat="1" applyFont="1" applyFill="1" applyBorder="1" applyAlignment="1" applyProtection="1">
      <protection hidden="1"/>
    </xf>
    <xf numFmtId="166" fontId="17" fillId="0" borderId="0" xfId="0" applyNumberFormat="1" applyFont="1" applyFill="1" applyProtection="1">
      <protection hidden="1"/>
    </xf>
    <xf numFmtId="43" fontId="17" fillId="0" borderId="0" xfId="0" applyNumberFormat="1" applyFont="1" applyFill="1" applyProtection="1">
      <protection hidden="1"/>
    </xf>
    <xf numFmtId="0" fontId="0" fillId="0" borderId="14" xfId="1" applyNumberFormat="1" applyFont="1" applyFill="1" applyBorder="1" applyAlignment="1" applyProtection="1">
      <alignment horizontal="center" vertical="center"/>
      <protection hidden="1"/>
    </xf>
    <xf numFmtId="2" fontId="0" fillId="0" borderId="0" xfId="43" applyNumberFormat="1" applyFont="1" applyFill="1" applyBorder="1" applyAlignment="1" applyProtection="1">
      <alignment horizontal="center"/>
      <protection hidden="1"/>
    </xf>
    <xf numFmtId="166" fontId="0" fillId="0" borderId="0" xfId="1" applyNumberFormat="1" applyFont="1" applyFill="1" applyBorder="1" applyAlignment="1" applyProtection="1">
      <alignment horizontal="center"/>
      <protection hidden="1"/>
    </xf>
    <xf numFmtId="166" fontId="0" fillId="0" borderId="15" xfId="1" applyNumberFormat="1" applyFont="1" applyFill="1" applyBorder="1" applyAlignment="1" applyProtection="1">
      <alignment horizontal="center"/>
      <protection hidden="1"/>
    </xf>
    <xf numFmtId="0" fontId="14" fillId="0" borderId="14" xfId="1" applyNumberFormat="1" applyFont="1" applyFill="1" applyBorder="1" applyAlignment="1" applyProtection="1">
      <alignment horizontal="center" vertical="center"/>
      <protection hidden="1"/>
    </xf>
    <xf numFmtId="0" fontId="0" fillId="0" borderId="16" xfId="1" applyNumberFormat="1" applyFont="1" applyFill="1" applyBorder="1" applyAlignment="1" applyProtection="1">
      <alignment horizontal="center" vertical="center"/>
      <protection hidden="1"/>
    </xf>
    <xf numFmtId="0" fontId="0" fillId="0" borderId="17" xfId="0" applyFill="1" applyBorder="1" applyAlignment="1" applyProtection="1">
      <alignment horizontal="center"/>
      <protection hidden="1"/>
    </xf>
    <xf numFmtId="2" fontId="0" fillId="0" borderId="17" xfId="43" applyNumberFormat="1" applyFont="1" applyFill="1" applyBorder="1" applyAlignment="1" applyProtection="1">
      <alignment horizontal="center"/>
      <protection hidden="1"/>
    </xf>
    <xf numFmtId="166" fontId="0" fillId="0" borderId="17" xfId="1" applyNumberFormat="1" applyFont="1" applyFill="1" applyBorder="1" applyAlignment="1" applyProtection="1">
      <alignment horizontal="center"/>
      <protection hidden="1"/>
    </xf>
    <xf numFmtId="166" fontId="0" fillId="0" borderId="18" xfId="1" applyNumberFormat="1" applyFont="1" applyFill="1" applyBorder="1" applyAlignment="1" applyProtection="1">
      <alignment horizontal="center"/>
      <protection hidden="1"/>
    </xf>
    <xf numFmtId="166" fontId="23" fillId="0" borderId="24" xfId="1" applyNumberFormat="1" applyFont="1" applyFill="1" applyBorder="1" applyAlignment="1" applyProtection="1">
      <protection hidden="1"/>
    </xf>
    <xf numFmtId="0" fontId="0" fillId="0" borderId="12" xfId="0" applyFill="1" applyBorder="1" applyAlignment="1" applyProtection="1">
      <alignment horizontal="right"/>
      <protection hidden="1"/>
    </xf>
    <xf numFmtId="166" fontId="0" fillId="0" borderId="12" xfId="0" applyNumberFormat="1" applyFill="1" applyBorder="1" applyAlignment="1" applyProtection="1">
      <alignment horizontal="center"/>
      <protection hidden="1"/>
    </xf>
    <xf numFmtId="166" fontId="20" fillId="0" borderId="12" xfId="0" applyNumberFormat="1" applyFont="1" applyFill="1" applyBorder="1" applyAlignment="1" applyProtection="1">
      <protection hidden="1"/>
    </xf>
    <xf numFmtId="166" fontId="22" fillId="0" borderId="12" xfId="0" applyNumberFormat="1" applyFont="1" applyFill="1" applyBorder="1" applyAlignment="1" applyProtection="1">
      <protection hidden="1"/>
    </xf>
    <xf numFmtId="166" fontId="46" fillId="0" borderId="12" xfId="0" applyNumberFormat="1" applyFont="1" applyFill="1" applyBorder="1" applyAlignment="1" applyProtection="1">
      <protection hidden="1"/>
    </xf>
    <xf numFmtId="166" fontId="22" fillId="0" borderId="12" xfId="0" applyNumberFormat="1" applyFont="1" applyFill="1" applyBorder="1" applyAlignment="1" applyProtection="1">
      <alignment horizontal="right" vertical="center"/>
      <protection hidden="1"/>
    </xf>
    <xf numFmtId="166" fontId="23" fillId="0" borderId="23" xfId="1" applyNumberFormat="1" applyFont="1" applyFill="1" applyBorder="1" applyAlignment="1" applyProtection="1">
      <alignment horizontal="center" vertical="center"/>
      <protection hidden="1"/>
    </xf>
    <xf numFmtId="166" fontId="0" fillId="0" borderId="13" xfId="1" applyNumberFormat="1" applyFont="1" applyFill="1" applyBorder="1" applyProtection="1">
      <protection hidden="1"/>
    </xf>
    <xf numFmtId="0" fontId="0" fillId="0" borderId="13" xfId="0" applyFill="1" applyBorder="1" applyAlignment="1" applyProtection="1">
      <alignment horizontal="center"/>
      <protection hidden="1"/>
    </xf>
    <xf numFmtId="0" fontId="16" fillId="0" borderId="23" xfId="0" applyFont="1" applyFill="1" applyBorder="1" applyAlignment="1" applyProtection="1">
      <alignment horizontal="center" vertical="center"/>
      <protection hidden="1"/>
    </xf>
    <xf numFmtId="0" fontId="16" fillId="0" borderId="19" xfId="0" applyFont="1" applyFill="1" applyBorder="1" applyAlignment="1" applyProtection="1">
      <alignment horizontal="center"/>
      <protection hidden="1"/>
    </xf>
    <xf numFmtId="166" fontId="16" fillId="0" borderId="22" xfId="0" applyNumberFormat="1" applyFont="1" applyFill="1" applyBorder="1" applyAlignment="1" applyProtection="1">
      <alignment horizontal="center"/>
      <protection hidden="1"/>
    </xf>
    <xf numFmtId="166" fontId="22" fillId="0" borderId="0" xfId="0" applyNumberFormat="1" applyFont="1" applyFill="1" applyBorder="1" applyAlignment="1" applyProtection="1">
      <protection hidden="1"/>
    </xf>
    <xf numFmtId="166" fontId="22" fillId="0" borderId="0" xfId="0" applyNumberFormat="1" applyFont="1" applyFill="1" applyBorder="1" applyAlignment="1" applyProtection="1">
      <alignment horizontal="right" vertical="center"/>
      <protection hidden="1"/>
    </xf>
    <xf numFmtId="166" fontId="23" fillId="0" borderId="24" xfId="1" applyNumberFormat="1" applyFont="1" applyFill="1" applyBorder="1" applyAlignment="1" applyProtection="1">
      <alignment horizontal="center" vertical="center"/>
      <protection hidden="1"/>
    </xf>
    <xf numFmtId="166" fontId="0" fillId="0" borderId="15" xfId="1" applyNumberFormat="1" applyFont="1" applyFill="1" applyBorder="1" applyProtection="1">
      <protection hidden="1"/>
    </xf>
    <xf numFmtId="167" fontId="0" fillId="0" borderId="0" xfId="0" applyNumberFormat="1" applyFill="1" applyBorder="1" applyProtection="1">
      <protection hidden="1"/>
    </xf>
    <xf numFmtId="0" fontId="16" fillId="0" borderId="24" xfId="0" applyFont="1" applyFill="1" applyBorder="1" applyAlignment="1" applyProtection="1">
      <alignment horizontal="center" vertical="center"/>
      <protection hidden="1"/>
    </xf>
    <xf numFmtId="0" fontId="0" fillId="0" borderId="22" xfId="0" applyFill="1" applyBorder="1" applyAlignment="1" applyProtection="1">
      <alignment horizontal="center"/>
      <protection hidden="1"/>
    </xf>
    <xf numFmtId="0" fontId="38" fillId="0" borderId="0" xfId="0" applyFont="1" applyFill="1" applyBorder="1" applyAlignment="1" applyProtection="1">
      <alignment horizontal="center"/>
      <protection hidden="1"/>
    </xf>
    <xf numFmtId="167" fontId="23" fillId="0" borderId="21" xfId="0" applyNumberFormat="1" applyFont="1" applyFill="1" applyBorder="1" applyAlignment="1" applyProtection="1">
      <alignment horizontal="center"/>
      <protection hidden="1"/>
    </xf>
    <xf numFmtId="167" fontId="16" fillId="0" borderId="20" xfId="0" applyNumberFormat="1" applyFont="1" applyFill="1" applyBorder="1" applyAlignment="1" applyProtection="1">
      <alignment horizontal="center"/>
      <protection hidden="1"/>
    </xf>
    <xf numFmtId="166" fontId="0" fillId="0" borderId="0" xfId="0" applyNumberFormat="1" applyFill="1" applyBorder="1" applyAlignment="1" applyProtection="1">
      <alignment horizontal="center"/>
      <protection hidden="1"/>
    </xf>
    <xf numFmtId="0" fontId="16" fillId="0" borderId="0" xfId="0" applyFont="1" applyFill="1" applyBorder="1" applyAlignment="1" applyProtection="1">
      <alignment horizontal="center"/>
      <protection hidden="1"/>
    </xf>
    <xf numFmtId="0" fontId="17" fillId="0" borderId="15" xfId="0" applyFont="1" applyFill="1" applyBorder="1" applyAlignment="1" applyProtection="1">
      <alignment horizontal="center"/>
      <protection hidden="1"/>
    </xf>
    <xf numFmtId="168" fontId="22" fillId="0" borderId="18" xfId="0" applyNumberFormat="1" applyFont="1" applyFill="1" applyBorder="1" applyAlignment="1" applyProtection="1">
      <alignment horizontal="right"/>
      <protection hidden="1"/>
    </xf>
    <xf numFmtId="165" fontId="0" fillId="0" borderId="17" xfId="1" applyFont="1" applyFill="1" applyBorder="1" applyAlignment="1" applyProtection="1">
      <alignment horizontal="center"/>
      <protection hidden="1"/>
    </xf>
    <xf numFmtId="0" fontId="0" fillId="0" borderId="18" xfId="43" applyNumberFormat="1" applyFont="1" applyFill="1" applyBorder="1" applyAlignment="1" applyProtection="1">
      <alignment horizontal="center"/>
      <protection hidden="1"/>
    </xf>
    <xf numFmtId="0" fontId="37" fillId="0" borderId="0" xfId="0" applyFont="1" applyFill="1" applyBorder="1" applyAlignment="1" applyProtection="1">
      <alignment horizontal="center"/>
      <protection hidden="1"/>
    </xf>
    <xf numFmtId="166" fontId="16" fillId="0" borderId="0" xfId="0" applyNumberFormat="1" applyFont="1" applyFill="1" applyBorder="1" applyAlignment="1" applyProtection="1">
      <alignment horizontal="center"/>
      <protection hidden="1"/>
    </xf>
    <xf numFmtId="166" fontId="38" fillId="0" borderId="18" xfId="0" applyNumberFormat="1" applyFont="1" applyFill="1" applyBorder="1" applyProtection="1">
      <protection hidden="1"/>
    </xf>
    <xf numFmtId="0" fontId="16" fillId="0" borderId="0" xfId="0" applyFont="1" applyFill="1" applyBorder="1" applyProtection="1">
      <protection hidden="1"/>
    </xf>
    <xf numFmtId="0" fontId="37" fillId="0" borderId="0" xfId="0" applyFont="1" applyFill="1" applyBorder="1" applyAlignment="1" applyProtection="1">
      <protection hidden="1"/>
    </xf>
    <xf numFmtId="0" fontId="0"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166" fontId="17" fillId="0" borderId="0" xfId="0" applyNumberFormat="1" applyFont="1" applyFill="1" applyBorder="1" applyAlignment="1" applyProtection="1">
      <alignment horizontal="center"/>
      <protection hidden="1"/>
    </xf>
    <xf numFmtId="0" fontId="80" fillId="0" borderId="28" xfId="0" applyFont="1" applyFill="1" applyBorder="1" applyAlignment="1" applyProtection="1">
      <alignment horizontal="center"/>
      <protection hidden="1"/>
    </xf>
    <xf numFmtId="166" fontId="80" fillId="0" borderId="28" xfId="1" applyNumberFormat="1" applyFont="1" applyFill="1" applyBorder="1" applyAlignment="1" applyProtection="1">
      <alignment horizontal="center"/>
      <protection hidden="1"/>
    </xf>
    <xf numFmtId="0" fontId="80" fillId="0" borderId="49" xfId="0" applyFont="1" applyFill="1" applyBorder="1" applyAlignment="1" applyProtection="1">
      <alignment horizontal="center"/>
      <protection hidden="1"/>
    </xf>
    <xf numFmtId="0" fontId="16" fillId="0" borderId="0" xfId="0" applyFont="1" applyFill="1" applyProtection="1">
      <protection hidden="1"/>
    </xf>
    <xf numFmtId="0" fontId="0" fillId="0" borderId="30" xfId="0" applyFill="1" applyBorder="1" applyProtection="1">
      <protection hidden="1"/>
    </xf>
    <xf numFmtId="0" fontId="0" fillId="0" borderId="10" xfId="0" applyFill="1" applyBorder="1" applyProtection="1">
      <protection hidden="1"/>
    </xf>
    <xf numFmtId="166" fontId="0" fillId="0" borderId="25" xfId="1" applyNumberFormat="1" applyFont="1" applyFill="1" applyBorder="1" applyProtection="1">
      <protection hidden="1"/>
    </xf>
    <xf numFmtId="166" fontId="0" fillId="0" borderId="47" xfId="1" applyNumberFormat="1" applyFont="1" applyFill="1" applyBorder="1" applyProtection="1">
      <protection hidden="1"/>
    </xf>
    <xf numFmtId="0" fontId="16" fillId="34" borderId="0" xfId="0" applyFont="1" applyFill="1" applyProtection="1">
      <protection hidden="1"/>
    </xf>
    <xf numFmtId="166" fontId="0" fillId="0" borderId="40" xfId="1" applyNumberFormat="1" applyFont="1" applyFill="1" applyBorder="1" applyProtection="1">
      <protection hidden="1"/>
    </xf>
    <xf numFmtId="0" fontId="0" fillId="34" borderId="10" xfId="0" applyFill="1" applyBorder="1" applyProtection="1">
      <protection hidden="1"/>
    </xf>
    <xf numFmtId="0" fontId="0" fillId="34" borderId="22" xfId="0" applyFill="1" applyBorder="1" applyProtection="1">
      <protection locked="0"/>
    </xf>
    <xf numFmtId="0" fontId="0" fillId="0" borderId="32" xfId="0" applyFill="1" applyBorder="1" applyProtection="1">
      <protection locked="0"/>
    </xf>
    <xf numFmtId="0" fontId="59" fillId="0" borderId="10" xfId="0" applyFont="1" applyFill="1" applyBorder="1" applyAlignment="1" applyProtection="1">
      <alignment horizontal="right"/>
      <protection locked="0"/>
    </xf>
    <xf numFmtId="0" fontId="59" fillId="0" borderId="0" xfId="0" applyFont="1" applyFill="1" applyAlignment="1" applyProtection="1">
      <alignment horizontal="right"/>
      <protection locked="0"/>
    </xf>
    <xf numFmtId="0" fontId="59" fillId="0" borderId="32" xfId="0" applyFont="1" applyFill="1" applyBorder="1" applyAlignment="1" applyProtection="1">
      <alignment horizontal="right"/>
      <protection locked="0"/>
    </xf>
    <xf numFmtId="0" fontId="59" fillId="34" borderId="0" xfId="0" applyFont="1" applyFill="1" applyAlignment="1" applyProtection="1">
      <alignment horizontal="right"/>
      <protection locked="0"/>
    </xf>
    <xf numFmtId="0" fontId="16" fillId="0" borderId="1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14" xfId="0" applyFont="1" applyFill="1" applyBorder="1" applyAlignment="1">
      <alignment horizontal="left" vertical="center"/>
    </xf>
    <xf numFmtId="0" fontId="16" fillId="34" borderId="12" xfId="0" applyFont="1" applyFill="1" applyBorder="1" applyAlignment="1">
      <alignment horizontal="center" vertical="center"/>
    </xf>
    <xf numFmtId="0" fontId="27" fillId="0" borderId="0" xfId="0" applyFont="1" applyFill="1" applyBorder="1" applyAlignment="1">
      <alignment horizontal="center" vertical="center"/>
    </xf>
    <xf numFmtId="0" fontId="16" fillId="0" borderId="0" xfId="0" applyFont="1" applyFill="1" applyBorder="1" applyAlignment="1">
      <alignment horizontal="center"/>
    </xf>
    <xf numFmtId="0" fontId="16" fillId="0" borderId="17" xfId="0" applyFont="1" applyFill="1" applyBorder="1" applyAlignment="1">
      <alignment horizontal="center" vertical="center"/>
    </xf>
    <xf numFmtId="0" fontId="16" fillId="0" borderId="12" xfId="0" applyFont="1" applyFill="1" applyBorder="1" applyAlignment="1">
      <alignment horizontal="center" vertical="center"/>
    </xf>
    <xf numFmtId="0" fontId="59" fillId="34" borderId="22" xfId="0" applyFont="1" applyFill="1" applyBorder="1" applyAlignment="1" applyProtection="1">
      <alignment horizontal="right"/>
      <protection locked="0"/>
    </xf>
    <xf numFmtId="0" fontId="92" fillId="34" borderId="10" xfId="0" applyFont="1" applyFill="1" applyBorder="1" applyAlignment="1" applyProtection="1">
      <alignment horizontal="right"/>
      <protection locked="0"/>
    </xf>
    <xf numFmtId="0" fontId="92" fillId="34" borderId="0" xfId="0" applyFont="1" applyFill="1" applyAlignment="1" applyProtection="1">
      <alignment horizontal="right"/>
      <protection locked="0"/>
    </xf>
    <xf numFmtId="0" fontId="92" fillId="34" borderId="32" xfId="0" applyFont="1" applyFill="1" applyBorder="1" applyAlignment="1" applyProtection="1">
      <alignment horizontal="right"/>
      <protection locked="0"/>
    </xf>
    <xf numFmtId="0" fontId="92" fillId="0" borderId="10" xfId="0" applyFont="1" applyFill="1" applyBorder="1" applyAlignment="1" applyProtection="1">
      <alignment horizontal="right"/>
      <protection locked="0"/>
    </xf>
    <xf numFmtId="0" fontId="92" fillId="0" borderId="0" xfId="0" applyFont="1" applyFill="1" applyAlignment="1" applyProtection="1">
      <alignment horizontal="right"/>
      <protection locked="0"/>
    </xf>
    <xf numFmtId="0" fontId="92" fillId="0" borderId="32" xfId="0" applyFont="1" applyFill="1" applyBorder="1" applyAlignment="1" applyProtection="1">
      <alignment horizontal="right"/>
      <protection locked="0"/>
    </xf>
    <xf numFmtId="0" fontId="92" fillId="34" borderId="0" xfId="0" applyFont="1" applyFill="1" applyBorder="1" applyAlignment="1" applyProtection="1">
      <alignment horizontal="right"/>
      <protection locked="0"/>
    </xf>
    <xf numFmtId="0" fontId="92" fillId="0" borderId="0" xfId="0" applyFont="1" applyFill="1" applyBorder="1" applyAlignment="1" applyProtection="1">
      <alignment horizontal="right"/>
      <protection locked="0"/>
    </xf>
    <xf numFmtId="0" fontId="92" fillId="34" borderId="22" xfId="0" applyFont="1" applyFill="1" applyBorder="1" applyAlignment="1" applyProtection="1">
      <alignment horizontal="right"/>
      <protection locked="0"/>
    </xf>
    <xf numFmtId="182" fontId="1" fillId="0" borderId="10" xfId="141" applyNumberFormat="1" applyFont="1" applyFill="1" applyBorder="1"/>
    <xf numFmtId="0" fontId="94" fillId="0" borderId="10" xfId="0" applyFont="1" applyFill="1" applyBorder="1" applyAlignment="1">
      <alignment horizontal="center"/>
    </xf>
    <xf numFmtId="0" fontId="57" fillId="0" borderId="0" xfId="0" applyFont="1" applyFill="1" applyProtection="1">
      <protection hidden="1"/>
    </xf>
    <xf numFmtId="0" fontId="16" fillId="0" borderId="1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14" xfId="0" applyFont="1" applyFill="1" applyBorder="1" applyAlignment="1">
      <alignment horizontal="left" vertical="center"/>
    </xf>
    <xf numFmtId="0" fontId="16" fillId="0" borderId="12" xfId="0" applyFont="1" applyFill="1" applyBorder="1" applyAlignment="1">
      <alignment horizontal="center" vertical="center"/>
    </xf>
    <xf numFmtId="0" fontId="27" fillId="0" borderId="0" xfId="0" applyFont="1" applyFill="1" applyBorder="1" applyAlignment="1">
      <alignment horizontal="center" vertical="center"/>
    </xf>
    <xf numFmtId="0" fontId="16" fillId="0" borderId="0" xfId="0" applyFont="1" applyFill="1" applyBorder="1" applyAlignment="1">
      <alignment horizontal="center"/>
    </xf>
    <xf numFmtId="0" fontId="16" fillId="0" borderId="17" xfId="0" applyFont="1" applyFill="1" applyBorder="1" applyAlignment="1">
      <alignment horizontal="center" vertical="center"/>
    </xf>
    <xf numFmtId="0" fontId="16" fillId="34" borderId="12" xfId="0" applyFont="1" applyFill="1" applyBorder="1" applyAlignment="1">
      <alignment horizontal="center" vertical="center"/>
    </xf>
    <xf numFmtId="166" fontId="37" fillId="0" borderId="0" xfId="1" applyNumberFormat="1" applyFont="1" applyFill="1" applyBorder="1" applyAlignment="1" applyProtection="1"/>
    <xf numFmtId="0" fontId="0" fillId="0" borderId="10" xfId="0" applyFont="1" applyFill="1" applyBorder="1" applyAlignment="1">
      <alignment horizontal="center"/>
    </xf>
    <xf numFmtId="3" fontId="43" fillId="0" borderId="10" xfId="0" applyNumberFormat="1" applyFont="1" applyFill="1" applyBorder="1" applyAlignment="1">
      <alignment horizontal="center" vertical="center" wrapText="1"/>
    </xf>
    <xf numFmtId="0" fontId="0" fillId="0" borderId="10" xfId="0" applyNumberFormat="1" applyFill="1" applyBorder="1" applyProtection="1">
      <protection locked="0"/>
    </xf>
    <xf numFmtId="0" fontId="25" fillId="0" borderId="0" xfId="0" applyFont="1" applyFill="1"/>
    <xf numFmtId="0" fontId="57" fillId="0" borderId="0" xfId="0" applyFont="1" applyFill="1" applyAlignment="1">
      <alignment horizontal="center"/>
    </xf>
    <xf numFmtId="172" fontId="56" fillId="0" borderId="0" xfId="0" applyNumberFormat="1" applyFont="1" applyFill="1" applyBorder="1" applyAlignment="1" applyProtection="1">
      <alignment horizontal="center" vertical="center"/>
      <protection hidden="1"/>
    </xf>
    <xf numFmtId="0" fontId="42" fillId="0" borderId="0" xfId="0" applyFont="1" applyFill="1" applyBorder="1" applyAlignment="1" applyProtection="1">
      <alignment horizontal="center" vertical="center"/>
      <protection hidden="1"/>
    </xf>
    <xf numFmtId="166" fontId="47" fillId="0" borderId="10" xfId="0" applyNumberFormat="1" applyFont="1" applyFill="1" applyBorder="1" applyAlignment="1" applyProtection="1">
      <alignment horizontal="center" vertical="center"/>
      <protection hidden="1"/>
    </xf>
    <xf numFmtId="166" fontId="37" fillId="0" borderId="10" xfId="1" applyNumberFormat="1" applyFont="1" applyFill="1" applyBorder="1" applyAlignment="1" applyProtection="1">
      <alignment horizontal="center" vertical="center"/>
      <protection hidden="1"/>
    </xf>
    <xf numFmtId="166" fontId="37" fillId="0" borderId="10" xfId="0" applyNumberFormat="1" applyFont="1" applyFill="1" applyBorder="1" applyAlignment="1" applyProtection="1">
      <alignment horizontal="center" vertical="center"/>
      <protection hidden="1"/>
    </xf>
    <xf numFmtId="181" fontId="16" fillId="0" borderId="25" xfId="0" applyNumberFormat="1" applyFont="1" applyFill="1" applyBorder="1" applyAlignment="1" applyProtection="1">
      <alignment horizontal="center" vertical="center"/>
      <protection hidden="1"/>
    </xf>
    <xf numFmtId="0" fontId="53" fillId="0" borderId="0" xfId="0" applyFont="1" applyFill="1" applyBorder="1" applyAlignment="1" applyProtection="1">
      <alignment horizontal="center"/>
      <protection hidden="1"/>
    </xf>
    <xf numFmtId="0" fontId="29" fillId="0" borderId="0" xfId="0" applyFont="1" applyFill="1" applyBorder="1" applyAlignment="1" applyProtection="1">
      <alignment vertical="center"/>
      <protection hidden="1"/>
    </xf>
    <xf numFmtId="166" fontId="17" fillId="34" borderId="0" xfId="1" applyNumberFormat="1" applyFont="1" applyFill="1" applyBorder="1" applyAlignment="1" applyProtection="1">
      <protection hidden="1"/>
    </xf>
    <xf numFmtId="166" fontId="17" fillId="34" borderId="0" xfId="0" applyNumberFormat="1" applyFont="1" applyFill="1" applyProtection="1">
      <protection hidden="1"/>
    </xf>
    <xf numFmtId="43" fontId="17" fillId="34" borderId="0" xfId="0" applyNumberFormat="1" applyFont="1" applyFill="1" applyProtection="1">
      <protection hidden="1"/>
    </xf>
    <xf numFmtId="0" fontId="0" fillId="0" borderId="0" xfId="0" applyAlignment="1">
      <alignment vertical="center"/>
    </xf>
    <xf numFmtId="0" fontId="0" fillId="0" borderId="10" xfId="0" applyBorder="1" applyAlignment="1">
      <alignment horizontal="center" vertical="center"/>
    </xf>
    <xf numFmtId="0" fontId="0" fillId="0" borderId="10" xfId="0" applyBorder="1" applyAlignment="1">
      <alignment horizontal="center" vertical="center" wrapText="1"/>
    </xf>
    <xf numFmtId="0" fontId="0" fillId="0" borderId="32" xfId="0" applyBorder="1" applyAlignment="1">
      <alignment horizontal="center" vertical="center"/>
    </xf>
    <xf numFmtId="0" fontId="0" fillId="0" borderId="32" xfId="0" applyBorder="1" applyAlignment="1">
      <alignment horizontal="center" vertical="center" wrapText="1"/>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30" xfId="0" applyBorder="1" applyAlignment="1">
      <alignment horizontal="center" vertical="center"/>
    </xf>
    <xf numFmtId="0" fontId="0" fillId="0" borderId="25" xfId="0" applyBorder="1" applyAlignment="1">
      <alignment horizontal="center" vertical="center"/>
    </xf>
    <xf numFmtId="0" fontId="0" fillId="0" borderId="29" xfId="0" applyBorder="1" applyAlignment="1">
      <alignment horizontal="center" vertical="center"/>
    </xf>
    <xf numFmtId="0" fontId="0" fillId="0" borderId="48" xfId="0" applyBorder="1" applyAlignment="1">
      <alignment horizontal="center" vertical="center" wrapText="1"/>
    </xf>
    <xf numFmtId="0" fontId="0" fillId="0" borderId="31" xfId="0" applyBorder="1" applyAlignment="1">
      <alignment horizontal="center" vertical="center"/>
    </xf>
    <xf numFmtId="0" fontId="16" fillId="35" borderId="43" xfId="0" applyFont="1" applyFill="1" applyBorder="1" applyAlignment="1">
      <alignment horizontal="center"/>
    </xf>
    <xf numFmtId="0" fontId="16" fillId="35" borderId="44" xfId="0" applyFont="1" applyFill="1" applyBorder="1" applyAlignment="1">
      <alignment horizontal="center"/>
    </xf>
    <xf numFmtId="0" fontId="16" fillId="35" borderId="45" xfId="0" applyFont="1" applyFill="1" applyBorder="1" applyAlignment="1">
      <alignment horizontal="center"/>
    </xf>
    <xf numFmtId="0" fontId="95" fillId="34" borderId="10" xfId="0" applyFont="1" applyFill="1" applyBorder="1" applyAlignment="1">
      <alignment horizontal="center"/>
    </xf>
    <xf numFmtId="182" fontId="1" fillId="0" borderId="10" xfId="141" applyNumberFormat="1" applyFont="1" applyFill="1" applyBorder="1" applyProtection="1">
      <protection locked="0"/>
    </xf>
    <xf numFmtId="14" fontId="0" fillId="34" borderId="0" xfId="0" applyNumberFormat="1" applyFill="1"/>
    <xf numFmtId="0" fontId="95" fillId="0" borderId="10" xfId="0" applyFont="1" applyFill="1" applyBorder="1" applyAlignment="1">
      <alignment horizontal="center"/>
    </xf>
    <xf numFmtId="14" fontId="0" fillId="0" borderId="0" xfId="0" applyNumberFormat="1" applyFill="1"/>
    <xf numFmtId="0" fontId="95" fillId="34" borderId="10" xfId="0" applyFont="1" applyFill="1" applyBorder="1"/>
    <xf numFmtId="0" fontId="95" fillId="0" borderId="10" xfId="0" applyFont="1" applyFill="1" applyBorder="1"/>
    <xf numFmtId="3" fontId="95" fillId="0" borderId="10" xfId="0" applyNumberFormat="1" applyFont="1" applyFill="1" applyBorder="1"/>
    <xf numFmtId="0" fontId="0" fillId="34" borderId="0" xfId="0" applyFill="1" applyAlignment="1" applyProtection="1">
      <alignment horizontal="center"/>
      <protection locked="0" hidden="1"/>
    </xf>
    <xf numFmtId="0" fontId="0" fillId="0" borderId="0" xfId="0" applyFill="1" applyAlignment="1" applyProtection="1">
      <alignment horizontal="center"/>
    </xf>
    <xf numFmtId="0" fontId="0" fillId="0" borderId="12" xfId="0" applyFill="1" applyBorder="1" applyAlignment="1" applyProtection="1">
      <alignment horizontal="center"/>
    </xf>
    <xf numFmtId="0" fontId="19" fillId="0" borderId="0" xfId="0" applyFont="1" applyFill="1" applyBorder="1" applyAlignment="1">
      <alignment horizontal="center" vertical="center"/>
    </xf>
    <xf numFmtId="0" fontId="89" fillId="0" borderId="17" xfId="0" applyFont="1" applyFill="1" applyBorder="1" applyAlignment="1">
      <alignment horizontal="center" vertical="center"/>
    </xf>
    <xf numFmtId="0" fontId="16" fillId="0" borderId="27" xfId="0" applyFont="1" applyFill="1" applyBorder="1" applyAlignment="1">
      <alignment horizontal="center" vertical="center"/>
    </xf>
    <xf numFmtId="0" fontId="0" fillId="0" borderId="0" xfId="0" applyFill="1" applyAlignment="1" applyProtection="1">
      <alignment horizontal="center"/>
      <protection locked="0"/>
    </xf>
    <xf numFmtId="0" fontId="0" fillId="0" borderId="0" xfId="0" applyFont="1" applyFill="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Fill="1" applyBorder="1" applyAlignment="1" applyProtection="1">
      <alignment horizontal="center"/>
      <protection locked="0"/>
    </xf>
    <xf numFmtId="0" fontId="0" fillId="0" borderId="17" xfId="0" applyFill="1" applyBorder="1" applyAlignment="1" applyProtection="1">
      <alignment horizontal="center"/>
      <protection locked="0"/>
    </xf>
    <xf numFmtId="0" fontId="37" fillId="0" borderId="0" xfId="0" applyFont="1" applyFill="1" applyBorder="1" applyAlignment="1">
      <alignment horizontal="center"/>
    </xf>
    <xf numFmtId="0" fontId="0" fillId="0" borderId="17" xfId="0" applyFill="1" applyBorder="1" applyAlignment="1" applyProtection="1">
      <alignment horizontal="center"/>
    </xf>
    <xf numFmtId="0" fontId="59" fillId="0" borderId="0" xfId="0" applyFont="1" applyFill="1" applyBorder="1" applyAlignment="1" applyProtection="1">
      <alignment horizontal="center"/>
      <protection locked="0"/>
    </xf>
    <xf numFmtId="0" fontId="16" fillId="34" borderId="10" xfId="0" applyFont="1" applyFill="1" applyBorder="1" applyAlignment="1" applyProtection="1">
      <alignment horizontal="center"/>
      <protection hidden="1"/>
    </xf>
    <xf numFmtId="0" fontId="59" fillId="34" borderId="10" xfId="0" applyFont="1" applyFill="1" applyBorder="1" applyAlignment="1" applyProtection="1">
      <alignment horizontal="center"/>
      <protection hidden="1"/>
    </xf>
    <xf numFmtId="0" fontId="16" fillId="0" borderId="10" xfId="0" applyFont="1" applyFill="1" applyBorder="1" applyAlignment="1" applyProtection="1">
      <alignment horizontal="center"/>
      <protection hidden="1"/>
    </xf>
    <xf numFmtId="0" fontId="59" fillId="0" borderId="10" xfId="0" applyFont="1" applyFill="1" applyBorder="1" applyAlignment="1" applyProtection="1">
      <alignment horizontal="center"/>
      <protection hidden="1"/>
    </xf>
    <xf numFmtId="0" fontId="59" fillId="0" borderId="28" xfId="0" applyFont="1" applyFill="1" applyBorder="1" applyAlignment="1" applyProtection="1">
      <alignment horizontal="center"/>
      <protection hidden="1"/>
    </xf>
    <xf numFmtId="0" fontId="59" fillId="0" borderId="0" xfId="0" applyFont="1" applyFill="1" applyBorder="1" applyAlignment="1" applyProtection="1">
      <alignment horizontal="right"/>
      <protection locked="0"/>
    </xf>
    <xf numFmtId="0" fontId="59" fillId="0" borderId="17" xfId="0" applyFont="1" applyFill="1" applyBorder="1" applyAlignment="1" applyProtection="1">
      <alignment horizontal="right"/>
      <protection locked="0"/>
    </xf>
    <xf numFmtId="0" fontId="16" fillId="0" borderId="0" xfId="0" applyFont="1" applyFill="1" applyAlignment="1">
      <alignment horizontal="center"/>
    </xf>
    <xf numFmtId="0" fontId="0" fillId="34" borderId="50" xfId="0" applyFill="1" applyBorder="1" applyProtection="1">
      <protection hidden="1"/>
    </xf>
    <xf numFmtId="0" fontId="0" fillId="34" borderId="51" xfId="0" applyFill="1" applyBorder="1" applyProtection="1">
      <protection hidden="1"/>
    </xf>
    <xf numFmtId="166" fontId="0" fillId="34" borderId="52" xfId="1" applyNumberFormat="1" applyFont="1" applyFill="1" applyBorder="1" applyProtection="1">
      <protection hidden="1"/>
    </xf>
    <xf numFmtId="166" fontId="0" fillId="34" borderId="39" xfId="1" applyNumberFormat="1" applyFont="1" applyFill="1" applyBorder="1" applyProtection="1">
      <protection hidden="1"/>
    </xf>
    <xf numFmtId="0" fontId="25" fillId="34" borderId="0" xfId="0" applyFont="1" applyFill="1"/>
    <xf numFmtId="0" fontId="16" fillId="0" borderId="21" xfId="0" applyFont="1" applyFill="1" applyBorder="1" applyAlignment="1" applyProtection="1">
      <alignment horizontal="center" vertical="center" wrapText="1"/>
      <protection hidden="1"/>
    </xf>
    <xf numFmtId="0" fontId="16" fillId="0" borderId="10" xfId="0" applyFont="1" applyFill="1" applyBorder="1" applyAlignment="1">
      <alignment horizontal="center" vertical="center"/>
    </xf>
    <xf numFmtId="0" fontId="0" fillId="0" borderId="0" xfId="0" applyFill="1" applyAlignment="1" applyProtection="1">
      <alignment horizontal="center"/>
      <protection locked="0" hidden="1"/>
    </xf>
    <xf numFmtId="0" fontId="18" fillId="0" borderId="0" xfId="0" applyFont="1" applyFill="1" applyBorder="1" applyAlignment="1">
      <alignment horizontal="center"/>
    </xf>
    <xf numFmtId="49" fontId="78" fillId="0" borderId="10" xfId="0" applyNumberFormat="1" applyFont="1" applyFill="1" applyBorder="1"/>
    <xf numFmtId="0" fontId="18" fillId="0" borderId="10" xfId="0" applyFont="1" applyFill="1" applyBorder="1" applyAlignment="1">
      <alignment horizontal="center"/>
    </xf>
    <xf numFmtId="182" fontId="1" fillId="0" borderId="0" xfId="141" applyNumberFormat="1" applyFont="1" applyFill="1" applyBorder="1"/>
    <xf numFmtId="0" fontId="14" fillId="0" borderId="10" xfId="0" applyFont="1" applyFill="1" applyBorder="1"/>
    <xf numFmtId="49" fontId="47" fillId="0" borderId="10" xfId="0" applyNumberFormat="1" applyFont="1" applyFill="1" applyBorder="1"/>
    <xf numFmtId="49" fontId="14" fillId="0" borderId="10" xfId="0" applyNumberFormat="1" applyFont="1" applyFill="1" applyBorder="1"/>
    <xf numFmtId="182" fontId="14" fillId="0" borderId="10" xfId="141" applyNumberFormat="1" applyFont="1" applyFill="1" applyBorder="1"/>
    <xf numFmtId="182" fontId="14" fillId="0" borderId="0" xfId="141" applyNumberFormat="1" applyFont="1" applyFill="1" applyBorder="1"/>
    <xf numFmtId="0" fontId="14" fillId="0" borderId="0" xfId="0" applyFont="1" applyFill="1" applyAlignment="1">
      <alignment horizontal="center"/>
    </xf>
    <xf numFmtId="0" fontId="14" fillId="0" borderId="0" xfId="0" applyFont="1" applyFill="1"/>
    <xf numFmtId="0" fontId="14" fillId="0" borderId="10" xfId="0" applyFont="1" applyFill="1" applyBorder="1" applyProtection="1">
      <protection hidden="1"/>
    </xf>
    <xf numFmtId="166" fontId="14" fillId="0" borderId="10" xfId="1" applyNumberFormat="1" applyFont="1" applyFill="1" applyBorder="1"/>
    <xf numFmtId="166" fontId="14" fillId="0" borderId="0" xfId="1" applyNumberFormat="1" applyFont="1" applyFill="1" applyBorder="1"/>
    <xf numFmtId="0" fontId="37" fillId="0" borderId="10" xfId="0" applyFont="1" applyFill="1" applyBorder="1" applyProtection="1">
      <protection hidden="1"/>
    </xf>
    <xf numFmtId="0" fontId="82" fillId="0" borderId="10" xfId="0" applyFont="1" applyFill="1" applyBorder="1" applyProtection="1">
      <protection hidden="1"/>
    </xf>
    <xf numFmtId="49" fontId="82" fillId="0" borderId="10" xfId="0" applyNumberFormat="1" applyFont="1" applyFill="1" applyBorder="1"/>
    <xf numFmtId="0" fontId="82" fillId="0" borderId="10" xfId="0" applyFont="1" applyFill="1" applyBorder="1"/>
    <xf numFmtId="166" fontId="82" fillId="0" borderId="10" xfId="1" applyNumberFormat="1" applyFont="1" applyFill="1" applyBorder="1"/>
    <xf numFmtId="166" fontId="82" fillId="0" borderId="0" xfId="1" applyNumberFormat="1" applyFont="1" applyFill="1" applyBorder="1"/>
    <xf numFmtId="0" fontId="82" fillId="0" borderId="0" xfId="0" applyFont="1" applyFill="1" applyAlignment="1">
      <alignment horizontal="center"/>
    </xf>
    <xf numFmtId="0" fontId="82" fillId="0" borderId="0" xfId="0" applyFont="1" applyFill="1"/>
    <xf numFmtId="0" fontId="0" fillId="0" borderId="0" xfId="0" applyFont="1" applyFill="1" applyBorder="1" applyProtection="1">
      <protection hidden="1"/>
    </xf>
    <xf numFmtId="166" fontId="0" fillId="0" borderId="10" xfId="1" applyNumberFormat="1" applyFont="1" applyFill="1" applyBorder="1"/>
    <xf numFmtId="166" fontId="0" fillId="0" borderId="0" xfId="1" applyNumberFormat="1" applyFont="1" applyFill="1" applyBorder="1"/>
    <xf numFmtId="14" fontId="57" fillId="0" borderId="0" xfId="0" applyNumberFormat="1" applyFont="1" applyFill="1"/>
    <xf numFmtId="0" fontId="0" fillId="0" borderId="0" xfId="0" applyFill="1" applyAlignment="1" applyProtection="1">
      <alignment horizontal="right"/>
      <protection locked="0" hidden="1"/>
    </xf>
    <xf numFmtId="0" fontId="0" fillId="0" borderId="10" xfId="0" applyNumberFormat="1" applyFill="1" applyBorder="1"/>
    <xf numFmtId="183" fontId="1" fillId="0" borderId="10" xfId="142" applyNumberFormat="1" applyFont="1" applyFill="1" applyBorder="1"/>
    <xf numFmtId="0" fontId="0" fillId="0" borderId="32" xfId="0" applyFill="1" applyBorder="1"/>
    <xf numFmtId="49" fontId="78" fillId="0" borderId="32" xfId="0" applyNumberFormat="1" applyFont="1" applyFill="1" applyBorder="1"/>
    <xf numFmtId="49" fontId="0" fillId="0" borderId="32" xfId="0" applyNumberFormat="1" applyFill="1" applyBorder="1"/>
    <xf numFmtId="182" fontId="1" fillId="0" borderId="32" xfId="141" applyNumberFormat="1" applyFont="1" applyFill="1" applyBorder="1"/>
    <xf numFmtId="166" fontId="13" fillId="0" borderId="0" xfId="1" applyNumberFormat="1" applyFont="1" applyFill="1" applyAlignment="1">
      <alignment horizontal="center"/>
    </xf>
    <xf numFmtId="166" fontId="13" fillId="0" borderId="0" xfId="0" applyNumberFormat="1" applyFont="1" applyFill="1" applyAlignment="1">
      <alignment horizontal="center"/>
    </xf>
    <xf numFmtId="166" fontId="16" fillId="0" borderId="0" xfId="1" applyNumberFormat="1" applyFont="1" applyFill="1" applyAlignment="1" applyProtection="1">
      <alignment horizontal="center"/>
      <protection locked="0"/>
    </xf>
    <xf numFmtId="0" fontId="16" fillId="0" borderId="0" xfId="0" applyFont="1" applyFill="1" applyBorder="1" applyAlignment="1" applyProtection="1">
      <alignment vertical="center"/>
    </xf>
    <xf numFmtId="2" fontId="0" fillId="34" borderId="0" xfId="43" applyNumberFormat="1" applyFont="1" applyFill="1" applyBorder="1" applyAlignment="1">
      <alignment horizontal="center"/>
    </xf>
    <xf numFmtId="166" fontId="37" fillId="34" borderId="0" xfId="1" applyNumberFormat="1" applyFont="1" applyFill="1" applyBorder="1" applyAlignment="1" applyProtection="1"/>
    <xf numFmtId="166" fontId="13" fillId="34" borderId="0" xfId="0" applyNumberFormat="1" applyFont="1" applyFill="1"/>
    <xf numFmtId="43" fontId="13" fillId="34" borderId="0" xfId="0" applyNumberFormat="1" applyFont="1" applyFill="1"/>
    <xf numFmtId="165" fontId="16" fillId="34" borderId="0" xfId="1" applyFont="1" applyFill="1" applyAlignment="1" applyProtection="1">
      <alignment horizontal="center"/>
      <protection locked="0"/>
    </xf>
    <xf numFmtId="0" fontId="0" fillId="34" borderId="14" xfId="0" applyFill="1" applyBorder="1"/>
    <xf numFmtId="0" fontId="0" fillId="34" borderId="14" xfId="1" applyNumberFormat="1" applyFont="1" applyFill="1" applyBorder="1" applyAlignment="1">
      <alignment horizontal="center" vertical="center"/>
    </xf>
    <xf numFmtId="0" fontId="0" fillId="34" borderId="0" xfId="0" applyFill="1" applyBorder="1" applyAlignment="1">
      <alignment horizontal="center"/>
    </xf>
    <xf numFmtId="166" fontId="0" fillId="34" borderId="0" xfId="1" applyNumberFormat="1" applyFont="1" applyFill="1" applyBorder="1" applyAlignment="1">
      <alignment horizontal="center"/>
    </xf>
    <xf numFmtId="166" fontId="0" fillId="34" borderId="15" xfId="1" applyNumberFormat="1" applyFont="1" applyFill="1" applyBorder="1" applyAlignment="1">
      <alignment horizontal="center"/>
    </xf>
    <xf numFmtId="2" fontId="0" fillId="34" borderId="12" xfId="0" applyNumberFormat="1" applyFill="1" applyBorder="1" applyAlignment="1">
      <alignment horizontal="center"/>
    </xf>
    <xf numFmtId="0" fontId="0" fillId="0" borderId="53" xfId="0" applyNumberFormat="1" applyFill="1" applyBorder="1" applyProtection="1">
      <protection locked="0"/>
    </xf>
    <xf numFmtId="0" fontId="0" fillId="0" borderId="53" xfId="0" quotePrefix="1" applyNumberFormat="1" applyFill="1" applyBorder="1" applyProtection="1">
      <protection locked="0"/>
    </xf>
    <xf numFmtId="0" fontId="0" fillId="0" borderId="53" xfId="0" applyFill="1" applyBorder="1" applyProtection="1">
      <protection locked="0"/>
    </xf>
    <xf numFmtId="0" fontId="16" fillId="0" borderId="12" xfId="0" applyFont="1" applyFill="1" applyBorder="1" applyAlignment="1" applyProtection="1">
      <alignment horizontal="center" vertical="center"/>
      <protection hidden="1"/>
    </xf>
    <xf numFmtId="0" fontId="27" fillId="0" borderId="0" xfId="0" applyFont="1" applyFill="1" applyBorder="1" applyAlignment="1" applyProtection="1">
      <alignment horizontal="center" vertical="center"/>
      <protection hidden="1"/>
    </xf>
    <xf numFmtId="0" fontId="16" fillId="0" borderId="0" xfId="0" applyFont="1" applyFill="1" applyBorder="1" applyAlignment="1" applyProtection="1">
      <alignment horizontal="center" vertical="center"/>
      <protection hidden="1"/>
    </xf>
    <xf numFmtId="0" fontId="16" fillId="0" borderId="14" xfId="0" applyFont="1" applyFill="1" applyBorder="1" applyAlignment="1" applyProtection="1">
      <alignment horizontal="left" vertical="center"/>
      <protection hidden="1"/>
    </xf>
    <xf numFmtId="0" fontId="16" fillId="0" borderId="17" xfId="0" applyFont="1" applyFill="1" applyBorder="1" applyAlignment="1" applyProtection="1">
      <alignment horizontal="center" vertical="center"/>
      <protection hidden="1"/>
    </xf>
    <xf numFmtId="0" fontId="16" fillId="0" borderId="21" xfId="0" applyFont="1" applyFill="1" applyBorder="1" applyAlignment="1" applyProtection="1">
      <alignment horizontal="center" vertical="center"/>
      <protection hidden="1"/>
    </xf>
    <xf numFmtId="0" fontId="97" fillId="0" borderId="54" xfId="0" applyNumberFormat="1" applyFont="1" applyFill="1" applyBorder="1" applyAlignment="1" applyProtection="1">
      <alignment horizontal="right"/>
      <protection locked="0"/>
    </xf>
    <xf numFmtId="0" fontId="0" fillId="34" borderId="11" xfId="0" applyFill="1" applyBorder="1" applyProtection="1">
      <protection hidden="1"/>
    </xf>
    <xf numFmtId="0" fontId="0" fillId="34" borderId="11" xfId="1" applyNumberFormat="1" applyFont="1" applyFill="1" applyBorder="1" applyAlignment="1" applyProtection="1">
      <alignment horizontal="center" vertical="center"/>
      <protection hidden="1"/>
    </xf>
    <xf numFmtId="0" fontId="16" fillId="34" borderId="12" xfId="0" applyFont="1" applyFill="1" applyBorder="1" applyAlignment="1" applyProtection="1">
      <alignment horizontal="center" vertical="center"/>
      <protection hidden="1"/>
    </xf>
    <xf numFmtId="0" fontId="0" fillId="34" borderId="12" xfId="0" applyFill="1" applyBorder="1" applyProtection="1">
      <protection hidden="1"/>
    </xf>
    <xf numFmtId="0" fontId="0" fillId="34" borderId="12" xfId="0" applyFill="1" applyBorder="1" applyAlignment="1" applyProtection="1">
      <alignment horizontal="center"/>
      <protection hidden="1"/>
    </xf>
    <xf numFmtId="2" fontId="0" fillId="34" borderId="12" xfId="0" applyNumberFormat="1" applyFill="1" applyBorder="1" applyAlignment="1" applyProtection="1">
      <alignment horizontal="center"/>
      <protection hidden="1"/>
    </xf>
    <xf numFmtId="2" fontId="0" fillId="34" borderId="12" xfId="43" applyNumberFormat="1" applyFont="1" applyFill="1" applyBorder="1" applyAlignment="1" applyProtection="1">
      <alignment horizontal="center"/>
      <protection hidden="1"/>
    </xf>
    <xf numFmtId="166" fontId="0" fillId="34" borderId="12" xfId="1" applyNumberFormat="1" applyFont="1" applyFill="1" applyBorder="1" applyAlignment="1" applyProtection="1">
      <alignment horizontal="center"/>
      <protection hidden="1"/>
    </xf>
    <xf numFmtId="166" fontId="0" fillId="34" borderId="13" xfId="1" applyNumberFormat="1" applyFont="1" applyFill="1" applyBorder="1" applyAlignment="1" applyProtection="1">
      <alignment horizontal="center"/>
      <protection hidden="1"/>
    </xf>
    <xf numFmtId="0" fontId="97" fillId="0" borderId="55" xfId="0" applyNumberFormat="1" applyFont="1" applyFill="1" applyBorder="1" applyAlignment="1" applyProtection="1">
      <alignment horizontal="right"/>
      <protection locked="0"/>
    </xf>
    <xf numFmtId="0" fontId="97" fillId="34" borderId="22" xfId="0" applyNumberFormat="1" applyFont="1" applyFill="1" applyBorder="1" applyAlignment="1" applyProtection="1">
      <alignment horizontal="right"/>
      <protection locked="0"/>
    </xf>
    <xf numFmtId="0" fontId="98" fillId="34" borderId="10" xfId="0" applyFont="1" applyFill="1" applyBorder="1" applyAlignment="1">
      <alignment horizontal="left"/>
    </xf>
    <xf numFmtId="0" fontId="97" fillId="34" borderId="10" xfId="0" applyFont="1" applyFill="1" applyBorder="1" applyAlignment="1">
      <alignment horizontal="left"/>
    </xf>
    <xf numFmtId="0" fontId="98" fillId="34" borderId="10" xfId="0" applyFont="1" applyFill="1" applyBorder="1" applyAlignment="1">
      <alignment horizontal="left" indent="1"/>
    </xf>
    <xf numFmtId="3" fontId="98" fillId="34" borderId="10" xfId="0" applyNumberFormat="1" applyFont="1" applyFill="1" applyBorder="1"/>
    <xf numFmtId="0" fontId="97" fillId="34" borderId="10" xfId="0" applyNumberFormat="1" applyFont="1" applyFill="1" applyBorder="1" applyAlignment="1" applyProtection="1">
      <alignment horizontal="right"/>
      <protection locked="0"/>
    </xf>
    <xf numFmtId="0" fontId="97" fillId="0" borderId="10" xfId="0" applyNumberFormat="1" applyFont="1" applyFill="1" applyBorder="1" applyAlignment="1" applyProtection="1">
      <alignment horizontal="right"/>
      <protection locked="0"/>
    </xf>
    <xf numFmtId="166" fontId="80" fillId="0" borderId="0" xfId="1" applyNumberFormat="1" applyFont="1" applyFill="1" applyBorder="1" applyAlignment="1" applyProtection="1">
      <alignment horizontal="center"/>
      <protection hidden="1"/>
    </xf>
    <xf numFmtId="0" fontId="81" fillId="0" borderId="0" xfId="0" applyFont="1" applyFill="1" applyAlignment="1" applyProtection="1">
      <alignment horizontal="center"/>
      <protection locked="0" hidden="1"/>
    </xf>
    <xf numFmtId="0" fontId="93" fillId="0" borderId="0" xfId="0" applyFont="1" applyFill="1" applyAlignment="1">
      <alignment horizontal="center"/>
    </xf>
    <xf numFmtId="0" fontId="81" fillId="0" borderId="0" xfId="0" applyFont="1" applyFill="1" applyAlignment="1">
      <alignment horizontal="center"/>
    </xf>
    <xf numFmtId="0" fontId="18" fillId="34" borderId="0" xfId="0" applyFont="1" applyFill="1" applyBorder="1" applyAlignment="1">
      <alignment horizontal="center"/>
    </xf>
    <xf numFmtId="166" fontId="0" fillId="0" borderId="12" xfId="1" applyNumberFormat="1" applyFont="1" applyFill="1" applyBorder="1" applyAlignment="1">
      <alignment horizontal="center"/>
    </xf>
    <xf numFmtId="166" fontId="0" fillId="0" borderId="13" xfId="1" applyNumberFormat="1" applyFont="1" applyFill="1" applyBorder="1" applyAlignment="1">
      <alignment horizontal="center"/>
    </xf>
    <xf numFmtId="0" fontId="16" fillId="0" borderId="0" xfId="0" applyFont="1" applyFill="1" applyBorder="1" applyAlignment="1">
      <alignment horizontal="center" vertical="center"/>
    </xf>
    <xf numFmtId="0" fontId="16" fillId="0" borderId="17" xfId="0" applyFont="1" applyFill="1" applyBorder="1" applyAlignment="1">
      <alignment horizontal="center" vertical="center"/>
    </xf>
    <xf numFmtId="0" fontId="16" fillId="0" borderId="12" xfId="0" applyFont="1" applyFill="1" applyBorder="1" applyAlignment="1">
      <alignment horizontal="center" vertical="center"/>
    </xf>
    <xf numFmtId="0" fontId="16" fillId="34" borderId="0" xfId="0" applyFont="1" applyFill="1" applyBorder="1" applyAlignment="1">
      <alignment horizontal="center" vertical="center"/>
    </xf>
    <xf numFmtId="0" fontId="27" fillId="0" borderId="0" xfId="0" applyFont="1" applyFill="1" applyBorder="1" applyAlignment="1">
      <alignment horizontal="center" vertical="center"/>
    </xf>
    <xf numFmtId="0" fontId="16" fillId="0" borderId="0" xfId="0" applyFont="1" applyFill="1" applyBorder="1" applyAlignment="1">
      <alignment horizontal="center"/>
    </xf>
    <xf numFmtId="0" fontId="16" fillId="0" borderId="14" xfId="0" applyFont="1" applyFill="1" applyBorder="1" applyAlignment="1">
      <alignment horizontal="left" vertical="center"/>
    </xf>
    <xf numFmtId="0" fontId="16" fillId="0" borderId="0" xfId="0" applyFont="1" applyFill="1" applyBorder="1" applyAlignment="1">
      <alignment horizontal="left" vertical="center"/>
    </xf>
    <xf numFmtId="0" fontId="16" fillId="0" borderId="12" xfId="0" applyFont="1" applyFill="1" applyBorder="1" applyAlignment="1" applyProtection="1">
      <alignment horizontal="center" vertical="center"/>
      <protection hidden="1"/>
    </xf>
    <xf numFmtId="0" fontId="16" fillId="0" borderId="10" xfId="0" applyFont="1" applyFill="1" applyBorder="1" applyAlignment="1">
      <alignment horizontal="center" vertical="center"/>
    </xf>
    <xf numFmtId="0" fontId="16" fillId="0" borderId="21" xfId="0" applyFont="1" applyFill="1" applyBorder="1" applyAlignment="1" applyProtection="1">
      <alignment horizontal="center" vertical="center"/>
      <protection hidden="1"/>
    </xf>
    <xf numFmtId="0" fontId="16" fillId="34" borderId="12" xfId="0" applyFont="1" applyFill="1" applyBorder="1" applyAlignment="1">
      <alignment horizontal="center" vertical="center"/>
    </xf>
    <xf numFmtId="0" fontId="92" fillId="0" borderId="22" xfId="0" applyFont="1" applyFill="1" applyBorder="1" applyAlignment="1" applyProtection="1">
      <alignment horizontal="right"/>
      <protection locked="0"/>
    </xf>
    <xf numFmtId="2" fontId="0" fillId="0" borderId="12" xfId="43" applyNumberFormat="1" applyFont="1" applyFill="1" applyBorder="1" applyAlignment="1">
      <alignment horizontal="center"/>
    </xf>
    <xf numFmtId="0" fontId="92" fillId="34" borderId="12" xfId="1" applyNumberFormat="1" applyFont="1" applyFill="1" applyBorder="1" applyAlignment="1" applyProtection="1">
      <alignment horizontal="right"/>
      <protection locked="0"/>
    </xf>
    <xf numFmtId="166" fontId="14" fillId="34" borderId="0" xfId="1" applyNumberFormat="1" applyFont="1" applyFill="1" applyBorder="1" applyAlignment="1" applyProtection="1">
      <protection locked="0"/>
    </xf>
    <xf numFmtId="166" fontId="14" fillId="0" borderId="0" xfId="1" applyNumberFormat="1" applyFont="1" applyFill="1" applyBorder="1" applyAlignment="1" applyProtection="1">
      <protection locked="0"/>
    </xf>
    <xf numFmtId="0" fontId="0" fillId="34" borderId="12" xfId="0" applyFill="1" applyBorder="1" applyAlignment="1" applyProtection="1">
      <alignment horizontal="center"/>
      <protection locked="0"/>
    </xf>
    <xf numFmtId="0" fontId="98" fillId="0" borderId="10" xfId="0" applyFont="1" applyFill="1" applyBorder="1" applyAlignment="1">
      <alignment horizontal="left" indent="1"/>
    </xf>
    <xf numFmtId="0" fontId="98" fillId="0" borderId="10" xfId="0" applyFont="1" applyFill="1" applyBorder="1" applyAlignment="1">
      <alignment horizontal="left"/>
    </xf>
    <xf numFmtId="0" fontId="97" fillId="0" borderId="10" xfId="0" applyFont="1" applyFill="1" applyBorder="1" applyAlignment="1">
      <alignment horizontal="left"/>
    </xf>
    <xf numFmtId="3" fontId="98" fillId="0" borderId="10" xfId="0" applyNumberFormat="1" applyFont="1" applyFill="1" applyBorder="1"/>
    <xf numFmtId="0" fontId="0" fillId="0" borderId="10" xfId="0" applyFill="1" applyBorder="1" applyAlignment="1">
      <alignment horizontal="right"/>
    </xf>
    <xf numFmtId="0" fontId="0" fillId="34" borderId="10" xfId="0" applyFill="1" applyBorder="1" applyAlignment="1">
      <alignment horizontal="right"/>
    </xf>
    <xf numFmtId="0" fontId="16" fillId="0" borderId="10" xfId="0" applyFont="1" applyFill="1" applyBorder="1" applyAlignment="1">
      <alignment horizontal="center" vertical="center"/>
    </xf>
    <xf numFmtId="0" fontId="16" fillId="0" borderId="0" xfId="0" applyFont="1" applyFill="1" applyBorder="1" applyAlignment="1">
      <alignment horizontal="center" vertical="center"/>
    </xf>
    <xf numFmtId="0" fontId="16" fillId="0" borderId="14" xfId="0" applyFont="1" applyFill="1" applyBorder="1" applyAlignment="1">
      <alignment horizontal="left" vertical="center"/>
    </xf>
    <xf numFmtId="0" fontId="16" fillId="0" borderId="12" xfId="0" applyFont="1" applyFill="1" applyBorder="1" applyAlignment="1" applyProtection="1">
      <alignment horizontal="center" vertical="center"/>
      <protection hidden="1"/>
    </xf>
    <xf numFmtId="0" fontId="16" fillId="34" borderId="12" xfId="0" applyFont="1" applyFill="1" applyBorder="1" applyAlignment="1">
      <alignment horizontal="center" vertical="center"/>
    </xf>
    <xf numFmtId="0" fontId="27" fillId="0" borderId="0" xfId="0" applyFont="1" applyFill="1" applyBorder="1" applyAlignment="1">
      <alignment horizontal="center" vertical="center"/>
    </xf>
    <xf numFmtId="0" fontId="16" fillId="0" borderId="0" xfId="0" applyFont="1" applyFill="1" applyBorder="1" applyAlignment="1">
      <alignment horizontal="center"/>
    </xf>
    <xf numFmtId="0" fontId="16" fillId="0" borderId="17" xfId="0" applyFont="1" applyFill="1" applyBorder="1" applyAlignment="1">
      <alignment horizontal="center" vertical="center"/>
    </xf>
    <xf numFmtId="0" fontId="16" fillId="0" borderId="12" xfId="0" applyFont="1" applyFill="1" applyBorder="1" applyAlignment="1">
      <alignment horizontal="center" vertical="center"/>
    </xf>
    <xf numFmtId="0" fontId="16" fillId="0" borderId="21" xfId="0" applyFont="1" applyFill="1" applyBorder="1" applyAlignment="1" applyProtection="1">
      <alignment horizontal="center" vertical="center"/>
      <protection hidden="1"/>
    </xf>
    <xf numFmtId="0" fontId="16" fillId="34" borderId="0" xfId="0" applyFont="1" applyFill="1" applyBorder="1" applyAlignment="1">
      <alignment horizontal="center" vertical="center"/>
    </xf>
    <xf numFmtId="0" fontId="56" fillId="0" borderId="12" xfId="0" applyFont="1" applyFill="1" applyBorder="1" applyAlignment="1">
      <alignment horizontal="center"/>
    </xf>
    <xf numFmtId="0" fontId="56" fillId="0" borderId="13" xfId="0" applyFont="1" applyFill="1" applyBorder="1" applyAlignment="1">
      <alignment horizontal="center"/>
    </xf>
    <xf numFmtId="0" fontId="16" fillId="0" borderId="0" xfId="0" applyFont="1" applyFill="1" applyBorder="1" applyAlignment="1">
      <alignment horizontal="center" vertical="center"/>
    </xf>
    <xf numFmtId="0" fontId="56" fillId="0" borderId="16" xfId="0" applyFont="1" applyFill="1" applyBorder="1" applyAlignment="1">
      <alignment horizontal="center" vertical="center"/>
    </xf>
    <xf numFmtId="0" fontId="56" fillId="0" borderId="17" xfId="0" applyFont="1" applyFill="1" applyBorder="1" applyAlignment="1">
      <alignment horizontal="center" vertical="center"/>
    </xf>
    <xf numFmtId="0" fontId="22" fillId="0" borderId="16" xfId="0" applyFont="1" applyFill="1" applyBorder="1" applyAlignment="1">
      <alignment horizontal="right"/>
    </xf>
    <xf numFmtId="0" fontId="22" fillId="0" borderId="17" xfId="0" applyFont="1" applyFill="1" applyBorder="1" applyAlignment="1">
      <alignment horizontal="right"/>
    </xf>
    <xf numFmtId="0" fontId="16" fillId="0" borderId="17" xfId="0" applyFont="1" applyFill="1" applyBorder="1" applyAlignment="1">
      <alignment horizontal="center" vertical="center"/>
    </xf>
    <xf numFmtId="0" fontId="16" fillId="34" borderId="12" xfId="0" applyFont="1" applyFill="1" applyBorder="1" applyAlignment="1">
      <alignment horizontal="center" vertical="center"/>
    </xf>
    <xf numFmtId="0" fontId="26"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3" fillId="0" borderId="16" xfId="0" applyFont="1" applyFill="1" applyBorder="1" applyAlignment="1">
      <alignment horizontal="right"/>
    </xf>
    <xf numFmtId="0" fontId="23" fillId="0" borderId="17" xfId="0" applyFont="1" applyFill="1" applyBorder="1" applyAlignment="1">
      <alignment horizontal="right"/>
    </xf>
    <xf numFmtId="0" fontId="23" fillId="0" borderId="14" xfId="0" applyFont="1" applyFill="1" applyBorder="1" applyAlignment="1">
      <alignment horizontal="right"/>
    </xf>
    <xf numFmtId="0" fontId="23" fillId="0" borderId="0" xfId="0" applyFont="1" applyFill="1" applyBorder="1" applyAlignment="1">
      <alignment horizontal="right"/>
    </xf>
    <xf numFmtId="0" fontId="16" fillId="0" borderId="14" xfId="0" applyFont="1" applyFill="1" applyBorder="1" applyAlignment="1">
      <alignment horizontal="center"/>
    </xf>
    <xf numFmtId="0" fontId="16" fillId="0" borderId="0" xfId="0" applyFont="1" applyFill="1" applyBorder="1" applyAlignment="1">
      <alignment horizontal="center"/>
    </xf>
    <xf numFmtId="0" fontId="16" fillId="0" borderId="16" xfId="0" applyFont="1" applyFill="1" applyBorder="1" applyAlignment="1">
      <alignment horizontal="center"/>
    </xf>
    <xf numFmtId="0" fontId="16" fillId="0" borderId="17" xfId="0" applyFont="1" applyFill="1" applyBorder="1" applyAlignment="1">
      <alignment horizontal="center"/>
    </xf>
    <xf numFmtId="0" fontId="0" fillId="0" borderId="11" xfId="0" applyFont="1" applyFill="1" applyBorder="1" applyAlignment="1">
      <alignment horizontal="right"/>
    </xf>
    <xf numFmtId="0" fontId="0" fillId="0" borderId="12" xfId="0" applyFont="1" applyFill="1" applyBorder="1" applyAlignment="1">
      <alignment horizontal="right"/>
    </xf>
    <xf numFmtId="0" fontId="0" fillId="0" borderId="14" xfId="0" applyFont="1" applyFill="1" applyBorder="1" applyAlignment="1">
      <alignment horizontal="right"/>
    </xf>
    <xf numFmtId="0" fontId="0" fillId="0" borderId="0" xfId="0" applyFont="1" applyFill="1" applyBorder="1" applyAlignment="1">
      <alignment horizontal="right"/>
    </xf>
    <xf numFmtId="0" fontId="23" fillId="0" borderId="19" xfId="0" applyFont="1" applyFill="1" applyBorder="1" applyAlignment="1">
      <alignment horizontal="center"/>
    </xf>
    <xf numFmtId="0" fontId="23" fillId="0" borderId="21" xfId="0" applyFont="1" applyFill="1" applyBorder="1" applyAlignment="1">
      <alignment horizontal="center"/>
    </xf>
    <xf numFmtId="0" fontId="23" fillId="0" borderId="14" xfId="0" applyFont="1" applyFill="1" applyBorder="1" applyAlignment="1">
      <alignment horizontal="center"/>
    </xf>
    <xf numFmtId="0" fontId="23" fillId="0" borderId="0" xfId="0" applyFont="1" applyFill="1" applyBorder="1" applyAlignment="1">
      <alignment horizontal="center"/>
    </xf>
    <xf numFmtId="0" fontId="23" fillId="0" borderId="11" xfId="0" applyFont="1" applyFill="1" applyBorder="1" applyAlignment="1">
      <alignment horizontal="center"/>
    </xf>
    <xf numFmtId="0" fontId="23" fillId="0" borderId="12" xfId="0" applyFont="1" applyFill="1" applyBorder="1" applyAlignment="1">
      <alignment horizontal="center"/>
    </xf>
    <xf numFmtId="166" fontId="22" fillId="0" borderId="17" xfId="0" applyNumberFormat="1" applyFont="1" applyFill="1" applyBorder="1" applyAlignment="1">
      <alignment horizontal="right"/>
    </xf>
    <xf numFmtId="0" fontId="0" fillId="0" borderId="0" xfId="0" applyFont="1" applyFill="1" applyBorder="1" applyAlignment="1">
      <alignment horizontal="left" vertical="center"/>
    </xf>
    <xf numFmtId="0" fontId="21" fillId="0" borderId="0" xfId="0" applyFont="1" applyFill="1" applyBorder="1" applyAlignment="1" applyProtection="1">
      <alignment horizontal="left" vertical="center"/>
      <protection locked="0" hidden="1"/>
    </xf>
    <xf numFmtId="0" fontId="0" fillId="0" borderId="12" xfId="0" applyFont="1" applyFill="1" applyBorder="1" applyAlignment="1">
      <alignment horizontal="center" vertical="center"/>
    </xf>
    <xf numFmtId="0" fontId="16" fillId="0" borderId="14" xfId="0" applyFont="1" applyFill="1" applyBorder="1" applyAlignment="1">
      <alignment horizontal="left" vertical="center"/>
    </xf>
    <xf numFmtId="0" fontId="16" fillId="0" borderId="0" xfId="0" applyFont="1" applyFill="1" applyBorder="1" applyAlignment="1">
      <alignment horizontal="left" vertical="center"/>
    </xf>
    <xf numFmtId="0" fontId="0" fillId="0" borderId="0" xfId="0" applyFont="1" applyFill="1" applyBorder="1" applyAlignment="1" applyProtection="1">
      <alignment horizontal="left" vertical="center"/>
      <protection locked="0"/>
    </xf>
    <xf numFmtId="166" fontId="50" fillId="0" borderId="0" xfId="1" applyNumberFormat="1" applyFont="1" applyFill="1" applyBorder="1" applyAlignment="1">
      <alignment horizontal="left" vertical="center"/>
    </xf>
    <xf numFmtId="0" fontId="16" fillId="0" borderId="12" xfId="0" applyFont="1" applyFill="1" applyBorder="1" applyAlignment="1" applyProtection="1">
      <alignment horizontal="center" vertical="center"/>
      <protection hidden="1"/>
    </xf>
    <xf numFmtId="0" fontId="37" fillId="0" borderId="19" xfId="0" applyFont="1" applyFill="1" applyBorder="1" applyAlignment="1">
      <alignment horizontal="center"/>
    </xf>
    <xf numFmtId="0" fontId="37" fillId="0" borderId="21" xfId="0" applyFont="1" applyFill="1" applyBorder="1" applyAlignment="1">
      <alignment horizontal="center"/>
    </xf>
    <xf numFmtId="0" fontId="37" fillId="0" borderId="20" xfId="0" applyFont="1" applyFill="1" applyBorder="1" applyAlignment="1">
      <alignment horizontal="center"/>
    </xf>
    <xf numFmtId="14" fontId="23" fillId="0" borderId="0" xfId="0" applyNumberFormat="1"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0" fillId="0" borderId="0" xfId="0" applyFont="1" applyFill="1" applyBorder="1" applyAlignment="1">
      <alignment horizontal="center" vertical="center"/>
    </xf>
    <xf numFmtId="0" fontId="16" fillId="0" borderId="10" xfId="0" applyFont="1" applyFill="1" applyBorder="1" applyAlignment="1">
      <alignment horizontal="center" vertical="center"/>
    </xf>
    <xf numFmtId="0" fontId="16" fillId="68" borderId="39" xfId="0" applyFont="1" applyFill="1" applyBorder="1" applyAlignment="1">
      <alignment horizontal="center" vertical="center"/>
    </xf>
    <xf numFmtId="0" fontId="16" fillId="68" borderId="46" xfId="0" applyFont="1" applyFill="1" applyBorder="1" applyAlignment="1">
      <alignment horizontal="center" vertical="center"/>
    </xf>
    <xf numFmtId="166" fontId="88" fillId="0" borderId="0" xfId="0" applyNumberFormat="1" applyFont="1" applyAlignment="1">
      <alignment horizontal="center" vertical="center"/>
    </xf>
    <xf numFmtId="0" fontId="56" fillId="0" borderId="12" xfId="0" applyFont="1" applyFill="1" applyBorder="1" applyAlignment="1" applyProtection="1">
      <alignment horizontal="center"/>
      <protection hidden="1"/>
    </xf>
    <xf numFmtId="0" fontId="56" fillId="0" borderId="13" xfId="0" applyFont="1" applyFill="1" applyBorder="1" applyAlignment="1" applyProtection="1">
      <alignment horizontal="center"/>
      <protection hidden="1"/>
    </xf>
    <xf numFmtId="0" fontId="26" fillId="0" borderId="0" xfId="0" applyFont="1" applyFill="1" applyBorder="1" applyAlignment="1" applyProtection="1">
      <alignment horizontal="center" vertical="center"/>
      <protection hidden="1"/>
    </xf>
    <xf numFmtId="0" fontId="27" fillId="0" borderId="0" xfId="0" applyFont="1" applyFill="1" applyBorder="1" applyAlignment="1" applyProtection="1">
      <alignment horizontal="center" vertical="center"/>
      <protection hidden="1"/>
    </xf>
    <xf numFmtId="0" fontId="0" fillId="0" borderId="12" xfId="0" applyFont="1" applyFill="1" applyBorder="1" applyAlignment="1" applyProtection="1">
      <alignment horizontal="center" vertical="center"/>
      <protection hidden="1"/>
    </xf>
    <xf numFmtId="0" fontId="16" fillId="0" borderId="0" xfId="0" applyFont="1" applyFill="1" applyBorder="1" applyAlignment="1" applyProtection="1">
      <alignment horizontal="center" vertical="center"/>
      <protection hidden="1"/>
    </xf>
    <xf numFmtId="0" fontId="16" fillId="0" borderId="14" xfId="0" applyFont="1" applyFill="1" applyBorder="1" applyAlignment="1" applyProtection="1">
      <alignment horizontal="left" vertical="center"/>
      <protection hidden="1"/>
    </xf>
    <xf numFmtId="0" fontId="16" fillId="0" borderId="0" xfId="0" applyFont="1" applyFill="1" applyBorder="1" applyAlignment="1" applyProtection="1">
      <alignment horizontal="left" vertical="center"/>
      <protection hidden="1"/>
    </xf>
    <xf numFmtId="0" fontId="0" fillId="0" borderId="0" xfId="0" applyFont="1" applyFill="1" applyBorder="1" applyAlignment="1" applyProtection="1">
      <alignment horizontal="left" vertical="center"/>
      <protection hidden="1"/>
    </xf>
    <xf numFmtId="0" fontId="0" fillId="0" borderId="0" xfId="0" applyFont="1" applyFill="1" applyBorder="1" applyAlignment="1" applyProtection="1">
      <alignment horizontal="center" vertical="center"/>
      <protection hidden="1"/>
    </xf>
    <xf numFmtId="0" fontId="21" fillId="0" borderId="0" xfId="0" applyFont="1" applyFill="1" applyBorder="1" applyAlignment="1" applyProtection="1">
      <alignment horizontal="left" vertical="center"/>
      <protection hidden="1"/>
    </xf>
    <xf numFmtId="166" fontId="50" fillId="0" borderId="0" xfId="1" applyNumberFormat="1" applyFont="1" applyFill="1" applyBorder="1" applyAlignment="1" applyProtection="1">
      <alignment horizontal="left" vertical="center"/>
      <protection hidden="1"/>
    </xf>
    <xf numFmtId="14" fontId="23" fillId="0" borderId="0" xfId="0" applyNumberFormat="1" applyFont="1" applyFill="1" applyBorder="1" applyAlignment="1" applyProtection="1">
      <alignment horizontal="center" vertical="center"/>
      <protection hidden="1"/>
    </xf>
    <xf numFmtId="0" fontId="23" fillId="0" borderId="0" xfId="0" applyFont="1" applyFill="1" applyBorder="1" applyAlignment="1" applyProtection="1">
      <alignment horizontal="center" vertical="center"/>
      <protection hidden="1"/>
    </xf>
    <xf numFmtId="0" fontId="16" fillId="34" borderId="12" xfId="0" applyFont="1" applyFill="1" applyBorder="1" applyAlignment="1" applyProtection="1">
      <alignment horizontal="center" vertical="center"/>
      <protection hidden="1"/>
    </xf>
    <xf numFmtId="0" fontId="16" fillId="0" borderId="17" xfId="0" applyFont="1" applyFill="1" applyBorder="1" applyAlignment="1" applyProtection="1">
      <alignment horizontal="center" vertical="center"/>
      <protection hidden="1"/>
    </xf>
    <xf numFmtId="0" fontId="37" fillId="0" borderId="19" xfId="0" applyFont="1" applyFill="1" applyBorder="1" applyAlignment="1" applyProtection="1">
      <alignment horizontal="center" vertical="center"/>
      <protection hidden="1"/>
    </xf>
    <xf numFmtId="0" fontId="37" fillId="0" borderId="21" xfId="0" applyFont="1" applyFill="1" applyBorder="1" applyAlignment="1" applyProtection="1">
      <alignment horizontal="center" vertical="center"/>
      <protection hidden="1"/>
    </xf>
    <xf numFmtId="0" fontId="37" fillId="0" borderId="20" xfId="0" applyFont="1" applyFill="1" applyBorder="1" applyAlignment="1" applyProtection="1">
      <alignment horizontal="center" vertical="center"/>
      <protection hidden="1"/>
    </xf>
    <xf numFmtId="0" fontId="23" fillId="0" borderId="16" xfId="0" applyFont="1" applyFill="1" applyBorder="1" applyAlignment="1" applyProtection="1">
      <alignment horizontal="right"/>
      <protection hidden="1"/>
    </xf>
    <xf numFmtId="0" fontId="23" fillId="0" borderId="17" xfId="0" applyFont="1" applyFill="1" applyBorder="1" applyAlignment="1" applyProtection="1">
      <alignment horizontal="right"/>
      <protection hidden="1"/>
    </xf>
    <xf numFmtId="0" fontId="22" fillId="0" borderId="16" xfId="0" applyFont="1" applyFill="1" applyBorder="1" applyAlignment="1" applyProtection="1">
      <alignment horizontal="right"/>
      <protection hidden="1"/>
    </xf>
    <xf numFmtId="0" fontId="22" fillId="0" borderId="17" xfId="0" applyFont="1" applyFill="1" applyBorder="1" applyAlignment="1" applyProtection="1">
      <alignment horizontal="right"/>
      <protection hidden="1"/>
    </xf>
    <xf numFmtId="0" fontId="0" fillId="0" borderId="14" xfId="0" applyFont="1" applyFill="1" applyBorder="1" applyAlignment="1" applyProtection="1">
      <alignment horizontal="right"/>
      <protection hidden="1"/>
    </xf>
    <xf numFmtId="0" fontId="0" fillId="0" borderId="0" xfId="0" applyFont="1" applyFill="1" applyBorder="1" applyAlignment="1" applyProtection="1">
      <alignment horizontal="right"/>
      <protection hidden="1"/>
    </xf>
    <xf numFmtId="0" fontId="23" fillId="0" borderId="19" xfId="0" applyFont="1" applyFill="1" applyBorder="1" applyAlignment="1" applyProtection="1">
      <alignment horizontal="center"/>
      <protection hidden="1"/>
    </xf>
    <xf numFmtId="0" fontId="23" fillId="0" borderId="21" xfId="0" applyFont="1" applyFill="1" applyBorder="1" applyAlignment="1" applyProtection="1">
      <alignment horizontal="center"/>
      <protection hidden="1"/>
    </xf>
    <xf numFmtId="0" fontId="16" fillId="0" borderId="16" xfId="0" applyFont="1" applyFill="1" applyBorder="1" applyAlignment="1" applyProtection="1">
      <alignment horizontal="center"/>
      <protection hidden="1"/>
    </xf>
    <xf numFmtId="0" fontId="16" fillId="0" borderId="17" xfId="0" applyFont="1" applyFill="1" applyBorder="1" applyAlignment="1" applyProtection="1">
      <alignment horizontal="center"/>
      <protection hidden="1"/>
    </xf>
    <xf numFmtId="0" fontId="56" fillId="0" borderId="16" xfId="0" applyFont="1" applyFill="1" applyBorder="1" applyAlignment="1" applyProtection="1">
      <alignment horizontal="center" vertical="center"/>
      <protection hidden="1"/>
    </xf>
    <xf numFmtId="0" fontId="56" fillId="0" borderId="17" xfId="0" applyFont="1" applyFill="1" applyBorder="1" applyAlignment="1" applyProtection="1">
      <alignment horizontal="center" vertical="center"/>
      <protection hidden="1"/>
    </xf>
    <xf numFmtId="166" fontId="22" fillId="0" borderId="17" xfId="0" applyNumberFormat="1" applyFont="1" applyFill="1" applyBorder="1" applyAlignment="1" applyProtection="1">
      <alignment horizontal="right"/>
      <protection hidden="1"/>
    </xf>
    <xf numFmtId="0" fontId="0" fillId="0" borderId="11" xfId="0" applyFont="1" applyFill="1" applyBorder="1" applyAlignment="1" applyProtection="1">
      <alignment horizontal="right"/>
      <protection hidden="1"/>
    </xf>
    <xf numFmtId="0" fontId="0" fillId="0" borderId="12" xfId="0" applyFont="1" applyFill="1" applyBorder="1" applyAlignment="1" applyProtection="1">
      <alignment horizontal="right"/>
      <protection hidden="1"/>
    </xf>
    <xf numFmtId="0" fontId="23" fillId="0" borderId="11" xfId="0" applyFont="1" applyFill="1" applyBorder="1" applyAlignment="1" applyProtection="1">
      <alignment horizontal="center"/>
      <protection hidden="1"/>
    </xf>
    <xf numFmtId="0" fontId="23" fillId="0" borderId="12" xfId="0" applyFont="1" applyFill="1" applyBorder="1" applyAlignment="1" applyProtection="1">
      <alignment horizontal="center"/>
      <protection hidden="1"/>
    </xf>
    <xf numFmtId="0" fontId="23" fillId="0" borderId="14" xfId="0" applyFont="1" applyFill="1" applyBorder="1" applyAlignment="1" applyProtection="1">
      <alignment horizontal="center"/>
      <protection hidden="1"/>
    </xf>
    <xf numFmtId="0" fontId="23" fillId="0" borderId="0" xfId="0" applyFont="1" applyFill="1" applyBorder="1" applyAlignment="1" applyProtection="1">
      <alignment horizontal="center"/>
      <protection hidden="1"/>
    </xf>
    <xf numFmtId="0" fontId="16" fillId="0" borderId="0" xfId="0" applyFont="1" applyFill="1" applyAlignment="1" applyProtection="1">
      <alignment horizontal="center"/>
      <protection hidden="1"/>
    </xf>
    <xf numFmtId="0" fontId="16" fillId="0" borderId="12" xfId="0" applyFont="1" applyFill="1" applyBorder="1" applyAlignment="1">
      <alignment horizontal="center" vertical="center"/>
    </xf>
    <xf numFmtId="0" fontId="21" fillId="0" borderId="0" xfId="0" applyFont="1" applyFill="1" applyBorder="1" applyAlignment="1" applyProtection="1">
      <alignment horizontal="left" vertical="center"/>
      <protection locked="0"/>
    </xf>
    <xf numFmtId="0" fontId="16" fillId="0" borderId="0" xfId="0" applyFont="1" applyFill="1" applyBorder="1" applyAlignment="1">
      <alignment horizontal="right" vertical="center"/>
    </xf>
    <xf numFmtId="0" fontId="16" fillId="0" borderId="17" xfId="0" applyFont="1" applyFill="1" applyBorder="1" applyAlignment="1">
      <alignment horizontal="right" vertical="center"/>
    </xf>
    <xf numFmtId="0" fontId="16" fillId="0" borderId="21" xfId="0" applyFont="1" applyFill="1" applyBorder="1" applyAlignment="1" applyProtection="1">
      <alignment horizontal="center" vertical="center"/>
      <protection hidden="1"/>
    </xf>
    <xf numFmtId="0" fontId="16" fillId="34" borderId="12" xfId="0" applyFont="1" applyFill="1" applyBorder="1" applyAlignment="1">
      <alignment horizontal="right" vertical="center"/>
    </xf>
    <xf numFmtId="0" fontId="16" fillId="34" borderId="0" xfId="0" applyFont="1" applyFill="1" applyBorder="1" applyAlignment="1">
      <alignment horizontal="center" vertical="center"/>
    </xf>
    <xf numFmtId="0" fontId="0" fillId="0" borderId="56" xfId="0" applyFont="1" applyFill="1" applyBorder="1" applyProtection="1">
      <protection locked="0"/>
    </xf>
  </cellXfs>
  <cellStyles count="143">
    <cellStyle name="20% - Énfasis1" xfId="20" builtinId="30" customBuiltin="1"/>
    <cellStyle name="20% - Énfasis2" xfId="24" builtinId="34" customBuiltin="1"/>
    <cellStyle name="20% - Énfasis3" xfId="28" builtinId="38" customBuiltin="1"/>
    <cellStyle name="20% - Énfasis4" xfId="32" builtinId="42" customBuiltin="1"/>
    <cellStyle name="20% - Énfasis5" xfId="36" builtinId="46" customBuiltin="1"/>
    <cellStyle name="20% - Énfasis6" xfId="40" builtinId="50" customBuiltin="1"/>
    <cellStyle name="40% - Énfasis1" xfId="21" builtinId="31" customBuiltin="1"/>
    <cellStyle name="40% - Énfasis2" xfId="25" builtinId="35" customBuiltin="1"/>
    <cellStyle name="40% - Énfasis3" xfId="29" builtinId="39" customBuiltin="1"/>
    <cellStyle name="40% - Énfasis4" xfId="33" builtinId="43" customBuiltin="1"/>
    <cellStyle name="40% - Énfasis5" xfId="37" builtinId="47" customBuiltin="1"/>
    <cellStyle name="40% - Énfasis6" xfId="41" builtinId="51" customBuiltin="1"/>
    <cellStyle name="60% - Énfasis1" xfId="22" builtinId="32" customBuiltin="1"/>
    <cellStyle name="60% - Énfasis2" xfId="26" builtinId="36" customBuiltin="1"/>
    <cellStyle name="60% - Énfasis3" xfId="30" builtinId="40" customBuiltin="1"/>
    <cellStyle name="60% - Énfasis4" xfId="34" builtinId="44" customBuiltin="1"/>
    <cellStyle name="60% - Énfasis5" xfId="38" builtinId="48" customBuiltin="1"/>
    <cellStyle name="60% - Énfasis6" xfId="42"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Comma 2" xfId="91" xr:uid="{00000000-0005-0000-0000-000016000000}"/>
    <cellStyle name="Encabezado 1" xfId="3" builtinId="16" customBuiltin="1"/>
    <cellStyle name="Encabezado 4" xfId="6" builtinId="19" customBuiltin="1"/>
    <cellStyle name="Énfasis1" xfId="19" builtinId="29" customBuiltin="1"/>
    <cellStyle name="Énfasis2" xfId="23" builtinId="33" customBuiltin="1"/>
    <cellStyle name="Énfasis3" xfId="27" builtinId="37" customBuiltin="1"/>
    <cellStyle name="Énfasis4" xfId="31" builtinId="41" customBuiltin="1"/>
    <cellStyle name="Énfasis5" xfId="35" builtinId="45" customBuiltin="1"/>
    <cellStyle name="Énfasis6" xfId="39" builtinId="49" customBuiltin="1"/>
    <cellStyle name="Entrada" xfId="10" builtinId="20" customBuiltin="1"/>
    <cellStyle name="Excel Built-in 20% - Accent1" xfId="45" xr:uid="{00000000-0005-0000-0000-000020000000}"/>
    <cellStyle name="Excel Built-in 20% - Accent1 2" xfId="95" xr:uid="{00000000-0005-0000-0000-000021000000}"/>
    <cellStyle name="Excel Built-in 20% - Accent2" xfId="46" xr:uid="{00000000-0005-0000-0000-000022000000}"/>
    <cellStyle name="Excel Built-in 20% - Accent2 2" xfId="96" xr:uid="{00000000-0005-0000-0000-000023000000}"/>
    <cellStyle name="Excel Built-in 20% - Accent3" xfId="47" xr:uid="{00000000-0005-0000-0000-000024000000}"/>
    <cellStyle name="Excel Built-in 20% - Accent3 2" xfId="97" xr:uid="{00000000-0005-0000-0000-000025000000}"/>
    <cellStyle name="Excel Built-in 20% - Accent4" xfId="48" xr:uid="{00000000-0005-0000-0000-000026000000}"/>
    <cellStyle name="Excel Built-in 20% - Accent4 2" xfId="98" xr:uid="{00000000-0005-0000-0000-000027000000}"/>
    <cellStyle name="Excel Built-in 20% - Accent5" xfId="49" xr:uid="{00000000-0005-0000-0000-000028000000}"/>
    <cellStyle name="Excel Built-in 20% - Accent5 2" xfId="99" xr:uid="{00000000-0005-0000-0000-000029000000}"/>
    <cellStyle name="Excel Built-in 20% - Accent6" xfId="50" xr:uid="{00000000-0005-0000-0000-00002A000000}"/>
    <cellStyle name="Excel Built-in 20% - Accent6 2" xfId="100" xr:uid="{00000000-0005-0000-0000-00002B000000}"/>
    <cellStyle name="Excel Built-in 40% - Accent1" xfId="51" xr:uid="{00000000-0005-0000-0000-00002C000000}"/>
    <cellStyle name="Excel Built-in 40% - Accent1 2" xfId="101" xr:uid="{00000000-0005-0000-0000-00002D000000}"/>
    <cellStyle name="Excel Built-in 40% - Accent2" xfId="52" xr:uid="{00000000-0005-0000-0000-00002E000000}"/>
    <cellStyle name="Excel Built-in 40% - Accent2 2" xfId="102" xr:uid="{00000000-0005-0000-0000-00002F000000}"/>
    <cellStyle name="Excel Built-in 40% - Accent3" xfId="53" xr:uid="{00000000-0005-0000-0000-000030000000}"/>
    <cellStyle name="Excel Built-in 40% - Accent3 2" xfId="103" xr:uid="{00000000-0005-0000-0000-000031000000}"/>
    <cellStyle name="Excel Built-in 40% - Accent4" xfId="54" xr:uid="{00000000-0005-0000-0000-000032000000}"/>
    <cellStyle name="Excel Built-in 40% - Accent4 2" xfId="104" xr:uid="{00000000-0005-0000-0000-000033000000}"/>
    <cellStyle name="Excel Built-in 40% - Accent5" xfId="55" xr:uid="{00000000-0005-0000-0000-000034000000}"/>
    <cellStyle name="Excel Built-in 40% - Accent5 2" xfId="105" xr:uid="{00000000-0005-0000-0000-000035000000}"/>
    <cellStyle name="Excel Built-in 40% - Accent6" xfId="56" xr:uid="{00000000-0005-0000-0000-000036000000}"/>
    <cellStyle name="Excel Built-in 40% - Accent6 2" xfId="106" xr:uid="{00000000-0005-0000-0000-000037000000}"/>
    <cellStyle name="Excel Built-in 60% - Accent1" xfId="57" xr:uid="{00000000-0005-0000-0000-000038000000}"/>
    <cellStyle name="Excel Built-in 60% - Accent1 2" xfId="107" xr:uid="{00000000-0005-0000-0000-000039000000}"/>
    <cellStyle name="Excel Built-in 60% - Accent2" xfId="58" xr:uid="{00000000-0005-0000-0000-00003A000000}"/>
    <cellStyle name="Excel Built-in 60% - Accent2 2" xfId="108" xr:uid="{00000000-0005-0000-0000-00003B000000}"/>
    <cellStyle name="Excel Built-in 60% - Accent3" xfId="59" xr:uid="{00000000-0005-0000-0000-00003C000000}"/>
    <cellStyle name="Excel Built-in 60% - Accent3 2" xfId="109" xr:uid="{00000000-0005-0000-0000-00003D000000}"/>
    <cellStyle name="Excel Built-in 60% - Accent4" xfId="60" xr:uid="{00000000-0005-0000-0000-00003E000000}"/>
    <cellStyle name="Excel Built-in 60% - Accent4 2" xfId="110" xr:uid="{00000000-0005-0000-0000-00003F000000}"/>
    <cellStyle name="Excel Built-in 60% - Accent5" xfId="61" xr:uid="{00000000-0005-0000-0000-000040000000}"/>
    <cellStyle name="Excel Built-in 60% - Accent5 2" xfId="111" xr:uid="{00000000-0005-0000-0000-000041000000}"/>
    <cellStyle name="Excel Built-in 60% - Accent6" xfId="62" xr:uid="{00000000-0005-0000-0000-000042000000}"/>
    <cellStyle name="Excel Built-in 60% - Accent6 2" xfId="112" xr:uid="{00000000-0005-0000-0000-000043000000}"/>
    <cellStyle name="Excel Built-in Accent1" xfId="63" xr:uid="{00000000-0005-0000-0000-000044000000}"/>
    <cellStyle name="Excel Built-in Accent1 2" xfId="113" xr:uid="{00000000-0005-0000-0000-000045000000}"/>
    <cellStyle name="Excel Built-in Accent2" xfId="64" xr:uid="{00000000-0005-0000-0000-000046000000}"/>
    <cellStyle name="Excel Built-in Accent2 2" xfId="114" xr:uid="{00000000-0005-0000-0000-000047000000}"/>
    <cellStyle name="Excel Built-in Accent3" xfId="65" xr:uid="{00000000-0005-0000-0000-000048000000}"/>
    <cellStyle name="Excel Built-in Accent3 2" xfId="115" xr:uid="{00000000-0005-0000-0000-000049000000}"/>
    <cellStyle name="Excel Built-in Accent4" xfId="66" xr:uid="{00000000-0005-0000-0000-00004A000000}"/>
    <cellStyle name="Excel Built-in Accent4 2" xfId="116" xr:uid="{00000000-0005-0000-0000-00004B000000}"/>
    <cellStyle name="Excel Built-in Accent5" xfId="67" xr:uid="{00000000-0005-0000-0000-00004C000000}"/>
    <cellStyle name="Excel Built-in Accent5 2" xfId="117" xr:uid="{00000000-0005-0000-0000-00004D000000}"/>
    <cellStyle name="Excel Built-in Accent6" xfId="68" xr:uid="{00000000-0005-0000-0000-00004E000000}"/>
    <cellStyle name="Excel Built-in Accent6 2" xfId="118" xr:uid="{00000000-0005-0000-0000-00004F000000}"/>
    <cellStyle name="Excel Built-in Bad" xfId="69" xr:uid="{00000000-0005-0000-0000-000050000000}"/>
    <cellStyle name="Excel Built-in Bad 2" xfId="119" xr:uid="{00000000-0005-0000-0000-000051000000}"/>
    <cellStyle name="Excel Built-in Calculation" xfId="70" xr:uid="{00000000-0005-0000-0000-000052000000}"/>
    <cellStyle name="Excel Built-in Calculation 2" xfId="120" xr:uid="{00000000-0005-0000-0000-000053000000}"/>
    <cellStyle name="Excel Built-in Check Cell" xfId="71" xr:uid="{00000000-0005-0000-0000-000054000000}"/>
    <cellStyle name="Excel Built-in Check Cell 2" xfId="121" xr:uid="{00000000-0005-0000-0000-000055000000}"/>
    <cellStyle name="Excel Built-in Comma" xfId="72" xr:uid="{00000000-0005-0000-0000-000056000000}"/>
    <cellStyle name="Excel Built-in Comma 2" xfId="122" xr:uid="{00000000-0005-0000-0000-000057000000}"/>
    <cellStyle name="Excel Built-in Explanatory Text" xfId="73" xr:uid="{00000000-0005-0000-0000-000058000000}"/>
    <cellStyle name="Excel Built-in Explanatory Text 2" xfId="123" xr:uid="{00000000-0005-0000-0000-000059000000}"/>
    <cellStyle name="Excel Built-in Good" xfId="74" xr:uid="{00000000-0005-0000-0000-00005A000000}"/>
    <cellStyle name="Excel Built-in Good 2" xfId="124" xr:uid="{00000000-0005-0000-0000-00005B000000}"/>
    <cellStyle name="Excel Built-in Heading 1" xfId="75" xr:uid="{00000000-0005-0000-0000-00005C000000}"/>
    <cellStyle name="Excel Built-in Heading 1 2" xfId="125" xr:uid="{00000000-0005-0000-0000-00005D000000}"/>
    <cellStyle name="Excel Built-in Heading 2" xfId="76" xr:uid="{00000000-0005-0000-0000-00005E000000}"/>
    <cellStyle name="Excel Built-in Heading 2 2" xfId="126" xr:uid="{00000000-0005-0000-0000-00005F000000}"/>
    <cellStyle name="Excel Built-in Heading 3" xfId="77" xr:uid="{00000000-0005-0000-0000-000060000000}"/>
    <cellStyle name="Excel Built-in Heading 3 2" xfId="127" xr:uid="{00000000-0005-0000-0000-000061000000}"/>
    <cellStyle name="Excel Built-in Heading 4" xfId="78" xr:uid="{00000000-0005-0000-0000-000062000000}"/>
    <cellStyle name="Excel Built-in Heading 4 2" xfId="128" xr:uid="{00000000-0005-0000-0000-000063000000}"/>
    <cellStyle name="Excel Built-in Input" xfId="79" xr:uid="{00000000-0005-0000-0000-000064000000}"/>
    <cellStyle name="Excel Built-in Input 2" xfId="129" xr:uid="{00000000-0005-0000-0000-000065000000}"/>
    <cellStyle name="Excel Built-in Linked Cell" xfId="80" xr:uid="{00000000-0005-0000-0000-000066000000}"/>
    <cellStyle name="Excel Built-in Linked Cell 2" xfId="130" xr:uid="{00000000-0005-0000-0000-000067000000}"/>
    <cellStyle name="Excel Built-in Neutral" xfId="81" xr:uid="{00000000-0005-0000-0000-000068000000}"/>
    <cellStyle name="Excel Built-in Neutral 2" xfId="131" xr:uid="{00000000-0005-0000-0000-000069000000}"/>
    <cellStyle name="Excel Built-in Note" xfId="82" xr:uid="{00000000-0005-0000-0000-00006A000000}"/>
    <cellStyle name="Excel Built-in Note 2" xfId="132" xr:uid="{00000000-0005-0000-0000-00006B000000}"/>
    <cellStyle name="Excel Built-in Output" xfId="83" xr:uid="{00000000-0005-0000-0000-00006C000000}"/>
    <cellStyle name="Excel Built-in Output 2" xfId="133" xr:uid="{00000000-0005-0000-0000-00006D000000}"/>
    <cellStyle name="Excel Built-in Title" xfId="84" xr:uid="{00000000-0005-0000-0000-00006E000000}"/>
    <cellStyle name="Excel Built-in Title 2" xfId="134" xr:uid="{00000000-0005-0000-0000-00006F000000}"/>
    <cellStyle name="Excel Built-in Total" xfId="85" xr:uid="{00000000-0005-0000-0000-000070000000}"/>
    <cellStyle name="Excel Built-in Total 2" xfId="135" xr:uid="{00000000-0005-0000-0000-000071000000}"/>
    <cellStyle name="Excel Built-in Warning Text" xfId="86" xr:uid="{00000000-0005-0000-0000-000072000000}"/>
    <cellStyle name="Excel Built-in Warning Text 2" xfId="136" xr:uid="{00000000-0005-0000-0000-000073000000}"/>
    <cellStyle name="Heading" xfId="87" xr:uid="{00000000-0005-0000-0000-000074000000}"/>
    <cellStyle name="Heading 2" xfId="137" xr:uid="{00000000-0005-0000-0000-000075000000}"/>
    <cellStyle name="Heading1" xfId="88" xr:uid="{00000000-0005-0000-0000-000076000000}"/>
    <cellStyle name="Heading1 2" xfId="138" xr:uid="{00000000-0005-0000-0000-000077000000}"/>
    <cellStyle name="Incorrecto" xfId="8" builtinId="27" customBuiltin="1"/>
    <cellStyle name="Millares" xfId="1" builtinId="3"/>
    <cellStyle name="Millares 2" xfId="93" xr:uid="{00000000-0005-0000-0000-00007A000000}"/>
    <cellStyle name="Millares 3" xfId="141" xr:uid="{00000000-0005-0000-0000-00007B000000}"/>
    <cellStyle name="Moneda 2" xfId="142" xr:uid="{00000000-0005-0000-0000-00007C000000}"/>
    <cellStyle name="Neutral" xfId="9" builtinId="28" customBuiltin="1"/>
    <cellStyle name="Neutral 2" xfId="92" xr:uid="{00000000-0005-0000-0000-00007E000000}"/>
    <cellStyle name="Normal" xfId="0" builtinId="0"/>
    <cellStyle name="Normal 2" xfId="44" xr:uid="{00000000-0005-0000-0000-000080000000}"/>
    <cellStyle name="Normal 2 2" xfId="94" xr:uid="{00000000-0005-0000-0000-000081000000}"/>
    <cellStyle name="Notas" xfId="16" builtinId="10" customBuiltin="1"/>
    <cellStyle name="Porcentaje" xfId="43" builtinId="5"/>
    <cellStyle name="Result" xfId="89" xr:uid="{00000000-0005-0000-0000-000084000000}"/>
    <cellStyle name="Result 2" xfId="139" xr:uid="{00000000-0005-0000-0000-000085000000}"/>
    <cellStyle name="Result2" xfId="90" xr:uid="{00000000-0005-0000-0000-000086000000}"/>
    <cellStyle name="Result2 2" xfId="140" xr:uid="{00000000-0005-0000-0000-000087000000}"/>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86">
    <dxf>
      <font>
        <color theme="0"/>
      </font>
    </dxf>
    <dxf>
      <font>
        <color theme="0"/>
      </font>
    </dxf>
    <dxf>
      <font>
        <color theme="0"/>
      </font>
    </dxf>
    <dxf>
      <font>
        <color theme="0"/>
      </font>
      <fill>
        <patternFill patternType="none">
          <bgColor auto="1"/>
        </patternFill>
      </fill>
    </dxf>
    <dxf>
      <font>
        <color theme="1"/>
      </font>
      <fill>
        <patternFill>
          <bgColor rgb="FFFF0000"/>
        </patternFill>
      </fill>
    </dxf>
    <dxf>
      <font>
        <color rgb="FF006100"/>
      </font>
      <fill>
        <patternFill>
          <bgColor rgb="FFC6EFCE"/>
        </patternFill>
      </fill>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b/>
        <i val="0"/>
        <color auto="1"/>
      </font>
      <fill>
        <patternFill>
          <bgColor rgb="FFFF0000"/>
        </patternFill>
      </fill>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rgb="FFFF0000"/>
      </font>
      <fill>
        <gradientFill degree="90">
          <stop position="0">
            <color rgb="FFFF5050"/>
          </stop>
          <stop position="1">
            <color rgb="FFFF000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rgb="FF9C0006"/>
      </font>
      <fill>
        <patternFill>
          <bgColor rgb="FFFFC7CE"/>
        </patternFill>
      </fill>
    </dxf>
    <dxf>
      <font>
        <b/>
        <i val="0"/>
        <color theme="1"/>
      </font>
      <fill>
        <patternFill>
          <bgColor rgb="FF92D050"/>
        </patternFill>
      </fill>
      <border>
        <left style="thin">
          <color auto="1"/>
        </left>
        <right style="thin">
          <color auto="1"/>
        </right>
        <top style="thin">
          <color auto="1"/>
        </top>
        <bottom style="thin">
          <color auto="1"/>
        </bottom>
      </border>
    </dxf>
    <dxf>
      <font>
        <color theme="0"/>
      </font>
    </dxf>
    <dxf>
      <font>
        <color theme="0"/>
      </font>
    </dxf>
    <dxf>
      <fill>
        <gradientFill degree="90">
          <stop position="0">
            <color theme="0"/>
          </stop>
          <stop position="0.5">
            <color rgb="FFFF0000"/>
          </stop>
          <stop position="1">
            <color theme="0"/>
          </stop>
        </gradientFill>
      </fill>
    </dxf>
    <dxf>
      <font>
        <color theme="0"/>
      </font>
    </dxf>
    <dxf>
      <font>
        <color theme="0"/>
      </font>
    </dxf>
    <dxf>
      <font>
        <color theme="0"/>
      </font>
    </dxf>
    <dxf>
      <font>
        <color theme="0"/>
      </font>
    </dxf>
    <dxf>
      <font>
        <color auto="1"/>
      </font>
      <fill>
        <patternFill>
          <bgColor rgb="FFFF0000"/>
        </patternFill>
      </fill>
    </dxf>
    <dxf>
      <fill>
        <patternFill>
          <bgColor rgb="FF99FF66"/>
        </patternFill>
      </fill>
    </dxf>
    <dxf>
      <font>
        <color theme="0"/>
      </font>
    </dxf>
    <dxf>
      <fill>
        <gradientFill degree="90">
          <stop position="0">
            <color theme="0"/>
          </stop>
          <stop position="0.5">
            <color rgb="FFFF0000"/>
          </stop>
          <stop position="1">
            <color theme="0"/>
          </stop>
        </gradientFill>
      </fill>
    </dxf>
    <dxf>
      <font>
        <color rgb="FFFF0000"/>
      </font>
      <fill>
        <gradientFill degree="90">
          <stop position="0">
            <color rgb="FFFF5050"/>
          </stop>
          <stop position="1">
            <color rgb="FFFF0000"/>
          </stop>
        </gradientFill>
      </fill>
    </dxf>
    <dxf>
      <font>
        <color theme="0"/>
      </font>
    </dxf>
    <dxf>
      <font>
        <color theme="0"/>
      </font>
    </dxf>
    <dxf>
      <font>
        <color theme="0"/>
      </font>
    </dxf>
    <dxf>
      <font>
        <b/>
        <i val="0"/>
        <color auto="1"/>
      </font>
      <fill>
        <patternFill>
          <bgColor rgb="FFFF0000"/>
        </patternFill>
      </fill>
    </dxf>
    <dxf>
      <font>
        <color theme="0"/>
      </font>
      <fill>
        <patternFill>
          <bgColor theme="0"/>
        </patternFill>
      </fill>
    </dxf>
    <dxf>
      <font>
        <color auto="1"/>
      </font>
      <numFmt numFmtId="184" formatCode="&quot;SI HAY&quot;@"/>
      <fill>
        <patternFill>
          <bgColor rgb="FF66FF66"/>
        </patternFill>
      </fill>
    </dxf>
    <dxf>
      <font>
        <color auto="1"/>
      </font>
      <fill>
        <patternFill>
          <bgColor rgb="FFFF0000"/>
        </patternFill>
      </fill>
    </dxf>
    <dxf>
      <font>
        <color theme="1"/>
      </font>
      <fill>
        <patternFill>
          <bgColor rgb="FFFF0000"/>
        </patternFill>
      </fill>
    </dxf>
  </dxfs>
  <tableStyles count="0" defaultTableStyle="TableStyleMedium2" defaultPivotStyle="PivotStyleLight16"/>
  <colors>
    <mruColors>
      <color rgb="FFFF5050"/>
      <color rgb="FFFF6699"/>
      <color rgb="FF99FF6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cid:506268A2050242958EEAD3BD9F4B906B" TargetMode="External"/><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76200</xdr:colOff>
          <xdr:row>0</xdr:row>
          <xdr:rowOff>85725</xdr:rowOff>
        </xdr:from>
        <xdr:to>
          <xdr:col>14</xdr:col>
          <xdr:colOff>876300</xdr:colOff>
          <xdr:row>0</xdr:row>
          <xdr:rowOff>323850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0000"/>
                  </a:solidFill>
                  <a:latin typeface="Calibri"/>
                  <a:cs typeface="Calibri"/>
                </a:rPr>
                <a:t>CALCULAR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811" y="294822"/>
          <a:ext cx="2333172" cy="88446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86964" y="249465"/>
          <a:ext cx="623659" cy="116746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 textlink="">
      <xdr:nvSpPr>
        <xdr:cNvPr id="4" name="3 Rectángulo redondeado">
          <a:extLst>
            <a:ext uri="{FF2B5EF4-FFF2-40B4-BE49-F238E27FC236}">
              <a16:creationId xmlns:a16="http://schemas.microsoft.com/office/drawing/2014/main" id="{00000000-0008-0000-0100-000004000000}"/>
            </a:ext>
          </a:extLst>
        </xdr:cNvPr>
        <xdr:cNvSpPr/>
      </xdr:nvSpPr>
      <xdr:spPr>
        <a:xfrm>
          <a:off x="6134553" y="1644196"/>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fLocksWithSheet="0"/>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6" name="5 Rectángulo redondeado">
          <a:extLst>
            <a:ext uri="{FF2B5EF4-FFF2-40B4-BE49-F238E27FC236}">
              <a16:creationId xmlns:a16="http://schemas.microsoft.com/office/drawing/2014/main" id="{00000000-0008-0000-0100-000006000000}"/>
            </a:ext>
          </a:extLst>
        </xdr:cNvPr>
        <xdr:cNvSpPr/>
      </xdr:nvSpPr>
      <xdr:spPr>
        <a:xfrm>
          <a:off x="5431518" y="1666876"/>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fLocksWithSheet="0"/>
  </xdr:twoCellAnchor>
  <xdr:twoCellAnchor>
    <xdr:from>
      <xdr:col>9</xdr:col>
      <xdr:colOff>464911</xdr:colOff>
      <xdr:row>9</xdr:row>
      <xdr:rowOff>45357</xdr:rowOff>
    </xdr:from>
    <xdr:to>
      <xdr:col>11</xdr:col>
      <xdr:colOff>68036</xdr:colOff>
      <xdr:row>10</xdr:row>
      <xdr:rowOff>56696</xdr:rowOff>
    </xdr:to>
    <xdr:sp macro="[0]!OCULTAR" textlink="">
      <xdr:nvSpPr>
        <xdr:cNvPr id="5" name="4 Rectángulo redondeado">
          <a:extLst>
            <a:ext uri="{FF2B5EF4-FFF2-40B4-BE49-F238E27FC236}">
              <a16:creationId xmlns:a16="http://schemas.microsoft.com/office/drawing/2014/main" id="{00000000-0008-0000-0100-000005000000}"/>
            </a:ext>
          </a:extLst>
        </xdr:cNvPr>
        <xdr:cNvSpPr/>
      </xdr:nvSpPr>
      <xdr:spPr>
        <a:xfrm>
          <a:off x="5284107" y="1973036"/>
          <a:ext cx="771072" cy="2834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fLocksWithSheet="0"/>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100-000007000000}"/>
            </a:ext>
          </a:extLst>
        </xdr:cNvPr>
        <xdr:cNvSpPr/>
      </xdr:nvSpPr>
      <xdr:spPr>
        <a:xfrm>
          <a:off x="6230257" y="1966686"/>
          <a:ext cx="834118" cy="28348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171450</xdr:colOff>
          <xdr:row>9</xdr:row>
          <xdr:rowOff>19050</xdr:rowOff>
        </xdr:from>
        <xdr:to>
          <xdr:col>9</xdr:col>
          <xdr:colOff>266700</xdr:colOff>
          <xdr:row>10</xdr:row>
          <xdr:rowOff>0</xdr:rowOff>
        </xdr:to>
        <xdr:sp macro="" textlink="">
          <xdr:nvSpPr>
            <xdr:cNvPr id="2050" name="Button 2" descr="CLIENT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000" b="1" i="0" u="none" strike="noStrike" baseline="0">
                  <a:solidFill>
                    <a:srgbClr val="000000"/>
                  </a:solidFill>
                  <a:latin typeface="Calibri"/>
                  <a:cs typeface="Calibri"/>
                </a:rPr>
                <a:t>CREAR </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20</xdr:col>
      <xdr:colOff>208492</xdr:colOff>
      <xdr:row>5</xdr:row>
      <xdr:rowOff>172507</xdr:rowOff>
    </xdr:from>
    <xdr:to>
      <xdr:col>23</xdr:col>
      <xdr:colOff>550715</xdr:colOff>
      <xdr:row>10</xdr:row>
      <xdr:rowOff>83608</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stretch>
          <a:fillRect/>
        </a:stretch>
      </xdr:blipFill>
      <xdr:spPr>
        <a:xfrm>
          <a:off x="10865909" y="1749424"/>
          <a:ext cx="2924556" cy="1234017"/>
        </a:xfrm>
        <a:prstGeom prst="rect">
          <a:avLst/>
        </a:prstGeom>
      </xdr:spPr>
    </xdr:pic>
    <xdr:clientData/>
  </xdr:twoCellAnchor>
  <xdr:twoCellAnchor editAs="oneCell">
    <xdr:from>
      <xdr:col>20</xdr:col>
      <xdr:colOff>189441</xdr:colOff>
      <xdr:row>1</xdr:row>
      <xdr:rowOff>33868</xdr:rowOff>
    </xdr:from>
    <xdr:to>
      <xdr:col>23</xdr:col>
      <xdr:colOff>586154</xdr:colOff>
      <xdr:row>4</xdr:row>
      <xdr:rowOff>275168</xdr:rowOff>
    </xdr:to>
    <xdr:pic>
      <xdr:nvPicPr>
        <xdr:cNvPr id="5" name="4 Imagen">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stretch>
          <a:fillRect/>
        </a:stretch>
      </xdr:blipFill>
      <xdr:spPr>
        <a:xfrm>
          <a:off x="10846858" y="234951"/>
          <a:ext cx="2979046" cy="12255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887765"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1798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13</xdr:col>
          <xdr:colOff>361950</xdr:colOff>
          <xdr:row>3</xdr:row>
          <xdr:rowOff>19050</xdr:rowOff>
        </xdr:from>
        <xdr:to>
          <xdr:col>14</xdr:col>
          <xdr:colOff>0</xdr:colOff>
          <xdr:row>4</xdr:row>
          <xdr:rowOff>66675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3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1</xdr:row>
      <xdr:rowOff>19050</xdr:rowOff>
    </xdr:to>
    <xdr:pic>
      <xdr:nvPicPr>
        <xdr:cNvPr id="3" name="IMAGEN 2" descr="cid:506268A2050242958EEAD3BD9F4B906B">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l="11942" r="9288" b="58667"/>
        <a:stretch>
          <a:fillRect/>
        </a:stretch>
      </xdr:blipFill>
      <xdr:spPr bwMode="auto">
        <a:xfrm>
          <a:off x="7058025" y="0"/>
          <a:ext cx="11049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6</xdr:col>
      <xdr:colOff>317501</xdr:colOff>
      <xdr:row>7</xdr:row>
      <xdr:rowOff>11340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9353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18</xdr:col>
      <xdr:colOff>45357</xdr:colOff>
      <xdr:row>2</xdr:row>
      <xdr:rowOff>45358</xdr:rowOff>
    </xdr:from>
    <xdr:to>
      <xdr:col>18</xdr:col>
      <xdr:colOff>669016</xdr:colOff>
      <xdr:row>7</xdr:row>
      <xdr:rowOff>146933</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370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13</xdr:col>
      <xdr:colOff>181428</xdr:colOff>
      <xdr:row>8</xdr:row>
      <xdr:rowOff>22678</xdr:rowOff>
    </xdr:from>
    <xdr:to>
      <xdr:col>13</xdr:col>
      <xdr:colOff>1054554</xdr:colOff>
      <xdr:row>8</xdr:row>
      <xdr:rowOff>283482</xdr:rowOff>
    </xdr:to>
    <xdr:sp macro="[0]!BORRARNACIONAL" textlink="">
      <xdr:nvSpPr>
        <xdr:cNvPr id="4" name="3 Rectángulo redondeado">
          <a:extLst>
            <a:ext uri="{FF2B5EF4-FFF2-40B4-BE49-F238E27FC236}">
              <a16:creationId xmlns:a16="http://schemas.microsoft.com/office/drawing/2014/main" id="{00000000-0008-0000-0600-000004000000}"/>
            </a:ext>
          </a:extLst>
        </xdr:cNvPr>
        <xdr:cNvSpPr/>
      </xdr:nvSpPr>
      <xdr:spPr>
        <a:xfrm>
          <a:off x="64679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12</xdr:col>
      <xdr:colOff>45357</xdr:colOff>
      <xdr:row>8</xdr:row>
      <xdr:rowOff>45358</xdr:rowOff>
    </xdr:from>
    <xdr:to>
      <xdr:col>12</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600-000005000000}"/>
            </a:ext>
          </a:extLst>
        </xdr:cNvPr>
        <xdr:cNvSpPr/>
      </xdr:nvSpPr>
      <xdr:spPr>
        <a:xfrm>
          <a:off x="57127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10</xdr:col>
      <xdr:colOff>464911</xdr:colOff>
      <xdr:row>9</xdr:row>
      <xdr:rowOff>45357</xdr:rowOff>
    </xdr:from>
    <xdr:to>
      <xdr:col>13</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600-000006000000}"/>
            </a:ext>
          </a:extLst>
        </xdr:cNvPr>
        <xdr:cNvSpPr/>
      </xdr:nvSpPr>
      <xdr:spPr>
        <a:xfrm>
          <a:off x="55703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13</xdr:col>
      <xdr:colOff>243114</xdr:colOff>
      <xdr:row>9</xdr:row>
      <xdr:rowOff>39007</xdr:rowOff>
    </xdr:from>
    <xdr:to>
      <xdr:col>13</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600-000007000000}"/>
            </a:ext>
          </a:extLst>
        </xdr:cNvPr>
        <xdr:cNvSpPr/>
      </xdr:nvSpPr>
      <xdr:spPr>
        <a:xfrm>
          <a:off x="65296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15</xdr:col>
          <xdr:colOff>342900</xdr:colOff>
          <xdr:row>3</xdr:row>
          <xdr:rowOff>19050</xdr:rowOff>
        </xdr:from>
        <xdr:to>
          <xdr:col>17</xdr:col>
          <xdr:colOff>219075</xdr:colOff>
          <xdr:row>4</xdr:row>
          <xdr:rowOff>66675</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6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2078265"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75157"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 textlink="">
      <xdr:nvSpPr>
        <xdr:cNvPr id="4" name="3 Rectángulo redondeado">
          <a:extLst>
            <a:ext uri="{FF2B5EF4-FFF2-40B4-BE49-F238E27FC236}">
              <a16:creationId xmlns:a16="http://schemas.microsoft.com/office/drawing/2014/main" id="{00000000-0008-0000-0700-000004000000}"/>
            </a:ext>
          </a:extLst>
        </xdr:cNvPr>
        <xdr:cNvSpPr/>
      </xdr:nvSpPr>
      <xdr:spPr>
        <a:xfrm>
          <a:off x="6610803"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fLocksWithSheet="0"/>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5 Rectángulo redondeado">
          <a:extLst>
            <a:ext uri="{FF2B5EF4-FFF2-40B4-BE49-F238E27FC236}">
              <a16:creationId xmlns:a16="http://schemas.microsoft.com/office/drawing/2014/main" id="{00000000-0008-0000-0700-000005000000}"/>
            </a:ext>
          </a:extLst>
        </xdr:cNvPr>
        <xdr:cNvSpPr/>
      </xdr:nvSpPr>
      <xdr:spPr>
        <a:xfrm>
          <a:off x="5855607"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fLocksWithSheet="0"/>
  </xdr:twoCellAnchor>
  <xdr:twoCellAnchor>
    <xdr:from>
      <xdr:col>9</xdr:col>
      <xdr:colOff>464911</xdr:colOff>
      <xdr:row>9</xdr:row>
      <xdr:rowOff>45357</xdr:rowOff>
    </xdr:from>
    <xdr:to>
      <xdr:col>11</xdr:col>
      <xdr:colOff>68036</xdr:colOff>
      <xdr:row>10</xdr:row>
      <xdr:rowOff>56696</xdr:rowOff>
    </xdr:to>
    <xdr:sp macro="[0]!OCULTAR" textlink="">
      <xdr:nvSpPr>
        <xdr:cNvPr id="6" name="4 Rectángulo redondeado">
          <a:extLst>
            <a:ext uri="{FF2B5EF4-FFF2-40B4-BE49-F238E27FC236}">
              <a16:creationId xmlns:a16="http://schemas.microsoft.com/office/drawing/2014/main" id="{00000000-0008-0000-0700-000006000000}"/>
            </a:ext>
          </a:extLst>
        </xdr:cNvPr>
        <xdr:cNvSpPr/>
      </xdr:nvSpPr>
      <xdr:spPr>
        <a:xfrm>
          <a:off x="5713186"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fLocksWithSheet="0"/>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700-000007000000}"/>
            </a:ext>
          </a:extLst>
        </xdr:cNvPr>
        <xdr:cNvSpPr/>
      </xdr:nvSpPr>
      <xdr:spPr>
        <a:xfrm>
          <a:off x="6672489"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171450</xdr:colOff>
          <xdr:row>9</xdr:row>
          <xdr:rowOff>19050</xdr:rowOff>
        </xdr:from>
        <xdr:to>
          <xdr:col>9</xdr:col>
          <xdr:colOff>266700</xdr:colOff>
          <xdr:row>10</xdr:row>
          <xdr:rowOff>0</xdr:rowOff>
        </xdr:to>
        <xdr:sp macro="" textlink="">
          <xdr:nvSpPr>
            <xdr:cNvPr id="46081" name="Button 1" descr="CLIENTE" hidden="1">
              <a:extLst>
                <a:ext uri="{63B3BB69-23CF-44E3-9099-C40C66FF867C}">
                  <a14:compatExt spid="_x0000_s46081"/>
                </a:ext>
                <a:ext uri="{FF2B5EF4-FFF2-40B4-BE49-F238E27FC236}">
                  <a16:creationId xmlns:a16="http://schemas.microsoft.com/office/drawing/2014/main" id="{00000000-0008-0000-07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000" b="1" i="0" u="none" strike="noStrike" baseline="0">
                  <a:solidFill>
                    <a:srgbClr val="000000"/>
                  </a:solidFill>
                  <a:latin typeface="Calibri"/>
                  <a:cs typeface="Calibri"/>
                </a:rPr>
                <a:t>CREAR </a:t>
              </a:r>
            </a:p>
          </xdr:txBody>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8210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27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EXCLUSIVA" textlink="">
      <xdr:nvSpPr>
        <xdr:cNvPr id="4" name="3 Rectángulo redondeado">
          <a:extLst>
            <a:ext uri="{FF2B5EF4-FFF2-40B4-BE49-F238E27FC236}">
              <a16:creationId xmlns:a16="http://schemas.microsoft.com/office/drawing/2014/main" id="{00000000-0008-0000-0800-000004000000}"/>
            </a:ext>
          </a:extLst>
        </xdr:cNvPr>
        <xdr:cNvSpPr/>
      </xdr:nvSpPr>
      <xdr:spPr>
        <a:xfrm>
          <a:off x="63536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800-000005000000}"/>
            </a:ext>
          </a:extLst>
        </xdr:cNvPr>
        <xdr:cNvSpPr/>
      </xdr:nvSpPr>
      <xdr:spPr>
        <a:xfrm>
          <a:off x="55984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9</xdr:col>
      <xdr:colOff>464911</xdr:colOff>
      <xdr:row>9</xdr:row>
      <xdr:rowOff>45357</xdr:rowOff>
    </xdr:from>
    <xdr:to>
      <xdr:col>11</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800-000006000000}"/>
            </a:ext>
          </a:extLst>
        </xdr:cNvPr>
        <xdr:cNvSpPr/>
      </xdr:nvSpPr>
      <xdr:spPr>
        <a:xfrm>
          <a:off x="54560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800-000007000000}"/>
            </a:ext>
          </a:extLst>
        </xdr:cNvPr>
        <xdr:cNvSpPr/>
      </xdr:nvSpPr>
      <xdr:spPr>
        <a:xfrm>
          <a:off x="64153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13</xdr:col>
          <xdr:colOff>342900</xdr:colOff>
          <xdr:row>3</xdr:row>
          <xdr:rowOff>19050</xdr:rowOff>
        </xdr:from>
        <xdr:to>
          <xdr:col>15</xdr:col>
          <xdr:colOff>28575</xdr:colOff>
          <xdr:row>4</xdr:row>
          <xdr:rowOff>66675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9353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370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EXCLUSIVA" textlink="">
      <xdr:nvSpPr>
        <xdr:cNvPr id="4" name="3 Rectángulo redondeado">
          <a:extLst>
            <a:ext uri="{FF2B5EF4-FFF2-40B4-BE49-F238E27FC236}">
              <a16:creationId xmlns:a16="http://schemas.microsoft.com/office/drawing/2014/main" id="{00000000-0008-0000-0900-000004000000}"/>
            </a:ext>
          </a:extLst>
        </xdr:cNvPr>
        <xdr:cNvSpPr/>
      </xdr:nvSpPr>
      <xdr:spPr>
        <a:xfrm>
          <a:off x="64679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900-000005000000}"/>
            </a:ext>
          </a:extLst>
        </xdr:cNvPr>
        <xdr:cNvSpPr/>
      </xdr:nvSpPr>
      <xdr:spPr>
        <a:xfrm>
          <a:off x="57127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9</xdr:col>
      <xdr:colOff>464911</xdr:colOff>
      <xdr:row>9</xdr:row>
      <xdr:rowOff>45357</xdr:rowOff>
    </xdr:from>
    <xdr:to>
      <xdr:col>11</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900-000006000000}"/>
            </a:ext>
          </a:extLst>
        </xdr:cNvPr>
        <xdr:cNvSpPr/>
      </xdr:nvSpPr>
      <xdr:spPr>
        <a:xfrm>
          <a:off x="55703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900-000007000000}"/>
            </a:ext>
          </a:extLst>
        </xdr:cNvPr>
        <xdr:cNvSpPr/>
      </xdr:nvSpPr>
      <xdr:spPr>
        <a:xfrm>
          <a:off x="65296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13</xdr:col>
          <xdr:colOff>342900</xdr:colOff>
          <xdr:row>3</xdr:row>
          <xdr:rowOff>19050</xdr:rowOff>
        </xdr:from>
        <xdr:to>
          <xdr:col>15</xdr:col>
          <xdr:colOff>28575</xdr:colOff>
          <xdr:row>4</xdr:row>
          <xdr:rowOff>66675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9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8210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27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NACIONAL" textlink="">
      <xdr:nvSpPr>
        <xdr:cNvPr id="4" name="3 Rectángulo redondeado">
          <a:extLst>
            <a:ext uri="{FF2B5EF4-FFF2-40B4-BE49-F238E27FC236}">
              <a16:creationId xmlns:a16="http://schemas.microsoft.com/office/drawing/2014/main" id="{00000000-0008-0000-0A00-000004000000}"/>
            </a:ext>
          </a:extLst>
        </xdr:cNvPr>
        <xdr:cNvSpPr/>
      </xdr:nvSpPr>
      <xdr:spPr>
        <a:xfrm>
          <a:off x="63536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A00-000005000000}"/>
            </a:ext>
          </a:extLst>
        </xdr:cNvPr>
        <xdr:cNvSpPr/>
      </xdr:nvSpPr>
      <xdr:spPr>
        <a:xfrm>
          <a:off x="55984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9</xdr:col>
      <xdr:colOff>464911</xdr:colOff>
      <xdr:row>9</xdr:row>
      <xdr:rowOff>45357</xdr:rowOff>
    </xdr:from>
    <xdr:to>
      <xdr:col>11</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A00-000006000000}"/>
            </a:ext>
          </a:extLst>
        </xdr:cNvPr>
        <xdr:cNvSpPr/>
      </xdr:nvSpPr>
      <xdr:spPr>
        <a:xfrm>
          <a:off x="54560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A00-000007000000}"/>
            </a:ext>
          </a:extLst>
        </xdr:cNvPr>
        <xdr:cNvSpPr/>
      </xdr:nvSpPr>
      <xdr:spPr>
        <a:xfrm>
          <a:off x="64153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13</xdr:col>
          <xdr:colOff>342900</xdr:colOff>
          <xdr:row>3</xdr:row>
          <xdr:rowOff>19050</xdr:rowOff>
        </xdr:from>
        <xdr:to>
          <xdr:col>15</xdr:col>
          <xdr:colOff>28575</xdr:colOff>
          <xdr:row>4</xdr:row>
          <xdr:rowOff>66675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9353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6370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NACIONAL" textlink="">
      <xdr:nvSpPr>
        <xdr:cNvPr id="4" name="3 Rectángulo redondeado">
          <a:extLst>
            <a:ext uri="{FF2B5EF4-FFF2-40B4-BE49-F238E27FC236}">
              <a16:creationId xmlns:a16="http://schemas.microsoft.com/office/drawing/2014/main" id="{00000000-0008-0000-0B00-000004000000}"/>
            </a:ext>
          </a:extLst>
        </xdr:cNvPr>
        <xdr:cNvSpPr/>
      </xdr:nvSpPr>
      <xdr:spPr>
        <a:xfrm>
          <a:off x="64679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B00-000005000000}"/>
            </a:ext>
          </a:extLst>
        </xdr:cNvPr>
        <xdr:cNvSpPr/>
      </xdr:nvSpPr>
      <xdr:spPr>
        <a:xfrm>
          <a:off x="57127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9</xdr:col>
      <xdr:colOff>464911</xdr:colOff>
      <xdr:row>9</xdr:row>
      <xdr:rowOff>45357</xdr:rowOff>
    </xdr:from>
    <xdr:to>
      <xdr:col>11</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B00-000006000000}"/>
            </a:ext>
          </a:extLst>
        </xdr:cNvPr>
        <xdr:cNvSpPr/>
      </xdr:nvSpPr>
      <xdr:spPr>
        <a:xfrm>
          <a:off x="55703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B00-000007000000}"/>
            </a:ext>
          </a:extLst>
        </xdr:cNvPr>
        <xdr:cNvSpPr/>
      </xdr:nvSpPr>
      <xdr:spPr>
        <a:xfrm>
          <a:off x="65296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13</xdr:col>
          <xdr:colOff>342900</xdr:colOff>
          <xdr:row>3</xdr:row>
          <xdr:rowOff>19050</xdr:rowOff>
        </xdr:from>
        <xdr:to>
          <xdr:col>15</xdr:col>
          <xdr:colOff>28575</xdr:colOff>
          <xdr:row>4</xdr:row>
          <xdr:rowOff>66675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B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172811</xdr:colOff>
      <xdr:row>2</xdr:row>
      <xdr:rowOff>90715</xdr:rowOff>
    </xdr:from>
    <xdr:to>
      <xdr:col>5</xdr:col>
      <xdr:colOff>317501</xdr:colOff>
      <xdr:row>7</xdr:row>
      <xdr:rowOff>11340</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736" y="481240"/>
          <a:ext cx="1821090" cy="9398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16</xdr:col>
      <xdr:colOff>45357</xdr:colOff>
      <xdr:row>2</xdr:row>
      <xdr:rowOff>45358</xdr:rowOff>
    </xdr:from>
    <xdr:to>
      <xdr:col>16</xdr:col>
      <xdr:colOff>669016</xdr:colOff>
      <xdr:row>7</xdr:row>
      <xdr:rowOff>146933</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522732" y="435883"/>
          <a:ext cx="623659" cy="11207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11</xdr:col>
      <xdr:colOff>181428</xdr:colOff>
      <xdr:row>8</xdr:row>
      <xdr:rowOff>22678</xdr:rowOff>
    </xdr:from>
    <xdr:to>
      <xdr:col>11</xdr:col>
      <xdr:colOff>1054554</xdr:colOff>
      <xdr:row>8</xdr:row>
      <xdr:rowOff>283482</xdr:rowOff>
    </xdr:to>
    <xdr:sp macro="[0]!BORRARIMPORTADO" textlink="">
      <xdr:nvSpPr>
        <xdr:cNvPr id="4" name="3 Rectángulo redondeado">
          <a:extLst>
            <a:ext uri="{FF2B5EF4-FFF2-40B4-BE49-F238E27FC236}">
              <a16:creationId xmlns:a16="http://schemas.microsoft.com/office/drawing/2014/main" id="{00000000-0008-0000-0D00-000004000000}"/>
            </a:ext>
          </a:extLst>
        </xdr:cNvPr>
        <xdr:cNvSpPr/>
      </xdr:nvSpPr>
      <xdr:spPr>
        <a:xfrm>
          <a:off x="6353628" y="1622878"/>
          <a:ext cx="873126" cy="2608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10</xdr:col>
      <xdr:colOff>45357</xdr:colOff>
      <xdr:row>8</xdr:row>
      <xdr:rowOff>45358</xdr:rowOff>
    </xdr:from>
    <xdr:to>
      <xdr:col>10</xdr:col>
      <xdr:colOff>544285</xdr:colOff>
      <xdr:row>8</xdr:row>
      <xdr:rowOff>272144</xdr:rowOff>
    </xdr:to>
    <xdr:sp macro="[0]!BLOQUEAR_HOJA_PEDIDO" textlink="">
      <xdr:nvSpPr>
        <xdr:cNvPr id="5" name="4 Rectángulo redondeado">
          <a:extLst>
            <a:ext uri="{FF2B5EF4-FFF2-40B4-BE49-F238E27FC236}">
              <a16:creationId xmlns:a16="http://schemas.microsoft.com/office/drawing/2014/main" id="{00000000-0008-0000-0D00-000005000000}"/>
            </a:ext>
          </a:extLst>
        </xdr:cNvPr>
        <xdr:cNvSpPr/>
      </xdr:nvSpPr>
      <xdr:spPr>
        <a:xfrm>
          <a:off x="5598432" y="1645558"/>
          <a:ext cx="498928" cy="2267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KEY</a:t>
          </a:r>
        </a:p>
      </xdr:txBody>
    </xdr:sp>
    <xdr:clientData/>
  </xdr:twoCellAnchor>
  <xdr:twoCellAnchor>
    <xdr:from>
      <xdr:col>9</xdr:col>
      <xdr:colOff>464911</xdr:colOff>
      <xdr:row>9</xdr:row>
      <xdr:rowOff>45357</xdr:rowOff>
    </xdr:from>
    <xdr:to>
      <xdr:col>11</xdr:col>
      <xdr:colOff>68036</xdr:colOff>
      <xdr:row>10</xdr:row>
      <xdr:rowOff>56696</xdr:rowOff>
    </xdr:to>
    <xdr:sp macro="[0]!OCULTAR" textlink="">
      <xdr:nvSpPr>
        <xdr:cNvPr id="6" name="5 Rectángulo redondeado">
          <a:extLst>
            <a:ext uri="{FF2B5EF4-FFF2-40B4-BE49-F238E27FC236}">
              <a16:creationId xmlns:a16="http://schemas.microsoft.com/office/drawing/2014/main" id="{00000000-0008-0000-0D00-000006000000}"/>
            </a:ext>
          </a:extLst>
        </xdr:cNvPr>
        <xdr:cNvSpPr/>
      </xdr:nvSpPr>
      <xdr:spPr>
        <a:xfrm>
          <a:off x="5456011" y="1950357"/>
          <a:ext cx="784225"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OCULTAR</a:t>
          </a:r>
        </a:p>
      </xdr:txBody>
    </xdr:sp>
    <xdr:clientData/>
  </xdr:twoCellAnchor>
  <xdr:twoCellAnchor>
    <xdr:from>
      <xdr:col>11</xdr:col>
      <xdr:colOff>243114</xdr:colOff>
      <xdr:row>9</xdr:row>
      <xdr:rowOff>39007</xdr:rowOff>
    </xdr:from>
    <xdr:to>
      <xdr:col>11</xdr:col>
      <xdr:colOff>1077232</xdr:colOff>
      <xdr:row>10</xdr:row>
      <xdr:rowOff>50346</xdr:rowOff>
    </xdr:to>
    <xdr:sp macro="[0]!MOSTRAR" textlink="">
      <xdr:nvSpPr>
        <xdr:cNvPr id="7" name="6 Rectángulo redondeado">
          <a:extLst>
            <a:ext uri="{FF2B5EF4-FFF2-40B4-BE49-F238E27FC236}">
              <a16:creationId xmlns:a16="http://schemas.microsoft.com/office/drawing/2014/main" id="{00000000-0008-0000-0D00-000007000000}"/>
            </a:ext>
          </a:extLst>
        </xdr:cNvPr>
        <xdr:cNvSpPr/>
      </xdr:nvSpPr>
      <xdr:spPr>
        <a:xfrm>
          <a:off x="6415314" y="1944007"/>
          <a:ext cx="834118" cy="2780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t>MOSTRAR</a:t>
          </a:r>
        </a:p>
      </xdr:txBody>
    </xdr:sp>
    <xdr:clientData/>
  </xdr:twoCellAnchor>
  <mc:AlternateContent xmlns:mc="http://schemas.openxmlformats.org/markup-compatibility/2006">
    <mc:Choice xmlns:a14="http://schemas.microsoft.com/office/drawing/2010/main" Requires="a14">
      <xdr:twoCellAnchor editAs="oneCell">
        <xdr:from>
          <xdr:col>13</xdr:col>
          <xdr:colOff>342900</xdr:colOff>
          <xdr:row>3</xdr:row>
          <xdr:rowOff>19050</xdr:rowOff>
        </xdr:from>
        <xdr:to>
          <xdr:col>15</xdr:col>
          <xdr:colOff>28575</xdr:colOff>
          <xdr:row>4</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Botón 2</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238125</xdr:colOff>
      <xdr:row>1</xdr:row>
      <xdr:rowOff>136070</xdr:rowOff>
    </xdr:from>
    <xdr:to>
      <xdr:col>11</xdr:col>
      <xdr:colOff>464910</xdr:colOff>
      <xdr:row>3</xdr:row>
      <xdr:rowOff>45356</xdr:rowOff>
    </xdr:to>
    <xdr:sp macro="[0]!Macro1" textlink="">
      <xdr:nvSpPr>
        <xdr:cNvPr id="2" name="1 Rectángulo redondeado">
          <a:extLst>
            <a:ext uri="{FF2B5EF4-FFF2-40B4-BE49-F238E27FC236}">
              <a16:creationId xmlns:a16="http://schemas.microsoft.com/office/drawing/2014/main" id="{00000000-0008-0000-1100-000002000000}"/>
            </a:ext>
          </a:extLst>
        </xdr:cNvPr>
        <xdr:cNvSpPr/>
      </xdr:nvSpPr>
      <xdr:spPr>
        <a:xfrm>
          <a:off x="6350000" y="340177"/>
          <a:ext cx="929821" cy="3515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b="1"/>
            <a:t>LIMPIAR</a:t>
          </a:r>
        </a:p>
      </xdr:txBody>
    </xdr:sp>
    <xdr:clientData/>
  </xdr:twoCellAnchor>
  <xdr:twoCellAnchor>
    <xdr:from>
      <xdr:col>9</xdr:col>
      <xdr:colOff>34019</xdr:colOff>
      <xdr:row>1</xdr:row>
      <xdr:rowOff>147412</xdr:rowOff>
    </xdr:from>
    <xdr:to>
      <xdr:col>10</xdr:col>
      <xdr:colOff>102053</xdr:colOff>
      <xdr:row>3</xdr:row>
      <xdr:rowOff>56698</xdr:rowOff>
    </xdr:to>
    <xdr:sp macro="[0]!BORRAR2" textlink="">
      <xdr:nvSpPr>
        <xdr:cNvPr id="3" name="2 Rectángulo redondeado">
          <a:extLst>
            <a:ext uri="{FF2B5EF4-FFF2-40B4-BE49-F238E27FC236}">
              <a16:creationId xmlns:a16="http://schemas.microsoft.com/office/drawing/2014/main" id="{00000000-0008-0000-1100-000003000000}"/>
            </a:ext>
          </a:extLst>
        </xdr:cNvPr>
        <xdr:cNvSpPr/>
      </xdr:nvSpPr>
      <xdr:spPr>
        <a:xfrm>
          <a:off x="5340805" y="351519"/>
          <a:ext cx="873123" cy="3515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BORRAR</a:t>
          </a:r>
        </a:p>
      </xdr:txBody>
    </xdr:sp>
    <xdr:clientData/>
  </xdr:twoCellAnchor>
  <xdr:twoCellAnchor>
    <xdr:from>
      <xdr:col>11</xdr:col>
      <xdr:colOff>646338</xdr:colOff>
      <xdr:row>1</xdr:row>
      <xdr:rowOff>147411</xdr:rowOff>
    </xdr:from>
    <xdr:to>
      <xdr:col>12</xdr:col>
      <xdr:colOff>793749</xdr:colOff>
      <xdr:row>3</xdr:row>
      <xdr:rowOff>56697</xdr:rowOff>
    </xdr:to>
    <xdr:sp macro="[0]!ORDENAR" textlink="">
      <xdr:nvSpPr>
        <xdr:cNvPr id="5" name="4 Rectángulo redondeado">
          <a:extLst>
            <a:ext uri="{FF2B5EF4-FFF2-40B4-BE49-F238E27FC236}">
              <a16:creationId xmlns:a16="http://schemas.microsoft.com/office/drawing/2014/main" id="{00000000-0008-0000-1100-000005000000}"/>
            </a:ext>
          </a:extLst>
        </xdr:cNvPr>
        <xdr:cNvSpPr/>
      </xdr:nvSpPr>
      <xdr:spPr>
        <a:xfrm>
          <a:off x="7461249" y="351518"/>
          <a:ext cx="1031875" cy="3515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b="1"/>
            <a:t>ORDENAR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U18241"/>
  <sheetViews>
    <sheetView zoomScale="90" zoomScaleNormal="90" workbookViewId="0">
      <pane ySplit="1" topLeftCell="A2" activePane="bottomLeft" state="frozen"/>
      <selection activeCell="G18" sqref="G18:H18"/>
      <selection pane="bottomLeft" activeCell="D19" sqref="D19"/>
    </sheetView>
  </sheetViews>
  <sheetFormatPr baseColWidth="10" defaultColWidth="11.42578125" defaultRowHeight="18" customHeight="1" x14ac:dyDescent="0.2"/>
  <cols>
    <col min="1" max="1" width="8.42578125" style="518" customWidth="1"/>
    <col min="2" max="2" width="16.5703125" style="115" customWidth="1"/>
    <col min="3" max="3" width="18.85546875" style="115" customWidth="1"/>
    <col min="4" max="4" width="34.7109375" style="115" customWidth="1"/>
    <col min="5" max="5" width="26.85546875" style="115" customWidth="1"/>
    <col min="6" max="6" width="5.5703125" style="115" customWidth="1"/>
    <col min="7" max="7" width="6" style="115" customWidth="1"/>
    <col min="8" max="8" width="4.28515625" style="115" customWidth="1"/>
    <col min="9" max="9" width="39.140625" style="115" customWidth="1"/>
    <col min="10" max="10" width="13.140625" style="346" customWidth="1"/>
    <col min="11" max="11" width="7.42578125" style="346" customWidth="1"/>
    <col min="12" max="12" width="5.28515625" style="339" customWidth="1"/>
    <col min="13" max="13" width="17.42578125" style="115" customWidth="1"/>
    <col min="14" max="14" width="17.42578125" style="532" customWidth="1"/>
    <col min="15" max="15" width="25.42578125" style="115" customWidth="1"/>
    <col min="16" max="16" width="24.42578125" style="115" customWidth="1"/>
    <col min="17" max="17" width="4.7109375" style="115" customWidth="1"/>
    <col min="18" max="18" width="5.28515625" style="115" customWidth="1"/>
    <col min="19" max="19" width="4" style="115" customWidth="1"/>
    <col min="20" max="20" width="18" style="115" customWidth="1"/>
    <col min="21" max="21" width="13.5703125" style="115" customWidth="1"/>
    <col min="22" max="16384" width="11.42578125" style="115"/>
  </cols>
  <sheetData>
    <row r="1" spans="1:21" s="675" customFormat="1" ht="27.75" customHeight="1" x14ac:dyDescent="0.2">
      <c r="A1" s="344" t="s">
        <v>0</v>
      </c>
      <c r="B1" s="344" t="s">
        <v>26</v>
      </c>
      <c r="C1" s="344" t="s">
        <v>1</v>
      </c>
      <c r="D1" s="344" t="s">
        <v>27</v>
      </c>
      <c r="E1" s="344" t="s">
        <v>28</v>
      </c>
      <c r="F1" s="344" t="s">
        <v>2</v>
      </c>
      <c r="G1" s="344" t="s">
        <v>29</v>
      </c>
      <c r="H1" s="344" t="s">
        <v>3</v>
      </c>
      <c r="I1" s="344" t="s">
        <v>30</v>
      </c>
      <c r="J1" s="345" t="s">
        <v>4</v>
      </c>
      <c r="K1" s="672" t="s">
        <v>281</v>
      </c>
      <c r="L1" s="673"/>
      <c r="M1" s="674" t="s">
        <v>253</v>
      </c>
    </row>
    <row r="2" spans="1:21" s="158" customFormat="1" ht="18" customHeight="1" x14ac:dyDescent="0.25">
      <c r="A2" s="181" t="s">
        <v>300</v>
      </c>
      <c r="B2" s="701" t="s">
        <v>301</v>
      </c>
      <c r="C2" s="181" t="s">
        <v>301</v>
      </c>
      <c r="D2" s="181" t="s">
        <v>301</v>
      </c>
      <c r="E2" s="181" t="s">
        <v>301</v>
      </c>
      <c r="F2" s="181" t="s">
        <v>301</v>
      </c>
      <c r="G2" s="181" t="s">
        <v>301</v>
      </c>
      <c r="H2" s="181" t="s">
        <v>301</v>
      </c>
      <c r="I2" s="181" t="s">
        <v>301</v>
      </c>
      <c r="J2" s="181" t="s">
        <v>301</v>
      </c>
      <c r="K2" s="181" t="s">
        <v>301</v>
      </c>
      <c r="L2" s="181"/>
      <c r="M2" s="181"/>
      <c r="N2" s="596"/>
      <c r="O2" s="597"/>
      <c r="P2" s="597"/>
      <c r="Q2" s="597"/>
      <c r="R2" s="597"/>
      <c r="S2" s="597"/>
      <c r="T2" s="597"/>
      <c r="U2" s="597"/>
    </row>
    <row r="3" spans="1:21" s="158" customFormat="1" ht="18" customHeight="1" x14ac:dyDescent="0.25">
      <c r="A3" s="181">
        <v>19422</v>
      </c>
      <c r="B3" s="701">
        <v>15116</v>
      </c>
      <c r="C3" s="181" t="s">
        <v>12844</v>
      </c>
      <c r="D3" s="181" t="s">
        <v>1882</v>
      </c>
      <c r="E3" s="181" t="s">
        <v>325</v>
      </c>
      <c r="F3" s="181" t="s">
        <v>304</v>
      </c>
      <c r="G3" s="181" t="s">
        <v>1077</v>
      </c>
      <c r="H3" s="181" t="s">
        <v>5</v>
      </c>
      <c r="I3" s="181" t="s">
        <v>1587</v>
      </c>
      <c r="J3" s="181">
        <v>4560</v>
      </c>
      <c r="K3" s="181">
        <v>1</v>
      </c>
      <c r="L3" s="181"/>
      <c r="M3" s="181"/>
      <c r="N3" s="596" t="s">
        <v>285</v>
      </c>
      <c r="O3" s="597"/>
      <c r="P3" s="597"/>
      <c r="Q3" s="597"/>
      <c r="R3" s="597"/>
      <c r="S3" s="597"/>
      <c r="T3" s="597"/>
      <c r="U3" s="597"/>
    </row>
    <row r="4" spans="1:21" s="158" customFormat="1" ht="18" customHeight="1" x14ac:dyDescent="0.25">
      <c r="A4" s="181">
        <v>629</v>
      </c>
      <c r="B4" s="701">
        <v>63076</v>
      </c>
      <c r="C4" s="181" t="s">
        <v>14577</v>
      </c>
      <c r="D4" s="181" t="s">
        <v>302</v>
      </c>
      <c r="E4" s="181" t="s">
        <v>303</v>
      </c>
      <c r="F4" s="181" t="s">
        <v>304</v>
      </c>
      <c r="G4" s="181" t="s">
        <v>305</v>
      </c>
      <c r="H4" s="181" t="s">
        <v>5</v>
      </c>
      <c r="I4" s="181" t="s">
        <v>306</v>
      </c>
      <c r="J4" s="181">
        <v>3950</v>
      </c>
      <c r="K4" s="181">
        <v>4</v>
      </c>
      <c r="L4" s="181"/>
      <c r="M4" s="181"/>
      <c r="N4" s="596" t="s">
        <v>285</v>
      </c>
      <c r="O4" s="597"/>
      <c r="P4" s="597"/>
      <c r="Q4" s="597"/>
      <c r="R4" s="597"/>
      <c r="S4" s="597"/>
      <c r="T4" s="597"/>
      <c r="U4" s="597"/>
    </row>
    <row r="5" spans="1:21" s="158" customFormat="1" ht="18" customHeight="1" x14ac:dyDescent="0.25">
      <c r="A5" s="181">
        <v>14466</v>
      </c>
      <c r="B5" s="701">
        <v>2610</v>
      </c>
      <c r="C5" s="181" t="s">
        <v>301</v>
      </c>
      <c r="D5" s="181" t="s">
        <v>307</v>
      </c>
      <c r="E5" s="181" t="s">
        <v>308</v>
      </c>
      <c r="F5" s="181" t="s">
        <v>304</v>
      </c>
      <c r="G5" s="181" t="s">
        <v>309</v>
      </c>
      <c r="H5" s="181" t="s">
        <v>5</v>
      </c>
      <c r="I5" s="181" t="s">
        <v>301</v>
      </c>
      <c r="J5" s="181">
        <v>4810</v>
      </c>
      <c r="K5" s="181">
        <v>11</v>
      </c>
      <c r="L5" s="181"/>
      <c r="M5" s="181"/>
      <c r="N5" s="596" t="s">
        <v>285</v>
      </c>
      <c r="O5" s="597"/>
      <c r="P5" s="597"/>
      <c r="Q5" s="597"/>
      <c r="R5" s="597"/>
      <c r="S5" s="597"/>
      <c r="T5" s="597"/>
      <c r="U5" s="597"/>
    </row>
    <row r="6" spans="1:21" s="158" customFormat="1" ht="18" customHeight="1" x14ac:dyDescent="0.25">
      <c r="A6" s="181">
        <v>25976</v>
      </c>
      <c r="B6" s="701">
        <v>7700434925</v>
      </c>
      <c r="C6" s="181" t="s">
        <v>301</v>
      </c>
      <c r="D6" s="181" t="s">
        <v>314</v>
      </c>
      <c r="E6" s="181" t="s">
        <v>315</v>
      </c>
      <c r="F6" s="181" t="s">
        <v>304</v>
      </c>
      <c r="G6" s="181" t="s">
        <v>312</v>
      </c>
      <c r="H6" s="181" t="s">
        <v>7</v>
      </c>
      <c r="I6" s="181" t="s">
        <v>301</v>
      </c>
      <c r="J6" s="181">
        <v>137000</v>
      </c>
      <c r="K6" s="181">
        <v>109</v>
      </c>
      <c r="L6" s="181"/>
      <c r="M6" s="181"/>
      <c r="N6" s="596" t="s">
        <v>285</v>
      </c>
      <c r="O6" s="597"/>
      <c r="P6" s="597"/>
      <c r="Q6" s="597"/>
      <c r="R6" s="597"/>
      <c r="S6" s="597"/>
      <c r="T6" s="597"/>
      <c r="U6" s="597"/>
    </row>
    <row r="7" spans="1:21" s="158" customFormat="1" ht="18" customHeight="1" x14ac:dyDescent="0.25">
      <c r="A7" s="181">
        <v>25978</v>
      </c>
      <c r="B7" s="701">
        <v>6001549291</v>
      </c>
      <c r="C7" s="181" t="s">
        <v>301</v>
      </c>
      <c r="D7" s="181" t="s">
        <v>314</v>
      </c>
      <c r="E7" s="181" t="s">
        <v>317</v>
      </c>
      <c r="F7" s="181" t="s">
        <v>304</v>
      </c>
      <c r="G7" s="181" t="s">
        <v>312</v>
      </c>
      <c r="H7" s="181" t="s">
        <v>7</v>
      </c>
      <c r="I7" s="181" t="s">
        <v>318</v>
      </c>
      <c r="J7" s="181">
        <v>123660</v>
      </c>
      <c r="K7" s="181">
        <v>329</v>
      </c>
      <c r="L7" s="181"/>
      <c r="M7" s="181"/>
      <c r="N7" s="596" t="s">
        <v>285</v>
      </c>
      <c r="O7" s="597"/>
      <c r="P7" s="597"/>
      <c r="Q7" s="597"/>
      <c r="R7" s="597"/>
      <c r="S7" s="597"/>
      <c r="T7" s="597"/>
      <c r="U7" s="597"/>
    </row>
    <row r="8" spans="1:21" s="158" customFormat="1" ht="18" customHeight="1" x14ac:dyDescent="0.25">
      <c r="A8" s="181">
        <v>30010</v>
      </c>
      <c r="B8" s="701" t="s">
        <v>12845</v>
      </c>
      <c r="C8" s="181" t="s">
        <v>12846</v>
      </c>
      <c r="D8" s="181" t="s">
        <v>314</v>
      </c>
      <c r="E8" s="181" t="s">
        <v>319</v>
      </c>
      <c r="F8" s="181" t="s">
        <v>304</v>
      </c>
      <c r="G8" s="181" t="s">
        <v>312</v>
      </c>
      <c r="H8" s="181" t="s">
        <v>7</v>
      </c>
      <c r="I8" s="181" t="s">
        <v>14578</v>
      </c>
      <c r="J8" s="181">
        <v>207240</v>
      </c>
      <c r="K8" s="181">
        <v>100</v>
      </c>
      <c r="L8" s="181"/>
      <c r="M8" s="181"/>
      <c r="N8" s="596" t="s">
        <v>285</v>
      </c>
      <c r="O8" s="597"/>
      <c r="P8" s="597"/>
      <c r="Q8" s="597"/>
      <c r="R8" s="597"/>
      <c r="S8" s="597"/>
      <c r="T8" s="597"/>
      <c r="U8" s="597"/>
    </row>
    <row r="9" spans="1:21" s="158" customFormat="1" ht="18" customHeight="1" x14ac:dyDescent="0.25">
      <c r="A9" s="181">
        <v>26230</v>
      </c>
      <c r="B9" s="701" t="s">
        <v>321</v>
      </c>
      <c r="C9" s="181" t="s">
        <v>301</v>
      </c>
      <c r="D9" s="181" t="s">
        <v>314</v>
      </c>
      <c r="E9" s="181" t="s">
        <v>322</v>
      </c>
      <c r="F9" s="181" t="s">
        <v>304</v>
      </c>
      <c r="G9" s="181" t="s">
        <v>312</v>
      </c>
      <c r="H9" s="181" t="s">
        <v>7</v>
      </c>
      <c r="I9" s="181" t="s">
        <v>12847</v>
      </c>
      <c r="J9" s="181">
        <v>129310</v>
      </c>
      <c r="K9" s="181">
        <v>113</v>
      </c>
      <c r="L9" s="181"/>
      <c r="M9" s="181"/>
      <c r="N9" s="596" t="s">
        <v>285</v>
      </c>
      <c r="O9" s="597"/>
      <c r="P9" s="597"/>
      <c r="Q9" s="597"/>
      <c r="R9" s="597"/>
      <c r="S9" s="597"/>
      <c r="T9" s="597"/>
      <c r="U9" s="597"/>
    </row>
    <row r="10" spans="1:21" s="158" customFormat="1" ht="18" customHeight="1" x14ac:dyDescent="0.25">
      <c r="A10" s="181">
        <v>11669</v>
      </c>
      <c r="B10" s="701">
        <v>7701435099</v>
      </c>
      <c r="C10" s="181" t="s">
        <v>324</v>
      </c>
      <c r="D10" s="181" t="s">
        <v>314</v>
      </c>
      <c r="E10" s="181" t="s">
        <v>325</v>
      </c>
      <c r="F10" s="181" t="s">
        <v>304</v>
      </c>
      <c r="G10" s="181" t="s">
        <v>312</v>
      </c>
      <c r="H10" s="181" t="s">
        <v>7</v>
      </c>
      <c r="I10" s="181" t="s">
        <v>323</v>
      </c>
      <c r="J10" s="181">
        <v>104620</v>
      </c>
      <c r="K10" s="181">
        <v>7</v>
      </c>
      <c r="L10" s="181"/>
      <c r="M10" s="181"/>
      <c r="N10" s="596" t="s">
        <v>285</v>
      </c>
      <c r="O10" s="597"/>
      <c r="P10" s="597"/>
      <c r="Q10" s="597"/>
      <c r="R10" s="597"/>
      <c r="S10" s="597"/>
      <c r="T10" s="597"/>
      <c r="U10" s="597"/>
    </row>
    <row r="11" spans="1:21" s="158" customFormat="1" ht="18" customHeight="1" x14ac:dyDescent="0.25">
      <c r="A11" s="181">
        <v>26241</v>
      </c>
      <c r="B11" s="701" t="s">
        <v>326</v>
      </c>
      <c r="C11" s="181" t="s">
        <v>301</v>
      </c>
      <c r="D11" s="181" t="s">
        <v>314</v>
      </c>
      <c r="E11" s="181" t="s">
        <v>327</v>
      </c>
      <c r="F11" s="181" t="s">
        <v>304</v>
      </c>
      <c r="G11" s="181" t="s">
        <v>312</v>
      </c>
      <c r="H11" s="181" t="s">
        <v>7</v>
      </c>
      <c r="I11" s="181" t="s">
        <v>323</v>
      </c>
      <c r="J11" s="181">
        <v>111300</v>
      </c>
      <c r="K11" s="181">
        <v>95</v>
      </c>
      <c r="L11" s="181"/>
      <c r="M11" s="181"/>
      <c r="N11" s="596" t="s">
        <v>285</v>
      </c>
      <c r="O11" s="597"/>
      <c r="P11" s="597"/>
      <c r="Q11" s="597"/>
      <c r="R11" s="597"/>
      <c r="S11" s="597"/>
      <c r="T11" s="597"/>
      <c r="U11" s="597"/>
    </row>
    <row r="12" spans="1:21" s="158" customFormat="1" ht="18" customHeight="1" x14ac:dyDescent="0.25">
      <c r="A12" s="181">
        <v>25984</v>
      </c>
      <c r="B12" s="701" t="s">
        <v>329</v>
      </c>
      <c r="C12" s="181" t="s">
        <v>301</v>
      </c>
      <c r="D12" s="181" t="s">
        <v>314</v>
      </c>
      <c r="E12" s="181" t="s">
        <v>330</v>
      </c>
      <c r="F12" s="181" t="s">
        <v>304</v>
      </c>
      <c r="G12" s="181" t="s">
        <v>312</v>
      </c>
      <c r="H12" s="181" t="s">
        <v>7</v>
      </c>
      <c r="I12" s="181" t="s">
        <v>331</v>
      </c>
      <c r="J12" s="181">
        <v>127500</v>
      </c>
      <c r="K12" s="181">
        <v>300</v>
      </c>
      <c r="L12" s="181"/>
      <c r="M12" s="181"/>
      <c r="N12" s="596" t="s">
        <v>285</v>
      </c>
      <c r="O12" s="597"/>
      <c r="P12" s="597"/>
      <c r="Q12" s="597"/>
      <c r="R12" s="597"/>
      <c r="S12" s="597"/>
      <c r="T12" s="597"/>
      <c r="U12" s="597"/>
    </row>
    <row r="13" spans="1:21" s="158" customFormat="1" ht="18" customHeight="1" x14ac:dyDescent="0.25">
      <c r="A13" s="181">
        <v>26248</v>
      </c>
      <c r="B13" s="701">
        <v>8200299821</v>
      </c>
      <c r="C13" s="181" t="s">
        <v>14579</v>
      </c>
      <c r="D13" s="181" t="s">
        <v>314</v>
      </c>
      <c r="E13" s="181" t="s">
        <v>332</v>
      </c>
      <c r="F13" s="181" t="s">
        <v>304</v>
      </c>
      <c r="G13" s="181" t="s">
        <v>312</v>
      </c>
      <c r="H13" s="181" t="s">
        <v>7</v>
      </c>
      <c r="I13" s="181" t="s">
        <v>323</v>
      </c>
      <c r="J13" s="181">
        <v>123970</v>
      </c>
      <c r="K13" s="181">
        <v>16</v>
      </c>
      <c r="L13" s="181"/>
      <c r="M13" s="181"/>
      <c r="N13" s="596" t="s">
        <v>285</v>
      </c>
      <c r="O13" s="597"/>
      <c r="P13" s="597"/>
      <c r="Q13" s="597"/>
      <c r="R13" s="597"/>
      <c r="S13" s="597"/>
      <c r="T13" s="597"/>
      <c r="U13" s="597"/>
    </row>
    <row r="14" spans="1:21" s="158" customFormat="1" ht="18" customHeight="1" x14ac:dyDescent="0.25">
      <c r="A14" s="181">
        <v>26251</v>
      </c>
      <c r="B14" s="701" t="s">
        <v>333</v>
      </c>
      <c r="C14" s="181" t="s">
        <v>301</v>
      </c>
      <c r="D14" s="181" t="s">
        <v>314</v>
      </c>
      <c r="E14" s="181" t="s">
        <v>334</v>
      </c>
      <c r="F14" s="181" t="s">
        <v>304</v>
      </c>
      <c r="G14" s="181" t="s">
        <v>312</v>
      </c>
      <c r="H14" s="181" t="s">
        <v>7</v>
      </c>
      <c r="I14" s="181" t="s">
        <v>323</v>
      </c>
      <c r="J14" s="181">
        <v>154500</v>
      </c>
      <c r="K14" s="181">
        <v>577</v>
      </c>
      <c r="L14" s="181"/>
      <c r="M14" s="181"/>
      <c r="N14" s="596" t="s">
        <v>285</v>
      </c>
      <c r="O14" s="597"/>
      <c r="P14" s="597"/>
      <c r="Q14" s="597"/>
      <c r="R14" s="597"/>
      <c r="S14" s="597"/>
      <c r="T14" s="597"/>
      <c r="U14" s="597"/>
    </row>
    <row r="15" spans="1:21" s="158" customFormat="1" ht="18" customHeight="1" x14ac:dyDescent="0.25">
      <c r="A15" s="181">
        <v>25982</v>
      </c>
      <c r="B15" s="701">
        <v>8200013146</v>
      </c>
      <c r="C15" s="181" t="s">
        <v>301</v>
      </c>
      <c r="D15" s="181" t="s">
        <v>314</v>
      </c>
      <c r="E15" s="181" t="s">
        <v>335</v>
      </c>
      <c r="F15" s="181" t="s">
        <v>304</v>
      </c>
      <c r="G15" s="181" t="s">
        <v>312</v>
      </c>
      <c r="H15" s="181" t="s">
        <v>7</v>
      </c>
      <c r="I15" s="181" t="s">
        <v>323</v>
      </c>
      <c r="J15" s="181">
        <v>125460</v>
      </c>
      <c r="K15" s="181">
        <v>62</v>
      </c>
      <c r="L15" s="181"/>
      <c r="M15" s="181"/>
      <c r="N15" s="596" t="s">
        <v>285</v>
      </c>
      <c r="O15" s="597"/>
      <c r="P15" s="597"/>
      <c r="Q15" s="597"/>
      <c r="R15" s="597"/>
      <c r="S15" s="597"/>
      <c r="T15" s="597"/>
      <c r="U15" s="597"/>
    </row>
    <row r="16" spans="1:21" s="158" customFormat="1" ht="18" customHeight="1" x14ac:dyDescent="0.25">
      <c r="A16" s="181">
        <v>11326</v>
      </c>
      <c r="B16" s="701">
        <v>8022737470</v>
      </c>
      <c r="C16" s="181" t="s">
        <v>301</v>
      </c>
      <c r="D16" s="181" t="s">
        <v>336</v>
      </c>
      <c r="E16" s="181" t="s">
        <v>12370</v>
      </c>
      <c r="F16" s="181" t="s">
        <v>304</v>
      </c>
      <c r="G16" s="181" t="s">
        <v>312</v>
      </c>
      <c r="H16" s="181" t="s">
        <v>7</v>
      </c>
      <c r="I16" s="181" t="s">
        <v>12849</v>
      </c>
      <c r="J16" s="181">
        <v>91320</v>
      </c>
      <c r="K16" s="181">
        <v>48</v>
      </c>
      <c r="L16" s="181"/>
      <c r="M16" s="181"/>
      <c r="N16" s="596" t="s">
        <v>285</v>
      </c>
      <c r="O16" s="597"/>
      <c r="P16" s="597"/>
      <c r="Q16" s="597"/>
      <c r="R16" s="597"/>
      <c r="S16" s="597"/>
      <c r="T16" s="597"/>
      <c r="U16" s="597"/>
    </row>
    <row r="17" spans="1:21" s="158" customFormat="1" ht="18" customHeight="1" x14ac:dyDescent="0.25">
      <c r="A17" s="181">
        <v>26385</v>
      </c>
      <c r="B17" s="701" t="s">
        <v>338</v>
      </c>
      <c r="C17" s="181" t="s">
        <v>301</v>
      </c>
      <c r="D17" s="181" t="s">
        <v>336</v>
      </c>
      <c r="E17" s="181" t="s">
        <v>339</v>
      </c>
      <c r="F17" s="181" t="s">
        <v>304</v>
      </c>
      <c r="G17" s="181" t="s">
        <v>312</v>
      </c>
      <c r="H17" s="181" t="s">
        <v>7</v>
      </c>
      <c r="I17" s="181" t="s">
        <v>323</v>
      </c>
      <c r="J17" s="181">
        <v>155000</v>
      </c>
      <c r="K17" s="181">
        <v>12</v>
      </c>
      <c r="L17" s="181"/>
      <c r="M17" s="181"/>
      <c r="N17" s="596" t="s">
        <v>285</v>
      </c>
      <c r="O17" s="597"/>
      <c r="P17" s="597"/>
      <c r="Q17" s="597"/>
      <c r="R17" s="597"/>
      <c r="S17" s="597"/>
      <c r="T17" s="597"/>
      <c r="U17" s="597"/>
    </row>
    <row r="18" spans="1:21" s="158" customFormat="1" ht="18" customHeight="1" x14ac:dyDescent="0.25">
      <c r="A18" s="181">
        <v>26988</v>
      </c>
      <c r="B18" s="701" t="s">
        <v>12850</v>
      </c>
      <c r="C18" s="181" t="s">
        <v>301</v>
      </c>
      <c r="D18" s="181" t="s">
        <v>336</v>
      </c>
      <c r="E18" s="181" t="s">
        <v>406</v>
      </c>
      <c r="F18" s="181" t="s">
        <v>304</v>
      </c>
      <c r="G18" s="181" t="s">
        <v>312</v>
      </c>
      <c r="H18" s="181" t="s">
        <v>7</v>
      </c>
      <c r="I18" s="181" t="s">
        <v>12851</v>
      </c>
      <c r="J18" s="181">
        <v>136230</v>
      </c>
      <c r="K18" s="181">
        <v>9</v>
      </c>
      <c r="L18" s="181"/>
      <c r="M18" s="181"/>
      <c r="N18" s="596" t="s">
        <v>285</v>
      </c>
      <c r="O18" s="597"/>
      <c r="P18" s="597"/>
      <c r="Q18" s="597"/>
      <c r="R18" s="597"/>
      <c r="S18" s="597"/>
      <c r="T18" s="597"/>
      <c r="U18" s="597"/>
    </row>
    <row r="19" spans="1:21" s="159" customFormat="1" ht="18" customHeight="1" x14ac:dyDescent="0.25">
      <c r="A19" s="116">
        <v>27282</v>
      </c>
      <c r="B19" s="702">
        <v>8200120985</v>
      </c>
      <c r="C19" s="116" t="s">
        <v>301</v>
      </c>
      <c r="D19" s="116" t="s">
        <v>336</v>
      </c>
      <c r="E19" s="116" t="s">
        <v>340</v>
      </c>
      <c r="F19" s="116" t="s">
        <v>304</v>
      </c>
      <c r="G19" s="116" t="s">
        <v>312</v>
      </c>
      <c r="H19" s="116" t="s">
        <v>7</v>
      </c>
      <c r="I19" s="116" t="s">
        <v>341</v>
      </c>
      <c r="J19" s="116">
        <v>81050</v>
      </c>
      <c r="K19" s="116">
        <v>20</v>
      </c>
      <c r="L19" s="116"/>
      <c r="M19" s="116"/>
      <c r="N19" s="567" t="s">
        <v>285</v>
      </c>
      <c r="O19" s="676"/>
      <c r="P19" s="676"/>
      <c r="Q19" s="676"/>
      <c r="R19" s="676"/>
      <c r="S19" s="676"/>
      <c r="T19" s="676"/>
      <c r="U19" s="676"/>
    </row>
    <row r="20" spans="1:21" s="158" customFormat="1" ht="18" customHeight="1" x14ac:dyDescent="0.25">
      <c r="A20" s="181">
        <v>29897</v>
      </c>
      <c r="B20" s="701" t="s">
        <v>12852</v>
      </c>
      <c r="C20" s="181" t="s">
        <v>301</v>
      </c>
      <c r="D20" s="181" t="s">
        <v>336</v>
      </c>
      <c r="E20" s="181" t="s">
        <v>12853</v>
      </c>
      <c r="F20" s="181" t="s">
        <v>304</v>
      </c>
      <c r="G20" s="181" t="s">
        <v>312</v>
      </c>
      <c r="H20" s="181" t="s">
        <v>7</v>
      </c>
      <c r="I20" s="181" t="s">
        <v>12338</v>
      </c>
      <c r="J20" s="181">
        <v>92160</v>
      </c>
      <c r="K20" s="181">
        <v>30</v>
      </c>
      <c r="L20" s="181"/>
      <c r="M20" s="181"/>
      <c r="N20" s="596" t="s">
        <v>285</v>
      </c>
      <c r="O20" s="597"/>
      <c r="P20" s="597"/>
      <c r="Q20" s="597"/>
      <c r="R20" s="597"/>
      <c r="S20" s="597"/>
      <c r="T20" s="597"/>
      <c r="U20" s="597"/>
    </row>
    <row r="21" spans="1:21" s="158" customFormat="1" ht="18" customHeight="1" x14ac:dyDescent="0.25">
      <c r="A21" s="181">
        <v>30011</v>
      </c>
      <c r="B21" s="701" t="s">
        <v>343</v>
      </c>
      <c r="C21" s="181" t="s">
        <v>344</v>
      </c>
      <c r="D21" s="181" t="s">
        <v>336</v>
      </c>
      <c r="E21" s="181" t="s">
        <v>319</v>
      </c>
      <c r="F21" s="181" t="s">
        <v>304</v>
      </c>
      <c r="G21" s="181" t="s">
        <v>312</v>
      </c>
      <c r="H21" s="181" t="s">
        <v>7</v>
      </c>
      <c r="I21" s="181" t="s">
        <v>320</v>
      </c>
      <c r="J21" s="181">
        <v>108250</v>
      </c>
      <c r="K21" s="181">
        <v>52</v>
      </c>
      <c r="L21" s="181"/>
      <c r="M21" s="181"/>
      <c r="N21" s="596" t="s">
        <v>285</v>
      </c>
      <c r="O21" s="597"/>
      <c r="P21" s="597"/>
      <c r="Q21" s="597"/>
      <c r="R21" s="597"/>
      <c r="S21" s="597"/>
      <c r="T21" s="597"/>
      <c r="U21" s="597"/>
    </row>
    <row r="22" spans="1:21" s="158" customFormat="1" ht="18" customHeight="1" x14ac:dyDescent="0.25">
      <c r="A22" s="181">
        <v>26229</v>
      </c>
      <c r="B22" s="701" t="s">
        <v>345</v>
      </c>
      <c r="C22" s="181" t="s">
        <v>301</v>
      </c>
      <c r="D22" s="181" t="s">
        <v>336</v>
      </c>
      <c r="E22" s="181" t="s">
        <v>346</v>
      </c>
      <c r="F22" s="181" t="s">
        <v>304</v>
      </c>
      <c r="G22" s="181" t="s">
        <v>312</v>
      </c>
      <c r="H22" s="181" t="s">
        <v>7</v>
      </c>
      <c r="I22" s="181" t="s">
        <v>323</v>
      </c>
      <c r="J22" s="181">
        <v>77900</v>
      </c>
      <c r="K22" s="181">
        <v>75</v>
      </c>
      <c r="L22" s="181"/>
      <c r="M22" s="181"/>
      <c r="N22" s="596" t="s">
        <v>285</v>
      </c>
      <c r="O22" s="597"/>
      <c r="P22" s="597"/>
      <c r="Q22" s="597"/>
      <c r="R22" s="597"/>
      <c r="S22" s="597"/>
      <c r="T22" s="597"/>
      <c r="U22" s="597"/>
    </row>
    <row r="23" spans="1:21" s="158" customFormat="1" ht="18" customHeight="1" x14ac:dyDescent="0.25">
      <c r="A23" s="181">
        <v>26257</v>
      </c>
      <c r="B23" s="701" t="s">
        <v>347</v>
      </c>
      <c r="C23" s="181" t="s">
        <v>301</v>
      </c>
      <c r="D23" s="181" t="s">
        <v>336</v>
      </c>
      <c r="E23" s="181" t="s">
        <v>327</v>
      </c>
      <c r="F23" s="181" t="s">
        <v>304</v>
      </c>
      <c r="G23" s="181" t="s">
        <v>312</v>
      </c>
      <c r="H23" s="181" t="s">
        <v>7</v>
      </c>
      <c r="I23" s="181" t="s">
        <v>323</v>
      </c>
      <c r="J23" s="181">
        <v>82350</v>
      </c>
      <c r="K23" s="181">
        <v>58</v>
      </c>
      <c r="L23" s="181"/>
      <c r="M23" s="181"/>
      <c r="N23" s="596" t="s">
        <v>285</v>
      </c>
      <c r="O23" s="597"/>
      <c r="P23" s="597"/>
      <c r="Q23" s="597"/>
      <c r="R23" s="597"/>
      <c r="S23" s="597"/>
      <c r="T23" s="597"/>
      <c r="U23" s="597"/>
    </row>
    <row r="24" spans="1:21" s="158" customFormat="1" ht="18" customHeight="1" x14ac:dyDescent="0.25">
      <c r="A24" s="181">
        <v>11672</v>
      </c>
      <c r="B24" s="701">
        <v>7702194780</v>
      </c>
      <c r="C24" s="181" t="s">
        <v>348</v>
      </c>
      <c r="D24" s="181" t="s">
        <v>336</v>
      </c>
      <c r="E24" s="181" t="s">
        <v>328</v>
      </c>
      <c r="F24" s="181" t="s">
        <v>304</v>
      </c>
      <c r="G24" s="181" t="s">
        <v>312</v>
      </c>
      <c r="H24" s="181" t="s">
        <v>7</v>
      </c>
      <c r="I24" s="181" t="s">
        <v>323</v>
      </c>
      <c r="J24" s="181">
        <v>69960</v>
      </c>
      <c r="K24" s="181">
        <v>46</v>
      </c>
      <c r="L24" s="181"/>
      <c r="M24" s="181"/>
      <c r="N24" s="596" t="s">
        <v>285</v>
      </c>
      <c r="O24" s="597"/>
      <c r="P24" s="597"/>
      <c r="Q24" s="597"/>
      <c r="R24" s="597"/>
      <c r="S24" s="597"/>
      <c r="T24" s="597"/>
      <c r="U24" s="597"/>
    </row>
    <row r="25" spans="1:21" s="158" customFormat="1" ht="18" customHeight="1" x14ac:dyDescent="0.25">
      <c r="A25" s="181">
        <v>17003</v>
      </c>
      <c r="B25" s="701">
        <v>7700698957</v>
      </c>
      <c r="C25" s="181" t="s">
        <v>301</v>
      </c>
      <c r="D25" s="181" t="s">
        <v>336</v>
      </c>
      <c r="E25" s="181" t="s">
        <v>303</v>
      </c>
      <c r="F25" s="181" t="s">
        <v>304</v>
      </c>
      <c r="G25" s="181" t="s">
        <v>312</v>
      </c>
      <c r="H25" s="181" t="s">
        <v>7</v>
      </c>
      <c r="I25" s="181" t="s">
        <v>323</v>
      </c>
      <c r="J25" s="181">
        <v>80380</v>
      </c>
      <c r="K25" s="181">
        <v>89</v>
      </c>
      <c r="L25" s="181"/>
      <c r="M25" s="181"/>
      <c r="N25" s="596" t="s">
        <v>285</v>
      </c>
      <c r="O25" s="597"/>
      <c r="P25" s="597"/>
      <c r="Q25" s="597"/>
      <c r="R25" s="597"/>
      <c r="S25" s="597"/>
      <c r="T25" s="597"/>
      <c r="U25" s="597"/>
    </row>
    <row r="26" spans="1:21" s="158" customFormat="1" ht="18" customHeight="1" x14ac:dyDescent="0.25">
      <c r="A26" s="181">
        <v>24974</v>
      </c>
      <c r="B26" s="701" t="s">
        <v>349</v>
      </c>
      <c r="C26" s="181" t="s">
        <v>301</v>
      </c>
      <c r="D26" s="181" t="s">
        <v>336</v>
      </c>
      <c r="E26" s="181" t="s">
        <v>350</v>
      </c>
      <c r="F26" s="181" t="s">
        <v>304</v>
      </c>
      <c r="G26" s="181" t="s">
        <v>312</v>
      </c>
      <c r="H26" s="181" t="s">
        <v>7</v>
      </c>
      <c r="I26" s="181" t="s">
        <v>323</v>
      </c>
      <c r="J26" s="181">
        <v>80200</v>
      </c>
      <c r="K26" s="181">
        <v>49</v>
      </c>
      <c r="L26" s="181"/>
      <c r="M26" s="181"/>
      <c r="N26" s="596" t="s">
        <v>285</v>
      </c>
      <c r="O26" s="597"/>
      <c r="P26" s="597"/>
      <c r="Q26" s="597"/>
      <c r="R26" s="597"/>
      <c r="S26" s="597"/>
      <c r="T26" s="597"/>
      <c r="U26" s="597"/>
    </row>
    <row r="27" spans="1:21" s="158" customFormat="1" ht="18" customHeight="1" x14ac:dyDescent="0.25">
      <c r="A27" s="181">
        <v>29899</v>
      </c>
      <c r="B27" s="701" t="s">
        <v>12854</v>
      </c>
      <c r="C27" s="181" t="s">
        <v>301</v>
      </c>
      <c r="D27" s="181" t="s">
        <v>336</v>
      </c>
      <c r="E27" s="181" t="s">
        <v>411</v>
      </c>
      <c r="F27" s="181" t="s">
        <v>304</v>
      </c>
      <c r="G27" s="181" t="s">
        <v>312</v>
      </c>
      <c r="H27" s="181" t="s">
        <v>7</v>
      </c>
      <c r="I27" s="181" t="s">
        <v>12848</v>
      </c>
      <c r="J27" s="181">
        <v>74510</v>
      </c>
      <c r="K27" s="181">
        <v>22</v>
      </c>
      <c r="L27" s="181"/>
      <c r="M27" s="181"/>
      <c r="N27" s="596" t="s">
        <v>285</v>
      </c>
      <c r="O27" s="597"/>
      <c r="P27" s="597"/>
      <c r="Q27" s="597"/>
      <c r="R27" s="597"/>
      <c r="S27" s="597"/>
      <c r="T27" s="597"/>
      <c r="U27" s="597"/>
    </row>
    <row r="28" spans="1:21" s="158" customFormat="1" ht="18" customHeight="1" x14ac:dyDescent="0.25">
      <c r="A28" s="181">
        <v>1890</v>
      </c>
      <c r="B28" s="701" t="s">
        <v>10621</v>
      </c>
      <c r="C28" s="181" t="s">
        <v>10622</v>
      </c>
      <c r="D28" s="181" t="s">
        <v>352</v>
      </c>
      <c r="E28" s="181" t="s">
        <v>10623</v>
      </c>
      <c r="F28" s="181" t="s">
        <v>304</v>
      </c>
      <c r="G28" s="181" t="s">
        <v>353</v>
      </c>
      <c r="H28" s="181" t="s">
        <v>5</v>
      </c>
      <c r="I28" s="181" t="s">
        <v>10624</v>
      </c>
      <c r="J28" s="181">
        <v>2510</v>
      </c>
      <c r="K28" s="181">
        <v>35</v>
      </c>
      <c r="L28" s="181"/>
      <c r="M28" s="181"/>
      <c r="N28" s="596" t="s">
        <v>285</v>
      </c>
    </row>
    <row r="29" spans="1:21" s="158" customFormat="1" ht="18" customHeight="1" x14ac:dyDescent="0.25">
      <c r="A29" s="181">
        <v>24586</v>
      </c>
      <c r="B29" s="701">
        <v>31465</v>
      </c>
      <c r="C29" s="181" t="s">
        <v>10625</v>
      </c>
      <c r="D29" s="181" t="s">
        <v>9323</v>
      </c>
      <c r="E29" s="181" t="s">
        <v>945</v>
      </c>
      <c r="F29" s="181" t="s">
        <v>304</v>
      </c>
      <c r="G29" s="181" t="s">
        <v>567</v>
      </c>
      <c r="H29" s="181" t="s">
        <v>5</v>
      </c>
      <c r="I29" s="181" t="s">
        <v>10626</v>
      </c>
      <c r="J29" s="181">
        <v>11860</v>
      </c>
      <c r="K29" s="181">
        <v>55</v>
      </c>
      <c r="L29" s="181"/>
      <c r="M29" s="181"/>
      <c r="N29" s="596" t="s">
        <v>285</v>
      </c>
    </row>
    <row r="30" spans="1:21" s="158" customFormat="1" ht="18" customHeight="1" x14ac:dyDescent="0.25">
      <c r="A30" s="181">
        <v>28388</v>
      </c>
      <c r="B30" s="701" t="s">
        <v>14580</v>
      </c>
      <c r="C30" s="181" t="s">
        <v>14581</v>
      </c>
      <c r="D30" s="181" t="s">
        <v>9323</v>
      </c>
      <c r="E30" s="181" t="s">
        <v>945</v>
      </c>
      <c r="F30" s="181" t="s">
        <v>304</v>
      </c>
      <c r="G30" s="181" t="s">
        <v>827</v>
      </c>
      <c r="H30" s="181" t="s">
        <v>11</v>
      </c>
      <c r="I30" s="181" t="s">
        <v>14582</v>
      </c>
      <c r="J30" s="181">
        <v>15570</v>
      </c>
      <c r="K30" s="181">
        <v>43</v>
      </c>
      <c r="L30" s="181"/>
      <c r="M30" s="181"/>
      <c r="N30" s="596" t="s">
        <v>285</v>
      </c>
    </row>
    <row r="31" spans="1:21" s="158" customFormat="1" ht="18" customHeight="1" x14ac:dyDescent="0.25">
      <c r="A31" s="181">
        <v>24510</v>
      </c>
      <c r="B31" s="701" t="s">
        <v>14583</v>
      </c>
      <c r="C31" s="181" t="s">
        <v>14584</v>
      </c>
      <c r="D31" s="181" t="s">
        <v>14585</v>
      </c>
      <c r="E31" s="181" t="s">
        <v>303</v>
      </c>
      <c r="F31" s="181" t="s">
        <v>304</v>
      </c>
      <c r="G31" s="181" t="s">
        <v>309</v>
      </c>
      <c r="H31" s="181" t="s">
        <v>5</v>
      </c>
      <c r="I31" s="181" t="s">
        <v>301</v>
      </c>
      <c r="J31" s="181">
        <v>500</v>
      </c>
      <c r="K31" s="181">
        <v>400</v>
      </c>
      <c r="L31" s="181"/>
      <c r="M31" s="181"/>
      <c r="N31" s="596" t="s">
        <v>285</v>
      </c>
    </row>
    <row r="32" spans="1:21" s="158" customFormat="1" ht="18" customHeight="1" x14ac:dyDescent="0.25">
      <c r="A32" s="181">
        <v>22847</v>
      </c>
      <c r="B32" s="701" t="s">
        <v>14586</v>
      </c>
      <c r="C32" s="181" t="s">
        <v>301</v>
      </c>
      <c r="D32" s="181" t="s">
        <v>354</v>
      </c>
      <c r="E32" s="181" t="s">
        <v>355</v>
      </c>
      <c r="F32" s="181" t="s">
        <v>304</v>
      </c>
      <c r="G32" s="181" t="s">
        <v>138</v>
      </c>
      <c r="H32" s="181" t="s">
        <v>7</v>
      </c>
      <c r="I32" s="181" t="s">
        <v>356</v>
      </c>
      <c r="J32" s="181">
        <v>26450</v>
      </c>
      <c r="K32" s="181">
        <v>37</v>
      </c>
      <c r="L32" s="181"/>
      <c r="M32" s="181"/>
      <c r="N32" s="596" t="s">
        <v>285</v>
      </c>
    </row>
    <row r="33" spans="1:14" s="158" customFormat="1" ht="18" customHeight="1" x14ac:dyDescent="0.25">
      <c r="A33" s="181">
        <v>9291</v>
      </c>
      <c r="B33" s="701">
        <v>7700273618</v>
      </c>
      <c r="C33" s="181" t="s">
        <v>301</v>
      </c>
      <c r="D33" s="181" t="s">
        <v>354</v>
      </c>
      <c r="E33" s="181" t="s">
        <v>357</v>
      </c>
      <c r="F33" s="181" t="s">
        <v>304</v>
      </c>
      <c r="G33" s="181" t="s">
        <v>138</v>
      </c>
      <c r="H33" s="181" t="s">
        <v>7</v>
      </c>
      <c r="I33" s="181" t="s">
        <v>358</v>
      </c>
      <c r="J33" s="181">
        <v>23910</v>
      </c>
      <c r="K33" s="181">
        <v>61</v>
      </c>
      <c r="L33" s="181"/>
      <c r="M33" s="181"/>
      <c r="N33" s="596" t="s">
        <v>285</v>
      </c>
    </row>
    <row r="34" spans="1:14" s="158" customFormat="1" ht="18" customHeight="1" x14ac:dyDescent="0.25">
      <c r="A34" s="181">
        <v>11548</v>
      </c>
      <c r="B34" s="701">
        <v>8200987124</v>
      </c>
      <c r="C34" s="181" t="s">
        <v>301</v>
      </c>
      <c r="D34" s="181" t="s">
        <v>359</v>
      </c>
      <c r="E34" s="181" t="s">
        <v>360</v>
      </c>
      <c r="F34" s="181" t="s">
        <v>304</v>
      </c>
      <c r="G34" s="181" t="s">
        <v>361</v>
      </c>
      <c r="H34" s="181" t="s">
        <v>7</v>
      </c>
      <c r="I34" s="181" t="s">
        <v>362</v>
      </c>
      <c r="J34" s="181">
        <v>180750</v>
      </c>
      <c r="K34" s="181">
        <v>21</v>
      </c>
      <c r="L34" s="181"/>
      <c r="M34" s="181"/>
      <c r="N34" s="596" t="s">
        <v>285</v>
      </c>
    </row>
    <row r="35" spans="1:14" s="158" customFormat="1" ht="18" customHeight="1" x14ac:dyDescent="0.25">
      <c r="A35" s="181">
        <v>13761</v>
      </c>
      <c r="B35" s="701">
        <v>8200764616</v>
      </c>
      <c r="C35" s="181" t="s">
        <v>363</v>
      </c>
      <c r="D35" s="181" t="s">
        <v>359</v>
      </c>
      <c r="E35" s="181" t="s">
        <v>364</v>
      </c>
      <c r="F35" s="181" t="s">
        <v>304</v>
      </c>
      <c r="G35" s="181" t="s">
        <v>361</v>
      </c>
      <c r="H35" s="181" t="s">
        <v>7</v>
      </c>
      <c r="I35" s="181" t="s">
        <v>365</v>
      </c>
      <c r="J35" s="181">
        <v>139530</v>
      </c>
      <c r="K35" s="181">
        <v>16</v>
      </c>
      <c r="L35" s="181"/>
      <c r="M35" s="181"/>
      <c r="N35" s="596" t="s">
        <v>285</v>
      </c>
    </row>
    <row r="36" spans="1:14" s="158" customFormat="1" ht="18" customHeight="1" x14ac:dyDescent="0.25">
      <c r="A36" s="181">
        <v>11554</v>
      </c>
      <c r="B36" s="701" t="s">
        <v>14587</v>
      </c>
      <c r="C36" s="181" t="s">
        <v>14588</v>
      </c>
      <c r="D36" s="181" t="s">
        <v>359</v>
      </c>
      <c r="E36" s="181" t="s">
        <v>366</v>
      </c>
      <c r="F36" s="181" t="s">
        <v>304</v>
      </c>
      <c r="G36" s="181" t="s">
        <v>361</v>
      </c>
      <c r="H36" s="181" t="s">
        <v>7</v>
      </c>
      <c r="I36" s="181" t="s">
        <v>14589</v>
      </c>
      <c r="J36" s="181">
        <v>200790</v>
      </c>
      <c r="K36" s="181">
        <v>29</v>
      </c>
      <c r="L36" s="181"/>
      <c r="M36" s="181"/>
      <c r="N36" s="596" t="s">
        <v>285</v>
      </c>
    </row>
    <row r="37" spans="1:14" s="158" customFormat="1" ht="18" customHeight="1" x14ac:dyDescent="0.25">
      <c r="A37" s="181">
        <v>11726</v>
      </c>
      <c r="B37" s="701" t="s">
        <v>367</v>
      </c>
      <c r="C37" s="181" t="s">
        <v>368</v>
      </c>
      <c r="D37" s="181" t="s">
        <v>369</v>
      </c>
      <c r="E37" s="181" t="s">
        <v>370</v>
      </c>
      <c r="F37" s="181" t="s">
        <v>304</v>
      </c>
      <c r="G37" s="181" t="s">
        <v>361</v>
      </c>
      <c r="H37" s="181" t="s">
        <v>7</v>
      </c>
      <c r="I37" s="181" t="s">
        <v>371</v>
      </c>
      <c r="J37" s="181">
        <v>63550</v>
      </c>
      <c r="K37" s="181">
        <v>76</v>
      </c>
      <c r="L37" s="181"/>
      <c r="M37" s="181"/>
      <c r="N37" s="596" t="s">
        <v>285</v>
      </c>
    </row>
    <row r="38" spans="1:14" s="158" customFormat="1" ht="18" customHeight="1" x14ac:dyDescent="0.25">
      <c r="A38" s="181">
        <v>13769</v>
      </c>
      <c r="B38" s="701" t="s">
        <v>372</v>
      </c>
      <c r="C38" s="181" t="s">
        <v>373</v>
      </c>
      <c r="D38" s="181" t="s">
        <v>369</v>
      </c>
      <c r="E38" s="181" t="s">
        <v>342</v>
      </c>
      <c r="F38" s="181" t="s">
        <v>304</v>
      </c>
      <c r="G38" s="181" t="s">
        <v>361</v>
      </c>
      <c r="H38" s="181" t="s">
        <v>7</v>
      </c>
      <c r="I38" s="181" t="s">
        <v>374</v>
      </c>
      <c r="J38" s="181">
        <v>47640</v>
      </c>
      <c r="K38" s="181">
        <v>119</v>
      </c>
      <c r="L38" s="181"/>
      <c r="M38" s="181"/>
      <c r="N38" s="596" t="s">
        <v>285</v>
      </c>
    </row>
    <row r="39" spans="1:14" s="158" customFormat="1" ht="18" customHeight="1" x14ac:dyDescent="0.25">
      <c r="A39" s="181">
        <v>23664</v>
      </c>
      <c r="B39" s="701" t="s">
        <v>376</v>
      </c>
      <c r="C39" s="181" t="s">
        <v>377</v>
      </c>
      <c r="D39" s="181" t="s">
        <v>369</v>
      </c>
      <c r="E39" s="181" t="s">
        <v>378</v>
      </c>
      <c r="F39" s="181" t="s">
        <v>304</v>
      </c>
      <c r="G39" s="181" t="s">
        <v>375</v>
      </c>
      <c r="H39" s="181" t="s">
        <v>7</v>
      </c>
      <c r="I39" s="181" t="s">
        <v>379</v>
      </c>
      <c r="J39" s="181">
        <v>77620</v>
      </c>
      <c r="K39" s="181">
        <v>153</v>
      </c>
      <c r="L39" s="181"/>
      <c r="M39" s="181"/>
      <c r="N39" s="596" t="s">
        <v>285</v>
      </c>
    </row>
    <row r="40" spans="1:14" s="158" customFormat="1" ht="18" customHeight="1" x14ac:dyDescent="0.25">
      <c r="A40" s="181">
        <v>26708</v>
      </c>
      <c r="B40" s="701" t="s">
        <v>380</v>
      </c>
      <c r="C40" s="181" t="s">
        <v>381</v>
      </c>
      <c r="D40" s="181" t="s">
        <v>369</v>
      </c>
      <c r="E40" s="181" t="s">
        <v>319</v>
      </c>
      <c r="F40" s="181" t="s">
        <v>304</v>
      </c>
      <c r="G40" s="181" t="s">
        <v>375</v>
      </c>
      <c r="H40" s="181" t="s">
        <v>7</v>
      </c>
      <c r="I40" s="181" t="s">
        <v>374</v>
      </c>
      <c r="J40" s="181">
        <v>140390</v>
      </c>
      <c r="K40" s="181">
        <v>33</v>
      </c>
      <c r="L40" s="181"/>
      <c r="M40" s="181"/>
      <c r="N40" s="596" t="s">
        <v>285</v>
      </c>
    </row>
    <row r="41" spans="1:14" s="158" customFormat="1" ht="18" customHeight="1" x14ac:dyDescent="0.25">
      <c r="A41" s="181">
        <v>19528</v>
      </c>
      <c r="B41" s="701" t="s">
        <v>16312</v>
      </c>
      <c r="C41" s="181" t="s">
        <v>16313</v>
      </c>
      <c r="D41" s="181" t="s">
        <v>369</v>
      </c>
      <c r="E41" s="181" t="s">
        <v>16314</v>
      </c>
      <c r="F41" s="181" t="s">
        <v>304</v>
      </c>
      <c r="G41" s="181" t="s">
        <v>375</v>
      </c>
      <c r="H41" s="181" t="s">
        <v>7</v>
      </c>
      <c r="I41" s="181" t="s">
        <v>16315</v>
      </c>
      <c r="J41" s="181">
        <v>38580</v>
      </c>
      <c r="K41" s="181">
        <v>73</v>
      </c>
      <c r="L41" s="181"/>
      <c r="M41" s="181"/>
      <c r="N41" s="596" t="s">
        <v>285</v>
      </c>
    </row>
    <row r="42" spans="1:14" s="158" customFormat="1" ht="18" customHeight="1" x14ac:dyDescent="0.25">
      <c r="A42" s="181">
        <v>21227</v>
      </c>
      <c r="B42" s="701" t="s">
        <v>382</v>
      </c>
      <c r="C42" s="181" t="s">
        <v>383</v>
      </c>
      <c r="D42" s="181" t="s">
        <v>369</v>
      </c>
      <c r="E42" s="181" t="s">
        <v>384</v>
      </c>
      <c r="F42" s="181" t="s">
        <v>304</v>
      </c>
      <c r="G42" s="181" t="s">
        <v>361</v>
      </c>
      <c r="H42" s="181" t="s">
        <v>7</v>
      </c>
      <c r="I42" s="181" t="s">
        <v>385</v>
      </c>
      <c r="J42" s="181">
        <v>12150</v>
      </c>
      <c r="K42" s="181">
        <v>275</v>
      </c>
      <c r="L42" s="181"/>
      <c r="M42" s="181"/>
      <c r="N42" s="596" t="s">
        <v>285</v>
      </c>
    </row>
    <row r="43" spans="1:14" s="158" customFormat="1" ht="18" customHeight="1" x14ac:dyDescent="0.25">
      <c r="A43" s="181">
        <v>69840</v>
      </c>
      <c r="B43" s="701" t="s">
        <v>386</v>
      </c>
      <c r="C43" s="181" t="s">
        <v>387</v>
      </c>
      <c r="D43" s="181" t="s">
        <v>369</v>
      </c>
      <c r="E43" s="181" t="s">
        <v>388</v>
      </c>
      <c r="F43" s="181" t="s">
        <v>304</v>
      </c>
      <c r="G43" s="181" t="s">
        <v>375</v>
      </c>
      <c r="H43" s="181" t="s">
        <v>7</v>
      </c>
      <c r="I43" s="181" t="s">
        <v>389</v>
      </c>
      <c r="J43" s="181">
        <v>67040</v>
      </c>
      <c r="K43" s="181">
        <v>73</v>
      </c>
      <c r="L43" s="181"/>
      <c r="M43" s="181"/>
      <c r="N43" s="596" t="s">
        <v>285</v>
      </c>
    </row>
    <row r="44" spans="1:14" s="158" customFormat="1" ht="18" customHeight="1" x14ac:dyDescent="0.25">
      <c r="A44" s="181">
        <v>21229</v>
      </c>
      <c r="B44" s="701" t="s">
        <v>390</v>
      </c>
      <c r="C44" s="181" t="s">
        <v>391</v>
      </c>
      <c r="D44" s="181" t="s">
        <v>369</v>
      </c>
      <c r="E44" s="181" t="s">
        <v>328</v>
      </c>
      <c r="F44" s="181" t="s">
        <v>304</v>
      </c>
      <c r="G44" s="181" t="s">
        <v>361</v>
      </c>
      <c r="H44" s="181" t="s">
        <v>7</v>
      </c>
      <c r="I44" s="181" t="s">
        <v>301</v>
      </c>
      <c r="J44" s="181">
        <v>8520</v>
      </c>
      <c r="K44" s="181">
        <v>217</v>
      </c>
      <c r="L44" s="181"/>
      <c r="M44" s="181"/>
      <c r="N44" s="596" t="s">
        <v>285</v>
      </c>
    </row>
    <row r="45" spans="1:14" s="158" customFormat="1" ht="18" customHeight="1" x14ac:dyDescent="0.25">
      <c r="A45" s="181">
        <v>17711</v>
      </c>
      <c r="B45" s="701" t="s">
        <v>392</v>
      </c>
      <c r="C45" s="181" t="s">
        <v>393</v>
      </c>
      <c r="D45" s="181" t="s">
        <v>369</v>
      </c>
      <c r="E45" s="181" t="s">
        <v>394</v>
      </c>
      <c r="F45" s="181" t="s">
        <v>304</v>
      </c>
      <c r="G45" s="181" t="s">
        <v>375</v>
      </c>
      <c r="H45" s="181" t="s">
        <v>7</v>
      </c>
      <c r="I45" s="181" t="s">
        <v>395</v>
      </c>
      <c r="J45" s="181">
        <v>32170</v>
      </c>
      <c r="K45" s="181">
        <v>755</v>
      </c>
      <c r="L45" s="181"/>
      <c r="M45" s="181"/>
      <c r="N45" s="596" t="s">
        <v>285</v>
      </c>
    </row>
    <row r="46" spans="1:14" s="158" customFormat="1" ht="18" customHeight="1" x14ac:dyDescent="0.25">
      <c r="A46" s="181">
        <v>25609</v>
      </c>
      <c r="B46" s="701">
        <v>7701207358</v>
      </c>
      <c r="C46" s="181" t="s">
        <v>396</v>
      </c>
      <c r="D46" s="181" t="s">
        <v>369</v>
      </c>
      <c r="E46" s="181" t="s">
        <v>397</v>
      </c>
      <c r="F46" s="181" t="s">
        <v>304</v>
      </c>
      <c r="G46" s="181" t="s">
        <v>375</v>
      </c>
      <c r="H46" s="181" t="s">
        <v>7</v>
      </c>
      <c r="I46" s="181" t="s">
        <v>398</v>
      </c>
      <c r="J46" s="181">
        <v>101870</v>
      </c>
      <c r="K46" s="181">
        <v>125</v>
      </c>
      <c r="L46" s="181"/>
      <c r="M46" s="181"/>
      <c r="N46" s="596" t="s">
        <v>285</v>
      </c>
    </row>
    <row r="47" spans="1:14" s="158" customFormat="1" ht="18" customHeight="1" x14ac:dyDescent="0.25">
      <c r="A47" s="181">
        <v>11530</v>
      </c>
      <c r="B47" s="701" t="s">
        <v>399</v>
      </c>
      <c r="C47" s="181" t="s">
        <v>400</v>
      </c>
      <c r="D47" s="181" t="s">
        <v>401</v>
      </c>
      <c r="E47" s="181" t="s">
        <v>402</v>
      </c>
      <c r="F47" s="181" t="s">
        <v>304</v>
      </c>
      <c r="G47" s="181" t="s">
        <v>361</v>
      </c>
      <c r="H47" s="181" t="s">
        <v>7</v>
      </c>
      <c r="I47" s="181" t="s">
        <v>403</v>
      </c>
      <c r="J47" s="181">
        <v>52100</v>
      </c>
      <c r="K47" s="181">
        <v>284</v>
      </c>
      <c r="L47" s="181"/>
      <c r="M47" s="181"/>
      <c r="N47" s="596" t="s">
        <v>285</v>
      </c>
    </row>
    <row r="48" spans="1:14" s="158" customFormat="1" ht="18" customHeight="1" x14ac:dyDescent="0.25">
      <c r="A48" s="181">
        <v>11529</v>
      </c>
      <c r="B48" s="701" t="s">
        <v>404</v>
      </c>
      <c r="C48" s="181" t="s">
        <v>405</v>
      </c>
      <c r="D48" s="181" t="s">
        <v>401</v>
      </c>
      <c r="E48" s="181" t="s">
        <v>339</v>
      </c>
      <c r="F48" s="181" t="s">
        <v>304</v>
      </c>
      <c r="G48" s="181" t="s">
        <v>375</v>
      </c>
      <c r="H48" s="181" t="s">
        <v>7</v>
      </c>
      <c r="I48" s="181" t="s">
        <v>406</v>
      </c>
      <c r="J48" s="181">
        <v>51080</v>
      </c>
      <c r="K48" s="181">
        <v>40</v>
      </c>
      <c r="L48" s="181"/>
      <c r="M48" s="181"/>
      <c r="N48" s="596" t="s">
        <v>285</v>
      </c>
    </row>
    <row r="49" spans="1:14" s="158" customFormat="1" ht="18" customHeight="1" x14ac:dyDescent="0.25">
      <c r="A49" s="181">
        <v>24462</v>
      </c>
      <c r="B49" s="701">
        <v>7703090365</v>
      </c>
      <c r="C49" s="181" t="s">
        <v>11113</v>
      </c>
      <c r="D49" s="181" t="s">
        <v>401</v>
      </c>
      <c r="E49" s="181" t="s">
        <v>11114</v>
      </c>
      <c r="F49" s="181" t="s">
        <v>304</v>
      </c>
      <c r="G49" s="181" t="s">
        <v>361</v>
      </c>
      <c r="H49" s="181" t="s">
        <v>7</v>
      </c>
      <c r="I49" s="181" t="s">
        <v>11115</v>
      </c>
      <c r="J49" s="181">
        <v>39490</v>
      </c>
      <c r="K49" s="181">
        <v>27</v>
      </c>
      <c r="L49" s="181"/>
      <c r="M49" s="181"/>
      <c r="N49" s="596" t="s">
        <v>285</v>
      </c>
    </row>
    <row r="50" spans="1:14" s="158" customFormat="1" ht="18" customHeight="1" x14ac:dyDescent="0.25">
      <c r="A50" s="181">
        <v>21020</v>
      </c>
      <c r="B50" s="701">
        <v>7701208058</v>
      </c>
      <c r="C50" s="181" t="s">
        <v>407</v>
      </c>
      <c r="D50" s="181" t="s">
        <v>401</v>
      </c>
      <c r="E50" s="181" t="s">
        <v>408</v>
      </c>
      <c r="F50" s="181" t="s">
        <v>304</v>
      </c>
      <c r="G50" s="181" t="s">
        <v>375</v>
      </c>
      <c r="H50" s="181" t="s">
        <v>7</v>
      </c>
      <c r="I50" s="181" t="s">
        <v>409</v>
      </c>
      <c r="J50" s="181">
        <v>64790</v>
      </c>
      <c r="K50" s="181">
        <v>45</v>
      </c>
      <c r="L50" s="181"/>
      <c r="M50" s="181"/>
      <c r="N50" s="596" t="s">
        <v>285</v>
      </c>
    </row>
    <row r="51" spans="1:14" s="158" customFormat="1" ht="18" customHeight="1" x14ac:dyDescent="0.25">
      <c r="A51" s="181">
        <v>25611</v>
      </c>
      <c r="B51" s="701">
        <v>7701206849</v>
      </c>
      <c r="C51" s="181" t="s">
        <v>410</v>
      </c>
      <c r="D51" s="181" t="s">
        <v>401</v>
      </c>
      <c r="E51" s="181" t="s">
        <v>411</v>
      </c>
      <c r="F51" s="181" t="s">
        <v>304</v>
      </c>
      <c r="G51" s="181" t="s">
        <v>375</v>
      </c>
      <c r="H51" s="181" t="s">
        <v>7</v>
      </c>
      <c r="I51" s="181" t="s">
        <v>412</v>
      </c>
      <c r="J51" s="181">
        <v>71810</v>
      </c>
      <c r="K51" s="181">
        <v>33</v>
      </c>
      <c r="L51" s="181"/>
      <c r="M51" s="181"/>
      <c r="N51" s="596" t="s">
        <v>285</v>
      </c>
    </row>
    <row r="52" spans="1:14" s="158" customFormat="1" ht="18" customHeight="1" x14ac:dyDescent="0.25">
      <c r="A52" s="181">
        <v>11724</v>
      </c>
      <c r="B52" s="701" t="s">
        <v>16316</v>
      </c>
      <c r="C52" s="181" t="s">
        <v>16317</v>
      </c>
      <c r="D52" s="181" t="s">
        <v>401</v>
      </c>
      <c r="E52" s="181" t="s">
        <v>16318</v>
      </c>
      <c r="F52" s="181" t="s">
        <v>304</v>
      </c>
      <c r="G52" s="181" t="s">
        <v>375</v>
      </c>
      <c r="H52" s="181" t="s">
        <v>7</v>
      </c>
      <c r="I52" s="181" t="s">
        <v>16319</v>
      </c>
      <c r="J52" s="181">
        <v>24970</v>
      </c>
      <c r="K52" s="181">
        <v>1063</v>
      </c>
      <c r="L52" s="181"/>
      <c r="M52" s="181"/>
      <c r="N52" s="596" t="s">
        <v>285</v>
      </c>
    </row>
    <row r="53" spans="1:14" s="158" customFormat="1" ht="18" customHeight="1" x14ac:dyDescent="0.25">
      <c r="A53" s="181">
        <v>13771</v>
      </c>
      <c r="B53" s="701" t="s">
        <v>16320</v>
      </c>
      <c r="C53" s="181" t="s">
        <v>16321</v>
      </c>
      <c r="D53" s="181" t="s">
        <v>401</v>
      </c>
      <c r="E53" s="181" t="s">
        <v>16322</v>
      </c>
      <c r="F53" s="181" t="s">
        <v>304</v>
      </c>
      <c r="G53" s="181" t="s">
        <v>361</v>
      </c>
      <c r="H53" s="181" t="s">
        <v>7</v>
      </c>
      <c r="I53" s="181" t="s">
        <v>16323</v>
      </c>
      <c r="J53" s="181">
        <v>34890</v>
      </c>
      <c r="K53" s="181">
        <v>53</v>
      </c>
      <c r="L53" s="181"/>
      <c r="M53" s="181"/>
      <c r="N53" s="596" t="s">
        <v>285</v>
      </c>
    </row>
    <row r="54" spans="1:14" s="158" customFormat="1" ht="18" customHeight="1" x14ac:dyDescent="0.25">
      <c r="A54" s="181">
        <v>24026</v>
      </c>
      <c r="B54" s="701" t="s">
        <v>413</v>
      </c>
      <c r="C54" s="181" t="s">
        <v>301</v>
      </c>
      <c r="D54" s="181" t="s">
        <v>414</v>
      </c>
      <c r="E54" s="181" t="s">
        <v>415</v>
      </c>
      <c r="F54" s="181" t="s">
        <v>416</v>
      </c>
      <c r="G54" s="181" t="s">
        <v>139</v>
      </c>
      <c r="H54" s="181" t="s">
        <v>5</v>
      </c>
      <c r="I54" s="181" t="s">
        <v>417</v>
      </c>
      <c r="J54" s="181">
        <v>21800</v>
      </c>
      <c r="K54" s="181">
        <v>4</v>
      </c>
      <c r="L54" s="181"/>
      <c r="M54" s="181"/>
      <c r="N54" s="596" t="s">
        <v>285</v>
      </c>
    </row>
    <row r="55" spans="1:14" s="158" customFormat="1" ht="18" customHeight="1" x14ac:dyDescent="0.25">
      <c r="A55" s="181">
        <v>33273</v>
      </c>
      <c r="B55" s="701">
        <v>42</v>
      </c>
      <c r="C55" s="181" t="s">
        <v>418</v>
      </c>
      <c r="D55" s="181" t="s">
        <v>419</v>
      </c>
      <c r="E55" s="181" t="s">
        <v>420</v>
      </c>
      <c r="F55" s="181" t="s">
        <v>304</v>
      </c>
      <c r="G55" s="181" t="s">
        <v>309</v>
      </c>
      <c r="H55" s="181" t="s">
        <v>5</v>
      </c>
      <c r="I55" s="181" t="s">
        <v>301</v>
      </c>
      <c r="J55" s="181">
        <v>2560</v>
      </c>
      <c r="K55" s="181">
        <v>25</v>
      </c>
      <c r="L55" s="181"/>
      <c r="M55" s="181"/>
      <c r="N55" s="596" t="s">
        <v>285</v>
      </c>
    </row>
    <row r="56" spans="1:14" s="158" customFormat="1" ht="18" customHeight="1" x14ac:dyDescent="0.25">
      <c r="A56" s="181">
        <v>18958</v>
      </c>
      <c r="B56" s="701">
        <v>43</v>
      </c>
      <c r="C56" s="181" t="s">
        <v>16324</v>
      </c>
      <c r="D56" s="181" t="s">
        <v>419</v>
      </c>
      <c r="E56" s="181" t="s">
        <v>16325</v>
      </c>
      <c r="F56" s="181" t="s">
        <v>304</v>
      </c>
      <c r="G56" s="181" t="s">
        <v>309</v>
      </c>
      <c r="H56" s="181" t="s">
        <v>5</v>
      </c>
      <c r="I56" s="181" t="s">
        <v>528</v>
      </c>
      <c r="J56" s="181">
        <v>3010</v>
      </c>
      <c r="K56" s="181">
        <v>5</v>
      </c>
      <c r="L56" s="181"/>
      <c r="M56" s="181"/>
      <c r="N56" s="596" t="s">
        <v>285</v>
      </c>
    </row>
    <row r="57" spans="1:14" s="158" customFormat="1" ht="18" customHeight="1" x14ac:dyDescent="0.25">
      <c r="A57" s="181">
        <v>2990</v>
      </c>
      <c r="B57" s="701" t="s">
        <v>421</v>
      </c>
      <c r="C57" s="181" t="s">
        <v>301</v>
      </c>
      <c r="D57" s="181" t="s">
        <v>422</v>
      </c>
      <c r="E57" s="181" t="s">
        <v>423</v>
      </c>
      <c r="F57" s="181" t="s">
        <v>304</v>
      </c>
      <c r="G57" s="181" t="s">
        <v>309</v>
      </c>
      <c r="H57" s="181" t="s">
        <v>5</v>
      </c>
      <c r="I57" s="181" t="s">
        <v>424</v>
      </c>
      <c r="J57" s="181">
        <v>4200</v>
      </c>
      <c r="K57" s="181">
        <v>12</v>
      </c>
      <c r="L57" s="181"/>
      <c r="M57" s="181"/>
      <c r="N57" s="596" t="s">
        <v>285</v>
      </c>
    </row>
    <row r="58" spans="1:14" s="158" customFormat="1" ht="18" customHeight="1" x14ac:dyDescent="0.25">
      <c r="A58" s="181">
        <v>51627</v>
      </c>
      <c r="B58" s="701">
        <v>37</v>
      </c>
      <c r="C58" s="181" t="s">
        <v>425</v>
      </c>
      <c r="D58" s="181" t="s">
        <v>422</v>
      </c>
      <c r="E58" s="181" t="s">
        <v>426</v>
      </c>
      <c r="F58" s="181" t="s">
        <v>304</v>
      </c>
      <c r="G58" s="181" t="s">
        <v>309</v>
      </c>
      <c r="H58" s="181" t="s">
        <v>5</v>
      </c>
      <c r="I58" s="181" t="s">
        <v>427</v>
      </c>
      <c r="J58" s="181">
        <v>4120</v>
      </c>
      <c r="K58" s="181">
        <v>2</v>
      </c>
      <c r="L58" s="181"/>
      <c r="M58" s="181"/>
      <c r="N58" s="596" t="s">
        <v>285</v>
      </c>
    </row>
    <row r="59" spans="1:14" s="158" customFormat="1" ht="18" customHeight="1" x14ac:dyDescent="0.25">
      <c r="A59" s="181">
        <v>8953</v>
      </c>
      <c r="B59" s="701">
        <v>39</v>
      </c>
      <c r="C59" s="181" t="s">
        <v>16326</v>
      </c>
      <c r="D59" s="181" t="s">
        <v>422</v>
      </c>
      <c r="E59" s="181" t="s">
        <v>428</v>
      </c>
      <c r="F59" s="181" t="s">
        <v>304</v>
      </c>
      <c r="G59" s="181" t="s">
        <v>309</v>
      </c>
      <c r="H59" s="181" t="s">
        <v>5</v>
      </c>
      <c r="I59" s="181" t="s">
        <v>16327</v>
      </c>
      <c r="J59" s="181">
        <v>29400</v>
      </c>
      <c r="K59" s="181">
        <v>1</v>
      </c>
      <c r="L59" s="181"/>
      <c r="M59" s="181"/>
      <c r="N59" s="596" t="s">
        <v>285</v>
      </c>
    </row>
    <row r="60" spans="1:14" s="158" customFormat="1" ht="18" customHeight="1" x14ac:dyDescent="0.25">
      <c r="A60" s="181">
        <v>4177</v>
      </c>
      <c r="B60" s="701">
        <v>37410</v>
      </c>
      <c r="C60" s="181" t="s">
        <v>301</v>
      </c>
      <c r="D60" s="181" t="s">
        <v>16328</v>
      </c>
      <c r="E60" s="181" t="s">
        <v>909</v>
      </c>
      <c r="F60" s="181" t="s">
        <v>304</v>
      </c>
      <c r="G60" s="181" t="s">
        <v>429</v>
      </c>
      <c r="H60" s="181" t="s">
        <v>5</v>
      </c>
      <c r="I60" s="181" t="s">
        <v>301</v>
      </c>
      <c r="J60" s="181">
        <v>10220</v>
      </c>
      <c r="K60" s="181">
        <v>13</v>
      </c>
      <c r="L60" s="181"/>
      <c r="M60" s="181"/>
      <c r="N60" s="596" t="s">
        <v>285</v>
      </c>
    </row>
    <row r="61" spans="1:14" s="158" customFormat="1" ht="18" customHeight="1" x14ac:dyDescent="0.25">
      <c r="A61" s="181">
        <v>67921</v>
      </c>
      <c r="B61" s="701">
        <v>304</v>
      </c>
      <c r="C61" s="181" t="s">
        <v>16329</v>
      </c>
      <c r="D61" s="181" t="s">
        <v>16330</v>
      </c>
      <c r="E61" s="181" t="s">
        <v>394</v>
      </c>
      <c r="F61" s="181" t="s">
        <v>304</v>
      </c>
      <c r="G61" s="181" t="s">
        <v>309</v>
      </c>
      <c r="H61" s="181" t="s">
        <v>5</v>
      </c>
      <c r="I61" s="181" t="s">
        <v>16331</v>
      </c>
      <c r="J61" s="181">
        <v>1340</v>
      </c>
      <c r="K61" s="181">
        <v>30</v>
      </c>
      <c r="L61" s="181"/>
      <c r="M61" s="181"/>
      <c r="N61" s="596" t="s">
        <v>285</v>
      </c>
    </row>
    <row r="62" spans="1:14" s="158" customFormat="1" ht="18" customHeight="1" x14ac:dyDescent="0.25">
      <c r="A62" s="181">
        <v>14863</v>
      </c>
      <c r="B62" s="701" t="s">
        <v>430</v>
      </c>
      <c r="C62" s="181" t="s">
        <v>431</v>
      </c>
      <c r="D62" s="181" t="s">
        <v>432</v>
      </c>
      <c r="E62" s="181" t="s">
        <v>311</v>
      </c>
      <c r="F62" s="181" t="s">
        <v>304</v>
      </c>
      <c r="G62" s="181" t="s">
        <v>433</v>
      </c>
      <c r="H62" s="181" t="s">
        <v>7</v>
      </c>
      <c r="I62" s="181" t="s">
        <v>434</v>
      </c>
      <c r="J62" s="181">
        <v>94450</v>
      </c>
      <c r="K62" s="181">
        <v>200</v>
      </c>
      <c r="L62" s="181"/>
      <c r="M62" s="181"/>
      <c r="N62" s="596" t="s">
        <v>285</v>
      </c>
    </row>
    <row r="63" spans="1:14" s="158" customFormat="1" ht="18" customHeight="1" x14ac:dyDescent="0.25">
      <c r="A63" s="181">
        <v>7378</v>
      </c>
      <c r="B63" s="701" t="s">
        <v>16332</v>
      </c>
      <c r="C63" s="181" t="s">
        <v>16333</v>
      </c>
      <c r="D63" s="181" t="s">
        <v>432</v>
      </c>
      <c r="E63" s="181" t="s">
        <v>16334</v>
      </c>
      <c r="F63" s="181" t="s">
        <v>304</v>
      </c>
      <c r="G63" s="181" t="s">
        <v>433</v>
      </c>
      <c r="H63" s="181" t="s">
        <v>7</v>
      </c>
      <c r="I63" s="181" t="s">
        <v>16335</v>
      </c>
      <c r="J63" s="181">
        <v>105310</v>
      </c>
      <c r="K63" s="181">
        <v>71</v>
      </c>
      <c r="L63" s="181"/>
      <c r="M63" s="181"/>
      <c r="N63" s="596" t="s">
        <v>285</v>
      </c>
    </row>
    <row r="64" spans="1:14" s="158" customFormat="1" ht="18" customHeight="1" x14ac:dyDescent="0.25">
      <c r="A64" s="181">
        <v>7376</v>
      </c>
      <c r="B64" s="701" t="s">
        <v>16336</v>
      </c>
      <c r="C64" s="181" t="s">
        <v>16337</v>
      </c>
      <c r="D64" s="181" t="s">
        <v>432</v>
      </c>
      <c r="E64" s="181" t="s">
        <v>16338</v>
      </c>
      <c r="F64" s="181" t="s">
        <v>304</v>
      </c>
      <c r="G64" s="181" t="s">
        <v>433</v>
      </c>
      <c r="H64" s="181" t="s">
        <v>7</v>
      </c>
      <c r="I64" s="181" t="s">
        <v>16339</v>
      </c>
      <c r="J64" s="181">
        <v>48810</v>
      </c>
      <c r="K64" s="181">
        <v>425</v>
      </c>
      <c r="L64" s="181"/>
      <c r="M64" s="181"/>
      <c r="N64" s="596" t="s">
        <v>285</v>
      </c>
    </row>
    <row r="65" spans="1:14" s="158" customFormat="1" ht="18" customHeight="1" x14ac:dyDescent="0.25">
      <c r="A65" s="181">
        <v>21816</v>
      </c>
      <c r="B65" s="701">
        <v>8200360911</v>
      </c>
      <c r="C65" s="181" t="s">
        <v>435</v>
      </c>
      <c r="D65" s="181" t="s">
        <v>436</v>
      </c>
      <c r="E65" s="181" t="s">
        <v>437</v>
      </c>
      <c r="F65" s="181" t="s">
        <v>304</v>
      </c>
      <c r="G65" s="181" t="s">
        <v>433</v>
      </c>
      <c r="H65" s="181" t="s">
        <v>7</v>
      </c>
      <c r="I65" s="181" t="s">
        <v>438</v>
      </c>
      <c r="J65" s="181">
        <v>152740</v>
      </c>
      <c r="K65" s="181">
        <v>8</v>
      </c>
      <c r="L65" s="181"/>
      <c r="M65" s="181"/>
      <c r="N65" s="596" t="s">
        <v>285</v>
      </c>
    </row>
    <row r="66" spans="1:14" s="158" customFormat="1" ht="18" customHeight="1" x14ac:dyDescent="0.25">
      <c r="A66" s="181">
        <v>22361</v>
      </c>
      <c r="B66" s="701" t="s">
        <v>16340</v>
      </c>
      <c r="C66" s="181" t="s">
        <v>16341</v>
      </c>
      <c r="D66" s="181" t="s">
        <v>16342</v>
      </c>
      <c r="E66" s="181" t="s">
        <v>16343</v>
      </c>
      <c r="F66" s="181" t="s">
        <v>304</v>
      </c>
      <c r="G66" s="181" t="s">
        <v>433</v>
      </c>
      <c r="H66" s="181" t="s">
        <v>7</v>
      </c>
      <c r="I66" s="181" t="s">
        <v>16344</v>
      </c>
      <c r="J66" s="181">
        <v>129530</v>
      </c>
      <c r="K66" s="181">
        <v>6</v>
      </c>
      <c r="L66" s="181"/>
      <c r="M66" s="181"/>
      <c r="N66" s="596" t="s">
        <v>285</v>
      </c>
    </row>
    <row r="67" spans="1:14" s="158" customFormat="1" ht="18" customHeight="1" x14ac:dyDescent="0.25">
      <c r="A67" s="181">
        <v>19438</v>
      </c>
      <c r="B67" s="701">
        <v>7701031381</v>
      </c>
      <c r="C67" s="181" t="s">
        <v>16345</v>
      </c>
      <c r="D67" s="181" t="s">
        <v>2003</v>
      </c>
      <c r="E67" s="181" t="s">
        <v>16346</v>
      </c>
      <c r="F67" s="181" t="s">
        <v>304</v>
      </c>
      <c r="G67" s="181" t="s">
        <v>433</v>
      </c>
      <c r="H67" s="181" t="s">
        <v>7</v>
      </c>
      <c r="I67" s="181" t="s">
        <v>16347</v>
      </c>
      <c r="J67" s="181">
        <v>52380</v>
      </c>
      <c r="K67" s="181">
        <v>17</v>
      </c>
      <c r="L67" s="181"/>
      <c r="M67" s="181"/>
      <c r="N67" s="596" t="s">
        <v>285</v>
      </c>
    </row>
    <row r="68" spans="1:14" s="158" customFormat="1" ht="18" customHeight="1" x14ac:dyDescent="0.25">
      <c r="A68" s="181">
        <v>8606</v>
      </c>
      <c r="B68" s="701" t="s">
        <v>14590</v>
      </c>
      <c r="C68" s="181" t="s">
        <v>14591</v>
      </c>
      <c r="D68" s="181" t="s">
        <v>439</v>
      </c>
      <c r="E68" s="181" t="s">
        <v>14592</v>
      </c>
      <c r="F68" s="181" t="s">
        <v>304</v>
      </c>
      <c r="G68" s="181" t="s">
        <v>440</v>
      </c>
      <c r="H68" s="181" t="s">
        <v>7</v>
      </c>
      <c r="I68" s="181" t="s">
        <v>14593</v>
      </c>
      <c r="J68" s="181">
        <v>51190</v>
      </c>
      <c r="K68" s="181">
        <v>43</v>
      </c>
      <c r="L68" s="181"/>
      <c r="M68" s="181"/>
      <c r="N68" s="596" t="s">
        <v>285</v>
      </c>
    </row>
    <row r="69" spans="1:14" s="158" customFormat="1" ht="18" customHeight="1" x14ac:dyDescent="0.25">
      <c r="A69" s="181">
        <v>19834</v>
      </c>
      <c r="B69" s="701" t="s">
        <v>441</v>
      </c>
      <c r="C69" s="181" t="s">
        <v>442</v>
      </c>
      <c r="D69" s="181" t="s">
        <v>439</v>
      </c>
      <c r="E69" s="181" t="s">
        <v>443</v>
      </c>
      <c r="F69" s="181" t="s">
        <v>304</v>
      </c>
      <c r="G69" s="181" t="s">
        <v>440</v>
      </c>
      <c r="H69" s="181" t="s">
        <v>7</v>
      </c>
      <c r="I69" s="181" t="s">
        <v>444</v>
      </c>
      <c r="J69" s="181">
        <v>90420</v>
      </c>
      <c r="K69" s="181">
        <v>29</v>
      </c>
      <c r="L69" s="181"/>
      <c r="M69" s="181"/>
      <c r="N69" s="596" t="s">
        <v>285</v>
      </c>
    </row>
    <row r="70" spans="1:14" s="158" customFormat="1" ht="18" customHeight="1" x14ac:dyDescent="0.25">
      <c r="A70" s="181">
        <v>13603</v>
      </c>
      <c r="B70" s="701">
        <v>8200688970</v>
      </c>
      <c r="C70" s="181" t="s">
        <v>446</v>
      </c>
      <c r="D70" s="181" t="s">
        <v>439</v>
      </c>
      <c r="E70" s="181" t="s">
        <v>319</v>
      </c>
      <c r="F70" s="181" t="s">
        <v>304</v>
      </c>
      <c r="G70" s="181" t="s">
        <v>440</v>
      </c>
      <c r="H70" s="181" t="s">
        <v>7</v>
      </c>
      <c r="I70" s="181" t="s">
        <v>447</v>
      </c>
      <c r="J70" s="181">
        <v>76480</v>
      </c>
      <c r="K70" s="181">
        <v>30</v>
      </c>
      <c r="L70" s="181"/>
      <c r="M70" s="181"/>
      <c r="N70" s="596" t="s">
        <v>285</v>
      </c>
    </row>
    <row r="71" spans="1:14" s="158" customFormat="1" ht="18" customHeight="1" x14ac:dyDescent="0.25">
      <c r="A71" s="181">
        <v>77288</v>
      </c>
      <c r="B71" s="701" t="s">
        <v>449</v>
      </c>
      <c r="C71" s="181" t="s">
        <v>450</v>
      </c>
      <c r="D71" s="181" t="s">
        <v>439</v>
      </c>
      <c r="E71" s="181" t="s">
        <v>451</v>
      </c>
      <c r="F71" s="181" t="s">
        <v>304</v>
      </c>
      <c r="G71" s="181" t="s">
        <v>440</v>
      </c>
      <c r="H71" s="181" t="s">
        <v>7</v>
      </c>
      <c r="I71" s="181" t="s">
        <v>301</v>
      </c>
      <c r="J71" s="181">
        <v>59860</v>
      </c>
      <c r="K71" s="181">
        <v>14</v>
      </c>
      <c r="L71" s="181"/>
      <c r="M71" s="181"/>
      <c r="N71" s="596" t="s">
        <v>285</v>
      </c>
    </row>
    <row r="72" spans="1:14" s="158" customFormat="1" ht="18" customHeight="1" x14ac:dyDescent="0.25">
      <c r="A72" s="181">
        <v>33704</v>
      </c>
      <c r="B72" s="701">
        <v>7700628767</v>
      </c>
      <c r="C72" s="181" t="s">
        <v>452</v>
      </c>
      <c r="D72" s="181" t="s">
        <v>439</v>
      </c>
      <c r="E72" s="181" t="s">
        <v>453</v>
      </c>
      <c r="F72" s="181" t="s">
        <v>304</v>
      </c>
      <c r="G72" s="181" t="s">
        <v>440</v>
      </c>
      <c r="H72" s="181" t="s">
        <v>7</v>
      </c>
      <c r="I72" s="181" t="s">
        <v>454</v>
      </c>
      <c r="J72" s="181">
        <v>69790</v>
      </c>
      <c r="K72" s="181">
        <v>164</v>
      </c>
      <c r="L72" s="181"/>
      <c r="M72" s="181"/>
      <c r="N72" s="596" t="s">
        <v>285</v>
      </c>
    </row>
    <row r="73" spans="1:14" s="158" customFormat="1" ht="18" customHeight="1" x14ac:dyDescent="0.25">
      <c r="A73" s="181">
        <v>33686</v>
      </c>
      <c r="B73" s="701" t="s">
        <v>455</v>
      </c>
      <c r="C73" s="181" t="s">
        <v>456</v>
      </c>
      <c r="D73" s="181" t="s">
        <v>439</v>
      </c>
      <c r="E73" s="181" t="s">
        <v>457</v>
      </c>
      <c r="F73" s="181" t="s">
        <v>304</v>
      </c>
      <c r="G73" s="181" t="s">
        <v>440</v>
      </c>
      <c r="H73" s="181" t="s">
        <v>7</v>
      </c>
      <c r="I73" s="181" t="s">
        <v>301</v>
      </c>
      <c r="J73" s="181">
        <v>51190</v>
      </c>
      <c r="K73" s="181">
        <v>212</v>
      </c>
      <c r="L73" s="181"/>
      <c r="M73" s="181"/>
      <c r="N73" s="596" t="s">
        <v>285</v>
      </c>
    </row>
    <row r="74" spans="1:14" s="158" customFormat="1" ht="18" customHeight="1" x14ac:dyDescent="0.25">
      <c r="A74" s="181">
        <v>21412</v>
      </c>
      <c r="B74" s="701">
        <v>7700415121</v>
      </c>
      <c r="C74" s="181" t="s">
        <v>11905</v>
      </c>
      <c r="D74" s="181" t="s">
        <v>439</v>
      </c>
      <c r="E74" s="181" t="s">
        <v>11906</v>
      </c>
      <c r="F74" s="181" t="s">
        <v>304</v>
      </c>
      <c r="G74" s="181" t="s">
        <v>440</v>
      </c>
      <c r="H74" s="181" t="s">
        <v>7</v>
      </c>
      <c r="I74" s="181" t="s">
        <v>459</v>
      </c>
      <c r="J74" s="181">
        <v>52810</v>
      </c>
      <c r="K74" s="181">
        <v>97</v>
      </c>
      <c r="L74" s="181"/>
      <c r="M74" s="181"/>
      <c r="N74" s="596" t="s">
        <v>285</v>
      </c>
    </row>
    <row r="75" spans="1:14" s="158" customFormat="1" ht="18" customHeight="1" x14ac:dyDescent="0.25">
      <c r="A75" s="181">
        <v>19005</v>
      </c>
      <c r="B75" s="701">
        <v>7704002263</v>
      </c>
      <c r="C75" s="181" t="s">
        <v>301</v>
      </c>
      <c r="D75" s="181" t="s">
        <v>460</v>
      </c>
      <c r="E75" s="181" t="s">
        <v>451</v>
      </c>
      <c r="F75" s="181" t="s">
        <v>304</v>
      </c>
      <c r="G75" s="181" t="s">
        <v>440</v>
      </c>
      <c r="H75" s="181" t="s">
        <v>7</v>
      </c>
      <c r="I75" s="181" t="s">
        <v>301</v>
      </c>
      <c r="J75" s="181">
        <v>114520</v>
      </c>
      <c r="K75" s="181">
        <v>44</v>
      </c>
      <c r="L75" s="181"/>
      <c r="M75" s="181"/>
      <c r="N75" s="596" t="s">
        <v>285</v>
      </c>
    </row>
    <row r="76" spans="1:14" s="158" customFormat="1" ht="18" customHeight="1" x14ac:dyDescent="0.25">
      <c r="A76" s="181">
        <v>46351</v>
      </c>
      <c r="B76" s="701" t="s">
        <v>467</v>
      </c>
      <c r="C76" s="181" t="s">
        <v>468</v>
      </c>
      <c r="D76" s="181" t="s">
        <v>464</v>
      </c>
      <c r="E76" s="181" t="s">
        <v>465</v>
      </c>
      <c r="F76" s="181" t="s">
        <v>304</v>
      </c>
      <c r="G76" s="181" t="s">
        <v>469</v>
      </c>
      <c r="H76" s="181" t="s">
        <v>7</v>
      </c>
      <c r="I76" s="181" t="s">
        <v>470</v>
      </c>
      <c r="J76" s="181">
        <v>84690</v>
      </c>
      <c r="K76" s="181">
        <v>86</v>
      </c>
      <c r="L76" s="181"/>
      <c r="M76" s="181"/>
      <c r="N76" s="596" t="s">
        <v>285</v>
      </c>
    </row>
    <row r="77" spans="1:14" s="158" customFormat="1" ht="18" customHeight="1" x14ac:dyDescent="0.25">
      <c r="A77" s="181">
        <v>18042</v>
      </c>
      <c r="B77" s="701" t="s">
        <v>14594</v>
      </c>
      <c r="C77" s="181" t="s">
        <v>301</v>
      </c>
      <c r="D77" s="181" t="s">
        <v>464</v>
      </c>
      <c r="E77" s="181" t="s">
        <v>465</v>
      </c>
      <c r="F77" s="181" t="s">
        <v>304</v>
      </c>
      <c r="G77" s="181" t="s">
        <v>827</v>
      </c>
      <c r="H77" s="181" t="s">
        <v>11</v>
      </c>
      <c r="I77" s="181" t="s">
        <v>14595</v>
      </c>
      <c r="J77" s="181">
        <v>102390</v>
      </c>
      <c r="K77" s="181">
        <v>31</v>
      </c>
      <c r="L77" s="181"/>
      <c r="M77" s="181"/>
      <c r="N77" s="596" t="s">
        <v>285</v>
      </c>
    </row>
    <row r="78" spans="1:14" s="158" customFormat="1" ht="18" customHeight="1" x14ac:dyDescent="0.25">
      <c r="A78" s="181">
        <v>13093</v>
      </c>
      <c r="B78" s="701" t="s">
        <v>471</v>
      </c>
      <c r="C78" s="181" t="s">
        <v>472</v>
      </c>
      <c r="D78" s="181" t="s">
        <v>464</v>
      </c>
      <c r="E78" s="181" t="s">
        <v>342</v>
      </c>
      <c r="F78" s="181" t="s">
        <v>304</v>
      </c>
      <c r="G78" s="181" t="s">
        <v>469</v>
      </c>
      <c r="H78" s="181" t="s">
        <v>7</v>
      </c>
      <c r="I78" s="181" t="s">
        <v>301</v>
      </c>
      <c r="J78" s="181">
        <v>143640</v>
      </c>
      <c r="K78" s="181">
        <v>45</v>
      </c>
      <c r="L78" s="181"/>
      <c r="M78" s="181"/>
      <c r="N78" s="596" t="s">
        <v>285</v>
      </c>
    </row>
    <row r="79" spans="1:14" s="158" customFormat="1" ht="18" customHeight="1" x14ac:dyDescent="0.25">
      <c r="A79" s="181">
        <v>46352</v>
      </c>
      <c r="B79" s="701" t="s">
        <v>473</v>
      </c>
      <c r="C79" s="181" t="s">
        <v>474</v>
      </c>
      <c r="D79" s="181" t="s">
        <v>464</v>
      </c>
      <c r="E79" s="181" t="s">
        <v>475</v>
      </c>
      <c r="F79" s="181" t="s">
        <v>304</v>
      </c>
      <c r="G79" s="181" t="s">
        <v>469</v>
      </c>
      <c r="H79" s="181" t="s">
        <v>7</v>
      </c>
      <c r="I79" s="181" t="s">
        <v>476</v>
      </c>
      <c r="J79" s="181">
        <v>81390</v>
      </c>
      <c r="K79" s="181">
        <v>43</v>
      </c>
      <c r="L79" s="181"/>
      <c r="M79" s="181"/>
      <c r="N79" s="596" t="s">
        <v>285</v>
      </c>
    </row>
    <row r="80" spans="1:14" s="158" customFormat="1" ht="18" customHeight="1" x14ac:dyDescent="0.25">
      <c r="A80" s="181">
        <v>18215</v>
      </c>
      <c r="B80" s="701" t="s">
        <v>14596</v>
      </c>
      <c r="C80" s="181" t="s">
        <v>301</v>
      </c>
      <c r="D80" s="181" t="s">
        <v>464</v>
      </c>
      <c r="E80" s="181" t="s">
        <v>475</v>
      </c>
      <c r="F80" s="181" t="s">
        <v>304</v>
      </c>
      <c r="G80" s="181" t="s">
        <v>827</v>
      </c>
      <c r="H80" s="181" t="s">
        <v>11</v>
      </c>
      <c r="I80" s="181" t="s">
        <v>14597</v>
      </c>
      <c r="J80" s="181">
        <v>108930</v>
      </c>
      <c r="K80" s="181">
        <v>9</v>
      </c>
      <c r="L80" s="181"/>
      <c r="M80" s="181"/>
      <c r="N80" s="596" t="s">
        <v>285</v>
      </c>
    </row>
    <row r="81" spans="1:14" s="158" customFormat="1" ht="18" customHeight="1" x14ac:dyDescent="0.25">
      <c r="A81" s="181">
        <v>3056</v>
      </c>
      <c r="B81" s="701" t="s">
        <v>14598</v>
      </c>
      <c r="C81" s="181" t="s">
        <v>14599</v>
      </c>
      <c r="D81" s="181" t="s">
        <v>464</v>
      </c>
      <c r="E81" s="181" t="s">
        <v>14600</v>
      </c>
      <c r="F81" s="181" t="s">
        <v>304</v>
      </c>
      <c r="G81" s="181" t="s">
        <v>469</v>
      </c>
      <c r="H81" s="181" t="s">
        <v>7</v>
      </c>
      <c r="I81" s="181" t="s">
        <v>14601</v>
      </c>
      <c r="J81" s="181">
        <v>95970</v>
      </c>
      <c r="K81" s="181">
        <v>1</v>
      </c>
      <c r="L81" s="181"/>
      <c r="M81" s="181"/>
      <c r="N81" s="596" t="s">
        <v>285</v>
      </c>
    </row>
    <row r="82" spans="1:14" s="158" customFormat="1" ht="18" customHeight="1" x14ac:dyDescent="0.25">
      <c r="A82" s="181">
        <v>13078</v>
      </c>
      <c r="B82" s="701" t="s">
        <v>477</v>
      </c>
      <c r="C82" s="181" t="s">
        <v>478</v>
      </c>
      <c r="D82" s="181" t="s">
        <v>464</v>
      </c>
      <c r="E82" s="181" t="s">
        <v>479</v>
      </c>
      <c r="F82" s="181" t="s">
        <v>304</v>
      </c>
      <c r="G82" s="181" t="s">
        <v>469</v>
      </c>
      <c r="H82" s="181" t="s">
        <v>7</v>
      </c>
      <c r="I82" s="181" t="s">
        <v>480</v>
      </c>
      <c r="J82" s="181">
        <v>148270</v>
      </c>
      <c r="K82" s="181">
        <v>13</v>
      </c>
      <c r="L82" s="181"/>
      <c r="M82" s="181"/>
      <c r="N82" s="596" t="s">
        <v>285</v>
      </c>
    </row>
    <row r="83" spans="1:14" s="158" customFormat="1" ht="18" customHeight="1" x14ac:dyDescent="0.25">
      <c r="A83" s="181">
        <v>46348</v>
      </c>
      <c r="B83" s="701" t="s">
        <v>481</v>
      </c>
      <c r="C83" s="181" t="s">
        <v>482</v>
      </c>
      <c r="D83" s="181" t="s">
        <v>464</v>
      </c>
      <c r="E83" s="181" t="s">
        <v>483</v>
      </c>
      <c r="F83" s="181" t="s">
        <v>304</v>
      </c>
      <c r="G83" s="181" t="s">
        <v>469</v>
      </c>
      <c r="H83" s="181" t="s">
        <v>7</v>
      </c>
      <c r="I83" s="181" t="s">
        <v>484</v>
      </c>
      <c r="J83" s="181">
        <v>71360</v>
      </c>
      <c r="K83" s="181">
        <v>14</v>
      </c>
      <c r="L83" s="181"/>
      <c r="M83" s="181"/>
      <c r="N83" s="596" t="s">
        <v>285</v>
      </c>
    </row>
    <row r="84" spans="1:14" s="158" customFormat="1" ht="18" customHeight="1" x14ac:dyDescent="0.25">
      <c r="A84" s="181">
        <v>46349</v>
      </c>
      <c r="B84" s="701" t="s">
        <v>485</v>
      </c>
      <c r="C84" s="181" t="s">
        <v>486</v>
      </c>
      <c r="D84" s="181" t="s">
        <v>464</v>
      </c>
      <c r="E84" s="181" t="s">
        <v>487</v>
      </c>
      <c r="F84" s="181" t="s">
        <v>304</v>
      </c>
      <c r="G84" s="181" t="s">
        <v>469</v>
      </c>
      <c r="H84" s="181" t="s">
        <v>7</v>
      </c>
      <c r="I84" s="181" t="s">
        <v>488</v>
      </c>
      <c r="J84" s="181">
        <v>162270</v>
      </c>
      <c r="K84" s="181">
        <v>14</v>
      </c>
      <c r="L84" s="181"/>
      <c r="M84" s="181"/>
      <c r="N84" s="596" t="s">
        <v>285</v>
      </c>
    </row>
    <row r="85" spans="1:14" s="158" customFormat="1" ht="18" customHeight="1" x14ac:dyDescent="0.25">
      <c r="A85" s="181">
        <v>46350</v>
      </c>
      <c r="B85" s="701" t="s">
        <v>489</v>
      </c>
      <c r="C85" s="181" t="s">
        <v>490</v>
      </c>
      <c r="D85" s="181" t="s">
        <v>464</v>
      </c>
      <c r="E85" s="181" t="s">
        <v>491</v>
      </c>
      <c r="F85" s="181" t="s">
        <v>304</v>
      </c>
      <c r="G85" s="181" t="s">
        <v>469</v>
      </c>
      <c r="H85" s="181" t="s">
        <v>7</v>
      </c>
      <c r="I85" s="181" t="s">
        <v>301</v>
      </c>
      <c r="J85" s="181">
        <v>86300</v>
      </c>
      <c r="K85" s="181">
        <v>9</v>
      </c>
      <c r="L85" s="181"/>
      <c r="M85" s="181"/>
      <c r="N85" s="596" t="s">
        <v>285</v>
      </c>
    </row>
    <row r="86" spans="1:14" s="158" customFormat="1" ht="18" customHeight="1" x14ac:dyDescent="0.25">
      <c r="A86" s="181">
        <v>46380</v>
      </c>
      <c r="B86" s="701">
        <v>7700575623</v>
      </c>
      <c r="C86" s="181" t="s">
        <v>14602</v>
      </c>
      <c r="D86" s="181" t="s">
        <v>464</v>
      </c>
      <c r="E86" s="181" t="s">
        <v>492</v>
      </c>
      <c r="F86" s="181" t="s">
        <v>304</v>
      </c>
      <c r="G86" s="181" t="s">
        <v>469</v>
      </c>
      <c r="H86" s="181" t="s">
        <v>7</v>
      </c>
      <c r="I86" s="181" t="s">
        <v>301</v>
      </c>
      <c r="J86" s="181">
        <v>162270</v>
      </c>
      <c r="K86" s="181">
        <v>12</v>
      </c>
      <c r="L86" s="181"/>
      <c r="M86" s="181"/>
      <c r="N86" s="596" t="s">
        <v>285</v>
      </c>
    </row>
    <row r="87" spans="1:14" s="158" customFormat="1" ht="18" customHeight="1" x14ac:dyDescent="0.25">
      <c r="A87" s="181">
        <v>13764</v>
      </c>
      <c r="B87" s="701" t="s">
        <v>14603</v>
      </c>
      <c r="C87" s="181" t="s">
        <v>14604</v>
      </c>
      <c r="D87" s="181" t="s">
        <v>464</v>
      </c>
      <c r="E87" s="181" t="s">
        <v>14605</v>
      </c>
      <c r="F87" s="181" t="s">
        <v>304</v>
      </c>
      <c r="G87" s="181" t="s">
        <v>469</v>
      </c>
      <c r="H87" s="181" t="s">
        <v>7</v>
      </c>
      <c r="I87" s="181" t="s">
        <v>480</v>
      </c>
      <c r="J87" s="181">
        <v>189200</v>
      </c>
      <c r="K87" s="181">
        <v>69</v>
      </c>
      <c r="L87" s="181"/>
      <c r="M87" s="181"/>
      <c r="N87" s="596" t="s">
        <v>285</v>
      </c>
    </row>
    <row r="88" spans="1:14" s="158" customFormat="1" ht="18" customHeight="1" x14ac:dyDescent="0.25">
      <c r="A88" s="181">
        <v>46381</v>
      </c>
      <c r="B88" s="701" t="s">
        <v>493</v>
      </c>
      <c r="C88" s="181" t="s">
        <v>494</v>
      </c>
      <c r="D88" s="181" t="s">
        <v>464</v>
      </c>
      <c r="E88" s="181" t="s">
        <v>495</v>
      </c>
      <c r="F88" s="181" t="s">
        <v>304</v>
      </c>
      <c r="G88" s="181" t="s">
        <v>469</v>
      </c>
      <c r="H88" s="181" t="s">
        <v>7</v>
      </c>
      <c r="I88" s="181" t="s">
        <v>496</v>
      </c>
      <c r="J88" s="181">
        <v>119180</v>
      </c>
      <c r="K88" s="181">
        <v>75</v>
      </c>
      <c r="L88" s="181"/>
      <c r="M88" s="181"/>
      <c r="N88" s="596" t="s">
        <v>285</v>
      </c>
    </row>
    <row r="89" spans="1:14" s="158" customFormat="1" ht="18" customHeight="1" x14ac:dyDescent="0.25">
      <c r="A89" s="181">
        <v>9613</v>
      </c>
      <c r="B89" s="701" t="s">
        <v>498</v>
      </c>
      <c r="C89" s="181" t="s">
        <v>499</v>
      </c>
      <c r="D89" s="181" t="s">
        <v>464</v>
      </c>
      <c r="E89" s="181" t="s">
        <v>500</v>
      </c>
      <c r="F89" s="181" t="s">
        <v>304</v>
      </c>
      <c r="G89" s="181" t="s">
        <v>469</v>
      </c>
      <c r="H89" s="181" t="s">
        <v>7</v>
      </c>
      <c r="I89" s="181" t="s">
        <v>501</v>
      </c>
      <c r="J89" s="181">
        <v>126510</v>
      </c>
      <c r="K89" s="181">
        <v>30</v>
      </c>
      <c r="L89" s="181"/>
      <c r="M89" s="181"/>
      <c r="N89" s="596" t="s">
        <v>285</v>
      </c>
    </row>
    <row r="90" spans="1:14" s="158" customFormat="1" ht="18" customHeight="1" x14ac:dyDescent="0.25">
      <c r="A90" s="181">
        <v>18232</v>
      </c>
      <c r="B90" s="701" t="s">
        <v>14607</v>
      </c>
      <c r="C90" s="181" t="s">
        <v>301</v>
      </c>
      <c r="D90" s="181" t="s">
        <v>464</v>
      </c>
      <c r="E90" s="181" t="s">
        <v>14606</v>
      </c>
      <c r="F90" s="181" t="s">
        <v>304</v>
      </c>
      <c r="G90" s="181" t="s">
        <v>827</v>
      </c>
      <c r="H90" s="181" t="s">
        <v>11</v>
      </c>
      <c r="I90" s="181" t="s">
        <v>301</v>
      </c>
      <c r="J90" s="181">
        <v>125780</v>
      </c>
      <c r="K90" s="181">
        <v>38</v>
      </c>
      <c r="L90" s="181"/>
      <c r="M90" s="181"/>
      <c r="N90" s="596" t="s">
        <v>285</v>
      </c>
    </row>
    <row r="91" spans="1:14" s="158" customFormat="1" ht="18" customHeight="1" x14ac:dyDescent="0.25">
      <c r="A91" s="181">
        <v>46353</v>
      </c>
      <c r="B91" s="701" t="s">
        <v>503</v>
      </c>
      <c r="C91" s="181" t="s">
        <v>504</v>
      </c>
      <c r="D91" s="181" t="s">
        <v>464</v>
      </c>
      <c r="E91" s="181" t="s">
        <v>505</v>
      </c>
      <c r="F91" s="181" t="s">
        <v>304</v>
      </c>
      <c r="G91" s="181" t="s">
        <v>469</v>
      </c>
      <c r="H91" s="181" t="s">
        <v>7</v>
      </c>
      <c r="I91" s="181" t="s">
        <v>506</v>
      </c>
      <c r="J91" s="181">
        <v>89430</v>
      </c>
      <c r="K91" s="181">
        <v>34</v>
      </c>
      <c r="L91" s="181"/>
      <c r="M91" s="181"/>
      <c r="N91" s="596" t="s">
        <v>285</v>
      </c>
    </row>
    <row r="92" spans="1:14" s="158" customFormat="1" ht="18" customHeight="1" x14ac:dyDescent="0.25">
      <c r="A92" s="181">
        <v>45740</v>
      </c>
      <c r="B92" s="701" t="s">
        <v>507</v>
      </c>
      <c r="C92" s="181" t="s">
        <v>508</v>
      </c>
      <c r="D92" s="181" t="s">
        <v>464</v>
      </c>
      <c r="E92" s="181" t="s">
        <v>509</v>
      </c>
      <c r="F92" s="181" t="s">
        <v>304</v>
      </c>
      <c r="G92" s="181" t="s">
        <v>469</v>
      </c>
      <c r="H92" s="181" t="s">
        <v>7</v>
      </c>
      <c r="I92" s="181" t="s">
        <v>510</v>
      </c>
      <c r="J92" s="181">
        <v>102730</v>
      </c>
      <c r="K92" s="181">
        <v>6</v>
      </c>
      <c r="L92" s="181"/>
      <c r="M92" s="181"/>
      <c r="N92" s="596" t="s">
        <v>285</v>
      </c>
    </row>
    <row r="93" spans="1:14" s="158" customFormat="1" ht="18" customHeight="1" x14ac:dyDescent="0.25">
      <c r="A93" s="181">
        <v>67</v>
      </c>
      <c r="B93" s="701">
        <v>7701467642</v>
      </c>
      <c r="C93" s="181" t="s">
        <v>511</v>
      </c>
      <c r="D93" s="181" t="s">
        <v>464</v>
      </c>
      <c r="E93" s="181" t="s">
        <v>512</v>
      </c>
      <c r="F93" s="181" t="s">
        <v>304</v>
      </c>
      <c r="G93" s="181" t="s">
        <v>469</v>
      </c>
      <c r="H93" s="181" t="s">
        <v>7</v>
      </c>
      <c r="I93" s="181" t="s">
        <v>513</v>
      </c>
      <c r="J93" s="181">
        <v>153900</v>
      </c>
      <c r="K93" s="181">
        <v>6</v>
      </c>
      <c r="L93" s="181"/>
      <c r="M93" s="181"/>
      <c r="N93" s="596" t="s">
        <v>285</v>
      </c>
    </row>
    <row r="94" spans="1:14" s="158" customFormat="1" ht="18" customHeight="1" x14ac:dyDescent="0.25">
      <c r="A94" s="181">
        <v>20860</v>
      </c>
      <c r="B94" s="701">
        <v>7701472182</v>
      </c>
      <c r="C94" s="181" t="s">
        <v>301</v>
      </c>
      <c r="D94" s="181" t="s">
        <v>464</v>
      </c>
      <c r="E94" s="181" t="s">
        <v>14608</v>
      </c>
      <c r="F94" s="181" t="s">
        <v>304</v>
      </c>
      <c r="G94" s="181" t="s">
        <v>469</v>
      </c>
      <c r="H94" s="181" t="s">
        <v>7</v>
      </c>
      <c r="I94" s="181" t="s">
        <v>14609</v>
      </c>
      <c r="J94" s="181">
        <v>82840</v>
      </c>
      <c r="K94" s="181">
        <v>5</v>
      </c>
      <c r="L94" s="181"/>
      <c r="M94" s="181"/>
      <c r="N94" s="596" t="s">
        <v>285</v>
      </c>
    </row>
    <row r="95" spans="1:14" s="158" customFormat="1" ht="18" customHeight="1" x14ac:dyDescent="0.25">
      <c r="A95" s="181">
        <v>18222</v>
      </c>
      <c r="B95" s="701" t="s">
        <v>14610</v>
      </c>
      <c r="C95" s="181" t="s">
        <v>301</v>
      </c>
      <c r="D95" s="181" t="s">
        <v>464</v>
      </c>
      <c r="E95" s="181" t="s">
        <v>14608</v>
      </c>
      <c r="F95" s="181" t="s">
        <v>304</v>
      </c>
      <c r="G95" s="181" t="s">
        <v>827</v>
      </c>
      <c r="H95" s="181" t="s">
        <v>11</v>
      </c>
      <c r="I95" s="181" t="s">
        <v>14611</v>
      </c>
      <c r="J95" s="181">
        <v>113780</v>
      </c>
      <c r="K95" s="181">
        <v>18</v>
      </c>
      <c r="L95" s="181"/>
      <c r="M95" s="181"/>
      <c r="N95" s="596" t="s">
        <v>285</v>
      </c>
    </row>
    <row r="96" spans="1:14" s="158" customFormat="1" ht="18" customHeight="1" x14ac:dyDescent="0.25">
      <c r="A96" s="181">
        <v>28428</v>
      </c>
      <c r="B96" s="701" t="s">
        <v>514</v>
      </c>
      <c r="C96" s="181" t="s">
        <v>301</v>
      </c>
      <c r="D96" s="181" t="s">
        <v>515</v>
      </c>
      <c r="E96" s="181" t="s">
        <v>308</v>
      </c>
      <c r="F96" s="181" t="s">
        <v>304</v>
      </c>
      <c r="G96" s="181" t="s">
        <v>139</v>
      </c>
      <c r="H96" s="181" t="s">
        <v>5</v>
      </c>
      <c r="I96" s="181" t="s">
        <v>301</v>
      </c>
      <c r="J96" s="181">
        <v>276070</v>
      </c>
      <c r="K96" s="181">
        <v>1</v>
      </c>
      <c r="L96" s="181"/>
      <c r="M96" s="181"/>
      <c r="N96" s="596" t="s">
        <v>285</v>
      </c>
    </row>
    <row r="97" spans="1:14" s="158" customFormat="1" ht="18" customHeight="1" x14ac:dyDescent="0.25">
      <c r="A97" s="181">
        <v>12393</v>
      </c>
      <c r="B97" s="701" t="s">
        <v>516</v>
      </c>
      <c r="C97" s="181" t="s">
        <v>301</v>
      </c>
      <c r="D97" s="181" t="s">
        <v>515</v>
      </c>
      <c r="E97" s="181" t="s">
        <v>517</v>
      </c>
      <c r="F97" s="181" t="s">
        <v>304</v>
      </c>
      <c r="G97" s="181" t="s">
        <v>518</v>
      </c>
      <c r="H97" s="181" t="s">
        <v>9</v>
      </c>
      <c r="I97" s="181" t="s">
        <v>519</v>
      </c>
      <c r="J97" s="181">
        <v>298360</v>
      </c>
      <c r="K97" s="181">
        <v>7</v>
      </c>
      <c r="L97" s="181"/>
      <c r="M97" s="181"/>
      <c r="N97" s="596" t="s">
        <v>285</v>
      </c>
    </row>
    <row r="98" spans="1:14" s="158" customFormat="1" ht="18" customHeight="1" x14ac:dyDescent="0.25">
      <c r="A98" s="181">
        <v>35518</v>
      </c>
      <c r="B98" s="701">
        <v>224504</v>
      </c>
      <c r="C98" s="181" t="s">
        <v>17645</v>
      </c>
      <c r="D98" s="181" t="s">
        <v>515</v>
      </c>
      <c r="E98" s="181" t="s">
        <v>605</v>
      </c>
      <c r="F98" s="181" t="s">
        <v>304</v>
      </c>
      <c r="G98" s="181" t="s">
        <v>139</v>
      </c>
      <c r="H98" s="181" t="s">
        <v>5</v>
      </c>
      <c r="I98" s="181" t="s">
        <v>17646</v>
      </c>
      <c r="J98" s="181">
        <v>155520</v>
      </c>
      <c r="K98" s="181">
        <v>5</v>
      </c>
      <c r="L98" s="181"/>
      <c r="M98" s="181"/>
      <c r="N98" s="596" t="s">
        <v>285</v>
      </c>
    </row>
    <row r="99" spans="1:14" s="158" customFormat="1" ht="18" customHeight="1" x14ac:dyDescent="0.25">
      <c r="A99" s="181">
        <v>73179</v>
      </c>
      <c r="B99" s="701" t="s">
        <v>17647</v>
      </c>
      <c r="C99" s="181" t="s">
        <v>17648</v>
      </c>
      <c r="D99" s="181" t="s">
        <v>515</v>
      </c>
      <c r="E99" s="181" t="s">
        <v>17649</v>
      </c>
      <c r="F99" s="181" t="s">
        <v>304</v>
      </c>
      <c r="G99" s="181" t="s">
        <v>139</v>
      </c>
      <c r="H99" s="181" t="s">
        <v>5</v>
      </c>
      <c r="I99" s="181" t="s">
        <v>521</v>
      </c>
      <c r="J99" s="181">
        <v>202820</v>
      </c>
      <c r="K99" s="181">
        <v>2</v>
      </c>
      <c r="L99" s="181"/>
      <c r="M99" s="181"/>
      <c r="N99" s="596" t="s">
        <v>285</v>
      </c>
    </row>
    <row r="100" spans="1:14" s="158" customFormat="1" ht="18" customHeight="1" x14ac:dyDescent="0.25">
      <c r="A100" s="181">
        <v>14515</v>
      </c>
      <c r="B100" s="701">
        <v>224500</v>
      </c>
      <c r="C100" s="181" t="s">
        <v>12855</v>
      </c>
      <c r="D100" s="181" t="s">
        <v>515</v>
      </c>
      <c r="E100" s="181" t="s">
        <v>423</v>
      </c>
      <c r="F100" s="181" t="s">
        <v>304</v>
      </c>
      <c r="G100" s="181" t="s">
        <v>139</v>
      </c>
      <c r="H100" s="181" t="s">
        <v>5</v>
      </c>
      <c r="I100" s="181" t="s">
        <v>522</v>
      </c>
      <c r="J100" s="181">
        <v>136384</v>
      </c>
      <c r="K100" s="181">
        <v>6</v>
      </c>
      <c r="L100" s="181"/>
      <c r="M100" s="181"/>
      <c r="N100" s="596" t="s">
        <v>285</v>
      </c>
    </row>
    <row r="101" spans="1:14" s="158" customFormat="1" ht="18" customHeight="1" x14ac:dyDescent="0.25">
      <c r="A101" s="181">
        <v>3657</v>
      </c>
      <c r="B101" s="701" t="s">
        <v>523</v>
      </c>
      <c r="C101" s="181" t="s">
        <v>524</v>
      </c>
      <c r="D101" s="181" t="s">
        <v>525</v>
      </c>
      <c r="E101" s="181" t="s">
        <v>526</v>
      </c>
      <c r="F101" s="181" t="s">
        <v>304</v>
      </c>
      <c r="G101" s="181" t="s">
        <v>527</v>
      </c>
      <c r="H101" s="181" t="s">
        <v>11</v>
      </c>
      <c r="I101" s="181" t="s">
        <v>528</v>
      </c>
      <c r="J101" s="181">
        <v>83660</v>
      </c>
      <c r="K101" s="181">
        <v>50</v>
      </c>
      <c r="L101" s="181"/>
      <c r="M101" s="181"/>
      <c r="N101" s="596" t="s">
        <v>285</v>
      </c>
    </row>
    <row r="102" spans="1:14" s="158" customFormat="1" ht="18" customHeight="1" x14ac:dyDescent="0.25">
      <c r="A102" s="181">
        <v>17735</v>
      </c>
      <c r="B102" s="701" t="s">
        <v>530</v>
      </c>
      <c r="C102" s="181" t="s">
        <v>531</v>
      </c>
      <c r="D102" s="181" t="s">
        <v>525</v>
      </c>
      <c r="E102" s="181" t="s">
        <v>303</v>
      </c>
      <c r="F102" s="181" t="s">
        <v>304</v>
      </c>
      <c r="G102" s="181" t="s">
        <v>527</v>
      </c>
      <c r="H102" s="181" t="s">
        <v>11</v>
      </c>
      <c r="I102" s="181" t="s">
        <v>532</v>
      </c>
      <c r="J102" s="181">
        <v>102760</v>
      </c>
      <c r="K102" s="181">
        <v>164</v>
      </c>
      <c r="L102" s="181"/>
      <c r="M102" s="181"/>
      <c r="N102" s="596" t="s">
        <v>285</v>
      </c>
    </row>
    <row r="103" spans="1:14" s="158" customFormat="1" ht="18" customHeight="1" x14ac:dyDescent="0.25">
      <c r="A103" s="181">
        <v>20981</v>
      </c>
      <c r="B103" s="701" t="s">
        <v>533</v>
      </c>
      <c r="C103" s="181" t="s">
        <v>534</v>
      </c>
      <c r="D103" s="181" t="s">
        <v>535</v>
      </c>
      <c r="E103" s="181" t="s">
        <v>337</v>
      </c>
      <c r="F103" s="181" t="s">
        <v>304</v>
      </c>
      <c r="G103" s="181" t="s">
        <v>536</v>
      </c>
      <c r="H103" s="181" t="s">
        <v>7</v>
      </c>
      <c r="I103" s="181" t="s">
        <v>537</v>
      </c>
      <c r="J103" s="181">
        <v>185980</v>
      </c>
      <c r="K103" s="181">
        <v>53</v>
      </c>
      <c r="L103" s="181"/>
      <c r="M103" s="181"/>
      <c r="N103" s="596" t="s">
        <v>285</v>
      </c>
    </row>
    <row r="104" spans="1:14" s="158" customFormat="1" ht="18" customHeight="1" x14ac:dyDescent="0.25">
      <c r="A104" s="181">
        <v>22927</v>
      </c>
      <c r="B104" s="701" t="s">
        <v>538</v>
      </c>
      <c r="C104" s="181" t="s">
        <v>539</v>
      </c>
      <c r="D104" s="181" t="s">
        <v>535</v>
      </c>
      <c r="E104" s="181" t="s">
        <v>337</v>
      </c>
      <c r="F104" s="181" t="s">
        <v>304</v>
      </c>
      <c r="G104" s="181" t="s">
        <v>540</v>
      </c>
      <c r="H104" s="181" t="s">
        <v>12</v>
      </c>
      <c r="I104" s="181" t="s">
        <v>301</v>
      </c>
      <c r="J104" s="181">
        <v>209330</v>
      </c>
      <c r="K104" s="181">
        <v>31</v>
      </c>
      <c r="L104" s="181"/>
      <c r="M104" s="181"/>
      <c r="N104" s="596" t="s">
        <v>285</v>
      </c>
    </row>
    <row r="105" spans="1:14" s="158" customFormat="1" ht="18" customHeight="1" x14ac:dyDescent="0.25">
      <c r="A105" s="181">
        <v>22926</v>
      </c>
      <c r="B105" s="701" t="s">
        <v>541</v>
      </c>
      <c r="C105" s="181" t="s">
        <v>542</v>
      </c>
      <c r="D105" s="181" t="s">
        <v>535</v>
      </c>
      <c r="E105" s="181" t="s">
        <v>543</v>
      </c>
      <c r="F105" s="181" t="s">
        <v>304</v>
      </c>
      <c r="G105" s="181" t="s">
        <v>536</v>
      </c>
      <c r="H105" s="181" t="s">
        <v>7</v>
      </c>
      <c r="I105" s="181" t="s">
        <v>544</v>
      </c>
      <c r="J105" s="181">
        <v>269390</v>
      </c>
      <c r="K105" s="181">
        <v>44</v>
      </c>
      <c r="L105" s="181"/>
      <c r="M105" s="181"/>
      <c r="N105" s="596" t="s">
        <v>285</v>
      </c>
    </row>
    <row r="106" spans="1:14" s="158" customFormat="1" ht="18" customHeight="1" x14ac:dyDescent="0.25">
      <c r="A106" s="181">
        <v>30589</v>
      </c>
      <c r="B106" s="701" t="s">
        <v>17436</v>
      </c>
      <c r="C106" s="181" t="s">
        <v>301</v>
      </c>
      <c r="D106" s="181" t="s">
        <v>535</v>
      </c>
      <c r="E106" s="181" t="s">
        <v>351</v>
      </c>
      <c r="F106" s="181" t="s">
        <v>304</v>
      </c>
      <c r="G106" s="181" t="s">
        <v>2112</v>
      </c>
      <c r="H106" s="181" t="s">
        <v>5</v>
      </c>
      <c r="I106" s="181" t="s">
        <v>301</v>
      </c>
      <c r="J106" s="181">
        <v>274630</v>
      </c>
      <c r="K106" s="181">
        <v>3</v>
      </c>
      <c r="L106" s="181"/>
      <c r="M106" s="181"/>
      <c r="N106" s="596" t="s">
        <v>285</v>
      </c>
    </row>
    <row r="107" spans="1:14" s="158" customFormat="1" ht="18" customHeight="1" x14ac:dyDescent="0.25">
      <c r="A107" s="181">
        <v>20971</v>
      </c>
      <c r="B107" s="701" t="s">
        <v>545</v>
      </c>
      <c r="C107" s="181" t="s">
        <v>301</v>
      </c>
      <c r="D107" s="181" t="s">
        <v>546</v>
      </c>
      <c r="E107" s="181" t="s">
        <v>547</v>
      </c>
      <c r="F107" s="181" t="s">
        <v>304</v>
      </c>
      <c r="G107" s="181" t="s">
        <v>536</v>
      </c>
      <c r="H107" s="181" t="s">
        <v>7</v>
      </c>
      <c r="I107" s="181" t="s">
        <v>506</v>
      </c>
      <c r="J107" s="181">
        <v>50100</v>
      </c>
      <c r="K107" s="181">
        <v>32</v>
      </c>
      <c r="L107" s="181"/>
      <c r="M107" s="181"/>
      <c r="N107" s="596" t="s">
        <v>285</v>
      </c>
    </row>
    <row r="108" spans="1:14" s="158" customFormat="1" ht="18" customHeight="1" x14ac:dyDescent="0.25">
      <c r="A108" s="181">
        <v>30381</v>
      </c>
      <c r="B108" s="701" t="s">
        <v>17650</v>
      </c>
      <c r="C108" s="181" t="s">
        <v>17651</v>
      </c>
      <c r="D108" s="181" t="s">
        <v>549</v>
      </c>
      <c r="E108" s="181" t="s">
        <v>1244</v>
      </c>
      <c r="F108" s="181" t="s">
        <v>304</v>
      </c>
      <c r="G108" s="181" t="s">
        <v>1876</v>
      </c>
      <c r="H108" s="181" t="s">
        <v>5</v>
      </c>
      <c r="I108" s="181" t="s">
        <v>17652</v>
      </c>
      <c r="J108" s="181">
        <v>298780</v>
      </c>
      <c r="K108" s="181">
        <v>1</v>
      </c>
      <c r="L108" s="181"/>
      <c r="M108" s="181"/>
      <c r="N108" s="596" t="s">
        <v>285</v>
      </c>
    </row>
    <row r="109" spans="1:14" s="158" customFormat="1" ht="18" customHeight="1" x14ac:dyDescent="0.25">
      <c r="A109" s="181">
        <v>13657</v>
      </c>
      <c r="B109" s="701" t="s">
        <v>11250</v>
      </c>
      <c r="C109" s="181" t="s">
        <v>11251</v>
      </c>
      <c r="D109" s="181" t="s">
        <v>549</v>
      </c>
      <c r="E109" s="181" t="s">
        <v>322</v>
      </c>
      <c r="F109" s="181" t="s">
        <v>304</v>
      </c>
      <c r="G109" s="181" t="s">
        <v>550</v>
      </c>
      <c r="H109" s="181" t="s">
        <v>5</v>
      </c>
      <c r="I109" s="181" t="s">
        <v>301</v>
      </c>
      <c r="J109" s="181">
        <v>231830</v>
      </c>
      <c r="K109" s="181">
        <v>3</v>
      </c>
      <c r="L109" s="181"/>
      <c r="M109" s="181"/>
      <c r="N109" s="596" t="s">
        <v>285</v>
      </c>
    </row>
    <row r="110" spans="1:14" s="158" customFormat="1" ht="18" customHeight="1" x14ac:dyDescent="0.25">
      <c r="A110" s="181">
        <v>30374</v>
      </c>
      <c r="B110" s="701" t="s">
        <v>548</v>
      </c>
      <c r="C110" s="181" t="s">
        <v>301</v>
      </c>
      <c r="D110" s="181" t="s">
        <v>549</v>
      </c>
      <c r="E110" s="181" t="s">
        <v>351</v>
      </c>
      <c r="F110" s="181" t="s">
        <v>304</v>
      </c>
      <c r="G110" s="181" t="s">
        <v>550</v>
      </c>
      <c r="H110" s="181" t="s">
        <v>5</v>
      </c>
      <c r="I110" s="181" t="s">
        <v>301</v>
      </c>
      <c r="J110" s="181">
        <v>169430</v>
      </c>
      <c r="K110" s="181">
        <v>3</v>
      </c>
      <c r="L110" s="181"/>
      <c r="M110" s="181"/>
      <c r="N110" s="596" t="s">
        <v>285</v>
      </c>
    </row>
    <row r="111" spans="1:14" s="158" customFormat="1" ht="18" customHeight="1" x14ac:dyDescent="0.25">
      <c r="A111" s="181">
        <v>14825</v>
      </c>
      <c r="B111" s="701" t="s">
        <v>14612</v>
      </c>
      <c r="C111" s="181" t="s">
        <v>14613</v>
      </c>
      <c r="D111" s="181" t="s">
        <v>549</v>
      </c>
      <c r="E111" s="181" t="s">
        <v>14614</v>
      </c>
      <c r="F111" s="181" t="s">
        <v>304</v>
      </c>
      <c r="G111" s="181" t="s">
        <v>1876</v>
      </c>
      <c r="H111" s="181" t="s">
        <v>5</v>
      </c>
      <c r="I111" s="181" t="s">
        <v>528</v>
      </c>
      <c r="J111" s="181">
        <v>271210</v>
      </c>
      <c r="K111" s="181">
        <v>2</v>
      </c>
      <c r="L111" s="181"/>
      <c r="M111" s="181"/>
      <c r="N111" s="596" t="s">
        <v>285</v>
      </c>
    </row>
    <row r="112" spans="1:14" s="158" customFormat="1" ht="18" customHeight="1" x14ac:dyDescent="0.25">
      <c r="A112" s="181">
        <v>30380</v>
      </c>
      <c r="B112" s="701" t="s">
        <v>551</v>
      </c>
      <c r="C112" s="181" t="s">
        <v>301</v>
      </c>
      <c r="D112" s="181" t="s">
        <v>549</v>
      </c>
      <c r="E112" s="181" t="s">
        <v>552</v>
      </c>
      <c r="F112" s="181" t="s">
        <v>304</v>
      </c>
      <c r="G112" s="181" t="s">
        <v>550</v>
      </c>
      <c r="H112" s="181" t="s">
        <v>5</v>
      </c>
      <c r="I112" s="181" t="s">
        <v>301</v>
      </c>
      <c r="J112" s="181">
        <v>307430</v>
      </c>
      <c r="K112" s="181">
        <v>3</v>
      </c>
      <c r="L112" s="181"/>
      <c r="M112" s="181"/>
      <c r="N112" s="596" t="s">
        <v>285</v>
      </c>
    </row>
    <row r="113" spans="1:14" s="158" customFormat="1" ht="18" customHeight="1" x14ac:dyDescent="0.25">
      <c r="A113" s="181">
        <v>16612</v>
      </c>
      <c r="B113" s="701">
        <v>830029</v>
      </c>
      <c r="C113" s="181" t="s">
        <v>301</v>
      </c>
      <c r="D113" s="181" t="s">
        <v>553</v>
      </c>
      <c r="E113" s="181" t="s">
        <v>854</v>
      </c>
      <c r="F113" s="181" t="s">
        <v>304</v>
      </c>
      <c r="G113" s="181" t="s">
        <v>554</v>
      </c>
      <c r="H113" s="181" t="s">
        <v>5</v>
      </c>
      <c r="I113" s="181" t="s">
        <v>12856</v>
      </c>
      <c r="J113" s="181">
        <v>16380</v>
      </c>
      <c r="K113" s="181">
        <v>17</v>
      </c>
      <c r="L113" s="181"/>
      <c r="M113" s="181"/>
      <c r="N113" s="596" t="s">
        <v>285</v>
      </c>
    </row>
    <row r="114" spans="1:14" s="158" customFormat="1" ht="18" customHeight="1" x14ac:dyDescent="0.25">
      <c r="A114" s="181">
        <v>74573</v>
      </c>
      <c r="B114" s="701">
        <v>830007</v>
      </c>
      <c r="C114" s="181" t="s">
        <v>301</v>
      </c>
      <c r="D114" s="181" t="s">
        <v>553</v>
      </c>
      <c r="E114" s="181" t="s">
        <v>351</v>
      </c>
      <c r="F114" s="181" t="s">
        <v>304</v>
      </c>
      <c r="G114" s="181" t="s">
        <v>554</v>
      </c>
      <c r="H114" s="181" t="s">
        <v>5</v>
      </c>
      <c r="I114" s="181" t="s">
        <v>301</v>
      </c>
      <c r="J114" s="181">
        <v>110060</v>
      </c>
      <c r="K114" s="181">
        <v>24</v>
      </c>
      <c r="L114" s="181"/>
      <c r="M114" s="181"/>
      <c r="N114" s="596" t="s">
        <v>285</v>
      </c>
    </row>
    <row r="115" spans="1:14" s="158" customFormat="1" ht="18" customHeight="1" x14ac:dyDescent="0.25">
      <c r="A115" s="181">
        <v>30524</v>
      </c>
      <c r="B115" s="701">
        <v>820044</v>
      </c>
      <c r="C115" s="181" t="s">
        <v>301</v>
      </c>
      <c r="D115" s="181" t="s">
        <v>553</v>
      </c>
      <c r="E115" s="181" t="s">
        <v>12338</v>
      </c>
      <c r="F115" s="181" t="s">
        <v>304</v>
      </c>
      <c r="G115" s="181" t="s">
        <v>554</v>
      </c>
      <c r="H115" s="181" t="s">
        <v>5</v>
      </c>
      <c r="I115" s="181" t="s">
        <v>301</v>
      </c>
      <c r="J115" s="181">
        <v>37220</v>
      </c>
      <c r="K115" s="181">
        <v>5</v>
      </c>
      <c r="L115" s="181"/>
      <c r="M115" s="181"/>
      <c r="N115" s="596" t="s">
        <v>285</v>
      </c>
    </row>
    <row r="116" spans="1:14" s="158" customFormat="1" ht="18" customHeight="1" x14ac:dyDescent="0.25">
      <c r="A116" s="181">
        <v>152920</v>
      </c>
      <c r="B116" s="701">
        <v>860025</v>
      </c>
      <c r="C116" s="181" t="s">
        <v>301</v>
      </c>
      <c r="D116" s="181" t="s">
        <v>555</v>
      </c>
      <c r="E116" s="181" t="s">
        <v>337</v>
      </c>
      <c r="F116" s="181" t="s">
        <v>304</v>
      </c>
      <c r="G116" s="181" t="s">
        <v>554</v>
      </c>
      <c r="H116" s="181" t="s">
        <v>5</v>
      </c>
      <c r="I116" s="181" t="s">
        <v>301</v>
      </c>
      <c r="J116" s="181">
        <v>45930</v>
      </c>
      <c r="K116" s="181">
        <v>13</v>
      </c>
      <c r="L116" s="181"/>
      <c r="M116" s="181"/>
      <c r="N116" s="596" t="s">
        <v>285</v>
      </c>
    </row>
    <row r="117" spans="1:14" s="158" customFormat="1" ht="18" customHeight="1" x14ac:dyDescent="0.25">
      <c r="A117" s="181">
        <v>30522</v>
      </c>
      <c r="B117" s="701">
        <v>820058</v>
      </c>
      <c r="C117" s="181" t="s">
        <v>301</v>
      </c>
      <c r="D117" s="181" t="s">
        <v>555</v>
      </c>
      <c r="E117" s="181" t="s">
        <v>316</v>
      </c>
      <c r="F117" s="181" t="s">
        <v>304</v>
      </c>
      <c r="G117" s="181" t="s">
        <v>554</v>
      </c>
      <c r="H117" s="181" t="s">
        <v>5</v>
      </c>
      <c r="I117" s="181" t="s">
        <v>301</v>
      </c>
      <c r="J117" s="181">
        <v>45230</v>
      </c>
      <c r="K117" s="181">
        <v>1</v>
      </c>
      <c r="L117" s="181"/>
      <c r="M117" s="181"/>
      <c r="N117" s="596" t="s">
        <v>285</v>
      </c>
    </row>
    <row r="118" spans="1:14" s="158" customFormat="1" ht="18" customHeight="1" x14ac:dyDescent="0.25">
      <c r="A118" s="181">
        <v>79091</v>
      </c>
      <c r="B118" s="701">
        <v>860038</v>
      </c>
      <c r="C118" s="181" t="s">
        <v>301</v>
      </c>
      <c r="D118" s="181" t="s">
        <v>555</v>
      </c>
      <c r="E118" s="181" t="s">
        <v>308</v>
      </c>
      <c r="F118" s="181" t="s">
        <v>304</v>
      </c>
      <c r="G118" s="181" t="s">
        <v>554</v>
      </c>
      <c r="H118" s="181" t="s">
        <v>5</v>
      </c>
      <c r="I118" s="181" t="s">
        <v>301</v>
      </c>
      <c r="J118" s="181">
        <v>36650</v>
      </c>
      <c r="K118" s="181">
        <v>7</v>
      </c>
      <c r="L118" s="181"/>
      <c r="M118" s="181"/>
      <c r="N118" s="596" t="s">
        <v>285</v>
      </c>
    </row>
    <row r="119" spans="1:14" s="158" customFormat="1" ht="18" customHeight="1" x14ac:dyDescent="0.25">
      <c r="A119" s="181">
        <v>45410</v>
      </c>
      <c r="B119" s="701">
        <v>830001</v>
      </c>
      <c r="C119" s="181" t="s">
        <v>301</v>
      </c>
      <c r="D119" s="181" t="s">
        <v>555</v>
      </c>
      <c r="E119" s="181" t="s">
        <v>556</v>
      </c>
      <c r="F119" s="181" t="s">
        <v>304</v>
      </c>
      <c r="G119" s="181" t="s">
        <v>554</v>
      </c>
      <c r="H119" s="181" t="s">
        <v>5</v>
      </c>
      <c r="I119" s="181" t="s">
        <v>301</v>
      </c>
      <c r="J119" s="181">
        <v>28510</v>
      </c>
      <c r="K119" s="181">
        <v>1</v>
      </c>
      <c r="L119" s="181"/>
      <c r="M119" s="181"/>
      <c r="N119" s="596" t="s">
        <v>285</v>
      </c>
    </row>
    <row r="120" spans="1:14" s="158" customFormat="1" ht="18" customHeight="1" x14ac:dyDescent="0.25">
      <c r="A120" s="181">
        <v>55670</v>
      </c>
      <c r="B120" s="701">
        <v>860026</v>
      </c>
      <c r="C120" s="181" t="s">
        <v>14478</v>
      </c>
      <c r="D120" s="181" t="s">
        <v>557</v>
      </c>
      <c r="E120" s="181" t="s">
        <v>337</v>
      </c>
      <c r="F120" s="181" t="s">
        <v>304</v>
      </c>
      <c r="G120" s="181" t="s">
        <v>554</v>
      </c>
      <c r="H120" s="181" t="s">
        <v>5</v>
      </c>
      <c r="I120" s="181" t="s">
        <v>301</v>
      </c>
      <c r="J120" s="181">
        <v>45930</v>
      </c>
      <c r="K120" s="181">
        <v>7</v>
      </c>
      <c r="L120" s="181"/>
      <c r="M120" s="181"/>
      <c r="N120" s="596" t="s">
        <v>285</v>
      </c>
    </row>
    <row r="121" spans="1:14" s="158" customFormat="1" ht="18" customHeight="1" x14ac:dyDescent="0.25">
      <c r="A121" s="181">
        <v>79108</v>
      </c>
      <c r="B121" s="701">
        <v>860039</v>
      </c>
      <c r="C121" s="181" t="s">
        <v>301</v>
      </c>
      <c r="D121" s="181" t="s">
        <v>557</v>
      </c>
      <c r="E121" s="181" t="s">
        <v>308</v>
      </c>
      <c r="F121" s="181" t="s">
        <v>304</v>
      </c>
      <c r="G121" s="181" t="s">
        <v>554</v>
      </c>
      <c r="H121" s="181" t="s">
        <v>5</v>
      </c>
      <c r="I121" s="181" t="s">
        <v>301</v>
      </c>
      <c r="J121" s="181">
        <v>37220</v>
      </c>
      <c r="K121" s="181">
        <v>1</v>
      </c>
      <c r="L121" s="181"/>
      <c r="M121" s="181"/>
      <c r="N121" s="596" t="s">
        <v>285</v>
      </c>
    </row>
    <row r="122" spans="1:14" s="158" customFormat="1" ht="18" customHeight="1" x14ac:dyDescent="0.25">
      <c r="A122" s="181">
        <v>45408</v>
      </c>
      <c r="B122" s="701">
        <v>830002</v>
      </c>
      <c r="C122" s="181" t="s">
        <v>301</v>
      </c>
      <c r="D122" s="181" t="s">
        <v>557</v>
      </c>
      <c r="E122" s="181" t="s">
        <v>556</v>
      </c>
      <c r="F122" s="181" t="s">
        <v>304</v>
      </c>
      <c r="G122" s="181" t="s">
        <v>554</v>
      </c>
      <c r="H122" s="181" t="s">
        <v>5</v>
      </c>
      <c r="I122" s="181" t="s">
        <v>301</v>
      </c>
      <c r="J122" s="181">
        <v>28510</v>
      </c>
      <c r="K122" s="181">
        <v>3</v>
      </c>
      <c r="L122" s="181"/>
      <c r="M122" s="181"/>
      <c r="N122" s="596" t="s">
        <v>285</v>
      </c>
    </row>
    <row r="123" spans="1:14" s="158" customFormat="1" ht="18" customHeight="1" x14ac:dyDescent="0.25">
      <c r="A123" s="181">
        <v>7034</v>
      </c>
      <c r="B123" s="701">
        <v>7700708152</v>
      </c>
      <c r="C123" s="181" t="s">
        <v>301</v>
      </c>
      <c r="D123" s="181" t="s">
        <v>558</v>
      </c>
      <c r="E123" s="181" t="s">
        <v>12857</v>
      </c>
      <c r="F123" s="181" t="s">
        <v>304</v>
      </c>
      <c r="G123" s="181" t="s">
        <v>559</v>
      </c>
      <c r="H123" s="181" t="s">
        <v>9</v>
      </c>
      <c r="I123" s="181" t="s">
        <v>560</v>
      </c>
      <c r="J123" s="181">
        <v>25290</v>
      </c>
      <c r="K123" s="181">
        <v>34</v>
      </c>
      <c r="L123" s="181"/>
      <c r="M123" s="181"/>
      <c r="N123" s="596" t="s">
        <v>285</v>
      </c>
    </row>
    <row r="124" spans="1:14" s="158" customFormat="1" ht="18" customHeight="1" x14ac:dyDescent="0.25">
      <c r="A124" s="181">
        <v>82922</v>
      </c>
      <c r="B124" s="701">
        <v>31218</v>
      </c>
      <c r="C124" s="181" t="s">
        <v>10627</v>
      </c>
      <c r="D124" s="181" t="s">
        <v>10628</v>
      </c>
      <c r="E124" s="181" t="s">
        <v>328</v>
      </c>
      <c r="F124" s="181" t="s">
        <v>304</v>
      </c>
      <c r="G124" s="181" t="s">
        <v>567</v>
      </c>
      <c r="H124" s="181" t="s">
        <v>5</v>
      </c>
      <c r="I124" s="181" t="s">
        <v>529</v>
      </c>
      <c r="J124" s="181">
        <v>18790</v>
      </c>
      <c r="K124" s="181">
        <v>6</v>
      </c>
      <c r="L124" s="181"/>
      <c r="M124" s="181"/>
      <c r="N124" s="596" t="s">
        <v>285</v>
      </c>
    </row>
    <row r="125" spans="1:14" s="158" customFormat="1" ht="18" customHeight="1" x14ac:dyDescent="0.25">
      <c r="A125" s="181">
        <v>7353</v>
      </c>
      <c r="B125" s="701">
        <v>6385</v>
      </c>
      <c r="C125" s="181" t="s">
        <v>12858</v>
      </c>
      <c r="D125" s="181" t="s">
        <v>561</v>
      </c>
      <c r="E125" s="181" t="s">
        <v>328</v>
      </c>
      <c r="F125" s="181" t="s">
        <v>304</v>
      </c>
      <c r="G125" s="181" t="s">
        <v>309</v>
      </c>
      <c r="H125" s="181" t="s">
        <v>5</v>
      </c>
      <c r="I125" s="181" t="s">
        <v>529</v>
      </c>
      <c r="J125" s="181">
        <v>7600</v>
      </c>
      <c r="K125" s="181">
        <v>8</v>
      </c>
      <c r="L125" s="181"/>
      <c r="M125" s="181"/>
      <c r="N125" s="596" t="s">
        <v>285</v>
      </c>
    </row>
    <row r="126" spans="1:14" s="158" customFormat="1" ht="18" customHeight="1" x14ac:dyDescent="0.25">
      <c r="A126" s="181">
        <v>16652</v>
      </c>
      <c r="B126" s="701" t="s">
        <v>14615</v>
      </c>
      <c r="C126" s="181" t="s">
        <v>14616</v>
      </c>
      <c r="D126" s="181" t="s">
        <v>561</v>
      </c>
      <c r="E126" s="181" t="s">
        <v>563</v>
      </c>
      <c r="F126" s="181" t="s">
        <v>304</v>
      </c>
      <c r="G126" s="181" t="s">
        <v>564</v>
      </c>
      <c r="H126" s="181" t="s">
        <v>5</v>
      </c>
      <c r="I126" s="181" t="s">
        <v>301</v>
      </c>
      <c r="J126" s="181">
        <v>3050</v>
      </c>
      <c r="K126" s="181">
        <v>32</v>
      </c>
      <c r="L126" s="181"/>
      <c r="M126" s="181"/>
      <c r="N126" s="596" t="s">
        <v>285</v>
      </c>
    </row>
    <row r="127" spans="1:14" s="158" customFormat="1" ht="18" customHeight="1" x14ac:dyDescent="0.25">
      <c r="A127" s="181">
        <v>77290</v>
      </c>
      <c r="B127" s="701" t="s">
        <v>14617</v>
      </c>
      <c r="C127" s="181" t="s">
        <v>14618</v>
      </c>
      <c r="D127" s="181" t="s">
        <v>565</v>
      </c>
      <c r="E127" s="181" t="s">
        <v>303</v>
      </c>
      <c r="F127" s="181" t="s">
        <v>304</v>
      </c>
      <c r="G127" s="181" t="s">
        <v>718</v>
      </c>
      <c r="H127" s="181" t="s">
        <v>5</v>
      </c>
      <c r="I127" s="181" t="s">
        <v>301</v>
      </c>
      <c r="J127" s="181">
        <v>3130</v>
      </c>
      <c r="K127" s="181">
        <v>12</v>
      </c>
      <c r="L127" s="181"/>
      <c r="M127" s="181"/>
      <c r="N127" s="596" t="s">
        <v>285</v>
      </c>
    </row>
    <row r="128" spans="1:14" s="158" customFormat="1" ht="18" customHeight="1" x14ac:dyDescent="0.25">
      <c r="A128" s="181">
        <v>24091</v>
      </c>
      <c r="B128" s="701">
        <v>3861</v>
      </c>
      <c r="C128" s="181" t="s">
        <v>301</v>
      </c>
      <c r="D128" s="181" t="s">
        <v>565</v>
      </c>
      <c r="E128" s="181" t="s">
        <v>351</v>
      </c>
      <c r="F128" s="181" t="s">
        <v>304</v>
      </c>
      <c r="G128" s="181" t="s">
        <v>309</v>
      </c>
      <c r="H128" s="181" t="s">
        <v>5</v>
      </c>
      <c r="I128" s="181" t="s">
        <v>301</v>
      </c>
      <c r="J128" s="181">
        <v>4820</v>
      </c>
      <c r="K128" s="181">
        <v>8</v>
      </c>
      <c r="L128" s="181"/>
      <c r="M128" s="181"/>
      <c r="N128" s="596" t="s">
        <v>285</v>
      </c>
    </row>
    <row r="129" spans="1:14" s="158" customFormat="1" ht="18" customHeight="1" x14ac:dyDescent="0.25">
      <c r="A129" s="181">
        <v>7930</v>
      </c>
      <c r="B129" s="701">
        <v>31278</v>
      </c>
      <c r="C129" s="181" t="s">
        <v>301</v>
      </c>
      <c r="D129" s="181" t="s">
        <v>3988</v>
      </c>
      <c r="E129" s="181" t="s">
        <v>356</v>
      </c>
      <c r="F129" s="181" t="s">
        <v>304</v>
      </c>
      <c r="G129" s="181" t="s">
        <v>567</v>
      </c>
      <c r="H129" s="181" t="s">
        <v>5</v>
      </c>
      <c r="I129" s="181" t="s">
        <v>301</v>
      </c>
      <c r="J129" s="181">
        <v>39420</v>
      </c>
      <c r="K129" s="181">
        <v>7</v>
      </c>
      <c r="L129" s="181"/>
      <c r="M129" s="181"/>
      <c r="N129" s="596" t="s">
        <v>285</v>
      </c>
    </row>
    <row r="130" spans="1:14" s="158" customFormat="1" ht="18" customHeight="1" x14ac:dyDescent="0.25">
      <c r="A130" s="181">
        <v>24585</v>
      </c>
      <c r="B130" s="701">
        <v>31293</v>
      </c>
      <c r="C130" s="181" t="s">
        <v>17653</v>
      </c>
      <c r="D130" s="181" t="s">
        <v>17654</v>
      </c>
      <c r="E130" s="181" t="s">
        <v>10852</v>
      </c>
      <c r="F130" s="181" t="s">
        <v>304</v>
      </c>
      <c r="G130" s="181" t="s">
        <v>567</v>
      </c>
      <c r="H130" s="181" t="s">
        <v>5</v>
      </c>
      <c r="I130" s="181" t="s">
        <v>301</v>
      </c>
      <c r="J130" s="181">
        <v>66750</v>
      </c>
      <c r="K130" s="181">
        <v>3</v>
      </c>
      <c r="L130" s="181"/>
      <c r="M130" s="181"/>
      <c r="N130" s="596" t="s">
        <v>285</v>
      </c>
    </row>
    <row r="131" spans="1:14" s="158" customFormat="1" ht="18" customHeight="1" x14ac:dyDescent="0.25">
      <c r="A131" s="181">
        <v>24584</v>
      </c>
      <c r="B131" s="701">
        <v>31292</v>
      </c>
      <c r="C131" s="181" t="s">
        <v>14619</v>
      </c>
      <c r="D131" s="181" t="s">
        <v>14620</v>
      </c>
      <c r="E131" s="181" t="s">
        <v>10852</v>
      </c>
      <c r="F131" s="181" t="s">
        <v>304</v>
      </c>
      <c r="G131" s="181" t="s">
        <v>567</v>
      </c>
      <c r="H131" s="181" t="s">
        <v>5</v>
      </c>
      <c r="I131" s="181" t="s">
        <v>568</v>
      </c>
      <c r="J131" s="181">
        <v>44800</v>
      </c>
      <c r="K131" s="181">
        <v>36</v>
      </c>
      <c r="L131" s="181"/>
      <c r="M131" s="181"/>
      <c r="N131" s="596" t="s">
        <v>285</v>
      </c>
    </row>
    <row r="132" spans="1:14" s="158" customFormat="1" ht="18" customHeight="1" x14ac:dyDescent="0.25">
      <c r="A132" s="181">
        <v>20525</v>
      </c>
      <c r="B132" s="701">
        <v>6583</v>
      </c>
      <c r="C132" s="181" t="s">
        <v>301</v>
      </c>
      <c r="D132" s="181" t="s">
        <v>569</v>
      </c>
      <c r="E132" s="181" t="s">
        <v>14621</v>
      </c>
      <c r="F132" s="181" t="s">
        <v>304</v>
      </c>
      <c r="G132" s="181" t="s">
        <v>309</v>
      </c>
      <c r="H132" s="181" t="s">
        <v>5</v>
      </c>
      <c r="I132" s="181" t="s">
        <v>301</v>
      </c>
      <c r="J132" s="181">
        <v>1930</v>
      </c>
      <c r="K132" s="181">
        <v>15</v>
      </c>
      <c r="L132" s="181"/>
      <c r="M132" s="181"/>
      <c r="N132" s="596" t="s">
        <v>285</v>
      </c>
    </row>
    <row r="133" spans="1:14" s="158" customFormat="1" ht="18" customHeight="1" x14ac:dyDescent="0.25">
      <c r="A133" s="181">
        <v>27716</v>
      </c>
      <c r="B133" s="701">
        <v>31239</v>
      </c>
      <c r="C133" s="181" t="s">
        <v>570</v>
      </c>
      <c r="D133" s="181" t="s">
        <v>571</v>
      </c>
      <c r="E133" s="181" t="s">
        <v>572</v>
      </c>
      <c r="F133" s="181" t="s">
        <v>304</v>
      </c>
      <c r="G133" s="181" t="s">
        <v>567</v>
      </c>
      <c r="H133" s="181" t="s">
        <v>5</v>
      </c>
      <c r="I133" s="181" t="s">
        <v>573</v>
      </c>
      <c r="J133" s="181">
        <v>23540</v>
      </c>
      <c r="K133" s="181">
        <v>22</v>
      </c>
      <c r="L133" s="181"/>
      <c r="M133" s="181"/>
      <c r="N133" s="596" t="s">
        <v>285</v>
      </c>
    </row>
    <row r="134" spans="1:14" s="158" customFormat="1" ht="18" customHeight="1" x14ac:dyDescent="0.25">
      <c r="A134" s="181">
        <v>19023</v>
      </c>
      <c r="B134" s="701">
        <v>31246</v>
      </c>
      <c r="C134" s="181" t="s">
        <v>16348</v>
      </c>
      <c r="D134" s="181" t="s">
        <v>6627</v>
      </c>
      <c r="E134" s="181" t="s">
        <v>337</v>
      </c>
      <c r="F134" s="181" t="s">
        <v>304</v>
      </c>
      <c r="G134" s="181" t="s">
        <v>567</v>
      </c>
      <c r="H134" s="181" t="s">
        <v>5</v>
      </c>
      <c r="I134" s="181" t="s">
        <v>16349</v>
      </c>
      <c r="J134" s="181">
        <v>33150</v>
      </c>
      <c r="K134" s="181">
        <v>28</v>
      </c>
      <c r="L134" s="181"/>
      <c r="M134" s="181"/>
      <c r="N134" s="596" t="s">
        <v>285</v>
      </c>
    </row>
    <row r="135" spans="1:14" s="158" customFormat="1" ht="18" customHeight="1" x14ac:dyDescent="0.25">
      <c r="A135" s="181">
        <v>20390</v>
      </c>
      <c r="B135" s="701">
        <v>31280</v>
      </c>
      <c r="C135" s="181" t="s">
        <v>12859</v>
      </c>
      <c r="D135" s="181" t="s">
        <v>6627</v>
      </c>
      <c r="E135" s="181" t="s">
        <v>12860</v>
      </c>
      <c r="F135" s="181" t="s">
        <v>304</v>
      </c>
      <c r="G135" s="181" t="s">
        <v>567</v>
      </c>
      <c r="H135" s="181" t="s">
        <v>5</v>
      </c>
      <c r="I135" s="181" t="s">
        <v>12861</v>
      </c>
      <c r="J135" s="181">
        <v>38610</v>
      </c>
      <c r="K135" s="181">
        <v>49</v>
      </c>
      <c r="L135" s="181"/>
      <c r="M135" s="181"/>
      <c r="N135" s="596" t="s">
        <v>285</v>
      </c>
    </row>
    <row r="136" spans="1:14" s="158" customFormat="1" ht="18" customHeight="1" x14ac:dyDescent="0.25">
      <c r="A136" s="181">
        <v>25451</v>
      </c>
      <c r="B136" s="701">
        <v>31279</v>
      </c>
      <c r="C136" s="181" t="s">
        <v>14622</v>
      </c>
      <c r="D136" s="181" t="s">
        <v>6627</v>
      </c>
      <c r="E136" s="181" t="s">
        <v>356</v>
      </c>
      <c r="F136" s="181" t="s">
        <v>304</v>
      </c>
      <c r="G136" s="181" t="s">
        <v>567</v>
      </c>
      <c r="H136" s="181" t="s">
        <v>5</v>
      </c>
      <c r="I136" s="181" t="s">
        <v>3208</v>
      </c>
      <c r="J136" s="181">
        <v>54810</v>
      </c>
      <c r="K136" s="181">
        <v>15</v>
      </c>
      <c r="L136" s="181"/>
      <c r="M136" s="181"/>
      <c r="N136" s="596" t="s">
        <v>285</v>
      </c>
    </row>
    <row r="137" spans="1:14" s="158" customFormat="1" ht="18" customHeight="1" x14ac:dyDescent="0.25">
      <c r="A137" s="181">
        <v>20687</v>
      </c>
      <c r="B137" s="701">
        <v>31253</v>
      </c>
      <c r="C137" s="181" t="s">
        <v>16350</v>
      </c>
      <c r="D137" s="181" t="s">
        <v>6627</v>
      </c>
      <c r="E137" s="181" t="s">
        <v>351</v>
      </c>
      <c r="F137" s="181" t="s">
        <v>304</v>
      </c>
      <c r="G137" s="181" t="s">
        <v>567</v>
      </c>
      <c r="H137" s="181" t="s">
        <v>5</v>
      </c>
      <c r="I137" s="181" t="s">
        <v>301</v>
      </c>
      <c r="J137" s="181">
        <v>23390</v>
      </c>
      <c r="K137" s="181">
        <v>82</v>
      </c>
      <c r="L137" s="181"/>
      <c r="M137" s="181"/>
      <c r="N137" s="596" t="s">
        <v>285</v>
      </c>
    </row>
    <row r="138" spans="1:14" s="158" customFormat="1" ht="18" customHeight="1" x14ac:dyDescent="0.25">
      <c r="A138" s="181">
        <v>27968</v>
      </c>
      <c r="B138" s="701">
        <v>31295</v>
      </c>
      <c r="C138" s="181" t="s">
        <v>11252</v>
      </c>
      <c r="D138" s="181" t="s">
        <v>11253</v>
      </c>
      <c r="E138" s="181" t="s">
        <v>575</v>
      </c>
      <c r="F138" s="181" t="s">
        <v>304</v>
      </c>
      <c r="G138" s="181" t="s">
        <v>567</v>
      </c>
      <c r="H138" s="181" t="s">
        <v>5</v>
      </c>
      <c r="I138" s="181" t="s">
        <v>11254</v>
      </c>
      <c r="J138" s="181">
        <v>52950</v>
      </c>
      <c r="K138" s="181">
        <v>25</v>
      </c>
      <c r="L138" s="181"/>
      <c r="M138" s="181"/>
      <c r="N138" s="596" t="s">
        <v>285</v>
      </c>
    </row>
    <row r="139" spans="1:14" s="158" customFormat="1" ht="18" customHeight="1" x14ac:dyDescent="0.25">
      <c r="A139" s="181">
        <v>29700</v>
      </c>
      <c r="B139" s="701">
        <v>31433</v>
      </c>
      <c r="C139" s="181" t="s">
        <v>301</v>
      </c>
      <c r="D139" s="181" t="s">
        <v>14105</v>
      </c>
      <c r="E139" s="181" t="s">
        <v>364</v>
      </c>
      <c r="F139" s="181" t="s">
        <v>304</v>
      </c>
      <c r="G139" s="181" t="s">
        <v>567</v>
      </c>
      <c r="H139" s="181" t="s">
        <v>5</v>
      </c>
      <c r="I139" s="181" t="s">
        <v>301</v>
      </c>
      <c r="J139" s="181">
        <v>24300</v>
      </c>
      <c r="K139" s="181">
        <v>10</v>
      </c>
      <c r="L139" s="181"/>
      <c r="M139" s="181"/>
      <c r="N139" s="596" t="s">
        <v>285</v>
      </c>
    </row>
    <row r="140" spans="1:14" s="158" customFormat="1" ht="18" customHeight="1" x14ac:dyDescent="0.25">
      <c r="A140" s="181">
        <v>25050</v>
      </c>
      <c r="B140" s="701">
        <v>31432</v>
      </c>
      <c r="C140" s="181" t="s">
        <v>14106</v>
      </c>
      <c r="D140" s="181" t="s">
        <v>574</v>
      </c>
      <c r="E140" s="181" t="s">
        <v>364</v>
      </c>
      <c r="F140" s="181" t="s">
        <v>304</v>
      </c>
      <c r="G140" s="181" t="s">
        <v>567</v>
      </c>
      <c r="H140" s="181" t="s">
        <v>5</v>
      </c>
      <c r="I140" s="181" t="s">
        <v>14107</v>
      </c>
      <c r="J140" s="181">
        <v>15860</v>
      </c>
      <c r="K140" s="181">
        <v>104</v>
      </c>
      <c r="L140" s="181"/>
      <c r="M140" s="181"/>
      <c r="N140" s="596" t="s">
        <v>285</v>
      </c>
    </row>
    <row r="141" spans="1:14" s="158" customFormat="1" ht="18" customHeight="1" x14ac:dyDescent="0.25">
      <c r="A141" s="181">
        <v>27973</v>
      </c>
      <c r="B141" s="701">
        <v>31297</v>
      </c>
      <c r="C141" s="181" t="s">
        <v>10629</v>
      </c>
      <c r="D141" s="181" t="s">
        <v>574</v>
      </c>
      <c r="E141" s="181" t="s">
        <v>575</v>
      </c>
      <c r="F141" s="181" t="s">
        <v>304</v>
      </c>
      <c r="G141" s="181" t="s">
        <v>567</v>
      </c>
      <c r="H141" s="181" t="s">
        <v>5</v>
      </c>
      <c r="I141" s="181" t="s">
        <v>10630</v>
      </c>
      <c r="J141" s="181">
        <v>20200</v>
      </c>
      <c r="K141" s="181">
        <v>2</v>
      </c>
      <c r="L141" s="181"/>
      <c r="M141" s="181"/>
      <c r="N141" s="596" t="s">
        <v>285</v>
      </c>
    </row>
    <row r="142" spans="1:14" s="158" customFormat="1" ht="18" customHeight="1" x14ac:dyDescent="0.25">
      <c r="A142" s="181">
        <v>27970</v>
      </c>
      <c r="B142" s="701">
        <v>31296</v>
      </c>
      <c r="C142" s="181" t="s">
        <v>17655</v>
      </c>
      <c r="D142" s="181" t="s">
        <v>574</v>
      </c>
      <c r="E142" s="181" t="s">
        <v>575</v>
      </c>
      <c r="F142" s="181" t="s">
        <v>304</v>
      </c>
      <c r="G142" s="181" t="s">
        <v>567</v>
      </c>
      <c r="H142" s="181" t="s">
        <v>5</v>
      </c>
      <c r="I142" s="181" t="s">
        <v>17656</v>
      </c>
      <c r="J142" s="181">
        <v>20200</v>
      </c>
      <c r="K142" s="181">
        <v>80</v>
      </c>
      <c r="L142" s="181"/>
      <c r="M142" s="181"/>
      <c r="N142" s="596" t="s">
        <v>285</v>
      </c>
    </row>
    <row r="143" spans="1:14" s="158" customFormat="1" ht="18" customHeight="1" x14ac:dyDescent="0.25">
      <c r="A143" s="181">
        <v>56935</v>
      </c>
      <c r="B143" s="701">
        <v>31212</v>
      </c>
      <c r="C143" s="181" t="s">
        <v>576</v>
      </c>
      <c r="D143" s="181" t="s">
        <v>574</v>
      </c>
      <c r="E143" s="181" t="s">
        <v>462</v>
      </c>
      <c r="F143" s="181" t="s">
        <v>304</v>
      </c>
      <c r="G143" s="181" t="s">
        <v>567</v>
      </c>
      <c r="H143" s="181" t="s">
        <v>5</v>
      </c>
      <c r="I143" s="181" t="s">
        <v>301</v>
      </c>
      <c r="J143" s="181">
        <v>7690</v>
      </c>
      <c r="K143" s="181">
        <v>14</v>
      </c>
      <c r="L143" s="181"/>
      <c r="M143" s="181"/>
      <c r="N143" s="596" t="s">
        <v>285</v>
      </c>
    </row>
    <row r="144" spans="1:14" s="158" customFormat="1" ht="18" customHeight="1" x14ac:dyDescent="0.25">
      <c r="A144" s="181">
        <v>27656</v>
      </c>
      <c r="B144" s="701">
        <v>31434</v>
      </c>
      <c r="C144" s="181" t="s">
        <v>14623</v>
      </c>
      <c r="D144" s="181" t="s">
        <v>14109</v>
      </c>
      <c r="E144" s="181" t="s">
        <v>364</v>
      </c>
      <c r="F144" s="181" t="s">
        <v>577</v>
      </c>
      <c r="G144" s="181" t="s">
        <v>567</v>
      </c>
      <c r="H144" s="181" t="s">
        <v>5</v>
      </c>
      <c r="I144" s="181" t="s">
        <v>14624</v>
      </c>
      <c r="J144" s="181">
        <v>205260</v>
      </c>
      <c r="K144" s="181">
        <v>8</v>
      </c>
      <c r="L144" s="181"/>
      <c r="M144" s="181"/>
      <c r="N144" s="596" t="s">
        <v>285</v>
      </c>
    </row>
    <row r="145" spans="1:14" s="158" customFormat="1" ht="18" customHeight="1" x14ac:dyDescent="0.25">
      <c r="A145" s="181">
        <v>27975</v>
      </c>
      <c r="B145" s="701">
        <v>31299</v>
      </c>
      <c r="C145" s="181" t="s">
        <v>14108</v>
      </c>
      <c r="D145" s="181" t="s">
        <v>14109</v>
      </c>
      <c r="E145" s="181" t="s">
        <v>575</v>
      </c>
      <c r="F145" s="181" t="s">
        <v>577</v>
      </c>
      <c r="G145" s="181" t="s">
        <v>567</v>
      </c>
      <c r="H145" s="181" t="s">
        <v>5</v>
      </c>
      <c r="I145" s="181" t="s">
        <v>14110</v>
      </c>
      <c r="J145" s="181">
        <v>245140</v>
      </c>
      <c r="K145" s="181">
        <v>1</v>
      </c>
      <c r="L145" s="181"/>
      <c r="M145" s="181"/>
      <c r="N145" s="596" t="s">
        <v>285</v>
      </c>
    </row>
    <row r="146" spans="1:14" s="158" customFormat="1" ht="18" customHeight="1" x14ac:dyDescent="0.25">
      <c r="A146" s="181">
        <v>73441</v>
      </c>
      <c r="B146" s="701">
        <v>31244</v>
      </c>
      <c r="C146" s="181" t="s">
        <v>16351</v>
      </c>
      <c r="D146" s="181" t="s">
        <v>578</v>
      </c>
      <c r="E146" s="181" t="s">
        <v>16352</v>
      </c>
      <c r="F146" s="181" t="s">
        <v>304</v>
      </c>
      <c r="G146" s="181" t="s">
        <v>567</v>
      </c>
      <c r="H146" s="181" t="s">
        <v>5</v>
      </c>
      <c r="I146" s="181" t="s">
        <v>301</v>
      </c>
      <c r="J146" s="181">
        <v>17890</v>
      </c>
      <c r="K146" s="181">
        <v>108</v>
      </c>
      <c r="L146" s="181"/>
      <c r="M146" s="181"/>
      <c r="N146" s="596" t="s">
        <v>285</v>
      </c>
    </row>
    <row r="147" spans="1:14" s="158" customFormat="1" ht="18" customHeight="1" x14ac:dyDescent="0.25">
      <c r="A147" s="181">
        <v>226</v>
      </c>
      <c r="B147" s="701">
        <v>31245</v>
      </c>
      <c r="C147" s="181" t="s">
        <v>16353</v>
      </c>
      <c r="D147" s="181" t="s">
        <v>578</v>
      </c>
      <c r="E147" s="181" t="s">
        <v>16354</v>
      </c>
      <c r="F147" s="181" t="s">
        <v>304</v>
      </c>
      <c r="G147" s="181" t="s">
        <v>567</v>
      </c>
      <c r="H147" s="181" t="s">
        <v>5</v>
      </c>
      <c r="I147" s="181" t="s">
        <v>301</v>
      </c>
      <c r="J147" s="181">
        <v>17890</v>
      </c>
      <c r="K147" s="181">
        <v>111</v>
      </c>
      <c r="L147" s="181"/>
      <c r="M147" s="181"/>
      <c r="N147" s="596" t="s">
        <v>285</v>
      </c>
    </row>
    <row r="148" spans="1:14" s="158" customFormat="1" ht="18" customHeight="1" x14ac:dyDescent="0.25">
      <c r="A148" s="181">
        <v>6865</v>
      </c>
      <c r="B148" s="701">
        <v>31260</v>
      </c>
      <c r="C148" s="181" t="s">
        <v>17657</v>
      </c>
      <c r="D148" s="181" t="s">
        <v>578</v>
      </c>
      <c r="E148" s="181" t="s">
        <v>337</v>
      </c>
      <c r="F148" s="181" t="s">
        <v>304</v>
      </c>
      <c r="G148" s="181" t="s">
        <v>567</v>
      </c>
      <c r="H148" s="181" t="s">
        <v>5</v>
      </c>
      <c r="I148" s="181" t="s">
        <v>579</v>
      </c>
      <c r="J148" s="181">
        <v>19580</v>
      </c>
      <c r="K148" s="181">
        <v>164</v>
      </c>
      <c r="L148" s="181"/>
      <c r="M148" s="181"/>
      <c r="N148" s="596" t="s">
        <v>285</v>
      </c>
    </row>
    <row r="149" spans="1:14" s="158" customFormat="1" ht="18" customHeight="1" x14ac:dyDescent="0.25">
      <c r="A149" s="181">
        <v>23901</v>
      </c>
      <c r="B149" s="701">
        <v>31430</v>
      </c>
      <c r="C149" s="181" t="s">
        <v>17658</v>
      </c>
      <c r="D149" s="181" t="s">
        <v>578</v>
      </c>
      <c r="E149" s="181" t="s">
        <v>736</v>
      </c>
      <c r="F149" s="181" t="s">
        <v>304</v>
      </c>
      <c r="G149" s="181" t="s">
        <v>567</v>
      </c>
      <c r="H149" s="181" t="s">
        <v>5</v>
      </c>
      <c r="I149" s="181" t="s">
        <v>301</v>
      </c>
      <c r="J149" s="181">
        <v>19900</v>
      </c>
      <c r="K149" s="181">
        <v>144</v>
      </c>
      <c r="L149" s="181"/>
      <c r="M149" s="181"/>
      <c r="N149" s="596" t="s">
        <v>285</v>
      </c>
    </row>
    <row r="150" spans="1:14" s="158" customFormat="1" ht="18" customHeight="1" x14ac:dyDescent="0.25">
      <c r="A150" s="181">
        <v>24068</v>
      </c>
      <c r="B150" s="701">
        <v>31290</v>
      </c>
      <c r="C150" s="181" t="s">
        <v>10631</v>
      </c>
      <c r="D150" s="181" t="s">
        <v>578</v>
      </c>
      <c r="E150" s="181" t="s">
        <v>311</v>
      </c>
      <c r="F150" s="181" t="s">
        <v>304</v>
      </c>
      <c r="G150" s="181" t="s">
        <v>567</v>
      </c>
      <c r="H150" s="181" t="s">
        <v>5</v>
      </c>
      <c r="I150" s="181" t="s">
        <v>10632</v>
      </c>
      <c r="J150" s="181">
        <v>28300</v>
      </c>
      <c r="K150" s="181">
        <v>3</v>
      </c>
      <c r="L150" s="181"/>
      <c r="M150" s="181"/>
      <c r="N150" s="596" t="s">
        <v>285</v>
      </c>
    </row>
    <row r="151" spans="1:14" s="158" customFormat="1" ht="18" customHeight="1" x14ac:dyDescent="0.25">
      <c r="A151" s="181">
        <v>25421</v>
      </c>
      <c r="B151" s="701">
        <v>31291</v>
      </c>
      <c r="C151" s="181" t="s">
        <v>12862</v>
      </c>
      <c r="D151" s="181" t="s">
        <v>578</v>
      </c>
      <c r="E151" s="181" t="s">
        <v>311</v>
      </c>
      <c r="F151" s="181" t="s">
        <v>304</v>
      </c>
      <c r="G151" s="181" t="s">
        <v>567</v>
      </c>
      <c r="H151" s="181" t="s">
        <v>5</v>
      </c>
      <c r="I151" s="181" t="s">
        <v>12863</v>
      </c>
      <c r="J151" s="181">
        <v>30730</v>
      </c>
      <c r="K151" s="181">
        <v>34</v>
      </c>
      <c r="L151" s="181"/>
      <c r="M151" s="181"/>
      <c r="N151" s="596" t="s">
        <v>285</v>
      </c>
    </row>
    <row r="152" spans="1:14" s="158" customFormat="1" ht="18" customHeight="1" x14ac:dyDescent="0.25">
      <c r="A152" s="181">
        <v>30435</v>
      </c>
      <c r="B152" s="701" t="s">
        <v>10633</v>
      </c>
      <c r="C152" s="181" t="s">
        <v>301</v>
      </c>
      <c r="D152" s="181" t="s">
        <v>578</v>
      </c>
      <c r="E152" s="181" t="s">
        <v>10634</v>
      </c>
      <c r="F152" s="181" t="s">
        <v>304</v>
      </c>
      <c r="G152" s="181" t="s">
        <v>718</v>
      </c>
      <c r="H152" s="181" t="s">
        <v>5</v>
      </c>
      <c r="I152" s="181" t="s">
        <v>301</v>
      </c>
      <c r="J152" s="181">
        <v>14270</v>
      </c>
      <c r="K152" s="181">
        <v>11</v>
      </c>
      <c r="L152" s="181"/>
      <c r="M152" s="181"/>
      <c r="N152" s="596" t="s">
        <v>285</v>
      </c>
    </row>
    <row r="153" spans="1:14" s="158" customFormat="1" ht="18" customHeight="1" x14ac:dyDescent="0.25">
      <c r="A153" s="181">
        <v>29727</v>
      </c>
      <c r="B153" s="701">
        <v>31614</v>
      </c>
      <c r="C153" s="181" t="s">
        <v>14625</v>
      </c>
      <c r="D153" s="181" t="s">
        <v>578</v>
      </c>
      <c r="E153" s="181" t="s">
        <v>10634</v>
      </c>
      <c r="F153" s="181" t="s">
        <v>304</v>
      </c>
      <c r="G153" s="181" t="s">
        <v>567</v>
      </c>
      <c r="H153" s="181" t="s">
        <v>5</v>
      </c>
      <c r="I153" s="181" t="s">
        <v>301</v>
      </c>
      <c r="J153" s="181">
        <v>15190</v>
      </c>
      <c r="K153" s="181">
        <v>2</v>
      </c>
      <c r="L153" s="181"/>
      <c r="M153" s="181"/>
      <c r="N153" s="596" t="s">
        <v>285</v>
      </c>
    </row>
    <row r="154" spans="1:14" s="158" customFormat="1" ht="18" customHeight="1" x14ac:dyDescent="0.25">
      <c r="A154" s="181">
        <v>64919</v>
      </c>
      <c r="B154" s="701">
        <v>31281</v>
      </c>
      <c r="C154" s="181" t="s">
        <v>17659</v>
      </c>
      <c r="D154" s="181" t="s">
        <v>578</v>
      </c>
      <c r="E154" s="181" t="s">
        <v>17660</v>
      </c>
      <c r="F154" s="181" t="s">
        <v>304</v>
      </c>
      <c r="G154" s="181" t="s">
        <v>567</v>
      </c>
      <c r="H154" s="181" t="s">
        <v>5</v>
      </c>
      <c r="I154" s="181" t="s">
        <v>17661</v>
      </c>
      <c r="J154" s="181">
        <v>15600</v>
      </c>
      <c r="K154" s="181">
        <v>367</v>
      </c>
      <c r="L154" s="181"/>
      <c r="M154" s="181"/>
      <c r="N154" s="596" t="s">
        <v>285</v>
      </c>
    </row>
    <row r="155" spans="1:14" s="158" customFormat="1" ht="18" customHeight="1" x14ac:dyDescent="0.25">
      <c r="A155" s="181">
        <v>21886</v>
      </c>
      <c r="B155" s="701">
        <v>31277</v>
      </c>
      <c r="C155" s="181" t="s">
        <v>14111</v>
      </c>
      <c r="D155" s="181" t="s">
        <v>578</v>
      </c>
      <c r="E155" s="181" t="s">
        <v>1332</v>
      </c>
      <c r="F155" s="181" t="s">
        <v>304</v>
      </c>
      <c r="G155" s="181" t="s">
        <v>567</v>
      </c>
      <c r="H155" s="181" t="s">
        <v>5</v>
      </c>
      <c r="I155" s="181" t="s">
        <v>2301</v>
      </c>
      <c r="J155" s="181">
        <v>23980</v>
      </c>
      <c r="K155" s="181">
        <v>48</v>
      </c>
      <c r="L155" s="181"/>
      <c r="M155" s="181"/>
      <c r="N155" s="596" t="s">
        <v>285</v>
      </c>
    </row>
    <row r="156" spans="1:14" s="158" customFormat="1" ht="18" customHeight="1" x14ac:dyDescent="0.25">
      <c r="A156" s="181">
        <v>7780</v>
      </c>
      <c r="B156" s="701" t="s">
        <v>14627</v>
      </c>
      <c r="C156" s="181" t="s">
        <v>14628</v>
      </c>
      <c r="D156" s="181" t="s">
        <v>578</v>
      </c>
      <c r="E156" s="181" t="s">
        <v>14626</v>
      </c>
      <c r="F156" s="181" t="s">
        <v>304</v>
      </c>
      <c r="G156" s="181" t="s">
        <v>718</v>
      </c>
      <c r="H156" s="181" t="s">
        <v>5</v>
      </c>
      <c r="I156" s="181" t="s">
        <v>301</v>
      </c>
      <c r="J156" s="181">
        <v>6480</v>
      </c>
      <c r="K156" s="181">
        <v>19</v>
      </c>
      <c r="L156" s="181"/>
      <c r="M156" s="181"/>
      <c r="N156" s="596" t="s">
        <v>285</v>
      </c>
    </row>
    <row r="157" spans="1:14" s="158" customFormat="1" ht="18" customHeight="1" x14ac:dyDescent="0.25">
      <c r="A157" s="181">
        <v>82909</v>
      </c>
      <c r="B157" s="701">
        <v>31207</v>
      </c>
      <c r="C157" s="181" t="s">
        <v>17662</v>
      </c>
      <c r="D157" s="181" t="s">
        <v>578</v>
      </c>
      <c r="E157" s="181" t="s">
        <v>17663</v>
      </c>
      <c r="F157" s="181" t="s">
        <v>304</v>
      </c>
      <c r="G157" s="181" t="s">
        <v>567</v>
      </c>
      <c r="H157" s="181" t="s">
        <v>5</v>
      </c>
      <c r="I157" s="181" t="s">
        <v>17664</v>
      </c>
      <c r="J157" s="181">
        <v>9550</v>
      </c>
      <c r="K157" s="181">
        <v>40</v>
      </c>
      <c r="L157" s="181"/>
      <c r="M157" s="181"/>
      <c r="N157" s="596" t="s">
        <v>285</v>
      </c>
    </row>
    <row r="158" spans="1:14" s="158" customFormat="1" ht="18" customHeight="1" x14ac:dyDescent="0.25">
      <c r="A158" s="181">
        <v>82934</v>
      </c>
      <c r="B158" s="701">
        <v>31214</v>
      </c>
      <c r="C158" s="181" t="s">
        <v>589</v>
      </c>
      <c r="D158" s="181" t="s">
        <v>578</v>
      </c>
      <c r="E158" s="181" t="s">
        <v>590</v>
      </c>
      <c r="F158" s="181" t="s">
        <v>304</v>
      </c>
      <c r="G158" s="181" t="s">
        <v>567</v>
      </c>
      <c r="H158" s="181" t="s">
        <v>5</v>
      </c>
      <c r="I158" s="181" t="s">
        <v>591</v>
      </c>
      <c r="J158" s="181">
        <v>13100</v>
      </c>
      <c r="K158" s="181">
        <v>11</v>
      </c>
      <c r="L158" s="181"/>
      <c r="M158" s="181"/>
      <c r="N158" s="596" t="s">
        <v>285</v>
      </c>
    </row>
    <row r="159" spans="1:14" s="158" customFormat="1" ht="18" customHeight="1" x14ac:dyDescent="0.25">
      <c r="A159" s="181">
        <v>285</v>
      </c>
      <c r="B159" s="701">
        <v>31220</v>
      </c>
      <c r="C159" s="181" t="s">
        <v>301</v>
      </c>
      <c r="D159" s="181" t="s">
        <v>578</v>
      </c>
      <c r="E159" s="181" t="s">
        <v>10635</v>
      </c>
      <c r="F159" s="181" t="s">
        <v>304</v>
      </c>
      <c r="G159" s="181" t="s">
        <v>567</v>
      </c>
      <c r="H159" s="181" t="s">
        <v>5</v>
      </c>
      <c r="I159" s="181" t="s">
        <v>301</v>
      </c>
      <c r="J159" s="181">
        <v>18780</v>
      </c>
      <c r="K159" s="181">
        <v>206</v>
      </c>
      <c r="L159" s="181"/>
      <c r="M159" s="181"/>
      <c r="N159" s="596" t="s">
        <v>285</v>
      </c>
    </row>
    <row r="160" spans="1:14" s="158" customFormat="1" ht="18" customHeight="1" x14ac:dyDescent="0.25">
      <c r="A160" s="181">
        <v>82879</v>
      </c>
      <c r="B160" s="701">
        <v>31202</v>
      </c>
      <c r="C160" s="181" t="s">
        <v>592</v>
      </c>
      <c r="D160" s="181" t="s">
        <v>578</v>
      </c>
      <c r="E160" s="181" t="s">
        <v>593</v>
      </c>
      <c r="F160" s="181" t="s">
        <v>304</v>
      </c>
      <c r="G160" s="181" t="s">
        <v>567</v>
      </c>
      <c r="H160" s="181" t="s">
        <v>5</v>
      </c>
      <c r="I160" s="181" t="s">
        <v>588</v>
      </c>
      <c r="J160" s="181">
        <v>9000</v>
      </c>
      <c r="K160" s="181">
        <v>11</v>
      </c>
      <c r="L160" s="181"/>
      <c r="M160" s="181"/>
      <c r="N160" s="596" t="s">
        <v>285</v>
      </c>
    </row>
    <row r="161" spans="1:14" s="158" customFormat="1" ht="18" customHeight="1" x14ac:dyDescent="0.25">
      <c r="A161" s="181">
        <v>21143</v>
      </c>
      <c r="B161" s="701">
        <v>31201</v>
      </c>
      <c r="C161" s="181" t="s">
        <v>17665</v>
      </c>
      <c r="D161" s="181" t="s">
        <v>578</v>
      </c>
      <c r="E161" s="181" t="s">
        <v>17666</v>
      </c>
      <c r="F161" s="181" t="s">
        <v>304</v>
      </c>
      <c r="G161" s="181" t="s">
        <v>567</v>
      </c>
      <c r="H161" s="181" t="s">
        <v>5</v>
      </c>
      <c r="I161" s="181" t="s">
        <v>17667</v>
      </c>
      <c r="J161" s="181">
        <v>6930</v>
      </c>
      <c r="K161" s="181">
        <v>62</v>
      </c>
      <c r="L161" s="181"/>
      <c r="M161" s="181"/>
      <c r="N161" s="596" t="s">
        <v>285</v>
      </c>
    </row>
    <row r="162" spans="1:14" s="158" customFormat="1" ht="18" customHeight="1" x14ac:dyDescent="0.25">
      <c r="A162" s="181">
        <v>14313</v>
      </c>
      <c r="B162" s="701">
        <v>31251</v>
      </c>
      <c r="C162" s="181" t="s">
        <v>301</v>
      </c>
      <c r="D162" s="181" t="s">
        <v>578</v>
      </c>
      <c r="E162" s="181" t="s">
        <v>594</v>
      </c>
      <c r="F162" s="181" t="s">
        <v>304</v>
      </c>
      <c r="G162" s="181" t="s">
        <v>567</v>
      </c>
      <c r="H162" s="181" t="s">
        <v>5</v>
      </c>
      <c r="I162" s="181" t="s">
        <v>595</v>
      </c>
      <c r="J162" s="181">
        <v>17890</v>
      </c>
      <c r="K162" s="181">
        <v>85</v>
      </c>
      <c r="L162" s="181"/>
      <c r="M162" s="181"/>
      <c r="N162" s="596" t="s">
        <v>285</v>
      </c>
    </row>
    <row r="163" spans="1:14" s="158" customFormat="1" ht="18" customHeight="1" x14ac:dyDescent="0.25">
      <c r="A163" s="181">
        <v>14312</v>
      </c>
      <c r="B163" s="701">
        <v>31252</v>
      </c>
      <c r="C163" s="181" t="s">
        <v>301</v>
      </c>
      <c r="D163" s="181" t="s">
        <v>578</v>
      </c>
      <c r="E163" s="181" t="s">
        <v>17668</v>
      </c>
      <c r="F163" s="181" t="s">
        <v>304</v>
      </c>
      <c r="G163" s="181" t="s">
        <v>567</v>
      </c>
      <c r="H163" s="181" t="s">
        <v>5</v>
      </c>
      <c r="I163" s="181" t="s">
        <v>596</v>
      </c>
      <c r="J163" s="181">
        <v>17890</v>
      </c>
      <c r="K163" s="181">
        <v>110</v>
      </c>
      <c r="L163" s="181"/>
      <c r="M163" s="181"/>
      <c r="N163" s="596" t="s">
        <v>285</v>
      </c>
    </row>
    <row r="164" spans="1:14" s="158" customFormat="1" ht="18" customHeight="1" x14ac:dyDescent="0.25">
      <c r="A164" s="181">
        <v>83112</v>
      </c>
      <c r="B164" s="701">
        <v>31219</v>
      </c>
      <c r="C164" s="181" t="s">
        <v>597</v>
      </c>
      <c r="D164" s="181" t="s">
        <v>578</v>
      </c>
      <c r="E164" s="181" t="s">
        <v>598</v>
      </c>
      <c r="F164" s="181" t="s">
        <v>304</v>
      </c>
      <c r="G164" s="181" t="s">
        <v>567</v>
      </c>
      <c r="H164" s="181" t="s">
        <v>5</v>
      </c>
      <c r="I164" s="181" t="s">
        <v>599</v>
      </c>
      <c r="J164" s="181">
        <v>10650</v>
      </c>
      <c r="K164" s="181">
        <v>17</v>
      </c>
      <c r="L164" s="181"/>
      <c r="M164" s="181"/>
      <c r="N164" s="596" t="s">
        <v>285</v>
      </c>
    </row>
    <row r="165" spans="1:14" s="158" customFormat="1" ht="18" customHeight="1" x14ac:dyDescent="0.25">
      <c r="A165" s="181">
        <v>26627</v>
      </c>
      <c r="B165" s="701">
        <v>31514</v>
      </c>
      <c r="C165" s="181" t="s">
        <v>14112</v>
      </c>
      <c r="D165" s="181" t="s">
        <v>578</v>
      </c>
      <c r="E165" s="181" t="s">
        <v>14113</v>
      </c>
      <c r="F165" s="181" t="s">
        <v>304</v>
      </c>
      <c r="G165" s="181" t="s">
        <v>567</v>
      </c>
      <c r="H165" s="181" t="s">
        <v>5</v>
      </c>
      <c r="I165" s="181" t="s">
        <v>14114</v>
      </c>
      <c r="J165" s="181">
        <v>36860</v>
      </c>
      <c r="K165" s="181">
        <v>8</v>
      </c>
      <c r="L165" s="181"/>
      <c r="M165" s="181"/>
      <c r="N165" s="596" t="s">
        <v>285</v>
      </c>
    </row>
    <row r="166" spans="1:14" s="158" customFormat="1" ht="18" customHeight="1" x14ac:dyDescent="0.25">
      <c r="A166" s="181">
        <v>26626</v>
      </c>
      <c r="B166" s="701">
        <v>31515</v>
      </c>
      <c r="C166" s="181" t="s">
        <v>17669</v>
      </c>
      <c r="D166" s="181" t="s">
        <v>578</v>
      </c>
      <c r="E166" s="181" t="s">
        <v>14113</v>
      </c>
      <c r="F166" s="181" t="s">
        <v>304</v>
      </c>
      <c r="G166" s="181" t="s">
        <v>567</v>
      </c>
      <c r="H166" s="181" t="s">
        <v>5</v>
      </c>
      <c r="I166" s="181" t="s">
        <v>17670</v>
      </c>
      <c r="J166" s="181">
        <v>37850</v>
      </c>
      <c r="K166" s="181">
        <v>4</v>
      </c>
      <c r="L166" s="181"/>
      <c r="M166" s="181"/>
      <c r="N166" s="596" t="s">
        <v>285</v>
      </c>
    </row>
    <row r="167" spans="1:14" s="158" customFormat="1" ht="18" customHeight="1" x14ac:dyDescent="0.25">
      <c r="A167" s="181">
        <v>13455</v>
      </c>
      <c r="B167" s="701" t="s">
        <v>584</v>
      </c>
      <c r="C167" s="181" t="s">
        <v>585</v>
      </c>
      <c r="D167" s="181" t="s">
        <v>578</v>
      </c>
      <c r="E167" s="181" t="s">
        <v>14115</v>
      </c>
      <c r="F167" s="181" t="s">
        <v>304</v>
      </c>
      <c r="G167" s="181" t="s">
        <v>582</v>
      </c>
      <c r="H167" s="181" t="s">
        <v>7</v>
      </c>
      <c r="I167" s="181" t="s">
        <v>586</v>
      </c>
      <c r="J167" s="181">
        <v>17940</v>
      </c>
      <c r="K167" s="181">
        <v>60</v>
      </c>
      <c r="L167" s="181"/>
      <c r="M167" s="181"/>
      <c r="N167" s="596" t="s">
        <v>285</v>
      </c>
    </row>
    <row r="168" spans="1:14" s="158" customFormat="1" ht="18" customHeight="1" x14ac:dyDescent="0.25">
      <c r="A168" s="181">
        <v>13457</v>
      </c>
      <c r="B168" s="701" t="s">
        <v>580</v>
      </c>
      <c r="C168" s="181" t="s">
        <v>581</v>
      </c>
      <c r="D168" s="181" t="s">
        <v>578</v>
      </c>
      <c r="E168" s="181" t="s">
        <v>14116</v>
      </c>
      <c r="F168" s="181" t="s">
        <v>304</v>
      </c>
      <c r="G168" s="181" t="s">
        <v>582</v>
      </c>
      <c r="H168" s="181" t="s">
        <v>7</v>
      </c>
      <c r="I168" s="181" t="s">
        <v>583</v>
      </c>
      <c r="J168" s="181">
        <v>17950</v>
      </c>
      <c r="K168" s="181">
        <v>55</v>
      </c>
      <c r="L168" s="181"/>
      <c r="M168" s="181"/>
      <c r="N168" s="596" t="s">
        <v>285</v>
      </c>
    </row>
    <row r="169" spans="1:14" s="158" customFormat="1" ht="18" customHeight="1" x14ac:dyDescent="0.25">
      <c r="A169" s="181">
        <v>7334</v>
      </c>
      <c r="B169" s="701" t="s">
        <v>11945</v>
      </c>
      <c r="C169" s="181" t="s">
        <v>301</v>
      </c>
      <c r="D169" s="181" t="s">
        <v>600</v>
      </c>
      <c r="E169" s="181" t="s">
        <v>11946</v>
      </c>
      <c r="F169" s="181" t="s">
        <v>304</v>
      </c>
      <c r="G169" s="181" t="s">
        <v>601</v>
      </c>
      <c r="H169" s="181" t="s">
        <v>5</v>
      </c>
      <c r="I169" s="181" t="s">
        <v>11947</v>
      </c>
      <c r="J169" s="181">
        <v>22700</v>
      </c>
      <c r="K169" s="181">
        <v>15</v>
      </c>
      <c r="L169" s="181"/>
      <c r="M169" s="181"/>
      <c r="N169" s="596" t="s">
        <v>285</v>
      </c>
    </row>
    <row r="170" spans="1:14" s="158" customFormat="1" ht="18" customHeight="1" x14ac:dyDescent="0.25">
      <c r="A170" s="181">
        <v>27581</v>
      </c>
      <c r="B170" s="701" t="s">
        <v>602</v>
      </c>
      <c r="C170" s="181" t="s">
        <v>301</v>
      </c>
      <c r="D170" s="181" t="s">
        <v>600</v>
      </c>
      <c r="E170" s="181" t="s">
        <v>603</v>
      </c>
      <c r="F170" s="181" t="s">
        <v>304</v>
      </c>
      <c r="G170" s="181" t="s">
        <v>601</v>
      </c>
      <c r="H170" s="181" t="s">
        <v>5</v>
      </c>
      <c r="I170" s="181" t="s">
        <v>301</v>
      </c>
      <c r="J170" s="181">
        <v>20770</v>
      </c>
      <c r="K170" s="181">
        <v>2</v>
      </c>
      <c r="L170" s="181"/>
      <c r="M170" s="181"/>
      <c r="N170" s="596" t="s">
        <v>285</v>
      </c>
    </row>
    <row r="171" spans="1:14" s="158" customFormat="1" ht="18" customHeight="1" x14ac:dyDescent="0.25">
      <c r="A171" s="181">
        <v>20112</v>
      </c>
      <c r="B171" s="701" t="s">
        <v>11948</v>
      </c>
      <c r="C171" s="181" t="s">
        <v>11949</v>
      </c>
      <c r="D171" s="181" t="s">
        <v>600</v>
      </c>
      <c r="E171" s="181" t="s">
        <v>11950</v>
      </c>
      <c r="F171" s="181" t="s">
        <v>304</v>
      </c>
      <c r="G171" s="181" t="s">
        <v>601</v>
      </c>
      <c r="H171" s="181" t="s">
        <v>5</v>
      </c>
      <c r="I171" s="181" t="s">
        <v>301</v>
      </c>
      <c r="J171" s="181">
        <v>20770</v>
      </c>
      <c r="K171" s="181">
        <v>25</v>
      </c>
      <c r="L171" s="181"/>
      <c r="M171" s="181"/>
      <c r="N171" s="596" t="s">
        <v>285</v>
      </c>
    </row>
    <row r="172" spans="1:14" s="158" customFormat="1" ht="18" customHeight="1" x14ac:dyDescent="0.25">
      <c r="A172" s="181">
        <v>7333</v>
      </c>
      <c r="B172" s="701" t="s">
        <v>17671</v>
      </c>
      <c r="C172" s="181" t="s">
        <v>301</v>
      </c>
      <c r="D172" s="181" t="s">
        <v>600</v>
      </c>
      <c r="E172" s="181" t="s">
        <v>556</v>
      </c>
      <c r="F172" s="181" t="s">
        <v>304</v>
      </c>
      <c r="G172" s="181" t="s">
        <v>601</v>
      </c>
      <c r="H172" s="181" t="s">
        <v>5</v>
      </c>
      <c r="I172" s="181" t="s">
        <v>604</v>
      </c>
      <c r="J172" s="181">
        <v>20770</v>
      </c>
      <c r="K172" s="181">
        <v>8</v>
      </c>
      <c r="L172" s="181"/>
      <c r="M172" s="181"/>
      <c r="N172" s="596" t="s">
        <v>285</v>
      </c>
    </row>
    <row r="173" spans="1:14" s="158" customFormat="1" ht="18" customHeight="1" x14ac:dyDescent="0.25">
      <c r="A173" s="181">
        <v>24247</v>
      </c>
      <c r="B173" s="701" t="s">
        <v>11951</v>
      </c>
      <c r="C173" s="181" t="s">
        <v>11952</v>
      </c>
      <c r="D173" s="181" t="s">
        <v>600</v>
      </c>
      <c r="E173" s="181" t="s">
        <v>520</v>
      </c>
      <c r="F173" s="181" t="s">
        <v>304</v>
      </c>
      <c r="G173" s="181" t="s">
        <v>601</v>
      </c>
      <c r="H173" s="181" t="s">
        <v>5</v>
      </c>
      <c r="I173" s="181" t="s">
        <v>301</v>
      </c>
      <c r="J173" s="181">
        <v>15940</v>
      </c>
      <c r="K173" s="181">
        <v>3</v>
      </c>
      <c r="L173" s="181"/>
      <c r="M173" s="181"/>
      <c r="N173" s="596" t="s">
        <v>285</v>
      </c>
    </row>
    <row r="174" spans="1:14" s="158" customFormat="1" ht="18" customHeight="1" x14ac:dyDescent="0.25">
      <c r="A174" s="181">
        <v>6178</v>
      </c>
      <c r="B174" s="701" t="s">
        <v>11953</v>
      </c>
      <c r="C174" s="181" t="s">
        <v>11954</v>
      </c>
      <c r="D174" s="181" t="s">
        <v>600</v>
      </c>
      <c r="E174" s="181" t="s">
        <v>606</v>
      </c>
      <c r="F174" s="181" t="s">
        <v>304</v>
      </c>
      <c r="G174" s="181" t="s">
        <v>601</v>
      </c>
      <c r="H174" s="181" t="s">
        <v>5</v>
      </c>
      <c r="I174" s="181" t="s">
        <v>11955</v>
      </c>
      <c r="J174" s="181">
        <v>14490</v>
      </c>
      <c r="K174" s="181">
        <v>19</v>
      </c>
      <c r="L174" s="181"/>
      <c r="M174" s="181"/>
      <c r="N174" s="596" t="s">
        <v>285</v>
      </c>
    </row>
    <row r="175" spans="1:14" s="158" customFormat="1" ht="18" customHeight="1" x14ac:dyDescent="0.25">
      <c r="A175" s="181">
        <v>17887</v>
      </c>
      <c r="B175" s="701" t="s">
        <v>11956</v>
      </c>
      <c r="C175" s="181" t="s">
        <v>11957</v>
      </c>
      <c r="D175" s="181" t="s">
        <v>600</v>
      </c>
      <c r="E175" s="181" t="s">
        <v>606</v>
      </c>
      <c r="F175" s="181" t="s">
        <v>304</v>
      </c>
      <c r="G175" s="181" t="s">
        <v>601</v>
      </c>
      <c r="H175" s="181" t="s">
        <v>5</v>
      </c>
      <c r="I175" s="181" t="s">
        <v>529</v>
      </c>
      <c r="J175" s="181">
        <v>13040</v>
      </c>
      <c r="K175" s="181">
        <v>10</v>
      </c>
      <c r="L175" s="181"/>
      <c r="M175" s="181"/>
      <c r="N175" s="596" t="s">
        <v>285</v>
      </c>
    </row>
    <row r="176" spans="1:14" s="158" customFormat="1" ht="18" customHeight="1" x14ac:dyDescent="0.25">
      <c r="A176" s="181">
        <v>24351</v>
      </c>
      <c r="B176" s="701" t="s">
        <v>17672</v>
      </c>
      <c r="C176" s="181" t="s">
        <v>301</v>
      </c>
      <c r="D176" s="181" t="s">
        <v>600</v>
      </c>
      <c r="E176" s="181" t="s">
        <v>303</v>
      </c>
      <c r="F176" s="181" t="s">
        <v>304</v>
      </c>
      <c r="G176" s="181" t="s">
        <v>601</v>
      </c>
      <c r="H176" s="181" t="s">
        <v>5</v>
      </c>
      <c r="I176" s="181" t="s">
        <v>301</v>
      </c>
      <c r="J176" s="181">
        <v>15940</v>
      </c>
      <c r="K176" s="181">
        <v>3</v>
      </c>
      <c r="L176" s="181"/>
      <c r="M176" s="181"/>
      <c r="N176" s="596" t="s">
        <v>285</v>
      </c>
    </row>
    <row r="177" spans="1:14" s="158" customFormat="1" ht="18" customHeight="1" x14ac:dyDescent="0.25">
      <c r="A177" s="181">
        <v>81474</v>
      </c>
      <c r="B177" s="701" t="s">
        <v>17673</v>
      </c>
      <c r="C177" s="181" t="s">
        <v>301</v>
      </c>
      <c r="D177" s="181" t="s">
        <v>600</v>
      </c>
      <c r="E177" s="181" t="s">
        <v>17674</v>
      </c>
      <c r="F177" s="181" t="s">
        <v>304</v>
      </c>
      <c r="G177" s="181" t="s">
        <v>601</v>
      </c>
      <c r="H177" s="181" t="s">
        <v>5</v>
      </c>
      <c r="I177" s="181" t="s">
        <v>301</v>
      </c>
      <c r="J177" s="181">
        <v>22700</v>
      </c>
      <c r="K177" s="181">
        <v>5</v>
      </c>
      <c r="L177" s="181"/>
      <c r="M177" s="181"/>
      <c r="N177" s="596" t="s">
        <v>285</v>
      </c>
    </row>
    <row r="178" spans="1:14" s="158" customFormat="1" ht="18" customHeight="1" x14ac:dyDescent="0.25">
      <c r="A178" s="181">
        <v>27582</v>
      </c>
      <c r="B178" s="701" t="s">
        <v>17675</v>
      </c>
      <c r="C178" s="181" t="s">
        <v>301</v>
      </c>
      <c r="D178" s="181" t="s">
        <v>600</v>
      </c>
      <c r="E178" s="181" t="s">
        <v>17676</v>
      </c>
      <c r="F178" s="181" t="s">
        <v>304</v>
      </c>
      <c r="G178" s="181" t="s">
        <v>601</v>
      </c>
      <c r="H178" s="181" t="s">
        <v>5</v>
      </c>
      <c r="I178" s="181" t="s">
        <v>17677</v>
      </c>
      <c r="J178" s="181">
        <v>20770</v>
      </c>
      <c r="K178" s="181">
        <v>9</v>
      </c>
      <c r="L178" s="181"/>
      <c r="M178" s="181"/>
      <c r="N178" s="596" t="s">
        <v>285</v>
      </c>
    </row>
    <row r="179" spans="1:14" s="158" customFormat="1" ht="18" customHeight="1" x14ac:dyDescent="0.25">
      <c r="A179" s="181">
        <v>7335</v>
      </c>
      <c r="B179" s="701" t="s">
        <v>607</v>
      </c>
      <c r="C179" s="181" t="s">
        <v>301</v>
      </c>
      <c r="D179" s="181" t="s">
        <v>600</v>
      </c>
      <c r="E179" s="181" t="s">
        <v>608</v>
      </c>
      <c r="F179" s="181" t="s">
        <v>304</v>
      </c>
      <c r="G179" s="181" t="s">
        <v>601</v>
      </c>
      <c r="H179" s="181" t="s">
        <v>5</v>
      </c>
      <c r="I179" s="181" t="s">
        <v>301</v>
      </c>
      <c r="J179" s="181">
        <v>23410</v>
      </c>
      <c r="K179" s="181">
        <v>3</v>
      </c>
      <c r="L179" s="181"/>
      <c r="M179" s="181"/>
      <c r="N179" s="596" t="s">
        <v>285</v>
      </c>
    </row>
    <row r="180" spans="1:14" s="158" customFormat="1" ht="18" customHeight="1" x14ac:dyDescent="0.25">
      <c r="A180" s="181">
        <v>42560</v>
      </c>
      <c r="B180" s="701" t="s">
        <v>610</v>
      </c>
      <c r="C180" s="181" t="s">
        <v>611</v>
      </c>
      <c r="D180" s="181" t="s">
        <v>600</v>
      </c>
      <c r="E180" s="181" t="s">
        <v>612</v>
      </c>
      <c r="F180" s="181" t="s">
        <v>304</v>
      </c>
      <c r="G180" s="181" t="s">
        <v>601</v>
      </c>
      <c r="H180" s="181" t="s">
        <v>5</v>
      </c>
      <c r="I180" s="181" t="s">
        <v>613</v>
      </c>
      <c r="J180" s="181">
        <v>17430</v>
      </c>
      <c r="K180" s="181">
        <v>30</v>
      </c>
      <c r="L180" s="181"/>
      <c r="M180" s="181"/>
      <c r="N180" s="596" t="s">
        <v>285</v>
      </c>
    </row>
    <row r="181" spans="1:14" s="158" customFormat="1" ht="18" customHeight="1" x14ac:dyDescent="0.25">
      <c r="A181" s="181">
        <v>89163</v>
      </c>
      <c r="B181" s="701" t="s">
        <v>17678</v>
      </c>
      <c r="C181" s="181" t="s">
        <v>301</v>
      </c>
      <c r="D181" s="181" t="s">
        <v>600</v>
      </c>
      <c r="E181" s="181" t="s">
        <v>17679</v>
      </c>
      <c r="F181" s="181" t="s">
        <v>304</v>
      </c>
      <c r="G181" s="181" t="s">
        <v>601</v>
      </c>
      <c r="H181" s="181" t="s">
        <v>5</v>
      </c>
      <c r="I181" s="181" t="s">
        <v>17680</v>
      </c>
      <c r="J181" s="181">
        <v>21410</v>
      </c>
      <c r="K181" s="181">
        <v>2</v>
      </c>
      <c r="L181" s="181"/>
      <c r="M181" s="181"/>
      <c r="N181" s="596" t="s">
        <v>285</v>
      </c>
    </row>
    <row r="182" spans="1:14" s="158" customFormat="1" ht="18" customHeight="1" x14ac:dyDescent="0.25">
      <c r="A182" s="181">
        <v>15254</v>
      </c>
      <c r="B182" s="701" t="s">
        <v>614</v>
      </c>
      <c r="C182" s="181" t="s">
        <v>301</v>
      </c>
      <c r="D182" s="181" t="s">
        <v>615</v>
      </c>
      <c r="E182" s="181" t="s">
        <v>303</v>
      </c>
      <c r="F182" s="181" t="s">
        <v>304</v>
      </c>
      <c r="G182" s="181" t="s">
        <v>601</v>
      </c>
      <c r="H182" s="181" t="s">
        <v>5</v>
      </c>
      <c r="I182" s="181" t="s">
        <v>301</v>
      </c>
      <c r="J182" s="181">
        <v>31870</v>
      </c>
      <c r="K182" s="181">
        <v>4</v>
      </c>
      <c r="L182" s="181"/>
      <c r="M182" s="181"/>
      <c r="N182" s="596" t="s">
        <v>285</v>
      </c>
    </row>
    <row r="183" spans="1:14" s="158" customFormat="1" ht="18" customHeight="1" x14ac:dyDescent="0.25">
      <c r="A183" s="181">
        <v>15256</v>
      </c>
      <c r="B183" s="701" t="s">
        <v>616</v>
      </c>
      <c r="C183" s="181" t="s">
        <v>301</v>
      </c>
      <c r="D183" s="181" t="s">
        <v>615</v>
      </c>
      <c r="E183" s="181" t="s">
        <v>351</v>
      </c>
      <c r="F183" s="181" t="s">
        <v>304</v>
      </c>
      <c r="G183" s="181" t="s">
        <v>601</v>
      </c>
      <c r="H183" s="181" t="s">
        <v>5</v>
      </c>
      <c r="I183" s="181" t="s">
        <v>617</v>
      </c>
      <c r="J183" s="181">
        <v>21740</v>
      </c>
      <c r="K183" s="181">
        <v>7</v>
      </c>
      <c r="L183" s="181"/>
      <c r="M183" s="181"/>
      <c r="N183" s="596" t="s">
        <v>285</v>
      </c>
    </row>
    <row r="184" spans="1:14" s="158" customFormat="1" ht="18" customHeight="1" x14ac:dyDescent="0.25">
      <c r="A184" s="181">
        <v>23482</v>
      </c>
      <c r="B184" s="701" t="s">
        <v>10636</v>
      </c>
      <c r="C184" s="181" t="s">
        <v>301</v>
      </c>
      <c r="D184" s="181" t="s">
        <v>618</v>
      </c>
      <c r="E184" s="181" t="s">
        <v>941</v>
      </c>
      <c r="F184" s="181" t="s">
        <v>304</v>
      </c>
      <c r="G184" s="181" t="s">
        <v>601</v>
      </c>
      <c r="H184" s="181" t="s">
        <v>5</v>
      </c>
      <c r="I184" s="181" t="s">
        <v>301</v>
      </c>
      <c r="J184" s="181">
        <v>25120</v>
      </c>
      <c r="K184" s="181">
        <v>4</v>
      </c>
      <c r="L184" s="181"/>
      <c r="M184" s="181"/>
      <c r="N184" s="596" t="s">
        <v>285</v>
      </c>
    </row>
    <row r="185" spans="1:14" s="158" customFormat="1" ht="18" customHeight="1" x14ac:dyDescent="0.25">
      <c r="A185" s="181">
        <v>21671</v>
      </c>
      <c r="B185" s="701" t="s">
        <v>619</v>
      </c>
      <c r="C185" s="181" t="s">
        <v>620</v>
      </c>
      <c r="D185" s="181" t="s">
        <v>618</v>
      </c>
      <c r="E185" s="181" t="s">
        <v>621</v>
      </c>
      <c r="F185" s="181" t="s">
        <v>304</v>
      </c>
      <c r="G185" s="181" t="s">
        <v>601</v>
      </c>
      <c r="H185" s="181" t="s">
        <v>5</v>
      </c>
      <c r="I185" s="181" t="s">
        <v>301</v>
      </c>
      <c r="J185" s="181">
        <v>25120</v>
      </c>
      <c r="K185" s="181">
        <v>7</v>
      </c>
      <c r="L185" s="181"/>
      <c r="M185" s="181"/>
      <c r="N185" s="596" t="s">
        <v>285</v>
      </c>
    </row>
    <row r="186" spans="1:14" s="158" customFormat="1" ht="18" customHeight="1" x14ac:dyDescent="0.25">
      <c r="A186" s="181">
        <v>46428</v>
      </c>
      <c r="B186" s="701" t="s">
        <v>11958</v>
      </c>
      <c r="C186" s="181" t="s">
        <v>301</v>
      </c>
      <c r="D186" s="181" t="s">
        <v>618</v>
      </c>
      <c r="E186" s="181" t="s">
        <v>11959</v>
      </c>
      <c r="F186" s="181" t="s">
        <v>304</v>
      </c>
      <c r="G186" s="181" t="s">
        <v>601</v>
      </c>
      <c r="H186" s="181" t="s">
        <v>5</v>
      </c>
      <c r="I186" s="181" t="s">
        <v>11960</v>
      </c>
      <c r="J186" s="181">
        <v>25600</v>
      </c>
      <c r="K186" s="181">
        <v>6</v>
      </c>
      <c r="L186" s="181"/>
      <c r="M186" s="181"/>
      <c r="N186" s="596" t="s">
        <v>285</v>
      </c>
    </row>
    <row r="187" spans="1:14" s="158" customFormat="1" ht="18" customHeight="1" x14ac:dyDescent="0.25">
      <c r="A187" s="181">
        <v>42341</v>
      </c>
      <c r="B187" s="701" t="s">
        <v>622</v>
      </c>
      <c r="C187" s="181" t="s">
        <v>623</v>
      </c>
      <c r="D187" s="181" t="s">
        <v>624</v>
      </c>
      <c r="E187" s="181" t="s">
        <v>303</v>
      </c>
      <c r="F187" s="181" t="s">
        <v>304</v>
      </c>
      <c r="G187" s="181" t="s">
        <v>601</v>
      </c>
      <c r="H187" s="181" t="s">
        <v>5</v>
      </c>
      <c r="I187" s="181" t="s">
        <v>301</v>
      </c>
      <c r="J187" s="181">
        <v>4980</v>
      </c>
      <c r="K187" s="181">
        <v>20</v>
      </c>
      <c r="L187" s="181"/>
      <c r="M187" s="181"/>
      <c r="N187" s="596" t="s">
        <v>285</v>
      </c>
    </row>
    <row r="188" spans="1:14" s="158" customFormat="1" ht="18" customHeight="1" x14ac:dyDescent="0.25">
      <c r="A188" s="181">
        <v>26298</v>
      </c>
      <c r="B188" s="701" t="s">
        <v>14479</v>
      </c>
      <c r="C188" s="181" t="s">
        <v>14480</v>
      </c>
      <c r="D188" s="181" t="s">
        <v>625</v>
      </c>
      <c r="E188" s="181" t="s">
        <v>14481</v>
      </c>
      <c r="F188" s="181" t="s">
        <v>304</v>
      </c>
      <c r="G188" s="181" t="s">
        <v>601</v>
      </c>
      <c r="H188" s="181" t="s">
        <v>5</v>
      </c>
      <c r="I188" s="181" t="s">
        <v>14482</v>
      </c>
      <c r="J188" s="181">
        <v>34780</v>
      </c>
      <c r="K188" s="181">
        <v>4</v>
      </c>
      <c r="L188" s="181"/>
      <c r="M188" s="181"/>
      <c r="N188" s="596" t="s">
        <v>285</v>
      </c>
    </row>
    <row r="189" spans="1:14" s="158" customFormat="1" ht="18" customHeight="1" x14ac:dyDescent="0.25">
      <c r="A189" s="181">
        <v>28639</v>
      </c>
      <c r="B189" s="701" t="s">
        <v>17681</v>
      </c>
      <c r="C189" s="181" t="s">
        <v>17682</v>
      </c>
      <c r="D189" s="181" t="s">
        <v>625</v>
      </c>
      <c r="E189" s="181" t="s">
        <v>626</v>
      </c>
      <c r="F189" s="181" t="s">
        <v>304</v>
      </c>
      <c r="G189" s="181" t="s">
        <v>601</v>
      </c>
      <c r="H189" s="181" t="s">
        <v>5</v>
      </c>
      <c r="I189" s="181" t="s">
        <v>17683</v>
      </c>
      <c r="J189" s="181">
        <v>29880</v>
      </c>
      <c r="K189" s="181">
        <v>6</v>
      </c>
      <c r="L189" s="181"/>
      <c r="M189" s="181"/>
      <c r="N189" s="596" t="s">
        <v>285</v>
      </c>
    </row>
    <row r="190" spans="1:14" s="158" customFormat="1" ht="18" customHeight="1" x14ac:dyDescent="0.25">
      <c r="A190" s="181">
        <v>7336</v>
      </c>
      <c r="B190" s="701" t="s">
        <v>627</v>
      </c>
      <c r="C190" s="181" t="s">
        <v>301</v>
      </c>
      <c r="D190" s="181" t="s">
        <v>625</v>
      </c>
      <c r="E190" s="181" t="s">
        <v>628</v>
      </c>
      <c r="F190" s="181" t="s">
        <v>304</v>
      </c>
      <c r="G190" s="181" t="s">
        <v>601</v>
      </c>
      <c r="H190" s="181" t="s">
        <v>5</v>
      </c>
      <c r="I190" s="181" t="s">
        <v>604</v>
      </c>
      <c r="J190" s="181">
        <v>25600</v>
      </c>
      <c r="K190" s="181">
        <v>17</v>
      </c>
      <c r="L190" s="181"/>
      <c r="M190" s="181"/>
      <c r="N190" s="596" t="s">
        <v>285</v>
      </c>
    </row>
    <row r="191" spans="1:14" s="158" customFormat="1" ht="18" customHeight="1" x14ac:dyDescent="0.25">
      <c r="A191" s="181">
        <v>20121</v>
      </c>
      <c r="B191" s="701" t="s">
        <v>17684</v>
      </c>
      <c r="C191" s="181" t="s">
        <v>17685</v>
      </c>
      <c r="D191" s="181" t="s">
        <v>625</v>
      </c>
      <c r="E191" s="181" t="s">
        <v>629</v>
      </c>
      <c r="F191" s="181" t="s">
        <v>304</v>
      </c>
      <c r="G191" s="181" t="s">
        <v>601</v>
      </c>
      <c r="H191" s="181" t="s">
        <v>5</v>
      </c>
      <c r="I191" s="181" t="s">
        <v>17686</v>
      </c>
      <c r="J191" s="181">
        <v>27530</v>
      </c>
      <c r="K191" s="181">
        <v>39</v>
      </c>
      <c r="L191" s="181"/>
      <c r="M191" s="181"/>
      <c r="N191" s="596" t="s">
        <v>285</v>
      </c>
    </row>
    <row r="192" spans="1:14" s="158" customFormat="1" ht="18" customHeight="1" x14ac:dyDescent="0.25">
      <c r="A192" s="181">
        <v>7337</v>
      </c>
      <c r="B192" s="701" t="s">
        <v>630</v>
      </c>
      <c r="C192" s="181" t="s">
        <v>301</v>
      </c>
      <c r="D192" s="181" t="s">
        <v>625</v>
      </c>
      <c r="E192" s="181" t="s">
        <v>556</v>
      </c>
      <c r="F192" s="181" t="s">
        <v>304</v>
      </c>
      <c r="G192" s="181" t="s">
        <v>601</v>
      </c>
      <c r="H192" s="181" t="s">
        <v>5</v>
      </c>
      <c r="I192" s="181" t="s">
        <v>604</v>
      </c>
      <c r="J192" s="181">
        <v>32370</v>
      </c>
      <c r="K192" s="181">
        <v>3</v>
      </c>
      <c r="L192" s="181"/>
      <c r="M192" s="181"/>
      <c r="N192" s="596" t="s">
        <v>285</v>
      </c>
    </row>
    <row r="193" spans="1:14" s="158" customFormat="1" ht="18" customHeight="1" x14ac:dyDescent="0.25">
      <c r="A193" s="181">
        <v>23905</v>
      </c>
      <c r="B193" s="701" t="s">
        <v>17687</v>
      </c>
      <c r="C193" s="181" t="s">
        <v>17688</v>
      </c>
      <c r="D193" s="181" t="s">
        <v>625</v>
      </c>
      <c r="E193" s="181" t="s">
        <v>17689</v>
      </c>
      <c r="F193" s="181" t="s">
        <v>304</v>
      </c>
      <c r="G193" s="181" t="s">
        <v>601</v>
      </c>
      <c r="H193" s="181" t="s">
        <v>5</v>
      </c>
      <c r="I193" s="181" t="s">
        <v>631</v>
      </c>
      <c r="J193" s="181">
        <v>17930</v>
      </c>
      <c r="K193" s="181">
        <v>7</v>
      </c>
      <c r="L193" s="181"/>
      <c r="M193" s="181"/>
      <c r="N193" s="596" t="s">
        <v>285</v>
      </c>
    </row>
    <row r="194" spans="1:14" s="158" customFormat="1" ht="18" customHeight="1" x14ac:dyDescent="0.25">
      <c r="A194" s="181">
        <v>28290</v>
      </c>
      <c r="B194" s="701" t="s">
        <v>17690</v>
      </c>
      <c r="C194" s="181" t="s">
        <v>17691</v>
      </c>
      <c r="D194" s="181" t="s">
        <v>625</v>
      </c>
      <c r="E194" s="181" t="s">
        <v>17692</v>
      </c>
      <c r="F194" s="181" t="s">
        <v>304</v>
      </c>
      <c r="G194" s="181" t="s">
        <v>601</v>
      </c>
      <c r="H194" s="181" t="s">
        <v>5</v>
      </c>
      <c r="I194" s="181" t="s">
        <v>301</v>
      </c>
      <c r="J194" s="181">
        <v>18360</v>
      </c>
      <c r="K194" s="181">
        <v>19</v>
      </c>
      <c r="L194" s="181"/>
      <c r="M194" s="181"/>
      <c r="N194" s="596" t="s">
        <v>285</v>
      </c>
    </row>
    <row r="195" spans="1:14" s="158" customFormat="1" ht="18" customHeight="1" x14ac:dyDescent="0.25">
      <c r="A195" s="181">
        <v>23942</v>
      </c>
      <c r="B195" s="701" t="s">
        <v>11961</v>
      </c>
      <c r="C195" s="181" t="s">
        <v>11962</v>
      </c>
      <c r="D195" s="181" t="s">
        <v>625</v>
      </c>
      <c r="E195" s="181" t="s">
        <v>487</v>
      </c>
      <c r="F195" s="181" t="s">
        <v>304</v>
      </c>
      <c r="G195" s="181" t="s">
        <v>601</v>
      </c>
      <c r="H195" s="181" t="s">
        <v>5</v>
      </c>
      <c r="I195" s="181" t="s">
        <v>301</v>
      </c>
      <c r="J195" s="181">
        <v>23190</v>
      </c>
      <c r="K195" s="181">
        <v>10</v>
      </c>
      <c r="L195" s="181"/>
      <c r="M195" s="181"/>
      <c r="N195" s="596" t="s">
        <v>285</v>
      </c>
    </row>
    <row r="196" spans="1:14" s="158" customFormat="1" ht="18" customHeight="1" x14ac:dyDescent="0.25">
      <c r="A196" s="181">
        <v>7038</v>
      </c>
      <c r="B196" s="701" t="s">
        <v>17693</v>
      </c>
      <c r="C196" s="181" t="s">
        <v>301</v>
      </c>
      <c r="D196" s="181" t="s">
        <v>625</v>
      </c>
      <c r="E196" s="181" t="s">
        <v>632</v>
      </c>
      <c r="F196" s="181" t="s">
        <v>304</v>
      </c>
      <c r="G196" s="181" t="s">
        <v>601</v>
      </c>
      <c r="H196" s="181" t="s">
        <v>5</v>
      </c>
      <c r="I196" s="181" t="s">
        <v>301</v>
      </c>
      <c r="J196" s="181">
        <v>27390</v>
      </c>
      <c r="K196" s="181">
        <v>6</v>
      </c>
      <c r="L196" s="181"/>
      <c r="M196" s="181"/>
      <c r="N196" s="596" t="s">
        <v>285</v>
      </c>
    </row>
    <row r="197" spans="1:14" s="158" customFormat="1" ht="18" customHeight="1" x14ac:dyDescent="0.25">
      <c r="A197" s="181">
        <v>54033</v>
      </c>
      <c r="B197" s="701" t="s">
        <v>12864</v>
      </c>
      <c r="C197" s="181" t="s">
        <v>301</v>
      </c>
      <c r="D197" s="181" t="s">
        <v>625</v>
      </c>
      <c r="E197" s="181" t="s">
        <v>1565</v>
      </c>
      <c r="F197" s="181" t="s">
        <v>304</v>
      </c>
      <c r="G197" s="181" t="s">
        <v>601</v>
      </c>
      <c r="H197" s="181" t="s">
        <v>5</v>
      </c>
      <c r="I197" s="181" t="s">
        <v>12865</v>
      </c>
      <c r="J197" s="181">
        <v>44820</v>
      </c>
      <c r="K197" s="181">
        <v>2</v>
      </c>
      <c r="L197" s="181"/>
      <c r="M197" s="181"/>
      <c r="N197" s="596" t="s">
        <v>285</v>
      </c>
    </row>
    <row r="198" spans="1:14" s="158" customFormat="1" ht="18" customHeight="1" x14ac:dyDescent="0.25">
      <c r="A198" s="181">
        <v>23929</v>
      </c>
      <c r="B198" s="701" t="s">
        <v>11963</v>
      </c>
      <c r="C198" s="181" t="s">
        <v>11964</v>
      </c>
      <c r="D198" s="181" t="s">
        <v>625</v>
      </c>
      <c r="E198" s="181" t="s">
        <v>11965</v>
      </c>
      <c r="F198" s="181" t="s">
        <v>304</v>
      </c>
      <c r="G198" s="181" t="s">
        <v>601</v>
      </c>
      <c r="H198" s="181" t="s">
        <v>5</v>
      </c>
      <c r="I198" s="181" t="s">
        <v>633</v>
      </c>
      <c r="J198" s="181">
        <v>15940</v>
      </c>
      <c r="K198" s="181">
        <v>8</v>
      </c>
      <c r="L198" s="181"/>
      <c r="M198" s="181"/>
      <c r="N198" s="596" t="s">
        <v>285</v>
      </c>
    </row>
    <row r="199" spans="1:14" s="158" customFormat="1" ht="18" customHeight="1" x14ac:dyDescent="0.25">
      <c r="A199" s="181">
        <v>7037</v>
      </c>
      <c r="B199" s="701" t="s">
        <v>12866</v>
      </c>
      <c r="C199" s="181" t="s">
        <v>301</v>
      </c>
      <c r="D199" s="181" t="s">
        <v>625</v>
      </c>
      <c r="E199" s="181" t="s">
        <v>303</v>
      </c>
      <c r="F199" s="181" t="s">
        <v>304</v>
      </c>
      <c r="G199" s="181" t="s">
        <v>601</v>
      </c>
      <c r="H199" s="181" t="s">
        <v>5</v>
      </c>
      <c r="I199" s="181" t="s">
        <v>12297</v>
      </c>
      <c r="J199" s="181">
        <v>33860</v>
      </c>
      <c r="K199" s="181">
        <v>6</v>
      </c>
      <c r="L199" s="181"/>
      <c r="M199" s="181"/>
      <c r="N199" s="596" t="s">
        <v>285</v>
      </c>
    </row>
    <row r="200" spans="1:14" s="158" customFormat="1" ht="18" customHeight="1" x14ac:dyDescent="0.25">
      <c r="A200" s="181">
        <v>24117</v>
      </c>
      <c r="B200" s="701" t="s">
        <v>14629</v>
      </c>
      <c r="C200" s="181" t="s">
        <v>14630</v>
      </c>
      <c r="D200" s="181" t="s">
        <v>625</v>
      </c>
      <c r="E200" s="181" t="s">
        <v>303</v>
      </c>
      <c r="F200" s="181" t="s">
        <v>304</v>
      </c>
      <c r="G200" s="181" t="s">
        <v>601</v>
      </c>
      <c r="H200" s="181" t="s">
        <v>5</v>
      </c>
      <c r="I200" s="181" t="s">
        <v>635</v>
      </c>
      <c r="J200" s="181">
        <v>25600</v>
      </c>
      <c r="K200" s="181">
        <v>7</v>
      </c>
      <c r="L200" s="181"/>
      <c r="M200" s="181"/>
      <c r="N200" s="596" t="s">
        <v>285</v>
      </c>
    </row>
    <row r="201" spans="1:14" s="158" customFormat="1" ht="18" customHeight="1" x14ac:dyDescent="0.25">
      <c r="A201" s="181">
        <v>28484</v>
      </c>
      <c r="B201" s="701" t="s">
        <v>636</v>
      </c>
      <c r="C201" s="181" t="s">
        <v>637</v>
      </c>
      <c r="D201" s="181" t="s">
        <v>625</v>
      </c>
      <c r="E201" s="181" t="s">
        <v>303</v>
      </c>
      <c r="F201" s="181" t="s">
        <v>304</v>
      </c>
      <c r="G201" s="181" t="s">
        <v>601</v>
      </c>
      <c r="H201" s="181" t="s">
        <v>5</v>
      </c>
      <c r="I201" s="181" t="s">
        <v>301</v>
      </c>
      <c r="J201" s="181">
        <v>19920</v>
      </c>
      <c r="K201" s="181">
        <v>59</v>
      </c>
      <c r="L201" s="181"/>
      <c r="M201" s="181"/>
      <c r="N201" s="596" t="s">
        <v>285</v>
      </c>
    </row>
    <row r="202" spans="1:14" s="158" customFormat="1" ht="18" customHeight="1" x14ac:dyDescent="0.25">
      <c r="A202" s="181">
        <v>6313</v>
      </c>
      <c r="B202" s="701" t="s">
        <v>638</v>
      </c>
      <c r="C202" s="181" t="s">
        <v>301</v>
      </c>
      <c r="D202" s="181" t="s">
        <v>625</v>
      </c>
      <c r="E202" s="181" t="s">
        <v>639</v>
      </c>
      <c r="F202" s="181" t="s">
        <v>304</v>
      </c>
      <c r="G202" s="181" t="s">
        <v>601</v>
      </c>
      <c r="H202" s="181" t="s">
        <v>5</v>
      </c>
      <c r="I202" s="181" t="s">
        <v>635</v>
      </c>
      <c r="J202" s="181">
        <v>29470</v>
      </c>
      <c r="K202" s="181">
        <v>4</v>
      </c>
      <c r="L202" s="181"/>
      <c r="M202" s="181"/>
      <c r="N202" s="596" t="s">
        <v>285</v>
      </c>
    </row>
    <row r="203" spans="1:14" s="158" customFormat="1" ht="18" customHeight="1" x14ac:dyDescent="0.25">
      <c r="A203" s="181">
        <v>89175</v>
      </c>
      <c r="B203" s="701" t="s">
        <v>17694</v>
      </c>
      <c r="C203" s="181" t="s">
        <v>301</v>
      </c>
      <c r="D203" s="181" t="s">
        <v>625</v>
      </c>
      <c r="E203" s="181" t="s">
        <v>639</v>
      </c>
      <c r="F203" s="181" t="s">
        <v>304</v>
      </c>
      <c r="G203" s="181" t="s">
        <v>601</v>
      </c>
      <c r="H203" s="181" t="s">
        <v>5</v>
      </c>
      <c r="I203" s="181" t="s">
        <v>17695</v>
      </c>
      <c r="J203" s="181">
        <v>23410</v>
      </c>
      <c r="K203" s="181">
        <v>6</v>
      </c>
      <c r="L203" s="181"/>
      <c r="M203" s="181"/>
      <c r="N203" s="596" t="s">
        <v>285</v>
      </c>
    </row>
    <row r="204" spans="1:14" s="158" customFormat="1" ht="18" customHeight="1" x14ac:dyDescent="0.25">
      <c r="A204" s="181">
        <v>4769</v>
      </c>
      <c r="B204" s="701" t="s">
        <v>17696</v>
      </c>
      <c r="C204" s="181" t="s">
        <v>301</v>
      </c>
      <c r="D204" s="181" t="s">
        <v>625</v>
      </c>
      <c r="E204" s="181" t="s">
        <v>351</v>
      </c>
      <c r="F204" s="181" t="s">
        <v>304</v>
      </c>
      <c r="G204" s="181" t="s">
        <v>601</v>
      </c>
      <c r="H204" s="181" t="s">
        <v>5</v>
      </c>
      <c r="I204" s="181" t="s">
        <v>301</v>
      </c>
      <c r="J204" s="181">
        <v>24900</v>
      </c>
      <c r="K204" s="181">
        <v>61</v>
      </c>
      <c r="L204" s="181"/>
      <c r="M204" s="181"/>
      <c r="N204" s="596" t="s">
        <v>285</v>
      </c>
    </row>
    <row r="205" spans="1:14" s="158" customFormat="1" ht="18" customHeight="1" x14ac:dyDescent="0.25">
      <c r="A205" s="181">
        <v>27585</v>
      </c>
      <c r="B205" s="701" t="s">
        <v>17697</v>
      </c>
      <c r="C205" s="181" t="s">
        <v>17698</v>
      </c>
      <c r="D205" s="181" t="s">
        <v>625</v>
      </c>
      <c r="E205" s="181" t="s">
        <v>17699</v>
      </c>
      <c r="F205" s="181" t="s">
        <v>304</v>
      </c>
      <c r="G205" s="181" t="s">
        <v>601</v>
      </c>
      <c r="H205" s="181" t="s">
        <v>5</v>
      </c>
      <c r="I205" s="181" t="s">
        <v>17700</v>
      </c>
      <c r="J205" s="181">
        <v>37200</v>
      </c>
      <c r="K205" s="181">
        <v>14</v>
      </c>
      <c r="L205" s="181"/>
      <c r="M205" s="181"/>
      <c r="N205" s="596" t="s">
        <v>285</v>
      </c>
    </row>
    <row r="206" spans="1:14" s="158" customFormat="1" ht="18" customHeight="1" x14ac:dyDescent="0.25">
      <c r="A206" s="181">
        <v>29073</v>
      </c>
      <c r="B206" s="701" t="s">
        <v>14631</v>
      </c>
      <c r="C206" s="181" t="s">
        <v>14632</v>
      </c>
      <c r="D206" s="181" t="s">
        <v>625</v>
      </c>
      <c r="E206" s="181" t="s">
        <v>14633</v>
      </c>
      <c r="F206" s="181" t="s">
        <v>304</v>
      </c>
      <c r="G206" s="181" t="s">
        <v>601</v>
      </c>
      <c r="H206" s="181" t="s">
        <v>5</v>
      </c>
      <c r="I206" s="181" t="s">
        <v>301</v>
      </c>
      <c r="J206" s="181">
        <v>37680</v>
      </c>
      <c r="K206" s="181">
        <v>4</v>
      </c>
      <c r="L206" s="181"/>
      <c r="M206" s="181"/>
      <c r="N206" s="596" t="s">
        <v>285</v>
      </c>
    </row>
    <row r="207" spans="1:14" s="158" customFormat="1" ht="18" customHeight="1" x14ac:dyDescent="0.25">
      <c r="A207" s="181">
        <v>27584</v>
      </c>
      <c r="B207" s="701" t="s">
        <v>17701</v>
      </c>
      <c r="C207" s="181" t="s">
        <v>301</v>
      </c>
      <c r="D207" s="181" t="s">
        <v>4123</v>
      </c>
      <c r="E207" s="181" t="s">
        <v>17702</v>
      </c>
      <c r="F207" s="181" t="s">
        <v>304</v>
      </c>
      <c r="G207" s="181" t="s">
        <v>601</v>
      </c>
      <c r="H207" s="181" t="s">
        <v>5</v>
      </c>
      <c r="I207" s="181" t="s">
        <v>17703</v>
      </c>
      <c r="J207" s="181">
        <v>152160</v>
      </c>
      <c r="K207" s="181">
        <v>2</v>
      </c>
      <c r="L207" s="181"/>
      <c r="M207" s="181"/>
      <c r="N207" s="596" t="s">
        <v>285</v>
      </c>
    </row>
    <row r="208" spans="1:14" s="158" customFormat="1" ht="18" customHeight="1" x14ac:dyDescent="0.25">
      <c r="A208" s="181">
        <v>28134</v>
      </c>
      <c r="B208" s="701" t="s">
        <v>17704</v>
      </c>
      <c r="C208" s="181" t="s">
        <v>17705</v>
      </c>
      <c r="D208" s="181" t="s">
        <v>640</v>
      </c>
      <c r="E208" s="181" t="s">
        <v>360</v>
      </c>
      <c r="F208" s="181" t="s">
        <v>304</v>
      </c>
      <c r="G208" s="181" t="s">
        <v>601</v>
      </c>
      <c r="H208" s="181" t="s">
        <v>5</v>
      </c>
      <c r="I208" s="181" t="s">
        <v>17435</v>
      </c>
      <c r="J208" s="181">
        <v>152160</v>
      </c>
      <c r="K208" s="181">
        <v>2</v>
      </c>
      <c r="L208" s="181"/>
      <c r="M208" s="181"/>
      <c r="N208" s="596" t="s">
        <v>285</v>
      </c>
    </row>
    <row r="209" spans="1:14" s="158" customFormat="1" ht="18" customHeight="1" x14ac:dyDescent="0.25">
      <c r="A209" s="181">
        <v>28647</v>
      </c>
      <c r="B209" s="701" t="s">
        <v>17706</v>
      </c>
      <c r="C209" s="181" t="s">
        <v>17707</v>
      </c>
      <c r="D209" s="181" t="s">
        <v>640</v>
      </c>
      <c r="E209" s="181" t="s">
        <v>364</v>
      </c>
      <c r="F209" s="181" t="s">
        <v>304</v>
      </c>
      <c r="G209" s="181" t="s">
        <v>601</v>
      </c>
      <c r="H209" s="181" t="s">
        <v>5</v>
      </c>
      <c r="I209" s="181" t="s">
        <v>641</v>
      </c>
      <c r="J209" s="181">
        <v>165830</v>
      </c>
      <c r="K209" s="181">
        <v>2</v>
      </c>
      <c r="L209" s="181"/>
      <c r="M209" s="181"/>
      <c r="N209" s="596" t="s">
        <v>285</v>
      </c>
    </row>
    <row r="210" spans="1:14" s="158" customFormat="1" ht="18" customHeight="1" x14ac:dyDescent="0.25">
      <c r="A210" s="181">
        <v>29402</v>
      </c>
      <c r="B210" s="701" t="s">
        <v>642</v>
      </c>
      <c r="C210" s="181" t="s">
        <v>301</v>
      </c>
      <c r="D210" s="181" t="s">
        <v>640</v>
      </c>
      <c r="E210" s="181" t="s">
        <v>643</v>
      </c>
      <c r="F210" s="181" t="s">
        <v>304</v>
      </c>
      <c r="G210" s="181" t="s">
        <v>601</v>
      </c>
      <c r="H210" s="181" t="s">
        <v>5</v>
      </c>
      <c r="I210" s="181" t="s">
        <v>644</v>
      </c>
      <c r="J210" s="181">
        <v>160360</v>
      </c>
      <c r="K210" s="181">
        <v>1</v>
      </c>
      <c r="L210" s="181"/>
      <c r="M210" s="181"/>
      <c r="N210" s="596" t="s">
        <v>285</v>
      </c>
    </row>
    <row r="211" spans="1:14" s="158" customFormat="1" ht="18" customHeight="1" x14ac:dyDescent="0.25">
      <c r="A211" s="181">
        <v>29273</v>
      </c>
      <c r="B211" s="701" t="s">
        <v>14483</v>
      </c>
      <c r="C211" s="181" t="s">
        <v>14484</v>
      </c>
      <c r="D211" s="181" t="s">
        <v>640</v>
      </c>
      <c r="E211" s="181" t="s">
        <v>645</v>
      </c>
      <c r="F211" s="181" t="s">
        <v>304</v>
      </c>
      <c r="G211" s="181" t="s">
        <v>601</v>
      </c>
      <c r="H211" s="181" t="s">
        <v>5</v>
      </c>
      <c r="I211" s="181" t="s">
        <v>301</v>
      </c>
      <c r="J211" s="181">
        <v>136220</v>
      </c>
      <c r="K211" s="181">
        <v>3</v>
      </c>
      <c r="L211" s="181"/>
      <c r="M211" s="181"/>
      <c r="N211" s="596" t="s">
        <v>285</v>
      </c>
    </row>
    <row r="212" spans="1:14" s="158" customFormat="1" ht="18" customHeight="1" x14ac:dyDescent="0.25">
      <c r="A212" s="181">
        <v>28649</v>
      </c>
      <c r="B212" s="701" t="s">
        <v>11966</v>
      </c>
      <c r="C212" s="181" t="s">
        <v>11967</v>
      </c>
      <c r="D212" s="181" t="s">
        <v>646</v>
      </c>
      <c r="E212" s="181" t="s">
        <v>364</v>
      </c>
      <c r="F212" s="181" t="s">
        <v>304</v>
      </c>
      <c r="G212" s="181" t="s">
        <v>601</v>
      </c>
      <c r="H212" s="181" t="s">
        <v>5</v>
      </c>
      <c r="I212" s="181" t="s">
        <v>11968</v>
      </c>
      <c r="J212" s="181">
        <v>34780</v>
      </c>
      <c r="K212" s="181">
        <v>21</v>
      </c>
      <c r="L212" s="181"/>
      <c r="M212" s="181"/>
      <c r="N212" s="596" t="s">
        <v>285</v>
      </c>
    </row>
    <row r="213" spans="1:14" s="158" customFormat="1" ht="18" customHeight="1" x14ac:dyDescent="0.25">
      <c r="A213" s="181">
        <v>20487</v>
      </c>
      <c r="B213" s="701" t="s">
        <v>17708</v>
      </c>
      <c r="C213" s="181" t="s">
        <v>301</v>
      </c>
      <c r="D213" s="181" t="s">
        <v>646</v>
      </c>
      <c r="E213" s="181" t="s">
        <v>308</v>
      </c>
      <c r="F213" s="181" t="s">
        <v>304</v>
      </c>
      <c r="G213" s="181" t="s">
        <v>601</v>
      </c>
      <c r="H213" s="181" t="s">
        <v>5</v>
      </c>
      <c r="I213" s="181" t="s">
        <v>301</v>
      </c>
      <c r="J213" s="181">
        <v>26890</v>
      </c>
      <c r="K213" s="181">
        <v>17</v>
      </c>
      <c r="L213" s="181"/>
      <c r="M213" s="181"/>
      <c r="N213" s="596" t="s">
        <v>285</v>
      </c>
    </row>
    <row r="214" spans="1:14" s="158" customFormat="1" ht="18" customHeight="1" x14ac:dyDescent="0.25">
      <c r="A214" s="181">
        <v>28953</v>
      </c>
      <c r="B214" s="701" t="s">
        <v>17709</v>
      </c>
      <c r="C214" s="181" t="s">
        <v>17710</v>
      </c>
      <c r="D214" s="181" t="s">
        <v>646</v>
      </c>
      <c r="E214" s="181" t="s">
        <v>647</v>
      </c>
      <c r="F214" s="181" t="s">
        <v>304</v>
      </c>
      <c r="G214" s="181" t="s">
        <v>601</v>
      </c>
      <c r="H214" s="181" t="s">
        <v>5</v>
      </c>
      <c r="I214" s="181" t="s">
        <v>17711</v>
      </c>
      <c r="J214" s="181">
        <v>31400</v>
      </c>
      <c r="K214" s="181">
        <v>15</v>
      </c>
      <c r="L214" s="181"/>
      <c r="M214" s="181"/>
      <c r="N214" s="596" t="s">
        <v>285</v>
      </c>
    </row>
    <row r="215" spans="1:14" s="158" customFormat="1" ht="18" customHeight="1" x14ac:dyDescent="0.25">
      <c r="A215" s="181">
        <v>38799</v>
      </c>
      <c r="B215" s="701" t="s">
        <v>11969</v>
      </c>
      <c r="C215" s="181" t="s">
        <v>11970</v>
      </c>
      <c r="D215" s="181" t="s">
        <v>646</v>
      </c>
      <c r="E215" s="181" t="s">
        <v>648</v>
      </c>
      <c r="F215" s="181" t="s">
        <v>304</v>
      </c>
      <c r="G215" s="181" t="s">
        <v>601</v>
      </c>
      <c r="H215" s="181" t="s">
        <v>5</v>
      </c>
      <c r="I215" s="181" t="s">
        <v>301</v>
      </c>
      <c r="J215" s="181">
        <v>25600</v>
      </c>
      <c r="K215" s="181">
        <v>13</v>
      </c>
      <c r="L215" s="181"/>
      <c r="M215" s="181"/>
      <c r="N215" s="596" t="s">
        <v>285</v>
      </c>
    </row>
    <row r="216" spans="1:14" s="158" customFormat="1" ht="18" customHeight="1" x14ac:dyDescent="0.25">
      <c r="A216" s="181">
        <v>42377</v>
      </c>
      <c r="B216" s="701" t="s">
        <v>649</v>
      </c>
      <c r="C216" s="181" t="s">
        <v>650</v>
      </c>
      <c r="D216" s="181" t="s">
        <v>646</v>
      </c>
      <c r="E216" s="181" t="s">
        <v>303</v>
      </c>
      <c r="F216" s="181" t="s">
        <v>304</v>
      </c>
      <c r="G216" s="181" t="s">
        <v>601</v>
      </c>
      <c r="H216" s="181" t="s">
        <v>5</v>
      </c>
      <c r="I216" s="181" t="s">
        <v>301</v>
      </c>
      <c r="J216" s="181">
        <v>24150</v>
      </c>
      <c r="K216" s="181">
        <v>6</v>
      </c>
      <c r="L216" s="181"/>
      <c r="M216" s="181"/>
      <c r="N216" s="596" t="s">
        <v>285</v>
      </c>
    </row>
    <row r="217" spans="1:14" s="158" customFormat="1" ht="18" customHeight="1" x14ac:dyDescent="0.25">
      <c r="A217" s="181">
        <v>27587</v>
      </c>
      <c r="B217" s="701" t="s">
        <v>14485</v>
      </c>
      <c r="C217" s="181" t="s">
        <v>301</v>
      </c>
      <c r="D217" s="181" t="s">
        <v>646</v>
      </c>
      <c r="E217" s="181" t="s">
        <v>14486</v>
      </c>
      <c r="F217" s="181" t="s">
        <v>304</v>
      </c>
      <c r="G217" s="181" t="s">
        <v>601</v>
      </c>
      <c r="H217" s="181" t="s">
        <v>5</v>
      </c>
      <c r="I217" s="181" t="s">
        <v>14487</v>
      </c>
      <c r="J217" s="181">
        <v>31400</v>
      </c>
      <c r="K217" s="181">
        <v>4</v>
      </c>
      <c r="L217" s="181"/>
      <c r="M217" s="181"/>
      <c r="N217" s="596" t="s">
        <v>285</v>
      </c>
    </row>
    <row r="218" spans="1:14" s="158" customFormat="1" ht="18" customHeight="1" x14ac:dyDescent="0.25">
      <c r="A218" s="181">
        <v>7338</v>
      </c>
      <c r="B218" s="701" t="s">
        <v>17712</v>
      </c>
      <c r="C218" s="181" t="s">
        <v>301</v>
      </c>
      <c r="D218" s="181" t="s">
        <v>646</v>
      </c>
      <c r="E218" s="181" t="s">
        <v>351</v>
      </c>
      <c r="F218" s="181" t="s">
        <v>304</v>
      </c>
      <c r="G218" s="181" t="s">
        <v>601</v>
      </c>
      <c r="H218" s="181" t="s">
        <v>5</v>
      </c>
      <c r="I218" s="181" t="s">
        <v>17713</v>
      </c>
      <c r="J218" s="181">
        <v>24150</v>
      </c>
      <c r="K218" s="181">
        <v>83</v>
      </c>
      <c r="L218" s="181"/>
      <c r="M218" s="181"/>
      <c r="N218" s="596" t="s">
        <v>285</v>
      </c>
    </row>
    <row r="219" spans="1:14" s="158" customFormat="1" ht="18" customHeight="1" x14ac:dyDescent="0.25">
      <c r="A219" s="181">
        <v>26071</v>
      </c>
      <c r="B219" s="701" t="s">
        <v>17714</v>
      </c>
      <c r="C219" s="181" t="s">
        <v>17715</v>
      </c>
      <c r="D219" s="181" t="s">
        <v>646</v>
      </c>
      <c r="E219" s="181" t="s">
        <v>17716</v>
      </c>
      <c r="F219" s="181" t="s">
        <v>304</v>
      </c>
      <c r="G219" s="181" t="s">
        <v>601</v>
      </c>
      <c r="H219" s="181" t="s">
        <v>5</v>
      </c>
      <c r="I219" s="181" t="s">
        <v>17717</v>
      </c>
      <c r="J219" s="181">
        <v>35860</v>
      </c>
      <c r="K219" s="181">
        <v>6</v>
      </c>
      <c r="L219" s="181"/>
      <c r="M219" s="181"/>
      <c r="N219" s="596" t="s">
        <v>285</v>
      </c>
    </row>
    <row r="220" spans="1:14" s="158" customFormat="1" ht="18" customHeight="1" x14ac:dyDescent="0.25">
      <c r="A220" s="181">
        <v>27586</v>
      </c>
      <c r="B220" s="701" t="s">
        <v>17718</v>
      </c>
      <c r="C220" s="181" t="s">
        <v>301</v>
      </c>
      <c r="D220" s="181" t="s">
        <v>646</v>
      </c>
      <c r="E220" s="181" t="s">
        <v>17719</v>
      </c>
      <c r="F220" s="181" t="s">
        <v>304</v>
      </c>
      <c r="G220" s="181" t="s">
        <v>601</v>
      </c>
      <c r="H220" s="181" t="s">
        <v>5</v>
      </c>
      <c r="I220" s="181" t="s">
        <v>17720</v>
      </c>
      <c r="J220" s="181">
        <v>35860</v>
      </c>
      <c r="K220" s="181">
        <v>2</v>
      </c>
      <c r="L220" s="181"/>
      <c r="M220" s="181"/>
      <c r="N220" s="596" t="s">
        <v>285</v>
      </c>
    </row>
    <row r="221" spans="1:14" s="158" customFormat="1" ht="18" customHeight="1" x14ac:dyDescent="0.25">
      <c r="A221" s="181">
        <v>23796</v>
      </c>
      <c r="B221" s="701" t="s">
        <v>651</v>
      </c>
      <c r="C221" s="181" t="s">
        <v>652</v>
      </c>
      <c r="D221" s="181" t="s">
        <v>646</v>
      </c>
      <c r="E221" s="181" t="s">
        <v>653</v>
      </c>
      <c r="F221" s="181" t="s">
        <v>304</v>
      </c>
      <c r="G221" s="181" t="s">
        <v>601</v>
      </c>
      <c r="H221" s="181" t="s">
        <v>5</v>
      </c>
      <c r="I221" s="181" t="s">
        <v>301</v>
      </c>
      <c r="J221" s="181">
        <v>34300</v>
      </c>
      <c r="K221" s="181">
        <v>1</v>
      </c>
      <c r="L221" s="181"/>
      <c r="M221" s="181"/>
      <c r="N221" s="596" t="s">
        <v>285</v>
      </c>
    </row>
    <row r="222" spans="1:14" s="158" customFormat="1" ht="18" customHeight="1" x14ac:dyDescent="0.25">
      <c r="A222" s="181">
        <v>20649</v>
      </c>
      <c r="B222" s="701" t="s">
        <v>11971</v>
      </c>
      <c r="C222" s="181" t="s">
        <v>301</v>
      </c>
      <c r="D222" s="181" t="s">
        <v>655</v>
      </c>
      <c r="E222" s="181" t="s">
        <v>11972</v>
      </c>
      <c r="F222" s="181" t="s">
        <v>304</v>
      </c>
      <c r="G222" s="181" t="s">
        <v>601</v>
      </c>
      <c r="H222" s="181" t="s">
        <v>5</v>
      </c>
      <c r="I222" s="181" t="s">
        <v>1848</v>
      </c>
      <c r="J222" s="181">
        <v>28020</v>
      </c>
      <c r="K222" s="181">
        <v>10</v>
      </c>
      <c r="L222" s="181"/>
      <c r="M222" s="181"/>
      <c r="N222" s="596" t="s">
        <v>285</v>
      </c>
    </row>
    <row r="223" spans="1:14" s="158" customFormat="1" ht="18" customHeight="1" x14ac:dyDescent="0.25">
      <c r="A223" s="181">
        <v>25364</v>
      </c>
      <c r="B223" s="701" t="s">
        <v>654</v>
      </c>
      <c r="C223" s="181" t="s">
        <v>301</v>
      </c>
      <c r="D223" s="181" t="s">
        <v>655</v>
      </c>
      <c r="E223" s="181" t="s">
        <v>656</v>
      </c>
      <c r="F223" s="181" t="s">
        <v>304</v>
      </c>
      <c r="G223" s="181" t="s">
        <v>601</v>
      </c>
      <c r="H223" s="181" t="s">
        <v>5</v>
      </c>
      <c r="I223" s="181" t="s">
        <v>301</v>
      </c>
      <c r="J223" s="181">
        <v>36350</v>
      </c>
      <c r="K223" s="181">
        <v>2</v>
      </c>
      <c r="L223" s="181"/>
      <c r="M223" s="181"/>
      <c r="N223" s="596" t="s">
        <v>285</v>
      </c>
    </row>
    <row r="224" spans="1:14" s="158" customFormat="1" ht="18" customHeight="1" x14ac:dyDescent="0.25">
      <c r="A224" s="181">
        <v>29414</v>
      </c>
      <c r="B224" s="701" t="s">
        <v>17721</v>
      </c>
      <c r="C224" s="181" t="s">
        <v>17722</v>
      </c>
      <c r="D224" s="181" t="s">
        <v>655</v>
      </c>
      <c r="E224" s="181" t="s">
        <v>645</v>
      </c>
      <c r="F224" s="181" t="s">
        <v>304</v>
      </c>
      <c r="G224" s="181" t="s">
        <v>601</v>
      </c>
      <c r="H224" s="181" t="s">
        <v>5</v>
      </c>
      <c r="I224" s="181" t="s">
        <v>301</v>
      </c>
      <c r="J224" s="181">
        <v>48310</v>
      </c>
      <c r="K224" s="181">
        <v>2</v>
      </c>
      <c r="L224" s="181"/>
      <c r="M224" s="181"/>
      <c r="N224" s="596" t="s">
        <v>285</v>
      </c>
    </row>
    <row r="225" spans="1:14" s="158" customFormat="1" ht="18" customHeight="1" x14ac:dyDescent="0.25">
      <c r="A225" s="181">
        <v>23838</v>
      </c>
      <c r="B225" s="701" t="s">
        <v>12867</v>
      </c>
      <c r="C225" s="181" t="s">
        <v>12868</v>
      </c>
      <c r="D225" s="181" t="s">
        <v>655</v>
      </c>
      <c r="E225" s="181" t="s">
        <v>487</v>
      </c>
      <c r="F225" s="181" t="s">
        <v>304</v>
      </c>
      <c r="G225" s="181" t="s">
        <v>601</v>
      </c>
      <c r="H225" s="181" t="s">
        <v>5</v>
      </c>
      <c r="I225" s="181" t="s">
        <v>301</v>
      </c>
      <c r="J225" s="181">
        <v>23410</v>
      </c>
      <c r="K225" s="181">
        <v>2</v>
      </c>
      <c r="L225" s="181"/>
      <c r="M225" s="181"/>
      <c r="N225" s="596" t="s">
        <v>285</v>
      </c>
    </row>
    <row r="226" spans="1:14" s="158" customFormat="1" ht="18" customHeight="1" x14ac:dyDescent="0.25">
      <c r="A226" s="181">
        <v>42262</v>
      </c>
      <c r="B226" s="701" t="s">
        <v>12869</v>
      </c>
      <c r="C226" s="181" t="s">
        <v>12870</v>
      </c>
      <c r="D226" s="181" t="s">
        <v>655</v>
      </c>
      <c r="E226" s="181" t="s">
        <v>1422</v>
      </c>
      <c r="F226" s="181" t="s">
        <v>304</v>
      </c>
      <c r="G226" s="181" t="s">
        <v>601</v>
      </c>
      <c r="H226" s="181" t="s">
        <v>5</v>
      </c>
      <c r="I226" s="181" t="s">
        <v>12871</v>
      </c>
      <c r="J226" s="181">
        <v>23410</v>
      </c>
      <c r="K226" s="181">
        <v>3</v>
      </c>
      <c r="L226" s="181"/>
      <c r="M226" s="181"/>
      <c r="N226" s="596" t="s">
        <v>285</v>
      </c>
    </row>
    <row r="227" spans="1:14" s="158" customFormat="1" ht="18" customHeight="1" x14ac:dyDescent="0.25">
      <c r="A227" s="181">
        <v>23814</v>
      </c>
      <c r="B227" s="701" t="s">
        <v>657</v>
      </c>
      <c r="C227" s="181" t="s">
        <v>658</v>
      </c>
      <c r="D227" s="181" t="s">
        <v>655</v>
      </c>
      <c r="E227" s="181" t="s">
        <v>606</v>
      </c>
      <c r="F227" s="181" t="s">
        <v>304</v>
      </c>
      <c r="G227" s="181" t="s">
        <v>601</v>
      </c>
      <c r="H227" s="181" t="s">
        <v>5</v>
      </c>
      <c r="I227" s="181" t="s">
        <v>659</v>
      </c>
      <c r="J227" s="181">
        <v>24400</v>
      </c>
      <c r="K227" s="181">
        <v>2</v>
      </c>
      <c r="L227" s="181"/>
      <c r="M227" s="181"/>
      <c r="N227" s="596" t="s">
        <v>285</v>
      </c>
    </row>
    <row r="228" spans="1:14" s="158" customFormat="1" ht="18" customHeight="1" x14ac:dyDescent="0.25">
      <c r="A228" s="181">
        <v>20648</v>
      </c>
      <c r="B228" s="701" t="s">
        <v>11973</v>
      </c>
      <c r="C228" s="181" t="s">
        <v>301</v>
      </c>
      <c r="D228" s="181" t="s">
        <v>660</v>
      </c>
      <c r="E228" s="181" t="s">
        <v>11972</v>
      </c>
      <c r="F228" s="181" t="s">
        <v>304</v>
      </c>
      <c r="G228" s="181" t="s">
        <v>601</v>
      </c>
      <c r="H228" s="181" t="s">
        <v>5</v>
      </c>
      <c r="I228" s="181" t="s">
        <v>11974</v>
      </c>
      <c r="J228" s="181">
        <v>28020</v>
      </c>
      <c r="K228" s="181">
        <v>14</v>
      </c>
      <c r="L228" s="181"/>
      <c r="M228" s="181"/>
      <c r="N228" s="596" t="s">
        <v>285</v>
      </c>
    </row>
    <row r="229" spans="1:14" s="158" customFormat="1" ht="18" customHeight="1" x14ac:dyDescent="0.25">
      <c r="A229" s="181">
        <v>23840</v>
      </c>
      <c r="B229" s="701" t="s">
        <v>12872</v>
      </c>
      <c r="C229" s="181" t="s">
        <v>12873</v>
      </c>
      <c r="D229" s="181" t="s">
        <v>660</v>
      </c>
      <c r="E229" s="181" t="s">
        <v>487</v>
      </c>
      <c r="F229" s="181" t="s">
        <v>304</v>
      </c>
      <c r="G229" s="181" t="s">
        <v>601</v>
      </c>
      <c r="H229" s="181" t="s">
        <v>5</v>
      </c>
      <c r="I229" s="181" t="s">
        <v>301</v>
      </c>
      <c r="J229" s="181">
        <v>23410</v>
      </c>
      <c r="K229" s="181">
        <v>1</v>
      </c>
      <c r="L229" s="181"/>
      <c r="M229" s="181"/>
      <c r="N229" s="596" t="s">
        <v>285</v>
      </c>
    </row>
    <row r="230" spans="1:14" s="158" customFormat="1" ht="18" customHeight="1" x14ac:dyDescent="0.25">
      <c r="A230" s="181">
        <v>23826</v>
      </c>
      <c r="B230" s="701" t="s">
        <v>11975</v>
      </c>
      <c r="C230" s="181" t="s">
        <v>11976</v>
      </c>
      <c r="D230" s="181" t="s">
        <v>660</v>
      </c>
      <c r="E230" s="181" t="s">
        <v>606</v>
      </c>
      <c r="F230" s="181" t="s">
        <v>304</v>
      </c>
      <c r="G230" s="181" t="s">
        <v>601</v>
      </c>
      <c r="H230" s="181" t="s">
        <v>5</v>
      </c>
      <c r="I230" s="181" t="s">
        <v>631</v>
      </c>
      <c r="J230" s="181">
        <v>23410</v>
      </c>
      <c r="K230" s="181">
        <v>3</v>
      </c>
      <c r="L230" s="181"/>
      <c r="M230" s="181"/>
      <c r="N230" s="596" t="s">
        <v>285</v>
      </c>
    </row>
    <row r="231" spans="1:14" s="158" customFormat="1" ht="18" customHeight="1" x14ac:dyDescent="0.25">
      <c r="A231" s="181">
        <v>25365</v>
      </c>
      <c r="B231" s="701" t="s">
        <v>10637</v>
      </c>
      <c r="C231" s="181" t="s">
        <v>301</v>
      </c>
      <c r="D231" s="181" t="s">
        <v>660</v>
      </c>
      <c r="E231" s="181" t="s">
        <v>10638</v>
      </c>
      <c r="F231" s="181" t="s">
        <v>304</v>
      </c>
      <c r="G231" s="181" t="s">
        <v>601</v>
      </c>
      <c r="H231" s="181" t="s">
        <v>5</v>
      </c>
      <c r="I231" s="181" t="s">
        <v>301</v>
      </c>
      <c r="J231" s="181">
        <v>36350</v>
      </c>
      <c r="K231" s="181">
        <v>2</v>
      </c>
      <c r="L231" s="181"/>
      <c r="M231" s="181"/>
      <c r="N231" s="596" t="s">
        <v>285</v>
      </c>
    </row>
    <row r="232" spans="1:14" s="158" customFormat="1" ht="18" customHeight="1" x14ac:dyDescent="0.25">
      <c r="A232" s="181">
        <v>3050</v>
      </c>
      <c r="B232" s="701" t="s">
        <v>661</v>
      </c>
      <c r="C232" s="181" t="s">
        <v>662</v>
      </c>
      <c r="D232" s="181" t="s">
        <v>663</v>
      </c>
      <c r="E232" s="181" t="s">
        <v>634</v>
      </c>
      <c r="F232" s="181" t="s">
        <v>304</v>
      </c>
      <c r="G232" s="181" t="s">
        <v>601</v>
      </c>
      <c r="H232" s="181" t="s">
        <v>5</v>
      </c>
      <c r="I232" s="181" t="s">
        <v>301</v>
      </c>
      <c r="J232" s="181">
        <v>25900</v>
      </c>
      <c r="K232" s="181">
        <v>1</v>
      </c>
      <c r="L232" s="181"/>
      <c r="M232" s="181"/>
      <c r="N232" s="596" t="s">
        <v>285</v>
      </c>
    </row>
    <row r="233" spans="1:14" s="158" customFormat="1" ht="18" customHeight="1" x14ac:dyDescent="0.25">
      <c r="A233" s="181">
        <v>26299</v>
      </c>
      <c r="B233" s="701" t="s">
        <v>665</v>
      </c>
      <c r="C233" s="181" t="s">
        <v>666</v>
      </c>
      <c r="D233" s="181" t="s">
        <v>667</v>
      </c>
      <c r="E233" s="181" t="s">
        <v>668</v>
      </c>
      <c r="F233" s="181" t="s">
        <v>304</v>
      </c>
      <c r="G233" s="181" t="s">
        <v>601</v>
      </c>
      <c r="H233" s="181" t="s">
        <v>5</v>
      </c>
      <c r="I233" s="181" t="s">
        <v>669</v>
      </c>
      <c r="J233" s="181">
        <v>149400</v>
      </c>
      <c r="K233" s="181">
        <v>3</v>
      </c>
      <c r="L233" s="181"/>
      <c r="M233" s="181"/>
      <c r="N233" s="596" t="s">
        <v>285</v>
      </c>
    </row>
    <row r="234" spans="1:14" s="158" customFormat="1" ht="18" customHeight="1" x14ac:dyDescent="0.25">
      <c r="A234" s="181">
        <v>28226</v>
      </c>
      <c r="B234" s="701" t="s">
        <v>11977</v>
      </c>
      <c r="C234" s="181" t="s">
        <v>301</v>
      </c>
      <c r="D234" s="181" t="s">
        <v>667</v>
      </c>
      <c r="E234" s="181" t="s">
        <v>11978</v>
      </c>
      <c r="F234" s="181" t="s">
        <v>304</v>
      </c>
      <c r="G234" s="181" t="s">
        <v>601</v>
      </c>
      <c r="H234" s="181" t="s">
        <v>5</v>
      </c>
      <c r="I234" s="181" t="s">
        <v>11979</v>
      </c>
      <c r="J234" s="181">
        <v>149400</v>
      </c>
      <c r="K234" s="181">
        <v>3</v>
      </c>
      <c r="L234" s="181"/>
      <c r="M234" s="181"/>
      <c r="N234" s="596" t="s">
        <v>285</v>
      </c>
    </row>
    <row r="235" spans="1:14" s="158" customFormat="1" ht="18" customHeight="1" x14ac:dyDescent="0.25">
      <c r="A235" s="181">
        <v>44222</v>
      </c>
      <c r="B235" s="701" t="s">
        <v>14488</v>
      </c>
      <c r="C235" s="181" t="s">
        <v>301</v>
      </c>
      <c r="D235" s="181" t="s">
        <v>670</v>
      </c>
      <c r="E235" s="181" t="s">
        <v>520</v>
      </c>
      <c r="F235" s="181" t="s">
        <v>304</v>
      </c>
      <c r="G235" s="181" t="s">
        <v>601</v>
      </c>
      <c r="H235" s="181" t="s">
        <v>5</v>
      </c>
      <c r="I235" s="181" t="s">
        <v>301</v>
      </c>
      <c r="J235" s="181">
        <v>25600</v>
      </c>
      <c r="K235" s="181">
        <v>4</v>
      </c>
      <c r="L235" s="181"/>
      <c r="M235" s="181"/>
      <c r="N235" s="596" t="s">
        <v>285</v>
      </c>
    </row>
    <row r="236" spans="1:14" s="158" customFormat="1" ht="18" customHeight="1" x14ac:dyDescent="0.25">
      <c r="A236" s="181">
        <v>23700</v>
      </c>
      <c r="B236" s="701" t="s">
        <v>17723</v>
      </c>
      <c r="C236" s="181" t="s">
        <v>17724</v>
      </c>
      <c r="D236" s="181" t="s">
        <v>670</v>
      </c>
      <c r="E236" s="181" t="s">
        <v>605</v>
      </c>
      <c r="F236" s="181" t="s">
        <v>304</v>
      </c>
      <c r="G236" s="181" t="s">
        <v>601</v>
      </c>
      <c r="H236" s="181" t="s">
        <v>5</v>
      </c>
      <c r="I236" s="181" t="s">
        <v>301</v>
      </c>
      <c r="J236" s="181">
        <v>26390</v>
      </c>
      <c r="K236" s="181">
        <v>1</v>
      </c>
      <c r="L236" s="181"/>
      <c r="M236" s="181"/>
      <c r="N236" s="596" t="s">
        <v>285</v>
      </c>
    </row>
    <row r="237" spans="1:14" s="158" customFormat="1" ht="18" customHeight="1" x14ac:dyDescent="0.25">
      <c r="A237" s="181">
        <v>4835</v>
      </c>
      <c r="B237" s="701" t="s">
        <v>12874</v>
      </c>
      <c r="C237" s="181" t="s">
        <v>301</v>
      </c>
      <c r="D237" s="181" t="s">
        <v>670</v>
      </c>
      <c r="E237" s="181" t="s">
        <v>462</v>
      </c>
      <c r="F237" s="181" t="s">
        <v>304</v>
      </c>
      <c r="G237" s="181" t="s">
        <v>601</v>
      </c>
      <c r="H237" s="181" t="s">
        <v>5</v>
      </c>
      <c r="I237" s="181" t="s">
        <v>301</v>
      </c>
      <c r="J237" s="181">
        <v>28390</v>
      </c>
      <c r="K237" s="181">
        <v>3</v>
      </c>
      <c r="L237" s="181"/>
      <c r="M237" s="181"/>
      <c r="N237" s="596" t="s">
        <v>285</v>
      </c>
    </row>
    <row r="238" spans="1:14" s="158" customFormat="1" ht="18" customHeight="1" x14ac:dyDescent="0.25">
      <c r="A238" s="181">
        <v>54021</v>
      </c>
      <c r="B238" s="701" t="s">
        <v>671</v>
      </c>
      <c r="C238" s="181" t="s">
        <v>301</v>
      </c>
      <c r="D238" s="181" t="s">
        <v>670</v>
      </c>
      <c r="E238" s="181" t="s">
        <v>672</v>
      </c>
      <c r="F238" s="181" t="s">
        <v>304</v>
      </c>
      <c r="G238" s="181" t="s">
        <v>601</v>
      </c>
      <c r="H238" s="181" t="s">
        <v>5</v>
      </c>
      <c r="I238" s="181" t="s">
        <v>301</v>
      </c>
      <c r="J238" s="181">
        <v>26890</v>
      </c>
      <c r="K238" s="181">
        <v>1</v>
      </c>
      <c r="L238" s="181"/>
      <c r="M238" s="181"/>
      <c r="N238" s="596" t="s">
        <v>285</v>
      </c>
    </row>
    <row r="239" spans="1:14" s="158" customFormat="1" ht="18" customHeight="1" x14ac:dyDescent="0.25">
      <c r="A239" s="181">
        <v>36110</v>
      </c>
      <c r="B239" s="701" t="s">
        <v>17725</v>
      </c>
      <c r="C239" s="181" t="s">
        <v>17726</v>
      </c>
      <c r="D239" s="181" t="s">
        <v>670</v>
      </c>
      <c r="E239" s="181" t="s">
        <v>648</v>
      </c>
      <c r="F239" s="181" t="s">
        <v>304</v>
      </c>
      <c r="G239" s="181" t="s">
        <v>601</v>
      </c>
      <c r="H239" s="181" t="s">
        <v>5</v>
      </c>
      <c r="I239" s="181" t="s">
        <v>301</v>
      </c>
      <c r="J239" s="181">
        <v>27390</v>
      </c>
      <c r="K239" s="181">
        <v>2</v>
      </c>
      <c r="L239" s="181"/>
      <c r="M239" s="181"/>
      <c r="N239" s="596" t="s">
        <v>285</v>
      </c>
    </row>
    <row r="240" spans="1:14" s="158" customFormat="1" ht="18" customHeight="1" x14ac:dyDescent="0.25">
      <c r="A240" s="181">
        <v>42316</v>
      </c>
      <c r="B240" s="701" t="s">
        <v>673</v>
      </c>
      <c r="C240" s="181" t="s">
        <v>674</v>
      </c>
      <c r="D240" s="181" t="s">
        <v>670</v>
      </c>
      <c r="E240" s="181" t="s">
        <v>303</v>
      </c>
      <c r="F240" s="181" t="s">
        <v>304</v>
      </c>
      <c r="G240" s="181" t="s">
        <v>601</v>
      </c>
      <c r="H240" s="181" t="s">
        <v>5</v>
      </c>
      <c r="I240" s="181" t="s">
        <v>301</v>
      </c>
      <c r="J240" s="181">
        <v>22700</v>
      </c>
      <c r="K240" s="181">
        <v>12</v>
      </c>
      <c r="L240" s="181"/>
      <c r="M240" s="181"/>
      <c r="N240" s="596" t="s">
        <v>285</v>
      </c>
    </row>
    <row r="241" spans="1:14" s="158" customFormat="1" ht="18" customHeight="1" x14ac:dyDescent="0.25">
      <c r="A241" s="181">
        <v>5146</v>
      </c>
      <c r="B241" s="701" t="s">
        <v>14634</v>
      </c>
      <c r="C241" s="181" t="s">
        <v>14635</v>
      </c>
      <c r="D241" s="181" t="s">
        <v>2293</v>
      </c>
      <c r="E241" s="181" t="s">
        <v>14636</v>
      </c>
      <c r="F241" s="181" t="s">
        <v>304</v>
      </c>
      <c r="G241" s="181" t="s">
        <v>2289</v>
      </c>
      <c r="H241" s="181" t="s">
        <v>9</v>
      </c>
      <c r="I241" s="181" t="s">
        <v>14637</v>
      </c>
      <c r="J241" s="181">
        <v>17570</v>
      </c>
      <c r="K241" s="181">
        <v>90</v>
      </c>
      <c r="L241" s="181"/>
      <c r="M241" s="181"/>
      <c r="N241" s="596" t="s">
        <v>285</v>
      </c>
    </row>
    <row r="242" spans="1:14" s="158" customFormat="1" ht="18" customHeight="1" x14ac:dyDescent="0.25">
      <c r="A242" s="181">
        <v>46016</v>
      </c>
      <c r="B242" s="701" t="s">
        <v>675</v>
      </c>
      <c r="C242" s="181" t="s">
        <v>676</v>
      </c>
      <c r="D242" s="181" t="s">
        <v>677</v>
      </c>
      <c r="E242" s="181" t="s">
        <v>325</v>
      </c>
      <c r="F242" s="181" t="s">
        <v>304</v>
      </c>
      <c r="G242" s="181" t="s">
        <v>678</v>
      </c>
      <c r="H242" s="181" t="s">
        <v>7</v>
      </c>
      <c r="I242" s="181" t="s">
        <v>301</v>
      </c>
      <c r="J242" s="181">
        <v>248660</v>
      </c>
      <c r="K242" s="181">
        <v>107</v>
      </c>
      <c r="L242" s="181"/>
      <c r="M242" s="181"/>
      <c r="N242" s="596" t="s">
        <v>285</v>
      </c>
    </row>
    <row r="243" spans="1:14" s="158" customFormat="1" ht="18" customHeight="1" x14ac:dyDescent="0.25">
      <c r="A243" s="181">
        <v>46430</v>
      </c>
      <c r="B243" s="701" t="s">
        <v>679</v>
      </c>
      <c r="C243" s="181" t="s">
        <v>680</v>
      </c>
      <c r="D243" s="181" t="s">
        <v>677</v>
      </c>
      <c r="E243" s="181" t="s">
        <v>648</v>
      </c>
      <c r="F243" s="181" t="s">
        <v>304</v>
      </c>
      <c r="G243" s="181" t="s">
        <v>678</v>
      </c>
      <c r="H243" s="181" t="s">
        <v>7</v>
      </c>
      <c r="I243" s="181" t="s">
        <v>301</v>
      </c>
      <c r="J243" s="181">
        <v>249620</v>
      </c>
      <c r="K243" s="181">
        <v>75</v>
      </c>
      <c r="L243" s="181"/>
      <c r="M243" s="181"/>
      <c r="N243" s="596" t="s">
        <v>285</v>
      </c>
    </row>
    <row r="244" spans="1:14" s="158" customFormat="1" ht="18" customHeight="1" x14ac:dyDescent="0.25">
      <c r="A244" s="181">
        <v>16900</v>
      </c>
      <c r="B244" s="701" t="s">
        <v>681</v>
      </c>
      <c r="C244" s="181" t="s">
        <v>682</v>
      </c>
      <c r="D244" s="181" t="s">
        <v>677</v>
      </c>
      <c r="E244" s="181" t="s">
        <v>683</v>
      </c>
      <c r="F244" s="181" t="s">
        <v>304</v>
      </c>
      <c r="G244" s="181" t="s">
        <v>678</v>
      </c>
      <c r="H244" s="181" t="s">
        <v>7</v>
      </c>
      <c r="I244" s="181" t="s">
        <v>684</v>
      </c>
      <c r="J244" s="181">
        <v>226020</v>
      </c>
      <c r="K244" s="181">
        <v>136</v>
      </c>
      <c r="L244" s="181"/>
      <c r="M244" s="181"/>
      <c r="N244" s="596" t="s">
        <v>285</v>
      </c>
    </row>
    <row r="245" spans="1:14" s="158" customFormat="1" ht="18" customHeight="1" x14ac:dyDescent="0.25">
      <c r="A245" s="181">
        <v>46017</v>
      </c>
      <c r="B245" s="701" t="s">
        <v>685</v>
      </c>
      <c r="C245" s="181" t="s">
        <v>686</v>
      </c>
      <c r="D245" s="181" t="s">
        <v>677</v>
      </c>
      <c r="E245" s="181" t="s">
        <v>687</v>
      </c>
      <c r="F245" s="181" t="s">
        <v>304</v>
      </c>
      <c r="G245" s="181" t="s">
        <v>678</v>
      </c>
      <c r="H245" s="181" t="s">
        <v>7</v>
      </c>
      <c r="I245" s="181" t="s">
        <v>688</v>
      </c>
      <c r="J245" s="181">
        <v>230450</v>
      </c>
      <c r="K245" s="181">
        <v>133</v>
      </c>
      <c r="L245" s="181"/>
      <c r="M245" s="181"/>
      <c r="N245" s="596" t="s">
        <v>285</v>
      </c>
    </row>
    <row r="246" spans="1:14" s="158" customFormat="1" ht="18" customHeight="1" x14ac:dyDescent="0.25">
      <c r="A246" s="181">
        <v>10270</v>
      </c>
      <c r="B246" s="701" t="s">
        <v>689</v>
      </c>
      <c r="C246" s="181" t="s">
        <v>690</v>
      </c>
      <c r="D246" s="181" t="s">
        <v>691</v>
      </c>
      <c r="E246" s="181" t="s">
        <v>692</v>
      </c>
      <c r="F246" s="181" t="s">
        <v>304</v>
      </c>
      <c r="G246" s="181" t="s">
        <v>678</v>
      </c>
      <c r="H246" s="181" t="s">
        <v>7</v>
      </c>
      <c r="I246" s="181" t="s">
        <v>693</v>
      </c>
      <c r="J246" s="181">
        <v>1081740</v>
      </c>
      <c r="K246" s="181">
        <v>36</v>
      </c>
      <c r="L246" s="181"/>
      <c r="M246" s="181"/>
      <c r="N246" s="596" t="s">
        <v>285</v>
      </c>
    </row>
    <row r="247" spans="1:14" s="158" customFormat="1" ht="18" customHeight="1" x14ac:dyDescent="0.25">
      <c r="A247" s="181">
        <v>13469</v>
      </c>
      <c r="B247" s="701" t="s">
        <v>694</v>
      </c>
      <c r="C247" s="181" t="s">
        <v>301</v>
      </c>
      <c r="D247" s="181" t="s">
        <v>691</v>
      </c>
      <c r="E247" s="181" t="s">
        <v>695</v>
      </c>
      <c r="F247" s="181" t="s">
        <v>304</v>
      </c>
      <c r="G247" s="181" t="s">
        <v>678</v>
      </c>
      <c r="H247" s="181" t="s">
        <v>7</v>
      </c>
      <c r="I247" s="181" t="s">
        <v>301</v>
      </c>
      <c r="J247" s="181">
        <v>878740</v>
      </c>
      <c r="K247" s="181">
        <v>24</v>
      </c>
      <c r="L247" s="181"/>
      <c r="M247" s="181"/>
      <c r="N247" s="596" t="s">
        <v>285</v>
      </c>
    </row>
    <row r="248" spans="1:14" s="158" customFormat="1" ht="18" customHeight="1" x14ac:dyDescent="0.25">
      <c r="A248" s="181">
        <v>21003</v>
      </c>
      <c r="B248" s="701" t="s">
        <v>14117</v>
      </c>
      <c r="C248" s="181" t="s">
        <v>14118</v>
      </c>
      <c r="D248" s="181" t="s">
        <v>696</v>
      </c>
      <c r="E248" s="181" t="s">
        <v>14119</v>
      </c>
      <c r="F248" s="181" t="s">
        <v>304</v>
      </c>
      <c r="G248" s="181" t="s">
        <v>697</v>
      </c>
      <c r="H248" s="181" t="s">
        <v>5</v>
      </c>
      <c r="I248" s="181" t="s">
        <v>14120</v>
      </c>
      <c r="J248" s="181">
        <v>4650</v>
      </c>
      <c r="K248" s="181">
        <v>31</v>
      </c>
      <c r="L248" s="181"/>
      <c r="M248" s="181"/>
      <c r="N248" s="596" t="s">
        <v>285</v>
      </c>
    </row>
    <row r="249" spans="1:14" s="158" customFormat="1" ht="18" customHeight="1" x14ac:dyDescent="0.25">
      <c r="A249" s="181">
        <v>4690</v>
      </c>
      <c r="B249" s="701" t="s">
        <v>17727</v>
      </c>
      <c r="C249" s="181" t="s">
        <v>17728</v>
      </c>
      <c r="D249" s="181" t="s">
        <v>698</v>
      </c>
      <c r="E249" s="181" t="s">
        <v>699</v>
      </c>
      <c r="F249" s="181" t="s">
        <v>304</v>
      </c>
      <c r="G249" s="181" t="s">
        <v>700</v>
      </c>
      <c r="H249" s="181" t="s">
        <v>5</v>
      </c>
      <c r="I249" s="181" t="s">
        <v>301</v>
      </c>
      <c r="J249" s="181">
        <v>114980</v>
      </c>
      <c r="K249" s="181">
        <v>4</v>
      </c>
      <c r="L249" s="181"/>
      <c r="M249" s="181"/>
      <c r="N249" s="596" t="s">
        <v>285</v>
      </c>
    </row>
    <row r="250" spans="1:14" s="158" customFormat="1" ht="18" customHeight="1" x14ac:dyDescent="0.25">
      <c r="A250" s="181">
        <v>24922</v>
      </c>
      <c r="B250" s="701" t="s">
        <v>16355</v>
      </c>
      <c r="C250" s="181" t="s">
        <v>16356</v>
      </c>
      <c r="D250" s="181" t="s">
        <v>698</v>
      </c>
      <c r="E250" s="181" t="s">
        <v>16357</v>
      </c>
      <c r="F250" s="181" t="s">
        <v>304</v>
      </c>
      <c r="G250" s="181" t="s">
        <v>700</v>
      </c>
      <c r="H250" s="181" t="s">
        <v>5</v>
      </c>
      <c r="I250" s="181" t="s">
        <v>16358</v>
      </c>
      <c r="J250" s="181">
        <v>101980</v>
      </c>
      <c r="K250" s="181">
        <v>6</v>
      </c>
      <c r="L250" s="181"/>
      <c r="M250" s="181"/>
      <c r="N250" s="596" t="s">
        <v>285</v>
      </c>
    </row>
    <row r="251" spans="1:14" s="158" customFormat="1" ht="18" customHeight="1" x14ac:dyDescent="0.25">
      <c r="A251" s="181">
        <v>19435</v>
      </c>
      <c r="B251" s="701">
        <v>7700739792</v>
      </c>
      <c r="C251" s="181" t="s">
        <v>701</v>
      </c>
      <c r="D251" s="181" t="s">
        <v>702</v>
      </c>
      <c r="E251" s="181" t="s">
        <v>703</v>
      </c>
      <c r="F251" s="181" t="s">
        <v>304</v>
      </c>
      <c r="G251" s="181" t="s">
        <v>704</v>
      </c>
      <c r="H251" s="181" t="s">
        <v>7</v>
      </c>
      <c r="I251" s="181" t="s">
        <v>705</v>
      </c>
      <c r="J251" s="181">
        <v>32170</v>
      </c>
      <c r="K251" s="181">
        <v>22</v>
      </c>
      <c r="L251" s="181"/>
      <c r="M251" s="181"/>
      <c r="N251" s="596" t="s">
        <v>285</v>
      </c>
    </row>
    <row r="252" spans="1:14" s="158" customFormat="1" ht="18" customHeight="1" x14ac:dyDescent="0.25">
      <c r="A252" s="181">
        <v>29880</v>
      </c>
      <c r="B252" s="701">
        <v>31481</v>
      </c>
      <c r="C252" s="181" t="s">
        <v>301</v>
      </c>
      <c r="D252" s="181" t="s">
        <v>706</v>
      </c>
      <c r="E252" s="181" t="s">
        <v>707</v>
      </c>
      <c r="F252" s="181" t="s">
        <v>416</v>
      </c>
      <c r="G252" s="181" t="s">
        <v>567</v>
      </c>
      <c r="H252" s="181" t="s">
        <v>5</v>
      </c>
      <c r="I252" s="181" t="s">
        <v>17729</v>
      </c>
      <c r="J252" s="181">
        <v>26290</v>
      </c>
      <c r="K252" s="181">
        <v>15</v>
      </c>
      <c r="L252" s="181"/>
      <c r="M252" s="181"/>
      <c r="N252" s="596" t="s">
        <v>285</v>
      </c>
    </row>
    <row r="253" spans="1:14" s="158" customFormat="1" ht="18" customHeight="1" x14ac:dyDescent="0.25">
      <c r="A253" s="181">
        <v>26386</v>
      </c>
      <c r="B253" s="701" t="s">
        <v>14638</v>
      </c>
      <c r="C253" s="181" t="s">
        <v>301</v>
      </c>
      <c r="D253" s="181" t="s">
        <v>706</v>
      </c>
      <c r="E253" s="181" t="s">
        <v>707</v>
      </c>
      <c r="F253" s="181" t="s">
        <v>416</v>
      </c>
      <c r="G253" s="181" t="s">
        <v>708</v>
      </c>
      <c r="H253" s="181" t="s">
        <v>5</v>
      </c>
      <c r="I253" s="181" t="s">
        <v>14639</v>
      </c>
      <c r="J253" s="181">
        <v>34800</v>
      </c>
      <c r="K253" s="181">
        <v>11</v>
      </c>
      <c r="L253" s="181"/>
      <c r="M253" s="181"/>
      <c r="N253" s="596" t="s">
        <v>285</v>
      </c>
    </row>
    <row r="254" spans="1:14" s="158" customFormat="1" ht="18" customHeight="1" x14ac:dyDescent="0.25">
      <c r="A254" s="181">
        <v>11781</v>
      </c>
      <c r="B254" s="701" t="s">
        <v>14121</v>
      </c>
      <c r="C254" s="181" t="s">
        <v>14122</v>
      </c>
      <c r="D254" s="181" t="s">
        <v>712</v>
      </c>
      <c r="E254" s="181" t="s">
        <v>713</v>
      </c>
      <c r="F254" s="181" t="s">
        <v>304</v>
      </c>
      <c r="G254" s="181" t="s">
        <v>718</v>
      </c>
      <c r="H254" s="181" t="s">
        <v>5</v>
      </c>
      <c r="I254" s="181" t="s">
        <v>306</v>
      </c>
      <c r="J254" s="181">
        <v>4150</v>
      </c>
      <c r="K254" s="181">
        <v>7</v>
      </c>
      <c r="L254" s="181"/>
      <c r="M254" s="181"/>
      <c r="N254" s="596" t="s">
        <v>285</v>
      </c>
    </row>
    <row r="255" spans="1:14" s="158" customFormat="1" ht="18" customHeight="1" x14ac:dyDescent="0.25">
      <c r="A255" s="181">
        <v>52735</v>
      </c>
      <c r="B255" s="701" t="s">
        <v>714</v>
      </c>
      <c r="C255" s="181" t="s">
        <v>715</v>
      </c>
      <c r="D255" s="181" t="s">
        <v>712</v>
      </c>
      <c r="E255" s="181" t="s">
        <v>713</v>
      </c>
      <c r="F255" s="181" t="s">
        <v>304</v>
      </c>
      <c r="G255" s="181" t="s">
        <v>601</v>
      </c>
      <c r="H255" s="181" t="s">
        <v>5</v>
      </c>
      <c r="I255" s="181" t="s">
        <v>306</v>
      </c>
      <c r="J255" s="181">
        <v>4780</v>
      </c>
      <c r="K255" s="181">
        <v>52</v>
      </c>
      <c r="L255" s="181"/>
      <c r="M255" s="181"/>
      <c r="N255" s="596" t="s">
        <v>285</v>
      </c>
    </row>
    <row r="256" spans="1:14" s="158" customFormat="1" ht="18" customHeight="1" x14ac:dyDescent="0.25">
      <c r="A256" s="181">
        <v>19513</v>
      </c>
      <c r="B256" s="701">
        <v>31416</v>
      </c>
      <c r="C256" s="181" t="s">
        <v>14123</v>
      </c>
      <c r="D256" s="181" t="s">
        <v>712</v>
      </c>
      <c r="E256" s="181" t="s">
        <v>713</v>
      </c>
      <c r="F256" s="181" t="s">
        <v>304</v>
      </c>
      <c r="G256" s="181" t="s">
        <v>567</v>
      </c>
      <c r="H256" s="181" t="s">
        <v>5</v>
      </c>
      <c r="I256" s="181" t="s">
        <v>14124</v>
      </c>
      <c r="J256" s="181">
        <v>5450</v>
      </c>
      <c r="K256" s="181">
        <v>30</v>
      </c>
      <c r="L256" s="181"/>
      <c r="M256" s="181"/>
      <c r="N256" s="596" t="s">
        <v>285</v>
      </c>
    </row>
    <row r="257" spans="1:14" s="158" customFormat="1" ht="18" customHeight="1" x14ac:dyDescent="0.25">
      <c r="A257" s="181">
        <v>22658</v>
      </c>
      <c r="B257" s="701" t="s">
        <v>716</v>
      </c>
      <c r="C257" s="181" t="s">
        <v>717</v>
      </c>
      <c r="D257" s="181" t="s">
        <v>712</v>
      </c>
      <c r="E257" s="181" t="s">
        <v>699</v>
      </c>
      <c r="F257" s="181" t="s">
        <v>304</v>
      </c>
      <c r="G257" s="181" t="s">
        <v>718</v>
      </c>
      <c r="H257" s="181" t="s">
        <v>5</v>
      </c>
      <c r="I257" s="181" t="s">
        <v>719</v>
      </c>
      <c r="J257" s="181">
        <v>4810</v>
      </c>
      <c r="K257" s="181">
        <v>28</v>
      </c>
      <c r="L257" s="181"/>
      <c r="M257" s="181"/>
      <c r="N257" s="596" t="s">
        <v>285</v>
      </c>
    </row>
    <row r="258" spans="1:14" s="158" customFormat="1" ht="18" customHeight="1" x14ac:dyDescent="0.25">
      <c r="A258" s="181">
        <v>27692</v>
      </c>
      <c r="B258" s="701">
        <v>31275</v>
      </c>
      <c r="C258" s="181" t="s">
        <v>14125</v>
      </c>
      <c r="D258" s="181" t="s">
        <v>712</v>
      </c>
      <c r="E258" s="181" t="s">
        <v>699</v>
      </c>
      <c r="F258" s="181" t="s">
        <v>304</v>
      </c>
      <c r="G258" s="181" t="s">
        <v>567</v>
      </c>
      <c r="H258" s="181" t="s">
        <v>5</v>
      </c>
      <c r="I258" s="181" t="s">
        <v>14126</v>
      </c>
      <c r="J258" s="181">
        <v>7380</v>
      </c>
      <c r="K258" s="181">
        <v>32</v>
      </c>
      <c r="L258" s="181"/>
      <c r="M258" s="181"/>
      <c r="N258" s="596" t="s">
        <v>285</v>
      </c>
    </row>
    <row r="259" spans="1:14" s="158" customFormat="1" ht="18" customHeight="1" x14ac:dyDescent="0.25">
      <c r="A259" s="181">
        <v>24201</v>
      </c>
      <c r="B259" s="701">
        <v>31480</v>
      </c>
      <c r="C259" s="181" t="s">
        <v>12875</v>
      </c>
      <c r="D259" s="181" t="s">
        <v>712</v>
      </c>
      <c r="E259" s="181" t="s">
        <v>443</v>
      </c>
      <c r="F259" s="181" t="s">
        <v>304</v>
      </c>
      <c r="G259" s="181" t="s">
        <v>567</v>
      </c>
      <c r="H259" s="181" t="s">
        <v>5</v>
      </c>
      <c r="I259" s="181" t="s">
        <v>301</v>
      </c>
      <c r="J259" s="181">
        <v>8250</v>
      </c>
      <c r="K259" s="181">
        <v>164</v>
      </c>
      <c r="L259" s="181"/>
      <c r="M259" s="181"/>
      <c r="N259" s="596" t="s">
        <v>285</v>
      </c>
    </row>
    <row r="260" spans="1:14" s="158" customFormat="1" ht="18" customHeight="1" x14ac:dyDescent="0.25">
      <c r="A260" s="181">
        <v>25603</v>
      </c>
      <c r="B260" s="701" t="s">
        <v>10850</v>
      </c>
      <c r="C260" s="181" t="s">
        <v>10851</v>
      </c>
      <c r="D260" s="181" t="s">
        <v>712</v>
      </c>
      <c r="E260" s="181" t="s">
        <v>443</v>
      </c>
      <c r="F260" s="181" t="s">
        <v>304</v>
      </c>
      <c r="G260" s="181" t="s">
        <v>718</v>
      </c>
      <c r="H260" s="181" t="s">
        <v>5</v>
      </c>
      <c r="I260" s="181" t="s">
        <v>301</v>
      </c>
      <c r="J260" s="181">
        <v>6640</v>
      </c>
      <c r="K260" s="181">
        <v>98</v>
      </c>
      <c r="L260" s="181"/>
      <c r="M260" s="181"/>
      <c r="N260" s="596" t="s">
        <v>285</v>
      </c>
    </row>
    <row r="261" spans="1:14" s="158" customFormat="1" ht="18" customHeight="1" x14ac:dyDescent="0.25">
      <c r="A261" s="181">
        <v>22815</v>
      </c>
      <c r="B261" s="701">
        <v>31287</v>
      </c>
      <c r="C261" s="181" t="s">
        <v>10639</v>
      </c>
      <c r="D261" s="181" t="s">
        <v>712</v>
      </c>
      <c r="E261" s="181" t="s">
        <v>945</v>
      </c>
      <c r="F261" s="181" t="s">
        <v>304</v>
      </c>
      <c r="G261" s="181" t="s">
        <v>567</v>
      </c>
      <c r="H261" s="181" t="s">
        <v>5</v>
      </c>
      <c r="I261" s="181" t="s">
        <v>301</v>
      </c>
      <c r="J261" s="181">
        <v>6000</v>
      </c>
      <c r="K261" s="181">
        <v>130</v>
      </c>
      <c r="L261" s="181"/>
      <c r="M261" s="181"/>
      <c r="N261" s="596" t="s">
        <v>285</v>
      </c>
    </row>
    <row r="262" spans="1:14" s="158" customFormat="1" ht="18" customHeight="1" x14ac:dyDescent="0.25">
      <c r="A262" s="181">
        <v>5357</v>
      </c>
      <c r="B262" s="701" t="s">
        <v>720</v>
      </c>
      <c r="C262" s="181" t="s">
        <v>721</v>
      </c>
      <c r="D262" s="181" t="s">
        <v>712</v>
      </c>
      <c r="E262" s="181" t="s">
        <v>722</v>
      </c>
      <c r="F262" s="181" t="s">
        <v>304</v>
      </c>
      <c r="G262" s="181" t="s">
        <v>718</v>
      </c>
      <c r="H262" s="181" t="s">
        <v>5</v>
      </c>
      <c r="I262" s="181" t="s">
        <v>723</v>
      </c>
      <c r="J262" s="181">
        <v>4560</v>
      </c>
      <c r="K262" s="181">
        <v>18</v>
      </c>
      <c r="L262" s="181"/>
      <c r="M262" s="181"/>
      <c r="N262" s="596" t="s">
        <v>285</v>
      </c>
    </row>
    <row r="263" spans="1:14" s="158" customFormat="1" ht="18" customHeight="1" x14ac:dyDescent="0.25">
      <c r="A263" s="181">
        <v>9052</v>
      </c>
      <c r="B263" s="701" t="s">
        <v>14640</v>
      </c>
      <c r="C263" s="181" t="s">
        <v>14641</v>
      </c>
      <c r="D263" s="181" t="s">
        <v>712</v>
      </c>
      <c r="E263" s="181" t="s">
        <v>328</v>
      </c>
      <c r="F263" s="181" t="s">
        <v>304</v>
      </c>
      <c r="G263" s="181" t="s">
        <v>718</v>
      </c>
      <c r="H263" s="181" t="s">
        <v>5</v>
      </c>
      <c r="I263" s="181" t="s">
        <v>529</v>
      </c>
      <c r="J263" s="181">
        <v>3350</v>
      </c>
      <c r="K263" s="181">
        <v>10</v>
      </c>
      <c r="L263" s="181"/>
      <c r="M263" s="181"/>
      <c r="N263" s="596" t="s">
        <v>285</v>
      </c>
    </row>
    <row r="264" spans="1:14" s="158" customFormat="1" ht="18" customHeight="1" x14ac:dyDescent="0.25">
      <c r="A264" s="181">
        <v>18444</v>
      </c>
      <c r="B264" s="701">
        <v>31254</v>
      </c>
      <c r="C264" s="181" t="s">
        <v>14642</v>
      </c>
      <c r="D264" s="181" t="s">
        <v>712</v>
      </c>
      <c r="E264" s="181" t="s">
        <v>14643</v>
      </c>
      <c r="F264" s="181" t="s">
        <v>304</v>
      </c>
      <c r="G264" s="181" t="s">
        <v>567</v>
      </c>
      <c r="H264" s="181" t="s">
        <v>5</v>
      </c>
      <c r="I264" s="181" t="s">
        <v>301</v>
      </c>
      <c r="J264" s="181">
        <v>8170</v>
      </c>
      <c r="K264" s="181">
        <v>18</v>
      </c>
      <c r="L264" s="181"/>
      <c r="M264" s="181"/>
      <c r="N264" s="596" t="s">
        <v>285</v>
      </c>
    </row>
    <row r="265" spans="1:14" s="158" customFormat="1" ht="18" customHeight="1" x14ac:dyDescent="0.25">
      <c r="A265" s="181">
        <v>89278</v>
      </c>
      <c r="B265" s="701">
        <v>31270</v>
      </c>
      <c r="C265" s="181" t="s">
        <v>11255</v>
      </c>
      <c r="D265" s="181" t="s">
        <v>724</v>
      </c>
      <c r="E265" s="181" t="s">
        <v>556</v>
      </c>
      <c r="F265" s="181" t="s">
        <v>304</v>
      </c>
      <c r="G265" s="181" t="s">
        <v>567</v>
      </c>
      <c r="H265" s="181" t="s">
        <v>5</v>
      </c>
      <c r="I265" s="181" t="s">
        <v>301</v>
      </c>
      <c r="J265" s="181">
        <v>8710</v>
      </c>
      <c r="K265" s="181">
        <v>53</v>
      </c>
      <c r="L265" s="181"/>
      <c r="M265" s="181"/>
      <c r="N265" s="596" t="s">
        <v>285</v>
      </c>
    </row>
    <row r="266" spans="1:14" s="158" customFormat="1" ht="18" customHeight="1" x14ac:dyDescent="0.25">
      <c r="A266" s="181">
        <v>16997</v>
      </c>
      <c r="B266" s="701" t="s">
        <v>10853</v>
      </c>
      <c r="C266" s="181" t="s">
        <v>10854</v>
      </c>
      <c r="D266" s="181" t="s">
        <v>724</v>
      </c>
      <c r="E266" s="181" t="s">
        <v>556</v>
      </c>
      <c r="F266" s="181" t="s">
        <v>304</v>
      </c>
      <c r="G266" s="181" t="s">
        <v>718</v>
      </c>
      <c r="H266" s="181" t="s">
        <v>5</v>
      </c>
      <c r="I266" s="181" t="s">
        <v>301</v>
      </c>
      <c r="J266" s="181">
        <v>7400</v>
      </c>
      <c r="K266" s="181">
        <v>105</v>
      </c>
      <c r="L266" s="181"/>
      <c r="M266" s="181"/>
      <c r="N266" s="596" t="s">
        <v>285</v>
      </c>
    </row>
    <row r="267" spans="1:14" s="158" customFormat="1" ht="18" customHeight="1" x14ac:dyDescent="0.25">
      <c r="A267" s="181">
        <v>8618</v>
      </c>
      <c r="B267" s="701">
        <v>31411</v>
      </c>
      <c r="C267" s="181" t="s">
        <v>12876</v>
      </c>
      <c r="D267" s="181" t="s">
        <v>724</v>
      </c>
      <c r="E267" s="181" t="s">
        <v>10855</v>
      </c>
      <c r="F267" s="181" t="s">
        <v>304</v>
      </c>
      <c r="G267" s="181" t="s">
        <v>567</v>
      </c>
      <c r="H267" s="181" t="s">
        <v>5</v>
      </c>
      <c r="I267" s="181" t="s">
        <v>6</v>
      </c>
      <c r="J267" s="181">
        <v>7160</v>
      </c>
      <c r="K267" s="181">
        <v>17</v>
      </c>
      <c r="L267" s="181"/>
      <c r="M267" s="181"/>
      <c r="N267" s="596" t="s">
        <v>285</v>
      </c>
    </row>
    <row r="268" spans="1:14" s="158" customFormat="1" ht="18" customHeight="1" x14ac:dyDescent="0.25">
      <c r="A268" s="181">
        <v>46450</v>
      </c>
      <c r="B268" s="701" t="s">
        <v>17730</v>
      </c>
      <c r="C268" s="181" t="s">
        <v>17731</v>
      </c>
      <c r="D268" s="181" t="s">
        <v>724</v>
      </c>
      <c r="E268" s="181" t="s">
        <v>648</v>
      </c>
      <c r="F268" s="181" t="s">
        <v>304</v>
      </c>
      <c r="G268" s="181" t="s">
        <v>725</v>
      </c>
      <c r="H268" s="181" t="s">
        <v>5</v>
      </c>
      <c r="I268" s="181" t="s">
        <v>6</v>
      </c>
      <c r="J268" s="181">
        <v>4880</v>
      </c>
      <c r="K268" s="181">
        <v>15</v>
      </c>
      <c r="L268" s="181"/>
      <c r="M268" s="181"/>
      <c r="N268" s="596" t="s">
        <v>285</v>
      </c>
    </row>
    <row r="269" spans="1:14" s="158" customFormat="1" ht="18" customHeight="1" x14ac:dyDescent="0.25">
      <c r="A269" s="181">
        <v>58671</v>
      </c>
      <c r="B269" s="701" t="s">
        <v>726</v>
      </c>
      <c r="C269" s="181" t="s">
        <v>727</v>
      </c>
      <c r="D269" s="181" t="s">
        <v>724</v>
      </c>
      <c r="E269" s="181" t="s">
        <v>303</v>
      </c>
      <c r="F269" s="181" t="s">
        <v>304</v>
      </c>
      <c r="G269" s="181" t="s">
        <v>718</v>
      </c>
      <c r="H269" s="181" t="s">
        <v>5</v>
      </c>
      <c r="I269" s="181" t="s">
        <v>728</v>
      </c>
      <c r="J269" s="181">
        <v>3250</v>
      </c>
      <c r="K269" s="181">
        <v>102</v>
      </c>
      <c r="L269" s="181"/>
      <c r="M269" s="181"/>
      <c r="N269" s="596" t="s">
        <v>285</v>
      </c>
    </row>
    <row r="270" spans="1:14" s="158" customFormat="1" ht="18" customHeight="1" x14ac:dyDescent="0.25">
      <c r="A270" s="181">
        <v>48975</v>
      </c>
      <c r="B270" s="701">
        <v>31415</v>
      </c>
      <c r="C270" s="181" t="s">
        <v>17732</v>
      </c>
      <c r="D270" s="181" t="s">
        <v>724</v>
      </c>
      <c r="E270" s="181" t="s">
        <v>303</v>
      </c>
      <c r="F270" s="181" t="s">
        <v>304</v>
      </c>
      <c r="G270" s="181" t="s">
        <v>567</v>
      </c>
      <c r="H270" s="181" t="s">
        <v>5</v>
      </c>
      <c r="I270" s="181" t="s">
        <v>6</v>
      </c>
      <c r="J270" s="181">
        <v>6740</v>
      </c>
      <c r="K270" s="181">
        <v>54</v>
      </c>
      <c r="L270" s="181"/>
      <c r="M270" s="181"/>
      <c r="N270" s="596" t="s">
        <v>285</v>
      </c>
    </row>
    <row r="271" spans="1:14" s="158" customFormat="1" ht="18" customHeight="1" x14ac:dyDescent="0.25">
      <c r="A271" s="181">
        <v>91443</v>
      </c>
      <c r="B271" s="701" t="s">
        <v>729</v>
      </c>
      <c r="C271" s="181" t="s">
        <v>730</v>
      </c>
      <c r="D271" s="181" t="s">
        <v>724</v>
      </c>
      <c r="E271" s="181" t="s">
        <v>731</v>
      </c>
      <c r="F271" s="181" t="s">
        <v>304</v>
      </c>
      <c r="G271" s="181" t="s">
        <v>718</v>
      </c>
      <c r="H271" s="181" t="s">
        <v>5</v>
      </c>
      <c r="I271" s="181" t="s">
        <v>732</v>
      </c>
      <c r="J271" s="181">
        <v>5310</v>
      </c>
      <c r="K271" s="181">
        <v>49</v>
      </c>
      <c r="L271" s="181"/>
      <c r="M271" s="181"/>
      <c r="N271" s="596" t="s">
        <v>285</v>
      </c>
    </row>
    <row r="272" spans="1:14" s="158" customFormat="1" ht="18" customHeight="1" x14ac:dyDescent="0.25">
      <c r="A272" s="181">
        <v>29547</v>
      </c>
      <c r="B272" s="701" t="s">
        <v>733</v>
      </c>
      <c r="C272" s="181" t="s">
        <v>734</v>
      </c>
      <c r="D272" s="181" t="s">
        <v>735</v>
      </c>
      <c r="E272" s="181" t="s">
        <v>736</v>
      </c>
      <c r="F272" s="181" t="s">
        <v>304</v>
      </c>
      <c r="G272" s="181" t="s">
        <v>601</v>
      </c>
      <c r="H272" s="181" t="s">
        <v>5</v>
      </c>
      <c r="I272" s="181" t="s">
        <v>737</v>
      </c>
      <c r="J272" s="181">
        <v>10060</v>
      </c>
      <c r="K272" s="181">
        <v>10</v>
      </c>
      <c r="L272" s="181"/>
      <c r="M272" s="181"/>
      <c r="N272" s="596" t="s">
        <v>285</v>
      </c>
    </row>
    <row r="273" spans="1:14" s="158" customFormat="1" ht="18" customHeight="1" x14ac:dyDescent="0.25">
      <c r="A273" s="181">
        <v>27396</v>
      </c>
      <c r="B273" s="701">
        <v>31435</v>
      </c>
      <c r="C273" s="181" t="s">
        <v>17733</v>
      </c>
      <c r="D273" s="181" t="s">
        <v>735</v>
      </c>
      <c r="E273" s="181" t="s">
        <v>736</v>
      </c>
      <c r="F273" s="181" t="s">
        <v>304</v>
      </c>
      <c r="G273" s="181" t="s">
        <v>567</v>
      </c>
      <c r="H273" s="181" t="s">
        <v>5</v>
      </c>
      <c r="I273" s="181" t="s">
        <v>17734</v>
      </c>
      <c r="J273" s="181">
        <v>7190</v>
      </c>
      <c r="K273" s="181">
        <v>8</v>
      </c>
      <c r="L273" s="181"/>
      <c r="M273" s="181"/>
      <c r="N273" s="596" t="s">
        <v>285</v>
      </c>
    </row>
    <row r="274" spans="1:14" s="158" customFormat="1" ht="18" customHeight="1" x14ac:dyDescent="0.25">
      <c r="A274" s="181">
        <v>2855</v>
      </c>
      <c r="B274" s="701" t="s">
        <v>738</v>
      </c>
      <c r="C274" s="181" t="s">
        <v>739</v>
      </c>
      <c r="D274" s="181" t="s">
        <v>740</v>
      </c>
      <c r="E274" s="181" t="s">
        <v>741</v>
      </c>
      <c r="F274" s="181" t="s">
        <v>304</v>
      </c>
      <c r="G274" s="181" t="s">
        <v>718</v>
      </c>
      <c r="H274" s="181" t="s">
        <v>5</v>
      </c>
      <c r="I274" s="181" t="s">
        <v>742</v>
      </c>
      <c r="J274" s="181">
        <v>5730</v>
      </c>
      <c r="K274" s="181">
        <v>18</v>
      </c>
      <c r="L274" s="181"/>
      <c r="M274" s="181"/>
      <c r="N274" s="596" t="s">
        <v>285</v>
      </c>
    </row>
    <row r="275" spans="1:14" s="158" customFormat="1" ht="18" customHeight="1" x14ac:dyDescent="0.25">
      <c r="A275" s="181">
        <v>6130</v>
      </c>
      <c r="B275" s="701">
        <v>57</v>
      </c>
      <c r="C275" s="181" t="s">
        <v>743</v>
      </c>
      <c r="D275" s="181" t="s">
        <v>744</v>
      </c>
      <c r="E275" s="181" t="s">
        <v>487</v>
      </c>
      <c r="F275" s="181" t="s">
        <v>304</v>
      </c>
      <c r="G275" s="181" t="s">
        <v>745</v>
      </c>
      <c r="H275" s="181" t="s">
        <v>746</v>
      </c>
      <c r="I275" s="181" t="s">
        <v>301</v>
      </c>
      <c r="J275" s="181">
        <v>790</v>
      </c>
      <c r="K275" s="181">
        <v>6</v>
      </c>
      <c r="L275" s="181"/>
      <c r="M275" s="181"/>
      <c r="N275" s="596" t="s">
        <v>285</v>
      </c>
    </row>
    <row r="276" spans="1:14" s="158" customFormat="1" ht="18" customHeight="1" x14ac:dyDescent="0.25">
      <c r="A276" s="181">
        <v>28678</v>
      </c>
      <c r="B276" s="701">
        <v>7700715851</v>
      </c>
      <c r="C276" s="181" t="s">
        <v>10640</v>
      </c>
      <c r="D276" s="181" t="s">
        <v>10641</v>
      </c>
      <c r="E276" s="181" t="s">
        <v>1477</v>
      </c>
      <c r="F276" s="181" t="s">
        <v>304</v>
      </c>
      <c r="G276" s="181" t="s">
        <v>564</v>
      </c>
      <c r="H276" s="181" t="s">
        <v>5</v>
      </c>
      <c r="I276" s="181" t="s">
        <v>1828</v>
      </c>
      <c r="J276" s="181">
        <v>1590</v>
      </c>
      <c r="K276" s="181">
        <v>51</v>
      </c>
      <c r="L276" s="181"/>
      <c r="M276" s="181"/>
      <c r="N276" s="596" t="s">
        <v>285</v>
      </c>
    </row>
    <row r="277" spans="1:14" s="158" customFormat="1" ht="18" customHeight="1" x14ac:dyDescent="0.25">
      <c r="A277" s="181">
        <v>11015</v>
      </c>
      <c r="B277" s="701">
        <v>45691</v>
      </c>
      <c r="C277" s="181" t="s">
        <v>12877</v>
      </c>
      <c r="D277" s="181" t="s">
        <v>12878</v>
      </c>
      <c r="E277" s="181" t="s">
        <v>10856</v>
      </c>
      <c r="F277" s="181" t="s">
        <v>304</v>
      </c>
      <c r="G277" s="181" t="s">
        <v>429</v>
      </c>
      <c r="H277" s="181" t="s">
        <v>5</v>
      </c>
      <c r="I277" s="181" t="s">
        <v>566</v>
      </c>
      <c r="J277" s="181">
        <v>1750</v>
      </c>
      <c r="K277" s="181">
        <v>3</v>
      </c>
      <c r="L277" s="181"/>
      <c r="M277" s="181"/>
      <c r="N277" s="596" t="s">
        <v>285</v>
      </c>
    </row>
    <row r="278" spans="1:14" s="158" customFormat="1" ht="18" customHeight="1" x14ac:dyDescent="0.25">
      <c r="A278" s="181">
        <v>5009</v>
      </c>
      <c r="B278" s="701" t="s">
        <v>16359</v>
      </c>
      <c r="C278" s="181" t="s">
        <v>16360</v>
      </c>
      <c r="D278" s="181" t="s">
        <v>16361</v>
      </c>
      <c r="E278" s="181" t="s">
        <v>10856</v>
      </c>
      <c r="F278" s="181" t="s">
        <v>304</v>
      </c>
      <c r="G278" s="181" t="s">
        <v>429</v>
      </c>
      <c r="H278" s="181" t="s">
        <v>5</v>
      </c>
      <c r="I278" s="181" t="s">
        <v>10857</v>
      </c>
      <c r="J278" s="181">
        <v>1750</v>
      </c>
      <c r="K278" s="181">
        <v>16</v>
      </c>
      <c r="L278" s="181"/>
      <c r="M278" s="181"/>
      <c r="N278" s="596" t="s">
        <v>285</v>
      </c>
    </row>
    <row r="279" spans="1:14" s="158" customFormat="1" ht="18" customHeight="1" x14ac:dyDescent="0.25">
      <c r="A279" s="181">
        <v>5095</v>
      </c>
      <c r="B279" s="701">
        <v>31125</v>
      </c>
      <c r="C279" s="181" t="s">
        <v>301</v>
      </c>
      <c r="D279" s="181" t="s">
        <v>16362</v>
      </c>
      <c r="E279" s="181" t="s">
        <v>10856</v>
      </c>
      <c r="F279" s="181" t="s">
        <v>304</v>
      </c>
      <c r="G279" s="181" t="s">
        <v>429</v>
      </c>
      <c r="H279" s="181" t="s">
        <v>5</v>
      </c>
      <c r="I279" s="181" t="s">
        <v>10857</v>
      </c>
      <c r="J279" s="181">
        <v>1750</v>
      </c>
      <c r="K279" s="181">
        <v>20</v>
      </c>
      <c r="L279" s="181"/>
      <c r="M279" s="181"/>
      <c r="N279" s="596" t="s">
        <v>285</v>
      </c>
    </row>
    <row r="280" spans="1:14" s="158" customFormat="1" ht="18" customHeight="1" x14ac:dyDescent="0.25">
      <c r="A280" s="181">
        <v>5113</v>
      </c>
      <c r="B280" s="701">
        <v>31130</v>
      </c>
      <c r="C280" s="181" t="s">
        <v>301</v>
      </c>
      <c r="D280" s="181" t="s">
        <v>10858</v>
      </c>
      <c r="E280" s="181" t="s">
        <v>10856</v>
      </c>
      <c r="F280" s="181" t="s">
        <v>304</v>
      </c>
      <c r="G280" s="181" t="s">
        <v>429</v>
      </c>
      <c r="H280" s="181" t="s">
        <v>5</v>
      </c>
      <c r="I280" s="181" t="s">
        <v>10857</v>
      </c>
      <c r="J280" s="181">
        <v>1750</v>
      </c>
      <c r="K280" s="181">
        <v>5</v>
      </c>
      <c r="L280" s="181"/>
      <c r="M280" s="181"/>
      <c r="N280" s="596" t="s">
        <v>285</v>
      </c>
    </row>
    <row r="281" spans="1:14" s="158" customFormat="1" ht="18" customHeight="1" x14ac:dyDescent="0.25">
      <c r="A281" s="181">
        <v>11012</v>
      </c>
      <c r="B281" s="701">
        <v>36925</v>
      </c>
      <c r="C281" s="181" t="s">
        <v>301</v>
      </c>
      <c r="D281" s="181" t="s">
        <v>16363</v>
      </c>
      <c r="E281" s="181" t="s">
        <v>747</v>
      </c>
      <c r="F281" s="181" t="s">
        <v>304</v>
      </c>
      <c r="G281" s="181" t="s">
        <v>429</v>
      </c>
      <c r="H281" s="181" t="s">
        <v>5</v>
      </c>
      <c r="I281" s="181" t="s">
        <v>301</v>
      </c>
      <c r="J281" s="181">
        <v>1750</v>
      </c>
      <c r="K281" s="181">
        <v>20</v>
      </c>
      <c r="L281" s="181"/>
      <c r="M281" s="181"/>
      <c r="N281" s="596" t="s">
        <v>285</v>
      </c>
    </row>
    <row r="282" spans="1:14" s="158" customFormat="1" ht="18" customHeight="1" x14ac:dyDescent="0.25">
      <c r="A282" s="181">
        <v>4166</v>
      </c>
      <c r="B282" s="701">
        <v>47152</v>
      </c>
      <c r="C282" s="181" t="s">
        <v>301</v>
      </c>
      <c r="D282" s="181" t="s">
        <v>16364</v>
      </c>
      <c r="E282" s="181" t="s">
        <v>10856</v>
      </c>
      <c r="F282" s="181" t="s">
        <v>304</v>
      </c>
      <c r="G282" s="181" t="s">
        <v>429</v>
      </c>
      <c r="H282" s="181" t="s">
        <v>5</v>
      </c>
      <c r="I282" s="181" t="s">
        <v>566</v>
      </c>
      <c r="J282" s="181">
        <v>1750</v>
      </c>
      <c r="K282" s="181">
        <v>36</v>
      </c>
      <c r="L282" s="181"/>
      <c r="M282" s="181"/>
      <c r="N282" s="596" t="s">
        <v>285</v>
      </c>
    </row>
    <row r="283" spans="1:14" s="158" customFormat="1" ht="18" customHeight="1" x14ac:dyDescent="0.25">
      <c r="A283" s="181">
        <v>4167</v>
      </c>
      <c r="B283" s="701">
        <v>10992</v>
      </c>
      <c r="C283" s="181" t="s">
        <v>301</v>
      </c>
      <c r="D283" s="181" t="s">
        <v>16365</v>
      </c>
      <c r="E283" s="181" t="s">
        <v>10856</v>
      </c>
      <c r="F283" s="181" t="s">
        <v>304</v>
      </c>
      <c r="G283" s="181" t="s">
        <v>429</v>
      </c>
      <c r="H283" s="181" t="s">
        <v>5</v>
      </c>
      <c r="I283" s="181" t="s">
        <v>301</v>
      </c>
      <c r="J283" s="181">
        <v>1750</v>
      </c>
      <c r="K283" s="181">
        <v>36</v>
      </c>
      <c r="L283" s="181"/>
      <c r="M283" s="181"/>
      <c r="N283" s="596" t="s">
        <v>285</v>
      </c>
    </row>
    <row r="284" spans="1:14" s="158" customFormat="1" ht="39.75" customHeight="1" x14ac:dyDescent="0.25">
      <c r="A284" s="181">
        <v>18594</v>
      </c>
      <c r="B284" s="701">
        <v>50140</v>
      </c>
      <c r="C284" s="181" t="s">
        <v>301</v>
      </c>
      <c r="D284" s="181" t="s">
        <v>748</v>
      </c>
      <c r="E284" s="181" t="s">
        <v>606</v>
      </c>
      <c r="F284" s="181" t="s">
        <v>304</v>
      </c>
      <c r="G284" s="181" t="s">
        <v>429</v>
      </c>
      <c r="H284" s="181" t="s">
        <v>5</v>
      </c>
      <c r="I284" s="181" t="s">
        <v>749</v>
      </c>
      <c r="J284" s="181">
        <v>1750</v>
      </c>
      <c r="K284" s="181">
        <v>7</v>
      </c>
      <c r="L284" s="181"/>
      <c r="M284" s="181"/>
      <c r="N284" s="596" t="s">
        <v>285</v>
      </c>
    </row>
    <row r="285" spans="1:14" s="158" customFormat="1" ht="31.5" customHeight="1" x14ac:dyDescent="0.25">
      <c r="A285" s="181">
        <v>11016</v>
      </c>
      <c r="B285" s="701">
        <v>46056</v>
      </c>
      <c r="C285" s="181" t="s">
        <v>301</v>
      </c>
      <c r="D285" s="181" t="s">
        <v>16366</v>
      </c>
      <c r="E285" s="181" t="s">
        <v>10856</v>
      </c>
      <c r="F285" s="181" t="s">
        <v>304</v>
      </c>
      <c r="G285" s="181" t="s">
        <v>429</v>
      </c>
      <c r="H285" s="181" t="s">
        <v>5</v>
      </c>
      <c r="I285" s="181" t="s">
        <v>566</v>
      </c>
      <c r="J285" s="181">
        <v>1750</v>
      </c>
      <c r="K285" s="181">
        <v>20</v>
      </c>
      <c r="L285" s="181"/>
      <c r="M285" s="181"/>
      <c r="N285" s="596" t="s">
        <v>285</v>
      </c>
    </row>
    <row r="286" spans="1:14" s="158" customFormat="1" ht="18" customHeight="1" x14ac:dyDescent="0.25">
      <c r="A286" s="181">
        <v>4160</v>
      </c>
      <c r="B286" s="701">
        <v>39847</v>
      </c>
      <c r="C286" s="181" t="s">
        <v>301</v>
      </c>
      <c r="D286" s="181" t="s">
        <v>12335</v>
      </c>
      <c r="E286" s="181" t="s">
        <v>747</v>
      </c>
      <c r="F286" s="181" t="s">
        <v>304</v>
      </c>
      <c r="G286" s="181" t="s">
        <v>429</v>
      </c>
      <c r="H286" s="181" t="s">
        <v>5</v>
      </c>
      <c r="I286" s="181" t="s">
        <v>301</v>
      </c>
      <c r="J286" s="181">
        <v>1750</v>
      </c>
      <c r="K286" s="181">
        <v>1</v>
      </c>
      <c r="L286" s="181"/>
      <c r="M286" s="181"/>
      <c r="N286" s="596" t="s">
        <v>285</v>
      </c>
    </row>
    <row r="287" spans="1:14" s="158" customFormat="1" ht="18" customHeight="1" x14ac:dyDescent="0.25">
      <c r="A287" s="181">
        <v>4161</v>
      </c>
      <c r="B287" s="701">
        <v>40212</v>
      </c>
      <c r="C287" s="181" t="s">
        <v>301</v>
      </c>
      <c r="D287" s="181" t="s">
        <v>12336</v>
      </c>
      <c r="E287" s="181" t="s">
        <v>747</v>
      </c>
      <c r="F287" s="181" t="s">
        <v>304</v>
      </c>
      <c r="G287" s="181" t="s">
        <v>429</v>
      </c>
      <c r="H287" s="181" t="s">
        <v>5</v>
      </c>
      <c r="I287" s="181" t="s">
        <v>301</v>
      </c>
      <c r="J287" s="181">
        <v>1750</v>
      </c>
      <c r="K287" s="181">
        <v>3</v>
      </c>
      <c r="L287" s="181"/>
      <c r="M287" s="181"/>
      <c r="N287" s="596" t="s">
        <v>285</v>
      </c>
    </row>
    <row r="288" spans="1:14" s="158" customFormat="1" ht="18" customHeight="1" x14ac:dyDescent="0.25">
      <c r="A288" s="181">
        <v>4171</v>
      </c>
      <c r="B288" s="701">
        <v>36953</v>
      </c>
      <c r="C288" s="181" t="s">
        <v>301</v>
      </c>
      <c r="D288" s="181" t="s">
        <v>16367</v>
      </c>
      <c r="E288" s="181" t="s">
        <v>747</v>
      </c>
      <c r="F288" s="181" t="s">
        <v>304</v>
      </c>
      <c r="G288" s="181" t="s">
        <v>429</v>
      </c>
      <c r="H288" s="181" t="s">
        <v>5</v>
      </c>
      <c r="I288" s="181" t="s">
        <v>301</v>
      </c>
      <c r="J288" s="181">
        <v>4050</v>
      </c>
      <c r="K288" s="181">
        <v>17</v>
      </c>
      <c r="L288" s="181"/>
      <c r="M288" s="181"/>
      <c r="N288" s="596" t="s">
        <v>285</v>
      </c>
    </row>
    <row r="289" spans="1:14" s="158" customFormat="1" ht="18" customHeight="1" x14ac:dyDescent="0.25">
      <c r="A289" s="181">
        <v>4172</v>
      </c>
      <c r="B289" s="701">
        <v>37318</v>
      </c>
      <c r="C289" s="181" t="s">
        <v>301</v>
      </c>
      <c r="D289" s="181" t="s">
        <v>16368</v>
      </c>
      <c r="E289" s="181" t="s">
        <v>747</v>
      </c>
      <c r="F289" s="181" t="s">
        <v>304</v>
      </c>
      <c r="G289" s="181" t="s">
        <v>429</v>
      </c>
      <c r="H289" s="181" t="s">
        <v>5</v>
      </c>
      <c r="I289" s="181" t="s">
        <v>301</v>
      </c>
      <c r="J289" s="181">
        <v>4050</v>
      </c>
      <c r="K289" s="181">
        <v>17</v>
      </c>
      <c r="L289" s="181"/>
      <c r="M289" s="181"/>
      <c r="N289" s="596" t="s">
        <v>285</v>
      </c>
    </row>
    <row r="290" spans="1:14" s="158" customFormat="1" ht="18" customHeight="1" x14ac:dyDescent="0.25">
      <c r="A290" s="181">
        <v>4174</v>
      </c>
      <c r="B290" s="701">
        <v>38049</v>
      </c>
      <c r="C290" s="181" t="s">
        <v>301</v>
      </c>
      <c r="D290" s="181" t="s">
        <v>12337</v>
      </c>
      <c r="E290" s="181" t="s">
        <v>747</v>
      </c>
      <c r="F290" s="181" t="s">
        <v>304</v>
      </c>
      <c r="G290" s="181" t="s">
        <v>429</v>
      </c>
      <c r="H290" s="181" t="s">
        <v>5</v>
      </c>
      <c r="I290" s="181" t="s">
        <v>301</v>
      </c>
      <c r="J290" s="181">
        <v>3050</v>
      </c>
      <c r="K290" s="181">
        <v>4</v>
      </c>
      <c r="L290" s="181"/>
      <c r="M290" s="181"/>
      <c r="N290" s="596" t="s">
        <v>285</v>
      </c>
    </row>
    <row r="291" spans="1:14" s="158" customFormat="1" ht="18" customHeight="1" x14ac:dyDescent="0.25">
      <c r="A291" s="181">
        <v>24156</v>
      </c>
      <c r="B291" s="701">
        <v>7701031052</v>
      </c>
      <c r="C291" s="181" t="s">
        <v>12879</v>
      </c>
      <c r="D291" s="181" t="s">
        <v>750</v>
      </c>
      <c r="E291" s="181" t="s">
        <v>12880</v>
      </c>
      <c r="F291" s="181" t="s">
        <v>304</v>
      </c>
      <c r="G291" s="181" t="s">
        <v>751</v>
      </c>
      <c r="H291" s="181" t="s">
        <v>9</v>
      </c>
      <c r="I291" s="181" t="s">
        <v>12881</v>
      </c>
      <c r="J291" s="181">
        <v>37930</v>
      </c>
      <c r="K291" s="181">
        <v>33</v>
      </c>
      <c r="L291" s="181"/>
      <c r="M291" s="181"/>
      <c r="N291" s="596" t="s">
        <v>285</v>
      </c>
    </row>
    <row r="292" spans="1:14" s="158" customFormat="1" ht="18" customHeight="1" x14ac:dyDescent="0.25">
      <c r="A292" s="181">
        <v>3903</v>
      </c>
      <c r="B292" s="701" t="s">
        <v>11980</v>
      </c>
      <c r="C292" s="181" t="s">
        <v>301</v>
      </c>
      <c r="D292" s="181" t="s">
        <v>752</v>
      </c>
      <c r="E292" s="181" t="s">
        <v>606</v>
      </c>
      <c r="F292" s="181" t="s">
        <v>577</v>
      </c>
      <c r="G292" s="181" t="s">
        <v>753</v>
      </c>
      <c r="H292" s="181" t="s">
        <v>5</v>
      </c>
      <c r="I292" s="181" t="s">
        <v>755</v>
      </c>
      <c r="J292" s="181">
        <v>2270</v>
      </c>
      <c r="K292" s="181">
        <v>14</v>
      </c>
      <c r="L292" s="181"/>
      <c r="M292" s="181"/>
      <c r="N292" s="596" t="s">
        <v>285</v>
      </c>
    </row>
    <row r="293" spans="1:14" s="158" customFormat="1" ht="18" customHeight="1" x14ac:dyDescent="0.25">
      <c r="A293" s="181">
        <v>83768</v>
      </c>
      <c r="B293" s="701" t="s">
        <v>11981</v>
      </c>
      <c r="C293" s="181" t="s">
        <v>301</v>
      </c>
      <c r="D293" s="181" t="s">
        <v>752</v>
      </c>
      <c r="E293" s="181" t="s">
        <v>606</v>
      </c>
      <c r="F293" s="181" t="s">
        <v>577</v>
      </c>
      <c r="G293" s="181" t="s">
        <v>753</v>
      </c>
      <c r="H293" s="181" t="s">
        <v>5</v>
      </c>
      <c r="I293" s="181" t="s">
        <v>424</v>
      </c>
      <c r="J293" s="181">
        <v>4580</v>
      </c>
      <c r="K293" s="181">
        <v>18</v>
      </c>
      <c r="L293" s="181"/>
      <c r="M293" s="181"/>
      <c r="N293" s="596" t="s">
        <v>285</v>
      </c>
    </row>
    <row r="294" spans="1:14" s="158" customFormat="1" ht="18" customHeight="1" x14ac:dyDescent="0.25">
      <c r="A294" s="181">
        <v>8632</v>
      </c>
      <c r="B294" s="701" t="s">
        <v>11982</v>
      </c>
      <c r="C294" s="181" t="s">
        <v>301</v>
      </c>
      <c r="D294" s="181" t="s">
        <v>756</v>
      </c>
      <c r="E294" s="181" t="s">
        <v>11983</v>
      </c>
      <c r="F294" s="181" t="s">
        <v>577</v>
      </c>
      <c r="G294" s="181" t="s">
        <v>753</v>
      </c>
      <c r="H294" s="181" t="s">
        <v>5</v>
      </c>
      <c r="I294" s="181" t="s">
        <v>11984</v>
      </c>
      <c r="J294" s="181">
        <v>5610</v>
      </c>
      <c r="K294" s="181">
        <v>63</v>
      </c>
      <c r="L294" s="181"/>
      <c r="M294" s="181"/>
      <c r="N294" s="596" t="s">
        <v>285</v>
      </c>
    </row>
    <row r="295" spans="1:14" s="158" customFormat="1" ht="18" customHeight="1" x14ac:dyDescent="0.25">
      <c r="A295" s="181">
        <v>28512</v>
      </c>
      <c r="B295" s="701" t="s">
        <v>11985</v>
      </c>
      <c r="C295" s="181" t="s">
        <v>301</v>
      </c>
      <c r="D295" s="181" t="s">
        <v>756</v>
      </c>
      <c r="E295" s="181" t="s">
        <v>11983</v>
      </c>
      <c r="F295" s="181" t="s">
        <v>577</v>
      </c>
      <c r="G295" s="181" t="s">
        <v>753</v>
      </c>
      <c r="H295" s="181" t="s">
        <v>5</v>
      </c>
      <c r="I295" s="181" t="s">
        <v>11986</v>
      </c>
      <c r="J295" s="181">
        <v>6210</v>
      </c>
      <c r="K295" s="181">
        <v>24</v>
      </c>
      <c r="L295" s="181"/>
      <c r="M295" s="181"/>
      <c r="N295" s="596" t="s">
        <v>285</v>
      </c>
    </row>
    <row r="296" spans="1:14" s="158" customFormat="1" ht="18" customHeight="1" x14ac:dyDescent="0.25">
      <c r="A296" s="181">
        <v>4426</v>
      </c>
      <c r="B296" s="701" t="s">
        <v>761</v>
      </c>
      <c r="C296" s="181" t="s">
        <v>301</v>
      </c>
      <c r="D296" s="181" t="s">
        <v>762</v>
      </c>
      <c r="E296" s="181" t="s">
        <v>462</v>
      </c>
      <c r="F296" s="181" t="s">
        <v>577</v>
      </c>
      <c r="G296" s="181" t="s">
        <v>753</v>
      </c>
      <c r="H296" s="181" t="s">
        <v>5</v>
      </c>
      <c r="I296" s="181" t="s">
        <v>301</v>
      </c>
      <c r="J296" s="181">
        <v>2270</v>
      </c>
      <c r="K296" s="181">
        <v>4</v>
      </c>
      <c r="L296" s="181"/>
      <c r="M296" s="181"/>
      <c r="N296" s="596" t="s">
        <v>285</v>
      </c>
    </row>
    <row r="297" spans="1:14" s="158" customFormat="1" ht="18" customHeight="1" x14ac:dyDescent="0.25">
      <c r="A297" s="181">
        <v>43485</v>
      </c>
      <c r="B297" s="701" t="s">
        <v>11987</v>
      </c>
      <c r="C297" s="181" t="s">
        <v>11988</v>
      </c>
      <c r="D297" s="181" t="s">
        <v>762</v>
      </c>
      <c r="E297" s="181" t="s">
        <v>303</v>
      </c>
      <c r="F297" s="181" t="s">
        <v>577</v>
      </c>
      <c r="G297" s="181" t="s">
        <v>753</v>
      </c>
      <c r="H297" s="181" t="s">
        <v>5</v>
      </c>
      <c r="I297" s="181" t="s">
        <v>763</v>
      </c>
      <c r="J297" s="181">
        <v>5510</v>
      </c>
      <c r="K297" s="181">
        <v>164</v>
      </c>
      <c r="L297" s="181"/>
      <c r="M297" s="181"/>
      <c r="N297" s="596" t="s">
        <v>285</v>
      </c>
    </row>
    <row r="298" spans="1:14" s="158" customFormat="1" ht="18" customHeight="1" x14ac:dyDescent="0.25">
      <c r="A298" s="181">
        <v>29240</v>
      </c>
      <c r="B298" s="701" t="s">
        <v>17735</v>
      </c>
      <c r="C298" s="181" t="s">
        <v>301</v>
      </c>
      <c r="D298" s="181" t="s">
        <v>764</v>
      </c>
      <c r="E298" s="181" t="s">
        <v>339</v>
      </c>
      <c r="F298" s="181" t="s">
        <v>304</v>
      </c>
      <c r="G298" s="181" t="s">
        <v>1876</v>
      </c>
      <c r="H298" s="181" t="s">
        <v>5</v>
      </c>
      <c r="I298" s="181" t="s">
        <v>3845</v>
      </c>
      <c r="J298" s="181">
        <v>67730</v>
      </c>
      <c r="K298" s="181">
        <v>10</v>
      </c>
      <c r="L298" s="181"/>
      <c r="M298" s="181"/>
      <c r="N298" s="596" t="s">
        <v>285</v>
      </c>
    </row>
    <row r="299" spans="1:14" s="158" customFormat="1" ht="18" customHeight="1" x14ac:dyDescent="0.25">
      <c r="A299" s="181">
        <v>65626</v>
      </c>
      <c r="B299" s="701">
        <v>702450</v>
      </c>
      <c r="C299" s="181" t="s">
        <v>301</v>
      </c>
      <c r="D299" s="181" t="s">
        <v>764</v>
      </c>
      <c r="E299" s="181" t="s">
        <v>765</v>
      </c>
      <c r="F299" s="181" t="s">
        <v>304</v>
      </c>
      <c r="G299" s="181" t="s">
        <v>139</v>
      </c>
      <c r="H299" s="181" t="s">
        <v>5</v>
      </c>
      <c r="I299" s="181" t="s">
        <v>301</v>
      </c>
      <c r="J299" s="181">
        <v>70746</v>
      </c>
      <c r="K299" s="181">
        <v>9</v>
      </c>
      <c r="L299" s="181"/>
      <c r="M299" s="181"/>
      <c r="N299" s="596" t="s">
        <v>285</v>
      </c>
    </row>
    <row r="300" spans="1:14" s="158" customFormat="1" ht="18" customHeight="1" x14ac:dyDescent="0.25">
      <c r="A300" s="181">
        <v>21435</v>
      </c>
      <c r="B300" s="701">
        <v>702448</v>
      </c>
      <c r="C300" s="181" t="s">
        <v>301</v>
      </c>
      <c r="D300" s="181" t="s">
        <v>764</v>
      </c>
      <c r="E300" s="181" t="s">
        <v>12882</v>
      </c>
      <c r="F300" s="181" t="s">
        <v>304</v>
      </c>
      <c r="G300" s="181" t="s">
        <v>139</v>
      </c>
      <c r="H300" s="181" t="s">
        <v>5</v>
      </c>
      <c r="I300" s="181" t="s">
        <v>301</v>
      </c>
      <c r="J300" s="181">
        <v>65510</v>
      </c>
      <c r="K300" s="181">
        <v>2</v>
      </c>
      <c r="L300" s="181"/>
      <c r="M300" s="181"/>
      <c r="N300" s="596" t="s">
        <v>285</v>
      </c>
    </row>
    <row r="301" spans="1:14" s="158" customFormat="1" ht="18" customHeight="1" x14ac:dyDescent="0.25">
      <c r="A301" s="181">
        <v>34745</v>
      </c>
      <c r="B301" s="701" t="s">
        <v>11256</v>
      </c>
      <c r="C301" s="181" t="s">
        <v>11257</v>
      </c>
      <c r="D301" s="181" t="s">
        <v>764</v>
      </c>
      <c r="E301" s="181" t="s">
        <v>303</v>
      </c>
      <c r="F301" s="181" t="s">
        <v>304</v>
      </c>
      <c r="G301" s="181" t="s">
        <v>139</v>
      </c>
      <c r="H301" s="181" t="s">
        <v>5</v>
      </c>
      <c r="I301" s="181" t="s">
        <v>301</v>
      </c>
      <c r="J301" s="181">
        <v>44720</v>
      </c>
      <c r="K301" s="181">
        <v>6</v>
      </c>
      <c r="L301" s="181"/>
      <c r="M301" s="181"/>
      <c r="N301" s="596" t="s">
        <v>285</v>
      </c>
    </row>
    <row r="302" spans="1:14" s="158" customFormat="1" ht="18" customHeight="1" x14ac:dyDescent="0.25">
      <c r="A302" s="181">
        <v>29241</v>
      </c>
      <c r="B302" s="701" t="s">
        <v>17736</v>
      </c>
      <c r="C302" s="181" t="s">
        <v>301</v>
      </c>
      <c r="D302" s="181" t="s">
        <v>767</v>
      </c>
      <c r="E302" s="181" t="s">
        <v>339</v>
      </c>
      <c r="F302" s="181" t="s">
        <v>304</v>
      </c>
      <c r="G302" s="181" t="s">
        <v>1876</v>
      </c>
      <c r="H302" s="181" t="s">
        <v>5</v>
      </c>
      <c r="I302" s="181" t="s">
        <v>3845</v>
      </c>
      <c r="J302" s="181">
        <v>67730</v>
      </c>
      <c r="K302" s="181">
        <v>9</v>
      </c>
      <c r="L302" s="181"/>
      <c r="M302" s="181"/>
      <c r="N302" s="596" t="s">
        <v>285</v>
      </c>
    </row>
    <row r="303" spans="1:14" s="158" customFormat="1" ht="18" customHeight="1" x14ac:dyDescent="0.25">
      <c r="A303" s="181">
        <v>65651</v>
      </c>
      <c r="B303" s="701">
        <v>702449</v>
      </c>
      <c r="C303" s="181" t="s">
        <v>301</v>
      </c>
      <c r="D303" s="181" t="s">
        <v>767</v>
      </c>
      <c r="E303" s="181" t="s">
        <v>765</v>
      </c>
      <c r="F303" s="181" t="s">
        <v>304</v>
      </c>
      <c r="G303" s="181" t="s">
        <v>139</v>
      </c>
      <c r="H303" s="181" t="s">
        <v>5</v>
      </c>
      <c r="I303" s="181" t="s">
        <v>301</v>
      </c>
      <c r="J303" s="181">
        <v>70746</v>
      </c>
      <c r="K303" s="181">
        <v>14</v>
      </c>
      <c r="L303" s="181"/>
      <c r="M303" s="181"/>
      <c r="N303" s="596" t="s">
        <v>285</v>
      </c>
    </row>
    <row r="304" spans="1:14" s="158" customFormat="1" ht="18" customHeight="1" x14ac:dyDescent="0.25">
      <c r="A304" s="181">
        <v>57320</v>
      </c>
      <c r="B304" s="701" t="s">
        <v>14644</v>
      </c>
      <c r="C304" s="181" t="s">
        <v>14645</v>
      </c>
      <c r="D304" s="181" t="s">
        <v>767</v>
      </c>
      <c r="E304" s="181" t="s">
        <v>327</v>
      </c>
      <c r="F304" s="181" t="s">
        <v>304</v>
      </c>
      <c r="G304" s="181" t="s">
        <v>139</v>
      </c>
      <c r="H304" s="181" t="s">
        <v>5</v>
      </c>
      <c r="I304" s="181" t="s">
        <v>604</v>
      </c>
      <c r="J304" s="181">
        <v>67800</v>
      </c>
      <c r="K304" s="181">
        <v>1</v>
      </c>
      <c r="L304" s="181"/>
      <c r="M304" s="181"/>
      <c r="N304" s="596" t="s">
        <v>285</v>
      </c>
    </row>
    <row r="305" spans="1:14" s="158" customFormat="1" ht="18" customHeight="1" x14ac:dyDescent="0.25">
      <c r="A305" s="181">
        <v>34733</v>
      </c>
      <c r="B305" s="701" t="s">
        <v>11258</v>
      </c>
      <c r="C305" s="181" t="s">
        <v>11259</v>
      </c>
      <c r="D305" s="181" t="s">
        <v>767</v>
      </c>
      <c r="E305" s="181" t="s">
        <v>303</v>
      </c>
      <c r="F305" s="181" t="s">
        <v>304</v>
      </c>
      <c r="G305" s="181" t="s">
        <v>139</v>
      </c>
      <c r="H305" s="181" t="s">
        <v>5</v>
      </c>
      <c r="I305" s="181" t="s">
        <v>301</v>
      </c>
      <c r="J305" s="181">
        <v>44720</v>
      </c>
      <c r="K305" s="181">
        <v>7</v>
      </c>
      <c r="L305" s="181"/>
      <c r="M305" s="181"/>
      <c r="N305" s="596" t="s">
        <v>285</v>
      </c>
    </row>
    <row r="306" spans="1:14" s="158" customFormat="1" ht="18" customHeight="1" x14ac:dyDescent="0.25">
      <c r="A306" s="181">
        <v>8996</v>
      </c>
      <c r="B306" s="701" t="s">
        <v>17737</v>
      </c>
      <c r="C306" s="181" t="s">
        <v>301</v>
      </c>
      <c r="D306" s="181" t="s">
        <v>768</v>
      </c>
      <c r="E306" s="181" t="s">
        <v>337</v>
      </c>
      <c r="F306" s="181" t="s">
        <v>304</v>
      </c>
      <c r="G306" s="181" t="s">
        <v>139</v>
      </c>
      <c r="H306" s="181" t="s">
        <v>5</v>
      </c>
      <c r="I306" s="181" t="s">
        <v>17738</v>
      </c>
      <c r="J306" s="181">
        <v>63626</v>
      </c>
      <c r="K306" s="181">
        <v>111</v>
      </c>
      <c r="L306" s="181"/>
      <c r="M306" s="181"/>
      <c r="N306" s="596" t="s">
        <v>285</v>
      </c>
    </row>
    <row r="307" spans="1:14" s="158" customFormat="1" ht="18" customHeight="1" x14ac:dyDescent="0.25">
      <c r="A307" s="181">
        <v>2743</v>
      </c>
      <c r="B307" s="701" t="s">
        <v>14646</v>
      </c>
      <c r="C307" s="181" t="s">
        <v>301</v>
      </c>
      <c r="D307" s="181" t="s">
        <v>768</v>
      </c>
      <c r="E307" s="181" t="s">
        <v>337</v>
      </c>
      <c r="F307" s="181" t="s">
        <v>304</v>
      </c>
      <c r="G307" s="181" t="s">
        <v>518</v>
      </c>
      <c r="H307" s="181" t="s">
        <v>9</v>
      </c>
      <c r="I307" s="181" t="s">
        <v>14647</v>
      </c>
      <c r="J307" s="181">
        <v>57190</v>
      </c>
      <c r="K307" s="181">
        <v>64</v>
      </c>
      <c r="L307" s="181"/>
      <c r="M307" s="181"/>
      <c r="N307" s="596" t="s">
        <v>285</v>
      </c>
    </row>
    <row r="308" spans="1:14" s="158" customFormat="1" ht="18" customHeight="1" x14ac:dyDescent="0.25">
      <c r="A308" s="181">
        <v>26755</v>
      </c>
      <c r="B308" s="701" t="s">
        <v>11260</v>
      </c>
      <c r="C308" s="181" t="s">
        <v>301</v>
      </c>
      <c r="D308" s="181" t="s">
        <v>768</v>
      </c>
      <c r="E308" s="181" t="s">
        <v>769</v>
      </c>
      <c r="F308" s="181" t="s">
        <v>304</v>
      </c>
      <c r="G308" s="181" t="s">
        <v>139</v>
      </c>
      <c r="H308" s="181" t="s">
        <v>5</v>
      </c>
      <c r="I308" s="181" t="s">
        <v>301</v>
      </c>
      <c r="J308" s="181">
        <v>69090</v>
      </c>
      <c r="K308" s="181">
        <v>12</v>
      </c>
      <c r="L308" s="181"/>
      <c r="M308" s="181"/>
      <c r="N308" s="596" t="s">
        <v>285</v>
      </c>
    </row>
    <row r="309" spans="1:14" s="158" customFormat="1" ht="18" customHeight="1" x14ac:dyDescent="0.25">
      <c r="A309" s="181">
        <v>14977</v>
      </c>
      <c r="B309" s="701">
        <v>621626</v>
      </c>
      <c r="C309" s="181" t="s">
        <v>14648</v>
      </c>
      <c r="D309" s="181" t="s">
        <v>768</v>
      </c>
      <c r="E309" s="181" t="s">
        <v>634</v>
      </c>
      <c r="F309" s="181" t="s">
        <v>304</v>
      </c>
      <c r="G309" s="181" t="s">
        <v>139</v>
      </c>
      <c r="H309" s="181" t="s">
        <v>5</v>
      </c>
      <c r="I309" s="181" t="s">
        <v>14649</v>
      </c>
      <c r="J309" s="181">
        <v>47836</v>
      </c>
      <c r="K309" s="181">
        <v>14</v>
      </c>
      <c r="L309" s="181"/>
      <c r="M309" s="181"/>
      <c r="N309" s="596" t="s">
        <v>285</v>
      </c>
    </row>
    <row r="310" spans="1:14" s="158" customFormat="1" ht="18" customHeight="1" x14ac:dyDescent="0.25">
      <c r="A310" s="181">
        <v>57563</v>
      </c>
      <c r="B310" s="701" t="s">
        <v>14127</v>
      </c>
      <c r="C310" s="181" t="s">
        <v>14128</v>
      </c>
      <c r="D310" s="181" t="s">
        <v>768</v>
      </c>
      <c r="E310" s="181" t="s">
        <v>771</v>
      </c>
      <c r="F310" s="181" t="s">
        <v>304</v>
      </c>
      <c r="G310" s="181" t="s">
        <v>139</v>
      </c>
      <c r="H310" s="181" t="s">
        <v>5</v>
      </c>
      <c r="I310" s="181" t="s">
        <v>521</v>
      </c>
      <c r="J310" s="181">
        <v>70746</v>
      </c>
      <c r="K310" s="181">
        <v>72</v>
      </c>
      <c r="L310" s="181"/>
      <c r="M310" s="181"/>
      <c r="N310" s="596" t="s">
        <v>285</v>
      </c>
    </row>
    <row r="311" spans="1:14" s="158" customFormat="1" ht="18" customHeight="1" x14ac:dyDescent="0.25">
      <c r="A311" s="181">
        <v>12368</v>
      </c>
      <c r="B311" s="701" t="s">
        <v>14650</v>
      </c>
      <c r="C311" s="181" t="s">
        <v>301</v>
      </c>
      <c r="D311" s="181" t="s">
        <v>768</v>
      </c>
      <c r="E311" s="181" t="s">
        <v>771</v>
      </c>
      <c r="F311" s="181" t="s">
        <v>304</v>
      </c>
      <c r="G311" s="181" t="s">
        <v>518</v>
      </c>
      <c r="H311" s="181" t="s">
        <v>9</v>
      </c>
      <c r="I311" s="181" t="s">
        <v>301</v>
      </c>
      <c r="J311" s="181">
        <v>53980</v>
      </c>
      <c r="K311" s="181">
        <v>75</v>
      </c>
      <c r="L311" s="181"/>
      <c r="M311" s="181"/>
      <c r="N311" s="596" t="s">
        <v>285</v>
      </c>
    </row>
    <row r="312" spans="1:14" s="158" customFormat="1" ht="18" customHeight="1" x14ac:dyDescent="0.25">
      <c r="A312" s="181">
        <v>23957</v>
      </c>
      <c r="B312" s="701" t="s">
        <v>772</v>
      </c>
      <c r="C312" s="181" t="s">
        <v>773</v>
      </c>
      <c r="D312" s="181" t="s">
        <v>774</v>
      </c>
      <c r="E312" s="181" t="s">
        <v>337</v>
      </c>
      <c r="F312" s="181" t="s">
        <v>304</v>
      </c>
      <c r="G312" s="181" t="s">
        <v>309</v>
      </c>
      <c r="H312" s="181" t="s">
        <v>5</v>
      </c>
      <c r="I312" s="181" t="s">
        <v>775</v>
      </c>
      <c r="J312" s="181">
        <v>56450</v>
      </c>
      <c r="K312" s="181">
        <v>4</v>
      </c>
      <c r="L312" s="181"/>
      <c r="M312" s="181"/>
      <c r="N312" s="596" t="s">
        <v>285</v>
      </c>
    </row>
    <row r="313" spans="1:14" s="158" customFormat="1" ht="18" customHeight="1" x14ac:dyDescent="0.25">
      <c r="A313" s="181">
        <v>23955</v>
      </c>
      <c r="B313" s="701">
        <v>7700816850</v>
      </c>
      <c r="C313" s="181" t="s">
        <v>301</v>
      </c>
      <c r="D313" s="181" t="s">
        <v>774</v>
      </c>
      <c r="E313" s="181" t="s">
        <v>351</v>
      </c>
      <c r="F313" s="181" t="s">
        <v>304</v>
      </c>
      <c r="G313" s="181" t="s">
        <v>309</v>
      </c>
      <c r="H313" s="181" t="s">
        <v>5</v>
      </c>
      <c r="I313" s="181" t="s">
        <v>301</v>
      </c>
      <c r="J313" s="181">
        <v>44820</v>
      </c>
      <c r="K313" s="181">
        <v>3</v>
      </c>
      <c r="L313" s="181"/>
      <c r="M313" s="181"/>
      <c r="N313" s="596" t="s">
        <v>285</v>
      </c>
    </row>
    <row r="314" spans="1:14" s="158" customFormat="1" ht="18" customHeight="1" x14ac:dyDescent="0.25">
      <c r="A314" s="181">
        <v>23956</v>
      </c>
      <c r="B314" s="701">
        <v>7700836756</v>
      </c>
      <c r="C314" s="181" t="s">
        <v>301</v>
      </c>
      <c r="D314" s="181" t="s">
        <v>774</v>
      </c>
      <c r="E314" s="181" t="s">
        <v>16369</v>
      </c>
      <c r="F314" s="181" t="s">
        <v>304</v>
      </c>
      <c r="G314" s="181" t="s">
        <v>309</v>
      </c>
      <c r="H314" s="181" t="s">
        <v>5</v>
      </c>
      <c r="I314" s="181" t="s">
        <v>16370</v>
      </c>
      <c r="J314" s="181">
        <v>56450</v>
      </c>
      <c r="K314" s="181">
        <v>1</v>
      </c>
      <c r="L314" s="181"/>
      <c r="M314" s="181"/>
      <c r="N314" s="596" t="s">
        <v>285</v>
      </c>
    </row>
    <row r="315" spans="1:14" s="158" customFormat="1" ht="18" customHeight="1" x14ac:dyDescent="0.25">
      <c r="A315" s="181">
        <v>28895</v>
      </c>
      <c r="B315" s="701" t="s">
        <v>17739</v>
      </c>
      <c r="C315" s="181" t="s">
        <v>301</v>
      </c>
      <c r="D315" s="181" t="s">
        <v>17740</v>
      </c>
      <c r="E315" s="181" t="s">
        <v>342</v>
      </c>
      <c r="F315" s="181" t="s">
        <v>304</v>
      </c>
      <c r="G315" s="181" t="s">
        <v>776</v>
      </c>
      <c r="H315" s="181" t="s">
        <v>7</v>
      </c>
      <c r="I315" s="181" t="s">
        <v>301</v>
      </c>
      <c r="J315" s="181">
        <v>7800</v>
      </c>
      <c r="K315" s="181">
        <v>38</v>
      </c>
      <c r="L315" s="181"/>
      <c r="M315" s="181"/>
      <c r="N315" s="596" t="s">
        <v>285</v>
      </c>
    </row>
    <row r="316" spans="1:14" s="158" customFormat="1" ht="18" customHeight="1" x14ac:dyDescent="0.25">
      <c r="A316" s="181">
        <v>25519</v>
      </c>
      <c r="B316" s="701" t="s">
        <v>14651</v>
      </c>
      <c r="C316" s="181" t="s">
        <v>301</v>
      </c>
      <c r="D316" s="181" t="s">
        <v>14652</v>
      </c>
      <c r="E316" s="181" t="s">
        <v>14653</v>
      </c>
      <c r="F316" s="181" t="s">
        <v>304</v>
      </c>
      <c r="G316" s="181" t="s">
        <v>776</v>
      </c>
      <c r="H316" s="181" t="s">
        <v>7</v>
      </c>
      <c r="I316" s="181" t="s">
        <v>777</v>
      </c>
      <c r="J316" s="181">
        <v>20230</v>
      </c>
      <c r="K316" s="181">
        <v>81</v>
      </c>
      <c r="L316" s="181"/>
      <c r="M316" s="181"/>
      <c r="N316" s="596" t="s">
        <v>285</v>
      </c>
    </row>
    <row r="317" spans="1:14" s="158" customFormat="1" ht="18" customHeight="1" x14ac:dyDescent="0.25">
      <c r="A317" s="181">
        <v>13010</v>
      </c>
      <c r="B317" s="701" t="s">
        <v>778</v>
      </c>
      <c r="C317" s="181" t="s">
        <v>301</v>
      </c>
      <c r="D317" s="181" t="s">
        <v>779</v>
      </c>
      <c r="E317" s="181" t="s">
        <v>780</v>
      </c>
      <c r="F317" s="181" t="s">
        <v>304</v>
      </c>
      <c r="G317" s="181" t="s">
        <v>466</v>
      </c>
      <c r="H317" s="181" t="s">
        <v>12</v>
      </c>
      <c r="I317" s="181" t="s">
        <v>777</v>
      </c>
      <c r="J317" s="181">
        <v>24800</v>
      </c>
      <c r="K317" s="181">
        <v>6</v>
      </c>
      <c r="L317" s="181"/>
      <c r="M317" s="181"/>
      <c r="N317" s="596" t="s">
        <v>285</v>
      </c>
    </row>
    <row r="318" spans="1:14" s="158" customFormat="1" ht="18" customHeight="1" x14ac:dyDescent="0.25">
      <c r="A318" s="181">
        <v>7244</v>
      </c>
      <c r="B318" s="701" t="s">
        <v>11758</v>
      </c>
      <c r="C318" s="181" t="s">
        <v>11759</v>
      </c>
      <c r="D318" s="181" t="s">
        <v>11760</v>
      </c>
      <c r="E318" s="181" t="s">
        <v>11761</v>
      </c>
      <c r="F318" s="181" t="s">
        <v>304</v>
      </c>
      <c r="G318" s="181" t="s">
        <v>776</v>
      </c>
      <c r="H318" s="181" t="s">
        <v>7</v>
      </c>
      <c r="I318" s="181" t="s">
        <v>631</v>
      </c>
      <c r="J318" s="181">
        <v>6080</v>
      </c>
      <c r="K318" s="181">
        <v>63</v>
      </c>
      <c r="L318" s="181"/>
      <c r="M318" s="181"/>
      <c r="N318" s="596" t="s">
        <v>285</v>
      </c>
    </row>
    <row r="319" spans="1:14" s="158" customFormat="1" ht="18" customHeight="1" x14ac:dyDescent="0.25">
      <c r="A319" s="181">
        <v>7246</v>
      </c>
      <c r="B319" s="701" t="s">
        <v>17741</v>
      </c>
      <c r="C319" s="181" t="s">
        <v>17742</v>
      </c>
      <c r="D319" s="181" t="s">
        <v>17743</v>
      </c>
      <c r="E319" s="181" t="s">
        <v>11762</v>
      </c>
      <c r="F319" s="181" t="s">
        <v>304</v>
      </c>
      <c r="G319" s="181" t="s">
        <v>776</v>
      </c>
      <c r="H319" s="181" t="s">
        <v>7</v>
      </c>
      <c r="I319" s="181" t="s">
        <v>659</v>
      </c>
      <c r="J319" s="181">
        <v>6400</v>
      </c>
      <c r="K319" s="181">
        <v>85</v>
      </c>
      <c r="L319" s="181"/>
      <c r="M319" s="181"/>
      <c r="N319" s="596" t="s">
        <v>285</v>
      </c>
    </row>
    <row r="320" spans="1:14" s="158" customFormat="1" ht="18" customHeight="1" x14ac:dyDescent="0.25">
      <c r="A320" s="181">
        <v>7247</v>
      </c>
      <c r="B320" s="701" t="s">
        <v>11763</v>
      </c>
      <c r="C320" s="181" t="s">
        <v>11764</v>
      </c>
      <c r="D320" s="181" t="s">
        <v>11765</v>
      </c>
      <c r="E320" s="181" t="s">
        <v>11762</v>
      </c>
      <c r="F320" s="181" t="s">
        <v>304</v>
      </c>
      <c r="G320" s="181" t="s">
        <v>776</v>
      </c>
      <c r="H320" s="181" t="s">
        <v>7</v>
      </c>
      <c r="I320" s="181" t="s">
        <v>301</v>
      </c>
      <c r="J320" s="181">
        <v>6630</v>
      </c>
      <c r="K320" s="181">
        <v>111</v>
      </c>
      <c r="L320" s="181"/>
      <c r="M320" s="181"/>
      <c r="N320" s="596" t="s">
        <v>285</v>
      </c>
    </row>
    <row r="321" spans="1:14" s="158" customFormat="1" ht="18" customHeight="1" x14ac:dyDescent="0.25">
      <c r="A321" s="181">
        <v>12904</v>
      </c>
      <c r="B321" s="701">
        <v>15270</v>
      </c>
      <c r="C321" s="181" t="s">
        <v>781</v>
      </c>
      <c r="D321" s="181" t="s">
        <v>782</v>
      </c>
      <c r="E321" s="181" t="s">
        <v>783</v>
      </c>
      <c r="F321" s="181" t="s">
        <v>304</v>
      </c>
      <c r="G321" s="181" t="s">
        <v>776</v>
      </c>
      <c r="H321" s="181" t="s">
        <v>7</v>
      </c>
      <c r="I321" s="181" t="s">
        <v>301</v>
      </c>
      <c r="J321" s="181">
        <v>6720</v>
      </c>
      <c r="K321" s="181">
        <v>56</v>
      </c>
      <c r="L321" s="181"/>
      <c r="M321" s="181"/>
      <c r="N321" s="596" t="s">
        <v>285</v>
      </c>
    </row>
    <row r="322" spans="1:14" s="158" customFormat="1" ht="18" customHeight="1" x14ac:dyDescent="0.25">
      <c r="A322" s="181">
        <v>12964</v>
      </c>
      <c r="B322" s="701" t="s">
        <v>784</v>
      </c>
      <c r="C322" s="181" t="s">
        <v>785</v>
      </c>
      <c r="D322" s="181" t="s">
        <v>786</v>
      </c>
      <c r="E322" s="181" t="s">
        <v>787</v>
      </c>
      <c r="F322" s="181" t="s">
        <v>304</v>
      </c>
      <c r="G322" s="181" t="s">
        <v>776</v>
      </c>
      <c r="H322" s="181" t="s">
        <v>11261</v>
      </c>
      <c r="I322" s="181" t="s">
        <v>301</v>
      </c>
      <c r="J322" s="181">
        <v>5010</v>
      </c>
      <c r="K322" s="181">
        <v>9</v>
      </c>
      <c r="L322" s="181"/>
      <c r="M322" s="181"/>
      <c r="N322" s="596" t="s">
        <v>285</v>
      </c>
    </row>
    <row r="323" spans="1:14" s="158" customFormat="1" ht="18" customHeight="1" x14ac:dyDescent="0.25">
      <c r="A323" s="181">
        <v>9754</v>
      </c>
      <c r="B323" s="701" t="s">
        <v>14654</v>
      </c>
      <c r="C323" s="181" t="s">
        <v>14655</v>
      </c>
      <c r="D323" s="181" t="s">
        <v>14656</v>
      </c>
      <c r="E323" s="181" t="s">
        <v>303</v>
      </c>
      <c r="F323" s="181" t="s">
        <v>304</v>
      </c>
      <c r="G323" s="181" t="s">
        <v>776</v>
      </c>
      <c r="H323" s="181" t="s">
        <v>7</v>
      </c>
      <c r="I323" s="181" t="s">
        <v>301</v>
      </c>
      <c r="J323" s="181">
        <v>11370</v>
      </c>
      <c r="K323" s="181">
        <v>94</v>
      </c>
      <c r="L323" s="181"/>
      <c r="M323" s="181"/>
      <c r="N323" s="596" t="s">
        <v>285</v>
      </c>
    </row>
    <row r="324" spans="1:14" s="158" customFormat="1" ht="18" customHeight="1" x14ac:dyDescent="0.25">
      <c r="A324" s="181">
        <v>12967</v>
      </c>
      <c r="B324" s="701" t="s">
        <v>788</v>
      </c>
      <c r="C324" s="181" t="s">
        <v>789</v>
      </c>
      <c r="D324" s="181" t="s">
        <v>790</v>
      </c>
      <c r="E324" s="181" t="s">
        <v>351</v>
      </c>
      <c r="F324" s="181" t="s">
        <v>304</v>
      </c>
      <c r="G324" s="181" t="s">
        <v>776</v>
      </c>
      <c r="H324" s="181" t="s">
        <v>7</v>
      </c>
      <c r="I324" s="181" t="s">
        <v>301</v>
      </c>
      <c r="J324" s="181">
        <v>11550</v>
      </c>
      <c r="K324" s="181">
        <v>44</v>
      </c>
      <c r="L324" s="181"/>
      <c r="M324" s="181"/>
      <c r="N324" s="596" t="s">
        <v>285</v>
      </c>
    </row>
    <row r="325" spans="1:14" s="158" customFormat="1" ht="18" customHeight="1" x14ac:dyDescent="0.25">
      <c r="A325" s="181">
        <v>7257</v>
      </c>
      <c r="B325" s="701" t="s">
        <v>14657</v>
      </c>
      <c r="C325" s="181" t="s">
        <v>14658</v>
      </c>
      <c r="D325" s="181" t="s">
        <v>14659</v>
      </c>
      <c r="E325" s="181" t="s">
        <v>609</v>
      </c>
      <c r="F325" s="181" t="s">
        <v>304</v>
      </c>
      <c r="G325" s="181" t="s">
        <v>776</v>
      </c>
      <c r="H325" s="181" t="s">
        <v>7</v>
      </c>
      <c r="I325" s="181" t="s">
        <v>301</v>
      </c>
      <c r="J325" s="181">
        <v>11490</v>
      </c>
      <c r="K325" s="181">
        <v>50</v>
      </c>
      <c r="L325" s="181"/>
      <c r="M325" s="181"/>
      <c r="N325" s="596" t="s">
        <v>285</v>
      </c>
    </row>
    <row r="326" spans="1:14" s="158" customFormat="1" ht="18" customHeight="1" x14ac:dyDescent="0.25">
      <c r="A326" s="181">
        <v>7259</v>
      </c>
      <c r="B326" s="701" t="s">
        <v>17744</v>
      </c>
      <c r="C326" s="181" t="s">
        <v>17745</v>
      </c>
      <c r="D326" s="181" t="s">
        <v>17746</v>
      </c>
      <c r="E326" s="181" t="s">
        <v>325</v>
      </c>
      <c r="F326" s="181" t="s">
        <v>304</v>
      </c>
      <c r="G326" s="181" t="s">
        <v>776</v>
      </c>
      <c r="H326" s="181" t="s">
        <v>7</v>
      </c>
      <c r="I326" s="181" t="s">
        <v>301</v>
      </c>
      <c r="J326" s="181">
        <v>11790</v>
      </c>
      <c r="K326" s="181">
        <v>37</v>
      </c>
      <c r="L326" s="181"/>
      <c r="M326" s="181"/>
      <c r="N326" s="596" t="s">
        <v>285</v>
      </c>
    </row>
    <row r="327" spans="1:14" s="158" customFormat="1" ht="18" customHeight="1" x14ac:dyDescent="0.25">
      <c r="A327" s="181">
        <v>3517</v>
      </c>
      <c r="B327" s="701">
        <v>15510</v>
      </c>
      <c r="C327" s="181" t="s">
        <v>11766</v>
      </c>
      <c r="D327" s="181" t="s">
        <v>11767</v>
      </c>
      <c r="E327" s="181" t="s">
        <v>11034</v>
      </c>
      <c r="F327" s="181" t="s">
        <v>304</v>
      </c>
      <c r="G327" s="181" t="s">
        <v>776</v>
      </c>
      <c r="H327" s="181" t="s">
        <v>7</v>
      </c>
      <c r="I327" s="181" t="s">
        <v>301</v>
      </c>
      <c r="J327" s="181">
        <v>12090</v>
      </c>
      <c r="K327" s="181">
        <v>15</v>
      </c>
      <c r="L327" s="181"/>
      <c r="M327" s="181"/>
      <c r="N327" s="596" t="s">
        <v>285</v>
      </c>
    </row>
    <row r="328" spans="1:14" s="158" customFormat="1" ht="18" customHeight="1" x14ac:dyDescent="0.25">
      <c r="A328" s="181">
        <v>20543</v>
      </c>
      <c r="B328" s="701" t="s">
        <v>17747</v>
      </c>
      <c r="C328" s="181" t="s">
        <v>301</v>
      </c>
      <c r="D328" s="181" t="s">
        <v>17748</v>
      </c>
      <c r="E328" s="181" t="s">
        <v>351</v>
      </c>
      <c r="F328" s="181" t="s">
        <v>304</v>
      </c>
      <c r="G328" s="181" t="s">
        <v>776</v>
      </c>
      <c r="H328" s="181" t="s">
        <v>7</v>
      </c>
      <c r="I328" s="181" t="s">
        <v>301</v>
      </c>
      <c r="J328" s="181">
        <v>7400</v>
      </c>
      <c r="K328" s="181">
        <v>72</v>
      </c>
      <c r="L328" s="181"/>
      <c r="M328" s="181"/>
      <c r="N328" s="596" t="s">
        <v>285</v>
      </c>
    </row>
    <row r="329" spans="1:14" s="158" customFormat="1" ht="18" customHeight="1" x14ac:dyDescent="0.25">
      <c r="A329" s="181">
        <v>25518</v>
      </c>
      <c r="B329" s="701" t="s">
        <v>17749</v>
      </c>
      <c r="C329" s="181" t="s">
        <v>301</v>
      </c>
      <c r="D329" s="181" t="s">
        <v>17750</v>
      </c>
      <c r="E329" s="181" t="s">
        <v>334</v>
      </c>
      <c r="F329" s="181" t="s">
        <v>304</v>
      </c>
      <c r="G329" s="181" t="s">
        <v>776</v>
      </c>
      <c r="H329" s="181" t="s">
        <v>7</v>
      </c>
      <c r="I329" s="181" t="s">
        <v>17751</v>
      </c>
      <c r="J329" s="181">
        <v>6900</v>
      </c>
      <c r="K329" s="181">
        <v>44</v>
      </c>
      <c r="L329" s="181"/>
      <c r="M329" s="181"/>
      <c r="N329" s="596" t="s">
        <v>285</v>
      </c>
    </row>
    <row r="330" spans="1:14" s="158" customFormat="1" ht="18" customHeight="1" x14ac:dyDescent="0.25">
      <c r="A330" s="181">
        <v>28898</v>
      </c>
      <c r="B330" s="701" t="s">
        <v>17752</v>
      </c>
      <c r="C330" s="181" t="s">
        <v>301</v>
      </c>
      <c r="D330" s="181" t="s">
        <v>17753</v>
      </c>
      <c r="E330" s="181" t="s">
        <v>342</v>
      </c>
      <c r="F330" s="181" t="s">
        <v>304</v>
      </c>
      <c r="G330" s="181" t="s">
        <v>776</v>
      </c>
      <c r="H330" s="181" t="s">
        <v>7</v>
      </c>
      <c r="I330" s="181" t="s">
        <v>301</v>
      </c>
      <c r="J330" s="181">
        <v>10890</v>
      </c>
      <c r="K330" s="181">
        <v>66</v>
      </c>
      <c r="L330" s="181"/>
      <c r="M330" s="181"/>
      <c r="N330" s="596" t="s">
        <v>285</v>
      </c>
    </row>
    <row r="331" spans="1:14" s="158" customFormat="1" ht="18" customHeight="1" x14ac:dyDescent="0.25">
      <c r="A331" s="181">
        <v>13832</v>
      </c>
      <c r="B331" s="701" t="s">
        <v>791</v>
      </c>
      <c r="C331" s="181" t="s">
        <v>301</v>
      </c>
      <c r="D331" s="181" t="s">
        <v>792</v>
      </c>
      <c r="E331" s="181" t="s">
        <v>793</v>
      </c>
      <c r="F331" s="181" t="s">
        <v>304</v>
      </c>
      <c r="G331" s="181" t="s">
        <v>776</v>
      </c>
      <c r="H331" s="181" t="s">
        <v>7</v>
      </c>
      <c r="I331" s="181" t="s">
        <v>301</v>
      </c>
      <c r="J331" s="181">
        <v>15420</v>
      </c>
      <c r="K331" s="181">
        <v>101</v>
      </c>
      <c r="L331" s="181"/>
      <c r="M331" s="181"/>
      <c r="N331" s="596" t="s">
        <v>285</v>
      </c>
    </row>
    <row r="332" spans="1:14" s="158" customFormat="1" ht="18" customHeight="1" x14ac:dyDescent="0.25">
      <c r="A332" s="181">
        <v>13862</v>
      </c>
      <c r="B332" s="701" t="s">
        <v>11768</v>
      </c>
      <c r="C332" s="181" t="s">
        <v>301</v>
      </c>
      <c r="D332" s="181" t="s">
        <v>11769</v>
      </c>
      <c r="E332" s="181" t="s">
        <v>11770</v>
      </c>
      <c r="F332" s="181" t="s">
        <v>304</v>
      </c>
      <c r="G332" s="181" t="s">
        <v>776</v>
      </c>
      <c r="H332" s="181" t="s">
        <v>7</v>
      </c>
      <c r="I332" s="181" t="s">
        <v>11771</v>
      </c>
      <c r="J332" s="181">
        <v>15280</v>
      </c>
      <c r="K332" s="181">
        <v>55</v>
      </c>
      <c r="L332" s="181"/>
      <c r="M332" s="181"/>
      <c r="N332" s="596" t="s">
        <v>285</v>
      </c>
    </row>
    <row r="333" spans="1:14" s="158" customFormat="1" ht="18" customHeight="1" x14ac:dyDescent="0.25">
      <c r="A333" s="181">
        <v>16029</v>
      </c>
      <c r="B333" s="701" t="s">
        <v>795</v>
      </c>
      <c r="C333" s="181" t="s">
        <v>301</v>
      </c>
      <c r="D333" s="181" t="s">
        <v>796</v>
      </c>
      <c r="E333" s="181" t="s">
        <v>797</v>
      </c>
      <c r="F333" s="181" t="s">
        <v>304</v>
      </c>
      <c r="G333" s="181" t="s">
        <v>466</v>
      </c>
      <c r="H333" s="181" t="s">
        <v>12</v>
      </c>
      <c r="I333" s="181" t="s">
        <v>301</v>
      </c>
      <c r="J333" s="181">
        <v>32370</v>
      </c>
      <c r="K333" s="181">
        <v>13</v>
      </c>
      <c r="L333" s="181"/>
      <c r="M333" s="181"/>
      <c r="N333" s="596" t="s">
        <v>285</v>
      </c>
    </row>
    <row r="334" spans="1:14" s="158" customFormat="1" ht="18" customHeight="1" x14ac:dyDescent="0.25">
      <c r="A334" s="181">
        <v>13866</v>
      </c>
      <c r="B334" s="701" t="s">
        <v>17754</v>
      </c>
      <c r="C334" s="181" t="s">
        <v>301</v>
      </c>
      <c r="D334" s="181" t="s">
        <v>17755</v>
      </c>
      <c r="E334" s="181" t="s">
        <v>699</v>
      </c>
      <c r="F334" s="181" t="s">
        <v>304</v>
      </c>
      <c r="G334" s="181" t="s">
        <v>776</v>
      </c>
      <c r="H334" s="181" t="s">
        <v>7</v>
      </c>
      <c r="I334" s="181" t="s">
        <v>1577</v>
      </c>
      <c r="J334" s="181">
        <v>26710</v>
      </c>
      <c r="K334" s="181">
        <v>473</v>
      </c>
      <c r="L334" s="181"/>
      <c r="M334" s="181"/>
      <c r="N334" s="596" t="s">
        <v>285</v>
      </c>
    </row>
    <row r="335" spans="1:14" s="158" customFormat="1" ht="18" customHeight="1" x14ac:dyDescent="0.25">
      <c r="A335" s="181">
        <v>30564</v>
      </c>
      <c r="B335" s="701" t="s">
        <v>17756</v>
      </c>
      <c r="C335" s="181" t="s">
        <v>301</v>
      </c>
      <c r="D335" s="181" t="s">
        <v>17757</v>
      </c>
      <c r="E335" s="181" t="s">
        <v>699</v>
      </c>
      <c r="F335" s="181" t="s">
        <v>577</v>
      </c>
      <c r="G335" s="181" t="s">
        <v>826</v>
      </c>
      <c r="H335" s="181" t="s">
        <v>5</v>
      </c>
      <c r="I335" s="181" t="s">
        <v>17758</v>
      </c>
      <c r="J335" s="181">
        <v>90180</v>
      </c>
      <c r="K335" s="181">
        <v>10</v>
      </c>
      <c r="L335" s="181"/>
      <c r="M335" s="181"/>
      <c r="N335" s="596" t="s">
        <v>285</v>
      </c>
    </row>
    <row r="336" spans="1:14" s="158" customFormat="1" ht="18" customHeight="1" x14ac:dyDescent="0.25">
      <c r="A336" s="181">
        <v>13868</v>
      </c>
      <c r="B336" s="701" t="s">
        <v>11772</v>
      </c>
      <c r="C336" s="181" t="s">
        <v>301</v>
      </c>
      <c r="D336" s="181" t="s">
        <v>11773</v>
      </c>
      <c r="E336" s="181" t="s">
        <v>337</v>
      </c>
      <c r="F336" s="181" t="s">
        <v>304</v>
      </c>
      <c r="G336" s="181" t="s">
        <v>776</v>
      </c>
      <c r="H336" s="181" t="s">
        <v>7</v>
      </c>
      <c r="I336" s="181" t="s">
        <v>301</v>
      </c>
      <c r="J336" s="181">
        <v>32200</v>
      </c>
      <c r="K336" s="181">
        <v>95</v>
      </c>
      <c r="L336" s="181"/>
      <c r="M336" s="181"/>
      <c r="N336" s="596" t="s">
        <v>285</v>
      </c>
    </row>
    <row r="337" spans="1:14" s="158" customFormat="1" ht="18" customHeight="1" x14ac:dyDescent="0.25">
      <c r="A337" s="181">
        <v>13871</v>
      </c>
      <c r="B337" s="701" t="s">
        <v>798</v>
      </c>
      <c r="C337" s="181" t="s">
        <v>301</v>
      </c>
      <c r="D337" s="181" t="s">
        <v>799</v>
      </c>
      <c r="E337" s="181" t="s">
        <v>337</v>
      </c>
      <c r="F337" s="181" t="s">
        <v>304</v>
      </c>
      <c r="G337" s="181" t="s">
        <v>776</v>
      </c>
      <c r="H337" s="181" t="s">
        <v>7</v>
      </c>
      <c r="I337" s="181" t="s">
        <v>301</v>
      </c>
      <c r="J337" s="181">
        <v>34330</v>
      </c>
      <c r="K337" s="181">
        <v>48</v>
      </c>
      <c r="L337" s="181"/>
      <c r="M337" s="181"/>
      <c r="N337" s="596" t="s">
        <v>285</v>
      </c>
    </row>
    <row r="338" spans="1:14" s="158" customFormat="1" ht="18" customHeight="1" x14ac:dyDescent="0.25">
      <c r="A338" s="181">
        <v>6920</v>
      </c>
      <c r="B338" s="701" t="s">
        <v>800</v>
      </c>
      <c r="C338" s="181" t="s">
        <v>801</v>
      </c>
      <c r="D338" s="181" t="s">
        <v>802</v>
      </c>
      <c r="E338" s="181" t="s">
        <v>803</v>
      </c>
      <c r="F338" s="181" t="s">
        <v>304</v>
      </c>
      <c r="G338" s="181" t="s">
        <v>776</v>
      </c>
      <c r="H338" s="181" t="s">
        <v>7</v>
      </c>
      <c r="I338" s="181" t="s">
        <v>804</v>
      </c>
      <c r="J338" s="181">
        <v>33760</v>
      </c>
      <c r="K338" s="181">
        <v>592</v>
      </c>
      <c r="L338" s="181"/>
      <c r="M338" s="181"/>
      <c r="N338" s="596" t="s">
        <v>285</v>
      </c>
    </row>
    <row r="339" spans="1:14" s="158" customFormat="1" ht="18" customHeight="1" x14ac:dyDescent="0.25">
      <c r="A339" s="181">
        <v>26765</v>
      </c>
      <c r="B339" s="701" t="s">
        <v>11774</v>
      </c>
      <c r="C339" s="181" t="s">
        <v>301</v>
      </c>
      <c r="D339" s="181" t="s">
        <v>11775</v>
      </c>
      <c r="E339" s="181" t="s">
        <v>319</v>
      </c>
      <c r="F339" s="181" t="s">
        <v>304</v>
      </c>
      <c r="G339" s="181" t="s">
        <v>776</v>
      </c>
      <c r="H339" s="181" t="s">
        <v>7</v>
      </c>
      <c r="I339" s="181" t="s">
        <v>11776</v>
      </c>
      <c r="J339" s="181">
        <v>39430</v>
      </c>
      <c r="K339" s="181">
        <v>42</v>
      </c>
      <c r="L339" s="181"/>
      <c r="M339" s="181"/>
      <c r="N339" s="596" t="s">
        <v>285</v>
      </c>
    </row>
    <row r="340" spans="1:14" s="158" customFormat="1" ht="18" customHeight="1" x14ac:dyDescent="0.25">
      <c r="A340" s="181">
        <v>27219</v>
      </c>
      <c r="B340" s="701" t="s">
        <v>805</v>
      </c>
      <c r="C340" s="181" t="s">
        <v>301</v>
      </c>
      <c r="D340" s="181" t="s">
        <v>806</v>
      </c>
      <c r="E340" s="181" t="s">
        <v>500</v>
      </c>
      <c r="F340" s="181" t="s">
        <v>304</v>
      </c>
      <c r="G340" s="181" t="s">
        <v>466</v>
      </c>
      <c r="H340" s="181" t="s">
        <v>12</v>
      </c>
      <c r="I340" s="181" t="s">
        <v>501</v>
      </c>
      <c r="J340" s="181">
        <v>53480</v>
      </c>
      <c r="K340" s="181">
        <v>24</v>
      </c>
      <c r="L340" s="181"/>
      <c r="M340" s="181"/>
      <c r="N340" s="596" t="s">
        <v>285</v>
      </c>
    </row>
    <row r="341" spans="1:14" s="158" customFormat="1" ht="18" customHeight="1" x14ac:dyDescent="0.25">
      <c r="A341" s="181">
        <v>29868</v>
      </c>
      <c r="B341" s="701" t="s">
        <v>14660</v>
      </c>
      <c r="C341" s="181" t="s">
        <v>301</v>
      </c>
      <c r="D341" s="181" t="s">
        <v>806</v>
      </c>
      <c r="E341" s="181" t="s">
        <v>500</v>
      </c>
      <c r="F341" s="181" t="s">
        <v>304</v>
      </c>
      <c r="G341" s="181" t="s">
        <v>776</v>
      </c>
      <c r="H341" s="181" t="s">
        <v>7</v>
      </c>
      <c r="I341" s="181" t="s">
        <v>501</v>
      </c>
      <c r="J341" s="181">
        <v>40690</v>
      </c>
      <c r="K341" s="181">
        <v>46</v>
      </c>
      <c r="L341" s="181"/>
      <c r="M341" s="181"/>
      <c r="N341" s="596" t="s">
        <v>285</v>
      </c>
    </row>
    <row r="342" spans="1:14" s="158" customFormat="1" ht="18" customHeight="1" x14ac:dyDescent="0.25">
      <c r="A342" s="181">
        <v>21877</v>
      </c>
      <c r="B342" s="701" t="s">
        <v>14661</v>
      </c>
      <c r="C342" s="181" t="s">
        <v>301</v>
      </c>
      <c r="D342" s="181" t="s">
        <v>14662</v>
      </c>
      <c r="E342" s="181" t="s">
        <v>807</v>
      </c>
      <c r="F342" s="181" t="s">
        <v>304</v>
      </c>
      <c r="G342" s="181" t="s">
        <v>776</v>
      </c>
      <c r="H342" s="181" t="s">
        <v>7</v>
      </c>
      <c r="I342" s="181" t="s">
        <v>1325</v>
      </c>
      <c r="J342" s="181">
        <v>41390</v>
      </c>
      <c r="K342" s="181">
        <v>48</v>
      </c>
      <c r="L342" s="181"/>
      <c r="M342" s="181"/>
      <c r="N342" s="596" t="s">
        <v>285</v>
      </c>
    </row>
    <row r="343" spans="1:14" s="158" customFormat="1" ht="18" customHeight="1" x14ac:dyDescent="0.25">
      <c r="A343" s="181">
        <v>20542</v>
      </c>
      <c r="B343" s="701" t="s">
        <v>17759</v>
      </c>
      <c r="C343" s="181" t="s">
        <v>301</v>
      </c>
      <c r="D343" s="181" t="s">
        <v>17760</v>
      </c>
      <c r="E343" s="181" t="s">
        <v>17761</v>
      </c>
      <c r="F343" s="181" t="s">
        <v>304</v>
      </c>
      <c r="G343" s="181" t="s">
        <v>776</v>
      </c>
      <c r="H343" s="181" t="s">
        <v>7</v>
      </c>
      <c r="I343" s="181" t="s">
        <v>301</v>
      </c>
      <c r="J343" s="181">
        <v>7200</v>
      </c>
      <c r="K343" s="181">
        <v>41</v>
      </c>
      <c r="L343" s="181"/>
      <c r="M343" s="181"/>
      <c r="N343" s="596" t="s">
        <v>285</v>
      </c>
    </row>
    <row r="344" spans="1:14" s="158" customFormat="1" ht="18" customHeight="1" x14ac:dyDescent="0.25">
      <c r="A344" s="181">
        <v>13860</v>
      </c>
      <c r="B344" s="701" t="s">
        <v>11777</v>
      </c>
      <c r="C344" s="181" t="s">
        <v>301</v>
      </c>
      <c r="D344" s="181" t="s">
        <v>11778</v>
      </c>
      <c r="E344" s="181" t="s">
        <v>771</v>
      </c>
      <c r="F344" s="181" t="s">
        <v>304</v>
      </c>
      <c r="G344" s="181" t="s">
        <v>776</v>
      </c>
      <c r="H344" s="181" t="s">
        <v>7</v>
      </c>
      <c r="I344" s="181" t="s">
        <v>301</v>
      </c>
      <c r="J344" s="181">
        <v>16240</v>
      </c>
      <c r="K344" s="181">
        <v>100</v>
      </c>
      <c r="L344" s="181"/>
      <c r="M344" s="181"/>
      <c r="N344" s="596" t="s">
        <v>285</v>
      </c>
    </row>
    <row r="345" spans="1:14" s="158" customFormat="1" ht="18" customHeight="1" x14ac:dyDescent="0.25">
      <c r="A345" s="181">
        <v>7242</v>
      </c>
      <c r="B345" s="701" t="s">
        <v>11779</v>
      </c>
      <c r="C345" s="181" t="s">
        <v>11780</v>
      </c>
      <c r="D345" s="181" t="s">
        <v>11781</v>
      </c>
      <c r="E345" s="181" t="s">
        <v>335</v>
      </c>
      <c r="F345" s="181" t="s">
        <v>304</v>
      </c>
      <c r="G345" s="181" t="s">
        <v>808</v>
      </c>
      <c r="H345" s="181" t="s">
        <v>7</v>
      </c>
      <c r="I345" s="181" t="s">
        <v>301</v>
      </c>
      <c r="J345" s="181">
        <v>20850</v>
      </c>
      <c r="K345" s="181">
        <v>47</v>
      </c>
      <c r="L345" s="181"/>
      <c r="M345" s="181"/>
      <c r="N345" s="596" t="s">
        <v>285</v>
      </c>
    </row>
    <row r="346" spans="1:14" s="158" customFormat="1" ht="18" customHeight="1" x14ac:dyDescent="0.25">
      <c r="A346" s="181">
        <v>7238</v>
      </c>
      <c r="B346" s="701" t="s">
        <v>11782</v>
      </c>
      <c r="C346" s="181" t="s">
        <v>11783</v>
      </c>
      <c r="D346" s="181" t="s">
        <v>11784</v>
      </c>
      <c r="E346" s="181" t="s">
        <v>11785</v>
      </c>
      <c r="F346" s="181" t="s">
        <v>304</v>
      </c>
      <c r="G346" s="181" t="s">
        <v>808</v>
      </c>
      <c r="H346" s="181" t="s">
        <v>7</v>
      </c>
      <c r="I346" s="181" t="s">
        <v>11786</v>
      </c>
      <c r="J346" s="181">
        <v>22000</v>
      </c>
      <c r="K346" s="181">
        <v>90</v>
      </c>
      <c r="L346" s="181"/>
      <c r="M346" s="181"/>
      <c r="N346" s="596" t="s">
        <v>285</v>
      </c>
    </row>
    <row r="347" spans="1:14" s="158" customFormat="1" ht="18" customHeight="1" x14ac:dyDescent="0.25">
      <c r="A347" s="181">
        <v>17013</v>
      </c>
      <c r="B347" s="701" t="s">
        <v>17762</v>
      </c>
      <c r="C347" s="181" t="s">
        <v>301</v>
      </c>
      <c r="D347" s="181" t="s">
        <v>11784</v>
      </c>
      <c r="E347" s="181" t="s">
        <v>11785</v>
      </c>
      <c r="F347" s="181" t="s">
        <v>304</v>
      </c>
      <c r="G347" s="181" t="s">
        <v>466</v>
      </c>
      <c r="H347" s="181" t="s">
        <v>12</v>
      </c>
      <c r="I347" s="181" t="s">
        <v>301</v>
      </c>
      <c r="J347" s="181">
        <v>51990</v>
      </c>
      <c r="K347" s="181">
        <v>1</v>
      </c>
      <c r="L347" s="181"/>
      <c r="M347" s="181"/>
      <c r="N347" s="596" t="s">
        <v>285</v>
      </c>
    </row>
    <row r="348" spans="1:14" s="158" customFormat="1" ht="18" customHeight="1" x14ac:dyDescent="0.25">
      <c r="A348" s="181">
        <v>7240</v>
      </c>
      <c r="B348" s="701" t="s">
        <v>809</v>
      </c>
      <c r="C348" s="181" t="s">
        <v>810</v>
      </c>
      <c r="D348" s="181" t="s">
        <v>811</v>
      </c>
      <c r="E348" s="181" t="s">
        <v>812</v>
      </c>
      <c r="F348" s="181" t="s">
        <v>304</v>
      </c>
      <c r="G348" s="181" t="s">
        <v>808</v>
      </c>
      <c r="H348" s="181" t="s">
        <v>7</v>
      </c>
      <c r="I348" s="181" t="s">
        <v>813</v>
      </c>
      <c r="J348" s="181">
        <v>21180</v>
      </c>
      <c r="K348" s="181">
        <v>251</v>
      </c>
      <c r="L348" s="181"/>
      <c r="M348" s="181"/>
      <c r="N348" s="596" t="s">
        <v>285</v>
      </c>
    </row>
    <row r="349" spans="1:14" s="158" customFormat="1" ht="18" customHeight="1" x14ac:dyDescent="0.25">
      <c r="A349" s="181">
        <v>7239</v>
      </c>
      <c r="B349" s="701" t="s">
        <v>814</v>
      </c>
      <c r="C349" s="181" t="s">
        <v>815</v>
      </c>
      <c r="D349" s="181" t="s">
        <v>816</v>
      </c>
      <c r="E349" s="181" t="s">
        <v>491</v>
      </c>
      <c r="F349" s="181" t="s">
        <v>304</v>
      </c>
      <c r="G349" s="181" t="s">
        <v>808</v>
      </c>
      <c r="H349" s="181" t="s">
        <v>7</v>
      </c>
      <c r="I349" s="181" t="s">
        <v>301</v>
      </c>
      <c r="J349" s="181">
        <v>31550</v>
      </c>
      <c r="K349" s="181">
        <v>26</v>
      </c>
      <c r="L349" s="181"/>
      <c r="M349" s="181"/>
      <c r="N349" s="596" t="s">
        <v>285</v>
      </c>
    </row>
    <row r="350" spans="1:14" s="158" customFormat="1" ht="18" customHeight="1" x14ac:dyDescent="0.25">
      <c r="A350" s="181">
        <v>13062</v>
      </c>
      <c r="B350" s="701" t="s">
        <v>817</v>
      </c>
      <c r="C350" s="181" t="s">
        <v>818</v>
      </c>
      <c r="D350" s="181" t="s">
        <v>819</v>
      </c>
      <c r="E350" s="181" t="s">
        <v>820</v>
      </c>
      <c r="F350" s="181" t="s">
        <v>304</v>
      </c>
      <c r="G350" s="181" t="s">
        <v>808</v>
      </c>
      <c r="H350" s="181" t="s">
        <v>7</v>
      </c>
      <c r="I350" s="181" t="s">
        <v>821</v>
      </c>
      <c r="J350" s="181">
        <v>44870</v>
      </c>
      <c r="K350" s="181">
        <v>121</v>
      </c>
      <c r="L350" s="181"/>
      <c r="M350" s="181"/>
      <c r="N350" s="596" t="s">
        <v>285</v>
      </c>
    </row>
    <row r="351" spans="1:14" s="158" customFormat="1" ht="18" customHeight="1" x14ac:dyDescent="0.25">
      <c r="A351" s="181">
        <v>20464</v>
      </c>
      <c r="B351" s="701" t="s">
        <v>822</v>
      </c>
      <c r="C351" s="181" t="s">
        <v>823</v>
      </c>
      <c r="D351" s="181" t="s">
        <v>819</v>
      </c>
      <c r="E351" s="181" t="s">
        <v>820</v>
      </c>
      <c r="F351" s="181" t="s">
        <v>304</v>
      </c>
      <c r="G351" s="181" t="s">
        <v>466</v>
      </c>
      <c r="H351" s="181" t="s">
        <v>12</v>
      </c>
      <c r="I351" s="181" t="s">
        <v>824</v>
      </c>
      <c r="J351" s="181">
        <v>88770</v>
      </c>
      <c r="K351" s="181">
        <v>4</v>
      </c>
      <c r="L351" s="181"/>
      <c r="M351" s="181"/>
      <c r="N351" s="596" t="s">
        <v>285</v>
      </c>
    </row>
    <row r="352" spans="1:14" s="158" customFormat="1" ht="18" customHeight="1" x14ac:dyDescent="0.25">
      <c r="A352" s="181">
        <v>7241</v>
      </c>
      <c r="B352" s="701" t="s">
        <v>17763</v>
      </c>
      <c r="C352" s="181" t="s">
        <v>17764</v>
      </c>
      <c r="D352" s="181" t="s">
        <v>17765</v>
      </c>
      <c r="E352" s="181" t="s">
        <v>355</v>
      </c>
      <c r="F352" s="181" t="s">
        <v>304</v>
      </c>
      <c r="G352" s="181" t="s">
        <v>808</v>
      </c>
      <c r="H352" s="181" t="s">
        <v>7</v>
      </c>
      <c r="I352" s="181" t="s">
        <v>17766</v>
      </c>
      <c r="J352" s="181">
        <v>37580</v>
      </c>
      <c r="K352" s="181">
        <v>102</v>
      </c>
      <c r="L352" s="181"/>
      <c r="M352" s="181"/>
      <c r="N352" s="596" t="s">
        <v>285</v>
      </c>
    </row>
    <row r="353" spans="1:14" s="158" customFormat="1" ht="18" customHeight="1" x14ac:dyDescent="0.25">
      <c r="A353" s="181">
        <v>30512</v>
      </c>
      <c r="B353" s="701" t="s">
        <v>14663</v>
      </c>
      <c r="C353" s="181" t="s">
        <v>301</v>
      </c>
      <c r="D353" s="181" t="s">
        <v>14664</v>
      </c>
      <c r="E353" s="181" t="s">
        <v>14665</v>
      </c>
      <c r="F353" s="181" t="s">
        <v>577</v>
      </c>
      <c r="G353" s="181" t="s">
        <v>826</v>
      </c>
      <c r="H353" s="181" t="s">
        <v>5</v>
      </c>
      <c r="I353" s="181" t="s">
        <v>301</v>
      </c>
      <c r="J353" s="181">
        <v>116200</v>
      </c>
      <c r="K353" s="181">
        <v>4</v>
      </c>
      <c r="L353" s="181"/>
      <c r="M353" s="181"/>
      <c r="N353" s="596" t="s">
        <v>285</v>
      </c>
    </row>
    <row r="354" spans="1:14" s="158" customFormat="1" ht="18" customHeight="1" x14ac:dyDescent="0.25">
      <c r="A354" s="181">
        <v>30511</v>
      </c>
      <c r="B354" s="701" t="s">
        <v>17437</v>
      </c>
      <c r="C354" s="181" t="s">
        <v>17767</v>
      </c>
      <c r="D354" s="181" t="s">
        <v>17438</v>
      </c>
      <c r="E354" s="181" t="s">
        <v>334</v>
      </c>
      <c r="F354" s="181" t="s">
        <v>577</v>
      </c>
      <c r="G354" s="181" t="s">
        <v>826</v>
      </c>
      <c r="H354" s="181" t="s">
        <v>5</v>
      </c>
      <c r="I354" s="181" t="s">
        <v>301</v>
      </c>
      <c r="J354" s="181">
        <v>210000</v>
      </c>
      <c r="K354" s="181">
        <v>8</v>
      </c>
      <c r="L354" s="181"/>
      <c r="M354" s="181"/>
      <c r="N354" s="596" t="s">
        <v>285</v>
      </c>
    </row>
    <row r="355" spans="1:14" s="158" customFormat="1" ht="18" customHeight="1" x14ac:dyDescent="0.25">
      <c r="A355" s="181">
        <v>30297</v>
      </c>
      <c r="B355" s="701" t="s">
        <v>14666</v>
      </c>
      <c r="C355" s="181" t="s">
        <v>14667</v>
      </c>
      <c r="D355" s="181" t="s">
        <v>14668</v>
      </c>
      <c r="E355" s="181" t="s">
        <v>825</v>
      </c>
      <c r="F355" s="181" t="s">
        <v>577</v>
      </c>
      <c r="G355" s="181" t="s">
        <v>826</v>
      </c>
      <c r="H355" s="181" t="s">
        <v>5</v>
      </c>
      <c r="I355" s="181" t="s">
        <v>12883</v>
      </c>
      <c r="J355" s="181">
        <v>132800</v>
      </c>
      <c r="K355" s="181">
        <v>13</v>
      </c>
      <c r="L355" s="181"/>
      <c r="M355" s="181"/>
      <c r="N355" s="596" t="s">
        <v>285</v>
      </c>
    </row>
    <row r="356" spans="1:14" s="158" customFormat="1" ht="18" customHeight="1" x14ac:dyDescent="0.25">
      <c r="A356" s="181">
        <v>24702</v>
      </c>
      <c r="B356" s="701" t="s">
        <v>14669</v>
      </c>
      <c r="C356" s="181" t="s">
        <v>14670</v>
      </c>
      <c r="D356" s="181" t="s">
        <v>14668</v>
      </c>
      <c r="E356" s="181" t="s">
        <v>825</v>
      </c>
      <c r="F356" s="181" t="s">
        <v>577</v>
      </c>
      <c r="G356" s="181" t="s">
        <v>827</v>
      </c>
      <c r="H356" s="181" t="s">
        <v>11</v>
      </c>
      <c r="I356" s="181" t="s">
        <v>301</v>
      </c>
      <c r="J356" s="181">
        <v>175360</v>
      </c>
      <c r="K356" s="181">
        <v>35</v>
      </c>
      <c r="L356" s="181"/>
      <c r="M356" s="181"/>
      <c r="N356" s="596" t="s">
        <v>285</v>
      </c>
    </row>
    <row r="357" spans="1:14" s="158" customFormat="1" ht="18" customHeight="1" x14ac:dyDescent="0.25">
      <c r="A357" s="181">
        <v>24701</v>
      </c>
      <c r="B357" s="701" t="s">
        <v>14671</v>
      </c>
      <c r="C357" s="181" t="s">
        <v>301</v>
      </c>
      <c r="D357" s="181" t="s">
        <v>14668</v>
      </c>
      <c r="E357" s="181" t="s">
        <v>812</v>
      </c>
      <c r="F357" s="181" t="s">
        <v>577</v>
      </c>
      <c r="G357" s="181" t="s">
        <v>827</v>
      </c>
      <c r="H357" s="181" t="s">
        <v>11</v>
      </c>
      <c r="I357" s="181" t="s">
        <v>828</v>
      </c>
      <c r="J357" s="181">
        <v>137890</v>
      </c>
      <c r="K357" s="181">
        <v>29</v>
      </c>
      <c r="L357" s="181"/>
      <c r="M357" s="181"/>
      <c r="N357" s="596" t="s">
        <v>285</v>
      </c>
    </row>
    <row r="358" spans="1:14" s="158" customFormat="1" ht="18" customHeight="1" x14ac:dyDescent="0.25">
      <c r="A358" s="181">
        <v>10322</v>
      </c>
      <c r="B358" s="701" t="s">
        <v>829</v>
      </c>
      <c r="C358" s="181" t="s">
        <v>301</v>
      </c>
      <c r="D358" s="181" t="s">
        <v>830</v>
      </c>
      <c r="E358" s="181" t="s">
        <v>820</v>
      </c>
      <c r="F358" s="181" t="s">
        <v>577</v>
      </c>
      <c r="G358" s="181" t="s">
        <v>138</v>
      </c>
      <c r="H358" s="181" t="s">
        <v>7</v>
      </c>
      <c r="I358" s="181" t="s">
        <v>831</v>
      </c>
      <c r="J358" s="181">
        <v>227080</v>
      </c>
      <c r="K358" s="181">
        <v>32</v>
      </c>
      <c r="L358" s="181"/>
      <c r="M358" s="181"/>
      <c r="N358" s="596" t="s">
        <v>285</v>
      </c>
    </row>
    <row r="359" spans="1:14" s="158" customFormat="1" ht="18" customHeight="1" x14ac:dyDescent="0.25">
      <c r="A359" s="181">
        <v>28372</v>
      </c>
      <c r="B359" s="701">
        <v>8200568712</v>
      </c>
      <c r="C359" s="181" t="s">
        <v>301</v>
      </c>
      <c r="D359" s="181" t="s">
        <v>832</v>
      </c>
      <c r="E359" s="181" t="s">
        <v>334</v>
      </c>
      <c r="F359" s="181" t="s">
        <v>304</v>
      </c>
      <c r="G359" s="181" t="s">
        <v>309</v>
      </c>
      <c r="H359" s="181" t="s">
        <v>5</v>
      </c>
      <c r="I359" s="181" t="s">
        <v>834</v>
      </c>
      <c r="J359" s="181">
        <v>435200</v>
      </c>
      <c r="K359" s="181">
        <v>1</v>
      </c>
      <c r="L359" s="181"/>
      <c r="M359" s="181"/>
      <c r="N359" s="596" t="s">
        <v>285</v>
      </c>
    </row>
    <row r="360" spans="1:14" s="158" customFormat="1" ht="18" customHeight="1" x14ac:dyDescent="0.25">
      <c r="A360" s="181">
        <v>27749</v>
      </c>
      <c r="B360" s="701">
        <v>1707</v>
      </c>
      <c r="C360" s="181" t="s">
        <v>16371</v>
      </c>
      <c r="D360" s="181" t="s">
        <v>832</v>
      </c>
      <c r="E360" s="181" t="s">
        <v>16372</v>
      </c>
      <c r="F360" s="181" t="s">
        <v>304</v>
      </c>
      <c r="G360" s="181" t="s">
        <v>309</v>
      </c>
      <c r="H360" s="181" t="s">
        <v>5</v>
      </c>
      <c r="I360" s="181" t="s">
        <v>16373</v>
      </c>
      <c r="J360" s="181">
        <v>226800</v>
      </c>
      <c r="K360" s="181">
        <v>2</v>
      </c>
      <c r="L360" s="181"/>
      <c r="M360" s="181"/>
      <c r="N360" s="596" t="s">
        <v>285</v>
      </c>
    </row>
    <row r="361" spans="1:14" s="158" customFormat="1" ht="18" customHeight="1" x14ac:dyDescent="0.25">
      <c r="A361" s="181">
        <v>11940</v>
      </c>
      <c r="B361" s="701">
        <v>11940</v>
      </c>
      <c r="C361" s="181" t="s">
        <v>835</v>
      </c>
      <c r="D361" s="181" t="s">
        <v>836</v>
      </c>
      <c r="E361" s="181" t="s">
        <v>462</v>
      </c>
      <c r="F361" s="181" t="s">
        <v>304</v>
      </c>
      <c r="G361" s="181" t="s">
        <v>837</v>
      </c>
      <c r="H361" s="181" t="s">
        <v>746</v>
      </c>
      <c r="I361" s="181" t="s">
        <v>301</v>
      </c>
      <c r="J361" s="181">
        <v>18520</v>
      </c>
      <c r="K361" s="181">
        <v>1</v>
      </c>
      <c r="L361" s="181"/>
      <c r="M361" s="181"/>
      <c r="N361" s="596" t="s">
        <v>285</v>
      </c>
    </row>
    <row r="362" spans="1:14" s="158" customFormat="1" ht="18" customHeight="1" x14ac:dyDescent="0.25">
      <c r="A362" s="181">
        <v>38880</v>
      </c>
      <c r="B362" s="701" t="s">
        <v>838</v>
      </c>
      <c r="C362" s="181" t="s">
        <v>839</v>
      </c>
      <c r="D362" s="181" t="s">
        <v>840</v>
      </c>
      <c r="E362" s="181" t="s">
        <v>634</v>
      </c>
      <c r="F362" s="181" t="s">
        <v>304</v>
      </c>
      <c r="G362" s="181" t="s">
        <v>841</v>
      </c>
      <c r="H362" s="181" t="s">
        <v>746</v>
      </c>
      <c r="I362" s="181" t="s">
        <v>842</v>
      </c>
      <c r="J362" s="181">
        <v>20170</v>
      </c>
      <c r="K362" s="181">
        <v>1</v>
      </c>
      <c r="L362" s="181"/>
      <c r="M362" s="181"/>
      <c r="N362" s="596" t="s">
        <v>285</v>
      </c>
    </row>
    <row r="363" spans="1:14" s="158" customFormat="1" ht="18" customHeight="1" x14ac:dyDescent="0.25">
      <c r="A363" s="181">
        <v>90530</v>
      </c>
      <c r="B363" s="701">
        <v>31238</v>
      </c>
      <c r="C363" s="181" t="s">
        <v>301</v>
      </c>
      <c r="D363" s="181" t="s">
        <v>14672</v>
      </c>
      <c r="E363" s="181" t="s">
        <v>420</v>
      </c>
      <c r="F363" s="181" t="s">
        <v>304</v>
      </c>
      <c r="G363" s="181" t="s">
        <v>567</v>
      </c>
      <c r="H363" s="181" t="s">
        <v>5</v>
      </c>
      <c r="I363" s="181" t="s">
        <v>1502</v>
      </c>
      <c r="J363" s="181">
        <v>17250</v>
      </c>
      <c r="K363" s="181">
        <v>15</v>
      </c>
      <c r="L363" s="181"/>
      <c r="M363" s="181"/>
      <c r="N363" s="596" t="s">
        <v>285</v>
      </c>
    </row>
    <row r="364" spans="1:14" s="158" customFormat="1" ht="18" customHeight="1" x14ac:dyDescent="0.25">
      <c r="A364" s="181">
        <v>23298</v>
      </c>
      <c r="B364" s="701">
        <v>10732</v>
      </c>
      <c r="C364" s="181" t="s">
        <v>16374</v>
      </c>
      <c r="D364" s="181" t="s">
        <v>16375</v>
      </c>
      <c r="E364" s="181" t="s">
        <v>308</v>
      </c>
      <c r="F364" s="181" t="s">
        <v>304</v>
      </c>
      <c r="G364" s="181" t="s">
        <v>309</v>
      </c>
      <c r="H364" s="181" t="s">
        <v>5</v>
      </c>
      <c r="I364" s="181" t="s">
        <v>301</v>
      </c>
      <c r="J364" s="181">
        <v>26040</v>
      </c>
      <c r="K364" s="181">
        <v>30</v>
      </c>
      <c r="L364" s="181"/>
      <c r="M364" s="181"/>
      <c r="N364" s="596" t="s">
        <v>285</v>
      </c>
    </row>
    <row r="365" spans="1:14" s="158" customFormat="1" ht="18" customHeight="1" x14ac:dyDescent="0.25">
      <c r="A365" s="181">
        <v>9208</v>
      </c>
      <c r="B365" s="701" t="s">
        <v>16376</v>
      </c>
      <c r="C365" s="181" t="s">
        <v>16377</v>
      </c>
      <c r="D365" s="181" t="s">
        <v>16375</v>
      </c>
      <c r="E365" s="181" t="s">
        <v>394</v>
      </c>
      <c r="F365" s="181" t="s">
        <v>304</v>
      </c>
      <c r="G365" s="181" t="s">
        <v>309</v>
      </c>
      <c r="H365" s="181" t="s">
        <v>5</v>
      </c>
      <c r="I365" s="181" t="s">
        <v>16378</v>
      </c>
      <c r="J365" s="181">
        <v>16630</v>
      </c>
      <c r="K365" s="181">
        <v>77</v>
      </c>
      <c r="L365" s="181"/>
      <c r="M365" s="181"/>
      <c r="N365" s="596" t="s">
        <v>285</v>
      </c>
    </row>
    <row r="366" spans="1:14" s="158" customFormat="1" ht="18" customHeight="1" x14ac:dyDescent="0.25">
      <c r="A366" s="181">
        <v>53521</v>
      </c>
      <c r="B366" s="701" t="s">
        <v>843</v>
      </c>
      <c r="C366" s="181" t="s">
        <v>844</v>
      </c>
      <c r="D366" s="181" t="s">
        <v>845</v>
      </c>
      <c r="E366" s="181" t="s">
        <v>846</v>
      </c>
      <c r="F366" s="181" t="s">
        <v>304</v>
      </c>
      <c r="G366" s="181" t="s">
        <v>847</v>
      </c>
      <c r="H366" s="181" t="s">
        <v>5</v>
      </c>
      <c r="I366" s="181" t="s">
        <v>848</v>
      </c>
      <c r="J366" s="181">
        <v>57250</v>
      </c>
      <c r="K366" s="181">
        <v>2</v>
      </c>
      <c r="L366" s="181"/>
      <c r="M366" s="181"/>
      <c r="N366" s="596" t="s">
        <v>285</v>
      </c>
    </row>
    <row r="367" spans="1:14" s="158" customFormat="1" ht="18" customHeight="1" x14ac:dyDescent="0.25">
      <c r="A367" s="181">
        <v>23150</v>
      </c>
      <c r="B367" s="701">
        <v>7700839184</v>
      </c>
      <c r="C367" s="181" t="s">
        <v>301</v>
      </c>
      <c r="D367" s="181" t="s">
        <v>849</v>
      </c>
      <c r="E367" s="181" t="s">
        <v>322</v>
      </c>
      <c r="F367" s="181" t="s">
        <v>304</v>
      </c>
      <c r="G367" s="181" t="s">
        <v>564</v>
      </c>
      <c r="H367" s="181" t="s">
        <v>5</v>
      </c>
      <c r="I367" s="181" t="s">
        <v>301</v>
      </c>
      <c r="J367" s="181">
        <v>29050</v>
      </c>
      <c r="K367" s="181">
        <v>48</v>
      </c>
      <c r="L367" s="181"/>
      <c r="M367" s="181"/>
      <c r="N367" s="596" t="s">
        <v>285</v>
      </c>
    </row>
    <row r="368" spans="1:14" s="158" customFormat="1" ht="18" customHeight="1" x14ac:dyDescent="0.25">
      <c r="A368" s="181">
        <v>54076</v>
      </c>
      <c r="B368" s="701" t="s">
        <v>14673</v>
      </c>
      <c r="C368" s="181" t="s">
        <v>14674</v>
      </c>
      <c r="D368" s="181" t="s">
        <v>849</v>
      </c>
      <c r="E368" s="181" t="s">
        <v>850</v>
      </c>
      <c r="F368" s="181" t="s">
        <v>304</v>
      </c>
      <c r="G368" s="181" t="s">
        <v>847</v>
      </c>
      <c r="H368" s="181" t="s">
        <v>5</v>
      </c>
      <c r="I368" s="181" t="s">
        <v>301</v>
      </c>
      <c r="J368" s="181">
        <v>23220</v>
      </c>
      <c r="K368" s="181">
        <v>78</v>
      </c>
      <c r="L368" s="181"/>
      <c r="M368" s="181"/>
      <c r="N368" s="596" t="s">
        <v>285</v>
      </c>
    </row>
    <row r="369" spans="1:14" s="158" customFormat="1" ht="18" customHeight="1" x14ac:dyDescent="0.25">
      <c r="A369" s="181">
        <v>76910</v>
      </c>
      <c r="B369" s="701">
        <v>7700810997</v>
      </c>
      <c r="C369" s="181" t="s">
        <v>851</v>
      </c>
      <c r="D369" s="181" t="s">
        <v>849</v>
      </c>
      <c r="E369" s="181" t="s">
        <v>852</v>
      </c>
      <c r="F369" s="181" t="s">
        <v>304</v>
      </c>
      <c r="G369" s="181" t="s">
        <v>564</v>
      </c>
      <c r="H369" s="181" t="s">
        <v>5</v>
      </c>
      <c r="I369" s="181" t="s">
        <v>521</v>
      </c>
      <c r="J369" s="181">
        <v>19750</v>
      </c>
      <c r="K369" s="181">
        <v>21</v>
      </c>
      <c r="L369" s="181"/>
      <c r="M369" s="181"/>
      <c r="N369" s="596" t="s">
        <v>285</v>
      </c>
    </row>
    <row r="370" spans="1:14" s="158" customFormat="1" ht="18" customHeight="1" x14ac:dyDescent="0.25">
      <c r="A370" s="181">
        <v>10863</v>
      </c>
      <c r="B370" s="701">
        <v>7700836316</v>
      </c>
      <c r="C370" s="181" t="s">
        <v>301</v>
      </c>
      <c r="D370" s="181" t="s">
        <v>849</v>
      </c>
      <c r="E370" s="181" t="s">
        <v>14129</v>
      </c>
      <c r="F370" s="181" t="s">
        <v>304</v>
      </c>
      <c r="G370" s="181" t="s">
        <v>564</v>
      </c>
      <c r="H370" s="181" t="s">
        <v>5</v>
      </c>
      <c r="I370" s="181" t="s">
        <v>14130</v>
      </c>
      <c r="J370" s="181">
        <v>32540</v>
      </c>
      <c r="K370" s="181">
        <v>246</v>
      </c>
      <c r="L370" s="181"/>
      <c r="M370" s="181"/>
      <c r="N370" s="596" t="s">
        <v>285</v>
      </c>
    </row>
    <row r="371" spans="1:14" s="158" customFormat="1" ht="18" customHeight="1" x14ac:dyDescent="0.25">
      <c r="A371" s="181">
        <v>35</v>
      </c>
      <c r="B371" s="701" t="s">
        <v>11145</v>
      </c>
      <c r="C371" s="181" t="s">
        <v>301</v>
      </c>
      <c r="D371" s="181" t="s">
        <v>849</v>
      </c>
      <c r="E371" s="181" t="s">
        <v>351</v>
      </c>
      <c r="F371" s="181" t="s">
        <v>304</v>
      </c>
      <c r="G371" s="181" t="s">
        <v>564</v>
      </c>
      <c r="H371" s="181" t="s">
        <v>5</v>
      </c>
      <c r="I371" s="181" t="s">
        <v>853</v>
      </c>
      <c r="J371" s="181">
        <v>32540</v>
      </c>
      <c r="K371" s="181">
        <v>32</v>
      </c>
      <c r="L371" s="181"/>
      <c r="M371" s="181"/>
      <c r="N371" s="596" t="s">
        <v>285</v>
      </c>
    </row>
    <row r="372" spans="1:14" s="158" customFormat="1" ht="18" customHeight="1" x14ac:dyDescent="0.25">
      <c r="A372" s="181">
        <v>12068</v>
      </c>
      <c r="B372" s="701">
        <v>7700842667</v>
      </c>
      <c r="C372" s="181" t="s">
        <v>301</v>
      </c>
      <c r="D372" s="181" t="s">
        <v>849</v>
      </c>
      <c r="E372" s="181" t="s">
        <v>14131</v>
      </c>
      <c r="F372" s="181" t="s">
        <v>304</v>
      </c>
      <c r="G372" s="181" t="s">
        <v>564</v>
      </c>
      <c r="H372" s="181" t="s">
        <v>5</v>
      </c>
      <c r="I372" s="181" t="s">
        <v>301</v>
      </c>
      <c r="J372" s="181">
        <v>38350</v>
      </c>
      <c r="K372" s="181">
        <v>127</v>
      </c>
      <c r="L372" s="181"/>
      <c r="M372" s="181"/>
      <c r="N372" s="596" t="s">
        <v>285</v>
      </c>
    </row>
    <row r="373" spans="1:14" s="158" customFormat="1" ht="18" customHeight="1" x14ac:dyDescent="0.25">
      <c r="A373" s="181">
        <v>30046</v>
      </c>
      <c r="B373" s="701" t="s">
        <v>17768</v>
      </c>
      <c r="C373" s="181" t="s">
        <v>301</v>
      </c>
      <c r="D373" s="181" t="s">
        <v>849</v>
      </c>
      <c r="E373" s="181" t="s">
        <v>17769</v>
      </c>
      <c r="F373" s="181" t="s">
        <v>304</v>
      </c>
      <c r="G373" s="181" t="s">
        <v>564</v>
      </c>
      <c r="H373" s="181" t="s">
        <v>5</v>
      </c>
      <c r="I373" s="181" t="s">
        <v>12338</v>
      </c>
      <c r="J373" s="181">
        <v>36600</v>
      </c>
      <c r="K373" s="181">
        <v>47</v>
      </c>
      <c r="L373" s="181"/>
      <c r="M373" s="181"/>
      <c r="N373" s="596" t="s">
        <v>285</v>
      </c>
    </row>
    <row r="374" spans="1:14" s="158" customFormat="1" ht="18" customHeight="1" x14ac:dyDescent="0.25">
      <c r="A374" s="181">
        <v>29828</v>
      </c>
      <c r="B374" s="701">
        <v>7701004512</v>
      </c>
      <c r="C374" s="181" t="s">
        <v>11024</v>
      </c>
      <c r="D374" s="181" t="s">
        <v>11025</v>
      </c>
      <c r="E374" s="181" t="s">
        <v>420</v>
      </c>
      <c r="F374" s="181" t="s">
        <v>304</v>
      </c>
      <c r="G374" s="181" t="s">
        <v>858</v>
      </c>
      <c r="H374" s="181" t="s">
        <v>5</v>
      </c>
      <c r="I374" s="181" t="s">
        <v>1071</v>
      </c>
      <c r="J374" s="181">
        <v>29710</v>
      </c>
      <c r="K374" s="181">
        <v>17</v>
      </c>
      <c r="L374" s="181"/>
      <c r="M374" s="181"/>
      <c r="N374" s="596" t="s">
        <v>285</v>
      </c>
    </row>
    <row r="375" spans="1:14" s="158" customFormat="1" ht="18" customHeight="1" x14ac:dyDescent="0.25">
      <c r="A375" s="181">
        <v>9086</v>
      </c>
      <c r="B375" s="701" t="s">
        <v>11989</v>
      </c>
      <c r="C375" s="181" t="s">
        <v>301</v>
      </c>
      <c r="D375" s="181" t="s">
        <v>11990</v>
      </c>
      <c r="E375" s="181" t="s">
        <v>11991</v>
      </c>
      <c r="F375" s="181" t="s">
        <v>304</v>
      </c>
      <c r="G375" s="181" t="s">
        <v>753</v>
      </c>
      <c r="H375" s="181" t="s">
        <v>5</v>
      </c>
      <c r="I375" s="181" t="s">
        <v>11992</v>
      </c>
      <c r="J375" s="181">
        <v>15220</v>
      </c>
      <c r="K375" s="181">
        <v>2</v>
      </c>
      <c r="L375" s="181"/>
      <c r="M375" s="181"/>
      <c r="N375" s="596" t="s">
        <v>285</v>
      </c>
    </row>
    <row r="376" spans="1:14" s="158" customFormat="1" ht="18" customHeight="1" x14ac:dyDescent="0.25">
      <c r="A376" s="181">
        <v>18466</v>
      </c>
      <c r="B376" s="701" t="s">
        <v>855</v>
      </c>
      <c r="C376" s="181" t="s">
        <v>856</v>
      </c>
      <c r="D376" s="181" t="s">
        <v>857</v>
      </c>
      <c r="E376" s="181" t="s">
        <v>850</v>
      </c>
      <c r="F376" s="181" t="s">
        <v>304</v>
      </c>
      <c r="G376" s="181" t="s">
        <v>858</v>
      </c>
      <c r="H376" s="181" t="s">
        <v>5</v>
      </c>
      <c r="I376" s="181" t="s">
        <v>859</v>
      </c>
      <c r="J376" s="181">
        <v>15780</v>
      </c>
      <c r="K376" s="181">
        <v>9</v>
      </c>
      <c r="L376" s="181"/>
      <c r="M376" s="181"/>
      <c r="N376" s="596" t="s">
        <v>285</v>
      </c>
    </row>
    <row r="377" spans="1:14" s="158" customFormat="1" ht="18" customHeight="1" x14ac:dyDescent="0.25">
      <c r="A377" s="181">
        <v>77653</v>
      </c>
      <c r="B377" s="701" t="s">
        <v>14675</v>
      </c>
      <c r="C377" s="181" t="s">
        <v>14676</v>
      </c>
      <c r="D377" s="181" t="s">
        <v>857</v>
      </c>
      <c r="E377" s="181" t="s">
        <v>303</v>
      </c>
      <c r="F377" s="181" t="s">
        <v>304</v>
      </c>
      <c r="G377" s="181" t="s">
        <v>858</v>
      </c>
      <c r="H377" s="181" t="s">
        <v>5</v>
      </c>
      <c r="I377" s="181" t="s">
        <v>14677</v>
      </c>
      <c r="J377" s="181">
        <v>15600</v>
      </c>
      <c r="K377" s="181">
        <v>6</v>
      </c>
      <c r="L377" s="181"/>
      <c r="M377" s="181"/>
      <c r="N377" s="596" t="s">
        <v>285</v>
      </c>
    </row>
    <row r="378" spans="1:14" s="158" customFormat="1" ht="18" customHeight="1" x14ac:dyDescent="0.25">
      <c r="A378" s="181">
        <v>5488</v>
      </c>
      <c r="B378" s="701">
        <v>7701203509</v>
      </c>
      <c r="C378" s="181" t="s">
        <v>861</v>
      </c>
      <c r="D378" s="181" t="s">
        <v>860</v>
      </c>
      <c r="E378" s="181" t="s">
        <v>862</v>
      </c>
      <c r="F378" s="181" t="s">
        <v>304</v>
      </c>
      <c r="G378" s="181" t="s">
        <v>858</v>
      </c>
      <c r="H378" s="181" t="s">
        <v>5</v>
      </c>
      <c r="I378" s="181" t="s">
        <v>863</v>
      </c>
      <c r="J378" s="181">
        <v>40240</v>
      </c>
      <c r="K378" s="181">
        <v>9</v>
      </c>
      <c r="L378" s="181"/>
      <c r="M378" s="181"/>
      <c r="N378" s="596" t="s">
        <v>285</v>
      </c>
    </row>
    <row r="379" spans="1:14" s="158" customFormat="1" ht="18" customHeight="1" x14ac:dyDescent="0.25">
      <c r="A379" s="181">
        <v>58579</v>
      </c>
      <c r="B379" s="701">
        <v>579</v>
      </c>
      <c r="C379" s="181" t="s">
        <v>11026</v>
      </c>
      <c r="D379" s="181" t="s">
        <v>860</v>
      </c>
      <c r="E379" s="181" t="s">
        <v>11027</v>
      </c>
      <c r="F379" s="181" t="s">
        <v>304</v>
      </c>
      <c r="G379" s="181" t="s">
        <v>858</v>
      </c>
      <c r="H379" s="181" t="s">
        <v>5</v>
      </c>
      <c r="I379" s="181" t="s">
        <v>1089</v>
      </c>
      <c r="J379" s="181">
        <v>44800</v>
      </c>
      <c r="K379" s="181">
        <v>10</v>
      </c>
      <c r="L379" s="181"/>
      <c r="M379" s="181"/>
      <c r="N379" s="596" t="s">
        <v>285</v>
      </c>
    </row>
    <row r="380" spans="1:14" s="158" customFormat="1" ht="18" customHeight="1" x14ac:dyDescent="0.25">
      <c r="A380" s="181">
        <v>29566</v>
      </c>
      <c r="B380" s="701" t="s">
        <v>14678</v>
      </c>
      <c r="C380" s="181" t="s">
        <v>14679</v>
      </c>
      <c r="D380" s="181" t="s">
        <v>864</v>
      </c>
      <c r="E380" s="181" t="s">
        <v>1634</v>
      </c>
      <c r="F380" s="181" t="s">
        <v>304</v>
      </c>
      <c r="G380" s="181" t="s">
        <v>872</v>
      </c>
      <c r="H380" s="181" t="s">
        <v>5</v>
      </c>
      <c r="I380" s="181" t="s">
        <v>14680</v>
      </c>
      <c r="J380" s="181">
        <v>131380</v>
      </c>
      <c r="K380" s="181">
        <v>2</v>
      </c>
      <c r="L380" s="181"/>
      <c r="M380" s="181"/>
      <c r="N380" s="596" t="s">
        <v>285</v>
      </c>
    </row>
    <row r="381" spans="1:14" s="158" customFormat="1" ht="18" customHeight="1" x14ac:dyDescent="0.25">
      <c r="A381" s="181">
        <v>25937</v>
      </c>
      <c r="B381" s="701" t="s">
        <v>16379</v>
      </c>
      <c r="C381" s="181" t="s">
        <v>301</v>
      </c>
      <c r="D381" s="181" t="s">
        <v>864</v>
      </c>
      <c r="E381" s="181" t="s">
        <v>1004</v>
      </c>
      <c r="F381" s="181" t="s">
        <v>304</v>
      </c>
      <c r="G381" s="181" t="s">
        <v>872</v>
      </c>
      <c r="H381" s="181" t="s">
        <v>5</v>
      </c>
      <c r="I381" s="181" t="s">
        <v>16380</v>
      </c>
      <c r="J381" s="181">
        <v>132770</v>
      </c>
      <c r="K381" s="181">
        <v>6</v>
      </c>
      <c r="L381" s="181"/>
      <c r="M381" s="181"/>
      <c r="N381" s="596" t="s">
        <v>285</v>
      </c>
    </row>
    <row r="382" spans="1:14" s="158" customFormat="1" ht="18" customHeight="1" x14ac:dyDescent="0.25">
      <c r="A382" s="181">
        <v>12523</v>
      </c>
      <c r="B382" s="701">
        <v>7700502515</v>
      </c>
      <c r="C382" s="181" t="s">
        <v>301</v>
      </c>
      <c r="D382" s="181" t="s">
        <v>864</v>
      </c>
      <c r="E382" s="181" t="s">
        <v>10799</v>
      </c>
      <c r="F382" s="181" t="s">
        <v>304</v>
      </c>
      <c r="G382" s="181" t="s">
        <v>866</v>
      </c>
      <c r="H382" s="181" t="s">
        <v>7</v>
      </c>
      <c r="I382" s="181" t="s">
        <v>301</v>
      </c>
      <c r="J382" s="181">
        <v>54500</v>
      </c>
      <c r="K382" s="181">
        <v>60</v>
      </c>
      <c r="L382" s="181"/>
      <c r="M382" s="181"/>
      <c r="N382" s="596" t="s">
        <v>285</v>
      </c>
    </row>
    <row r="383" spans="1:14" s="158" customFormat="1" ht="18" customHeight="1" x14ac:dyDescent="0.25">
      <c r="A383" s="181">
        <v>12570</v>
      </c>
      <c r="B383" s="701">
        <v>7701207829</v>
      </c>
      <c r="C383" s="181" t="s">
        <v>301</v>
      </c>
      <c r="D383" s="181" t="s">
        <v>864</v>
      </c>
      <c r="E383" s="181" t="s">
        <v>867</v>
      </c>
      <c r="F383" s="181" t="s">
        <v>304</v>
      </c>
      <c r="G383" s="181" t="s">
        <v>866</v>
      </c>
      <c r="H383" s="181" t="s">
        <v>7</v>
      </c>
      <c r="I383" s="181" t="s">
        <v>868</v>
      </c>
      <c r="J383" s="181">
        <v>127550</v>
      </c>
      <c r="K383" s="181">
        <v>25</v>
      </c>
      <c r="L383" s="181"/>
      <c r="M383" s="181"/>
      <c r="N383" s="596" t="s">
        <v>285</v>
      </c>
    </row>
    <row r="384" spans="1:14" s="158" customFormat="1" ht="18" customHeight="1" x14ac:dyDescent="0.25">
      <c r="A384" s="181">
        <v>20841</v>
      </c>
      <c r="B384" s="701" t="s">
        <v>16381</v>
      </c>
      <c r="C384" s="181" t="s">
        <v>16382</v>
      </c>
      <c r="D384" s="181" t="s">
        <v>864</v>
      </c>
      <c r="E384" s="181" t="s">
        <v>1540</v>
      </c>
      <c r="F384" s="181" t="s">
        <v>304</v>
      </c>
      <c r="G384" s="181" t="s">
        <v>2302</v>
      </c>
      <c r="H384" s="181" t="s">
        <v>5</v>
      </c>
      <c r="I384" s="181" t="s">
        <v>16383</v>
      </c>
      <c r="J384" s="181">
        <v>119600</v>
      </c>
      <c r="K384" s="181">
        <v>16</v>
      </c>
      <c r="L384" s="181"/>
      <c r="M384" s="181"/>
      <c r="N384" s="596" t="s">
        <v>285</v>
      </c>
    </row>
    <row r="385" spans="1:14" s="158" customFormat="1" ht="18" customHeight="1" x14ac:dyDescent="0.25">
      <c r="A385" s="181">
        <v>30923</v>
      </c>
      <c r="B385" s="701" t="s">
        <v>16384</v>
      </c>
      <c r="C385" s="181" t="s">
        <v>301</v>
      </c>
      <c r="D385" s="181" t="s">
        <v>870</v>
      </c>
      <c r="E385" s="181" t="s">
        <v>16385</v>
      </c>
      <c r="F385" s="181" t="s">
        <v>304</v>
      </c>
      <c r="G385" s="181" t="s">
        <v>1876</v>
      </c>
      <c r="H385" s="181" t="s">
        <v>5</v>
      </c>
      <c r="I385" s="181" t="s">
        <v>301</v>
      </c>
      <c r="J385" s="181">
        <v>135460</v>
      </c>
      <c r="K385" s="181">
        <v>4</v>
      </c>
      <c r="L385" s="181"/>
      <c r="M385" s="181"/>
      <c r="N385" s="596" t="s">
        <v>285</v>
      </c>
    </row>
    <row r="386" spans="1:14" s="158" customFormat="1" ht="18" customHeight="1" x14ac:dyDescent="0.25">
      <c r="A386" s="181">
        <v>29044</v>
      </c>
      <c r="B386" s="701" t="s">
        <v>869</v>
      </c>
      <c r="C386" s="181" t="s">
        <v>301</v>
      </c>
      <c r="D386" s="181" t="s">
        <v>870</v>
      </c>
      <c r="E386" s="181" t="s">
        <v>871</v>
      </c>
      <c r="F386" s="181" t="s">
        <v>304</v>
      </c>
      <c r="G386" s="181" t="s">
        <v>872</v>
      </c>
      <c r="H386" s="181" t="s">
        <v>5</v>
      </c>
      <c r="I386" s="181" t="s">
        <v>301</v>
      </c>
      <c r="J386" s="181">
        <v>227140</v>
      </c>
      <c r="K386" s="181">
        <v>3</v>
      </c>
      <c r="L386" s="181"/>
      <c r="M386" s="181"/>
      <c r="N386" s="596" t="s">
        <v>285</v>
      </c>
    </row>
    <row r="387" spans="1:14" s="158" customFormat="1" ht="18" customHeight="1" x14ac:dyDescent="0.25">
      <c r="A387" s="181">
        <v>12620</v>
      </c>
      <c r="B387" s="701" t="s">
        <v>12884</v>
      </c>
      <c r="C387" s="181" t="s">
        <v>301</v>
      </c>
      <c r="D387" s="181" t="s">
        <v>870</v>
      </c>
      <c r="E387" s="181" t="s">
        <v>1615</v>
      </c>
      <c r="F387" s="181" t="s">
        <v>304</v>
      </c>
      <c r="G387" s="181" t="s">
        <v>866</v>
      </c>
      <c r="H387" s="181" t="s">
        <v>7</v>
      </c>
      <c r="I387" s="181" t="s">
        <v>12885</v>
      </c>
      <c r="J387" s="181">
        <v>279380</v>
      </c>
      <c r="K387" s="181">
        <v>28</v>
      </c>
      <c r="L387" s="181"/>
      <c r="M387" s="181"/>
      <c r="N387" s="596" t="s">
        <v>285</v>
      </c>
    </row>
    <row r="388" spans="1:14" s="158" customFormat="1" ht="18" customHeight="1" x14ac:dyDescent="0.25">
      <c r="A388" s="181">
        <v>4005</v>
      </c>
      <c r="B388" s="701">
        <v>320</v>
      </c>
      <c r="C388" s="181" t="s">
        <v>16386</v>
      </c>
      <c r="D388" s="181" t="s">
        <v>16387</v>
      </c>
      <c r="E388" s="181" t="s">
        <v>325</v>
      </c>
      <c r="F388" s="181" t="s">
        <v>304</v>
      </c>
      <c r="G388" s="181" t="s">
        <v>309</v>
      </c>
      <c r="H388" s="181" t="s">
        <v>5</v>
      </c>
      <c r="I388" s="181" t="s">
        <v>16388</v>
      </c>
      <c r="J388" s="181">
        <v>9070</v>
      </c>
      <c r="K388" s="181">
        <v>8</v>
      </c>
      <c r="L388" s="181"/>
      <c r="M388" s="181"/>
      <c r="N388" s="596" t="s">
        <v>285</v>
      </c>
    </row>
    <row r="389" spans="1:14" s="158" customFormat="1" ht="18" customHeight="1" x14ac:dyDescent="0.25">
      <c r="A389" s="181">
        <v>33261</v>
      </c>
      <c r="B389" s="701" t="s">
        <v>876</v>
      </c>
      <c r="C389" s="181" t="s">
        <v>877</v>
      </c>
      <c r="D389" s="181" t="s">
        <v>875</v>
      </c>
      <c r="E389" s="181" t="s">
        <v>605</v>
      </c>
      <c r="F389" s="181" t="s">
        <v>304</v>
      </c>
      <c r="G389" s="181" t="s">
        <v>140</v>
      </c>
      <c r="H389" s="181" t="s">
        <v>7</v>
      </c>
      <c r="I389" s="181" t="s">
        <v>878</v>
      </c>
      <c r="J389" s="181">
        <v>277533</v>
      </c>
      <c r="K389" s="181">
        <v>9</v>
      </c>
      <c r="L389" s="181"/>
      <c r="M389" s="181"/>
      <c r="N389" s="596" t="s">
        <v>285</v>
      </c>
    </row>
    <row r="390" spans="1:14" s="158" customFormat="1" ht="18" customHeight="1" x14ac:dyDescent="0.25">
      <c r="A390" s="181">
        <v>45711</v>
      </c>
      <c r="B390" s="701" t="s">
        <v>879</v>
      </c>
      <c r="C390" s="181" t="s">
        <v>880</v>
      </c>
      <c r="D390" s="181" t="s">
        <v>875</v>
      </c>
      <c r="E390" s="181" t="s">
        <v>881</v>
      </c>
      <c r="F390" s="181" t="s">
        <v>304</v>
      </c>
      <c r="G390" s="181" t="s">
        <v>140</v>
      </c>
      <c r="H390" s="181" t="s">
        <v>7</v>
      </c>
      <c r="I390" s="181" t="s">
        <v>301</v>
      </c>
      <c r="J390" s="181">
        <v>254500</v>
      </c>
      <c r="K390" s="181">
        <v>29</v>
      </c>
      <c r="L390" s="181"/>
      <c r="M390" s="181"/>
      <c r="N390" s="596" t="s">
        <v>285</v>
      </c>
    </row>
    <row r="391" spans="1:14" s="158" customFormat="1" ht="18" customHeight="1" x14ac:dyDescent="0.25">
      <c r="A391" s="181">
        <v>24562</v>
      </c>
      <c r="B391" s="701" t="s">
        <v>12886</v>
      </c>
      <c r="C391" s="181" t="s">
        <v>12887</v>
      </c>
      <c r="D391" s="181" t="s">
        <v>882</v>
      </c>
      <c r="E391" s="181" t="s">
        <v>769</v>
      </c>
      <c r="F391" s="181" t="s">
        <v>304</v>
      </c>
      <c r="G391" s="181" t="s">
        <v>140</v>
      </c>
      <c r="H391" s="181" t="s">
        <v>7</v>
      </c>
      <c r="I391" s="181" t="s">
        <v>1301</v>
      </c>
      <c r="J391" s="181">
        <v>408730</v>
      </c>
      <c r="K391" s="181">
        <v>2</v>
      </c>
      <c r="L391" s="181"/>
      <c r="M391" s="181"/>
      <c r="N391" s="596" t="s">
        <v>285</v>
      </c>
    </row>
    <row r="392" spans="1:14" s="158" customFormat="1" ht="18" customHeight="1" x14ac:dyDescent="0.25">
      <c r="A392" s="181">
        <v>26119</v>
      </c>
      <c r="B392" s="701" t="s">
        <v>12888</v>
      </c>
      <c r="C392" s="181" t="s">
        <v>12889</v>
      </c>
      <c r="D392" s="181" t="s">
        <v>882</v>
      </c>
      <c r="E392" s="181" t="s">
        <v>339</v>
      </c>
      <c r="F392" s="181" t="s">
        <v>304</v>
      </c>
      <c r="G392" s="181" t="s">
        <v>140</v>
      </c>
      <c r="H392" s="181" t="s">
        <v>7</v>
      </c>
      <c r="I392" s="181" t="s">
        <v>301</v>
      </c>
      <c r="J392" s="181">
        <v>422090</v>
      </c>
      <c r="K392" s="181">
        <v>4</v>
      </c>
      <c r="L392" s="181"/>
      <c r="M392" s="181"/>
      <c r="N392" s="596" t="s">
        <v>285</v>
      </c>
    </row>
    <row r="393" spans="1:14" s="158" customFormat="1" ht="18" customHeight="1" x14ac:dyDescent="0.25">
      <c r="A393" s="181">
        <v>29163</v>
      </c>
      <c r="B393" s="701">
        <v>201721</v>
      </c>
      <c r="C393" s="181" t="s">
        <v>301</v>
      </c>
      <c r="D393" s="181" t="s">
        <v>882</v>
      </c>
      <c r="E393" s="181" t="s">
        <v>342</v>
      </c>
      <c r="F393" s="181" t="s">
        <v>304</v>
      </c>
      <c r="G393" s="181" t="s">
        <v>140</v>
      </c>
      <c r="H393" s="181" t="s">
        <v>7</v>
      </c>
      <c r="I393" s="181" t="s">
        <v>301</v>
      </c>
      <c r="J393" s="181">
        <v>389350</v>
      </c>
      <c r="K393" s="181">
        <v>3</v>
      </c>
      <c r="L393" s="181"/>
      <c r="M393" s="181"/>
      <c r="N393" s="596" t="s">
        <v>285</v>
      </c>
    </row>
    <row r="394" spans="1:14" s="158" customFormat="1" ht="18" customHeight="1" x14ac:dyDescent="0.25">
      <c r="A394" s="181">
        <v>22139</v>
      </c>
      <c r="B394" s="701" t="s">
        <v>12339</v>
      </c>
      <c r="C394" s="181" t="s">
        <v>12340</v>
      </c>
      <c r="D394" s="181" t="s">
        <v>882</v>
      </c>
      <c r="E394" s="181" t="s">
        <v>12341</v>
      </c>
      <c r="F394" s="181" t="s">
        <v>304</v>
      </c>
      <c r="G394" s="181" t="s">
        <v>140</v>
      </c>
      <c r="H394" s="181" t="s">
        <v>7</v>
      </c>
      <c r="I394" s="181" t="s">
        <v>16389</v>
      </c>
      <c r="J394" s="181">
        <v>306950</v>
      </c>
      <c r="K394" s="181">
        <v>58</v>
      </c>
      <c r="L394" s="181"/>
      <c r="M394" s="181"/>
      <c r="N394" s="596" t="s">
        <v>285</v>
      </c>
    </row>
    <row r="395" spans="1:14" s="158" customFormat="1" ht="18" customHeight="1" x14ac:dyDescent="0.25">
      <c r="A395" s="181">
        <v>24268</v>
      </c>
      <c r="B395" s="701" t="s">
        <v>883</v>
      </c>
      <c r="C395" s="181" t="s">
        <v>884</v>
      </c>
      <c r="D395" s="181" t="s">
        <v>882</v>
      </c>
      <c r="E395" s="181" t="s">
        <v>825</v>
      </c>
      <c r="F395" s="181" t="s">
        <v>304</v>
      </c>
      <c r="G395" s="181" t="s">
        <v>140</v>
      </c>
      <c r="H395" s="181" t="s">
        <v>7</v>
      </c>
      <c r="I395" s="181" t="s">
        <v>459</v>
      </c>
      <c r="J395" s="181">
        <v>381600</v>
      </c>
      <c r="K395" s="181">
        <v>9</v>
      </c>
      <c r="L395" s="181"/>
      <c r="M395" s="181"/>
      <c r="N395" s="596" t="s">
        <v>285</v>
      </c>
    </row>
    <row r="396" spans="1:14" s="158" customFormat="1" ht="18" customHeight="1" x14ac:dyDescent="0.25">
      <c r="A396" s="181">
        <v>23222</v>
      </c>
      <c r="B396" s="701" t="s">
        <v>885</v>
      </c>
      <c r="C396" s="181" t="s">
        <v>301</v>
      </c>
      <c r="D396" s="181" t="s">
        <v>882</v>
      </c>
      <c r="E396" s="181" t="s">
        <v>556</v>
      </c>
      <c r="F396" s="181" t="s">
        <v>304</v>
      </c>
      <c r="G396" s="181" t="s">
        <v>140</v>
      </c>
      <c r="H396" s="181" t="s">
        <v>7</v>
      </c>
      <c r="I396" s="181" t="s">
        <v>886</v>
      </c>
      <c r="J396" s="181">
        <v>356170</v>
      </c>
      <c r="K396" s="181">
        <v>7</v>
      </c>
      <c r="L396" s="181"/>
      <c r="M396" s="181"/>
      <c r="N396" s="596" t="s">
        <v>285</v>
      </c>
    </row>
    <row r="397" spans="1:14" s="158" customFormat="1" ht="18" customHeight="1" x14ac:dyDescent="0.25">
      <c r="A397" s="181">
        <v>23224</v>
      </c>
      <c r="B397" s="701" t="s">
        <v>887</v>
      </c>
      <c r="C397" s="181" t="s">
        <v>301</v>
      </c>
      <c r="D397" s="181" t="s">
        <v>882</v>
      </c>
      <c r="E397" s="181" t="s">
        <v>556</v>
      </c>
      <c r="F397" s="181" t="s">
        <v>304</v>
      </c>
      <c r="G397" s="181" t="s">
        <v>140</v>
      </c>
      <c r="H397" s="181" t="s">
        <v>7</v>
      </c>
      <c r="I397" s="181" t="s">
        <v>374</v>
      </c>
      <c r="J397" s="181">
        <v>372990</v>
      </c>
      <c r="K397" s="181">
        <v>10</v>
      </c>
      <c r="L397" s="181"/>
      <c r="M397" s="181"/>
      <c r="N397" s="596" t="s">
        <v>285</v>
      </c>
    </row>
    <row r="398" spans="1:14" s="158" customFormat="1" ht="18" customHeight="1" x14ac:dyDescent="0.25">
      <c r="A398" s="181">
        <v>15215</v>
      </c>
      <c r="B398" s="701" t="s">
        <v>889</v>
      </c>
      <c r="C398" s="181" t="s">
        <v>890</v>
      </c>
      <c r="D398" s="181" t="s">
        <v>882</v>
      </c>
      <c r="E398" s="181" t="s">
        <v>303</v>
      </c>
      <c r="F398" s="181" t="s">
        <v>304</v>
      </c>
      <c r="G398" s="181" t="s">
        <v>140</v>
      </c>
      <c r="H398" s="181" t="s">
        <v>7</v>
      </c>
      <c r="I398" s="181" t="s">
        <v>301</v>
      </c>
      <c r="J398" s="181">
        <v>278320</v>
      </c>
      <c r="K398" s="181">
        <v>22</v>
      </c>
      <c r="L398" s="181"/>
      <c r="M398" s="181"/>
      <c r="N398" s="596" t="s">
        <v>285</v>
      </c>
    </row>
    <row r="399" spans="1:14" s="158" customFormat="1" ht="18" customHeight="1" x14ac:dyDescent="0.25">
      <c r="A399" s="181">
        <v>27835</v>
      </c>
      <c r="B399" s="701">
        <v>218445</v>
      </c>
      <c r="C399" s="181" t="s">
        <v>12343</v>
      </c>
      <c r="D399" s="181" t="s">
        <v>882</v>
      </c>
      <c r="E399" s="181" t="s">
        <v>500</v>
      </c>
      <c r="F399" s="181" t="s">
        <v>304</v>
      </c>
      <c r="G399" s="181" t="s">
        <v>140</v>
      </c>
      <c r="H399" s="181" t="s">
        <v>7</v>
      </c>
      <c r="I399" s="181" t="s">
        <v>501</v>
      </c>
      <c r="J399" s="181">
        <v>600850</v>
      </c>
      <c r="K399" s="181">
        <v>5</v>
      </c>
      <c r="L399" s="181"/>
      <c r="M399" s="181"/>
      <c r="N399" s="596" t="s">
        <v>285</v>
      </c>
    </row>
    <row r="400" spans="1:14" s="158" customFormat="1" ht="18" customHeight="1" x14ac:dyDescent="0.25">
      <c r="A400" s="181">
        <v>27690</v>
      </c>
      <c r="B400" s="701">
        <v>250095</v>
      </c>
      <c r="C400" s="181" t="s">
        <v>301</v>
      </c>
      <c r="D400" s="181" t="s">
        <v>882</v>
      </c>
      <c r="E400" s="181" t="s">
        <v>891</v>
      </c>
      <c r="F400" s="181" t="s">
        <v>304</v>
      </c>
      <c r="G400" s="181" t="s">
        <v>140</v>
      </c>
      <c r="H400" s="181" t="s">
        <v>7</v>
      </c>
      <c r="I400" s="181" t="s">
        <v>301</v>
      </c>
      <c r="J400" s="181">
        <v>382500</v>
      </c>
      <c r="K400" s="181">
        <v>1</v>
      </c>
      <c r="L400" s="181"/>
      <c r="M400" s="181"/>
      <c r="N400" s="596" t="s">
        <v>285</v>
      </c>
    </row>
    <row r="401" spans="1:14" s="158" customFormat="1" ht="18" customHeight="1" x14ac:dyDescent="0.25">
      <c r="A401" s="181">
        <v>46727</v>
      </c>
      <c r="B401" s="701" t="s">
        <v>12890</v>
      </c>
      <c r="C401" s="181" t="s">
        <v>12891</v>
      </c>
      <c r="D401" s="181" t="s">
        <v>882</v>
      </c>
      <c r="E401" s="181" t="s">
        <v>11030</v>
      </c>
      <c r="F401" s="181" t="s">
        <v>304</v>
      </c>
      <c r="G401" s="181" t="s">
        <v>140</v>
      </c>
      <c r="H401" s="181" t="s">
        <v>7</v>
      </c>
      <c r="I401" s="181" t="s">
        <v>886</v>
      </c>
      <c r="J401" s="181">
        <v>302060</v>
      </c>
      <c r="K401" s="181">
        <v>2</v>
      </c>
      <c r="L401" s="181"/>
      <c r="M401" s="181"/>
      <c r="N401" s="596" t="s">
        <v>285</v>
      </c>
    </row>
    <row r="402" spans="1:14" s="158" customFormat="1" ht="18" customHeight="1" x14ac:dyDescent="0.25">
      <c r="A402" s="181">
        <v>2332</v>
      </c>
      <c r="B402" s="701" t="s">
        <v>888</v>
      </c>
      <c r="C402" s="181" t="s">
        <v>301</v>
      </c>
      <c r="D402" s="181" t="s">
        <v>882</v>
      </c>
      <c r="E402" s="181" t="s">
        <v>14132</v>
      </c>
      <c r="F402" s="181" t="s">
        <v>304</v>
      </c>
      <c r="G402" s="181" t="s">
        <v>140</v>
      </c>
      <c r="H402" s="181" t="s">
        <v>7</v>
      </c>
      <c r="I402" s="181" t="s">
        <v>301</v>
      </c>
      <c r="J402" s="181">
        <v>432980</v>
      </c>
      <c r="K402" s="181">
        <v>6</v>
      </c>
      <c r="L402" s="181"/>
      <c r="M402" s="181"/>
      <c r="N402" s="596" t="s">
        <v>285</v>
      </c>
    </row>
    <row r="403" spans="1:14" s="158" customFormat="1" ht="18" customHeight="1" x14ac:dyDescent="0.25">
      <c r="A403" s="181">
        <v>26120</v>
      </c>
      <c r="B403" s="701" t="s">
        <v>12892</v>
      </c>
      <c r="C403" s="181" t="s">
        <v>12893</v>
      </c>
      <c r="D403" s="181" t="s">
        <v>892</v>
      </c>
      <c r="E403" s="181" t="s">
        <v>339</v>
      </c>
      <c r="F403" s="181" t="s">
        <v>304</v>
      </c>
      <c r="G403" s="181" t="s">
        <v>140</v>
      </c>
      <c r="H403" s="181" t="s">
        <v>7</v>
      </c>
      <c r="I403" s="181" t="s">
        <v>301</v>
      </c>
      <c r="J403" s="181">
        <v>340030</v>
      </c>
      <c r="K403" s="181">
        <v>4</v>
      </c>
      <c r="L403" s="181"/>
      <c r="M403" s="181"/>
      <c r="N403" s="596" t="s">
        <v>285</v>
      </c>
    </row>
    <row r="404" spans="1:14" s="158" customFormat="1" ht="18" customHeight="1" x14ac:dyDescent="0.25">
      <c r="A404" s="181">
        <v>29164</v>
      </c>
      <c r="B404" s="701">
        <v>201722</v>
      </c>
      <c r="C404" s="181" t="s">
        <v>301</v>
      </c>
      <c r="D404" s="181" t="s">
        <v>892</v>
      </c>
      <c r="E404" s="181" t="s">
        <v>342</v>
      </c>
      <c r="F404" s="181" t="s">
        <v>304</v>
      </c>
      <c r="G404" s="181" t="s">
        <v>140</v>
      </c>
      <c r="H404" s="181" t="s">
        <v>7</v>
      </c>
      <c r="I404" s="181" t="s">
        <v>301</v>
      </c>
      <c r="J404" s="181">
        <v>337601.5</v>
      </c>
      <c r="K404" s="181">
        <v>2</v>
      </c>
      <c r="L404" s="181"/>
      <c r="M404" s="181"/>
      <c r="N404" s="596" t="s">
        <v>285</v>
      </c>
    </row>
    <row r="405" spans="1:14" s="158" customFormat="1" ht="18" customHeight="1" x14ac:dyDescent="0.25">
      <c r="A405" s="181">
        <v>22140</v>
      </c>
      <c r="B405" s="701" t="s">
        <v>12344</v>
      </c>
      <c r="C405" s="181" t="s">
        <v>12345</v>
      </c>
      <c r="D405" s="181" t="s">
        <v>892</v>
      </c>
      <c r="E405" s="181" t="s">
        <v>12341</v>
      </c>
      <c r="F405" s="181" t="s">
        <v>304</v>
      </c>
      <c r="G405" s="181" t="s">
        <v>140</v>
      </c>
      <c r="H405" s="181" t="s">
        <v>7</v>
      </c>
      <c r="I405" s="181" t="s">
        <v>12342</v>
      </c>
      <c r="J405" s="181">
        <v>244110</v>
      </c>
      <c r="K405" s="181">
        <v>98</v>
      </c>
      <c r="L405" s="181"/>
      <c r="M405" s="181"/>
      <c r="N405" s="596" t="s">
        <v>285</v>
      </c>
    </row>
    <row r="406" spans="1:14" s="158" customFormat="1" ht="18" customHeight="1" x14ac:dyDescent="0.25">
      <c r="A406" s="181">
        <v>24267</v>
      </c>
      <c r="B406" s="701" t="s">
        <v>893</v>
      </c>
      <c r="C406" s="181" t="s">
        <v>894</v>
      </c>
      <c r="D406" s="181" t="s">
        <v>892</v>
      </c>
      <c r="E406" s="181" t="s">
        <v>825</v>
      </c>
      <c r="F406" s="181" t="s">
        <v>304</v>
      </c>
      <c r="G406" s="181" t="s">
        <v>140</v>
      </c>
      <c r="H406" s="181" t="s">
        <v>7</v>
      </c>
      <c r="I406" s="181" t="s">
        <v>459</v>
      </c>
      <c r="J406" s="181">
        <v>360230</v>
      </c>
      <c r="K406" s="181">
        <v>26</v>
      </c>
      <c r="L406" s="181"/>
      <c r="M406" s="181"/>
      <c r="N406" s="596" t="s">
        <v>285</v>
      </c>
    </row>
    <row r="407" spans="1:14" s="158" customFormat="1" ht="18" customHeight="1" x14ac:dyDescent="0.25">
      <c r="A407" s="181">
        <v>23225</v>
      </c>
      <c r="B407" s="701" t="s">
        <v>895</v>
      </c>
      <c r="C407" s="181" t="s">
        <v>301</v>
      </c>
      <c r="D407" s="181" t="s">
        <v>892</v>
      </c>
      <c r="E407" s="181" t="s">
        <v>556</v>
      </c>
      <c r="F407" s="181" t="s">
        <v>304</v>
      </c>
      <c r="G407" s="181" t="s">
        <v>140</v>
      </c>
      <c r="H407" s="181" t="s">
        <v>7</v>
      </c>
      <c r="I407" s="181" t="s">
        <v>374</v>
      </c>
      <c r="J407" s="181">
        <v>331330</v>
      </c>
      <c r="K407" s="181">
        <v>9</v>
      </c>
      <c r="L407" s="181"/>
      <c r="M407" s="181"/>
      <c r="N407" s="596" t="s">
        <v>285</v>
      </c>
    </row>
    <row r="408" spans="1:14" s="158" customFormat="1" ht="18" customHeight="1" x14ac:dyDescent="0.25">
      <c r="A408" s="181">
        <v>23223</v>
      </c>
      <c r="B408" s="701" t="s">
        <v>12346</v>
      </c>
      <c r="C408" s="181" t="s">
        <v>301</v>
      </c>
      <c r="D408" s="181" t="s">
        <v>892</v>
      </c>
      <c r="E408" s="181" t="s">
        <v>556</v>
      </c>
      <c r="F408" s="181" t="s">
        <v>304</v>
      </c>
      <c r="G408" s="181" t="s">
        <v>140</v>
      </c>
      <c r="H408" s="181" t="s">
        <v>7</v>
      </c>
      <c r="I408" s="181" t="s">
        <v>886</v>
      </c>
      <c r="J408" s="181">
        <v>363180</v>
      </c>
      <c r="K408" s="181">
        <v>4</v>
      </c>
      <c r="L408" s="181"/>
      <c r="M408" s="181"/>
      <c r="N408" s="596" t="s">
        <v>285</v>
      </c>
    </row>
    <row r="409" spans="1:14" s="158" customFormat="1" ht="18" customHeight="1" x14ac:dyDescent="0.25">
      <c r="A409" s="181">
        <v>46724</v>
      </c>
      <c r="B409" s="701" t="s">
        <v>897</v>
      </c>
      <c r="C409" s="181" t="s">
        <v>898</v>
      </c>
      <c r="D409" s="181" t="s">
        <v>892</v>
      </c>
      <c r="E409" s="181" t="s">
        <v>899</v>
      </c>
      <c r="F409" s="181" t="s">
        <v>304</v>
      </c>
      <c r="G409" s="181" t="s">
        <v>140</v>
      </c>
      <c r="H409" s="181" t="s">
        <v>7</v>
      </c>
      <c r="I409" s="181" t="s">
        <v>301</v>
      </c>
      <c r="J409" s="181">
        <v>262910</v>
      </c>
      <c r="K409" s="181">
        <v>2</v>
      </c>
      <c r="L409" s="181"/>
      <c r="M409" s="181"/>
      <c r="N409" s="596" t="s">
        <v>285</v>
      </c>
    </row>
    <row r="410" spans="1:14" s="158" customFormat="1" ht="18" customHeight="1" x14ac:dyDescent="0.25">
      <c r="A410" s="181">
        <v>45746</v>
      </c>
      <c r="B410" s="701" t="s">
        <v>900</v>
      </c>
      <c r="C410" s="181" t="s">
        <v>901</v>
      </c>
      <c r="D410" s="181" t="s">
        <v>892</v>
      </c>
      <c r="E410" s="181" t="s">
        <v>303</v>
      </c>
      <c r="F410" s="181" t="s">
        <v>304</v>
      </c>
      <c r="G410" s="181" t="s">
        <v>140</v>
      </c>
      <c r="H410" s="181" t="s">
        <v>7</v>
      </c>
      <c r="I410" s="181" t="s">
        <v>301</v>
      </c>
      <c r="J410" s="181">
        <v>297590</v>
      </c>
      <c r="K410" s="181">
        <v>36</v>
      </c>
      <c r="L410" s="181"/>
      <c r="M410" s="181"/>
      <c r="N410" s="596" t="s">
        <v>285</v>
      </c>
    </row>
    <row r="411" spans="1:14" s="158" customFormat="1" ht="18" customHeight="1" x14ac:dyDescent="0.25">
      <c r="A411" s="181">
        <v>23936</v>
      </c>
      <c r="B411" s="701" t="s">
        <v>902</v>
      </c>
      <c r="C411" s="181" t="s">
        <v>301</v>
      </c>
      <c r="D411" s="181" t="s">
        <v>892</v>
      </c>
      <c r="E411" s="181" t="s">
        <v>903</v>
      </c>
      <c r="F411" s="181" t="s">
        <v>304</v>
      </c>
      <c r="G411" s="181" t="s">
        <v>140</v>
      </c>
      <c r="H411" s="181" t="s">
        <v>7</v>
      </c>
      <c r="I411" s="181" t="s">
        <v>301</v>
      </c>
      <c r="J411" s="181">
        <v>294243.5</v>
      </c>
      <c r="K411" s="181">
        <v>3</v>
      </c>
      <c r="L411" s="181"/>
      <c r="M411" s="181"/>
      <c r="N411" s="596" t="s">
        <v>285</v>
      </c>
    </row>
    <row r="412" spans="1:14" s="158" customFormat="1" ht="18" customHeight="1" x14ac:dyDescent="0.25">
      <c r="A412" s="181">
        <v>29674</v>
      </c>
      <c r="B412" s="701">
        <v>202548</v>
      </c>
      <c r="C412" s="181" t="s">
        <v>301</v>
      </c>
      <c r="D412" s="181" t="s">
        <v>892</v>
      </c>
      <c r="E412" s="181" t="s">
        <v>500</v>
      </c>
      <c r="F412" s="181" t="s">
        <v>304</v>
      </c>
      <c r="G412" s="181" t="s">
        <v>140</v>
      </c>
      <c r="H412" s="181" t="s">
        <v>7</v>
      </c>
      <c r="I412" s="181" t="s">
        <v>501</v>
      </c>
      <c r="J412" s="181">
        <v>468170</v>
      </c>
      <c r="K412" s="181">
        <v>5</v>
      </c>
      <c r="L412" s="181"/>
      <c r="M412" s="181"/>
      <c r="N412" s="596" t="s">
        <v>285</v>
      </c>
    </row>
    <row r="413" spans="1:14" s="158" customFormat="1" ht="18" customHeight="1" x14ac:dyDescent="0.25">
      <c r="A413" s="181">
        <v>27689</v>
      </c>
      <c r="B413" s="701">
        <v>250150</v>
      </c>
      <c r="C413" s="181" t="s">
        <v>301</v>
      </c>
      <c r="D413" s="181" t="s">
        <v>892</v>
      </c>
      <c r="E413" s="181" t="s">
        <v>891</v>
      </c>
      <c r="F413" s="181" t="s">
        <v>304</v>
      </c>
      <c r="G413" s="181" t="s">
        <v>140</v>
      </c>
      <c r="H413" s="181" t="s">
        <v>7</v>
      </c>
      <c r="I413" s="181" t="s">
        <v>301</v>
      </c>
      <c r="J413" s="181">
        <v>348830.5</v>
      </c>
      <c r="K413" s="181">
        <v>22</v>
      </c>
      <c r="L413" s="181"/>
      <c r="M413" s="181"/>
      <c r="N413" s="596" t="s">
        <v>285</v>
      </c>
    </row>
    <row r="414" spans="1:14" s="158" customFormat="1" ht="18" customHeight="1" x14ac:dyDescent="0.25">
      <c r="A414" s="181">
        <v>46726</v>
      </c>
      <c r="B414" s="701" t="s">
        <v>11028</v>
      </c>
      <c r="C414" s="181" t="s">
        <v>11029</v>
      </c>
      <c r="D414" s="181" t="s">
        <v>892</v>
      </c>
      <c r="E414" s="181" t="s">
        <v>11030</v>
      </c>
      <c r="F414" s="181" t="s">
        <v>304</v>
      </c>
      <c r="G414" s="181" t="s">
        <v>140</v>
      </c>
      <c r="H414" s="181" t="s">
        <v>7</v>
      </c>
      <c r="I414" s="181" t="s">
        <v>301</v>
      </c>
      <c r="J414" s="181">
        <v>281900</v>
      </c>
      <c r="K414" s="181">
        <v>6</v>
      </c>
      <c r="L414" s="181"/>
      <c r="M414" s="181"/>
      <c r="N414" s="596" t="s">
        <v>285</v>
      </c>
    </row>
    <row r="415" spans="1:14" s="158" customFormat="1" ht="18" customHeight="1" x14ac:dyDescent="0.25">
      <c r="A415" s="181">
        <v>2330</v>
      </c>
      <c r="B415" s="701" t="s">
        <v>896</v>
      </c>
      <c r="C415" s="181" t="s">
        <v>301</v>
      </c>
      <c r="D415" s="181" t="s">
        <v>892</v>
      </c>
      <c r="E415" s="181" t="s">
        <v>14132</v>
      </c>
      <c r="F415" s="181" t="s">
        <v>304</v>
      </c>
      <c r="G415" s="181" t="s">
        <v>140</v>
      </c>
      <c r="H415" s="181" t="s">
        <v>7</v>
      </c>
      <c r="I415" s="181" t="s">
        <v>301</v>
      </c>
      <c r="J415" s="181">
        <v>347760</v>
      </c>
      <c r="K415" s="181">
        <v>8</v>
      </c>
      <c r="L415" s="181"/>
      <c r="M415" s="181"/>
      <c r="N415" s="596" t="s">
        <v>285</v>
      </c>
    </row>
    <row r="416" spans="1:14" s="158" customFormat="1" ht="18" customHeight="1" x14ac:dyDescent="0.25">
      <c r="A416" s="181">
        <v>16214</v>
      </c>
      <c r="B416" s="701" t="s">
        <v>16390</v>
      </c>
      <c r="C416" s="181" t="s">
        <v>16391</v>
      </c>
      <c r="D416" s="181" t="s">
        <v>16392</v>
      </c>
      <c r="E416" s="181" t="s">
        <v>325</v>
      </c>
      <c r="F416" s="181" t="s">
        <v>304</v>
      </c>
      <c r="G416" s="181" t="s">
        <v>697</v>
      </c>
      <c r="H416" s="181" t="s">
        <v>5</v>
      </c>
      <c r="I416" s="181" t="s">
        <v>16393</v>
      </c>
      <c r="J416" s="181">
        <v>1410</v>
      </c>
      <c r="K416" s="181">
        <v>5</v>
      </c>
      <c r="L416" s="181"/>
      <c r="M416" s="181"/>
      <c r="N416" s="596" t="s">
        <v>285</v>
      </c>
    </row>
    <row r="417" spans="1:14" s="158" customFormat="1" ht="18" customHeight="1" x14ac:dyDescent="0.25">
      <c r="A417" s="181">
        <v>46486</v>
      </c>
      <c r="B417" s="701" t="s">
        <v>17439</v>
      </c>
      <c r="C417" s="181" t="s">
        <v>301</v>
      </c>
      <c r="D417" s="181" t="s">
        <v>16392</v>
      </c>
      <c r="E417" s="181" t="s">
        <v>303</v>
      </c>
      <c r="F417" s="181" t="s">
        <v>304</v>
      </c>
      <c r="G417" s="181" t="s">
        <v>697</v>
      </c>
      <c r="H417" s="181" t="s">
        <v>5</v>
      </c>
      <c r="I417" s="181" t="s">
        <v>301</v>
      </c>
      <c r="J417" s="181">
        <v>1410</v>
      </c>
      <c r="K417" s="181">
        <v>5</v>
      </c>
      <c r="L417" s="181"/>
      <c r="M417" s="181"/>
      <c r="N417" s="596" t="s">
        <v>285</v>
      </c>
    </row>
    <row r="418" spans="1:14" s="158" customFormat="1" ht="18" customHeight="1" x14ac:dyDescent="0.25">
      <c r="A418" s="181">
        <v>14047</v>
      </c>
      <c r="B418" s="701" t="s">
        <v>11993</v>
      </c>
      <c r="C418" s="181" t="s">
        <v>11994</v>
      </c>
      <c r="D418" s="181" t="s">
        <v>905</v>
      </c>
      <c r="E418" s="181" t="s">
        <v>325</v>
      </c>
      <c r="F418" s="181" t="s">
        <v>577</v>
      </c>
      <c r="G418" s="181" t="s">
        <v>697</v>
      </c>
      <c r="H418" s="181" t="s">
        <v>5</v>
      </c>
      <c r="I418" s="181" t="s">
        <v>301</v>
      </c>
      <c r="J418" s="181">
        <v>5310</v>
      </c>
      <c r="K418" s="181">
        <v>5</v>
      </c>
      <c r="L418" s="181"/>
      <c r="M418" s="181"/>
      <c r="N418" s="596" t="s">
        <v>285</v>
      </c>
    </row>
    <row r="419" spans="1:14" s="158" customFormat="1" ht="18" customHeight="1" x14ac:dyDescent="0.25">
      <c r="A419" s="181">
        <v>9647</v>
      </c>
      <c r="B419" s="701" t="s">
        <v>906</v>
      </c>
      <c r="C419" s="181" t="s">
        <v>907</v>
      </c>
      <c r="D419" s="181" t="s">
        <v>908</v>
      </c>
      <c r="E419" s="181" t="s">
        <v>909</v>
      </c>
      <c r="F419" s="181" t="s">
        <v>577</v>
      </c>
      <c r="G419" s="181" t="s">
        <v>697</v>
      </c>
      <c r="H419" s="181" t="s">
        <v>5</v>
      </c>
      <c r="I419" s="181" t="s">
        <v>424</v>
      </c>
      <c r="J419" s="181">
        <v>3980</v>
      </c>
      <c r="K419" s="181">
        <v>19</v>
      </c>
      <c r="L419" s="181"/>
      <c r="M419" s="181"/>
      <c r="N419" s="596" t="s">
        <v>285</v>
      </c>
    </row>
    <row r="420" spans="1:14" s="158" customFormat="1" ht="18" customHeight="1" x14ac:dyDescent="0.25">
      <c r="A420" s="181">
        <v>9659</v>
      </c>
      <c r="B420" s="701" t="s">
        <v>910</v>
      </c>
      <c r="C420" s="181" t="s">
        <v>301</v>
      </c>
      <c r="D420" s="181" t="s">
        <v>908</v>
      </c>
      <c r="E420" s="181" t="s">
        <v>303</v>
      </c>
      <c r="F420" s="181" t="s">
        <v>577</v>
      </c>
      <c r="G420" s="181" t="s">
        <v>697</v>
      </c>
      <c r="H420" s="181" t="s">
        <v>5</v>
      </c>
      <c r="I420" s="181" t="s">
        <v>301</v>
      </c>
      <c r="J420" s="181">
        <v>3400</v>
      </c>
      <c r="K420" s="181">
        <v>18</v>
      </c>
      <c r="L420" s="181"/>
      <c r="M420" s="181"/>
      <c r="N420" s="596" t="s">
        <v>285</v>
      </c>
    </row>
    <row r="421" spans="1:14" s="158" customFormat="1" ht="18" customHeight="1" x14ac:dyDescent="0.25">
      <c r="A421" s="181">
        <v>47703</v>
      </c>
      <c r="B421" s="701" t="s">
        <v>16394</v>
      </c>
      <c r="C421" s="181" t="s">
        <v>16395</v>
      </c>
      <c r="D421" s="181" t="s">
        <v>908</v>
      </c>
      <c r="E421" s="181" t="s">
        <v>16396</v>
      </c>
      <c r="F421" s="181" t="s">
        <v>577</v>
      </c>
      <c r="G421" s="181" t="s">
        <v>697</v>
      </c>
      <c r="H421" s="181" t="s">
        <v>5</v>
      </c>
      <c r="I421" s="181" t="s">
        <v>301</v>
      </c>
      <c r="J421" s="181">
        <v>3980</v>
      </c>
      <c r="K421" s="181">
        <v>44</v>
      </c>
      <c r="L421" s="181"/>
      <c r="M421" s="181"/>
      <c r="N421" s="596" t="s">
        <v>285</v>
      </c>
    </row>
    <row r="422" spans="1:14" s="158" customFormat="1" ht="18" customHeight="1" x14ac:dyDescent="0.25">
      <c r="A422" s="181">
        <v>70178</v>
      </c>
      <c r="B422" s="701" t="s">
        <v>17440</v>
      </c>
      <c r="C422" s="181" t="s">
        <v>17441</v>
      </c>
      <c r="D422" s="181" t="s">
        <v>911</v>
      </c>
      <c r="E422" s="181" t="s">
        <v>909</v>
      </c>
      <c r="F422" s="181" t="s">
        <v>304</v>
      </c>
      <c r="G422" s="181" t="s">
        <v>697</v>
      </c>
      <c r="H422" s="181" t="s">
        <v>5</v>
      </c>
      <c r="I422" s="181" t="s">
        <v>17442</v>
      </c>
      <c r="J422" s="181">
        <v>4130</v>
      </c>
      <c r="K422" s="181">
        <v>20</v>
      </c>
      <c r="L422" s="181"/>
      <c r="M422" s="181"/>
      <c r="N422" s="596" t="s">
        <v>285</v>
      </c>
    </row>
    <row r="423" spans="1:14" s="158" customFormat="1" ht="18" customHeight="1" x14ac:dyDescent="0.25">
      <c r="A423" s="181">
        <v>70180</v>
      </c>
      <c r="B423" s="701" t="s">
        <v>17443</v>
      </c>
      <c r="C423" s="181" t="s">
        <v>17444</v>
      </c>
      <c r="D423" s="181" t="s">
        <v>911</v>
      </c>
      <c r="E423" s="181" t="s">
        <v>428</v>
      </c>
      <c r="F423" s="181" t="s">
        <v>304</v>
      </c>
      <c r="G423" s="181" t="s">
        <v>697</v>
      </c>
      <c r="H423" s="181" t="s">
        <v>5</v>
      </c>
      <c r="I423" s="181" t="s">
        <v>17445</v>
      </c>
      <c r="J423" s="181">
        <v>4730</v>
      </c>
      <c r="K423" s="181">
        <v>9</v>
      </c>
      <c r="L423" s="181"/>
      <c r="M423" s="181"/>
      <c r="N423" s="596" t="s">
        <v>285</v>
      </c>
    </row>
    <row r="424" spans="1:14" s="158" customFormat="1" ht="18" customHeight="1" x14ac:dyDescent="0.25">
      <c r="A424" s="181">
        <v>25135</v>
      </c>
      <c r="B424" s="701" t="s">
        <v>912</v>
      </c>
      <c r="C424" s="181" t="s">
        <v>913</v>
      </c>
      <c r="D424" s="181" t="s">
        <v>914</v>
      </c>
      <c r="E424" s="181" t="s">
        <v>915</v>
      </c>
      <c r="F424" s="181" t="s">
        <v>304</v>
      </c>
      <c r="G424" s="181" t="s">
        <v>916</v>
      </c>
      <c r="H424" s="181" t="s">
        <v>7</v>
      </c>
      <c r="I424" s="181" t="s">
        <v>917</v>
      </c>
      <c r="J424" s="181">
        <v>25260</v>
      </c>
      <c r="K424" s="181">
        <v>41</v>
      </c>
      <c r="L424" s="181"/>
      <c r="M424" s="181"/>
      <c r="N424" s="596" t="s">
        <v>285</v>
      </c>
    </row>
    <row r="425" spans="1:14" s="158" customFormat="1" ht="18" customHeight="1" x14ac:dyDescent="0.25">
      <c r="A425" s="181">
        <v>6535</v>
      </c>
      <c r="B425" s="701" t="s">
        <v>11515</v>
      </c>
      <c r="C425" s="181" t="s">
        <v>11516</v>
      </c>
      <c r="D425" s="181" t="s">
        <v>914</v>
      </c>
      <c r="E425" s="181" t="s">
        <v>873</v>
      </c>
      <c r="F425" s="181" t="s">
        <v>304</v>
      </c>
      <c r="G425" s="181" t="s">
        <v>916</v>
      </c>
      <c r="H425" s="181" t="s">
        <v>7</v>
      </c>
      <c r="I425" s="181" t="s">
        <v>834</v>
      </c>
      <c r="J425" s="181">
        <v>13380</v>
      </c>
      <c r="K425" s="181">
        <v>2</v>
      </c>
      <c r="L425" s="181"/>
      <c r="M425" s="181"/>
      <c r="N425" s="596" t="s">
        <v>285</v>
      </c>
    </row>
    <row r="426" spans="1:14" s="158" customFormat="1" ht="18" customHeight="1" x14ac:dyDescent="0.25">
      <c r="A426" s="181">
        <v>3125</v>
      </c>
      <c r="B426" s="701" t="s">
        <v>11517</v>
      </c>
      <c r="C426" s="181" t="s">
        <v>11518</v>
      </c>
      <c r="D426" s="181" t="s">
        <v>914</v>
      </c>
      <c r="E426" s="181" t="s">
        <v>747</v>
      </c>
      <c r="F426" s="181" t="s">
        <v>304</v>
      </c>
      <c r="G426" s="181" t="s">
        <v>916</v>
      </c>
      <c r="H426" s="181" t="s">
        <v>7</v>
      </c>
      <c r="I426" s="181" t="s">
        <v>1502</v>
      </c>
      <c r="J426" s="181">
        <v>18400</v>
      </c>
      <c r="K426" s="181">
        <v>1</v>
      </c>
      <c r="L426" s="181"/>
      <c r="M426" s="181"/>
      <c r="N426" s="596" t="s">
        <v>285</v>
      </c>
    </row>
    <row r="427" spans="1:14" s="158" customFormat="1" ht="18" customHeight="1" x14ac:dyDescent="0.25">
      <c r="A427" s="181">
        <v>2534</v>
      </c>
      <c r="B427" s="701" t="s">
        <v>11519</v>
      </c>
      <c r="C427" s="181" t="s">
        <v>11520</v>
      </c>
      <c r="D427" s="181" t="s">
        <v>918</v>
      </c>
      <c r="E427" s="181" t="s">
        <v>783</v>
      </c>
      <c r="F427" s="181" t="s">
        <v>304</v>
      </c>
      <c r="G427" s="181" t="s">
        <v>916</v>
      </c>
      <c r="H427" s="181" t="s">
        <v>7</v>
      </c>
      <c r="I427" s="181" t="s">
        <v>521</v>
      </c>
      <c r="J427" s="181">
        <v>24300</v>
      </c>
      <c r="K427" s="181">
        <v>33</v>
      </c>
      <c r="L427" s="181"/>
      <c r="M427" s="181"/>
      <c r="N427" s="596" t="s">
        <v>285</v>
      </c>
    </row>
    <row r="428" spans="1:14" s="158" customFormat="1" ht="18" customHeight="1" x14ac:dyDescent="0.25">
      <c r="A428" s="181">
        <v>28209</v>
      </c>
      <c r="B428" s="701" t="s">
        <v>920</v>
      </c>
      <c r="C428" s="181" t="s">
        <v>921</v>
      </c>
      <c r="D428" s="181" t="s">
        <v>918</v>
      </c>
      <c r="E428" s="181" t="s">
        <v>922</v>
      </c>
      <c r="F428" s="181" t="s">
        <v>304</v>
      </c>
      <c r="G428" s="181" t="s">
        <v>916</v>
      </c>
      <c r="H428" s="181" t="s">
        <v>7</v>
      </c>
      <c r="I428" s="181" t="s">
        <v>301</v>
      </c>
      <c r="J428" s="181">
        <v>56610</v>
      </c>
      <c r="K428" s="181">
        <v>9</v>
      </c>
      <c r="L428" s="181"/>
      <c r="M428" s="181"/>
      <c r="N428" s="596" t="s">
        <v>285</v>
      </c>
    </row>
    <row r="429" spans="1:14" s="158" customFormat="1" ht="18" customHeight="1" x14ac:dyDescent="0.25">
      <c r="A429" s="181">
        <v>40642</v>
      </c>
      <c r="B429" s="701" t="s">
        <v>11521</v>
      </c>
      <c r="C429" s="181" t="s">
        <v>11522</v>
      </c>
      <c r="D429" s="181" t="s">
        <v>11523</v>
      </c>
      <c r="E429" s="181" t="s">
        <v>11524</v>
      </c>
      <c r="F429" s="181" t="s">
        <v>304</v>
      </c>
      <c r="G429" s="181" t="s">
        <v>916</v>
      </c>
      <c r="H429" s="181" t="s">
        <v>7</v>
      </c>
      <c r="I429" s="181" t="s">
        <v>11035</v>
      </c>
      <c r="J429" s="181">
        <v>38270</v>
      </c>
      <c r="K429" s="181">
        <v>100</v>
      </c>
      <c r="L429" s="181"/>
      <c r="M429" s="181"/>
      <c r="N429" s="596" t="s">
        <v>285</v>
      </c>
    </row>
    <row r="430" spans="1:14" s="158" customFormat="1" ht="18" customHeight="1" x14ac:dyDescent="0.25">
      <c r="A430" s="181">
        <v>2479</v>
      </c>
      <c r="B430" s="701" t="s">
        <v>924</v>
      </c>
      <c r="C430" s="181" t="s">
        <v>925</v>
      </c>
      <c r="D430" s="181" t="s">
        <v>926</v>
      </c>
      <c r="E430" s="181" t="s">
        <v>325</v>
      </c>
      <c r="F430" s="181" t="s">
        <v>304</v>
      </c>
      <c r="G430" s="181" t="s">
        <v>916</v>
      </c>
      <c r="H430" s="181" t="s">
        <v>7</v>
      </c>
      <c r="I430" s="181" t="s">
        <v>562</v>
      </c>
      <c r="J430" s="181">
        <v>7250</v>
      </c>
      <c r="K430" s="181">
        <v>17</v>
      </c>
      <c r="L430" s="181"/>
      <c r="M430" s="181"/>
      <c r="N430" s="596" t="s">
        <v>285</v>
      </c>
    </row>
    <row r="431" spans="1:14" s="158" customFormat="1" ht="18" customHeight="1" x14ac:dyDescent="0.25">
      <c r="A431" s="181">
        <v>2457</v>
      </c>
      <c r="B431" s="701" t="s">
        <v>929</v>
      </c>
      <c r="C431" s="181" t="s">
        <v>301</v>
      </c>
      <c r="D431" s="181" t="s">
        <v>927</v>
      </c>
      <c r="E431" s="181" t="s">
        <v>451</v>
      </c>
      <c r="F431" s="181" t="s">
        <v>304</v>
      </c>
      <c r="G431" s="181" t="s">
        <v>916</v>
      </c>
      <c r="H431" s="181" t="s">
        <v>11261</v>
      </c>
      <c r="I431" s="181" t="s">
        <v>930</v>
      </c>
      <c r="J431" s="181">
        <v>3720</v>
      </c>
      <c r="K431" s="181">
        <v>7</v>
      </c>
      <c r="L431" s="181"/>
      <c r="M431" s="181"/>
      <c r="N431" s="596" t="s">
        <v>285</v>
      </c>
    </row>
    <row r="432" spans="1:14" s="158" customFormat="1" ht="18" customHeight="1" x14ac:dyDescent="0.25">
      <c r="A432" s="181">
        <v>20589</v>
      </c>
      <c r="B432" s="701" t="s">
        <v>11525</v>
      </c>
      <c r="C432" s="181" t="s">
        <v>11526</v>
      </c>
      <c r="D432" s="181" t="s">
        <v>927</v>
      </c>
      <c r="E432" s="181" t="s">
        <v>334</v>
      </c>
      <c r="F432" s="181" t="s">
        <v>304</v>
      </c>
      <c r="G432" s="181" t="s">
        <v>916</v>
      </c>
      <c r="H432" s="181" t="s">
        <v>7</v>
      </c>
      <c r="I432" s="181" t="s">
        <v>301</v>
      </c>
      <c r="J432" s="181">
        <v>10820</v>
      </c>
      <c r="K432" s="181">
        <v>9</v>
      </c>
      <c r="L432" s="181"/>
      <c r="M432" s="181"/>
      <c r="N432" s="596" t="s">
        <v>285</v>
      </c>
    </row>
    <row r="433" spans="1:14" s="158" customFormat="1" ht="18" customHeight="1" x14ac:dyDescent="0.25">
      <c r="A433" s="181">
        <v>20736</v>
      </c>
      <c r="B433" s="701" t="s">
        <v>16397</v>
      </c>
      <c r="C433" s="181" t="s">
        <v>301</v>
      </c>
      <c r="D433" s="181" t="s">
        <v>16398</v>
      </c>
      <c r="E433" s="181" t="s">
        <v>1581</v>
      </c>
      <c r="F433" s="181" t="s">
        <v>13715</v>
      </c>
      <c r="G433" s="181" t="s">
        <v>697</v>
      </c>
      <c r="H433" s="181" t="s">
        <v>5</v>
      </c>
      <c r="I433" s="181" t="s">
        <v>16399</v>
      </c>
      <c r="J433" s="181">
        <v>8630</v>
      </c>
      <c r="K433" s="181">
        <v>16</v>
      </c>
      <c r="L433" s="181"/>
      <c r="M433" s="181"/>
      <c r="N433" s="596" t="s">
        <v>285</v>
      </c>
    </row>
    <row r="434" spans="1:14" s="158" customFormat="1" ht="18" customHeight="1" x14ac:dyDescent="0.25">
      <c r="A434" s="181">
        <v>8229</v>
      </c>
      <c r="B434" s="701" t="s">
        <v>11527</v>
      </c>
      <c r="C434" s="181" t="s">
        <v>11528</v>
      </c>
      <c r="D434" s="181" t="s">
        <v>931</v>
      </c>
      <c r="E434" s="181" t="s">
        <v>334</v>
      </c>
      <c r="F434" s="181" t="s">
        <v>304</v>
      </c>
      <c r="G434" s="181" t="s">
        <v>916</v>
      </c>
      <c r="H434" s="181" t="s">
        <v>7</v>
      </c>
      <c r="I434" s="181" t="s">
        <v>301</v>
      </c>
      <c r="J434" s="181">
        <v>12160</v>
      </c>
      <c r="K434" s="181">
        <v>11</v>
      </c>
      <c r="L434" s="181"/>
      <c r="M434" s="181"/>
      <c r="N434" s="596" t="s">
        <v>285</v>
      </c>
    </row>
    <row r="435" spans="1:14" s="158" customFormat="1" ht="18" customHeight="1" x14ac:dyDescent="0.25">
      <c r="A435" s="181">
        <v>2211</v>
      </c>
      <c r="B435" s="701" t="s">
        <v>16400</v>
      </c>
      <c r="C435" s="181" t="s">
        <v>16401</v>
      </c>
      <c r="D435" s="181" t="s">
        <v>933</v>
      </c>
      <c r="E435" s="181" t="s">
        <v>303</v>
      </c>
      <c r="F435" s="181" t="s">
        <v>304</v>
      </c>
      <c r="G435" s="181" t="s">
        <v>916</v>
      </c>
      <c r="H435" s="181" t="s">
        <v>7</v>
      </c>
      <c r="I435" s="181" t="s">
        <v>11529</v>
      </c>
      <c r="J435" s="181">
        <v>21540</v>
      </c>
      <c r="K435" s="181">
        <v>6</v>
      </c>
      <c r="L435" s="181"/>
      <c r="M435" s="181"/>
      <c r="N435" s="596" t="s">
        <v>285</v>
      </c>
    </row>
    <row r="436" spans="1:14" s="158" customFormat="1" ht="18" customHeight="1" x14ac:dyDescent="0.25">
      <c r="A436" s="181">
        <v>49800</v>
      </c>
      <c r="B436" s="701" t="s">
        <v>11530</v>
      </c>
      <c r="C436" s="181" t="s">
        <v>11531</v>
      </c>
      <c r="D436" s="181" t="s">
        <v>933</v>
      </c>
      <c r="E436" s="181" t="s">
        <v>11532</v>
      </c>
      <c r="F436" s="181" t="s">
        <v>304</v>
      </c>
      <c r="G436" s="181" t="s">
        <v>916</v>
      </c>
      <c r="H436" s="181" t="s">
        <v>7</v>
      </c>
      <c r="I436" s="181" t="s">
        <v>11533</v>
      </c>
      <c r="J436" s="181">
        <v>11010</v>
      </c>
      <c r="K436" s="181">
        <v>41</v>
      </c>
      <c r="L436" s="181"/>
      <c r="M436" s="181"/>
      <c r="N436" s="596" t="s">
        <v>285</v>
      </c>
    </row>
    <row r="437" spans="1:14" s="158" customFormat="1" ht="18" customHeight="1" x14ac:dyDescent="0.25">
      <c r="A437" s="181">
        <v>7024</v>
      </c>
      <c r="B437" s="701" t="s">
        <v>16402</v>
      </c>
      <c r="C437" s="181" t="s">
        <v>301</v>
      </c>
      <c r="D437" s="181" t="s">
        <v>935</v>
      </c>
      <c r="E437" s="181" t="s">
        <v>783</v>
      </c>
      <c r="F437" s="181" t="s">
        <v>304</v>
      </c>
      <c r="G437" s="181" t="s">
        <v>697</v>
      </c>
      <c r="H437" s="181" t="s">
        <v>5</v>
      </c>
      <c r="I437" s="181" t="s">
        <v>521</v>
      </c>
      <c r="J437" s="181">
        <v>3980</v>
      </c>
      <c r="K437" s="181">
        <v>8</v>
      </c>
      <c r="L437" s="181"/>
      <c r="M437" s="181"/>
      <c r="N437" s="596" t="s">
        <v>285</v>
      </c>
    </row>
    <row r="438" spans="1:14" s="158" customFormat="1" ht="18" customHeight="1" x14ac:dyDescent="0.25">
      <c r="A438" s="181">
        <v>12862</v>
      </c>
      <c r="B438" s="701">
        <v>77014204056</v>
      </c>
      <c r="C438" s="181" t="s">
        <v>301</v>
      </c>
      <c r="D438" s="181" t="s">
        <v>935</v>
      </c>
      <c r="E438" s="181" t="s">
        <v>351</v>
      </c>
      <c r="F438" s="181" t="s">
        <v>577</v>
      </c>
      <c r="G438" s="181" t="s">
        <v>697</v>
      </c>
      <c r="H438" s="181" t="s">
        <v>5</v>
      </c>
      <c r="I438" s="181" t="s">
        <v>301</v>
      </c>
      <c r="J438" s="181">
        <v>4130</v>
      </c>
      <c r="K438" s="181">
        <v>3</v>
      </c>
      <c r="L438" s="181"/>
      <c r="M438" s="181"/>
      <c r="N438" s="596" t="s">
        <v>285</v>
      </c>
    </row>
    <row r="439" spans="1:14" s="158" customFormat="1" ht="18" customHeight="1" x14ac:dyDescent="0.25">
      <c r="A439" s="181">
        <v>24762</v>
      </c>
      <c r="B439" s="701" t="s">
        <v>936</v>
      </c>
      <c r="C439" s="181" t="s">
        <v>301</v>
      </c>
      <c r="D439" s="181" t="s">
        <v>937</v>
      </c>
      <c r="E439" s="181" t="s">
        <v>626</v>
      </c>
      <c r="F439" s="181" t="s">
        <v>304</v>
      </c>
      <c r="G439" s="181" t="s">
        <v>938</v>
      </c>
      <c r="H439" s="181" t="s">
        <v>5</v>
      </c>
      <c r="I439" s="181" t="s">
        <v>939</v>
      </c>
      <c r="J439" s="181">
        <v>135740</v>
      </c>
      <c r="K439" s="181">
        <v>11</v>
      </c>
      <c r="L439" s="181"/>
      <c r="M439" s="181"/>
      <c r="N439" s="596" t="s">
        <v>285</v>
      </c>
    </row>
    <row r="440" spans="1:14" s="158" customFormat="1" ht="18" customHeight="1" x14ac:dyDescent="0.25">
      <c r="A440" s="181">
        <v>18987</v>
      </c>
      <c r="B440" s="701" t="s">
        <v>11185</v>
      </c>
      <c r="C440" s="181" t="s">
        <v>301</v>
      </c>
      <c r="D440" s="181" t="s">
        <v>937</v>
      </c>
      <c r="E440" s="181" t="s">
        <v>11186</v>
      </c>
      <c r="F440" s="181" t="s">
        <v>304</v>
      </c>
      <c r="G440" s="181" t="s">
        <v>938</v>
      </c>
      <c r="H440" s="181" t="s">
        <v>5</v>
      </c>
      <c r="I440" s="181" t="s">
        <v>301</v>
      </c>
      <c r="J440" s="181">
        <v>93010</v>
      </c>
      <c r="K440" s="181">
        <v>24</v>
      </c>
      <c r="L440" s="181"/>
      <c r="M440" s="181"/>
      <c r="N440" s="596" t="s">
        <v>285</v>
      </c>
    </row>
    <row r="441" spans="1:14" s="158" customFormat="1" ht="18" customHeight="1" x14ac:dyDescent="0.25">
      <c r="A441" s="181">
        <v>25304</v>
      </c>
      <c r="B441" s="701" t="s">
        <v>17770</v>
      </c>
      <c r="C441" s="181" t="s">
        <v>301</v>
      </c>
      <c r="D441" s="181" t="s">
        <v>937</v>
      </c>
      <c r="E441" s="181" t="s">
        <v>443</v>
      </c>
      <c r="F441" s="181" t="s">
        <v>304</v>
      </c>
      <c r="G441" s="181" t="s">
        <v>938</v>
      </c>
      <c r="H441" s="181" t="s">
        <v>5</v>
      </c>
      <c r="I441" s="181" t="s">
        <v>301</v>
      </c>
      <c r="J441" s="181">
        <v>103890</v>
      </c>
      <c r="K441" s="181">
        <v>6</v>
      </c>
      <c r="L441" s="181"/>
      <c r="M441" s="181"/>
      <c r="N441" s="596" t="s">
        <v>285</v>
      </c>
    </row>
    <row r="442" spans="1:14" s="158" customFormat="1" ht="18" customHeight="1" x14ac:dyDescent="0.25">
      <c r="A442" s="181">
        <v>29080</v>
      </c>
      <c r="B442" s="701" t="s">
        <v>940</v>
      </c>
      <c r="C442" s="181" t="s">
        <v>301</v>
      </c>
      <c r="D442" s="181" t="s">
        <v>937</v>
      </c>
      <c r="E442" s="181" t="s">
        <v>941</v>
      </c>
      <c r="F442" s="181" t="s">
        <v>304</v>
      </c>
      <c r="G442" s="181" t="s">
        <v>938</v>
      </c>
      <c r="H442" s="181" t="s">
        <v>5</v>
      </c>
      <c r="I442" s="181" t="s">
        <v>942</v>
      </c>
      <c r="J442" s="181">
        <v>93950</v>
      </c>
      <c r="K442" s="181">
        <v>75</v>
      </c>
      <c r="L442" s="181"/>
      <c r="M442" s="181"/>
      <c r="N442" s="596" t="s">
        <v>285</v>
      </c>
    </row>
    <row r="443" spans="1:14" s="158" customFormat="1" ht="18" customHeight="1" x14ac:dyDescent="0.25">
      <c r="A443" s="181">
        <v>24759</v>
      </c>
      <c r="B443" s="701" t="s">
        <v>943</v>
      </c>
      <c r="C443" s="181" t="s">
        <v>944</v>
      </c>
      <c r="D443" s="181" t="s">
        <v>937</v>
      </c>
      <c r="E443" s="181" t="s">
        <v>945</v>
      </c>
      <c r="F443" s="181" t="s">
        <v>304</v>
      </c>
      <c r="G443" s="181" t="s">
        <v>938</v>
      </c>
      <c r="H443" s="181" t="s">
        <v>5</v>
      </c>
      <c r="I443" s="181" t="s">
        <v>946</v>
      </c>
      <c r="J443" s="181">
        <v>121540</v>
      </c>
      <c r="K443" s="181">
        <v>14</v>
      </c>
      <c r="L443" s="181"/>
      <c r="M443" s="181"/>
      <c r="N443" s="596" t="s">
        <v>285</v>
      </c>
    </row>
    <row r="444" spans="1:14" s="158" customFormat="1" ht="18" customHeight="1" x14ac:dyDescent="0.25">
      <c r="A444" s="181">
        <v>29930</v>
      </c>
      <c r="B444" s="701" t="s">
        <v>947</v>
      </c>
      <c r="C444" s="181" t="s">
        <v>301</v>
      </c>
      <c r="D444" s="181" t="s">
        <v>937</v>
      </c>
      <c r="E444" s="181" t="s">
        <v>948</v>
      </c>
      <c r="F444" s="181" t="s">
        <v>304</v>
      </c>
      <c r="G444" s="181" t="s">
        <v>938</v>
      </c>
      <c r="H444" s="181" t="s">
        <v>5</v>
      </c>
      <c r="I444" s="181" t="s">
        <v>949</v>
      </c>
      <c r="J444" s="181">
        <v>125570</v>
      </c>
      <c r="K444" s="181">
        <v>6</v>
      </c>
      <c r="L444" s="181"/>
      <c r="M444" s="181"/>
      <c r="N444" s="596" t="s">
        <v>285</v>
      </c>
    </row>
    <row r="445" spans="1:14" s="158" customFormat="1" ht="18" customHeight="1" x14ac:dyDescent="0.25">
      <c r="A445" s="181">
        <v>24760</v>
      </c>
      <c r="B445" s="701" t="s">
        <v>14681</v>
      </c>
      <c r="C445" s="181" t="s">
        <v>301</v>
      </c>
      <c r="D445" s="181" t="s">
        <v>937</v>
      </c>
      <c r="E445" s="181" t="s">
        <v>351</v>
      </c>
      <c r="F445" s="181" t="s">
        <v>304</v>
      </c>
      <c r="G445" s="181" t="s">
        <v>938</v>
      </c>
      <c r="H445" s="181" t="s">
        <v>5</v>
      </c>
      <c r="I445" s="181" t="s">
        <v>301</v>
      </c>
      <c r="J445" s="181">
        <v>104020</v>
      </c>
      <c r="K445" s="181">
        <v>4</v>
      </c>
      <c r="L445" s="181"/>
      <c r="M445" s="181"/>
      <c r="N445" s="596" t="s">
        <v>285</v>
      </c>
    </row>
    <row r="446" spans="1:14" s="158" customFormat="1" ht="18" customHeight="1" x14ac:dyDescent="0.25">
      <c r="A446" s="181">
        <v>11006</v>
      </c>
      <c r="B446" s="701" t="s">
        <v>17771</v>
      </c>
      <c r="C446" s="181" t="s">
        <v>17772</v>
      </c>
      <c r="D446" s="181" t="s">
        <v>950</v>
      </c>
      <c r="E446" s="181" t="s">
        <v>337</v>
      </c>
      <c r="F446" s="181" t="s">
        <v>304</v>
      </c>
      <c r="G446" s="181" t="s">
        <v>938</v>
      </c>
      <c r="H446" s="181" t="s">
        <v>5</v>
      </c>
      <c r="I446" s="181" t="s">
        <v>17773</v>
      </c>
      <c r="J446" s="181">
        <v>97240</v>
      </c>
      <c r="K446" s="181">
        <v>29</v>
      </c>
      <c r="L446" s="181"/>
      <c r="M446" s="181"/>
      <c r="N446" s="596" t="s">
        <v>285</v>
      </c>
    </row>
    <row r="447" spans="1:14" s="158" customFormat="1" ht="18" customHeight="1" x14ac:dyDescent="0.25">
      <c r="A447" s="181">
        <v>25302</v>
      </c>
      <c r="B447" s="701" t="s">
        <v>17774</v>
      </c>
      <c r="C447" s="181" t="s">
        <v>301</v>
      </c>
      <c r="D447" s="181" t="s">
        <v>950</v>
      </c>
      <c r="E447" s="181" t="s">
        <v>17775</v>
      </c>
      <c r="F447" s="181" t="s">
        <v>304</v>
      </c>
      <c r="G447" s="181" t="s">
        <v>938</v>
      </c>
      <c r="H447" s="181" t="s">
        <v>5</v>
      </c>
      <c r="I447" s="181" t="s">
        <v>301</v>
      </c>
      <c r="J447" s="181">
        <v>110490</v>
      </c>
      <c r="K447" s="181">
        <v>4</v>
      </c>
      <c r="L447" s="181"/>
      <c r="M447" s="181"/>
      <c r="N447" s="596" t="s">
        <v>285</v>
      </c>
    </row>
    <row r="448" spans="1:14" s="158" customFormat="1" ht="18" customHeight="1" x14ac:dyDescent="0.25">
      <c r="A448" s="181">
        <v>25303</v>
      </c>
      <c r="B448" s="701" t="s">
        <v>14682</v>
      </c>
      <c r="C448" s="181" t="s">
        <v>301</v>
      </c>
      <c r="D448" s="181" t="s">
        <v>950</v>
      </c>
      <c r="E448" s="181" t="s">
        <v>364</v>
      </c>
      <c r="F448" s="181" t="s">
        <v>304</v>
      </c>
      <c r="G448" s="181" t="s">
        <v>938</v>
      </c>
      <c r="H448" s="181" t="s">
        <v>5</v>
      </c>
      <c r="I448" s="181" t="s">
        <v>301</v>
      </c>
      <c r="J448" s="181">
        <v>116300</v>
      </c>
      <c r="K448" s="181">
        <v>1</v>
      </c>
      <c r="L448" s="181"/>
      <c r="M448" s="181"/>
      <c r="N448" s="596" t="s">
        <v>285</v>
      </c>
    </row>
    <row r="449" spans="1:14" s="158" customFormat="1" ht="18" customHeight="1" x14ac:dyDescent="0.25">
      <c r="A449" s="181">
        <v>5272</v>
      </c>
      <c r="B449" s="701" t="s">
        <v>11787</v>
      </c>
      <c r="C449" s="181" t="s">
        <v>301</v>
      </c>
      <c r="D449" s="181" t="s">
        <v>950</v>
      </c>
      <c r="E449" s="181" t="s">
        <v>945</v>
      </c>
      <c r="F449" s="181" t="s">
        <v>304</v>
      </c>
      <c r="G449" s="181" t="s">
        <v>938</v>
      </c>
      <c r="H449" s="181" t="s">
        <v>5</v>
      </c>
      <c r="I449" s="181" t="s">
        <v>301</v>
      </c>
      <c r="J449" s="181">
        <v>86540</v>
      </c>
      <c r="K449" s="181">
        <v>2</v>
      </c>
      <c r="L449" s="181"/>
      <c r="M449" s="181"/>
      <c r="N449" s="596" t="s">
        <v>285</v>
      </c>
    </row>
    <row r="450" spans="1:14" s="158" customFormat="1" ht="18" customHeight="1" x14ac:dyDescent="0.25">
      <c r="A450" s="181">
        <v>11768</v>
      </c>
      <c r="B450" s="701">
        <v>7700558960</v>
      </c>
      <c r="C450" s="181" t="s">
        <v>951</v>
      </c>
      <c r="D450" s="181" t="s">
        <v>950</v>
      </c>
      <c r="E450" s="181" t="s">
        <v>952</v>
      </c>
      <c r="F450" s="181" t="s">
        <v>304</v>
      </c>
      <c r="G450" s="181" t="s">
        <v>953</v>
      </c>
      <c r="H450" s="181" t="s">
        <v>11261</v>
      </c>
      <c r="I450" s="181" t="s">
        <v>954</v>
      </c>
      <c r="J450" s="181">
        <v>75320</v>
      </c>
      <c r="K450" s="181">
        <v>6</v>
      </c>
      <c r="L450" s="181"/>
      <c r="M450" s="181"/>
      <c r="N450" s="596" t="s">
        <v>285</v>
      </c>
    </row>
    <row r="451" spans="1:14" s="158" customFormat="1" ht="18" customHeight="1" x14ac:dyDescent="0.25">
      <c r="A451" s="181">
        <v>29931</v>
      </c>
      <c r="B451" s="701" t="s">
        <v>17776</v>
      </c>
      <c r="C451" s="181" t="s">
        <v>301</v>
      </c>
      <c r="D451" s="181" t="s">
        <v>950</v>
      </c>
      <c r="E451" s="181" t="s">
        <v>948</v>
      </c>
      <c r="F451" s="181" t="s">
        <v>304</v>
      </c>
      <c r="G451" s="181" t="s">
        <v>938</v>
      </c>
      <c r="H451" s="181" t="s">
        <v>5</v>
      </c>
      <c r="I451" s="181" t="s">
        <v>17777</v>
      </c>
      <c r="J451" s="181">
        <v>104100</v>
      </c>
      <c r="K451" s="181">
        <v>4</v>
      </c>
      <c r="L451" s="181"/>
      <c r="M451" s="181"/>
      <c r="N451" s="596" t="s">
        <v>285</v>
      </c>
    </row>
    <row r="452" spans="1:14" s="158" customFormat="1" ht="18" customHeight="1" x14ac:dyDescent="0.25">
      <c r="A452" s="181">
        <v>24761</v>
      </c>
      <c r="B452" s="701" t="s">
        <v>955</v>
      </c>
      <c r="C452" s="181" t="s">
        <v>301</v>
      </c>
      <c r="D452" s="181" t="s">
        <v>950</v>
      </c>
      <c r="E452" s="181" t="s">
        <v>351</v>
      </c>
      <c r="F452" s="181" t="s">
        <v>304</v>
      </c>
      <c r="G452" s="181" t="s">
        <v>938</v>
      </c>
      <c r="H452" s="181" t="s">
        <v>5</v>
      </c>
      <c r="I452" s="181" t="s">
        <v>301</v>
      </c>
      <c r="J452" s="181">
        <v>88050</v>
      </c>
      <c r="K452" s="181">
        <v>5</v>
      </c>
      <c r="L452" s="181"/>
      <c r="M452" s="181"/>
      <c r="N452" s="596" t="s">
        <v>285</v>
      </c>
    </row>
    <row r="453" spans="1:14" s="158" customFormat="1" ht="18" customHeight="1" x14ac:dyDescent="0.25">
      <c r="A453" s="181">
        <v>24859</v>
      </c>
      <c r="B453" s="701">
        <v>8200362442</v>
      </c>
      <c r="C453" s="181" t="s">
        <v>956</v>
      </c>
      <c r="D453" s="181" t="s">
        <v>957</v>
      </c>
      <c r="E453" s="181" t="s">
        <v>958</v>
      </c>
      <c r="F453" s="181" t="s">
        <v>304</v>
      </c>
      <c r="G453" s="181" t="s">
        <v>959</v>
      </c>
      <c r="H453" s="181" t="s">
        <v>7</v>
      </c>
      <c r="I453" s="181" t="s">
        <v>960</v>
      </c>
      <c r="J453" s="181">
        <v>16950</v>
      </c>
      <c r="K453" s="181">
        <v>69</v>
      </c>
      <c r="L453" s="181"/>
      <c r="M453" s="181"/>
      <c r="N453" s="596" t="s">
        <v>285</v>
      </c>
    </row>
    <row r="454" spans="1:14" s="158" customFormat="1" ht="18" customHeight="1" x14ac:dyDescent="0.25">
      <c r="A454" s="181">
        <v>10958</v>
      </c>
      <c r="B454" s="701">
        <v>7700109402</v>
      </c>
      <c r="C454" s="181" t="s">
        <v>961</v>
      </c>
      <c r="D454" s="181" t="s">
        <v>957</v>
      </c>
      <c r="E454" s="181" t="s">
        <v>962</v>
      </c>
      <c r="F454" s="181" t="s">
        <v>304</v>
      </c>
      <c r="G454" s="181" t="s">
        <v>963</v>
      </c>
      <c r="H454" s="181" t="s">
        <v>7</v>
      </c>
      <c r="I454" s="181" t="s">
        <v>964</v>
      </c>
      <c r="J454" s="181">
        <v>17680</v>
      </c>
      <c r="K454" s="181">
        <v>34</v>
      </c>
      <c r="L454" s="181"/>
      <c r="M454" s="181"/>
      <c r="N454" s="596" t="s">
        <v>285</v>
      </c>
    </row>
    <row r="455" spans="1:14" s="158" customFormat="1" ht="18" customHeight="1" x14ac:dyDescent="0.25">
      <c r="A455" s="181">
        <v>1919</v>
      </c>
      <c r="B455" s="701">
        <v>7701206705</v>
      </c>
      <c r="C455" s="181" t="s">
        <v>301</v>
      </c>
      <c r="D455" s="181" t="s">
        <v>957</v>
      </c>
      <c r="E455" s="181" t="s">
        <v>965</v>
      </c>
      <c r="F455" s="181" t="s">
        <v>304</v>
      </c>
      <c r="G455" s="181" t="s">
        <v>959</v>
      </c>
      <c r="H455" s="181" t="s">
        <v>7</v>
      </c>
      <c r="I455" s="181" t="s">
        <v>966</v>
      </c>
      <c r="J455" s="181">
        <v>15090</v>
      </c>
      <c r="K455" s="181">
        <v>125</v>
      </c>
      <c r="L455" s="181"/>
      <c r="M455" s="181"/>
      <c r="N455" s="596" t="s">
        <v>285</v>
      </c>
    </row>
    <row r="456" spans="1:14" s="158" customFormat="1" ht="18" customHeight="1" x14ac:dyDescent="0.25">
      <c r="A456" s="181">
        <v>13063</v>
      </c>
      <c r="B456" s="701" t="s">
        <v>967</v>
      </c>
      <c r="C456" s="181" t="s">
        <v>968</v>
      </c>
      <c r="D456" s="181" t="s">
        <v>969</v>
      </c>
      <c r="E456" s="181" t="s">
        <v>970</v>
      </c>
      <c r="F456" s="181" t="s">
        <v>304</v>
      </c>
      <c r="G456" s="181" t="s">
        <v>959</v>
      </c>
      <c r="H456" s="181" t="s">
        <v>7</v>
      </c>
      <c r="I456" s="181" t="s">
        <v>971</v>
      </c>
      <c r="J456" s="181">
        <v>24660</v>
      </c>
      <c r="K456" s="181">
        <v>245</v>
      </c>
      <c r="L456" s="181"/>
      <c r="M456" s="181"/>
      <c r="N456" s="596" t="s">
        <v>285</v>
      </c>
    </row>
    <row r="457" spans="1:14" s="158" customFormat="1" ht="18" customHeight="1" x14ac:dyDescent="0.25">
      <c r="A457" s="181">
        <v>1959</v>
      </c>
      <c r="B457" s="701">
        <v>770145724</v>
      </c>
      <c r="C457" s="181" t="s">
        <v>301</v>
      </c>
      <c r="D457" s="181" t="s">
        <v>969</v>
      </c>
      <c r="E457" s="181" t="s">
        <v>972</v>
      </c>
      <c r="F457" s="181" t="s">
        <v>304</v>
      </c>
      <c r="G457" s="181" t="s">
        <v>959</v>
      </c>
      <c r="H457" s="181" t="s">
        <v>7</v>
      </c>
      <c r="I457" s="181" t="s">
        <v>973</v>
      </c>
      <c r="J457" s="181">
        <v>16270</v>
      </c>
      <c r="K457" s="181">
        <v>410</v>
      </c>
      <c r="L457" s="181"/>
      <c r="M457" s="181"/>
      <c r="N457" s="596" t="s">
        <v>285</v>
      </c>
    </row>
    <row r="458" spans="1:14" s="158" customFormat="1" ht="18" customHeight="1" x14ac:dyDescent="0.25">
      <c r="A458" s="181">
        <v>2083</v>
      </c>
      <c r="B458" s="701">
        <v>8200371661</v>
      </c>
      <c r="C458" s="181" t="s">
        <v>301</v>
      </c>
      <c r="D458" s="181" t="s">
        <v>969</v>
      </c>
      <c r="E458" s="181" t="s">
        <v>974</v>
      </c>
      <c r="F458" s="181" t="s">
        <v>304</v>
      </c>
      <c r="G458" s="181" t="s">
        <v>959</v>
      </c>
      <c r="H458" s="181" t="s">
        <v>7</v>
      </c>
      <c r="I458" s="181" t="s">
        <v>975</v>
      </c>
      <c r="J458" s="181">
        <v>18980</v>
      </c>
      <c r="K458" s="181">
        <v>20</v>
      </c>
      <c r="L458" s="181"/>
      <c r="M458" s="181"/>
      <c r="N458" s="596" t="s">
        <v>285</v>
      </c>
    </row>
    <row r="459" spans="1:14" s="158" customFormat="1" ht="18" customHeight="1" x14ac:dyDescent="0.25">
      <c r="A459" s="181">
        <v>13232</v>
      </c>
      <c r="B459" s="701" t="s">
        <v>976</v>
      </c>
      <c r="C459" s="181" t="s">
        <v>977</v>
      </c>
      <c r="D459" s="181" t="s">
        <v>969</v>
      </c>
      <c r="E459" s="181" t="s">
        <v>406</v>
      </c>
      <c r="F459" s="181" t="s">
        <v>304</v>
      </c>
      <c r="G459" s="181" t="s">
        <v>959</v>
      </c>
      <c r="H459" s="181" t="s">
        <v>7</v>
      </c>
      <c r="I459" s="181" t="s">
        <v>978</v>
      </c>
      <c r="J459" s="181">
        <v>21900</v>
      </c>
      <c r="K459" s="181">
        <v>39</v>
      </c>
      <c r="L459" s="181"/>
      <c r="M459" s="181"/>
      <c r="N459" s="596" t="s">
        <v>285</v>
      </c>
    </row>
    <row r="460" spans="1:14" s="158" customFormat="1" ht="18" customHeight="1" x14ac:dyDescent="0.25">
      <c r="A460" s="181">
        <v>16904</v>
      </c>
      <c r="B460" s="701" t="s">
        <v>979</v>
      </c>
      <c r="C460" s="181" t="s">
        <v>980</v>
      </c>
      <c r="D460" s="181" t="s">
        <v>969</v>
      </c>
      <c r="E460" s="181" t="s">
        <v>981</v>
      </c>
      <c r="F460" s="181" t="s">
        <v>304</v>
      </c>
      <c r="G460" s="181" t="s">
        <v>959</v>
      </c>
      <c r="H460" s="181" t="s">
        <v>7</v>
      </c>
      <c r="I460" s="181" t="s">
        <v>982</v>
      </c>
      <c r="J460" s="181">
        <v>16550</v>
      </c>
      <c r="K460" s="181">
        <v>26</v>
      </c>
      <c r="L460" s="181"/>
      <c r="M460" s="181"/>
      <c r="N460" s="596" t="s">
        <v>285</v>
      </c>
    </row>
    <row r="461" spans="1:14" s="158" customFormat="1" ht="18" customHeight="1" x14ac:dyDescent="0.25">
      <c r="A461" s="181">
        <v>2085</v>
      </c>
      <c r="B461" s="701">
        <v>7701047655</v>
      </c>
      <c r="C461" s="181" t="s">
        <v>301</v>
      </c>
      <c r="D461" s="181" t="s">
        <v>969</v>
      </c>
      <c r="E461" s="181" t="s">
        <v>812</v>
      </c>
      <c r="F461" s="181" t="s">
        <v>304</v>
      </c>
      <c r="G461" s="181" t="s">
        <v>959</v>
      </c>
      <c r="H461" s="181" t="s">
        <v>7</v>
      </c>
      <c r="I461" s="181" t="s">
        <v>828</v>
      </c>
      <c r="J461" s="181">
        <v>29390</v>
      </c>
      <c r="K461" s="181">
        <v>206</v>
      </c>
      <c r="L461" s="181"/>
      <c r="M461" s="181"/>
      <c r="N461" s="596" t="s">
        <v>285</v>
      </c>
    </row>
    <row r="462" spans="1:14" s="158" customFormat="1" ht="18" customHeight="1" x14ac:dyDescent="0.25">
      <c r="A462" s="181">
        <v>46399</v>
      </c>
      <c r="B462" s="701" t="s">
        <v>984</v>
      </c>
      <c r="C462" s="181" t="s">
        <v>985</v>
      </c>
      <c r="D462" s="181" t="s">
        <v>969</v>
      </c>
      <c r="E462" s="181" t="s">
        <v>986</v>
      </c>
      <c r="F462" s="181" t="s">
        <v>304</v>
      </c>
      <c r="G462" s="181" t="s">
        <v>987</v>
      </c>
      <c r="H462" s="181" t="s">
        <v>11261</v>
      </c>
      <c r="I462" s="181" t="s">
        <v>988</v>
      </c>
      <c r="J462" s="181">
        <v>17800</v>
      </c>
      <c r="K462" s="181">
        <v>283</v>
      </c>
      <c r="L462" s="181"/>
      <c r="M462" s="181"/>
      <c r="N462" s="596" t="s">
        <v>285</v>
      </c>
    </row>
    <row r="463" spans="1:14" s="158" customFormat="1" ht="18" customHeight="1" x14ac:dyDescent="0.25">
      <c r="A463" s="181">
        <v>10306</v>
      </c>
      <c r="B463" s="701" t="s">
        <v>989</v>
      </c>
      <c r="C463" s="181" t="s">
        <v>301</v>
      </c>
      <c r="D463" s="181" t="s">
        <v>969</v>
      </c>
      <c r="E463" s="181" t="s">
        <v>334</v>
      </c>
      <c r="F463" s="181" t="s">
        <v>304</v>
      </c>
      <c r="G463" s="181" t="s">
        <v>959</v>
      </c>
      <c r="H463" s="181" t="s">
        <v>7</v>
      </c>
      <c r="I463" s="181" t="s">
        <v>301</v>
      </c>
      <c r="J463" s="181">
        <v>22880</v>
      </c>
      <c r="K463" s="181">
        <v>75</v>
      </c>
      <c r="L463" s="181"/>
      <c r="M463" s="181"/>
      <c r="N463" s="596" t="s">
        <v>285</v>
      </c>
    </row>
    <row r="464" spans="1:14" s="158" customFormat="1" ht="18" customHeight="1" x14ac:dyDescent="0.25">
      <c r="A464" s="181">
        <v>2271</v>
      </c>
      <c r="B464" s="701">
        <v>7701065985</v>
      </c>
      <c r="C464" s="181" t="s">
        <v>301</v>
      </c>
      <c r="D464" s="181" t="s">
        <v>969</v>
      </c>
      <c r="E464" s="181" t="s">
        <v>990</v>
      </c>
      <c r="F464" s="181" t="s">
        <v>304</v>
      </c>
      <c r="G464" s="181" t="s">
        <v>959</v>
      </c>
      <c r="H464" s="181" t="s">
        <v>7</v>
      </c>
      <c r="I464" s="181" t="s">
        <v>991</v>
      </c>
      <c r="J464" s="181">
        <v>16950</v>
      </c>
      <c r="K464" s="181">
        <v>2</v>
      </c>
      <c r="L464" s="181"/>
      <c r="M464" s="181"/>
      <c r="N464" s="596" t="s">
        <v>285</v>
      </c>
    </row>
    <row r="465" spans="1:14" s="158" customFormat="1" ht="18" customHeight="1" x14ac:dyDescent="0.25">
      <c r="A465" s="181">
        <v>2277</v>
      </c>
      <c r="B465" s="701" t="s">
        <v>992</v>
      </c>
      <c r="C465" s="181" t="s">
        <v>301</v>
      </c>
      <c r="D465" s="181" t="s">
        <v>993</v>
      </c>
      <c r="E465" s="181" t="s">
        <v>994</v>
      </c>
      <c r="F465" s="181" t="s">
        <v>304</v>
      </c>
      <c r="G465" s="181" t="s">
        <v>959</v>
      </c>
      <c r="H465" s="181" t="s">
        <v>7</v>
      </c>
      <c r="I465" s="181" t="s">
        <v>995</v>
      </c>
      <c r="J465" s="181">
        <v>12170</v>
      </c>
      <c r="K465" s="181">
        <v>47</v>
      </c>
      <c r="L465" s="181"/>
      <c r="M465" s="181"/>
      <c r="N465" s="596" t="s">
        <v>285</v>
      </c>
    </row>
    <row r="466" spans="1:14" s="158" customFormat="1" ht="18" customHeight="1" x14ac:dyDescent="0.25">
      <c r="A466" s="181">
        <v>10314</v>
      </c>
      <c r="B466" s="701" t="s">
        <v>996</v>
      </c>
      <c r="C466" s="181" t="s">
        <v>301</v>
      </c>
      <c r="D466" s="181" t="s">
        <v>993</v>
      </c>
      <c r="E466" s="181" t="s">
        <v>997</v>
      </c>
      <c r="F466" s="181" t="s">
        <v>304</v>
      </c>
      <c r="G466" s="181" t="s">
        <v>959</v>
      </c>
      <c r="H466" s="181" t="s">
        <v>7</v>
      </c>
      <c r="I466" s="181" t="s">
        <v>998</v>
      </c>
      <c r="J466" s="181">
        <v>13770</v>
      </c>
      <c r="K466" s="181">
        <v>121</v>
      </c>
      <c r="L466" s="181"/>
      <c r="M466" s="181"/>
      <c r="N466" s="596" t="s">
        <v>285</v>
      </c>
    </row>
    <row r="467" spans="1:14" s="158" customFormat="1" ht="18" customHeight="1" x14ac:dyDescent="0.25">
      <c r="A467" s="181">
        <v>10337</v>
      </c>
      <c r="B467" s="701" t="s">
        <v>999</v>
      </c>
      <c r="C467" s="181" t="s">
        <v>301</v>
      </c>
      <c r="D467" s="181" t="s">
        <v>993</v>
      </c>
      <c r="E467" s="181" t="s">
        <v>1000</v>
      </c>
      <c r="F467" s="181" t="s">
        <v>304</v>
      </c>
      <c r="G467" s="181" t="s">
        <v>959</v>
      </c>
      <c r="H467" s="181" t="s">
        <v>7</v>
      </c>
      <c r="I467" s="181" t="s">
        <v>1001</v>
      </c>
      <c r="J467" s="181">
        <v>12640</v>
      </c>
      <c r="K467" s="181">
        <v>165</v>
      </c>
      <c r="L467" s="181"/>
      <c r="M467" s="181"/>
      <c r="N467" s="596" t="s">
        <v>285</v>
      </c>
    </row>
    <row r="468" spans="1:14" s="158" customFormat="1" ht="18" customHeight="1" x14ac:dyDescent="0.25">
      <c r="A468" s="181">
        <v>10312</v>
      </c>
      <c r="B468" s="701" t="s">
        <v>1002</v>
      </c>
      <c r="C468" s="181" t="s">
        <v>301</v>
      </c>
      <c r="D468" s="181" t="s">
        <v>993</v>
      </c>
      <c r="E468" s="181" t="s">
        <v>342</v>
      </c>
      <c r="F468" s="181" t="s">
        <v>304</v>
      </c>
      <c r="G468" s="181" t="s">
        <v>959</v>
      </c>
      <c r="H468" s="181" t="s">
        <v>7</v>
      </c>
      <c r="I468" s="181" t="s">
        <v>301</v>
      </c>
      <c r="J468" s="181">
        <v>15060</v>
      </c>
      <c r="K468" s="181">
        <v>111</v>
      </c>
      <c r="L468" s="181"/>
      <c r="M468" s="181"/>
      <c r="N468" s="596" t="s">
        <v>285</v>
      </c>
    </row>
    <row r="469" spans="1:14" s="158" customFormat="1" ht="18" customHeight="1" x14ac:dyDescent="0.25">
      <c r="A469" s="181">
        <v>25322</v>
      </c>
      <c r="B469" s="701">
        <v>7701050319</v>
      </c>
      <c r="C469" s="181" t="s">
        <v>1005</v>
      </c>
      <c r="D469" s="181" t="s">
        <v>993</v>
      </c>
      <c r="E469" s="181" t="s">
        <v>397</v>
      </c>
      <c r="F469" s="181" t="s">
        <v>304</v>
      </c>
      <c r="G469" s="181" t="s">
        <v>987</v>
      </c>
      <c r="H469" s="181" t="s">
        <v>11261</v>
      </c>
      <c r="I469" s="181" t="s">
        <v>458</v>
      </c>
      <c r="J469" s="181">
        <v>15120</v>
      </c>
      <c r="K469" s="181">
        <v>7</v>
      </c>
      <c r="L469" s="181"/>
      <c r="M469" s="181"/>
      <c r="N469" s="596" t="s">
        <v>285</v>
      </c>
    </row>
    <row r="470" spans="1:14" s="158" customFormat="1" ht="18" customHeight="1" x14ac:dyDescent="0.25">
      <c r="A470" s="181">
        <v>29079</v>
      </c>
      <c r="B470" s="701" t="s">
        <v>1006</v>
      </c>
      <c r="C470" s="181" t="s">
        <v>1007</v>
      </c>
      <c r="D470" s="181" t="s">
        <v>1008</v>
      </c>
      <c r="E470" s="181" t="s">
        <v>1009</v>
      </c>
      <c r="F470" s="181" t="s">
        <v>304</v>
      </c>
      <c r="G470" s="181" t="s">
        <v>1010</v>
      </c>
      <c r="H470" s="181" t="s">
        <v>7</v>
      </c>
      <c r="I470" s="181" t="s">
        <v>1011</v>
      </c>
      <c r="J470" s="181">
        <v>20880</v>
      </c>
      <c r="K470" s="181">
        <v>41</v>
      </c>
      <c r="L470" s="181"/>
      <c r="M470" s="181"/>
      <c r="N470" s="596" t="s">
        <v>285</v>
      </c>
    </row>
    <row r="471" spans="1:14" s="158" customFormat="1" ht="18" customHeight="1" x14ac:dyDescent="0.25">
      <c r="A471" s="181">
        <v>22528</v>
      </c>
      <c r="B471" s="701" t="s">
        <v>1013</v>
      </c>
      <c r="C471" s="181" t="s">
        <v>301</v>
      </c>
      <c r="D471" s="181" t="s">
        <v>1012</v>
      </c>
      <c r="E471" s="181" t="s">
        <v>1014</v>
      </c>
      <c r="F471" s="181" t="s">
        <v>304</v>
      </c>
      <c r="G471" s="181" t="s">
        <v>1010</v>
      </c>
      <c r="H471" s="181" t="s">
        <v>7</v>
      </c>
      <c r="I471" s="181" t="s">
        <v>1015</v>
      </c>
      <c r="J471" s="181">
        <v>10800</v>
      </c>
      <c r="K471" s="181">
        <v>149</v>
      </c>
      <c r="L471" s="181"/>
      <c r="M471" s="181"/>
      <c r="N471" s="596" t="s">
        <v>285</v>
      </c>
    </row>
    <row r="472" spans="1:14" s="158" customFormat="1" ht="18" customHeight="1" x14ac:dyDescent="0.25">
      <c r="A472" s="181">
        <v>19215</v>
      </c>
      <c r="B472" s="701" t="s">
        <v>14683</v>
      </c>
      <c r="C472" s="181" t="s">
        <v>14684</v>
      </c>
      <c r="D472" s="181" t="s">
        <v>1016</v>
      </c>
      <c r="E472" s="181" t="s">
        <v>325</v>
      </c>
      <c r="F472" s="181" t="s">
        <v>304</v>
      </c>
      <c r="G472" s="181" t="s">
        <v>708</v>
      </c>
      <c r="H472" s="181" t="s">
        <v>5</v>
      </c>
      <c r="I472" s="181" t="s">
        <v>301</v>
      </c>
      <c r="J472" s="181">
        <v>70120</v>
      </c>
      <c r="K472" s="181">
        <v>4</v>
      </c>
      <c r="L472" s="181"/>
      <c r="M472" s="181"/>
      <c r="N472" s="596" t="s">
        <v>285</v>
      </c>
    </row>
    <row r="473" spans="1:14" s="158" customFormat="1" ht="18" customHeight="1" x14ac:dyDescent="0.25">
      <c r="A473" s="181">
        <v>19227</v>
      </c>
      <c r="B473" s="701" t="s">
        <v>1017</v>
      </c>
      <c r="C473" s="181" t="s">
        <v>1018</v>
      </c>
      <c r="D473" s="181" t="s">
        <v>1016</v>
      </c>
      <c r="E473" s="181" t="s">
        <v>303</v>
      </c>
      <c r="F473" s="181" t="s">
        <v>304</v>
      </c>
      <c r="G473" s="181" t="s">
        <v>708</v>
      </c>
      <c r="H473" s="181" t="s">
        <v>5</v>
      </c>
      <c r="I473" s="181" t="s">
        <v>301</v>
      </c>
      <c r="J473" s="181">
        <v>155010</v>
      </c>
      <c r="K473" s="181">
        <v>1</v>
      </c>
      <c r="L473" s="181"/>
      <c r="M473" s="181"/>
      <c r="N473" s="596" t="s">
        <v>285</v>
      </c>
    </row>
    <row r="474" spans="1:14" s="158" customFormat="1" ht="18" customHeight="1" x14ac:dyDescent="0.25">
      <c r="A474" s="181">
        <v>73910</v>
      </c>
      <c r="B474" s="701" t="s">
        <v>17446</v>
      </c>
      <c r="C474" s="181" t="s">
        <v>301</v>
      </c>
      <c r="D474" s="181" t="s">
        <v>1016</v>
      </c>
      <c r="E474" s="181" t="s">
        <v>760</v>
      </c>
      <c r="F474" s="181" t="s">
        <v>304</v>
      </c>
      <c r="G474" s="181" t="s">
        <v>708</v>
      </c>
      <c r="H474" s="181" t="s">
        <v>5</v>
      </c>
      <c r="I474" s="181" t="s">
        <v>1019</v>
      </c>
      <c r="J474" s="181">
        <v>158150</v>
      </c>
      <c r="K474" s="181">
        <v>2</v>
      </c>
      <c r="L474" s="181"/>
      <c r="M474" s="181"/>
      <c r="N474" s="596" t="s">
        <v>285</v>
      </c>
    </row>
    <row r="475" spans="1:14" s="158" customFormat="1" ht="18" customHeight="1" x14ac:dyDescent="0.25">
      <c r="A475" s="181">
        <v>25948</v>
      </c>
      <c r="B475" s="701" t="s">
        <v>17447</v>
      </c>
      <c r="C475" s="181" t="s">
        <v>301</v>
      </c>
      <c r="D475" s="181" t="s">
        <v>1016</v>
      </c>
      <c r="E475" s="181" t="s">
        <v>17448</v>
      </c>
      <c r="F475" s="181" t="s">
        <v>304</v>
      </c>
      <c r="G475" s="181" t="s">
        <v>708</v>
      </c>
      <c r="H475" s="181" t="s">
        <v>5</v>
      </c>
      <c r="I475" s="181" t="s">
        <v>1020</v>
      </c>
      <c r="J475" s="181">
        <v>67380</v>
      </c>
      <c r="K475" s="181">
        <v>3</v>
      </c>
      <c r="L475" s="181"/>
      <c r="M475" s="181"/>
      <c r="N475" s="596" t="s">
        <v>285</v>
      </c>
    </row>
    <row r="476" spans="1:14" s="158" customFormat="1" ht="18" customHeight="1" x14ac:dyDescent="0.25">
      <c r="A476" s="181">
        <v>3761</v>
      </c>
      <c r="B476" s="701" t="s">
        <v>17449</v>
      </c>
      <c r="C476" s="181" t="s">
        <v>17450</v>
      </c>
      <c r="D476" s="181" t="s">
        <v>1016</v>
      </c>
      <c r="E476" s="181" t="s">
        <v>17451</v>
      </c>
      <c r="F476" s="181" t="s">
        <v>304</v>
      </c>
      <c r="G476" s="181" t="s">
        <v>708</v>
      </c>
      <c r="H476" s="181" t="s">
        <v>5</v>
      </c>
      <c r="I476" s="181" t="s">
        <v>301</v>
      </c>
      <c r="J476" s="181">
        <v>87670</v>
      </c>
      <c r="K476" s="181">
        <v>5</v>
      </c>
      <c r="L476" s="181"/>
      <c r="M476" s="181"/>
      <c r="N476" s="596" t="s">
        <v>285</v>
      </c>
    </row>
    <row r="477" spans="1:14" s="158" customFormat="1" ht="18" customHeight="1" x14ac:dyDescent="0.25">
      <c r="A477" s="181">
        <v>29432</v>
      </c>
      <c r="B477" s="701" t="s">
        <v>1021</v>
      </c>
      <c r="C477" s="181" t="s">
        <v>301</v>
      </c>
      <c r="D477" s="181" t="s">
        <v>1016</v>
      </c>
      <c r="E477" s="181" t="s">
        <v>1022</v>
      </c>
      <c r="F477" s="181" t="s">
        <v>304</v>
      </c>
      <c r="G477" s="181" t="s">
        <v>708</v>
      </c>
      <c r="H477" s="181" t="s">
        <v>5</v>
      </c>
      <c r="I477" s="181" t="s">
        <v>1023</v>
      </c>
      <c r="J477" s="181">
        <v>81280</v>
      </c>
      <c r="K477" s="181">
        <v>1</v>
      </c>
      <c r="L477" s="181"/>
      <c r="M477" s="181"/>
      <c r="N477" s="596" t="s">
        <v>285</v>
      </c>
    </row>
    <row r="478" spans="1:14" s="158" customFormat="1" ht="18" customHeight="1" x14ac:dyDescent="0.25">
      <c r="A478" s="181">
        <v>19161</v>
      </c>
      <c r="B478" s="701" t="s">
        <v>1024</v>
      </c>
      <c r="C478" s="181" t="s">
        <v>1025</v>
      </c>
      <c r="D478" s="181" t="s">
        <v>1026</v>
      </c>
      <c r="E478" s="181" t="s">
        <v>325</v>
      </c>
      <c r="F478" s="181" t="s">
        <v>304</v>
      </c>
      <c r="G478" s="181" t="s">
        <v>725</v>
      </c>
      <c r="H478" s="181" t="s">
        <v>5</v>
      </c>
      <c r="I478" s="181" t="s">
        <v>301</v>
      </c>
      <c r="J478" s="181">
        <v>4300</v>
      </c>
      <c r="K478" s="181">
        <v>3</v>
      </c>
      <c r="L478" s="181"/>
      <c r="M478" s="181"/>
      <c r="N478" s="596" t="s">
        <v>285</v>
      </c>
    </row>
    <row r="479" spans="1:14" s="158" customFormat="1" ht="18" customHeight="1" x14ac:dyDescent="0.25">
      <c r="A479" s="181">
        <v>13331</v>
      </c>
      <c r="B479" s="701" t="s">
        <v>14133</v>
      </c>
      <c r="C479" s="181" t="s">
        <v>14134</v>
      </c>
      <c r="D479" s="181" t="s">
        <v>1027</v>
      </c>
      <c r="E479" s="181" t="s">
        <v>699</v>
      </c>
      <c r="F479" s="181" t="s">
        <v>304</v>
      </c>
      <c r="G479" s="181" t="s">
        <v>718</v>
      </c>
      <c r="H479" s="181" t="s">
        <v>5</v>
      </c>
      <c r="I479" s="181" t="s">
        <v>14135</v>
      </c>
      <c r="J479" s="181">
        <v>9260</v>
      </c>
      <c r="K479" s="181">
        <v>37</v>
      </c>
      <c r="L479" s="181"/>
      <c r="M479" s="181"/>
      <c r="N479" s="596" t="s">
        <v>285</v>
      </c>
    </row>
    <row r="480" spans="1:14" s="158" customFormat="1" ht="18" customHeight="1" x14ac:dyDescent="0.25">
      <c r="A480" s="181">
        <v>28135</v>
      </c>
      <c r="B480" s="701" t="s">
        <v>1028</v>
      </c>
      <c r="C480" s="181" t="s">
        <v>301</v>
      </c>
      <c r="D480" s="181" t="s">
        <v>1027</v>
      </c>
      <c r="E480" s="181" t="s">
        <v>1029</v>
      </c>
      <c r="F480" s="181" t="s">
        <v>304</v>
      </c>
      <c r="G480" s="181" t="s">
        <v>718</v>
      </c>
      <c r="H480" s="181" t="s">
        <v>5</v>
      </c>
      <c r="I480" s="181" t="s">
        <v>1030</v>
      </c>
      <c r="J480" s="181">
        <v>12410</v>
      </c>
      <c r="K480" s="181">
        <v>19</v>
      </c>
      <c r="L480" s="181"/>
      <c r="M480" s="181"/>
      <c r="N480" s="596" t="s">
        <v>285</v>
      </c>
    </row>
    <row r="481" spans="1:14" s="158" customFormat="1" ht="18" customHeight="1" x14ac:dyDescent="0.25">
      <c r="A481" s="181">
        <v>10748</v>
      </c>
      <c r="B481" s="701" t="s">
        <v>17778</v>
      </c>
      <c r="C481" s="181" t="s">
        <v>301</v>
      </c>
      <c r="D481" s="181" t="s">
        <v>1027</v>
      </c>
      <c r="E481" s="181" t="s">
        <v>303</v>
      </c>
      <c r="F481" s="181" t="s">
        <v>304</v>
      </c>
      <c r="G481" s="181" t="s">
        <v>725</v>
      </c>
      <c r="H481" s="181" t="s">
        <v>5</v>
      </c>
      <c r="I481" s="181" t="s">
        <v>17779</v>
      </c>
      <c r="J481" s="181">
        <v>6860</v>
      </c>
      <c r="K481" s="181">
        <v>59</v>
      </c>
      <c r="L481" s="181"/>
      <c r="M481" s="181"/>
      <c r="N481" s="596" t="s">
        <v>285</v>
      </c>
    </row>
    <row r="482" spans="1:14" s="158" customFormat="1" ht="18" customHeight="1" x14ac:dyDescent="0.25">
      <c r="A482" s="181">
        <v>8856</v>
      </c>
      <c r="B482" s="701" t="s">
        <v>14136</v>
      </c>
      <c r="C482" s="181" t="s">
        <v>14137</v>
      </c>
      <c r="D482" s="181" t="s">
        <v>1031</v>
      </c>
      <c r="E482" s="181" t="s">
        <v>351</v>
      </c>
      <c r="F482" s="181" t="s">
        <v>304</v>
      </c>
      <c r="G482" s="181" t="s">
        <v>718</v>
      </c>
      <c r="H482" s="181" t="s">
        <v>5</v>
      </c>
      <c r="I482" s="181" t="s">
        <v>1032</v>
      </c>
      <c r="J482" s="181">
        <v>11840</v>
      </c>
      <c r="K482" s="181">
        <v>84</v>
      </c>
      <c r="L482" s="181"/>
      <c r="M482" s="181"/>
      <c r="N482" s="596" t="s">
        <v>285</v>
      </c>
    </row>
    <row r="483" spans="1:14" s="158" customFormat="1" ht="18" customHeight="1" x14ac:dyDescent="0.25">
      <c r="A483" s="181">
        <v>24334</v>
      </c>
      <c r="B483" s="701" t="s">
        <v>1033</v>
      </c>
      <c r="C483" s="181" t="s">
        <v>1034</v>
      </c>
      <c r="D483" s="181" t="s">
        <v>1035</v>
      </c>
      <c r="E483" s="181" t="s">
        <v>1036</v>
      </c>
      <c r="F483" s="181" t="s">
        <v>304</v>
      </c>
      <c r="G483" s="181" t="s">
        <v>718</v>
      </c>
      <c r="H483" s="181" t="s">
        <v>5</v>
      </c>
      <c r="I483" s="181" t="s">
        <v>1037</v>
      </c>
      <c r="J483" s="181">
        <v>9260</v>
      </c>
      <c r="K483" s="181">
        <v>144</v>
      </c>
      <c r="L483" s="181"/>
      <c r="M483" s="181"/>
      <c r="N483" s="596" t="s">
        <v>285</v>
      </c>
    </row>
    <row r="484" spans="1:14" s="158" customFormat="1" ht="18" customHeight="1" x14ac:dyDescent="0.25">
      <c r="A484" s="181">
        <v>1506</v>
      </c>
      <c r="B484" s="701" t="s">
        <v>14138</v>
      </c>
      <c r="C484" s="181" t="s">
        <v>14139</v>
      </c>
      <c r="D484" s="181" t="s">
        <v>1035</v>
      </c>
      <c r="E484" s="181" t="s">
        <v>1038</v>
      </c>
      <c r="F484" s="181" t="s">
        <v>304</v>
      </c>
      <c r="G484" s="181" t="s">
        <v>725</v>
      </c>
      <c r="H484" s="181" t="s">
        <v>5</v>
      </c>
      <c r="I484" s="181" t="s">
        <v>14140</v>
      </c>
      <c r="J484" s="181">
        <v>5810</v>
      </c>
      <c r="K484" s="181">
        <v>12</v>
      </c>
      <c r="L484" s="181"/>
      <c r="M484" s="181"/>
      <c r="N484" s="596" t="s">
        <v>285</v>
      </c>
    </row>
    <row r="485" spans="1:14" s="158" customFormat="1" ht="18" customHeight="1" x14ac:dyDescent="0.25">
      <c r="A485" s="181">
        <v>11367</v>
      </c>
      <c r="B485" s="701" t="s">
        <v>1039</v>
      </c>
      <c r="C485" s="181" t="s">
        <v>1040</v>
      </c>
      <c r="D485" s="181" t="s">
        <v>1035</v>
      </c>
      <c r="E485" s="181" t="s">
        <v>325</v>
      </c>
      <c r="F485" s="181" t="s">
        <v>304</v>
      </c>
      <c r="G485" s="181" t="s">
        <v>718</v>
      </c>
      <c r="H485" s="181" t="s">
        <v>5</v>
      </c>
      <c r="I485" s="181" t="s">
        <v>301</v>
      </c>
      <c r="J485" s="181">
        <v>4410</v>
      </c>
      <c r="K485" s="181">
        <v>9</v>
      </c>
      <c r="L485" s="181"/>
      <c r="M485" s="181"/>
      <c r="N485" s="596" t="s">
        <v>285</v>
      </c>
    </row>
    <row r="486" spans="1:14" s="158" customFormat="1" ht="18" customHeight="1" x14ac:dyDescent="0.25">
      <c r="A486" s="181">
        <v>9120</v>
      </c>
      <c r="B486" s="701" t="s">
        <v>12894</v>
      </c>
      <c r="C486" s="181" t="s">
        <v>12895</v>
      </c>
      <c r="D486" s="181" t="s">
        <v>1035</v>
      </c>
      <c r="E486" s="181" t="s">
        <v>12896</v>
      </c>
      <c r="F486" s="181" t="s">
        <v>304</v>
      </c>
      <c r="G486" s="181" t="s">
        <v>725</v>
      </c>
      <c r="H486" s="181" t="s">
        <v>5</v>
      </c>
      <c r="I486" s="181" t="s">
        <v>12897</v>
      </c>
      <c r="J486" s="181">
        <v>5810</v>
      </c>
      <c r="K486" s="181">
        <v>53</v>
      </c>
      <c r="L486" s="181"/>
      <c r="M486" s="181"/>
      <c r="N486" s="596" t="s">
        <v>285</v>
      </c>
    </row>
    <row r="487" spans="1:14" s="158" customFormat="1" ht="18" customHeight="1" x14ac:dyDescent="0.25">
      <c r="A487" s="181">
        <v>38179</v>
      </c>
      <c r="B487" s="701" t="s">
        <v>17780</v>
      </c>
      <c r="C487" s="181" t="s">
        <v>17781</v>
      </c>
      <c r="D487" s="181" t="s">
        <v>1035</v>
      </c>
      <c r="E487" s="181" t="s">
        <v>17782</v>
      </c>
      <c r="F487" s="181" t="s">
        <v>304</v>
      </c>
      <c r="G487" s="181" t="s">
        <v>725</v>
      </c>
      <c r="H487" s="181" t="s">
        <v>5</v>
      </c>
      <c r="I487" s="181" t="s">
        <v>17783</v>
      </c>
      <c r="J487" s="181">
        <v>6620</v>
      </c>
      <c r="K487" s="181">
        <v>18</v>
      </c>
      <c r="L487" s="181"/>
      <c r="M487" s="181"/>
      <c r="N487" s="596" t="s">
        <v>285</v>
      </c>
    </row>
    <row r="488" spans="1:14" s="158" customFormat="1" ht="18" customHeight="1" x14ac:dyDescent="0.25">
      <c r="A488" s="181">
        <v>45184</v>
      </c>
      <c r="B488" s="701" t="s">
        <v>17784</v>
      </c>
      <c r="C488" s="181" t="s">
        <v>17785</v>
      </c>
      <c r="D488" s="181" t="s">
        <v>1035</v>
      </c>
      <c r="E488" s="181" t="s">
        <v>303</v>
      </c>
      <c r="F488" s="181" t="s">
        <v>304</v>
      </c>
      <c r="G488" s="181" t="s">
        <v>725</v>
      </c>
      <c r="H488" s="181" t="s">
        <v>5</v>
      </c>
      <c r="I488" s="181" t="s">
        <v>301</v>
      </c>
      <c r="J488" s="181">
        <v>5810</v>
      </c>
      <c r="K488" s="181">
        <v>200</v>
      </c>
      <c r="L488" s="181"/>
      <c r="M488" s="181"/>
      <c r="N488" s="596" t="s">
        <v>285</v>
      </c>
    </row>
    <row r="489" spans="1:14" s="158" customFormat="1" ht="18" customHeight="1" x14ac:dyDescent="0.25">
      <c r="A489" s="181">
        <v>18420</v>
      </c>
      <c r="B489" s="701" t="s">
        <v>1041</v>
      </c>
      <c r="C489" s="181" t="s">
        <v>301</v>
      </c>
      <c r="D489" s="181" t="s">
        <v>1042</v>
      </c>
      <c r="E489" s="181" t="s">
        <v>1043</v>
      </c>
      <c r="F489" s="181" t="s">
        <v>577</v>
      </c>
      <c r="G489" s="181" t="s">
        <v>1044</v>
      </c>
      <c r="H489" s="181" t="s">
        <v>7</v>
      </c>
      <c r="I489" s="181" t="s">
        <v>1045</v>
      </c>
      <c r="J489" s="181">
        <v>17290</v>
      </c>
      <c r="K489" s="181">
        <v>188</v>
      </c>
      <c r="L489" s="181"/>
      <c r="M489" s="181"/>
      <c r="N489" s="596" t="s">
        <v>285</v>
      </c>
    </row>
    <row r="490" spans="1:14" s="158" customFormat="1" ht="18" customHeight="1" x14ac:dyDescent="0.25">
      <c r="A490" s="181">
        <v>24706</v>
      </c>
      <c r="B490" s="701" t="s">
        <v>17786</v>
      </c>
      <c r="C490" s="181" t="s">
        <v>17787</v>
      </c>
      <c r="D490" s="181" t="s">
        <v>1046</v>
      </c>
      <c r="E490" s="181" t="s">
        <v>17788</v>
      </c>
      <c r="F490" s="181" t="s">
        <v>304</v>
      </c>
      <c r="G490" s="181" t="s">
        <v>725</v>
      </c>
      <c r="H490" s="181" t="s">
        <v>5</v>
      </c>
      <c r="I490" s="181" t="s">
        <v>1047</v>
      </c>
      <c r="J490" s="181">
        <v>8130</v>
      </c>
      <c r="K490" s="181">
        <v>30</v>
      </c>
      <c r="L490" s="181"/>
      <c r="M490" s="181"/>
      <c r="N490" s="596" t="s">
        <v>285</v>
      </c>
    </row>
    <row r="491" spans="1:14" s="158" customFormat="1" ht="18" customHeight="1" x14ac:dyDescent="0.25">
      <c r="A491" s="181">
        <v>48847</v>
      </c>
      <c r="B491" s="701">
        <v>31109</v>
      </c>
      <c r="C491" s="181" t="s">
        <v>17789</v>
      </c>
      <c r="D491" s="181" t="s">
        <v>17790</v>
      </c>
      <c r="E491" s="181" t="s">
        <v>17791</v>
      </c>
      <c r="F491" s="181" t="s">
        <v>304</v>
      </c>
      <c r="G491" s="181" t="s">
        <v>567</v>
      </c>
      <c r="H491" s="181" t="s">
        <v>5</v>
      </c>
      <c r="I491" s="181" t="s">
        <v>17792</v>
      </c>
      <c r="J491" s="181">
        <v>15470</v>
      </c>
      <c r="K491" s="181">
        <v>41</v>
      </c>
      <c r="L491" s="181"/>
      <c r="M491" s="181"/>
      <c r="N491" s="596" t="s">
        <v>285</v>
      </c>
    </row>
    <row r="492" spans="1:14" s="158" customFormat="1" ht="18" customHeight="1" x14ac:dyDescent="0.25">
      <c r="A492" s="181">
        <v>24459</v>
      </c>
      <c r="B492" s="701" t="s">
        <v>1048</v>
      </c>
      <c r="C492" s="181" t="s">
        <v>301</v>
      </c>
      <c r="D492" s="181" t="s">
        <v>1049</v>
      </c>
      <c r="E492" s="181" t="s">
        <v>945</v>
      </c>
      <c r="F492" s="181" t="s">
        <v>304</v>
      </c>
      <c r="G492" s="181" t="s">
        <v>1044</v>
      </c>
      <c r="H492" s="181" t="s">
        <v>7</v>
      </c>
      <c r="I492" s="181" t="s">
        <v>1050</v>
      </c>
      <c r="J492" s="181">
        <v>41270</v>
      </c>
      <c r="K492" s="181">
        <v>144</v>
      </c>
      <c r="L492" s="181"/>
      <c r="M492" s="181"/>
      <c r="N492" s="596" t="s">
        <v>285</v>
      </c>
    </row>
    <row r="493" spans="1:14" s="158" customFormat="1" ht="18" customHeight="1" x14ac:dyDescent="0.25">
      <c r="A493" s="181">
        <v>29029</v>
      </c>
      <c r="B493" s="701" t="s">
        <v>17793</v>
      </c>
      <c r="C493" s="181" t="s">
        <v>301</v>
      </c>
      <c r="D493" s="181" t="s">
        <v>17794</v>
      </c>
      <c r="E493" s="181" t="s">
        <v>945</v>
      </c>
      <c r="F493" s="181" t="s">
        <v>304</v>
      </c>
      <c r="G493" s="181" t="s">
        <v>725</v>
      </c>
      <c r="H493" s="181" t="s">
        <v>5</v>
      </c>
      <c r="I493" s="181" t="s">
        <v>17795</v>
      </c>
      <c r="J493" s="181">
        <v>7440</v>
      </c>
      <c r="K493" s="181">
        <v>76</v>
      </c>
      <c r="L493" s="181"/>
      <c r="M493" s="181"/>
      <c r="N493" s="596" t="s">
        <v>285</v>
      </c>
    </row>
    <row r="494" spans="1:14" s="158" customFormat="1" ht="18" customHeight="1" x14ac:dyDescent="0.25">
      <c r="A494" s="181">
        <v>2922</v>
      </c>
      <c r="B494" s="701" t="s">
        <v>17796</v>
      </c>
      <c r="C494" s="181" t="s">
        <v>301</v>
      </c>
      <c r="D494" s="181" t="s">
        <v>17794</v>
      </c>
      <c r="E494" s="181" t="s">
        <v>17797</v>
      </c>
      <c r="F494" s="181" t="s">
        <v>304</v>
      </c>
      <c r="G494" s="181" t="s">
        <v>725</v>
      </c>
      <c r="H494" s="181" t="s">
        <v>5</v>
      </c>
      <c r="I494" s="181" t="s">
        <v>17798</v>
      </c>
      <c r="J494" s="181">
        <v>11270</v>
      </c>
      <c r="K494" s="181">
        <v>111</v>
      </c>
      <c r="L494" s="181"/>
      <c r="M494" s="181"/>
      <c r="N494" s="596" t="s">
        <v>285</v>
      </c>
    </row>
    <row r="495" spans="1:14" s="158" customFormat="1" ht="18" customHeight="1" x14ac:dyDescent="0.25">
      <c r="A495" s="181">
        <v>25760</v>
      </c>
      <c r="B495" s="701" t="s">
        <v>14685</v>
      </c>
      <c r="C495" s="181" t="s">
        <v>14686</v>
      </c>
      <c r="D495" s="181" t="s">
        <v>1052</v>
      </c>
      <c r="E495" s="181" t="s">
        <v>443</v>
      </c>
      <c r="F495" s="181" t="s">
        <v>304</v>
      </c>
      <c r="G495" s="181" t="s">
        <v>718</v>
      </c>
      <c r="H495" s="181" t="s">
        <v>5</v>
      </c>
      <c r="I495" s="181" t="s">
        <v>604</v>
      </c>
      <c r="J495" s="181">
        <v>9350</v>
      </c>
      <c r="K495" s="181">
        <v>12</v>
      </c>
      <c r="L495" s="181"/>
      <c r="M495" s="181"/>
      <c r="N495" s="596" t="s">
        <v>285</v>
      </c>
    </row>
    <row r="496" spans="1:14" s="158" customFormat="1" ht="18" customHeight="1" x14ac:dyDescent="0.25">
      <c r="A496" s="181">
        <v>30527</v>
      </c>
      <c r="B496" s="701" t="s">
        <v>14687</v>
      </c>
      <c r="C496" s="181" t="s">
        <v>14688</v>
      </c>
      <c r="D496" s="181" t="s">
        <v>1052</v>
      </c>
      <c r="E496" s="181" t="s">
        <v>1634</v>
      </c>
      <c r="F496" s="181" t="s">
        <v>304</v>
      </c>
      <c r="G496" s="181" t="s">
        <v>718</v>
      </c>
      <c r="H496" s="181" t="s">
        <v>5</v>
      </c>
      <c r="I496" s="181" t="s">
        <v>301</v>
      </c>
      <c r="J496" s="181">
        <v>4410</v>
      </c>
      <c r="K496" s="181">
        <v>4</v>
      </c>
      <c r="L496" s="181"/>
      <c r="M496" s="181"/>
      <c r="N496" s="596" t="s">
        <v>285</v>
      </c>
    </row>
    <row r="497" spans="1:14" s="158" customFormat="1" ht="18" customHeight="1" x14ac:dyDescent="0.25">
      <c r="A497" s="181">
        <v>10743</v>
      </c>
      <c r="B497" s="701" t="s">
        <v>14141</v>
      </c>
      <c r="C497" s="181" t="s">
        <v>301</v>
      </c>
      <c r="D497" s="181" t="s">
        <v>1052</v>
      </c>
      <c r="E497" s="181" t="s">
        <v>1053</v>
      </c>
      <c r="F497" s="181" t="s">
        <v>304</v>
      </c>
      <c r="G497" s="181" t="s">
        <v>725</v>
      </c>
      <c r="H497" s="181" t="s">
        <v>5</v>
      </c>
      <c r="I497" s="181" t="s">
        <v>301</v>
      </c>
      <c r="J497" s="181">
        <v>7440</v>
      </c>
      <c r="K497" s="181">
        <v>30</v>
      </c>
      <c r="L497" s="181"/>
      <c r="M497" s="181"/>
      <c r="N497" s="596" t="s">
        <v>285</v>
      </c>
    </row>
    <row r="498" spans="1:14" s="158" customFormat="1" ht="18" customHeight="1" x14ac:dyDescent="0.25">
      <c r="A498" s="181">
        <v>2920</v>
      </c>
      <c r="B498" s="701" t="s">
        <v>12898</v>
      </c>
      <c r="C498" s="181" t="s">
        <v>301</v>
      </c>
      <c r="D498" s="181" t="s">
        <v>1052</v>
      </c>
      <c r="E498" s="181" t="s">
        <v>747</v>
      </c>
      <c r="F498" s="181" t="s">
        <v>304</v>
      </c>
      <c r="G498" s="181" t="s">
        <v>725</v>
      </c>
      <c r="H498" s="181" t="s">
        <v>5</v>
      </c>
      <c r="I498" s="181" t="s">
        <v>301</v>
      </c>
      <c r="J498" s="181">
        <v>5350</v>
      </c>
      <c r="K498" s="181">
        <v>8</v>
      </c>
      <c r="L498" s="181"/>
      <c r="M498" s="181"/>
      <c r="N498" s="596" t="s">
        <v>285</v>
      </c>
    </row>
    <row r="499" spans="1:14" s="158" customFormat="1" ht="18" customHeight="1" x14ac:dyDescent="0.25">
      <c r="A499" s="181">
        <v>4878</v>
      </c>
      <c r="B499" s="701" t="s">
        <v>12899</v>
      </c>
      <c r="C499" s="181" t="s">
        <v>301</v>
      </c>
      <c r="D499" s="181" t="s">
        <v>1052</v>
      </c>
      <c r="E499" s="181" t="s">
        <v>12900</v>
      </c>
      <c r="F499" s="181" t="s">
        <v>304</v>
      </c>
      <c r="G499" s="181" t="s">
        <v>725</v>
      </c>
      <c r="H499" s="181" t="s">
        <v>5</v>
      </c>
      <c r="I499" s="181" t="s">
        <v>1054</v>
      </c>
      <c r="J499" s="181">
        <v>6160</v>
      </c>
      <c r="K499" s="181">
        <v>8</v>
      </c>
      <c r="L499" s="181"/>
      <c r="M499" s="181"/>
      <c r="N499" s="596" t="s">
        <v>285</v>
      </c>
    </row>
    <row r="500" spans="1:14" s="158" customFormat="1" ht="18" customHeight="1" x14ac:dyDescent="0.25">
      <c r="A500" s="181">
        <v>27269</v>
      </c>
      <c r="B500" s="701" t="s">
        <v>1055</v>
      </c>
      <c r="C500" s="181" t="s">
        <v>301</v>
      </c>
      <c r="D500" s="181" t="s">
        <v>1056</v>
      </c>
      <c r="E500" s="181" t="s">
        <v>311</v>
      </c>
      <c r="F500" s="181" t="s">
        <v>577</v>
      </c>
      <c r="G500" s="181" t="s">
        <v>1044</v>
      </c>
      <c r="H500" s="181" t="s">
        <v>7</v>
      </c>
      <c r="I500" s="181" t="s">
        <v>1057</v>
      </c>
      <c r="J500" s="181">
        <v>21970</v>
      </c>
      <c r="K500" s="181">
        <v>19</v>
      </c>
      <c r="L500" s="181"/>
      <c r="M500" s="181"/>
      <c r="N500" s="596" t="s">
        <v>285</v>
      </c>
    </row>
    <row r="501" spans="1:14" s="158" customFormat="1" ht="18" customHeight="1" x14ac:dyDescent="0.25">
      <c r="A501" s="181">
        <v>24992</v>
      </c>
      <c r="B501" s="701" t="s">
        <v>1058</v>
      </c>
      <c r="C501" s="181" t="s">
        <v>1059</v>
      </c>
      <c r="D501" s="181" t="s">
        <v>1056</v>
      </c>
      <c r="E501" s="181" t="s">
        <v>945</v>
      </c>
      <c r="F501" s="181" t="s">
        <v>577</v>
      </c>
      <c r="G501" s="181" t="s">
        <v>1044</v>
      </c>
      <c r="H501" s="181" t="s">
        <v>7</v>
      </c>
      <c r="I501" s="181" t="s">
        <v>1060</v>
      </c>
      <c r="J501" s="181">
        <v>28510</v>
      </c>
      <c r="K501" s="181">
        <v>82</v>
      </c>
      <c r="L501" s="181"/>
      <c r="M501" s="181"/>
      <c r="N501" s="596" t="s">
        <v>285</v>
      </c>
    </row>
    <row r="502" spans="1:14" s="158" customFormat="1" ht="18" customHeight="1" x14ac:dyDescent="0.25">
      <c r="A502" s="181">
        <v>19635</v>
      </c>
      <c r="B502" s="701" t="s">
        <v>12347</v>
      </c>
      <c r="C502" s="181" t="s">
        <v>301</v>
      </c>
      <c r="D502" s="181" t="s">
        <v>1056</v>
      </c>
      <c r="E502" s="181" t="s">
        <v>1038</v>
      </c>
      <c r="F502" s="181" t="s">
        <v>577</v>
      </c>
      <c r="G502" s="181" t="s">
        <v>1044</v>
      </c>
      <c r="H502" s="181" t="s">
        <v>7</v>
      </c>
      <c r="I502" s="181" t="s">
        <v>12348</v>
      </c>
      <c r="J502" s="181">
        <v>19440</v>
      </c>
      <c r="K502" s="181">
        <v>61</v>
      </c>
      <c r="L502" s="181"/>
      <c r="M502" s="181"/>
      <c r="N502" s="596" t="s">
        <v>285</v>
      </c>
    </row>
    <row r="503" spans="1:14" s="158" customFormat="1" ht="18" customHeight="1" x14ac:dyDescent="0.25">
      <c r="A503" s="181">
        <v>18424</v>
      </c>
      <c r="B503" s="701" t="s">
        <v>1061</v>
      </c>
      <c r="C503" s="181" t="s">
        <v>301</v>
      </c>
      <c r="D503" s="181" t="s">
        <v>1056</v>
      </c>
      <c r="E503" s="181" t="s">
        <v>1062</v>
      </c>
      <c r="F503" s="181" t="s">
        <v>577</v>
      </c>
      <c r="G503" s="181" t="s">
        <v>1044</v>
      </c>
      <c r="H503" s="181" t="s">
        <v>7</v>
      </c>
      <c r="I503" s="181" t="s">
        <v>1063</v>
      </c>
      <c r="J503" s="181">
        <v>18930</v>
      </c>
      <c r="K503" s="181">
        <v>93</v>
      </c>
      <c r="L503" s="181"/>
      <c r="M503" s="181"/>
      <c r="N503" s="596" t="s">
        <v>285</v>
      </c>
    </row>
    <row r="504" spans="1:14" s="158" customFormat="1" ht="18" customHeight="1" x14ac:dyDescent="0.25">
      <c r="A504" s="181">
        <v>27270</v>
      </c>
      <c r="B504" s="701" t="s">
        <v>1064</v>
      </c>
      <c r="C504" s="181" t="s">
        <v>301</v>
      </c>
      <c r="D504" s="181" t="s">
        <v>1056</v>
      </c>
      <c r="E504" s="181" t="s">
        <v>1065</v>
      </c>
      <c r="F504" s="181" t="s">
        <v>577</v>
      </c>
      <c r="G504" s="181" t="s">
        <v>1044</v>
      </c>
      <c r="H504" s="181" t="s">
        <v>7</v>
      </c>
      <c r="I504" s="181" t="s">
        <v>1066</v>
      </c>
      <c r="J504" s="181">
        <v>19850</v>
      </c>
      <c r="K504" s="181">
        <v>37</v>
      </c>
      <c r="L504" s="181"/>
      <c r="M504" s="181"/>
      <c r="N504" s="596" t="s">
        <v>285</v>
      </c>
    </row>
    <row r="505" spans="1:14" s="158" customFormat="1" ht="18" customHeight="1" x14ac:dyDescent="0.25">
      <c r="A505" s="181">
        <v>24987</v>
      </c>
      <c r="B505" s="701" t="s">
        <v>12349</v>
      </c>
      <c r="C505" s="181" t="s">
        <v>12350</v>
      </c>
      <c r="D505" s="181" t="s">
        <v>1056</v>
      </c>
      <c r="E505" s="181" t="s">
        <v>12351</v>
      </c>
      <c r="F505" s="181" t="s">
        <v>304</v>
      </c>
      <c r="G505" s="181" t="s">
        <v>1044</v>
      </c>
      <c r="H505" s="181" t="s">
        <v>7</v>
      </c>
      <c r="I505" s="181" t="s">
        <v>12352</v>
      </c>
      <c r="J505" s="181">
        <v>27330</v>
      </c>
      <c r="K505" s="181">
        <v>9</v>
      </c>
      <c r="L505" s="181"/>
      <c r="M505" s="181"/>
      <c r="N505" s="596" t="s">
        <v>285</v>
      </c>
    </row>
    <row r="506" spans="1:14" s="158" customFormat="1" ht="18" customHeight="1" x14ac:dyDescent="0.25">
      <c r="A506" s="181">
        <v>27268</v>
      </c>
      <c r="B506" s="701" t="s">
        <v>12901</v>
      </c>
      <c r="C506" s="181" t="s">
        <v>301</v>
      </c>
      <c r="D506" s="181" t="s">
        <v>1056</v>
      </c>
      <c r="E506" s="181" t="s">
        <v>12902</v>
      </c>
      <c r="F506" s="181" t="s">
        <v>577</v>
      </c>
      <c r="G506" s="181" t="s">
        <v>1044</v>
      </c>
      <c r="H506" s="181" t="s">
        <v>7</v>
      </c>
      <c r="I506" s="181" t="s">
        <v>301</v>
      </c>
      <c r="J506" s="181">
        <v>21840</v>
      </c>
      <c r="K506" s="181">
        <v>19</v>
      </c>
      <c r="L506" s="181"/>
      <c r="M506" s="181"/>
      <c r="N506" s="596" t="s">
        <v>285</v>
      </c>
    </row>
    <row r="507" spans="1:14" s="158" customFormat="1" ht="18" customHeight="1" x14ac:dyDescent="0.25">
      <c r="A507" s="181">
        <v>28154</v>
      </c>
      <c r="B507" s="701" t="s">
        <v>14689</v>
      </c>
      <c r="C507" s="181" t="s">
        <v>301</v>
      </c>
      <c r="D507" s="181" t="s">
        <v>1067</v>
      </c>
      <c r="E507" s="181" t="s">
        <v>1068</v>
      </c>
      <c r="F507" s="181" t="s">
        <v>304</v>
      </c>
      <c r="G507" s="181" t="s">
        <v>718</v>
      </c>
      <c r="H507" s="181" t="s">
        <v>5</v>
      </c>
      <c r="I507" s="181" t="s">
        <v>14690</v>
      </c>
      <c r="J507" s="181">
        <v>9350</v>
      </c>
      <c r="K507" s="181">
        <v>2</v>
      </c>
      <c r="L507" s="181"/>
      <c r="M507" s="181"/>
      <c r="N507" s="596" t="s">
        <v>285</v>
      </c>
    </row>
    <row r="508" spans="1:14" s="158" customFormat="1" ht="18" customHeight="1" x14ac:dyDescent="0.25">
      <c r="A508" s="181">
        <v>10744</v>
      </c>
      <c r="B508" s="701" t="s">
        <v>17799</v>
      </c>
      <c r="C508" s="181" t="s">
        <v>301</v>
      </c>
      <c r="D508" s="181" t="s">
        <v>1067</v>
      </c>
      <c r="E508" s="181" t="s">
        <v>945</v>
      </c>
      <c r="F508" s="181" t="s">
        <v>304</v>
      </c>
      <c r="G508" s="181" t="s">
        <v>725</v>
      </c>
      <c r="H508" s="181" t="s">
        <v>5</v>
      </c>
      <c r="I508" s="181" t="s">
        <v>17800</v>
      </c>
      <c r="J508" s="181">
        <v>7440</v>
      </c>
      <c r="K508" s="181">
        <v>20</v>
      </c>
      <c r="L508" s="181"/>
      <c r="M508" s="181"/>
      <c r="N508" s="596" t="s">
        <v>285</v>
      </c>
    </row>
    <row r="509" spans="1:14" s="158" customFormat="1" ht="18" customHeight="1" x14ac:dyDescent="0.25">
      <c r="A509" s="181">
        <v>1868</v>
      </c>
      <c r="B509" s="701" t="s">
        <v>11907</v>
      </c>
      <c r="C509" s="181" t="s">
        <v>301</v>
      </c>
      <c r="D509" s="181" t="s">
        <v>1067</v>
      </c>
      <c r="E509" s="181" t="s">
        <v>945</v>
      </c>
      <c r="F509" s="181" t="s">
        <v>304</v>
      </c>
      <c r="G509" s="181" t="s">
        <v>718</v>
      </c>
      <c r="H509" s="181" t="s">
        <v>5</v>
      </c>
      <c r="I509" s="181" t="s">
        <v>11908</v>
      </c>
      <c r="J509" s="181">
        <v>9160</v>
      </c>
      <c r="K509" s="181">
        <v>2</v>
      </c>
      <c r="L509" s="181"/>
      <c r="M509" s="181"/>
      <c r="N509" s="596" t="s">
        <v>285</v>
      </c>
    </row>
    <row r="510" spans="1:14" s="158" customFormat="1" ht="18" customHeight="1" x14ac:dyDescent="0.25">
      <c r="A510" s="181">
        <v>10745</v>
      </c>
      <c r="B510" s="701" t="s">
        <v>17801</v>
      </c>
      <c r="C510" s="181" t="s">
        <v>301</v>
      </c>
      <c r="D510" s="181" t="s">
        <v>1067</v>
      </c>
      <c r="E510" s="181" t="s">
        <v>1038</v>
      </c>
      <c r="F510" s="181" t="s">
        <v>304</v>
      </c>
      <c r="G510" s="181" t="s">
        <v>725</v>
      </c>
      <c r="H510" s="181" t="s">
        <v>5</v>
      </c>
      <c r="I510" s="181" t="s">
        <v>17802</v>
      </c>
      <c r="J510" s="181">
        <v>8020</v>
      </c>
      <c r="K510" s="181">
        <v>30</v>
      </c>
      <c r="L510" s="181"/>
      <c r="M510" s="181"/>
      <c r="N510" s="596" t="s">
        <v>285</v>
      </c>
    </row>
    <row r="511" spans="1:14" s="158" customFormat="1" ht="18" customHeight="1" x14ac:dyDescent="0.25">
      <c r="A511" s="181">
        <v>2921</v>
      </c>
      <c r="B511" s="701" t="s">
        <v>14142</v>
      </c>
      <c r="C511" s="181" t="s">
        <v>301</v>
      </c>
      <c r="D511" s="181" t="s">
        <v>1067</v>
      </c>
      <c r="E511" s="181" t="s">
        <v>325</v>
      </c>
      <c r="F511" s="181" t="s">
        <v>304</v>
      </c>
      <c r="G511" s="181" t="s">
        <v>725</v>
      </c>
      <c r="H511" s="181" t="s">
        <v>5</v>
      </c>
      <c r="I511" s="181" t="s">
        <v>528</v>
      </c>
      <c r="J511" s="181">
        <v>5350</v>
      </c>
      <c r="K511" s="181">
        <v>66</v>
      </c>
      <c r="L511" s="181"/>
      <c r="M511" s="181"/>
      <c r="N511" s="596" t="s">
        <v>285</v>
      </c>
    </row>
    <row r="512" spans="1:14" s="158" customFormat="1" ht="18" customHeight="1" x14ac:dyDescent="0.25">
      <c r="A512" s="181">
        <v>2912</v>
      </c>
      <c r="B512" s="701" t="s">
        <v>17803</v>
      </c>
      <c r="C512" s="181" t="s">
        <v>301</v>
      </c>
      <c r="D512" s="181" t="s">
        <v>1067</v>
      </c>
      <c r="E512" s="181" t="s">
        <v>881</v>
      </c>
      <c r="F512" s="181" t="s">
        <v>304</v>
      </c>
      <c r="G512" s="181" t="s">
        <v>725</v>
      </c>
      <c r="H512" s="181" t="s">
        <v>5</v>
      </c>
      <c r="I512" s="181" t="s">
        <v>529</v>
      </c>
      <c r="J512" s="181">
        <v>5350</v>
      </c>
      <c r="K512" s="181">
        <v>137</v>
      </c>
      <c r="L512" s="181"/>
      <c r="M512" s="181"/>
      <c r="N512" s="596" t="s">
        <v>285</v>
      </c>
    </row>
    <row r="513" spans="1:14" s="158" customFormat="1" ht="18" customHeight="1" x14ac:dyDescent="0.25">
      <c r="A513" s="181">
        <v>1939</v>
      </c>
      <c r="B513" s="701" t="s">
        <v>1069</v>
      </c>
      <c r="C513" s="181" t="s">
        <v>301</v>
      </c>
      <c r="D513" s="181" t="s">
        <v>1067</v>
      </c>
      <c r="E513" s="181" t="s">
        <v>1070</v>
      </c>
      <c r="F513" s="181" t="s">
        <v>304</v>
      </c>
      <c r="G513" s="181" t="s">
        <v>725</v>
      </c>
      <c r="H513" s="181" t="s">
        <v>5</v>
      </c>
      <c r="I513" s="181" t="s">
        <v>1071</v>
      </c>
      <c r="J513" s="181">
        <v>5930</v>
      </c>
      <c r="K513" s="181">
        <v>146</v>
      </c>
      <c r="L513" s="181"/>
      <c r="M513" s="181"/>
      <c r="N513" s="596" t="s">
        <v>285</v>
      </c>
    </row>
    <row r="514" spans="1:14" s="158" customFormat="1" ht="18" customHeight="1" x14ac:dyDescent="0.25">
      <c r="A514" s="181">
        <v>35099</v>
      </c>
      <c r="B514" s="701" t="s">
        <v>1072</v>
      </c>
      <c r="C514" s="181" t="s">
        <v>1073</v>
      </c>
      <c r="D514" s="181" t="s">
        <v>1074</v>
      </c>
      <c r="E514" s="181" t="s">
        <v>1075</v>
      </c>
      <c r="F514" s="181" t="s">
        <v>304</v>
      </c>
      <c r="G514" s="181" t="s">
        <v>718</v>
      </c>
      <c r="H514" s="181" t="s">
        <v>5</v>
      </c>
      <c r="I514" s="181" t="s">
        <v>301</v>
      </c>
      <c r="J514" s="181">
        <v>8590</v>
      </c>
      <c r="K514" s="181">
        <v>23</v>
      </c>
      <c r="L514" s="181"/>
      <c r="M514" s="181"/>
      <c r="N514" s="596" t="s">
        <v>285</v>
      </c>
    </row>
    <row r="515" spans="1:14" s="158" customFormat="1" ht="18" customHeight="1" x14ac:dyDescent="0.25">
      <c r="A515" s="181">
        <v>20287</v>
      </c>
      <c r="B515" s="701">
        <v>11170</v>
      </c>
      <c r="C515" s="181" t="s">
        <v>16403</v>
      </c>
      <c r="D515" s="181" t="s">
        <v>1076</v>
      </c>
      <c r="E515" s="181" t="s">
        <v>1038</v>
      </c>
      <c r="F515" s="181" t="s">
        <v>304</v>
      </c>
      <c r="G515" s="181" t="s">
        <v>1077</v>
      </c>
      <c r="H515" s="181" t="s">
        <v>5</v>
      </c>
      <c r="I515" s="181" t="s">
        <v>1019</v>
      </c>
      <c r="J515" s="181">
        <v>42080</v>
      </c>
      <c r="K515" s="181">
        <v>11</v>
      </c>
      <c r="L515" s="181"/>
      <c r="M515" s="181"/>
      <c r="N515" s="596" t="s">
        <v>285</v>
      </c>
    </row>
    <row r="516" spans="1:14" s="158" customFormat="1" ht="18" customHeight="1" x14ac:dyDescent="0.25">
      <c r="A516" s="181">
        <v>6507</v>
      </c>
      <c r="B516" s="701">
        <v>11167</v>
      </c>
      <c r="C516" s="181" t="s">
        <v>301</v>
      </c>
      <c r="D516" s="181" t="s">
        <v>1076</v>
      </c>
      <c r="E516" s="181" t="s">
        <v>303</v>
      </c>
      <c r="F516" s="181" t="s">
        <v>577</v>
      </c>
      <c r="G516" s="181" t="s">
        <v>1077</v>
      </c>
      <c r="H516" s="181" t="s">
        <v>5</v>
      </c>
      <c r="I516" s="181" t="s">
        <v>301</v>
      </c>
      <c r="J516" s="181">
        <v>20620</v>
      </c>
      <c r="K516" s="181">
        <v>15</v>
      </c>
      <c r="L516" s="181"/>
      <c r="M516" s="181"/>
      <c r="N516" s="596" t="s">
        <v>285</v>
      </c>
    </row>
    <row r="517" spans="1:14" s="158" customFormat="1" ht="18" customHeight="1" x14ac:dyDescent="0.25">
      <c r="A517" s="181">
        <v>18655</v>
      </c>
      <c r="B517" s="701" t="s">
        <v>10859</v>
      </c>
      <c r="C517" s="181" t="s">
        <v>10860</v>
      </c>
      <c r="D517" s="181" t="s">
        <v>1076</v>
      </c>
      <c r="E517" s="181" t="s">
        <v>10861</v>
      </c>
      <c r="F517" s="181" t="s">
        <v>304</v>
      </c>
      <c r="G517" s="181" t="s">
        <v>1077</v>
      </c>
      <c r="H517" s="181" t="s">
        <v>5</v>
      </c>
      <c r="I517" s="181" t="s">
        <v>301</v>
      </c>
      <c r="J517" s="181">
        <v>36000</v>
      </c>
      <c r="K517" s="181">
        <v>41</v>
      </c>
      <c r="L517" s="181"/>
      <c r="M517" s="181"/>
      <c r="N517" s="596" t="s">
        <v>285</v>
      </c>
    </row>
    <row r="518" spans="1:14" s="158" customFormat="1" ht="18" customHeight="1" x14ac:dyDescent="0.25">
      <c r="A518" s="181">
        <v>6505</v>
      </c>
      <c r="B518" s="701">
        <v>11169</v>
      </c>
      <c r="C518" s="181" t="s">
        <v>301</v>
      </c>
      <c r="D518" s="181" t="s">
        <v>1078</v>
      </c>
      <c r="E518" s="181" t="s">
        <v>303</v>
      </c>
      <c r="F518" s="181" t="s">
        <v>577</v>
      </c>
      <c r="G518" s="181" t="s">
        <v>1077</v>
      </c>
      <c r="H518" s="181" t="s">
        <v>5</v>
      </c>
      <c r="I518" s="181" t="s">
        <v>301</v>
      </c>
      <c r="J518" s="181">
        <v>20620</v>
      </c>
      <c r="K518" s="181">
        <v>10</v>
      </c>
      <c r="L518" s="181"/>
      <c r="M518" s="181"/>
      <c r="N518" s="596" t="s">
        <v>285</v>
      </c>
    </row>
    <row r="519" spans="1:14" s="158" customFormat="1" ht="18" customHeight="1" x14ac:dyDescent="0.25">
      <c r="A519" s="181">
        <v>29257</v>
      </c>
      <c r="B519" s="701" t="s">
        <v>10862</v>
      </c>
      <c r="C519" s="181" t="s">
        <v>10863</v>
      </c>
      <c r="D519" s="181" t="s">
        <v>1078</v>
      </c>
      <c r="E519" s="181" t="s">
        <v>10861</v>
      </c>
      <c r="F519" s="181" t="s">
        <v>577</v>
      </c>
      <c r="G519" s="181" t="s">
        <v>1077</v>
      </c>
      <c r="H519" s="181" t="s">
        <v>5</v>
      </c>
      <c r="I519" s="181" t="s">
        <v>301</v>
      </c>
      <c r="J519" s="181">
        <v>36000</v>
      </c>
      <c r="K519" s="181">
        <v>35</v>
      </c>
      <c r="L519" s="181"/>
      <c r="M519" s="181"/>
      <c r="N519" s="596" t="s">
        <v>285</v>
      </c>
    </row>
    <row r="520" spans="1:14" s="158" customFormat="1" ht="18" customHeight="1" x14ac:dyDescent="0.25">
      <c r="A520" s="181">
        <v>12752</v>
      </c>
      <c r="B520" s="701" t="s">
        <v>14691</v>
      </c>
      <c r="C520" s="181" t="s">
        <v>301</v>
      </c>
      <c r="D520" s="181" t="s">
        <v>1079</v>
      </c>
      <c r="E520" s="181" t="s">
        <v>1080</v>
      </c>
      <c r="F520" s="181" t="s">
        <v>304</v>
      </c>
      <c r="G520" s="181" t="s">
        <v>1081</v>
      </c>
      <c r="H520" s="181" t="s">
        <v>5</v>
      </c>
      <c r="I520" s="181" t="s">
        <v>14692</v>
      </c>
      <c r="J520" s="181">
        <v>7920</v>
      </c>
      <c r="K520" s="181">
        <v>32</v>
      </c>
      <c r="L520" s="181"/>
      <c r="M520" s="181"/>
      <c r="N520" s="596" t="s">
        <v>285</v>
      </c>
    </row>
    <row r="521" spans="1:14" s="158" customFormat="1" ht="18" customHeight="1" x14ac:dyDescent="0.25">
      <c r="A521" s="181">
        <v>19351</v>
      </c>
      <c r="B521" s="701" t="s">
        <v>14693</v>
      </c>
      <c r="C521" s="181" t="s">
        <v>301</v>
      </c>
      <c r="D521" s="181" t="s">
        <v>1079</v>
      </c>
      <c r="E521" s="181" t="s">
        <v>1080</v>
      </c>
      <c r="F521" s="181" t="s">
        <v>304</v>
      </c>
      <c r="G521" s="181" t="s">
        <v>1081</v>
      </c>
      <c r="H521" s="181" t="s">
        <v>5</v>
      </c>
      <c r="I521" s="181" t="s">
        <v>14694</v>
      </c>
      <c r="J521" s="181">
        <v>7590</v>
      </c>
      <c r="K521" s="181">
        <v>414</v>
      </c>
      <c r="L521" s="181"/>
      <c r="M521" s="181"/>
      <c r="N521" s="596" t="s">
        <v>285</v>
      </c>
    </row>
    <row r="522" spans="1:14" s="158" customFormat="1" ht="18" customHeight="1" x14ac:dyDescent="0.25">
      <c r="A522" s="181">
        <v>19352</v>
      </c>
      <c r="B522" s="701" t="s">
        <v>12353</v>
      </c>
      <c r="C522" s="181" t="s">
        <v>301</v>
      </c>
      <c r="D522" s="181" t="s">
        <v>1079</v>
      </c>
      <c r="E522" s="181" t="s">
        <v>1080</v>
      </c>
      <c r="F522" s="181" t="s">
        <v>304</v>
      </c>
      <c r="G522" s="181" t="s">
        <v>1081</v>
      </c>
      <c r="H522" s="181" t="s">
        <v>5</v>
      </c>
      <c r="I522" s="181" t="s">
        <v>12354</v>
      </c>
      <c r="J522" s="181">
        <v>7920</v>
      </c>
      <c r="K522" s="181">
        <v>368</v>
      </c>
      <c r="L522" s="181"/>
      <c r="M522" s="181"/>
      <c r="N522" s="596" t="s">
        <v>285</v>
      </c>
    </row>
    <row r="523" spans="1:14" s="158" customFormat="1" ht="18" customHeight="1" x14ac:dyDescent="0.25">
      <c r="A523" s="181">
        <v>20684</v>
      </c>
      <c r="B523" s="701" t="s">
        <v>12903</v>
      </c>
      <c r="C523" s="181" t="s">
        <v>301</v>
      </c>
      <c r="D523" s="181" t="s">
        <v>1079</v>
      </c>
      <c r="E523" s="181" t="s">
        <v>699</v>
      </c>
      <c r="F523" s="181" t="s">
        <v>304</v>
      </c>
      <c r="G523" s="181" t="s">
        <v>1081</v>
      </c>
      <c r="H523" s="181" t="s">
        <v>5</v>
      </c>
      <c r="I523" s="181" t="s">
        <v>301</v>
      </c>
      <c r="J523" s="181">
        <v>7590</v>
      </c>
      <c r="K523" s="181">
        <v>56</v>
      </c>
      <c r="L523" s="181"/>
      <c r="M523" s="181"/>
      <c r="N523" s="596" t="s">
        <v>285</v>
      </c>
    </row>
    <row r="524" spans="1:14" s="158" customFormat="1" ht="18" customHeight="1" x14ac:dyDescent="0.25">
      <c r="A524" s="181">
        <v>25842</v>
      </c>
      <c r="B524" s="701" t="s">
        <v>14695</v>
      </c>
      <c r="C524" s="181" t="s">
        <v>301</v>
      </c>
      <c r="D524" s="181" t="s">
        <v>1079</v>
      </c>
      <c r="E524" s="181" t="s">
        <v>633</v>
      </c>
      <c r="F524" s="181" t="s">
        <v>304</v>
      </c>
      <c r="G524" s="181" t="s">
        <v>1081</v>
      </c>
      <c r="H524" s="181" t="s">
        <v>5</v>
      </c>
      <c r="I524" s="181" t="s">
        <v>301</v>
      </c>
      <c r="J524" s="181">
        <v>7990</v>
      </c>
      <c r="K524" s="181">
        <v>8</v>
      </c>
      <c r="L524" s="181"/>
      <c r="M524" s="181"/>
      <c r="N524" s="596" t="s">
        <v>285</v>
      </c>
    </row>
    <row r="525" spans="1:14" s="158" customFormat="1" ht="18" customHeight="1" x14ac:dyDescent="0.25">
      <c r="A525" s="181">
        <v>47107</v>
      </c>
      <c r="B525" s="701" t="s">
        <v>16404</v>
      </c>
      <c r="C525" s="181" t="s">
        <v>16405</v>
      </c>
      <c r="D525" s="181" t="s">
        <v>1079</v>
      </c>
      <c r="E525" s="181" t="s">
        <v>934</v>
      </c>
      <c r="F525" s="181" t="s">
        <v>304</v>
      </c>
      <c r="G525" s="181" t="s">
        <v>1081</v>
      </c>
      <c r="H525" s="181" t="s">
        <v>5</v>
      </c>
      <c r="I525" s="181" t="s">
        <v>16406</v>
      </c>
      <c r="J525" s="181">
        <v>8940</v>
      </c>
      <c r="K525" s="181">
        <v>16</v>
      </c>
      <c r="L525" s="181"/>
      <c r="M525" s="181"/>
      <c r="N525" s="596" t="s">
        <v>285</v>
      </c>
    </row>
    <row r="526" spans="1:14" s="158" customFormat="1" ht="18" customHeight="1" x14ac:dyDescent="0.25">
      <c r="A526" s="181">
        <v>2773</v>
      </c>
      <c r="B526" s="701" t="s">
        <v>14696</v>
      </c>
      <c r="C526" s="181" t="s">
        <v>301</v>
      </c>
      <c r="D526" s="181" t="s">
        <v>1079</v>
      </c>
      <c r="E526" s="181" t="s">
        <v>1083</v>
      </c>
      <c r="F526" s="181" t="s">
        <v>304</v>
      </c>
      <c r="G526" s="181" t="s">
        <v>1081</v>
      </c>
      <c r="H526" s="181" t="s">
        <v>5</v>
      </c>
      <c r="I526" s="181" t="s">
        <v>14697</v>
      </c>
      <c r="J526" s="181">
        <v>6840</v>
      </c>
      <c r="K526" s="181">
        <v>14</v>
      </c>
      <c r="L526" s="181"/>
      <c r="M526" s="181"/>
      <c r="N526" s="596" t="s">
        <v>285</v>
      </c>
    </row>
    <row r="527" spans="1:14" s="158" customFormat="1" ht="18" customHeight="1" x14ac:dyDescent="0.25">
      <c r="A527" s="181">
        <v>2766</v>
      </c>
      <c r="B527" s="701" t="s">
        <v>1082</v>
      </c>
      <c r="C527" s="181" t="s">
        <v>301</v>
      </c>
      <c r="D527" s="181" t="s">
        <v>1079</v>
      </c>
      <c r="E527" s="181" t="s">
        <v>1083</v>
      </c>
      <c r="F527" s="181" t="s">
        <v>304</v>
      </c>
      <c r="G527" s="181" t="s">
        <v>1081</v>
      </c>
      <c r="H527" s="181" t="s">
        <v>5</v>
      </c>
      <c r="I527" s="181" t="s">
        <v>1084</v>
      </c>
      <c r="J527" s="181">
        <v>6840</v>
      </c>
      <c r="K527" s="181">
        <v>24</v>
      </c>
      <c r="L527" s="181"/>
      <c r="M527" s="181"/>
      <c r="N527" s="596" t="s">
        <v>285</v>
      </c>
    </row>
    <row r="528" spans="1:14" s="158" customFormat="1" ht="18" customHeight="1" x14ac:dyDescent="0.25">
      <c r="A528" s="181">
        <v>20760</v>
      </c>
      <c r="B528" s="701" t="s">
        <v>1085</v>
      </c>
      <c r="C528" s="181" t="s">
        <v>1086</v>
      </c>
      <c r="D528" s="181" t="s">
        <v>1079</v>
      </c>
      <c r="E528" s="181" t="s">
        <v>1083</v>
      </c>
      <c r="F528" s="181" t="s">
        <v>304</v>
      </c>
      <c r="G528" s="181" t="s">
        <v>1081</v>
      </c>
      <c r="H528" s="181" t="s">
        <v>5</v>
      </c>
      <c r="I528" s="181" t="s">
        <v>1087</v>
      </c>
      <c r="J528" s="181">
        <v>6560</v>
      </c>
      <c r="K528" s="181">
        <v>208</v>
      </c>
      <c r="L528" s="181"/>
      <c r="M528" s="181"/>
      <c r="N528" s="596" t="s">
        <v>285</v>
      </c>
    </row>
    <row r="529" spans="1:14" s="158" customFormat="1" ht="18" customHeight="1" x14ac:dyDescent="0.25">
      <c r="A529" s="181">
        <v>88730</v>
      </c>
      <c r="B529" s="701" t="s">
        <v>14698</v>
      </c>
      <c r="C529" s="181" t="s">
        <v>301</v>
      </c>
      <c r="D529" s="181" t="s">
        <v>1079</v>
      </c>
      <c r="E529" s="181" t="s">
        <v>1088</v>
      </c>
      <c r="F529" s="181" t="s">
        <v>304</v>
      </c>
      <c r="G529" s="181" t="s">
        <v>1081</v>
      </c>
      <c r="H529" s="181" t="s">
        <v>5</v>
      </c>
      <c r="I529" s="181" t="s">
        <v>1089</v>
      </c>
      <c r="J529" s="181">
        <v>8940</v>
      </c>
      <c r="K529" s="181">
        <v>184</v>
      </c>
      <c r="L529" s="181"/>
      <c r="M529" s="181"/>
      <c r="N529" s="596" t="s">
        <v>285</v>
      </c>
    </row>
    <row r="530" spans="1:14" s="158" customFormat="1" ht="18" customHeight="1" x14ac:dyDescent="0.25">
      <c r="A530" s="181">
        <v>20758</v>
      </c>
      <c r="B530" s="701" t="s">
        <v>1090</v>
      </c>
      <c r="C530" s="181" t="s">
        <v>1091</v>
      </c>
      <c r="D530" s="181" t="s">
        <v>1079</v>
      </c>
      <c r="E530" s="181" t="s">
        <v>334</v>
      </c>
      <c r="F530" s="181" t="s">
        <v>304</v>
      </c>
      <c r="G530" s="181" t="s">
        <v>1081</v>
      </c>
      <c r="H530" s="181" t="s">
        <v>5</v>
      </c>
      <c r="I530" s="181" t="s">
        <v>301</v>
      </c>
      <c r="J530" s="181">
        <v>6950</v>
      </c>
      <c r="K530" s="181">
        <v>223</v>
      </c>
      <c r="L530" s="181"/>
      <c r="M530" s="181"/>
      <c r="N530" s="596" t="s">
        <v>285</v>
      </c>
    </row>
    <row r="531" spans="1:14" s="158" customFormat="1" ht="18" customHeight="1" x14ac:dyDescent="0.25">
      <c r="A531" s="181">
        <v>10818</v>
      </c>
      <c r="B531" s="701" t="s">
        <v>14700</v>
      </c>
      <c r="C531" s="181" t="s">
        <v>301</v>
      </c>
      <c r="D531" s="181" t="s">
        <v>1079</v>
      </c>
      <c r="E531" s="181" t="s">
        <v>334</v>
      </c>
      <c r="F531" s="181" t="s">
        <v>304</v>
      </c>
      <c r="G531" s="181" t="s">
        <v>141</v>
      </c>
      <c r="H531" s="181" t="s">
        <v>10</v>
      </c>
      <c r="I531" s="181" t="s">
        <v>14701</v>
      </c>
      <c r="J531" s="181">
        <v>18230</v>
      </c>
      <c r="K531" s="181">
        <v>42</v>
      </c>
      <c r="L531" s="181"/>
      <c r="M531" s="181"/>
      <c r="N531" s="596" t="s">
        <v>285</v>
      </c>
    </row>
    <row r="532" spans="1:14" s="158" customFormat="1" ht="18" customHeight="1" x14ac:dyDescent="0.25">
      <c r="A532" s="181">
        <v>25786</v>
      </c>
      <c r="B532" s="701" t="s">
        <v>14699</v>
      </c>
      <c r="C532" s="181" t="s">
        <v>301</v>
      </c>
      <c r="D532" s="181" t="s">
        <v>1079</v>
      </c>
      <c r="E532" s="181" t="s">
        <v>334</v>
      </c>
      <c r="F532" s="181" t="s">
        <v>304</v>
      </c>
      <c r="G532" s="181" t="s">
        <v>1081</v>
      </c>
      <c r="H532" s="181" t="s">
        <v>5</v>
      </c>
      <c r="I532" s="181" t="s">
        <v>1092</v>
      </c>
      <c r="J532" s="181">
        <v>7260</v>
      </c>
      <c r="K532" s="181">
        <v>24</v>
      </c>
      <c r="L532" s="181"/>
      <c r="M532" s="181"/>
      <c r="N532" s="596" t="s">
        <v>285</v>
      </c>
    </row>
    <row r="533" spans="1:14" s="158" customFormat="1" ht="18" customHeight="1" x14ac:dyDescent="0.25">
      <c r="A533" s="181">
        <v>10817</v>
      </c>
      <c r="B533" s="701" t="s">
        <v>14702</v>
      </c>
      <c r="C533" s="181" t="s">
        <v>301</v>
      </c>
      <c r="D533" s="181" t="s">
        <v>1079</v>
      </c>
      <c r="E533" s="181" t="s">
        <v>335</v>
      </c>
      <c r="F533" s="181" t="s">
        <v>304</v>
      </c>
      <c r="G533" s="181" t="s">
        <v>141</v>
      </c>
      <c r="H533" s="181" t="s">
        <v>10</v>
      </c>
      <c r="I533" s="181" t="s">
        <v>14701</v>
      </c>
      <c r="J533" s="181">
        <v>19820</v>
      </c>
      <c r="K533" s="181">
        <v>24</v>
      </c>
      <c r="L533" s="181"/>
      <c r="M533" s="181"/>
      <c r="N533" s="596" t="s">
        <v>285</v>
      </c>
    </row>
    <row r="534" spans="1:14" s="158" customFormat="1" ht="18" customHeight="1" x14ac:dyDescent="0.25">
      <c r="A534" s="181">
        <v>33212</v>
      </c>
      <c r="B534" s="701">
        <v>63255</v>
      </c>
      <c r="C534" s="181" t="s">
        <v>1093</v>
      </c>
      <c r="D534" s="181" t="s">
        <v>1094</v>
      </c>
      <c r="E534" s="181" t="s">
        <v>1043</v>
      </c>
      <c r="F534" s="181" t="s">
        <v>304</v>
      </c>
      <c r="G534" s="181" t="s">
        <v>305</v>
      </c>
      <c r="H534" s="181" t="s">
        <v>5</v>
      </c>
      <c r="I534" s="181" t="s">
        <v>1095</v>
      </c>
      <c r="J534" s="181">
        <v>28770</v>
      </c>
      <c r="K534" s="181">
        <v>34</v>
      </c>
      <c r="L534" s="181"/>
      <c r="M534" s="181"/>
      <c r="N534" s="596" t="s">
        <v>285</v>
      </c>
    </row>
    <row r="535" spans="1:14" s="158" customFormat="1" ht="18" customHeight="1" x14ac:dyDescent="0.25">
      <c r="A535" s="181">
        <v>22438</v>
      </c>
      <c r="B535" s="701" t="s">
        <v>14703</v>
      </c>
      <c r="C535" s="181" t="s">
        <v>301</v>
      </c>
      <c r="D535" s="181" t="s">
        <v>1096</v>
      </c>
      <c r="E535" s="181" t="s">
        <v>14704</v>
      </c>
      <c r="F535" s="181" t="s">
        <v>304</v>
      </c>
      <c r="G535" s="181" t="s">
        <v>138</v>
      </c>
      <c r="H535" s="181" t="s">
        <v>7</v>
      </c>
      <c r="I535" s="181" t="s">
        <v>14705</v>
      </c>
      <c r="J535" s="181">
        <v>14540</v>
      </c>
      <c r="K535" s="181">
        <v>88</v>
      </c>
      <c r="L535" s="181"/>
      <c r="M535" s="181"/>
      <c r="N535" s="596" t="s">
        <v>285</v>
      </c>
    </row>
    <row r="536" spans="1:14" s="158" customFormat="1" ht="18" customHeight="1" x14ac:dyDescent="0.25">
      <c r="A536" s="181">
        <v>8392</v>
      </c>
      <c r="B536" s="701" t="s">
        <v>1097</v>
      </c>
      <c r="C536" s="181" t="s">
        <v>301</v>
      </c>
      <c r="D536" s="181" t="s">
        <v>1098</v>
      </c>
      <c r="E536" s="181" t="s">
        <v>1099</v>
      </c>
      <c r="F536" s="181" t="s">
        <v>577</v>
      </c>
      <c r="G536" s="181" t="s">
        <v>708</v>
      </c>
      <c r="H536" s="181" t="s">
        <v>5</v>
      </c>
      <c r="I536" s="181" t="s">
        <v>1100</v>
      </c>
      <c r="J536" s="181">
        <v>57770</v>
      </c>
      <c r="K536" s="181">
        <v>65</v>
      </c>
      <c r="L536" s="181"/>
      <c r="M536" s="181"/>
      <c r="N536" s="596" t="s">
        <v>285</v>
      </c>
    </row>
    <row r="537" spans="1:14" s="158" customFormat="1" ht="18" customHeight="1" x14ac:dyDescent="0.25">
      <c r="A537" s="181">
        <v>17797</v>
      </c>
      <c r="B537" s="701" t="s">
        <v>11031</v>
      </c>
      <c r="C537" s="181" t="s">
        <v>11032</v>
      </c>
      <c r="D537" s="181" t="s">
        <v>1098</v>
      </c>
      <c r="E537" s="181" t="s">
        <v>1099</v>
      </c>
      <c r="F537" s="181" t="s">
        <v>577</v>
      </c>
      <c r="G537" s="181" t="s">
        <v>142</v>
      </c>
      <c r="H537" s="181" t="s">
        <v>16407</v>
      </c>
      <c r="I537" s="181" t="s">
        <v>11033</v>
      </c>
      <c r="J537" s="181">
        <v>47630</v>
      </c>
      <c r="K537" s="181">
        <v>61</v>
      </c>
      <c r="L537" s="181"/>
      <c r="M537" s="181"/>
      <c r="N537" s="596" t="s">
        <v>285</v>
      </c>
    </row>
    <row r="538" spans="1:14" s="158" customFormat="1" ht="18" customHeight="1" x14ac:dyDescent="0.25">
      <c r="A538" s="181">
        <v>17304</v>
      </c>
      <c r="B538" s="701" t="s">
        <v>16408</v>
      </c>
      <c r="C538" s="181" t="s">
        <v>301</v>
      </c>
      <c r="D538" s="181" t="s">
        <v>1098</v>
      </c>
      <c r="E538" s="181" t="s">
        <v>11034</v>
      </c>
      <c r="F538" s="181" t="s">
        <v>577</v>
      </c>
      <c r="G538" s="181" t="s">
        <v>142</v>
      </c>
      <c r="H538" s="181" t="s">
        <v>16407</v>
      </c>
      <c r="I538" s="181" t="s">
        <v>11035</v>
      </c>
      <c r="J538" s="181">
        <v>46210</v>
      </c>
      <c r="K538" s="181">
        <v>4</v>
      </c>
      <c r="L538" s="181"/>
      <c r="M538" s="181"/>
      <c r="N538" s="596" t="s">
        <v>285</v>
      </c>
    </row>
    <row r="539" spans="1:14" s="158" customFormat="1" ht="18" customHeight="1" x14ac:dyDescent="0.25">
      <c r="A539" s="181">
        <v>2290</v>
      </c>
      <c r="B539" s="701" t="s">
        <v>11534</v>
      </c>
      <c r="C539" s="181" t="s">
        <v>11535</v>
      </c>
      <c r="D539" s="181" t="s">
        <v>1098</v>
      </c>
      <c r="E539" s="181" t="s">
        <v>420</v>
      </c>
      <c r="F539" s="181" t="s">
        <v>577</v>
      </c>
      <c r="G539" s="181" t="s">
        <v>708</v>
      </c>
      <c r="H539" s="181" t="s">
        <v>5</v>
      </c>
      <c r="I539" s="181" t="s">
        <v>424</v>
      </c>
      <c r="J539" s="181">
        <v>36340</v>
      </c>
      <c r="K539" s="181">
        <v>19</v>
      </c>
      <c r="L539" s="181"/>
      <c r="M539" s="181"/>
      <c r="N539" s="596" t="s">
        <v>285</v>
      </c>
    </row>
    <row r="540" spans="1:14" s="158" customFormat="1" ht="18" customHeight="1" x14ac:dyDescent="0.25">
      <c r="A540" s="181">
        <v>274</v>
      </c>
      <c r="B540" s="701" t="s">
        <v>14706</v>
      </c>
      <c r="C540" s="181" t="s">
        <v>301</v>
      </c>
      <c r="D540" s="181" t="s">
        <v>1098</v>
      </c>
      <c r="E540" s="181" t="s">
        <v>420</v>
      </c>
      <c r="F540" s="181" t="s">
        <v>577</v>
      </c>
      <c r="G540" s="181" t="s">
        <v>142</v>
      </c>
      <c r="H540" s="181" t="s">
        <v>16407</v>
      </c>
      <c r="I540" s="181" t="s">
        <v>424</v>
      </c>
      <c r="J540" s="181">
        <v>46050</v>
      </c>
      <c r="K540" s="181">
        <v>6</v>
      </c>
      <c r="L540" s="181"/>
      <c r="M540" s="181"/>
      <c r="N540" s="596" t="s">
        <v>285</v>
      </c>
    </row>
    <row r="541" spans="1:14" s="158" customFormat="1" ht="18" customHeight="1" x14ac:dyDescent="0.25">
      <c r="A541" s="181">
        <v>41142</v>
      </c>
      <c r="B541" s="701" t="s">
        <v>1101</v>
      </c>
      <c r="C541" s="181" t="s">
        <v>1102</v>
      </c>
      <c r="D541" s="181" t="s">
        <v>1098</v>
      </c>
      <c r="E541" s="181" t="s">
        <v>1103</v>
      </c>
      <c r="F541" s="181" t="s">
        <v>577</v>
      </c>
      <c r="G541" s="181" t="s">
        <v>708</v>
      </c>
      <c r="H541" s="181" t="s">
        <v>5</v>
      </c>
      <c r="I541" s="181" t="s">
        <v>1104</v>
      </c>
      <c r="J541" s="181">
        <v>45910</v>
      </c>
      <c r="K541" s="181">
        <v>6</v>
      </c>
      <c r="L541" s="181"/>
      <c r="M541" s="181"/>
      <c r="N541" s="596" t="s">
        <v>285</v>
      </c>
    </row>
    <row r="542" spans="1:14" s="158" customFormat="1" ht="18" customHeight="1" x14ac:dyDescent="0.25">
      <c r="A542" s="181">
        <v>5112</v>
      </c>
      <c r="B542" s="701" t="s">
        <v>14707</v>
      </c>
      <c r="C542" s="181" t="s">
        <v>301</v>
      </c>
      <c r="D542" s="181" t="s">
        <v>1098</v>
      </c>
      <c r="E542" s="181" t="s">
        <v>1103</v>
      </c>
      <c r="F542" s="181" t="s">
        <v>577</v>
      </c>
      <c r="G542" s="181" t="s">
        <v>708</v>
      </c>
      <c r="H542" s="181" t="s">
        <v>5</v>
      </c>
      <c r="I542" s="181" t="s">
        <v>1104</v>
      </c>
      <c r="J542" s="181">
        <v>51100</v>
      </c>
      <c r="K542" s="181">
        <v>5</v>
      </c>
      <c r="L542" s="181"/>
      <c r="M542" s="181"/>
      <c r="N542" s="596" t="s">
        <v>285</v>
      </c>
    </row>
    <row r="543" spans="1:14" s="158" customFormat="1" ht="18" customHeight="1" x14ac:dyDescent="0.25">
      <c r="A543" s="181">
        <v>271</v>
      </c>
      <c r="B543" s="701" t="s">
        <v>11036</v>
      </c>
      <c r="C543" s="181" t="s">
        <v>11037</v>
      </c>
      <c r="D543" s="181" t="s">
        <v>1098</v>
      </c>
      <c r="E543" s="181" t="s">
        <v>1103</v>
      </c>
      <c r="F543" s="181" t="s">
        <v>577</v>
      </c>
      <c r="G543" s="181" t="s">
        <v>142</v>
      </c>
      <c r="H543" s="181" t="s">
        <v>16407</v>
      </c>
      <c r="I543" s="181" t="s">
        <v>1104</v>
      </c>
      <c r="J543" s="181">
        <v>42640</v>
      </c>
      <c r="K543" s="181">
        <v>11</v>
      </c>
      <c r="L543" s="181"/>
      <c r="M543" s="181"/>
      <c r="N543" s="596" t="s">
        <v>285</v>
      </c>
    </row>
    <row r="544" spans="1:14" s="158" customFormat="1" ht="18" customHeight="1" x14ac:dyDescent="0.25">
      <c r="A544" s="181">
        <v>34800</v>
      </c>
      <c r="B544" s="701" t="s">
        <v>14489</v>
      </c>
      <c r="C544" s="181" t="s">
        <v>14490</v>
      </c>
      <c r="D544" s="181" t="s">
        <v>1098</v>
      </c>
      <c r="E544" s="181" t="s">
        <v>1105</v>
      </c>
      <c r="F544" s="181" t="s">
        <v>577</v>
      </c>
      <c r="G544" s="181" t="s">
        <v>708</v>
      </c>
      <c r="H544" s="181" t="s">
        <v>5</v>
      </c>
      <c r="I544" s="181" t="s">
        <v>497</v>
      </c>
      <c r="J544" s="181">
        <v>63840</v>
      </c>
      <c r="K544" s="181">
        <v>14</v>
      </c>
      <c r="L544" s="181"/>
      <c r="M544" s="181"/>
      <c r="N544" s="596" t="s">
        <v>285</v>
      </c>
    </row>
    <row r="545" spans="1:14" s="158" customFormat="1" ht="18" customHeight="1" x14ac:dyDescent="0.25">
      <c r="A545" s="181">
        <v>17720</v>
      </c>
      <c r="B545" s="701" t="s">
        <v>16409</v>
      </c>
      <c r="C545" s="181" t="s">
        <v>301</v>
      </c>
      <c r="D545" s="181" t="s">
        <v>1098</v>
      </c>
      <c r="E545" s="181" t="s">
        <v>1105</v>
      </c>
      <c r="F545" s="181" t="s">
        <v>577</v>
      </c>
      <c r="G545" s="181" t="s">
        <v>142</v>
      </c>
      <c r="H545" s="181" t="s">
        <v>16407</v>
      </c>
      <c r="I545" s="181" t="s">
        <v>301</v>
      </c>
      <c r="J545" s="181">
        <v>53280</v>
      </c>
      <c r="K545" s="181">
        <v>5</v>
      </c>
      <c r="L545" s="181"/>
      <c r="M545" s="181"/>
      <c r="N545" s="596" t="s">
        <v>285</v>
      </c>
    </row>
    <row r="546" spans="1:14" s="158" customFormat="1" ht="18" customHeight="1" x14ac:dyDescent="0.25">
      <c r="A546" s="181">
        <v>8393</v>
      </c>
      <c r="B546" s="701" t="s">
        <v>1106</v>
      </c>
      <c r="C546" s="181" t="s">
        <v>301</v>
      </c>
      <c r="D546" s="181" t="s">
        <v>1098</v>
      </c>
      <c r="E546" s="181" t="s">
        <v>1107</v>
      </c>
      <c r="F546" s="181" t="s">
        <v>577</v>
      </c>
      <c r="G546" s="181" t="s">
        <v>708</v>
      </c>
      <c r="H546" s="181" t="s">
        <v>5</v>
      </c>
      <c r="I546" s="181" t="s">
        <v>1108</v>
      </c>
      <c r="J546" s="181">
        <v>71290</v>
      </c>
      <c r="K546" s="181">
        <v>24</v>
      </c>
      <c r="L546" s="181"/>
      <c r="M546" s="181"/>
      <c r="N546" s="596" t="s">
        <v>285</v>
      </c>
    </row>
    <row r="547" spans="1:14" s="158" customFormat="1" ht="18" customHeight="1" x14ac:dyDescent="0.25">
      <c r="A547" s="181">
        <v>18385</v>
      </c>
      <c r="B547" s="701" t="s">
        <v>16410</v>
      </c>
      <c r="C547" s="181" t="s">
        <v>301</v>
      </c>
      <c r="D547" s="181" t="s">
        <v>1098</v>
      </c>
      <c r="E547" s="181" t="s">
        <v>1107</v>
      </c>
      <c r="F547" s="181" t="s">
        <v>577</v>
      </c>
      <c r="G547" s="181" t="s">
        <v>142</v>
      </c>
      <c r="H547" s="181" t="s">
        <v>16407</v>
      </c>
      <c r="I547" s="181" t="s">
        <v>16411</v>
      </c>
      <c r="J547" s="181">
        <v>59500</v>
      </c>
      <c r="K547" s="181">
        <v>5</v>
      </c>
      <c r="L547" s="181"/>
      <c r="M547" s="181"/>
      <c r="N547" s="596" t="s">
        <v>285</v>
      </c>
    </row>
    <row r="548" spans="1:14" s="158" customFormat="1" ht="18" customHeight="1" x14ac:dyDescent="0.25">
      <c r="A548" s="181">
        <v>21354</v>
      </c>
      <c r="B548" s="701" t="s">
        <v>16412</v>
      </c>
      <c r="C548" s="181" t="s">
        <v>16413</v>
      </c>
      <c r="D548" s="181" t="s">
        <v>1098</v>
      </c>
      <c r="E548" s="181" t="s">
        <v>1109</v>
      </c>
      <c r="F548" s="181" t="s">
        <v>577</v>
      </c>
      <c r="G548" s="181" t="s">
        <v>142</v>
      </c>
      <c r="H548" s="181" t="s">
        <v>16407</v>
      </c>
      <c r="I548" s="181" t="s">
        <v>16414</v>
      </c>
      <c r="J548" s="181">
        <v>58330</v>
      </c>
      <c r="K548" s="181">
        <v>32</v>
      </c>
      <c r="L548" s="181"/>
      <c r="M548" s="181"/>
      <c r="N548" s="596" t="s">
        <v>285</v>
      </c>
    </row>
    <row r="549" spans="1:14" s="158" customFormat="1" ht="18" customHeight="1" x14ac:dyDescent="0.25">
      <c r="A549" s="181">
        <v>72084</v>
      </c>
      <c r="B549" s="701" t="s">
        <v>11536</v>
      </c>
      <c r="C549" s="181" t="s">
        <v>301</v>
      </c>
      <c r="D549" s="181" t="s">
        <v>1098</v>
      </c>
      <c r="E549" s="181" t="s">
        <v>1109</v>
      </c>
      <c r="F549" s="181" t="s">
        <v>577</v>
      </c>
      <c r="G549" s="181" t="s">
        <v>708</v>
      </c>
      <c r="H549" s="181" t="s">
        <v>5</v>
      </c>
      <c r="I549" s="181" t="s">
        <v>11537</v>
      </c>
      <c r="J549" s="181">
        <v>69890</v>
      </c>
      <c r="K549" s="181">
        <v>43</v>
      </c>
      <c r="L549" s="181"/>
      <c r="M549" s="181"/>
      <c r="N549" s="596" t="s">
        <v>285</v>
      </c>
    </row>
    <row r="550" spans="1:14" s="158" customFormat="1" ht="18" customHeight="1" x14ac:dyDescent="0.25">
      <c r="A550" s="181">
        <v>23960</v>
      </c>
      <c r="B550" s="701" t="s">
        <v>11187</v>
      </c>
      <c r="C550" s="181" t="s">
        <v>301</v>
      </c>
      <c r="D550" s="181" t="s">
        <v>1098</v>
      </c>
      <c r="E550" s="181" t="s">
        <v>1110</v>
      </c>
      <c r="F550" s="181" t="s">
        <v>577</v>
      </c>
      <c r="G550" s="181" t="s">
        <v>142</v>
      </c>
      <c r="H550" s="181" t="s">
        <v>16407</v>
      </c>
      <c r="I550" s="181" t="s">
        <v>1111</v>
      </c>
      <c r="J550" s="181">
        <v>38000</v>
      </c>
      <c r="K550" s="181">
        <v>1</v>
      </c>
      <c r="L550" s="181"/>
      <c r="M550" s="181"/>
      <c r="N550" s="596" t="s">
        <v>285</v>
      </c>
    </row>
    <row r="551" spans="1:14" s="158" customFormat="1" ht="18" customHeight="1" x14ac:dyDescent="0.25">
      <c r="A551" s="181">
        <v>75425</v>
      </c>
      <c r="B551" s="701" t="s">
        <v>14491</v>
      </c>
      <c r="C551" s="181" t="s">
        <v>301</v>
      </c>
      <c r="D551" s="181" t="s">
        <v>1098</v>
      </c>
      <c r="E551" s="181" t="s">
        <v>1110</v>
      </c>
      <c r="F551" s="181" t="s">
        <v>577</v>
      </c>
      <c r="G551" s="181" t="s">
        <v>708</v>
      </c>
      <c r="H551" s="181" t="s">
        <v>5</v>
      </c>
      <c r="I551" s="181" t="s">
        <v>1111</v>
      </c>
      <c r="J551" s="181">
        <v>42900</v>
      </c>
      <c r="K551" s="181">
        <v>3</v>
      </c>
      <c r="L551" s="181"/>
      <c r="M551" s="181"/>
      <c r="N551" s="596" t="s">
        <v>285</v>
      </c>
    </row>
    <row r="552" spans="1:14" s="158" customFormat="1" ht="18" customHeight="1" x14ac:dyDescent="0.25">
      <c r="A552" s="181">
        <v>17713</v>
      </c>
      <c r="B552" s="701" t="s">
        <v>12904</v>
      </c>
      <c r="C552" s="181" t="s">
        <v>301</v>
      </c>
      <c r="D552" s="181" t="s">
        <v>1098</v>
      </c>
      <c r="E552" s="181" t="s">
        <v>11538</v>
      </c>
      <c r="F552" s="181" t="s">
        <v>577</v>
      </c>
      <c r="G552" s="181" t="s">
        <v>142</v>
      </c>
      <c r="H552" s="181" t="s">
        <v>16407</v>
      </c>
      <c r="I552" s="181" t="s">
        <v>4332</v>
      </c>
      <c r="J552" s="181">
        <v>46800</v>
      </c>
      <c r="K552" s="181">
        <v>2</v>
      </c>
      <c r="L552" s="181"/>
      <c r="M552" s="181"/>
      <c r="N552" s="596" t="s">
        <v>285</v>
      </c>
    </row>
    <row r="553" spans="1:14" s="158" customFormat="1" ht="18" customHeight="1" x14ac:dyDescent="0.25">
      <c r="A553" s="181">
        <v>2306</v>
      </c>
      <c r="B553" s="701" t="s">
        <v>17452</v>
      </c>
      <c r="C553" s="181" t="s">
        <v>17453</v>
      </c>
      <c r="D553" s="181" t="s">
        <v>1098</v>
      </c>
      <c r="E553" s="181" t="s">
        <v>11538</v>
      </c>
      <c r="F553" s="181" t="s">
        <v>577</v>
      </c>
      <c r="G553" s="181" t="s">
        <v>708</v>
      </c>
      <c r="H553" s="181" t="s">
        <v>5</v>
      </c>
      <c r="I553" s="181" t="s">
        <v>4332</v>
      </c>
      <c r="J553" s="181">
        <v>41240</v>
      </c>
      <c r="K553" s="181">
        <v>8</v>
      </c>
      <c r="L553" s="181"/>
      <c r="M553" s="181"/>
      <c r="N553" s="596" t="s">
        <v>285</v>
      </c>
    </row>
    <row r="554" spans="1:14" s="158" customFormat="1" ht="18" customHeight="1" x14ac:dyDescent="0.25">
      <c r="A554" s="181">
        <v>18246</v>
      </c>
      <c r="B554" s="701" t="s">
        <v>17804</v>
      </c>
      <c r="C554" s="181" t="s">
        <v>17805</v>
      </c>
      <c r="D554" s="181" t="s">
        <v>1098</v>
      </c>
      <c r="E554" s="181" t="s">
        <v>17806</v>
      </c>
      <c r="F554" s="181" t="s">
        <v>577</v>
      </c>
      <c r="G554" s="181" t="s">
        <v>142</v>
      </c>
      <c r="H554" s="181" t="s">
        <v>16407</v>
      </c>
      <c r="I554" s="181" t="s">
        <v>2264</v>
      </c>
      <c r="J554" s="181">
        <v>48650</v>
      </c>
      <c r="K554" s="181">
        <v>1</v>
      </c>
      <c r="L554" s="181"/>
      <c r="M554" s="181"/>
      <c r="N554" s="596" t="s">
        <v>285</v>
      </c>
    </row>
    <row r="555" spans="1:14" s="158" customFormat="1" ht="18" customHeight="1" x14ac:dyDescent="0.25">
      <c r="A555" s="181">
        <v>30118</v>
      </c>
      <c r="B555" s="701" t="s">
        <v>16415</v>
      </c>
      <c r="C555" s="181" t="s">
        <v>301</v>
      </c>
      <c r="D555" s="181" t="s">
        <v>1098</v>
      </c>
      <c r="E555" s="181" t="s">
        <v>16416</v>
      </c>
      <c r="F555" s="181" t="s">
        <v>577</v>
      </c>
      <c r="G555" s="181" t="s">
        <v>142</v>
      </c>
      <c r="H555" s="181" t="s">
        <v>16407</v>
      </c>
      <c r="I555" s="181" t="s">
        <v>301</v>
      </c>
      <c r="J555" s="181">
        <v>48660</v>
      </c>
      <c r="K555" s="181">
        <v>2</v>
      </c>
      <c r="L555" s="181"/>
      <c r="M555" s="181"/>
      <c r="N555" s="596" t="s">
        <v>285</v>
      </c>
    </row>
    <row r="556" spans="1:14" s="158" customFormat="1" ht="18" customHeight="1" x14ac:dyDescent="0.25">
      <c r="A556" s="181">
        <v>24000</v>
      </c>
      <c r="B556" s="701" t="s">
        <v>1114</v>
      </c>
      <c r="C556" s="181" t="s">
        <v>301</v>
      </c>
      <c r="D556" s="181" t="s">
        <v>1112</v>
      </c>
      <c r="E556" s="181" t="s">
        <v>1115</v>
      </c>
      <c r="F556" s="181" t="s">
        <v>304</v>
      </c>
      <c r="G556" s="181" t="s">
        <v>1113</v>
      </c>
      <c r="H556" s="181" t="s">
        <v>7</v>
      </c>
      <c r="I556" s="181" t="s">
        <v>983</v>
      </c>
      <c r="J556" s="181">
        <v>61730</v>
      </c>
      <c r="K556" s="181">
        <v>42</v>
      </c>
      <c r="L556" s="181"/>
      <c r="M556" s="181"/>
      <c r="N556" s="596" t="s">
        <v>285</v>
      </c>
    </row>
    <row r="557" spans="1:14" s="158" customFormat="1" ht="18" customHeight="1" x14ac:dyDescent="0.25">
      <c r="A557" s="181">
        <v>24531</v>
      </c>
      <c r="B557" s="701">
        <v>8200028797</v>
      </c>
      <c r="C557" s="181" t="s">
        <v>1116</v>
      </c>
      <c r="D557" s="181" t="s">
        <v>1112</v>
      </c>
      <c r="E557" s="181" t="s">
        <v>1117</v>
      </c>
      <c r="F557" s="181" t="s">
        <v>304</v>
      </c>
      <c r="G557" s="181" t="s">
        <v>1113</v>
      </c>
      <c r="H557" s="181" t="s">
        <v>7</v>
      </c>
      <c r="I557" s="181" t="s">
        <v>1118</v>
      </c>
      <c r="J557" s="181">
        <v>65070</v>
      </c>
      <c r="K557" s="181">
        <v>62</v>
      </c>
      <c r="L557" s="181"/>
      <c r="M557" s="181"/>
      <c r="N557" s="596" t="s">
        <v>285</v>
      </c>
    </row>
    <row r="558" spans="1:14" s="158" customFormat="1" ht="18" customHeight="1" x14ac:dyDescent="0.25">
      <c r="A558" s="181">
        <v>51690</v>
      </c>
      <c r="B558" s="701" t="s">
        <v>1119</v>
      </c>
      <c r="C558" s="181" t="s">
        <v>1120</v>
      </c>
      <c r="D558" s="181" t="s">
        <v>1121</v>
      </c>
      <c r="E558" s="181" t="s">
        <v>303</v>
      </c>
      <c r="F558" s="181" t="s">
        <v>304</v>
      </c>
      <c r="G558" s="181" t="s">
        <v>826</v>
      </c>
      <c r="H558" s="181" t="s">
        <v>5</v>
      </c>
      <c r="I558" s="181" t="s">
        <v>301</v>
      </c>
      <c r="J558" s="181">
        <v>14110</v>
      </c>
      <c r="K558" s="181">
        <v>9</v>
      </c>
      <c r="L558" s="181"/>
      <c r="M558" s="181"/>
      <c r="N558" s="596" t="s">
        <v>285</v>
      </c>
    </row>
    <row r="559" spans="1:14" s="158" customFormat="1" ht="18" customHeight="1" x14ac:dyDescent="0.25">
      <c r="A559" s="181">
        <v>20917</v>
      </c>
      <c r="B559" s="701" t="s">
        <v>529</v>
      </c>
      <c r="C559" s="181" t="s">
        <v>301</v>
      </c>
      <c r="D559" s="181" t="s">
        <v>1121</v>
      </c>
      <c r="E559" s="181" t="s">
        <v>1122</v>
      </c>
      <c r="F559" s="181" t="s">
        <v>577</v>
      </c>
      <c r="G559" s="181" t="s">
        <v>826</v>
      </c>
      <c r="H559" s="181" t="s">
        <v>5</v>
      </c>
      <c r="I559" s="181" t="s">
        <v>1019</v>
      </c>
      <c r="J559" s="181">
        <v>13640</v>
      </c>
      <c r="K559" s="181">
        <v>28</v>
      </c>
      <c r="L559" s="181"/>
      <c r="M559" s="181"/>
      <c r="N559" s="596" t="s">
        <v>285</v>
      </c>
    </row>
    <row r="560" spans="1:14" s="158" customFormat="1" ht="18" customHeight="1" x14ac:dyDescent="0.25">
      <c r="A560" s="181">
        <v>12120</v>
      </c>
      <c r="B560" s="701" t="s">
        <v>1123</v>
      </c>
      <c r="C560" s="181" t="s">
        <v>301</v>
      </c>
      <c r="D560" s="181" t="s">
        <v>1124</v>
      </c>
      <c r="E560" s="181" t="s">
        <v>342</v>
      </c>
      <c r="F560" s="181" t="s">
        <v>577</v>
      </c>
      <c r="G560" s="181" t="s">
        <v>138</v>
      </c>
      <c r="H560" s="181" t="s">
        <v>7</v>
      </c>
      <c r="I560" s="181" t="s">
        <v>1125</v>
      </c>
      <c r="J560" s="181">
        <v>352140</v>
      </c>
      <c r="K560" s="181">
        <v>4</v>
      </c>
      <c r="L560" s="181"/>
      <c r="M560" s="181"/>
      <c r="N560" s="596" t="s">
        <v>285</v>
      </c>
    </row>
    <row r="561" spans="1:14" s="158" customFormat="1" ht="18" customHeight="1" x14ac:dyDescent="0.25">
      <c r="A561" s="181">
        <v>29015</v>
      </c>
      <c r="B561" s="701" t="s">
        <v>1126</v>
      </c>
      <c r="C561" s="181" t="s">
        <v>301</v>
      </c>
      <c r="D561" s="181" t="s">
        <v>1124</v>
      </c>
      <c r="E561" s="181" t="s">
        <v>319</v>
      </c>
      <c r="F561" s="181" t="s">
        <v>577</v>
      </c>
      <c r="G561" s="181" t="s">
        <v>138</v>
      </c>
      <c r="H561" s="181" t="s">
        <v>7</v>
      </c>
      <c r="I561" s="181" t="s">
        <v>1127</v>
      </c>
      <c r="J561" s="181">
        <v>359550</v>
      </c>
      <c r="K561" s="181">
        <v>10</v>
      </c>
      <c r="L561" s="181"/>
      <c r="M561" s="181"/>
      <c r="N561" s="596" t="s">
        <v>285</v>
      </c>
    </row>
    <row r="562" spans="1:14" s="158" customFormat="1" ht="18" customHeight="1" x14ac:dyDescent="0.25">
      <c r="A562" s="181">
        <v>4107</v>
      </c>
      <c r="B562" s="701" t="s">
        <v>14708</v>
      </c>
      <c r="C562" s="181" t="s">
        <v>301</v>
      </c>
      <c r="D562" s="181" t="s">
        <v>1124</v>
      </c>
      <c r="E562" s="181" t="s">
        <v>14709</v>
      </c>
      <c r="F562" s="181" t="s">
        <v>304</v>
      </c>
      <c r="G562" s="181" t="s">
        <v>827</v>
      </c>
      <c r="H562" s="181" t="s">
        <v>11</v>
      </c>
      <c r="I562" s="181" t="s">
        <v>14710</v>
      </c>
      <c r="J562" s="181">
        <v>54000</v>
      </c>
      <c r="K562" s="181">
        <v>54</v>
      </c>
      <c r="L562" s="181"/>
      <c r="M562" s="181"/>
      <c r="N562" s="596" t="s">
        <v>285</v>
      </c>
    </row>
    <row r="563" spans="1:14" s="158" customFormat="1" ht="18" customHeight="1" x14ac:dyDescent="0.25">
      <c r="A563" s="181">
        <v>17919</v>
      </c>
      <c r="B563" s="701">
        <v>221007</v>
      </c>
      <c r="C563" s="181" t="s">
        <v>1128</v>
      </c>
      <c r="D563" s="181" t="s">
        <v>1129</v>
      </c>
      <c r="E563" s="181" t="s">
        <v>1130</v>
      </c>
      <c r="F563" s="181" t="s">
        <v>304</v>
      </c>
      <c r="G563" s="181" t="s">
        <v>550</v>
      </c>
      <c r="H563" s="181" t="s">
        <v>5</v>
      </c>
      <c r="I563" s="181" t="s">
        <v>1131</v>
      </c>
      <c r="J563" s="181">
        <v>9990</v>
      </c>
      <c r="K563" s="181">
        <v>8</v>
      </c>
      <c r="L563" s="181"/>
      <c r="M563" s="181"/>
      <c r="N563" s="596" t="s">
        <v>285</v>
      </c>
    </row>
    <row r="564" spans="1:14" s="158" customFormat="1" ht="18" customHeight="1" x14ac:dyDescent="0.25">
      <c r="A564" s="181">
        <v>24350</v>
      </c>
      <c r="B564" s="701">
        <v>45002</v>
      </c>
      <c r="C564" s="181" t="s">
        <v>17807</v>
      </c>
      <c r="D564" s="181" t="s">
        <v>1132</v>
      </c>
      <c r="E564" s="181" t="s">
        <v>1244</v>
      </c>
      <c r="F564" s="181" t="s">
        <v>577</v>
      </c>
      <c r="G564" s="181" t="s">
        <v>1077</v>
      </c>
      <c r="H564" s="181" t="s">
        <v>5</v>
      </c>
      <c r="I564" s="181" t="s">
        <v>17808</v>
      </c>
      <c r="J564" s="181">
        <v>21370</v>
      </c>
      <c r="K564" s="181">
        <v>22</v>
      </c>
      <c r="L564" s="181"/>
      <c r="M564" s="181"/>
      <c r="N564" s="596" t="s">
        <v>285</v>
      </c>
    </row>
    <row r="565" spans="1:14" s="158" customFormat="1" ht="18" customHeight="1" x14ac:dyDescent="0.25">
      <c r="A565" s="181">
        <v>25876</v>
      </c>
      <c r="B565" s="701">
        <v>45004</v>
      </c>
      <c r="C565" s="181" t="s">
        <v>301</v>
      </c>
      <c r="D565" s="181" t="s">
        <v>1132</v>
      </c>
      <c r="E565" s="181" t="s">
        <v>932</v>
      </c>
      <c r="F565" s="181" t="s">
        <v>577</v>
      </c>
      <c r="G565" s="181" t="s">
        <v>1077</v>
      </c>
      <c r="H565" s="181" t="s">
        <v>5</v>
      </c>
      <c r="I565" s="181" t="s">
        <v>1133</v>
      </c>
      <c r="J565" s="181">
        <v>27660</v>
      </c>
      <c r="K565" s="181">
        <v>3</v>
      </c>
      <c r="L565" s="181"/>
      <c r="M565" s="181"/>
      <c r="N565" s="596" t="s">
        <v>285</v>
      </c>
    </row>
    <row r="566" spans="1:14" s="158" customFormat="1" ht="18" customHeight="1" x14ac:dyDescent="0.25">
      <c r="A566" s="181">
        <v>27114</v>
      </c>
      <c r="B566" s="701">
        <v>45300</v>
      </c>
      <c r="C566" s="181" t="s">
        <v>10864</v>
      </c>
      <c r="D566" s="181" t="s">
        <v>1132</v>
      </c>
      <c r="E566" s="181" t="s">
        <v>10865</v>
      </c>
      <c r="F566" s="181" t="s">
        <v>577</v>
      </c>
      <c r="G566" s="181" t="s">
        <v>1077</v>
      </c>
      <c r="H566" s="181" t="s">
        <v>5</v>
      </c>
      <c r="I566" s="181" t="s">
        <v>301</v>
      </c>
      <c r="J566" s="181">
        <v>22340</v>
      </c>
      <c r="K566" s="181">
        <v>4</v>
      </c>
      <c r="L566" s="181"/>
      <c r="M566" s="181"/>
      <c r="N566" s="596" t="s">
        <v>285</v>
      </c>
    </row>
    <row r="567" spans="1:14" s="158" customFormat="1" ht="18" customHeight="1" x14ac:dyDescent="0.25">
      <c r="A567" s="181">
        <v>8851</v>
      </c>
      <c r="B567" s="701">
        <v>45000</v>
      </c>
      <c r="C567" s="181" t="s">
        <v>14143</v>
      </c>
      <c r="D567" s="181" t="s">
        <v>1132</v>
      </c>
      <c r="E567" s="181" t="s">
        <v>14144</v>
      </c>
      <c r="F567" s="181" t="s">
        <v>304</v>
      </c>
      <c r="G567" s="181" t="s">
        <v>1077</v>
      </c>
      <c r="H567" s="181" t="s">
        <v>5</v>
      </c>
      <c r="I567" s="181" t="s">
        <v>14145</v>
      </c>
      <c r="J567" s="181">
        <v>19150</v>
      </c>
      <c r="K567" s="181">
        <v>96</v>
      </c>
      <c r="L567" s="181"/>
      <c r="M567" s="181"/>
      <c r="N567" s="596" t="s">
        <v>285</v>
      </c>
    </row>
    <row r="568" spans="1:14" s="158" customFormat="1" ht="18" customHeight="1" x14ac:dyDescent="0.25">
      <c r="A568" s="181">
        <v>28673</v>
      </c>
      <c r="B568" s="701">
        <v>31600</v>
      </c>
      <c r="C568" s="181" t="s">
        <v>301</v>
      </c>
      <c r="D568" s="181" t="s">
        <v>1132</v>
      </c>
      <c r="E568" s="181" t="s">
        <v>16385</v>
      </c>
      <c r="F568" s="181" t="s">
        <v>577</v>
      </c>
      <c r="G568" s="181" t="s">
        <v>1077</v>
      </c>
      <c r="H568" s="181" t="s">
        <v>5</v>
      </c>
      <c r="I568" s="181" t="s">
        <v>16417</v>
      </c>
      <c r="J568" s="181">
        <v>33770</v>
      </c>
      <c r="K568" s="181">
        <v>8</v>
      </c>
      <c r="L568" s="181"/>
      <c r="M568" s="181"/>
      <c r="N568" s="596" t="s">
        <v>285</v>
      </c>
    </row>
    <row r="569" spans="1:14" s="158" customFormat="1" ht="18" customHeight="1" x14ac:dyDescent="0.25">
      <c r="A569" s="181">
        <v>26121</v>
      </c>
      <c r="B569" s="701">
        <v>242170</v>
      </c>
      <c r="C569" s="181" t="s">
        <v>301</v>
      </c>
      <c r="D569" s="181" t="s">
        <v>1132</v>
      </c>
      <c r="E569" s="181" t="s">
        <v>12883</v>
      </c>
      <c r="F569" s="181" t="s">
        <v>577</v>
      </c>
      <c r="G569" s="181" t="s">
        <v>550</v>
      </c>
      <c r="H569" s="181" t="s">
        <v>5</v>
      </c>
      <c r="I569" s="181" t="s">
        <v>1134</v>
      </c>
      <c r="J569" s="181">
        <v>20680</v>
      </c>
      <c r="K569" s="181">
        <v>20</v>
      </c>
      <c r="L569" s="181"/>
      <c r="M569" s="181"/>
      <c r="N569" s="596" t="s">
        <v>285</v>
      </c>
    </row>
    <row r="570" spans="1:14" s="158" customFormat="1" ht="18" customHeight="1" x14ac:dyDescent="0.25">
      <c r="A570" s="181">
        <v>19331</v>
      </c>
      <c r="B570" s="701">
        <v>45001</v>
      </c>
      <c r="C570" s="181" t="s">
        <v>14146</v>
      </c>
      <c r="D570" s="181" t="s">
        <v>1132</v>
      </c>
      <c r="E570" s="181" t="s">
        <v>14147</v>
      </c>
      <c r="F570" s="181" t="s">
        <v>577</v>
      </c>
      <c r="G570" s="181" t="s">
        <v>1077</v>
      </c>
      <c r="H570" s="181" t="s">
        <v>5</v>
      </c>
      <c r="I570" s="181" t="s">
        <v>14148</v>
      </c>
      <c r="J570" s="181">
        <v>19150</v>
      </c>
      <c r="K570" s="181">
        <v>82</v>
      </c>
      <c r="L570" s="181"/>
      <c r="M570" s="181"/>
      <c r="N570" s="596" t="s">
        <v>285</v>
      </c>
    </row>
    <row r="571" spans="1:14" s="158" customFormat="1" ht="18" customHeight="1" x14ac:dyDescent="0.25">
      <c r="A571" s="181">
        <v>19294</v>
      </c>
      <c r="B571" s="701">
        <v>700532</v>
      </c>
      <c r="C571" s="181" t="s">
        <v>301</v>
      </c>
      <c r="D571" s="181" t="s">
        <v>1135</v>
      </c>
      <c r="E571" s="181" t="s">
        <v>632</v>
      </c>
      <c r="F571" s="181" t="s">
        <v>577</v>
      </c>
      <c r="G571" s="181" t="s">
        <v>139</v>
      </c>
      <c r="H571" s="181" t="s">
        <v>5</v>
      </c>
      <c r="I571" s="181" t="s">
        <v>301</v>
      </c>
      <c r="J571" s="181">
        <v>5890</v>
      </c>
      <c r="K571" s="181">
        <v>5</v>
      </c>
      <c r="L571" s="181"/>
      <c r="M571" s="181"/>
      <c r="N571" s="596" t="s">
        <v>285</v>
      </c>
    </row>
    <row r="572" spans="1:14" s="158" customFormat="1" ht="18" customHeight="1" x14ac:dyDescent="0.25">
      <c r="A572" s="181">
        <v>11060</v>
      </c>
      <c r="B572" s="701" t="s">
        <v>1136</v>
      </c>
      <c r="C572" s="181" t="s">
        <v>1137</v>
      </c>
      <c r="D572" s="181" t="s">
        <v>1138</v>
      </c>
      <c r="E572" s="181" t="s">
        <v>1139</v>
      </c>
      <c r="F572" s="181" t="s">
        <v>304</v>
      </c>
      <c r="G572" s="181" t="s">
        <v>725</v>
      </c>
      <c r="H572" s="181" t="s">
        <v>5</v>
      </c>
      <c r="I572" s="181" t="s">
        <v>301</v>
      </c>
      <c r="J572" s="181">
        <v>2670</v>
      </c>
      <c r="K572" s="181">
        <v>17</v>
      </c>
      <c r="L572" s="181"/>
      <c r="M572" s="181"/>
      <c r="N572" s="596" t="s">
        <v>285</v>
      </c>
    </row>
    <row r="573" spans="1:14" s="158" customFormat="1" ht="18" customHeight="1" x14ac:dyDescent="0.25">
      <c r="A573" s="181">
        <v>9004</v>
      </c>
      <c r="B573" s="701" t="s">
        <v>1141</v>
      </c>
      <c r="C573" s="181" t="s">
        <v>1142</v>
      </c>
      <c r="D573" s="181" t="s">
        <v>1143</v>
      </c>
      <c r="E573" s="181" t="s">
        <v>854</v>
      </c>
      <c r="F573" s="181" t="s">
        <v>304</v>
      </c>
      <c r="G573" s="181" t="s">
        <v>567</v>
      </c>
      <c r="H573" s="181" t="s">
        <v>5</v>
      </c>
      <c r="I573" s="181" t="s">
        <v>528</v>
      </c>
      <c r="J573" s="181">
        <v>19620</v>
      </c>
      <c r="K573" s="181">
        <v>4</v>
      </c>
      <c r="L573" s="181"/>
      <c r="M573" s="181"/>
      <c r="N573" s="596" t="s">
        <v>285</v>
      </c>
    </row>
    <row r="574" spans="1:14" s="158" customFormat="1" ht="18" customHeight="1" x14ac:dyDescent="0.25">
      <c r="A574" s="181">
        <v>22913</v>
      </c>
      <c r="B574" s="701" t="s">
        <v>1144</v>
      </c>
      <c r="C574" s="181" t="s">
        <v>1145</v>
      </c>
      <c r="D574" s="181" t="s">
        <v>1146</v>
      </c>
      <c r="E574" s="181" t="s">
        <v>1147</v>
      </c>
      <c r="F574" s="181" t="s">
        <v>304</v>
      </c>
      <c r="G574" s="181" t="s">
        <v>567</v>
      </c>
      <c r="H574" s="181" t="s">
        <v>5</v>
      </c>
      <c r="I574" s="181" t="s">
        <v>301</v>
      </c>
      <c r="J574" s="181">
        <v>58140</v>
      </c>
      <c r="K574" s="181">
        <v>4</v>
      </c>
      <c r="L574" s="181"/>
      <c r="M574" s="181"/>
      <c r="N574" s="596" t="s">
        <v>285</v>
      </c>
    </row>
    <row r="575" spans="1:14" s="158" customFormat="1" ht="18" customHeight="1" x14ac:dyDescent="0.25">
      <c r="A575" s="181">
        <v>13622</v>
      </c>
      <c r="B575" s="701" t="s">
        <v>1148</v>
      </c>
      <c r="C575" s="181" t="s">
        <v>1149</v>
      </c>
      <c r="D575" s="181" t="s">
        <v>1146</v>
      </c>
      <c r="E575" s="181" t="s">
        <v>699</v>
      </c>
      <c r="F575" s="181" t="s">
        <v>304</v>
      </c>
      <c r="G575" s="181" t="s">
        <v>567</v>
      </c>
      <c r="H575" s="181" t="s">
        <v>5</v>
      </c>
      <c r="I575" s="181" t="s">
        <v>833</v>
      </c>
      <c r="J575" s="181">
        <v>50160</v>
      </c>
      <c r="K575" s="181">
        <v>14</v>
      </c>
      <c r="L575" s="181"/>
      <c r="M575" s="181"/>
      <c r="N575" s="596" t="s">
        <v>285</v>
      </c>
    </row>
    <row r="576" spans="1:14" s="158" customFormat="1" ht="18" customHeight="1" x14ac:dyDescent="0.25">
      <c r="A576" s="181">
        <v>24576</v>
      </c>
      <c r="B576" s="701" t="s">
        <v>1150</v>
      </c>
      <c r="C576" s="181" t="s">
        <v>1151</v>
      </c>
      <c r="D576" s="181" t="s">
        <v>1146</v>
      </c>
      <c r="E576" s="181" t="s">
        <v>337</v>
      </c>
      <c r="F576" s="181" t="s">
        <v>304</v>
      </c>
      <c r="G576" s="181" t="s">
        <v>567</v>
      </c>
      <c r="H576" s="181" t="s">
        <v>5</v>
      </c>
      <c r="I576" s="181" t="s">
        <v>1152</v>
      </c>
      <c r="J576" s="181">
        <v>38740</v>
      </c>
      <c r="K576" s="181">
        <v>15</v>
      </c>
      <c r="L576" s="181"/>
      <c r="M576" s="181"/>
      <c r="N576" s="596" t="s">
        <v>285</v>
      </c>
    </row>
    <row r="577" spans="1:14" s="158" customFormat="1" ht="18" customHeight="1" x14ac:dyDescent="0.25">
      <c r="A577" s="181">
        <v>37758</v>
      </c>
      <c r="B577" s="701" t="s">
        <v>1154</v>
      </c>
      <c r="C577" s="181" t="s">
        <v>1155</v>
      </c>
      <c r="D577" s="181" t="s">
        <v>1146</v>
      </c>
      <c r="E577" s="181" t="s">
        <v>945</v>
      </c>
      <c r="F577" s="181" t="s">
        <v>304</v>
      </c>
      <c r="G577" s="181" t="s">
        <v>567</v>
      </c>
      <c r="H577" s="181" t="s">
        <v>5</v>
      </c>
      <c r="I577" s="181" t="s">
        <v>1156</v>
      </c>
      <c r="J577" s="181">
        <v>47630</v>
      </c>
      <c r="K577" s="181">
        <v>129</v>
      </c>
      <c r="L577" s="181"/>
      <c r="M577" s="181"/>
      <c r="N577" s="596" t="s">
        <v>285</v>
      </c>
    </row>
    <row r="578" spans="1:14" s="158" customFormat="1" ht="18" customHeight="1" x14ac:dyDescent="0.25">
      <c r="A578" s="181">
        <v>50453</v>
      </c>
      <c r="B578" s="701" t="s">
        <v>1157</v>
      </c>
      <c r="C578" s="181" t="s">
        <v>1158</v>
      </c>
      <c r="D578" s="181" t="s">
        <v>1146</v>
      </c>
      <c r="E578" s="181" t="s">
        <v>1159</v>
      </c>
      <c r="F578" s="181" t="s">
        <v>304</v>
      </c>
      <c r="G578" s="181" t="s">
        <v>567</v>
      </c>
      <c r="H578" s="181" t="s">
        <v>5</v>
      </c>
      <c r="I578" s="181" t="s">
        <v>301</v>
      </c>
      <c r="J578" s="181">
        <v>11880</v>
      </c>
      <c r="K578" s="181">
        <v>5</v>
      </c>
      <c r="L578" s="181"/>
      <c r="M578" s="181"/>
      <c r="N578" s="596" t="s">
        <v>285</v>
      </c>
    </row>
    <row r="579" spans="1:14" s="158" customFormat="1" ht="18" customHeight="1" x14ac:dyDescent="0.25">
      <c r="A579" s="181">
        <v>22827</v>
      </c>
      <c r="B579" s="701" t="s">
        <v>1160</v>
      </c>
      <c r="C579" s="181" t="s">
        <v>1161</v>
      </c>
      <c r="D579" s="181" t="s">
        <v>1146</v>
      </c>
      <c r="E579" s="181" t="s">
        <v>322</v>
      </c>
      <c r="F579" s="181" t="s">
        <v>304</v>
      </c>
      <c r="G579" s="181" t="s">
        <v>567</v>
      </c>
      <c r="H579" s="181" t="s">
        <v>5</v>
      </c>
      <c r="I579" s="181" t="s">
        <v>301</v>
      </c>
      <c r="J579" s="181">
        <v>27290</v>
      </c>
      <c r="K579" s="181">
        <v>3</v>
      </c>
      <c r="L579" s="181"/>
      <c r="M579" s="181"/>
      <c r="N579" s="596" t="s">
        <v>285</v>
      </c>
    </row>
    <row r="580" spans="1:14" s="158" customFormat="1" ht="18" customHeight="1" x14ac:dyDescent="0.25">
      <c r="A580" s="181">
        <v>6255</v>
      </c>
      <c r="B580" s="701" t="s">
        <v>1162</v>
      </c>
      <c r="C580" s="181" t="s">
        <v>301</v>
      </c>
      <c r="D580" s="181" t="s">
        <v>1146</v>
      </c>
      <c r="E580" s="181" t="s">
        <v>487</v>
      </c>
      <c r="F580" s="181" t="s">
        <v>304</v>
      </c>
      <c r="G580" s="181" t="s">
        <v>567</v>
      </c>
      <c r="H580" s="181" t="s">
        <v>5</v>
      </c>
      <c r="I580" s="181" t="s">
        <v>301</v>
      </c>
      <c r="J580" s="181">
        <v>36330</v>
      </c>
      <c r="K580" s="181">
        <v>2</v>
      </c>
      <c r="L580" s="181"/>
      <c r="M580" s="181"/>
      <c r="N580" s="596" t="s">
        <v>285</v>
      </c>
    </row>
    <row r="581" spans="1:14" s="158" customFormat="1" ht="18" customHeight="1" x14ac:dyDescent="0.25">
      <c r="A581" s="181">
        <v>23154</v>
      </c>
      <c r="B581" s="701" t="s">
        <v>12355</v>
      </c>
      <c r="C581" s="181" t="s">
        <v>301</v>
      </c>
      <c r="D581" s="181" t="s">
        <v>1146</v>
      </c>
      <c r="E581" s="181" t="s">
        <v>12356</v>
      </c>
      <c r="F581" s="181" t="s">
        <v>304</v>
      </c>
      <c r="G581" s="181" t="s">
        <v>567</v>
      </c>
      <c r="H581" s="181" t="s">
        <v>5</v>
      </c>
      <c r="I581" s="181" t="s">
        <v>301</v>
      </c>
      <c r="J581" s="181">
        <v>20990</v>
      </c>
      <c r="K581" s="181">
        <v>3</v>
      </c>
      <c r="L581" s="181"/>
      <c r="M581" s="181"/>
      <c r="N581" s="596" t="s">
        <v>285</v>
      </c>
    </row>
    <row r="582" spans="1:14" s="158" customFormat="1" ht="18" customHeight="1" x14ac:dyDescent="0.25">
      <c r="A582" s="181">
        <v>5126</v>
      </c>
      <c r="B582" s="701" t="s">
        <v>1163</v>
      </c>
      <c r="C582" s="181" t="s">
        <v>301</v>
      </c>
      <c r="D582" s="181" t="s">
        <v>1146</v>
      </c>
      <c r="E582" s="181" t="s">
        <v>639</v>
      </c>
      <c r="F582" s="181" t="s">
        <v>304</v>
      </c>
      <c r="G582" s="181" t="s">
        <v>567</v>
      </c>
      <c r="H582" s="181" t="s">
        <v>5</v>
      </c>
      <c r="I582" s="181" t="s">
        <v>301</v>
      </c>
      <c r="J582" s="181">
        <v>59210</v>
      </c>
      <c r="K582" s="181">
        <v>4</v>
      </c>
      <c r="L582" s="181"/>
      <c r="M582" s="181"/>
      <c r="N582" s="596" t="s">
        <v>285</v>
      </c>
    </row>
    <row r="583" spans="1:14" s="158" customFormat="1" ht="18" customHeight="1" x14ac:dyDescent="0.25">
      <c r="A583" s="181">
        <v>21385</v>
      </c>
      <c r="B583" s="701" t="s">
        <v>16418</v>
      </c>
      <c r="C583" s="181" t="s">
        <v>301</v>
      </c>
      <c r="D583" s="181" t="s">
        <v>1146</v>
      </c>
      <c r="E583" s="181" t="s">
        <v>639</v>
      </c>
      <c r="F583" s="181" t="s">
        <v>304</v>
      </c>
      <c r="G583" s="181" t="s">
        <v>567</v>
      </c>
      <c r="H583" s="181" t="s">
        <v>5</v>
      </c>
      <c r="I583" s="181" t="s">
        <v>301</v>
      </c>
      <c r="J583" s="181">
        <v>13990</v>
      </c>
      <c r="K583" s="181">
        <v>2</v>
      </c>
      <c r="L583" s="181"/>
      <c r="M583" s="181"/>
      <c r="N583" s="596" t="s">
        <v>285</v>
      </c>
    </row>
    <row r="584" spans="1:14" s="158" customFormat="1" ht="18" customHeight="1" x14ac:dyDescent="0.25">
      <c r="A584" s="181">
        <v>52310</v>
      </c>
      <c r="B584" s="701" t="s">
        <v>16419</v>
      </c>
      <c r="C584" s="181" t="s">
        <v>16420</v>
      </c>
      <c r="D584" s="181" t="s">
        <v>1146</v>
      </c>
      <c r="E584" s="181" t="s">
        <v>639</v>
      </c>
      <c r="F584" s="181" t="s">
        <v>304</v>
      </c>
      <c r="G584" s="181" t="s">
        <v>567</v>
      </c>
      <c r="H584" s="181" t="s">
        <v>5</v>
      </c>
      <c r="I584" s="181" t="s">
        <v>301</v>
      </c>
      <c r="J584" s="181">
        <v>17230</v>
      </c>
      <c r="K584" s="181">
        <v>1</v>
      </c>
      <c r="L584" s="181"/>
      <c r="M584" s="181"/>
      <c r="N584" s="596" t="s">
        <v>285</v>
      </c>
    </row>
    <row r="585" spans="1:14" s="158" customFormat="1" ht="18" customHeight="1" x14ac:dyDescent="0.25">
      <c r="A585" s="181">
        <v>50465</v>
      </c>
      <c r="B585" s="701" t="s">
        <v>12357</v>
      </c>
      <c r="C585" s="181" t="s">
        <v>12358</v>
      </c>
      <c r="D585" s="181" t="s">
        <v>1146</v>
      </c>
      <c r="E585" s="181" t="s">
        <v>12359</v>
      </c>
      <c r="F585" s="181" t="s">
        <v>304</v>
      </c>
      <c r="G585" s="181" t="s">
        <v>567</v>
      </c>
      <c r="H585" s="181" t="s">
        <v>5</v>
      </c>
      <c r="I585" s="181" t="s">
        <v>301</v>
      </c>
      <c r="J585" s="181">
        <v>41060</v>
      </c>
      <c r="K585" s="181">
        <v>22</v>
      </c>
      <c r="L585" s="181"/>
      <c r="M585" s="181"/>
      <c r="N585" s="596" t="s">
        <v>285</v>
      </c>
    </row>
    <row r="586" spans="1:14" s="158" customFormat="1" ht="18" customHeight="1" x14ac:dyDescent="0.25">
      <c r="A586" s="181">
        <v>22828</v>
      </c>
      <c r="B586" s="701" t="s">
        <v>16421</v>
      </c>
      <c r="C586" s="181" t="s">
        <v>16422</v>
      </c>
      <c r="D586" s="181" t="s">
        <v>1146</v>
      </c>
      <c r="E586" s="181" t="s">
        <v>16423</v>
      </c>
      <c r="F586" s="181" t="s">
        <v>304</v>
      </c>
      <c r="G586" s="181" t="s">
        <v>567</v>
      </c>
      <c r="H586" s="181" t="s">
        <v>5</v>
      </c>
      <c r="I586" s="181" t="s">
        <v>16424</v>
      </c>
      <c r="J586" s="181">
        <v>56760</v>
      </c>
      <c r="K586" s="181">
        <v>6</v>
      </c>
      <c r="L586" s="181"/>
      <c r="M586" s="181"/>
      <c r="N586" s="596" t="s">
        <v>285</v>
      </c>
    </row>
    <row r="587" spans="1:14" s="158" customFormat="1" ht="18" customHeight="1" x14ac:dyDescent="0.25">
      <c r="A587" s="181">
        <v>29741</v>
      </c>
      <c r="B587" s="701">
        <v>21357</v>
      </c>
      <c r="C587" s="181" t="s">
        <v>1164</v>
      </c>
      <c r="D587" s="181" t="s">
        <v>1165</v>
      </c>
      <c r="E587" s="181" t="s">
        <v>1166</v>
      </c>
      <c r="F587" s="181" t="s">
        <v>304</v>
      </c>
      <c r="G587" s="181" t="s">
        <v>567</v>
      </c>
      <c r="H587" s="181" t="s">
        <v>5</v>
      </c>
      <c r="I587" s="181" t="s">
        <v>1167</v>
      </c>
      <c r="J587" s="181">
        <v>45170</v>
      </c>
      <c r="K587" s="181">
        <v>3</v>
      </c>
      <c r="L587" s="181"/>
      <c r="M587" s="181"/>
      <c r="N587" s="596" t="s">
        <v>285</v>
      </c>
    </row>
    <row r="588" spans="1:14" s="158" customFormat="1" ht="18" customHeight="1" x14ac:dyDescent="0.25">
      <c r="A588" s="181">
        <v>25713</v>
      </c>
      <c r="B588" s="701" t="s">
        <v>12360</v>
      </c>
      <c r="C588" s="181" t="s">
        <v>301</v>
      </c>
      <c r="D588" s="181" t="s">
        <v>1165</v>
      </c>
      <c r="E588" s="181" t="s">
        <v>1168</v>
      </c>
      <c r="F588" s="181" t="s">
        <v>304</v>
      </c>
      <c r="G588" s="181" t="s">
        <v>567</v>
      </c>
      <c r="H588" s="181" t="s">
        <v>5</v>
      </c>
      <c r="I588" s="181" t="s">
        <v>301</v>
      </c>
      <c r="J588" s="181">
        <v>16150</v>
      </c>
      <c r="K588" s="181">
        <v>5</v>
      </c>
      <c r="L588" s="181"/>
      <c r="M588" s="181"/>
      <c r="N588" s="596" t="s">
        <v>285</v>
      </c>
    </row>
    <row r="589" spans="1:14" s="158" customFormat="1" ht="18" customHeight="1" x14ac:dyDescent="0.25">
      <c r="A589" s="181">
        <v>29746</v>
      </c>
      <c r="B589" s="701">
        <v>21484</v>
      </c>
      <c r="C589" s="181" t="s">
        <v>1169</v>
      </c>
      <c r="D589" s="181" t="s">
        <v>1165</v>
      </c>
      <c r="E589" s="181" t="s">
        <v>1170</v>
      </c>
      <c r="F589" s="181" t="s">
        <v>304</v>
      </c>
      <c r="G589" s="181" t="s">
        <v>567</v>
      </c>
      <c r="H589" s="181" t="s">
        <v>5</v>
      </c>
      <c r="I589" s="181" t="s">
        <v>1171</v>
      </c>
      <c r="J589" s="181">
        <v>12040</v>
      </c>
      <c r="K589" s="181">
        <v>1</v>
      </c>
      <c r="L589" s="181"/>
      <c r="M589" s="181"/>
      <c r="N589" s="596" t="s">
        <v>285</v>
      </c>
    </row>
    <row r="590" spans="1:14" s="158" customFormat="1" ht="18" customHeight="1" x14ac:dyDescent="0.25">
      <c r="A590" s="181">
        <v>30499</v>
      </c>
      <c r="B590" s="701">
        <v>21564</v>
      </c>
      <c r="C590" s="181" t="s">
        <v>16425</v>
      </c>
      <c r="D590" s="181" t="s">
        <v>1165</v>
      </c>
      <c r="E590" s="181" t="s">
        <v>1634</v>
      </c>
      <c r="F590" s="181" t="s">
        <v>304</v>
      </c>
      <c r="G590" s="181" t="s">
        <v>567</v>
      </c>
      <c r="H590" s="181" t="s">
        <v>5</v>
      </c>
      <c r="I590" s="181" t="s">
        <v>1186</v>
      </c>
      <c r="J590" s="181">
        <v>55530</v>
      </c>
      <c r="K590" s="181">
        <v>2</v>
      </c>
      <c r="L590" s="181"/>
      <c r="M590" s="181"/>
      <c r="N590" s="596" t="s">
        <v>285</v>
      </c>
    </row>
    <row r="591" spans="1:14" s="158" customFormat="1" ht="18" customHeight="1" x14ac:dyDescent="0.25">
      <c r="A591" s="181">
        <v>27408</v>
      </c>
      <c r="B591" s="701" t="s">
        <v>1172</v>
      </c>
      <c r="C591" s="181" t="s">
        <v>301</v>
      </c>
      <c r="D591" s="181" t="s">
        <v>1165</v>
      </c>
      <c r="E591" s="181" t="s">
        <v>1173</v>
      </c>
      <c r="F591" s="181" t="s">
        <v>304</v>
      </c>
      <c r="G591" s="181" t="s">
        <v>567</v>
      </c>
      <c r="H591" s="181" t="s">
        <v>5</v>
      </c>
      <c r="I591" s="181" t="s">
        <v>1174</v>
      </c>
      <c r="J591" s="181">
        <v>29130</v>
      </c>
      <c r="K591" s="181">
        <v>2</v>
      </c>
      <c r="L591" s="181"/>
      <c r="M591" s="181"/>
      <c r="N591" s="596" t="s">
        <v>285</v>
      </c>
    </row>
    <row r="592" spans="1:14" s="158" customFormat="1" ht="18" customHeight="1" x14ac:dyDescent="0.25">
      <c r="A592" s="181">
        <v>29742</v>
      </c>
      <c r="B592" s="701">
        <v>21358</v>
      </c>
      <c r="C592" s="181" t="s">
        <v>16426</v>
      </c>
      <c r="D592" s="181" t="s">
        <v>1176</v>
      </c>
      <c r="E592" s="181" t="s">
        <v>1166</v>
      </c>
      <c r="F592" s="181" t="s">
        <v>304</v>
      </c>
      <c r="G592" s="181" t="s">
        <v>567</v>
      </c>
      <c r="H592" s="181" t="s">
        <v>5</v>
      </c>
      <c r="I592" s="181" t="s">
        <v>16427</v>
      </c>
      <c r="J592" s="181">
        <v>14900</v>
      </c>
      <c r="K592" s="181">
        <v>2</v>
      </c>
      <c r="L592" s="181"/>
      <c r="M592" s="181"/>
      <c r="N592" s="596" t="s">
        <v>285</v>
      </c>
    </row>
    <row r="593" spans="1:14" s="158" customFormat="1" ht="18" customHeight="1" x14ac:dyDescent="0.25">
      <c r="A593" s="181">
        <v>29739</v>
      </c>
      <c r="B593" s="701">
        <v>21354</v>
      </c>
      <c r="C593" s="181" t="s">
        <v>16428</v>
      </c>
      <c r="D593" s="181" t="s">
        <v>1176</v>
      </c>
      <c r="E593" s="181" t="s">
        <v>1153</v>
      </c>
      <c r="F593" s="181" t="s">
        <v>304</v>
      </c>
      <c r="G593" s="181" t="s">
        <v>567</v>
      </c>
      <c r="H593" s="181" t="s">
        <v>5</v>
      </c>
      <c r="I593" s="181" t="s">
        <v>16429</v>
      </c>
      <c r="J593" s="181">
        <v>14240</v>
      </c>
      <c r="K593" s="181">
        <v>1</v>
      </c>
      <c r="L593" s="181"/>
      <c r="M593" s="181"/>
      <c r="N593" s="596" t="s">
        <v>285</v>
      </c>
    </row>
    <row r="594" spans="1:14" s="158" customFormat="1" ht="18" customHeight="1" x14ac:dyDescent="0.25">
      <c r="A594" s="181">
        <v>25710</v>
      </c>
      <c r="B594" s="701" t="s">
        <v>1177</v>
      </c>
      <c r="C594" s="181" t="s">
        <v>301</v>
      </c>
      <c r="D594" s="181" t="s">
        <v>1176</v>
      </c>
      <c r="E594" s="181" t="s">
        <v>1168</v>
      </c>
      <c r="F594" s="181" t="s">
        <v>304</v>
      </c>
      <c r="G594" s="181" t="s">
        <v>567</v>
      </c>
      <c r="H594" s="181" t="s">
        <v>5</v>
      </c>
      <c r="I594" s="181" t="s">
        <v>1178</v>
      </c>
      <c r="J594" s="181">
        <v>45250</v>
      </c>
      <c r="K594" s="181">
        <v>20</v>
      </c>
      <c r="L594" s="181"/>
      <c r="M594" s="181"/>
      <c r="N594" s="596" t="s">
        <v>285</v>
      </c>
    </row>
    <row r="595" spans="1:14" s="158" customFormat="1" ht="18" customHeight="1" x14ac:dyDescent="0.25">
      <c r="A595" s="181">
        <v>29747</v>
      </c>
      <c r="B595" s="701">
        <v>21485</v>
      </c>
      <c r="C595" s="181" t="s">
        <v>1179</v>
      </c>
      <c r="D595" s="181" t="s">
        <v>1176</v>
      </c>
      <c r="E595" s="181" t="s">
        <v>1170</v>
      </c>
      <c r="F595" s="181" t="s">
        <v>304</v>
      </c>
      <c r="G595" s="181" t="s">
        <v>567</v>
      </c>
      <c r="H595" s="181" t="s">
        <v>5</v>
      </c>
      <c r="I595" s="181" t="s">
        <v>1180</v>
      </c>
      <c r="J595" s="181">
        <v>9460</v>
      </c>
      <c r="K595" s="181">
        <v>5</v>
      </c>
      <c r="L595" s="181"/>
      <c r="M595" s="181"/>
      <c r="N595" s="596" t="s">
        <v>285</v>
      </c>
    </row>
    <row r="596" spans="1:14" s="158" customFormat="1" ht="18" customHeight="1" x14ac:dyDescent="0.25">
      <c r="A596" s="181">
        <v>30498</v>
      </c>
      <c r="B596" s="701">
        <v>21563</v>
      </c>
      <c r="C596" s="181" t="s">
        <v>16430</v>
      </c>
      <c r="D596" s="181" t="s">
        <v>1176</v>
      </c>
      <c r="E596" s="181" t="s">
        <v>1634</v>
      </c>
      <c r="F596" s="181" t="s">
        <v>304</v>
      </c>
      <c r="G596" s="181" t="s">
        <v>567</v>
      </c>
      <c r="H596" s="181" t="s">
        <v>5</v>
      </c>
      <c r="I596" s="181" t="s">
        <v>301</v>
      </c>
      <c r="J596" s="181">
        <v>13710</v>
      </c>
      <c r="K596" s="181">
        <v>2</v>
      </c>
      <c r="L596" s="181"/>
      <c r="M596" s="181"/>
      <c r="N596" s="596" t="s">
        <v>285</v>
      </c>
    </row>
    <row r="597" spans="1:14" s="158" customFormat="1" ht="18" customHeight="1" x14ac:dyDescent="0.25">
      <c r="A597" s="181">
        <v>25326</v>
      </c>
      <c r="B597" s="701" t="s">
        <v>1181</v>
      </c>
      <c r="C597" s="181" t="s">
        <v>301</v>
      </c>
      <c r="D597" s="181" t="s">
        <v>1176</v>
      </c>
      <c r="E597" s="181" t="s">
        <v>945</v>
      </c>
      <c r="F597" s="181" t="s">
        <v>304</v>
      </c>
      <c r="G597" s="181" t="s">
        <v>567</v>
      </c>
      <c r="H597" s="181" t="s">
        <v>5</v>
      </c>
      <c r="I597" s="181" t="s">
        <v>1182</v>
      </c>
      <c r="J597" s="181">
        <v>29130</v>
      </c>
      <c r="K597" s="181">
        <v>30</v>
      </c>
      <c r="L597" s="181"/>
      <c r="M597" s="181"/>
      <c r="N597" s="596" t="s">
        <v>285</v>
      </c>
    </row>
    <row r="598" spans="1:14" s="158" customFormat="1" ht="18" customHeight="1" x14ac:dyDescent="0.25">
      <c r="A598" s="181">
        <v>29132</v>
      </c>
      <c r="B598" s="701" t="s">
        <v>11262</v>
      </c>
      <c r="C598" s="181" t="s">
        <v>301</v>
      </c>
      <c r="D598" s="181" t="s">
        <v>1176</v>
      </c>
      <c r="E598" s="181" t="s">
        <v>1175</v>
      </c>
      <c r="F598" s="181" t="s">
        <v>304</v>
      </c>
      <c r="G598" s="181" t="s">
        <v>567</v>
      </c>
      <c r="H598" s="181" t="s">
        <v>5</v>
      </c>
      <c r="I598" s="181" t="s">
        <v>11263</v>
      </c>
      <c r="J598" s="181">
        <v>36200</v>
      </c>
      <c r="K598" s="181">
        <v>1</v>
      </c>
      <c r="L598" s="181"/>
      <c r="M598" s="181"/>
      <c r="N598" s="596" t="s">
        <v>285</v>
      </c>
    </row>
    <row r="599" spans="1:14" s="158" customFormat="1" ht="18" customHeight="1" x14ac:dyDescent="0.25">
      <c r="A599" s="181">
        <v>27413</v>
      </c>
      <c r="B599" s="701" t="s">
        <v>1183</v>
      </c>
      <c r="C599" s="181" t="s">
        <v>1184</v>
      </c>
      <c r="D599" s="181" t="s">
        <v>1176</v>
      </c>
      <c r="E599" s="181" t="s">
        <v>1185</v>
      </c>
      <c r="F599" s="181" t="s">
        <v>304</v>
      </c>
      <c r="G599" s="181" t="s">
        <v>567</v>
      </c>
      <c r="H599" s="181" t="s">
        <v>5</v>
      </c>
      <c r="I599" s="181" t="s">
        <v>1186</v>
      </c>
      <c r="J599" s="181">
        <v>31230</v>
      </c>
      <c r="K599" s="181">
        <v>2</v>
      </c>
      <c r="L599" s="181"/>
      <c r="M599" s="181"/>
      <c r="N599" s="596" t="s">
        <v>285</v>
      </c>
    </row>
    <row r="600" spans="1:14" s="158" customFormat="1" ht="18" customHeight="1" x14ac:dyDescent="0.25">
      <c r="A600" s="181">
        <v>29751</v>
      </c>
      <c r="B600" s="701">
        <v>21505</v>
      </c>
      <c r="C600" s="181" t="s">
        <v>12905</v>
      </c>
      <c r="D600" s="181" t="s">
        <v>1176</v>
      </c>
      <c r="E600" s="181" t="s">
        <v>8333</v>
      </c>
      <c r="F600" s="181" t="s">
        <v>304</v>
      </c>
      <c r="G600" s="181" t="s">
        <v>567</v>
      </c>
      <c r="H600" s="181" t="s">
        <v>5</v>
      </c>
      <c r="I600" s="181" t="s">
        <v>12906</v>
      </c>
      <c r="J600" s="181">
        <v>13900</v>
      </c>
      <c r="K600" s="181">
        <v>2</v>
      </c>
      <c r="L600" s="181"/>
      <c r="M600" s="181"/>
      <c r="N600" s="596" t="s">
        <v>285</v>
      </c>
    </row>
    <row r="601" spans="1:14" s="158" customFormat="1" ht="18" customHeight="1" x14ac:dyDescent="0.25">
      <c r="A601" s="181">
        <v>9010</v>
      </c>
      <c r="B601" s="701" t="s">
        <v>14711</v>
      </c>
      <c r="C601" s="181" t="s">
        <v>301</v>
      </c>
      <c r="D601" s="181" t="s">
        <v>1187</v>
      </c>
      <c r="E601" s="181" t="s">
        <v>606</v>
      </c>
      <c r="F601" s="181" t="s">
        <v>304</v>
      </c>
      <c r="G601" s="181" t="s">
        <v>567</v>
      </c>
      <c r="H601" s="181" t="s">
        <v>5</v>
      </c>
      <c r="I601" s="181" t="s">
        <v>301</v>
      </c>
      <c r="J601" s="181">
        <v>8300</v>
      </c>
      <c r="K601" s="181">
        <v>5</v>
      </c>
      <c r="L601" s="181"/>
      <c r="M601" s="181"/>
      <c r="N601" s="596" t="s">
        <v>285</v>
      </c>
    </row>
    <row r="602" spans="1:14" s="158" customFormat="1" ht="18" customHeight="1" x14ac:dyDescent="0.25">
      <c r="A602" s="181">
        <v>9009</v>
      </c>
      <c r="B602" s="701" t="s">
        <v>16431</v>
      </c>
      <c r="C602" s="181" t="s">
        <v>301</v>
      </c>
      <c r="D602" s="181" t="s">
        <v>1187</v>
      </c>
      <c r="E602" s="181" t="s">
        <v>606</v>
      </c>
      <c r="F602" s="181" t="s">
        <v>304</v>
      </c>
      <c r="G602" s="181" t="s">
        <v>567</v>
      </c>
      <c r="H602" s="181" t="s">
        <v>5</v>
      </c>
      <c r="I602" s="181" t="s">
        <v>301</v>
      </c>
      <c r="J602" s="181">
        <v>9060</v>
      </c>
      <c r="K602" s="181">
        <v>2</v>
      </c>
      <c r="L602" s="181"/>
      <c r="M602" s="181"/>
      <c r="N602" s="596" t="s">
        <v>285</v>
      </c>
    </row>
    <row r="603" spans="1:14" s="158" customFormat="1" ht="18" customHeight="1" x14ac:dyDescent="0.25">
      <c r="A603" s="181">
        <v>2896</v>
      </c>
      <c r="B603" s="701" t="s">
        <v>1188</v>
      </c>
      <c r="C603" s="181" t="s">
        <v>1189</v>
      </c>
      <c r="D603" s="181" t="s">
        <v>1190</v>
      </c>
      <c r="E603" s="181" t="s">
        <v>351</v>
      </c>
      <c r="F603" s="181" t="s">
        <v>304</v>
      </c>
      <c r="G603" s="181" t="s">
        <v>567</v>
      </c>
      <c r="H603" s="181" t="s">
        <v>5</v>
      </c>
      <c r="I603" s="181" t="s">
        <v>301</v>
      </c>
      <c r="J603" s="181">
        <v>144180</v>
      </c>
      <c r="K603" s="181">
        <v>4</v>
      </c>
      <c r="L603" s="181"/>
      <c r="M603" s="181"/>
      <c r="N603" s="596" t="s">
        <v>285</v>
      </c>
    </row>
    <row r="604" spans="1:14" s="158" customFormat="1" ht="18" customHeight="1" x14ac:dyDescent="0.25">
      <c r="A604" s="181">
        <v>9016</v>
      </c>
      <c r="B604" s="701" t="s">
        <v>1191</v>
      </c>
      <c r="C604" s="181" t="s">
        <v>301</v>
      </c>
      <c r="D604" s="181" t="s">
        <v>1192</v>
      </c>
      <c r="E604" s="181" t="s">
        <v>303</v>
      </c>
      <c r="F604" s="181" t="s">
        <v>304</v>
      </c>
      <c r="G604" s="181" t="s">
        <v>567</v>
      </c>
      <c r="H604" s="181" t="s">
        <v>5</v>
      </c>
      <c r="I604" s="181" t="s">
        <v>301</v>
      </c>
      <c r="J604" s="181">
        <v>43600</v>
      </c>
      <c r="K604" s="181">
        <v>12</v>
      </c>
      <c r="L604" s="181"/>
      <c r="M604" s="181"/>
      <c r="N604" s="596" t="s">
        <v>285</v>
      </c>
    </row>
    <row r="605" spans="1:14" s="158" customFormat="1" ht="18" customHeight="1" x14ac:dyDescent="0.25">
      <c r="A605" s="181">
        <v>9020</v>
      </c>
      <c r="B605" s="701" t="s">
        <v>1193</v>
      </c>
      <c r="C605" s="181" t="s">
        <v>1194</v>
      </c>
      <c r="D605" s="181" t="s">
        <v>1195</v>
      </c>
      <c r="E605" s="181" t="s">
        <v>325</v>
      </c>
      <c r="F605" s="181" t="s">
        <v>304</v>
      </c>
      <c r="G605" s="181" t="s">
        <v>567</v>
      </c>
      <c r="H605" s="181" t="s">
        <v>5</v>
      </c>
      <c r="I605" s="181" t="s">
        <v>301</v>
      </c>
      <c r="J605" s="181">
        <v>36220</v>
      </c>
      <c r="K605" s="181">
        <v>1</v>
      </c>
      <c r="L605" s="181"/>
      <c r="M605" s="181"/>
      <c r="N605" s="596" t="s">
        <v>285</v>
      </c>
    </row>
    <row r="606" spans="1:14" s="158" customFormat="1" ht="18" customHeight="1" x14ac:dyDescent="0.25">
      <c r="A606" s="181">
        <v>28275</v>
      </c>
      <c r="B606" s="701" t="s">
        <v>1196</v>
      </c>
      <c r="C606" s="181" t="s">
        <v>1197</v>
      </c>
      <c r="D606" s="181" t="s">
        <v>1198</v>
      </c>
      <c r="E606" s="181" t="s">
        <v>1199</v>
      </c>
      <c r="F606" s="181" t="s">
        <v>304</v>
      </c>
      <c r="G606" s="181" t="s">
        <v>567</v>
      </c>
      <c r="H606" s="181" t="s">
        <v>5</v>
      </c>
      <c r="I606" s="181" t="s">
        <v>1200</v>
      </c>
      <c r="J606" s="181">
        <v>12530</v>
      </c>
      <c r="K606" s="181">
        <v>27</v>
      </c>
      <c r="L606" s="181"/>
      <c r="M606" s="181"/>
      <c r="N606" s="596" t="s">
        <v>285</v>
      </c>
    </row>
    <row r="607" spans="1:14" s="158" customFormat="1" ht="18" customHeight="1" x14ac:dyDescent="0.25">
      <c r="A607" s="181">
        <v>28280</v>
      </c>
      <c r="B607" s="701" t="s">
        <v>12361</v>
      </c>
      <c r="C607" s="181" t="s">
        <v>12362</v>
      </c>
      <c r="D607" s="181" t="s">
        <v>1198</v>
      </c>
      <c r="E607" s="181" t="s">
        <v>945</v>
      </c>
      <c r="F607" s="181" t="s">
        <v>304</v>
      </c>
      <c r="G607" s="181" t="s">
        <v>567</v>
      </c>
      <c r="H607" s="181" t="s">
        <v>5</v>
      </c>
      <c r="I607" s="181" t="s">
        <v>12363</v>
      </c>
      <c r="J607" s="181">
        <v>13370</v>
      </c>
      <c r="K607" s="181">
        <v>4</v>
      </c>
      <c r="L607" s="181"/>
      <c r="M607" s="181"/>
      <c r="N607" s="596" t="s">
        <v>285</v>
      </c>
    </row>
    <row r="608" spans="1:14" s="158" customFormat="1" ht="18" customHeight="1" x14ac:dyDescent="0.25">
      <c r="A608" s="181">
        <v>24387</v>
      </c>
      <c r="B608" s="701">
        <v>21110</v>
      </c>
      <c r="C608" s="181" t="s">
        <v>12364</v>
      </c>
      <c r="D608" s="181" t="s">
        <v>1201</v>
      </c>
      <c r="E608" s="181" t="s">
        <v>325</v>
      </c>
      <c r="F608" s="181" t="s">
        <v>304</v>
      </c>
      <c r="G608" s="181" t="s">
        <v>567</v>
      </c>
      <c r="H608" s="181" t="s">
        <v>5</v>
      </c>
      <c r="I608" s="181" t="s">
        <v>12365</v>
      </c>
      <c r="J608" s="181">
        <v>7180</v>
      </c>
      <c r="K608" s="181">
        <v>13</v>
      </c>
      <c r="L608" s="181"/>
      <c r="M608" s="181"/>
      <c r="N608" s="596" t="s">
        <v>285</v>
      </c>
    </row>
    <row r="609" spans="1:14" s="158" customFormat="1" ht="18" customHeight="1" x14ac:dyDescent="0.25">
      <c r="A609" s="181">
        <v>18016</v>
      </c>
      <c r="B609" s="701">
        <v>21101</v>
      </c>
      <c r="C609" s="181" t="s">
        <v>16432</v>
      </c>
      <c r="D609" s="181" t="s">
        <v>1201</v>
      </c>
      <c r="E609" s="181" t="s">
        <v>328</v>
      </c>
      <c r="F609" s="181" t="s">
        <v>304</v>
      </c>
      <c r="G609" s="181" t="s">
        <v>567</v>
      </c>
      <c r="H609" s="181" t="s">
        <v>5</v>
      </c>
      <c r="I609" s="181" t="s">
        <v>16433</v>
      </c>
      <c r="J609" s="181">
        <v>6600</v>
      </c>
      <c r="K609" s="181">
        <v>3</v>
      </c>
      <c r="L609" s="181"/>
      <c r="M609" s="181"/>
      <c r="N609" s="596" t="s">
        <v>285</v>
      </c>
    </row>
    <row r="610" spans="1:14" s="158" customFormat="1" ht="18" customHeight="1" x14ac:dyDescent="0.25">
      <c r="A610" s="181">
        <v>71584</v>
      </c>
      <c r="B610" s="701">
        <v>21116</v>
      </c>
      <c r="C610" s="181" t="s">
        <v>12907</v>
      </c>
      <c r="D610" s="181" t="s">
        <v>1201</v>
      </c>
      <c r="E610" s="181" t="s">
        <v>303</v>
      </c>
      <c r="F610" s="181" t="s">
        <v>304</v>
      </c>
      <c r="G610" s="181" t="s">
        <v>567</v>
      </c>
      <c r="H610" s="181" t="s">
        <v>5</v>
      </c>
      <c r="I610" s="181" t="s">
        <v>12908</v>
      </c>
      <c r="J610" s="181">
        <v>8300</v>
      </c>
      <c r="K610" s="181">
        <v>1</v>
      </c>
      <c r="L610" s="181"/>
      <c r="M610" s="181"/>
      <c r="N610" s="596" t="s">
        <v>285</v>
      </c>
    </row>
    <row r="611" spans="1:14" s="158" customFormat="1" ht="18" customHeight="1" x14ac:dyDescent="0.25">
      <c r="A611" s="181">
        <v>47600</v>
      </c>
      <c r="B611" s="701">
        <v>21125</v>
      </c>
      <c r="C611" s="181" t="s">
        <v>12366</v>
      </c>
      <c r="D611" s="181" t="s">
        <v>1201</v>
      </c>
      <c r="E611" s="181" t="s">
        <v>1043</v>
      </c>
      <c r="F611" s="181" t="s">
        <v>304</v>
      </c>
      <c r="G611" s="181" t="s">
        <v>567</v>
      </c>
      <c r="H611" s="181" t="s">
        <v>5</v>
      </c>
      <c r="I611" s="181" t="s">
        <v>528</v>
      </c>
      <c r="J611" s="181">
        <v>10660</v>
      </c>
      <c r="K611" s="181">
        <v>5</v>
      </c>
      <c r="L611" s="181"/>
      <c r="M611" s="181"/>
      <c r="N611" s="596" t="s">
        <v>285</v>
      </c>
    </row>
    <row r="612" spans="1:14" s="158" customFormat="1" ht="18" customHeight="1" x14ac:dyDescent="0.25">
      <c r="A612" s="181">
        <v>71997</v>
      </c>
      <c r="B612" s="701">
        <v>21115</v>
      </c>
      <c r="C612" s="181" t="s">
        <v>10800</v>
      </c>
      <c r="D612" s="181" t="s">
        <v>1201</v>
      </c>
      <c r="E612" s="181" t="s">
        <v>428</v>
      </c>
      <c r="F612" s="181" t="s">
        <v>304</v>
      </c>
      <c r="G612" s="181" t="s">
        <v>567</v>
      </c>
      <c r="H612" s="181" t="s">
        <v>5</v>
      </c>
      <c r="I612" s="181" t="s">
        <v>10801</v>
      </c>
      <c r="J612" s="181">
        <v>5510</v>
      </c>
      <c r="K612" s="181">
        <v>6</v>
      </c>
      <c r="L612" s="181"/>
      <c r="M612" s="181"/>
      <c r="N612" s="596" t="s">
        <v>285</v>
      </c>
    </row>
    <row r="613" spans="1:14" s="158" customFormat="1" ht="18" customHeight="1" x14ac:dyDescent="0.25">
      <c r="A613" s="181">
        <v>25066</v>
      </c>
      <c r="B613" s="701">
        <v>21328</v>
      </c>
      <c r="C613" s="181" t="s">
        <v>1202</v>
      </c>
      <c r="D613" s="181" t="s">
        <v>1201</v>
      </c>
      <c r="E613" s="181" t="s">
        <v>1203</v>
      </c>
      <c r="F613" s="181" t="s">
        <v>304</v>
      </c>
      <c r="G613" s="181" t="s">
        <v>567</v>
      </c>
      <c r="H613" s="181" t="s">
        <v>5</v>
      </c>
      <c r="I613" s="181" t="s">
        <v>1204</v>
      </c>
      <c r="J613" s="181">
        <v>26220</v>
      </c>
      <c r="K613" s="181">
        <v>27</v>
      </c>
      <c r="L613" s="181"/>
      <c r="M613" s="181"/>
      <c r="N613" s="596" t="s">
        <v>285</v>
      </c>
    </row>
    <row r="614" spans="1:14" s="158" customFormat="1" ht="18" customHeight="1" x14ac:dyDescent="0.25">
      <c r="A614" s="181">
        <v>20178</v>
      </c>
      <c r="B614" s="701">
        <v>21211</v>
      </c>
      <c r="C614" s="181" t="s">
        <v>12909</v>
      </c>
      <c r="D614" s="181" t="s">
        <v>12910</v>
      </c>
      <c r="E614" s="181" t="s">
        <v>699</v>
      </c>
      <c r="F614" s="181" t="s">
        <v>304</v>
      </c>
      <c r="G614" s="181" t="s">
        <v>567</v>
      </c>
      <c r="H614" s="181" t="s">
        <v>5</v>
      </c>
      <c r="I614" s="181" t="s">
        <v>834</v>
      </c>
      <c r="J614" s="181">
        <v>30050</v>
      </c>
      <c r="K614" s="181">
        <v>23</v>
      </c>
      <c r="L614" s="181"/>
      <c r="M614" s="181"/>
      <c r="N614" s="596" t="s">
        <v>285</v>
      </c>
    </row>
    <row r="615" spans="1:14" s="158" customFormat="1" ht="18" customHeight="1" x14ac:dyDescent="0.25">
      <c r="A615" s="181">
        <v>30277</v>
      </c>
      <c r="B615" s="701">
        <v>4530205</v>
      </c>
      <c r="C615" s="181" t="s">
        <v>301</v>
      </c>
      <c r="D615" s="181" t="s">
        <v>1205</v>
      </c>
      <c r="E615" s="181" t="s">
        <v>1207</v>
      </c>
      <c r="F615" s="181" t="s">
        <v>304</v>
      </c>
      <c r="G615" s="181" t="s">
        <v>1206</v>
      </c>
      <c r="H615" s="181" t="s">
        <v>5</v>
      </c>
      <c r="I615" s="181" t="s">
        <v>301</v>
      </c>
      <c r="J615" s="181">
        <v>18460</v>
      </c>
      <c r="K615" s="181">
        <v>7</v>
      </c>
      <c r="L615" s="181"/>
      <c r="M615" s="181"/>
      <c r="N615" s="596" t="s">
        <v>285</v>
      </c>
    </row>
    <row r="616" spans="1:14" s="158" customFormat="1" ht="18" customHeight="1" x14ac:dyDescent="0.25">
      <c r="A616" s="181">
        <v>50210</v>
      </c>
      <c r="B616" s="701">
        <v>4530095</v>
      </c>
      <c r="C616" s="181" t="s">
        <v>1208</v>
      </c>
      <c r="D616" s="181" t="s">
        <v>1205</v>
      </c>
      <c r="E616" s="181" t="s">
        <v>487</v>
      </c>
      <c r="F616" s="181" t="s">
        <v>304</v>
      </c>
      <c r="G616" s="181" t="s">
        <v>1206</v>
      </c>
      <c r="H616" s="181" t="s">
        <v>5</v>
      </c>
      <c r="I616" s="181" t="s">
        <v>301</v>
      </c>
      <c r="J616" s="181">
        <v>18580</v>
      </c>
      <c r="K616" s="181">
        <v>5</v>
      </c>
      <c r="L616" s="181"/>
      <c r="M616" s="181"/>
      <c r="N616" s="596" t="s">
        <v>285</v>
      </c>
    </row>
    <row r="617" spans="1:14" s="158" customFormat="1" ht="18" customHeight="1" x14ac:dyDescent="0.25">
      <c r="A617" s="181">
        <v>659</v>
      </c>
      <c r="B617" s="701">
        <v>4530025</v>
      </c>
      <c r="C617" s="181" t="s">
        <v>1209</v>
      </c>
      <c r="D617" s="181" t="s">
        <v>1210</v>
      </c>
      <c r="E617" s="181" t="s">
        <v>521</v>
      </c>
      <c r="F617" s="181" t="s">
        <v>304</v>
      </c>
      <c r="G617" s="181" t="s">
        <v>1206</v>
      </c>
      <c r="H617" s="181" t="s">
        <v>5</v>
      </c>
      <c r="I617" s="181" t="s">
        <v>301</v>
      </c>
      <c r="J617" s="181">
        <v>16570</v>
      </c>
      <c r="K617" s="181">
        <v>3</v>
      </c>
      <c r="L617" s="181"/>
      <c r="M617" s="181"/>
      <c r="N617" s="596" t="s">
        <v>285</v>
      </c>
    </row>
    <row r="618" spans="1:14" s="158" customFormat="1" ht="18" customHeight="1" x14ac:dyDescent="0.25">
      <c r="A618" s="181">
        <v>22617</v>
      </c>
      <c r="B618" s="701">
        <v>4530263</v>
      </c>
      <c r="C618" s="181" t="s">
        <v>301</v>
      </c>
      <c r="D618" s="181" t="s">
        <v>1210</v>
      </c>
      <c r="E618" s="181" t="s">
        <v>337</v>
      </c>
      <c r="F618" s="181" t="s">
        <v>304</v>
      </c>
      <c r="G618" s="181" t="s">
        <v>1206</v>
      </c>
      <c r="H618" s="181" t="s">
        <v>5</v>
      </c>
      <c r="I618" s="181" t="s">
        <v>12911</v>
      </c>
      <c r="J618" s="181">
        <v>14490</v>
      </c>
      <c r="K618" s="181">
        <v>4</v>
      </c>
      <c r="L618" s="181"/>
      <c r="M618" s="181"/>
      <c r="N618" s="596" t="s">
        <v>285</v>
      </c>
    </row>
    <row r="619" spans="1:14" s="158" customFormat="1" ht="18" customHeight="1" x14ac:dyDescent="0.25">
      <c r="A619" s="181">
        <v>4670</v>
      </c>
      <c r="B619" s="701">
        <v>4530265</v>
      </c>
      <c r="C619" s="181" t="s">
        <v>301</v>
      </c>
      <c r="D619" s="181" t="s">
        <v>1210</v>
      </c>
      <c r="E619" s="181" t="s">
        <v>316</v>
      </c>
      <c r="F619" s="181" t="s">
        <v>304</v>
      </c>
      <c r="G619" s="181" t="s">
        <v>1206</v>
      </c>
      <c r="H619" s="181" t="s">
        <v>5</v>
      </c>
      <c r="I619" s="181" t="s">
        <v>301</v>
      </c>
      <c r="J619" s="181">
        <v>23290</v>
      </c>
      <c r="K619" s="181">
        <v>7</v>
      </c>
      <c r="L619" s="181"/>
      <c r="M619" s="181"/>
      <c r="N619" s="596" t="s">
        <v>285</v>
      </c>
    </row>
    <row r="620" spans="1:14" s="158" customFormat="1" ht="18" customHeight="1" x14ac:dyDescent="0.25">
      <c r="A620" s="181">
        <v>18400</v>
      </c>
      <c r="B620" s="701">
        <v>4530080</v>
      </c>
      <c r="C620" s="181" t="s">
        <v>1211</v>
      </c>
      <c r="D620" s="181" t="s">
        <v>1210</v>
      </c>
      <c r="E620" s="181" t="s">
        <v>556</v>
      </c>
      <c r="F620" s="181" t="s">
        <v>304</v>
      </c>
      <c r="G620" s="181" t="s">
        <v>1206</v>
      </c>
      <c r="H620" s="181" t="s">
        <v>5</v>
      </c>
      <c r="I620" s="181" t="s">
        <v>301</v>
      </c>
      <c r="J620" s="181">
        <v>16290</v>
      </c>
      <c r="K620" s="181">
        <v>1</v>
      </c>
      <c r="L620" s="181"/>
      <c r="M620" s="181"/>
      <c r="N620" s="596" t="s">
        <v>285</v>
      </c>
    </row>
    <row r="621" spans="1:14" s="158" customFormat="1" ht="18" customHeight="1" x14ac:dyDescent="0.25">
      <c r="A621" s="181">
        <v>6061</v>
      </c>
      <c r="B621" s="701">
        <v>4530022</v>
      </c>
      <c r="C621" s="181" t="s">
        <v>1212</v>
      </c>
      <c r="D621" s="181" t="s">
        <v>1213</v>
      </c>
      <c r="E621" s="181" t="s">
        <v>881</v>
      </c>
      <c r="F621" s="181" t="s">
        <v>304</v>
      </c>
      <c r="G621" s="181" t="s">
        <v>1206</v>
      </c>
      <c r="H621" s="181" t="s">
        <v>5</v>
      </c>
      <c r="I621" s="181" t="s">
        <v>301</v>
      </c>
      <c r="J621" s="181">
        <v>15720</v>
      </c>
      <c r="K621" s="181">
        <v>3</v>
      </c>
      <c r="L621" s="181"/>
      <c r="M621" s="181"/>
      <c r="N621" s="596" t="s">
        <v>285</v>
      </c>
    </row>
    <row r="622" spans="1:14" s="158" customFormat="1" ht="18" customHeight="1" x14ac:dyDescent="0.25">
      <c r="A622" s="181">
        <v>71626</v>
      </c>
      <c r="B622" s="701">
        <v>21152</v>
      </c>
      <c r="C622" s="181" t="s">
        <v>12367</v>
      </c>
      <c r="D622" s="181" t="s">
        <v>1214</v>
      </c>
      <c r="E622" s="181" t="s">
        <v>606</v>
      </c>
      <c r="F622" s="181" t="s">
        <v>304</v>
      </c>
      <c r="G622" s="181" t="s">
        <v>567</v>
      </c>
      <c r="H622" s="181" t="s">
        <v>5</v>
      </c>
      <c r="I622" s="181" t="s">
        <v>301</v>
      </c>
      <c r="J622" s="181">
        <v>27170</v>
      </c>
      <c r="K622" s="181">
        <v>2</v>
      </c>
      <c r="L622" s="181"/>
      <c r="M622" s="181"/>
      <c r="N622" s="596" t="s">
        <v>285</v>
      </c>
    </row>
    <row r="623" spans="1:14" s="158" customFormat="1" ht="18" customHeight="1" x14ac:dyDescent="0.25">
      <c r="A623" s="181">
        <v>71602</v>
      </c>
      <c r="B623" s="701">
        <v>21150</v>
      </c>
      <c r="C623" s="181" t="s">
        <v>1215</v>
      </c>
      <c r="D623" s="181" t="s">
        <v>1214</v>
      </c>
      <c r="E623" s="181" t="s">
        <v>303</v>
      </c>
      <c r="F623" s="181" t="s">
        <v>304</v>
      </c>
      <c r="G623" s="181" t="s">
        <v>567</v>
      </c>
      <c r="H623" s="181" t="s">
        <v>5</v>
      </c>
      <c r="I623" s="181" t="s">
        <v>301</v>
      </c>
      <c r="J623" s="181">
        <v>12680</v>
      </c>
      <c r="K623" s="181">
        <v>7</v>
      </c>
      <c r="L623" s="181"/>
      <c r="M623" s="181"/>
      <c r="N623" s="596" t="s">
        <v>285</v>
      </c>
    </row>
    <row r="624" spans="1:14" s="158" customFormat="1" ht="18" customHeight="1" x14ac:dyDescent="0.25">
      <c r="A624" s="181">
        <v>24096</v>
      </c>
      <c r="B624" s="701">
        <v>3221</v>
      </c>
      <c r="C624" s="181" t="s">
        <v>301</v>
      </c>
      <c r="D624" s="181" t="s">
        <v>1216</v>
      </c>
      <c r="E624" s="181" t="s">
        <v>945</v>
      </c>
      <c r="F624" s="181" t="s">
        <v>304</v>
      </c>
      <c r="G624" s="181" t="s">
        <v>309</v>
      </c>
      <c r="H624" s="181" t="s">
        <v>5</v>
      </c>
      <c r="I624" s="181" t="s">
        <v>1217</v>
      </c>
      <c r="J624" s="181">
        <v>28390</v>
      </c>
      <c r="K624" s="181">
        <v>3</v>
      </c>
      <c r="L624" s="181"/>
      <c r="M624" s="181"/>
      <c r="N624" s="596" t="s">
        <v>285</v>
      </c>
    </row>
    <row r="625" spans="1:14" s="158" customFormat="1" ht="18" customHeight="1" x14ac:dyDescent="0.25">
      <c r="A625" s="181">
        <v>25439</v>
      </c>
      <c r="B625" s="701" t="s">
        <v>1218</v>
      </c>
      <c r="C625" s="181" t="s">
        <v>301</v>
      </c>
      <c r="D625" s="181" t="s">
        <v>1219</v>
      </c>
      <c r="E625" s="181" t="s">
        <v>521</v>
      </c>
      <c r="F625" s="181" t="s">
        <v>304</v>
      </c>
      <c r="G625" s="181" t="s">
        <v>567</v>
      </c>
      <c r="H625" s="181" t="s">
        <v>5</v>
      </c>
      <c r="I625" s="181" t="s">
        <v>1220</v>
      </c>
      <c r="J625" s="181">
        <v>88440</v>
      </c>
      <c r="K625" s="181">
        <v>7</v>
      </c>
      <c r="L625" s="181"/>
      <c r="M625" s="181"/>
      <c r="N625" s="596" t="s">
        <v>285</v>
      </c>
    </row>
    <row r="626" spans="1:14" s="158" customFormat="1" ht="18" customHeight="1" x14ac:dyDescent="0.25">
      <c r="A626" s="181">
        <v>27424</v>
      </c>
      <c r="B626" s="701" t="s">
        <v>12368</v>
      </c>
      <c r="C626" s="181" t="s">
        <v>12369</v>
      </c>
      <c r="D626" s="181" t="s">
        <v>1219</v>
      </c>
      <c r="E626" s="181" t="s">
        <v>12370</v>
      </c>
      <c r="F626" s="181" t="s">
        <v>304</v>
      </c>
      <c r="G626" s="181" t="s">
        <v>567</v>
      </c>
      <c r="H626" s="181" t="s">
        <v>5</v>
      </c>
      <c r="I626" s="181" t="s">
        <v>12371</v>
      </c>
      <c r="J626" s="181">
        <v>199890</v>
      </c>
      <c r="K626" s="181">
        <v>2</v>
      </c>
      <c r="L626" s="181"/>
      <c r="M626" s="181"/>
      <c r="N626" s="596" t="s">
        <v>285</v>
      </c>
    </row>
    <row r="627" spans="1:14" s="158" customFormat="1" ht="18" customHeight="1" x14ac:dyDescent="0.25">
      <c r="A627" s="181">
        <v>27866</v>
      </c>
      <c r="B627" s="701">
        <v>21387</v>
      </c>
      <c r="C627" s="181" t="s">
        <v>301</v>
      </c>
      <c r="D627" s="181" t="s">
        <v>1219</v>
      </c>
      <c r="E627" s="181" t="s">
        <v>16434</v>
      </c>
      <c r="F627" s="181" t="s">
        <v>304</v>
      </c>
      <c r="G627" s="181" t="s">
        <v>567</v>
      </c>
      <c r="H627" s="181" t="s">
        <v>5</v>
      </c>
      <c r="I627" s="181" t="s">
        <v>16435</v>
      </c>
      <c r="J627" s="181">
        <v>233250</v>
      </c>
      <c r="K627" s="181">
        <v>1</v>
      </c>
      <c r="L627" s="181"/>
      <c r="M627" s="181"/>
      <c r="N627" s="596" t="s">
        <v>285</v>
      </c>
    </row>
    <row r="628" spans="1:14" s="158" customFormat="1" ht="18" customHeight="1" x14ac:dyDescent="0.25">
      <c r="A628" s="181">
        <v>20176</v>
      </c>
      <c r="B628" s="701" t="s">
        <v>11264</v>
      </c>
      <c r="C628" s="181" t="s">
        <v>11265</v>
      </c>
      <c r="D628" s="181" t="s">
        <v>1219</v>
      </c>
      <c r="E628" s="181" t="s">
        <v>1221</v>
      </c>
      <c r="F628" s="181" t="s">
        <v>304</v>
      </c>
      <c r="G628" s="181" t="s">
        <v>567</v>
      </c>
      <c r="H628" s="181" t="s">
        <v>5</v>
      </c>
      <c r="I628" s="181" t="s">
        <v>301</v>
      </c>
      <c r="J628" s="181">
        <v>84290</v>
      </c>
      <c r="K628" s="181">
        <v>11</v>
      </c>
      <c r="L628" s="181"/>
      <c r="M628" s="181"/>
      <c r="N628" s="596" t="s">
        <v>285</v>
      </c>
    </row>
    <row r="629" spans="1:14" s="158" customFormat="1" ht="18" customHeight="1" x14ac:dyDescent="0.25">
      <c r="A629" s="181">
        <v>27710</v>
      </c>
      <c r="B629" s="701" t="s">
        <v>16436</v>
      </c>
      <c r="C629" s="181" t="s">
        <v>16437</v>
      </c>
      <c r="D629" s="181" t="s">
        <v>1219</v>
      </c>
      <c r="E629" s="181" t="s">
        <v>932</v>
      </c>
      <c r="F629" s="181" t="s">
        <v>304</v>
      </c>
      <c r="G629" s="181" t="s">
        <v>567</v>
      </c>
      <c r="H629" s="181" t="s">
        <v>5</v>
      </c>
      <c r="I629" s="181" t="s">
        <v>16438</v>
      </c>
      <c r="J629" s="181">
        <v>319180</v>
      </c>
      <c r="K629" s="181">
        <v>8</v>
      </c>
      <c r="L629" s="181"/>
      <c r="M629" s="181"/>
      <c r="N629" s="596" t="s">
        <v>285</v>
      </c>
    </row>
    <row r="630" spans="1:14" s="158" customFormat="1" ht="18" customHeight="1" x14ac:dyDescent="0.25">
      <c r="A630" s="181">
        <v>27875</v>
      </c>
      <c r="B630" s="701">
        <v>21488</v>
      </c>
      <c r="C630" s="181" t="s">
        <v>301</v>
      </c>
      <c r="D630" s="181" t="s">
        <v>1219</v>
      </c>
      <c r="E630" s="181" t="s">
        <v>1246</v>
      </c>
      <c r="F630" s="181" t="s">
        <v>304</v>
      </c>
      <c r="G630" s="181" t="s">
        <v>567</v>
      </c>
      <c r="H630" s="181" t="s">
        <v>5</v>
      </c>
      <c r="I630" s="181" t="s">
        <v>12912</v>
      </c>
      <c r="J630" s="181">
        <v>14600</v>
      </c>
      <c r="K630" s="181">
        <v>1</v>
      </c>
      <c r="L630" s="181"/>
      <c r="M630" s="181"/>
      <c r="N630" s="596" t="s">
        <v>285</v>
      </c>
    </row>
    <row r="631" spans="1:14" s="158" customFormat="1" ht="18" customHeight="1" x14ac:dyDescent="0.25">
      <c r="A631" s="181">
        <v>5128</v>
      </c>
      <c r="B631" s="701" t="s">
        <v>12372</v>
      </c>
      <c r="C631" s="181" t="s">
        <v>301</v>
      </c>
      <c r="D631" s="181" t="s">
        <v>1219</v>
      </c>
      <c r="E631" s="181" t="s">
        <v>308</v>
      </c>
      <c r="F631" s="181" t="s">
        <v>304</v>
      </c>
      <c r="G631" s="181" t="s">
        <v>567</v>
      </c>
      <c r="H631" s="181" t="s">
        <v>5</v>
      </c>
      <c r="I631" s="181" t="s">
        <v>301</v>
      </c>
      <c r="J631" s="181">
        <v>84290</v>
      </c>
      <c r="K631" s="181">
        <v>20</v>
      </c>
      <c r="L631" s="181"/>
      <c r="M631" s="181"/>
      <c r="N631" s="596" t="s">
        <v>285</v>
      </c>
    </row>
    <row r="632" spans="1:14" s="158" customFormat="1" ht="18" customHeight="1" x14ac:dyDescent="0.25">
      <c r="A632" s="181">
        <v>28132</v>
      </c>
      <c r="B632" s="701">
        <v>21314</v>
      </c>
      <c r="C632" s="181" t="s">
        <v>16439</v>
      </c>
      <c r="D632" s="181" t="s">
        <v>1219</v>
      </c>
      <c r="E632" s="181" t="s">
        <v>647</v>
      </c>
      <c r="F632" s="181" t="s">
        <v>304</v>
      </c>
      <c r="G632" s="181" t="s">
        <v>567</v>
      </c>
      <c r="H632" s="181" t="s">
        <v>5</v>
      </c>
      <c r="I632" s="181" t="s">
        <v>16440</v>
      </c>
      <c r="J632" s="181">
        <v>220970</v>
      </c>
      <c r="K632" s="181">
        <v>2</v>
      </c>
      <c r="L632" s="181"/>
      <c r="M632" s="181"/>
      <c r="N632" s="596" t="s">
        <v>285</v>
      </c>
    </row>
    <row r="633" spans="1:14" s="158" customFormat="1" ht="18" customHeight="1" x14ac:dyDescent="0.25">
      <c r="A633" s="181">
        <v>24577</v>
      </c>
      <c r="B633" s="701" t="s">
        <v>12373</v>
      </c>
      <c r="C633" s="181" t="s">
        <v>12374</v>
      </c>
      <c r="D633" s="181" t="s">
        <v>1219</v>
      </c>
      <c r="E633" s="181" t="s">
        <v>945</v>
      </c>
      <c r="F633" s="181" t="s">
        <v>304</v>
      </c>
      <c r="G633" s="181" t="s">
        <v>567</v>
      </c>
      <c r="H633" s="181" t="s">
        <v>5</v>
      </c>
      <c r="I633" s="181" t="s">
        <v>12375</v>
      </c>
      <c r="J633" s="181">
        <v>84290</v>
      </c>
      <c r="K633" s="181">
        <v>15</v>
      </c>
      <c r="L633" s="181"/>
      <c r="M633" s="181"/>
      <c r="N633" s="596" t="s">
        <v>285</v>
      </c>
    </row>
    <row r="634" spans="1:14" s="158" customFormat="1" ht="18" customHeight="1" x14ac:dyDescent="0.25">
      <c r="A634" s="181">
        <v>29833</v>
      </c>
      <c r="B634" s="701" t="s">
        <v>1223</v>
      </c>
      <c r="C634" s="181" t="s">
        <v>1224</v>
      </c>
      <c r="D634" s="181" t="s">
        <v>1219</v>
      </c>
      <c r="E634" s="181" t="s">
        <v>1225</v>
      </c>
      <c r="F634" s="181" t="s">
        <v>304</v>
      </c>
      <c r="G634" s="181" t="s">
        <v>567</v>
      </c>
      <c r="H634" s="181" t="s">
        <v>5</v>
      </c>
      <c r="I634" s="181" t="s">
        <v>1226</v>
      </c>
      <c r="J634" s="181">
        <v>47060</v>
      </c>
      <c r="K634" s="181">
        <v>1</v>
      </c>
      <c r="L634" s="181"/>
      <c r="M634" s="181"/>
      <c r="N634" s="596" t="s">
        <v>285</v>
      </c>
    </row>
    <row r="635" spans="1:14" s="158" customFormat="1" ht="18" customHeight="1" x14ac:dyDescent="0.25">
      <c r="A635" s="181">
        <v>20177</v>
      </c>
      <c r="B635" s="701" t="s">
        <v>16441</v>
      </c>
      <c r="C635" s="181" t="s">
        <v>16442</v>
      </c>
      <c r="D635" s="181" t="s">
        <v>1219</v>
      </c>
      <c r="E635" s="181" t="s">
        <v>1227</v>
      </c>
      <c r="F635" s="181" t="s">
        <v>304</v>
      </c>
      <c r="G635" s="181" t="s">
        <v>567</v>
      </c>
      <c r="H635" s="181" t="s">
        <v>5</v>
      </c>
      <c r="I635" s="181" t="s">
        <v>301</v>
      </c>
      <c r="J635" s="181">
        <v>84290</v>
      </c>
      <c r="K635" s="181">
        <v>7</v>
      </c>
      <c r="L635" s="181"/>
      <c r="M635" s="181"/>
      <c r="N635" s="596" t="s">
        <v>285</v>
      </c>
    </row>
    <row r="636" spans="1:14" s="158" customFormat="1" ht="18" customHeight="1" x14ac:dyDescent="0.25">
      <c r="A636" s="181">
        <v>9023</v>
      </c>
      <c r="B636" s="701" t="s">
        <v>14712</v>
      </c>
      <c r="C636" s="181" t="s">
        <v>301</v>
      </c>
      <c r="D636" s="181" t="s">
        <v>1219</v>
      </c>
      <c r="E636" s="181" t="s">
        <v>325</v>
      </c>
      <c r="F636" s="181" t="s">
        <v>304</v>
      </c>
      <c r="G636" s="181" t="s">
        <v>567</v>
      </c>
      <c r="H636" s="181" t="s">
        <v>5</v>
      </c>
      <c r="I636" s="181" t="s">
        <v>301</v>
      </c>
      <c r="J636" s="181">
        <v>18050</v>
      </c>
      <c r="K636" s="181">
        <v>1</v>
      </c>
      <c r="L636" s="181"/>
      <c r="M636" s="181"/>
      <c r="N636" s="596" t="s">
        <v>285</v>
      </c>
    </row>
    <row r="637" spans="1:14" s="158" customFormat="1" ht="18" customHeight="1" x14ac:dyDescent="0.25">
      <c r="A637" s="181">
        <v>9030</v>
      </c>
      <c r="B637" s="701" t="s">
        <v>14713</v>
      </c>
      <c r="C637" s="181" t="s">
        <v>301</v>
      </c>
      <c r="D637" s="181" t="s">
        <v>1219</v>
      </c>
      <c r="E637" s="181" t="s">
        <v>462</v>
      </c>
      <c r="F637" s="181" t="s">
        <v>304</v>
      </c>
      <c r="G637" s="181" t="s">
        <v>567</v>
      </c>
      <c r="H637" s="181" t="s">
        <v>5</v>
      </c>
      <c r="I637" s="181" t="s">
        <v>301</v>
      </c>
      <c r="J637" s="181">
        <v>25850</v>
      </c>
      <c r="K637" s="181">
        <v>1</v>
      </c>
      <c r="L637" s="181"/>
      <c r="M637" s="181"/>
      <c r="N637" s="596" t="s">
        <v>285</v>
      </c>
    </row>
    <row r="638" spans="1:14" s="158" customFormat="1" ht="18" customHeight="1" x14ac:dyDescent="0.25">
      <c r="A638" s="181">
        <v>9013</v>
      </c>
      <c r="B638" s="701" t="s">
        <v>1228</v>
      </c>
      <c r="C638" s="181" t="s">
        <v>301</v>
      </c>
      <c r="D638" s="181" t="s">
        <v>1219</v>
      </c>
      <c r="E638" s="181" t="s">
        <v>1229</v>
      </c>
      <c r="F638" s="181" t="s">
        <v>304</v>
      </c>
      <c r="G638" s="181" t="s">
        <v>567</v>
      </c>
      <c r="H638" s="181" t="s">
        <v>5</v>
      </c>
      <c r="I638" s="181" t="s">
        <v>301</v>
      </c>
      <c r="J638" s="181">
        <v>27550</v>
      </c>
      <c r="K638" s="181">
        <v>17</v>
      </c>
      <c r="L638" s="181"/>
      <c r="M638" s="181"/>
      <c r="N638" s="596" t="s">
        <v>285</v>
      </c>
    </row>
    <row r="639" spans="1:14" s="158" customFormat="1" ht="18" customHeight="1" x14ac:dyDescent="0.25">
      <c r="A639" s="181">
        <v>34150</v>
      </c>
      <c r="B639" s="701" t="s">
        <v>11266</v>
      </c>
      <c r="C639" s="181" t="s">
        <v>11267</v>
      </c>
      <c r="D639" s="181" t="s">
        <v>1219</v>
      </c>
      <c r="E639" s="181" t="s">
        <v>1230</v>
      </c>
      <c r="F639" s="181" t="s">
        <v>304</v>
      </c>
      <c r="G639" s="181" t="s">
        <v>567</v>
      </c>
      <c r="H639" s="181" t="s">
        <v>5</v>
      </c>
      <c r="I639" s="181" t="s">
        <v>301</v>
      </c>
      <c r="J639" s="181">
        <v>23220</v>
      </c>
      <c r="K639" s="181">
        <v>2</v>
      </c>
      <c r="L639" s="181"/>
      <c r="M639" s="181"/>
      <c r="N639" s="596" t="s">
        <v>285</v>
      </c>
    </row>
    <row r="640" spans="1:14" s="158" customFormat="1" ht="18" customHeight="1" x14ac:dyDescent="0.25">
      <c r="A640" s="181">
        <v>6180</v>
      </c>
      <c r="B640" s="701" t="s">
        <v>1231</v>
      </c>
      <c r="C640" s="181" t="s">
        <v>1232</v>
      </c>
      <c r="D640" s="181" t="s">
        <v>1219</v>
      </c>
      <c r="E640" s="181" t="s">
        <v>1233</v>
      </c>
      <c r="F640" s="181" t="s">
        <v>304</v>
      </c>
      <c r="G640" s="181" t="s">
        <v>567</v>
      </c>
      <c r="H640" s="181" t="s">
        <v>5</v>
      </c>
      <c r="I640" s="181" t="s">
        <v>301</v>
      </c>
      <c r="J640" s="181">
        <v>88910</v>
      </c>
      <c r="K640" s="181">
        <v>3</v>
      </c>
      <c r="L640" s="181"/>
      <c r="M640" s="181"/>
      <c r="N640" s="596" t="s">
        <v>285</v>
      </c>
    </row>
    <row r="641" spans="1:14" s="158" customFormat="1" ht="18" customHeight="1" x14ac:dyDescent="0.25">
      <c r="A641" s="181">
        <v>15404</v>
      </c>
      <c r="B641" s="701" t="s">
        <v>14714</v>
      </c>
      <c r="C641" s="181" t="s">
        <v>14715</v>
      </c>
      <c r="D641" s="181" t="s">
        <v>1219</v>
      </c>
      <c r="E641" s="181" t="s">
        <v>351</v>
      </c>
      <c r="F641" s="181" t="s">
        <v>304</v>
      </c>
      <c r="G641" s="181" t="s">
        <v>567</v>
      </c>
      <c r="H641" s="181" t="s">
        <v>5</v>
      </c>
      <c r="I641" s="181" t="s">
        <v>301</v>
      </c>
      <c r="J641" s="181">
        <v>24420</v>
      </c>
      <c r="K641" s="181">
        <v>7</v>
      </c>
      <c r="L641" s="181"/>
      <c r="M641" s="181"/>
      <c r="N641" s="596" t="s">
        <v>285</v>
      </c>
    </row>
    <row r="642" spans="1:14" s="158" customFormat="1" ht="18" customHeight="1" x14ac:dyDescent="0.25">
      <c r="A642" s="181">
        <v>28282</v>
      </c>
      <c r="B642" s="701" t="s">
        <v>16443</v>
      </c>
      <c r="C642" s="181" t="s">
        <v>16444</v>
      </c>
      <c r="D642" s="181" t="s">
        <v>1219</v>
      </c>
      <c r="E642" s="181" t="s">
        <v>16445</v>
      </c>
      <c r="F642" s="181" t="s">
        <v>304</v>
      </c>
      <c r="G642" s="181" t="s">
        <v>567</v>
      </c>
      <c r="H642" s="181" t="s">
        <v>5</v>
      </c>
      <c r="I642" s="181" t="s">
        <v>16446</v>
      </c>
      <c r="J642" s="181">
        <v>29200</v>
      </c>
      <c r="K642" s="181">
        <v>4</v>
      </c>
      <c r="L642" s="181"/>
      <c r="M642" s="181"/>
      <c r="N642" s="596" t="s">
        <v>285</v>
      </c>
    </row>
    <row r="643" spans="1:14" s="158" customFormat="1" ht="18" customHeight="1" x14ac:dyDescent="0.25">
      <c r="A643" s="181">
        <v>3632</v>
      </c>
      <c r="B643" s="701" t="s">
        <v>11268</v>
      </c>
      <c r="C643" s="181" t="s">
        <v>11269</v>
      </c>
      <c r="D643" s="181" t="s">
        <v>1219</v>
      </c>
      <c r="E643" s="181" t="s">
        <v>11270</v>
      </c>
      <c r="F643" s="181" t="s">
        <v>304</v>
      </c>
      <c r="G643" s="181" t="s">
        <v>567</v>
      </c>
      <c r="H643" s="181" t="s">
        <v>5</v>
      </c>
      <c r="I643" s="181" t="s">
        <v>834</v>
      </c>
      <c r="J643" s="181">
        <v>88910</v>
      </c>
      <c r="K643" s="181">
        <v>1</v>
      </c>
      <c r="L643" s="181"/>
      <c r="M643" s="181"/>
      <c r="N643" s="596" t="s">
        <v>285</v>
      </c>
    </row>
    <row r="644" spans="1:14" s="158" customFormat="1" ht="18" customHeight="1" x14ac:dyDescent="0.25">
      <c r="A644" s="181">
        <v>27422</v>
      </c>
      <c r="B644" s="701" t="s">
        <v>1234</v>
      </c>
      <c r="C644" s="181" t="s">
        <v>1235</v>
      </c>
      <c r="D644" s="181" t="s">
        <v>1219</v>
      </c>
      <c r="E644" s="181" t="s">
        <v>1236</v>
      </c>
      <c r="F644" s="181" t="s">
        <v>304</v>
      </c>
      <c r="G644" s="181" t="s">
        <v>567</v>
      </c>
      <c r="H644" s="181" t="s">
        <v>5</v>
      </c>
      <c r="I644" s="181" t="s">
        <v>1237</v>
      </c>
      <c r="J644" s="181">
        <v>96390</v>
      </c>
      <c r="K644" s="181">
        <v>3</v>
      </c>
      <c r="L644" s="181"/>
      <c r="M644" s="181"/>
      <c r="N644" s="596" t="s">
        <v>285</v>
      </c>
    </row>
    <row r="645" spans="1:14" s="158" customFormat="1" ht="18" customHeight="1" x14ac:dyDescent="0.25">
      <c r="A645" s="181">
        <v>29745</v>
      </c>
      <c r="B645" s="701">
        <v>21456</v>
      </c>
      <c r="C645" s="181" t="s">
        <v>1238</v>
      </c>
      <c r="D645" s="181" t="s">
        <v>1219</v>
      </c>
      <c r="E645" s="181" t="s">
        <v>1239</v>
      </c>
      <c r="F645" s="181" t="s">
        <v>304</v>
      </c>
      <c r="G645" s="181" t="s">
        <v>567</v>
      </c>
      <c r="H645" s="181" t="s">
        <v>5</v>
      </c>
      <c r="I645" s="181" t="s">
        <v>1240</v>
      </c>
      <c r="J645" s="181">
        <v>240610</v>
      </c>
      <c r="K645" s="181">
        <v>4</v>
      </c>
      <c r="L645" s="181"/>
      <c r="M645" s="181"/>
      <c r="N645" s="596" t="s">
        <v>285</v>
      </c>
    </row>
    <row r="646" spans="1:14" s="158" customFormat="1" ht="18" customHeight="1" x14ac:dyDescent="0.25">
      <c r="A646" s="181">
        <v>30408</v>
      </c>
      <c r="B646" s="701">
        <v>21334</v>
      </c>
      <c r="C646" s="181" t="s">
        <v>14716</v>
      </c>
      <c r="D646" s="181" t="s">
        <v>1219</v>
      </c>
      <c r="E646" s="181" t="s">
        <v>14717</v>
      </c>
      <c r="F646" s="181" t="s">
        <v>304</v>
      </c>
      <c r="G646" s="181" t="s">
        <v>567</v>
      </c>
      <c r="H646" s="181" t="s">
        <v>5</v>
      </c>
      <c r="I646" s="181" t="s">
        <v>14718</v>
      </c>
      <c r="J646" s="181">
        <v>28560</v>
      </c>
      <c r="K646" s="181">
        <v>5</v>
      </c>
      <c r="L646" s="181"/>
      <c r="M646" s="181"/>
      <c r="N646" s="596" t="s">
        <v>285</v>
      </c>
    </row>
    <row r="647" spans="1:14" s="158" customFormat="1" ht="18" customHeight="1" x14ac:dyDescent="0.25">
      <c r="A647" s="181">
        <v>27877</v>
      </c>
      <c r="B647" s="701">
        <v>21507</v>
      </c>
      <c r="C647" s="181" t="s">
        <v>301</v>
      </c>
      <c r="D647" s="181" t="s">
        <v>1219</v>
      </c>
      <c r="E647" s="181" t="s">
        <v>14719</v>
      </c>
      <c r="F647" s="181" t="s">
        <v>304</v>
      </c>
      <c r="G647" s="181" t="s">
        <v>567</v>
      </c>
      <c r="H647" s="181" t="s">
        <v>5</v>
      </c>
      <c r="I647" s="181" t="s">
        <v>14720</v>
      </c>
      <c r="J647" s="181">
        <v>28970</v>
      </c>
      <c r="K647" s="181">
        <v>2</v>
      </c>
      <c r="L647" s="181"/>
      <c r="M647" s="181"/>
      <c r="N647" s="596" t="s">
        <v>285</v>
      </c>
    </row>
    <row r="648" spans="1:14" s="158" customFormat="1" ht="18" customHeight="1" x14ac:dyDescent="0.25">
      <c r="A648" s="181">
        <v>25714</v>
      </c>
      <c r="B648" s="701" t="s">
        <v>10866</v>
      </c>
      <c r="C648" s="181" t="s">
        <v>301</v>
      </c>
      <c r="D648" s="181" t="s">
        <v>1243</v>
      </c>
      <c r="E648" s="181" t="s">
        <v>10867</v>
      </c>
      <c r="F648" s="181" t="s">
        <v>304</v>
      </c>
      <c r="G648" s="181" t="s">
        <v>567</v>
      </c>
      <c r="H648" s="181" t="s">
        <v>5</v>
      </c>
      <c r="I648" s="181" t="s">
        <v>10868</v>
      </c>
      <c r="J648" s="181">
        <v>80760</v>
      </c>
      <c r="K648" s="181">
        <v>18</v>
      </c>
      <c r="L648" s="181"/>
      <c r="M648" s="181"/>
      <c r="N648" s="596" t="s">
        <v>285</v>
      </c>
    </row>
    <row r="649" spans="1:14" s="158" customFormat="1" ht="18" customHeight="1" x14ac:dyDescent="0.25">
      <c r="A649" s="181">
        <v>20172</v>
      </c>
      <c r="B649" s="701" t="s">
        <v>1241</v>
      </c>
      <c r="C649" s="181" t="s">
        <v>1242</v>
      </c>
      <c r="D649" s="181" t="s">
        <v>1243</v>
      </c>
      <c r="E649" s="181" t="s">
        <v>1221</v>
      </c>
      <c r="F649" s="181" t="s">
        <v>304</v>
      </c>
      <c r="G649" s="181" t="s">
        <v>567</v>
      </c>
      <c r="H649" s="181" t="s">
        <v>5</v>
      </c>
      <c r="I649" s="181" t="s">
        <v>301</v>
      </c>
      <c r="J649" s="181">
        <v>23840</v>
      </c>
      <c r="K649" s="181">
        <v>46</v>
      </c>
      <c r="L649" s="181"/>
      <c r="M649" s="181"/>
      <c r="N649" s="596" t="s">
        <v>285</v>
      </c>
    </row>
    <row r="650" spans="1:14" s="158" customFormat="1" ht="18" customHeight="1" x14ac:dyDescent="0.25">
      <c r="A650" s="181">
        <v>25391</v>
      </c>
      <c r="B650" s="701" t="s">
        <v>14721</v>
      </c>
      <c r="C650" s="181" t="s">
        <v>301</v>
      </c>
      <c r="D650" s="181" t="s">
        <v>1243</v>
      </c>
      <c r="E650" s="181" t="s">
        <v>1244</v>
      </c>
      <c r="F650" s="181" t="s">
        <v>304</v>
      </c>
      <c r="G650" s="181" t="s">
        <v>567</v>
      </c>
      <c r="H650" s="181" t="s">
        <v>5</v>
      </c>
      <c r="I650" s="181" t="s">
        <v>1245</v>
      </c>
      <c r="J650" s="181">
        <v>64300</v>
      </c>
      <c r="K650" s="181">
        <v>3</v>
      </c>
      <c r="L650" s="181"/>
      <c r="M650" s="181"/>
      <c r="N650" s="596" t="s">
        <v>285</v>
      </c>
    </row>
    <row r="651" spans="1:14" s="158" customFormat="1" ht="18" customHeight="1" x14ac:dyDescent="0.25">
      <c r="A651" s="181">
        <v>29743</v>
      </c>
      <c r="B651" s="701">
        <v>21359</v>
      </c>
      <c r="C651" s="181" t="s">
        <v>14722</v>
      </c>
      <c r="D651" s="181" t="s">
        <v>1243</v>
      </c>
      <c r="E651" s="181" t="s">
        <v>1166</v>
      </c>
      <c r="F651" s="181" t="s">
        <v>304</v>
      </c>
      <c r="G651" s="181" t="s">
        <v>567</v>
      </c>
      <c r="H651" s="181" t="s">
        <v>5</v>
      </c>
      <c r="I651" s="181" t="s">
        <v>14723</v>
      </c>
      <c r="J651" s="181">
        <v>27100</v>
      </c>
      <c r="K651" s="181">
        <v>5</v>
      </c>
      <c r="L651" s="181"/>
      <c r="M651" s="181"/>
      <c r="N651" s="596" t="s">
        <v>285</v>
      </c>
    </row>
    <row r="652" spans="1:14" s="158" customFormat="1" ht="18" customHeight="1" x14ac:dyDescent="0.25">
      <c r="A652" s="181">
        <v>25390</v>
      </c>
      <c r="B652" s="701" t="s">
        <v>16447</v>
      </c>
      <c r="C652" s="181" t="s">
        <v>16448</v>
      </c>
      <c r="D652" s="181" t="s">
        <v>1243</v>
      </c>
      <c r="E652" s="181" t="s">
        <v>932</v>
      </c>
      <c r="F652" s="181" t="s">
        <v>304</v>
      </c>
      <c r="G652" s="181" t="s">
        <v>567</v>
      </c>
      <c r="H652" s="181" t="s">
        <v>5</v>
      </c>
      <c r="I652" s="181" t="s">
        <v>1133</v>
      </c>
      <c r="J652" s="181">
        <v>68220</v>
      </c>
      <c r="K652" s="181">
        <v>1</v>
      </c>
      <c r="L652" s="181"/>
      <c r="M652" s="181"/>
      <c r="N652" s="596" t="s">
        <v>285</v>
      </c>
    </row>
    <row r="653" spans="1:14" s="158" customFormat="1" ht="18" customHeight="1" x14ac:dyDescent="0.25">
      <c r="A653" s="181">
        <v>29740</v>
      </c>
      <c r="B653" s="701">
        <v>21355</v>
      </c>
      <c r="C653" s="181" t="s">
        <v>12376</v>
      </c>
      <c r="D653" s="181" t="s">
        <v>1243</v>
      </c>
      <c r="E653" s="181" t="s">
        <v>1153</v>
      </c>
      <c r="F653" s="181" t="s">
        <v>304</v>
      </c>
      <c r="G653" s="181" t="s">
        <v>567</v>
      </c>
      <c r="H653" s="181" t="s">
        <v>5</v>
      </c>
      <c r="I653" s="181" t="s">
        <v>12377</v>
      </c>
      <c r="J653" s="181">
        <v>23010</v>
      </c>
      <c r="K653" s="181">
        <v>3</v>
      </c>
      <c r="L653" s="181"/>
      <c r="M653" s="181"/>
      <c r="N653" s="596" t="s">
        <v>285</v>
      </c>
    </row>
    <row r="654" spans="1:14" s="158" customFormat="1" ht="18" customHeight="1" x14ac:dyDescent="0.25">
      <c r="A654" s="181">
        <v>27873</v>
      </c>
      <c r="B654" s="701">
        <v>21486</v>
      </c>
      <c r="C654" s="181" t="s">
        <v>301</v>
      </c>
      <c r="D654" s="181" t="s">
        <v>1243</v>
      </c>
      <c r="E654" s="181" t="s">
        <v>1246</v>
      </c>
      <c r="F654" s="181" t="s">
        <v>304</v>
      </c>
      <c r="G654" s="181" t="s">
        <v>567</v>
      </c>
      <c r="H654" s="181" t="s">
        <v>5</v>
      </c>
      <c r="I654" s="181" t="s">
        <v>1247</v>
      </c>
      <c r="J654" s="181">
        <v>26340</v>
      </c>
      <c r="K654" s="181">
        <v>1</v>
      </c>
      <c r="L654" s="181"/>
      <c r="M654" s="181"/>
      <c r="N654" s="596" t="s">
        <v>285</v>
      </c>
    </row>
    <row r="655" spans="1:14" s="158" customFormat="1" ht="18" customHeight="1" x14ac:dyDescent="0.25">
      <c r="A655" s="181">
        <v>30495</v>
      </c>
      <c r="B655" s="701">
        <v>21560</v>
      </c>
      <c r="C655" s="181" t="s">
        <v>12913</v>
      </c>
      <c r="D655" s="181" t="s">
        <v>1243</v>
      </c>
      <c r="E655" s="181" t="s">
        <v>1634</v>
      </c>
      <c r="F655" s="181" t="s">
        <v>304</v>
      </c>
      <c r="G655" s="181" t="s">
        <v>567</v>
      </c>
      <c r="H655" s="181" t="s">
        <v>5</v>
      </c>
      <c r="I655" s="181" t="s">
        <v>301</v>
      </c>
      <c r="J655" s="181">
        <v>18900</v>
      </c>
      <c r="K655" s="181">
        <v>2</v>
      </c>
      <c r="L655" s="181"/>
      <c r="M655" s="181"/>
      <c r="N655" s="596" t="s">
        <v>285</v>
      </c>
    </row>
    <row r="656" spans="1:14" s="158" customFormat="1" ht="18" customHeight="1" x14ac:dyDescent="0.25">
      <c r="A656" s="181">
        <v>5496</v>
      </c>
      <c r="B656" s="701" t="s">
        <v>12378</v>
      </c>
      <c r="C656" s="181" t="s">
        <v>301</v>
      </c>
      <c r="D656" s="181" t="s">
        <v>1243</v>
      </c>
      <c r="E656" s="181" t="s">
        <v>308</v>
      </c>
      <c r="F656" s="181" t="s">
        <v>304</v>
      </c>
      <c r="G656" s="181" t="s">
        <v>567</v>
      </c>
      <c r="H656" s="181" t="s">
        <v>5</v>
      </c>
      <c r="I656" s="181" t="s">
        <v>301</v>
      </c>
      <c r="J656" s="181">
        <v>28740</v>
      </c>
      <c r="K656" s="181">
        <v>20</v>
      </c>
      <c r="L656" s="181"/>
      <c r="M656" s="181"/>
      <c r="N656" s="596" t="s">
        <v>285</v>
      </c>
    </row>
    <row r="657" spans="1:14" s="158" customFormat="1" ht="18" customHeight="1" x14ac:dyDescent="0.25">
      <c r="A657" s="181">
        <v>27865</v>
      </c>
      <c r="B657" s="701">
        <v>21316</v>
      </c>
      <c r="C657" s="181" t="s">
        <v>301</v>
      </c>
      <c r="D657" s="181" t="s">
        <v>1243</v>
      </c>
      <c r="E657" s="181" t="s">
        <v>16449</v>
      </c>
      <c r="F657" s="181" t="s">
        <v>304</v>
      </c>
      <c r="G657" s="181" t="s">
        <v>567</v>
      </c>
      <c r="H657" s="181" t="s">
        <v>5</v>
      </c>
      <c r="I657" s="181" t="s">
        <v>1174</v>
      </c>
      <c r="J657" s="181">
        <v>26460</v>
      </c>
      <c r="K657" s="181">
        <v>2</v>
      </c>
      <c r="L657" s="181"/>
      <c r="M657" s="181"/>
      <c r="N657" s="596" t="s">
        <v>285</v>
      </c>
    </row>
    <row r="658" spans="1:14" s="158" customFormat="1" ht="18" customHeight="1" x14ac:dyDescent="0.25">
      <c r="A658" s="181">
        <v>27867</v>
      </c>
      <c r="B658" s="701">
        <v>21444</v>
      </c>
      <c r="C658" s="181" t="s">
        <v>301</v>
      </c>
      <c r="D658" s="181" t="s">
        <v>1243</v>
      </c>
      <c r="E658" s="181" t="s">
        <v>1222</v>
      </c>
      <c r="F658" s="181" t="s">
        <v>304</v>
      </c>
      <c r="G658" s="181" t="s">
        <v>567</v>
      </c>
      <c r="H658" s="181" t="s">
        <v>5</v>
      </c>
      <c r="I658" s="181" t="s">
        <v>1248</v>
      </c>
      <c r="J658" s="181">
        <v>53740</v>
      </c>
      <c r="K658" s="181">
        <v>3</v>
      </c>
      <c r="L658" s="181"/>
      <c r="M658" s="181"/>
      <c r="N658" s="596" t="s">
        <v>285</v>
      </c>
    </row>
    <row r="659" spans="1:14" s="158" customFormat="1" ht="18" customHeight="1" x14ac:dyDescent="0.25">
      <c r="A659" s="181">
        <v>29832</v>
      </c>
      <c r="B659" s="701" t="s">
        <v>1249</v>
      </c>
      <c r="C659" s="181" t="s">
        <v>1250</v>
      </c>
      <c r="D659" s="181" t="s">
        <v>1243</v>
      </c>
      <c r="E659" s="181" t="s">
        <v>1225</v>
      </c>
      <c r="F659" s="181" t="s">
        <v>304</v>
      </c>
      <c r="G659" s="181" t="s">
        <v>567</v>
      </c>
      <c r="H659" s="181" t="s">
        <v>5</v>
      </c>
      <c r="I659" s="181" t="s">
        <v>1251</v>
      </c>
      <c r="J659" s="181">
        <v>27080</v>
      </c>
      <c r="K659" s="181">
        <v>3</v>
      </c>
      <c r="L659" s="181"/>
      <c r="M659" s="181"/>
      <c r="N659" s="596" t="s">
        <v>285</v>
      </c>
    </row>
    <row r="660" spans="1:14" s="158" customFormat="1" ht="18" customHeight="1" x14ac:dyDescent="0.25">
      <c r="A660" s="181">
        <v>20173</v>
      </c>
      <c r="B660" s="701" t="s">
        <v>14724</v>
      </c>
      <c r="C660" s="181" t="s">
        <v>14725</v>
      </c>
      <c r="D660" s="181" t="s">
        <v>1243</v>
      </c>
      <c r="E660" s="181" t="s">
        <v>1227</v>
      </c>
      <c r="F660" s="181" t="s">
        <v>304</v>
      </c>
      <c r="G660" s="181" t="s">
        <v>567</v>
      </c>
      <c r="H660" s="181" t="s">
        <v>5</v>
      </c>
      <c r="I660" s="181" t="s">
        <v>301</v>
      </c>
      <c r="J660" s="181">
        <v>24240</v>
      </c>
      <c r="K660" s="181">
        <v>6</v>
      </c>
      <c r="L660" s="181"/>
      <c r="M660" s="181"/>
      <c r="N660" s="596" t="s">
        <v>285</v>
      </c>
    </row>
    <row r="661" spans="1:14" s="158" customFormat="1" ht="18" customHeight="1" x14ac:dyDescent="0.25">
      <c r="A661" s="181">
        <v>9022</v>
      </c>
      <c r="B661" s="701" t="s">
        <v>1252</v>
      </c>
      <c r="C661" s="181" t="s">
        <v>301</v>
      </c>
      <c r="D661" s="181" t="s">
        <v>1243</v>
      </c>
      <c r="E661" s="181" t="s">
        <v>325</v>
      </c>
      <c r="F661" s="181" t="s">
        <v>304</v>
      </c>
      <c r="G661" s="181" t="s">
        <v>567</v>
      </c>
      <c r="H661" s="181" t="s">
        <v>5</v>
      </c>
      <c r="I661" s="181" t="s">
        <v>301</v>
      </c>
      <c r="J661" s="181">
        <v>25270</v>
      </c>
      <c r="K661" s="181">
        <v>3</v>
      </c>
      <c r="L661" s="181"/>
      <c r="M661" s="181"/>
      <c r="N661" s="596" t="s">
        <v>285</v>
      </c>
    </row>
    <row r="662" spans="1:14" s="158" customFormat="1" ht="18" customHeight="1" x14ac:dyDescent="0.25">
      <c r="A662" s="181">
        <v>33881</v>
      </c>
      <c r="B662" s="701" t="s">
        <v>12379</v>
      </c>
      <c r="C662" s="181" t="s">
        <v>12380</v>
      </c>
      <c r="D662" s="181" t="s">
        <v>1243</v>
      </c>
      <c r="E662" s="181" t="s">
        <v>12381</v>
      </c>
      <c r="F662" s="181" t="s">
        <v>304</v>
      </c>
      <c r="G662" s="181" t="s">
        <v>567</v>
      </c>
      <c r="H662" s="181" t="s">
        <v>5</v>
      </c>
      <c r="I662" s="181" t="s">
        <v>301</v>
      </c>
      <c r="J662" s="181">
        <v>43060</v>
      </c>
      <c r="K662" s="181">
        <v>3</v>
      </c>
      <c r="L662" s="181"/>
      <c r="M662" s="181"/>
      <c r="N662" s="596" t="s">
        <v>285</v>
      </c>
    </row>
    <row r="663" spans="1:14" s="158" customFormat="1" ht="18" customHeight="1" x14ac:dyDescent="0.25">
      <c r="A663" s="181">
        <v>9034</v>
      </c>
      <c r="B663" s="701" t="s">
        <v>1253</v>
      </c>
      <c r="C663" s="181" t="s">
        <v>1254</v>
      </c>
      <c r="D663" s="181" t="s">
        <v>1243</v>
      </c>
      <c r="E663" s="181" t="s">
        <v>1255</v>
      </c>
      <c r="F663" s="181" t="s">
        <v>304</v>
      </c>
      <c r="G663" s="181" t="s">
        <v>567</v>
      </c>
      <c r="H663" s="181" t="s">
        <v>5</v>
      </c>
      <c r="I663" s="181" t="s">
        <v>301</v>
      </c>
      <c r="J663" s="181">
        <v>41500</v>
      </c>
      <c r="K663" s="181">
        <v>1</v>
      </c>
      <c r="L663" s="181"/>
      <c r="M663" s="181"/>
      <c r="N663" s="596" t="s">
        <v>285</v>
      </c>
    </row>
    <row r="664" spans="1:14" s="158" customFormat="1" ht="18" customHeight="1" x14ac:dyDescent="0.25">
      <c r="A664" s="181">
        <v>9032</v>
      </c>
      <c r="B664" s="701" t="s">
        <v>1256</v>
      </c>
      <c r="C664" s="181" t="s">
        <v>301</v>
      </c>
      <c r="D664" s="181" t="s">
        <v>1243</v>
      </c>
      <c r="E664" s="181" t="s">
        <v>787</v>
      </c>
      <c r="F664" s="181" t="s">
        <v>304</v>
      </c>
      <c r="G664" s="181" t="s">
        <v>567</v>
      </c>
      <c r="H664" s="181" t="s">
        <v>5</v>
      </c>
      <c r="I664" s="181" t="s">
        <v>301</v>
      </c>
      <c r="J664" s="181">
        <v>26150</v>
      </c>
      <c r="K664" s="181">
        <v>1</v>
      </c>
      <c r="L664" s="181"/>
      <c r="M664" s="181"/>
      <c r="N664" s="596" t="s">
        <v>285</v>
      </c>
    </row>
    <row r="665" spans="1:14" s="158" customFormat="1" ht="18" customHeight="1" x14ac:dyDescent="0.25">
      <c r="A665" s="181">
        <v>9011</v>
      </c>
      <c r="B665" s="701" t="s">
        <v>1257</v>
      </c>
      <c r="C665" s="181" t="s">
        <v>301</v>
      </c>
      <c r="D665" s="181" t="s">
        <v>1243</v>
      </c>
      <c r="E665" s="181" t="s">
        <v>423</v>
      </c>
      <c r="F665" s="181" t="s">
        <v>304</v>
      </c>
      <c r="G665" s="181" t="s">
        <v>567</v>
      </c>
      <c r="H665" s="181" t="s">
        <v>5</v>
      </c>
      <c r="I665" s="181" t="s">
        <v>301</v>
      </c>
      <c r="J665" s="181">
        <v>29780</v>
      </c>
      <c r="K665" s="181">
        <v>6</v>
      </c>
      <c r="L665" s="181"/>
      <c r="M665" s="181"/>
      <c r="N665" s="596" t="s">
        <v>285</v>
      </c>
    </row>
    <row r="666" spans="1:14" s="158" customFormat="1" ht="18" customHeight="1" x14ac:dyDescent="0.25">
      <c r="A666" s="181">
        <v>9014</v>
      </c>
      <c r="B666" s="701" t="s">
        <v>12382</v>
      </c>
      <c r="C666" s="181" t="s">
        <v>301</v>
      </c>
      <c r="D666" s="181" t="s">
        <v>1243</v>
      </c>
      <c r="E666" s="181" t="s">
        <v>1229</v>
      </c>
      <c r="F666" s="181" t="s">
        <v>304</v>
      </c>
      <c r="G666" s="181" t="s">
        <v>567</v>
      </c>
      <c r="H666" s="181" t="s">
        <v>5</v>
      </c>
      <c r="I666" s="181" t="s">
        <v>301</v>
      </c>
      <c r="J666" s="181">
        <v>30100</v>
      </c>
      <c r="K666" s="181">
        <v>98</v>
      </c>
      <c r="L666" s="181"/>
      <c r="M666" s="181"/>
      <c r="N666" s="596" t="s">
        <v>285</v>
      </c>
    </row>
    <row r="667" spans="1:14" s="158" customFormat="1" ht="18" customHeight="1" x14ac:dyDescent="0.25">
      <c r="A667" s="181">
        <v>9024</v>
      </c>
      <c r="B667" s="701" t="s">
        <v>1258</v>
      </c>
      <c r="C667" s="181" t="s">
        <v>301</v>
      </c>
      <c r="D667" s="181" t="s">
        <v>1243</v>
      </c>
      <c r="E667" s="181" t="s">
        <v>1230</v>
      </c>
      <c r="F667" s="181" t="s">
        <v>304</v>
      </c>
      <c r="G667" s="181" t="s">
        <v>567</v>
      </c>
      <c r="H667" s="181" t="s">
        <v>5</v>
      </c>
      <c r="I667" s="181" t="s">
        <v>301</v>
      </c>
      <c r="J667" s="181">
        <v>22640</v>
      </c>
      <c r="K667" s="181">
        <v>7</v>
      </c>
      <c r="L667" s="181"/>
      <c r="M667" s="181"/>
      <c r="N667" s="596" t="s">
        <v>285</v>
      </c>
    </row>
    <row r="668" spans="1:14" s="158" customFormat="1" ht="18" customHeight="1" x14ac:dyDescent="0.25">
      <c r="A668" s="181">
        <v>27869</v>
      </c>
      <c r="B668" s="701">
        <v>21454</v>
      </c>
      <c r="C668" s="181" t="s">
        <v>301</v>
      </c>
      <c r="D668" s="181" t="s">
        <v>1243</v>
      </c>
      <c r="E668" s="181" t="s">
        <v>1259</v>
      </c>
      <c r="F668" s="181" t="s">
        <v>304</v>
      </c>
      <c r="G668" s="181" t="s">
        <v>567</v>
      </c>
      <c r="H668" s="181" t="s">
        <v>5</v>
      </c>
      <c r="I668" s="181" t="s">
        <v>1260</v>
      </c>
      <c r="J668" s="181">
        <v>29200</v>
      </c>
      <c r="K668" s="181">
        <v>3</v>
      </c>
      <c r="L668" s="181"/>
      <c r="M668" s="181"/>
      <c r="N668" s="596" t="s">
        <v>285</v>
      </c>
    </row>
    <row r="669" spans="1:14" s="158" customFormat="1" ht="18" customHeight="1" x14ac:dyDescent="0.25">
      <c r="A669" s="181">
        <v>27871</v>
      </c>
      <c r="B669" s="701">
        <v>21455</v>
      </c>
      <c r="C669" s="181" t="s">
        <v>301</v>
      </c>
      <c r="D669" s="181" t="s">
        <v>1243</v>
      </c>
      <c r="E669" s="181" t="s">
        <v>1261</v>
      </c>
      <c r="F669" s="181" t="s">
        <v>304</v>
      </c>
      <c r="G669" s="181" t="s">
        <v>567</v>
      </c>
      <c r="H669" s="181" t="s">
        <v>5</v>
      </c>
      <c r="I669" s="181" t="s">
        <v>1262</v>
      </c>
      <c r="J669" s="181">
        <v>50170</v>
      </c>
      <c r="K669" s="181">
        <v>2</v>
      </c>
      <c r="L669" s="181"/>
      <c r="M669" s="181"/>
      <c r="N669" s="596" t="s">
        <v>285</v>
      </c>
    </row>
    <row r="670" spans="1:14" s="158" customFormat="1" ht="18" customHeight="1" x14ac:dyDescent="0.25">
      <c r="A670" s="181">
        <v>9035</v>
      </c>
      <c r="B670" s="701" t="s">
        <v>12383</v>
      </c>
      <c r="C670" s="181" t="s">
        <v>301</v>
      </c>
      <c r="D670" s="181" t="s">
        <v>1243</v>
      </c>
      <c r="E670" s="181" t="s">
        <v>351</v>
      </c>
      <c r="F670" s="181" t="s">
        <v>304</v>
      </c>
      <c r="G670" s="181" t="s">
        <v>567</v>
      </c>
      <c r="H670" s="181" t="s">
        <v>5</v>
      </c>
      <c r="I670" s="181" t="s">
        <v>301</v>
      </c>
      <c r="J670" s="181">
        <v>27450</v>
      </c>
      <c r="K670" s="181">
        <v>7</v>
      </c>
      <c r="L670" s="181"/>
      <c r="M670" s="181"/>
      <c r="N670" s="596" t="s">
        <v>285</v>
      </c>
    </row>
    <row r="671" spans="1:14" s="158" customFormat="1" ht="18" customHeight="1" x14ac:dyDescent="0.25">
      <c r="A671" s="181">
        <v>15386</v>
      </c>
      <c r="B671" s="701" t="s">
        <v>1263</v>
      </c>
      <c r="C671" s="181" t="s">
        <v>1264</v>
      </c>
      <c r="D671" s="181" t="s">
        <v>1243</v>
      </c>
      <c r="E671" s="181" t="s">
        <v>334</v>
      </c>
      <c r="F671" s="181" t="s">
        <v>304</v>
      </c>
      <c r="G671" s="181" t="s">
        <v>567</v>
      </c>
      <c r="H671" s="181" t="s">
        <v>5</v>
      </c>
      <c r="I671" s="181" t="s">
        <v>301</v>
      </c>
      <c r="J671" s="181">
        <v>42570</v>
      </c>
      <c r="K671" s="181">
        <v>47</v>
      </c>
      <c r="L671" s="181"/>
      <c r="M671" s="181"/>
      <c r="N671" s="596" t="s">
        <v>285</v>
      </c>
    </row>
    <row r="672" spans="1:14" s="158" customFormat="1" ht="18" customHeight="1" x14ac:dyDescent="0.25">
      <c r="A672" s="181">
        <v>17141</v>
      </c>
      <c r="B672" s="701" t="s">
        <v>1265</v>
      </c>
      <c r="C672" s="181" t="s">
        <v>1266</v>
      </c>
      <c r="D672" s="181" t="s">
        <v>1243</v>
      </c>
      <c r="E672" s="181" t="s">
        <v>1267</v>
      </c>
      <c r="F672" s="181" t="s">
        <v>304</v>
      </c>
      <c r="G672" s="181" t="s">
        <v>567</v>
      </c>
      <c r="H672" s="181" t="s">
        <v>5</v>
      </c>
      <c r="I672" s="181" t="s">
        <v>301</v>
      </c>
      <c r="J672" s="181">
        <v>62480</v>
      </c>
      <c r="K672" s="181">
        <v>17</v>
      </c>
      <c r="L672" s="181"/>
      <c r="M672" s="181"/>
      <c r="N672" s="596" t="s">
        <v>285</v>
      </c>
    </row>
    <row r="673" spans="1:14" s="158" customFormat="1" ht="18" customHeight="1" x14ac:dyDescent="0.25">
      <c r="A673" s="181">
        <v>18221</v>
      </c>
      <c r="B673" s="701" t="s">
        <v>1268</v>
      </c>
      <c r="C673" s="181" t="s">
        <v>301</v>
      </c>
      <c r="D673" s="181" t="s">
        <v>1243</v>
      </c>
      <c r="E673" s="181" t="s">
        <v>1269</v>
      </c>
      <c r="F673" s="181" t="s">
        <v>304</v>
      </c>
      <c r="G673" s="181" t="s">
        <v>567</v>
      </c>
      <c r="H673" s="181" t="s">
        <v>5</v>
      </c>
      <c r="I673" s="181" t="s">
        <v>794</v>
      </c>
      <c r="J673" s="181">
        <v>22580</v>
      </c>
      <c r="K673" s="181">
        <v>12</v>
      </c>
      <c r="L673" s="181"/>
      <c r="M673" s="181"/>
      <c r="N673" s="596" t="s">
        <v>285</v>
      </c>
    </row>
    <row r="674" spans="1:14" s="158" customFormat="1" ht="18" customHeight="1" x14ac:dyDescent="0.25">
      <c r="A674" s="181">
        <v>25393</v>
      </c>
      <c r="B674" s="701" t="s">
        <v>1270</v>
      </c>
      <c r="C674" s="181" t="s">
        <v>1271</v>
      </c>
      <c r="D674" s="181" t="s">
        <v>1243</v>
      </c>
      <c r="E674" s="181" t="s">
        <v>1272</v>
      </c>
      <c r="F674" s="181" t="s">
        <v>304</v>
      </c>
      <c r="G674" s="181" t="s">
        <v>567</v>
      </c>
      <c r="H674" s="181" t="s">
        <v>5</v>
      </c>
      <c r="I674" s="181" t="s">
        <v>1273</v>
      </c>
      <c r="J674" s="181">
        <v>26520</v>
      </c>
      <c r="K674" s="181">
        <v>7</v>
      </c>
      <c r="L674" s="181"/>
      <c r="M674" s="181"/>
      <c r="N674" s="596" t="s">
        <v>285</v>
      </c>
    </row>
    <row r="675" spans="1:14" s="158" customFormat="1" ht="18" customHeight="1" x14ac:dyDescent="0.25">
      <c r="A675" s="181">
        <v>28278</v>
      </c>
      <c r="B675" s="701" t="s">
        <v>12384</v>
      </c>
      <c r="C675" s="181" t="s">
        <v>12385</v>
      </c>
      <c r="D675" s="181" t="s">
        <v>1243</v>
      </c>
      <c r="E675" s="181" t="s">
        <v>12386</v>
      </c>
      <c r="F675" s="181" t="s">
        <v>304</v>
      </c>
      <c r="G675" s="181" t="s">
        <v>567</v>
      </c>
      <c r="H675" s="181" t="s">
        <v>5</v>
      </c>
      <c r="I675" s="181" t="s">
        <v>12387</v>
      </c>
      <c r="J675" s="181">
        <v>61260</v>
      </c>
      <c r="K675" s="181">
        <v>2</v>
      </c>
      <c r="L675" s="181"/>
      <c r="M675" s="181"/>
      <c r="N675" s="596" t="s">
        <v>285</v>
      </c>
    </row>
    <row r="676" spans="1:14" s="158" customFormat="1" ht="18" customHeight="1" x14ac:dyDescent="0.25">
      <c r="A676" s="181">
        <v>29733</v>
      </c>
      <c r="B676" s="701">
        <v>21311</v>
      </c>
      <c r="C676" s="181" t="s">
        <v>14726</v>
      </c>
      <c r="D676" s="181" t="s">
        <v>1274</v>
      </c>
      <c r="E676" s="181" t="s">
        <v>945</v>
      </c>
      <c r="F676" s="181" t="s">
        <v>304</v>
      </c>
      <c r="G676" s="181" t="s">
        <v>567</v>
      </c>
      <c r="H676" s="181" t="s">
        <v>5</v>
      </c>
      <c r="I676" s="181" t="s">
        <v>14727</v>
      </c>
      <c r="J676" s="181">
        <v>9860</v>
      </c>
      <c r="K676" s="181">
        <v>5</v>
      </c>
      <c r="L676" s="181"/>
      <c r="M676" s="181"/>
      <c r="N676" s="596" t="s">
        <v>285</v>
      </c>
    </row>
    <row r="677" spans="1:14" s="158" customFormat="1" ht="18" customHeight="1" x14ac:dyDescent="0.25">
      <c r="A677" s="181">
        <v>30157</v>
      </c>
      <c r="B677" s="701" t="s">
        <v>11271</v>
      </c>
      <c r="C677" s="181" t="s">
        <v>11272</v>
      </c>
      <c r="D677" s="181" t="s">
        <v>1274</v>
      </c>
      <c r="E677" s="181" t="s">
        <v>11273</v>
      </c>
      <c r="F677" s="181" t="s">
        <v>304</v>
      </c>
      <c r="G677" s="181" t="s">
        <v>567</v>
      </c>
      <c r="H677" s="181" t="s">
        <v>5</v>
      </c>
      <c r="I677" s="181" t="s">
        <v>11274</v>
      </c>
      <c r="J677" s="181">
        <v>11660</v>
      </c>
      <c r="K677" s="181">
        <v>3</v>
      </c>
      <c r="L677" s="181"/>
      <c r="M677" s="181"/>
      <c r="N677" s="596" t="s">
        <v>285</v>
      </c>
    </row>
    <row r="678" spans="1:14" s="158" customFormat="1" ht="18" customHeight="1" x14ac:dyDescent="0.25">
      <c r="A678" s="181">
        <v>25708</v>
      </c>
      <c r="B678" s="701" t="s">
        <v>16450</v>
      </c>
      <c r="C678" s="181" t="s">
        <v>301</v>
      </c>
      <c r="D678" s="181" t="s">
        <v>16451</v>
      </c>
      <c r="E678" s="181" t="s">
        <v>16452</v>
      </c>
      <c r="F678" s="181" t="s">
        <v>304</v>
      </c>
      <c r="G678" s="181" t="s">
        <v>567</v>
      </c>
      <c r="H678" s="181" t="s">
        <v>5</v>
      </c>
      <c r="I678" s="181" t="s">
        <v>301</v>
      </c>
      <c r="J678" s="181">
        <v>15600</v>
      </c>
      <c r="K678" s="181">
        <v>1</v>
      </c>
      <c r="L678" s="181"/>
      <c r="M678" s="181"/>
      <c r="N678" s="596" t="s">
        <v>285</v>
      </c>
    </row>
    <row r="679" spans="1:14" s="158" customFormat="1" ht="18" customHeight="1" x14ac:dyDescent="0.25">
      <c r="A679" s="181">
        <v>7568</v>
      </c>
      <c r="B679" s="701">
        <v>21153</v>
      </c>
      <c r="C679" s="181" t="s">
        <v>301</v>
      </c>
      <c r="D679" s="181" t="s">
        <v>2826</v>
      </c>
      <c r="E679" s="181" t="s">
        <v>634</v>
      </c>
      <c r="F679" s="181" t="s">
        <v>304</v>
      </c>
      <c r="G679" s="181" t="s">
        <v>567</v>
      </c>
      <c r="H679" s="181" t="s">
        <v>5</v>
      </c>
      <c r="I679" s="181" t="s">
        <v>301</v>
      </c>
      <c r="J679" s="181">
        <v>20720</v>
      </c>
      <c r="K679" s="181">
        <v>3</v>
      </c>
      <c r="L679" s="181"/>
      <c r="M679" s="181"/>
      <c r="N679" s="596" t="s">
        <v>285</v>
      </c>
    </row>
    <row r="680" spans="1:14" s="158" customFormat="1" ht="18" customHeight="1" x14ac:dyDescent="0.25">
      <c r="A680" s="181">
        <v>91418</v>
      </c>
      <c r="B680" s="701">
        <v>21160</v>
      </c>
      <c r="C680" s="181" t="s">
        <v>301</v>
      </c>
      <c r="D680" s="181" t="s">
        <v>1276</v>
      </c>
      <c r="E680" s="181" t="s">
        <v>325</v>
      </c>
      <c r="F680" s="181" t="s">
        <v>304</v>
      </c>
      <c r="G680" s="181" t="s">
        <v>567</v>
      </c>
      <c r="H680" s="181" t="s">
        <v>5</v>
      </c>
      <c r="I680" s="181" t="s">
        <v>528</v>
      </c>
      <c r="J680" s="181">
        <v>6790</v>
      </c>
      <c r="K680" s="181">
        <v>5</v>
      </c>
      <c r="L680" s="181"/>
      <c r="M680" s="181"/>
      <c r="N680" s="596" t="s">
        <v>285</v>
      </c>
    </row>
    <row r="681" spans="1:14" s="158" customFormat="1" ht="18" customHeight="1" x14ac:dyDescent="0.25">
      <c r="A681" s="181">
        <v>57940</v>
      </c>
      <c r="B681" s="701">
        <v>21102</v>
      </c>
      <c r="C681" s="181" t="s">
        <v>1275</v>
      </c>
      <c r="D681" s="181" t="s">
        <v>1276</v>
      </c>
      <c r="E681" s="181" t="s">
        <v>420</v>
      </c>
      <c r="F681" s="181" t="s">
        <v>304</v>
      </c>
      <c r="G681" s="181" t="s">
        <v>567</v>
      </c>
      <c r="H681" s="181" t="s">
        <v>5</v>
      </c>
      <c r="I681" s="181" t="s">
        <v>1277</v>
      </c>
      <c r="J681" s="181">
        <v>6590</v>
      </c>
      <c r="K681" s="181">
        <v>5</v>
      </c>
      <c r="L681" s="181"/>
      <c r="M681" s="181"/>
      <c r="N681" s="596" t="s">
        <v>285</v>
      </c>
    </row>
    <row r="682" spans="1:14" s="158" customFormat="1" ht="18" customHeight="1" x14ac:dyDescent="0.25">
      <c r="A682" s="181">
        <v>28283</v>
      </c>
      <c r="B682" s="701">
        <v>21337</v>
      </c>
      <c r="C682" s="181" t="s">
        <v>16453</v>
      </c>
      <c r="D682" s="181" t="s">
        <v>1276</v>
      </c>
      <c r="E682" s="181" t="s">
        <v>16454</v>
      </c>
      <c r="F682" s="181" t="s">
        <v>304</v>
      </c>
      <c r="G682" s="181" t="s">
        <v>567</v>
      </c>
      <c r="H682" s="181" t="s">
        <v>5</v>
      </c>
      <c r="I682" s="181" t="s">
        <v>16455</v>
      </c>
      <c r="J682" s="181">
        <v>6680</v>
      </c>
      <c r="K682" s="181">
        <v>2</v>
      </c>
      <c r="L682" s="181"/>
      <c r="M682" s="181"/>
      <c r="N682" s="596" t="s">
        <v>285</v>
      </c>
    </row>
    <row r="683" spans="1:14" s="158" customFormat="1" ht="18" customHeight="1" x14ac:dyDescent="0.25">
      <c r="A683" s="181">
        <v>29991</v>
      </c>
      <c r="B683" s="701" t="s">
        <v>1278</v>
      </c>
      <c r="C683" s="181" t="s">
        <v>1279</v>
      </c>
      <c r="D683" s="181" t="s">
        <v>1280</v>
      </c>
      <c r="E683" s="181" t="s">
        <v>1281</v>
      </c>
      <c r="F683" s="181" t="s">
        <v>304</v>
      </c>
      <c r="G683" s="181" t="s">
        <v>567</v>
      </c>
      <c r="H683" s="181" t="s">
        <v>5</v>
      </c>
      <c r="I683" s="181" t="s">
        <v>1282</v>
      </c>
      <c r="J683" s="181">
        <v>14880</v>
      </c>
      <c r="K683" s="181">
        <v>4</v>
      </c>
      <c r="L683" s="181"/>
      <c r="M683" s="181"/>
      <c r="N683" s="596" t="s">
        <v>285</v>
      </c>
    </row>
    <row r="684" spans="1:14" s="158" customFormat="1" ht="18" customHeight="1" x14ac:dyDescent="0.25">
      <c r="A684" s="181">
        <v>25709</v>
      </c>
      <c r="B684" s="701" t="s">
        <v>1283</v>
      </c>
      <c r="C684" s="181" t="s">
        <v>301</v>
      </c>
      <c r="D684" s="181" t="s">
        <v>1284</v>
      </c>
      <c r="E684" s="181" t="s">
        <v>932</v>
      </c>
      <c r="F684" s="181" t="s">
        <v>304</v>
      </c>
      <c r="G684" s="181" t="s">
        <v>567</v>
      </c>
      <c r="H684" s="181" t="s">
        <v>5</v>
      </c>
      <c r="I684" s="181" t="s">
        <v>301</v>
      </c>
      <c r="J684" s="181">
        <v>15600</v>
      </c>
      <c r="K684" s="181">
        <v>3</v>
      </c>
      <c r="L684" s="181"/>
      <c r="M684" s="181"/>
      <c r="N684" s="596" t="s">
        <v>285</v>
      </c>
    </row>
    <row r="685" spans="1:14" s="158" customFormat="1" ht="18" customHeight="1" x14ac:dyDescent="0.25">
      <c r="A685" s="181">
        <v>25712</v>
      </c>
      <c r="B685" s="701" t="s">
        <v>12388</v>
      </c>
      <c r="C685" s="181" t="s">
        <v>301</v>
      </c>
      <c r="D685" s="181" t="s">
        <v>1284</v>
      </c>
      <c r="E685" s="181" t="s">
        <v>1168</v>
      </c>
      <c r="F685" s="181" t="s">
        <v>304</v>
      </c>
      <c r="G685" s="181" t="s">
        <v>567</v>
      </c>
      <c r="H685" s="181" t="s">
        <v>5</v>
      </c>
      <c r="I685" s="181" t="s">
        <v>12389</v>
      </c>
      <c r="J685" s="181">
        <v>15600</v>
      </c>
      <c r="K685" s="181">
        <v>16</v>
      </c>
      <c r="L685" s="181"/>
      <c r="M685" s="181"/>
      <c r="N685" s="596" t="s">
        <v>285</v>
      </c>
    </row>
    <row r="686" spans="1:14" s="158" customFormat="1" ht="18" customHeight="1" x14ac:dyDescent="0.25">
      <c r="A686" s="181">
        <v>29638</v>
      </c>
      <c r="B686" s="701" t="s">
        <v>1285</v>
      </c>
      <c r="C686" s="181" t="s">
        <v>301</v>
      </c>
      <c r="D686" s="181" t="s">
        <v>1286</v>
      </c>
      <c r="E686" s="181" t="s">
        <v>639</v>
      </c>
      <c r="F686" s="181" t="s">
        <v>304</v>
      </c>
      <c r="G686" s="181" t="s">
        <v>567</v>
      </c>
      <c r="H686" s="181" t="s">
        <v>5</v>
      </c>
      <c r="I686" s="181" t="s">
        <v>1287</v>
      </c>
      <c r="J686" s="181">
        <v>7770</v>
      </c>
      <c r="K686" s="181">
        <v>10</v>
      </c>
      <c r="L686" s="181"/>
      <c r="M686" s="181"/>
      <c r="N686" s="596" t="s">
        <v>285</v>
      </c>
    </row>
    <row r="687" spans="1:14" s="158" customFormat="1" ht="18" customHeight="1" x14ac:dyDescent="0.25">
      <c r="A687" s="181">
        <v>17795</v>
      </c>
      <c r="B687" s="701" t="s">
        <v>16456</v>
      </c>
      <c r="C687" s="181" t="s">
        <v>16457</v>
      </c>
      <c r="D687" s="181" t="s">
        <v>16458</v>
      </c>
      <c r="E687" s="181" t="s">
        <v>760</v>
      </c>
      <c r="F687" s="181" t="s">
        <v>304</v>
      </c>
      <c r="G687" s="181" t="s">
        <v>433</v>
      </c>
      <c r="H687" s="181" t="s">
        <v>7</v>
      </c>
      <c r="I687" s="181" t="s">
        <v>1288</v>
      </c>
      <c r="J687" s="181">
        <v>119960</v>
      </c>
      <c r="K687" s="181">
        <v>4</v>
      </c>
      <c r="L687" s="181"/>
      <c r="M687" s="181"/>
      <c r="N687" s="596" t="s">
        <v>285</v>
      </c>
    </row>
    <row r="688" spans="1:14" s="158" customFormat="1" ht="18" customHeight="1" x14ac:dyDescent="0.25">
      <c r="A688" s="181">
        <v>20405</v>
      </c>
      <c r="B688" s="701">
        <v>7700104674</v>
      </c>
      <c r="C688" s="181" t="s">
        <v>14728</v>
      </c>
      <c r="D688" s="181" t="s">
        <v>1289</v>
      </c>
      <c r="E688" s="181" t="s">
        <v>14729</v>
      </c>
      <c r="F688" s="181" t="s">
        <v>304</v>
      </c>
      <c r="G688" s="181" t="s">
        <v>1290</v>
      </c>
      <c r="H688" s="181" t="s">
        <v>7</v>
      </c>
      <c r="I688" s="181" t="s">
        <v>14730</v>
      </c>
      <c r="J688" s="181">
        <v>211430</v>
      </c>
      <c r="K688" s="181">
        <v>10</v>
      </c>
      <c r="L688" s="181"/>
      <c r="M688" s="181"/>
      <c r="N688" s="596" t="s">
        <v>285</v>
      </c>
    </row>
    <row r="689" spans="1:14" s="158" customFormat="1" ht="18" customHeight="1" x14ac:dyDescent="0.25">
      <c r="A689" s="181">
        <v>13044</v>
      </c>
      <c r="B689" s="701">
        <v>8200369521</v>
      </c>
      <c r="C689" s="181" t="s">
        <v>14731</v>
      </c>
      <c r="D689" s="181" t="s">
        <v>1289</v>
      </c>
      <c r="E689" s="181" t="s">
        <v>14732</v>
      </c>
      <c r="F689" s="181" t="s">
        <v>304</v>
      </c>
      <c r="G689" s="181" t="s">
        <v>1290</v>
      </c>
      <c r="H689" s="181" t="s">
        <v>7</v>
      </c>
      <c r="I689" s="181" t="s">
        <v>14733</v>
      </c>
      <c r="J689" s="181">
        <v>196330</v>
      </c>
      <c r="K689" s="181">
        <v>11</v>
      </c>
      <c r="L689" s="181"/>
      <c r="M689" s="181"/>
      <c r="N689" s="596" t="s">
        <v>285</v>
      </c>
    </row>
    <row r="690" spans="1:14" s="158" customFormat="1" ht="18" customHeight="1" x14ac:dyDescent="0.25">
      <c r="A690" s="181">
        <v>11476</v>
      </c>
      <c r="B690" s="701">
        <v>8200792969</v>
      </c>
      <c r="C690" s="181" t="s">
        <v>14734</v>
      </c>
      <c r="D690" s="181" t="s">
        <v>1289</v>
      </c>
      <c r="E690" s="181" t="s">
        <v>14735</v>
      </c>
      <c r="F690" s="181" t="s">
        <v>304</v>
      </c>
      <c r="G690" s="181" t="s">
        <v>1290</v>
      </c>
      <c r="H690" s="181" t="s">
        <v>7</v>
      </c>
      <c r="I690" s="181" t="s">
        <v>14736</v>
      </c>
      <c r="J690" s="181">
        <v>231570</v>
      </c>
      <c r="K690" s="181">
        <v>2</v>
      </c>
      <c r="L690" s="181"/>
      <c r="M690" s="181"/>
      <c r="N690" s="596" t="s">
        <v>285</v>
      </c>
    </row>
    <row r="691" spans="1:14" s="158" customFormat="1" ht="18" customHeight="1" x14ac:dyDescent="0.25">
      <c r="A691" s="181">
        <v>20273</v>
      </c>
      <c r="B691" s="701">
        <v>6001547913</v>
      </c>
      <c r="C691" s="181" t="s">
        <v>12914</v>
      </c>
      <c r="D691" s="181" t="s">
        <v>5264</v>
      </c>
      <c r="E691" s="181" t="s">
        <v>1632</v>
      </c>
      <c r="F691" s="181" t="s">
        <v>304</v>
      </c>
      <c r="G691" s="181" t="s">
        <v>1295</v>
      </c>
      <c r="H691" s="181" t="s">
        <v>7</v>
      </c>
      <c r="I691" s="181" t="s">
        <v>301</v>
      </c>
      <c r="J691" s="181">
        <v>146480</v>
      </c>
      <c r="K691" s="181">
        <v>2</v>
      </c>
      <c r="L691" s="181"/>
      <c r="M691" s="181"/>
      <c r="N691" s="596" t="s">
        <v>285</v>
      </c>
    </row>
    <row r="692" spans="1:14" s="158" customFormat="1" ht="18" customHeight="1" x14ac:dyDescent="0.25">
      <c r="A692" s="181">
        <v>3404</v>
      </c>
      <c r="B692" s="701" t="s">
        <v>11038</v>
      </c>
      <c r="C692" s="181" t="s">
        <v>301</v>
      </c>
      <c r="D692" s="181" t="s">
        <v>5265</v>
      </c>
      <c r="E692" s="181" t="s">
        <v>11039</v>
      </c>
      <c r="F692" s="181" t="s">
        <v>304</v>
      </c>
      <c r="G692" s="181" t="s">
        <v>847</v>
      </c>
      <c r="H692" s="181" t="s">
        <v>5</v>
      </c>
      <c r="I692" s="181" t="s">
        <v>11040</v>
      </c>
      <c r="J692" s="181">
        <v>35290</v>
      </c>
      <c r="K692" s="181">
        <v>4</v>
      </c>
      <c r="L692" s="181"/>
      <c r="M692" s="181"/>
      <c r="N692" s="596" t="s">
        <v>285</v>
      </c>
    </row>
    <row r="693" spans="1:14" s="158" customFormat="1" ht="18" customHeight="1" x14ac:dyDescent="0.25">
      <c r="A693" s="181">
        <v>26871</v>
      </c>
      <c r="B693" s="701" t="s">
        <v>11539</v>
      </c>
      <c r="C693" s="181" t="s">
        <v>301</v>
      </c>
      <c r="D693" s="181" t="s">
        <v>1293</v>
      </c>
      <c r="E693" s="181" t="s">
        <v>11540</v>
      </c>
      <c r="F693" s="181" t="s">
        <v>304</v>
      </c>
      <c r="G693" s="181" t="s">
        <v>1295</v>
      </c>
      <c r="H693" s="181" t="s">
        <v>7</v>
      </c>
      <c r="I693" s="181" t="s">
        <v>11541</v>
      </c>
      <c r="J693" s="181">
        <v>134610</v>
      </c>
      <c r="K693" s="181">
        <v>71</v>
      </c>
      <c r="L693" s="181"/>
      <c r="M693" s="181"/>
      <c r="N693" s="596" t="s">
        <v>285</v>
      </c>
    </row>
    <row r="694" spans="1:14" s="158" customFormat="1" ht="18" customHeight="1" x14ac:dyDescent="0.25">
      <c r="A694" s="181">
        <v>26918</v>
      </c>
      <c r="B694" s="701" t="s">
        <v>1291</v>
      </c>
      <c r="C694" s="181" t="s">
        <v>1292</v>
      </c>
      <c r="D694" s="181" t="s">
        <v>1293</v>
      </c>
      <c r="E694" s="181" t="s">
        <v>1294</v>
      </c>
      <c r="F694" s="181" t="s">
        <v>304</v>
      </c>
      <c r="G694" s="181" t="s">
        <v>1295</v>
      </c>
      <c r="H694" s="181" t="s">
        <v>7</v>
      </c>
      <c r="I694" s="181" t="s">
        <v>1296</v>
      </c>
      <c r="J694" s="181">
        <v>59020</v>
      </c>
      <c r="K694" s="181">
        <v>155</v>
      </c>
      <c r="L694" s="181"/>
      <c r="M694" s="181"/>
      <c r="N694" s="596" t="s">
        <v>285</v>
      </c>
    </row>
    <row r="695" spans="1:14" s="158" customFormat="1" ht="18" customHeight="1" x14ac:dyDescent="0.25">
      <c r="A695" s="181">
        <v>6924</v>
      </c>
      <c r="B695" s="701">
        <v>7701038405</v>
      </c>
      <c r="C695" s="181" t="s">
        <v>1297</v>
      </c>
      <c r="D695" s="181" t="s">
        <v>1293</v>
      </c>
      <c r="E695" s="181" t="s">
        <v>1298</v>
      </c>
      <c r="F695" s="181" t="s">
        <v>304</v>
      </c>
      <c r="G695" s="181" t="s">
        <v>1295</v>
      </c>
      <c r="H695" s="181" t="s">
        <v>7</v>
      </c>
      <c r="I695" s="181" t="s">
        <v>1299</v>
      </c>
      <c r="J695" s="181">
        <v>77710</v>
      </c>
      <c r="K695" s="181">
        <v>55</v>
      </c>
      <c r="L695" s="181"/>
      <c r="M695" s="181"/>
      <c r="N695" s="596" t="s">
        <v>285</v>
      </c>
    </row>
    <row r="696" spans="1:14" s="158" customFormat="1" ht="18" customHeight="1" x14ac:dyDescent="0.25">
      <c r="A696" s="181">
        <v>22278</v>
      </c>
      <c r="B696" s="701">
        <v>7701070217</v>
      </c>
      <c r="C696" s="181" t="s">
        <v>17809</v>
      </c>
      <c r="D696" s="181" t="s">
        <v>1300</v>
      </c>
      <c r="E696" s="181" t="s">
        <v>699</v>
      </c>
      <c r="F696" s="181" t="s">
        <v>304</v>
      </c>
      <c r="G696" s="181" t="s">
        <v>1295</v>
      </c>
      <c r="H696" s="181" t="s">
        <v>7</v>
      </c>
      <c r="I696" s="181" t="s">
        <v>17810</v>
      </c>
      <c r="J696" s="181">
        <v>155610</v>
      </c>
      <c r="K696" s="181">
        <v>107</v>
      </c>
      <c r="L696" s="181"/>
      <c r="M696" s="181"/>
      <c r="N696" s="596" t="s">
        <v>285</v>
      </c>
    </row>
    <row r="697" spans="1:14" s="158" customFormat="1" ht="18" customHeight="1" x14ac:dyDescent="0.25">
      <c r="A697" s="181">
        <v>7897</v>
      </c>
      <c r="B697" s="701">
        <v>6001550769</v>
      </c>
      <c r="C697" s="181" t="s">
        <v>17811</v>
      </c>
      <c r="D697" s="181" t="s">
        <v>1300</v>
      </c>
      <c r="E697" s="181" t="s">
        <v>17812</v>
      </c>
      <c r="F697" s="181" t="s">
        <v>304</v>
      </c>
      <c r="G697" s="181" t="s">
        <v>1295</v>
      </c>
      <c r="H697" s="181" t="s">
        <v>7</v>
      </c>
      <c r="I697" s="181" t="s">
        <v>301</v>
      </c>
      <c r="J697" s="181">
        <v>164510</v>
      </c>
      <c r="K697" s="181">
        <v>28</v>
      </c>
      <c r="L697" s="181"/>
      <c r="M697" s="181"/>
      <c r="N697" s="596" t="s">
        <v>285</v>
      </c>
    </row>
    <row r="698" spans="1:14" s="158" customFormat="1" ht="18" customHeight="1" x14ac:dyDescent="0.25">
      <c r="A698" s="181">
        <v>26109</v>
      </c>
      <c r="B698" s="701" t="s">
        <v>17813</v>
      </c>
      <c r="C698" s="181" t="s">
        <v>17814</v>
      </c>
      <c r="D698" s="181" t="s">
        <v>1300</v>
      </c>
      <c r="E698" s="181" t="s">
        <v>319</v>
      </c>
      <c r="F698" s="181" t="s">
        <v>304</v>
      </c>
      <c r="G698" s="181" t="s">
        <v>1295</v>
      </c>
      <c r="H698" s="181" t="s">
        <v>7</v>
      </c>
      <c r="I698" s="181" t="s">
        <v>1326</v>
      </c>
      <c r="J698" s="181">
        <v>301830</v>
      </c>
      <c r="K698" s="181">
        <v>30</v>
      </c>
      <c r="L698" s="181"/>
      <c r="M698" s="181"/>
      <c r="N698" s="596" t="s">
        <v>285</v>
      </c>
    </row>
    <row r="699" spans="1:14" s="158" customFormat="1" ht="18" customHeight="1" x14ac:dyDescent="0.25">
      <c r="A699" s="181">
        <v>29989</v>
      </c>
      <c r="B699" s="701">
        <v>7701054967</v>
      </c>
      <c r="C699" s="181" t="s">
        <v>301</v>
      </c>
      <c r="D699" s="181" t="s">
        <v>1300</v>
      </c>
      <c r="E699" s="181" t="s">
        <v>1302</v>
      </c>
      <c r="F699" s="181" t="s">
        <v>304</v>
      </c>
      <c r="G699" s="181" t="s">
        <v>1295</v>
      </c>
      <c r="H699" s="181" t="s">
        <v>7</v>
      </c>
      <c r="I699" s="181" t="s">
        <v>458</v>
      </c>
      <c r="J699" s="181">
        <v>177760</v>
      </c>
      <c r="K699" s="181">
        <v>29</v>
      </c>
      <c r="L699" s="181"/>
      <c r="M699" s="181"/>
      <c r="N699" s="596" t="s">
        <v>285</v>
      </c>
    </row>
    <row r="700" spans="1:14" s="158" customFormat="1" ht="18" customHeight="1" x14ac:dyDescent="0.25">
      <c r="A700" s="181">
        <v>22048</v>
      </c>
      <c r="B700" s="701">
        <v>7701206548</v>
      </c>
      <c r="C700" s="181" t="s">
        <v>17815</v>
      </c>
      <c r="D700" s="181" t="s">
        <v>17816</v>
      </c>
      <c r="E700" s="181" t="s">
        <v>891</v>
      </c>
      <c r="F700" s="181" t="s">
        <v>304</v>
      </c>
      <c r="G700" s="181" t="s">
        <v>1295</v>
      </c>
      <c r="H700" s="181" t="s">
        <v>7</v>
      </c>
      <c r="I700" s="181" t="s">
        <v>794</v>
      </c>
      <c r="J700" s="181">
        <v>126710</v>
      </c>
      <c r="K700" s="181">
        <v>87</v>
      </c>
      <c r="L700" s="181"/>
      <c r="M700" s="181"/>
      <c r="N700" s="596" t="s">
        <v>285</v>
      </c>
    </row>
    <row r="701" spans="1:14" s="158" customFormat="1" ht="18" customHeight="1" x14ac:dyDescent="0.25">
      <c r="A701" s="181">
        <v>20859</v>
      </c>
      <c r="B701" s="701">
        <v>7701207449</v>
      </c>
      <c r="C701" s="181" t="s">
        <v>11146</v>
      </c>
      <c r="D701" s="181" t="s">
        <v>5275</v>
      </c>
      <c r="E701" s="181" t="s">
        <v>11147</v>
      </c>
      <c r="F701" s="181" t="s">
        <v>304</v>
      </c>
      <c r="G701" s="181" t="s">
        <v>1874</v>
      </c>
      <c r="H701" s="181" t="s">
        <v>5</v>
      </c>
      <c r="I701" s="181" t="s">
        <v>301</v>
      </c>
      <c r="J701" s="181">
        <v>8710</v>
      </c>
      <c r="K701" s="181">
        <v>57</v>
      </c>
      <c r="L701" s="181"/>
      <c r="M701" s="181"/>
      <c r="N701" s="596" t="s">
        <v>285</v>
      </c>
    </row>
    <row r="702" spans="1:14" s="158" customFormat="1" ht="18" customHeight="1" x14ac:dyDescent="0.25">
      <c r="A702" s="181">
        <v>30457</v>
      </c>
      <c r="B702" s="701">
        <v>2942</v>
      </c>
      <c r="C702" s="181" t="s">
        <v>16459</v>
      </c>
      <c r="D702" s="181" t="s">
        <v>5275</v>
      </c>
      <c r="E702" s="181" t="s">
        <v>16460</v>
      </c>
      <c r="F702" s="181" t="s">
        <v>304</v>
      </c>
      <c r="G702" s="181" t="s">
        <v>309</v>
      </c>
      <c r="H702" s="181" t="s">
        <v>5</v>
      </c>
      <c r="I702" s="181" t="s">
        <v>695</v>
      </c>
      <c r="J702" s="181">
        <v>7730</v>
      </c>
      <c r="K702" s="181">
        <v>2</v>
      </c>
      <c r="L702" s="181"/>
      <c r="M702" s="181"/>
      <c r="N702" s="596" t="s">
        <v>285</v>
      </c>
    </row>
    <row r="703" spans="1:14" s="158" customFormat="1" ht="18" customHeight="1" x14ac:dyDescent="0.25">
      <c r="A703" s="181">
        <v>20737</v>
      </c>
      <c r="B703" s="701" t="s">
        <v>1304</v>
      </c>
      <c r="C703" s="181" t="s">
        <v>1305</v>
      </c>
      <c r="D703" s="181" t="s">
        <v>1303</v>
      </c>
      <c r="E703" s="181" t="s">
        <v>1053</v>
      </c>
      <c r="F703" s="181" t="s">
        <v>1306</v>
      </c>
      <c r="G703" s="181" t="s">
        <v>718</v>
      </c>
      <c r="H703" s="181" t="s">
        <v>5</v>
      </c>
      <c r="I703" s="181" t="s">
        <v>1307</v>
      </c>
      <c r="J703" s="181">
        <v>8400</v>
      </c>
      <c r="K703" s="181">
        <v>77</v>
      </c>
      <c r="L703" s="181"/>
      <c r="M703" s="181"/>
      <c r="N703" s="596" t="s">
        <v>285</v>
      </c>
    </row>
    <row r="704" spans="1:14" s="158" customFormat="1" ht="18" customHeight="1" x14ac:dyDescent="0.25">
      <c r="A704" s="181">
        <v>5141</v>
      </c>
      <c r="B704" s="701" t="s">
        <v>11148</v>
      </c>
      <c r="C704" s="181" t="s">
        <v>11149</v>
      </c>
      <c r="D704" s="181" t="s">
        <v>1308</v>
      </c>
      <c r="E704" s="181" t="s">
        <v>850</v>
      </c>
      <c r="F704" s="181" t="s">
        <v>1309</v>
      </c>
      <c r="G704" s="181" t="s">
        <v>1874</v>
      </c>
      <c r="H704" s="181" t="s">
        <v>5</v>
      </c>
      <c r="I704" s="181" t="s">
        <v>754</v>
      </c>
      <c r="J704" s="181">
        <v>7170</v>
      </c>
      <c r="K704" s="181">
        <v>119</v>
      </c>
      <c r="L704" s="181"/>
      <c r="M704" s="181"/>
      <c r="N704" s="596" t="s">
        <v>285</v>
      </c>
    </row>
    <row r="705" spans="1:14" s="158" customFormat="1" ht="18" customHeight="1" x14ac:dyDescent="0.25">
      <c r="A705" s="181">
        <v>5610</v>
      </c>
      <c r="B705" s="701" t="s">
        <v>12915</v>
      </c>
      <c r="C705" s="181" t="s">
        <v>301</v>
      </c>
      <c r="D705" s="181" t="s">
        <v>1311</v>
      </c>
      <c r="E705" s="181" t="s">
        <v>1312</v>
      </c>
      <c r="F705" s="181" t="s">
        <v>577</v>
      </c>
      <c r="G705" s="181" t="s">
        <v>139</v>
      </c>
      <c r="H705" s="181" t="s">
        <v>5</v>
      </c>
      <c r="I705" s="181" t="s">
        <v>1314</v>
      </c>
      <c r="J705" s="181">
        <v>189688</v>
      </c>
      <c r="K705" s="181">
        <v>8</v>
      </c>
      <c r="L705" s="181"/>
      <c r="M705" s="181"/>
      <c r="N705" s="596" t="s">
        <v>285</v>
      </c>
    </row>
    <row r="706" spans="1:14" s="158" customFormat="1" ht="18" customHeight="1" x14ac:dyDescent="0.25">
      <c r="A706" s="181">
        <v>4488</v>
      </c>
      <c r="B706" s="701" t="s">
        <v>16461</v>
      </c>
      <c r="C706" s="181" t="s">
        <v>301</v>
      </c>
      <c r="D706" s="181" t="s">
        <v>1311</v>
      </c>
      <c r="E706" s="181" t="s">
        <v>1312</v>
      </c>
      <c r="F706" s="181" t="s">
        <v>577</v>
      </c>
      <c r="G706" s="181" t="s">
        <v>1313</v>
      </c>
      <c r="H706" s="181" t="s">
        <v>7</v>
      </c>
      <c r="I706" s="181" t="s">
        <v>1314</v>
      </c>
      <c r="J706" s="181">
        <v>48190</v>
      </c>
      <c r="K706" s="181">
        <v>45</v>
      </c>
      <c r="L706" s="181"/>
      <c r="M706" s="181"/>
      <c r="N706" s="596" t="s">
        <v>285</v>
      </c>
    </row>
    <row r="707" spans="1:14" s="158" customFormat="1" ht="18" customHeight="1" x14ac:dyDescent="0.25">
      <c r="A707" s="181">
        <v>23536</v>
      </c>
      <c r="B707" s="701" t="s">
        <v>1316</v>
      </c>
      <c r="C707" s="181" t="s">
        <v>301</v>
      </c>
      <c r="D707" s="181" t="s">
        <v>1311</v>
      </c>
      <c r="E707" s="181" t="s">
        <v>1315</v>
      </c>
      <c r="F707" s="181" t="s">
        <v>577</v>
      </c>
      <c r="G707" s="181" t="s">
        <v>139</v>
      </c>
      <c r="H707" s="181" t="s">
        <v>5</v>
      </c>
      <c r="I707" s="181" t="s">
        <v>1317</v>
      </c>
      <c r="J707" s="181">
        <v>189688</v>
      </c>
      <c r="K707" s="181">
        <v>22</v>
      </c>
      <c r="L707" s="181"/>
      <c r="M707" s="181"/>
      <c r="N707" s="596" t="s">
        <v>285</v>
      </c>
    </row>
    <row r="708" spans="1:14" s="158" customFormat="1" ht="18" customHeight="1" x14ac:dyDescent="0.25">
      <c r="A708" s="181">
        <v>5961</v>
      </c>
      <c r="B708" s="701" t="s">
        <v>12916</v>
      </c>
      <c r="C708" s="181" t="s">
        <v>301</v>
      </c>
      <c r="D708" s="181" t="s">
        <v>1311</v>
      </c>
      <c r="E708" s="181" t="s">
        <v>656</v>
      </c>
      <c r="F708" s="181" t="s">
        <v>577</v>
      </c>
      <c r="G708" s="181" t="s">
        <v>139</v>
      </c>
      <c r="H708" s="181" t="s">
        <v>5</v>
      </c>
      <c r="I708" s="181" t="s">
        <v>12917</v>
      </c>
      <c r="J708" s="181">
        <v>163090</v>
      </c>
      <c r="K708" s="181">
        <v>6</v>
      </c>
      <c r="L708" s="181"/>
      <c r="M708" s="181"/>
      <c r="N708" s="596" t="s">
        <v>285</v>
      </c>
    </row>
    <row r="709" spans="1:14" s="158" customFormat="1" ht="18" customHeight="1" x14ac:dyDescent="0.25">
      <c r="A709" s="181">
        <v>24281</v>
      </c>
      <c r="B709" s="701" t="s">
        <v>1319</v>
      </c>
      <c r="C709" s="181" t="s">
        <v>1320</v>
      </c>
      <c r="D709" s="181" t="s">
        <v>1311</v>
      </c>
      <c r="E709" s="181" t="s">
        <v>1318</v>
      </c>
      <c r="F709" s="181" t="s">
        <v>577</v>
      </c>
      <c r="G709" s="181" t="s">
        <v>1313</v>
      </c>
      <c r="H709" s="181" t="s">
        <v>7</v>
      </c>
      <c r="I709" s="181" t="s">
        <v>1321</v>
      </c>
      <c r="J709" s="181">
        <v>58730</v>
      </c>
      <c r="K709" s="181">
        <v>67</v>
      </c>
      <c r="L709" s="181"/>
      <c r="M709" s="181"/>
      <c r="N709" s="596" t="s">
        <v>285</v>
      </c>
    </row>
    <row r="710" spans="1:14" s="158" customFormat="1" ht="18" customHeight="1" x14ac:dyDescent="0.25">
      <c r="A710" s="181">
        <v>23108</v>
      </c>
      <c r="B710" s="701" t="s">
        <v>17817</v>
      </c>
      <c r="C710" s="181" t="s">
        <v>301</v>
      </c>
      <c r="D710" s="181" t="s">
        <v>1311</v>
      </c>
      <c r="E710" s="181" t="s">
        <v>1318</v>
      </c>
      <c r="F710" s="181" t="s">
        <v>577</v>
      </c>
      <c r="G710" s="181" t="s">
        <v>139</v>
      </c>
      <c r="H710" s="181" t="s">
        <v>5</v>
      </c>
      <c r="I710" s="181" t="s">
        <v>17818</v>
      </c>
      <c r="J710" s="181">
        <v>189686</v>
      </c>
      <c r="K710" s="181">
        <v>4</v>
      </c>
      <c r="L710" s="181"/>
      <c r="M710" s="181"/>
      <c r="N710" s="596" t="s">
        <v>285</v>
      </c>
    </row>
    <row r="711" spans="1:14" s="158" customFormat="1" ht="18" customHeight="1" x14ac:dyDescent="0.25">
      <c r="A711" s="181">
        <v>29108</v>
      </c>
      <c r="B711" s="701" t="s">
        <v>17819</v>
      </c>
      <c r="C711" s="181" t="s">
        <v>301</v>
      </c>
      <c r="D711" s="181" t="s">
        <v>1311</v>
      </c>
      <c r="E711" s="181" t="s">
        <v>14737</v>
      </c>
      <c r="F711" s="181" t="s">
        <v>577</v>
      </c>
      <c r="G711" s="181" t="s">
        <v>139</v>
      </c>
      <c r="H711" s="181" t="s">
        <v>5</v>
      </c>
      <c r="I711" s="181" t="s">
        <v>1322</v>
      </c>
      <c r="J711" s="181">
        <v>109820</v>
      </c>
      <c r="K711" s="181">
        <v>10</v>
      </c>
      <c r="L711" s="181"/>
      <c r="M711" s="181"/>
      <c r="N711" s="596" t="s">
        <v>285</v>
      </c>
    </row>
    <row r="712" spans="1:14" s="158" customFormat="1" ht="18" customHeight="1" x14ac:dyDescent="0.25">
      <c r="A712" s="181">
        <v>29098</v>
      </c>
      <c r="B712" s="701" t="s">
        <v>16462</v>
      </c>
      <c r="C712" s="181" t="s">
        <v>16463</v>
      </c>
      <c r="D712" s="181" t="s">
        <v>1311</v>
      </c>
      <c r="E712" s="181" t="s">
        <v>14737</v>
      </c>
      <c r="F712" s="181" t="s">
        <v>577</v>
      </c>
      <c r="G712" s="181" t="s">
        <v>1313</v>
      </c>
      <c r="H712" s="181" t="s">
        <v>7</v>
      </c>
      <c r="I712" s="181" t="s">
        <v>16464</v>
      </c>
      <c r="J712" s="181">
        <v>41910</v>
      </c>
      <c r="K712" s="181">
        <v>10</v>
      </c>
      <c r="L712" s="181"/>
      <c r="M712" s="181"/>
      <c r="N712" s="596" t="s">
        <v>285</v>
      </c>
    </row>
    <row r="713" spans="1:14" s="158" customFormat="1" ht="18" customHeight="1" x14ac:dyDescent="0.25">
      <c r="A713" s="181">
        <v>25893</v>
      </c>
      <c r="B713" s="701" t="s">
        <v>16465</v>
      </c>
      <c r="C713" s="181" t="s">
        <v>16466</v>
      </c>
      <c r="D713" s="181" t="s">
        <v>1311</v>
      </c>
      <c r="E713" s="181" t="s">
        <v>11542</v>
      </c>
      <c r="F713" s="181" t="s">
        <v>577</v>
      </c>
      <c r="G713" s="181" t="s">
        <v>1313</v>
      </c>
      <c r="H713" s="181" t="s">
        <v>7</v>
      </c>
      <c r="I713" s="181" t="s">
        <v>1323</v>
      </c>
      <c r="J713" s="181">
        <v>47160</v>
      </c>
      <c r="K713" s="181">
        <v>46</v>
      </c>
      <c r="L713" s="181"/>
      <c r="M713" s="181"/>
      <c r="N713" s="596" t="s">
        <v>285</v>
      </c>
    </row>
    <row r="714" spans="1:14" s="158" customFormat="1" ht="18" customHeight="1" x14ac:dyDescent="0.25">
      <c r="A714" s="181">
        <v>26274</v>
      </c>
      <c r="B714" s="701" t="s">
        <v>14149</v>
      </c>
      <c r="C714" s="181" t="s">
        <v>301</v>
      </c>
      <c r="D714" s="181" t="s">
        <v>1311</v>
      </c>
      <c r="E714" s="181" t="s">
        <v>11542</v>
      </c>
      <c r="F714" s="181" t="s">
        <v>577</v>
      </c>
      <c r="G714" s="181" t="s">
        <v>139</v>
      </c>
      <c r="H714" s="181" t="s">
        <v>5</v>
      </c>
      <c r="I714" s="181" t="s">
        <v>1323</v>
      </c>
      <c r="J714" s="181">
        <v>142018</v>
      </c>
      <c r="K714" s="181">
        <v>56</v>
      </c>
      <c r="L714" s="181"/>
      <c r="M714" s="181"/>
      <c r="N714" s="596" t="s">
        <v>285</v>
      </c>
    </row>
    <row r="715" spans="1:14" s="158" customFormat="1" ht="18" customHeight="1" x14ac:dyDescent="0.25">
      <c r="A715" s="181">
        <v>4187</v>
      </c>
      <c r="B715" s="701" t="s">
        <v>1324</v>
      </c>
      <c r="C715" s="181" t="s">
        <v>301</v>
      </c>
      <c r="D715" s="181" t="s">
        <v>1311</v>
      </c>
      <c r="E715" s="181" t="s">
        <v>1325</v>
      </c>
      <c r="F715" s="181" t="s">
        <v>577</v>
      </c>
      <c r="G715" s="181" t="s">
        <v>139</v>
      </c>
      <c r="H715" s="181" t="s">
        <v>5</v>
      </c>
      <c r="I715" s="181" t="s">
        <v>1326</v>
      </c>
      <c r="J715" s="181">
        <v>248021</v>
      </c>
      <c r="K715" s="181">
        <v>2</v>
      </c>
      <c r="L715" s="181"/>
      <c r="M715" s="181"/>
      <c r="N715" s="596" t="s">
        <v>285</v>
      </c>
    </row>
    <row r="716" spans="1:14" s="158" customFormat="1" ht="18" customHeight="1" x14ac:dyDescent="0.25">
      <c r="A716" s="181">
        <v>25886</v>
      </c>
      <c r="B716" s="701" t="s">
        <v>16467</v>
      </c>
      <c r="C716" s="181" t="s">
        <v>16468</v>
      </c>
      <c r="D716" s="181" t="s">
        <v>1311</v>
      </c>
      <c r="E716" s="181" t="s">
        <v>319</v>
      </c>
      <c r="F716" s="181" t="s">
        <v>577</v>
      </c>
      <c r="G716" s="181" t="s">
        <v>1313</v>
      </c>
      <c r="H716" s="181" t="s">
        <v>7</v>
      </c>
      <c r="I716" s="181" t="s">
        <v>447</v>
      </c>
      <c r="J716" s="181">
        <v>81030</v>
      </c>
      <c r="K716" s="181">
        <v>33</v>
      </c>
      <c r="L716" s="181"/>
      <c r="M716" s="181"/>
      <c r="N716" s="596" t="s">
        <v>285</v>
      </c>
    </row>
    <row r="717" spans="1:14" s="158" customFormat="1" ht="18" customHeight="1" x14ac:dyDescent="0.25">
      <c r="A717" s="181">
        <v>5501</v>
      </c>
      <c r="B717" s="701" t="s">
        <v>1330</v>
      </c>
      <c r="C717" s="181" t="s">
        <v>301</v>
      </c>
      <c r="D717" s="181" t="s">
        <v>1311</v>
      </c>
      <c r="E717" s="181" t="s">
        <v>1327</v>
      </c>
      <c r="F717" s="181" t="s">
        <v>577</v>
      </c>
      <c r="G717" s="181" t="s">
        <v>139</v>
      </c>
      <c r="H717" s="181" t="s">
        <v>5</v>
      </c>
      <c r="I717" s="181" t="s">
        <v>1329</v>
      </c>
      <c r="J717" s="181">
        <v>93484</v>
      </c>
      <c r="K717" s="181">
        <v>71</v>
      </c>
      <c r="L717" s="181"/>
      <c r="M717" s="181"/>
      <c r="N717" s="596" t="s">
        <v>285</v>
      </c>
    </row>
    <row r="718" spans="1:14" s="158" customFormat="1" ht="18" customHeight="1" x14ac:dyDescent="0.25">
      <c r="A718" s="181">
        <v>14105</v>
      </c>
      <c r="B718" s="701" t="s">
        <v>14150</v>
      </c>
      <c r="C718" s="181" t="s">
        <v>301</v>
      </c>
      <c r="D718" s="181" t="s">
        <v>1311</v>
      </c>
      <c r="E718" s="181" t="s">
        <v>1327</v>
      </c>
      <c r="F718" s="181" t="s">
        <v>577</v>
      </c>
      <c r="G718" s="181" t="s">
        <v>139</v>
      </c>
      <c r="H718" s="181" t="s">
        <v>5</v>
      </c>
      <c r="I718" s="181" t="s">
        <v>14151</v>
      </c>
      <c r="J718" s="181">
        <v>129284</v>
      </c>
      <c r="K718" s="181">
        <v>47</v>
      </c>
      <c r="L718" s="181"/>
      <c r="M718" s="181"/>
      <c r="N718" s="596" t="s">
        <v>285</v>
      </c>
    </row>
    <row r="719" spans="1:14" s="158" customFormat="1" ht="18" customHeight="1" x14ac:dyDescent="0.25">
      <c r="A719" s="181">
        <v>21033</v>
      </c>
      <c r="B719" s="701" t="s">
        <v>1331</v>
      </c>
      <c r="C719" s="181" t="s">
        <v>301</v>
      </c>
      <c r="D719" s="181" t="s">
        <v>1311</v>
      </c>
      <c r="E719" s="181" t="s">
        <v>1332</v>
      </c>
      <c r="F719" s="181" t="s">
        <v>304</v>
      </c>
      <c r="G719" s="181" t="s">
        <v>1313</v>
      </c>
      <c r="H719" s="181" t="s">
        <v>7</v>
      </c>
      <c r="I719" s="181" t="s">
        <v>1333</v>
      </c>
      <c r="J719" s="181">
        <v>51310</v>
      </c>
      <c r="K719" s="181">
        <v>53</v>
      </c>
      <c r="L719" s="181"/>
      <c r="M719" s="181"/>
      <c r="N719" s="596" t="s">
        <v>285</v>
      </c>
    </row>
    <row r="720" spans="1:14" s="158" customFormat="1" ht="18" customHeight="1" x14ac:dyDescent="0.25">
      <c r="A720" s="181">
        <v>17529</v>
      </c>
      <c r="B720" s="701" t="s">
        <v>16469</v>
      </c>
      <c r="C720" s="181" t="s">
        <v>16470</v>
      </c>
      <c r="D720" s="181" t="s">
        <v>1311</v>
      </c>
      <c r="E720" s="181" t="s">
        <v>1332</v>
      </c>
      <c r="F720" s="181" t="s">
        <v>577</v>
      </c>
      <c r="G720" s="181" t="s">
        <v>139</v>
      </c>
      <c r="H720" s="181" t="s">
        <v>5</v>
      </c>
      <c r="I720" s="181" t="s">
        <v>16471</v>
      </c>
      <c r="J720" s="181">
        <v>125550</v>
      </c>
      <c r="K720" s="181">
        <v>2</v>
      </c>
      <c r="L720" s="181"/>
      <c r="M720" s="181"/>
      <c r="N720" s="596" t="s">
        <v>285</v>
      </c>
    </row>
    <row r="721" spans="1:14" s="158" customFormat="1" ht="18" customHeight="1" x14ac:dyDescent="0.25">
      <c r="A721" s="181">
        <v>45962</v>
      </c>
      <c r="B721" s="701" t="s">
        <v>17820</v>
      </c>
      <c r="C721" s="181" t="s">
        <v>17821</v>
      </c>
      <c r="D721" s="181" t="s">
        <v>1311</v>
      </c>
      <c r="E721" s="181" t="s">
        <v>520</v>
      </c>
      <c r="F721" s="181" t="s">
        <v>577</v>
      </c>
      <c r="G721" s="181" t="s">
        <v>139</v>
      </c>
      <c r="H721" s="181" t="s">
        <v>5</v>
      </c>
      <c r="I721" s="181" t="s">
        <v>528</v>
      </c>
      <c r="J721" s="181">
        <v>69780</v>
      </c>
      <c r="K721" s="181">
        <v>4</v>
      </c>
      <c r="L721" s="181"/>
      <c r="M721" s="181"/>
      <c r="N721" s="596" t="s">
        <v>285</v>
      </c>
    </row>
    <row r="722" spans="1:14" s="158" customFormat="1" ht="18" customHeight="1" x14ac:dyDescent="0.25">
      <c r="A722" s="181">
        <v>46531</v>
      </c>
      <c r="B722" s="701" t="s">
        <v>16472</v>
      </c>
      <c r="C722" s="181" t="s">
        <v>16473</v>
      </c>
      <c r="D722" s="181" t="s">
        <v>1311</v>
      </c>
      <c r="E722" s="181" t="s">
        <v>420</v>
      </c>
      <c r="F722" s="181" t="s">
        <v>577</v>
      </c>
      <c r="G722" s="181" t="s">
        <v>1328</v>
      </c>
      <c r="H722" s="181" t="s">
        <v>7</v>
      </c>
      <c r="I722" s="181" t="s">
        <v>1334</v>
      </c>
      <c r="J722" s="181">
        <v>40260</v>
      </c>
      <c r="K722" s="181">
        <v>66</v>
      </c>
      <c r="L722" s="181"/>
      <c r="M722" s="181"/>
      <c r="N722" s="596" t="s">
        <v>285</v>
      </c>
    </row>
    <row r="723" spans="1:14" s="158" customFormat="1" ht="18" customHeight="1" x14ac:dyDescent="0.25">
      <c r="A723" s="181">
        <v>17546</v>
      </c>
      <c r="B723" s="701" t="s">
        <v>16474</v>
      </c>
      <c r="C723" s="181" t="s">
        <v>16475</v>
      </c>
      <c r="D723" s="181" t="s">
        <v>1311</v>
      </c>
      <c r="E723" s="181" t="s">
        <v>394</v>
      </c>
      <c r="F723" s="181" t="s">
        <v>577</v>
      </c>
      <c r="G723" s="181" t="s">
        <v>1313</v>
      </c>
      <c r="H723" s="181" t="s">
        <v>7</v>
      </c>
      <c r="I723" s="181" t="s">
        <v>1335</v>
      </c>
      <c r="J723" s="181">
        <v>45920</v>
      </c>
      <c r="K723" s="181">
        <v>31</v>
      </c>
      <c r="L723" s="181"/>
      <c r="M723" s="181"/>
      <c r="N723" s="596" t="s">
        <v>285</v>
      </c>
    </row>
    <row r="724" spans="1:14" s="158" customFormat="1" ht="18" customHeight="1" x14ac:dyDescent="0.25">
      <c r="A724" s="181">
        <v>15740</v>
      </c>
      <c r="B724" s="701" t="s">
        <v>14738</v>
      </c>
      <c r="C724" s="181" t="s">
        <v>14739</v>
      </c>
      <c r="D724" s="181" t="s">
        <v>1311</v>
      </c>
      <c r="E724" s="181" t="s">
        <v>394</v>
      </c>
      <c r="F724" s="181" t="s">
        <v>577</v>
      </c>
      <c r="G724" s="181" t="s">
        <v>139</v>
      </c>
      <c r="H724" s="181" t="s">
        <v>5</v>
      </c>
      <c r="I724" s="181" t="s">
        <v>1335</v>
      </c>
      <c r="J724" s="181">
        <v>90892</v>
      </c>
      <c r="K724" s="181">
        <v>5</v>
      </c>
      <c r="L724" s="181"/>
      <c r="M724" s="181"/>
      <c r="N724" s="596" t="s">
        <v>285</v>
      </c>
    </row>
    <row r="725" spans="1:14" s="158" customFormat="1" ht="18" customHeight="1" x14ac:dyDescent="0.25">
      <c r="A725" s="181">
        <v>1515</v>
      </c>
      <c r="B725" s="701" t="s">
        <v>12918</v>
      </c>
      <c r="C725" s="181" t="s">
        <v>301</v>
      </c>
      <c r="D725" s="181" t="s">
        <v>1311</v>
      </c>
      <c r="E725" s="181" t="s">
        <v>394</v>
      </c>
      <c r="F725" s="181" t="s">
        <v>577</v>
      </c>
      <c r="G725" s="181" t="s">
        <v>139</v>
      </c>
      <c r="H725" s="181" t="s">
        <v>5</v>
      </c>
      <c r="I725" s="181" t="s">
        <v>1335</v>
      </c>
      <c r="J725" s="181">
        <v>106224</v>
      </c>
      <c r="K725" s="181">
        <v>8</v>
      </c>
      <c r="L725" s="181"/>
      <c r="M725" s="181"/>
      <c r="N725" s="596" t="s">
        <v>285</v>
      </c>
    </row>
    <row r="726" spans="1:14" s="158" customFormat="1" ht="18" customHeight="1" x14ac:dyDescent="0.25">
      <c r="A726" s="181">
        <v>46532</v>
      </c>
      <c r="B726" s="701" t="s">
        <v>16476</v>
      </c>
      <c r="C726" s="181" t="s">
        <v>16477</v>
      </c>
      <c r="D726" s="181" t="s">
        <v>1311</v>
      </c>
      <c r="E726" s="181" t="s">
        <v>394</v>
      </c>
      <c r="F726" s="181" t="s">
        <v>577</v>
      </c>
      <c r="G726" s="181" t="s">
        <v>1328</v>
      </c>
      <c r="H726" s="181" t="s">
        <v>7</v>
      </c>
      <c r="I726" s="181" t="s">
        <v>1335</v>
      </c>
      <c r="J726" s="181">
        <v>44480</v>
      </c>
      <c r="K726" s="181">
        <v>144</v>
      </c>
      <c r="L726" s="181"/>
      <c r="M726" s="181"/>
      <c r="N726" s="596" t="s">
        <v>285</v>
      </c>
    </row>
    <row r="727" spans="1:14" s="158" customFormat="1" ht="18" customHeight="1" x14ac:dyDescent="0.25">
      <c r="A727" s="181">
        <v>8327</v>
      </c>
      <c r="B727" s="701" t="s">
        <v>17822</v>
      </c>
      <c r="C727" s="181" t="s">
        <v>301</v>
      </c>
      <c r="D727" s="181" t="s">
        <v>1311</v>
      </c>
      <c r="E727" s="181" t="s">
        <v>394</v>
      </c>
      <c r="F727" s="181" t="s">
        <v>577</v>
      </c>
      <c r="G727" s="181" t="s">
        <v>139</v>
      </c>
      <c r="H727" s="181" t="s">
        <v>5</v>
      </c>
      <c r="I727" s="181" t="s">
        <v>1335</v>
      </c>
      <c r="J727" s="181">
        <v>76722</v>
      </c>
      <c r="K727" s="181">
        <v>39</v>
      </c>
      <c r="L727" s="181"/>
      <c r="M727" s="181"/>
      <c r="N727" s="596" t="s">
        <v>285</v>
      </c>
    </row>
    <row r="728" spans="1:14" s="158" customFormat="1" ht="18" customHeight="1" x14ac:dyDescent="0.25">
      <c r="A728" s="181">
        <v>5500</v>
      </c>
      <c r="B728" s="701" t="s">
        <v>1336</v>
      </c>
      <c r="C728" s="181" t="s">
        <v>301</v>
      </c>
      <c r="D728" s="181" t="s">
        <v>1311</v>
      </c>
      <c r="E728" s="181" t="s">
        <v>1337</v>
      </c>
      <c r="F728" s="181" t="s">
        <v>577</v>
      </c>
      <c r="G728" s="181" t="s">
        <v>139</v>
      </c>
      <c r="H728" s="181" t="s">
        <v>5</v>
      </c>
      <c r="I728" s="181" t="s">
        <v>301</v>
      </c>
      <c r="J728" s="181">
        <v>164284</v>
      </c>
      <c r="K728" s="181">
        <v>1</v>
      </c>
      <c r="L728" s="181"/>
      <c r="M728" s="181"/>
      <c r="N728" s="596" t="s">
        <v>285</v>
      </c>
    </row>
    <row r="729" spans="1:14" s="158" customFormat="1" ht="18" customHeight="1" x14ac:dyDescent="0.25">
      <c r="A729" s="181">
        <v>26753</v>
      </c>
      <c r="B729" s="701" t="s">
        <v>14740</v>
      </c>
      <c r="C729" s="181" t="s">
        <v>301</v>
      </c>
      <c r="D729" s="181" t="s">
        <v>1311</v>
      </c>
      <c r="E729" s="181" t="s">
        <v>500</v>
      </c>
      <c r="F729" s="181" t="s">
        <v>577</v>
      </c>
      <c r="G729" s="181" t="s">
        <v>1876</v>
      </c>
      <c r="H729" s="181" t="s">
        <v>5</v>
      </c>
      <c r="I729" s="181" t="s">
        <v>501</v>
      </c>
      <c r="J729" s="181">
        <v>102590</v>
      </c>
      <c r="K729" s="181">
        <v>5</v>
      </c>
      <c r="L729" s="181"/>
      <c r="M729" s="181"/>
      <c r="N729" s="596" t="s">
        <v>285</v>
      </c>
    </row>
    <row r="730" spans="1:14" s="158" customFormat="1" ht="18" customHeight="1" x14ac:dyDescent="0.25">
      <c r="A730" s="181">
        <v>27465</v>
      </c>
      <c r="B730" s="701" t="s">
        <v>16478</v>
      </c>
      <c r="C730" s="181" t="s">
        <v>16479</v>
      </c>
      <c r="D730" s="181" t="s">
        <v>1311</v>
      </c>
      <c r="E730" s="181" t="s">
        <v>500</v>
      </c>
      <c r="F730" s="181" t="s">
        <v>577</v>
      </c>
      <c r="G730" s="181" t="s">
        <v>1313</v>
      </c>
      <c r="H730" s="181" t="s">
        <v>7</v>
      </c>
      <c r="I730" s="181" t="s">
        <v>501</v>
      </c>
      <c r="J730" s="181">
        <v>62290</v>
      </c>
      <c r="K730" s="181">
        <v>15</v>
      </c>
      <c r="L730" s="181"/>
      <c r="M730" s="181"/>
      <c r="N730" s="596" t="s">
        <v>285</v>
      </c>
    </row>
    <row r="731" spans="1:14" s="158" customFormat="1" ht="18" customHeight="1" x14ac:dyDescent="0.25">
      <c r="A731" s="181">
        <v>3644</v>
      </c>
      <c r="B731" s="701" t="s">
        <v>14152</v>
      </c>
      <c r="C731" s="181" t="s">
        <v>301</v>
      </c>
      <c r="D731" s="181" t="s">
        <v>1338</v>
      </c>
      <c r="E731" s="181" t="s">
        <v>1339</v>
      </c>
      <c r="F731" s="181" t="s">
        <v>577</v>
      </c>
      <c r="G731" s="181" t="s">
        <v>139</v>
      </c>
      <c r="H731" s="181" t="s">
        <v>5</v>
      </c>
      <c r="I731" s="181" t="s">
        <v>14153</v>
      </c>
      <c r="J731" s="181">
        <v>159996</v>
      </c>
      <c r="K731" s="181">
        <v>3</v>
      </c>
      <c r="L731" s="181"/>
      <c r="M731" s="181"/>
      <c r="N731" s="596" t="s">
        <v>285</v>
      </c>
    </row>
    <row r="732" spans="1:14" s="158" customFormat="1" ht="18" customHeight="1" x14ac:dyDescent="0.25">
      <c r="A732" s="181">
        <v>13607</v>
      </c>
      <c r="B732" s="701" t="s">
        <v>16480</v>
      </c>
      <c r="C732" s="181" t="s">
        <v>301</v>
      </c>
      <c r="D732" s="181" t="s">
        <v>1338</v>
      </c>
      <c r="E732" s="181" t="s">
        <v>1339</v>
      </c>
      <c r="F732" s="181" t="s">
        <v>304</v>
      </c>
      <c r="G732" s="181" t="s">
        <v>1313</v>
      </c>
      <c r="H732" s="181" t="s">
        <v>7</v>
      </c>
      <c r="I732" s="181" t="s">
        <v>16481</v>
      </c>
      <c r="J732" s="181">
        <v>38820</v>
      </c>
      <c r="K732" s="181">
        <v>64</v>
      </c>
      <c r="L732" s="181"/>
      <c r="M732" s="181"/>
      <c r="N732" s="596" t="s">
        <v>285</v>
      </c>
    </row>
    <row r="733" spans="1:14" s="158" customFormat="1" ht="18" customHeight="1" x14ac:dyDescent="0.25">
      <c r="A733" s="181">
        <v>4198</v>
      </c>
      <c r="B733" s="701" t="s">
        <v>14741</v>
      </c>
      <c r="C733" s="181" t="s">
        <v>301</v>
      </c>
      <c r="D733" s="181" t="s">
        <v>1338</v>
      </c>
      <c r="E733" s="181" t="s">
        <v>1325</v>
      </c>
      <c r="F733" s="181" t="s">
        <v>577</v>
      </c>
      <c r="G733" s="181" t="s">
        <v>139</v>
      </c>
      <c r="H733" s="181" t="s">
        <v>5</v>
      </c>
      <c r="I733" s="181" t="s">
        <v>1326</v>
      </c>
      <c r="J733" s="181">
        <v>236380</v>
      </c>
      <c r="K733" s="181">
        <v>5</v>
      </c>
      <c r="L733" s="181"/>
      <c r="M733" s="181"/>
      <c r="N733" s="596" t="s">
        <v>285</v>
      </c>
    </row>
    <row r="734" spans="1:14" s="158" customFormat="1" ht="18" customHeight="1" x14ac:dyDescent="0.25">
      <c r="A734" s="181">
        <v>26000</v>
      </c>
      <c r="B734" s="701" t="s">
        <v>1340</v>
      </c>
      <c r="C734" s="181" t="s">
        <v>1341</v>
      </c>
      <c r="D734" s="181" t="s">
        <v>1338</v>
      </c>
      <c r="E734" s="181" t="s">
        <v>1332</v>
      </c>
      <c r="F734" s="181" t="s">
        <v>577</v>
      </c>
      <c r="G734" s="181" t="s">
        <v>1313</v>
      </c>
      <c r="H734" s="181" t="s">
        <v>7</v>
      </c>
      <c r="I734" s="181" t="s">
        <v>1342</v>
      </c>
      <c r="J734" s="181">
        <v>43510</v>
      </c>
      <c r="K734" s="181">
        <v>106</v>
      </c>
      <c r="L734" s="181"/>
      <c r="M734" s="181"/>
      <c r="N734" s="596" t="s">
        <v>285</v>
      </c>
    </row>
    <row r="735" spans="1:14" s="158" customFormat="1" ht="18" customHeight="1" x14ac:dyDescent="0.25">
      <c r="A735" s="181">
        <v>24940</v>
      </c>
      <c r="B735" s="701" t="s">
        <v>16482</v>
      </c>
      <c r="C735" s="181" t="s">
        <v>16483</v>
      </c>
      <c r="D735" s="181" t="s">
        <v>1338</v>
      </c>
      <c r="E735" s="181" t="s">
        <v>411</v>
      </c>
      <c r="F735" s="181" t="s">
        <v>577</v>
      </c>
      <c r="G735" s="181" t="s">
        <v>1313</v>
      </c>
      <c r="H735" s="181" t="s">
        <v>7</v>
      </c>
      <c r="I735" s="181" t="s">
        <v>16484</v>
      </c>
      <c r="J735" s="181">
        <v>45310</v>
      </c>
      <c r="K735" s="181">
        <v>34</v>
      </c>
      <c r="L735" s="181"/>
      <c r="M735" s="181"/>
      <c r="N735" s="596" t="s">
        <v>285</v>
      </c>
    </row>
    <row r="736" spans="1:14" s="158" customFormat="1" ht="18" customHeight="1" x14ac:dyDescent="0.25">
      <c r="A736" s="181">
        <v>646</v>
      </c>
      <c r="B736" s="701" t="s">
        <v>11150</v>
      </c>
      <c r="C736" s="181" t="s">
        <v>11151</v>
      </c>
      <c r="D736" s="181" t="s">
        <v>11152</v>
      </c>
      <c r="E736" s="181" t="s">
        <v>11153</v>
      </c>
      <c r="F736" s="181" t="s">
        <v>304</v>
      </c>
      <c r="G736" s="181" t="s">
        <v>309</v>
      </c>
      <c r="H736" s="181" t="s">
        <v>5</v>
      </c>
      <c r="I736" s="181" t="s">
        <v>11154</v>
      </c>
      <c r="J736" s="181">
        <v>21670</v>
      </c>
      <c r="K736" s="181">
        <v>3</v>
      </c>
      <c r="L736" s="181"/>
      <c r="M736" s="181"/>
      <c r="N736" s="596" t="s">
        <v>285</v>
      </c>
    </row>
    <row r="737" spans="1:14" s="158" customFormat="1" ht="18" customHeight="1" x14ac:dyDescent="0.25">
      <c r="A737" s="181">
        <v>69292</v>
      </c>
      <c r="B737" s="701">
        <v>7700421124</v>
      </c>
      <c r="C737" s="181" t="s">
        <v>16485</v>
      </c>
      <c r="D737" s="181" t="s">
        <v>16486</v>
      </c>
      <c r="E737" s="181" t="s">
        <v>11153</v>
      </c>
      <c r="F737" s="181" t="s">
        <v>304</v>
      </c>
      <c r="G737" s="181" t="s">
        <v>309</v>
      </c>
      <c r="H737" s="181" t="s">
        <v>5</v>
      </c>
      <c r="I737" s="181" t="s">
        <v>617</v>
      </c>
      <c r="J737" s="181">
        <v>21670</v>
      </c>
      <c r="K737" s="181">
        <v>2</v>
      </c>
      <c r="L737" s="181"/>
      <c r="M737" s="181"/>
      <c r="N737" s="596" t="s">
        <v>285</v>
      </c>
    </row>
    <row r="738" spans="1:14" s="158" customFormat="1" ht="18" customHeight="1" x14ac:dyDescent="0.25">
      <c r="A738" s="181">
        <v>1884</v>
      </c>
      <c r="B738" s="701" t="s">
        <v>1346</v>
      </c>
      <c r="C738" s="181" t="s">
        <v>1347</v>
      </c>
      <c r="D738" s="181" t="s">
        <v>1348</v>
      </c>
      <c r="E738" s="181" t="s">
        <v>854</v>
      </c>
      <c r="F738" s="181" t="s">
        <v>304</v>
      </c>
      <c r="G738" s="181" t="s">
        <v>718</v>
      </c>
      <c r="H738" s="181" t="s">
        <v>5</v>
      </c>
      <c r="I738" s="181" t="s">
        <v>1349</v>
      </c>
      <c r="J738" s="181">
        <v>1490</v>
      </c>
      <c r="K738" s="181">
        <v>22</v>
      </c>
      <c r="L738" s="181"/>
      <c r="M738" s="181"/>
      <c r="N738" s="596" t="s">
        <v>285</v>
      </c>
    </row>
    <row r="739" spans="1:14" s="158" customFormat="1" ht="18" customHeight="1" x14ac:dyDescent="0.25">
      <c r="A739" s="181">
        <v>6791</v>
      </c>
      <c r="B739" s="701">
        <v>100276</v>
      </c>
      <c r="C739" s="181" t="s">
        <v>301</v>
      </c>
      <c r="D739" s="181" t="s">
        <v>12201</v>
      </c>
      <c r="E739" s="181" t="s">
        <v>14742</v>
      </c>
      <c r="F739" s="181" t="s">
        <v>304</v>
      </c>
      <c r="G739" s="181" t="s">
        <v>550</v>
      </c>
      <c r="H739" s="181" t="s">
        <v>5</v>
      </c>
      <c r="I739" s="181" t="s">
        <v>301</v>
      </c>
      <c r="J739" s="181">
        <v>37830</v>
      </c>
      <c r="K739" s="181">
        <v>10</v>
      </c>
      <c r="L739" s="181"/>
      <c r="M739" s="181"/>
      <c r="N739" s="596" t="s">
        <v>285</v>
      </c>
    </row>
    <row r="740" spans="1:14" s="158" customFormat="1" ht="18" customHeight="1" x14ac:dyDescent="0.25">
      <c r="A740" s="181">
        <v>11368</v>
      </c>
      <c r="B740" s="701" t="s">
        <v>1350</v>
      </c>
      <c r="C740" s="181" t="s">
        <v>1351</v>
      </c>
      <c r="D740" s="181" t="s">
        <v>1352</v>
      </c>
      <c r="E740" s="181" t="s">
        <v>634</v>
      </c>
      <c r="F740" s="181" t="s">
        <v>304</v>
      </c>
      <c r="G740" s="181" t="s">
        <v>1353</v>
      </c>
      <c r="H740" s="181" t="s">
        <v>746</v>
      </c>
      <c r="I740" s="181" t="s">
        <v>1354</v>
      </c>
      <c r="J740" s="181">
        <v>810</v>
      </c>
      <c r="K740" s="181">
        <v>17</v>
      </c>
      <c r="L740" s="181"/>
      <c r="M740" s="181"/>
      <c r="N740" s="596" t="s">
        <v>285</v>
      </c>
    </row>
    <row r="741" spans="1:14" s="158" customFormat="1" ht="18" customHeight="1" x14ac:dyDescent="0.25">
      <c r="A741" s="181">
        <v>6019</v>
      </c>
      <c r="B741" s="701">
        <v>720118</v>
      </c>
      <c r="C741" s="181" t="s">
        <v>301</v>
      </c>
      <c r="D741" s="181" t="s">
        <v>6532</v>
      </c>
      <c r="E741" s="181" t="s">
        <v>6514</v>
      </c>
      <c r="F741" s="181" t="s">
        <v>304</v>
      </c>
      <c r="G741" s="181" t="s">
        <v>554</v>
      </c>
      <c r="H741" s="181" t="s">
        <v>5</v>
      </c>
      <c r="I741" s="181" t="s">
        <v>301</v>
      </c>
      <c r="J741" s="181">
        <v>22620</v>
      </c>
      <c r="K741" s="181">
        <v>2</v>
      </c>
      <c r="L741" s="181"/>
      <c r="M741" s="181"/>
      <c r="N741" s="596" t="s">
        <v>285</v>
      </c>
    </row>
    <row r="742" spans="1:14" s="158" customFormat="1" ht="18" customHeight="1" x14ac:dyDescent="0.25">
      <c r="A742" s="181">
        <v>19077</v>
      </c>
      <c r="B742" s="701" t="s">
        <v>17823</v>
      </c>
      <c r="C742" s="181" t="s">
        <v>17824</v>
      </c>
      <c r="D742" s="181" t="s">
        <v>17825</v>
      </c>
      <c r="E742" s="181" t="s">
        <v>699</v>
      </c>
      <c r="F742" s="181" t="s">
        <v>304</v>
      </c>
      <c r="G742" s="181" t="s">
        <v>826</v>
      </c>
      <c r="H742" s="181" t="s">
        <v>5</v>
      </c>
      <c r="I742" s="181" t="s">
        <v>17826</v>
      </c>
      <c r="J742" s="181">
        <v>39840</v>
      </c>
      <c r="K742" s="181">
        <v>30</v>
      </c>
      <c r="L742" s="181"/>
      <c r="M742" s="181"/>
      <c r="N742" s="596" t="s">
        <v>285</v>
      </c>
    </row>
    <row r="743" spans="1:14" s="158" customFormat="1" ht="18" customHeight="1" x14ac:dyDescent="0.25">
      <c r="A743" s="181">
        <v>21028</v>
      </c>
      <c r="B743" s="701">
        <v>270</v>
      </c>
      <c r="C743" s="181" t="s">
        <v>16487</v>
      </c>
      <c r="D743" s="181" t="s">
        <v>1355</v>
      </c>
      <c r="E743" s="181" t="s">
        <v>16488</v>
      </c>
      <c r="F743" s="181" t="s">
        <v>304</v>
      </c>
      <c r="G743" s="181" t="s">
        <v>309</v>
      </c>
      <c r="H743" s="181" t="s">
        <v>5</v>
      </c>
      <c r="I743" s="181" t="s">
        <v>16489</v>
      </c>
      <c r="J743" s="181">
        <v>97440</v>
      </c>
      <c r="K743" s="181">
        <v>2</v>
      </c>
      <c r="L743" s="181"/>
      <c r="M743" s="181"/>
      <c r="N743" s="596" t="s">
        <v>285</v>
      </c>
    </row>
    <row r="744" spans="1:14" s="158" customFormat="1" ht="18" customHeight="1" x14ac:dyDescent="0.25">
      <c r="A744" s="181">
        <v>2616</v>
      </c>
      <c r="B744" s="701">
        <v>8200207313</v>
      </c>
      <c r="C744" s="181" t="s">
        <v>12919</v>
      </c>
      <c r="D744" s="181" t="s">
        <v>12920</v>
      </c>
      <c r="E744" s="181" t="s">
        <v>11186</v>
      </c>
      <c r="F744" s="181" t="s">
        <v>304</v>
      </c>
      <c r="G744" s="181" t="s">
        <v>5404</v>
      </c>
      <c r="H744" s="181" t="s">
        <v>7</v>
      </c>
      <c r="I744" s="181" t="s">
        <v>301</v>
      </c>
      <c r="J744" s="181">
        <v>162460</v>
      </c>
      <c r="K744" s="181">
        <v>10</v>
      </c>
      <c r="L744" s="181"/>
      <c r="M744" s="181"/>
      <c r="N744" s="596" t="s">
        <v>285</v>
      </c>
    </row>
    <row r="745" spans="1:14" s="158" customFormat="1" ht="18" customHeight="1" x14ac:dyDescent="0.25">
      <c r="A745" s="181">
        <v>30016</v>
      </c>
      <c r="B745" s="701" t="s">
        <v>12921</v>
      </c>
      <c r="C745" s="181" t="s">
        <v>12922</v>
      </c>
      <c r="D745" s="181" t="s">
        <v>12920</v>
      </c>
      <c r="E745" s="181" t="s">
        <v>303</v>
      </c>
      <c r="F745" s="181" t="s">
        <v>304</v>
      </c>
      <c r="G745" s="181" t="s">
        <v>5404</v>
      </c>
      <c r="H745" s="181" t="s">
        <v>7</v>
      </c>
      <c r="I745" s="181" t="s">
        <v>301</v>
      </c>
      <c r="J745" s="181">
        <v>139930</v>
      </c>
      <c r="K745" s="181">
        <v>11</v>
      </c>
      <c r="L745" s="181"/>
      <c r="M745" s="181"/>
      <c r="N745" s="596" t="s">
        <v>285</v>
      </c>
    </row>
    <row r="746" spans="1:14" s="158" customFormat="1" ht="18" customHeight="1" x14ac:dyDescent="0.25">
      <c r="A746" s="181">
        <v>21414</v>
      </c>
      <c r="B746" s="701">
        <v>8200207307</v>
      </c>
      <c r="C746" s="181" t="s">
        <v>12923</v>
      </c>
      <c r="D746" s="181" t="s">
        <v>5403</v>
      </c>
      <c r="E746" s="181" t="s">
        <v>11186</v>
      </c>
      <c r="F746" s="181" t="s">
        <v>304</v>
      </c>
      <c r="G746" s="181" t="s">
        <v>5404</v>
      </c>
      <c r="H746" s="181" t="s">
        <v>7</v>
      </c>
      <c r="I746" s="181" t="s">
        <v>301</v>
      </c>
      <c r="J746" s="181">
        <v>162460</v>
      </c>
      <c r="K746" s="181">
        <v>21</v>
      </c>
      <c r="L746" s="181"/>
      <c r="M746" s="181"/>
      <c r="N746" s="596" t="s">
        <v>285</v>
      </c>
    </row>
    <row r="747" spans="1:14" s="158" customFormat="1" ht="18" customHeight="1" x14ac:dyDescent="0.25">
      <c r="A747" s="181">
        <v>30028</v>
      </c>
      <c r="B747" s="701" t="s">
        <v>12924</v>
      </c>
      <c r="C747" s="181" t="s">
        <v>12925</v>
      </c>
      <c r="D747" s="181" t="s">
        <v>5403</v>
      </c>
      <c r="E747" s="181" t="s">
        <v>303</v>
      </c>
      <c r="F747" s="181" t="s">
        <v>304</v>
      </c>
      <c r="G747" s="181" t="s">
        <v>5404</v>
      </c>
      <c r="H747" s="181" t="s">
        <v>7</v>
      </c>
      <c r="I747" s="181" t="s">
        <v>301</v>
      </c>
      <c r="J747" s="181">
        <v>139930</v>
      </c>
      <c r="K747" s="181">
        <v>10</v>
      </c>
      <c r="L747" s="181"/>
      <c r="M747" s="181"/>
      <c r="N747" s="596" t="s">
        <v>285</v>
      </c>
    </row>
    <row r="748" spans="1:14" s="158" customFormat="1" ht="18" customHeight="1" x14ac:dyDescent="0.25">
      <c r="A748" s="181">
        <v>22798</v>
      </c>
      <c r="B748" s="701" t="s">
        <v>1356</v>
      </c>
      <c r="C748" s="181" t="s">
        <v>1357</v>
      </c>
      <c r="D748" s="181" t="s">
        <v>1358</v>
      </c>
      <c r="E748" s="181" t="s">
        <v>337</v>
      </c>
      <c r="F748" s="181" t="s">
        <v>304</v>
      </c>
      <c r="G748" s="181" t="s">
        <v>140</v>
      </c>
      <c r="H748" s="181" t="s">
        <v>7</v>
      </c>
      <c r="I748" s="181" t="s">
        <v>1359</v>
      </c>
      <c r="J748" s="181">
        <v>124250</v>
      </c>
      <c r="K748" s="181">
        <v>69</v>
      </c>
      <c r="L748" s="181"/>
      <c r="M748" s="181"/>
      <c r="N748" s="596" t="s">
        <v>285</v>
      </c>
    </row>
    <row r="749" spans="1:14" s="158" customFormat="1" ht="18" customHeight="1" x14ac:dyDescent="0.25">
      <c r="A749" s="181">
        <v>28935</v>
      </c>
      <c r="B749" s="701" t="s">
        <v>12926</v>
      </c>
      <c r="C749" s="181" t="s">
        <v>12927</v>
      </c>
      <c r="D749" s="181" t="s">
        <v>1358</v>
      </c>
      <c r="E749" s="181" t="s">
        <v>342</v>
      </c>
      <c r="F749" s="181" t="s">
        <v>304</v>
      </c>
      <c r="G749" s="181" t="s">
        <v>140</v>
      </c>
      <c r="H749" s="181" t="s">
        <v>7</v>
      </c>
      <c r="I749" s="181" t="s">
        <v>301</v>
      </c>
      <c r="J749" s="181">
        <v>119930</v>
      </c>
      <c r="K749" s="181">
        <v>15</v>
      </c>
      <c r="L749" s="181"/>
      <c r="M749" s="181"/>
      <c r="N749" s="596" t="s">
        <v>285</v>
      </c>
    </row>
    <row r="750" spans="1:14" s="158" customFormat="1" ht="18" customHeight="1" x14ac:dyDescent="0.25">
      <c r="A750" s="181">
        <v>13723</v>
      </c>
      <c r="B750" s="701" t="s">
        <v>1360</v>
      </c>
      <c r="C750" s="181" t="s">
        <v>1361</v>
      </c>
      <c r="D750" s="181" t="s">
        <v>1358</v>
      </c>
      <c r="E750" s="181" t="s">
        <v>1362</v>
      </c>
      <c r="F750" s="181" t="s">
        <v>304</v>
      </c>
      <c r="G750" s="181" t="s">
        <v>140</v>
      </c>
      <c r="H750" s="181" t="s">
        <v>7</v>
      </c>
      <c r="I750" s="181" t="s">
        <v>1363</v>
      </c>
      <c r="J750" s="181">
        <v>138930</v>
      </c>
      <c r="K750" s="181">
        <v>38</v>
      </c>
      <c r="L750" s="181"/>
      <c r="M750" s="181"/>
      <c r="N750" s="596" t="s">
        <v>285</v>
      </c>
    </row>
    <row r="751" spans="1:14" s="158" customFormat="1" ht="18" customHeight="1" x14ac:dyDescent="0.25">
      <c r="A751" s="181">
        <v>45719</v>
      </c>
      <c r="B751" s="701" t="s">
        <v>1364</v>
      </c>
      <c r="C751" s="181" t="s">
        <v>1365</v>
      </c>
      <c r="D751" s="181" t="s">
        <v>1358</v>
      </c>
      <c r="E751" s="181" t="s">
        <v>606</v>
      </c>
      <c r="F751" s="181" t="s">
        <v>304</v>
      </c>
      <c r="G751" s="181" t="s">
        <v>140</v>
      </c>
      <c r="H751" s="181" t="s">
        <v>7</v>
      </c>
      <c r="I751" s="181" t="s">
        <v>1366</v>
      </c>
      <c r="J751" s="181">
        <v>137680</v>
      </c>
      <c r="K751" s="181">
        <v>16</v>
      </c>
      <c r="L751" s="181"/>
      <c r="M751" s="181"/>
      <c r="N751" s="596" t="s">
        <v>285</v>
      </c>
    </row>
    <row r="752" spans="1:14" s="158" customFormat="1" ht="18" customHeight="1" x14ac:dyDescent="0.25">
      <c r="A752" s="181">
        <v>15183</v>
      </c>
      <c r="B752" s="701" t="s">
        <v>1367</v>
      </c>
      <c r="C752" s="181" t="s">
        <v>1368</v>
      </c>
      <c r="D752" s="181" t="s">
        <v>1358</v>
      </c>
      <c r="E752" s="181" t="s">
        <v>1369</v>
      </c>
      <c r="F752" s="181" t="s">
        <v>304</v>
      </c>
      <c r="G752" s="181" t="s">
        <v>140</v>
      </c>
      <c r="H752" s="181" t="s">
        <v>7</v>
      </c>
      <c r="I752" s="181" t="s">
        <v>1370</v>
      </c>
      <c r="J752" s="181">
        <v>99010</v>
      </c>
      <c r="K752" s="181">
        <v>102</v>
      </c>
      <c r="L752" s="181"/>
      <c r="M752" s="181"/>
      <c r="N752" s="596" t="s">
        <v>285</v>
      </c>
    </row>
    <row r="753" spans="1:14" s="158" customFormat="1" ht="18" customHeight="1" x14ac:dyDescent="0.25">
      <c r="A753" s="181">
        <v>46451</v>
      </c>
      <c r="B753" s="701" t="s">
        <v>1371</v>
      </c>
      <c r="C753" s="181" t="s">
        <v>1372</v>
      </c>
      <c r="D753" s="181" t="s">
        <v>1358</v>
      </c>
      <c r="E753" s="181" t="s">
        <v>1373</v>
      </c>
      <c r="F753" s="181" t="s">
        <v>304</v>
      </c>
      <c r="G753" s="181" t="s">
        <v>140</v>
      </c>
      <c r="H753" s="181" t="s">
        <v>7</v>
      </c>
      <c r="I753" s="181" t="s">
        <v>1374</v>
      </c>
      <c r="J753" s="181">
        <v>139040</v>
      </c>
      <c r="K753" s="181">
        <v>31</v>
      </c>
      <c r="L753" s="181"/>
      <c r="M753" s="181"/>
      <c r="N753" s="596" t="s">
        <v>285</v>
      </c>
    </row>
    <row r="754" spans="1:14" s="158" customFormat="1" ht="18" customHeight="1" x14ac:dyDescent="0.25">
      <c r="A754" s="181">
        <v>25000</v>
      </c>
      <c r="B754" s="701" t="s">
        <v>12390</v>
      </c>
      <c r="C754" s="181" t="s">
        <v>12391</v>
      </c>
      <c r="D754" s="181" t="s">
        <v>1375</v>
      </c>
      <c r="E754" s="181" t="s">
        <v>769</v>
      </c>
      <c r="F754" s="181" t="s">
        <v>304</v>
      </c>
      <c r="G754" s="181" t="s">
        <v>140</v>
      </c>
      <c r="H754" s="181" t="s">
        <v>7</v>
      </c>
      <c r="I754" s="181" t="s">
        <v>7821</v>
      </c>
      <c r="J754" s="181">
        <v>217350</v>
      </c>
      <c r="K754" s="181">
        <v>9</v>
      </c>
      <c r="L754" s="181"/>
      <c r="M754" s="181"/>
      <c r="N754" s="596" t="s">
        <v>285</v>
      </c>
    </row>
    <row r="755" spans="1:14" s="158" customFormat="1" ht="18" customHeight="1" x14ac:dyDescent="0.25">
      <c r="A755" s="181">
        <v>26550</v>
      </c>
      <c r="B755" s="701" t="s">
        <v>12392</v>
      </c>
      <c r="C755" s="181" t="s">
        <v>12393</v>
      </c>
      <c r="D755" s="181" t="s">
        <v>1375</v>
      </c>
      <c r="E755" s="181" t="s">
        <v>339</v>
      </c>
      <c r="F755" s="181" t="s">
        <v>304</v>
      </c>
      <c r="G755" s="181" t="s">
        <v>140</v>
      </c>
      <c r="H755" s="181" t="s">
        <v>7</v>
      </c>
      <c r="I755" s="181" t="s">
        <v>12394</v>
      </c>
      <c r="J755" s="181">
        <v>233240</v>
      </c>
      <c r="K755" s="181">
        <v>16</v>
      </c>
      <c r="L755" s="181"/>
      <c r="M755" s="181"/>
      <c r="N755" s="596" t="s">
        <v>285</v>
      </c>
    </row>
    <row r="756" spans="1:14" s="158" customFormat="1" ht="18" customHeight="1" x14ac:dyDescent="0.25">
      <c r="A756" s="181">
        <v>22141</v>
      </c>
      <c r="B756" s="701" t="s">
        <v>12395</v>
      </c>
      <c r="C756" s="181" t="s">
        <v>12396</v>
      </c>
      <c r="D756" s="181" t="s">
        <v>1375</v>
      </c>
      <c r="E756" s="181" t="s">
        <v>12341</v>
      </c>
      <c r="F756" s="181" t="s">
        <v>304</v>
      </c>
      <c r="G756" s="181" t="s">
        <v>140</v>
      </c>
      <c r="H756" s="181" t="s">
        <v>7</v>
      </c>
      <c r="I756" s="181" t="s">
        <v>12397</v>
      </c>
      <c r="J756" s="181">
        <v>137680</v>
      </c>
      <c r="K756" s="181">
        <v>8</v>
      </c>
      <c r="L756" s="181"/>
      <c r="M756" s="181"/>
      <c r="N756" s="596" t="s">
        <v>285</v>
      </c>
    </row>
    <row r="757" spans="1:14" s="158" customFormat="1" ht="18" customHeight="1" x14ac:dyDescent="0.25">
      <c r="A757" s="181">
        <v>27684</v>
      </c>
      <c r="B757" s="701" t="s">
        <v>17827</v>
      </c>
      <c r="C757" s="181" t="s">
        <v>17828</v>
      </c>
      <c r="D757" s="181" t="s">
        <v>1375</v>
      </c>
      <c r="E757" s="181" t="s">
        <v>319</v>
      </c>
      <c r="F757" s="181" t="s">
        <v>304</v>
      </c>
      <c r="G757" s="181" t="s">
        <v>140</v>
      </c>
      <c r="H757" s="181" t="s">
        <v>7</v>
      </c>
      <c r="I757" s="181" t="s">
        <v>301</v>
      </c>
      <c r="J757" s="181">
        <v>270460</v>
      </c>
      <c r="K757" s="181">
        <v>4</v>
      </c>
      <c r="L757" s="181"/>
      <c r="M757" s="181"/>
      <c r="N757" s="596" t="s">
        <v>285</v>
      </c>
    </row>
    <row r="758" spans="1:14" s="158" customFormat="1" ht="18" customHeight="1" x14ac:dyDescent="0.25">
      <c r="A758" s="181">
        <v>27815</v>
      </c>
      <c r="B758" s="701" t="s">
        <v>12398</v>
      </c>
      <c r="C758" s="181" t="s">
        <v>12399</v>
      </c>
      <c r="D758" s="181" t="s">
        <v>1375</v>
      </c>
      <c r="E758" s="181" t="s">
        <v>1376</v>
      </c>
      <c r="F758" s="181" t="s">
        <v>304</v>
      </c>
      <c r="G758" s="181" t="s">
        <v>140</v>
      </c>
      <c r="H758" s="181" t="s">
        <v>7</v>
      </c>
      <c r="I758" s="181" t="s">
        <v>11899</v>
      </c>
      <c r="J758" s="181">
        <v>143150</v>
      </c>
      <c r="K758" s="181">
        <v>21</v>
      </c>
      <c r="L758" s="181"/>
      <c r="M758" s="181"/>
      <c r="N758" s="596" t="s">
        <v>285</v>
      </c>
    </row>
    <row r="759" spans="1:14" s="158" customFormat="1" ht="18" customHeight="1" x14ac:dyDescent="0.25">
      <c r="A759" s="181">
        <v>27836</v>
      </c>
      <c r="B759" s="701" t="s">
        <v>1377</v>
      </c>
      <c r="C759" s="181" t="s">
        <v>1378</v>
      </c>
      <c r="D759" s="181" t="s">
        <v>1375</v>
      </c>
      <c r="E759" s="181" t="s">
        <v>500</v>
      </c>
      <c r="F759" s="181" t="s">
        <v>304</v>
      </c>
      <c r="G759" s="181" t="s">
        <v>140</v>
      </c>
      <c r="H759" s="181" t="s">
        <v>7</v>
      </c>
      <c r="I759" s="181" t="s">
        <v>501</v>
      </c>
      <c r="J759" s="181">
        <v>226080</v>
      </c>
      <c r="K759" s="181">
        <v>17</v>
      </c>
      <c r="L759" s="181"/>
      <c r="M759" s="181"/>
      <c r="N759" s="596" t="s">
        <v>285</v>
      </c>
    </row>
    <row r="760" spans="1:14" s="158" customFormat="1" ht="18" customHeight="1" x14ac:dyDescent="0.25">
      <c r="A760" s="181">
        <v>24999</v>
      </c>
      <c r="B760" s="701" t="s">
        <v>12400</v>
      </c>
      <c r="C760" s="181" t="s">
        <v>12401</v>
      </c>
      <c r="D760" s="181" t="s">
        <v>1379</v>
      </c>
      <c r="E760" s="181" t="s">
        <v>769</v>
      </c>
      <c r="F760" s="181" t="s">
        <v>304</v>
      </c>
      <c r="G760" s="181" t="s">
        <v>140</v>
      </c>
      <c r="H760" s="181" t="s">
        <v>7</v>
      </c>
      <c r="I760" s="181" t="s">
        <v>1380</v>
      </c>
      <c r="J760" s="181">
        <v>191230</v>
      </c>
      <c r="K760" s="181">
        <v>24</v>
      </c>
      <c r="L760" s="181"/>
      <c r="M760" s="181"/>
      <c r="N760" s="596" t="s">
        <v>285</v>
      </c>
    </row>
    <row r="761" spans="1:14" s="158" customFormat="1" ht="18" customHeight="1" x14ac:dyDescent="0.25">
      <c r="A761" s="181">
        <v>26551</v>
      </c>
      <c r="B761" s="701" t="s">
        <v>12402</v>
      </c>
      <c r="C761" s="181" t="s">
        <v>12403</v>
      </c>
      <c r="D761" s="181" t="s">
        <v>1379</v>
      </c>
      <c r="E761" s="181" t="s">
        <v>339</v>
      </c>
      <c r="F761" s="181" t="s">
        <v>304</v>
      </c>
      <c r="G761" s="181" t="s">
        <v>140</v>
      </c>
      <c r="H761" s="181" t="s">
        <v>7</v>
      </c>
      <c r="I761" s="181" t="s">
        <v>12404</v>
      </c>
      <c r="J761" s="181">
        <v>156410</v>
      </c>
      <c r="K761" s="181">
        <v>22</v>
      </c>
      <c r="L761" s="181"/>
      <c r="M761" s="181"/>
      <c r="N761" s="596" t="s">
        <v>285</v>
      </c>
    </row>
    <row r="762" spans="1:14" s="158" customFormat="1" ht="18" customHeight="1" x14ac:dyDescent="0.25">
      <c r="A762" s="181">
        <v>30455</v>
      </c>
      <c r="B762" s="701" t="s">
        <v>12928</v>
      </c>
      <c r="C762" s="181" t="s">
        <v>12929</v>
      </c>
      <c r="D762" s="181" t="s">
        <v>1379</v>
      </c>
      <c r="E762" s="181" t="s">
        <v>319</v>
      </c>
      <c r="F762" s="181" t="s">
        <v>304</v>
      </c>
      <c r="G762" s="181" t="s">
        <v>140</v>
      </c>
      <c r="H762" s="181" t="s">
        <v>7</v>
      </c>
      <c r="I762" s="181" t="s">
        <v>301</v>
      </c>
      <c r="J762" s="181">
        <v>152470</v>
      </c>
      <c r="K762" s="181">
        <v>16</v>
      </c>
      <c r="L762" s="181"/>
      <c r="M762" s="181"/>
      <c r="N762" s="596" t="s">
        <v>285</v>
      </c>
    </row>
    <row r="763" spans="1:14" s="158" customFormat="1" ht="18" customHeight="1" x14ac:dyDescent="0.25">
      <c r="A763" s="181">
        <v>26553</v>
      </c>
      <c r="B763" s="701" t="s">
        <v>1381</v>
      </c>
      <c r="C763" s="181" t="s">
        <v>1382</v>
      </c>
      <c r="D763" s="181" t="s">
        <v>1383</v>
      </c>
      <c r="E763" s="181" t="s">
        <v>339</v>
      </c>
      <c r="F763" s="181" t="s">
        <v>304</v>
      </c>
      <c r="G763" s="181" t="s">
        <v>140</v>
      </c>
      <c r="H763" s="181" t="s">
        <v>7</v>
      </c>
      <c r="I763" s="181" t="s">
        <v>1384</v>
      </c>
      <c r="J763" s="181">
        <v>121160</v>
      </c>
      <c r="K763" s="181">
        <v>25</v>
      </c>
      <c r="L763" s="181"/>
      <c r="M763" s="181"/>
      <c r="N763" s="596" t="s">
        <v>285</v>
      </c>
    </row>
    <row r="764" spans="1:14" s="158" customFormat="1" ht="18" customHeight="1" x14ac:dyDescent="0.25">
      <c r="A764" s="181">
        <v>24998</v>
      </c>
      <c r="B764" s="701" t="s">
        <v>12405</v>
      </c>
      <c r="C764" s="181" t="s">
        <v>12406</v>
      </c>
      <c r="D764" s="181" t="s">
        <v>1385</v>
      </c>
      <c r="E764" s="181" t="s">
        <v>769</v>
      </c>
      <c r="F764" s="181" t="s">
        <v>304</v>
      </c>
      <c r="G764" s="181" t="s">
        <v>140</v>
      </c>
      <c r="H764" s="181" t="s">
        <v>7</v>
      </c>
      <c r="I764" s="181" t="s">
        <v>12407</v>
      </c>
      <c r="J764" s="181">
        <v>132010</v>
      </c>
      <c r="K764" s="181">
        <v>19</v>
      </c>
      <c r="L764" s="181"/>
      <c r="M764" s="181"/>
      <c r="N764" s="596" t="s">
        <v>285</v>
      </c>
    </row>
    <row r="765" spans="1:14" s="158" customFormat="1" ht="18" customHeight="1" x14ac:dyDescent="0.25">
      <c r="A765" s="181">
        <v>26549</v>
      </c>
      <c r="B765" s="701" t="s">
        <v>1386</v>
      </c>
      <c r="C765" s="181" t="s">
        <v>1387</v>
      </c>
      <c r="D765" s="181" t="s">
        <v>1385</v>
      </c>
      <c r="E765" s="181" t="s">
        <v>339</v>
      </c>
      <c r="F765" s="181" t="s">
        <v>304</v>
      </c>
      <c r="G765" s="181" t="s">
        <v>140</v>
      </c>
      <c r="H765" s="181" t="s">
        <v>7</v>
      </c>
      <c r="I765" s="181" t="s">
        <v>301</v>
      </c>
      <c r="J765" s="181">
        <v>140150</v>
      </c>
      <c r="K765" s="181">
        <v>50</v>
      </c>
      <c r="L765" s="181"/>
      <c r="M765" s="181"/>
      <c r="N765" s="596" t="s">
        <v>285</v>
      </c>
    </row>
    <row r="766" spans="1:14" s="158" customFormat="1" ht="18" customHeight="1" x14ac:dyDescent="0.25">
      <c r="A766" s="181">
        <v>27137</v>
      </c>
      <c r="B766" s="701" t="s">
        <v>12408</v>
      </c>
      <c r="C766" s="181" t="s">
        <v>12409</v>
      </c>
      <c r="D766" s="181" t="s">
        <v>1385</v>
      </c>
      <c r="E766" s="181" t="s">
        <v>339</v>
      </c>
      <c r="F766" s="181" t="s">
        <v>304</v>
      </c>
      <c r="G766" s="181" t="s">
        <v>140</v>
      </c>
      <c r="H766" s="181" t="s">
        <v>7</v>
      </c>
      <c r="I766" s="181" t="s">
        <v>301</v>
      </c>
      <c r="J766" s="181">
        <v>132500</v>
      </c>
      <c r="K766" s="181">
        <v>52</v>
      </c>
      <c r="L766" s="181"/>
      <c r="M766" s="181"/>
      <c r="N766" s="596" t="s">
        <v>285</v>
      </c>
    </row>
    <row r="767" spans="1:14" s="158" customFormat="1" ht="18" customHeight="1" x14ac:dyDescent="0.25">
      <c r="A767" s="181">
        <v>22636</v>
      </c>
      <c r="B767" s="701" t="s">
        <v>1388</v>
      </c>
      <c r="C767" s="181" t="s">
        <v>1389</v>
      </c>
      <c r="D767" s="181" t="s">
        <v>1385</v>
      </c>
      <c r="E767" s="181" t="s">
        <v>1390</v>
      </c>
      <c r="F767" s="181" t="s">
        <v>304</v>
      </c>
      <c r="G767" s="181" t="s">
        <v>140</v>
      </c>
      <c r="H767" s="181" t="s">
        <v>7</v>
      </c>
      <c r="I767" s="181" t="s">
        <v>1391</v>
      </c>
      <c r="J767" s="181">
        <v>112170</v>
      </c>
      <c r="K767" s="181">
        <v>183</v>
      </c>
      <c r="L767" s="181"/>
      <c r="M767" s="181"/>
      <c r="N767" s="596" t="s">
        <v>285</v>
      </c>
    </row>
    <row r="768" spans="1:14" s="158" customFormat="1" ht="18" customHeight="1" x14ac:dyDescent="0.25">
      <c r="A768" s="181">
        <v>28528</v>
      </c>
      <c r="B768" s="701" t="s">
        <v>10869</v>
      </c>
      <c r="C768" s="181" t="s">
        <v>10870</v>
      </c>
      <c r="D768" s="181" t="s">
        <v>1385</v>
      </c>
      <c r="E768" s="181" t="s">
        <v>342</v>
      </c>
      <c r="F768" s="181" t="s">
        <v>304</v>
      </c>
      <c r="G768" s="181" t="s">
        <v>140</v>
      </c>
      <c r="H768" s="181" t="s">
        <v>7</v>
      </c>
      <c r="I768" s="181" t="s">
        <v>301</v>
      </c>
      <c r="J768" s="181">
        <v>127580</v>
      </c>
      <c r="K768" s="181">
        <v>18</v>
      </c>
      <c r="L768" s="181"/>
      <c r="M768" s="181"/>
      <c r="N768" s="596" t="s">
        <v>285</v>
      </c>
    </row>
    <row r="769" spans="1:14" s="158" customFormat="1" ht="18" customHeight="1" x14ac:dyDescent="0.25">
      <c r="A769" s="181">
        <v>28760</v>
      </c>
      <c r="B769" s="701" t="s">
        <v>11188</v>
      </c>
      <c r="C769" s="181" t="s">
        <v>1392</v>
      </c>
      <c r="D769" s="181" t="s">
        <v>1385</v>
      </c>
      <c r="E769" s="181" t="s">
        <v>1393</v>
      </c>
      <c r="F769" s="181" t="s">
        <v>304</v>
      </c>
      <c r="G769" s="181" t="s">
        <v>140</v>
      </c>
      <c r="H769" s="181" t="s">
        <v>7</v>
      </c>
      <c r="I769" s="181" t="s">
        <v>1394</v>
      </c>
      <c r="J769" s="181">
        <v>89780</v>
      </c>
      <c r="K769" s="181">
        <v>19</v>
      </c>
      <c r="L769" s="181"/>
      <c r="M769" s="181"/>
      <c r="N769" s="596" t="s">
        <v>285</v>
      </c>
    </row>
    <row r="770" spans="1:14" s="158" customFormat="1" ht="18" customHeight="1" x14ac:dyDescent="0.25">
      <c r="A770" s="181">
        <v>27742</v>
      </c>
      <c r="B770" s="701" t="s">
        <v>10871</v>
      </c>
      <c r="C770" s="181" t="s">
        <v>10872</v>
      </c>
      <c r="D770" s="181" t="s">
        <v>1385</v>
      </c>
      <c r="E770" s="181" t="s">
        <v>1004</v>
      </c>
      <c r="F770" s="181" t="s">
        <v>304</v>
      </c>
      <c r="G770" s="181" t="s">
        <v>140</v>
      </c>
      <c r="H770" s="181" t="s">
        <v>7</v>
      </c>
      <c r="I770" s="181" t="s">
        <v>10873</v>
      </c>
      <c r="J770" s="181">
        <v>129290</v>
      </c>
      <c r="K770" s="181">
        <v>36</v>
      </c>
      <c r="L770" s="181"/>
      <c r="M770" s="181"/>
      <c r="N770" s="596" t="s">
        <v>285</v>
      </c>
    </row>
    <row r="771" spans="1:14" s="158" customFormat="1" ht="18" customHeight="1" x14ac:dyDescent="0.25">
      <c r="A771" s="181">
        <v>45905</v>
      </c>
      <c r="B771" s="701" t="s">
        <v>1395</v>
      </c>
      <c r="C771" s="181" t="s">
        <v>1396</v>
      </c>
      <c r="D771" s="181" t="s">
        <v>1385</v>
      </c>
      <c r="E771" s="181" t="s">
        <v>1397</v>
      </c>
      <c r="F771" s="181" t="s">
        <v>304</v>
      </c>
      <c r="G771" s="181" t="s">
        <v>140</v>
      </c>
      <c r="H771" s="181" t="s">
        <v>7</v>
      </c>
      <c r="I771" s="181" t="s">
        <v>1398</v>
      </c>
      <c r="J771" s="181">
        <v>108450</v>
      </c>
      <c r="K771" s="181">
        <v>53</v>
      </c>
      <c r="L771" s="181"/>
      <c r="M771" s="181"/>
      <c r="N771" s="596" t="s">
        <v>285</v>
      </c>
    </row>
    <row r="772" spans="1:14" s="158" customFormat="1" ht="18" customHeight="1" x14ac:dyDescent="0.25">
      <c r="A772" s="181">
        <v>23119</v>
      </c>
      <c r="B772" s="701" t="s">
        <v>12930</v>
      </c>
      <c r="C772" s="181" t="s">
        <v>12931</v>
      </c>
      <c r="D772" s="181" t="s">
        <v>1385</v>
      </c>
      <c r="E772" s="181" t="s">
        <v>12932</v>
      </c>
      <c r="F772" s="181" t="s">
        <v>304</v>
      </c>
      <c r="G772" s="181" t="s">
        <v>140</v>
      </c>
      <c r="H772" s="181" t="s">
        <v>7</v>
      </c>
      <c r="I772" s="181" t="s">
        <v>2486</v>
      </c>
      <c r="J772" s="181">
        <v>143160</v>
      </c>
      <c r="K772" s="181">
        <v>23</v>
      </c>
      <c r="L772" s="181"/>
      <c r="M772" s="181"/>
      <c r="N772" s="596" t="s">
        <v>285</v>
      </c>
    </row>
    <row r="773" spans="1:14" s="158" customFormat="1" ht="18" customHeight="1" x14ac:dyDescent="0.25">
      <c r="A773" s="181">
        <v>23812</v>
      </c>
      <c r="B773" s="701" t="s">
        <v>1400</v>
      </c>
      <c r="C773" s="181" t="s">
        <v>1401</v>
      </c>
      <c r="D773" s="181" t="s">
        <v>1385</v>
      </c>
      <c r="E773" s="181" t="s">
        <v>1402</v>
      </c>
      <c r="F773" s="181" t="s">
        <v>304</v>
      </c>
      <c r="G773" s="181" t="s">
        <v>140</v>
      </c>
      <c r="H773" s="181" t="s">
        <v>7</v>
      </c>
      <c r="I773" s="181" t="s">
        <v>301</v>
      </c>
      <c r="J773" s="181">
        <v>136580</v>
      </c>
      <c r="K773" s="181">
        <v>16</v>
      </c>
      <c r="L773" s="181"/>
      <c r="M773" s="181"/>
      <c r="N773" s="596" t="s">
        <v>285</v>
      </c>
    </row>
    <row r="774" spans="1:14" s="158" customFormat="1" ht="18" customHeight="1" x14ac:dyDescent="0.25">
      <c r="A774" s="181">
        <v>7873</v>
      </c>
      <c r="B774" s="701" t="s">
        <v>1403</v>
      </c>
      <c r="C774" s="181" t="s">
        <v>1404</v>
      </c>
      <c r="D774" s="181" t="s">
        <v>1385</v>
      </c>
      <c r="E774" s="181" t="s">
        <v>1362</v>
      </c>
      <c r="F774" s="181" t="s">
        <v>304</v>
      </c>
      <c r="G774" s="181" t="s">
        <v>140</v>
      </c>
      <c r="H774" s="181" t="s">
        <v>7</v>
      </c>
      <c r="I774" s="181" t="s">
        <v>1405</v>
      </c>
      <c r="J774" s="181">
        <v>91450</v>
      </c>
      <c r="K774" s="181">
        <v>156</v>
      </c>
      <c r="L774" s="181"/>
      <c r="M774" s="181"/>
      <c r="N774" s="596" t="s">
        <v>285</v>
      </c>
    </row>
    <row r="775" spans="1:14" s="158" customFormat="1" ht="18" customHeight="1" x14ac:dyDescent="0.25">
      <c r="A775" s="181">
        <v>8123</v>
      </c>
      <c r="B775" s="701" t="s">
        <v>1406</v>
      </c>
      <c r="C775" s="181" t="s">
        <v>1407</v>
      </c>
      <c r="D775" s="181" t="s">
        <v>1385</v>
      </c>
      <c r="E775" s="181" t="s">
        <v>934</v>
      </c>
      <c r="F775" s="181" t="s">
        <v>304</v>
      </c>
      <c r="G775" s="181" t="s">
        <v>140</v>
      </c>
      <c r="H775" s="181" t="s">
        <v>7</v>
      </c>
      <c r="I775" s="181" t="s">
        <v>1408</v>
      </c>
      <c r="J775" s="181">
        <v>97240</v>
      </c>
      <c r="K775" s="181">
        <v>104</v>
      </c>
      <c r="L775" s="181"/>
      <c r="M775" s="181"/>
      <c r="N775" s="596" t="s">
        <v>285</v>
      </c>
    </row>
    <row r="776" spans="1:14" s="158" customFormat="1" ht="18" customHeight="1" x14ac:dyDescent="0.25">
      <c r="A776" s="181">
        <v>45725</v>
      </c>
      <c r="B776" s="701" t="s">
        <v>1409</v>
      </c>
      <c r="C776" s="181" t="s">
        <v>1410</v>
      </c>
      <c r="D776" s="181" t="s">
        <v>1385</v>
      </c>
      <c r="E776" s="181" t="s">
        <v>881</v>
      </c>
      <c r="F776" s="181" t="s">
        <v>304</v>
      </c>
      <c r="G776" s="181" t="s">
        <v>140</v>
      </c>
      <c r="H776" s="181" t="s">
        <v>7</v>
      </c>
      <c r="I776" s="181" t="s">
        <v>1411</v>
      </c>
      <c r="J776" s="181">
        <v>88890</v>
      </c>
      <c r="K776" s="181">
        <v>95</v>
      </c>
      <c r="L776" s="181"/>
      <c r="M776" s="181"/>
      <c r="N776" s="596" t="s">
        <v>285</v>
      </c>
    </row>
    <row r="777" spans="1:14" s="158" customFormat="1" ht="18" customHeight="1" x14ac:dyDescent="0.25">
      <c r="A777" s="181">
        <v>1609</v>
      </c>
      <c r="B777" s="701" t="s">
        <v>10642</v>
      </c>
      <c r="C777" s="181" t="s">
        <v>10643</v>
      </c>
      <c r="D777" s="181" t="s">
        <v>1385</v>
      </c>
      <c r="E777" s="181" t="s">
        <v>457</v>
      </c>
      <c r="F777" s="181" t="s">
        <v>304</v>
      </c>
      <c r="G777" s="181" t="s">
        <v>140</v>
      </c>
      <c r="H777" s="181" t="s">
        <v>7</v>
      </c>
      <c r="I777" s="181" t="s">
        <v>10644</v>
      </c>
      <c r="J777" s="181">
        <v>63910</v>
      </c>
      <c r="K777" s="181">
        <v>1399</v>
      </c>
      <c r="L777" s="181"/>
      <c r="M777" s="181"/>
      <c r="N777" s="596" t="s">
        <v>285</v>
      </c>
    </row>
    <row r="778" spans="1:14" s="158" customFormat="1" ht="18" customHeight="1" x14ac:dyDescent="0.25">
      <c r="A778" s="181">
        <v>22797</v>
      </c>
      <c r="B778" s="701" t="s">
        <v>12410</v>
      </c>
      <c r="C778" s="181" t="s">
        <v>12411</v>
      </c>
      <c r="D778" s="181" t="s">
        <v>1385</v>
      </c>
      <c r="E778" s="181" t="s">
        <v>12412</v>
      </c>
      <c r="F778" s="181" t="s">
        <v>304</v>
      </c>
      <c r="G778" s="181" t="s">
        <v>140</v>
      </c>
      <c r="H778" s="181" t="s">
        <v>7</v>
      </c>
      <c r="I778" s="181" t="s">
        <v>12933</v>
      </c>
      <c r="J778" s="181">
        <v>105490</v>
      </c>
      <c r="K778" s="181">
        <v>11</v>
      </c>
      <c r="L778" s="181"/>
      <c r="M778" s="181"/>
      <c r="N778" s="596" t="s">
        <v>285</v>
      </c>
    </row>
    <row r="779" spans="1:14" s="158" customFormat="1" ht="18" customHeight="1" x14ac:dyDescent="0.25">
      <c r="A779" s="181">
        <v>28761</v>
      </c>
      <c r="B779" s="701" t="s">
        <v>11189</v>
      </c>
      <c r="C779" s="181" t="s">
        <v>10874</v>
      </c>
      <c r="D779" s="181" t="s">
        <v>1385</v>
      </c>
      <c r="E779" s="181" t="s">
        <v>10875</v>
      </c>
      <c r="F779" s="181" t="s">
        <v>304</v>
      </c>
      <c r="G779" s="181" t="s">
        <v>140</v>
      </c>
      <c r="H779" s="181" t="s">
        <v>7</v>
      </c>
      <c r="I779" s="181" t="s">
        <v>301</v>
      </c>
      <c r="J779" s="181">
        <v>97830</v>
      </c>
      <c r="K779" s="181">
        <v>86</v>
      </c>
      <c r="L779" s="181"/>
      <c r="M779" s="181"/>
      <c r="N779" s="596" t="s">
        <v>285</v>
      </c>
    </row>
    <row r="780" spans="1:14" s="158" customFormat="1" ht="18" customHeight="1" x14ac:dyDescent="0.25">
      <c r="A780" s="181">
        <v>22368</v>
      </c>
      <c r="B780" s="701" t="s">
        <v>12413</v>
      </c>
      <c r="C780" s="181" t="s">
        <v>12414</v>
      </c>
      <c r="D780" s="181" t="s">
        <v>1385</v>
      </c>
      <c r="E780" s="181" t="s">
        <v>12415</v>
      </c>
      <c r="F780" s="181" t="s">
        <v>304</v>
      </c>
      <c r="G780" s="181" t="s">
        <v>140</v>
      </c>
      <c r="H780" s="181" t="s">
        <v>7</v>
      </c>
      <c r="I780" s="181" t="s">
        <v>12416</v>
      </c>
      <c r="J780" s="181">
        <v>153250</v>
      </c>
      <c r="K780" s="181">
        <v>24</v>
      </c>
      <c r="L780" s="181"/>
      <c r="M780" s="181"/>
      <c r="N780" s="596" t="s">
        <v>285</v>
      </c>
    </row>
    <row r="781" spans="1:14" s="158" customFormat="1" ht="18" customHeight="1" x14ac:dyDescent="0.25">
      <c r="A781" s="181">
        <v>22854</v>
      </c>
      <c r="B781" s="701" t="s">
        <v>11995</v>
      </c>
      <c r="C781" s="181" t="s">
        <v>11996</v>
      </c>
      <c r="D781" s="181" t="s">
        <v>1385</v>
      </c>
      <c r="E781" s="181" t="s">
        <v>11997</v>
      </c>
      <c r="F781" s="181" t="s">
        <v>304</v>
      </c>
      <c r="G781" s="181" t="s">
        <v>140</v>
      </c>
      <c r="H781" s="181" t="s">
        <v>7</v>
      </c>
      <c r="I781" s="181" t="s">
        <v>11998</v>
      </c>
      <c r="J781" s="181">
        <v>104510</v>
      </c>
      <c r="K781" s="181">
        <v>6</v>
      </c>
      <c r="L781" s="181"/>
      <c r="M781" s="181"/>
      <c r="N781" s="596" t="s">
        <v>285</v>
      </c>
    </row>
    <row r="782" spans="1:14" s="158" customFormat="1" ht="18" customHeight="1" x14ac:dyDescent="0.25">
      <c r="A782" s="181">
        <v>26187</v>
      </c>
      <c r="B782" s="701" t="s">
        <v>12934</v>
      </c>
      <c r="C782" s="181" t="s">
        <v>12935</v>
      </c>
      <c r="D782" s="181" t="s">
        <v>1385</v>
      </c>
      <c r="E782" s="181" t="s">
        <v>397</v>
      </c>
      <c r="F782" s="181" t="s">
        <v>304</v>
      </c>
      <c r="G782" s="181" t="s">
        <v>140</v>
      </c>
      <c r="H782" s="181" t="s">
        <v>7</v>
      </c>
      <c r="I782" s="181" t="s">
        <v>458</v>
      </c>
      <c r="J782" s="181">
        <v>139680</v>
      </c>
      <c r="K782" s="181">
        <v>33</v>
      </c>
      <c r="L782" s="181"/>
      <c r="M782" s="181"/>
      <c r="N782" s="596" t="s">
        <v>285</v>
      </c>
    </row>
    <row r="783" spans="1:14" s="158" customFormat="1" ht="18" customHeight="1" x14ac:dyDescent="0.25">
      <c r="A783" s="181">
        <v>27837</v>
      </c>
      <c r="B783" s="701" t="s">
        <v>1412</v>
      </c>
      <c r="C783" s="181" t="s">
        <v>1413</v>
      </c>
      <c r="D783" s="181" t="s">
        <v>1385</v>
      </c>
      <c r="E783" s="181" t="s">
        <v>500</v>
      </c>
      <c r="F783" s="181" t="s">
        <v>304</v>
      </c>
      <c r="G783" s="181" t="s">
        <v>140</v>
      </c>
      <c r="H783" s="181" t="s">
        <v>7</v>
      </c>
      <c r="I783" s="181" t="s">
        <v>501</v>
      </c>
      <c r="J783" s="181">
        <v>160050</v>
      </c>
      <c r="K783" s="181">
        <v>34</v>
      </c>
      <c r="L783" s="181"/>
      <c r="M783" s="181"/>
      <c r="N783" s="596" t="s">
        <v>285</v>
      </c>
    </row>
    <row r="784" spans="1:14" s="158" customFormat="1" ht="18" customHeight="1" x14ac:dyDescent="0.25">
      <c r="A784" s="181">
        <v>22759</v>
      </c>
      <c r="B784" s="701" t="s">
        <v>10876</v>
      </c>
      <c r="C784" s="181" t="s">
        <v>10877</v>
      </c>
      <c r="D784" s="181" t="s">
        <v>1385</v>
      </c>
      <c r="E784" s="181" t="s">
        <v>10878</v>
      </c>
      <c r="F784" s="181" t="s">
        <v>304</v>
      </c>
      <c r="G784" s="181" t="s">
        <v>140</v>
      </c>
      <c r="H784" s="181" t="s">
        <v>7</v>
      </c>
      <c r="I784" s="181" t="s">
        <v>10879</v>
      </c>
      <c r="J784" s="181">
        <v>116210</v>
      </c>
      <c r="K784" s="181">
        <v>19</v>
      </c>
      <c r="L784" s="181"/>
      <c r="M784" s="181"/>
      <c r="N784" s="596" t="s">
        <v>285</v>
      </c>
    </row>
    <row r="785" spans="1:14" s="158" customFormat="1" ht="18" customHeight="1" x14ac:dyDescent="0.25">
      <c r="A785" s="181">
        <v>26552</v>
      </c>
      <c r="B785" s="701" t="s">
        <v>1414</v>
      </c>
      <c r="C785" s="181" t="s">
        <v>1415</v>
      </c>
      <c r="D785" s="181" t="s">
        <v>1416</v>
      </c>
      <c r="E785" s="181" t="s">
        <v>339</v>
      </c>
      <c r="F785" s="181" t="s">
        <v>304</v>
      </c>
      <c r="G785" s="181" t="s">
        <v>140</v>
      </c>
      <c r="H785" s="181" t="s">
        <v>7</v>
      </c>
      <c r="I785" s="181" t="s">
        <v>1417</v>
      </c>
      <c r="J785" s="181">
        <v>128290</v>
      </c>
      <c r="K785" s="181">
        <v>36</v>
      </c>
      <c r="L785" s="181"/>
      <c r="M785" s="181"/>
      <c r="N785" s="596" t="s">
        <v>285</v>
      </c>
    </row>
    <row r="786" spans="1:14" s="158" customFormat="1" ht="18" customHeight="1" x14ac:dyDescent="0.25">
      <c r="A786" s="181">
        <v>24490</v>
      </c>
      <c r="B786" s="701" t="s">
        <v>1418</v>
      </c>
      <c r="C786" s="181" t="s">
        <v>1419</v>
      </c>
      <c r="D786" s="181" t="s">
        <v>1416</v>
      </c>
      <c r="E786" s="181" t="s">
        <v>311</v>
      </c>
      <c r="F786" s="181" t="s">
        <v>304</v>
      </c>
      <c r="G786" s="181" t="s">
        <v>140</v>
      </c>
      <c r="H786" s="181" t="s">
        <v>7</v>
      </c>
      <c r="I786" s="181" t="s">
        <v>1057</v>
      </c>
      <c r="J786" s="181">
        <v>146250</v>
      </c>
      <c r="K786" s="181">
        <v>18</v>
      </c>
      <c r="L786" s="181"/>
      <c r="M786" s="181"/>
      <c r="N786" s="596" t="s">
        <v>285</v>
      </c>
    </row>
    <row r="787" spans="1:14" s="158" customFormat="1" ht="18" customHeight="1" x14ac:dyDescent="0.25">
      <c r="A787" s="181">
        <v>22858</v>
      </c>
      <c r="B787" s="701">
        <v>587</v>
      </c>
      <c r="C787" s="181" t="s">
        <v>1420</v>
      </c>
      <c r="D787" s="181" t="s">
        <v>1421</v>
      </c>
      <c r="E787" s="181" t="s">
        <v>1422</v>
      </c>
      <c r="F787" s="181" t="s">
        <v>304</v>
      </c>
      <c r="G787" s="181" t="s">
        <v>841</v>
      </c>
      <c r="H787" s="181" t="s">
        <v>746</v>
      </c>
      <c r="I787" s="181" t="s">
        <v>1423</v>
      </c>
      <c r="J787" s="181">
        <v>9720</v>
      </c>
      <c r="K787" s="181">
        <v>6</v>
      </c>
      <c r="L787" s="181"/>
      <c r="M787" s="181"/>
      <c r="N787" s="596" t="s">
        <v>285</v>
      </c>
    </row>
    <row r="788" spans="1:14" s="158" customFormat="1" ht="18" customHeight="1" x14ac:dyDescent="0.25">
      <c r="A788" s="181">
        <v>21335</v>
      </c>
      <c r="B788" s="701">
        <v>7700806575</v>
      </c>
      <c r="C788" s="181" t="s">
        <v>11116</v>
      </c>
      <c r="D788" s="181" t="s">
        <v>1425</v>
      </c>
      <c r="E788" s="181" t="s">
        <v>11117</v>
      </c>
      <c r="F788" s="181" t="s">
        <v>304</v>
      </c>
      <c r="G788" s="181" t="s">
        <v>1427</v>
      </c>
      <c r="H788" s="181" t="s">
        <v>7</v>
      </c>
      <c r="I788" s="181" t="s">
        <v>1430</v>
      </c>
      <c r="J788" s="181">
        <v>235640</v>
      </c>
      <c r="K788" s="181">
        <v>8</v>
      </c>
      <c r="L788" s="181"/>
      <c r="M788" s="181"/>
      <c r="N788" s="596" t="s">
        <v>285</v>
      </c>
    </row>
    <row r="789" spans="1:14" s="158" customFormat="1" ht="18" customHeight="1" x14ac:dyDescent="0.25">
      <c r="A789" s="181">
        <v>13217</v>
      </c>
      <c r="B789" s="701">
        <v>7701034770</v>
      </c>
      <c r="C789" s="181" t="s">
        <v>1424</v>
      </c>
      <c r="D789" s="181" t="s">
        <v>1425</v>
      </c>
      <c r="E789" s="181" t="s">
        <v>1426</v>
      </c>
      <c r="F789" s="181" t="s">
        <v>304</v>
      </c>
      <c r="G789" s="181" t="s">
        <v>1427</v>
      </c>
      <c r="H789" s="181" t="s">
        <v>7</v>
      </c>
      <c r="I789" s="181" t="s">
        <v>1428</v>
      </c>
      <c r="J789" s="181">
        <v>192160</v>
      </c>
      <c r="K789" s="181">
        <v>9</v>
      </c>
      <c r="L789" s="181"/>
      <c r="M789" s="181"/>
      <c r="N789" s="596" t="s">
        <v>285</v>
      </c>
    </row>
    <row r="790" spans="1:14" s="158" customFormat="1" ht="18" customHeight="1" x14ac:dyDescent="0.25">
      <c r="A790" s="181">
        <v>22450</v>
      </c>
      <c r="B790" s="701" t="s">
        <v>14743</v>
      </c>
      <c r="C790" s="181" t="s">
        <v>14744</v>
      </c>
      <c r="D790" s="181" t="s">
        <v>1425</v>
      </c>
      <c r="E790" s="181" t="s">
        <v>14745</v>
      </c>
      <c r="F790" s="181" t="s">
        <v>304</v>
      </c>
      <c r="G790" s="181" t="s">
        <v>1427</v>
      </c>
      <c r="H790" s="181" t="s">
        <v>7</v>
      </c>
      <c r="I790" s="181" t="s">
        <v>14746</v>
      </c>
      <c r="J790" s="181">
        <v>217380</v>
      </c>
      <c r="K790" s="181">
        <v>42</v>
      </c>
      <c r="L790" s="181"/>
      <c r="M790" s="181"/>
      <c r="N790" s="596" t="s">
        <v>285</v>
      </c>
    </row>
    <row r="791" spans="1:14" s="158" customFormat="1" ht="18" customHeight="1" x14ac:dyDescent="0.25">
      <c r="A791" s="181">
        <v>13635</v>
      </c>
      <c r="B791" s="701" t="s">
        <v>14747</v>
      </c>
      <c r="C791" s="181" t="s">
        <v>14748</v>
      </c>
      <c r="D791" s="181" t="s">
        <v>1425</v>
      </c>
      <c r="E791" s="181" t="s">
        <v>319</v>
      </c>
      <c r="F791" s="181" t="s">
        <v>304</v>
      </c>
      <c r="G791" s="181" t="s">
        <v>1427</v>
      </c>
      <c r="H791" s="181" t="s">
        <v>7</v>
      </c>
      <c r="I791" s="181" t="s">
        <v>447</v>
      </c>
      <c r="J791" s="181">
        <v>534740</v>
      </c>
      <c r="K791" s="181">
        <v>13</v>
      </c>
      <c r="L791" s="181"/>
      <c r="M791" s="181"/>
      <c r="N791" s="596" t="s">
        <v>285</v>
      </c>
    </row>
    <row r="792" spans="1:14" s="158" customFormat="1" ht="18" customHeight="1" x14ac:dyDescent="0.25">
      <c r="A792" s="181">
        <v>19668</v>
      </c>
      <c r="B792" s="701">
        <v>7700429769</v>
      </c>
      <c r="C792" s="181" t="s">
        <v>14749</v>
      </c>
      <c r="D792" s="181" t="s">
        <v>1425</v>
      </c>
      <c r="E792" s="181" t="s">
        <v>346</v>
      </c>
      <c r="F792" s="181" t="s">
        <v>304</v>
      </c>
      <c r="G792" s="181" t="s">
        <v>1427</v>
      </c>
      <c r="H792" s="181" t="s">
        <v>7</v>
      </c>
      <c r="I792" s="181" t="s">
        <v>14746</v>
      </c>
      <c r="J792" s="181">
        <v>273780</v>
      </c>
      <c r="K792" s="181">
        <v>2</v>
      </c>
      <c r="L792" s="181"/>
      <c r="M792" s="181"/>
      <c r="N792" s="596" t="s">
        <v>285</v>
      </c>
    </row>
    <row r="793" spans="1:14" s="158" customFormat="1" ht="18" customHeight="1" x14ac:dyDescent="0.25">
      <c r="A793" s="181">
        <v>25802</v>
      </c>
      <c r="B793" s="701">
        <v>8200357536</v>
      </c>
      <c r="C793" s="181" t="s">
        <v>14750</v>
      </c>
      <c r="D793" s="181" t="s">
        <v>1425</v>
      </c>
      <c r="E793" s="181" t="s">
        <v>356</v>
      </c>
      <c r="F793" s="181" t="s">
        <v>304</v>
      </c>
      <c r="G793" s="181" t="s">
        <v>1427</v>
      </c>
      <c r="H793" s="181" t="s">
        <v>7</v>
      </c>
      <c r="I793" s="181" t="s">
        <v>301</v>
      </c>
      <c r="J793" s="181">
        <v>275940</v>
      </c>
      <c r="K793" s="181">
        <v>7</v>
      </c>
      <c r="L793" s="181"/>
      <c r="M793" s="181"/>
      <c r="N793" s="596" t="s">
        <v>285</v>
      </c>
    </row>
    <row r="794" spans="1:14" s="158" customFormat="1" ht="18" customHeight="1" x14ac:dyDescent="0.25">
      <c r="A794" s="181">
        <v>23818</v>
      </c>
      <c r="B794" s="701" t="s">
        <v>14751</v>
      </c>
      <c r="C794" s="181" t="s">
        <v>14752</v>
      </c>
      <c r="D794" s="181" t="s">
        <v>1425</v>
      </c>
      <c r="E794" s="181" t="s">
        <v>14753</v>
      </c>
      <c r="F794" s="181" t="s">
        <v>304</v>
      </c>
      <c r="G794" s="181" t="s">
        <v>1427</v>
      </c>
      <c r="H794" s="181" t="s">
        <v>7</v>
      </c>
      <c r="I794" s="181" t="s">
        <v>14754</v>
      </c>
      <c r="J794" s="181">
        <v>205500</v>
      </c>
      <c r="K794" s="181">
        <v>6</v>
      </c>
      <c r="L794" s="181"/>
      <c r="M794" s="181"/>
      <c r="N794" s="596" t="s">
        <v>285</v>
      </c>
    </row>
    <row r="795" spans="1:14" s="158" customFormat="1" ht="18" customHeight="1" x14ac:dyDescent="0.25">
      <c r="A795" s="181">
        <v>7417</v>
      </c>
      <c r="B795" s="701">
        <v>7700272472</v>
      </c>
      <c r="C795" s="181" t="s">
        <v>1429</v>
      </c>
      <c r="D795" s="181" t="s">
        <v>1425</v>
      </c>
      <c r="E795" s="181" t="s">
        <v>491</v>
      </c>
      <c r="F795" s="181" t="s">
        <v>304</v>
      </c>
      <c r="G795" s="181" t="s">
        <v>1427</v>
      </c>
      <c r="H795" s="181" t="s">
        <v>7</v>
      </c>
      <c r="I795" s="181" t="s">
        <v>1430</v>
      </c>
      <c r="J795" s="181">
        <v>385280</v>
      </c>
      <c r="K795" s="181">
        <v>4</v>
      </c>
      <c r="L795" s="181"/>
      <c r="M795" s="181"/>
      <c r="N795" s="596" t="s">
        <v>285</v>
      </c>
    </row>
    <row r="796" spans="1:14" s="158" customFormat="1" ht="18" customHeight="1" x14ac:dyDescent="0.25">
      <c r="A796" s="181">
        <v>25531</v>
      </c>
      <c r="B796" s="701">
        <v>7700757930</v>
      </c>
      <c r="C796" s="181" t="s">
        <v>1431</v>
      </c>
      <c r="D796" s="181" t="s">
        <v>1425</v>
      </c>
      <c r="E796" s="181" t="s">
        <v>1432</v>
      </c>
      <c r="F796" s="181" t="s">
        <v>304</v>
      </c>
      <c r="G796" s="181" t="s">
        <v>1427</v>
      </c>
      <c r="H796" s="181" t="s">
        <v>7</v>
      </c>
      <c r="I796" s="181" t="s">
        <v>1433</v>
      </c>
      <c r="J796" s="181">
        <v>226390</v>
      </c>
      <c r="K796" s="181">
        <v>12</v>
      </c>
      <c r="L796" s="181"/>
      <c r="M796" s="181"/>
      <c r="N796" s="596" t="s">
        <v>285</v>
      </c>
    </row>
    <row r="797" spans="1:14" s="158" customFormat="1" ht="18" customHeight="1" x14ac:dyDescent="0.25">
      <c r="A797" s="181">
        <v>30207</v>
      </c>
      <c r="B797" s="701" t="s">
        <v>14755</v>
      </c>
      <c r="C797" s="181" t="s">
        <v>14756</v>
      </c>
      <c r="D797" s="181" t="s">
        <v>1425</v>
      </c>
      <c r="E797" s="181" t="s">
        <v>500</v>
      </c>
      <c r="F797" s="181" t="s">
        <v>304</v>
      </c>
      <c r="G797" s="181" t="s">
        <v>1427</v>
      </c>
      <c r="H797" s="181" t="s">
        <v>7</v>
      </c>
      <c r="I797" s="181" t="s">
        <v>14597</v>
      </c>
      <c r="J797" s="181">
        <v>885300</v>
      </c>
      <c r="K797" s="181">
        <v>14</v>
      </c>
      <c r="L797" s="181"/>
      <c r="M797" s="181"/>
      <c r="N797" s="596" t="s">
        <v>285</v>
      </c>
    </row>
    <row r="798" spans="1:14" s="158" customFormat="1" ht="18" customHeight="1" x14ac:dyDescent="0.25">
      <c r="A798" s="181">
        <v>22021</v>
      </c>
      <c r="B798" s="701">
        <v>7701045212</v>
      </c>
      <c r="C798" s="181" t="s">
        <v>1434</v>
      </c>
      <c r="D798" s="181" t="s">
        <v>1425</v>
      </c>
      <c r="E798" s="181" t="s">
        <v>1435</v>
      </c>
      <c r="F798" s="181" t="s">
        <v>304</v>
      </c>
      <c r="G798" s="181" t="s">
        <v>1427</v>
      </c>
      <c r="H798" s="181" t="s">
        <v>7</v>
      </c>
      <c r="I798" s="181" t="s">
        <v>1436</v>
      </c>
      <c r="J798" s="181">
        <v>247390</v>
      </c>
      <c r="K798" s="181">
        <v>15</v>
      </c>
      <c r="L798" s="181"/>
      <c r="M798" s="181"/>
      <c r="N798" s="596" t="s">
        <v>285</v>
      </c>
    </row>
    <row r="799" spans="1:14" s="158" customFormat="1" ht="18" customHeight="1" x14ac:dyDescent="0.25">
      <c r="A799" s="181">
        <v>22326</v>
      </c>
      <c r="B799" s="701">
        <v>7701045211</v>
      </c>
      <c r="C799" s="181" t="s">
        <v>1437</v>
      </c>
      <c r="D799" s="181" t="s">
        <v>1425</v>
      </c>
      <c r="E799" s="181" t="s">
        <v>1438</v>
      </c>
      <c r="F799" s="181" t="s">
        <v>304</v>
      </c>
      <c r="G799" s="181" t="s">
        <v>1427</v>
      </c>
      <c r="H799" s="181" t="s">
        <v>7</v>
      </c>
      <c r="I799" s="181" t="s">
        <v>1439</v>
      </c>
      <c r="J799" s="181">
        <v>327000</v>
      </c>
      <c r="K799" s="181">
        <v>1</v>
      </c>
      <c r="L799" s="181"/>
      <c r="M799" s="181"/>
      <c r="N799" s="596" t="s">
        <v>285</v>
      </c>
    </row>
    <row r="800" spans="1:14" s="158" customFormat="1" ht="18" customHeight="1" x14ac:dyDescent="0.25">
      <c r="A800" s="181">
        <v>12293</v>
      </c>
      <c r="B800" s="701" t="s">
        <v>14757</v>
      </c>
      <c r="C800" s="181" t="s">
        <v>14758</v>
      </c>
      <c r="D800" s="181" t="s">
        <v>1425</v>
      </c>
      <c r="E800" s="181" t="s">
        <v>14759</v>
      </c>
      <c r="F800" s="181" t="s">
        <v>304</v>
      </c>
      <c r="G800" s="181" t="s">
        <v>1427</v>
      </c>
      <c r="H800" s="181" t="s">
        <v>7</v>
      </c>
      <c r="I800" s="181" t="s">
        <v>301</v>
      </c>
      <c r="J800" s="181">
        <v>356050</v>
      </c>
      <c r="K800" s="181">
        <v>1</v>
      </c>
      <c r="L800" s="181"/>
      <c r="M800" s="181"/>
      <c r="N800" s="596" t="s">
        <v>285</v>
      </c>
    </row>
    <row r="801" spans="1:14" s="158" customFormat="1" ht="18" customHeight="1" x14ac:dyDescent="0.25">
      <c r="A801" s="181">
        <v>43242</v>
      </c>
      <c r="B801" s="701" t="s">
        <v>11999</v>
      </c>
      <c r="C801" s="181" t="s">
        <v>12000</v>
      </c>
      <c r="D801" s="181" t="s">
        <v>1443</v>
      </c>
      <c r="E801" s="181" t="s">
        <v>12001</v>
      </c>
      <c r="F801" s="181" t="s">
        <v>577</v>
      </c>
      <c r="G801" s="181" t="s">
        <v>753</v>
      </c>
      <c r="H801" s="181" t="s">
        <v>5</v>
      </c>
      <c r="I801" s="181" t="s">
        <v>12002</v>
      </c>
      <c r="J801" s="181">
        <v>12170</v>
      </c>
      <c r="K801" s="181">
        <v>22</v>
      </c>
      <c r="L801" s="181"/>
      <c r="M801" s="181"/>
      <c r="N801" s="596" t="s">
        <v>285</v>
      </c>
    </row>
    <row r="802" spans="1:14" s="158" customFormat="1" ht="18" customHeight="1" x14ac:dyDescent="0.25">
      <c r="A802" s="181">
        <v>27260</v>
      </c>
      <c r="B802" s="701" t="s">
        <v>1444</v>
      </c>
      <c r="C802" s="181" t="s">
        <v>301</v>
      </c>
      <c r="D802" s="181" t="s">
        <v>1445</v>
      </c>
      <c r="E802" s="181" t="s">
        <v>1446</v>
      </c>
      <c r="F802" s="181" t="s">
        <v>577</v>
      </c>
      <c r="G802" s="181" t="s">
        <v>753</v>
      </c>
      <c r="H802" s="181" t="s">
        <v>5</v>
      </c>
      <c r="I802" s="181" t="s">
        <v>1447</v>
      </c>
      <c r="J802" s="181">
        <v>31680</v>
      </c>
      <c r="K802" s="181">
        <v>1</v>
      </c>
      <c r="L802" s="181"/>
      <c r="M802" s="181"/>
      <c r="N802" s="596" t="s">
        <v>285</v>
      </c>
    </row>
    <row r="803" spans="1:14" s="158" customFormat="1" ht="18" customHeight="1" x14ac:dyDescent="0.25">
      <c r="A803" s="181">
        <v>21087</v>
      </c>
      <c r="B803" s="701">
        <v>6001549117</v>
      </c>
      <c r="C803" s="181" t="s">
        <v>17829</v>
      </c>
      <c r="D803" s="181" t="s">
        <v>17830</v>
      </c>
      <c r="E803" s="181" t="s">
        <v>17831</v>
      </c>
      <c r="F803" s="181" t="s">
        <v>304</v>
      </c>
      <c r="G803" s="181" t="s">
        <v>1295</v>
      </c>
      <c r="H803" s="181" t="s">
        <v>7</v>
      </c>
      <c r="I803" s="181" t="s">
        <v>301</v>
      </c>
      <c r="J803" s="181">
        <v>24460</v>
      </c>
      <c r="K803" s="181">
        <v>50</v>
      </c>
      <c r="L803" s="181"/>
      <c r="M803" s="181"/>
      <c r="N803" s="596" t="s">
        <v>285</v>
      </c>
    </row>
    <row r="804" spans="1:14" s="158" customFormat="1" ht="18" customHeight="1" x14ac:dyDescent="0.25">
      <c r="A804" s="181">
        <v>20795</v>
      </c>
      <c r="B804" s="701">
        <v>7702056065</v>
      </c>
      <c r="C804" s="181" t="s">
        <v>1448</v>
      </c>
      <c r="D804" s="181" t="s">
        <v>1449</v>
      </c>
      <c r="E804" s="181" t="s">
        <v>850</v>
      </c>
      <c r="F804" s="181" t="s">
        <v>304</v>
      </c>
      <c r="G804" s="181" t="s">
        <v>1450</v>
      </c>
      <c r="H804" s="181" t="s">
        <v>1451</v>
      </c>
      <c r="I804" s="181" t="s">
        <v>301</v>
      </c>
      <c r="J804" s="181">
        <v>3930</v>
      </c>
      <c r="K804" s="181">
        <v>62</v>
      </c>
      <c r="L804" s="181"/>
      <c r="M804" s="181"/>
      <c r="N804" s="596" t="s">
        <v>285</v>
      </c>
    </row>
    <row r="805" spans="1:14" s="158" customFormat="1" ht="18" customHeight="1" x14ac:dyDescent="0.25">
      <c r="A805" s="181">
        <v>11390</v>
      </c>
      <c r="B805" s="701">
        <v>10413</v>
      </c>
      <c r="C805" s="181" t="s">
        <v>14760</v>
      </c>
      <c r="D805" s="181" t="s">
        <v>5605</v>
      </c>
      <c r="E805" s="181" t="s">
        <v>334</v>
      </c>
      <c r="F805" s="181" t="s">
        <v>304</v>
      </c>
      <c r="G805" s="181" t="s">
        <v>1874</v>
      </c>
      <c r="H805" s="181" t="s">
        <v>5</v>
      </c>
      <c r="I805" s="181" t="s">
        <v>301</v>
      </c>
      <c r="J805" s="181">
        <v>5190</v>
      </c>
      <c r="K805" s="181">
        <v>268</v>
      </c>
      <c r="L805" s="181"/>
      <c r="M805" s="181"/>
      <c r="N805" s="596" t="s">
        <v>285</v>
      </c>
    </row>
    <row r="806" spans="1:14" s="158" customFormat="1" ht="18" customHeight="1" x14ac:dyDescent="0.25">
      <c r="A806" s="181">
        <v>71894</v>
      </c>
      <c r="B806" s="701">
        <v>703087190</v>
      </c>
      <c r="C806" s="181" t="s">
        <v>1452</v>
      </c>
      <c r="D806" s="181" t="s">
        <v>1453</v>
      </c>
      <c r="E806" s="181" t="s">
        <v>807</v>
      </c>
      <c r="F806" s="181" t="s">
        <v>304</v>
      </c>
      <c r="G806" s="181" t="s">
        <v>1454</v>
      </c>
      <c r="H806" s="181" t="s">
        <v>11</v>
      </c>
      <c r="I806" s="181" t="s">
        <v>1455</v>
      </c>
      <c r="J806" s="181">
        <v>15100</v>
      </c>
      <c r="K806" s="181">
        <v>4</v>
      </c>
      <c r="L806" s="181"/>
      <c r="M806" s="181"/>
      <c r="N806" s="596" t="s">
        <v>285</v>
      </c>
    </row>
    <row r="807" spans="1:14" s="158" customFormat="1" ht="18" customHeight="1" x14ac:dyDescent="0.25">
      <c r="A807" s="181">
        <v>48130</v>
      </c>
      <c r="B807" s="701">
        <v>7700874223</v>
      </c>
      <c r="C807" s="181" t="s">
        <v>14761</v>
      </c>
      <c r="D807" s="181" t="s">
        <v>1453</v>
      </c>
      <c r="E807" s="181" t="s">
        <v>1267</v>
      </c>
      <c r="F807" s="181" t="s">
        <v>304</v>
      </c>
      <c r="G807" s="181" t="s">
        <v>1454</v>
      </c>
      <c r="H807" s="181" t="s">
        <v>11</v>
      </c>
      <c r="I807" s="181" t="s">
        <v>301</v>
      </c>
      <c r="J807" s="181">
        <v>25720</v>
      </c>
      <c r="K807" s="181">
        <v>51</v>
      </c>
      <c r="L807" s="181"/>
      <c r="M807" s="181"/>
      <c r="N807" s="596" t="s">
        <v>285</v>
      </c>
    </row>
    <row r="808" spans="1:14" s="158" customFormat="1" ht="18" customHeight="1" x14ac:dyDescent="0.25">
      <c r="A808" s="181">
        <v>21660</v>
      </c>
      <c r="B808" s="701">
        <v>703087080</v>
      </c>
      <c r="C808" s="181" t="s">
        <v>1457</v>
      </c>
      <c r="D808" s="181" t="s">
        <v>1453</v>
      </c>
      <c r="E808" s="181" t="s">
        <v>1458</v>
      </c>
      <c r="F808" s="181" t="s">
        <v>304</v>
      </c>
      <c r="G808" s="181" t="s">
        <v>1454</v>
      </c>
      <c r="H808" s="181" t="s">
        <v>11</v>
      </c>
      <c r="I808" s="181" t="s">
        <v>1459</v>
      </c>
      <c r="J808" s="181">
        <v>14980</v>
      </c>
      <c r="K808" s="181">
        <v>230</v>
      </c>
      <c r="L808" s="181"/>
      <c r="M808" s="181"/>
      <c r="N808" s="596" t="s">
        <v>285</v>
      </c>
    </row>
    <row r="809" spans="1:14" s="158" customFormat="1" ht="18" customHeight="1" x14ac:dyDescent="0.25">
      <c r="A809" s="181">
        <v>23071</v>
      </c>
      <c r="B809" s="701" t="s">
        <v>1460</v>
      </c>
      <c r="C809" s="181" t="s">
        <v>1461</v>
      </c>
      <c r="D809" s="181" t="s">
        <v>1462</v>
      </c>
      <c r="E809" s="181" t="s">
        <v>325</v>
      </c>
      <c r="F809" s="181" t="s">
        <v>304</v>
      </c>
      <c r="G809" s="181" t="s">
        <v>1456</v>
      </c>
      <c r="H809" s="181" t="s">
        <v>9</v>
      </c>
      <c r="I809" s="181" t="s">
        <v>1463</v>
      </c>
      <c r="J809" s="181">
        <v>7170</v>
      </c>
      <c r="K809" s="181">
        <v>18</v>
      </c>
      <c r="L809" s="181"/>
      <c r="M809" s="181"/>
      <c r="N809" s="596" t="s">
        <v>285</v>
      </c>
    </row>
    <row r="810" spans="1:14" s="158" customFormat="1" ht="18" customHeight="1" x14ac:dyDescent="0.25">
      <c r="A810" s="181">
        <v>15568</v>
      </c>
      <c r="B810" s="701" t="s">
        <v>14762</v>
      </c>
      <c r="C810" s="181" t="s">
        <v>14763</v>
      </c>
      <c r="D810" s="181" t="s">
        <v>1462</v>
      </c>
      <c r="E810" s="181" t="s">
        <v>325</v>
      </c>
      <c r="F810" s="181" t="s">
        <v>304</v>
      </c>
      <c r="G810" s="181" t="s">
        <v>1454</v>
      </c>
      <c r="H810" s="181" t="s">
        <v>11</v>
      </c>
      <c r="I810" s="181" t="s">
        <v>14260</v>
      </c>
      <c r="J810" s="181">
        <v>5990</v>
      </c>
      <c r="K810" s="181">
        <v>28</v>
      </c>
      <c r="L810" s="181"/>
      <c r="M810" s="181"/>
      <c r="N810" s="596" t="s">
        <v>285</v>
      </c>
    </row>
    <row r="811" spans="1:14" s="158" customFormat="1" ht="18" customHeight="1" x14ac:dyDescent="0.25">
      <c r="A811" s="181">
        <v>14011</v>
      </c>
      <c r="B811" s="701">
        <v>703087106</v>
      </c>
      <c r="C811" s="181" t="s">
        <v>1464</v>
      </c>
      <c r="D811" s="181" t="s">
        <v>1462</v>
      </c>
      <c r="E811" s="181" t="s">
        <v>1465</v>
      </c>
      <c r="F811" s="181" t="s">
        <v>304</v>
      </c>
      <c r="G811" s="181" t="s">
        <v>1454</v>
      </c>
      <c r="H811" s="181" t="s">
        <v>11</v>
      </c>
      <c r="I811" s="181" t="s">
        <v>566</v>
      </c>
      <c r="J811" s="181">
        <v>7760</v>
      </c>
      <c r="K811" s="181">
        <v>177</v>
      </c>
      <c r="L811" s="181"/>
      <c r="M811" s="181"/>
      <c r="N811" s="596" t="s">
        <v>285</v>
      </c>
    </row>
    <row r="812" spans="1:14" s="158" customFormat="1" ht="18" customHeight="1" x14ac:dyDescent="0.25">
      <c r="A812" s="181">
        <v>21575</v>
      </c>
      <c r="B812" s="701">
        <v>7703087032</v>
      </c>
      <c r="C812" s="181" t="s">
        <v>14764</v>
      </c>
      <c r="D812" s="181" t="s">
        <v>1462</v>
      </c>
      <c r="E812" s="181" t="s">
        <v>492</v>
      </c>
      <c r="F812" s="181" t="s">
        <v>304</v>
      </c>
      <c r="G812" s="181" t="s">
        <v>1456</v>
      </c>
      <c r="H812" s="181" t="s">
        <v>9</v>
      </c>
      <c r="I812" s="181" t="s">
        <v>301</v>
      </c>
      <c r="J812" s="181">
        <v>4260</v>
      </c>
      <c r="K812" s="181">
        <v>28</v>
      </c>
      <c r="L812" s="181"/>
      <c r="M812" s="181"/>
      <c r="N812" s="596" t="s">
        <v>285</v>
      </c>
    </row>
    <row r="813" spans="1:14" s="158" customFormat="1" ht="18" customHeight="1" x14ac:dyDescent="0.25">
      <c r="A813" s="181">
        <v>48239</v>
      </c>
      <c r="B813" s="701">
        <v>7703087087</v>
      </c>
      <c r="C813" s="181" t="s">
        <v>1466</v>
      </c>
      <c r="D813" s="181" t="s">
        <v>1462</v>
      </c>
      <c r="E813" s="181" t="s">
        <v>492</v>
      </c>
      <c r="F813" s="181" t="s">
        <v>304</v>
      </c>
      <c r="G813" s="181" t="s">
        <v>1454</v>
      </c>
      <c r="H813" s="181" t="s">
        <v>11</v>
      </c>
      <c r="I813" s="181" t="s">
        <v>1466</v>
      </c>
      <c r="J813" s="181">
        <v>4710</v>
      </c>
      <c r="K813" s="181">
        <v>49</v>
      </c>
      <c r="L813" s="181"/>
      <c r="M813" s="181"/>
      <c r="N813" s="596" t="s">
        <v>285</v>
      </c>
    </row>
    <row r="814" spans="1:14" s="158" customFormat="1" ht="18" customHeight="1" x14ac:dyDescent="0.25">
      <c r="A814" s="181">
        <v>23078</v>
      </c>
      <c r="B814" s="701">
        <v>7703087146</v>
      </c>
      <c r="C814" s="181" t="s">
        <v>14765</v>
      </c>
      <c r="D814" s="181" t="s">
        <v>14766</v>
      </c>
      <c r="E814" s="181" t="s">
        <v>14767</v>
      </c>
      <c r="F814" s="181" t="s">
        <v>304</v>
      </c>
      <c r="G814" s="181" t="s">
        <v>1456</v>
      </c>
      <c r="H814" s="181" t="s">
        <v>9</v>
      </c>
      <c r="I814" s="181" t="s">
        <v>14768</v>
      </c>
      <c r="J814" s="181">
        <v>4060</v>
      </c>
      <c r="K814" s="181">
        <v>107</v>
      </c>
      <c r="L814" s="181"/>
      <c r="M814" s="181"/>
      <c r="N814" s="596" t="s">
        <v>285</v>
      </c>
    </row>
    <row r="815" spans="1:14" s="158" customFormat="1" ht="18" customHeight="1" x14ac:dyDescent="0.25">
      <c r="A815" s="181">
        <v>21672</v>
      </c>
      <c r="B815" s="701">
        <v>703087146</v>
      </c>
      <c r="C815" s="181" t="s">
        <v>14769</v>
      </c>
      <c r="D815" s="181" t="s">
        <v>14766</v>
      </c>
      <c r="E815" s="181" t="s">
        <v>14767</v>
      </c>
      <c r="F815" s="181" t="s">
        <v>304</v>
      </c>
      <c r="G815" s="181" t="s">
        <v>1454</v>
      </c>
      <c r="H815" s="181" t="s">
        <v>11</v>
      </c>
      <c r="I815" s="181" t="s">
        <v>793</v>
      </c>
      <c r="J815" s="181">
        <v>7920</v>
      </c>
      <c r="K815" s="181">
        <v>542</v>
      </c>
      <c r="L815" s="181"/>
      <c r="M815" s="181"/>
      <c r="N815" s="596" t="s">
        <v>285</v>
      </c>
    </row>
    <row r="816" spans="1:14" s="158" customFormat="1" ht="18" customHeight="1" x14ac:dyDescent="0.25">
      <c r="A816" s="181">
        <v>17081</v>
      </c>
      <c r="B816" s="701">
        <v>701471376</v>
      </c>
      <c r="C816" s="181" t="s">
        <v>1467</v>
      </c>
      <c r="D816" s="181" t="s">
        <v>1468</v>
      </c>
      <c r="E816" s="181" t="s">
        <v>699</v>
      </c>
      <c r="F816" s="181" t="s">
        <v>304</v>
      </c>
      <c r="G816" s="181" t="s">
        <v>1454</v>
      </c>
      <c r="H816" s="181" t="s">
        <v>11</v>
      </c>
      <c r="I816" s="181" t="s">
        <v>1469</v>
      </c>
      <c r="J816" s="181">
        <v>18350</v>
      </c>
      <c r="K816" s="181">
        <v>83</v>
      </c>
      <c r="L816" s="181"/>
      <c r="M816" s="181"/>
      <c r="N816" s="596" t="s">
        <v>285</v>
      </c>
    </row>
    <row r="817" spans="1:14" s="158" customFormat="1" ht="18" customHeight="1" x14ac:dyDescent="0.25">
      <c r="A817" s="181">
        <v>48872</v>
      </c>
      <c r="B817" s="701">
        <v>7703087104</v>
      </c>
      <c r="C817" s="181" t="s">
        <v>14770</v>
      </c>
      <c r="D817" s="181" t="s">
        <v>1468</v>
      </c>
      <c r="E817" s="181" t="s">
        <v>492</v>
      </c>
      <c r="F817" s="181" t="s">
        <v>304</v>
      </c>
      <c r="G817" s="181" t="s">
        <v>1454</v>
      </c>
      <c r="H817" s="181" t="s">
        <v>11</v>
      </c>
      <c r="I817" s="181" t="s">
        <v>301</v>
      </c>
      <c r="J817" s="181">
        <v>4680</v>
      </c>
      <c r="K817" s="181">
        <v>35</v>
      </c>
      <c r="L817" s="181"/>
      <c r="M817" s="181"/>
      <c r="N817" s="596" t="s">
        <v>285</v>
      </c>
    </row>
    <row r="818" spans="1:14" s="158" customFormat="1" ht="18" customHeight="1" x14ac:dyDescent="0.25">
      <c r="A818" s="181">
        <v>16348</v>
      </c>
      <c r="B818" s="701" t="s">
        <v>1470</v>
      </c>
      <c r="C818" s="181" t="s">
        <v>1471</v>
      </c>
      <c r="D818" s="181" t="s">
        <v>1472</v>
      </c>
      <c r="E818" s="181" t="s">
        <v>1473</v>
      </c>
      <c r="F818" s="181" t="s">
        <v>304</v>
      </c>
      <c r="G818" s="181" t="s">
        <v>1454</v>
      </c>
      <c r="H818" s="181" t="s">
        <v>11</v>
      </c>
      <c r="I818" s="181" t="s">
        <v>1474</v>
      </c>
      <c r="J818" s="181">
        <v>10690</v>
      </c>
      <c r="K818" s="181">
        <v>5</v>
      </c>
      <c r="L818" s="181"/>
      <c r="M818" s="181"/>
      <c r="N818" s="596" t="s">
        <v>285</v>
      </c>
    </row>
    <row r="819" spans="1:14" s="158" customFormat="1" ht="18" customHeight="1" x14ac:dyDescent="0.25">
      <c r="A819" s="181">
        <v>26510</v>
      </c>
      <c r="B819" s="701">
        <v>701348675</v>
      </c>
      <c r="C819" s="181" t="s">
        <v>301</v>
      </c>
      <c r="D819" s="181" t="s">
        <v>1475</v>
      </c>
      <c r="E819" s="181" t="s">
        <v>325</v>
      </c>
      <c r="F819" s="181" t="s">
        <v>304</v>
      </c>
      <c r="G819" s="181" t="s">
        <v>1454</v>
      </c>
      <c r="H819" s="181" t="s">
        <v>11</v>
      </c>
      <c r="I819" s="181" t="s">
        <v>1476</v>
      </c>
      <c r="J819" s="181">
        <v>3720</v>
      </c>
      <c r="K819" s="181">
        <v>50</v>
      </c>
      <c r="L819" s="181"/>
      <c r="M819" s="181"/>
      <c r="N819" s="596" t="s">
        <v>285</v>
      </c>
    </row>
    <row r="820" spans="1:14" s="158" customFormat="1" ht="18" customHeight="1" x14ac:dyDescent="0.25">
      <c r="A820" s="181">
        <v>28190</v>
      </c>
      <c r="B820" s="701" t="s">
        <v>14771</v>
      </c>
      <c r="C820" s="181" t="s">
        <v>14772</v>
      </c>
      <c r="D820" s="181" t="s">
        <v>1478</v>
      </c>
      <c r="E820" s="181" t="s">
        <v>14773</v>
      </c>
      <c r="F820" s="181" t="s">
        <v>304</v>
      </c>
      <c r="G820" s="181" t="s">
        <v>1454</v>
      </c>
      <c r="H820" s="181" t="s">
        <v>11</v>
      </c>
      <c r="I820" s="181" t="s">
        <v>14774</v>
      </c>
      <c r="J820" s="181">
        <v>23160</v>
      </c>
      <c r="K820" s="181">
        <v>12</v>
      </c>
      <c r="L820" s="181"/>
      <c r="M820" s="181"/>
      <c r="N820" s="596" t="s">
        <v>285</v>
      </c>
    </row>
    <row r="821" spans="1:14" s="158" customFormat="1" ht="18" customHeight="1" x14ac:dyDescent="0.25">
      <c r="A821" s="181">
        <v>21647</v>
      </c>
      <c r="B821" s="701">
        <v>703087097</v>
      </c>
      <c r="C821" s="181" t="s">
        <v>14776</v>
      </c>
      <c r="D821" s="181" t="s">
        <v>1478</v>
      </c>
      <c r="E821" s="181" t="s">
        <v>14775</v>
      </c>
      <c r="F821" s="181" t="s">
        <v>304</v>
      </c>
      <c r="G821" s="181" t="s">
        <v>1454</v>
      </c>
      <c r="H821" s="181" t="s">
        <v>11</v>
      </c>
      <c r="I821" s="181" t="s">
        <v>14777</v>
      </c>
      <c r="J821" s="181">
        <v>6540</v>
      </c>
      <c r="K821" s="181">
        <v>566</v>
      </c>
      <c r="L821" s="181"/>
      <c r="M821" s="181"/>
      <c r="N821" s="596" t="s">
        <v>285</v>
      </c>
    </row>
    <row r="822" spans="1:14" s="158" customFormat="1" ht="18" customHeight="1" x14ac:dyDescent="0.25">
      <c r="A822" s="181">
        <v>48380</v>
      </c>
      <c r="B822" s="701">
        <v>700854842</v>
      </c>
      <c r="C822" s="181" t="s">
        <v>1479</v>
      </c>
      <c r="D822" s="181" t="s">
        <v>1478</v>
      </c>
      <c r="E822" s="181" t="s">
        <v>1480</v>
      </c>
      <c r="F822" s="181" t="s">
        <v>304</v>
      </c>
      <c r="G822" s="181" t="s">
        <v>1454</v>
      </c>
      <c r="H822" s="181" t="s">
        <v>11</v>
      </c>
      <c r="I822" s="181" t="s">
        <v>1481</v>
      </c>
      <c r="J822" s="181">
        <v>7340</v>
      </c>
      <c r="K822" s="181">
        <v>650</v>
      </c>
      <c r="L822" s="181"/>
      <c r="M822" s="181"/>
      <c r="N822" s="596" t="s">
        <v>285</v>
      </c>
    </row>
    <row r="823" spans="1:14" s="158" customFormat="1" ht="18" customHeight="1" x14ac:dyDescent="0.25">
      <c r="A823" s="181">
        <v>21580</v>
      </c>
      <c r="B823" s="701" t="s">
        <v>1483</v>
      </c>
      <c r="C823" s="181" t="s">
        <v>1484</v>
      </c>
      <c r="D823" s="181" t="s">
        <v>1482</v>
      </c>
      <c r="E823" s="181" t="s">
        <v>909</v>
      </c>
      <c r="F823" s="181" t="s">
        <v>304</v>
      </c>
      <c r="G823" s="181" t="s">
        <v>1456</v>
      </c>
      <c r="H823" s="181" t="s">
        <v>9</v>
      </c>
      <c r="I823" s="181" t="s">
        <v>301</v>
      </c>
      <c r="J823" s="181">
        <v>3230</v>
      </c>
      <c r="K823" s="181">
        <v>21</v>
      </c>
      <c r="L823" s="181"/>
      <c r="M823" s="181"/>
      <c r="N823" s="596" t="s">
        <v>285</v>
      </c>
    </row>
    <row r="824" spans="1:14" s="158" customFormat="1" ht="18" customHeight="1" x14ac:dyDescent="0.25">
      <c r="A824" s="181">
        <v>70014</v>
      </c>
      <c r="B824" s="701">
        <v>7703087071</v>
      </c>
      <c r="C824" s="181" t="s">
        <v>1486</v>
      </c>
      <c r="D824" s="181" t="s">
        <v>1485</v>
      </c>
      <c r="E824" s="181" t="s">
        <v>426</v>
      </c>
      <c r="F824" s="181" t="s">
        <v>304</v>
      </c>
      <c r="G824" s="181" t="s">
        <v>1456</v>
      </c>
      <c r="H824" s="181" t="s">
        <v>9</v>
      </c>
      <c r="I824" s="181" t="s">
        <v>1487</v>
      </c>
      <c r="J824" s="181">
        <v>3760</v>
      </c>
      <c r="K824" s="181">
        <v>46</v>
      </c>
      <c r="L824" s="181"/>
      <c r="M824" s="181"/>
      <c r="N824" s="596" t="s">
        <v>285</v>
      </c>
    </row>
    <row r="825" spans="1:14" s="158" customFormat="1" ht="18" customHeight="1" x14ac:dyDescent="0.25">
      <c r="A825" s="181">
        <v>30530</v>
      </c>
      <c r="B825" s="701" t="s">
        <v>12936</v>
      </c>
      <c r="C825" s="181" t="s">
        <v>301</v>
      </c>
      <c r="D825" s="181" t="s">
        <v>1488</v>
      </c>
      <c r="E825" s="181" t="s">
        <v>945</v>
      </c>
      <c r="F825" s="181" t="s">
        <v>304</v>
      </c>
      <c r="G825" s="181" t="s">
        <v>309</v>
      </c>
      <c r="H825" s="181" t="s">
        <v>5</v>
      </c>
      <c r="I825" s="181" t="s">
        <v>12937</v>
      </c>
      <c r="J825" s="181">
        <v>69720</v>
      </c>
      <c r="K825" s="181">
        <v>6</v>
      </c>
      <c r="L825" s="181"/>
      <c r="M825" s="181"/>
      <c r="N825" s="596" t="s">
        <v>285</v>
      </c>
    </row>
    <row r="826" spans="1:14" s="158" customFormat="1" ht="18" customHeight="1" x14ac:dyDescent="0.25">
      <c r="A826" s="181">
        <v>24238</v>
      </c>
      <c r="B826" s="701" t="s">
        <v>16490</v>
      </c>
      <c r="C826" s="181" t="s">
        <v>301</v>
      </c>
      <c r="D826" s="181" t="s">
        <v>1488</v>
      </c>
      <c r="E826" s="181" t="s">
        <v>16491</v>
      </c>
      <c r="F826" s="181" t="s">
        <v>304</v>
      </c>
      <c r="G826" s="181" t="s">
        <v>309</v>
      </c>
      <c r="H826" s="181" t="s">
        <v>5</v>
      </c>
      <c r="I826" s="181" t="s">
        <v>16492</v>
      </c>
      <c r="J826" s="181">
        <v>77280</v>
      </c>
      <c r="K826" s="181">
        <v>25</v>
      </c>
      <c r="L826" s="181"/>
      <c r="M826" s="181"/>
      <c r="N826" s="596" t="s">
        <v>285</v>
      </c>
    </row>
    <row r="827" spans="1:14" s="158" customFormat="1" ht="18" customHeight="1" x14ac:dyDescent="0.25">
      <c r="A827" s="181">
        <v>28682</v>
      </c>
      <c r="B827" s="701">
        <v>8200286064</v>
      </c>
      <c r="C827" s="181" t="s">
        <v>301</v>
      </c>
      <c r="D827" s="181" t="s">
        <v>1488</v>
      </c>
      <c r="E827" s="181" t="s">
        <v>1489</v>
      </c>
      <c r="F827" s="181" t="s">
        <v>304</v>
      </c>
      <c r="G827" s="181" t="s">
        <v>309</v>
      </c>
      <c r="H827" s="181" t="s">
        <v>5</v>
      </c>
      <c r="I827" s="181" t="s">
        <v>1490</v>
      </c>
      <c r="J827" s="181">
        <v>77690</v>
      </c>
      <c r="K827" s="181">
        <v>3</v>
      </c>
      <c r="L827" s="181"/>
      <c r="M827" s="181"/>
      <c r="N827" s="596" t="s">
        <v>285</v>
      </c>
    </row>
    <row r="828" spans="1:14" s="158" customFormat="1" ht="18" customHeight="1" x14ac:dyDescent="0.25">
      <c r="A828" s="181">
        <v>11722</v>
      </c>
      <c r="B828" s="701" t="s">
        <v>1491</v>
      </c>
      <c r="C828" s="181" t="s">
        <v>1492</v>
      </c>
      <c r="D828" s="181" t="s">
        <v>1493</v>
      </c>
      <c r="E828" s="181" t="s">
        <v>865</v>
      </c>
      <c r="F828" s="181" t="s">
        <v>304</v>
      </c>
      <c r="G828" s="181" t="s">
        <v>361</v>
      </c>
      <c r="H828" s="181" t="s">
        <v>7</v>
      </c>
      <c r="I828" s="181" t="s">
        <v>1494</v>
      </c>
      <c r="J828" s="181">
        <v>26320</v>
      </c>
      <c r="K828" s="181">
        <v>117</v>
      </c>
      <c r="L828" s="181"/>
      <c r="M828" s="181"/>
      <c r="N828" s="596" t="s">
        <v>285</v>
      </c>
    </row>
    <row r="829" spans="1:14" s="158" customFormat="1" ht="18" customHeight="1" x14ac:dyDescent="0.25">
      <c r="A829" s="181">
        <v>21248</v>
      </c>
      <c r="B829" s="701" t="s">
        <v>1495</v>
      </c>
      <c r="C829" s="181" t="s">
        <v>1496</v>
      </c>
      <c r="D829" s="181" t="s">
        <v>1497</v>
      </c>
      <c r="E829" s="181" t="s">
        <v>423</v>
      </c>
      <c r="F829" s="181" t="s">
        <v>304</v>
      </c>
      <c r="G829" s="181" t="s">
        <v>361</v>
      </c>
      <c r="H829" s="181" t="s">
        <v>7</v>
      </c>
      <c r="I829" s="181" t="s">
        <v>1498</v>
      </c>
      <c r="J829" s="181">
        <v>8930</v>
      </c>
      <c r="K829" s="181">
        <v>209</v>
      </c>
      <c r="L829" s="181"/>
      <c r="M829" s="181"/>
      <c r="N829" s="596" t="s">
        <v>285</v>
      </c>
    </row>
    <row r="830" spans="1:14" s="158" customFormat="1" ht="18" customHeight="1" x14ac:dyDescent="0.25">
      <c r="A830" s="181">
        <v>16998</v>
      </c>
      <c r="B830" s="701" t="s">
        <v>1499</v>
      </c>
      <c r="C830" s="181" t="s">
        <v>1500</v>
      </c>
      <c r="D830" s="181" t="s">
        <v>1501</v>
      </c>
      <c r="E830" s="181" t="s">
        <v>423</v>
      </c>
      <c r="F830" s="181" t="s">
        <v>304</v>
      </c>
      <c r="G830" s="181" t="s">
        <v>361</v>
      </c>
      <c r="H830" s="181" t="s">
        <v>7</v>
      </c>
      <c r="I830" s="181" t="s">
        <v>1502</v>
      </c>
      <c r="J830" s="181">
        <v>9660</v>
      </c>
      <c r="K830" s="181">
        <v>90</v>
      </c>
      <c r="L830" s="181"/>
      <c r="M830" s="181"/>
      <c r="N830" s="596" t="s">
        <v>285</v>
      </c>
    </row>
    <row r="831" spans="1:14" s="158" customFormat="1" ht="18" customHeight="1" x14ac:dyDescent="0.25">
      <c r="A831" s="181">
        <v>16573</v>
      </c>
      <c r="B831" s="701" t="s">
        <v>842</v>
      </c>
      <c r="C831" s="181" t="s">
        <v>11190</v>
      </c>
      <c r="D831" s="181" t="s">
        <v>1503</v>
      </c>
      <c r="E831" s="181" t="s">
        <v>10802</v>
      </c>
      <c r="F831" s="181" t="s">
        <v>304</v>
      </c>
      <c r="G831" s="181" t="s">
        <v>826</v>
      </c>
      <c r="H831" s="181" t="s">
        <v>5</v>
      </c>
      <c r="I831" s="181" t="s">
        <v>11191</v>
      </c>
      <c r="J831" s="181">
        <v>17250</v>
      </c>
      <c r="K831" s="181">
        <v>134</v>
      </c>
      <c r="L831" s="181"/>
      <c r="M831" s="181"/>
      <c r="N831" s="596" t="s">
        <v>285</v>
      </c>
    </row>
    <row r="832" spans="1:14" s="158" customFormat="1" ht="18" customHeight="1" x14ac:dyDescent="0.25">
      <c r="A832" s="181">
        <v>9658</v>
      </c>
      <c r="B832" s="701" t="s">
        <v>16493</v>
      </c>
      <c r="C832" s="181" t="s">
        <v>301</v>
      </c>
      <c r="D832" s="181" t="s">
        <v>1503</v>
      </c>
      <c r="E832" s="181" t="s">
        <v>10802</v>
      </c>
      <c r="F832" s="181" t="s">
        <v>304</v>
      </c>
      <c r="G832" s="181" t="s">
        <v>361</v>
      </c>
      <c r="H832" s="181" t="s">
        <v>7</v>
      </c>
      <c r="I832" s="181" t="s">
        <v>301</v>
      </c>
      <c r="J832" s="181">
        <v>8850</v>
      </c>
      <c r="K832" s="181">
        <v>678</v>
      </c>
      <c r="L832" s="181"/>
      <c r="M832" s="181"/>
      <c r="N832" s="596" t="s">
        <v>285</v>
      </c>
    </row>
    <row r="833" spans="1:14" s="158" customFormat="1" ht="18" customHeight="1" x14ac:dyDescent="0.25">
      <c r="A833" s="181">
        <v>9259</v>
      </c>
      <c r="B833" s="701" t="s">
        <v>1504</v>
      </c>
      <c r="C833" s="181" t="s">
        <v>301</v>
      </c>
      <c r="D833" s="181" t="s">
        <v>1503</v>
      </c>
      <c r="E833" s="181" t="s">
        <v>1505</v>
      </c>
      <c r="F833" s="181" t="s">
        <v>304</v>
      </c>
      <c r="G833" s="181" t="s">
        <v>361</v>
      </c>
      <c r="H833" s="181" t="s">
        <v>7</v>
      </c>
      <c r="I833" s="181" t="s">
        <v>1506</v>
      </c>
      <c r="J833" s="181">
        <v>43100</v>
      </c>
      <c r="K833" s="181">
        <v>34</v>
      </c>
      <c r="L833" s="181"/>
      <c r="M833" s="181"/>
      <c r="N833" s="596" t="s">
        <v>285</v>
      </c>
    </row>
    <row r="834" spans="1:14" s="158" customFormat="1" ht="18" customHeight="1" x14ac:dyDescent="0.25">
      <c r="A834" s="181">
        <v>21089</v>
      </c>
      <c r="B834" s="701" t="s">
        <v>16494</v>
      </c>
      <c r="C834" s="181" t="s">
        <v>301</v>
      </c>
      <c r="D834" s="181" t="s">
        <v>16495</v>
      </c>
      <c r="E834" s="181" t="s">
        <v>16496</v>
      </c>
      <c r="F834" s="181" t="s">
        <v>304</v>
      </c>
      <c r="G834" s="181" t="s">
        <v>361</v>
      </c>
      <c r="H834" s="181" t="s">
        <v>7</v>
      </c>
      <c r="I834" s="181" t="s">
        <v>16497</v>
      </c>
      <c r="J834" s="181">
        <v>36440</v>
      </c>
      <c r="K834" s="181">
        <v>44</v>
      </c>
      <c r="L834" s="181"/>
      <c r="M834" s="181"/>
      <c r="N834" s="596" t="s">
        <v>285</v>
      </c>
    </row>
    <row r="835" spans="1:14" s="158" customFormat="1" ht="18" customHeight="1" x14ac:dyDescent="0.25">
      <c r="A835" s="181">
        <v>21111</v>
      </c>
      <c r="B835" s="701" t="s">
        <v>11275</v>
      </c>
      <c r="C835" s="181" t="s">
        <v>301</v>
      </c>
      <c r="D835" s="181" t="s">
        <v>1507</v>
      </c>
      <c r="E835" s="181" t="s">
        <v>1080</v>
      </c>
      <c r="F835" s="181" t="s">
        <v>304</v>
      </c>
      <c r="G835" s="181" t="s">
        <v>1508</v>
      </c>
      <c r="H835" s="181" t="s">
        <v>7</v>
      </c>
      <c r="I835" s="181" t="s">
        <v>11276</v>
      </c>
      <c r="J835" s="181">
        <v>27000</v>
      </c>
      <c r="K835" s="181">
        <v>46</v>
      </c>
      <c r="L835" s="181"/>
      <c r="M835" s="181"/>
      <c r="N835" s="596" t="s">
        <v>285</v>
      </c>
    </row>
    <row r="836" spans="1:14" s="158" customFormat="1" ht="18" customHeight="1" x14ac:dyDescent="0.25">
      <c r="A836" s="181">
        <v>30051</v>
      </c>
      <c r="B836" s="701">
        <v>7702127160</v>
      </c>
      <c r="C836" s="181" t="s">
        <v>17832</v>
      </c>
      <c r="D836" s="181" t="s">
        <v>1507</v>
      </c>
      <c r="E836" s="181" t="s">
        <v>1080</v>
      </c>
      <c r="F836" s="181" t="s">
        <v>304</v>
      </c>
      <c r="G836" s="181" t="s">
        <v>1509</v>
      </c>
      <c r="H836" s="181" t="s">
        <v>7</v>
      </c>
      <c r="I836" s="181" t="s">
        <v>301</v>
      </c>
      <c r="J836" s="181">
        <v>36920</v>
      </c>
      <c r="K836" s="181">
        <v>80</v>
      </c>
      <c r="L836" s="181"/>
      <c r="M836" s="181"/>
      <c r="N836" s="596" t="s">
        <v>285</v>
      </c>
    </row>
    <row r="837" spans="1:14" s="158" customFormat="1" ht="18" customHeight="1" x14ac:dyDescent="0.25">
      <c r="A837" s="181">
        <v>9652</v>
      </c>
      <c r="B837" s="701" t="s">
        <v>1510</v>
      </c>
      <c r="C837" s="181" t="s">
        <v>1511</v>
      </c>
      <c r="D837" s="181" t="s">
        <v>1507</v>
      </c>
      <c r="E837" s="181" t="s">
        <v>1068</v>
      </c>
      <c r="F837" s="181" t="s">
        <v>304</v>
      </c>
      <c r="G837" s="181" t="s">
        <v>1508</v>
      </c>
      <c r="H837" s="181" t="s">
        <v>7</v>
      </c>
      <c r="I837" s="181" t="s">
        <v>301</v>
      </c>
      <c r="J837" s="181">
        <v>41440</v>
      </c>
      <c r="K837" s="181">
        <v>46</v>
      </c>
      <c r="L837" s="181"/>
      <c r="M837" s="181"/>
      <c r="N837" s="596" t="s">
        <v>285</v>
      </c>
    </row>
    <row r="838" spans="1:14" s="158" customFormat="1" ht="18" customHeight="1" x14ac:dyDescent="0.25">
      <c r="A838" s="181">
        <v>27025</v>
      </c>
      <c r="B838" s="701" t="s">
        <v>1512</v>
      </c>
      <c r="C838" s="181" t="s">
        <v>1513</v>
      </c>
      <c r="D838" s="181" t="s">
        <v>1507</v>
      </c>
      <c r="E838" s="181" t="s">
        <v>1068</v>
      </c>
      <c r="F838" s="181" t="s">
        <v>304</v>
      </c>
      <c r="G838" s="181" t="s">
        <v>1509</v>
      </c>
      <c r="H838" s="181" t="s">
        <v>7</v>
      </c>
      <c r="I838" s="181" t="s">
        <v>301</v>
      </c>
      <c r="J838" s="181">
        <v>39660</v>
      </c>
      <c r="K838" s="181">
        <v>86</v>
      </c>
      <c r="L838" s="181"/>
      <c r="M838" s="181"/>
      <c r="N838" s="596" t="s">
        <v>285</v>
      </c>
    </row>
    <row r="839" spans="1:14" s="158" customFormat="1" ht="18" customHeight="1" x14ac:dyDescent="0.25">
      <c r="A839" s="181">
        <v>27052</v>
      </c>
      <c r="B839" s="701" t="s">
        <v>17833</v>
      </c>
      <c r="C839" s="181" t="s">
        <v>17834</v>
      </c>
      <c r="D839" s="181" t="s">
        <v>1507</v>
      </c>
      <c r="E839" s="181" t="s">
        <v>945</v>
      </c>
      <c r="F839" s="181" t="s">
        <v>304</v>
      </c>
      <c r="G839" s="181" t="s">
        <v>1509</v>
      </c>
      <c r="H839" s="181" t="s">
        <v>7</v>
      </c>
      <c r="I839" s="181" t="s">
        <v>356</v>
      </c>
      <c r="J839" s="181">
        <v>30870</v>
      </c>
      <c r="K839" s="181">
        <v>75</v>
      </c>
      <c r="L839" s="181"/>
      <c r="M839" s="181"/>
      <c r="N839" s="596" t="s">
        <v>285</v>
      </c>
    </row>
    <row r="840" spans="1:14" s="158" customFormat="1" ht="18" customHeight="1" x14ac:dyDescent="0.25">
      <c r="A840" s="181">
        <v>28332</v>
      </c>
      <c r="B840" s="701" t="s">
        <v>1514</v>
      </c>
      <c r="C840" s="181" t="s">
        <v>1515</v>
      </c>
      <c r="D840" s="181" t="s">
        <v>1507</v>
      </c>
      <c r="E840" s="181" t="s">
        <v>865</v>
      </c>
      <c r="F840" s="181" t="s">
        <v>304</v>
      </c>
      <c r="G840" s="181" t="s">
        <v>1508</v>
      </c>
      <c r="H840" s="181" t="s">
        <v>7</v>
      </c>
      <c r="I840" s="181" t="s">
        <v>1516</v>
      </c>
      <c r="J840" s="181">
        <v>26290</v>
      </c>
      <c r="K840" s="181">
        <v>294</v>
      </c>
      <c r="L840" s="181"/>
      <c r="M840" s="181"/>
      <c r="N840" s="596" t="s">
        <v>285</v>
      </c>
    </row>
    <row r="841" spans="1:14" s="158" customFormat="1" ht="18" customHeight="1" x14ac:dyDescent="0.25">
      <c r="A841" s="181">
        <v>28845</v>
      </c>
      <c r="B841" s="701" t="s">
        <v>1517</v>
      </c>
      <c r="C841" s="181" t="s">
        <v>1518</v>
      </c>
      <c r="D841" s="181" t="s">
        <v>1507</v>
      </c>
      <c r="E841" s="181" t="s">
        <v>865</v>
      </c>
      <c r="F841" s="181" t="s">
        <v>304</v>
      </c>
      <c r="G841" s="181" t="s">
        <v>1509</v>
      </c>
      <c r="H841" s="181" t="s">
        <v>7</v>
      </c>
      <c r="I841" s="181" t="s">
        <v>1519</v>
      </c>
      <c r="J841" s="181">
        <v>36920</v>
      </c>
      <c r="K841" s="181">
        <v>245</v>
      </c>
      <c r="L841" s="181"/>
      <c r="M841" s="181"/>
      <c r="N841" s="596" t="s">
        <v>285</v>
      </c>
    </row>
    <row r="842" spans="1:14" s="158" customFormat="1" ht="18" customHeight="1" x14ac:dyDescent="0.25">
      <c r="A842" s="181">
        <v>27072</v>
      </c>
      <c r="B842" s="701" t="s">
        <v>17835</v>
      </c>
      <c r="C842" s="181" t="s">
        <v>17836</v>
      </c>
      <c r="D842" s="181" t="s">
        <v>1507</v>
      </c>
      <c r="E842" s="181" t="s">
        <v>411</v>
      </c>
      <c r="F842" s="181" t="s">
        <v>304</v>
      </c>
      <c r="G842" s="181" t="s">
        <v>1509</v>
      </c>
      <c r="H842" s="181" t="s">
        <v>7</v>
      </c>
      <c r="I842" s="181" t="s">
        <v>1301</v>
      </c>
      <c r="J842" s="181">
        <v>45640</v>
      </c>
      <c r="K842" s="181">
        <v>40</v>
      </c>
      <c r="L842" s="181"/>
      <c r="M842" s="181"/>
      <c r="N842" s="596" t="s">
        <v>285</v>
      </c>
    </row>
    <row r="843" spans="1:14" s="158" customFormat="1" ht="18" customHeight="1" x14ac:dyDescent="0.25">
      <c r="A843" s="181">
        <v>11689</v>
      </c>
      <c r="B843" s="701" t="s">
        <v>17837</v>
      </c>
      <c r="C843" s="181" t="s">
        <v>301</v>
      </c>
      <c r="D843" s="181" t="s">
        <v>1507</v>
      </c>
      <c r="E843" s="181" t="s">
        <v>17838</v>
      </c>
      <c r="F843" s="181" t="s">
        <v>304</v>
      </c>
      <c r="G843" s="181" t="s">
        <v>1509</v>
      </c>
      <c r="H843" s="181" t="s">
        <v>7</v>
      </c>
      <c r="I843" s="181" t="s">
        <v>1174</v>
      </c>
      <c r="J843" s="181">
        <v>30870</v>
      </c>
      <c r="K843" s="181">
        <v>129</v>
      </c>
      <c r="L843" s="181"/>
      <c r="M843" s="181"/>
      <c r="N843" s="596" t="s">
        <v>285</v>
      </c>
    </row>
    <row r="844" spans="1:14" s="158" customFormat="1" ht="18" customHeight="1" x14ac:dyDescent="0.25">
      <c r="A844" s="181">
        <v>45982</v>
      </c>
      <c r="B844" s="701">
        <v>7701455905</v>
      </c>
      <c r="C844" s="181" t="s">
        <v>301</v>
      </c>
      <c r="D844" s="181" t="s">
        <v>1520</v>
      </c>
      <c r="E844" s="181" t="s">
        <v>1139</v>
      </c>
      <c r="F844" s="181" t="s">
        <v>304</v>
      </c>
      <c r="G844" s="181" t="s">
        <v>1508</v>
      </c>
      <c r="H844" s="181" t="s">
        <v>7</v>
      </c>
      <c r="I844" s="181" t="s">
        <v>1521</v>
      </c>
      <c r="J844" s="181">
        <v>21400</v>
      </c>
      <c r="K844" s="181">
        <v>177</v>
      </c>
      <c r="L844" s="181"/>
      <c r="M844" s="181"/>
      <c r="N844" s="596" t="s">
        <v>285</v>
      </c>
    </row>
    <row r="845" spans="1:14" s="158" customFormat="1" ht="18" customHeight="1" x14ac:dyDescent="0.25">
      <c r="A845" s="181">
        <v>17784</v>
      </c>
      <c r="B845" s="701">
        <v>7701461331</v>
      </c>
      <c r="C845" s="181" t="s">
        <v>1522</v>
      </c>
      <c r="D845" s="181" t="s">
        <v>1520</v>
      </c>
      <c r="E845" s="181" t="s">
        <v>462</v>
      </c>
      <c r="F845" s="181" t="s">
        <v>304</v>
      </c>
      <c r="G845" s="181" t="s">
        <v>1508</v>
      </c>
      <c r="H845" s="181" t="s">
        <v>7</v>
      </c>
      <c r="I845" s="181" t="s">
        <v>301</v>
      </c>
      <c r="J845" s="181">
        <v>26290</v>
      </c>
      <c r="K845" s="181">
        <v>85</v>
      </c>
      <c r="L845" s="181"/>
      <c r="M845" s="181"/>
      <c r="N845" s="596" t="s">
        <v>285</v>
      </c>
    </row>
    <row r="846" spans="1:14" s="158" customFormat="1" ht="18" customHeight="1" x14ac:dyDescent="0.25">
      <c r="A846" s="181">
        <v>28417</v>
      </c>
      <c r="B846" s="701" t="s">
        <v>17839</v>
      </c>
      <c r="C846" s="181" t="s">
        <v>17840</v>
      </c>
      <c r="D846" s="181" t="s">
        <v>1523</v>
      </c>
      <c r="E846" s="181" t="s">
        <v>319</v>
      </c>
      <c r="F846" s="181" t="s">
        <v>304</v>
      </c>
      <c r="G846" s="181" t="s">
        <v>1509</v>
      </c>
      <c r="H846" s="181" t="s">
        <v>7</v>
      </c>
      <c r="I846" s="181" t="s">
        <v>447</v>
      </c>
      <c r="J846" s="181">
        <v>57460</v>
      </c>
      <c r="K846" s="181">
        <v>16</v>
      </c>
      <c r="L846" s="181"/>
      <c r="M846" s="181"/>
      <c r="N846" s="596" t="s">
        <v>285</v>
      </c>
    </row>
    <row r="847" spans="1:14" s="158" customFormat="1" ht="18" customHeight="1" x14ac:dyDescent="0.25">
      <c r="A847" s="181">
        <v>28680</v>
      </c>
      <c r="B847" s="701">
        <v>7701462283</v>
      </c>
      <c r="C847" s="181" t="s">
        <v>1524</v>
      </c>
      <c r="D847" s="181" t="s">
        <v>1523</v>
      </c>
      <c r="E847" s="181" t="s">
        <v>881</v>
      </c>
      <c r="F847" s="181" t="s">
        <v>304</v>
      </c>
      <c r="G847" s="181" t="s">
        <v>1508</v>
      </c>
      <c r="H847" s="181" t="s">
        <v>7</v>
      </c>
      <c r="I847" s="181" t="s">
        <v>301</v>
      </c>
      <c r="J847" s="181">
        <v>21860</v>
      </c>
      <c r="K847" s="181">
        <v>83</v>
      </c>
      <c r="L847" s="181"/>
      <c r="M847" s="181"/>
      <c r="N847" s="596" t="s">
        <v>285</v>
      </c>
    </row>
    <row r="848" spans="1:14" s="158" customFormat="1" ht="18" customHeight="1" x14ac:dyDescent="0.25">
      <c r="A848" s="181">
        <v>27727</v>
      </c>
      <c r="B848" s="701">
        <v>8200688877</v>
      </c>
      <c r="C848" s="181" t="s">
        <v>12938</v>
      </c>
      <c r="D848" s="181" t="s">
        <v>1525</v>
      </c>
      <c r="E848" s="181" t="s">
        <v>319</v>
      </c>
      <c r="F848" s="181" t="s">
        <v>304</v>
      </c>
      <c r="G848" s="181" t="s">
        <v>1509</v>
      </c>
      <c r="H848" s="181" t="s">
        <v>7</v>
      </c>
      <c r="I848" s="181" t="s">
        <v>447</v>
      </c>
      <c r="J848" s="181">
        <v>53260</v>
      </c>
      <c r="K848" s="181">
        <v>39</v>
      </c>
      <c r="L848" s="181"/>
      <c r="M848" s="181"/>
      <c r="N848" s="596" t="s">
        <v>285</v>
      </c>
    </row>
    <row r="849" spans="1:14" s="158" customFormat="1" ht="18" customHeight="1" x14ac:dyDescent="0.25">
      <c r="A849" s="181">
        <v>45979</v>
      </c>
      <c r="B849" s="701">
        <v>7701462282</v>
      </c>
      <c r="C849" s="181" t="s">
        <v>301</v>
      </c>
      <c r="D849" s="181" t="s">
        <v>1525</v>
      </c>
      <c r="E849" s="181" t="s">
        <v>881</v>
      </c>
      <c r="F849" s="181" t="s">
        <v>304</v>
      </c>
      <c r="G849" s="181" t="s">
        <v>1508</v>
      </c>
      <c r="H849" s="181" t="s">
        <v>7</v>
      </c>
      <c r="I849" s="181" t="s">
        <v>301</v>
      </c>
      <c r="J849" s="181">
        <v>21440</v>
      </c>
      <c r="K849" s="181">
        <v>123</v>
      </c>
      <c r="L849" s="181"/>
      <c r="M849" s="181"/>
      <c r="N849" s="596" t="s">
        <v>285</v>
      </c>
    </row>
    <row r="850" spans="1:14" s="158" customFormat="1" ht="18" customHeight="1" x14ac:dyDescent="0.25">
      <c r="A850" s="181">
        <v>28873</v>
      </c>
      <c r="B850" s="701">
        <v>7701460885</v>
      </c>
      <c r="C850" s="181" t="s">
        <v>301</v>
      </c>
      <c r="D850" s="181" t="s">
        <v>1526</v>
      </c>
      <c r="E850" s="181" t="s">
        <v>1139</v>
      </c>
      <c r="F850" s="181" t="s">
        <v>304</v>
      </c>
      <c r="G850" s="181" t="s">
        <v>1508</v>
      </c>
      <c r="H850" s="181" t="s">
        <v>7</v>
      </c>
      <c r="I850" s="181" t="s">
        <v>1521</v>
      </c>
      <c r="J850" s="181">
        <v>23980</v>
      </c>
      <c r="K850" s="181">
        <v>81</v>
      </c>
      <c r="L850" s="181"/>
      <c r="M850" s="181"/>
      <c r="N850" s="596" t="s">
        <v>285</v>
      </c>
    </row>
    <row r="851" spans="1:14" s="158" customFormat="1" ht="18" customHeight="1" x14ac:dyDescent="0.25">
      <c r="A851" s="181">
        <v>23802</v>
      </c>
      <c r="B851" s="701">
        <v>7701461332</v>
      </c>
      <c r="C851" s="181" t="s">
        <v>12939</v>
      </c>
      <c r="D851" s="181" t="s">
        <v>1526</v>
      </c>
      <c r="E851" s="181" t="s">
        <v>462</v>
      </c>
      <c r="F851" s="181" t="s">
        <v>304</v>
      </c>
      <c r="G851" s="181" t="s">
        <v>1508</v>
      </c>
      <c r="H851" s="181" t="s">
        <v>7</v>
      </c>
      <c r="I851" s="181" t="s">
        <v>301</v>
      </c>
      <c r="J851" s="181">
        <v>29630</v>
      </c>
      <c r="K851" s="181">
        <v>29</v>
      </c>
      <c r="L851" s="181"/>
      <c r="M851" s="181"/>
      <c r="N851" s="596" t="s">
        <v>285</v>
      </c>
    </row>
    <row r="852" spans="1:14" s="158" customFormat="1" ht="18" customHeight="1" x14ac:dyDescent="0.25">
      <c r="A852" s="181">
        <v>28861</v>
      </c>
      <c r="B852" s="701" t="s">
        <v>1527</v>
      </c>
      <c r="C852" s="181" t="s">
        <v>1528</v>
      </c>
      <c r="D852" s="181" t="s">
        <v>1526</v>
      </c>
      <c r="E852" s="181" t="s">
        <v>881</v>
      </c>
      <c r="F852" s="181" t="s">
        <v>304</v>
      </c>
      <c r="G852" s="181" t="s">
        <v>1508</v>
      </c>
      <c r="H852" s="181" t="s">
        <v>7</v>
      </c>
      <c r="I852" s="181" t="s">
        <v>529</v>
      </c>
      <c r="J852" s="181">
        <v>21540</v>
      </c>
      <c r="K852" s="181">
        <v>95</v>
      </c>
      <c r="L852" s="181"/>
      <c r="M852" s="181"/>
      <c r="N852" s="596" t="s">
        <v>285</v>
      </c>
    </row>
    <row r="853" spans="1:14" s="158" customFormat="1" ht="18" customHeight="1" x14ac:dyDescent="0.25">
      <c r="A853" s="181">
        <v>19693</v>
      </c>
      <c r="B853" s="701">
        <v>8200121800</v>
      </c>
      <c r="C853" s="181" t="s">
        <v>1530</v>
      </c>
      <c r="D853" s="181" t="s">
        <v>1531</v>
      </c>
      <c r="E853" s="181" t="s">
        <v>1532</v>
      </c>
      <c r="F853" s="181" t="s">
        <v>304</v>
      </c>
      <c r="G853" s="181" t="s">
        <v>704</v>
      </c>
      <c r="H853" s="181" t="s">
        <v>7</v>
      </c>
      <c r="I853" s="181" t="s">
        <v>1023</v>
      </c>
      <c r="J853" s="181">
        <v>56260</v>
      </c>
      <c r="K853" s="181">
        <v>12</v>
      </c>
      <c r="L853" s="181"/>
      <c r="M853" s="181"/>
      <c r="N853" s="596" t="s">
        <v>285</v>
      </c>
    </row>
    <row r="854" spans="1:14" s="158" customFormat="1" ht="18" customHeight="1" x14ac:dyDescent="0.25">
      <c r="A854" s="181">
        <v>22400</v>
      </c>
      <c r="B854" s="701">
        <v>8200556133</v>
      </c>
      <c r="C854" s="181" t="s">
        <v>301</v>
      </c>
      <c r="D854" s="181" t="s">
        <v>1535</v>
      </c>
      <c r="E854" s="181" t="s">
        <v>1542</v>
      </c>
      <c r="F854" s="181" t="s">
        <v>304</v>
      </c>
      <c r="G854" s="181" t="s">
        <v>704</v>
      </c>
      <c r="H854" s="181" t="s">
        <v>7</v>
      </c>
      <c r="I854" s="181" t="s">
        <v>12940</v>
      </c>
      <c r="J854" s="181">
        <v>129780</v>
      </c>
      <c r="K854" s="181">
        <v>7</v>
      </c>
      <c r="L854" s="181"/>
      <c r="M854" s="181"/>
      <c r="N854" s="596" t="s">
        <v>285</v>
      </c>
    </row>
    <row r="855" spans="1:14" s="158" customFormat="1" ht="18" customHeight="1" x14ac:dyDescent="0.25">
      <c r="A855" s="181">
        <v>22399</v>
      </c>
      <c r="B855" s="701" t="s">
        <v>1533</v>
      </c>
      <c r="C855" s="181" t="s">
        <v>1534</v>
      </c>
      <c r="D855" s="181" t="s">
        <v>1535</v>
      </c>
      <c r="E855" s="181" t="s">
        <v>873</v>
      </c>
      <c r="F855" s="181" t="s">
        <v>304</v>
      </c>
      <c r="G855" s="181" t="s">
        <v>704</v>
      </c>
      <c r="H855" s="181" t="s">
        <v>7</v>
      </c>
      <c r="I855" s="181" t="s">
        <v>1536</v>
      </c>
      <c r="J855" s="181">
        <v>119540</v>
      </c>
      <c r="K855" s="181">
        <v>55</v>
      </c>
      <c r="L855" s="181"/>
      <c r="M855" s="181"/>
      <c r="N855" s="596" t="s">
        <v>285</v>
      </c>
    </row>
    <row r="856" spans="1:14" s="158" customFormat="1" ht="18" customHeight="1" x14ac:dyDescent="0.25">
      <c r="A856" s="181">
        <v>2600</v>
      </c>
      <c r="B856" s="701" t="s">
        <v>17841</v>
      </c>
      <c r="C856" s="181" t="s">
        <v>17842</v>
      </c>
      <c r="D856" s="181" t="s">
        <v>17843</v>
      </c>
      <c r="E856" s="181" t="s">
        <v>17844</v>
      </c>
      <c r="F856" s="181" t="s">
        <v>304</v>
      </c>
      <c r="G856" s="181" t="s">
        <v>711</v>
      </c>
      <c r="H856" s="181" t="s">
        <v>10</v>
      </c>
      <c r="I856" s="181" t="s">
        <v>17845</v>
      </c>
      <c r="J856" s="181">
        <v>46130</v>
      </c>
      <c r="K856" s="181">
        <v>10</v>
      </c>
      <c r="L856" s="181"/>
      <c r="M856" s="181"/>
      <c r="N856" s="596" t="s">
        <v>285</v>
      </c>
    </row>
    <row r="857" spans="1:14" s="158" customFormat="1" ht="18" customHeight="1" x14ac:dyDescent="0.25">
      <c r="A857" s="181">
        <v>22369</v>
      </c>
      <c r="B857" s="701">
        <v>7701044743</v>
      </c>
      <c r="C857" s="181" t="s">
        <v>1539</v>
      </c>
      <c r="D857" s="181" t="s">
        <v>1537</v>
      </c>
      <c r="E857" s="181" t="s">
        <v>1540</v>
      </c>
      <c r="F857" s="181" t="s">
        <v>304</v>
      </c>
      <c r="G857" s="181" t="s">
        <v>704</v>
      </c>
      <c r="H857" s="181" t="s">
        <v>7</v>
      </c>
      <c r="I857" s="181" t="s">
        <v>1376</v>
      </c>
      <c r="J857" s="181">
        <v>26430</v>
      </c>
      <c r="K857" s="181">
        <v>11</v>
      </c>
      <c r="L857" s="181"/>
      <c r="M857" s="181"/>
      <c r="N857" s="596" t="s">
        <v>285</v>
      </c>
    </row>
    <row r="858" spans="1:14" s="158" customFormat="1" ht="18" customHeight="1" x14ac:dyDescent="0.25">
      <c r="A858" s="181">
        <v>12334</v>
      </c>
      <c r="B858" s="701" t="s">
        <v>12941</v>
      </c>
      <c r="C858" s="181" t="s">
        <v>12942</v>
      </c>
      <c r="D858" s="181" t="s">
        <v>1541</v>
      </c>
      <c r="E858" s="181" t="s">
        <v>1542</v>
      </c>
      <c r="F858" s="181" t="s">
        <v>304</v>
      </c>
      <c r="G858" s="181" t="s">
        <v>704</v>
      </c>
      <c r="H858" s="181" t="s">
        <v>7</v>
      </c>
      <c r="I858" s="181" t="s">
        <v>1543</v>
      </c>
      <c r="J858" s="181">
        <v>20870</v>
      </c>
      <c r="K858" s="181">
        <v>13</v>
      </c>
      <c r="L858" s="181"/>
      <c r="M858" s="181"/>
      <c r="N858" s="596" t="s">
        <v>285</v>
      </c>
    </row>
    <row r="859" spans="1:14" s="158" customFormat="1" ht="18" customHeight="1" x14ac:dyDescent="0.25">
      <c r="A859" s="181">
        <v>8687</v>
      </c>
      <c r="B859" s="701">
        <v>7700418919</v>
      </c>
      <c r="C859" s="181" t="s">
        <v>301</v>
      </c>
      <c r="D859" s="181" t="s">
        <v>1541</v>
      </c>
      <c r="E859" s="181" t="s">
        <v>1544</v>
      </c>
      <c r="F859" s="181" t="s">
        <v>304</v>
      </c>
      <c r="G859" s="181" t="s">
        <v>827</v>
      </c>
      <c r="H859" s="181" t="s">
        <v>11</v>
      </c>
      <c r="I859" s="181" t="s">
        <v>1545</v>
      </c>
      <c r="J859" s="181">
        <v>36750</v>
      </c>
      <c r="K859" s="181">
        <v>90</v>
      </c>
      <c r="L859" s="181"/>
      <c r="M859" s="181"/>
      <c r="N859" s="596" t="s">
        <v>285</v>
      </c>
    </row>
    <row r="860" spans="1:14" s="158" customFormat="1" ht="18" customHeight="1" x14ac:dyDescent="0.25">
      <c r="A860" s="181">
        <v>13149</v>
      </c>
      <c r="B860" s="701" t="s">
        <v>1546</v>
      </c>
      <c r="C860" s="181" t="s">
        <v>1547</v>
      </c>
      <c r="D860" s="181" t="s">
        <v>1548</v>
      </c>
      <c r="E860" s="181" t="s">
        <v>1549</v>
      </c>
      <c r="F860" s="181" t="s">
        <v>304</v>
      </c>
      <c r="G860" s="181" t="s">
        <v>1550</v>
      </c>
      <c r="H860" s="181" t="s">
        <v>7</v>
      </c>
      <c r="I860" s="181" t="s">
        <v>1551</v>
      </c>
      <c r="J860" s="181">
        <v>65740</v>
      </c>
      <c r="K860" s="181">
        <v>26</v>
      </c>
      <c r="L860" s="181"/>
      <c r="M860" s="181"/>
      <c r="N860" s="596" t="s">
        <v>285</v>
      </c>
    </row>
    <row r="861" spans="1:14" s="158" customFormat="1" ht="18" customHeight="1" x14ac:dyDescent="0.25">
      <c r="A861" s="181">
        <v>13150</v>
      </c>
      <c r="B861" s="701" t="s">
        <v>1552</v>
      </c>
      <c r="C861" s="181" t="s">
        <v>1553</v>
      </c>
      <c r="D861" s="181" t="s">
        <v>1554</v>
      </c>
      <c r="E861" s="181" t="s">
        <v>1549</v>
      </c>
      <c r="F861" s="181" t="s">
        <v>304</v>
      </c>
      <c r="G861" s="181" t="s">
        <v>1550</v>
      </c>
      <c r="H861" s="181" t="s">
        <v>7</v>
      </c>
      <c r="I861" s="181" t="s">
        <v>1551</v>
      </c>
      <c r="J861" s="181">
        <v>65740</v>
      </c>
      <c r="K861" s="181">
        <v>88</v>
      </c>
      <c r="L861" s="181"/>
      <c r="M861" s="181"/>
      <c r="N861" s="596" t="s">
        <v>285</v>
      </c>
    </row>
    <row r="862" spans="1:14" s="158" customFormat="1" ht="18" customHeight="1" x14ac:dyDescent="0.25">
      <c r="A862" s="181">
        <v>49475</v>
      </c>
      <c r="B862" s="701">
        <v>31370</v>
      </c>
      <c r="C862" s="181" t="s">
        <v>14778</v>
      </c>
      <c r="D862" s="181" t="s">
        <v>1556</v>
      </c>
      <c r="E862" s="181" t="s">
        <v>14779</v>
      </c>
      <c r="F862" s="181" t="s">
        <v>304</v>
      </c>
      <c r="G862" s="181" t="s">
        <v>567</v>
      </c>
      <c r="H862" s="181" t="s">
        <v>5</v>
      </c>
      <c r="I862" s="181" t="s">
        <v>14780</v>
      </c>
      <c r="J862" s="181">
        <v>29680</v>
      </c>
      <c r="K862" s="181">
        <v>192</v>
      </c>
      <c r="L862" s="181"/>
      <c r="M862" s="181"/>
      <c r="N862" s="596" t="s">
        <v>285</v>
      </c>
    </row>
    <row r="863" spans="1:14" s="158" customFormat="1" ht="18" customHeight="1" x14ac:dyDescent="0.25">
      <c r="A863" s="181">
        <v>29750</v>
      </c>
      <c r="B863" s="701" t="s">
        <v>1555</v>
      </c>
      <c r="C863" s="181" t="s">
        <v>301</v>
      </c>
      <c r="D863" s="181" t="s">
        <v>1556</v>
      </c>
      <c r="E863" s="181" t="s">
        <v>1557</v>
      </c>
      <c r="F863" s="181" t="s">
        <v>304</v>
      </c>
      <c r="G863" s="181" t="s">
        <v>1550</v>
      </c>
      <c r="H863" s="181" t="s">
        <v>7</v>
      </c>
      <c r="I863" s="181" t="s">
        <v>1558</v>
      </c>
      <c r="J863" s="181">
        <v>37350</v>
      </c>
      <c r="K863" s="181">
        <v>693</v>
      </c>
      <c r="L863" s="181"/>
      <c r="M863" s="181"/>
      <c r="N863" s="596" t="s">
        <v>285</v>
      </c>
    </row>
    <row r="864" spans="1:14" s="158" customFormat="1" ht="18" customHeight="1" x14ac:dyDescent="0.25">
      <c r="A864" s="181">
        <v>25243</v>
      </c>
      <c r="B864" s="701">
        <v>60014547499</v>
      </c>
      <c r="C864" s="181" t="s">
        <v>1559</v>
      </c>
      <c r="D864" s="181" t="s">
        <v>1556</v>
      </c>
      <c r="E864" s="181" t="s">
        <v>1560</v>
      </c>
      <c r="F864" s="181" t="s">
        <v>304</v>
      </c>
      <c r="G864" s="181" t="s">
        <v>1550</v>
      </c>
      <c r="H864" s="181" t="s">
        <v>7</v>
      </c>
      <c r="I864" s="181" t="s">
        <v>1561</v>
      </c>
      <c r="J864" s="181">
        <v>24910</v>
      </c>
      <c r="K864" s="181">
        <v>304</v>
      </c>
      <c r="L864" s="181"/>
      <c r="M864" s="181"/>
      <c r="N864" s="596" t="s">
        <v>285</v>
      </c>
    </row>
    <row r="865" spans="1:14" s="158" customFormat="1" ht="18" customHeight="1" x14ac:dyDescent="0.25">
      <c r="A865" s="181">
        <v>58348</v>
      </c>
      <c r="B865" s="701">
        <v>31460</v>
      </c>
      <c r="C865" s="181" t="s">
        <v>10645</v>
      </c>
      <c r="D865" s="181" t="s">
        <v>1556</v>
      </c>
      <c r="E865" s="181" t="s">
        <v>1560</v>
      </c>
      <c r="F865" s="181" t="s">
        <v>304</v>
      </c>
      <c r="G865" s="181" t="s">
        <v>567</v>
      </c>
      <c r="H865" s="181" t="s">
        <v>5</v>
      </c>
      <c r="I865" s="181" t="s">
        <v>1561</v>
      </c>
      <c r="J865" s="181">
        <v>29680</v>
      </c>
      <c r="K865" s="181">
        <v>624</v>
      </c>
      <c r="L865" s="181"/>
      <c r="M865" s="181"/>
      <c r="N865" s="596" t="s">
        <v>285</v>
      </c>
    </row>
    <row r="866" spans="1:14" s="158" customFormat="1" ht="18" customHeight="1" x14ac:dyDescent="0.25">
      <c r="A866" s="181">
        <v>23973</v>
      </c>
      <c r="B866" s="701" t="s">
        <v>14781</v>
      </c>
      <c r="C866" s="181" t="s">
        <v>14782</v>
      </c>
      <c r="D866" s="181" t="s">
        <v>1556</v>
      </c>
      <c r="E866" s="181" t="s">
        <v>319</v>
      </c>
      <c r="F866" s="181" t="s">
        <v>304</v>
      </c>
      <c r="G866" s="181" t="s">
        <v>1550</v>
      </c>
      <c r="H866" s="181" t="s">
        <v>7</v>
      </c>
      <c r="I866" s="181" t="s">
        <v>447</v>
      </c>
      <c r="J866" s="181">
        <v>127430</v>
      </c>
      <c r="K866" s="181">
        <v>23</v>
      </c>
      <c r="L866" s="181"/>
      <c r="M866" s="181"/>
      <c r="N866" s="596" t="s">
        <v>285</v>
      </c>
    </row>
    <row r="867" spans="1:14" s="158" customFormat="1" ht="18" customHeight="1" x14ac:dyDescent="0.25">
      <c r="A867" s="181">
        <v>23581</v>
      </c>
      <c r="B867" s="701">
        <v>31393</v>
      </c>
      <c r="C867" s="181" t="s">
        <v>1562</v>
      </c>
      <c r="D867" s="181" t="s">
        <v>1556</v>
      </c>
      <c r="E867" s="181" t="s">
        <v>356</v>
      </c>
      <c r="F867" s="181" t="s">
        <v>304</v>
      </c>
      <c r="G867" s="181" t="s">
        <v>567</v>
      </c>
      <c r="H867" s="181" t="s">
        <v>5</v>
      </c>
      <c r="I867" s="181" t="s">
        <v>821</v>
      </c>
      <c r="J867" s="181">
        <v>69090</v>
      </c>
      <c r="K867" s="181">
        <v>6</v>
      </c>
      <c r="L867" s="181"/>
      <c r="M867" s="181"/>
      <c r="N867" s="596" t="s">
        <v>285</v>
      </c>
    </row>
    <row r="868" spans="1:14" s="158" customFormat="1" ht="18" customHeight="1" x14ac:dyDescent="0.25">
      <c r="A868" s="181">
        <v>82983</v>
      </c>
      <c r="B868" s="701">
        <v>31330</v>
      </c>
      <c r="C868" s="181" t="s">
        <v>1564</v>
      </c>
      <c r="D868" s="181" t="s">
        <v>1556</v>
      </c>
      <c r="E868" s="181" t="s">
        <v>1565</v>
      </c>
      <c r="F868" s="181" t="s">
        <v>304</v>
      </c>
      <c r="G868" s="181" t="s">
        <v>567</v>
      </c>
      <c r="H868" s="181" t="s">
        <v>5</v>
      </c>
      <c r="I868" s="181" t="s">
        <v>301</v>
      </c>
      <c r="J868" s="181">
        <v>57820</v>
      </c>
      <c r="K868" s="181">
        <v>6</v>
      </c>
      <c r="L868" s="181"/>
      <c r="M868" s="181"/>
      <c r="N868" s="596" t="s">
        <v>285</v>
      </c>
    </row>
    <row r="869" spans="1:14" s="158" customFormat="1" ht="18" customHeight="1" x14ac:dyDescent="0.25">
      <c r="A869" s="181">
        <v>82809</v>
      </c>
      <c r="B869" s="701">
        <v>31328</v>
      </c>
      <c r="C869" s="181" t="s">
        <v>12943</v>
      </c>
      <c r="D869" s="181" t="s">
        <v>1556</v>
      </c>
      <c r="E869" s="181" t="s">
        <v>303</v>
      </c>
      <c r="F869" s="181" t="s">
        <v>304</v>
      </c>
      <c r="G869" s="181" t="s">
        <v>567</v>
      </c>
      <c r="H869" s="181" t="s">
        <v>5</v>
      </c>
      <c r="I869" s="181" t="s">
        <v>301</v>
      </c>
      <c r="J869" s="181">
        <v>67120</v>
      </c>
      <c r="K869" s="181">
        <v>24</v>
      </c>
      <c r="L869" s="181"/>
      <c r="M869" s="181"/>
      <c r="N869" s="596" t="s">
        <v>285</v>
      </c>
    </row>
    <row r="870" spans="1:14" s="158" customFormat="1" ht="18" customHeight="1" x14ac:dyDescent="0.25">
      <c r="A870" s="181">
        <v>25242</v>
      </c>
      <c r="B870" s="701" t="s">
        <v>1567</v>
      </c>
      <c r="C870" s="181" t="s">
        <v>1568</v>
      </c>
      <c r="D870" s="181" t="s">
        <v>1556</v>
      </c>
      <c r="E870" s="181" t="s">
        <v>1569</v>
      </c>
      <c r="F870" s="181" t="s">
        <v>304</v>
      </c>
      <c r="G870" s="181" t="s">
        <v>1550</v>
      </c>
      <c r="H870" s="181" t="s">
        <v>7</v>
      </c>
      <c r="I870" s="181" t="s">
        <v>1570</v>
      </c>
      <c r="J870" s="181">
        <v>35720</v>
      </c>
      <c r="K870" s="181">
        <v>457</v>
      </c>
      <c r="L870" s="181"/>
      <c r="M870" s="181"/>
      <c r="N870" s="596" t="s">
        <v>285</v>
      </c>
    </row>
    <row r="871" spans="1:14" s="158" customFormat="1" ht="18" customHeight="1" x14ac:dyDescent="0.25">
      <c r="A871" s="181">
        <v>13762</v>
      </c>
      <c r="B871" s="701">
        <v>7700827436</v>
      </c>
      <c r="C871" s="181" t="s">
        <v>1571</v>
      </c>
      <c r="D871" s="181" t="s">
        <v>1556</v>
      </c>
      <c r="E871" s="181" t="s">
        <v>12944</v>
      </c>
      <c r="F871" s="181" t="s">
        <v>304</v>
      </c>
      <c r="G871" s="181" t="s">
        <v>1550</v>
      </c>
      <c r="H871" s="181" t="s">
        <v>7</v>
      </c>
      <c r="I871" s="181" t="s">
        <v>12945</v>
      </c>
      <c r="J871" s="181">
        <v>26470</v>
      </c>
      <c r="K871" s="181">
        <v>138</v>
      </c>
      <c r="L871" s="181"/>
      <c r="M871" s="181"/>
      <c r="N871" s="596" t="s">
        <v>285</v>
      </c>
    </row>
    <row r="872" spans="1:14" s="158" customFormat="1" ht="18" customHeight="1" x14ac:dyDescent="0.25">
      <c r="A872" s="181">
        <v>27618</v>
      </c>
      <c r="B872" s="701">
        <v>31352</v>
      </c>
      <c r="C872" s="181" t="s">
        <v>301</v>
      </c>
      <c r="D872" s="181" t="s">
        <v>1556</v>
      </c>
      <c r="E872" s="181" t="s">
        <v>12944</v>
      </c>
      <c r="F872" s="181" t="s">
        <v>304</v>
      </c>
      <c r="G872" s="181" t="s">
        <v>567</v>
      </c>
      <c r="H872" s="181" t="s">
        <v>5</v>
      </c>
      <c r="I872" s="181" t="s">
        <v>12945</v>
      </c>
      <c r="J872" s="181">
        <v>32220</v>
      </c>
      <c r="K872" s="181">
        <v>74</v>
      </c>
      <c r="L872" s="181"/>
      <c r="M872" s="181"/>
      <c r="N872" s="596" t="s">
        <v>285</v>
      </c>
    </row>
    <row r="873" spans="1:14" s="158" customFormat="1" ht="18" customHeight="1" x14ac:dyDescent="0.25">
      <c r="A873" s="181">
        <v>22091</v>
      </c>
      <c r="B873" s="701">
        <v>7702225025</v>
      </c>
      <c r="C873" s="181" t="s">
        <v>16498</v>
      </c>
      <c r="D873" s="181" t="s">
        <v>1556</v>
      </c>
      <c r="E873" s="181" t="s">
        <v>16499</v>
      </c>
      <c r="F873" s="181" t="s">
        <v>304</v>
      </c>
      <c r="G873" s="181" t="s">
        <v>309</v>
      </c>
      <c r="H873" s="181" t="s">
        <v>5</v>
      </c>
      <c r="I873" s="181" t="s">
        <v>16500</v>
      </c>
      <c r="J873" s="181">
        <v>19820</v>
      </c>
      <c r="K873" s="181">
        <v>20</v>
      </c>
      <c r="L873" s="181"/>
      <c r="M873" s="181"/>
      <c r="N873" s="596" t="s">
        <v>285</v>
      </c>
    </row>
    <row r="874" spans="1:14" s="158" customFormat="1" ht="18" customHeight="1" x14ac:dyDescent="0.25">
      <c r="A874" s="181">
        <v>17817</v>
      </c>
      <c r="B874" s="701">
        <v>31385</v>
      </c>
      <c r="C874" s="181" t="s">
        <v>16501</v>
      </c>
      <c r="D874" s="181" t="s">
        <v>1556</v>
      </c>
      <c r="E874" s="181" t="s">
        <v>16499</v>
      </c>
      <c r="F874" s="181" t="s">
        <v>304</v>
      </c>
      <c r="G874" s="181" t="s">
        <v>567</v>
      </c>
      <c r="H874" s="181" t="s">
        <v>5</v>
      </c>
      <c r="I874" s="181" t="s">
        <v>16500</v>
      </c>
      <c r="J874" s="181">
        <v>19830</v>
      </c>
      <c r="K874" s="181">
        <v>245</v>
      </c>
      <c r="L874" s="181"/>
      <c r="M874" s="181"/>
      <c r="N874" s="596" t="s">
        <v>285</v>
      </c>
    </row>
    <row r="875" spans="1:14" s="158" customFormat="1" ht="18" customHeight="1" x14ac:dyDescent="0.25">
      <c r="A875" s="181">
        <v>71808</v>
      </c>
      <c r="B875" s="701">
        <v>31318</v>
      </c>
      <c r="C875" s="181" t="s">
        <v>17846</v>
      </c>
      <c r="D875" s="181" t="s">
        <v>1573</v>
      </c>
      <c r="E875" s="181" t="s">
        <v>325</v>
      </c>
      <c r="F875" s="181" t="s">
        <v>304</v>
      </c>
      <c r="G875" s="181" t="s">
        <v>567</v>
      </c>
      <c r="H875" s="181" t="s">
        <v>5</v>
      </c>
      <c r="I875" s="181" t="s">
        <v>301</v>
      </c>
      <c r="J875" s="181">
        <v>21390</v>
      </c>
      <c r="K875" s="181">
        <v>4</v>
      </c>
      <c r="L875" s="181"/>
      <c r="M875" s="181"/>
      <c r="N875" s="596" t="s">
        <v>285</v>
      </c>
    </row>
    <row r="876" spans="1:14" s="158" customFormat="1" ht="18" customHeight="1" x14ac:dyDescent="0.25">
      <c r="A876" s="181">
        <v>71810</v>
      </c>
      <c r="B876" s="701">
        <v>31322</v>
      </c>
      <c r="C876" s="181" t="s">
        <v>12946</v>
      </c>
      <c r="D876" s="181" t="s">
        <v>1573</v>
      </c>
      <c r="E876" s="181" t="s">
        <v>605</v>
      </c>
      <c r="F876" s="181" t="s">
        <v>304</v>
      </c>
      <c r="G876" s="181" t="s">
        <v>567</v>
      </c>
      <c r="H876" s="181" t="s">
        <v>5</v>
      </c>
      <c r="I876" s="181" t="s">
        <v>301</v>
      </c>
      <c r="J876" s="181">
        <v>23990</v>
      </c>
      <c r="K876" s="181">
        <v>3</v>
      </c>
      <c r="L876" s="181"/>
      <c r="M876" s="181"/>
      <c r="N876" s="596" t="s">
        <v>285</v>
      </c>
    </row>
    <row r="877" spans="1:14" s="158" customFormat="1" ht="18" customHeight="1" x14ac:dyDescent="0.25">
      <c r="A877" s="181">
        <v>32979</v>
      </c>
      <c r="B877" s="701">
        <v>31316</v>
      </c>
      <c r="C877" s="181" t="s">
        <v>17847</v>
      </c>
      <c r="D877" s="181" t="s">
        <v>1573</v>
      </c>
      <c r="E877" s="181" t="s">
        <v>492</v>
      </c>
      <c r="F877" s="181" t="s">
        <v>304</v>
      </c>
      <c r="G877" s="181" t="s">
        <v>567</v>
      </c>
      <c r="H877" s="181" t="s">
        <v>5</v>
      </c>
      <c r="I877" s="181" t="s">
        <v>529</v>
      </c>
      <c r="J877" s="181">
        <v>36520</v>
      </c>
      <c r="K877" s="181">
        <v>7</v>
      </c>
      <c r="L877" s="181"/>
      <c r="M877" s="181"/>
      <c r="N877" s="596" t="s">
        <v>285</v>
      </c>
    </row>
    <row r="878" spans="1:14" s="158" customFormat="1" ht="18" customHeight="1" x14ac:dyDescent="0.25">
      <c r="A878" s="181">
        <v>13258</v>
      </c>
      <c r="B878" s="701" t="s">
        <v>1574</v>
      </c>
      <c r="C878" s="181" t="s">
        <v>1575</v>
      </c>
      <c r="D878" s="181" t="s">
        <v>1576</v>
      </c>
      <c r="E878" s="181" t="s">
        <v>873</v>
      </c>
      <c r="F878" s="181" t="s">
        <v>304</v>
      </c>
      <c r="G878" s="181" t="s">
        <v>1550</v>
      </c>
      <c r="H878" s="181" t="s">
        <v>7</v>
      </c>
      <c r="I878" s="181" t="s">
        <v>1577</v>
      </c>
      <c r="J878" s="181">
        <v>52410</v>
      </c>
      <c r="K878" s="181">
        <v>206</v>
      </c>
      <c r="L878" s="181"/>
      <c r="M878" s="181"/>
      <c r="N878" s="596" t="s">
        <v>285</v>
      </c>
    </row>
    <row r="879" spans="1:14" s="158" customFormat="1" ht="18" customHeight="1" x14ac:dyDescent="0.25">
      <c r="A879" s="181">
        <v>22912</v>
      </c>
      <c r="B879" s="701">
        <v>31356</v>
      </c>
      <c r="C879" s="181" t="s">
        <v>14154</v>
      </c>
      <c r="D879" s="181" t="s">
        <v>1576</v>
      </c>
      <c r="E879" s="181" t="s">
        <v>873</v>
      </c>
      <c r="F879" s="181" t="s">
        <v>304</v>
      </c>
      <c r="G879" s="181" t="s">
        <v>567</v>
      </c>
      <c r="H879" s="181" t="s">
        <v>5</v>
      </c>
      <c r="I879" s="181" t="s">
        <v>4694</v>
      </c>
      <c r="J879" s="181">
        <v>60650</v>
      </c>
      <c r="K879" s="181">
        <v>47</v>
      </c>
      <c r="L879" s="181"/>
      <c r="M879" s="181"/>
      <c r="N879" s="596" t="s">
        <v>285</v>
      </c>
    </row>
    <row r="880" spans="1:14" s="158" customFormat="1" ht="18" customHeight="1" x14ac:dyDescent="0.25">
      <c r="A880" s="181">
        <v>13885</v>
      </c>
      <c r="B880" s="701" t="s">
        <v>1579</v>
      </c>
      <c r="C880" s="181" t="s">
        <v>1580</v>
      </c>
      <c r="D880" s="181" t="s">
        <v>1578</v>
      </c>
      <c r="E880" s="181" t="s">
        <v>1581</v>
      </c>
      <c r="F880" s="181" t="s">
        <v>304</v>
      </c>
      <c r="G880" s="181" t="s">
        <v>1550</v>
      </c>
      <c r="H880" s="181" t="s">
        <v>7</v>
      </c>
      <c r="I880" s="181" t="s">
        <v>834</v>
      </c>
      <c r="J880" s="181">
        <v>23370</v>
      </c>
      <c r="K880" s="181">
        <v>92</v>
      </c>
      <c r="L880" s="181"/>
      <c r="M880" s="181"/>
      <c r="N880" s="596" t="s">
        <v>285</v>
      </c>
    </row>
    <row r="881" spans="1:14" s="158" customFormat="1" ht="18" customHeight="1" x14ac:dyDescent="0.25">
      <c r="A881" s="181">
        <v>7602</v>
      </c>
      <c r="B881" s="701">
        <v>31306</v>
      </c>
      <c r="C881" s="181" t="s">
        <v>16502</v>
      </c>
      <c r="D881" s="181" t="s">
        <v>16503</v>
      </c>
      <c r="E881" s="181" t="s">
        <v>303</v>
      </c>
      <c r="F881" s="181" t="s">
        <v>304</v>
      </c>
      <c r="G881" s="181" t="s">
        <v>567</v>
      </c>
      <c r="H881" s="181" t="s">
        <v>5</v>
      </c>
      <c r="I881" s="181" t="s">
        <v>301</v>
      </c>
      <c r="J881" s="181">
        <v>29600</v>
      </c>
      <c r="K881" s="181">
        <v>27</v>
      </c>
      <c r="L881" s="181"/>
      <c r="M881" s="181"/>
      <c r="N881" s="596" t="s">
        <v>285</v>
      </c>
    </row>
    <row r="882" spans="1:14" s="158" customFormat="1" ht="18" customHeight="1" x14ac:dyDescent="0.25">
      <c r="A882" s="181">
        <v>24525</v>
      </c>
      <c r="B882" s="701" t="s">
        <v>12947</v>
      </c>
      <c r="C882" s="181" t="s">
        <v>301</v>
      </c>
      <c r="D882" s="181" t="s">
        <v>1582</v>
      </c>
      <c r="E882" s="181" t="s">
        <v>1563</v>
      </c>
      <c r="F882" s="181" t="s">
        <v>304</v>
      </c>
      <c r="G882" s="181" t="s">
        <v>718</v>
      </c>
      <c r="H882" s="181" t="s">
        <v>5</v>
      </c>
      <c r="I882" s="181" t="s">
        <v>301</v>
      </c>
      <c r="J882" s="181">
        <v>4390</v>
      </c>
      <c r="K882" s="181">
        <v>9</v>
      </c>
      <c r="L882" s="181"/>
      <c r="M882" s="181"/>
      <c r="N882" s="596" t="s">
        <v>285</v>
      </c>
    </row>
    <row r="883" spans="1:14" s="158" customFormat="1" ht="18" customHeight="1" x14ac:dyDescent="0.25">
      <c r="A883" s="181">
        <v>2843</v>
      </c>
      <c r="B883" s="701">
        <v>31412</v>
      </c>
      <c r="C883" s="181" t="s">
        <v>301</v>
      </c>
      <c r="D883" s="181" t="s">
        <v>1582</v>
      </c>
      <c r="E883" s="181" t="s">
        <v>1583</v>
      </c>
      <c r="F883" s="181" t="s">
        <v>304</v>
      </c>
      <c r="G883" s="181" t="s">
        <v>567</v>
      </c>
      <c r="H883" s="181" t="s">
        <v>5</v>
      </c>
      <c r="I883" s="181" t="s">
        <v>301</v>
      </c>
      <c r="J883" s="181">
        <v>7570</v>
      </c>
      <c r="K883" s="181">
        <v>4</v>
      </c>
      <c r="L883" s="181"/>
      <c r="M883" s="181"/>
      <c r="N883" s="596" t="s">
        <v>285</v>
      </c>
    </row>
    <row r="884" spans="1:14" s="158" customFormat="1" ht="18" customHeight="1" x14ac:dyDescent="0.25">
      <c r="A884" s="181">
        <v>14643</v>
      </c>
      <c r="B884" s="701">
        <v>1466</v>
      </c>
      <c r="C884" s="181" t="s">
        <v>301</v>
      </c>
      <c r="D884" s="181" t="s">
        <v>1582</v>
      </c>
      <c r="E884" s="181" t="s">
        <v>1584</v>
      </c>
      <c r="F884" s="181" t="s">
        <v>304</v>
      </c>
      <c r="G884" s="181" t="s">
        <v>309</v>
      </c>
      <c r="H884" s="181" t="s">
        <v>5</v>
      </c>
      <c r="I884" s="181" t="s">
        <v>1585</v>
      </c>
      <c r="J884" s="181">
        <v>3690</v>
      </c>
      <c r="K884" s="181">
        <v>8</v>
      </c>
      <c r="L884" s="181"/>
      <c r="M884" s="181"/>
      <c r="N884" s="596" t="s">
        <v>285</v>
      </c>
    </row>
    <row r="885" spans="1:14" s="158" customFormat="1" ht="18" customHeight="1" x14ac:dyDescent="0.25">
      <c r="A885" s="181">
        <v>30485</v>
      </c>
      <c r="B885" s="701" t="s">
        <v>11543</v>
      </c>
      <c r="C885" s="181" t="s">
        <v>301</v>
      </c>
      <c r="D885" s="181" t="s">
        <v>11544</v>
      </c>
      <c r="E885" s="181" t="s">
        <v>339</v>
      </c>
      <c r="F885" s="181" t="s">
        <v>304</v>
      </c>
      <c r="G885" s="181" t="s">
        <v>718</v>
      </c>
      <c r="H885" s="181" t="s">
        <v>5</v>
      </c>
      <c r="I885" s="181" t="s">
        <v>11545</v>
      </c>
      <c r="J885" s="181">
        <v>56440</v>
      </c>
      <c r="K885" s="181">
        <v>7</v>
      </c>
      <c r="L885" s="181"/>
      <c r="M885" s="181"/>
      <c r="N885" s="596" t="s">
        <v>285</v>
      </c>
    </row>
    <row r="886" spans="1:14" s="158" customFormat="1" ht="18" customHeight="1" x14ac:dyDescent="0.25">
      <c r="A886" s="181">
        <v>30486</v>
      </c>
      <c r="B886" s="701" t="s">
        <v>11546</v>
      </c>
      <c r="C886" s="181" t="s">
        <v>301</v>
      </c>
      <c r="D886" s="181" t="s">
        <v>6772</v>
      </c>
      <c r="E886" s="181" t="s">
        <v>339</v>
      </c>
      <c r="F886" s="181" t="s">
        <v>304</v>
      </c>
      <c r="G886" s="181" t="s">
        <v>718</v>
      </c>
      <c r="H886" s="181" t="s">
        <v>5</v>
      </c>
      <c r="I886" s="181" t="s">
        <v>1669</v>
      </c>
      <c r="J886" s="181">
        <v>9160</v>
      </c>
      <c r="K886" s="181">
        <v>2</v>
      </c>
      <c r="L886" s="181"/>
      <c r="M886" s="181"/>
      <c r="N886" s="596" t="s">
        <v>285</v>
      </c>
    </row>
    <row r="887" spans="1:14" s="158" customFormat="1" ht="18" customHeight="1" x14ac:dyDescent="0.25">
      <c r="A887" s="181">
        <v>44635</v>
      </c>
      <c r="B887" s="701">
        <v>31339</v>
      </c>
      <c r="C887" s="181" t="s">
        <v>17848</v>
      </c>
      <c r="D887" s="181" t="s">
        <v>6772</v>
      </c>
      <c r="E887" s="181" t="s">
        <v>303</v>
      </c>
      <c r="F887" s="181" t="s">
        <v>304</v>
      </c>
      <c r="G887" s="181" t="s">
        <v>567</v>
      </c>
      <c r="H887" s="181" t="s">
        <v>5</v>
      </c>
      <c r="I887" s="181" t="s">
        <v>17849</v>
      </c>
      <c r="J887" s="181">
        <v>7430</v>
      </c>
      <c r="K887" s="181">
        <v>3</v>
      </c>
      <c r="L887" s="181"/>
      <c r="M887" s="181"/>
      <c r="N887" s="596" t="s">
        <v>285</v>
      </c>
    </row>
    <row r="888" spans="1:14" s="158" customFormat="1" ht="18" customHeight="1" x14ac:dyDescent="0.25">
      <c r="A888" s="181">
        <v>17815</v>
      </c>
      <c r="B888" s="701" t="s">
        <v>1588</v>
      </c>
      <c r="C888" s="181" t="s">
        <v>1589</v>
      </c>
      <c r="D888" s="181" t="s">
        <v>1590</v>
      </c>
      <c r="E888" s="181" t="s">
        <v>1591</v>
      </c>
      <c r="F888" s="181" t="s">
        <v>304</v>
      </c>
      <c r="G888" s="181" t="s">
        <v>1550</v>
      </c>
      <c r="H888" s="181" t="s">
        <v>7</v>
      </c>
      <c r="I888" s="181" t="s">
        <v>1592</v>
      </c>
      <c r="J888" s="181">
        <v>108360</v>
      </c>
      <c r="K888" s="181">
        <v>18</v>
      </c>
      <c r="L888" s="181"/>
      <c r="M888" s="181"/>
      <c r="N888" s="596" t="s">
        <v>285</v>
      </c>
    </row>
    <row r="889" spans="1:14" s="158" customFormat="1" ht="18" customHeight="1" x14ac:dyDescent="0.25">
      <c r="A889" s="181">
        <v>6615</v>
      </c>
      <c r="B889" s="701">
        <v>31354</v>
      </c>
      <c r="C889" s="181" t="s">
        <v>16504</v>
      </c>
      <c r="D889" s="181" t="s">
        <v>1590</v>
      </c>
      <c r="E889" s="181" t="s">
        <v>1591</v>
      </c>
      <c r="F889" s="181" t="s">
        <v>304</v>
      </c>
      <c r="G889" s="181" t="s">
        <v>567</v>
      </c>
      <c r="H889" s="181" t="s">
        <v>5</v>
      </c>
      <c r="I889" s="181" t="s">
        <v>16505</v>
      </c>
      <c r="J889" s="181">
        <v>95810</v>
      </c>
      <c r="K889" s="181">
        <v>7</v>
      </c>
      <c r="L889" s="181"/>
      <c r="M889" s="181"/>
      <c r="N889" s="596" t="s">
        <v>285</v>
      </c>
    </row>
    <row r="890" spans="1:14" s="158" customFormat="1" ht="18" customHeight="1" x14ac:dyDescent="0.25">
      <c r="A890" s="181">
        <v>13886</v>
      </c>
      <c r="B890" s="701" t="s">
        <v>1593</v>
      </c>
      <c r="C890" s="181" t="s">
        <v>1594</v>
      </c>
      <c r="D890" s="181" t="s">
        <v>1590</v>
      </c>
      <c r="E890" s="181" t="s">
        <v>337</v>
      </c>
      <c r="F890" s="181" t="s">
        <v>304</v>
      </c>
      <c r="G890" s="181" t="s">
        <v>1550</v>
      </c>
      <c r="H890" s="181" t="s">
        <v>7</v>
      </c>
      <c r="I890" s="181" t="s">
        <v>1595</v>
      </c>
      <c r="J890" s="181">
        <v>109830</v>
      </c>
      <c r="K890" s="181">
        <v>76</v>
      </c>
      <c r="L890" s="181"/>
      <c r="M890" s="181"/>
      <c r="N890" s="596" t="s">
        <v>285</v>
      </c>
    </row>
    <row r="891" spans="1:14" s="158" customFormat="1" ht="18" customHeight="1" x14ac:dyDescent="0.25">
      <c r="A891" s="181">
        <v>3709</v>
      </c>
      <c r="B891" s="701">
        <v>31355</v>
      </c>
      <c r="C891" s="181" t="s">
        <v>10646</v>
      </c>
      <c r="D891" s="181" t="s">
        <v>1590</v>
      </c>
      <c r="E891" s="181" t="s">
        <v>337</v>
      </c>
      <c r="F891" s="181" t="s">
        <v>304</v>
      </c>
      <c r="G891" s="181" t="s">
        <v>567</v>
      </c>
      <c r="H891" s="181" t="s">
        <v>5</v>
      </c>
      <c r="I891" s="181" t="s">
        <v>1595</v>
      </c>
      <c r="J891" s="181">
        <v>90320</v>
      </c>
      <c r="K891" s="181">
        <v>40</v>
      </c>
      <c r="L891" s="181"/>
      <c r="M891" s="181"/>
      <c r="N891" s="596" t="s">
        <v>285</v>
      </c>
    </row>
    <row r="892" spans="1:14" s="158" customFormat="1" ht="18" customHeight="1" x14ac:dyDescent="0.25">
      <c r="A892" s="181">
        <v>27616</v>
      </c>
      <c r="B892" s="701">
        <v>31459</v>
      </c>
      <c r="C892" s="181" t="s">
        <v>17850</v>
      </c>
      <c r="D892" s="181" t="s">
        <v>1590</v>
      </c>
      <c r="E892" s="181" t="s">
        <v>807</v>
      </c>
      <c r="F892" s="181" t="s">
        <v>304</v>
      </c>
      <c r="G892" s="181" t="s">
        <v>567</v>
      </c>
      <c r="H892" s="181" t="s">
        <v>5</v>
      </c>
      <c r="I892" s="181" t="s">
        <v>458</v>
      </c>
      <c r="J892" s="181">
        <v>226070</v>
      </c>
      <c r="K892" s="181">
        <v>6</v>
      </c>
      <c r="L892" s="181"/>
      <c r="M892" s="181"/>
      <c r="N892" s="596" t="s">
        <v>285</v>
      </c>
    </row>
    <row r="893" spans="1:14" s="158" customFormat="1" ht="18" customHeight="1" x14ac:dyDescent="0.25">
      <c r="A893" s="181">
        <v>13763</v>
      </c>
      <c r="B893" s="701" t="s">
        <v>17851</v>
      </c>
      <c r="C893" s="181" t="s">
        <v>17852</v>
      </c>
      <c r="D893" s="181" t="s">
        <v>1590</v>
      </c>
      <c r="E893" s="181" t="s">
        <v>807</v>
      </c>
      <c r="F893" s="181" t="s">
        <v>304</v>
      </c>
      <c r="G893" s="181" t="s">
        <v>1550</v>
      </c>
      <c r="H893" s="181" t="s">
        <v>7</v>
      </c>
      <c r="I893" s="181" t="s">
        <v>301</v>
      </c>
      <c r="J893" s="181">
        <v>236940</v>
      </c>
      <c r="K893" s="181">
        <v>1</v>
      </c>
      <c r="L893" s="181"/>
      <c r="M893" s="181"/>
      <c r="N893" s="596" t="s">
        <v>285</v>
      </c>
    </row>
    <row r="894" spans="1:14" s="158" customFormat="1" ht="18" customHeight="1" x14ac:dyDescent="0.25">
      <c r="A894" s="181">
        <v>14048</v>
      </c>
      <c r="B894" s="701">
        <v>31390</v>
      </c>
      <c r="C894" s="181" t="s">
        <v>14783</v>
      </c>
      <c r="D894" s="181" t="s">
        <v>1590</v>
      </c>
      <c r="E894" s="181" t="s">
        <v>322</v>
      </c>
      <c r="F894" s="181" t="s">
        <v>304</v>
      </c>
      <c r="G894" s="181" t="s">
        <v>567</v>
      </c>
      <c r="H894" s="181" t="s">
        <v>5</v>
      </c>
      <c r="I894" s="181" t="s">
        <v>14784</v>
      </c>
      <c r="J894" s="181">
        <v>100520</v>
      </c>
      <c r="K894" s="181">
        <v>13</v>
      </c>
      <c r="L894" s="181"/>
      <c r="M894" s="181"/>
      <c r="N894" s="596" t="s">
        <v>285</v>
      </c>
    </row>
    <row r="895" spans="1:14" s="158" customFormat="1" ht="18" customHeight="1" x14ac:dyDescent="0.25">
      <c r="A895" s="181">
        <v>21131</v>
      </c>
      <c r="B895" s="701">
        <v>31301</v>
      </c>
      <c r="C895" s="181" t="s">
        <v>17853</v>
      </c>
      <c r="D895" s="181" t="s">
        <v>1590</v>
      </c>
      <c r="E895" s="181" t="s">
        <v>423</v>
      </c>
      <c r="F895" s="181" t="s">
        <v>304</v>
      </c>
      <c r="G895" s="181" t="s">
        <v>567</v>
      </c>
      <c r="H895" s="181" t="s">
        <v>5</v>
      </c>
      <c r="I895" s="181" t="s">
        <v>529</v>
      </c>
      <c r="J895" s="181">
        <v>35880</v>
      </c>
      <c r="K895" s="181">
        <v>5</v>
      </c>
      <c r="L895" s="181"/>
      <c r="M895" s="181"/>
      <c r="N895" s="596" t="s">
        <v>285</v>
      </c>
    </row>
    <row r="896" spans="1:14" s="158" customFormat="1" ht="18" customHeight="1" x14ac:dyDescent="0.25">
      <c r="A896" s="181">
        <v>21246</v>
      </c>
      <c r="B896" s="701">
        <v>31307</v>
      </c>
      <c r="C896" s="181" t="s">
        <v>1596</v>
      </c>
      <c r="D896" s="181" t="s">
        <v>1590</v>
      </c>
      <c r="E896" s="181" t="s">
        <v>1597</v>
      </c>
      <c r="F896" s="181" t="s">
        <v>304</v>
      </c>
      <c r="G896" s="181" t="s">
        <v>567</v>
      </c>
      <c r="H896" s="181" t="s">
        <v>5</v>
      </c>
      <c r="I896" s="181" t="s">
        <v>301</v>
      </c>
      <c r="J896" s="181">
        <v>31770</v>
      </c>
      <c r="K896" s="181">
        <v>13</v>
      </c>
      <c r="L896" s="181"/>
      <c r="M896" s="181"/>
      <c r="N896" s="596" t="s">
        <v>285</v>
      </c>
    </row>
    <row r="897" spans="1:14" s="158" customFormat="1" ht="18" customHeight="1" x14ac:dyDescent="0.25">
      <c r="A897" s="181">
        <v>85170</v>
      </c>
      <c r="B897" s="701">
        <v>31317</v>
      </c>
      <c r="C897" s="181" t="s">
        <v>17854</v>
      </c>
      <c r="D897" s="181" t="s">
        <v>1590</v>
      </c>
      <c r="E897" s="181" t="s">
        <v>760</v>
      </c>
      <c r="F897" s="181" t="s">
        <v>304</v>
      </c>
      <c r="G897" s="181" t="s">
        <v>567</v>
      </c>
      <c r="H897" s="181" t="s">
        <v>5</v>
      </c>
      <c r="I897" s="181" t="s">
        <v>1019</v>
      </c>
      <c r="J897" s="181">
        <v>53220</v>
      </c>
      <c r="K897" s="181">
        <v>7</v>
      </c>
      <c r="L897" s="181"/>
      <c r="M897" s="181"/>
      <c r="N897" s="596" t="s">
        <v>285</v>
      </c>
    </row>
    <row r="898" spans="1:14" s="158" customFormat="1" ht="18" customHeight="1" x14ac:dyDescent="0.25">
      <c r="A898" s="181">
        <v>9580</v>
      </c>
      <c r="B898" s="701" t="s">
        <v>1598</v>
      </c>
      <c r="C898" s="181" t="s">
        <v>1599</v>
      </c>
      <c r="D898" s="181" t="s">
        <v>1590</v>
      </c>
      <c r="E898" s="181" t="s">
        <v>1600</v>
      </c>
      <c r="F898" s="181" t="s">
        <v>304</v>
      </c>
      <c r="G898" s="181" t="s">
        <v>1550</v>
      </c>
      <c r="H898" s="181" t="s">
        <v>7</v>
      </c>
      <c r="I898" s="181" t="s">
        <v>301</v>
      </c>
      <c r="J898" s="181">
        <v>127510</v>
      </c>
      <c r="K898" s="181">
        <v>67</v>
      </c>
      <c r="L898" s="181"/>
      <c r="M898" s="181"/>
      <c r="N898" s="596" t="s">
        <v>285</v>
      </c>
    </row>
    <row r="899" spans="1:14" s="158" customFormat="1" ht="18" customHeight="1" x14ac:dyDescent="0.25">
      <c r="A899" s="181">
        <v>24384</v>
      </c>
      <c r="B899" s="701">
        <v>31387</v>
      </c>
      <c r="C899" s="181" t="s">
        <v>301</v>
      </c>
      <c r="D899" s="181" t="s">
        <v>1590</v>
      </c>
      <c r="E899" s="181" t="s">
        <v>1600</v>
      </c>
      <c r="F899" s="181" t="s">
        <v>304</v>
      </c>
      <c r="G899" s="181" t="s">
        <v>567</v>
      </c>
      <c r="H899" s="181" t="s">
        <v>5</v>
      </c>
      <c r="I899" s="181" t="s">
        <v>301</v>
      </c>
      <c r="J899" s="181">
        <v>125870</v>
      </c>
      <c r="K899" s="181">
        <v>67</v>
      </c>
      <c r="L899" s="181"/>
      <c r="M899" s="181"/>
      <c r="N899" s="596" t="s">
        <v>285</v>
      </c>
    </row>
    <row r="900" spans="1:14" s="158" customFormat="1" ht="18" customHeight="1" x14ac:dyDescent="0.25">
      <c r="A900" s="181">
        <v>18705</v>
      </c>
      <c r="B900" s="701" t="s">
        <v>1601</v>
      </c>
      <c r="C900" s="181" t="s">
        <v>301</v>
      </c>
      <c r="D900" s="181" t="s">
        <v>1590</v>
      </c>
      <c r="E900" s="181" t="s">
        <v>990</v>
      </c>
      <c r="F900" s="181" t="s">
        <v>304</v>
      </c>
      <c r="G900" s="181" t="s">
        <v>1550</v>
      </c>
      <c r="H900" s="181" t="s">
        <v>7</v>
      </c>
      <c r="I900" s="181" t="s">
        <v>1020</v>
      </c>
      <c r="J900" s="181">
        <v>128630</v>
      </c>
      <c r="K900" s="181">
        <v>23</v>
      </c>
      <c r="L900" s="181"/>
      <c r="M900" s="181"/>
      <c r="N900" s="596" t="s">
        <v>285</v>
      </c>
    </row>
    <row r="901" spans="1:14" s="158" customFormat="1" ht="18" customHeight="1" x14ac:dyDescent="0.25">
      <c r="A901" s="181">
        <v>25632</v>
      </c>
      <c r="B901" s="701">
        <v>31386</v>
      </c>
      <c r="C901" s="181" t="s">
        <v>10647</v>
      </c>
      <c r="D901" s="181" t="s">
        <v>1590</v>
      </c>
      <c r="E901" s="181" t="s">
        <v>990</v>
      </c>
      <c r="F901" s="181" t="s">
        <v>304</v>
      </c>
      <c r="G901" s="181" t="s">
        <v>567</v>
      </c>
      <c r="H901" s="181" t="s">
        <v>5</v>
      </c>
      <c r="I901" s="181" t="s">
        <v>301</v>
      </c>
      <c r="J901" s="181">
        <v>115140</v>
      </c>
      <c r="K901" s="181">
        <v>25</v>
      </c>
      <c r="L901" s="181"/>
      <c r="M901" s="181"/>
      <c r="N901" s="596" t="s">
        <v>285</v>
      </c>
    </row>
    <row r="902" spans="1:14" s="158" customFormat="1" ht="18" customHeight="1" x14ac:dyDescent="0.25">
      <c r="A902" s="181">
        <v>9577</v>
      </c>
      <c r="B902" s="701" t="s">
        <v>1602</v>
      </c>
      <c r="C902" s="181" t="s">
        <v>1603</v>
      </c>
      <c r="D902" s="181" t="s">
        <v>1590</v>
      </c>
      <c r="E902" s="181" t="s">
        <v>1604</v>
      </c>
      <c r="F902" s="181" t="s">
        <v>304</v>
      </c>
      <c r="G902" s="181" t="s">
        <v>1550</v>
      </c>
      <c r="H902" s="181" t="s">
        <v>7</v>
      </c>
      <c r="I902" s="181" t="s">
        <v>301</v>
      </c>
      <c r="J902" s="181">
        <v>116330</v>
      </c>
      <c r="K902" s="181">
        <v>159</v>
      </c>
      <c r="L902" s="181"/>
      <c r="M902" s="181"/>
      <c r="N902" s="596" t="s">
        <v>285</v>
      </c>
    </row>
    <row r="903" spans="1:14" s="158" customFormat="1" ht="18" customHeight="1" x14ac:dyDescent="0.25">
      <c r="A903" s="181">
        <v>29003</v>
      </c>
      <c r="B903" s="701">
        <v>31471</v>
      </c>
      <c r="C903" s="181" t="s">
        <v>12948</v>
      </c>
      <c r="D903" s="181" t="s">
        <v>1590</v>
      </c>
      <c r="E903" s="181" t="s">
        <v>1604</v>
      </c>
      <c r="F903" s="181" t="s">
        <v>304</v>
      </c>
      <c r="G903" s="181" t="s">
        <v>567</v>
      </c>
      <c r="H903" s="181" t="s">
        <v>5</v>
      </c>
      <c r="I903" s="181" t="s">
        <v>12949</v>
      </c>
      <c r="J903" s="181">
        <v>96170</v>
      </c>
      <c r="K903" s="181">
        <v>86</v>
      </c>
      <c r="L903" s="181"/>
      <c r="M903" s="181"/>
      <c r="N903" s="596" t="s">
        <v>285</v>
      </c>
    </row>
    <row r="904" spans="1:14" s="158" customFormat="1" ht="18" customHeight="1" x14ac:dyDescent="0.25">
      <c r="A904" s="181">
        <v>29213</v>
      </c>
      <c r="B904" s="701" t="s">
        <v>14785</v>
      </c>
      <c r="C904" s="181" t="s">
        <v>301</v>
      </c>
      <c r="D904" s="181" t="s">
        <v>1590</v>
      </c>
      <c r="E904" s="181" t="s">
        <v>12003</v>
      </c>
      <c r="F904" s="181" t="s">
        <v>304</v>
      </c>
      <c r="G904" s="181" t="s">
        <v>827</v>
      </c>
      <c r="H904" s="181" t="s">
        <v>11</v>
      </c>
      <c r="I904" s="181" t="s">
        <v>17454</v>
      </c>
      <c r="J904" s="181">
        <v>174840</v>
      </c>
      <c r="K904" s="181">
        <v>77</v>
      </c>
      <c r="L904" s="181"/>
      <c r="M904" s="181"/>
      <c r="N904" s="596" t="s">
        <v>285</v>
      </c>
    </row>
    <row r="905" spans="1:14" s="158" customFormat="1" ht="18" customHeight="1" x14ac:dyDescent="0.25">
      <c r="A905" s="181">
        <v>30137</v>
      </c>
      <c r="B905" s="701">
        <v>31468</v>
      </c>
      <c r="C905" s="181" t="s">
        <v>17855</v>
      </c>
      <c r="D905" s="181" t="s">
        <v>1590</v>
      </c>
      <c r="E905" s="181" t="s">
        <v>12003</v>
      </c>
      <c r="F905" s="181" t="s">
        <v>304</v>
      </c>
      <c r="G905" s="181" t="s">
        <v>567</v>
      </c>
      <c r="H905" s="181" t="s">
        <v>5</v>
      </c>
      <c r="I905" s="181" t="s">
        <v>17856</v>
      </c>
      <c r="J905" s="181">
        <v>122830</v>
      </c>
      <c r="K905" s="181">
        <v>18</v>
      </c>
      <c r="L905" s="181"/>
      <c r="M905" s="181"/>
      <c r="N905" s="596" t="s">
        <v>285</v>
      </c>
    </row>
    <row r="906" spans="1:14" s="158" customFormat="1" ht="18" customHeight="1" x14ac:dyDescent="0.25">
      <c r="A906" s="181">
        <v>9960</v>
      </c>
      <c r="B906" s="701" t="s">
        <v>1605</v>
      </c>
      <c r="C906" s="181" t="s">
        <v>1606</v>
      </c>
      <c r="D906" s="181" t="s">
        <v>1590</v>
      </c>
      <c r="E906" s="181" t="s">
        <v>1607</v>
      </c>
      <c r="F906" s="181" t="s">
        <v>304</v>
      </c>
      <c r="G906" s="181" t="s">
        <v>1550</v>
      </c>
      <c r="H906" s="181" t="s">
        <v>7</v>
      </c>
      <c r="I906" s="181" t="s">
        <v>1608</v>
      </c>
      <c r="J906" s="181">
        <v>88160</v>
      </c>
      <c r="K906" s="181">
        <v>39</v>
      </c>
      <c r="L906" s="181"/>
      <c r="M906" s="181"/>
      <c r="N906" s="596" t="s">
        <v>285</v>
      </c>
    </row>
    <row r="907" spans="1:14" s="158" customFormat="1" ht="18" customHeight="1" x14ac:dyDescent="0.25">
      <c r="A907" s="181">
        <v>29160</v>
      </c>
      <c r="B907" s="701">
        <v>8200272424</v>
      </c>
      <c r="C907" s="181" t="s">
        <v>301</v>
      </c>
      <c r="D907" s="181" t="s">
        <v>1590</v>
      </c>
      <c r="E907" s="181" t="s">
        <v>1609</v>
      </c>
      <c r="F907" s="181" t="s">
        <v>304</v>
      </c>
      <c r="G907" s="181" t="s">
        <v>1550</v>
      </c>
      <c r="H907" s="181" t="s">
        <v>7</v>
      </c>
      <c r="I907" s="181" t="s">
        <v>1610</v>
      </c>
      <c r="J907" s="181">
        <v>49060</v>
      </c>
      <c r="K907" s="181">
        <v>29</v>
      </c>
      <c r="L907" s="181"/>
      <c r="M907" s="181"/>
      <c r="N907" s="596" t="s">
        <v>285</v>
      </c>
    </row>
    <row r="908" spans="1:14" s="158" customFormat="1" ht="18" customHeight="1" x14ac:dyDescent="0.25">
      <c r="A908" s="181">
        <v>22231</v>
      </c>
      <c r="B908" s="701" t="s">
        <v>14786</v>
      </c>
      <c r="C908" s="181" t="s">
        <v>14787</v>
      </c>
      <c r="D908" s="181" t="s">
        <v>1611</v>
      </c>
      <c r="E908" s="181" t="s">
        <v>628</v>
      </c>
      <c r="F908" s="181" t="s">
        <v>304</v>
      </c>
      <c r="G908" s="181" t="s">
        <v>1550</v>
      </c>
      <c r="H908" s="181" t="s">
        <v>7</v>
      </c>
      <c r="I908" s="181" t="s">
        <v>1020</v>
      </c>
      <c r="J908" s="181">
        <v>48110</v>
      </c>
      <c r="K908" s="181">
        <v>15</v>
      </c>
      <c r="L908" s="181"/>
      <c r="M908" s="181"/>
      <c r="N908" s="596" t="s">
        <v>285</v>
      </c>
    </row>
    <row r="909" spans="1:14" s="158" customFormat="1" ht="18" customHeight="1" x14ac:dyDescent="0.25">
      <c r="A909" s="181">
        <v>27358</v>
      </c>
      <c r="B909" s="701">
        <v>31438</v>
      </c>
      <c r="C909" s="181" t="s">
        <v>301</v>
      </c>
      <c r="D909" s="181" t="s">
        <v>1611</v>
      </c>
      <c r="E909" s="181" t="s">
        <v>932</v>
      </c>
      <c r="F909" s="181" t="s">
        <v>304</v>
      </c>
      <c r="G909" s="181" t="s">
        <v>567</v>
      </c>
      <c r="H909" s="181" t="s">
        <v>5</v>
      </c>
      <c r="I909" s="181" t="s">
        <v>11277</v>
      </c>
      <c r="J909" s="181">
        <v>47010</v>
      </c>
      <c r="K909" s="181">
        <v>7</v>
      </c>
      <c r="L909" s="181"/>
      <c r="M909" s="181"/>
      <c r="N909" s="596" t="s">
        <v>285</v>
      </c>
    </row>
    <row r="910" spans="1:14" s="158" customFormat="1" ht="18" customHeight="1" x14ac:dyDescent="0.25">
      <c r="A910" s="181">
        <v>22911</v>
      </c>
      <c r="B910" s="701">
        <v>31463</v>
      </c>
      <c r="C910" s="181" t="s">
        <v>17857</v>
      </c>
      <c r="D910" s="181" t="s">
        <v>1611</v>
      </c>
      <c r="E910" s="181" t="s">
        <v>629</v>
      </c>
      <c r="F910" s="181" t="s">
        <v>304</v>
      </c>
      <c r="G910" s="181" t="s">
        <v>567</v>
      </c>
      <c r="H910" s="181" t="s">
        <v>5</v>
      </c>
      <c r="I910" s="181" t="s">
        <v>1244</v>
      </c>
      <c r="J910" s="181">
        <v>30840</v>
      </c>
      <c r="K910" s="181">
        <v>9</v>
      </c>
      <c r="L910" s="181"/>
      <c r="M910" s="181"/>
      <c r="N910" s="596" t="s">
        <v>285</v>
      </c>
    </row>
    <row r="911" spans="1:14" s="158" customFormat="1" ht="18" customHeight="1" x14ac:dyDescent="0.25">
      <c r="A911" s="181">
        <v>30929</v>
      </c>
      <c r="B911" s="701">
        <v>31469</v>
      </c>
      <c r="C911" s="181" t="s">
        <v>16506</v>
      </c>
      <c r="D911" s="181" t="s">
        <v>1611</v>
      </c>
      <c r="E911" s="181" t="s">
        <v>647</v>
      </c>
      <c r="F911" s="181" t="s">
        <v>304</v>
      </c>
      <c r="G911" s="181" t="s">
        <v>567</v>
      </c>
      <c r="H911" s="181" t="s">
        <v>5</v>
      </c>
      <c r="I911" s="181" t="s">
        <v>301</v>
      </c>
      <c r="J911" s="181">
        <v>60100</v>
      </c>
      <c r="K911" s="181">
        <v>47</v>
      </c>
      <c r="L911" s="181"/>
      <c r="M911" s="181"/>
      <c r="N911" s="596" t="s">
        <v>285</v>
      </c>
    </row>
    <row r="912" spans="1:14" s="158" customFormat="1" ht="18" customHeight="1" x14ac:dyDescent="0.25">
      <c r="A912" s="181">
        <v>21180</v>
      </c>
      <c r="B912" s="701">
        <v>31302</v>
      </c>
      <c r="C912" s="181" t="s">
        <v>1612</v>
      </c>
      <c r="D912" s="181" t="s">
        <v>1611</v>
      </c>
      <c r="E912" s="181" t="s">
        <v>423</v>
      </c>
      <c r="F912" s="181" t="s">
        <v>304</v>
      </c>
      <c r="G912" s="181" t="s">
        <v>567</v>
      </c>
      <c r="H912" s="181" t="s">
        <v>5</v>
      </c>
      <c r="I912" s="181" t="s">
        <v>529</v>
      </c>
      <c r="J912" s="181">
        <v>29280</v>
      </c>
      <c r="K912" s="181">
        <v>5</v>
      </c>
      <c r="L912" s="181"/>
      <c r="M912" s="181"/>
      <c r="N912" s="596" t="s">
        <v>285</v>
      </c>
    </row>
    <row r="913" spans="1:14" s="158" customFormat="1" ht="18" customHeight="1" x14ac:dyDescent="0.25">
      <c r="A913" s="181">
        <v>70798</v>
      </c>
      <c r="B913" s="701">
        <v>31303</v>
      </c>
      <c r="C913" s="181" t="s">
        <v>14788</v>
      </c>
      <c r="D913" s="181" t="s">
        <v>1611</v>
      </c>
      <c r="E913" s="181" t="s">
        <v>14789</v>
      </c>
      <c r="F913" s="181" t="s">
        <v>304</v>
      </c>
      <c r="G913" s="181" t="s">
        <v>567</v>
      </c>
      <c r="H913" s="181" t="s">
        <v>5</v>
      </c>
      <c r="I913" s="181" t="s">
        <v>1019</v>
      </c>
      <c r="J913" s="181">
        <v>44790</v>
      </c>
      <c r="K913" s="181">
        <v>7</v>
      </c>
      <c r="L913" s="181"/>
      <c r="M913" s="181"/>
      <c r="N913" s="596" t="s">
        <v>285</v>
      </c>
    </row>
    <row r="914" spans="1:14" s="158" customFormat="1" ht="18" customHeight="1" x14ac:dyDescent="0.25">
      <c r="A914" s="181">
        <v>22992</v>
      </c>
      <c r="B914" s="701" t="s">
        <v>1613</v>
      </c>
      <c r="C914" s="181" t="s">
        <v>1614</v>
      </c>
      <c r="D914" s="181" t="s">
        <v>1611</v>
      </c>
      <c r="E914" s="181" t="s">
        <v>1615</v>
      </c>
      <c r="F914" s="181" t="s">
        <v>304</v>
      </c>
      <c r="G914" s="181" t="s">
        <v>1550</v>
      </c>
      <c r="H914" s="181" t="s">
        <v>7</v>
      </c>
      <c r="I914" s="181" t="s">
        <v>1616</v>
      </c>
      <c r="J914" s="181">
        <v>76490</v>
      </c>
      <c r="K914" s="181">
        <v>4</v>
      </c>
      <c r="L914" s="181"/>
      <c r="M914" s="181"/>
      <c r="N914" s="596" t="s">
        <v>285</v>
      </c>
    </row>
    <row r="915" spans="1:14" s="158" customFormat="1" ht="18" customHeight="1" x14ac:dyDescent="0.25">
      <c r="A915" s="181">
        <v>7614</v>
      </c>
      <c r="B915" s="701">
        <v>31319</v>
      </c>
      <c r="C915" s="181" t="s">
        <v>1617</v>
      </c>
      <c r="D915" s="181" t="s">
        <v>1618</v>
      </c>
      <c r="E915" s="181" t="s">
        <v>1619</v>
      </c>
      <c r="F915" s="181" t="s">
        <v>304</v>
      </c>
      <c r="G915" s="181" t="s">
        <v>567</v>
      </c>
      <c r="H915" s="181" t="s">
        <v>5</v>
      </c>
      <c r="I915" s="181" t="s">
        <v>301</v>
      </c>
      <c r="J915" s="181">
        <v>62790</v>
      </c>
      <c r="K915" s="181">
        <v>42</v>
      </c>
      <c r="L915" s="181"/>
      <c r="M915" s="181"/>
      <c r="N915" s="596" t="s">
        <v>285</v>
      </c>
    </row>
    <row r="916" spans="1:14" s="158" customFormat="1" ht="18" customHeight="1" x14ac:dyDescent="0.25">
      <c r="A916" s="181">
        <v>23332</v>
      </c>
      <c r="B916" s="701">
        <v>7700425711</v>
      </c>
      <c r="C916" s="181" t="s">
        <v>1620</v>
      </c>
      <c r="D916" s="181" t="s">
        <v>1618</v>
      </c>
      <c r="E916" s="181" t="s">
        <v>1621</v>
      </c>
      <c r="F916" s="181" t="s">
        <v>304</v>
      </c>
      <c r="G916" s="181" t="s">
        <v>1550</v>
      </c>
      <c r="H916" s="181" t="s">
        <v>7</v>
      </c>
      <c r="I916" s="181" t="s">
        <v>1622</v>
      </c>
      <c r="J916" s="181">
        <v>70910</v>
      </c>
      <c r="K916" s="181">
        <v>283</v>
      </c>
      <c r="L916" s="181"/>
      <c r="M916" s="181"/>
      <c r="N916" s="596" t="s">
        <v>285</v>
      </c>
    </row>
    <row r="917" spans="1:14" s="158" customFormat="1" ht="18" customHeight="1" x14ac:dyDescent="0.25">
      <c r="A917" s="181">
        <v>24506</v>
      </c>
      <c r="B917" s="701">
        <v>31389</v>
      </c>
      <c r="C917" s="181" t="s">
        <v>1623</v>
      </c>
      <c r="D917" s="181" t="s">
        <v>1618</v>
      </c>
      <c r="E917" s="181" t="s">
        <v>1621</v>
      </c>
      <c r="F917" s="181" t="s">
        <v>304</v>
      </c>
      <c r="G917" s="181" t="s">
        <v>567</v>
      </c>
      <c r="H917" s="181" t="s">
        <v>5</v>
      </c>
      <c r="I917" s="181" t="s">
        <v>1624</v>
      </c>
      <c r="J917" s="181">
        <v>90320</v>
      </c>
      <c r="K917" s="181">
        <v>54</v>
      </c>
      <c r="L917" s="181"/>
      <c r="M917" s="181"/>
      <c r="N917" s="596" t="s">
        <v>285</v>
      </c>
    </row>
    <row r="918" spans="1:14" s="158" customFormat="1" ht="18" customHeight="1" x14ac:dyDescent="0.25">
      <c r="A918" s="181">
        <v>27808</v>
      </c>
      <c r="B918" s="701">
        <v>31388</v>
      </c>
      <c r="C918" s="181" t="s">
        <v>1625</v>
      </c>
      <c r="D918" s="181" t="s">
        <v>1618</v>
      </c>
      <c r="E918" s="181" t="s">
        <v>1626</v>
      </c>
      <c r="F918" s="181" t="s">
        <v>304</v>
      </c>
      <c r="G918" s="181" t="s">
        <v>567</v>
      </c>
      <c r="H918" s="181" t="s">
        <v>5</v>
      </c>
      <c r="I918" s="181" t="s">
        <v>1627</v>
      </c>
      <c r="J918" s="181">
        <v>84630</v>
      </c>
      <c r="K918" s="181">
        <v>15</v>
      </c>
      <c r="L918" s="181"/>
      <c r="M918" s="181"/>
      <c r="N918" s="596" t="s">
        <v>285</v>
      </c>
    </row>
    <row r="919" spans="1:14" s="158" customFormat="1" ht="18" customHeight="1" x14ac:dyDescent="0.25">
      <c r="A919" s="181">
        <v>22994</v>
      </c>
      <c r="B919" s="701" t="s">
        <v>1628</v>
      </c>
      <c r="C919" s="181" t="s">
        <v>1629</v>
      </c>
      <c r="D919" s="181" t="s">
        <v>1618</v>
      </c>
      <c r="E919" s="181" t="s">
        <v>1615</v>
      </c>
      <c r="F919" s="181" t="s">
        <v>304</v>
      </c>
      <c r="G919" s="181" t="s">
        <v>1550</v>
      </c>
      <c r="H919" s="181" t="s">
        <v>7</v>
      </c>
      <c r="I919" s="181" t="s">
        <v>301</v>
      </c>
      <c r="J919" s="181">
        <v>98520</v>
      </c>
      <c r="K919" s="181">
        <v>42</v>
      </c>
      <c r="L919" s="181"/>
      <c r="M919" s="181"/>
      <c r="N919" s="596" t="s">
        <v>285</v>
      </c>
    </row>
    <row r="920" spans="1:14" s="158" customFormat="1" ht="18" customHeight="1" x14ac:dyDescent="0.25">
      <c r="A920" s="181">
        <v>13943</v>
      </c>
      <c r="B920" s="701">
        <v>31350</v>
      </c>
      <c r="C920" s="181" t="s">
        <v>14790</v>
      </c>
      <c r="D920" s="181" t="s">
        <v>1630</v>
      </c>
      <c r="E920" s="181" t="s">
        <v>521</v>
      </c>
      <c r="F920" s="181" t="s">
        <v>304</v>
      </c>
      <c r="G920" s="181" t="s">
        <v>567</v>
      </c>
      <c r="H920" s="181" t="s">
        <v>5</v>
      </c>
      <c r="I920" s="181" t="s">
        <v>301</v>
      </c>
      <c r="J920" s="181">
        <v>38600</v>
      </c>
      <c r="K920" s="181">
        <v>24</v>
      </c>
      <c r="L920" s="181"/>
      <c r="M920" s="181"/>
      <c r="N920" s="596" t="s">
        <v>285</v>
      </c>
    </row>
    <row r="921" spans="1:14" s="158" customFormat="1" ht="18" customHeight="1" x14ac:dyDescent="0.25">
      <c r="A921" s="181">
        <v>9973</v>
      </c>
      <c r="B921" s="701">
        <v>8200805813</v>
      </c>
      <c r="C921" s="181" t="s">
        <v>1631</v>
      </c>
      <c r="D921" s="181" t="s">
        <v>1630</v>
      </c>
      <c r="E921" s="181" t="s">
        <v>1632</v>
      </c>
      <c r="F921" s="181" t="s">
        <v>304</v>
      </c>
      <c r="G921" s="181" t="s">
        <v>1550</v>
      </c>
      <c r="H921" s="181" t="s">
        <v>7</v>
      </c>
      <c r="I921" s="181" t="s">
        <v>301</v>
      </c>
      <c r="J921" s="181">
        <v>93210</v>
      </c>
      <c r="K921" s="181">
        <v>50</v>
      </c>
      <c r="L921" s="181"/>
      <c r="M921" s="181"/>
      <c r="N921" s="596" t="s">
        <v>285</v>
      </c>
    </row>
    <row r="922" spans="1:14" s="158" customFormat="1" ht="18" customHeight="1" x14ac:dyDescent="0.25">
      <c r="A922" s="181">
        <v>30292</v>
      </c>
      <c r="B922" s="701">
        <v>31621</v>
      </c>
      <c r="C922" s="181" t="s">
        <v>1633</v>
      </c>
      <c r="D922" s="181" t="s">
        <v>1630</v>
      </c>
      <c r="E922" s="181" t="s">
        <v>1634</v>
      </c>
      <c r="F922" s="181" t="s">
        <v>304</v>
      </c>
      <c r="G922" s="181" t="s">
        <v>567</v>
      </c>
      <c r="H922" s="181" t="s">
        <v>5</v>
      </c>
      <c r="I922" s="181" t="s">
        <v>301</v>
      </c>
      <c r="J922" s="181">
        <v>63200</v>
      </c>
      <c r="K922" s="181">
        <v>49</v>
      </c>
      <c r="L922" s="181"/>
      <c r="M922" s="181"/>
      <c r="N922" s="596" t="s">
        <v>285</v>
      </c>
    </row>
    <row r="923" spans="1:14" s="158" customFormat="1" ht="18" customHeight="1" x14ac:dyDescent="0.25">
      <c r="A923" s="181">
        <v>9579</v>
      </c>
      <c r="B923" s="701" t="s">
        <v>1635</v>
      </c>
      <c r="C923" s="181" t="s">
        <v>1636</v>
      </c>
      <c r="D923" s="181" t="s">
        <v>1630</v>
      </c>
      <c r="E923" s="181" t="s">
        <v>629</v>
      </c>
      <c r="F923" s="181" t="s">
        <v>304</v>
      </c>
      <c r="G923" s="181" t="s">
        <v>1550</v>
      </c>
      <c r="H923" s="181" t="s">
        <v>7</v>
      </c>
      <c r="I923" s="181" t="s">
        <v>301</v>
      </c>
      <c r="J923" s="181">
        <v>66720</v>
      </c>
      <c r="K923" s="181">
        <v>367</v>
      </c>
      <c r="L923" s="181"/>
      <c r="M923" s="181"/>
      <c r="N923" s="596" t="s">
        <v>285</v>
      </c>
    </row>
    <row r="924" spans="1:14" s="158" customFormat="1" ht="18" customHeight="1" x14ac:dyDescent="0.25">
      <c r="A924" s="181">
        <v>18350</v>
      </c>
      <c r="B924" s="701">
        <v>31461</v>
      </c>
      <c r="C924" s="181" t="s">
        <v>12950</v>
      </c>
      <c r="D924" s="181" t="s">
        <v>1630</v>
      </c>
      <c r="E924" s="181" t="s">
        <v>629</v>
      </c>
      <c r="F924" s="181" t="s">
        <v>304</v>
      </c>
      <c r="G924" s="181" t="s">
        <v>567</v>
      </c>
      <c r="H924" s="181" t="s">
        <v>5</v>
      </c>
      <c r="I924" s="181" t="s">
        <v>14791</v>
      </c>
      <c r="J924" s="181">
        <v>59610</v>
      </c>
      <c r="K924" s="181">
        <v>117</v>
      </c>
      <c r="L924" s="181"/>
      <c r="M924" s="181"/>
      <c r="N924" s="596" t="s">
        <v>285</v>
      </c>
    </row>
    <row r="925" spans="1:14" s="158" customFormat="1" ht="18" customHeight="1" x14ac:dyDescent="0.25">
      <c r="A925" s="181">
        <v>28602</v>
      </c>
      <c r="B925" s="701">
        <v>31470</v>
      </c>
      <c r="C925" s="181" t="s">
        <v>16507</v>
      </c>
      <c r="D925" s="181" t="s">
        <v>1630</v>
      </c>
      <c r="E925" s="181" t="s">
        <v>647</v>
      </c>
      <c r="F925" s="181" t="s">
        <v>304</v>
      </c>
      <c r="G925" s="181" t="s">
        <v>567</v>
      </c>
      <c r="H925" s="181" t="s">
        <v>5</v>
      </c>
      <c r="I925" s="181" t="s">
        <v>16508</v>
      </c>
      <c r="J925" s="181">
        <v>47580</v>
      </c>
      <c r="K925" s="181">
        <v>22</v>
      </c>
      <c r="L925" s="181"/>
      <c r="M925" s="181"/>
      <c r="N925" s="596" t="s">
        <v>285</v>
      </c>
    </row>
    <row r="926" spans="1:14" s="158" customFormat="1" ht="18" customHeight="1" x14ac:dyDescent="0.25">
      <c r="A926" s="181">
        <v>1633</v>
      </c>
      <c r="B926" s="701">
        <v>31360</v>
      </c>
      <c r="C926" s="181" t="s">
        <v>1637</v>
      </c>
      <c r="D926" s="181" t="s">
        <v>1638</v>
      </c>
      <c r="E926" s="181" t="s">
        <v>1639</v>
      </c>
      <c r="F926" s="181" t="s">
        <v>304</v>
      </c>
      <c r="G926" s="181" t="s">
        <v>567</v>
      </c>
      <c r="H926" s="181" t="s">
        <v>5</v>
      </c>
      <c r="I926" s="181" t="s">
        <v>301</v>
      </c>
      <c r="J926" s="181">
        <v>28520</v>
      </c>
      <c r="K926" s="181">
        <v>24</v>
      </c>
      <c r="L926" s="181"/>
      <c r="M926" s="181"/>
      <c r="N926" s="596" t="s">
        <v>285</v>
      </c>
    </row>
    <row r="927" spans="1:14" s="158" customFormat="1" ht="18" customHeight="1" x14ac:dyDescent="0.25">
      <c r="A927" s="181">
        <v>20225</v>
      </c>
      <c r="B927" s="701">
        <v>31361</v>
      </c>
      <c r="C927" s="181" t="s">
        <v>17858</v>
      </c>
      <c r="D927" s="181" t="s">
        <v>1638</v>
      </c>
      <c r="E927" s="181" t="s">
        <v>1267</v>
      </c>
      <c r="F927" s="181" t="s">
        <v>304</v>
      </c>
      <c r="G927" s="181" t="s">
        <v>567</v>
      </c>
      <c r="H927" s="181" t="s">
        <v>5</v>
      </c>
      <c r="I927" s="181" t="s">
        <v>301</v>
      </c>
      <c r="J927" s="181">
        <v>28520</v>
      </c>
      <c r="K927" s="181">
        <v>40</v>
      </c>
      <c r="L927" s="181"/>
      <c r="M927" s="181"/>
      <c r="N927" s="596" t="s">
        <v>280</v>
      </c>
    </row>
    <row r="928" spans="1:14" s="158" customFormat="1" ht="18" customHeight="1" x14ac:dyDescent="0.25">
      <c r="A928" s="181">
        <v>71766</v>
      </c>
      <c r="B928" s="701">
        <v>31305</v>
      </c>
      <c r="C928" s="181" t="s">
        <v>17859</v>
      </c>
      <c r="D928" s="181" t="s">
        <v>1640</v>
      </c>
      <c r="E928" s="181" t="s">
        <v>325</v>
      </c>
      <c r="F928" s="181" t="s">
        <v>304</v>
      </c>
      <c r="G928" s="181" t="s">
        <v>567</v>
      </c>
      <c r="H928" s="181" t="s">
        <v>5</v>
      </c>
      <c r="I928" s="181" t="s">
        <v>301</v>
      </c>
      <c r="J928" s="181">
        <v>26940</v>
      </c>
      <c r="K928" s="181">
        <v>9</v>
      </c>
      <c r="L928" s="181"/>
      <c r="M928" s="181"/>
      <c r="N928" s="596" t="s">
        <v>280</v>
      </c>
    </row>
    <row r="929" spans="1:14" s="158" customFormat="1" ht="18" customHeight="1" x14ac:dyDescent="0.25">
      <c r="A929" s="181">
        <v>71778</v>
      </c>
      <c r="B929" s="701">
        <v>31310</v>
      </c>
      <c r="C929" s="181" t="s">
        <v>1641</v>
      </c>
      <c r="D929" s="181" t="s">
        <v>1640</v>
      </c>
      <c r="E929" s="181" t="s">
        <v>605</v>
      </c>
      <c r="F929" s="181" t="s">
        <v>304</v>
      </c>
      <c r="G929" s="181" t="s">
        <v>567</v>
      </c>
      <c r="H929" s="181" t="s">
        <v>5</v>
      </c>
      <c r="I929" s="181" t="s">
        <v>301</v>
      </c>
      <c r="J929" s="181">
        <v>47610</v>
      </c>
      <c r="K929" s="181">
        <v>3</v>
      </c>
      <c r="L929" s="181"/>
      <c r="M929" s="181"/>
      <c r="N929" s="596" t="s">
        <v>280</v>
      </c>
    </row>
    <row r="930" spans="1:14" s="158" customFormat="1" ht="18" customHeight="1" x14ac:dyDescent="0.25">
      <c r="A930" s="181">
        <v>1632</v>
      </c>
      <c r="B930" s="701">
        <v>7701046629</v>
      </c>
      <c r="C930" s="181" t="s">
        <v>301</v>
      </c>
      <c r="D930" s="181" t="s">
        <v>1642</v>
      </c>
      <c r="E930" s="181" t="s">
        <v>351</v>
      </c>
      <c r="F930" s="181" t="s">
        <v>304</v>
      </c>
      <c r="G930" s="181" t="s">
        <v>1643</v>
      </c>
      <c r="H930" s="181" t="s">
        <v>9</v>
      </c>
      <c r="I930" s="181" t="s">
        <v>301</v>
      </c>
      <c r="J930" s="181">
        <v>107740</v>
      </c>
      <c r="K930" s="181">
        <v>1</v>
      </c>
      <c r="L930" s="181"/>
      <c r="M930" s="181"/>
      <c r="N930" s="596" t="s">
        <v>280</v>
      </c>
    </row>
    <row r="931" spans="1:14" s="158" customFormat="1" ht="18" customHeight="1" x14ac:dyDescent="0.25">
      <c r="A931" s="181">
        <v>22345</v>
      </c>
      <c r="B931" s="701" t="s">
        <v>12951</v>
      </c>
      <c r="C931" s="181" t="s">
        <v>301</v>
      </c>
      <c r="D931" s="181" t="s">
        <v>1642</v>
      </c>
      <c r="E931" s="181" t="s">
        <v>12952</v>
      </c>
      <c r="F931" s="181" t="s">
        <v>304</v>
      </c>
      <c r="G931" s="181" t="s">
        <v>1645</v>
      </c>
      <c r="H931" s="181" t="s">
        <v>7</v>
      </c>
      <c r="I931" s="181" t="s">
        <v>12953</v>
      </c>
      <c r="J931" s="181">
        <v>83830</v>
      </c>
      <c r="K931" s="181">
        <v>19</v>
      </c>
      <c r="L931" s="181"/>
      <c r="M931" s="181"/>
      <c r="N931" s="596" t="s">
        <v>280</v>
      </c>
    </row>
    <row r="932" spans="1:14" s="158" customFormat="1" ht="18" customHeight="1" x14ac:dyDescent="0.25">
      <c r="A932" s="181">
        <v>24781</v>
      </c>
      <c r="B932" s="701" t="s">
        <v>17860</v>
      </c>
      <c r="C932" s="181" t="s">
        <v>301</v>
      </c>
      <c r="D932" s="181" t="s">
        <v>1646</v>
      </c>
      <c r="E932" s="181" t="s">
        <v>628</v>
      </c>
      <c r="F932" s="181" t="s">
        <v>304</v>
      </c>
      <c r="G932" s="181" t="s">
        <v>1647</v>
      </c>
      <c r="H932" s="181" t="s">
        <v>5</v>
      </c>
      <c r="I932" s="181" t="s">
        <v>301</v>
      </c>
      <c r="J932" s="181">
        <v>32100</v>
      </c>
      <c r="K932" s="181">
        <v>5</v>
      </c>
      <c r="L932" s="181"/>
      <c r="M932" s="181"/>
      <c r="N932" s="596" t="s">
        <v>280</v>
      </c>
    </row>
    <row r="933" spans="1:14" s="158" customFormat="1" ht="18" customHeight="1" x14ac:dyDescent="0.25">
      <c r="A933" s="181">
        <v>10265</v>
      </c>
      <c r="B933" s="701" t="s">
        <v>1649</v>
      </c>
      <c r="C933" s="181" t="s">
        <v>1650</v>
      </c>
      <c r="D933" s="181" t="s">
        <v>1648</v>
      </c>
      <c r="E933" s="181" t="s">
        <v>850</v>
      </c>
      <c r="F933" s="181" t="s">
        <v>304</v>
      </c>
      <c r="G933" s="181" t="s">
        <v>711</v>
      </c>
      <c r="H933" s="181" t="s">
        <v>10</v>
      </c>
      <c r="I933" s="181" t="s">
        <v>1651</v>
      </c>
      <c r="J933" s="181">
        <v>12500</v>
      </c>
      <c r="K933" s="181">
        <v>6</v>
      </c>
      <c r="L933" s="181"/>
      <c r="M933" s="181"/>
      <c r="N933" s="596" t="s">
        <v>285</v>
      </c>
    </row>
    <row r="934" spans="1:14" s="158" customFormat="1" ht="18" customHeight="1" x14ac:dyDescent="0.25">
      <c r="A934" s="181">
        <v>3987</v>
      </c>
      <c r="B934" s="701" t="s">
        <v>17861</v>
      </c>
      <c r="C934" s="181" t="s">
        <v>301</v>
      </c>
      <c r="D934" s="181" t="s">
        <v>1648</v>
      </c>
      <c r="E934" s="181" t="s">
        <v>850</v>
      </c>
      <c r="F934" s="181" t="s">
        <v>304</v>
      </c>
      <c r="G934" s="181" t="s">
        <v>847</v>
      </c>
      <c r="H934" s="181" t="s">
        <v>5</v>
      </c>
      <c r="I934" s="181" t="s">
        <v>351</v>
      </c>
      <c r="J934" s="181">
        <v>8820</v>
      </c>
      <c r="K934" s="181">
        <v>48</v>
      </c>
      <c r="L934" s="181"/>
      <c r="M934" s="181"/>
      <c r="N934" s="596" t="s">
        <v>286</v>
      </c>
    </row>
    <row r="935" spans="1:14" s="158" customFormat="1" ht="18" customHeight="1" x14ac:dyDescent="0.25">
      <c r="A935" s="181">
        <v>25446</v>
      </c>
      <c r="B935" s="701" t="s">
        <v>16509</v>
      </c>
      <c r="C935" s="181" t="s">
        <v>16510</v>
      </c>
      <c r="D935" s="181" t="s">
        <v>1652</v>
      </c>
      <c r="E935" s="181" t="s">
        <v>16511</v>
      </c>
      <c r="F935" s="181" t="s">
        <v>304</v>
      </c>
      <c r="G935" s="181" t="s">
        <v>309</v>
      </c>
      <c r="H935" s="181" t="s">
        <v>5</v>
      </c>
      <c r="I935" s="181" t="s">
        <v>16512</v>
      </c>
      <c r="J935" s="181">
        <v>3950</v>
      </c>
      <c r="K935" s="181">
        <v>10</v>
      </c>
      <c r="L935" s="181"/>
      <c r="M935" s="181"/>
      <c r="N935" s="596" t="s">
        <v>286</v>
      </c>
    </row>
    <row r="936" spans="1:14" s="158" customFormat="1" ht="18" customHeight="1" x14ac:dyDescent="0.25">
      <c r="A936" s="181">
        <v>13496</v>
      </c>
      <c r="B936" s="701" t="s">
        <v>14792</v>
      </c>
      <c r="C936" s="181" t="s">
        <v>301</v>
      </c>
      <c r="D936" s="181" t="s">
        <v>1653</v>
      </c>
      <c r="E936" s="181" t="s">
        <v>14793</v>
      </c>
      <c r="F936" s="181" t="s">
        <v>577</v>
      </c>
      <c r="G936" s="181" t="s">
        <v>827</v>
      </c>
      <c r="H936" s="181" t="s">
        <v>11</v>
      </c>
      <c r="I936" s="181" t="s">
        <v>14794</v>
      </c>
      <c r="J936" s="181">
        <v>15510</v>
      </c>
      <c r="K936" s="181">
        <v>83</v>
      </c>
      <c r="L936" s="181"/>
      <c r="M936" s="181"/>
      <c r="N936" s="596" t="s">
        <v>286</v>
      </c>
    </row>
    <row r="937" spans="1:14" s="158" customFormat="1" ht="18" customHeight="1" x14ac:dyDescent="0.25">
      <c r="A937" s="181">
        <v>27398</v>
      </c>
      <c r="B937" s="701">
        <v>31452</v>
      </c>
      <c r="C937" s="181" t="s">
        <v>301</v>
      </c>
      <c r="D937" s="181" t="s">
        <v>1653</v>
      </c>
      <c r="E937" s="181" t="s">
        <v>14793</v>
      </c>
      <c r="F937" s="181" t="s">
        <v>577</v>
      </c>
      <c r="G937" s="181" t="s">
        <v>567</v>
      </c>
      <c r="H937" s="181" t="s">
        <v>5</v>
      </c>
      <c r="I937" s="181" t="s">
        <v>1654</v>
      </c>
      <c r="J937" s="181">
        <v>11590</v>
      </c>
      <c r="K937" s="181">
        <v>193</v>
      </c>
      <c r="L937" s="181"/>
      <c r="M937" s="181"/>
      <c r="N937" s="596" t="s">
        <v>280</v>
      </c>
    </row>
    <row r="938" spans="1:14" s="158" customFormat="1" ht="18" customHeight="1" x14ac:dyDescent="0.25">
      <c r="A938" s="181">
        <v>27058</v>
      </c>
      <c r="B938" s="701" t="s">
        <v>1655</v>
      </c>
      <c r="C938" s="181" t="s">
        <v>1656</v>
      </c>
      <c r="D938" s="181" t="s">
        <v>1657</v>
      </c>
      <c r="E938" s="181" t="s">
        <v>1658</v>
      </c>
      <c r="F938" s="181" t="s">
        <v>304</v>
      </c>
      <c r="G938" s="181" t="s">
        <v>1509</v>
      </c>
      <c r="H938" s="181" t="s">
        <v>7</v>
      </c>
      <c r="I938" s="181" t="s">
        <v>301</v>
      </c>
      <c r="J938" s="181">
        <v>29610</v>
      </c>
      <c r="K938" s="181">
        <v>13</v>
      </c>
      <c r="L938" s="181"/>
      <c r="M938" s="181"/>
      <c r="N938" s="596" t="s">
        <v>280</v>
      </c>
    </row>
    <row r="939" spans="1:14" s="158" customFormat="1" ht="18" customHeight="1" x14ac:dyDescent="0.25">
      <c r="A939" s="181">
        <v>19808</v>
      </c>
      <c r="B939" s="701" t="s">
        <v>1659</v>
      </c>
      <c r="C939" s="181" t="s">
        <v>301</v>
      </c>
      <c r="D939" s="181" t="s">
        <v>1657</v>
      </c>
      <c r="E939" s="181" t="s">
        <v>334</v>
      </c>
      <c r="F939" s="181" t="s">
        <v>304</v>
      </c>
      <c r="G939" s="181" t="s">
        <v>1508</v>
      </c>
      <c r="H939" s="181" t="s">
        <v>7</v>
      </c>
      <c r="I939" s="181" t="s">
        <v>301</v>
      </c>
      <c r="J939" s="181">
        <v>24540</v>
      </c>
      <c r="K939" s="181">
        <v>100</v>
      </c>
      <c r="L939" s="181"/>
      <c r="M939" s="181"/>
      <c r="N939" s="596"/>
    </row>
    <row r="940" spans="1:14" s="158" customFormat="1" ht="18" customHeight="1" x14ac:dyDescent="0.25">
      <c r="A940" s="181">
        <v>28851</v>
      </c>
      <c r="B940" s="701" t="s">
        <v>1660</v>
      </c>
      <c r="C940" s="181" t="s">
        <v>1661</v>
      </c>
      <c r="D940" s="181" t="s">
        <v>1657</v>
      </c>
      <c r="E940" s="181" t="s">
        <v>334</v>
      </c>
      <c r="F940" s="181" t="s">
        <v>304</v>
      </c>
      <c r="G940" s="181" t="s">
        <v>1509</v>
      </c>
      <c r="H940" s="181" t="s">
        <v>7</v>
      </c>
      <c r="I940" s="181" t="s">
        <v>301</v>
      </c>
      <c r="J940" s="181">
        <v>28940</v>
      </c>
      <c r="K940" s="181">
        <v>439</v>
      </c>
      <c r="L940" s="181"/>
      <c r="M940" s="181"/>
      <c r="N940" s="596"/>
    </row>
    <row r="941" spans="1:14" s="158" customFormat="1" ht="18" customHeight="1" x14ac:dyDescent="0.25">
      <c r="A941" s="181">
        <v>27059</v>
      </c>
      <c r="B941" s="701" t="s">
        <v>1662</v>
      </c>
      <c r="C941" s="181" t="s">
        <v>1663</v>
      </c>
      <c r="D941" s="181" t="s">
        <v>1664</v>
      </c>
      <c r="E941" s="181" t="s">
        <v>1658</v>
      </c>
      <c r="F941" s="181" t="s">
        <v>304</v>
      </c>
      <c r="G941" s="181" t="s">
        <v>1509</v>
      </c>
      <c r="H941" s="181" t="s">
        <v>7</v>
      </c>
      <c r="I941" s="181" t="s">
        <v>301</v>
      </c>
      <c r="J941" s="181">
        <v>29610</v>
      </c>
      <c r="K941" s="181">
        <v>16</v>
      </c>
      <c r="L941" s="181"/>
      <c r="M941" s="181"/>
      <c r="N941" s="596"/>
    </row>
    <row r="942" spans="1:14" s="158" customFormat="1" ht="18" customHeight="1" x14ac:dyDescent="0.25">
      <c r="A942" s="181">
        <v>19809</v>
      </c>
      <c r="B942" s="701" t="s">
        <v>1665</v>
      </c>
      <c r="C942" s="181" t="s">
        <v>301</v>
      </c>
      <c r="D942" s="181" t="s">
        <v>1664</v>
      </c>
      <c r="E942" s="181" t="s">
        <v>334</v>
      </c>
      <c r="F942" s="181" t="s">
        <v>304</v>
      </c>
      <c r="G942" s="181" t="s">
        <v>1508</v>
      </c>
      <c r="H942" s="181" t="s">
        <v>7</v>
      </c>
      <c r="I942" s="181" t="s">
        <v>301</v>
      </c>
      <c r="J942" s="181">
        <v>25970</v>
      </c>
      <c r="K942" s="181">
        <v>10</v>
      </c>
      <c r="L942" s="181"/>
      <c r="M942" s="181"/>
      <c r="N942" s="532"/>
    </row>
    <row r="943" spans="1:14" s="158" customFormat="1" ht="18" customHeight="1" x14ac:dyDescent="0.25">
      <c r="A943" s="181">
        <v>28852</v>
      </c>
      <c r="B943" s="701" t="s">
        <v>1666</v>
      </c>
      <c r="C943" s="181" t="s">
        <v>1667</v>
      </c>
      <c r="D943" s="181" t="s">
        <v>1664</v>
      </c>
      <c r="E943" s="181" t="s">
        <v>334</v>
      </c>
      <c r="F943" s="181" t="s">
        <v>304</v>
      </c>
      <c r="G943" s="181" t="s">
        <v>1509</v>
      </c>
      <c r="H943" s="181" t="s">
        <v>7</v>
      </c>
      <c r="I943" s="181" t="s">
        <v>301</v>
      </c>
      <c r="J943" s="181">
        <v>28940</v>
      </c>
      <c r="K943" s="181">
        <v>441</v>
      </c>
      <c r="L943" s="181"/>
      <c r="M943" s="181"/>
      <c r="N943" s="596"/>
    </row>
    <row r="944" spans="1:14" s="158" customFormat="1" ht="18" customHeight="1" x14ac:dyDescent="0.25">
      <c r="A944" s="181">
        <v>14082</v>
      </c>
      <c r="B944" s="701">
        <v>31259</v>
      </c>
      <c r="C944" s="181" t="s">
        <v>301</v>
      </c>
      <c r="D944" s="181" t="s">
        <v>1668</v>
      </c>
      <c r="E944" s="181" t="s">
        <v>337</v>
      </c>
      <c r="F944" s="181" t="s">
        <v>304</v>
      </c>
      <c r="G944" s="181" t="s">
        <v>567</v>
      </c>
      <c r="H944" s="181" t="s">
        <v>5</v>
      </c>
      <c r="I944" s="181" t="s">
        <v>579</v>
      </c>
      <c r="J944" s="181">
        <v>15280</v>
      </c>
      <c r="K944" s="181">
        <v>24</v>
      </c>
      <c r="L944" s="181"/>
      <c r="M944" s="181"/>
      <c r="N944" s="596" t="s">
        <v>285</v>
      </c>
    </row>
    <row r="945" spans="1:14" s="158" customFormat="1" ht="18" customHeight="1" x14ac:dyDescent="0.25">
      <c r="A945" s="181">
        <v>27024</v>
      </c>
      <c r="B945" s="701" t="s">
        <v>17862</v>
      </c>
      <c r="C945" s="181" t="s">
        <v>17863</v>
      </c>
      <c r="D945" s="181" t="s">
        <v>1668</v>
      </c>
      <c r="E945" s="181" t="s">
        <v>736</v>
      </c>
      <c r="F945" s="181" t="s">
        <v>304</v>
      </c>
      <c r="G945" s="181" t="s">
        <v>1509</v>
      </c>
      <c r="H945" s="181" t="s">
        <v>7</v>
      </c>
      <c r="I945" s="181" t="s">
        <v>17864</v>
      </c>
      <c r="J945" s="181">
        <v>37770</v>
      </c>
      <c r="K945" s="181">
        <v>226</v>
      </c>
      <c r="L945" s="181"/>
      <c r="M945" s="181"/>
      <c r="N945" s="596" t="s">
        <v>285</v>
      </c>
    </row>
    <row r="946" spans="1:14" s="158" customFormat="1" ht="18" customHeight="1" x14ac:dyDescent="0.25">
      <c r="A946" s="181">
        <v>8895</v>
      </c>
      <c r="B946" s="701">
        <v>2413</v>
      </c>
      <c r="C946" s="181" t="s">
        <v>16513</v>
      </c>
      <c r="D946" s="181" t="s">
        <v>1668</v>
      </c>
      <c r="E946" s="181" t="s">
        <v>945</v>
      </c>
      <c r="F946" s="181" t="s">
        <v>304</v>
      </c>
      <c r="G946" s="181" t="s">
        <v>309</v>
      </c>
      <c r="H946" s="181" t="s">
        <v>5</v>
      </c>
      <c r="I946" s="181" t="s">
        <v>1669</v>
      </c>
      <c r="J946" s="181">
        <v>6050</v>
      </c>
      <c r="K946" s="181">
        <v>36</v>
      </c>
      <c r="L946" s="181"/>
      <c r="M946" s="181"/>
      <c r="N946" s="596" t="s">
        <v>285</v>
      </c>
    </row>
    <row r="947" spans="1:14" s="158" customFormat="1" ht="18" customHeight="1" x14ac:dyDescent="0.25">
      <c r="A947" s="181">
        <v>27053</v>
      </c>
      <c r="B947" s="701" t="s">
        <v>1670</v>
      </c>
      <c r="C947" s="181" t="s">
        <v>1671</v>
      </c>
      <c r="D947" s="181" t="s">
        <v>1668</v>
      </c>
      <c r="E947" s="181" t="s">
        <v>945</v>
      </c>
      <c r="F947" s="181" t="s">
        <v>304</v>
      </c>
      <c r="G947" s="181" t="s">
        <v>1509</v>
      </c>
      <c r="H947" s="181" t="s">
        <v>7</v>
      </c>
      <c r="I947" s="181" t="s">
        <v>301</v>
      </c>
      <c r="J947" s="181">
        <v>13000</v>
      </c>
      <c r="K947" s="181">
        <v>11</v>
      </c>
      <c r="L947" s="181"/>
      <c r="M947" s="181"/>
      <c r="N947" s="596" t="s">
        <v>285</v>
      </c>
    </row>
    <row r="948" spans="1:14" s="158" customFormat="1" ht="18" customHeight="1" x14ac:dyDescent="0.25">
      <c r="A948" s="181">
        <v>27729</v>
      </c>
      <c r="B948" s="701" t="s">
        <v>12954</v>
      </c>
      <c r="C948" s="181" t="s">
        <v>12955</v>
      </c>
      <c r="D948" s="181" t="s">
        <v>1668</v>
      </c>
      <c r="E948" s="181" t="s">
        <v>319</v>
      </c>
      <c r="F948" s="181" t="s">
        <v>304</v>
      </c>
      <c r="G948" s="181" t="s">
        <v>1509</v>
      </c>
      <c r="H948" s="181" t="s">
        <v>7</v>
      </c>
      <c r="I948" s="181" t="s">
        <v>447</v>
      </c>
      <c r="J948" s="181">
        <v>36370</v>
      </c>
      <c r="K948" s="181">
        <v>105</v>
      </c>
      <c r="L948" s="181"/>
      <c r="M948" s="181"/>
      <c r="N948" s="596" t="s">
        <v>285</v>
      </c>
    </row>
    <row r="949" spans="1:14" s="158" customFormat="1" ht="18" customHeight="1" x14ac:dyDescent="0.25">
      <c r="A949" s="181">
        <v>24371</v>
      </c>
      <c r="B949" s="701">
        <v>8200166159</v>
      </c>
      <c r="C949" s="181" t="s">
        <v>1672</v>
      </c>
      <c r="D949" s="181" t="s">
        <v>1668</v>
      </c>
      <c r="E949" s="181" t="s">
        <v>356</v>
      </c>
      <c r="F949" s="181" t="s">
        <v>304</v>
      </c>
      <c r="G949" s="181" t="s">
        <v>1508</v>
      </c>
      <c r="H949" s="181" t="s">
        <v>7</v>
      </c>
      <c r="I949" s="181" t="s">
        <v>1673</v>
      </c>
      <c r="J949" s="181">
        <v>26680</v>
      </c>
      <c r="K949" s="181">
        <v>41</v>
      </c>
      <c r="L949" s="181"/>
      <c r="M949" s="181"/>
      <c r="N949" s="596" t="s">
        <v>285</v>
      </c>
    </row>
    <row r="950" spans="1:14" s="158" customFormat="1" ht="18" customHeight="1" x14ac:dyDescent="0.25">
      <c r="A950" s="181">
        <v>27073</v>
      </c>
      <c r="B950" s="701" t="s">
        <v>17865</v>
      </c>
      <c r="C950" s="181" t="s">
        <v>17866</v>
      </c>
      <c r="D950" s="181" t="s">
        <v>1668</v>
      </c>
      <c r="E950" s="181" t="s">
        <v>411</v>
      </c>
      <c r="F950" s="181" t="s">
        <v>304</v>
      </c>
      <c r="G950" s="181" t="s">
        <v>1509</v>
      </c>
      <c r="H950" s="181" t="s">
        <v>7</v>
      </c>
      <c r="I950" s="181" t="s">
        <v>1301</v>
      </c>
      <c r="J950" s="181">
        <v>24950</v>
      </c>
      <c r="K950" s="181">
        <v>55</v>
      </c>
      <c r="L950" s="181"/>
      <c r="M950" s="181"/>
      <c r="N950" s="596" t="s">
        <v>285</v>
      </c>
    </row>
    <row r="951" spans="1:14" s="158" customFormat="1" ht="18" customHeight="1" x14ac:dyDescent="0.25">
      <c r="A951" s="181">
        <v>27731</v>
      </c>
      <c r="B951" s="701" t="s">
        <v>12956</v>
      </c>
      <c r="C951" s="181" t="s">
        <v>12957</v>
      </c>
      <c r="D951" s="181" t="s">
        <v>1674</v>
      </c>
      <c r="E951" s="181" t="s">
        <v>319</v>
      </c>
      <c r="F951" s="181" t="s">
        <v>304</v>
      </c>
      <c r="G951" s="181" t="s">
        <v>1509</v>
      </c>
      <c r="H951" s="181" t="s">
        <v>7</v>
      </c>
      <c r="I951" s="181" t="s">
        <v>12958</v>
      </c>
      <c r="J951" s="181">
        <v>49050</v>
      </c>
      <c r="K951" s="181">
        <v>61</v>
      </c>
      <c r="L951" s="181"/>
      <c r="M951" s="181"/>
      <c r="N951" s="596" t="s">
        <v>285</v>
      </c>
    </row>
    <row r="952" spans="1:14" s="158" customFormat="1" ht="18" customHeight="1" x14ac:dyDescent="0.25">
      <c r="A952" s="181">
        <v>27732</v>
      </c>
      <c r="B952" s="701" t="s">
        <v>12959</v>
      </c>
      <c r="C952" s="181" t="s">
        <v>12960</v>
      </c>
      <c r="D952" s="181" t="s">
        <v>1674</v>
      </c>
      <c r="E952" s="181" t="s">
        <v>319</v>
      </c>
      <c r="F952" s="181" t="s">
        <v>304</v>
      </c>
      <c r="G952" s="181" t="s">
        <v>1509</v>
      </c>
      <c r="H952" s="181" t="s">
        <v>7</v>
      </c>
      <c r="I952" s="181" t="s">
        <v>12961</v>
      </c>
      <c r="J952" s="181">
        <v>51340</v>
      </c>
      <c r="K952" s="181">
        <v>32</v>
      </c>
      <c r="L952" s="181"/>
      <c r="M952" s="181"/>
      <c r="N952" s="596" t="s">
        <v>285</v>
      </c>
    </row>
    <row r="953" spans="1:14" s="158" customFormat="1" ht="18" customHeight="1" x14ac:dyDescent="0.25">
      <c r="A953" s="181">
        <v>18701</v>
      </c>
      <c r="B953" s="701">
        <v>8200901288</v>
      </c>
      <c r="C953" s="181" t="s">
        <v>1677</v>
      </c>
      <c r="D953" s="181" t="s">
        <v>1678</v>
      </c>
      <c r="E953" s="181" t="s">
        <v>1679</v>
      </c>
      <c r="F953" s="181" t="s">
        <v>304</v>
      </c>
      <c r="G953" s="181" t="s">
        <v>1680</v>
      </c>
      <c r="H953" s="181" t="s">
        <v>7</v>
      </c>
      <c r="I953" s="181" t="s">
        <v>1681</v>
      </c>
      <c r="J953" s="181">
        <v>24620</v>
      </c>
      <c r="K953" s="181">
        <v>18</v>
      </c>
      <c r="L953" s="181"/>
      <c r="M953" s="181"/>
      <c r="N953" s="596" t="s">
        <v>285</v>
      </c>
    </row>
    <row r="954" spans="1:14" s="158" customFormat="1" ht="18" customHeight="1" x14ac:dyDescent="0.25">
      <c r="A954" s="181">
        <v>24779</v>
      </c>
      <c r="B954" s="701">
        <v>8200071402</v>
      </c>
      <c r="C954" s="181" t="s">
        <v>1682</v>
      </c>
      <c r="D954" s="181" t="s">
        <v>1683</v>
      </c>
      <c r="E954" s="181" t="s">
        <v>1684</v>
      </c>
      <c r="F954" s="181" t="s">
        <v>304</v>
      </c>
      <c r="G954" s="181" t="s">
        <v>1680</v>
      </c>
      <c r="H954" s="181" t="s">
        <v>7</v>
      </c>
      <c r="I954" s="181" t="s">
        <v>1685</v>
      </c>
      <c r="J954" s="181">
        <v>103700</v>
      </c>
      <c r="K954" s="181">
        <v>8</v>
      </c>
      <c r="L954" s="181"/>
      <c r="M954" s="181"/>
      <c r="N954" s="596" t="s">
        <v>286</v>
      </c>
    </row>
    <row r="955" spans="1:14" s="158" customFormat="1" ht="18" customHeight="1" x14ac:dyDescent="0.25">
      <c r="A955" s="181">
        <v>11701</v>
      </c>
      <c r="B955" s="701">
        <v>8200933753</v>
      </c>
      <c r="C955" s="181" t="s">
        <v>301</v>
      </c>
      <c r="D955" s="181" t="s">
        <v>1683</v>
      </c>
      <c r="E955" s="181" t="s">
        <v>1003</v>
      </c>
      <c r="F955" s="181" t="s">
        <v>304</v>
      </c>
      <c r="G955" s="181" t="s">
        <v>1680</v>
      </c>
      <c r="H955" s="181" t="s">
        <v>7</v>
      </c>
      <c r="I955" s="181" t="s">
        <v>1345</v>
      </c>
      <c r="J955" s="181">
        <v>86230</v>
      </c>
      <c r="K955" s="181">
        <v>19</v>
      </c>
      <c r="L955" s="181"/>
      <c r="M955" s="181"/>
      <c r="N955" s="596" t="s">
        <v>286</v>
      </c>
    </row>
    <row r="956" spans="1:14" s="158" customFormat="1" ht="18" customHeight="1" x14ac:dyDescent="0.25">
      <c r="A956" s="181">
        <v>7320</v>
      </c>
      <c r="B956" s="701" t="s">
        <v>16514</v>
      </c>
      <c r="C956" s="181" t="s">
        <v>16515</v>
      </c>
      <c r="D956" s="181" t="s">
        <v>1683</v>
      </c>
      <c r="E956" s="181" t="s">
        <v>16516</v>
      </c>
      <c r="F956" s="181" t="s">
        <v>304</v>
      </c>
      <c r="G956" s="181" t="s">
        <v>1680</v>
      </c>
      <c r="H956" s="181" t="s">
        <v>7</v>
      </c>
      <c r="I956" s="181" t="s">
        <v>16517</v>
      </c>
      <c r="J956" s="181">
        <v>23230</v>
      </c>
      <c r="K956" s="181">
        <v>95</v>
      </c>
      <c r="L956" s="181"/>
      <c r="M956" s="181"/>
      <c r="N956" s="596" t="s">
        <v>286</v>
      </c>
    </row>
    <row r="957" spans="1:14" s="158" customFormat="1" ht="18" customHeight="1" x14ac:dyDescent="0.25">
      <c r="A957" s="181">
        <v>18219</v>
      </c>
      <c r="B957" s="701" t="s">
        <v>16518</v>
      </c>
      <c r="C957" s="181" t="s">
        <v>301</v>
      </c>
      <c r="D957" s="181" t="s">
        <v>1683</v>
      </c>
      <c r="E957" s="181" t="s">
        <v>16516</v>
      </c>
      <c r="F957" s="181" t="s">
        <v>304</v>
      </c>
      <c r="G957" s="181" t="s">
        <v>1680</v>
      </c>
      <c r="H957" s="181" t="s">
        <v>7</v>
      </c>
      <c r="I957" s="181" t="s">
        <v>16519</v>
      </c>
      <c r="J957" s="181">
        <v>72220</v>
      </c>
      <c r="K957" s="181">
        <v>103</v>
      </c>
      <c r="L957" s="181"/>
      <c r="M957" s="181"/>
      <c r="N957" s="596" t="s">
        <v>286</v>
      </c>
    </row>
    <row r="958" spans="1:14" s="158" customFormat="1" ht="18" customHeight="1" x14ac:dyDescent="0.25">
      <c r="A958" s="181">
        <v>21887</v>
      </c>
      <c r="B958" s="701" t="s">
        <v>16520</v>
      </c>
      <c r="C958" s="181" t="s">
        <v>301</v>
      </c>
      <c r="D958" s="181" t="s">
        <v>1683</v>
      </c>
      <c r="E958" s="181" t="s">
        <v>16521</v>
      </c>
      <c r="F958" s="181" t="s">
        <v>304</v>
      </c>
      <c r="G958" s="181" t="s">
        <v>1680</v>
      </c>
      <c r="H958" s="181" t="s">
        <v>7</v>
      </c>
      <c r="I958" s="181" t="s">
        <v>16383</v>
      </c>
      <c r="J958" s="181">
        <v>50760</v>
      </c>
      <c r="K958" s="181">
        <v>46</v>
      </c>
      <c r="L958" s="181"/>
      <c r="M958" s="181"/>
      <c r="N958" s="596" t="s">
        <v>280</v>
      </c>
    </row>
    <row r="959" spans="1:14" s="158" customFormat="1" ht="18" customHeight="1" x14ac:dyDescent="0.25">
      <c r="A959" s="181">
        <v>12528</v>
      </c>
      <c r="B959" s="701" t="s">
        <v>1686</v>
      </c>
      <c r="C959" s="181" t="s">
        <v>1687</v>
      </c>
      <c r="D959" s="181" t="s">
        <v>1683</v>
      </c>
      <c r="E959" s="181" t="s">
        <v>500</v>
      </c>
      <c r="F959" s="181" t="s">
        <v>304</v>
      </c>
      <c r="G959" s="181" t="s">
        <v>1680</v>
      </c>
      <c r="H959" s="181" t="s">
        <v>7</v>
      </c>
      <c r="I959" s="181" t="s">
        <v>501</v>
      </c>
      <c r="J959" s="181">
        <v>122100</v>
      </c>
      <c r="K959" s="181">
        <v>42</v>
      </c>
      <c r="L959" s="181"/>
      <c r="M959" s="181"/>
      <c r="N959" s="596" t="s">
        <v>280</v>
      </c>
    </row>
    <row r="960" spans="1:14" s="158" customFormat="1" ht="18" customHeight="1" x14ac:dyDescent="0.25">
      <c r="A960" s="181">
        <v>25510</v>
      </c>
      <c r="B960" s="701">
        <v>8200947837</v>
      </c>
      <c r="C960" s="181" t="s">
        <v>301</v>
      </c>
      <c r="D960" s="181" t="s">
        <v>1688</v>
      </c>
      <c r="E960" s="181" t="s">
        <v>1689</v>
      </c>
      <c r="F960" s="181" t="s">
        <v>304</v>
      </c>
      <c r="G960" s="181" t="s">
        <v>1680</v>
      </c>
      <c r="H960" s="181" t="s">
        <v>7</v>
      </c>
      <c r="I960" s="181" t="s">
        <v>1690</v>
      </c>
      <c r="J960" s="181">
        <v>28950</v>
      </c>
      <c r="K960" s="181">
        <v>13</v>
      </c>
      <c r="L960" s="181"/>
      <c r="M960" s="181"/>
      <c r="N960" s="596" t="s">
        <v>280</v>
      </c>
    </row>
    <row r="961" spans="1:14" s="158" customFormat="1" ht="18" customHeight="1" x14ac:dyDescent="0.25">
      <c r="A961" s="181">
        <v>7312</v>
      </c>
      <c r="B961" s="701">
        <v>8200244615</v>
      </c>
      <c r="C961" s="181" t="s">
        <v>1691</v>
      </c>
      <c r="D961" s="181" t="s">
        <v>1692</v>
      </c>
      <c r="E961" s="181" t="s">
        <v>337</v>
      </c>
      <c r="F961" s="181" t="s">
        <v>304</v>
      </c>
      <c r="G961" s="181" t="s">
        <v>1680</v>
      </c>
      <c r="H961" s="181" t="s">
        <v>7</v>
      </c>
      <c r="I961" s="181" t="s">
        <v>1693</v>
      </c>
      <c r="J961" s="181">
        <v>58190</v>
      </c>
      <c r="K961" s="181">
        <v>152</v>
      </c>
      <c r="L961" s="181"/>
      <c r="M961" s="181"/>
      <c r="N961" s="596" t="s">
        <v>285</v>
      </c>
    </row>
    <row r="962" spans="1:14" s="158" customFormat="1" ht="18" customHeight="1" x14ac:dyDescent="0.25">
      <c r="A962" s="181">
        <v>24778</v>
      </c>
      <c r="B962" s="701">
        <v>8200989169</v>
      </c>
      <c r="C962" s="181" t="s">
        <v>301</v>
      </c>
      <c r="D962" s="181" t="s">
        <v>1692</v>
      </c>
      <c r="E962" s="181" t="s">
        <v>820</v>
      </c>
      <c r="F962" s="181" t="s">
        <v>304</v>
      </c>
      <c r="G962" s="181" t="s">
        <v>1680</v>
      </c>
      <c r="H962" s="181" t="s">
        <v>7</v>
      </c>
      <c r="I962" s="181" t="s">
        <v>1694</v>
      </c>
      <c r="J962" s="181">
        <v>53720</v>
      </c>
      <c r="K962" s="181">
        <v>38</v>
      </c>
      <c r="L962" s="181"/>
      <c r="M962" s="181"/>
      <c r="N962" s="596" t="s">
        <v>285</v>
      </c>
    </row>
    <row r="963" spans="1:14" s="158" customFormat="1" ht="18" customHeight="1" x14ac:dyDescent="0.25">
      <c r="A963" s="181">
        <v>22580</v>
      </c>
      <c r="B963" s="701">
        <v>8200908180</v>
      </c>
      <c r="C963" s="181" t="s">
        <v>1695</v>
      </c>
      <c r="D963" s="181" t="s">
        <v>1692</v>
      </c>
      <c r="E963" s="181" t="s">
        <v>825</v>
      </c>
      <c r="F963" s="181" t="s">
        <v>304</v>
      </c>
      <c r="G963" s="181" t="s">
        <v>1680</v>
      </c>
      <c r="H963" s="181" t="s">
        <v>7</v>
      </c>
      <c r="I963" s="181" t="s">
        <v>1020</v>
      </c>
      <c r="J963" s="181">
        <v>70280</v>
      </c>
      <c r="K963" s="181">
        <v>158</v>
      </c>
      <c r="L963" s="181"/>
      <c r="M963" s="181"/>
      <c r="N963" s="596" t="s">
        <v>285</v>
      </c>
    </row>
    <row r="964" spans="1:14" s="158" customFormat="1" ht="18" customHeight="1" x14ac:dyDescent="0.25">
      <c r="A964" s="181">
        <v>23762</v>
      </c>
      <c r="B964" s="701" t="s">
        <v>1696</v>
      </c>
      <c r="C964" s="181" t="s">
        <v>1697</v>
      </c>
      <c r="D964" s="181" t="s">
        <v>1692</v>
      </c>
      <c r="E964" s="181" t="s">
        <v>1698</v>
      </c>
      <c r="F964" s="181" t="s">
        <v>304</v>
      </c>
      <c r="G964" s="181" t="s">
        <v>826</v>
      </c>
      <c r="H964" s="181" t="s">
        <v>5</v>
      </c>
      <c r="I964" s="181" t="s">
        <v>1699</v>
      </c>
      <c r="J964" s="181">
        <v>23810</v>
      </c>
      <c r="K964" s="181">
        <v>6</v>
      </c>
      <c r="L964" s="181"/>
      <c r="M964" s="181"/>
      <c r="N964" s="596" t="s">
        <v>285</v>
      </c>
    </row>
    <row r="965" spans="1:14" s="158" customFormat="1" ht="18" customHeight="1" x14ac:dyDescent="0.25">
      <c r="A965" s="181">
        <v>7422</v>
      </c>
      <c r="B965" s="701" t="s">
        <v>1700</v>
      </c>
      <c r="C965" s="181" t="s">
        <v>1701</v>
      </c>
      <c r="D965" s="181" t="s">
        <v>1692</v>
      </c>
      <c r="E965" s="181" t="s">
        <v>812</v>
      </c>
      <c r="F965" s="181" t="s">
        <v>304</v>
      </c>
      <c r="G965" s="181" t="s">
        <v>1680</v>
      </c>
      <c r="H965" s="181" t="s">
        <v>7</v>
      </c>
      <c r="I965" s="181" t="s">
        <v>1699</v>
      </c>
      <c r="J965" s="181">
        <v>19310</v>
      </c>
      <c r="K965" s="181">
        <v>68</v>
      </c>
      <c r="L965" s="181"/>
      <c r="M965" s="181"/>
      <c r="N965" s="596" t="s">
        <v>285</v>
      </c>
    </row>
    <row r="966" spans="1:14" s="158" customFormat="1" ht="18" customHeight="1" x14ac:dyDescent="0.25">
      <c r="A966" s="181">
        <v>30074</v>
      </c>
      <c r="B966" s="701" t="s">
        <v>1702</v>
      </c>
      <c r="C966" s="181" t="s">
        <v>301</v>
      </c>
      <c r="D966" s="181" t="s">
        <v>1692</v>
      </c>
      <c r="E966" s="181" t="s">
        <v>366</v>
      </c>
      <c r="F966" s="181" t="s">
        <v>304</v>
      </c>
      <c r="G966" s="181" t="s">
        <v>826</v>
      </c>
      <c r="H966" s="181" t="s">
        <v>5</v>
      </c>
      <c r="I966" s="181" t="s">
        <v>1703</v>
      </c>
      <c r="J966" s="181">
        <v>24900</v>
      </c>
      <c r="K966" s="181">
        <v>3</v>
      </c>
      <c r="L966" s="181"/>
      <c r="M966" s="181"/>
      <c r="N966" s="596" t="s">
        <v>285</v>
      </c>
    </row>
    <row r="967" spans="1:14" s="158" customFormat="1" ht="18" customHeight="1" x14ac:dyDescent="0.25">
      <c r="A967" s="181">
        <v>7318</v>
      </c>
      <c r="B967" s="701" t="s">
        <v>16522</v>
      </c>
      <c r="C967" s="181" t="s">
        <v>16523</v>
      </c>
      <c r="D967" s="181" t="s">
        <v>1692</v>
      </c>
      <c r="E967" s="181" t="s">
        <v>16524</v>
      </c>
      <c r="F967" s="181" t="s">
        <v>304</v>
      </c>
      <c r="G967" s="181" t="s">
        <v>1680</v>
      </c>
      <c r="H967" s="181" t="s">
        <v>7</v>
      </c>
      <c r="I967" s="181" t="s">
        <v>16525</v>
      </c>
      <c r="J967" s="181">
        <v>21300</v>
      </c>
      <c r="K967" s="181">
        <v>80</v>
      </c>
      <c r="L967" s="181"/>
      <c r="M967" s="181"/>
      <c r="N967" s="596" t="s">
        <v>285</v>
      </c>
    </row>
    <row r="968" spans="1:14" s="158" customFormat="1" ht="18" customHeight="1" x14ac:dyDescent="0.25">
      <c r="A968" s="181">
        <v>7315</v>
      </c>
      <c r="B968" s="701" t="s">
        <v>1704</v>
      </c>
      <c r="C968" s="181" t="s">
        <v>1705</v>
      </c>
      <c r="D968" s="181" t="s">
        <v>1706</v>
      </c>
      <c r="E968" s="181" t="s">
        <v>899</v>
      </c>
      <c r="F968" s="181" t="s">
        <v>304</v>
      </c>
      <c r="G968" s="181" t="s">
        <v>1680</v>
      </c>
      <c r="H968" s="181" t="s">
        <v>7</v>
      </c>
      <c r="I968" s="181" t="s">
        <v>301</v>
      </c>
      <c r="J968" s="181">
        <v>34060</v>
      </c>
      <c r="K968" s="181">
        <v>4</v>
      </c>
      <c r="L968" s="181"/>
      <c r="M968" s="181"/>
      <c r="N968" s="596" t="s">
        <v>285</v>
      </c>
    </row>
    <row r="969" spans="1:14" s="158" customFormat="1" ht="18" customHeight="1" x14ac:dyDescent="0.25">
      <c r="A969" s="181">
        <v>7317</v>
      </c>
      <c r="B969" s="701" t="s">
        <v>1707</v>
      </c>
      <c r="C969" s="181" t="s">
        <v>1708</v>
      </c>
      <c r="D969" s="181" t="s">
        <v>1709</v>
      </c>
      <c r="E969" s="181" t="s">
        <v>899</v>
      </c>
      <c r="F969" s="181" t="s">
        <v>304</v>
      </c>
      <c r="G969" s="181" t="s">
        <v>1680</v>
      </c>
      <c r="H969" s="181" t="s">
        <v>7</v>
      </c>
      <c r="I969" s="181" t="s">
        <v>301</v>
      </c>
      <c r="J969" s="181">
        <v>32780</v>
      </c>
      <c r="K969" s="181">
        <v>5</v>
      </c>
      <c r="L969" s="181"/>
      <c r="M969" s="181"/>
      <c r="N969" s="596" t="s">
        <v>285</v>
      </c>
    </row>
    <row r="970" spans="1:14" s="158" customFormat="1" ht="18" customHeight="1" x14ac:dyDescent="0.25">
      <c r="A970" s="181">
        <v>7311</v>
      </c>
      <c r="B970" s="701" t="s">
        <v>1710</v>
      </c>
      <c r="C970" s="181" t="s">
        <v>1711</v>
      </c>
      <c r="D970" s="181" t="s">
        <v>1712</v>
      </c>
      <c r="E970" s="181" t="s">
        <v>1713</v>
      </c>
      <c r="F970" s="181" t="s">
        <v>304</v>
      </c>
      <c r="G970" s="181" t="s">
        <v>1680</v>
      </c>
      <c r="H970" s="181" t="s">
        <v>7</v>
      </c>
      <c r="I970" s="181" t="s">
        <v>1714</v>
      </c>
      <c r="J970" s="181">
        <v>28260</v>
      </c>
      <c r="K970" s="181">
        <v>91</v>
      </c>
      <c r="L970" s="181"/>
      <c r="M970" s="181"/>
      <c r="N970" s="596" t="s">
        <v>285</v>
      </c>
    </row>
    <row r="971" spans="1:14" s="158" customFormat="1" ht="18" customHeight="1" x14ac:dyDescent="0.25">
      <c r="A971" s="181">
        <v>22668</v>
      </c>
      <c r="B971" s="701" t="s">
        <v>1715</v>
      </c>
      <c r="C971" s="181" t="s">
        <v>301</v>
      </c>
      <c r="D971" s="181" t="s">
        <v>1716</v>
      </c>
      <c r="E971" s="181" t="s">
        <v>325</v>
      </c>
      <c r="F971" s="181" t="s">
        <v>304</v>
      </c>
      <c r="G971" s="181" t="s">
        <v>1508</v>
      </c>
      <c r="H971" s="181" t="s">
        <v>7</v>
      </c>
      <c r="I971" s="181" t="s">
        <v>301</v>
      </c>
      <c r="J971" s="181">
        <v>56190</v>
      </c>
      <c r="K971" s="181">
        <v>28</v>
      </c>
      <c r="L971" s="181"/>
      <c r="M971" s="181"/>
      <c r="N971" s="596" t="s">
        <v>285</v>
      </c>
    </row>
    <row r="972" spans="1:14" s="158" customFormat="1" ht="18" customHeight="1" x14ac:dyDescent="0.25">
      <c r="A972" s="181">
        <v>5887</v>
      </c>
      <c r="B972" s="701">
        <v>7702194570</v>
      </c>
      <c r="C972" s="181" t="s">
        <v>1717</v>
      </c>
      <c r="D972" s="181" t="s">
        <v>1718</v>
      </c>
      <c r="E972" s="181" t="s">
        <v>626</v>
      </c>
      <c r="F972" s="181" t="s">
        <v>304</v>
      </c>
      <c r="G972" s="181" t="s">
        <v>1508</v>
      </c>
      <c r="H972" s="181" t="s">
        <v>7</v>
      </c>
      <c r="I972" s="181" t="s">
        <v>301</v>
      </c>
      <c r="J972" s="181">
        <v>22320</v>
      </c>
      <c r="K972" s="181">
        <v>13</v>
      </c>
      <c r="L972" s="181"/>
      <c r="M972" s="181"/>
      <c r="N972" s="596" t="s">
        <v>285</v>
      </c>
    </row>
    <row r="973" spans="1:14" s="158" customFormat="1" ht="18" customHeight="1" x14ac:dyDescent="0.25">
      <c r="A973" s="181">
        <v>30052</v>
      </c>
      <c r="B973" s="701" t="s">
        <v>12962</v>
      </c>
      <c r="C973" s="181" t="s">
        <v>12963</v>
      </c>
      <c r="D973" s="181" t="s">
        <v>1718</v>
      </c>
      <c r="E973" s="181" t="s">
        <v>1719</v>
      </c>
      <c r="F973" s="181" t="s">
        <v>304</v>
      </c>
      <c r="G973" s="181" t="s">
        <v>1509</v>
      </c>
      <c r="H973" s="181" t="s">
        <v>7</v>
      </c>
      <c r="I973" s="181" t="s">
        <v>301</v>
      </c>
      <c r="J973" s="181">
        <v>34440</v>
      </c>
      <c r="K973" s="181">
        <v>115</v>
      </c>
      <c r="L973" s="181"/>
      <c r="M973" s="181"/>
      <c r="N973" s="596" t="s">
        <v>285</v>
      </c>
    </row>
    <row r="974" spans="1:14" s="158" customFormat="1" ht="18" customHeight="1" x14ac:dyDescent="0.25">
      <c r="A974" s="181">
        <v>21114</v>
      </c>
      <c r="B974" s="701">
        <v>7701472113</v>
      </c>
      <c r="C974" s="181" t="s">
        <v>301</v>
      </c>
      <c r="D974" s="181" t="s">
        <v>1718</v>
      </c>
      <c r="E974" s="181" t="s">
        <v>1719</v>
      </c>
      <c r="F974" s="181" t="s">
        <v>304</v>
      </c>
      <c r="G974" s="181" t="s">
        <v>1508</v>
      </c>
      <c r="H974" s="181" t="s">
        <v>7</v>
      </c>
      <c r="I974" s="181" t="s">
        <v>1720</v>
      </c>
      <c r="J974" s="181">
        <v>23210</v>
      </c>
      <c r="K974" s="181">
        <v>174</v>
      </c>
      <c r="L974" s="181"/>
      <c r="M974" s="181"/>
      <c r="N974" s="596" t="s">
        <v>285</v>
      </c>
    </row>
    <row r="975" spans="1:14" s="158" customFormat="1" ht="18" customHeight="1" x14ac:dyDescent="0.25">
      <c r="A975" s="181">
        <v>1963</v>
      </c>
      <c r="B975" s="701">
        <v>8201108350</v>
      </c>
      <c r="C975" s="181" t="s">
        <v>301</v>
      </c>
      <c r="D975" s="181" t="s">
        <v>1718</v>
      </c>
      <c r="E975" s="181" t="s">
        <v>370</v>
      </c>
      <c r="F975" s="181" t="s">
        <v>304</v>
      </c>
      <c r="G975" s="181" t="s">
        <v>1508</v>
      </c>
      <c r="H975" s="181" t="s">
        <v>7</v>
      </c>
      <c r="I975" s="181" t="s">
        <v>1133</v>
      </c>
      <c r="J975" s="181">
        <v>27250</v>
      </c>
      <c r="K975" s="181">
        <v>23</v>
      </c>
      <c r="L975" s="181"/>
      <c r="M975" s="181"/>
      <c r="N975" s="596" t="s">
        <v>285</v>
      </c>
    </row>
    <row r="976" spans="1:14" s="158" customFormat="1" ht="18" customHeight="1" x14ac:dyDescent="0.25">
      <c r="A976" s="181">
        <v>27026</v>
      </c>
      <c r="B976" s="701" t="s">
        <v>17867</v>
      </c>
      <c r="C976" s="181" t="s">
        <v>17868</v>
      </c>
      <c r="D976" s="181" t="s">
        <v>1718</v>
      </c>
      <c r="E976" s="181" t="s">
        <v>370</v>
      </c>
      <c r="F976" s="181" t="s">
        <v>304</v>
      </c>
      <c r="G976" s="181" t="s">
        <v>1509</v>
      </c>
      <c r="H976" s="181" t="s">
        <v>7</v>
      </c>
      <c r="I976" s="181" t="s">
        <v>1133</v>
      </c>
      <c r="J976" s="181">
        <v>49840</v>
      </c>
      <c r="K976" s="181">
        <v>27</v>
      </c>
      <c r="L976" s="181"/>
      <c r="M976" s="181"/>
      <c r="N976" s="596" t="s">
        <v>285</v>
      </c>
    </row>
    <row r="977" spans="1:14" s="158" customFormat="1" ht="18" customHeight="1" x14ac:dyDescent="0.25">
      <c r="A977" s="181">
        <v>27049</v>
      </c>
      <c r="B977" s="701" t="s">
        <v>12964</v>
      </c>
      <c r="C977" s="181" t="s">
        <v>12965</v>
      </c>
      <c r="D977" s="181" t="s">
        <v>1718</v>
      </c>
      <c r="E977" s="181" t="s">
        <v>1721</v>
      </c>
      <c r="F977" s="181" t="s">
        <v>304</v>
      </c>
      <c r="G977" s="181" t="s">
        <v>1509</v>
      </c>
      <c r="H977" s="181" t="s">
        <v>7</v>
      </c>
      <c r="I977" s="181" t="s">
        <v>12966</v>
      </c>
      <c r="J977" s="181">
        <v>34280</v>
      </c>
      <c r="K977" s="181">
        <v>246</v>
      </c>
      <c r="L977" s="181"/>
      <c r="M977" s="181"/>
      <c r="N977" s="596" t="s">
        <v>285</v>
      </c>
    </row>
    <row r="978" spans="1:14" s="158" customFormat="1" ht="18" customHeight="1" x14ac:dyDescent="0.25">
      <c r="A978" s="181">
        <v>10943</v>
      </c>
      <c r="B978" s="701" t="s">
        <v>11278</v>
      </c>
      <c r="C978" s="181" t="s">
        <v>301</v>
      </c>
      <c r="D978" s="181" t="s">
        <v>1718</v>
      </c>
      <c r="E978" s="181" t="s">
        <v>1722</v>
      </c>
      <c r="F978" s="181" t="s">
        <v>304</v>
      </c>
      <c r="G978" s="181" t="s">
        <v>1508</v>
      </c>
      <c r="H978" s="181" t="s">
        <v>7</v>
      </c>
      <c r="I978" s="181" t="s">
        <v>1723</v>
      </c>
      <c r="J978" s="181">
        <v>27270</v>
      </c>
      <c r="K978" s="181">
        <v>36</v>
      </c>
      <c r="L978" s="181"/>
      <c r="M978" s="181"/>
      <c r="N978" s="596" t="s">
        <v>285</v>
      </c>
    </row>
    <row r="979" spans="1:14" s="158" customFormat="1" ht="18" customHeight="1" x14ac:dyDescent="0.25">
      <c r="A979" s="181">
        <v>27055</v>
      </c>
      <c r="B979" s="701" t="s">
        <v>1724</v>
      </c>
      <c r="C979" s="181" t="s">
        <v>1725</v>
      </c>
      <c r="D979" s="181" t="s">
        <v>1718</v>
      </c>
      <c r="E979" s="181" t="s">
        <v>1722</v>
      </c>
      <c r="F979" s="181" t="s">
        <v>304</v>
      </c>
      <c r="G979" s="181" t="s">
        <v>1509</v>
      </c>
      <c r="H979" s="181" t="s">
        <v>7</v>
      </c>
      <c r="I979" s="181" t="s">
        <v>1723</v>
      </c>
      <c r="J979" s="181">
        <v>24350</v>
      </c>
      <c r="K979" s="181">
        <v>25</v>
      </c>
      <c r="L979" s="181"/>
      <c r="M979" s="181"/>
      <c r="N979" s="596" t="s">
        <v>285</v>
      </c>
    </row>
    <row r="980" spans="1:14" s="158" customFormat="1" ht="18" customHeight="1" x14ac:dyDescent="0.25">
      <c r="A980" s="181">
        <v>27724</v>
      </c>
      <c r="B980" s="701" t="s">
        <v>17869</v>
      </c>
      <c r="C980" s="181" t="s">
        <v>301</v>
      </c>
      <c r="D980" s="181" t="s">
        <v>1718</v>
      </c>
      <c r="E980" s="181" t="s">
        <v>319</v>
      </c>
      <c r="F980" s="181" t="s">
        <v>304</v>
      </c>
      <c r="G980" s="181" t="s">
        <v>1509</v>
      </c>
      <c r="H980" s="181" t="s">
        <v>7</v>
      </c>
      <c r="I980" s="181" t="s">
        <v>447</v>
      </c>
      <c r="J980" s="181">
        <v>52240</v>
      </c>
      <c r="K980" s="181">
        <v>18</v>
      </c>
      <c r="L980" s="181"/>
      <c r="M980" s="181"/>
      <c r="N980" s="596" t="s">
        <v>285</v>
      </c>
    </row>
    <row r="981" spans="1:14" s="158" customFormat="1" ht="18" customHeight="1" x14ac:dyDescent="0.25">
      <c r="A981" s="181">
        <v>17399</v>
      </c>
      <c r="B981" s="701">
        <v>7701474448</v>
      </c>
      <c r="C981" s="181" t="s">
        <v>301</v>
      </c>
      <c r="D981" s="181" t="s">
        <v>1718</v>
      </c>
      <c r="E981" s="181" t="s">
        <v>356</v>
      </c>
      <c r="F981" s="181" t="s">
        <v>304</v>
      </c>
      <c r="G981" s="181" t="s">
        <v>1508</v>
      </c>
      <c r="H981" s="181" t="s">
        <v>7</v>
      </c>
      <c r="I981" s="181" t="s">
        <v>1726</v>
      </c>
      <c r="J981" s="181">
        <v>22220</v>
      </c>
      <c r="K981" s="181">
        <v>33</v>
      </c>
      <c r="L981" s="181"/>
      <c r="M981" s="181"/>
      <c r="N981" s="596" t="s">
        <v>285</v>
      </c>
    </row>
    <row r="982" spans="1:14" s="158" customFormat="1" ht="18" customHeight="1" x14ac:dyDescent="0.25">
      <c r="A982" s="181">
        <v>17365</v>
      </c>
      <c r="B982" s="701">
        <v>7702103636</v>
      </c>
      <c r="C982" s="181" t="s">
        <v>1727</v>
      </c>
      <c r="D982" s="181" t="s">
        <v>1718</v>
      </c>
      <c r="E982" s="181" t="s">
        <v>1728</v>
      </c>
      <c r="F982" s="181" t="s">
        <v>304</v>
      </c>
      <c r="G982" s="181" t="s">
        <v>1508</v>
      </c>
      <c r="H982" s="181" t="s">
        <v>7</v>
      </c>
      <c r="I982" s="181" t="s">
        <v>301</v>
      </c>
      <c r="J982" s="181">
        <v>19100</v>
      </c>
      <c r="K982" s="181">
        <v>346</v>
      </c>
      <c r="L982" s="181"/>
      <c r="M982" s="181"/>
      <c r="N982" s="596" t="s">
        <v>285</v>
      </c>
    </row>
    <row r="983" spans="1:14" s="158" customFormat="1" ht="18" customHeight="1" x14ac:dyDescent="0.25">
      <c r="A983" s="181">
        <v>306</v>
      </c>
      <c r="B983" s="701">
        <v>7701462170</v>
      </c>
      <c r="C983" s="181" t="s">
        <v>301</v>
      </c>
      <c r="D983" s="181" t="s">
        <v>1718</v>
      </c>
      <c r="E983" s="181" t="s">
        <v>303</v>
      </c>
      <c r="F983" s="181" t="s">
        <v>304</v>
      </c>
      <c r="G983" s="181" t="s">
        <v>1508</v>
      </c>
      <c r="H983" s="181" t="s">
        <v>7</v>
      </c>
      <c r="I983" s="181" t="s">
        <v>301</v>
      </c>
      <c r="J983" s="181">
        <v>23430</v>
      </c>
      <c r="K983" s="181">
        <v>192</v>
      </c>
      <c r="L983" s="181"/>
      <c r="M983" s="181"/>
      <c r="N983" s="596" t="s">
        <v>285</v>
      </c>
    </row>
    <row r="984" spans="1:14" s="158" customFormat="1" ht="18" customHeight="1" x14ac:dyDescent="0.25">
      <c r="A984" s="181">
        <v>27074</v>
      </c>
      <c r="B984" s="701" t="s">
        <v>1729</v>
      </c>
      <c r="C984" s="181" t="s">
        <v>1730</v>
      </c>
      <c r="D984" s="181" t="s">
        <v>1718</v>
      </c>
      <c r="E984" s="181" t="s">
        <v>411</v>
      </c>
      <c r="F984" s="181" t="s">
        <v>304</v>
      </c>
      <c r="G984" s="181" t="s">
        <v>1509</v>
      </c>
      <c r="H984" s="181" t="s">
        <v>7</v>
      </c>
      <c r="I984" s="181" t="s">
        <v>1301</v>
      </c>
      <c r="J984" s="181">
        <v>29430</v>
      </c>
      <c r="K984" s="181">
        <v>70</v>
      </c>
      <c r="L984" s="181"/>
      <c r="M984" s="181"/>
      <c r="N984" s="596" t="s">
        <v>285</v>
      </c>
    </row>
    <row r="985" spans="1:14" s="158" customFormat="1" ht="18" customHeight="1" x14ac:dyDescent="0.25">
      <c r="A985" s="181">
        <v>725</v>
      </c>
      <c r="B985" s="701">
        <v>7701473498</v>
      </c>
      <c r="C985" s="181" t="s">
        <v>1731</v>
      </c>
      <c r="D985" s="181" t="s">
        <v>1718</v>
      </c>
      <c r="E985" s="181" t="s">
        <v>351</v>
      </c>
      <c r="F985" s="181" t="s">
        <v>304</v>
      </c>
      <c r="G985" s="181" t="s">
        <v>1508</v>
      </c>
      <c r="H985" s="181" t="s">
        <v>7</v>
      </c>
      <c r="I985" s="181" t="s">
        <v>301</v>
      </c>
      <c r="J985" s="181">
        <v>25740</v>
      </c>
      <c r="K985" s="181">
        <v>77</v>
      </c>
      <c r="L985" s="181"/>
      <c r="M985" s="181"/>
      <c r="N985" s="596" t="s">
        <v>285</v>
      </c>
    </row>
    <row r="986" spans="1:14" s="158" customFormat="1" ht="18" customHeight="1" x14ac:dyDescent="0.25">
      <c r="A986" s="181">
        <v>28846</v>
      </c>
      <c r="B986" s="701" t="s">
        <v>1732</v>
      </c>
      <c r="C986" s="181" t="s">
        <v>1733</v>
      </c>
      <c r="D986" s="181" t="s">
        <v>1718</v>
      </c>
      <c r="E986" s="181" t="s">
        <v>351</v>
      </c>
      <c r="F986" s="181" t="s">
        <v>304</v>
      </c>
      <c r="G986" s="181" t="s">
        <v>1509</v>
      </c>
      <c r="H986" s="181" t="s">
        <v>7</v>
      </c>
      <c r="I986" s="181" t="s">
        <v>301</v>
      </c>
      <c r="J986" s="181">
        <v>39880</v>
      </c>
      <c r="K986" s="181">
        <v>454</v>
      </c>
      <c r="L986" s="181"/>
      <c r="M986" s="181"/>
      <c r="N986" s="596" t="s">
        <v>285</v>
      </c>
    </row>
    <row r="987" spans="1:14" s="158" customFormat="1" ht="18" customHeight="1" x14ac:dyDescent="0.25">
      <c r="A987" s="181">
        <v>27784</v>
      </c>
      <c r="B987" s="701" t="s">
        <v>12967</v>
      </c>
      <c r="C987" s="181" t="s">
        <v>301</v>
      </c>
      <c r="D987" s="181" t="s">
        <v>1718</v>
      </c>
      <c r="E987" s="181" t="s">
        <v>1736</v>
      </c>
      <c r="F987" s="181" t="s">
        <v>304</v>
      </c>
      <c r="G987" s="181" t="s">
        <v>1509</v>
      </c>
      <c r="H987" s="181" t="s">
        <v>7</v>
      </c>
      <c r="I987" s="181" t="s">
        <v>12968</v>
      </c>
      <c r="J987" s="181">
        <v>41800</v>
      </c>
      <c r="K987" s="181">
        <v>228</v>
      </c>
      <c r="L987" s="181"/>
      <c r="M987" s="181"/>
      <c r="N987" s="596" t="s">
        <v>285</v>
      </c>
    </row>
    <row r="988" spans="1:14" s="158" customFormat="1" ht="18" customHeight="1" x14ac:dyDescent="0.25">
      <c r="A988" s="181">
        <v>25873</v>
      </c>
      <c r="B988" s="701" t="s">
        <v>1734</v>
      </c>
      <c r="C988" s="181" t="s">
        <v>1735</v>
      </c>
      <c r="D988" s="181" t="s">
        <v>1718</v>
      </c>
      <c r="E988" s="181" t="s">
        <v>1736</v>
      </c>
      <c r="F988" s="181" t="s">
        <v>304</v>
      </c>
      <c r="G988" s="181" t="s">
        <v>353</v>
      </c>
      <c r="H988" s="181" t="s">
        <v>5</v>
      </c>
      <c r="I988" s="181" t="s">
        <v>1737</v>
      </c>
      <c r="J988" s="181">
        <v>45920</v>
      </c>
      <c r="K988" s="181">
        <v>1</v>
      </c>
      <c r="L988" s="181"/>
      <c r="M988" s="181"/>
      <c r="N988" s="596" t="s">
        <v>285</v>
      </c>
    </row>
    <row r="989" spans="1:14" s="158" customFormat="1" ht="18" customHeight="1" x14ac:dyDescent="0.25">
      <c r="A989" s="181">
        <v>30660</v>
      </c>
      <c r="B989" s="701" t="s">
        <v>17870</v>
      </c>
      <c r="C989" s="181" t="s">
        <v>17871</v>
      </c>
      <c r="D989" s="181" t="s">
        <v>1738</v>
      </c>
      <c r="E989" s="181" t="s">
        <v>342</v>
      </c>
      <c r="F989" s="181" t="s">
        <v>304</v>
      </c>
      <c r="G989" s="181" t="s">
        <v>1509</v>
      </c>
      <c r="H989" s="181" t="s">
        <v>7</v>
      </c>
      <c r="I989" s="181" t="s">
        <v>301</v>
      </c>
      <c r="J989" s="181">
        <v>38350</v>
      </c>
      <c r="K989" s="181">
        <v>8</v>
      </c>
      <c r="L989" s="181"/>
      <c r="M989" s="181"/>
      <c r="N989" s="596" t="s">
        <v>285</v>
      </c>
    </row>
    <row r="990" spans="1:14" s="158" customFormat="1" ht="18" customHeight="1" x14ac:dyDescent="0.25">
      <c r="A990" s="181">
        <v>45989</v>
      </c>
      <c r="B990" s="701">
        <v>7701460955</v>
      </c>
      <c r="C990" s="181" t="s">
        <v>301</v>
      </c>
      <c r="D990" s="181" t="s">
        <v>1738</v>
      </c>
      <c r="E990" s="181" t="s">
        <v>14795</v>
      </c>
      <c r="F990" s="181" t="s">
        <v>304</v>
      </c>
      <c r="G990" s="181" t="s">
        <v>1508</v>
      </c>
      <c r="H990" s="181" t="s">
        <v>7</v>
      </c>
      <c r="I990" s="181" t="s">
        <v>14796</v>
      </c>
      <c r="J990" s="181">
        <v>20130</v>
      </c>
      <c r="K990" s="181">
        <v>48</v>
      </c>
      <c r="L990" s="181"/>
      <c r="M990" s="181"/>
      <c r="N990" s="596" t="s">
        <v>285</v>
      </c>
    </row>
    <row r="991" spans="1:14" s="158" customFormat="1" ht="18" customHeight="1" x14ac:dyDescent="0.25">
      <c r="A991" s="181">
        <v>45958</v>
      </c>
      <c r="B991" s="701">
        <v>7701461141</v>
      </c>
      <c r="C991" s="181" t="s">
        <v>301</v>
      </c>
      <c r="D991" s="181" t="s">
        <v>1738</v>
      </c>
      <c r="E991" s="181" t="s">
        <v>14797</v>
      </c>
      <c r="F991" s="181" t="s">
        <v>304</v>
      </c>
      <c r="G991" s="181" t="s">
        <v>1508</v>
      </c>
      <c r="H991" s="181" t="s">
        <v>7</v>
      </c>
      <c r="I991" s="181" t="s">
        <v>301</v>
      </c>
      <c r="J991" s="181">
        <v>19700</v>
      </c>
      <c r="K991" s="181">
        <v>274</v>
      </c>
      <c r="L991" s="181"/>
      <c r="M991" s="181"/>
      <c r="N991" s="596" t="s">
        <v>285</v>
      </c>
    </row>
    <row r="992" spans="1:14" s="158" customFormat="1" ht="18" customHeight="1" x14ac:dyDescent="0.25">
      <c r="A992" s="181">
        <v>299</v>
      </c>
      <c r="B992" s="701">
        <v>6000022731</v>
      </c>
      <c r="C992" s="181" t="s">
        <v>301</v>
      </c>
      <c r="D992" s="181" t="s">
        <v>1739</v>
      </c>
      <c r="E992" s="181" t="s">
        <v>626</v>
      </c>
      <c r="F992" s="181" t="s">
        <v>304</v>
      </c>
      <c r="G992" s="181" t="s">
        <v>1508</v>
      </c>
      <c r="H992" s="181" t="s">
        <v>7</v>
      </c>
      <c r="I992" s="181" t="s">
        <v>301</v>
      </c>
      <c r="J992" s="181">
        <v>27510</v>
      </c>
      <c r="K992" s="181">
        <v>19</v>
      </c>
      <c r="L992" s="181"/>
      <c r="M992" s="181"/>
      <c r="N992" s="596" t="s">
        <v>285</v>
      </c>
    </row>
    <row r="993" spans="1:14" s="158" customFormat="1" ht="18" customHeight="1" x14ac:dyDescent="0.25">
      <c r="A993" s="181">
        <v>82806</v>
      </c>
      <c r="B993" s="701">
        <v>8201108332</v>
      </c>
      <c r="C993" s="181" t="s">
        <v>301</v>
      </c>
      <c r="D993" s="181" t="s">
        <v>1739</v>
      </c>
      <c r="E993" s="181" t="s">
        <v>370</v>
      </c>
      <c r="F993" s="181" t="s">
        <v>304</v>
      </c>
      <c r="G993" s="181" t="s">
        <v>1508</v>
      </c>
      <c r="H993" s="181" t="s">
        <v>7</v>
      </c>
      <c r="I993" s="181" t="s">
        <v>1133</v>
      </c>
      <c r="J993" s="181">
        <v>50520</v>
      </c>
      <c r="K993" s="181">
        <v>16</v>
      </c>
      <c r="L993" s="181"/>
      <c r="M993" s="181"/>
      <c r="N993" s="596" t="s">
        <v>285</v>
      </c>
    </row>
    <row r="994" spans="1:14" s="158" customFormat="1" ht="18" customHeight="1" x14ac:dyDescent="0.25">
      <c r="A994" s="181">
        <v>27028</v>
      </c>
      <c r="B994" s="701" t="s">
        <v>1740</v>
      </c>
      <c r="C994" s="181" t="s">
        <v>1741</v>
      </c>
      <c r="D994" s="181" t="s">
        <v>1739</v>
      </c>
      <c r="E994" s="181" t="s">
        <v>370</v>
      </c>
      <c r="F994" s="181" t="s">
        <v>304</v>
      </c>
      <c r="G994" s="181" t="s">
        <v>1509</v>
      </c>
      <c r="H994" s="181" t="s">
        <v>7</v>
      </c>
      <c r="I994" s="181" t="s">
        <v>1133</v>
      </c>
      <c r="J994" s="181">
        <v>48890</v>
      </c>
      <c r="K994" s="181">
        <v>17</v>
      </c>
      <c r="L994" s="181"/>
      <c r="M994" s="181"/>
      <c r="N994" s="596" t="s">
        <v>285</v>
      </c>
    </row>
    <row r="995" spans="1:14" s="158" customFormat="1" ht="18" customHeight="1" x14ac:dyDescent="0.25">
      <c r="A995" s="181">
        <v>27050</v>
      </c>
      <c r="B995" s="701" t="s">
        <v>12969</v>
      </c>
      <c r="C995" s="181" t="s">
        <v>12970</v>
      </c>
      <c r="D995" s="181" t="s">
        <v>1739</v>
      </c>
      <c r="E995" s="181" t="s">
        <v>308</v>
      </c>
      <c r="F995" s="181" t="s">
        <v>304</v>
      </c>
      <c r="G995" s="181" t="s">
        <v>1509</v>
      </c>
      <c r="H995" s="181" t="s">
        <v>7</v>
      </c>
      <c r="I995" s="181" t="s">
        <v>301</v>
      </c>
      <c r="J995" s="181">
        <v>46180</v>
      </c>
      <c r="K995" s="181">
        <v>195</v>
      </c>
      <c r="L995" s="181"/>
      <c r="M995" s="181"/>
      <c r="N995" s="596" t="s">
        <v>285</v>
      </c>
    </row>
    <row r="996" spans="1:14" s="158" customFormat="1" ht="18" customHeight="1" x14ac:dyDescent="0.25">
      <c r="A996" s="181">
        <v>3999</v>
      </c>
      <c r="B996" s="701">
        <v>6001547611</v>
      </c>
      <c r="C996" s="181" t="s">
        <v>11279</v>
      </c>
      <c r="D996" s="181" t="s">
        <v>1739</v>
      </c>
      <c r="E996" s="181" t="s">
        <v>308</v>
      </c>
      <c r="F996" s="181" t="s">
        <v>304</v>
      </c>
      <c r="G996" s="181" t="s">
        <v>1508</v>
      </c>
      <c r="H996" s="181" t="s">
        <v>7</v>
      </c>
      <c r="I996" s="181" t="s">
        <v>301</v>
      </c>
      <c r="J996" s="181">
        <v>30140</v>
      </c>
      <c r="K996" s="181">
        <v>49</v>
      </c>
      <c r="L996" s="181"/>
      <c r="M996" s="181"/>
      <c r="N996" s="596" t="s">
        <v>285</v>
      </c>
    </row>
    <row r="997" spans="1:14" s="158" customFormat="1" ht="18" customHeight="1" x14ac:dyDescent="0.25">
      <c r="A997" s="181">
        <v>27061</v>
      </c>
      <c r="B997" s="701" t="s">
        <v>1742</v>
      </c>
      <c r="C997" s="181" t="s">
        <v>1743</v>
      </c>
      <c r="D997" s="181" t="s">
        <v>1739</v>
      </c>
      <c r="E997" s="181" t="s">
        <v>986</v>
      </c>
      <c r="F997" s="181" t="s">
        <v>304</v>
      </c>
      <c r="G997" s="181" t="s">
        <v>1509</v>
      </c>
      <c r="H997" s="181" t="s">
        <v>7</v>
      </c>
      <c r="I997" s="181" t="s">
        <v>301</v>
      </c>
      <c r="J997" s="181">
        <v>42900</v>
      </c>
      <c r="K997" s="181">
        <v>9</v>
      </c>
      <c r="L997" s="181"/>
      <c r="M997" s="181"/>
      <c r="N997" s="596" t="s">
        <v>285</v>
      </c>
    </row>
    <row r="998" spans="1:14" s="158" customFormat="1" ht="18" customHeight="1" x14ac:dyDescent="0.25">
      <c r="A998" s="181">
        <v>27725</v>
      </c>
      <c r="B998" s="701" t="s">
        <v>1744</v>
      </c>
      <c r="C998" s="181" t="s">
        <v>301</v>
      </c>
      <c r="D998" s="181" t="s">
        <v>1739</v>
      </c>
      <c r="E998" s="181" t="s">
        <v>319</v>
      </c>
      <c r="F998" s="181" t="s">
        <v>304</v>
      </c>
      <c r="G998" s="181" t="s">
        <v>1509</v>
      </c>
      <c r="H998" s="181" t="s">
        <v>7</v>
      </c>
      <c r="I998" s="181" t="s">
        <v>447</v>
      </c>
      <c r="J998" s="181">
        <v>54340</v>
      </c>
      <c r="K998" s="181">
        <v>6</v>
      </c>
      <c r="L998" s="181"/>
      <c r="M998" s="181"/>
      <c r="N998" s="596" t="s">
        <v>285</v>
      </c>
    </row>
    <row r="999" spans="1:14" s="158" customFormat="1" ht="18" customHeight="1" x14ac:dyDescent="0.25">
      <c r="A999" s="181">
        <v>7081</v>
      </c>
      <c r="B999" s="701">
        <v>6000030047</v>
      </c>
      <c r="C999" s="181" t="s">
        <v>301</v>
      </c>
      <c r="D999" s="181" t="s">
        <v>1739</v>
      </c>
      <c r="E999" s="181" t="s">
        <v>327</v>
      </c>
      <c r="F999" s="181" t="s">
        <v>304</v>
      </c>
      <c r="G999" s="181" t="s">
        <v>1508</v>
      </c>
      <c r="H999" s="181" t="s">
        <v>7</v>
      </c>
      <c r="I999" s="181" t="s">
        <v>301</v>
      </c>
      <c r="J999" s="181">
        <v>23180</v>
      </c>
      <c r="K999" s="181">
        <v>3</v>
      </c>
      <c r="L999" s="181"/>
      <c r="M999" s="181"/>
      <c r="N999" s="596" t="s">
        <v>285</v>
      </c>
    </row>
    <row r="1000" spans="1:14" s="158" customFormat="1" ht="18" customHeight="1" x14ac:dyDescent="0.25">
      <c r="A1000" s="181">
        <v>27075</v>
      </c>
      <c r="B1000" s="701" t="s">
        <v>1745</v>
      </c>
      <c r="C1000" s="181" t="s">
        <v>1746</v>
      </c>
      <c r="D1000" s="181" t="s">
        <v>1739</v>
      </c>
      <c r="E1000" s="181" t="s">
        <v>411</v>
      </c>
      <c r="F1000" s="181" t="s">
        <v>304</v>
      </c>
      <c r="G1000" s="181" t="s">
        <v>1509</v>
      </c>
      <c r="H1000" s="181" t="s">
        <v>7</v>
      </c>
      <c r="I1000" s="181" t="s">
        <v>1301</v>
      </c>
      <c r="J1000" s="181">
        <v>36990</v>
      </c>
      <c r="K1000" s="181">
        <v>7</v>
      </c>
      <c r="L1000" s="181"/>
      <c r="M1000" s="181"/>
      <c r="N1000" s="596" t="s">
        <v>285</v>
      </c>
    </row>
    <row r="1001" spans="1:14" s="158" customFormat="1" ht="18" customHeight="1" x14ac:dyDescent="0.25">
      <c r="A1001" s="181">
        <v>21061</v>
      </c>
      <c r="B1001" s="701">
        <v>7701047416</v>
      </c>
      <c r="C1001" s="181" t="s">
        <v>301</v>
      </c>
      <c r="D1001" s="181" t="s">
        <v>1739</v>
      </c>
      <c r="E1001" s="181" t="s">
        <v>1747</v>
      </c>
      <c r="F1001" s="181" t="s">
        <v>304</v>
      </c>
      <c r="G1001" s="181" t="s">
        <v>1508</v>
      </c>
      <c r="H1001" s="181" t="s">
        <v>7</v>
      </c>
      <c r="I1001" s="181" t="s">
        <v>14798</v>
      </c>
      <c r="J1001" s="181">
        <v>22000</v>
      </c>
      <c r="K1001" s="181">
        <v>17</v>
      </c>
      <c r="L1001" s="181"/>
      <c r="M1001" s="181"/>
      <c r="N1001" s="596" t="s">
        <v>285</v>
      </c>
    </row>
    <row r="1002" spans="1:14" s="158" customFormat="1" ht="18" customHeight="1" x14ac:dyDescent="0.25">
      <c r="A1002" s="181">
        <v>28847</v>
      </c>
      <c r="B1002" s="701" t="s">
        <v>17872</v>
      </c>
      <c r="C1002" s="181" t="s">
        <v>17873</v>
      </c>
      <c r="D1002" s="181" t="s">
        <v>1739</v>
      </c>
      <c r="E1002" s="181" t="s">
        <v>1747</v>
      </c>
      <c r="F1002" s="181" t="s">
        <v>304</v>
      </c>
      <c r="G1002" s="181" t="s">
        <v>1509</v>
      </c>
      <c r="H1002" s="181" t="s">
        <v>7</v>
      </c>
      <c r="I1002" s="181" t="s">
        <v>17874</v>
      </c>
      <c r="J1002" s="181">
        <v>30760</v>
      </c>
      <c r="K1002" s="181">
        <v>40</v>
      </c>
      <c r="L1002" s="181"/>
      <c r="M1002" s="181"/>
      <c r="N1002" s="596" t="s">
        <v>285</v>
      </c>
    </row>
    <row r="1003" spans="1:14" s="158" customFormat="1" ht="18" customHeight="1" x14ac:dyDescent="0.25">
      <c r="A1003" s="181">
        <v>304</v>
      </c>
      <c r="B1003" s="701">
        <v>6000022730</v>
      </c>
      <c r="C1003" s="181" t="s">
        <v>301</v>
      </c>
      <c r="D1003" s="181" t="s">
        <v>1748</v>
      </c>
      <c r="E1003" s="181" t="s">
        <v>626</v>
      </c>
      <c r="F1003" s="181" t="s">
        <v>304</v>
      </c>
      <c r="G1003" s="181" t="s">
        <v>1508</v>
      </c>
      <c r="H1003" s="181" t="s">
        <v>7</v>
      </c>
      <c r="I1003" s="181" t="s">
        <v>301</v>
      </c>
      <c r="J1003" s="181">
        <v>27510</v>
      </c>
      <c r="K1003" s="181">
        <v>20</v>
      </c>
      <c r="L1003" s="181"/>
      <c r="M1003" s="181"/>
      <c r="N1003" s="596" t="s">
        <v>285</v>
      </c>
    </row>
    <row r="1004" spans="1:14" s="158" customFormat="1" ht="18" customHeight="1" x14ac:dyDescent="0.25">
      <c r="A1004" s="181">
        <v>27027</v>
      </c>
      <c r="B1004" s="701" t="s">
        <v>12971</v>
      </c>
      <c r="C1004" s="181" t="s">
        <v>12972</v>
      </c>
      <c r="D1004" s="181" t="s">
        <v>1748</v>
      </c>
      <c r="E1004" s="181" t="s">
        <v>370</v>
      </c>
      <c r="F1004" s="181" t="s">
        <v>304</v>
      </c>
      <c r="G1004" s="181" t="s">
        <v>1509</v>
      </c>
      <c r="H1004" s="181" t="s">
        <v>7</v>
      </c>
      <c r="I1004" s="181" t="s">
        <v>1133</v>
      </c>
      <c r="J1004" s="181">
        <v>51340</v>
      </c>
      <c r="K1004" s="181">
        <v>84</v>
      </c>
      <c r="L1004" s="181"/>
      <c r="M1004" s="181"/>
      <c r="N1004" s="596" t="s">
        <v>285</v>
      </c>
    </row>
    <row r="1005" spans="1:14" s="158" customFormat="1" ht="18" customHeight="1" x14ac:dyDescent="0.25">
      <c r="A1005" s="181">
        <v>27051</v>
      </c>
      <c r="B1005" s="701" t="s">
        <v>12973</v>
      </c>
      <c r="C1005" s="181" t="s">
        <v>12974</v>
      </c>
      <c r="D1005" s="181" t="s">
        <v>1748</v>
      </c>
      <c r="E1005" s="181" t="s">
        <v>308</v>
      </c>
      <c r="F1005" s="181" t="s">
        <v>304</v>
      </c>
      <c r="G1005" s="181" t="s">
        <v>1509</v>
      </c>
      <c r="H1005" s="181" t="s">
        <v>7</v>
      </c>
      <c r="I1005" s="181" t="s">
        <v>301</v>
      </c>
      <c r="J1005" s="181">
        <v>46180</v>
      </c>
      <c r="K1005" s="181">
        <v>216</v>
      </c>
      <c r="L1005" s="181"/>
      <c r="M1005" s="181"/>
      <c r="N1005" s="596" t="s">
        <v>285</v>
      </c>
    </row>
    <row r="1006" spans="1:14" s="158" customFormat="1" ht="18" customHeight="1" x14ac:dyDescent="0.25">
      <c r="A1006" s="181">
        <v>27062</v>
      </c>
      <c r="B1006" s="701" t="s">
        <v>1749</v>
      </c>
      <c r="C1006" s="181" t="s">
        <v>1750</v>
      </c>
      <c r="D1006" s="181" t="s">
        <v>1748</v>
      </c>
      <c r="E1006" s="181" t="s">
        <v>986</v>
      </c>
      <c r="F1006" s="181" t="s">
        <v>304</v>
      </c>
      <c r="G1006" s="181" t="s">
        <v>1509</v>
      </c>
      <c r="H1006" s="181" t="s">
        <v>7</v>
      </c>
      <c r="I1006" s="181" t="s">
        <v>301</v>
      </c>
      <c r="J1006" s="181">
        <v>42900</v>
      </c>
      <c r="K1006" s="181">
        <v>10</v>
      </c>
      <c r="L1006" s="181"/>
      <c r="M1006" s="181"/>
      <c r="N1006" s="596" t="s">
        <v>285</v>
      </c>
    </row>
    <row r="1007" spans="1:14" s="158" customFormat="1" ht="18" customHeight="1" x14ac:dyDescent="0.25">
      <c r="A1007" s="181">
        <v>27726</v>
      </c>
      <c r="B1007" s="701" t="s">
        <v>1751</v>
      </c>
      <c r="C1007" s="181" t="s">
        <v>301</v>
      </c>
      <c r="D1007" s="181" t="s">
        <v>1748</v>
      </c>
      <c r="E1007" s="181" t="s">
        <v>319</v>
      </c>
      <c r="F1007" s="181" t="s">
        <v>304</v>
      </c>
      <c r="G1007" s="181" t="s">
        <v>1509</v>
      </c>
      <c r="H1007" s="181" t="s">
        <v>7</v>
      </c>
      <c r="I1007" s="181" t="s">
        <v>447</v>
      </c>
      <c r="J1007" s="181">
        <v>64950</v>
      </c>
      <c r="K1007" s="181">
        <v>92</v>
      </c>
      <c r="L1007" s="181"/>
      <c r="M1007" s="181"/>
      <c r="N1007" s="596" t="s">
        <v>285</v>
      </c>
    </row>
    <row r="1008" spans="1:14" s="158" customFormat="1" ht="18" customHeight="1" x14ac:dyDescent="0.25">
      <c r="A1008" s="181">
        <v>5888</v>
      </c>
      <c r="B1008" s="701" t="s">
        <v>1752</v>
      </c>
      <c r="C1008" s="181" t="s">
        <v>301</v>
      </c>
      <c r="D1008" s="181" t="s">
        <v>1748</v>
      </c>
      <c r="E1008" s="181" t="s">
        <v>327</v>
      </c>
      <c r="F1008" s="181" t="s">
        <v>304</v>
      </c>
      <c r="G1008" s="181" t="s">
        <v>1508</v>
      </c>
      <c r="H1008" s="181" t="s">
        <v>7</v>
      </c>
      <c r="I1008" s="181" t="s">
        <v>301</v>
      </c>
      <c r="J1008" s="181">
        <v>23180</v>
      </c>
      <c r="K1008" s="181">
        <v>4</v>
      </c>
      <c r="L1008" s="181"/>
      <c r="M1008" s="181"/>
      <c r="N1008" s="596" t="s">
        <v>285</v>
      </c>
    </row>
    <row r="1009" spans="1:14" s="158" customFormat="1" ht="18" customHeight="1" x14ac:dyDescent="0.25">
      <c r="A1009" s="181">
        <v>28849</v>
      </c>
      <c r="B1009" s="701" t="s">
        <v>17875</v>
      </c>
      <c r="C1009" s="181" t="s">
        <v>17876</v>
      </c>
      <c r="D1009" s="181" t="s">
        <v>1748</v>
      </c>
      <c r="E1009" s="181" t="s">
        <v>1747</v>
      </c>
      <c r="F1009" s="181" t="s">
        <v>304</v>
      </c>
      <c r="G1009" s="181" t="s">
        <v>1509</v>
      </c>
      <c r="H1009" s="181" t="s">
        <v>7</v>
      </c>
      <c r="I1009" s="181" t="s">
        <v>17874</v>
      </c>
      <c r="J1009" s="181">
        <v>30760</v>
      </c>
      <c r="K1009" s="181">
        <v>80</v>
      </c>
      <c r="L1009" s="181"/>
      <c r="M1009" s="181"/>
      <c r="N1009" s="596" t="s">
        <v>285</v>
      </c>
    </row>
    <row r="1010" spans="1:14" s="158" customFormat="1" ht="18" customHeight="1" x14ac:dyDescent="0.25">
      <c r="A1010" s="181">
        <v>83574</v>
      </c>
      <c r="B1010" s="701" t="s">
        <v>17877</v>
      </c>
      <c r="C1010" s="181" t="s">
        <v>17878</v>
      </c>
      <c r="D1010" s="181" t="s">
        <v>1753</v>
      </c>
      <c r="E1010" s="181" t="s">
        <v>17879</v>
      </c>
      <c r="F1010" s="181" t="s">
        <v>304</v>
      </c>
      <c r="G1010" s="181" t="s">
        <v>711</v>
      </c>
      <c r="H1010" s="181" t="s">
        <v>10</v>
      </c>
      <c r="I1010" s="181" t="s">
        <v>17880</v>
      </c>
      <c r="J1010" s="181">
        <v>22570</v>
      </c>
      <c r="K1010" s="181">
        <v>409</v>
      </c>
      <c r="L1010" s="181"/>
      <c r="M1010" s="181"/>
      <c r="N1010" s="596" t="s">
        <v>285</v>
      </c>
    </row>
    <row r="1011" spans="1:14" s="158" customFormat="1" ht="18" customHeight="1" x14ac:dyDescent="0.25">
      <c r="A1011" s="181">
        <v>77379</v>
      </c>
      <c r="B1011" s="701" t="s">
        <v>14155</v>
      </c>
      <c r="C1011" s="181" t="s">
        <v>301</v>
      </c>
      <c r="D1011" s="181" t="s">
        <v>1753</v>
      </c>
      <c r="E1011" s="181" t="s">
        <v>14156</v>
      </c>
      <c r="F1011" s="181" t="s">
        <v>304</v>
      </c>
      <c r="G1011" s="181" t="s">
        <v>711</v>
      </c>
      <c r="H1011" s="181" t="s">
        <v>10</v>
      </c>
      <c r="I1011" s="181" t="s">
        <v>1754</v>
      </c>
      <c r="J1011" s="181">
        <v>49520</v>
      </c>
      <c r="K1011" s="181">
        <v>28</v>
      </c>
      <c r="L1011" s="181"/>
      <c r="M1011" s="181"/>
      <c r="N1011" s="596" t="s">
        <v>285</v>
      </c>
    </row>
    <row r="1012" spans="1:14" s="158" customFormat="1" ht="18" customHeight="1" x14ac:dyDescent="0.25">
      <c r="A1012" s="181">
        <v>31239</v>
      </c>
      <c r="B1012" s="701" t="s">
        <v>12975</v>
      </c>
      <c r="C1012" s="181" t="s">
        <v>12976</v>
      </c>
      <c r="D1012" s="181" t="s">
        <v>1753</v>
      </c>
      <c r="E1012" s="181" t="s">
        <v>1043</v>
      </c>
      <c r="F1012" s="181" t="s">
        <v>304</v>
      </c>
      <c r="G1012" s="181" t="s">
        <v>711</v>
      </c>
      <c r="H1012" s="181" t="s">
        <v>10</v>
      </c>
      <c r="I1012" s="181" t="s">
        <v>12977</v>
      </c>
      <c r="J1012" s="181">
        <v>27430</v>
      </c>
      <c r="K1012" s="181">
        <v>36</v>
      </c>
      <c r="L1012" s="181"/>
      <c r="M1012" s="181"/>
      <c r="N1012" s="596" t="s">
        <v>285</v>
      </c>
    </row>
    <row r="1013" spans="1:14" s="158" customFormat="1" ht="18" customHeight="1" x14ac:dyDescent="0.25">
      <c r="A1013" s="181">
        <v>11457</v>
      </c>
      <c r="B1013" s="701" t="s">
        <v>14157</v>
      </c>
      <c r="C1013" s="181" t="s">
        <v>301</v>
      </c>
      <c r="D1013" s="181" t="s">
        <v>1753</v>
      </c>
      <c r="E1013" s="181" t="s">
        <v>500</v>
      </c>
      <c r="F1013" s="181" t="s">
        <v>304</v>
      </c>
      <c r="G1013" s="181" t="s">
        <v>711</v>
      </c>
      <c r="H1013" s="181" t="s">
        <v>10</v>
      </c>
      <c r="I1013" s="181" t="s">
        <v>501</v>
      </c>
      <c r="J1013" s="181">
        <v>294970</v>
      </c>
      <c r="K1013" s="181">
        <v>21</v>
      </c>
      <c r="L1013" s="181"/>
      <c r="M1013" s="181"/>
      <c r="N1013" s="596" t="s">
        <v>285</v>
      </c>
    </row>
    <row r="1014" spans="1:14" s="158" customFormat="1" ht="18" customHeight="1" x14ac:dyDescent="0.25">
      <c r="A1014" s="181">
        <v>10264</v>
      </c>
      <c r="B1014" s="701">
        <v>8200660882</v>
      </c>
      <c r="C1014" s="181" t="s">
        <v>14799</v>
      </c>
      <c r="D1014" s="181" t="s">
        <v>1753</v>
      </c>
      <c r="E1014" s="181" t="s">
        <v>1755</v>
      </c>
      <c r="F1014" s="181" t="s">
        <v>304</v>
      </c>
      <c r="G1014" s="181" t="s">
        <v>138</v>
      </c>
      <c r="H1014" s="181" t="s">
        <v>7</v>
      </c>
      <c r="I1014" s="181" t="s">
        <v>1756</v>
      </c>
      <c r="J1014" s="181">
        <v>25800</v>
      </c>
      <c r="K1014" s="181">
        <v>71</v>
      </c>
      <c r="L1014" s="181"/>
      <c r="M1014" s="181"/>
      <c r="N1014" s="596" t="s">
        <v>285</v>
      </c>
    </row>
    <row r="1015" spans="1:14" s="158" customFormat="1" ht="18" customHeight="1" x14ac:dyDescent="0.25">
      <c r="A1015" s="181">
        <v>13114</v>
      </c>
      <c r="B1015" s="701" t="s">
        <v>17881</v>
      </c>
      <c r="C1015" s="181" t="s">
        <v>17882</v>
      </c>
      <c r="D1015" s="181" t="s">
        <v>1753</v>
      </c>
      <c r="E1015" s="181" t="s">
        <v>1755</v>
      </c>
      <c r="F1015" s="181" t="s">
        <v>304</v>
      </c>
      <c r="G1015" s="181" t="s">
        <v>711</v>
      </c>
      <c r="H1015" s="181" t="s">
        <v>10</v>
      </c>
      <c r="I1015" s="181" t="s">
        <v>6055</v>
      </c>
      <c r="J1015" s="181">
        <v>40020</v>
      </c>
      <c r="K1015" s="181">
        <v>128</v>
      </c>
      <c r="L1015" s="181"/>
      <c r="M1015" s="181"/>
      <c r="N1015" s="596" t="s">
        <v>285</v>
      </c>
    </row>
    <row r="1016" spans="1:14" s="158" customFormat="1" ht="18" customHeight="1" x14ac:dyDescent="0.25">
      <c r="A1016" s="181">
        <v>9777</v>
      </c>
      <c r="B1016" s="701" t="s">
        <v>1757</v>
      </c>
      <c r="C1016" s="181" t="s">
        <v>301</v>
      </c>
      <c r="D1016" s="181" t="s">
        <v>1758</v>
      </c>
      <c r="E1016" s="181" t="s">
        <v>325</v>
      </c>
      <c r="F1016" s="181" t="s">
        <v>304</v>
      </c>
      <c r="G1016" s="181" t="s">
        <v>1508</v>
      </c>
      <c r="H1016" s="181" t="s">
        <v>7</v>
      </c>
      <c r="I1016" s="181" t="s">
        <v>562</v>
      </c>
      <c r="J1016" s="181">
        <v>76720</v>
      </c>
      <c r="K1016" s="181">
        <v>12</v>
      </c>
      <c r="L1016" s="181"/>
      <c r="M1016" s="181"/>
      <c r="N1016" s="596" t="s">
        <v>285</v>
      </c>
    </row>
    <row r="1017" spans="1:14" s="158" customFormat="1" ht="18" customHeight="1" x14ac:dyDescent="0.25">
      <c r="A1017" s="181">
        <v>1804</v>
      </c>
      <c r="B1017" s="701" t="s">
        <v>16526</v>
      </c>
      <c r="C1017" s="181" t="s">
        <v>16527</v>
      </c>
      <c r="D1017" s="181" t="s">
        <v>1759</v>
      </c>
      <c r="E1017" s="181" t="s">
        <v>311</v>
      </c>
      <c r="F1017" s="181" t="s">
        <v>304</v>
      </c>
      <c r="G1017" s="181" t="s">
        <v>1508</v>
      </c>
      <c r="H1017" s="181" t="s">
        <v>7</v>
      </c>
      <c r="I1017" s="181" t="s">
        <v>16528</v>
      </c>
      <c r="J1017" s="181">
        <v>105240</v>
      </c>
      <c r="K1017" s="181">
        <v>42</v>
      </c>
      <c r="L1017" s="181"/>
      <c r="M1017" s="181"/>
      <c r="N1017" s="596" t="s">
        <v>285</v>
      </c>
    </row>
    <row r="1018" spans="1:14" s="158" customFormat="1" ht="18" customHeight="1" x14ac:dyDescent="0.25">
      <c r="A1018" s="181">
        <v>11641</v>
      </c>
      <c r="B1018" s="701" t="s">
        <v>16529</v>
      </c>
      <c r="C1018" s="181" t="s">
        <v>16530</v>
      </c>
      <c r="D1018" s="181" t="s">
        <v>1759</v>
      </c>
      <c r="E1018" s="181" t="s">
        <v>16531</v>
      </c>
      <c r="F1018" s="181" t="s">
        <v>304</v>
      </c>
      <c r="G1018" s="181" t="s">
        <v>1508</v>
      </c>
      <c r="H1018" s="181" t="s">
        <v>7</v>
      </c>
      <c r="I1018" s="181" t="s">
        <v>1323</v>
      </c>
      <c r="J1018" s="181">
        <v>72070</v>
      </c>
      <c r="K1018" s="181">
        <v>47</v>
      </c>
      <c r="L1018" s="181"/>
      <c r="M1018" s="181"/>
      <c r="N1018" s="596" t="s">
        <v>285</v>
      </c>
    </row>
    <row r="1019" spans="1:14" s="158" customFormat="1" ht="18" customHeight="1" x14ac:dyDescent="0.25">
      <c r="A1019" s="181">
        <v>33194</v>
      </c>
      <c r="B1019" s="701">
        <v>7700818054</v>
      </c>
      <c r="C1019" s="181" t="s">
        <v>16532</v>
      </c>
      <c r="D1019" s="181" t="s">
        <v>1759</v>
      </c>
      <c r="E1019" s="181" t="s">
        <v>1563</v>
      </c>
      <c r="F1019" s="181" t="s">
        <v>304</v>
      </c>
      <c r="G1019" s="181" t="s">
        <v>1508</v>
      </c>
      <c r="H1019" s="181" t="s">
        <v>7</v>
      </c>
      <c r="I1019" s="181" t="s">
        <v>1538</v>
      </c>
      <c r="J1019" s="181">
        <v>84200</v>
      </c>
      <c r="K1019" s="181">
        <v>35</v>
      </c>
      <c r="L1019" s="181"/>
      <c r="M1019" s="181"/>
      <c r="N1019" s="596" t="s">
        <v>285</v>
      </c>
    </row>
    <row r="1020" spans="1:14" s="158" customFormat="1" ht="18" customHeight="1" x14ac:dyDescent="0.25">
      <c r="A1020" s="181">
        <v>13786</v>
      </c>
      <c r="B1020" s="701" t="s">
        <v>16533</v>
      </c>
      <c r="C1020" s="181" t="s">
        <v>16534</v>
      </c>
      <c r="D1020" s="181" t="s">
        <v>1759</v>
      </c>
      <c r="E1020" s="181" t="s">
        <v>1302</v>
      </c>
      <c r="F1020" s="181" t="s">
        <v>304</v>
      </c>
      <c r="G1020" s="181" t="s">
        <v>1508</v>
      </c>
      <c r="H1020" s="181" t="s">
        <v>7</v>
      </c>
      <c r="I1020" s="181" t="s">
        <v>458</v>
      </c>
      <c r="J1020" s="181">
        <v>93800</v>
      </c>
      <c r="K1020" s="181">
        <v>3</v>
      </c>
      <c r="L1020" s="181"/>
      <c r="M1020" s="181"/>
      <c r="N1020" s="596" t="s">
        <v>285</v>
      </c>
    </row>
    <row r="1021" spans="1:14" s="158" customFormat="1" ht="18" customHeight="1" x14ac:dyDescent="0.25">
      <c r="A1021" s="181">
        <v>40277</v>
      </c>
      <c r="B1021" s="701">
        <v>7700695674</v>
      </c>
      <c r="C1021" s="181" t="s">
        <v>16535</v>
      </c>
      <c r="D1021" s="181" t="s">
        <v>1759</v>
      </c>
      <c r="E1021" s="181" t="s">
        <v>1761</v>
      </c>
      <c r="F1021" s="181" t="s">
        <v>304</v>
      </c>
      <c r="G1021" s="181" t="s">
        <v>1508</v>
      </c>
      <c r="H1021" s="181" t="s">
        <v>7</v>
      </c>
      <c r="I1021" s="181" t="s">
        <v>1762</v>
      </c>
      <c r="J1021" s="181">
        <v>72480</v>
      </c>
      <c r="K1021" s="181">
        <v>31</v>
      </c>
      <c r="L1021" s="181"/>
      <c r="M1021" s="181"/>
      <c r="N1021" s="596" t="s">
        <v>285</v>
      </c>
    </row>
    <row r="1022" spans="1:14" s="158" customFormat="1" ht="18" customHeight="1" x14ac:dyDescent="0.25">
      <c r="A1022" s="181">
        <v>5967</v>
      </c>
      <c r="B1022" s="701">
        <v>7700820029</v>
      </c>
      <c r="C1022" s="181" t="s">
        <v>301</v>
      </c>
      <c r="D1022" s="181" t="s">
        <v>1759</v>
      </c>
      <c r="E1022" s="181" t="s">
        <v>351</v>
      </c>
      <c r="F1022" s="181" t="s">
        <v>304</v>
      </c>
      <c r="G1022" s="181" t="s">
        <v>1508</v>
      </c>
      <c r="H1022" s="181" t="s">
        <v>7</v>
      </c>
      <c r="I1022" s="181" t="s">
        <v>301</v>
      </c>
      <c r="J1022" s="181">
        <v>77810</v>
      </c>
      <c r="K1022" s="181">
        <v>50</v>
      </c>
      <c r="L1022" s="181"/>
      <c r="M1022" s="181"/>
      <c r="N1022" s="596" t="s">
        <v>285</v>
      </c>
    </row>
    <row r="1023" spans="1:14" s="158" customFormat="1" ht="18" customHeight="1" x14ac:dyDescent="0.25">
      <c r="A1023" s="181">
        <v>39706</v>
      </c>
      <c r="B1023" s="701">
        <v>7700703951</v>
      </c>
      <c r="C1023" s="181" t="s">
        <v>301</v>
      </c>
      <c r="D1023" s="181" t="s">
        <v>1763</v>
      </c>
      <c r="E1023" s="181" t="s">
        <v>384</v>
      </c>
      <c r="F1023" s="181" t="s">
        <v>304</v>
      </c>
      <c r="G1023" s="181" t="s">
        <v>1508</v>
      </c>
      <c r="H1023" s="181" t="s">
        <v>7</v>
      </c>
      <c r="I1023" s="181" t="s">
        <v>1764</v>
      </c>
      <c r="J1023" s="181">
        <v>110740</v>
      </c>
      <c r="K1023" s="181">
        <v>5</v>
      </c>
      <c r="L1023" s="181"/>
      <c r="M1023" s="181"/>
      <c r="N1023" s="596" t="s">
        <v>285</v>
      </c>
    </row>
    <row r="1024" spans="1:14" s="158" customFormat="1" ht="18" customHeight="1" x14ac:dyDescent="0.25">
      <c r="A1024" s="181">
        <v>80100</v>
      </c>
      <c r="B1024" s="701">
        <v>7700425227</v>
      </c>
      <c r="C1024" s="181" t="s">
        <v>1765</v>
      </c>
      <c r="D1024" s="181" t="s">
        <v>1766</v>
      </c>
      <c r="E1024" s="181" t="s">
        <v>337</v>
      </c>
      <c r="F1024" s="181" t="s">
        <v>304</v>
      </c>
      <c r="G1024" s="181" t="s">
        <v>1508</v>
      </c>
      <c r="H1024" s="181" t="s">
        <v>7</v>
      </c>
      <c r="I1024" s="181" t="s">
        <v>1760</v>
      </c>
      <c r="J1024" s="181">
        <v>83760</v>
      </c>
      <c r="K1024" s="181">
        <v>138</v>
      </c>
      <c r="L1024" s="181"/>
      <c r="M1024" s="181"/>
      <c r="N1024" s="596" t="s">
        <v>285</v>
      </c>
    </row>
    <row r="1025" spans="1:14" s="158" customFormat="1" ht="18" customHeight="1" x14ac:dyDescent="0.25">
      <c r="A1025" s="181">
        <v>9747</v>
      </c>
      <c r="B1025" s="701" t="s">
        <v>16536</v>
      </c>
      <c r="C1025" s="181" t="s">
        <v>16537</v>
      </c>
      <c r="D1025" s="181" t="s">
        <v>1766</v>
      </c>
      <c r="E1025" s="181" t="s">
        <v>736</v>
      </c>
      <c r="F1025" s="181" t="s">
        <v>304</v>
      </c>
      <c r="G1025" s="181" t="s">
        <v>1508</v>
      </c>
      <c r="H1025" s="181" t="s">
        <v>7</v>
      </c>
      <c r="I1025" s="181" t="s">
        <v>301</v>
      </c>
      <c r="J1025" s="181">
        <v>90600</v>
      </c>
      <c r="K1025" s="181">
        <v>46</v>
      </c>
      <c r="L1025" s="181"/>
      <c r="M1025" s="181"/>
      <c r="N1025" s="596" t="s">
        <v>285</v>
      </c>
    </row>
    <row r="1026" spans="1:14" s="158" customFormat="1" ht="18" customHeight="1" x14ac:dyDescent="0.25">
      <c r="A1026" s="181">
        <v>1805</v>
      </c>
      <c r="B1026" s="701" t="s">
        <v>16538</v>
      </c>
      <c r="C1026" s="181" t="s">
        <v>16539</v>
      </c>
      <c r="D1026" s="181" t="s">
        <v>1766</v>
      </c>
      <c r="E1026" s="181" t="s">
        <v>311</v>
      </c>
      <c r="F1026" s="181" t="s">
        <v>304</v>
      </c>
      <c r="G1026" s="181" t="s">
        <v>1508</v>
      </c>
      <c r="H1026" s="181" t="s">
        <v>7</v>
      </c>
      <c r="I1026" s="181" t="s">
        <v>16528</v>
      </c>
      <c r="J1026" s="181">
        <v>105240</v>
      </c>
      <c r="K1026" s="181">
        <v>35</v>
      </c>
      <c r="L1026" s="181"/>
      <c r="M1026" s="181"/>
      <c r="N1026" s="596" t="s">
        <v>285</v>
      </c>
    </row>
    <row r="1027" spans="1:14" s="158" customFormat="1" ht="18" customHeight="1" x14ac:dyDescent="0.25">
      <c r="A1027" s="181">
        <v>11640</v>
      </c>
      <c r="B1027" s="701" t="s">
        <v>16540</v>
      </c>
      <c r="C1027" s="181" t="s">
        <v>16541</v>
      </c>
      <c r="D1027" s="181" t="s">
        <v>1766</v>
      </c>
      <c r="E1027" s="181" t="s">
        <v>16531</v>
      </c>
      <c r="F1027" s="181" t="s">
        <v>304</v>
      </c>
      <c r="G1027" s="181" t="s">
        <v>1508</v>
      </c>
      <c r="H1027" s="181" t="s">
        <v>7</v>
      </c>
      <c r="I1027" s="181" t="s">
        <v>1323</v>
      </c>
      <c r="J1027" s="181">
        <v>72070</v>
      </c>
      <c r="K1027" s="181">
        <v>72</v>
      </c>
      <c r="L1027" s="181"/>
      <c r="M1027" s="181"/>
      <c r="N1027" s="596" t="s">
        <v>285</v>
      </c>
    </row>
    <row r="1028" spans="1:14" s="158" customFormat="1" ht="18" customHeight="1" x14ac:dyDescent="0.25">
      <c r="A1028" s="181">
        <v>33200</v>
      </c>
      <c r="B1028" s="701">
        <v>7700818053</v>
      </c>
      <c r="C1028" s="181" t="s">
        <v>16542</v>
      </c>
      <c r="D1028" s="181" t="s">
        <v>1766</v>
      </c>
      <c r="E1028" s="181" t="s">
        <v>1563</v>
      </c>
      <c r="F1028" s="181" t="s">
        <v>304</v>
      </c>
      <c r="G1028" s="181" t="s">
        <v>1508</v>
      </c>
      <c r="H1028" s="181" t="s">
        <v>7</v>
      </c>
      <c r="I1028" s="181" t="s">
        <v>1538</v>
      </c>
      <c r="J1028" s="181">
        <v>84200</v>
      </c>
      <c r="K1028" s="181">
        <v>45</v>
      </c>
      <c r="L1028" s="181"/>
      <c r="M1028" s="181"/>
      <c r="N1028" s="596" t="s">
        <v>285</v>
      </c>
    </row>
    <row r="1029" spans="1:14" s="158" customFormat="1" ht="18" customHeight="1" x14ac:dyDescent="0.25">
      <c r="A1029" s="181">
        <v>13787</v>
      </c>
      <c r="B1029" s="701" t="s">
        <v>1767</v>
      </c>
      <c r="C1029" s="181" t="s">
        <v>1768</v>
      </c>
      <c r="D1029" s="181" t="s">
        <v>1766</v>
      </c>
      <c r="E1029" s="181" t="s">
        <v>1302</v>
      </c>
      <c r="F1029" s="181" t="s">
        <v>304</v>
      </c>
      <c r="G1029" s="181" t="s">
        <v>1508</v>
      </c>
      <c r="H1029" s="181" t="s">
        <v>7</v>
      </c>
      <c r="I1029" s="181" t="s">
        <v>458</v>
      </c>
      <c r="J1029" s="181">
        <v>93800</v>
      </c>
      <c r="K1029" s="181">
        <v>33</v>
      </c>
      <c r="L1029" s="181"/>
      <c r="M1029" s="181"/>
      <c r="N1029" s="596" t="s">
        <v>285</v>
      </c>
    </row>
    <row r="1030" spans="1:14" s="158" customFormat="1" ht="18" customHeight="1" x14ac:dyDescent="0.25">
      <c r="A1030" s="181">
        <v>5645</v>
      </c>
      <c r="B1030" s="701">
        <v>7700695673</v>
      </c>
      <c r="C1030" s="181" t="s">
        <v>1769</v>
      </c>
      <c r="D1030" s="181" t="s">
        <v>1766</v>
      </c>
      <c r="E1030" s="181" t="s">
        <v>1761</v>
      </c>
      <c r="F1030" s="181" t="s">
        <v>304</v>
      </c>
      <c r="G1030" s="181" t="s">
        <v>1508</v>
      </c>
      <c r="H1030" s="181" t="s">
        <v>7</v>
      </c>
      <c r="I1030" s="181" t="s">
        <v>1762</v>
      </c>
      <c r="J1030" s="181">
        <v>72480</v>
      </c>
      <c r="K1030" s="181">
        <v>123</v>
      </c>
      <c r="L1030" s="181"/>
      <c r="M1030" s="181"/>
      <c r="N1030" s="596" t="s">
        <v>285</v>
      </c>
    </row>
    <row r="1031" spans="1:14" s="158" customFormat="1" ht="18" customHeight="1" x14ac:dyDescent="0.25">
      <c r="A1031" s="181">
        <v>20596</v>
      </c>
      <c r="B1031" s="701" t="s">
        <v>16543</v>
      </c>
      <c r="C1031" s="181" t="s">
        <v>301</v>
      </c>
      <c r="D1031" s="181" t="s">
        <v>1766</v>
      </c>
      <c r="E1031" s="181" t="s">
        <v>351</v>
      </c>
      <c r="F1031" s="181" t="s">
        <v>304</v>
      </c>
      <c r="G1031" s="181" t="s">
        <v>1508</v>
      </c>
      <c r="H1031" s="181" t="s">
        <v>7</v>
      </c>
      <c r="I1031" s="181" t="s">
        <v>301</v>
      </c>
      <c r="J1031" s="181">
        <v>77810</v>
      </c>
      <c r="K1031" s="181">
        <v>56</v>
      </c>
      <c r="L1031" s="181"/>
      <c r="M1031" s="181"/>
      <c r="N1031" s="596" t="s">
        <v>285</v>
      </c>
    </row>
    <row r="1032" spans="1:14" s="158" customFormat="1" ht="18" customHeight="1" x14ac:dyDescent="0.25">
      <c r="A1032" s="181">
        <v>40009</v>
      </c>
      <c r="B1032" s="701">
        <v>7701552545</v>
      </c>
      <c r="C1032" s="181" t="s">
        <v>301</v>
      </c>
      <c r="D1032" s="181" t="s">
        <v>1770</v>
      </c>
      <c r="E1032" s="181" t="s">
        <v>1771</v>
      </c>
      <c r="F1032" s="181" t="s">
        <v>304</v>
      </c>
      <c r="G1032" s="181" t="s">
        <v>1508</v>
      </c>
      <c r="H1032" s="181" t="s">
        <v>7</v>
      </c>
      <c r="I1032" s="181" t="s">
        <v>1764</v>
      </c>
      <c r="J1032" s="181">
        <v>61860</v>
      </c>
      <c r="K1032" s="181">
        <v>14</v>
      </c>
      <c r="L1032" s="181"/>
      <c r="M1032" s="181"/>
      <c r="N1032" s="596" t="s">
        <v>285</v>
      </c>
    </row>
    <row r="1033" spans="1:14" s="158" customFormat="1" ht="18" customHeight="1" x14ac:dyDescent="0.25">
      <c r="A1033" s="181">
        <v>42729</v>
      </c>
      <c r="B1033" s="701">
        <v>168</v>
      </c>
      <c r="C1033" s="181" t="s">
        <v>1772</v>
      </c>
      <c r="D1033" s="181" t="s">
        <v>1773</v>
      </c>
      <c r="E1033" s="181" t="s">
        <v>606</v>
      </c>
      <c r="F1033" s="181" t="s">
        <v>304</v>
      </c>
      <c r="G1033" s="181" t="s">
        <v>745</v>
      </c>
      <c r="H1033" s="181" t="s">
        <v>746</v>
      </c>
      <c r="I1033" s="181" t="s">
        <v>1774</v>
      </c>
      <c r="J1033" s="181">
        <v>1990</v>
      </c>
      <c r="K1033" s="181">
        <v>17</v>
      </c>
      <c r="L1033" s="181"/>
      <c r="M1033" s="181"/>
      <c r="N1033" s="596" t="s">
        <v>285</v>
      </c>
    </row>
    <row r="1034" spans="1:14" s="158" customFormat="1" ht="18" customHeight="1" x14ac:dyDescent="0.25">
      <c r="A1034" s="181">
        <v>22143</v>
      </c>
      <c r="B1034" s="701" t="s">
        <v>12417</v>
      </c>
      <c r="C1034" s="181" t="s">
        <v>12418</v>
      </c>
      <c r="D1034" s="181" t="s">
        <v>12419</v>
      </c>
      <c r="E1034" s="181" t="s">
        <v>12341</v>
      </c>
      <c r="F1034" s="181" t="s">
        <v>304</v>
      </c>
      <c r="G1034" s="181" t="s">
        <v>140</v>
      </c>
      <c r="H1034" s="181" t="s">
        <v>7</v>
      </c>
      <c r="I1034" s="181" t="s">
        <v>12420</v>
      </c>
      <c r="J1034" s="181">
        <v>38600</v>
      </c>
      <c r="K1034" s="181">
        <v>50</v>
      </c>
      <c r="L1034" s="181"/>
      <c r="M1034" s="181"/>
      <c r="N1034" s="596" t="s">
        <v>285</v>
      </c>
    </row>
    <row r="1035" spans="1:14" s="158" customFormat="1" ht="18" customHeight="1" x14ac:dyDescent="0.25">
      <c r="A1035" s="181">
        <v>22317</v>
      </c>
      <c r="B1035" s="701">
        <v>7700679621</v>
      </c>
      <c r="C1035" s="181" t="s">
        <v>301</v>
      </c>
      <c r="D1035" s="181" t="s">
        <v>14158</v>
      </c>
      <c r="E1035" s="181" t="s">
        <v>303</v>
      </c>
      <c r="F1035" s="181" t="s">
        <v>304</v>
      </c>
      <c r="G1035" s="181" t="s">
        <v>564</v>
      </c>
      <c r="H1035" s="181" t="s">
        <v>5</v>
      </c>
      <c r="I1035" s="181" t="s">
        <v>358</v>
      </c>
      <c r="J1035" s="181">
        <v>13940</v>
      </c>
      <c r="K1035" s="181">
        <v>22</v>
      </c>
      <c r="L1035" s="181"/>
      <c r="M1035" s="181"/>
      <c r="N1035" s="596" t="s">
        <v>285</v>
      </c>
    </row>
    <row r="1036" spans="1:14" s="158" customFormat="1" ht="18" customHeight="1" x14ac:dyDescent="0.25">
      <c r="A1036" s="181">
        <v>19363</v>
      </c>
      <c r="B1036" s="701" t="s">
        <v>17883</v>
      </c>
      <c r="C1036" s="181" t="s">
        <v>17884</v>
      </c>
      <c r="D1036" s="181" t="s">
        <v>1775</v>
      </c>
      <c r="E1036" s="181" t="s">
        <v>17885</v>
      </c>
      <c r="F1036" s="181" t="s">
        <v>304</v>
      </c>
      <c r="G1036" s="181" t="s">
        <v>711</v>
      </c>
      <c r="H1036" s="181" t="s">
        <v>10</v>
      </c>
      <c r="I1036" s="181" t="s">
        <v>17886</v>
      </c>
      <c r="J1036" s="181">
        <v>16250</v>
      </c>
      <c r="K1036" s="181">
        <v>124</v>
      </c>
      <c r="L1036" s="181"/>
      <c r="M1036" s="181"/>
      <c r="N1036" s="596" t="s">
        <v>285</v>
      </c>
    </row>
    <row r="1037" spans="1:14" s="158" customFormat="1" ht="18" customHeight="1" x14ac:dyDescent="0.25">
      <c r="A1037" s="181">
        <v>25615</v>
      </c>
      <c r="B1037" s="701" t="s">
        <v>1776</v>
      </c>
      <c r="C1037" s="181" t="s">
        <v>301</v>
      </c>
      <c r="D1037" s="181" t="s">
        <v>1775</v>
      </c>
      <c r="E1037" s="181" t="s">
        <v>1689</v>
      </c>
      <c r="F1037" s="181" t="s">
        <v>304</v>
      </c>
      <c r="G1037" s="181" t="s">
        <v>711</v>
      </c>
      <c r="H1037" s="181" t="s">
        <v>10</v>
      </c>
      <c r="I1037" s="181" t="s">
        <v>1777</v>
      </c>
      <c r="J1037" s="181">
        <v>40250</v>
      </c>
      <c r="K1037" s="181">
        <v>29</v>
      </c>
      <c r="L1037" s="181"/>
      <c r="M1037" s="181"/>
      <c r="N1037" s="596" t="s">
        <v>285</v>
      </c>
    </row>
    <row r="1038" spans="1:14" s="158" customFormat="1" ht="18" customHeight="1" x14ac:dyDescent="0.25">
      <c r="A1038" s="181">
        <v>2644</v>
      </c>
      <c r="B1038" s="701" t="s">
        <v>12978</v>
      </c>
      <c r="C1038" s="181" t="s">
        <v>12979</v>
      </c>
      <c r="D1038" s="181" t="s">
        <v>1775</v>
      </c>
      <c r="E1038" s="181" t="s">
        <v>945</v>
      </c>
      <c r="F1038" s="181" t="s">
        <v>304</v>
      </c>
      <c r="G1038" s="181" t="s">
        <v>711</v>
      </c>
      <c r="H1038" s="181" t="s">
        <v>10</v>
      </c>
      <c r="I1038" s="181" t="s">
        <v>1003</v>
      </c>
      <c r="J1038" s="181">
        <v>33110</v>
      </c>
      <c r="K1038" s="181">
        <v>151</v>
      </c>
      <c r="L1038" s="181"/>
      <c r="M1038" s="181"/>
      <c r="N1038" s="596" t="s">
        <v>277</v>
      </c>
    </row>
    <row r="1039" spans="1:14" s="158" customFormat="1" ht="18" customHeight="1" x14ac:dyDescent="0.25">
      <c r="A1039" s="181">
        <v>17619</v>
      </c>
      <c r="B1039" s="701" t="s">
        <v>17887</v>
      </c>
      <c r="C1039" s="181" t="s">
        <v>17888</v>
      </c>
      <c r="D1039" s="181" t="s">
        <v>1775</v>
      </c>
      <c r="E1039" s="181" t="s">
        <v>747</v>
      </c>
      <c r="F1039" s="181" t="s">
        <v>304</v>
      </c>
      <c r="G1039" s="181" t="s">
        <v>711</v>
      </c>
      <c r="H1039" s="181" t="s">
        <v>10</v>
      </c>
      <c r="I1039" s="181" t="s">
        <v>1778</v>
      </c>
      <c r="J1039" s="181">
        <v>13390</v>
      </c>
      <c r="K1039" s="181">
        <v>49</v>
      </c>
      <c r="L1039" s="181"/>
      <c r="M1039" s="181"/>
      <c r="N1039" s="596" t="s">
        <v>277</v>
      </c>
    </row>
    <row r="1040" spans="1:14" s="158" customFormat="1" ht="18" customHeight="1" x14ac:dyDescent="0.25">
      <c r="A1040" s="181">
        <v>7870</v>
      </c>
      <c r="B1040" s="701" t="s">
        <v>1779</v>
      </c>
      <c r="C1040" s="181" t="s">
        <v>1780</v>
      </c>
      <c r="D1040" s="181" t="s">
        <v>1775</v>
      </c>
      <c r="E1040" s="181" t="s">
        <v>1781</v>
      </c>
      <c r="F1040" s="181" t="s">
        <v>304</v>
      </c>
      <c r="G1040" s="181" t="s">
        <v>711</v>
      </c>
      <c r="H1040" s="181" t="s">
        <v>10</v>
      </c>
      <c r="I1040" s="181" t="s">
        <v>1782</v>
      </c>
      <c r="J1040" s="181">
        <v>17140</v>
      </c>
      <c r="K1040" s="181">
        <v>140</v>
      </c>
      <c r="L1040" s="181"/>
      <c r="M1040" s="181"/>
      <c r="N1040" s="596" t="s">
        <v>277</v>
      </c>
    </row>
    <row r="1041" spans="1:14" s="158" customFormat="1" ht="18" customHeight="1" x14ac:dyDescent="0.25">
      <c r="A1041" s="181">
        <v>49840</v>
      </c>
      <c r="B1041" s="701" t="s">
        <v>17889</v>
      </c>
      <c r="C1041" s="181" t="s">
        <v>17890</v>
      </c>
      <c r="D1041" s="181" t="s">
        <v>1775</v>
      </c>
      <c r="E1041" s="181" t="s">
        <v>17891</v>
      </c>
      <c r="F1041" s="181" t="s">
        <v>304</v>
      </c>
      <c r="G1041" s="181" t="s">
        <v>711</v>
      </c>
      <c r="H1041" s="181" t="s">
        <v>10</v>
      </c>
      <c r="I1041" s="181" t="s">
        <v>17892</v>
      </c>
      <c r="J1041" s="181">
        <v>40770</v>
      </c>
      <c r="K1041" s="181">
        <v>10</v>
      </c>
      <c r="L1041" s="181"/>
      <c r="M1041" s="181"/>
      <c r="N1041" s="596" t="s">
        <v>277</v>
      </c>
    </row>
    <row r="1042" spans="1:14" s="158" customFormat="1" ht="18" customHeight="1" x14ac:dyDescent="0.25">
      <c r="A1042" s="181">
        <v>25622</v>
      </c>
      <c r="B1042" s="701" t="s">
        <v>1783</v>
      </c>
      <c r="C1042" s="181" t="s">
        <v>1784</v>
      </c>
      <c r="D1042" s="181" t="s">
        <v>1775</v>
      </c>
      <c r="E1042" s="181" t="s">
        <v>1785</v>
      </c>
      <c r="F1042" s="181" t="s">
        <v>304</v>
      </c>
      <c r="G1042" s="181" t="s">
        <v>711</v>
      </c>
      <c r="H1042" s="181" t="s">
        <v>10</v>
      </c>
      <c r="I1042" s="181" t="s">
        <v>1786</v>
      </c>
      <c r="J1042" s="181">
        <v>47020</v>
      </c>
      <c r="K1042" s="181">
        <v>17</v>
      </c>
      <c r="L1042" s="181"/>
      <c r="M1042" s="181"/>
      <c r="N1042" s="596" t="s">
        <v>277</v>
      </c>
    </row>
    <row r="1043" spans="1:14" s="158" customFormat="1" ht="18" customHeight="1" x14ac:dyDescent="0.25">
      <c r="A1043" s="181">
        <v>13159</v>
      </c>
      <c r="B1043" s="701" t="s">
        <v>1787</v>
      </c>
      <c r="C1043" s="181" t="s">
        <v>1788</v>
      </c>
      <c r="D1043" s="181" t="s">
        <v>1789</v>
      </c>
      <c r="E1043" s="181" t="s">
        <v>1790</v>
      </c>
      <c r="F1043" s="181" t="s">
        <v>304</v>
      </c>
      <c r="G1043" s="181" t="s">
        <v>704</v>
      </c>
      <c r="H1043" s="181" t="s">
        <v>7</v>
      </c>
      <c r="I1043" s="181" t="s">
        <v>1791</v>
      </c>
      <c r="J1043" s="181">
        <v>31400</v>
      </c>
      <c r="K1043" s="181">
        <v>10</v>
      </c>
      <c r="L1043" s="181"/>
      <c r="M1043" s="181"/>
      <c r="N1043" s="596" t="s">
        <v>277</v>
      </c>
    </row>
    <row r="1044" spans="1:14" s="158" customFormat="1" ht="18" customHeight="1" x14ac:dyDescent="0.25">
      <c r="A1044" s="181">
        <v>42742</v>
      </c>
      <c r="B1044" s="701" t="s">
        <v>17893</v>
      </c>
      <c r="C1044" s="181" t="s">
        <v>17894</v>
      </c>
      <c r="D1044" s="181" t="s">
        <v>17895</v>
      </c>
      <c r="E1044" s="181" t="s">
        <v>17896</v>
      </c>
      <c r="F1044" s="181" t="s">
        <v>304</v>
      </c>
      <c r="G1044" s="181" t="s">
        <v>711</v>
      </c>
      <c r="H1044" s="181" t="s">
        <v>10</v>
      </c>
      <c r="I1044" s="181" t="s">
        <v>17897</v>
      </c>
      <c r="J1044" s="181">
        <v>20160</v>
      </c>
      <c r="K1044" s="181">
        <v>182</v>
      </c>
      <c r="L1044" s="181"/>
      <c r="M1044" s="181"/>
      <c r="N1044" s="596" t="s">
        <v>277</v>
      </c>
    </row>
    <row r="1045" spans="1:14" s="158" customFormat="1" ht="18" customHeight="1" x14ac:dyDescent="0.25">
      <c r="A1045" s="181">
        <v>66771</v>
      </c>
      <c r="B1045" s="701" t="s">
        <v>17898</v>
      </c>
      <c r="C1045" s="181" t="s">
        <v>17899</v>
      </c>
      <c r="D1045" s="181" t="s">
        <v>17900</v>
      </c>
      <c r="E1045" s="181" t="s">
        <v>17901</v>
      </c>
      <c r="F1045" s="181" t="s">
        <v>304</v>
      </c>
      <c r="G1045" s="181" t="s">
        <v>711</v>
      </c>
      <c r="H1045" s="181" t="s">
        <v>10</v>
      </c>
      <c r="I1045" s="181" t="s">
        <v>1792</v>
      </c>
      <c r="J1045" s="181">
        <v>24690</v>
      </c>
      <c r="K1045" s="181">
        <v>14</v>
      </c>
      <c r="L1045" s="181"/>
      <c r="M1045" s="181"/>
      <c r="N1045" s="596" t="s">
        <v>277</v>
      </c>
    </row>
    <row r="1046" spans="1:14" s="158" customFormat="1" ht="18" customHeight="1" x14ac:dyDescent="0.25">
      <c r="A1046" s="181">
        <v>19955</v>
      </c>
      <c r="B1046" s="701" t="s">
        <v>14159</v>
      </c>
      <c r="C1046" s="181" t="s">
        <v>14160</v>
      </c>
      <c r="D1046" s="181" t="s">
        <v>1793</v>
      </c>
      <c r="E1046" s="181" t="s">
        <v>311</v>
      </c>
      <c r="F1046" s="181" t="s">
        <v>304</v>
      </c>
      <c r="G1046" s="181" t="s">
        <v>711</v>
      </c>
      <c r="H1046" s="181" t="s">
        <v>10</v>
      </c>
      <c r="I1046" s="181" t="s">
        <v>7992</v>
      </c>
      <c r="J1046" s="181">
        <v>32820</v>
      </c>
      <c r="K1046" s="181">
        <v>14</v>
      </c>
      <c r="L1046" s="181"/>
      <c r="M1046" s="181"/>
      <c r="N1046" s="596" t="s">
        <v>277</v>
      </c>
    </row>
    <row r="1047" spans="1:14" s="158" customFormat="1" ht="18" customHeight="1" x14ac:dyDescent="0.25">
      <c r="A1047" s="181">
        <v>11779</v>
      </c>
      <c r="B1047" s="701" t="s">
        <v>17902</v>
      </c>
      <c r="C1047" s="181" t="s">
        <v>17903</v>
      </c>
      <c r="D1047" s="181" t="s">
        <v>1793</v>
      </c>
      <c r="E1047" s="181" t="s">
        <v>945</v>
      </c>
      <c r="F1047" s="181" t="s">
        <v>304</v>
      </c>
      <c r="G1047" s="181" t="s">
        <v>711</v>
      </c>
      <c r="H1047" s="181" t="s">
        <v>10</v>
      </c>
      <c r="I1047" s="181" t="s">
        <v>301</v>
      </c>
      <c r="J1047" s="181">
        <v>28580</v>
      </c>
      <c r="K1047" s="181">
        <v>35</v>
      </c>
      <c r="L1047" s="181"/>
      <c r="M1047" s="181"/>
      <c r="N1047" s="596" t="s">
        <v>277</v>
      </c>
    </row>
    <row r="1048" spans="1:14" s="158" customFormat="1" ht="18" customHeight="1" x14ac:dyDescent="0.25">
      <c r="A1048" s="181">
        <v>22056</v>
      </c>
      <c r="B1048" s="701" t="s">
        <v>1794</v>
      </c>
      <c r="C1048" s="181" t="s">
        <v>1795</v>
      </c>
      <c r="D1048" s="181" t="s">
        <v>1793</v>
      </c>
      <c r="E1048" s="181" t="s">
        <v>1796</v>
      </c>
      <c r="F1048" s="181" t="s">
        <v>304</v>
      </c>
      <c r="G1048" s="181" t="s">
        <v>711</v>
      </c>
      <c r="H1048" s="181" t="s">
        <v>10</v>
      </c>
      <c r="I1048" s="181" t="s">
        <v>1502</v>
      </c>
      <c r="J1048" s="181">
        <v>24970</v>
      </c>
      <c r="K1048" s="181">
        <v>57</v>
      </c>
      <c r="L1048" s="181"/>
      <c r="M1048" s="181"/>
      <c r="N1048" s="596" t="s">
        <v>277</v>
      </c>
    </row>
    <row r="1049" spans="1:14" s="158" customFormat="1" ht="18" customHeight="1" x14ac:dyDescent="0.25">
      <c r="A1049" s="181">
        <v>19954</v>
      </c>
      <c r="B1049" s="701" t="s">
        <v>14161</v>
      </c>
      <c r="C1049" s="181" t="s">
        <v>14162</v>
      </c>
      <c r="D1049" s="181" t="s">
        <v>1793</v>
      </c>
      <c r="E1049" s="181" t="s">
        <v>14163</v>
      </c>
      <c r="F1049" s="181" t="s">
        <v>304</v>
      </c>
      <c r="G1049" s="181" t="s">
        <v>711</v>
      </c>
      <c r="H1049" s="181" t="s">
        <v>10</v>
      </c>
      <c r="I1049" s="181" t="s">
        <v>14164</v>
      </c>
      <c r="J1049" s="181">
        <v>27390</v>
      </c>
      <c r="K1049" s="181">
        <v>5</v>
      </c>
      <c r="L1049" s="181"/>
      <c r="M1049" s="181"/>
      <c r="N1049" s="596" t="s">
        <v>277</v>
      </c>
    </row>
    <row r="1050" spans="1:14" s="158" customFormat="1" ht="18" customHeight="1" x14ac:dyDescent="0.25">
      <c r="A1050" s="181">
        <v>19706</v>
      </c>
      <c r="B1050" s="701" t="s">
        <v>1797</v>
      </c>
      <c r="C1050" s="181" t="s">
        <v>301</v>
      </c>
      <c r="D1050" s="181" t="s">
        <v>1798</v>
      </c>
      <c r="E1050" s="181" t="s">
        <v>1799</v>
      </c>
      <c r="F1050" s="181" t="s">
        <v>304</v>
      </c>
      <c r="G1050" s="181" t="s">
        <v>711</v>
      </c>
      <c r="H1050" s="181" t="s">
        <v>10</v>
      </c>
      <c r="I1050" s="181" t="s">
        <v>1800</v>
      </c>
      <c r="J1050" s="181">
        <v>31590</v>
      </c>
      <c r="K1050" s="181">
        <v>31</v>
      </c>
      <c r="L1050" s="181"/>
      <c r="M1050" s="181"/>
      <c r="N1050" s="596" t="s">
        <v>277</v>
      </c>
    </row>
    <row r="1051" spans="1:14" s="158" customFormat="1" ht="18" customHeight="1" x14ac:dyDescent="0.25">
      <c r="A1051" s="181">
        <v>1736</v>
      </c>
      <c r="B1051" s="701" t="s">
        <v>17904</v>
      </c>
      <c r="C1051" s="181" t="s">
        <v>301</v>
      </c>
      <c r="D1051" s="181" t="s">
        <v>1798</v>
      </c>
      <c r="E1051" s="181" t="s">
        <v>17905</v>
      </c>
      <c r="F1051" s="181" t="s">
        <v>304</v>
      </c>
      <c r="G1051" s="181" t="s">
        <v>711</v>
      </c>
      <c r="H1051" s="181" t="s">
        <v>10</v>
      </c>
      <c r="I1051" s="181" t="s">
        <v>17906</v>
      </c>
      <c r="J1051" s="181">
        <v>29180</v>
      </c>
      <c r="K1051" s="181">
        <v>4</v>
      </c>
      <c r="L1051" s="181"/>
      <c r="M1051" s="181"/>
      <c r="N1051" s="596" t="s">
        <v>277</v>
      </c>
    </row>
    <row r="1052" spans="1:14" s="158" customFormat="1" ht="18" customHeight="1" x14ac:dyDescent="0.25">
      <c r="A1052" s="181">
        <v>40654</v>
      </c>
      <c r="B1052" s="701" t="s">
        <v>12980</v>
      </c>
      <c r="C1052" s="181" t="s">
        <v>12981</v>
      </c>
      <c r="D1052" s="181" t="s">
        <v>12982</v>
      </c>
      <c r="E1052" s="181" t="s">
        <v>12983</v>
      </c>
      <c r="F1052" s="181" t="s">
        <v>304</v>
      </c>
      <c r="G1052" s="181" t="s">
        <v>711</v>
      </c>
      <c r="H1052" s="181" t="s">
        <v>10</v>
      </c>
      <c r="I1052" s="181" t="s">
        <v>1288</v>
      </c>
      <c r="J1052" s="181">
        <v>38380</v>
      </c>
      <c r="K1052" s="181">
        <v>36</v>
      </c>
      <c r="L1052" s="181"/>
      <c r="M1052" s="181"/>
      <c r="N1052" s="596" t="s">
        <v>277</v>
      </c>
    </row>
    <row r="1053" spans="1:14" s="158" customFormat="1" ht="18" customHeight="1" x14ac:dyDescent="0.25">
      <c r="A1053" s="181">
        <v>51550</v>
      </c>
      <c r="B1053" s="701" t="s">
        <v>1801</v>
      </c>
      <c r="C1053" s="181" t="s">
        <v>1802</v>
      </c>
      <c r="D1053" s="181" t="s">
        <v>1803</v>
      </c>
      <c r="E1053" s="181" t="s">
        <v>1804</v>
      </c>
      <c r="F1053" s="181" t="s">
        <v>304</v>
      </c>
      <c r="G1053" s="181" t="s">
        <v>711</v>
      </c>
      <c r="H1053" s="181" t="s">
        <v>10</v>
      </c>
      <c r="I1053" s="181" t="s">
        <v>1805</v>
      </c>
      <c r="J1053" s="181">
        <v>25950</v>
      </c>
      <c r="K1053" s="181">
        <v>60</v>
      </c>
      <c r="L1053" s="181"/>
      <c r="M1053" s="181"/>
      <c r="N1053" s="596" t="s">
        <v>277</v>
      </c>
    </row>
    <row r="1054" spans="1:14" s="158" customFormat="1" ht="18" customHeight="1" x14ac:dyDescent="0.25">
      <c r="A1054" s="181">
        <v>39780</v>
      </c>
      <c r="B1054" s="701" t="s">
        <v>1806</v>
      </c>
      <c r="C1054" s="181" t="s">
        <v>1807</v>
      </c>
      <c r="D1054" s="181" t="s">
        <v>1808</v>
      </c>
      <c r="E1054" s="181" t="s">
        <v>526</v>
      </c>
      <c r="F1054" s="181" t="s">
        <v>304</v>
      </c>
      <c r="G1054" s="181" t="s">
        <v>711</v>
      </c>
      <c r="H1054" s="181" t="s">
        <v>10</v>
      </c>
      <c r="I1054" s="181" t="s">
        <v>1809</v>
      </c>
      <c r="J1054" s="181">
        <v>24290</v>
      </c>
      <c r="K1054" s="181">
        <v>58</v>
      </c>
      <c r="L1054" s="181"/>
      <c r="M1054" s="181"/>
      <c r="N1054" s="596" t="s">
        <v>277</v>
      </c>
    </row>
    <row r="1055" spans="1:14" s="158" customFormat="1" ht="18" customHeight="1" x14ac:dyDescent="0.25">
      <c r="A1055" s="181">
        <v>19980</v>
      </c>
      <c r="B1055" s="701" t="s">
        <v>14165</v>
      </c>
      <c r="C1055" s="181" t="s">
        <v>14166</v>
      </c>
      <c r="D1055" s="181" t="s">
        <v>14167</v>
      </c>
      <c r="E1055" s="181" t="s">
        <v>1615</v>
      </c>
      <c r="F1055" s="181" t="s">
        <v>304</v>
      </c>
      <c r="G1055" s="181" t="s">
        <v>711</v>
      </c>
      <c r="H1055" s="181" t="s">
        <v>10</v>
      </c>
      <c r="I1055" s="181" t="s">
        <v>14168</v>
      </c>
      <c r="J1055" s="181">
        <v>19350</v>
      </c>
      <c r="K1055" s="181">
        <v>11</v>
      </c>
      <c r="L1055" s="181"/>
      <c r="M1055" s="181"/>
      <c r="N1055" s="596" t="s">
        <v>277</v>
      </c>
    </row>
    <row r="1056" spans="1:14" s="158" customFormat="1" ht="18" customHeight="1" x14ac:dyDescent="0.25">
      <c r="A1056" s="181">
        <v>19365</v>
      </c>
      <c r="B1056" s="701" t="s">
        <v>12984</v>
      </c>
      <c r="C1056" s="181" t="s">
        <v>12985</v>
      </c>
      <c r="D1056" s="181" t="s">
        <v>1810</v>
      </c>
      <c r="E1056" s="181" t="s">
        <v>12986</v>
      </c>
      <c r="F1056" s="181" t="s">
        <v>304</v>
      </c>
      <c r="G1056" s="181" t="s">
        <v>711</v>
      </c>
      <c r="H1056" s="181" t="s">
        <v>10</v>
      </c>
      <c r="I1056" s="181" t="s">
        <v>12987</v>
      </c>
      <c r="J1056" s="181">
        <v>29890</v>
      </c>
      <c r="K1056" s="181">
        <v>81</v>
      </c>
      <c r="L1056" s="181"/>
      <c r="M1056" s="181"/>
      <c r="N1056" s="596" t="s">
        <v>277</v>
      </c>
    </row>
    <row r="1057" spans="1:14" s="158" customFormat="1" ht="18" customHeight="1" x14ac:dyDescent="0.25">
      <c r="A1057" s="181">
        <v>22989</v>
      </c>
      <c r="B1057" s="701" t="s">
        <v>12988</v>
      </c>
      <c r="C1057" s="181" t="s">
        <v>301</v>
      </c>
      <c r="D1057" s="181" t="s">
        <v>1810</v>
      </c>
      <c r="E1057" s="181" t="s">
        <v>12986</v>
      </c>
      <c r="F1057" s="181" t="s">
        <v>304</v>
      </c>
      <c r="G1057" s="181" t="s">
        <v>704</v>
      </c>
      <c r="H1057" s="181" t="s">
        <v>7</v>
      </c>
      <c r="I1057" s="181" t="s">
        <v>12989</v>
      </c>
      <c r="J1057" s="181">
        <v>9390</v>
      </c>
      <c r="K1057" s="181">
        <v>25</v>
      </c>
      <c r="L1057" s="181"/>
      <c r="M1057" s="181"/>
      <c r="N1057" s="596" t="s">
        <v>277</v>
      </c>
    </row>
    <row r="1058" spans="1:14" s="158" customFormat="1" ht="18" customHeight="1" x14ac:dyDescent="0.25">
      <c r="A1058" s="181">
        <v>9267</v>
      </c>
      <c r="B1058" s="701" t="s">
        <v>12990</v>
      </c>
      <c r="C1058" s="181" t="s">
        <v>12991</v>
      </c>
      <c r="D1058" s="181" t="s">
        <v>1810</v>
      </c>
      <c r="E1058" s="181" t="s">
        <v>12992</v>
      </c>
      <c r="F1058" s="181" t="s">
        <v>304</v>
      </c>
      <c r="G1058" s="181" t="s">
        <v>711</v>
      </c>
      <c r="H1058" s="181" t="s">
        <v>10</v>
      </c>
      <c r="I1058" s="181" t="s">
        <v>12993</v>
      </c>
      <c r="J1058" s="181">
        <v>53350</v>
      </c>
      <c r="K1058" s="181">
        <v>105</v>
      </c>
      <c r="L1058" s="181"/>
      <c r="M1058" s="181"/>
      <c r="N1058" s="596" t="s">
        <v>277</v>
      </c>
    </row>
    <row r="1059" spans="1:14" s="158" customFormat="1" ht="18" customHeight="1" x14ac:dyDescent="0.25">
      <c r="A1059" s="181">
        <v>12333</v>
      </c>
      <c r="B1059" s="701">
        <v>8200276361</v>
      </c>
      <c r="C1059" s="181" t="s">
        <v>12994</v>
      </c>
      <c r="D1059" s="181" t="s">
        <v>1810</v>
      </c>
      <c r="E1059" s="181" t="s">
        <v>12992</v>
      </c>
      <c r="F1059" s="181" t="s">
        <v>304</v>
      </c>
      <c r="G1059" s="181" t="s">
        <v>704</v>
      </c>
      <c r="H1059" s="181" t="s">
        <v>7</v>
      </c>
      <c r="I1059" s="181" t="s">
        <v>12995</v>
      </c>
      <c r="J1059" s="181">
        <v>19280</v>
      </c>
      <c r="K1059" s="181">
        <v>9</v>
      </c>
      <c r="L1059" s="181"/>
      <c r="M1059" s="181"/>
      <c r="N1059" s="596" t="s">
        <v>277</v>
      </c>
    </row>
    <row r="1060" spans="1:14" s="158" customFormat="1" ht="18" customHeight="1" x14ac:dyDescent="0.25">
      <c r="A1060" s="181">
        <v>2185</v>
      </c>
      <c r="B1060" s="701" t="s">
        <v>1811</v>
      </c>
      <c r="C1060" s="181" t="s">
        <v>1812</v>
      </c>
      <c r="D1060" s="181" t="s">
        <v>1810</v>
      </c>
      <c r="E1060" s="181" t="s">
        <v>1813</v>
      </c>
      <c r="F1060" s="181" t="s">
        <v>304</v>
      </c>
      <c r="G1060" s="181" t="s">
        <v>711</v>
      </c>
      <c r="H1060" s="181" t="s">
        <v>10</v>
      </c>
      <c r="I1060" s="181" t="s">
        <v>1814</v>
      </c>
      <c r="J1060" s="181">
        <v>35340</v>
      </c>
      <c r="K1060" s="181">
        <v>54</v>
      </c>
      <c r="L1060" s="181"/>
      <c r="M1060" s="181"/>
      <c r="N1060" s="596" t="s">
        <v>277</v>
      </c>
    </row>
    <row r="1061" spans="1:14" s="158" customFormat="1" ht="18" customHeight="1" x14ac:dyDescent="0.25">
      <c r="A1061" s="181">
        <v>59110</v>
      </c>
      <c r="B1061" s="701" t="s">
        <v>1815</v>
      </c>
      <c r="C1061" s="181" t="s">
        <v>1816</v>
      </c>
      <c r="D1061" s="181" t="s">
        <v>1810</v>
      </c>
      <c r="E1061" s="181" t="s">
        <v>426</v>
      </c>
      <c r="F1061" s="181" t="s">
        <v>304</v>
      </c>
      <c r="G1061" s="181" t="s">
        <v>711</v>
      </c>
      <c r="H1061" s="181" t="s">
        <v>10</v>
      </c>
      <c r="I1061" s="181" t="s">
        <v>1502</v>
      </c>
      <c r="J1061" s="181">
        <v>12180</v>
      </c>
      <c r="K1061" s="181">
        <v>59</v>
      </c>
      <c r="L1061" s="181"/>
      <c r="M1061" s="181"/>
      <c r="N1061" s="596" t="s">
        <v>277</v>
      </c>
    </row>
    <row r="1062" spans="1:14" s="158" customFormat="1" ht="18" customHeight="1" x14ac:dyDescent="0.25">
      <c r="A1062" s="181">
        <v>21623</v>
      </c>
      <c r="B1062" s="701" t="s">
        <v>14169</v>
      </c>
      <c r="C1062" s="181" t="s">
        <v>14170</v>
      </c>
      <c r="D1062" s="181" t="s">
        <v>1810</v>
      </c>
      <c r="E1062" s="181" t="s">
        <v>303</v>
      </c>
      <c r="F1062" s="181" t="s">
        <v>304</v>
      </c>
      <c r="G1062" s="181" t="s">
        <v>711</v>
      </c>
      <c r="H1062" s="181" t="s">
        <v>10</v>
      </c>
      <c r="I1062" s="181" t="s">
        <v>301</v>
      </c>
      <c r="J1062" s="181">
        <v>18030</v>
      </c>
      <c r="K1062" s="181">
        <v>65</v>
      </c>
      <c r="L1062" s="181"/>
      <c r="M1062" s="181"/>
      <c r="N1062" s="596" t="s">
        <v>277</v>
      </c>
    </row>
    <row r="1063" spans="1:14" s="158" customFormat="1" ht="18" customHeight="1" x14ac:dyDescent="0.25">
      <c r="A1063" s="181">
        <v>1272</v>
      </c>
      <c r="B1063" s="701" t="s">
        <v>1817</v>
      </c>
      <c r="C1063" s="181" t="s">
        <v>1818</v>
      </c>
      <c r="D1063" s="181" t="s">
        <v>1819</v>
      </c>
      <c r="E1063" s="181" t="s">
        <v>1820</v>
      </c>
      <c r="F1063" s="181" t="s">
        <v>304</v>
      </c>
      <c r="G1063" s="181" t="s">
        <v>826</v>
      </c>
      <c r="H1063" s="181" t="s">
        <v>5</v>
      </c>
      <c r="I1063" s="181" t="s">
        <v>1821</v>
      </c>
      <c r="J1063" s="181">
        <v>12450</v>
      </c>
      <c r="K1063" s="181">
        <v>211</v>
      </c>
      <c r="L1063" s="181"/>
      <c r="M1063" s="181"/>
      <c r="N1063" s="596" t="s">
        <v>277</v>
      </c>
    </row>
    <row r="1064" spans="1:14" s="158" customFormat="1" ht="18" customHeight="1" x14ac:dyDescent="0.25">
      <c r="A1064" s="181">
        <v>16641</v>
      </c>
      <c r="B1064" s="701">
        <v>770101229</v>
      </c>
      <c r="C1064" s="181" t="s">
        <v>11041</v>
      </c>
      <c r="D1064" s="181" t="s">
        <v>1819</v>
      </c>
      <c r="E1064" s="181" t="s">
        <v>699</v>
      </c>
      <c r="F1064" s="181" t="s">
        <v>304</v>
      </c>
      <c r="G1064" s="181" t="s">
        <v>1822</v>
      </c>
      <c r="H1064" s="181" t="s">
        <v>5</v>
      </c>
      <c r="I1064" s="181" t="s">
        <v>11042</v>
      </c>
      <c r="J1064" s="181">
        <v>42200</v>
      </c>
      <c r="K1064" s="181">
        <v>35</v>
      </c>
      <c r="L1064" s="181"/>
      <c r="M1064" s="181"/>
      <c r="N1064" s="596" t="s">
        <v>277</v>
      </c>
    </row>
    <row r="1065" spans="1:14" s="158" customFormat="1" ht="18" customHeight="1" x14ac:dyDescent="0.25">
      <c r="A1065" s="181">
        <v>18374</v>
      </c>
      <c r="B1065" s="701">
        <v>7700869985</v>
      </c>
      <c r="C1065" s="181" t="s">
        <v>1823</v>
      </c>
      <c r="D1065" s="181" t="s">
        <v>1819</v>
      </c>
      <c r="E1065" s="181" t="s">
        <v>1824</v>
      </c>
      <c r="F1065" s="181" t="s">
        <v>304</v>
      </c>
      <c r="G1065" s="181" t="s">
        <v>1822</v>
      </c>
      <c r="H1065" s="181" t="s">
        <v>5</v>
      </c>
      <c r="I1065" s="181" t="s">
        <v>1825</v>
      </c>
      <c r="J1065" s="181">
        <v>42200</v>
      </c>
      <c r="K1065" s="181">
        <v>12</v>
      </c>
      <c r="L1065" s="181"/>
      <c r="M1065" s="181"/>
      <c r="N1065" s="596" t="s">
        <v>277</v>
      </c>
    </row>
    <row r="1066" spans="1:14" s="158" customFormat="1" ht="18" customHeight="1" x14ac:dyDescent="0.25">
      <c r="A1066" s="181">
        <v>26514</v>
      </c>
      <c r="B1066" s="701">
        <v>8200035903</v>
      </c>
      <c r="C1066" s="181" t="s">
        <v>301</v>
      </c>
      <c r="D1066" s="181" t="s">
        <v>1819</v>
      </c>
      <c r="E1066" s="181" t="s">
        <v>308</v>
      </c>
      <c r="F1066" s="181" t="s">
        <v>304</v>
      </c>
      <c r="G1066" s="181" t="s">
        <v>1822</v>
      </c>
      <c r="H1066" s="181" t="s">
        <v>5</v>
      </c>
      <c r="I1066" s="181" t="s">
        <v>1826</v>
      </c>
      <c r="J1066" s="181">
        <v>39550</v>
      </c>
      <c r="K1066" s="181">
        <v>54</v>
      </c>
      <c r="L1066" s="181"/>
      <c r="M1066" s="181"/>
      <c r="N1066" s="596" t="s">
        <v>277</v>
      </c>
    </row>
    <row r="1067" spans="1:14" s="158" customFormat="1" ht="18" customHeight="1" x14ac:dyDescent="0.25">
      <c r="A1067" s="181">
        <v>28916</v>
      </c>
      <c r="B1067" s="701">
        <v>8200320616</v>
      </c>
      <c r="C1067" s="181" t="s">
        <v>301</v>
      </c>
      <c r="D1067" s="181" t="s">
        <v>1819</v>
      </c>
      <c r="E1067" s="181" t="s">
        <v>16544</v>
      </c>
      <c r="F1067" s="181" t="s">
        <v>304</v>
      </c>
      <c r="G1067" s="181" t="s">
        <v>1822</v>
      </c>
      <c r="H1067" s="181" t="s">
        <v>5</v>
      </c>
      <c r="I1067" s="181" t="s">
        <v>301</v>
      </c>
      <c r="J1067" s="181">
        <v>81460</v>
      </c>
      <c r="K1067" s="181">
        <v>1</v>
      </c>
      <c r="L1067" s="181"/>
      <c r="M1067" s="181"/>
      <c r="N1067" s="596" t="s">
        <v>277</v>
      </c>
    </row>
    <row r="1068" spans="1:14" s="158" customFormat="1" ht="18" customHeight="1" x14ac:dyDescent="0.25">
      <c r="A1068" s="181">
        <v>16659</v>
      </c>
      <c r="B1068" s="701">
        <v>7700859397</v>
      </c>
      <c r="C1068" s="181" t="s">
        <v>12996</v>
      </c>
      <c r="D1068" s="181" t="s">
        <v>1819</v>
      </c>
      <c r="E1068" s="181" t="s">
        <v>12997</v>
      </c>
      <c r="F1068" s="181" t="s">
        <v>304</v>
      </c>
      <c r="G1068" s="181" t="s">
        <v>1822</v>
      </c>
      <c r="H1068" s="181" t="s">
        <v>5</v>
      </c>
      <c r="I1068" s="181" t="s">
        <v>1089</v>
      </c>
      <c r="J1068" s="181">
        <v>49660</v>
      </c>
      <c r="K1068" s="181">
        <v>6</v>
      </c>
      <c r="L1068" s="181"/>
      <c r="M1068" s="181"/>
      <c r="N1068" s="596" t="s">
        <v>277</v>
      </c>
    </row>
    <row r="1069" spans="1:14" s="158" customFormat="1" ht="18" customHeight="1" x14ac:dyDescent="0.25">
      <c r="A1069" s="181">
        <v>30294</v>
      </c>
      <c r="B1069" s="701" t="s">
        <v>528</v>
      </c>
      <c r="C1069" s="181" t="s">
        <v>12998</v>
      </c>
      <c r="D1069" s="181" t="s">
        <v>1819</v>
      </c>
      <c r="E1069" s="181" t="s">
        <v>1827</v>
      </c>
      <c r="F1069" s="181" t="s">
        <v>304</v>
      </c>
      <c r="G1069" s="181" t="s">
        <v>826</v>
      </c>
      <c r="H1069" s="181" t="s">
        <v>5</v>
      </c>
      <c r="I1069" s="181" t="s">
        <v>1828</v>
      </c>
      <c r="J1069" s="181">
        <v>11140</v>
      </c>
      <c r="K1069" s="181">
        <v>25</v>
      </c>
      <c r="L1069" s="181"/>
      <c r="M1069" s="181"/>
      <c r="N1069" s="596" t="s">
        <v>277</v>
      </c>
    </row>
    <row r="1070" spans="1:14" s="158" customFormat="1" ht="18" customHeight="1" x14ac:dyDescent="0.25">
      <c r="A1070" s="181">
        <v>24072</v>
      </c>
      <c r="B1070" s="701">
        <v>7700111985</v>
      </c>
      <c r="C1070" s="181" t="s">
        <v>12004</v>
      </c>
      <c r="D1070" s="181" t="s">
        <v>1819</v>
      </c>
      <c r="E1070" s="181" t="s">
        <v>1827</v>
      </c>
      <c r="F1070" s="181" t="s">
        <v>304</v>
      </c>
      <c r="G1070" s="181" t="s">
        <v>1822</v>
      </c>
      <c r="H1070" s="181" t="s">
        <v>5</v>
      </c>
      <c r="I1070" s="181" t="s">
        <v>301</v>
      </c>
      <c r="J1070" s="181">
        <v>23580</v>
      </c>
      <c r="K1070" s="181">
        <v>7</v>
      </c>
      <c r="L1070" s="181"/>
      <c r="M1070" s="181"/>
      <c r="N1070" s="596" t="s">
        <v>277</v>
      </c>
    </row>
    <row r="1071" spans="1:14" s="158" customFormat="1" ht="18" customHeight="1" x14ac:dyDescent="0.25">
      <c r="A1071" s="181">
        <v>22550</v>
      </c>
      <c r="B1071" s="701" t="s">
        <v>12005</v>
      </c>
      <c r="C1071" s="181" t="s">
        <v>12006</v>
      </c>
      <c r="D1071" s="181" t="s">
        <v>1819</v>
      </c>
      <c r="E1071" s="181" t="s">
        <v>12007</v>
      </c>
      <c r="F1071" s="181" t="s">
        <v>304</v>
      </c>
      <c r="G1071" s="181" t="s">
        <v>1822</v>
      </c>
      <c r="H1071" s="181" t="s">
        <v>5</v>
      </c>
      <c r="I1071" s="181" t="s">
        <v>12008</v>
      </c>
      <c r="J1071" s="181">
        <v>40630</v>
      </c>
      <c r="K1071" s="181">
        <v>17</v>
      </c>
      <c r="L1071" s="181"/>
      <c r="M1071" s="181"/>
      <c r="N1071" s="596" t="s">
        <v>277</v>
      </c>
    </row>
    <row r="1072" spans="1:14" s="158" customFormat="1" ht="18" customHeight="1" x14ac:dyDescent="0.25">
      <c r="A1072" s="181">
        <v>34435</v>
      </c>
      <c r="B1072" s="701">
        <v>7700796067</v>
      </c>
      <c r="C1072" s="181" t="s">
        <v>11043</v>
      </c>
      <c r="D1072" s="181" t="s">
        <v>3520</v>
      </c>
      <c r="E1072" s="181" t="s">
        <v>11044</v>
      </c>
      <c r="F1072" s="181" t="s">
        <v>304</v>
      </c>
      <c r="G1072" s="181" t="s">
        <v>1822</v>
      </c>
      <c r="H1072" s="181" t="s">
        <v>5</v>
      </c>
      <c r="I1072" s="181" t="s">
        <v>301</v>
      </c>
      <c r="J1072" s="181">
        <v>36270</v>
      </c>
      <c r="K1072" s="181">
        <v>5</v>
      </c>
      <c r="L1072" s="181"/>
      <c r="M1072" s="181"/>
      <c r="N1072" s="596" t="s">
        <v>277</v>
      </c>
    </row>
    <row r="1073" spans="1:14" s="158" customFormat="1" ht="18" customHeight="1" x14ac:dyDescent="0.25">
      <c r="A1073" s="181">
        <v>24892</v>
      </c>
      <c r="B1073" s="701">
        <v>415</v>
      </c>
      <c r="C1073" s="181" t="s">
        <v>16545</v>
      </c>
      <c r="D1073" s="181" t="s">
        <v>16546</v>
      </c>
      <c r="E1073" s="181" t="s">
        <v>420</v>
      </c>
      <c r="F1073" s="181" t="s">
        <v>304</v>
      </c>
      <c r="G1073" s="181" t="s">
        <v>309</v>
      </c>
      <c r="H1073" s="181" t="s">
        <v>5</v>
      </c>
      <c r="I1073" s="181" t="s">
        <v>529</v>
      </c>
      <c r="J1073" s="181">
        <v>1460</v>
      </c>
      <c r="K1073" s="181">
        <v>29</v>
      </c>
      <c r="L1073" s="181"/>
      <c r="M1073" s="181"/>
      <c r="N1073" s="596" t="s">
        <v>277</v>
      </c>
    </row>
    <row r="1074" spans="1:14" s="158" customFormat="1" ht="18" customHeight="1" x14ac:dyDescent="0.25">
      <c r="A1074" s="181">
        <v>25136</v>
      </c>
      <c r="B1074" s="701" t="s">
        <v>1829</v>
      </c>
      <c r="C1074" s="181" t="s">
        <v>1830</v>
      </c>
      <c r="D1074" s="181" t="s">
        <v>1831</v>
      </c>
      <c r="E1074" s="181" t="s">
        <v>1139</v>
      </c>
      <c r="F1074" s="181" t="s">
        <v>304</v>
      </c>
      <c r="G1074" s="181" t="s">
        <v>309</v>
      </c>
      <c r="H1074" s="181" t="s">
        <v>5</v>
      </c>
      <c r="I1074" s="181" t="s">
        <v>448</v>
      </c>
      <c r="J1074" s="181">
        <v>3290</v>
      </c>
      <c r="K1074" s="181">
        <v>34</v>
      </c>
      <c r="L1074" s="181"/>
      <c r="M1074" s="181"/>
      <c r="N1074" s="596" t="s">
        <v>277</v>
      </c>
    </row>
    <row r="1075" spans="1:14" s="158" customFormat="1" ht="18" customHeight="1" x14ac:dyDescent="0.25">
      <c r="A1075" s="181">
        <v>25148</v>
      </c>
      <c r="B1075" s="701" t="s">
        <v>1832</v>
      </c>
      <c r="C1075" s="181" t="s">
        <v>1833</v>
      </c>
      <c r="D1075" s="181" t="s">
        <v>1834</v>
      </c>
      <c r="E1075" s="181" t="s">
        <v>1139</v>
      </c>
      <c r="F1075" s="181" t="s">
        <v>304</v>
      </c>
      <c r="G1075" s="181" t="s">
        <v>309</v>
      </c>
      <c r="H1075" s="181" t="s">
        <v>5</v>
      </c>
      <c r="I1075" s="181" t="s">
        <v>1835</v>
      </c>
      <c r="J1075" s="181">
        <v>3650</v>
      </c>
      <c r="K1075" s="181">
        <v>31</v>
      </c>
      <c r="L1075" s="181"/>
      <c r="M1075" s="181"/>
      <c r="N1075" s="596" t="s">
        <v>277</v>
      </c>
    </row>
    <row r="1076" spans="1:14" s="158" customFormat="1" ht="18" customHeight="1" x14ac:dyDescent="0.25">
      <c r="A1076" s="181">
        <v>25033</v>
      </c>
      <c r="B1076" s="701">
        <v>179</v>
      </c>
      <c r="C1076" s="181" t="s">
        <v>1836</v>
      </c>
      <c r="D1076" s="181" t="s">
        <v>1837</v>
      </c>
      <c r="E1076" s="181" t="s">
        <v>606</v>
      </c>
      <c r="F1076" s="181" t="s">
        <v>304</v>
      </c>
      <c r="G1076" s="181" t="s">
        <v>745</v>
      </c>
      <c r="H1076" s="181" t="s">
        <v>746</v>
      </c>
      <c r="I1076" s="181" t="s">
        <v>1838</v>
      </c>
      <c r="J1076" s="181">
        <v>3650</v>
      </c>
      <c r="K1076" s="181">
        <v>2</v>
      </c>
      <c r="L1076" s="181"/>
      <c r="M1076" s="181"/>
      <c r="N1076" s="596" t="s">
        <v>277</v>
      </c>
    </row>
    <row r="1077" spans="1:14" s="158" customFormat="1" ht="18" customHeight="1" x14ac:dyDescent="0.25">
      <c r="A1077" s="181">
        <v>51160</v>
      </c>
      <c r="B1077" s="701" t="s">
        <v>1839</v>
      </c>
      <c r="C1077" s="181" t="s">
        <v>1840</v>
      </c>
      <c r="D1077" s="181" t="s">
        <v>1841</v>
      </c>
      <c r="E1077" s="181" t="s">
        <v>1842</v>
      </c>
      <c r="F1077" s="181" t="s">
        <v>304</v>
      </c>
      <c r="G1077" s="181" t="s">
        <v>1550</v>
      </c>
      <c r="H1077" s="181" t="s">
        <v>7</v>
      </c>
      <c r="I1077" s="181" t="s">
        <v>1843</v>
      </c>
      <c r="J1077" s="181">
        <v>21380</v>
      </c>
      <c r="K1077" s="181">
        <v>386</v>
      </c>
      <c r="L1077" s="181"/>
      <c r="M1077" s="181"/>
      <c r="N1077" s="596" t="s">
        <v>277</v>
      </c>
    </row>
    <row r="1078" spans="1:14" s="158" customFormat="1" ht="18" customHeight="1" x14ac:dyDescent="0.25">
      <c r="A1078" s="181">
        <v>17816</v>
      </c>
      <c r="B1078" s="701">
        <v>31384</v>
      </c>
      <c r="C1078" s="181" t="s">
        <v>12999</v>
      </c>
      <c r="D1078" s="181" t="s">
        <v>1841</v>
      </c>
      <c r="E1078" s="181" t="s">
        <v>1842</v>
      </c>
      <c r="F1078" s="181" t="s">
        <v>304</v>
      </c>
      <c r="G1078" s="181" t="s">
        <v>567</v>
      </c>
      <c r="H1078" s="181" t="s">
        <v>5</v>
      </c>
      <c r="I1078" s="181" t="s">
        <v>13000</v>
      </c>
      <c r="J1078" s="181">
        <v>31230</v>
      </c>
      <c r="K1078" s="181">
        <v>17</v>
      </c>
      <c r="L1078" s="181"/>
      <c r="M1078" s="181"/>
      <c r="N1078" s="596" t="s">
        <v>277</v>
      </c>
    </row>
    <row r="1079" spans="1:14" s="158" customFormat="1" ht="18" customHeight="1" x14ac:dyDescent="0.25">
      <c r="A1079" s="181">
        <v>20478</v>
      </c>
      <c r="B1079" s="701" t="s">
        <v>1844</v>
      </c>
      <c r="C1079" s="181" t="s">
        <v>1845</v>
      </c>
      <c r="D1079" s="181" t="s">
        <v>1846</v>
      </c>
      <c r="E1079" s="181" t="s">
        <v>1847</v>
      </c>
      <c r="F1079" s="181" t="s">
        <v>304</v>
      </c>
      <c r="G1079" s="181" t="s">
        <v>826</v>
      </c>
      <c r="H1079" s="181" t="s">
        <v>5</v>
      </c>
      <c r="I1079" s="181" t="s">
        <v>1848</v>
      </c>
      <c r="J1079" s="181">
        <v>17070</v>
      </c>
      <c r="K1079" s="181">
        <v>28</v>
      </c>
      <c r="L1079" s="181"/>
      <c r="M1079" s="181"/>
      <c r="N1079" s="596" t="s">
        <v>277</v>
      </c>
    </row>
    <row r="1080" spans="1:14" s="158" customFormat="1" ht="18" customHeight="1" x14ac:dyDescent="0.25">
      <c r="A1080" s="181">
        <v>11521</v>
      </c>
      <c r="B1080" s="701" t="s">
        <v>1849</v>
      </c>
      <c r="C1080" s="181" t="s">
        <v>301</v>
      </c>
      <c r="D1080" s="181" t="s">
        <v>1850</v>
      </c>
      <c r="E1080" s="181" t="s">
        <v>945</v>
      </c>
      <c r="F1080" s="181" t="s">
        <v>577</v>
      </c>
      <c r="G1080" s="181" t="s">
        <v>141</v>
      </c>
      <c r="H1080" s="181" t="s">
        <v>10</v>
      </c>
      <c r="I1080" s="181" t="s">
        <v>301</v>
      </c>
      <c r="J1080" s="181">
        <v>91720</v>
      </c>
      <c r="K1080" s="181">
        <v>17</v>
      </c>
      <c r="L1080" s="181"/>
      <c r="M1080" s="181"/>
      <c r="N1080" s="596" t="s">
        <v>277</v>
      </c>
    </row>
    <row r="1081" spans="1:14" s="158" customFormat="1" ht="18" customHeight="1" x14ac:dyDescent="0.25">
      <c r="A1081" s="181">
        <v>1453</v>
      </c>
      <c r="B1081" s="701" t="s">
        <v>12009</v>
      </c>
      <c r="C1081" s="181" t="s">
        <v>12010</v>
      </c>
      <c r="D1081" s="181" t="s">
        <v>1850</v>
      </c>
      <c r="E1081" s="181" t="s">
        <v>899</v>
      </c>
      <c r="F1081" s="181" t="s">
        <v>416</v>
      </c>
      <c r="G1081" s="181" t="s">
        <v>141</v>
      </c>
      <c r="H1081" s="181" t="s">
        <v>10</v>
      </c>
      <c r="I1081" s="181" t="s">
        <v>12011</v>
      </c>
      <c r="J1081" s="181">
        <v>112260</v>
      </c>
      <c r="K1081" s="181">
        <v>10</v>
      </c>
      <c r="L1081" s="181"/>
      <c r="M1081" s="181"/>
      <c r="N1081" s="596" t="s">
        <v>277</v>
      </c>
    </row>
    <row r="1082" spans="1:14" s="158" customFormat="1" ht="18" customHeight="1" x14ac:dyDescent="0.25">
      <c r="A1082" s="181">
        <v>64350</v>
      </c>
      <c r="B1082" s="701" t="s">
        <v>14800</v>
      </c>
      <c r="C1082" s="181" t="s">
        <v>14801</v>
      </c>
      <c r="D1082" s="181" t="s">
        <v>1850</v>
      </c>
      <c r="E1082" s="181" t="s">
        <v>14802</v>
      </c>
      <c r="F1082" s="181" t="s">
        <v>416</v>
      </c>
      <c r="G1082" s="181" t="s">
        <v>141</v>
      </c>
      <c r="H1082" s="181" t="s">
        <v>10</v>
      </c>
      <c r="I1082" s="181" t="s">
        <v>14803</v>
      </c>
      <c r="J1082" s="181">
        <v>121200</v>
      </c>
      <c r="K1082" s="181">
        <v>3</v>
      </c>
      <c r="L1082" s="181"/>
      <c r="M1082" s="181"/>
      <c r="N1082" s="596" t="s">
        <v>277</v>
      </c>
    </row>
    <row r="1083" spans="1:14" s="158" customFormat="1" ht="18" customHeight="1" x14ac:dyDescent="0.25">
      <c r="A1083" s="181">
        <v>59146</v>
      </c>
      <c r="B1083" s="701" t="s">
        <v>1851</v>
      </c>
      <c r="C1083" s="181" t="s">
        <v>1852</v>
      </c>
      <c r="D1083" s="181" t="s">
        <v>1850</v>
      </c>
      <c r="E1083" s="181" t="s">
        <v>919</v>
      </c>
      <c r="F1083" s="181" t="s">
        <v>416</v>
      </c>
      <c r="G1083" s="181" t="s">
        <v>141</v>
      </c>
      <c r="H1083" s="181" t="s">
        <v>10</v>
      </c>
      <c r="I1083" s="181" t="s">
        <v>1853</v>
      </c>
      <c r="J1083" s="181">
        <v>99070</v>
      </c>
      <c r="K1083" s="181">
        <v>75</v>
      </c>
      <c r="L1083" s="181"/>
      <c r="M1083" s="181"/>
      <c r="N1083" s="596" t="s">
        <v>277</v>
      </c>
    </row>
    <row r="1084" spans="1:14" s="158" customFormat="1" ht="18" customHeight="1" x14ac:dyDescent="0.25">
      <c r="A1084" s="181">
        <v>76090</v>
      </c>
      <c r="B1084" s="701" t="s">
        <v>1854</v>
      </c>
      <c r="C1084" s="181" t="s">
        <v>1855</v>
      </c>
      <c r="D1084" s="181" t="s">
        <v>1850</v>
      </c>
      <c r="E1084" s="181" t="s">
        <v>783</v>
      </c>
      <c r="F1084" s="181" t="s">
        <v>416</v>
      </c>
      <c r="G1084" s="181" t="s">
        <v>141</v>
      </c>
      <c r="H1084" s="181" t="s">
        <v>10</v>
      </c>
      <c r="I1084" s="181" t="s">
        <v>1792</v>
      </c>
      <c r="J1084" s="181">
        <v>77810</v>
      </c>
      <c r="K1084" s="181">
        <v>128</v>
      </c>
      <c r="L1084" s="181"/>
      <c r="M1084" s="181"/>
      <c r="N1084" s="596" t="s">
        <v>277</v>
      </c>
    </row>
    <row r="1085" spans="1:14" s="158" customFormat="1" ht="18" customHeight="1" x14ac:dyDescent="0.25">
      <c r="A1085" s="181">
        <v>10360</v>
      </c>
      <c r="B1085" s="701" t="s">
        <v>1856</v>
      </c>
      <c r="C1085" s="181" t="s">
        <v>301</v>
      </c>
      <c r="D1085" s="181" t="s">
        <v>1850</v>
      </c>
      <c r="E1085" s="181" t="s">
        <v>990</v>
      </c>
      <c r="F1085" s="181" t="s">
        <v>416</v>
      </c>
      <c r="G1085" s="181" t="s">
        <v>141</v>
      </c>
      <c r="H1085" s="181" t="s">
        <v>10</v>
      </c>
      <c r="I1085" s="181" t="s">
        <v>301</v>
      </c>
      <c r="J1085" s="181">
        <v>101060</v>
      </c>
      <c r="K1085" s="181">
        <v>2</v>
      </c>
      <c r="L1085" s="181"/>
      <c r="M1085" s="181"/>
      <c r="N1085" s="596" t="s">
        <v>277</v>
      </c>
    </row>
    <row r="1086" spans="1:14" s="158" customFormat="1" ht="18" customHeight="1" x14ac:dyDescent="0.25">
      <c r="A1086" s="181">
        <v>44015</v>
      </c>
      <c r="B1086" s="701" t="s">
        <v>14804</v>
      </c>
      <c r="C1086" s="181" t="s">
        <v>14805</v>
      </c>
      <c r="D1086" s="181" t="s">
        <v>1850</v>
      </c>
      <c r="E1086" s="181" t="s">
        <v>14806</v>
      </c>
      <c r="F1086" s="181" t="s">
        <v>416</v>
      </c>
      <c r="G1086" s="181" t="s">
        <v>141</v>
      </c>
      <c r="H1086" s="181" t="s">
        <v>10</v>
      </c>
      <c r="I1086" s="181" t="s">
        <v>424</v>
      </c>
      <c r="J1086" s="181">
        <v>84660</v>
      </c>
      <c r="K1086" s="181">
        <v>80</v>
      </c>
      <c r="L1086" s="181"/>
      <c r="M1086" s="181"/>
      <c r="N1086" s="596" t="s">
        <v>277</v>
      </c>
    </row>
    <row r="1087" spans="1:14" s="158" customFormat="1" ht="18" customHeight="1" x14ac:dyDescent="0.25">
      <c r="A1087" s="181">
        <v>10356</v>
      </c>
      <c r="B1087" s="701" t="s">
        <v>14807</v>
      </c>
      <c r="C1087" s="181" t="s">
        <v>301</v>
      </c>
      <c r="D1087" s="181" t="s">
        <v>9257</v>
      </c>
      <c r="E1087" s="181" t="s">
        <v>342</v>
      </c>
      <c r="F1087" s="181" t="s">
        <v>577</v>
      </c>
      <c r="G1087" s="181" t="s">
        <v>141</v>
      </c>
      <c r="H1087" s="181" t="s">
        <v>10</v>
      </c>
      <c r="I1087" s="181" t="s">
        <v>301</v>
      </c>
      <c r="J1087" s="181">
        <v>137580</v>
      </c>
      <c r="K1087" s="181">
        <v>3</v>
      </c>
      <c r="L1087" s="181"/>
      <c r="M1087" s="181"/>
      <c r="N1087" s="596" t="s">
        <v>277</v>
      </c>
    </row>
    <row r="1088" spans="1:14" s="158" customFormat="1" ht="18" customHeight="1" x14ac:dyDescent="0.25">
      <c r="A1088" s="181">
        <v>19500</v>
      </c>
      <c r="B1088" s="701" t="s">
        <v>14808</v>
      </c>
      <c r="C1088" s="181" t="s">
        <v>301</v>
      </c>
      <c r="D1088" s="181" t="s">
        <v>1857</v>
      </c>
      <c r="E1088" s="181" t="s">
        <v>12013</v>
      </c>
      <c r="F1088" s="181" t="s">
        <v>1309</v>
      </c>
      <c r="G1088" s="181" t="s">
        <v>141</v>
      </c>
      <c r="H1088" s="181" t="s">
        <v>10</v>
      </c>
      <c r="I1088" s="181" t="s">
        <v>12014</v>
      </c>
      <c r="J1088" s="181">
        <v>196120</v>
      </c>
      <c r="K1088" s="181">
        <v>253</v>
      </c>
      <c r="L1088" s="181"/>
      <c r="M1088" s="181"/>
      <c r="N1088" s="596" t="s">
        <v>277</v>
      </c>
    </row>
    <row r="1089" spans="1:14" s="158" customFormat="1" ht="18" customHeight="1" x14ac:dyDescent="0.25">
      <c r="A1089" s="181">
        <v>19228</v>
      </c>
      <c r="B1089" s="701" t="s">
        <v>14809</v>
      </c>
      <c r="C1089" s="181" t="s">
        <v>301</v>
      </c>
      <c r="D1089" s="181" t="s">
        <v>1857</v>
      </c>
      <c r="E1089" s="181" t="s">
        <v>928</v>
      </c>
      <c r="F1089" s="181" t="s">
        <v>1309</v>
      </c>
      <c r="G1089" s="181" t="s">
        <v>141</v>
      </c>
      <c r="H1089" s="181" t="s">
        <v>10</v>
      </c>
      <c r="I1089" s="181" t="s">
        <v>1858</v>
      </c>
      <c r="J1089" s="181">
        <v>263650</v>
      </c>
      <c r="K1089" s="181">
        <v>35</v>
      </c>
      <c r="L1089" s="181"/>
      <c r="M1089" s="181"/>
      <c r="N1089" s="596" t="s">
        <v>277</v>
      </c>
    </row>
    <row r="1090" spans="1:14" s="158" customFormat="1" ht="18" customHeight="1" x14ac:dyDescent="0.25">
      <c r="A1090" s="181">
        <v>19230</v>
      </c>
      <c r="B1090" s="701" t="s">
        <v>1859</v>
      </c>
      <c r="C1090" s="181" t="s">
        <v>301</v>
      </c>
      <c r="D1090" s="181" t="s">
        <v>1857</v>
      </c>
      <c r="E1090" s="181" t="s">
        <v>1860</v>
      </c>
      <c r="F1090" s="181" t="s">
        <v>1309</v>
      </c>
      <c r="G1090" s="181" t="s">
        <v>141</v>
      </c>
      <c r="H1090" s="181" t="s">
        <v>10</v>
      </c>
      <c r="I1090" s="181" t="s">
        <v>301</v>
      </c>
      <c r="J1090" s="181">
        <v>183390</v>
      </c>
      <c r="K1090" s="181">
        <v>34</v>
      </c>
      <c r="L1090" s="181"/>
      <c r="M1090" s="181"/>
      <c r="N1090" s="596" t="s">
        <v>277</v>
      </c>
    </row>
    <row r="1091" spans="1:14" s="158" customFormat="1" ht="18" customHeight="1" x14ac:dyDescent="0.25">
      <c r="A1091" s="181">
        <v>19437</v>
      </c>
      <c r="B1091" s="701">
        <v>7701206370</v>
      </c>
      <c r="C1091" s="181" t="s">
        <v>13001</v>
      </c>
      <c r="D1091" s="181" t="s">
        <v>6234</v>
      </c>
      <c r="E1091" s="181" t="s">
        <v>13002</v>
      </c>
      <c r="F1091" s="181" t="s">
        <v>304</v>
      </c>
      <c r="G1091" s="181" t="s">
        <v>704</v>
      </c>
      <c r="H1091" s="181" t="s">
        <v>7</v>
      </c>
      <c r="I1091" s="181" t="s">
        <v>1020</v>
      </c>
      <c r="J1091" s="181">
        <v>31890</v>
      </c>
      <c r="K1091" s="181">
        <v>23</v>
      </c>
      <c r="L1091" s="181"/>
      <c r="M1091" s="181"/>
      <c r="N1091" s="596" t="s">
        <v>277</v>
      </c>
    </row>
    <row r="1092" spans="1:14" s="158" customFormat="1" ht="18" customHeight="1" x14ac:dyDescent="0.25">
      <c r="A1092" s="181">
        <v>11522</v>
      </c>
      <c r="B1092" s="701" t="s">
        <v>1861</v>
      </c>
      <c r="C1092" s="181" t="s">
        <v>301</v>
      </c>
      <c r="D1092" s="181" t="s">
        <v>1862</v>
      </c>
      <c r="E1092" s="181" t="s">
        <v>945</v>
      </c>
      <c r="F1092" s="181" t="s">
        <v>577</v>
      </c>
      <c r="G1092" s="181" t="s">
        <v>141</v>
      </c>
      <c r="H1092" s="181" t="s">
        <v>10</v>
      </c>
      <c r="I1092" s="181" t="s">
        <v>301</v>
      </c>
      <c r="J1092" s="181">
        <v>104030</v>
      </c>
      <c r="K1092" s="181">
        <v>54</v>
      </c>
      <c r="L1092" s="181"/>
      <c r="M1092" s="181"/>
      <c r="N1092" s="596" t="s">
        <v>277</v>
      </c>
    </row>
    <row r="1093" spans="1:14" s="158" customFormat="1" ht="18" customHeight="1" x14ac:dyDescent="0.25">
      <c r="A1093" s="181">
        <v>10361</v>
      </c>
      <c r="B1093" s="701" t="s">
        <v>14810</v>
      </c>
      <c r="C1093" s="181" t="s">
        <v>301</v>
      </c>
      <c r="D1093" s="181" t="s">
        <v>1862</v>
      </c>
      <c r="E1093" s="181" t="s">
        <v>990</v>
      </c>
      <c r="F1093" s="181" t="s">
        <v>416</v>
      </c>
      <c r="G1093" s="181" t="s">
        <v>141</v>
      </c>
      <c r="H1093" s="181" t="s">
        <v>10</v>
      </c>
      <c r="I1093" s="181" t="s">
        <v>301</v>
      </c>
      <c r="J1093" s="181">
        <v>122530</v>
      </c>
      <c r="K1093" s="181">
        <v>52</v>
      </c>
      <c r="L1093" s="181"/>
      <c r="M1093" s="181"/>
      <c r="N1093" s="596" t="s">
        <v>277</v>
      </c>
    </row>
    <row r="1094" spans="1:14" s="158" customFormat="1" ht="18" customHeight="1" x14ac:dyDescent="0.25">
      <c r="A1094" s="181">
        <v>19502</v>
      </c>
      <c r="B1094" s="701" t="s">
        <v>12012</v>
      </c>
      <c r="C1094" s="181" t="s">
        <v>301</v>
      </c>
      <c r="D1094" s="181" t="s">
        <v>1864</v>
      </c>
      <c r="E1094" s="181" t="s">
        <v>12013</v>
      </c>
      <c r="F1094" s="181" t="s">
        <v>1309</v>
      </c>
      <c r="G1094" s="181" t="s">
        <v>141</v>
      </c>
      <c r="H1094" s="181" t="s">
        <v>10</v>
      </c>
      <c r="I1094" s="181" t="s">
        <v>12014</v>
      </c>
      <c r="J1094" s="181">
        <v>220800</v>
      </c>
      <c r="K1094" s="181">
        <v>301</v>
      </c>
      <c r="L1094" s="181"/>
      <c r="M1094" s="181"/>
      <c r="N1094" s="596" t="s">
        <v>277</v>
      </c>
    </row>
    <row r="1095" spans="1:14" s="158" customFormat="1" ht="18" customHeight="1" x14ac:dyDescent="0.25">
      <c r="A1095" s="181">
        <v>19229</v>
      </c>
      <c r="B1095" s="701" t="s">
        <v>1863</v>
      </c>
      <c r="C1095" s="181" t="s">
        <v>301</v>
      </c>
      <c r="D1095" s="181" t="s">
        <v>1864</v>
      </c>
      <c r="E1095" s="181" t="s">
        <v>928</v>
      </c>
      <c r="F1095" s="181" t="s">
        <v>1309</v>
      </c>
      <c r="G1095" s="181" t="s">
        <v>141</v>
      </c>
      <c r="H1095" s="181" t="s">
        <v>10</v>
      </c>
      <c r="I1095" s="181" t="s">
        <v>1858</v>
      </c>
      <c r="J1095" s="181">
        <v>274750</v>
      </c>
      <c r="K1095" s="181">
        <v>42</v>
      </c>
      <c r="L1095" s="181"/>
      <c r="M1095" s="181"/>
      <c r="N1095" s="596" t="s">
        <v>277</v>
      </c>
    </row>
    <row r="1096" spans="1:14" s="158" customFormat="1" ht="18" customHeight="1" x14ac:dyDescent="0.25">
      <c r="A1096" s="181">
        <v>19231</v>
      </c>
      <c r="B1096" s="701" t="s">
        <v>14811</v>
      </c>
      <c r="C1096" s="181" t="s">
        <v>301</v>
      </c>
      <c r="D1096" s="181" t="s">
        <v>1864</v>
      </c>
      <c r="E1096" s="181" t="s">
        <v>1860</v>
      </c>
      <c r="F1096" s="181" t="s">
        <v>1309</v>
      </c>
      <c r="G1096" s="181" t="s">
        <v>141</v>
      </c>
      <c r="H1096" s="181" t="s">
        <v>10</v>
      </c>
      <c r="I1096" s="181" t="s">
        <v>301</v>
      </c>
      <c r="J1096" s="181">
        <v>232840</v>
      </c>
      <c r="K1096" s="181">
        <v>49</v>
      </c>
      <c r="L1096" s="181"/>
      <c r="M1096" s="181"/>
      <c r="N1096" s="596" t="s">
        <v>277</v>
      </c>
    </row>
    <row r="1097" spans="1:14" s="158" customFormat="1" ht="18" customHeight="1" x14ac:dyDescent="0.25">
      <c r="A1097" s="181">
        <v>25283</v>
      </c>
      <c r="B1097" s="701">
        <v>8200678386</v>
      </c>
      <c r="C1097" s="181" t="s">
        <v>301</v>
      </c>
      <c r="D1097" s="181" t="s">
        <v>1865</v>
      </c>
      <c r="E1097" s="181" t="s">
        <v>945</v>
      </c>
      <c r="F1097" s="181" t="s">
        <v>304</v>
      </c>
      <c r="G1097" s="181" t="s">
        <v>309</v>
      </c>
      <c r="H1097" s="181" t="s">
        <v>5</v>
      </c>
      <c r="I1097" s="181" t="s">
        <v>1020</v>
      </c>
      <c r="J1097" s="181">
        <v>10920</v>
      </c>
      <c r="K1097" s="181">
        <v>26</v>
      </c>
      <c r="L1097" s="181"/>
      <c r="M1097" s="181"/>
      <c r="N1097" s="596" t="s">
        <v>277</v>
      </c>
    </row>
    <row r="1098" spans="1:14" s="158" customFormat="1" ht="18" customHeight="1" x14ac:dyDescent="0.25">
      <c r="A1098" s="181">
        <v>25284</v>
      </c>
      <c r="B1098" s="701">
        <v>7700107188</v>
      </c>
      <c r="C1098" s="181" t="s">
        <v>1866</v>
      </c>
      <c r="D1098" s="181" t="s">
        <v>1865</v>
      </c>
      <c r="E1098" s="181" t="s">
        <v>1867</v>
      </c>
      <c r="F1098" s="181" t="s">
        <v>304</v>
      </c>
      <c r="G1098" s="181" t="s">
        <v>309</v>
      </c>
      <c r="H1098" s="181" t="s">
        <v>5</v>
      </c>
      <c r="I1098" s="181" t="s">
        <v>1868</v>
      </c>
      <c r="J1098" s="181">
        <v>4730</v>
      </c>
      <c r="K1098" s="181">
        <v>7</v>
      </c>
      <c r="L1098" s="181"/>
      <c r="M1098" s="181"/>
      <c r="N1098" s="596" t="s">
        <v>277</v>
      </c>
    </row>
    <row r="1099" spans="1:14" s="158" customFormat="1" ht="18" customHeight="1" x14ac:dyDescent="0.25">
      <c r="A1099" s="181">
        <v>25282</v>
      </c>
      <c r="B1099" s="701">
        <v>7701067122</v>
      </c>
      <c r="C1099" s="181" t="s">
        <v>301</v>
      </c>
      <c r="D1099" s="181" t="s">
        <v>1865</v>
      </c>
      <c r="E1099" s="181" t="s">
        <v>16547</v>
      </c>
      <c r="F1099" s="181" t="s">
        <v>304</v>
      </c>
      <c r="G1099" s="181" t="s">
        <v>309</v>
      </c>
      <c r="H1099" s="181" t="s">
        <v>5</v>
      </c>
      <c r="I1099" s="181" t="s">
        <v>16548</v>
      </c>
      <c r="J1099" s="181">
        <v>14280</v>
      </c>
      <c r="K1099" s="181">
        <v>15</v>
      </c>
      <c r="L1099" s="181"/>
      <c r="M1099" s="181"/>
      <c r="N1099" s="596" t="s">
        <v>277</v>
      </c>
    </row>
    <row r="1100" spans="1:14" s="158" customFormat="1" ht="18" customHeight="1" x14ac:dyDescent="0.25">
      <c r="A1100" s="181">
        <v>26477</v>
      </c>
      <c r="B1100" s="701">
        <v>7700273904</v>
      </c>
      <c r="C1100" s="181" t="s">
        <v>301</v>
      </c>
      <c r="D1100" s="181" t="s">
        <v>1865</v>
      </c>
      <c r="E1100" s="181" t="s">
        <v>1869</v>
      </c>
      <c r="F1100" s="181" t="s">
        <v>304</v>
      </c>
      <c r="G1100" s="181" t="s">
        <v>309</v>
      </c>
      <c r="H1100" s="181" t="s">
        <v>5</v>
      </c>
      <c r="I1100" s="181" t="s">
        <v>1260</v>
      </c>
      <c r="J1100" s="181">
        <v>10920</v>
      </c>
      <c r="K1100" s="181">
        <v>3</v>
      </c>
      <c r="L1100" s="181"/>
      <c r="M1100" s="181"/>
      <c r="N1100" s="596" t="s">
        <v>277</v>
      </c>
    </row>
    <row r="1101" spans="1:14" s="158" customFormat="1" ht="18" customHeight="1" x14ac:dyDescent="0.25">
      <c r="A1101" s="181">
        <v>26478</v>
      </c>
      <c r="B1101" s="701" t="s">
        <v>14812</v>
      </c>
      <c r="C1101" s="181" t="s">
        <v>301</v>
      </c>
      <c r="D1101" s="181" t="s">
        <v>1865</v>
      </c>
      <c r="E1101" s="181" t="s">
        <v>335</v>
      </c>
      <c r="F1101" s="181" t="s">
        <v>304</v>
      </c>
      <c r="G1101" s="181" t="s">
        <v>309</v>
      </c>
      <c r="H1101" s="181" t="s">
        <v>5</v>
      </c>
      <c r="I1101" s="181" t="s">
        <v>1260</v>
      </c>
      <c r="J1101" s="181">
        <v>10460</v>
      </c>
      <c r="K1101" s="181">
        <v>6</v>
      </c>
      <c r="L1101" s="181"/>
      <c r="M1101" s="181"/>
      <c r="N1101" s="596" t="s">
        <v>277</v>
      </c>
    </row>
    <row r="1102" spans="1:14" s="158" customFormat="1" ht="18" customHeight="1" x14ac:dyDescent="0.25">
      <c r="A1102" s="181">
        <v>2999</v>
      </c>
      <c r="B1102" s="701" t="s">
        <v>1870</v>
      </c>
      <c r="C1102" s="181" t="s">
        <v>1871</v>
      </c>
      <c r="D1102" s="181" t="s">
        <v>1872</v>
      </c>
      <c r="E1102" s="181" t="s">
        <v>325</v>
      </c>
      <c r="F1102" s="181" t="s">
        <v>304</v>
      </c>
      <c r="G1102" s="181" t="s">
        <v>1873</v>
      </c>
      <c r="H1102" s="181" t="s">
        <v>5</v>
      </c>
      <c r="I1102" s="181" t="s">
        <v>562</v>
      </c>
      <c r="J1102" s="181">
        <v>19490</v>
      </c>
      <c r="K1102" s="181">
        <v>1</v>
      </c>
      <c r="L1102" s="181"/>
      <c r="M1102" s="181"/>
      <c r="N1102" s="596" t="s">
        <v>277</v>
      </c>
    </row>
    <row r="1103" spans="1:14" s="158" customFormat="1" ht="18" customHeight="1" x14ac:dyDescent="0.25">
      <c r="A1103" s="181">
        <v>3001</v>
      </c>
      <c r="B1103" s="701">
        <v>3001</v>
      </c>
      <c r="C1103" s="181" t="s">
        <v>10648</v>
      </c>
      <c r="D1103" s="181" t="s">
        <v>1872</v>
      </c>
      <c r="E1103" s="181" t="s">
        <v>10649</v>
      </c>
      <c r="F1103" s="181" t="s">
        <v>304</v>
      </c>
      <c r="G1103" s="181" t="s">
        <v>1873</v>
      </c>
      <c r="H1103" s="181" t="s">
        <v>5</v>
      </c>
      <c r="I1103" s="181" t="s">
        <v>10650</v>
      </c>
      <c r="J1103" s="181">
        <v>17780</v>
      </c>
      <c r="K1103" s="181">
        <v>16</v>
      </c>
      <c r="L1103" s="181"/>
      <c r="M1103" s="181"/>
      <c r="N1103" s="596" t="s">
        <v>277</v>
      </c>
    </row>
    <row r="1104" spans="1:14" s="158" customFormat="1" ht="18" customHeight="1" x14ac:dyDescent="0.25">
      <c r="A1104" s="181">
        <v>5371</v>
      </c>
      <c r="B1104" s="701">
        <v>7700635419</v>
      </c>
      <c r="C1104" s="181" t="s">
        <v>301</v>
      </c>
      <c r="D1104" s="181" t="s">
        <v>1872</v>
      </c>
      <c r="E1104" s="181" t="s">
        <v>1230</v>
      </c>
      <c r="F1104" s="181" t="s">
        <v>304</v>
      </c>
      <c r="G1104" s="181" t="s">
        <v>1873</v>
      </c>
      <c r="H1104" s="181" t="s">
        <v>5</v>
      </c>
      <c r="I1104" s="181" t="s">
        <v>358</v>
      </c>
      <c r="J1104" s="181">
        <v>19050</v>
      </c>
      <c r="K1104" s="181">
        <v>3</v>
      </c>
      <c r="L1104" s="181"/>
      <c r="M1104" s="181"/>
      <c r="N1104" s="596" t="s">
        <v>277</v>
      </c>
    </row>
    <row r="1105" spans="1:14" s="158" customFormat="1" ht="18" customHeight="1" x14ac:dyDescent="0.25">
      <c r="A1105" s="181">
        <v>17584</v>
      </c>
      <c r="B1105" s="701">
        <v>7701036724</v>
      </c>
      <c r="C1105" s="181" t="s">
        <v>17907</v>
      </c>
      <c r="D1105" s="181" t="s">
        <v>13003</v>
      </c>
      <c r="E1105" s="181" t="s">
        <v>16488</v>
      </c>
      <c r="F1105" s="181" t="s">
        <v>304</v>
      </c>
      <c r="G1105" s="181" t="s">
        <v>1874</v>
      </c>
      <c r="H1105" s="181" t="s">
        <v>5</v>
      </c>
      <c r="I1105" s="181" t="s">
        <v>17908</v>
      </c>
      <c r="J1105" s="181">
        <v>46760</v>
      </c>
      <c r="K1105" s="181">
        <v>2</v>
      </c>
      <c r="L1105" s="181"/>
      <c r="M1105" s="181"/>
      <c r="N1105" s="596" t="s">
        <v>277</v>
      </c>
    </row>
    <row r="1106" spans="1:14" s="158" customFormat="1" ht="18" customHeight="1" x14ac:dyDescent="0.25">
      <c r="A1106" s="181">
        <v>17585</v>
      </c>
      <c r="B1106" s="701">
        <v>7701045216</v>
      </c>
      <c r="C1106" s="181" t="s">
        <v>13004</v>
      </c>
      <c r="D1106" s="181" t="s">
        <v>13003</v>
      </c>
      <c r="E1106" s="181" t="s">
        <v>13005</v>
      </c>
      <c r="F1106" s="181" t="s">
        <v>304</v>
      </c>
      <c r="G1106" s="181" t="s">
        <v>1874</v>
      </c>
      <c r="H1106" s="181" t="s">
        <v>5</v>
      </c>
      <c r="I1106" s="181" t="s">
        <v>13006</v>
      </c>
      <c r="J1106" s="181">
        <v>55680</v>
      </c>
      <c r="K1106" s="181">
        <v>3</v>
      </c>
      <c r="L1106" s="181"/>
      <c r="M1106" s="181"/>
      <c r="N1106" s="596" t="s">
        <v>277</v>
      </c>
    </row>
    <row r="1107" spans="1:14" s="158" customFormat="1" ht="18" customHeight="1" x14ac:dyDescent="0.25">
      <c r="A1107" s="181">
        <v>80524</v>
      </c>
      <c r="B1107" s="701" t="s">
        <v>14813</v>
      </c>
      <c r="C1107" s="181" t="s">
        <v>14814</v>
      </c>
      <c r="D1107" s="181" t="s">
        <v>1875</v>
      </c>
      <c r="E1107" s="181" t="s">
        <v>14815</v>
      </c>
      <c r="F1107" s="181" t="s">
        <v>416</v>
      </c>
      <c r="G1107" s="181" t="s">
        <v>1876</v>
      </c>
      <c r="H1107" s="181" t="s">
        <v>5</v>
      </c>
      <c r="I1107" s="181" t="s">
        <v>14816</v>
      </c>
      <c r="J1107" s="181">
        <v>72710</v>
      </c>
      <c r="K1107" s="181">
        <v>59</v>
      </c>
      <c r="L1107" s="181"/>
      <c r="M1107" s="181"/>
      <c r="N1107" s="596" t="s">
        <v>277</v>
      </c>
    </row>
    <row r="1108" spans="1:14" s="158" customFormat="1" ht="18" customHeight="1" x14ac:dyDescent="0.25">
      <c r="A1108" s="181">
        <v>29954</v>
      </c>
      <c r="B1108" s="701" t="s">
        <v>14817</v>
      </c>
      <c r="C1108" s="181" t="s">
        <v>301</v>
      </c>
      <c r="D1108" s="181" t="s">
        <v>1875</v>
      </c>
      <c r="E1108" s="181" t="s">
        <v>14815</v>
      </c>
      <c r="F1108" s="181" t="s">
        <v>577</v>
      </c>
      <c r="G1108" s="181" t="s">
        <v>1876</v>
      </c>
      <c r="H1108" s="181" t="s">
        <v>5</v>
      </c>
      <c r="I1108" s="181" t="s">
        <v>14818</v>
      </c>
      <c r="J1108" s="181">
        <v>71710</v>
      </c>
      <c r="K1108" s="181">
        <v>50</v>
      </c>
      <c r="L1108" s="181"/>
      <c r="M1108" s="181"/>
      <c r="N1108" s="596" t="s">
        <v>277</v>
      </c>
    </row>
    <row r="1109" spans="1:14" s="158" customFormat="1" ht="18" customHeight="1" x14ac:dyDescent="0.25">
      <c r="A1109" s="181">
        <v>25521</v>
      </c>
      <c r="B1109" s="701" t="s">
        <v>14819</v>
      </c>
      <c r="C1109" s="181" t="s">
        <v>301</v>
      </c>
      <c r="D1109" s="181" t="s">
        <v>1875</v>
      </c>
      <c r="E1109" s="181" t="s">
        <v>769</v>
      </c>
      <c r="F1109" s="181" t="s">
        <v>577</v>
      </c>
      <c r="G1109" s="181" t="s">
        <v>1876</v>
      </c>
      <c r="H1109" s="181" t="s">
        <v>5</v>
      </c>
      <c r="I1109" s="181" t="s">
        <v>14820</v>
      </c>
      <c r="J1109" s="181">
        <v>91630</v>
      </c>
      <c r="K1109" s="181">
        <v>20</v>
      </c>
      <c r="L1109" s="181"/>
      <c r="M1109" s="181"/>
      <c r="N1109" s="596" t="s">
        <v>277</v>
      </c>
    </row>
    <row r="1110" spans="1:14" s="158" customFormat="1" ht="18" customHeight="1" x14ac:dyDescent="0.25">
      <c r="A1110" s="181">
        <v>25522</v>
      </c>
      <c r="B1110" s="701" t="s">
        <v>11192</v>
      </c>
      <c r="C1110" s="181" t="s">
        <v>301</v>
      </c>
      <c r="D1110" s="181" t="s">
        <v>1875</v>
      </c>
      <c r="E1110" s="181" t="s">
        <v>339</v>
      </c>
      <c r="F1110" s="181" t="s">
        <v>577</v>
      </c>
      <c r="G1110" s="181" t="s">
        <v>1876</v>
      </c>
      <c r="H1110" s="181" t="s">
        <v>5</v>
      </c>
      <c r="I1110" s="181" t="s">
        <v>403</v>
      </c>
      <c r="J1110" s="181">
        <v>114520</v>
      </c>
      <c r="K1110" s="181">
        <v>14</v>
      </c>
      <c r="L1110" s="181"/>
      <c r="M1110" s="181"/>
      <c r="N1110" s="596" t="s">
        <v>277</v>
      </c>
    </row>
    <row r="1111" spans="1:14" s="158" customFormat="1" ht="18" customHeight="1" x14ac:dyDescent="0.25">
      <c r="A1111" s="181">
        <v>29952</v>
      </c>
      <c r="B1111" s="701" t="s">
        <v>11193</v>
      </c>
      <c r="C1111" s="181" t="s">
        <v>301</v>
      </c>
      <c r="D1111" s="181" t="s">
        <v>1875</v>
      </c>
      <c r="E1111" s="181" t="s">
        <v>370</v>
      </c>
      <c r="F1111" s="181" t="s">
        <v>577</v>
      </c>
      <c r="G1111" s="181" t="s">
        <v>1876</v>
      </c>
      <c r="H1111" s="181" t="s">
        <v>5</v>
      </c>
      <c r="I1111" s="181" t="s">
        <v>11194</v>
      </c>
      <c r="J1111" s="181">
        <v>122310</v>
      </c>
      <c r="K1111" s="181">
        <v>4</v>
      </c>
      <c r="L1111" s="181"/>
      <c r="M1111" s="181"/>
      <c r="N1111" s="596" t="s">
        <v>277</v>
      </c>
    </row>
    <row r="1112" spans="1:14" s="158" customFormat="1" ht="18" customHeight="1" x14ac:dyDescent="0.25">
      <c r="A1112" s="181">
        <v>29955</v>
      </c>
      <c r="B1112" s="701" t="s">
        <v>14821</v>
      </c>
      <c r="C1112" s="181" t="s">
        <v>301</v>
      </c>
      <c r="D1112" s="181" t="s">
        <v>1875</v>
      </c>
      <c r="E1112" s="181" t="s">
        <v>14822</v>
      </c>
      <c r="F1112" s="181" t="s">
        <v>577</v>
      </c>
      <c r="G1112" s="181" t="s">
        <v>1876</v>
      </c>
      <c r="H1112" s="181" t="s">
        <v>5</v>
      </c>
      <c r="I1112" s="181" t="s">
        <v>14823</v>
      </c>
      <c r="J1112" s="181">
        <v>77890</v>
      </c>
      <c r="K1112" s="181">
        <v>1</v>
      </c>
      <c r="L1112" s="181"/>
      <c r="M1112" s="181"/>
      <c r="N1112" s="596" t="s">
        <v>277</v>
      </c>
    </row>
    <row r="1113" spans="1:14" s="158" customFormat="1" ht="18" customHeight="1" x14ac:dyDescent="0.25">
      <c r="A1113" s="181">
        <v>26919</v>
      </c>
      <c r="B1113" s="701" t="s">
        <v>14824</v>
      </c>
      <c r="C1113" s="181" t="s">
        <v>301</v>
      </c>
      <c r="D1113" s="181" t="s">
        <v>1875</v>
      </c>
      <c r="E1113" s="181" t="s">
        <v>14822</v>
      </c>
      <c r="F1113" s="181" t="s">
        <v>577</v>
      </c>
      <c r="G1113" s="181" t="s">
        <v>1876</v>
      </c>
      <c r="H1113" s="181" t="s">
        <v>5</v>
      </c>
      <c r="I1113" s="181" t="s">
        <v>14825</v>
      </c>
      <c r="J1113" s="181">
        <v>85660</v>
      </c>
      <c r="K1113" s="181">
        <v>15</v>
      </c>
      <c r="L1113" s="181"/>
      <c r="M1113" s="181"/>
      <c r="N1113" s="596" t="s">
        <v>277</v>
      </c>
    </row>
    <row r="1114" spans="1:14" s="158" customFormat="1" ht="18" customHeight="1" x14ac:dyDescent="0.25">
      <c r="A1114" s="181">
        <v>24166</v>
      </c>
      <c r="B1114" s="701" t="s">
        <v>17909</v>
      </c>
      <c r="C1114" s="181" t="s">
        <v>301</v>
      </c>
      <c r="D1114" s="181" t="s">
        <v>1875</v>
      </c>
      <c r="E1114" s="181" t="s">
        <v>17910</v>
      </c>
      <c r="F1114" s="181" t="s">
        <v>577</v>
      </c>
      <c r="G1114" s="181" t="s">
        <v>1876</v>
      </c>
      <c r="H1114" s="181" t="s">
        <v>5</v>
      </c>
      <c r="I1114" s="181" t="s">
        <v>17911</v>
      </c>
      <c r="J1114" s="181">
        <v>81370</v>
      </c>
      <c r="K1114" s="181">
        <v>8</v>
      </c>
      <c r="L1114" s="181"/>
      <c r="M1114" s="181"/>
      <c r="N1114" s="596" t="s">
        <v>277</v>
      </c>
    </row>
    <row r="1115" spans="1:14" s="158" customFormat="1" ht="18" customHeight="1" x14ac:dyDescent="0.25">
      <c r="A1115" s="181">
        <v>24221</v>
      </c>
      <c r="B1115" s="701" t="s">
        <v>17912</v>
      </c>
      <c r="C1115" s="181" t="s">
        <v>301</v>
      </c>
      <c r="D1115" s="181" t="s">
        <v>1875</v>
      </c>
      <c r="E1115" s="181" t="s">
        <v>17913</v>
      </c>
      <c r="F1115" s="181" t="s">
        <v>577</v>
      </c>
      <c r="G1115" s="181" t="s">
        <v>1876</v>
      </c>
      <c r="H1115" s="181" t="s">
        <v>5</v>
      </c>
      <c r="I1115" s="181" t="s">
        <v>301</v>
      </c>
      <c r="J1115" s="181">
        <v>75700</v>
      </c>
      <c r="K1115" s="181">
        <v>13</v>
      </c>
      <c r="L1115" s="181"/>
      <c r="M1115" s="181"/>
      <c r="N1115" s="596" t="s">
        <v>277</v>
      </c>
    </row>
    <row r="1116" spans="1:14" s="158" customFormat="1" ht="18" customHeight="1" x14ac:dyDescent="0.25">
      <c r="A1116" s="181">
        <v>23551</v>
      </c>
      <c r="B1116" s="701" t="s">
        <v>1880</v>
      </c>
      <c r="C1116" s="181" t="s">
        <v>301</v>
      </c>
      <c r="D1116" s="181" t="s">
        <v>1875</v>
      </c>
      <c r="E1116" s="181" t="s">
        <v>1878</v>
      </c>
      <c r="F1116" s="181" t="s">
        <v>577</v>
      </c>
      <c r="G1116" s="181" t="s">
        <v>1876</v>
      </c>
      <c r="H1116" s="181" t="s">
        <v>5</v>
      </c>
      <c r="I1116" s="181" t="s">
        <v>521</v>
      </c>
      <c r="J1116" s="181">
        <v>73700</v>
      </c>
      <c r="K1116" s="181">
        <v>8</v>
      </c>
      <c r="L1116" s="181"/>
      <c r="M1116" s="181"/>
      <c r="N1116" s="596" t="s">
        <v>277</v>
      </c>
    </row>
    <row r="1117" spans="1:14" s="158" customFormat="1" ht="18" customHeight="1" x14ac:dyDescent="0.25">
      <c r="A1117" s="181">
        <v>29948</v>
      </c>
      <c r="B1117" s="701" t="s">
        <v>1877</v>
      </c>
      <c r="C1117" s="181" t="s">
        <v>301</v>
      </c>
      <c r="D1117" s="181" t="s">
        <v>1875</v>
      </c>
      <c r="E1117" s="181" t="s">
        <v>1878</v>
      </c>
      <c r="F1117" s="181" t="s">
        <v>577</v>
      </c>
      <c r="G1117" s="181" t="s">
        <v>1876</v>
      </c>
      <c r="H1117" s="181" t="s">
        <v>5</v>
      </c>
      <c r="I1117" s="181" t="s">
        <v>1879</v>
      </c>
      <c r="J1117" s="181">
        <v>71010</v>
      </c>
      <c r="K1117" s="181">
        <v>32</v>
      </c>
      <c r="L1117" s="181"/>
      <c r="M1117" s="181"/>
      <c r="N1117" s="596" t="s">
        <v>277</v>
      </c>
    </row>
    <row r="1118" spans="1:14" s="158" customFormat="1" ht="18" customHeight="1" x14ac:dyDescent="0.25">
      <c r="A1118" s="181" t="s">
        <v>1881</v>
      </c>
      <c r="B1118" s="701" t="s">
        <v>301</v>
      </c>
      <c r="C1118" s="181" t="s">
        <v>301</v>
      </c>
      <c r="D1118" s="181" t="s">
        <v>301</v>
      </c>
      <c r="E1118" s="181" t="s">
        <v>301</v>
      </c>
      <c r="F1118" s="181" t="s">
        <v>301</v>
      </c>
      <c r="G1118" s="181" t="s">
        <v>301</v>
      </c>
      <c r="H1118" s="181" t="s">
        <v>301</v>
      </c>
      <c r="I1118" s="181" t="s">
        <v>301</v>
      </c>
      <c r="J1118" s="181" t="s">
        <v>301</v>
      </c>
      <c r="K1118" s="181" t="s">
        <v>301</v>
      </c>
      <c r="L1118" s="181"/>
      <c r="M1118" s="181"/>
      <c r="N1118" s="596" t="s">
        <v>277</v>
      </c>
    </row>
    <row r="1119" spans="1:14" s="158" customFormat="1" ht="18" customHeight="1" x14ac:dyDescent="0.25">
      <c r="A1119" s="181">
        <v>65766</v>
      </c>
      <c r="B1119" s="701">
        <v>53233</v>
      </c>
      <c r="C1119" s="181" t="s">
        <v>1885</v>
      </c>
      <c r="D1119" s="181" t="s">
        <v>1883</v>
      </c>
      <c r="E1119" s="181" t="s">
        <v>1886</v>
      </c>
      <c r="F1119" s="181" t="s">
        <v>304</v>
      </c>
      <c r="G1119" s="181" t="s">
        <v>305</v>
      </c>
      <c r="H1119" s="181" t="s">
        <v>5</v>
      </c>
      <c r="I1119" s="181" t="s">
        <v>301</v>
      </c>
      <c r="J1119" s="181">
        <v>4900</v>
      </c>
      <c r="K1119" s="181">
        <v>42</v>
      </c>
      <c r="L1119" s="181"/>
      <c r="M1119" s="181"/>
      <c r="N1119" s="596" t="s">
        <v>277</v>
      </c>
    </row>
    <row r="1120" spans="1:14" s="158" customFormat="1" ht="18" customHeight="1" x14ac:dyDescent="0.25">
      <c r="A1120" s="181">
        <v>67477</v>
      </c>
      <c r="B1120" s="701">
        <v>15122</v>
      </c>
      <c r="C1120" s="181" t="s">
        <v>16549</v>
      </c>
      <c r="D1120" s="181" t="s">
        <v>1887</v>
      </c>
      <c r="E1120" s="181" t="s">
        <v>1888</v>
      </c>
      <c r="F1120" s="181" t="s">
        <v>304</v>
      </c>
      <c r="G1120" s="181" t="s">
        <v>1077</v>
      </c>
      <c r="H1120" s="181" t="s">
        <v>5</v>
      </c>
      <c r="I1120" s="181" t="s">
        <v>301</v>
      </c>
      <c r="J1120" s="181">
        <v>7690</v>
      </c>
      <c r="K1120" s="181">
        <v>29</v>
      </c>
      <c r="L1120" s="181"/>
      <c r="M1120" s="181"/>
      <c r="N1120" s="596" t="s">
        <v>277</v>
      </c>
    </row>
    <row r="1121" spans="1:14" s="158" customFormat="1" ht="18" customHeight="1" x14ac:dyDescent="0.25">
      <c r="A1121" s="181">
        <v>61438</v>
      </c>
      <c r="B1121" s="701">
        <v>15123</v>
      </c>
      <c r="C1121" s="181" t="s">
        <v>14171</v>
      </c>
      <c r="D1121" s="181" t="s">
        <v>14172</v>
      </c>
      <c r="E1121" s="181" t="s">
        <v>1888</v>
      </c>
      <c r="F1121" s="181" t="s">
        <v>304</v>
      </c>
      <c r="G1121" s="181" t="s">
        <v>1077</v>
      </c>
      <c r="H1121" s="181" t="s">
        <v>5</v>
      </c>
      <c r="I1121" s="181" t="s">
        <v>301</v>
      </c>
      <c r="J1121" s="181">
        <v>6150</v>
      </c>
      <c r="K1121" s="181">
        <v>30</v>
      </c>
      <c r="L1121" s="181"/>
      <c r="M1121" s="181"/>
      <c r="N1121" s="596" t="s">
        <v>277</v>
      </c>
    </row>
    <row r="1122" spans="1:14" s="158" customFormat="1" ht="18" customHeight="1" x14ac:dyDescent="0.25">
      <c r="A1122" s="181">
        <v>88432</v>
      </c>
      <c r="B1122" s="701" t="s">
        <v>13007</v>
      </c>
      <c r="C1122" s="181" t="s">
        <v>13008</v>
      </c>
      <c r="D1122" s="181" t="s">
        <v>3557</v>
      </c>
      <c r="E1122" s="181" t="s">
        <v>13009</v>
      </c>
      <c r="F1122" s="181" t="s">
        <v>304</v>
      </c>
      <c r="G1122" s="181" t="s">
        <v>3558</v>
      </c>
      <c r="H1122" s="181" t="s">
        <v>9</v>
      </c>
      <c r="I1122" s="181" t="s">
        <v>13010</v>
      </c>
      <c r="J1122" s="181">
        <v>174960</v>
      </c>
      <c r="K1122" s="181">
        <v>47</v>
      </c>
      <c r="L1122" s="181"/>
      <c r="M1122" s="181"/>
      <c r="N1122" s="596" t="s">
        <v>277</v>
      </c>
    </row>
    <row r="1123" spans="1:14" s="158" customFormat="1" ht="18" customHeight="1" x14ac:dyDescent="0.25">
      <c r="A1123" s="181">
        <v>18458</v>
      </c>
      <c r="B1123" s="701" t="s">
        <v>14826</v>
      </c>
      <c r="C1123" s="181" t="s">
        <v>301</v>
      </c>
      <c r="D1123" s="181" t="s">
        <v>14827</v>
      </c>
      <c r="E1123" s="181" t="s">
        <v>1889</v>
      </c>
      <c r="F1123" s="181" t="s">
        <v>304</v>
      </c>
      <c r="G1123" s="181" t="s">
        <v>1890</v>
      </c>
      <c r="H1123" s="181" t="s">
        <v>7</v>
      </c>
      <c r="I1123" s="181" t="s">
        <v>301</v>
      </c>
      <c r="J1123" s="181">
        <v>357420</v>
      </c>
      <c r="K1123" s="181">
        <v>2</v>
      </c>
      <c r="L1123" s="181"/>
      <c r="M1123" s="181"/>
      <c r="N1123" s="596" t="s">
        <v>277</v>
      </c>
    </row>
    <row r="1124" spans="1:14" s="158" customFormat="1" ht="18" customHeight="1" x14ac:dyDescent="0.25">
      <c r="A1124" s="181">
        <v>20396</v>
      </c>
      <c r="B1124" s="701" t="s">
        <v>14828</v>
      </c>
      <c r="C1124" s="181" t="s">
        <v>14829</v>
      </c>
      <c r="D1124" s="181" t="s">
        <v>14830</v>
      </c>
      <c r="E1124" s="181" t="s">
        <v>1958</v>
      </c>
      <c r="F1124" s="181" t="s">
        <v>304</v>
      </c>
      <c r="G1124" s="181" t="s">
        <v>1890</v>
      </c>
      <c r="H1124" s="181" t="s">
        <v>7</v>
      </c>
      <c r="I1124" s="181" t="s">
        <v>14831</v>
      </c>
      <c r="J1124" s="181">
        <v>407760</v>
      </c>
      <c r="K1124" s="181">
        <v>11</v>
      </c>
      <c r="L1124" s="181"/>
      <c r="M1124" s="181"/>
      <c r="N1124" s="596" t="s">
        <v>277</v>
      </c>
    </row>
    <row r="1125" spans="1:14" s="158" customFormat="1" ht="18" customHeight="1" x14ac:dyDescent="0.25">
      <c r="A1125" s="181">
        <v>25899</v>
      </c>
      <c r="B1125" s="701" t="s">
        <v>1893</v>
      </c>
      <c r="C1125" s="181" t="s">
        <v>301</v>
      </c>
      <c r="D1125" s="181" t="s">
        <v>310</v>
      </c>
      <c r="E1125" s="181" t="s">
        <v>1894</v>
      </c>
      <c r="F1125" s="181" t="s">
        <v>304</v>
      </c>
      <c r="G1125" s="181" t="s">
        <v>312</v>
      </c>
      <c r="H1125" s="181" t="s">
        <v>7</v>
      </c>
      <c r="I1125" s="181" t="s">
        <v>323</v>
      </c>
      <c r="J1125" s="181">
        <v>137000</v>
      </c>
      <c r="K1125" s="181">
        <v>121</v>
      </c>
      <c r="L1125" s="181"/>
      <c r="M1125" s="181"/>
      <c r="N1125" s="596" t="s">
        <v>277</v>
      </c>
    </row>
    <row r="1126" spans="1:14" s="158" customFormat="1" ht="18" customHeight="1" x14ac:dyDescent="0.25">
      <c r="A1126" s="181">
        <v>26225</v>
      </c>
      <c r="B1126" s="701" t="s">
        <v>1896</v>
      </c>
      <c r="C1126" s="181" t="s">
        <v>301</v>
      </c>
      <c r="D1126" s="181" t="s">
        <v>310</v>
      </c>
      <c r="E1126" s="181" t="s">
        <v>1897</v>
      </c>
      <c r="F1126" s="181" t="s">
        <v>304</v>
      </c>
      <c r="G1126" s="181" t="s">
        <v>312</v>
      </c>
      <c r="H1126" s="181" t="s">
        <v>7</v>
      </c>
      <c r="I1126" s="181" t="s">
        <v>323</v>
      </c>
      <c r="J1126" s="181">
        <v>141490</v>
      </c>
      <c r="K1126" s="181">
        <v>138</v>
      </c>
      <c r="L1126" s="181"/>
      <c r="M1126" s="181"/>
      <c r="N1126" s="596" t="s">
        <v>277</v>
      </c>
    </row>
    <row r="1127" spans="1:14" s="158" customFormat="1" ht="18" customHeight="1" x14ac:dyDescent="0.25">
      <c r="A1127" s="181">
        <v>25566</v>
      </c>
      <c r="B1127" s="701" t="s">
        <v>1898</v>
      </c>
      <c r="C1127" s="181" t="s">
        <v>301</v>
      </c>
      <c r="D1127" s="181" t="s">
        <v>310</v>
      </c>
      <c r="E1127" s="181" t="s">
        <v>1899</v>
      </c>
      <c r="F1127" s="181" t="s">
        <v>304</v>
      </c>
      <c r="G1127" s="181" t="s">
        <v>312</v>
      </c>
      <c r="H1127" s="181" t="s">
        <v>7</v>
      </c>
      <c r="I1127" s="181" t="s">
        <v>323</v>
      </c>
      <c r="J1127" s="181">
        <v>107960</v>
      </c>
      <c r="K1127" s="181">
        <v>26</v>
      </c>
      <c r="L1127" s="181"/>
      <c r="M1127" s="181"/>
      <c r="N1127" s="596" t="s">
        <v>277</v>
      </c>
    </row>
    <row r="1128" spans="1:14" s="158" customFormat="1" ht="18" customHeight="1" x14ac:dyDescent="0.25">
      <c r="A1128" s="181">
        <v>26227</v>
      </c>
      <c r="B1128" s="701" t="s">
        <v>1900</v>
      </c>
      <c r="C1128" s="181" t="s">
        <v>301</v>
      </c>
      <c r="D1128" s="181" t="s">
        <v>310</v>
      </c>
      <c r="E1128" s="181" t="s">
        <v>1901</v>
      </c>
      <c r="F1128" s="181" t="s">
        <v>304</v>
      </c>
      <c r="G1128" s="181" t="s">
        <v>312</v>
      </c>
      <c r="H1128" s="181" t="s">
        <v>7</v>
      </c>
      <c r="I1128" s="181" t="s">
        <v>323</v>
      </c>
      <c r="J1128" s="181">
        <v>113350</v>
      </c>
      <c r="K1128" s="181">
        <v>17</v>
      </c>
      <c r="L1128" s="181"/>
      <c r="M1128" s="181"/>
      <c r="N1128" s="596" t="s">
        <v>277</v>
      </c>
    </row>
    <row r="1129" spans="1:14" s="158" customFormat="1" ht="18" customHeight="1" x14ac:dyDescent="0.25">
      <c r="A1129" s="181">
        <v>29893</v>
      </c>
      <c r="B1129" s="701" t="s">
        <v>13011</v>
      </c>
      <c r="C1129" s="181" t="s">
        <v>13012</v>
      </c>
      <c r="D1129" s="181" t="s">
        <v>310</v>
      </c>
      <c r="E1129" s="181" t="s">
        <v>15084</v>
      </c>
      <c r="F1129" s="181" t="s">
        <v>304</v>
      </c>
      <c r="G1129" s="181" t="s">
        <v>312</v>
      </c>
      <c r="H1129" s="181" t="s">
        <v>7</v>
      </c>
      <c r="I1129" s="181" t="s">
        <v>16550</v>
      </c>
      <c r="J1129" s="181">
        <v>157520</v>
      </c>
      <c r="K1129" s="181">
        <v>22</v>
      </c>
      <c r="L1129" s="181"/>
      <c r="M1129" s="181"/>
      <c r="N1129" s="596" t="s">
        <v>277</v>
      </c>
    </row>
    <row r="1130" spans="1:14" s="158" customFormat="1" ht="18" customHeight="1" x14ac:dyDescent="0.25">
      <c r="A1130" s="181">
        <v>30423</v>
      </c>
      <c r="B1130" s="701" t="s">
        <v>13014</v>
      </c>
      <c r="C1130" s="181" t="s">
        <v>301</v>
      </c>
      <c r="D1130" s="181" t="s">
        <v>310</v>
      </c>
      <c r="E1130" s="181" t="s">
        <v>13015</v>
      </c>
      <c r="F1130" s="181" t="s">
        <v>304</v>
      </c>
      <c r="G1130" s="181" t="s">
        <v>312</v>
      </c>
      <c r="H1130" s="181" t="s">
        <v>7</v>
      </c>
      <c r="I1130" s="181" t="s">
        <v>2130</v>
      </c>
      <c r="J1130" s="181">
        <v>138150</v>
      </c>
      <c r="K1130" s="181">
        <v>11</v>
      </c>
      <c r="L1130" s="181"/>
      <c r="M1130" s="181"/>
      <c r="N1130" s="596" t="s">
        <v>277</v>
      </c>
    </row>
    <row r="1131" spans="1:14" s="158" customFormat="1" ht="18" customHeight="1" x14ac:dyDescent="0.25">
      <c r="A1131" s="181">
        <v>25900</v>
      </c>
      <c r="B1131" s="701" t="s">
        <v>1903</v>
      </c>
      <c r="C1131" s="181" t="s">
        <v>301</v>
      </c>
      <c r="D1131" s="181" t="s">
        <v>313</v>
      </c>
      <c r="E1131" s="181" t="s">
        <v>1894</v>
      </c>
      <c r="F1131" s="181" t="s">
        <v>304</v>
      </c>
      <c r="G1131" s="181" t="s">
        <v>312</v>
      </c>
      <c r="H1131" s="181" t="s">
        <v>7</v>
      </c>
      <c r="I1131" s="181" t="s">
        <v>323</v>
      </c>
      <c r="J1131" s="181">
        <v>137000</v>
      </c>
      <c r="K1131" s="181">
        <v>131</v>
      </c>
      <c r="L1131" s="181"/>
      <c r="M1131" s="181"/>
      <c r="N1131" s="596" t="s">
        <v>277</v>
      </c>
    </row>
    <row r="1132" spans="1:14" s="158" customFormat="1" ht="18" customHeight="1" x14ac:dyDescent="0.25">
      <c r="A1132" s="181">
        <v>26218</v>
      </c>
      <c r="B1132" s="701" t="s">
        <v>17914</v>
      </c>
      <c r="C1132" s="181" t="s">
        <v>301</v>
      </c>
      <c r="D1132" s="181" t="s">
        <v>313</v>
      </c>
      <c r="E1132" s="181" t="s">
        <v>1895</v>
      </c>
      <c r="F1132" s="181" t="s">
        <v>304</v>
      </c>
      <c r="G1132" s="181" t="s">
        <v>312</v>
      </c>
      <c r="H1132" s="181" t="s">
        <v>7</v>
      </c>
      <c r="I1132" s="181" t="s">
        <v>323</v>
      </c>
      <c r="J1132" s="181">
        <v>145950</v>
      </c>
      <c r="K1132" s="181">
        <v>1</v>
      </c>
      <c r="L1132" s="181"/>
      <c r="M1132" s="181"/>
      <c r="N1132" s="596" t="s">
        <v>277</v>
      </c>
    </row>
    <row r="1133" spans="1:14" s="158" customFormat="1" ht="18" customHeight="1" x14ac:dyDescent="0.25">
      <c r="A1133" s="181">
        <v>26223</v>
      </c>
      <c r="B1133" s="701" t="s">
        <v>1904</v>
      </c>
      <c r="C1133" s="181" t="s">
        <v>301</v>
      </c>
      <c r="D1133" s="181" t="s">
        <v>313</v>
      </c>
      <c r="E1133" s="181" t="s">
        <v>1726</v>
      </c>
      <c r="F1133" s="181" t="s">
        <v>304</v>
      </c>
      <c r="G1133" s="181" t="s">
        <v>312</v>
      </c>
      <c r="H1133" s="181" t="s">
        <v>7</v>
      </c>
      <c r="I1133" s="181" t="s">
        <v>323</v>
      </c>
      <c r="J1133" s="181">
        <v>131500</v>
      </c>
      <c r="K1133" s="181">
        <v>11</v>
      </c>
      <c r="L1133" s="181"/>
      <c r="M1133" s="181"/>
      <c r="N1133" s="596" t="s">
        <v>277</v>
      </c>
    </row>
    <row r="1134" spans="1:14" s="158" customFormat="1" ht="18" customHeight="1" x14ac:dyDescent="0.25">
      <c r="A1134" s="181">
        <v>26228</v>
      </c>
      <c r="B1134" s="701" t="s">
        <v>1905</v>
      </c>
      <c r="C1134" s="181" t="s">
        <v>301</v>
      </c>
      <c r="D1134" s="181" t="s">
        <v>313</v>
      </c>
      <c r="E1134" s="181" t="s">
        <v>1901</v>
      </c>
      <c r="F1134" s="181" t="s">
        <v>304</v>
      </c>
      <c r="G1134" s="181" t="s">
        <v>312</v>
      </c>
      <c r="H1134" s="181" t="s">
        <v>7</v>
      </c>
      <c r="I1134" s="181" t="s">
        <v>323</v>
      </c>
      <c r="J1134" s="181">
        <v>113350</v>
      </c>
      <c r="K1134" s="181">
        <v>12</v>
      </c>
      <c r="L1134" s="181"/>
      <c r="M1134" s="181"/>
      <c r="N1134" s="596" t="s">
        <v>277</v>
      </c>
    </row>
    <row r="1135" spans="1:14" s="158" customFormat="1" ht="18" customHeight="1" x14ac:dyDescent="0.25">
      <c r="A1135" s="181">
        <v>29894</v>
      </c>
      <c r="B1135" s="701" t="s">
        <v>13016</v>
      </c>
      <c r="C1135" s="181" t="s">
        <v>13017</v>
      </c>
      <c r="D1135" s="181" t="s">
        <v>313</v>
      </c>
      <c r="E1135" s="181" t="s">
        <v>15084</v>
      </c>
      <c r="F1135" s="181" t="s">
        <v>304</v>
      </c>
      <c r="G1135" s="181" t="s">
        <v>312</v>
      </c>
      <c r="H1135" s="181" t="s">
        <v>7</v>
      </c>
      <c r="I1135" s="181" t="s">
        <v>16550</v>
      </c>
      <c r="J1135" s="181">
        <v>157520</v>
      </c>
      <c r="K1135" s="181">
        <v>25</v>
      </c>
      <c r="L1135" s="181"/>
      <c r="M1135" s="181"/>
      <c r="N1135" s="596" t="s">
        <v>277</v>
      </c>
    </row>
    <row r="1136" spans="1:14" s="158" customFormat="1" ht="18" customHeight="1" x14ac:dyDescent="0.25">
      <c r="A1136" s="181">
        <v>30424</v>
      </c>
      <c r="B1136" s="701" t="s">
        <v>13018</v>
      </c>
      <c r="C1136" s="181" t="s">
        <v>301</v>
      </c>
      <c r="D1136" s="181" t="s">
        <v>313</v>
      </c>
      <c r="E1136" s="181" t="s">
        <v>13015</v>
      </c>
      <c r="F1136" s="181" t="s">
        <v>304</v>
      </c>
      <c r="G1136" s="181" t="s">
        <v>312</v>
      </c>
      <c r="H1136" s="181" t="s">
        <v>7</v>
      </c>
      <c r="I1136" s="181" t="s">
        <v>2130</v>
      </c>
      <c r="J1136" s="181">
        <v>138150</v>
      </c>
      <c r="K1136" s="181">
        <v>13</v>
      </c>
      <c r="L1136" s="181"/>
      <c r="M1136" s="181"/>
      <c r="N1136" s="596" t="s">
        <v>277</v>
      </c>
    </row>
    <row r="1137" spans="1:14" s="158" customFormat="1" ht="18" customHeight="1" x14ac:dyDescent="0.25">
      <c r="A1137" s="181">
        <v>11534</v>
      </c>
      <c r="B1137" s="701" t="s">
        <v>1907</v>
      </c>
      <c r="C1137" s="181" t="s">
        <v>1908</v>
      </c>
      <c r="D1137" s="181" t="s">
        <v>314</v>
      </c>
      <c r="E1137" s="181" t="s">
        <v>1888</v>
      </c>
      <c r="F1137" s="181" t="s">
        <v>304</v>
      </c>
      <c r="G1137" s="181" t="s">
        <v>312</v>
      </c>
      <c r="H1137" s="181" t="s">
        <v>7</v>
      </c>
      <c r="I1137" s="181" t="s">
        <v>1909</v>
      </c>
      <c r="J1137" s="181">
        <v>127390</v>
      </c>
      <c r="K1137" s="181">
        <v>418</v>
      </c>
      <c r="L1137" s="181"/>
      <c r="M1137" s="181"/>
      <c r="N1137" s="596" t="s">
        <v>277</v>
      </c>
    </row>
    <row r="1138" spans="1:14" s="158" customFormat="1" ht="18" customHeight="1" x14ac:dyDescent="0.25">
      <c r="A1138" s="181">
        <v>31161</v>
      </c>
      <c r="B1138" s="701" t="s">
        <v>1911</v>
      </c>
      <c r="C1138" s="181" t="s">
        <v>1912</v>
      </c>
      <c r="D1138" s="181" t="s">
        <v>314</v>
      </c>
      <c r="E1138" s="181" t="s">
        <v>3464</v>
      </c>
      <c r="F1138" s="181" t="s">
        <v>304</v>
      </c>
      <c r="G1138" s="181" t="s">
        <v>312</v>
      </c>
      <c r="H1138" s="181" t="s">
        <v>7</v>
      </c>
      <c r="I1138" s="181" t="s">
        <v>323</v>
      </c>
      <c r="J1138" s="181">
        <v>65000</v>
      </c>
      <c r="K1138" s="181">
        <v>2</v>
      </c>
      <c r="L1138" s="181"/>
      <c r="M1138" s="181"/>
      <c r="N1138" s="596" t="s">
        <v>277</v>
      </c>
    </row>
    <row r="1139" spans="1:14" s="158" customFormat="1" ht="18" customHeight="1" x14ac:dyDescent="0.25">
      <c r="A1139" s="181">
        <v>22154</v>
      </c>
      <c r="B1139" s="701" t="s">
        <v>1914</v>
      </c>
      <c r="C1139" s="181" t="s">
        <v>301</v>
      </c>
      <c r="D1139" s="181" t="s">
        <v>314</v>
      </c>
      <c r="E1139" s="181" t="s">
        <v>1915</v>
      </c>
      <c r="F1139" s="181" t="s">
        <v>304</v>
      </c>
      <c r="G1139" s="181" t="s">
        <v>312</v>
      </c>
      <c r="H1139" s="181" t="s">
        <v>7</v>
      </c>
      <c r="I1139" s="181" t="s">
        <v>1916</v>
      </c>
      <c r="J1139" s="181">
        <v>72270</v>
      </c>
      <c r="K1139" s="181">
        <v>30</v>
      </c>
      <c r="L1139" s="181"/>
      <c r="M1139" s="181"/>
      <c r="N1139" s="596" t="s">
        <v>277</v>
      </c>
    </row>
    <row r="1140" spans="1:14" s="158" customFormat="1" ht="18" customHeight="1" x14ac:dyDescent="0.25">
      <c r="A1140" s="181">
        <v>22155</v>
      </c>
      <c r="B1140" s="701" t="s">
        <v>13019</v>
      </c>
      <c r="C1140" s="181" t="s">
        <v>301</v>
      </c>
      <c r="D1140" s="181" t="s">
        <v>314</v>
      </c>
      <c r="E1140" s="181" t="s">
        <v>1917</v>
      </c>
      <c r="F1140" s="181" t="s">
        <v>304</v>
      </c>
      <c r="G1140" s="181" t="s">
        <v>312</v>
      </c>
      <c r="H1140" s="181" t="s">
        <v>7</v>
      </c>
      <c r="I1140" s="181" t="s">
        <v>13020</v>
      </c>
      <c r="J1140" s="181">
        <v>68220</v>
      </c>
      <c r="K1140" s="181">
        <v>51</v>
      </c>
      <c r="L1140" s="181"/>
      <c r="M1140" s="181"/>
      <c r="N1140" s="596" t="s">
        <v>277</v>
      </c>
    </row>
    <row r="1141" spans="1:14" s="158" customFormat="1" ht="18" customHeight="1" x14ac:dyDescent="0.25">
      <c r="A1141" s="181">
        <v>30131</v>
      </c>
      <c r="B1141" s="701" t="s">
        <v>1918</v>
      </c>
      <c r="C1141" s="181" t="s">
        <v>301</v>
      </c>
      <c r="D1141" s="181" t="s">
        <v>314</v>
      </c>
      <c r="E1141" s="181" t="s">
        <v>1919</v>
      </c>
      <c r="F1141" s="181" t="s">
        <v>304</v>
      </c>
      <c r="G1141" s="181" t="s">
        <v>312</v>
      </c>
      <c r="H1141" s="181" t="s">
        <v>7</v>
      </c>
      <c r="I1141" s="181" t="s">
        <v>1920</v>
      </c>
      <c r="J1141" s="181">
        <v>116360</v>
      </c>
      <c r="K1141" s="181">
        <v>71</v>
      </c>
      <c r="L1141" s="181"/>
      <c r="M1141" s="181"/>
      <c r="N1141" s="596" t="s">
        <v>277</v>
      </c>
    </row>
    <row r="1142" spans="1:14" s="158" customFormat="1" ht="18" customHeight="1" x14ac:dyDescent="0.25">
      <c r="A1142" s="181">
        <v>11481</v>
      </c>
      <c r="B1142" s="701" t="s">
        <v>1923</v>
      </c>
      <c r="C1142" s="181" t="s">
        <v>1924</v>
      </c>
      <c r="D1142" s="181" t="s">
        <v>336</v>
      </c>
      <c r="E1142" s="181" t="s">
        <v>1888</v>
      </c>
      <c r="F1142" s="181" t="s">
        <v>304</v>
      </c>
      <c r="G1142" s="181" t="s">
        <v>312</v>
      </c>
      <c r="H1142" s="181" t="s">
        <v>7</v>
      </c>
      <c r="I1142" s="181" t="s">
        <v>1925</v>
      </c>
      <c r="J1142" s="181">
        <v>150700</v>
      </c>
      <c r="K1142" s="181">
        <v>391</v>
      </c>
      <c r="L1142" s="181"/>
      <c r="M1142" s="181"/>
      <c r="N1142" s="596" t="s">
        <v>277</v>
      </c>
    </row>
    <row r="1143" spans="1:14" s="158" customFormat="1" ht="18" customHeight="1" x14ac:dyDescent="0.25">
      <c r="A1143" s="181">
        <v>28393</v>
      </c>
      <c r="B1143" s="701" t="s">
        <v>1926</v>
      </c>
      <c r="C1143" s="181" t="s">
        <v>1927</v>
      </c>
      <c r="D1143" s="181" t="s">
        <v>336</v>
      </c>
      <c r="E1143" s="181" t="s">
        <v>1913</v>
      </c>
      <c r="F1143" s="181" t="s">
        <v>304</v>
      </c>
      <c r="G1143" s="181" t="s">
        <v>312</v>
      </c>
      <c r="H1143" s="181" t="s">
        <v>7</v>
      </c>
      <c r="I1143" s="181" t="s">
        <v>323</v>
      </c>
      <c r="J1143" s="181">
        <v>67000</v>
      </c>
      <c r="K1143" s="181">
        <v>112</v>
      </c>
      <c r="L1143" s="181"/>
      <c r="M1143" s="181"/>
      <c r="N1143" s="596" t="s">
        <v>277</v>
      </c>
    </row>
    <row r="1144" spans="1:14" s="158" customFormat="1" ht="18" customHeight="1" x14ac:dyDescent="0.25">
      <c r="A1144" s="181">
        <v>22157</v>
      </c>
      <c r="B1144" s="701" t="s">
        <v>1928</v>
      </c>
      <c r="C1144" s="181" t="s">
        <v>14832</v>
      </c>
      <c r="D1144" s="181" t="s">
        <v>336</v>
      </c>
      <c r="E1144" s="181" t="s">
        <v>1917</v>
      </c>
      <c r="F1144" s="181" t="s">
        <v>304</v>
      </c>
      <c r="G1144" s="181" t="s">
        <v>312</v>
      </c>
      <c r="H1144" s="181" t="s">
        <v>7</v>
      </c>
      <c r="I1144" s="181" t="s">
        <v>341</v>
      </c>
      <c r="J1144" s="181">
        <v>93040</v>
      </c>
      <c r="K1144" s="181">
        <v>5</v>
      </c>
      <c r="L1144" s="181"/>
      <c r="M1144" s="181"/>
      <c r="N1144" s="596" t="s">
        <v>277</v>
      </c>
    </row>
    <row r="1145" spans="1:14" s="158" customFormat="1" ht="18" customHeight="1" x14ac:dyDescent="0.25">
      <c r="A1145" s="181">
        <v>26221</v>
      </c>
      <c r="B1145" s="701" t="s">
        <v>13021</v>
      </c>
      <c r="C1145" s="181" t="s">
        <v>301</v>
      </c>
      <c r="D1145" s="181" t="s">
        <v>336</v>
      </c>
      <c r="E1145" s="181" t="s">
        <v>1895</v>
      </c>
      <c r="F1145" s="181" t="s">
        <v>304</v>
      </c>
      <c r="G1145" s="181" t="s">
        <v>312</v>
      </c>
      <c r="H1145" s="181" t="s">
        <v>7</v>
      </c>
      <c r="I1145" s="181" t="s">
        <v>323</v>
      </c>
      <c r="J1145" s="181">
        <v>135810</v>
      </c>
      <c r="K1145" s="181">
        <v>44</v>
      </c>
      <c r="L1145" s="181"/>
      <c r="M1145" s="181"/>
      <c r="N1145" s="596" t="s">
        <v>277</v>
      </c>
    </row>
    <row r="1146" spans="1:14" s="158" customFormat="1" ht="18" customHeight="1" x14ac:dyDescent="0.25">
      <c r="A1146" s="181">
        <v>26683</v>
      </c>
      <c r="B1146" s="701" t="s">
        <v>1929</v>
      </c>
      <c r="C1146" s="181" t="s">
        <v>301</v>
      </c>
      <c r="D1146" s="181" t="s">
        <v>336</v>
      </c>
      <c r="E1146" s="181" t="s">
        <v>1726</v>
      </c>
      <c r="F1146" s="181" t="s">
        <v>304</v>
      </c>
      <c r="G1146" s="181" t="s">
        <v>312</v>
      </c>
      <c r="H1146" s="181" t="s">
        <v>7</v>
      </c>
      <c r="I1146" s="181" t="s">
        <v>1930</v>
      </c>
      <c r="J1146" s="181">
        <v>74000</v>
      </c>
      <c r="K1146" s="181">
        <v>151</v>
      </c>
      <c r="L1146" s="181"/>
      <c r="M1146" s="181"/>
      <c r="N1146" s="596" t="s">
        <v>277</v>
      </c>
    </row>
    <row r="1147" spans="1:14" s="158" customFormat="1" ht="18" customHeight="1" x14ac:dyDescent="0.25">
      <c r="A1147" s="181">
        <v>26224</v>
      </c>
      <c r="B1147" s="701" t="s">
        <v>1931</v>
      </c>
      <c r="C1147" s="181" t="s">
        <v>301</v>
      </c>
      <c r="D1147" s="181" t="s">
        <v>336</v>
      </c>
      <c r="E1147" s="181" t="s">
        <v>1932</v>
      </c>
      <c r="F1147" s="181" t="s">
        <v>304</v>
      </c>
      <c r="G1147" s="181" t="s">
        <v>312</v>
      </c>
      <c r="H1147" s="181" t="s">
        <v>7</v>
      </c>
      <c r="I1147" s="181" t="s">
        <v>323</v>
      </c>
      <c r="J1147" s="181">
        <v>86650</v>
      </c>
      <c r="K1147" s="181">
        <v>84</v>
      </c>
      <c r="L1147" s="181"/>
      <c r="M1147" s="181"/>
      <c r="N1147" s="596" t="s">
        <v>277</v>
      </c>
    </row>
    <row r="1148" spans="1:14" s="158" customFormat="1" ht="18" customHeight="1" x14ac:dyDescent="0.25">
      <c r="A1148" s="181">
        <v>29895</v>
      </c>
      <c r="B1148" s="701" t="s">
        <v>13022</v>
      </c>
      <c r="C1148" s="181" t="s">
        <v>301</v>
      </c>
      <c r="D1148" s="181" t="s">
        <v>336</v>
      </c>
      <c r="E1148" s="181" t="s">
        <v>13013</v>
      </c>
      <c r="F1148" s="181" t="s">
        <v>304</v>
      </c>
      <c r="G1148" s="181" t="s">
        <v>312</v>
      </c>
      <c r="H1148" s="181" t="s">
        <v>7</v>
      </c>
      <c r="I1148" s="181" t="s">
        <v>2130</v>
      </c>
      <c r="J1148" s="181">
        <v>87280</v>
      </c>
      <c r="K1148" s="181">
        <v>36</v>
      </c>
      <c r="L1148" s="181"/>
      <c r="M1148" s="181"/>
      <c r="N1148" s="596" t="s">
        <v>277</v>
      </c>
    </row>
    <row r="1149" spans="1:14" s="158" customFormat="1" ht="18" customHeight="1" x14ac:dyDescent="0.25">
      <c r="A1149" s="181">
        <v>26255</v>
      </c>
      <c r="B1149" s="701" t="s">
        <v>1933</v>
      </c>
      <c r="C1149" s="181" t="s">
        <v>301</v>
      </c>
      <c r="D1149" s="181" t="s">
        <v>336</v>
      </c>
      <c r="E1149" s="181" t="s">
        <v>1934</v>
      </c>
      <c r="F1149" s="181" t="s">
        <v>304</v>
      </c>
      <c r="G1149" s="181" t="s">
        <v>312</v>
      </c>
      <c r="H1149" s="181" t="s">
        <v>7</v>
      </c>
      <c r="I1149" s="181" t="s">
        <v>323</v>
      </c>
      <c r="J1149" s="181">
        <v>80890</v>
      </c>
      <c r="K1149" s="181">
        <v>49</v>
      </c>
      <c r="L1149" s="181"/>
      <c r="M1149" s="181"/>
      <c r="N1149" s="596" t="s">
        <v>277</v>
      </c>
    </row>
    <row r="1150" spans="1:14" s="158" customFormat="1" ht="18" customHeight="1" x14ac:dyDescent="0.25">
      <c r="A1150" s="181">
        <v>30133</v>
      </c>
      <c r="B1150" s="701" t="s">
        <v>1935</v>
      </c>
      <c r="C1150" s="181" t="s">
        <v>301</v>
      </c>
      <c r="D1150" s="181" t="s">
        <v>336</v>
      </c>
      <c r="E1150" s="181" t="s">
        <v>1936</v>
      </c>
      <c r="F1150" s="181" t="s">
        <v>304</v>
      </c>
      <c r="G1150" s="181" t="s">
        <v>312</v>
      </c>
      <c r="H1150" s="181" t="s">
        <v>7</v>
      </c>
      <c r="I1150" s="181" t="s">
        <v>1920</v>
      </c>
      <c r="J1150" s="181">
        <v>94990</v>
      </c>
      <c r="K1150" s="181">
        <v>94</v>
      </c>
      <c r="L1150" s="181"/>
      <c r="M1150" s="181"/>
      <c r="N1150" s="596" t="s">
        <v>277</v>
      </c>
    </row>
    <row r="1151" spans="1:14" s="158" customFormat="1" ht="18" customHeight="1" x14ac:dyDescent="0.25">
      <c r="A1151" s="181">
        <v>30425</v>
      </c>
      <c r="B1151" s="701" t="s">
        <v>13023</v>
      </c>
      <c r="C1151" s="181" t="s">
        <v>301</v>
      </c>
      <c r="D1151" s="181" t="s">
        <v>336</v>
      </c>
      <c r="E1151" s="181" t="s">
        <v>13015</v>
      </c>
      <c r="F1151" s="181" t="s">
        <v>304</v>
      </c>
      <c r="G1151" s="181" t="s">
        <v>312</v>
      </c>
      <c r="H1151" s="181" t="s">
        <v>7</v>
      </c>
      <c r="I1151" s="181" t="s">
        <v>2130</v>
      </c>
      <c r="J1151" s="181">
        <v>79610</v>
      </c>
      <c r="K1151" s="181">
        <v>34</v>
      </c>
      <c r="L1151" s="181"/>
      <c r="M1151" s="181"/>
      <c r="N1151" s="596" t="s">
        <v>277</v>
      </c>
    </row>
    <row r="1152" spans="1:14" s="158" customFormat="1" ht="18" customHeight="1" x14ac:dyDescent="0.25">
      <c r="A1152" s="181">
        <v>23686</v>
      </c>
      <c r="B1152" s="701" t="s">
        <v>1937</v>
      </c>
      <c r="C1152" s="181" t="s">
        <v>301</v>
      </c>
      <c r="D1152" s="181" t="s">
        <v>1938</v>
      </c>
      <c r="E1152" s="181" t="s">
        <v>1939</v>
      </c>
      <c r="F1152" s="181" t="s">
        <v>577</v>
      </c>
      <c r="G1152" s="181" t="s">
        <v>1940</v>
      </c>
      <c r="H1152" s="181" t="s">
        <v>13</v>
      </c>
      <c r="I1152" s="181" t="s">
        <v>1941</v>
      </c>
      <c r="J1152" s="181">
        <v>130930</v>
      </c>
      <c r="K1152" s="181">
        <v>30</v>
      </c>
      <c r="L1152" s="181"/>
      <c r="M1152" s="181"/>
      <c r="N1152" s="596" t="s">
        <v>277</v>
      </c>
    </row>
    <row r="1153" spans="1:14" s="158" customFormat="1" ht="18" customHeight="1" x14ac:dyDescent="0.25">
      <c r="A1153" s="181">
        <v>42146</v>
      </c>
      <c r="B1153" s="701" t="s">
        <v>1942</v>
      </c>
      <c r="C1153" s="181" t="s">
        <v>1943</v>
      </c>
      <c r="D1153" s="181" t="s">
        <v>352</v>
      </c>
      <c r="E1153" s="181" t="s">
        <v>1944</v>
      </c>
      <c r="F1153" s="181" t="s">
        <v>304</v>
      </c>
      <c r="G1153" s="181" t="s">
        <v>353</v>
      </c>
      <c r="H1153" s="181" t="s">
        <v>5</v>
      </c>
      <c r="I1153" s="181" t="s">
        <v>301</v>
      </c>
      <c r="J1153" s="181">
        <v>8580</v>
      </c>
      <c r="K1153" s="181">
        <v>8</v>
      </c>
      <c r="L1153" s="181"/>
      <c r="M1153" s="181"/>
      <c r="N1153" s="596" t="s">
        <v>277</v>
      </c>
    </row>
    <row r="1154" spans="1:14" s="158" customFormat="1" ht="18" customHeight="1" x14ac:dyDescent="0.25">
      <c r="A1154" s="181">
        <v>17313</v>
      </c>
      <c r="B1154" s="701" t="s">
        <v>10651</v>
      </c>
      <c r="C1154" s="181" t="s">
        <v>10652</v>
      </c>
      <c r="D1154" s="181" t="s">
        <v>352</v>
      </c>
      <c r="E1154" s="181" t="s">
        <v>1884</v>
      </c>
      <c r="F1154" s="181" t="s">
        <v>304</v>
      </c>
      <c r="G1154" s="181" t="s">
        <v>353</v>
      </c>
      <c r="H1154" s="181" t="s">
        <v>5</v>
      </c>
      <c r="I1154" s="181" t="s">
        <v>301</v>
      </c>
      <c r="J1154" s="181">
        <v>1350</v>
      </c>
      <c r="K1154" s="181">
        <v>88</v>
      </c>
      <c r="L1154" s="181"/>
      <c r="M1154" s="181"/>
      <c r="N1154" s="596" t="s">
        <v>277</v>
      </c>
    </row>
    <row r="1155" spans="1:14" s="158" customFormat="1" ht="18" customHeight="1" x14ac:dyDescent="0.25">
      <c r="A1155" s="181">
        <v>20753</v>
      </c>
      <c r="B1155" s="701" t="s">
        <v>10653</v>
      </c>
      <c r="C1155" s="181" t="s">
        <v>301</v>
      </c>
      <c r="D1155" s="181" t="s">
        <v>352</v>
      </c>
      <c r="E1155" s="181" t="s">
        <v>2079</v>
      </c>
      <c r="F1155" s="181" t="s">
        <v>304</v>
      </c>
      <c r="G1155" s="181" t="s">
        <v>353</v>
      </c>
      <c r="H1155" s="181" t="s">
        <v>5</v>
      </c>
      <c r="I1155" s="181" t="s">
        <v>301</v>
      </c>
      <c r="J1155" s="181">
        <v>3710</v>
      </c>
      <c r="K1155" s="181">
        <v>32</v>
      </c>
      <c r="L1155" s="181"/>
      <c r="M1155" s="181"/>
      <c r="N1155" s="596" t="s">
        <v>277</v>
      </c>
    </row>
    <row r="1156" spans="1:14" s="158" customFormat="1" ht="18" customHeight="1" x14ac:dyDescent="0.25">
      <c r="A1156" s="181">
        <v>85029</v>
      </c>
      <c r="B1156" s="701" t="s">
        <v>10654</v>
      </c>
      <c r="C1156" s="181" t="s">
        <v>301</v>
      </c>
      <c r="D1156" s="181" t="s">
        <v>352</v>
      </c>
      <c r="E1156" s="181" t="s">
        <v>10655</v>
      </c>
      <c r="F1156" s="181" t="s">
        <v>304</v>
      </c>
      <c r="G1156" s="181" t="s">
        <v>353</v>
      </c>
      <c r="H1156" s="181" t="s">
        <v>5</v>
      </c>
      <c r="I1156" s="181" t="s">
        <v>10656</v>
      </c>
      <c r="J1156" s="181">
        <v>3860</v>
      </c>
      <c r="K1156" s="181">
        <v>81</v>
      </c>
      <c r="L1156" s="181"/>
      <c r="M1156" s="181"/>
      <c r="N1156" s="596" t="s">
        <v>277</v>
      </c>
    </row>
    <row r="1157" spans="1:14" s="158" customFormat="1" ht="18" customHeight="1" x14ac:dyDescent="0.25">
      <c r="A1157" s="181">
        <v>24827</v>
      </c>
      <c r="B1157" s="701" t="s">
        <v>1945</v>
      </c>
      <c r="C1157" s="181" t="s">
        <v>1946</v>
      </c>
      <c r="D1157" s="181" t="s">
        <v>352</v>
      </c>
      <c r="E1157" s="181" t="s">
        <v>13024</v>
      </c>
      <c r="F1157" s="181" t="s">
        <v>304</v>
      </c>
      <c r="G1157" s="181" t="s">
        <v>353</v>
      </c>
      <c r="H1157" s="181" t="s">
        <v>5</v>
      </c>
      <c r="I1157" s="181" t="s">
        <v>1947</v>
      </c>
      <c r="J1157" s="181">
        <v>5920</v>
      </c>
      <c r="K1157" s="181">
        <v>10</v>
      </c>
      <c r="L1157" s="181"/>
      <c r="M1157" s="181"/>
      <c r="N1157" s="596" t="s">
        <v>277</v>
      </c>
    </row>
    <row r="1158" spans="1:14" s="158" customFormat="1" ht="18" customHeight="1" x14ac:dyDescent="0.25">
      <c r="A1158" s="181">
        <v>7057</v>
      </c>
      <c r="B1158" s="701" t="s">
        <v>1948</v>
      </c>
      <c r="C1158" s="181" t="s">
        <v>1949</v>
      </c>
      <c r="D1158" s="181" t="s">
        <v>1950</v>
      </c>
      <c r="E1158" s="181" t="s">
        <v>1910</v>
      </c>
      <c r="F1158" s="181" t="s">
        <v>304</v>
      </c>
      <c r="G1158" s="181" t="s">
        <v>353</v>
      </c>
      <c r="H1158" s="181" t="s">
        <v>5</v>
      </c>
      <c r="I1158" s="181" t="s">
        <v>301</v>
      </c>
      <c r="J1158" s="181">
        <v>2200</v>
      </c>
      <c r="K1158" s="181">
        <v>22</v>
      </c>
      <c r="L1158" s="181"/>
      <c r="M1158" s="181"/>
      <c r="N1158" s="596" t="s">
        <v>277</v>
      </c>
    </row>
    <row r="1159" spans="1:14" s="158" customFormat="1" ht="18" customHeight="1" x14ac:dyDescent="0.25">
      <c r="A1159" s="181">
        <v>83008</v>
      </c>
      <c r="B1159" s="701" t="s">
        <v>10657</v>
      </c>
      <c r="C1159" s="181" t="s">
        <v>10658</v>
      </c>
      <c r="D1159" s="181" t="s">
        <v>1950</v>
      </c>
      <c r="E1159" s="181" t="s">
        <v>1956</v>
      </c>
      <c r="F1159" s="181" t="s">
        <v>304</v>
      </c>
      <c r="G1159" s="181" t="s">
        <v>353</v>
      </c>
      <c r="H1159" s="181" t="s">
        <v>5</v>
      </c>
      <c r="I1159" s="181" t="s">
        <v>1957</v>
      </c>
      <c r="J1159" s="181">
        <v>1840</v>
      </c>
      <c r="K1159" s="181">
        <v>94</v>
      </c>
      <c r="L1159" s="181"/>
      <c r="M1159" s="181"/>
      <c r="N1159" s="596" t="s">
        <v>277</v>
      </c>
    </row>
    <row r="1160" spans="1:14" s="158" customFormat="1" ht="18" customHeight="1" x14ac:dyDescent="0.25">
      <c r="A1160" s="181">
        <v>7059</v>
      </c>
      <c r="B1160" s="701" t="s">
        <v>1951</v>
      </c>
      <c r="C1160" s="181" t="s">
        <v>1952</v>
      </c>
      <c r="D1160" s="181" t="s">
        <v>1953</v>
      </c>
      <c r="E1160" s="181" t="s">
        <v>1910</v>
      </c>
      <c r="F1160" s="181" t="s">
        <v>304</v>
      </c>
      <c r="G1160" s="181" t="s">
        <v>353</v>
      </c>
      <c r="H1160" s="181" t="s">
        <v>5</v>
      </c>
      <c r="I1160" s="181" t="s">
        <v>301</v>
      </c>
      <c r="J1160" s="181">
        <v>2090</v>
      </c>
      <c r="K1160" s="181">
        <v>30</v>
      </c>
      <c r="L1160" s="181"/>
      <c r="M1160" s="181"/>
      <c r="N1160" s="596" t="s">
        <v>277</v>
      </c>
    </row>
    <row r="1161" spans="1:14" s="158" customFormat="1" ht="18" customHeight="1" x14ac:dyDescent="0.25">
      <c r="A1161" s="181">
        <v>83010</v>
      </c>
      <c r="B1161" s="701" t="s">
        <v>1954</v>
      </c>
      <c r="C1161" s="181" t="s">
        <v>1955</v>
      </c>
      <c r="D1161" s="181" t="s">
        <v>1953</v>
      </c>
      <c r="E1161" s="181" t="s">
        <v>1956</v>
      </c>
      <c r="F1161" s="181" t="s">
        <v>304</v>
      </c>
      <c r="G1161" s="181" t="s">
        <v>353</v>
      </c>
      <c r="H1161" s="181" t="s">
        <v>5</v>
      </c>
      <c r="I1161" s="181" t="s">
        <v>1957</v>
      </c>
      <c r="J1161" s="181">
        <v>1770</v>
      </c>
      <c r="K1161" s="181">
        <v>173</v>
      </c>
      <c r="L1161" s="181"/>
      <c r="M1161" s="181"/>
      <c r="N1161" s="596" t="s">
        <v>277</v>
      </c>
    </row>
    <row r="1162" spans="1:14" s="158" customFormat="1" ht="18" customHeight="1" x14ac:dyDescent="0.25">
      <c r="A1162" s="181">
        <v>13025</v>
      </c>
      <c r="B1162" s="701" t="s">
        <v>14833</v>
      </c>
      <c r="C1162" s="181" t="s">
        <v>301</v>
      </c>
      <c r="D1162" s="181" t="s">
        <v>354</v>
      </c>
      <c r="E1162" s="181" t="s">
        <v>1959</v>
      </c>
      <c r="F1162" s="181" t="s">
        <v>304</v>
      </c>
      <c r="G1162" s="181" t="s">
        <v>138</v>
      </c>
      <c r="H1162" s="181" t="s">
        <v>7</v>
      </c>
      <c r="I1162" s="181" t="s">
        <v>301</v>
      </c>
      <c r="J1162" s="181">
        <v>35160</v>
      </c>
      <c r="K1162" s="181">
        <v>88</v>
      </c>
      <c r="L1162" s="181"/>
      <c r="M1162" s="181"/>
      <c r="N1162" s="596" t="s">
        <v>277</v>
      </c>
    </row>
    <row r="1163" spans="1:14" s="158" customFormat="1" ht="18" customHeight="1" x14ac:dyDescent="0.25">
      <c r="A1163" s="181">
        <v>21218</v>
      </c>
      <c r="B1163" s="701" t="s">
        <v>1960</v>
      </c>
      <c r="C1163" s="181" t="s">
        <v>1961</v>
      </c>
      <c r="D1163" s="181" t="s">
        <v>369</v>
      </c>
      <c r="E1163" s="181" t="s">
        <v>1962</v>
      </c>
      <c r="F1163" s="181" t="s">
        <v>304</v>
      </c>
      <c r="G1163" s="181" t="s">
        <v>361</v>
      </c>
      <c r="H1163" s="181" t="s">
        <v>7</v>
      </c>
      <c r="I1163" s="181" t="s">
        <v>1963</v>
      </c>
      <c r="J1163" s="181">
        <v>33090</v>
      </c>
      <c r="K1163" s="181">
        <v>55</v>
      </c>
      <c r="L1163" s="181"/>
      <c r="M1163" s="181"/>
      <c r="N1163" s="596" t="s">
        <v>277</v>
      </c>
    </row>
    <row r="1164" spans="1:14" s="158" customFormat="1" ht="18" customHeight="1" x14ac:dyDescent="0.25">
      <c r="A1164" s="181">
        <v>21219</v>
      </c>
      <c r="B1164" s="701" t="s">
        <v>1964</v>
      </c>
      <c r="C1164" s="181" t="s">
        <v>1965</v>
      </c>
      <c r="D1164" s="181" t="s">
        <v>369</v>
      </c>
      <c r="E1164" s="181" t="s">
        <v>1910</v>
      </c>
      <c r="F1164" s="181" t="s">
        <v>304</v>
      </c>
      <c r="G1164" s="181" t="s">
        <v>361</v>
      </c>
      <c r="H1164" s="181" t="s">
        <v>7</v>
      </c>
      <c r="I1164" s="181" t="s">
        <v>301</v>
      </c>
      <c r="J1164" s="181">
        <v>37450</v>
      </c>
      <c r="K1164" s="181">
        <v>165</v>
      </c>
      <c r="L1164" s="181"/>
      <c r="M1164" s="181"/>
      <c r="N1164" s="596" t="s">
        <v>277</v>
      </c>
    </row>
    <row r="1165" spans="1:14" s="158" customFormat="1" ht="18" customHeight="1" x14ac:dyDescent="0.25">
      <c r="A1165" s="181">
        <v>2785</v>
      </c>
      <c r="B1165" s="701" t="s">
        <v>1967</v>
      </c>
      <c r="C1165" s="181" t="s">
        <v>1968</v>
      </c>
      <c r="D1165" s="181" t="s">
        <v>369</v>
      </c>
      <c r="E1165" s="181" t="s">
        <v>1969</v>
      </c>
      <c r="F1165" s="181" t="s">
        <v>304</v>
      </c>
      <c r="G1165" s="181" t="s">
        <v>361</v>
      </c>
      <c r="H1165" s="181" t="s">
        <v>7</v>
      </c>
      <c r="I1165" s="181" t="s">
        <v>1970</v>
      </c>
      <c r="J1165" s="181">
        <v>89520</v>
      </c>
      <c r="K1165" s="181">
        <v>379</v>
      </c>
      <c r="L1165" s="181"/>
      <c r="M1165" s="181"/>
      <c r="N1165" s="596" t="s">
        <v>277</v>
      </c>
    </row>
    <row r="1166" spans="1:14" s="158" customFormat="1" ht="18" customHeight="1" x14ac:dyDescent="0.25">
      <c r="A1166" s="181">
        <v>24950</v>
      </c>
      <c r="B1166" s="701" t="s">
        <v>13025</v>
      </c>
      <c r="C1166" s="181" t="s">
        <v>13026</v>
      </c>
      <c r="D1166" s="181" t="s">
        <v>369</v>
      </c>
      <c r="E1166" s="181" t="s">
        <v>13027</v>
      </c>
      <c r="F1166" s="181" t="s">
        <v>304</v>
      </c>
      <c r="G1166" s="181" t="s">
        <v>361</v>
      </c>
      <c r="H1166" s="181" t="s">
        <v>7</v>
      </c>
      <c r="I1166" s="181" t="s">
        <v>1971</v>
      </c>
      <c r="J1166" s="181">
        <v>68390</v>
      </c>
      <c r="K1166" s="181">
        <v>29</v>
      </c>
      <c r="L1166" s="181"/>
      <c r="M1166" s="181"/>
      <c r="N1166" s="596" t="s">
        <v>277</v>
      </c>
    </row>
    <row r="1167" spans="1:14" s="158" customFormat="1" ht="18" customHeight="1" x14ac:dyDescent="0.25">
      <c r="A1167" s="181">
        <v>19527</v>
      </c>
      <c r="B1167" s="701" t="s">
        <v>1972</v>
      </c>
      <c r="C1167" s="181" t="s">
        <v>301</v>
      </c>
      <c r="D1167" s="181" t="s">
        <v>369</v>
      </c>
      <c r="E1167" s="181" t="s">
        <v>1973</v>
      </c>
      <c r="F1167" s="181" t="s">
        <v>304</v>
      </c>
      <c r="G1167" s="181" t="s">
        <v>375</v>
      </c>
      <c r="H1167" s="181" t="s">
        <v>7</v>
      </c>
      <c r="I1167" s="181" t="s">
        <v>1974</v>
      </c>
      <c r="J1167" s="181">
        <v>55040</v>
      </c>
      <c r="K1167" s="181">
        <v>58</v>
      </c>
      <c r="L1167" s="181"/>
      <c r="M1167" s="181"/>
      <c r="N1167" s="596" t="s">
        <v>277</v>
      </c>
    </row>
    <row r="1168" spans="1:14" s="158" customFormat="1" ht="18" customHeight="1" x14ac:dyDescent="0.25">
      <c r="A1168" s="181">
        <v>24377</v>
      </c>
      <c r="B1168" s="701" t="s">
        <v>16551</v>
      </c>
      <c r="C1168" s="181" t="s">
        <v>16552</v>
      </c>
      <c r="D1168" s="181" t="s">
        <v>369</v>
      </c>
      <c r="E1168" s="181" t="s">
        <v>1975</v>
      </c>
      <c r="F1168" s="181" t="s">
        <v>304</v>
      </c>
      <c r="G1168" s="181" t="s">
        <v>375</v>
      </c>
      <c r="H1168" s="181" t="s">
        <v>7</v>
      </c>
      <c r="I1168" s="181" t="s">
        <v>16553</v>
      </c>
      <c r="J1168" s="181">
        <v>49580</v>
      </c>
      <c r="K1168" s="181">
        <v>6</v>
      </c>
      <c r="L1168" s="181"/>
      <c r="M1168" s="181"/>
      <c r="N1168" s="596" t="s">
        <v>277</v>
      </c>
    </row>
    <row r="1169" spans="1:14" s="158" customFormat="1" ht="18" customHeight="1" x14ac:dyDescent="0.25">
      <c r="A1169" s="181">
        <v>4079</v>
      </c>
      <c r="B1169" s="701" t="s">
        <v>1976</v>
      </c>
      <c r="C1169" s="181" t="s">
        <v>1977</v>
      </c>
      <c r="D1169" s="181" t="s">
        <v>369</v>
      </c>
      <c r="E1169" s="181" t="s">
        <v>1978</v>
      </c>
      <c r="F1169" s="181" t="s">
        <v>304</v>
      </c>
      <c r="G1169" s="181" t="s">
        <v>361</v>
      </c>
      <c r="H1169" s="181" t="s">
        <v>7</v>
      </c>
      <c r="I1169" s="181" t="s">
        <v>1979</v>
      </c>
      <c r="J1169" s="181">
        <v>62970</v>
      </c>
      <c r="K1169" s="181">
        <v>156</v>
      </c>
      <c r="L1169" s="181"/>
      <c r="M1169" s="181"/>
      <c r="N1169" s="596" t="s">
        <v>277</v>
      </c>
    </row>
    <row r="1170" spans="1:14" s="158" customFormat="1" ht="18" customHeight="1" x14ac:dyDescent="0.25">
      <c r="A1170" s="181">
        <v>21263</v>
      </c>
      <c r="B1170" s="701" t="s">
        <v>1980</v>
      </c>
      <c r="C1170" s="181" t="s">
        <v>1981</v>
      </c>
      <c r="D1170" s="181" t="s">
        <v>401</v>
      </c>
      <c r="E1170" s="181" t="s">
        <v>1910</v>
      </c>
      <c r="F1170" s="181" t="s">
        <v>304</v>
      </c>
      <c r="G1170" s="181" t="s">
        <v>361</v>
      </c>
      <c r="H1170" s="181" t="s">
        <v>7</v>
      </c>
      <c r="I1170" s="181" t="s">
        <v>301</v>
      </c>
      <c r="J1170" s="181">
        <v>31390</v>
      </c>
      <c r="K1170" s="181">
        <v>21</v>
      </c>
      <c r="L1170" s="181"/>
      <c r="M1170" s="181"/>
      <c r="N1170" s="596" t="s">
        <v>277</v>
      </c>
    </row>
    <row r="1171" spans="1:14" s="158" customFormat="1" ht="18" customHeight="1" x14ac:dyDescent="0.25">
      <c r="A1171" s="181">
        <v>65900</v>
      </c>
      <c r="B1171" s="701" t="s">
        <v>12015</v>
      </c>
      <c r="C1171" s="181" t="s">
        <v>12016</v>
      </c>
      <c r="D1171" s="181" t="s">
        <v>419</v>
      </c>
      <c r="E1171" s="181" t="s">
        <v>12017</v>
      </c>
      <c r="F1171" s="181" t="s">
        <v>304</v>
      </c>
      <c r="G1171" s="181" t="s">
        <v>826</v>
      </c>
      <c r="H1171" s="181" t="s">
        <v>5</v>
      </c>
      <c r="I1171" s="181" t="s">
        <v>301</v>
      </c>
      <c r="J1171" s="181">
        <v>4980</v>
      </c>
      <c r="K1171" s="181">
        <v>33</v>
      </c>
      <c r="L1171" s="181"/>
      <c r="M1171" s="181"/>
      <c r="N1171" s="596" t="s">
        <v>277</v>
      </c>
    </row>
    <row r="1172" spans="1:14" s="158" customFormat="1" ht="18" customHeight="1" x14ac:dyDescent="0.25">
      <c r="A1172" s="181">
        <v>65912</v>
      </c>
      <c r="B1172" s="701">
        <v>44</v>
      </c>
      <c r="C1172" s="181" t="s">
        <v>16554</v>
      </c>
      <c r="D1172" s="181" t="s">
        <v>16555</v>
      </c>
      <c r="E1172" s="181" t="s">
        <v>1888</v>
      </c>
      <c r="F1172" s="181" t="s">
        <v>304</v>
      </c>
      <c r="G1172" s="181" t="s">
        <v>309</v>
      </c>
      <c r="H1172" s="181" t="s">
        <v>5</v>
      </c>
      <c r="I1172" s="181" t="s">
        <v>16556</v>
      </c>
      <c r="J1172" s="181">
        <v>5540</v>
      </c>
      <c r="K1172" s="181">
        <v>49</v>
      </c>
      <c r="L1172" s="181"/>
      <c r="M1172" s="181"/>
      <c r="N1172" s="596" t="s">
        <v>277</v>
      </c>
    </row>
    <row r="1173" spans="1:14" s="158" customFormat="1" ht="18" customHeight="1" x14ac:dyDescent="0.25">
      <c r="A1173" s="181">
        <v>15273</v>
      </c>
      <c r="B1173" s="701">
        <v>1747</v>
      </c>
      <c r="C1173" s="181" t="s">
        <v>301</v>
      </c>
      <c r="D1173" s="181" t="s">
        <v>1982</v>
      </c>
      <c r="E1173" s="181" t="s">
        <v>1888</v>
      </c>
      <c r="F1173" s="181" t="s">
        <v>304</v>
      </c>
      <c r="G1173" s="181" t="s">
        <v>309</v>
      </c>
      <c r="H1173" s="181" t="s">
        <v>5</v>
      </c>
      <c r="I1173" s="181" t="s">
        <v>1983</v>
      </c>
      <c r="J1173" s="181">
        <v>4330</v>
      </c>
      <c r="K1173" s="181">
        <v>213</v>
      </c>
      <c r="L1173" s="181"/>
      <c r="M1173" s="181"/>
      <c r="N1173" s="596" t="s">
        <v>277</v>
      </c>
    </row>
    <row r="1174" spans="1:14" s="158" customFormat="1" ht="18" customHeight="1" x14ac:dyDescent="0.25">
      <c r="A1174" s="181">
        <v>22078</v>
      </c>
      <c r="B1174" s="701" t="s">
        <v>14834</v>
      </c>
      <c r="C1174" s="181" t="s">
        <v>14835</v>
      </c>
      <c r="D1174" s="181" t="s">
        <v>1987</v>
      </c>
      <c r="E1174" s="181" t="s">
        <v>14836</v>
      </c>
      <c r="F1174" s="181" t="s">
        <v>304</v>
      </c>
      <c r="G1174" s="181" t="s">
        <v>1508</v>
      </c>
      <c r="H1174" s="181" t="s">
        <v>7</v>
      </c>
      <c r="I1174" s="181" t="s">
        <v>14837</v>
      </c>
      <c r="J1174" s="181">
        <v>39310</v>
      </c>
      <c r="K1174" s="181">
        <v>4</v>
      </c>
      <c r="L1174" s="181"/>
      <c r="M1174" s="181"/>
      <c r="N1174" s="596" t="s">
        <v>277</v>
      </c>
    </row>
    <row r="1175" spans="1:14" s="158" customFormat="1" ht="18" customHeight="1" x14ac:dyDescent="0.25">
      <c r="A1175" s="181">
        <v>26219</v>
      </c>
      <c r="B1175" s="701" t="s">
        <v>11280</v>
      </c>
      <c r="C1175" s="181" t="s">
        <v>301</v>
      </c>
      <c r="D1175" s="181" t="s">
        <v>1987</v>
      </c>
      <c r="E1175" s="181" t="s">
        <v>1988</v>
      </c>
      <c r="F1175" s="181" t="s">
        <v>304</v>
      </c>
      <c r="G1175" s="181" t="s">
        <v>1508</v>
      </c>
      <c r="H1175" s="181" t="s">
        <v>7</v>
      </c>
      <c r="I1175" s="181" t="s">
        <v>11281</v>
      </c>
      <c r="J1175" s="181">
        <v>44750</v>
      </c>
      <c r="K1175" s="181">
        <v>20</v>
      </c>
      <c r="L1175" s="181"/>
      <c r="M1175" s="181"/>
      <c r="N1175" s="596" t="s">
        <v>277</v>
      </c>
    </row>
    <row r="1176" spans="1:14" s="158" customFormat="1" ht="18" customHeight="1" x14ac:dyDescent="0.25">
      <c r="A1176" s="181">
        <v>21644</v>
      </c>
      <c r="B1176" s="701" t="s">
        <v>8647</v>
      </c>
      <c r="C1176" s="181" t="s">
        <v>301</v>
      </c>
      <c r="D1176" s="181" t="s">
        <v>1987</v>
      </c>
      <c r="E1176" s="181" t="s">
        <v>17915</v>
      </c>
      <c r="F1176" s="181" t="s">
        <v>304</v>
      </c>
      <c r="G1176" s="181" t="s">
        <v>1508</v>
      </c>
      <c r="H1176" s="181" t="s">
        <v>7</v>
      </c>
      <c r="I1176" s="181" t="s">
        <v>17916</v>
      </c>
      <c r="J1176" s="181">
        <v>23730</v>
      </c>
      <c r="K1176" s="181">
        <v>32</v>
      </c>
      <c r="L1176" s="181"/>
      <c r="M1176" s="181"/>
      <c r="N1176" s="596" t="s">
        <v>277</v>
      </c>
    </row>
    <row r="1177" spans="1:14" s="158" customFormat="1" ht="18" customHeight="1" x14ac:dyDescent="0.25">
      <c r="A1177" s="181">
        <v>9296</v>
      </c>
      <c r="B1177" s="701" t="s">
        <v>1991</v>
      </c>
      <c r="C1177" s="181" t="s">
        <v>1992</v>
      </c>
      <c r="D1177" s="181" t="s">
        <v>432</v>
      </c>
      <c r="E1177" s="181" t="s">
        <v>1993</v>
      </c>
      <c r="F1177" s="181" t="s">
        <v>304</v>
      </c>
      <c r="G1177" s="181" t="s">
        <v>433</v>
      </c>
      <c r="H1177" s="181" t="s">
        <v>7</v>
      </c>
      <c r="I1177" s="181" t="s">
        <v>1994</v>
      </c>
      <c r="J1177" s="181">
        <v>97150</v>
      </c>
      <c r="K1177" s="181">
        <v>34</v>
      </c>
      <c r="L1177" s="181"/>
      <c r="M1177" s="181"/>
      <c r="N1177" s="596" t="s">
        <v>277</v>
      </c>
    </row>
    <row r="1178" spans="1:14" s="158" customFormat="1" ht="18" customHeight="1" x14ac:dyDescent="0.25">
      <c r="A1178" s="181">
        <v>23764</v>
      </c>
      <c r="B1178" s="701" t="s">
        <v>16557</v>
      </c>
      <c r="C1178" s="181" t="s">
        <v>16558</v>
      </c>
      <c r="D1178" s="181" t="s">
        <v>432</v>
      </c>
      <c r="E1178" s="181" t="s">
        <v>1995</v>
      </c>
      <c r="F1178" s="181" t="s">
        <v>304</v>
      </c>
      <c r="G1178" s="181" t="s">
        <v>433</v>
      </c>
      <c r="H1178" s="181" t="s">
        <v>7</v>
      </c>
      <c r="I1178" s="181" t="s">
        <v>16559</v>
      </c>
      <c r="J1178" s="181">
        <v>45060</v>
      </c>
      <c r="K1178" s="181">
        <v>50</v>
      </c>
      <c r="L1178" s="181"/>
      <c r="M1178" s="181"/>
      <c r="N1178" s="596" t="s">
        <v>277</v>
      </c>
    </row>
    <row r="1179" spans="1:14" s="158" customFormat="1" ht="18" customHeight="1" x14ac:dyDescent="0.25">
      <c r="A1179" s="181">
        <v>21332</v>
      </c>
      <c r="B1179" s="701" t="s">
        <v>1997</v>
      </c>
      <c r="C1179" s="181" t="s">
        <v>1998</v>
      </c>
      <c r="D1179" s="181" t="s">
        <v>432</v>
      </c>
      <c r="E1179" s="181" t="s">
        <v>1999</v>
      </c>
      <c r="F1179" s="181" t="s">
        <v>304</v>
      </c>
      <c r="G1179" s="181" t="s">
        <v>433</v>
      </c>
      <c r="H1179" s="181" t="s">
        <v>7</v>
      </c>
      <c r="I1179" s="181" t="s">
        <v>2000</v>
      </c>
      <c r="J1179" s="181">
        <v>76160</v>
      </c>
      <c r="K1179" s="181">
        <v>2</v>
      </c>
      <c r="L1179" s="181"/>
      <c r="M1179" s="181"/>
      <c r="N1179" s="596" t="s">
        <v>277</v>
      </c>
    </row>
    <row r="1180" spans="1:14" s="158" customFormat="1" ht="18" customHeight="1" x14ac:dyDescent="0.25">
      <c r="A1180" s="181">
        <v>24863</v>
      </c>
      <c r="B1180" s="701" t="s">
        <v>16560</v>
      </c>
      <c r="C1180" s="181" t="s">
        <v>16561</v>
      </c>
      <c r="D1180" s="181" t="s">
        <v>432</v>
      </c>
      <c r="E1180" s="181" t="s">
        <v>1902</v>
      </c>
      <c r="F1180" s="181" t="s">
        <v>304</v>
      </c>
      <c r="G1180" s="181" t="s">
        <v>433</v>
      </c>
      <c r="H1180" s="181" t="s">
        <v>7</v>
      </c>
      <c r="I1180" s="181" t="s">
        <v>301</v>
      </c>
      <c r="J1180" s="181">
        <v>90110</v>
      </c>
      <c r="K1180" s="181">
        <v>22</v>
      </c>
      <c r="L1180" s="181"/>
      <c r="M1180" s="181"/>
      <c r="N1180" s="596" t="s">
        <v>277</v>
      </c>
    </row>
    <row r="1181" spans="1:14" s="158" customFormat="1" ht="18" customHeight="1" x14ac:dyDescent="0.25">
      <c r="A1181" s="181">
        <v>22160</v>
      </c>
      <c r="B1181" s="701" t="s">
        <v>2001</v>
      </c>
      <c r="C1181" s="181" t="s">
        <v>2002</v>
      </c>
      <c r="D1181" s="181" t="s">
        <v>2003</v>
      </c>
      <c r="E1181" s="181" t="s">
        <v>2004</v>
      </c>
      <c r="F1181" s="181" t="s">
        <v>304</v>
      </c>
      <c r="G1181" s="181" t="s">
        <v>2005</v>
      </c>
      <c r="H1181" s="181" t="s">
        <v>13</v>
      </c>
      <c r="I1181" s="181" t="s">
        <v>2006</v>
      </c>
      <c r="J1181" s="181">
        <v>78620</v>
      </c>
      <c r="K1181" s="181">
        <v>37</v>
      </c>
      <c r="L1181" s="181"/>
      <c r="M1181" s="181"/>
      <c r="N1181" s="596" t="s">
        <v>277</v>
      </c>
    </row>
    <row r="1182" spans="1:14" s="158" customFormat="1" ht="18" customHeight="1" x14ac:dyDescent="0.25">
      <c r="A1182" s="181">
        <v>21327</v>
      </c>
      <c r="B1182" s="701" t="s">
        <v>2007</v>
      </c>
      <c r="C1182" s="181" t="s">
        <v>2008</v>
      </c>
      <c r="D1182" s="181" t="s">
        <v>2009</v>
      </c>
      <c r="E1182" s="181" t="s">
        <v>2010</v>
      </c>
      <c r="F1182" s="181" t="s">
        <v>304</v>
      </c>
      <c r="G1182" s="181" t="s">
        <v>433</v>
      </c>
      <c r="H1182" s="181" t="s">
        <v>7</v>
      </c>
      <c r="I1182" s="181" t="s">
        <v>301</v>
      </c>
      <c r="J1182" s="181">
        <v>52730</v>
      </c>
      <c r="K1182" s="181">
        <v>1</v>
      </c>
      <c r="L1182" s="181"/>
      <c r="M1182" s="181"/>
      <c r="N1182" s="596" t="s">
        <v>277</v>
      </c>
    </row>
    <row r="1183" spans="1:14" s="158" customFormat="1" ht="18" customHeight="1" x14ac:dyDescent="0.25">
      <c r="A1183" s="181">
        <v>24611</v>
      </c>
      <c r="B1183" s="701" t="s">
        <v>2011</v>
      </c>
      <c r="C1183" s="181" t="s">
        <v>2012</v>
      </c>
      <c r="D1183" s="181" t="s">
        <v>439</v>
      </c>
      <c r="E1183" s="181" t="s">
        <v>2013</v>
      </c>
      <c r="F1183" s="181" t="s">
        <v>304</v>
      </c>
      <c r="G1183" s="181" t="s">
        <v>440</v>
      </c>
      <c r="H1183" s="181" t="s">
        <v>7</v>
      </c>
      <c r="I1183" s="181" t="s">
        <v>983</v>
      </c>
      <c r="J1183" s="181">
        <v>71550</v>
      </c>
      <c r="K1183" s="181">
        <v>9</v>
      </c>
      <c r="L1183" s="181"/>
      <c r="M1183" s="181"/>
      <c r="N1183" s="596" t="s">
        <v>277</v>
      </c>
    </row>
    <row r="1184" spans="1:14" s="158" customFormat="1" ht="18" customHeight="1" x14ac:dyDescent="0.25">
      <c r="A1184" s="181">
        <v>12335</v>
      </c>
      <c r="B1184" s="701" t="s">
        <v>14838</v>
      </c>
      <c r="C1184" s="181" t="s">
        <v>14839</v>
      </c>
      <c r="D1184" s="181" t="s">
        <v>439</v>
      </c>
      <c r="E1184" s="181" t="s">
        <v>1973</v>
      </c>
      <c r="F1184" s="181" t="s">
        <v>304</v>
      </c>
      <c r="G1184" s="181" t="s">
        <v>440</v>
      </c>
      <c r="H1184" s="181" t="s">
        <v>7</v>
      </c>
      <c r="I1184" s="181" t="s">
        <v>1906</v>
      </c>
      <c r="J1184" s="181">
        <v>76950</v>
      </c>
      <c r="K1184" s="181">
        <v>13</v>
      </c>
      <c r="L1184" s="181"/>
      <c r="M1184" s="181"/>
      <c r="N1184" s="596" t="s">
        <v>277</v>
      </c>
    </row>
    <row r="1185" spans="1:14" s="158" customFormat="1" ht="18" customHeight="1" x14ac:dyDescent="0.25">
      <c r="A1185" s="181">
        <v>29321</v>
      </c>
      <c r="B1185" s="701" t="s">
        <v>14840</v>
      </c>
      <c r="C1185" s="181" t="s">
        <v>14841</v>
      </c>
      <c r="D1185" s="181" t="s">
        <v>439</v>
      </c>
      <c r="E1185" s="181" t="s">
        <v>2014</v>
      </c>
      <c r="F1185" s="181" t="s">
        <v>304</v>
      </c>
      <c r="G1185" s="181" t="s">
        <v>440</v>
      </c>
      <c r="H1185" s="181" t="s">
        <v>7</v>
      </c>
      <c r="I1185" s="181" t="s">
        <v>14842</v>
      </c>
      <c r="J1185" s="181">
        <v>75320</v>
      </c>
      <c r="K1185" s="181">
        <v>10</v>
      </c>
      <c r="L1185" s="181"/>
      <c r="M1185" s="181"/>
      <c r="N1185" s="596" t="s">
        <v>277</v>
      </c>
    </row>
    <row r="1186" spans="1:14" s="158" customFormat="1" ht="18" customHeight="1" x14ac:dyDescent="0.25">
      <c r="A1186" s="181">
        <v>13562</v>
      </c>
      <c r="B1186" s="701" t="s">
        <v>2015</v>
      </c>
      <c r="C1186" s="181" t="s">
        <v>2016</v>
      </c>
      <c r="D1186" s="181" t="s">
        <v>439</v>
      </c>
      <c r="E1186" s="181" t="s">
        <v>2017</v>
      </c>
      <c r="F1186" s="181" t="s">
        <v>304</v>
      </c>
      <c r="G1186" s="181" t="s">
        <v>440</v>
      </c>
      <c r="H1186" s="181" t="s">
        <v>7</v>
      </c>
      <c r="I1186" s="181" t="s">
        <v>2018</v>
      </c>
      <c r="J1186" s="181">
        <v>214390</v>
      </c>
      <c r="K1186" s="181">
        <v>22</v>
      </c>
      <c r="L1186" s="181"/>
      <c r="M1186" s="181"/>
      <c r="N1186" s="596" t="s">
        <v>277</v>
      </c>
    </row>
    <row r="1187" spans="1:14" s="158" customFormat="1" ht="18" customHeight="1" x14ac:dyDescent="0.25">
      <c r="A1187" s="181">
        <v>19979</v>
      </c>
      <c r="B1187" s="701" t="s">
        <v>14843</v>
      </c>
      <c r="C1187" s="181" t="s">
        <v>14844</v>
      </c>
      <c r="D1187" s="181" t="s">
        <v>439</v>
      </c>
      <c r="E1187" s="181" t="s">
        <v>14845</v>
      </c>
      <c r="F1187" s="181" t="s">
        <v>304</v>
      </c>
      <c r="G1187" s="181" t="s">
        <v>440</v>
      </c>
      <c r="H1187" s="181" t="s">
        <v>7</v>
      </c>
      <c r="I1187" s="181" t="s">
        <v>301</v>
      </c>
      <c r="J1187" s="181">
        <v>67520</v>
      </c>
      <c r="K1187" s="181">
        <v>23</v>
      </c>
      <c r="L1187" s="181"/>
      <c r="M1187" s="181"/>
      <c r="N1187" s="596" t="s">
        <v>277</v>
      </c>
    </row>
    <row r="1188" spans="1:14" s="158" customFormat="1" ht="18" customHeight="1" x14ac:dyDescent="0.25">
      <c r="A1188" s="181">
        <v>13701</v>
      </c>
      <c r="B1188" s="701" t="s">
        <v>2019</v>
      </c>
      <c r="C1188" s="181" t="s">
        <v>2020</v>
      </c>
      <c r="D1188" s="181" t="s">
        <v>439</v>
      </c>
      <c r="E1188" s="181" t="s">
        <v>2021</v>
      </c>
      <c r="F1188" s="181" t="s">
        <v>304</v>
      </c>
      <c r="G1188" s="181" t="s">
        <v>440</v>
      </c>
      <c r="H1188" s="181" t="s">
        <v>7</v>
      </c>
      <c r="I1188" s="181" t="s">
        <v>2022</v>
      </c>
      <c r="J1188" s="181">
        <v>206060</v>
      </c>
      <c r="K1188" s="181">
        <v>15</v>
      </c>
      <c r="L1188" s="181"/>
      <c r="M1188" s="181"/>
      <c r="N1188" s="596" t="s">
        <v>277</v>
      </c>
    </row>
    <row r="1189" spans="1:14" s="158" customFormat="1" ht="18" customHeight="1" x14ac:dyDescent="0.25">
      <c r="A1189" s="181">
        <v>6100</v>
      </c>
      <c r="B1189" s="701" t="s">
        <v>14846</v>
      </c>
      <c r="C1189" s="181" t="s">
        <v>14847</v>
      </c>
      <c r="D1189" s="181" t="s">
        <v>439</v>
      </c>
      <c r="E1189" s="181" t="s">
        <v>14848</v>
      </c>
      <c r="F1189" s="181" t="s">
        <v>304</v>
      </c>
      <c r="G1189" s="181" t="s">
        <v>440</v>
      </c>
      <c r="H1189" s="181" t="s">
        <v>7</v>
      </c>
      <c r="I1189" s="181" t="s">
        <v>14849</v>
      </c>
      <c r="J1189" s="181">
        <v>58230</v>
      </c>
      <c r="K1189" s="181">
        <v>41</v>
      </c>
      <c r="L1189" s="181"/>
      <c r="M1189" s="181"/>
      <c r="N1189" s="596" t="s">
        <v>277</v>
      </c>
    </row>
    <row r="1190" spans="1:14" s="158" customFormat="1" ht="18" customHeight="1" x14ac:dyDescent="0.25">
      <c r="A1190" s="181">
        <v>9735</v>
      </c>
      <c r="B1190" s="701" t="s">
        <v>2024</v>
      </c>
      <c r="C1190" s="181" t="s">
        <v>2025</v>
      </c>
      <c r="D1190" s="181" t="s">
        <v>439</v>
      </c>
      <c r="E1190" s="181" t="s">
        <v>2026</v>
      </c>
      <c r="F1190" s="181" t="s">
        <v>304</v>
      </c>
      <c r="G1190" s="181" t="s">
        <v>440</v>
      </c>
      <c r="H1190" s="181" t="s">
        <v>7</v>
      </c>
      <c r="I1190" s="181" t="s">
        <v>2027</v>
      </c>
      <c r="J1190" s="181">
        <v>194400</v>
      </c>
      <c r="K1190" s="181">
        <v>32</v>
      </c>
      <c r="L1190" s="181"/>
      <c r="M1190" s="181"/>
      <c r="N1190" s="596" t="s">
        <v>277</v>
      </c>
    </row>
    <row r="1191" spans="1:14" s="158" customFormat="1" ht="18" customHeight="1" x14ac:dyDescent="0.25">
      <c r="A1191" s="181">
        <v>19007</v>
      </c>
      <c r="B1191" s="701" t="s">
        <v>2028</v>
      </c>
      <c r="C1191" s="181" t="s">
        <v>2029</v>
      </c>
      <c r="D1191" s="181" t="s">
        <v>460</v>
      </c>
      <c r="E1191" s="181" t="s">
        <v>2030</v>
      </c>
      <c r="F1191" s="181" t="s">
        <v>304</v>
      </c>
      <c r="G1191" s="181" t="s">
        <v>440</v>
      </c>
      <c r="H1191" s="181" t="s">
        <v>7</v>
      </c>
      <c r="I1191" s="181" t="s">
        <v>886</v>
      </c>
      <c r="J1191" s="181">
        <v>116810</v>
      </c>
      <c r="K1191" s="181">
        <v>55</v>
      </c>
      <c r="L1191" s="181"/>
      <c r="M1191" s="181"/>
      <c r="N1191" s="596" t="s">
        <v>277</v>
      </c>
    </row>
    <row r="1192" spans="1:14" s="158" customFormat="1" ht="18" customHeight="1" x14ac:dyDescent="0.25">
      <c r="A1192" s="181">
        <v>24019</v>
      </c>
      <c r="B1192" s="701" t="s">
        <v>2031</v>
      </c>
      <c r="C1192" s="181" t="s">
        <v>2032</v>
      </c>
      <c r="D1192" s="181" t="s">
        <v>460</v>
      </c>
      <c r="E1192" s="181" t="s">
        <v>2033</v>
      </c>
      <c r="F1192" s="181" t="s">
        <v>304</v>
      </c>
      <c r="G1192" s="181" t="s">
        <v>440</v>
      </c>
      <c r="H1192" s="181" t="s">
        <v>7</v>
      </c>
      <c r="I1192" s="181" t="s">
        <v>374</v>
      </c>
      <c r="J1192" s="181">
        <v>122850</v>
      </c>
      <c r="K1192" s="181">
        <v>132</v>
      </c>
      <c r="L1192" s="181"/>
      <c r="M1192" s="181"/>
      <c r="N1192" s="596" t="s">
        <v>277</v>
      </c>
    </row>
    <row r="1193" spans="1:14" s="158" customFormat="1" ht="18" customHeight="1" x14ac:dyDescent="0.25">
      <c r="A1193" s="181">
        <v>22109</v>
      </c>
      <c r="B1193" s="701" t="s">
        <v>2034</v>
      </c>
      <c r="C1193" s="181" t="s">
        <v>2035</v>
      </c>
      <c r="D1193" s="181" t="s">
        <v>460</v>
      </c>
      <c r="E1193" s="181" t="s">
        <v>1973</v>
      </c>
      <c r="F1193" s="181" t="s">
        <v>304</v>
      </c>
      <c r="G1193" s="181" t="s">
        <v>440</v>
      </c>
      <c r="H1193" s="181" t="s">
        <v>7</v>
      </c>
      <c r="I1193" s="181" t="s">
        <v>2036</v>
      </c>
      <c r="J1193" s="181">
        <v>128880</v>
      </c>
      <c r="K1193" s="181">
        <v>125</v>
      </c>
      <c r="L1193" s="181"/>
      <c r="M1193" s="181"/>
      <c r="N1193" s="596" t="s">
        <v>277</v>
      </c>
    </row>
    <row r="1194" spans="1:14" s="158" customFormat="1" ht="18" customHeight="1" x14ac:dyDescent="0.25">
      <c r="A1194" s="181">
        <v>14066</v>
      </c>
      <c r="B1194" s="701" t="s">
        <v>2037</v>
      </c>
      <c r="C1194" s="181" t="s">
        <v>2038</v>
      </c>
      <c r="D1194" s="181" t="s">
        <v>460</v>
      </c>
      <c r="E1194" s="181" t="s">
        <v>2039</v>
      </c>
      <c r="F1194" s="181" t="s">
        <v>304</v>
      </c>
      <c r="G1194" s="181" t="s">
        <v>440</v>
      </c>
      <c r="H1194" s="181" t="s">
        <v>7</v>
      </c>
      <c r="I1194" s="181" t="s">
        <v>301</v>
      </c>
      <c r="J1194" s="181">
        <v>184380</v>
      </c>
      <c r="K1194" s="181">
        <v>81</v>
      </c>
      <c r="L1194" s="181"/>
      <c r="M1194" s="181"/>
      <c r="N1194" s="596" t="s">
        <v>277</v>
      </c>
    </row>
    <row r="1195" spans="1:14" s="158" customFormat="1" ht="18" customHeight="1" x14ac:dyDescent="0.25">
      <c r="A1195" s="181">
        <v>28668</v>
      </c>
      <c r="B1195" s="701" t="s">
        <v>11909</v>
      </c>
      <c r="C1195" s="181" t="s">
        <v>11910</v>
      </c>
      <c r="D1195" s="181" t="s">
        <v>460</v>
      </c>
      <c r="E1195" s="181" t="s">
        <v>3403</v>
      </c>
      <c r="F1195" s="181" t="s">
        <v>304</v>
      </c>
      <c r="G1195" s="181" t="s">
        <v>440</v>
      </c>
      <c r="H1195" s="181" t="s">
        <v>7</v>
      </c>
      <c r="I1195" s="181" t="s">
        <v>2130</v>
      </c>
      <c r="J1195" s="181">
        <v>218750</v>
      </c>
      <c r="K1195" s="181">
        <v>11</v>
      </c>
      <c r="L1195" s="181"/>
      <c r="M1195" s="181"/>
      <c r="N1195" s="596" t="s">
        <v>277</v>
      </c>
    </row>
    <row r="1196" spans="1:14" s="158" customFormat="1" ht="18" customHeight="1" x14ac:dyDescent="0.25">
      <c r="A1196" s="181">
        <v>17854</v>
      </c>
      <c r="B1196" s="701" t="s">
        <v>11547</v>
      </c>
      <c r="C1196" s="181" t="s">
        <v>11548</v>
      </c>
      <c r="D1196" s="181" t="s">
        <v>460</v>
      </c>
      <c r="E1196" s="181" t="s">
        <v>11549</v>
      </c>
      <c r="F1196" s="181" t="s">
        <v>304</v>
      </c>
      <c r="G1196" s="181" t="s">
        <v>440</v>
      </c>
      <c r="H1196" s="181" t="s">
        <v>7</v>
      </c>
      <c r="I1196" s="181" t="s">
        <v>11550</v>
      </c>
      <c r="J1196" s="181">
        <v>203930</v>
      </c>
      <c r="K1196" s="181">
        <v>147</v>
      </c>
      <c r="L1196" s="181"/>
      <c r="M1196" s="181"/>
      <c r="N1196" s="596" t="s">
        <v>277</v>
      </c>
    </row>
    <row r="1197" spans="1:14" s="158" customFormat="1" ht="18" customHeight="1" x14ac:dyDescent="0.25">
      <c r="A1197" s="181">
        <v>29156</v>
      </c>
      <c r="B1197" s="701" t="s">
        <v>2040</v>
      </c>
      <c r="C1197" s="181" t="s">
        <v>2041</v>
      </c>
      <c r="D1197" s="181" t="s">
        <v>460</v>
      </c>
      <c r="E1197" s="181" t="s">
        <v>2042</v>
      </c>
      <c r="F1197" s="181" t="s">
        <v>304</v>
      </c>
      <c r="G1197" s="181" t="s">
        <v>440</v>
      </c>
      <c r="H1197" s="181" t="s">
        <v>7</v>
      </c>
      <c r="I1197" s="181" t="s">
        <v>2043</v>
      </c>
      <c r="J1197" s="181">
        <v>230220</v>
      </c>
      <c r="K1197" s="181">
        <v>57</v>
      </c>
      <c r="L1197" s="181"/>
      <c r="M1197" s="181"/>
      <c r="N1197" s="596" t="s">
        <v>277</v>
      </c>
    </row>
    <row r="1198" spans="1:14" s="158" customFormat="1" ht="18" customHeight="1" x14ac:dyDescent="0.25">
      <c r="A1198" s="181">
        <v>18228</v>
      </c>
      <c r="B1198" s="701" t="s">
        <v>2044</v>
      </c>
      <c r="C1198" s="181" t="s">
        <v>2045</v>
      </c>
      <c r="D1198" s="181" t="s">
        <v>460</v>
      </c>
      <c r="E1198" s="181" t="s">
        <v>2046</v>
      </c>
      <c r="F1198" s="181" t="s">
        <v>304</v>
      </c>
      <c r="G1198" s="181" t="s">
        <v>440</v>
      </c>
      <c r="H1198" s="181" t="s">
        <v>7</v>
      </c>
      <c r="I1198" s="181" t="s">
        <v>2047</v>
      </c>
      <c r="J1198" s="181">
        <v>126960</v>
      </c>
      <c r="K1198" s="181">
        <v>69</v>
      </c>
      <c r="L1198" s="181"/>
      <c r="M1198" s="181"/>
      <c r="N1198" s="596" t="s">
        <v>277</v>
      </c>
    </row>
    <row r="1199" spans="1:14" s="158" customFormat="1" ht="18" customHeight="1" x14ac:dyDescent="0.25">
      <c r="A1199" s="181">
        <v>76030</v>
      </c>
      <c r="B1199" s="701" t="s">
        <v>2048</v>
      </c>
      <c r="C1199" s="181" t="s">
        <v>2049</v>
      </c>
      <c r="D1199" s="181" t="s">
        <v>461</v>
      </c>
      <c r="E1199" s="181" t="s">
        <v>2050</v>
      </c>
      <c r="F1199" s="181" t="s">
        <v>304</v>
      </c>
      <c r="G1199" s="181" t="s">
        <v>2051</v>
      </c>
      <c r="H1199" s="181" t="s">
        <v>13</v>
      </c>
      <c r="I1199" s="181" t="s">
        <v>301</v>
      </c>
      <c r="J1199" s="181">
        <v>144480</v>
      </c>
      <c r="K1199" s="181">
        <v>40</v>
      </c>
      <c r="L1199" s="181"/>
      <c r="M1199" s="181"/>
      <c r="N1199" s="596" t="s">
        <v>277</v>
      </c>
    </row>
    <row r="1200" spans="1:14" s="158" customFormat="1" ht="18" customHeight="1" x14ac:dyDescent="0.25">
      <c r="A1200" s="181">
        <v>47708</v>
      </c>
      <c r="B1200" s="701" t="s">
        <v>2053</v>
      </c>
      <c r="C1200" s="181" t="s">
        <v>2054</v>
      </c>
      <c r="D1200" s="181" t="s">
        <v>464</v>
      </c>
      <c r="E1200" s="181" t="s">
        <v>2050</v>
      </c>
      <c r="F1200" s="181" t="s">
        <v>304</v>
      </c>
      <c r="G1200" s="181" t="s">
        <v>469</v>
      </c>
      <c r="H1200" s="181" t="s">
        <v>7</v>
      </c>
      <c r="I1200" s="181" t="s">
        <v>301</v>
      </c>
      <c r="J1200" s="181">
        <v>74260</v>
      </c>
      <c r="K1200" s="181">
        <v>160</v>
      </c>
      <c r="L1200" s="181"/>
      <c r="M1200" s="181"/>
      <c r="N1200" s="596" t="s">
        <v>277</v>
      </c>
    </row>
    <row r="1201" spans="1:14" s="158" customFormat="1" ht="18" customHeight="1" x14ac:dyDescent="0.25">
      <c r="A1201" s="181">
        <v>46328</v>
      </c>
      <c r="B1201" s="701" t="s">
        <v>14850</v>
      </c>
      <c r="C1201" s="181" t="s">
        <v>14851</v>
      </c>
      <c r="D1201" s="181" t="s">
        <v>464</v>
      </c>
      <c r="E1201" s="181" t="s">
        <v>2055</v>
      </c>
      <c r="F1201" s="181" t="s">
        <v>304</v>
      </c>
      <c r="G1201" s="181" t="s">
        <v>469</v>
      </c>
      <c r="H1201" s="181" t="s">
        <v>7</v>
      </c>
      <c r="I1201" s="181" t="s">
        <v>14852</v>
      </c>
      <c r="J1201" s="181">
        <v>83770</v>
      </c>
      <c r="K1201" s="181">
        <v>44</v>
      </c>
      <c r="L1201" s="181"/>
      <c r="M1201" s="181"/>
      <c r="N1201" s="596" t="s">
        <v>277</v>
      </c>
    </row>
    <row r="1202" spans="1:14" s="158" customFormat="1" ht="18" customHeight="1" x14ac:dyDescent="0.25">
      <c r="A1202" s="181">
        <v>46331</v>
      </c>
      <c r="B1202" s="701" t="s">
        <v>2056</v>
      </c>
      <c r="C1202" s="181" t="s">
        <v>2057</v>
      </c>
      <c r="D1202" s="181" t="s">
        <v>464</v>
      </c>
      <c r="E1202" s="181" t="s">
        <v>2058</v>
      </c>
      <c r="F1202" s="181" t="s">
        <v>304</v>
      </c>
      <c r="G1202" s="181" t="s">
        <v>469</v>
      </c>
      <c r="H1202" s="181" t="s">
        <v>7</v>
      </c>
      <c r="I1202" s="181" t="s">
        <v>2059</v>
      </c>
      <c r="J1202" s="181">
        <v>109890</v>
      </c>
      <c r="K1202" s="181">
        <v>20</v>
      </c>
      <c r="L1202" s="181"/>
      <c r="M1202" s="181"/>
      <c r="N1202" s="596" t="s">
        <v>277</v>
      </c>
    </row>
    <row r="1203" spans="1:14" s="158" customFormat="1" ht="18" customHeight="1" x14ac:dyDescent="0.25">
      <c r="A1203" s="181">
        <v>46377</v>
      </c>
      <c r="B1203" s="701" t="s">
        <v>2060</v>
      </c>
      <c r="C1203" s="181" t="s">
        <v>2061</v>
      </c>
      <c r="D1203" s="181" t="s">
        <v>464</v>
      </c>
      <c r="E1203" s="181" t="s">
        <v>2062</v>
      </c>
      <c r="F1203" s="181" t="s">
        <v>304</v>
      </c>
      <c r="G1203" s="181" t="s">
        <v>469</v>
      </c>
      <c r="H1203" s="181" t="s">
        <v>7</v>
      </c>
      <c r="I1203" s="181" t="s">
        <v>301</v>
      </c>
      <c r="J1203" s="181">
        <v>108190</v>
      </c>
      <c r="K1203" s="181">
        <v>39</v>
      </c>
      <c r="L1203" s="181"/>
      <c r="M1203" s="181"/>
      <c r="N1203" s="596" t="s">
        <v>277</v>
      </c>
    </row>
    <row r="1204" spans="1:14" s="158" customFormat="1" ht="18" customHeight="1" x14ac:dyDescent="0.25">
      <c r="A1204" s="181">
        <v>46376</v>
      </c>
      <c r="B1204" s="701" t="s">
        <v>11551</v>
      </c>
      <c r="C1204" s="181" t="s">
        <v>11552</v>
      </c>
      <c r="D1204" s="181" t="s">
        <v>464</v>
      </c>
      <c r="E1204" s="181" t="s">
        <v>11553</v>
      </c>
      <c r="F1204" s="181" t="s">
        <v>304</v>
      </c>
      <c r="G1204" s="181" t="s">
        <v>469</v>
      </c>
      <c r="H1204" s="181" t="s">
        <v>7</v>
      </c>
      <c r="I1204" s="181" t="s">
        <v>301</v>
      </c>
      <c r="J1204" s="181">
        <v>99420</v>
      </c>
      <c r="K1204" s="181">
        <v>36</v>
      </c>
      <c r="L1204" s="181"/>
      <c r="M1204" s="181"/>
      <c r="N1204" s="596" t="s">
        <v>277</v>
      </c>
    </row>
    <row r="1205" spans="1:14" s="158" customFormat="1" ht="18" customHeight="1" x14ac:dyDescent="0.25">
      <c r="A1205" s="181">
        <v>48121</v>
      </c>
      <c r="B1205" s="701" t="s">
        <v>2063</v>
      </c>
      <c r="C1205" s="181" t="s">
        <v>2064</v>
      </c>
      <c r="D1205" s="181" t="s">
        <v>464</v>
      </c>
      <c r="E1205" s="181" t="s">
        <v>2065</v>
      </c>
      <c r="F1205" s="181" t="s">
        <v>304</v>
      </c>
      <c r="G1205" s="181" t="s">
        <v>469</v>
      </c>
      <c r="H1205" s="181" t="s">
        <v>7</v>
      </c>
      <c r="I1205" s="181" t="s">
        <v>301</v>
      </c>
      <c r="J1205" s="181">
        <v>86840</v>
      </c>
      <c r="K1205" s="181">
        <v>3</v>
      </c>
      <c r="L1205" s="181"/>
      <c r="M1205" s="181"/>
      <c r="N1205" s="596" t="s">
        <v>277</v>
      </c>
    </row>
    <row r="1206" spans="1:14" s="158" customFormat="1" ht="18" customHeight="1" x14ac:dyDescent="0.25">
      <c r="A1206" s="181">
        <v>22675</v>
      </c>
      <c r="B1206" s="701" t="s">
        <v>2066</v>
      </c>
      <c r="C1206" s="181" t="s">
        <v>2067</v>
      </c>
      <c r="D1206" s="181" t="s">
        <v>464</v>
      </c>
      <c r="E1206" s="181" t="s">
        <v>2068</v>
      </c>
      <c r="F1206" s="181" t="s">
        <v>304</v>
      </c>
      <c r="G1206" s="181" t="s">
        <v>469</v>
      </c>
      <c r="H1206" s="181" t="s">
        <v>7</v>
      </c>
      <c r="I1206" s="181" t="s">
        <v>1326</v>
      </c>
      <c r="J1206" s="181">
        <v>92190</v>
      </c>
      <c r="K1206" s="181">
        <v>42</v>
      </c>
      <c r="L1206" s="181"/>
      <c r="M1206" s="181"/>
      <c r="N1206" s="596" t="s">
        <v>277</v>
      </c>
    </row>
    <row r="1207" spans="1:14" s="158" customFormat="1" ht="18" customHeight="1" x14ac:dyDescent="0.25">
      <c r="A1207" s="181">
        <v>10535</v>
      </c>
      <c r="B1207" s="701" t="s">
        <v>14853</v>
      </c>
      <c r="C1207" s="181" t="s">
        <v>14854</v>
      </c>
      <c r="D1207" s="181" t="s">
        <v>464</v>
      </c>
      <c r="E1207" s="181" t="s">
        <v>14855</v>
      </c>
      <c r="F1207" s="181" t="s">
        <v>304</v>
      </c>
      <c r="G1207" s="181" t="s">
        <v>469</v>
      </c>
      <c r="H1207" s="181" t="s">
        <v>7</v>
      </c>
      <c r="I1207" s="181" t="s">
        <v>14856</v>
      </c>
      <c r="J1207" s="181">
        <v>322610</v>
      </c>
      <c r="K1207" s="181">
        <v>12</v>
      </c>
      <c r="L1207" s="181"/>
      <c r="M1207" s="181"/>
      <c r="N1207" s="596" t="s">
        <v>277</v>
      </c>
    </row>
    <row r="1208" spans="1:14" s="158" customFormat="1" ht="18" customHeight="1" x14ac:dyDescent="0.25">
      <c r="A1208" s="181">
        <v>46332</v>
      </c>
      <c r="B1208" s="701" t="s">
        <v>14857</v>
      </c>
      <c r="C1208" s="181" t="s">
        <v>14858</v>
      </c>
      <c r="D1208" s="181" t="s">
        <v>464</v>
      </c>
      <c r="E1208" s="181" t="s">
        <v>1895</v>
      </c>
      <c r="F1208" s="181" t="s">
        <v>304</v>
      </c>
      <c r="G1208" s="181" t="s">
        <v>469</v>
      </c>
      <c r="H1208" s="181" t="s">
        <v>7</v>
      </c>
      <c r="I1208" s="181" t="s">
        <v>301</v>
      </c>
      <c r="J1208" s="181">
        <v>97670</v>
      </c>
      <c r="K1208" s="181">
        <v>19</v>
      </c>
      <c r="L1208" s="181"/>
      <c r="M1208" s="181"/>
      <c r="N1208" s="596" t="s">
        <v>277</v>
      </c>
    </row>
    <row r="1209" spans="1:14" s="158" customFormat="1" ht="18" customHeight="1" x14ac:dyDescent="0.25">
      <c r="A1209" s="181">
        <v>12748</v>
      </c>
      <c r="B1209" s="701" t="s">
        <v>11554</v>
      </c>
      <c r="C1209" s="181" t="s">
        <v>11555</v>
      </c>
      <c r="D1209" s="181" t="s">
        <v>464</v>
      </c>
      <c r="E1209" s="181" t="s">
        <v>11556</v>
      </c>
      <c r="F1209" s="181" t="s">
        <v>304</v>
      </c>
      <c r="G1209" s="181" t="s">
        <v>469</v>
      </c>
      <c r="H1209" s="181" t="s">
        <v>7</v>
      </c>
      <c r="I1209" s="181" t="s">
        <v>11557</v>
      </c>
      <c r="J1209" s="181">
        <v>126620</v>
      </c>
      <c r="K1209" s="181">
        <v>26</v>
      </c>
      <c r="L1209" s="181"/>
      <c r="M1209" s="181"/>
      <c r="N1209" s="596" t="s">
        <v>277</v>
      </c>
    </row>
    <row r="1210" spans="1:14" s="158" customFormat="1" ht="18" customHeight="1" x14ac:dyDescent="0.25">
      <c r="A1210" s="181">
        <v>45741</v>
      </c>
      <c r="B1210" s="701" t="s">
        <v>2069</v>
      </c>
      <c r="C1210" s="181" t="s">
        <v>2070</v>
      </c>
      <c r="D1210" s="181" t="s">
        <v>464</v>
      </c>
      <c r="E1210" s="181" t="s">
        <v>2052</v>
      </c>
      <c r="F1210" s="181" t="s">
        <v>304</v>
      </c>
      <c r="G1210" s="181" t="s">
        <v>469</v>
      </c>
      <c r="H1210" s="181" t="s">
        <v>7</v>
      </c>
      <c r="I1210" s="181" t="s">
        <v>2071</v>
      </c>
      <c r="J1210" s="181">
        <v>80960</v>
      </c>
      <c r="K1210" s="181">
        <v>33</v>
      </c>
      <c r="L1210" s="181"/>
      <c r="M1210" s="181"/>
      <c r="N1210" s="596" t="s">
        <v>277</v>
      </c>
    </row>
    <row r="1211" spans="1:14" s="158" customFormat="1" ht="18" customHeight="1" x14ac:dyDescent="0.25">
      <c r="A1211" s="181">
        <v>29591</v>
      </c>
      <c r="B1211" s="701" t="s">
        <v>14860</v>
      </c>
      <c r="C1211" s="181" t="s">
        <v>301</v>
      </c>
      <c r="D1211" s="181" t="s">
        <v>2072</v>
      </c>
      <c r="E1211" s="181" t="s">
        <v>1984</v>
      </c>
      <c r="F1211" s="181" t="s">
        <v>304</v>
      </c>
      <c r="G1211" s="181" t="s">
        <v>2073</v>
      </c>
      <c r="H1211" s="181" t="s">
        <v>7</v>
      </c>
      <c r="I1211" s="181" t="s">
        <v>301</v>
      </c>
      <c r="J1211" s="181">
        <v>42880</v>
      </c>
      <c r="K1211" s="181">
        <v>12</v>
      </c>
      <c r="L1211" s="181"/>
      <c r="M1211" s="181"/>
      <c r="N1211" s="596" t="s">
        <v>277</v>
      </c>
    </row>
    <row r="1212" spans="1:14" s="158" customFormat="1" ht="18" customHeight="1" x14ac:dyDescent="0.25">
      <c r="A1212" s="181">
        <v>78750</v>
      </c>
      <c r="B1212" s="701" t="s">
        <v>14861</v>
      </c>
      <c r="C1212" s="181" t="s">
        <v>301</v>
      </c>
      <c r="D1212" s="181" t="s">
        <v>2072</v>
      </c>
      <c r="E1212" s="181" t="s">
        <v>1984</v>
      </c>
      <c r="F1212" s="181" t="s">
        <v>304</v>
      </c>
      <c r="G1212" s="181" t="s">
        <v>518</v>
      </c>
      <c r="H1212" s="181" t="s">
        <v>9</v>
      </c>
      <c r="I1212" s="181" t="s">
        <v>301</v>
      </c>
      <c r="J1212" s="181">
        <v>52130</v>
      </c>
      <c r="K1212" s="181">
        <v>252</v>
      </c>
      <c r="L1212" s="181"/>
      <c r="M1212" s="181"/>
      <c r="N1212" s="596" t="s">
        <v>277</v>
      </c>
    </row>
    <row r="1213" spans="1:14" s="158" customFormat="1" ht="18" customHeight="1" x14ac:dyDescent="0.25">
      <c r="A1213" s="181">
        <v>18053</v>
      </c>
      <c r="B1213" s="701" t="s">
        <v>2074</v>
      </c>
      <c r="C1213" s="181" t="s">
        <v>14862</v>
      </c>
      <c r="D1213" s="181" t="s">
        <v>2072</v>
      </c>
      <c r="E1213" s="181" t="s">
        <v>2075</v>
      </c>
      <c r="F1213" s="181" t="s">
        <v>304</v>
      </c>
      <c r="G1213" s="181" t="s">
        <v>518</v>
      </c>
      <c r="H1213" s="181" t="s">
        <v>9</v>
      </c>
      <c r="I1213" s="181" t="s">
        <v>301</v>
      </c>
      <c r="J1213" s="181">
        <v>56220</v>
      </c>
      <c r="K1213" s="181">
        <v>43</v>
      </c>
      <c r="L1213" s="181"/>
      <c r="M1213" s="181"/>
      <c r="N1213" s="596" t="s">
        <v>277</v>
      </c>
    </row>
    <row r="1214" spans="1:14" s="158" customFormat="1" ht="18" customHeight="1" x14ac:dyDescent="0.25">
      <c r="A1214" s="181">
        <v>29594</v>
      </c>
      <c r="B1214" s="701" t="s">
        <v>2076</v>
      </c>
      <c r="C1214" s="181" t="s">
        <v>301</v>
      </c>
      <c r="D1214" s="181" t="s">
        <v>2072</v>
      </c>
      <c r="E1214" s="181" t="s">
        <v>2075</v>
      </c>
      <c r="F1214" s="181" t="s">
        <v>304</v>
      </c>
      <c r="G1214" s="181" t="s">
        <v>2073</v>
      </c>
      <c r="H1214" s="181" t="s">
        <v>7</v>
      </c>
      <c r="I1214" s="181" t="s">
        <v>301</v>
      </c>
      <c r="J1214" s="181">
        <v>39990</v>
      </c>
      <c r="K1214" s="181">
        <v>2</v>
      </c>
      <c r="L1214" s="181"/>
      <c r="M1214" s="181"/>
      <c r="N1214" s="596" t="s">
        <v>277</v>
      </c>
    </row>
    <row r="1215" spans="1:14" s="158" customFormat="1" ht="18" customHeight="1" x14ac:dyDescent="0.25">
      <c r="A1215" s="181">
        <v>29596</v>
      </c>
      <c r="B1215" s="701" t="s">
        <v>14863</v>
      </c>
      <c r="C1215" s="181" t="s">
        <v>301</v>
      </c>
      <c r="D1215" s="181" t="s">
        <v>2072</v>
      </c>
      <c r="E1215" s="181" t="s">
        <v>1966</v>
      </c>
      <c r="F1215" s="181" t="s">
        <v>304</v>
      </c>
      <c r="G1215" s="181" t="s">
        <v>2073</v>
      </c>
      <c r="H1215" s="181" t="s">
        <v>7</v>
      </c>
      <c r="I1215" s="181" t="s">
        <v>301</v>
      </c>
      <c r="J1215" s="181">
        <v>36970</v>
      </c>
      <c r="K1215" s="181">
        <v>32</v>
      </c>
      <c r="L1215" s="181"/>
      <c r="M1215" s="181"/>
      <c r="N1215" s="596" t="s">
        <v>277</v>
      </c>
    </row>
    <row r="1216" spans="1:14" s="158" customFormat="1" ht="18" customHeight="1" x14ac:dyDescent="0.25">
      <c r="A1216" s="181">
        <v>43497</v>
      </c>
      <c r="B1216" s="701" t="s">
        <v>14864</v>
      </c>
      <c r="C1216" s="181" t="s">
        <v>14865</v>
      </c>
      <c r="D1216" s="181" t="s">
        <v>2072</v>
      </c>
      <c r="E1216" s="181" t="s">
        <v>1966</v>
      </c>
      <c r="F1216" s="181" t="s">
        <v>304</v>
      </c>
      <c r="G1216" s="181" t="s">
        <v>518</v>
      </c>
      <c r="H1216" s="181" t="s">
        <v>9</v>
      </c>
      <c r="I1216" s="181" t="s">
        <v>2077</v>
      </c>
      <c r="J1216" s="181">
        <v>54270</v>
      </c>
      <c r="K1216" s="181">
        <v>69</v>
      </c>
      <c r="L1216" s="181"/>
      <c r="M1216" s="181"/>
      <c r="N1216" s="596" t="s">
        <v>277</v>
      </c>
    </row>
    <row r="1217" spans="1:14" s="158" customFormat="1" ht="18" customHeight="1" x14ac:dyDescent="0.25">
      <c r="A1217" s="181">
        <v>10730</v>
      </c>
      <c r="B1217" s="701" t="s">
        <v>14866</v>
      </c>
      <c r="C1217" s="181" t="s">
        <v>14867</v>
      </c>
      <c r="D1217" s="181" t="s">
        <v>2072</v>
      </c>
      <c r="E1217" s="181" t="s">
        <v>1886</v>
      </c>
      <c r="F1217" s="181" t="s">
        <v>304</v>
      </c>
      <c r="G1217" s="181" t="s">
        <v>518</v>
      </c>
      <c r="H1217" s="181" t="s">
        <v>9</v>
      </c>
      <c r="I1217" s="181" t="s">
        <v>2078</v>
      </c>
      <c r="J1217" s="181">
        <v>56410</v>
      </c>
      <c r="K1217" s="181">
        <v>37</v>
      </c>
      <c r="L1217" s="181"/>
      <c r="M1217" s="181"/>
      <c r="N1217" s="596" t="s">
        <v>277</v>
      </c>
    </row>
    <row r="1218" spans="1:14" s="158" customFormat="1" ht="18" customHeight="1" x14ac:dyDescent="0.25">
      <c r="A1218" s="181">
        <v>3212</v>
      </c>
      <c r="B1218" s="701" t="s">
        <v>14868</v>
      </c>
      <c r="C1218" s="181" t="s">
        <v>301</v>
      </c>
      <c r="D1218" s="181" t="s">
        <v>2072</v>
      </c>
      <c r="E1218" s="181" t="s">
        <v>2089</v>
      </c>
      <c r="F1218" s="181" t="s">
        <v>304</v>
      </c>
      <c r="G1218" s="181" t="s">
        <v>518</v>
      </c>
      <c r="H1218" s="181" t="s">
        <v>9</v>
      </c>
      <c r="I1218" s="181" t="s">
        <v>301</v>
      </c>
      <c r="J1218" s="181">
        <v>79120</v>
      </c>
      <c r="K1218" s="181">
        <v>10</v>
      </c>
      <c r="L1218" s="181"/>
      <c r="M1218" s="181"/>
      <c r="N1218" s="596" t="s">
        <v>277</v>
      </c>
    </row>
    <row r="1219" spans="1:14" s="158" customFormat="1" ht="18" customHeight="1" x14ac:dyDescent="0.25">
      <c r="A1219" s="181">
        <v>28101</v>
      </c>
      <c r="B1219" s="701" t="s">
        <v>14869</v>
      </c>
      <c r="C1219" s="181" t="s">
        <v>14870</v>
      </c>
      <c r="D1219" s="181" t="s">
        <v>2072</v>
      </c>
      <c r="E1219" s="181" t="s">
        <v>1973</v>
      </c>
      <c r="F1219" s="181" t="s">
        <v>304</v>
      </c>
      <c r="G1219" s="181" t="s">
        <v>518</v>
      </c>
      <c r="H1219" s="181" t="s">
        <v>9</v>
      </c>
      <c r="I1219" s="181" t="s">
        <v>14871</v>
      </c>
      <c r="J1219" s="181">
        <v>54810</v>
      </c>
      <c r="K1219" s="181">
        <v>24</v>
      </c>
      <c r="L1219" s="181"/>
      <c r="M1219" s="181"/>
      <c r="N1219" s="596" t="s">
        <v>277</v>
      </c>
    </row>
    <row r="1220" spans="1:14" s="158" customFormat="1" ht="18" customHeight="1" x14ac:dyDescent="0.25">
      <c r="A1220" s="181">
        <v>13465</v>
      </c>
      <c r="B1220" s="701" t="s">
        <v>14872</v>
      </c>
      <c r="C1220" s="181" t="s">
        <v>301</v>
      </c>
      <c r="D1220" s="181" t="s">
        <v>2072</v>
      </c>
      <c r="E1220" s="181" t="s">
        <v>14873</v>
      </c>
      <c r="F1220" s="181" t="s">
        <v>304</v>
      </c>
      <c r="G1220" s="181" t="s">
        <v>518</v>
      </c>
      <c r="H1220" s="181" t="s">
        <v>9</v>
      </c>
      <c r="I1220" s="181" t="s">
        <v>301</v>
      </c>
      <c r="J1220" s="181">
        <v>96070</v>
      </c>
      <c r="K1220" s="181">
        <v>4</v>
      </c>
      <c r="L1220" s="181"/>
      <c r="M1220" s="181"/>
      <c r="N1220" s="596" t="s">
        <v>277</v>
      </c>
    </row>
    <row r="1221" spans="1:14" s="158" customFormat="1" ht="18" customHeight="1" x14ac:dyDescent="0.25">
      <c r="A1221" s="181">
        <v>10649</v>
      </c>
      <c r="B1221" s="701" t="s">
        <v>14874</v>
      </c>
      <c r="C1221" s="181" t="s">
        <v>14875</v>
      </c>
      <c r="D1221" s="181" t="s">
        <v>2080</v>
      </c>
      <c r="E1221" s="181" t="s">
        <v>1984</v>
      </c>
      <c r="F1221" s="181" t="s">
        <v>304</v>
      </c>
      <c r="G1221" s="181" t="s">
        <v>518</v>
      </c>
      <c r="H1221" s="181" t="s">
        <v>9</v>
      </c>
      <c r="I1221" s="181" t="s">
        <v>301</v>
      </c>
      <c r="J1221" s="181">
        <v>115790</v>
      </c>
      <c r="K1221" s="181">
        <v>251</v>
      </c>
      <c r="L1221" s="181"/>
      <c r="M1221" s="181"/>
      <c r="N1221" s="596" t="s">
        <v>277</v>
      </c>
    </row>
    <row r="1222" spans="1:14" s="158" customFormat="1" ht="18" customHeight="1" x14ac:dyDescent="0.25">
      <c r="A1222" s="181">
        <v>80032</v>
      </c>
      <c r="B1222" s="701" t="s">
        <v>2082</v>
      </c>
      <c r="C1222" s="181" t="s">
        <v>2083</v>
      </c>
      <c r="D1222" s="181" t="s">
        <v>2080</v>
      </c>
      <c r="E1222" s="181" t="s">
        <v>1892</v>
      </c>
      <c r="F1222" s="181" t="s">
        <v>304</v>
      </c>
      <c r="G1222" s="181" t="s">
        <v>518</v>
      </c>
      <c r="H1222" s="181" t="s">
        <v>9</v>
      </c>
      <c r="I1222" s="181" t="s">
        <v>301</v>
      </c>
      <c r="J1222" s="181">
        <v>115720</v>
      </c>
      <c r="K1222" s="181">
        <v>26</v>
      </c>
      <c r="L1222" s="181"/>
      <c r="M1222" s="181"/>
      <c r="N1222" s="596" t="s">
        <v>277</v>
      </c>
    </row>
    <row r="1223" spans="1:14" s="158" customFormat="1" ht="18" customHeight="1" x14ac:dyDescent="0.25">
      <c r="A1223" s="181">
        <v>29602</v>
      </c>
      <c r="B1223" s="701" t="s">
        <v>14876</v>
      </c>
      <c r="C1223" s="181" t="s">
        <v>301</v>
      </c>
      <c r="D1223" s="181" t="s">
        <v>2080</v>
      </c>
      <c r="E1223" s="181" t="s">
        <v>2086</v>
      </c>
      <c r="F1223" s="181" t="s">
        <v>304</v>
      </c>
      <c r="G1223" s="181" t="s">
        <v>2073</v>
      </c>
      <c r="H1223" s="181" t="s">
        <v>7</v>
      </c>
      <c r="I1223" s="181" t="s">
        <v>301</v>
      </c>
      <c r="J1223" s="181">
        <v>66020</v>
      </c>
      <c r="K1223" s="181">
        <v>8</v>
      </c>
      <c r="L1223" s="181"/>
      <c r="M1223" s="181"/>
      <c r="N1223" s="596" t="s">
        <v>277</v>
      </c>
    </row>
    <row r="1224" spans="1:14" s="158" customFormat="1" ht="18" customHeight="1" x14ac:dyDescent="0.25">
      <c r="A1224" s="181">
        <v>74032</v>
      </c>
      <c r="B1224" s="701" t="s">
        <v>2084</v>
      </c>
      <c r="C1224" s="181" t="s">
        <v>2085</v>
      </c>
      <c r="D1224" s="181" t="s">
        <v>2080</v>
      </c>
      <c r="E1224" s="181" t="s">
        <v>2086</v>
      </c>
      <c r="F1224" s="181" t="s">
        <v>304</v>
      </c>
      <c r="G1224" s="181" t="s">
        <v>518</v>
      </c>
      <c r="H1224" s="181" t="s">
        <v>9</v>
      </c>
      <c r="I1224" s="181" t="s">
        <v>2087</v>
      </c>
      <c r="J1224" s="181">
        <v>107260</v>
      </c>
      <c r="K1224" s="181">
        <v>140</v>
      </c>
      <c r="L1224" s="181"/>
      <c r="M1224" s="181"/>
      <c r="N1224" s="596" t="s">
        <v>277</v>
      </c>
    </row>
    <row r="1225" spans="1:14" s="158" customFormat="1" ht="18" customHeight="1" x14ac:dyDescent="0.25">
      <c r="A1225" s="181">
        <v>29603</v>
      </c>
      <c r="B1225" s="701" t="s">
        <v>14877</v>
      </c>
      <c r="C1225" s="181" t="s">
        <v>301</v>
      </c>
      <c r="D1225" s="181" t="s">
        <v>2080</v>
      </c>
      <c r="E1225" s="181" t="s">
        <v>2088</v>
      </c>
      <c r="F1225" s="181" t="s">
        <v>304</v>
      </c>
      <c r="G1225" s="181" t="s">
        <v>2073</v>
      </c>
      <c r="H1225" s="181" t="s">
        <v>7</v>
      </c>
      <c r="I1225" s="181" t="s">
        <v>301</v>
      </c>
      <c r="J1225" s="181">
        <v>78340</v>
      </c>
      <c r="K1225" s="181">
        <v>40</v>
      </c>
      <c r="L1225" s="181"/>
      <c r="M1225" s="181"/>
      <c r="N1225" s="596" t="s">
        <v>277</v>
      </c>
    </row>
    <row r="1226" spans="1:14" s="158" customFormat="1" ht="18" customHeight="1" x14ac:dyDescent="0.25">
      <c r="A1226" s="181">
        <v>6002</v>
      </c>
      <c r="B1226" s="701" t="s">
        <v>14878</v>
      </c>
      <c r="C1226" s="181" t="s">
        <v>14879</v>
      </c>
      <c r="D1226" s="181" t="s">
        <v>2080</v>
      </c>
      <c r="E1226" s="181" t="s">
        <v>14880</v>
      </c>
      <c r="F1226" s="181" t="s">
        <v>304</v>
      </c>
      <c r="G1226" s="181" t="s">
        <v>518</v>
      </c>
      <c r="H1226" s="181" t="s">
        <v>9</v>
      </c>
      <c r="I1226" s="181" t="s">
        <v>2316</v>
      </c>
      <c r="J1226" s="181">
        <v>107260</v>
      </c>
      <c r="K1226" s="181">
        <v>60</v>
      </c>
      <c r="L1226" s="181"/>
      <c r="M1226" s="181"/>
      <c r="N1226" s="596" t="s">
        <v>277</v>
      </c>
    </row>
    <row r="1227" spans="1:14" s="158" customFormat="1" ht="18" customHeight="1" x14ac:dyDescent="0.25">
      <c r="A1227" s="181">
        <v>13466</v>
      </c>
      <c r="B1227" s="701" t="s">
        <v>2091</v>
      </c>
      <c r="C1227" s="181" t="s">
        <v>301</v>
      </c>
      <c r="D1227" s="181" t="s">
        <v>2080</v>
      </c>
      <c r="E1227" s="181" t="s">
        <v>2092</v>
      </c>
      <c r="F1227" s="181" t="s">
        <v>304</v>
      </c>
      <c r="G1227" s="181" t="s">
        <v>518</v>
      </c>
      <c r="H1227" s="181" t="s">
        <v>9</v>
      </c>
      <c r="I1227" s="181" t="s">
        <v>301</v>
      </c>
      <c r="J1227" s="181">
        <v>72930</v>
      </c>
      <c r="K1227" s="181">
        <v>9</v>
      </c>
      <c r="L1227" s="181"/>
      <c r="M1227" s="181"/>
      <c r="N1227" s="596" t="s">
        <v>277</v>
      </c>
    </row>
    <row r="1228" spans="1:14" s="158" customFormat="1" ht="18" customHeight="1" x14ac:dyDescent="0.25">
      <c r="A1228" s="181">
        <v>13534</v>
      </c>
      <c r="B1228" s="701" t="s">
        <v>11118</v>
      </c>
      <c r="C1228" s="181" t="s">
        <v>301</v>
      </c>
      <c r="D1228" s="181" t="s">
        <v>2080</v>
      </c>
      <c r="E1228" s="181" t="s">
        <v>11119</v>
      </c>
      <c r="F1228" s="181" t="s">
        <v>304</v>
      </c>
      <c r="G1228" s="181" t="s">
        <v>518</v>
      </c>
      <c r="H1228" s="181" t="s">
        <v>9</v>
      </c>
      <c r="I1228" s="181" t="s">
        <v>301</v>
      </c>
      <c r="J1228" s="181">
        <v>98880</v>
      </c>
      <c r="K1228" s="181">
        <v>2</v>
      </c>
      <c r="L1228" s="181"/>
      <c r="M1228" s="181"/>
      <c r="N1228" s="596" t="s">
        <v>277</v>
      </c>
    </row>
    <row r="1229" spans="1:14" s="158" customFormat="1" ht="18" customHeight="1" x14ac:dyDescent="0.25">
      <c r="A1229" s="181">
        <v>10316</v>
      </c>
      <c r="B1229" s="701" t="s">
        <v>14881</v>
      </c>
      <c r="C1229" s="181" t="s">
        <v>301</v>
      </c>
      <c r="D1229" s="181" t="s">
        <v>2080</v>
      </c>
      <c r="E1229" s="181" t="s">
        <v>14882</v>
      </c>
      <c r="F1229" s="181" t="s">
        <v>304</v>
      </c>
      <c r="G1229" s="181" t="s">
        <v>518</v>
      </c>
      <c r="H1229" s="181" t="s">
        <v>9</v>
      </c>
      <c r="I1229" s="181" t="s">
        <v>2090</v>
      </c>
      <c r="J1229" s="181">
        <v>203790</v>
      </c>
      <c r="K1229" s="181">
        <v>10</v>
      </c>
      <c r="L1229" s="181"/>
      <c r="M1229" s="181"/>
      <c r="N1229" s="596" t="s">
        <v>277</v>
      </c>
    </row>
    <row r="1230" spans="1:14" s="158" customFormat="1" ht="18" customHeight="1" x14ac:dyDescent="0.25">
      <c r="A1230" s="181">
        <v>5753</v>
      </c>
      <c r="B1230" s="701" t="s">
        <v>2093</v>
      </c>
      <c r="C1230" s="181" t="s">
        <v>301</v>
      </c>
      <c r="D1230" s="181" t="s">
        <v>515</v>
      </c>
      <c r="E1230" s="181" t="s">
        <v>2094</v>
      </c>
      <c r="F1230" s="181" t="s">
        <v>304</v>
      </c>
      <c r="G1230" s="181" t="s">
        <v>518</v>
      </c>
      <c r="H1230" s="181" t="s">
        <v>9</v>
      </c>
      <c r="I1230" s="181" t="s">
        <v>2095</v>
      </c>
      <c r="J1230" s="181">
        <v>191760</v>
      </c>
      <c r="K1230" s="181">
        <v>18</v>
      </c>
      <c r="L1230" s="181"/>
      <c r="M1230" s="181"/>
      <c r="N1230" s="596" t="s">
        <v>277</v>
      </c>
    </row>
    <row r="1231" spans="1:14" s="158" customFormat="1" ht="18" customHeight="1" x14ac:dyDescent="0.25">
      <c r="A1231" s="181">
        <v>20359</v>
      </c>
      <c r="B1231" s="701" t="s">
        <v>2096</v>
      </c>
      <c r="C1231" s="181" t="s">
        <v>301</v>
      </c>
      <c r="D1231" s="181" t="s">
        <v>515</v>
      </c>
      <c r="E1231" s="181" t="s">
        <v>2097</v>
      </c>
      <c r="F1231" s="181" t="s">
        <v>304</v>
      </c>
      <c r="G1231" s="181" t="s">
        <v>518</v>
      </c>
      <c r="H1231" s="181" t="s">
        <v>9</v>
      </c>
      <c r="I1231" s="181" t="s">
        <v>2098</v>
      </c>
      <c r="J1231" s="181">
        <v>189730</v>
      </c>
      <c r="K1231" s="181">
        <v>11</v>
      </c>
      <c r="L1231" s="181"/>
      <c r="M1231" s="181"/>
      <c r="N1231" s="596" t="s">
        <v>277</v>
      </c>
    </row>
    <row r="1232" spans="1:14" s="158" customFormat="1" ht="18" customHeight="1" x14ac:dyDescent="0.25">
      <c r="A1232" s="181">
        <v>18287</v>
      </c>
      <c r="B1232" s="701" t="s">
        <v>2101</v>
      </c>
      <c r="C1232" s="181" t="s">
        <v>301</v>
      </c>
      <c r="D1232" s="181" t="s">
        <v>515</v>
      </c>
      <c r="E1232" s="181" t="s">
        <v>2102</v>
      </c>
      <c r="F1232" s="181" t="s">
        <v>304</v>
      </c>
      <c r="G1232" s="181" t="s">
        <v>518</v>
      </c>
      <c r="H1232" s="181" t="s">
        <v>9</v>
      </c>
      <c r="I1232" s="181" t="s">
        <v>2103</v>
      </c>
      <c r="J1232" s="181">
        <v>394470</v>
      </c>
      <c r="K1232" s="181">
        <v>1</v>
      </c>
      <c r="L1232" s="181"/>
      <c r="M1232" s="181"/>
      <c r="N1232" s="596" t="s">
        <v>277</v>
      </c>
    </row>
    <row r="1233" spans="1:14" s="158" customFormat="1" ht="18" customHeight="1" x14ac:dyDescent="0.25">
      <c r="A1233" s="181">
        <v>30241</v>
      </c>
      <c r="B1233" s="701" t="s">
        <v>2104</v>
      </c>
      <c r="C1233" s="181" t="s">
        <v>301</v>
      </c>
      <c r="D1233" s="181" t="s">
        <v>515</v>
      </c>
      <c r="E1233" s="181" t="s">
        <v>2105</v>
      </c>
      <c r="F1233" s="181" t="s">
        <v>304</v>
      </c>
      <c r="G1233" s="181" t="s">
        <v>518</v>
      </c>
      <c r="H1233" s="181" t="s">
        <v>9</v>
      </c>
      <c r="I1233" s="181" t="s">
        <v>2106</v>
      </c>
      <c r="J1233" s="181">
        <v>432000</v>
      </c>
      <c r="K1233" s="181">
        <v>4</v>
      </c>
      <c r="L1233" s="181"/>
      <c r="M1233" s="181"/>
      <c r="N1233" s="596" t="s">
        <v>277</v>
      </c>
    </row>
    <row r="1234" spans="1:14" s="158" customFormat="1" ht="18" customHeight="1" x14ac:dyDescent="0.25">
      <c r="A1234" s="181">
        <v>11603</v>
      </c>
      <c r="B1234" s="701" t="s">
        <v>14883</v>
      </c>
      <c r="C1234" s="181" t="s">
        <v>301</v>
      </c>
      <c r="D1234" s="181" t="s">
        <v>515</v>
      </c>
      <c r="E1234" s="181" t="s">
        <v>14884</v>
      </c>
      <c r="F1234" s="181" t="s">
        <v>304</v>
      </c>
      <c r="G1234" s="181" t="s">
        <v>518</v>
      </c>
      <c r="H1234" s="181" t="s">
        <v>9</v>
      </c>
      <c r="I1234" s="181" t="s">
        <v>14885</v>
      </c>
      <c r="J1234" s="181">
        <v>508150</v>
      </c>
      <c r="K1234" s="181">
        <v>1</v>
      </c>
      <c r="L1234" s="181"/>
      <c r="M1234" s="181"/>
      <c r="N1234" s="596" t="s">
        <v>277</v>
      </c>
    </row>
    <row r="1235" spans="1:14" s="158" customFormat="1" ht="18" customHeight="1" x14ac:dyDescent="0.25">
      <c r="A1235" s="181">
        <v>25461</v>
      </c>
      <c r="B1235" s="701" t="s">
        <v>2108</v>
      </c>
      <c r="C1235" s="181" t="s">
        <v>2109</v>
      </c>
      <c r="D1235" s="181" t="s">
        <v>525</v>
      </c>
      <c r="E1235" s="181" t="s">
        <v>2110</v>
      </c>
      <c r="F1235" s="181" t="s">
        <v>304</v>
      </c>
      <c r="G1235" s="181" t="s">
        <v>2107</v>
      </c>
      <c r="H1235" s="181" t="s">
        <v>14</v>
      </c>
      <c r="I1235" s="181" t="s">
        <v>2111</v>
      </c>
      <c r="J1235" s="181">
        <v>84540</v>
      </c>
      <c r="K1235" s="181">
        <v>40</v>
      </c>
      <c r="L1235" s="181"/>
      <c r="M1235" s="181"/>
      <c r="N1235" s="596" t="s">
        <v>277</v>
      </c>
    </row>
    <row r="1236" spans="1:14" s="158" customFormat="1" ht="18" customHeight="1" x14ac:dyDescent="0.25">
      <c r="A1236" s="181">
        <v>14296</v>
      </c>
      <c r="B1236" s="701" t="s">
        <v>2113</v>
      </c>
      <c r="C1236" s="181" t="s">
        <v>2114</v>
      </c>
      <c r="D1236" s="181" t="s">
        <v>535</v>
      </c>
      <c r="E1236" s="181" t="s">
        <v>2115</v>
      </c>
      <c r="F1236" s="181" t="s">
        <v>304</v>
      </c>
      <c r="G1236" s="181" t="s">
        <v>536</v>
      </c>
      <c r="H1236" s="181" t="s">
        <v>7</v>
      </c>
      <c r="I1236" s="181" t="s">
        <v>2116</v>
      </c>
      <c r="J1236" s="181">
        <v>314760</v>
      </c>
      <c r="K1236" s="181">
        <v>159</v>
      </c>
      <c r="L1236" s="181"/>
      <c r="M1236" s="181"/>
      <c r="N1236" s="596" t="s">
        <v>277</v>
      </c>
    </row>
    <row r="1237" spans="1:14" s="158" customFormat="1" ht="18" customHeight="1" x14ac:dyDescent="0.25">
      <c r="A1237" s="181">
        <v>20415</v>
      </c>
      <c r="B1237" s="701" t="s">
        <v>2117</v>
      </c>
      <c r="C1237" s="181" t="s">
        <v>2118</v>
      </c>
      <c r="D1237" s="181" t="s">
        <v>535</v>
      </c>
      <c r="E1237" s="181" t="s">
        <v>2115</v>
      </c>
      <c r="F1237" s="181" t="s">
        <v>304</v>
      </c>
      <c r="G1237" s="181" t="s">
        <v>540</v>
      </c>
      <c r="H1237" s="181" t="s">
        <v>12</v>
      </c>
      <c r="I1237" s="181" t="s">
        <v>2119</v>
      </c>
      <c r="J1237" s="181">
        <v>348940</v>
      </c>
      <c r="K1237" s="181">
        <v>27</v>
      </c>
      <c r="L1237" s="181"/>
      <c r="M1237" s="181"/>
      <c r="N1237" s="596" t="s">
        <v>277</v>
      </c>
    </row>
    <row r="1238" spans="1:14" s="158" customFormat="1" ht="18" customHeight="1" x14ac:dyDescent="0.25">
      <c r="A1238" s="181">
        <v>10007</v>
      </c>
      <c r="B1238" s="701" t="s">
        <v>2120</v>
      </c>
      <c r="C1238" s="181" t="s">
        <v>2121</v>
      </c>
      <c r="D1238" s="181" t="s">
        <v>535</v>
      </c>
      <c r="E1238" s="181" t="s">
        <v>2122</v>
      </c>
      <c r="F1238" s="181" t="s">
        <v>304</v>
      </c>
      <c r="G1238" s="181" t="s">
        <v>540</v>
      </c>
      <c r="H1238" s="181" t="s">
        <v>12</v>
      </c>
      <c r="I1238" s="181" t="s">
        <v>2123</v>
      </c>
      <c r="J1238" s="181">
        <v>298270</v>
      </c>
      <c r="K1238" s="181">
        <v>2</v>
      </c>
      <c r="L1238" s="181"/>
      <c r="M1238" s="181"/>
      <c r="N1238" s="596" t="s">
        <v>277</v>
      </c>
    </row>
    <row r="1239" spans="1:14" s="158" customFormat="1" ht="18" customHeight="1" x14ac:dyDescent="0.25">
      <c r="A1239" s="181">
        <v>30395</v>
      </c>
      <c r="B1239" s="701" t="s">
        <v>2125</v>
      </c>
      <c r="C1239" s="181" t="s">
        <v>301</v>
      </c>
      <c r="D1239" s="181" t="s">
        <v>535</v>
      </c>
      <c r="E1239" s="181" t="s">
        <v>2126</v>
      </c>
      <c r="F1239" s="181" t="s">
        <v>304</v>
      </c>
      <c r="G1239" s="181" t="s">
        <v>2112</v>
      </c>
      <c r="H1239" s="181" t="s">
        <v>5</v>
      </c>
      <c r="I1239" s="181" t="s">
        <v>2127</v>
      </c>
      <c r="J1239" s="181">
        <v>351220</v>
      </c>
      <c r="K1239" s="181">
        <v>3</v>
      </c>
      <c r="L1239" s="181"/>
      <c r="M1239" s="181"/>
      <c r="N1239" s="596" t="s">
        <v>277</v>
      </c>
    </row>
    <row r="1240" spans="1:14" s="158" customFormat="1" ht="18" customHeight="1" x14ac:dyDescent="0.25">
      <c r="A1240" s="181">
        <v>30396</v>
      </c>
      <c r="B1240" s="701" t="s">
        <v>2128</v>
      </c>
      <c r="C1240" s="181" t="s">
        <v>301</v>
      </c>
      <c r="D1240" s="181" t="s">
        <v>535</v>
      </c>
      <c r="E1240" s="181" t="s">
        <v>2129</v>
      </c>
      <c r="F1240" s="181" t="s">
        <v>304</v>
      </c>
      <c r="G1240" s="181" t="s">
        <v>2112</v>
      </c>
      <c r="H1240" s="181" t="s">
        <v>5</v>
      </c>
      <c r="I1240" s="181" t="s">
        <v>2130</v>
      </c>
      <c r="J1240" s="181">
        <v>445850</v>
      </c>
      <c r="K1240" s="181">
        <v>2</v>
      </c>
      <c r="L1240" s="181"/>
      <c r="M1240" s="181"/>
      <c r="N1240" s="596" t="s">
        <v>277</v>
      </c>
    </row>
    <row r="1241" spans="1:14" s="158" customFormat="1" ht="18" customHeight="1" x14ac:dyDescent="0.25">
      <c r="A1241" s="181">
        <v>8400</v>
      </c>
      <c r="B1241" s="701" t="s">
        <v>2131</v>
      </c>
      <c r="C1241" s="181" t="s">
        <v>2132</v>
      </c>
      <c r="D1241" s="181" t="s">
        <v>546</v>
      </c>
      <c r="E1241" s="181" t="s">
        <v>2133</v>
      </c>
      <c r="F1241" s="181" t="s">
        <v>304</v>
      </c>
      <c r="G1241" s="181" t="s">
        <v>536</v>
      </c>
      <c r="H1241" s="181" t="s">
        <v>7</v>
      </c>
      <c r="I1241" s="181" t="s">
        <v>2134</v>
      </c>
      <c r="J1241" s="181">
        <v>80820</v>
      </c>
      <c r="K1241" s="181">
        <v>13</v>
      </c>
      <c r="L1241" s="181"/>
      <c r="M1241" s="181"/>
      <c r="N1241" s="596" t="s">
        <v>277</v>
      </c>
    </row>
    <row r="1242" spans="1:14" s="158" customFormat="1" ht="18" customHeight="1" x14ac:dyDescent="0.25">
      <c r="A1242" s="181">
        <v>21983</v>
      </c>
      <c r="B1242" s="701" t="s">
        <v>2135</v>
      </c>
      <c r="C1242" s="181" t="s">
        <v>301</v>
      </c>
      <c r="D1242" s="181" t="s">
        <v>546</v>
      </c>
      <c r="E1242" s="181" t="s">
        <v>2136</v>
      </c>
      <c r="F1242" s="181" t="s">
        <v>304</v>
      </c>
      <c r="G1242" s="181" t="s">
        <v>540</v>
      </c>
      <c r="H1242" s="181" t="s">
        <v>12</v>
      </c>
      <c r="I1242" s="181" t="s">
        <v>301</v>
      </c>
      <c r="J1242" s="181">
        <v>109910</v>
      </c>
      <c r="K1242" s="181">
        <v>14</v>
      </c>
      <c r="L1242" s="181"/>
      <c r="M1242" s="181"/>
      <c r="N1242" s="596" t="s">
        <v>277</v>
      </c>
    </row>
    <row r="1243" spans="1:14" s="158" customFormat="1" ht="18" customHeight="1" x14ac:dyDescent="0.25">
      <c r="A1243" s="181">
        <v>23101</v>
      </c>
      <c r="B1243" s="701" t="s">
        <v>2137</v>
      </c>
      <c r="C1243" s="181" t="s">
        <v>2138</v>
      </c>
      <c r="D1243" s="181" t="s">
        <v>546</v>
      </c>
      <c r="E1243" s="181" t="s">
        <v>2136</v>
      </c>
      <c r="F1243" s="181" t="s">
        <v>304</v>
      </c>
      <c r="G1243" s="181" t="s">
        <v>536</v>
      </c>
      <c r="H1243" s="181" t="s">
        <v>7</v>
      </c>
      <c r="I1243" s="181" t="s">
        <v>1726</v>
      </c>
      <c r="J1243" s="181">
        <v>51060</v>
      </c>
      <c r="K1243" s="181">
        <v>96</v>
      </c>
      <c r="L1243" s="181"/>
      <c r="M1243" s="181"/>
      <c r="N1243" s="596" t="s">
        <v>277</v>
      </c>
    </row>
    <row r="1244" spans="1:14" s="158" customFormat="1" ht="18" customHeight="1" x14ac:dyDescent="0.25">
      <c r="A1244" s="181">
        <v>30412</v>
      </c>
      <c r="B1244" s="701" t="s">
        <v>2139</v>
      </c>
      <c r="C1244" s="181" t="s">
        <v>301</v>
      </c>
      <c r="D1244" s="181" t="s">
        <v>546</v>
      </c>
      <c r="E1244" s="181" t="s">
        <v>2129</v>
      </c>
      <c r="F1244" s="181" t="s">
        <v>304</v>
      </c>
      <c r="G1244" s="181" t="s">
        <v>2112</v>
      </c>
      <c r="H1244" s="181" t="s">
        <v>5</v>
      </c>
      <c r="I1244" s="181" t="s">
        <v>2130</v>
      </c>
      <c r="J1244" s="181">
        <v>96280</v>
      </c>
      <c r="K1244" s="181">
        <v>6</v>
      </c>
      <c r="L1244" s="181"/>
      <c r="M1244" s="181"/>
      <c r="N1244" s="596" t="s">
        <v>277</v>
      </c>
    </row>
    <row r="1245" spans="1:14" s="158" customFormat="1" ht="18" customHeight="1" x14ac:dyDescent="0.25">
      <c r="A1245" s="181">
        <v>25474</v>
      </c>
      <c r="B1245" s="701" t="s">
        <v>2140</v>
      </c>
      <c r="C1245" s="181" t="s">
        <v>2141</v>
      </c>
      <c r="D1245" s="181" t="s">
        <v>2142</v>
      </c>
      <c r="E1245" s="181" t="s">
        <v>2143</v>
      </c>
      <c r="F1245" s="181" t="s">
        <v>304</v>
      </c>
      <c r="G1245" s="181" t="s">
        <v>2107</v>
      </c>
      <c r="H1245" s="181" t="s">
        <v>14</v>
      </c>
      <c r="I1245" s="181" t="s">
        <v>2144</v>
      </c>
      <c r="J1245" s="181">
        <v>92120</v>
      </c>
      <c r="K1245" s="181">
        <v>4</v>
      </c>
      <c r="L1245" s="181"/>
      <c r="M1245" s="181"/>
      <c r="N1245" s="596" t="s">
        <v>277</v>
      </c>
    </row>
    <row r="1246" spans="1:14" s="158" customFormat="1" ht="18" customHeight="1" x14ac:dyDescent="0.25">
      <c r="A1246" s="181">
        <v>4685</v>
      </c>
      <c r="B1246" s="701" t="s">
        <v>16562</v>
      </c>
      <c r="C1246" s="181" t="s">
        <v>301</v>
      </c>
      <c r="D1246" s="181" t="s">
        <v>549</v>
      </c>
      <c r="E1246" s="181" t="s">
        <v>1884</v>
      </c>
      <c r="F1246" s="181" t="s">
        <v>304</v>
      </c>
      <c r="G1246" s="181" t="s">
        <v>1876</v>
      </c>
      <c r="H1246" s="181" t="s">
        <v>5</v>
      </c>
      <c r="I1246" s="181" t="s">
        <v>301</v>
      </c>
      <c r="J1246" s="181">
        <v>242430</v>
      </c>
      <c r="K1246" s="181">
        <v>4</v>
      </c>
      <c r="L1246" s="181"/>
      <c r="M1246" s="181"/>
      <c r="N1246" s="596" t="s">
        <v>277</v>
      </c>
    </row>
    <row r="1247" spans="1:14" s="158" customFormat="1" ht="18" customHeight="1" x14ac:dyDescent="0.25">
      <c r="A1247" s="181">
        <v>29166</v>
      </c>
      <c r="B1247" s="701" t="s">
        <v>12018</v>
      </c>
      <c r="C1247" s="181" t="s">
        <v>12019</v>
      </c>
      <c r="D1247" s="181" t="s">
        <v>549</v>
      </c>
      <c r="E1247" s="181" t="s">
        <v>12020</v>
      </c>
      <c r="F1247" s="181" t="s">
        <v>304</v>
      </c>
      <c r="G1247" s="181" t="s">
        <v>550</v>
      </c>
      <c r="H1247" s="181" t="s">
        <v>5</v>
      </c>
      <c r="I1247" s="181" t="s">
        <v>12021</v>
      </c>
      <c r="J1247" s="181">
        <v>300930</v>
      </c>
      <c r="K1247" s="181">
        <v>2</v>
      </c>
      <c r="L1247" s="181"/>
      <c r="M1247" s="181"/>
      <c r="N1247" s="596" t="s">
        <v>277</v>
      </c>
    </row>
    <row r="1248" spans="1:14" s="158" customFormat="1" ht="18" customHeight="1" x14ac:dyDescent="0.25">
      <c r="A1248" s="181">
        <v>78773</v>
      </c>
      <c r="B1248" s="701" t="s">
        <v>2146</v>
      </c>
      <c r="C1248" s="181" t="s">
        <v>301</v>
      </c>
      <c r="D1248" s="181" t="s">
        <v>2147</v>
      </c>
      <c r="E1248" s="181" t="s">
        <v>2148</v>
      </c>
      <c r="F1248" s="181" t="s">
        <v>304</v>
      </c>
      <c r="G1248" s="181" t="s">
        <v>1508</v>
      </c>
      <c r="H1248" s="181" t="s">
        <v>7</v>
      </c>
      <c r="I1248" s="181" t="s">
        <v>2149</v>
      </c>
      <c r="J1248" s="181">
        <v>72180</v>
      </c>
      <c r="K1248" s="181">
        <v>66</v>
      </c>
      <c r="L1248" s="181"/>
      <c r="M1248" s="181"/>
      <c r="N1248" s="596" t="s">
        <v>277</v>
      </c>
    </row>
    <row r="1249" spans="1:14" s="158" customFormat="1" ht="18" customHeight="1" x14ac:dyDescent="0.25">
      <c r="A1249" s="181">
        <v>18097</v>
      </c>
      <c r="B1249" s="701" t="s">
        <v>2152</v>
      </c>
      <c r="C1249" s="181" t="s">
        <v>2153</v>
      </c>
      <c r="D1249" s="181" t="s">
        <v>2147</v>
      </c>
      <c r="E1249" s="181" t="s">
        <v>2151</v>
      </c>
      <c r="F1249" s="181" t="s">
        <v>304</v>
      </c>
      <c r="G1249" s="181" t="s">
        <v>1989</v>
      </c>
      <c r="H1249" s="181" t="s">
        <v>13</v>
      </c>
      <c r="I1249" s="181" t="s">
        <v>1133</v>
      </c>
      <c r="J1249" s="181">
        <v>242480</v>
      </c>
      <c r="K1249" s="181">
        <v>5</v>
      </c>
      <c r="L1249" s="181"/>
      <c r="M1249" s="181"/>
      <c r="N1249" s="596" t="s">
        <v>277</v>
      </c>
    </row>
    <row r="1250" spans="1:14" s="158" customFormat="1" ht="18" customHeight="1" x14ac:dyDescent="0.25">
      <c r="A1250" s="181">
        <v>23209</v>
      </c>
      <c r="B1250" s="701" t="s">
        <v>2150</v>
      </c>
      <c r="C1250" s="181" t="s">
        <v>301</v>
      </c>
      <c r="D1250" s="181" t="s">
        <v>2147</v>
      </c>
      <c r="E1250" s="181" t="s">
        <v>2151</v>
      </c>
      <c r="F1250" s="181" t="s">
        <v>304</v>
      </c>
      <c r="G1250" s="181" t="s">
        <v>1508</v>
      </c>
      <c r="H1250" s="181" t="s">
        <v>7</v>
      </c>
      <c r="I1250" s="181" t="s">
        <v>1133</v>
      </c>
      <c r="J1250" s="181">
        <v>82820</v>
      </c>
      <c r="K1250" s="181">
        <v>5</v>
      </c>
      <c r="L1250" s="181"/>
      <c r="M1250" s="181"/>
      <c r="N1250" s="596" t="s">
        <v>277</v>
      </c>
    </row>
    <row r="1251" spans="1:14" s="158" customFormat="1" ht="18" customHeight="1" x14ac:dyDescent="0.25">
      <c r="A1251" s="181">
        <v>21862</v>
      </c>
      <c r="B1251" s="701" t="s">
        <v>16563</v>
      </c>
      <c r="C1251" s="181" t="s">
        <v>16564</v>
      </c>
      <c r="D1251" s="181" t="s">
        <v>2155</v>
      </c>
      <c r="E1251" s="181" t="s">
        <v>1934</v>
      </c>
      <c r="F1251" s="181" t="s">
        <v>304</v>
      </c>
      <c r="G1251" s="181" t="s">
        <v>1508</v>
      </c>
      <c r="H1251" s="181" t="s">
        <v>7</v>
      </c>
      <c r="I1251" s="181" t="s">
        <v>301</v>
      </c>
      <c r="J1251" s="181">
        <v>95980</v>
      </c>
      <c r="K1251" s="181">
        <v>75</v>
      </c>
      <c r="L1251" s="181"/>
      <c r="M1251" s="181"/>
      <c r="N1251" s="596" t="s">
        <v>277</v>
      </c>
    </row>
    <row r="1252" spans="1:14" s="158" customFormat="1" ht="18" customHeight="1" x14ac:dyDescent="0.25">
      <c r="A1252" s="181">
        <v>16613</v>
      </c>
      <c r="B1252" s="701">
        <v>830030</v>
      </c>
      <c r="C1252" s="181" t="s">
        <v>301</v>
      </c>
      <c r="D1252" s="181" t="s">
        <v>553</v>
      </c>
      <c r="E1252" s="181" t="s">
        <v>13028</v>
      </c>
      <c r="F1252" s="181" t="s">
        <v>304</v>
      </c>
      <c r="G1252" s="181" t="s">
        <v>554</v>
      </c>
      <c r="H1252" s="181" t="s">
        <v>5</v>
      </c>
      <c r="I1252" s="181" t="s">
        <v>13029</v>
      </c>
      <c r="J1252" s="181">
        <v>16380</v>
      </c>
      <c r="K1252" s="181">
        <v>20</v>
      </c>
      <c r="L1252" s="181"/>
      <c r="M1252" s="181"/>
      <c r="N1252" s="596" t="s">
        <v>277</v>
      </c>
    </row>
    <row r="1253" spans="1:14" s="158" customFormat="1" ht="18" customHeight="1" x14ac:dyDescent="0.25">
      <c r="A1253" s="181">
        <v>24218</v>
      </c>
      <c r="B1253" s="701">
        <v>820004</v>
      </c>
      <c r="C1253" s="181" t="s">
        <v>301</v>
      </c>
      <c r="D1253" s="181" t="s">
        <v>555</v>
      </c>
      <c r="E1253" s="181" t="s">
        <v>1966</v>
      </c>
      <c r="F1253" s="181" t="s">
        <v>304</v>
      </c>
      <c r="G1253" s="181" t="s">
        <v>554</v>
      </c>
      <c r="H1253" s="181" t="s">
        <v>5</v>
      </c>
      <c r="I1253" s="181" t="s">
        <v>301</v>
      </c>
      <c r="J1253" s="181">
        <v>35090</v>
      </c>
      <c r="K1253" s="181">
        <v>2</v>
      </c>
      <c r="L1253" s="181"/>
      <c r="M1253" s="181"/>
      <c r="N1253" s="596" t="s">
        <v>277</v>
      </c>
    </row>
    <row r="1254" spans="1:14" s="158" customFormat="1" ht="18" customHeight="1" x14ac:dyDescent="0.25">
      <c r="A1254" s="181">
        <v>55736</v>
      </c>
      <c r="B1254" s="701">
        <v>820008</v>
      </c>
      <c r="C1254" s="181" t="s">
        <v>10881</v>
      </c>
      <c r="D1254" s="181" t="s">
        <v>555</v>
      </c>
      <c r="E1254" s="181" t="s">
        <v>1956</v>
      </c>
      <c r="F1254" s="181" t="s">
        <v>304</v>
      </c>
      <c r="G1254" s="181" t="s">
        <v>554</v>
      </c>
      <c r="H1254" s="181" t="s">
        <v>5</v>
      </c>
      <c r="I1254" s="181" t="s">
        <v>301</v>
      </c>
      <c r="J1254" s="181">
        <v>28510</v>
      </c>
      <c r="K1254" s="181">
        <v>5</v>
      </c>
      <c r="L1254" s="181"/>
      <c r="M1254" s="181"/>
      <c r="N1254" s="596" t="s">
        <v>277</v>
      </c>
    </row>
    <row r="1255" spans="1:14" s="158" customFormat="1" ht="18" customHeight="1" x14ac:dyDescent="0.25">
      <c r="A1255" s="181">
        <v>28536</v>
      </c>
      <c r="B1255" s="701">
        <v>850020</v>
      </c>
      <c r="C1255" s="181" t="s">
        <v>2156</v>
      </c>
      <c r="D1255" s="181" t="s">
        <v>555</v>
      </c>
      <c r="E1255" s="181" t="s">
        <v>2157</v>
      </c>
      <c r="F1255" s="181" t="s">
        <v>304</v>
      </c>
      <c r="G1255" s="181" t="s">
        <v>554</v>
      </c>
      <c r="H1255" s="181" t="s">
        <v>5</v>
      </c>
      <c r="I1255" s="181" t="s">
        <v>301</v>
      </c>
      <c r="J1255" s="181">
        <v>46790</v>
      </c>
      <c r="K1255" s="181">
        <v>2</v>
      </c>
      <c r="L1255" s="181"/>
      <c r="M1255" s="181"/>
      <c r="N1255" s="596" t="s">
        <v>277</v>
      </c>
    </row>
    <row r="1256" spans="1:14" s="158" customFormat="1" ht="18" customHeight="1" x14ac:dyDescent="0.25">
      <c r="A1256" s="181">
        <v>24220</v>
      </c>
      <c r="B1256" s="701">
        <v>820005</v>
      </c>
      <c r="C1256" s="181" t="s">
        <v>301</v>
      </c>
      <c r="D1256" s="181" t="s">
        <v>557</v>
      </c>
      <c r="E1256" s="181" t="s">
        <v>1966</v>
      </c>
      <c r="F1256" s="181" t="s">
        <v>304</v>
      </c>
      <c r="G1256" s="181" t="s">
        <v>554</v>
      </c>
      <c r="H1256" s="181" t="s">
        <v>5</v>
      </c>
      <c r="I1256" s="181" t="s">
        <v>301</v>
      </c>
      <c r="J1256" s="181">
        <v>35090</v>
      </c>
      <c r="K1256" s="181">
        <v>2</v>
      </c>
      <c r="L1256" s="181"/>
      <c r="M1256" s="181"/>
      <c r="N1256" s="596" t="s">
        <v>277</v>
      </c>
    </row>
    <row r="1257" spans="1:14" s="158" customFormat="1" ht="18" customHeight="1" x14ac:dyDescent="0.25">
      <c r="A1257" s="181">
        <v>28537</v>
      </c>
      <c r="B1257" s="701">
        <v>850021</v>
      </c>
      <c r="C1257" s="181" t="s">
        <v>2158</v>
      </c>
      <c r="D1257" s="181" t="s">
        <v>557</v>
      </c>
      <c r="E1257" s="181" t="s">
        <v>2157</v>
      </c>
      <c r="F1257" s="181" t="s">
        <v>304</v>
      </c>
      <c r="G1257" s="181" t="s">
        <v>554</v>
      </c>
      <c r="H1257" s="181" t="s">
        <v>5</v>
      </c>
      <c r="I1257" s="181" t="s">
        <v>301</v>
      </c>
      <c r="J1257" s="181">
        <v>46790</v>
      </c>
      <c r="K1257" s="181">
        <v>2</v>
      </c>
      <c r="L1257" s="181"/>
      <c r="M1257" s="181"/>
      <c r="N1257" s="596" t="s">
        <v>277</v>
      </c>
    </row>
    <row r="1258" spans="1:14" s="158" customFormat="1" ht="18" customHeight="1" x14ac:dyDescent="0.25">
      <c r="A1258" s="181">
        <v>38246</v>
      </c>
      <c r="B1258" s="701" t="s">
        <v>16565</v>
      </c>
      <c r="C1258" s="181" t="s">
        <v>16566</v>
      </c>
      <c r="D1258" s="181" t="s">
        <v>14886</v>
      </c>
      <c r="E1258" s="181" t="s">
        <v>2159</v>
      </c>
      <c r="F1258" s="181" t="s">
        <v>304</v>
      </c>
      <c r="G1258" s="181" t="s">
        <v>1508</v>
      </c>
      <c r="H1258" s="181" t="s">
        <v>7</v>
      </c>
      <c r="I1258" s="181" t="s">
        <v>301</v>
      </c>
      <c r="J1258" s="181">
        <v>43420</v>
      </c>
      <c r="K1258" s="181">
        <v>13</v>
      </c>
      <c r="L1258" s="181"/>
      <c r="M1258" s="181"/>
      <c r="N1258" s="596" t="s">
        <v>277</v>
      </c>
    </row>
    <row r="1259" spans="1:14" s="158" customFormat="1" ht="18" customHeight="1" x14ac:dyDescent="0.25">
      <c r="A1259" s="181">
        <v>88390</v>
      </c>
      <c r="B1259" s="701" t="s">
        <v>14887</v>
      </c>
      <c r="C1259" s="181" t="s">
        <v>14888</v>
      </c>
      <c r="D1259" s="181" t="s">
        <v>2162</v>
      </c>
      <c r="E1259" s="181" t="s">
        <v>1884</v>
      </c>
      <c r="F1259" s="181" t="s">
        <v>304</v>
      </c>
      <c r="G1259" s="181" t="s">
        <v>1572</v>
      </c>
      <c r="H1259" s="181" t="s">
        <v>5</v>
      </c>
      <c r="I1259" s="181" t="s">
        <v>301</v>
      </c>
      <c r="J1259" s="181">
        <v>42570</v>
      </c>
      <c r="K1259" s="181">
        <v>1</v>
      </c>
      <c r="L1259" s="181"/>
      <c r="M1259" s="181"/>
      <c r="N1259" s="596" t="s">
        <v>277</v>
      </c>
    </row>
    <row r="1260" spans="1:14" s="158" customFormat="1" ht="18" customHeight="1" x14ac:dyDescent="0.25">
      <c r="A1260" s="181">
        <v>38374</v>
      </c>
      <c r="B1260" s="701" t="s">
        <v>2160</v>
      </c>
      <c r="C1260" s="181" t="s">
        <v>2161</v>
      </c>
      <c r="D1260" s="181" t="s">
        <v>2162</v>
      </c>
      <c r="E1260" s="181" t="s">
        <v>2159</v>
      </c>
      <c r="F1260" s="181" t="s">
        <v>304</v>
      </c>
      <c r="G1260" s="181" t="s">
        <v>1508</v>
      </c>
      <c r="H1260" s="181" t="s">
        <v>7</v>
      </c>
      <c r="I1260" s="181" t="s">
        <v>301</v>
      </c>
      <c r="J1260" s="181">
        <v>43420</v>
      </c>
      <c r="K1260" s="181">
        <v>36</v>
      </c>
      <c r="L1260" s="181"/>
      <c r="M1260" s="181"/>
      <c r="N1260" s="596" t="s">
        <v>277</v>
      </c>
    </row>
    <row r="1261" spans="1:14" s="158" customFormat="1" ht="18" customHeight="1" x14ac:dyDescent="0.25">
      <c r="A1261" s="181">
        <v>32920</v>
      </c>
      <c r="B1261" s="701" t="s">
        <v>13030</v>
      </c>
      <c r="C1261" s="181" t="s">
        <v>301</v>
      </c>
      <c r="D1261" s="181" t="s">
        <v>13031</v>
      </c>
      <c r="E1261" s="181" t="s">
        <v>1978</v>
      </c>
      <c r="F1261" s="181" t="s">
        <v>304</v>
      </c>
      <c r="G1261" s="181" t="s">
        <v>1508</v>
      </c>
      <c r="H1261" s="181" t="s">
        <v>7</v>
      </c>
      <c r="I1261" s="181" t="s">
        <v>301</v>
      </c>
      <c r="J1261" s="181">
        <v>70710</v>
      </c>
      <c r="K1261" s="181">
        <v>26</v>
      </c>
      <c r="L1261" s="181"/>
      <c r="M1261" s="181"/>
      <c r="N1261" s="596" t="s">
        <v>277</v>
      </c>
    </row>
    <row r="1262" spans="1:14" s="158" customFormat="1" ht="18" customHeight="1" x14ac:dyDescent="0.25">
      <c r="A1262" s="181">
        <v>32839</v>
      </c>
      <c r="B1262" s="701" t="s">
        <v>16567</v>
      </c>
      <c r="C1262" s="181" t="s">
        <v>16568</v>
      </c>
      <c r="D1262" s="181" t="s">
        <v>16569</v>
      </c>
      <c r="E1262" s="181" t="s">
        <v>1978</v>
      </c>
      <c r="F1262" s="181" t="s">
        <v>304</v>
      </c>
      <c r="G1262" s="181" t="s">
        <v>1508</v>
      </c>
      <c r="H1262" s="181" t="s">
        <v>7</v>
      </c>
      <c r="I1262" s="181" t="s">
        <v>301</v>
      </c>
      <c r="J1262" s="181">
        <v>25170</v>
      </c>
      <c r="K1262" s="181">
        <v>26</v>
      </c>
      <c r="L1262" s="181"/>
      <c r="M1262" s="181"/>
      <c r="N1262" s="596" t="s">
        <v>277</v>
      </c>
    </row>
    <row r="1263" spans="1:14" s="158" customFormat="1" ht="18" customHeight="1" x14ac:dyDescent="0.25">
      <c r="A1263" s="181">
        <v>5502</v>
      </c>
      <c r="B1263" s="701" t="s">
        <v>13032</v>
      </c>
      <c r="C1263" s="181" t="s">
        <v>13033</v>
      </c>
      <c r="D1263" s="181" t="s">
        <v>558</v>
      </c>
      <c r="E1263" s="181" t="s">
        <v>13034</v>
      </c>
      <c r="F1263" s="181" t="s">
        <v>304</v>
      </c>
      <c r="G1263" s="181" t="s">
        <v>559</v>
      </c>
      <c r="H1263" s="181" t="s">
        <v>9</v>
      </c>
      <c r="I1263" s="181" t="s">
        <v>301</v>
      </c>
      <c r="J1263" s="181">
        <v>25290</v>
      </c>
      <c r="K1263" s="181">
        <v>62</v>
      </c>
      <c r="L1263" s="181"/>
      <c r="M1263" s="181"/>
      <c r="N1263" s="596" t="s">
        <v>277</v>
      </c>
    </row>
    <row r="1264" spans="1:14" s="158" customFormat="1" ht="18" customHeight="1" x14ac:dyDescent="0.25">
      <c r="A1264" s="181">
        <v>60665</v>
      </c>
      <c r="B1264" s="701" t="s">
        <v>14889</v>
      </c>
      <c r="C1264" s="181" t="s">
        <v>14890</v>
      </c>
      <c r="D1264" s="181" t="s">
        <v>558</v>
      </c>
      <c r="E1264" s="181" t="s">
        <v>14891</v>
      </c>
      <c r="F1264" s="181" t="s">
        <v>304</v>
      </c>
      <c r="G1264" s="181" t="s">
        <v>559</v>
      </c>
      <c r="H1264" s="181" t="s">
        <v>9</v>
      </c>
      <c r="I1264" s="181" t="s">
        <v>14892</v>
      </c>
      <c r="J1264" s="181">
        <v>25290</v>
      </c>
      <c r="K1264" s="181">
        <v>69</v>
      </c>
      <c r="L1264" s="181"/>
      <c r="M1264" s="181"/>
      <c r="N1264" s="596" t="s">
        <v>277</v>
      </c>
    </row>
    <row r="1265" spans="1:14" s="158" customFormat="1" ht="18" customHeight="1" x14ac:dyDescent="0.25">
      <c r="A1265" s="181">
        <v>21873</v>
      </c>
      <c r="B1265" s="701">
        <v>32263</v>
      </c>
      <c r="C1265" s="181" t="s">
        <v>17917</v>
      </c>
      <c r="D1265" s="181" t="s">
        <v>17918</v>
      </c>
      <c r="E1265" s="181" t="s">
        <v>1934</v>
      </c>
      <c r="F1265" s="181" t="s">
        <v>304</v>
      </c>
      <c r="G1265" s="181" t="s">
        <v>567</v>
      </c>
      <c r="H1265" s="181" t="s">
        <v>5</v>
      </c>
      <c r="I1265" s="181" t="s">
        <v>301</v>
      </c>
      <c r="J1265" s="181">
        <v>31830</v>
      </c>
      <c r="K1265" s="181">
        <v>3</v>
      </c>
      <c r="L1265" s="181"/>
      <c r="M1265" s="181"/>
      <c r="N1265" s="596" t="s">
        <v>277</v>
      </c>
    </row>
    <row r="1266" spans="1:14" s="158" customFormat="1" ht="18" customHeight="1" x14ac:dyDescent="0.25">
      <c r="A1266" s="181">
        <v>6594</v>
      </c>
      <c r="B1266" s="701" t="s">
        <v>2166</v>
      </c>
      <c r="C1266" s="181" t="s">
        <v>301</v>
      </c>
      <c r="D1266" s="181" t="s">
        <v>561</v>
      </c>
      <c r="E1266" s="181" t="s">
        <v>1884</v>
      </c>
      <c r="F1266" s="181" t="s">
        <v>304</v>
      </c>
      <c r="G1266" s="181" t="s">
        <v>564</v>
      </c>
      <c r="H1266" s="181" t="s">
        <v>5</v>
      </c>
      <c r="I1266" s="181" t="s">
        <v>2167</v>
      </c>
      <c r="J1266" s="181">
        <v>2520</v>
      </c>
      <c r="K1266" s="181">
        <v>56</v>
      </c>
      <c r="L1266" s="181"/>
      <c r="M1266" s="181"/>
      <c r="N1266" s="596" t="s">
        <v>277</v>
      </c>
    </row>
    <row r="1267" spans="1:14" s="158" customFormat="1" ht="18" customHeight="1" x14ac:dyDescent="0.25">
      <c r="A1267" s="181">
        <v>31215</v>
      </c>
      <c r="B1267" s="701">
        <v>32250</v>
      </c>
      <c r="C1267" s="181" t="s">
        <v>2168</v>
      </c>
      <c r="D1267" s="181" t="s">
        <v>2169</v>
      </c>
      <c r="E1267" s="181" t="s">
        <v>1956</v>
      </c>
      <c r="F1267" s="181" t="s">
        <v>304</v>
      </c>
      <c r="G1267" s="181" t="s">
        <v>567</v>
      </c>
      <c r="H1267" s="181" t="s">
        <v>5</v>
      </c>
      <c r="I1267" s="181" t="s">
        <v>2170</v>
      </c>
      <c r="J1267" s="181">
        <v>9840</v>
      </c>
      <c r="K1267" s="181">
        <v>15</v>
      </c>
      <c r="L1267" s="181"/>
      <c r="M1267" s="181"/>
      <c r="N1267" s="596" t="s">
        <v>277</v>
      </c>
    </row>
    <row r="1268" spans="1:14" s="158" customFormat="1" ht="18" customHeight="1" x14ac:dyDescent="0.25">
      <c r="A1268" s="181">
        <v>29703</v>
      </c>
      <c r="B1268" s="701">
        <v>32248</v>
      </c>
      <c r="C1268" s="181" t="s">
        <v>17919</v>
      </c>
      <c r="D1268" s="181" t="s">
        <v>2169</v>
      </c>
      <c r="E1268" s="181" t="s">
        <v>17920</v>
      </c>
      <c r="F1268" s="181" t="s">
        <v>304</v>
      </c>
      <c r="G1268" s="181" t="s">
        <v>567</v>
      </c>
      <c r="H1268" s="181" t="s">
        <v>5</v>
      </c>
      <c r="I1268" s="181" t="s">
        <v>301</v>
      </c>
      <c r="J1268" s="181">
        <v>15490</v>
      </c>
      <c r="K1268" s="181">
        <v>3</v>
      </c>
      <c r="L1268" s="181"/>
      <c r="M1268" s="181"/>
      <c r="N1268" s="596" t="s">
        <v>277</v>
      </c>
    </row>
    <row r="1269" spans="1:14" s="158" customFormat="1" ht="18" customHeight="1" x14ac:dyDescent="0.25">
      <c r="A1269" s="181">
        <v>1962</v>
      </c>
      <c r="B1269" s="701" t="s">
        <v>2174</v>
      </c>
      <c r="C1269" s="181" t="s">
        <v>301</v>
      </c>
      <c r="D1269" s="181" t="s">
        <v>2172</v>
      </c>
      <c r="E1269" s="181" t="s">
        <v>1956</v>
      </c>
      <c r="F1269" s="181" t="s">
        <v>304</v>
      </c>
      <c r="G1269" s="181" t="s">
        <v>601</v>
      </c>
      <c r="H1269" s="181" t="s">
        <v>5</v>
      </c>
      <c r="I1269" s="181" t="s">
        <v>2175</v>
      </c>
      <c r="J1269" s="181">
        <v>4380</v>
      </c>
      <c r="K1269" s="181">
        <v>34</v>
      </c>
      <c r="L1269" s="181"/>
      <c r="M1269" s="181"/>
      <c r="N1269" s="596" t="s">
        <v>277</v>
      </c>
    </row>
    <row r="1270" spans="1:14" s="158" customFormat="1" ht="18" customHeight="1" x14ac:dyDescent="0.25">
      <c r="A1270" s="181">
        <v>1961</v>
      </c>
      <c r="B1270" s="701" t="s">
        <v>2171</v>
      </c>
      <c r="C1270" s="181" t="s">
        <v>301</v>
      </c>
      <c r="D1270" s="181" t="s">
        <v>2172</v>
      </c>
      <c r="E1270" s="181" t="s">
        <v>1956</v>
      </c>
      <c r="F1270" s="181" t="s">
        <v>304</v>
      </c>
      <c r="G1270" s="181" t="s">
        <v>601</v>
      </c>
      <c r="H1270" s="181" t="s">
        <v>5</v>
      </c>
      <c r="I1270" s="181" t="s">
        <v>2173</v>
      </c>
      <c r="J1270" s="181">
        <v>3440</v>
      </c>
      <c r="K1270" s="181">
        <v>116</v>
      </c>
      <c r="L1270" s="181"/>
      <c r="M1270" s="181"/>
      <c r="N1270" s="596" t="s">
        <v>277</v>
      </c>
    </row>
    <row r="1271" spans="1:14" s="158" customFormat="1" ht="18" customHeight="1" x14ac:dyDescent="0.25">
      <c r="A1271" s="181">
        <v>58725</v>
      </c>
      <c r="B1271" s="701" t="s">
        <v>13035</v>
      </c>
      <c r="C1271" s="181" t="s">
        <v>301</v>
      </c>
      <c r="D1271" s="181" t="s">
        <v>569</v>
      </c>
      <c r="E1271" s="181" t="s">
        <v>1888</v>
      </c>
      <c r="F1271" s="181" t="s">
        <v>304</v>
      </c>
      <c r="G1271" s="181" t="s">
        <v>13036</v>
      </c>
      <c r="H1271" s="181" t="s">
        <v>13</v>
      </c>
      <c r="I1271" s="181" t="s">
        <v>13037</v>
      </c>
      <c r="J1271" s="181">
        <v>2610</v>
      </c>
      <c r="K1271" s="181">
        <v>359</v>
      </c>
      <c r="L1271" s="181"/>
      <c r="M1271" s="181"/>
      <c r="N1271" s="596" t="s">
        <v>277</v>
      </c>
    </row>
    <row r="1272" spans="1:14" s="158" customFormat="1" ht="18" customHeight="1" x14ac:dyDescent="0.25">
      <c r="A1272" s="181">
        <v>16655</v>
      </c>
      <c r="B1272" s="701">
        <v>32223</v>
      </c>
      <c r="C1272" s="181" t="s">
        <v>14893</v>
      </c>
      <c r="D1272" s="181" t="s">
        <v>569</v>
      </c>
      <c r="E1272" s="181" t="s">
        <v>1888</v>
      </c>
      <c r="F1272" s="181" t="s">
        <v>304</v>
      </c>
      <c r="G1272" s="181" t="s">
        <v>567</v>
      </c>
      <c r="H1272" s="181" t="s">
        <v>5</v>
      </c>
      <c r="I1272" s="181" t="s">
        <v>301</v>
      </c>
      <c r="J1272" s="181">
        <v>2260</v>
      </c>
      <c r="K1272" s="181">
        <v>40</v>
      </c>
      <c r="L1272" s="181"/>
      <c r="M1272" s="181"/>
      <c r="N1272" s="596" t="s">
        <v>277</v>
      </c>
    </row>
    <row r="1273" spans="1:14" s="158" customFormat="1" ht="18" customHeight="1" x14ac:dyDescent="0.25">
      <c r="A1273" s="181">
        <v>68950</v>
      </c>
      <c r="B1273" s="701">
        <v>32329</v>
      </c>
      <c r="C1273" s="181" t="s">
        <v>10659</v>
      </c>
      <c r="D1273" s="181" t="s">
        <v>10660</v>
      </c>
      <c r="E1273" s="181" t="s">
        <v>1884</v>
      </c>
      <c r="F1273" s="181" t="s">
        <v>304</v>
      </c>
      <c r="G1273" s="181" t="s">
        <v>567</v>
      </c>
      <c r="H1273" s="181" t="s">
        <v>5</v>
      </c>
      <c r="I1273" s="181" t="s">
        <v>301</v>
      </c>
      <c r="J1273" s="181">
        <v>8710</v>
      </c>
      <c r="K1273" s="181">
        <v>10</v>
      </c>
      <c r="L1273" s="181"/>
      <c r="M1273" s="181"/>
      <c r="N1273" s="596" t="s">
        <v>277</v>
      </c>
    </row>
    <row r="1274" spans="1:14" s="158" customFormat="1" ht="18" customHeight="1" x14ac:dyDescent="0.25">
      <c r="A1274" s="181">
        <v>8941</v>
      </c>
      <c r="B1274" s="701">
        <v>32328</v>
      </c>
      <c r="C1274" s="181" t="s">
        <v>10661</v>
      </c>
      <c r="D1274" s="181" t="s">
        <v>10662</v>
      </c>
      <c r="E1274" s="181" t="s">
        <v>1884</v>
      </c>
      <c r="F1274" s="181" t="s">
        <v>304</v>
      </c>
      <c r="G1274" s="181" t="s">
        <v>567</v>
      </c>
      <c r="H1274" s="181" t="s">
        <v>5</v>
      </c>
      <c r="I1274" s="181" t="s">
        <v>301</v>
      </c>
      <c r="J1274" s="181">
        <v>7630</v>
      </c>
      <c r="K1274" s="181">
        <v>2</v>
      </c>
      <c r="L1274" s="181"/>
      <c r="M1274" s="181"/>
      <c r="N1274" s="596" t="s">
        <v>277</v>
      </c>
    </row>
    <row r="1275" spans="1:14" s="158" customFormat="1" ht="18" customHeight="1" x14ac:dyDescent="0.25">
      <c r="A1275" s="181">
        <v>27971</v>
      </c>
      <c r="B1275" s="701">
        <v>32267</v>
      </c>
      <c r="C1275" s="181" t="s">
        <v>2176</v>
      </c>
      <c r="D1275" s="181" t="s">
        <v>2177</v>
      </c>
      <c r="E1275" s="181" t="s">
        <v>2178</v>
      </c>
      <c r="F1275" s="181" t="s">
        <v>304</v>
      </c>
      <c r="G1275" s="181" t="s">
        <v>567</v>
      </c>
      <c r="H1275" s="181" t="s">
        <v>5</v>
      </c>
      <c r="I1275" s="181" t="s">
        <v>2179</v>
      </c>
      <c r="J1275" s="181">
        <v>37910</v>
      </c>
      <c r="K1275" s="181">
        <v>11</v>
      </c>
      <c r="L1275" s="181"/>
      <c r="M1275" s="181"/>
      <c r="N1275" s="596" t="s">
        <v>277</v>
      </c>
    </row>
    <row r="1276" spans="1:14" s="158" customFormat="1" ht="18" customHeight="1" x14ac:dyDescent="0.25">
      <c r="A1276" s="181">
        <v>58178</v>
      </c>
      <c r="B1276" s="701">
        <v>32210</v>
      </c>
      <c r="C1276" s="181" t="s">
        <v>17921</v>
      </c>
      <c r="D1276" s="181" t="s">
        <v>2182</v>
      </c>
      <c r="E1276" s="181" t="s">
        <v>2225</v>
      </c>
      <c r="F1276" s="181" t="s">
        <v>304</v>
      </c>
      <c r="G1276" s="181" t="s">
        <v>567</v>
      </c>
      <c r="H1276" s="181" t="s">
        <v>5</v>
      </c>
      <c r="I1276" s="181" t="s">
        <v>301</v>
      </c>
      <c r="J1276" s="181">
        <v>11670</v>
      </c>
      <c r="K1276" s="181">
        <v>4</v>
      </c>
      <c r="L1276" s="181"/>
      <c r="M1276" s="181"/>
      <c r="N1276" s="596" t="s">
        <v>277</v>
      </c>
    </row>
    <row r="1277" spans="1:14" s="158" customFormat="1" ht="18" customHeight="1" x14ac:dyDescent="0.25">
      <c r="A1277" s="181">
        <v>26615</v>
      </c>
      <c r="B1277" s="701" t="s">
        <v>2180</v>
      </c>
      <c r="C1277" s="181" t="s">
        <v>2181</v>
      </c>
      <c r="D1277" s="181" t="s">
        <v>2182</v>
      </c>
      <c r="E1277" s="181" t="s">
        <v>1884</v>
      </c>
      <c r="F1277" s="181" t="s">
        <v>304</v>
      </c>
      <c r="G1277" s="181" t="s">
        <v>1572</v>
      </c>
      <c r="H1277" s="181" t="s">
        <v>5</v>
      </c>
      <c r="I1277" s="181" t="s">
        <v>301</v>
      </c>
      <c r="J1277" s="181">
        <v>8920</v>
      </c>
      <c r="K1277" s="181">
        <v>50</v>
      </c>
      <c r="L1277" s="181"/>
      <c r="M1277" s="181"/>
      <c r="N1277" s="596" t="s">
        <v>277</v>
      </c>
    </row>
    <row r="1278" spans="1:14" s="158" customFormat="1" ht="18" customHeight="1" x14ac:dyDescent="0.25">
      <c r="A1278" s="181">
        <v>58191</v>
      </c>
      <c r="B1278" s="701">
        <v>32212</v>
      </c>
      <c r="C1278" s="181" t="s">
        <v>14894</v>
      </c>
      <c r="D1278" s="181" t="s">
        <v>2182</v>
      </c>
      <c r="E1278" s="181" t="s">
        <v>1884</v>
      </c>
      <c r="F1278" s="181" t="s">
        <v>304</v>
      </c>
      <c r="G1278" s="181" t="s">
        <v>567</v>
      </c>
      <c r="H1278" s="181" t="s">
        <v>5</v>
      </c>
      <c r="I1278" s="181" t="s">
        <v>301</v>
      </c>
      <c r="J1278" s="181">
        <v>13540</v>
      </c>
      <c r="K1278" s="181">
        <v>44</v>
      </c>
      <c r="L1278" s="181"/>
      <c r="M1278" s="181"/>
      <c r="N1278" s="596" t="s">
        <v>277</v>
      </c>
    </row>
    <row r="1279" spans="1:14" s="158" customFormat="1" ht="18" customHeight="1" x14ac:dyDescent="0.25">
      <c r="A1279" s="181">
        <v>9197</v>
      </c>
      <c r="B1279" s="701" t="s">
        <v>2184</v>
      </c>
      <c r="C1279" s="181" t="s">
        <v>2185</v>
      </c>
      <c r="D1279" s="181" t="s">
        <v>2183</v>
      </c>
      <c r="E1279" s="181" t="s">
        <v>1884</v>
      </c>
      <c r="F1279" s="181" t="s">
        <v>304</v>
      </c>
      <c r="G1279" s="181" t="s">
        <v>1572</v>
      </c>
      <c r="H1279" s="181" t="s">
        <v>5</v>
      </c>
      <c r="I1279" s="181" t="s">
        <v>301</v>
      </c>
      <c r="J1279" s="181">
        <v>8920</v>
      </c>
      <c r="K1279" s="181">
        <v>61</v>
      </c>
      <c r="L1279" s="181"/>
      <c r="M1279" s="181"/>
      <c r="N1279" s="596" t="s">
        <v>277</v>
      </c>
    </row>
    <row r="1280" spans="1:14" s="158" customFormat="1" ht="18" customHeight="1" x14ac:dyDescent="0.25">
      <c r="A1280" s="181">
        <v>31616</v>
      </c>
      <c r="B1280" s="701" t="s">
        <v>14895</v>
      </c>
      <c r="C1280" s="181" t="s">
        <v>301</v>
      </c>
      <c r="D1280" s="181" t="s">
        <v>14896</v>
      </c>
      <c r="E1280" s="181" t="s">
        <v>2159</v>
      </c>
      <c r="F1280" s="181" t="s">
        <v>304</v>
      </c>
      <c r="G1280" s="181" t="s">
        <v>1572</v>
      </c>
      <c r="H1280" s="181" t="s">
        <v>5</v>
      </c>
      <c r="I1280" s="181" t="s">
        <v>2186</v>
      </c>
      <c r="J1280" s="181">
        <v>8920</v>
      </c>
      <c r="K1280" s="181">
        <v>13</v>
      </c>
      <c r="L1280" s="181"/>
      <c r="M1280" s="181"/>
      <c r="N1280" s="596" t="s">
        <v>277</v>
      </c>
    </row>
    <row r="1281" spans="1:14" s="158" customFormat="1" ht="18" customHeight="1" x14ac:dyDescent="0.25">
      <c r="A1281" s="181">
        <v>8157</v>
      </c>
      <c r="B1281" s="701" t="s">
        <v>14897</v>
      </c>
      <c r="C1281" s="181" t="s">
        <v>14898</v>
      </c>
      <c r="D1281" s="181" t="s">
        <v>14896</v>
      </c>
      <c r="E1281" s="181" t="s">
        <v>2159</v>
      </c>
      <c r="F1281" s="181" t="s">
        <v>304</v>
      </c>
      <c r="G1281" s="181" t="s">
        <v>1572</v>
      </c>
      <c r="H1281" s="181" t="s">
        <v>5</v>
      </c>
      <c r="I1281" s="181" t="s">
        <v>2482</v>
      </c>
      <c r="J1281" s="181">
        <v>9860</v>
      </c>
      <c r="K1281" s="181">
        <v>5</v>
      </c>
      <c r="L1281" s="181"/>
      <c r="M1281" s="181"/>
      <c r="N1281" s="596" t="s">
        <v>277</v>
      </c>
    </row>
    <row r="1282" spans="1:14" s="158" customFormat="1" ht="18" customHeight="1" x14ac:dyDescent="0.25">
      <c r="A1282" s="181">
        <v>9193</v>
      </c>
      <c r="B1282" s="701" t="s">
        <v>2187</v>
      </c>
      <c r="C1282" s="181" t="s">
        <v>2188</v>
      </c>
      <c r="D1282" s="181" t="s">
        <v>2189</v>
      </c>
      <c r="E1282" s="181" t="s">
        <v>2190</v>
      </c>
      <c r="F1282" s="181" t="s">
        <v>304</v>
      </c>
      <c r="G1282" s="181" t="s">
        <v>1572</v>
      </c>
      <c r="H1282" s="181" t="s">
        <v>5</v>
      </c>
      <c r="I1282" s="181" t="s">
        <v>2191</v>
      </c>
      <c r="J1282" s="181">
        <v>8920</v>
      </c>
      <c r="K1282" s="181">
        <v>49</v>
      </c>
      <c r="L1282" s="181"/>
      <c r="M1282" s="181"/>
      <c r="N1282" s="596" t="s">
        <v>277</v>
      </c>
    </row>
    <row r="1283" spans="1:14" s="158" customFormat="1" ht="18" customHeight="1" x14ac:dyDescent="0.25">
      <c r="A1283" s="181">
        <v>22241</v>
      </c>
      <c r="B1283" s="701" t="s">
        <v>2192</v>
      </c>
      <c r="C1283" s="181" t="s">
        <v>301</v>
      </c>
      <c r="D1283" s="181" t="s">
        <v>2189</v>
      </c>
      <c r="E1283" s="181" t="s">
        <v>2190</v>
      </c>
      <c r="F1283" s="181" t="s">
        <v>304</v>
      </c>
      <c r="G1283" s="181" t="s">
        <v>582</v>
      </c>
      <c r="H1283" s="181" t="s">
        <v>11261</v>
      </c>
      <c r="I1283" s="181" t="s">
        <v>2191</v>
      </c>
      <c r="J1283" s="181">
        <v>3510</v>
      </c>
      <c r="K1283" s="181">
        <v>33</v>
      </c>
      <c r="L1283" s="181"/>
      <c r="M1283" s="181"/>
      <c r="N1283" s="596" t="s">
        <v>277</v>
      </c>
    </row>
    <row r="1284" spans="1:14" s="158" customFormat="1" ht="18" customHeight="1" x14ac:dyDescent="0.25">
      <c r="A1284" s="181">
        <v>59080</v>
      </c>
      <c r="B1284" s="701">
        <v>32218</v>
      </c>
      <c r="C1284" s="181" t="s">
        <v>17922</v>
      </c>
      <c r="D1284" s="181" t="s">
        <v>2189</v>
      </c>
      <c r="E1284" s="181" t="s">
        <v>2190</v>
      </c>
      <c r="F1284" s="181" t="s">
        <v>304</v>
      </c>
      <c r="G1284" s="181" t="s">
        <v>567</v>
      </c>
      <c r="H1284" s="181" t="s">
        <v>5</v>
      </c>
      <c r="I1284" s="181" t="s">
        <v>2191</v>
      </c>
      <c r="J1284" s="181">
        <v>13540</v>
      </c>
      <c r="K1284" s="181">
        <v>8</v>
      </c>
      <c r="L1284" s="181"/>
      <c r="M1284" s="181"/>
      <c r="N1284" s="596" t="s">
        <v>277</v>
      </c>
    </row>
    <row r="1285" spans="1:14" s="158" customFormat="1" ht="18" customHeight="1" x14ac:dyDescent="0.25">
      <c r="A1285" s="181">
        <v>22239</v>
      </c>
      <c r="B1285" s="701" t="s">
        <v>2193</v>
      </c>
      <c r="C1285" s="181" t="s">
        <v>301</v>
      </c>
      <c r="D1285" s="181" t="s">
        <v>2189</v>
      </c>
      <c r="E1285" s="181" t="s">
        <v>2194</v>
      </c>
      <c r="F1285" s="181" t="s">
        <v>304</v>
      </c>
      <c r="G1285" s="181" t="s">
        <v>582</v>
      </c>
      <c r="H1285" s="181" t="s">
        <v>11261</v>
      </c>
      <c r="I1285" s="181" t="s">
        <v>2191</v>
      </c>
      <c r="J1285" s="181">
        <v>3690</v>
      </c>
      <c r="K1285" s="181">
        <v>85</v>
      </c>
      <c r="L1285" s="181"/>
      <c r="M1285" s="181"/>
      <c r="N1285" s="596" t="s">
        <v>277</v>
      </c>
    </row>
    <row r="1286" spans="1:14" s="158" customFormat="1" ht="18" customHeight="1" x14ac:dyDescent="0.25">
      <c r="A1286" s="181">
        <v>9194</v>
      </c>
      <c r="B1286" s="701" t="s">
        <v>2195</v>
      </c>
      <c r="C1286" s="181" t="s">
        <v>2196</v>
      </c>
      <c r="D1286" s="181" t="s">
        <v>2189</v>
      </c>
      <c r="E1286" s="181" t="s">
        <v>2194</v>
      </c>
      <c r="F1286" s="181" t="s">
        <v>304</v>
      </c>
      <c r="G1286" s="181" t="s">
        <v>1572</v>
      </c>
      <c r="H1286" s="181" t="s">
        <v>5</v>
      </c>
      <c r="I1286" s="181" t="s">
        <v>2191</v>
      </c>
      <c r="J1286" s="181">
        <v>8920</v>
      </c>
      <c r="K1286" s="181">
        <v>20</v>
      </c>
      <c r="L1286" s="181"/>
      <c r="M1286" s="181"/>
      <c r="N1286" s="596" t="s">
        <v>277</v>
      </c>
    </row>
    <row r="1287" spans="1:14" s="158" customFormat="1" ht="18" customHeight="1" x14ac:dyDescent="0.25">
      <c r="A1287" s="181">
        <v>58350</v>
      </c>
      <c r="B1287" s="701">
        <v>32217</v>
      </c>
      <c r="C1287" s="181" t="s">
        <v>14899</v>
      </c>
      <c r="D1287" s="181" t="s">
        <v>2189</v>
      </c>
      <c r="E1287" s="181" t="s">
        <v>2194</v>
      </c>
      <c r="F1287" s="181" t="s">
        <v>304</v>
      </c>
      <c r="G1287" s="181" t="s">
        <v>567</v>
      </c>
      <c r="H1287" s="181" t="s">
        <v>5</v>
      </c>
      <c r="I1287" s="181" t="s">
        <v>2191</v>
      </c>
      <c r="J1287" s="181">
        <v>13540</v>
      </c>
      <c r="K1287" s="181">
        <v>9</v>
      </c>
      <c r="L1287" s="181"/>
      <c r="M1287" s="181"/>
      <c r="N1287" s="596" t="s">
        <v>277</v>
      </c>
    </row>
    <row r="1288" spans="1:14" s="158" customFormat="1" ht="18" customHeight="1" x14ac:dyDescent="0.25">
      <c r="A1288" s="181">
        <v>56388</v>
      </c>
      <c r="B1288" s="701" t="s">
        <v>2197</v>
      </c>
      <c r="C1288" s="181" t="s">
        <v>301</v>
      </c>
      <c r="D1288" s="181" t="s">
        <v>2198</v>
      </c>
      <c r="E1288" s="181" t="s">
        <v>1884</v>
      </c>
      <c r="F1288" s="181" t="s">
        <v>304</v>
      </c>
      <c r="G1288" s="181" t="s">
        <v>582</v>
      </c>
      <c r="H1288" s="181" t="s">
        <v>11261</v>
      </c>
      <c r="I1288" s="181" t="s">
        <v>2199</v>
      </c>
      <c r="J1288" s="181">
        <v>3920</v>
      </c>
      <c r="K1288" s="181">
        <v>19</v>
      </c>
      <c r="L1288" s="181"/>
      <c r="M1288" s="181"/>
      <c r="N1288" s="596" t="s">
        <v>277</v>
      </c>
    </row>
    <row r="1289" spans="1:14" s="158" customFormat="1" ht="18" customHeight="1" x14ac:dyDescent="0.25">
      <c r="A1289" s="181">
        <v>9190</v>
      </c>
      <c r="B1289" s="701" t="s">
        <v>14900</v>
      </c>
      <c r="C1289" s="181" t="s">
        <v>14901</v>
      </c>
      <c r="D1289" s="181" t="s">
        <v>2198</v>
      </c>
      <c r="E1289" s="181" t="s">
        <v>1884</v>
      </c>
      <c r="F1289" s="181" t="s">
        <v>304</v>
      </c>
      <c r="G1289" s="181" t="s">
        <v>1572</v>
      </c>
      <c r="H1289" s="181" t="s">
        <v>5</v>
      </c>
      <c r="I1289" s="181" t="s">
        <v>301</v>
      </c>
      <c r="J1289" s="181">
        <v>8920</v>
      </c>
      <c r="K1289" s="181">
        <v>23</v>
      </c>
      <c r="L1289" s="181"/>
      <c r="M1289" s="181"/>
      <c r="N1289" s="596" t="s">
        <v>277</v>
      </c>
    </row>
    <row r="1290" spans="1:14" s="158" customFormat="1" ht="18" customHeight="1" x14ac:dyDescent="0.25">
      <c r="A1290" s="181">
        <v>18359</v>
      </c>
      <c r="B1290" s="701">
        <v>32228</v>
      </c>
      <c r="C1290" s="181" t="s">
        <v>2200</v>
      </c>
      <c r="D1290" s="181" t="s">
        <v>2201</v>
      </c>
      <c r="E1290" s="181" t="s">
        <v>2202</v>
      </c>
      <c r="F1290" s="181" t="s">
        <v>304</v>
      </c>
      <c r="G1290" s="181" t="s">
        <v>567</v>
      </c>
      <c r="H1290" s="181" t="s">
        <v>5</v>
      </c>
      <c r="I1290" s="181" t="s">
        <v>2203</v>
      </c>
      <c r="J1290" s="181">
        <v>16080</v>
      </c>
      <c r="K1290" s="181">
        <v>8</v>
      </c>
      <c r="L1290" s="181"/>
      <c r="M1290" s="181"/>
      <c r="N1290" s="596" t="s">
        <v>277</v>
      </c>
    </row>
    <row r="1291" spans="1:14" s="158" customFormat="1" ht="18" customHeight="1" x14ac:dyDescent="0.25">
      <c r="A1291" s="181">
        <v>15477</v>
      </c>
      <c r="B1291" s="701">
        <v>32401</v>
      </c>
      <c r="C1291" s="181" t="s">
        <v>2204</v>
      </c>
      <c r="D1291" s="181" t="s">
        <v>2201</v>
      </c>
      <c r="E1291" s="181" t="s">
        <v>1886</v>
      </c>
      <c r="F1291" s="181" t="s">
        <v>304</v>
      </c>
      <c r="G1291" s="181" t="s">
        <v>567</v>
      </c>
      <c r="H1291" s="181" t="s">
        <v>5</v>
      </c>
      <c r="I1291" s="181" t="s">
        <v>2078</v>
      </c>
      <c r="J1291" s="181">
        <v>6460</v>
      </c>
      <c r="K1291" s="181">
        <v>9</v>
      </c>
      <c r="L1291" s="181"/>
      <c r="M1291" s="181"/>
      <c r="N1291" s="596" t="s">
        <v>277</v>
      </c>
    </row>
    <row r="1292" spans="1:14" s="158" customFormat="1" ht="18" customHeight="1" x14ac:dyDescent="0.25">
      <c r="A1292" s="181">
        <v>19243</v>
      </c>
      <c r="B1292" s="701" t="s">
        <v>17923</v>
      </c>
      <c r="C1292" s="181" t="s">
        <v>17924</v>
      </c>
      <c r="D1292" s="181" t="s">
        <v>2201</v>
      </c>
      <c r="E1292" s="181" t="s">
        <v>17925</v>
      </c>
      <c r="F1292" s="181" t="s">
        <v>304</v>
      </c>
      <c r="G1292" s="181" t="s">
        <v>567</v>
      </c>
      <c r="H1292" s="181" t="s">
        <v>5</v>
      </c>
      <c r="I1292" s="181" t="s">
        <v>17926</v>
      </c>
      <c r="J1292" s="181">
        <v>16080</v>
      </c>
      <c r="K1292" s="181">
        <v>50</v>
      </c>
      <c r="L1292" s="181"/>
      <c r="M1292" s="181"/>
      <c r="N1292" s="596" t="s">
        <v>277</v>
      </c>
    </row>
    <row r="1293" spans="1:14" s="158" customFormat="1" ht="18" customHeight="1" x14ac:dyDescent="0.25">
      <c r="A1293" s="181">
        <v>56832</v>
      </c>
      <c r="B1293" s="701">
        <v>32238</v>
      </c>
      <c r="C1293" s="181" t="s">
        <v>17927</v>
      </c>
      <c r="D1293" s="181" t="s">
        <v>574</v>
      </c>
      <c r="E1293" s="181" t="s">
        <v>1910</v>
      </c>
      <c r="F1293" s="181" t="s">
        <v>304</v>
      </c>
      <c r="G1293" s="181" t="s">
        <v>567</v>
      </c>
      <c r="H1293" s="181" t="s">
        <v>5</v>
      </c>
      <c r="I1293" s="181" t="s">
        <v>301</v>
      </c>
      <c r="J1293" s="181">
        <v>14910</v>
      </c>
      <c r="K1293" s="181">
        <v>10</v>
      </c>
      <c r="L1293" s="181"/>
      <c r="M1293" s="181"/>
      <c r="N1293" s="596" t="s">
        <v>277</v>
      </c>
    </row>
    <row r="1294" spans="1:14" s="158" customFormat="1" ht="18" customHeight="1" x14ac:dyDescent="0.25">
      <c r="A1294" s="181">
        <v>45943</v>
      </c>
      <c r="B1294" s="701">
        <v>32279</v>
      </c>
      <c r="C1294" s="181" t="s">
        <v>17928</v>
      </c>
      <c r="D1294" s="181" t="s">
        <v>574</v>
      </c>
      <c r="E1294" s="181" t="s">
        <v>2315</v>
      </c>
      <c r="F1294" s="181" t="s">
        <v>304</v>
      </c>
      <c r="G1294" s="181" t="s">
        <v>567</v>
      </c>
      <c r="H1294" s="181" t="s">
        <v>5</v>
      </c>
      <c r="I1294" s="181" t="s">
        <v>3640</v>
      </c>
      <c r="J1294" s="181">
        <v>21020</v>
      </c>
      <c r="K1294" s="181">
        <v>16</v>
      </c>
      <c r="L1294" s="181"/>
      <c r="M1294" s="181"/>
      <c r="N1294" s="596" t="s">
        <v>277</v>
      </c>
    </row>
    <row r="1295" spans="1:14" s="158" customFormat="1" ht="18" customHeight="1" x14ac:dyDescent="0.25">
      <c r="A1295" s="181">
        <v>22364</v>
      </c>
      <c r="B1295" s="701">
        <v>32294</v>
      </c>
      <c r="C1295" s="181" t="s">
        <v>17929</v>
      </c>
      <c r="D1295" s="181" t="s">
        <v>17930</v>
      </c>
      <c r="E1295" s="181" t="s">
        <v>1978</v>
      </c>
      <c r="F1295" s="181" t="s">
        <v>304</v>
      </c>
      <c r="G1295" s="181" t="s">
        <v>567</v>
      </c>
      <c r="H1295" s="181" t="s">
        <v>5</v>
      </c>
      <c r="I1295" s="181" t="s">
        <v>301</v>
      </c>
      <c r="J1295" s="181">
        <v>16660</v>
      </c>
      <c r="K1295" s="181">
        <v>11</v>
      </c>
      <c r="L1295" s="181"/>
      <c r="M1295" s="181"/>
      <c r="N1295" s="596" t="s">
        <v>277</v>
      </c>
    </row>
    <row r="1296" spans="1:14" s="158" customFormat="1" ht="18" customHeight="1" x14ac:dyDescent="0.25">
      <c r="A1296" s="181">
        <v>22367</v>
      </c>
      <c r="B1296" s="701">
        <v>32295</v>
      </c>
      <c r="C1296" s="181" t="s">
        <v>14902</v>
      </c>
      <c r="D1296" s="181" t="s">
        <v>14903</v>
      </c>
      <c r="E1296" s="181" t="s">
        <v>1978</v>
      </c>
      <c r="F1296" s="181" t="s">
        <v>304</v>
      </c>
      <c r="G1296" s="181" t="s">
        <v>567</v>
      </c>
      <c r="H1296" s="181" t="s">
        <v>5</v>
      </c>
      <c r="I1296" s="181" t="s">
        <v>301</v>
      </c>
      <c r="J1296" s="181">
        <v>14190</v>
      </c>
      <c r="K1296" s="181">
        <v>49</v>
      </c>
      <c r="L1296" s="181"/>
      <c r="M1296" s="181"/>
      <c r="N1296" s="596" t="s">
        <v>277</v>
      </c>
    </row>
    <row r="1297" spans="1:14" s="158" customFormat="1" ht="18" customHeight="1" x14ac:dyDescent="0.25">
      <c r="A1297" s="181">
        <v>17878</v>
      </c>
      <c r="B1297" s="701">
        <v>32219</v>
      </c>
      <c r="C1297" s="181" t="s">
        <v>17931</v>
      </c>
      <c r="D1297" s="181" t="s">
        <v>17932</v>
      </c>
      <c r="E1297" s="181" t="s">
        <v>16640</v>
      </c>
      <c r="F1297" s="181" t="s">
        <v>304</v>
      </c>
      <c r="G1297" s="181" t="s">
        <v>567</v>
      </c>
      <c r="H1297" s="181" t="s">
        <v>5</v>
      </c>
      <c r="I1297" s="181" t="s">
        <v>17933</v>
      </c>
      <c r="J1297" s="181">
        <v>13970</v>
      </c>
      <c r="K1297" s="181">
        <v>3</v>
      </c>
      <c r="L1297" s="181"/>
      <c r="M1297" s="181"/>
      <c r="N1297" s="596" t="s">
        <v>277</v>
      </c>
    </row>
    <row r="1298" spans="1:14" s="158" customFormat="1" ht="18" customHeight="1" x14ac:dyDescent="0.25">
      <c r="A1298" s="181">
        <v>42079</v>
      </c>
      <c r="B1298" s="701">
        <v>32202</v>
      </c>
      <c r="C1298" s="181" t="s">
        <v>10663</v>
      </c>
      <c r="D1298" s="181" t="s">
        <v>578</v>
      </c>
      <c r="E1298" s="181" t="s">
        <v>10664</v>
      </c>
      <c r="F1298" s="181" t="s">
        <v>304</v>
      </c>
      <c r="G1298" s="181" t="s">
        <v>567</v>
      </c>
      <c r="H1298" s="181" t="s">
        <v>5</v>
      </c>
      <c r="I1298" s="181" t="s">
        <v>10613</v>
      </c>
      <c r="J1298" s="181">
        <v>11700</v>
      </c>
      <c r="K1298" s="181">
        <v>370</v>
      </c>
      <c r="L1298" s="181"/>
      <c r="M1298" s="181"/>
      <c r="N1298" s="596" t="s">
        <v>277</v>
      </c>
    </row>
    <row r="1299" spans="1:14" s="158" customFormat="1" ht="18" customHeight="1" x14ac:dyDescent="0.25">
      <c r="A1299" s="181">
        <v>42080</v>
      </c>
      <c r="B1299" s="701">
        <v>32207</v>
      </c>
      <c r="C1299" s="181" t="s">
        <v>14904</v>
      </c>
      <c r="D1299" s="181" t="s">
        <v>578</v>
      </c>
      <c r="E1299" s="181" t="s">
        <v>14905</v>
      </c>
      <c r="F1299" s="181" t="s">
        <v>304</v>
      </c>
      <c r="G1299" s="181" t="s">
        <v>567</v>
      </c>
      <c r="H1299" s="181" t="s">
        <v>5</v>
      </c>
      <c r="I1299" s="181" t="s">
        <v>2205</v>
      </c>
      <c r="J1299" s="181">
        <v>12430</v>
      </c>
      <c r="K1299" s="181">
        <v>98</v>
      </c>
      <c r="L1299" s="181"/>
      <c r="M1299" s="181"/>
      <c r="N1299" s="596" t="s">
        <v>277</v>
      </c>
    </row>
    <row r="1300" spans="1:14" s="158" customFormat="1" ht="18" customHeight="1" x14ac:dyDescent="0.25">
      <c r="A1300" s="181">
        <v>30918</v>
      </c>
      <c r="B1300" s="701" t="s">
        <v>16570</v>
      </c>
      <c r="C1300" s="181" t="s">
        <v>301</v>
      </c>
      <c r="D1300" s="181" t="s">
        <v>578</v>
      </c>
      <c r="E1300" s="181" t="s">
        <v>14905</v>
      </c>
      <c r="F1300" s="181" t="s">
        <v>304</v>
      </c>
      <c r="G1300" s="181" t="s">
        <v>718</v>
      </c>
      <c r="H1300" s="181" t="s">
        <v>5</v>
      </c>
      <c r="I1300" s="181" t="s">
        <v>16571</v>
      </c>
      <c r="J1300" s="181">
        <v>7200</v>
      </c>
      <c r="K1300" s="181">
        <v>244</v>
      </c>
      <c r="L1300" s="181"/>
      <c r="M1300" s="181"/>
      <c r="N1300" s="596" t="s">
        <v>277</v>
      </c>
    </row>
    <row r="1301" spans="1:14" s="158" customFormat="1" ht="18" customHeight="1" x14ac:dyDescent="0.25">
      <c r="A1301" s="181">
        <v>58294</v>
      </c>
      <c r="B1301" s="701">
        <v>32205</v>
      </c>
      <c r="C1301" s="181" t="s">
        <v>2206</v>
      </c>
      <c r="D1301" s="181" t="s">
        <v>578</v>
      </c>
      <c r="E1301" s="181" t="s">
        <v>2207</v>
      </c>
      <c r="F1301" s="181" t="s">
        <v>304</v>
      </c>
      <c r="G1301" s="181" t="s">
        <v>567</v>
      </c>
      <c r="H1301" s="181" t="s">
        <v>5</v>
      </c>
      <c r="I1301" s="181" t="s">
        <v>2208</v>
      </c>
      <c r="J1301" s="181">
        <v>13470</v>
      </c>
      <c r="K1301" s="181">
        <v>1</v>
      </c>
      <c r="L1301" s="181"/>
      <c r="M1301" s="181"/>
      <c r="N1301" s="596" t="s">
        <v>277</v>
      </c>
    </row>
    <row r="1302" spans="1:14" s="158" customFormat="1" ht="18" customHeight="1" x14ac:dyDescent="0.25">
      <c r="A1302" s="181">
        <v>19926</v>
      </c>
      <c r="B1302" s="701">
        <v>32206</v>
      </c>
      <c r="C1302" s="181" t="s">
        <v>14173</v>
      </c>
      <c r="D1302" s="181" t="s">
        <v>578</v>
      </c>
      <c r="E1302" s="181" t="s">
        <v>14174</v>
      </c>
      <c r="F1302" s="181" t="s">
        <v>304</v>
      </c>
      <c r="G1302" s="181" t="s">
        <v>567</v>
      </c>
      <c r="H1302" s="181" t="s">
        <v>5</v>
      </c>
      <c r="I1302" s="181" t="s">
        <v>14175</v>
      </c>
      <c r="J1302" s="181">
        <v>13810</v>
      </c>
      <c r="K1302" s="181">
        <v>20</v>
      </c>
      <c r="L1302" s="181"/>
      <c r="M1302" s="181"/>
      <c r="N1302" s="596" t="s">
        <v>277</v>
      </c>
    </row>
    <row r="1303" spans="1:14" s="158" customFormat="1" ht="18" customHeight="1" x14ac:dyDescent="0.25">
      <c r="A1303" s="181">
        <v>7133</v>
      </c>
      <c r="B1303" s="701">
        <v>32270</v>
      </c>
      <c r="C1303" s="181" t="s">
        <v>2209</v>
      </c>
      <c r="D1303" s="181" t="s">
        <v>578</v>
      </c>
      <c r="E1303" s="181" t="s">
        <v>2210</v>
      </c>
      <c r="F1303" s="181" t="s">
        <v>304</v>
      </c>
      <c r="G1303" s="181" t="s">
        <v>567</v>
      </c>
      <c r="H1303" s="181" t="s">
        <v>5</v>
      </c>
      <c r="I1303" s="181" t="s">
        <v>2211</v>
      </c>
      <c r="J1303" s="181">
        <v>19950</v>
      </c>
      <c r="K1303" s="181">
        <v>366</v>
      </c>
      <c r="L1303" s="181"/>
      <c r="M1303" s="181"/>
      <c r="N1303" s="596" t="s">
        <v>277</v>
      </c>
    </row>
    <row r="1304" spans="1:14" s="158" customFormat="1" ht="18" customHeight="1" x14ac:dyDescent="0.25">
      <c r="A1304" s="181">
        <v>7135</v>
      </c>
      <c r="B1304" s="701">
        <v>32271</v>
      </c>
      <c r="C1304" s="181" t="s">
        <v>14176</v>
      </c>
      <c r="D1304" s="181" t="s">
        <v>578</v>
      </c>
      <c r="E1304" s="181" t="s">
        <v>14177</v>
      </c>
      <c r="F1304" s="181" t="s">
        <v>304</v>
      </c>
      <c r="G1304" s="181" t="s">
        <v>567</v>
      </c>
      <c r="H1304" s="181" t="s">
        <v>5</v>
      </c>
      <c r="I1304" s="181" t="s">
        <v>2211</v>
      </c>
      <c r="J1304" s="181">
        <v>13060</v>
      </c>
      <c r="K1304" s="181">
        <v>167</v>
      </c>
      <c r="L1304" s="181"/>
      <c r="M1304" s="181"/>
      <c r="N1304" s="596" t="s">
        <v>277</v>
      </c>
    </row>
    <row r="1305" spans="1:14" s="158" customFormat="1" ht="18" customHeight="1" x14ac:dyDescent="0.25">
      <c r="A1305" s="181">
        <v>6935</v>
      </c>
      <c r="B1305" s="701">
        <v>32204</v>
      </c>
      <c r="C1305" s="181" t="s">
        <v>17934</v>
      </c>
      <c r="D1305" s="181" t="s">
        <v>578</v>
      </c>
      <c r="E1305" s="181" t="s">
        <v>17935</v>
      </c>
      <c r="F1305" s="181" t="s">
        <v>304</v>
      </c>
      <c r="G1305" s="181" t="s">
        <v>567</v>
      </c>
      <c r="H1305" s="181" t="s">
        <v>5</v>
      </c>
      <c r="I1305" s="181" t="s">
        <v>10613</v>
      </c>
      <c r="J1305" s="181">
        <v>19680</v>
      </c>
      <c r="K1305" s="181">
        <v>7</v>
      </c>
      <c r="L1305" s="181"/>
      <c r="M1305" s="181"/>
      <c r="N1305" s="596" t="s">
        <v>277</v>
      </c>
    </row>
    <row r="1306" spans="1:14" s="158" customFormat="1" ht="18" customHeight="1" x14ac:dyDescent="0.25">
      <c r="A1306" s="181">
        <v>15327</v>
      </c>
      <c r="B1306" s="701" t="s">
        <v>12022</v>
      </c>
      <c r="C1306" s="181" t="s">
        <v>12023</v>
      </c>
      <c r="D1306" s="181" t="s">
        <v>578</v>
      </c>
      <c r="E1306" s="181" t="s">
        <v>12024</v>
      </c>
      <c r="F1306" s="181" t="s">
        <v>304</v>
      </c>
      <c r="G1306" s="181" t="s">
        <v>1572</v>
      </c>
      <c r="H1306" s="181" t="s">
        <v>5</v>
      </c>
      <c r="I1306" s="181" t="s">
        <v>12025</v>
      </c>
      <c r="J1306" s="181">
        <v>39930</v>
      </c>
      <c r="K1306" s="181">
        <v>5</v>
      </c>
      <c r="L1306" s="181"/>
      <c r="M1306" s="181"/>
      <c r="N1306" s="596" t="s">
        <v>277</v>
      </c>
    </row>
    <row r="1307" spans="1:14" s="158" customFormat="1" ht="18" customHeight="1" x14ac:dyDescent="0.25">
      <c r="A1307" s="181">
        <v>15328</v>
      </c>
      <c r="B1307" s="701" t="s">
        <v>12026</v>
      </c>
      <c r="C1307" s="181" t="s">
        <v>12027</v>
      </c>
      <c r="D1307" s="181" t="s">
        <v>578</v>
      </c>
      <c r="E1307" s="181" t="s">
        <v>12028</v>
      </c>
      <c r="F1307" s="181" t="s">
        <v>304</v>
      </c>
      <c r="G1307" s="181" t="s">
        <v>1572</v>
      </c>
      <c r="H1307" s="181" t="s">
        <v>5</v>
      </c>
      <c r="I1307" s="181" t="s">
        <v>12029</v>
      </c>
      <c r="J1307" s="181">
        <v>39930</v>
      </c>
      <c r="K1307" s="181">
        <v>12</v>
      </c>
      <c r="L1307" s="181"/>
      <c r="M1307" s="181"/>
      <c r="N1307" s="596" t="s">
        <v>277</v>
      </c>
    </row>
    <row r="1308" spans="1:14" s="158" customFormat="1" ht="18" customHeight="1" x14ac:dyDescent="0.25">
      <c r="A1308" s="181">
        <v>6934</v>
      </c>
      <c r="B1308" s="701">
        <v>32203</v>
      </c>
      <c r="C1308" s="181" t="s">
        <v>2212</v>
      </c>
      <c r="D1308" s="181" t="s">
        <v>578</v>
      </c>
      <c r="E1308" s="181" t="s">
        <v>2213</v>
      </c>
      <c r="F1308" s="181" t="s">
        <v>304</v>
      </c>
      <c r="G1308" s="181" t="s">
        <v>567</v>
      </c>
      <c r="H1308" s="181" t="s">
        <v>5</v>
      </c>
      <c r="I1308" s="181" t="s">
        <v>2214</v>
      </c>
      <c r="J1308" s="181">
        <v>27690</v>
      </c>
      <c r="K1308" s="181">
        <v>25</v>
      </c>
      <c r="L1308" s="181"/>
      <c r="M1308" s="181"/>
      <c r="N1308" s="596" t="s">
        <v>277</v>
      </c>
    </row>
    <row r="1309" spans="1:14" s="158" customFormat="1" ht="18" customHeight="1" x14ac:dyDescent="0.25">
      <c r="A1309" s="181">
        <v>20395</v>
      </c>
      <c r="B1309" s="701">
        <v>32246</v>
      </c>
      <c r="C1309" s="181" t="s">
        <v>16572</v>
      </c>
      <c r="D1309" s="181" t="s">
        <v>578</v>
      </c>
      <c r="E1309" s="181" t="s">
        <v>16573</v>
      </c>
      <c r="F1309" s="181" t="s">
        <v>304</v>
      </c>
      <c r="G1309" s="181" t="s">
        <v>567</v>
      </c>
      <c r="H1309" s="181" t="s">
        <v>5</v>
      </c>
      <c r="I1309" s="181" t="s">
        <v>16574</v>
      </c>
      <c r="J1309" s="181">
        <v>19270</v>
      </c>
      <c r="K1309" s="181">
        <v>31</v>
      </c>
      <c r="L1309" s="181"/>
      <c r="M1309" s="181"/>
      <c r="N1309" s="596" t="s">
        <v>277</v>
      </c>
    </row>
    <row r="1310" spans="1:14" s="158" customFormat="1" ht="18" customHeight="1" x14ac:dyDescent="0.25">
      <c r="A1310" s="181">
        <v>28321</v>
      </c>
      <c r="B1310" s="701">
        <v>32515</v>
      </c>
      <c r="C1310" s="181" t="s">
        <v>17936</v>
      </c>
      <c r="D1310" s="181" t="s">
        <v>578</v>
      </c>
      <c r="E1310" s="181" t="s">
        <v>17937</v>
      </c>
      <c r="F1310" s="181" t="s">
        <v>304</v>
      </c>
      <c r="G1310" s="181" t="s">
        <v>567</v>
      </c>
      <c r="H1310" s="181" t="s">
        <v>5</v>
      </c>
      <c r="I1310" s="181" t="s">
        <v>17938</v>
      </c>
      <c r="J1310" s="181">
        <v>41190</v>
      </c>
      <c r="K1310" s="181">
        <v>3</v>
      </c>
      <c r="L1310" s="181"/>
      <c r="M1310" s="181"/>
      <c r="N1310" s="596" t="s">
        <v>277</v>
      </c>
    </row>
    <row r="1311" spans="1:14" s="158" customFormat="1" ht="18" customHeight="1" x14ac:dyDescent="0.25">
      <c r="A1311" s="181">
        <v>28322</v>
      </c>
      <c r="B1311" s="701">
        <v>32516</v>
      </c>
      <c r="C1311" s="181" t="s">
        <v>17939</v>
      </c>
      <c r="D1311" s="181" t="s">
        <v>578</v>
      </c>
      <c r="E1311" s="181" t="s">
        <v>17937</v>
      </c>
      <c r="F1311" s="181" t="s">
        <v>304</v>
      </c>
      <c r="G1311" s="181" t="s">
        <v>567</v>
      </c>
      <c r="H1311" s="181" t="s">
        <v>5</v>
      </c>
      <c r="I1311" s="181" t="s">
        <v>17940</v>
      </c>
      <c r="J1311" s="181">
        <v>43660</v>
      </c>
      <c r="K1311" s="181">
        <v>4</v>
      </c>
      <c r="L1311" s="181"/>
      <c r="M1311" s="181"/>
      <c r="N1311" s="596" t="s">
        <v>277</v>
      </c>
    </row>
    <row r="1312" spans="1:14" s="158" customFormat="1" ht="18" customHeight="1" x14ac:dyDescent="0.25">
      <c r="A1312" s="181">
        <v>20393</v>
      </c>
      <c r="B1312" s="701">
        <v>32245</v>
      </c>
      <c r="C1312" s="181" t="s">
        <v>17941</v>
      </c>
      <c r="D1312" s="181" t="s">
        <v>578</v>
      </c>
      <c r="E1312" s="181" t="s">
        <v>17942</v>
      </c>
      <c r="F1312" s="181" t="s">
        <v>304</v>
      </c>
      <c r="G1312" s="181" t="s">
        <v>567</v>
      </c>
      <c r="H1312" s="181" t="s">
        <v>5</v>
      </c>
      <c r="I1312" s="181" t="s">
        <v>17943</v>
      </c>
      <c r="J1312" s="181">
        <v>32130</v>
      </c>
      <c r="K1312" s="181">
        <v>44</v>
      </c>
      <c r="L1312" s="181"/>
      <c r="M1312" s="181"/>
      <c r="N1312" s="596" t="s">
        <v>277</v>
      </c>
    </row>
    <row r="1313" spans="1:14" s="158" customFormat="1" ht="18" customHeight="1" x14ac:dyDescent="0.25">
      <c r="A1313" s="181">
        <v>65419</v>
      </c>
      <c r="B1313" s="701">
        <v>32471</v>
      </c>
      <c r="C1313" s="181" t="s">
        <v>17455</v>
      </c>
      <c r="D1313" s="181" t="s">
        <v>578</v>
      </c>
      <c r="E1313" s="181" t="s">
        <v>2215</v>
      </c>
      <c r="F1313" s="181" t="s">
        <v>304</v>
      </c>
      <c r="G1313" s="181" t="s">
        <v>567</v>
      </c>
      <c r="H1313" s="181" t="s">
        <v>5</v>
      </c>
      <c r="I1313" s="181" t="s">
        <v>17456</v>
      </c>
      <c r="J1313" s="181">
        <v>12560</v>
      </c>
      <c r="K1313" s="181">
        <v>80</v>
      </c>
      <c r="L1313" s="181"/>
      <c r="M1313" s="181"/>
      <c r="N1313" s="596" t="s">
        <v>277</v>
      </c>
    </row>
    <row r="1314" spans="1:14" s="158" customFormat="1" ht="18" customHeight="1" x14ac:dyDescent="0.25">
      <c r="A1314" s="181">
        <v>27974</v>
      </c>
      <c r="B1314" s="701">
        <v>32472</v>
      </c>
      <c r="C1314" s="181" t="s">
        <v>14906</v>
      </c>
      <c r="D1314" s="181" t="s">
        <v>578</v>
      </c>
      <c r="E1314" s="181" t="s">
        <v>2216</v>
      </c>
      <c r="F1314" s="181" t="s">
        <v>304</v>
      </c>
      <c r="G1314" s="181" t="s">
        <v>567</v>
      </c>
      <c r="H1314" s="181" t="s">
        <v>5</v>
      </c>
      <c r="I1314" s="181" t="s">
        <v>14907</v>
      </c>
      <c r="J1314" s="181">
        <v>34520</v>
      </c>
      <c r="K1314" s="181">
        <v>1</v>
      </c>
      <c r="L1314" s="181"/>
      <c r="M1314" s="181"/>
      <c r="N1314" s="596" t="s">
        <v>277</v>
      </c>
    </row>
    <row r="1315" spans="1:14" s="158" customFormat="1" ht="18" customHeight="1" x14ac:dyDescent="0.25">
      <c r="A1315" s="181">
        <v>22910</v>
      </c>
      <c r="B1315" s="701">
        <v>32470</v>
      </c>
      <c r="C1315" s="181" t="s">
        <v>17457</v>
      </c>
      <c r="D1315" s="181" t="s">
        <v>578</v>
      </c>
      <c r="E1315" s="181" t="s">
        <v>2216</v>
      </c>
      <c r="F1315" s="181" t="s">
        <v>304</v>
      </c>
      <c r="G1315" s="181" t="s">
        <v>567</v>
      </c>
      <c r="H1315" s="181" t="s">
        <v>5</v>
      </c>
      <c r="I1315" s="181" t="s">
        <v>17458</v>
      </c>
      <c r="J1315" s="181">
        <v>31460</v>
      </c>
      <c r="K1315" s="181">
        <v>135</v>
      </c>
      <c r="L1315" s="181"/>
      <c r="M1315" s="181"/>
      <c r="N1315" s="596" t="s">
        <v>277</v>
      </c>
    </row>
    <row r="1316" spans="1:14" s="158" customFormat="1" ht="18" customHeight="1" x14ac:dyDescent="0.25">
      <c r="A1316" s="181">
        <v>27596</v>
      </c>
      <c r="B1316" s="701">
        <v>32288</v>
      </c>
      <c r="C1316" s="181" t="s">
        <v>14908</v>
      </c>
      <c r="D1316" s="181" t="s">
        <v>578</v>
      </c>
      <c r="E1316" s="181" t="s">
        <v>14909</v>
      </c>
      <c r="F1316" s="181" t="s">
        <v>304</v>
      </c>
      <c r="G1316" s="181" t="s">
        <v>567</v>
      </c>
      <c r="H1316" s="181" t="s">
        <v>5</v>
      </c>
      <c r="I1316" s="181" t="s">
        <v>14910</v>
      </c>
      <c r="J1316" s="181">
        <v>40070</v>
      </c>
      <c r="K1316" s="181">
        <v>76</v>
      </c>
      <c r="L1316" s="181"/>
      <c r="M1316" s="181"/>
      <c r="N1316" s="596" t="s">
        <v>277</v>
      </c>
    </row>
    <row r="1317" spans="1:14" s="158" customFormat="1" ht="18" customHeight="1" x14ac:dyDescent="0.25">
      <c r="A1317" s="181">
        <v>22363</v>
      </c>
      <c r="B1317" s="701">
        <v>32292</v>
      </c>
      <c r="C1317" s="181" t="s">
        <v>16575</v>
      </c>
      <c r="D1317" s="181" t="s">
        <v>578</v>
      </c>
      <c r="E1317" s="181" t="s">
        <v>16576</v>
      </c>
      <c r="F1317" s="181" t="s">
        <v>304</v>
      </c>
      <c r="G1317" s="181" t="s">
        <v>567</v>
      </c>
      <c r="H1317" s="181" t="s">
        <v>5</v>
      </c>
      <c r="I1317" s="181" t="s">
        <v>16577</v>
      </c>
      <c r="J1317" s="181">
        <v>19090</v>
      </c>
      <c r="K1317" s="181">
        <v>36</v>
      </c>
      <c r="L1317" s="181"/>
      <c r="M1317" s="181"/>
      <c r="N1317" s="596" t="s">
        <v>277</v>
      </c>
    </row>
    <row r="1318" spans="1:14" s="158" customFormat="1" ht="18" customHeight="1" x14ac:dyDescent="0.25">
      <c r="A1318" s="181">
        <v>9656</v>
      </c>
      <c r="B1318" s="701" t="s">
        <v>2218</v>
      </c>
      <c r="C1318" s="181" t="s">
        <v>2219</v>
      </c>
      <c r="D1318" s="181" t="s">
        <v>578</v>
      </c>
      <c r="E1318" s="181" t="s">
        <v>2220</v>
      </c>
      <c r="F1318" s="181" t="s">
        <v>304</v>
      </c>
      <c r="G1318" s="181" t="s">
        <v>1550</v>
      </c>
      <c r="H1318" s="181" t="s">
        <v>7</v>
      </c>
      <c r="I1318" s="181" t="s">
        <v>2221</v>
      </c>
      <c r="J1318" s="181">
        <v>75230</v>
      </c>
      <c r="K1318" s="181">
        <v>18</v>
      </c>
      <c r="L1318" s="181"/>
      <c r="M1318" s="181"/>
      <c r="N1318" s="596" t="s">
        <v>277</v>
      </c>
    </row>
    <row r="1319" spans="1:14" s="158" customFormat="1" ht="18" customHeight="1" x14ac:dyDescent="0.25">
      <c r="A1319" s="181">
        <v>21773</v>
      </c>
      <c r="B1319" s="701">
        <v>32291</v>
      </c>
      <c r="C1319" s="181" t="s">
        <v>2222</v>
      </c>
      <c r="D1319" s="181" t="s">
        <v>578</v>
      </c>
      <c r="E1319" s="181" t="s">
        <v>2220</v>
      </c>
      <c r="F1319" s="181" t="s">
        <v>304</v>
      </c>
      <c r="G1319" s="181" t="s">
        <v>567</v>
      </c>
      <c r="H1319" s="181" t="s">
        <v>5</v>
      </c>
      <c r="I1319" s="181" t="s">
        <v>2223</v>
      </c>
      <c r="J1319" s="181">
        <v>81040</v>
      </c>
      <c r="K1319" s="181">
        <v>83</v>
      </c>
      <c r="L1319" s="181"/>
      <c r="M1319" s="181"/>
      <c r="N1319" s="596" t="s">
        <v>277</v>
      </c>
    </row>
    <row r="1320" spans="1:14" s="158" customFormat="1" ht="18" customHeight="1" x14ac:dyDescent="0.25">
      <c r="A1320" s="181">
        <v>21772</v>
      </c>
      <c r="B1320" s="701">
        <v>32290</v>
      </c>
      <c r="C1320" s="181" t="s">
        <v>14911</v>
      </c>
      <c r="D1320" s="181" t="s">
        <v>578</v>
      </c>
      <c r="E1320" s="181" t="s">
        <v>2224</v>
      </c>
      <c r="F1320" s="181" t="s">
        <v>304</v>
      </c>
      <c r="G1320" s="181" t="s">
        <v>567</v>
      </c>
      <c r="H1320" s="181" t="s">
        <v>5</v>
      </c>
      <c r="I1320" s="181" t="s">
        <v>14912</v>
      </c>
      <c r="J1320" s="181">
        <v>30270</v>
      </c>
      <c r="K1320" s="181">
        <v>55</v>
      </c>
      <c r="L1320" s="181"/>
      <c r="M1320" s="181"/>
      <c r="N1320" s="596" t="s">
        <v>277</v>
      </c>
    </row>
    <row r="1321" spans="1:14" s="158" customFormat="1" ht="18" customHeight="1" x14ac:dyDescent="0.25">
      <c r="A1321" s="181">
        <v>21875</v>
      </c>
      <c r="B1321" s="701">
        <v>32265</v>
      </c>
      <c r="C1321" s="181" t="s">
        <v>16578</v>
      </c>
      <c r="D1321" s="181" t="s">
        <v>578</v>
      </c>
      <c r="E1321" s="181" t="s">
        <v>16579</v>
      </c>
      <c r="F1321" s="181" t="s">
        <v>304</v>
      </c>
      <c r="G1321" s="181" t="s">
        <v>567</v>
      </c>
      <c r="H1321" s="181" t="s">
        <v>5</v>
      </c>
      <c r="I1321" s="181" t="s">
        <v>16580</v>
      </c>
      <c r="J1321" s="181">
        <v>23790</v>
      </c>
      <c r="K1321" s="181">
        <v>92</v>
      </c>
      <c r="L1321" s="181"/>
      <c r="M1321" s="181"/>
      <c r="N1321" s="596" t="s">
        <v>277</v>
      </c>
    </row>
    <row r="1322" spans="1:14" s="158" customFormat="1" ht="18" customHeight="1" x14ac:dyDescent="0.25">
      <c r="A1322" s="181">
        <v>22365</v>
      </c>
      <c r="B1322" s="701">
        <v>32293</v>
      </c>
      <c r="C1322" s="181" t="s">
        <v>14913</v>
      </c>
      <c r="D1322" s="181" t="s">
        <v>578</v>
      </c>
      <c r="E1322" s="181" t="s">
        <v>14914</v>
      </c>
      <c r="F1322" s="181" t="s">
        <v>304</v>
      </c>
      <c r="G1322" s="181" t="s">
        <v>567</v>
      </c>
      <c r="H1322" s="181" t="s">
        <v>5</v>
      </c>
      <c r="I1322" s="181" t="s">
        <v>14915</v>
      </c>
      <c r="J1322" s="181">
        <v>19090</v>
      </c>
      <c r="K1322" s="181">
        <v>37</v>
      </c>
      <c r="L1322" s="181"/>
      <c r="M1322" s="181"/>
      <c r="N1322" s="596" t="s">
        <v>277</v>
      </c>
    </row>
    <row r="1323" spans="1:14" s="158" customFormat="1" ht="18" customHeight="1" x14ac:dyDescent="0.25">
      <c r="A1323" s="181">
        <v>78864</v>
      </c>
      <c r="B1323" s="701">
        <v>32234</v>
      </c>
      <c r="C1323" s="181" t="s">
        <v>16581</v>
      </c>
      <c r="D1323" s="181" t="s">
        <v>578</v>
      </c>
      <c r="E1323" s="181" t="s">
        <v>16582</v>
      </c>
      <c r="F1323" s="181" t="s">
        <v>304</v>
      </c>
      <c r="G1323" s="181" t="s">
        <v>567</v>
      </c>
      <c r="H1323" s="181" t="s">
        <v>5</v>
      </c>
      <c r="I1323" s="181" t="s">
        <v>16583</v>
      </c>
      <c r="J1323" s="181">
        <v>19560</v>
      </c>
      <c r="K1323" s="181">
        <v>76</v>
      </c>
      <c r="L1323" s="181"/>
      <c r="M1323" s="181"/>
      <c r="N1323" s="596" t="s">
        <v>277</v>
      </c>
    </row>
    <row r="1324" spans="1:14" s="158" customFormat="1" ht="18" customHeight="1" x14ac:dyDescent="0.25">
      <c r="A1324" s="181">
        <v>28318</v>
      </c>
      <c r="B1324" s="701">
        <v>32514</v>
      </c>
      <c r="C1324" s="181" t="s">
        <v>17944</v>
      </c>
      <c r="D1324" s="181" t="s">
        <v>578</v>
      </c>
      <c r="E1324" s="181" t="s">
        <v>17945</v>
      </c>
      <c r="F1324" s="181" t="s">
        <v>304</v>
      </c>
      <c r="G1324" s="181" t="s">
        <v>567</v>
      </c>
      <c r="H1324" s="181" t="s">
        <v>5</v>
      </c>
      <c r="I1324" s="181" t="s">
        <v>17946</v>
      </c>
      <c r="J1324" s="181">
        <v>36440</v>
      </c>
      <c r="K1324" s="181">
        <v>5</v>
      </c>
      <c r="L1324" s="181"/>
      <c r="M1324" s="181"/>
      <c r="N1324" s="596" t="s">
        <v>277</v>
      </c>
    </row>
    <row r="1325" spans="1:14" s="158" customFormat="1" ht="18" customHeight="1" x14ac:dyDescent="0.25">
      <c r="A1325" s="181">
        <v>78852</v>
      </c>
      <c r="B1325" s="701">
        <v>32233</v>
      </c>
      <c r="C1325" s="181" t="s">
        <v>14916</v>
      </c>
      <c r="D1325" s="181" t="s">
        <v>578</v>
      </c>
      <c r="E1325" s="181" t="s">
        <v>14917</v>
      </c>
      <c r="F1325" s="181" t="s">
        <v>304</v>
      </c>
      <c r="G1325" s="181" t="s">
        <v>567</v>
      </c>
      <c r="H1325" s="181" t="s">
        <v>5</v>
      </c>
      <c r="I1325" s="181" t="s">
        <v>14918</v>
      </c>
      <c r="J1325" s="181">
        <v>27540</v>
      </c>
      <c r="K1325" s="181">
        <v>46</v>
      </c>
      <c r="L1325" s="181"/>
      <c r="M1325" s="181"/>
      <c r="N1325" s="596" t="s">
        <v>277</v>
      </c>
    </row>
    <row r="1326" spans="1:14" s="158" customFormat="1" ht="18" customHeight="1" x14ac:dyDescent="0.25">
      <c r="A1326" s="181">
        <v>48720</v>
      </c>
      <c r="B1326" s="701">
        <v>32231</v>
      </c>
      <c r="C1326" s="181" t="s">
        <v>14919</v>
      </c>
      <c r="D1326" s="181" t="s">
        <v>578</v>
      </c>
      <c r="E1326" s="181" t="s">
        <v>14920</v>
      </c>
      <c r="F1326" s="181" t="s">
        <v>304</v>
      </c>
      <c r="G1326" s="181" t="s">
        <v>567</v>
      </c>
      <c r="H1326" s="181" t="s">
        <v>5</v>
      </c>
      <c r="I1326" s="181" t="s">
        <v>14921</v>
      </c>
      <c r="J1326" s="181">
        <v>23520</v>
      </c>
      <c r="K1326" s="181">
        <v>10</v>
      </c>
      <c r="L1326" s="181"/>
      <c r="M1326" s="181"/>
      <c r="N1326" s="596" t="s">
        <v>277</v>
      </c>
    </row>
    <row r="1327" spans="1:14" s="158" customFormat="1" ht="18" customHeight="1" x14ac:dyDescent="0.25">
      <c r="A1327" s="181">
        <v>9136</v>
      </c>
      <c r="B1327" s="701">
        <v>32241</v>
      </c>
      <c r="C1327" s="181" t="s">
        <v>17947</v>
      </c>
      <c r="D1327" s="181" t="s">
        <v>578</v>
      </c>
      <c r="E1327" s="181" t="s">
        <v>17948</v>
      </c>
      <c r="F1327" s="181" t="s">
        <v>304</v>
      </c>
      <c r="G1327" s="181" t="s">
        <v>567</v>
      </c>
      <c r="H1327" s="181" t="s">
        <v>5</v>
      </c>
      <c r="I1327" s="181" t="s">
        <v>17949</v>
      </c>
      <c r="J1327" s="181">
        <v>14470</v>
      </c>
      <c r="K1327" s="181">
        <v>2</v>
      </c>
      <c r="L1327" s="181"/>
      <c r="M1327" s="181"/>
      <c r="N1327" s="596" t="s">
        <v>277</v>
      </c>
    </row>
    <row r="1328" spans="1:14" s="158" customFormat="1" ht="18" customHeight="1" x14ac:dyDescent="0.25">
      <c r="A1328" s="181">
        <v>61050</v>
      </c>
      <c r="B1328" s="701">
        <v>32220</v>
      </c>
      <c r="C1328" s="181" t="s">
        <v>10665</v>
      </c>
      <c r="D1328" s="181" t="s">
        <v>10666</v>
      </c>
      <c r="E1328" s="181" t="s">
        <v>1884</v>
      </c>
      <c r="F1328" s="181" t="s">
        <v>304</v>
      </c>
      <c r="G1328" s="181" t="s">
        <v>567</v>
      </c>
      <c r="H1328" s="181" t="s">
        <v>5</v>
      </c>
      <c r="I1328" s="181" t="s">
        <v>6372</v>
      </c>
      <c r="J1328" s="181">
        <v>7560</v>
      </c>
      <c r="K1328" s="181">
        <v>35</v>
      </c>
      <c r="L1328" s="181"/>
      <c r="M1328" s="181"/>
      <c r="N1328" s="596" t="s">
        <v>277</v>
      </c>
    </row>
    <row r="1329" spans="1:14" s="158" customFormat="1" ht="18" customHeight="1" x14ac:dyDescent="0.25">
      <c r="A1329" s="181">
        <v>13295</v>
      </c>
      <c r="B1329" s="701" t="s">
        <v>13038</v>
      </c>
      <c r="C1329" s="181" t="s">
        <v>13039</v>
      </c>
      <c r="D1329" s="181" t="s">
        <v>4044</v>
      </c>
      <c r="E1329" s="181" t="s">
        <v>2157</v>
      </c>
      <c r="F1329" s="181" t="s">
        <v>304</v>
      </c>
      <c r="G1329" s="181" t="s">
        <v>4045</v>
      </c>
      <c r="H1329" s="181" t="s">
        <v>9</v>
      </c>
      <c r="I1329" s="181" t="s">
        <v>301</v>
      </c>
      <c r="J1329" s="181">
        <v>31710</v>
      </c>
      <c r="K1329" s="181">
        <v>48</v>
      </c>
      <c r="L1329" s="181"/>
      <c r="M1329" s="181"/>
      <c r="N1329" s="596" t="s">
        <v>277</v>
      </c>
    </row>
    <row r="1330" spans="1:14" s="158" customFormat="1" ht="18" customHeight="1" x14ac:dyDescent="0.25">
      <c r="A1330" s="181">
        <v>28307</v>
      </c>
      <c r="B1330" s="701" t="s">
        <v>17950</v>
      </c>
      <c r="C1330" s="181" t="s">
        <v>17951</v>
      </c>
      <c r="D1330" s="181" t="s">
        <v>600</v>
      </c>
      <c r="E1330" s="181" t="s">
        <v>2225</v>
      </c>
      <c r="F1330" s="181" t="s">
        <v>304</v>
      </c>
      <c r="G1330" s="181" t="s">
        <v>601</v>
      </c>
      <c r="H1330" s="181" t="s">
        <v>5</v>
      </c>
      <c r="I1330" s="181" t="s">
        <v>301</v>
      </c>
      <c r="J1330" s="181">
        <v>22220</v>
      </c>
      <c r="K1330" s="181">
        <v>3</v>
      </c>
      <c r="L1330" s="181"/>
      <c r="M1330" s="181"/>
      <c r="N1330" s="596" t="s">
        <v>277</v>
      </c>
    </row>
    <row r="1331" spans="1:14" s="158" customFormat="1" ht="18" customHeight="1" x14ac:dyDescent="0.25">
      <c r="A1331" s="181">
        <v>28356</v>
      </c>
      <c r="B1331" s="701" t="s">
        <v>17952</v>
      </c>
      <c r="C1331" s="181" t="s">
        <v>17953</v>
      </c>
      <c r="D1331" s="181" t="s">
        <v>600</v>
      </c>
      <c r="E1331" s="181" t="s">
        <v>1884</v>
      </c>
      <c r="F1331" s="181" t="s">
        <v>304</v>
      </c>
      <c r="G1331" s="181" t="s">
        <v>601</v>
      </c>
      <c r="H1331" s="181" t="s">
        <v>5</v>
      </c>
      <c r="I1331" s="181" t="s">
        <v>301</v>
      </c>
      <c r="J1331" s="181">
        <v>22220</v>
      </c>
      <c r="K1331" s="181">
        <v>30</v>
      </c>
      <c r="L1331" s="181"/>
      <c r="M1331" s="181"/>
      <c r="N1331" s="596" t="s">
        <v>277</v>
      </c>
    </row>
    <row r="1332" spans="1:14" s="158" customFormat="1" ht="18" customHeight="1" x14ac:dyDescent="0.25">
      <c r="A1332" s="181">
        <v>20486</v>
      </c>
      <c r="B1332" s="701" t="s">
        <v>2226</v>
      </c>
      <c r="C1332" s="181" t="s">
        <v>301</v>
      </c>
      <c r="D1332" s="181" t="s">
        <v>600</v>
      </c>
      <c r="E1332" s="181" t="s">
        <v>2227</v>
      </c>
      <c r="F1332" s="181" t="s">
        <v>304</v>
      </c>
      <c r="G1332" s="181" t="s">
        <v>601</v>
      </c>
      <c r="H1332" s="181" t="s">
        <v>5</v>
      </c>
      <c r="I1332" s="181" t="s">
        <v>301</v>
      </c>
      <c r="J1332" s="181">
        <v>28980</v>
      </c>
      <c r="K1332" s="181">
        <v>2</v>
      </c>
      <c r="L1332" s="181"/>
      <c r="M1332" s="181"/>
      <c r="N1332" s="596" t="s">
        <v>277</v>
      </c>
    </row>
    <row r="1333" spans="1:14" s="158" customFormat="1" ht="18" customHeight="1" x14ac:dyDescent="0.25">
      <c r="A1333" s="181">
        <v>28502</v>
      </c>
      <c r="B1333" s="701" t="s">
        <v>2228</v>
      </c>
      <c r="C1333" s="181" t="s">
        <v>2229</v>
      </c>
      <c r="D1333" s="181" t="s">
        <v>600</v>
      </c>
      <c r="E1333" s="181" t="s">
        <v>2230</v>
      </c>
      <c r="F1333" s="181" t="s">
        <v>304</v>
      </c>
      <c r="G1333" s="181" t="s">
        <v>601</v>
      </c>
      <c r="H1333" s="181" t="s">
        <v>5</v>
      </c>
      <c r="I1333" s="181" t="s">
        <v>301</v>
      </c>
      <c r="J1333" s="181">
        <v>24640</v>
      </c>
      <c r="K1333" s="181">
        <v>1</v>
      </c>
      <c r="L1333" s="181"/>
      <c r="M1333" s="181"/>
      <c r="N1333" s="596" t="s">
        <v>277</v>
      </c>
    </row>
    <row r="1334" spans="1:14" s="158" customFormat="1" ht="18" customHeight="1" x14ac:dyDescent="0.25">
      <c r="A1334" s="181">
        <v>5178</v>
      </c>
      <c r="B1334" s="701" t="s">
        <v>12030</v>
      </c>
      <c r="C1334" s="181" t="s">
        <v>12031</v>
      </c>
      <c r="D1334" s="181" t="s">
        <v>600</v>
      </c>
      <c r="E1334" s="181" t="s">
        <v>2087</v>
      </c>
      <c r="F1334" s="181" t="s">
        <v>304</v>
      </c>
      <c r="G1334" s="181" t="s">
        <v>601</v>
      </c>
      <c r="H1334" s="181" t="s">
        <v>5</v>
      </c>
      <c r="I1334" s="181" t="s">
        <v>301</v>
      </c>
      <c r="J1334" s="181">
        <v>23900</v>
      </c>
      <c r="K1334" s="181">
        <v>5</v>
      </c>
      <c r="L1334" s="181"/>
      <c r="M1334" s="181"/>
      <c r="N1334" s="596" t="s">
        <v>277</v>
      </c>
    </row>
    <row r="1335" spans="1:14" s="158" customFormat="1" ht="18" customHeight="1" x14ac:dyDescent="0.25">
      <c r="A1335" s="181">
        <v>28629</v>
      </c>
      <c r="B1335" s="701" t="s">
        <v>17954</v>
      </c>
      <c r="C1335" s="181" t="s">
        <v>17955</v>
      </c>
      <c r="D1335" s="181" t="s">
        <v>600</v>
      </c>
      <c r="E1335" s="181" t="s">
        <v>1886</v>
      </c>
      <c r="F1335" s="181" t="s">
        <v>304</v>
      </c>
      <c r="G1335" s="181" t="s">
        <v>601</v>
      </c>
      <c r="H1335" s="181" t="s">
        <v>5</v>
      </c>
      <c r="I1335" s="181" t="s">
        <v>2078</v>
      </c>
      <c r="J1335" s="181">
        <v>20420</v>
      </c>
      <c r="K1335" s="181">
        <v>5</v>
      </c>
      <c r="L1335" s="181"/>
      <c r="M1335" s="181"/>
      <c r="N1335" s="596" t="s">
        <v>277</v>
      </c>
    </row>
    <row r="1336" spans="1:14" s="158" customFormat="1" ht="18" customHeight="1" x14ac:dyDescent="0.25">
      <c r="A1336" s="181">
        <v>23480</v>
      </c>
      <c r="B1336" s="701" t="s">
        <v>10667</v>
      </c>
      <c r="C1336" s="181" t="s">
        <v>10668</v>
      </c>
      <c r="D1336" s="181" t="s">
        <v>600</v>
      </c>
      <c r="E1336" s="181" t="s">
        <v>10669</v>
      </c>
      <c r="F1336" s="181" t="s">
        <v>304</v>
      </c>
      <c r="G1336" s="181" t="s">
        <v>601</v>
      </c>
      <c r="H1336" s="181" t="s">
        <v>5</v>
      </c>
      <c r="I1336" s="181" t="s">
        <v>983</v>
      </c>
      <c r="J1336" s="181">
        <v>37350</v>
      </c>
      <c r="K1336" s="181">
        <v>3</v>
      </c>
      <c r="L1336" s="181"/>
      <c r="M1336" s="181"/>
      <c r="N1336" s="596" t="s">
        <v>277</v>
      </c>
    </row>
    <row r="1337" spans="1:14" s="158" customFormat="1" ht="18" customHeight="1" x14ac:dyDescent="0.25">
      <c r="A1337" s="181">
        <v>15259</v>
      </c>
      <c r="B1337" s="701" t="s">
        <v>13040</v>
      </c>
      <c r="C1337" s="181" t="s">
        <v>301</v>
      </c>
      <c r="D1337" s="181" t="s">
        <v>600</v>
      </c>
      <c r="E1337" s="181" t="s">
        <v>1897</v>
      </c>
      <c r="F1337" s="181" t="s">
        <v>304</v>
      </c>
      <c r="G1337" s="181" t="s">
        <v>601</v>
      </c>
      <c r="H1337" s="181" t="s">
        <v>5</v>
      </c>
      <c r="I1337" s="181" t="s">
        <v>301</v>
      </c>
      <c r="J1337" s="181">
        <v>52170</v>
      </c>
      <c r="K1337" s="181">
        <v>1</v>
      </c>
      <c r="L1337" s="181"/>
      <c r="M1337" s="181"/>
      <c r="N1337" s="596" t="s">
        <v>277</v>
      </c>
    </row>
    <row r="1338" spans="1:14" s="158" customFormat="1" ht="18" customHeight="1" x14ac:dyDescent="0.25">
      <c r="A1338" s="181">
        <v>23478</v>
      </c>
      <c r="B1338" s="701" t="s">
        <v>13041</v>
      </c>
      <c r="C1338" s="181" t="s">
        <v>13042</v>
      </c>
      <c r="D1338" s="181" t="s">
        <v>600</v>
      </c>
      <c r="E1338" s="181" t="s">
        <v>12450</v>
      </c>
      <c r="F1338" s="181" t="s">
        <v>304</v>
      </c>
      <c r="G1338" s="181" t="s">
        <v>601</v>
      </c>
      <c r="H1338" s="181" t="s">
        <v>5</v>
      </c>
      <c r="I1338" s="181" t="s">
        <v>13043</v>
      </c>
      <c r="J1338" s="181">
        <v>53780</v>
      </c>
      <c r="K1338" s="181">
        <v>2</v>
      </c>
      <c r="L1338" s="181"/>
      <c r="M1338" s="181"/>
      <c r="N1338" s="596" t="s">
        <v>277</v>
      </c>
    </row>
    <row r="1339" spans="1:14" s="158" customFormat="1" ht="18" customHeight="1" x14ac:dyDescent="0.25">
      <c r="A1339" s="181">
        <v>5873</v>
      </c>
      <c r="B1339" s="701" t="s">
        <v>2232</v>
      </c>
      <c r="C1339" s="181" t="s">
        <v>2233</v>
      </c>
      <c r="D1339" s="181" t="s">
        <v>615</v>
      </c>
      <c r="E1339" s="181" t="s">
        <v>1884</v>
      </c>
      <c r="F1339" s="181" t="s">
        <v>304</v>
      </c>
      <c r="G1339" s="181" t="s">
        <v>601</v>
      </c>
      <c r="H1339" s="181" t="s">
        <v>5</v>
      </c>
      <c r="I1339" s="181" t="s">
        <v>2234</v>
      </c>
      <c r="J1339" s="181">
        <v>26390</v>
      </c>
      <c r="K1339" s="181">
        <v>8</v>
      </c>
      <c r="L1339" s="181"/>
      <c r="M1339" s="181"/>
      <c r="N1339" s="596" t="s">
        <v>277</v>
      </c>
    </row>
    <row r="1340" spans="1:14" s="158" customFormat="1" ht="18" customHeight="1" x14ac:dyDescent="0.25">
      <c r="A1340" s="181">
        <v>74172</v>
      </c>
      <c r="B1340" s="701" t="s">
        <v>2235</v>
      </c>
      <c r="C1340" s="181" t="s">
        <v>2236</v>
      </c>
      <c r="D1340" s="181" t="s">
        <v>615</v>
      </c>
      <c r="E1340" s="181" t="s">
        <v>2087</v>
      </c>
      <c r="F1340" s="181" t="s">
        <v>304</v>
      </c>
      <c r="G1340" s="181" t="s">
        <v>601</v>
      </c>
      <c r="H1340" s="181" t="s">
        <v>5</v>
      </c>
      <c r="I1340" s="181" t="s">
        <v>301</v>
      </c>
      <c r="J1340" s="181">
        <v>28390</v>
      </c>
      <c r="K1340" s="181">
        <v>3</v>
      </c>
      <c r="L1340" s="181"/>
      <c r="M1340" s="181"/>
      <c r="N1340" s="596" t="s">
        <v>277</v>
      </c>
    </row>
    <row r="1341" spans="1:14" s="158" customFormat="1" ht="18" customHeight="1" x14ac:dyDescent="0.25">
      <c r="A1341" s="181">
        <v>15250</v>
      </c>
      <c r="B1341" s="701" t="s">
        <v>2237</v>
      </c>
      <c r="C1341" s="181" t="s">
        <v>301</v>
      </c>
      <c r="D1341" s="181" t="s">
        <v>615</v>
      </c>
      <c r="E1341" s="181" t="s">
        <v>2238</v>
      </c>
      <c r="F1341" s="181" t="s">
        <v>304</v>
      </c>
      <c r="G1341" s="181" t="s">
        <v>601</v>
      </c>
      <c r="H1341" s="181" t="s">
        <v>5</v>
      </c>
      <c r="I1341" s="181" t="s">
        <v>2239</v>
      </c>
      <c r="J1341" s="181">
        <v>27530</v>
      </c>
      <c r="K1341" s="181">
        <v>2</v>
      </c>
      <c r="L1341" s="181"/>
      <c r="M1341" s="181"/>
      <c r="N1341" s="596" t="s">
        <v>277</v>
      </c>
    </row>
    <row r="1342" spans="1:14" s="158" customFormat="1" ht="18" customHeight="1" x14ac:dyDescent="0.25">
      <c r="A1342" s="181">
        <v>28319</v>
      </c>
      <c r="B1342" s="701" t="s">
        <v>12032</v>
      </c>
      <c r="C1342" s="181" t="s">
        <v>12033</v>
      </c>
      <c r="D1342" s="181" t="s">
        <v>625</v>
      </c>
      <c r="E1342" s="181" t="s">
        <v>2225</v>
      </c>
      <c r="F1342" s="181" t="s">
        <v>304</v>
      </c>
      <c r="G1342" s="181" t="s">
        <v>601</v>
      </c>
      <c r="H1342" s="181" t="s">
        <v>5</v>
      </c>
      <c r="I1342" s="181" t="s">
        <v>301</v>
      </c>
      <c r="J1342" s="181">
        <v>33810</v>
      </c>
      <c r="K1342" s="181">
        <v>9</v>
      </c>
      <c r="L1342" s="181"/>
      <c r="M1342" s="181"/>
      <c r="N1342" s="596" t="s">
        <v>277</v>
      </c>
    </row>
    <row r="1343" spans="1:14" s="158" customFormat="1" ht="18" customHeight="1" x14ac:dyDescent="0.25">
      <c r="A1343" s="181">
        <v>28370</v>
      </c>
      <c r="B1343" s="701" t="s">
        <v>2240</v>
      </c>
      <c r="C1343" s="181" t="s">
        <v>2241</v>
      </c>
      <c r="D1343" s="181" t="s">
        <v>625</v>
      </c>
      <c r="E1343" s="181" t="s">
        <v>1884</v>
      </c>
      <c r="F1343" s="181" t="s">
        <v>304</v>
      </c>
      <c r="G1343" s="181" t="s">
        <v>601</v>
      </c>
      <c r="H1343" s="181" t="s">
        <v>5</v>
      </c>
      <c r="I1343" s="181" t="s">
        <v>1958</v>
      </c>
      <c r="J1343" s="181">
        <v>49270</v>
      </c>
      <c r="K1343" s="181">
        <v>24</v>
      </c>
      <c r="L1343" s="181"/>
      <c r="M1343" s="181"/>
      <c r="N1343" s="596" t="s">
        <v>277</v>
      </c>
    </row>
    <row r="1344" spans="1:14" s="158" customFormat="1" ht="18" customHeight="1" x14ac:dyDescent="0.25">
      <c r="A1344" s="181">
        <v>59079</v>
      </c>
      <c r="B1344" s="701" t="s">
        <v>13044</v>
      </c>
      <c r="C1344" s="181" t="s">
        <v>13045</v>
      </c>
      <c r="D1344" s="181" t="s">
        <v>625</v>
      </c>
      <c r="E1344" s="181" t="s">
        <v>1958</v>
      </c>
      <c r="F1344" s="181" t="s">
        <v>304</v>
      </c>
      <c r="G1344" s="181" t="s">
        <v>601</v>
      </c>
      <c r="H1344" s="181" t="s">
        <v>5</v>
      </c>
      <c r="I1344" s="181" t="s">
        <v>301</v>
      </c>
      <c r="J1344" s="181">
        <v>36710</v>
      </c>
      <c r="K1344" s="181">
        <v>2</v>
      </c>
      <c r="L1344" s="181"/>
      <c r="M1344" s="181"/>
      <c r="N1344" s="596" t="s">
        <v>277</v>
      </c>
    </row>
    <row r="1345" spans="1:14" s="158" customFormat="1" ht="18" customHeight="1" x14ac:dyDescent="0.25">
      <c r="A1345" s="181">
        <v>29546</v>
      </c>
      <c r="B1345" s="701" t="s">
        <v>14492</v>
      </c>
      <c r="C1345" s="181" t="s">
        <v>301</v>
      </c>
      <c r="D1345" s="181" t="s">
        <v>640</v>
      </c>
      <c r="E1345" s="181" t="s">
        <v>2244</v>
      </c>
      <c r="F1345" s="181" t="s">
        <v>304</v>
      </c>
      <c r="G1345" s="181" t="s">
        <v>601</v>
      </c>
      <c r="H1345" s="181" t="s">
        <v>5</v>
      </c>
      <c r="I1345" s="181" t="s">
        <v>14493</v>
      </c>
      <c r="J1345" s="181">
        <v>148400</v>
      </c>
      <c r="K1345" s="181">
        <v>3</v>
      </c>
      <c r="L1345" s="181"/>
      <c r="M1345" s="181"/>
      <c r="N1345" s="596" t="s">
        <v>277</v>
      </c>
    </row>
    <row r="1346" spans="1:14" s="158" customFormat="1" ht="18" customHeight="1" x14ac:dyDescent="0.25">
      <c r="A1346" s="181">
        <v>28648</v>
      </c>
      <c r="B1346" s="701" t="s">
        <v>2242</v>
      </c>
      <c r="C1346" s="181" t="s">
        <v>2243</v>
      </c>
      <c r="D1346" s="181" t="s">
        <v>640</v>
      </c>
      <c r="E1346" s="181" t="s">
        <v>2244</v>
      </c>
      <c r="F1346" s="181" t="s">
        <v>304</v>
      </c>
      <c r="G1346" s="181" t="s">
        <v>601</v>
      </c>
      <c r="H1346" s="181" t="s">
        <v>5</v>
      </c>
      <c r="I1346" s="181" t="s">
        <v>301</v>
      </c>
      <c r="J1346" s="181">
        <v>147820</v>
      </c>
      <c r="K1346" s="181">
        <v>3</v>
      </c>
      <c r="L1346" s="181"/>
      <c r="M1346" s="181"/>
      <c r="N1346" s="596" t="s">
        <v>277</v>
      </c>
    </row>
    <row r="1347" spans="1:14" s="158" customFormat="1" ht="18" customHeight="1" x14ac:dyDescent="0.25">
      <c r="A1347" s="181">
        <v>29401</v>
      </c>
      <c r="B1347" s="701" t="s">
        <v>2245</v>
      </c>
      <c r="C1347" s="181" t="s">
        <v>2246</v>
      </c>
      <c r="D1347" s="181" t="s">
        <v>640</v>
      </c>
      <c r="E1347" s="181" t="s">
        <v>2244</v>
      </c>
      <c r="F1347" s="181" t="s">
        <v>304</v>
      </c>
      <c r="G1347" s="181" t="s">
        <v>601</v>
      </c>
      <c r="H1347" s="181" t="s">
        <v>5</v>
      </c>
      <c r="I1347" s="181" t="s">
        <v>2247</v>
      </c>
      <c r="J1347" s="181">
        <v>149400</v>
      </c>
      <c r="K1347" s="181">
        <v>1</v>
      </c>
      <c r="L1347" s="181"/>
      <c r="M1347" s="181"/>
      <c r="N1347" s="596" t="s">
        <v>277</v>
      </c>
    </row>
    <row r="1348" spans="1:14" s="158" customFormat="1" ht="18" customHeight="1" x14ac:dyDescent="0.25">
      <c r="A1348" s="181">
        <v>30509</v>
      </c>
      <c r="B1348" s="701" t="s">
        <v>13046</v>
      </c>
      <c r="C1348" s="181" t="s">
        <v>13047</v>
      </c>
      <c r="D1348" s="181" t="s">
        <v>640</v>
      </c>
      <c r="E1348" s="181" t="s">
        <v>13048</v>
      </c>
      <c r="F1348" s="181" t="s">
        <v>304</v>
      </c>
      <c r="G1348" s="181" t="s">
        <v>601</v>
      </c>
      <c r="H1348" s="181" t="s">
        <v>5</v>
      </c>
      <c r="I1348" s="181" t="s">
        <v>13049</v>
      </c>
      <c r="J1348" s="181">
        <v>175790</v>
      </c>
      <c r="K1348" s="181">
        <v>5</v>
      </c>
      <c r="L1348" s="181"/>
      <c r="M1348" s="181"/>
      <c r="N1348" s="596" t="s">
        <v>277</v>
      </c>
    </row>
    <row r="1349" spans="1:14" s="158" customFormat="1" ht="18" customHeight="1" x14ac:dyDescent="0.25">
      <c r="A1349" s="181">
        <v>3792</v>
      </c>
      <c r="B1349" s="701" t="s">
        <v>12034</v>
      </c>
      <c r="C1349" s="181" t="s">
        <v>301</v>
      </c>
      <c r="D1349" s="181" t="s">
        <v>646</v>
      </c>
      <c r="E1349" s="181" t="s">
        <v>12035</v>
      </c>
      <c r="F1349" s="181" t="s">
        <v>304</v>
      </c>
      <c r="G1349" s="181" t="s">
        <v>601</v>
      </c>
      <c r="H1349" s="181" t="s">
        <v>5</v>
      </c>
      <c r="I1349" s="181" t="s">
        <v>12036</v>
      </c>
      <c r="J1349" s="181">
        <v>54280</v>
      </c>
      <c r="K1349" s="181">
        <v>2</v>
      </c>
      <c r="L1349" s="181"/>
      <c r="M1349" s="181"/>
      <c r="N1349" s="596" t="s">
        <v>277</v>
      </c>
    </row>
    <row r="1350" spans="1:14" s="158" customFormat="1" ht="18" customHeight="1" x14ac:dyDescent="0.25">
      <c r="A1350" s="181">
        <v>4771</v>
      </c>
      <c r="B1350" s="701" t="s">
        <v>17956</v>
      </c>
      <c r="C1350" s="181" t="s">
        <v>301</v>
      </c>
      <c r="D1350" s="181" t="s">
        <v>646</v>
      </c>
      <c r="E1350" s="181" t="s">
        <v>17957</v>
      </c>
      <c r="F1350" s="181" t="s">
        <v>304</v>
      </c>
      <c r="G1350" s="181" t="s">
        <v>601</v>
      </c>
      <c r="H1350" s="181" t="s">
        <v>5</v>
      </c>
      <c r="I1350" s="181" t="s">
        <v>301</v>
      </c>
      <c r="J1350" s="181">
        <v>70530</v>
      </c>
      <c r="K1350" s="181">
        <v>2</v>
      </c>
      <c r="L1350" s="181"/>
      <c r="M1350" s="181"/>
      <c r="N1350" s="596" t="s">
        <v>277</v>
      </c>
    </row>
    <row r="1351" spans="1:14" s="158" customFormat="1" ht="18" customHeight="1" x14ac:dyDescent="0.25">
      <c r="A1351" s="181">
        <v>28235</v>
      </c>
      <c r="B1351" s="701" t="s">
        <v>14922</v>
      </c>
      <c r="C1351" s="181" t="s">
        <v>301</v>
      </c>
      <c r="D1351" s="181" t="s">
        <v>646</v>
      </c>
      <c r="E1351" s="181" t="s">
        <v>2248</v>
      </c>
      <c r="F1351" s="181" t="s">
        <v>304</v>
      </c>
      <c r="G1351" s="181" t="s">
        <v>601</v>
      </c>
      <c r="H1351" s="181" t="s">
        <v>5</v>
      </c>
      <c r="I1351" s="181" t="s">
        <v>14923</v>
      </c>
      <c r="J1351" s="181">
        <v>85020</v>
      </c>
      <c r="K1351" s="181">
        <v>2</v>
      </c>
      <c r="L1351" s="181"/>
      <c r="M1351" s="181"/>
      <c r="N1351" s="596" t="s">
        <v>277</v>
      </c>
    </row>
    <row r="1352" spans="1:14" s="158" customFormat="1" ht="18" customHeight="1" x14ac:dyDescent="0.25">
      <c r="A1352" s="181">
        <v>25351</v>
      </c>
      <c r="B1352" s="701" t="s">
        <v>14924</v>
      </c>
      <c r="C1352" s="181" t="s">
        <v>301</v>
      </c>
      <c r="D1352" s="181" t="s">
        <v>646</v>
      </c>
      <c r="E1352" s="181" t="s">
        <v>14925</v>
      </c>
      <c r="F1352" s="181" t="s">
        <v>304</v>
      </c>
      <c r="G1352" s="181" t="s">
        <v>601</v>
      </c>
      <c r="H1352" s="181" t="s">
        <v>5</v>
      </c>
      <c r="I1352" s="181" t="s">
        <v>301</v>
      </c>
      <c r="J1352" s="181">
        <v>24640</v>
      </c>
      <c r="K1352" s="181">
        <v>2</v>
      </c>
      <c r="L1352" s="181"/>
      <c r="M1352" s="181"/>
      <c r="N1352" s="596" t="s">
        <v>277</v>
      </c>
    </row>
    <row r="1353" spans="1:14" s="158" customFormat="1" ht="18" customHeight="1" x14ac:dyDescent="0.25">
      <c r="A1353" s="181">
        <v>28411</v>
      </c>
      <c r="B1353" s="701" t="s">
        <v>12037</v>
      </c>
      <c r="C1353" s="181" t="s">
        <v>12038</v>
      </c>
      <c r="D1353" s="181" t="s">
        <v>2249</v>
      </c>
      <c r="E1353" s="181" t="s">
        <v>12039</v>
      </c>
      <c r="F1353" s="181" t="s">
        <v>304</v>
      </c>
      <c r="G1353" s="181" t="s">
        <v>601</v>
      </c>
      <c r="H1353" s="181" t="s">
        <v>5</v>
      </c>
      <c r="I1353" s="181" t="s">
        <v>301</v>
      </c>
      <c r="J1353" s="181">
        <v>22700</v>
      </c>
      <c r="K1353" s="181">
        <v>17</v>
      </c>
      <c r="L1353" s="181"/>
      <c r="M1353" s="181"/>
      <c r="N1353" s="596" t="s">
        <v>277</v>
      </c>
    </row>
    <row r="1354" spans="1:14" s="158" customFormat="1" ht="18" customHeight="1" x14ac:dyDescent="0.25">
      <c r="A1354" s="181">
        <v>26634</v>
      </c>
      <c r="B1354" s="701" t="s">
        <v>14494</v>
      </c>
      <c r="C1354" s="181" t="s">
        <v>14495</v>
      </c>
      <c r="D1354" s="181" t="s">
        <v>2249</v>
      </c>
      <c r="E1354" s="181" t="s">
        <v>2250</v>
      </c>
      <c r="F1354" s="181" t="s">
        <v>304</v>
      </c>
      <c r="G1354" s="181" t="s">
        <v>601</v>
      </c>
      <c r="H1354" s="181" t="s">
        <v>5</v>
      </c>
      <c r="I1354" s="181" t="s">
        <v>14496</v>
      </c>
      <c r="J1354" s="181">
        <v>22220</v>
      </c>
      <c r="K1354" s="181">
        <v>3</v>
      </c>
      <c r="L1354" s="181"/>
      <c r="M1354" s="181"/>
      <c r="N1354" s="596" t="s">
        <v>277</v>
      </c>
    </row>
    <row r="1355" spans="1:14" s="158" customFormat="1" ht="18" customHeight="1" x14ac:dyDescent="0.25">
      <c r="A1355" s="181">
        <v>28630</v>
      </c>
      <c r="B1355" s="701" t="s">
        <v>14497</v>
      </c>
      <c r="C1355" s="181" t="s">
        <v>14498</v>
      </c>
      <c r="D1355" s="181" t="s">
        <v>2249</v>
      </c>
      <c r="E1355" s="181" t="s">
        <v>1913</v>
      </c>
      <c r="F1355" s="181" t="s">
        <v>304</v>
      </c>
      <c r="G1355" s="181" t="s">
        <v>601</v>
      </c>
      <c r="H1355" s="181" t="s">
        <v>5</v>
      </c>
      <c r="I1355" s="181" t="s">
        <v>2078</v>
      </c>
      <c r="J1355" s="181">
        <v>57480</v>
      </c>
      <c r="K1355" s="181">
        <v>3</v>
      </c>
      <c r="L1355" s="181"/>
      <c r="M1355" s="181"/>
      <c r="N1355" s="596" t="s">
        <v>277</v>
      </c>
    </row>
    <row r="1356" spans="1:14" s="158" customFormat="1" ht="18" customHeight="1" x14ac:dyDescent="0.25">
      <c r="A1356" s="181">
        <v>74135</v>
      </c>
      <c r="B1356" s="701" t="s">
        <v>2251</v>
      </c>
      <c r="C1356" s="181" t="s">
        <v>2252</v>
      </c>
      <c r="D1356" s="181" t="s">
        <v>2249</v>
      </c>
      <c r="E1356" s="181" t="s">
        <v>2079</v>
      </c>
      <c r="F1356" s="181" t="s">
        <v>304</v>
      </c>
      <c r="G1356" s="181" t="s">
        <v>601</v>
      </c>
      <c r="H1356" s="181" t="s">
        <v>5</v>
      </c>
      <c r="I1356" s="181" t="s">
        <v>2253</v>
      </c>
      <c r="J1356" s="181">
        <v>58270</v>
      </c>
      <c r="K1356" s="181">
        <v>1</v>
      </c>
      <c r="L1356" s="181"/>
      <c r="M1356" s="181"/>
      <c r="N1356" s="596" t="s">
        <v>277</v>
      </c>
    </row>
    <row r="1357" spans="1:14" s="158" customFormat="1" ht="18" customHeight="1" x14ac:dyDescent="0.25">
      <c r="A1357" s="181">
        <v>8491</v>
      </c>
      <c r="B1357" s="701" t="s">
        <v>17958</v>
      </c>
      <c r="C1357" s="181" t="s">
        <v>301</v>
      </c>
      <c r="D1357" s="181" t="s">
        <v>2249</v>
      </c>
      <c r="E1357" s="181" t="s">
        <v>1895</v>
      </c>
      <c r="F1357" s="181" t="s">
        <v>304</v>
      </c>
      <c r="G1357" s="181" t="s">
        <v>601</v>
      </c>
      <c r="H1357" s="181" t="s">
        <v>5</v>
      </c>
      <c r="I1357" s="181" t="s">
        <v>1895</v>
      </c>
      <c r="J1357" s="181">
        <v>23410</v>
      </c>
      <c r="K1357" s="181">
        <v>1</v>
      </c>
      <c r="L1357" s="181"/>
      <c r="M1357" s="181"/>
      <c r="N1357" s="596" t="s">
        <v>277</v>
      </c>
    </row>
    <row r="1358" spans="1:14" s="158" customFormat="1" ht="18" customHeight="1" x14ac:dyDescent="0.25">
      <c r="A1358" s="181">
        <v>28236</v>
      </c>
      <c r="B1358" s="701" t="s">
        <v>2254</v>
      </c>
      <c r="C1358" s="181" t="s">
        <v>301</v>
      </c>
      <c r="D1358" s="181" t="s">
        <v>2249</v>
      </c>
      <c r="E1358" s="181" t="s">
        <v>2248</v>
      </c>
      <c r="F1358" s="181" t="s">
        <v>304</v>
      </c>
      <c r="G1358" s="181" t="s">
        <v>601</v>
      </c>
      <c r="H1358" s="181" t="s">
        <v>5</v>
      </c>
      <c r="I1358" s="181" t="s">
        <v>2255</v>
      </c>
      <c r="J1358" s="181">
        <v>31370</v>
      </c>
      <c r="K1358" s="181">
        <v>2</v>
      </c>
      <c r="L1358" s="181"/>
      <c r="M1358" s="181"/>
      <c r="N1358" s="596" t="s">
        <v>277</v>
      </c>
    </row>
    <row r="1359" spans="1:14" s="158" customFormat="1" ht="18" customHeight="1" x14ac:dyDescent="0.25">
      <c r="A1359" s="181">
        <v>28538</v>
      </c>
      <c r="B1359" s="701" t="s">
        <v>14499</v>
      </c>
      <c r="C1359" s="181" t="s">
        <v>14500</v>
      </c>
      <c r="D1359" s="181" t="s">
        <v>2249</v>
      </c>
      <c r="E1359" s="181" t="s">
        <v>14501</v>
      </c>
      <c r="F1359" s="181" t="s">
        <v>304</v>
      </c>
      <c r="G1359" s="181" t="s">
        <v>601</v>
      </c>
      <c r="H1359" s="181" t="s">
        <v>5</v>
      </c>
      <c r="I1359" s="181" t="s">
        <v>301</v>
      </c>
      <c r="J1359" s="181">
        <v>22220</v>
      </c>
      <c r="K1359" s="181">
        <v>1</v>
      </c>
      <c r="L1359" s="181"/>
      <c r="M1359" s="181"/>
      <c r="N1359" s="596" t="s">
        <v>277</v>
      </c>
    </row>
    <row r="1360" spans="1:14" s="158" customFormat="1" ht="18" customHeight="1" x14ac:dyDescent="0.25">
      <c r="A1360" s="181">
        <v>74111</v>
      </c>
      <c r="B1360" s="701" t="s">
        <v>12040</v>
      </c>
      <c r="C1360" s="181" t="s">
        <v>12041</v>
      </c>
      <c r="D1360" s="181" t="s">
        <v>12042</v>
      </c>
      <c r="E1360" s="181" t="s">
        <v>2225</v>
      </c>
      <c r="F1360" s="181" t="s">
        <v>304</v>
      </c>
      <c r="G1360" s="181" t="s">
        <v>601</v>
      </c>
      <c r="H1360" s="181" t="s">
        <v>5</v>
      </c>
      <c r="I1360" s="181" t="s">
        <v>301</v>
      </c>
      <c r="J1360" s="181">
        <v>68720</v>
      </c>
      <c r="K1360" s="181">
        <v>2</v>
      </c>
      <c r="L1360" s="181"/>
      <c r="M1360" s="181"/>
      <c r="N1360" s="596" t="s">
        <v>277</v>
      </c>
    </row>
    <row r="1361" spans="1:14" s="158" customFormat="1" ht="18" customHeight="1" x14ac:dyDescent="0.25">
      <c r="A1361" s="181">
        <v>28435</v>
      </c>
      <c r="B1361" s="701" t="s">
        <v>17959</v>
      </c>
      <c r="C1361" s="181" t="s">
        <v>17960</v>
      </c>
      <c r="D1361" s="181" t="s">
        <v>655</v>
      </c>
      <c r="E1361" s="181" t="s">
        <v>17961</v>
      </c>
      <c r="F1361" s="181" t="s">
        <v>304</v>
      </c>
      <c r="G1361" s="181" t="s">
        <v>601</v>
      </c>
      <c r="H1361" s="181" t="s">
        <v>5</v>
      </c>
      <c r="I1361" s="181" t="s">
        <v>301</v>
      </c>
      <c r="J1361" s="181">
        <v>38840</v>
      </c>
      <c r="K1361" s="181">
        <v>6</v>
      </c>
      <c r="L1361" s="181"/>
      <c r="M1361" s="181"/>
      <c r="N1361" s="596" t="s">
        <v>277</v>
      </c>
    </row>
    <row r="1362" spans="1:14" s="158" customFormat="1" ht="18" customHeight="1" x14ac:dyDescent="0.25">
      <c r="A1362" s="181">
        <v>22469</v>
      </c>
      <c r="B1362" s="701" t="s">
        <v>12043</v>
      </c>
      <c r="C1362" s="181" t="s">
        <v>12044</v>
      </c>
      <c r="D1362" s="181" t="s">
        <v>655</v>
      </c>
      <c r="E1362" s="181" t="s">
        <v>12045</v>
      </c>
      <c r="F1362" s="181" t="s">
        <v>304</v>
      </c>
      <c r="G1362" s="181" t="s">
        <v>601</v>
      </c>
      <c r="H1362" s="181" t="s">
        <v>5</v>
      </c>
      <c r="I1362" s="181" t="s">
        <v>2256</v>
      </c>
      <c r="J1362" s="181">
        <v>40340</v>
      </c>
      <c r="K1362" s="181">
        <v>3</v>
      </c>
      <c r="L1362" s="181"/>
      <c r="M1362" s="181"/>
      <c r="N1362" s="596" t="s">
        <v>277</v>
      </c>
    </row>
    <row r="1363" spans="1:14" s="158" customFormat="1" ht="18" customHeight="1" x14ac:dyDescent="0.25">
      <c r="A1363" s="181">
        <v>22986</v>
      </c>
      <c r="B1363" s="701" t="s">
        <v>12046</v>
      </c>
      <c r="C1363" s="181" t="s">
        <v>12047</v>
      </c>
      <c r="D1363" s="181" t="s">
        <v>655</v>
      </c>
      <c r="E1363" s="181" t="s">
        <v>2159</v>
      </c>
      <c r="F1363" s="181" t="s">
        <v>304</v>
      </c>
      <c r="G1363" s="181" t="s">
        <v>601</v>
      </c>
      <c r="H1363" s="181" t="s">
        <v>5</v>
      </c>
      <c r="I1363" s="181" t="s">
        <v>2257</v>
      </c>
      <c r="J1363" s="181">
        <v>37680</v>
      </c>
      <c r="K1363" s="181">
        <v>20</v>
      </c>
      <c r="L1363" s="181"/>
      <c r="M1363" s="181"/>
      <c r="N1363" s="596" t="s">
        <v>277</v>
      </c>
    </row>
    <row r="1364" spans="1:14" s="158" customFormat="1" ht="18" customHeight="1" x14ac:dyDescent="0.25">
      <c r="A1364" s="181">
        <v>78372</v>
      </c>
      <c r="B1364" s="701" t="s">
        <v>12048</v>
      </c>
      <c r="C1364" s="181" t="s">
        <v>301</v>
      </c>
      <c r="D1364" s="181" t="s">
        <v>655</v>
      </c>
      <c r="E1364" s="181" t="s">
        <v>12049</v>
      </c>
      <c r="F1364" s="181" t="s">
        <v>304</v>
      </c>
      <c r="G1364" s="181" t="s">
        <v>601</v>
      </c>
      <c r="H1364" s="181" t="s">
        <v>5</v>
      </c>
      <c r="I1364" s="181" t="s">
        <v>301</v>
      </c>
      <c r="J1364" s="181">
        <v>49760</v>
      </c>
      <c r="K1364" s="181">
        <v>22</v>
      </c>
      <c r="L1364" s="181"/>
      <c r="M1364" s="181"/>
      <c r="N1364" s="596" t="s">
        <v>277</v>
      </c>
    </row>
    <row r="1365" spans="1:14" s="158" customFormat="1" ht="18" customHeight="1" x14ac:dyDescent="0.25">
      <c r="A1365" s="181">
        <v>28526</v>
      </c>
      <c r="B1365" s="701" t="s">
        <v>17962</v>
      </c>
      <c r="C1365" s="181" t="s">
        <v>17963</v>
      </c>
      <c r="D1365" s="181" t="s">
        <v>655</v>
      </c>
      <c r="E1365" s="181" t="s">
        <v>2230</v>
      </c>
      <c r="F1365" s="181" t="s">
        <v>304</v>
      </c>
      <c r="G1365" s="181" t="s">
        <v>601</v>
      </c>
      <c r="H1365" s="181" t="s">
        <v>5</v>
      </c>
      <c r="I1365" s="181" t="s">
        <v>301</v>
      </c>
      <c r="J1365" s="181">
        <v>43330</v>
      </c>
      <c r="K1365" s="181">
        <v>1</v>
      </c>
      <c r="L1365" s="181"/>
      <c r="M1365" s="181"/>
      <c r="N1365" s="596" t="s">
        <v>277</v>
      </c>
    </row>
    <row r="1366" spans="1:14" s="158" customFormat="1" ht="18" customHeight="1" x14ac:dyDescent="0.25">
      <c r="A1366" s="181">
        <v>45688</v>
      </c>
      <c r="B1366" s="701" t="s">
        <v>12050</v>
      </c>
      <c r="C1366" s="181" t="s">
        <v>12051</v>
      </c>
      <c r="D1366" s="181" t="s">
        <v>655</v>
      </c>
      <c r="E1366" s="181" t="s">
        <v>2087</v>
      </c>
      <c r="F1366" s="181" t="s">
        <v>304</v>
      </c>
      <c r="G1366" s="181" t="s">
        <v>601</v>
      </c>
      <c r="H1366" s="181" t="s">
        <v>5</v>
      </c>
      <c r="I1366" s="181" t="s">
        <v>301</v>
      </c>
      <c r="J1366" s="181">
        <v>49300</v>
      </c>
      <c r="K1366" s="181">
        <v>5</v>
      </c>
      <c r="L1366" s="181"/>
      <c r="M1366" s="181"/>
      <c r="N1366" s="596" t="s">
        <v>277</v>
      </c>
    </row>
    <row r="1367" spans="1:14" s="158" customFormat="1" ht="18" customHeight="1" x14ac:dyDescent="0.25">
      <c r="A1367" s="181">
        <v>36766</v>
      </c>
      <c r="B1367" s="701" t="s">
        <v>2258</v>
      </c>
      <c r="C1367" s="181" t="s">
        <v>301</v>
      </c>
      <c r="D1367" s="181" t="s">
        <v>655</v>
      </c>
      <c r="E1367" s="181" t="s">
        <v>2259</v>
      </c>
      <c r="F1367" s="181" t="s">
        <v>304</v>
      </c>
      <c r="G1367" s="181" t="s">
        <v>601</v>
      </c>
      <c r="H1367" s="181" t="s">
        <v>5</v>
      </c>
      <c r="I1367" s="181" t="s">
        <v>301</v>
      </c>
      <c r="J1367" s="181">
        <v>51290</v>
      </c>
      <c r="K1367" s="181">
        <v>1</v>
      </c>
      <c r="L1367" s="181"/>
      <c r="M1367" s="181"/>
      <c r="N1367" s="596" t="s">
        <v>277</v>
      </c>
    </row>
    <row r="1368" spans="1:14" s="158" customFormat="1" ht="18" customHeight="1" x14ac:dyDescent="0.25">
      <c r="A1368" s="181">
        <v>5183</v>
      </c>
      <c r="B1368" s="701" t="s">
        <v>12052</v>
      </c>
      <c r="C1368" s="181" t="s">
        <v>301</v>
      </c>
      <c r="D1368" s="181" t="s">
        <v>655</v>
      </c>
      <c r="E1368" s="181" t="s">
        <v>11200</v>
      </c>
      <c r="F1368" s="181" t="s">
        <v>304</v>
      </c>
      <c r="G1368" s="181" t="s">
        <v>601</v>
      </c>
      <c r="H1368" s="181" t="s">
        <v>5</v>
      </c>
      <c r="I1368" s="181" t="s">
        <v>301</v>
      </c>
      <c r="J1368" s="181">
        <v>49270</v>
      </c>
      <c r="K1368" s="181">
        <v>7</v>
      </c>
      <c r="L1368" s="181"/>
      <c r="M1368" s="181"/>
      <c r="N1368" s="596" t="s">
        <v>277</v>
      </c>
    </row>
    <row r="1369" spans="1:14" s="158" customFormat="1" ht="18" customHeight="1" x14ac:dyDescent="0.25">
      <c r="A1369" s="181">
        <v>9115</v>
      </c>
      <c r="B1369" s="701" t="s">
        <v>2260</v>
      </c>
      <c r="C1369" s="181" t="s">
        <v>301</v>
      </c>
      <c r="D1369" s="181" t="s">
        <v>655</v>
      </c>
      <c r="E1369" s="181" t="s">
        <v>1913</v>
      </c>
      <c r="F1369" s="181" t="s">
        <v>304</v>
      </c>
      <c r="G1369" s="181" t="s">
        <v>601</v>
      </c>
      <c r="H1369" s="181" t="s">
        <v>5</v>
      </c>
      <c r="I1369" s="181" t="s">
        <v>2261</v>
      </c>
      <c r="J1369" s="181">
        <v>55280</v>
      </c>
      <c r="K1369" s="181">
        <v>3</v>
      </c>
      <c r="L1369" s="181"/>
      <c r="M1369" s="181"/>
      <c r="N1369" s="596" t="s">
        <v>277</v>
      </c>
    </row>
    <row r="1370" spans="1:14" s="158" customFormat="1" ht="18" customHeight="1" x14ac:dyDescent="0.25">
      <c r="A1370" s="181">
        <v>28654</v>
      </c>
      <c r="B1370" s="701" t="s">
        <v>2262</v>
      </c>
      <c r="C1370" s="181" t="s">
        <v>2263</v>
      </c>
      <c r="D1370" s="181" t="s">
        <v>655</v>
      </c>
      <c r="E1370" s="181" t="s">
        <v>1913</v>
      </c>
      <c r="F1370" s="181" t="s">
        <v>304</v>
      </c>
      <c r="G1370" s="181" t="s">
        <v>601</v>
      </c>
      <c r="H1370" s="181" t="s">
        <v>5</v>
      </c>
      <c r="I1370" s="181" t="s">
        <v>659</v>
      </c>
      <c r="J1370" s="181">
        <v>56270</v>
      </c>
      <c r="K1370" s="181">
        <v>7</v>
      </c>
      <c r="L1370" s="181"/>
      <c r="M1370" s="181"/>
      <c r="N1370" s="596" t="s">
        <v>277</v>
      </c>
    </row>
    <row r="1371" spans="1:14" s="158" customFormat="1" ht="18" customHeight="1" x14ac:dyDescent="0.25">
      <c r="A1371" s="181">
        <v>9111</v>
      </c>
      <c r="B1371" s="701" t="s">
        <v>17964</v>
      </c>
      <c r="C1371" s="181" t="s">
        <v>301</v>
      </c>
      <c r="D1371" s="181" t="s">
        <v>655</v>
      </c>
      <c r="E1371" s="181" t="s">
        <v>2280</v>
      </c>
      <c r="F1371" s="181" t="s">
        <v>304</v>
      </c>
      <c r="G1371" s="181" t="s">
        <v>601</v>
      </c>
      <c r="H1371" s="181" t="s">
        <v>5</v>
      </c>
      <c r="I1371" s="181" t="s">
        <v>2281</v>
      </c>
      <c r="J1371" s="181">
        <v>50720</v>
      </c>
      <c r="K1371" s="181">
        <v>1</v>
      </c>
      <c r="L1371" s="181"/>
      <c r="M1371" s="181"/>
      <c r="N1371" s="596" t="s">
        <v>277</v>
      </c>
    </row>
    <row r="1372" spans="1:14" s="158" customFormat="1" ht="18" customHeight="1" x14ac:dyDescent="0.25">
      <c r="A1372" s="181">
        <v>5180</v>
      </c>
      <c r="B1372" s="701" t="s">
        <v>13050</v>
      </c>
      <c r="C1372" s="181" t="s">
        <v>301</v>
      </c>
      <c r="D1372" s="181" t="s">
        <v>655</v>
      </c>
      <c r="E1372" s="181" t="s">
        <v>13051</v>
      </c>
      <c r="F1372" s="181" t="s">
        <v>304</v>
      </c>
      <c r="G1372" s="181" t="s">
        <v>601</v>
      </c>
      <c r="H1372" s="181" t="s">
        <v>5</v>
      </c>
      <c r="I1372" s="181" t="s">
        <v>301</v>
      </c>
      <c r="J1372" s="181">
        <v>59760</v>
      </c>
      <c r="K1372" s="181">
        <v>1</v>
      </c>
      <c r="L1372" s="181"/>
      <c r="M1372" s="181"/>
      <c r="N1372" s="596" t="s">
        <v>277</v>
      </c>
    </row>
    <row r="1373" spans="1:14" s="158" customFormat="1" ht="18" customHeight="1" x14ac:dyDescent="0.25">
      <c r="A1373" s="181">
        <v>74147</v>
      </c>
      <c r="B1373" s="701" t="s">
        <v>13052</v>
      </c>
      <c r="C1373" s="181" t="s">
        <v>13053</v>
      </c>
      <c r="D1373" s="181" t="s">
        <v>655</v>
      </c>
      <c r="E1373" s="181" t="s">
        <v>13054</v>
      </c>
      <c r="F1373" s="181" t="s">
        <v>304</v>
      </c>
      <c r="G1373" s="181" t="s">
        <v>601</v>
      </c>
      <c r="H1373" s="181" t="s">
        <v>5</v>
      </c>
      <c r="I1373" s="181" t="s">
        <v>2253</v>
      </c>
      <c r="J1373" s="181">
        <v>58760</v>
      </c>
      <c r="K1373" s="181">
        <v>1</v>
      </c>
      <c r="L1373" s="181"/>
      <c r="M1373" s="181"/>
      <c r="N1373" s="596" t="s">
        <v>277</v>
      </c>
    </row>
    <row r="1374" spans="1:14" s="158" customFormat="1" ht="18" customHeight="1" x14ac:dyDescent="0.25">
      <c r="A1374" s="181">
        <v>15357</v>
      </c>
      <c r="B1374" s="701" t="s">
        <v>17965</v>
      </c>
      <c r="C1374" s="181" t="s">
        <v>301</v>
      </c>
      <c r="D1374" s="181" t="s">
        <v>655</v>
      </c>
      <c r="E1374" s="181" t="s">
        <v>17966</v>
      </c>
      <c r="F1374" s="181" t="s">
        <v>304</v>
      </c>
      <c r="G1374" s="181" t="s">
        <v>601</v>
      </c>
      <c r="H1374" s="181" t="s">
        <v>5</v>
      </c>
      <c r="I1374" s="181" t="s">
        <v>301</v>
      </c>
      <c r="J1374" s="181">
        <v>60260</v>
      </c>
      <c r="K1374" s="181">
        <v>1</v>
      </c>
      <c r="L1374" s="181"/>
      <c r="M1374" s="181"/>
      <c r="N1374" s="596" t="s">
        <v>277</v>
      </c>
    </row>
    <row r="1375" spans="1:14" s="158" customFormat="1" ht="18" customHeight="1" x14ac:dyDescent="0.25">
      <c r="A1375" s="181">
        <v>21692</v>
      </c>
      <c r="B1375" s="701" t="s">
        <v>12053</v>
      </c>
      <c r="C1375" s="181" t="s">
        <v>12054</v>
      </c>
      <c r="D1375" s="181" t="s">
        <v>655</v>
      </c>
      <c r="E1375" s="181" t="s">
        <v>12055</v>
      </c>
      <c r="F1375" s="181" t="s">
        <v>304</v>
      </c>
      <c r="G1375" s="181" t="s">
        <v>601</v>
      </c>
      <c r="H1375" s="181" t="s">
        <v>5</v>
      </c>
      <c r="I1375" s="181" t="s">
        <v>2264</v>
      </c>
      <c r="J1375" s="181">
        <v>57770</v>
      </c>
      <c r="K1375" s="181">
        <v>3</v>
      </c>
      <c r="L1375" s="181"/>
      <c r="M1375" s="181"/>
      <c r="N1375" s="596" t="s">
        <v>277</v>
      </c>
    </row>
    <row r="1376" spans="1:14" s="158" customFormat="1" ht="18" customHeight="1" x14ac:dyDescent="0.25">
      <c r="A1376" s="181">
        <v>9102</v>
      </c>
      <c r="B1376" s="701" t="s">
        <v>12056</v>
      </c>
      <c r="C1376" s="181" t="s">
        <v>12057</v>
      </c>
      <c r="D1376" s="181" t="s">
        <v>655</v>
      </c>
      <c r="E1376" s="181" t="s">
        <v>1895</v>
      </c>
      <c r="F1376" s="181" t="s">
        <v>304</v>
      </c>
      <c r="G1376" s="181" t="s">
        <v>601</v>
      </c>
      <c r="H1376" s="181" t="s">
        <v>5</v>
      </c>
      <c r="I1376" s="181" t="s">
        <v>301</v>
      </c>
      <c r="J1376" s="181">
        <v>58760</v>
      </c>
      <c r="K1376" s="181">
        <v>3</v>
      </c>
      <c r="L1376" s="181"/>
      <c r="M1376" s="181"/>
      <c r="N1376" s="596" t="s">
        <v>277</v>
      </c>
    </row>
    <row r="1377" spans="1:14" s="158" customFormat="1" ht="18" customHeight="1" x14ac:dyDescent="0.25">
      <c r="A1377" s="181">
        <v>28086</v>
      </c>
      <c r="B1377" s="701" t="s">
        <v>2265</v>
      </c>
      <c r="C1377" s="181" t="s">
        <v>2266</v>
      </c>
      <c r="D1377" s="181" t="s">
        <v>655</v>
      </c>
      <c r="E1377" s="181" t="s">
        <v>2267</v>
      </c>
      <c r="F1377" s="181" t="s">
        <v>304</v>
      </c>
      <c r="G1377" s="181" t="s">
        <v>601</v>
      </c>
      <c r="H1377" s="181" t="s">
        <v>5</v>
      </c>
      <c r="I1377" s="181" t="s">
        <v>2268</v>
      </c>
      <c r="J1377" s="181">
        <v>68230</v>
      </c>
      <c r="K1377" s="181">
        <v>1</v>
      </c>
      <c r="L1377" s="181"/>
      <c r="M1377" s="181"/>
      <c r="N1377" s="596" t="s">
        <v>277</v>
      </c>
    </row>
    <row r="1378" spans="1:14" s="158" customFormat="1" ht="18" customHeight="1" x14ac:dyDescent="0.25">
      <c r="A1378" s="181">
        <v>23479</v>
      </c>
      <c r="B1378" s="701" t="s">
        <v>2269</v>
      </c>
      <c r="C1378" s="181" t="s">
        <v>2270</v>
      </c>
      <c r="D1378" s="181" t="s">
        <v>655</v>
      </c>
      <c r="E1378" s="181" t="s">
        <v>2271</v>
      </c>
      <c r="F1378" s="181" t="s">
        <v>304</v>
      </c>
      <c r="G1378" s="181" t="s">
        <v>601</v>
      </c>
      <c r="H1378" s="181" t="s">
        <v>5</v>
      </c>
      <c r="I1378" s="181" t="s">
        <v>301</v>
      </c>
      <c r="J1378" s="181">
        <v>53290</v>
      </c>
      <c r="K1378" s="181">
        <v>3</v>
      </c>
      <c r="L1378" s="181"/>
      <c r="M1378" s="181"/>
      <c r="N1378" s="596" t="s">
        <v>277</v>
      </c>
    </row>
    <row r="1379" spans="1:14" s="158" customFormat="1" ht="18" customHeight="1" x14ac:dyDescent="0.25">
      <c r="A1379" s="181">
        <v>8483</v>
      </c>
      <c r="B1379" s="701" t="s">
        <v>17967</v>
      </c>
      <c r="C1379" s="181" t="s">
        <v>301</v>
      </c>
      <c r="D1379" s="181" t="s">
        <v>655</v>
      </c>
      <c r="E1379" s="181" t="s">
        <v>17968</v>
      </c>
      <c r="F1379" s="181" t="s">
        <v>304</v>
      </c>
      <c r="G1379" s="181" t="s">
        <v>601</v>
      </c>
      <c r="H1379" s="181" t="s">
        <v>5</v>
      </c>
      <c r="I1379" s="181" t="s">
        <v>2256</v>
      </c>
      <c r="J1379" s="181">
        <v>40340</v>
      </c>
      <c r="K1379" s="181">
        <v>1</v>
      </c>
      <c r="L1379" s="181"/>
      <c r="M1379" s="181"/>
      <c r="N1379" s="596" t="s">
        <v>277</v>
      </c>
    </row>
    <row r="1380" spans="1:14" s="158" customFormat="1" ht="18" customHeight="1" x14ac:dyDescent="0.25">
      <c r="A1380" s="181">
        <v>28643</v>
      </c>
      <c r="B1380" s="701" t="s">
        <v>14503</v>
      </c>
      <c r="C1380" s="181" t="s">
        <v>14504</v>
      </c>
      <c r="D1380" s="181" t="s">
        <v>655</v>
      </c>
      <c r="E1380" s="181" t="s">
        <v>14505</v>
      </c>
      <c r="F1380" s="181" t="s">
        <v>304</v>
      </c>
      <c r="G1380" s="181" t="s">
        <v>601</v>
      </c>
      <c r="H1380" s="181" t="s">
        <v>5</v>
      </c>
      <c r="I1380" s="181" t="s">
        <v>2272</v>
      </c>
      <c r="J1380" s="181">
        <v>53290</v>
      </c>
      <c r="K1380" s="181">
        <v>3</v>
      </c>
      <c r="L1380" s="181"/>
      <c r="M1380" s="181"/>
      <c r="N1380" s="596" t="s">
        <v>277</v>
      </c>
    </row>
    <row r="1381" spans="1:14" s="158" customFormat="1" ht="18" customHeight="1" x14ac:dyDescent="0.25">
      <c r="A1381" s="181">
        <v>28423</v>
      </c>
      <c r="B1381" s="701" t="s">
        <v>17969</v>
      </c>
      <c r="C1381" s="181" t="s">
        <v>17970</v>
      </c>
      <c r="D1381" s="181" t="s">
        <v>660</v>
      </c>
      <c r="E1381" s="181" t="s">
        <v>17961</v>
      </c>
      <c r="F1381" s="181" t="s">
        <v>304</v>
      </c>
      <c r="G1381" s="181" t="s">
        <v>601</v>
      </c>
      <c r="H1381" s="181" t="s">
        <v>5</v>
      </c>
      <c r="I1381" s="181" t="s">
        <v>301</v>
      </c>
      <c r="J1381" s="181">
        <v>37680</v>
      </c>
      <c r="K1381" s="181">
        <v>7</v>
      </c>
      <c r="L1381" s="181"/>
      <c r="M1381" s="181"/>
      <c r="N1381" s="596" t="s">
        <v>277</v>
      </c>
    </row>
    <row r="1382" spans="1:14" s="158" customFormat="1" ht="18" customHeight="1" x14ac:dyDescent="0.25">
      <c r="A1382" s="181">
        <v>23073</v>
      </c>
      <c r="B1382" s="701" t="s">
        <v>2273</v>
      </c>
      <c r="C1382" s="181" t="s">
        <v>2274</v>
      </c>
      <c r="D1382" s="181" t="s">
        <v>660</v>
      </c>
      <c r="E1382" s="181" t="s">
        <v>2159</v>
      </c>
      <c r="F1382" s="181" t="s">
        <v>304</v>
      </c>
      <c r="G1382" s="181" t="s">
        <v>601</v>
      </c>
      <c r="H1382" s="181" t="s">
        <v>5</v>
      </c>
      <c r="I1382" s="181" t="s">
        <v>2257</v>
      </c>
      <c r="J1382" s="181">
        <v>37680</v>
      </c>
      <c r="K1382" s="181">
        <v>16</v>
      </c>
      <c r="L1382" s="181"/>
      <c r="M1382" s="181"/>
      <c r="N1382" s="596" t="s">
        <v>277</v>
      </c>
    </row>
    <row r="1383" spans="1:14" s="158" customFormat="1" ht="18" customHeight="1" x14ac:dyDescent="0.25">
      <c r="A1383" s="181">
        <v>78384</v>
      </c>
      <c r="B1383" s="701" t="s">
        <v>17971</v>
      </c>
      <c r="C1383" s="181" t="s">
        <v>301</v>
      </c>
      <c r="D1383" s="181" t="s">
        <v>660</v>
      </c>
      <c r="E1383" s="181" t="s">
        <v>12049</v>
      </c>
      <c r="F1383" s="181" t="s">
        <v>304</v>
      </c>
      <c r="G1383" s="181" t="s">
        <v>601</v>
      </c>
      <c r="H1383" s="181" t="s">
        <v>5</v>
      </c>
      <c r="I1383" s="181" t="s">
        <v>301</v>
      </c>
      <c r="J1383" s="181">
        <v>49760</v>
      </c>
      <c r="K1383" s="181">
        <v>24</v>
      </c>
      <c r="L1383" s="181"/>
      <c r="M1383" s="181"/>
      <c r="N1383" s="596" t="s">
        <v>277</v>
      </c>
    </row>
    <row r="1384" spans="1:14" s="158" customFormat="1" ht="18" customHeight="1" x14ac:dyDescent="0.25">
      <c r="A1384" s="181">
        <v>28540</v>
      </c>
      <c r="B1384" s="701" t="s">
        <v>2275</v>
      </c>
      <c r="C1384" s="181" t="s">
        <v>2276</v>
      </c>
      <c r="D1384" s="181" t="s">
        <v>660</v>
      </c>
      <c r="E1384" s="181" t="s">
        <v>2230</v>
      </c>
      <c r="F1384" s="181" t="s">
        <v>304</v>
      </c>
      <c r="G1384" s="181" t="s">
        <v>601</v>
      </c>
      <c r="H1384" s="181" t="s">
        <v>5</v>
      </c>
      <c r="I1384" s="181" t="s">
        <v>301</v>
      </c>
      <c r="J1384" s="181">
        <v>43330</v>
      </c>
      <c r="K1384" s="181">
        <v>4</v>
      </c>
      <c r="L1384" s="181"/>
      <c r="M1384" s="181"/>
      <c r="N1384" s="596" t="s">
        <v>277</v>
      </c>
    </row>
    <row r="1385" spans="1:14" s="158" customFormat="1" ht="18" customHeight="1" x14ac:dyDescent="0.25">
      <c r="A1385" s="181">
        <v>45615</v>
      </c>
      <c r="B1385" s="701" t="s">
        <v>12058</v>
      </c>
      <c r="C1385" s="181" t="s">
        <v>12059</v>
      </c>
      <c r="D1385" s="181" t="s">
        <v>660</v>
      </c>
      <c r="E1385" s="181" t="s">
        <v>2087</v>
      </c>
      <c r="F1385" s="181" t="s">
        <v>304</v>
      </c>
      <c r="G1385" s="181" t="s">
        <v>601</v>
      </c>
      <c r="H1385" s="181" t="s">
        <v>5</v>
      </c>
      <c r="I1385" s="181" t="s">
        <v>12060</v>
      </c>
      <c r="J1385" s="181">
        <v>45820</v>
      </c>
      <c r="K1385" s="181">
        <v>3</v>
      </c>
      <c r="L1385" s="181"/>
      <c r="M1385" s="181"/>
      <c r="N1385" s="596" t="s">
        <v>277</v>
      </c>
    </row>
    <row r="1386" spans="1:14" s="158" customFormat="1" ht="18" customHeight="1" x14ac:dyDescent="0.25">
      <c r="A1386" s="181">
        <v>2824</v>
      </c>
      <c r="B1386" s="701" t="s">
        <v>2277</v>
      </c>
      <c r="C1386" s="181" t="s">
        <v>301</v>
      </c>
      <c r="D1386" s="181" t="s">
        <v>660</v>
      </c>
      <c r="E1386" s="181" t="s">
        <v>2278</v>
      </c>
      <c r="F1386" s="181" t="s">
        <v>304</v>
      </c>
      <c r="G1386" s="181" t="s">
        <v>601</v>
      </c>
      <c r="H1386" s="181" t="s">
        <v>5</v>
      </c>
      <c r="I1386" s="181" t="s">
        <v>301</v>
      </c>
      <c r="J1386" s="181">
        <v>51290</v>
      </c>
      <c r="K1386" s="181">
        <v>2</v>
      </c>
      <c r="L1386" s="181"/>
      <c r="M1386" s="181"/>
      <c r="N1386" s="596" t="s">
        <v>277</v>
      </c>
    </row>
    <row r="1387" spans="1:14" s="158" customFormat="1" ht="18" customHeight="1" x14ac:dyDescent="0.25">
      <c r="A1387" s="181">
        <v>5184</v>
      </c>
      <c r="B1387" s="701" t="s">
        <v>12061</v>
      </c>
      <c r="C1387" s="181" t="s">
        <v>301</v>
      </c>
      <c r="D1387" s="181" t="s">
        <v>660</v>
      </c>
      <c r="E1387" s="181" t="s">
        <v>11200</v>
      </c>
      <c r="F1387" s="181" t="s">
        <v>304</v>
      </c>
      <c r="G1387" s="181" t="s">
        <v>601</v>
      </c>
      <c r="H1387" s="181" t="s">
        <v>5</v>
      </c>
      <c r="I1387" s="181" t="s">
        <v>301</v>
      </c>
      <c r="J1387" s="181">
        <v>49270</v>
      </c>
      <c r="K1387" s="181">
        <v>6</v>
      </c>
      <c r="L1387" s="181"/>
      <c r="M1387" s="181"/>
      <c r="N1387" s="596" t="s">
        <v>277</v>
      </c>
    </row>
    <row r="1388" spans="1:14" s="158" customFormat="1" ht="18" customHeight="1" x14ac:dyDescent="0.25">
      <c r="A1388" s="181">
        <v>28666</v>
      </c>
      <c r="B1388" s="701" t="s">
        <v>13055</v>
      </c>
      <c r="C1388" s="181" t="s">
        <v>13056</v>
      </c>
      <c r="D1388" s="181" t="s">
        <v>660</v>
      </c>
      <c r="E1388" s="181" t="s">
        <v>1913</v>
      </c>
      <c r="F1388" s="181" t="s">
        <v>304</v>
      </c>
      <c r="G1388" s="181" t="s">
        <v>601</v>
      </c>
      <c r="H1388" s="181" t="s">
        <v>5</v>
      </c>
      <c r="I1388" s="181" t="s">
        <v>631</v>
      </c>
      <c r="J1388" s="181">
        <v>56270</v>
      </c>
      <c r="K1388" s="181">
        <v>4</v>
      </c>
      <c r="L1388" s="181"/>
      <c r="M1388" s="181"/>
      <c r="N1388" s="596" t="s">
        <v>277</v>
      </c>
    </row>
    <row r="1389" spans="1:14" s="158" customFormat="1" ht="18" customHeight="1" x14ac:dyDescent="0.25">
      <c r="A1389" s="181">
        <v>9114</v>
      </c>
      <c r="B1389" s="701" t="s">
        <v>2279</v>
      </c>
      <c r="C1389" s="181" t="s">
        <v>301</v>
      </c>
      <c r="D1389" s="181" t="s">
        <v>660</v>
      </c>
      <c r="E1389" s="181" t="s">
        <v>2280</v>
      </c>
      <c r="F1389" s="181" t="s">
        <v>304</v>
      </c>
      <c r="G1389" s="181" t="s">
        <v>601</v>
      </c>
      <c r="H1389" s="181" t="s">
        <v>5</v>
      </c>
      <c r="I1389" s="181" t="s">
        <v>2281</v>
      </c>
      <c r="J1389" s="181">
        <v>50240</v>
      </c>
      <c r="K1389" s="181">
        <v>2</v>
      </c>
      <c r="L1389" s="181"/>
      <c r="M1389" s="181"/>
      <c r="N1389" s="596" t="s">
        <v>277</v>
      </c>
    </row>
    <row r="1390" spans="1:14" s="158" customFormat="1" ht="18" customHeight="1" x14ac:dyDescent="0.25">
      <c r="A1390" s="181">
        <v>46905</v>
      </c>
      <c r="B1390" s="701" t="s">
        <v>17972</v>
      </c>
      <c r="C1390" s="181" t="s">
        <v>17973</v>
      </c>
      <c r="D1390" s="181" t="s">
        <v>660</v>
      </c>
      <c r="E1390" s="181" t="s">
        <v>14502</v>
      </c>
      <c r="F1390" s="181" t="s">
        <v>304</v>
      </c>
      <c r="G1390" s="181" t="s">
        <v>601</v>
      </c>
      <c r="H1390" s="181" t="s">
        <v>5</v>
      </c>
      <c r="I1390" s="181" t="s">
        <v>301</v>
      </c>
      <c r="J1390" s="181">
        <v>54590</v>
      </c>
      <c r="K1390" s="181">
        <v>2</v>
      </c>
      <c r="L1390" s="181"/>
      <c r="M1390" s="181"/>
      <c r="N1390" s="596" t="s">
        <v>277</v>
      </c>
    </row>
    <row r="1391" spans="1:14" s="158" customFormat="1" ht="18" customHeight="1" x14ac:dyDescent="0.25">
      <c r="A1391" s="181">
        <v>5181</v>
      </c>
      <c r="B1391" s="701" t="s">
        <v>13057</v>
      </c>
      <c r="C1391" s="181" t="s">
        <v>301</v>
      </c>
      <c r="D1391" s="181" t="s">
        <v>660</v>
      </c>
      <c r="E1391" s="181" t="s">
        <v>13051</v>
      </c>
      <c r="F1391" s="181" t="s">
        <v>304</v>
      </c>
      <c r="G1391" s="181" t="s">
        <v>601</v>
      </c>
      <c r="H1391" s="181" t="s">
        <v>5</v>
      </c>
      <c r="I1391" s="181" t="s">
        <v>301</v>
      </c>
      <c r="J1391" s="181">
        <v>58760</v>
      </c>
      <c r="K1391" s="181">
        <v>1</v>
      </c>
      <c r="L1391" s="181"/>
      <c r="M1391" s="181"/>
      <c r="N1391" s="596" t="s">
        <v>277</v>
      </c>
    </row>
    <row r="1392" spans="1:14" s="158" customFormat="1" ht="18" customHeight="1" x14ac:dyDescent="0.25">
      <c r="A1392" s="181">
        <v>74159</v>
      </c>
      <c r="B1392" s="701" t="s">
        <v>13058</v>
      </c>
      <c r="C1392" s="181" t="s">
        <v>13059</v>
      </c>
      <c r="D1392" s="181" t="s">
        <v>660</v>
      </c>
      <c r="E1392" s="181" t="s">
        <v>13054</v>
      </c>
      <c r="F1392" s="181" t="s">
        <v>304</v>
      </c>
      <c r="G1392" s="181" t="s">
        <v>601</v>
      </c>
      <c r="H1392" s="181" t="s">
        <v>5</v>
      </c>
      <c r="I1392" s="181" t="s">
        <v>2253</v>
      </c>
      <c r="J1392" s="181">
        <v>57270</v>
      </c>
      <c r="K1392" s="181">
        <v>2</v>
      </c>
      <c r="L1392" s="181"/>
      <c r="M1392" s="181"/>
      <c r="N1392" s="596" t="s">
        <v>277</v>
      </c>
    </row>
    <row r="1393" spans="1:14" s="158" customFormat="1" ht="18" customHeight="1" x14ac:dyDescent="0.25">
      <c r="A1393" s="181">
        <v>15358</v>
      </c>
      <c r="B1393" s="701" t="s">
        <v>17974</v>
      </c>
      <c r="C1393" s="181" t="s">
        <v>301</v>
      </c>
      <c r="D1393" s="181" t="s">
        <v>660</v>
      </c>
      <c r="E1393" s="181" t="s">
        <v>17966</v>
      </c>
      <c r="F1393" s="181" t="s">
        <v>304</v>
      </c>
      <c r="G1393" s="181" t="s">
        <v>601</v>
      </c>
      <c r="H1393" s="181" t="s">
        <v>5</v>
      </c>
      <c r="I1393" s="181" t="s">
        <v>301</v>
      </c>
      <c r="J1393" s="181">
        <v>58760</v>
      </c>
      <c r="K1393" s="181">
        <v>1</v>
      </c>
      <c r="L1393" s="181"/>
      <c r="M1393" s="181"/>
      <c r="N1393" s="596" t="s">
        <v>277</v>
      </c>
    </row>
    <row r="1394" spans="1:14" s="158" customFormat="1" ht="18" customHeight="1" x14ac:dyDescent="0.25">
      <c r="A1394" s="181">
        <v>21691</v>
      </c>
      <c r="B1394" s="701" t="s">
        <v>14506</v>
      </c>
      <c r="C1394" s="181" t="s">
        <v>14507</v>
      </c>
      <c r="D1394" s="181" t="s">
        <v>660</v>
      </c>
      <c r="E1394" s="181" t="s">
        <v>12055</v>
      </c>
      <c r="F1394" s="181" t="s">
        <v>304</v>
      </c>
      <c r="G1394" s="181" t="s">
        <v>601</v>
      </c>
      <c r="H1394" s="181" t="s">
        <v>5</v>
      </c>
      <c r="I1394" s="181" t="s">
        <v>2264</v>
      </c>
      <c r="J1394" s="181">
        <v>58270</v>
      </c>
      <c r="K1394" s="181">
        <v>1</v>
      </c>
      <c r="L1394" s="181"/>
      <c r="M1394" s="181"/>
      <c r="N1394" s="596" t="s">
        <v>277</v>
      </c>
    </row>
    <row r="1395" spans="1:14" s="158" customFormat="1" ht="18" customHeight="1" x14ac:dyDescent="0.25">
      <c r="A1395" s="181">
        <v>9103</v>
      </c>
      <c r="B1395" s="701" t="s">
        <v>2282</v>
      </c>
      <c r="C1395" s="181" t="s">
        <v>2283</v>
      </c>
      <c r="D1395" s="181" t="s">
        <v>660</v>
      </c>
      <c r="E1395" s="181" t="s">
        <v>1895</v>
      </c>
      <c r="F1395" s="181" t="s">
        <v>304</v>
      </c>
      <c r="G1395" s="181" t="s">
        <v>601</v>
      </c>
      <c r="H1395" s="181" t="s">
        <v>5</v>
      </c>
      <c r="I1395" s="181" t="s">
        <v>301</v>
      </c>
      <c r="J1395" s="181">
        <v>58760</v>
      </c>
      <c r="K1395" s="181">
        <v>1</v>
      </c>
      <c r="L1395" s="181"/>
      <c r="M1395" s="181"/>
      <c r="N1395" s="596" t="s">
        <v>277</v>
      </c>
    </row>
    <row r="1396" spans="1:14" s="158" customFormat="1" ht="18" customHeight="1" x14ac:dyDescent="0.25">
      <c r="A1396" s="181">
        <v>28087</v>
      </c>
      <c r="B1396" s="701" t="s">
        <v>13060</v>
      </c>
      <c r="C1396" s="181" t="s">
        <v>13061</v>
      </c>
      <c r="D1396" s="181" t="s">
        <v>660</v>
      </c>
      <c r="E1396" s="181" t="s">
        <v>2267</v>
      </c>
      <c r="F1396" s="181" t="s">
        <v>304</v>
      </c>
      <c r="G1396" s="181" t="s">
        <v>601</v>
      </c>
      <c r="H1396" s="181" t="s">
        <v>5</v>
      </c>
      <c r="I1396" s="181" t="s">
        <v>12067</v>
      </c>
      <c r="J1396" s="181">
        <v>68230</v>
      </c>
      <c r="K1396" s="181">
        <v>2</v>
      </c>
      <c r="L1396" s="181"/>
      <c r="M1396" s="181"/>
      <c r="N1396" s="596" t="s">
        <v>277</v>
      </c>
    </row>
    <row r="1397" spans="1:14" s="158" customFormat="1" ht="18" customHeight="1" x14ac:dyDescent="0.25">
      <c r="A1397" s="181">
        <v>23481</v>
      </c>
      <c r="B1397" s="701" t="s">
        <v>13062</v>
      </c>
      <c r="C1397" s="181" t="s">
        <v>13063</v>
      </c>
      <c r="D1397" s="181" t="s">
        <v>660</v>
      </c>
      <c r="E1397" s="181" t="s">
        <v>2271</v>
      </c>
      <c r="F1397" s="181" t="s">
        <v>304</v>
      </c>
      <c r="G1397" s="181" t="s">
        <v>601</v>
      </c>
      <c r="H1397" s="181" t="s">
        <v>5</v>
      </c>
      <c r="I1397" s="181" t="s">
        <v>301</v>
      </c>
      <c r="J1397" s="181">
        <v>51690</v>
      </c>
      <c r="K1397" s="181">
        <v>3</v>
      </c>
      <c r="L1397" s="181"/>
      <c r="M1397" s="181"/>
      <c r="N1397" s="596" t="s">
        <v>277</v>
      </c>
    </row>
    <row r="1398" spans="1:14" s="158" customFormat="1" ht="18" customHeight="1" x14ac:dyDescent="0.25">
      <c r="A1398" s="181">
        <v>8484</v>
      </c>
      <c r="B1398" s="701" t="s">
        <v>17975</v>
      </c>
      <c r="C1398" s="181" t="s">
        <v>301</v>
      </c>
      <c r="D1398" s="181" t="s">
        <v>660</v>
      </c>
      <c r="E1398" s="181" t="s">
        <v>17968</v>
      </c>
      <c r="F1398" s="181" t="s">
        <v>304</v>
      </c>
      <c r="G1398" s="181" t="s">
        <v>601</v>
      </c>
      <c r="H1398" s="181" t="s">
        <v>5</v>
      </c>
      <c r="I1398" s="181" t="s">
        <v>2256</v>
      </c>
      <c r="J1398" s="181">
        <v>43820</v>
      </c>
      <c r="K1398" s="181">
        <v>2</v>
      </c>
      <c r="L1398" s="181"/>
      <c r="M1398" s="181"/>
      <c r="N1398" s="596" t="s">
        <v>277</v>
      </c>
    </row>
    <row r="1399" spans="1:14" s="158" customFormat="1" ht="18" customHeight="1" x14ac:dyDescent="0.25">
      <c r="A1399" s="181">
        <v>22512</v>
      </c>
      <c r="B1399" s="701" t="s">
        <v>12062</v>
      </c>
      <c r="C1399" s="181" t="s">
        <v>12063</v>
      </c>
      <c r="D1399" s="181" t="s">
        <v>660</v>
      </c>
      <c r="E1399" s="181" t="s">
        <v>12064</v>
      </c>
      <c r="F1399" s="181" t="s">
        <v>304</v>
      </c>
      <c r="G1399" s="181" t="s">
        <v>601</v>
      </c>
      <c r="H1399" s="181" t="s">
        <v>5</v>
      </c>
      <c r="I1399" s="181" t="s">
        <v>2256</v>
      </c>
      <c r="J1399" s="181">
        <v>40340</v>
      </c>
      <c r="K1399" s="181">
        <v>2</v>
      </c>
      <c r="L1399" s="181"/>
      <c r="M1399" s="181"/>
      <c r="N1399" s="596" t="s">
        <v>277</v>
      </c>
    </row>
    <row r="1400" spans="1:14" s="158" customFormat="1" ht="18" customHeight="1" x14ac:dyDescent="0.25">
      <c r="A1400" s="181">
        <v>18860</v>
      </c>
      <c r="B1400" s="701" t="s">
        <v>17976</v>
      </c>
      <c r="C1400" s="181" t="s">
        <v>301</v>
      </c>
      <c r="D1400" s="181" t="s">
        <v>660</v>
      </c>
      <c r="E1400" s="181" t="s">
        <v>17977</v>
      </c>
      <c r="F1400" s="181" t="s">
        <v>304</v>
      </c>
      <c r="G1400" s="181" t="s">
        <v>601</v>
      </c>
      <c r="H1400" s="181" t="s">
        <v>5</v>
      </c>
      <c r="I1400" s="181" t="s">
        <v>17978</v>
      </c>
      <c r="J1400" s="181">
        <v>51290</v>
      </c>
      <c r="K1400" s="181">
        <v>1</v>
      </c>
      <c r="L1400" s="181"/>
      <c r="M1400" s="181"/>
      <c r="N1400" s="596" t="s">
        <v>277</v>
      </c>
    </row>
    <row r="1401" spans="1:14" s="158" customFormat="1" ht="18" customHeight="1" x14ac:dyDescent="0.25">
      <c r="A1401" s="181">
        <v>28088</v>
      </c>
      <c r="B1401" s="701" t="s">
        <v>12065</v>
      </c>
      <c r="C1401" s="181" t="s">
        <v>12066</v>
      </c>
      <c r="D1401" s="181" t="s">
        <v>664</v>
      </c>
      <c r="E1401" s="181" t="s">
        <v>2267</v>
      </c>
      <c r="F1401" s="181" t="s">
        <v>304</v>
      </c>
      <c r="G1401" s="181" t="s">
        <v>601</v>
      </c>
      <c r="H1401" s="181" t="s">
        <v>5</v>
      </c>
      <c r="I1401" s="181" t="s">
        <v>12067</v>
      </c>
      <c r="J1401" s="181">
        <v>44820</v>
      </c>
      <c r="K1401" s="181">
        <v>3</v>
      </c>
      <c r="L1401" s="181"/>
      <c r="M1401" s="181"/>
      <c r="N1401" s="596" t="s">
        <v>277</v>
      </c>
    </row>
    <row r="1402" spans="1:14" s="158" customFormat="1" ht="18" customHeight="1" x14ac:dyDescent="0.25">
      <c r="A1402" s="181">
        <v>28368</v>
      </c>
      <c r="B1402" s="701" t="s">
        <v>17979</v>
      </c>
      <c r="C1402" s="181" t="s">
        <v>17980</v>
      </c>
      <c r="D1402" s="181" t="s">
        <v>2284</v>
      </c>
      <c r="E1402" s="181" t="s">
        <v>1884</v>
      </c>
      <c r="F1402" s="181" t="s">
        <v>304</v>
      </c>
      <c r="G1402" s="181" t="s">
        <v>601</v>
      </c>
      <c r="H1402" s="181" t="s">
        <v>5</v>
      </c>
      <c r="I1402" s="181" t="s">
        <v>17981</v>
      </c>
      <c r="J1402" s="181">
        <v>24640</v>
      </c>
      <c r="K1402" s="181">
        <v>2</v>
      </c>
      <c r="L1402" s="181"/>
      <c r="M1402" s="181"/>
      <c r="N1402" s="596" t="s">
        <v>277</v>
      </c>
    </row>
    <row r="1403" spans="1:14" s="158" customFormat="1" ht="18" customHeight="1" x14ac:dyDescent="0.25">
      <c r="A1403" s="181">
        <v>28447</v>
      </c>
      <c r="B1403" s="701" t="s">
        <v>10670</v>
      </c>
      <c r="C1403" s="181" t="s">
        <v>10671</v>
      </c>
      <c r="D1403" s="181" t="s">
        <v>4215</v>
      </c>
      <c r="E1403" s="181" t="s">
        <v>1884</v>
      </c>
      <c r="F1403" s="181" t="s">
        <v>304</v>
      </c>
      <c r="G1403" s="181" t="s">
        <v>601</v>
      </c>
      <c r="H1403" s="181" t="s">
        <v>5</v>
      </c>
      <c r="I1403" s="181" t="s">
        <v>2470</v>
      </c>
      <c r="J1403" s="181">
        <v>27890</v>
      </c>
      <c r="K1403" s="181">
        <v>4</v>
      </c>
      <c r="L1403" s="181"/>
      <c r="M1403" s="181"/>
      <c r="N1403" s="596" t="s">
        <v>277</v>
      </c>
    </row>
    <row r="1404" spans="1:14" s="158" customFormat="1" ht="18" customHeight="1" x14ac:dyDescent="0.25">
      <c r="A1404" s="181">
        <v>1451</v>
      </c>
      <c r="B1404" s="701" t="s">
        <v>14508</v>
      </c>
      <c r="C1404" s="181" t="s">
        <v>301</v>
      </c>
      <c r="D1404" s="181" t="s">
        <v>670</v>
      </c>
      <c r="E1404" s="181" t="s">
        <v>2225</v>
      </c>
      <c r="F1404" s="181" t="s">
        <v>304</v>
      </c>
      <c r="G1404" s="181" t="s">
        <v>601</v>
      </c>
      <c r="H1404" s="181" t="s">
        <v>5</v>
      </c>
      <c r="I1404" s="181" t="s">
        <v>14411</v>
      </c>
      <c r="J1404" s="181">
        <v>19810</v>
      </c>
      <c r="K1404" s="181">
        <v>1</v>
      </c>
      <c r="L1404" s="181"/>
      <c r="M1404" s="181"/>
      <c r="N1404" s="596" t="s">
        <v>277</v>
      </c>
    </row>
    <row r="1405" spans="1:14" s="158" customFormat="1" ht="18" customHeight="1" x14ac:dyDescent="0.25">
      <c r="A1405" s="181">
        <v>1452</v>
      </c>
      <c r="B1405" s="701" t="s">
        <v>17982</v>
      </c>
      <c r="C1405" s="181" t="s">
        <v>301</v>
      </c>
      <c r="D1405" s="181" t="s">
        <v>670</v>
      </c>
      <c r="E1405" s="181" t="s">
        <v>1884</v>
      </c>
      <c r="F1405" s="181" t="s">
        <v>304</v>
      </c>
      <c r="G1405" s="181" t="s">
        <v>601</v>
      </c>
      <c r="H1405" s="181" t="s">
        <v>5</v>
      </c>
      <c r="I1405" s="181" t="s">
        <v>301</v>
      </c>
      <c r="J1405" s="181">
        <v>22700</v>
      </c>
      <c r="K1405" s="181">
        <v>67</v>
      </c>
      <c r="L1405" s="181"/>
      <c r="M1405" s="181"/>
      <c r="N1405" s="596" t="s">
        <v>277</v>
      </c>
    </row>
    <row r="1406" spans="1:14" s="158" customFormat="1" ht="18" customHeight="1" x14ac:dyDescent="0.25">
      <c r="A1406" s="181">
        <v>4279</v>
      </c>
      <c r="B1406" s="701" t="s">
        <v>12068</v>
      </c>
      <c r="C1406" s="181" t="s">
        <v>301</v>
      </c>
      <c r="D1406" s="181" t="s">
        <v>670</v>
      </c>
      <c r="E1406" s="181" t="s">
        <v>2087</v>
      </c>
      <c r="F1406" s="181" t="s">
        <v>304</v>
      </c>
      <c r="G1406" s="181" t="s">
        <v>601</v>
      </c>
      <c r="H1406" s="181" t="s">
        <v>5</v>
      </c>
      <c r="I1406" s="181" t="s">
        <v>301</v>
      </c>
      <c r="J1406" s="181">
        <v>23900</v>
      </c>
      <c r="K1406" s="181">
        <v>2</v>
      </c>
      <c r="L1406" s="181"/>
      <c r="M1406" s="181"/>
      <c r="N1406" s="596" t="s">
        <v>277</v>
      </c>
    </row>
    <row r="1407" spans="1:14" s="158" customFormat="1" ht="18" customHeight="1" x14ac:dyDescent="0.25">
      <c r="A1407" s="181">
        <v>5742</v>
      </c>
      <c r="B1407" s="701" t="s">
        <v>12069</v>
      </c>
      <c r="C1407" s="181" t="s">
        <v>301</v>
      </c>
      <c r="D1407" s="181" t="s">
        <v>670</v>
      </c>
      <c r="E1407" s="181" t="s">
        <v>1886</v>
      </c>
      <c r="F1407" s="181" t="s">
        <v>304</v>
      </c>
      <c r="G1407" s="181" t="s">
        <v>601</v>
      </c>
      <c r="H1407" s="181" t="s">
        <v>5</v>
      </c>
      <c r="I1407" s="181" t="s">
        <v>301</v>
      </c>
      <c r="J1407" s="181">
        <v>32370</v>
      </c>
      <c r="K1407" s="181">
        <v>7</v>
      </c>
      <c r="L1407" s="181"/>
      <c r="M1407" s="181"/>
      <c r="N1407" s="596" t="s">
        <v>277</v>
      </c>
    </row>
    <row r="1408" spans="1:14" s="158" customFormat="1" ht="18" customHeight="1" x14ac:dyDescent="0.25">
      <c r="A1408" s="181">
        <v>24154</v>
      </c>
      <c r="B1408" s="701" t="s">
        <v>12070</v>
      </c>
      <c r="C1408" s="181" t="s">
        <v>12071</v>
      </c>
      <c r="D1408" s="181" t="s">
        <v>670</v>
      </c>
      <c r="E1408" s="181" t="s">
        <v>12072</v>
      </c>
      <c r="F1408" s="181" t="s">
        <v>304</v>
      </c>
      <c r="G1408" s="181" t="s">
        <v>601</v>
      </c>
      <c r="H1408" s="181" t="s">
        <v>5</v>
      </c>
      <c r="I1408" s="181" t="s">
        <v>301</v>
      </c>
      <c r="J1408" s="181">
        <v>37350</v>
      </c>
      <c r="K1408" s="181">
        <v>2</v>
      </c>
      <c r="L1408" s="181"/>
      <c r="M1408" s="181"/>
      <c r="N1408" s="596" t="s">
        <v>277</v>
      </c>
    </row>
    <row r="1409" spans="1:14" s="158" customFormat="1" ht="18" customHeight="1" x14ac:dyDescent="0.25">
      <c r="A1409" s="181">
        <v>14746</v>
      </c>
      <c r="B1409" s="701" t="s">
        <v>2285</v>
      </c>
      <c r="C1409" s="181" t="s">
        <v>301</v>
      </c>
      <c r="D1409" s="181" t="s">
        <v>2286</v>
      </c>
      <c r="E1409" s="181" t="s">
        <v>1888</v>
      </c>
      <c r="F1409" s="181" t="s">
        <v>304</v>
      </c>
      <c r="G1409" s="181" t="s">
        <v>2287</v>
      </c>
      <c r="H1409" s="181" t="s">
        <v>13</v>
      </c>
      <c r="I1409" s="181" t="s">
        <v>301</v>
      </c>
      <c r="J1409" s="181">
        <v>27400</v>
      </c>
      <c r="K1409" s="181">
        <v>79</v>
      </c>
      <c r="L1409" s="181"/>
      <c r="M1409" s="181"/>
      <c r="N1409" s="596" t="s">
        <v>277</v>
      </c>
    </row>
    <row r="1410" spans="1:14" s="158" customFormat="1" ht="18" customHeight="1" x14ac:dyDescent="0.25">
      <c r="A1410" s="181">
        <v>52401</v>
      </c>
      <c r="B1410" s="701" t="s">
        <v>2288</v>
      </c>
      <c r="C1410" s="181" t="s">
        <v>301</v>
      </c>
      <c r="D1410" s="181" t="s">
        <v>2286</v>
      </c>
      <c r="E1410" s="181" t="s">
        <v>1888</v>
      </c>
      <c r="F1410" s="181" t="s">
        <v>304</v>
      </c>
      <c r="G1410" s="181" t="s">
        <v>13064</v>
      </c>
      <c r="H1410" s="181" t="s">
        <v>9</v>
      </c>
      <c r="I1410" s="181" t="s">
        <v>2290</v>
      </c>
      <c r="J1410" s="181">
        <v>19770</v>
      </c>
      <c r="K1410" s="181">
        <v>81</v>
      </c>
      <c r="L1410" s="181"/>
      <c r="M1410" s="181"/>
      <c r="N1410" s="596" t="s">
        <v>277</v>
      </c>
    </row>
    <row r="1411" spans="1:14" s="158" customFormat="1" ht="18" customHeight="1" x14ac:dyDescent="0.25">
      <c r="A1411" s="181">
        <v>16217</v>
      </c>
      <c r="B1411" s="701" t="s">
        <v>2291</v>
      </c>
      <c r="C1411" s="181" t="s">
        <v>301</v>
      </c>
      <c r="D1411" s="181" t="s">
        <v>2286</v>
      </c>
      <c r="E1411" s="181" t="s">
        <v>2079</v>
      </c>
      <c r="F1411" s="181" t="s">
        <v>304</v>
      </c>
      <c r="G1411" s="181" t="s">
        <v>2287</v>
      </c>
      <c r="H1411" s="181" t="s">
        <v>13</v>
      </c>
      <c r="I1411" s="181" t="s">
        <v>301</v>
      </c>
      <c r="J1411" s="181">
        <v>50920</v>
      </c>
      <c r="K1411" s="181">
        <v>8</v>
      </c>
      <c r="L1411" s="181"/>
      <c r="M1411" s="181"/>
      <c r="N1411" s="596" t="s">
        <v>277</v>
      </c>
    </row>
    <row r="1412" spans="1:14" s="158" customFormat="1" ht="18" customHeight="1" x14ac:dyDescent="0.25">
      <c r="A1412" s="181">
        <v>2953</v>
      </c>
      <c r="B1412" s="701" t="s">
        <v>2292</v>
      </c>
      <c r="C1412" s="181" t="s">
        <v>301</v>
      </c>
      <c r="D1412" s="181" t="s">
        <v>2293</v>
      </c>
      <c r="E1412" s="181" t="s">
        <v>2294</v>
      </c>
      <c r="F1412" s="181" t="s">
        <v>304</v>
      </c>
      <c r="G1412" s="181" t="s">
        <v>2289</v>
      </c>
      <c r="H1412" s="181" t="s">
        <v>9</v>
      </c>
      <c r="I1412" s="181" t="s">
        <v>1442</v>
      </c>
      <c r="J1412" s="181">
        <v>47780</v>
      </c>
      <c r="K1412" s="181">
        <v>59</v>
      </c>
      <c r="L1412" s="181"/>
      <c r="M1412" s="181"/>
      <c r="N1412" s="596" t="s">
        <v>277</v>
      </c>
    </row>
    <row r="1413" spans="1:14" s="158" customFormat="1" ht="18" customHeight="1" x14ac:dyDescent="0.25">
      <c r="A1413" s="181">
        <v>46745</v>
      </c>
      <c r="B1413" s="701" t="s">
        <v>2295</v>
      </c>
      <c r="C1413" s="181" t="s">
        <v>301</v>
      </c>
      <c r="D1413" s="181" t="s">
        <v>2293</v>
      </c>
      <c r="E1413" s="181" t="s">
        <v>2294</v>
      </c>
      <c r="F1413" s="181" t="s">
        <v>304</v>
      </c>
      <c r="G1413" s="181" t="s">
        <v>2296</v>
      </c>
      <c r="H1413" s="181" t="s">
        <v>13</v>
      </c>
      <c r="I1413" s="181" t="s">
        <v>301</v>
      </c>
      <c r="J1413" s="181">
        <v>49660</v>
      </c>
      <c r="K1413" s="181">
        <v>17</v>
      </c>
      <c r="L1413" s="181"/>
      <c r="M1413" s="181"/>
      <c r="N1413" s="596" t="s">
        <v>277</v>
      </c>
    </row>
    <row r="1414" spans="1:14" s="158" customFormat="1" ht="18" customHeight="1" x14ac:dyDescent="0.25">
      <c r="A1414" s="181">
        <v>2973</v>
      </c>
      <c r="B1414" s="701" t="s">
        <v>2298</v>
      </c>
      <c r="C1414" s="181" t="s">
        <v>301</v>
      </c>
      <c r="D1414" s="181" t="s">
        <v>2293</v>
      </c>
      <c r="E1414" s="181" t="s">
        <v>2297</v>
      </c>
      <c r="F1414" s="181" t="s">
        <v>304</v>
      </c>
      <c r="G1414" s="181" t="s">
        <v>2289</v>
      </c>
      <c r="H1414" s="181" t="s">
        <v>9</v>
      </c>
      <c r="I1414" s="181" t="s">
        <v>755</v>
      </c>
      <c r="J1414" s="181">
        <v>26520</v>
      </c>
      <c r="K1414" s="181">
        <v>55</v>
      </c>
      <c r="L1414" s="181"/>
      <c r="M1414" s="181"/>
      <c r="N1414" s="596" t="s">
        <v>277</v>
      </c>
    </row>
    <row r="1415" spans="1:14" s="158" customFormat="1" ht="18" customHeight="1" x14ac:dyDescent="0.25">
      <c r="A1415" s="181">
        <v>80615</v>
      </c>
      <c r="B1415" s="701" t="s">
        <v>2299</v>
      </c>
      <c r="C1415" s="181" t="s">
        <v>301</v>
      </c>
      <c r="D1415" s="181" t="s">
        <v>2293</v>
      </c>
      <c r="E1415" s="181" t="s">
        <v>2079</v>
      </c>
      <c r="F1415" s="181" t="s">
        <v>304</v>
      </c>
      <c r="G1415" s="181" t="s">
        <v>2287</v>
      </c>
      <c r="H1415" s="181" t="s">
        <v>13</v>
      </c>
      <c r="I1415" s="181" t="s">
        <v>2300</v>
      </c>
      <c r="J1415" s="181">
        <v>62670</v>
      </c>
      <c r="K1415" s="181">
        <v>21</v>
      </c>
      <c r="L1415" s="181"/>
      <c r="M1415" s="181"/>
      <c r="N1415" s="596" t="s">
        <v>277</v>
      </c>
    </row>
    <row r="1416" spans="1:14" s="158" customFormat="1" ht="18" customHeight="1" x14ac:dyDescent="0.25">
      <c r="A1416" s="181">
        <v>14808</v>
      </c>
      <c r="B1416" s="701" t="s">
        <v>13065</v>
      </c>
      <c r="C1416" s="181" t="s">
        <v>13066</v>
      </c>
      <c r="D1416" s="181" t="s">
        <v>677</v>
      </c>
      <c r="E1416" s="181" t="s">
        <v>1884</v>
      </c>
      <c r="F1416" s="181" t="s">
        <v>304</v>
      </c>
      <c r="G1416" s="181" t="s">
        <v>678</v>
      </c>
      <c r="H1416" s="181" t="s">
        <v>7</v>
      </c>
      <c r="I1416" s="181" t="s">
        <v>301</v>
      </c>
      <c r="J1416" s="181">
        <v>209620</v>
      </c>
      <c r="K1416" s="181">
        <v>307</v>
      </c>
      <c r="L1416" s="181"/>
      <c r="M1416" s="181"/>
      <c r="N1416" s="596" t="s">
        <v>277</v>
      </c>
    </row>
    <row r="1417" spans="1:14" s="158" customFormat="1" ht="18" customHeight="1" x14ac:dyDescent="0.25">
      <c r="A1417" s="181">
        <v>13440</v>
      </c>
      <c r="B1417" s="701" t="s">
        <v>13067</v>
      </c>
      <c r="C1417" s="181" t="s">
        <v>13068</v>
      </c>
      <c r="D1417" s="181" t="s">
        <v>677</v>
      </c>
      <c r="E1417" s="181" t="s">
        <v>2485</v>
      </c>
      <c r="F1417" s="181" t="s">
        <v>304</v>
      </c>
      <c r="G1417" s="181" t="s">
        <v>678</v>
      </c>
      <c r="H1417" s="181" t="s">
        <v>7</v>
      </c>
      <c r="I1417" s="181" t="s">
        <v>13069</v>
      </c>
      <c r="J1417" s="181">
        <v>416500</v>
      </c>
      <c r="K1417" s="181">
        <v>114</v>
      </c>
      <c r="L1417" s="181"/>
      <c r="M1417" s="181"/>
      <c r="N1417" s="596" t="s">
        <v>277</v>
      </c>
    </row>
    <row r="1418" spans="1:14" s="158" customFormat="1" ht="18" customHeight="1" x14ac:dyDescent="0.25">
      <c r="A1418" s="181">
        <v>4691</v>
      </c>
      <c r="B1418" s="701" t="s">
        <v>17983</v>
      </c>
      <c r="C1418" s="181" t="s">
        <v>17984</v>
      </c>
      <c r="D1418" s="181" t="s">
        <v>698</v>
      </c>
      <c r="E1418" s="181" t="s">
        <v>17985</v>
      </c>
      <c r="F1418" s="181" t="s">
        <v>304</v>
      </c>
      <c r="G1418" s="181" t="s">
        <v>700</v>
      </c>
      <c r="H1418" s="181" t="s">
        <v>5</v>
      </c>
      <c r="I1418" s="181" t="s">
        <v>301</v>
      </c>
      <c r="J1418" s="181">
        <v>76460</v>
      </c>
      <c r="K1418" s="181">
        <v>2</v>
      </c>
      <c r="L1418" s="181"/>
      <c r="M1418" s="181"/>
      <c r="N1418" s="596" t="s">
        <v>277</v>
      </c>
    </row>
    <row r="1419" spans="1:14" s="158" customFormat="1" ht="18" customHeight="1" x14ac:dyDescent="0.25">
      <c r="A1419" s="181">
        <v>29387</v>
      </c>
      <c r="B1419" s="701" t="s">
        <v>2304</v>
      </c>
      <c r="C1419" s="181" t="s">
        <v>301</v>
      </c>
      <c r="D1419" s="181" t="s">
        <v>698</v>
      </c>
      <c r="E1419" s="181" t="s">
        <v>1726</v>
      </c>
      <c r="F1419" s="181" t="s">
        <v>304</v>
      </c>
      <c r="G1419" s="181" t="s">
        <v>872</v>
      </c>
      <c r="H1419" s="181" t="s">
        <v>5</v>
      </c>
      <c r="I1419" s="181" t="s">
        <v>301</v>
      </c>
      <c r="J1419" s="181">
        <v>124810</v>
      </c>
      <c r="K1419" s="181">
        <v>2</v>
      </c>
      <c r="L1419" s="181"/>
      <c r="M1419" s="181"/>
      <c r="N1419" s="596" t="s">
        <v>277</v>
      </c>
    </row>
    <row r="1420" spans="1:14" s="158" customFormat="1" ht="18" customHeight="1" x14ac:dyDescent="0.25">
      <c r="A1420" s="181">
        <v>28792</v>
      </c>
      <c r="B1420" s="701" t="s">
        <v>2305</v>
      </c>
      <c r="C1420" s="181" t="s">
        <v>301</v>
      </c>
      <c r="D1420" s="181" t="s">
        <v>706</v>
      </c>
      <c r="E1420" s="181" t="s">
        <v>2306</v>
      </c>
      <c r="F1420" s="181" t="s">
        <v>2307</v>
      </c>
      <c r="G1420" s="181" t="s">
        <v>708</v>
      </c>
      <c r="H1420" s="181" t="s">
        <v>5</v>
      </c>
      <c r="I1420" s="181" t="s">
        <v>2308</v>
      </c>
      <c r="J1420" s="181">
        <v>62200</v>
      </c>
      <c r="K1420" s="181">
        <v>3</v>
      </c>
      <c r="L1420" s="181"/>
      <c r="M1420" s="181"/>
      <c r="N1420" s="596" t="s">
        <v>277</v>
      </c>
    </row>
    <row r="1421" spans="1:14" s="158" customFormat="1" ht="18" customHeight="1" x14ac:dyDescent="0.25">
      <c r="A1421" s="181">
        <v>74913</v>
      </c>
      <c r="B1421" s="701" t="s">
        <v>13070</v>
      </c>
      <c r="C1421" s="181" t="s">
        <v>301</v>
      </c>
      <c r="D1421" s="181" t="s">
        <v>13071</v>
      </c>
      <c r="E1421" s="181" t="s">
        <v>1888</v>
      </c>
      <c r="F1421" s="181" t="s">
        <v>304</v>
      </c>
      <c r="G1421" s="181" t="s">
        <v>13072</v>
      </c>
      <c r="H1421" s="181" t="s">
        <v>9</v>
      </c>
      <c r="I1421" s="181" t="s">
        <v>13073</v>
      </c>
      <c r="J1421" s="181">
        <v>59170</v>
      </c>
      <c r="K1421" s="181">
        <v>27</v>
      </c>
      <c r="L1421" s="181"/>
      <c r="M1421" s="181"/>
      <c r="N1421" s="596" t="s">
        <v>277</v>
      </c>
    </row>
    <row r="1422" spans="1:14" s="158" customFormat="1" ht="18" customHeight="1" x14ac:dyDescent="0.25">
      <c r="A1422" s="181">
        <v>5854</v>
      </c>
      <c r="B1422" s="701" t="s">
        <v>13074</v>
      </c>
      <c r="C1422" s="181" t="s">
        <v>301</v>
      </c>
      <c r="D1422" s="181" t="s">
        <v>709</v>
      </c>
      <c r="E1422" s="181" t="s">
        <v>2055</v>
      </c>
      <c r="F1422" s="181" t="s">
        <v>304</v>
      </c>
      <c r="G1422" s="181" t="s">
        <v>13072</v>
      </c>
      <c r="H1422" s="181" t="s">
        <v>9</v>
      </c>
      <c r="I1422" s="181" t="s">
        <v>301</v>
      </c>
      <c r="J1422" s="181">
        <v>47830</v>
      </c>
      <c r="K1422" s="181">
        <v>7</v>
      </c>
      <c r="L1422" s="181"/>
      <c r="M1422" s="181"/>
      <c r="N1422" s="596" t="s">
        <v>277</v>
      </c>
    </row>
    <row r="1423" spans="1:14" s="158" customFormat="1" ht="18" customHeight="1" x14ac:dyDescent="0.25">
      <c r="A1423" s="181">
        <v>5855</v>
      </c>
      <c r="B1423" s="701" t="s">
        <v>14926</v>
      </c>
      <c r="C1423" s="181" t="s">
        <v>301</v>
      </c>
      <c r="D1423" s="181" t="s">
        <v>709</v>
      </c>
      <c r="E1423" s="181" t="s">
        <v>1966</v>
      </c>
      <c r="F1423" s="181" t="s">
        <v>304</v>
      </c>
      <c r="G1423" s="181" t="s">
        <v>13072</v>
      </c>
      <c r="H1423" s="181" t="s">
        <v>9</v>
      </c>
      <c r="I1423" s="181" t="s">
        <v>301</v>
      </c>
      <c r="J1423" s="181">
        <v>37930</v>
      </c>
      <c r="K1423" s="181">
        <v>8</v>
      </c>
      <c r="L1423" s="181"/>
      <c r="M1423" s="181"/>
      <c r="N1423" s="596" t="s">
        <v>277</v>
      </c>
    </row>
    <row r="1424" spans="1:14" s="158" customFormat="1" ht="18" customHeight="1" x14ac:dyDescent="0.25">
      <c r="A1424" s="181">
        <v>46161</v>
      </c>
      <c r="B1424" s="701" t="s">
        <v>2309</v>
      </c>
      <c r="C1424" s="181" t="s">
        <v>301</v>
      </c>
      <c r="D1424" s="181" t="s">
        <v>2310</v>
      </c>
      <c r="E1424" s="181" t="s">
        <v>2311</v>
      </c>
      <c r="F1424" s="181" t="s">
        <v>304</v>
      </c>
      <c r="G1424" s="181" t="s">
        <v>2312</v>
      </c>
      <c r="H1424" s="181" t="s">
        <v>2313</v>
      </c>
      <c r="I1424" s="181" t="s">
        <v>301</v>
      </c>
      <c r="J1424" s="181">
        <v>52860</v>
      </c>
      <c r="K1424" s="181">
        <v>9</v>
      </c>
      <c r="L1424" s="181"/>
      <c r="M1424" s="181"/>
      <c r="N1424" s="596" t="s">
        <v>277</v>
      </c>
    </row>
    <row r="1425" spans="1:14" s="158" customFormat="1" ht="18" customHeight="1" x14ac:dyDescent="0.25">
      <c r="A1425" s="181">
        <v>53338</v>
      </c>
      <c r="B1425" s="701">
        <v>32325</v>
      </c>
      <c r="C1425" s="181" t="s">
        <v>17986</v>
      </c>
      <c r="D1425" s="181" t="s">
        <v>712</v>
      </c>
      <c r="E1425" s="181" t="s">
        <v>1888</v>
      </c>
      <c r="F1425" s="181" t="s">
        <v>304</v>
      </c>
      <c r="G1425" s="181" t="s">
        <v>567</v>
      </c>
      <c r="H1425" s="181" t="s">
        <v>5</v>
      </c>
      <c r="I1425" s="181" t="s">
        <v>301</v>
      </c>
      <c r="J1425" s="181">
        <v>8140</v>
      </c>
      <c r="K1425" s="181">
        <v>24</v>
      </c>
      <c r="L1425" s="181"/>
      <c r="M1425" s="181"/>
      <c r="N1425" s="596" t="s">
        <v>277</v>
      </c>
    </row>
    <row r="1426" spans="1:14" s="158" customFormat="1" ht="18" customHeight="1" x14ac:dyDescent="0.25">
      <c r="A1426" s="181">
        <v>64245</v>
      </c>
      <c r="B1426" s="701">
        <v>32411</v>
      </c>
      <c r="C1426" s="181" t="s">
        <v>14178</v>
      </c>
      <c r="D1426" s="181" t="s">
        <v>712</v>
      </c>
      <c r="E1426" s="181" t="s">
        <v>2230</v>
      </c>
      <c r="F1426" s="181" t="s">
        <v>304</v>
      </c>
      <c r="G1426" s="181" t="s">
        <v>567</v>
      </c>
      <c r="H1426" s="181" t="s">
        <v>5</v>
      </c>
      <c r="I1426" s="181" t="s">
        <v>301</v>
      </c>
      <c r="J1426" s="181">
        <v>8710</v>
      </c>
      <c r="K1426" s="181">
        <v>24</v>
      </c>
      <c r="L1426" s="181"/>
      <c r="M1426" s="181"/>
      <c r="N1426" s="596" t="s">
        <v>277</v>
      </c>
    </row>
    <row r="1427" spans="1:14" s="158" customFormat="1" ht="18" customHeight="1" x14ac:dyDescent="0.25">
      <c r="A1427" s="181">
        <v>20231</v>
      </c>
      <c r="B1427" s="701">
        <v>32416</v>
      </c>
      <c r="C1427" s="181" t="s">
        <v>17987</v>
      </c>
      <c r="D1427" s="181" t="s">
        <v>712</v>
      </c>
      <c r="E1427" s="181" t="s">
        <v>17988</v>
      </c>
      <c r="F1427" s="181" t="s">
        <v>304</v>
      </c>
      <c r="G1427" s="181" t="s">
        <v>567</v>
      </c>
      <c r="H1427" s="181" t="s">
        <v>5</v>
      </c>
      <c r="I1427" s="181" t="s">
        <v>301</v>
      </c>
      <c r="J1427" s="181">
        <v>7890</v>
      </c>
      <c r="K1427" s="181">
        <v>14</v>
      </c>
      <c r="L1427" s="181"/>
      <c r="M1427" s="181"/>
      <c r="N1427" s="596" t="s">
        <v>277</v>
      </c>
    </row>
    <row r="1428" spans="1:14" s="158" customFormat="1" ht="18" customHeight="1" x14ac:dyDescent="0.25">
      <c r="A1428" s="181">
        <v>7136</v>
      </c>
      <c r="B1428" s="701">
        <v>32276</v>
      </c>
      <c r="C1428" s="181" t="s">
        <v>2314</v>
      </c>
      <c r="D1428" s="181" t="s">
        <v>712</v>
      </c>
      <c r="E1428" s="181" t="s">
        <v>2315</v>
      </c>
      <c r="F1428" s="181" t="s">
        <v>304</v>
      </c>
      <c r="G1428" s="181" t="s">
        <v>567</v>
      </c>
      <c r="H1428" s="181" t="s">
        <v>5</v>
      </c>
      <c r="I1428" s="181" t="s">
        <v>2316</v>
      </c>
      <c r="J1428" s="181">
        <v>8630</v>
      </c>
      <c r="K1428" s="181">
        <v>12</v>
      </c>
      <c r="L1428" s="181"/>
      <c r="M1428" s="181"/>
      <c r="N1428" s="596" t="s">
        <v>277</v>
      </c>
    </row>
    <row r="1429" spans="1:14" s="158" customFormat="1" ht="18" customHeight="1" x14ac:dyDescent="0.25">
      <c r="A1429" s="181">
        <v>24672</v>
      </c>
      <c r="B1429" s="701" t="s">
        <v>14927</v>
      </c>
      <c r="C1429" s="181" t="s">
        <v>14928</v>
      </c>
      <c r="D1429" s="181" t="s">
        <v>712</v>
      </c>
      <c r="E1429" s="181" t="s">
        <v>14929</v>
      </c>
      <c r="F1429" s="181" t="s">
        <v>304</v>
      </c>
      <c r="G1429" s="181" t="s">
        <v>718</v>
      </c>
      <c r="H1429" s="181" t="s">
        <v>5</v>
      </c>
      <c r="I1429" s="181" t="s">
        <v>1245</v>
      </c>
      <c r="J1429" s="181">
        <v>5350</v>
      </c>
      <c r="K1429" s="181">
        <v>2</v>
      </c>
      <c r="L1429" s="181"/>
      <c r="M1429" s="181"/>
      <c r="N1429" s="596" t="s">
        <v>277</v>
      </c>
    </row>
    <row r="1430" spans="1:14" s="158" customFormat="1" ht="18" customHeight="1" x14ac:dyDescent="0.25">
      <c r="A1430" s="181">
        <v>65808</v>
      </c>
      <c r="B1430" s="701" t="s">
        <v>2317</v>
      </c>
      <c r="C1430" s="181" t="s">
        <v>2318</v>
      </c>
      <c r="D1430" s="181" t="s">
        <v>712</v>
      </c>
      <c r="E1430" s="181" t="s">
        <v>2319</v>
      </c>
      <c r="F1430" s="181" t="s">
        <v>304</v>
      </c>
      <c r="G1430" s="181" t="s">
        <v>601</v>
      </c>
      <c r="H1430" s="181" t="s">
        <v>5</v>
      </c>
      <c r="I1430" s="181" t="s">
        <v>301</v>
      </c>
      <c r="J1430" s="181">
        <v>4780</v>
      </c>
      <c r="K1430" s="181">
        <v>37</v>
      </c>
      <c r="L1430" s="181"/>
      <c r="M1430" s="181"/>
      <c r="N1430" s="596" t="s">
        <v>277</v>
      </c>
    </row>
    <row r="1431" spans="1:14" s="158" customFormat="1" ht="18" customHeight="1" x14ac:dyDescent="0.25">
      <c r="A1431" s="181">
        <v>53363</v>
      </c>
      <c r="B1431" s="701">
        <v>32412</v>
      </c>
      <c r="C1431" s="181" t="s">
        <v>17989</v>
      </c>
      <c r="D1431" s="181" t="s">
        <v>712</v>
      </c>
      <c r="E1431" s="181" t="s">
        <v>2238</v>
      </c>
      <c r="F1431" s="181" t="s">
        <v>304</v>
      </c>
      <c r="G1431" s="181" t="s">
        <v>567</v>
      </c>
      <c r="H1431" s="181" t="s">
        <v>5</v>
      </c>
      <c r="I1431" s="181" t="s">
        <v>301</v>
      </c>
      <c r="J1431" s="181">
        <v>8220</v>
      </c>
      <c r="K1431" s="181">
        <v>10</v>
      </c>
      <c r="L1431" s="181"/>
      <c r="M1431" s="181"/>
      <c r="N1431" s="596" t="s">
        <v>277</v>
      </c>
    </row>
    <row r="1432" spans="1:14" s="158" customFormat="1" ht="18" customHeight="1" x14ac:dyDescent="0.25">
      <c r="A1432" s="181">
        <v>24670</v>
      </c>
      <c r="B1432" s="701" t="s">
        <v>2320</v>
      </c>
      <c r="C1432" s="181" t="s">
        <v>2321</v>
      </c>
      <c r="D1432" s="181" t="s">
        <v>712</v>
      </c>
      <c r="E1432" s="181" t="s">
        <v>2322</v>
      </c>
      <c r="F1432" s="181" t="s">
        <v>304</v>
      </c>
      <c r="G1432" s="181" t="s">
        <v>601</v>
      </c>
      <c r="H1432" s="181" t="s">
        <v>5</v>
      </c>
      <c r="I1432" s="181" t="s">
        <v>2323</v>
      </c>
      <c r="J1432" s="181">
        <v>4130</v>
      </c>
      <c r="K1432" s="181">
        <v>10</v>
      </c>
      <c r="L1432" s="181"/>
      <c r="M1432" s="181"/>
      <c r="N1432" s="596" t="s">
        <v>277</v>
      </c>
    </row>
    <row r="1433" spans="1:14" s="158" customFormat="1" ht="18" customHeight="1" x14ac:dyDescent="0.25">
      <c r="A1433" s="181">
        <v>3018</v>
      </c>
      <c r="B1433" s="701">
        <v>32247</v>
      </c>
      <c r="C1433" s="181" t="s">
        <v>17990</v>
      </c>
      <c r="D1433" s="181" t="s">
        <v>712</v>
      </c>
      <c r="E1433" s="181" t="s">
        <v>17991</v>
      </c>
      <c r="F1433" s="181" t="s">
        <v>304</v>
      </c>
      <c r="G1433" s="181" t="s">
        <v>567</v>
      </c>
      <c r="H1433" s="181" t="s">
        <v>5</v>
      </c>
      <c r="I1433" s="181" t="s">
        <v>301</v>
      </c>
      <c r="J1433" s="181">
        <v>6370</v>
      </c>
      <c r="K1433" s="181">
        <v>40</v>
      </c>
      <c r="L1433" s="181"/>
      <c r="M1433" s="181"/>
      <c r="N1433" s="596" t="s">
        <v>277</v>
      </c>
    </row>
    <row r="1434" spans="1:14" s="158" customFormat="1" ht="18" customHeight="1" x14ac:dyDescent="0.25">
      <c r="A1434" s="181">
        <v>10581</v>
      </c>
      <c r="B1434" s="701" t="s">
        <v>13075</v>
      </c>
      <c r="C1434" s="181" t="s">
        <v>301</v>
      </c>
      <c r="D1434" s="181" t="s">
        <v>712</v>
      </c>
      <c r="E1434" s="181" t="s">
        <v>1978</v>
      </c>
      <c r="F1434" s="181" t="s">
        <v>304</v>
      </c>
      <c r="G1434" s="181" t="s">
        <v>718</v>
      </c>
      <c r="H1434" s="181" t="s">
        <v>5</v>
      </c>
      <c r="I1434" s="181" t="s">
        <v>301</v>
      </c>
      <c r="J1434" s="181">
        <v>12780</v>
      </c>
      <c r="K1434" s="181">
        <v>2</v>
      </c>
      <c r="L1434" s="181"/>
      <c r="M1434" s="181"/>
      <c r="N1434" s="596" t="s">
        <v>277</v>
      </c>
    </row>
    <row r="1435" spans="1:14" s="158" customFormat="1" ht="18" customHeight="1" x14ac:dyDescent="0.25">
      <c r="A1435" s="181">
        <v>24589</v>
      </c>
      <c r="B1435" s="701">
        <v>32266</v>
      </c>
      <c r="C1435" s="181" t="s">
        <v>17992</v>
      </c>
      <c r="D1435" s="181" t="s">
        <v>712</v>
      </c>
      <c r="E1435" s="181" t="s">
        <v>2046</v>
      </c>
      <c r="F1435" s="181" t="s">
        <v>304</v>
      </c>
      <c r="G1435" s="181" t="s">
        <v>567</v>
      </c>
      <c r="H1435" s="181" t="s">
        <v>5</v>
      </c>
      <c r="I1435" s="181" t="s">
        <v>2324</v>
      </c>
      <c r="J1435" s="181">
        <v>8140</v>
      </c>
      <c r="K1435" s="181">
        <v>5</v>
      </c>
      <c r="L1435" s="181"/>
      <c r="M1435" s="181"/>
      <c r="N1435" s="596" t="s">
        <v>277</v>
      </c>
    </row>
    <row r="1436" spans="1:14" s="158" customFormat="1" ht="18" customHeight="1" x14ac:dyDescent="0.25">
      <c r="A1436" s="181">
        <v>24199</v>
      </c>
      <c r="B1436" s="701">
        <v>32272</v>
      </c>
      <c r="C1436" s="181" t="s">
        <v>17993</v>
      </c>
      <c r="D1436" s="181" t="s">
        <v>712</v>
      </c>
      <c r="E1436" s="181" t="s">
        <v>17994</v>
      </c>
      <c r="F1436" s="181" t="s">
        <v>304</v>
      </c>
      <c r="G1436" s="181" t="s">
        <v>567</v>
      </c>
      <c r="H1436" s="181" t="s">
        <v>5</v>
      </c>
      <c r="I1436" s="181" t="s">
        <v>2077</v>
      </c>
      <c r="J1436" s="181">
        <v>6090</v>
      </c>
      <c r="K1436" s="181">
        <v>19</v>
      </c>
      <c r="L1436" s="181"/>
      <c r="M1436" s="181"/>
      <c r="N1436" s="596" t="s">
        <v>277</v>
      </c>
    </row>
    <row r="1437" spans="1:14" s="158" customFormat="1" ht="18" customHeight="1" x14ac:dyDescent="0.25">
      <c r="A1437" s="181">
        <v>65018</v>
      </c>
      <c r="B1437" s="701">
        <v>32326</v>
      </c>
      <c r="C1437" s="181" t="s">
        <v>14930</v>
      </c>
      <c r="D1437" s="181" t="s">
        <v>735</v>
      </c>
      <c r="E1437" s="181" t="s">
        <v>1884</v>
      </c>
      <c r="F1437" s="181" t="s">
        <v>304</v>
      </c>
      <c r="G1437" s="181" t="s">
        <v>567</v>
      </c>
      <c r="H1437" s="181" t="s">
        <v>5</v>
      </c>
      <c r="I1437" s="181" t="s">
        <v>301</v>
      </c>
      <c r="J1437" s="181">
        <v>7630</v>
      </c>
      <c r="K1437" s="181">
        <v>17</v>
      </c>
      <c r="L1437" s="181"/>
      <c r="M1437" s="181"/>
      <c r="N1437" s="596" t="s">
        <v>277</v>
      </c>
    </row>
    <row r="1438" spans="1:14" s="158" customFormat="1" ht="18" customHeight="1" x14ac:dyDescent="0.25">
      <c r="A1438" s="181">
        <v>7566</v>
      </c>
      <c r="B1438" s="701">
        <v>32410</v>
      </c>
      <c r="C1438" s="181" t="s">
        <v>301</v>
      </c>
      <c r="D1438" s="181" t="s">
        <v>735</v>
      </c>
      <c r="E1438" s="181" t="s">
        <v>2087</v>
      </c>
      <c r="F1438" s="181" t="s">
        <v>304</v>
      </c>
      <c r="G1438" s="181" t="s">
        <v>567</v>
      </c>
      <c r="H1438" s="181" t="s">
        <v>5</v>
      </c>
      <c r="I1438" s="181" t="s">
        <v>301</v>
      </c>
      <c r="J1438" s="181">
        <v>6450</v>
      </c>
      <c r="K1438" s="181">
        <v>4</v>
      </c>
      <c r="L1438" s="181"/>
      <c r="M1438" s="181"/>
      <c r="N1438" s="596" t="s">
        <v>277</v>
      </c>
    </row>
    <row r="1439" spans="1:14" s="158" customFormat="1" ht="18" customHeight="1" x14ac:dyDescent="0.25">
      <c r="A1439" s="181">
        <v>7137</v>
      </c>
      <c r="B1439" s="701">
        <v>32277</v>
      </c>
      <c r="C1439" s="181" t="s">
        <v>13076</v>
      </c>
      <c r="D1439" s="181" t="s">
        <v>735</v>
      </c>
      <c r="E1439" s="181" t="s">
        <v>2250</v>
      </c>
      <c r="F1439" s="181" t="s">
        <v>304</v>
      </c>
      <c r="G1439" s="181" t="s">
        <v>567</v>
      </c>
      <c r="H1439" s="181" t="s">
        <v>5</v>
      </c>
      <c r="I1439" s="181" t="s">
        <v>2316</v>
      </c>
      <c r="J1439" s="181">
        <v>7770</v>
      </c>
      <c r="K1439" s="181">
        <v>84</v>
      </c>
      <c r="L1439" s="181"/>
      <c r="M1439" s="181"/>
      <c r="N1439" s="596" t="s">
        <v>277</v>
      </c>
    </row>
    <row r="1440" spans="1:14" s="158" customFormat="1" ht="18" customHeight="1" x14ac:dyDescent="0.25">
      <c r="A1440" s="181">
        <v>6568</v>
      </c>
      <c r="B1440" s="701">
        <v>32414</v>
      </c>
      <c r="C1440" s="181" t="s">
        <v>301</v>
      </c>
      <c r="D1440" s="181" t="s">
        <v>735</v>
      </c>
      <c r="E1440" s="181" t="s">
        <v>1895</v>
      </c>
      <c r="F1440" s="181" t="s">
        <v>304</v>
      </c>
      <c r="G1440" s="181" t="s">
        <v>567</v>
      </c>
      <c r="H1440" s="181" t="s">
        <v>5</v>
      </c>
      <c r="I1440" s="181" t="s">
        <v>301</v>
      </c>
      <c r="J1440" s="181">
        <v>8220</v>
      </c>
      <c r="K1440" s="181">
        <v>4</v>
      </c>
      <c r="L1440" s="181"/>
      <c r="M1440" s="181"/>
      <c r="N1440" s="596" t="s">
        <v>277</v>
      </c>
    </row>
    <row r="1441" spans="1:14" s="158" customFormat="1" ht="18" customHeight="1" x14ac:dyDescent="0.25">
      <c r="A1441" s="181">
        <v>10582</v>
      </c>
      <c r="B1441" s="701">
        <v>42236</v>
      </c>
      <c r="C1441" s="181" t="s">
        <v>301</v>
      </c>
      <c r="D1441" s="181" t="s">
        <v>735</v>
      </c>
      <c r="E1441" s="181" t="s">
        <v>2311</v>
      </c>
      <c r="F1441" s="181" t="s">
        <v>304</v>
      </c>
      <c r="G1441" s="181" t="s">
        <v>2325</v>
      </c>
      <c r="H1441" s="181" t="s">
        <v>746</v>
      </c>
      <c r="I1441" s="181" t="s">
        <v>1326</v>
      </c>
      <c r="J1441" s="181">
        <v>2870</v>
      </c>
      <c r="K1441" s="181">
        <v>2</v>
      </c>
      <c r="L1441" s="181"/>
      <c r="M1441" s="181"/>
      <c r="N1441" s="596" t="s">
        <v>277</v>
      </c>
    </row>
    <row r="1442" spans="1:14" s="158" customFormat="1" ht="18" customHeight="1" x14ac:dyDescent="0.25">
      <c r="A1442" s="181">
        <v>24674</v>
      </c>
      <c r="B1442" s="701" t="s">
        <v>2326</v>
      </c>
      <c r="C1442" s="181" t="s">
        <v>2327</v>
      </c>
      <c r="D1442" s="181" t="s">
        <v>735</v>
      </c>
      <c r="E1442" s="181" t="s">
        <v>2328</v>
      </c>
      <c r="F1442" s="181" t="s">
        <v>304</v>
      </c>
      <c r="G1442" s="181" t="s">
        <v>601</v>
      </c>
      <c r="H1442" s="181" t="s">
        <v>5</v>
      </c>
      <c r="I1442" s="181" t="s">
        <v>2329</v>
      </c>
      <c r="J1442" s="181">
        <v>7770</v>
      </c>
      <c r="K1442" s="181">
        <v>12</v>
      </c>
      <c r="L1442" s="181"/>
      <c r="M1442" s="181"/>
      <c r="N1442" s="596" t="s">
        <v>277</v>
      </c>
    </row>
    <row r="1443" spans="1:14" s="158" customFormat="1" ht="18" customHeight="1" x14ac:dyDescent="0.25">
      <c r="A1443" s="181">
        <v>20227</v>
      </c>
      <c r="B1443" s="701">
        <v>32281</v>
      </c>
      <c r="C1443" s="181" t="s">
        <v>17995</v>
      </c>
      <c r="D1443" s="181" t="s">
        <v>2330</v>
      </c>
      <c r="E1443" s="181" t="s">
        <v>2744</v>
      </c>
      <c r="F1443" s="181" t="s">
        <v>304</v>
      </c>
      <c r="G1443" s="181" t="s">
        <v>567</v>
      </c>
      <c r="H1443" s="181" t="s">
        <v>5</v>
      </c>
      <c r="I1443" s="181" t="s">
        <v>301</v>
      </c>
      <c r="J1443" s="181">
        <v>14720</v>
      </c>
      <c r="K1443" s="181">
        <v>4</v>
      </c>
      <c r="L1443" s="181"/>
      <c r="M1443" s="181"/>
      <c r="N1443" s="596" t="s">
        <v>277</v>
      </c>
    </row>
    <row r="1444" spans="1:14" s="158" customFormat="1" ht="18" customHeight="1" x14ac:dyDescent="0.25">
      <c r="A1444" s="181">
        <v>50994</v>
      </c>
      <c r="B1444" s="701" t="s">
        <v>10882</v>
      </c>
      <c r="C1444" s="181" t="s">
        <v>10883</v>
      </c>
      <c r="D1444" s="181" t="s">
        <v>10672</v>
      </c>
      <c r="E1444" s="181" t="s">
        <v>1884</v>
      </c>
      <c r="F1444" s="181" t="s">
        <v>304</v>
      </c>
      <c r="G1444" s="181" t="s">
        <v>718</v>
      </c>
      <c r="H1444" s="181" t="s">
        <v>5</v>
      </c>
      <c r="I1444" s="181" t="s">
        <v>10884</v>
      </c>
      <c r="J1444" s="181">
        <v>5880</v>
      </c>
      <c r="K1444" s="181">
        <v>2</v>
      </c>
      <c r="L1444" s="181"/>
      <c r="M1444" s="181"/>
      <c r="N1444" s="596" t="s">
        <v>277</v>
      </c>
    </row>
    <row r="1445" spans="1:14" s="158" customFormat="1" ht="18" customHeight="1" x14ac:dyDescent="0.25">
      <c r="A1445" s="181">
        <v>20226</v>
      </c>
      <c r="B1445" s="701">
        <v>32280</v>
      </c>
      <c r="C1445" s="181" t="s">
        <v>14179</v>
      </c>
      <c r="D1445" s="181" t="s">
        <v>10672</v>
      </c>
      <c r="E1445" s="181" t="s">
        <v>2744</v>
      </c>
      <c r="F1445" s="181" t="s">
        <v>304</v>
      </c>
      <c r="G1445" s="181" t="s">
        <v>567</v>
      </c>
      <c r="H1445" s="181" t="s">
        <v>5</v>
      </c>
      <c r="I1445" s="181" t="s">
        <v>301</v>
      </c>
      <c r="J1445" s="181">
        <v>12450</v>
      </c>
      <c r="K1445" s="181">
        <v>10</v>
      </c>
      <c r="L1445" s="181"/>
      <c r="M1445" s="181"/>
      <c r="N1445" s="596" t="s">
        <v>277</v>
      </c>
    </row>
    <row r="1446" spans="1:14" s="158" customFormat="1" ht="18" customHeight="1" x14ac:dyDescent="0.25">
      <c r="A1446" s="181">
        <v>49682</v>
      </c>
      <c r="B1446" s="701">
        <v>32418</v>
      </c>
      <c r="C1446" s="181" t="s">
        <v>17996</v>
      </c>
      <c r="D1446" s="181" t="s">
        <v>17997</v>
      </c>
      <c r="E1446" s="181" t="s">
        <v>1888</v>
      </c>
      <c r="F1446" s="181" t="s">
        <v>304</v>
      </c>
      <c r="G1446" s="181" t="s">
        <v>567</v>
      </c>
      <c r="H1446" s="181" t="s">
        <v>5</v>
      </c>
      <c r="I1446" s="181" t="s">
        <v>2234</v>
      </c>
      <c r="J1446" s="181">
        <v>4970</v>
      </c>
      <c r="K1446" s="181">
        <v>75</v>
      </c>
      <c r="L1446" s="181"/>
      <c r="M1446" s="181"/>
      <c r="N1446" s="596" t="s">
        <v>277</v>
      </c>
    </row>
    <row r="1447" spans="1:14" s="158" customFormat="1" ht="18" customHeight="1" x14ac:dyDescent="0.25">
      <c r="A1447" s="181">
        <v>7619</v>
      </c>
      <c r="B1447" s="701" t="s">
        <v>16584</v>
      </c>
      <c r="C1447" s="181" t="s">
        <v>16585</v>
      </c>
      <c r="D1447" s="181" t="s">
        <v>16586</v>
      </c>
      <c r="E1447" s="181" t="s">
        <v>2331</v>
      </c>
      <c r="F1447" s="181" t="s">
        <v>304</v>
      </c>
      <c r="G1447" s="181" t="s">
        <v>429</v>
      </c>
      <c r="H1447" s="181" t="s">
        <v>5</v>
      </c>
      <c r="I1447" s="181" t="s">
        <v>2234</v>
      </c>
      <c r="J1447" s="181">
        <v>1810</v>
      </c>
      <c r="K1447" s="181">
        <v>30</v>
      </c>
      <c r="L1447" s="181"/>
      <c r="M1447" s="181"/>
      <c r="N1447" s="596" t="s">
        <v>277</v>
      </c>
    </row>
    <row r="1448" spans="1:14" s="158" customFormat="1" ht="18" customHeight="1" x14ac:dyDescent="0.25">
      <c r="A1448" s="181">
        <v>40411</v>
      </c>
      <c r="B1448" s="701" t="s">
        <v>16587</v>
      </c>
      <c r="C1448" s="181" t="s">
        <v>16588</v>
      </c>
      <c r="D1448" s="181" t="s">
        <v>16589</v>
      </c>
      <c r="E1448" s="181" t="s">
        <v>2331</v>
      </c>
      <c r="F1448" s="181" t="s">
        <v>304</v>
      </c>
      <c r="G1448" s="181" t="s">
        <v>429</v>
      </c>
      <c r="H1448" s="181" t="s">
        <v>5</v>
      </c>
      <c r="I1448" s="181" t="s">
        <v>2234</v>
      </c>
      <c r="J1448" s="181">
        <v>1810</v>
      </c>
      <c r="K1448" s="181">
        <v>30</v>
      </c>
      <c r="L1448" s="181"/>
      <c r="M1448" s="181"/>
      <c r="N1448" s="596" t="s">
        <v>277</v>
      </c>
    </row>
    <row r="1449" spans="1:14" s="158" customFormat="1" ht="18" customHeight="1" x14ac:dyDescent="0.25">
      <c r="A1449" s="181">
        <v>14458</v>
      </c>
      <c r="B1449" s="701" t="s">
        <v>16590</v>
      </c>
      <c r="C1449" s="181" t="s">
        <v>16591</v>
      </c>
      <c r="D1449" s="181" t="s">
        <v>16592</v>
      </c>
      <c r="E1449" s="181" t="s">
        <v>2331</v>
      </c>
      <c r="F1449" s="181" t="s">
        <v>304</v>
      </c>
      <c r="G1449" s="181" t="s">
        <v>429</v>
      </c>
      <c r="H1449" s="181" t="s">
        <v>5</v>
      </c>
      <c r="I1449" s="181" t="s">
        <v>2234</v>
      </c>
      <c r="J1449" s="181">
        <v>1750</v>
      </c>
      <c r="K1449" s="181">
        <v>20</v>
      </c>
      <c r="L1449" s="181"/>
      <c r="M1449" s="181"/>
      <c r="N1449" s="596" t="s">
        <v>277</v>
      </c>
    </row>
    <row r="1450" spans="1:14" s="158" customFormat="1" ht="18" customHeight="1" x14ac:dyDescent="0.25">
      <c r="A1450" s="181">
        <v>14459</v>
      </c>
      <c r="B1450" s="701" t="s">
        <v>16593</v>
      </c>
      <c r="C1450" s="181" t="s">
        <v>16594</v>
      </c>
      <c r="D1450" s="181" t="s">
        <v>16595</v>
      </c>
      <c r="E1450" s="181" t="s">
        <v>2331</v>
      </c>
      <c r="F1450" s="181" t="s">
        <v>304</v>
      </c>
      <c r="G1450" s="181" t="s">
        <v>429</v>
      </c>
      <c r="H1450" s="181" t="s">
        <v>5</v>
      </c>
      <c r="I1450" s="181" t="s">
        <v>2234</v>
      </c>
      <c r="J1450" s="181">
        <v>1750</v>
      </c>
      <c r="K1450" s="181">
        <v>40</v>
      </c>
      <c r="L1450" s="181"/>
      <c r="M1450" s="181"/>
      <c r="N1450" s="596" t="s">
        <v>277</v>
      </c>
    </row>
    <row r="1451" spans="1:14" s="158" customFormat="1" ht="18" customHeight="1" x14ac:dyDescent="0.25">
      <c r="A1451" s="181">
        <v>8712</v>
      </c>
      <c r="B1451" s="701" t="s">
        <v>16596</v>
      </c>
      <c r="C1451" s="181" t="s">
        <v>16597</v>
      </c>
      <c r="D1451" s="181" t="s">
        <v>16598</v>
      </c>
      <c r="E1451" s="181" t="s">
        <v>2331</v>
      </c>
      <c r="F1451" s="181" t="s">
        <v>304</v>
      </c>
      <c r="G1451" s="181" t="s">
        <v>429</v>
      </c>
      <c r="H1451" s="181" t="s">
        <v>5</v>
      </c>
      <c r="I1451" s="181" t="s">
        <v>2332</v>
      </c>
      <c r="J1451" s="181">
        <v>1810</v>
      </c>
      <c r="K1451" s="181">
        <v>26</v>
      </c>
      <c r="L1451" s="181"/>
      <c r="M1451" s="181"/>
      <c r="N1451" s="596" t="s">
        <v>277</v>
      </c>
    </row>
    <row r="1452" spans="1:14" s="158" customFormat="1" ht="18" customHeight="1" x14ac:dyDescent="0.25">
      <c r="A1452" s="181">
        <v>8707</v>
      </c>
      <c r="B1452" s="701" t="s">
        <v>11558</v>
      </c>
      <c r="C1452" s="181" t="s">
        <v>11559</v>
      </c>
      <c r="D1452" s="181" t="s">
        <v>11560</v>
      </c>
      <c r="E1452" s="181" t="s">
        <v>2331</v>
      </c>
      <c r="F1452" s="181" t="s">
        <v>304</v>
      </c>
      <c r="G1452" s="181" t="s">
        <v>429</v>
      </c>
      <c r="H1452" s="181" t="s">
        <v>5</v>
      </c>
      <c r="I1452" s="181" t="s">
        <v>2234</v>
      </c>
      <c r="J1452" s="181">
        <v>1750</v>
      </c>
      <c r="K1452" s="181">
        <v>38</v>
      </c>
      <c r="L1452" s="181"/>
      <c r="M1452" s="181"/>
      <c r="N1452" s="596" t="s">
        <v>277</v>
      </c>
    </row>
    <row r="1453" spans="1:14" s="158" customFormat="1" ht="18" customHeight="1" x14ac:dyDescent="0.25">
      <c r="A1453" s="181">
        <v>14460</v>
      </c>
      <c r="B1453" s="701" t="s">
        <v>16599</v>
      </c>
      <c r="C1453" s="181" t="s">
        <v>16600</v>
      </c>
      <c r="D1453" s="181" t="s">
        <v>4301</v>
      </c>
      <c r="E1453" s="181" t="s">
        <v>2331</v>
      </c>
      <c r="F1453" s="181" t="s">
        <v>304</v>
      </c>
      <c r="G1453" s="181" t="s">
        <v>429</v>
      </c>
      <c r="H1453" s="181" t="s">
        <v>5</v>
      </c>
      <c r="I1453" s="181" t="s">
        <v>2234</v>
      </c>
      <c r="J1453" s="181">
        <v>1810</v>
      </c>
      <c r="K1453" s="181">
        <v>20</v>
      </c>
      <c r="L1453" s="181"/>
      <c r="M1453" s="181"/>
      <c r="N1453" s="596" t="s">
        <v>277</v>
      </c>
    </row>
    <row r="1454" spans="1:14" s="158" customFormat="1" ht="18" customHeight="1" x14ac:dyDescent="0.25">
      <c r="A1454" s="181">
        <v>14462</v>
      </c>
      <c r="B1454" s="701" t="s">
        <v>2333</v>
      </c>
      <c r="C1454" s="181" t="s">
        <v>2334</v>
      </c>
      <c r="D1454" s="181" t="s">
        <v>2335</v>
      </c>
      <c r="E1454" s="181" t="s">
        <v>2331</v>
      </c>
      <c r="F1454" s="181" t="s">
        <v>304</v>
      </c>
      <c r="G1454" s="181" t="s">
        <v>429</v>
      </c>
      <c r="H1454" s="181" t="s">
        <v>5</v>
      </c>
      <c r="I1454" s="181" t="s">
        <v>2332</v>
      </c>
      <c r="J1454" s="181">
        <v>1750</v>
      </c>
      <c r="K1454" s="181">
        <v>3</v>
      </c>
      <c r="L1454" s="181"/>
      <c r="M1454" s="181"/>
      <c r="N1454" s="596" t="s">
        <v>277</v>
      </c>
    </row>
    <row r="1455" spans="1:14" s="158" customFormat="1" ht="18" customHeight="1" x14ac:dyDescent="0.25">
      <c r="A1455" s="181">
        <v>87324</v>
      </c>
      <c r="B1455" s="701" t="s">
        <v>16601</v>
      </c>
      <c r="C1455" s="181" t="s">
        <v>16602</v>
      </c>
      <c r="D1455" s="181" t="s">
        <v>16362</v>
      </c>
      <c r="E1455" s="181" t="s">
        <v>2331</v>
      </c>
      <c r="F1455" s="181" t="s">
        <v>304</v>
      </c>
      <c r="G1455" s="181" t="s">
        <v>429</v>
      </c>
      <c r="H1455" s="181" t="s">
        <v>5</v>
      </c>
      <c r="I1455" s="181" t="s">
        <v>2234</v>
      </c>
      <c r="J1455" s="181">
        <v>1810</v>
      </c>
      <c r="K1455" s="181">
        <v>34</v>
      </c>
      <c r="L1455" s="181"/>
      <c r="M1455" s="181"/>
      <c r="N1455" s="596" t="s">
        <v>277</v>
      </c>
    </row>
    <row r="1456" spans="1:14" s="158" customFormat="1" ht="18" customHeight="1" x14ac:dyDescent="0.25">
      <c r="A1456" s="181">
        <v>8705</v>
      </c>
      <c r="B1456" s="701" t="s">
        <v>11561</v>
      </c>
      <c r="C1456" s="181" t="s">
        <v>11562</v>
      </c>
      <c r="D1456" s="181" t="s">
        <v>10858</v>
      </c>
      <c r="E1456" s="181" t="s">
        <v>2331</v>
      </c>
      <c r="F1456" s="181" t="s">
        <v>304</v>
      </c>
      <c r="G1456" s="181" t="s">
        <v>429</v>
      </c>
      <c r="H1456" s="181" t="s">
        <v>5</v>
      </c>
      <c r="I1456" s="181" t="s">
        <v>2234</v>
      </c>
      <c r="J1456" s="181">
        <v>1810</v>
      </c>
      <c r="K1456" s="181">
        <v>12</v>
      </c>
      <c r="L1456" s="181"/>
      <c r="M1456" s="181"/>
      <c r="N1456" s="596" t="s">
        <v>277</v>
      </c>
    </row>
    <row r="1457" spans="1:14" s="158" customFormat="1" ht="18" customHeight="1" x14ac:dyDescent="0.25">
      <c r="A1457" s="181">
        <v>8706</v>
      </c>
      <c r="B1457" s="701" t="s">
        <v>10885</v>
      </c>
      <c r="C1457" s="181" t="s">
        <v>10886</v>
      </c>
      <c r="D1457" s="181" t="s">
        <v>10887</v>
      </c>
      <c r="E1457" s="181" t="s">
        <v>2331</v>
      </c>
      <c r="F1457" s="181" t="s">
        <v>304</v>
      </c>
      <c r="G1457" s="181" t="s">
        <v>429</v>
      </c>
      <c r="H1457" s="181" t="s">
        <v>5</v>
      </c>
      <c r="I1457" s="181" t="s">
        <v>2234</v>
      </c>
      <c r="J1457" s="181">
        <v>1810</v>
      </c>
      <c r="K1457" s="181">
        <v>47</v>
      </c>
      <c r="L1457" s="181"/>
      <c r="M1457" s="181"/>
      <c r="N1457" s="596" t="s">
        <v>277</v>
      </c>
    </row>
    <row r="1458" spans="1:14" s="158" customFormat="1" ht="18" customHeight="1" x14ac:dyDescent="0.25">
      <c r="A1458" s="181">
        <v>8711</v>
      </c>
      <c r="B1458" s="701" t="s">
        <v>11563</v>
      </c>
      <c r="C1458" s="181" t="s">
        <v>11564</v>
      </c>
      <c r="D1458" s="181" t="s">
        <v>11565</v>
      </c>
      <c r="E1458" s="181" t="s">
        <v>2331</v>
      </c>
      <c r="F1458" s="181" t="s">
        <v>304</v>
      </c>
      <c r="G1458" s="181" t="s">
        <v>429</v>
      </c>
      <c r="H1458" s="181" t="s">
        <v>5</v>
      </c>
      <c r="I1458" s="181" t="s">
        <v>2234</v>
      </c>
      <c r="J1458" s="181">
        <v>1810</v>
      </c>
      <c r="K1458" s="181">
        <v>18</v>
      </c>
      <c r="L1458" s="181"/>
      <c r="M1458" s="181"/>
      <c r="N1458" s="596" t="s">
        <v>277</v>
      </c>
    </row>
    <row r="1459" spans="1:14" s="158" customFormat="1" ht="18" customHeight="1" x14ac:dyDescent="0.25">
      <c r="A1459" s="181">
        <v>18036</v>
      </c>
      <c r="B1459" s="701" t="s">
        <v>16603</v>
      </c>
      <c r="C1459" s="181" t="s">
        <v>301</v>
      </c>
      <c r="D1459" s="181" t="s">
        <v>16604</v>
      </c>
      <c r="E1459" s="181" t="s">
        <v>2331</v>
      </c>
      <c r="F1459" s="181" t="s">
        <v>304</v>
      </c>
      <c r="G1459" s="181" t="s">
        <v>429</v>
      </c>
      <c r="H1459" s="181" t="s">
        <v>5</v>
      </c>
      <c r="I1459" s="181" t="s">
        <v>301</v>
      </c>
      <c r="J1459" s="181">
        <v>1810</v>
      </c>
      <c r="K1459" s="181">
        <v>15</v>
      </c>
      <c r="L1459" s="181"/>
      <c r="M1459" s="181"/>
      <c r="N1459" s="596" t="s">
        <v>277</v>
      </c>
    </row>
    <row r="1460" spans="1:14" s="158" customFormat="1" ht="18" customHeight="1" x14ac:dyDescent="0.25">
      <c r="A1460" s="181">
        <v>16791</v>
      </c>
      <c r="B1460" s="701" t="s">
        <v>16605</v>
      </c>
      <c r="C1460" s="181" t="s">
        <v>301</v>
      </c>
      <c r="D1460" s="181" t="s">
        <v>16606</v>
      </c>
      <c r="E1460" s="181" t="s">
        <v>2331</v>
      </c>
      <c r="F1460" s="181" t="s">
        <v>304</v>
      </c>
      <c r="G1460" s="181" t="s">
        <v>429</v>
      </c>
      <c r="H1460" s="181" t="s">
        <v>5</v>
      </c>
      <c r="I1460" s="181" t="s">
        <v>2234</v>
      </c>
      <c r="J1460" s="181">
        <v>1810</v>
      </c>
      <c r="K1460" s="181">
        <v>48</v>
      </c>
      <c r="L1460" s="181"/>
      <c r="M1460" s="181"/>
      <c r="N1460" s="596" t="s">
        <v>277</v>
      </c>
    </row>
    <row r="1461" spans="1:14" s="158" customFormat="1" ht="18" customHeight="1" x14ac:dyDescent="0.25">
      <c r="A1461" s="181">
        <v>18031</v>
      </c>
      <c r="B1461" s="701" t="s">
        <v>16607</v>
      </c>
      <c r="C1461" s="181" t="s">
        <v>301</v>
      </c>
      <c r="D1461" s="181" t="s">
        <v>16608</v>
      </c>
      <c r="E1461" s="181" t="s">
        <v>2331</v>
      </c>
      <c r="F1461" s="181" t="s">
        <v>304</v>
      </c>
      <c r="G1461" s="181" t="s">
        <v>429</v>
      </c>
      <c r="H1461" s="181" t="s">
        <v>5</v>
      </c>
      <c r="I1461" s="181" t="s">
        <v>301</v>
      </c>
      <c r="J1461" s="181">
        <v>1750</v>
      </c>
      <c r="K1461" s="181">
        <v>17</v>
      </c>
      <c r="L1461" s="181"/>
      <c r="M1461" s="181"/>
      <c r="N1461" s="596" t="s">
        <v>277</v>
      </c>
    </row>
    <row r="1462" spans="1:14" s="158" customFormat="1" ht="18" customHeight="1" x14ac:dyDescent="0.25">
      <c r="A1462" s="181">
        <v>16796</v>
      </c>
      <c r="B1462" s="701" t="s">
        <v>16609</v>
      </c>
      <c r="C1462" s="181" t="s">
        <v>301</v>
      </c>
      <c r="D1462" s="181" t="s">
        <v>16366</v>
      </c>
      <c r="E1462" s="181" t="s">
        <v>2331</v>
      </c>
      <c r="F1462" s="181" t="s">
        <v>304</v>
      </c>
      <c r="G1462" s="181" t="s">
        <v>429</v>
      </c>
      <c r="H1462" s="181" t="s">
        <v>5</v>
      </c>
      <c r="I1462" s="181" t="s">
        <v>2234</v>
      </c>
      <c r="J1462" s="181">
        <v>1810</v>
      </c>
      <c r="K1462" s="181">
        <v>36</v>
      </c>
      <c r="L1462" s="181"/>
      <c r="M1462" s="181"/>
      <c r="N1462" s="596" t="s">
        <v>277</v>
      </c>
    </row>
    <row r="1463" spans="1:14" s="158" customFormat="1" ht="18" customHeight="1" x14ac:dyDescent="0.25">
      <c r="A1463" s="181">
        <v>89679</v>
      </c>
      <c r="B1463" s="701" t="s">
        <v>2336</v>
      </c>
      <c r="C1463" s="181" t="s">
        <v>301</v>
      </c>
      <c r="D1463" s="181" t="s">
        <v>750</v>
      </c>
      <c r="E1463" s="181" t="s">
        <v>1884</v>
      </c>
      <c r="F1463" s="181" t="s">
        <v>304</v>
      </c>
      <c r="G1463" s="181" t="s">
        <v>751</v>
      </c>
      <c r="H1463" s="181" t="s">
        <v>9</v>
      </c>
      <c r="I1463" s="181" t="s">
        <v>2337</v>
      </c>
      <c r="J1463" s="181">
        <v>36820</v>
      </c>
      <c r="K1463" s="181">
        <v>218</v>
      </c>
      <c r="L1463" s="181"/>
      <c r="M1463" s="181"/>
      <c r="N1463" s="596" t="s">
        <v>277</v>
      </c>
    </row>
    <row r="1464" spans="1:14" s="158" customFormat="1" ht="18" customHeight="1" x14ac:dyDescent="0.25">
      <c r="A1464" s="181">
        <v>83732</v>
      </c>
      <c r="B1464" s="701" t="s">
        <v>2339</v>
      </c>
      <c r="C1464" s="181" t="s">
        <v>301</v>
      </c>
      <c r="D1464" s="181" t="s">
        <v>752</v>
      </c>
      <c r="E1464" s="181" t="s">
        <v>2340</v>
      </c>
      <c r="F1464" s="181" t="s">
        <v>577</v>
      </c>
      <c r="G1464" s="181" t="s">
        <v>753</v>
      </c>
      <c r="H1464" s="181" t="s">
        <v>5</v>
      </c>
      <c r="I1464" s="181" t="s">
        <v>2341</v>
      </c>
      <c r="J1464" s="181">
        <v>7160</v>
      </c>
      <c r="K1464" s="181">
        <v>17</v>
      </c>
      <c r="L1464" s="181"/>
      <c r="M1464" s="181"/>
      <c r="N1464" s="596" t="s">
        <v>277</v>
      </c>
    </row>
    <row r="1465" spans="1:14" s="158" customFormat="1" ht="18" customHeight="1" x14ac:dyDescent="0.25">
      <c r="A1465" s="181">
        <v>27680</v>
      </c>
      <c r="B1465" s="701" t="s">
        <v>12073</v>
      </c>
      <c r="C1465" s="181" t="s">
        <v>301</v>
      </c>
      <c r="D1465" s="181" t="s">
        <v>12074</v>
      </c>
      <c r="E1465" s="181" t="s">
        <v>2342</v>
      </c>
      <c r="F1465" s="181" t="s">
        <v>577</v>
      </c>
      <c r="G1465" s="181" t="s">
        <v>753</v>
      </c>
      <c r="H1465" s="181" t="s">
        <v>5</v>
      </c>
      <c r="I1465" s="181" t="s">
        <v>12075</v>
      </c>
      <c r="J1465" s="181">
        <v>5800</v>
      </c>
      <c r="K1465" s="181">
        <v>11</v>
      </c>
      <c r="L1465" s="181"/>
      <c r="M1465" s="181"/>
      <c r="N1465" s="596" t="s">
        <v>277</v>
      </c>
    </row>
    <row r="1466" spans="1:14" s="158" customFormat="1" ht="18" customHeight="1" x14ac:dyDescent="0.25">
      <c r="A1466" s="181">
        <v>53107</v>
      </c>
      <c r="B1466" s="701" t="s">
        <v>2343</v>
      </c>
      <c r="C1466" s="181" t="s">
        <v>2344</v>
      </c>
      <c r="D1466" s="181" t="s">
        <v>757</v>
      </c>
      <c r="E1466" s="181" t="s">
        <v>2345</v>
      </c>
      <c r="F1466" s="181" t="s">
        <v>577</v>
      </c>
      <c r="G1466" s="181" t="s">
        <v>753</v>
      </c>
      <c r="H1466" s="181" t="s">
        <v>5</v>
      </c>
      <c r="I1466" s="181" t="s">
        <v>2346</v>
      </c>
      <c r="J1466" s="181">
        <v>5330</v>
      </c>
      <c r="K1466" s="181">
        <v>55</v>
      </c>
      <c r="L1466" s="181"/>
      <c r="M1466" s="181"/>
      <c r="N1466" s="596" t="s">
        <v>277</v>
      </c>
    </row>
    <row r="1467" spans="1:14" s="158" customFormat="1" ht="18" customHeight="1" x14ac:dyDescent="0.25">
      <c r="A1467" s="181">
        <v>58543</v>
      </c>
      <c r="B1467" s="701" t="s">
        <v>2347</v>
      </c>
      <c r="C1467" s="181" t="s">
        <v>2348</v>
      </c>
      <c r="D1467" s="181" t="s">
        <v>757</v>
      </c>
      <c r="E1467" s="181" t="s">
        <v>2349</v>
      </c>
      <c r="F1467" s="181" t="s">
        <v>577</v>
      </c>
      <c r="G1467" s="181" t="s">
        <v>753</v>
      </c>
      <c r="H1467" s="181" t="s">
        <v>5</v>
      </c>
      <c r="I1467" s="181" t="s">
        <v>759</v>
      </c>
      <c r="J1467" s="181">
        <v>5050</v>
      </c>
      <c r="K1467" s="181">
        <v>13</v>
      </c>
      <c r="L1467" s="181"/>
      <c r="M1467" s="181"/>
      <c r="N1467" s="596" t="s">
        <v>277</v>
      </c>
    </row>
    <row r="1468" spans="1:14" s="158" customFormat="1" ht="18" customHeight="1" x14ac:dyDescent="0.25">
      <c r="A1468" s="181">
        <v>53120</v>
      </c>
      <c r="B1468" s="701" t="s">
        <v>2350</v>
      </c>
      <c r="C1468" s="181" t="s">
        <v>2351</v>
      </c>
      <c r="D1468" s="181" t="s">
        <v>758</v>
      </c>
      <c r="E1468" s="181" t="s">
        <v>2352</v>
      </c>
      <c r="F1468" s="181" t="s">
        <v>577</v>
      </c>
      <c r="G1468" s="181" t="s">
        <v>753</v>
      </c>
      <c r="H1468" s="181" t="s">
        <v>5</v>
      </c>
      <c r="I1468" s="181" t="s">
        <v>2353</v>
      </c>
      <c r="J1468" s="181">
        <v>5290</v>
      </c>
      <c r="K1468" s="181">
        <v>24</v>
      </c>
      <c r="L1468" s="181"/>
      <c r="M1468" s="181"/>
      <c r="N1468" s="596" t="s">
        <v>277</v>
      </c>
    </row>
    <row r="1469" spans="1:14" s="158" customFormat="1" ht="18" customHeight="1" x14ac:dyDescent="0.25">
      <c r="A1469" s="181">
        <v>62790</v>
      </c>
      <c r="B1469" s="701" t="s">
        <v>2354</v>
      </c>
      <c r="C1469" s="181" t="s">
        <v>2355</v>
      </c>
      <c r="D1469" s="181" t="s">
        <v>2356</v>
      </c>
      <c r="E1469" s="181" t="s">
        <v>2357</v>
      </c>
      <c r="F1469" s="181" t="s">
        <v>304</v>
      </c>
      <c r="G1469" s="181" t="s">
        <v>753</v>
      </c>
      <c r="H1469" s="181" t="s">
        <v>5</v>
      </c>
      <c r="I1469" s="181" t="s">
        <v>301</v>
      </c>
      <c r="J1469" s="181">
        <v>13730</v>
      </c>
      <c r="K1469" s="181">
        <v>1</v>
      </c>
      <c r="L1469" s="181"/>
      <c r="M1469" s="181"/>
      <c r="N1469" s="596" t="s">
        <v>277</v>
      </c>
    </row>
    <row r="1470" spans="1:14" s="158" customFormat="1" ht="18" customHeight="1" x14ac:dyDescent="0.25">
      <c r="A1470" s="181">
        <v>24660</v>
      </c>
      <c r="B1470" s="701" t="s">
        <v>17998</v>
      </c>
      <c r="C1470" s="181" t="s">
        <v>17999</v>
      </c>
      <c r="D1470" s="181" t="s">
        <v>764</v>
      </c>
      <c r="E1470" s="181" t="s">
        <v>18000</v>
      </c>
      <c r="F1470" s="181" t="s">
        <v>304</v>
      </c>
      <c r="G1470" s="181" t="s">
        <v>1876</v>
      </c>
      <c r="H1470" s="181" t="s">
        <v>5</v>
      </c>
      <c r="I1470" s="181" t="s">
        <v>14931</v>
      </c>
      <c r="J1470" s="181">
        <v>56770</v>
      </c>
      <c r="K1470" s="181">
        <v>15</v>
      </c>
      <c r="L1470" s="181"/>
      <c r="M1470" s="181"/>
      <c r="N1470" s="596" t="s">
        <v>277</v>
      </c>
    </row>
    <row r="1471" spans="1:14" s="158" customFormat="1" ht="18" customHeight="1" x14ac:dyDescent="0.25">
      <c r="A1471" s="181">
        <v>24662</v>
      </c>
      <c r="B1471" s="701" t="s">
        <v>14932</v>
      </c>
      <c r="C1471" s="181" t="s">
        <v>14933</v>
      </c>
      <c r="D1471" s="181" t="s">
        <v>767</v>
      </c>
      <c r="E1471" s="181" t="s">
        <v>14934</v>
      </c>
      <c r="F1471" s="181" t="s">
        <v>304</v>
      </c>
      <c r="G1471" s="181" t="s">
        <v>1876</v>
      </c>
      <c r="H1471" s="181" t="s">
        <v>5</v>
      </c>
      <c r="I1471" s="181" t="s">
        <v>14931</v>
      </c>
      <c r="J1471" s="181">
        <v>56770</v>
      </c>
      <c r="K1471" s="181">
        <v>17</v>
      </c>
      <c r="L1471" s="181"/>
      <c r="M1471" s="181"/>
      <c r="N1471" s="596" t="s">
        <v>277</v>
      </c>
    </row>
    <row r="1472" spans="1:14" s="158" customFormat="1" ht="18" customHeight="1" x14ac:dyDescent="0.25">
      <c r="A1472" s="181">
        <v>53879</v>
      </c>
      <c r="B1472" s="701" t="s">
        <v>18001</v>
      </c>
      <c r="C1472" s="181" t="s">
        <v>18002</v>
      </c>
      <c r="D1472" s="181" t="s">
        <v>768</v>
      </c>
      <c r="E1472" s="181" t="s">
        <v>2225</v>
      </c>
      <c r="F1472" s="181" t="s">
        <v>304</v>
      </c>
      <c r="G1472" s="181" t="s">
        <v>139</v>
      </c>
      <c r="H1472" s="181" t="s">
        <v>5</v>
      </c>
      <c r="I1472" s="181" t="s">
        <v>18003</v>
      </c>
      <c r="J1472" s="181">
        <v>45202</v>
      </c>
      <c r="K1472" s="181">
        <v>16</v>
      </c>
      <c r="L1472" s="181"/>
      <c r="M1472" s="181"/>
      <c r="N1472" s="596" t="s">
        <v>277</v>
      </c>
    </row>
    <row r="1473" spans="1:14" s="158" customFormat="1" ht="18" customHeight="1" x14ac:dyDescent="0.25">
      <c r="A1473" s="181">
        <v>17741</v>
      </c>
      <c r="B1473" s="701" t="s">
        <v>2359</v>
      </c>
      <c r="C1473" s="181" t="s">
        <v>301</v>
      </c>
      <c r="D1473" s="181" t="s">
        <v>768</v>
      </c>
      <c r="E1473" s="181" t="s">
        <v>2360</v>
      </c>
      <c r="F1473" s="181" t="s">
        <v>304</v>
      </c>
      <c r="G1473" s="181" t="s">
        <v>139</v>
      </c>
      <c r="H1473" s="181" t="s">
        <v>5</v>
      </c>
      <c r="I1473" s="181" t="s">
        <v>2361</v>
      </c>
      <c r="J1473" s="181">
        <v>47590</v>
      </c>
      <c r="K1473" s="181">
        <v>9</v>
      </c>
      <c r="L1473" s="181"/>
      <c r="M1473" s="181"/>
      <c r="N1473" s="596" t="s">
        <v>277</v>
      </c>
    </row>
    <row r="1474" spans="1:14" s="158" customFormat="1" ht="18" customHeight="1" x14ac:dyDescent="0.25">
      <c r="A1474" s="181">
        <v>22488</v>
      </c>
      <c r="B1474" s="701" t="s">
        <v>2362</v>
      </c>
      <c r="C1474" s="181" t="s">
        <v>2363</v>
      </c>
      <c r="D1474" s="181" t="s">
        <v>768</v>
      </c>
      <c r="E1474" s="181" t="s">
        <v>2364</v>
      </c>
      <c r="F1474" s="181" t="s">
        <v>304</v>
      </c>
      <c r="G1474" s="181" t="s">
        <v>518</v>
      </c>
      <c r="H1474" s="181" t="s">
        <v>9</v>
      </c>
      <c r="I1474" s="181" t="s">
        <v>2365</v>
      </c>
      <c r="J1474" s="181">
        <v>47420</v>
      </c>
      <c r="K1474" s="181">
        <v>54</v>
      </c>
      <c r="L1474" s="181"/>
      <c r="M1474" s="181"/>
      <c r="N1474" s="596" t="s">
        <v>277</v>
      </c>
    </row>
    <row r="1475" spans="1:14" s="158" customFormat="1" ht="18" customHeight="1" x14ac:dyDescent="0.25">
      <c r="A1475" s="181">
        <v>22472</v>
      </c>
      <c r="B1475" s="701">
        <v>720066</v>
      </c>
      <c r="C1475" s="181" t="s">
        <v>301</v>
      </c>
      <c r="D1475" s="181" t="s">
        <v>768</v>
      </c>
      <c r="E1475" s="181" t="s">
        <v>14180</v>
      </c>
      <c r="F1475" s="181" t="s">
        <v>304</v>
      </c>
      <c r="G1475" s="181" t="s">
        <v>139</v>
      </c>
      <c r="H1475" s="181" t="s">
        <v>5</v>
      </c>
      <c r="I1475" s="181" t="s">
        <v>14181</v>
      </c>
      <c r="J1475" s="181">
        <v>104338</v>
      </c>
      <c r="K1475" s="181">
        <v>4</v>
      </c>
      <c r="L1475" s="181"/>
      <c r="M1475" s="181"/>
      <c r="N1475" s="596" t="s">
        <v>277</v>
      </c>
    </row>
    <row r="1476" spans="1:14" s="158" customFormat="1" ht="18" customHeight="1" x14ac:dyDescent="0.25">
      <c r="A1476" s="181">
        <v>21432</v>
      </c>
      <c r="B1476" s="701">
        <v>720028</v>
      </c>
      <c r="C1476" s="181" t="s">
        <v>301</v>
      </c>
      <c r="D1476" s="181" t="s">
        <v>768</v>
      </c>
      <c r="E1476" s="181" t="s">
        <v>2744</v>
      </c>
      <c r="F1476" s="181" t="s">
        <v>304</v>
      </c>
      <c r="G1476" s="181" t="s">
        <v>139</v>
      </c>
      <c r="H1476" s="181" t="s">
        <v>5</v>
      </c>
      <c r="I1476" s="181" t="s">
        <v>18004</v>
      </c>
      <c r="J1476" s="181">
        <v>49740</v>
      </c>
      <c r="K1476" s="181">
        <v>2</v>
      </c>
      <c r="L1476" s="181"/>
      <c r="M1476" s="181"/>
      <c r="N1476" s="596" t="s">
        <v>277</v>
      </c>
    </row>
    <row r="1477" spans="1:14" s="158" customFormat="1" ht="18" customHeight="1" x14ac:dyDescent="0.25">
      <c r="A1477" s="181">
        <v>28427</v>
      </c>
      <c r="B1477" s="701" t="s">
        <v>14935</v>
      </c>
      <c r="C1477" s="181" t="s">
        <v>301</v>
      </c>
      <c r="D1477" s="181" t="s">
        <v>768</v>
      </c>
      <c r="E1477" s="181" t="s">
        <v>14936</v>
      </c>
      <c r="F1477" s="181" t="s">
        <v>304</v>
      </c>
      <c r="G1477" s="181" t="s">
        <v>139</v>
      </c>
      <c r="H1477" s="181" t="s">
        <v>5</v>
      </c>
      <c r="I1477" s="181" t="s">
        <v>14937</v>
      </c>
      <c r="J1477" s="181">
        <v>90450</v>
      </c>
      <c r="K1477" s="181">
        <v>12</v>
      </c>
      <c r="L1477" s="181"/>
      <c r="M1477" s="181"/>
      <c r="N1477" s="596" t="s">
        <v>277</v>
      </c>
    </row>
    <row r="1478" spans="1:14" s="158" customFormat="1" ht="18" customHeight="1" x14ac:dyDescent="0.25">
      <c r="A1478" s="181">
        <v>4006</v>
      </c>
      <c r="B1478" s="701" t="s">
        <v>14938</v>
      </c>
      <c r="C1478" s="181" t="s">
        <v>301</v>
      </c>
      <c r="D1478" s="181" t="s">
        <v>768</v>
      </c>
      <c r="E1478" s="181" t="s">
        <v>1726</v>
      </c>
      <c r="F1478" s="181" t="s">
        <v>304</v>
      </c>
      <c r="G1478" s="181" t="s">
        <v>518</v>
      </c>
      <c r="H1478" s="181" t="s">
        <v>9</v>
      </c>
      <c r="I1478" s="181" t="s">
        <v>14939</v>
      </c>
      <c r="J1478" s="181">
        <v>45740</v>
      </c>
      <c r="K1478" s="181">
        <v>39</v>
      </c>
      <c r="L1478" s="181"/>
      <c r="M1478" s="181"/>
      <c r="N1478" s="596" t="s">
        <v>277</v>
      </c>
    </row>
    <row r="1479" spans="1:14" s="158" customFormat="1" ht="18" customHeight="1" x14ac:dyDescent="0.25">
      <c r="A1479" s="181">
        <v>15726</v>
      </c>
      <c r="B1479" s="701" t="s">
        <v>2366</v>
      </c>
      <c r="C1479" s="181" t="s">
        <v>2367</v>
      </c>
      <c r="D1479" s="181" t="s">
        <v>2368</v>
      </c>
      <c r="E1479" s="181" t="s">
        <v>2369</v>
      </c>
      <c r="F1479" s="181" t="s">
        <v>304</v>
      </c>
      <c r="G1479" s="181" t="s">
        <v>2370</v>
      </c>
      <c r="H1479" s="181" t="s">
        <v>13</v>
      </c>
      <c r="I1479" s="181" t="s">
        <v>301</v>
      </c>
      <c r="J1479" s="181">
        <v>9550</v>
      </c>
      <c r="K1479" s="181">
        <v>39</v>
      </c>
      <c r="L1479" s="181"/>
      <c r="M1479" s="181"/>
      <c r="N1479" s="596" t="s">
        <v>277</v>
      </c>
    </row>
    <row r="1480" spans="1:14" s="158" customFormat="1" ht="18" customHeight="1" x14ac:dyDescent="0.25">
      <c r="A1480" s="181">
        <v>13075</v>
      </c>
      <c r="B1480" s="701">
        <v>17385</v>
      </c>
      <c r="C1480" s="181" t="s">
        <v>2371</v>
      </c>
      <c r="D1480" s="181" t="s">
        <v>2372</v>
      </c>
      <c r="E1480" s="181" t="s">
        <v>2373</v>
      </c>
      <c r="F1480" s="181" t="s">
        <v>304</v>
      </c>
      <c r="G1480" s="181" t="s">
        <v>776</v>
      </c>
      <c r="H1480" s="181" t="s">
        <v>7</v>
      </c>
      <c r="I1480" s="181" t="s">
        <v>2374</v>
      </c>
      <c r="J1480" s="181">
        <v>11400</v>
      </c>
      <c r="K1480" s="181">
        <v>43</v>
      </c>
      <c r="L1480" s="181"/>
      <c r="M1480" s="181"/>
      <c r="N1480" s="596" t="s">
        <v>277</v>
      </c>
    </row>
    <row r="1481" spans="1:14" s="158" customFormat="1" ht="18" customHeight="1" x14ac:dyDescent="0.25">
      <c r="A1481" s="181">
        <v>15968</v>
      </c>
      <c r="B1481" s="701" t="s">
        <v>2375</v>
      </c>
      <c r="C1481" s="181" t="s">
        <v>301</v>
      </c>
      <c r="D1481" s="181" t="s">
        <v>2372</v>
      </c>
      <c r="E1481" s="181" t="s">
        <v>2376</v>
      </c>
      <c r="F1481" s="181" t="s">
        <v>304</v>
      </c>
      <c r="G1481" s="181" t="s">
        <v>466</v>
      </c>
      <c r="H1481" s="181" t="s">
        <v>12</v>
      </c>
      <c r="I1481" s="181" t="s">
        <v>1326</v>
      </c>
      <c r="J1481" s="181">
        <v>24760</v>
      </c>
      <c r="K1481" s="181">
        <v>11</v>
      </c>
      <c r="L1481" s="181"/>
      <c r="M1481" s="181"/>
      <c r="N1481" s="596" t="s">
        <v>277</v>
      </c>
    </row>
    <row r="1482" spans="1:14" s="158" customFormat="1" ht="18" customHeight="1" x14ac:dyDescent="0.25">
      <c r="A1482" s="181">
        <v>13082</v>
      </c>
      <c r="B1482" s="701">
        <v>17435</v>
      </c>
      <c r="C1482" s="181" t="s">
        <v>301</v>
      </c>
      <c r="D1482" s="181" t="s">
        <v>14940</v>
      </c>
      <c r="E1482" s="181" t="s">
        <v>2377</v>
      </c>
      <c r="F1482" s="181" t="s">
        <v>304</v>
      </c>
      <c r="G1482" s="181" t="s">
        <v>776</v>
      </c>
      <c r="H1482" s="181" t="s">
        <v>7</v>
      </c>
      <c r="I1482" s="181" t="s">
        <v>301</v>
      </c>
      <c r="J1482" s="181">
        <v>14010</v>
      </c>
      <c r="K1482" s="181">
        <v>31</v>
      </c>
      <c r="L1482" s="181"/>
      <c r="M1482" s="181"/>
      <c r="N1482" s="596" t="s">
        <v>277</v>
      </c>
    </row>
    <row r="1483" spans="1:14" s="158" customFormat="1" ht="18" customHeight="1" x14ac:dyDescent="0.25">
      <c r="A1483" s="181">
        <v>13105</v>
      </c>
      <c r="B1483" s="701" t="s">
        <v>14941</v>
      </c>
      <c r="C1483" s="181" t="s">
        <v>14942</v>
      </c>
      <c r="D1483" s="181" t="s">
        <v>2378</v>
      </c>
      <c r="E1483" s="181" t="s">
        <v>1884</v>
      </c>
      <c r="F1483" s="181" t="s">
        <v>304</v>
      </c>
      <c r="G1483" s="181" t="s">
        <v>776</v>
      </c>
      <c r="H1483" s="181" t="s">
        <v>7</v>
      </c>
      <c r="I1483" s="181" t="s">
        <v>301</v>
      </c>
      <c r="J1483" s="181">
        <v>13800</v>
      </c>
      <c r="K1483" s="181">
        <v>65</v>
      </c>
      <c r="L1483" s="181"/>
      <c r="M1483" s="181"/>
      <c r="N1483" s="596" t="s">
        <v>277</v>
      </c>
    </row>
    <row r="1484" spans="1:14" s="158" customFormat="1" ht="18" customHeight="1" x14ac:dyDescent="0.25">
      <c r="A1484" s="181">
        <v>13744</v>
      </c>
      <c r="B1484" s="701" t="s">
        <v>18005</v>
      </c>
      <c r="C1484" s="181" t="s">
        <v>301</v>
      </c>
      <c r="D1484" s="181" t="s">
        <v>18006</v>
      </c>
      <c r="E1484" s="181" t="s">
        <v>18007</v>
      </c>
      <c r="F1484" s="181" t="s">
        <v>304</v>
      </c>
      <c r="G1484" s="181" t="s">
        <v>776</v>
      </c>
      <c r="H1484" s="181" t="s">
        <v>7</v>
      </c>
      <c r="I1484" s="181" t="s">
        <v>301</v>
      </c>
      <c r="J1484" s="181">
        <v>13290</v>
      </c>
      <c r="K1484" s="181">
        <v>65</v>
      </c>
      <c r="L1484" s="181"/>
      <c r="M1484" s="181"/>
      <c r="N1484" s="596" t="s">
        <v>277</v>
      </c>
    </row>
    <row r="1485" spans="1:14" s="158" customFormat="1" ht="18" customHeight="1" x14ac:dyDescent="0.25">
      <c r="A1485" s="181">
        <v>17021</v>
      </c>
      <c r="B1485" s="701" t="s">
        <v>2379</v>
      </c>
      <c r="C1485" s="181" t="s">
        <v>301</v>
      </c>
      <c r="D1485" s="181" t="s">
        <v>2380</v>
      </c>
      <c r="E1485" s="181" t="s">
        <v>1966</v>
      </c>
      <c r="F1485" s="181" t="s">
        <v>304</v>
      </c>
      <c r="G1485" s="181" t="s">
        <v>466</v>
      </c>
      <c r="H1485" s="181" t="s">
        <v>12</v>
      </c>
      <c r="I1485" s="181" t="s">
        <v>301</v>
      </c>
      <c r="J1485" s="181">
        <v>24460</v>
      </c>
      <c r="K1485" s="181">
        <v>7</v>
      </c>
      <c r="L1485" s="181"/>
      <c r="M1485" s="181"/>
      <c r="N1485" s="596" t="s">
        <v>277</v>
      </c>
    </row>
    <row r="1486" spans="1:14" s="158" customFormat="1" ht="18" customHeight="1" x14ac:dyDescent="0.25">
      <c r="A1486" s="181">
        <v>13828</v>
      </c>
      <c r="B1486" s="701" t="s">
        <v>14943</v>
      </c>
      <c r="C1486" s="181" t="s">
        <v>301</v>
      </c>
      <c r="D1486" s="181" t="s">
        <v>2380</v>
      </c>
      <c r="E1486" s="181" t="s">
        <v>1966</v>
      </c>
      <c r="F1486" s="181" t="s">
        <v>304</v>
      </c>
      <c r="G1486" s="181" t="s">
        <v>776</v>
      </c>
      <c r="H1486" s="181" t="s">
        <v>7</v>
      </c>
      <c r="I1486" s="181" t="s">
        <v>301</v>
      </c>
      <c r="J1486" s="181">
        <v>14230</v>
      </c>
      <c r="K1486" s="181">
        <v>120</v>
      </c>
      <c r="L1486" s="181"/>
      <c r="M1486" s="181"/>
      <c r="N1486" s="596" t="s">
        <v>277</v>
      </c>
    </row>
    <row r="1487" spans="1:14" s="158" customFormat="1" ht="18" customHeight="1" x14ac:dyDescent="0.25">
      <c r="A1487" s="181">
        <v>7272</v>
      </c>
      <c r="B1487" s="701" t="s">
        <v>14944</v>
      </c>
      <c r="C1487" s="181" t="s">
        <v>301</v>
      </c>
      <c r="D1487" s="181" t="s">
        <v>14945</v>
      </c>
      <c r="E1487" s="181" t="s">
        <v>2381</v>
      </c>
      <c r="F1487" s="181" t="s">
        <v>304</v>
      </c>
      <c r="G1487" s="181" t="s">
        <v>776</v>
      </c>
      <c r="H1487" s="181" t="s">
        <v>7</v>
      </c>
      <c r="I1487" s="181" t="s">
        <v>14946</v>
      </c>
      <c r="J1487" s="181">
        <v>15040</v>
      </c>
      <c r="K1487" s="181">
        <v>48</v>
      </c>
      <c r="L1487" s="181"/>
      <c r="M1487" s="181"/>
      <c r="N1487" s="596" t="s">
        <v>277</v>
      </c>
    </row>
    <row r="1488" spans="1:14" s="158" customFormat="1" ht="18" customHeight="1" x14ac:dyDescent="0.25">
      <c r="A1488" s="181">
        <v>7273</v>
      </c>
      <c r="B1488" s="701" t="s">
        <v>2382</v>
      </c>
      <c r="C1488" s="181" t="s">
        <v>301</v>
      </c>
      <c r="D1488" s="181" t="s">
        <v>2383</v>
      </c>
      <c r="E1488" s="181" t="s">
        <v>1984</v>
      </c>
      <c r="F1488" s="181" t="s">
        <v>304</v>
      </c>
      <c r="G1488" s="181" t="s">
        <v>776</v>
      </c>
      <c r="H1488" s="181" t="s">
        <v>7</v>
      </c>
      <c r="I1488" s="181" t="s">
        <v>301</v>
      </c>
      <c r="J1488" s="181">
        <v>16310</v>
      </c>
      <c r="K1488" s="181">
        <v>87</v>
      </c>
      <c r="L1488" s="181"/>
      <c r="M1488" s="181"/>
      <c r="N1488" s="596" t="s">
        <v>277</v>
      </c>
    </row>
    <row r="1489" spans="1:14" s="158" customFormat="1" ht="18" customHeight="1" x14ac:dyDescent="0.25">
      <c r="A1489" s="181">
        <v>64208</v>
      </c>
      <c r="B1489" s="701" t="s">
        <v>2384</v>
      </c>
      <c r="C1489" s="181" t="s">
        <v>2385</v>
      </c>
      <c r="D1489" s="181" t="s">
        <v>2386</v>
      </c>
      <c r="E1489" s="181" t="s">
        <v>2387</v>
      </c>
      <c r="F1489" s="181" t="s">
        <v>304</v>
      </c>
      <c r="G1489" s="181" t="s">
        <v>776</v>
      </c>
      <c r="H1489" s="181" t="s">
        <v>7</v>
      </c>
      <c r="I1489" s="181" t="s">
        <v>301</v>
      </c>
      <c r="J1489" s="181">
        <v>17050</v>
      </c>
      <c r="K1489" s="181">
        <v>23</v>
      </c>
      <c r="L1489" s="181"/>
      <c r="M1489" s="181"/>
      <c r="N1489" s="596" t="s">
        <v>277</v>
      </c>
    </row>
    <row r="1490" spans="1:14" s="158" customFormat="1" ht="18" customHeight="1" x14ac:dyDescent="0.25">
      <c r="A1490" s="181">
        <v>13863</v>
      </c>
      <c r="B1490" s="701" t="s">
        <v>14947</v>
      </c>
      <c r="C1490" s="181" t="s">
        <v>301</v>
      </c>
      <c r="D1490" s="181" t="s">
        <v>14948</v>
      </c>
      <c r="E1490" s="181" t="s">
        <v>2087</v>
      </c>
      <c r="F1490" s="181" t="s">
        <v>304</v>
      </c>
      <c r="G1490" s="181" t="s">
        <v>776</v>
      </c>
      <c r="H1490" s="181" t="s">
        <v>7</v>
      </c>
      <c r="I1490" s="181" t="s">
        <v>301</v>
      </c>
      <c r="J1490" s="181">
        <v>19000</v>
      </c>
      <c r="K1490" s="181">
        <v>36</v>
      </c>
      <c r="L1490" s="181"/>
      <c r="M1490" s="181"/>
      <c r="N1490" s="596" t="s">
        <v>277</v>
      </c>
    </row>
    <row r="1491" spans="1:14" s="158" customFormat="1" ht="18" customHeight="1" x14ac:dyDescent="0.25">
      <c r="A1491" s="181">
        <v>16031</v>
      </c>
      <c r="B1491" s="701" t="s">
        <v>2389</v>
      </c>
      <c r="C1491" s="181" t="s">
        <v>2390</v>
      </c>
      <c r="D1491" s="181" t="s">
        <v>2388</v>
      </c>
      <c r="E1491" s="181" t="s">
        <v>1895</v>
      </c>
      <c r="F1491" s="181" t="s">
        <v>304</v>
      </c>
      <c r="G1491" s="181" t="s">
        <v>466</v>
      </c>
      <c r="H1491" s="181" t="s">
        <v>12</v>
      </c>
      <c r="I1491" s="181" t="s">
        <v>301</v>
      </c>
      <c r="J1491" s="181">
        <v>34560</v>
      </c>
      <c r="K1491" s="181">
        <v>8</v>
      </c>
      <c r="L1491" s="181"/>
      <c r="M1491" s="181"/>
      <c r="N1491" s="596" t="s">
        <v>277</v>
      </c>
    </row>
    <row r="1492" spans="1:14" s="158" customFormat="1" ht="18" customHeight="1" x14ac:dyDescent="0.25">
      <c r="A1492" s="181">
        <v>7277</v>
      </c>
      <c r="B1492" s="701" t="s">
        <v>14949</v>
      </c>
      <c r="C1492" s="181" t="s">
        <v>301</v>
      </c>
      <c r="D1492" s="181" t="s">
        <v>2388</v>
      </c>
      <c r="E1492" s="181" t="s">
        <v>1895</v>
      </c>
      <c r="F1492" s="181" t="s">
        <v>304</v>
      </c>
      <c r="G1492" s="181" t="s">
        <v>776</v>
      </c>
      <c r="H1492" s="181" t="s">
        <v>7</v>
      </c>
      <c r="I1492" s="181" t="s">
        <v>301</v>
      </c>
      <c r="J1492" s="181">
        <v>20560</v>
      </c>
      <c r="K1492" s="181">
        <v>42</v>
      </c>
      <c r="L1492" s="181"/>
      <c r="M1492" s="181"/>
      <c r="N1492" s="596" t="s">
        <v>277</v>
      </c>
    </row>
    <row r="1493" spans="1:14" s="158" customFormat="1" ht="18" customHeight="1" x14ac:dyDescent="0.25">
      <c r="A1493" s="181">
        <v>7254</v>
      </c>
      <c r="B1493" s="701" t="s">
        <v>2391</v>
      </c>
      <c r="C1493" s="181" t="s">
        <v>2392</v>
      </c>
      <c r="D1493" s="181" t="s">
        <v>2393</v>
      </c>
      <c r="E1493" s="181" t="s">
        <v>2394</v>
      </c>
      <c r="F1493" s="181" t="s">
        <v>304</v>
      </c>
      <c r="G1493" s="181" t="s">
        <v>776</v>
      </c>
      <c r="H1493" s="181" t="s">
        <v>7</v>
      </c>
      <c r="I1493" s="181" t="s">
        <v>301</v>
      </c>
      <c r="J1493" s="181">
        <v>8930</v>
      </c>
      <c r="K1493" s="181">
        <v>26</v>
      </c>
      <c r="L1493" s="181"/>
      <c r="M1493" s="181"/>
      <c r="N1493" s="596" t="s">
        <v>277</v>
      </c>
    </row>
    <row r="1494" spans="1:14" s="158" customFormat="1" ht="18" customHeight="1" x14ac:dyDescent="0.25">
      <c r="A1494" s="181">
        <v>15892</v>
      </c>
      <c r="B1494" s="701" t="s">
        <v>2395</v>
      </c>
      <c r="C1494" s="181" t="s">
        <v>301</v>
      </c>
      <c r="D1494" s="181" t="s">
        <v>2393</v>
      </c>
      <c r="E1494" s="181" t="s">
        <v>2394</v>
      </c>
      <c r="F1494" s="181" t="s">
        <v>304</v>
      </c>
      <c r="G1494" s="181" t="s">
        <v>466</v>
      </c>
      <c r="H1494" s="181" t="s">
        <v>12</v>
      </c>
      <c r="I1494" s="181" t="s">
        <v>2396</v>
      </c>
      <c r="J1494" s="181">
        <v>16870</v>
      </c>
      <c r="K1494" s="181">
        <v>14</v>
      </c>
      <c r="L1494" s="181"/>
      <c r="M1494" s="181"/>
      <c r="N1494" s="596" t="s">
        <v>277</v>
      </c>
    </row>
    <row r="1495" spans="1:14" s="158" customFormat="1" ht="18" customHeight="1" x14ac:dyDescent="0.25">
      <c r="A1495" s="181">
        <v>7255</v>
      </c>
      <c r="B1495" s="701" t="s">
        <v>18008</v>
      </c>
      <c r="C1495" s="181" t="s">
        <v>18009</v>
      </c>
      <c r="D1495" s="181" t="s">
        <v>18010</v>
      </c>
      <c r="E1495" s="181" t="s">
        <v>18011</v>
      </c>
      <c r="F1495" s="181" t="s">
        <v>304</v>
      </c>
      <c r="G1495" s="181" t="s">
        <v>776</v>
      </c>
      <c r="H1495" s="181" t="s">
        <v>7</v>
      </c>
      <c r="I1495" s="181" t="s">
        <v>18012</v>
      </c>
      <c r="J1495" s="181">
        <v>8860</v>
      </c>
      <c r="K1495" s="181">
        <v>327</v>
      </c>
      <c r="L1495" s="181"/>
      <c r="M1495" s="181"/>
      <c r="N1495" s="596" t="s">
        <v>277</v>
      </c>
    </row>
    <row r="1496" spans="1:14" s="158" customFormat="1" ht="18" customHeight="1" x14ac:dyDescent="0.25">
      <c r="A1496" s="181">
        <v>12989</v>
      </c>
      <c r="B1496" s="701" t="s">
        <v>2399</v>
      </c>
      <c r="C1496" s="181" t="s">
        <v>2400</v>
      </c>
      <c r="D1496" s="181" t="s">
        <v>2398</v>
      </c>
      <c r="E1496" s="181" t="s">
        <v>1886</v>
      </c>
      <c r="F1496" s="181" t="s">
        <v>304</v>
      </c>
      <c r="G1496" s="181" t="s">
        <v>776</v>
      </c>
      <c r="H1496" s="181" t="s">
        <v>7</v>
      </c>
      <c r="I1496" s="181" t="s">
        <v>301</v>
      </c>
      <c r="J1496" s="181">
        <v>12040</v>
      </c>
      <c r="K1496" s="181">
        <v>57</v>
      </c>
      <c r="L1496" s="181"/>
      <c r="M1496" s="181"/>
      <c r="N1496" s="596" t="s">
        <v>277</v>
      </c>
    </row>
    <row r="1497" spans="1:14" s="158" customFormat="1" ht="18" customHeight="1" x14ac:dyDescent="0.25">
      <c r="A1497" s="181">
        <v>15967</v>
      </c>
      <c r="B1497" s="701" t="s">
        <v>2397</v>
      </c>
      <c r="C1497" s="181" t="s">
        <v>301</v>
      </c>
      <c r="D1497" s="181" t="s">
        <v>2398</v>
      </c>
      <c r="E1497" s="181" t="s">
        <v>1886</v>
      </c>
      <c r="F1497" s="181" t="s">
        <v>304</v>
      </c>
      <c r="G1497" s="181" t="s">
        <v>466</v>
      </c>
      <c r="H1497" s="181" t="s">
        <v>12</v>
      </c>
      <c r="I1497" s="181" t="s">
        <v>301</v>
      </c>
      <c r="J1497" s="181">
        <v>23760</v>
      </c>
      <c r="K1497" s="181">
        <v>11</v>
      </c>
      <c r="L1497" s="181"/>
      <c r="M1497" s="181"/>
      <c r="N1497" s="596" t="s">
        <v>277</v>
      </c>
    </row>
    <row r="1498" spans="1:14" s="158" customFormat="1" ht="18" customHeight="1" x14ac:dyDescent="0.25">
      <c r="A1498" s="181">
        <v>16298</v>
      </c>
      <c r="B1498" s="701" t="s">
        <v>2403</v>
      </c>
      <c r="C1498" s="181" t="s">
        <v>301</v>
      </c>
      <c r="D1498" s="181" t="s">
        <v>2401</v>
      </c>
      <c r="E1498" s="181" t="s">
        <v>2402</v>
      </c>
      <c r="F1498" s="181" t="s">
        <v>304</v>
      </c>
      <c r="G1498" s="181" t="s">
        <v>466</v>
      </c>
      <c r="H1498" s="181" t="s">
        <v>12</v>
      </c>
      <c r="I1498" s="181" t="s">
        <v>301</v>
      </c>
      <c r="J1498" s="181">
        <v>22980</v>
      </c>
      <c r="K1498" s="181">
        <v>28</v>
      </c>
      <c r="L1498" s="181"/>
      <c r="M1498" s="181"/>
      <c r="N1498" s="596" t="s">
        <v>277</v>
      </c>
    </row>
    <row r="1499" spans="1:14" s="158" customFormat="1" ht="18" customHeight="1" x14ac:dyDescent="0.25">
      <c r="A1499" s="181">
        <v>12992</v>
      </c>
      <c r="B1499" s="701">
        <v>17410</v>
      </c>
      <c r="C1499" s="181" t="s">
        <v>14950</v>
      </c>
      <c r="D1499" s="181" t="s">
        <v>2401</v>
      </c>
      <c r="E1499" s="181" t="s">
        <v>2402</v>
      </c>
      <c r="F1499" s="181" t="s">
        <v>304</v>
      </c>
      <c r="G1499" s="181" t="s">
        <v>776</v>
      </c>
      <c r="H1499" s="181" t="s">
        <v>7</v>
      </c>
      <c r="I1499" s="181" t="s">
        <v>301</v>
      </c>
      <c r="J1499" s="181">
        <v>13030</v>
      </c>
      <c r="K1499" s="181">
        <v>20</v>
      </c>
      <c r="L1499" s="181"/>
      <c r="M1499" s="181"/>
      <c r="N1499" s="596" t="s">
        <v>277</v>
      </c>
    </row>
    <row r="1500" spans="1:14" s="158" customFormat="1" ht="18" customHeight="1" x14ac:dyDescent="0.25">
      <c r="A1500" s="181">
        <v>28920</v>
      </c>
      <c r="B1500" s="701" t="s">
        <v>2405</v>
      </c>
      <c r="C1500" s="181" t="s">
        <v>301</v>
      </c>
      <c r="D1500" s="181" t="s">
        <v>2404</v>
      </c>
      <c r="E1500" s="181" t="s">
        <v>2373</v>
      </c>
      <c r="F1500" s="181" t="s">
        <v>304</v>
      </c>
      <c r="G1500" s="181" t="s">
        <v>466</v>
      </c>
      <c r="H1500" s="181" t="s">
        <v>12</v>
      </c>
      <c r="I1500" s="181" t="s">
        <v>301</v>
      </c>
      <c r="J1500" s="181">
        <v>23240</v>
      </c>
      <c r="K1500" s="181">
        <v>21</v>
      </c>
      <c r="L1500" s="181"/>
      <c r="M1500" s="181"/>
      <c r="N1500" s="596" t="s">
        <v>277</v>
      </c>
    </row>
    <row r="1501" spans="1:14" s="158" customFormat="1" ht="18" customHeight="1" x14ac:dyDescent="0.25">
      <c r="A1501" s="181">
        <v>13074</v>
      </c>
      <c r="B1501" s="701" t="s">
        <v>14951</v>
      </c>
      <c r="C1501" s="181" t="s">
        <v>14952</v>
      </c>
      <c r="D1501" s="181" t="s">
        <v>2404</v>
      </c>
      <c r="E1501" s="181" t="s">
        <v>2373</v>
      </c>
      <c r="F1501" s="181" t="s">
        <v>304</v>
      </c>
      <c r="G1501" s="181" t="s">
        <v>776</v>
      </c>
      <c r="H1501" s="181" t="s">
        <v>7</v>
      </c>
      <c r="I1501" s="181" t="s">
        <v>2374</v>
      </c>
      <c r="J1501" s="181">
        <v>14010</v>
      </c>
      <c r="K1501" s="181">
        <v>50</v>
      </c>
      <c r="L1501" s="181"/>
      <c r="M1501" s="181"/>
      <c r="N1501" s="596" t="s">
        <v>277</v>
      </c>
    </row>
    <row r="1502" spans="1:14" s="158" customFormat="1" ht="18" customHeight="1" x14ac:dyDescent="0.25">
      <c r="A1502" s="181">
        <v>13363</v>
      </c>
      <c r="B1502" s="701" t="s">
        <v>11788</v>
      </c>
      <c r="C1502" s="181" t="s">
        <v>301</v>
      </c>
      <c r="D1502" s="181" t="s">
        <v>11789</v>
      </c>
      <c r="E1502" s="181" t="s">
        <v>2381</v>
      </c>
      <c r="F1502" s="181" t="s">
        <v>304</v>
      </c>
      <c r="G1502" s="181" t="s">
        <v>776</v>
      </c>
      <c r="H1502" s="181" t="s">
        <v>7</v>
      </c>
      <c r="I1502" s="181" t="s">
        <v>301</v>
      </c>
      <c r="J1502" s="181">
        <v>7790</v>
      </c>
      <c r="K1502" s="181">
        <v>80</v>
      </c>
      <c r="L1502" s="181"/>
      <c r="M1502" s="181"/>
      <c r="N1502" s="596" t="s">
        <v>277</v>
      </c>
    </row>
    <row r="1503" spans="1:14" s="158" customFormat="1" ht="18" customHeight="1" x14ac:dyDescent="0.25">
      <c r="A1503" s="181">
        <v>7268</v>
      </c>
      <c r="B1503" s="701" t="s">
        <v>2406</v>
      </c>
      <c r="C1503" s="181" t="s">
        <v>301</v>
      </c>
      <c r="D1503" s="181" t="s">
        <v>2407</v>
      </c>
      <c r="E1503" s="181" t="s">
        <v>2408</v>
      </c>
      <c r="F1503" s="181" t="s">
        <v>304</v>
      </c>
      <c r="G1503" s="181" t="s">
        <v>776</v>
      </c>
      <c r="H1503" s="181" t="s">
        <v>7</v>
      </c>
      <c r="I1503" s="181" t="s">
        <v>301</v>
      </c>
      <c r="J1503" s="181">
        <v>11460</v>
      </c>
      <c r="K1503" s="181">
        <v>110</v>
      </c>
      <c r="L1503" s="181"/>
      <c r="M1503" s="181"/>
      <c r="N1503" s="596" t="s">
        <v>277</v>
      </c>
    </row>
    <row r="1504" spans="1:14" s="158" customFormat="1" ht="18" customHeight="1" x14ac:dyDescent="0.25">
      <c r="A1504" s="181">
        <v>15812</v>
      </c>
      <c r="B1504" s="701" t="s">
        <v>2409</v>
      </c>
      <c r="C1504" s="181" t="s">
        <v>301</v>
      </c>
      <c r="D1504" s="181" t="s">
        <v>2407</v>
      </c>
      <c r="E1504" s="181" t="s">
        <v>2408</v>
      </c>
      <c r="F1504" s="181" t="s">
        <v>304</v>
      </c>
      <c r="G1504" s="181" t="s">
        <v>466</v>
      </c>
      <c r="H1504" s="181" t="s">
        <v>12</v>
      </c>
      <c r="I1504" s="181" t="s">
        <v>301</v>
      </c>
      <c r="J1504" s="181">
        <v>19310</v>
      </c>
      <c r="K1504" s="181">
        <v>1</v>
      </c>
      <c r="L1504" s="181"/>
      <c r="M1504" s="181"/>
      <c r="N1504" s="596" t="s">
        <v>277</v>
      </c>
    </row>
    <row r="1505" spans="1:14" s="158" customFormat="1" ht="18" customHeight="1" x14ac:dyDescent="0.25">
      <c r="A1505" s="181">
        <v>7269</v>
      </c>
      <c r="B1505" s="701" t="s">
        <v>18013</v>
      </c>
      <c r="C1505" s="181" t="s">
        <v>301</v>
      </c>
      <c r="D1505" s="181" t="s">
        <v>18014</v>
      </c>
      <c r="E1505" s="181" t="s">
        <v>18015</v>
      </c>
      <c r="F1505" s="181" t="s">
        <v>304</v>
      </c>
      <c r="G1505" s="181" t="s">
        <v>776</v>
      </c>
      <c r="H1505" s="181" t="s">
        <v>7</v>
      </c>
      <c r="I1505" s="181" t="s">
        <v>18016</v>
      </c>
      <c r="J1505" s="181">
        <v>12290</v>
      </c>
      <c r="K1505" s="181">
        <v>92</v>
      </c>
      <c r="L1505" s="181"/>
      <c r="M1505" s="181"/>
      <c r="N1505" s="596" t="s">
        <v>277</v>
      </c>
    </row>
    <row r="1506" spans="1:14" s="158" customFormat="1" ht="18" customHeight="1" x14ac:dyDescent="0.25">
      <c r="A1506" s="181">
        <v>28899</v>
      </c>
      <c r="B1506" s="701" t="s">
        <v>14953</v>
      </c>
      <c r="C1506" s="181" t="s">
        <v>301</v>
      </c>
      <c r="D1506" s="181" t="s">
        <v>14954</v>
      </c>
      <c r="E1506" s="181" t="s">
        <v>14955</v>
      </c>
      <c r="F1506" s="181" t="s">
        <v>304</v>
      </c>
      <c r="G1506" s="181" t="s">
        <v>776</v>
      </c>
      <c r="H1506" s="181" t="s">
        <v>7</v>
      </c>
      <c r="I1506" s="181" t="s">
        <v>2103</v>
      </c>
      <c r="J1506" s="181">
        <v>20150</v>
      </c>
      <c r="K1506" s="181">
        <v>25</v>
      </c>
      <c r="L1506" s="181"/>
      <c r="M1506" s="181"/>
      <c r="N1506" s="596" t="s">
        <v>277</v>
      </c>
    </row>
    <row r="1507" spans="1:14" s="158" customFormat="1" ht="18" customHeight="1" x14ac:dyDescent="0.25">
      <c r="A1507" s="181">
        <v>30020</v>
      </c>
      <c r="B1507" s="701" t="s">
        <v>18017</v>
      </c>
      <c r="C1507" s="181" t="s">
        <v>301</v>
      </c>
      <c r="D1507" s="181" t="s">
        <v>18018</v>
      </c>
      <c r="E1507" s="181" t="s">
        <v>18019</v>
      </c>
      <c r="F1507" s="181" t="s">
        <v>304</v>
      </c>
      <c r="G1507" s="181" t="s">
        <v>776</v>
      </c>
      <c r="H1507" s="181" t="s">
        <v>7</v>
      </c>
      <c r="I1507" s="181" t="s">
        <v>18020</v>
      </c>
      <c r="J1507" s="181">
        <v>19680</v>
      </c>
      <c r="K1507" s="181">
        <v>48</v>
      </c>
      <c r="L1507" s="181"/>
      <c r="M1507" s="181"/>
      <c r="N1507" s="596" t="s">
        <v>277</v>
      </c>
    </row>
    <row r="1508" spans="1:14" s="158" customFormat="1" ht="18" customHeight="1" x14ac:dyDescent="0.25">
      <c r="A1508" s="181">
        <v>23294</v>
      </c>
      <c r="B1508" s="701" t="s">
        <v>14956</v>
      </c>
      <c r="C1508" s="181" t="s">
        <v>301</v>
      </c>
      <c r="D1508" s="181" t="s">
        <v>14957</v>
      </c>
      <c r="E1508" s="181" t="s">
        <v>1995</v>
      </c>
      <c r="F1508" s="181" t="s">
        <v>304</v>
      </c>
      <c r="G1508" s="181" t="s">
        <v>776</v>
      </c>
      <c r="H1508" s="181" t="s">
        <v>7</v>
      </c>
      <c r="I1508" s="181" t="s">
        <v>2410</v>
      </c>
      <c r="J1508" s="181">
        <v>25770</v>
      </c>
      <c r="K1508" s="181">
        <v>52</v>
      </c>
      <c r="L1508" s="181"/>
      <c r="M1508" s="181"/>
      <c r="N1508" s="596" t="s">
        <v>277</v>
      </c>
    </row>
    <row r="1509" spans="1:14" s="158" customFormat="1" ht="18" customHeight="1" x14ac:dyDescent="0.25">
      <c r="A1509" s="181">
        <v>16092</v>
      </c>
      <c r="B1509" s="701" t="s">
        <v>14958</v>
      </c>
      <c r="C1509" s="181" t="s">
        <v>301</v>
      </c>
      <c r="D1509" s="181" t="s">
        <v>14959</v>
      </c>
      <c r="E1509" s="181" t="s">
        <v>1726</v>
      </c>
      <c r="F1509" s="181" t="s">
        <v>304</v>
      </c>
      <c r="G1509" s="181" t="s">
        <v>776</v>
      </c>
      <c r="H1509" s="181" t="s">
        <v>7</v>
      </c>
      <c r="I1509" s="181" t="s">
        <v>301</v>
      </c>
      <c r="J1509" s="181">
        <v>36300</v>
      </c>
      <c r="K1509" s="181">
        <v>45</v>
      </c>
      <c r="L1509" s="181"/>
      <c r="M1509" s="181"/>
      <c r="N1509" s="596" t="s">
        <v>277</v>
      </c>
    </row>
    <row r="1510" spans="1:14" s="158" customFormat="1" ht="18" customHeight="1" x14ac:dyDescent="0.25">
      <c r="A1510" s="181">
        <v>13052</v>
      </c>
      <c r="B1510" s="701" t="s">
        <v>2411</v>
      </c>
      <c r="C1510" s="181" t="s">
        <v>301</v>
      </c>
      <c r="D1510" s="181" t="s">
        <v>2412</v>
      </c>
      <c r="E1510" s="181" t="s">
        <v>2413</v>
      </c>
      <c r="F1510" s="181" t="s">
        <v>304</v>
      </c>
      <c r="G1510" s="181" t="s">
        <v>776</v>
      </c>
      <c r="H1510" s="181" t="s">
        <v>7</v>
      </c>
      <c r="I1510" s="181" t="s">
        <v>301</v>
      </c>
      <c r="J1510" s="181">
        <v>39090</v>
      </c>
      <c r="K1510" s="181">
        <v>72</v>
      </c>
      <c r="L1510" s="181"/>
      <c r="M1510" s="181"/>
      <c r="N1510" s="596" t="s">
        <v>277</v>
      </c>
    </row>
    <row r="1511" spans="1:14" s="158" customFormat="1" ht="18" customHeight="1" x14ac:dyDescent="0.25">
      <c r="A1511" s="181">
        <v>23295</v>
      </c>
      <c r="B1511" s="701" t="s">
        <v>11790</v>
      </c>
      <c r="C1511" s="181" t="s">
        <v>301</v>
      </c>
      <c r="D1511" s="181" t="s">
        <v>2414</v>
      </c>
      <c r="E1511" s="181" t="s">
        <v>2415</v>
      </c>
      <c r="F1511" s="181" t="s">
        <v>304</v>
      </c>
      <c r="G1511" s="181" t="s">
        <v>776</v>
      </c>
      <c r="H1511" s="181" t="s">
        <v>7</v>
      </c>
      <c r="I1511" s="181" t="s">
        <v>301</v>
      </c>
      <c r="J1511" s="181">
        <v>45390</v>
      </c>
      <c r="K1511" s="181">
        <v>34</v>
      </c>
      <c r="L1511" s="181"/>
      <c r="M1511" s="181"/>
      <c r="N1511" s="596" t="s">
        <v>277</v>
      </c>
    </row>
    <row r="1512" spans="1:14" s="158" customFormat="1" ht="18" customHeight="1" x14ac:dyDescent="0.25">
      <c r="A1512" s="181">
        <v>11570</v>
      </c>
      <c r="B1512" s="701" t="s">
        <v>2416</v>
      </c>
      <c r="C1512" s="181" t="s">
        <v>301</v>
      </c>
      <c r="D1512" s="181" t="s">
        <v>2417</v>
      </c>
      <c r="E1512" s="181" t="s">
        <v>2418</v>
      </c>
      <c r="F1512" s="181" t="s">
        <v>304</v>
      </c>
      <c r="G1512" s="181" t="s">
        <v>776</v>
      </c>
      <c r="H1512" s="181" t="s">
        <v>7</v>
      </c>
      <c r="I1512" s="181" t="s">
        <v>301</v>
      </c>
      <c r="J1512" s="181">
        <v>47300</v>
      </c>
      <c r="K1512" s="181">
        <v>20</v>
      </c>
      <c r="L1512" s="181"/>
      <c r="M1512" s="181"/>
      <c r="N1512" s="596" t="s">
        <v>277</v>
      </c>
    </row>
    <row r="1513" spans="1:14" s="158" customFormat="1" ht="18" customHeight="1" x14ac:dyDescent="0.25">
      <c r="A1513" s="181">
        <v>29127</v>
      </c>
      <c r="B1513" s="701" t="s">
        <v>2419</v>
      </c>
      <c r="C1513" s="181" t="s">
        <v>301</v>
      </c>
      <c r="D1513" s="181" t="s">
        <v>2420</v>
      </c>
      <c r="E1513" s="181" t="s">
        <v>2421</v>
      </c>
      <c r="F1513" s="181" t="s">
        <v>304</v>
      </c>
      <c r="G1513" s="181" t="s">
        <v>466</v>
      </c>
      <c r="H1513" s="181" t="s">
        <v>12</v>
      </c>
      <c r="I1513" s="181" t="s">
        <v>2422</v>
      </c>
      <c r="J1513" s="181">
        <v>89530</v>
      </c>
      <c r="K1513" s="181">
        <v>16</v>
      </c>
      <c r="L1513" s="181"/>
      <c r="M1513" s="181"/>
      <c r="N1513" s="596" t="s">
        <v>277</v>
      </c>
    </row>
    <row r="1514" spans="1:14" s="158" customFormat="1" ht="18" customHeight="1" x14ac:dyDescent="0.25">
      <c r="A1514" s="181">
        <v>29654</v>
      </c>
      <c r="B1514" s="701" t="s">
        <v>2423</v>
      </c>
      <c r="C1514" s="181" t="s">
        <v>301</v>
      </c>
      <c r="D1514" s="181" t="s">
        <v>2420</v>
      </c>
      <c r="E1514" s="181" t="s">
        <v>2424</v>
      </c>
      <c r="F1514" s="181" t="s">
        <v>304</v>
      </c>
      <c r="G1514" s="181" t="s">
        <v>776</v>
      </c>
      <c r="H1514" s="181" t="s">
        <v>7</v>
      </c>
      <c r="I1514" s="181" t="s">
        <v>2425</v>
      </c>
      <c r="J1514" s="181">
        <v>60070</v>
      </c>
      <c r="K1514" s="181">
        <v>40</v>
      </c>
      <c r="L1514" s="181"/>
      <c r="M1514" s="181"/>
      <c r="N1514" s="596" t="s">
        <v>277</v>
      </c>
    </row>
    <row r="1515" spans="1:14" s="158" customFormat="1" ht="18" customHeight="1" x14ac:dyDescent="0.25">
      <c r="A1515" s="181">
        <v>13066</v>
      </c>
      <c r="B1515" s="701" t="s">
        <v>2426</v>
      </c>
      <c r="C1515" s="181" t="s">
        <v>2427</v>
      </c>
      <c r="D1515" s="181" t="s">
        <v>2428</v>
      </c>
      <c r="E1515" s="181" t="s">
        <v>1959</v>
      </c>
      <c r="F1515" s="181" t="s">
        <v>304</v>
      </c>
      <c r="G1515" s="181" t="s">
        <v>808</v>
      </c>
      <c r="H1515" s="181" t="s">
        <v>7</v>
      </c>
      <c r="I1515" s="181" t="s">
        <v>301</v>
      </c>
      <c r="J1515" s="181">
        <v>37420</v>
      </c>
      <c r="K1515" s="181">
        <v>8</v>
      </c>
      <c r="L1515" s="181"/>
      <c r="M1515" s="181"/>
      <c r="N1515" s="596" t="s">
        <v>277</v>
      </c>
    </row>
    <row r="1516" spans="1:14" s="158" customFormat="1" ht="18" customHeight="1" x14ac:dyDescent="0.25">
      <c r="A1516" s="181">
        <v>7211</v>
      </c>
      <c r="B1516" s="701" t="s">
        <v>2429</v>
      </c>
      <c r="C1516" s="181" t="s">
        <v>2430</v>
      </c>
      <c r="D1516" s="181" t="s">
        <v>2431</v>
      </c>
      <c r="E1516" s="181" t="s">
        <v>2432</v>
      </c>
      <c r="F1516" s="181" t="s">
        <v>304</v>
      </c>
      <c r="G1516" s="181" t="s">
        <v>808</v>
      </c>
      <c r="H1516" s="181" t="s">
        <v>7</v>
      </c>
      <c r="I1516" s="181" t="s">
        <v>301</v>
      </c>
      <c r="J1516" s="181">
        <v>35160</v>
      </c>
      <c r="K1516" s="181">
        <v>61</v>
      </c>
      <c r="L1516" s="181"/>
      <c r="M1516" s="181"/>
      <c r="N1516" s="596" t="s">
        <v>277</v>
      </c>
    </row>
    <row r="1517" spans="1:14" s="158" customFormat="1" ht="18" customHeight="1" x14ac:dyDescent="0.25">
      <c r="A1517" s="181">
        <v>13803</v>
      </c>
      <c r="B1517" s="701" t="s">
        <v>18021</v>
      </c>
      <c r="C1517" s="181" t="s">
        <v>18022</v>
      </c>
      <c r="D1517" s="181" t="s">
        <v>18023</v>
      </c>
      <c r="E1517" s="181" t="s">
        <v>18024</v>
      </c>
      <c r="F1517" s="181" t="s">
        <v>304</v>
      </c>
      <c r="G1517" s="181" t="s">
        <v>808</v>
      </c>
      <c r="H1517" s="181" t="s">
        <v>7</v>
      </c>
      <c r="I1517" s="181" t="s">
        <v>18025</v>
      </c>
      <c r="J1517" s="181">
        <v>30240</v>
      </c>
      <c r="K1517" s="181">
        <v>148</v>
      </c>
      <c r="L1517" s="181"/>
      <c r="M1517" s="181"/>
      <c r="N1517" s="596" t="s">
        <v>277</v>
      </c>
    </row>
    <row r="1518" spans="1:14" s="158" customFormat="1" ht="18" customHeight="1" x14ac:dyDescent="0.25">
      <c r="A1518" s="181">
        <v>13643</v>
      </c>
      <c r="B1518" s="701" t="s">
        <v>18026</v>
      </c>
      <c r="C1518" s="181" t="s">
        <v>18027</v>
      </c>
      <c r="D1518" s="181" t="s">
        <v>18028</v>
      </c>
      <c r="E1518" s="181" t="s">
        <v>18029</v>
      </c>
      <c r="F1518" s="181" t="s">
        <v>304</v>
      </c>
      <c r="G1518" s="181" t="s">
        <v>808</v>
      </c>
      <c r="H1518" s="181" t="s">
        <v>7</v>
      </c>
      <c r="I1518" s="181" t="s">
        <v>301</v>
      </c>
      <c r="J1518" s="181">
        <v>36470</v>
      </c>
      <c r="K1518" s="181">
        <v>73</v>
      </c>
      <c r="L1518" s="181"/>
      <c r="M1518" s="181"/>
      <c r="N1518" s="596" t="s">
        <v>277</v>
      </c>
    </row>
    <row r="1519" spans="1:14" s="158" customFormat="1" ht="18" customHeight="1" x14ac:dyDescent="0.25">
      <c r="A1519" s="181">
        <v>15099</v>
      </c>
      <c r="B1519" s="701" t="s">
        <v>2435</v>
      </c>
      <c r="C1519" s="181" t="s">
        <v>301</v>
      </c>
      <c r="D1519" s="181" t="s">
        <v>2434</v>
      </c>
      <c r="E1519" s="181" t="s">
        <v>1913</v>
      </c>
      <c r="F1519" s="181" t="s">
        <v>304</v>
      </c>
      <c r="G1519" s="181" t="s">
        <v>466</v>
      </c>
      <c r="H1519" s="181" t="s">
        <v>12</v>
      </c>
      <c r="I1519" s="181" t="s">
        <v>301</v>
      </c>
      <c r="J1519" s="181">
        <v>103170</v>
      </c>
      <c r="K1519" s="181">
        <v>71</v>
      </c>
      <c r="L1519" s="181"/>
      <c r="M1519" s="181"/>
      <c r="N1519" s="596" t="s">
        <v>277</v>
      </c>
    </row>
    <row r="1520" spans="1:14" s="158" customFormat="1" ht="18" customHeight="1" x14ac:dyDescent="0.25">
      <c r="A1520" s="181">
        <v>7212</v>
      </c>
      <c r="B1520" s="701" t="s">
        <v>14960</v>
      </c>
      <c r="C1520" s="181" t="s">
        <v>14961</v>
      </c>
      <c r="D1520" s="181" t="s">
        <v>2434</v>
      </c>
      <c r="E1520" s="181" t="s">
        <v>1913</v>
      </c>
      <c r="F1520" s="181" t="s">
        <v>304</v>
      </c>
      <c r="G1520" s="181" t="s">
        <v>808</v>
      </c>
      <c r="H1520" s="181" t="s">
        <v>7</v>
      </c>
      <c r="I1520" s="181" t="s">
        <v>301</v>
      </c>
      <c r="J1520" s="181">
        <v>29260</v>
      </c>
      <c r="K1520" s="181">
        <v>27</v>
      </c>
      <c r="L1520" s="181"/>
      <c r="M1520" s="181"/>
      <c r="N1520" s="596" t="s">
        <v>277</v>
      </c>
    </row>
    <row r="1521" spans="1:14" s="158" customFormat="1" ht="18" customHeight="1" x14ac:dyDescent="0.25">
      <c r="A1521" s="181">
        <v>13645</v>
      </c>
      <c r="B1521" s="701" t="s">
        <v>11791</v>
      </c>
      <c r="C1521" s="181" t="s">
        <v>11792</v>
      </c>
      <c r="D1521" s="181" t="s">
        <v>11793</v>
      </c>
      <c r="E1521" s="181" t="s">
        <v>11794</v>
      </c>
      <c r="F1521" s="181" t="s">
        <v>304</v>
      </c>
      <c r="G1521" s="181" t="s">
        <v>808</v>
      </c>
      <c r="H1521" s="181" t="s">
        <v>7</v>
      </c>
      <c r="I1521" s="181" t="s">
        <v>301</v>
      </c>
      <c r="J1521" s="181">
        <v>30660</v>
      </c>
      <c r="K1521" s="181">
        <v>49</v>
      </c>
      <c r="L1521" s="181"/>
      <c r="M1521" s="181"/>
      <c r="N1521" s="596" t="s">
        <v>277</v>
      </c>
    </row>
    <row r="1522" spans="1:14" s="158" customFormat="1" ht="18" customHeight="1" x14ac:dyDescent="0.25">
      <c r="A1522" s="181">
        <v>7215</v>
      </c>
      <c r="B1522" s="701" t="s">
        <v>2436</v>
      </c>
      <c r="C1522" s="181" t="s">
        <v>2437</v>
      </c>
      <c r="D1522" s="181" t="s">
        <v>2438</v>
      </c>
      <c r="E1522" s="181" t="s">
        <v>2439</v>
      </c>
      <c r="F1522" s="181" t="s">
        <v>304</v>
      </c>
      <c r="G1522" s="181" t="s">
        <v>808</v>
      </c>
      <c r="H1522" s="181" t="s">
        <v>7</v>
      </c>
      <c r="I1522" s="181" t="s">
        <v>301</v>
      </c>
      <c r="J1522" s="181">
        <v>37570</v>
      </c>
      <c r="K1522" s="181">
        <v>19</v>
      </c>
      <c r="L1522" s="181"/>
      <c r="M1522" s="181"/>
      <c r="N1522" s="596" t="s">
        <v>277</v>
      </c>
    </row>
    <row r="1523" spans="1:14" s="158" customFormat="1" ht="18" customHeight="1" x14ac:dyDescent="0.25">
      <c r="A1523" s="181">
        <v>22013</v>
      </c>
      <c r="B1523" s="701" t="s">
        <v>2440</v>
      </c>
      <c r="C1523" s="181" t="s">
        <v>301</v>
      </c>
      <c r="D1523" s="181" t="s">
        <v>2438</v>
      </c>
      <c r="E1523" s="181" t="s">
        <v>2439</v>
      </c>
      <c r="F1523" s="181" t="s">
        <v>304</v>
      </c>
      <c r="G1523" s="181" t="s">
        <v>466</v>
      </c>
      <c r="H1523" s="181" t="s">
        <v>12</v>
      </c>
      <c r="I1523" s="181" t="s">
        <v>301</v>
      </c>
      <c r="J1523" s="181">
        <v>94690</v>
      </c>
      <c r="K1523" s="181">
        <v>49</v>
      </c>
      <c r="L1523" s="181"/>
      <c r="M1523" s="181"/>
      <c r="N1523" s="596" t="s">
        <v>277</v>
      </c>
    </row>
    <row r="1524" spans="1:14" s="158" customFormat="1" ht="18" customHeight="1" x14ac:dyDescent="0.25">
      <c r="A1524" s="181">
        <v>12800</v>
      </c>
      <c r="B1524" s="701" t="s">
        <v>18030</v>
      </c>
      <c r="C1524" s="181" t="s">
        <v>18031</v>
      </c>
      <c r="D1524" s="181" t="s">
        <v>18032</v>
      </c>
      <c r="E1524" s="181" t="s">
        <v>2441</v>
      </c>
      <c r="F1524" s="181" t="s">
        <v>304</v>
      </c>
      <c r="G1524" s="181" t="s">
        <v>808</v>
      </c>
      <c r="H1524" s="181" t="s">
        <v>7</v>
      </c>
      <c r="I1524" s="181" t="s">
        <v>301</v>
      </c>
      <c r="J1524" s="181">
        <v>34790</v>
      </c>
      <c r="K1524" s="181">
        <v>108</v>
      </c>
      <c r="L1524" s="181"/>
      <c r="M1524" s="181"/>
      <c r="N1524" s="596" t="s">
        <v>277</v>
      </c>
    </row>
    <row r="1525" spans="1:14" s="158" customFormat="1" ht="18" customHeight="1" x14ac:dyDescent="0.25">
      <c r="A1525" s="181">
        <v>7214</v>
      </c>
      <c r="B1525" s="701" t="s">
        <v>14962</v>
      </c>
      <c r="C1525" s="181" t="s">
        <v>14963</v>
      </c>
      <c r="D1525" s="181" t="s">
        <v>14964</v>
      </c>
      <c r="E1525" s="181" t="s">
        <v>1973</v>
      </c>
      <c r="F1525" s="181" t="s">
        <v>304</v>
      </c>
      <c r="G1525" s="181" t="s">
        <v>808</v>
      </c>
      <c r="H1525" s="181" t="s">
        <v>7</v>
      </c>
      <c r="I1525" s="181" t="s">
        <v>301</v>
      </c>
      <c r="J1525" s="181">
        <v>44000</v>
      </c>
      <c r="K1525" s="181">
        <v>214</v>
      </c>
      <c r="L1525" s="181"/>
      <c r="M1525" s="181"/>
      <c r="N1525" s="596" t="s">
        <v>277</v>
      </c>
    </row>
    <row r="1526" spans="1:14" s="158" customFormat="1" ht="18" customHeight="1" x14ac:dyDescent="0.25">
      <c r="A1526" s="181">
        <v>12792</v>
      </c>
      <c r="B1526" s="701" t="s">
        <v>2442</v>
      </c>
      <c r="C1526" s="181" t="s">
        <v>2443</v>
      </c>
      <c r="D1526" s="181" t="s">
        <v>2444</v>
      </c>
      <c r="E1526" s="181" t="s">
        <v>2445</v>
      </c>
      <c r="F1526" s="181" t="s">
        <v>304</v>
      </c>
      <c r="G1526" s="181" t="s">
        <v>808</v>
      </c>
      <c r="H1526" s="181" t="s">
        <v>7</v>
      </c>
      <c r="I1526" s="181" t="s">
        <v>2446</v>
      </c>
      <c r="J1526" s="181">
        <v>43740</v>
      </c>
      <c r="K1526" s="181">
        <v>18</v>
      </c>
      <c r="L1526" s="181"/>
      <c r="M1526" s="181"/>
      <c r="N1526" s="596" t="s">
        <v>277</v>
      </c>
    </row>
    <row r="1527" spans="1:14" s="158" customFormat="1" ht="18" customHeight="1" x14ac:dyDescent="0.25">
      <c r="A1527" s="181">
        <v>30568</v>
      </c>
      <c r="B1527" s="701" t="s">
        <v>13077</v>
      </c>
      <c r="C1527" s="181" t="s">
        <v>13078</v>
      </c>
      <c r="D1527" s="181" t="s">
        <v>13079</v>
      </c>
      <c r="E1527" s="181" t="s">
        <v>2791</v>
      </c>
      <c r="F1527" s="181" t="s">
        <v>577</v>
      </c>
      <c r="G1527" s="181" t="s">
        <v>826</v>
      </c>
      <c r="H1527" s="181" t="s">
        <v>5</v>
      </c>
      <c r="I1527" s="181" t="s">
        <v>13080</v>
      </c>
      <c r="J1527" s="181">
        <v>101040</v>
      </c>
      <c r="K1527" s="181">
        <v>3</v>
      </c>
      <c r="L1527" s="181"/>
      <c r="M1527" s="181"/>
      <c r="N1527" s="596" t="s">
        <v>277</v>
      </c>
    </row>
    <row r="1528" spans="1:14" s="158" customFormat="1" ht="18" customHeight="1" x14ac:dyDescent="0.25">
      <c r="A1528" s="181">
        <v>9763</v>
      </c>
      <c r="B1528" s="701" t="s">
        <v>13081</v>
      </c>
      <c r="C1528" s="181" t="s">
        <v>13082</v>
      </c>
      <c r="D1528" s="181" t="s">
        <v>2447</v>
      </c>
      <c r="E1528" s="181" t="s">
        <v>2342</v>
      </c>
      <c r="F1528" s="181" t="s">
        <v>304</v>
      </c>
      <c r="G1528" s="181" t="s">
        <v>2449</v>
      </c>
      <c r="H1528" s="181" t="s">
        <v>9</v>
      </c>
      <c r="I1528" s="181" t="s">
        <v>2234</v>
      </c>
      <c r="J1528" s="181">
        <v>22720</v>
      </c>
      <c r="K1528" s="181">
        <v>97</v>
      </c>
      <c r="L1528" s="181"/>
      <c r="M1528" s="181"/>
      <c r="N1528" s="596" t="s">
        <v>277</v>
      </c>
    </row>
    <row r="1529" spans="1:14" s="158" customFormat="1" ht="18" customHeight="1" x14ac:dyDescent="0.25">
      <c r="A1529" s="181">
        <v>54288</v>
      </c>
      <c r="B1529" s="701" t="s">
        <v>14965</v>
      </c>
      <c r="C1529" s="181" t="s">
        <v>14966</v>
      </c>
      <c r="D1529" s="181" t="s">
        <v>2451</v>
      </c>
      <c r="E1529" s="181" t="s">
        <v>1884</v>
      </c>
      <c r="F1529" s="181" t="s">
        <v>304</v>
      </c>
      <c r="G1529" s="181" t="s">
        <v>847</v>
      </c>
      <c r="H1529" s="181" t="s">
        <v>5</v>
      </c>
      <c r="I1529" s="181" t="s">
        <v>14967</v>
      </c>
      <c r="J1529" s="181">
        <v>27180</v>
      </c>
      <c r="K1529" s="181">
        <v>14</v>
      </c>
      <c r="L1529" s="181"/>
      <c r="M1529" s="181"/>
      <c r="N1529" s="596" t="s">
        <v>277</v>
      </c>
    </row>
    <row r="1530" spans="1:14" s="158" customFormat="1" ht="18" customHeight="1" x14ac:dyDescent="0.25">
      <c r="A1530" s="181">
        <v>26495</v>
      </c>
      <c r="B1530" s="701" t="s">
        <v>14968</v>
      </c>
      <c r="C1530" s="181" t="s">
        <v>301</v>
      </c>
      <c r="D1530" s="181" t="s">
        <v>2451</v>
      </c>
      <c r="E1530" s="181" t="s">
        <v>1884</v>
      </c>
      <c r="F1530" s="181" t="s">
        <v>304</v>
      </c>
      <c r="G1530" s="181" t="s">
        <v>847</v>
      </c>
      <c r="H1530" s="181" t="s">
        <v>5</v>
      </c>
      <c r="I1530" s="181" t="s">
        <v>14969</v>
      </c>
      <c r="J1530" s="181">
        <v>27170</v>
      </c>
      <c r="K1530" s="181">
        <v>3</v>
      </c>
      <c r="L1530" s="181"/>
      <c r="M1530" s="181"/>
      <c r="N1530" s="596" t="s">
        <v>277</v>
      </c>
    </row>
    <row r="1531" spans="1:14" s="158" customFormat="1" ht="18" customHeight="1" x14ac:dyDescent="0.25">
      <c r="A1531" s="181">
        <v>36511</v>
      </c>
      <c r="B1531" s="701" t="s">
        <v>2452</v>
      </c>
      <c r="C1531" s="181" t="s">
        <v>2453</v>
      </c>
      <c r="D1531" s="181" t="s">
        <v>2451</v>
      </c>
      <c r="E1531" s="181" t="s">
        <v>2454</v>
      </c>
      <c r="F1531" s="181" t="s">
        <v>304</v>
      </c>
      <c r="G1531" s="181" t="s">
        <v>847</v>
      </c>
      <c r="H1531" s="181" t="s">
        <v>5</v>
      </c>
      <c r="I1531" s="181" t="s">
        <v>2455</v>
      </c>
      <c r="J1531" s="181">
        <v>21960</v>
      </c>
      <c r="K1531" s="181">
        <v>3</v>
      </c>
      <c r="L1531" s="181"/>
      <c r="M1531" s="181"/>
      <c r="N1531" s="596" t="s">
        <v>277</v>
      </c>
    </row>
    <row r="1532" spans="1:14" s="158" customFormat="1" ht="18" customHeight="1" x14ac:dyDescent="0.25">
      <c r="A1532" s="181">
        <v>54197</v>
      </c>
      <c r="B1532" s="701" t="s">
        <v>14970</v>
      </c>
      <c r="C1532" s="181" t="s">
        <v>14971</v>
      </c>
      <c r="D1532" s="181" t="s">
        <v>2456</v>
      </c>
      <c r="E1532" s="181" t="s">
        <v>1884</v>
      </c>
      <c r="F1532" s="181" t="s">
        <v>304</v>
      </c>
      <c r="G1532" s="181" t="s">
        <v>847</v>
      </c>
      <c r="H1532" s="181" t="s">
        <v>5</v>
      </c>
      <c r="I1532" s="181" t="s">
        <v>14972</v>
      </c>
      <c r="J1532" s="181">
        <v>67650</v>
      </c>
      <c r="K1532" s="181">
        <v>4</v>
      </c>
      <c r="L1532" s="181"/>
      <c r="M1532" s="181"/>
      <c r="N1532" s="596" t="s">
        <v>277</v>
      </c>
    </row>
    <row r="1533" spans="1:14" s="158" customFormat="1" ht="18" customHeight="1" x14ac:dyDescent="0.25">
      <c r="A1533" s="181">
        <v>2975</v>
      </c>
      <c r="B1533" s="701" t="s">
        <v>2457</v>
      </c>
      <c r="C1533" s="181" t="s">
        <v>2458</v>
      </c>
      <c r="D1533" s="181" t="s">
        <v>2459</v>
      </c>
      <c r="E1533" s="181" t="s">
        <v>1910</v>
      </c>
      <c r="F1533" s="181" t="s">
        <v>304</v>
      </c>
      <c r="G1533" s="181" t="s">
        <v>847</v>
      </c>
      <c r="H1533" s="181" t="s">
        <v>5</v>
      </c>
      <c r="I1533" s="181" t="s">
        <v>2460</v>
      </c>
      <c r="J1533" s="181">
        <v>46940</v>
      </c>
      <c r="K1533" s="181">
        <v>4</v>
      </c>
      <c r="L1533" s="181"/>
      <c r="M1533" s="181"/>
      <c r="N1533" s="596" t="s">
        <v>277</v>
      </c>
    </row>
    <row r="1534" spans="1:14" s="158" customFormat="1" ht="18" customHeight="1" x14ac:dyDescent="0.25">
      <c r="A1534" s="181">
        <v>3411</v>
      </c>
      <c r="B1534" s="701" t="s">
        <v>2461</v>
      </c>
      <c r="C1534" s="181" t="s">
        <v>2462</v>
      </c>
      <c r="D1534" s="181" t="s">
        <v>849</v>
      </c>
      <c r="E1534" s="181" t="s">
        <v>2463</v>
      </c>
      <c r="F1534" s="181" t="s">
        <v>304</v>
      </c>
      <c r="G1534" s="181" t="s">
        <v>847</v>
      </c>
      <c r="H1534" s="181" t="s">
        <v>5</v>
      </c>
      <c r="I1534" s="181" t="s">
        <v>2464</v>
      </c>
      <c r="J1534" s="181">
        <v>20920</v>
      </c>
      <c r="K1534" s="181">
        <v>90</v>
      </c>
      <c r="L1534" s="181"/>
      <c r="M1534" s="181"/>
      <c r="N1534" s="596" t="s">
        <v>277</v>
      </c>
    </row>
    <row r="1535" spans="1:14" s="158" customFormat="1" ht="18" customHeight="1" x14ac:dyDescent="0.25">
      <c r="A1535" s="181">
        <v>15018</v>
      </c>
      <c r="B1535" s="701" t="s">
        <v>13083</v>
      </c>
      <c r="C1535" s="181" t="s">
        <v>13084</v>
      </c>
      <c r="D1535" s="181" t="s">
        <v>849</v>
      </c>
      <c r="E1535" s="181" t="s">
        <v>2377</v>
      </c>
      <c r="F1535" s="181" t="s">
        <v>304</v>
      </c>
      <c r="G1535" s="181" t="s">
        <v>847</v>
      </c>
      <c r="H1535" s="181" t="s">
        <v>5</v>
      </c>
      <c r="I1535" s="181" t="s">
        <v>301</v>
      </c>
      <c r="J1535" s="181">
        <v>39990</v>
      </c>
      <c r="K1535" s="181">
        <v>5</v>
      </c>
      <c r="L1535" s="181"/>
      <c r="M1535" s="181"/>
      <c r="N1535" s="596" t="s">
        <v>277</v>
      </c>
    </row>
    <row r="1536" spans="1:14" s="158" customFormat="1" ht="18" customHeight="1" x14ac:dyDescent="0.25">
      <c r="A1536" s="181">
        <v>54331</v>
      </c>
      <c r="B1536" s="701" t="s">
        <v>14973</v>
      </c>
      <c r="C1536" s="181" t="s">
        <v>14974</v>
      </c>
      <c r="D1536" s="181" t="s">
        <v>849</v>
      </c>
      <c r="E1536" s="181" t="s">
        <v>2230</v>
      </c>
      <c r="F1536" s="181" t="s">
        <v>304</v>
      </c>
      <c r="G1536" s="181" t="s">
        <v>847</v>
      </c>
      <c r="H1536" s="181" t="s">
        <v>5</v>
      </c>
      <c r="I1536" s="181" t="s">
        <v>301</v>
      </c>
      <c r="J1536" s="181">
        <v>30200</v>
      </c>
      <c r="K1536" s="181">
        <v>2</v>
      </c>
      <c r="L1536" s="181"/>
      <c r="M1536" s="181"/>
      <c r="N1536" s="596" t="s">
        <v>277</v>
      </c>
    </row>
    <row r="1537" spans="1:14" s="158" customFormat="1" ht="18" customHeight="1" x14ac:dyDescent="0.25">
      <c r="A1537" s="181">
        <v>39998</v>
      </c>
      <c r="B1537" s="701" t="s">
        <v>2465</v>
      </c>
      <c r="C1537" s="181" t="s">
        <v>2466</v>
      </c>
      <c r="D1537" s="181" t="s">
        <v>849</v>
      </c>
      <c r="E1537" s="181" t="s">
        <v>2087</v>
      </c>
      <c r="F1537" s="181" t="s">
        <v>304</v>
      </c>
      <c r="G1537" s="181" t="s">
        <v>847</v>
      </c>
      <c r="H1537" s="181" t="s">
        <v>5</v>
      </c>
      <c r="I1537" s="181" t="s">
        <v>301</v>
      </c>
      <c r="J1537" s="181">
        <v>41890</v>
      </c>
      <c r="K1537" s="181">
        <v>5</v>
      </c>
      <c r="L1537" s="181"/>
      <c r="M1537" s="181"/>
      <c r="N1537" s="596" t="s">
        <v>277</v>
      </c>
    </row>
    <row r="1538" spans="1:14" s="158" customFormat="1" ht="18" customHeight="1" x14ac:dyDescent="0.25">
      <c r="A1538" s="181">
        <v>13658</v>
      </c>
      <c r="B1538" s="701" t="s">
        <v>14975</v>
      </c>
      <c r="C1538" s="181" t="s">
        <v>301</v>
      </c>
      <c r="D1538" s="181" t="s">
        <v>849</v>
      </c>
      <c r="E1538" s="181" t="s">
        <v>2840</v>
      </c>
      <c r="F1538" s="181" t="s">
        <v>304</v>
      </c>
      <c r="G1538" s="181" t="s">
        <v>2468</v>
      </c>
      <c r="H1538" s="181" t="s">
        <v>9</v>
      </c>
      <c r="I1538" s="181" t="s">
        <v>301</v>
      </c>
      <c r="J1538" s="181">
        <v>61060</v>
      </c>
      <c r="K1538" s="181">
        <v>61</v>
      </c>
      <c r="L1538" s="181"/>
      <c r="M1538" s="181"/>
      <c r="N1538" s="596" t="s">
        <v>277</v>
      </c>
    </row>
    <row r="1539" spans="1:14" s="158" customFormat="1" ht="18" customHeight="1" x14ac:dyDescent="0.25">
      <c r="A1539" s="181">
        <v>65675</v>
      </c>
      <c r="B1539" s="701" t="s">
        <v>11045</v>
      </c>
      <c r="C1539" s="181" t="s">
        <v>11046</v>
      </c>
      <c r="D1539" s="181" t="s">
        <v>849</v>
      </c>
      <c r="E1539" s="181" t="s">
        <v>2322</v>
      </c>
      <c r="F1539" s="181" t="s">
        <v>304</v>
      </c>
      <c r="G1539" s="181" t="s">
        <v>847</v>
      </c>
      <c r="H1539" s="181" t="s">
        <v>5</v>
      </c>
      <c r="I1539" s="181" t="s">
        <v>301</v>
      </c>
      <c r="J1539" s="181">
        <v>48720</v>
      </c>
      <c r="K1539" s="181">
        <v>11</v>
      </c>
      <c r="L1539" s="181"/>
      <c r="M1539" s="181"/>
      <c r="N1539" s="596" t="s">
        <v>277</v>
      </c>
    </row>
    <row r="1540" spans="1:14" s="158" customFormat="1" ht="18" customHeight="1" x14ac:dyDescent="0.25">
      <c r="A1540" s="181">
        <v>30573</v>
      </c>
      <c r="B1540" s="701" t="s">
        <v>14182</v>
      </c>
      <c r="C1540" s="181" t="s">
        <v>301</v>
      </c>
      <c r="D1540" s="181" t="s">
        <v>849</v>
      </c>
      <c r="E1540" s="181" t="s">
        <v>1726</v>
      </c>
      <c r="F1540" s="181" t="s">
        <v>304</v>
      </c>
      <c r="G1540" s="181" t="s">
        <v>564</v>
      </c>
      <c r="H1540" s="181" t="s">
        <v>5</v>
      </c>
      <c r="I1540" s="181" t="s">
        <v>301</v>
      </c>
      <c r="J1540" s="181">
        <v>49970</v>
      </c>
      <c r="K1540" s="181">
        <v>28</v>
      </c>
      <c r="L1540" s="181"/>
      <c r="M1540" s="181"/>
      <c r="N1540" s="596" t="s">
        <v>277</v>
      </c>
    </row>
    <row r="1541" spans="1:14" s="158" customFormat="1" ht="18" customHeight="1" x14ac:dyDescent="0.25">
      <c r="A1541" s="181">
        <v>25904</v>
      </c>
      <c r="B1541" s="701" t="s">
        <v>18033</v>
      </c>
      <c r="C1541" s="181" t="s">
        <v>301</v>
      </c>
      <c r="D1541" s="181" t="s">
        <v>849</v>
      </c>
      <c r="E1541" s="181" t="s">
        <v>1978</v>
      </c>
      <c r="F1541" s="181" t="s">
        <v>304</v>
      </c>
      <c r="G1541" s="181" t="s">
        <v>564</v>
      </c>
      <c r="H1541" s="181" t="s">
        <v>5</v>
      </c>
      <c r="I1541" s="181" t="s">
        <v>301</v>
      </c>
      <c r="J1541" s="181">
        <v>49970</v>
      </c>
      <c r="K1541" s="181">
        <v>54</v>
      </c>
      <c r="L1541" s="181"/>
      <c r="M1541" s="181"/>
      <c r="N1541" s="596" t="s">
        <v>277</v>
      </c>
    </row>
    <row r="1542" spans="1:14" s="158" customFormat="1" ht="18" customHeight="1" x14ac:dyDescent="0.25">
      <c r="A1542" s="181">
        <v>27227</v>
      </c>
      <c r="B1542" s="701" t="s">
        <v>2467</v>
      </c>
      <c r="C1542" s="181" t="s">
        <v>301</v>
      </c>
      <c r="D1542" s="181" t="s">
        <v>849</v>
      </c>
      <c r="E1542" s="181" t="s">
        <v>1934</v>
      </c>
      <c r="F1542" s="181" t="s">
        <v>304</v>
      </c>
      <c r="G1542" s="181" t="s">
        <v>2468</v>
      </c>
      <c r="H1542" s="181" t="s">
        <v>9</v>
      </c>
      <c r="I1542" s="181" t="s">
        <v>301</v>
      </c>
      <c r="J1542" s="181">
        <v>29890</v>
      </c>
      <c r="K1542" s="181">
        <v>19</v>
      </c>
      <c r="L1542" s="181"/>
      <c r="M1542" s="181"/>
      <c r="N1542" s="596" t="s">
        <v>277</v>
      </c>
    </row>
    <row r="1543" spans="1:14" s="158" customFormat="1" ht="18" customHeight="1" x14ac:dyDescent="0.25">
      <c r="A1543" s="181">
        <v>30574</v>
      </c>
      <c r="B1543" s="701" t="s">
        <v>14183</v>
      </c>
      <c r="C1543" s="181" t="s">
        <v>301</v>
      </c>
      <c r="D1543" s="181" t="s">
        <v>849</v>
      </c>
      <c r="E1543" s="181" t="s">
        <v>3812</v>
      </c>
      <c r="F1543" s="181" t="s">
        <v>304</v>
      </c>
      <c r="G1543" s="181" t="s">
        <v>564</v>
      </c>
      <c r="H1543" s="181" t="s">
        <v>5</v>
      </c>
      <c r="I1543" s="181" t="s">
        <v>301</v>
      </c>
      <c r="J1543" s="181">
        <v>44390</v>
      </c>
      <c r="K1543" s="181">
        <v>40</v>
      </c>
      <c r="L1543" s="181"/>
      <c r="M1543" s="181"/>
      <c r="N1543" s="596" t="s">
        <v>277</v>
      </c>
    </row>
    <row r="1544" spans="1:14" s="158" customFormat="1" ht="18" customHeight="1" x14ac:dyDescent="0.25">
      <c r="A1544" s="181">
        <v>24865</v>
      </c>
      <c r="B1544" s="701" t="s">
        <v>12076</v>
      </c>
      <c r="C1544" s="181" t="s">
        <v>12077</v>
      </c>
      <c r="D1544" s="181" t="s">
        <v>12078</v>
      </c>
      <c r="E1544" s="181" t="s">
        <v>2087</v>
      </c>
      <c r="F1544" s="181" t="s">
        <v>304</v>
      </c>
      <c r="G1544" s="181" t="s">
        <v>753</v>
      </c>
      <c r="H1544" s="181" t="s">
        <v>5</v>
      </c>
      <c r="I1544" s="181" t="s">
        <v>301</v>
      </c>
      <c r="J1544" s="181">
        <v>14730</v>
      </c>
      <c r="K1544" s="181">
        <v>1</v>
      </c>
      <c r="L1544" s="181"/>
      <c r="M1544" s="181"/>
      <c r="N1544" s="596" t="s">
        <v>277</v>
      </c>
    </row>
    <row r="1545" spans="1:14" s="158" customFormat="1" ht="18" customHeight="1" x14ac:dyDescent="0.25">
      <c r="A1545" s="181">
        <v>17425</v>
      </c>
      <c r="B1545" s="701" t="s">
        <v>13085</v>
      </c>
      <c r="C1545" s="181" t="s">
        <v>13086</v>
      </c>
      <c r="D1545" s="181" t="s">
        <v>864</v>
      </c>
      <c r="E1545" s="181" t="s">
        <v>2225</v>
      </c>
      <c r="F1545" s="181" t="s">
        <v>304</v>
      </c>
      <c r="G1545" s="181" t="s">
        <v>700</v>
      </c>
      <c r="H1545" s="181" t="s">
        <v>5</v>
      </c>
      <c r="I1545" s="181" t="s">
        <v>301</v>
      </c>
      <c r="J1545" s="181">
        <v>86950</v>
      </c>
      <c r="K1545" s="181">
        <v>6</v>
      </c>
      <c r="L1545" s="181"/>
      <c r="M1545" s="181"/>
      <c r="N1545" s="596" t="s">
        <v>277</v>
      </c>
    </row>
    <row r="1546" spans="1:14" s="158" customFormat="1" ht="18" customHeight="1" x14ac:dyDescent="0.25">
      <c r="A1546" s="181">
        <v>17450</v>
      </c>
      <c r="B1546" s="701" t="s">
        <v>16610</v>
      </c>
      <c r="C1546" s="181" t="s">
        <v>16611</v>
      </c>
      <c r="D1546" s="181" t="s">
        <v>864</v>
      </c>
      <c r="E1546" s="181" t="s">
        <v>1884</v>
      </c>
      <c r="F1546" s="181" t="s">
        <v>304</v>
      </c>
      <c r="G1546" s="181" t="s">
        <v>700</v>
      </c>
      <c r="H1546" s="181" t="s">
        <v>5</v>
      </c>
      <c r="I1546" s="181" t="s">
        <v>301</v>
      </c>
      <c r="J1546" s="181">
        <v>91920</v>
      </c>
      <c r="K1546" s="181">
        <v>7</v>
      </c>
      <c r="L1546" s="181"/>
      <c r="M1546" s="181"/>
      <c r="N1546" s="596" t="s">
        <v>277</v>
      </c>
    </row>
    <row r="1547" spans="1:14" s="158" customFormat="1" ht="18" customHeight="1" x14ac:dyDescent="0.25">
      <c r="A1547" s="181">
        <v>12547</v>
      </c>
      <c r="B1547" s="701" t="s">
        <v>13087</v>
      </c>
      <c r="C1547" s="181" t="s">
        <v>301</v>
      </c>
      <c r="D1547" s="181" t="s">
        <v>864</v>
      </c>
      <c r="E1547" s="181" t="s">
        <v>13088</v>
      </c>
      <c r="F1547" s="181" t="s">
        <v>304</v>
      </c>
      <c r="G1547" s="181" t="s">
        <v>866</v>
      </c>
      <c r="H1547" s="181" t="s">
        <v>7</v>
      </c>
      <c r="I1547" s="181" t="s">
        <v>13089</v>
      </c>
      <c r="J1547" s="181">
        <v>89490</v>
      </c>
      <c r="K1547" s="181">
        <v>49</v>
      </c>
      <c r="L1547" s="181"/>
      <c r="M1547" s="181"/>
      <c r="N1547" s="596" t="s">
        <v>277</v>
      </c>
    </row>
    <row r="1548" spans="1:14" s="158" customFormat="1" ht="18" customHeight="1" x14ac:dyDescent="0.25">
      <c r="A1548" s="181">
        <v>12301</v>
      </c>
      <c r="B1548" s="701" t="s">
        <v>10803</v>
      </c>
      <c r="C1548" s="181" t="s">
        <v>10804</v>
      </c>
      <c r="D1548" s="181" t="s">
        <v>864</v>
      </c>
      <c r="E1548" s="181" t="s">
        <v>2840</v>
      </c>
      <c r="F1548" s="181" t="s">
        <v>304</v>
      </c>
      <c r="G1548" s="181" t="s">
        <v>866</v>
      </c>
      <c r="H1548" s="181" t="s">
        <v>7</v>
      </c>
      <c r="I1548" s="181" t="s">
        <v>16612</v>
      </c>
      <c r="J1548" s="181">
        <v>79040</v>
      </c>
      <c r="K1548" s="181">
        <v>476</v>
      </c>
      <c r="L1548" s="181"/>
      <c r="M1548" s="181"/>
      <c r="N1548" s="596" t="s">
        <v>277</v>
      </c>
    </row>
    <row r="1549" spans="1:14" s="158" customFormat="1" ht="18" customHeight="1" x14ac:dyDescent="0.25">
      <c r="A1549" s="181">
        <v>12552</v>
      </c>
      <c r="B1549" s="701" t="s">
        <v>2471</v>
      </c>
      <c r="C1549" s="181" t="s">
        <v>2472</v>
      </c>
      <c r="D1549" s="181" t="s">
        <v>864</v>
      </c>
      <c r="E1549" s="181" t="s">
        <v>1886</v>
      </c>
      <c r="F1549" s="181" t="s">
        <v>304</v>
      </c>
      <c r="G1549" s="181" t="s">
        <v>866</v>
      </c>
      <c r="H1549" s="181" t="s">
        <v>7</v>
      </c>
      <c r="I1549" s="181" t="s">
        <v>2473</v>
      </c>
      <c r="J1549" s="181">
        <v>88440</v>
      </c>
      <c r="K1549" s="181">
        <v>251</v>
      </c>
      <c r="L1549" s="181"/>
      <c r="M1549" s="181"/>
      <c r="N1549" s="596" t="s">
        <v>277</v>
      </c>
    </row>
    <row r="1550" spans="1:14" s="158" customFormat="1" ht="18" customHeight="1" x14ac:dyDescent="0.25">
      <c r="A1550" s="181">
        <v>29115</v>
      </c>
      <c r="B1550" s="701" t="s">
        <v>2474</v>
      </c>
      <c r="C1550" s="181" t="s">
        <v>2475</v>
      </c>
      <c r="D1550" s="181" t="s">
        <v>864</v>
      </c>
      <c r="E1550" s="181" t="s">
        <v>1969</v>
      </c>
      <c r="F1550" s="181" t="s">
        <v>304</v>
      </c>
      <c r="G1550" s="181" t="s">
        <v>866</v>
      </c>
      <c r="H1550" s="181" t="s">
        <v>7</v>
      </c>
      <c r="I1550" s="181" t="s">
        <v>301</v>
      </c>
      <c r="J1550" s="181">
        <v>192770</v>
      </c>
      <c r="K1550" s="181">
        <v>99</v>
      </c>
      <c r="L1550" s="181"/>
      <c r="M1550" s="181"/>
      <c r="N1550" s="596" t="s">
        <v>277</v>
      </c>
    </row>
    <row r="1551" spans="1:14" s="158" customFormat="1" ht="18" customHeight="1" x14ac:dyDescent="0.25">
      <c r="A1551" s="181">
        <v>14482</v>
      </c>
      <c r="B1551" s="701" t="s">
        <v>2476</v>
      </c>
      <c r="C1551" s="181" t="s">
        <v>2477</v>
      </c>
      <c r="D1551" s="181" t="s">
        <v>864</v>
      </c>
      <c r="E1551" s="181" t="s">
        <v>1959</v>
      </c>
      <c r="F1551" s="181" t="s">
        <v>304</v>
      </c>
      <c r="G1551" s="181" t="s">
        <v>866</v>
      </c>
      <c r="H1551" s="181" t="s">
        <v>7</v>
      </c>
      <c r="I1551" s="181" t="s">
        <v>1133</v>
      </c>
      <c r="J1551" s="181">
        <v>144390</v>
      </c>
      <c r="K1551" s="181">
        <v>16</v>
      </c>
      <c r="L1551" s="181"/>
      <c r="M1551" s="181"/>
      <c r="N1551" s="596" t="s">
        <v>277</v>
      </c>
    </row>
    <row r="1552" spans="1:14" s="158" customFormat="1" ht="18" customHeight="1" x14ac:dyDescent="0.25">
      <c r="A1552" s="181">
        <v>25244</v>
      </c>
      <c r="B1552" s="701" t="s">
        <v>10805</v>
      </c>
      <c r="C1552" s="181" t="s">
        <v>10806</v>
      </c>
      <c r="D1552" s="181" t="s">
        <v>864</v>
      </c>
      <c r="E1552" s="181" t="s">
        <v>10807</v>
      </c>
      <c r="F1552" s="181" t="s">
        <v>304</v>
      </c>
      <c r="G1552" s="181" t="s">
        <v>866</v>
      </c>
      <c r="H1552" s="181" t="s">
        <v>7</v>
      </c>
      <c r="I1552" s="181" t="s">
        <v>2130</v>
      </c>
      <c r="J1552" s="181">
        <v>100920</v>
      </c>
      <c r="K1552" s="181">
        <v>34</v>
      </c>
      <c r="L1552" s="181"/>
      <c r="M1552" s="181"/>
      <c r="N1552" s="596" t="s">
        <v>277</v>
      </c>
    </row>
    <row r="1553" spans="1:14" s="158" customFormat="1" ht="18" customHeight="1" x14ac:dyDescent="0.25">
      <c r="A1553" s="181">
        <v>12513</v>
      </c>
      <c r="B1553" s="701" t="s">
        <v>2479</v>
      </c>
      <c r="C1553" s="181" t="s">
        <v>301</v>
      </c>
      <c r="D1553" s="181" t="s">
        <v>864</v>
      </c>
      <c r="E1553" s="181" t="s">
        <v>2480</v>
      </c>
      <c r="F1553" s="181" t="s">
        <v>304</v>
      </c>
      <c r="G1553" s="181" t="s">
        <v>866</v>
      </c>
      <c r="H1553" s="181" t="s">
        <v>7</v>
      </c>
      <c r="I1553" s="181" t="s">
        <v>301</v>
      </c>
      <c r="J1553" s="181">
        <v>128330</v>
      </c>
      <c r="K1553" s="181">
        <v>118</v>
      </c>
      <c r="L1553" s="181"/>
      <c r="M1553" s="181"/>
      <c r="N1553" s="596" t="s">
        <v>277</v>
      </c>
    </row>
    <row r="1554" spans="1:14" s="158" customFormat="1" ht="18" customHeight="1" x14ac:dyDescent="0.25">
      <c r="A1554" s="181">
        <v>12035</v>
      </c>
      <c r="B1554" s="701" t="s">
        <v>10808</v>
      </c>
      <c r="C1554" s="181" t="s">
        <v>10809</v>
      </c>
      <c r="D1554" s="181" t="s">
        <v>864</v>
      </c>
      <c r="E1554" s="181" t="s">
        <v>3334</v>
      </c>
      <c r="F1554" s="181" t="s">
        <v>304</v>
      </c>
      <c r="G1554" s="181" t="s">
        <v>866</v>
      </c>
      <c r="H1554" s="181" t="s">
        <v>7</v>
      </c>
      <c r="I1554" s="181" t="s">
        <v>301</v>
      </c>
      <c r="J1554" s="181">
        <v>103260</v>
      </c>
      <c r="K1554" s="181">
        <v>13</v>
      </c>
      <c r="L1554" s="181"/>
      <c r="M1554" s="181"/>
      <c r="N1554" s="596" t="s">
        <v>277</v>
      </c>
    </row>
    <row r="1555" spans="1:14" s="158" customFormat="1" ht="18" customHeight="1" x14ac:dyDescent="0.25">
      <c r="A1555" s="181">
        <v>15353</v>
      </c>
      <c r="B1555" s="701" t="s">
        <v>13090</v>
      </c>
      <c r="C1555" s="181" t="s">
        <v>13091</v>
      </c>
      <c r="D1555" s="181" t="s">
        <v>864</v>
      </c>
      <c r="E1555" s="181" t="s">
        <v>13092</v>
      </c>
      <c r="F1555" s="181" t="s">
        <v>304</v>
      </c>
      <c r="G1555" s="181" t="s">
        <v>866</v>
      </c>
      <c r="H1555" s="181" t="s">
        <v>7</v>
      </c>
      <c r="I1555" s="181" t="s">
        <v>2130</v>
      </c>
      <c r="J1555" s="181">
        <v>163780</v>
      </c>
      <c r="K1555" s="181">
        <v>26</v>
      </c>
      <c r="L1555" s="181"/>
      <c r="M1555" s="181"/>
      <c r="N1555" s="596" t="s">
        <v>277</v>
      </c>
    </row>
    <row r="1556" spans="1:14" s="158" customFormat="1" ht="18" customHeight="1" x14ac:dyDescent="0.25">
      <c r="A1556" s="181">
        <v>15351</v>
      </c>
      <c r="B1556" s="701" t="s">
        <v>10810</v>
      </c>
      <c r="C1556" s="181" t="s">
        <v>10811</v>
      </c>
      <c r="D1556" s="181" t="s">
        <v>864</v>
      </c>
      <c r="E1556" s="181" t="s">
        <v>10812</v>
      </c>
      <c r="F1556" s="181" t="s">
        <v>304</v>
      </c>
      <c r="G1556" s="181" t="s">
        <v>866</v>
      </c>
      <c r="H1556" s="181" t="s">
        <v>7</v>
      </c>
      <c r="I1556" s="181" t="s">
        <v>10813</v>
      </c>
      <c r="J1556" s="181">
        <v>130820</v>
      </c>
      <c r="K1556" s="181">
        <v>39</v>
      </c>
      <c r="L1556" s="181"/>
      <c r="M1556" s="181"/>
      <c r="N1556" s="596" t="s">
        <v>277</v>
      </c>
    </row>
    <row r="1557" spans="1:14" s="158" customFormat="1" ht="18" customHeight="1" x14ac:dyDescent="0.25">
      <c r="A1557" s="181">
        <v>30339</v>
      </c>
      <c r="B1557" s="701" t="s">
        <v>13093</v>
      </c>
      <c r="C1557" s="181" t="s">
        <v>13094</v>
      </c>
      <c r="D1557" s="181" t="s">
        <v>864</v>
      </c>
      <c r="E1557" s="181" t="s">
        <v>13095</v>
      </c>
      <c r="F1557" s="181" t="s">
        <v>304</v>
      </c>
      <c r="G1557" s="181" t="s">
        <v>866</v>
      </c>
      <c r="H1557" s="181" t="s">
        <v>7</v>
      </c>
      <c r="I1557" s="181" t="s">
        <v>301</v>
      </c>
      <c r="J1557" s="181">
        <v>178490</v>
      </c>
      <c r="K1557" s="181">
        <v>32</v>
      </c>
      <c r="L1557" s="181"/>
      <c r="M1557" s="181"/>
      <c r="N1557" s="596" t="s">
        <v>277</v>
      </c>
    </row>
    <row r="1558" spans="1:14" s="158" customFormat="1" ht="18" customHeight="1" x14ac:dyDescent="0.25">
      <c r="A1558" s="181">
        <v>13088</v>
      </c>
      <c r="B1558" s="701" t="s">
        <v>13096</v>
      </c>
      <c r="C1558" s="181" t="s">
        <v>301</v>
      </c>
      <c r="D1558" s="181" t="s">
        <v>870</v>
      </c>
      <c r="E1558" s="181" t="s">
        <v>2480</v>
      </c>
      <c r="F1558" s="181" t="s">
        <v>304</v>
      </c>
      <c r="G1558" s="181" t="s">
        <v>866</v>
      </c>
      <c r="H1558" s="181" t="s">
        <v>7</v>
      </c>
      <c r="I1558" s="181" t="s">
        <v>301</v>
      </c>
      <c r="J1558" s="181">
        <v>88900</v>
      </c>
      <c r="K1558" s="181">
        <v>23</v>
      </c>
      <c r="L1558" s="181"/>
      <c r="M1558" s="181"/>
      <c r="N1558" s="596" t="s">
        <v>277</v>
      </c>
    </row>
    <row r="1559" spans="1:14" s="158" customFormat="1" ht="18" customHeight="1" x14ac:dyDescent="0.25">
      <c r="A1559" s="181">
        <v>15354</v>
      </c>
      <c r="B1559" s="701" t="s">
        <v>13097</v>
      </c>
      <c r="C1559" s="181" t="s">
        <v>13098</v>
      </c>
      <c r="D1559" s="181" t="s">
        <v>870</v>
      </c>
      <c r="E1559" s="181" t="s">
        <v>2924</v>
      </c>
      <c r="F1559" s="181" t="s">
        <v>304</v>
      </c>
      <c r="G1559" s="181" t="s">
        <v>866</v>
      </c>
      <c r="H1559" s="181" t="s">
        <v>7</v>
      </c>
      <c r="I1559" s="181" t="s">
        <v>13099</v>
      </c>
      <c r="J1559" s="181">
        <v>88100</v>
      </c>
      <c r="K1559" s="181">
        <v>38</v>
      </c>
      <c r="L1559" s="181"/>
      <c r="M1559" s="181"/>
      <c r="N1559" s="596" t="s">
        <v>277</v>
      </c>
    </row>
    <row r="1560" spans="1:14" s="158" customFormat="1" ht="18" customHeight="1" x14ac:dyDescent="0.25">
      <c r="A1560" s="181">
        <v>30341</v>
      </c>
      <c r="B1560" s="701" t="s">
        <v>13100</v>
      </c>
      <c r="C1560" s="181" t="s">
        <v>13101</v>
      </c>
      <c r="D1560" s="181" t="s">
        <v>870</v>
      </c>
      <c r="E1560" s="181" t="s">
        <v>13095</v>
      </c>
      <c r="F1560" s="181" t="s">
        <v>304</v>
      </c>
      <c r="G1560" s="181" t="s">
        <v>866</v>
      </c>
      <c r="H1560" s="181" t="s">
        <v>7</v>
      </c>
      <c r="I1560" s="181" t="s">
        <v>301</v>
      </c>
      <c r="J1560" s="181">
        <v>140660</v>
      </c>
      <c r="K1560" s="181">
        <v>30</v>
      </c>
      <c r="L1560" s="181"/>
      <c r="M1560" s="181"/>
      <c r="N1560" s="596" t="s">
        <v>277</v>
      </c>
    </row>
    <row r="1561" spans="1:14" s="158" customFormat="1" ht="18" customHeight="1" x14ac:dyDescent="0.25">
      <c r="A1561" s="181">
        <v>14839</v>
      </c>
      <c r="B1561" s="701" t="s">
        <v>2481</v>
      </c>
      <c r="C1561" s="181" t="s">
        <v>301</v>
      </c>
      <c r="D1561" s="181" t="s">
        <v>882</v>
      </c>
      <c r="E1561" s="181" t="s">
        <v>1888</v>
      </c>
      <c r="F1561" s="181" t="s">
        <v>304</v>
      </c>
      <c r="G1561" s="181" t="s">
        <v>140</v>
      </c>
      <c r="H1561" s="181" t="s">
        <v>7</v>
      </c>
      <c r="I1561" s="181" t="s">
        <v>2482</v>
      </c>
      <c r="J1561" s="181">
        <v>322100</v>
      </c>
      <c r="K1561" s="181">
        <v>23</v>
      </c>
      <c r="L1561" s="181"/>
      <c r="M1561" s="181"/>
      <c r="N1561" s="596" t="s">
        <v>277</v>
      </c>
    </row>
    <row r="1562" spans="1:14" s="158" customFormat="1" ht="18" customHeight="1" x14ac:dyDescent="0.25">
      <c r="A1562" s="181">
        <v>24033</v>
      </c>
      <c r="B1562" s="701" t="s">
        <v>13102</v>
      </c>
      <c r="C1562" s="181" t="s">
        <v>301</v>
      </c>
      <c r="D1562" s="181" t="s">
        <v>882</v>
      </c>
      <c r="E1562" s="181" t="s">
        <v>2503</v>
      </c>
      <c r="F1562" s="181" t="s">
        <v>304</v>
      </c>
      <c r="G1562" s="181" t="s">
        <v>140</v>
      </c>
      <c r="H1562" s="181" t="s">
        <v>7</v>
      </c>
      <c r="I1562" s="181" t="s">
        <v>301</v>
      </c>
      <c r="J1562" s="181">
        <v>390400</v>
      </c>
      <c r="K1562" s="181">
        <v>5</v>
      </c>
      <c r="L1562" s="181"/>
      <c r="M1562" s="181"/>
      <c r="N1562" s="596" t="s">
        <v>277</v>
      </c>
    </row>
    <row r="1563" spans="1:14" s="158" customFormat="1" ht="18" customHeight="1" x14ac:dyDescent="0.25">
      <c r="A1563" s="181">
        <v>30027</v>
      </c>
      <c r="B1563" s="701">
        <v>234220</v>
      </c>
      <c r="C1563" s="181" t="s">
        <v>14976</v>
      </c>
      <c r="D1563" s="181" t="s">
        <v>882</v>
      </c>
      <c r="E1563" s="181" t="s">
        <v>2504</v>
      </c>
      <c r="F1563" s="181" t="s">
        <v>304</v>
      </c>
      <c r="G1563" s="181" t="s">
        <v>140</v>
      </c>
      <c r="H1563" s="181" t="s">
        <v>7</v>
      </c>
      <c r="I1563" s="181" t="s">
        <v>14977</v>
      </c>
      <c r="J1563" s="181">
        <v>434900</v>
      </c>
      <c r="K1563" s="181">
        <v>5</v>
      </c>
      <c r="L1563" s="181"/>
      <c r="M1563" s="181"/>
      <c r="N1563" s="596" t="s">
        <v>277</v>
      </c>
    </row>
    <row r="1564" spans="1:14" s="158" customFormat="1" ht="18" customHeight="1" x14ac:dyDescent="0.25">
      <c r="A1564" s="181">
        <v>23624</v>
      </c>
      <c r="B1564" s="701" t="s">
        <v>2483</v>
      </c>
      <c r="C1564" s="181" t="s">
        <v>301</v>
      </c>
      <c r="D1564" s="181" t="s">
        <v>882</v>
      </c>
      <c r="E1564" s="181" t="s">
        <v>1959</v>
      </c>
      <c r="F1564" s="181" t="s">
        <v>304</v>
      </c>
      <c r="G1564" s="181" t="s">
        <v>140</v>
      </c>
      <c r="H1564" s="181" t="s">
        <v>7</v>
      </c>
      <c r="I1564" s="181" t="s">
        <v>301</v>
      </c>
      <c r="J1564" s="181">
        <v>447500</v>
      </c>
      <c r="K1564" s="181">
        <v>6</v>
      </c>
      <c r="L1564" s="181"/>
      <c r="M1564" s="181"/>
      <c r="N1564" s="596" t="s">
        <v>277</v>
      </c>
    </row>
    <row r="1565" spans="1:14" s="158" customFormat="1" ht="18" customHeight="1" x14ac:dyDescent="0.25">
      <c r="A1565" s="181">
        <v>27343</v>
      </c>
      <c r="B1565" s="701">
        <v>218424</v>
      </c>
      <c r="C1565" s="181" t="s">
        <v>2484</v>
      </c>
      <c r="D1565" s="181" t="s">
        <v>882</v>
      </c>
      <c r="E1565" s="181" t="s">
        <v>2485</v>
      </c>
      <c r="F1565" s="181" t="s">
        <v>304</v>
      </c>
      <c r="G1565" s="181" t="s">
        <v>140</v>
      </c>
      <c r="H1565" s="181" t="s">
        <v>7</v>
      </c>
      <c r="I1565" s="181" t="s">
        <v>2486</v>
      </c>
      <c r="J1565" s="181">
        <v>300700</v>
      </c>
      <c r="K1565" s="181">
        <v>3</v>
      </c>
      <c r="L1565" s="181"/>
      <c r="M1565" s="181"/>
      <c r="N1565" s="596" t="s">
        <v>277</v>
      </c>
    </row>
    <row r="1566" spans="1:14" s="158" customFormat="1" ht="18" customHeight="1" x14ac:dyDescent="0.25">
      <c r="A1566" s="181">
        <v>27344</v>
      </c>
      <c r="B1566" s="701">
        <v>218324</v>
      </c>
      <c r="C1566" s="181" t="s">
        <v>2487</v>
      </c>
      <c r="D1566" s="181" t="s">
        <v>882</v>
      </c>
      <c r="E1566" s="181" t="s">
        <v>2485</v>
      </c>
      <c r="F1566" s="181" t="s">
        <v>304</v>
      </c>
      <c r="G1566" s="181" t="s">
        <v>140</v>
      </c>
      <c r="H1566" s="181" t="s">
        <v>7</v>
      </c>
      <c r="I1566" s="181" t="s">
        <v>2488</v>
      </c>
      <c r="J1566" s="181">
        <v>347633.5</v>
      </c>
      <c r="K1566" s="181">
        <v>1</v>
      </c>
      <c r="L1566" s="181"/>
      <c r="M1566" s="181"/>
      <c r="N1566" s="596" t="s">
        <v>277</v>
      </c>
    </row>
    <row r="1567" spans="1:14" s="158" customFormat="1" ht="18" customHeight="1" x14ac:dyDescent="0.25">
      <c r="A1567" s="181">
        <v>28763</v>
      </c>
      <c r="B1567" s="701">
        <v>201576</v>
      </c>
      <c r="C1567" s="181" t="s">
        <v>2489</v>
      </c>
      <c r="D1567" s="181" t="s">
        <v>882</v>
      </c>
      <c r="E1567" s="181" t="s">
        <v>2490</v>
      </c>
      <c r="F1567" s="181" t="s">
        <v>304</v>
      </c>
      <c r="G1567" s="181" t="s">
        <v>140</v>
      </c>
      <c r="H1567" s="181" t="s">
        <v>7</v>
      </c>
      <c r="I1567" s="181" t="s">
        <v>2491</v>
      </c>
      <c r="J1567" s="181">
        <v>500232</v>
      </c>
      <c r="K1567" s="181">
        <v>2</v>
      </c>
      <c r="L1567" s="181"/>
      <c r="M1567" s="181"/>
      <c r="N1567" s="596" t="s">
        <v>277</v>
      </c>
    </row>
    <row r="1568" spans="1:14" s="158" customFormat="1" ht="18" customHeight="1" x14ac:dyDescent="0.25">
      <c r="A1568" s="181">
        <v>22485</v>
      </c>
      <c r="B1568" s="701" t="s">
        <v>2492</v>
      </c>
      <c r="C1568" s="181" t="s">
        <v>2493</v>
      </c>
      <c r="D1568" s="181" t="s">
        <v>882</v>
      </c>
      <c r="E1568" s="181" t="s">
        <v>2494</v>
      </c>
      <c r="F1568" s="181" t="s">
        <v>304</v>
      </c>
      <c r="G1568" s="181" t="s">
        <v>140</v>
      </c>
      <c r="H1568" s="181" t="s">
        <v>7</v>
      </c>
      <c r="I1568" s="181" t="s">
        <v>2495</v>
      </c>
      <c r="J1568" s="181">
        <v>377690</v>
      </c>
      <c r="K1568" s="181">
        <v>7</v>
      </c>
      <c r="L1568" s="181"/>
      <c r="M1568" s="181"/>
      <c r="N1568" s="596" t="s">
        <v>277</v>
      </c>
    </row>
    <row r="1569" spans="1:14" s="158" customFormat="1" ht="18" customHeight="1" x14ac:dyDescent="0.25">
      <c r="A1569" s="181">
        <v>19304</v>
      </c>
      <c r="B1569" s="701">
        <v>234275</v>
      </c>
      <c r="C1569" s="181" t="s">
        <v>13103</v>
      </c>
      <c r="D1569" s="181" t="s">
        <v>882</v>
      </c>
      <c r="E1569" s="181" t="s">
        <v>2508</v>
      </c>
      <c r="F1569" s="181" t="s">
        <v>304</v>
      </c>
      <c r="G1569" s="181" t="s">
        <v>140</v>
      </c>
      <c r="H1569" s="181" t="s">
        <v>7</v>
      </c>
      <c r="I1569" s="181" t="s">
        <v>13104</v>
      </c>
      <c r="J1569" s="181">
        <v>593110</v>
      </c>
      <c r="K1569" s="181">
        <v>3</v>
      </c>
      <c r="L1569" s="181"/>
      <c r="M1569" s="181"/>
      <c r="N1569" s="596" t="s">
        <v>277</v>
      </c>
    </row>
    <row r="1570" spans="1:14" s="158" customFormat="1" ht="18" customHeight="1" x14ac:dyDescent="0.25">
      <c r="A1570" s="181">
        <v>22919</v>
      </c>
      <c r="B1570" s="701" t="s">
        <v>2496</v>
      </c>
      <c r="C1570" s="181" t="s">
        <v>2497</v>
      </c>
      <c r="D1570" s="181" t="s">
        <v>882</v>
      </c>
      <c r="E1570" s="181" t="s">
        <v>2498</v>
      </c>
      <c r="F1570" s="181" t="s">
        <v>304</v>
      </c>
      <c r="G1570" s="181" t="s">
        <v>140</v>
      </c>
      <c r="H1570" s="181" t="s">
        <v>7</v>
      </c>
      <c r="I1570" s="181" t="s">
        <v>2499</v>
      </c>
      <c r="J1570" s="181">
        <v>369860</v>
      </c>
      <c r="K1570" s="181">
        <v>6</v>
      </c>
      <c r="L1570" s="181"/>
      <c r="M1570" s="181"/>
      <c r="N1570" s="596" t="s">
        <v>277</v>
      </c>
    </row>
    <row r="1571" spans="1:14" s="158" customFormat="1" ht="18" customHeight="1" x14ac:dyDescent="0.25">
      <c r="A1571" s="181">
        <v>14840</v>
      </c>
      <c r="B1571" s="701" t="s">
        <v>2500</v>
      </c>
      <c r="C1571" s="181" t="s">
        <v>301</v>
      </c>
      <c r="D1571" s="181" t="s">
        <v>892</v>
      </c>
      <c r="E1571" s="181" t="s">
        <v>1888</v>
      </c>
      <c r="F1571" s="181" t="s">
        <v>304</v>
      </c>
      <c r="G1571" s="181" t="s">
        <v>140</v>
      </c>
      <c r="H1571" s="181" t="s">
        <v>7</v>
      </c>
      <c r="I1571" s="181" t="s">
        <v>2186</v>
      </c>
      <c r="J1571" s="181">
        <v>301610</v>
      </c>
      <c r="K1571" s="181">
        <v>27</v>
      </c>
      <c r="L1571" s="181"/>
      <c r="M1571" s="181"/>
      <c r="N1571" s="596" t="s">
        <v>277</v>
      </c>
    </row>
    <row r="1572" spans="1:14" s="158" customFormat="1" ht="18" customHeight="1" x14ac:dyDescent="0.25">
      <c r="A1572" s="181">
        <v>24034</v>
      </c>
      <c r="B1572" s="701" t="s">
        <v>2501</v>
      </c>
      <c r="C1572" s="181" t="s">
        <v>2502</v>
      </c>
      <c r="D1572" s="181" t="s">
        <v>892</v>
      </c>
      <c r="E1572" s="181" t="s">
        <v>2503</v>
      </c>
      <c r="F1572" s="181" t="s">
        <v>304</v>
      </c>
      <c r="G1572" s="181" t="s">
        <v>140</v>
      </c>
      <c r="H1572" s="181" t="s">
        <v>7</v>
      </c>
      <c r="I1572" s="181" t="s">
        <v>301</v>
      </c>
      <c r="J1572" s="181">
        <v>471760</v>
      </c>
      <c r="K1572" s="181">
        <v>8</v>
      </c>
      <c r="L1572" s="181"/>
      <c r="M1572" s="181"/>
      <c r="N1572" s="596" t="s">
        <v>277</v>
      </c>
    </row>
    <row r="1573" spans="1:14" s="158" customFormat="1" ht="18" customHeight="1" x14ac:dyDescent="0.25">
      <c r="A1573" s="181">
        <v>30029</v>
      </c>
      <c r="B1573" s="701">
        <v>234221</v>
      </c>
      <c r="C1573" s="181" t="s">
        <v>14978</v>
      </c>
      <c r="D1573" s="181" t="s">
        <v>892</v>
      </c>
      <c r="E1573" s="181" t="s">
        <v>2504</v>
      </c>
      <c r="F1573" s="181" t="s">
        <v>304</v>
      </c>
      <c r="G1573" s="181" t="s">
        <v>140</v>
      </c>
      <c r="H1573" s="181" t="s">
        <v>7</v>
      </c>
      <c r="I1573" s="181" t="s">
        <v>14979</v>
      </c>
      <c r="J1573" s="181">
        <v>400940</v>
      </c>
      <c r="K1573" s="181">
        <v>6</v>
      </c>
      <c r="L1573" s="181"/>
      <c r="M1573" s="181"/>
      <c r="N1573" s="596" t="s">
        <v>277</v>
      </c>
    </row>
    <row r="1574" spans="1:14" s="158" customFormat="1" ht="18" customHeight="1" x14ac:dyDescent="0.25">
      <c r="A1574" s="181">
        <v>23623</v>
      </c>
      <c r="B1574" s="701" t="s">
        <v>14980</v>
      </c>
      <c r="C1574" s="181" t="s">
        <v>301</v>
      </c>
      <c r="D1574" s="181" t="s">
        <v>892</v>
      </c>
      <c r="E1574" s="181" t="s">
        <v>1959</v>
      </c>
      <c r="F1574" s="181" t="s">
        <v>304</v>
      </c>
      <c r="G1574" s="181" t="s">
        <v>140</v>
      </c>
      <c r="H1574" s="181" t="s">
        <v>7</v>
      </c>
      <c r="I1574" s="181" t="s">
        <v>301</v>
      </c>
      <c r="J1574" s="181">
        <v>424100</v>
      </c>
      <c r="K1574" s="181">
        <v>4</v>
      </c>
      <c r="L1574" s="181"/>
      <c r="M1574" s="181"/>
      <c r="N1574" s="596" t="s">
        <v>277</v>
      </c>
    </row>
    <row r="1575" spans="1:14" s="158" customFormat="1" ht="18" customHeight="1" x14ac:dyDescent="0.25">
      <c r="A1575" s="181">
        <v>23210</v>
      </c>
      <c r="B1575" s="701" t="s">
        <v>2505</v>
      </c>
      <c r="C1575" s="181" t="s">
        <v>301</v>
      </c>
      <c r="D1575" s="181" t="s">
        <v>892</v>
      </c>
      <c r="E1575" s="181" t="s">
        <v>1895</v>
      </c>
      <c r="F1575" s="181" t="s">
        <v>304</v>
      </c>
      <c r="G1575" s="181" t="s">
        <v>140</v>
      </c>
      <c r="H1575" s="181" t="s">
        <v>7</v>
      </c>
      <c r="I1575" s="181" t="s">
        <v>301</v>
      </c>
      <c r="J1575" s="181">
        <v>406486</v>
      </c>
      <c r="K1575" s="181">
        <v>1</v>
      </c>
      <c r="L1575" s="181"/>
      <c r="M1575" s="181"/>
      <c r="N1575" s="596" t="s">
        <v>277</v>
      </c>
    </row>
    <row r="1576" spans="1:14" s="158" customFormat="1" ht="18" customHeight="1" x14ac:dyDescent="0.25">
      <c r="A1576" s="181">
        <v>27345</v>
      </c>
      <c r="B1576" s="701">
        <v>218473</v>
      </c>
      <c r="C1576" s="181" t="s">
        <v>2506</v>
      </c>
      <c r="D1576" s="181" t="s">
        <v>892</v>
      </c>
      <c r="E1576" s="181" t="s">
        <v>2485</v>
      </c>
      <c r="F1576" s="181" t="s">
        <v>304</v>
      </c>
      <c r="G1576" s="181" t="s">
        <v>140</v>
      </c>
      <c r="H1576" s="181" t="s">
        <v>7</v>
      </c>
      <c r="I1576" s="181" t="s">
        <v>2507</v>
      </c>
      <c r="J1576" s="181">
        <v>393740</v>
      </c>
      <c r="K1576" s="181">
        <v>6</v>
      </c>
      <c r="L1576" s="181"/>
      <c r="M1576" s="181"/>
      <c r="N1576" s="596" t="s">
        <v>277</v>
      </c>
    </row>
    <row r="1577" spans="1:14" s="158" customFormat="1" ht="18" customHeight="1" x14ac:dyDescent="0.25">
      <c r="A1577" s="181">
        <v>22918</v>
      </c>
      <c r="B1577" s="701" t="s">
        <v>2509</v>
      </c>
      <c r="C1577" s="181" t="s">
        <v>2510</v>
      </c>
      <c r="D1577" s="181" t="s">
        <v>892</v>
      </c>
      <c r="E1577" s="181" t="s">
        <v>2498</v>
      </c>
      <c r="F1577" s="181" t="s">
        <v>304</v>
      </c>
      <c r="G1577" s="181" t="s">
        <v>140</v>
      </c>
      <c r="H1577" s="181" t="s">
        <v>7</v>
      </c>
      <c r="I1577" s="181" t="s">
        <v>2511</v>
      </c>
      <c r="J1577" s="181">
        <v>379830</v>
      </c>
      <c r="K1577" s="181">
        <v>9</v>
      </c>
      <c r="L1577" s="181"/>
      <c r="M1577" s="181"/>
      <c r="N1577" s="596" t="s">
        <v>277</v>
      </c>
    </row>
    <row r="1578" spans="1:14" s="158" customFormat="1" ht="18" customHeight="1" x14ac:dyDescent="0.25">
      <c r="A1578" s="181">
        <v>206</v>
      </c>
      <c r="B1578" s="701" t="s">
        <v>12079</v>
      </c>
      <c r="C1578" s="181" t="s">
        <v>12080</v>
      </c>
      <c r="D1578" s="181" t="s">
        <v>908</v>
      </c>
      <c r="E1578" s="181" t="s">
        <v>2225</v>
      </c>
      <c r="F1578" s="181" t="s">
        <v>577</v>
      </c>
      <c r="G1578" s="181" t="s">
        <v>697</v>
      </c>
      <c r="H1578" s="181" t="s">
        <v>5</v>
      </c>
      <c r="I1578" s="181" t="s">
        <v>301</v>
      </c>
      <c r="J1578" s="181">
        <v>3400</v>
      </c>
      <c r="K1578" s="181">
        <v>6</v>
      </c>
      <c r="L1578" s="181"/>
      <c r="M1578" s="181"/>
      <c r="N1578" s="596" t="s">
        <v>277</v>
      </c>
    </row>
    <row r="1579" spans="1:14" s="158" customFormat="1" ht="18" customHeight="1" x14ac:dyDescent="0.25">
      <c r="A1579" s="181">
        <v>65330</v>
      </c>
      <c r="B1579" s="701" t="s">
        <v>14184</v>
      </c>
      <c r="C1579" s="181" t="s">
        <v>14185</v>
      </c>
      <c r="D1579" s="181" t="s">
        <v>908</v>
      </c>
      <c r="E1579" s="181" t="s">
        <v>1884</v>
      </c>
      <c r="F1579" s="181" t="s">
        <v>577</v>
      </c>
      <c r="G1579" s="181" t="s">
        <v>697</v>
      </c>
      <c r="H1579" s="181" t="s">
        <v>5</v>
      </c>
      <c r="I1579" s="181" t="s">
        <v>301</v>
      </c>
      <c r="J1579" s="181">
        <v>3690</v>
      </c>
      <c r="K1579" s="181">
        <v>182</v>
      </c>
      <c r="L1579" s="181"/>
      <c r="M1579" s="181"/>
      <c r="N1579" s="596" t="s">
        <v>277</v>
      </c>
    </row>
    <row r="1580" spans="1:14" s="158" customFormat="1" ht="18" customHeight="1" x14ac:dyDescent="0.25">
      <c r="A1580" s="181">
        <v>67246</v>
      </c>
      <c r="B1580" s="701" t="s">
        <v>2512</v>
      </c>
      <c r="C1580" s="181" t="s">
        <v>2513</v>
      </c>
      <c r="D1580" s="181" t="s">
        <v>908</v>
      </c>
      <c r="E1580" s="181" t="s">
        <v>2087</v>
      </c>
      <c r="F1580" s="181" t="s">
        <v>577</v>
      </c>
      <c r="G1580" s="181" t="s">
        <v>697</v>
      </c>
      <c r="H1580" s="181" t="s">
        <v>5</v>
      </c>
      <c r="I1580" s="181" t="s">
        <v>301</v>
      </c>
      <c r="J1580" s="181">
        <v>3770</v>
      </c>
      <c r="K1580" s="181">
        <v>96</v>
      </c>
      <c r="L1580" s="181"/>
      <c r="M1580" s="181"/>
      <c r="N1580" s="596" t="s">
        <v>277</v>
      </c>
    </row>
    <row r="1581" spans="1:14" s="158" customFormat="1" ht="18" customHeight="1" x14ac:dyDescent="0.25">
      <c r="A1581" s="181">
        <v>65328</v>
      </c>
      <c r="B1581" s="701" t="s">
        <v>2514</v>
      </c>
      <c r="C1581" s="181" t="s">
        <v>2515</v>
      </c>
      <c r="D1581" s="181" t="s">
        <v>908</v>
      </c>
      <c r="E1581" s="181" t="s">
        <v>1913</v>
      </c>
      <c r="F1581" s="181" t="s">
        <v>577</v>
      </c>
      <c r="G1581" s="181" t="s">
        <v>697</v>
      </c>
      <c r="H1581" s="181" t="s">
        <v>5</v>
      </c>
      <c r="I1581" s="181" t="s">
        <v>2078</v>
      </c>
      <c r="J1581" s="181">
        <v>3980</v>
      </c>
      <c r="K1581" s="181">
        <v>40</v>
      </c>
      <c r="L1581" s="181"/>
      <c r="M1581" s="181"/>
      <c r="N1581" s="596" t="s">
        <v>277</v>
      </c>
    </row>
    <row r="1582" spans="1:14" s="158" customFormat="1" ht="18" customHeight="1" x14ac:dyDescent="0.25">
      <c r="A1582" s="181">
        <v>15039</v>
      </c>
      <c r="B1582" s="701" t="s">
        <v>12081</v>
      </c>
      <c r="C1582" s="181" t="s">
        <v>301</v>
      </c>
      <c r="D1582" s="181" t="s">
        <v>908</v>
      </c>
      <c r="E1582" s="181" t="s">
        <v>2439</v>
      </c>
      <c r="F1582" s="181" t="s">
        <v>577</v>
      </c>
      <c r="G1582" s="181" t="s">
        <v>697</v>
      </c>
      <c r="H1582" s="181" t="s">
        <v>5</v>
      </c>
      <c r="I1582" s="181" t="s">
        <v>2516</v>
      </c>
      <c r="J1582" s="181">
        <v>3960</v>
      </c>
      <c r="K1582" s="181">
        <v>29</v>
      </c>
      <c r="L1582" s="181"/>
      <c r="M1582" s="181"/>
      <c r="N1582" s="596" t="s">
        <v>277</v>
      </c>
    </row>
    <row r="1583" spans="1:14" s="158" customFormat="1" ht="18" customHeight="1" x14ac:dyDescent="0.25">
      <c r="A1583" s="181">
        <v>7426</v>
      </c>
      <c r="B1583" s="701" t="s">
        <v>12082</v>
      </c>
      <c r="C1583" s="181" t="s">
        <v>301</v>
      </c>
      <c r="D1583" s="181" t="s">
        <v>911</v>
      </c>
      <c r="E1583" s="181" t="s">
        <v>1884</v>
      </c>
      <c r="F1583" s="181" t="s">
        <v>304</v>
      </c>
      <c r="G1583" s="181" t="s">
        <v>697</v>
      </c>
      <c r="H1583" s="181" t="s">
        <v>5</v>
      </c>
      <c r="I1583" s="181" t="s">
        <v>301</v>
      </c>
      <c r="J1583" s="181">
        <v>3720</v>
      </c>
      <c r="K1583" s="181">
        <v>16</v>
      </c>
      <c r="L1583" s="181"/>
      <c r="M1583" s="181"/>
      <c r="N1583" s="596" t="s">
        <v>277</v>
      </c>
    </row>
    <row r="1584" spans="1:14" s="158" customFormat="1" ht="18" customHeight="1" x14ac:dyDescent="0.25">
      <c r="A1584" s="181">
        <v>3178</v>
      </c>
      <c r="B1584" s="701" t="s">
        <v>2517</v>
      </c>
      <c r="C1584" s="181" t="s">
        <v>2518</v>
      </c>
      <c r="D1584" s="181" t="s">
        <v>914</v>
      </c>
      <c r="E1584" s="181" t="s">
        <v>1958</v>
      </c>
      <c r="F1584" s="181" t="s">
        <v>304</v>
      </c>
      <c r="G1584" s="181" t="s">
        <v>916</v>
      </c>
      <c r="H1584" s="181" t="s">
        <v>7</v>
      </c>
      <c r="I1584" s="181" t="s">
        <v>2234</v>
      </c>
      <c r="J1584" s="181">
        <v>5970</v>
      </c>
      <c r="K1584" s="181">
        <v>25</v>
      </c>
      <c r="L1584" s="181"/>
      <c r="M1584" s="181"/>
      <c r="N1584" s="596" t="s">
        <v>277</v>
      </c>
    </row>
    <row r="1585" spans="1:14" s="158" customFormat="1" ht="18" customHeight="1" x14ac:dyDescent="0.25">
      <c r="A1585" s="181">
        <v>7538</v>
      </c>
      <c r="B1585" s="701" t="s">
        <v>2519</v>
      </c>
      <c r="C1585" s="181" t="s">
        <v>301</v>
      </c>
      <c r="D1585" s="181" t="s">
        <v>914</v>
      </c>
      <c r="E1585" s="181" t="s">
        <v>2079</v>
      </c>
      <c r="F1585" s="181" t="s">
        <v>304</v>
      </c>
      <c r="G1585" s="181" t="s">
        <v>916</v>
      </c>
      <c r="H1585" s="181" t="s">
        <v>7</v>
      </c>
      <c r="I1585" s="181" t="s">
        <v>301</v>
      </c>
      <c r="J1585" s="181">
        <v>6830</v>
      </c>
      <c r="K1585" s="181">
        <v>57</v>
      </c>
      <c r="L1585" s="181"/>
      <c r="M1585" s="181"/>
      <c r="N1585" s="596" t="s">
        <v>277</v>
      </c>
    </row>
    <row r="1586" spans="1:14" s="158" customFormat="1" ht="18" customHeight="1" x14ac:dyDescent="0.25">
      <c r="A1586" s="181">
        <v>8581</v>
      </c>
      <c r="B1586" s="701" t="s">
        <v>2520</v>
      </c>
      <c r="C1586" s="181" t="s">
        <v>301</v>
      </c>
      <c r="D1586" s="181" t="s">
        <v>914</v>
      </c>
      <c r="E1586" s="181" t="s">
        <v>1895</v>
      </c>
      <c r="F1586" s="181" t="s">
        <v>304</v>
      </c>
      <c r="G1586" s="181" t="s">
        <v>916</v>
      </c>
      <c r="H1586" s="181" t="s">
        <v>11261</v>
      </c>
      <c r="I1586" s="181" t="s">
        <v>301</v>
      </c>
      <c r="J1586" s="181">
        <v>13940</v>
      </c>
      <c r="K1586" s="181">
        <v>14</v>
      </c>
      <c r="L1586" s="181"/>
      <c r="M1586" s="181"/>
      <c r="N1586" s="596" t="s">
        <v>277</v>
      </c>
    </row>
    <row r="1587" spans="1:14" s="158" customFormat="1" ht="18" customHeight="1" x14ac:dyDescent="0.25">
      <c r="A1587" s="181">
        <v>3072</v>
      </c>
      <c r="B1587" s="701" t="s">
        <v>2523</v>
      </c>
      <c r="C1587" s="181" t="s">
        <v>2524</v>
      </c>
      <c r="D1587" s="181" t="s">
        <v>918</v>
      </c>
      <c r="E1587" s="181" t="s">
        <v>2525</v>
      </c>
      <c r="F1587" s="181" t="s">
        <v>304</v>
      </c>
      <c r="G1587" s="181" t="s">
        <v>916</v>
      </c>
      <c r="H1587" s="181" t="s">
        <v>7</v>
      </c>
      <c r="I1587" s="181" t="s">
        <v>2526</v>
      </c>
      <c r="J1587" s="181">
        <v>27940</v>
      </c>
      <c r="K1587" s="181">
        <v>6</v>
      </c>
      <c r="L1587" s="181"/>
      <c r="M1587" s="181"/>
      <c r="N1587" s="596" t="s">
        <v>277</v>
      </c>
    </row>
    <row r="1588" spans="1:14" s="158" customFormat="1" ht="18" customHeight="1" x14ac:dyDescent="0.25">
      <c r="A1588" s="181">
        <v>2556</v>
      </c>
      <c r="B1588" s="701" t="s">
        <v>11566</v>
      </c>
      <c r="C1588" s="181" t="s">
        <v>11567</v>
      </c>
      <c r="D1588" s="181" t="s">
        <v>918</v>
      </c>
      <c r="E1588" s="181" t="s">
        <v>3529</v>
      </c>
      <c r="F1588" s="181" t="s">
        <v>304</v>
      </c>
      <c r="G1588" s="181" t="s">
        <v>916</v>
      </c>
      <c r="H1588" s="181" t="s">
        <v>7</v>
      </c>
      <c r="I1588" s="181" t="s">
        <v>11568</v>
      </c>
      <c r="J1588" s="181">
        <v>33420</v>
      </c>
      <c r="K1588" s="181">
        <v>39</v>
      </c>
      <c r="L1588" s="181"/>
      <c r="M1588" s="181"/>
      <c r="N1588" s="596" t="s">
        <v>277</v>
      </c>
    </row>
    <row r="1589" spans="1:14" s="158" customFormat="1" ht="18" customHeight="1" x14ac:dyDescent="0.25">
      <c r="A1589" s="181">
        <v>14472</v>
      </c>
      <c r="B1589" s="701" t="s">
        <v>2528</v>
      </c>
      <c r="C1589" s="181" t="s">
        <v>2529</v>
      </c>
      <c r="D1589" s="181" t="s">
        <v>918</v>
      </c>
      <c r="E1589" s="181" t="s">
        <v>2530</v>
      </c>
      <c r="F1589" s="181" t="s">
        <v>304</v>
      </c>
      <c r="G1589" s="181" t="s">
        <v>916</v>
      </c>
      <c r="H1589" s="181" t="s">
        <v>7</v>
      </c>
      <c r="I1589" s="181" t="s">
        <v>301</v>
      </c>
      <c r="J1589" s="181">
        <v>39720</v>
      </c>
      <c r="K1589" s="181">
        <v>13</v>
      </c>
      <c r="L1589" s="181"/>
      <c r="M1589" s="181"/>
      <c r="N1589" s="596" t="s">
        <v>277</v>
      </c>
    </row>
    <row r="1590" spans="1:14" s="158" customFormat="1" ht="18" customHeight="1" x14ac:dyDescent="0.25">
      <c r="A1590" s="181">
        <v>7281</v>
      </c>
      <c r="B1590" s="701" t="s">
        <v>2531</v>
      </c>
      <c r="C1590" s="181" t="s">
        <v>2532</v>
      </c>
      <c r="D1590" s="181" t="s">
        <v>918</v>
      </c>
      <c r="E1590" s="181" t="s">
        <v>11569</v>
      </c>
      <c r="F1590" s="181" t="s">
        <v>304</v>
      </c>
      <c r="G1590" s="181" t="s">
        <v>916</v>
      </c>
      <c r="H1590" s="181" t="s">
        <v>7</v>
      </c>
      <c r="I1590" s="181" t="s">
        <v>11570</v>
      </c>
      <c r="J1590" s="181">
        <v>61300</v>
      </c>
      <c r="K1590" s="181">
        <v>3</v>
      </c>
      <c r="L1590" s="181"/>
      <c r="M1590" s="181"/>
      <c r="N1590" s="596" t="s">
        <v>277</v>
      </c>
    </row>
    <row r="1591" spans="1:14" s="158" customFormat="1" ht="18" customHeight="1" x14ac:dyDescent="0.25">
      <c r="A1591" s="181">
        <v>30490</v>
      </c>
      <c r="B1591" s="701" t="s">
        <v>11571</v>
      </c>
      <c r="C1591" s="181" t="s">
        <v>301</v>
      </c>
      <c r="D1591" s="181" t="s">
        <v>918</v>
      </c>
      <c r="E1591" s="181" t="s">
        <v>11572</v>
      </c>
      <c r="F1591" s="181" t="s">
        <v>304</v>
      </c>
      <c r="G1591" s="181" t="s">
        <v>916</v>
      </c>
      <c r="H1591" s="181" t="s">
        <v>7</v>
      </c>
      <c r="I1591" s="181" t="s">
        <v>11573</v>
      </c>
      <c r="J1591" s="181">
        <v>45760</v>
      </c>
      <c r="K1591" s="181">
        <v>1</v>
      </c>
      <c r="L1591" s="181"/>
      <c r="M1591" s="181"/>
      <c r="N1591" s="596" t="s">
        <v>277</v>
      </c>
    </row>
    <row r="1592" spans="1:14" s="158" customFormat="1" ht="18" customHeight="1" x14ac:dyDescent="0.25">
      <c r="A1592" s="181">
        <v>14722</v>
      </c>
      <c r="B1592" s="701" t="s">
        <v>11574</v>
      </c>
      <c r="C1592" s="181" t="s">
        <v>11575</v>
      </c>
      <c r="D1592" s="181" t="s">
        <v>11523</v>
      </c>
      <c r="E1592" s="181" t="s">
        <v>2525</v>
      </c>
      <c r="F1592" s="181" t="s">
        <v>304</v>
      </c>
      <c r="G1592" s="181" t="s">
        <v>916</v>
      </c>
      <c r="H1592" s="181" t="s">
        <v>7</v>
      </c>
      <c r="I1592" s="181" t="s">
        <v>2526</v>
      </c>
      <c r="J1592" s="181">
        <v>39380</v>
      </c>
      <c r="K1592" s="181">
        <v>18</v>
      </c>
      <c r="L1592" s="181"/>
      <c r="M1592" s="181"/>
      <c r="N1592" s="596" t="s">
        <v>277</v>
      </c>
    </row>
    <row r="1593" spans="1:14" s="158" customFormat="1" ht="18" customHeight="1" x14ac:dyDescent="0.25">
      <c r="A1593" s="181">
        <v>2690</v>
      </c>
      <c r="B1593" s="701" t="s">
        <v>14981</v>
      </c>
      <c r="C1593" s="181" t="s">
        <v>14982</v>
      </c>
      <c r="D1593" s="181" t="s">
        <v>923</v>
      </c>
      <c r="E1593" s="181" t="s">
        <v>1888</v>
      </c>
      <c r="F1593" s="181" t="s">
        <v>304</v>
      </c>
      <c r="G1593" s="181" t="s">
        <v>697</v>
      </c>
      <c r="H1593" s="181" t="s">
        <v>5</v>
      </c>
      <c r="I1593" s="181" t="s">
        <v>301</v>
      </c>
      <c r="J1593" s="181">
        <v>4730</v>
      </c>
      <c r="K1593" s="181">
        <v>14</v>
      </c>
      <c r="L1593" s="181"/>
      <c r="M1593" s="181"/>
      <c r="N1593" s="596" t="s">
        <v>277</v>
      </c>
    </row>
    <row r="1594" spans="1:14" s="158" customFormat="1" ht="18" customHeight="1" x14ac:dyDescent="0.25">
      <c r="A1594" s="181">
        <v>17996</v>
      </c>
      <c r="B1594" s="701" t="s">
        <v>12083</v>
      </c>
      <c r="C1594" s="181" t="s">
        <v>12084</v>
      </c>
      <c r="D1594" s="181" t="s">
        <v>12085</v>
      </c>
      <c r="E1594" s="181" t="s">
        <v>1888</v>
      </c>
      <c r="F1594" s="181" t="s">
        <v>304</v>
      </c>
      <c r="G1594" s="181" t="s">
        <v>697</v>
      </c>
      <c r="H1594" s="181" t="s">
        <v>5</v>
      </c>
      <c r="I1594" s="181" t="s">
        <v>301</v>
      </c>
      <c r="J1594" s="181">
        <v>8990</v>
      </c>
      <c r="K1594" s="181">
        <v>26</v>
      </c>
      <c r="L1594" s="181"/>
      <c r="M1594" s="181"/>
      <c r="N1594" s="596" t="s">
        <v>277</v>
      </c>
    </row>
    <row r="1595" spans="1:14" s="158" customFormat="1" ht="18" customHeight="1" x14ac:dyDescent="0.25">
      <c r="A1595" s="181">
        <v>2377</v>
      </c>
      <c r="B1595" s="701" t="s">
        <v>2534</v>
      </c>
      <c r="C1595" s="181" t="s">
        <v>2535</v>
      </c>
      <c r="D1595" s="181" t="s">
        <v>927</v>
      </c>
      <c r="E1595" s="181" t="s">
        <v>1958</v>
      </c>
      <c r="F1595" s="181" t="s">
        <v>304</v>
      </c>
      <c r="G1595" s="181" t="s">
        <v>916</v>
      </c>
      <c r="H1595" s="181" t="s">
        <v>7</v>
      </c>
      <c r="I1595" s="181" t="s">
        <v>2234</v>
      </c>
      <c r="J1595" s="181">
        <v>6150</v>
      </c>
      <c r="K1595" s="181">
        <v>13</v>
      </c>
      <c r="L1595" s="181"/>
      <c r="M1595" s="181"/>
      <c r="N1595" s="596" t="s">
        <v>277</v>
      </c>
    </row>
    <row r="1596" spans="1:14" s="158" customFormat="1" ht="18" customHeight="1" x14ac:dyDescent="0.25">
      <c r="A1596" s="181">
        <v>2478</v>
      </c>
      <c r="B1596" s="701" t="s">
        <v>2537</v>
      </c>
      <c r="C1596" s="181" t="s">
        <v>2538</v>
      </c>
      <c r="D1596" s="181" t="s">
        <v>927</v>
      </c>
      <c r="E1596" s="181" t="s">
        <v>2079</v>
      </c>
      <c r="F1596" s="181" t="s">
        <v>304</v>
      </c>
      <c r="G1596" s="181" t="s">
        <v>916</v>
      </c>
      <c r="H1596" s="181" t="s">
        <v>7</v>
      </c>
      <c r="I1596" s="181" t="s">
        <v>301</v>
      </c>
      <c r="J1596" s="181">
        <v>5550</v>
      </c>
      <c r="K1596" s="181">
        <v>3</v>
      </c>
      <c r="L1596" s="181"/>
      <c r="M1596" s="181"/>
      <c r="N1596" s="596" t="s">
        <v>277</v>
      </c>
    </row>
    <row r="1597" spans="1:14" s="158" customFormat="1" ht="18" customHeight="1" x14ac:dyDescent="0.25">
      <c r="A1597" s="181">
        <v>24189</v>
      </c>
      <c r="B1597" s="701" t="s">
        <v>2541</v>
      </c>
      <c r="C1597" s="181" t="s">
        <v>2542</v>
      </c>
      <c r="D1597" s="181" t="s">
        <v>931</v>
      </c>
      <c r="E1597" s="181" t="s">
        <v>2527</v>
      </c>
      <c r="F1597" s="181" t="s">
        <v>304</v>
      </c>
      <c r="G1597" s="181" t="s">
        <v>916</v>
      </c>
      <c r="H1597" s="181" t="s">
        <v>7</v>
      </c>
      <c r="I1597" s="181" t="s">
        <v>301</v>
      </c>
      <c r="J1597" s="181">
        <v>10340</v>
      </c>
      <c r="K1597" s="181">
        <v>63</v>
      </c>
      <c r="L1597" s="181"/>
      <c r="M1597" s="181"/>
      <c r="N1597" s="596" t="s">
        <v>277</v>
      </c>
    </row>
    <row r="1598" spans="1:14" s="158" customFormat="1" ht="18" customHeight="1" x14ac:dyDescent="0.25">
      <c r="A1598" s="181">
        <v>24190</v>
      </c>
      <c r="B1598" s="701" t="s">
        <v>2543</v>
      </c>
      <c r="C1598" s="181" t="s">
        <v>2544</v>
      </c>
      <c r="D1598" s="181" t="s">
        <v>931</v>
      </c>
      <c r="E1598" s="181" t="s">
        <v>2441</v>
      </c>
      <c r="F1598" s="181" t="s">
        <v>304</v>
      </c>
      <c r="G1598" s="181" t="s">
        <v>916</v>
      </c>
      <c r="H1598" s="181" t="s">
        <v>7</v>
      </c>
      <c r="I1598" s="181" t="s">
        <v>301</v>
      </c>
      <c r="J1598" s="181">
        <v>11650</v>
      </c>
      <c r="K1598" s="181">
        <v>9</v>
      </c>
      <c r="L1598" s="181"/>
      <c r="M1598" s="181"/>
      <c r="N1598" s="596" t="s">
        <v>277</v>
      </c>
    </row>
    <row r="1599" spans="1:14" s="158" customFormat="1" ht="18" customHeight="1" x14ac:dyDescent="0.25">
      <c r="A1599" s="181">
        <v>20774</v>
      </c>
      <c r="B1599" s="701" t="s">
        <v>2545</v>
      </c>
      <c r="C1599" s="181" t="s">
        <v>2546</v>
      </c>
      <c r="D1599" s="181" t="s">
        <v>931</v>
      </c>
      <c r="E1599" s="181" t="s">
        <v>2547</v>
      </c>
      <c r="F1599" s="181" t="s">
        <v>304</v>
      </c>
      <c r="G1599" s="181" t="s">
        <v>916</v>
      </c>
      <c r="H1599" s="181" t="s">
        <v>7</v>
      </c>
      <c r="I1599" s="181" t="s">
        <v>2548</v>
      </c>
      <c r="J1599" s="181">
        <v>46200</v>
      </c>
      <c r="K1599" s="181">
        <v>17</v>
      </c>
      <c r="L1599" s="181"/>
      <c r="M1599" s="181"/>
      <c r="N1599" s="596" t="s">
        <v>277</v>
      </c>
    </row>
    <row r="1600" spans="1:14" s="158" customFormat="1" ht="18" customHeight="1" x14ac:dyDescent="0.25">
      <c r="A1600" s="181">
        <v>2262</v>
      </c>
      <c r="B1600" s="701" t="s">
        <v>11577</v>
      </c>
      <c r="C1600" s="181" t="s">
        <v>11578</v>
      </c>
      <c r="D1600" s="181" t="s">
        <v>931</v>
      </c>
      <c r="E1600" s="181" t="s">
        <v>1895</v>
      </c>
      <c r="F1600" s="181" t="s">
        <v>304</v>
      </c>
      <c r="G1600" s="181" t="s">
        <v>916</v>
      </c>
      <c r="H1600" s="181" t="s">
        <v>7</v>
      </c>
      <c r="I1600" s="181" t="s">
        <v>301</v>
      </c>
      <c r="J1600" s="181">
        <v>23090</v>
      </c>
      <c r="K1600" s="181">
        <v>18</v>
      </c>
      <c r="L1600" s="181"/>
      <c r="M1600" s="181"/>
      <c r="N1600" s="596" t="s">
        <v>277</v>
      </c>
    </row>
    <row r="1601" spans="1:14" s="158" customFormat="1" ht="18" customHeight="1" x14ac:dyDescent="0.25">
      <c r="A1601" s="181">
        <v>23233</v>
      </c>
      <c r="B1601" s="701" t="s">
        <v>2549</v>
      </c>
      <c r="C1601" s="181" t="s">
        <v>2550</v>
      </c>
      <c r="D1601" s="181" t="s">
        <v>931</v>
      </c>
      <c r="E1601" s="181" t="s">
        <v>2539</v>
      </c>
      <c r="F1601" s="181" t="s">
        <v>304</v>
      </c>
      <c r="G1601" s="181" t="s">
        <v>916</v>
      </c>
      <c r="H1601" s="181" t="s">
        <v>7</v>
      </c>
      <c r="I1601" s="181" t="s">
        <v>301</v>
      </c>
      <c r="J1601" s="181">
        <v>21460</v>
      </c>
      <c r="K1601" s="181">
        <v>82</v>
      </c>
      <c r="L1601" s="181"/>
      <c r="M1601" s="181"/>
      <c r="N1601" s="596" t="s">
        <v>277</v>
      </c>
    </row>
    <row r="1602" spans="1:14" s="158" customFormat="1" ht="18" customHeight="1" x14ac:dyDescent="0.25">
      <c r="A1602" s="181">
        <v>2201</v>
      </c>
      <c r="B1602" s="701" t="s">
        <v>11579</v>
      </c>
      <c r="C1602" s="181" t="s">
        <v>11580</v>
      </c>
      <c r="D1602" s="181" t="s">
        <v>933</v>
      </c>
      <c r="E1602" s="181" t="s">
        <v>1888</v>
      </c>
      <c r="F1602" s="181" t="s">
        <v>304</v>
      </c>
      <c r="G1602" s="181" t="s">
        <v>916</v>
      </c>
      <c r="H1602" s="181" t="s">
        <v>7</v>
      </c>
      <c r="I1602" s="181" t="s">
        <v>11581</v>
      </c>
      <c r="J1602" s="181">
        <v>10190</v>
      </c>
      <c r="K1602" s="181">
        <v>9</v>
      </c>
      <c r="L1602" s="181"/>
      <c r="M1602" s="181"/>
      <c r="N1602" s="596" t="s">
        <v>277</v>
      </c>
    </row>
    <row r="1603" spans="1:14" s="158" customFormat="1" ht="18" customHeight="1" x14ac:dyDescent="0.25">
      <c r="A1603" s="181">
        <v>2323</v>
      </c>
      <c r="B1603" s="701" t="s">
        <v>11583</v>
      </c>
      <c r="C1603" s="181" t="s">
        <v>11584</v>
      </c>
      <c r="D1603" s="181" t="s">
        <v>933</v>
      </c>
      <c r="E1603" s="181" t="s">
        <v>2322</v>
      </c>
      <c r="F1603" s="181" t="s">
        <v>304</v>
      </c>
      <c r="G1603" s="181" t="s">
        <v>916</v>
      </c>
      <c r="H1603" s="181" t="s">
        <v>7</v>
      </c>
      <c r="I1603" s="181" t="s">
        <v>1133</v>
      </c>
      <c r="J1603" s="181">
        <v>16320</v>
      </c>
      <c r="K1603" s="181">
        <v>52</v>
      </c>
      <c r="L1603" s="181"/>
      <c r="M1603" s="181"/>
      <c r="N1603" s="596" t="s">
        <v>277</v>
      </c>
    </row>
    <row r="1604" spans="1:14" s="158" customFormat="1" ht="18" customHeight="1" x14ac:dyDescent="0.25">
      <c r="A1604" s="181">
        <v>23229</v>
      </c>
      <c r="B1604" s="701" t="s">
        <v>11585</v>
      </c>
      <c r="C1604" s="181" t="s">
        <v>11586</v>
      </c>
      <c r="D1604" s="181" t="s">
        <v>933</v>
      </c>
      <c r="E1604" s="181" t="s">
        <v>2539</v>
      </c>
      <c r="F1604" s="181" t="s">
        <v>304</v>
      </c>
      <c r="G1604" s="181" t="s">
        <v>916</v>
      </c>
      <c r="H1604" s="181" t="s">
        <v>7</v>
      </c>
      <c r="I1604" s="181" t="s">
        <v>301</v>
      </c>
      <c r="J1604" s="181">
        <v>23200</v>
      </c>
      <c r="K1604" s="181">
        <v>14</v>
      </c>
      <c r="L1604" s="181"/>
      <c r="M1604" s="181"/>
      <c r="N1604" s="596" t="s">
        <v>277</v>
      </c>
    </row>
    <row r="1605" spans="1:14" s="158" customFormat="1" ht="18" customHeight="1" x14ac:dyDescent="0.25">
      <c r="A1605" s="181">
        <v>2303</v>
      </c>
      <c r="B1605" s="701" t="s">
        <v>11587</v>
      </c>
      <c r="C1605" s="181" t="s">
        <v>11588</v>
      </c>
      <c r="D1605" s="181" t="s">
        <v>933</v>
      </c>
      <c r="E1605" s="181" t="s">
        <v>11589</v>
      </c>
      <c r="F1605" s="181" t="s">
        <v>304</v>
      </c>
      <c r="G1605" s="181" t="s">
        <v>916</v>
      </c>
      <c r="H1605" s="181" t="s">
        <v>7</v>
      </c>
      <c r="I1605" s="181" t="s">
        <v>11576</v>
      </c>
      <c r="J1605" s="181">
        <v>13620</v>
      </c>
      <c r="K1605" s="181">
        <v>59</v>
      </c>
      <c r="L1605" s="181"/>
      <c r="M1605" s="181"/>
      <c r="N1605" s="596" t="s">
        <v>277</v>
      </c>
    </row>
    <row r="1606" spans="1:14" s="158" customFormat="1" ht="18" customHeight="1" x14ac:dyDescent="0.25">
      <c r="A1606" s="181">
        <v>22025</v>
      </c>
      <c r="B1606" s="701" t="s">
        <v>11590</v>
      </c>
      <c r="C1606" s="181" t="s">
        <v>11591</v>
      </c>
      <c r="D1606" s="181" t="s">
        <v>933</v>
      </c>
      <c r="E1606" s="181" t="s">
        <v>11592</v>
      </c>
      <c r="F1606" s="181" t="s">
        <v>304</v>
      </c>
      <c r="G1606" s="181" t="s">
        <v>916</v>
      </c>
      <c r="H1606" s="181" t="s">
        <v>7</v>
      </c>
      <c r="I1606" s="181" t="s">
        <v>2234</v>
      </c>
      <c r="J1606" s="181">
        <v>21160</v>
      </c>
      <c r="K1606" s="181">
        <v>200</v>
      </c>
      <c r="L1606" s="181"/>
      <c r="M1606" s="181"/>
      <c r="N1606" s="596" t="s">
        <v>277</v>
      </c>
    </row>
    <row r="1607" spans="1:14" s="158" customFormat="1" ht="18" customHeight="1" x14ac:dyDescent="0.25">
      <c r="A1607" s="181">
        <v>18264</v>
      </c>
      <c r="B1607" s="701" t="s">
        <v>12086</v>
      </c>
      <c r="C1607" s="181" t="s">
        <v>12087</v>
      </c>
      <c r="D1607" s="181" t="s">
        <v>935</v>
      </c>
      <c r="E1607" s="181" t="s">
        <v>2227</v>
      </c>
      <c r="F1607" s="181" t="s">
        <v>304</v>
      </c>
      <c r="G1607" s="181" t="s">
        <v>697</v>
      </c>
      <c r="H1607" s="181" t="s">
        <v>5</v>
      </c>
      <c r="I1607" s="181" t="s">
        <v>2231</v>
      </c>
      <c r="J1607" s="181">
        <v>2660</v>
      </c>
      <c r="K1607" s="181">
        <v>5</v>
      </c>
      <c r="L1607" s="181"/>
      <c r="M1607" s="181"/>
      <c r="N1607" s="596" t="s">
        <v>277</v>
      </c>
    </row>
    <row r="1608" spans="1:14" s="158" customFormat="1" ht="18" customHeight="1" x14ac:dyDescent="0.25">
      <c r="A1608" s="181">
        <v>2166</v>
      </c>
      <c r="B1608" s="701" t="s">
        <v>18034</v>
      </c>
      <c r="C1608" s="181" t="s">
        <v>18035</v>
      </c>
      <c r="D1608" s="181" t="s">
        <v>4679</v>
      </c>
      <c r="E1608" s="181" t="s">
        <v>1888</v>
      </c>
      <c r="F1608" s="181" t="s">
        <v>577</v>
      </c>
      <c r="G1608" s="181" t="s">
        <v>916</v>
      </c>
      <c r="H1608" s="181" t="s">
        <v>7</v>
      </c>
      <c r="I1608" s="181" t="s">
        <v>301</v>
      </c>
      <c r="J1608" s="181">
        <v>126230</v>
      </c>
      <c r="K1608" s="181">
        <v>1</v>
      </c>
      <c r="L1608" s="181"/>
      <c r="M1608" s="181"/>
      <c r="N1608" s="596" t="s">
        <v>277</v>
      </c>
    </row>
    <row r="1609" spans="1:14" s="158" customFormat="1" ht="18" customHeight="1" x14ac:dyDescent="0.25">
      <c r="A1609" s="181">
        <v>2165</v>
      </c>
      <c r="B1609" s="701" t="s">
        <v>11593</v>
      </c>
      <c r="C1609" s="181" t="s">
        <v>11594</v>
      </c>
      <c r="D1609" s="181" t="s">
        <v>4679</v>
      </c>
      <c r="E1609" s="181" t="s">
        <v>2724</v>
      </c>
      <c r="F1609" s="181" t="s">
        <v>577</v>
      </c>
      <c r="G1609" s="181" t="s">
        <v>916</v>
      </c>
      <c r="H1609" s="181" t="s">
        <v>7</v>
      </c>
      <c r="I1609" s="181" t="s">
        <v>301</v>
      </c>
      <c r="J1609" s="181">
        <v>165480</v>
      </c>
      <c r="K1609" s="181">
        <v>16</v>
      </c>
      <c r="L1609" s="181"/>
      <c r="M1609" s="181"/>
      <c r="N1609" s="596" t="s">
        <v>277</v>
      </c>
    </row>
    <row r="1610" spans="1:14" s="158" customFormat="1" ht="18" customHeight="1" x14ac:dyDescent="0.25">
      <c r="A1610" s="181">
        <v>26829</v>
      </c>
      <c r="B1610" s="701" t="s">
        <v>11195</v>
      </c>
      <c r="C1610" s="181" t="s">
        <v>301</v>
      </c>
      <c r="D1610" s="181" t="s">
        <v>937</v>
      </c>
      <c r="E1610" s="181" t="s">
        <v>11196</v>
      </c>
      <c r="F1610" s="181" t="s">
        <v>304</v>
      </c>
      <c r="G1610" s="181" t="s">
        <v>938</v>
      </c>
      <c r="H1610" s="181" t="s">
        <v>5</v>
      </c>
      <c r="I1610" s="181" t="s">
        <v>11197</v>
      </c>
      <c r="J1610" s="181">
        <v>106320</v>
      </c>
      <c r="K1610" s="181">
        <v>12</v>
      </c>
      <c r="L1610" s="181"/>
      <c r="M1610" s="181"/>
      <c r="N1610" s="596" t="s">
        <v>277</v>
      </c>
    </row>
    <row r="1611" spans="1:14" s="158" customFormat="1" ht="18" customHeight="1" x14ac:dyDescent="0.25">
      <c r="A1611" s="181">
        <v>18685</v>
      </c>
      <c r="B1611" s="701" t="s">
        <v>2552</v>
      </c>
      <c r="C1611" s="181" t="s">
        <v>2553</v>
      </c>
      <c r="D1611" s="181" t="s">
        <v>937</v>
      </c>
      <c r="E1611" s="181" t="s">
        <v>1888</v>
      </c>
      <c r="F1611" s="181" t="s">
        <v>304</v>
      </c>
      <c r="G1611" s="181" t="s">
        <v>938</v>
      </c>
      <c r="H1611" s="181" t="s">
        <v>5</v>
      </c>
      <c r="I1611" s="181" t="s">
        <v>2554</v>
      </c>
      <c r="J1611" s="181">
        <v>101020</v>
      </c>
      <c r="K1611" s="181">
        <v>4</v>
      </c>
      <c r="L1611" s="181"/>
      <c r="M1611" s="181"/>
      <c r="N1611" s="596" t="s">
        <v>277</v>
      </c>
    </row>
    <row r="1612" spans="1:14" s="158" customFormat="1" ht="18" customHeight="1" x14ac:dyDescent="0.25">
      <c r="A1612" s="181">
        <v>65365</v>
      </c>
      <c r="B1612" s="701" t="s">
        <v>14983</v>
      </c>
      <c r="C1612" s="181" t="s">
        <v>14984</v>
      </c>
      <c r="D1612" s="181" t="s">
        <v>937</v>
      </c>
      <c r="E1612" s="181" t="s">
        <v>2075</v>
      </c>
      <c r="F1612" s="181" t="s">
        <v>304</v>
      </c>
      <c r="G1612" s="181" t="s">
        <v>938</v>
      </c>
      <c r="H1612" s="181" t="s">
        <v>5</v>
      </c>
      <c r="I1612" s="181" t="s">
        <v>14985</v>
      </c>
      <c r="J1612" s="181">
        <v>119960</v>
      </c>
      <c r="K1612" s="181">
        <v>2</v>
      </c>
      <c r="L1612" s="181"/>
      <c r="M1612" s="181"/>
      <c r="N1612" s="596" t="s">
        <v>277</v>
      </c>
    </row>
    <row r="1613" spans="1:14" s="158" customFormat="1" ht="18" customHeight="1" x14ac:dyDescent="0.25">
      <c r="A1613" s="181">
        <v>7208</v>
      </c>
      <c r="B1613" s="701" t="s">
        <v>14986</v>
      </c>
      <c r="C1613" s="181" t="s">
        <v>14987</v>
      </c>
      <c r="D1613" s="181" t="s">
        <v>937</v>
      </c>
      <c r="E1613" s="181" t="s">
        <v>2536</v>
      </c>
      <c r="F1613" s="181" t="s">
        <v>304</v>
      </c>
      <c r="G1613" s="181" t="s">
        <v>938</v>
      </c>
      <c r="H1613" s="181" t="s">
        <v>5</v>
      </c>
      <c r="I1613" s="181" t="s">
        <v>14988</v>
      </c>
      <c r="J1613" s="181">
        <v>126270</v>
      </c>
      <c r="K1613" s="181">
        <v>4</v>
      </c>
      <c r="L1613" s="181"/>
      <c r="M1613" s="181"/>
      <c r="N1613" s="596" t="s">
        <v>277</v>
      </c>
    </row>
    <row r="1614" spans="1:14" s="158" customFormat="1" ht="18" customHeight="1" x14ac:dyDescent="0.25">
      <c r="A1614" s="181">
        <v>23364</v>
      </c>
      <c r="B1614" s="701" t="s">
        <v>11198</v>
      </c>
      <c r="C1614" s="181" t="s">
        <v>11199</v>
      </c>
      <c r="D1614" s="181" t="s">
        <v>937</v>
      </c>
      <c r="E1614" s="181" t="s">
        <v>11200</v>
      </c>
      <c r="F1614" s="181" t="s">
        <v>304</v>
      </c>
      <c r="G1614" s="181" t="s">
        <v>938</v>
      </c>
      <c r="H1614" s="181" t="s">
        <v>5</v>
      </c>
      <c r="I1614" s="181" t="s">
        <v>11201</v>
      </c>
      <c r="J1614" s="181">
        <v>157840</v>
      </c>
      <c r="K1614" s="181">
        <v>4</v>
      </c>
      <c r="L1614" s="181"/>
      <c r="M1614" s="181"/>
      <c r="N1614" s="596" t="s">
        <v>277</v>
      </c>
    </row>
    <row r="1615" spans="1:14" s="158" customFormat="1" ht="18" customHeight="1" x14ac:dyDescent="0.25">
      <c r="A1615" s="181">
        <v>27793</v>
      </c>
      <c r="B1615" s="701" t="s">
        <v>2555</v>
      </c>
      <c r="C1615" s="181" t="s">
        <v>301</v>
      </c>
      <c r="D1615" s="181" t="s">
        <v>937</v>
      </c>
      <c r="E1615" s="181" t="s">
        <v>2556</v>
      </c>
      <c r="F1615" s="181" t="s">
        <v>304</v>
      </c>
      <c r="G1615" s="181" t="s">
        <v>938</v>
      </c>
      <c r="H1615" s="181" t="s">
        <v>5</v>
      </c>
      <c r="I1615" s="181" t="s">
        <v>301</v>
      </c>
      <c r="J1615" s="181">
        <v>152990</v>
      </c>
      <c r="K1615" s="181">
        <v>2</v>
      </c>
      <c r="L1615" s="181"/>
      <c r="M1615" s="181"/>
      <c r="N1615" s="596" t="s">
        <v>277</v>
      </c>
    </row>
    <row r="1616" spans="1:14" s="158" customFormat="1" ht="18" customHeight="1" x14ac:dyDescent="0.25">
      <c r="A1616" s="181">
        <v>10919</v>
      </c>
      <c r="B1616" s="701" t="s">
        <v>2557</v>
      </c>
      <c r="C1616" s="181" t="s">
        <v>301</v>
      </c>
      <c r="D1616" s="181" t="s">
        <v>937</v>
      </c>
      <c r="E1616" s="181" t="s">
        <v>2271</v>
      </c>
      <c r="F1616" s="181" t="s">
        <v>304</v>
      </c>
      <c r="G1616" s="181" t="s">
        <v>938</v>
      </c>
      <c r="H1616" s="181" t="s">
        <v>5</v>
      </c>
      <c r="I1616" s="181" t="s">
        <v>301</v>
      </c>
      <c r="J1616" s="181">
        <v>141240</v>
      </c>
      <c r="K1616" s="181">
        <v>5</v>
      </c>
      <c r="L1616" s="181"/>
      <c r="M1616" s="181"/>
      <c r="N1616" s="596" t="s">
        <v>277</v>
      </c>
    </row>
    <row r="1617" spans="1:14" s="158" customFormat="1" ht="18" customHeight="1" x14ac:dyDescent="0.25">
      <c r="A1617" s="181">
        <v>24752</v>
      </c>
      <c r="B1617" s="701" t="s">
        <v>11202</v>
      </c>
      <c r="C1617" s="181" t="s">
        <v>11203</v>
      </c>
      <c r="D1617" s="181" t="s">
        <v>950</v>
      </c>
      <c r="E1617" s="181" t="s">
        <v>2004</v>
      </c>
      <c r="F1617" s="181" t="s">
        <v>304</v>
      </c>
      <c r="G1617" s="181" t="s">
        <v>938</v>
      </c>
      <c r="H1617" s="181" t="s">
        <v>5</v>
      </c>
      <c r="I1617" s="181" t="s">
        <v>2272</v>
      </c>
      <c r="J1617" s="181">
        <v>78920</v>
      </c>
      <c r="K1617" s="181">
        <v>23</v>
      </c>
      <c r="L1617" s="181"/>
      <c r="M1617" s="181"/>
      <c r="N1617" s="596" t="s">
        <v>277</v>
      </c>
    </row>
    <row r="1618" spans="1:14" s="158" customFormat="1" ht="18" customHeight="1" x14ac:dyDescent="0.25">
      <c r="A1618" s="181">
        <v>63058</v>
      </c>
      <c r="B1618" s="701" t="s">
        <v>2560</v>
      </c>
      <c r="C1618" s="181" t="s">
        <v>2561</v>
      </c>
      <c r="D1618" s="181" t="s">
        <v>950</v>
      </c>
      <c r="E1618" s="181" t="s">
        <v>2562</v>
      </c>
      <c r="F1618" s="181" t="s">
        <v>304</v>
      </c>
      <c r="G1618" s="181" t="s">
        <v>938</v>
      </c>
      <c r="H1618" s="181" t="s">
        <v>5</v>
      </c>
      <c r="I1618" s="181" t="s">
        <v>2563</v>
      </c>
      <c r="J1618" s="181">
        <v>100840</v>
      </c>
      <c r="K1618" s="181">
        <v>8</v>
      </c>
      <c r="L1618" s="181"/>
      <c r="M1618" s="181"/>
      <c r="N1618" s="596" t="s">
        <v>277</v>
      </c>
    </row>
    <row r="1619" spans="1:14" s="158" customFormat="1" ht="18" customHeight="1" x14ac:dyDescent="0.25">
      <c r="A1619" s="181">
        <v>12696</v>
      </c>
      <c r="B1619" s="701" t="s">
        <v>11795</v>
      </c>
      <c r="C1619" s="181" t="s">
        <v>301</v>
      </c>
      <c r="D1619" s="181" t="s">
        <v>950</v>
      </c>
      <c r="E1619" s="181" t="s">
        <v>2564</v>
      </c>
      <c r="F1619" s="181" t="s">
        <v>304</v>
      </c>
      <c r="G1619" s="181" t="s">
        <v>938</v>
      </c>
      <c r="H1619" s="181" t="s">
        <v>5</v>
      </c>
      <c r="I1619" s="181" t="s">
        <v>2563</v>
      </c>
      <c r="J1619" s="181">
        <v>105880</v>
      </c>
      <c r="K1619" s="181">
        <v>6</v>
      </c>
      <c r="L1619" s="181"/>
      <c r="M1619" s="181"/>
      <c r="N1619" s="596" t="s">
        <v>277</v>
      </c>
    </row>
    <row r="1620" spans="1:14" s="158" customFormat="1" ht="18" customHeight="1" x14ac:dyDescent="0.25">
      <c r="A1620" s="181">
        <v>7209</v>
      </c>
      <c r="B1620" s="701" t="s">
        <v>11204</v>
      </c>
      <c r="C1620" s="181" t="s">
        <v>11205</v>
      </c>
      <c r="D1620" s="181" t="s">
        <v>950</v>
      </c>
      <c r="E1620" s="181" t="s">
        <v>2840</v>
      </c>
      <c r="F1620" s="181" t="s">
        <v>304</v>
      </c>
      <c r="G1620" s="181" t="s">
        <v>938</v>
      </c>
      <c r="H1620" s="181" t="s">
        <v>5</v>
      </c>
      <c r="I1620" s="181" t="s">
        <v>2272</v>
      </c>
      <c r="J1620" s="181">
        <v>113650</v>
      </c>
      <c r="K1620" s="181">
        <v>8</v>
      </c>
      <c r="L1620" s="181"/>
      <c r="M1620" s="181"/>
      <c r="N1620" s="596" t="s">
        <v>277</v>
      </c>
    </row>
    <row r="1621" spans="1:14" s="158" customFormat="1" ht="18" customHeight="1" x14ac:dyDescent="0.25">
      <c r="A1621" s="181">
        <v>11005</v>
      </c>
      <c r="B1621" s="701" t="s">
        <v>2558</v>
      </c>
      <c r="C1621" s="181" t="s">
        <v>301</v>
      </c>
      <c r="D1621" s="181" t="s">
        <v>950</v>
      </c>
      <c r="E1621" s="181" t="s">
        <v>1895</v>
      </c>
      <c r="F1621" s="181" t="s">
        <v>304</v>
      </c>
      <c r="G1621" s="181" t="s">
        <v>938</v>
      </c>
      <c r="H1621" s="181" t="s">
        <v>5</v>
      </c>
      <c r="I1621" s="181" t="s">
        <v>2559</v>
      </c>
      <c r="J1621" s="181">
        <v>116300</v>
      </c>
      <c r="K1621" s="181">
        <v>5</v>
      </c>
      <c r="L1621" s="181"/>
      <c r="M1621" s="181"/>
      <c r="N1621" s="596" t="s">
        <v>277</v>
      </c>
    </row>
    <row r="1622" spans="1:14" s="158" customFormat="1" ht="18" customHeight="1" x14ac:dyDescent="0.25">
      <c r="A1622" s="181">
        <v>19420</v>
      </c>
      <c r="B1622" s="701" t="s">
        <v>2565</v>
      </c>
      <c r="C1622" s="181" t="s">
        <v>2566</v>
      </c>
      <c r="D1622" s="181" t="s">
        <v>957</v>
      </c>
      <c r="E1622" s="181" t="s">
        <v>1996</v>
      </c>
      <c r="F1622" s="181" t="s">
        <v>304</v>
      </c>
      <c r="G1622" s="181" t="s">
        <v>959</v>
      </c>
      <c r="H1622" s="181" t="s">
        <v>7</v>
      </c>
      <c r="I1622" s="181" t="s">
        <v>2567</v>
      </c>
      <c r="J1622" s="181">
        <v>16590</v>
      </c>
      <c r="K1622" s="181">
        <v>66</v>
      </c>
      <c r="L1622" s="181"/>
      <c r="M1622" s="181"/>
      <c r="N1622" s="596" t="s">
        <v>277</v>
      </c>
    </row>
    <row r="1623" spans="1:14" s="158" customFormat="1" ht="18" customHeight="1" x14ac:dyDescent="0.25">
      <c r="A1623" s="181">
        <v>27141</v>
      </c>
      <c r="B1623" s="701" t="s">
        <v>2568</v>
      </c>
      <c r="C1623" s="181" t="s">
        <v>2569</v>
      </c>
      <c r="D1623" s="181" t="s">
        <v>969</v>
      </c>
      <c r="E1623" s="181" t="s">
        <v>1888</v>
      </c>
      <c r="F1623" s="181" t="s">
        <v>304</v>
      </c>
      <c r="G1623" s="181" t="s">
        <v>959</v>
      </c>
      <c r="H1623" s="181" t="s">
        <v>7</v>
      </c>
      <c r="I1623" s="181" t="s">
        <v>2217</v>
      </c>
      <c r="J1623" s="181">
        <v>29160</v>
      </c>
      <c r="K1623" s="181">
        <v>304</v>
      </c>
      <c r="L1623" s="181"/>
      <c r="M1623" s="181"/>
      <c r="N1623" s="596" t="s">
        <v>277</v>
      </c>
    </row>
    <row r="1624" spans="1:14" s="158" customFormat="1" ht="18" customHeight="1" x14ac:dyDescent="0.25">
      <c r="A1624" s="181">
        <v>17333</v>
      </c>
      <c r="B1624" s="701" t="s">
        <v>2570</v>
      </c>
      <c r="C1624" s="181" t="s">
        <v>2571</v>
      </c>
      <c r="D1624" s="181" t="s">
        <v>969</v>
      </c>
      <c r="E1624" s="181" t="s">
        <v>2572</v>
      </c>
      <c r="F1624" s="181" t="s">
        <v>304</v>
      </c>
      <c r="G1624" s="181" t="s">
        <v>959</v>
      </c>
      <c r="H1624" s="181" t="s">
        <v>7</v>
      </c>
      <c r="I1624" s="181" t="s">
        <v>2231</v>
      </c>
      <c r="J1624" s="181">
        <v>15500</v>
      </c>
      <c r="K1624" s="181">
        <v>259</v>
      </c>
      <c r="L1624" s="181"/>
      <c r="M1624" s="181"/>
      <c r="N1624" s="596" t="s">
        <v>277</v>
      </c>
    </row>
    <row r="1625" spans="1:14" s="158" customFormat="1" ht="18" customHeight="1" x14ac:dyDescent="0.25">
      <c r="A1625" s="181">
        <v>21744</v>
      </c>
      <c r="B1625" s="701" t="s">
        <v>2573</v>
      </c>
      <c r="C1625" s="181" t="s">
        <v>301</v>
      </c>
      <c r="D1625" s="181" t="s">
        <v>969</v>
      </c>
      <c r="E1625" s="181" t="s">
        <v>2574</v>
      </c>
      <c r="F1625" s="181" t="s">
        <v>304</v>
      </c>
      <c r="G1625" s="181" t="s">
        <v>959</v>
      </c>
      <c r="H1625" s="181" t="s">
        <v>7</v>
      </c>
      <c r="I1625" s="181" t="s">
        <v>2303</v>
      </c>
      <c r="J1625" s="181">
        <v>32370</v>
      </c>
      <c r="K1625" s="181">
        <v>255</v>
      </c>
      <c r="L1625" s="181"/>
      <c r="M1625" s="181"/>
      <c r="N1625" s="596" t="s">
        <v>277</v>
      </c>
    </row>
    <row r="1626" spans="1:14" s="158" customFormat="1" ht="18" customHeight="1" x14ac:dyDescent="0.25">
      <c r="A1626" s="181">
        <v>6274</v>
      </c>
      <c r="B1626" s="701" t="s">
        <v>2575</v>
      </c>
      <c r="C1626" s="181" t="s">
        <v>2576</v>
      </c>
      <c r="D1626" s="181" t="s">
        <v>969</v>
      </c>
      <c r="E1626" s="181" t="s">
        <v>2577</v>
      </c>
      <c r="F1626" s="181" t="s">
        <v>304</v>
      </c>
      <c r="G1626" s="181" t="s">
        <v>959</v>
      </c>
      <c r="H1626" s="181" t="s">
        <v>7</v>
      </c>
      <c r="I1626" s="181" t="s">
        <v>2578</v>
      </c>
      <c r="J1626" s="181">
        <v>13030</v>
      </c>
      <c r="K1626" s="181">
        <v>300</v>
      </c>
      <c r="L1626" s="181"/>
      <c r="M1626" s="181"/>
      <c r="N1626" s="596" t="s">
        <v>277</v>
      </c>
    </row>
    <row r="1627" spans="1:14" s="158" customFormat="1" ht="18" customHeight="1" x14ac:dyDescent="0.25">
      <c r="A1627" s="181">
        <v>1925</v>
      </c>
      <c r="B1627" s="701" t="s">
        <v>2579</v>
      </c>
      <c r="C1627" s="181" t="s">
        <v>301</v>
      </c>
      <c r="D1627" s="181" t="s">
        <v>969</v>
      </c>
      <c r="E1627" s="181" t="s">
        <v>2580</v>
      </c>
      <c r="F1627" s="181" t="s">
        <v>304</v>
      </c>
      <c r="G1627" s="181" t="s">
        <v>959</v>
      </c>
      <c r="H1627" s="181" t="s">
        <v>7</v>
      </c>
      <c r="I1627" s="181" t="s">
        <v>2581</v>
      </c>
      <c r="J1627" s="181">
        <v>13430</v>
      </c>
      <c r="K1627" s="181">
        <v>454</v>
      </c>
      <c r="L1627" s="181"/>
      <c r="M1627" s="181"/>
      <c r="N1627" s="596" t="s">
        <v>277</v>
      </c>
    </row>
    <row r="1628" spans="1:14" s="158" customFormat="1" ht="18" customHeight="1" x14ac:dyDescent="0.25">
      <c r="A1628" s="181">
        <v>20001</v>
      </c>
      <c r="B1628" s="701" t="s">
        <v>2582</v>
      </c>
      <c r="C1628" s="181" t="s">
        <v>2583</v>
      </c>
      <c r="D1628" s="181" t="s">
        <v>969</v>
      </c>
      <c r="E1628" s="181" t="s">
        <v>2584</v>
      </c>
      <c r="F1628" s="181" t="s">
        <v>304</v>
      </c>
      <c r="G1628" s="181" t="s">
        <v>959</v>
      </c>
      <c r="H1628" s="181" t="s">
        <v>7</v>
      </c>
      <c r="I1628" s="181" t="s">
        <v>2585</v>
      </c>
      <c r="J1628" s="181">
        <v>18620</v>
      </c>
      <c r="K1628" s="181">
        <v>317</v>
      </c>
      <c r="L1628" s="181"/>
      <c r="M1628" s="181"/>
      <c r="N1628" s="596" t="s">
        <v>277</v>
      </c>
    </row>
    <row r="1629" spans="1:14" s="158" customFormat="1" ht="18" customHeight="1" x14ac:dyDescent="0.25">
      <c r="A1629" s="181">
        <v>21342</v>
      </c>
      <c r="B1629" s="701" t="s">
        <v>2586</v>
      </c>
      <c r="C1629" s="181" t="s">
        <v>2587</v>
      </c>
      <c r="D1629" s="181" t="s">
        <v>969</v>
      </c>
      <c r="E1629" s="181" t="s">
        <v>1959</v>
      </c>
      <c r="F1629" s="181" t="s">
        <v>304</v>
      </c>
      <c r="G1629" s="181" t="s">
        <v>959</v>
      </c>
      <c r="H1629" s="181" t="s">
        <v>7</v>
      </c>
      <c r="I1629" s="181" t="s">
        <v>2588</v>
      </c>
      <c r="J1629" s="181">
        <v>32710</v>
      </c>
      <c r="K1629" s="181">
        <v>286</v>
      </c>
      <c r="L1629" s="181"/>
      <c r="M1629" s="181"/>
      <c r="N1629" s="596" t="s">
        <v>277</v>
      </c>
    </row>
    <row r="1630" spans="1:14" s="158" customFormat="1" ht="18" customHeight="1" x14ac:dyDescent="0.25">
      <c r="A1630" s="181">
        <v>2086</v>
      </c>
      <c r="B1630" s="701" t="s">
        <v>2589</v>
      </c>
      <c r="C1630" s="181" t="s">
        <v>301</v>
      </c>
      <c r="D1630" s="181" t="s">
        <v>969</v>
      </c>
      <c r="E1630" s="181" t="s">
        <v>1973</v>
      </c>
      <c r="F1630" s="181" t="s">
        <v>304</v>
      </c>
      <c r="G1630" s="181" t="s">
        <v>959</v>
      </c>
      <c r="H1630" s="181" t="s">
        <v>7</v>
      </c>
      <c r="I1630" s="181" t="s">
        <v>301</v>
      </c>
      <c r="J1630" s="181">
        <v>14620</v>
      </c>
      <c r="K1630" s="181">
        <v>194</v>
      </c>
      <c r="L1630" s="181"/>
      <c r="M1630" s="181"/>
      <c r="N1630" s="596" t="s">
        <v>277</v>
      </c>
    </row>
    <row r="1631" spans="1:14" s="158" customFormat="1" ht="18" customHeight="1" x14ac:dyDescent="0.25">
      <c r="A1631" s="181">
        <v>2204</v>
      </c>
      <c r="B1631" s="701" t="s">
        <v>2590</v>
      </c>
      <c r="C1631" s="181" t="s">
        <v>301</v>
      </c>
      <c r="D1631" s="181" t="s">
        <v>969</v>
      </c>
      <c r="E1631" s="181" t="s">
        <v>2591</v>
      </c>
      <c r="F1631" s="181" t="s">
        <v>304</v>
      </c>
      <c r="G1631" s="181" t="s">
        <v>959</v>
      </c>
      <c r="H1631" s="181" t="s">
        <v>7</v>
      </c>
      <c r="I1631" s="181" t="s">
        <v>2130</v>
      </c>
      <c r="J1631" s="181">
        <v>17400</v>
      </c>
      <c r="K1631" s="181">
        <v>116</v>
      </c>
      <c r="L1631" s="181"/>
      <c r="M1631" s="181"/>
      <c r="N1631" s="596" t="s">
        <v>277</v>
      </c>
    </row>
    <row r="1632" spans="1:14" s="158" customFormat="1" ht="18" customHeight="1" x14ac:dyDescent="0.25">
      <c r="A1632" s="181">
        <v>46403</v>
      </c>
      <c r="B1632" s="701" t="s">
        <v>2592</v>
      </c>
      <c r="C1632" s="181" t="s">
        <v>2593</v>
      </c>
      <c r="D1632" s="181" t="s">
        <v>969</v>
      </c>
      <c r="E1632" s="181" t="s">
        <v>1897</v>
      </c>
      <c r="F1632" s="181" t="s">
        <v>304</v>
      </c>
      <c r="G1632" s="181" t="s">
        <v>959</v>
      </c>
      <c r="H1632" s="181" t="s">
        <v>7</v>
      </c>
      <c r="I1632" s="181" t="s">
        <v>2594</v>
      </c>
      <c r="J1632" s="181">
        <v>16160</v>
      </c>
      <c r="K1632" s="181">
        <v>117</v>
      </c>
      <c r="L1632" s="181"/>
      <c r="M1632" s="181"/>
      <c r="N1632" s="596" t="s">
        <v>277</v>
      </c>
    </row>
    <row r="1633" spans="1:14" s="158" customFormat="1" ht="18" customHeight="1" x14ac:dyDescent="0.25">
      <c r="A1633" s="181">
        <v>2205</v>
      </c>
      <c r="B1633" s="701" t="s">
        <v>2595</v>
      </c>
      <c r="C1633" s="181" t="s">
        <v>301</v>
      </c>
      <c r="D1633" s="181" t="s">
        <v>969</v>
      </c>
      <c r="E1633" s="181" t="s">
        <v>2596</v>
      </c>
      <c r="F1633" s="181" t="s">
        <v>304</v>
      </c>
      <c r="G1633" s="181" t="s">
        <v>959</v>
      </c>
      <c r="H1633" s="181" t="s">
        <v>7</v>
      </c>
      <c r="I1633" s="181" t="s">
        <v>301</v>
      </c>
      <c r="J1633" s="181">
        <v>17330</v>
      </c>
      <c r="K1633" s="181">
        <v>210</v>
      </c>
      <c r="L1633" s="181"/>
      <c r="M1633" s="181"/>
      <c r="N1633" s="596" t="s">
        <v>277</v>
      </c>
    </row>
    <row r="1634" spans="1:14" s="158" customFormat="1" ht="18" customHeight="1" x14ac:dyDescent="0.25">
      <c r="A1634" s="181">
        <v>46404</v>
      </c>
      <c r="B1634" s="701" t="s">
        <v>2597</v>
      </c>
      <c r="C1634" s="181" t="s">
        <v>2598</v>
      </c>
      <c r="D1634" s="181" t="s">
        <v>969</v>
      </c>
      <c r="E1634" s="181" t="s">
        <v>1934</v>
      </c>
      <c r="F1634" s="181" t="s">
        <v>304</v>
      </c>
      <c r="G1634" s="181" t="s">
        <v>959</v>
      </c>
      <c r="H1634" s="181" t="s">
        <v>7</v>
      </c>
      <c r="I1634" s="181" t="s">
        <v>301</v>
      </c>
      <c r="J1634" s="181">
        <v>19760</v>
      </c>
      <c r="K1634" s="181">
        <v>219</v>
      </c>
      <c r="L1634" s="181"/>
      <c r="M1634" s="181"/>
      <c r="N1634" s="596" t="s">
        <v>277</v>
      </c>
    </row>
    <row r="1635" spans="1:14" s="158" customFormat="1" ht="18" customHeight="1" x14ac:dyDescent="0.25">
      <c r="A1635" s="181">
        <v>12773</v>
      </c>
      <c r="B1635" s="701" t="s">
        <v>2599</v>
      </c>
      <c r="C1635" s="181" t="s">
        <v>301</v>
      </c>
      <c r="D1635" s="181" t="s">
        <v>969</v>
      </c>
      <c r="E1635" s="181" t="s">
        <v>2311</v>
      </c>
      <c r="F1635" s="181" t="s">
        <v>304</v>
      </c>
      <c r="G1635" s="181" t="s">
        <v>987</v>
      </c>
      <c r="H1635" s="181" t="s">
        <v>11261</v>
      </c>
      <c r="I1635" s="181" t="s">
        <v>301</v>
      </c>
      <c r="J1635" s="181">
        <v>13900</v>
      </c>
      <c r="K1635" s="181">
        <v>1</v>
      </c>
      <c r="L1635" s="181"/>
      <c r="M1635" s="181"/>
      <c r="N1635" s="596" t="s">
        <v>277</v>
      </c>
    </row>
    <row r="1636" spans="1:14" s="158" customFormat="1" ht="18" customHeight="1" x14ac:dyDescent="0.25">
      <c r="A1636" s="181">
        <v>20636</v>
      </c>
      <c r="B1636" s="701" t="s">
        <v>2600</v>
      </c>
      <c r="C1636" s="181" t="s">
        <v>2601</v>
      </c>
      <c r="D1636" s="181" t="s">
        <v>993</v>
      </c>
      <c r="E1636" s="181" t="s">
        <v>2977</v>
      </c>
      <c r="F1636" s="181" t="s">
        <v>304</v>
      </c>
      <c r="G1636" s="181" t="s">
        <v>959</v>
      </c>
      <c r="H1636" s="181" t="s">
        <v>7</v>
      </c>
      <c r="I1636" s="181" t="s">
        <v>11047</v>
      </c>
      <c r="J1636" s="181">
        <v>13500</v>
      </c>
      <c r="K1636" s="181">
        <v>57</v>
      </c>
      <c r="L1636" s="181"/>
      <c r="M1636" s="181"/>
      <c r="N1636" s="596" t="s">
        <v>277</v>
      </c>
    </row>
    <row r="1637" spans="1:14" s="158" customFormat="1" ht="18" customHeight="1" x14ac:dyDescent="0.25">
      <c r="A1637" s="181">
        <v>10324</v>
      </c>
      <c r="B1637" s="701" t="s">
        <v>2602</v>
      </c>
      <c r="C1637" s="181" t="s">
        <v>301</v>
      </c>
      <c r="D1637" s="181" t="s">
        <v>993</v>
      </c>
      <c r="E1637" s="181" t="s">
        <v>2603</v>
      </c>
      <c r="F1637" s="181" t="s">
        <v>304</v>
      </c>
      <c r="G1637" s="181" t="s">
        <v>959</v>
      </c>
      <c r="H1637" s="181" t="s">
        <v>7</v>
      </c>
      <c r="I1637" s="181" t="s">
        <v>301</v>
      </c>
      <c r="J1637" s="181">
        <v>23300</v>
      </c>
      <c r="K1637" s="181">
        <v>17</v>
      </c>
      <c r="L1637" s="181"/>
      <c r="M1637" s="181"/>
      <c r="N1637" s="596" t="s">
        <v>277</v>
      </c>
    </row>
    <row r="1638" spans="1:14" s="158" customFormat="1" ht="18" customHeight="1" x14ac:dyDescent="0.25">
      <c r="A1638" s="181">
        <v>10325</v>
      </c>
      <c r="B1638" s="701" t="s">
        <v>2604</v>
      </c>
      <c r="C1638" s="181" t="s">
        <v>301</v>
      </c>
      <c r="D1638" s="181" t="s">
        <v>993</v>
      </c>
      <c r="E1638" s="181" t="s">
        <v>2605</v>
      </c>
      <c r="F1638" s="181" t="s">
        <v>304</v>
      </c>
      <c r="G1638" s="181" t="s">
        <v>959</v>
      </c>
      <c r="H1638" s="181" t="s">
        <v>7</v>
      </c>
      <c r="I1638" s="181" t="s">
        <v>2606</v>
      </c>
      <c r="J1638" s="181">
        <v>19710</v>
      </c>
      <c r="K1638" s="181">
        <v>85</v>
      </c>
      <c r="L1638" s="181"/>
      <c r="M1638" s="181"/>
      <c r="N1638" s="596" t="s">
        <v>277</v>
      </c>
    </row>
    <row r="1639" spans="1:14" s="158" customFormat="1" ht="18" customHeight="1" x14ac:dyDescent="0.25">
      <c r="A1639" s="181">
        <v>2328</v>
      </c>
      <c r="B1639" s="701" t="s">
        <v>2607</v>
      </c>
      <c r="C1639" s="181" t="s">
        <v>301</v>
      </c>
      <c r="D1639" s="181" t="s">
        <v>993</v>
      </c>
      <c r="E1639" s="181" t="s">
        <v>2608</v>
      </c>
      <c r="F1639" s="181" t="s">
        <v>304</v>
      </c>
      <c r="G1639" s="181" t="s">
        <v>959</v>
      </c>
      <c r="H1639" s="181" t="s">
        <v>7</v>
      </c>
      <c r="I1639" s="181" t="s">
        <v>2609</v>
      </c>
      <c r="J1639" s="181">
        <v>16830</v>
      </c>
      <c r="K1639" s="181">
        <v>283</v>
      </c>
      <c r="L1639" s="181"/>
      <c r="M1639" s="181"/>
      <c r="N1639" s="596" t="s">
        <v>277</v>
      </c>
    </row>
    <row r="1640" spans="1:14" s="158" customFormat="1" ht="18" customHeight="1" x14ac:dyDescent="0.25">
      <c r="A1640" s="181">
        <v>26276</v>
      </c>
      <c r="B1640" s="701" t="s">
        <v>2610</v>
      </c>
      <c r="C1640" s="181" t="s">
        <v>2611</v>
      </c>
      <c r="D1640" s="181" t="s">
        <v>993</v>
      </c>
      <c r="E1640" s="181" t="s">
        <v>2612</v>
      </c>
      <c r="F1640" s="181" t="s">
        <v>304</v>
      </c>
      <c r="G1640" s="181" t="s">
        <v>959</v>
      </c>
      <c r="H1640" s="181" t="s">
        <v>7</v>
      </c>
      <c r="I1640" s="181" t="s">
        <v>2613</v>
      </c>
      <c r="J1640" s="181">
        <v>13500</v>
      </c>
      <c r="K1640" s="181">
        <v>158</v>
      </c>
      <c r="L1640" s="181"/>
      <c r="M1640" s="181"/>
      <c r="N1640" s="596" t="s">
        <v>277</v>
      </c>
    </row>
    <row r="1641" spans="1:14" s="158" customFormat="1" ht="18" customHeight="1" x14ac:dyDescent="0.25">
      <c r="A1641" s="181">
        <v>23056</v>
      </c>
      <c r="B1641" s="701" t="s">
        <v>2614</v>
      </c>
      <c r="C1641" s="181" t="s">
        <v>2615</v>
      </c>
      <c r="D1641" s="181" t="s">
        <v>993</v>
      </c>
      <c r="E1641" s="181" t="s">
        <v>1934</v>
      </c>
      <c r="F1641" s="181" t="s">
        <v>304</v>
      </c>
      <c r="G1641" s="181" t="s">
        <v>987</v>
      </c>
      <c r="H1641" s="181" t="s">
        <v>7</v>
      </c>
      <c r="I1641" s="181" t="s">
        <v>301</v>
      </c>
      <c r="J1641" s="181">
        <v>10670</v>
      </c>
      <c r="K1641" s="181">
        <v>102</v>
      </c>
      <c r="L1641" s="181"/>
      <c r="M1641" s="181"/>
      <c r="N1641" s="596" t="s">
        <v>277</v>
      </c>
    </row>
    <row r="1642" spans="1:14" s="158" customFormat="1" ht="18" customHeight="1" x14ac:dyDescent="0.25">
      <c r="A1642" s="181">
        <v>4349</v>
      </c>
      <c r="B1642" s="701" t="s">
        <v>2616</v>
      </c>
      <c r="C1642" s="181" t="s">
        <v>2617</v>
      </c>
      <c r="D1642" s="181" t="s">
        <v>2618</v>
      </c>
      <c r="E1642" s="181" t="s">
        <v>2619</v>
      </c>
      <c r="F1642" s="181" t="s">
        <v>304</v>
      </c>
      <c r="G1642" s="181" t="s">
        <v>2620</v>
      </c>
      <c r="H1642" s="181" t="s">
        <v>5</v>
      </c>
      <c r="I1642" s="181" t="s">
        <v>2621</v>
      </c>
      <c r="J1642" s="181">
        <v>3950</v>
      </c>
      <c r="K1642" s="181">
        <v>51</v>
      </c>
      <c r="L1642" s="181"/>
      <c r="M1642" s="181"/>
      <c r="N1642" s="596" t="s">
        <v>277</v>
      </c>
    </row>
    <row r="1643" spans="1:14" s="158" customFormat="1" ht="18" customHeight="1" x14ac:dyDescent="0.25">
      <c r="A1643" s="181">
        <v>46547</v>
      </c>
      <c r="B1643" s="701" t="s">
        <v>2622</v>
      </c>
      <c r="C1643" s="181" t="s">
        <v>2623</v>
      </c>
      <c r="D1643" s="181" t="s">
        <v>2618</v>
      </c>
      <c r="E1643" s="181" t="s">
        <v>2619</v>
      </c>
      <c r="F1643" s="181" t="s">
        <v>304</v>
      </c>
      <c r="G1643" s="181" t="s">
        <v>2624</v>
      </c>
      <c r="H1643" s="181" t="s">
        <v>7</v>
      </c>
      <c r="I1643" s="181" t="s">
        <v>2625</v>
      </c>
      <c r="J1643" s="181">
        <v>2220</v>
      </c>
      <c r="K1643" s="181">
        <v>49</v>
      </c>
      <c r="L1643" s="181"/>
      <c r="M1643" s="181"/>
      <c r="N1643" s="596" t="s">
        <v>277</v>
      </c>
    </row>
    <row r="1644" spans="1:14" s="158" customFormat="1" ht="18" customHeight="1" x14ac:dyDescent="0.25">
      <c r="A1644" s="181">
        <v>2749</v>
      </c>
      <c r="B1644" s="701" t="s">
        <v>2626</v>
      </c>
      <c r="C1644" s="181" t="s">
        <v>2627</v>
      </c>
      <c r="D1644" s="181" t="s">
        <v>1008</v>
      </c>
      <c r="E1644" s="181" t="s">
        <v>2164</v>
      </c>
      <c r="F1644" s="181" t="s">
        <v>304</v>
      </c>
      <c r="G1644" s="181" t="s">
        <v>1010</v>
      </c>
      <c r="H1644" s="181" t="s">
        <v>7</v>
      </c>
      <c r="I1644" s="181" t="s">
        <v>2628</v>
      </c>
      <c r="J1644" s="181">
        <v>13010</v>
      </c>
      <c r="K1644" s="181">
        <v>132</v>
      </c>
      <c r="L1644" s="181"/>
      <c r="M1644" s="181"/>
      <c r="N1644" s="596" t="s">
        <v>277</v>
      </c>
    </row>
    <row r="1645" spans="1:14" s="158" customFormat="1" ht="18" customHeight="1" x14ac:dyDescent="0.25">
      <c r="A1645" s="181">
        <v>15829</v>
      </c>
      <c r="B1645" s="701" t="s">
        <v>2629</v>
      </c>
      <c r="C1645" s="181" t="s">
        <v>2630</v>
      </c>
      <c r="D1645" s="181" t="s">
        <v>1012</v>
      </c>
      <c r="E1645" s="181" t="s">
        <v>2631</v>
      </c>
      <c r="F1645" s="181" t="s">
        <v>304</v>
      </c>
      <c r="G1645" s="181" t="s">
        <v>1010</v>
      </c>
      <c r="H1645" s="181" t="s">
        <v>7</v>
      </c>
      <c r="I1645" s="181" t="s">
        <v>301</v>
      </c>
      <c r="J1645" s="181">
        <v>11410</v>
      </c>
      <c r="K1645" s="181">
        <v>54</v>
      </c>
      <c r="L1645" s="181"/>
      <c r="M1645" s="181"/>
      <c r="N1645" s="596" t="s">
        <v>277</v>
      </c>
    </row>
    <row r="1646" spans="1:14" s="158" customFormat="1" ht="18" customHeight="1" x14ac:dyDescent="0.25">
      <c r="A1646" s="181">
        <v>91662</v>
      </c>
      <c r="B1646" s="701" t="s">
        <v>2632</v>
      </c>
      <c r="C1646" s="181" t="s">
        <v>2633</v>
      </c>
      <c r="D1646" s="181" t="s">
        <v>1012</v>
      </c>
      <c r="E1646" s="181" t="s">
        <v>2634</v>
      </c>
      <c r="F1646" s="181" t="s">
        <v>304</v>
      </c>
      <c r="G1646" s="181" t="s">
        <v>1010</v>
      </c>
      <c r="H1646" s="181" t="s">
        <v>7</v>
      </c>
      <c r="I1646" s="181" t="s">
        <v>1978</v>
      </c>
      <c r="J1646" s="181">
        <v>12390</v>
      </c>
      <c r="K1646" s="181">
        <v>117</v>
      </c>
      <c r="L1646" s="181"/>
      <c r="M1646" s="181"/>
      <c r="N1646" s="596" t="s">
        <v>277</v>
      </c>
    </row>
    <row r="1647" spans="1:14" s="158" customFormat="1" ht="18" customHeight="1" x14ac:dyDescent="0.25">
      <c r="A1647" s="181">
        <v>12055</v>
      </c>
      <c r="B1647" s="701" t="s">
        <v>2635</v>
      </c>
      <c r="C1647" s="181" t="s">
        <v>2636</v>
      </c>
      <c r="D1647" s="181" t="s">
        <v>1012</v>
      </c>
      <c r="E1647" s="181" t="s">
        <v>2637</v>
      </c>
      <c r="F1647" s="181" t="s">
        <v>304</v>
      </c>
      <c r="G1647" s="181" t="s">
        <v>1010</v>
      </c>
      <c r="H1647" s="181" t="s">
        <v>7</v>
      </c>
      <c r="I1647" s="181" t="s">
        <v>301</v>
      </c>
      <c r="J1647" s="181">
        <v>12110</v>
      </c>
      <c r="K1647" s="181">
        <v>91</v>
      </c>
      <c r="L1647" s="181"/>
      <c r="M1647" s="181"/>
      <c r="N1647" s="596" t="s">
        <v>277</v>
      </c>
    </row>
    <row r="1648" spans="1:14" s="158" customFormat="1" ht="18" customHeight="1" x14ac:dyDescent="0.25">
      <c r="A1648" s="181">
        <v>17673</v>
      </c>
      <c r="B1648" s="701" t="s">
        <v>2638</v>
      </c>
      <c r="C1648" s="181" t="s">
        <v>301</v>
      </c>
      <c r="D1648" s="181" t="s">
        <v>1012</v>
      </c>
      <c r="E1648" s="181" t="s">
        <v>1978</v>
      </c>
      <c r="F1648" s="181" t="s">
        <v>304</v>
      </c>
      <c r="G1648" s="181" t="s">
        <v>1010</v>
      </c>
      <c r="H1648" s="181" t="s">
        <v>7</v>
      </c>
      <c r="I1648" s="181" t="s">
        <v>301</v>
      </c>
      <c r="J1648" s="181">
        <v>10870</v>
      </c>
      <c r="K1648" s="181">
        <v>102</v>
      </c>
      <c r="L1648" s="181"/>
      <c r="M1648" s="181"/>
      <c r="N1648" s="596" t="s">
        <v>277</v>
      </c>
    </row>
    <row r="1649" spans="1:14" s="158" customFormat="1" ht="18" customHeight="1" x14ac:dyDescent="0.25">
      <c r="A1649" s="181">
        <v>13209</v>
      </c>
      <c r="B1649" s="701" t="s">
        <v>2639</v>
      </c>
      <c r="C1649" s="181" t="s">
        <v>2640</v>
      </c>
      <c r="D1649" s="181" t="s">
        <v>1012</v>
      </c>
      <c r="E1649" s="181" t="s">
        <v>2641</v>
      </c>
      <c r="F1649" s="181" t="s">
        <v>304</v>
      </c>
      <c r="G1649" s="181" t="s">
        <v>1010</v>
      </c>
      <c r="H1649" s="181" t="s">
        <v>7</v>
      </c>
      <c r="I1649" s="181" t="s">
        <v>301</v>
      </c>
      <c r="J1649" s="181">
        <v>12820</v>
      </c>
      <c r="K1649" s="181">
        <v>308</v>
      </c>
      <c r="L1649" s="181"/>
      <c r="M1649" s="181"/>
      <c r="N1649" s="596" t="s">
        <v>277</v>
      </c>
    </row>
    <row r="1650" spans="1:14" s="158" customFormat="1" ht="18" customHeight="1" x14ac:dyDescent="0.25">
      <c r="A1650" s="181">
        <v>30004</v>
      </c>
      <c r="B1650" s="701" t="s">
        <v>2642</v>
      </c>
      <c r="C1650" s="181" t="s">
        <v>301</v>
      </c>
      <c r="D1650" s="181" t="s">
        <v>1016</v>
      </c>
      <c r="E1650" s="181" t="s">
        <v>2225</v>
      </c>
      <c r="F1650" s="181" t="s">
        <v>304</v>
      </c>
      <c r="G1650" s="181" t="s">
        <v>708</v>
      </c>
      <c r="H1650" s="181" t="s">
        <v>5</v>
      </c>
      <c r="I1650" s="181" t="s">
        <v>301</v>
      </c>
      <c r="J1650" s="181">
        <v>88540</v>
      </c>
      <c r="K1650" s="181">
        <v>2</v>
      </c>
      <c r="L1650" s="181"/>
      <c r="M1650" s="181"/>
      <c r="N1650" s="596" t="s">
        <v>277</v>
      </c>
    </row>
    <row r="1651" spans="1:14" s="158" customFormat="1" ht="18" customHeight="1" x14ac:dyDescent="0.25">
      <c r="A1651" s="181">
        <v>29865</v>
      </c>
      <c r="B1651" s="701" t="s">
        <v>14989</v>
      </c>
      <c r="C1651" s="181" t="s">
        <v>301</v>
      </c>
      <c r="D1651" s="181" t="s">
        <v>1016</v>
      </c>
      <c r="E1651" s="181" t="s">
        <v>1884</v>
      </c>
      <c r="F1651" s="181" t="s">
        <v>304</v>
      </c>
      <c r="G1651" s="181" t="s">
        <v>708</v>
      </c>
      <c r="H1651" s="181" t="s">
        <v>5</v>
      </c>
      <c r="I1651" s="181" t="s">
        <v>2643</v>
      </c>
      <c r="J1651" s="181">
        <v>128320</v>
      </c>
      <c r="K1651" s="181">
        <v>8</v>
      </c>
      <c r="L1651" s="181"/>
      <c r="M1651" s="181"/>
      <c r="N1651" s="596" t="s">
        <v>277</v>
      </c>
    </row>
    <row r="1652" spans="1:14" s="158" customFormat="1" ht="18" customHeight="1" x14ac:dyDescent="0.25">
      <c r="A1652" s="181">
        <v>29920</v>
      </c>
      <c r="B1652" s="701" t="s">
        <v>14990</v>
      </c>
      <c r="C1652" s="181" t="s">
        <v>301</v>
      </c>
      <c r="D1652" s="181" t="s">
        <v>1016</v>
      </c>
      <c r="E1652" s="181" t="s">
        <v>2644</v>
      </c>
      <c r="F1652" s="181" t="s">
        <v>304</v>
      </c>
      <c r="G1652" s="181" t="s">
        <v>708</v>
      </c>
      <c r="H1652" s="181" t="s">
        <v>5</v>
      </c>
      <c r="I1652" s="181" t="s">
        <v>2643</v>
      </c>
      <c r="J1652" s="181">
        <v>153170</v>
      </c>
      <c r="K1652" s="181">
        <v>1</v>
      </c>
      <c r="L1652" s="181"/>
      <c r="M1652" s="181"/>
      <c r="N1652" s="596" t="s">
        <v>277</v>
      </c>
    </row>
    <row r="1653" spans="1:14" s="158" customFormat="1" ht="18" customHeight="1" x14ac:dyDescent="0.25">
      <c r="A1653" s="181">
        <v>29932</v>
      </c>
      <c r="B1653" s="701" t="s">
        <v>17459</v>
      </c>
      <c r="C1653" s="181" t="s">
        <v>301</v>
      </c>
      <c r="D1653" s="181" t="s">
        <v>1016</v>
      </c>
      <c r="E1653" s="181" t="s">
        <v>1910</v>
      </c>
      <c r="F1653" s="181" t="s">
        <v>304</v>
      </c>
      <c r="G1653" s="181" t="s">
        <v>708</v>
      </c>
      <c r="H1653" s="181" t="s">
        <v>5</v>
      </c>
      <c r="I1653" s="181" t="s">
        <v>2643</v>
      </c>
      <c r="J1653" s="181">
        <v>151300</v>
      </c>
      <c r="K1653" s="181">
        <v>2</v>
      </c>
      <c r="L1653" s="181"/>
      <c r="M1653" s="181"/>
      <c r="N1653" s="596" t="s">
        <v>277</v>
      </c>
    </row>
    <row r="1654" spans="1:14" s="158" customFormat="1" ht="18" customHeight="1" x14ac:dyDescent="0.25">
      <c r="A1654" s="181">
        <v>24379</v>
      </c>
      <c r="B1654" s="701" t="s">
        <v>14991</v>
      </c>
      <c r="C1654" s="181" t="s">
        <v>14992</v>
      </c>
      <c r="D1654" s="181" t="s">
        <v>1016</v>
      </c>
      <c r="E1654" s="181" t="s">
        <v>2315</v>
      </c>
      <c r="F1654" s="181" t="s">
        <v>304</v>
      </c>
      <c r="G1654" s="181" t="s">
        <v>708</v>
      </c>
      <c r="H1654" s="181" t="s">
        <v>5</v>
      </c>
      <c r="I1654" s="181" t="s">
        <v>14993</v>
      </c>
      <c r="J1654" s="181">
        <v>72220</v>
      </c>
      <c r="K1654" s="181">
        <v>2</v>
      </c>
      <c r="L1654" s="181"/>
      <c r="M1654" s="181"/>
      <c r="N1654" s="596" t="s">
        <v>277</v>
      </c>
    </row>
    <row r="1655" spans="1:14" s="158" customFormat="1" ht="18" customHeight="1" x14ac:dyDescent="0.25">
      <c r="A1655" s="181">
        <v>29889</v>
      </c>
      <c r="B1655" s="701" t="s">
        <v>17460</v>
      </c>
      <c r="C1655" s="181" t="s">
        <v>301</v>
      </c>
      <c r="D1655" s="181" t="s">
        <v>1016</v>
      </c>
      <c r="E1655" s="181" t="s">
        <v>1913</v>
      </c>
      <c r="F1655" s="181" t="s">
        <v>304</v>
      </c>
      <c r="G1655" s="181" t="s">
        <v>708</v>
      </c>
      <c r="H1655" s="181" t="s">
        <v>5</v>
      </c>
      <c r="I1655" s="181" t="s">
        <v>301</v>
      </c>
      <c r="J1655" s="181">
        <v>159390</v>
      </c>
      <c r="K1655" s="181">
        <v>2</v>
      </c>
      <c r="L1655" s="181"/>
      <c r="M1655" s="181"/>
      <c r="N1655" s="596" t="s">
        <v>277</v>
      </c>
    </row>
    <row r="1656" spans="1:14" s="158" customFormat="1" ht="18" customHeight="1" x14ac:dyDescent="0.25">
      <c r="A1656" s="181">
        <v>25307</v>
      </c>
      <c r="B1656" s="701" t="s">
        <v>2645</v>
      </c>
      <c r="C1656" s="181" t="s">
        <v>301</v>
      </c>
      <c r="D1656" s="181" t="s">
        <v>1016</v>
      </c>
      <c r="E1656" s="181" t="s">
        <v>2646</v>
      </c>
      <c r="F1656" s="181" t="s">
        <v>304</v>
      </c>
      <c r="G1656" s="181" t="s">
        <v>708</v>
      </c>
      <c r="H1656" s="181" t="s">
        <v>5</v>
      </c>
      <c r="I1656" s="181" t="s">
        <v>301</v>
      </c>
      <c r="J1656" s="181">
        <v>80600</v>
      </c>
      <c r="K1656" s="181">
        <v>8</v>
      </c>
      <c r="L1656" s="181"/>
      <c r="M1656" s="181"/>
      <c r="N1656" s="596" t="s">
        <v>277</v>
      </c>
    </row>
    <row r="1657" spans="1:14" s="158" customFormat="1" ht="18" customHeight="1" x14ac:dyDescent="0.25">
      <c r="A1657" s="181">
        <v>60847</v>
      </c>
      <c r="B1657" s="701" t="s">
        <v>17461</v>
      </c>
      <c r="C1657" s="181" t="s">
        <v>17462</v>
      </c>
      <c r="D1657" s="181" t="s">
        <v>1016</v>
      </c>
      <c r="E1657" s="181" t="s">
        <v>2079</v>
      </c>
      <c r="F1657" s="181" t="s">
        <v>304</v>
      </c>
      <c r="G1657" s="181" t="s">
        <v>708</v>
      </c>
      <c r="H1657" s="181" t="s">
        <v>5</v>
      </c>
      <c r="I1657" s="181" t="s">
        <v>16661</v>
      </c>
      <c r="J1657" s="181">
        <v>84840</v>
      </c>
      <c r="K1657" s="181">
        <v>2</v>
      </c>
      <c r="L1657" s="181"/>
      <c r="M1657" s="181"/>
      <c r="N1657" s="596" t="s">
        <v>277</v>
      </c>
    </row>
    <row r="1658" spans="1:14" s="158" customFormat="1" ht="18" customHeight="1" x14ac:dyDescent="0.25">
      <c r="A1658" s="181">
        <v>7285</v>
      </c>
      <c r="B1658" s="701" t="s">
        <v>17463</v>
      </c>
      <c r="C1658" s="181" t="s">
        <v>301</v>
      </c>
      <c r="D1658" s="181" t="s">
        <v>1016</v>
      </c>
      <c r="E1658" s="181" t="s">
        <v>17464</v>
      </c>
      <c r="F1658" s="181" t="s">
        <v>304</v>
      </c>
      <c r="G1658" s="181" t="s">
        <v>708</v>
      </c>
      <c r="H1658" s="181" t="s">
        <v>5</v>
      </c>
      <c r="I1658" s="181" t="s">
        <v>1133</v>
      </c>
      <c r="J1658" s="181">
        <v>83890</v>
      </c>
      <c r="K1658" s="181">
        <v>5</v>
      </c>
      <c r="L1658" s="181"/>
      <c r="M1658" s="181"/>
      <c r="N1658" s="596" t="s">
        <v>277</v>
      </c>
    </row>
    <row r="1659" spans="1:14" s="158" customFormat="1" ht="18" customHeight="1" x14ac:dyDescent="0.25">
      <c r="A1659" s="181">
        <v>57642</v>
      </c>
      <c r="B1659" s="701" t="s">
        <v>2647</v>
      </c>
      <c r="C1659" s="181" t="s">
        <v>301</v>
      </c>
      <c r="D1659" s="181" t="s">
        <v>1016</v>
      </c>
      <c r="E1659" s="181" t="s">
        <v>1895</v>
      </c>
      <c r="F1659" s="181" t="s">
        <v>304</v>
      </c>
      <c r="G1659" s="181" t="s">
        <v>708</v>
      </c>
      <c r="H1659" s="181" t="s">
        <v>5</v>
      </c>
      <c r="I1659" s="181" t="s">
        <v>301</v>
      </c>
      <c r="J1659" s="181">
        <v>162260</v>
      </c>
      <c r="K1659" s="181">
        <v>1</v>
      </c>
      <c r="L1659" s="181"/>
      <c r="M1659" s="181"/>
      <c r="N1659" s="596" t="s">
        <v>277</v>
      </c>
    </row>
    <row r="1660" spans="1:14" s="158" customFormat="1" ht="18" customHeight="1" x14ac:dyDescent="0.25">
      <c r="A1660" s="181">
        <v>29426</v>
      </c>
      <c r="B1660" s="701" t="s">
        <v>11595</v>
      </c>
      <c r="C1660" s="181" t="s">
        <v>301</v>
      </c>
      <c r="D1660" s="181" t="s">
        <v>1016</v>
      </c>
      <c r="E1660" s="181" t="s">
        <v>1978</v>
      </c>
      <c r="F1660" s="181" t="s">
        <v>304</v>
      </c>
      <c r="G1660" s="181" t="s">
        <v>708</v>
      </c>
      <c r="H1660" s="181" t="s">
        <v>5</v>
      </c>
      <c r="I1660" s="181" t="s">
        <v>301</v>
      </c>
      <c r="J1660" s="181">
        <v>112290</v>
      </c>
      <c r="K1660" s="181">
        <v>1</v>
      </c>
      <c r="L1660" s="181"/>
      <c r="M1660" s="181"/>
      <c r="N1660" s="596" t="s">
        <v>277</v>
      </c>
    </row>
    <row r="1661" spans="1:14" s="158" customFormat="1" ht="18" customHeight="1" x14ac:dyDescent="0.25">
      <c r="A1661" s="181">
        <v>29429</v>
      </c>
      <c r="B1661" s="701" t="s">
        <v>17465</v>
      </c>
      <c r="C1661" s="181" t="s">
        <v>301</v>
      </c>
      <c r="D1661" s="181" t="s">
        <v>1016</v>
      </c>
      <c r="E1661" s="181" t="s">
        <v>17466</v>
      </c>
      <c r="F1661" s="181" t="s">
        <v>304</v>
      </c>
      <c r="G1661" s="181" t="s">
        <v>708</v>
      </c>
      <c r="H1661" s="181" t="s">
        <v>5</v>
      </c>
      <c r="I1661" s="181" t="s">
        <v>301</v>
      </c>
      <c r="J1661" s="181">
        <v>114420</v>
      </c>
      <c r="K1661" s="181">
        <v>2</v>
      </c>
      <c r="L1661" s="181"/>
      <c r="M1661" s="181"/>
      <c r="N1661" s="596" t="s">
        <v>277</v>
      </c>
    </row>
    <row r="1662" spans="1:14" s="158" customFormat="1" ht="18" customHeight="1" x14ac:dyDescent="0.25">
      <c r="A1662" s="181">
        <v>7923</v>
      </c>
      <c r="B1662" s="701" t="s">
        <v>2648</v>
      </c>
      <c r="C1662" s="181" t="s">
        <v>301</v>
      </c>
      <c r="D1662" s="181" t="s">
        <v>1027</v>
      </c>
      <c r="E1662" s="181" t="s">
        <v>1888</v>
      </c>
      <c r="F1662" s="181" t="s">
        <v>304</v>
      </c>
      <c r="G1662" s="181" t="s">
        <v>725</v>
      </c>
      <c r="H1662" s="181" t="s">
        <v>5</v>
      </c>
      <c r="I1662" s="181" t="s">
        <v>301</v>
      </c>
      <c r="J1662" s="181">
        <v>12080</v>
      </c>
      <c r="K1662" s="181">
        <v>42</v>
      </c>
      <c r="L1662" s="181"/>
      <c r="M1662" s="181"/>
      <c r="N1662" s="596" t="s">
        <v>277</v>
      </c>
    </row>
    <row r="1663" spans="1:14" s="158" customFormat="1" ht="18" customHeight="1" x14ac:dyDescent="0.25">
      <c r="A1663" s="181">
        <v>18653</v>
      </c>
      <c r="B1663" s="701" t="s">
        <v>14994</v>
      </c>
      <c r="C1663" s="181" t="s">
        <v>301</v>
      </c>
      <c r="D1663" s="181" t="s">
        <v>1027</v>
      </c>
      <c r="E1663" s="181" t="s">
        <v>1888</v>
      </c>
      <c r="F1663" s="181" t="s">
        <v>304</v>
      </c>
      <c r="G1663" s="181" t="s">
        <v>718</v>
      </c>
      <c r="H1663" s="181" t="s">
        <v>5</v>
      </c>
      <c r="I1663" s="181" t="s">
        <v>301</v>
      </c>
      <c r="J1663" s="181">
        <v>9550</v>
      </c>
      <c r="K1663" s="181">
        <v>106</v>
      </c>
      <c r="L1663" s="181"/>
      <c r="M1663" s="181"/>
      <c r="N1663" s="596" t="s">
        <v>277</v>
      </c>
    </row>
    <row r="1664" spans="1:14" s="158" customFormat="1" ht="18" customHeight="1" x14ac:dyDescent="0.25">
      <c r="A1664" s="181">
        <v>66801</v>
      </c>
      <c r="B1664" s="701" t="s">
        <v>13105</v>
      </c>
      <c r="C1664" s="181" t="s">
        <v>13106</v>
      </c>
      <c r="D1664" s="181" t="s">
        <v>1027</v>
      </c>
      <c r="E1664" s="181" t="s">
        <v>2087</v>
      </c>
      <c r="F1664" s="181" t="s">
        <v>304</v>
      </c>
      <c r="G1664" s="181" t="s">
        <v>718</v>
      </c>
      <c r="H1664" s="181" t="s">
        <v>5</v>
      </c>
      <c r="I1664" s="181" t="s">
        <v>2649</v>
      </c>
      <c r="J1664" s="181">
        <v>10920</v>
      </c>
      <c r="K1664" s="181">
        <v>28</v>
      </c>
      <c r="L1664" s="181"/>
      <c r="M1664" s="181"/>
      <c r="N1664" s="596" t="s">
        <v>277</v>
      </c>
    </row>
    <row r="1665" spans="1:14" s="158" customFormat="1" ht="18" customHeight="1" x14ac:dyDescent="0.25">
      <c r="A1665" s="181">
        <v>30622</v>
      </c>
      <c r="B1665" s="701" t="s">
        <v>14995</v>
      </c>
      <c r="C1665" s="181" t="s">
        <v>301</v>
      </c>
      <c r="D1665" s="181" t="s">
        <v>1027</v>
      </c>
      <c r="E1665" s="181" t="s">
        <v>16613</v>
      </c>
      <c r="F1665" s="181" t="s">
        <v>304</v>
      </c>
      <c r="G1665" s="181" t="s">
        <v>718</v>
      </c>
      <c r="H1665" s="181" t="s">
        <v>5</v>
      </c>
      <c r="I1665" s="181" t="s">
        <v>16614</v>
      </c>
      <c r="J1665" s="181">
        <v>25560</v>
      </c>
      <c r="K1665" s="181">
        <v>54</v>
      </c>
      <c r="L1665" s="181"/>
      <c r="M1665" s="181"/>
      <c r="N1665" s="596" t="s">
        <v>277</v>
      </c>
    </row>
    <row r="1666" spans="1:14" s="158" customFormat="1" ht="18" customHeight="1" x14ac:dyDescent="0.25">
      <c r="A1666" s="181">
        <v>66758</v>
      </c>
      <c r="B1666" s="701" t="s">
        <v>14186</v>
      </c>
      <c r="C1666" s="181" t="s">
        <v>14187</v>
      </c>
      <c r="D1666" s="181" t="s">
        <v>1031</v>
      </c>
      <c r="E1666" s="181" t="s">
        <v>2087</v>
      </c>
      <c r="F1666" s="181" t="s">
        <v>304</v>
      </c>
      <c r="G1666" s="181" t="s">
        <v>718</v>
      </c>
      <c r="H1666" s="181" t="s">
        <v>5</v>
      </c>
      <c r="I1666" s="181" t="s">
        <v>2649</v>
      </c>
      <c r="J1666" s="181">
        <v>10920</v>
      </c>
      <c r="K1666" s="181">
        <v>52</v>
      </c>
      <c r="L1666" s="181"/>
      <c r="M1666" s="181"/>
      <c r="N1666" s="596" t="s">
        <v>277</v>
      </c>
    </row>
    <row r="1667" spans="1:14" s="158" customFormat="1" ht="18" customHeight="1" x14ac:dyDescent="0.25">
      <c r="A1667" s="181">
        <v>30919</v>
      </c>
      <c r="B1667" s="701" t="s">
        <v>16615</v>
      </c>
      <c r="C1667" s="181" t="s">
        <v>301</v>
      </c>
      <c r="D1667" s="181" t="s">
        <v>1031</v>
      </c>
      <c r="E1667" s="181" t="s">
        <v>1726</v>
      </c>
      <c r="F1667" s="181" t="s">
        <v>304</v>
      </c>
      <c r="G1667" s="181" t="s">
        <v>718</v>
      </c>
      <c r="H1667" s="181" t="s">
        <v>5</v>
      </c>
      <c r="I1667" s="181" t="s">
        <v>16616</v>
      </c>
      <c r="J1667" s="181">
        <v>25730</v>
      </c>
      <c r="K1667" s="181">
        <v>20</v>
      </c>
      <c r="L1667" s="181"/>
      <c r="M1667" s="181"/>
      <c r="N1667" s="596" t="s">
        <v>277</v>
      </c>
    </row>
    <row r="1668" spans="1:14" s="158" customFormat="1" ht="18" customHeight="1" x14ac:dyDescent="0.25">
      <c r="A1668" s="181">
        <v>6750</v>
      </c>
      <c r="B1668" s="701" t="s">
        <v>14188</v>
      </c>
      <c r="C1668" s="181" t="s">
        <v>14189</v>
      </c>
      <c r="D1668" s="181" t="s">
        <v>1035</v>
      </c>
      <c r="E1668" s="181" t="s">
        <v>1888</v>
      </c>
      <c r="F1668" s="181" t="s">
        <v>304</v>
      </c>
      <c r="G1668" s="181" t="s">
        <v>725</v>
      </c>
      <c r="H1668" s="181" t="s">
        <v>5</v>
      </c>
      <c r="I1668" s="181" t="s">
        <v>14190</v>
      </c>
      <c r="J1668" s="181">
        <v>6040</v>
      </c>
      <c r="K1668" s="181">
        <v>188</v>
      </c>
      <c r="L1668" s="181"/>
      <c r="M1668" s="181"/>
      <c r="N1668" s="596" t="s">
        <v>277</v>
      </c>
    </row>
    <row r="1669" spans="1:14" s="158" customFormat="1" ht="18" customHeight="1" x14ac:dyDescent="0.25">
      <c r="A1669" s="181">
        <v>23829</v>
      </c>
      <c r="B1669" s="701" t="s">
        <v>2650</v>
      </c>
      <c r="C1669" s="181" t="s">
        <v>301</v>
      </c>
      <c r="D1669" s="181" t="s">
        <v>1042</v>
      </c>
      <c r="E1669" s="181" t="s">
        <v>2651</v>
      </c>
      <c r="F1669" s="181" t="s">
        <v>304</v>
      </c>
      <c r="G1669" s="181" t="s">
        <v>1044</v>
      </c>
      <c r="H1669" s="181" t="s">
        <v>7</v>
      </c>
      <c r="I1669" s="181" t="s">
        <v>2652</v>
      </c>
      <c r="J1669" s="181">
        <v>24180</v>
      </c>
      <c r="K1669" s="181">
        <v>5</v>
      </c>
      <c r="L1669" s="181"/>
      <c r="M1669" s="181"/>
      <c r="N1669" s="596" t="s">
        <v>277</v>
      </c>
    </row>
    <row r="1670" spans="1:14" s="158" customFormat="1" ht="18" customHeight="1" x14ac:dyDescent="0.25">
      <c r="A1670" s="181">
        <v>19607</v>
      </c>
      <c r="B1670" s="701" t="s">
        <v>2653</v>
      </c>
      <c r="C1670" s="181" t="s">
        <v>301</v>
      </c>
      <c r="D1670" s="181" t="s">
        <v>1051</v>
      </c>
      <c r="E1670" s="181" t="s">
        <v>2087</v>
      </c>
      <c r="F1670" s="181" t="s">
        <v>577</v>
      </c>
      <c r="G1670" s="181" t="s">
        <v>1044</v>
      </c>
      <c r="H1670" s="181" t="s">
        <v>7</v>
      </c>
      <c r="I1670" s="181" t="s">
        <v>301</v>
      </c>
      <c r="J1670" s="181">
        <v>21800</v>
      </c>
      <c r="K1670" s="181">
        <v>146</v>
      </c>
      <c r="L1670" s="181"/>
      <c r="M1670" s="181"/>
      <c r="N1670" s="596" t="s">
        <v>277</v>
      </c>
    </row>
    <row r="1671" spans="1:14" s="158" customFormat="1" ht="18" customHeight="1" x14ac:dyDescent="0.25">
      <c r="A1671" s="181">
        <v>18419</v>
      </c>
      <c r="B1671" s="701" t="s">
        <v>2654</v>
      </c>
      <c r="C1671" s="181" t="s">
        <v>301</v>
      </c>
      <c r="D1671" s="181" t="s">
        <v>2655</v>
      </c>
      <c r="E1671" s="181" t="s">
        <v>2656</v>
      </c>
      <c r="F1671" s="181" t="s">
        <v>577</v>
      </c>
      <c r="G1671" s="181" t="s">
        <v>1044</v>
      </c>
      <c r="H1671" s="181" t="s">
        <v>7</v>
      </c>
      <c r="I1671" s="181" t="s">
        <v>2657</v>
      </c>
      <c r="J1671" s="181">
        <v>18980</v>
      </c>
      <c r="K1671" s="181">
        <v>479</v>
      </c>
      <c r="L1671" s="181"/>
      <c r="M1671" s="181"/>
      <c r="N1671" s="596" t="s">
        <v>277</v>
      </c>
    </row>
    <row r="1672" spans="1:14" s="158" customFormat="1" ht="18" customHeight="1" x14ac:dyDescent="0.25">
      <c r="A1672" s="181">
        <v>19642</v>
      </c>
      <c r="B1672" s="701" t="s">
        <v>2658</v>
      </c>
      <c r="C1672" s="181" t="s">
        <v>301</v>
      </c>
      <c r="D1672" s="181" t="s">
        <v>2655</v>
      </c>
      <c r="E1672" s="181" t="s">
        <v>2659</v>
      </c>
      <c r="F1672" s="181" t="s">
        <v>577</v>
      </c>
      <c r="G1672" s="181" t="s">
        <v>1044</v>
      </c>
      <c r="H1672" s="181" t="s">
        <v>7</v>
      </c>
      <c r="I1672" s="181" t="s">
        <v>2660</v>
      </c>
      <c r="J1672" s="181">
        <v>21810</v>
      </c>
      <c r="K1672" s="181">
        <v>132</v>
      </c>
      <c r="L1672" s="181"/>
      <c r="M1672" s="181"/>
      <c r="N1672" s="596" t="s">
        <v>277</v>
      </c>
    </row>
    <row r="1673" spans="1:14" s="158" customFormat="1" ht="18" customHeight="1" x14ac:dyDescent="0.25">
      <c r="A1673" s="181">
        <v>4686</v>
      </c>
      <c r="B1673" s="701">
        <v>32120</v>
      </c>
      <c r="C1673" s="181" t="s">
        <v>18036</v>
      </c>
      <c r="D1673" s="181" t="s">
        <v>2655</v>
      </c>
      <c r="E1673" s="181" t="s">
        <v>18037</v>
      </c>
      <c r="F1673" s="181" t="s">
        <v>304</v>
      </c>
      <c r="G1673" s="181" t="s">
        <v>567</v>
      </c>
      <c r="H1673" s="181" t="s">
        <v>5</v>
      </c>
      <c r="I1673" s="181" t="s">
        <v>2486</v>
      </c>
      <c r="J1673" s="181">
        <v>15680</v>
      </c>
      <c r="K1673" s="181">
        <v>28</v>
      </c>
      <c r="L1673" s="181"/>
      <c r="M1673" s="181"/>
      <c r="N1673" s="596" t="s">
        <v>277</v>
      </c>
    </row>
    <row r="1674" spans="1:14" s="158" customFormat="1" ht="18" customHeight="1" x14ac:dyDescent="0.25">
      <c r="A1674" s="181">
        <v>7809</v>
      </c>
      <c r="B1674" s="701" t="s">
        <v>16617</v>
      </c>
      <c r="C1674" s="181" t="s">
        <v>16618</v>
      </c>
      <c r="D1674" s="181" t="s">
        <v>1052</v>
      </c>
      <c r="E1674" s="181" t="s">
        <v>1888</v>
      </c>
      <c r="F1674" s="181" t="s">
        <v>304</v>
      </c>
      <c r="G1674" s="181" t="s">
        <v>718</v>
      </c>
      <c r="H1674" s="181" t="s">
        <v>5</v>
      </c>
      <c r="I1674" s="181" t="s">
        <v>2946</v>
      </c>
      <c r="J1674" s="181">
        <v>4570</v>
      </c>
      <c r="K1674" s="181">
        <v>250</v>
      </c>
      <c r="L1674" s="181"/>
      <c r="M1674" s="181"/>
      <c r="N1674" s="596" t="s">
        <v>277</v>
      </c>
    </row>
    <row r="1675" spans="1:14" s="158" customFormat="1" ht="18" customHeight="1" x14ac:dyDescent="0.25">
      <c r="A1675" s="181">
        <v>29030</v>
      </c>
      <c r="B1675" s="701" t="s">
        <v>13107</v>
      </c>
      <c r="C1675" s="181" t="s">
        <v>301</v>
      </c>
      <c r="D1675" s="181" t="s">
        <v>1052</v>
      </c>
      <c r="E1675" s="181" t="s">
        <v>2157</v>
      </c>
      <c r="F1675" s="181" t="s">
        <v>304</v>
      </c>
      <c r="G1675" s="181" t="s">
        <v>725</v>
      </c>
      <c r="H1675" s="181" t="s">
        <v>5</v>
      </c>
      <c r="I1675" s="181" t="s">
        <v>13108</v>
      </c>
      <c r="J1675" s="181">
        <v>8950</v>
      </c>
      <c r="K1675" s="181">
        <v>12</v>
      </c>
      <c r="L1675" s="181"/>
      <c r="M1675" s="181"/>
      <c r="N1675" s="596" t="s">
        <v>277</v>
      </c>
    </row>
    <row r="1676" spans="1:14" s="158" customFormat="1" ht="18" customHeight="1" x14ac:dyDescent="0.25">
      <c r="A1676" s="181">
        <v>2925</v>
      </c>
      <c r="B1676" s="701" t="s">
        <v>18038</v>
      </c>
      <c r="C1676" s="181" t="s">
        <v>301</v>
      </c>
      <c r="D1676" s="181" t="s">
        <v>18039</v>
      </c>
      <c r="E1676" s="181" t="s">
        <v>18040</v>
      </c>
      <c r="F1676" s="181" t="s">
        <v>304</v>
      </c>
      <c r="G1676" s="181" t="s">
        <v>725</v>
      </c>
      <c r="H1676" s="181" t="s">
        <v>5</v>
      </c>
      <c r="I1676" s="181" t="s">
        <v>2111</v>
      </c>
      <c r="J1676" s="181">
        <v>8130</v>
      </c>
      <c r="K1676" s="181">
        <v>158</v>
      </c>
      <c r="L1676" s="181"/>
      <c r="M1676" s="181"/>
      <c r="N1676" s="596" t="s">
        <v>277</v>
      </c>
    </row>
    <row r="1677" spans="1:14" s="158" customFormat="1" ht="18" customHeight="1" x14ac:dyDescent="0.25">
      <c r="A1677" s="181">
        <v>1849</v>
      </c>
      <c r="B1677" s="701" t="s">
        <v>18041</v>
      </c>
      <c r="C1677" s="181" t="s">
        <v>301</v>
      </c>
      <c r="D1677" s="181" t="s">
        <v>18039</v>
      </c>
      <c r="E1677" s="181" t="s">
        <v>18042</v>
      </c>
      <c r="F1677" s="181" t="s">
        <v>304</v>
      </c>
      <c r="G1677" s="181" t="s">
        <v>725</v>
      </c>
      <c r="H1677" s="181" t="s">
        <v>5</v>
      </c>
      <c r="I1677" s="181" t="s">
        <v>301</v>
      </c>
      <c r="J1677" s="181">
        <v>7440</v>
      </c>
      <c r="K1677" s="181">
        <v>284</v>
      </c>
      <c r="L1677" s="181"/>
      <c r="M1677" s="181"/>
      <c r="N1677" s="596" t="s">
        <v>277</v>
      </c>
    </row>
    <row r="1678" spans="1:14" s="158" customFormat="1" ht="18" customHeight="1" x14ac:dyDescent="0.25">
      <c r="A1678" s="181">
        <v>18425</v>
      </c>
      <c r="B1678" s="701" t="s">
        <v>2661</v>
      </c>
      <c r="C1678" s="181" t="s">
        <v>301</v>
      </c>
      <c r="D1678" s="181" t="s">
        <v>1056</v>
      </c>
      <c r="E1678" s="181" t="s">
        <v>2656</v>
      </c>
      <c r="F1678" s="181" t="s">
        <v>577</v>
      </c>
      <c r="G1678" s="181" t="s">
        <v>1044</v>
      </c>
      <c r="H1678" s="181" t="s">
        <v>7</v>
      </c>
      <c r="I1678" s="181" t="s">
        <v>2662</v>
      </c>
      <c r="J1678" s="181">
        <v>18320</v>
      </c>
      <c r="K1678" s="181">
        <v>90</v>
      </c>
      <c r="L1678" s="181"/>
      <c r="M1678" s="181"/>
      <c r="N1678" s="596" t="s">
        <v>277</v>
      </c>
    </row>
    <row r="1679" spans="1:14" s="158" customFormat="1" ht="18" customHeight="1" x14ac:dyDescent="0.25">
      <c r="A1679" s="181">
        <v>19625</v>
      </c>
      <c r="B1679" s="701" t="s">
        <v>2663</v>
      </c>
      <c r="C1679" s="181" t="s">
        <v>301</v>
      </c>
      <c r="D1679" s="181" t="s">
        <v>1056</v>
      </c>
      <c r="E1679" s="181" t="s">
        <v>2664</v>
      </c>
      <c r="F1679" s="181" t="s">
        <v>577</v>
      </c>
      <c r="G1679" s="181" t="s">
        <v>1044</v>
      </c>
      <c r="H1679" s="181" t="s">
        <v>7</v>
      </c>
      <c r="I1679" s="181" t="s">
        <v>301</v>
      </c>
      <c r="J1679" s="181">
        <v>19541.5</v>
      </c>
      <c r="K1679" s="181">
        <v>146</v>
      </c>
      <c r="L1679" s="181"/>
      <c r="M1679" s="181"/>
      <c r="N1679" s="596" t="s">
        <v>277</v>
      </c>
    </row>
    <row r="1680" spans="1:14" s="158" customFormat="1" ht="18" customHeight="1" x14ac:dyDescent="0.25">
      <c r="A1680" s="181">
        <v>19623</v>
      </c>
      <c r="B1680" s="701" t="s">
        <v>2665</v>
      </c>
      <c r="C1680" s="181" t="s">
        <v>301</v>
      </c>
      <c r="D1680" s="181" t="s">
        <v>1056</v>
      </c>
      <c r="E1680" s="181" t="s">
        <v>2666</v>
      </c>
      <c r="F1680" s="181" t="s">
        <v>577</v>
      </c>
      <c r="G1680" s="181" t="s">
        <v>1044</v>
      </c>
      <c r="H1680" s="181" t="s">
        <v>7</v>
      </c>
      <c r="I1680" s="181" t="s">
        <v>301</v>
      </c>
      <c r="J1680" s="181">
        <v>23760</v>
      </c>
      <c r="K1680" s="181">
        <v>200</v>
      </c>
      <c r="L1680" s="181"/>
      <c r="M1680" s="181"/>
      <c r="N1680" s="596" t="s">
        <v>277</v>
      </c>
    </row>
    <row r="1681" spans="1:14" s="158" customFormat="1" ht="18" customHeight="1" x14ac:dyDescent="0.25">
      <c r="A1681" s="181">
        <v>6713</v>
      </c>
      <c r="B1681" s="701" t="s">
        <v>2667</v>
      </c>
      <c r="C1681" s="181" t="s">
        <v>2668</v>
      </c>
      <c r="D1681" s="181" t="s">
        <v>1056</v>
      </c>
      <c r="E1681" s="181" t="s">
        <v>2669</v>
      </c>
      <c r="F1681" s="181" t="s">
        <v>304</v>
      </c>
      <c r="G1681" s="181" t="s">
        <v>725</v>
      </c>
      <c r="H1681" s="181" t="s">
        <v>5</v>
      </c>
      <c r="I1681" s="181" t="s">
        <v>2670</v>
      </c>
      <c r="J1681" s="181">
        <v>9410</v>
      </c>
      <c r="K1681" s="181">
        <v>24</v>
      </c>
      <c r="L1681" s="181"/>
      <c r="M1681" s="181"/>
      <c r="N1681" s="596" t="s">
        <v>277</v>
      </c>
    </row>
    <row r="1682" spans="1:14" s="158" customFormat="1" ht="18" customHeight="1" x14ac:dyDescent="0.25">
      <c r="A1682" s="181">
        <v>19615</v>
      </c>
      <c r="B1682" s="701" t="s">
        <v>2671</v>
      </c>
      <c r="C1682" s="181" t="s">
        <v>301</v>
      </c>
      <c r="D1682" s="181" t="s">
        <v>1056</v>
      </c>
      <c r="E1682" s="181" t="s">
        <v>2672</v>
      </c>
      <c r="F1682" s="181" t="s">
        <v>577</v>
      </c>
      <c r="G1682" s="181" t="s">
        <v>1044</v>
      </c>
      <c r="H1682" s="181" t="s">
        <v>7</v>
      </c>
      <c r="I1682" s="181" t="s">
        <v>301</v>
      </c>
      <c r="J1682" s="181">
        <v>20540</v>
      </c>
      <c r="K1682" s="181">
        <v>175</v>
      </c>
      <c r="L1682" s="181"/>
      <c r="M1682" s="181"/>
      <c r="N1682" s="596" t="s">
        <v>277</v>
      </c>
    </row>
    <row r="1683" spans="1:14" s="158" customFormat="1" ht="18" customHeight="1" x14ac:dyDescent="0.25">
      <c r="A1683" s="181">
        <v>19637</v>
      </c>
      <c r="B1683" s="701" t="s">
        <v>2673</v>
      </c>
      <c r="C1683" s="181" t="s">
        <v>301</v>
      </c>
      <c r="D1683" s="181" t="s">
        <v>1056</v>
      </c>
      <c r="E1683" s="181" t="s">
        <v>1895</v>
      </c>
      <c r="F1683" s="181" t="s">
        <v>577</v>
      </c>
      <c r="G1683" s="181" t="s">
        <v>1044</v>
      </c>
      <c r="H1683" s="181" t="s">
        <v>7</v>
      </c>
      <c r="I1683" s="181" t="s">
        <v>301</v>
      </c>
      <c r="J1683" s="181">
        <v>21590</v>
      </c>
      <c r="K1683" s="181">
        <v>70</v>
      </c>
      <c r="L1683" s="181"/>
      <c r="M1683" s="181"/>
      <c r="N1683" s="596" t="s">
        <v>277</v>
      </c>
    </row>
    <row r="1684" spans="1:14" s="158" customFormat="1" ht="18" customHeight="1" x14ac:dyDescent="0.25">
      <c r="A1684" s="181">
        <v>7908</v>
      </c>
      <c r="B1684" s="701" t="s">
        <v>16619</v>
      </c>
      <c r="C1684" s="181" t="s">
        <v>16620</v>
      </c>
      <c r="D1684" s="181" t="s">
        <v>1067</v>
      </c>
      <c r="E1684" s="181" t="s">
        <v>1888</v>
      </c>
      <c r="F1684" s="181" t="s">
        <v>304</v>
      </c>
      <c r="G1684" s="181" t="s">
        <v>718</v>
      </c>
      <c r="H1684" s="181" t="s">
        <v>5</v>
      </c>
      <c r="I1684" s="181" t="s">
        <v>301</v>
      </c>
      <c r="J1684" s="181">
        <v>4410</v>
      </c>
      <c r="K1684" s="181">
        <v>184</v>
      </c>
      <c r="L1684" s="181"/>
      <c r="M1684" s="181"/>
      <c r="N1684" s="596" t="s">
        <v>277</v>
      </c>
    </row>
    <row r="1685" spans="1:14" s="158" customFormat="1" ht="18" customHeight="1" x14ac:dyDescent="0.25">
      <c r="A1685" s="181">
        <v>1850</v>
      </c>
      <c r="B1685" s="701" t="s">
        <v>18043</v>
      </c>
      <c r="C1685" s="181" t="s">
        <v>301</v>
      </c>
      <c r="D1685" s="181" t="s">
        <v>1067</v>
      </c>
      <c r="E1685" s="181" t="s">
        <v>18044</v>
      </c>
      <c r="F1685" s="181" t="s">
        <v>304</v>
      </c>
      <c r="G1685" s="181" t="s">
        <v>725</v>
      </c>
      <c r="H1685" s="181" t="s">
        <v>5</v>
      </c>
      <c r="I1685" s="181" t="s">
        <v>301</v>
      </c>
      <c r="J1685" s="181">
        <v>6160</v>
      </c>
      <c r="K1685" s="181">
        <v>185</v>
      </c>
      <c r="L1685" s="181"/>
      <c r="M1685" s="181"/>
      <c r="N1685" s="596" t="s">
        <v>277</v>
      </c>
    </row>
    <row r="1686" spans="1:14" s="158" customFormat="1" ht="18" customHeight="1" x14ac:dyDescent="0.25">
      <c r="A1686" s="181">
        <v>29397</v>
      </c>
      <c r="B1686" s="701" t="s">
        <v>14191</v>
      </c>
      <c r="C1686" s="181" t="s">
        <v>14192</v>
      </c>
      <c r="D1686" s="181" t="s">
        <v>1067</v>
      </c>
      <c r="E1686" s="181" t="s">
        <v>1958</v>
      </c>
      <c r="F1686" s="181" t="s">
        <v>304</v>
      </c>
      <c r="G1686" s="181" t="s">
        <v>725</v>
      </c>
      <c r="H1686" s="181" t="s">
        <v>5</v>
      </c>
      <c r="I1686" s="181" t="s">
        <v>14193</v>
      </c>
      <c r="J1686" s="181">
        <v>9300</v>
      </c>
      <c r="K1686" s="181">
        <v>26</v>
      </c>
      <c r="L1686" s="181"/>
      <c r="M1686" s="181"/>
      <c r="N1686" s="596" t="s">
        <v>277</v>
      </c>
    </row>
    <row r="1687" spans="1:14" s="158" customFormat="1" ht="18" customHeight="1" x14ac:dyDescent="0.25">
      <c r="A1687" s="181">
        <v>1864</v>
      </c>
      <c r="B1687" s="701" t="s">
        <v>18045</v>
      </c>
      <c r="C1687" s="181" t="s">
        <v>301</v>
      </c>
      <c r="D1687" s="181" t="s">
        <v>1067</v>
      </c>
      <c r="E1687" s="181" t="s">
        <v>1958</v>
      </c>
      <c r="F1687" s="181" t="s">
        <v>304</v>
      </c>
      <c r="G1687" s="181" t="s">
        <v>725</v>
      </c>
      <c r="H1687" s="181" t="s">
        <v>5</v>
      </c>
      <c r="I1687" s="181" t="s">
        <v>2670</v>
      </c>
      <c r="J1687" s="181">
        <v>6160</v>
      </c>
      <c r="K1687" s="181">
        <v>120</v>
      </c>
      <c r="L1687" s="181"/>
      <c r="M1687" s="181"/>
      <c r="N1687" s="596" t="s">
        <v>277</v>
      </c>
    </row>
    <row r="1688" spans="1:14" s="158" customFormat="1" ht="18" customHeight="1" x14ac:dyDescent="0.25">
      <c r="A1688" s="181">
        <v>27566</v>
      </c>
      <c r="B1688" s="701" t="s">
        <v>13109</v>
      </c>
      <c r="C1688" s="181" t="s">
        <v>13110</v>
      </c>
      <c r="D1688" s="181" t="s">
        <v>1067</v>
      </c>
      <c r="E1688" s="181" t="s">
        <v>2674</v>
      </c>
      <c r="F1688" s="181" t="s">
        <v>304</v>
      </c>
      <c r="G1688" s="181" t="s">
        <v>725</v>
      </c>
      <c r="H1688" s="181" t="s">
        <v>5</v>
      </c>
      <c r="I1688" s="181" t="s">
        <v>301</v>
      </c>
      <c r="J1688" s="181">
        <v>8950</v>
      </c>
      <c r="K1688" s="181">
        <v>27</v>
      </c>
      <c r="L1688" s="181"/>
      <c r="M1688" s="181"/>
      <c r="N1688" s="596" t="s">
        <v>277</v>
      </c>
    </row>
    <row r="1689" spans="1:14" s="158" customFormat="1" ht="18" customHeight="1" x14ac:dyDescent="0.25">
      <c r="A1689" s="181">
        <v>28156</v>
      </c>
      <c r="B1689" s="701" t="s">
        <v>10889</v>
      </c>
      <c r="C1689" s="181" t="s">
        <v>10890</v>
      </c>
      <c r="D1689" s="181" t="s">
        <v>1067</v>
      </c>
      <c r="E1689" s="181" t="s">
        <v>10888</v>
      </c>
      <c r="F1689" s="181" t="s">
        <v>304</v>
      </c>
      <c r="G1689" s="181" t="s">
        <v>718</v>
      </c>
      <c r="H1689" s="181" t="s">
        <v>5</v>
      </c>
      <c r="I1689" s="181" t="s">
        <v>1895</v>
      </c>
      <c r="J1689" s="181">
        <v>9350</v>
      </c>
      <c r="K1689" s="181">
        <v>12</v>
      </c>
      <c r="L1689" s="181"/>
      <c r="M1689" s="181"/>
      <c r="N1689" s="596" t="s">
        <v>277</v>
      </c>
    </row>
    <row r="1690" spans="1:14" s="158" customFormat="1" ht="18" customHeight="1" x14ac:dyDescent="0.25">
      <c r="A1690" s="181">
        <v>60860</v>
      </c>
      <c r="B1690" s="701" t="s">
        <v>14996</v>
      </c>
      <c r="C1690" s="181" t="s">
        <v>14997</v>
      </c>
      <c r="D1690" s="181" t="s">
        <v>14998</v>
      </c>
      <c r="E1690" s="181" t="s">
        <v>1884</v>
      </c>
      <c r="F1690" s="181" t="s">
        <v>304</v>
      </c>
      <c r="G1690" s="181" t="s">
        <v>708</v>
      </c>
      <c r="H1690" s="181" t="s">
        <v>5</v>
      </c>
      <c r="I1690" s="181" t="s">
        <v>301</v>
      </c>
      <c r="J1690" s="181">
        <v>35130</v>
      </c>
      <c r="K1690" s="181">
        <v>27</v>
      </c>
      <c r="L1690" s="181"/>
      <c r="M1690" s="181"/>
      <c r="N1690" s="596" t="s">
        <v>277</v>
      </c>
    </row>
    <row r="1691" spans="1:14" s="158" customFormat="1" ht="18" customHeight="1" x14ac:dyDescent="0.25">
      <c r="A1691" s="181">
        <v>8479</v>
      </c>
      <c r="B1691" s="701">
        <v>11119</v>
      </c>
      <c r="C1691" s="181" t="s">
        <v>301</v>
      </c>
      <c r="D1691" s="181" t="s">
        <v>1076</v>
      </c>
      <c r="E1691" s="181" t="s">
        <v>2331</v>
      </c>
      <c r="F1691" s="181" t="s">
        <v>577</v>
      </c>
      <c r="G1691" s="181" t="s">
        <v>1077</v>
      </c>
      <c r="H1691" s="181" t="s">
        <v>5</v>
      </c>
      <c r="I1691" s="181" t="s">
        <v>1958</v>
      </c>
      <c r="J1691" s="181">
        <v>16830</v>
      </c>
      <c r="K1691" s="181">
        <v>10</v>
      </c>
      <c r="L1691" s="181"/>
      <c r="M1691" s="181"/>
      <c r="N1691" s="596" t="s">
        <v>277</v>
      </c>
    </row>
    <row r="1692" spans="1:14" s="158" customFormat="1" ht="18" customHeight="1" x14ac:dyDescent="0.25">
      <c r="A1692" s="181">
        <v>9166</v>
      </c>
      <c r="B1692" s="701">
        <v>11112</v>
      </c>
      <c r="C1692" s="181" t="s">
        <v>301</v>
      </c>
      <c r="D1692" s="181" t="s">
        <v>1076</v>
      </c>
      <c r="E1692" s="181" t="s">
        <v>1913</v>
      </c>
      <c r="F1692" s="181" t="s">
        <v>577</v>
      </c>
      <c r="G1692" s="181" t="s">
        <v>1077</v>
      </c>
      <c r="H1692" s="181" t="s">
        <v>5</v>
      </c>
      <c r="I1692" s="181" t="s">
        <v>278</v>
      </c>
      <c r="J1692" s="181">
        <v>17020</v>
      </c>
      <c r="K1692" s="181">
        <v>19</v>
      </c>
      <c r="L1692" s="181"/>
      <c r="M1692" s="181"/>
      <c r="N1692" s="596" t="s">
        <v>277</v>
      </c>
    </row>
    <row r="1693" spans="1:14" s="158" customFormat="1" ht="18" customHeight="1" x14ac:dyDescent="0.25">
      <c r="A1693" s="181">
        <v>21176</v>
      </c>
      <c r="B1693" s="701">
        <v>11190</v>
      </c>
      <c r="C1693" s="181" t="s">
        <v>301</v>
      </c>
      <c r="D1693" s="181" t="s">
        <v>1076</v>
      </c>
      <c r="E1693" s="181" t="s">
        <v>2322</v>
      </c>
      <c r="F1693" s="181" t="s">
        <v>577</v>
      </c>
      <c r="G1693" s="181" t="s">
        <v>1077</v>
      </c>
      <c r="H1693" s="181" t="s">
        <v>5</v>
      </c>
      <c r="I1693" s="181" t="s">
        <v>7547</v>
      </c>
      <c r="J1693" s="181">
        <v>22380</v>
      </c>
      <c r="K1693" s="181">
        <v>11</v>
      </c>
      <c r="L1693" s="181"/>
      <c r="M1693" s="181"/>
      <c r="N1693" s="596" t="s">
        <v>277</v>
      </c>
    </row>
    <row r="1694" spans="1:14" s="158" customFormat="1" ht="18" customHeight="1" x14ac:dyDescent="0.25">
      <c r="A1694" s="181">
        <v>24146</v>
      </c>
      <c r="B1694" s="701">
        <v>62030</v>
      </c>
      <c r="C1694" s="181" t="s">
        <v>2675</v>
      </c>
      <c r="D1694" s="181" t="s">
        <v>1076</v>
      </c>
      <c r="E1694" s="181" t="s">
        <v>2676</v>
      </c>
      <c r="F1694" s="181" t="s">
        <v>577</v>
      </c>
      <c r="G1694" s="181" t="s">
        <v>550</v>
      </c>
      <c r="H1694" s="181" t="s">
        <v>5</v>
      </c>
      <c r="I1694" s="181" t="s">
        <v>2677</v>
      </c>
      <c r="J1694" s="181">
        <v>33990</v>
      </c>
      <c r="K1694" s="181">
        <v>14</v>
      </c>
      <c r="L1694" s="181"/>
      <c r="M1694" s="181"/>
      <c r="N1694" s="596" t="s">
        <v>277</v>
      </c>
    </row>
    <row r="1695" spans="1:14" s="158" customFormat="1" ht="18" customHeight="1" x14ac:dyDescent="0.25">
      <c r="A1695" s="181">
        <v>8480</v>
      </c>
      <c r="B1695" s="701" t="s">
        <v>13111</v>
      </c>
      <c r="C1695" s="181" t="s">
        <v>301</v>
      </c>
      <c r="D1695" s="181" t="s">
        <v>1078</v>
      </c>
      <c r="E1695" s="181" t="s">
        <v>2331</v>
      </c>
      <c r="F1695" s="181" t="s">
        <v>577</v>
      </c>
      <c r="G1695" s="181" t="s">
        <v>1077</v>
      </c>
      <c r="H1695" s="181" t="s">
        <v>5</v>
      </c>
      <c r="I1695" s="181" t="s">
        <v>1958</v>
      </c>
      <c r="J1695" s="181">
        <v>16830</v>
      </c>
      <c r="K1695" s="181">
        <v>6</v>
      </c>
      <c r="L1695" s="181"/>
      <c r="M1695" s="181"/>
      <c r="N1695" s="596" t="s">
        <v>277</v>
      </c>
    </row>
    <row r="1696" spans="1:14" s="158" customFormat="1" ht="18" customHeight="1" x14ac:dyDescent="0.25">
      <c r="A1696" s="181">
        <v>9165</v>
      </c>
      <c r="B1696" s="701" t="s">
        <v>16621</v>
      </c>
      <c r="C1696" s="181" t="s">
        <v>301</v>
      </c>
      <c r="D1696" s="181" t="s">
        <v>1078</v>
      </c>
      <c r="E1696" s="181" t="s">
        <v>1913</v>
      </c>
      <c r="F1696" s="181" t="s">
        <v>577</v>
      </c>
      <c r="G1696" s="181" t="s">
        <v>1077</v>
      </c>
      <c r="H1696" s="181" t="s">
        <v>5</v>
      </c>
      <c r="I1696" s="181" t="s">
        <v>278</v>
      </c>
      <c r="J1696" s="181">
        <v>17020</v>
      </c>
      <c r="K1696" s="181">
        <v>24</v>
      </c>
      <c r="L1696" s="181"/>
      <c r="M1696" s="181"/>
      <c r="N1696" s="596" t="s">
        <v>277</v>
      </c>
    </row>
    <row r="1697" spans="1:14" s="158" customFormat="1" ht="18" customHeight="1" x14ac:dyDescent="0.25">
      <c r="A1697" s="181">
        <v>21177</v>
      </c>
      <c r="B1697" s="701">
        <v>11191</v>
      </c>
      <c r="C1697" s="181" t="s">
        <v>301</v>
      </c>
      <c r="D1697" s="181" t="s">
        <v>1078</v>
      </c>
      <c r="E1697" s="181" t="s">
        <v>2322</v>
      </c>
      <c r="F1697" s="181" t="s">
        <v>577</v>
      </c>
      <c r="G1697" s="181" t="s">
        <v>1077</v>
      </c>
      <c r="H1697" s="181" t="s">
        <v>5</v>
      </c>
      <c r="I1697" s="181" t="s">
        <v>7547</v>
      </c>
      <c r="J1697" s="181">
        <v>22380</v>
      </c>
      <c r="K1697" s="181">
        <v>11</v>
      </c>
      <c r="L1697" s="181"/>
      <c r="M1697" s="181"/>
      <c r="N1697" s="596" t="s">
        <v>277</v>
      </c>
    </row>
    <row r="1698" spans="1:14" s="158" customFormat="1" ht="18" customHeight="1" x14ac:dyDescent="0.25">
      <c r="A1698" s="181">
        <v>24148</v>
      </c>
      <c r="B1698" s="701">
        <v>62029</v>
      </c>
      <c r="C1698" s="181" t="s">
        <v>2678</v>
      </c>
      <c r="D1698" s="181" t="s">
        <v>1078</v>
      </c>
      <c r="E1698" s="181" t="s">
        <v>2679</v>
      </c>
      <c r="F1698" s="181" t="s">
        <v>577</v>
      </c>
      <c r="G1698" s="181" t="s">
        <v>550</v>
      </c>
      <c r="H1698" s="181" t="s">
        <v>5</v>
      </c>
      <c r="I1698" s="181" t="s">
        <v>2680</v>
      </c>
      <c r="J1698" s="181">
        <v>33990</v>
      </c>
      <c r="K1698" s="181">
        <v>10</v>
      </c>
      <c r="L1698" s="181"/>
      <c r="M1698" s="181"/>
      <c r="N1698" s="596" t="s">
        <v>277</v>
      </c>
    </row>
    <row r="1699" spans="1:14" s="158" customFormat="1" ht="18" customHeight="1" x14ac:dyDescent="0.25">
      <c r="A1699" s="181">
        <v>14799</v>
      </c>
      <c r="B1699" s="701" t="s">
        <v>2681</v>
      </c>
      <c r="C1699" s="181" t="s">
        <v>301</v>
      </c>
      <c r="D1699" s="181" t="s">
        <v>2682</v>
      </c>
      <c r="E1699" s="181" t="s">
        <v>2079</v>
      </c>
      <c r="F1699" s="181" t="s">
        <v>304</v>
      </c>
      <c r="G1699" s="181" t="s">
        <v>1676</v>
      </c>
      <c r="H1699" s="181" t="s">
        <v>9</v>
      </c>
      <c r="I1699" s="181" t="s">
        <v>301</v>
      </c>
      <c r="J1699" s="181">
        <v>22550</v>
      </c>
      <c r="K1699" s="181">
        <v>5</v>
      </c>
      <c r="L1699" s="181"/>
      <c r="M1699" s="181"/>
      <c r="N1699" s="596" t="s">
        <v>277</v>
      </c>
    </row>
    <row r="1700" spans="1:14" s="158" customFormat="1" ht="18" customHeight="1" x14ac:dyDescent="0.25">
      <c r="A1700" s="181">
        <v>4043</v>
      </c>
      <c r="B1700" s="701" t="s">
        <v>2683</v>
      </c>
      <c r="C1700" s="181" t="s">
        <v>301</v>
      </c>
      <c r="D1700" s="181" t="s">
        <v>2684</v>
      </c>
      <c r="E1700" s="181" t="s">
        <v>2079</v>
      </c>
      <c r="F1700" s="181" t="s">
        <v>304</v>
      </c>
      <c r="G1700" s="181" t="s">
        <v>1676</v>
      </c>
      <c r="H1700" s="181" t="s">
        <v>9</v>
      </c>
      <c r="I1700" s="181" t="s">
        <v>301</v>
      </c>
      <c r="J1700" s="181">
        <v>32890</v>
      </c>
      <c r="K1700" s="181">
        <v>6</v>
      </c>
      <c r="L1700" s="181"/>
      <c r="M1700" s="181"/>
      <c r="N1700" s="596" t="s">
        <v>277</v>
      </c>
    </row>
    <row r="1701" spans="1:14" s="158" customFormat="1" ht="18" customHeight="1" x14ac:dyDescent="0.25">
      <c r="A1701" s="181">
        <v>4044</v>
      </c>
      <c r="B1701" s="701" t="s">
        <v>2685</v>
      </c>
      <c r="C1701" s="181" t="s">
        <v>301</v>
      </c>
      <c r="D1701" s="181" t="s">
        <v>2686</v>
      </c>
      <c r="E1701" s="181" t="s">
        <v>2079</v>
      </c>
      <c r="F1701" s="181" t="s">
        <v>304</v>
      </c>
      <c r="G1701" s="181" t="s">
        <v>1676</v>
      </c>
      <c r="H1701" s="181" t="s">
        <v>9</v>
      </c>
      <c r="I1701" s="181" t="s">
        <v>301</v>
      </c>
      <c r="J1701" s="181">
        <v>22550</v>
      </c>
      <c r="K1701" s="181">
        <v>5</v>
      </c>
      <c r="L1701" s="181"/>
      <c r="M1701" s="181"/>
      <c r="N1701" s="596" t="s">
        <v>277</v>
      </c>
    </row>
    <row r="1702" spans="1:14" s="158" customFormat="1" ht="18" customHeight="1" x14ac:dyDescent="0.25">
      <c r="A1702" s="181">
        <v>50891</v>
      </c>
      <c r="B1702" s="701" t="s">
        <v>2687</v>
      </c>
      <c r="C1702" s="181" t="s">
        <v>2688</v>
      </c>
      <c r="D1702" s="181" t="s">
        <v>2689</v>
      </c>
      <c r="E1702" s="181" t="s">
        <v>1888</v>
      </c>
      <c r="F1702" s="181" t="s">
        <v>304</v>
      </c>
      <c r="G1702" s="181" t="s">
        <v>1676</v>
      </c>
      <c r="H1702" s="181" t="s">
        <v>9</v>
      </c>
      <c r="I1702" s="181" t="s">
        <v>301</v>
      </c>
      <c r="J1702" s="181">
        <v>22570</v>
      </c>
      <c r="K1702" s="181">
        <v>73</v>
      </c>
      <c r="L1702" s="181"/>
      <c r="M1702" s="181"/>
      <c r="N1702" s="596" t="s">
        <v>277</v>
      </c>
    </row>
    <row r="1703" spans="1:14" s="158" customFormat="1" ht="18" customHeight="1" x14ac:dyDescent="0.25">
      <c r="A1703" s="181">
        <v>14760</v>
      </c>
      <c r="B1703" s="701" t="s">
        <v>2690</v>
      </c>
      <c r="C1703" s="181" t="s">
        <v>301</v>
      </c>
      <c r="D1703" s="181" t="s">
        <v>2689</v>
      </c>
      <c r="E1703" s="181" t="s">
        <v>1888</v>
      </c>
      <c r="F1703" s="181" t="s">
        <v>304</v>
      </c>
      <c r="G1703" s="181" t="s">
        <v>2691</v>
      </c>
      <c r="H1703" s="181" t="s">
        <v>13</v>
      </c>
      <c r="I1703" s="181" t="s">
        <v>301</v>
      </c>
      <c r="J1703" s="181">
        <v>30370</v>
      </c>
      <c r="K1703" s="181">
        <v>101</v>
      </c>
      <c r="L1703" s="181"/>
      <c r="M1703" s="181"/>
      <c r="N1703" s="596" t="s">
        <v>277</v>
      </c>
    </row>
    <row r="1704" spans="1:14" s="158" customFormat="1" ht="18" customHeight="1" x14ac:dyDescent="0.25">
      <c r="A1704" s="181">
        <v>4137</v>
      </c>
      <c r="B1704" s="701" t="s">
        <v>2692</v>
      </c>
      <c r="C1704" s="181" t="s">
        <v>301</v>
      </c>
      <c r="D1704" s="181" t="s">
        <v>2689</v>
      </c>
      <c r="E1704" s="181" t="s">
        <v>2079</v>
      </c>
      <c r="F1704" s="181" t="s">
        <v>304</v>
      </c>
      <c r="G1704" s="181" t="s">
        <v>1676</v>
      </c>
      <c r="H1704" s="181" t="s">
        <v>9</v>
      </c>
      <c r="I1704" s="181" t="s">
        <v>301</v>
      </c>
      <c r="J1704" s="181">
        <v>44560</v>
      </c>
      <c r="K1704" s="181">
        <v>26</v>
      </c>
      <c r="L1704" s="181"/>
      <c r="M1704" s="181"/>
      <c r="N1704" s="596" t="s">
        <v>277</v>
      </c>
    </row>
    <row r="1705" spans="1:14" s="158" customFormat="1" ht="18" customHeight="1" x14ac:dyDescent="0.25">
      <c r="A1705" s="181">
        <v>21556</v>
      </c>
      <c r="B1705" s="701" t="s">
        <v>2696</v>
      </c>
      <c r="C1705" s="181" t="s">
        <v>301</v>
      </c>
      <c r="D1705" s="181" t="s">
        <v>2695</v>
      </c>
      <c r="E1705" s="181" t="s">
        <v>1888</v>
      </c>
      <c r="F1705" s="181" t="s">
        <v>304</v>
      </c>
      <c r="G1705" s="181" t="s">
        <v>2691</v>
      </c>
      <c r="H1705" s="181" t="s">
        <v>13</v>
      </c>
      <c r="I1705" s="181" t="s">
        <v>301</v>
      </c>
      <c r="J1705" s="181">
        <v>31760</v>
      </c>
      <c r="K1705" s="181">
        <v>93</v>
      </c>
      <c r="L1705" s="181"/>
      <c r="M1705" s="181"/>
      <c r="N1705" s="596" t="s">
        <v>277</v>
      </c>
    </row>
    <row r="1706" spans="1:14" s="158" customFormat="1" ht="18" customHeight="1" x14ac:dyDescent="0.25">
      <c r="A1706" s="181">
        <v>634</v>
      </c>
      <c r="B1706" s="701" t="s">
        <v>2693</v>
      </c>
      <c r="C1706" s="181" t="s">
        <v>2694</v>
      </c>
      <c r="D1706" s="181" t="s">
        <v>2695</v>
      </c>
      <c r="E1706" s="181" t="s">
        <v>1888</v>
      </c>
      <c r="F1706" s="181" t="s">
        <v>304</v>
      </c>
      <c r="G1706" s="181" t="s">
        <v>1676</v>
      </c>
      <c r="H1706" s="181" t="s">
        <v>9</v>
      </c>
      <c r="I1706" s="181" t="s">
        <v>301</v>
      </c>
      <c r="J1706" s="181">
        <v>22570</v>
      </c>
      <c r="K1706" s="181">
        <v>78</v>
      </c>
      <c r="L1706" s="181"/>
      <c r="M1706" s="181"/>
      <c r="N1706" s="596" t="s">
        <v>277</v>
      </c>
    </row>
    <row r="1707" spans="1:14" s="158" customFormat="1" ht="18" customHeight="1" x14ac:dyDescent="0.25">
      <c r="A1707" s="181">
        <v>4041</v>
      </c>
      <c r="B1707" s="701" t="s">
        <v>2697</v>
      </c>
      <c r="C1707" s="181" t="s">
        <v>301</v>
      </c>
      <c r="D1707" s="181" t="s">
        <v>2695</v>
      </c>
      <c r="E1707" s="181" t="s">
        <v>2079</v>
      </c>
      <c r="F1707" s="181" t="s">
        <v>304</v>
      </c>
      <c r="G1707" s="181" t="s">
        <v>1676</v>
      </c>
      <c r="H1707" s="181" t="s">
        <v>9</v>
      </c>
      <c r="I1707" s="181" t="s">
        <v>301</v>
      </c>
      <c r="J1707" s="181">
        <v>33720</v>
      </c>
      <c r="K1707" s="181">
        <v>20</v>
      </c>
      <c r="L1707" s="181"/>
      <c r="M1707" s="181"/>
      <c r="N1707" s="596" t="s">
        <v>277</v>
      </c>
    </row>
    <row r="1708" spans="1:14" s="158" customFormat="1" ht="18" customHeight="1" x14ac:dyDescent="0.25">
      <c r="A1708" s="181">
        <v>31860</v>
      </c>
      <c r="B1708" s="701" t="s">
        <v>2699</v>
      </c>
      <c r="C1708" s="181" t="s">
        <v>2700</v>
      </c>
      <c r="D1708" s="181" t="s">
        <v>1079</v>
      </c>
      <c r="E1708" s="181" t="s">
        <v>2521</v>
      </c>
      <c r="F1708" s="181" t="s">
        <v>304</v>
      </c>
      <c r="G1708" s="181" t="s">
        <v>1081</v>
      </c>
      <c r="H1708" s="181" t="s">
        <v>5</v>
      </c>
      <c r="I1708" s="181" t="s">
        <v>2698</v>
      </c>
      <c r="J1708" s="181">
        <v>7960</v>
      </c>
      <c r="K1708" s="181">
        <v>20</v>
      </c>
      <c r="L1708" s="181"/>
      <c r="M1708" s="181"/>
      <c r="N1708" s="596" t="s">
        <v>277</v>
      </c>
    </row>
    <row r="1709" spans="1:14" s="158" customFormat="1" ht="18" customHeight="1" x14ac:dyDescent="0.25">
      <c r="A1709" s="181">
        <v>51366</v>
      </c>
      <c r="B1709" s="701" t="s">
        <v>2701</v>
      </c>
      <c r="C1709" s="181" t="s">
        <v>2702</v>
      </c>
      <c r="D1709" s="181" t="s">
        <v>1079</v>
      </c>
      <c r="E1709" s="181" t="s">
        <v>2521</v>
      </c>
      <c r="F1709" s="181" t="s">
        <v>304</v>
      </c>
      <c r="G1709" s="181" t="s">
        <v>1081</v>
      </c>
      <c r="H1709" s="181" t="s">
        <v>5</v>
      </c>
      <c r="I1709" s="181" t="s">
        <v>2698</v>
      </c>
      <c r="J1709" s="181">
        <v>7880</v>
      </c>
      <c r="K1709" s="181">
        <v>152</v>
      </c>
      <c r="L1709" s="181"/>
      <c r="M1709" s="181"/>
      <c r="N1709" s="596" t="s">
        <v>277</v>
      </c>
    </row>
    <row r="1710" spans="1:14" s="158" customFormat="1" ht="18" customHeight="1" x14ac:dyDescent="0.25">
      <c r="A1710" s="181">
        <v>69553</v>
      </c>
      <c r="B1710" s="701" t="s">
        <v>2703</v>
      </c>
      <c r="C1710" s="181" t="s">
        <v>301</v>
      </c>
      <c r="D1710" s="181" t="s">
        <v>1079</v>
      </c>
      <c r="E1710" s="181" t="s">
        <v>2521</v>
      </c>
      <c r="F1710" s="181" t="s">
        <v>304</v>
      </c>
      <c r="G1710" s="181" t="s">
        <v>1081</v>
      </c>
      <c r="H1710" s="181" t="s">
        <v>5</v>
      </c>
      <c r="I1710" s="181" t="s">
        <v>2698</v>
      </c>
      <c r="J1710" s="181">
        <v>8220</v>
      </c>
      <c r="K1710" s="181">
        <v>4</v>
      </c>
      <c r="L1710" s="181"/>
      <c r="M1710" s="181"/>
      <c r="N1710" s="596" t="s">
        <v>277</v>
      </c>
    </row>
    <row r="1711" spans="1:14" s="158" customFormat="1" ht="18" customHeight="1" x14ac:dyDescent="0.25">
      <c r="A1711" s="181">
        <v>4951</v>
      </c>
      <c r="B1711" s="701" t="s">
        <v>14999</v>
      </c>
      <c r="C1711" s="181" t="s">
        <v>301</v>
      </c>
      <c r="D1711" s="181" t="s">
        <v>1079</v>
      </c>
      <c r="E1711" s="181" t="s">
        <v>2521</v>
      </c>
      <c r="F1711" s="181" t="s">
        <v>304</v>
      </c>
      <c r="G1711" s="181" t="s">
        <v>1081</v>
      </c>
      <c r="H1711" s="181" t="s">
        <v>5</v>
      </c>
      <c r="I1711" s="181" t="s">
        <v>2698</v>
      </c>
      <c r="J1711" s="181">
        <v>7960</v>
      </c>
      <c r="K1711" s="181">
        <v>88</v>
      </c>
      <c r="L1711" s="181"/>
      <c r="M1711" s="181"/>
      <c r="N1711" s="596" t="s">
        <v>277</v>
      </c>
    </row>
    <row r="1712" spans="1:14" s="158" customFormat="1" ht="18" customHeight="1" x14ac:dyDescent="0.25">
      <c r="A1712" s="181">
        <v>4647</v>
      </c>
      <c r="B1712" s="701" t="s">
        <v>15000</v>
      </c>
      <c r="C1712" s="181" t="s">
        <v>301</v>
      </c>
      <c r="D1712" s="181" t="s">
        <v>1079</v>
      </c>
      <c r="E1712" s="181" t="s">
        <v>15001</v>
      </c>
      <c r="F1712" s="181" t="s">
        <v>304</v>
      </c>
      <c r="G1712" s="181" t="s">
        <v>1081</v>
      </c>
      <c r="H1712" s="181" t="s">
        <v>5</v>
      </c>
      <c r="I1712" s="181" t="s">
        <v>301</v>
      </c>
      <c r="J1712" s="181">
        <v>7180</v>
      </c>
      <c r="K1712" s="181">
        <v>8</v>
      </c>
      <c r="L1712" s="181"/>
      <c r="M1712" s="181"/>
      <c r="N1712" s="596" t="s">
        <v>277</v>
      </c>
    </row>
    <row r="1713" spans="1:14" s="158" customFormat="1" ht="18" customHeight="1" x14ac:dyDescent="0.25">
      <c r="A1713" s="181">
        <v>13718</v>
      </c>
      <c r="B1713" s="701" t="s">
        <v>15002</v>
      </c>
      <c r="C1713" s="181" t="s">
        <v>301</v>
      </c>
      <c r="D1713" s="181" t="s">
        <v>1079</v>
      </c>
      <c r="E1713" s="181" t="s">
        <v>15001</v>
      </c>
      <c r="F1713" s="181" t="s">
        <v>304</v>
      </c>
      <c r="G1713" s="181" t="s">
        <v>1081</v>
      </c>
      <c r="H1713" s="181" t="s">
        <v>5</v>
      </c>
      <c r="I1713" s="181" t="s">
        <v>301</v>
      </c>
      <c r="J1713" s="181">
        <v>6880</v>
      </c>
      <c r="K1713" s="181">
        <v>61</v>
      </c>
      <c r="L1713" s="181"/>
      <c r="M1713" s="181"/>
      <c r="N1713" s="596" t="s">
        <v>277</v>
      </c>
    </row>
    <row r="1714" spans="1:14" s="158" customFormat="1" ht="18" customHeight="1" x14ac:dyDescent="0.25">
      <c r="A1714" s="181">
        <v>6267</v>
      </c>
      <c r="B1714" s="701" t="s">
        <v>2704</v>
      </c>
      <c r="C1714" s="181" t="s">
        <v>301</v>
      </c>
      <c r="D1714" s="181" t="s">
        <v>1079</v>
      </c>
      <c r="E1714" s="181" t="s">
        <v>2705</v>
      </c>
      <c r="F1714" s="181" t="s">
        <v>304</v>
      </c>
      <c r="G1714" s="181" t="s">
        <v>1081</v>
      </c>
      <c r="H1714" s="181" t="s">
        <v>5</v>
      </c>
      <c r="I1714" s="181" t="s">
        <v>301</v>
      </c>
      <c r="J1714" s="181">
        <v>8140</v>
      </c>
      <c r="K1714" s="181">
        <v>20</v>
      </c>
      <c r="L1714" s="181"/>
      <c r="M1714" s="181"/>
      <c r="N1714" s="596" t="s">
        <v>277</v>
      </c>
    </row>
    <row r="1715" spans="1:14" s="158" customFormat="1" ht="18" customHeight="1" x14ac:dyDescent="0.25">
      <c r="A1715" s="181">
        <v>10822</v>
      </c>
      <c r="B1715" s="701" t="s">
        <v>2707</v>
      </c>
      <c r="C1715" s="181" t="s">
        <v>301</v>
      </c>
      <c r="D1715" s="181" t="s">
        <v>1079</v>
      </c>
      <c r="E1715" s="181" t="s">
        <v>2136</v>
      </c>
      <c r="F1715" s="181" t="s">
        <v>304</v>
      </c>
      <c r="G1715" s="181" t="s">
        <v>1081</v>
      </c>
      <c r="H1715" s="181" t="s">
        <v>5</v>
      </c>
      <c r="I1715" s="181" t="s">
        <v>301</v>
      </c>
      <c r="J1715" s="181">
        <v>9040</v>
      </c>
      <c r="K1715" s="181">
        <v>140</v>
      </c>
      <c r="L1715" s="181"/>
      <c r="M1715" s="181"/>
      <c r="N1715" s="596" t="s">
        <v>277</v>
      </c>
    </row>
    <row r="1716" spans="1:14" s="158" customFormat="1" ht="18" customHeight="1" x14ac:dyDescent="0.25">
      <c r="A1716" s="181">
        <v>47004</v>
      </c>
      <c r="B1716" s="701" t="s">
        <v>2711</v>
      </c>
      <c r="C1716" s="181" t="s">
        <v>301</v>
      </c>
      <c r="D1716" s="181" t="s">
        <v>2708</v>
      </c>
      <c r="E1716" s="181" t="s">
        <v>2709</v>
      </c>
      <c r="F1716" s="181" t="s">
        <v>304</v>
      </c>
      <c r="G1716" s="181" t="s">
        <v>1081</v>
      </c>
      <c r="H1716" s="181" t="s">
        <v>5</v>
      </c>
      <c r="I1716" s="181" t="s">
        <v>1092</v>
      </c>
      <c r="J1716" s="181">
        <v>7780</v>
      </c>
      <c r="K1716" s="181">
        <v>26</v>
      </c>
      <c r="L1716" s="181"/>
      <c r="M1716" s="181"/>
      <c r="N1716" s="596" t="s">
        <v>277</v>
      </c>
    </row>
    <row r="1717" spans="1:14" s="158" customFormat="1" ht="18" customHeight="1" x14ac:dyDescent="0.25">
      <c r="A1717" s="181">
        <v>7178</v>
      </c>
      <c r="B1717" s="701" t="s">
        <v>15003</v>
      </c>
      <c r="C1717" s="181" t="s">
        <v>301</v>
      </c>
      <c r="D1717" s="181" t="s">
        <v>2708</v>
      </c>
      <c r="E1717" s="181" t="s">
        <v>1966</v>
      </c>
      <c r="F1717" s="181" t="s">
        <v>304</v>
      </c>
      <c r="G1717" s="181" t="s">
        <v>1081</v>
      </c>
      <c r="H1717" s="181" t="s">
        <v>5</v>
      </c>
      <c r="I1717" s="181" t="s">
        <v>301</v>
      </c>
      <c r="J1717" s="181">
        <v>8080</v>
      </c>
      <c r="K1717" s="181">
        <v>16</v>
      </c>
      <c r="L1717" s="181"/>
      <c r="M1717" s="181"/>
      <c r="N1717" s="596" t="s">
        <v>277</v>
      </c>
    </row>
    <row r="1718" spans="1:14" s="158" customFormat="1" ht="18" customHeight="1" x14ac:dyDescent="0.25">
      <c r="A1718" s="181">
        <v>14479</v>
      </c>
      <c r="B1718" s="701" t="s">
        <v>2712</v>
      </c>
      <c r="C1718" s="181" t="s">
        <v>301</v>
      </c>
      <c r="D1718" s="181" t="s">
        <v>2708</v>
      </c>
      <c r="E1718" s="181" t="s">
        <v>1892</v>
      </c>
      <c r="F1718" s="181" t="s">
        <v>304</v>
      </c>
      <c r="G1718" s="181" t="s">
        <v>1081</v>
      </c>
      <c r="H1718" s="181" t="s">
        <v>5</v>
      </c>
      <c r="I1718" s="181" t="s">
        <v>2713</v>
      </c>
      <c r="J1718" s="181">
        <v>7740</v>
      </c>
      <c r="K1718" s="181">
        <v>200</v>
      </c>
      <c r="L1718" s="181"/>
      <c r="M1718" s="181"/>
      <c r="N1718" s="596" t="s">
        <v>277</v>
      </c>
    </row>
    <row r="1719" spans="1:14" s="158" customFormat="1" ht="18" customHeight="1" x14ac:dyDescent="0.25">
      <c r="A1719" s="181">
        <v>6727</v>
      </c>
      <c r="B1719" s="701" t="s">
        <v>15004</v>
      </c>
      <c r="C1719" s="181" t="s">
        <v>301</v>
      </c>
      <c r="D1719" s="181" t="s">
        <v>2708</v>
      </c>
      <c r="E1719" s="181" t="s">
        <v>2705</v>
      </c>
      <c r="F1719" s="181" t="s">
        <v>304</v>
      </c>
      <c r="G1719" s="181" t="s">
        <v>1081</v>
      </c>
      <c r="H1719" s="181" t="s">
        <v>5</v>
      </c>
      <c r="I1719" s="181" t="s">
        <v>301</v>
      </c>
      <c r="J1719" s="181">
        <v>7800</v>
      </c>
      <c r="K1719" s="181">
        <v>10</v>
      </c>
      <c r="L1719" s="181"/>
      <c r="M1719" s="181"/>
      <c r="N1719" s="596" t="s">
        <v>277</v>
      </c>
    </row>
    <row r="1720" spans="1:14" s="158" customFormat="1" ht="18" customHeight="1" x14ac:dyDescent="0.25">
      <c r="A1720" s="181">
        <v>1652</v>
      </c>
      <c r="B1720" s="701" t="s">
        <v>15005</v>
      </c>
      <c r="C1720" s="181" t="s">
        <v>15006</v>
      </c>
      <c r="D1720" s="181" t="s">
        <v>2714</v>
      </c>
      <c r="E1720" s="181" t="s">
        <v>2709</v>
      </c>
      <c r="F1720" s="181" t="s">
        <v>304</v>
      </c>
      <c r="G1720" s="181" t="s">
        <v>1081</v>
      </c>
      <c r="H1720" s="181" t="s">
        <v>5</v>
      </c>
      <c r="I1720" s="181" t="s">
        <v>2078</v>
      </c>
      <c r="J1720" s="181">
        <v>7650</v>
      </c>
      <c r="K1720" s="181">
        <v>52</v>
      </c>
      <c r="L1720" s="181"/>
      <c r="M1720" s="181"/>
      <c r="N1720" s="596" t="s">
        <v>277</v>
      </c>
    </row>
    <row r="1721" spans="1:14" s="158" customFormat="1" ht="18" customHeight="1" x14ac:dyDescent="0.25">
      <c r="A1721" s="181">
        <v>54628</v>
      </c>
      <c r="B1721" s="701" t="s">
        <v>15007</v>
      </c>
      <c r="C1721" s="181" t="s">
        <v>301</v>
      </c>
      <c r="D1721" s="181" t="s">
        <v>2714</v>
      </c>
      <c r="E1721" s="181" t="s">
        <v>2709</v>
      </c>
      <c r="F1721" s="181" t="s">
        <v>304</v>
      </c>
      <c r="G1721" s="181" t="s">
        <v>1081</v>
      </c>
      <c r="H1721" s="181" t="s">
        <v>5</v>
      </c>
      <c r="I1721" s="181" t="s">
        <v>1092</v>
      </c>
      <c r="J1721" s="181">
        <v>7980</v>
      </c>
      <c r="K1721" s="181">
        <v>40</v>
      </c>
      <c r="L1721" s="181"/>
      <c r="M1721" s="181"/>
      <c r="N1721" s="596" t="s">
        <v>277</v>
      </c>
    </row>
    <row r="1722" spans="1:14" s="158" customFormat="1" ht="18" customHeight="1" x14ac:dyDescent="0.25">
      <c r="A1722" s="181">
        <v>7179</v>
      </c>
      <c r="B1722" s="701" t="s">
        <v>15008</v>
      </c>
      <c r="C1722" s="181" t="s">
        <v>301</v>
      </c>
      <c r="D1722" s="181" t="s">
        <v>2714</v>
      </c>
      <c r="E1722" s="181" t="s">
        <v>1966</v>
      </c>
      <c r="F1722" s="181" t="s">
        <v>304</v>
      </c>
      <c r="G1722" s="181" t="s">
        <v>1081</v>
      </c>
      <c r="H1722" s="181" t="s">
        <v>5</v>
      </c>
      <c r="I1722" s="181" t="s">
        <v>301</v>
      </c>
      <c r="J1722" s="181">
        <v>7630</v>
      </c>
      <c r="K1722" s="181">
        <v>10</v>
      </c>
      <c r="L1722" s="181"/>
      <c r="M1722" s="181"/>
      <c r="N1722" s="596" t="s">
        <v>277</v>
      </c>
    </row>
    <row r="1723" spans="1:14" s="158" customFormat="1" ht="18" customHeight="1" x14ac:dyDescent="0.25">
      <c r="A1723" s="181">
        <v>14480</v>
      </c>
      <c r="B1723" s="701" t="s">
        <v>15009</v>
      </c>
      <c r="C1723" s="181" t="s">
        <v>301</v>
      </c>
      <c r="D1723" s="181" t="s">
        <v>2714</v>
      </c>
      <c r="E1723" s="181" t="s">
        <v>1892</v>
      </c>
      <c r="F1723" s="181" t="s">
        <v>304</v>
      </c>
      <c r="G1723" s="181" t="s">
        <v>1081</v>
      </c>
      <c r="H1723" s="181" t="s">
        <v>5</v>
      </c>
      <c r="I1723" s="181" t="s">
        <v>2713</v>
      </c>
      <c r="J1723" s="181">
        <v>7320</v>
      </c>
      <c r="K1723" s="181">
        <v>104</v>
      </c>
      <c r="L1723" s="181"/>
      <c r="M1723" s="181"/>
      <c r="N1723" s="596" t="s">
        <v>277</v>
      </c>
    </row>
    <row r="1724" spans="1:14" s="158" customFormat="1" ht="18" customHeight="1" x14ac:dyDescent="0.25">
      <c r="A1724" s="181">
        <v>5144</v>
      </c>
      <c r="B1724" s="701" t="s">
        <v>16622</v>
      </c>
      <c r="C1724" s="181" t="s">
        <v>301</v>
      </c>
      <c r="D1724" s="181" t="s">
        <v>2714</v>
      </c>
      <c r="E1724" s="181" t="s">
        <v>2705</v>
      </c>
      <c r="F1724" s="181" t="s">
        <v>304</v>
      </c>
      <c r="G1724" s="181" t="s">
        <v>1081</v>
      </c>
      <c r="H1724" s="181" t="s">
        <v>5</v>
      </c>
      <c r="I1724" s="181" t="s">
        <v>301</v>
      </c>
      <c r="J1724" s="181">
        <v>6880</v>
      </c>
      <c r="K1724" s="181">
        <v>8</v>
      </c>
      <c r="L1724" s="181"/>
      <c r="M1724" s="181"/>
      <c r="N1724" s="596" t="s">
        <v>277</v>
      </c>
    </row>
    <row r="1725" spans="1:14" s="158" customFormat="1" ht="18" customHeight="1" x14ac:dyDescent="0.25">
      <c r="A1725" s="181">
        <v>6268</v>
      </c>
      <c r="B1725" s="701" t="s">
        <v>15010</v>
      </c>
      <c r="C1725" s="181" t="s">
        <v>301</v>
      </c>
      <c r="D1725" s="181" t="s">
        <v>2714</v>
      </c>
      <c r="E1725" s="181" t="s">
        <v>2705</v>
      </c>
      <c r="F1725" s="181" t="s">
        <v>304</v>
      </c>
      <c r="G1725" s="181" t="s">
        <v>1081</v>
      </c>
      <c r="H1725" s="181" t="s">
        <v>5</v>
      </c>
      <c r="I1725" s="181" t="s">
        <v>301</v>
      </c>
      <c r="J1725" s="181">
        <v>7170</v>
      </c>
      <c r="K1725" s="181">
        <v>8</v>
      </c>
      <c r="L1725" s="181"/>
      <c r="M1725" s="181"/>
      <c r="N1725" s="596" t="s">
        <v>277</v>
      </c>
    </row>
    <row r="1726" spans="1:14" s="158" customFormat="1" ht="18" customHeight="1" x14ac:dyDescent="0.25">
      <c r="A1726" s="181">
        <v>46058</v>
      </c>
      <c r="B1726" s="701" t="s">
        <v>2715</v>
      </c>
      <c r="C1726" s="181" t="s">
        <v>2716</v>
      </c>
      <c r="D1726" s="181" t="s">
        <v>1096</v>
      </c>
      <c r="E1726" s="181" t="s">
        <v>2649</v>
      </c>
      <c r="F1726" s="181" t="s">
        <v>304</v>
      </c>
      <c r="G1726" s="181" t="s">
        <v>138</v>
      </c>
      <c r="H1726" s="181" t="s">
        <v>7</v>
      </c>
      <c r="I1726" s="181" t="s">
        <v>2717</v>
      </c>
      <c r="J1726" s="181">
        <v>14480</v>
      </c>
      <c r="K1726" s="181">
        <v>132</v>
      </c>
      <c r="L1726" s="181"/>
      <c r="M1726" s="181"/>
      <c r="N1726" s="596" t="s">
        <v>277</v>
      </c>
    </row>
    <row r="1727" spans="1:14" s="158" customFormat="1" ht="18" customHeight="1" x14ac:dyDescent="0.25">
      <c r="A1727" s="181">
        <v>10536</v>
      </c>
      <c r="B1727" s="701" t="s">
        <v>2718</v>
      </c>
      <c r="C1727" s="181" t="s">
        <v>301</v>
      </c>
      <c r="D1727" s="181" t="s">
        <v>1096</v>
      </c>
      <c r="E1727" s="181" t="s">
        <v>2719</v>
      </c>
      <c r="F1727" s="181" t="s">
        <v>304</v>
      </c>
      <c r="G1727" s="181" t="s">
        <v>138</v>
      </c>
      <c r="H1727" s="181" t="s">
        <v>7</v>
      </c>
      <c r="I1727" s="181" t="s">
        <v>2720</v>
      </c>
      <c r="J1727" s="181">
        <v>12980</v>
      </c>
      <c r="K1727" s="181">
        <v>32</v>
      </c>
      <c r="L1727" s="181"/>
      <c r="M1727" s="181"/>
      <c r="N1727" s="596" t="s">
        <v>277</v>
      </c>
    </row>
    <row r="1728" spans="1:14" s="158" customFormat="1" ht="18" customHeight="1" x14ac:dyDescent="0.25">
      <c r="A1728" s="181">
        <v>18380</v>
      </c>
      <c r="B1728" s="701" t="s">
        <v>16623</v>
      </c>
      <c r="C1728" s="181" t="s">
        <v>16624</v>
      </c>
      <c r="D1728" s="181" t="s">
        <v>1098</v>
      </c>
      <c r="E1728" s="181" t="s">
        <v>2225</v>
      </c>
      <c r="F1728" s="181" t="s">
        <v>577</v>
      </c>
      <c r="G1728" s="181" t="s">
        <v>142</v>
      </c>
      <c r="H1728" s="181" t="s">
        <v>16407</v>
      </c>
      <c r="I1728" s="181" t="s">
        <v>301</v>
      </c>
      <c r="J1728" s="181">
        <v>55040</v>
      </c>
      <c r="K1728" s="181">
        <v>5</v>
      </c>
      <c r="L1728" s="181"/>
      <c r="M1728" s="181"/>
      <c r="N1728" s="596" t="s">
        <v>277</v>
      </c>
    </row>
    <row r="1729" spans="1:14" s="158" customFormat="1" ht="18" customHeight="1" x14ac:dyDescent="0.25">
      <c r="A1729" s="181">
        <v>46360</v>
      </c>
      <c r="B1729" s="701" t="s">
        <v>11596</v>
      </c>
      <c r="C1729" s="181" t="s">
        <v>11597</v>
      </c>
      <c r="D1729" s="181" t="s">
        <v>1098</v>
      </c>
      <c r="E1729" s="181" t="s">
        <v>1884</v>
      </c>
      <c r="F1729" s="181" t="s">
        <v>577</v>
      </c>
      <c r="G1729" s="181" t="s">
        <v>708</v>
      </c>
      <c r="H1729" s="181" t="s">
        <v>5</v>
      </c>
      <c r="I1729" s="181" t="s">
        <v>301</v>
      </c>
      <c r="J1729" s="181">
        <v>41830</v>
      </c>
      <c r="K1729" s="181">
        <v>35</v>
      </c>
      <c r="L1729" s="181"/>
      <c r="M1729" s="181"/>
      <c r="N1729" s="596" t="s">
        <v>277</v>
      </c>
    </row>
    <row r="1730" spans="1:14" s="158" customFormat="1" ht="18" customHeight="1" x14ac:dyDescent="0.25">
      <c r="A1730" s="181">
        <v>17338</v>
      </c>
      <c r="B1730" s="701" t="s">
        <v>15011</v>
      </c>
      <c r="C1730" s="181" t="s">
        <v>301</v>
      </c>
      <c r="D1730" s="181" t="s">
        <v>1098</v>
      </c>
      <c r="E1730" s="181" t="s">
        <v>1884</v>
      </c>
      <c r="F1730" s="181" t="s">
        <v>577</v>
      </c>
      <c r="G1730" s="181" t="s">
        <v>708</v>
      </c>
      <c r="H1730" s="181" t="s">
        <v>5</v>
      </c>
      <c r="I1730" s="181" t="s">
        <v>15012</v>
      </c>
      <c r="J1730" s="181">
        <v>48430</v>
      </c>
      <c r="K1730" s="181">
        <v>5</v>
      </c>
      <c r="L1730" s="181"/>
      <c r="M1730" s="181"/>
      <c r="N1730" s="596" t="s">
        <v>277</v>
      </c>
    </row>
    <row r="1731" spans="1:14" s="158" customFormat="1" ht="18" customHeight="1" x14ac:dyDescent="0.25">
      <c r="A1731" s="181">
        <v>17290</v>
      </c>
      <c r="B1731" s="701" t="s">
        <v>16625</v>
      </c>
      <c r="C1731" s="181" t="s">
        <v>16626</v>
      </c>
      <c r="D1731" s="181" t="s">
        <v>1098</v>
      </c>
      <c r="E1731" s="181" t="s">
        <v>1884</v>
      </c>
      <c r="F1731" s="181" t="s">
        <v>577</v>
      </c>
      <c r="G1731" s="181" t="s">
        <v>142</v>
      </c>
      <c r="H1731" s="181" t="s">
        <v>16407</v>
      </c>
      <c r="I1731" s="181" t="s">
        <v>301</v>
      </c>
      <c r="J1731" s="181">
        <v>36000</v>
      </c>
      <c r="K1731" s="181">
        <v>20</v>
      </c>
      <c r="L1731" s="181"/>
      <c r="M1731" s="181"/>
      <c r="N1731" s="596" t="s">
        <v>277</v>
      </c>
    </row>
    <row r="1732" spans="1:14" s="158" customFormat="1" ht="18" customHeight="1" x14ac:dyDescent="0.25">
      <c r="A1732" s="181">
        <v>81954</v>
      </c>
      <c r="B1732" s="701" t="s">
        <v>11598</v>
      </c>
      <c r="C1732" s="181" t="s">
        <v>301</v>
      </c>
      <c r="D1732" s="181" t="s">
        <v>1098</v>
      </c>
      <c r="E1732" s="181" t="s">
        <v>2227</v>
      </c>
      <c r="F1732" s="181" t="s">
        <v>577</v>
      </c>
      <c r="G1732" s="181" t="s">
        <v>708</v>
      </c>
      <c r="H1732" s="181" t="s">
        <v>5</v>
      </c>
      <c r="I1732" s="181" t="s">
        <v>2721</v>
      </c>
      <c r="J1732" s="181">
        <v>44020</v>
      </c>
      <c r="K1732" s="181">
        <v>13</v>
      </c>
      <c r="L1732" s="181"/>
      <c r="M1732" s="181"/>
      <c r="N1732" s="596" t="s">
        <v>277</v>
      </c>
    </row>
    <row r="1733" spans="1:14" s="158" customFormat="1" ht="18" customHeight="1" x14ac:dyDescent="0.25">
      <c r="A1733" s="181">
        <v>17282</v>
      </c>
      <c r="B1733" s="701" t="s">
        <v>11048</v>
      </c>
      <c r="C1733" s="181" t="s">
        <v>11049</v>
      </c>
      <c r="D1733" s="181" t="s">
        <v>1098</v>
      </c>
      <c r="E1733" s="181" t="s">
        <v>2227</v>
      </c>
      <c r="F1733" s="181" t="s">
        <v>577</v>
      </c>
      <c r="G1733" s="181" t="s">
        <v>142</v>
      </c>
      <c r="H1733" s="181" t="s">
        <v>16407</v>
      </c>
      <c r="I1733" s="181" t="s">
        <v>11050</v>
      </c>
      <c r="J1733" s="181">
        <v>46310</v>
      </c>
      <c r="K1733" s="181">
        <v>19</v>
      </c>
      <c r="L1733" s="181"/>
      <c r="M1733" s="181"/>
      <c r="N1733" s="596" t="s">
        <v>277</v>
      </c>
    </row>
    <row r="1734" spans="1:14" s="158" customFormat="1" ht="18" customHeight="1" x14ac:dyDescent="0.25">
      <c r="A1734" s="181">
        <v>18382</v>
      </c>
      <c r="B1734" s="701" t="s">
        <v>15013</v>
      </c>
      <c r="C1734" s="181" t="s">
        <v>301</v>
      </c>
      <c r="D1734" s="181" t="s">
        <v>1098</v>
      </c>
      <c r="E1734" s="181" t="s">
        <v>2349</v>
      </c>
      <c r="F1734" s="181" t="s">
        <v>577</v>
      </c>
      <c r="G1734" s="181" t="s">
        <v>142</v>
      </c>
      <c r="H1734" s="181" t="s">
        <v>16407</v>
      </c>
      <c r="I1734" s="181" t="s">
        <v>301</v>
      </c>
      <c r="J1734" s="181">
        <v>52190</v>
      </c>
      <c r="K1734" s="181">
        <v>1</v>
      </c>
      <c r="L1734" s="181"/>
      <c r="M1734" s="181"/>
      <c r="N1734" s="596" t="s">
        <v>277</v>
      </c>
    </row>
    <row r="1735" spans="1:14" s="158" customFormat="1" ht="18" customHeight="1" x14ac:dyDescent="0.25">
      <c r="A1735" s="181">
        <v>29660</v>
      </c>
      <c r="B1735" s="701" t="s">
        <v>11599</v>
      </c>
      <c r="C1735" s="181" t="s">
        <v>301</v>
      </c>
      <c r="D1735" s="181" t="s">
        <v>1098</v>
      </c>
      <c r="E1735" s="181" t="s">
        <v>2722</v>
      </c>
      <c r="F1735" s="181" t="s">
        <v>577</v>
      </c>
      <c r="G1735" s="181" t="s">
        <v>708</v>
      </c>
      <c r="H1735" s="181" t="s">
        <v>5</v>
      </c>
      <c r="I1735" s="181" t="s">
        <v>2723</v>
      </c>
      <c r="J1735" s="181">
        <v>51310</v>
      </c>
      <c r="K1735" s="181">
        <v>10</v>
      </c>
      <c r="L1735" s="181"/>
      <c r="M1735" s="181"/>
      <c r="N1735" s="596" t="s">
        <v>277</v>
      </c>
    </row>
    <row r="1736" spans="1:14" s="158" customFormat="1" ht="18" customHeight="1" x14ac:dyDescent="0.25">
      <c r="A1736" s="181">
        <v>18381</v>
      </c>
      <c r="B1736" s="701" t="s">
        <v>16627</v>
      </c>
      <c r="C1736" s="181" t="s">
        <v>16628</v>
      </c>
      <c r="D1736" s="181" t="s">
        <v>1098</v>
      </c>
      <c r="E1736" s="181" t="s">
        <v>2722</v>
      </c>
      <c r="F1736" s="181" t="s">
        <v>577</v>
      </c>
      <c r="G1736" s="181" t="s">
        <v>142</v>
      </c>
      <c r="H1736" s="181" t="s">
        <v>16407</v>
      </c>
      <c r="I1736" s="181" t="s">
        <v>1020</v>
      </c>
      <c r="J1736" s="181">
        <v>44000</v>
      </c>
      <c r="K1736" s="181">
        <v>6</v>
      </c>
      <c r="L1736" s="181"/>
      <c r="M1736" s="181"/>
      <c r="N1736" s="596" t="s">
        <v>277</v>
      </c>
    </row>
    <row r="1737" spans="1:14" s="158" customFormat="1" ht="18" customHeight="1" x14ac:dyDescent="0.25">
      <c r="A1737" s="181">
        <v>7805</v>
      </c>
      <c r="B1737" s="701" t="s">
        <v>13112</v>
      </c>
      <c r="C1737" s="181" t="s">
        <v>13113</v>
      </c>
      <c r="D1737" s="181" t="s">
        <v>1098</v>
      </c>
      <c r="E1737" s="181" t="s">
        <v>2724</v>
      </c>
      <c r="F1737" s="181" t="s">
        <v>577</v>
      </c>
      <c r="G1737" s="181" t="s">
        <v>142</v>
      </c>
      <c r="H1737" s="181" t="s">
        <v>16407</v>
      </c>
      <c r="I1737" s="181" t="s">
        <v>2081</v>
      </c>
      <c r="J1737" s="181">
        <v>53140</v>
      </c>
      <c r="K1737" s="181">
        <v>3</v>
      </c>
      <c r="L1737" s="181"/>
      <c r="M1737" s="181"/>
      <c r="N1737" s="596" t="s">
        <v>277</v>
      </c>
    </row>
    <row r="1738" spans="1:14" s="158" customFormat="1" ht="18" customHeight="1" x14ac:dyDescent="0.25">
      <c r="A1738" s="181">
        <v>29749</v>
      </c>
      <c r="B1738" s="701" t="s">
        <v>15014</v>
      </c>
      <c r="C1738" s="181" t="s">
        <v>15015</v>
      </c>
      <c r="D1738" s="181" t="s">
        <v>1098</v>
      </c>
      <c r="E1738" s="181" t="s">
        <v>2724</v>
      </c>
      <c r="F1738" s="181" t="s">
        <v>577</v>
      </c>
      <c r="G1738" s="181" t="s">
        <v>708</v>
      </c>
      <c r="H1738" s="181" t="s">
        <v>5</v>
      </c>
      <c r="I1738" s="181" t="s">
        <v>2081</v>
      </c>
      <c r="J1738" s="181">
        <v>67660</v>
      </c>
      <c r="K1738" s="181">
        <v>1</v>
      </c>
      <c r="L1738" s="181"/>
      <c r="M1738" s="181"/>
      <c r="N1738" s="596" t="s">
        <v>277</v>
      </c>
    </row>
    <row r="1739" spans="1:14" s="158" customFormat="1" ht="18" customHeight="1" x14ac:dyDescent="0.25">
      <c r="A1739" s="181">
        <v>17246</v>
      </c>
      <c r="B1739" s="701" t="s">
        <v>16629</v>
      </c>
      <c r="C1739" s="181" t="s">
        <v>301</v>
      </c>
      <c r="D1739" s="181" t="s">
        <v>1098</v>
      </c>
      <c r="E1739" s="181" t="s">
        <v>2725</v>
      </c>
      <c r="F1739" s="181" t="s">
        <v>577</v>
      </c>
      <c r="G1739" s="181" t="s">
        <v>142</v>
      </c>
      <c r="H1739" s="181" t="s">
        <v>16407</v>
      </c>
      <c r="I1739" s="181" t="s">
        <v>2726</v>
      </c>
      <c r="J1739" s="181">
        <v>38530</v>
      </c>
      <c r="K1739" s="181">
        <v>4</v>
      </c>
      <c r="L1739" s="181"/>
      <c r="M1739" s="181"/>
      <c r="N1739" s="596" t="s">
        <v>277</v>
      </c>
    </row>
    <row r="1740" spans="1:14" s="158" customFormat="1" ht="18" customHeight="1" x14ac:dyDescent="0.25">
      <c r="A1740" s="181">
        <v>73520</v>
      </c>
      <c r="B1740" s="701" t="s">
        <v>14509</v>
      </c>
      <c r="C1740" s="181" t="s">
        <v>301</v>
      </c>
      <c r="D1740" s="181" t="s">
        <v>1098</v>
      </c>
      <c r="E1740" s="181" t="s">
        <v>2725</v>
      </c>
      <c r="F1740" s="181" t="s">
        <v>577</v>
      </c>
      <c r="G1740" s="181" t="s">
        <v>708</v>
      </c>
      <c r="H1740" s="181" t="s">
        <v>5</v>
      </c>
      <c r="I1740" s="181" t="s">
        <v>2726</v>
      </c>
      <c r="J1740" s="181">
        <v>46170</v>
      </c>
      <c r="K1740" s="181">
        <v>7</v>
      </c>
      <c r="L1740" s="181"/>
      <c r="M1740" s="181"/>
      <c r="N1740" s="596" t="s">
        <v>277</v>
      </c>
    </row>
    <row r="1741" spans="1:14" s="158" customFormat="1" ht="18" customHeight="1" x14ac:dyDescent="0.25">
      <c r="A1741" s="181">
        <v>4358</v>
      </c>
      <c r="B1741" s="701" t="s">
        <v>17467</v>
      </c>
      <c r="C1741" s="181" t="s">
        <v>301</v>
      </c>
      <c r="D1741" s="181" t="s">
        <v>1098</v>
      </c>
      <c r="E1741" s="181" t="s">
        <v>2727</v>
      </c>
      <c r="F1741" s="181" t="s">
        <v>577</v>
      </c>
      <c r="G1741" s="181" t="s">
        <v>708</v>
      </c>
      <c r="H1741" s="181" t="s">
        <v>5</v>
      </c>
      <c r="I1741" s="181" t="s">
        <v>17468</v>
      </c>
      <c r="J1741" s="181">
        <v>45690</v>
      </c>
      <c r="K1741" s="181">
        <v>11</v>
      </c>
      <c r="L1741" s="181"/>
      <c r="M1741" s="181"/>
      <c r="N1741" s="596" t="s">
        <v>277</v>
      </c>
    </row>
    <row r="1742" spans="1:14" s="158" customFormat="1" ht="18" customHeight="1" x14ac:dyDescent="0.25">
      <c r="A1742" s="181">
        <v>17247</v>
      </c>
      <c r="B1742" s="701" t="s">
        <v>16630</v>
      </c>
      <c r="C1742" s="181" t="s">
        <v>301</v>
      </c>
      <c r="D1742" s="181" t="s">
        <v>1098</v>
      </c>
      <c r="E1742" s="181" t="s">
        <v>2727</v>
      </c>
      <c r="F1742" s="181" t="s">
        <v>577</v>
      </c>
      <c r="G1742" s="181" t="s">
        <v>142</v>
      </c>
      <c r="H1742" s="181" t="s">
        <v>16407</v>
      </c>
      <c r="I1742" s="181" t="s">
        <v>11051</v>
      </c>
      <c r="J1742" s="181">
        <v>38130</v>
      </c>
      <c r="K1742" s="181">
        <v>18</v>
      </c>
      <c r="L1742" s="181"/>
      <c r="M1742" s="181"/>
      <c r="N1742" s="596" t="s">
        <v>277</v>
      </c>
    </row>
    <row r="1743" spans="1:14" s="158" customFormat="1" ht="18" customHeight="1" x14ac:dyDescent="0.25">
      <c r="A1743" s="181">
        <v>57757</v>
      </c>
      <c r="B1743" s="701" t="s">
        <v>15016</v>
      </c>
      <c r="C1743" s="181" t="s">
        <v>301</v>
      </c>
      <c r="D1743" s="181" t="s">
        <v>1098</v>
      </c>
      <c r="E1743" s="181" t="s">
        <v>2445</v>
      </c>
      <c r="F1743" s="181" t="s">
        <v>577</v>
      </c>
      <c r="G1743" s="181" t="s">
        <v>708</v>
      </c>
      <c r="H1743" s="181" t="s">
        <v>5</v>
      </c>
      <c r="I1743" s="181" t="s">
        <v>15017</v>
      </c>
      <c r="J1743" s="181">
        <v>90480</v>
      </c>
      <c r="K1743" s="181">
        <v>2</v>
      </c>
      <c r="L1743" s="181"/>
      <c r="M1743" s="181"/>
      <c r="N1743" s="596" t="s">
        <v>277</v>
      </c>
    </row>
    <row r="1744" spans="1:14" s="158" customFormat="1" ht="18" customHeight="1" x14ac:dyDescent="0.25">
      <c r="A1744" s="181">
        <v>17248</v>
      </c>
      <c r="B1744" s="701" t="s">
        <v>15018</v>
      </c>
      <c r="C1744" s="181" t="s">
        <v>301</v>
      </c>
      <c r="D1744" s="181" t="s">
        <v>1098</v>
      </c>
      <c r="E1744" s="181" t="s">
        <v>2445</v>
      </c>
      <c r="F1744" s="181" t="s">
        <v>577</v>
      </c>
      <c r="G1744" s="181" t="s">
        <v>142</v>
      </c>
      <c r="H1744" s="181" t="s">
        <v>16407</v>
      </c>
      <c r="I1744" s="181" t="s">
        <v>15017</v>
      </c>
      <c r="J1744" s="181">
        <v>75510</v>
      </c>
      <c r="K1744" s="181">
        <v>1</v>
      </c>
      <c r="L1744" s="181"/>
      <c r="M1744" s="181"/>
      <c r="N1744" s="596" t="s">
        <v>277</v>
      </c>
    </row>
    <row r="1745" spans="1:14" s="158" customFormat="1" ht="18" customHeight="1" x14ac:dyDescent="0.25">
      <c r="A1745" s="181">
        <v>89199</v>
      </c>
      <c r="B1745" s="701" t="s">
        <v>11600</v>
      </c>
      <c r="C1745" s="181" t="s">
        <v>301</v>
      </c>
      <c r="D1745" s="181" t="s">
        <v>1098</v>
      </c>
      <c r="E1745" s="181" t="s">
        <v>11601</v>
      </c>
      <c r="F1745" s="181" t="s">
        <v>577</v>
      </c>
      <c r="G1745" s="181" t="s">
        <v>708</v>
      </c>
      <c r="H1745" s="181" t="s">
        <v>5</v>
      </c>
      <c r="I1745" s="181" t="s">
        <v>11602</v>
      </c>
      <c r="J1745" s="181">
        <v>51980</v>
      </c>
      <c r="K1745" s="181">
        <v>26</v>
      </c>
      <c r="L1745" s="181"/>
      <c r="M1745" s="181"/>
      <c r="N1745" s="596" t="s">
        <v>277</v>
      </c>
    </row>
    <row r="1746" spans="1:14" s="158" customFormat="1" ht="18" customHeight="1" x14ac:dyDescent="0.25">
      <c r="A1746" s="181">
        <v>17249</v>
      </c>
      <c r="B1746" s="701" t="s">
        <v>16631</v>
      </c>
      <c r="C1746" s="181" t="s">
        <v>301</v>
      </c>
      <c r="D1746" s="181" t="s">
        <v>1098</v>
      </c>
      <c r="E1746" s="181" t="s">
        <v>11601</v>
      </c>
      <c r="F1746" s="181" t="s">
        <v>577</v>
      </c>
      <c r="G1746" s="181" t="s">
        <v>142</v>
      </c>
      <c r="H1746" s="181" t="s">
        <v>16407</v>
      </c>
      <c r="I1746" s="181" t="s">
        <v>16632</v>
      </c>
      <c r="J1746" s="181">
        <v>43320</v>
      </c>
      <c r="K1746" s="181">
        <v>8</v>
      </c>
      <c r="L1746" s="181"/>
      <c r="M1746" s="181"/>
      <c r="N1746" s="596" t="s">
        <v>277</v>
      </c>
    </row>
    <row r="1747" spans="1:14" s="158" customFormat="1" ht="18" customHeight="1" x14ac:dyDescent="0.25">
      <c r="A1747" s="181">
        <v>29646</v>
      </c>
      <c r="B1747" s="701" t="s">
        <v>2728</v>
      </c>
      <c r="C1747" s="181" t="s">
        <v>2729</v>
      </c>
      <c r="D1747" s="181" t="s">
        <v>1098</v>
      </c>
      <c r="E1747" s="181" t="s">
        <v>1913</v>
      </c>
      <c r="F1747" s="181" t="s">
        <v>577</v>
      </c>
      <c r="G1747" s="181" t="s">
        <v>708</v>
      </c>
      <c r="H1747" s="181" t="s">
        <v>5</v>
      </c>
      <c r="I1747" s="181" t="s">
        <v>301</v>
      </c>
      <c r="J1747" s="181">
        <v>43810</v>
      </c>
      <c r="K1747" s="181">
        <v>1</v>
      </c>
      <c r="L1747" s="181"/>
      <c r="M1747" s="181"/>
      <c r="N1747" s="596" t="s">
        <v>277</v>
      </c>
    </row>
    <row r="1748" spans="1:14" s="158" customFormat="1" ht="18" customHeight="1" x14ac:dyDescent="0.25">
      <c r="A1748" s="181">
        <v>18609</v>
      </c>
      <c r="B1748" s="701" t="s">
        <v>13114</v>
      </c>
      <c r="C1748" s="181" t="s">
        <v>301</v>
      </c>
      <c r="D1748" s="181" t="s">
        <v>1098</v>
      </c>
      <c r="E1748" s="181" t="s">
        <v>1913</v>
      </c>
      <c r="F1748" s="181" t="s">
        <v>577</v>
      </c>
      <c r="G1748" s="181" t="s">
        <v>708</v>
      </c>
      <c r="H1748" s="181" t="s">
        <v>5</v>
      </c>
      <c r="I1748" s="181" t="s">
        <v>301</v>
      </c>
      <c r="J1748" s="181">
        <v>48440</v>
      </c>
      <c r="K1748" s="181">
        <v>1</v>
      </c>
      <c r="L1748" s="181"/>
      <c r="M1748" s="181"/>
      <c r="N1748" s="596" t="s">
        <v>277</v>
      </c>
    </row>
    <row r="1749" spans="1:14" s="158" customFormat="1" ht="18" customHeight="1" x14ac:dyDescent="0.25">
      <c r="A1749" s="181">
        <v>17288</v>
      </c>
      <c r="B1749" s="701" t="s">
        <v>16633</v>
      </c>
      <c r="C1749" s="181" t="s">
        <v>301</v>
      </c>
      <c r="D1749" s="181" t="s">
        <v>1098</v>
      </c>
      <c r="E1749" s="181" t="s">
        <v>1913</v>
      </c>
      <c r="F1749" s="181" t="s">
        <v>577</v>
      </c>
      <c r="G1749" s="181" t="s">
        <v>142</v>
      </c>
      <c r="H1749" s="181" t="s">
        <v>16407</v>
      </c>
      <c r="I1749" s="181" t="s">
        <v>301</v>
      </c>
      <c r="J1749" s="181">
        <v>55000</v>
      </c>
      <c r="K1749" s="181">
        <v>5</v>
      </c>
      <c r="L1749" s="181"/>
      <c r="M1749" s="181"/>
      <c r="N1749" s="596" t="s">
        <v>277</v>
      </c>
    </row>
    <row r="1750" spans="1:14" s="158" customFormat="1" ht="18" customHeight="1" x14ac:dyDescent="0.25">
      <c r="A1750" s="181">
        <v>13808</v>
      </c>
      <c r="B1750" s="701" t="s">
        <v>2730</v>
      </c>
      <c r="C1750" s="181" t="s">
        <v>301</v>
      </c>
      <c r="D1750" s="181" t="s">
        <v>1098</v>
      </c>
      <c r="E1750" s="181" t="s">
        <v>2439</v>
      </c>
      <c r="F1750" s="181" t="s">
        <v>577</v>
      </c>
      <c r="G1750" s="181" t="s">
        <v>708</v>
      </c>
      <c r="H1750" s="181" t="s">
        <v>5</v>
      </c>
      <c r="I1750" s="181" t="s">
        <v>301</v>
      </c>
      <c r="J1750" s="181">
        <v>57210</v>
      </c>
      <c r="K1750" s="181">
        <v>18</v>
      </c>
      <c r="L1750" s="181"/>
      <c r="M1750" s="181"/>
      <c r="N1750" s="596" t="s">
        <v>277</v>
      </c>
    </row>
    <row r="1751" spans="1:14" s="158" customFormat="1" ht="18" customHeight="1" x14ac:dyDescent="0.25">
      <c r="A1751" s="181">
        <v>18602</v>
      </c>
      <c r="B1751" s="701" t="s">
        <v>17469</v>
      </c>
      <c r="C1751" s="181" t="s">
        <v>301</v>
      </c>
      <c r="D1751" s="181" t="s">
        <v>1098</v>
      </c>
      <c r="E1751" s="181" t="s">
        <v>2439</v>
      </c>
      <c r="F1751" s="181" t="s">
        <v>577</v>
      </c>
      <c r="G1751" s="181" t="s">
        <v>708</v>
      </c>
      <c r="H1751" s="181" t="s">
        <v>5</v>
      </c>
      <c r="I1751" s="181" t="s">
        <v>301</v>
      </c>
      <c r="J1751" s="181">
        <v>68240</v>
      </c>
      <c r="K1751" s="181">
        <v>2</v>
      </c>
      <c r="L1751" s="181"/>
      <c r="M1751" s="181"/>
      <c r="N1751" s="596" t="s">
        <v>277</v>
      </c>
    </row>
    <row r="1752" spans="1:14" s="158" customFormat="1" ht="18" customHeight="1" x14ac:dyDescent="0.25">
      <c r="A1752" s="181">
        <v>17261</v>
      </c>
      <c r="B1752" s="701" t="s">
        <v>11052</v>
      </c>
      <c r="C1752" s="181" t="s">
        <v>301</v>
      </c>
      <c r="D1752" s="181" t="s">
        <v>1098</v>
      </c>
      <c r="E1752" s="181" t="s">
        <v>11053</v>
      </c>
      <c r="F1752" s="181" t="s">
        <v>577</v>
      </c>
      <c r="G1752" s="181" t="s">
        <v>142</v>
      </c>
      <c r="H1752" s="181" t="s">
        <v>16407</v>
      </c>
      <c r="I1752" s="181" t="s">
        <v>301</v>
      </c>
      <c r="J1752" s="181">
        <v>54630</v>
      </c>
      <c r="K1752" s="181">
        <v>7</v>
      </c>
      <c r="L1752" s="181"/>
      <c r="M1752" s="181"/>
      <c r="N1752" s="596" t="s">
        <v>277</v>
      </c>
    </row>
    <row r="1753" spans="1:14" s="158" customFormat="1" ht="18" customHeight="1" x14ac:dyDescent="0.25">
      <c r="A1753" s="181">
        <v>18253</v>
      </c>
      <c r="B1753" s="701" t="s">
        <v>11054</v>
      </c>
      <c r="C1753" s="181" t="s">
        <v>11055</v>
      </c>
      <c r="D1753" s="181" t="s">
        <v>1098</v>
      </c>
      <c r="E1753" s="181" t="s">
        <v>11056</v>
      </c>
      <c r="F1753" s="181" t="s">
        <v>577</v>
      </c>
      <c r="G1753" s="181" t="s">
        <v>142</v>
      </c>
      <c r="H1753" s="181" t="s">
        <v>16407</v>
      </c>
      <c r="I1753" s="181" t="s">
        <v>301</v>
      </c>
      <c r="J1753" s="181">
        <v>41070</v>
      </c>
      <c r="K1753" s="181">
        <v>3</v>
      </c>
      <c r="L1753" s="181"/>
      <c r="M1753" s="181"/>
      <c r="N1753" s="596" t="s">
        <v>277</v>
      </c>
    </row>
    <row r="1754" spans="1:14" s="158" customFormat="1" ht="18" customHeight="1" x14ac:dyDescent="0.25">
      <c r="A1754" s="181">
        <v>89801</v>
      </c>
      <c r="B1754" s="701" t="s">
        <v>2731</v>
      </c>
      <c r="C1754" s="181" t="s">
        <v>301</v>
      </c>
      <c r="D1754" s="181" t="s">
        <v>1098</v>
      </c>
      <c r="E1754" s="181" t="s">
        <v>2732</v>
      </c>
      <c r="F1754" s="181" t="s">
        <v>577</v>
      </c>
      <c r="G1754" s="181" t="s">
        <v>708</v>
      </c>
      <c r="H1754" s="181" t="s">
        <v>5</v>
      </c>
      <c r="I1754" s="181" t="s">
        <v>301</v>
      </c>
      <c r="J1754" s="181">
        <v>48110</v>
      </c>
      <c r="K1754" s="181">
        <v>12</v>
      </c>
      <c r="L1754" s="181"/>
      <c r="M1754" s="181"/>
      <c r="N1754" s="596" t="s">
        <v>277</v>
      </c>
    </row>
    <row r="1755" spans="1:14" s="158" customFormat="1" ht="18" customHeight="1" x14ac:dyDescent="0.25">
      <c r="A1755" s="181">
        <v>57666</v>
      </c>
      <c r="B1755" s="701" t="s">
        <v>2733</v>
      </c>
      <c r="C1755" s="181" t="s">
        <v>301</v>
      </c>
      <c r="D1755" s="181" t="s">
        <v>1098</v>
      </c>
      <c r="E1755" s="181" t="s">
        <v>2734</v>
      </c>
      <c r="F1755" s="181" t="s">
        <v>577</v>
      </c>
      <c r="G1755" s="181" t="s">
        <v>708</v>
      </c>
      <c r="H1755" s="181" t="s">
        <v>5</v>
      </c>
      <c r="I1755" s="181" t="s">
        <v>2735</v>
      </c>
      <c r="J1755" s="181">
        <v>48950</v>
      </c>
      <c r="K1755" s="181">
        <v>10</v>
      </c>
      <c r="L1755" s="181"/>
      <c r="M1755" s="181"/>
      <c r="N1755" s="596" t="s">
        <v>277</v>
      </c>
    </row>
    <row r="1756" spans="1:14" s="158" customFormat="1" ht="18" customHeight="1" x14ac:dyDescent="0.25">
      <c r="A1756" s="181">
        <v>18378</v>
      </c>
      <c r="B1756" s="701" t="s">
        <v>11057</v>
      </c>
      <c r="C1756" s="181" t="s">
        <v>11058</v>
      </c>
      <c r="D1756" s="181" t="s">
        <v>1098</v>
      </c>
      <c r="E1756" s="181" t="s">
        <v>11059</v>
      </c>
      <c r="F1756" s="181" t="s">
        <v>577</v>
      </c>
      <c r="G1756" s="181" t="s">
        <v>142</v>
      </c>
      <c r="H1756" s="181" t="s">
        <v>16407</v>
      </c>
      <c r="I1756" s="181" t="s">
        <v>301</v>
      </c>
      <c r="J1756" s="181">
        <v>48000</v>
      </c>
      <c r="K1756" s="181">
        <v>6</v>
      </c>
      <c r="L1756" s="181"/>
      <c r="M1756" s="181"/>
      <c r="N1756" s="596" t="s">
        <v>277</v>
      </c>
    </row>
    <row r="1757" spans="1:14" s="158" customFormat="1" ht="18" customHeight="1" x14ac:dyDescent="0.25">
      <c r="A1757" s="181">
        <v>89813</v>
      </c>
      <c r="B1757" s="701" t="s">
        <v>11603</v>
      </c>
      <c r="C1757" s="181" t="s">
        <v>301</v>
      </c>
      <c r="D1757" s="181" t="s">
        <v>1098</v>
      </c>
      <c r="E1757" s="181" t="s">
        <v>11604</v>
      </c>
      <c r="F1757" s="181" t="s">
        <v>577</v>
      </c>
      <c r="G1757" s="181" t="s">
        <v>708</v>
      </c>
      <c r="H1757" s="181" t="s">
        <v>5</v>
      </c>
      <c r="I1757" s="181" t="s">
        <v>301</v>
      </c>
      <c r="J1757" s="181">
        <v>57510</v>
      </c>
      <c r="K1757" s="181">
        <v>11</v>
      </c>
      <c r="L1757" s="181"/>
      <c r="M1757" s="181"/>
      <c r="N1757" s="596" t="s">
        <v>277</v>
      </c>
    </row>
    <row r="1758" spans="1:14" s="158" customFormat="1" ht="18" customHeight="1" x14ac:dyDescent="0.25">
      <c r="A1758" s="181">
        <v>17196</v>
      </c>
      <c r="B1758" s="701" t="s">
        <v>15019</v>
      </c>
      <c r="C1758" s="181" t="s">
        <v>301</v>
      </c>
      <c r="D1758" s="181" t="s">
        <v>1098</v>
      </c>
      <c r="E1758" s="181" t="s">
        <v>15020</v>
      </c>
      <c r="F1758" s="181" t="s">
        <v>577</v>
      </c>
      <c r="G1758" s="181" t="s">
        <v>708</v>
      </c>
      <c r="H1758" s="181" t="s">
        <v>5</v>
      </c>
      <c r="I1758" s="181" t="s">
        <v>301</v>
      </c>
      <c r="J1758" s="181">
        <v>75370</v>
      </c>
      <c r="K1758" s="181">
        <v>2</v>
      </c>
      <c r="L1758" s="181"/>
      <c r="M1758" s="181"/>
      <c r="N1758" s="596" t="s">
        <v>277</v>
      </c>
    </row>
    <row r="1759" spans="1:14" s="158" customFormat="1" ht="18" customHeight="1" x14ac:dyDescent="0.25">
      <c r="A1759" s="181">
        <v>18251</v>
      </c>
      <c r="B1759" s="701" t="s">
        <v>11060</v>
      </c>
      <c r="C1759" s="181" t="s">
        <v>11061</v>
      </c>
      <c r="D1759" s="181" t="s">
        <v>1098</v>
      </c>
      <c r="E1759" s="181" t="s">
        <v>2736</v>
      </c>
      <c r="F1759" s="181" t="s">
        <v>577</v>
      </c>
      <c r="G1759" s="181" t="s">
        <v>142</v>
      </c>
      <c r="H1759" s="181" t="s">
        <v>16407</v>
      </c>
      <c r="I1759" s="181" t="s">
        <v>2737</v>
      </c>
      <c r="J1759" s="181">
        <v>80000</v>
      </c>
      <c r="K1759" s="181">
        <v>3</v>
      </c>
      <c r="L1759" s="181"/>
      <c r="M1759" s="181"/>
      <c r="N1759" s="596" t="s">
        <v>277</v>
      </c>
    </row>
    <row r="1760" spans="1:14" s="158" customFormat="1" ht="18" customHeight="1" x14ac:dyDescent="0.25">
      <c r="A1760" s="181">
        <v>6164</v>
      </c>
      <c r="B1760" s="701" t="s">
        <v>12088</v>
      </c>
      <c r="C1760" s="181" t="s">
        <v>12089</v>
      </c>
      <c r="D1760" s="181" t="s">
        <v>1098</v>
      </c>
      <c r="E1760" s="181" t="s">
        <v>2736</v>
      </c>
      <c r="F1760" s="181" t="s">
        <v>577</v>
      </c>
      <c r="G1760" s="181" t="s">
        <v>708</v>
      </c>
      <c r="H1760" s="181" t="s">
        <v>5</v>
      </c>
      <c r="I1760" s="181" t="s">
        <v>301</v>
      </c>
      <c r="J1760" s="181">
        <v>100120</v>
      </c>
      <c r="K1760" s="181">
        <v>4</v>
      </c>
      <c r="L1760" s="181"/>
      <c r="M1760" s="181"/>
      <c r="N1760" s="596" t="s">
        <v>277</v>
      </c>
    </row>
    <row r="1761" spans="1:14" s="158" customFormat="1" ht="18" customHeight="1" x14ac:dyDescent="0.25">
      <c r="A1761" s="181">
        <v>23958</v>
      </c>
      <c r="B1761" s="701" t="s">
        <v>16634</v>
      </c>
      <c r="C1761" s="181" t="s">
        <v>301</v>
      </c>
      <c r="D1761" s="181" t="s">
        <v>1098</v>
      </c>
      <c r="E1761" s="181" t="s">
        <v>1934</v>
      </c>
      <c r="F1761" s="181" t="s">
        <v>577</v>
      </c>
      <c r="G1761" s="181" t="s">
        <v>142</v>
      </c>
      <c r="H1761" s="181" t="s">
        <v>16407</v>
      </c>
      <c r="I1761" s="181" t="s">
        <v>15022</v>
      </c>
      <c r="J1761" s="181">
        <v>72000</v>
      </c>
      <c r="K1761" s="181">
        <v>5</v>
      </c>
      <c r="L1761" s="181"/>
      <c r="M1761" s="181"/>
      <c r="N1761" s="596" t="s">
        <v>277</v>
      </c>
    </row>
    <row r="1762" spans="1:14" s="158" customFormat="1" ht="18" customHeight="1" x14ac:dyDescent="0.25">
      <c r="A1762" s="181">
        <v>633</v>
      </c>
      <c r="B1762" s="701" t="s">
        <v>14510</v>
      </c>
      <c r="C1762" s="181" t="s">
        <v>301</v>
      </c>
      <c r="D1762" s="181" t="s">
        <v>1098</v>
      </c>
      <c r="E1762" s="181" t="s">
        <v>2271</v>
      </c>
      <c r="F1762" s="181" t="s">
        <v>577</v>
      </c>
      <c r="G1762" s="181" t="s">
        <v>708</v>
      </c>
      <c r="H1762" s="181" t="s">
        <v>5</v>
      </c>
      <c r="I1762" s="181" t="s">
        <v>301</v>
      </c>
      <c r="J1762" s="181">
        <v>98130</v>
      </c>
      <c r="K1762" s="181">
        <v>18</v>
      </c>
      <c r="L1762" s="181"/>
      <c r="M1762" s="181"/>
      <c r="N1762" s="596" t="s">
        <v>277</v>
      </c>
    </row>
    <row r="1763" spans="1:14" s="158" customFormat="1" ht="18" customHeight="1" x14ac:dyDescent="0.25">
      <c r="A1763" s="181">
        <v>45044</v>
      </c>
      <c r="B1763" s="701" t="s">
        <v>15023</v>
      </c>
      <c r="C1763" s="181" t="s">
        <v>15024</v>
      </c>
      <c r="D1763" s="181" t="s">
        <v>1098</v>
      </c>
      <c r="E1763" s="181" t="s">
        <v>15025</v>
      </c>
      <c r="F1763" s="181" t="s">
        <v>577</v>
      </c>
      <c r="G1763" s="181" t="s">
        <v>708</v>
      </c>
      <c r="H1763" s="181" t="s">
        <v>5</v>
      </c>
      <c r="I1763" s="181" t="s">
        <v>2737</v>
      </c>
      <c r="J1763" s="181">
        <v>90450</v>
      </c>
      <c r="K1763" s="181">
        <v>8</v>
      </c>
      <c r="L1763" s="181"/>
      <c r="M1763" s="181"/>
      <c r="N1763" s="596" t="s">
        <v>277</v>
      </c>
    </row>
    <row r="1764" spans="1:14" s="158" customFormat="1" ht="18" customHeight="1" x14ac:dyDescent="0.25">
      <c r="A1764" s="181">
        <v>18252</v>
      </c>
      <c r="B1764" s="701" t="s">
        <v>11062</v>
      </c>
      <c r="C1764" s="181" t="s">
        <v>11063</v>
      </c>
      <c r="D1764" s="181" t="s">
        <v>1098</v>
      </c>
      <c r="E1764" s="181" t="s">
        <v>11064</v>
      </c>
      <c r="F1764" s="181" t="s">
        <v>577</v>
      </c>
      <c r="G1764" s="181" t="s">
        <v>142</v>
      </c>
      <c r="H1764" s="181" t="s">
        <v>16407</v>
      </c>
      <c r="I1764" s="181" t="s">
        <v>301</v>
      </c>
      <c r="J1764" s="181">
        <v>56130</v>
      </c>
      <c r="K1764" s="181">
        <v>2</v>
      </c>
      <c r="L1764" s="181"/>
      <c r="M1764" s="181"/>
      <c r="N1764" s="596" t="s">
        <v>277</v>
      </c>
    </row>
    <row r="1765" spans="1:14" s="158" customFormat="1" ht="18" customHeight="1" x14ac:dyDescent="0.25">
      <c r="A1765" s="181">
        <v>21356</v>
      </c>
      <c r="B1765" s="701" t="s">
        <v>16635</v>
      </c>
      <c r="C1765" s="181" t="s">
        <v>16636</v>
      </c>
      <c r="D1765" s="181" t="s">
        <v>1098</v>
      </c>
      <c r="E1765" s="181" t="s">
        <v>16637</v>
      </c>
      <c r="F1765" s="181" t="s">
        <v>577</v>
      </c>
      <c r="G1765" s="181" t="s">
        <v>142</v>
      </c>
      <c r="H1765" s="181" t="s">
        <v>16407</v>
      </c>
      <c r="I1765" s="181" t="s">
        <v>16638</v>
      </c>
      <c r="J1765" s="181">
        <v>55450</v>
      </c>
      <c r="K1765" s="181">
        <v>2</v>
      </c>
      <c r="L1765" s="181"/>
      <c r="M1765" s="181"/>
      <c r="N1765" s="596" t="s">
        <v>277</v>
      </c>
    </row>
    <row r="1766" spans="1:14" s="158" customFormat="1" ht="18" customHeight="1" x14ac:dyDescent="0.25">
      <c r="A1766" s="181">
        <v>30116</v>
      </c>
      <c r="B1766" s="701" t="s">
        <v>13115</v>
      </c>
      <c r="C1766" s="181" t="s">
        <v>301</v>
      </c>
      <c r="D1766" s="181" t="s">
        <v>1098</v>
      </c>
      <c r="E1766" s="181" t="s">
        <v>13116</v>
      </c>
      <c r="F1766" s="181" t="s">
        <v>577</v>
      </c>
      <c r="G1766" s="181" t="s">
        <v>142</v>
      </c>
      <c r="H1766" s="181" t="s">
        <v>16407</v>
      </c>
      <c r="I1766" s="181" t="s">
        <v>301</v>
      </c>
      <c r="J1766" s="181">
        <v>50630</v>
      </c>
      <c r="K1766" s="181">
        <v>3</v>
      </c>
      <c r="L1766" s="181"/>
      <c r="M1766" s="181"/>
      <c r="N1766" s="596" t="s">
        <v>277</v>
      </c>
    </row>
    <row r="1767" spans="1:14" s="158" customFormat="1" ht="18" customHeight="1" x14ac:dyDescent="0.25">
      <c r="A1767" s="181">
        <v>20518</v>
      </c>
      <c r="B1767" s="701" t="s">
        <v>2738</v>
      </c>
      <c r="C1767" s="181" t="s">
        <v>301</v>
      </c>
      <c r="D1767" s="181" t="s">
        <v>2739</v>
      </c>
      <c r="E1767" s="181" t="s">
        <v>1884</v>
      </c>
      <c r="F1767" s="181" t="s">
        <v>304</v>
      </c>
      <c r="G1767" s="181" t="s">
        <v>1986</v>
      </c>
      <c r="H1767" s="181" t="s">
        <v>13</v>
      </c>
      <c r="I1767" s="181" t="s">
        <v>301</v>
      </c>
      <c r="J1767" s="181">
        <v>14880</v>
      </c>
      <c r="K1767" s="181">
        <v>6</v>
      </c>
      <c r="L1767" s="181"/>
      <c r="M1767" s="181"/>
      <c r="N1767" s="596" t="s">
        <v>277</v>
      </c>
    </row>
    <row r="1768" spans="1:14" s="158" customFormat="1" ht="18" customHeight="1" x14ac:dyDescent="0.25">
      <c r="A1768" s="181">
        <v>76776</v>
      </c>
      <c r="B1768" s="701" t="s">
        <v>2740</v>
      </c>
      <c r="C1768" s="181" t="s">
        <v>2741</v>
      </c>
      <c r="D1768" s="181" t="s">
        <v>2739</v>
      </c>
      <c r="E1768" s="181" t="s">
        <v>1884</v>
      </c>
      <c r="F1768" s="181" t="s">
        <v>304</v>
      </c>
      <c r="G1768" s="181" t="s">
        <v>429</v>
      </c>
      <c r="H1768" s="181" t="s">
        <v>5</v>
      </c>
      <c r="I1768" s="181" t="s">
        <v>301</v>
      </c>
      <c r="J1768" s="181">
        <v>17050</v>
      </c>
      <c r="K1768" s="181">
        <v>18</v>
      </c>
      <c r="L1768" s="181"/>
      <c r="M1768" s="181"/>
      <c r="N1768" s="596" t="s">
        <v>277</v>
      </c>
    </row>
    <row r="1769" spans="1:14" s="158" customFormat="1" ht="18" customHeight="1" x14ac:dyDescent="0.25">
      <c r="A1769" s="181">
        <v>76752</v>
      </c>
      <c r="B1769" s="701" t="s">
        <v>13117</v>
      </c>
      <c r="C1769" s="181" t="s">
        <v>301</v>
      </c>
      <c r="D1769" s="181" t="s">
        <v>2739</v>
      </c>
      <c r="E1769" s="181" t="s">
        <v>2087</v>
      </c>
      <c r="F1769" s="181" t="s">
        <v>304</v>
      </c>
      <c r="G1769" s="181" t="s">
        <v>858</v>
      </c>
      <c r="H1769" s="181" t="s">
        <v>5</v>
      </c>
      <c r="I1769" s="181" t="s">
        <v>301</v>
      </c>
      <c r="J1769" s="181">
        <v>19920</v>
      </c>
      <c r="K1769" s="181">
        <v>10</v>
      </c>
      <c r="L1769" s="181"/>
      <c r="M1769" s="181"/>
      <c r="N1769" s="596" t="s">
        <v>277</v>
      </c>
    </row>
    <row r="1770" spans="1:14" s="158" customFormat="1" ht="18" customHeight="1" x14ac:dyDescent="0.25">
      <c r="A1770" s="181">
        <v>23804</v>
      </c>
      <c r="B1770" s="701" t="s">
        <v>13118</v>
      </c>
      <c r="C1770" s="181" t="s">
        <v>13119</v>
      </c>
      <c r="D1770" s="181" t="s">
        <v>1112</v>
      </c>
      <c r="E1770" s="181" t="s">
        <v>13120</v>
      </c>
      <c r="F1770" s="181" t="s">
        <v>304</v>
      </c>
      <c r="G1770" s="181" t="s">
        <v>1113</v>
      </c>
      <c r="H1770" s="181" t="s">
        <v>7</v>
      </c>
      <c r="I1770" s="181" t="s">
        <v>301</v>
      </c>
      <c r="J1770" s="181">
        <v>64840</v>
      </c>
      <c r="K1770" s="181">
        <v>38</v>
      </c>
      <c r="L1770" s="181"/>
      <c r="M1770" s="181"/>
      <c r="N1770" s="596" t="s">
        <v>277</v>
      </c>
    </row>
    <row r="1771" spans="1:14" s="158" customFormat="1" ht="18" customHeight="1" x14ac:dyDescent="0.25">
      <c r="A1771" s="181">
        <v>20132</v>
      </c>
      <c r="B1771" s="701" t="s">
        <v>2742</v>
      </c>
      <c r="C1771" s="181" t="s">
        <v>2743</v>
      </c>
      <c r="D1771" s="181" t="s">
        <v>1112</v>
      </c>
      <c r="E1771" s="181" t="s">
        <v>2744</v>
      </c>
      <c r="F1771" s="181" t="s">
        <v>304</v>
      </c>
      <c r="G1771" s="181" t="s">
        <v>1113</v>
      </c>
      <c r="H1771" s="181" t="s">
        <v>7</v>
      </c>
      <c r="I1771" s="181" t="s">
        <v>301</v>
      </c>
      <c r="J1771" s="181">
        <v>111550</v>
      </c>
      <c r="K1771" s="181">
        <v>40</v>
      </c>
      <c r="L1771" s="181"/>
      <c r="M1771" s="181"/>
      <c r="N1771" s="596" t="s">
        <v>277</v>
      </c>
    </row>
    <row r="1772" spans="1:14" s="158" customFormat="1" ht="18" customHeight="1" x14ac:dyDescent="0.25">
      <c r="A1772" s="181">
        <v>25314</v>
      </c>
      <c r="B1772" s="701" t="s">
        <v>12421</v>
      </c>
      <c r="C1772" s="181" t="s">
        <v>12422</v>
      </c>
      <c r="D1772" s="181" t="s">
        <v>1112</v>
      </c>
      <c r="E1772" s="181" t="s">
        <v>12423</v>
      </c>
      <c r="F1772" s="181" t="s">
        <v>304</v>
      </c>
      <c r="G1772" s="181" t="s">
        <v>1113</v>
      </c>
      <c r="H1772" s="181" t="s">
        <v>7</v>
      </c>
      <c r="I1772" s="181" t="s">
        <v>301</v>
      </c>
      <c r="J1772" s="181">
        <v>113300</v>
      </c>
      <c r="K1772" s="181">
        <v>2</v>
      </c>
      <c r="L1772" s="181"/>
      <c r="M1772" s="181"/>
      <c r="N1772" s="596" t="s">
        <v>277</v>
      </c>
    </row>
    <row r="1773" spans="1:14" s="158" customFormat="1" ht="18" customHeight="1" x14ac:dyDescent="0.25">
      <c r="A1773" s="181">
        <v>24568</v>
      </c>
      <c r="B1773" s="701" t="s">
        <v>2745</v>
      </c>
      <c r="C1773" s="181" t="s">
        <v>2746</v>
      </c>
      <c r="D1773" s="181" t="s">
        <v>1112</v>
      </c>
      <c r="E1773" s="181" t="s">
        <v>1895</v>
      </c>
      <c r="F1773" s="181" t="s">
        <v>304</v>
      </c>
      <c r="G1773" s="181" t="s">
        <v>1113</v>
      </c>
      <c r="H1773" s="181" t="s">
        <v>7</v>
      </c>
      <c r="I1773" s="181" t="s">
        <v>438</v>
      </c>
      <c r="J1773" s="181">
        <v>99280</v>
      </c>
      <c r="K1773" s="181">
        <v>13</v>
      </c>
      <c r="L1773" s="181"/>
      <c r="M1773" s="181"/>
      <c r="N1773" s="596" t="s">
        <v>277</v>
      </c>
    </row>
    <row r="1774" spans="1:14" s="158" customFormat="1" ht="18" customHeight="1" x14ac:dyDescent="0.25">
      <c r="A1774" s="181">
        <v>29019</v>
      </c>
      <c r="B1774" s="701" t="s">
        <v>2747</v>
      </c>
      <c r="C1774" s="181" t="s">
        <v>2748</v>
      </c>
      <c r="D1774" s="181" t="s">
        <v>1112</v>
      </c>
      <c r="E1774" s="181" t="s">
        <v>2039</v>
      </c>
      <c r="F1774" s="181" t="s">
        <v>304</v>
      </c>
      <c r="G1774" s="181" t="s">
        <v>1113</v>
      </c>
      <c r="H1774" s="181" t="s">
        <v>7</v>
      </c>
      <c r="I1774" s="181" t="s">
        <v>301</v>
      </c>
      <c r="J1774" s="181">
        <v>72350</v>
      </c>
      <c r="K1774" s="181">
        <v>33</v>
      </c>
      <c r="L1774" s="181"/>
      <c r="M1774" s="181"/>
      <c r="N1774" s="596" t="s">
        <v>277</v>
      </c>
    </row>
    <row r="1775" spans="1:14" s="158" customFormat="1" ht="18" customHeight="1" x14ac:dyDescent="0.25">
      <c r="A1775" s="181">
        <v>29021</v>
      </c>
      <c r="B1775" s="701" t="s">
        <v>2749</v>
      </c>
      <c r="C1775" s="181" t="s">
        <v>2750</v>
      </c>
      <c r="D1775" s="181" t="s">
        <v>1112</v>
      </c>
      <c r="E1775" s="181" t="s">
        <v>2751</v>
      </c>
      <c r="F1775" s="181" t="s">
        <v>304</v>
      </c>
      <c r="G1775" s="181" t="s">
        <v>1113</v>
      </c>
      <c r="H1775" s="181" t="s">
        <v>7</v>
      </c>
      <c r="I1775" s="181" t="s">
        <v>2752</v>
      </c>
      <c r="J1775" s="181">
        <v>95360</v>
      </c>
      <c r="K1775" s="181">
        <v>76</v>
      </c>
      <c r="L1775" s="181"/>
      <c r="M1775" s="181"/>
      <c r="N1775" s="596" t="s">
        <v>277</v>
      </c>
    </row>
    <row r="1776" spans="1:14" s="158" customFormat="1" ht="18" customHeight="1" x14ac:dyDescent="0.25">
      <c r="A1776" s="181">
        <v>23803</v>
      </c>
      <c r="B1776" s="701" t="s">
        <v>13121</v>
      </c>
      <c r="C1776" s="181" t="s">
        <v>13122</v>
      </c>
      <c r="D1776" s="181" t="s">
        <v>1112</v>
      </c>
      <c r="E1776" s="181" t="s">
        <v>2052</v>
      </c>
      <c r="F1776" s="181" t="s">
        <v>304</v>
      </c>
      <c r="G1776" s="181" t="s">
        <v>1113</v>
      </c>
      <c r="H1776" s="181" t="s">
        <v>7</v>
      </c>
      <c r="I1776" s="181" t="s">
        <v>13123</v>
      </c>
      <c r="J1776" s="181">
        <v>71670</v>
      </c>
      <c r="K1776" s="181">
        <v>16</v>
      </c>
      <c r="L1776" s="181"/>
      <c r="M1776" s="181"/>
      <c r="N1776" s="596" t="s">
        <v>277</v>
      </c>
    </row>
    <row r="1777" spans="1:14" s="158" customFormat="1" ht="18" customHeight="1" x14ac:dyDescent="0.25">
      <c r="A1777" s="181">
        <v>66126</v>
      </c>
      <c r="B1777" s="701" t="s">
        <v>2753</v>
      </c>
      <c r="C1777" s="181" t="s">
        <v>2754</v>
      </c>
      <c r="D1777" s="181" t="s">
        <v>2755</v>
      </c>
      <c r="E1777" s="181" t="s">
        <v>2756</v>
      </c>
      <c r="F1777" s="181" t="s">
        <v>304</v>
      </c>
      <c r="G1777" s="181" t="s">
        <v>826</v>
      </c>
      <c r="H1777" s="181" t="s">
        <v>5</v>
      </c>
      <c r="I1777" s="181" t="s">
        <v>2757</v>
      </c>
      <c r="J1777" s="181">
        <v>9960</v>
      </c>
      <c r="K1777" s="181">
        <v>20</v>
      </c>
      <c r="L1777" s="181"/>
      <c r="M1777" s="181"/>
      <c r="N1777" s="596" t="s">
        <v>277</v>
      </c>
    </row>
    <row r="1778" spans="1:14" s="158" customFormat="1" ht="18" customHeight="1" x14ac:dyDescent="0.25">
      <c r="A1778" s="181">
        <v>28493</v>
      </c>
      <c r="B1778" s="701" t="s">
        <v>2758</v>
      </c>
      <c r="C1778" s="181" t="s">
        <v>301</v>
      </c>
      <c r="D1778" s="181" t="s">
        <v>1124</v>
      </c>
      <c r="E1778" s="181" t="s">
        <v>2402</v>
      </c>
      <c r="F1778" s="181" t="s">
        <v>577</v>
      </c>
      <c r="G1778" s="181" t="s">
        <v>138</v>
      </c>
      <c r="H1778" s="181" t="s">
        <v>7</v>
      </c>
      <c r="I1778" s="181" t="s">
        <v>2759</v>
      </c>
      <c r="J1778" s="181">
        <v>338620</v>
      </c>
      <c r="K1778" s="181">
        <v>29</v>
      </c>
      <c r="L1778" s="181"/>
      <c r="M1778" s="181"/>
      <c r="N1778" s="596" t="s">
        <v>277</v>
      </c>
    </row>
    <row r="1779" spans="1:14" s="158" customFormat="1" ht="18" customHeight="1" x14ac:dyDescent="0.25">
      <c r="A1779" s="181">
        <v>28495</v>
      </c>
      <c r="B1779" s="701">
        <v>76537</v>
      </c>
      <c r="C1779" s="181" t="s">
        <v>301</v>
      </c>
      <c r="D1779" s="181" t="s">
        <v>1124</v>
      </c>
      <c r="E1779" s="181" t="s">
        <v>1990</v>
      </c>
      <c r="F1779" s="181" t="s">
        <v>577</v>
      </c>
      <c r="G1779" s="181" t="s">
        <v>138</v>
      </c>
      <c r="H1779" s="181" t="s">
        <v>7</v>
      </c>
      <c r="I1779" s="181" t="s">
        <v>11282</v>
      </c>
      <c r="J1779" s="181">
        <v>318660</v>
      </c>
      <c r="K1779" s="181">
        <v>30</v>
      </c>
      <c r="L1779" s="181"/>
      <c r="M1779" s="181"/>
      <c r="N1779" s="596" t="s">
        <v>277</v>
      </c>
    </row>
    <row r="1780" spans="1:14" s="158" customFormat="1" ht="18" customHeight="1" x14ac:dyDescent="0.25">
      <c r="A1780" s="181">
        <v>28494</v>
      </c>
      <c r="B1780" s="701">
        <v>76396</v>
      </c>
      <c r="C1780" s="181" t="s">
        <v>301</v>
      </c>
      <c r="D1780" s="181" t="s">
        <v>1124</v>
      </c>
      <c r="E1780" s="181" t="s">
        <v>3301</v>
      </c>
      <c r="F1780" s="181" t="s">
        <v>577</v>
      </c>
      <c r="G1780" s="181" t="s">
        <v>138</v>
      </c>
      <c r="H1780" s="181" t="s">
        <v>7</v>
      </c>
      <c r="I1780" s="181" t="s">
        <v>11283</v>
      </c>
      <c r="J1780" s="181">
        <v>385880</v>
      </c>
      <c r="K1780" s="181">
        <v>16</v>
      </c>
      <c r="L1780" s="181"/>
      <c r="M1780" s="181"/>
      <c r="N1780" s="596" t="s">
        <v>277</v>
      </c>
    </row>
    <row r="1781" spans="1:14" s="158" customFormat="1" ht="18" customHeight="1" x14ac:dyDescent="0.25">
      <c r="A1781" s="181">
        <v>17907</v>
      </c>
      <c r="B1781" s="701">
        <v>221005</v>
      </c>
      <c r="C1781" s="181" t="s">
        <v>18046</v>
      </c>
      <c r="D1781" s="181" t="s">
        <v>1129</v>
      </c>
      <c r="E1781" s="181" t="s">
        <v>18047</v>
      </c>
      <c r="F1781" s="181" t="s">
        <v>304</v>
      </c>
      <c r="G1781" s="181" t="s">
        <v>550</v>
      </c>
      <c r="H1781" s="181" t="s">
        <v>5</v>
      </c>
      <c r="I1781" s="181" t="s">
        <v>301</v>
      </c>
      <c r="J1781" s="181">
        <v>6210</v>
      </c>
      <c r="K1781" s="181">
        <v>6</v>
      </c>
      <c r="L1781" s="181"/>
      <c r="M1781" s="181"/>
      <c r="N1781" s="596" t="s">
        <v>277</v>
      </c>
    </row>
    <row r="1782" spans="1:14" s="158" customFormat="1" ht="18" customHeight="1" x14ac:dyDescent="0.25">
      <c r="A1782" s="181">
        <v>23770</v>
      </c>
      <c r="B1782" s="701">
        <v>3815</v>
      </c>
      <c r="C1782" s="181" t="s">
        <v>301</v>
      </c>
      <c r="D1782" s="181" t="s">
        <v>2760</v>
      </c>
      <c r="E1782" s="181" t="s">
        <v>2761</v>
      </c>
      <c r="F1782" s="181" t="s">
        <v>577</v>
      </c>
      <c r="G1782" s="181" t="s">
        <v>309</v>
      </c>
      <c r="H1782" s="181" t="s">
        <v>5</v>
      </c>
      <c r="I1782" s="181" t="s">
        <v>301</v>
      </c>
      <c r="J1782" s="181">
        <v>6550</v>
      </c>
      <c r="K1782" s="181">
        <v>80</v>
      </c>
      <c r="L1782" s="181"/>
      <c r="M1782" s="181"/>
      <c r="N1782" s="596" t="s">
        <v>277</v>
      </c>
    </row>
    <row r="1783" spans="1:14" s="158" customFormat="1" ht="18" customHeight="1" x14ac:dyDescent="0.25">
      <c r="A1783" s="181">
        <v>17129</v>
      </c>
      <c r="B1783" s="701" t="s">
        <v>18048</v>
      </c>
      <c r="C1783" s="181" t="s">
        <v>18049</v>
      </c>
      <c r="D1783" s="181" t="s">
        <v>1132</v>
      </c>
      <c r="E1783" s="181" t="s">
        <v>18050</v>
      </c>
      <c r="F1783" s="181" t="s">
        <v>577</v>
      </c>
      <c r="G1783" s="181" t="s">
        <v>1077</v>
      </c>
      <c r="H1783" s="181" t="s">
        <v>5</v>
      </c>
      <c r="I1783" s="181" t="s">
        <v>301</v>
      </c>
      <c r="J1783" s="181">
        <v>19150</v>
      </c>
      <c r="K1783" s="181">
        <v>11</v>
      </c>
      <c r="L1783" s="181"/>
      <c r="M1783" s="181"/>
      <c r="N1783" s="596" t="s">
        <v>277</v>
      </c>
    </row>
    <row r="1784" spans="1:14" s="158" customFormat="1" ht="18" customHeight="1" x14ac:dyDescent="0.25">
      <c r="A1784" s="181">
        <v>17143</v>
      </c>
      <c r="B1784" s="701">
        <v>39200</v>
      </c>
      <c r="C1784" s="181" t="s">
        <v>16639</v>
      </c>
      <c r="D1784" s="181" t="s">
        <v>1132</v>
      </c>
      <c r="E1784" s="181" t="s">
        <v>16640</v>
      </c>
      <c r="F1784" s="181" t="s">
        <v>577</v>
      </c>
      <c r="G1784" s="181" t="s">
        <v>1077</v>
      </c>
      <c r="H1784" s="181" t="s">
        <v>5</v>
      </c>
      <c r="I1784" s="181" t="s">
        <v>16641</v>
      </c>
      <c r="J1784" s="181">
        <v>21270</v>
      </c>
      <c r="K1784" s="181">
        <v>11</v>
      </c>
      <c r="L1784" s="181"/>
      <c r="M1784" s="181"/>
      <c r="N1784" s="596" t="s">
        <v>277</v>
      </c>
    </row>
    <row r="1785" spans="1:14" s="158" customFormat="1" ht="18" customHeight="1" x14ac:dyDescent="0.25">
      <c r="A1785" s="181">
        <v>17844</v>
      </c>
      <c r="B1785" s="701">
        <v>38500</v>
      </c>
      <c r="C1785" s="181" t="s">
        <v>16642</v>
      </c>
      <c r="D1785" s="181" t="s">
        <v>1132</v>
      </c>
      <c r="E1785" s="181" t="s">
        <v>2315</v>
      </c>
      <c r="F1785" s="181" t="s">
        <v>304</v>
      </c>
      <c r="G1785" s="181" t="s">
        <v>1077</v>
      </c>
      <c r="H1785" s="181" t="s">
        <v>5</v>
      </c>
      <c r="I1785" s="181" t="s">
        <v>301</v>
      </c>
      <c r="J1785" s="181">
        <v>19150</v>
      </c>
      <c r="K1785" s="181">
        <v>49</v>
      </c>
      <c r="L1785" s="181"/>
      <c r="M1785" s="181"/>
      <c r="N1785" s="596" t="s">
        <v>277</v>
      </c>
    </row>
    <row r="1786" spans="1:14" s="158" customFormat="1" ht="18" customHeight="1" x14ac:dyDescent="0.25">
      <c r="A1786" s="181">
        <v>17133</v>
      </c>
      <c r="B1786" s="701">
        <v>38000</v>
      </c>
      <c r="C1786" s="181" t="s">
        <v>16643</v>
      </c>
      <c r="D1786" s="181" t="s">
        <v>1132</v>
      </c>
      <c r="E1786" s="181" t="s">
        <v>1956</v>
      </c>
      <c r="F1786" s="181" t="s">
        <v>577</v>
      </c>
      <c r="G1786" s="181" t="s">
        <v>1077</v>
      </c>
      <c r="H1786" s="181" t="s">
        <v>5</v>
      </c>
      <c r="I1786" s="181" t="s">
        <v>16644</v>
      </c>
      <c r="J1786" s="181">
        <v>19150</v>
      </c>
      <c r="K1786" s="181">
        <v>25</v>
      </c>
      <c r="L1786" s="181"/>
      <c r="M1786" s="181"/>
      <c r="N1786" s="596" t="s">
        <v>277</v>
      </c>
    </row>
    <row r="1787" spans="1:14" s="158" customFormat="1" ht="18" customHeight="1" x14ac:dyDescent="0.25">
      <c r="A1787" s="181">
        <v>21157</v>
      </c>
      <c r="B1787" s="701">
        <v>38305</v>
      </c>
      <c r="C1787" s="181" t="s">
        <v>16645</v>
      </c>
      <c r="D1787" s="181" t="s">
        <v>1132</v>
      </c>
      <c r="E1787" s="181" t="s">
        <v>16646</v>
      </c>
      <c r="F1787" s="181" t="s">
        <v>577</v>
      </c>
      <c r="G1787" s="181" t="s">
        <v>1077</v>
      </c>
      <c r="H1787" s="181" t="s">
        <v>5</v>
      </c>
      <c r="I1787" s="181" t="s">
        <v>16647</v>
      </c>
      <c r="J1787" s="181">
        <v>22340</v>
      </c>
      <c r="K1787" s="181">
        <v>22</v>
      </c>
      <c r="L1787" s="181"/>
      <c r="M1787" s="181"/>
      <c r="N1787" s="596" t="s">
        <v>277</v>
      </c>
    </row>
    <row r="1788" spans="1:14" s="158" customFormat="1" ht="18" customHeight="1" x14ac:dyDescent="0.25">
      <c r="A1788" s="181">
        <v>17130</v>
      </c>
      <c r="B1788" s="701">
        <v>242856</v>
      </c>
      <c r="C1788" s="181" t="s">
        <v>301</v>
      </c>
      <c r="D1788" s="181" t="s">
        <v>1132</v>
      </c>
      <c r="E1788" s="181" t="s">
        <v>2706</v>
      </c>
      <c r="F1788" s="181" t="s">
        <v>577</v>
      </c>
      <c r="G1788" s="181" t="s">
        <v>550</v>
      </c>
      <c r="H1788" s="181" t="s">
        <v>5</v>
      </c>
      <c r="I1788" s="181" t="s">
        <v>596</v>
      </c>
      <c r="J1788" s="181">
        <v>23140</v>
      </c>
      <c r="K1788" s="181">
        <v>14</v>
      </c>
      <c r="L1788" s="181"/>
      <c r="M1788" s="181"/>
      <c r="N1788" s="596" t="s">
        <v>277</v>
      </c>
    </row>
    <row r="1789" spans="1:14" s="158" customFormat="1" ht="18" customHeight="1" x14ac:dyDescent="0.25">
      <c r="A1789" s="181">
        <v>26493</v>
      </c>
      <c r="B1789" s="701">
        <v>38800</v>
      </c>
      <c r="C1789" s="181" t="s">
        <v>13124</v>
      </c>
      <c r="D1789" s="181" t="s">
        <v>1132</v>
      </c>
      <c r="E1789" s="181" t="s">
        <v>1975</v>
      </c>
      <c r="F1789" s="181" t="s">
        <v>577</v>
      </c>
      <c r="G1789" s="181" t="s">
        <v>1077</v>
      </c>
      <c r="H1789" s="181" t="s">
        <v>5</v>
      </c>
      <c r="I1789" s="181" t="s">
        <v>13125</v>
      </c>
      <c r="J1789" s="181">
        <v>30390</v>
      </c>
      <c r="K1789" s="181">
        <v>14</v>
      </c>
      <c r="L1789" s="181"/>
      <c r="M1789" s="181"/>
      <c r="N1789" s="596" t="s">
        <v>277</v>
      </c>
    </row>
    <row r="1790" spans="1:14" s="158" customFormat="1" ht="18" customHeight="1" x14ac:dyDescent="0.25">
      <c r="A1790" s="181">
        <v>28672</v>
      </c>
      <c r="B1790" s="701" t="s">
        <v>16648</v>
      </c>
      <c r="C1790" s="181" t="s">
        <v>301</v>
      </c>
      <c r="D1790" s="181" t="s">
        <v>1132</v>
      </c>
      <c r="E1790" s="181" t="s">
        <v>2480</v>
      </c>
      <c r="F1790" s="181" t="s">
        <v>577</v>
      </c>
      <c r="G1790" s="181" t="s">
        <v>1077</v>
      </c>
      <c r="H1790" s="181" t="s">
        <v>5</v>
      </c>
      <c r="I1790" s="181" t="s">
        <v>16649</v>
      </c>
      <c r="J1790" s="181">
        <v>24820</v>
      </c>
      <c r="K1790" s="181">
        <v>11</v>
      </c>
      <c r="L1790" s="181"/>
      <c r="M1790" s="181"/>
      <c r="N1790" s="596" t="s">
        <v>277</v>
      </c>
    </row>
    <row r="1791" spans="1:14" s="158" customFormat="1" ht="18" customHeight="1" x14ac:dyDescent="0.25">
      <c r="A1791" s="181">
        <v>1518</v>
      </c>
      <c r="B1791" s="701">
        <v>41000</v>
      </c>
      <c r="C1791" s="181" t="s">
        <v>14194</v>
      </c>
      <c r="D1791" s="181" t="s">
        <v>1132</v>
      </c>
      <c r="E1791" s="181" t="s">
        <v>14195</v>
      </c>
      <c r="F1791" s="181" t="s">
        <v>577</v>
      </c>
      <c r="G1791" s="181" t="s">
        <v>1077</v>
      </c>
      <c r="H1791" s="181" t="s">
        <v>5</v>
      </c>
      <c r="I1791" s="181" t="s">
        <v>14196</v>
      </c>
      <c r="J1791" s="181">
        <v>19150</v>
      </c>
      <c r="K1791" s="181">
        <v>13</v>
      </c>
      <c r="L1791" s="181"/>
      <c r="M1791" s="181"/>
      <c r="N1791" s="596" t="s">
        <v>277</v>
      </c>
    </row>
    <row r="1792" spans="1:14" s="158" customFormat="1" ht="18" customHeight="1" x14ac:dyDescent="0.25">
      <c r="A1792" s="181">
        <v>17134</v>
      </c>
      <c r="B1792" s="701">
        <v>38300</v>
      </c>
      <c r="C1792" s="181" t="s">
        <v>18051</v>
      </c>
      <c r="D1792" s="181" t="s">
        <v>1132</v>
      </c>
      <c r="E1792" s="181" t="s">
        <v>18052</v>
      </c>
      <c r="F1792" s="181" t="s">
        <v>577</v>
      </c>
      <c r="G1792" s="181" t="s">
        <v>1077</v>
      </c>
      <c r="H1792" s="181" t="s">
        <v>5</v>
      </c>
      <c r="I1792" s="181" t="s">
        <v>2762</v>
      </c>
      <c r="J1792" s="181">
        <v>19150</v>
      </c>
      <c r="K1792" s="181">
        <v>4</v>
      </c>
      <c r="L1792" s="181"/>
      <c r="M1792" s="181"/>
      <c r="N1792" s="596" t="s">
        <v>277</v>
      </c>
    </row>
    <row r="1793" spans="1:14" s="158" customFormat="1" ht="18" customHeight="1" x14ac:dyDescent="0.25">
      <c r="A1793" s="181">
        <v>21152</v>
      </c>
      <c r="B1793" s="701">
        <v>38700</v>
      </c>
      <c r="C1793" s="181" t="s">
        <v>2763</v>
      </c>
      <c r="D1793" s="181" t="s">
        <v>1132</v>
      </c>
      <c r="E1793" s="181" t="s">
        <v>2764</v>
      </c>
      <c r="F1793" s="181" t="s">
        <v>577</v>
      </c>
      <c r="G1793" s="181" t="s">
        <v>1077</v>
      </c>
      <c r="H1793" s="181" t="s">
        <v>5</v>
      </c>
      <c r="I1793" s="181" t="s">
        <v>2765</v>
      </c>
      <c r="J1793" s="181">
        <v>22340</v>
      </c>
      <c r="K1793" s="181">
        <v>6</v>
      </c>
      <c r="L1793" s="181"/>
      <c r="M1793" s="181"/>
      <c r="N1793" s="596" t="s">
        <v>277</v>
      </c>
    </row>
    <row r="1794" spans="1:14" s="158" customFormat="1" ht="18" customHeight="1" x14ac:dyDescent="0.25">
      <c r="A1794" s="181">
        <v>5937</v>
      </c>
      <c r="B1794" s="701">
        <v>53003</v>
      </c>
      <c r="C1794" s="181" t="s">
        <v>301</v>
      </c>
      <c r="D1794" s="181" t="s">
        <v>2766</v>
      </c>
      <c r="E1794" s="181" t="s">
        <v>1913</v>
      </c>
      <c r="F1794" s="181" t="s">
        <v>304</v>
      </c>
      <c r="G1794" s="181" t="s">
        <v>305</v>
      </c>
      <c r="H1794" s="181" t="s">
        <v>5</v>
      </c>
      <c r="I1794" s="181" t="s">
        <v>301</v>
      </c>
      <c r="J1794" s="181">
        <v>15900</v>
      </c>
      <c r="K1794" s="181">
        <v>13</v>
      </c>
      <c r="L1794" s="181"/>
      <c r="M1794" s="181"/>
      <c r="N1794" s="596" t="s">
        <v>277</v>
      </c>
    </row>
    <row r="1795" spans="1:14" s="158" customFormat="1" ht="18" customHeight="1" x14ac:dyDescent="0.25">
      <c r="A1795" s="181">
        <v>17888</v>
      </c>
      <c r="B1795" s="701" t="s">
        <v>13126</v>
      </c>
      <c r="C1795" s="181" t="s">
        <v>13127</v>
      </c>
      <c r="D1795" s="181" t="s">
        <v>1146</v>
      </c>
      <c r="E1795" s="181" t="s">
        <v>1889</v>
      </c>
      <c r="F1795" s="181" t="s">
        <v>304</v>
      </c>
      <c r="G1795" s="181" t="s">
        <v>567</v>
      </c>
      <c r="H1795" s="181" t="s">
        <v>5</v>
      </c>
      <c r="I1795" s="181" t="s">
        <v>301</v>
      </c>
      <c r="J1795" s="181">
        <v>16680</v>
      </c>
      <c r="K1795" s="181">
        <v>131</v>
      </c>
      <c r="L1795" s="181"/>
      <c r="M1795" s="181"/>
      <c r="N1795" s="596" t="s">
        <v>277</v>
      </c>
    </row>
    <row r="1796" spans="1:14" s="158" customFormat="1" ht="18" customHeight="1" x14ac:dyDescent="0.25">
      <c r="A1796" s="181">
        <v>85261</v>
      </c>
      <c r="B1796" s="701" t="s">
        <v>2767</v>
      </c>
      <c r="C1796" s="181" t="s">
        <v>2768</v>
      </c>
      <c r="D1796" s="181" t="s">
        <v>1146</v>
      </c>
      <c r="E1796" s="181" t="s">
        <v>2769</v>
      </c>
      <c r="F1796" s="181" t="s">
        <v>304</v>
      </c>
      <c r="G1796" s="181" t="s">
        <v>567</v>
      </c>
      <c r="H1796" s="181" t="s">
        <v>5</v>
      </c>
      <c r="I1796" s="181" t="s">
        <v>301</v>
      </c>
      <c r="J1796" s="181">
        <v>18840</v>
      </c>
      <c r="K1796" s="181">
        <v>15</v>
      </c>
      <c r="L1796" s="181"/>
      <c r="M1796" s="181"/>
      <c r="N1796" s="596" t="s">
        <v>277</v>
      </c>
    </row>
    <row r="1797" spans="1:14" s="158" customFormat="1" ht="18" customHeight="1" x14ac:dyDescent="0.25">
      <c r="A1797" s="181">
        <v>6855</v>
      </c>
      <c r="B1797" s="701" t="s">
        <v>13128</v>
      </c>
      <c r="C1797" s="181" t="s">
        <v>13129</v>
      </c>
      <c r="D1797" s="181" t="s">
        <v>1146</v>
      </c>
      <c r="E1797" s="181" t="s">
        <v>13130</v>
      </c>
      <c r="F1797" s="181" t="s">
        <v>304</v>
      </c>
      <c r="G1797" s="181" t="s">
        <v>567</v>
      </c>
      <c r="H1797" s="181" t="s">
        <v>5</v>
      </c>
      <c r="I1797" s="181" t="s">
        <v>301</v>
      </c>
      <c r="J1797" s="181">
        <v>18310</v>
      </c>
      <c r="K1797" s="181">
        <v>16</v>
      </c>
      <c r="L1797" s="181"/>
      <c r="M1797" s="181"/>
      <c r="N1797" s="596" t="s">
        <v>277</v>
      </c>
    </row>
    <row r="1798" spans="1:14" s="158" customFormat="1" ht="18" customHeight="1" x14ac:dyDescent="0.25">
      <c r="A1798" s="181">
        <v>6864</v>
      </c>
      <c r="B1798" s="701" t="s">
        <v>16650</v>
      </c>
      <c r="C1798" s="181" t="s">
        <v>301</v>
      </c>
      <c r="D1798" s="181" t="s">
        <v>1146</v>
      </c>
      <c r="E1798" s="181" t="s">
        <v>16651</v>
      </c>
      <c r="F1798" s="181" t="s">
        <v>304</v>
      </c>
      <c r="G1798" s="181" t="s">
        <v>567</v>
      </c>
      <c r="H1798" s="181" t="s">
        <v>5</v>
      </c>
      <c r="I1798" s="181" t="s">
        <v>301</v>
      </c>
      <c r="J1798" s="181">
        <v>7270</v>
      </c>
      <c r="K1798" s="181">
        <v>9</v>
      </c>
      <c r="L1798" s="181"/>
      <c r="M1798" s="181"/>
      <c r="N1798" s="596" t="s">
        <v>277</v>
      </c>
    </row>
    <row r="1799" spans="1:14" s="158" customFormat="1" ht="18" customHeight="1" x14ac:dyDescent="0.25">
      <c r="A1799" s="181">
        <v>6866</v>
      </c>
      <c r="B1799" s="701" t="s">
        <v>13131</v>
      </c>
      <c r="C1799" s="181" t="s">
        <v>13132</v>
      </c>
      <c r="D1799" s="181" t="s">
        <v>1146</v>
      </c>
      <c r="E1799" s="181" t="s">
        <v>2087</v>
      </c>
      <c r="F1799" s="181" t="s">
        <v>304</v>
      </c>
      <c r="G1799" s="181" t="s">
        <v>567</v>
      </c>
      <c r="H1799" s="181" t="s">
        <v>5</v>
      </c>
      <c r="I1799" s="181" t="s">
        <v>301</v>
      </c>
      <c r="J1799" s="181">
        <v>21530</v>
      </c>
      <c r="K1799" s="181">
        <v>2</v>
      </c>
      <c r="L1799" s="181"/>
      <c r="M1799" s="181"/>
      <c r="N1799" s="596" t="s">
        <v>277</v>
      </c>
    </row>
    <row r="1800" spans="1:14" s="158" customFormat="1" ht="18" customHeight="1" x14ac:dyDescent="0.25">
      <c r="A1800" s="181">
        <v>17886</v>
      </c>
      <c r="B1800" s="701" t="s">
        <v>16652</v>
      </c>
      <c r="C1800" s="181" t="s">
        <v>301</v>
      </c>
      <c r="D1800" s="181" t="s">
        <v>1146</v>
      </c>
      <c r="E1800" s="181" t="s">
        <v>16653</v>
      </c>
      <c r="F1800" s="181" t="s">
        <v>304</v>
      </c>
      <c r="G1800" s="181" t="s">
        <v>567</v>
      </c>
      <c r="H1800" s="181" t="s">
        <v>5</v>
      </c>
      <c r="I1800" s="181" t="s">
        <v>301</v>
      </c>
      <c r="J1800" s="181">
        <v>13730</v>
      </c>
      <c r="K1800" s="181">
        <v>1</v>
      </c>
      <c r="L1800" s="181"/>
      <c r="M1800" s="181"/>
      <c r="N1800" s="596" t="s">
        <v>277</v>
      </c>
    </row>
    <row r="1801" spans="1:14" s="158" customFormat="1" ht="18" customHeight="1" x14ac:dyDescent="0.25">
      <c r="A1801" s="181">
        <v>28293</v>
      </c>
      <c r="B1801" s="701" t="s">
        <v>18053</v>
      </c>
      <c r="C1801" s="181" t="s">
        <v>18054</v>
      </c>
      <c r="D1801" s="181" t="s">
        <v>1146</v>
      </c>
      <c r="E1801" s="181" t="s">
        <v>18055</v>
      </c>
      <c r="F1801" s="181" t="s">
        <v>304</v>
      </c>
      <c r="G1801" s="181" t="s">
        <v>567</v>
      </c>
      <c r="H1801" s="181" t="s">
        <v>5</v>
      </c>
      <c r="I1801" s="181" t="s">
        <v>18056</v>
      </c>
      <c r="J1801" s="181">
        <v>20050</v>
      </c>
      <c r="K1801" s="181">
        <v>1</v>
      </c>
      <c r="L1801" s="181"/>
      <c r="M1801" s="181"/>
      <c r="N1801" s="596" t="s">
        <v>277</v>
      </c>
    </row>
    <row r="1802" spans="1:14" s="158" customFormat="1" ht="18" customHeight="1" x14ac:dyDescent="0.25">
      <c r="A1802" s="181">
        <v>24194</v>
      </c>
      <c r="B1802" s="701" t="s">
        <v>13133</v>
      </c>
      <c r="C1802" s="181" t="s">
        <v>13134</v>
      </c>
      <c r="D1802" s="181" t="s">
        <v>1146</v>
      </c>
      <c r="E1802" s="181" t="s">
        <v>13135</v>
      </c>
      <c r="F1802" s="181" t="s">
        <v>304</v>
      </c>
      <c r="G1802" s="181" t="s">
        <v>567</v>
      </c>
      <c r="H1802" s="181" t="s">
        <v>5</v>
      </c>
      <c r="I1802" s="181" t="s">
        <v>301</v>
      </c>
      <c r="J1802" s="181">
        <v>19540</v>
      </c>
      <c r="K1802" s="181">
        <v>4</v>
      </c>
      <c r="L1802" s="181"/>
      <c r="M1802" s="181"/>
      <c r="N1802" s="596" t="s">
        <v>277</v>
      </c>
    </row>
    <row r="1803" spans="1:14" s="158" customFormat="1" ht="18" customHeight="1" x14ac:dyDescent="0.25">
      <c r="A1803" s="181">
        <v>28288</v>
      </c>
      <c r="B1803" s="701" t="s">
        <v>12424</v>
      </c>
      <c r="C1803" s="181" t="s">
        <v>12425</v>
      </c>
      <c r="D1803" s="181" t="s">
        <v>1146</v>
      </c>
      <c r="E1803" s="181" t="s">
        <v>12426</v>
      </c>
      <c r="F1803" s="181" t="s">
        <v>304</v>
      </c>
      <c r="G1803" s="181" t="s">
        <v>567</v>
      </c>
      <c r="H1803" s="181" t="s">
        <v>5</v>
      </c>
      <c r="I1803" s="181" t="s">
        <v>12427</v>
      </c>
      <c r="J1803" s="181">
        <v>16710</v>
      </c>
      <c r="K1803" s="181">
        <v>1</v>
      </c>
      <c r="L1803" s="181"/>
      <c r="M1803" s="181"/>
      <c r="N1803" s="596" t="s">
        <v>277</v>
      </c>
    </row>
    <row r="1804" spans="1:14" s="158" customFormat="1" ht="18" customHeight="1" x14ac:dyDescent="0.25">
      <c r="A1804" s="181">
        <v>28291</v>
      </c>
      <c r="B1804" s="701" t="s">
        <v>12428</v>
      </c>
      <c r="C1804" s="181" t="s">
        <v>12429</v>
      </c>
      <c r="D1804" s="181" t="s">
        <v>1146</v>
      </c>
      <c r="E1804" s="181" t="s">
        <v>12426</v>
      </c>
      <c r="F1804" s="181" t="s">
        <v>304</v>
      </c>
      <c r="G1804" s="181" t="s">
        <v>567</v>
      </c>
      <c r="H1804" s="181" t="s">
        <v>5</v>
      </c>
      <c r="I1804" s="181" t="s">
        <v>12430</v>
      </c>
      <c r="J1804" s="181">
        <v>12530</v>
      </c>
      <c r="K1804" s="181">
        <v>6</v>
      </c>
      <c r="L1804" s="181"/>
      <c r="M1804" s="181"/>
      <c r="N1804" s="596" t="s">
        <v>277</v>
      </c>
    </row>
    <row r="1805" spans="1:14" s="158" customFormat="1" ht="18" customHeight="1" x14ac:dyDescent="0.25">
      <c r="A1805" s="181">
        <v>28292</v>
      </c>
      <c r="B1805" s="701" t="s">
        <v>18057</v>
      </c>
      <c r="C1805" s="181" t="s">
        <v>18058</v>
      </c>
      <c r="D1805" s="181" t="s">
        <v>1146</v>
      </c>
      <c r="E1805" s="181" t="s">
        <v>18059</v>
      </c>
      <c r="F1805" s="181" t="s">
        <v>304</v>
      </c>
      <c r="G1805" s="181" t="s">
        <v>567</v>
      </c>
      <c r="H1805" s="181" t="s">
        <v>5</v>
      </c>
      <c r="I1805" s="181" t="s">
        <v>18060</v>
      </c>
      <c r="J1805" s="181">
        <v>20050</v>
      </c>
      <c r="K1805" s="181">
        <v>1</v>
      </c>
      <c r="L1805" s="181"/>
      <c r="M1805" s="181"/>
      <c r="N1805" s="596" t="s">
        <v>277</v>
      </c>
    </row>
    <row r="1806" spans="1:14" s="158" customFormat="1" ht="18" customHeight="1" x14ac:dyDescent="0.25">
      <c r="A1806" s="181">
        <v>25395</v>
      </c>
      <c r="B1806" s="701" t="s">
        <v>12431</v>
      </c>
      <c r="C1806" s="181" t="s">
        <v>301</v>
      </c>
      <c r="D1806" s="181" t="s">
        <v>1146</v>
      </c>
      <c r="E1806" s="181" t="s">
        <v>1934</v>
      </c>
      <c r="F1806" s="181" t="s">
        <v>304</v>
      </c>
      <c r="G1806" s="181" t="s">
        <v>567</v>
      </c>
      <c r="H1806" s="181" t="s">
        <v>5</v>
      </c>
      <c r="I1806" s="181" t="s">
        <v>301</v>
      </c>
      <c r="J1806" s="181">
        <v>23670</v>
      </c>
      <c r="K1806" s="181">
        <v>2</v>
      </c>
      <c r="L1806" s="181"/>
      <c r="M1806" s="181"/>
      <c r="N1806" s="596" t="s">
        <v>277</v>
      </c>
    </row>
    <row r="1807" spans="1:14" s="158" customFormat="1" ht="18" customHeight="1" x14ac:dyDescent="0.25">
      <c r="A1807" s="181">
        <v>45928</v>
      </c>
      <c r="B1807" s="701" t="s">
        <v>2770</v>
      </c>
      <c r="C1807" s="181" t="s">
        <v>2771</v>
      </c>
      <c r="D1807" s="181" t="s">
        <v>1146</v>
      </c>
      <c r="E1807" s="181" t="s">
        <v>2772</v>
      </c>
      <c r="F1807" s="181" t="s">
        <v>304</v>
      </c>
      <c r="G1807" s="181" t="s">
        <v>567</v>
      </c>
      <c r="H1807" s="181" t="s">
        <v>5</v>
      </c>
      <c r="I1807" s="181" t="s">
        <v>301</v>
      </c>
      <c r="J1807" s="181">
        <v>26830</v>
      </c>
      <c r="K1807" s="181">
        <v>8</v>
      </c>
      <c r="L1807" s="181"/>
      <c r="M1807" s="181"/>
      <c r="N1807" s="596" t="s">
        <v>277</v>
      </c>
    </row>
    <row r="1808" spans="1:14" s="158" customFormat="1" ht="18" customHeight="1" x14ac:dyDescent="0.25">
      <c r="A1808" s="181">
        <v>23163</v>
      </c>
      <c r="B1808" s="701" t="s">
        <v>16654</v>
      </c>
      <c r="C1808" s="181" t="s">
        <v>301</v>
      </c>
      <c r="D1808" s="181" t="s">
        <v>1146</v>
      </c>
      <c r="E1808" s="181" t="s">
        <v>16655</v>
      </c>
      <c r="F1808" s="181" t="s">
        <v>304</v>
      </c>
      <c r="G1808" s="181" t="s">
        <v>567</v>
      </c>
      <c r="H1808" s="181" t="s">
        <v>5</v>
      </c>
      <c r="I1808" s="181" t="s">
        <v>301</v>
      </c>
      <c r="J1808" s="181">
        <v>17250</v>
      </c>
      <c r="K1808" s="181">
        <v>3</v>
      </c>
      <c r="L1808" s="181"/>
      <c r="M1808" s="181"/>
      <c r="N1808" s="596" t="s">
        <v>277</v>
      </c>
    </row>
    <row r="1809" spans="1:14" s="158" customFormat="1" ht="18" customHeight="1" x14ac:dyDescent="0.25">
      <c r="A1809" s="181">
        <v>27407</v>
      </c>
      <c r="B1809" s="701" t="s">
        <v>2773</v>
      </c>
      <c r="C1809" s="181" t="s">
        <v>2774</v>
      </c>
      <c r="D1809" s="181" t="s">
        <v>1165</v>
      </c>
      <c r="E1809" s="181" t="s">
        <v>2775</v>
      </c>
      <c r="F1809" s="181" t="s">
        <v>304</v>
      </c>
      <c r="G1809" s="181" t="s">
        <v>567</v>
      </c>
      <c r="H1809" s="181" t="s">
        <v>5</v>
      </c>
      <c r="I1809" s="181" t="s">
        <v>2776</v>
      </c>
      <c r="J1809" s="181">
        <v>9890</v>
      </c>
      <c r="K1809" s="181">
        <v>1</v>
      </c>
      <c r="L1809" s="181"/>
      <c r="M1809" s="181"/>
      <c r="N1809" s="596" t="s">
        <v>277</v>
      </c>
    </row>
    <row r="1810" spans="1:14" s="158" customFormat="1" ht="18" customHeight="1" x14ac:dyDescent="0.25">
      <c r="A1810" s="181">
        <v>27404</v>
      </c>
      <c r="B1810" s="701" t="s">
        <v>2777</v>
      </c>
      <c r="C1810" s="181" t="s">
        <v>2778</v>
      </c>
      <c r="D1810" s="181" t="s">
        <v>1165</v>
      </c>
      <c r="E1810" s="181" t="s">
        <v>2674</v>
      </c>
      <c r="F1810" s="181" t="s">
        <v>304</v>
      </c>
      <c r="G1810" s="181" t="s">
        <v>567</v>
      </c>
      <c r="H1810" s="181" t="s">
        <v>5</v>
      </c>
      <c r="I1810" s="181" t="s">
        <v>2779</v>
      </c>
      <c r="J1810" s="181">
        <v>16920</v>
      </c>
      <c r="K1810" s="181">
        <v>2</v>
      </c>
      <c r="L1810" s="181"/>
      <c r="M1810" s="181"/>
      <c r="N1810" s="596" t="s">
        <v>277</v>
      </c>
    </row>
    <row r="1811" spans="1:14" s="158" customFormat="1" ht="18" customHeight="1" x14ac:dyDescent="0.25">
      <c r="A1811" s="181">
        <v>29640</v>
      </c>
      <c r="B1811" s="701" t="s">
        <v>15026</v>
      </c>
      <c r="C1811" s="181" t="s">
        <v>301</v>
      </c>
      <c r="D1811" s="181" t="s">
        <v>1165</v>
      </c>
      <c r="E1811" s="181" t="s">
        <v>2781</v>
      </c>
      <c r="F1811" s="181" t="s">
        <v>304</v>
      </c>
      <c r="G1811" s="181" t="s">
        <v>567</v>
      </c>
      <c r="H1811" s="181" t="s">
        <v>5</v>
      </c>
      <c r="I1811" s="181" t="s">
        <v>2782</v>
      </c>
      <c r="J1811" s="181">
        <v>22770</v>
      </c>
      <c r="K1811" s="181">
        <v>4</v>
      </c>
      <c r="L1811" s="181"/>
      <c r="M1811" s="181"/>
      <c r="N1811" s="596" t="s">
        <v>277</v>
      </c>
    </row>
    <row r="1812" spans="1:14" s="158" customFormat="1" ht="18" customHeight="1" x14ac:dyDescent="0.25">
      <c r="A1812" s="181">
        <v>30531</v>
      </c>
      <c r="B1812" s="701">
        <v>22326</v>
      </c>
      <c r="C1812" s="181" t="s">
        <v>13136</v>
      </c>
      <c r="D1812" s="181" t="s">
        <v>1165</v>
      </c>
      <c r="E1812" s="181" t="s">
        <v>13137</v>
      </c>
      <c r="F1812" s="181" t="s">
        <v>304</v>
      </c>
      <c r="G1812" s="181" t="s">
        <v>567</v>
      </c>
      <c r="H1812" s="181" t="s">
        <v>5</v>
      </c>
      <c r="I1812" s="181" t="s">
        <v>13138</v>
      </c>
      <c r="J1812" s="181">
        <v>18460</v>
      </c>
      <c r="K1812" s="181">
        <v>1</v>
      </c>
      <c r="L1812" s="181"/>
      <c r="M1812" s="181"/>
      <c r="N1812" s="596" t="s">
        <v>277</v>
      </c>
    </row>
    <row r="1813" spans="1:14" s="158" customFormat="1" ht="18" customHeight="1" x14ac:dyDescent="0.25">
      <c r="A1813" s="181">
        <v>27411</v>
      </c>
      <c r="B1813" s="701" t="s">
        <v>2783</v>
      </c>
      <c r="C1813" s="181" t="s">
        <v>2784</v>
      </c>
      <c r="D1813" s="181" t="s">
        <v>1176</v>
      </c>
      <c r="E1813" s="181" t="s">
        <v>2785</v>
      </c>
      <c r="F1813" s="181" t="s">
        <v>304</v>
      </c>
      <c r="G1813" s="181" t="s">
        <v>567</v>
      </c>
      <c r="H1813" s="181" t="s">
        <v>5</v>
      </c>
      <c r="I1813" s="181" t="s">
        <v>2786</v>
      </c>
      <c r="J1813" s="181">
        <v>7370</v>
      </c>
      <c r="K1813" s="181">
        <v>3</v>
      </c>
      <c r="L1813" s="181"/>
      <c r="M1813" s="181"/>
      <c r="N1813" s="596" t="s">
        <v>277</v>
      </c>
    </row>
    <row r="1814" spans="1:14" s="158" customFormat="1" ht="18" customHeight="1" x14ac:dyDescent="0.25">
      <c r="A1814" s="181">
        <v>27412</v>
      </c>
      <c r="B1814" s="701" t="s">
        <v>2787</v>
      </c>
      <c r="C1814" s="181" t="s">
        <v>2788</v>
      </c>
      <c r="D1814" s="181" t="s">
        <v>1176</v>
      </c>
      <c r="E1814" s="181" t="s">
        <v>2785</v>
      </c>
      <c r="F1814" s="181" t="s">
        <v>304</v>
      </c>
      <c r="G1814" s="181" t="s">
        <v>567</v>
      </c>
      <c r="H1814" s="181" t="s">
        <v>5</v>
      </c>
      <c r="I1814" s="181" t="s">
        <v>2789</v>
      </c>
      <c r="J1814" s="181">
        <v>9890</v>
      </c>
      <c r="K1814" s="181">
        <v>4</v>
      </c>
      <c r="L1814" s="181"/>
      <c r="M1814" s="181"/>
      <c r="N1814" s="596" t="s">
        <v>277</v>
      </c>
    </row>
    <row r="1815" spans="1:14" s="158" customFormat="1" ht="18" customHeight="1" x14ac:dyDescent="0.25">
      <c r="A1815" s="181">
        <v>27416</v>
      </c>
      <c r="B1815" s="701" t="s">
        <v>16656</v>
      </c>
      <c r="C1815" s="181" t="s">
        <v>16657</v>
      </c>
      <c r="D1815" s="181" t="s">
        <v>1176</v>
      </c>
      <c r="E1815" s="181" t="s">
        <v>2674</v>
      </c>
      <c r="F1815" s="181" t="s">
        <v>304</v>
      </c>
      <c r="G1815" s="181" t="s">
        <v>567</v>
      </c>
      <c r="H1815" s="181" t="s">
        <v>5</v>
      </c>
      <c r="I1815" s="181" t="s">
        <v>16658</v>
      </c>
      <c r="J1815" s="181">
        <v>16920</v>
      </c>
      <c r="K1815" s="181">
        <v>3</v>
      </c>
      <c r="L1815" s="181"/>
      <c r="M1815" s="181"/>
      <c r="N1815" s="596" t="s">
        <v>277</v>
      </c>
    </row>
    <row r="1816" spans="1:14" s="158" customFormat="1" ht="18" customHeight="1" x14ac:dyDescent="0.25">
      <c r="A1816" s="181">
        <v>28285</v>
      </c>
      <c r="B1816" s="701" t="s">
        <v>12432</v>
      </c>
      <c r="C1816" s="181" t="s">
        <v>12433</v>
      </c>
      <c r="D1816" s="181" t="s">
        <v>1176</v>
      </c>
      <c r="E1816" s="181" t="s">
        <v>2780</v>
      </c>
      <c r="F1816" s="181" t="s">
        <v>304</v>
      </c>
      <c r="G1816" s="181" t="s">
        <v>567</v>
      </c>
      <c r="H1816" s="181" t="s">
        <v>5</v>
      </c>
      <c r="I1816" s="181" t="s">
        <v>12434</v>
      </c>
      <c r="J1816" s="181">
        <v>11000</v>
      </c>
      <c r="K1816" s="181">
        <v>4</v>
      </c>
      <c r="L1816" s="181"/>
      <c r="M1816" s="181"/>
      <c r="N1816" s="596" t="s">
        <v>277</v>
      </c>
    </row>
    <row r="1817" spans="1:14" s="158" customFormat="1" ht="18" customHeight="1" x14ac:dyDescent="0.25">
      <c r="A1817" s="181">
        <v>30536</v>
      </c>
      <c r="B1817" s="701">
        <v>22348</v>
      </c>
      <c r="C1817" s="181" t="s">
        <v>301</v>
      </c>
      <c r="D1817" s="181" t="s">
        <v>1176</v>
      </c>
      <c r="E1817" s="181" t="s">
        <v>2102</v>
      </c>
      <c r="F1817" s="181" t="s">
        <v>304</v>
      </c>
      <c r="G1817" s="181" t="s">
        <v>567</v>
      </c>
      <c r="H1817" s="181" t="s">
        <v>5</v>
      </c>
      <c r="I1817" s="181" t="s">
        <v>13139</v>
      </c>
      <c r="J1817" s="181">
        <v>25350</v>
      </c>
      <c r="K1817" s="181">
        <v>1</v>
      </c>
      <c r="L1817" s="181"/>
      <c r="M1817" s="181"/>
      <c r="N1817" s="596" t="s">
        <v>277</v>
      </c>
    </row>
    <row r="1818" spans="1:14" s="158" customFormat="1" ht="18" customHeight="1" x14ac:dyDescent="0.25">
      <c r="A1818" s="181">
        <v>29639</v>
      </c>
      <c r="B1818" s="701" t="s">
        <v>2790</v>
      </c>
      <c r="C1818" s="181" t="s">
        <v>301</v>
      </c>
      <c r="D1818" s="181" t="s">
        <v>1176</v>
      </c>
      <c r="E1818" s="181" t="s">
        <v>2781</v>
      </c>
      <c r="F1818" s="181" t="s">
        <v>304</v>
      </c>
      <c r="G1818" s="181" t="s">
        <v>567</v>
      </c>
      <c r="H1818" s="181" t="s">
        <v>5</v>
      </c>
      <c r="I1818" s="181" t="s">
        <v>2782</v>
      </c>
      <c r="J1818" s="181">
        <v>19660</v>
      </c>
      <c r="K1818" s="181">
        <v>5</v>
      </c>
      <c r="L1818" s="181"/>
      <c r="M1818" s="181"/>
      <c r="N1818" s="596" t="s">
        <v>277</v>
      </c>
    </row>
    <row r="1819" spans="1:14" s="158" customFormat="1" ht="18" customHeight="1" x14ac:dyDescent="0.25">
      <c r="A1819" s="181">
        <v>30532</v>
      </c>
      <c r="B1819" s="701">
        <v>22327</v>
      </c>
      <c r="C1819" s="181" t="s">
        <v>13140</v>
      </c>
      <c r="D1819" s="181" t="s">
        <v>1176</v>
      </c>
      <c r="E1819" s="181" t="s">
        <v>13137</v>
      </c>
      <c r="F1819" s="181" t="s">
        <v>304</v>
      </c>
      <c r="G1819" s="181" t="s">
        <v>567</v>
      </c>
      <c r="H1819" s="181" t="s">
        <v>5</v>
      </c>
      <c r="I1819" s="181" t="s">
        <v>13138</v>
      </c>
      <c r="J1819" s="181">
        <v>17160</v>
      </c>
      <c r="K1819" s="181">
        <v>1</v>
      </c>
      <c r="L1819" s="181"/>
      <c r="M1819" s="181"/>
      <c r="N1819" s="596" t="s">
        <v>277</v>
      </c>
    </row>
    <row r="1820" spans="1:14" s="158" customFormat="1" ht="18" customHeight="1" x14ac:dyDescent="0.25">
      <c r="A1820" s="181">
        <v>29644</v>
      </c>
      <c r="B1820" s="701" t="s">
        <v>12435</v>
      </c>
      <c r="C1820" s="181" t="s">
        <v>301</v>
      </c>
      <c r="D1820" s="181" t="s">
        <v>2792</v>
      </c>
      <c r="E1820" s="181" t="s">
        <v>2580</v>
      </c>
      <c r="F1820" s="181" t="s">
        <v>304</v>
      </c>
      <c r="G1820" s="181" t="s">
        <v>567</v>
      </c>
      <c r="H1820" s="181" t="s">
        <v>5</v>
      </c>
      <c r="I1820" s="181" t="s">
        <v>12436</v>
      </c>
      <c r="J1820" s="181">
        <v>22280</v>
      </c>
      <c r="K1820" s="181">
        <v>4</v>
      </c>
      <c r="L1820" s="181"/>
      <c r="M1820" s="181"/>
      <c r="N1820" s="596" t="s">
        <v>277</v>
      </c>
    </row>
    <row r="1821" spans="1:14" s="158" customFormat="1" ht="18" customHeight="1" x14ac:dyDescent="0.25">
      <c r="A1821" s="181">
        <v>29645</v>
      </c>
      <c r="B1821" s="701" t="s">
        <v>15027</v>
      </c>
      <c r="C1821" s="181" t="s">
        <v>301</v>
      </c>
      <c r="D1821" s="181" t="s">
        <v>2792</v>
      </c>
      <c r="E1821" s="181" t="s">
        <v>1892</v>
      </c>
      <c r="F1821" s="181" t="s">
        <v>304</v>
      </c>
      <c r="G1821" s="181" t="s">
        <v>567</v>
      </c>
      <c r="H1821" s="181" t="s">
        <v>5</v>
      </c>
      <c r="I1821" s="181" t="s">
        <v>15028</v>
      </c>
      <c r="J1821" s="181">
        <v>12530</v>
      </c>
      <c r="K1821" s="181">
        <v>4</v>
      </c>
      <c r="L1821" s="181"/>
      <c r="M1821" s="181"/>
      <c r="N1821" s="596" t="s">
        <v>277</v>
      </c>
    </row>
    <row r="1822" spans="1:14" s="158" customFormat="1" ht="18" customHeight="1" x14ac:dyDescent="0.25">
      <c r="A1822" s="181">
        <v>29641</v>
      </c>
      <c r="B1822" s="701" t="s">
        <v>13141</v>
      </c>
      <c r="C1822" s="181" t="s">
        <v>301</v>
      </c>
      <c r="D1822" s="181" t="s">
        <v>13142</v>
      </c>
      <c r="E1822" s="181" t="s">
        <v>2124</v>
      </c>
      <c r="F1822" s="181" t="s">
        <v>304</v>
      </c>
      <c r="G1822" s="181" t="s">
        <v>567</v>
      </c>
      <c r="H1822" s="181" t="s">
        <v>5</v>
      </c>
      <c r="I1822" s="181" t="s">
        <v>13143</v>
      </c>
      <c r="J1822" s="181">
        <v>23670</v>
      </c>
      <c r="K1822" s="181">
        <v>2</v>
      </c>
      <c r="L1822" s="181"/>
      <c r="M1822" s="181"/>
      <c r="N1822" s="596" t="s">
        <v>277</v>
      </c>
    </row>
    <row r="1823" spans="1:14" s="158" customFormat="1" ht="18" customHeight="1" x14ac:dyDescent="0.25">
      <c r="A1823" s="181">
        <v>29642</v>
      </c>
      <c r="B1823" s="701" t="s">
        <v>12437</v>
      </c>
      <c r="C1823" s="181" t="s">
        <v>301</v>
      </c>
      <c r="D1823" s="181" t="s">
        <v>12438</v>
      </c>
      <c r="E1823" s="181" t="s">
        <v>2124</v>
      </c>
      <c r="F1823" s="181" t="s">
        <v>304</v>
      </c>
      <c r="G1823" s="181" t="s">
        <v>567</v>
      </c>
      <c r="H1823" s="181" t="s">
        <v>5</v>
      </c>
      <c r="I1823" s="181" t="s">
        <v>12439</v>
      </c>
      <c r="J1823" s="181">
        <v>36200</v>
      </c>
      <c r="K1823" s="181">
        <v>2</v>
      </c>
      <c r="L1823" s="181"/>
      <c r="M1823" s="181"/>
      <c r="N1823" s="596" t="s">
        <v>277</v>
      </c>
    </row>
    <row r="1824" spans="1:14" s="158" customFormat="1" ht="18" customHeight="1" x14ac:dyDescent="0.25">
      <c r="A1824" s="181">
        <v>27802</v>
      </c>
      <c r="B1824" s="701">
        <v>22104</v>
      </c>
      <c r="C1824" s="181" t="s">
        <v>14197</v>
      </c>
      <c r="D1824" s="181" t="s">
        <v>1201</v>
      </c>
      <c r="E1824" s="181" t="s">
        <v>2377</v>
      </c>
      <c r="F1824" s="181" t="s">
        <v>304</v>
      </c>
      <c r="G1824" s="181" t="s">
        <v>567</v>
      </c>
      <c r="H1824" s="181" t="s">
        <v>5</v>
      </c>
      <c r="I1824" s="181" t="s">
        <v>301</v>
      </c>
      <c r="J1824" s="181">
        <v>11530</v>
      </c>
      <c r="K1824" s="181">
        <v>6</v>
      </c>
      <c r="L1824" s="181"/>
      <c r="M1824" s="181"/>
      <c r="N1824" s="596" t="s">
        <v>277</v>
      </c>
    </row>
    <row r="1825" spans="1:14" s="158" customFormat="1" ht="18" customHeight="1" x14ac:dyDescent="0.25">
      <c r="A1825" s="181">
        <v>12699</v>
      </c>
      <c r="B1825" s="701">
        <v>22125</v>
      </c>
      <c r="C1825" s="181" t="s">
        <v>16659</v>
      </c>
      <c r="D1825" s="181" t="s">
        <v>1201</v>
      </c>
      <c r="E1825" s="181" t="s">
        <v>16660</v>
      </c>
      <c r="F1825" s="181" t="s">
        <v>304</v>
      </c>
      <c r="G1825" s="181" t="s">
        <v>567</v>
      </c>
      <c r="H1825" s="181" t="s">
        <v>5</v>
      </c>
      <c r="I1825" s="181" t="s">
        <v>16661</v>
      </c>
      <c r="J1825" s="181">
        <v>8180</v>
      </c>
      <c r="K1825" s="181">
        <v>3</v>
      </c>
      <c r="L1825" s="181"/>
      <c r="M1825" s="181"/>
      <c r="N1825" s="596" t="s">
        <v>277</v>
      </c>
    </row>
    <row r="1826" spans="1:14" s="158" customFormat="1" ht="18" customHeight="1" x14ac:dyDescent="0.25">
      <c r="A1826" s="181">
        <v>8466</v>
      </c>
      <c r="B1826" s="701">
        <v>22114</v>
      </c>
      <c r="C1826" s="181" t="s">
        <v>2793</v>
      </c>
      <c r="D1826" s="181" t="s">
        <v>1201</v>
      </c>
      <c r="E1826" s="181" t="s">
        <v>2794</v>
      </c>
      <c r="F1826" s="181" t="s">
        <v>304</v>
      </c>
      <c r="G1826" s="181" t="s">
        <v>567</v>
      </c>
      <c r="H1826" s="181" t="s">
        <v>5</v>
      </c>
      <c r="I1826" s="181" t="s">
        <v>301</v>
      </c>
      <c r="J1826" s="181">
        <v>8300</v>
      </c>
      <c r="K1826" s="181">
        <v>10</v>
      </c>
      <c r="L1826" s="181"/>
      <c r="M1826" s="181"/>
      <c r="N1826" s="596" t="s">
        <v>277</v>
      </c>
    </row>
    <row r="1827" spans="1:14" s="158" customFormat="1" ht="18" customHeight="1" x14ac:dyDescent="0.25">
      <c r="A1827" s="181">
        <v>7575</v>
      </c>
      <c r="B1827" s="701">
        <v>22112</v>
      </c>
      <c r="C1827" s="181" t="s">
        <v>2795</v>
      </c>
      <c r="D1827" s="181" t="s">
        <v>1201</v>
      </c>
      <c r="E1827" s="181" t="s">
        <v>2369</v>
      </c>
      <c r="F1827" s="181" t="s">
        <v>304</v>
      </c>
      <c r="G1827" s="181" t="s">
        <v>567</v>
      </c>
      <c r="H1827" s="181" t="s">
        <v>5</v>
      </c>
      <c r="I1827" s="181" t="s">
        <v>301</v>
      </c>
      <c r="J1827" s="181">
        <v>17350</v>
      </c>
      <c r="K1827" s="181">
        <v>1</v>
      </c>
      <c r="L1827" s="181"/>
      <c r="M1827" s="181"/>
      <c r="N1827" s="596" t="s">
        <v>277</v>
      </c>
    </row>
    <row r="1828" spans="1:14" s="158" customFormat="1" ht="18" customHeight="1" x14ac:dyDescent="0.25">
      <c r="A1828" s="181">
        <v>5540</v>
      </c>
      <c r="B1828" s="701">
        <v>22180</v>
      </c>
      <c r="C1828" s="181" t="s">
        <v>11284</v>
      </c>
      <c r="D1828" s="181" t="s">
        <v>1201</v>
      </c>
      <c r="E1828" s="181" t="s">
        <v>11285</v>
      </c>
      <c r="F1828" s="181" t="s">
        <v>304</v>
      </c>
      <c r="G1828" s="181" t="s">
        <v>567</v>
      </c>
      <c r="H1828" s="181" t="s">
        <v>5</v>
      </c>
      <c r="I1828" s="181" t="s">
        <v>301</v>
      </c>
      <c r="J1828" s="181">
        <v>6900</v>
      </c>
      <c r="K1828" s="181">
        <v>1</v>
      </c>
      <c r="L1828" s="181"/>
      <c r="M1828" s="181"/>
      <c r="N1828" s="596" t="s">
        <v>277</v>
      </c>
    </row>
    <row r="1829" spans="1:14" s="158" customFormat="1" ht="18" customHeight="1" x14ac:dyDescent="0.25">
      <c r="A1829" s="181">
        <v>20179</v>
      </c>
      <c r="B1829" s="701">
        <v>29903</v>
      </c>
      <c r="C1829" s="181" t="s">
        <v>14198</v>
      </c>
      <c r="D1829" s="181" t="s">
        <v>2796</v>
      </c>
      <c r="E1829" s="181" t="s">
        <v>13221</v>
      </c>
      <c r="F1829" s="181" t="s">
        <v>304</v>
      </c>
      <c r="G1829" s="181" t="s">
        <v>567</v>
      </c>
      <c r="H1829" s="181" t="s">
        <v>5</v>
      </c>
      <c r="I1829" s="181" t="s">
        <v>301</v>
      </c>
      <c r="J1829" s="181">
        <v>63720</v>
      </c>
      <c r="K1829" s="181">
        <v>1</v>
      </c>
      <c r="L1829" s="181"/>
      <c r="M1829" s="181"/>
      <c r="N1829" s="596" t="s">
        <v>277</v>
      </c>
    </row>
    <row r="1830" spans="1:14" s="158" customFormat="1" ht="18" customHeight="1" x14ac:dyDescent="0.25">
      <c r="A1830" s="181">
        <v>12700</v>
      </c>
      <c r="B1830" s="701">
        <v>29902</v>
      </c>
      <c r="C1830" s="181" t="s">
        <v>16662</v>
      </c>
      <c r="D1830" s="181" t="s">
        <v>2796</v>
      </c>
      <c r="E1830" s="181" t="s">
        <v>2744</v>
      </c>
      <c r="F1830" s="181" t="s">
        <v>304</v>
      </c>
      <c r="G1830" s="181" t="s">
        <v>567</v>
      </c>
      <c r="H1830" s="181" t="s">
        <v>5</v>
      </c>
      <c r="I1830" s="181" t="s">
        <v>301</v>
      </c>
      <c r="J1830" s="181">
        <v>60600</v>
      </c>
      <c r="K1830" s="181">
        <v>2</v>
      </c>
      <c r="L1830" s="181"/>
      <c r="M1830" s="181"/>
      <c r="N1830" s="596" t="s">
        <v>277</v>
      </c>
    </row>
    <row r="1831" spans="1:14" s="158" customFormat="1" ht="18" customHeight="1" x14ac:dyDescent="0.25">
      <c r="A1831" s="181">
        <v>30276</v>
      </c>
      <c r="B1831" s="701">
        <v>4530204</v>
      </c>
      <c r="C1831" s="181" t="s">
        <v>301</v>
      </c>
      <c r="D1831" s="181" t="s">
        <v>1205</v>
      </c>
      <c r="E1831" s="181" t="s">
        <v>2797</v>
      </c>
      <c r="F1831" s="181" t="s">
        <v>304</v>
      </c>
      <c r="G1831" s="181" t="s">
        <v>1206</v>
      </c>
      <c r="H1831" s="181" t="s">
        <v>5</v>
      </c>
      <c r="I1831" s="181" t="s">
        <v>2271</v>
      </c>
      <c r="J1831" s="181">
        <v>32010</v>
      </c>
      <c r="K1831" s="181">
        <v>4</v>
      </c>
      <c r="L1831" s="181"/>
      <c r="M1831" s="181"/>
      <c r="N1831" s="596" t="s">
        <v>277</v>
      </c>
    </row>
    <row r="1832" spans="1:14" s="158" customFormat="1" ht="18" customHeight="1" x14ac:dyDescent="0.25">
      <c r="A1832" s="181">
        <v>2331</v>
      </c>
      <c r="B1832" s="701">
        <v>4530060</v>
      </c>
      <c r="C1832" s="181" t="s">
        <v>13144</v>
      </c>
      <c r="D1832" s="181" t="s">
        <v>1205</v>
      </c>
      <c r="E1832" s="181" t="s">
        <v>13145</v>
      </c>
      <c r="F1832" s="181" t="s">
        <v>304</v>
      </c>
      <c r="G1832" s="181" t="s">
        <v>1206</v>
      </c>
      <c r="H1832" s="181" t="s">
        <v>5</v>
      </c>
      <c r="I1832" s="181" t="s">
        <v>301</v>
      </c>
      <c r="J1832" s="181">
        <v>32870</v>
      </c>
      <c r="K1832" s="181">
        <v>5</v>
      </c>
      <c r="L1832" s="181"/>
      <c r="M1832" s="181"/>
      <c r="N1832" s="596" t="s">
        <v>277</v>
      </c>
    </row>
    <row r="1833" spans="1:14" s="158" customFormat="1" ht="18" customHeight="1" x14ac:dyDescent="0.25">
      <c r="A1833" s="181">
        <v>1314</v>
      </c>
      <c r="B1833" s="701">
        <v>4530149</v>
      </c>
      <c r="C1833" s="181" t="s">
        <v>11605</v>
      </c>
      <c r="D1833" s="181" t="s">
        <v>1205</v>
      </c>
      <c r="E1833" s="181" t="s">
        <v>1895</v>
      </c>
      <c r="F1833" s="181" t="s">
        <v>304</v>
      </c>
      <c r="G1833" s="181" t="s">
        <v>1206</v>
      </c>
      <c r="H1833" s="181" t="s">
        <v>5</v>
      </c>
      <c r="I1833" s="181" t="s">
        <v>301</v>
      </c>
      <c r="J1833" s="181">
        <v>36860</v>
      </c>
      <c r="K1833" s="181">
        <v>2</v>
      </c>
      <c r="L1833" s="181"/>
      <c r="M1833" s="181"/>
      <c r="N1833" s="596" t="s">
        <v>277</v>
      </c>
    </row>
    <row r="1834" spans="1:14" s="158" customFormat="1" ht="18" customHeight="1" x14ac:dyDescent="0.25">
      <c r="A1834" s="181">
        <v>16583</v>
      </c>
      <c r="B1834" s="701">
        <v>4530137</v>
      </c>
      <c r="C1834" s="181" t="s">
        <v>301</v>
      </c>
      <c r="D1834" s="181" t="s">
        <v>1205</v>
      </c>
      <c r="E1834" s="181" t="s">
        <v>2799</v>
      </c>
      <c r="F1834" s="181" t="s">
        <v>304</v>
      </c>
      <c r="G1834" s="181" t="s">
        <v>1206</v>
      </c>
      <c r="H1834" s="181" t="s">
        <v>5</v>
      </c>
      <c r="I1834" s="181" t="s">
        <v>301</v>
      </c>
      <c r="J1834" s="181">
        <v>32870</v>
      </c>
      <c r="K1834" s="181">
        <v>4</v>
      </c>
      <c r="L1834" s="181"/>
      <c r="M1834" s="181"/>
      <c r="N1834" s="596" t="s">
        <v>277</v>
      </c>
    </row>
    <row r="1835" spans="1:14" s="158" customFormat="1" ht="18" customHeight="1" x14ac:dyDescent="0.25">
      <c r="A1835" s="181">
        <v>30264</v>
      </c>
      <c r="B1835" s="701">
        <v>4530124</v>
      </c>
      <c r="C1835" s="181" t="s">
        <v>301</v>
      </c>
      <c r="D1835" s="181" t="s">
        <v>1210</v>
      </c>
      <c r="E1835" s="181" t="s">
        <v>10891</v>
      </c>
      <c r="F1835" s="181" t="s">
        <v>304</v>
      </c>
      <c r="G1835" s="181" t="s">
        <v>1206</v>
      </c>
      <c r="H1835" s="181" t="s">
        <v>5</v>
      </c>
      <c r="I1835" s="181" t="s">
        <v>13146</v>
      </c>
      <c r="J1835" s="181">
        <v>17150</v>
      </c>
      <c r="K1835" s="181">
        <v>11</v>
      </c>
      <c r="L1835" s="181"/>
      <c r="M1835" s="181"/>
      <c r="N1835" s="596" t="s">
        <v>277</v>
      </c>
    </row>
    <row r="1836" spans="1:14" s="158" customFormat="1" ht="18" customHeight="1" x14ac:dyDescent="0.25">
      <c r="A1836" s="181">
        <v>30265</v>
      </c>
      <c r="B1836" s="701">
        <v>4530067</v>
      </c>
      <c r="C1836" s="181" t="s">
        <v>301</v>
      </c>
      <c r="D1836" s="181" t="s">
        <v>1210</v>
      </c>
      <c r="E1836" s="181" t="s">
        <v>13145</v>
      </c>
      <c r="F1836" s="181" t="s">
        <v>304</v>
      </c>
      <c r="G1836" s="181" t="s">
        <v>1206</v>
      </c>
      <c r="H1836" s="181" t="s">
        <v>5</v>
      </c>
      <c r="I1836" s="181" t="s">
        <v>301</v>
      </c>
      <c r="J1836" s="181">
        <v>16570</v>
      </c>
      <c r="K1836" s="181">
        <v>3</v>
      </c>
      <c r="L1836" s="181"/>
      <c r="M1836" s="181"/>
      <c r="N1836" s="596" t="s">
        <v>277</v>
      </c>
    </row>
    <row r="1837" spans="1:14" s="158" customFormat="1" ht="18" customHeight="1" x14ac:dyDescent="0.25">
      <c r="A1837" s="181">
        <v>27421</v>
      </c>
      <c r="B1837" s="701">
        <v>22276</v>
      </c>
      <c r="C1837" s="181" t="s">
        <v>2800</v>
      </c>
      <c r="D1837" s="181" t="s">
        <v>2801</v>
      </c>
      <c r="E1837" s="181" t="s">
        <v>2802</v>
      </c>
      <c r="F1837" s="181" t="s">
        <v>304</v>
      </c>
      <c r="G1837" s="181" t="s">
        <v>567</v>
      </c>
      <c r="H1837" s="181" t="s">
        <v>5</v>
      </c>
      <c r="I1837" s="181" t="s">
        <v>2803</v>
      </c>
      <c r="J1837" s="181">
        <v>217480</v>
      </c>
      <c r="K1837" s="181">
        <v>5</v>
      </c>
      <c r="L1837" s="181"/>
      <c r="M1837" s="181"/>
      <c r="N1837" s="596" t="s">
        <v>277</v>
      </c>
    </row>
    <row r="1838" spans="1:14" s="158" customFormat="1" ht="18" customHeight="1" x14ac:dyDescent="0.25">
      <c r="A1838" s="181">
        <v>27432</v>
      </c>
      <c r="B1838" s="701">
        <v>22280</v>
      </c>
      <c r="C1838" s="181" t="s">
        <v>2804</v>
      </c>
      <c r="D1838" s="181" t="s">
        <v>2801</v>
      </c>
      <c r="E1838" s="181" t="s">
        <v>1959</v>
      </c>
      <c r="F1838" s="181" t="s">
        <v>304</v>
      </c>
      <c r="G1838" s="181" t="s">
        <v>567</v>
      </c>
      <c r="H1838" s="181" t="s">
        <v>5</v>
      </c>
      <c r="I1838" s="181" t="s">
        <v>2805</v>
      </c>
      <c r="J1838" s="181">
        <v>122880</v>
      </c>
      <c r="K1838" s="181">
        <v>2</v>
      </c>
      <c r="L1838" s="181"/>
      <c r="M1838" s="181"/>
      <c r="N1838" s="596" t="s">
        <v>277</v>
      </c>
    </row>
    <row r="1839" spans="1:14" s="158" customFormat="1" ht="18" customHeight="1" x14ac:dyDescent="0.25">
      <c r="A1839" s="181">
        <v>1597</v>
      </c>
      <c r="B1839" s="701" t="s">
        <v>16663</v>
      </c>
      <c r="C1839" s="181" t="s">
        <v>301</v>
      </c>
      <c r="D1839" s="181" t="s">
        <v>1219</v>
      </c>
      <c r="E1839" s="181" t="s">
        <v>2225</v>
      </c>
      <c r="F1839" s="181" t="s">
        <v>304</v>
      </c>
      <c r="G1839" s="181" t="s">
        <v>567</v>
      </c>
      <c r="H1839" s="181" t="s">
        <v>5</v>
      </c>
      <c r="I1839" s="181" t="s">
        <v>301</v>
      </c>
      <c r="J1839" s="181">
        <v>27990</v>
      </c>
      <c r="K1839" s="181">
        <v>6</v>
      </c>
      <c r="L1839" s="181"/>
      <c r="M1839" s="181"/>
      <c r="N1839" s="596" t="s">
        <v>277</v>
      </c>
    </row>
    <row r="1840" spans="1:14" s="158" customFormat="1" ht="18" customHeight="1" x14ac:dyDescent="0.25">
      <c r="A1840" s="181">
        <v>1598</v>
      </c>
      <c r="B1840" s="701" t="s">
        <v>13147</v>
      </c>
      <c r="C1840" s="181" t="s">
        <v>301</v>
      </c>
      <c r="D1840" s="181" t="s">
        <v>1219</v>
      </c>
      <c r="E1840" s="181" t="s">
        <v>13148</v>
      </c>
      <c r="F1840" s="181" t="s">
        <v>304</v>
      </c>
      <c r="G1840" s="181" t="s">
        <v>567</v>
      </c>
      <c r="H1840" s="181" t="s">
        <v>5</v>
      </c>
      <c r="I1840" s="181" t="s">
        <v>13149</v>
      </c>
      <c r="J1840" s="181">
        <v>22640</v>
      </c>
      <c r="K1840" s="181">
        <v>65</v>
      </c>
      <c r="L1840" s="181"/>
      <c r="M1840" s="181"/>
      <c r="N1840" s="596" t="s">
        <v>277</v>
      </c>
    </row>
    <row r="1841" spans="1:14" s="158" customFormat="1" ht="18" customHeight="1" x14ac:dyDescent="0.25">
      <c r="A1841" s="181">
        <v>18220</v>
      </c>
      <c r="B1841" s="701" t="s">
        <v>13150</v>
      </c>
      <c r="C1841" s="181" t="s">
        <v>301</v>
      </c>
      <c r="D1841" s="181" t="s">
        <v>1219</v>
      </c>
      <c r="E1841" s="181" t="s">
        <v>13151</v>
      </c>
      <c r="F1841" s="181" t="s">
        <v>304</v>
      </c>
      <c r="G1841" s="181" t="s">
        <v>567</v>
      </c>
      <c r="H1841" s="181" t="s">
        <v>5</v>
      </c>
      <c r="I1841" s="181" t="s">
        <v>301</v>
      </c>
      <c r="J1841" s="181">
        <v>31760</v>
      </c>
      <c r="K1841" s="181">
        <v>4</v>
      </c>
      <c r="L1841" s="181"/>
      <c r="M1841" s="181"/>
      <c r="N1841" s="596" t="s">
        <v>277</v>
      </c>
    </row>
    <row r="1842" spans="1:14" s="158" customFormat="1" ht="18" customHeight="1" x14ac:dyDescent="0.25">
      <c r="A1842" s="181">
        <v>14030</v>
      </c>
      <c r="B1842" s="701" t="s">
        <v>11286</v>
      </c>
      <c r="C1842" s="181" t="s">
        <v>11287</v>
      </c>
      <c r="D1842" s="181" t="s">
        <v>1219</v>
      </c>
      <c r="E1842" s="181" t="s">
        <v>11288</v>
      </c>
      <c r="F1842" s="181" t="s">
        <v>304</v>
      </c>
      <c r="G1842" s="181" t="s">
        <v>567</v>
      </c>
      <c r="H1842" s="181" t="s">
        <v>5</v>
      </c>
      <c r="I1842" s="181" t="s">
        <v>11289</v>
      </c>
      <c r="J1842" s="181">
        <v>20120</v>
      </c>
      <c r="K1842" s="181">
        <v>5</v>
      </c>
      <c r="L1842" s="181"/>
      <c r="M1842" s="181"/>
      <c r="N1842" s="596" t="s">
        <v>277</v>
      </c>
    </row>
    <row r="1843" spans="1:14" s="158" customFormat="1" ht="18" customHeight="1" x14ac:dyDescent="0.25">
      <c r="A1843" s="181">
        <v>1603</v>
      </c>
      <c r="B1843" s="701" t="s">
        <v>13153</v>
      </c>
      <c r="C1843" s="181" t="s">
        <v>301</v>
      </c>
      <c r="D1843" s="181" t="s">
        <v>1219</v>
      </c>
      <c r="E1843" s="181" t="s">
        <v>1966</v>
      </c>
      <c r="F1843" s="181" t="s">
        <v>304</v>
      </c>
      <c r="G1843" s="181" t="s">
        <v>567</v>
      </c>
      <c r="H1843" s="181" t="s">
        <v>5</v>
      </c>
      <c r="I1843" s="181" t="s">
        <v>2062</v>
      </c>
      <c r="J1843" s="181">
        <v>23550</v>
      </c>
      <c r="K1843" s="181">
        <v>5</v>
      </c>
      <c r="L1843" s="181"/>
      <c r="M1843" s="181"/>
      <c r="N1843" s="596" t="s">
        <v>277</v>
      </c>
    </row>
    <row r="1844" spans="1:14" s="158" customFormat="1" ht="18" customHeight="1" x14ac:dyDescent="0.25">
      <c r="A1844" s="181">
        <v>1602</v>
      </c>
      <c r="B1844" s="701" t="s">
        <v>13152</v>
      </c>
      <c r="C1844" s="181" t="s">
        <v>301</v>
      </c>
      <c r="D1844" s="181" t="s">
        <v>1219</v>
      </c>
      <c r="E1844" s="181" t="s">
        <v>1966</v>
      </c>
      <c r="F1844" s="181" t="s">
        <v>304</v>
      </c>
      <c r="G1844" s="181" t="s">
        <v>567</v>
      </c>
      <c r="H1844" s="181" t="s">
        <v>5</v>
      </c>
      <c r="I1844" s="181" t="s">
        <v>2536</v>
      </c>
      <c r="J1844" s="181">
        <v>23680</v>
      </c>
      <c r="K1844" s="181">
        <v>2</v>
      </c>
      <c r="L1844" s="181"/>
      <c r="M1844" s="181"/>
      <c r="N1844" s="596" t="s">
        <v>277</v>
      </c>
    </row>
    <row r="1845" spans="1:14" s="158" customFormat="1" ht="18" customHeight="1" x14ac:dyDescent="0.25">
      <c r="A1845" s="181">
        <v>5563</v>
      </c>
      <c r="B1845" s="701" t="s">
        <v>12440</v>
      </c>
      <c r="C1845" s="181" t="s">
        <v>12441</v>
      </c>
      <c r="D1845" s="181" t="s">
        <v>1219</v>
      </c>
      <c r="E1845" s="181" t="s">
        <v>12442</v>
      </c>
      <c r="F1845" s="181" t="s">
        <v>304</v>
      </c>
      <c r="G1845" s="181" t="s">
        <v>567</v>
      </c>
      <c r="H1845" s="181" t="s">
        <v>5</v>
      </c>
      <c r="I1845" s="181" t="s">
        <v>2077</v>
      </c>
      <c r="J1845" s="181">
        <v>20580</v>
      </c>
      <c r="K1845" s="181">
        <v>36</v>
      </c>
      <c r="L1845" s="181"/>
      <c r="M1845" s="181"/>
      <c r="N1845" s="596" t="s">
        <v>277</v>
      </c>
    </row>
    <row r="1846" spans="1:14" s="158" customFormat="1" ht="18" customHeight="1" x14ac:dyDescent="0.25">
      <c r="A1846" s="181">
        <v>7580</v>
      </c>
      <c r="B1846" s="701" t="s">
        <v>11290</v>
      </c>
      <c r="C1846" s="181" t="s">
        <v>301</v>
      </c>
      <c r="D1846" s="181" t="s">
        <v>1219</v>
      </c>
      <c r="E1846" s="181" t="s">
        <v>1913</v>
      </c>
      <c r="F1846" s="181" t="s">
        <v>304</v>
      </c>
      <c r="G1846" s="181" t="s">
        <v>567</v>
      </c>
      <c r="H1846" s="181" t="s">
        <v>5</v>
      </c>
      <c r="I1846" s="181" t="s">
        <v>301</v>
      </c>
      <c r="J1846" s="181">
        <v>19620</v>
      </c>
      <c r="K1846" s="181">
        <v>3</v>
      </c>
      <c r="L1846" s="181"/>
      <c r="M1846" s="181"/>
      <c r="N1846" s="596" t="s">
        <v>277</v>
      </c>
    </row>
    <row r="1847" spans="1:14" s="158" customFormat="1" ht="18" customHeight="1" x14ac:dyDescent="0.25">
      <c r="A1847" s="181">
        <v>6861</v>
      </c>
      <c r="B1847" s="701" t="s">
        <v>16664</v>
      </c>
      <c r="C1847" s="181" t="s">
        <v>16665</v>
      </c>
      <c r="D1847" s="181" t="s">
        <v>1219</v>
      </c>
      <c r="E1847" s="181" t="s">
        <v>2439</v>
      </c>
      <c r="F1847" s="181" t="s">
        <v>304</v>
      </c>
      <c r="G1847" s="181" t="s">
        <v>567</v>
      </c>
      <c r="H1847" s="181" t="s">
        <v>5</v>
      </c>
      <c r="I1847" s="181" t="s">
        <v>301</v>
      </c>
      <c r="J1847" s="181">
        <v>33910</v>
      </c>
      <c r="K1847" s="181">
        <v>2</v>
      </c>
      <c r="L1847" s="181"/>
      <c r="M1847" s="181"/>
      <c r="N1847" s="596" t="s">
        <v>277</v>
      </c>
    </row>
    <row r="1848" spans="1:14" s="158" customFormat="1" ht="18" customHeight="1" x14ac:dyDescent="0.25">
      <c r="A1848" s="181">
        <v>6862</v>
      </c>
      <c r="B1848" s="701" t="s">
        <v>2806</v>
      </c>
      <c r="C1848" s="181" t="s">
        <v>2807</v>
      </c>
      <c r="D1848" s="181" t="s">
        <v>1219</v>
      </c>
      <c r="E1848" s="181" t="s">
        <v>2808</v>
      </c>
      <c r="F1848" s="181" t="s">
        <v>304</v>
      </c>
      <c r="G1848" s="181" t="s">
        <v>567</v>
      </c>
      <c r="H1848" s="181" t="s">
        <v>5</v>
      </c>
      <c r="I1848" s="181" t="s">
        <v>301</v>
      </c>
      <c r="J1848" s="181">
        <v>23400</v>
      </c>
      <c r="K1848" s="181">
        <v>2</v>
      </c>
      <c r="L1848" s="181"/>
      <c r="M1848" s="181"/>
      <c r="N1848" s="596" t="s">
        <v>277</v>
      </c>
    </row>
    <row r="1849" spans="1:14" s="158" customFormat="1" ht="18" customHeight="1" x14ac:dyDescent="0.25">
      <c r="A1849" s="181">
        <v>23755</v>
      </c>
      <c r="B1849" s="701" t="s">
        <v>15029</v>
      </c>
      <c r="C1849" s="181" t="s">
        <v>301</v>
      </c>
      <c r="D1849" s="181" t="s">
        <v>1219</v>
      </c>
      <c r="E1849" s="181" t="s">
        <v>15030</v>
      </c>
      <c r="F1849" s="181" t="s">
        <v>304</v>
      </c>
      <c r="G1849" s="181" t="s">
        <v>567</v>
      </c>
      <c r="H1849" s="181" t="s">
        <v>5</v>
      </c>
      <c r="I1849" s="181" t="s">
        <v>983</v>
      </c>
      <c r="J1849" s="181">
        <v>36190</v>
      </c>
      <c r="K1849" s="181">
        <v>5</v>
      </c>
      <c r="L1849" s="181"/>
      <c r="M1849" s="181"/>
      <c r="N1849" s="596" t="s">
        <v>277</v>
      </c>
    </row>
    <row r="1850" spans="1:14" s="158" customFormat="1" ht="18" customHeight="1" x14ac:dyDescent="0.25">
      <c r="A1850" s="181">
        <v>23572</v>
      </c>
      <c r="B1850" s="701" t="s">
        <v>15031</v>
      </c>
      <c r="C1850" s="181" t="s">
        <v>15032</v>
      </c>
      <c r="D1850" s="181" t="s">
        <v>1219</v>
      </c>
      <c r="E1850" s="181" t="s">
        <v>15033</v>
      </c>
      <c r="F1850" s="181" t="s">
        <v>304</v>
      </c>
      <c r="G1850" s="181" t="s">
        <v>567</v>
      </c>
      <c r="H1850" s="181" t="s">
        <v>5</v>
      </c>
      <c r="I1850" s="181" t="s">
        <v>14207</v>
      </c>
      <c r="J1850" s="181">
        <v>24830</v>
      </c>
      <c r="K1850" s="181">
        <v>6</v>
      </c>
      <c r="L1850" s="181"/>
      <c r="M1850" s="181"/>
      <c r="N1850" s="596" t="s">
        <v>277</v>
      </c>
    </row>
    <row r="1851" spans="1:14" s="158" customFormat="1" ht="18" customHeight="1" x14ac:dyDescent="0.25">
      <c r="A1851" s="181">
        <v>22150</v>
      </c>
      <c r="B1851" s="701" t="s">
        <v>13154</v>
      </c>
      <c r="C1851" s="181" t="s">
        <v>301</v>
      </c>
      <c r="D1851" s="181" t="s">
        <v>1219</v>
      </c>
      <c r="E1851" s="181" t="s">
        <v>2706</v>
      </c>
      <c r="F1851" s="181" t="s">
        <v>304</v>
      </c>
      <c r="G1851" s="181" t="s">
        <v>567</v>
      </c>
      <c r="H1851" s="181" t="s">
        <v>5</v>
      </c>
      <c r="I1851" s="181" t="s">
        <v>2809</v>
      </c>
      <c r="J1851" s="181">
        <v>25660</v>
      </c>
      <c r="K1851" s="181">
        <v>1</v>
      </c>
      <c r="L1851" s="181"/>
      <c r="M1851" s="181"/>
      <c r="N1851" s="596" t="s">
        <v>277</v>
      </c>
    </row>
    <row r="1852" spans="1:14" s="158" customFormat="1" ht="18" customHeight="1" x14ac:dyDescent="0.25">
      <c r="A1852" s="181">
        <v>28287</v>
      </c>
      <c r="B1852" s="701" t="s">
        <v>12443</v>
      </c>
      <c r="C1852" s="181" t="s">
        <v>12444</v>
      </c>
      <c r="D1852" s="181" t="s">
        <v>1219</v>
      </c>
      <c r="E1852" s="181" t="s">
        <v>2780</v>
      </c>
      <c r="F1852" s="181" t="s">
        <v>304</v>
      </c>
      <c r="G1852" s="181" t="s">
        <v>567</v>
      </c>
      <c r="H1852" s="181" t="s">
        <v>5</v>
      </c>
      <c r="I1852" s="181" t="s">
        <v>12445</v>
      </c>
      <c r="J1852" s="181">
        <v>21720</v>
      </c>
      <c r="K1852" s="181">
        <v>3</v>
      </c>
      <c r="L1852" s="181"/>
      <c r="M1852" s="181"/>
      <c r="N1852" s="596" t="s">
        <v>277</v>
      </c>
    </row>
    <row r="1853" spans="1:14" s="158" customFormat="1" ht="18" customHeight="1" x14ac:dyDescent="0.25">
      <c r="A1853" s="181">
        <v>19345</v>
      </c>
      <c r="B1853" s="701" t="s">
        <v>10892</v>
      </c>
      <c r="C1853" s="181" t="s">
        <v>10893</v>
      </c>
      <c r="D1853" s="181" t="s">
        <v>1219</v>
      </c>
      <c r="E1853" s="181" t="s">
        <v>10894</v>
      </c>
      <c r="F1853" s="181" t="s">
        <v>304</v>
      </c>
      <c r="G1853" s="181" t="s">
        <v>567</v>
      </c>
      <c r="H1853" s="181" t="s">
        <v>5</v>
      </c>
      <c r="I1853" s="181" t="s">
        <v>10895</v>
      </c>
      <c r="J1853" s="181">
        <v>83280</v>
      </c>
      <c r="K1853" s="181">
        <v>4</v>
      </c>
      <c r="L1853" s="181"/>
      <c r="M1853" s="181"/>
      <c r="N1853" s="596" t="s">
        <v>277</v>
      </c>
    </row>
    <row r="1854" spans="1:14" s="158" customFormat="1" ht="18" customHeight="1" x14ac:dyDescent="0.25">
      <c r="A1854" s="181">
        <v>83938</v>
      </c>
      <c r="B1854" s="701" t="s">
        <v>10896</v>
      </c>
      <c r="C1854" s="181" t="s">
        <v>10897</v>
      </c>
      <c r="D1854" s="181" t="s">
        <v>1219</v>
      </c>
      <c r="E1854" s="181" t="s">
        <v>10898</v>
      </c>
      <c r="F1854" s="181" t="s">
        <v>304</v>
      </c>
      <c r="G1854" s="181" t="s">
        <v>567</v>
      </c>
      <c r="H1854" s="181" t="s">
        <v>5</v>
      </c>
      <c r="I1854" s="181" t="s">
        <v>10899</v>
      </c>
      <c r="J1854" s="181">
        <v>83280</v>
      </c>
      <c r="K1854" s="181">
        <v>5</v>
      </c>
      <c r="L1854" s="181"/>
      <c r="M1854" s="181"/>
      <c r="N1854" s="596" t="s">
        <v>277</v>
      </c>
    </row>
    <row r="1855" spans="1:14" s="158" customFormat="1" ht="18" customHeight="1" x14ac:dyDescent="0.25">
      <c r="A1855" s="181">
        <v>30537</v>
      </c>
      <c r="B1855" s="701">
        <v>22351</v>
      </c>
      <c r="C1855" s="181" t="s">
        <v>13155</v>
      </c>
      <c r="D1855" s="181" t="s">
        <v>1219</v>
      </c>
      <c r="E1855" s="181" t="s">
        <v>2102</v>
      </c>
      <c r="F1855" s="181" t="s">
        <v>304</v>
      </c>
      <c r="G1855" s="181" t="s">
        <v>567</v>
      </c>
      <c r="H1855" s="181" t="s">
        <v>5</v>
      </c>
      <c r="I1855" s="181" t="s">
        <v>13156</v>
      </c>
      <c r="J1855" s="181">
        <v>38040</v>
      </c>
      <c r="K1855" s="181">
        <v>2</v>
      </c>
      <c r="L1855" s="181"/>
      <c r="M1855" s="181"/>
      <c r="N1855" s="596" t="s">
        <v>277</v>
      </c>
    </row>
    <row r="1856" spans="1:14" s="158" customFormat="1" ht="18" customHeight="1" x14ac:dyDescent="0.25">
      <c r="A1856" s="181">
        <v>5629</v>
      </c>
      <c r="B1856" s="701" t="s">
        <v>13157</v>
      </c>
      <c r="C1856" s="181" t="s">
        <v>13158</v>
      </c>
      <c r="D1856" s="181" t="s">
        <v>1219</v>
      </c>
      <c r="E1856" s="181" t="s">
        <v>13159</v>
      </c>
      <c r="F1856" s="181" t="s">
        <v>304</v>
      </c>
      <c r="G1856" s="181" t="s">
        <v>567</v>
      </c>
      <c r="H1856" s="181" t="s">
        <v>5</v>
      </c>
      <c r="I1856" s="181" t="s">
        <v>301</v>
      </c>
      <c r="J1856" s="181">
        <v>23150</v>
      </c>
      <c r="K1856" s="181">
        <v>8</v>
      </c>
      <c r="L1856" s="181"/>
      <c r="M1856" s="181"/>
      <c r="N1856" s="596" t="s">
        <v>277</v>
      </c>
    </row>
    <row r="1857" spans="1:14" s="158" customFormat="1" ht="18" customHeight="1" x14ac:dyDescent="0.25">
      <c r="A1857" s="181">
        <v>30535</v>
      </c>
      <c r="B1857" s="701">
        <v>22329</v>
      </c>
      <c r="C1857" s="181" t="s">
        <v>13160</v>
      </c>
      <c r="D1857" s="181" t="s">
        <v>1219</v>
      </c>
      <c r="E1857" s="181" t="s">
        <v>13137</v>
      </c>
      <c r="F1857" s="181" t="s">
        <v>304</v>
      </c>
      <c r="G1857" s="181" t="s">
        <v>567</v>
      </c>
      <c r="H1857" s="181" t="s">
        <v>5</v>
      </c>
      <c r="I1857" s="181" t="s">
        <v>13138</v>
      </c>
      <c r="J1857" s="181">
        <v>40650</v>
      </c>
      <c r="K1857" s="181">
        <v>1</v>
      </c>
      <c r="L1857" s="181"/>
      <c r="M1857" s="181"/>
      <c r="N1857" s="596" t="s">
        <v>277</v>
      </c>
    </row>
    <row r="1858" spans="1:14" s="158" customFormat="1" ht="18" customHeight="1" x14ac:dyDescent="0.25">
      <c r="A1858" s="181">
        <v>1626</v>
      </c>
      <c r="B1858" s="701" t="s">
        <v>13161</v>
      </c>
      <c r="C1858" s="181" t="s">
        <v>301</v>
      </c>
      <c r="D1858" s="181" t="s">
        <v>1243</v>
      </c>
      <c r="E1858" s="181" t="s">
        <v>1884</v>
      </c>
      <c r="F1858" s="181" t="s">
        <v>304</v>
      </c>
      <c r="G1858" s="181" t="s">
        <v>567</v>
      </c>
      <c r="H1858" s="181" t="s">
        <v>5</v>
      </c>
      <c r="I1858" s="181" t="s">
        <v>13162</v>
      </c>
      <c r="J1858" s="181">
        <v>19620</v>
      </c>
      <c r="K1858" s="181">
        <v>91</v>
      </c>
      <c r="L1858" s="181"/>
      <c r="M1858" s="181"/>
      <c r="N1858" s="596" t="s">
        <v>277</v>
      </c>
    </row>
    <row r="1859" spans="1:14" s="158" customFormat="1" ht="18" customHeight="1" x14ac:dyDescent="0.25">
      <c r="A1859" s="181">
        <v>9</v>
      </c>
      <c r="B1859" s="701" t="s">
        <v>12090</v>
      </c>
      <c r="C1859" s="181" t="s">
        <v>12091</v>
      </c>
      <c r="D1859" s="181" t="s">
        <v>1243</v>
      </c>
      <c r="E1859" s="181" t="s">
        <v>12092</v>
      </c>
      <c r="F1859" s="181" t="s">
        <v>304</v>
      </c>
      <c r="G1859" s="181" t="s">
        <v>567</v>
      </c>
      <c r="H1859" s="181" t="s">
        <v>5</v>
      </c>
      <c r="I1859" s="181" t="s">
        <v>12093</v>
      </c>
      <c r="J1859" s="181">
        <v>24220</v>
      </c>
      <c r="K1859" s="181">
        <v>4</v>
      </c>
      <c r="L1859" s="181"/>
      <c r="M1859" s="181"/>
      <c r="N1859" s="596" t="s">
        <v>277</v>
      </c>
    </row>
    <row r="1860" spans="1:14" s="158" customFormat="1" ht="18" customHeight="1" x14ac:dyDescent="0.25">
      <c r="A1860" s="181">
        <v>76399</v>
      </c>
      <c r="B1860" s="701" t="s">
        <v>13163</v>
      </c>
      <c r="C1860" s="181" t="s">
        <v>13164</v>
      </c>
      <c r="D1860" s="181" t="s">
        <v>1243</v>
      </c>
      <c r="E1860" s="181" t="s">
        <v>13165</v>
      </c>
      <c r="F1860" s="181" t="s">
        <v>304</v>
      </c>
      <c r="G1860" s="181" t="s">
        <v>567</v>
      </c>
      <c r="H1860" s="181" t="s">
        <v>5</v>
      </c>
      <c r="I1860" s="181" t="s">
        <v>301</v>
      </c>
      <c r="J1860" s="181">
        <v>24220</v>
      </c>
      <c r="K1860" s="181">
        <v>3</v>
      </c>
      <c r="L1860" s="181"/>
      <c r="M1860" s="181"/>
      <c r="N1860" s="596" t="s">
        <v>277</v>
      </c>
    </row>
    <row r="1861" spans="1:14" s="158" customFormat="1" ht="18" customHeight="1" x14ac:dyDescent="0.25">
      <c r="A1861" s="181">
        <v>76387</v>
      </c>
      <c r="B1861" s="701" t="s">
        <v>2810</v>
      </c>
      <c r="C1861" s="181" t="s">
        <v>2811</v>
      </c>
      <c r="D1861" s="181" t="s">
        <v>1243</v>
      </c>
      <c r="E1861" s="181" t="s">
        <v>2727</v>
      </c>
      <c r="F1861" s="181" t="s">
        <v>304</v>
      </c>
      <c r="G1861" s="181" t="s">
        <v>567</v>
      </c>
      <c r="H1861" s="181" t="s">
        <v>5</v>
      </c>
      <c r="I1861" s="181" t="s">
        <v>2812</v>
      </c>
      <c r="J1861" s="181">
        <v>18320</v>
      </c>
      <c r="K1861" s="181">
        <v>5</v>
      </c>
      <c r="L1861" s="181"/>
      <c r="M1861" s="181"/>
      <c r="N1861" s="596" t="s">
        <v>277</v>
      </c>
    </row>
    <row r="1862" spans="1:14" s="158" customFormat="1" ht="18" customHeight="1" x14ac:dyDescent="0.25">
      <c r="A1862" s="181">
        <v>1601</v>
      </c>
      <c r="B1862" s="701" t="s">
        <v>2813</v>
      </c>
      <c r="C1862" s="181" t="s">
        <v>301</v>
      </c>
      <c r="D1862" s="181" t="s">
        <v>1243</v>
      </c>
      <c r="E1862" s="181" t="s">
        <v>2445</v>
      </c>
      <c r="F1862" s="181" t="s">
        <v>304</v>
      </c>
      <c r="G1862" s="181" t="s">
        <v>567</v>
      </c>
      <c r="H1862" s="181" t="s">
        <v>5</v>
      </c>
      <c r="I1862" s="181" t="s">
        <v>2814</v>
      </c>
      <c r="J1862" s="181">
        <v>22610</v>
      </c>
      <c r="K1862" s="181">
        <v>6</v>
      </c>
      <c r="L1862" s="181"/>
      <c r="M1862" s="181"/>
      <c r="N1862" s="596" t="s">
        <v>277</v>
      </c>
    </row>
    <row r="1863" spans="1:14" s="158" customFormat="1" ht="18" customHeight="1" x14ac:dyDescent="0.25">
      <c r="A1863" s="181">
        <v>27302</v>
      </c>
      <c r="B1863" s="701" t="s">
        <v>12446</v>
      </c>
      <c r="C1863" s="181" t="s">
        <v>301</v>
      </c>
      <c r="D1863" s="181" t="s">
        <v>1243</v>
      </c>
      <c r="E1863" s="181" t="s">
        <v>11601</v>
      </c>
      <c r="F1863" s="181" t="s">
        <v>304</v>
      </c>
      <c r="G1863" s="181" t="s">
        <v>567</v>
      </c>
      <c r="H1863" s="181" t="s">
        <v>5</v>
      </c>
      <c r="I1863" s="181" t="s">
        <v>12447</v>
      </c>
      <c r="J1863" s="181">
        <v>21480</v>
      </c>
      <c r="K1863" s="181">
        <v>32</v>
      </c>
      <c r="L1863" s="181"/>
      <c r="M1863" s="181"/>
      <c r="N1863" s="596" t="s">
        <v>277</v>
      </c>
    </row>
    <row r="1864" spans="1:14" s="158" customFormat="1" ht="18" customHeight="1" x14ac:dyDescent="0.25">
      <c r="A1864" s="181">
        <v>1599</v>
      </c>
      <c r="B1864" s="701" t="s">
        <v>13166</v>
      </c>
      <c r="C1864" s="181" t="s">
        <v>301</v>
      </c>
      <c r="D1864" s="181" t="s">
        <v>1243</v>
      </c>
      <c r="E1864" s="181" t="s">
        <v>13167</v>
      </c>
      <c r="F1864" s="181" t="s">
        <v>304</v>
      </c>
      <c r="G1864" s="181" t="s">
        <v>567</v>
      </c>
      <c r="H1864" s="181" t="s">
        <v>5</v>
      </c>
      <c r="I1864" s="181" t="s">
        <v>13168</v>
      </c>
      <c r="J1864" s="181">
        <v>26260</v>
      </c>
      <c r="K1864" s="181">
        <v>2</v>
      </c>
      <c r="L1864" s="181"/>
      <c r="M1864" s="181"/>
      <c r="N1864" s="596" t="s">
        <v>277</v>
      </c>
    </row>
    <row r="1865" spans="1:14" s="158" customFormat="1" ht="18" customHeight="1" x14ac:dyDescent="0.25">
      <c r="A1865" s="181">
        <v>6856</v>
      </c>
      <c r="B1865" s="701" t="s">
        <v>16666</v>
      </c>
      <c r="C1865" s="181" t="s">
        <v>16667</v>
      </c>
      <c r="D1865" s="181" t="s">
        <v>1243</v>
      </c>
      <c r="E1865" s="181" t="s">
        <v>16668</v>
      </c>
      <c r="F1865" s="181" t="s">
        <v>304</v>
      </c>
      <c r="G1865" s="181" t="s">
        <v>567</v>
      </c>
      <c r="H1865" s="181" t="s">
        <v>5</v>
      </c>
      <c r="I1865" s="181" t="s">
        <v>16669</v>
      </c>
      <c r="J1865" s="181">
        <v>26920</v>
      </c>
      <c r="K1865" s="181">
        <v>1</v>
      </c>
      <c r="L1865" s="181"/>
      <c r="M1865" s="181"/>
      <c r="N1865" s="596" t="s">
        <v>277</v>
      </c>
    </row>
    <row r="1866" spans="1:14" s="158" customFormat="1" ht="18" customHeight="1" x14ac:dyDescent="0.25">
      <c r="A1866" s="181">
        <v>30287</v>
      </c>
      <c r="B1866" s="701" t="s">
        <v>14199</v>
      </c>
      <c r="C1866" s="181" t="s">
        <v>14200</v>
      </c>
      <c r="D1866" s="181" t="s">
        <v>1243</v>
      </c>
      <c r="E1866" s="181" t="s">
        <v>14201</v>
      </c>
      <c r="F1866" s="181" t="s">
        <v>304</v>
      </c>
      <c r="G1866" s="181" t="s">
        <v>567</v>
      </c>
      <c r="H1866" s="181" t="s">
        <v>5</v>
      </c>
      <c r="I1866" s="181" t="s">
        <v>14202</v>
      </c>
      <c r="J1866" s="181">
        <v>34770</v>
      </c>
      <c r="K1866" s="181">
        <v>1</v>
      </c>
      <c r="L1866" s="181"/>
      <c r="M1866" s="181"/>
      <c r="N1866" s="596" t="s">
        <v>277</v>
      </c>
    </row>
    <row r="1867" spans="1:14" s="158" customFormat="1" ht="18" customHeight="1" x14ac:dyDescent="0.25">
      <c r="A1867" s="181">
        <v>6863</v>
      </c>
      <c r="B1867" s="701" t="s">
        <v>13169</v>
      </c>
      <c r="C1867" s="181" t="s">
        <v>13170</v>
      </c>
      <c r="D1867" s="181" t="s">
        <v>1243</v>
      </c>
      <c r="E1867" s="181" t="s">
        <v>11059</v>
      </c>
      <c r="F1867" s="181" t="s">
        <v>304</v>
      </c>
      <c r="G1867" s="181" t="s">
        <v>567</v>
      </c>
      <c r="H1867" s="181" t="s">
        <v>5</v>
      </c>
      <c r="I1867" s="181" t="s">
        <v>13171</v>
      </c>
      <c r="J1867" s="181">
        <v>19620</v>
      </c>
      <c r="K1867" s="181">
        <v>3</v>
      </c>
      <c r="L1867" s="181"/>
      <c r="M1867" s="181"/>
      <c r="N1867" s="596" t="s">
        <v>277</v>
      </c>
    </row>
    <row r="1868" spans="1:14" s="158" customFormat="1" ht="18" customHeight="1" x14ac:dyDescent="0.25">
      <c r="A1868" s="181">
        <v>8465</v>
      </c>
      <c r="B1868" s="701" t="s">
        <v>2815</v>
      </c>
      <c r="C1868" s="181" t="s">
        <v>2816</v>
      </c>
      <c r="D1868" s="181" t="s">
        <v>1243</v>
      </c>
      <c r="E1868" s="181" t="s">
        <v>2817</v>
      </c>
      <c r="F1868" s="181" t="s">
        <v>304</v>
      </c>
      <c r="G1868" s="181" t="s">
        <v>567</v>
      </c>
      <c r="H1868" s="181" t="s">
        <v>5</v>
      </c>
      <c r="I1868" s="181" t="s">
        <v>2818</v>
      </c>
      <c r="J1868" s="181">
        <v>21530</v>
      </c>
      <c r="K1868" s="181">
        <v>3</v>
      </c>
      <c r="L1868" s="181"/>
      <c r="M1868" s="181"/>
      <c r="N1868" s="596" t="s">
        <v>277</v>
      </c>
    </row>
    <row r="1869" spans="1:14" s="158" customFormat="1" ht="18" customHeight="1" x14ac:dyDescent="0.25">
      <c r="A1869" s="181">
        <v>23754</v>
      </c>
      <c r="B1869" s="701" t="s">
        <v>13172</v>
      </c>
      <c r="C1869" s="181" t="s">
        <v>13173</v>
      </c>
      <c r="D1869" s="181" t="s">
        <v>1243</v>
      </c>
      <c r="E1869" s="181" t="s">
        <v>13174</v>
      </c>
      <c r="F1869" s="181" t="s">
        <v>304</v>
      </c>
      <c r="G1869" s="181" t="s">
        <v>567</v>
      </c>
      <c r="H1869" s="181" t="s">
        <v>5</v>
      </c>
      <c r="I1869" s="181" t="s">
        <v>13175</v>
      </c>
      <c r="J1869" s="181">
        <v>24120</v>
      </c>
      <c r="K1869" s="181">
        <v>7</v>
      </c>
      <c r="L1869" s="181"/>
      <c r="M1869" s="181"/>
      <c r="N1869" s="596" t="s">
        <v>277</v>
      </c>
    </row>
    <row r="1870" spans="1:14" s="158" customFormat="1" ht="18" customHeight="1" x14ac:dyDescent="0.25">
      <c r="A1870" s="181">
        <v>3635</v>
      </c>
      <c r="B1870" s="701" t="s">
        <v>14203</v>
      </c>
      <c r="C1870" s="181" t="s">
        <v>14204</v>
      </c>
      <c r="D1870" s="181" t="s">
        <v>1243</v>
      </c>
      <c r="E1870" s="181" t="s">
        <v>2775</v>
      </c>
      <c r="F1870" s="181" t="s">
        <v>304</v>
      </c>
      <c r="G1870" s="181" t="s">
        <v>567</v>
      </c>
      <c r="H1870" s="181" t="s">
        <v>5</v>
      </c>
      <c r="I1870" s="181" t="s">
        <v>301</v>
      </c>
      <c r="J1870" s="181">
        <v>28380</v>
      </c>
      <c r="K1870" s="181">
        <v>2</v>
      </c>
      <c r="L1870" s="181"/>
      <c r="M1870" s="181"/>
      <c r="N1870" s="596" t="s">
        <v>277</v>
      </c>
    </row>
    <row r="1871" spans="1:14" s="158" customFormat="1" ht="18" customHeight="1" x14ac:dyDescent="0.25">
      <c r="A1871" s="181">
        <v>23162</v>
      </c>
      <c r="B1871" s="701" t="s">
        <v>14205</v>
      </c>
      <c r="C1871" s="181" t="s">
        <v>301</v>
      </c>
      <c r="D1871" s="181" t="s">
        <v>1243</v>
      </c>
      <c r="E1871" s="181" t="s">
        <v>14206</v>
      </c>
      <c r="F1871" s="181" t="s">
        <v>304</v>
      </c>
      <c r="G1871" s="181" t="s">
        <v>567</v>
      </c>
      <c r="H1871" s="181" t="s">
        <v>5</v>
      </c>
      <c r="I1871" s="181" t="s">
        <v>14207</v>
      </c>
      <c r="J1871" s="181">
        <v>39030</v>
      </c>
      <c r="K1871" s="181">
        <v>5</v>
      </c>
      <c r="L1871" s="181"/>
      <c r="M1871" s="181"/>
      <c r="N1871" s="596" t="s">
        <v>277</v>
      </c>
    </row>
    <row r="1872" spans="1:14" s="158" customFormat="1" ht="18" customHeight="1" x14ac:dyDescent="0.25">
      <c r="A1872" s="181">
        <v>47806</v>
      </c>
      <c r="B1872" s="701" t="s">
        <v>2819</v>
      </c>
      <c r="C1872" s="181" t="s">
        <v>301</v>
      </c>
      <c r="D1872" s="181" t="s">
        <v>1243</v>
      </c>
      <c r="E1872" s="181" t="s">
        <v>2706</v>
      </c>
      <c r="F1872" s="181" t="s">
        <v>304</v>
      </c>
      <c r="G1872" s="181" t="s">
        <v>567</v>
      </c>
      <c r="H1872" s="181" t="s">
        <v>5</v>
      </c>
      <c r="I1872" s="181" t="s">
        <v>2809</v>
      </c>
      <c r="J1872" s="181">
        <v>29070</v>
      </c>
      <c r="K1872" s="181">
        <v>12</v>
      </c>
      <c r="L1872" s="181"/>
      <c r="M1872" s="181"/>
      <c r="N1872" s="596" t="s">
        <v>277</v>
      </c>
    </row>
    <row r="1873" spans="1:14" s="158" customFormat="1" ht="18" customHeight="1" x14ac:dyDescent="0.25">
      <c r="A1873" s="181">
        <v>16518</v>
      </c>
      <c r="B1873" s="701" t="s">
        <v>12448</v>
      </c>
      <c r="C1873" s="181" t="s">
        <v>12449</v>
      </c>
      <c r="D1873" s="181" t="s">
        <v>1243</v>
      </c>
      <c r="E1873" s="181" t="s">
        <v>12450</v>
      </c>
      <c r="F1873" s="181" t="s">
        <v>304</v>
      </c>
      <c r="G1873" s="181" t="s">
        <v>567</v>
      </c>
      <c r="H1873" s="181" t="s">
        <v>5</v>
      </c>
      <c r="I1873" s="181" t="s">
        <v>301</v>
      </c>
      <c r="J1873" s="181">
        <v>63860</v>
      </c>
      <c r="K1873" s="181">
        <v>6</v>
      </c>
      <c r="L1873" s="181"/>
      <c r="M1873" s="181"/>
      <c r="N1873" s="596" t="s">
        <v>277</v>
      </c>
    </row>
    <row r="1874" spans="1:14" s="158" customFormat="1" ht="18" customHeight="1" x14ac:dyDescent="0.25">
      <c r="A1874" s="181">
        <v>30500</v>
      </c>
      <c r="B1874" s="701">
        <v>22352</v>
      </c>
      <c r="C1874" s="181" t="s">
        <v>13176</v>
      </c>
      <c r="D1874" s="181" t="s">
        <v>1243</v>
      </c>
      <c r="E1874" s="181" t="s">
        <v>2102</v>
      </c>
      <c r="F1874" s="181" t="s">
        <v>304</v>
      </c>
      <c r="G1874" s="181" t="s">
        <v>567</v>
      </c>
      <c r="H1874" s="181" t="s">
        <v>5</v>
      </c>
      <c r="I1874" s="181" t="s">
        <v>13177</v>
      </c>
      <c r="J1874" s="181">
        <v>39910</v>
      </c>
      <c r="K1874" s="181">
        <v>2</v>
      </c>
      <c r="L1874" s="181"/>
      <c r="M1874" s="181"/>
      <c r="N1874" s="596" t="s">
        <v>277</v>
      </c>
    </row>
    <row r="1875" spans="1:14" s="158" customFormat="1" ht="18" customHeight="1" x14ac:dyDescent="0.25">
      <c r="A1875" s="181">
        <v>8722</v>
      </c>
      <c r="B1875" s="701" t="s">
        <v>2821</v>
      </c>
      <c r="C1875" s="181" t="s">
        <v>2822</v>
      </c>
      <c r="D1875" s="181" t="s">
        <v>1243</v>
      </c>
      <c r="E1875" s="181" t="s">
        <v>2823</v>
      </c>
      <c r="F1875" s="181" t="s">
        <v>304</v>
      </c>
      <c r="G1875" s="181" t="s">
        <v>567</v>
      </c>
      <c r="H1875" s="181" t="s">
        <v>5</v>
      </c>
      <c r="I1875" s="181" t="s">
        <v>2324</v>
      </c>
      <c r="J1875" s="181">
        <v>60310</v>
      </c>
      <c r="K1875" s="181">
        <v>3</v>
      </c>
      <c r="L1875" s="181"/>
      <c r="M1875" s="181"/>
      <c r="N1875" s="596" t="s">
        <v>277</v>
      </c>
    </row>
    <row r="1876" spans="1:14" s="158" customFormat="1" ht="18" customHeight="1" x14ac:dyDescent="0.25">
      <c r="A1876" s="181">
        <v>5605</v>
      </c>
      <c r="B1876" s="701" t="s">
        <v>13178</v>
      </c>
      <c r="C1876" s="181" t="s">
        <v>13179</v>
      </c>
      <c r="D1876" s="181" t="s">
        <v>1243</v>
      </c>
      <c r="E1876" s="181" t="s">
        <v>13159</v>
      </c>
      <c r="F1876" s="181" t="s">
        <v>304</v>
      </c>
      <c r="G1876" s="181" t="s">
        <v>567</v>
      </c>
      <c r="H1876" s="181" t="s">
        <v>5</v>
      </c>
      <c r="I1876" s="181" t="s">
        <v>301</v>
      </c>
      <c r="J1876" s="181">
        <v>22610</v>
      </c>
      <c r="K1876" s="181">
        <v>5</v>
      </c>
      <c r="L1876" s="181"/>
      <c r="M1876" s="181"/>
      <c r="N1876" s="596" t="s">
        <v>277</v>
      </c>
    </row>
    <row r="1877" spans="1:14" s="158" customFormat="1" ht="18" customHeight="1" x14ac:dyDescent="0.25">
      <c r="A1877" s="181">
        <v>22702</v>
      </c>
      <c r="B1877" s="701" t="s">
        <v>12451</v>
      </c>
      <c r="C1877" s="181" t="s">
        <v>12452</v>
      </c>
      <c r="D1877" s="181" t="s">
        <v>1243</v>
      </c>
      <c r="E1877" s="181" t="s">
        <v>12453</v>
      </c>
      <c r="F1877" s="181" t="s">
        <v>304</v>
      </c>
      <c r="G1877" s="181" t="s">
        <v>567</v>
      </c>
      <c r="H1877" s="181" t="s">
        <v>5</v>
      </c>
      <c r="I1877" s="181" t="s">
        <v>2324</v>
      </c>
      <c r="J1877" s="181">
        <v>51090</v>
      </c>
      <c r="K1877" s="181">
        <v>2</v>
      </c>
      <c r="L1877" s="181"/>
      <c r="M1877" s="181"/>
      <c r="N1877" s="596" t="s">
        <v>277</v>
      </c>
    </row>
    <row r="1878" spans="1:14" s="158" customFormat="1" ht="18" customHeight="1" x14ac:dyDescent="0.25">
      <c r="A1878" s="181">
        <v>30534</v>
      </c>
      <c r="B1878" s="701">
        <v>22328</v>
      </c>
      <c r="C1878" s="181" t="s">
        <v>16670</v>
      </c>
      <c r="D1878" s="181" t="s">
        <v>1243</v>
      </c>
      <c r="E1878" s="181" t="s">
        <v>13137</v>
      </c>
      <c r="F1878" s="181" t="s">
        <v>304</v>
      </c>
      <c r="G1878" s="181" t="s">
        <v>567</v>
      </c>
      <c r="H1878" s="181" t="s">
        <v>5</v>
      </c>
      <c r="I1878" s="181" t="s">
        <v>13138</v>
      </c>
      <c r="J1878" s="181">
        <v>39170</v>
      </c>
      <c r="K1878" s="181">
        <v>2</v>
      </c>
      <c r="L1878" s="181"/>
      <c r="M1878" s="181"/>
      <c r="N1878" s="596" t="s">
        <v>277</v>
      </c>
    </row>
    <row r="1879" spans="1:14" s="158" customFormat="1" ht="18" customHeight="1" x14ac:dyDescent="0.25">
      <c r="A1879" s="181">
        <v>9229</v>
      </c>
      <c r="B1879" s="701" t="s">
        <v>13180</v>
      </c>
      <c r="C1879" s="181" t="s">
        <v>13181</v>
      </c>
      <c r="D1879" s="181" t="s">
        <v>2824</v>
      </c>
      <c r="E1879" s="181" t="s">
        <v>2331</v>
      </c>
      <c r="F1879" s="181" t="s">
        <v>304</v>
      </c>
      <c r="G1879" s="181" t="s">
        <v>567</v>
      </c>
      <c r="H1879" s="181" t="s">
        <v>5</v>
      </c>
      <c r="I1879" s="181" t="s">
        <v>13182</v>
      </c>
      <c r="J1879" s="181">
        <v>11320</v>
      </c>
      <c r="K1879" s="181">
        <v>5</v>
      </c>
      <c r="L1879" s="181"/>
      <c r="M1879" s="181"/>
      <c r="N1879" s="596" t="s">
        <v>277</v>
      </c>
    </row>
    <row r="1880" spans="1:14" s="158" customFormat="1" ht="18" customHeight="1" x14ac:dyDescent="0.25">
      <c r="A1880" s="181">
        <v>27427</v>
      </c>
      <c r="B1880" s="701" t="s">
        <v>12454</v>
      </c>
      <c r="C1880" s="181" t="s">
        <v>12455</v>
      </c>
      <c r="D1880" s="181" t="s">
        <v>1274</v>
      </c>
      <c r="E1880" s="181" t="s">
        <v>2825</v>
      </c>
      <c r="F1880" s="181" t="s">
        <v>304</v>
      </c>
      <c r="G1880" s="181" t="s">
        <v>567</v>
      </c>
      <c r="H1880" s="181" t="s">
        <v>5</v>
      </c>
      <c r="I1880" s="181" t="s">
        <v>12456</v>
      </c>
      <c r="J1880" s="181">
        <v>15620</v>
      </c>
      <c r="K1880" s="181">
        <v>11</v>
      </c>
      <c r="L1880" s="181"/>
      <c r="M1880" s="181"/>
      <c r="N1880" s="596" t="s">
        <v>277</v>
      </c>
    </row>
    <row r="1881" spans="1:14" s="158" customFormat="1" ht="18" customHeight="1" x14ac:dyDescent="0.25">
      <c r="A1881" s="181">
        <v>27426</v>
      </c>
      <c r="B1881" s="701" t="s">
        <v>18061</v>
      </c>
      <c r="C1881" s="181" t="s">
        <v>18062</v>
      </c>
      <c r="D1881" s="181" t="s">
        <v>1274</v>
      </c>
      <c r="E1881" s="181" t="s">
        <v>2825</v>
      </c>
      <c r="F1881" s="181" t="s">
        <v>304</v>
      </c>
      <c r="G1881" s="181" t="s">
        <v>567</v>
      </c>
      <c r="H1881" s="181" t="s">
        <v>5</v>
      </c>
      <c r="I1881" s="181" t="s">
        <v>18063</v>
      </c>
      <c r="J1881" s="181">
        <v>5470</v>
      </c>
      <c r="K1881" s="181">
        <v>1</v>
      </c>
      <c r="L1881" s="181"/>
      <c r="M1881" s="181"/>
      <c r="N1881" s="596" t="s">
        <v>277</v>
      </c>
    </row>
    <row r="1882" spans="1:14" s="158" customFormat="1" ht="18" customHeight="1" x14ac:dyDescent="0.25">
      <c r="A1882" s="181">
        <v>6128</v>
      </c>
      <c r="B1882" s="701" t="s">
        <v>13183</v>
      </c>
      <c r="C1882" s="181" t="s">
        <v>13184</v>
      </c>
      <c r="D1882" s="181" t="s">
        <v>13185</v>
      </c>
      <c r="E1882" s="181" t="s">
        <v>13186</v>
      </c>
      <c r="F1882" s="181" t="s">
        <v>304</v>
      </c>
      <c r="G1882" s="181" t="s">
        <v>567</v>
      </c>
      <c r="H1882" s="181" t="s">
        <v>5</v>
      </c>
      <c r="I1882" s="181" t="s">
        <v>301</v>
      </c>
      <c r="J1882" s="181">
        <v>18490</v>
      </c>
      <c r="K1882" s="181">
        <v>7</v>
      </c>
      <c r="L1882" s="181"/>
      <c r="M1882" s="181"/>
      <c r="N1882" s="596" t="s">
        <v>277</v>
      </c>
    </row>
    <row r="1883" spans="1:14" s="158" customFormat="1" ht="18" customHeight="1" x14ac:dyDescent="0.25">
      <c r="A1883" s="181">
        <v>23161</v>
      </c>
      <c r="B1883" s="701" t="s">
        <v>13187</v>
      </c>
      <c r="C1883" s="181" t="s">
        <v>301</v>
      </c>
      <c r="D1883" s="181" t="s">
        <v>13188</v>
      </c>
      <c r="E1883" s="181" t="s">
        <v>13189</v>
      </c>
      <c r="F1883" s="181" t="s">
        <v>304</v>
      </c>
      <c r="G1883" s="181" t="s">
        <v>567</v>
      </c>
      <c r="H1883" s="181" t="s">
        <v>5</v>
      </c>
      <c r="I1883" s="181" t="s">
        <v>2111</v>
      </c>
      <c r="J1883" s="181">
        <v>12830</v>
      </c>
      <c r="K1883" s="181">
        <v>3</v>
      </c>
      <c r="L1883" s="181"/>
      <c r="M1883" s="181"/>
      <c r="N1883" s="596" t="s">
        <v>277</v>
      </c>
    </row>
    <row r="1884" spans="1:14" s="158" customFormat="1" ht="18" customHeight="1" x14ac:dyDescent="0.25">
      <c r="A1884" s="181">
        <v>6627</v>
      </c>
      <c r="B1884" s="701">
        <v>22140</v>
      </c>
      <c r="C1884" s="181" t="s">
        <v>16671</v>
      </c>
      <c r="D1884" s="181" t="s">
        <v>2826</v>
      </c>
      <c r="E1884" s="181" t="s">
        <v>1889</v>
      </c>
      <c r="F1884" s="181" t="s">
        <v>304</v>
      </c>
      <c r="G1884" s="181" t="s">
        <v>567</v>
      </c>
      <c r="H1884" s="181" t="s">
        <v>5</v>
      </c>
      <c r="I1884" s="181" t="s">
        <v>301</v>
      </c>
      <c r="J1884" s="181">
        <v>27920</v>
      </c>
      <c r="K1884" s="181">
        <v>1</v>
      </c>
      <c r="L1884" s="181"/>
      <c r="M1884" s="181"/>
      <c r="N1884" s="596" t="s">
        <v>277</v>
      </c>
    </row>
    <row r="1885" spans="1:14" s="158" customFormat="1" ht="18" customHeight="1" x14ac:dyDescent="0.25">
      <c r="A1885" s="181">
        <v>6628</v>
      </c>
      <c r="B1885" s="701">
        <v>22141</v>
      </c>
      <c r="C1885" s="181" t="s">
        <v>16672</v>
      </c>
      <c r="D1885" s="181" t="s">
        <v>2826</v>
      </c>
      <c r="E1885" s="181" t="s">
        <v>16673</v>
      </c>
      <c r="F1885" s="181" t="s">
        <v>304</v>
      </c>
      <c r="G1885" s="181" t="s">
        <v>567</v>
      </c>
      <c r="H1885" s="181" t="s">
        <v>5</v>
      </c>
      <c r="I1885" s="181" t="s">
        <v>301</v>
      </c>
      <c r="J1885" s="181">
        <v>23450</v>
      </c>
      <c r="K1885" s="181">
        <v>3</v>
      </c>
      <c r="L1885" s="181"/>
      <c r="M1885" s="181"/>
      <c r="N1885" s="596" t="s">
        <v>277</v>
      </c>
    </row>
    <row r="1886" spans="1:14" s="158" customFormat="1" ht="18" customHeight="1" x14ac:dyDescent="0.25">
      <c r="A1886" s="181">
        <v>6858</v>
      </c>
      <c r="B1886" s="701">
        <v>22168</v>
      </c>
      <c r="C1886" s="181" t="s">
        <v>2827</v>
      </c>
      <c r="D1886" s="181" t="s">
        <v>2826</v>
      </c>
      <c r="E1886" s="181" t="s">
        <v>1966</v>
      </c>
      <c r="F1886" s="181" t="s">
        <v>304</v>
      </c>
      <c r="G1886" s="181" t="s">
        <v>567</v>
      </c>
      <c r="H1886" s="181" t="s">
        <v>5</v>
      </c>
      <c r="I1886" s="181" t="s">
        <v>301</v>
      </c>
      <c r="J1886" s="181">
        <v>12340</v>
      </c>
      <c r="K1886" s="181">
        <v>2</v>
      </c>
      <c r="L1886" s="181"/>
      <c r="M1886" s="181"/>
      <c r="N1886" s="596" t="s">
        <v>277</v>
      </c>
    </row>
    <row r="1887" spans="1:14" s="158" customFormat="1" ht="18" customHeight="1" x14ac:dyDescent="0.25">
      <c r="A1887" s="181">
        <v>85327</v>
      </c>
      <c r="B1887" s="701">
        <v>22119</v>
      </c>
      <c r="C1887" s="181" t="s">
        <v>2828</v>
      </c>
      <c r="D1887" s="181" t="s">
        <v>1276</v>
      </c>
      <c r="E1887" s="181" t="s">
        <v>1888</v>
      </c>
      <c r="F1887" s="181" t="s">
        <v>304</v>
      </c>
      <c r="G1887" s="181" t="s">
        <v>567</v>
      </c>
      <c r="H1887" s="181" t="s">
        <v>5</v>
      </c>
      <c r="I1887" s="181" t="s">
        <v>301</v>
      </c>
      <c r="J1887" s="181">
        <v>6790</v>
      </c>
      <c r="K1887" s="181">
        <v>43</v>
      </c>
      <c r="L1887" s="181"/>
      <c r="M1887" s="181"/>
      <c r="N1887" s="596" t="s">
        <v>277</v>
      </c>
    </row>
    <row r="1888" spans="1:14" s="158" customFormat="1" ht="18" customHeight="1" x14ac:dyDescent="0.25">
      <c r="A1888" s="181">
        <v>85273</v>
      </c>
      <c r="B1888" s="701">
        <v>22106</v>
      </c>
      <c r="C1888" s="181" t="s">
        <v>11291</v>
      </c>
      <c r="D1888" s="181" t="s">
        <v>1276</v>
      </c>
      <c r="E1888" s="181" t="s">
        <v>2230</v>
      </c>
      <c r="F1888" s="181" t="s">
        <v>304</v>
      </c>
      <c r="G1888" s="181" t="s">
        <v>567</v>
      </c>
      <c r="H1888" s="181" t="s">
        <v>5</v>
      </c>
      <c r="I1888" s="181" t="s">
        <v>301</v>
      </c>
      <c r="J1888" s="181">
        <v>6790</v>
      </c>
      <c r="K1888" s="181">
        <v>5</v>
      </c>
      <c r="L1888" s="181"/>
      <c r="M1888" s="181"/>
      <c r="N1888" s="596" t="s">
        <v>277</v>
      </c>
    </row>
    <row r="1889" spans="1:14" s="158" customFormat="1" ht="18" customHeight="1" x14ac:dyDescent="0.25">
      <c r="A1889" s="181">
        <v>85315</v>
      </c>
      <c r="B1889" s="701">
        <v>22118</v>
      </c>
      <c r="C1889" s="181" t="s">
        <v>2829</v>
      </c>
      <c r="D1889" s="181" t="s">
        <v>1276</v>
      </c>
      <c r="E1889" s="181" t="s">
        <v>1913</v>
      </c>
      <c r="F1889" s="181" t="s">
        <v>304</v>
      </c>
      <c r="G1889" s="181" t="s">
        <v>567</v>
      </c>
      <c r="H1889" s="181" t="s">
        <v>5</v>
      </c>
      <c r="I1889" s="181" t="s">
        <v>2078</v>
      </c>
      <c r="J1889" s="181">
        <v>6410</v>
      </c>
      <c r="K1889" s="181">
        <v>7</v>
      </c>
      <c r="L1889" s="181"/>
      <c r="M1889" s="181"/>
      <c r="N1889" s="596" t="s">
        <v>277</v>
      </c>
    </row>
    <row r="1890" spans="1:14" s="158" customFormat="1" ht="18" customHeight="1" x14ac:dyDescent="0.25">
      <c r="A1890" s="181">
        <v>12698</v>
      </c>
      <c r="B1890" s="701">
        <v>22109</v>
      </c>
      <c r="C1890" s="181" t="s">
        <v>301</v>
      </c>
      <c r="D1890" s="181" t="s">
        <v>1276</v>
      </c>
      <c r="E1890" s="181" t="s">
        <v>2079</v>
      </c>
      <c r="F1890" s="181" t="s">
        <v>304</v>
      </c>
      <c r="G1890" s="181" t="s">
        <v>567</v>
      </c>
      <c r="H1890" s="181" t="s">
        <v>5</v>
      </c>
      <c r="I1890" s="181" t="s">
        <v>301</v>
      </c>
      <c r="J1890" s="181">
        <v>6870</v>
      </c>
      <c r="K1890" s="181">
        <v>5</v>
      </c>
      <c r="L1890" s="181"/>
      <c r="M1890" s="181"/>
      <c r="N1890" s="596" t="s">
        <v>277</v>
      </c>
    </row>
    <row r="1891" spans="1:14" s="158" customFormat="1" ht="18" customHeight="1" x14ac:dyDescent="0.25">
      <c r="A1891" s="181">
        <v>85250</v>
      </c>
      <c r="B1891" s="701" t="s">
        <v>12457</v>
      </c>
      <c r="C1891" s="181" t="s">
        <v>12458</v>
      </c>
      <c r="D1891" s="181" t="s">
        <v>1280</v>
      </c>
      <c r="E1891" s="181" t="s">
        <v>1888</v>
      </c>
      <c r="F1891" s="181" t="s">
        <v>304</v>
      </c>
      <c r="G1891" s="181" t="s">
        <v>567</v>
      </c>
      <c r="H1891" s="181" t="s">
        <v>5</v>
      </c>
      <c r="I1891" s="181" t="s">
        <v>12459</v>
      </c>
      <c r="J1891" s="181">
        <v>8300</v>
      </c>
      <c r="K1891" s="181">
        <v>28</v>
      </c>
      <c r="L1891" s="181"/>
      <c r="M1891" s="181"/>
      <c r="N1891" s="596" t="s">
        <v>277</v>
      </c>
    </row>
    <row r="1892" spans="1:14" s="158" customFormat="1" ht="18" customHeight="1" x14ac:dyDescent="0.25">
      <c r="A1892" s="181">
        <v>25394</v>
      </c>
      <c r="B1892" s="701" t="s">
        <v>12460</v>
      </c>
      <c r="C1892" s="181" t="s">
        <v>12461</v>
      </c>
      <c r="D1892" s="181" t="s">
        <v>1280</v>
      </c>
      <c r="E1892" s="181" t="s">
        <v>2124</v>
      </c>
      <c r="F1892" s="181" t="s">
        <v>304</v>
      </c>
      <c r="G1892" s="181" t="s">
        <v>567</v>
      </c>
      <c r="H1892" s="181" t="s">
        <v>5</v>
      </c>
      <c r="I1892" s="181" t="s">
        <v>12462</v>
      </c>
      <c r="J1892" s="181">
        <v>56760</v>
      </c>
      <c r="K1892" s="181">
        <v>1</v>
      </c>
      <c r="L1892" s="181"/>
      <c r="M1892" s="181"/>
      <c r="N1892" s="596" t="s">
        <v>277</v>
      </c>
    </row>
    <row r="1893" spans="1:14" s="158" customFormat="1" ht="18" customHeight="1" x14ac:dyDescent="0.25">
      <c r="A1893" s="181">
        <v>22704</v>
      </c>
      <c r="B1893" s="701" t="s">
        <v>12463</v>
      </c>
      <c r="C1893" s="181" t="s">
        <v>12464</v>
      </c>
      <c r="D1893" s="181" t="s">
        <v>1280</v>
      </c>
      <c r="E1893" s="181" t="s">
        <v>12465</v>
      </c>
      <c r="F1893" s="181" t="s">
        <v>304</v>
      </c>
      <c r="G1893" s="181" t="s">
        <v>567</v>
      </c>
      <c r="H1893" s="181" t="s">
        <v>5</v>
      </c>
      <c r="I1893" s="181" t="s">
        <v>2324</v>
      </c>
      <c r="J1893" s="181">
        <v>43210</v>
      </c>
      <c r="K1893" s="181">
        <v>3</v>
      </c>
      <c r="L1893" s="181"/>
      <c r="M1893" s="181"/>
      <c r="N1893" s="596" t="s">
        <v>277</v>
      </c>
    </row>
    <row r="1894" spans="1:14" s="158" customFormat="1" ht="18" customHeight="1" x14ac:dyDescent="0.25">
      <c r="A1894" s="181">
        <v>27402</v>
      </c>
      <c r="B1894" s="701" t="s">
        <v>12466</v>
      </c>
      <c r="C1894" s="181" t="s">
        <v>12467</v>
      </c>
      <c r="D1894" s="181" t="s">
        <v>12468</v>
      </c>
      <c r="E1894" s="181" t="s">
        <v>11582</v>
      </c>
      <c r="F1894" s="181" t="s">
        <v>304</v>
      </c>
      <c r="G1894" s="181" t="s">
        <v>567</v>
      </c>
      <c r="H1894" s="181" t="s">
        <v>5</v>
      </c>
      <c r="I1894" s="181" t="s">
        <v>12469</v>
      </c>
      <c r="J1894" s="181">
        <v>4950</v>
      </c>
      <c r="K1894" s="181">
        <v>4</v>
      </c>
      <c r="L1894" s="181"/>
      <c r="M1894" s="181"/>
      <c r="N1894" s="596" t="s">
        <v>277</v>
      </c>
    </row>
    <row r="1895" spans="1:14" s="158" customFormat="1" ht="18" customHeight="1" x14ac:dyDescent="0.25">
      <c r="A1895" s="181">
        <v>85339</v>
      </c>
      <c r="B1895" s="701">
        <v>22150</v>
      </c>
      <c r="C1895" s="181" t="s">
        <v>2830</v>
      </c>
      <c r="D1895" s="181" t="s">
        <v>2831</v>
      </c>
      <c r="E1895" s="181" t="s">
        <v>2832</v>
      </c>
      <c r="F1895" s="181" t="s">
        <v>304</v>
      </c>
      <c r="G1895" s="181" t="s">
        <v>567</v>
      </c>
      <c r="H1895" s="181" t="s">
        <v>5</v>
      </c>
      <c r="I1895" s="181" t="s">
        <v>301</v>
      </c>
      <c r="J1895" s="181">
        <v>8450</v>
      </c>
      <c r="K1895" s="181">
        <v>3</v>
      </c>
      <c r="L1895" s="181"/>
      <c r="M1895" s="181"/>
      <c r="N1895" s="596" t="s">
        <v>277</v>
      </c>
    </row>
    <row r="1896" spans="1:14" s="158" customFormat="1" ht="18" customHeight="1" x14ac:dyDescent="0.25">
      <c r="A1896" s="181">
        <v>85248</v>
      </c>
      <c r="B1896" s="701">
        <v>22101</v>
      </c>
      <c r="C1896" s="181" t="s">
        <v>2833</v>
      </c>
      <c r="D1896" s="181" t="s">
        <v>2834</v>
      </c>
      <c r="E1896" s="181" t="s">
        <v>1888</v>
      </c>
      <c r="F1896" s="181" t="s">
        <v>304</v>
      </c>
      <c r="G1896" s="181" t="s">
        <v>567</v>
      </c>
      <c r="H1896" s="181" t="s">
        <v>5</v>
      </c>
      <c r="I1896" s="181" t="s">
        <v>301</v>
      </c>
      <c r="J1896" s="181">
        <v>12830</v>
      </c>
      <c r="K1896" s="181">
        <v>79</v>
      </c>
      <c r="L1896" s="181"/>
      <c r="M1896" s="181"/>
      <c r="N1896" s="596" t="s">
        <v>277</v>
      </c>
    </row>
    <row r="1897" spans="1:14" s="158" customFormat="1" ht="18" customHeight="1" x14ac:dyDescent="0.25">
      <c r="A1897" s="181">
        <v>85285</v>
      </c>
      <c r="B1897" s="701">
        <v>22107</v>
      </c>
      <c r="C1897" s="181" t="s">
        <v>2835</v>
      </c>
      <c r="D1897" s="181" t="s">
        <v>2834</v>
      </c>
      <c r="E1897" s="181" t="s">
        <v>2087</v>
      </c>
      <c r="F1897" s="181" t="s">
        <v>304</v>
      </c>
      <c r="G1897" s="181" t="s">
        <v>567</v>
      </c>
      <c r="H1897" s="181" t="s">
        <v>5</v>
      </c>
      <c r="I1897" s="181" t="s">
        <v>2234</v>
      </c>
      <c r="J1897" s="181">
        <v>7940</v>
      </c>
      <c r="K1897" s="181">
        <v>3</v>
      </c>
      <c r="L1897" s="181"/>
      <c r="M1897" s="181"/>
      <c r="N1897" s="596" t="s">
        <v>277</v>
      </c>
    </row>
    <row r="1898" spans="1:14" s="158" customFormat="1" ht="18" customHeight="1" x14ac:dyDescent="0.25">
      <c r="A1898" s="181">
        <v>68020</v>
      </c>
      <c r="B1898" s="701">
        <v>22108</v>
      </c>
      <c r="C1898" s="181" t="s">
        <v>14208</v>
      </c>
      <c r="D1898" s="181" t="s">
        <v>2834</v>
      </c>
      <c r="E1898" s="181" t="s">
        <v>1886</v>
      </c>
      <c r="F1898" s="181" t="s">
        <v>304</v>
      </c>
      <c r="G1898" s="181" t="s">
        <v>567</v>
      </c>
      <c r="H1898" s="181" t="s">
        <v>5</v>
      </c>
      <c r="I1898" s="181" t="s">
        <v>301</v>
      </c>
      <c r="J1898" s="181">
        <v>12780</v>
      </c>
      <c r="K1898" s="181">
        <v>8</v>
      </c>
      <c r="L1898" s="181"/>
      <c r="M1898" s="181"/>
      <c r="N1898" s="596" t="s">
        <v>277</v>
      </c>
    </row>
    <row r="1899" spans="1:14" s="158" customFormat="1" ht="18" customHeight="1" x14ac:dyDescent="0.25">
      <c r="A1899" s="181">
        <v>19008</v>
      </c>
      <c r="B1899" s="701" t="s">
        <v>16674</v>
      </c>
      <c r="C1899" s="181" t="s">
        <v>16675</v>
      </c>
      <c r="D1899" s="181" t="s">
        <v>16458</v>
      </c>
      <c r="E1899" s="181" t="s">
        <v>16676</v>
      </c>
      <c r="F1899" s="181" t="s">
        <v>304</v>
      </c>
      <c r="G1899" s="181" t="s">
        <v>433</v>
      </c>
      <c r="H1899" s="181" t="s">
        <v>7</v>
      </c>
      <c r="I1899" s="181" t="s">
        <v>2230</v>
      </c>
      <c r="J1899" s="181">
        <v>46890</v>
      </c>
      <c r="K1899" s="181">
        <v>13</v>
      </c>
      <c r="L1899" s="181"/>
      <c r="M1899" s="181"/>
      <c r="N1899" s="596" t="s">
        <v>277</v>
      </c>
    </row>
    <row r="1900" spans="1:14" s="158" customFormat="1" ht="18" customHeight="1" x14ac:dyDescent="0.25">
      <c r="A1900" s="181">
        <v>13598</v>
      </c>
      <c r="B1900" s="701" t="s">
        <v>18064</v>
      </c>
      <c r="C1900" s="181" t="s">
        <v>301</v>
      </c>
      <c r="D1900" s="181" t="s">
        <v>18065</v>
      </c>
      <c r="E1900" s="181" t="s">
        <v>1978</v>
      </c>
      <c r="F1900" s="181" t="s">
        <v>304</v>
      </c>
      <c r="G1900" s="181" t="s">
        <v>1295</v>
      </c>
      <c r="H1900" s="181" t="s">
        <v>7</v>
      </c>
      <c r="I1900" s="181" t="s">
        <v>301</v>
      </c>
      <c r="J1900" s="181">
        <v>116560</v>
      </c>
      <c r="K1900" s="181">
        <v>18</v>
      </c>
      <c r="L1900" s="181"/>
      <c r="M1900" s="181"/>
      <c r="N1900" s="596" t="s">
        <v>277</v>
      </c>
    </row>
    <row r="1901" spans="1:14" s="158" customFormat="1" ht="18" customHeight="1" x14ac:dyDescent="0.25">
      <c r="A1901" s="181">
        <v>4011</v>
      </c>
      <c r="B1901" s="701" t="s">
        <v>2836</v>
      </c>
      <c r="C1901" s="181" t="s">
        <v>301</v>
      </c>
      <c r="D1901" s="181" t="s">
        <v>1289</v>
      </c>
      <c r="E1901" s="181" t="s">
        <v>2775</v>
      </c>
      <c r="F1901" s="181" t="s">
        <v>304</v>
      </c>
      <c r="G1901" s="181" t="s">
        <v>1290</v>
      </c>
      <c r="H1901" s="181" t="s">
        <v>7</v>
      </c>
      <c r="I1901" s="181" t="s">
        <v>1326</v>
      </c>
      <c r="J1901" s="181">
        <v>433060</v>
      </c>
      <c r="K1901" s="181">
        <v>15</v>
      </c>
      <c r="L1901" s="181"/>
      <c r="M1901" s="181"/>
      <c r="N1901" s="596" t="s">
        <v>277</v>
      </c>
    </row>
    <row r="1902" spans="1:14" s="158" customFormat="1" ht="18" customHeight="1" x14ac:dyDescent="0.25">
      <c r="A1902" s="181">
        <v>18477</v>
      </c>
      <c r="B1902" s="701" t="s">
        <v>2837</v>
      </c>
      <c r="C1902" s="181" t="s">
        <v>301</v>
      </c>
      <c r="D1902" s="181" t="s">
        <v>1289</v>
      </c>
      <c r="E1902" s="181" t="s">
        <v>1895</v>
      </c>
      <c r="F1902" s="181" t="s">
        <v>304</v>
      </c>
      <c r="G1902" s="181" t="s">
        <v>1290</v>
      </c>
      <c r="H1902" s="181" t="s">
        <v>7</v>
      </c>
      <c r="I1902" s="181" t="s">
        <v>2838</v>
      </c>
      <c r="J1902" s="181">
        <v>197000</v>
      </c>
      <c r="K1902" s="181">
        <v>9</v>
      </c>
      <c r="L1902" s="181"/>
      <c r="M1902" s="181"/>
      <c r="N1902" s="596" t="s">
        <v>277</v>
      </c>
    </row>
    <row r="1903" spans="1:14" s="158" customFormat="1" ht="18" customHeight="1" x14ac:dyDescent="0.25">
      <c r="A1903" s="181">
        <v>19658</v>
      </c>
      <c r="B1903" s="701" t="s">
        <v>15034</v>
      </c>
      <c r="C1903" s="181" t="s">
        <v>301</v>
      </c>
      <c r="D1903" s="181" t="s">
        <v>1289</v>
      </c>
      <c r="E1903" s="181" t="s">
        <v>2052</v>
      </c>
      <c r="F1903" s="181" t="s">
        <v>304</v>
      </c>
      <c r="G1903" s="181" t="s">
        <v>1290</v>
      </c>
      <c r="H1903" s="181" t="s">
        <v>7</v>
      </c>
      <c r="I1903" s="181" t="s">
        <v>2410</v>
      </c>
      <c r="J1903" s="181">
        <v>196330</v>
      </c>
      <c r="K1903" s="181">
        <v>2</v>
      </c>
      <c r="L1903" s="181"/>
      <c r="M1903" s="181"/>
      <c r="N1903" s="596" t="s">
        <v>277</v>
      </c>
    </row>
    <row r="1904" spans="1:14" s="158" customFormat="1" ht="18" customHeight="1" x14ac:dyDescent="0.25">
      <c r="A1904" s="181">
        <v>11452</v>
      </c>
      <c r="B1904" s="701" t="s">
        <v>18066</v>
      </c>
      <c r="C1904" s="181" t="s">
        <v>18067</v>
      </c>
      <c r="D1904" s="181" t="s">
        <v>5264</v>
      </c>
      <c r="E1904" s="181" t="s">
        <v>1884</v>
      </c>
      <c r="F1904" s="181" t="s">
        <v>304</v>
      </c>
      <c r="G1904" s="181" t="s">
        <v>1295</v>
      </c>
      <c r="H1904" s="181" t="s">
        <v>7</v>
      </c>
      <c r="I1904" s="181" t="s">
        <v>301</v>
      </c>
      <c r="J1904" s="181">
        <v>98920</v>
      </c>
      <c r="K1904" s="181">
        <v>47</v>
      </c>
      <c r="L1904" s="181"/>
      <c r="M1904" s="181"/>
      <c r="N1904" s="596" t="s">
        <v>277</v>
      </c>
    </row>
    <row r="1905" spans="1:14" s="158" customFormat="1" ht="18" customHeight="1" x14ac:dyDescent="0.25">
      <c r="A1905" s="181">
        <v>3403</v>
      </c>
      <c r="B1905" s="701" t="s">
        <v>11065</v>
      </c>
      <c r="C1905" s="181" t="s">
        <v>11066</v>
      </c>
      <c r="D1905" s="181" t="s">
        <v>5265</v>
      </c>
      <c r="E1905" s="181" t="s">
        <v>11067</v>
      </c>
      <c r="F1905" s="181" t="s">
        <v>304</v>
      </c>
      <c r="G1905" s="181" t="s">
        <v>847</v>
      </c>
      <c r="H1905" s="181" t="s">
        <v>5</v>
      </c>
      <c r="I1905" s="181" t="s">
        <v>11068</v>
      </c>
      <c r="J1905" s="181">
        <v>33790</v>
      </c>
      <c r="K1905" s="181">
        <v>2</v>
      </c>
      <c r="L1905" s="181"/>
      <c r="M1905" s="181"/>
      <c r="N1905" s="596" t="s">
        <v>277</v>
      </c>
    </row>
    <row r="1906" spans="1:14" s="158" customFormat="1" ht="18" customHeight="1" x14ac:dyDescent="0.25">
      <c r="A1906" s="181">
        <v>3141</v>
      </c>
      <c r="B1906" s="701" t="s">
        <v>18068</v>
      </c>
      <c r="C1906" s="181" t="s">
        <v>18069</v>
      </c>
      <c r="D1906" s="181" t="s">
        <v>1293</v>
      </c>
      <c r="E1906" s="181" t="s">
        <v>2225</v>
      </c>
      <c r="F1906" s="181" t="s">
        <v>304</v>
      </c>
      <c r="G1906" s="181" t="s">
        <v>1295</v>
      </c>
      <c r="H1906" s="181" t="s">
        <v>7</v>
      </c>
      <c r="I1906" s="181" t="s">
        <v>2349</v>
      </c>
      <c r="J1906" s="181">
        <v>86580</v>
      </c>
      <c r="K1906" s="181">
        <v>34</v>
      </c>
      <c r="L1906" s="181"/>
      <c r="M1906" s="181"/>
      <c r="N1906" s="596" t="s">
        <v>277</v>
      </c>
    </row>
    <row r="1907" spans="1:14" s="158" customFormat="1" ht="18" customHeight="1" x14ac:dyDescent="0.25">
      <c r="A1907" s="181">
        <v>31768</v>
      </c>
      <c r="B1907" s="701" t="s">
        <v>18070</v>
      </c>
      <c r="C1907" s="181" t="s">
        <v>18071</v>
      </c>
      <c r="D1907" s="181" t="s">
        <v>1293</v>
      </c>
      <c r="E1907" s="181" t="s">
        <v>18072</v>
      </c>
      <c r="F1907" s="181" t="s">
        <v>304</v>
      </c>
      <c r="G1907" s="181" t="s">
        <v>1295</v>
      </c>
      <c r="H1907" s="181" t="s">
        <v>7</v>
      </c>
      <c r="I1907" s="181" t="s">
        <v>2839</v>
      </c>
      <c r="J1907" s="181">
        <v>67810</v>
      </c>
      <c r="K1907" s="181">
        <v>439</v>
      </c>
      <c r="L1907" s="181"/>
      <c r="M1907" s="181"/>
      <c r="N1907" s="596" t="s">
        <v>277</v>
      </c>
    </row>
    <row r="1908" spans="1:14" s="158" customFormat="1" ht="18" customHeight="1" x14ac:dyDescent="0.25">
      <c r="A1908" s="181">
        <v>11160</v>
      </c>
      <c r="B1908" s="701" t="s">
        <v>18073</v>
      </c>
      <c r="C1908" s="181" t="s">
        <v>18074</v>
      </c>
      <c r="D1908" s="181" t="s">
        <v>1300</v>
      </c>
      <c r="E1908" s="181" t="s">
        <v>2840</v>
      </c>
      <c r="F1908" s="181" t="s">
        <v>304</v>
      </c>
      <c r="G1908" s="181" t="s">
        <v>1295</v>
      </c>
      <c r="H1908" s="181" t="s">
        <v>7</v>
      </c>
      <c r="I1908" s="181" t="s">
        <v>2841</v>
      </c>
      <c r="J1908" s="181">
        <v>108560</v>
      </c>
      <c r="K1908" s="181">
        <v>82</v>
      </c>
      <c r="L1908" s="181"/>
      <c r="M1908" s="181"/>
      <c r="N1908" s="596" t="s">
        <v>277</v>
      </c>
    </row>
    <row r="1909" spans="1:14" s="158" customFormat="1" ht="18" customHeight="1" x14ac:dyDescent="0.25">
      <c r="A1909" s="181">
        <v>15379</v>
      </c>
      <c r="B1909" s="701" t="s">
        <v>14209</v>
      </c>
      <c r="C1909" s="181" t="s">
        <v>14210</v>
      </c>
      <c r="D1909" s="181" t="s">
        <v>1300</v>
      </c>
      <c r="E1909" s="181" t="s">
        <v>2441</v>
      </c>
      <c r="F1909" s="181" t="s">
        <v>304</v>
      </c>
      <c r="G1909" s="181" t="s">
        <v>1295</v>
      </c>
      <c r="H1909" s="181" t="s">
        <v>7</v>
      </c>
      <c r="I1909" s="181" t="s">
        <v>14211</v>
      </c>
      <c r="J1909" s="181">
        <v>111730</v>
      </c>
      <c r="K1909" s="181">
        <v>66</v>
      </c>
      <c r="L1909" s="181"/>
      <c r="M1909" s="181"/>
      <c r="N1909" s="596" t="s">
        <v>277</v>
      </c>
    </row>
    <row r="1910" spans="1:14" s="158" customFormat="1" ht="18" customHeight="1" x14ac:dyDescent="0.25">
      <c r="A1910" s="181">
        <v>12605</v>
      </c>
      <c r="B1910" s="701" t="s">
        <v>18075</v>
      </c>
      <c r="C1910" s="181" t="s">
        <v>18076</v>
      </c>
      <c r="D1910" s="181" t="s">
        <v>1300</v>
      </c>
      <c r="E1910" s="181" t="s">
        <v>18077</v>
      </c>
      <c r="F1910" s="181" t="s">
        <v>304</v>
      </c>
      <c r="G1910" s="181" t="s">
        <v>1295</v>
      </c>
      <c r="H1910" s="181" t="s">
        <v>7</v>
      </c>
      <c r="I1910" s="181" t="s">
        <v>18078</v>
      </c>
      <c r="J1910" s="181">
        <v>309590</v>
      </c>
      <c r="K1910" s="181">
        <v>59</v>
      </c>
      <c r="L1910" s="181"/>
      <c r="M1910" s="181"/>
      <c r="N1910" s="596" t="s">
        <v>277</v>
      </c>
    </row>
    <row r="1911" spans="1:14" s="158" customFormat="1" ht="18" customHeight="1" x14ac:dyDescent="0.25">
      <c r="A1911" s="181">
        <v>57976</v>
      </c>
      <c r="B1911" s="701" t="s">
        <v>12094</v>
      </c>
      <c r="C1911" s="181" t="s">
        <v>12095</v>
      </c>
      <c r="D1911" s="181" t="s">
        <v>2842</v>
      </c>
      <c r="E1911" s="181" t="s">
        <v>1888</v>
      </c>
      <c r="F1911" s="181" t="s">
        <v>304</v>
      </c>
      <c r="G1911" s="181" t="s">
        <v>697</v>
      </c>
      <c r="H1911" s="181" t="s">
        <v>5</v>
      </c>
      <c r="I1911" s="181" t="s">
        <v>301</v>
      </c>
      <c r="J1911" s="181">
        <v>3320</v>
      </c>
      <c r="K1911" s="181">
        <v>11</v>
      </c>
      <c r="L1911" s="181"/>
      <c r="M1911" s="181"/>
      <c r="N1911" s="596" t="s">
        <v>277</v>
      </c>
    </row>
    <row r="1912" spans="1:14" s="158" customFormat="1" ht="18" customHeight="1" x14ac:dyDescent="0.25">
      <c r="A1912" s="181">
        <v>19878</v>
      </c>
      <c r="B1912" s="701" t="s">
        <v>2844</v>
      </c>
      <c r="C1912" s="181" t="s">
        <v>301</v>
      </c>
      <c r="D1912" s="181" t="s">
        <v>2845</v>
      </c>
      <c r="E1912" s="181" t="s">
        <v>1959</v>
      </c>
      <c r="F1912" s="181" t="s">
        <v>304</v>
      </c>
      <c r="G1912" s="181" t="s">
        <v>1310</v>
      </c>
      <c r="H1912" s="181" t="s">
        <v>15</v>
      </c>
      <c r="I1912" s="181" t="s">
        <v>301</v>
      </c>
      <c r="J1912" s="181">
        <v>1430</v>
      </c>
      <c r="K1912" s="181">
        <v>136</v>
      </c>
      <c r="L1912" s="181"/>
      <c r="M1912" s="181"/>
      <c r="N1912" s="596" t="s">
        <v>277</v>
      </c>
    </row>
    <row r="1913" spans="1:14" s="158" customFormat="1" ht="18" customHeight="1" x14ac:dyDescent="0.25">
      <c r="A1913" s="181">
        <v>8929</v>
      </c>
      <c r="B1913" s="701" t="s">
        <v>2847</v>
      </c>
      <c r="C1913" s="181" t="s">
        <v>301</v>
      </c>
      <c r="D1913" s="181" t="s">
        <v>2848</v>
      </c>
      <c r="E1913" s="181" t="s">
        <v>2849</v>
      </c>
      <c r="F1913" s="181" t="s">
        <v>304</v>
      </c>
      <c r="G1913" s="181" t="s">
        <v>1508</v>
      </c>
      <c r="H1913" s="181" t="s">
        <v>7</v>
      </c>
      <c r="I1913" s="181" t="s">
        <v>301</v>
      </c>
      <c r="J1913" s="181">
        <v>41280</v>
      </c>
      <c r="K1913" s="181">
        <v>70</v>
      </c>
      <c r="L1913" s="181"/>
      <c r="M1913" s="181"/>
      <c r="N1913" s="596" t="s">
        <v>277</v>
      </c>
    </row>
    <row r="1914" spans="1:14" s="158" customFormat="1" ht="18" customHeight="1" x14ac:dyDescent="0.25">
      <c r="A1914" s="181">
        <v>81700</v>
      </c>
      <c r="B1914" s="701" t="s">
        <v>2850</v>
      </c>
      <c r="C1914" s="181" t="s">
        <v>301</v>
      </c>
      <c r="D1914" s="181" t="s">
        <v>2848</v>
      </c>
      <c r="E1914" s="181" t="s">
        <v>2079</v>
      </c>
      <c r="F1914" s="181" t="s">
        <v>304</v>
      </c>
      <c r="G1914" s="181" t="s">
        <v>1508</v>
      </c>
      <c r="H1914" s="181" t="s">
        <v>7</v>
      </c>
      <c r="I1914" s="181" t="s">
        <v>301</v>
      </c>
      <c r="J1914" s="181">
        <v>52140</v>
      </c>
      <c r="K1914" s="181">
        <v>78</v>
      </c>
      <c r="L1914" s="181"/>
      <c r="M1914" s="181"/>
      <c r="N1914" s="596" t="s">
        <v>277</v>
      </c>
    </row>
    <row r="1915" spans="1:14" s="158" customFormat="1" ht="18" customHeight="1" x14ac:dyDescent="0.25">
      <c r="A1915" s="181">
        <v>16912</v>
      </c>
      <c r="B1915" s="701" t="s">
        <v>2851</v>
      </c>
      <c r="C1915" s="181" t="s">
        <v>2852</v>
      </c>
      <c r="D1915" s="181" t="s">
        <v>2848</v>
      </c>
      <c r="E1915" s="181" t="s">
        <v>2079</v>
      </c>
      <c r="F1915" s="181" t="s">
        <v>304</v>
      </c>
      <c r="G1915" s="181" t="s">
        <v>1989</v>
      </c>
      <c r="H1915" s="181" t="s">
        <v>13</v>
      </c>
      <c r="I1915" s="181" t="s">
        <v>301</v>
      </c>
      <c r="J1915" s="181">
        <v>146080</v>
      </c>
      <c r="K1915" s="181">
        <v>23</v>
      </c>
      <c r="L1915" s="181"/>
      <c r="M1915" s="181"/>
      <c r="N1915" s="596" t="s">
        <v>277</v>
      </c>
    </row>
    <row r="1916" spans="1:14" s="158" customFormat="1" ht="18" customHeight="1" x14ac:dyDescent="0.25">
      <c r="A1916" s="181">
        <v>2619</v>
      </c>
      <c r="B1916" s="701" t="s">
        <v>11292</v>
      </c>
      <c r="C1916" s="181" t="s">
        <v>301</v>
      </c>
      <c r="D1916" s="181" t="s">
        <v>2848</v>
      </c>
      <c r="E1916" s="181" t="s">
        <v>11293</v>
      </c>
      <c r="F1916" s="181" t="s">
        <v>304</v>
      </c>
      <c r="G1916" s="181" t="s">
        <v>1508</v>
      </c>
      <c r="H1916" s="181" t="s">
        <v>7</v>
      </c>
      <c r="I1916" s="181" t="s">
        <v>568</v>
      </c>
      <c r="J1916" s="181">
        <v>41280</v>
      </c>
      <c r="K1916" s="181">
        <v>48</v>
      </c>
      <c r="L1916" s="181"/>
      <c r="M1916" s="181"/>
      <c r="N1916" s="596" t="s">
        <v>277</v>
      </c>
    </row>
    <row r="1917" spans="1:14" s="158" customFormat="1" ht="18" customHeight="1" x14ac:dyDescent="0.25">
      <c r="A1917" s="181">
        <v>21198</v>
      </c>
      <c r="B1917" s="701" t="s">
        <v>16677</v>
      </c>
      <c r="C1917" s="181" t="s">
        <v>301</v>
      </c>
      <c r="D1917" s="181" t="s">
        <v>1311</v>
      </c>
      <c r="E1917" s="181" t="s">
        <v>2225</v>
      </c>
      <c r="F1917" s="181" t="s">
        <v>577</v>
      </c>
      <c r="G1917" s="181" t="s">
        <v>1328</v>
      </c>
      <c r="H1917" s="181" t="s">
        <v>7</v>
      </c>
      <c r="I1917" s="181" t="s">
        <v>1334</v>
      </c>
      <c r="J1917" s="181">
        <v>41330</v>
      </c>
      <c r="K1917" s="181">
        <v>76</v>
      </c>
      <c r="L1917" s="181"/>
      <c r="M1917" s="181"/>
      <c r="N1917" s="596" t="s">
        <v>277</v>
      </c>
    </row>
    <row r="1918" spans="1:14" s="158" customFormat="1" ht="18" customHeight="1" x14ac:dyDescent="0.25">
      <c r="A1918" s="181">
        <v>63009</v>
      </c>
      <c r="B1918" s="701" t="s">
        <v>18079</v>
      </c>
      <c r="C1918" s="181" t="s">
        <v>18080</v>
      </c>
      <c r="D1918" s="181" t="s">
        <v>1311</v>
      </c>
      <c r="E1918" s="181" t="s">
        <v>2853</v>
      </c>
      <c r="F1918" s="181" t="s">
        <v>577</v>
      </c>
      <c r="G1918" s="181" t="s">
        <v>139</v>
      </c>
      <c r="H1918" s="181" t="s">
        <v>5</v>
      </c>
      <c r="I1918" s="181" t="s">
        <v>18081</v>
      </c>
      <c r="J1918" s="181">
        <v>75684</v>
      </c>
      <c r="K1918" s="181">
        <v>130</v>
      </c>
      <c r="L1918" s="181"/>
      <c r="M1918" s="181"/>
      <c r="N1918" s="596" t="s">
        <v>277</v>
      </c>
    </row>
    <row r="1919" spans="1:14" s="158" customFormat="1" ht="18" customHeight="1" x14ac:dyDescent="0.25">
      <c r="A1919" s="181">
        <v>7674</v>
      </c>
      <c r="B1919" s="701" t="s">
        <v>2855</v>
      </c>
      <c r="C1919" s="181" t="s">
        <v>301</v>
      </c>
      <c r="D1919" s="181" t="s">
        <v>1311</v>
      </c>
      <c r="E1919" s="181" t="s">
        <v>2853</v>
      </c>
      <c r="F1919" s="181" t="s">
        <v>577</v>
      </c>
      <c r="G1919" s="181" t="s">
        <v>139</v>
      </c>
      <c r="H1919" s="181" t="s">
        <v>5</v>
      </c>
      <c r="I1919" s="181" t="s">
        <v>2854</v>
      </c>
      <c r="J1919" s="181">
        <v>114638</v>
      </c>
      <c r="K1919" s="181">
        <v>2</v>
      </c>
      <c r="L1919" s="181"/>
      <c r="M1919" s="181"/>
      <c r="N1919" s="596" t="s">
        <v>277</v>
      </c>
    </row>
    <row r="1920" spans="1:14" s="158" customFormat="1" ht="18" customHeight="1" x14ac:dyDescent="0.25">
      <c r="A1920" s="181">
        <v>109610</v>
      </c>
      <c r="B1920" s="701" t="s">
        <v>16678</v>
      </c>
      <c r="C1920" s="181" t="s">
        <v>301</v>
      </c>
      <c r="D1920" s="181" t="s">
        <v>1311</v>
      </c>
      <c r="E1920" s="181" t="s">
        <v>2853</v>
      </c>
      <c r="F1920" s="181" t="s">
        <v>577</v>
      </c>
      <c r="G1920" s="181" t="s">
        <v>1328</v>
      </c>
      <c r="H1920" s="181" t="s">
        <v>7</v>
      </c>
      <c r="I1920" s="181" t="s">
        <v>2854</v>
      </c>
      <c r="J1920" s="181">
        <v>44580</v>
      </c>
      <c r="K1920" s="181">
        <v>55</v>
      </c>
      <c r="L1920" s="181"/>
      <c r="M1920" s="181"/>
      <c r="N1920" s="596" t="s">
        <v>277</v>
      </c>
    </row>
    <row r="1921" spans="1:14" s="158" customFormat="1" ht="18" customHeight="1" x14ac:dyDescent="0.25">
      <c r="A1921" s="181">
        <v>62960</v>
      </c>
      <c r="B1921" s="701" t="s">
        <v>11206</v>
      </c>
      <c r="C1921" s="181" t="s">
        <v>11207</v>
      </c>
      <c r="D1921" s="181" t="s">
        <v>1311</v>
      </c>
      <c r="E1921" s="181" t="s">
        <v>1910</v>
      </c>
      <c r="F1921" s="181" t="s">
        <v>577</v>
      </c>
      <c r="G1921" s="181" t="s">
        <v>139</v>
      </c>
      <c r="H1921" s="181" t="s">
        <v>5</v>
      </c>
      <c r="I1921" s="181" t="s">
        <v>301</v>
      </c>
      <c r="J1921" s="181">
        <v>106970</v>
      </c>
      <c r="K1921" s="181">
        <v>7</v>
      </c>
      <c r="L1921" s="181"/>
      <c r="M1921" s="181"/>
      <c r="N1921" s="596" t="s">
        <v>277</v>
      </c>
    </row>
    <row r="1922" spans="1:14" s="158" customFormat="1" ht="18" customHeight="1" x14ac:dyDescent="0.25">
      <c r="A1922" s="181">
        <v>4188</v>
      </c>
      <c r="B1922" s="701" t="s">
        <v>15035</v>
      </c>
      <c r="C1922" s="181" t="s">
        <v>15036</v>
      </c>
      <c r="D1922" s="181" t="s">
        <v>1311</v>
      </c>
      <c r="E1922" s="181" t="s">
        <v>1910</v>
      </c>
      <c r="F1922" s="181" t="s">
        <v>577</v>
      </c>
      <c r="G1922" s="181" t="s">
        <v>1328</v>
      </c>
      <c r="H1922" s="181" t="s">
        <v>7</v>
      </c>
      <c r="I1922" s="181" t="s">
        <v>1334</v>
      </c>
      <c r="J1922" s="181">
        <v>47260</v>
      </c>
      <c r="K1922" s="181">
        <v>35</v>
      </c>
      <c r="L1922" s="181"/>
      <c r="M1922" s="181"/>
      <c r="N1922" s="596" t="s">
        <v>277</v>
      </c>
    </row>
    <row r="1923" spans="1:14" s="158" customFormat="1" ht="18" customHeight="1" x14ac:dyDescent="0.25">
      <c r="A1923" s="181">
        <v>17533</v>
      </c>
      <c r="B1923" s="701" t="s">
        <v>2857</v>
      </c>
      <c r="C1923" s="181" t="s">
        <v>301</v>
      </c>
      <c r="D1923" s="181" t="s">
        <v>1311</v>
      </c>
      <c r="E1923" s="181" t="s">
        <v>2856</v>
      </c>
      <c r="F1923" s="181" t="s">
        <v>577</v>
      </c>
      <c r="G1923" s="181" t="s">
        <v>1328</v>
      </c>
      <c r="H1923" s="181" t="s">
        <v>7</v>
      </c>
      <c r="I1923" s="181" t="s">
        <v>1334</v>
      </c>
      <c r="J1923" s="181">
        <v>45920</v>
      </c>
      <c r="K1923" s="181">
        <v>83</v>
      </c>
      <c r="L1923" s="181"/>
      <c r="M1923" s="181"/>
      <c r="N1923" s="596" t="s">
        <v>277</v>
      </c>
    </row>
    <row r="1924" spans="1:14" s="158" customFormat="1" ht="18" customHeight="1" x14ac:dyDescent="0.25">
      <c r="A1924" s="181">
        <v>6537</v>
      </c>
      <c r="B1924" s="701" t="s">
        <v>18082</v>
      </c>
      <c r="C1924" s="181" t="s">
        <v>301</v>
      </c>
      <c r="D1924" s="181" t="s">
        <v>1311</v>
      </c>
      <c r="E1924" s="181" t="s">
        <v>2856</v>
      </c>
      <c r="F1924" s="181" t="s">
        <v>577</v>
      </c>
      <c r="G1924" s="181" t="s">
        <v>139</v>
      </c>
      <c r="H1924" s="181" t="s">
        <v>5</v>
      </c>
      <c r="I1924" s="181" t="s">
        <v>2316</v>
      </c>
      <c r="J1924" s="181">
        <v>146472</v>
      </c>
      <c r="K1924" s="181">
        <v>4</v>
      </c>
      <c r="L1924" s="181"/>
      <c r="M1924" s="181"/>
      <c r="N1924" s="596" t="s">
        <v>277</v>
      </c>
    </row>
    <row r="1925" spans="1:14" s="158" customFormat="1" ht="18" customHeight="1" x14ac:dyDescent="0.25">
      <c r="A1925" s="181">
        <v>7594</v>
      </c>
      <c r="B1925" s="701" t="s">
        <v>2859</v>
      </c>
      <c r="C1925" s="181" t="s">
        <v>301</v>
      </c>
      <c r="D1925" s="181" t="s">
        <v>1311</v>
      </c>
      <c r="E1925" s="181" t="s">
        <v>2062</v>
      </c>
      <c r="F1925" s="181" t="s">
        <v>577</v>
      </c>
      <c r="G1925" s="181" t="s">
        <v>139</v>
      </c>
      <c r="H1925" s="181" t="s">
        <v>5</v>
      </c>
      <c r="I1925" s="181" t="s">
        <v>2316</v>
      </c>
      <c r="J1925" s="181">
        <v>119390</v>
      </c>
      <c r="K1925" s="181">
        <v>2</v>
      </c>
      <c r="L1925" s="181"/>
      <c r="M1925" s="181"/>
      <c r="N1925" s="596" t="s">
        <v>277</v>
      </c>
    </row>
    <row r="1926" spans="1:14" s="158" customFormat="1" ht="18" customHeight="1" x14ac:dyDescent="0.25">
      <c r="A1926" s="181">
        <v>73040</v>
      </c>
      <c r="B1926" s="701" t="s">
        <v>14212</v>
      </c>
      <c r="C1926" s="181" t="s">
        <v>14213</v>
      </c>
      <c r="D1926" s="181" t="s">
        <v>1311</v>
      </c>
      <c r="E1926" s="181" t="s">
        <v>2062</v>
      </c>
      <c r="F1926" s="181" t="s">
        <v>577</v>
      </c>
      <c r="G1926" s="181" t="s">
        <v>139</v>
      </c>
      <c r="H1926" s="181" t="s">
        <v>5</v>
      </c>
      <c r="I1926" s="181" t="s">
        <v>2316</v>
      </c>
      <c r="J1926" s="181">
        <v>120268</v>
      </c>
      <c r="K1926" s="181">
        <v>5</v>
      </c>
      <c r="L1926" s="181"/>
      <c r="M1926" s="181"/>
      <c r="N1926" s="596" t="s">
        <v>277</v>
      </c>
    </row>
    <row r="1927" spans="1:14" s="158" customFormat="1" ht="18" customHeight="1" x14ac:dyDescent="0.25">
      <c r="A1927" s="181">
        <v>13898</v>
      </c>
      <c r="B1927" s="701" t="s">
        <v>16679</v>
      </c>
      <c r="C1927" s="181" t="s">
        <v>301</v>
      </c>
      <c r="D1927" s="181" t="s">
        <v>1311</v>
      </c>
      <c r="E1927" s="181" t="s">
        <v>2062</v>
      </c>
      <c r="F1927" s="181" t="s">
        <v>577</v>
      </c>
      <c r="G1927" s="181" t="s">
        <v>1328</v>
      </c>
      <c r="H1927" s="181" t="s">
        <v>7</v>
      </c>
      <c r="I1927" s="181" t="s">
        <v>2860</v>
      </c>
      <c r="J1927" s="181">
        <v>48960</v>
      </c>
      <c r="K1927" s="181">
        <v>93</v>
      </c>
      <c r="L1927" s="181"/>
      <c r="M1927" s="181"/>
      <c r="N1927" s="596" t="s">
        <v>277</v>
      </c>
    </row>
    <row r="1928" spans="1:14" s="158" customFormat="1" ht="18" customHeight="1" x14ac:dyDescent="0.25">
      <c r="A1928" s="181">
        <v>8331</v>
      </c>
      <c r="B1928" s="701" t="s">
        <v>14214</v>
      </c>
      <c r="C1928" s="181" t="s">
        <v>14215</v>
      </c>
      <c r="D1928" s="181" t="s">
        <v>1311</v>
      </c>
      <c r="E1928" s="181" t="s">
        <v>1956</v>
      </c>
      <c r="F1928" s="181" t="s">
        <v>577</v>
      </c>
      <c r="G1928" s="181" t="s">
        <v>139</v>
      </c>
      <c r="H1928" s="181" t="s">
        <v>5</v>
      </c>
      <c r="I1928" s="181" t="s">
        <v>14216</v>
      </c>
      <c r="J1928" s="181">
        <v>86748</v>
      </c>
      <c r="K1928" s="181">
        <v>6</v>
      </c>
      <c r="L1928" s="181"/>
      <c r="M1928" s="181"/>
      <c r="N1928" s="596" t="s">
        <v>277</v>
      </c>
    </row>
    <row r="1929" spans="1:14" s="158" customFormat="1" ht="18" customHeight="1" x14ac:dyDescent="0.25">
      <c r="A1929" s="181">
        <v>17526</v>
      </c>
      <c r="B1929" s="701" t="s">
        <v>15037</v>
      </c>
      <c r="C1929" s="181" t="s">
        <v>301</v>
      </c>
      <c r="D1929" s="181" t="s">
        <v>1311</v>
      </c>
      <c r="E1929" s="181" t="s">
        <v>1956</v>
      </c>
      <c r="F1929" s="181" t="s">
        <v>577</v>
      </c>
      <c r="G1929" s="181" t="s">
        <v>1328</v>
      </c>
      <c r="H1929" s="181" t="s">
        <v>7</v>
      </c>
      <c r="I1929" s="181" t="s">
        <v>1334</v>
      </c>
      <c r="J1929" s="181">
        <v>46850</v>
      </c>
      <c r="K1929" s="181">
        <v>94</v>
      </c>
      <c r="L1929" s="181"/>
      <c r="M1929" s="181"/>
      <c r="N1929" s="596" t="s">
        <v>277</v>
      </c>
    </row>
    <row r="1930" spans="1:14" s="158" customFormat="1" ht="18" customHeight="1" x14ac:dyDescent="0.25">
      <c r="A1930" s="181">
        <v>62923</v>
      </c>
      <c r="B1930" s="701" t="s">
        <v>18083</v>
      </c>
      <c r="C1930" s="181" t="s">
        <v>18084</v>
      </c>
      <c r="D1930" s="181" t="s">
        <v>1311</v>
      </c>
      <c r="E1930" s="181" t="s">
        <v>1956</v>
      </c>
      <c r="F1930" s="181" t="s">
        <v>577</v>
      </c>
      <c r="G1930" s="181" t="s">
        <v>139</v>
      </c>
      <c r="H1930" s="181" t="s">
        <v>5</v>
      </c>
      <c r="I1930" s="181" t="s">
        <v>301</v>
      </c>
      <c r="J1930" s="181">
        <v>118600</v>
      </c>
      <c r="K1930" s="181">
        <v>1</v>
      </c>
      <c r="L1930" s="181"/>
      <c r="M1930" s="181"/>
      <c r="N1930" s="596" t="s">
        <v>277</v>
      </c>
    </row>
    <row r="1931" spans="1:14" s="158" customFormat="1" ht="18" customHeight="1" x14ac:dyDescent="0.25">
      <c r="A1931" s="181">
        <v>14106</v>
      </c>
      <c r="B1931" s="701" t="s">
        <v>2861</v>
      </c>
      <c r="C1931" s="181" t="s">
        <v>301</v>
      </c>
      <c r="D1931" s="181" t="s">
        <v>1311</v>
      </c>
      <c r="E1931" s="181" t="s">
        <v>2862</v>
      </c>
      <c r="F1931" s="181" t="s">
        <v>577</v>
      </c>
      <c r="G1931" s="181" t="s">
        <v>139</v>
      </c>
      <c r="H1931" s="181" t="s">
        <v>5</v>
      </c>
      <c r="I1931" s="181" t="s">
        <v>2863</v>
      </c>
      <c r="J1931" s="181">
        <v>147460</v>
      </c>
      <c r="K1931" s="181">
        <v>2</v>
      </c>
      <c r="L1931" s="181"/>
      <c r="M1931" s="181"/>
      <c r="N1931" s="596" t="s">
        <v>277</v>
      </c>
    </row>
    <row r="1932" spans="1:14" s="158" customFormat="1" ht="18" customHeight="1" x14ac:dyDescent="0.25">
      <c r="A1932" s="181">
        <v>21185</v>
      </c>
      <c r="B1932" s="701" t="s">
        <v>2864</v>
      </c>
      <c r="C1932" s="181" t="s">
        <v>2865</v>
      </c>
      <c r="D1932" s="181" t="s">
        <v>1311</v>
      </c>
      <c r="E1932" s="181" t="s">
        <v>2862</v>
      </c>
      <c r="F1932" s="181" t="s">
        <v>577</v>
      </c>
      <c r="G1932" s="181" t="s">
        <v>1328</v>
      </c>
      <c r="H1932" s="181" t="s">
        <v>7</v>
      </c>
      <c r="I1932" s="181" t="s">
        <v>2863</v>
      </c>
      <c r="J1932" s="181">
        <v>53340</v>
      </c>
      <c r="K1932" s="181">
        <v>52</v>
      </c>
      <c r="L1932" s="181"/>
      <c r="M1932" s="181"/>
      <c r="N1932" s="596" t="s">
        <v>277</v>
      </c>
    </row>
    <row r="1933" spans="1:14" s="158" customFormat="1" ht="18" customHeight="1" x14ac:dyDescent="0.25">
      <c r="A1933" s="181">
        <v>24316</v>
      </c>
      <c r="B1933" s="701" t="s">
        <v>2866</v>
      </c>
      <c r="C1933" s="181" t="s">
        <v>301</v>
      </c>
      <c r="D1933" s="181" t="s">
        <v>1311</v>
      </c>
      <c r="E1933" s="181" t="s">
        <v>2862</v>
      </c>
      <c r="F1933" s="181" t="s">
        <v>577</v>
      </c>
      <c r="G1933" s="181" t="s">
        <v>139</v>
      </c>
      <c r="H1933" s="181" t="s">
        <v>5</v>
      </c>
      <c r="I1933" s="181" t="s">
        <v>2867</v>
      </c>
      <c r="J1933" s="181">
        <v>121780</v>
      </c>
      <c r="K1933" s="181">
        <v>2</v>
      </c>
      <c r="L1933" s="181"/>
      <c r="M1933" s="181"/>
      <c r="N1933" s="596" t="s">
        <v>277</v>
      </c>
    </row>
    <row r="1934" spans="1:14" s="158" customFormat="1" ht="18" customHeight="1" x14ac:dyDescent="0.25">
      <c r="A1934" s="181">
        <v>25252</v>
      </c>
      <c r="B1934" s="701" t="s">
        <v>13190</v>
      </c>
      <c r="C1934" s="181" t="s">
        <v>13191</v>
      </c>
      <c r="D1934" s="181" t="s">
        <v>1311</v>
      </c>
      <c r="E1934" s="181" t="s">
        <v>2868</v>
      </c>
      <c r="F1934" s="181" t="s">
        <v>577</v>
      </c>
      <c r="G1934" s="181" t="s">
        <v>139</v>
      </c>
      <c r="H1934" s="181" t="s">
        <v>5</v>
      </c>
      <c r="I1934" s="181" t="s">
        <v>2869</v>
      </c>
      <c r="J1934" s="181">
        <v>136684</v>
      </c>
      <c r="K1934" s="181">
        <v>1</v>
      </c>
      <c r="L1934" s="181"/>
      <c r="M1934" s="181"/>
      <c r="N1934" s="596" t="s">
        <v>277</v>
      </c>
    </row>
    <row r="1935" spans="1:14" s="158" customFormat="1" ht="18" customHeight="1" x14ac:dyDescent="0.25">
      <c r="A1935" s="181">
        <v>6614</v>
      </c>
      <c r="B1935" s="701" t="s">
        <v>14217</v>
      </c>
      <c r="C1935" s="181" t="s">
        <v>301</v>
      </c>
      <c r="D1935" s="181" t="s">
        <v>1311</v>
      </c>
      <c r="E1935" s="181" t="s">
        <v>2868</v>
      </c>
      <c r="F1935" s="181" t="s">
        <v>577</v>
      </c>
      <c r="G1935" s="181" t="s">
        <v>139</v>
      </c>
      <c r="H1935" s="181" t="s">
        <v>5</v>
      </c>
      <c r="I1935" s="181" t="s">
        <v>2869</v>
      </c>
      <c r="J1935" s="181">
        <v>157192</v>
      </c>
      <c r="K1935" s="181">
        <v>4</v>
      </c>
      <c r="L1935" s="181"/>
      <c r="M1935" s="181"/>
      <c r="N1935" s="596" t="s">
        <v>277</v>
      </c>
    </row>
    <row r="1936" spans="1:14" s="158" customFormat="1" ht="18" customHeight="1" x14ac:dyDescent="0.25">
      <c r="A1936" s="181">
        <v>11536</v>
      </c>
      <c r="B1936" s="701" t="s">
        <v>15038</v>
      </c>
      <c r="C1936" s="181" t="s">
        <v>301</v>
      </c>
      <c r="D1936" s="181" t="s">
        <v>1311</v>
      </c>
      <c r="E1936" s="181" t="s">
        <v>2868</v>
      </c>
      <c r="F1936" s="181" t="s">
        <v>577</v>
      </c>
      <c r="G1936" s="181" t="s">
        <v>1313</v>
      </c>
      <c r="H1936" s="181" t="s">
        <v>7</v>
      </c>
      <c r="I1936" s="181" t="s">
        <v>2869</v>
      </c>
      <c r="J1936" s="181">
        <v>59700</v>
      </c>
      <c r="K1936" s="181">
        <v>67</v>
      </c>
      <c r="L1936" s="181"/>
      <c r="M1936" s="181"/>
      <c r="N1936" s="596" t="s">
        <v>277</v>
      </c>
    </row>
    <row r="1937" spans="1:14" s="158" customFormat="1" ht="18" customHeight="1" x14ac:dyDescent="0.25">
      <c r="A1937" s="181">
        <v>4192</v>
      </c>
      <c r="B1937" s="701" t="s">
        <v>18085</v>
      </c>
      <c r="C1937" s="181" t="s">
        <v>18086</v>
      </c>
      <c r="D1937" s="181" t="s">
        <v>1311</v>
      </c>
      <c r="E1937" s="181" t="s">
        <v>2870</v>
      </c>
      <c r="F1937" s="181" t="s">
        <v>577</v>
      </c>
      <c r="G1937" s="181" t="s">
        <v>139</v>
      </c>
      <c r="H1937" s="181" t="s">
        <v>5</v>
      </c>
      <c r="I1937" s="181" t="s">
        <v>2871</v>
      </c>
      <c r="J1937" s="181">
        <v>144162</v>
      </c>
      <c r="K1937" s="181">
        <v>10</v>
      </c>
      <c r="L1937" s="181"/>
      <c r="M1937" s="181"/>
      <c r="N1937" s="596" t="s">
        <v>277</v>
      </c>
    </row>
    <row r="1938" spans="1:14" s="158" customFormat="1" ht="18" customHeight="1" x14ac:dyDescent="0.25">
      <c r="A1938" s="181">
        <v>13665</v>
      </c>
      <c r="B1938" s="701" t="s">
        <v>2872</v>
      </c>
      <c r="C1938" s="181" t="s">
        <v>301</v>
      </c>
      <c r="D1938" s="181" t="s">
        <v>1311</v>
      </c>
      <c r="E1938" s="181" t="s">
        <v>2870</v>
      </c>
      <c r="F1938" s="181" t="s">
        <v>304</v>
      </c>
      <c r="G1938" s="181" t="s">
        <v>1313</v>
      </c>
      <c r="H1938" s="181" t="s">
        <v>7</v>
      </c>
      <c r="I1938" s="181" t="s">
        <v>2871</v>
      </c>
      <c r="J1938" s="181">
        <v>54670</v>
      </c>
      <c r="K1938" s="181">
        <v>74</v>
      </c>
      <c r="L1938" s="181"/>
      <c r="M1938" s="181"/>
      <c r="N1938" s="596" t="s">
        <v>277</v>
      </c>
    </row>
    <row r="1939" spans="1:14" s="158" customFormat="1" ht="18" customHeight="1" x14ac:dyDescent="0.25">
      <c r="A1939" s="181">
        <v>17763</v>
      </c>
      <c r="B1939" s="701" t="s">
        <v>18087</v>
      </c>
      <c r="C1939" s="181" t="s">
        <v>301</v>
      </c>
      <c r="D1939" s="181" t="s">
        <v>1311</v>
      </c>
      <c r="E1939" s="181" t="s">
        <v>2870</v>
      </c>
      <c r="F1939" s="181" t="s">
        <v>577</v>
      </c>
      <c r="G1939" s="181" t="s">
        <v>139</v>
      </c>
      <c r="H1939" s="181" t="s">
        <v>5</v>
      </c>
      <c r="I1939" s="181" t="s">
        <v>2871</v>
      </c>
      <c r="J1939" s="181">
        <v>108694</v>
      </c>
      <c r="K1939" s="181">
        <v>3</v>
      </c>
      <c r="L1939" s="181"/>
      <c r="M1939" s="181"/>
      <c r="N1939" s="596" t="s">
        <v>277</v>
      </c>
    </row>
    <row r="1940" spans="1:14" s="158" customFormat="1" ht="18" customHeight="1" x14ac:dyDescent="0.25">
      <c r="A1940" s="181">
        <v>2011</v>
      </c>
      <c r="B1940" s="701" t="s">
        <v>16680</v>
      </c>
      <c r="C1940" s="181" t="s">
        <v>301</v>
      </c>
      <c r="D1940" s="181" t="s">
        <v>1311</v>
      </c>
      <c r="E1940" s="181" t="s">
        <v>16681</v>
      </c>
      <c r="F1940" s="181" t="s">
        <v>304</v>
      </c>
      <c r="G1940" s="181" t="s">
        <v>1313</v>
      </c>
      <c r="H1940" s="181" t="s">
        <v>7</v>
      </c>
      <c r="I1940" s="181" t="s">
        <v>301</v>
      </c>
      <c r="J1940" s="181">
        <v>60530</v>
      </c>
      <c r="K1940" s="181">
        <v>99</v>
      </c>
      <c r="L1940" s="181"/>
      <c r="M1940" s="181"/>
      <c r="N1940" s="596" t="s">
        <v>277</v>
      </c>
    </row>
    <row r="1941" spans="1:14" s="158" customFormat="1" ht="18" customHeight="1" x14ac:dyDescent="0.25">
      <c r="A1941" s="181">
        <v>5111</v>
      </c>
      <c r="B1941" s="701" t="s">
        <v>18088</v>
      </c>
      <c r="C1941" s="181" t="s">
        <v>301</v>
      </c>
      <c r="D1941" s="181" t="s">
        <v>1311</v>
      </c>
      <c r="E1941" s="181" t="s">
        <v>16681</v>
      </c>
      <c r="F1941" s="181" t="s">
        <v>577</v>
      </c>
      <c r="G1941" s="181" t="s">
        <v>139</v>
      </c>
      <c r="H1941" s="181" t="s">
        <v>5</v>
      </c>
      <c r="I1941" s="181" t="s">
        <v>301</v>
      </c>
      <c r="J1941" s="181">
        <v>170280</v>
      </c>
      <c r="K1941" s="181">
        <v>1</v>
      </c>
      <c r="L1941" s="181"/>
      <c r="M1941" s="181"/>
      <c r="N1941" s="596" t="s">
        <v>277</v>
      </c>
    </row>
    <row r="1942" spans="1:14" s="158" customFormat="1" ht="18" customHeight="1" x14ac:dyDescent="0.25">
      <c r="A1942" s="181">
        <v>24302</v>
      </c>
      <c r="B1942" s="701" t="s">
        <v>15039</v>
      </c>
      <c r="C1942" s="181" t="s">
        <v>15040</v>
      </c>
      <c r="D1942" s="181" t="s">
        <v>1311</v>
      </c>
      <c r="E1942" s="181" t="s">
        <v>1973</v>
      </c>
      <c r="F1942" s="181" t="s">
        <v>577</v>
      </c>
      <c r="G1942" s="181" t="s">
        <v>139</v>
      </c>
      <c r="H1942" s="181" t="s">
        <v>5</v>
      </c>
      <c r="I1942" s="181" t="s">
        <v>2316</v>
      </c>
      <c r="J1942" s="181">
        <v>92274</v>
      </c>
      <c r="K1942" s="181">
        <v>7</v>
      </c>
      <c r="L1942" s="181"/>
      <c r="M1942" s="181"/>
      <c r="N1942" s="596" t="s">
        <v>277</v>
      </c>
    </row>
    <row r="1943" spans="1:14" s="158" customFormat="1" ht="18" customHeight="1" x14ac:dyDescent="0.25">
      <c r="A1943" s="181">
        <v>6309</v>
      </c>
      <c r="B1943" s="701" t="s">
        <v>13192</v>
      </c>
      <c r="C1943" s="181" t="s">
        <v>301</v>
      </c>
      <c r="D1943" s="181" t="s">
        <v>1311</v>
      </c>
      <c r="E1943" s="181" t="s">
        <v>1973</v>
      </c>
      <c r="F1943" s="181" t="s">
        <v>577</v>
      </c>
      <c r="G1943" s="181" t="s">
        <v>139</v>
      </c>
      <c r="H1943" s="181" t="s">
        <v>5</v>
      </c>
      <c r="I1943" s="181" t="s">
        <v>1906</v>
      </c>
      <c r="J1943" s="181">
        <v>137398</v>
      </c>
      <c r="K1943" s="181">
        <v>3</v>
      </c>
      <c r="L1943" s="181"/>
      <c r="M1943" s="181"/>
      <c r="N1943" s="596" t="s">
        <v>277</v>
      </c>
    </row>
    <row r="1944" spans="1:14" s="158" customFormat="1" ht="18" customHeight="1" x14ac:dyDescent="0.25">
      <c r="A1944" s="181">
        <v>11535</v>
      </c>
      <c r="B1944" s="701" t="s">
        <v>16682</v>
      </c>
      <c r="C1944" s="181" t="s">
        <v>301</v>
      </c>
      <c r="D1944" s="181" t="s">
        <v>1311</v>
      </c>
      <c r="E1944" s="181" t="s">
        <v>1973</v>
      </c>
      <c r="F1944" s="181" t="s">
        <v>577</v>
      </c>
      <c r="G1944" s="181" t="s">
        <v>1313</v>
      </c>
      <c r="H1944" s="181" t="s">
        <v>7</v>
      </c>
      <c r="I1944" s="181" t="s">
        <v>14871</v>
      </c>
      <c r="J1944" s="181">
        <v>51590</v>
      </c>
      <c r="K1944" s="181">
        <v>53</v>
      </c>
      <c r="L1944" s="181"/>
      <c r="M1944" s="181"/>
      <c r="N1944" s="596" t="s">
        <v>277</v>
      </c>
    </row>
    <row r="1945" spans="1:14" s="158" customFormat="1" ht="18" customHeight="1" x14ac:dyDescent="0.25">
      <c r="A1945" s="181">
        <v>17531</v>
      </c>
      <c r="B1945" s="701" t="s">
        <v>14218</v>
      </c>
      <c r="C1945" s="181" t="s">
        <v>14219</v>
      </c>
      <c r="D1945" s="181" t="s">
        <v>1311</v>
      </c>
      <c r="E1945" s="181" t="s">
        <v>2594</v>
      </c>
      <c r="F1945" s="181" t="s">
        <v>577</v>
      </c>
      <c r="G1945" s="181" t="s">
        <v>139</v>
      </c>
      <c r="H1945" s="181" t="s">
        <v>5</v>
      </c>
      <c r="I1945" s="181" t="s">
        <v>14220</v>
      </c>
      <c r="J1945" s="181">
        <v>202058</v>
      </c>
      <c r="K1945" s="181">
        <v>14</v>
      </c>
      <c r="L1945" s="181"/>
      <c r="M1945" s="181"/>
      <c r="N1945" s="596" t="s">
        <v>277</v>
      </c>
    </row>
    <row r="1946" spans="1:14" s="158" customFormat="1" ht="18" customHeight="1" x14ac:dyDescent="0.25">
      <c r="A1946" s="181">
        <v>16055</v>
      </c>
      <c r="B1946" s="701" t="s">
        <v>16683</v>
      </c>
      <c r="C1946" s="181" t="s">
        <v>16684</v>
      </c>
      <c r="D1946" s="181" t="s">
        <v>1311</v>
      </c>
      <c r="E1946" s="181" t="s">
        <v>2594</v>
      </c>
      <c r="F1946" s="181" t="s">
        <v>304</v>
      </c>
      <c r="G1946" s="181" t="s">
        <v>1313</v>
      </c>
      <c r="H1946" s="181" t="s">
        <v>7</v>
      </c>
      <c r="I1946" s="181" t="s">
        <v>16685</v>
      </c>
      <c r="J1946" s="181">
        <v>47670</v>
      </c>
      <c r="K1946" s="181">
        <v>109</v>
      </c>
      <c r="L1946" s="181"/>
      <c r="M1946" s="181"/>
      <c r="N1946" s="596" t="s">
        <v>277</v>
      </c>
    </row>
    <row r="1947" spans="1:14" s="158" customFormat="1" ht="18" customHeight="1" x14ac:dyDescent="0.25">
      <c r="A1947" s="181">
        <v>26522</v>
      </c>
      <c r="B1947" s="701" t="s">
        <v>2873</v>
      </c>
      <c r="C1947" s="181" t="s">
        <v>2874</v>
      </c>
      <c r="D1947" s="181" t="s">
        <v>1311</v>
      </c>
      <c r="E1947" s="181" t="s">
        <v>2490</v>
      </c>
      <c r="F1947" s="181" t="s">
        <v>577</v>
      </c>
      <c r="G1947" s="181" t="s">
        <v>1313</v>
      </c>
      <c r="H1947" s="181" t="s">
        <v>7</v>
      </c>
      <c r="I1947" s="181" t="s">
        <v>2130</v>
      </c>
      <c r="J1947" s="181">
        <v>46740</v>
      </c>
      <c r="K1947" s="181">
        <v>176</v>
      </c>
      <c r="L1947" s="181"/>
      <c r="M1947" s="181"/>
      <c r="N1947" s="596" t="s">
        <v>277</v>
      </c>
    </row>
    <row r="1948" spans="1:14" s="158" customFormat="1" ht="18" customHeight="1" x14ac:dyDescent="0.25">
      <c r="A1948" s="181">
        <v>29560</v>
      </c>
      <c r="B1948" s="701" t="s">
        <v>18089</v>
      </c>
      <c r="C1948" s="181" t="s">
        <v>301</v>
      </c>
      <c r="D1948" s="181" t="s">
        <v>1311</v>
      </c>
      <c r="E1948" s="181" t="s">
        <v>2490</v>
      </c>
      <c r="F1948" s="181" t="s">
        <v>577</v>
      </c>
      <c r="G1948" s="181" t="s">
        <v>139</v>
      </c>
      <c r="H1948" s="181" t="s">
        <v>5</v>
      </c>
      <c r="I1948" s="181" t="s">
        <v>2130</v>
      </c>
      <c r="J1948" s="181">
        <v>168042</v>
      </c>
      <c r="K1948" s="181">
        <v>1</v>
      </c>
      <c r="L1948" s="181"/>
      <c r="M1948" s="181"/>
      <c r="N1948" s="596" t="s">
        <v>277</v>
      </c>
    </row>
    <row r="1949" spans="1:14" s="158" customFormat="1" ht="18" customHeight="1" x14ac:dyDescent="0.25">
      <c r="A1949" s="181">
        <v>10400</v>
      </c>
      <c r="B1949" s="701" t="s">
        <v>2875</v>
      </c>
      <c r="C1949" s="181" t="s">
        <v>2876</v>
      </c>
      <c r="D1949" s="181" t="s">
        <v>1311</v>
      </c>
      <c r="E1949" s="181" t="s">
        <v>2877</v>
      </c>
      <c r="F1949" s="181" t="s">
        <v>577</v>
      </c>
      <c r="G1949" s="181" t="s">
        <v>1313</v>
      </c>
      <c r="H1949" s="181" t="s">
        <v>7</v>
      </c>
      <c r="I1949" s="181" t="s">
        <v>2878</v>
      </c>
      <c r="J1949" s="181">
        <v>61180</v>
      </c>
      <c r="K1949" s="181">
        <v>101</v>
      </c>
      <c r="L1949" s="181"/>
      <c r="M1949" s="181"/>
      <c r="N1949" s="596" t="s">
        <v>277</v>
      </c>
    </row>
    <row r="1950" spans="1:14" s="158" customFormat="1" ht="18" customHeight="1" x14ac:dyDescent="0.25">
      <c r="A1950" s="181">
        <v>26159</v>
      </c>
      <c r="B1950" s="701" t="s">
        <v>15041</v>
      </c>
      <c r="C1950" s="181" t="s">
        <v>301</v>
      </c>
      <c r="D1950" s="181" t="s">
        <v>1311</v>
      </c>
      <c r="E1950" s="181" t="s">
        <v>2877</v>
      </c>
      <c r="F1950" s="181" t="s">
        <v>577</v>
      </c>
      <c r="G1950" s="181" t="s">
        <v>139</v>
      </c>
      <c r="H1950" s="181" t="s">
        <v>5</v>
      </c>
      <c r="I1950" s="181" t="s">
        <v>301</v>
      </c>
      <c r="J1950" s="181">
        <v>134650</v>
      </c>
      <c r="K1950" s="181">
        <v>1</v>
      </c>
      <c r="L1950" s="181"/>
      <c r="M1950" s="181"/>
      <c r="N1950" s="596" t="s">
        <v>277</v>
      </c>
    </row>
    <row r="1951" spans="1:14" s="158" customFormat="1" ht="18" customHeight="1" x14ac:dyDescent="0.25">
      <c r="A1951" s="181">
        <v>630</v>
      </c>
      <c r="B1951" s="701" t="s">
        <v>18090</v>
      </c>
      <c r="C1951" s="181" t="s">
        <v>301</v>
      </c>
      <c r="D1951" s="181" t="s">
        <v>1311</v>
      </c>
      <c r="E1951" s="181" t="s">
        <v>2879</v>
      </c>
      <c r="F1951" s="181" t="s">
        <v>577</v>
      </c>
      <c r="G1951" s="181" t="s">
        <v>139</v>
      </c>
      <c r="H1951" s="181" t="s">
        <v>5</v>
      </c>
      <c r="I1951" s="181" t="s">
        <v>18091</v>
      </c>
      <c r="J1951" s="181">
        <v>127870</v>
      </c>
      <c r="K1951" s="181">
        <v>10</v>
      </c>
      <c r="L1951" s="181"/>
      <c r="M1951" s="181"/>
      <c r="N1951" s="596" t="s">
        <v>277</v>
      </c>
    </row>
    <row r="1952" spans="1:14" s="158" customFormat="1" ht="18" customHeight="1" x14ac:dyDescent="0.25">
      <c r="A1952" s="181">
        <v>17992</v>
      </c>
      <c r="B1952" s="701" t="s">
        <v>15042</v>
      </c>
      <c r="C1952" s="181" t="s">
        <v>301</v>
      </c>
      <c r="D1952" s="181" t="s">
        <v>1311</v>
      </c>
      <c r="E1952" s="181" t="s">
        <v>2879</v>
      </c>
      <c r="F1952" s="181" t="s">
        <v>577</v>
      </c>
      <c r="G1952" s="181" t="s">
        <v>139</v>
      </c>
      <c r="H1952" s="181" t="s">
        <v>5</v>
      </c>
      <c r="I1952" s="181" t="s">
        <v>15043</v>
      </c>
      <c r="J1952" s="181">
        <v>166924</v>
      </c>
      <c r="K1952" s="181">
        <v>7</v>
      </c>
      <c r="L1952" s="181"/>
      <c r="M1952" s="181"/>
      <c r="N1952" s="596" t="s">
        <v>277</v>
      </c>
    </row>
    <row r="1953" spans="1:14" s="158" customFormat="1" ht="18" customHeight="1" x14ac:dyDescent="0.25">
      <c r="A1953" s="181">
        <v>46499</v>
      </c>
      <c r="B1953" s="701" t="s">
        <v>15044</v>
      </c>
      <c r="C1953" s="181" t="s">
        <v>15045</v>
      </c>
      <c r="D1953" s="181" t="s">
        <v>1311</v>
      </c>
      <c r="E1953" s="181" t="s">
        <v>2879</v>
      </c>
      <c r="F1953" s="181" t="s">
        <v>304</v>
      </c>
      <c r="G1953" s="181" t="s">
        <v>1313</v>
      </c>
      <c r="H1953" s="181" t="s">
        <v>7</v>
      </c>
      <c r="I1953" s="181" t="s">
        <v>15046</v>
      </c>
      <c r="J1953" s="181">
        <v>62600</v>
      </c>
      <c r="K1953" s="181">
        <v>66</v>
      </c>
      <c r="L1953" s="181"/>
      <c r="M1953" s="181"/>
      <c r="N1953" s="596" t="s">
        <v>277</v>
      </c>
    </row>
    <row r="1954" spans="1:14" s="158" customFormat="1" ht="18" customHeight="1" x14ac:dyDescent="0.25">
      <c r="A1954" s="181">
        <v>17072</v>
      </c>
      <c r="B1954" s="701" t="s">
        <v>2881</v>
      </c>
      <c r="C1954" s="181" t="s">
        <v>301</v>
      </c>
      <c r="D1954" s="181" t="s">
        <v>1311</v>
      </c>
      <c r="E1954" s="181" t="s">
        <v>2880</v>
      </c>
      <c r="F1954" s="181" t="s">
        <v>577</v>
      </c>
      <c r="G1954" s="181" t="s">
        <v>139</v>
      </c>
      <c r="H1954" s="181" t="s">
        <v>5</v>
      </c>
      <c r="I1954" s="181" t="s">
        <v>301</v>
      </c>
      <c r="J1954" s="181">
        <v>178770</v>
      </c>
      <c r="K1954" s="181">
        <v>3</v>
      </c>
      <c r="L1954" s="181"/>
      <c r="M1954" s="181"/>
      <c r="N1954" s="596" t="s">
        <v>277</v>
      </c>
    </row>
    <row r="1955" spans="1:14" s="158" customFormat="1" ht="18" customHeight="1" x14ac:dyDescent="0.25">
      <c r="A1955" s="181">
        <v>21188</v>
      </c>
      <c r="B1955" s="701" t="s">
        <v>15047</v>
      </c>
      <c r="C1955" s="181" t="s">
        <v>301</v>
      </c>
      <c r="D1955" s="181" t="s">
        <v>1311</v>
      </c>
      <c r="E1955" s="181" t="s">
        <v>2880</v>
      </c>
      <c r="F1955" s="181" t="s">
        <v>577</v>
      </c>
      <c r="G1955" s="181" t="s">
        <v>1328</v>
      </c>
      <c r="H1955" s="181" t="s">
        <v>7</v>
      </c>
      <c r="I1955" s="181" t="s">
        <v>301</v>
      </c>
      <c r="J1955" s="181">
        <v>51350</v>
      </c>
      <c r="K1955" s="181">
        <v>44</v>
      </c>
      <c r="L1955" s="181"/>
      <c r="M1955" s="181"/>
      <c r="N1955" s="596" t="s">
        <v>277</v>
      </c>
    </row>
    <row r="1956" spans="1:14" s="158" customFormat="1" ht="18" customHeight="1" x14ac:dyDescent="0.25">
      <c r="A1956" s="181">
        <v>6355</v>
      </c>
      <c r="B1956" s="701" t="s">
        <v>2882</v>
      </c>
      <c r="C1956" s="181" t="s">
        <v>301</v>
      </c>
      <c r="D1956" s="181" t="s">
        <v>1311</v>
      </c>
      <c r="E1956" s="181" t="s">
        <v>2883</v>
      </c>
      <c r="F1956" s="181" t="s">
        <v>577</v>
      </c>
      <c r="G1956" s="181" t="s">
        <v>139</v>
      </c>
      <c r="H1956" s="181" t="s">
        <v>5</v>
      </c>
      <c r="I1956" s="181" t="s">
        <v>2884</v>
      </c>
      <c r="J1956" s="181">
        <v>156460</v>
      </c>
      <c r="K1956" s="181">
        <v>4</v>
      </c>
      <c r="L1956" s="181"/>
      <c r="M1956" s="181"/>
      <c r="N1956" s="596" t="s">
        <v>277</v>
      </c>
    </row>
    <row r="1957" spans="1:14" s="158" customFormat="1" ht="18" customHeight="1" x14ac:dyDescent="0.25">
      <c r="A1957" s="181">
        <v>24642</v>
      </c>
      <c r="B1957" s="701" t="s">
        <v>15048</v>
      </c>
      <c r="C1957" s="181" t="s">
        <v>15049</v>
      </c>
      <c r="D1957" s="181" t="s">
        <v>1311</v>
      </c>
      <c r="E1957" s="181" t="s">
        <v>2883</v>
      </c>
      <c r="F1957" s="181" t="s">
        <v>577</v>
      </c>
      <c r="G1957" s="181" t="s">
        <v>1313</v>
      </c>
      <c r="H1957" s="181" t="s">
        <v>7</v>
      </c>
      <c r="I1957" s="181" t="s">
        <v>15050</v>
      </c>
      <c r="J1957" s="181">
        <v>54770</v>
      </c>
      <c r="K1957" s="181">
        <v>72</v>
      </c>
      <c r="L1957" s="181"/>
      <c r="M1957" s="181"/>
      <c r="N1957" s="596" t="s">
        <v>277</v>
      </c>
    </row>
    <row r="1958" spans="1:14" s="158" customFormat="1" ht="18" customHeight="1" x14ac:dyDescent="0.25">
      <c r="A1958" s="181">
        <v>29322</v>
      </c>
      <c r="B1958" s="701" t="s">
        <v>16686</v>
      </c>
      <c r="C1958" s="181" t="s">
        <v>16687</v>
      </c>
      <c r="D1958" s="181" t="s">
        <v>1311</v>
      </c>
      <c r="E1958" s="181" t="s">
        <v>16688</v>
      </c>
      <c r="F1958" s="181" t="s">
        <v>577</v>
      </c>
      <c r="G1958" s="181" t="s">
        <v>1313</v>
      </c>
      <c r="H1958" s="181" t="s">
        <v>7</v>
      </c>
      <c r="I1958" s="181" t="s">
        <v>301</v>
      </c>
      <c r="J1958" s="181">
        <v>61450</v>
      </c>
      <c r="K1958" s="181">
        <v>81</v>
      </c>
      <c r="L1958" s="181"/>
      <c r="M1958" s="181"/>
      <c r="N1958" s="596" t="s">
        <v>277</v>
      </c>
    </row>
    <row r="1959" spans="1:14" s="158" customFormat="1" ht="18" customHeight="1" x14ac:dyDescent="0.25">
      <c r="A1959" s="181">
        <v>24942</v>
      </c>
      <c r="B1959" s="701" t="s">
        <v>16689</v>
      </c>
      <c r="C1959" s="181" t="s">
        <v>16690</v>
      </c>
      <c r="D1959" s="181" t="s">
        <v>1311</v>
      </c>
      <c r="E1959" s="181" t="s">
        <v>16691</v>
      </c>
      <c r="F1959" s="181" t="s">
        <v>577</v>
      </c>
      <c r="G1959" s="181" t="s">
        <v>1313</v>
      </c>
      <c r="H1959" s="181" t="s">
        <v>7</v>
      </c>
      <c r="I1959" s="181" t="s">
        <v>16692</v>
      </c>
      <c r="J1959" s="181">
        <v>77640</v>
      </c>
      <c r="K1959" s="181">
        <v>72</v>
      </c>
      <c r="L1959" s="181"/>
      <c r="M1959" s="181"/>
      <c r="N1959" s="596" t="s">
        <v>277</v>
      </c>
    </row>
    <row r="1960" spans="1:14" s="158" customFormat="1" ht="18" customHeight="1" x14ac:dyDescent="0.25">
      <c r="A1960" s="181">
        <v>28063</v>
      </c>
      <c r="B1960" s="701" t="s">
        <v>18092</v>
      </c>
      <c r="C1960" s="181" t="s">
        <v>301</v>
      </c>
      <c r="D1960" s="181" t="s">
        <v>1311</v>
      </c>
      <c r="E1960" s="181" t="s">
        <v>16691</v>
      </c>
      <c r="F1960" s="181" t="s">
        <v>577</v>
      </c>
      <c r="G1960" s="181" t="s">
        <v>139</v>
      </c>
      <c r="H1960" s="181" t="s">
        <v>5</v>
      </c>
      <c r="I1960" s="181" t="s">
        <v>16692</v>
      </c>
      <c r="J1960" s="181">
        <v>263910</v>
      </c>
      <c r="K1960" s="181">
        <v>3</v>
      </c>
      <c r="L1960" s="181"/>
      <c r="M1960" s="181"/>
      <c r="N1960" s="596" t="s">
        <v>277</v>
      </c>
    </row>
    <row r="1961" spans="1:14" s="158" customFormat="1" ht="18" customHeight="1" x14ac:dyDescent="0.25">
      <c r="A1961" s="181">
        <v>10593</v>
      </c>
      <c r="B1961" s="701" t="s">
        <v>2885</v>
      </c>
      <c r="C1961" s="181" t="s">
        <v>2886</v>
      </c>
      <c r="D1961" s="181" t="s">
        <v>1311</v>
      </c>
      <c r="E1961" s="181" t="s">
        <v>2887</v>
      </c>
      <c r="F1961" s="181" t="s">
        <v>577</v>
      </c>
      <c r="G1961" s="181" t="s">
        <v>1313</v>
      </c>
      <c r="H1961" s="181" t="s">
        <v>7</v>
      </c>
      <c r="I1961" s="181" t="s">
        <v>2130</v>
      </c>
      <c r="J1961" s="181">
        <v>61890</v>
      </c>
      <c r="K1961" s="181">
        <v>84</v>
      </c>
      <c r="L1961" s="181"/>
      <c r="M1961" s="181"/>
      <c r="N1961" s="596" t="s">
        <v>277</v>
      </c>
    </row>
    <row r="1962" spans="1:14" s="158" customFormat="1" ht="18" customHeight="1" x14ac:dyDescent="0.25">
      <c r="A1962" s="181">
        <v>25892</v>
      </c>
      <c r="B1962" s="701" t="s">
        <v>2888</v>
      </c>
      <c r="C1962" s="181" t="s">
        <v>2889</v>
      </c>
      <c r="D1962" s="181" t="s">
        <v>1311</v>
      </c>
      <c r="E1962" s="181" t="s">
        <v>2890</v>
      </c>
      <c r="F1962" s="181" t="s">
        <v>577</v>
      </c>
      <c r="G1962" s="181" t="s">
        <v>1313</v>
      </c>
      <c r="H1962" s="181" t="s">
        <v>7</v>
      </c>
      <c r="I1962" s="181" t="s">
        <v>2891</v>
      </c>
      <c r="J1962" s="181">
        <v>53480</v>
      </c>
      <c r="K1962" s="181">
        <v>84</v>
      </c>
      <c r="L1962" s="181"/>
      <c r="M1962" s="181"/>
      <c r="N1962" s="596" t="s">
        <v>277</v>
      </c>
    </row>
    <row r="1963" spans="1:14" s="158" customFormat="1" ht="18" customHeight="1" x14ac:dyDescent="0.25">
      <c r="A1963" s="181">
        <v>12937</v>
      </c>
      <c r="B1963" s="701" t="s">
        <v>13193</v>
      </c>
      <c r="C1963" s="181" t="s">
        <v>13194</v>
      </c>
      <c r="D1963" s="181" t="s">
        <v>1311</v>
      </c>
      <c r="E1963" s="181" t="s">
        <v>13195</v>
      </c>
      <c r="F1963" s="181" t="s">
        <v>577</v>
      </c>
      <c r="G1963" s="181" t="s">
        <v>1313</v>
      </c>
      <c r="H1963" s="181" t="s">
        <v>7</v>
      </c>
      <c r="I1963" s="181" t="s">
        <v>301</v>
      </c>
      <c r="J1963" s="181">
        <v>61320</v>
      </c>
      <c r="K1963" s="181">
        <v>6</v>
      </c>
      <c r="L1963" s="181"/>
      <c r="M1963" s="181"/>
      <c r="N1963" s="596" t="s">
        <v>277</v>
      </c>
    </row>
    <row r="1964" spans="1:14" s="158" customFormat="1" ht="18" customHeight="1" x14ac:dyDescent="0.25">
      <c r="A1964" s="181">
        <v>29371</v>
      </c>
      <c r="B1964" s="701" t="s">
        <v>14221</v>
      </c>
      <c r="C1964" s="181" t="s">
        <v>301</v>
      </c>
      <c r="D1964" s="181" t="s">
        <v>1311</v>
      </c>
      <c r="E1964" s="181" t="s">
        <v>13195</v>
      </c>
      <c r="F1964" s="181" t="s">
        <v>577</v>
      </c>
      <c r="G1964" s="181" t="s">
        <v>139</v>
      </c>
      <c r="H1964" s="181" t="s">
        <v>5</v>
      </c>
      <c r="I1964" s="181" t="s">
        <v>301</v>
      </c>
      <c r="J1964" s="181">
        <v>199190</v>
      </c>
      <c r="K1964" s="181">
        <v>1</v>
      </c>
      <c r="L1964" s="181"/>
      <c r="M1964" s="181"/>
      <c r="N1964" s="596" t="s">
        <v>277</v>
      </c>
    </row>
    <row r="1965" spans="1:14" s="158" customFormat="1" ht="18" customHeight="1" x14ac:dyDescent="0.25">
      <c r="A1965" s="181">
        <v>25890</v>
      </c>
      <c r="B1965" s="701" t="s">
        <v>2892</v>
      </c>
      <c r="C1965" s="181" t="s">
        <v>2893</v>
      </c>
      <c r="D1965" s="181" t="s">
        <v>1311</v>
      </c>
      <c r="E1965" s="181" t="s">
        <v>2894</v>
      </c>
      <c r="F1965" s="181" t="s">
        <v>577</v>
      </c>
      <c r="G1965" s="181" t="s">
        <v>1313</v>
      </c>
      <c r="H1965" s="181" t="s">
        <v>7</v>
      </c>
      <c r="I1965" s="181" t="s">
        <v>2130</v>
      </c>
      <c r="J1965" s="181">
        <v>53570</v>
      </c>
      <c r="K1965" s="181">
        <v>139</v>
      </c>
      <c r="L1965" s="181"/>
      <c r="M1965" s="181"/>
      <c r="N1965" s="596" t="s">
        <v>277</v>
      </c>
    </row>
    <row r="1966" spans="1:14" s="158" customFormat="1" ht="18" customHeight="1" x14ac:dyDescent="0.25">
      <c r="A1966" s="181">
        <v>29109</v>
      </c>
      <c r="B1966" s="701" t="s">
        <v>15051</v>
      </c>
      <c r="C1966" s="181" t="s">
        <v>301</v>
      </c>
      <c r="D1966" s="181" t="s">
        <v>1311</v>
      </c>
      <c r="E1966" s="181" t="s">
        <v>2894</v>
      </c>
      <c r="F1966" s="181" t="s">
        <v>577</v>
      </c>
      <c r="G1966" s="181" t="s">
        <v>139</v>
      </c>
      <c r="H1966" s="181" t="s">
        <v>5</v>
      </c>
      <c r="I1966" s="181" t="s">
        <v>15052</v>
      </c>
      <c r="J1966" s="181">
        <v>145150</v>
      </c>
      <c r="K1966" s="181">
        <v>4</v>
      </c>
      <c r="L1966" s="181"/>
      <c r="M1966" s="181"/>
      <c r="N1966" s="596" t="s">
        <v>277</v>
      </c>
    </row>
    <row r="1967" spans="1:14" s="158" customFormat="1" ht="18" customHeight="1" x14ac:dyDescent="0.25">
      <c r="A1967" s="181">
        <v>29323</v>
      </c>
      <c r="B1967" s="701" t="s">
        <v>2895</v>
      </c>
      <c r="C1967" s="181" t="s">
        <v>2896</v>
      </c>
      <c r="D1967" s="181" t="s">
        <v>1338</v>
      </c>
      <c r="E1967" s="181" t="s">
        <v>2897</v>
      </c>
      <c r="F1967" s="181" t="s">
        <v>577</v>
      </c>
      <c r="G1967" s="181" t="s">
        <v>1313</v>
      </c>
      <c r="H1967" s="181" t="s">
        <v>7</v>
      </c>
      <c r="I1967" s="181" t="s">
        <v>2898</v>
      </c>
      <c r="J1967" s="181">
        <v>40280</v>
      </c>
      <c r="K1967" s="181">
        <v>89</v>
      </c>
      <c r="L1967" s="181"/>
      <c r="M1967" s="181"/>
      <c r="N1967" s="596" t="s">
        <v>277</v>
      </c>
    </row>
    <row r="1968" spans="1:14" s="158" customFormat="1" ht="18" customHeight="1" x14ac:dyDescent="0.25">
      <c r="A1968" s="181">
        <v>29370</v>
      </c>
      <c r="B1968" s="701" t="s">
        <v>14222</v>
      </c>
      <c r="C1968" s="181" t="s">
        <v>14223</v>
      </c>
      <c r="D1968" s="181" t="s">
        <v>1338</v>
      </c>
      <c r="E1968" s="181" t="s">
        <v>2897</v>
      </c>
      <c r="F1968" s="181" t="s">
        <v>577</v>
      </c>
      <c r="G1968" s="181" t="s">
        <v>139</v>
      </c>
      <c r="H1968" s="181" t="s">
        <v>5</v>
      </c>
      <c r="I1968" s="181" t="s">
        <v>301</v>
      </c>
      <c r="J1968" s="181">
        <v>188510</v>
      </c>
      <c r="K1968" s="181">
        <v>2</v>
      </c>
      <c r="L1968" s="181"/>
      <c r="M1968" s="181"/>
      <c r="N1968" s="596" t="s">
        <v>277</v>
      </c>
    </row>
    <row r="1969" spans="1:14" s="158" customFormat="1" ht="18" customHeight="1" x14ac:dyDescent="0.25">
      <c r="A1969" s="181">
        <v>29325</v>
      </c>
      <c r="B1969" s="701" t="s">
        <v>2899</v>
      </c>
      <c r="C1969" s="181" t="s">
        <v>2900</v>
      </c>
      <c r="D1969" s="181" t="s">
        <v>1338</v>
      </c>
      <c r="E1969" s="181" t="s">
        <v>2901</v>
      </c>
      <c r="F1969" s="181" t="s">
        <v>577</v>
      </c>
      <c r="G1969" s="181" t="s">
        <v>1313</v>
      </c>
      <c r="H1969" s="181" t="s">
        <v>7</v>
      </c>
      <c r="I1969" s="181" t="s">
        <v>301</v>
      </c>
      <c r="J1969" s="181">
        <v>43620</v>
      </c>
      <c r="K1969" s="181">
        <v>41</v>
      </c>
      <c r="L1969" s="181"/>
      <c r="M1969" s="181"/>
      <c r="N1969" s="596" t="s">
        <v>277</v>
      </c>
    </row>
    <row r="1970" spans="1:14" s="158" customFormat="1" ht="18" customHeight="1" x14ac:dyDescent="0.25">
      <c r="A1970" s="181">
        <v>29372</v>
      </c>
      <c r="B1970" s="701" t="s">
        <v>18093</v>
      </c>
      <c r="C1970" s="181" t="s">
        <v>18094</v>
      </c>
      <c r="D1970" s="181" t="s">
        <v>1338</v>
      </c>
      <c r="E1970" s="181" t="s">
        <v>2901</v>
      </c>
      <c r="F1970" s="181" t="s">
        <v>577</v>
      </c>
      <c r="G1970" s="181" t="s">
        <v>139</v>
      </c>
      <c r="H1970" s="181" t="s">
        <v>5</v>
      </c>
      <c r="I1970" s="181" t="s">
        <v>301</v>
      </c>
      <c r="J1970" s="181">
        <v>137880</v>
      </c>
      <c r="K1970" s="181">
        <v>3</v>
      </c>
      <c r="L1970" s="181"/>
      <c r="M1970" s="181"/>
      <c r="N1970" s="596" t="s">
        <v>277</v>
      </c>
    </row>
    <row r="1971" spans="1:14" s="158" customFormat="1" ht="18" customHeight="1" x14ac:dyDescent="0.25">
      <c r="A1971" s="181">
        <v>29327</v>
      </c>
      <c r="B1971" s="701" t="s">
        <v>2902</v>
      </c>
      <c r="C1971" s="181" t="s">
        <v>2903</v>
      </c>
      <c r="D1971" s="181" t="s">
        <v>1338</v>
      </c>
      <c r="E1971" s="181" t="s">
        <v>2904</v>
      </c>
      <c r="F1971" s="181" t="s">
        <v>577</v>
      </c>
      <c r="G1971" s="181" t="s">
        <v>1313</v>
      </c>
      <c r="H1971" s="181" t="s">
        <v>7</v>
      </c>
      <c r="I1971" s="181" t="s">
        <v>301</v>
      </c>
      <c r="J1971" s="181">
        <v>52000</v>
      </c>
      <c r="K1971" s="181">
        <v>18</v>
      </c>
      <c r="L1971" s="181"/>
      <c r="M1971" s="181"/>
      <c r="N1971" s="596" t="s">
        <v>277</v>
      </c>
    </row>
    <row r="1972" spans="1:14" s="158" customFormat="1" ht="18" customHeight="1" x14ac:dyDescent="0.25">
      <c r="A1972" s="181">
        <v>29326</v>
      </c>
      <c r="B1972" s="701" t="s">
        <v>2905</v>
      </c>
      <c r="C1972" s="181" t="s">
        <v>2906</v>
      </c>
      <c r="D1972" s="181" t="s">
        <v>1338</v>
      </c>
      <c r="E1972" s="181" t="s">
        <v>2907</v>
      </c>
      <c r="F1972" s="181" t="s">
        <v>577</v>
      </c>
      <c r="G1972" s="181" t="s">
        <v>1313</v>
      </c>
      <c r="H1972" s="181" t="s">
        <v>7</v>
      </c>
      <c r="I1972" s="181" t="s">
        <v>301</v>
      </c>
      <c r="J1972" s="181">
        <v>44990</v>
      </c>
      <c r="K1972" s="181">
        <v>39</v>
      </c>
      <c r="L1972" s="181"/>
      <c r="M1972" s="181"/>
      <c r="N1972" s="596" t="s">
        <v>277</v>
      </c>
    </row>
    <row r="1973" spans="1:14" s="158" customFormat="1" ht="18" customHeight="1" x14ac:dyDescent="0.25">
      <c r="A1973" s="181">
        <v>46521</v>
      </c>
      <c r="B1973" s="701" t="s">
        <v>2908</v>
      </c>
      <c r="C1973" s="181" t="s">
        <v>2909</v>
      </c>
      <c r="D1973" s="181" t="s">
        <v>1338</v>
      </c>
      <c r="E1973" s="181" t="s">
        <v>1895</v>
      </c>
      <c r="F1973" s="181" t="s">
        <v>577</v>
      </c>
      <c r="G1973" s="181" t="s">
        <v>1328</v>
      </c>
      <c r="H1973" s="181" t="s">
        <v>7</v>
      </c>
      <c r="I1973" s="181" t="s">
        <v>1334</v>
      </c>
      <c r="J1973" s="181">
        <v>39970</v>
      </c>
      <c r="K1973" s="181">
        <v>12</v>
      </c>
      <c r="L1973" s="181"/>
      <c r="M1973" s="181"/>
      <c r="N1973" s="596" t="s">
        <v>277</v>
      </c>
    </row>
    <row r="1974" spans="1:14" s="158" customFormat="1" ht="18" customHeight="1" x14ac:dyDescent="0.25">
      <c r="A1974" s="181">
        <v>24429</v>
      </c>
      <c r="B1974" s="701" t="s">
        <v>11208</v>
      </c>
      <c r="C1974" s="181" t="s">
        <v>11209</v>
      </c>
      <c r="D1974" s="181" t="s">
        <v>1338</v>
      </c>
      <c r="E1974" s="181" t="s">
        <v>1895</v>
      </c>
      <c r="F1974" s="181" t="s">
        <v>577</v>
      </c>
      <c r="G1974" s="181" t="s">
        <v>139</v>
      </c>
      <c r="H1974" s="181" t="s">
        <v>5</v>
      </c>
      <c r="I1974" s="181" t="s">
        <v>301</v>
      </c>
      <c r="J1974" s="181">
        <v>95200</v>
      </c>
      <c r="K1974" s="181">
        <v>2</v>
      </c>
      <c r="L1974" s="181"/>
      <c r="M1974" s="181"/>
      <c r="N1974" s="596" t="s">
        <v>277</v>
      </c>
    </row>
    <row r="1975" spans="1:14" s="158" customFormat="1" ht="18" customHeight="1" x14ac:dyDescent="0.25">
      <c r="A1975" s="181">
        <v>10401</v>
      </c>
      <c r="B1975" s="701" t="s">
        <v>2910</v>
      </c>
      <c r="C1975" s="181" t="s">
        <v>2911</v>
      </c>
      <c r="D1975" s="181" t="s">
        <v>1338</v>
      </c>
      <c r="E1975" s="181" t="s">
        <v>2877</v>
      </c>
      <c r="F1975" s="181" t="s">
        <v>577</v>
      </c>
      <c r="G1975" s="181" t="s">
        <v>1313</v>
      </c>
      <c r="H1975" s="181" t="s">
        <v>7</v>
      </c>
      <c r="I1975" s="181" t="s">
        <v>301</v>
      </c>
      <c r="J1975" s="181">
        <v>36990</v>
      </c>
      <c r="K1975" s="181">
        <v>9</v>
      </c>
      <c r="L1975" s="181"/>
      <c r="M1975" s="181"/>
      <c r="N1975" s="596" t="s">
        <v>277</v>
      </c>
    </row>
    <row r="1976" spans="1:14" s="158" customFormat="1" ht="18" customHeight="1" x14ac:dyDescent="0.25">
      <c r="A1976" s="181">
        <v>26160</v>
      </c>
      <c r="B1976" s="701" t="s">
        <v>2912</v>
      </c>
      <c r="C1976" s="181" t="s">
        <v>301</v>
      </c>
      <c r="D1976" s="181" t="s">
        <v>1338</v>
      </c>
      <c r="E1976" s="181" t="s">
        <v>2877</v>
      </c>
      <c r="F1976" s="181" t="s">
        <v>577</v>
      </c>
      <c r="G1976" s="181" t="s">
        <v>139</v>
      </c>
      <c r="H1976" s="181" t="s">
        <v>5</v>
      </c>
      <c r="I1976" s="181" t="s">
        <v>2913</v>
      </c>
      <c r="J1976" s="181">
        <v>172800</v>
      </c>
      <c r="K1976" s="181">
        <v>4</v>
      </c>
      <c r="L1976" s="181"/>
      <c r="M1976" s="181"/>
      <c r="N1976" s="596" t="s">
        <v>277</v>
      </c>
    </row>
    <row r="1977" spans="1:14" s="158" customFormat="1" ht="18" customHeight="1" x14ac:dyDescent="0.25">
      <c r="A1977" s="181">
        <v>29102</v>
      </c>
      <c r="B1977" s="701" t="s">
        <v>2914</v>
      </c>
      <c r="C1977" s="181" t="s">
        <v>2915</v>
      </c>
      <c r="D1977" s="181" t="s">
        <v>1338</v>
      </c>
      <c r="E1977" s="181" t="s">
        <v>2916</v>
      </c>
      <c r="F1977" s="181" t="s">
        <v>577</v>
      </c>
      <c r="G1977" s="181" t="s">
        <v>1313</v>
      </c>
      <c r="H1977" s="181" t="s">
        <v>7</v>
      </c>
      <c r="I1977" s="181" t="s">
        <v>2027</v>
      </c>
      <c r="J1977" s="181">
        <v>48240</v>
      </c>
      <c r="K1977" s="181">
        <v>154</v>
      </c>
      <c r="L1977" s="181"/>
      <c r="M1977" s="181"/>
      <c r="N1977" s="596" t="s">
        <v>277</v>
      </c>
    </row>
    <row r="1978" spans="1:14" s="158" customFormat="1" ht="18" customHeight="1" x14ac:dyDescent="0.25">
      <c r="A1978" s="181">
        <v>25857</v>
      </c>
      <c r="B1978" s="701" t="s">
        <v>16693</v>
      </c>
      <c r="C1978" s="181" t="s">
        <v>16694</v>
      </c>
      <c r="D1978" s="181" t="s">
        <v>1338</v>
      </c>
      <c r="E1978" s="181" t="s">
        <v>2917</v>
      </c>
      <c r="F1978" s="181" t="s">
        <v>577</v>
      </c>
      <c r="G1978" s="181" t="s">
        <v>1313</v>
      </c>
      <c r="H1978" s="181" t="s">
        <v>7</v>
      </c>
      <c r="I1978" s="181" t="s">
        <v>16695</v>
      </c>
      <c r="J1978" s="181">
        <v>50060</v>
      </c>
      <c r="K1978" s="181">
        <v>86</v>
      </c>
      <c r="L1978" s="181"/>
      <c r="M1978" s="181"/>
      <c r="N1978" s="596" t="s">
        <v>277</v>
      </c>
    </row>
    <row r="1979" spans="1:14" s="158" customFormat="1" ht="18" customHeight="1" x14ac:dyDescent="0.25">
      <c r="A1979" s="181">
        <v>25998</v>
      </c>
      <c r="B1979" s="701" t="s">
        <v>2918</v>
      </c>
      <c r="C1979" s="181" t="s">
        <v>2919</v>
      </c>
      <c r="D1979" s="181" t="s">
        <v>1338</v>
      </c>
      <c r="E1979" s="181" t="s">
        <v>2917</v>
      </c>
      <c r="F1979" s="181" t="s">
        <v>577</v>
      </c>
      <c r="G1979" s="181" t="s">
        <v>1313</v>
      </c>
      <c r="H1979" s="181" t="s">
        <v>7</v>
      </c>
      <c r="I1979" s="181" t="s">
        <v>2920</v>
      </c>
      <c r="J1979" s="181">
        <v>48100</v>
      </c>
      <c r="K1979" s="181">
        <v>122</v>
      </c>
      <c r="L1979" s="181"/>
      <c r="M1979" s="181"/>
      <c r="N1979" s="596" t="s">
        <v>277</v>
      </c>
    </row>
    <row r="1980" spans="1:14" s="158" customFormat="1" ht="18" customHeight="1" x14ac:dyDescent="0.25">
      <c r="A1980" s="181">
        <v>14549</v>
      </c>
      <c r="B1980" s="701" t="s">
        <v>15053</v>
      </c>
      <c r="C1980" s="181" t="s">
        <v>15054</v>
      </c>
      <c r="D1980" s="181" t="s">
        <v>1338</v>
      </c>
      <c r="E1980" s="181" t="s">
        <v>2917</v>
      </c>
      <c r="F1980" s="181" t="s">
        <v>304</v>
      </c>
      <c r="G1980" s="181" t="s">
        <v>139</v>
      </c>
      <c r="H1980" s="181" t="s">
        <v>5</v>
      </c>
      <c r="I1980" s="181" t="s">
        <v>15055</v>
      </c>
      <c r="J1980" s="181">
        <v>147626</v>
      </c>
      <c r="K1980" s="181">
        <v>2</v>
      </c>
      <c r="L1980" s="181"/>
      <c r="M1980" s="181"/>
      <c r="N1980" s="596" t="s">
        <v>277</v>
      </c>
    </row>
    <row r="1981" spans="1:14" s="158" customFormat="1" ht="18" customHeight="1" x14ac:dyDescent="0.25">
      <c r="A1981" s="181">
        <v>24518</v>
      </c>
      <c r="B1981" s="701" t="s">
        <v>13196</v>
      </c>
      <c r="C1981" s="181" t="s">
        <v>13197</v>
      </c>
      <c r="D1981" s="181" t="s">
        <v>1338</v>
      </c>
      <c r="E1981" s="181" t="s">
        <v>13198</v>
      </c>
      <c r="F1981" s="181" t="s">
        <v>577</v>
      </c>
      <c r="G1981" s="181" t="s">
        <v>1313</v>
      </c>
      <c r="H1981" s="181" t="s">
        <v>7</v>
      </c>
      <c r="I1981" s="181" t="s">
        <v>13199</v>
      </c>
      <c r="J1981" s="181">
        <v>40150</v>
      </c>
      <c r="K1981" s="181">
        <v>79</v>
      </c>
      <c r="L1981" s="181"/>
      <c r="M1981" s="181"/>
      <c r="N1981" s="596" t="s">
        <v>277</v>
      </c>
    </row>
    <row r="1982" spans="1:14" s="158" customFormat="1" ht="18" customHeight="1" x14ac:dyDescent="0.25">
      <c r="A1982" s="181">
        <v>17071</v>
      </c>
      <c r="B1982" s="701" t="s">
        <v>2921</v>
      </c>
      <c r="C1982" s="181" t="s">
        <v>301</v>
      </c>
      <c r="D1982" s="181" t="s">
        <v>1338</v>
      </c>
      <c r="E1982" s="181" t="s">
        <v>1934</v>
      </c>
      <c r="F1982" s="181" t="s">
        <v>577</v>
      </c>
      <c r="G1982" s="181" t="s">
        <v>139</v>
      </c>
      <c r="H1982" s="181" t="s">
        <v>5</v>
      </c>
      <c r="I1982" s="181" t="s">
        <v>301</v>
      </c>
      <c r="J1982" s="181">
        <v>132270</v>
      </c>
      <c r="K1982" s="181">
        <v>4</v>
      </c>
      <c r="L1982" s="181"/>
      <c r="M1982" s="181"/>
      <c r="N1982" s="596" t="s">
        <v>277</v>
      </c>
    </row>
    <row r="1983" spans="1:14" s="158" customFormat="1" ht="18" customHeight="1" x14ac:dyDescent="0.25">
      <c r="A1983" s="181">
        <v>29101</v>
      </c>
      <c r="B1983" s="701" t="s">
        <v>2922</v>
      </c>
      <c r="C1983" s="181" t="s">
        <v>2923</v>
      </c>
      <c r="D1983" s="181" t="s">
        <v>1338</v>
      </c>
      <c r="E1983" s="181" t="s">
        <v>2924</v>
      </c>
      <c r="F1983" s="181" t="s">
        <v>577</v>
      </c>
      <c r="G1983" s="181" t="s">
        <v>1313</v>
      </c>
      <c r="H1983" s="181" t="s">
        <v>7</v>
      </c>
      <c r="I1983" s="181" t="s">
        <v>2925</v>
      </c>
      <c r="J1983" s="181">
        <v>45480</v>
      </c>
      <c r="K1983" s="181">
        <v>78</v>
      </c>
      <c r="L1983" s="181"/>
      <c r="M1983" s="181"/>
      <c r="N1983" s="596" t="s">
        <v>277</v>
      </c>
    </row>
    <row r="1984" spans="1:14" s="158" customFormat="1" ht="18" customHeight="1" x14ac:dyDescent="0.25">
      <c r="A1984" s="181">
        <v>10594</v>
      </c>
      <c r="B1984" s="701" t="s">
        <v>2926</v>
      </c>
      <c r="C1984" s="181" t="s">
        <v>2927</v>
      </c>
      <c r="D1984" s="181" t="s">
        <v>1338</v>
      </c>
      <c r="E1984" s="181" t="s">
        <v>2887</v>
      </c>
      <c r="F1984" s="181" t="s">
        <v>577</v>
      </c>
      <c r="G1984" s="181" t="s">
        <v>1313</v>
      </c>
      <c r="H1984" s="181" t="s">
        <v>7</v>
      </c>
      <c r="I1984" s="181" t="s">
        <v>2130</v>
      </c>
      <c r="J1984" s="181">
        <v>54730</v>
      </c>
      <c r="K1984" s="181">
        <v>109</v>
      </c>
      <c r="L1984" s="181"/>
      <c r="M1984" s="181"/>
      <c r="N1984" s="596" t="s">
        <v>277</v>
      </c>
    </row>
    <row r="1985" spans="1:14" s="158" customFormat="1" ht="18" customHeight="1" x14ac:dyDescent="0.25">
      <c r="A1985" s="181">
        <v>29110</v>
      </c>
      <c r="B1985" s="701" t="s">
        <v>16696</v>
      </c>
      <c r="C1985" s="181" t="s">
        <v>301</v>
      </c>
      <c r="D1985" s="181" t="s">
        <v>1338</v>
      </c>
      <c r="E1985" s="181" t="s">
        <v>16697</v>
      </c>
      <c r="F1985" s="181" t="s">
        <v>577</v>
      </c>
      <c r="G1985" s="181" t="s">
        <v>139</v>
      </c>
      <c r="H1985" s="181" t="s">
        <v>5</v>
      </c>
      <c r="I1985" s="181" t="s">
        <v>16698</v>
      </c>
      <c r="J1985" s="181">
        <v>107120</v>
      </c>
      <c r="K1985" s="181">
        <v>7</v>
      </c>
      <c r="L1985" s="181"/>
      <c r="M1985" s="181"/>
      <c r="N1985" s="596" t="s">
        <v>277</v>
      </c>
    </row>
    <row r="1986" spans="1:14" s="158" customFormat="1" ht="18" customHeight="1" x14ac:dyDescent="0.25">
      <c r="A1986" s="181">
        <v>2424</v>
      </c>
      <c r="B1986" s="701">
        <v>1440</v>
      </c>
      <c r="C1986" s="181" t="s">
        <v>301</v>
      </c>
      <c r="D1986" s="181" t="s">
        <v>2928</v>
      </c>
      <c r="E1986" s="181" t="s">
        <v>1888</v>
      </c>
      <c r="F1986" s="181" t="s">
        <v>304</v>
      </c>
      <c r="G1986" s="181" t="s">
        <v>309</v>
      </c>
      <c r="H1986" s="181" t="s">
        <v>5</v>
      </c>
      <c r="I1986" s="181" t="s">
        <v>301</v>
      </c>
      <c r="J1986" s="181">
        <v>2060</v>
      </c>
      <c r="K1986" s="181">
        <v>9</v>
      </c>
      <c r="L1986" s="181"/>
      <c r="M1986" s="181"/>
      <c r="N1986" s="596" t="s">
        <v>277</v>
      </c>
    </row>
    <row r="1987" spans="1:14" s="158" customFormat="1" ht="18" customHeight="1" x14ac:dyDescent="0.25">
      <c r="A1987" s="181">
        <v>11027</v>
      </c>
      <c r="B1987" s="701" t="s">
        <v>13200</v>
      </c>
      <c r="C1987" s="181" t="s">
        <v>301</v>
      </c>
      <c r="D1987" s="181" t="s">
        <v>2929</v>
      </c>
      <c r="E1987" s="181" t="s">
        <v>2294</v>
      </c>
      <c r="F1987" s="181" t="s">
        <v>304</v>
      </c>
      <c r="G1987" s="181" t="s">
        <v>13201</v>
      </c>
      <c r="H1987" s="181" t="s">
        <v>9</v>
      </c>
      <c r="I1987" s="181" t="s">
        <v>1442</v>
      </c>
      <c r="J1987" s="181">
        <v>39160</v>
      </c>
      <c r="K1987" s="181">
        <v>17</v>
      </c>
      <c r="L1987" s="181"/>
      <c r="M1987" s="181"/>
      <c r="N1987" s="596" t="s">
        <v>277</v>
      </c>
    </row>
    <row r="1988" spans="1:14" s="158" customFormat="1" ht="18" customHeight="1" x14ac:dyDescent="0.25">
      <c r="A1988" s="181">
        <v>4829</v>
      </c>
      <c r="B1988" s="701" t="s">
        <v>13202</v>
      </c>
      <c r="C1988" s="181" t="s">
        <v>301</v>
      </c>
      <c r="D1988" s="181" t="s">
        <v>2929</v>
      </c>
      <c r="E1988" s="181" t="s">
        <v>2297</v>
      </c>
      <c r="F1988" s="181" t="s">
        <v>304</v>
      </c>
      <c r="G1988" s="181" t="s">
        <v>13201</v>
      </c>
      <c r="H1988" s="181" t="s">
        <v>9</v>
      </c>
      <c r="I1988" s="181" t="s">
        <v>11606</v>
      </c>
      <c r="J1988" s="181">
        <v>38050</v>
      </c>
      <c r="K1988" s="181">
        <v>24</v>
      </c>
      <c r="L1988" s="181"/>
      <c r="M1988" s="181"/>
      <c r="N1988" s="596" t="s">
        <v>277</v>
      </c>
    </row>
    <row r="1989" spans="1:14" s="158" customFormat="1" ht="18" customHeight="1" x14ac:dyDescent="0.25">
      <c r="A1989" s="181">
        <v>9691</v>
      </c>
      <c r="B1989" s="701" t="s">
        <v>15056</v>
      </c>
      <c r="C1989" s="181" t="s">
        <v>301</v>
      </c>
      <c r="D1989" s="181" t="s">
        <v>2929</v>
      </c>
      <c r="E1989" s="181" t="s">
        <v>1910</v>
      </c>
      <c r="F1989" s="181" t="s">
        <v>304</v>
      </c>
      <c r="G1989" s="181" t="s">
        <v>2930</v>
      </c>
      <c r="H1989" s="181" t="s">
        <v>9</v>
      </c>
      <c r="I1989" s="181" t="s">
        <v>301</v>
      </c>
      <c r="J1989" s="181">
        <v>70310</v>
      </c>
      <c r="K1989" s="181">
        <v>32</v>
      </c>
      <c r="L1989" s="181"/>
      <c r="M1989" s="181"/>
      <c r="N1989" s="596" t="s">
        <v>277</v>
      </c>
    </row>
    <row r="1990" spans="1:14" s="158" customFormat="1" ht="18" customHeight="1" x14ac:dyDescent="0.25">
      <c r="A1990" s="181">
        <v>15525</v>
      </c>
      <c r="B1990" s="701" t="s">
        <v>2931</v>
      </c>
      <c r="C1990" s="181" t="s">
        <v>301</v>
      </c>
      <c r="D1990" s="181" t="s">
        <v>2929</v>
      </c>
      <c r="E1990" s="181" t="s">
        <v>2079</v>
      </c>
      <c r="F1990" s="181" t="s">
        <v>304</v>
      </c>
      <c r="G1990" s="181" t="s">
        <v>2930</v>
      </c>
      <c r="H1990" s="181" t="s">
        <v>9</v>
      </c>
      <c r="I1990" s="181" t="s">
        <v>301</v>
      </c>
      <c r="J1990" s="181">
        <v>23990</v>
      </c>
      <c r="K1990" s="181">
        <v>3</v>
      </c>
      <c r="L1990" s="181"/>
      <c r="M1990" s="181"/>
      <c r="N1990" s="596" t="s">
        <v>277</v>
      </c>
    </row>
    <row r="1991" spans="1:14" s="158" customFormat="1" ht="18" customHeight="1" x14ac:dyDescent="0.25">
      <c r="A1991" s="181">
        <v>2954</v>
      </c>
      <c r="B1991" s="701" t="s">
        <v>2932</v>
      </c>
      <c r="C1991" s="181" t="s">
        <v>301</v>
      </c>
      <c r="D1991" s="181" t="s">
        <v>2933</v>
      </c>
      <c r="E1991" s="181" t="s">
        <v>1888</v>
      </c>
      <c r="F1991" s="181" t="s">
        <v>304</v>
      </c>
      <c r="G1991" s="181" t="s">
        <v>2930</v>
      </c>
      <c r="H1991" s="181" t="s">
        <v>9</v>
      </c>
      <c r="I1991" s="181" t="s">
        <v>301</v>
      </c>
      <c r="J1991" s="181">
        <v>25290</v>
      </c>
      <c r="K1991" s="181">
        <v>3</v>
      </c>
      <c r="L1991" s="181"/>
      <c r="M1991" s="181"/>
      <c r="N1991" s="596" t="s">
        <v>277</v>
      </c>
    </row>
    <row r="1992" spans="1:14" s="158" customFormat="1" ht="18" customHeight="1" x14ac:dyDescent="0.25">
      <c r="A1992" s="181">
        <v>16380</v>
      </c>
      <c r="B1992" s="701">
        <v>16380</v>
      </c>
      <c r="C1992" s="181" t="s">
        <v>2934</v>
      </c>
      <c r="D1992" s="181" t="s">
        <v>2933</v>
      </c>
      <c r="E1992" s="181" t="s">
        <v>2935</v>
      </c>
      <c r="F1992" s="181" t="s">
        <v>304</v>
      </c>
      <c r="G1992" s="181" t="s">
        <v>2936</v>
      </c>
      <c r="H1992" s="181" t="s">
        <v>2313</v>
      </c>
      <c r="I1992" s="181" t="s">
        <v>301</v>
      </c>
      <c r="J1992" s="181">
        <v>16160</v>
      </c>
      <c r="K1992" s="181">
        <v>2</v>
      </c>
      <c r="L1992" s="181"/>
      <c r="M1992" s="181"/>
      <c r="N1992" s="596" t="s">
        <v>277</v>
      </c>
    </row>
    <row r="1993" spans="1:14" s="158" customFormat="1" ht="18" customHeight="1" x14ac:dyDescent="0.25">
      <c r="A1993" s="181">
        <v>5801</v>
      </c>
      <c r="B1993" s="701" t="s">
        <v>2937</v>
      </c>
      <c r="C1993" s="181" t="s">
        <v>301</v>
      </c>
      <c r="D1993" s="181" t="s">
        <v>2938</v>
      </c>
      <c r="E1993" s="181" t="s">
        <v>2294</v>
      </c>
      <c r="F1993" s="181" t="s">
        <v>304</v>
      </c>
      <c r="G1993" s="181" t="s">
        <v>2930</v>
      </c>
      <c r="H1993" s="181" t="s">
        <v>9</v>
      </c>
      <c r="I1993" s="181" t="s">
        <v>1442</v>
      </c>
      <c r="J1993" s="181">
        <v>50850</v>
      </c>
      <c r="K1993" s="181">
        <v>6</v>
      </c>
      <c r="L1993" s="181"/>
      <c r="M1993" s="181"/>
      <c r="N1993" s="596" t="s">
        <v>277</v>
      </c>
    </row>
    <row r="1994" spans="1:14" s="158" customFormat="1" ht="18" customHeight="1" x14ac:dyDescent="0.25">
      <c r="A1994" s="181">
        <v>46014</v>
      </c>
      <c r="B1994" s="701" t="s">
        <v>2939</v>
      </c>
      <c r="C1994" s="181" t="s">
        <v>301</v>
      </c>
      <c r="D1994" s="181" t="s">
        <v>2938</v>
      </c>
      <c r="E1994" s="181" t="s">
        <v>2079</v>
      </c>
      <c r="F1994" s="181" t="s">
        <v>304</v>
      </c>
      <c r="G1994" s="181" t="s">
        <v>2930</v>
      </c>
      <c r="H1994" s="181" t="s">
        <v>9</v>
      </c>
      <c r="I1994" s="181" t="s">
        <v>301</v>
      </c>
      <c r="J1994" s="181">
        <v>38630</v>
      </c>
      <c r="K1994" s="181">
        <v>4</v>
      </c>
      <c r="L1994" s="181"/>
      <c r="M1994" s="181"/>
      <c r="N1994" s="596" t="s">
        <v>277</v>
      </c>
    </row>
    <row r="1995" spans="1:14" s="158" customFormat="1" ht="18" customHeight="1" x14ac:dyDescent="0.25">
      <c r="A1995" s="181">
        <v>4040</v>
      </c>
      <c r="B1995" s="701">
        <v>277</v>
      </c>
      <c r="C1995" s="181" t="s">
        <v>16699</v>
      </c>
      <c r="D1995" s="181" t="s">
        <v>1344</v>
      </c>
      <c r="E1995" s="181" t="s">
        <v>16700</v>
      </c>
      <c r="F1995" s="181" t="s">
        <v>304</v>
      </c>
      <c r="G1995" s="181" t="s">
        <v>309</v>
      </c>
      <c r="H1995" s="181" t="s">
        <v>5</v>
      </c>
      <c r="I1995" s="181" t="s">
        <v>16701</v>
      </c>
      <c r="J1995" s="181">
        <v>7310</v>
      </c>
      <c r="K1995" s="181">
        <v>7</v>
      </c>
      <c r="L1995" s="181"/>
      <c r="M1995" s="181"/>
      <c r="N1995" s="596" t="s">
        <v>277</v>
      </c>
    </row>
    <row r="1996" spans="1:14" s="158" customFormat="1" ht="18" customHeight="1" x14ac:dyDescent="0.25">
      <c r="A1996" s="181">
        <v>64439</v>
      </c>
      <c r="B1996" s="701" t="s">
        <v>15057</v>
      </c>
      <c r="C1996" s="181" t="s">
        <v>15058</v>
      </c>
      <c r="D1996" s="181" t="s">
        <v>1344</v>
      </c>
      <c r="E1996" s="181" t="s">
        <v>15059</v>
      </c>
      <c r="F1996" s="181" t="s">
        <v>304</v>
      </c>
      <c r="G1996" s="181" t="s">
        <v>826</v>
      </c>
      <c r="H1996" s="181" t="s">
        <v>5</v>
      </c>
      <c r="I1996" s="181" t="s">
        <v>301</v>
      </c>
      <c r="J1996" s="181">
        <v>7650</v>
      </c>
      <c r="K1996" s="181">
        <v>3</v>
      </c>
      <c r="L1996" s="181"/>
      <c r="M1996" s="181"/>
      <c r="N1996" s="596" t="s">
        <v>277</v>
      </c>
    </row>
    <row r="1997" spans="1:14" s="158" customFormat="1" ht="18" customHeight="1" x14ac:dyDescent="0.25">
      <c r="A1997" s="181">
        <v>6795</v>
      </c>
      <c r="B1997" s="701">
        <v>100280</v>
      </c>
      <c r="C1997" s="181" t="s">
        <v>301</v>
      </c>
      <c r="D1997" s="181" t="s">
        <v>12201</v>
      </c>
      <c r="E1997" s="181" t="s">
        <v>15060</v>
      </c>
      <c r="F1997" s="181" t="s">
        <v>304</v>
      </c>
      <c r="G1997" s="181" t="s">
        <v>550</v>
      </c>
      <c r="H1997" s="181" t="s">
        <v>5</v>
      </c>
      <c r="I1997" s="181" t="s">
        <v>15061</v>
      </c>
      <c r="J1997" s="181">
        <v>42700</v>
      </c>
      <c r="K1997" s="181">
        <v>8</v>
      </c>
      <c r="L1997" s="181"/>
      <c r="M1997" s="181"/>
      <c r="N1997" s="596" t="s">
        <v>277</v>
      </c>
    </row>
    <row r="1998" spans="1:14" s="158" customFormat="1" ht="18" customHeight="1" x14ac:dyDescent="0.25">
      <c r="A1998" s="181">
        <v>20321</v>
      </c>
      <c r="B1998" s="701" t="s">
        <v>2940</v>
      </c>
      <c r="C1998" s="181" t="s">
        <v>2941</v>
      </c>
      <c r="D1998" s="181" t="s">
        <v>2942</v>
      </c>
      <c r="E1998" s="181" t="s">
        <v>2369</v>
      </c>
      <c r="F1998" s="181" t="s">
        <v>304</v>
      </c>
      <c r="G1998" s="181" t="s">
        <v>2370</v>
      </c>
      <c r="H1998" s="181" t="s">
        <v>13</v>
      </c>
      <c r="I1998" s="181" t="s">
        <v>2943</v>
      </c>
      <c r="J1998" s="181">
        <v>5910</v>
      </c>
      <c r="K1998" s="181">
        <v>108</v>
      </c>
      <c r="L1998" s="181"/>
      <c r="M1998" s="181"/>
      <c r="N1998" s="596" t="s">
        <v>277</v>
      </c>
    </row>
    <row r="1999" spans="1:14" s="158" customFormat="1" ht="18" customHeight="1" x14ac:dyDescent="0.25">
      <c r="A1999" s="181">
        <v>8718</v>
      </c>
      <c r="B1999" s="701" t="s">
        <v>13203</v>
      </c>
      <c r="C1999" s="181" t="s">
        <v>301</v>
      </c>
      <c r="D1999" s="181" t="s">
        <v>1355</v>
      </c>
      <c r="E1999" s="181" t="s">
        <v>1895</v>
      </c>
      <c r="F1999" s="181" t="s">
        <v>304</v>
      </c>
      <c r="G1999" s="181" t="s">
        <v>13204</v>
      </c>
      <c r="H1999" s="181" t="s">
        <v>9</v>
      </c>
      <c r="I1999" s="181" t="s">
        <v>301</v>
      </c>
      <c r="J1999" s="181">
        <v>158410</v>
      </c>
      <c r="K1999" s="181">
        <v>6</v>
      </c>
      <c r="L1999" s="181"/>
      <c r="M1999" s="181"/>
      <c r="N1999" s="596" t="s">
        <v>277</v>
      </c>
    </row>
    <row r="2000" spans="1:14" s="158" customFormat="1" ht="18" customHeight="1" x14ac:dyDescent="0.25">
      <c r="A2000" s="181">
        <v>1883</v>
      </c>
      <c r="B2000" s="701" t="s">
        <v>2944</v>
      </c>
      <c r="C2000" s="181" t="s">
        <v>301</v>
      </c>
      <c r="D2000" s="181" t="s">
        <v>1355</v>
      </c>
      <c r="E2000" s="181" t="s">
        <v>1906</v>
      </c>
      <c r="F2000" s="181" t="s">
        <v>304</v>
      </c>
      <c r="G2000" s="181" t="s">
        <v>13204</v>
      </c>
      <c r="H2000" s="181" t="s">
        <v>9</v>
      </c>
      <c r="I2000" s="181" t="s">
        <v>301</v>
      </c>
      <c r="J2000" s="181">
        <v>238720</v>
      </c>
      <c r="K2000" s="181">
        <v>33</v>
      </c>
      <c r="L2000" s="181"/>
      <c r="M2000" s="181"/>
      <c r="N2000" s="596" t="s">
        <v>277</v>
      </c>
    </row>
    <row r="2001" spans="1:14" s="158" customFormat="1" ht="18" customHeight="1" x14ac:dyDescent="0.25">
      <c r="A2001" s="181">
        <v>11699</v>
      </c>
      <c r="B2001" s="701" t="s">
        <v>16702</v>
      </c>
      <c r="C2001" s="181" t="s">
        <v>301</v>
      </c>
      <c r="D2001" s="181" t="s">
        <v>2945</v>
      </c>
      <c r="E2001" s="181" t="s">
        <v>1990</v>
      </c>
      <c r="F2001" s="181" t="s">
        <v>304</v>
      </c>
      <c r="G2001" s="181" t="s">
        <v>361</v>
      </c>
      <c r="H2001" s="181" t="s">
        <v>7</v>
      </c>
      <c r="I2001" s="181" t="s">
        <v>301</v>
      </c>
      <c r="J2001" s="181">
        <v>29130</v>
      </c>
      <c r="K2001" s="181">
        <v>26</v>
      </c>
      <c r="L2001" s="181"/>
      <c r="M2001" s="181"/>
      <c r="N2001" s="596" t="s">
        <v>277</v>
      </c>
    </row>
    <row r="2002" spans="1:14" s="158" customFormat="1" ht="18" customHeight="1" x14ac:dyDescent="0.25">
      <c r="A2002" s="181">
        <v>24932</v>
      </c>
      <c r="B2002" s="701" t="s">
        <v>16703</v>
      </c>
      <c r="C2002" s="181" t="s">
        <v>301</v>
      </c>
      <c r="D2002" s="181" t="s">
        <v>2945</v>
      </c>
      <c r="E2002" s="181" t="s">
        <v>2052</v>
      </c>
      <c r="F2002" s="181" t="s">
        <v>304</v>
      </c>
      <c r="G2002" s="181" t="s">
        <v>361</v>
      </c>
      <c r="H2002" s="181" t="s">
        <v>7</v>
      </c>
      <c r="I2002" s="181" t="s">
        <v>2946</v>
      </c>
      <c r="J2002" s="181">
        <v>44030</v>
      </c>
      <c r="K2002" s="181">
        <v>23</v>
      </c>
      <c r="L2002" s="181"/>
      <c r="M2002" s="181"/>
      <c r="N2002" s="596" t="s">
        <v>277</v>
      </c>
    </row>
    <row r="2003" spans="1:14" s="158" customFormat="1" ht="18" customHeight="1" x14ac:dyDescent="0.25">
      <c r="A2003" s="181">
        <v>19396</v>
      </c>
      <c r="B2003" s="701" t="s">
        <v>13205</v>
      </c>
      <c r="C2003" s="181" t="s">
        <v>13206</v>
      </c>
      <c r="D2003" s="181" t="s">
        <v>12920</v>
      </c>
      <c r="E2003" s="181" t="s">
        <v>1884</v>
      </c>
      <c r="F2003" s="181" t="s">
        <v>304</v>
      </c>
      <c r="G2003" s="181" t="s">
        <v>5404</v>
      </c>
      <c r="H2003" s="181" t="s">
        <v>7</v>
      </c>
      <c r="I2003" s="181" t="s">
        <v>301</v>
      </c>
      <c r="J2003" s="181">
        <v>125090</v>
      </c>
      <c r="K2003" s="181">
        <v>120</v>
      </c>
      <c r="L2003" s="181"/>
      <c r="M2003" s="181"/>
      <c r="N2003" s="596" t="s">
        <v>277</v>
      </c>
    </row>
    <row r="2004" spans="1:14" s="158" customFormat="1" ht="18" customHeight="1" x14ac:dyDescent="0.25">
      <c r="A2004" s="181">
        <v>19397</v>
      </c>
      <c r="B2004" s="701" t="s">
        <v>13207</v>
      </c>
      <c r="C2004" s="181" t="s">
        <v>13208</v>
      </c>
      <c r="D2004" s="181" t="s">
        <v>5403</v>
      </c>
      <c r="E2004" s="181" t="s">
        <v>1884</v>
      </c>
      <c r="F2004" s="181" t="s">
        <v>304</v>
      </c>
      <c r="G2004" s="181" t="s">
        <v>5404</v>
      </c>
      <c r="H2004" s="181" t="s">
        <v>7</v>
      </c>
      <c r="I2004" s="181" t="s">
        <v>301</v>
      </c>
      <c r="J2004" s="181">
        <v>125090</v>
      </c>
      <c r="K2004" s="181">
        <v>105</v>
      </c>
      <c r="L2004" s="181"/>
      <c r="M2004" s="181"/>
      <c r="N2004" s="596" t="s">
        <v>277</v>
      </c>
    </row>
    <row r="2005" spans="1:14" s="158" customFormat="1" ht="18" customHeight="1" x14ac:dyDescent="0.25">
      <c r="A2005" s="181">
        <v>3584</v>
      </c>
      <c r="B2005" s="701" t="s">
        <v>12470</v>
      </c>
      <c r="C2005" s="181" t="s">
        <v>12471</v>
      </c>
      <c r="D2005" s="181" t="s">
        <v>1358</v>
      </c>
      <c r="E2005" s="181" t="s">
        <v>12472</v>
      </c>
      <c r="F2005" s="181" t="s">
        <v>304</v>
      </c>
      <c r="G2005" s="181" t="s">
        <v>140</v>
      </c>
      <c r="H2005" s="181" t="s">
        <v>7</v>
      </c>
      <c r="I2005" s="181" t="s">
        <v>9118</v>
      </c>
      <c r="J2005" s="181">
        <v>159380</v>
      </c>
      <c r="K2005" s="181">
        <v>21</v>
      </c>
      <c r="L2005" s="181"/>
      <c r="M2005" s="181"/>
      <c r="N2005" s="596" t="s">
        <v>277</v>
      </c>
    </row>
    <row r="2006" spans="1:14" s="158" customFormat="1" ht="18" customHeight="1" x14ac:dyDescent="0.25">
      <c r="A2006" s="181">
        <v>72308</v>
      </c>
      <c r="B2006" s="701" t="s">
        <v>2947</v>
      </c>
      <c r="C2006" s="181" t="s">
        <v>2948</v>
      </c>
      <c r="D2006" s="181" t="s">
        <v>1358</v>
      </c>
      <c r="E2006" s="181" t="s">
        <v>1888</v>
      </c>
      <c r="F2006" s="181" t="s">
        <v>304</v>
      </c>
      <c r="G2006" s="181" t="s">
        <v>140</v>
      </c>
      <c r="H2006" s="181" t="s">
        <v>7</v>
      </c>
      <c r="I2006" s="181" t="s">
        <v>2949</v>
      </c>
      <c r="J2006" s="181">
        <v>90560</v>
      </c>
      <c r="K2006" s="181">
        <v>264</v>
      </c>
      <c r="L2006" s="181"/>
      <c r="M2006" s="181"/>
      <c r="N2006" s="596" t="s">
        <v>277</v>
      </c>
    </row>
    <row r="2007" spans="1:14" s="158" customFormat="1" ht="18" customHeight="1" x14ac:dyDescent="0.25">
      <c r="A2007" s="181">
        <v>19357</v>
      </c>
      <c r="B2007" s="701" t="s">
        <v>2950</v>
      </c>
      <c r="C2007" s="181" t="s">
        <v>2951</v>
      </c>
      <c r="D2007" s="181" t="s">
        <v>1358</v>
      </c>
      <c r="E2007" s="181" t="s">
        <v>2952</v>
      </c>
      <c r="F2007" s="181" t="s">
        <v>304</v>
      </c>
      <c r="G2007" s="181" t="s">
        <v>140</v>
      </c>
      <c r="H2007" s="181" t="s">
        <v>7</v>
      </c>
      <c r="I2007" s="181" t="s">
        <v>1366</v>
      </c>
      <c r="J2007" s="181">
        <v>139720</v>
      </c>
      <c r="K2007" s="181">
        <v>37</v>
      </c>
      <c r="L2007" s="181"/>
      <c r="M2007" s="181"/>
      <c r="N2007" s="596" t="s">
        <v>277</v>
      </c>
    </row>
    <row r="2008" spans="1:14" s="158" customFormat="1" ht="18" customHeight="1" x14ac:dyDescent="0.25">
      <c r="A2008" s="181">
        <v>45713</v>
      </c>
      <c r="B2008" s="701" t="s">
        <v>10900</v>
      </c>
      <c r="C2008" s="181" t="s">
        <v>10901</v>
      </c>
      <c r="D2008" s="181" t="s">
        <v>1375</v>
      </c>
      <c r="E2008" s="181" t="s">
        <v>2972</v>
      </c>
      <c r="F2008" s="181" t="s">
        <v>304</v>
      </c>
      <c r="G2008" s="181" t="s">
        <v>140</v>
      </c>
      <c r="H2008" s="181" t="s">
        <v>7</v>
      </c>
      <c r="I2008" s="181" t="s">
        <v>1380</v>
      </c>
      <c r="J2008" s="181">
        <v>138220</v>
      </c>
      <c r="K2008" s="181">
        <v>19</v>
      </c>
      <c r="L2008" s="181"/>
      <c r="M2008" s="181"/>
      <c r="N2008" s="596" t="s">
        <v>277</v>
      </c>
    </row>
    <row r="2009" spans="1:14" s="158" customFormat="1" ht="18" customHeight="1" x14ac:dyDescent="0.25">
      <c r="A2009" s="181">
        <v>15186</v>
      </c>
      <c r="B2009" s="701" t="s">
        <v>2953</v>
      </c>
      <c r="C2009" s="181" t="s">
        <v>2954</v>
      </c>
      <c r="D2009" s="181" t="s">
        <v>1375</v>
      </c>
      <c r="E2009" s="181" t="s">
        <v>2659</v>
      </c>
      <c r="F2009" s="181" t="s">
        <v>304</v>
      </c>
      <c r="G2009" s="181" t="s">
        <v>140</v>
      </c>
      <c r="H2009" s="181" t="s">
        <v>7</v>
      </c>
      <c r="I2009" s="181" t="s">
        <v>2955</v>
      </c>
      <c r="J2009" s="181">
        <v>138400</v>
      </c>
      <c r="K2009" s="181">
        <v>70</v>
      </c>
      <c r="L2009" s="181"/>
      <c r="M2009" s="181"/>
      <c r="N2009" s="596" t="s">
        <v>277</v>
      </c>
    </row>
    <row r="2010" spans="1:14" s="158" customFormat="1" ht="18" customHeight="1" x14ac:dyDescent="0.25">
      <c r="A2010" s="181">
        <v>29532</v>
      </c>
      <c r="B2010" s="701" t="s">
        <v>13209</v>
      </c>
      <c r="C2010" s="181" t="s">
        <v>13210</v>
      </c>
      <c r="D2010" s="181" t="s">
        <v>1375</v>
      </c>
      <c r="E2010" s="181" t="s">
        <v>2977</v>
      </c>
      <c r="F2010" s="181" t="s">
        <v>304</v>
      </c>
      <c r="G2010" s="181" t="s">
        <v>140</v>
      </c>
      <c r="H2010" s="181" t="s">
        <v>7</v>
      </c>
      <c r="I2010" s="181" t="s">
        <v>2978</v>
      </c>
      <c r="J2010" s="181">
        <v>186170</v>
      </c>
      <c r="K2010" s="181">
        <v>49</v>
      </c>
      <c r="L2010" s="181"/>
      <c r="M2010" s="181"/>
      <c r="N2010" s="596" t="s">
        <v>277</v>
      </c>
    </row>
    <row r="2011" spans="1:14" s="158" customFormat="1" ht="18" customHeight="1" x14ac:dyDescent="0.25">
      <c r="A2011" s="181">
        <v>23120</v>
      </c>
      <c r="B2011" s="701" t="s">
        <v>2957</v>
      </c>
      <c r="C2011" s="181" t="s">
        <v>2958</v>
      </c>
      <c r="D2011" s="181" t="s">
        <v>1375</v>
      </c>
      <c r="E2011" s="181" t="s">
        <v>2959</v>
      </c>
      <c r="F2011" s="181" t="s">
        <v>304</v>
      </c>
      <c r="G2011" s="181" t="s">
        <v>140</v>
      </c>
      <c r="H2011" s="181" t="s">
        <v>7</v>
      </c>
      <c r="I2011" s="181" t="s">
        <v>2960</v>
      </c>
      <c r="J2011" s="181">
        <v>194890</v>
      </c>
      <c r="K2011" s="181">
        <v>75</v>
      </c>
      <c r="L2011" s="181"/>
      <c r="M2011" s="181"/>
      <c r="N2011" s="596" t="s">
        <v>277</v>
      </c>
    </row>
    <row r="2012" spans="1:14" s="158" customFormat="1" ht="18" customHeight="1" x14ac:dyDescent="0.25">
      <c r="A2012" s="181">
        <v>45715</v>
      </c>
      <c r="B2012" s="701" t="s">
        <v>2961</v>
      </c>
      <c r="C2012" s="181" t="s">
        <v>2962</v>
      </c>
      <c r="D2012" s="181" t="s">
        <v>1375</v>
      </c>
      <c r="E2012" s="181" t="s">
        <v>1895</v>
      </c>
      <c r="F2012" s="181" t="s">
        <v>304</v>
      </c>
      <c r="G2012" s="181" t="s">
        <v>140</v>
      </c>
      <c r="H2012" s="181" t="s">
        <v>7</v>
      </c>
      <c r="I2012" s="181" t="s">
        <v>1380</v>
      </c>
      <c r="J2012" s="181">
        <v>144640</v>
      </c>
      <c r="K2012" s="181">
        <v>28</v>
      </c>
      <c r="L2012" s="181"/>
      <c r="M2012" s="181"/>
      <c r="N2012" s="596" t="s">
        <v>277</v>
      </c>
    </row>
    <row r="2013" spans="1:14" s="158" customFormat="1" ht="18" customHeight="1" x14ac:dyDescent="0.25">
      <c r="A2013" s="181">
        <v>27346</v>
      </c>
      <c r="B2013" s="701" t="s">
        <v>2963</v>
      </c>
      <c r="C2013" s="181" t="s">
        <v>2964</v>
      </c>
      <c r="D2013" s="181" t="s">
        <v>1375</v>
      </c>
      <c r="E2013" s="181" t="s">
        <v>2485</v>
      </c>
      <c r="F2013" s="181" t="s">
        <v>304</v>
      </c>
      <c r="G2013" s="181" t="s">
        <v>140</v>
      </c>
      <c r="H2013" s="181" t="s">
        <v>7</v>
      </c>
      <c r="I2013" s="181" t="s">
        <v>2559</v>
      </c>
      <c r="J2013" s="181">
        <v>170680</v>
      </c>
      <c r="K2013" s="181">
        <v>42</v>
      </c>
      <c r="L2013" s="181"/>
      <c r="M2013" s="181"/>
      <c r="N2013" s="596" t="s">
        <v>277</v>
      </c>
    </row>
    <row r="2014" spans="1:14" s="158" customFormat="1" ht="18" customHeight="1" x14ac:dyDescent="0.25">
      <c r="A2014" s="181">
        <v>27266</v>
      </c>
      <c r="B2014" s="701" t="s">
        <v>11210</v>
      </c>
      <c r="C2014" s="181" t="s">
        <v>2965</v>
      </c>
      <c r="D2014" s="181" t="s">
        <v>1375</v>
      </c>
      <c r="E2014" s="181" t="s">
        <v>2966</v>
      </c>
      <c r="F2014" s="181" t="s">
        <v>304</v>
      </c>
      <c r="G2014" s="181" t="s">
        <v>140</v>
      </c>
      <c r="H2014" s="181" t="s">
        <v>7</v>
      </c>
      <c r="I2014" s="181" t="s">
        <v>2967</v>
      </c>
      <c r="J2014" s="181">
        <v>157500</v>
      </c>
      <c r="K2014" s="181">
        <v>34</v>
      </c>
      <c r="L2014" s="181"/>
      <c r="M2014" s="181"/>
      <c r="N2014" s="596" t="s">
        <v>277</v>
      </c>
    </row>
    <row r="2015" spans="1:14" s="158" customFormat="1" ht="18" customHeight="1" x14ac:dyDescent="0.25">
      <c r="A2015" s="181">
        <v>29265</v>
      </c>
      <c r="B2015" s="701" t="s">
        <v>2968</v>
      </c>
      <c r="C2015" s="181" t="s">
        <v>2969</v>
      </c>
      <c r="D2015" s="181" t="s">
        <v>1375</v>
      </c>
      <c r="E2015" s="181" t="s">
        <v>2612</v>
      </c>
      <c r="F2015" s="181" t="s">
        <v>304</v>
      </c>
      <c r="G2015" s="181" t="s">
        <v>140</v>
      </c>
      <c r="H2015" s="181" t="s">
        <v>7</v>
      </c>
      <c r="I2015" s="181" t="s">
        <v>2103</v>
      </c>
      <c r="J2015" s="181">
        <v>321060</v>
      </c>
      <c r="K2015" s="181">
        <v>16</v>
      </c>
      <c r="L2015" s="181"/>
      <c r="M2015" s="181"/>
      <c r="N2015" s="596" t="s">
        <v>277</v>
      </c>
    </row>
    <row r="2016" spans="1:14" s="158" customFormat="1" ht="18" customHeight="1" x14ac:dyDescent="0.25">
      <c r="A2016" s="181">
        <v>22929</v>
      </c>
      <c r="B2016" s="701" t="s">
        <v>2970</v>
      </c>
      <c r="C2016" s="181" t="s">
        <v>2971</v>
      </c>
      <c r="D2016" s="181" t="s">
        <v>1375</v>
      </c>
      <c r="E2016" s="181" t="s">
        <v>1906</v>
      </c>
      <c r="F2016" s="181" t="s">
        <v>304</v>
      </c>
      <c r="G2016" s="181" t="s">
        <v>140</v>
      </c>
      <c r="H2016" s="181" t="s">
        <v>7</v>
      </c>
      <c r="I2016" s="181" t="s">
        <v>1366</v>
      </c>
      <c r="J2016" s="181">
        <v>154970</v>
      </c>
      <c r="K2016" s="181">
        <v>3</v>
      </c>
      <c r="L2016" s="181"/>
      <c r="M2016" s="181"/>
      <c r="N2016" s="596" t="s">
        <v>277</v>
      </c>
    </row>
    <row r="2017" spans="1:14" s="158" customFormat="1" ht="18" customHeight="1" x14ac:dyDescent="0.25">
      <c r="A2017" s="181">
        <v>23268</v>
      </c>
      <c r="B2017" s="701" t="s">
        <v>15063</v>
      </c>
      <c r="C2017" s="181" t="s">
        <v>15062</v>
      </c>
      <c r="D2017" s="181" t="s">
        <v>1375</v>
      </c>
      <c r="E2017" s="181" t="s">
        <v>2999</v>
      </c>
      <c r="F2017" s="181" t="s">
        <v>304</v>
      </c>
      <c r="G2017" s="181" t="s">
        <v>140</v>
      </c>
      <c r="H2017" s="181" t="s">
        <v>7</v>
      </c>
      <c r="I2017" s="181" t="s">
        <v>15064</v>
      </c>
      <c r="J2017" s="181">
        <v>137720</v>
      </c>
      <c r="K2017" s="181">
        <v>9</v>
      </c>
      <c r="L2017" s="181"/>
      <c r="M2017" s="181"/>
      <c r="N2017" s="596" t="s">
        <v>277</v>
      </c>
    </row>
    <row r="2018" spans="1:14" s="158" customFormat="1" ht="18" customHeight="1" x14ac:dyDescent="0.25">
      <c r="A2018" s="181">
        <v>45714</v>
      </c>
      <c r="B2018" s="701" t="s">
        <v>13211</v>
      </c>
      <c r="C2018" s="181" t="s">
        <v>13212</v>
      </c>
      <c r="D2018" s="181" t="s">
        <v>1379</v>
      </c>
      <c r="E2018" s="181" t="s">
        <v>2972</v>
      </c>
      <c r="F2018" s="181" t="s">
        <v>304</v>
      </c>
      <c r="G2018" s="181" t="s">
        <v>140</v>
      </c>
      <c r="H2018" s="181" t="s">
        <v>7</v>
      </c>
      <c r="I2018" s="181" t="s">
        <v>2973</v>
      </c>
      <c r="J2018" s="181">
        <v>125530</v>
      </c>
      <c r="K2018" s="181">
        <v>5</v>
      </c>
      <c r="L2018" s="181"/>
      <c r="M2018" s="181"/>
      <c r="N2018" s="596" t="s">
        <v>277</v>
      </c>
    </row>
    <row r="2019" spans="1:14" s="158" customFormat="1" ht="18" customHeight="1" x14ac:dyDescent="0.25">
      <c r="A2019" s="181">
        <v>22051</v>
      </c>
      <c r="B2019" s="701" t="s">
        <v>2974</v>
      </c>
      <c r="C2019" s="181" t="s">
        <v>2975</v>
      </c>
      <c r="D2019" s="181" t="s">
        <v>1379</v>
      </c>
      <c r="E2019" s="181" t="s">
        <v>2503</v>
      </c>
      <c r="F2019" s="181" t="s">
        <v>304</v>
      </c>
      <c r="G2019" s="181" t="s">
        <v>140</v>
      </c>
      <c r="H2019" s="181" t="s">
        <v>7</v>
      </c>
      <c r="I2019" s="181" t="s">
        <v>2976</v>
      </c>
      <c r="J2019" s="181">
        <v>125130</v>
      </c>
      <c r="K2019" s="181">
        <v>80</v>
      </c>
      <c r="L2019" s="181"/>
      <c r="M2019" s="181"/>
      <c r="N2019" s="596" t="s">
        <v>277</v>
      </c>
    </row>
    <row r="2020" spans="1:14" s="158" customFormat="1" ht="18" customHeight="1" x14ac:dyDescent="0.25">
      <c r="A2020" s="181">
        <v>29533</v>
      </c>
      <c r="B2020" s="701">
        <v>634116</v>
      </c>
      <c r="C2020" s="181" t="s">
        <v>15065</v>
      </c>
      <c r="D2020" s="181" t="s">
        <v>1379</v>
      </c>
      <c r="E2020" s="181" t="s">
        <v>2977</v>
      </c>
      <c r="F2020" s="181" t="s">
        <v>304</v>
      </c>
      <c r="G2020" s="181" t="s">
        <v>140</v>
      </c>
      <c r="H2020" s="181" t="s">
        <v>7</v>
      </c>
      <c r="I2020" s="181" t="s">
        <v>2978</v>
      </c>
      <c r="J2020" s="181">
        <v>184200</v>
      </c>
      <c r="K2020" s="181">
        <v>14</v>
      </c>
      <c r="L2020" s="181"/>
      <c r="M2020" s="181"/>
      <c r="N2020" s="596" t="s">
        <v>277</v>
      </c>
    </row>
    <row r="2021" spans="1:14" s="158" customFormat="1" ht="18" customHeight="1" x14ac:dyDescent="0.25">
      <c r="A2021" s="181">
        <v>23622</v>
      </c>
      <c r="B2021" s="701" t="s">
        <v>13213</v>
      </c>
      <c r="C2021" s="181" t="s">
        <v>13214</v>
      </c>
      <c r="D2021" s="181" t="s">
        <v>1379</v>
      </c>
      <c r="E2021" s="181" t="s">
        <v>1959</v>
      </c>
      <c r="F2021" s="181" t="s">
        <v>304</v>
      </c>
      <c r="G2021" s="181" t="s">
        <v>140</v>
      </c>
      <c r="H2021" s="181" t="s">
        <v>7</v>
      </c>
      <c r="I2021" s="181" t="s">
        <v>301</v>
      </c>
      <c r="J2021" s="181">
        <v>177420</v>
      </c>
      <c r="K2021" s="181">
        <v>5</v>
      </c>
      <c r="L2021" s="181"/>
      <c r="M2021" s="181"/>
      <c r="N2021" s="596" t="s">
        <v>277</v>
      </c>
    </row>
    <row r="2022" spans="1:14" s="158" customFormat="1" ht="18" customHeight="1" x14ac:dyDescent="0.25">
      <c r="A2022" s="181">
        <v>23121</v>
      </c>
      <c r="B2022" s="701" t="s">
        <v>2979</v>
      </c>
      <c r="C2022" s="181" t="s">
        <v>2980</v>
      </c>
      <c r="D2022" s="181" t="s">
        <v>1379</v>
      </c>
      <c r="E2022" s="181" t="s">
        <v>2981</v>
      </c>
      <c r="F2022" s="181" t="s">
        <v>304</v>
      </c>
      <c r="G2022" s="181" t="s">
        <v>140</v>
      </c>
      <c r="H2022" s="181" t="s">
        <v>7</v>
      </c>
      <c r="I2022" s="181" t="s">
        <v>2982</v>
      </c>
      <c r="J2022" s="181">
        <v>194720</v>
      </c>
      <c r="K2022" s="181">
        <v>41</v>
      </c>
      <c r="L2022" s="181"/>
      <c r="M2022" s="181"/>
      <c r="N2022" s="596" t="s">
        <v>277</v>
      </c>
    </row>
    <row r="2023" spans="1:14" s="158" customFormat="1" ht="18" customHeight="1" x14ac:dyDescent="0.25">
      <c r="A2023" s="181">
        <v>45716</v>
      </c>
      <c r="B2023" s="701" t="s">
        <v>2983</v>
      </c>
      <c r="C2023" s="181" t="s">
        <v>2984</v>
      </c>
      <c r="D2023" s="181" t="s">
        <v>1379</v>
      </c>
      <c r="E2023" s="181" t="s">
        <v>1895</v>
      </c>
      <c r="F2023" s="181" t="s">
        <v>304</v>
      </c>
      <c r="G2023" s="181" t="s">
        <v>140</v>
      </c>
      <c r="H2023" s="181" t="s">
        <v>7</v>
      </c>
      <c r="I2023" s="181" t="s">
        <v>2973</v>
      </c>
      <c r="J2023" s="181">
        <v>128510</v>
      </c>
      <c r="K2023" s="181">
        <v>25</v>
      </c>
      <c r="L2023" s="181"/>
      <c r="M2023" s="181"/>
      <c r="N2023" s="596" t="s">
        <v>277</v>
      </c>
    </row>
    <row r="2024" spans="1:14" s="158" customFormat="1" ht="18" customHeight="1" x14ac:dyDescent="0.25">
      <c r="A2024" s="181">
        <v>27347</v>
      </c>
      <c r="B2024" s="701" t="s">
        <v>2985</v>
      </c>
      <c r="C2024" s="181" t="s">
        <v>2986</v>
      </c>
      <c r="D2024" s="181" t="s">
        <v>1379</v>
      </c>
      <c r="E2024" s="181" t="s">
        <v>2987</v>
      </c>
      <c r="F2024" s="181" t="s">
        <v>304</v>
      </c>
      <c r="G2024" s="181" t="s">
        <v>140</v>
      </c>
      <c r="H2024" s="181" t="s">
        <v>7</v>
      </c>
      <c r="I2024" s="181" t="s">
        <v>2988</v>
      </c>
      <c r="J2024" s="181">
        <v>139040</v>
      </c>
      <c r="K2024" s="181">
        <v>26</v>
      </c>
      <c r="L2024" s="181"/>
      <c r="M2024" s="181"/>
      <c r="N2024" s="596" t="s">
        <v>277</v>
      </c>
    </row>
    <row r="2025" spans="1:14" s="158" customFormat="1" ht="18" customHeight="1" x14ac:dyDescent="0.25">
      <c r="A2025" s="181">
        <v>22624</v>
      </c>
      <c r="B2025" s="701" t="s">
        <v>2992</v>
      </c>
      <c r="C2025" s="181" t="s">
        <v>2993</v>
      </c>
      <c r="D2025" s="181" t="s">
        <v>1379</v>
      </c>
      <c r="E2025" s="181" t="s">
        <v>1995</v>
      </c>
      <c r="F2025" s="181" t="s">
        <v>304</v>
      </c>
      <c r="G2025" s="181" t="s">
        <v>140</v>
      </c>
      <c r="H2025" s="181" t="s">
        <v>7</v>
      </c>
      <c r="I2025" s="181" t="s">
        <v>2994</v>
      </c>
      <c r="J2025" s="181">
        <v>128830</v>
      </c>
      <c r="K2025" s="181">
        <v>49</v>
      </c>
      <c r="L2025" s="181"/>
      <c r="M2025" s="181"/>
      <c r="N2025" s="596" t="s">
        <v>277</v>
      </c>
    </row>
    <row r="2026" spans="1:14" s="158" customFormat="1" ht="18" customHeight="1" x14ac:dyDescent="0.25">
      <c r="A2026" s="181">
        <v>24733</v>
      </c>
      <c r="B2026" s="701" t="s">
        <v>13215</v>
      </c>
      <c r="C2026" s="181" t="s">
        <v>13216</v>
      </c>
      <c r="D2026" s="181" t="s">
        <v>1379</v>
      </c>
      <c r="E2026" s="181" t="s">
        <v>2823</v>
      </c>
      <c r="F2026" s="181" t="s">
        <v>304</v>
      </c>
      <c r="G2026" s="181" t="s">
        <v>140</v>
      </c>
      <c r="H2026" s="181" t="s">
        <v>7</v>
      </c>
      <c r="I2026" s="181" t="s">
        <v>13217</v>
      </c>
      <c r="J2026" s="181">
        <v>157500</v>
      </c>
      <c r="K2026" s="181">
        <v>9</v>
      </c>
      <c r="L2026" s="181"/>
      <c r="M2026" s="181"/>
      <c r="N2026" s="596" t="s">
        <v>277</v>
      </c>
    </row>
    <row r="2027" spans="1:14" s="158" customFormat="1" ht="18" customHeight="1" x14ac:dyDescent="0.25">
      <c r="A2027" s="181">
        <v>22930</v>
      </c>
      <c r="B2027" s="701" t="s">
        <v>2995</v>
      </c>
      <c r="C2027" s="181" t="s">
        <v>2996</v>
      </c>
      <c r="D2027" s="181" t="s">
        <v>1379</v>
      </c>
      <c r="E2027" s="181" t="s">
        <v>1906</v>
      </c>
      <c r="F2027" s="181" t="s">
        <v>304</v>
      </c>
      <c r="G2027" s="181" t="s">
        <v>140</v>
      </c>
      <c r="H2027" s="181" t="s">
        <v>11261</v>
      </c>
      <c r="I2027" s="181" t="s">
        <v>1366</v>
      </c>
      <c r="J2027" s="181">
        <v>69970</v>
      </c>
      <c r="K2027" s="181">
        <v>9</v>
      </c>
      <c r="L2027" s="181"/>
      <c r="M2027" s="181"/>
      <c r="N2027" s="596" t="s">
        <v>277</v>
      </c>
    </row>
    <row r="2028" spans="1:14" s="158" customFormat="1" ht="18" customHeight="1" x14ac:dyDescent="0.25">
      <c r="A2028" s="181">
        <v>23266</v>
      </c>
      <c r="B2028" s="701" t="s">
        <v>2997</v>
      </c>
      <c r="C2028" s="181" t="s">
        <v>2998</v>
      </c>
      <c r="D2028" s="181" t="s">
        <v>1379</v>
      </c>
      <c r="E2028" s="181" t="s">
        <v>2999</v>
      </c>
      <c r="F2028" s="181" t="s">
        <v>304</v>
      </c>
      <c r="G2028" s="181" t="s">
        <v>140</v>
      </c>
      <c r="H2028" s="181" t="s">
        <v>7</v>
      </c>
      <c r="I2028" s="181" t="s">
        <v>3000</v>
      </c>
      <c r="J2028" s="181">
        <v>130540.8</v>
      </c>
      <c r="K2028" s="181">
        <v>25</v>
      </c>
      <c r="L2028" s="181"/>
      <c r="M2028" s="181"/>
      <c r="N2028" s="596" t="s">
        <v>277</v>
      </c>
    </row>
    <row r="2029" spans="1:14" s="158" customFormat="1" ht="18" customHeight="1" x14ac:dyDescent="0.25">
      <c r="A2029" s="181">
        <v>23724</v>
      </c>
      <c r="B2029" s="701" t="s">
        <v>3001</v>
      </c>
      <c r="C2029" s="181" t="s">
        <v>3002</v>
      </c>
      <c r="D2029" s="181" t="s">
        <v>1379</v>
      </c>
      <c r="E2029" s="181" t="s">
        <v>3003</v>
      </c>
      <c r="F2029" s="181" t="s">
        <v>304</v>
      </c>
      <c r="G2029" s="181" t="s">
        <v>140</v>
      </c>
      <c r="H2029" s="181" t="s">
        <v>7</v>
      </c>
      <c r="I2029" s="181" t="s">
        <v>3000</v>
      </c>
      <c r="J2029" s="181">
        <v>181240</v>
      </c>
      <c r="K2029" s="181">
        <v>10</v>
      </c>
      <c r="L2029" s="181"/>
      <c r="M2029" s="181"/>
      <c r="N2029" s="596" t="s">
        <v>277</v>
      </c>
    </row>
    <row r="2030" spans="1:14" s="158" customFormat="1" ht="18" customHeight="1" x14ac:dyDescent="0.25">
      <c r="A2030" s="181">
        <v>27348</v>
      </c>
      <c r="B2030" s="701" t="s">
        <v>2989</v>
      </c>
      <c r="C2030" s="181" t="s">
        <v>2990</v>
      </c>
      <c r="D2030" s="181" t="s">
        <v>1379</v>
      </c>
      <c r="E2030" s="181" t="s">
        <v>13218</v>
      </c>
      <c r="F2030" s="181" t="s">
        <v>304</v>
      </c>
      <c r="G2030" s="181" t="s">
        <v>140</v>
      </c>
      <c r="H2030" s="181" t="s">
        <v>7</v>
      </c>
      <c r="I2030" s="181" t="s">
        <v>2991</v>
      </c>
      <c r="J2030" s="181">
        <v>135140</v>
      </c>
      <c r="K2030" s="181">
        <v>29</v>
      </c>
      <c r="L2030" s="181"/>
      <c r="M2030" s="181"/>
      <c r="N2030" s="596" t="s">
        <v>277</v>
      </c>
    </row>
    <row r="2031" spans="1:14" s="158" customFormat="1" ht="18" customHeight="1" x14ac:dyDescent="0.25">
      <c r="A2031" s="181">
        <v>45899</v>
      </c>
      <c r="B2031" s="701" t="s">
        <v>3004</v>
      </c>
      <c r="C2031" s="181" t="s">
        <v>3005</v>
      </c>
      <c r="D2031" s="181" t="s">
        <v>1385</v>
      </c>
      <c r="E2031" s="181" t="s">
        <v>3006</v>
      </c>
      <c r="F2031" s="181" t="s">
        <v>304</v>
      </c>
      <c r="G2031" s="181" t="s">
        <v>140</v>
      </c>
      <c r="H2031" s="181" t="s">
        <v>7</v>
      </c>
      <c r="I2031" s="181" t="s">
        <v>3007</v>
      </c>
      <c r="J2031" s="181">
        <v>104830</v>
      </c>
      <c r="K2031" s="181">
        <v>124</v>
      </c>
      <c r="L2031" s="181"/>
      <c r="M2031" s="181"/>
      <c r="N2031" s="596" t="s">
        <v>277</v>
      </c>
    </row>
    <row r="2032" spans="1:14" s="158" customFormat="1" ht="18" customHeight="1" x14ac:dyDescent="0.25">
      <c r="A2032" s="181">
        <v>1562</v>
      </c>
      <c r="B2032" s="701" t="s">
        <v>3008</v>
      </c>
      <c r="C2032" s="181" t="s">
        <v>3009</v>
      </c>
      <c r="D2032" s="181" t="s">
        <v>1385</v>
      </c>
      <c r="E2032" s="181" t="s">
        <v>3010</v>
      </c>
      <c r="F2032" s="181" t="s">
        <v>304</v>
      </c>
      <c r="G2032" s="181" t="s">
        <v>140</v>
      </c>
      <c r="H2032" s="181" t="s">
        <v>7</v>
      </c>
      <c r="I2032" s="181" t="s">
        <v>3011</v>
      </c>
      <c r="J2032" s="181">
        <v>64620</v>
      </c>
      <c r="K2032" s="181">
        <v>2829</v>
      </c>
      <c r="L2032" s="181"/>
      <c r="M2032" s="181"/>
      <c r="N2032" s="596" t="s">
        <v>277</v>
      </c>
    </row>
    <row r="2033" spans="1:14" s="158" customFormat="1" ht="18" customHeight="1" x14ac:dyDescent="0.25">
      <c r="A2033" s="181">
        <v>11067</v>
      </c>
      <c r="B2033" s="701" t="s">
        <v>3012</v>
      </c>
      <c r="C2033" s="181" t="s">
        <v>3013</v>
      </c>
      <c r="D2033" s="181" t="s">
        <v>1385</v>
      </c>
      <c r="E2033" s="181" t="s">
        <v>3014</v>
      </c>
      <c r="F2033" s="181" t="s">
        <v>304</v>
      </c>
      <c r="G2033" s="181" t="s">
        <v>140</v>
      </c>
      <c r="H2033" s="181" t="s">
        <v>7</v>
      </c>
      <c r="I2033" s="181" t="s">
        <v>3007</v>
      </c>
      <c r="J2033" s="181">
        <v>83880</v>
      </c>
      <c r="K2033" s="181">
        <v>287</v>
      </c>
      <c r="L2033" s="181"/>
      <c r="M2033" s="181"/>
      <c r="N2033" s="596" t="s">
        <v>277</v>
      </c>
    </row>
    <row r="2034" spans="1:14" s="158" customFormat="1" ht="18" customHeight="1" x14ac:dyDescent="0.25">
      <c r="A2034" s="181">
        <v>15488</v>
      </c>
      <c r="B2034" s="701" t="s">
        <v>3015</v>
      </c>
      <c r="C2034" s="181" t="s">
        <v>3016</v>
      </c>
      <c r="D2034" s="181" t="s">
        <v>1385</v>
      </c>
      <c r="E2034" s="181" t="s">
        <v>2664</v>
      </c>
      <c r="F2034" s="181" t="s">
        <v>304</v>
      </c>
      <c r="G2034" s="181" t="s">
        <v>140</v>
      </c>
      <c r="H2034" s="181" t="s">
        <v>7</v>
      </c>
      <c r="I2034" s="181" t="s">
        <v>3017</v>
      </c>
      <c r="J2034" s="181">
        <v>101370</v>
      </c>
      <c r="K2034" s="181">
        <v>21</v>
      </c>
      <c r="L2034" s="181"/>
      <c r="M2034" s="181"/>
      <c r="N2034" s="596" t="s">
        <v>277</v>
      </c>
    </row>
    <row r="2035" spans="1:14" s="158" customFormat="1" ht="18" customHeight="1" x14ac:dyDescent="0.25">
      <c r="A2035" s="181">
        <v>22796</v>
      </c>
      <c r="B2035" s="701" t="s">
        <v>3018</v>
      </c>
      <c r="C2035" s="181" t="s">
        <v>3019</v>
      </c>
      <c r="D2035" s="181" t="s">
        <v>1385</v>
      </c>
      <c r="E2035" s="181" t="s">
        <v>3020</v>
      </c>
      <c r="F2035" s="181" t="s">
        <v>304</v>
      </c>
      <c r="G2035" s="181" t="s">
        <v>140</v>
      </c>
      <c r="H2035" s="181" t="s">
        <v>7</v>
      </c>
      <c r="I2035" s="181" t="s">
        <v>301</v>
      </c>
      <c r="J2035" s="181">
        <v>114380</v>
      </c>
      <c r="K2035" s="181">
        <v>103</v>
      </c>
      <c r="L2035" s="181"/>
      <c r="M2035" s="181"/>
      <c r="N2035" s="596" t="s">
        <v>277</v>
      </c>
    </row>
    <row r="2036" spans="1:14" s="158" customFormat="1" ht="18" customHeight="1" x14ac:dyDescent="0.25">
      <c r="A2036" s="181">
        <v>15487</v>
      </c>
      <c r="B2036" s="701" t="s">
        <v>3021</v>
      </c>
      <c r="C2036" s="181" t="s">
        <v>3022</v>
      </c>
      <c r="D2036" s="181" t="s">
        <v>1385</v>
      </c>
      <c r="E2036" s="181" t="s">
        <v>3023</v>
      </c>
      <c r="F2036" s="181" t="s">
        <v>304</v>
      </c>
      <c r="G2036" s="181" t="s">
        <v>140</v>
      </c>
      <c r="H2036" s="181" t="s">
        <v>7</v>
      </c>
      <c r="I2036" s="181" t="s">
        <v>3024</v>
      </c>
      <c r="J2036" s="181">
        <v>103530</v>
      </c>
      <c r="K2036" s="181">
        <v>49</v>
      </c>
      <c r="L2036" s="181"/>
      <c r="M2036" s="181"/>
      <c r="N2036" s="596" t="s">
        <v>277</v>
      </c>
    </row>
    <row r="2037" spans="1:14" s="158" customFormat="1" ht="18" customHeight="1" x14ac:dyDescent="0.25">
      <c r="A2037" s="181">
        <v>8726</v>
      </c>
      <c r="B2037" s="701" t="s">
        <v>3025</v>
      </c>
      <c r="C2037" s="181" t="s">
        <v>3026</v>
      </c>
      <c r="D2037" s="181" t="s">
        <v>1385</v>
      </c>
      <c r="E2037" s="181" t="s">
        <v>3027</v>
      </c>
      <c r="F2037" s="181" t="s">
        <v>304</v>
      </c>
      <c r="G2037" s="181" t="s">
        <v>140</v>
      </c>
      <c r="H2037" s="181" t="s">
        <v>7</v>
      </c>
      <c r="I2037" s="181" t="s">
        <v>3024</v>
      </c>
      <c r="J2037" s="181">
        <v>100830</v>
      </c>
      <c r="K2037" s="181">
        <v>71</v>
      </c>
      <c r="L2037" s="181"/>
      <c r="M2037" s="181"/>
      <c r="N2037" s="596" t="s">
        <v>277</v>
      </c>
    </row>
    <row r="2038" spans="1:14" s="158" customFormat="1" ht="18" customHeight="1" x14ac:dyDescent="0.25">
      <c r="A2038" s="181">
        <v>15491</v>
      </c>
      <c r="B2038" s="701" t="s">
        <v>3028</v>
      </c>
      <c r="C2038" s="181" t="s">
        <v>3029</v>
      </c>
      <c r="D2038" s="181" t="s">
        <v>1385</v>
      </c>
      <c r="E2038" s="181" t="s">
        <v>2672</v>
      </c>
      <c r="F2038" s="181" t="s">
        <v>304</v>
      </c>
      <c r="G2038" s="181" t="s">
        <v>140</v>
      </c>
      <c r="H2038" s="181" t="s">
        <v>7</v>
      </c>
      <c r="I2038" s="181" t="s">
        <v>3030</v>
      </c>
      <c r="J2038" s="181">
        <v>86240</v>
      </c>
      <c r="K2038" s="181">
        <v>653</v>
      </c>
      <c r="L2038" s="181"/>
      <c r="M2038" s="181"/>
      <c r="N2038" s="596" t="s">
        <v>277</v>
      </c>
    </row>
    <row r="2039" spans="1:14" s="158" customFormat="1" ht="18" customHeight="1" x14ac:dyDescent="0.25">
      <c r="A2039" s="181">
        <v>15496</v>
      </c>
      <c r="B2039" s="701" t="s">
        <v>3031</v>
      </c>
      <c r="C2039" s="181" t="s">
        <v>3032</v>
      </c>
      <c r="D2039" s="181" t="s">
        <v>1385</v>
      </c>
      <c r="E2039" s="181" t="s">
        <v>2580</v>
      </c>
      <c r="F2039" s="181" t="s">
        <v>304</v>
      </c>
      <c r="G2039" s="181" t="s">
        <v>140</v>
      </c>
      <c r="H2039" s="181" t="s">
        <v>7</v>
      </c>
      <c r="I2039" s="181" t="s">
        <v>3033</v>
      </c>
      <c r="J2039" s="181">
        <v>116070</v>
      </c>
      <c r="K2039" s="181">
        <v>28</v>
      </c>
      <c r="L2039" s="181"/>
      <c r="M2039" s="181"/>
      <c r="N2039" s="596" t="s">
        <v>277</v>
      </c>
    </row>
    <row r="2040" spans="1:14" s="158" customFormat="1" ht="18" customHeight="1" x14ac:dyDescent="0.25">
      <c r="A2040" s="181">
        <v>4464</v>
      </c>
      <c r="B2040" s="701" t="s">
        <v>12473</v>
      </c>
      <c r="C2040" s="181" t="s">
        <v>12474</v>
      </c>
      <c r="D2040" s="181" t="s">
        <v>1385</v>
      </c>
      <c r="E2040" s="181" t="s">
        <v>1892</v>
      </c>
      <c r="F2040" s="181" t="s">
        <v>304</v>
      </c>
      <c r="G2040" s="181" t="s">
        <v>140</v>
      </c>
      <c r="H2040" s="181" t="s">
        <v>7</v>
      </c>
      <c r="I2040" s="181" t="s">
        <v>12475</v>
      </c>
      <c r="J2040" s="181">
        <v>116600</v>
      </c>
      <c r="K2040" s="181">
        <v>16</v>
      </c>
      <c r="L2040" s="181"/>
      <c r="M2040" s="181"/>
      <c r="N2040" s="596" t="s">
        <v>277</v>
      </c>
    </row>
    <row r="2041" spans="1:14" s="158" customFormat="1" ht="18" customHeight="1" x14ac:dyDescent="0.25">
      <c r="A2041" s="181">
        <v>45898</v>
      </c>
      <c r="B2041" s="701" t="s">
        <v>13219</v>
      </c>
      <c r="C2041" s="181" t="s">
        <v>13220</v>
      </c>
      <c r="D2041" s="181" t="s">
        <v>1385</v>
      </c>
      <c r="E2041" s="181" t="s">
        <v>13221</v>
      </c>
      <c r="F2041" s="181" t="s">
        <v>304</v>
      </c>
      <c r="G2041" s="181" t="s">
        <v>140</v>
      </c>
      <c r="H2041" s="181" t="s">
        <v>7</v>
      </c>
      <c r="I2041" s="181" t="s">
        <v>3017</v>
      </c>
      <c r="J2041" s="181">
        <v>108450</v>
      </c>
      <c r="K2041" s="181">
        <v>30</v>
      </c>
      <c r="L2041" s="181"/>
      <c r="M2041" s="181"/>
      <c r="N2041" s="596" t="s">
        <v>277</v>
      </c>
    </row>
    <row r="2042" spans="1:14" s="158" customFormat="1" ht="18" customHeight="1" x14ac:dyDescent="0.25">
      <c r="A2042" s="181">
        <v>22095</v>
      </c>
      <c r="B2042" s="701" t="s">
        <v>3034</v>
      </c>
      <c r="C2042" s="181" t="s">
        <v>3035</v>
      </c>
      <c r="D2042" s="181" t="s">
        <v>1385</v>
      </c>
      <c r="E2042" s="181" t="s">
        <v>3036</v>
      </c>
      <c r="F2042" s="181" t="s">
        <v>304</v>
      </c>
      <c r="G2042" s="181" t="s">
        <v>140</v>
      </c>
      <c r="H2042" s="181" t="s">
        <v>7</v>
      </c>
      <c r="I2042" s="181" t="s">
        <v>3037</v>
      </c>
      <c r="J2042" s="181">
        <v>122680</v>
      </c>
      <c r="K2042" s="181">
        <v>154</v>
      </c>
      <c r="L2042" s="181"/>
      <c r="M2042" s="181"/>
      <c r="N2042" s="596" t="s">
        <v>277</v>
      </c>
    </row>
    <row r="2043" spans="1:14" s="158" customFormat="1" ht="18" customHeight="1" x14ac:dyDescent="0.25">
      <c r="A2043" s="181">
        <v>13727</v>
      </c>
      <c r="B2043" s="701" t="s">
        <v>3038</v>
      </c>
      <c r="C2043" s="181" t="s">
        <v>3039</v>
      </c>
      <c r="D2043" s="181" t="s">
        <v>1385</v>
      </c>
      <c r="E2043" s="181" t="s">
        <v>3040</v>
      </c>
      <c r="F2043" s="181" t="s">
        <v>304</v>
      </c>
      <c r="G2043" s="181" t="s">
        <v>140</v>
      </c>
      <c r="H2043" s="181" t="s">
        <v>7</v>
      </c>
      <c r="I2043" s="181" t="s">
        <v>3041</v>
      </c>
      <c r="J2043" s="181">
        <v>110750</v>
      </c>
      <c r="K2043" s="181">
        <v>414</v>
      </c>
      <c r="L2043" s="181"/>
      <c r="M2043" s="181"/>
      <c r="N2043" s="596" t="s">
        <v>277</v>
      </c>
    </row>
    <row r="2044" spans="1:14" s="158" customFormat="1" ht="18" customHeight="1" x14ac:dyDescent="0.25">
      <c r="A2044" s="181">
        <v>29534</v>
      </c>
      <c r="B2044" s="701" t="s">
        <v>12476</v>
      </c>
      <c r="C2044" s="181" t="s">
        <v>12477</v>
      </c>
      <c r="D2044" s="181" t="s">
        <v>1385</v>
      </c>
      <c r="E2044" s="181" t="s">
        <v>2977</v>
      </c>
      <c r="F2044" s="181" t="s">
        <v>304</v>
      </c>
      <c r="G2044" s="181" t="s">
        <v>140</v>
      </c>
      <c r="H2044" s="181" t="s">
        <v>7</v>
      </c>
      <c r="I2044" s="181" t="s">
        <v>2978</v>
      </c>
      <c r="J2044" s="181">
        <v>155920</v>
      </c>
      <c r="K2044" s="181">
        <v>22</v>
      </c>
      <c r="L2044" s="181"/>
      <c r="M2044" s="181"/>
      <c r="N2044" s="596" t="s">
        <v>277</v>
      </c>
    </row>
    <row r="2045" spans="1:14" s="158" customFormat="1" ht="18" customHeight="1" x14ac:dyDescent="0.25">
      <c r="A2045" s="181">
        <v>62662</v>
      </c>
      <c r="B2045" s="701" t="s">
        <v>3045</v>
      </c>
      <c r="C2045" s="181" t="s">
        <v>3046</v>
      </c>
      <c r="D2045" s="181" t="s">
        <v>1385</v>
      </c>
      <c r="E2045" s="181" t="s">
        <v>1895</v>
      </c>
      <c r="F2045" s="181" t="s">
        <v>304</v>
      </c>
      <c r="G2045" s="181" t="s">
        <v>140</v>
      </c>
      <c r="H2045" s="181" t="s">
        <v>7</v>
      </c>
      <c r="I2045" s="181" t="s">
        <v>2982</v>
      </c>
      <c r="J2045" s="181">
        <v>102390</v>
      </c>
      <c r="K2045" s="181">
        <v>143</v>
      </c>
      <c r="L2045" s="181"/>
      <c r="M2045" s="181"/>
      <c r="N2045" s="596" t="s">
        <v>277</v>
      </c>
    </row>
    <row r="2046" spans="1:14" s="158" customFormat="1" ht="18" customHeight="1" x14ac:dyDescent="0.25">
      <c r="A2046" s="181">
        <v>25388</v>
      </c>
      <c r="B2046" s="701" t="s">
        <v>3047</v>
      </c>
      <c r="C2046" s="181" t="s">
        <v>3048</v>
      </c>
      <c r="D2046" s="181" t="s">
        <v>1385</v>
      </c>
      <c r="E2046" s="181" t="s">
        <v>2485</v>
      </c>
      <c r="F2046" s="181" t="s">
        <v>304</v>
      </c>
      <c r="G2046" s="181" t="s">
        <v>140</v>
      </c>
      <c r="H2046" s="181" t="s">
        <v>7</v>
      </c>
      <c r="I2046" s="181" t="s">
        <v>301</v>
      </c>
      <c r="J2046" s="181">
        <v>112870</v>
      </c>
      <c r="K2046" s="181">
        <v>171</v>
      </c>
      <c r="L2046" s="181"/>
      <c r="M2046" s="181"/>
      <c r="N2046" s="596" t="s">
        <v>277</v>
      </c>
    </row>
    <row r="2047" spans="1:14" s="158" customFormat="1" ht="18" customHeight="1" x14ac:dyDescent="0.25">
      <c r="A2047" s="181">
        <v>21484</v>
      </c>
      <c r="B2047" s="701" t="s">
        <v>3049</v>
      </c>
      <c r="C2047" s="181" t="s">
        <v>3050</v>
      </c>
      <c r="D2047" s="181" t="s">
        <v>1385</v>
      </c>
      <c r="E2047" s="181" t="s">
        <v>3051</v>
      </c>
      <c r="F2047" s="181" t="s">
        <v>304</v>
      </c>
      <c r="G2047" s="181" t="s">
        <v>140</v>
      </c>
      <c r="H2047" s="181" t="s">
        <v>7</v>
      </c>
      <c r="I2047" s="181" t="s">
        <v>3052</v>
      </c>
      <c r="J2047" s="181">
        <v>111380</v>
      </c>
      <c r="K2047" s="181">
        <v>40</v>
      </c>
      <c r="L2047" s="181"/>
      <c r="M2047" s="181"/>
      <c r="N2047" s="596" t="s">
        <v>277</v>
      </c>
    </row>
    <row r="2048" spans="1:14" s="158" customFormat="1" ht="18" customHeight="1" x14ac:dyDescent="0.25">
      <c r="A2048" s="181">
        <v>26191</v>
      </c>
      <c r="B2048" s="701" t="s">
        <v>3053</v>
      </c>
      <c r="C2048" s="181" t="s">
        <v>3054</v>
      </c>
      <c r="D2048" s="181" t="s">
        <v>1385</v>
      </c>
      <c r="E2048" s="181" t="s">
        <v>2478</v>
      </c>
      <c r="F2048" s="181" t="s">
        <v>304</v>
      </c>
      <c r="G2048" s="181" t="s">
        <v>140</v>
      </c>
      <c r="H2048" s="181" t="s">
        <v>7</v>
      </c>
      <c r="I2048" s="181" t="s">
        <v>3055</v>
      </c>
      <c r="J2048" s="181">
        <v>124330</v>
      </c>
      <c r="K2048" s="181">
        <v>17</v>
      </c>
      <c r="L2048" s="181"/>
      <c r="M2048" s="181"/>
      <c r="N2048" s="596" t="s">
        <v>277</v>
      </c>
    </row>
    <row r="2049" spans="1:14" s="158" customFormat="1" ht="18" customHeight="1" x14ac:dyDescent="0.25">
      <c r="A2049" s="181">
        <v>23691</v>
      </c>
      <c r="B2049" s="701" t="s">
        <v>3056</v>
      </c>
      <c r="C2049" s="181" t="s">
        <v>3057</v>
      </c>
      <c r="D2049" s="181" t="s">
        <v>1385</v>
      </c>
      <c r="E2049" s="181" t="s">
        <v>2413</v>
      </c>
      <c r="F2049" s="181" t="s">
        <v>304</v>
      </c>
      <c r="G2049" s="181" t="s">
        <v>140</v>
      </c>
      <c r="H2049" s="181" t="s">
        <v>7</v>
      </c>
      <c r="I2049" s="181" t="s">
        <v>2967</v>
      </c>
      <c r="J2049" s="181">
        <v>152510</v>
      </c>
      <c r="K2049" s="181">
        <v>29</v>
      </c>
      <c r="L2049" s="181"/>
      <c r="M2049" s="181"/>
      <c r="N2049" s="596" t="s">
        <v>277</v>
      </c>
    </row>
    <row r="2050" spans="1:14" s="158" customFormat="1" ht="18" customHeight="1" x14ac:dyDescent="0.25">
      <c r="A2050" s="181">
        <v>22579</v>
      </c>
      <c r="B2050" s="701" t="s">
        <v>3058</v>
      </c>
      <c r="C2050" s="181" t="s">
        <v>3059</v>
      </c>
      <c r="D2050" s="181" t="s">
        <v>1385</v>
      </c>
      <c r="E2050" s="181" t="s">
        <v>3060</v>
      </c>
      <c r="F2050" s="181" t="s">
        <v>304</v>
      </c>
      <c r="G2050" s="181" t="s">
        <v>140</v>
      </c>
      <c r="H2050" s="181" t="s">
        <v>7</v>
      </c>
      <c r="I2050" s="181" t="s">
        <v>3061</v>
      </c>
      <c r="J2050" s="181">
        <v>125530</v>
      </c>
      <c r="K2050" s="181">
        <v>85</v>
      </c>
      <c r="L2050" s="181"/>
      <c r="M2050" s="181"/>
      <c r="N2050" s="596" t="s">
        <v>277</v>
      </c>
    </row>
    <row r="2051" spans="1:14" s="158" customFormat="1" ht="18" customHeight="1" x14ac:dyDescent="0.25">
      <c r="A2051" s="181">
        <v>16318</v>
      </c>
      <c r="B2051" s="701" t="s">
        <v>3062</v>
      </c>
      <c r="C2051" s="181" t="s">
        <v>3063</v>
      </c>
      <c r="D2051" s="181" t="s">
        <v>1385</v>
      </c>
      <c r="E2051" s="181" t="s">
        <v>1906</v>
      </c>
      <c r="F2051" s="181" t="s">
        <v>304</v>
      </c>
      <c r="G2051" s="181" t="s">
        <v>140</v>
      </c>
      <c r="H2051" s="181" t="s">
        <v>7</v>
      </c>
      <c r="I2051" s="181" t="s">
        <v>3064</v>
      </c>
      <c r="J2051" s="181">
        <v>97930</v>
      </c>
      <c r="K2051" s="181">
        <v>114</v>
      </c>
      <c r="L2051" s="181"/>
      <c r="M2051" s="181"/>
      <c r="N2051" s="596" t="s">
        <v>277</v>
      </c>
    </row>
    <row r="2052" spans="1:14" s="158" customFormat="1" ht="18" customHeight="1" x14ac:dyDescent="0.25">
      <c r="A2052" s="181">
        <v>23148</v>
      </c>
      <c r="B2052" s="701" t="s">
        <v>3065</v>
      </c>
      <c r="C2052" s="181" t="s">
        <v>3066</v>
      </c>
      <c r="D2052" s="181" t="s">
        <v>1385</v>
      </c>
      <c r="E2052" s="181" t="s">
        <v>3067</v>
      </c>
      <c r="F2052" s="181" t="s">
        <v>304</v>
      </c>
      <c r="G2052" s="181" t="s">
        <v>140</v>
      </c>
      <c r="H2052" s="181" t="s">
        <v>7</v>
      </c>
      <c r="I2052" s="181" t="s">
        <v>3068</v>
      </c>
      <c r="J2052" s="181">
        <v>128830</v>
      </c>
      <c r="K2052" s="181">
        <v>37</v>
      </c>
      <c r="L2052" s="181"/>
      <c r="M2052" s="181"/>
      <c r="N2052" s="596" t="s">
        <v>277</v>
      </c>
    </row>
    <row r="2053" spans="1:14" s="158" customFormat="1" ht="18" customHeight="1" x14ac:dyDescent="0.25">
      <c r="A2053" s="181">
        <v>23135</v>
      </c>
      <c r="B2053" s="701" t="s">
        <v>3069</v>
      </c>
      <c r="C2053" s="181" t="s">
        <v>3070</v>
      </c>
      <c r="D2053" s="181" t="s">
        <v>1385</v>
      </c>
      <c r="E2053" s="181" t="s">
        <v>3071</v>
      </c>
      <c r="F2053" s="181" t="s">
        <v>304</v>
      </c>
      <c r="G2053" s="181" t="s">
        <v>140</v>
      </c>
      <c r="H2053" s="181" t="s">
        <v>7</v>
      </c>
      <c r="I2053" s="181" t="s">
        <v>3072</v>
      </c>
      <c r="J2053" s="181">
        <v>128830</v>
      </c>
      <c r="K2053" s="181">
        <v>44</v>
      </c>
      <c r="L2053" s="181"/>
      <c r="M2053" s="181"/>
      <c r="N2053" s="596" t="s">
        <v>277</v>
      </c>
    </row>
    <row r="2054" spans="1:14" s="158" customFormat="1" ht="18" customHeight="1" x14ac:dyDescent="0.25">
      <c r="A2054" s="181">
        <v>13947</v>
      </c>
      <c r="B2054" s="701" t="s">
        <v>3073</v>
      </c>
      <c r="C2054" s="181" t="s">
        <v>3074</v>
      </c>
      <c r="D2054" s="181" t="s">
        <v>1385</v>
      </c>
      <c r="E2054" s="181" t="s">
        <v>3075</v>
      </c>
      <c r="F2054" s="181" t="s">
        <v>304</v>
      </c>
      <c r="G2054" s="181" t="s">
        <v>140</v>
      </c>
      <c r="H2054" s="181" t="s">
        <v>7</v>
      </c>
      <c r="I2054" s="181" t="s">
        <v>3076</v>
      </c>
      <c r="J2054" s="181">
        <v>86240</v>
      </c>
      <c r="K2054" s="181">
        <v>742</v>
      </c>
      <c r="L2054" s="181"/>
      <c r="M2054" s="181"/>
      <c r="N2054" s="596" t="s">
        <v>277</v>
      </c>
    </row>
    <row r="2055" spans="1:14" s="158" customFormat="1" ht="18" customHeight="1" x14ac:dyDescent="0.25">
      <c r="A2055" s="181">
        <v>23614</v>
      </c>
      <c r="B2055" s="701" t="s">
        <v>3042</v>
      </c>
      <c r="C2055" s="181" t="s">
        <v>3043</v>
      </c>
      <c r="D2055" s="181" t="s">
        <v>1385</v>
      </c>
      <c r="E2055" s="181" t="s">
        <v>11607</v>
      </c>
      <c r="F2055" s="181" t="s">
        <v>304</v>
      </c>
      <c r="G2055" s="181" t="s">
        <v>140</v>
      </c>
      <c r="H2055" s="181" t="s">
        <v>7</v>
      </c>
      <c r="I2055" s="181" t="s">
        <v>301</v>
      </c>
      <c r="J2055" s="181">
        <v>175790</v>
      </c>
      <c r="K2055" s="181">
        <v>174</v>
      </c>
      <c r="L2055" s="181"/>
      <c r="M2055" s="181"/>
      <c r="N2055" s="596" t="s">
        <v>277</v>
      </c>
    </row>
    <row r="2056" spans="1:14" s="158" customFormat="1" ht="18" customHeight="1" x14ac:dyDescent="0.25">
      <c r="A2056" s="181">
        <v>22923</v>
      </c>
      <c r="B2056" s="701" t="s">
        <v>12478</v>
      </c>
      <c r="C2056" s="181" t="s">
        <v>12479</v>
      </c>
      <c r="D2056" s="181" t="s">
        <v>1385</v>
      </c>
      <c r="E2056" s="181" t="s">
        <v>12480</v>
      </c>
      <c r="F2056" s="181" t="s">
        <v>304</v>
      </c>
      <c r="G2056" s="181" t="s">
        <v>140</v>
      </c>
      <c r="H2056" s="181" t="s">
        <v>7</v>
      </c>
      <c r="I2056" s="181" t="s">
        <v>301</v>
      </c>
      <c r="J2056" s="181">
        <v>139250</v>
      </c>
      <c r="K2056" s="181">
        <v>14</v>
      </c>
      <c r="L2056" s="181"/>
      <c r="M2056" s="181"/>
      <c r="N2056" s="596" t="s">
        <v>277</v>
      </c>
    </row>
    <row r="2057" spans="1:14" s="158" customFormat="1" ht="18" customHeight="1" x14ac:dyDescent="0.25">
      <c r="A2057" s="181">
        <v>21439</v>
      </c>
      <c r="B2057" s="701" t="s">
        <v>13222</v>
      </c>
      <c r="C2057" s="181" t="s">
        <v>13223</v>
      </c>
      <c r="D2057" s="181" t="s">
        <v>1385</v>
      </c>
      <c r="E2057" s="181" t="s">
        <v>13224</v>
      </c>
      <c r="F2057" s="181" t="s">
        <v>304</v>
      </c>
      <c r="G2057" s="181" t="s">
        <v>140</v>
      </c>
      <c r="H2057" s="181" t="s">
        <v>7</v>
      </c>
      <c r="I2057" s="181" t="s">
        <v>3017</v>
      </c>
      <c r="J2057" s="181">
        <v>105620</v>
      </c>
      <c r="K2057" s="181">
        <v>23</v>
      </c>
      <c r="L2057" s="181"/>
      <c r="M2057" s="181"/>
      <c r="N2057" s="596" t="s">
        <v>277</v>
      </c>
    </row>
    <row r="2058" spans="1:14" s="158" customFormat="1" ht="18" customHeight="1" x14ac:dyDescent="0.25">
      <c r="A2058" s="181">
        <v>20004</v>
      </c>
      <c r="B2058" s="701" t="s">
        <v>3077</v>
      </c>
      <c r="C2058" s="181" t="s">
        <v>3078</v>
      </c>
      <c r="D2058" s="181" t="s">
        <v>1425</v>
      </c>
      <c r="E2058" s="181" t="s">
        <v>3079</v>
      </c>
      <c r="F2058" s="181" t="s">
        <v>304</v>
      </c>
      <c r="G2058" s="181" t="s">
        <v>1427</v>
      </c>
      <c r="H2058" s="181" t="s">
        <v>7</v>
      </c>
      <c r="I2058" s="181" t="s">
        <v>1430</v>
      </c>
      <c r="J2058" s="181">
        <v>237720</v>
      </c>
      <c r="K2058" s="181">
        <v>58</v>
      </c>
      <c r="L2058" s="181"/>
      <c r="M2058" s="181"/>
      <c r="N2058" s="596" t="s">
        <v>277</v>
      </c>
    </row>
    <row r="2059" spans="1:14" s="158" customFormat="1" ht="18" customHeight="1" x14ac:dyDescent="0.25">
      <c r="A2059" s="181">
        <v>22542</v>
      </c>
      <c r="B2059" s="701" t="s">
        <v>3080</v>
      </c>
      <c r="C2059" s="181" t="s">
        <v>3081</v>
      </c>
      <c r="D2059" s="181" t="s">
        <v>1425</v>
      </c>
      <c r="E2059" s="181" t="s">
        <v>3082</v>
      </c>
      <c r="F2059" s="181" t="s">
        <v>304</v>
      </c>
      <c r="G2059" s="181" t="s">
        <v>1427</v>
      </c>
      <c r="H2059" s="181" t="s">
        <v>7</v>
      </c>
      <c r="I2059" s="181" t="s">
        <v>3083</v>
      </c>
      <c r="J2059" s="181">
        <v>386150</v>
      </c>
      <c r="K2059" s="181">
        <v>13</v>
      </c>
      <c r="L2059" s="181"/>
      <c r="M2059" s="181"/>
      <c r="N2059" s="596" t="s">
        <v>277</v>
      </c>
    </row>
    <row r="2060" spans="1:14" s="158" customFormat="1" ht="18" customHeight="1" x14ac:dyDescent="0.25">
      <c r="A2060" s="181">
        <v>7418</v>
      </c>
      <c r="B2060" s="701" t="s">
        <v>15066</v>
      </c>
      <c r="C2060" s="181" t="s">
        <v>15067</v>
      </c>
      <c r="D2060" s="181" t="s">
        <v>1425</v>
      </c>
      <c r="E2060" s="181" t="s">
        <v>15068</v>
      </c>
      <c r="F2060" s="181" t="s">
        <v>304</v>
      </c>
      <c r="G2060" s="181" t="s">
        <v>1427</v>
      </c>
      <c r="H2060" s="181" t="s">
        <v>7</v>
      </c>
      <c r="I2060" s="181" t="s">
        <v>15069</v>
      </c>
      <c r="J2060" s="181">
        <v>247840</v>
      </c>
      <c r="K2060" s="181">
        <v>2</v>
      </c>
      <c r="L2060" s="181"/>
      <c r="M2060" s="181"/>
      <c r="N2060" s="596" t="s">
        <v>277</v>
      </c>
    </row>
    <row r="2061" spans="1:14" s="158" customFormat="1" ht="18" customHeight="1" x14ac:dyDescent="0.25">
      <c r="A2061" s="181">
        <v>23306</v>
      </c>
      <c r="B2061" s="701" t="s">
        <v>3084</v>
      </c>
      <c r="C2061" s="181" t="s">
        <v>3085</v>
      </c>
      <c r="D2061" s="181" t="s">
        <v>1425</v>
      </c>
      <c r="E2061" s="181" t="s">
        <v>3086</v>
      </c>
      <c r="F2061" s="181" t="s">
        <v>304</v>
      </c>
      <c r="G2061" s="181" t="s">
        <v>1427</v>
      </c>
      <c r="H2061" s="181" t="s">
        <v>7</v>
      </c>
      <c r="I2061" s="181" t="s">
        <v>1430</v>
      </c>
      <c r="J2061" s="181">
        <v>307250</v>
      </c>
      <c r="K2061" s="181">
        <v>22</v>
      </c>
      <c r="L2061" s="181"/>
      <c r="M2061" s="181"/>
      <c r="N2061" s="596" t="s">
        <v>277</v>
      </c>
    </row>
    <row r="2062" spans="1:14" s="158" customFormat="1" ht="18" customHeight="1" x14ac:dyDescent="0.25">
      <c r="A2062" s="181">
        <v>26417</v>
      </c>
      <c r="B2062" s="701" t="s">
        <v>3087</v>
      </c>
      <c r="C2062" s="181" t="s">
        <v>3088</v>
      </c>
      <c r="D2062" s="181" t="s">
        <v>1425</v>
      </c>
      <c r="E2062" s="181" t="s">
        <v>2674</v>
      </c>
      <c r="F2062" s="181" t="s">
        <v>304</v>
      </c>
      <c r="G2062" s="181" t="s">
        <v>1427</v>
      </c>
      <c r="H2062" s="181" t="s">
        <v>7</v>
      </c>
      <c r="I2062" s="181" t="s">
        <v>12481</v>
      </c>
      <c r="J2062" s="181">
        <v>378820</v>
      </c>
      <c r="K2062" s="181">
        <v>21</v>
      </c>
      <c r="L2062" s="181"/>
      <c r="M2062" s="181"/>
      <c r="N2062" s="596" t="s">
        <v>277</v>
      </c>
    </row>
    <row r="2063" spans="1:14" s="158" customFormat="1" ht="18" customHeight="1" x14ac:dyDescent="0.25">
      <c r="A2063" s="181">
        <v>27755</v>
      </c>
      <c r="B2063" s="701" t="s">
        <v>15070</v>
      </c>
      <c r="C2063" s="181" t="s">
        <v>15071</v>
      </c>
      <c r="D2063" s="181" t="s">
        <v>1425</v>
      </c>
      <c r="E2063" s="181" t="s">
        <v>15072</v>
      </c>
      <c r="F2063" s="181" t="s">
        <v>304</v>
      </c>
      <c r="G2063" s="181" t="s">
        <v>1427</v>
      </c>
      <c r="H2063" s="181" t="s">
        <v>7</v>
      </c>
      <c r="I2063" s="181" t="s">
        <v>15073</v>
      </c>
      <c r="J2063" s="181">
        <v>240400</v>
      </c>
      <c r="K2063" s="181">
        <v>10</v>
      </c>
      <c r="L2063" s="181"/>
      <c r="M2063" s="181"/>
      <c r="N2063" s="596" t="s">
        <v>277</v>
      </c>
    </row>
    <row r="2064" spans="1:14" s="158" customFormat="1" ht="18" customHeight="1" x14ac:dyDescent="0.25">
      <c r="A2064" s="181">
        <v>30206</v>
      </c>
      <c r="B2064" s="701" t="s">
        <v>3089</v>
      </c>
      <c r="C2064" s="181" t="s">
        <v>3090</v>
      </c>
      <c r="D2064" s="181" t="s">
        <v>1425</v>
      </c>
      <c r="E2064" s="181" t="s">
        <v>3091</v>
      </c>
      <c r="F2064" s="181" t="s">
        <v>304</v>
      </c>
      <c r="G2064" s="181" t="s">
        <v>1427</v>
      </c>
      <c r="H2064" s="181" t="s">
        <v>7</v>
      </c>
      <c r="I2064" s="181" t="s">
        <v>301</v>
      </c>
      <c r="J2064" s="181">
        <v>544190</v>
      </c>
      <c r="K2064" s="181">
        <v>3</v>
      </c>
      <c r="L2064" s="181"/>
      <c r="M2064" s="181"/>
      <c r="N2064" s="596" t="s">
        <v>277</v>
      </c>
    </row>
    <row r="2065" spans="1:14" s="158" customFormat="1" ht="18" customHeight="1" x14ac:dyDescent="0.25">
      <c r="A2065" s="181">
        <v>20156</v>
      </c>
      <c r="B2065" s="701" t="s">
        <v>3092</v>
      </c>
      <c r="C2065" s="181" t="s">
        <v>3093</v>
      </c>
      <c r="D2065" s="181" t="s">
        <v>1425</v>
      </c>
      <c r="E2065" s="181" t="s">
        <v>2706</v>
      </c>
      <c r="F2065" s="181" t="s">
        <v>304</v>
      </c>
      <c r="G2065" s="181" t="s">
        <v>1427</v>
      </c>
      <c r="H2065" s="181" t="s">
        <v>7</v>
      </c>
      <c r="I2065" s="181" t="s">
        <v>3094</v>
      </c>
      <c r="J2065" s="181">
        <v>381950</v>
      </c>
      <c r="K2065" s="181">
        <v>14</v>
      </c>
      <c r="L2065" s="181"/>
      <c r="M2065" s="181"/>
      <c r="N2065" s="596" t="s">
        <v>277</v>
      </c>
    </row>
    <row r="2066" spans="1:14" s="158" customFormat="1" ht="18" customHeight="1" x14ac:dyDescent="0.25">
      <c r="A2066" s="181">
        <v>20157</v>
      </c>
      <c r="B2066" s="701" t="s">
        <v>15074</v>
      </c>
      <c r="C2066" s="181" t="s">
        <v>15075</v>
      </c>
      <c r="D2066" s="181" t="s">
        <v>1425</v>
      </c>
      <c r="E2066" s="181" t="s">
        <v>2706</v>
      </c>
      <c r="F2066" s="181" t="s">
        <v>304</v>
      </c>
      <c r="G2066" s="181" t="s">
        <v>1427</v>
      </c>
      <c r="H2066" s="181" t="s">
        <v>7</v>
      </c>
      <c r="I2066" s="181" t="s">
        <v>3095</v>
      </c>
      <c r="J2066" s="181">
        <v>293380</v>
      </c>
      <c r="K2066" s="181">
        <v>8</v>
      </c>
      <c r="L2066" s="181"/>
      <c r="M2066" s="181"/>
      <c r="N2066" s="596" t="s">
        <v>277</v>
      </c>
    </row>
    <row r="2067" spans="1:14" s="158" customFormat="1" ht="18" customHeight="1" x14ac:dyDescent="0.25">
      <c r="A2067" s="181">
        <v>22842</v>
      </c>
      <c r="B2067" s="701" t="s">
        <v>15076</v>
      </c>
      <c r="C2067" s="181" t="s">
        <v>15077</v>
      </c>
      <c r="D2067" s="181" t="s">
        <v>1425</v>
      </c>
      <c r="E2067" s="181" t="s">
        <v>1726</v>
      </c>
      <c r="F2067" s="181" t="s">
        <v>304</v>
      </c>
      <c r="G2067" s="181" t="s">
        <v>1427</v>
      </c>
      <c r="H2067" s="181" t="s">
        <v>7</v>
      </c>
      <c r="I2067" s="181" t="s">
        <v>1430</v>
      </c>
      <c r="J2067" s="181">
        <v>329570</v>
      </c>
      <c r="K2067" s="181">
        <v>15</v>
      </c>
      <c r="L2067" s="181"/>
      <c r="M2067" s="181"/>
      <c r="N2067" s="596" t="s">
        <v>277</v>
      </c>
    </row>
    <row r="2068" spans="1:14" s="158" customFormat="1" ht="18" customHeight="1" x14ac:dyDescent="0.25">
      <c r="A2068" s="181">
        <v>22843</v>
      </c>
      <c r="B2068" s="701" t="s">
        <v>3096</v>
      </c>
      <c r="C2068" s="181" t="s">
        <v>3097</v>
      </c>
      <c r="D2068" s="181" t="s">
        <v>1425</v>
      </c>
      <c r="E2068" s="181" t="s">
        <v>2410</v>
      </c>
      <c r="F2068" s="181" t="s">
        <v>304</v>
      </c>
      <c r="G2068" s="181" t="s">
        <v>1427</v>
      </c>
      <c r="H2068" s="181" t="s">
        <v>7</v>
      </c>
      <c r="I2068" s="181" t="s">
        <v>1430</v>
      </c>
      <c r="J2068" s="181">
        <v>296600</v>
      </c>
      <c r="K2068" s="181">
        <v>5</v>
      </c>
      <c r="L2068" s="181"/>
      <c r="M2068" s="181"/>
      <c r="N2068" s="596" t="s">
        <v>277</v>
      </c>
    </row>
    <row r="2069" spans="1:14" s="158" customFormat="1" ht="18" customHeight="1" x14ac:dyDescent="0.25">
      <c r="A2069" s="181">
        <v>22148</v>
      </c>
      <c r="B2069" s="701" t="s">
        <v>3098</v>
      </c>
      <c r="C2069" s="181" t="s">
        <v>3099</v>
      </c>
      <c r="D2069" s="181" t="s">
        <v>1425</v>
      </c>
      <c r="E2069" s="181" t="s">
        <v>2823</v>
      </c>
      <c r="F2069" s="181" t="s">
        <v>304</v>
      </c>
      <c r="G2069" s="181" t="s">
        <v>1427</v>
      </c>
      <c r="H2069" s="181" t="s">
        <v>7</v>
      </c>
      <c r="I2069" s="181" t="s">
        <v>3100</v>
      </c>
      <c r="J2069" s="181">
        <v>361930</v>
      </c>
      <c r="K2069" s="181">
        <v>8</v>
      </c>
      <c r="L2069" s="181"/>
      <c r="M2069" s="181"/>
      <c r="N2069" s="596" t="s">
        <v>277</v>
      </c>
    </row>
    <row r="2070" spans="1:14" s="158" customFormat="1" ht="18" customHeight="1" x14ac:dyDescent="0.25">
      <c r="A2070" s="181">
        <v>23315</v>
      </c>
      <c r="B2070" s="701" t="s">
        <v>15078</v>
      </c>
      <c r="C2070" s="181" t="s">
        <v>15079</v>
      </c>
      <c r="D2070" s="181" t="s">
        <v>1425</v>
      </c>
      <c r="E2070" s="181" t="s">
        <v>15080</v>
      </c>
      <c r="F2070" s="181" t="s">
        <v>304</v>
      </c>
      <c r="G2070" s="181" t="s">
        <v>1427</v>
      </c>
      <c r="H2070" s="181" t="s">
        <v>7</v>
      </c>
      <c r="I2070" s="181" t="s">
        <v>15081</v>
      </c>
      <c r="J2070" s="181">
        <v>355900</v>
      </c>
      <c r="K2070" s="181">
        <v>3</v>
      </c>
      <c r="L2070" s="181"/>
      <c r="M2070" s="181"/>
      <c r="N2070" s="596" t="s">
        <v>277</v>
      </c>
    </row>
    <row r="2071" spans="1:14" s="158" customFormat="1" ht="18" customHeight="1" x14ac:dyDescent="0.25">
      <c r="A2071" s="181">
        <v>27772</v>
      </c>
      <c r="B2071" s="701" t="s">
        <v>15082</v>
      </c>
      <c r="C2071" s="181" t="s">
        <v>15083</v>
      </c>
      <c r="D2071" s="181" t="s">
        <v>1425</v>
      </c>
      <c r="E2071" s="181" t="s">
        <v>15084</v>
      </c>
      <c r="F2071" s="181" t="s">
        <v>304</v>
      </c>
      <c r="G2071" s="181" t="s">
        <v>1427</v>
      </c>
      <c r="H2071" s="181" t="s">
        <v>7</v>
      </c>
      <c r="I2071" s="181" t="s">
        <v>988</v>
      </c>
      <c r="J2071" s="181">
        <v>308710</v>
      </c>
      <c r="K2071" s="181">
        <v>2</v>
      </c>
      <c r="L2071" s="181"/>
      <c r="M2071" s="181"/>
      <c r="N2071" s="596" t="s">
        <v>277</v>
      </c>
    </row>
    <row r="2072" spans="1:14" s="158" customFormat="1" ht="18" customHeight="1" x14ac:dyDescent="0.25">
      <c r="A2072" s="181">
        <v>23870</v>
      </c>
      <c r="B2072" s="701">
        <v>100234</v>
      </c>
      <c r="C2072" s="181" t="s">
        <v>18095</v>
      </c>
      <c r="D2072" s="181" t="s">
        <v>7231</v>
      </c>
      <c r="E2072" s="181" t="s">
        <v>18096</v>
      </c>
      <c r="F2072" s="181" t="s">
        <v>577</v>
      </c>
      <c r="G2072" s="181" t="s">
        <v>550</v>
      </c>
      <c r="H2072" s="181" t="s">
        <v>5</v>
      </c>
      <c r="I2072" s="181" t="s">
        <v>301</v>
      </c>
      <c r="J2072" s="181">
        <v>59900</v>
      </c>
      <c r="K2072" s="181">
        <v>2</v>
      </c>
      <c r="L2072" s="181"/>
      <c r="M2072" s="181"/>
      <c r="N2072" s="596" t="s">
        <v>277</v>
      </c>
    </row>
    <row r="2073" spans="1:14" s="158" customFormat="1" ht="18" customHeight="1" x14ac:dyDescent="0.25">
      <c r="A2073" s="181">
        <v>21301</v>
      </c>
      <c r="B2073" s="701" t="s">
        <v>3101</v>
      </c>
      <c r="C2073" s="181" t="s">
        <v>3102</v>
      </c>
      <c r="D2073" s="181" t="s">
        <v>3103</v>
      </c>
      <c r="E2073" s="181" t="s">
        <v>2342</v>
      </c>
      <c r="F2073" s="181" t="s">
        <v>577</v>
      </c>
      <c r="G2073" s="181" t="s">
        <v>3104</v>
      </c>
      <c r="H2073" s="181" t="s">
        <v>9</v>
      </c>
      <c r="I2073" s="181" t="s">
        <v>3105</v>
      </c>
      <c r="J2073" s="181">
        <v>7940</v>
      </c>
      <c r="K2073" s="181">
        <v>159</v>
      </c>
      <c r="L2073" s="181"/>
      <c r="M2073" s="181"/>
      <c r="N2073" s="596" t="s">
        <v>277</v>
      </c>
    </row>
    <row r="2074" spans="1:14" s="158" customFormat="1" ht="18" customHeight="1" x14ac:dyDescent="0.25">
      <c r="A2074" s="181">
        <v>26136</v>
      </c>
      <c r="B2074" s="701" t="s">
        <v>15085</v>
      </c>
      <c r="C2074" s="181" t="s">
        <v>301</v>
      </c>
      <c r="D2074" s="181" t="s">
        <v>3103</v>
      </c>
      <c r="E2074" s="181" t="s">
        <v>15086</v>
      </c>
      <c r="F2074" s="181" t="s">
        <v>577</v>
      </c>
      <c r="G2074" s="181" t="s">
        <v>3104</v>
      </c>
      <c r="H2074" s="181" t="s">
        <v>9</v>
      </c>
      <c r="I2074" s="181" t="s">
        <v>3106</v>
      </c>
      <c r="J2074" s="181">
        <v>9090</v>
      </c>
      <c r="K2074" s="181">
        <v>24</v>
      </c>
      <c r="L2074" s="181"/>
      <c r="M2074" s="181"/>
      <c r="N2074" s="596" t="s">
        <v>277</v>
      </c>
    </row>
    <row r="2075" spans="1:14" s="158" customFormat="1" ht="18" customHeight="1" x14ac:dyDescent="0.25">
      <c r="A2075" s="181">
        <v>39950</v>
      </c>
      <c r="B2075" s="701" t="s">
        <v>13225</v>
      </c>
      <c r="C2075" s="181" t="s">
        <v>13226</v>
      </c>
      <c r="D2075" s="181" t="s">
        <v>3107</v>
      </c>
      <c r="E2075" s="181" t="s">
        <v>2342</v>
      </c>
      <c r="F2075" s="181" t="s">
        <v>577</v>
      </c>
      <c r="G2075" s="181" t="s">
        <v>3104</v>
      </c>
      <c r="H2075" s="181" t="s">
        <v>9</v>
      </c>
      <c r="I2075" s="181" t="s">
        <v>13227</v>
      </c>
      <c r="J2075" s="181">
        <v>10350</v>
      </c>
      <c r="K2075" s="181">
        <v>828</v>
      </c>
      <c r="L2075" s="181"/>
      <c r="M2075" s="181"/>
      <c r="N2075" s="596" t="s">
        <v>277</v>
      </c>
    </row>
    <row r="2076" spans="1:14" s="158" customFormat="1" ht="18" customHeight="1" x14ac:dyDescent="0.25">
      <c r="A2076" s="181">
        <v>29588</v>
      </c>
      <c r="B2076" s="701" t="s">
        <v>15087</v>
      </c>
      <c r="C2076" s="181" t="s">
        <v>301</v>
      </c>
      <c r="D2076" s="181" t="s">
        <v>15088</v>
      </c>
      <c r="E2076" s="181" t="s">
        <v>15089</v>
      </c>
      <c r="F2076" s="181" t="s">
        <v>577</v>
      </c>
      <c r="G2076" s="181" t="s">
        <v>753</v>
      </c>
      <c r="H2076" s="181" t="s">
        <v>5</v>
      </c>
      <c r="I2076" s="181" t="s">
        <v>3108</v>
      </c>
      <c r="J2076" s="181">
        <v>10880</v>
      </c>
      <c r="K2076" s="181">
        <v>7</v>
      </c>
      <c r="L2076" s="181"/>
      <c r="M2076" s="181"/>
      <c r="N2076" s="596" t="s">
        <v>277</v>
      </c>
    </row>
    <row r="2077" spans="1:14" s="158" customFormat="1" ht="18" customHeight="1" x14ac:dyDescent="0.25">
      <c r="A2077" s="181">
        <v>7789</v>
      </c>
      <c r="B2077" s="701" t="s">
        <v>14224</v>
      </c>
      <c r="C2077" s="181" t="s">
        <v>301</v>
      </c>
      <c r="D2077" s="181" t="s">
        <v>3110</v>
      </c>
      <c r="E2077" s="181" t="s">
        <v>1895</v>
      </c>
      <c r="F2077" s="181" t="s">
        <v>577</v>
      </c>
      <c r="G2077" s="181" t="s">
        <v>753</v>
      </c>
      <c r="H2077" s="181" t="s">
        <v>5</v>
      </c>
      <c r="I2077" s="181" t="s">
        <v>301</v>
      </c>
      <c r="J2077" s="181">
        <v>12980</v>
      </c>
      <c r="K2077" s="181">
        <v>5</v>
      </c>
      <c r="L2077" s="181"/>
      <c r="M2077" s="181"/>
      <c r="N2077" s="596" t="s">
        <v>277</v>
      </c>
    </row>
    <row r="2078" spans="1:14" s="158" customFormat="1" ht="18" customHeight="1" x14ac:dyDescent="0.25">
      <c r="A2078" s="181">
        <v>24430</v>
      </c>
      <c r="B2078" s="701" t="s">
        <v>3111</v>
      </c>
      <c r="C2078" s="181" t="s">
        <v>3112</v>
      </c>
      <c r="D2078" s="181" t="s">
        <v>3113</v>
      </c>
      <c r="E2078" s="181" t="s">
        <v>1884</v>
      </c>
      <c r="F2078" s="181" t="s">
        <v>577</v>
      </c>
      <c r="G2078" s="181" t="s">
        <v>1986</v>
      </c>
      <c r="H2078" s="181" t="s">
        <v>13</v>
      </c>
      <c r="I2078" s="181" t="s">
        <v>301</v>
      </c>
      <c r="J2078" s="181">
        <v>48360</v>
      </c>
      <c r="K2078" s="181">
        <v>119</v>
      </c>
      <c r="L2078" s="181"/>
      <c r="M2078" s="181"/>
      <c r="N2078" s="596" t="s">
        <v>277</v>
      </c>
    </row>
    <row r="2079" spans="1:14" s="158" customFormat="1" ht="18" customHeight="1" x14ac:dyDescent="0.25">
      <c r="A2079" s="181">
        <v>24545</v>
      </c>
      <c r="B2079" s="701" t="s">
        <v>3115</v>
      </c>
      <c r="C2079" s="181" t="s">
        <v>3116</v>
      </c>
      <c r="D2079" s="181" t="s">
        <v>3113</v>
      </c>
      <c r="E2079" s="181" t="s">
        <v>1913</v>
      </c>
      <c r="F2079" s="181" t="s">
        <v>577</v>
      </c>
      <c r="G2079" s="181" t="s">
        <v>1986</v>
      </c>
      <c r="H2079" s="181" t="s">
        <v>13</v>
      </c>
      <c r="I2079" s="181" t="s">
        <v>3117</v>
      </c>
      <c r="J2079" s="181">
        <v>43530</v>
      </c>
      <c r="K2079" s="181">
        <v>41</v>
      </c>
      <c r="L2079" s="181"/>
      <c r="M2079" s="181"/>
      <c r="N2079" s="596" t="s">
        <v>277</v>
      </c>
    </row>
    <row r="2080" spans="1:14" s="158" customFormat="1" ht="18" customHeight="1" x14ac:dyDescent="0.25">
      <c r="A2080" s="181">
        <v>20858</v>
      </c>
      <c r="B2080" s="701" t="s">
        <v>3118</v>
      </c>
      <c r="C2080" s="181" t="s">
        <v>3119</v>
      </c>
      <c r="D2080" s="181" t="s">
        <v>3120</v>
      </c>
      <c r="E2080" s="181" t="s">
        <v>1889</v>
      </c>
      <c r="F2080" s="181" t="s">
        <v>304</v>
      </c>
      <c r="G2080" s="181" t="s">
        <v>1310</v>
      </c>
      <c r="H2080" s="181" t="s">
        <v>15</v>
      </c>
      <c r="I2080" s="181" t="s">
        <v>301</v>
      </c>
      <c r="J2080" s="181">
        <v>3190</v>
      </c>
      <c r="K2080" s="181">
        <v>3</v>
      </c>
      <c r="L2080" s="181"/>
      <c r="M2080" s="181"/>
      <c r="N2080" s="596" t="s">
        <v>277</v>
      </c>
    </row>
    <row r="2081" spans="1:14" s="158" customFormat="1" ht="18" customHeight="1" x14ac:dyDescent="0.25">
      <c r="A2081" s="181">
        <v>13134</v>
      </c>
      <c r="B2081" s="701" t="s">
        <v>15090</v>
      </c>
      <c r="C2081" s="181" t="s">
        <v>15091</v>
      </c>
      <c r="D2081" s="181" t="s">
        <v>1462</v>
      </c>
      <c r="E2081" s="181" t="s">
        <v>16704</v>
      </c>
      <c r="F2081" s="181" t="s">
        <v>304</v>
      </c>
      <c r="G2081" s="181" t="s">
        <v>1456</v>
      </c>
      <c r="H2081" s="181" t="s">
        <v>9</v>
      </c>
      <c r="I2081" s="181" t="s">
        <v>15092</v>
      </c>
      <c r="J2081" s="181">
        <v>8090</v>
      </c>
      <c r="K2081" s="181">
        <v>136</v>
      </c>
      <c r="L2081" s="181"/>
      <c r="M2081" s="181"/>
      <c r="N2081" s="596" t="s">
        <v>277</v>
      </c>
    </row>
    <row r="2082" spans="1:14" s="158" customFormat="1" ht="18" customHeight="1" x14ac:dyDescent="0.25">
      <c r="A2082" s="181">
        <v>20379</v>
      </c>
      <c r="B2082" s="701" t="s">
        <v>3121</v>
      </c>
      <c r="C2082" s="181" t="s">
        <v>3122</v>
      </c>
      <c r="D2082" s="181" t="s">
        <v>1468</v>
      </c>
      <c r="E2082" s="181" t="s">
        <v>1959</v>
      </c>
      <c r="F2082" s="181" t="s">
        <v>304</v>
      </c>
      <c r="G2082" s="181" t="s">
        <v>1310</v>
      </c>
      <c r="H2082" s="181" t="s">
        <v>15</v>
      </c>
      <c r="I2082" s="181" t="s">
        <v>301</v>
      </c>
      <c r="J2082" s="181">
        <v>4680</v>
      </c>
      <c r="K2082" s="181">
        <v>29</v>
      </c>
      <c r="L2082" s="181"/>
      <c r="M2082" s="181"/>
      <c r="N2082" s="596" t="s">
        <v>277</v>
      </c>
    </row>
    <row r="2083" spans="1:14" ht="18" customHeight="1" x14ac:dyDescent="0.25">
      <c r="A2083" s="181">
        <v>70749</v>
      </c>
      <c r="B2083" s="701" t="s">
        <v>3123</v>
      </c>
      <c r="C2083" s="181" t="s">
        <v>3124</v>
      </c>
      <c r="D2083" s="181" t="s">
        <v>3125</v>
      </c>
      <c r="E2083" s="181" t="s">
        <v>3126</v>
      </c>
      <c r="F2083" s="181" t="s">
        <v>304</v>
      </c>
      <c r="G2083" s="181" t="s">
        <v>1456</v>
      </c>
      <c r="H2083" s="181" t="s">
        <v>9</v>
      </c>
      <c r="I2083" s="181" t="s">
        <v>859</v>
      </c>
      <c r="J2083" s="181">
        <v>4040</v>
      </c>
      <c r="K2083" s="181">
        <v>43</v>
      </c>
      <c r="L2083" s="181"/>
      <c r="M2083" s="181"/>
      <c r="N2083" s="596" t="s">
        <v>277</v>
      </c>
    </row>
    <row r="2084" spans="1:14" ht="18" customHeight="1" x14ac:dyDescent="0.25">
      <c r="A2084" s="181">
        <v>13589</v>
      </c>
      <c r="B2084" s="701" t="s">
        <v>3127</v>
      </c>
      <c r="C2084" s="181" t="s">
        <v>3128</v>
      </c>
      <c r="D2084" s="181" t="s">
        <v>1478</v>
      </c>
      <c r="E2084" s="181" t="s">
        <v>2052</v>
      </c>
      <c r="F2084" s="181" t="s">
        <v>304</v>
      </c>
      <c r="G2084" s="181" t="s">
        <v>1310</v>
      </c>
      <c r="H2084" s="181" t="s">
        <v>15</v>
      </c>
      <c r="I2084" s="181" t="s">
        <v>301</v>
      </c>
      <c r="J2084" s="181">
        <v>5510</v>
      </c>
      <c r="K2084" s="181">
        <v>9</v>
      </c>
      <c r="L2084" s="181"/>
      <c r="M2084" s="181"/>
      <c r="N2084" s="596" t="s">
        <v>277</v>
      </c>
    </row>
    <row r="2085" spans="1:14" s="158" customFormat="1" ht="18" customHeight="1" x14ac:dyDescent="0.25">
      <c r="A2085" s="181">
        <v>37928</v>
      </c>
      <c r="B2085" s="701" t="s">
        <v>15093</v>
      </c>
      <c r="C2085" s="181" t="s">
        <v>15094</v>
      </c>
      <c r="D2085" s="181" t="s">
        <v>3129</v>
      </c>
      <c r="E2085" s="181" t="s">
        <v>1888</v>
      </c>
      <c r="F2085" s="181" t="s">
        <v>304</v>
      </c>
      <c r="G2085" s="181" t="s">
        <v>1456</v>
      </c>
      <c r="H2085" s="181" t="s">
        <v>9</v>
      </c>
      <c r="I2085" s="181" t="s">
        <v>301</v>
      </c>
      <c r="J2085" s="181">
        <v>4580</v>
      </c>
      <c r="K2085" s="181">
        <v>309</v>
      </c>
      <c r="L2085" s="181"/>
      <c r="M2085" s="181"/>
      <c r="N2085" s="596" t="s">
        <v>277</v>
      </c>
    </row>
    <row r="2086" spans="1:14" s="158" customFormat="1" ht="18" customHeight="1" x14ac:dyDescent="0.25">
      <c r="A2086" s="181">
        <v>8844</v>
      </c>
      <c r="B2086" s="701" t="s">
        <v>15095</v>
      </c>
      <c r="C2086" s="181" t="s">
        <v>15096</v>
      </c>
      <c r="D2086" s="181" t="s">
        <v>3129</v>
      </c>
      <c r="E2086" s="181" t="s">
        <v>2079</v>
      </c>
      <c r="F2086" s="181" t="s">
        <v>304</v>
      </c>
      <c r="G2086" s="181" t="s">
        <v>1456</v>
      </c>
      <c r="H2086" s="181" t="s">
        <v>9</v>
      </c>
      <c r="I2086" s="181" t="s">
        <v>301</v>
      </c>
      <c r="J2086" s="181">
        <v>8630</v>
      </c>
      <c r="K2086" s="181">
        <v>70</v>
      </c>
      <c r="L2086" s="181"/>
      <c r="M2086" s="181"/>
      <c r="N2086" s="596" t="s">
        <v>277</v>
      </c>
    </row>
    <row r="2087" spans="1:14" s="158" customFormat="1" ht="18" customHeight="1" x14ac:dyDescent="0.25">
      <c r="A2087" s="181">
        <v>85571</v>
      </c>
      <c r="B2087" s="701" t="s">
        <v>15097</v>
      </c>
      <c r="C2087" s="181" t="s">
        <v>15098</v>
      </c>
      <c r="D2087" s="181" t="s">
        <v>3130</v>
      </c>
      <c r="E2087" s="181" t="s">
        <v>1888</v>
      </c>
      <c r="F2087" s="181" t="s">
        <v>304</v>
      </c>
      <c r="G2087" s="181" t="s">
        <v>1456</v>
      </c>
      <c r="H2087" s="181" t="s">
        <v>9</v>
      </c>
      <c r="I2087" s="181" t="s">
        <v>15099</v>
      </c>
      <c r="J2087" s="181">
        <v>4580</v>
      </c>
      <c r="K2087" s="181">
        <v>316</v>
      </c>
      <c r="L2087" s="181"/>
      <c r="M2087" s="181"/>
      <c r="N2087" s="596" t="s">
        <v>277</v>
      </c>
    </row>
    <row r="2088" spans="1:14" s="158" customFormat="1" ht="18" customHeight="1" x14ac:dyDescent="0.25">
      <c r="A2088" s="181">
        <v>20360</v>
      </c>
      <c r="B2088" s="701" t="s">
        <v>3131</v>
      </c>
      <c r="C2088" s="181" t="s">
        <v>3132</v>
      </c>
      <c r="D2088" s="181" t="s">
        <v>3130</v>
      </c>
      <c r="E2088" s="181" t="s">
        <v>2079</v>
      </c>
      <c r="F2088" s="181" t="s">
        <v>304</v>
      </c>
      <c r="G2088" s="181" t="s">
        <v>1456</v>
      </c>
      <c r="H2088" s="181" t="s">
        <v>9</v>
      </c>
      <c r="I2088" s="181" t="s">
        <v>301</v>
      </c>
      <c r="J2088" s="181">
        <v>6830</v>
      </c>
      <c r="K2088" s="181">
        <v>157</v>
      </c>
      <c r="L2088" s="181"/>
      <c r="M2088" s="181"/>
      <c r="N2088" s="596" t="s">
        <v>277</v>
      </c>
    </row>
    <row r="2089" spans="1:14" s="158" customFormat="1" ht="18" customHeight="1" x14ac:dyDescent="0.25">
      <c r="A2089" s="181">
        <v>59195</v>
      </c>
      <c r="B2089" s="701" t="s">
        <v>3133</v>
      </c>
      <c r="C2089" s="181" t="s">
        <v>3134</v>
      </c>
      <c r="D2089" s="181" t="s">
        <v>3135</v>
      </c>
      <c r="E2089" s="181" t="s">
        <v>2087</v>
      </c>
      <c r="F2089" s="181" t="s">
        <v>304</v>
      </c>
      <c r="G2089" s="181" t="s">
        <v>1456</v>
      </c>
      <c r="H2089" s="181" t="s">
        <v>9</v>
      </c>
      <c r="I2089" s="181" t="s">
        <v>2858</v>
      </c>
      <c r="J2089" s="181">
        <v>6740</v>
      </c>
      <c r="K2089" s="181">
        <v>11</v>
      </c>
      <c r="L2089" s="181"/>
      <c r="M2089" s="181"/>
      <c r="N2089" s="596" t="s">
        <v>277</v>
      </c>
    </row>
    <row r="2090" spans="1:14" s="158" customFormat="1" ht="18" customHeight="1" x14ac:dyDescent="0.25">
      <c r="A2090" s="181">
        <v>23075</v>
      </c>
      <c r="B2090" s="701" t="s">
        <v>3136</v>
      </c>
      <c r="C2090" s="181" t="s">
        <v>3137</v>
      </c>
      <c r="D2090" s="181" t="s">
        <v>3135</v>
      </c>
      <c r="E2090" s="181" t="s">
        <v>2157</v>
      </c>
      <c r="F2090" s="181" t="s">
        <v>304</v>
      </c>
      <c r="G2090" s="181" t="s">
        <v>1456</v>
      </c>
      <c r="H2090" s="181" t="s">
        <v>9</v>
      </c>
      <c r="I2090" s="181" t="s">
        <v>641</v>
      </c>
      <c r="J2090" s="181">
        <v>13260</v>
      </c>
      <c r="K2090" s="181">
        <v>33</v>
      </c>
      <c r="L2090" s="181"/>
      <c r="M2090" s="181"/>
      <c r="N2090" s="596" t="s">
        <v>277</v>
      </c>
    </row>
    <row r="2091" spans="1:14" s="158" customFormat="1" ht="18" customHeight="1" x14ac:dyDescent="0.25">
      <c r="A2091" s="181">
        <v>29730</v>
      </c>
      <c r="B2091" s="701" t="s">
        <v>3138</v>
      </c>
      <c r="C2091" s="181" t="s">
        <v>3139</v>
      </c>
      <c r="D2091" s="181" t="s">
        <v>3135</v>
      </c>
      <c r="E2091" s="181" t="s">
        <v>2157</v>
      </c>
      <c r="F2091" s="181" t="s">
        <v>304</v>
      </c>
      <c r="G2091" s="181" t="s">
        <v>1310</v>
      </c>
      <c r="H2091" s="181" t="s">
        <v>15</v>
      </c>
      <c r="I2091" s="181" t="s">
        <v>641</v>
      </c>
      <c r="J2091" s="181">
        <v>12130</v>
      </c>
      <c r="K2091" s="181">
        <v>16</v>
      </c>
      <c r="L2091" s="181"/>
      <c r="M2091" s="181"/>
      <c r="N2091" s="596" t="s">
        <v>277</v>
      </c>
    </row>
    <row r="2092" spans="1:14" s="158" customFormat="1" ht="18" customHeight="1" x14ac:dyDescent="0.25">
      <c r="A2092" s="181">
        <v>7761</v>
      </c>
      <c r="B2092" s="701" t="s">
        <v>15100</v>
      </c>
      <c r="C2092" s="181" t="s">
        <v>15101</v>
      </c>
      <c r="D2092" s="181" t="s">
        <v>1485</v>
      </c>
      <c r="E2092" s="181" t="s">
        <v>1888</v>
      </c>
      <c r="F2092" s="181" t="s">
        <v>304</v>
      </c>
      <c r="G2092" s="181" t="s">
        <v>1456</v>
      </c>
      <c r="H2092" s="181" t="s">
        <v>9</v>
      </c>
      <c r="I2092" s="181" t="s">
        <v>301</v>
      </c>
      <c r="J2092" s="181">
        <v>4060</v>
      </c>
      <c r="K2092" s="181">
        <v>327</v>
      </c>
      <c r="L2092" s="181"/>
      <c r="M2092" s="181"/>
      <c r="N2092" s="596" t="s">
        <v>277</v>
      </c>
    </row>
    <row r="2093" spans="1:14" s="158" customFormat="1" ht="18" customHeight="1" x14ac:dyDescent="0.25">
      <c r="A2093" s="181">
        <v>441</v>
      </c>
      <c r="B2093" s="701" t="s">
        <v>15102</v>
      </c>
      <c r="C2093" s="181" t="s">
        <v>15103</v>
      </c>
      <c r="D2093" s="181" t="s">
        <v>1485</v>
      </c>
      <c r="E2093" s="181" t="s">
        <v>15104</v>
      </c>
      <c r="F2093" s="181" t="s">
        <v>304</v>
      </c>
      <c r="G2093" s="181" t="s">
        <v>1456</v>
      </c>
      <c r="H2093" s="181" t="s">
        <v>9</v>
      </c>
      <c r="I2093" s="181" t="s">
        <v>2256</v>
      </c>
      <c r="J2093" s="181">
        <v>5360</v>
      </c>
      <c r="K2093" s="181">
        <v>52</v>
      </c>
      <c r="L2093" s="181"/>
      <c r="M2093" s="181"/>
      <c r="N2093" s="596" t="s">
        <v>277</v>
      </c>
    </row>
    <row r="2094" spans="1:14" s="158" customFormat="1" ht="18" customHeight="1" x14ac:dyDescent="0.25">
      <c r="A2094" s="181">
        <v>13900</v>
      </c>
      <c r="B2094" s="701" t="s">
        <v>15105</v>
      </c>
      <c r="C2094" s="181" t="s">
        <v>15106</v>
      </c>
      <c r="D2094" s="181" t="s">
        <v>1485</v>
      </c>
      <c r="E2094" s="181" t="s">
        <v>15107</v>
      </c>
      <c r="F2094" s="181" t="s">
        <v>304</v>
      </c>
      <c r="G2094" s="181" t="s">
        <v>1456</v>
      </c>
      <c r="H2094" s="181" t="s">
        <v>9</v>
      </c>
      <c r="I2094" s="181" t="s">
        <v>15108</v>
      </c>
      <c r="J2094" s="181">
        <v>4580</v>
      </c>
      <c r="K2094" s="181">
        <v>110</v>
      </c>
      <c r="L2094" s="181"/>
      <c r="M2094" s="181"/>
      <c r="N2094" s="596" t="s">
        <v>277</v>
      </c>
    </row>
    <row r="2095" spans="1:14" s="158" customFormat="1" ht="18" customHeight="1" x14ac:dyDescent="0.25">
      <c r="A2095" s="181">
        <v>23076</v>
      </c>
      <c r="B2095" s="701" t="s">
        <v>3140</v>
      </c>
      <c r="C2095" s="181" t="s">
        <v>3141</v>
      </c>
      <c r="D2095" s="181" t="s">
        <v>1485</v>
      </c>
      <c r="E2095" s="181" t="s">
        <v>2079</v>
      </c>
      <c r="F2095" s="181" t="s">
        <v>304</v>
      </c>
      <c r="G2095" s="181" t="s">
        <v>1456</v>
      </c>
      <c r="H2095" s="181" t="s">
        <v>9</v>
      </c>
      <c r="I2095" s="181" t="s">
        <v>301</v>
      </c>
      <c r="J2095" s="181">
        <v>4190</v>
      </c>
      <c r="K2095" s="181">
        <v>105</v>
      </c>
      <c r="L2095" s="181"/>
      <c r="M2095" s="181"/>
      <c r="N2095" s="596" t="s">
        <v>277</v>
      </c>
    </row>
    <row r="2096" spans="1:14" s="158" customFormat="1" ht="18" customHeight="1" x14ac:dyDescent="0.25">
      <c r="A2096" s="181">
        <v>29355</v>
      </c>
      <c r="B2096" s="701" t="s">
        <v>3142</v>
      </c>
      <c r="C2096" s="181" t="s">
        <v>3143</v>
      </c>
      <c r="D2096" s="181" t="s">
        <v>3144</v>
      </c>
      <c r="E2096" s="181" t="s">
        <v>3145</v>
      </c>
      <c r="F2096" s="181" t="s">
        <v>304</v>
      </c>
      <c r="G2096" s="181" t="s">
        <v>1310</v>
      </c>
      <c r="H2096" s="181" t="s">
        <v>15</v>
      </c>
      <c r="I2096" s="181" t="s">
        <v>3146</v>
      </c>
      <c r="J2096" s="181">
        <v>11750</v>
      </c>
      <c r="K2096" s="181">
        <v>63</v>
      </c>
      <c r="L2096" s="181"/>
      <c r="M2096" s="181"/>
      <c r="N2096" s="596" t="s">
        <v>286</v>
      </c>
    </row>
    <row r="2097" spans="1:14" s="158" customFormat="1" ht="18" customHeight="1" x14ac:dyDescent="0.25">
      <c r="A2097" s="181">
        <v>29357</v>
      </c>
      <c r="B2097" s="701" t="s">
        <v>3147</v>
      </c>
      <c r="C2097" s="181" t="s">
        <v>3148</v>
      </c>
      <c r="D2097" s="181" t="s">
        <v>3144</v>
      </c>
      <c r="E2097" s="181" t="s">
        <v>3149</v>
      </c>
      <c r="F2097" s="181" t="s">
        <v>304</v>
      </c>
      <c r="G2097" s="181" t="s">
        <v>1310</v>
      </c>
      <c r="H2097" s="181" t="s">
        <v>15</v>
      </c>
      <c r="I2097" s="181" t="s">
        <v>301</v>
      </c>
      <c r="J2097" s="181">
        <v>25840</v>
      </c>
      <c r="K2097" s="181">
        <v>18</v>
      </c>
      <c r="L2097" s="181"/>
      <c r="M2097" s="181"/>
      <c r="N2097" s="596" t="s">
        <v>286</v>
      </c>
    </row>
    <row r="2098" spans="1:14" s="158" customFormat="1" ht="18" customHeight="1" x14ac:dyDescent="0.25">
      <c r="A2098" s="181">
        <v>21245</v>
      </c>
      <c r="B2098" s="701" t="s">
        <v>16705</v>
      </c>
      <c r="C2098" s="181" t="s">
        <v>16706</v>
      </c>
      <c r="D2098" s="181" t="s">
        <v>1497</v>
      </c>
      <c r="E2098" s="181" t="s">
        <v>16707</v>
      </c>
      <c r="F2098" s="181" t="s">
        <v>304</v>
      </c>
      <c r="G2098" s="181" t="s">
        <v>361</v>
      </c>
      <c r="H2098" s="181" t="s">
        <v>7</v>
      </c>
      <c r="I2098" s="181" t="s">
        <v>3151</v>
      </c>
      <c r="J2098" s="181">
        <v>7120</v>
      </c>
      <c r="K2098" s="181">
        <v>324</v>
      </c>
      <c r="L2098" s="181"/>
      <c r="M2098" s="181"/>
      <c r="N2098" s="596" t="s">
        <v>286</v>
      </c>
    </row>
    <row r="2099" spans="1:14" s="158" customFormat="1" ht="18" customHeight="1" x14ac:dyDescent="0.25">
      <c r="A2099" s="181">
        <v>21247</v>
      </c>
      <c r="B2099" s="701" t="s">
        <v>3152</v>
      </c>
      <c r="C2099" s="181" t="s">
        <v>3153</v>
      </c>
      <c r="D2099" s="181" t="s">
        <v>1497</v>
      </c>
      <c r="E2099" s="181" t="s">
        <v>3154</v>
      </c>
      <c r="F2099" s="181" t="s">
        <v>304</v>
      </c>
      <c r="G2099" s="181" t="s">
        <v>361</v>
      </c>
      <c r="H2099" s="181" t="s">
        <v>7</v>
      </c>
      <c r="I2099" s="181" t="s">
        <v>2230</v>
      </c>
      <c r="J2099" s="181">
        <v>7860</v>
      </c>
      <c r="K2099" s="181">
        <v>595</v>
      </c>
      <c r="L2099" s="181"/>
      <c r="M2099" s="181"/>
      <c r="N2099" s="596" t="s">
        <v>286</v>
      </c>
    </row>
    <row r="2100" spans="1:14" s="158" customFormat="1" ht="18" customHeight="1" x14ac:dyDescent="0.25">
      <c r="A2100" s="181">
        <v>1277</v>
      </c>
      <c r="B2100" s="701" t="s">
        <v>16708</v>
      </c>
      <c r="C2100" s="181" t="s">
        <v>16709</v>
      </c>
      <c r="D2100" s="181" t="s">
        <v>1501</v>
      </c>
      <c r="E2100" s="181" t="s">
        <v>16710</v>
      </c>
      <c r="F2100" s="181" t="s">
        <v>304</v>
      </c>
      <c r="G2100" s="181" t="s">
        <v>361</v>
      </c>
      <c r="H2100" s="181" t="s">
        <v>7</v>
      </c>
      <c r="I2100" s="181" t="s">
        <v>16711</v>
      </c>
      <c r="J2100" s="181">
        <v>9520</v>
      </c>
      <c r="K2100" s="181">
        <v>722</v>
      </c>
      <c r="L2100" s="181"/>
      <c r="M2100" s="181"/>
      <c r="N2100" s="596" t="s">
        <v>286</v>
      </c>
    </row>
    <row r="2101" spans="1:14" s="158" customFormat="1" ht="18" customHeight="1" x14ac:dyDescent="0.25">
      <c r="A2101" s="181">
        <v>21251</v>
      </c>
      <c r="B2101" s="701" t="s">
        <v>16712</v>
      </c>
      <c r="C2101" s="181" t="s">
        <v>16713</v>
      </c>
      <c r="D2101" s="181" t="s">
        <v>1501</v>
      </c>
      <c r="E2101" s="181" t="s">
        <v>16714</v>
      </c>
      <c r="F2101" s="181" t="s">
        <v>304</v>
      </c>
      <c r="G2101" s="181" t="s">
        <v>361</v>
      </c>
      <c r="H2101" s="181" t="s">
        <v>7</v>
      </c>
      <c r="I2101" s="181" t="s">
        <v>301</v>
      </c>
      <c r="J2101" s="181">
        <v>22520</v>
      </c>
      <c r="K2101" s="181">
        <v>54</v>
      </c>
      <c r="L2101" s="181"/>
      <c r="M2101" s="181"/>
      <c r="N2101" s="596" t="s">
        <v>286</v>
      </c>
    </row>
    <row r="2102" spans="1:14" s="158" customFormat="1" ht="18" customHeight="1" x14ac:dyDescent="0.25">
      <c r="A2102" s="181">
        <v>26286</v>
      </c>
      <c r="B2102" s="701" t="s">
        <v>3155</v>
      </c>
      <c r="C2102" s="181" t="s">
        <v>3156</v>
      </c>
      <c r="D2102" s="181" t="s">
        <v>3157</v>
      </c>
      <c r="E2102" s="181" t="s">
        <v>2376</v>
      </c>
      <c r="F2102" s="181" t="s">
        <v>304</v>
      </c>
      <c r="G2102" s="181" t="s">
        <v>375</v>
      </c>
      <c r="H2102" s="181" t="s">
        <v>7</v>
      </c>
      <c r="I2102" s="181" t="s">
        <v>3158</v>
      </c>
      <c r="J2102" s="181">
        <v>39280</v>
      </c>
      <c r="K2102" s="181">
        <v>38</v>
      </c>
      <c r="L2102" s="181"/>
      <c r="M2102" s="181"/>
      <c r="N2102" s="596" t="s">
        <v>286</v>
      </c>
    </row>
    <row r="2103" spans="1:14" s="158" customFormat="1" ht="18" customHeight="1" x14ac:dyDescent="0.25">
      <c r="A2103" s="181">
        <v>12363</v>
      </c>
      <c r="B2103" s="701" t="s">
        <v>16715</v>
      </c>
      <c r="C2103" s="181" t="s">
        <v>16716</v>
      </c>
      <c r="D2103" s="181" t="s">
        <v>1503</v>
      </c>
      <c r="E2103" s="181" t="s">
        <v>2381</v>
      </c>
      <c r="F2103" s="181" t="s">
        <v>304</v>
      </c>
      <c r="G2103" s="181" t="s">
        <v>361</v>
      </c>
      <c r="H2103" s="181" t="s">
        <v>7</v>
      </c>
      <c r="I2103" s="181" t="s">
        <v>301</v>
      </c>
      <c r="J2103" s="181">
        <v>11710</v>
      </c>
      <c r="K2103" s="181">
        <v>40</v>
      </c>
      <c r="L2103" s="181"/>
      <c r="M2103" s="181"/>
      <c r="N2103" s="596" t="s">
        <v>286</v>
      </c>
    </row>
    <row r="2104" spans="1:14" s="158" customFormat="1" ht="18" customHeight="1" x14ac:dyDescent="0.25">
      <c r="A2104" s="181">
        <v>26971</v>
      </c>
      <c r="B2104" s="701">
        <v>530699</v>
      </c>
      <c r="C2104" s="181" t="s">
        <v>16717</v>
      </c>
      <c r="D2104" s="181" t="s">
        <v>1503</v>
      </c>
      <c r="E2104" s="181" t="s">
        <v>3159</v>
      </c>
      <c r="F2104" s="181" t="s">
        <v>304</v>
      </c>
      <c r="G2104" s="181" t="s">
        <v>361</v>
      </c>
      <c r="H2104" s="181" t="s">
        <v>7</v>
      </c>
      <c r="I2104" s="181" t="s">
        <v>301</v>
      </c>
      <c r="J2104" s="181">
        <v>7310</v>
      </c>
      <c r="K2104" s="181">
        <v>1</v>
      </c>
      <c r="L2104" s="181"/>
      <c r="M2104" s="181"/>
      <c r="N2104" s="596" t="s">
        <v>286</v>
      </c>
    </row>
    <row r="2105" spans="1:14" s="158" customFormat="1" ht="18" customHeight="1" x14ac:dyDescent="0.25">
      <c r="A2105" s="181">
        <v>12364</v>
      </c>
      <c r="B2105" s="701" t="s">
        <v>3160</v>
      </c>
      <c r="C2105" s="181" t="s">
        <v>3161</v>
      </c>
      <c r="D2105" s="181" t="s">
        <v>1503</v>
      </c>
      <c r="E2105" s="181" t="s">
        <v>1895</v>
      </c>
      <c r="F2105" s="181" t="s">
        <v>304</v>
      </c>
      <c r="G2105" s="181" t="s">
        <v>361</v>
      </c>
      <c r="H2105" s="181" t="s">
        <v>7</v>
      </c>
      <c r="I2105" s="181" t="s">
        <v>301</v>
      </c>
      <c r="J2105" s="181">
        <v>11580</v>
      </c>
      <c r="K2105" s="181">
        <v>109</v>
      </c>
      <c r="L2105" s="181"/>
      <c r="M2105" s="181"/>
      <c r="N2105" s="596" t="s">
        <v>286</v>
      </c>
    </row>
    <row r="2106" spans="1:14" s="158" customFormat="1" ht="18" customHeight="1" x14ac:dyDescent="0.25">
      <c r="A2106" s="181">
        <v>26711</v>
      </c>
      <c r="B2106" s="701" t="s">
        <v>3162</v>
      </c>
      <c r="C2106" s="181" t="s">
        <v>3163</v>
      </c>
      <c r="D2106" s="181" t="s">
        <v>1503</v>
      </c>
      <c r="E2106" s="181" t="s">
        <v>1975</v>
      </c>
      <c r="F2106" s="181" t="s">
        <v>304</v>
      </c>
      <c r="G2106" s="181" t="s">
        <v>361</v>
      </c>
      <c r="H2106" s="181" t="s">
        <v>7</v>
      </c>
      <c r="I2106" s="181" t="s">
        <v>3164</v>
      </c>
      <c r="J2106" s="181">
        <v>40900</v>
      </c>
      <c r="K2106" s="181">
        <v>116</v>
      </c>
      <c r="L2106" s="181"/>
      <c r="M2106" s="181"/>
      <c r="N2106" s="596" t="s">
        <v>286</v>
      </c>
    </row>
    <row r="2107" spans="1:14" s="158" customFormat="1" ht="18" customHeight="1" x14ac:dyDescent="0.25">
      <c r="A2107" s="181">
        <v>12366</v>
      </c>
      <c r="B2107" s="701" t="s">
        <v>3165</v>
      </c>
      <c r="C2107" s="181" t="s">
        <v>3166</v>
      </c>
      <c r="D2107" s="181" t="s">
        <v>1503</v>
      </c>
      <c r="E2107" s="181" t="s">
        <v>3167</v>
      </c>
      <c r="F2107" s="181" t="s">
        <v>304</v>
      </c>
      <c r="G2107" s="181" t="s">
        <v>361</v>
      </c>
      <c r="H2107" s="181" t="s">
        <v>7</v>
      </c>
      <c r="I2107" s="181" t="s">
        <v>301</v>
      </c>
      <c r="J2107" s="181">
        <v>37140</v>
      </c>
      <c r="K2107" s="181">
        <v>22</v>
      </c>
      <c r="L2107" s="181"/>
      <c r="M2107" s="181"/>
      <c r="N2107" s="596" t="s">
        <v>286</v>
      </c>
    </row>
    <row r="2108" spans="1:14" s="158" customFormat="1" ht="18" customHeight="1" x14ac:dyDescent="0.25">
      <c r="A2108" s="181">
        <v>15077</v>
      </c>
      <c r="B2108" s="701" t="s">
        <v>16718</v>
      </c>
      <c r="C2108" s="181" t="s">
        <v>301</v>
      </c>
      <c r="D2108" s="181" t="s">
        <v>1503</v>
      </c>
      <c r="E2108" s="181" t="s">
        <v>3279</v>
      </c>
      <c r="F2108" s="181" t="s">
        <v>304</v>
      </c>
      <c r="G2108" s="181" t="s">
        <v>361</v>
      </c>
      <c r="H2108" s="181" t="s">
        <v>7</v>
      </c>
      <c r="I2108" s="181" t="s">
        <v>16719</v>
      </c>
      <c r="J2108" s="181">
        <v>38080</v>
      </c>
      <c r="K2108" s="181">
        <v>19</v>
      </c>
      <c r="L2108" s="181"/>
      <c r="M2108" s="181"/>
      <c r="N2108" s="596" t="s">
        <v>286</v>
      </c>
    </row>
    <row r="2109" spans="1:14" s="158" customFormat="1" ht="18" customHeight="1" x14ac:dyDescent="0.25">
      <c r="A2109" s="181">
        <v>12365</v>
      </c>
      <c r="B2109" s="701" t="s">
        <v>3168</v>
      </c>
      <c r="C2109" s="181" t="s">
        <v>3169</v>
      </c>
      <c r="D2109" s="181" t="s">
        <v>1503</v>
      </c>
      <c r="E2109" s="181" t="s">
        <v>1934</v>
      </c>
      <c r="F2109" s="181" t="s">
        <v>304</v>
      </c>
      <c r="G2109" s="181" t="s">
        <v>361</v>
      </c>
      <c r="H2109" s="181" t="s">
        <v>7</v>
      </c>
      <c r="I2109" s="181" t="s">
        <v>301</v>
      </c>
      <c r="J2109" s="181">
        <v>17140</v>
      </c>
      <c r="K2109" s="181">
        <v>96</v>
      </c>
      <c r="L2109" s="181"/>
      <c r="M2109" s="181"/>
      <c r="N2109" s="596" t="s">
        <v>286</v>
      </c>
    </row>
    <row r="2110" spans="1:14" s="158" customFormat="1" ht="18" customHeight="1" x14ac:dyDescent="0.25">
      <c r="A2110" s="181">
        <v>11687</v>
      </c>
      <c r="B2110" s="701" t="s">
        <v>3170</v>
      </c>
      <c r="C2110" s="181" t="s">
        <v>3171</v>
      </c>
      <c r="D2110" s="181" t="s">
        <v>1503</v>
      </c>
      <c r="E2110" s="181" t="s">
        <v>3172</v>
      </c>
      <c r="F2110" s="181" t="s">
        <v>304</v>
      </c>
      <c r="G2110" s="181" t="s">
        <v>361</v>
      </c>
      <c r="H2110" s="181" t="s">
        <v>7</v>
      </c>
      <c r="I2110" s="181" t="s">
        <v>3173</v>
      </c>
      <c r="J2110" s="181">
        <v>7610</v>
      </c>
      <c r="K2110" s="181">
        <v>18</v>
      </c>
      <c r="L2110" s="181"/>
      <c r="M2110" s="181"/>
      <c r="N2110" s="596" t="s">
        <v>286</v>
      </c>
    </row>
    <row r="2111" spans="1:14" s="158" customFormat="1" ht="18" customHeight="1" x14ac:dyDescent="0.25">
      <c r="A2111" s="181">
        <v>13145</v>
      </c>
      <c r="B2111" s="701" t="s">
        <v>14225</v>
      </c>
      <c r="C2111" s="181" t="s">
        <v>3174</v>
      </c>
      <c r="D2111" s="181" t="s">
        <v>1503</v>
      </c>
      <c r="E2111" s="181" t="s">
        <v>3175</v>
      </c>
      <c r="F2111" s="181" t="s">
        <v>304</v>
      </c>
      <c r="G2111" s="181" t="s">
        <v>361</v>
      </c>
      <c r="H2111" s="181" t="s">
        <v>7</v>
      </c>
      <c r="I2111" s="181" t="s">
        <v>3176</v>
      </c>
      <c r="J2111" s="181">
        <v>11630</v>
      </c>
      <c r="K2111" s="181">
        <v>38</v>
      </c>
      <c r="L2111" s="181"/>
      <c r="M2111" s="181"/>
      <c r="N2111" s="596" t="s">
        <v>286</v>
      </c>
    </row>
    <row r="2112" spans="1:14" s="158" customFormat="1" ht="18" customHeight="1" x14ac:dyDescent="0.25">
      <c r="A2112" s="181">
        <v>30620</v>
      </c>
      <c r="B2112" s="701" t="s">
        <v>15109</v>
      </c>
      <c r="C2112" s="181" t="s">
        <v>301</v>
      </c>
      <c r="D2112" s="181" t="s">
        <v>1503</v>
      </c>
      <c r="E2112" s="181" t="s">
        <v>15110</v>
      </c>
      <c r="F2112" s="181" t="s">
        <v>304</v>
      </c>
      <c r="G2112" s="181" t="s">
        <v>826</v>
      </c>
      <c r="H2112" s="181" t="s">
        <v>5</v>
      </c>
      <c r="I2112" s="181" t="s">
        <v>301</v>
      </c>
      <c r="J2112" s="181">
        <v>4980</v>
      </c>
      <c r="K2112" s="181">
        <v>11</v>
      </c>
      <c r="L2112" s="181"/>
      <c r="M2112" s="181"/>
      <c r="N2112" s="596" t="s">
        <v>286</v>
      </c>
    </row>
    <row r="2113" spans="1:14" s="158" customFormat="1" ht="18" customHeight="1" x14ac:dyDescent="0.25">
      <c r="A2113" s="181">
        <v>566</v>
      </c>
      <c r="B2113" s="701" t="s">
        <v>3177</v>
      </c>
      <c r="C2113" s="181" t="s">
        <v>3178</v>
      </c>
      <c r="D2113" s="181" t="s">
        <v>3179</v>
      </c>
      <c r="E2113" s="181" t="s">
        <v>3180</v>
      </c>
      <c r="F2113" s="181" t="s">
        <v>304</v>
      </c>
      <c r="G2113" s="181" t="s">
        <v>3181</v>
      </c>
      <c r="H2113" s="181" t="s">
        <v>13</v>
      </c>
      <c r="I2113" s="181" t="s">
        <v>2230</v>
      </c>
      <c r="J2113" s="181">
        <v>8620</v>
      </c>
      <c r="K2113" s="181">
        <v>123</v>
      </c>
      <c r="L2113" s="181"/>
      <c r="M2113" s="181"/>
      <c r="N2113" s="596" t="s">
        <v>286</v>
      </c>
    </row>
    <row r="2114" spans="1:14" s="158" customFormat="1" ht="18" customHeight="1" x14ac:dyDescent="0.25">
      <c r="A2114" s="181">
        <v>21973</v>
      </c>
      <c r="B2114" s="701" t="s">
        <v>13228</v>
      </c>
      <c r="C2114" s="181" t="s">
        <v>301</v>
      </c>
      <c r="D2114" s="181" t="s">
        <v>3179</v>
      </c>
      <c r="E2114" s="181" t="s">
        <v>3180</v>
      </c>
      <c r="F2114" s="181" t="s">
        <v>304</v>
      </c>
      <c r="G2114" s="181" t="s">
        <v>9</v>
      </c>
      <c r="H2114" s="181" t="s">
        <v>9</v>
      </c>
      <c r="I2114" s="181" t="s">
        <v>301</v>
      </c>
      <c r="J2114" s="181">
        <v>8050</v>
      </c>
      <c r="K2114" s="181">
        <v>31</v>
      </c>
      <c r="L2114" s="181"/>
      <c r="M2114" s="181"/>
      <c r="N2114" s="596" t="s">
        <v>286</v>
      </c>
    </row>
    <row r="2115" spans="1:14" s="158" customFormat="1" ht="18" customHeight="1" x14ac:dyDescent="0.25">
      <c r="A2115" s="181">
        <v>569</v>
      </c>
      <c r="B2115" s="701" t="s">
        <v>3182</v>
      </c>
      <c r="C2115" s="181" t="s">
        <v>3183</v>
      </c>
      <c r="D2115" s="181" t="s">
        <v>3179</v>
      </c>
      <c r="E2115" s="181" t="s">
        <v>3184</v>
      </c>
      <c r="F2115" s="181" t="s">
        <v>304</v>
      </c>
      <c r="G2115" s="181" t="s">
        <v>3181</v>
      </c>
      <c r="H2115" s="181" t="s">
        <v>13</v>
      </c>
      <c r="I2115" s="181" t="s">
        <v>3185</v>
      </c>
      <c r="J2115" s="181">
        <v>8690</v>
      </c>
      <c r="K2115" s="181">
        <v>66</v>
      </c>
      <c r="L2115" s="181"/>
      <c r="M2115" s="181"/>
      <c r="N2115" s="596" t="s">
        <v>286</v>
      </c>
    </row>
    <row r="2116" spans="1:14" s="158" customFormat="1" ht="18" customHeight="1" x14ac:dyDescent="0.25">
      <c r="A2116" s="181">
        <v>21967</v>
      </c>
      <c r="B2116" s="701" t="s">
        <v>13229</v>
      </c>
      <c r="C2116" s="181" t="s">
        <v>13230</v>
      </c>
      <c r="D2116" s="181" t="s">
        <v>3179</v>
      </c>
      <c r="E2116" s="181" t="s">
        <v>3184</v>
      </c>
      <c r="F2116" s="181" t="s">
        <v>304</v>
      </c>
      <c r="G2116" s="181" t="s">
        <v>9</v>
      </c>
      <c r="H2116" s="181" t="s">
        <v>9</v>
      </c>
      <c r="I2116" s="181" t="s">
        <v>301</v>
      </c>
      <c r="J2116" s="181">
        <v>10270</v>
      </c>
      <c r="K2116" s="181">
        <v>30</v>
      </c>
      <c r="L2116" s="181"/>
      <c r="M2116" s="181"/>
      <c r="N2116" s="596" t="s">
        <v>286</v>
      </c>
    </row>
    <row r="2117" spans="1:14" s="158" customFormat="1" ht="18" customHeight="1" x14ac:dyDescent="0.25">
      <c r="A2117" s="181">
        <v>570</v>
      </c>
      <c r="B2117" s="701" t="s">
        <v>13231</v>
      </c>
      <c r="C2117" s="181" t="s">
        <v>13232</v>
      </c>
      <c r="D2117" s="181" t="s">
        <v>3179</v>
      </c>
      <c r="E2117" s="181" t="s">
        <v>2849</v>
      </c>
      <c r="F2117" s="181" t="s">
        <v>304</v>
      </c>
      <c r="G2117" s="181" t="s">
        <v>3181</v>
      </c>
      <c r="H2117" s="181" t="s">
        <v>13</v>
      </c>
      <c r="I2117" s="181" t="s">
        <v>13233</v>
      </c>
      <c r="J2117" s="181">
        <v>10350</v>
      </c>
      <c r="K2117" s="181">
        <v>26</v>
      </c>
      <c r="L2117" s="181"/>
      <c r="M2117" s="181"/>
      <c r="N2117" s="596" t="s">
        <v>286</v>
      </c>
    </row>
    <row r="2118" spans="1:14" s="158" customFormat="1" ht="18" customHeight="1" x14ac:dyDescent="0.25">
      <c r="A2118" s="181">
        <v>11616</v>
      </c>
      <c r="B2118" s="701" t="s">
        <v>13234</v>
      </c>
      <c r="C2118" s="181" t="s">
        <v>301</v>
      </c>
      <c r="D2118" s="181" t="s">
        <v>3179</v>
      </c>
      <c r="E2118" s="181" t="s">
        <v>13235</v>
      </c>
      <c r="F2118" s="181" t="s">
        <v>304</v>
      </c>
      <c r="G2118" s="181" t="s">
        <v>13614</v>
      </c>
      <c r="H2118" s="181" t="s">
        <v>9</v>
      </c>
      <c r="I2118" s="181" t="s">
        <v>2536</v>
      </c>
      <c r="J2118" s="181">
        <v>9980</v>
      </c>
      <c r="K2118" s="181">
        <v>82</v>
      </c>
      <c r="L2118" s="181"/>
      <c r="M2118" s="181"/>
      <c r="N2118" s="596" t="s">
        <v>286</v>
      </c>
    </row>
    <row r="2119" spans="1:14" s="158" customFormat="1" ht="18" customHeight="1" x14ac:dyDescent="0.25">
      <c r="A2119" s="181">
        <v>21968</v>
      </c>
      <c r="B2119" s="701" t="s">
        <v>3186</v>
      </c>
      <c r="C2119" s="181" t="s">
        <v>3187</v>
      </c>
      <c r="D2119" s="181" t="s">
        <v>3179</v>
      </c>
      <c r="E2119" s="181" t="s">
        <v>3188</v>
      </c>
      <c r="F2119" s="181" t="s">
        <v>304</v>
      </c>
      <c r="G2119" s="181" t="s">
        <v>9</v>
      </c>
      <c r="H2119" s="181" t="s">
        <v>9</v>
      </c>
      <c r="I2119" s="181" t="s">
        <v>301</v>
      </c>
      <c r="J2119" s="181">
        <v>10180</v>
      </c>
      <c r="K2119" s="181">
        <v>37</v>
      </c>
      <c r="L2119" s="181"/>
      <c r="M2119" s="181"/>
      <c r="N2119" s="596" t="s">
        <v>286</v>
      </c>
    </row>
    <row r="2120" spans="1:14" s="158" customFormat="1" ht="18" customHeight="1" x14ac:dyDescent="0.25">
      <c r="A2120" s="181">
        <v>568</v>
      </c>
      <c r="B2120" s="701" t="s">
        <v>3189</v>
      </c>
      <c r="C2120" s="181" t="s">
        <v>3190</v>
      </c>
      <c r="D2120" s="181" t="s">
        <v>3179</v>
      </c>
      <c r="E2120" s="181" t="s">
        <v>3188</v>
      </c>
      <c r="F2120" s="181" t="s">
        <v>304</v>
      </c>
      <c r="G2120" s="181" t="s">
        <v>3181</v>
      </c>
      <c r="H2120" s="181" t="s">
        <v>13</v>
      </c>
      <c r="I2120" s="181" t="s">
        <v>1020</v>
      </c>
      <c r="J2120" s="181">
        <v>8690</v>
      </c>
      <c r="K2120" s="181">
        <v>85</v>
      </c>
      <c r="L2120" s="181"/>
      <c r="M2120" s="181"/>
      <c r="N2120" s="596" t="s">
        <v>286</v>
      </c>
    </row>
    <row r="2121" spans="1:14" s="158" customFormat="1" ht="18" customHeight="1" x14ac:dyDescent="0.25">
      <c r="A2121" s="181">
        <v>45983</v>
      </c>
      <c r="B2121" s="701" t="s">
        <v>15111</v>
      </c>
      <c r="C2121" s="181" t="s">
        <v>301</v>
      </c>
      <c r="D2121" s="181" t="s">
        <v>1507</v>
      </c>
      <c r="E2121" s="181" t="s">
        <v>1888</v>
      </c>
      <c r="F2121" s="181" t="s">
        <v>304</v>
      </c>
      <c r="G2121" s="181" t="s">
        <v>1508</v>
      </c>
      <c r="H2121" s="181" t="s">
        <v>7</v>
      </c>
      <c r="I2121" s="181" t="s">
        <v>15112</v>
      </c>
      <c r="J2121" s="181">
        <v>30600</v>
      </c>
      <c r="K2121" s="181">
        <v>83</v>
      </c>
      <c r="L2121" s="181"/>
      <c r="M2121" s="181"/>
      <c r="N2121" s="596" t="s">
        <v>286</v>
      </c>
    </row>
    <row r="2122" spans="1:14" s="158" customFormat="1" ht="18" customHeight="1" x14ac:dyDescent="0.25">
      <c r="A2122" s="181">
        <v>58270</v>
      </c>
      <c r="B2122" s="701" t="s">
        <v>13236</v>
      </c>
      <c r="C2122" s="181" t="s">
        <v>13237</v>
      </c>
      <c r="D2122" s="181" t="s">
        <v>1507</v>
      </c>
      <c r="E2122" s="181" t="s">
        <v>2315</v>
      </c>
      <c r="F2122" s="181" t="s">
        <v>304</v>
      </c>
      <c r="G2122" s="181" t="s">
        <v>1508</v>
      </c>
      <c r="H2122" s="181" t="s">
        <v>7</v>
      </c>
      <c r="I2122" s="181" t="s">
        <v>13238</v>
      </c>
      <c r="J2122" s="181">
        <v>30140</v>
      </c>
      <c r="K2122" s="181">
        <v>37</v>
      </c>
      <c r="L2122" s="181"/>
      <c r="M2122" s="181"/>
      <c r="N2122" s="596" t="s">
        <v>286</v>
      </c>
    </row>
    <row r="2123" spans="1:14" s="158" customFormat="1" ht="18" customHeight="1" x14ac:dyDescent="0.25">
      <c r="A2123" s="181">
        <v>28856</v>
      </c>
      <c r="B2123" s="701" t="s">
        <v>18097</v>
      </c>
      <c r="C2123" s="181" t="s">
        <v>18098</v>
      </c>
      <c r="D2123" s="181" t="s">
        <v>1507</v>
      </c>
      <c r="E2123" s="181" t="s">
        <v>3191</v>
      </c>
      <c r="F2123" s="181" t="s">
        <v>304</v>
      </c>
      <c r="G2123" s="181" t="s">
        <v>1509</v>
      </c>
      <c r="H2123" s="181" t="s">
        <v>7</v>
      </c>
      <c r="I2123" s="181" t="s">
        <v>301</v>
      </c>
      <c r="J2123" s="181">
        <v>33360</v>
      </c>
      <c r="K2123" s="181">
        <v>15</v>
      </c>
      <c r="L2123" s="181"/>
      <c r="M2123" s="181"/>
      <c r="N2123" s="596" t="s">
        <v>286</v>
      </c>
    </row>
    <row r="2124" spans="1:14" s="158" customFormat="1" ht="18" customHeight="1" x14ac:dyDescent="0.25">
      <c r="A2124" s="181">
        <v>28860</v>
      </c>
      <c r="B2124" s="701" t="s">
        <v>13239</v>
      </c>
      <c r="C2124" s="181" t="s">
        <v>13240</v>
      </c>
      <c r="D2124" s="181" t="s">
        <v>1507</v>
      </c>
      <c r="E2124" s="181" t="s">
        <v>2014</v>
      </c>
      <c r="F2124" s="181" t="s">
        <v>304</v>
      </c>
      <c r="G2124" s="181" t="s">
        <v>1509</v>
      </c>
      <c r="H2124" s="181" t="s">
        <v>7</v>
      </c>
      <c r="I2124" s="181" t="s">
        <v>301</v>
      </c>
      <c r="J2124" s="181">
        <v>33840</v>
      </c>
      <c r="K2124" s="181">
        <v>142</v>
      </c>
      <c r="L2124" s="181"/>
      <c r="M2124" s="181"/>
      <c r="N2124" s="596" t="s">
        <v>286</v>
      </c>
    </row>
    <row r="2125" spans="1:14" s="158" customFormat="1" ht="18" customHeight="1" x14ac:dyDescent="0.25">
      <c r="A2125" s="181">
        <v>15521</v>
      </c>
      <c r="B2125" s="701" t="s">
        <v>11294</v>
      </c>
      <c r="C2125" s="181" t="s">
        <v>301</v>
      </c>
      <c r="D2125" s="181" t="s">
        <v>1507</v>
      </c>
      <c r="E2125" s="181" t="s">
        <v>1934</v>
      </c>
      <c r="F2125" s="181" t="s">
        <v>304</v>
      </c>
      <c r="G2125" s="181" t="s">
        <v>1508</v>
      </c>
      <c r="H2125" s="181" t="s">
        <v>7</v>
      </c>
      <c r="I2125" s="181" t="s">
        <v>301</v>
      </c>
      <c r="J2125" s="181">
        <v>20340</v>
      </c>
      <c r="K2125" s="181">
        <v>2</v>
      </c>
      <c r="L2125" s="181"/>
      <c r="M2125" s="181"/>
      <c r="N2125" s="596" t="s">
        <v>286</v>
      </c>
    </row>
    <row r="2126" spans="1:14" s="158" customFormat="1" ht="18" customHeight="1" x14ac:dyDescent="0.25">
      <c r="A2126" s="181">
        <v>28867</v>
      </c>
      <c r="B2126" s="701" t="s">
        <v>18099</v>
      </c>
      <c r="C2126" s="181" t="s">
        <v>18100</v>
      </c>
      <c r="D2126" s="181" t="s">
        <v>1507</v>
      </c>
      <c r="E2126" s="181" t="s">
        <v>18101</v>
      </c>
      <c r="F2126" s="181" t="s">
        <v>304</v>
      </c>
      <c r="G2126" s="181" t="s">
        <v>1509</v>
      </c>
      <c r="H2126" s="181" t="s">
        <v>7</v>
      </c>
      <c r="I2126" s="181" t="s">
        <v>18102</v>
      </c>
      <c r="J2126" s="181">
        <v>33670</v>
      </c>
      <c r="K2126" s="181">
        <v>112</v>
      </c>
      <c r="L2126" s="181"/>
      <c r="M2126" s="181"/>
      <c r="N2126" s="596" t="s">
        <v>286</v>
      </c>
    </row>
    <row r="2127" spans="1:14" s="158" customFormat="1" ht="18" customHeight="1" x14ac:dyDescent="0.25">
      <c r="A2127" s="181">
        <v>91509</v>
      </c>
      <c r="B2127" s="701" t="s">
        <v>3192</v>
      </c>
      <c r="C2127" s="181" t="s">
        <v>301</v>
      </c>
      <c r="D2127" s="181" t="s">
        <v>1520</v>
      </c>
      <c r="E2127" s="181" t="s">
        <v>2238</v>
      </c>
      <c r="F2127" s="181" t="s">
        <v>304</v>
      </c>
      <c r="G2127" s="181" t="s">
        <v>1508</v>
      </c>
      <c r="H2127" s="181" t="s">
        <v>7</v>
      </c>
      <c r="I2127" s="181" t="s">
        <v>301</v>
      </c>
      <c r="J2127" s="181">
        <v>39050</v>
      </c>
      <c r="K2127" s="181">
        <v>93</v>
      </c>
      <c r="L2127" s="181"/>
      <c r="M2127" s="181"/>
      <c r="N2127" s="596" t="s">
        <v>286</v>
      </c>
    </row>
    <row r="2128" spans="1:14" s="158" customFormat="1" ht="18" customHeight="1" x14ac:dyDescent="0.25">
      <c r="A2128" s="181">
        <v>29475</v>
      </c>
      <c r="B2128" s="701" t="s">
        <v>3193</v>
      </c>
      <c r="C2128" s="181" t="s">
        <v>3194</v>
      </c>
      <c r="D2128" s="181" t="s">
        <v>1520</v>
      </c>
      <c r="E2128" s="181" t="s">
        <v>2238</v>
      </c>
      <c r="F2128" s="181" t="s">
        <v>304</v>
      </c>
      <c r="G2128" s="181" t="s">
        <v>1509</v>
      </c>
      <c r="H2128" s="181" t="s">
        <v>7</v>
      </c>
      <c r="I2128" s="181" t="s">
        <v>301</v>
      </c>
      <c r="J2128" s="181">
        <v>84220</v>
      </c>
      <c r="K2128" s="181">
        <v>79</v>
      </c>
      <c r="L2128" s="181"/>
      <c r="M2128" s="181"/>
      <c r="N2128" s="596" t="s">
        <v>286</v>
      </c>
    </row>
    <row r="2129" spans="1:14" s="158" customFormat="1" ht="18" customHeight="1" x14ac:dyDescent="0.25">
      <c r="A2129" s="181">
        <v>29477</v>
      </c>
      <c r="B2129" s="701" t="s">
        <v>3195</v>
      </c>
      <c r="C2129" s="181" t="s">
        <v>3196</v>
      </c>
      <c r="D2129" s="181" t="s">
        <v>1520</v>
      </c>
      <c r="E2129" s="181" t="s">
        <v>2079</v>
      </c>
      <c r="F2129" s="181" t="s">
        <v>304</v>
      </c>
      <c r="G2129" s="181" t="s">
        <v>1509</v>
      </c>
      <c r="H2129" s="181" t="s">
        <v>7</v>
      </c>
      <c r="I2129" s="181" t="s">
        <v>301</v>
      </c>
      <c r="J2129" s="181">
        <v>59150</v>
      </c>
      <c r="K2129" s="181">
        <v>130</v>
      </c>
      <c r="L2129" s="181"/>
      <c r="M2129" s="181"/>
      <c r="N2129" s="596" t="s">
        <v>286</v>
      </c>
    </row>
    <row r="2130" spans="1:14" s="158" customFormat="1" ht="18" customHeight="1" x14ac:dyDescent="0.25">
      <c r="A2130" s="181">
        <v>45968</v>
      </c>
      <c r="B2130" s="701" t="s">
        <v>3197</v>
      </c>
      <c r="C2130" s="181" t="s">
        <v>3198</v>
      </c>
      <c r="D2130" s="181" t="s">
        <v>1520</v>
      </c>
      <c r="E2130" s="181" t="s">
        <v>2079</v>
      </c>
      <c r="F2130" s="181" t="s">
        <v>304</v>
      </c>
      <c r="G2130" s="181" t="s">
        <v>1508</v>
      </c>
      <c r="H2130" s="181" t="s">
        <v>7</v>
      </c>
      <c r="I2130" s="181" t="s">
        <v>301</v>
      </c>
      <c r="J2130" s="181">
        <v>35750</v>
      </c>
      <c r="K2130" s="181">
        <v>116</v>
      </c>
      <c r="L2130" s="181"/>
      <c r="M2130" s="181"/>
      <c r="N2130" s="596" t="s">
        <v>286</v>
      </c>
    </row>
    <row r="2131" spans="1:14" s="158" customFormat="1" ht="18" customHeight="1" x14ac:dyDescent="0.25">
      <c r="A2131" s="181">
        <v>28175</v>
      </c>
      <c r="B2131" s="701" t="s">
        <v>3199</v>
      </c>
      <c r="C2131" s="181" t="s">
        <v>301</v>
      </c>
      <c r="D2131" s="181" t="s">
        <v>1520</v>
      </c>
      <c r="E2131" s="181" t="s">
        <v>3200</v>
      </c>
      <c r="F2131" s="181" t="s">
        <v>304</v>
      </c>
      <c r="G2131" s="181" t="s">
        <v>1508</v>
      </c>
      <c r="H2131" s="181" t="s">
        <v>7</v>
      </c>
      <c r="I2131" s="181" t="s">
        <v>3201</v>
      </c>
      <c r="J2131" s="181">
        <v>41550</v>
      </c>
      <c r="K2131" s="181">
        <v>51</v>
      </c>
      <c r="L2131" s="181"/>
      <c r="M2131" s="181"/>
      <c r="N2131" s="596" t="s">
        <v>286</v>
      </c>
    </row>
    <row r="2132" spans="1:14" s="158" customFormat="1" ht="18" customHeight="1" x14ac:dyDescent="0.25">
      <c r="A2132" s="181">
        <v>30054</v>
      </c>
      <c r="B2132" s="701" t="s">
        <v>13241</v>
      </c>
      <c r="C2132" s="181" t="s">
        <v>13242</v>
      </c>
      <c r="D2132" s="181" t="s">
        <v>1520</v>
      </c>
      <c r="E2132" s="181" t="s">
        <v>3200</v>
      </c>
      <c r="F2132" s="181" t="s">
        <v>304</v>
      </c>
      <c r="G2132" s="181" t="s">
        <v>1509</v>
      </c>
      <c r="H2132" s="181" t="s">
        <v>7</v>
      </c>
      <c r="I2132" s="181" t="s">
        <v>301</v>
      </c>
      <c r="J2132" s="181">
        <v>84450</v>
      </c>
      <c r="K2132" s="181">
        <v>44</v>
      </c>
      <c r="L2132" s="181"/>
      <c r="M2132" s="181"/>
      <c r="N2132" s="596" t="s">
        <v>286</v>
      </c>
    </row>
    <row r="2133" spans="1:14" s="158" customFormat="1" ht="18" customHeight="1" x14ac:dyDescent="0.25">
      <c r="A2133" s="181">
        <v>22283</v>
      </c>
      <c r="B2133" s="701" t="s">
        <v>3202</v>
      </c>
      <c r="C2133" s="181" t="s">
        <v>3203</v>
      </c>
      <c r="D2133" s="181" t="s">
        <v>1520</v>
      </c>
      <c r="E2133" s="181" t="s">
        <v>2088</v>
      </c>
      <c r="F2133" s="181" t="s">
        <v>304</v>
      </c>
      <c r="G2133" s="181" t="s">
        <v>1989</v>
      </c>
      <c r="H2133" s="181" t="s">
        <v>13</v>
      </c>
      <c r="I2133" s="181" t="s">
        <v>3202</v>
      </c>
      <c r="J2133" s="181">
        <v>111050</v>
      </c>
      <c r="K2133" s="181">
        <v>48</v>
      </c>
      <c r="L2133" s="181"/>
      <c r="M2133" s="181"/>
      <c r="N2133" s="596" t="s">
        <v>286</v>
      </c>
    </row>
    <row r="2134" spans="1:14" s="158" customFormat="1" ht="18" customHeight="1" x14ac:dyDescent="0.25">
      <c r="A2134" s="181">
        <v>29478</v>
      </c>
      <c r="B2134" s="701" t="s">
        <v>3206</v>
      </c>
      <c r="C2134" s="181" t="s">
        <v>3207</v>
      </c>
      <c r="D2134" s="181" t="s">
        <v>1520</v>
      </c>
      <c r="E2134" s="181" t="s">
        <v>2089</v>
      </c>
      <c r="F2134" s="181" t="s">
        <v>304</v>
      </c>
      <c r="G2134" s="181" t="s">
        <v>1509</v>
      </c>
      <c r="H2134" s="181" t="s">
        <v>7</v>
      </c>
      <c r="I2134" s="181" t="s">
        <v>3208</v>
      </c>
      <c r="J2134" s="181">
        <v>57220</v>
      </c>
      <c r="K2134" s="181">
        <v>34</v>
      </c>
      <c r="L2134" s="181"/>
      <c r="M2134" s="181"/>
      <c r="N2134" s="596" t="s">
        <v>286</v>
      </c>
    </row>
    <row r="2135" spans="1:14" s="158" customFormat="1" ht="18" customHeight="1" x14ac:dyDescent="0.25">
      <c r="A2135" s="181">
        <v>24240</v>
      </c>
      <c r="B2135" s="701" t="s">
        <v>3204</v>
      </c>
      <c r="C2135" s="181" t="s">
        <v>3205</v>
      </c>
      <c r="D2135" s="181" t="s">
        <v>1520</v>
      </c>
      <c r="E2135" s="181" t="s">
        <v>2089</v>
      </c>
      <c r="F2135" s="181" t="s">
        <v>304</v>
      </c>
      <c r="G2135" s="181" t="s">
        <v>1508</v>
      </c>
      <c r="H2135" s="181" t="s">
        <v>7</v>
      </c>
      <c r="I2135" s="181" t="s">
        <v>1326</v>
      </c>
      <c r="J2135" s="181">
        <v>42130</v>
      </c>
      <c r="K2135" s="181">
        <v>16</v>
      </c>
      <c r="L2135" s="181"/>
      <c r="M2135" s="181"/>
      <c r="N2135" s="596" t="s">
        <v>286</v>
      </c>
    </row>
    <row r="2136" spans="1:14" s="158" customFormat="1" ht="18" customHeight="1" x14ac:dyDescent="0.25">
      <c r="A2136" s="181">
        <v>45966</v>
      </c>
      <c r="B2136" s="701" t="s">
        <v>3209</v>
      </c>
      <c r="C2136" s="181" t="s">
        <v>301</v>
      </c>
      <c r="D2136" s="181" t="s">
        <v>1526</v>
      </c>
      <c r="E2136" s="181" t="s">
        <v>2322</v>
      </c>
      <c r="F2136" s="181" t="s">
        <v>304</v>
      </c>
      <c r="G2136" s="181" t="s">
        <v>1508</v>
      </c>
      <c r="H2136" s="181" t="s">
        <v>7</v>
      </c>
      <c r="I2136" s="181" t="s">
        <v>3210</v>
      </c>
      <c r="J2136" s="181">
        <v>24200</v>
      </c>
      <c r="K2136" s="181">
        <v>219</v>
      </c>
      <c r="L2136" s="181"/>
      <c r="M2136" s="181"/>
      <c r="N2136" s="596" t="s">
        <v>286</v>
      </c>
    </row>
    <row r="2137" spans="1:14" s="158" customFormat="1" ht="18" customHeight="1" x14ac:dyDescent="0.25">
      <c r="A2137" s="181">
        <v>29479</v>
      </c>
      <c r="B2137" s="701" t="s">
        <v>3211</v>
      </c>
      <c r="C2137" s="181" t="s">
        <v>3212</v>
      </c>
      <c r="D2137" s="181" t="s">
        <v>1526</v>
      </c>
      <c r="E2137" s="181" t="s">
        <v>2322</v>
      </c>
      <c r="F2137" s="181" t="s">
        <v>304</v>
      </c>
      <c r="G2137" s="181" t="s">
        <v>1509</v>
      </c>
      <c r="H2137" s="181" t="s">
        <v>7</v>
      </c>
      <c r="I2137" s="181" t="s">
        <v>301</v>
      </c>
      <c r="J2137" s="181">
        <v>45890</v>
      </c>
      <c r="K2137" s="181">
        <v>177</v>
      </c>
      <c r="L2137" s="181"/>
      <c r="M2137" s="181"/>
      <c r="N2137" s="596" t="s">
        <v>286</v>
      </c>
    </row>
    <row r="2138" spans="1:14" s="158" customFormat="1" ht="18" customHeight="1" x14ac:dyDescent="0.25">
      <c r="A2138" s="181">
        <v>29046</v>
      </c>
      <c r="B2138" s="701" t="s">
        <v>3213</v>
      </c>
      <c r="C2138" s="181" t="s">
        <v>301</v>
      </c>
      <c r="D2138" s="181" t="s">
        <v>1526</v>
      </c>
      <c r="E2138" s="181" t="s">
        <v>3200</v>
      </c>
      <c r="F2138" s="181" t="s">
        <v>304</v>
      </c>
      <c r="G2138" s="181" t="s">
        <v>1508</v>
      </c>
      <c r="H2138" s="181" t="s">
        <v>7</v>
      </c>
      <c r="I2138" s="181" t="s">
        <v>3214</v>
      </c>
      <c r="J2138" s="181">
        <v>28920</v>
      </c>
      <c r="K2138" s="181">
        <v>54</v>
      </c>
      <c r="L2138" s="181"/>
      <c r="M2138" s="181"/>
      <c r="N2138" s="596" t="s">
        <v>286</v>
      </c>
    </row>
    <row r="2139" spans="1:14" s="158" customFormat="1" ht="18" customHeight="1" x14ac:dyDescent="0.25">
      <c r="A2139" s="181">
        <v>30055</v>
      </c>
      <c r="B2139" s="701" t="s">
        <v>13243</v>
      </c>
      <c r="C2139" s="181" t="s">
        <v>13244</v>
      </c>
      <c r="D2139" s="181" t="s">
        <v>1526</v>
      </c>
      <c r="E2139" s="181" t="s">
        <v>3200</v>
      </c>
      <c r="F2139" s="181" t="s">
        <v>304</v>
      </c>
      <c r="G2139" s="181" t="s">
        <v>1509</v>
      </c>
      <c r="H2139" s="181" t="s">
        <v>7</v>
      </c>
      <c r="I2139" s="181" t="s">
        <v>13245</v>
      </c>
      <c r="J2139" s="181">
        <v>58330</v>
      </c>
      <c r="K2139" s="181">
        <v>40</v>
      </c>
      <c r="L2139" s="181"/>
      <c r="M2139" s="181"/>
      <c r="N2139" s="596" t="s">
        <v>286</v>
      </c>
    </row>
    <row r="2140" spans="1:14" s="158" customFormat="1" ht="18" customHeight="1" x14ac:dyDescent="0.25">
      <c r="A2140" s="181">
        <v>23040</v>
      </c>
      <c r="B2140" s="701" t="s">
        <v>3215</v>
      </c>
      <c r="C2140" s="181" t="s">
        <v>301</v>
      </c>
      <c r="D2140" s="181" t="s">
        <v>3216</v>
      </c>
      <c r="E2140" s="181" t="s">
        <v>3217</v>
      </c>
      <c r="F2140" s="181" t="s">
        <v>304</v>
      </c>
      <c r="G2140" s="181" t="s">
        <v>704</v>
      </c>
      <c r="H2140" s="181" t="s">
        <v>7</v>
      </c>
      <c r="I2140" s="181" t="s">
        <v>501</v>
      </c>
      <c r="J2140" s="181">
        <v>49740</v>
      </c>
      <c r="K2140" s="181">
        <v>37</v>
      </c>
      <c r="L2140" s="181"/>
      <c r="M2140" s="181"/>
      <c r="N2140" s="596" t="s">
        <v>286</v>
      </c>
    </row>
    <row r="2141" spans="1:14" s="158" customFormat="1" ht="18" customHeight="1" x14ac:dyDescent="0.25">
      <c r="A2141" s="181">
        <v>27790</v>
      </c>
      <c r="B2141" s="701" t="s">
        <v>3218</v>
      </c>
      <c r="C2141" s="181" t="s">
        <v>3219</v>
      </c>
      <c r="D2141" s="181" t="s">
        <v>1556</v>
      </c>
      <c r="E2141" s="181" t="s">
        <v>1888</v>
      </c>
      <c r="F2141" s="181" t="s">
        <v>304</v>
      </c>
      <c r="G2141" s="181" t="s">
        <v>1550</v>
      </c>
      <c r="H2141" s="181" t="s">
        <v>7</v>
      </c>
      <c r="I2141" s="181" t="s">
        <v>301</v>
      </c>
      <c r="J2141" s="181">
        <v>52200</v>
      </c>
      <c r="K2141" s="181">
        <v>104</v>
      </c>
      <c r="L2141" s="181"/>
      <c r="M2141" s="181"/>
      <c r="N2141" s="596" t="s">
        <v>286</v>
      </c>
    </row>
    <row r="2142" spans="1:14" s="158" customFormat="1" ht="18" customHeight="1" x14ac:dyDescent="0.25">
      <c r="A2142" s="181">
        <v>60872</v>
      </c>
      <c r="B2142" s="701" t="s">
        <v>15113</v>
      </c>
      <c r="C2142" s="181" t="s">
        <v>15114</v>
      </c>
      <c r="D2142" s="181" t="s">
        <v>1556</v>
      </c>
      <c r="E2142" s="181" t="s">
        <v>1888</v>
      </c>
      <c r="F2142" s="181" t="s">
        <v>304</v>
      </c>
      <c r="G2142" s="181" t="s">
        <v>567</v>
      </c>
      <c r="H2142" s="181" t="s">
        <v>5</v>
      </c>
      <c r="I2142" s="181" t="s">
        <v>301</v>
      </c>
      <c r="J2142" s="181">
        <v>56560</v>
      </c>
      <c r="K2142" s="181">
        <v>153</v>
      </c>
      <c r="L2142" s="181"/>
      <c r="M2142" s="181"/>
      <c r="N2142" s="596" t="s">
        <v>286</v>
      </c>
    </row>
    <row r="2143" spans="1:14" s="158" customFormat="1" ht="18" customHeight="1" x14ac:dyDescent="0.25">
      <c r="A2143" s="181">
        <v>6346</v>
      </c>
      <c r="B2143" s="701" t="s">
        <v>15115</v>
      </c>
      <c r="C2143" s="181" t="s">
        <v>15116</v>
      </c>
      <c r="D2143" s="181" t="s">
        <v>1556</v>
      </c>
      <c r="E2143" s="181" t="s">
        <v>2087</v>
      </c>
      <c r="F2143" s="181" t="s">
        <v>304</v>
      </c>
      <c r="G2143" s="181" t="s">
        <v>1572</v>
      </c>
      <c r="H2143" s="181" t="s">
        <v>5</v>
      </c>
      <c r="I2143" s="181" t="s">
        <v>301</v>
      </c>
      <c r="J2143" s="181">
        <v>75470</v>
      </c>
      <c r="K2143" s="181">
        <v>13</v>
      </c>
      <c r="L2143" s="181"/>
      <c r="M2143" s="181"/>
      <c r="N2143" s="596" t="s">
        <v>286</v>
      </c>
    </row>
    <row r="2144" spans="1:14" s="158" customFormat="1" ht="18" customHeight="1" x14ac:dyDescent="0.25">
      <c r="A2144" s="181">
        <v>22244</v>
      </c>
      <c r="B2144" s="701" t="s">
        <v>3220</v>
      </c>
      <c r="C2144" s="181" t="s">
        <v>3221</v>
      </c>
      <c r="D2144" s="181" t="s">
        <v>1556</v>
      </c>
      <c r="E2144" s="181" t="s">
        <v>2798</v>
      </c>
      <c r="F2144" s="181" t="s">
        <v>304</v>
      </c>
      <c r="G2144" s="181" t="s">
        <v>1550</v>
      </c>
      <c r="H2144" s="181" t="s">
        <v>7</v>
      </c>
      <c r="I2144" s="181" t="s">
        <v>301</v>
      </c>
      <c r="J2144" s="181">
        <v>63380</v>
      </c>
      <c r="K2144" s="181">
        <v>3</v>
      </c>
      <c r="L2144" s="181"/>
      <c r="M2144" s="181"/>
      <c r="N2144" s="596" t="s">
        <v>286</v>
      </c>
    </row>
    <row r="2145" spans="1:14" s="158" customFormat="1" ht="18" customHeight="1" x14ac:dyDescent="0.25">
      <c r="A2145" s="181">
        <v>5830</v>
      </c>
      <c r="B2145" s="701">
        <v>32350</v>
      </c>
      <c r="C2145" s="181" t="s">
        <v>18103</v>
      </c>
      <c r="D2145" s="181" t="s">
        <v>1556</v>
      </c>
      <c r="E2145" s="181" t="s">
        <v>2798</v>
      </c>
      <c r="F2145" s="181" t="s">
        <v>304</v>
      </c>
      <c r="G2145" s="181" t="s">
        <v>567</v>
      </c>
      <c r="H2145" s="181" t="s">
        <v>5</v>
      </c>
      <c r="I2145" s="181" t="s">
        <v>301</v>
      </c>
      <c r="J2145" s="181">
        <v>59160</v>
      </c>
      <c r="K2145" s="181">
        <v>10</v>
      </c>
      <c r="L2145" s="181"/>
      <c r="M2145" s="181"/>
      <c r="N2145" s="596" t="s">
        <v>286</v>
      </c>
    </row>
    <row r="2146" spans="1:14" s="158" customFormat="1" ht="18" customHeight="1" x14ac:dyDescent="0.25">
      <c r="A2146" s="181">
        <v>22764</v>
      </c>
      <c r="B2146" s="701" t="s">
        <v>3222</v>
      </c>
      <c r="C2146" s="181" t="s">
        <v>3223</v>
      </c>
      <c r="D2146" s="181" t="s">
        <v>1556</v>
      </c>
      <c r="E2146" s="181" t="s">
        <v>3159</v>
      </c>
      <c r="F2146" s="181" t="s">
        <v>304</v>
      </c>
      <c r="G2146" s="181" t="s">
        <v>1550</v>
      </c>
      <c r="H2146" s="181" t="s">
        <v>7</v>
      </c>
      <c r="I2146" s="181" t="s">
        <v>3224</v>
      </c>
      <c r="J2146" s="181">
        <v>73640</v>
      </c>
      <c r="K2146" s="181">
        <v>105</v>
      </c>
      <c r="L2146" s="181"/>
      <c r="M2146" s="181"/>
      <c r="N2146" s="596" t="s">
        <v>286</v>
      </c>
    </row>
    <row r="2147" spans="1:14" s="158" customFormat="1" ht="18" customHeight="1" x14ac:dyDescent="0.25">
      <c r="A2147" s="181">
        <v>45782</v>
      </c>
      <c r="B2147" s="701" t="s">
        <v>15117</v>
      </c>
      <c r="C2147" s="181" t="s">
        <v>15118</v>
      </c>
      <c r="D2147" s="181" t="s">
        <v>1556</v>
      </c>
      <c r="E2147" s="181" t="s">
        <v>1895</v>
      </c>
      <c r="F2147" s="181" t="s">
        <v>304</v>
      </c>
      <c r="G2147" s="181" t="s">
        <v>1550</v>
      </c>
      <c r="H2147" s="181" t="s">
        <v>7</v>
      </c>
      <c r="I2147" s="181" t="s">
        <v>15017</v>
      </c>
      <c r="J2147" s="181">
        <v>78590</v>
      </c>
      <c r="K2147" s="181">
        <v>22</v>
      </c>
      <c r="L2147" s="181"/>
      <c r="M2147" s="181"/>
      <c r="N2147" s="596" t="s">
        <v>286</v>
      </c>
    </row>
    <row r="2148" spans="1:14" s="158" customFormat="1" ht="18" customHeight="1" x14ac:dyDescent="0.25">
      <c r="A2148" s="181">
        <v>24981</v>
      </c>
      <c r="B2148" s="701" t="s">
        <v>3225</v>
      </c>
      <c r="C2148" s="181" t="s">
        <v>3226</v>
      </c>
      <c r="D2148" s="181" t="s">
        <v>1556</v>
      </c>
      <c r="E2148" s="181" t="s">
        <v>2594</v>
      </c>
      <c r="F2148" s="181" t="s">
        <v>304</v>
      </c>
      <c r="G2148" s="181" t="s">
        <v>1550</v>
      </c>
      <c r="H2148" s="181" t="s">
        <v>7</v>
      </c>
      <c r="I2148" s="181" t="s">
        <v>3227</v>
      </c>
      <c r="J2148" s="181">
        <v>39600</v>
      </c>
      <c r="K2148" s="181">
        <v>40</v>
      </c>
      <c r="L2148" s="181"/>
      <c r="M2148" s="181"/>
      <c r="N2148" s="596" t="s">
        <v>286</v>
      </c>
    </row>
    <row r="2149" spans="1:14" s="158" customFormat="1" ht="18" customHeight="1" x14ac:dyDescent="0.25">
      <c r="A2149" s="181">
        <v>28364</v>
      </c>
      <c r="B2149" s="701">
        <v>32480</v>
      </c>
      <c r="C2149" s="181" t="s">
        <v>18104</v>
      </c>
      <c r="D2149" s="181" t="s">
        <v>1556</v>
      </c>
      <c r="E2149" s="181" t="s">
        <v>2594</v>
      </c>
      <c r="F2149" s="181" t="s">
        <v>304</v>
      </c>
      <c r="G2149" s="181" t="s">
        <v>567</v>
      </c>
      <c r="H2149" s="181" t="s">
        <v>5</v>
      </c>
      <c r="I2149" s="181" t="s">
        <v>18105</v>
      </c>
      <c r="J2149" s="181">
        <v>47650</v>
      </c>
      <c r="K2149" s="181">
        <v>5</v>
      </c>
      <c r="L2149" s="181"/>
      <c r="M2149" s="181"/>
      <c r="N2149" s="596" t="s">
        <v>286</v>
      </c>
    </row>
    <row r="2150" spans="1:14" s="158" customFormat="1" ht="18" customHeight="1" x14ac:dyDescent="0.25">
      <c r="A2150" s="181">
        <v>25062</v>
      </c>
      <c r="B2150" s="701" t="s">
        <v>3228</v>
      </c>
      <c r="C2150" s="181" t="s">
        <v>3229</v>
      </c>
      <c r="D2150" s="181" t="s">
        <v>1556</v>
      </c>
      <c r="E2150" s="181" t="s">
        <v>1978</v>
      </c>
      <c r="F2150" s="181" t="s">
        <v>304</v>
      </c>
      <c r="G2150" s="181" t="s">
        <v>1550</v>
      </c>
      <c r="H2150" s="181" t="s">
        <v>7</v>
      </c>
      <c r="I2150" s="181" t="s">
        <v>301</v>
      </c>
      <c r="J2150" s="181">
        <v>45820</v>
      </c>
      <c r="K2150" s="181">
        <v>106</v>
      </c>
      <c r="L2150" s="181"/>
      <c r="M2150" s="181"/>
      <c r="N2150" s="596" t="s">
        <v>286</v>
      </c>
    </row>
    <row r="2151" spans="1:14" s="158" customFormat="1" ht="18" customHeight="1" x14ac:dyDescent="0.25">
      <c r="A2151" s="181">
        <v>23239</v>
      </c>
      <c r="B2151" s="701">
        <v>32393</v>
      </c>
      <c r="C2151" s="181" t="s">
        <v>13246</v>
      </c>
      <c r="D2151" s="181" t="s">
        <v>1556</v>
      </c>
      <c r="E2151" s="181" t="s">
        <v>1978</v>
      </c>
      <c r="F2151" s="181" t="s">
        <v>304</v>
      </c>
      <c r="G2151" s="181" t="s">
        <v>567</v>
      </c>
      <c r="H2151" s="181" t="s">
        <v>5</v>
      </c>
      <c r="I2151" s="181" t="s">
        <v>1978</v>
      </c>
      <c r="J2151" s="181">
        <v>52870</v>
      </c>
      <c r="K2151" s="181">
        <v>26</v>
      </c>
      <c r="L2151" s="181"/>
      <c r="M2151" s="181"/>
      <c r="N2151" s="596" t="s">
        <v>286</v>
      </c>
    </row>
    <row r="2152" spans="1:14" s="158" customFormat="1" ht="18" customHeight="1" x14ac:dyDescent="0.25">
      <c r="A2152" s="181">
        <v>17452</v>
      </c>
      <c r="B2152" s="701" t="s">
        <v>3230</v>
      </c>
      <c r="C2152" s="181" t="s">
        <v>3231</v>
      </c>
      <c r="D2152" s="181" t="s">
        <v>1556</v>
      </c>
      <c r="E2152" s="181" t="s">
        <v>3232</v>
      </c>
      <c r="F2152" s="181" t="s">
        <v>304</v>
      </c>
      <c r="G2152" s="181" t="s">
        <v>1550</v>
      </c>
      <c r="H2152" s="181" t="s">
        <v>7</v>
      </c>
      <c r="I2152" s="181" t="s">
        <v>3233</v>
      </c>
      <c r="J2152" s="181">
        <v>70280</v>
      </c>
      <c r="K2152" s="181">
        <v>67</v>
      </c>
      <c r="L2152" s="181"/>
      <c r="M2152" s="181"/>
      <c r="N2152" s="596" t="s">
        <v>286</v>
      </c>
    </row>
    <row r="2153" spans="1:14" s="158" customFormat="1" ht="18" customHeight="1" x14ac:dyDescent="0.25">
      <c r="A2153" s="181">
        <v>12362</v>
      </c>
      <c r="B2153" s="701" t="s">
        <v>3234</v>
      </c>
      <c r="C2153" s="181" t="s">
        <v>3235</v>
      </c>
      <c r="D2153" s="181" t="s">
        <v>1556</v>
      </c>
      <c r="E2153" s="181" t="s">
        <v>3236</v>
      </c>
      <c r="F2153" s="181" t="s">
        <v>304</v>
      </c>
      <c r="G2153" s="181" t="s">
        <v>1550</v>
      </c>
      <c r="H2153" s="181" t="s">
        <v>7</v>
      </c>
      <c r="I2153" s="181" t="s">
        <v>3237</v>
      </c>
      <c r="J2153" s="181">
        <v>85370</v>
      </c>
      <c r="K2153" s="181">
        <v>44</v>
      </c>
      <c r="L2153" s="181"/>
      <c r="M2153" s="181"/>
      <c r="N2153" s="596" t="s">
        <v>286</v>
      </c>
    </row>
    <row r="2154" spans="1:14" s="158" customFormat="1" ht="18" customHeight="1" x14ac:dyDescent="0.25">
      <c r="A2154" s="181">
        <v>12433</v>
      </c>
      <c r="B2154" s="701" t="s">
        <v>3238</v>
      </c>
      <c r="C2154" s="181" t="s">
        <v>3239</v>
      </c>
      <c r="D2154" s="181" t="s">
        <v>3240</v>
      </c>
      <c r="E2154" s="181" t="s">
        <v>1894</v>
      </c>
      <c r="F2154" s="181" t="s">
        <v>304</v>
      </c>
      <c r="G2154" s="181" t="s">
        <v>1550</v>
      </c>
      <c r="H2154" s="181" t="s">
        <v>7</v>
      </c>
      <c r="I2154" s="181" t="s">
        <v>301</v>
      </c>
      <c r="J2154" s="181">
        <v>57910</v>
      </c>
      <c r="K2154" s="181">
        <v>8</v>
      </c>
      <c r="L2154" s="181"/>
      <c r="M2154" s="181"/>
      <c r="N2154" s="596" t="s">
        <v>286</v>
      </c>
    </row>
    <row r="2155" spans="1:14" s="158" customFormat="1" ht="18" customHeight="1" x14ac:dyDescent="0.25">
      <c r="A2155" s="181">
        <v>1909</v>
      </c>
      <c r="B2155" s="701">
        <v>32321</v>
      </c>
      <c r="C2155" s="181" t="s">
        <v>18106</v>
      </c>
      <c r="D2155" s="181" t="s">
        <v>1573</v>
      </c>
      <c r="E2155" s="181" t="s">
        <v>18107</v>
      </c>
      <c r="F2155" s="181" t="s">
        <v>304</v>
      </c>
      <c r="G2155" s="181" t="s">
        <v>567</v>
      </c>
      <c r="H2155" s="181" t="s">
        <v>5</v>
      </c>
      <c r="I2155" s="181" t="s">
        <v>301</v>
      </c>
      <c r="J2155" s="181">
        <v>53230</v>
      </c>
      <c r="K2155" s="181">
        <v>6</v>
      </c>
      <c r="L2155" s="181"/>
      <c r="M2155" s="181"/>
      <c r="N2155" s="596" t="s">
        <v>286</v>
      </c>
    </row>
    <row r="2156" spans="1:14" s="158" customFormat="1" ht="18" customHeight="1" x14ac:dyDescent="0.25">
      <c r="A2156" s="181">
        <v>24198</v>
      </c>
      <c r="B2156" s="701">
        <v>32337</v>
      </c>
      <c r="C2156" s="181" t="s">
        <v>10673</v>
      </c>
      <c r="D2156" s="181" t="s">
        <v>1573</v>
      </c>
      <c r="E2156" s="181" t="s">
        <v>10674</v>
      </c>
      <c r="F2156" s="181" t="s">
        <v>304</v>
      </c>
      <c r="G2156" s="181" t="s">
        <v>567</v>
      </c>
      <c r="H2156" s="181" t="s">
        <v>5</v>
      </c>
      <c r="I2156" s="181" t="s">
        <v>10675</v>
      </c>
      <c r="J2156" s="181">
        <v>41760</v>
      </c>
      <c r="K2156" s="181">
        <v>4</v>
      </c>
      <c r="L2156" s="181"/>
      <c r="M2156" s="181"/>
      <c r="N2156" s="596" t="s">
        <v>286</v>
      </c>
    </row>
    <row r="2157" spans="1:14" s="158" customFormat="1" ht="18" customHeight="1" x14ac:dyDescent="0.25">
      <c r="A2157" s="181">
        <v>28077</v>
      </c>
      <c r="B2157" s="701">
        <v>32334</v>
      </c>
      <c r="C2157" s="181" t="s">
        <v>3242</v>
      </c>
      <c r="D2157" s="181" t="s">
        <v>1573</v>
      </c>
      <c r="E2157" s="181" t="s">
        <v>3243</v>
      </c>
      <c r="F2157" s="181" t="s">
        <v>304</v>
      </c>
      <c r="G2157" s="181" t="s">
        <v>567</v>
      </c>
      <c r="H2157" s="181" t="s">
        <v>5</v>
      </c>
      <c r="I2157" s="181" t="s">
        <v>3244</v>
      </c>
      <c r="J2157" s="181">
        <v>44970</v>
      </c>
      <c r="K2157" s="181">
        <v>3</v>
      </c>
      <c r="L2157" s="181"/>
      <c r="M2157" s="181"/>
      <c r="N2157" s="596" t="s">
        <v>286</v>
      </c>
    </row>
    <row r="2158" spans="1:14" s="158" customFormat="1" ht="18" customHeight="1" x14ac:dyDescent="0.25">
      <c r="A2158" s="181">
        <v>24196</v>
      </c>
      <c r="B2158" s="701">
        <v>32338</v>
      </c>
      <c r="C2158" s="181" t="s">
        <v>3245</v>
      </c>
      <c r="D2158" s="181" t="s">
        <v>1573</v>
      </c>
      <c r="E2158" s="181" t="s">
        <v>3246</v>
      </c>
      <c r="F2158" s="181" t="s">
        <v>304</v>
      </c>
      <c r="G2158" s="181" t="s">
        <v>567</v>
      </c>
      <c r="H2158" s="181" t="s">
        <v>5</v>
      </c>
      <c r="I2158" s="181" t="s">
        <v>3247</v>
      </c>
      <c r="J2158" s="181">
        <v>41760</v>
      </c>
      <c r="K2158" s="181">
        <v>1</v>
      </c>
      <c r="L2158" s="181"/>
      <c r="M2158" s="181"/>
      <c r="N2158" s="596" t="s">
        <v>286</v>
      </c>
    </row>
    <row r="2159" spans="1:14" s="158" customFormat="1" ht="18" customHeight="1" x14ac:dyDescent="0.25">
      <c r="A2159" s="181">
        <v>24386</v>
      </c>
      <c r="B2159" s="701">
        <v>32339</v>
      </c>
      <c r="C2159" s="181" t="s">
        <v>18108</v>
      </c>
      <c r="D2159" s="181" t="s">
        <v>18109</v>
      </c>
      <c r="E2159" s="181" t="s">
        <v>18110</v>
      </c>
      <c r="F2159" s="181" t="s">
        <v>304</v>
      </c>
      <c r="G2159" s="181" t="s">
        <v>567</v>
      </c>
      <c r="H2159" s="181" t="s">
        <v>5</v>
      </c>
      <c r="I2159" s="181" t="s">
        <v>18111</v>
      </c>
      <c r="J2159" s="181">
        <v>14930</v>
      </c>
      <c r="K2159" s="181">
        <v>9</v>
      </c>
      <c r="L2159" s="181"/>
      <c r="M2159" s="181"/>
      <c r="N2159" s="596" t="s">
        <v>286</v>
      </c>
    </row>
    <row r="2160" spans="1:14" s="158" customFormat="1" ht="18" customHeight="1" x14ac:dyDescent="0.25">
      <c r="A2160" s="181">
        <v>24985</v>
      </c>
      <c r="B2160" s="701" t="s">
        <v>3248</v>
      </c>
      <c r="C2160" s="181" t="s">
        <v>3249</v>
      </c>
      <c r="D2160" s="181" t="s">
        <v>3250</v>
      </c>
      <c r="E2160" s="181" t="s">
        <v>3251</v>
      </c>
      <c r="F2160" s="181" t="s">
        <v>304</v>
      </c>
      <c r="G2160" s="181" t="s">
        <v>1550</v>
      </c>
      <c r="H2160" s="181" t="s">
        <v>7</v>
      </c>
      <c r="I2160" s="181" t="s">
        <v>2988</v>
      </c>
      <c r="J2160" s="181">
        <v>77880</v>
      </c>
      <c r="K2160" s="181">
        <v>37</v>
      </c>
      <c r="L2160" s="181"/>
      <c r="M2160" s="181"/>
      <c r="N2160" s="596" t="s">
        <v>286</v>
      </c>
    </row>
    <row r="2161" spans="1:14" s="158" customFormat="1" ht="18" customHeight="1" x14ac:dyDescent="0.25">
      <c r="A2161" s="181">
        <v>24986</v>
      </c>
      <c r="B2161" s="701" t="s">
        <v>3252</v>
      </c>
      <c r="C2161" s="181" t="s">
        <v>3253</v>
      </c>
      <c r="D2161" s="181" t="s">
        <v>3250</v>
      </c>
      <c r="E2161" s="181" t="s">
        <v>3254</v>
      </c>
      <c r="F2161" s="181" t="s">
        <v>304</v>
      </c>
      <c r="G2161" s="181" t="s">
        <v>1550</v>
      </c>
      <c r="H2161" s="181" t="s">
        <v>7</v>
      </c>
      <c r="I2161" s="181" t="s">
        <v>2991</v>
      </c>
      <c r="J2161" s="181">
        <v>76200</v>
      </c>
      <c r="K2161" s="181">
        <v>101</v>
      </c>
      <c r="L2161" s="181"/>
      <c r="M2161" s="181"/>
      <c r="N2161" s="596" t="s">
        <v>286</v>
      </c>
    </row>
    <row r="2162" spans="1:14" s="158" customFormat="1" ht="18" customHeight="1" x14ac:dyDescent="0.25">
      <c r="A2162" s="181">
        <v>24443</v>
      </c>
      <c r="B2162" s="701" t="s">
        <v>3255</v>
      </c>
      <c r="C2162" s="181" t="s">
        <v>3256</v>
      </c>
      <c r="D2162" s="181" t="s">
        <v>3250</v>
      </c>
      <c r="E2162" s="181" t="s">
        <v>2042</v>
      </c>
      <c r="F2162" s="181" t="s">
        <v>304</v>
      </c>
      <c r="G2162" s="181" t="s">
        <v>1550</v>
      </c>
      <c r="H2162" s="181" t="s">
        <v>7</v>
      </c>
      <c r="I2162" s="181" t="s">
        <v>3257</v>
      </c>
      <c r="J2162" s="181">
        <v>72760</v>
      </c>
      <c r="K2162" s="181">
        <v>10</v>
      </c>
      <c r="L2162" s="181"/>
      <c r="M2162" s="181"/>
      <c r="N2162" s="596" t="s">
        <v>286</v>
      </c>
    </row>
    <row r="2163" spans="1:14" s="158" customFormat="1" ht="18" customHeight="1" x14ac:dyDescent="0.25">
      <c r="A2163" s="181">
        <v>15260</v>
      </c>
      <c r="B2163" s="701">
        <v>32301</v>
      </c>
      <c r="C2163" s="181" t="s">
        <v>3258</v>
      </c>
      <c r="D2163" s="181" t="s">
        <v>3259</v>
      </c>
      <c r="E2163" s="181" t="s">
        <v>2225</v>
      </c>
      <c r="F2163" s="181" t="s">
        <v>304</v>
      </c>
      <c r="G2163" s="181" t="s">
        <v>567</v>
      </c>
      <c r="H2163" s="181" t="s">
        <v>5</v>
      </c>
      <c r="I2163" s="181" t="s">
        <v>301</v>
      </c>
      <c r="J2163" s="181">
        <v>51840</v>
      </c>
      <c r="K2163" s="181">
        <v>9</v>
      </c>
      <c r="L2163" s="181"/>
      <c r="M2163" s="181"/>
      <c r="N2163" s="596" t="s">
        <v>286</v>
      </c>
    </row>
    <row r="2164" spans="1:14" s="158" customFormat="1" ht="18" customHeight="1" x14ac:dyDescent="0.25">
      <c r="A2164" s="181">
        <v>24690</v>
      </c>
      <c r="B2164" s="701" t="s">
        <v>3260</v>
      </c>
      <c r="C2164" s="181" t="s">
        <v>3261</v>
      </c>
      <c r="D2164" s="181" t="s">
        <v>3259</v>
      </c>
      <c r="E2164" s="181" t="s">
        <v>3159</v>
      </c>
      <c r="F2164" s="181" t="s">
        <v>304</v>
      </c>
      <c r="G2164" s="181" t="s">
        <v>1550</v>
      </c>
      <c r="H2164" s="181" t="s">
        <v>7</v>
      </c>
      <c r="I2164" s="181" t="s">
        <v>301</v>
      </c>
      <c r="J2164" s="181">
        <v>49400</v>
      </c>
      <c r="K2164" s="181">
        <v>228</v>
      </c>
      <c r="L2164" s="181"/>
      <c r="M2164" s="181"/>
      <c r="N2164" s="596" t="s">
        <v>286</v>
      </c>
    </row>
    <row r="2165" spans="1:14" s="158" customFormat="1" ht="18" customHeight="1" x14ac:dyDescent="0.25">
      <c r="A2165" s="181">
        <v>24691</v>
      </c>
      <c r="B2165" s="701" t="s">
        <v>3262</v>
      </c>
      <c r="C2165" s="181" t="s">
        <v>301</v>
      </c>
      <c r="D2165" s="181" t="s">
        <v>3259</v>
      </c>
      <c r="E2165" s="181" t="s">
        <v>3263</v>
      </c>
      <c r="F2165" s="181" t="s">
        <v>304</v>
      </c>
      <c r="G2165" s="181" t="s">
        <v>1550</v>
      </c>
      <c r="H2165" s="181" t="s">
        <v>7</v>
      </c>
      <c r="I2165" s="181" t="s">
        <v>2488</v>
      </c>
      <c r="J2165" s="181">
        <v>46990</v>
      </c>
      <c r="K2165" s="181">
        <v>75</v>
      </c>
      <c r="L2165" s="181"/>
      <c r="M2165" s="181"/>
      <c r="N2165" s="596" t="s">
        <v>286</v>
      </c>
    </row>
    <row r="2166" spans="1:14" s="158" customFormat="1" ht="18" customHeight="1" x14ac:dyDescent="0.25">
      <c r="A2166" s="181">
        <v>13164</v>
      </c>
      <c r="B2166" s="701" t="s">
        <v>3264</v>
      </c>
      <c r="C2166" s="181" t="s">
        <v>3265</v>
      </c>
      <c r="D2166" s="181" t="s">
        <v>3266</v>
      </c>
      <c r="E2166" s="181" t="s">
        <v>2580</v>
      </c>
      <c r="F2166" s="181" t="s">
        <v>304</v>
      </c>
      <c r="G2166" s="181" t="s">
        <v>1550</v>
      </c>
      <c r="H2166" s="181" t="s">
        <v>7</v>
      </c>
      <c r="I2166" s="181" t="s">
        <v>301</v>
      </c>
      <c r="J2166" s="181">
        <v>89140</v>
      </c>
      <c r="K2166" s="181">
        <v>223</v>
      </c>
      <c r="L2166" s="181"/>
      <c r="M2166" s="181"/>
      <c r="N2166" s="596" t="s">
        <v>286</v>
      </c>
    </row>
    <row r="2167" spans="1:14" s="158" customFormat="1" ht="18" customHeight="1" x14ac:dyDescent="0.25">
      <c r="A2167" s="181">
        <v>24982</v>
      </c>
      <c r="B2167" s="701" t="s">
        <v>3267</v>
      </c>
      <c r="C2167" s="181" t="s">
        <v>3268</v>
      </c>
      <c r="D2167" s="181" t="s">
        <v>3269</v>
      </c>
      <c r="E2167" s="181" t="s">
        <v>3251</v>
      </c>
      <c r="F2167" s="181" t="s">
        <v>304</v>
      </c>
      <c r="G2167" s="181" t="s">
        <v>1550</v>
      </c>
      <c r="H2167" s="181" t="s">
        <v>7</v>
      </c>
      <c r="I2167" s="181" t="s">
        <v>3270</v>
      </c>
      <c r="J2167" s="181">
        <v>95250</v>
      </c>
      <c r="K2167" s="181">
        <v>89</v>
      </c>
      <c r="L2167" s="181"/>
      <c r="M2167" s="181"/>
      <c r="N2167" s="596" t="s">
        <v>286</v>
      </c>
    </row>
    <row r="2168" spans="1:14" s="158" customFormat="1" ht="18" customHeight="1" x14ac:dyDescent="0.25">
      <c r="A2168" s="181">
        <v>24984</v>
      </c>
      <c r="B2168" s="701" t="s">
        <v>3271</v>
      </c>
      <c r="C2168" s="181" t="s">
        <v>3272</v>
      </c>
      <c r="D2168" s="181" t="s">
        <v>3269</v>
      </c>
      <c r="E2168" s="181" t="s">
        <v>3254</v>
      </c>
      <c r="F2168" s="181" t="s">
        <v>304</v>
      </c>
      <c r="G2168" s="181" t="s">
        <v>1550</v>
      </c>
      <c r="H2168" s="181" t="s">
        <v>7</v>
      </c>
      <c r="I2168" s="181" t="s">
        <v>3273</v>
      </c>
      <c r="J2168" s="181">
        <v>94290</v>
      </c>
      <c r="K2168" s="181">
        <v>27</v>
      </c>
      <c r="L2168" s="181"/>
      <c r="M2168" s="181"/>
      <c r="N2168" s="596" t="s">
        <v>286</v>
      </c>
    </row>
    <row r="2169" spans="1:14" s="158" customFormat="1" ht="18" customHeight="1" x14ac:dyDescent="0.25">
      <c r="A2169" s="181">
        <v>25063</v>
      </c>
      <c r="B2169" s="701" t="s">
        <v>3274</v>
      </c>
      <c r="C2169" s="181" t="s">
        <v>3275</v>
      </c>
      <c r="D2169" s="181" t="s">
        <v>3269</v>
      </c>
      <c r="E2169" s="181" t="s">
        <v>2478</v>
      </c>
      <c r="F2169" s="181" t="s">
        <v>304</v>
      </c>
      <c r="G2169" s="181" t="s">
        <v>1550</v>
      </c>
      <c r="H2169" s="181" t="s">
        <v>7</v>
      </c>
      <c r="I2169" s="181" t="s">
        <v>3276</v>
      </c>
      <c r="J2169" s="181">
        <v>89260</v>
      </c>
      <c r="K2169" s="181">
        <v>259</v>
      </c>
      <c r="L2169" s="181"/>
      <c r="M2169" s="181"/>
      <c r="N2169" s="596" t="s">
        <v>286</v>
      </c>
    </row>
    <row r="2170" spans="1:14" s="158" customFormat="1" ht="18" customHeight="1" x14ac:dyDescent="0.25">
      <c r="A2170" s="181">
        <v>24409</v>
      </c>
      <c r="B2170" s="701" t="s">
        <v>3277</v>
      </c>
      <c r="C2170" s="181" t="s">
        <v>3278</v>
      </c>
      <c r="D2170" s="181" t="s">
        <v>3269</v>
      </c>
      <c r="E2170" s="181" t="s">
        <v>3279</v>
      </c>
      <c r="F2170" s="181" t="s">
        <v>304</v>
      </c>
      <c r="G2170" s="181" t="s">
        <v>1550</v>
      </c>
      <c r="H2170" s="181" t="s">
        <v>7</v>
      </c>
      <c r="I2170" s="181" t="s">
        <v>3280</v>
      </c>
      <c r="J2170" s="181">
        <v>132090</v>
      </c>
      <c r="K2170" s="181">
        <v>34</v>
      </c>
      <c r="L2170" s="181"/>
      <c r="M2170" s="181"/>
      <c r="N2170" s="596" t="s">
        <v>286</v>
      </c>
    </row>
    <row r="2171" spans="1:14" s="158" customFormat="1" ht="18" customHeight="1" x14ac:dyDescent="0.25">
      <c r="A2171" s="181">
        <v>23648</v>
      </c>
      <c r="B2171" s="701" t="s">
        <v>3281</v>
      </c>
      <c r="C2171" s="181" t="s">
        <v>3282</v>
      </c>
      <c r="D2171" s="181" t="s">
        <v>3269</v>
      </c>
      <c r="E2171" s="181" t="s">
        <v>2880</v>
      </c>
      <c r="F2171" s="181" t="s">
        <v>304</v>
      </c>
      <c r="G2171" s="181" t="s">
        <v>1550</v>
      </c>
      <c r="H2171" s="181" t="s">
        <v>7</v>
      </c>
      <c r="I2171" s="181" t="s">
        <v>458</v>
      </c>
      <c r="J2171" s="181">
        <v>108070</v>
      </c>
      <c r="K2171" s="181">
        <v>12</v>
      </c>
      <c r="L2171" s="181"/>
      <c r="M2171" s="181"/>
      <c r="N2171" s="596" t="s">
        <v>286</v>
      </c>
    </row>
    <row r="2172" spans="1:14" s="158" customFormat="1" ht="18" customHeight="1" x14ac:dyDescent="0.25">
      <c r="A2172" s="181">
        <v>49190</v>
      </c>
      <c r="B2172" s="701">
        <v>32302</v>
      </c>
      <c r="C2172" s="181" t="s">
        <v>18112</v>
      </c>
      <c r="D2172" s="181" t="s">
        <v>3283</v>
      </c>
      <c r="E2172" s="181" t="s">
        <v>1884</v>
      </c>
      <c r="F2172" s="181" t="s">
        <v>304</v>
      </c>
      <c r="G2172" s="181" t="s">
        <v>567</v>
      </c>
      <c r="H2172" s="181" t="s">
        <v>5</v>
      </c>
      <c r="I2172" s="181" t="s">
        <v>2225</v>
      </c>
      <c r="J2172" s="181">
        <v>64670</v>
      </c>
      <c r="K2172" s="181">
        <v>14</v>
      </c>
      <c r="L2172" s="181"/>
      <c r="M2172" s="181"/>
      <c r="N2172" s="596" t="s">
        <v>286</v>
      </c>
    </row>
    <row r="2173" spans="1:14" s="158" customFormat="1" ht="18" customHeight="1" x14ac:dyDescent="0.25">
      <c r="A2173" s="181">
        <v>69012</v>
      </c>
      <c r="B2173" s="701">
        <v>32305</v>
      </c>
      <c r="C2173" s="181" t="s">
        <v>14226</v>
      </c>
      <c r="D2173" s="181" t="s">
        <v>3283</v>
      </c>
      <c r="E2173" s="181" t="s">
        <v>2230</v>
      </c>
      <c r="F2173" s="181" t="s">
        <v>304</v>
      </c>
      <c r="G2173" s="181" t="s">
        <v>567</v>
      </c>
      <c r="H2173" s="181" t="s">
        <v>5</v>
      </c>
      <c r="I2173" s="181" t="s">
        <v>301</v>
      </c>
      <c r="J2173" s="181">
        <v>83220</v>
      </c>
      <c r="K2173" s="181">
        <v>2</v>
      </c>
      <c r="L2173" s="181"/>
      <c r="M2173" s="181"/>
      <c r="N2173" s="596" t="s">
        <v>286</v>
      </c>
    </row>
    <row r="2174" spans="1:14" s="158" customFormat="1" ht="18" customHeight="1" x14ac:dyDescent="0.25">
      <c r="A2174" s="181">
        <v>24291</v>
      </c>
      <c r="B2174" s="701" t="s">
        <v>15119</v>
      </c>
      <c r="C2174" s="181" t="s">
        <v>15120</v>
      </c>
      <c r="D2174" s="181" t="s">
        <v>3283</v>
      </c>
      <c r="E2174" s="181" t="s">
        <v>2798</v>
      </c>
      <c r="F2174" s="181" t="s">
        <v>304</v>
      </c>
      <c r="G2174" s="181" t="s">
        <v>1550</v>
      </c>
      <c r="H2174" s="181" t="s">
        <v>7</v>
      </c>
      <c r="I2174" s="181" t="s">
        <v>15121</v>
      </c>
      <c r="J2174" s="181">
        <v>55880</v>
      </c>
      <c r="K2174" s="181">
        <v>27</v>
      </c>
      <c r="L2174" s="181"/>
      <c r="M2174" s="181"/>
      <c r="N2174" s="596" t="s">
        <v>286</v>
      </c>
    </row>
    <row r="2175" spans="1:14" s="158" customFormat="1" ht="18" customHeight="1" x14ac:dyDescent="0.25">
      <c r="A2175" s="181">
        <v>24290</v>
      </c>
      <c r="B2175" s="701" t="s">
        <v>3284</v>
      </c>
      <c r="C2175" s="181" t="s">
        <v>3285</v>
      </c>
      <c r="D2175" s="181" t="s">
        <v>3283</v>
      </c>
      <c r="E2175" s="181" t="s">
        <v>2840</v>
      </c>
      <c r="F2175" s="181" t="s">
        <v>304</v>
      </c>
      <c r="G2175" s="181" t="s">
        <v>1550</v>
      </c>
      <c r="H2175" s="181" t="s">
        <v>7</v>
      </c>
      <c r="I2175" s="181" t="s">
        <v>301</v>
      </c>
      <c r="J2175" s="181">
        <v>63610</v>
      </c>
      <c r="K2175" s="181">
        <v>94</v>
      </c>
      <c r="L2175" s="181"/>
      <c r="M2175" s="181"/>
      <c r="N2175" s="596" t="s">
        <v>286</v>
      </c>
    </row>
    <row r="2176" spans="1:14" s="158" customFormat="1" ht="18" customHeight="1" x14ac:dyDescent="0.25">
      <c r="A2176" s="181">
        <v>25064</v>
      </c>
      <c r="B2176" s="701" t="s">
        <v>3286</v>
      </c>
      <c r="C2176" s="181" t="s">
        <v>3287</v>
      </c>
      <c r="D2176" s="181" t="s">
        <v>3283</v>
      </c>
      <c r="E2176" s="181" t="s">
        <v>2478</v>
      </c>
      <c r="F2176" s="181" t="s">
        <v>304</v>
      </c>
      <c r="G2176" s="181" t="s">
        <v>1550</v>
      </c>
      <c r="H2176" s="181" t="s">
        <v>7</v>
      </c>
      <c r="I2176" s="181" t="s">
        <v>301</v>
      </c>
      <c r="J2176" s="181">
        <v>45050</v>
      </c>
      <c r="K2176" s="181">
        <v>20</v>
      </c>
      <c r="L2176" s="181"/>
      <c r="M2176" s="181"/>
      <c r="N2176" s="596" t="s">
        <v>286</v>
      </c>
    </row>
    <row r="2177" spans="1:14" s="158" customFormat="1" ht="18" customHeight="1" x14ac:dyDescent="0.25">
      <c r="A2177" s="181">
        <v>22467</v>
      </c>
      <c r="B2177" s="701" t="s">
        <v>15122</v>
      </c>
      <c r="C2177" s="181" t="s">
        <v>15123</v>
      </c>
      <c r="D2177" s="181" t="s">
        <v>3283</v>
      </c>
      <c r="E2177" s="181" t="s">
        <v>2880</v>
      </c>
      <c r="F2177" s="181" t="s">
        <v>304</v>
      </c>
      <c r="G2177" s="181" t="s">
        <v>1550</v>
      </c>
      <c r="H2177" s="181" t="s">
        <v>7</v>
      </c>
      <c r="I2177" s="181" t="s">
        <v>458</v>
      </c>
      <c r="J2177" s="181">
        <v>79170</v>
      </c>
      <c r="K2177" s="181">
        <v>25</v>
      </c>
      <c r="L2177" s="181"/>
      <c r="M2177" s="181"/>
      <c r="N2177" s="596" t="s">
        <v>286</v>
      </c>
    </row>
    <row r="2178" spans="1:14" s="158" customFormat="1" ht="18" customHeight="1" x14ac:dyDescent="0.25">
      <c r="A2178" s="181">
        <v>46004</v>
      </c>
      <c r="B2178" s="701">
        <v>32345</v>
      </c>
      <c r="C2178" s="181" t="s">
        <v>13247</v>
      </c>
      <c r="D2178" s="181" t="s">
        <v>13248</v>
      </c>
      <c r="E2178" s="181" t="s">
        <v>1973</v>
      </c>
      <c r="F2178" s="181" t="s">
        <v>304</v>
      </c>
      <c r="G2178" s="181" t="s">
        <v>567</v>
      </c>
      <c r="H2178" s="181" t="s">
        <v>5</v>
      </c>
      <c r="I2178" s="181" t="s">
        <v>2488</v>
      </c>
      <c r="J2178" s="181">
        <v>47740</v>
      </c>
      <c r="K2178" s="181">
        <v>4</v>
      </c>
      <c r="L2178" s="181"/>
      <c r="M2178" s="181"/>
      <c r="N2178" s="596" t="s">
        <v>286</v>
      </c>
    </row>
    <row r="2179" spans="1:14" s="158" customFormat="1" ht="18" customHeight="1" x14ac:dyDescent="0.25">
      <c r="A2179" s="181">
        <v>27695</v>
      </c>
      <c r="B2179" s="701">
        <v>32332</v>
      </c>
      <c r="C2179" s="181" t="s">
        <v>18113</v>
      </c>
      <c r="D2179" s="181" t="s">
        <v>3288</v>
      </c>
      <c r="E2179" s="181" t="s">
        <v>18114</v>
      </c>
      <c r="F2179" s="181" t="s">
        <v>304</v>
      </c>
      <c r="G2179" s="181" t="s">
        <v>567</v>
      </c>
      <c r="H2179" s="181" t="s">
        <v>5</v>
      </c>
      <c r="I2179" s="181" t="s">
        <v>18115</v>
      </c>
      <c r="J2179" s="181">
        <v>76900</v>
      </c>
      <c r="K2179" s="181">
        <v>4</v>
      </c>
      <c r="L2179" s="181"/>
      <c r="M2179" s="181"/>
      <c r="N2179" s="596" t="s">
        <v>286</v>
      </c>
    </row>
    <row r="2180" spans="1:14" s="158" customFormat="1" ht="18" customHeight="1" x14ac:dyDescent="0.25">
      <c r="A2180" s="181">
        <v>27696</v>
      </c>
      <c r="B2180" s="701">
        <v>32324</v>
      </c>
      <c r="C2180" s="181" t="s">
        <v>18116</v>
      </c>
      <c r="D2180" s="181" t="s">
        <v>3288</v>
      </c>
      <c r="E2180" s="181" t="s">
        <v>10655</v>
      </c>
      <c r="F2180" s="181" t="s">
        <v>304</v>
      </c>
      <c r="G2180" s="181" t="s">
        <v>567</v>
      </c>
      <c r="H2180" s="181" t="s">
        <v>5</v>
      </c>
      <c r="I2180" s="181" t="s">
        <v>18117</v>
      </c>
      <c r="J2180" s="181">
        <v>125080</v>
      </c>
      <c r="K2180" s="181">
        <v>4</v>
      </c>
      <c r="L2180" s="181"/>
      <c r="M2180" s="181"/>
      <c r="N2180" s="596" t="s">
        <v>286</v>
      </c>
    </row>
    <row r="2181" spans="1:14" s="158" customFormat="1" ht="18" customHeight="1" x14ac:dyDescent="0.25">
      <c r="A2181" s="181">
        <v>27647</v>
      </c>
      <c r="B2181" s="701" t="s">
        <v>14227</v>
      </c>
      <c r="C2181" s="181" t="s">
        <v>301</v>
      </c>
      <c r="D2181" s="181" t="s">
        <v>3288</v>
      </c>
      <c r="E2181" s="181" t="s">
        <v>14228</v>
      </c>
      <c r="F2181" s="181" t="s">
        <v>304</v>
      </c>
      <c r="G2181" s="181" t="s">
        <v>1572</v>
      </c>
      <c r="H2181" s="181" t="s">
        <v>5</v>
      </c>
      <c r="I2181" s="181" t="s">
        <v>14229</v>
      </c>
      <c r="J2181" s="181">
        <v>61530</v>
      </c>
      <c r="K2181" s="181">
        <v>1</v>
      </c>
      <c r="L2181" s="181"/>
      <c r="M2181" s="181"/>
      <c r="N2181" s="596" t="s">
        <v>286</v>
      </c>
    </row>
    <row r="2182" spans="1:14" s="158" customFormat="1" ht="18" customHeight="1" x14ac:dyDescent="0.25">
      <c r="A2182" s="181">
        <v>24473</v>
      </c>
      <c r="B2182" s="701" t="s">
        <v>11295</v>
      </c>
      <c r="C2182" s="181" t="s">
        <v>11296</v>
      </c>
      <c r="D2182" s="181" t="s">
        <v>3288</v>
      </c>
      <c r="E2182" s="181" t="s">
        <v>11297</v>
      </c>
      <c r="F2182" s="181" t="s">
        <v>304</v>
      </c>
      <c r="G2182" s="181" t="s">
        <v>1572</v>
      </c>
      <c r="H2182" s="181" t="s">
        <v>5</v>
      </c>
      <c r="I2182" s="181" t="s">
        <v>11298</v>
      </c>
      <c r="J2182" s="181">
        <v>71200</v>
      </c>
      <c r="K2182" s="181">
        <v>3</v>
      </c>
      <c r="L2182" s="181"/>
      <c r="M2182" s="181"/>
      <c r="N2182" s="596" t="s">
        <v>286</v>
      </c>
    </row>
    <row r="2183" spans="1:14" s="158" customFormat="1" ht="18" customHeight="1" x14ac:dyDescent="0.25">
      <c r="A2183" s="181">
        <v>6774</v>
      </c>
      <c r="B2183" s="701">
        <v>32315</v>
      </c>
      <c r="C2183" s="181" t="s">
        <v>18118</v>
      </c>
      <c r="D2183" s="181" t="s">
        <v>1582</v>
      </c>
      <c r="E2183" s="181" t="s">
        <v>2331</v>
      </c>
      <c r="F2183" s="181" t="s">
        <v>304</v>
      </c>
      <c r="G2183" s="181" t="s">
        <v>567</v>
      </c>
      <c r="H2183" s="181" t="s">
        <v>5</v>
      </c>
      <c r="I2183" s="181" t="s">
        <v>1958</v>
      </c>
      <c r="J2183" s="181">
        <v>9340</v>
      </c>
      <c r="K2183" s="181">
        <v>15</v>
      </c>
      <c r="L2183" s="181"/>
      <c r="M2183" s="181"/>
      <c r="N2183" s="596" t="s">
        <v>286</v>
      </c>
    </row>
    <row r="2184" spans="1:14" s="158" customFormat="1" ht="18" customHeight="1" x14ac:dyDescent="0.25">
      <c r="A2184" s="181">
        <v>29658</v>
      </c>
      <c r="B2184" s="701" t="s">
        <v>3289</v>
      </c>
      <c r="C2184" s="181" t="s">
        <v>3290</v>
      </c>
      <c r="D2184" s="181" t="s">
        <v>1582</v>
      </c>
      <c r="E2184" s="181" t="s">
        <v>3291</v>
      </c>
      <c r="F2184" s="181" t="s">
        <v>304</v>
      </c>
      <c r="G2184" s="181" t="s">
        <v>718</v>
      </c>
      <c r="H2184" s="181" t="s">
        <v>5</v>
      </c>
      <c r="I2184" s="181" t="s">
        <v>301</v>
      </c>
      <c r="J2184" s="181">
        <v>7620</v>
      </c>
      <c r="K2184" s="181">
        <v>4</v>
      </c>
      <c r="L2184" s="181"/>
      <c r="M2184" s="181"/>
      <c r="N2184" s="596" t="s">
        <v>286</v>
      </c>
    </row>
    <row r="2185" spans="1:14" s="158" customFormat="1" ht="18" customHeight="1" x14ac:dyDescent="0.25">
      <c r="A2185" s="181">
        <v>41257</v>
      </c>
      <c r="B2185" s="701">
        <v>32304</v>
      </c>
      <c r="C2185" s="181" t="s">
        <v>15124</v>
      </c>
      <c r="D2185" s="181" t="s">
        <v>3294</v>
      </c>
      <c r="E2185" s="181" t="s">
        <v>1884</v>
      </c>
      <c r="F2185" s="181" t="s">
        <v>304</v>
      </c>
      <c r="G2185" s="181" t="s">
        <v>567</v>
      </c>
      <c r="H2185" s="181" t="s">
        <v>5</v>
      </c>
      <c r="I2185" s="181" t="s">
        <v>11299</v>
      </c>
      <c r="J2185" s="181">
        <v>73640</v>
      </c>
      <c r="K2185" s="181">
        <v>50</v>
      </c>
      <c r="L2185" s="181"/>
      <c r="M2185" s="181"/>
      <c r="N2185" s="596" t="s">
        <v>286</v>
      </c>
    </row>
    <row r="2186" spans="1:14" s="158" customFormat="1" ht="18" customHeight="1" x14ac:dyDescent="0.25">
      <c r="A2186" s="181">
        <v>12360</v>
      </c>
      <c r="B2186" s="701" t="s">
        <v>3292</v>
      </c>
      <c r="C2186" s="181" t="s">
        <v>3293</v>
      </c>
      <c r="D2186" s="181" t="s">
        <v>3294</v>
      </c>
      <c r="E2186" s="181" t="s">
        <v>3295</v>
      </c>
      <c r="F2186" s="181" t="s">
        <v>304</v>
      </c>
      <c r="G2186" s="181" t="s">
        <v>1550</v>
      </c>
      <c r="H2186" s="181" t="s">
        <v>7</v>
      </c>
      <c r="I2186" s="181" t="s">
        <v>301</v>
      </c>
      <c r="J2186" s="181">
        <v>123110</v>
      </c>
      <c r="K2186" s="181">
        <v>45</v>
      </c>
      <c r="L2186" s="181"/>
      <c r="M2186" s="181"/>
      <c r="N2186" s="596" t="s">
        <v>286</v>
      </c>
    </row>
    <row r="2187" spans="1:14" s="158" customFormat="1" ht="18" customHeight="1" x14ac:dyDescent="0.25">
      <c r="A2187" s="181">
        <v>19235</v>
      </c>
      <c r="B2187" s="701" t="s">
        <v>3296</v>
      </c>
      <c r="C2187" s="181" t="s">
        <v>3297</v>
      </c>
      <c r="D2187" s="181" t="s">
        <v>3294</v>
      </c>
      <c r="E2187" s="181" t="s">
        <v>1726</v>
      </c>
      <c r="F2187" s="181" t="s">
        <v>304</v>
      </c>
      <c r="G2187" s="181" t="s">
        <v>1550</v>
      </c>
      <c r="H2187" s="181" t="s">
        <v>7</v>
      </c>
      <c r="I2187" s="181" t="s">
        <v>3298</v>
      </c>
      <c r="J2187" s="181">
        <v>170800</v>
      </c>
      <c r="K2187" s="181">
        <v>214</v>
      </c>
      <c r="L2187" s="181"/>
      <c r="M2187" s="181"/>
      <c r="N2187" s="596" t="s">
        <v>286</v>
      </c>
    </row>
    <row r="2188" spans="1:14" s="158" customFormat="1" ht="18" customHeight="1" x14ac:dyDescent="0.25">
      <c r="A2188" s="181">
        <v>13147</v>
      </c>
      <c r="B2188" s="701" t="s">
        <v>3299</v>
      </c>
      <c r="C2188" s="181" t="s">
        <v>3300</v>
      </c>
      <c r="D2188" s="181" t="s">
        <v>3294</v>
      </c>
      <c r="E2188" s="181" t="s">
        <v>3301</v>
      </c>
      <c r="F2188" s="181" t="s">
        <v>304</v>
      </c>
      <c r="G2188" s="181" t="s">
        <v>1550</v>
      </c>
      <c r="H2188" s="181" t="s">
        <v>7</v>
      </c>
      <c r="I2188" s="181" t="s">
        <v>3302</v>
      </c>
      <c r="J2188" s="181">
        <v>168040</v>
      </c>
      <c r="K2188" s="181">
        <v>67</v>
      </c>
      <c r="L2188" s="181"/>
      <c r="M2188" s="181"/>
      <c r="N2188" s="596" t="s">
        <v>286</v>
      </c>
    </row>
    <row r="2189" spans="1:14" s="158" customFormat="1" ht="18" customHeight="1" x14ac:dyDescent="0.25">
      <c r="A2189" s="181">
        <v>50143</v>
      </c>
      <c r="B2189" s="701" t="s">
        <v>3303</v>
      </c>
      <c r="C2189" s="181" t="s">
        <v>3304</v>
      </c>
      <c r="D2189" s="181" t="s">
        <v>3294</v>
      </c>
      <c r="E2189" s="181" t="s">
        <v>2880</v>
      </c>
      <c r="F2189" s="181" t="s">
        <v>304</v>
      </c>
      <c r="G2189" s="181" t="s">
        <v>1550</v>
      </c>
      <c r="H2189" s="181" t="s">
        <v>7</v>
      </c>
      <c r="I2189" s="181" t="s">
        <v>2486</v>
      </c>
      <c r="J2189" s="181">
        <v>145500</v>
      </c>
      <c r="K2189" s="181">
        <v>17</v>
      </c>
      <c r="L2189" s="181"/>
      <c r="M2189" s="181"/>
      <c r="N2189" s="596" t="s">
        <v>286</v>
      </c>
    </row>
    <row r="2190" spans="1:14" s="158" customFormat="1" ht="18" customHeight="1" x14ac:dyDescent="0.25">
      <c r="A2190" s="181">
        <v>24692</v>
      </c>
      <c r="B2190" s="701" t="s">
        <v>15125</v>
      </c>
      <c r="C2190" s="181" t="s">
        <v>15126</v>
      </c>
      <c r="D2190" s="181" t="s">
        <v>3294</v>
      </c>
      <c r="E2190" s="181" t="s">
        <v>15127</v>
      </c>
      <c r="F2190" s="181" t="s">
        <v>304</v>
      </c>
      <c r="G2190" s="181" t="s">
        <v>1550</v>
      </c>
      <c r="H2190" s="181" t="s">
        <v>7</v>
      </c>
      <c r="I2190" s="181" t="s">
        <v>2559</v>
      </c>
      <c r="J2190" s="181">
        <v>70950</v>
      </c>
      <c r="K2190" s="181">
        <v>7</v>
      </c>
      <c r="L2190" s="181"/>
      <c r="M2190" s="181"/>
      <c r="N2190" s="596" t="s">
        <v>286</v>
      </c>
    </row>
    <row r="2191" spans="1:14" s="158" customFormat="1" ht="18" customHeight="1" x14ac:dyDescent="0.25">
      <c r="A2191" s="181">
        <v>7596</v>
      </c>
      <c r="B2191" s="701">
        <v>32322</v>
      </c>
      <c r="C2191" s="181" t="s">
        <v>18119</v>
      </c>
      <c r="D2191" s="181" t="s">
        <v>1640</v>
      </c>
      <c r="E2191" s="181" t="s">
        <v>2238</v>
      </c>
      <c r="F2191" s="181" t="s">
        <v>304</v>
      </c>
      <c r="G2191" s="181" t="s">
        <v>567</v>
      </c>
      <c r="H2191" s="181" t="s">
        <v>5</v>
      </c>
      <c r="I2191" s="181" t="s">
        <v>2078</v>
      </c>
      <c r="J2191" s="181">
        <v>34330</v>
      </c>
      <c r="K2191" s="181">
        <v>18</v>
      </c>
      <c r="L2191" s="181"/>
      <c r="M2191" s="181"/>
      <c r="N2191" s="596" t="s">
        <v>286</v>
      </c>
    </row>
    <row r="2192" spans="1:14" s="158" customFormat="1" ht="18" customHeight="1" x14ac:dyDescent="0.25">
      <c r="A2192" s="181">
        <v>28079</v>
      </c>
      <c r="B2192" s="701">
        <v>32336</v>
      </c>
      <c r="C2192" s="181" t="s">
        <v>18120</v>
      </c>
      <c r="D2192" s="181" t="s">
        <v>1640</v>
      </c>
      <c r="E2192" s="181" t="s">
        <v>2376</v>
      </c>
      <c r="F2192" s="181" t="s">
        <v>304</v>
      </c>
      <c r="G2192" s="181" t="s">
        <v>567</v>
      </c>
      <c r="H2192" s="181" t="s">
        <v>5</v>
      </c>
      <c r="I2192" s="181" t="s">
        <v>18121</v>
      </c>
      <c r="J2192" s="181">
        <v>47450</v>
      </c>
      <c r="K2192" s="181">
        <v>9</v>
      </c>
      <c r="L2192" s="181"/>
      <c r="M2192" s="181"/>
      <c r="N2192" s="596" t="s">
        <v>286</v>
      </c>
    </row>
    <row r="2193" spans="1:14" s="158" customFormat="1" ht="18" customHeight="1" x14ac:dyDescent="0.25">
      <c r="A2193" s="181">
        <v>17785</v>
      </c>
      <c r="B2193" s="701">
        <v>32460</v>
      </c>
      <c r="C2193" s="181" t="s">
        <v>15128</v>
      </c>
      <c r="D2193" s="181" t="s">
        <v>15129</v>
      </c>
      <c r="E2193" s="181" t="s">
        <v>15130</v>
      </c>
      <c r="F2193" s="181" t="s">
        <v>304</v>
      </c>
      <c r="G2193" s="181" t="s">
        <v>567</v>
      </c>
      <c r="H2193" s="181" t="s">
        <v>5</v>
      </c>
      <c r="I2193" s="181" t="s">
        <v>301</v>
      </c>
      <c r="J2193" s="181">
        <v>37780</v>
      </c>
      <c r="K2193" s="181">
        <v>4</v>
      </c>
      <c r="L2193" s="181"/>
      <c r="M2193" s="181"/>
      <c r="N2193" s="596" t="s">
        <v>286</v>
      </c>
    </row>
    <row r="2194" spans="1:14" s="158" customFormat="1" ht="18" customHeight="1" x14ac:dyDescent="0.25">
      <c r="A2194" s="181">
        <v>17786</v>
      </c>
      <c r="B2194" s="701">
        <v>32461</v>
      </c>
      <c r="C2194" s="181" t="s">
        <v>15131</v>
      </c>
      <c r="D2194" s="181" t="s">
        <v>15129</v>
      </c>
      <c r="E2194" s="181" t="s">
        <v>15132</v>
      </c>
      <c r="F2194" s="181" t="s">
        <v>304</v>
      </c>
      <c r="G2194" s="181" t="s">
        <v>567</v>
      </c>
      <c r="H2194" s="181" t="s">
        <v>5</v>
      </c>
      <c r="I2194" s="181" t="s">
        <v>301</v>
      </c>
      <c r="J2194" s="181">
        <v>35640</v>
      </c>
      <c r="K2194" s="181">
        <v>7</v>
      </c>
      <c r="L2194" s="181"/>
      <c r="M2194" s="181"/>
      <c r="N2194" s="596" t="s">
        <v>286</v>
      </c>
    </row>
    <row r="2195" spans="1:14" s="158" customFormat="1" ht="18" customHeight="1" x14ac:dyDescent="0.25">
      <c r="A2195" s="181">
        <v>55979</v>
      </c>
      <c r="B2195" s="701" t="s">
        <v>13249</v>
      </c>
      <c r="C2195" s="181" t="s">
        <v>13250</v>
      </c>
      <c r="D2195" s="181" t="s">
        <v>1642</v>
      </c>
      <c r="E2195" s="181" t="s">
        <v>13251</v>
      </c>
      <c r="F2195" s="181" t="s">
        <v>304</v>
      </c>
      <c r="G2195" s="181" t="s">
        <v>1643</v>
      </c>
      <c r="H2195" s="181" t="s">
        <v>9</v>
      </c>
      <c r="I2195" s="181" t="s">
        <v>301</v>
      </c>
      <c r="J2195" s="181">
        <v>210840</v>
      </c>
      <c r="K2195" s="181">
        <v>9</v>
      </c>
      <c r="L2195" s="181"/>
      <c r="M2195" s="181"/>
      <c r="N2195" s="596" t="s">
        <v>286</v>
      </c>
    </row>
    <row r="2196" spans="1:14" s="158" customFormat="1" ht="18" customHeight="1" x14ac:dyDescent="0.25">
      <c r="A2196" s="181">
        <v>46135</v>
      </c>
      <c r="B2196" s="701" t="s">
        <v>13252</v>
      </c>
      <c r="C2196" s="181" t="s">
        <v>13253</v>
      </c>
      <c r="D2196" s="181" t="s">
        <v>1644</v>
      </c>
      <c r="E2196" s="181" t="s">
        <v>1884</v>
      </c>
      <c r="F2196" s="181" t="s">
        <v>304</v>
      </c>
      <c r="G2196" s="181" t="s">
        <v>1645</v>
      </c>
      <c r="H2196" s="181" t="s">
        <v>7</v>
      </c>
      <c r="I2196" s="181" t="s">
        <v>301</v>
      </c>
      <c r="J2196" s="181">
        <v>67280</v>
      </c>
      <c r="K2196" s="181">
        <v>314</v>
      </c>
      <c r="L2196" s="181"/>
      <c r="M2196" s="181"/>
      <c r="N2196" s="596" t="s">
        <v>286</v>
      </c>
    </row>
    <row r="2197" spans="1:14" s="158" customFormat="1" ht="18" customHeight="1" x14ac:dyDescent="0.25">
      <c r="A2197" s="181">
        <v>22346</v>
      </c>
      <c r="B2197" s="701" t="s">
        <v>13254</v>
      </c>
      <c r="C2197" s="181" t="s">
        <v>301</v>
      </c>
      <c r="D2197" s="181" t="s">
        <v>1644</v>
      </c>
      <c r="E2197" s="181" t="s">
        <v>1913</v>
      </c>
      <c r="F2197" s="181" t="s">
        <v>304</v>
      </c>
      <c r="G2197" s="181" t="s">
        <v>1645</v>
      </c>
      <c r="H2197" s="181" t="s">
        <v>7</v>
      </c>
      <c r="I2197" s="181" t="s">
        <v>301</v>
      </c>
      <c r="J2197" s="181">
        <v>58500</v>
      </c>
      <c r="K2197" s="181">
        <v>78</v>
      </c>
      <c r="L2197" s="181"/>
      <c r="M2197" s="181"/>
      <c r="N2197" s="596" t="s">
        <v>286</v>
      </c>
    </row>
    <row r="2198" spans="1:14" s="158" customFormat="1" ht="18" customHeight="1" x14ac:dyDescent="0.25">
      <c r="A2198" s="181">
        <v>14002</v>
      </c>
      <c r="B2198" s="701" t="s">
        <v>3305</v>
      </c>
      <c r="C2198" s="181" t="s">
        <v>301</v>
      </c>
      <c r="D2198" s="181" t="s">
        <v>1646</v>
      </c>
      <c r="E2198" s="181" t="s">
        <v>3306</v>
      </c>
      <c r="F2198" s="181" t="s">
        <v>304</v>
      </c>
      <c r="G2198" s="181" t="s">
        <v>3307</v>
      </c>
      <c r="H2198" s="181" t="s">
        <v>9</v>
      </c>
      <c r="I2198" s="181" t="s">
        <v>2533</v>
      </c>
      <c r="J2198" s="181">
        <v>8180</v>
      </c>
      <c r="K2198" s="181">
        <v>16</v>
      </c>
      <c r="L2198" s="181"/>
      <c r="M2198" s="181"/>
      <c r="N2198" s="596" t="s">
        <v>286</v>
      </c>
    </row>
    <row r="2199" spans="1:14" s="158" customFormat="1" ht="18" customHeight="1" x14ac:dyDescent="0.25">
      <c r="A2199" s="181">
        <v>10261</v>
      </c>
      <c r="B2199" s="701" t="s">
        <v>3308</v>
      </c>
      <c r="C2199" s="181" t="s">
        <v>301</v>
      </c>
      <c r="D2199" s="181" t="s">
        <v>3309</v>
      </c>
      <c r="E2199" s="181" t="s">
        <v>1895</v>
      </c>
      <c r="F2199" s="181" t="s">
        <v>304</v>
      </c>
      <c r="G2199" s="181" t="s">
        <v>564</v>
      </c>
      <c r="H2199" s="181" t="s">
        <v>5</v>
      </c>
      <c r="I2199" s="181" t="s">
        <v>301</v>
      </c>
      <c r="J2199" s="181">
        <v>77020</v>
      </c>
      <c r="K2199" s="181">
        <v>18</v>
      </c>
      <c r="L2199" s="181"/>
      <c r="M2199" s="181"/>
      <c r="N2199" s="596" t="s">
        <v>286</v>
      </c>
    </row>
    <row r="2200" spans="1:14" s="158" customFormat="1" ht="18" customHeight="1" x14ac:dyDescent="0.25">
      <c r="A2200" s="181">
        <v>2153</v>
      </c>
      <c r="B2200" s="701" t="s">
        <v>3310</v>
      </c>
      <c r="C2200" s="181" t="s">
        <v>3311</v>
      </c>
      <c r="D2200" s="181" t="s">
        <v>1648</v>
      </c>
      <c r="E2200" s="181" t="s">
        <v>1934</v>
      </c>
      <c r="F2200" s="181" t="s">
        <v>304</v>
      </c>
      <c r="G2200" s="181" t="s">
        <v>711</v>
      </c>
      <c r="H2200" s="181" t="s">
        <v>10</v>
      </c>
      <c r="I2200" s="181" t="s">
        <v>3312</v>
      </c>
      <c r="J2200" s="181">
        <v>13980</v>
      </c>
      <c r="K2200" s="181">
        <v>64</v>
      </c>
      <c r="L2200" s="181"/>
      <c r="M2200" s="181"/>
      <c r="N2200" s="596" t="s">
        <v>286</v>
      </c>
    </row>
    <row r="2201" spans="1:14" s="158" customFormat="1" ht="18" customHeight="1" x14ac:dyDescent="0.25">
      <c r="A2201" s="181">
        <v>25617</v>
      </c>
      <c r="B2201" s="701" t="s">
        <v>3313</v>
      </c>
      <c r="C2201" s="181" t="s">
        <v>301</v>
      </c>
      <c r="D2201" s="181" t="s">
        <v>1648</v>
      </c>
      <c r="E2201" s="181" t="s">
        <v>3314</v>
      </c>
      <c r="F2201" s="181" t="s">
        <v>304</v>
      </c>
      <c r="G2201" s="181" t="s">
        <v>711</v>
      </c>
      <c r="H2201" s="181" t="s">
        <v>10</v>
      </c>
      <c r="I2201" s="181" t="s">
        <v>3315</v>
      </c>
      <c r="J2201" s="181">
        <v>20860</v>
      </c>
      <c r="K2201" s="181">
        <v>289</v>
      </c>
      <c r="L2201" s="181"/>
      <c r="M2201" s="181"/>
      <c r="N2201" s="596" t="s">
        <v>286</v>
      </c>
    </row>
    <row r="2202" spans="1:14" s="158" customFormat="1" ht="18" customHeight="1" x14ac:dyDescent="0.25">
      <c r="A2202" s="181">
        <v>21222</v>
      </c>
      <c r="B2202" s="701" t="s">
        <v>3317</v>
      </c>
      <c r="C2202" s="181" t="s">
        <v>3318</v>
      </c>
      <c r="D2202" s="181" t="s">
        <v>3316</v>
      </c>
      <c r="E2202" s="181" t="s">
        <v>3319</v>
      </c>
      <c r="F2202" s="181" t="s">
        <v>304</v>
      </c>
      <c r="G2202" s="181" t="s">
        <v>3181</v>
      </c>
      <c r="H2202" s="181" t="s">
        <v>13</v>
      </c>
      <c r="I2202" s="181" t="s">
        <v>301</v>
      </c>
      <c r="J2202" s="181">
        <v>14700</v>
      </c>
      <c r="K2202" s="181">
        <v>22</v>
      </c>
      <c r="L2202" s="181"/>
      <c r="M2202" s="181"/>
      <c r="N2202" s="596" t="s">
        <v>286</v>
      </c>
    </row>
    <row r="2203" spans="1:14" s="158" customFormat="1" ht="18" customHeight="1" x14ac:dyDescent="0.25">
      <c r="A2203" s="181">
        <v>21929</v>
      </c>
      <c r="B2203" s="701" t="s">
        <v>13255</v>
      </c>
      <c r="C2203" s="181" t="s">
        <v>301</v>
      </c>
      <c r="D2203" s="181" t="s">
        <v>3316</v>
      </c>
      <c r="E2203" s="181" t="s">
        <v>3319</v>
      </c>
      <c r="F2203" s="181" t="s">
        <v>304</v>
      </c>
      <c r="G2203" s="181" t="s">
        <v>9</v>
      </c>
      <c r="H2203" s="181" t="s">
        <v>9</v>
      </c>
      <c r="I2203" s="181" t="s">
        <v>301</v>
      </c>
      <c r="J2203" s="181">
        <v>18270</v>
      </c>
      <c r="K2203" s="181">
        <v>53</v>
      </c>
      <c r="L2203" s="181"/>
      <c r="M2203" s="181"/>
      <c r="N2203" s="596" t="s">
        <v>286</v>
      </c>
    </row>
    <row r="2204" spans="1:14" s="158" customFormat="1" ht="18" customHeight="1" x14ac:dyDescent="0.25">
      <c r="A2204" s="181">
        <v>21928</v>
      </c>
      <c r="B2204" s="701" t="s">
        <v>3320</v>
      </c>
      <c r="C2204" s="181" t="s">
        <v>301</v>
      </c>
      <c r="D2204" s="181" t="s">
        <v>3316</v>
      </c>
      <c r="E2204" s="181" t="s">
        <v>3321</v>
      </c>
      <c r="F2204" s="181" t="s">
        <v>304</v>
      </c>
      <c r="G2204" s="181" t="s">
        <v>9</v>
      </c>
      <c r="H2204" s="181" t="s">
        <v>9</v>
      </c>
      <c r="I2204" s="181" t="s">
        <v>301</v>
      </c>
      <c r="J2204" s="181">
        <v>23540</v>
      </c>
      <c r="K2204" s="181">
        <v>76</v>
      </c>
      <c r="L2204" s="181"/>
      <c r="M2204" s="181"/>
      <c r="N2204" s="596" t="s">
        <v>286</v>
      </c>
    </row>
    <row r="2205" spans="1:14" s="158" customFormat="1" ht="18" customHeight="1" x14ac:dyDescent="0.25">
      <c r="A2205" s="181">
        <v>21520</v>
      </c>
      <c r="B2205" s="701" t="s">
        <v>13256</v>
      </c>
      <c r="C2205" s="181" t="s">
        <v>13257</v>
      </c>
      <c r="D2205" s="181" t="s">
        <v>3316</v>
      </c>
      <c r="E2205" s="181" t="s">
        <v>2387</v>
      </c>
      <c r="F2205" s="181" t="s">
        <v>304</v>
      </c>
      <c r="G2205" s="181" t="s">
        <v>3181</v>
      </c>
      <c r="H2205" s="181" t="s">
        <v>13</v>
      </c>
      <c r="I2205" s="181" t="s">
        <v>13258</v>
      </c>
      <c r="J2205" s="181">
        <v>14840</v>
      </c>
      <c r="K2205" s="181">
        <v>2</v>
      </c>
      <c r="L2205" s="181"/>
      <c r="M2205" s="181"/>
      <c r="N2205" s="596" t="s">
        <v>286</v>
      </c>
    </row>
    <row r="2206" spans="1:14" s="158" customFormat="1" ht="18" customHeight="1" x14ac:dyDescent="0.25">
      <c r="A2206" s="181">
        <v>47016</v>
      </c>
      <c r="B2206" s="701" t="s">
        <v>13259</v>
      </c>
      <c r="C2206" s="181" t="s">
        <v>301</v>
      </c>
      <c r="D2206" s="181" t="s">
        <v>3316</v>
      </c>
      <c r="E2206" s="181" t="s">
        <v>3322</v>
      </c>
      <c r="F2206" s="181" t="s">
        <v>304</v>
      </c>
      <c r="G2206" s="181" t="s">
        <v>9</v>
      </c>
      <c r="H2206" s="181" t="s">
        <v>9</v>
      </c>
      <c r="I2206" s="181" t="s">
        <v>502</v>
      </c>
      <c r="J2206" s="181">
        <v>36930</v>
      </c>
      <c r="K2206" s="181">
        <v>18</v>
      </c>
      <c r="L2206" s="181"/>
      <c r="M2206" s="181"/>
      <c r="N2206" s="596" t="s">
        <v>286</v>
      </c>
    </row>
    <row r="2207" spans="1:14" s="158" customFormat="1" ht="18" customHeight="1" x14ac:dyDescent="0.25">
      <c r="A2207" s="181">
        <v>16025</v>
      </c>
      <c r="B2207" s="701" t="s">
        <v>13260</v>
      </c>
      <c r="C2207" s="181" t="s">
        <v>301</v>
      </c>
      <c r="D2207" s="181" t="s">
        <v>13261</v>
      </c>
      <c r="E2207" s="181" t="s">
        <v>1913</v>
      </c>
      <c r="F2207" s="181" t="s">
        <v>304</v>
      </c>
      <c r="G2207" s="181" t="s">
        <v>13072</v>
      </c>
      <c r="H2207" s="181" t="s">
        <v>9</v>
      </c>
      <c r="I2207" s="181" t="s">
        <v>301</v>
      </c>
      <c r="J2207" s="181">
        <v>33810</v>
      </c>
      <c r="K2207" s="181">
        <v>11</v>
      </c>
      <c r="L2207" s="181"/>
      <c r="M2207" s="181"/>
      <c r="N2207" s="596" t="s">
        <v>286</v>
      </c>
    </row>
    <row r="2208" spans="1:14" s="158" customFormat="1" ht="18" customHeight="1" x14ac:dyDescent="0.25">
      <c r="A2208" s="181">
        <v>52176</v>
      </c>
      <c r="B2208" s="701" t="s">
        <v>16721</v>
      </c>
      <c r="C2208" s="181" t="s">
        <v>16722</v>
      </c>
      <c r="D2208" s="181" t="s">
        <v>1652</v>
      </c>
      <c r="E2208" s="181" t="s">
        <v>1888</v>
      </c>
      <c r="F2208" s="181" t="s">
        <v>304</v>
      </c>
      <c r="G2208" s="181" t="s">
        <v>309</v>
      </c>
      <c r="H2208" s="181" t="s">
        <v>5</v>
      </c>
      <c r="I2208" s="181" t="s">
        <v>1958</v>
      </c>
      <c r="J2208" s="181">
        <v>2280</v>
      </c>
      <c r="K2208" s="181">
        <v>16</v>
      </c>
      <c r="L2208" s="181"/>
      <c r="M2208" s="181"/>
      <c r="N2208" s="596" t="s">
        <v>286</v>
      </c>
    </row>
    <row r="2209" spans="1:14" s="158" customFormat="1" ht="18" customHeight="1" x14ac:dyDescent="0.25">
      <c r="A2209" s="181">
        <v>24080</v>
      </c>
      <c r="B2209" s="701">
        <v>53001</v>
      </c>
      <c r="C2209" s="181" t="s">
        <v>301</v>
      </c>
      <c r="D2209" s="181" t="s">
        <v>3323</v>
      </c>
      <c r="E2209" s="181" t="s">
        <v>2238</v>
      </c>
      <c r="F2209" s="181" t="s">
        <v>304</v>
      </c>
      <c r="G2209" s="181" t="s">
        <v>305</v>
      </c>
      <c r="H2209" s="181" t="s">
        <v>5</v>
      </c>
      <c r="I2209" s="181" t="s">
        <v>301</v>
      </c>
      <c r="J2209" s="181">
        <v>61250</v>
      </c>
      <c r="K2209" s="181">
        <v>10</v>
      </c>
      <c r="L2209" s="181"/>
      <c r="M2209" s="181"/>
      <c r="N2209" s="596" t="s">
        <v>286</v>
      </c>
    </row>
    <row r="2210" spans="1:14" s="158" customFormat="1" ht="18" customHeight="1" x14ac:dyDescent="0.25">
      <c r="A2210" s="181">
        <v>24081</v>
      </c>
      <c r="B2210" s="701">
        <v>53002</v>
      </c>
      <c r="C2210" s="181" t="s">
        <v>301</v>
      </c>
      <c r="D2210" s="181" t="s">
        <v>3324</v>
      </c>
      <c r="E2210" s="181" t="s">
        <v>2238</v>
      </c>
      <c r="F2210" s="181" t="s">
        <v>304</v>
      </c>
      <c r="G2210" s="181" t="s">
        <v>305</v>
      </c>
      <c r="H2210" s="181" t="s">
        <v>5</v>
      </c>
      <c r="I2210" s="181" t="s">
        <v>301</v>
      </c>
      <c r="J2210" s="181">
        <v>61250</v>
      </c>
      <c r="K2210" s="181">
        <v>7</v>
      </c>
      <c r="L2210" s="181"/>
      <c r="M2210" s="181"/>
      <c r="N2210" s="596" t="s">
        <v>286</v>
      </c>
    </row>
    <row r="2211" spans="1:14" s="158" customFormat="1" ht="18" customHeight="1" x14ac:dyDescent="0.25">
      <c r="A2211" s="181">
        <v>12640</v>
      </c>
      <c r="B2211" s="701" t="s">
        <v>3325</v>
      </c>
      <c r="C2211" s="181" t="s">
        <v>301</v>
      </c>
      <c r="D2211" s="181" t="s">
        <v>1657</v>
      </c>
      <c r="E2211" s="181" t="s">
        <v>3200</v>
      </c>
      <c r="F2211" s="181" t="s">
        <v>304</v>
      </c>
      <c r="G2211" s="181" t="s">
        <v>1508</v>
      </c>
      <c r="H2211" s="181" t="s">
        <v>7</v>
      </c>
      <c r="I2211" s="181" t="s">
        <v>3326</v>
      </c>
      <c r="J2211" s="181">
        <v>31040</v>
      </c>
      <c r="K2211" s="181">
        <v>50</v>
      </c>
      <c r="L2211" s="181"/>
      <c r="M2211" s="181"/>
      <c r="N2211" s="596" t="s">
        <v>286</v>
      </c>
    </row>
    <row r="2212" spans="1:14" s="158" customFormat="1" ht="18" customHeight="1" x14ac:dyDescent="0.25">
      <c r="A2212" s="181">
        <v>30059</v>
      </c>
      <c r="B2212" s="701" t="s">
        <v>3327</v>
      </c>
      <c r="C2212" s="181" t="s">
        <v>3328</v>
      </c>
      <c r="D2212" s="181" t="s">
        <v>1657</v>
      </c>
      <c r="E2212" s="181" t="s">
        <v>3200</v>
      </c>
      <c r="F2212" s="181" t="s">
        <v>304</v>
      </c>
      <c r="G2212" s="181" t="s">
        <v>1509</v>
      </c>
      <c r="H2212" s="181" t="s">
        <v>7</v>
      </c>
      <c r="I2212" s="181" t="s">
        <v>3329</v>
      </c>
      <c r="J2212" s="181">
        <v>34760</v>
      </c>
      <c r="K2212" s="181">
        <v>30</v>
      </c>
      <c r="L2212" s="181"/>
      <c r="M2212" s="181"/>
      <c r="N2212" s="596" t="s">
        <v>286</v>
      </c>
    </row>
    <row r="2213" spans="1:14" s="158" customFormat="1" ht="18" customHeight="1" x14ac:dyDescent="0.25">
      <c r="A2213" s="181">
        <v>26587</v>
      </c>
      <c r="B2213" s="701" t="s">
        <v>3330</v>
      </c>
      <c r="C2213" s="181" t="s">
        <v>3331</v>
      </c>
      <c r="D2213" s="181" t="s">
        <v>1657</v>
      </c>
      <c r="E2213" s="181" t="s">
        <v>3332</v>
      </c>
      <c r="F2213" s="181" t="s">
        <v>304</v>
      </c>
      <c r="G2213" s="181" t="s">
        <v>1989</v>
      </c>
      <c r="H2213" s="181" t="s">
        <v>13</v>
      </c>
      <c r="I2213" s="181" t="s">
        <v>301</v>
      </c>
      <c r="J2213" s="181">
        <v>49260</v>
      </c>
      <c r="K2213" s="181">
        <v>15</v>
      </c>
      <c r="L2213" s="181"/>
      <c r="M2213" s="181"/>
      <c r="N2213" s="596" t="s">
        <v>286</v>
      </c>
    </row>
    <row r="2214" spans="1:14" s="158" customFormat="1" ht="18" customHeight="1" x14ac:dyDescent="0.25">
      <c r="A2214" s="181">
        <v>27736</v>
      </c>
      <c r="B2214" s="701" t="s">
        <v>18122</v>
      </c>
      <c r="C2214" s="181" t="s">
        <v>18123</v>
      </c>
      <c r="D2214" s="181" t="s">
        <v>1657</v>
      </c>
      <c r="E2214" s="181" t="s">
        <v>18124</v>
      </c>
      <c r="F2214" s="181" t="s">
        <v>304</v>
      </c>
      <c r="G2214" s="181" t="s">
        <v>1509</v>
      </c>
      <c r="H2214" s="181" t="s">
        <v>7</v>
      </c>
      <c r="I2214" s="181" t="s">
        <v>998</v>
      </c>
      <c r="J2214" s="181">
        <v>44860</v>
      </c>
      <c r="K2214" s="181">
        <v>25</v>
      </c>
      <c r="L2214" s="181"/>
      <c r="M2214" s="181"/>
      <c r="N2214" s="596" t="s">
        <v>286</v>
      </c>
    </row>
    <row r="2215" spans="1:14" s="158" customFormat="1" ht="18" customHeight="1" x14ac:dyDescent="0.25">
      <c r="A2215" s="181">
        <v>20609</v>
      </c>
      <c r="B2215" s="701" t="s">
        <v>3333</v>
      </c>
      <c r="C2215" s="181" t="s">
        <v>301</v>
      </c>
      <c r="D2215" s="181" t="s">
        <v>1657</v>
      </c>
      <c r="E2215" s="181" t="s">
        <v>3334</v>
      </c>
      <c r="F2215" s="181" t="s">
        <v>304</v>
      </c>
      <c r="G2215" s="181" t="s">
        <v>1508</v>
      </c>
      <c r="H2215" s="181" t="s">
        <v>7</v>
      </c>
      <c r="I2215" s="181" t="s">
        <v>3335</v>
      </c>
      <c r="J2215" s="181">
        <v>34260</v>
      </c>
      <c r="K2215" s="181">
        <v>16</v>
      </c>
      <c r="L2215" s="181"/>
      <c r="M2215" s="181"/>
      <c r="N2215" s="596" t="s">
        <v>286</v>
      </c>
    </row>
    <row r="2216" spans="1:14" s="158" customFormat="1" ht="18" customHeight="1" x14ac:dyDescent="0.25">
      <c r="A2216" s="181">
        <v>30355</v>
      </c>
      <c r="B2216" s="701" t="s">
        <v>11300</v>
      </c>
      <c r="C2216" s="181" t="s">
        <v>301</v>
      </c>
      <c r="D2216" s="181" t="s">
        <v>1657</v>
      </c>
      <c r="E2216" s="181" t="s">
        <v>10880</v>
      </c>
      <c r="F2216" s="181" t="s">
        <v>304</v>
      </c>
      <c r="G2216" s="181" t="s">
        <v>1508</v>
      </c>
      <c r="H2216" s="181" t="s">
        <v>7</v>
      </c>
      <c r="I2216" s="181" t="s">
        <v>301</v>
      </c>
      <c r="J2216" s="181">
        <v>24750</v>
      </c>
      <c r="K2216" s="181">
        <v>10</v>
      </c>
      <c r="L2216" s="181"/>
      <c r="M2216" s="181"/>
      <c r="N2216" s="596" t="s">
        <v>286</v>
      </c>
    </row>
    <row r="2217" spans="1:14" s="158" customFormat="1" ht="18" customHeight="1" x14ac:dyDescent="0.25">
      <c r="A2217" s="181">
        <v>30353</v>
      </c>
      <c r="B2217" s="701" t="s">
        <v>11301</v>
      </c>
      <c r="C2217" s="181" t="s">
        <v>301</v>
      </c>
      <c r="D2217" s="181" t="s">
        <v>1657</v>
      </c>
      <c r="E2217" s="181" t="s">
        <v>11302</v>
      </c>
      <c r="F2217" s="181" t="s">
        <v>304</v>
      </c>
      <c r="G2217" s="181" t="s">
        <v>1508</v>
      </c>
      <c r="H2217" s="181" t="s">
        <v>7</v>
      </c>
      <c r="I2217" s="181" t="s">
        <v>301</v>
      </c>
      <c r="J2217" s="181">
        <v>21400</v>
      </c>
      <c r="K2217" s="181">
        <v>11</v>
      </c>
      <c r="L2217" s="181"/>
      <c r="M2217" s="181"/>
      <c r="N2217" s="596" t="s">
        <v>286</v>
      </c>
    </row>
    <row r="2218" spans="1:14" s="158" customFormat="1" ht="18" customHeight="1" x14ac:dyDescent="0.25">
      <c r="A2218" s="181">
        <v>12639</v>
      </c>
      <c r="B2218" s="701" t="s">
        <v>3336</v>
      </c>
      <c r="C2218" s="181" t="s">
        <v>301</v>
      </c>
      <c r="D2218" s="181" t="s">
        <v>1664</v>
      </c>
      <c r="E2218" s="181" t="s">
        <v>3200</v>
      </c>
      <c r="F2218" s="181" t="s">
        <v>304</v>
      </c>
      <c r="G2218" s="181" t="s">
        <v>1508</v>
      </c>
      <c r="H2218" s="181" t="s">
        <v>7</v>
      </c>
      <c r="I2218" s="181" t="s">
        <v>3326</v>
      </c>
      <c r="J2218" s="181">
        <v>33910</v>
      </c>
      <c r="K2218" s="181">
        <v>42</v>
      </c>
      <c r="L2218" s="181"/>
      <c r="M2218" s="181"/>
      <c r="N2218" s="596" t="s">
        <v>286</v>
      </c>
    </row>
    <row r="2219" spans="1:14" s="158" customFormat="1" ht="18" customHeight="1" x14ac:dyDescent="0.25">
      <c r="A2219" s="181">
        <v>30060</v>
      </c>
      <c r="B2219" s="701" t="s">
        <v>3337</v>
      </c>
      <c r="C2219" s="181" t="s">
        <v>3338</v>
      </c>
      <c r="D2219" s="181" t="s">
        <v>1664</v>
      </c>
      <c r="E2219" s="181" t="s">
        <v>3200</v>
      </c>
      <c r="F2219" s="181" t="s">
        <v>304</v>
      </c>
      <c r="G2219" s="181" t="s">
        <v>1509</v>
      </c>
      <c r="H2219" s="181" t="s">
        <v>7</v>
      </c>
      <c r="I2219" s="181" t="s">
        <v>3329</v>
      </c>
      <c r="J2219" s="181">
        <v>34760</v>
      </c>
      <c r="K2219" s="181">
        <v>23</v>
      </c>
      <c r="L2219" s="181"/>
      <c r="M2219" s="181"/>
      <c r="N2219" s="596" t="s">
        <v>286</v>
      </c>
    </row>
    <row r="2220" spans="1:14" s="158" customFormat="1" ht="18" customHeight="1" x14ac:dyDescent="0.25">
      <c r="A2220" s="181">
        <v>20603</v>
      </c>
      <c r="B2220" s="701" t="s">
        <v>11303</v>
      </c>
      <c r="C2220" s="181" t="s">
        <v>301</v>
      </c>
      <c r="D2220" s="181" t="s">
        <v>1664</v>
      </c>
      <c r="E2220" s="181" t="s">
        <v>1973</v>
      </c>
      <c r="F2220" s="181" t="s">
        <v>304</v>
      </c>
      <c r="G2220" s="181" t="s">
        <v>1508</v>
      </c>
      <c r="H2220" s="181" t="s">
        <v>7</v>
      </c>
      <c r="I2220" s="181" t="s">
        <v>2621</v>
      </c>
      <c r="J2220" s="181">
        <v>21700</v>
      </c>
      <c r="K2220" s="181">
        <v>8</v>
      </c>
      <c r="L2220" s="181"/>
      <c r="M2220" s="181"/>
      <c r="N2220" s="596" t="s">
        <v>286</v>
      </c>
    </row>
    <row r="2221" spans="1:14" s="158" customFormat="1" ht="18" customHeight="1" x14ac:dyDescent="0.25">
      <c r="A2221" s="181">
        <v>27737</v>
      </c>
      <c r="B2221" s="701" t="s">
        <v>18125</v>
      </c>
      <c r="C2221" s="181" t="s">
        <v>18126</v>
      </c>
      <c r="D2221" s="181" t="s">
        <v>1664</v>
      </c>
      <c r="E2221" s="181" t="s">
        <v>18124</v>
      </c>
      <c r="F2221" s="181" t="s">
        <v>304</v>
      </c>
      <c r="G2221" s="181" t="s">
        <v>1509</v>
      </c>
      <c r="H2221" s="181" t="s">
        <v>7</v>
      </c>
      <c r="I2221" s="181" t="s">
        <v>998</v>
      </c>
      <c r="J2221" s="181">
        <v>44860</v>
      </c>
      <c r="K2221" s="181">
        <v>14</v>
      </c>
      <c r="L2221" s="181"/>
      <c r="M2221" s="181"/>
      <c r="N2221" s="596" t="s">
        <v>286</v>
      </c>
    </row>
    <row r="2222" spans="1:14" s="158" customFormat="1" ht="18" customHeight="1" x14ac:dyDescent="0.25">
      <c r="A2222" s="181">
        <v>20608</v>
      </c>
      <c r="B2222" s="701" t="s">
        <v>3339</v>
      </c>
      <c r="C2222" s="181" t="s">
        <v>301</v>
      </c>
      <c r="D2222" s="181" t="s">
        <v>1664</v>
      </c>
      <c r="E2222" s="181" t="s">
        <v>3334</v>
      </c>
      <c r="F2222" s="181" t="s">
        <v>304</v>
      </c>
      <c r="G2222" s="181" t="s">
        <v>1508</v>
      </c>
      <c r="H2222" s="181" t="s">
        <v>7</v>
      </c>
      <c r="I2222" s="181" t="s">
        <v>301</v>
      </c>
      <c r="J2222" s="181">
        <v>34260</v>
      </c>
      <c r="K2222" s="181">
        <v>1</v>
      </c>
      <c r="L2222" s="181"/>
      <c r="M2222" s="181"/>
      <c r="N2222" s="596" t="s">
        <v>286</v>
      </c>
    </row>
    <row r="2223" spans="1:14" s="158" customFormat="1" ht="18" customHeight="1" x14ac:dyDescent="0.25">
      <c r="A2223" s="181">
        <v>30356</v>
      </c>
      <c r="B2223" s="701" t="s">
        <v>11304</v>
      </c>
      <c r="C2223" s="181" t="s">
        <v>301</v>
      </c>
      <c r="D2223" s="181" t="s">
        <v>1664</v>
      </c>
      <c r="E2223" s="181" t="s">
        <v>10880</v>
      </c>
      <c r="F2223" s="181" t="s">
        <v>304</v>
      </c>
      <c r="G2223" s="181" t="s">
        <v>1508</v>
      </c>
      <c r="H2223" s="181" t="s">
        <v>7</v>
      </c>
      <c r="I2223" s="181" t="s">
        <v>301</v>
      </c>
      <c r="J2223" s="181">
        <v>24750</v>
      </c>
      <c r="K2223" s="181">
        <v>10</v>
      </c>
      <c r="L2223" s="181"/>
      <c r="M2223" s="181"/>
      <c r="N2223" s="596" t="s">
        <v>286</v>
      </c>
    </row>
    <row r="2224" spans="1:14" s="158" customFormat="1" ht="18" customHeight="1" x14ac:dyDescent="0.25">
      <c r="A2224" s="181">
        <v>30354</v>
      </c>
      <c r="B2224" s="701" t="s">
        <v>11305</v>
      </c>
      <c r="C2224" s="181" t="s">
        <v>301</v>
      </c>
      <c r="D2224" s="181" t="s">
        <v>1664</v>
      </c>
      <c r="E2224" s="181" t="s">
        <v>11302</v>
      </c>
      <c r="F2224" s="181" t="s">
        <v>304</v>
      </c>
      <c r="G2224" s="181" t="s">
        <v>1508</v>
      </c>
      <c r="H2224" s="181" t="s">
        <v>7</v>
      </c>
      <c r="I2224" s="181" t="s">
        <v>301</v>
      </c>
      <c r="J2224" s="181">
        <v>21400</v>
      </c>
      <c r="K2224" s="181">
        <v>11</v>
      </c>
      <c r="L2224" s="181"/>
      <c r="M2224" s="181"/>
      <c r="N2224" s="596" t="s">
        <v>286</v>
      </c>
    </row>
    <row r="2225" spans="1:14" s="158" customFormat="1" ht="18" customHeight="1" x14ac:dyDescent="0.25">
      <c r="A2225" s="181">
        <v>58210</v>
      </c>
      <c r="B2225" s="701">
        <v>50</v>
      </c>
      <c r="C2225" s="181" t="s">
        <v>16723</v>
      </c>
      <c r="D2225" s="181" t="s">
        <v>1668</v>
      </c>
      <c r="E2225" s="181" t="s">
        <v>1888</v>
      </c>
      <c r="F2225" s="181" t="s">
        <v>304</v>
      </c>
      <c r="G2225" s="181" t="s">
        <v>309</v>
      </c>
      <c r="H2225" s="181" t="s">
        <v>5</v>
      </c>
      <c r="I2225" s="181" t="s">
        <v>301</v>
      </c>
      <c r="J2225" s="181">
        <v>9340</v>
      </c>
      <c r="K2225" s="181">
        <v>54</v>
      </c>
      <c r="L2225" s="181"/>
      <c r="M2225" s="181"/>
      <c r="N2225" s="596" t="s">
        <v>286</v>
      </c>
    </row>
    <row r="2226" spans="1:14" s="158" customFormat="1" ht="18" customHeight="1" x14ac:dyDescent="0.25">
      <c r="A2226" s="181">
        <v>20601</v>
      </c>
      <c r="B2226" s="701" t="s">
        <v>3340</v>
      </c>
      <c r="C2226" s="181" t="s">
        <v>301</v>
      </c>
      <c r="D2226" s="181" t="s">
        <v>1668</v>
      </c>
      <c r="E2226" s="181" t="s">
        <v>2672</v>
      </c>
      <c r="F2226" s="181" t="s">
        <v>304</v>
      </c>
      <c r="G2226" s="181" t="s">
        <v>1508</v>
      </c>
      <c r="H2226" s="181" t="s">
        <v>7</v>
      </c>
      <c r="I2226" s="181" t="s">
        <v>3341</v>
      </c>
      <c r="J2226" s="181">
        <v>21540</v>
      </c>
      <c r="K2226" s="181">
        <v>94</v>
      </c>
      <c r="L2226" s="181"/>
      <c r="M2226" s="181"/>
      <c r="N2226" s="596" t="s">
        <v>286</v>
      </c>
    </row>
    <row r="2227" spans="1:14" s="158" customFormat="1" ht="18" customHeight="1" x14ac:dyDescent="0.25">
      <c r="A2227" s="181">
        <v>53302</v>
      </c>
      <c r="B2227" s="701" t="s">
        <v>13262</v>
      </c>
      <c r="C2227" s="181" t="s">
        <v>13263</v>
      </c>
      <c r="D2227" s="181" t="s">
        <v>1668</v>
      </c>
      <c r="E2227" s="181" t="s">
        <v>1913</v>
      </c>
      <c r="F2227" s="181" t="s">
        <v>304</v>
      </c>
      <c r="G2227" s="181" t="s">
        <v>309</v>
      </c>
      <c r="H2227" s="181" t="s">
        <v>5</v>
      </c>
      <c r="I2227" s="181" t="s">
        <v>13264</v>
      </c>
      <c r="J2227" s="181">
        <v>9660</v>
      </c>
      <c r="K2227" s="181">
        <v>66</v>
      </c>
      <c r="L2227" s="181"/>
      <c r="M2227" s="181"/>
      <c r="N2227" s="596" t="s">
        <v>286</v>
      </c>
    </row>
    <row r="2228" spans="1:14" s="158" customFormat="1" ht="18" customHeight="1" x14ac:dyDescent="0.25">
      <c r="A2228" s="181">
        <v>28862</v>
      </c>
      <c r="B2228" s="701" t="s">
        <v>18127</v>
      </c>
      <c r="C2228" s="181" t="s">
        <v>18128</v>
      </c>
      <c r="D2228" s="181" t="s">
        <v>1668</v>
      </c>
      <c r="E2228" s="181" t="s">
        <v>2014</v>
      </c>
      <c r="F2228" s="181" t="s">
        <v>304</v>
      </c>
      <c r="G2228" s="181" t="s">
        <v>1509</v>
      </c>
      <c r="H2228" s="181" t="s">
        <v>7</v>
      </c>
      <c r="I2228" s="181" t="s">
        <v>301</v>
      </c>
      <c r="J2228" s="181">
        <v>35290</v>
      </c>
      <c r="K2228" s="181">
        <v>53</v>
      </c>
      <c r="L2228" s="181"/>
      <c r="M2228" s="181"/>
      <c r="N2228" s="596" t="s">
        <v>286</v>
      </c>
    </row>
    <row r="2229" spans="1:14" s="158" customFormat="1" ht="18" customHeight="1" x14ac:dyDescent="0.25">
      <c r="A2229" s="181">
        <v>29239</v>
      </c>
      <c r="B2229" s="701" t="s">
        <v>3345</v>
      </c>
      <c r="C2229" s="181" t="s">
        <v>3346</v>
      </c>
      <c r="D2229" s="181" t="s">
        <v>1668</v>
      </c>
      <c r="E2229" s="181" t="s">
        <v>3347</v>
      </c>
      <c r="F2229" s="181" t="s">
        <v>304</v>
      </c>
      <c r="G2229" s="181" t="s">
        <v>1509</v>
      </c>
      <c r="H2229" s="181" t="s">
        <v>7</v>
      </c>
      <c r="I2229" s="181" t="s">
        <v>3348</v>
      </c>
      <c r="J2229" s="181">
        <v>36510</v>
      </c>
      <c r="K2229" s="181">
        <v>17</v>
      </c>
      <c r="L2229" s="181"/>
      <c r="M2229" s="181"/>
      <c r="N2229" s="596" t="s">
        <v>286</v>
      </c>
    </row>
    <row r="2230" spans="1:14" s="158" customFormat="1" ht="18" customHeight="1" x14ac:dyDescent="0.25">
      <c r="A2230" s="181">
        <v>29072</v>
      </c>
      <c r="B2230" s="701" t="s">
        <v>3349</v>
      </c>
      <c r="C2230" s="181" t="s">
        <v>301</v>
      </c>
      <c r="D2230" s="181" t="s">
        <v>1668</v>
      </c>
      <c r="E2230" s="181" t="s">
        <v>3350</v>
      </c>
      <c r="F2230" s="181" t="s">
        <v>304</v>
      </c>
      <c r="G2230" s="181" t="s">
        <v>601</v>
      </c>
      <c r="H2230" s="181" t="s">
        <v>5</v>
      </c>
      <c r="I2230" s="181" t="s">
        <v>3351</v>
      </c>
      <c r="J2230" s="181">
        <v>14200</v>
      </c>
      <c r="K2230" s="181">
        <v>41</v>
      </c>
      <c r="L2230" s="181"/>
      <c r="M2230" s="181"/>
      <c r="N2230" s="596" t="s">
        <v>286</v>
      </c>
    </row>
    <row r="2231" spans="1:14" s="158" customFormat="1" ht="18" customHeight="1" x14ac:dyDescent="0.25">
      <c r="A2231" s="181">
        <v>27733</v>
      </c>
      <c r="B2231" s="701" t="s">
        <v>3342</v>
      </c>
      <c r="C2231" s="181" t="s">
        <v>3343</v>
      </c>
      <c r="D2231" s="181" t="s">
        <v>1668</v>
      </c>
      <c r="E2231" s="181" t="s">
        <v>15134</v>
      </c>
      <c r="F2231" s="181" t="s">
        <v>304</v>
      </c>
      <c r="G2231" s="181" t="s">
        <v>1509</v>
      </c>
      <c r="H2231" s="181" t="s">
        <v>7</v>
      </c>
      <c r="I2231" s="181" t="s">
        <v>3344</v>
      </c>
      <c r="J2231" s="181">
        <v>33830</v>
      </c>
      <c r="K2231" s="181">
        <v>47</v>
      </c>
      <c r="L2231" s="181"/>
      <c r="M2231" s="181"/>
      <c r="N2231" s="596" t="s">
        <v>286</v>
      </c>
    </row>
    <row r="2232" spans="1:14" s="158" customFormat="1" ht="18" customHeight="1" x14ac:dyDescent="0.25">
      <c r="A2232" s="181">
        <v>24303</v>
      </c>
      <c r="B2232" s="701" t="s">
        <v>15135</v>
      </c>
      <c r="C2232" s="181" t="s">
        <v>301</v>
      </c>
      <c r="D2232" s="181" t="s">
        <v>1668</v>
      </c>
      <c r="E2232" s="181" t="s">
        <v>15134</v>
      </c>
      <c r="F2232" s="181" t="s">
        <v>304</v>
      </c>
      <c r="G2232" s="181" t="s">
        <v>1508</v>
      </c>
      <c r="H2232" s="181" t="s">
        <v>7</v>
      </c>
      <c r="I2232" s="181" t="s">
        <v>15136</v>
      </c>
      <c r="J2232" s="181">
        <v>22870</v>
      </c>
      <c r="K2232" s="181">
        <v>50</v>
      </c>
      <c r="L2232" s="181"/>
      <c r="M2232" s="181"/>
      <c r="N2232" s="596" t="s">
        <v>286</v>
      </c>
    </row>
    <row r="2233" spans="1:14" s="158" customFormat="1" ht="18" customHeight="1" x14ac:dyDescent="0.25">
      <c r="A2233" s="181">
        <v>30664</v>
      </c>
      <c r="B2233" s="701" t="s">
        <v>18129</v>
      </c>
      <c r="C2233" s="181" t="s">
        <v>18130</v>
      </c>
      <c r="D2233" s="181" t="s">
        <v>1668</v>
      </c>
      <c r="E2233" s="181" t="s">
        <v>18131</v>
      </c>
      <c r="F2233" s="181" t="s">
        <v>304</v>
      </c>
      <c r="G2233" s="181" t="s">
        <v>1509</v>
      </c>
      <c r="H2233" s="181" t="s">
        <v>7</v>
      </c>
      <c r="I2233" s="181" t="s">
        <v>18132</v>
      </c>
      <c r="J2233" s="181">
        <v>41030</v>
      </c>
      <c r="K2233" s="181">
        <v>20</v>
      </c>
      <c r="L2233" s="181"/>
      <c r="M2233" s="181"/>
      <c r="N2233" s="596" t="s">
        <v>286</v>
      </c>
    </row>
    <row r="2234" spans="1:14" s="158" customFormat="1" ht="18" customHeight="1" x14ac:dyDescent="0.25">
      <c r="A2234" s="181">
        <v>27734</v>
      </c>
      <c r="B2234" s="701" t="s">
        <v>3352</v>
      </c>
      <c r="C2234" s="181" t="s">
        <v>3353</v>
      </c>
      <c r="D2234" s="181" t="s">
        <v>3354</v>
      </c>
      <c r="E2234" s="181" t="s">
        <v>3355</v>
      </c>
      <c r="F2234" s="181" t="s">
        <v>304</v>
      </c>
      <c r="G2234" s="181" t="s">
        <v>1509</v>
      </c>
      <c r="H2234" s="181" t="s">
        <v>7</v>
      </c>
      <c r="I2234" s="181" t="s">
        <v>3356</v>
      </c>
      <c r="J2234" s="181">
        <v>37700</v>
      </c>
      <c r="K2234" s="181">
        <v>9</v>
      </c>
      <c r="L2234" s="181"/>
      <c r="M2234" s="181"/>
      <c r="N2234" s="596" t="s">
        <v>286</v>
      </c>
    </row>
    <row r="2235" spans="1:14" s="158" customFormat="1" ht="18" customHeight="1" x14ac:dyDescent="0.25">
      <c r="A2235" s="181">
        <v>27735</v>
      </c>
      <c r="B2235" s="701" t="s">
        <v>3357</v>
      </c>
      <c r="C2235" s="181" t="s">
        <v>3358</v>
      </c>
      <c r="D2235" s="181" t="s">
        <v>3359</v>
      </c>
      <c r="E2235" s="181" t="s">
        <v>3355</v>
      </c>
      <c r="F2235" s="181" t="s">
        <v>304</v>
      </c>
      <c r="G2235" s="181" t="s">
        <v>1509</v>
      </c>
      <c r="H2235" s="181" t="s">
        <v>7</v>
      </c>
      <c r="I2235" s="181" t="s">
        <v>3356</v>
      </c>
      <c r="J2235" s="181">
        <v>37700</v>
      </c>
      <c r="K2235" s="181">
        <v>9</v>
      </c>
      <c r="L2235" s="181"/>
      <c r="M2235" s="181"/>
      <c r="N2235" s="596" t="s">
        <v>286</v>
      </c>
    </row>
    <row r="2236" spans="1:14" s="158" customFormat="1" ht="18" customHeight="1" x14ac:dyDescent="0.25">
      <c r="A2236" s="181">
        <v>58221</v>
      </c>
      <c r="B2236" s="701" t="s">
        <v>15137</v>
      </c>
      <c r="C2236" s="181" t="s">
        <v>15138</v>
      </c>
      <c r="D2236" s="181" t="s">
        <v>1674</v>
      </c>
      <c r="E2236" s="181" t="s">
        <v>15139</v>
      </c>
      <c r="F2236" s="181" t="s">
        <v>304</v>
      </c>
      <c r="G2236" s="181" t="s">
        <v>309</v>
      </c>
      <c r="H2236" s="181" t="s">
        <v>5</v>
      </c>
      <c r="I2236" s="181" t="s">
        <v>1774</v>
      </c>
      <c r="J2236" s="181">
        <v>9360</v>
      </c>
      <c r="K2236" s="181">
        <v>44</v>
      </c>
      <c r="L2236" s="181"/>
      <c r="M2236" s="181"/>
      <c r="N2236" s="596" t="s">
        <v>286</v>
      </c>
    </row>
    <row r="2237" spans="1:14" s="158" customFormat="1" ht="18" customHeight="1" x14ac:dyDescent="0.25">
      <c r="A2237" s="181">
        <v>19930</v>
      </c>
      <c r="B2237" s="701" t="s">
        <v>3360</v>
      </c>
      <c r="C2237" s="181" t="s">
        <v>301</v>
      </c>
      <c r="D2237" s="181" t="s">
        <v>1674</v>
      </c>
      <c r="E2237" s="181" t="s">
        <v>2798</v>
      </c>
      <c r="F2237" s="181" t="s">
        <v>304</v>
      </c>
      <c r="G2237" s="181" t="s">
        <v>1508</v>
      </c>
      <c r="H2237" s="181" t="s">
        <v>7</v>
      </c>
      <c r="I2237" s="181" t="s">
        <v>3361</v>
      </c>
      <c r="J2237" s="181">
        <v>24310</v>
      </c>
      <c r="K2237" s="181">
        <v>153</v>
      </c>
      <c r="L2237" s="181"/>
      <c r="M2237" s="181"/>
      <c r="N2237" s="596" t="s">
        <v>286</v>
      </c>
    </row>
    <row r="2238" spans="1:14" s="158" customFormat="1" ht="18" customHeight="1" x14ac:dyDescent="0.25">
      <c r="A2238" s="181">
        <v>20605</v>
      </c>
      <c r="B2238" s="701" t="s">
        <v>11306</v>
      </c>
      <c r="C2238" s="181" t="s">
        <v>301</v>
      </c>
      <c r="D2238" s="181" t="s">
        <v>1674</v>
      </c>
      <c r="E2238" s="181" t="s">
        <v>1895</v>
      </c>
      <c r="F2238" s="181" t="s">
        <v>304</v>
      </c>
      <c r="G2238" s="181" t="s">
        <v>1508</v>
      </c>
      <c r="H2238" s="181" t="s">
        <v>7</v>
      </c>
      <c r="I2238" s="181" t="s">
        <v>11307</v>
      </c>
      <c r="J2238" s="181">
        <v>22080</v>
      </c>
      <c r="K2238" s="181">
        <v>16</v>
      </c>
      <c r="L2238" s="181"/>
      <c r="M2238" s="181"/>
      <c r="N2238" s="596" t="s">
        <v>286</v>
      </c>
    </row>
    <row r="2239" spans="1:14" s="158" customFormat="1" ht="18" customHeight="1" x14ac:dyDescent="0.25">
      <c r="A2239" s="181">
        <v>22372</v>
      </c>
      <c r="B2239" s="701" t="s">
        <v>15140</v>
      </c>
      <c r="C2239" s="181" t="s">
        <v>15141</v>
      </c>
      <c r="D2239" s="181" t="s">
        <v>1674</v>
      </c>
      <c r="E2239" s="181" t="s">
        <v>3362</v>
      </c>
      <c r="F2239" s="181" t="s">
        <v>304</v>
      </c>
      <c r="G2239" s="181" t="s">
        <v>1508</v>
      </c>
      <c r="H2239" s="181" t="s">
        <v>7</v>
      </c>
      <c r="I2239" s="181" t="s">
        <v>2410</v>
      </c>
      <c r="J2239" s="181">
        <v>27400</v>
      </c>
      <c r="K2239" s="181">
        <v>69</v>
      </c>
      <c r="L2239" s="181"/>
      <c r="M2239" s="181"/>
      <c r="N2239" s="596" t="s">
        <v>286</v>
      </c>
    </row>
    <row r="2240" spans="1:14" s="158" customFormat="1" ht="18" customHeight="1" x14ac:dyDescent="0.25">
      <c r="A2240" s="181">
        <v>28863</v>
      </c>
      <c r="B2240" s="701" t="s">
        <v>18133</v>
      </c>
      <c r="C2240" s="181" t="s">
        <v>18134</v>
      </c>
      <c r="D2240" s="181" t="s">
        <v>1674</v>
      </c>
      <c r="E2240" s="181" t="s">
        <v>3362</v>
      </c>
      <c r="F2240" s="181" t="s">
        <v>304</v>
      </c>
      <c r="G2240" s="181" t="s">
        <v>1509</v>
      </c>
      <c r="H2240" s="181" t="s">
        <v>7</v>
      </c>
      <c r="I2240" s="181" t="s">
        <v>301</v>
      </c>
      <c r="J2240" s="181">
        <v>45110</v>
      </c>
      <c r="K2240" s="181">
        <v>36</v>
      </c>
      <c r="L2240" s="181"/>
      <c r="M2240" s="181"/>
      <c r="N2240" s="596" t="s">
        <v>286</v>
      </c>
    </row>
    <row r="2241" spans="1:14" s="158" customFormat="1" ht="18" customHeight="1" x14ac:dyDescent="0.25">
      <c r="A2241" s="181">
        <v>20610</v>
      </c>
      <c r="B2241" s="701" t="s">
        <v>3363</v>
      </c>
      <c r="C2241" s="181" t="s">
        <v>301</v>
      </c>
      <c r="D2241" s="181" t="s">
        <v>1674</v>
      </c>
      <c r="E2241" s="181" t="s">
        <v>3334</v>
      </c>
      <c r="F2241" s="181" t="s">
        <v>304</v>
      </c>
      <c r="G2241" s="181" t="s">
        <v>1508</v>
      </c>
      <c r="H2241" s="181" t="s">
        <v>7</v>
      </c>
      <c r="I2241" s="181" t="s">
        <v>301</v>
      </c>
      <c r="J2241" s="181">
        <v>23340</v>
      </c>
      <c r="K2241" s="181">
        <v>18</v>
      </c>
      <c r="L2241" s="181"/>
      <c r="M2241" s="181"/>
      <c r="N2241" s="596" t="s">
        <v>286</v>
      </c>
    </row>
    <row r="2242" spans="1:14" s="158" customFormat="1" ht="18" customHeight="1" x14ac:dyDescent="0.25">
      <c r="A2242" s="181">
        <v>14243</v>
      </c>
      <c r="B2242" s="701" t="s">
        <v>11308</v>
      </c>
      <c r="C2242" s="181" t="s">
        <v>301</v>
      </c>
      <c r="D2242" s="181" t="s">
        <v>1674</v>
      </c>
      <c r="E2242" s="181" t="s">
        <v>11309</v>
      </c>
      <c r="F2242" s="181" t="s">
        <v>304</v>
      </c>
      <c r="G2242" s="181" t="s">
        <v>1508</v>
      </c>
      <c r="H2242" s="181" t="s">
        <v>7</v>
      </c>
      <c r="I2242" s="181" t="s">
        <v>11310</v>
      </c>
      <c r="J2242" s="181">
        <v>23800</v>
      </c>
      <c r="K2242" s="181">
        <v>3</v>
      </c>
      <c r="L2242" s="181"/>
      <c r="M2242" s="181"/>
      <c r="N2242" s="596" t="s">
        <v>286</v>
      </c>
    </row>
    <row r="2243" spans="1:14" s="158" customFormat="1" ht="18" customHeight="1" x14ac:dyDescent="0.25">
      <c r="A2243" s="181">
        <v>15180</v>
      </c>
      <c r="B2243" s="701" t="s">
        <v>3365</v>
      </c>
      <c r="C2243" s="181" t="s">
        <v>301</v>
      </c>
      <c r="D2243" s="181" t="s">
        <v>1675</v>
      </c>
      <c r="E2243" s="181" t="s">
        <v>1888</v>
      </c>
      <c r="F2243" s="181" t="s">
        <v>304</v>
      </c>
      <c r="G2243" s="181" t="s">
        <v>2691</v>
      </c>
      <c r="H2243" s="181" t="s">
        <v>13</v>
      </c>
      <c r="I2243" s="181" t="s">
        <v>301</v>
      </c>
      <c r="J2243" s="181">
        <v>58350</v>
      </c>
      <c r="K2243" s="181">
        <v>84</v>
      </c>
      <c r="L2243" s="181"/>
      <c r="M2243" s="181"/>
      <c r="N2243" s="596" t="s">
        <v>286</v>
      </c>
    </row>
    <row r="2244" spans="1:14" s="158" customFormat="1" ht="18" customHeight="1" x14ac:dyDescent="0.25">
      <c r="A2244" s="181">
        <v>79224</v>
      </c>
      <c r="B2244" s="701" t="s">
        <v>3364</v>
      </c>
      <c r="C2244" s="181" t="s">
        <v>301</v>
      </c>
      <c r="D2244" s="181" t="s">
        <v>1675</v>
      </c>
      <c r="E2244" s="181" t="s">
        <v>1888</v>
      </c>
      <c r="F2244" s="181" t="s">
        <v>304</v>
      </c>
      <c r="G2244" s="181" t="s">
        <v>1676</v>
      </c>
      <c r="H2244" s="181" t="s">
        <v>9</v>
      </c>
      <c r="I2244" s="181" t="s">
        <v>301</v>
      </c>
      <c r="J2244" s="181">
        <v>50980</v>
      </c>
      <c r="K2244" s="181">
        <v>101</v>
      </c>
      <c r="L2244" s="181"/>
      <c r="M2244" s="181"/>
      <c r="N2244" s="596" t="s">
        <v>280</v>
      </c>
    </row>
    <row r="2245" spans="1:14" s="158" customFormat="1" ht="18" customHeight="1" x14ac:dyDescent="0.25">
      <c r="A2245" s="181">
        <v>80640</v>
      </c>
      <c r="B2245" s="701" t="s">
        <v>3366</v>
      </c>
      <c r="C2245" s="181" t="s">
        <v>301</v>
      </c>
      <c r="D2245" s="181" t="s">
        <v>1675</v>
      </c>
      <c r="E2245" s="181" t="s">
        <v>2079</v>
      </c>
      <c r="F2245" s="181" t="s">
        <v>304</v>
      </c>
      <c r="G2245" s="181" t="s">
        <v>2691</v>
      </c>
      <c r="H2245" s="181" t="s">
        <v>13</v>
      </c>
      <c r="I2245" s="181" t="s">
        <v>301</v>
      </c>
      <c r="J2245" s="181">
        <v>66000</v>
      </c>
      <c r="K2245" s="181">
        <v>20</v>
      </c>
      <c r="L2245" s="181"/>
      <c r="M2245" s="181"/>
      <c r="N2245" s="596" t="s">
        <v>280</v>
      </c>
    </row>
    <row r="2246" spans="1:14" s="158" customFormat="1" ht="18" customHeight="1" x14ac:dyDescent="0.25">
      <c r="A2246" s="181">
        <v>45620</v>
      </c>
      <c r="B2246" s="701" t="s">
        <v>13265</v>
      </c>
      <c r="C2246" s="181" t="s">
        <v>301</v>
      </c>
      <c r="D2246" s="181" t="s">
        <v>1675</v>
      </c>
      <c r="E2246" s="181" t="s">
        <v>2079</v>
      </c>
      <c r="F2246" s="181" t="s">
        <v>304</v>
      </c>
      <c r="G2246" s="181" t="s">
        <v>1676</v>
      </c>
      <c r="H2246" s="181" t="s">
        <v>9</v>
      </c>
      <c r="I2246" s="181" t="s">
        <v>301</v>
      </c>
      <c r="J2246" s="181">
        <v>62740</v>
      </c>
      <c r="K2246" s="181">
        <v>10</v>
      </c>
      <c r="L2246" s="181"/>
      <c r="M2246" s="181"/>
      <c r="N2246" s="596" t="s">
        <v>280</v>
      </c>
    </row>
    <row r="2247" spans="1:14" s="158" customFormat="1" ht="18" customHeight="1" x14ac:dyDescent="0.25">
      <c r="A2247" s="181">
        <v>24929</v>
      </c>
      <c r="B2247" s="701" t="s">
        <v>16724</v>
      </c>
      <c r="C2247" s="181" t="s">
        <v>301</v>
      </c>
      <c r="D2247" s="181" t="s">
        <v>1683</v>
      </c>
      <c r="E2247" s="181" t="s">
        <v>1990</v>
      </c>
      <c r="F2247" s="181" t="s">
        <v>304</v>
      </c>
      <c r="G2247" s="181" t="s">
        <v>1680</v>
      </c>
      <c r="H2247" s="181" t="s">
        <v>7</v>
      </c>
      <c r="I2247" s="181" t="s">
        <v>794</v>
      </c>
      <c r="J2247" s="181">
        <v>128130</v>
      </c>
      <c r="K2247" s="181">
        <v>17</v>
      </c>
      <c r="L2247" s="181"/>
      <c r="M2247" s="181"/>
      <c r="N2247" s="596" t="s">
        <v>280</v>
      </c>
    </row>
    <row r="2248" spans="1:14" s="158" customFormat="1" ht="18" customHeight="1" x14ac:dyDescent="0.25">
      <c r="A2248" s="181">
        <v>12491</v>
      </c>
      <c r="B2248" s="701" t="s">
        <v>16725</v>
      </c>
      <c r="C2248" s="181" t="s">
        <v>16726</v>
      </c>
      <c r="D2248" s="181" t="s">
        <v>1683</v>
      </c>
      <c r="E2248" s="181" t="s">
        <v>16727</v>
      </c>
      <c r="F2248" s="181" t="s">
        <v>304</v>
      </c>
      <c r="G2248" s="181" t="s">
        <v>1680</v>
      </c>
      <c r="H2248" s="181" t="s">
        <v>7</v>
      </c>
      <c r="I2248" s="181" t="s">
        <v>16728</v>
      </c>
      <c r="J2248" s="181">
        <v>111230</v>
      </c>
      <c r="K2248" s="181">
        <v>22</v>
      </c>
      <c r="L2248" s="181"/>
      <c r="M2248" s="181"/>
      <c r="N2248" s="596" t="s">
        <v>280</v>
      </c>
    </row>
    <row r="2249" spans="1:14" s="158" customFormat="1" ht="18" customHeight="1" x14ac:dyDescent="0.25">
      <c r="A2249" s="181">
        <v>24930</v>
      </c>
      <c r="B2249" s="701" t="s">
        <v>16729</v>
      </c>
      <c r="C2249" s="181" t="s">
        <v>301</v>
      </c>
      <c r="D2249" s="181" t="s">
        <v>1683</v>
      </c>
      <c r="E2249" s="181" t="s">
        <v>2596</v>
      </c>
      <c r="F2249" s="181" t="s">
        <v>304</v>
      </c>
      <c r="G2249" s="181" t="s">
        <v>1680</v>
      </c>
      <c r="H2249" s="181" t="s">
        <v>7</v>
      </c>
      <c r="I2249" s="181" t="s">
        <v>794</v>
      </c>
      <c r="J2249" s="181">
        <v>133050</v>
      </c>
      <c r="K2249" s="181">
        <v>27</v>
      </c>
      <c r="L2249" s="181"/>
      <c r="M2249" s="181"/>
      <c r="N2249" s="596" t="s">
        <v>280</v>
      </c>
    </row>
    <row r="2250" spans="1:14" s="158" customFormat="1" ht="18" customHeight="1" x14ac:dyDescent="0.25">
      <c r="A2250" s="181">
        <v>24931</v>
      </c>
      <c r="B2250" s="701" t="s">
        <v>13266</v>
      </c>
      <c r="C2250" s="181" t="s">
        <v>301</v>
      </c>
      <c r="D2250" s="181" t="s">
        <v>1683</v>
      </c>
      <c r="E2250" s="181" t="s">
        <v>2124</v>
      </c>
      <c r="F2250" s="181" t="s">
        <v>304</v>
      </c>
      <c r="G2250" s="181" t="s">
        <v>1680</v>
      </c>
      <c r="H2250" s="181" t="s">
        <v>7</v>
      </c>
      <c r="I2250" s="181" t="s">
        <v>794</v>
      </c>
      <c r="J2250" s="181">
        <v>119170</v>
      </c>
      <c r="K2250" s="181">
        <v>39</v>
      </c>
      <c r="L2250" s="181"/>
      <c r="M2250" s="181"/>
      <c r="N2250" s="596" t="s">
        <v>280</v>
      </c>
    </row>
    <row r="2251" spans="1:14" s="158" customFormat="1" ht="18" customHeight="1" x14ac:dyDescent="0.25">
      <c r="A2251" s="181">
        <v>21256</v>
      </c>
      <c r="B2251" s="701" t="s">
        <v>3367</v>
      </c>
      <c r="C2251" s="181" t="s">
        <v>301</v>
      </c>
      <c r="D2251" s="181" t="s">
        <v>1692</v>
      </c>
      <c r="E2251" s="181" t="s">
        <v>2230</v>
      </c>
      <c r="F2251" s="181" t="s">
        <v>304</v>
      </c>
      <c r="G2251" s="181" t="s">
        <v>1680</v>
      </c>
      <c r="H2251" s="181" t="s">
        <v>7</v>
      </c>
      <c r="I2251" s="181" t="s">
        <v>3368</v>
      </c>
      <c r="J2251" s="181">
        <v>34660</v>
      </c>
      <c r="K2251" s="181">
        <v>11</v>
      </c>
      <c r="L2251" s="181"/>
      <c r="M2251" s="181"/>
      <c r="N2251" s="596" t="s">
        <v>280</v>
      </c>
    </row>
    <row r="2252" spans="1:14" s="158" customFormat="1" ht="18" customHeight="1" x14ac:dyDescent="0.25">
      <c r="A2252" s="181">
        <v>7306</v>
      </c>
      <c r="B2252" s="701" t="s">
        <v>3369</v>
      </c>
      <c r="C2252" s="181" t="s">
        <v>3370</v>
      </c>
      <c r="D2252" s="181" t="s">
        <v>1692</v>
      </c>
      <c r="E2252" s="181" t="s">
        <v>1910</v>
      </c>
      <c r="F2252" s="181" t="s">
        <v>304</v>
      </c>
      <c r="G2252" s="181" t="s">
        <v>1680</v>
      </c>
      <c r="H2252" s="181" t="s">
        <v>7</v>
      </c>
      <c r="I2252" s="181" t="s">
        <v>3371</v>
      </c>
      <c r="J2252" s="181">
        <v>27730</v>
      </c>
      <c r="K2252" s="181">
        <v>170</v>
      </c>
      <c r="L2252" s="181"/>
      <c r="M2252" s="181"/>
      <c r="N2252" s="596" t="s">
        <v>280</v>
      </c>
    </row>
    <row r="2253" spans="1:14" s="158" customFormat="1" ht="18" customHeight="1" x14ac:dyDescent="0.25">
      <c r="A2253" s="181">
        <v>7302</v>
      </c>
      <c r="B2253" s="701" t="s">
        <v>3372</v>
      </c>
      <c r="C2253" s="181" t="s">
        <v>3373</v>
      </c>
      <c r="D2253" s="181" t="s">
        <v>1692</v>
      </c>
      <c r="E2253" s="181" t="s">
        <v>2536</v>
      </c>
      <c r="F2253" s="181" t="s">
        <v>304</v>
      </c>
      <c r="G2253" s="181" t="s">
        <v>1680</v>
      </c>
      <c r="H2253" s="181" t="s">
        <v>7</v>
      </c>
      <c r="I2253" s="181" t="s">
        <v>3374</v>
      </c>
      <c r="J2253" s="181">
        <v>25180</v>
      </c>
      <c r="K2253" s="181">
        <v>267</v>
      </c>
      <c r="L2253" s="181"/>
      <c r="M2253" s="181"/>
      <c r="N2253" s="596" t="s">
        <v>292</v>
      </c>
    </row>
    <row r="2254" spans="1:14" s="158" customFormat="1" ht="18" customHeight="1" x14ac:dyDescent="0.25">
      <c r="A2254" s="181">
        <v>7303</v>
      </c>
      <c r="B2254" s="701" t="s">
        <v>3375</v>
      </c>
      <c r="C2254" s="181" t="s">
        <v>3376</v>
      </c>
      <c r="D2254" s="181" t="s">
        <v>1692</v>
      </c>
      <c r="E2254" s="181" t="s">
        <v>3377</v>
      </c>
      <c r="F2254" s="181" t="s">
        <v>304</v>
      </c>
      <c r="G2254" s="181" t="s">
        <v>1680</v>
      </c>
      <c r="H2254" s="181" t="s">
        <v>7</v>
      </c>
      <c r="I2254" s="181" t="s">
        <v>3378</v>
      </c>
      <c r="J2254" s="181">
        <v>32790</v>
      </c>
      <c r="K2254" s="181">
        <v>69</v>
      </c>
      <c r="L2254" s="181"/>
      <c r="M2254" s="181"/>
      <c r="N2254" s="596" t="s">
        <v>292</v>
      </c>
    </row>
    <row r="2255" spans="1:14" s="158" customFormat="1" ht="18" customHeight="1" x14ac:dyDescent="0.25">
      <c r="A2255" s="181">
        <v>86010</v>
      </c>
      <c r="B2255" s="701" t="s">
        <v>16730</v>
      </c>
      <c r="C2255" s="181" t="s">
        <v>16731</v>
      </c>
      <c r="D2255" s="181" t="s">
        <v>1692</v>
      </c>
      <c r="E2255" s="181" t="s">
        <v>1973</v>
      </c>
      <c r="F2255" s="181" t="s">
        <v>304</v>
      </c>
      <c r="G2255" s="181" t="s">
        <v>1680</v>
      </c>
      <c r="H2255" s="181" t="s">
        <v>7</v>
      </c>
      <c r="I2255" s="181" t="s">
        <v>2301</v>
      </c>
      <c r="J2255" s="181">
        <v>63540</v>
      </c>
      <c r="K2255" s="181">
        <v>230</v>
      </c>
      <c r="L2255" s="181"/>
      <c r="M2255" s="181"/>
      <c r="N2255" s="596" t="s">
        <v>292</v>
      </c>
    </row>
    <row r="2256" spans="1:14" s="158" customFormat="1" ht="18" customHeight="1" x14ac:dyDescent="0.25">
      <c r="A2256" s="181">
        <v>18676</v>
      </c>
      <c r="B2256" s="701" t="s">
        <v>3379</v>
      </c>
      <c r="C2256" s="181" t="s">
        <v>301</v>
      </c>
      <c r="D2256" s="181" t="s">
        <v>1712</v>
      </c>
      <c r="E2256" s="181" t="s">
        <v>3380</v>
      </c>
      <c r="F2256" s="181" t="s">
        <v>304</v>
      </c>
      <c r="G2256" s="181" t="s">
        <v>1680</v>
      </c>
      <c r="H2256" s="181" t="s">
        <v>7</v>
      </c>
      <c r="I2256" s="181" t="s">
        <v>2301</v>
      </c>
      <c r="J2256" s="181">
        <v>33270</v>
      </c>
      <c r="K2256" s="181">
        <v>178</v>
      </c>
      <c r="L2256" s="181"/>
      <c r="M2256" s="181"/>
      <c r="N2256" s="596"/>
    </row>
    <row r="2257" spans="1:14" s="158" customFormat="1" ht="18" customHeight="1" x14ac:dyDescent="0.25">
      <c r="A2257" s="181">
        <v>7305</v>
      </c>
      <c r="B2257" s="701" t="s">
        <v>3381</v>
      </c>
      <c r="C2257" s="181" t="s">
        <v>3382</v>
      </c>
      <c r="D2257" s="181" t="s">
        <v>1712</v>
      </c>
      <c r="E2257" s="181" t="s">
        <v>3377</v>
      </c>
      <c r="F2257" s="181" t="s">
        <v>304</v>
      </c>
      <c r="G2257" s="181" t="s">
        <v>1680</v>
      </c>
      <c r="H2257" s="181" t="s">
        <v>7</v>
      </c>
      <c r="I2257" s="181" t="s">
        <v>3378</v>
      </c>
      <c r="J2257" s="181">
        <v>34470</v>
      </c>
      <c r="K2257" s="181">
        <v>35</v>
      </c>
      <c r="L2257" s="181"/>
      <c r="M2257" s="181"/>
      <c r="N2257" s="596"/>
    </row>
    <row r="2258" spans="1:14" s="158" customFormat="1" ht="18" customHeight="1" x14ac:dyDescent="0.25">
      <c r="A2258" s="181">
        <v>18827</v>
      </c>
      <c r="B2258" s="701" t="s">
        <v>16732</v>
      </c>
      <c r="C2258" s="181" t="s">
        <v>16733</v>
      </c>
      <c r="D2258" s="181" t="s">
        <v>1712</v>
      </c>
      <c r="E2258" s="181" t="s">
        <v>1973</v>
      </c>
      <c r="F2258" s="181" t="s">
        <v>304</v>
      </c>
      <c r="G2258" s="181" t="s">
        <v>1680</v>
      </c>
      <c r="H2258" s="181" t="s">
        <v>7</v>
      </c>
      <c r="I2258" s="181" t="s">
        <v>16734</v>
      </c>
      <c r="J2258" s="181">
        <v>33510</v>
      </c>
      <c r="K2258" s="181">
        <v>34</v>
      </c>
      <c r="L2258" s="181"/>
      <c r="M2258" s="181"/>
      <c r="N2258" s="596"/>
    </row>
    <row r="2259" spans="1:14" s="158" customFormat="1" ht="18" customHeight="1" x14ac:dyDescent="0.25">
      <c r="A2259" s="181">
        <v>54793</v>
      </c>
      <c r="B2259" s="701" t="s">
        <v>15142</v>
      </c>
      <c r="C2259" s="181" t="s">
        <v>301</v>
      </c>
      <c r="D2259" s="181" t="s">
        <v>1718</v>
      </c>
      <c r="E2259" s="181" t="s">
        <v>1884</v>
      </c>
      <c r="F2259" s="181" t="s">
        <v>304</v>
      </c>
      <c r="G2259" s="181" t="s">
        <v>1508</v>
      </c>
      <c r="H2259" s="181" t="s">
        <v>7</v>
      </c>
      <c r="I2259" s="181" t="s">
        <v>301</v>
      </c>
      <c r="J2259" s="181">
        <v>20700</v>
      </c>
      <c r="K2259" s="181">
        <v>24</v>
      </c>
      <c r="L2259" s="181"/>
      <c r="M2259" s="181"/>
      <c r="N2259" s="596"/>
    </row>
    <row r="2260" spans="1:14" s="158" customFormat="1" ht="18" customHeight="1" x14ac:dyDescent="0.25">
      <c r="A2260" s="181">
        <v>21113</v>
      </c>
      <c r="B2260" s="701" t="s">
        <v>3384</v>
      </c>
      <c r="C2260" s="181" t="s">
        <v>301</v>
      </c>
      <c r="D2260" s="181" t="s">
        <v>1718</v>
      </c>
      <c r="E2260" s="181" t="s">
        <v>2798</v>
      </c>
      <c r="F2260" s="181" t="s">
        <v>304</v>
      </c>
      <c r="G2260" s="181" t="s">
        <v>1508</v>
      </c>
      <c r="H2260" s="181" t="s">
        <v>7</v>
      </c>
      <c r="I2260" s="181" t="s">
        <v>3385</v>
      </c>
      <c r="J2260" s="181">
        <v>22980</v>
      </c>
      <c r="K2260" s="181">
        <v>111</v>
      </c>
      <c r="L2260" s="181"/>
      <c r="M2260" s="181"/>
      <c r="N2260" s="596"/>
    </row>
    <row r="2261" spans="1:14" s="158" customFormat="1" ht="18" customHeight="1" x14ac:dyDescent="0.25">
      <c r="A2261" s="181">
        <v>28176</v>
      </c>
      <c r="B2261" s="701" t="s">
        <v>11311</v>
      </c>
      <c r="C2261" s="181" t="s">
        <v>301</v>
      </c>
      <c r="D2261" s="181" t="s">
        <v>1718</v>
      </c>
      <c r="E2261" s="181" t="s">
        <v>2504</v>
      </c>
      <c r="F2261" s="181" t="s">
        <v>304</v>
      </c>
      <c r="G2261" s="181" t="s">
        <v>1508</v>
      </c>
      <c r="H2261" s="181" t="s">
        <v>7</v>
      </c>
      <c r="I2261" s="181" t="s">
        <v>3214</v>
      </c>
      <c r="J2261" s="181">
        <v>32020</v>
      </c>
      <c r="K2261" s="181">
        <v>33</v>
      </c>
      <c r="L2261" s="181"/>
      <c r="M2261" s="181"/>
      <c r="N2261" s="596"/>
    </row>
    <row r="2262" spans="1:14" s="158" customFormat="1" ht="18" customHeight="1" x14ac:dyDescent="0.25">
      <c r="A2262" s="181">
        <v>30056</v>
      </c>
      <c r="B2262" s="701" t="s">
        <v>13267</v>
      </c>
      <c r="C2262" s="181" t="s">
        <v>13268</v>
      </c>
      <c r="D2262" s="181" t="s">
        <v>1718</v>
      </c>
      <c r="E2262" s="181" t="s">
        <v>2504</v>
      </c>
      <c r="F2262" s="181" t="s">
        <v>304</v>
      </c>
      <c r="G2262" s="181" t="s">
        <v>1509</v>
      </c>
      <c r="H2262" s="181" t="s">
        <v>7</v>
      </c>
      <c r="I2262" s="181" t="s">
        <v>13245</v>
      </c>
      <c r="J2262" s="181">
        <v>46110</v>
      </c>
      <c r="K2262" s="181">
        <v>34</v>
      </c>
      <c r="L2262" s="181"/>
      <c r="M2262" s="181"/>
      <c r="N2262" s="596"/>
    </row>
    <row r="2263" spans="1:14" s="158" customFormat="1" ht="18" customHeight="1" x14ac:dyDescent="0.25">
      <c r="A2263" s="181">
        <v>30663</v>
      </c>
      <c r="B2263" s="701" t="s">
        <v>18135</v>
      </c>
      <c r="C2263" s="181" t="s">
        <v>18136</v>
      </c>
      <c r="D2263" s="181" t="s">
        <v>1718</v>
      </c>
      <c r="E2263" s="181" t="s">
        <v>15072</v>
      </c>
      <c r="F2263" s="181" t="s">
        <v>304</v>
      </c>
      <c r="G2263" s="181" t="s">
        <v>1509</v>
      </c>
      <c r="H2263" s="181" t="s">
        <v>7</v>
      </c>
      <c r="I2263" s="181" t="s">
        <v>301</v>
      </c>
      <c r="J2263" s="181">
        <v>46250</v>
      </c>
      <c r="K2263" s="181">
        <v>20</v>
      </c>
      <c r="L2263" s="181"/>
      <c r="M2263" s="181"/>
      <c r="N2263" s="596" t="s">
        <v>285</v>
      </c>
    </row>
    <row r="2264" spans="1:14" s="158" customFormat="1" ht="18" customHeight="1" x14ac:dyDescent="0.25">
      <c r="A2264" s="181">
        <v>17397</v>
      </c>
      <c r="B2264" s="701" t="s">
        <v>3386</v>
      </c>
      <c r="C2264" s="181" t="s">
        <v>3387</v>
      </c>
      <c r="D2264" s="181" t="s">
        <v>1718</v>
      </c>
      <c r="E2264" s="181" t="s">
        <v>1973</v>
      </c>
      <c r="F2264" s="181" t="s">
        <v>304</v>
      </c>
      <c r="G2264" s="181" t="s">
        <v>1508</v>
      </c>
      <c r="H2264" s="181" t="s">
        <v>7</v>
      </c>
      <c r="I2264" s="181" t="s">
        <v>301</v>
      </c>
      <c r="J2264" s="181">
        <v>25100</v>
      </c>
      <c r="K2264" s="181">
        <v>31</v>
      </c>
      <c r="L2264" s="181"/>
      <c r="M2264" s="181"/>
      <c r="N2264" s="596" t="s">
        <v>285</v>
      </c>
    </row>
    <row r="2265" spans="1:14" s="158" customFormat="1" ht="18" customHeight="1" x14ac:dyDescent="0.25">
      <c r="A2265" s="181">
        <v>28853</v>
      </c>
      <c r="B2265" s="701" t="s">
        <v>3389</v>
      </c>
      <c r="C2265" s="181" t="s">
        <v>3390</v>
      </c>
      <c r="D2265" s="181" t="s">
        <v>1718</v>
      </c>
      <c r="E2265" s="181" t="s">
        <v>1726</v>
      </c>
      <c r="F2265" s="181" t="s">
        <v>304</v>
      </c>
      <c r="G2265" s="181" t="s">
        <v>1509</v>
      </c>
      <c r="H2265" s="181" t="s">
        <v>7</v>
      </c>
      <c r="I2265" s="181" t="s">
        <v>3388</v>
      </c>
      <c r="J2265" s="181">
        <v>35410</v>
      </c>
      <c r="K2265" s="181">
        <v>100</v>
      </c>
      <c r="L2265" s="181"/>
      <c r="M2265" s="181"/>
      <c r="N2265" s="596" t="s">
        <v>285</v>
      </c>
    </row>
    <row r="2266" spans="1:14" s="158" customFormat="1" ht="18" customHeight="1" x14ac:dyDescent="0.25">
      <c r="A2266" s="181">
        <v>24304</v>
      </c>
      <c r="B2266" s="701" t="s">
        <v>15143</v>
      </c>
      <c r="C2266" s="181" t="s">
        <v>301</v>
      </c>
      <c r="D2266" s="181" t="s">
        <v>1718</v>
      </c>
      <c r="E2266" s="181" t="s">
        <v>1726</v>
      </c>
      <c r="F2266" s="181" t="s">
        <v>304</v>
      </c>
      <c r="G2266" s="181" t="s">
        <v>1508</v>
      </c>
      <c r="H2266" s="181" t="s">
        <v>7</v>
      </c>
      <c r="I2266" s="181" t="s">
        <v>3388</v>
      </c>
      <c r="J2266" s="181">
        <v>26330</v>
      </c>
      <c r="K2266" s="181">
        <v>39</v>
      </c>
      <c r="L2266" s="181"/>
      <c r="M2266" s="181"/>
      <c r="N2266" s="596" t="s">
        <v>285</v>
      </c>
    </row>
    <row r="2267" spans="1:14" s="158" customFormat="1" ht="18" customHeight="1" x14ac:dyDescent="0.25">
      <c r="A2267" s="181">
        <v>29234</v>
      </c>
      <c r="B2267" s="701" t="s">
        <v>13269</v>
      </c>
      <c r="C2267" s="181" t="s">
        <v>13270</v>
      </c>
      <c r="D2267" s="181" t="s">
        <v>1718</v>
      </c>
      <c r="E2267" s="181" t="s">
        <v>3403</v>
      </c>
      <c r="F2267" s="181" t="s">
        <v>304</v>
      </c>
      <c r="G2267" s="181" t="s">
        <v>1509</v>
      </c>
      <c r="H2267" s="181" t="s">
        <v>7</v>
      </c>
      <c r="I2267" s="181" t="s">
        <v>301</v>
      </c>
      <c r="J2267" s="181">
        <v>52750</v>
      </c>
      <c r="K2267" s="181">
        <v>106</v>
      </c>
      <c r="L2267" s="181"/>
      <c r="M2267" s="181"/>
      <c r="N2267" s="596" t="s">
        <v>285</v>
      </c>
    </row>
    <row r="2268" spans="1:14" s="158" customFormat="1" ht="18" customHeight="1" x14ac:dyDescent="0.25">
      <c r="A2268" s="181">
        <v>28857</v>
      </c>
      <c r="B2268" s="701" t="s">
        <v>13271</v>
      </c>
      <c r="C2268" s="181" t="s">
        <v>13272</v>
      </c>
      <c r="D2268" s="181" t="s">
        <v>1718</v>
      </c>
      <c r="E2268" s="181" t="s">
        <v>2014</v>
      </c>
      <c r="F2268" s="181" t="s">
        <v>304</v>
      </c>
      <c r="G2268" s="181" t="s">
        <v>1509</v>
      </c>
      <c r="H2268" s="181" t="s">
        <v>7</v>
      </c>
      <c r="I2268" s="181" t="s">
        <v>301</v>
      </c>
      <c r="J2268" s="181">
        <v>48330</v>
      </c>
      <c r="K2268" s="181">
        <v>78</v>
      </c>
      <c r="L2268" s="181"/>
      <c r="M2268" s="181"/>
      <c r="N2268" s="596" t="s">
        <v>285</v>
      </c>
    </row>
    <row r="2269" spans="1:14" s="158" customFormat="1" ht="18" customHeight="1" x14ac:dyDescent="0.25">
      <c r="A2269" s="181">
        <v>28866</v>
      </c>
      <c r="B2269" s="701" t="s">
        <v>18137</v>
      </c>
      <c r="C2269" s="181" t="s">
        <v>18138</v>
      </c>
      <c r="D2269" s="181" t="s">
        <v>1718</v>
      </c>
      <c r="E2269" s="181" t="s">
        <v>18139</v>
      </c>
      <c r="F2269" s="181" t="s">
        <v>304</v>
      </c>
      <c r="G2269" s="181" t="s">
        <v>1509</v>
      </c>
      <c r="H2269" s="181" t="s">
        <v>7</v>
      </c>
      <c r="I2269" s="181" t="s">
        <v>18140</v>
      </c>
      <c r="J2269" s="181">
        <v>42350</v>
      </c>
      <c r="K2269" s="181">
        <v>40</v>
      </c>
      <c r="L2269" s="181"/>
      <c r="M2269" s="181"/>
      <c r="N2269" s="596" t="s">
        <v>285</v>
      </c>
    </row>
    <row r="2270" spans="1:14" s="158" customFormat="1" ht="18" customHeight="1" x14ac:dyDescent="0.25">
      <c r="A2270" s="181">
        <v>10942</v>
      </c>
      <c r="B2270" s="701" t="s">
        <v>11312</v>
      </c>
      <c r="C2270" s="181" t="s">
        <v>301</v>
      </c>
      <c r="D2270" s="181" t="s">
        <v>1718</v>
      </c>
      <c r="E2270" s="181" t="s">
        <v>3409</v>
      </c>
      <c r="F2270" s="181" t="s">
        <v>304</v>
      </c>
      <c r="G2270" s="181" t="s">
        <v>1508</v>
      </c>
      <c r="H2270" s="181" t="s">
        <v>7</v>
      </c>
      <c r="I2270" s="181" t="s">
        <v>998</v>
      </c>
      <c r="J2270" s="181">
        <v>26920</v>
      </c>
      <c r="K2270" s="181">
        <v>37</v>
      </c>
      <c r="L2270" s="181"/>
      <c r="M2270" s="181"/>
      <c r="N2270" s="596" t="s">
        <v>286</v>
      </c>
    </row>
    <row r="2271" spans="1:14" s="158" customFormat="1" ht="18" customHeight="1" x14ac:dyDescent="0.25">
      <c r="A2271" s="181">
        <v>45953</v>
      </c>
      <c r="B2271" s="701" t="s">
        <v>3391</v>
      </c>
      <c r="C2271" s="181" t="s">
        <v>301</v>
      </c>
      <c r="D2271" s="181" t="s">
        <v>1738</v>
      </c>
      <c r="E2271" s="181" t="s">
        <v>2087</v>
      </c>
      <c r="F2271" s="181" t="s">
        <v>304</v>
      </c>
      <c r="G2271" s="181" t="s">
        <v>1508</v>
      </c>
      <c r="H2271" s="181" t="s">
        <v>7</v>
      </c>
      <c r="I2271" s="181" t="s">
        <v>301</v>
      </c>
      <c r="J2271" s="181">
        <v>26620</v>
      </c>
      <c r="K2271" s="181">
        <v>10</v>
      </c>
      <c r="L2271" s="181"/>
      <c r="M2271" s="181"/>
      <c r="N2271" s="596" t="s">
        <v>286</v>
      </c>
    </row>
    <row r="2272" spans="1:14" s="158" customFormat="1" ht="18" customHeight="1" x14ac:dyDescent="0.25">
      <c r="A2272" s="181">
        <v>91560</v>
      </c>
      <c r="B2272" s="701" t="s">
        <v>3392</v>
      </c>
      <c r="C2272" s="181" t="s">
        <v>301</v>
      </c>
      <c r="D2272" s="181" t="s">
        <v>1738</v>
      </c>
      <c r="E2272" s="181" t="s">
        <v>3393</v>
      </c>
      <c r="F2272" s="181" t="s">
        <v>304</v>
      </c>
      <c r="G2272" s="181" t="s">
        <v>1508</v>
      </c>
      <c r="H2272" s="181" t="s">
        <v>7</v>
      </c>
      <c r="I2272" s="181" t="s">
        <v>3394</v>
      </c>
      <c r="J2272" s="181">
        <v>20730</v>
      </c>
      <c r="K2272" s="181">
        <v>53</v>
      </c>
      <c r="L2272" s="181"/>
      <c r="M2272" s="181"/>
      <c r="N2272" s="596" t="s">
        <v>280</v>
      </c>
    </row>
    <row r="2273" spans="1:14" s="158" customFormat="1" ht="18" customHeight="1" x14ac:dyDescent="0.25">
      <c r="A2273" s="181">
        <v>30662</v>
      </c>
      <c r="B2273" s="701" t="s">
        <v>18141</v>
      </c>
      <c r="C2273" s="181" t="s">
        <v>18142</v>
      </c>
      <c r="D2273" s="181" t="s">
        <v>1738</v>
      </c>
      <c r="E2273" s="181" t="s">
        <v>15072</v>
      </c>
      <c r="F2273" s="181" t="s">
        <v>304</v>
      </c>
      <c r="G2273" s="181" t="s">
        <v>1509</v>
      </c>
      <c r="H2273" s="181" t="s">
        <v>7</v>
      </c>
      <c r="I2273" s="181" t="s">
        <v>301</v>
      </c>
      <c r="J2273" s="181">
        <v>43830</v>
      </c>
      <c r="K2273" s="181">
        <v>20</v>
      </c>
      <c r="L2273" s="181"/>
      <c r="M2273" s="181"/>
      <c r="N2273" s="596" t="s">
        <v>280</v>
      </c>
    </row>
    <row r="2274" spans="1:14" s="158" customFormat="1" ht="18" customHeight="1" x14ac:dyDescent="0.25">
      <c r="A2274" s="181">
        <v>30057</v>
      </c>
      <c r="B2274" s="701" t="s">
        <v>13273</v>
      </c>
      <c r="C2274" s="181" t="s">
        <v>13274</v>
      </c>
      <c r="D2274" s="181" t="s">
        <v>1739</v>
      </c>
      <c r="E2274" s="181" t="s">
        <v>3200</v>
      </c>
      <c r="F2274" s="181" t="s">
        <v>304</v>
      </c>
      <c r="G2274" s="181" t="s">
        <v>1509</v>
      </c>
      <c r="H2274" s="181" t="s">
        <v>7</v>
      </c>
      <c r="I2274" s="181" t="s">
        <v>13245</v>
      </c>
      <c r="J2274" s="181">
        <v>69450</v>
      </c>
      <c r="K2274" s="181">
        <v>47</v>
      </c>
      <c r="L2274" s="181"/>
      <c r="M2274" s="181"/>
      <c r="N2274" s="596" t="s">
        <v>280</v>
      </c>
    </row>
    <row r="2275" spans="1:14" s="158" customFormat="1" ht="18" customHeight="1" x14ac:dyDescent="0.25">
      <c r="A2275" s="181">
        <v>28177</v>
      </c>
      <c r="B2275" s="701" t="s">
        <v>3395</v>
      </c>
      <c r="C2275" s="181" t="s">
        <v>301</v>
      </c>
      <c r="D2275" s="181" t="s">
        <v>1739</v>
      </c>
      <c r="E2275" s="181" t="s">
        <v>3396</v>
      </c>
      <c r="F2275" s="181" t="s">
        <v>304</v>
      </c>
      <c r="G2275" s="181" t="s">
        <v>1508</v>
      </c>
      <c r="H2275" s="181" t="s">
        <v>7</v>
      </c>
      <c r="I2275" s="181" t="s">
        <v>3214</v>
      </c>
      <c r="J2275" s="181">
        <v>43560</v>
      </c>
      <c r="K2275" s="181">
        <v>51</v>
      </c>
      <c r="L2275" s="181"/>
      <c r="M2275" s="181"/>
      <c r="N2275" s="596" t="s">
        <v>292</v>
      </c>
    </row>
    <row r="2276" spans="1:14" s="158" customFormat="1" ht="18" customHeight="1" x14ac:dyDescent="0.25">
      <c r="A2276" s="181">
        <v>28854</v>
      </c>
      <c r="B2276" s="701" t="s">
        <v>3397</v>
      </c>
      <c r="C2276" s="181" t="s">
        <v>3398</v>
      </c>
      <c r="D2276" s="181" t="s">
        <v>1739</v>
      </c>
      <c r="E2276" s="181" t="s">
        <v>1726</v>
      </c>
      <c r="F2276" s="181" t="s">
        <v>304</v>
      </c>
      <c r="G2276" s="181" t="s">
        <v>1509</v>
      </c>
      <c r="H2276" s="181" t="s">
        <v>7</v>
      </c>
      <c r="I2276" s="181" t="s">
        <v>301</v>
      </c>
      <c r="J2276" s="181">
        <v>52600</v>
      </c>
      <c r="K2276" s="181">
        <v>58</v>
      </c>
      <c r="L2276" s="181"/>
      <c r="M2276" s="181"/>
      <c r="N2276" s="596" t="s">
        <v>292</v>
      </c>
    </row>
    <row r="2277" spans="1:14" s="158" customFormat="1" ht="18" customHeight="1" x14ac:dyDescent="0.25">
      <c r="A2277" s="181">
        <v>5889</v>
      </c>
      <c r="B2277" s="701" t="s">
        <v>3399</v>
      </c>
      <c r="C2277" s="181" t="s">
        <v>3400</v>
      </c>
      <c r="D2277" s="181" t="s">
        <v>1739</v>
      </c>
      <c r="E2277" s="181" t="s">
        <v>1726</v>
      </c>
      <c r="F2277" s="181" t="s">
        <v>304</v>
      </c>
      <c r="G2277" s="181" t="s">
        <v>1989</v>
      </c>
      <c r="H2277" s="181" t="s">
        <v>13</v>
      </c>
      <c r="I2277" s="181" t="s">
        <v>301</v>
      </c>
      <c r="J2277" s="181">
        <v>84300</v>
      </c>
      <c r="K2277" s="181">
        <v>38</v>
      </c>
      <c r="L2277" s="181"/>
      <c r="M2277" s="181"/>
      <c r="N2277" s="596"/>
    </row>
    <row r="2278" spans="1:14" s="158" customFormat="1" ht="18" customHeight="1" x14ac:dyDescent="0.25">
      <c r="A2278" s="181">
        <v>29235</v>
      </c>
      <c r="B2278" s="701" t="s">
        <v>3401</v>
      </c>
      <c r="C2278" s="181" t="s">
        <v>3402</v>
      </c>
      <c r="D2278" s="181" t="s">
        <v>1739</v>
      </c>
      <c r="E2278" s="181" t="s">
        <v>3403</v>
      </c>
      <c r="F2278" s="181" t="s">
        <v>304</v>
      </c>
      <c r="G2278" s="181" t="s">
        <v>1509</v>
      </c>
      <c r="H2278" s="181" t="s">
        <v>7</v>
      </c>
      <c r="I2278" s="181" t="s">
        <v>301</v>
      </c>
      <c r="J2278" s="181">
        <v>58590</v>
      </c>
      <c r="K2278" s="181">
        <v>40</v>
      </c>
      <c r="L2278" s="181"/>
      <c r="M2278" s="181"/>
      <c r="N2278" s="596"/>
    </row>
    <row r="2279" spans="1:14" s="158" customFormat="1" ht="18" customHeight="1" x14ac:dyDescent="0.25">
      <c r="A2279" s="181">
        <v>28858</v>
      </c>
      <c r="B2279" s="701" t="s">
        <v>3404</v>
      </c>
      <c r="C2279" s="181" t="s">
        <v>3405</v>
      </c>
      <c r="D2279" s="181" t="s">
        <v>1739</v>
      </c>
      <c r="E2279" s="181" t="s">
        <v>2014</v>
      </c>
      <c r="F2279" s="181" t="s">
        <v>304</v>
      </c>
      <c r="G2279" s="181" t="s">
        <v>1509</v>
      </c>
      <c r="H2279" s="181" t="s">
        <v>7</v>
      </c>
      <c r="I2279" s="181" t="s">
        <v>301</v>
      </c>
      <c r="J2279" s="181">
        <v>38470</v>
      </c>
      <c r="K2279" s="181">
        <v>71</v>
      </c>
      <c r="L2279" s="181"/>
      <c r="M2279" s="181"/>
      <c r="N2279" s="596"/>
    </row>
    <row r="2280" spans="1:14" s="158" customFormat="1" ht="18" customHeight="1" x14ac:dyDescent="0.25">
      <c r="A2280" s="181">
        <v>22315</v>
      </c>
      <c r="B2280" s="701" t="s">
        <v>11313</v>
      </c>
      <c r="C2280" s="181" t="s">
        <v>301</v>
      </c>
      <c r="D2280" s="181" t="s">
        <v>1739</v>
      </c>
      <c r="E2280" s="181" t="s">
        <v>2014</v>
      </c>
      <c r="F2280" s="181" t="s">
        <v>304</v>
      </c>
      <c r="G2280" s="181" t="s">
        <v>1508</v>
      </c>
      <c r="H2280" s="181" t="s">
        <v>7</v>
      </c>
      <c r="I2280" s="181" t="s">
        <v>301</v>
      </c>
      <c r="J2280" s="181">
        <v>26620</v>
      </c>
      <c r="K2280" s="181">
        <v>40</v>
      </c>
      <c r="L2280" s="181"/>
      <c r="M2280" s="181"/>
      <c r="N2280" s="596" t="s">
        <v>285</v>
      </c>
    </row>
    <row r="2281" spans="1:14" s="158" customFormat="1" ht="18" customHeight="1" x14ac:dyDescent="0.25">
      <c r="A2281" s="181">
        <v>28864</v>
      </c>
      <c r="B2281" s="701" t="s">
        <v>18143</v>
      </c>
      <c r="C2281" s="181" t="s">
        <v>18144</v>
      </c>
      <c r="D2281" s="181" t="s">
        <v>1739</v>
      </c>
      <c r="E2281" s="181" t="s">
        <v>3279</v>
      </c>
      <c r="F2281" s="181" t="s">
        <v>304</v>
      </c>
      <c r="G2281" s="181" t="s">
        <v>1509</v>
      </c>
      <c r="H2281" s="181" t="s">
        <v>7</v>
      </c>
      <c r="I2281" s="181" t="s">
        <v>2103</v>
      </c>
      <c r="J2281" s="181">
        <v>59530</v>
      </c>
      <c r="K2281" s="181">
        <v>46</v>
      </c>
      <c r="L2281" s="181"/>
      <c r="M2281" s="181"/>
      <c r="N2281" s="596" t="s">
        <v>286</v>
      </c>
    </row>
    <row r="2282" spans="1:14" s="158" customFormat="1" ht="18" customHeight="1" x14ac:dyDescent="0.25">
      <c r="A2282" s="181">
        <v>3046</v>
      </c>
      <c r="B2282" s="701" t="s">
        <v>3406</v>
      </c>
      <c r="C2282" s="181" t="s">
        <v>301</v>
      </c>
      <c r="D2282" s="181" t="s">
        <v>1739</v>
      </c>
      <c r="E2282" s="181" t="s">
        <v>3407</v>
      </c>
      <c r="F2282" s="181" t="s">
        <v>304</v>
      </c>
      <c r="G2282" s="181" t="s">
        <v>1508</v>
      </c>
      <c r="H2282" s="181" t="s">
        <v>7</v>
      </c>
      <c r="I2282" s="181" t="s">
        <v>301</v>
      </c>
      <c r="J2282" s="181">
        <v>32110</v>
      </c>
      <c r="K2282" s="181">
        <v>4</v>
      </c>
      <c r="L2282" s="181"/>
      <c r="M2282" s="181"/>
      <c r="N2282" s="596" t="s">
        <v>286</v>
      </c>
    </row>
    <row r="2283" spans="1:14" s="158" customFormat="1" ht="18" customHeight="1" x14ac:dyDescent="0.25">
      <c r="A2283" s="181">
        <v>10954</v>
      </c>
      <c r="B2283" s="701" t="s">
        <v>3408</v>
      </c>
      <c r="C2283" s="181" t="s">
        <v>301</v>
      </c>
      <c r="D2283" s="181" t="s">
        <v>1739</v>
      </c>
      <c r="E2283" s="181" t="s">
        <v>3409</v>
      </c>
      <c r="F2283" s="181" t="s">
        <v>304</v>
      </c>
      <c r="G2283" s="181" t="s">
        <v>1508</v>
      </c>
      <c r="H2283" s="181" t="s">
        <v>7</v>
      </c>
      <c r="I2283" s="181" t="s">
        <v>998</v>
      </c>
      <c r="J2283" s="181">
        <v>35650</v>
      </c>
      <c r="K2283" s="181">
        <v>25</v>
      </c>
      <c r="L2283" s="181"/>
      <c r="M2283" s="181"/>
      <c r="N2283" s="596" t="s">
        <v>286</v>
      </c>
    </row>
    <row r="2284" spans="1:14" s="158" customFormat="1" ht="18" customHeight="1" x14ac:dyDescent="0.25">
      <c r="A2284" s="181">
        <v>29286</v>
      </c>
      <c r="B2284" s="701" t="s">
        <v>3410</v>
      </c>
      <c r="C2284" s="181" t="s">
        <v>3411</v>
      </c>
      <c r="D2284" s="181" t="s">
        <v>3412</v>
      </c>
      <c r="E2284" s="181" t="s">
        <v>3413</v>
      </c>
      <c r="F2284" s="181" t="s">
        <v>304</v>
      </c>
      <c r="G2284" s="181" t="s">
        <v>1989</v>
      </c>
      <c r="H2284" s="181" t="s">
        <v>13</v>
      </c>
      <c r="I2284" s="181" t="s">
        <v>1326</v>
      </c>
      <c r="J2284" s="181">
        <v>139570</v>
      </c>
      <c r="K2284" s="181">
        <v>22</v>
      </c>
      <c r="L2284" s="181"/>
      <c r="M2284" s="181"/>
      <c r="N2284" s="596" t="s">
        <v>286</v>
      </c>
    </row>
    <row r="2285" spans="1:14" s="158" customFormat="1" ht="18" customHeight="1" x14ac:dyDescent="0.25">
      <c r="A2285" s="181">
        <v>76685</v>
      </c>
      <c r="B2285" s="701" t="s">
        <v>3414</v>
      </c>
      <c r="C2285" s="181" t="s">
        <v>3415</v>
      </c>
      <c r="D2285" s="181" t="s">
        <v>3416</v>
      </c>
      <c r="E2285" s="181" t="s">
        <v>3417</v>
      </c>
      <c r="F2285" s="181" t="s">
        <v>304</v>
      </c>
      <c r="G2285" s="181" t="s">
        <v>1508</v>
      </c>
      <c r="H2285" s="181" t="s">
        <v>7</v>
      </c>
      <c r="I2285" s="181" t="s">
        <v>2735</v>
      </c>
      <c r="J2285" s="181">
        <v>20900</v>
      </c>
      <c r="K2285" s="181">
        <v>62</v>
      </c>
      <c r="L2285" s="181"/>
      <c r="M2285" s="181"/>
      <c r="N2285" s="596" t="s">
        <v>286</v>
      </c>
    </row>
    <row r="2286" spans="1:14" s="158" customFormat="1" ht="18" customHeight="1" x14ac:dyDescent="0.25">
      <c r="A2286" s="181">
        <v>14553</v>
      </c>
      <c r="B2286" s="701" t="s">
        <v>3418</v>
      </c>
      <c r="C2286" s="181" t="s">
        <v>3419</v>
      </c>
      <c r="D2286" s="181" t="s">
        <v>3416</v>
      </c>
      <c r="E2286" s="181" t="s">
        <v>2079</v>
      </c>
      <c r="F2286" s="181" t="s">
        <v>304</v>
      </c>
      <c r="G2286" s="181" t="s">
        <v>1508</v>
      </c>
      <c r="H2286" s="181" t="s">
        <v>7</v>
      </c>
      <c r="I2286" s="181" t="s">
        <v>2281</v>
      </c>
      <c r="J2286" s="181">
        <v>27980</v>
      </c>
      <c r="K2286" s="181">
        <v>118</v>
      </c>
      <c r="L2286" s="181"/>
      <c r="M2286" s="181"/>
      <c r="N2286" s="596" t="s">
        <v>286</v>
      </c>
    </row>
    <row r="2287" spans="1:14" s="158" customFormat="1" ht="18" customHeight="1" x14ac:dyDescent="0.25">
      <c r="A2287" s="181">
        <v>29481</v>
      </c>
      <c r="B2287" s="701" t="s">
        <v>3420</v>
      </c>
      <c r="C2287" s="181" t="s">
        <v>3421</v>
      </c>
      <c r="D2287" s="181" t="s">
        <v>3416</v>
      </c>
      <c r="E2287" s="181" t="s">
        <v>2079</v>
      </c>
      <c r="F2287" s="181" t="s">
        <v>304</v>
      </c>
      <c r="G2287" s="181" t="s">
        <v>1509</v>
      </c>
      <c r="H2287" s="181" t="s">
        <v>7</v>
      </c>
      <c r="I2287" s="181" t="s">
        <v>2281</v>
      </c>
      <c r="J2287" s="181">
        <v>36810</v>
      </c>
      <c r="K2287" s="181">
        <v>50</v>
      </c>
      <c r="L2287" s="181"/>
      <c r="M2287" s="181"/>
      <c r="N2287" s="596" t="s">
        <v>286</v>
      </c>
    </row>
    <row r="2288" spans="1:14" s="158" customFormat="1" ht="18" customHeight="1" x14ac:dyDescent="0.25">
      <c r="A2288" s="181">
        <v>29482</v>
      </c>
      <c r="B2288" s="701" t="s">
        <v>3422</v>
      </c>
      <c r="C2288" s="181" t="s">
        <v>3423</v>
      </c>
      <c r="D2288" s="181" t="s">
        <v>3416</v>
      </c>
      <c r="E2288" s="181" t="s">
        <v>3424</v>
      </c>
      <c r="F2288" s="181" t="s">
        <v>304</v>
      </c>
      <c r="G2288" s="181" t="s">
        <v>1509</v>
      </c>
      <c r="H2288" s="181" t="s">
        <v>7</v>
      </c>
      <c r="I2288" s="181" t="s">
        <v>301</v>
      </c>
      <c r="J2288" s="181">
        <v>40450</v>
      </c>
      <c r="K2288" s="181">
        <v>69</v>
      </c>
      <c r="L2288" s="181"/>
      <c r="M2288" s="181"/>
      <c r="N2288" s="596" t="s">
        <v>286</v>
      </c>
    </row>
    <row r="2289" spans="1:14" s="158" customFormat="1" ht="18" customHeight="1" x14ac:dyDescent="0.25">
      <c r="A2289" s="181">
        <v>29483</v>
      </c>
      <c r="B2289" s="701" t="s">
        <v>3427</v>
      </c>
      <c r="C2289" s="181" t="s">
        <v>3428</v>
      </c>
      <c r="D2289" s="181" t="s">
        <v>3416</v>
      </c>
      <c r="E2289" s="181" t="s">
        <v>3425</v>
      </c>
      <c r="F2289" s="181" t="s">
        <v>304</v>
      </c>
      <c r="G2289" s="181" t="s">
        <v>1509</v>
      </c>
      <c r="H2289" s="181" t="s">
        <v>7</v>
      </c>
      <c r="I2289" s="181" t="s">
        <v>3426</v>
      </c>
      <c r="J2289" s="181">
        <v>47220</v>
      </c>
      <c r="K2289" s="181">
        <v>61</v>
      </c>
      <c r="L2289" s="181"/>
      <c r="M2289" s="181"/>
      <c r="N2289" s="596" t="s">
        <v>286</v>
      </c>
    </row>
    <row r="2290" spans="1:14" s="158" customFormat="1" ht="18" customHeight="1" x14ac:dyDescent="0.25">
      <c r="A2290" s="181">
        <v>29480</v>
      </c>
      <c r="B2290" s="701" t="s">
        <v>3429</v>
      </c>
      <c r="C2290" s="181" t="s">
        <v>3430</v>
      </c>
      <c r="D2290" s="181" t="s">
        <v>3416</v>
      </c>
      <c r="E2290" s="181" t="s">
        <v>3431</v>
      </c>
      <c r="F2290" s="181" t="s">
        <v>304</v>
      </c>
      <c r="G2290" s="181" t="s">
        <v>1509</v>
      </c>
      <c r="H2290" s="181" t="s">
        <v>7</v>
      </c>
      <c r="I2290" s="181" t="s">
        <v>301</v>
      </c>
      <c r="J2290" s="181">
        <v>35230</v>
      </c>
      <c r="K2290" s="181">
        <v>95</v>
      </c>
      <c r="L2290" s="181"/>
      <c r="M2290" s="181"/>
      <c r="N2290" s="596" t="s">
        <v>286</v>
      </c>
    </row>
    <row r="2291" spans="1:14" s="158" customFormat="1" ht="18" customHeight="1" x14ac:dyDescent="0.25">
      <c r="A2291" s="181">
        <v>29285</v>
      </c>
      <c r="B2291" s="701" t="s">
        <v>3432</v>
      </c>
      <c r="C2291" s="181" t="s">
        <v>3433</v>
      </c>
      <c r="D2291" s="181" t="s">
        <v>3434</v>
      </c>
      <c r="E2291" s="181" t="s">
        <v>3413</v>
      </c>
      <c r="F2291" s="181" t="s">
        <v>304</v>
      </c>
      <c r="G2291" s="181" t="s">
        <v>1989</v>
      </c>
      <c r="H2291" s="181" t="s">
        <v>13</v>
      </c>
      <c r="I2291" s="181" t="s">
        <v>1326</v>
      </c>
      <c r="J2291" s="181">
        <v>138170</v>
      </c>
      <c r="K2291" s="181">
        <v>18</v>
      </c>
      <c r="L2291" s="181"/>
      <c r="M2291" s="181"/>
      <c r="N2291" s="596" t="s">
        <v>286</v>
      </c>
    </row>
    <row r="2292" spans="1:14" s="158" customFormat="1" ht="18" customHeight="1" x14ac:dyDescent="0.25">
      <c r="A2292" s="181">
        <v>76697</v>
      </c>
      <c r="B2292" s="701" t="s">
        <v>3435</v>
      </c>
      <c r="C2292" s="181" t="s">
        <v>3436</v>
      </c>
      <c r="D2292" s="181" t="s">
        <v>3437</v>
      </c>
      <c r="E2292" s="181" t="s">
        <v>3438</v>
      </c>
      <c r="F2292" s="181" t="s">
        <v>304</v>
      </c>
      <c r="G2292" s="181" t="s">
        <v>1508</v>
      </c>
      <c r="H2292" s="181" t="s">
        <v>7</v>
      </c>
      <c r="I2292" s="181" t="s">
        <v>3439</v>
      </c>
      <c r="J2292" s="181">
        <v>25900</v>
      </c>
      <c r="K2292" s="181">
        <v>85</v>
      </c>
      <c r="L2292" s="181"/>
      <c r="M2292" s="181"/>
      <c r="N2292" s="596" t="s">
        <v>286</v>
      </c>
    </row>
    <row r="2293" spans="1:14" s="158" customFormat="1" ht="18" customHeight="1" x14ac:dyDescent="0.25">
      <c r="A2293" s="181">
        <v>21562</v>
      </c>
      <c r="B2293" s="701" t="s">
        <v>15144</v>
      </c>
      <c r="C2293" s="181" t="s">
        <v>301</v>
      </c>
      <c r="D2293" s="181" t="s">
        <v>3437</v>
      </c>
      <c r="E2293" s="181" t="s">
        <v>2154</v>
      </c>
      <c r="F2293" s="181" t="s">
        <v>304</v>
      </c>
      <c r="G2293" s="181" t="s">
        <v>1508</v>
      </c>
      <c r="H2293" s="181" t="s">
        <v>7</v>
      </c>
      <c r="I2293" s="181" t="s">
        <v>3426</v>
      </c>
      <c r="J2293" s="181">
        <v>25410</v>
      </c>
      <c r="K2293" s="181">
        <v>9</v>
      </c>
      <c r="L2293" s="181"/>
      <c r="M2293" s="181"/>
      <c r="N2293" s="596" t="s">
        <v>286</v>
      </c>
    </row>
    <row r="2294" spans="1:14" s="158" customFormat="1" ht="18" customHeight="1" x14ac:dyDescent="0.25">
      <c r="A2294" s="181">
        <v>28178</v>
      </c>
      <c r="B2294" s="701" t="s">
        <v>3440</v>
      </c>
      <c r="C2294" s="181" t="s">
        <v>301</v>
      </c>
      <c r="D2294" s="181" t="s">
        <v>1748</v>
      </c>
      <c r="E2294" s="181" t="s">
        <v>2504</v>
      </c>
      <c r="F2294" s="181" t="s">
        <v>304</v>
      </c>
      <c r="G2294" s="181" t="s">
        <v>1508</v>
      </c>
      <c r="H2294" s="181" t="s">
        <v>7</v>
      </c>
      <c r="I2294" s="181" t="s">
        <v>3214</v>
      </c>
      <c r="J2294" s="181">
        <v>43560</v>
      </c>
      <c r="K2294" s="181">
        <v>46</v>
      </c>
      <c r="L2294" s="181"/>
      <c r="M2294" s="181"/>
      <c r="N2294" s="596" t="s">
        <v>286</v>
      </c>
    </row>
    <row r="2295" spans="1:14" s="158" customFormat="1" ht="18" customHeight="1" x14ac:dyDescent="0.25">
      <c r="A2295" s="181">
        <v>30058</v>
      </c>
      <c r="B2295" s="701" t="s">
        <v>13275</v>
      </c>
      <c r="C2295" s="181" t="s">
        <v>13276</v>
      </c>
      <c r="D2295" s="181" t="s">
        <v>1748</v>
      </c>
      <c r="E2295" s="181" t="s">
        <v>2504</v>
      </c>
      <c r="F2295" s="181" t="s">
        <v>304</v>
      </c>
      <c r="G2295" s="181" t="s">
        <v>1509</v>
      </c>
      <c r="H2295" s="181" t="s">
        <v>7</v>
      </c>
      <c r="I2295" s="181" t="s">
        <v>13245</v>
      </c>
      <c r="J2295" s="181">
        <v>66640</v>
      </c>
      <c r="K2295" s="181">
        <v>49</v>
      </c>
      <c r="L2295" s="181"/>
      <c r="M2295" s="181"/>
      <c r="N2295" s="596" t="s">
        <v>286</v>
      </c>
    </row>
    <row r="2296" spans="1:14" s="158" customFormat="1" ht="18" customHeight="1" x14ac:dyDescent="0.25">
      <c r="A2296" s="181">
        <v>26582</v>
      </c>
      <c r="B2296" s="701" t="s">
        <v>11314</v>
      </c>
      <c r="C2296" s="181" t="s">
        <v>11315</v>
      </c>
      <c r="D2296" s="181" t="s">
        <v>1748</v>
      </c>
      <c r="E2296" s="181" t="s">
        <v>11316</v>
      </c>
      <c r="F2296" s="181" t="s">
        <v>304</v>
      </c>
      <c r="G2296" s="181" t="s">
        <v>1989</v>
      </c>
      <c r="H2296" s="181" t="s">
        <v>13</v>
      </c>
      <c r="I2296" s="181" t="s">
        <v>301</v>
      </c>
      <c r="J2296" s="181">
        <v>79500</v>
      </c>
      <c r="K2296" s="181">
        <v>1</v>
      </c>
      <c r="L2296" s="181"/>
      <c r="M2296" s="181"/>
      <c r="N2296" s="596" t="s">
        <v>286</v>
      </c>
    </row>
    <row r="2297" spans="1:14" s="158" customFormat="1" ht="18" customHeight="1" x14ac:dyDescent="0.25">
      <c r="A2297" s="181">
        <v>28855</v>
      </c>
      <c r="B2297" s="701" t="s">
        <v>16735</v>
      </c>
      <c r="C2297" s="181" t="s">
        <v>3441</v>
      </c>
      <c r="D2297" s="181" t="s">
        <v>1748</v>
      </c>
      <c r="E2297" s="181" t="s">
        <v>1726</v>
      </c>
      <c r="F2297" s="181" t="s">
        <v>304</v>
      </c>
      <c r="G2297" s="181" t="s">
        <v>1509</v>
      </c>
      <c r="H2297" s="181" t="s">
        <v>7</v>
      </c>
      <c r="I2297" s="181" t="s">
        <v>301</v>
      </c>
      <c r="J2297" s="181">
        <v>52600</v>
      </c>
      <c r="K2297" s="181">
        <v>59</v>
      </c>
      <c r="L2297" s="181"/>
      <c r="M2297" s="181"/>
      <c r="N2297" s="596" t="s">
        <v>286</v>
      </c>
    </row>
    <row r="2298" spans="1:14" s="158" customFormat="1" ht="18" customHeight="1" x14ac:dyDescent="0.25">
      <c r="A2298" s="181">
        <v>45952</v>
      </c>
      <c r="B2298" s="701" t="s">
        <v>15145</v>
      </c>
      <c r="C2298" s="181" t="s">
        <v>301</v>
      </c>
      <c r="D2298" s="181" t="s">
        <v>1748</v>
      </c>
      <c r="E2298" s="181" t="s">
        <v>1726</v>
      </c>
      <c r="F2298" s="181" t="s">
        <v>304</v>
      </c>
      <c r="G2298" s="181" t="s">
        <v>1508</v>
      </c>
      <c r="H2298" s="181" t="s">
        <v>7</v>
      </c>
      <c r="I2298" s="181" t="s">
        <v>301</v>
      </c>
      <c r="J2298" s="181">
        <v>32940</v>
      </c>
      <c r="K2298" s="181">
        <v>7</v>
      </c>
      <c r="L2298" s="181"/>
      <c r="M2298" s="181"/>
      <c r="N2298" s="596" t="s">
        <v>286</v>
      </c>
    </row>
    <row r="2299" spans="1:14" s="158" customFormat="1" ht="18" customHeight="1" x14ac:dyDescent="0.25">
      <c r="A2299" s="181">
        <v>29236</v>
      </c>
      <c r="B2299" s="701" t="s">
        <v>3442</v>
      </c>
      <c r="C2299" s="181" t="s">
        <v>3443</v>
      </c>
      <c r="D2299" s="181" t="s">
        <v>1748</v>
      </c>
      <c r="E2299" s="181" t="s">
        <v>3403</v>
      </c>
      <c r="F2299" s="181" t="s">
        <v>304</v>
      </c>
      <c r="G2299" s="181" t="s">
        <v>1509</v>
      </c>
      <c r="H2299" s="181" t="s">
        <v>7</v>
      </c>
      <c r="I2299" s="181" t="s">
        <v>301</v>
      </c>
      <c r="J2299" s="181">
        <v>58590</v>
      </c>
      <c r="K2299" s="181">
        <v>55</v>
      </c>
      <c r="L2299" s="181"/>
      <c r="M2299" s="181"/>
      <c r="N2299" s="596" t="s">
        <v>286</v>
      </c>
    </row>
    <row r="2300" spans="1:14" s="158" customFormat="1" ht="18" customHeight="1" x14ac:dyDescent="0.25">
      <c r="A2300" s="181">
        <v>28859</v>
      </c>
      <c r="B2300" s="701" t="s">
        <v>3444</v>
      </c>
      <c r="C2300" s="181" t="s">
        <v>3445</v>
      </c>
      <c r="D2300" s="181" t="s">
        <v>1748</v>
      </c>
      <c r="E2300" s="181" t="s">
        <v>2014</v>
      </c>
      <c r="F2300" s="181" t="s">
        <v>304</v>
      </c>
      <c r="G2300" s="181" t="s">
        <v>1509</v>
      </c>
      <c r="H2300" s="181" t="s">
        <v>7</v>
      </c>
      <c r="I2300" s="181" t="s">
        <v>301</v>
      </c>
      <c r="J2300" s="181">
        <v>38470</v>
      </c>
      <c r="K2300" s="181">
        <v>58</v>
      </c>
      <c r="L2300" s="181"/>
      <c r="M2300" s="181"/>
      <c r="N2300" s="596" t="s">
        <v>286</v>
      </c>
    </row>
    <row r="2301" spans="1:14" s="158" customFormat="1" ht="18" customHeight="1" x14ac:dyDescent="0.25">
      <c r="A2301" s="181">
        <v>22316</v>
      </c>
      <c r="B2301" s="701" t="s">
        <v>11317</v>
      </c>
      <c r="C2301" s="181" t="s">
        <v>301</v>
      </c>
      <c r="D2301" s="181" t="s">
        <v>1748</v>
      </c>
      <c r="E2301" s="181" t="s">
        <v>2014</v>
      </c>
      <c r="F2301" s="181" t="s">
        <v>304</v>
      </c>
      <c r="G2301" s="181" t="s">
        <v>1508</v>
      </c>
      <c r="H2301" s="181" t="s">
        <v>7</v>
      </c>
      <c r="I2301" s="181" t="s">
        <v>301</v>
      </c>
      <c r="J2301" s="181">
        <v>26620</v>
      </c>
      <c r="K2301" s="181">
        <v>36</v>
      </c>
      <c r="L2301" s="181"/>
      <c r="M2301" s="181"/>
      <c r="N2301" s="596" t="s">
        <v>286</v>
      </c>
    </row>
    <row r="2302" spans="1:14" s="158" customFormat="1" ht="18" customHeight="1" x14ac:dyDescent="0.25">
      <c r="A2302" s="181">
        <v>28865</v>
      </c>
      <c r="B2302" s="701" t="s">
        <v>18145</v>
      </c>
      <c r="C2302" s="181" t="s">
        <v>18146</v>
      </c>
      <c r="D2302" s="181" t="s">
        <v>1748</v>
      </c>
      <c r="E2302" s="181" t="s">
        <v>3279</v>
      </c>
      <c r="F2302" s="181" t="s">
        <v>304</v>
      </c>
      <c r="G2302" s="181" t="s">
        <v>1509</v>
      </c>
      <c r="H2302" s="181" t="s">
        <v>7</v>
      </c>
      <c r="I2302" s="181" t="s">
        <v>2103</v>
      </c>
      <c r="J2302" s="181">
        <v>59530</v>
      </c>
      <c r="K2302" s="181">
        <v>48</v>
      </c>
      <c r="L2302" s="181"/>
      <c r="M2302" s="181"/>
      <c r="N2302" s="596" t="s">
        <v>286</v>
      </c>
    </row>
    <row r="2303" spans="1:14" s="158" customFormat="1" ht="18" customHeight="1" x14ac:dyDescent="0.25">
      <c r="A2303" s="181">
        <v>3047</v>
      </c>
      <c r="B2303" s="701" t="s">
        <v>3446</v>
      </c>
      <c r="C2303" s="181" t="s">
        <v>301</v>
      </c>
      <c r="D2303" s="181" t="s">
        <v>1748</v>
      </c>
      <c r="E2303" s="181" t="s">
        <v>3407</v>
      </c>
      <c r="F2303" s="181" t="s">
        <v>304</v>
      </c>
      <c r="G2303" s="181" t="s">
        <v>1508</v>
      </c>
      <c r="H2303" s="181" t="s">
        <v>7</v>
      </c>
      <c r="I2303" s="181" t="s">
        <v>301</v>
      </c>
      <c r="J2303" s="181">
        <v>32110</v>
      </c>
      <c r="K2303" s="181">
        <v>2</v>
      </c>
      <c r="L2303" s="181"/>
      <c r="M2303" s="181"/>
      <c r="N2303" s="596" t="s">
        <v>286</v>
      </c>
    </row>
    <row r="2304" spans="1:14" s="158" customFormat="1" ht="18" customHeight="1" x14ac:dyDescent="0.25">
      <c r="A2304" s="181">
        <v>10955</v>
      </c>
      <c r="B2304" s="701" t="s">
        <v>3447</v>
      </c>
      <c r="C2304" s="181" t="s">
        <v>301</v>
      </c>
      <c r="D2304" s="181" t="s">
        <v>1748</v>
      </c>
      <c r="E2304" s="181" t="s">
        <v>3409</v>
      </c>
      <c r="F2304" s="181" t="s">
        <v>304</v>
      </c>
      <c r="G2304" s="181" t="s">
        <v>1508</v>
      </c>
      <c r="H2304" s="181" t="s">
        <v>7</v>
      </c>
      <c r="I2304" s="181" t="s">
        <v>998</v>
      </c>
      <c r="J2304" s="181">
        <v>35650</v>
      </c>
      <c r="K2304" s="181">
        <v>15</v>
      </c>
      <c r="L2304" s="181"/>
      <c r="M2304" s="181"/>
      <c r="N2304" s="596" t="s">
        <v>286</v>
      </c>
    </row>
    <row r="2305" spans="1:14" s="158" customFormat="1" ht="18" customHeight="1" x14ac:dyDescent="0.25">
      <c r="A2305" s="181">
        <v>4719</v>
      </c>
      <c r="B2305" s="701" t="s">
        <v>3448</v>
      </c>
      <c r="C2305" s="181" t="s">
        <v>3449</v>
      </c>
      <c r="D2305" s="181" t="s">
        <v>1753</v>
      </c>
      <c r="E2305" s="181" t="s">
        <v>2342</v>
      </c>
      <c r="F2305" s="181" t="s">
        <v>304</v>
      </c>
      <c r="G2305" s="181" t="s">
        <v>711</v>
      </c>
      <c r="H2305" s="181" t="s">
        <v>10</v>
      </c>
      <c r="I2305" s="181" t="s">
        <v>3450</v>
      </c>
      <c r="J2305" s="181">
        <v>20000</v>
      </c>
      <c r="K2305" s="181">
        <v>109</v>
      </c>
      <c r="L2305" s="181"/>
      <c r="M2305" s="181"/>
      <c r="N2305" s="596" t="s">
        <v>286</v>
      </c>
    </row>
    <row r="2306" spans="1:14" s="158" customFormat="1" ht="18" customHeight="1" x14ac:dyDescent="0.25">
      <c r="A2306" s="181">
        <v>20069</v>
      </c>
      <c r="B2306" s="701" t="s">
        <v>3451</v>
      </c>
      <c r="C2306" s="181" t="s">
        <v>301</v>
      </c>
      <c r="D2306" s="181" t="s">
        <v>1753</v>
      </c>
      <c r="E2306" s="181" t="s">
        <v>3159</v>
      </c>
      <c r="F2306" s="181" t="s">
        <v>304</v>
      </c>
      <c r="G2306" s="181" t="s">
        <v>711</v>
      </c>
      <c r="H2306" s="181" t="s">
        <v>10</v>
      </c>
      <c r="I2306" s="181" t="s">
        <v>2239</v>
      </c>
      <c r="J2306" s="181">
        <v>49800</v>
      </c>
      <c r="K2306" s="181">
        <v>27</v>
      </c>
      <c r="L2306" s="181"/>
      <c r="M2306" s="181"/>
      <c r="N2306" s="596" t="s">
        <v>286</v>
      </c>
    </row>
    <row r="2307" spans="1:14" s="158" customFormat="1" ht="18" customHeight="1" x14ac:dyDescent="0.25">
      <c r="A2307" s="181">
        <v>29155</v>
      </c>
      <c r="B2307" s="701" t="s">
        <v>18147</v>
      </c>
      <c r="C2307" s="181" t="s">
        <v>18148</v>
      </c>
      <c r="D2307" s="181" t="s">
        <v>1753</v>
      </c>
      <c r="E2307" s="181" t="s">
        <v>2594</v>
      </c>
      <c r="F2307" s="181" t="s">
        <v>304</v>
      </c>
      <c r="G2307" s="181" t="s">
        <v>711</v>
      </c>
      <c r="H2307" s="181" t="s">
        <v>10</v>
      </c>
      <c r="I2307" s="181" t="s">
        <v>18149</v>
      </c>
      <c r="J2307" s="181">
        <v>36470</v>
      </c>
      <c r="K2307" s="181">
        <v>21</v>
      </c>
      <c r="L2307" s="181"/>
      <c r="M2307" s="181"/>
      <c r="N2307" s="596" t="s">
        <v>286</v>
      </c>
    </row>
    <row r="2308" spans="1:14" s="158" customFormat="1" ht="18" customHeight="1" x14ac:dyDescent="0.25">
      <c r="A2308" s="181">
        <v>10189</v>
      </c>
      <c r="B2308" s="701" t="s">
        <v>3452</v>
      </c>
      <c r="C2308" s="181" t="s">
        <v>3453</v>
      </c>
      <c r="D2308" s="181" t="s">
        <v>1753</v>
      </c>
      <c r="E2308" s="181" t="s">
        <v>1934</v>
      </c>
      <c r="F2308" s="181" t="s">
        <v>304</v>
      </c>
      <c r="G2308" s="181" t="s">
        <v>138</v>
      </c>
      <c r="H2308" s="181" t="s">
        <v>7</v>
      </c>
      <c r="I2308" s="181" t="s">
        <v>3454</v>
      </c>
      <c r="J2308" s="181">
        <v>43310</v>
      </c>
      <c r="K2308" s="181">
        <v>15</v>
      </c>
      <c r="L2308" s="181"/>
      <c r="M2308" s="181"/>
      <c r="N2308" s="596" t="s">
        <v>286</v>
      </c>
    </row>
    <row r="2309" spans="1:14" s="158" customFormat="1" ht="18" customHeight="1" x14ac:dyDescent="0.25">
      <c r="A2309" s="181">
        <v>20728</v>
      </c>
      <c r="B2309" s="701" t="s">
        <v>18150</v>
      </c>
      <c r="C2309" s="181" t="s">
        <v>301</v>
      </c>
      <c r="D2309" s="181" t="s">
        <v>1753</v>
      </c>
      <c r="E2309" s="181" t="s">
        <v>18151</v>
      </c>
      <c r="F2309" s="181" t="s">
        <v>304</v>
      </c>
      <c r="G2309" s="181" t="s">
        <v>711</v>
      </c>
      <c r="H2309" s="181" t="s">
        <v>10</v>
      </c>
      <c r="I2309" s="181" t="s">
        <v>18152</v>
      </c>
      <c r="J2309" s="181">
        <v>44900</v>
      </c>
      <c r="K2309" s="181">
        <v>58</v>
      </c>
      <c r="L2309" s="181"/>
      <c r="M2309" s="181"/>
      <c r="N2309" s="596" t="s">
        <v>286</v>
      </c>
    </row>
    <row r="2310" spans="1:14" s="158" customFormat="1" ht="18" customHeight="1" x14ac:dyDescent="0.25">
      <c r="A2310" s="181">
        <v>20597</v>
      </c>
      <c r="B2310" s="701" t="s">
        <v>3455</v>
      </c>
      <c r="C2310" s="181" t="s">
        <v>3456</v>
      </c>
      <c r="D2310" s="181" t="s">
        <v>1759</v>
      </c>
      <c r="E2310" s="181" t="s">
        <v>1895</v>
      </c>
      <c r="F2310" s="181" t="s">
        <v>304</v>
      </c>
      <c r="G2310" s="181" t="s">
        <v>1508</v>
      </c>
      <c r="H2310" s="181" t="s">
        <v>7</v>
      </c>
      <c r="I2310" s="181" t="s">
        <v>301</v>
      </c>
      <c r="J2310" s="181">
        <v>143860</v>
      </c>
      <c r="K2310" s="181">
        <v>21</v>
      </c>
      <c r="L2310" s="181"/>
      <c r="M2310" s="181"/>
      <c r="N2310" s="596" t="s">
        <v>286</v>
      </c>
    </row>
    <row r="2311" spans="1:14" s="158" customFormat="1" ht="18" customHeight="1" x14ac:dyDescent="0.25">
      <c r="A2311" s="181">
        <v>23771</v>
      </c>
      <c r="B2311" s="701" t="s">
        <v>16736</v>
      </c>
      <c r="C2311" s="181" t="s">
        <v>16737</v>
      </c>
      <c r="D2311" s="181" t="s">
        <v>1759</v>
      </c>
      <c r="E2311" s="181" t="s">
        <v>2594</v>
      </c>
      <c r="F2311" s="181" t="s">
        <v>304</v>
      </c>
      <c r="G2311" s="181" t="s">
        <v>1508</v>
      </c>
      <c r="H2311" s="181" t="s">
        <v>7</v>
      </c>
      <c r="I2311" s="181" t="s">
        <v>16738</v>
      </c>
      <c r="J2311" s="181">
        <v>84820</v>
      </c>
      <c r="K2311" s="181">
        <v>69</v>
      </c>
      <c r="L2311" s="181"/>
      <c r="M2311" s="181"/>
      <c r="N2311" s="596" t="s">
        <v>286</v>
      </c>
    </row>
    <row r="2312" spans="1:14" s="158" customFormat="1" ht="18" customHeight="1" x14ac:dyDescent="0.25">
      <c r="A2312" s="181">
        <v>21861</v>
      </c>
      <c r="B2312" s="701" t="s">
        <v>16739</v>
      </c>
      <c r="C2312" s="181" t="s">
        <v>16740</v>
      </c>
      <c r="D2312" s="181" t="s">
        <v>1759</v>
      </c>
      <c r="E2312" s="181" t="s">
        <v>16741</v>
      </c>
      <c r="F2312" s="181" t="s">
        <v>304</v>
      </c>
      <c r="G2312" s="181" t="s">
        <v>1508</v>
      </c>
      <c r="H2312" s="181" t="s">
        <v>7</v>
      </c>
      <c r="I2312" s="181" t="s">
        <v>2410</v>
      </c>
      <c r="J2312" s="181">
        <v>167010</v>
      </c>
      <c r="K2312" s="181">
        <v>4</v>
      </c>
      <c r="L2312" s="181"/>
      <c r="M2312" s="181"/>
      <c r="N2312" s="596" t="s">
        <v>286</v>
      </c>
    </row>
    <row r="2313" spans="1:14" s="158" customFormat="1" ht="18" customHeight="1" x14ac:dyDescent="0.25">
      <c r="A2313" s="181">
        <v>55281</v>
      </c>
      <c r="B2313" s="701" t="s">
        <v>16742</v>
      </c>
      <c r="C2313" s="181" t="s">
        <v>16743</v>
      </c>
      <c r="D2313" s="181" t="s">
        <v>1759</v>
      </c>
      <c r="E2313" s="181" t="s">
        <v>1902</v>
      </c>
      <c r="F2313" s="181" t="s">
        <v>304</v>
      </c>
      <c r="G2313" s="181" t="s">
        <v>1508</v>
      </c>
      <c r="H2313" s="181" t="s">
        <v>7</v>
      </c>
      <c r="I2313" s="181" t="s">
        <v>301</v>
      </c>
      <c r="J2313" s="181">
        <v>155780</v>
      </c>
      <c r="K2313" s="181">
        <v>18</v>
      </c>
      <c r="L2313" s="181"/>
      <c r="M2313" s="181"/>
      <c r="N2313" s="596" t="s">
        <v>286</v>
      </c>
    </row>
    <row r="2314" spans="1:14" s="158" customFormat="1" ht="18" customHeight="1" x14ac:dyDescent="0.25">
      <c r="A2314" s="181">
        <v>26096</v>
      </c>
      <c r="B2314" s="701" t="s">
        <v>13277</v>
      </c>
      <c r="C2314" s="181" t="s">
        <v>13278</v>
      </c>
      <c r="D2314" s="181" t="s">
        <v>1759</v>
      </c>
      <c r="E2314" s="181" t="s">
        <v>13279</v>
      </c>
      <c r="F2314" s="181" t="s">
        <v>304</v>
      </c>
      <c r="G2314" s="181" t="s">
        <v>1508</v>
      </c>
      <c r="H2314" s="181" t="s">
        <v>7</v>
      </c>
      <c r="I2314" s="181" t="s">
        <v>301</v>
      </c>
      <c r="J2314" s="181">
        <v>157760</v>
      </c>
      <c r="K2314" s="181">
        <v>7</v>
      </c>
      <c r="L2314" s="181"/>
      <c r="M2314" s="181"/>
      <c r="N2314" s="596" t="s">
        <v>286</v>
      </c>
    </row>
    <row r="2315" spans="1:14" s="158" customFormat="1" ht="18" customHeight="1" x14ac:dyDescent="0.25">
      <c r="A2315" s="181">
        <v>21863</v>
      </c>
      <c r="B2315" s="701" t="s">
        <v>3457</v>
      </c>
      <c r="C2315" s="181" t="s">
        <v>301</v>
      </c>
      <c r="D2315" s="181" t="s">
        <v>1766</v>
      </c>
      <c r="E2315" s="181" t="s">
        <v>2381</v>
      </c>
      <c r="F2315" s="181" t="s">
        <v>304</v>
      </c>
      <c r="G2315" s="181" t="s">
        <v>1508</v>
      </c>
      <c r="H2315" s="181" t="s">
        <v>7</v>
      </c>
      <c r="I2315" s="181" t="s">
        <v>301</v>
      </c>
      <c r="J2315" s="181">
        <v>169650</v>
      </c>
      <c r="K2315" s="181">
        <v>5</v>
      </c>
      <c r="L2315" s="181"/>
      <c r="M2315" s="181"/>
      <c r="N2315" s="596" t="s">
        <v>286</v>
      </c>
    </row>
    <row r="2316" spans="1:14" s="158" customFormat="1" ht="18" customHeight="1" x14ac:dyDescent="0.25">
      <c r="A2316" s="181">
        <v>22903</v>
      </c>
      <c r="B2316" s="701" t="s">
        <v>3458</v>
      </c>
      <c r="C2316" s="181" t="s">
        <v>3459</v>
      </c>
      <c r="D2316" s="181" t="s">
        <v>1766</v>
      </c>
      <c r="E2316" s="181" t="s">
        <v>1895</v>
      </c>
      <c r="F2316" s="181" t="s">
        <v>304</v>
      </c>
      <c r="G2316" s="181" t="s">
        <v>1508</v>
      </c>
      <c r="H2316" s="181" t="s">
        <v>7</v>
      </c>
      <c r="I2316" s="181" t="s">
        <v>301</v>
      </c>
      <c r="J2316" s="181">
        <v>143860</v>
      </c>
      <c r="K2316" s="181">
        <v>13</v>
      </c>
      <c r="L2316" s="181"/>
      <c r="M2316" s="181"/>
      <c r="N2316" s="596" t="s">
        <v>286</v>
      </c>
    </row>
    <row r="2317" spans="1:14" s="158" customFormat="1" ht="18" customHeight="1" x14ac:dyDescent="0.25">
      <c r="A2317" s="181">
        <v>23773</v>
      </c>
      <c r="B2317" s="701" t="s">
        <v>16744</v>
      </c>
      <c r="C2317" s="181" t="s">
        <v>16745</v>
      </c>
      <c r="D2317" s="181" t="s">
        <v>1766</v>
      </c>
      <c r="E2317" s="181" t="s">
        <v>2594</v>
      </c>
      <c r="F2317" s="181" t="s">
        <v>304</v>
      </c>
      <c r="G2317" s="181" t="s">
        <v>1508</v>
      </c>
      <c r="H2317" s="181" t="s">
        <v>7</v>
      </c>
      <c r="I2317" s="181" t="s">
        <v>16738</v>
      </c>
      <c r="J2317" s="181">
        <v>84820</v>
      </c>
      <c r="K2317" s="181">
        <v>65</v>
      </c>
      <c r="L2317" s="181"/>
      <c r="M2317" s="181"/>
      <c r="N2317" s="596" t="s">
        <v>286</v>
      </c>
    </row>
    <row r="2318" spans="1:14" s="158" customFormat="1" ht="18" customHeight="1" x14ac:dyDescent="0.25">
      <c r="A2318" s="181">
        <v>53296</v>
      </c>
      <c r="B2318" s="701" t="s">
        <v>3460</v>
      </c>
      <c r="C2318" s="181" t="s">
        <v>3461</v>
      </c>
      <c r="D2318" s="181" t="s">
        <v>1766</v>
      </c>
      <c r="E2318" s="181" t="s">
        <v>1902</v>
      </c>
      <c r="F2318" s="181" t="s">
        <v>304</v>
      </c>
      <c r="G2318" s="181" t="s">
        <v>1508</v>
      </c>
      <c r="H2318" s="181" t="s">
        <v>7</v>
      </c>
      <c r="I2318" s="181" t="s">
        <v>301</v>
      </c>
      <c r="J2318" s="181">
        <v>155780</v>
      </c>
      <c r="K2318" s="181">
        <v>2</v>
      </c>
      <c r="L2318" s="181"/>
      <c r="M2318" s="181"/>
      <c r="N2318" s="596" t="s">
        <v>286</v>
      </c>
    </row>
    <row r="2319" spans="1:14" s="158" customFormat="1" ht="18" customHeight="1" x14ac:dyDescent="0.25">
      <c r="A2319" s="181">
        <v>26097</v>
      </c>
      <c r="B2319" s="701" t="s">
        <v>13280</v>
      </c>
      <c r="C2319" s="181" t="s">
        <v>13281</v>
      </c>
      <c r="D2319" s="181" t="s">
        <v>1766</v>
      </c>
      <c r="E2319" s="181" t="s">
        <v>13282</v>
      </c>
      <c r="F2319" s="181" t="s">
        <v>304</v>
      </c>
      <c r="G2319" s="181" t="s">
        <v>1508</v>
      </c>
      <c r="H2319" s="181" t="s">
        <v>7</v>
      </c>
      <c r="I2319" s="181" t="s">
        <v>301</v>
      </c>
      <c r="J2319" s="181">
        <v>157760</v>
      </c>
      <c r="K2319" s="181">
        <v>8</v>
      </c>
      <c r="L2319" s="181"/>
      <c r="M2319" s="181"/>
      <c r="N2319" s="596" t="s">
        <v>286</v>
      </c>
    </row>
    <row r="2320" spans="1:14" s="158" customFormat="1" ht="18" customHeight="1" x14ac:dyDescent="0.25">
      <c r="A2320" s="181">
        <v>20046</v>
      </c>
      <c r="B2320" s="701" t="s">
        <v>3462</v>
      </c>
      <c r="C2320" s="181" t="s">
        <v>301</v>
      </c>
      <c r="D2320" s="181" t="s">
        <v>3463</v>
      </c>
      <c r="E2320" s="181" t="s">
        <v>3464</v>
      </c>
      <c r="F2320" s="181" t="s">
        <v>304</v>
      </c>
      <c r="G2320" s="181" t="s">
        <v>1508</v>
      </c>
      <c r="H2320" s="181" t="s">
        <v>7</v>
      </c>
      <c r="I2320" s="181" t="s">
        <v>301</v>
      </c>
      <c r="J2320" s="181">
        <v>144070</v>
      </c>
      <c r="K2320" s="181">
        <v>73</v>
      </c>
      <c r="L2320" s="181"/>
      <c r="M2320" s="181"/>
      <c r="N2320" s="596" t="s">
        <v>286</v>
      </c>
    </row>
    <row r="2321" spans="1:14" s="158" customFormat="1" ht="18" customHeight="1" x14ac:dyDescent="0.25">
      <c r="A2321" s="181">
        <v>11743</v>
      </c>
      <c r="B2321" s="701" t="s">
        <v>13283</v>
      </c>
      <c r="C2321" s="181" t="s">
        <v>13284</v>
      </c>
      <c r="D2321" s="181" t="s">
        <v>3463</v>
      </c>
      <c r="E2321" s="181" t="s">
        <v>2977</v>
      </c>
      <c r="F2321" s="181" t="s">
        <v>304</v>
      </c>
      <c r="G2321" s="181" t="s">
        <v>1508</v>
      </c>
      <c r="H2321" s="181" t="s">
        <v>7</v>
      </c>
      <c r="I2321" s="181" t="s">
        <v>2978</v>
      </c>
      <c r="J2321" s="181">
        <v>100630</v>
      </c>
      <c r="K2321" s="181">
        <v>42</v>
      </c>
      <c r="L2321" s="181"/>
      <c r="M2321" s="181"/>
      <c r="N2321" s="596" t="s">
        <v>286</v>
      </c>
    </row>
    <row r="2322" spans="1:14" s="158" customFormat="1" ht="18" customHeight="1" x14ac:dyDescent="0.25">
      <c r="A2322" s="181">
        <v>26467</v>
      </c>
      <c r="B2322" s="701" t="s">
        <v>11318</v>
      </c>
      <c r="C2322" s="181" t="s">
        <v>301</v>
      </c>
      <c r="D2322" s="181" t="s">
        <v>3463</v>
      </c>
      <c r="E2322" s="181" t="s">
        <v>11319</v>
      </c>
      <c r="F2322" s="181" t="s">
        <v>304</v>
      </c>
      <c r="G2322" s="181" t="s">
        <v>1508</v>
      </c>
      <c r="H2322" s="181" t="s">
        <v>7</v>
      </c>
      <c r="I2322" s="181" t="s">
        <v>2978</v>
      </c>
      <c r="J2322" s="181">
        <v>161320</v>
      </c>
      <c r="K2322" s="181">
        <v>17</v>
      </c>
      <c r="L2322" s="181"/>
      <c r="M2322" s="181"/>
      <c r="N2322" s="596" t="s">
        <v>286</v>
      </c>
    </row>
    <row r="2323" spans="1:14" s="158" customFormat="1" ht="18" customHeight="1" x14ac:dyDescent="0.25">
      <c r="A2323" s="181">
        <v>22116</v>
      </c>
      <c r="B2323" s="701" t="s">
        <v>3465</v>
      </c>
      <c r="C2323" s="181" t="s">
        <v>301</v>
      </c>
      <c r="D2323" s="181" t="s">
        <v>3466</v>
      </c>
      <c r="E2323" s="181" t="s">
        <v>3464</v>
      </c>
      <c r="F2323" s="181" t="s">
        <v>304</v>
      </c>
      <c r="G2323" s="181" t="s">
        <v>1508</v>
      </c>
      <c r="H2323" s="181" t="s">
        <v>7</v>
      </c>
      <c r="I2323" s="181" t="s">
        <v>301</v>
      </c>
      <c r="J2323" s="181">
        <v>141900</v>
      </c>
      <c r="K2323" s="181">
        <v>235</v>
      </c>
      <c r="L2323" s="181"/>
      <c r="M2323" s="181"/>
      <c r="N2323" s="596" t="s">
        <v>286</v>
      </c>
    </row>
    <row r="2324" spans="1:14" s="158" customFormat="1" ht="18" customHeight="1" x14ac:dyDescent="0.25">
      <c r="A2324" s="181">
        <v>11744</v>
      </c>
      <c r="B2324" s="701" t="s">
        <v>13285</v>
      </c>
      <c r="C2324" s="181" t="s">
        <v>13286</v>
      </c>
      <c r="D2324" s="181" t="s">
        <v>3466</v>
      </c>
      <c r="E2324" s="181" t="s">
        <v>2977</v>
      </c>
      <c r="F2324" s="181" t="s">
        <v>304</v>
      </c>
      <c r="G2324" s="181" t="s">
        <v>1508</v>
      </c>
      <c r="H2324" s="181" t="s">
        <v>7</v>
      </c>
      <c r="I2324" s="181" t="s">
        <v>2978</v>
      </c>
      <c r="J2324" s="181">
        <v>100630</v>
      </c>
      <c r="K2324" s="181">
        <v>43</v>
      </c>
      <c r="L2324" s="181"/>
      <c r="M2324" s="181"/>
      <c r="N2324" s="596" t="s">
        <v>286</v>
      </c>
    </row>
    <row r="2325" spans="1:14" s="158" customFormat="1" ht="18" customHeight="1" x14ac:dyDescent="0.25">
      <c r="A2325" s="181">
        <v>22058</v>
      </c>
      <c r="B2325" s="701" t="s">
        <v>3467</v>
      </c>
      <c r="C2325" s="181" t="s">
        <v>3468</v>
      </c>
      <c r="D2325" s="181" t="s">
        <v>3466</v>
      </c>
      <c r="E2325" s="181" t="s">
        <v>1934</v>
      </c>
      <c r="F2325" s="181" t="s">
        <v>304</v>
      </c>
      <c r="G2325" s="181" t="s">
        <v>1508</v>
      </c>
      <c r="H2325" s="181" t="s">
        <v>7</v>
      </c>
      <c r="I2325" s="181" t="s">
        <v>301</v>
      </c>
      <c r="J2325" s="181">
        <v>150110</v>
      </c>
      <c r="K2325" s="181">
        <v>16</v>
      </c>
      <c r="L2325" s="181"/>
      <c r="M2325" s="181"/>
      <c r="N2325" s="596" t="s">
        <v>286</v>
      </c>
    </row>
    <row r="2326" spans="1:14" s="158" customFormat="1" ht="18" customHeight="1" x14ac:dyDescent="0.25">
      <c r="A2326" s="181">
        <v>26466</v>
      </c>
      <c r="B2326" s="701" t="s">
        <v>11320</v>
      </c>
      <c r="C2326" s="181" t="s">
        <v>301</v>
      </c>
      <c r="D2326" s="181" t="s">
        <v>3466</v>
      </c>
      <c r="E2326" s="181" t="s">
        <v>11319</v>
      </c>
      <c r="F2326" s="181" t="s">
        <v>304</v>
      </c>
      <c r="G2326" s="181" t="s">
        <v>1508</v>
      </c>
      <c r="H2326" s="181" t="s">
        <v>7</v>
      </c>
      <c r="I2326" s="181" t="s">
        <v>2978</v>
      </c>
      <c r="J2326" s="181">
        <v>161320</v>
      </c>
      <c r="K2326" s="181">
        <v>24</v>
      </c>
      <c r="L2326" s="181"/>
      <c r="M2326" s="181"/>
      <c r="N2326" s="596" t="s">
        <v>286</v>
      </c>
    </row>
    <row r="2327" spans="1:14" s="158" customFormat="1" ht="18" customHeight="1" x14ac:dyDescent="0.25">
      <c r="A2327" s="181">
        <v>10951</v>
      </c>
      <c r="B2327" s="701" t="s">
        <v>3469</v>
      </c>
      <c r="C2327" s="181" t="s">
        <v>3470</v>
      </c>
      <c r="D2327" s="181" t="s">
        <v>3471</v>
      </c>
      <c r="E2327" s="181" t="s">
        <v>2480</v>
      </c>
      <c r="F2327" s="181" t="s">
        <v>304</v>
      </c>
      <c r="G2327" s="181" t="s">
        <v>1508</v>
      </c>
      <c r="H2327" s="181" t="s">
        <v>7</v>
      </c>
      <c r="I2327" s="181" t="s">
        <v>3472</v>
      </c>
      <c r="J2327" s="181">
        <v>112320</v>
      </c>
      <c r="K2327" s="181">
        <v>25</v>
      </c>
      <c r="L2327" s="181"/>
      <c r="M2327" s="181"/>
      <c r="N2327" s="596" t="s">
        <v>286</v>
      </c>
    </row>
    <row r="2328" spans="1:14" s="158" customFormat="1" ht="18" customHeight="1" x14ac:dyDescent="0.25">
      <c r="A2328" s="181">
        <v>24477</v>
      </c>
      <c r="B2328" s="701">
        <v>32287</v>
      </c>
      <c r="C2328" s="181" t="s">
        <v>14230</v>
      </c>
      <c r="D2328" s="181" t="s">
        <v>9247</v>
      </c>
      <c r="E2328" s="181" t="s">
        <v>1978</v>
      </c>
      <c r="F2328" s="181" t="s">
        <v>304</v>
      </c>
      <c r="G2328" s="181" t="s">
        <v>567</v>
      </c>
      <c r="H2328" s="181" t="s">
        <v>5</v>
      </c>
      <c r="I2328" s="181" t="s">
        <v>301</v>
      </c>
      <c r="J2328" s="181">
        <v>22540</v>
      </c>
      <c r="K2328" s="181">
        <v>11</v>
      </c>
      <c r="L2328" s="181"/>
      <c r="M2328" s="181"/>
      <c r="N2328" s="596" t="s">
        <v>286</v>
      </c>
    </row>
    <row r="2329" spans="1:14" s="158" customFormat="1" ht="18" customHeight="1" x14ac:dyDescent="0.25">
      <c r="A2329" s="181">
        <v>17050</v>
      </c>
      <c r="B2329" s="701" t="s">
        <v>15146</v>
      </c>
      <c r="C2329" s="181" t="s">
        <v>15147</v>
      </c>
      <c r="D2329" s="181" t="s">
        <v>15148</v>
      </c>
      <c r="E2329" s="181" t="s">
        <v>1888</v>
      </c>
      <c r="F2329" s="181" t="s">
        <v>304</v>
      </c>
      <c r="G2329" s="181" t="s">
        <v>1077</v>
      </c>
      <c r="H2329" s="181" t="s">
        <v>5</v>
      </c>
      <c r="I2329" s="181" t="s">
        <v>2482</v>
      </c>
      <c r="J2329" s="181">
        <v>3980</v>
      </c>
      <c r="K2329" s="181">
        <v>16</v>
      </c>
      <c r="L2329" s="181"/>
      <c r="M2329" s="181"/>
      <c r="N2329" s="596" t="s">
        <v>286</v>
      </c>
    </row>
    <row r="2330" spans="1:14" s="158" customFormat="1" ht="18" customHeight="1" x14ac:dyDescent="0.25">
      <c r="A2330" s="181">
        <v>36146</v>
      </c>
      <c r="B2330" s="701">
        <v>18137</v>
      </c>
      <c r="C2330" s="181" t="s">
        <v>15149</v>
      </c>
      <c r="D2330" s="181" t="s">
        <v>15148</v>
      </c>
      <c r="E2330" s="181" t="s">
        <v>1888</v>
      </c>
      <c r="F2330" s="181" t="s">
        <v>304</v>
      </c>
      <c r="G2330" s="181" t="s">
        <v>1077</v>
      </c>
      <c r="H2330" s="181" t="s">
        <v>5</v>
      </c>
      <c r="I2330" s="181" t="s">
        <v>2186</v>
      </c>
      <c r="J2330" s="181">
        <v>3730</v>
      </c>
      <c r="K2330" s="181">
        <v>4</v>
      </c>
      <c r="L2330" s="181"/>
      <c r="M2330" s="181"/>
      <c r="N2330" s="596" t="s">
        <v>286</v>
      </c>
    </row>
    <row r="2331" spans="1:14" s="158" customFormat="1" ht="18" customHeight="1" x14ac:dyDescent="0.25">
      <c r="A2331" s="181">
        <v>42535</v>
      </c>
      <c r="B2331" s="701">
        <v>18141</v>
      </c>
      <c r="C2331" s="181" t="s">
        <v>3473</v>
      </c>
      <c r="D2331" s="181" t="s">
        <v>3474</v>
      </c>
      <c r="E2331" s="181" t="s">
        <v>1884</v>
      </c>
      <c r="F2331" s="181" t="s">
        <v>304</v>
      </c>
      <c r="G2331" s="181" t="s">
        <v>1077</v>
      </c>
      <c r="H2331" s="181" t="s">
        <v>5</v>
      </c>
      <c r="I2331" s="181" t="s">
        <v>301</v>
      </c>
      <c r="J2331" s="181">
        <v>12420</v>
      </c>
      <c r="K2331" s="181">
        <v>8</v>
      </c>
      <c r="L2331" s="181"/>
      <c r="M2331" s="181"/>
      <c r="N2331" s="596" t="s">
        <v>286</v>
      </c>
    </row>
    <row r="2332" spans="1:14" s="158" customFormat="1" ht="18" customHeight="1" x14ac:dyDescent="0.25">
      <c r="A2332" s="181">
        <v>56613</v>
      </c>
      <c r="B2332" s="701">
        <v>20165</v>
      </c>
      <c r="C2332" s="181" t="s">
        <v>11321</v>
      </c>
      <c r="D2332" s="181" t="s">
        <v>3475</v>
      </c>
      <c r="E2332" s="181" t="s">
        <v>2225</v>
      </c>
      <c r="F2332" s="181" t="s">
        <v>304</v>
      </c>
      <c r="G2332" s="181" t="s">
        <v>1077</v>
      </c>
      <c r="H2332" s="181" t="s">
        <v>5</v>
      </c>
      <c r="I2332" s="181" t="s">
        <v>11322</v>
      </c>
      <c r="J2332" s="181">
        <v>14600</v>
      </c>
      <c r="K2332" s="181">
        <v>6</v>
      </c>
      <c r="L2332" s="181"/>
      <c r="M2332" s="181"/>
      <c r="N2332" s="596" t="s">
        <v>286</v>
      </c>
    </row>
    <row r="2333" spans="1:14" s="158" customFormat="1" ht="18" customHeight="1" x14ac:dyDescent="0.25">
      <c r="A2333" s="181">
        <v>57988</v>
      </c>
      <c r="B2333" s="701">
        <v>20160</v>
      </c>
      <c r="C2333" s="181" t="s">
        <v>16746</v>
      </c>
      <c r="D2333" s="181" t="s">
        <v>3475</v>
      </c>
      <c r="E2333" s="181" t="s">
        <v>2225</v>
      </c>
      <c r="F2333" s="181" t="s">
        <v>304</v>
      </c>
      <c r="G2333" s="181" t="s">
        <v>1077</v>
      </c>
      <c r="H2333" s="181" t="s">
        <v>5</v>
      </c>
      <c r="I2333" s="181" t="s">
        <v>16747</v>
      </c>
      <c r="J2333" s="181">
        <v>16430</v>
      </c>
      <c r="K2333" s="181">
        <v>5</v>
      </c>
      <c r="L2333" s="181"/>
      <c r="M2333" s="181"/>
      <c r="N2333" s="596" t="s">
        <v>286</v>
      </c>
    </row>
    <row r="2334" spans="1:14" s="158" customFormat="1" ht="18" customHeight="1" x14ac:dyDescent="0.25">
      <c r="A2334" s="181">
        <v>56510</v>
      </c>
      <c r="B2334" s="701">
        <v>20170</v>
      </c>
      <c r="C2334" s="181" t="s">
        <v>16748</v>
      </c>
      <c r="D2334" s="181" t="s">
        <v>3475</v>
      </c>
      <c r="E2334" s="181" t="s">
        <v>1884</v>
      </c>
      <c r="F2334" s="181" t="s">
        <v>304</v>
      </c>
      <c r="G2334" s="181" t="s">
        <v>1077</v>
      </c>
      <c r="H2334" s="181" t="s">
        <v>5</v>
      </c>
      <c r="I2334" s="181" t="s">
        <v>16749</v>
      </c>
      <c r="J2334" s="181">
        <v>19170</v>
      </c>
      <c r="K2334" s="181">
        <v>9</v>
      </c>
      <c r="L2334" s="181"/>
      <c r="M2334" s="181"/>
      <c r="N2334" s="596" t="s">
        <v>286</v>
      </c>
    </row>
    <row r="2335" spans="1:14" s="158" customFormat="1" ht="18" customHeight="1" x14ac:dyDescent="0.25">
      <c r="A2335" s="181">
        <v>58087</v>
      </c>
      <c r="B2335" s="701">
        <v>20175</v>
      </c>
      <c r="C2335" s="181" t="s">
        <v>16750</v>
      </c>
      <c r="D2335" s="181" t="s">
        <v>3475</v>
      </c>
      <c r="E2335" s="181" t="s">
        <v>1884</v>
      </c>
      <c r="F2335" s="181" t="s">
        <v>304</v>
      </c>
      <c r="G2335" s="181" t="s">
        <v>1077</v>
      </c>
      <c r="H2335" s="181" t="s">
        <v>5</v>
      </c>
      <c r="I2335" s="181" t="s">
        <v>16751</v>
      </c>
      <c r="J2335" s="181">
        <v>13870</v>
      </c>
      <c r="K2335" s="181">
        <v>20</v>
      </c>
      <c r="L2335" s="181"/>
      <c r="M2335" s="181"/>
      <c r="N2335" s="596" t="s">
        <v>286</v>
      </c>
    </row>
    <row r="2336" spans="1:14" s="158" customFormat="1" ht="18" customHeight="1" x14ac:dyDescent="0.25">
      <c r="A2336" s="181">
        <v>22984</v>
      </c>
      <c r="B2336" s="701" t="s">
        <v>13287</v>
      </c>
      <c r="C2336" s="181" t="s">
        <v>13288</v>
      </c>
      <c r="D2336" s="181" t="s">
        <v>1775</v>
      </c>
      <c r="E2336" s="181" t="s">
        <v>13289</v>
      </c>
      <c r="F2336" s="181" t="s">
        <v>304</v>
      </c>
      <c r="G2336" s="181" t="s">
        <v>711</v>
      </c>
      <c r="H2336" s="181" t="s">
        <v>10</v>
      </c>
      <c r="I2336" s="181" t="s">
        <v>13290</v>
      </c>
      <c r="J2336" s="181">
        <v>29230</v>
      </c>
      <c r="K2336" s="181">
        <v>24</v>
      </c>
      <c r="L2336" s="181"/>
      <c r="M2336" s="181"/>
      <c r="N2336" s="596" t="s">
        <v>286</v>
      </c>
    </row>
    <row r="2337" spans="1:14" s="158" customFormat="1" ht="18" customHeight="1" x14ac:dyDescent="0.25">
      <c r="A2337" s="181">
        <v>13186</v>
      </c>
      <c r="B2337" s="701" t="s">
        <v>13291</v>
      </c>
      <c r="C2337" s="181" t="s">
        <v>13292</v>
      </c>
      <c r="D2337" s="181" t="s">
        <v>13293</v>
      </c>
      <c r="E2337" s="181" t="s">
        <v>2342</v>
      </c>
      <c r="F2337" s="181" t="s">
        <v>304</v>
      </c>
      <c r="G2337" s="181" t="s">
        <v>3476</v>
      </c>
      <c r="H2337" s="181" t="s">
        <v>13</v>
      </c>
      <c r="I2337" s="181" t="s">
        <v>13294</v>
      </c>
      <c r="J2337" s="181">
        <v>9560</v>
      </c>
      <c r="K2337" s="181">
        <v>236</v>
      </c>
      <c r="L2337" s="181"/>
      <c r="M2337" s="181"/>
      <c r="N2337" s="596" t="s">
        <v>286</v>
      </c>
    </row>
    <row r="2338" spans="1:14" s="158" customFormat="1" ht="18" customHeight="1" x14ac:dyDescent="0.25">
      <c r="A2338" s="181">
        <v>66540</v>
      </c>
      <c r="B2338" s="701" t="s">
        <v>3477</v>
      </c>
      <c r="C2338" s="181" t="s">
        <v>3478</v>
      </c>
      <c r="D2338" s="181" t="s">
        <v>3479</v>
      </c>
      <c r="E2338" s="181" t="s">
        <v>1884</v>
      </c>
      <c r="F2338" s="181" t="s">
        <v>304</v>
      </c>
      <c r="G2338" s="181" t="s">
        <v>3480</v>
      </c>
      <c r="H2338" s="181" t="s">
        <v>13</v>
      </c>
      <c r="I2338" s="181" t="s">
        <v>3481</v>
      </c>
      <c r="J2338" s="181">
        <v>51420</v>
      </c>
      <c r="K2338" s="181">
        <v>58</v>
      </c>
      <c r="L2338" s="181"/>
      <c r="M2338" s="181"/>
      <c r="N2338" s="596" t="s">
        <v>286</v>
      </c>
    </row>
    <row r="2339" spans="1:14" s="158" customFormat="1" ht="18" customHeight="1" x14ac:dyDescent="0.25">
      <c r="A2339" s="181">
        <v>73349</v>
      </c>
      <c r="B2339" s="701" t="s">
        <v>3482</v>
      </c>
      <c r="C2339" s="181" t="s">
        <v>301</v>
      </c>
      <c r="D2339" s="181" t="s">
        <v>3479</v>
      </c>
      <c r="E2339" s="181" t="s">
        <v>1884</v>
      </c>
      <c r="F2339" s="181" t="s">
        <v>304</v>
      </c>
      <c r="G2339" s="181" t="s">
        <v>751</v>
      </c>
      <c r="H2339" s="181" t="s">
        <v>9</v>
      </c>
      <c r="I2339" s="181" t="s">
        <v>3481</v>
      </c>
      <c r="J2339" s="181">
        <v>41730</v>
      </c>
      <c r="K2339" s="181">
        <v>54</v>
      </c>
      <c r="L2339" s="181"/>
      <c r="M2339" s="181"/>
      <c r="N2339" s="596" t="s">
        <v>286</v>
      </c>
    </row>
    <row r="2340" spans="1:14" s="158" customFormat="1" ht="18" customHeight="1" x14ac:dyDescent="0.25">
      <c r="A2340" s="181">
        <v>19703</v>
      </c>
      <c r="B2340" s="701" t="s">
        <v>14231</v>
      </c>
      <c r="C2340" s="181" t="s">
        <v>14232</v>
      </c>
      <c r="D2340" s="181" t="s">
        <v>3479</v>
      </c>
      <c r="E2340" s="181" t="s">
        <v>14233</v>
      </c>
      <c r="F2340" s="181" t="s">
        <v>304</v>
      </c>
      <c r="G2340" s="181" t="s">
        <v>711</v>
      </c>
      <c r="H2340" s="181" t="s">
        <v>10</v>
      </c>
      <c r="I2340" s="181" t="s">
        <v>14234</v>
      </c>
      <c r="J2340" s="181">
        <v>35950</v>
      </c>
      <c r="K2340" s="181">
        <v>22</v>
      </c>
      <c r="L2340" s="181"/>
      <c r="M2340" s="181"/>
      <c r="N2340" s="596" t="s">
        <v>286</v>
      </c>
    </row>
    <row r="2341" spans="1:14" s="158" customFormat="1" ht="18" customHeight="1" x14ac:dyDescent="0.25">
      <c r="A2341" s="181">
        <v>20476</v>
      </c>
      <c r="B2341" s="701" t="s">
        <v>3483</v>
      </c>
      <c r="C2341" s="181" t="s">
        <v>3484</v>
      </c>
      <c r="D2341" s="181" t="s">
        <v>3479</v>
      </c>
      <c r="E2341" s="181" t="s">
        <v>3485</v>
      </c>
      <c r="F2341" s="181" t="s">
        <v>304</v>
      </c>
      <c r="G2341" s="181" t="s">
        <v>711</v>
      </c>
      <c r="H2341" s="181" t="s">
        <v>10</v>
      </c>
      <c r="I2341" s="181" t="s">
        <v>3486</v>
      </c>
      <c r="J2341" s="181">
        <v>27460</v>
      </c>
      <c r="K2341" s="181">
        <v>18</v>
      </c>
      <c r="L2341" s="181"/>
      <c r="M2341" s="181"/>
      <c r="N2341" s="596" t="s">
        <v>286</v>
      </c>
    </row>
    <row r="2342" spans="1:14" s="158" customFormat="1" ht="18" customHeight="1" x14ac:dyDescent="0.25">
      <c r="A2342" s="181">
        <v>41026</v>
      </c>
      <c r="B2342" s="701" t="s">
        <v>15150</v>
      </c>
      <c r="C2342" s="181" t="s">
        <v>301</v>
      </c>
      <c r="D2342" s="181" t="s">
        <v>3479</v>
      </c>
      <c r="E2342" s="181" t="s">
        <v>3485</v>
      </c>
      <c r="F2342" s="181" t="s">
        <v>304</v>
      </c>
      <c r="G2342" s="181" t="s">
        <v>751</v>
      </c>
      <c r="H2342" s="181" t="s">
        <v>9</v>
      </c>
      <c r="I2342" s="181" t="s">
        <v>15151</v>
      </c>
      <c r="J2342" s="181">
        <v>32480</v>
      </c>
      <c r="K2342" s="181">
        <v>22</v>
      </c>
      <c r="L2342" s="181"/>
      <c r="M2342" s="181"/>
      <c r="N2342" s="596" t="s">
        <v>286</v>
      </c>
    </row>
    <row r="2343" spans="1:14" s="158" customFormat="1" ht="18" customHeight="1" x14ac:dyDescent="0.25">
      <c r="A2343" s="181">
        <v>22751</v>
      </c>
      <c r="B2343" s="701" t="s">
        <v>3487</v>
      </c>
      <c r="C2343" s="181" t="s">
        <v>301</v>
      </c>
      <c r="D2343" s="181" t="s">
        <v>3488</v>
      </c>
      <c r="E2343" s="181" t="s">
        <v>1895</v>
      </c>
      <c r="F2343" s="181" t="s">
        <v>304</v>
      </c>
      <c r="G2343" s="181" t="s">
        <v>751</v>
      </c>
      <c r="H2343" s="181" t="s">
        <v>9</v>
      </c>
      <c r="I2343" s="181" t="s">
        <v>3489</v>
      </c>
      <c r="J2343" s="181">
        <v>32480</v>
      </c>
      <c r="K2343" s="181">
        <v>21</v>
      </c>
      <c r="L2343" s="181"/>
      <c r="M2343" s="181"/>
      <c r="N2343" s="596" t="s">
        <v>286</v>
      </c>
    </row>
    <row r="2344" spans="1:14" s="158" customFormat="1" ht="18" customHeight="1" x14ac:dyDescent="0.25">
      <c r="A2344" s="181">
        <v>22184</v>
      </c>
      <c r="B2344" s="701" t="s">
        <v>13295</v>
      </c>
      <c r="C2344" s="181" t="s">
        <v>301</v>
      </c>
      <c r="D2344" s="181" t="s">
        <v>1793</v>
      </c>
      <c r="E2344" s="181" t="s">
        <v>1888</v>
      </c>
      <c r="F2344" s="181" t="s">
        <v>304</v>
      </c>
      <c r="G2344" s="181" t="s">
        <v>751</v>
      </c>
      <c r="H2344" s="181" t="s">
        <v>9</v>
      </c>
      <c r="I2344" s="181" t="s">
        <v>1958</v>
      </c>
      <c r="J2344" s="181">
        <v>35210</v>
      </c>
      <c r="K2344" s="181">
        <v>64</v>
      </c>
      <c r="L2344" s="181"/>
      <c r="M2344" s="181"/>
      <c r="N2344" s="596" t="s">
        <v>286</v>
      </c>
    </row>
    <row r="2345" spans="1:14" s="158" customFormat="1" ht="18" customHeight="1" x14ac:dyDescent="0.25">
      <c r="A2345" s="181">
        <v>23397</v>
      </c>
      <c r="B2345" s="701" t="s">
        <v>3490</v>
      </c>
      <c r="C2345" s="181" t="s">
        <v>301</v>
      </c>
      <c r="D2345" s="181" t="s">
        <v>1793</v>
      </c>
      <c r="E2345" s="181" t="s">
        <v>3491</v>
      </c>
      <c r="F2345" s="181" t="s">
        <v>304</v>
      </c>
      <c r="G2345" s="181" t="s">
        <v>751</v>
      </c>
      <c r="H2345" s="181" t="s">
        <v>9</v>
      </c>
      <c r="I2345" s="181" t="s">
        <v>1726</v>
      </c>
      <c r="J2345" s="181">
        <v>32480</v>
      </c>
      <c r="K2345" s="181">
        <v>8</v>
      </c>
      <c r="L2345" s="181"/>
      <c r="M2345" s="181"/>
      <c r="N2345" s="596" t="s">
        <v>286</v>
      </c>
    </row>
    <row r="2346" spans="1:14" s="158" customFormat="1" ht="18" customHeight="1" x14ac:dyDescent="0.25">
      <c r="A2346" s="181">
        <v>20163</v>
      </c>
      <c r="B2346" s="701" t="s">
        <v>3492</v>
      </c>
      <c r="C2346" s="181" t="s">
        <v>3493</v>
      </c>
      <c r="D2346" s="181" t="s">
        <v>1798</v>
      </c>
      <c r="E2346" s="181" t="s">
        <v>1888</v>
      </c>
      <c r="F2346" s="181" t="s">
        <v>304</v>
      </c>
      <c r="G2346" s="181" t="s">
        <v>3480</v>
      </c>
      <c r="H2346" s="181" t="s">
        <v>13</v>
      </c>
      <c r="I2346" s="181" t="s">
        <v>2843</v>
      </c>
      <c r="J2346" s="181">
        <v>18390</v>
      </c>
      <c r="K2346" s="181">
        <v>33</v>
      </c>
      <c r="L2346" s="181"/>
      <c r="M2346" s="181"/>
      <c r="N2346" s="596" t="s">
        <v>286</v>
      </c>
    </row>
    <row r="2347" spans="1:14" s="158" customFormat="1" ht="18" customHeight="1" x14ac:dyDescent="0.25">
      <c r="A2347" s="181">
        <v>19705</v>
      </c>
      <c r="B2347" s="701" t="s">
        <v>3494</v>
      </c>
      <c r="C2347" s="181" t="s">
        <v>3495</v>
      </c>
      <c r="D2347" s="181" t="s">
        <v>1798</v>
      </c>
      <c r="E2347" s="181" t="s">
        <v>3496</v>
      </c>
      <c r="F2347" s="181" t="s">
        <v>304</v>
      </c>
      <c r="G2347" s="181" t="s">
        <v>711</v>
      </c>
      <c r="H2347" s="181" t="s">
        <v>10</v>
      </c>
      <c r="I2347" s="181" t="s">
        <v>3497</v>
      </c>
      <c r="J2347" s="181">
        <v>20590</v>
      </c>
      <c r="K2347" s="181">
        <v>15</v>
      </c>
      <c r="L2347" s="181"/>
      <c r="M2347" s="181"/>
      <c r="N2347" s="596" t="s">
        <v>286</v>
      </c>
    </row>
    <row r="2348" spans="1:14" s="158" customFormat="1" ht="18" customHeight="1" x14ac:dyDescent="0.25">
      <c r="A2348" s="181">
        <v>9265</v>
      </c>
      <c r="B2348" s="701" t="s">
        <v>3499</v>
      </c>
      <c r="C2348" s="181" t="s">
        <v>3500</v>
      </c>
      <c r="D2348" s="181" t="s">
        <v>1798</v>
      </c>
      <c r="E2348" s="181" t="s">
        <v>3501</v>
      </c>
      <c r="F2348" s="181" t="s">
        <v>304</v>
      </c>
      <c r="G2348" s="181" t="s">
        <v>711</v>
      </c>
      <c r="H2348" s="181" t="s">
        <v>10</v>
      </c>
      <c r="I2348" s="181" t="s">
        <v>15152</v>
      </c>
      <c r="J2348" s="181">
        <v>21820</v>
      </c>
      <c r="K2348" s="181">
        <v>17</v>
      </c>
      <c r="L2348" s="181"/>
      <c r="M2348" s="181"/>
      <c r="N2348" s="596" t="s">
        <v>286</v>
      </c>
    </row>
    <row r="2349" spans="1:14" s="158" customFormat="1" ht="18" customHeight="1" x14ac:dyDescent="0.25">
      <c r="A2349" s="181">
        <v>2591</v>
      </c>
      <c r="B2349" s="701" t="s">
        <v>3502</v>
      </c>
      <c r="C2349" s="181" t="s">
        <v>301</v>
      </c>
      <c r="D2349" s="181" t="s">
        <v>1798</v>
      </c>
      <c r="E2349" s="181" t="s">
        <v>3503</v>
      </c>
      <c r="F2349" s="181" t="s">
        <v>304</v>
      </c>
      <c r="G2349" s="181" t="s">
        <v>751</v>
      </c>
      <c r="H2349" s="181" t="s">
        <v>9</v>
      </c>
      <c r="I2349" s="181" t="s">
        <v>3504</v>
      </c>
      <c r="J2349" s="181">
        <v>31410</v>
      </c>
      <c r="K2349" s="181">
        <v>14</v>
      </c>
      <c r="L2349" s="181"/>
      <c r="M2349" s="181"/>
      <c r="N2349" s="596" t="s">
        <v>286</v>
      </c>
    </row>
    <row r="2350" spans="1:14" s="158" customFormat="1" ht="18" customHeight="1" x14ac:dyDescent="0.25">
      <c r="A2350" s="181">
        <v>9263</v>
      </c>
      <c r="B2350" s="701" t="s">
        <v>14235</v>
      </c>
      <c r="C2350" s="181" t="s">
        <v>14236</v>
      </c>
      <c r="D2350" s="181" t="s">
        <v>1798</v>
      </c>
      <c r="E2350" s="181" t="s">
        <v>3503</v>
      </c>
      <c r="F2350" s="181" t="s">
        <v>304</v>
      </c>
      <c r="G2350" s="181" t="s">
        <v>711</v>
      </c>
      <c r="H2350" s="181" t="s">
        <v>10</v>
      </c>
      <c r="I2350" s="181" t="s">
        <v>3504</v>
      </c>
      <c r="J2350" s="181">
        <v>25250</v>
      </c>
      <c r="K2350" s="181">
        <v>5</v>
      </c>
      <c r="L2350" s="181"/>
      <c r="M2350" s="181"/>
      <c r="N2350" s="596" t="s">
        <v>286</v>
      </c>
    </row>
    <row r="2351" spans="1:14" s="158" customFormat="1" ht="18" customHeight="1" x14ac:dyDescent="0.25">
      <c r="A2351" s="181">
        <v>2955</v>
      </c>
      <c r="B2351" s="701" t="s">
        <v>3505</v>
      </c>
      <c r="C2351" s="181" t="s">
        <v>3506</v>
      </c>
      <c r="D2351" s="181" t="s">
        <v>1810</v>
      </c>
      <c r="E2351" s="181" t="s">
        <v>3507</v>
      </c>
      <c r="F2351" s="181" t="s">
        <v>304</v>
      </c>
      <c r="G2351" s="181" t="s">
        <v>751</v>
      </c>
      <c r="H2351" s="181" t="s">
        <v>9</v>
      </c>
      <c r="I2351" s="181" t="s">
        <v>3508</v>
      </c>
      <c r="J2351" s="181">
        <v>9970</v>
      </c>
      <c r="K2351" s="181">
        <v>6</v>
      </c>
      <c r="L2351" s="181"/>
      <c r="M2351" s="181"/>
      <c r="N2351" s="596" t="s">
        <v>286</v>
      </c>
    </row>
    <row r="2352" spans="1:14" s="158" customFormat="1" ht="18" customHeight="1" x14ac:dyDescent="0.25">
      <c r="A2352" s="181">
        <v>27753</v>
      </c>
      <c r="B2352" s="701" t="s">
        <v>3509</v>
      </c>
      <c r="C2352" s="181" t="s">
        <v>3510</v>
      </c>
      <c r="D2352" s="181" t="s">
        <v>1819</v>
      </c>
      <c r="E2352" s="181" t="s">
        <v>2225</v>
      </c>
      <c r="F2352" s="181" t="s">
        <v>304</v>
      </c>
      <c r="G2352" s="181" t="s">
        <v>1822</v>
      </c>
      <c r="H2352" s="181" t="s">
        <v>5</v>
      </c>
      <c r="I2352" s="181" t="s">
        <v>3511</v>
      </c>
      <c r="J2352" s="181">
        <v>24270</v>
      </c>
      <c r="K2352" s="181">
        <v>12</v>
      </c>
      <c r="L2352" s="181"/>
      <c r="M2352" s="181"/>
      <c r="N2352" s="596" t="s">
        <v>286</v>
      </c>
    </row>
    <row r="2353" spans="1:14" s="158" customFormat="1" ht="18" customHeight="1" x14ac:dyDescent="0.25">
      <c r="A2353" s="181">
        <v>65274</v>
      </c>
      <c r="B2353" s="701" t="s">
        <v>3512</v>
      </c>
      <c r="C2353" s="181" t="s">
        <v>3513</v>
      </c>
      <c r="D2353" s="181" t="s">
        <v>1819</v>
      </c>
      <c r="E2353" s="181" t="s">
        <v>1884</v>
      </c>
      <c r="F2353" s="181" t="s">
        <v>304</v>
      </c>
      <c r="G2353" s="181" t="s">
        <v>1822</v>
      </c>
      <c r="H2353" s="181" t="s">
        <v>5</v>
      </c>
      <c r="I2353" s="181" t="s">
        <v>1884</v>
      </c>
      <c r="J2353" s="181">
        <v>26510</v>
      </c>
      <c r="K2353" s="181">
        <v>133</v>
      </c>
      <c r="L2353" s="181"/>
      <c r="M2353" s="181"/>
      <c r="N2353" s="596" t="s">
        <v>286</v>
      </c>
    </row>
    <row r="2354" spans="1:14" s="158" customFormat="1" ht="18" customHeight="1" x14ac:dyDescent="0.25">
      <c r="A2354" s="181">
        <v>9189</v>
      </c>
      <c r="B2354" s="701" t="s">
        <v>3514</v>
      </c>
      <c r="C2354" s="181" t="s">
        <v>3515</v>
      </c>
      <c r="D2354" s="181" t="s">
        <v>1819</v>
      </c>
      <c r="E2354" s="181" t="s">
        <v>3516</v>
      </c>
      <c r="F2354" s="181" t="s">
        <v>304</v>
      </c>
      <c r="G2354" s="181" t="s">
        <v>1822</v>
      </c>
      <c r="H2354" s="181" t="s">
        <v>5</v>
      </c>
      <c r="I2354" s="181" t="s">
        <v>301</v>
      </c>
      <c r="J2354" s="181">
        <v>30270</v>
      </c>
      <c r="K2354" s="181">
        <v>19</v>
      </c>
      <c r="L2354" s="181"/>
      <c r="M2354" s="181"/>
      <c r="N2354" s="596" t="s">
        <v>286</v>
      </c>
    </row>
    <row r="2355" spans="1:14" s="158" customFormat="1" ht="18" customHeight="1" x14ac:dyDescent="0.25">
      <c r="A2355" s="181">
        <v>7616</v>
      </c>
      <c r="B2355" s="701" t="s">
        <v>3517</v>
      </c>
      <c r="C2355" s="181" t="s">
        <v>3518</v>
      </c>
      <c r="D2355" s="181" t="s">
        <v>1819</v>
      </c>
      <c r="E2355" s="181" t="s">
        <v>2230</v>
      </c>
      <c r="F2355" s="181" t="s">
        <v>304</v>
      </c>
      <c r="G2355" s="181" t="s">
        <v>1822</v>
      </c>
      <c r="H2355" s="181" t="s">
        <v>5</v>
      </c>
      <c r="I2355" s="181" t="s">
        <v>301</v>
      </c>
      <c r="J2355" s="181">
        <v>33690</v>
      </c>
      <c r="K2355" s="181">
        <v>4</v>
      </c>
      <c r="L2355" s="181"/>
      <c r="M2355" s="181"/>
      <c r="N2355" s="596" t="s">
        <v>286</v>
      </c>
    </row>
    <row r="2356" spans="1:14" s="158" customFormat="1" ht="18" customHeight="1" x14ac:dyDescent="0.25">
      <c r="A2356" s="181">
        <v>4545</v>
      </c>
      <c r="B2356" s="701" t="s">
        <v>11069</v>
      </c>
      <c r="C2356" s="181" t="s">
        <v>11070</v>
      </c>
      <c r="D2356" s="181" t="s">
        <v>1819</v>
      </c>
      <c r="E2356" s="181" t="s">
        <v>11071</v>
      </c>
      <c r="F2356" s="181" t="s">
        <v>304</v>
      </c>
      <c r="G2356" s="181" t="s">
        <v>1822</v>
      </c>
      <c r="H2356" s="181" t="s">
        <v>5</v>
      </c>
      <c r="I2356" s="181" t="s">
        <v>2111</v>
      </c>
      <c r="J2356" s="181">
        <v>31580</v>
      </c>
      <c r="K2356" s="181">
        <v>14</v>
      </c>
      <c r="L2356" s="181"/>
      <c r="M2356" s="181"/>
      <c r="N2356" s="596" t="s">
        <v>286</v>
      </c>
    </row>
    <row r="2357" spans="1:14" s="158" customFormat="1" ht="18" customHeight="1" x14ac:dyDescent="0.25">
      <c r="A2357" s="181">
        <v>24395</v>
      </c>
      <c r="B2357" s="701" t="s">
        <v>12096</v>
      </c>
      <c r="C2357" s="181" t="s">
        <v>301</v>
      </c>
      <c r="D2357" s="181" t="s">
        <v>1819</v>
      </c>
      <c r="E2357" s="181" t="s">
        <v>2536</v>
      </c>
      <c r="F2357" s="181" t="s">
        <v>304</v>
      </c>
      <c r="G2357" s="181" t="s">
        <v>1822</v>
      </c>
      <c r="H2357" s="181" t="s">
        <v>5</v>
      </c>
      <c r="I2357" s="181" t="s">
        <v>301</v>
      </c>
      <c r="J2357" s="181">
        <v>69510</v>
      </c>
      <c r="K2357" s="181">
        <v>12</v>
      </c>
      <c r="L2357" s="181"/>
      <c r="M2357" s="181"/>
      <c r="N2357" s="596" t="s">
        <v>286</v>
      </c>
    </row>
    <row r="2358" spans="1:14" s="158" customFormat="1" ht="18" customHeight="1" x14ac:dyDescent="0.25">
      <c r="A2358" s="181">
        <v>48689</v>
      </c>
      <c r="B2358" s="701" t="s">
        <v>13296</v>
      </c>
      <c r="C2358" s="181" t="s">
        <v>13297</v>
      </c>
      <c r="D2358" s="181" t="s">
        <v>1819</v>
      </c>
      <c r="E2358" s="181" t="s">
        <v>2062</v>
      </c>
      <c r="F2358" s="181" t="s">
        <v>304</v>
      </c>
      <c r="G2358" s="181" t="s">
        <v>1822</v>
      </c>
      <c r="H2358" s="181" t="s">
        <v>5</v>
      </c>
      <c r="I2358" s="181" t="s">
        <v>501</v>
      </c>
      <c r="J2358" s="181">
        <v>78400</v>
      </c>
      <c r="K2358" s="181">
        <v>21</v>
      </c>
      <c r="L2358" s="181"/>
      <c r="M2358" s="181"/>
      <c r="N2358" s="596" t="s">
        <v>286</v>
      </c>
    </row>
    <row r="2359" spans="1:14" s="158" customFormat="1" ht="18" customHeight="1" x14ac:dyDescent="0.25">
      <c r="A2359" s="181">
        <v>4544</v>
      </c>
      <c r="B2359" s="701" t="s">
        <v>12097</v>
      </c>
      <c r="C2359" s="181" t="s">
        <v>12098</v>
      </c>
      <c r="D2359" s="181" t="s">
        <v>1819</v>
      </c>
      <c r="E2359" s="181" t="s">
        <v>1913</v>
      </c>
      <c r="F2359" s="181" t="s">
        <v>304</v>
      </c>
      <c r="G2359" s="181" t="s">
        <v>1822</v>
      </c>
      <c r="H2359" s="181" t="s">
        <v>5</v>
      </c>
      <c r="I2359" s="181" t="s">
        <v>301</v>
      </c>
      <c r="J2359" s="181">
        <v>28740</v>
      </c>
      <c r="K2359" s="181">
        <v>5</v>
      </c>
      <c r="L2359" s="181"/>
      <c r="M2359" s="181"/>
      <c r="N2359" s="596" t="s">
        <v>286</v>
      </c>
    </row>
    <row r="2360" spans="1:14" s="158" customFormat="1" ht="18" customHeight="1" x14ac:dyDescent="0.25">
      <c r="A2360" s="181">
        <v>34230</v>
      </c>
      <c r="B2360" s="701" t="s">
        <v>11323</v>
      </c>
      <c r="C2360" s="181" t="s">
        <v>11324</v>
      </c>
      <c r="D2360" s="181" t="s">
        <v>1819</v>
      </c>
      <c r="E2360" s="181" t="s">
        <v>2439</v>
      </c>
      <c r="F2360" s="181" t="s">
        <v>304</v>
      </c>
      <c r="G2360" s="181" t="s">
        <v>1822</v>
      </c>
      <c r="H2360" s="181" t="s">
        <v>5</v>
      </c>
      <c r="I2360" s="181" t="s">
        <v>301</v>
      </c>
      <c r="J2360" s="181">
        <v>28740</v>
      </c>
      <c r="K2360" s="181">
        <v>8</v>
      </c>
      <c r="L2360" s="181"/>
      <c r="M2360" s="181"/>
      <c r="N2360" s="596" t="s">
        <v>286</v>
      </c>
    </row>
    <row r="2361" spans="1:14" s="158" customFormat="1" ht="18" customHeight="1" x14ac:dyDescent="0.25">
      <c r="A2361" s="181">
        <v>28123</v>
      </c>
      <c r="B2361" s="701" t="s">
        <v>14237</v>
      </c>
      <c r="C2361" s="181" t="s">
        <v>13298</v>
      </c>
      <c r="D2361" s="181" t="s">
        <v>1819</v>
      </c>
      <c r="E2361" s="181" t="s">
        <v>1902</v>
      </c>
      <c r="F2361" s="181" t="s">
        <v>304</v>
      </c>
      <c r="G2361" s="181" t="s">
        <v>1822</v>
      </c>
      <c r="H2361" s="181" t="s">
        <v>5</v>
      </c>
      <c r="I2361" s="181" t="s">
        <v>301</v>
      </c>
      <c r="J2361" s="181">
        <v>35290</v>
      </c>
      <c r="K2361" s="181">
        <v>1</v>
      </c>
      <c r="L2361" s="181"/>
      <c r="M2361" s="181"/>
      <c r="N2361" s="596" t="s">
        <v>286</v>
      </c>
    </row>
    <row r="2362" spans="1:14" s="158" customFormat="1" ht="18" customHeight="1" x14ac:dyDescent="0.25">
      <c r="A2362" s="181">
        <v>2000</v>
      </c>
      <c r="B2362" s="701" t="s">
        <v>3519</v>
      </c>
      <c r="C2362" s="181" t="s">
        <v>301</v>
      </c>
      <c r="D2362" s="181" t="s">
        <v>3520</v>
      </c>
      <c r="E2362" s="181" t="s">
        <v>1913</v>
      </c>
      <c r="F2362" s="181" t="s">
        <v>304</v>
      </c>
      <c r="G2362" s="181" t="s">
        <v>1822</v>
      </c>
      <c r="H2362" s="181" t="s">
        <v>5</v>
      </c>
      <c r="I2362" s="181" t="s">
        <v>2186</v>
      </c>
      <c r="J2362" s="181">
        <v>33770</v>
      </c>
      <c r="K2362" s="181">
        <v>4</v>
      </c>
      <c r="L2362" s="181"/>
      <c r="M2362" s="181"/>
      <c r="N2362" s="596" t="s">
        <v>286</v>
      </c>
    </row>
    <row r="2363" spans="1:14" s="158" customFormat="1" ht="18" customHeight="1" x14ac:dyDescent="0.25">
      <c r="A2363" s="181">
        <v>40289</v>
      </c>
      <c r="B2363" s="701" t="s">
        <v>3521</v>
      </c>
      <c r="C2363" s="181" t="s">
        <v>3522</v>
      </c>
      <c r="D2363" s="181" t="s">
        <v>3520</v>
      </c>
      <c r="E2363" s="181" t="s">
        <v>2079</v>
      </c>
      <c r="F2363" s="181" t="s">
        <v>304</v>
      </c>
      <c r="G2363" s="181" t="s">
        <v>1822</v>
      </c>
      <c r="H2363" s="181" t="s">
        <v>5</v>
      </c>
      <c r="I2363" s="181" t="s">
        <v>301</v>
      </c>
      <c r="J2363" s="181">
        <v>28740</v>
      </c>
      <c r="K2363" s="181">
        <v>1</v>
      </c>
      <c r="L2363" s="181"/>
      <c r="M2363" s="181"/>
      <c r="N2363" s="596" t="s">
        <v>286</v>
      </c>
    </row>
    <row r="2364" spans="1:14" s="158" customFormat="1" ht="18" customHeight="1" x14ac:dyDescent="0.25">
      <c r="A2364" s="181">
        <v>24075</v>
      </c>
      <c r="B2364" s="701" t="s">
        <v>14238</v>
      </c>
      <c r="C2364" s="181" t="s">
        <v>12099</v>
      </c>
      <c r="D2364" s="181" t="s">
        <v>3520</v>
      </c>
      <c r="E2364" s="181" t="s">
        <v>2706</v>
      </c>
      <c r="F2364" s="181" t="s">
        <v>304</v>
      </c>
      <c r="G2364" s="181" t="s">
        <v>1822</v>
      </c>
      <c r="H2364" s="181" t="s">
        <v>5</v>
      </c>
      <c r="I2364" s="181" t="s">
        <v>301</v>
      </c>
      <c r="J2364" s="181">
        <v>21760</v>
      </c>
      <c r="K2364" s="181">
        <v>19</v>
      </c>
      <c r="L2364" s="181"/>
      <c r="M2364" s="181"/>
      <c r="N2364" s="596" t="s">
        <v>286</v>
      </c>
    </row>
    <row r="2365" spans="1:14" s="158" customFormat="1" ht="18" customHeight="1" x14ac:dyDescent="0.25">
      <c r="A2365" s="181">
        <v>24074</v>
      </c>
      <c r="B2365" s="701">
        <v>51324</v>
      </c>
      <c r="C2365" s="181" t="s">
        <v>301</v>
      </c>
      <c r="D2365" s="181" t="s">
        <v>3523</v>
      </c>
      <c r="E2365" s="181" t="s">
        <v>2402</v>
      </c>
      <c r="F2365" s="181" t="s">
        <v>304</v>
      </c>
      <c r="G2365" s="181" t="s">
        <v>305</v>
      </c>
      <c r="H2365" s="181" t="s">
        <v>5</v>
      </c>
      <c r="I2365" s="181" t="s">
        <v>301</v>
      </c>
      <c r="J2365" s="181">
        <v>23460</v>
      </c>
      <c r="K2365" s="181">
        <v>5</v>
      </c>
      <c r="L2365" s="181"/>
      <c r="M2365" s="181"/>
      <c r="N2365" s="596" t="s">
        <v>286</v>
      </c>
    </row>
    <row r="2366" spans="1:14" s="158" customFormat="1" ht="18" customHeight="1" x14ac:dyDescent="0.25">
      <c r="A2366" s="181">
        <v>16504</v>
      </c>
      <c r="B2366" s="701" t="s">
        <v>3524</v>
      </c>
      <c r="C2366" s="181" t="s">
        <v>3525</v>
      </c>
      <c r="D2366" s="181" t="s">
        <v>3523</v>
      </c>
      <c r="E2366" s="181" t="s">
        <v>1895</v>
      </c>
      <c r="F2366" s="181" t="s">
        <v>304</v>
      </c>
      <c r="G2366" s="181" t="s">
        <v>1822</v>
      </c>
      <c r="H2366" s="181" t="s">
        <v>5</v>
      </c>
      <c r="I2366" s="181" t="s">
        <v>301</v>
      </c>
      <c r="J2366" s="181">
        <v>35570</v>
      </c>
      <c r="K2366" s="181">
        <v>24</v>
      </c>
      <c r="L2366" s="181"/>
      <c r="M2366" s="181"/>
      <c r="N2366" s="596" t="s">
        <v>286</v>
      </c>
    </row>
    <row r="2367" spans="1:14" s="158" customFormat="1" ht="18" customHeight="1" x14ac:dyDescent="0.25">
      <c r="A2367" s="181">
        <v>52139</v>
      </c>
      <c r="B2367" s="701">
        <v>413</v>
      </c>
      <c r="C2367" s="181" t="s">
        <v>13299</v>
      </c>
      <c r="D2367" s="181" t="s">
        <v>13300</v>
      </c>
      <c r="E2367" s="181" t="s">
        <v>11325</v>
      </c>
      <c r="F2367" s="181" t="s">
        <v>304</v>
      </c>
      <c r="G2367" s="181" t="s">
        <v>309</v>
      </c>
      <c r="H2367" s="181" t="s">
        <v>5</v>
      </c>
      <c r="I2367" s="181" t="s">
        <v>301</v>
      </c>
      <c r="J2367" s="181">
        <v>2940</v>
      </c>
      <c r="K2367" s="181">
        <v>124</v>
      </c>
      <c r="L2367" s="181"/>
      <c r="M2367" s="181"/>
      <c r="N2367" s="596" t="s">
        <v>286</v>
      </c>
    </row>
    <row r="2368" spans="1:14" s="158" customFormat="1" ht="18" customHeight="1" x14ac:dyDescent="0.25">
      <c r="A2368" s="181">
        <v>76065</v>
      </c>
      <c r="B2368" s="701" t="s">
        <v>15153</v>
      </c>
      <c r="C2368" s="181" t="s">
        <v>15154</v>
      </c>
      <c r="D2368" s="181" t="s">
        <v>1850</v>
      </c>
      <c r="E2368" s="181" t="s">
        <v>2521</v>
      </c>
      <c r="F2368" s="181" t="s">
        <v>416</v>
      </c>
      <c r="G2368" s="181" t="s">
        <v>141</v>
      </c>
      <c r="H2368" s="181" t="s">
        <v>10</v>
      </c>
      <c r="I2368" s="181" t="s">
        <v>3526</v>
      </c>
      <c r="J2368" s="181">
        <v>97720</v>
      </c>
      <c r="K2368" s="181">
        <v>4</v>
      </c>
      <c r="L2368" s="181"/>
      <c r="M2368" s="181"/>
      <c r="N2368" s="596" t="s">
        <v>286</v>
      </c>
    </row>
    <row r="2369" spans="1:14" s="158" customFormat="1" ht="18" customHeight="1" x14ac:dyDescent="0.25">
      <c r="A2369" s="181">
        <v>12251</v>
      </c>
      <c r="B2369" s="701" t="s">
        <v>3527</v>
      </c>
      <c r="C2369" s="181" t="s">
        <v>3528</v>
      </c>
      <c r="D2369" s="181" t="s">
        <v>1850</v>
      </c>
      <c r="E2369" s="181" t="s">
        <v>2055</v>
      </c>
      <c r="F2369" s="181" t="s">
        <v>416</v>
      </c>
      <c r="G2369" s="181" t="s">
        <v>141</v>
      </c>
      <c r="H2369" s="181" t="s">
        <v>10</v>
      </c>
      <c r="I2369" s="181" t="s">
        <v>2540</v>
      </c>
      <c r="J2369" s="181">
        <v>101440</v>
      </c>
      <c r="K2369" s="181">
        <v>69</v>
      </c>
      <c r="L2369" s="181"/>
      <c r="M2369" s="181"/>
      <c r="N2369" s="596" t="s">
        <v>286</v>
      </c>
    </row>
    <row r="2370" spans="1:14" s="158" customFormat="1" ht="18" customHeight="1" x14ac:dyDescent="0.25">
      <c r="A2370" s="181">
        <v>57680</v>
      </c>
      <c r="B2370" s="701" t="s">
        <v>15155</v>
      </c>
      <c r="C2370" s="181" t="s">
        <v>15156</v>
      </c>
      <c r="D2370" s="181" t="s">
        <v>1850</v>
      </c>
      <c r="E2370" s="181" t="s">
        <v>3529</v>
      </c>
      <c r="F2370" s="181" t="s">
        <v>416</v>
      </c>
      <c r="G2370" s="181" t="s">
        <v>141</v>
      </c>
      <c r="H2370" s="181" t="s">
        <v>10</v>
      </c>
      <c r="I2370" s="181" t="s">
        <v>3526</v>
      </c>
      <c r="J2370" s="181">
        <v>89480</v>
      </c>
      <c r="K2370" s="181">
        <v>58</v>
      </c>
      <c r="L2370" s="181"/>
      <c r="M2370" s="181"/>
      <c r="N2370" s="596" t="s">
        <v>286</v>
      </c>
    </row>
    <row r="2371" spans="1:14" s="158" customFormat="1" ht="18" customHeight="1" x14ac:dyDescent="0.25">
      <c r="A2371" s="181">
        <v>37680</v>
      </c>
      <c r="B2371" s="701" t="s">
        <v>15157</v>
      </c>
      <c r="C2371" s="181" t="s">
        <v>15158</v>
      </c>
      <c r="D2371" s="181" t="s">
        <v>1857</v>
      </c>
      <c r="E2371" s="181" t="s">
        <v>15159</v>
      </c>
      <c r="F2371" s="181" t="s">
        <v>1309</v>
      </c>
      <c r="G2371" s="181" t="s">
        <v>141</v>
      </c>
      <c r="H2371" s="181" t="s">
        <v>10</v>
      </c>
      <c r="I2371" s="181" t="s">
        <v>11576</v>
      </c>
      <c r="J2371" s="181">
        <v>190050</v>
      </c>
      <c r="K2371" s="181">
        <v>44</v>
      </c>
      <c r="L2371" s="181"/>
      <c r="M2371" s="181"/>
      <c r="N2371" s="596" t="s">
        <v>286</v>
      </c>
    </row>
    <row r="2372" spans="1:14" s="158" customFormat="1" ht="18" customHeight="1" x14ac:dyDescent="0.25">
      <c r="A2372" s="181">
        <v>12374</v>
      </c>
      <c r="B2372" s="701" t="s">
        <v>3530</v>
      </c>
      <c r="C2372" s="181" t="s">
        <v>301</v>
      </c>
      <c r="D2372" s="181" t="s">
        <v>1857</v>
      </c>
      <c r="E2372" s="181" t="s">
        <v>2580</v>
      </c>
      <c r="F2372" s="181" t="s">
        <v>577</v>
      </c>
      <c r="G2372" s="181" t="s">
        <v>141</v>
      </c>
      <c r="H2372" s="181" t="s">
        <v>10</v>
      </c>
      <c r="I2372" s="181" t="s">
        <v>834</v>
      </c>
      <c r="J2372" s="181">
        <v>160130</v>
      </c>
      <c r="K2372" s="181">
        <v>22</v>
      </c>
      <c r="L2372" s="181"/>
      <c r="M2372" s="181"/>
      <c r="N2372" s="596" t="s">
        <v>286</v>
      </c>
    </row>
    <row r="2373" spans="1:14" s="158" customFormat="1" ht="18" customHeight="1" x14ac:dyDescent="0.25">
      <c r="A2373" s="181">
        <v>23147</v>
      </c>
      <c r="B2373" s="701" t="s">
        <v>3531</v>
      </c>
      <c r="C2373" s="181" t="s">
        <v>301</v>
      </c>
      <c r="D2373" s="181" t="s">
        <v>1857</v>
      </c>
      <c r="E2373" s="181" t="s">
        <v>3532</v>
      </c>
      <c r="F2373" s="181" t="s">
        <v>1309</v>
      </c>
      <c r="G2373" s="181" t="s">
        <v>141</v>
      </c>
      <c r="H2373" s="181" t="s">
        <v>10</v>
      </c>
      <c r="I2373" s="181" t="s">
        <v>3526</v>
      </c>
      <c r="J2373" s="181">
        <v>184520</v>
      </c>
      <c r="K2373" s="181">
        <v>97</v>
      </c>
      <c r="L2373" s="181"/>
      <c r="M2373" s="181"/>
      <c r="N2373" s="596" t="s">
        <v>286</v>
      </c>
    </row>
    <row r="2374" spans="1:14" s="158" customFormat="1" ht="18" customHeight="1" x14ac:dyDescent="0.25">
      <c r="A2374" s="181">
        <v>1897</v>
      </c>
      <c r="B2374" s="701" t="s">
        <v>12100</v>
      </c>
      <c r="C2374" s="181" t="s">
        <v>12101</v>
      </c>
      <c r="D2374" s="181" t="s">
        <v>1857</v>
      </c>
      <c r="E2374" s="181" t="s">
        <v>1959</v>
      </c>
      <c r="F2374" s="181" t="s">
        <v>577</v>
      </c>
      <c r="G2374" s="181" t="s">
        <v>141</v>
      </c>
      <c r="H2374" s="181" t="s">
        <v>10</v>
      </c>
      <c r="I2374" s="181" t="s">
        <v>301</v>
      </c>
      <c r="J2374" s="181">
        <v>181600</v>
      </c>
      <c r="K2374" s="181">
        <v>15</v>
      </c>
      <c r="L2374" s="181"/>
      <c r="M2374" s="181"/>
      <c r="N2374" s="596" t="s">
        <v>286</v>
      </c>
    </row>
    <row r="2375" spans="1:14" s="158" customFormat="1" ht="18" customHeight="1" x14ac:dyDescent="0.25">
      <c r="A2375" s="181">
        <v>46274</v>
      </c>
      <c r="B2375" s="701" t="s">
        <v>12102</v>
      </c>
      <c r="C2375" s="181" t="s">
        <v>12103</v>
      </c>
      <c r="D2375" s="181" t="s">
        <v>1857</v>
      </c>
      <c r="E2375" s="181" t="s">
        <v>1895</v>
      </c>
      <c r="F2375" s="181" t="s">
        <v>1309</v>
      </c>
      <c r="G2375" s="181" t="s">
        <v>141</v>
      </c>
      <c r="H2375" s="181" t="s">
        <v>10</v>
      </c>
      <c r="I2375" s="181" t="s">
        <v>301</v>
      </c>
      <c r="J2375" s="181">
        <v>175200</v>
      </c>
      <c r="K2375" s="181">
        <v>21</v>
      </c>
      <c r="L2375" s="181"/>
      <c r="M2375" s="181"/>
      <c r="N2375" s="596" t="s">
        <v>286</v>
      </c>
    </row>
    <row r="2376" spans="1:14" s="158" customFormat="1" ht="18" customHeight="1" x14ac:dyDescent="0.25">
      <c r="A2376" s="181">
        <v>24335</v>
      </c>
      <c r="B2376" s="701" t="s">
        <v>15160</v>
      </c>
      <c r="C2376" s="181" t="s">
        <v>301</v>
      </c>
      <c r="D2376" s="181" t="s">
        <v>1857</v>
      </c>
      <c r="E2376" s="181" t="s">
        <v>2052</v>
      </c>
      <c r="F2376" s="181" t="s">
        <v>577</v>
      </c>
      <c r="G2376" s="181" t="s">
        <v>141</v>
      </c>
      <c r="H2376" s="181" t="s">
        <v>10</v>
      </c>
      <c r="I2376" s="181" t="s">
        <v>301</v>
      </c>
      <c r="J2376" s="181">
        <v>212610</v>
      </c>
      <c r="K2376" s="181">
        <v>1</v>
      </c>
      <c r="L2376" s="181"/>
      <c r="M2376" s="181"/>
      <c r="N2376" s="596" t="s">
        <v>286</v>
      </c>
    </row>
    <row r="2377" spans="1:14" s="158" customFormat="1" ht="18" customHeight="1" x14ac:dyDescent="0.25">
      <c r="A2377" s="181">
        <v>16960</v>
      </c>
      <c r="B2377" s="701" t="s">
        <v>15161</v>
      </c>
      <c r="C2377" s="181" t="s">
        <v>301</v>
      </c>
      <c r="D2377" s="181" t="s">
        <v>1857</v>
      </c>
      <c r="E2377" s="181" t="s">
        <v>14859</v>
      </c>
      <c r="F2377" s="181" t="s">
        <v>6371</v>
      </c>
      <c r="G2377" s="181" t="s">
        <v>141</v>
      </c>
      <c r="H2377" s="181" t="s">
        <v>10</v>
      </c>
      <c r="I2377" s="181" t="s">
        <v>301</v>
      </c>
      <c r="J2377" s="181">
        <v>247520</v>
      </c>
      <c r="K2377" s="181">
        <v>6</v>
      </c>
      <c r="L2377" s="181"/>
      <c r="M2377" s="181"/>
      <c r="N2377" s="596" t="s">
        <v>286</v>
      </c>
    </row>
    <row r="2378" spans="1:14" s="158" customFormat="1" ht="18" customHeight="1" x14ac:dyDescent="0.25">
      <c r="A2378" s="181">
        <v>20308</v>
      </c>
      <c r="B2378" s="701" t="s">
        <v>16752</v>
      </c>
      <c r="C2378" s="181" t="s">
        <v>16753</v>
      </c>
      <c r="D2378" s="181" t="s">
        <v>16754</v>
      </c>
      <c r="E2378" s="181" t="s">
        <v>16755</v>
      </c>
      <c r="F2378" s="181" t="s">
        <v>304</v>
      </c>
      <c r="G2378" s="181" t="s">
        <v>1876</v>
      </c>
      <c r="H2378" s="181" t="s">
        <v>5</v>
      </c>
      <c r="I2378" s="181" t="s">
        <v>16756</v>
      </c>
      <c r="J2378" s="181">
        <v>13840</v>
      </c>
      <c r="K2378" s="181">
        <v>10</v>
      </c>
      <c r="L2378" s="181"/>
      <c r="M2378" s="181"/>
      <c r="N2378" s="596" t="s">
        <v>286</v>
      </c>
    </row>
    <row r="2379" spans="1:14" s="158" customFormat="1" ht="18" customHeight="1" x14ac:dyDescent="0.25">
      <c r="A2379" s="181">
        <v>7951</v>
      </c>
      <c r="B2379" s="701">
        <v>39266</v>
      </c>
      <c r="C2379" s="181" t="s">
        <v>301</v>
      </c>
      <c r="D2379" s="181" t="s">
        <v>16757</v>
      </c>
      <c r="E2379" s="181" t="s">
        <v>1888</v>
      </c>
      <c r="F2379" s="181" t="s">
        <v>304</v>
      </c>
      <c r="G2379" s="181" t="s">
        <v>429</v>
      </c>
      <c r="H2379" s="181" t="s">
        <v>5</v>
      </c>
      <c r="I2379" s="181" t="s">
        <v>301</v>
      </c>
      <c r="J2379" s="181">
        <v>8070</v>
      </c>
      <c r="K2379" s="181">
        <v>24</v>
      </c>
      <c r="L2379" s="181"/>
      <c r="M2379" s="181"/>
      <c r="N2379" s="596" t="s">
        <v>286</v>
      </c>
    </row>
    <row r="2380" spans="1:14" s="158" customFormat="1" ht="18" customHeight="1" x14ac:dyDescent="0.25">
      <c r="A2380" s="181">
        <v>7952</v>
      </c>
      <c r="B2380" s="701">
        <v>39632</v>
      </c>
      <c r="C2380" s="181" t="s">
        <v>301</v>
      </c>
      <c r="D2380" s="181" t="s">
        <v>10902</v>
      </c>
      <c r="E2380" s="181" t="s">
        <v>1888</v>
      </c>
      <c r="F2380" s="181" t="s">
        <v>304</v>
      </c>
      <c r="G2380" s="181" t="s">
        <v>429</v>
      </c>
      <c r="H2380" s="181" t="s">
        <v>5</v>
      </c>
      <c r="I2380" s="181" t="s">
        <v>301</v>
      </c>
      <c r="J2380" s="181">
        <v>8070</v>
      </c>
      <c r="K2380" s="181">
        <v>1</v>
      </c>
      <c r="L2380" s="181"/>
      <c r="M2380" s="181"/>
      <c r="N2380" s="596" t="s">
        <v>286</v>
      </c>
    </row>
    <row r="2381" spans="1:14" s="158" customFormat="1" ht="18" customHeight="1" x14ac:dyDescent="0.25">
      <c r="A2381" s="181">
        <v>7953</v>
      </c>
      <c r="B2381" s="701">
        <v>39997</v>
      </c>
      <c r="C2381" s="181" t="s">
        <v>301</v>
      </c>
      <c r="D2381" s="181" t="s">
        <v>10903</v>
      </c>
      <c r="E2381" s="181" t="s">
        <v>1888</v>
      </c>
      <c r="F2381" s="181" t="s">
        <v>304</v>
      </c>
      <c r="G2381" s="181" t="s">
        <v>429</v>
      </c>
      <c r="H2381" s="181" t="s">
        <v>5</v>
      </c>
      <c r="I2381" s="181" t="s">
        <v>301</v>
      </c>
      <c r="J2381" s="181">
        <v>8070</v>
      </c>
      <c r="K2381" s="181">
        <v>11</v>
      </c>
      <c r="L2381" s="181"/>
      <c r="M2381" s="181"/>
      <c r="N2381" s="596" t="s">
        <v>286</v>
      </c>
    </row>
    <row r="2382" spans="1:14" s="158" customFormat="1" ht="18" customHeight="1" x14ac:dyDescent="0.25">
      <c r="A2382" s="181">
        <v>12252</v>
      </c>
      <c r="B2382" s="701" t="s">
        <v>3533</v>
      </c>
      <c r="C2382" s="181" t="s">
        <v>3534</v>
      </c>
      <c r="D2382" s="181" t="s">
        <v>1862</v>
      </c>
      <c r="E2382" s="181" t="s">
        <v>2055</v>
      </c>
      <c r="F2382" s="181" t="s">
        <v>416</v>
      </c>
      <c r="G2382" s="181" t="s">
        <v>141</v>
      </c>
      <c r="H2382" s="181" t="s">
        <v>10</v>
      </c>
      <c r="I2382" s="181" t="s">
        <v>2533</v>
      </c>
      <c r="J2382" s="181">
        <v>104530</v>
      </c>
      <c r="K2382" s="181">
        <v>21</v>
      </c>
      <c r="L2382" s="181"/>
      <c r="M2382" s="181"/>
      <c r="N2382" s="596" t="s">
        <v>286</v>
      </c>
    </row>
    <row r="2383" spans="1:14" s="158" customFormat="1" ht="18" customHeight="1" x14ac:dyDescent="0.25">
      <c r="A2383" s="181">
        <v>4454</v>
      </c>
      <c r="B2383" s="701" t="s">
        <v>15162</v>
      </c>
      <c r="C2383" s="181" t="s">
        <v>15163</v>
      </c>
      <c r="D2383" s="181" t="s">
        <v>1862</v>
      </c>
      <c r="E2383" s="181" t="s">
        <v>15159</v>
      </c>
      <c r="F2383" s="181" t="s">
        <v>416</v>
      </c>
      <c r="G2383" s="181" t="s">
        <v>141</v>
      </c>
      <c r="H2383" s="181" t="s">
        <v>10</v>
      </c>
      <c r="I2383" s="181" t="s">
        <v>11576</v>
      </c>
      <c r="J2383" s="181">
        <v>115150</v>
      </c>
      <c r="K2383" s="181">
        <v>29</v>
      </c>
      <c r="L2383" s="181"/>
      <c r="M2383" s="181"/>
      <c r="N2383" s="596" t="s">
        <v>286</v>
      </c>
    </row>
    <row r="2384" spans="1:14" s="158" customFormat="1" ht="18" customHeight="1" x14ac:dyDescent="0.25">
      <c r="A2384" s="181">
        <v>55608</v>
      </c>
      <c r="B2384" s="701" t="s">
        <v>15164</v>
      </c>
      <c r="C2384" s="181" t="s">
        <v>15165</v>
      </c>
      <c r="D2384" s="181" t="s">
        <v>1862</v>
      </c>
      <c r="E2384" s="181" t="s">
        <v>3529</v>
      </c>
      <c r="F2384" s="181" t="s">
        <v>416</v>
      </c>
      <c r="G2384" s="181" t="s">
        <v>141</v>
      </c>
      <c r="H2384" s="181" t="s">
        <v>10</v>
      </c>
      <c r="I2384" s="181" t="s">
        <v>3526</v>
      </c>
      <c r="J2384" s="181">
        <v>100810</v>
      </c>
      <c r="K2384" s="181">
        <v>98</v>
      </c>
      <c r="L2384" s="181"/>
      <c r="M2384" s="181"/>
      <c r="N2384" s="596" t="s">
        <v>286</v>
      </c>
    </row>
    <row r="2385" spans="1:14" s="158" customFormat="1" ht="18" customHeight="1" x14ac:dyDescent="0.25">
      <c r="A2385" s="181">
        <v>85649</v>
      </c>
      <c r="B2385" s="701" t="s">
        <v>3535</v>
      </c>
      <c r="C2385" s="181" t="s">
        <v>3536</v>
      </c>
      <c r="D2385" s="181" t="s">
        <v>1862</v>
      </c>
      <c r="E2385" s="181" t="s">
        <v>2311</v>
      </c>
      <c r="F2385" s="181" t="s">
        <v>416</v>
      </c>
      <c r="G2385" s="181" t="s">
        <v>141</v>
      </c>
      <c r="H2385" s="181" t="s">
        <v>10</v>
      </c>
      <c r="I2385" s="181" t="s">
        <v>301</v>
      </c>
      <c r="J2385" s="181">
        <v>55570</v>
      </c>
      <c r="K2385" s="181">
        <v>2</v>
      </c>
      <c r="L2385" s="181"/>
      <c r="M2385" s="181"/>
      <c r="N2385" s="596" t="s">
        <v>286</v>
      </c>
    </row>
    <row r="2386" spans="1:14" s="158" customFormat="1" ht="18" customHeight="1" x14ac:dyDescent="0.25">
      <c r="A2386" s="181">
        <v>9920</v>
      </c>
      <c r="B2386" s="701" t="s">
        <v>15166</v>
      </c>
      <c r="C2386" s="181" t="s">
        <v>301</v>
      </c>
      <c r="D2386" s="181" t="s">
        <v>1864</v>
      </c>
      <c r="E2386" s="181" t="s">
        <v>2527</v>
      </c>
      <c r="F2386" s="181" t="s">
        <v>577</v>
      </c>
      <c r="G2386" s="181" t="s">
        <v>141</v>
      </c>
      <c r="H2386" s="181" t="s">
        <v>10</v>
      </c>
      <c r="I2386" s="181" t="s">
        <v>301</v>
      </c>
      <c r="J2386" s="181">
        <v>230420</v>
      </c>
      <c r="K2386" s="181">
        <v>39</v>
      </c>
      <c r="L2386" s="181"/>
      <c r="M2386" s="181"/>
      <c r="N2386" s="596" t="s">
        <v>286</v>
      </c>
    </row>
    <row r="2387" spans="1:14" s="158" customFormat="1" ht="18" customHeight="1" x14ac:dyDescent="0.25">
      <c r="A2387" s="181">
        <v>1898</v>
      </c>
      <c r="B2387" s="701" t="s">
        <v>3537</v>
      </c>
      <c r="C2387" s="181" t="s">
        <v>3538</v>
      </c>
      <c r="D2387" s="181" t="s">
        <v>1864</v>
      </c>
      <c r="E2387" s="181" t="s">
        <v>1959</v>
      </c>
      <c r="F2387" s="181" t="s">
        <v>577</v>
      </c>
      <c r="G2387" s="181" t="s">
        <v>141</v>
      </c>
      <c r="H2387" s="181" t="s">
        <v>10</v>
      </c>
      <c r="I2387" s="181" t="s">
        <v>301</v>
      </c>
      <c r="J2387" s="181">
        <v>215060</v>
      </c>
      <c r="K2387" s="181">
        <v>10</v>
      </c>
      <c r="L2387" s="181"/>
      <c r="M2387" s="181"/>
      <c r="N2387" s="596" t="s">
        <v>286</v>
      </c>
    </row>
    <row r="2388" spans="1:14" s="158" customFormat="1" ht="18" customHeight="1" x14ac:dyDescent="0.25">
      <c r="A2388" s="181">
        <v>46275</v>
      </c>
      <c r="B2388" s="701" t="s">
        <v>15167</v>
      </c>
      <c r="C2388" s="181" t="s">
        <v>15168</v>
      </c>
      <c r="D2388" s="181" t="s">
        <v>1864</v>
      </c>
      <c r="E2388" s="181" t="s">
        <v>1895</v>
      </c>
      <c r="F2388" s="181" t="s">
        <v>1309</v>
      </c>
      <c r="G2388" s="181" t="s">
        <v>141</v>
      </c>
      <c r="H2388" s="181" t="s">
        <v>10</v>
      </c>
      <c r="I2388" s="181" t="s">
        <v>301</v>
      </c>
      <c r="J2388" s="181">
        <v>153600</v>
      </c>
      <c r="K2388" s="181">
        <v>16</v>
      </c>
      <c r="L2388" s="181"/>
      <c r="M2388" s="181"/>
      <c r="N2388" s="596" t="s">
        <v>286</v>
      </c>
    </row>
    <row r="2389" spans="1:14" s="158" customFormat="1" ht="18" customHeight="1" x14ac:dyDescent="0.25">
      <c r="A2389" s="181">
        <v>24336</v>
      </c>
      <c r="B2389" s="701" t="s">
        <v>3539</v>
      </c>
      <c r="C2389" s="181" t="s">
        <v>301</v>
      </c>
      <c r="D2389" s="181" t="s">
        <v>1864</v>
      </c>
      <c r="E2389" s="181" t="s">
        <v>2052</v>
      </c>
      <c r="F2389" s="181" t="s">
        <v>577</v>
      </c>
      <c r="G2389" s="181" t="s">
        <v>141</v>
      </c>
      <c r="H2389" s="181" t="s">
        <v>10</v>
      </c>
      <c r="I2389" s="181" t="s">
        <v>301</v>
      </c>
      <c r="J2389" s="181">
        <v>196870</v>
      </c>
      <c r="K2389" s="181">
        <v>15</v>
      </c>
      <c r="L2389" s="181"/>
      <c r="M2389" s="181"/>
      <c r="N2389" s="596" t="s">
        <v>286</v>
      </c>
    </row>
    <row r="2390" spans="1:14" s="158" customFormat="1" ht="18" customHeight="1" x14ac:dyDescent="0.25">
      <c r="A2390" s="181">
        <v>19864</v>
      </c>
      <c r="B2390" s="701" t="s">
        <v>15169</v>
      </c>
      <c r="C2390" s="181" t="s">
        <v>301</v>
      </c>
      <c r="D2390" s="181" t="s">
        <v>1864</v>
      </c>
      <c r="E2390" s="181" t="s">
        <v>14859</v>
      </c>
      <c r="F2390" s="181" t="s">
        <v>304</v>
      </c>
      <c r="G2390" s="181" t="s">
        <v>141</v>
      </c>
      <c r="H2390" s="181" t="s">
        <v>10</v>
      </c>
      <c r="I2390" s="181" t="s">
        <v>301</v>
      </c>
      <c r="J2390" s="181">
        <v>258880</v>
      </c>
      <c r="K2390" s="181">
        <v>6</v>
      </c>
      <c r="L2390" s="181"/>
      <c r="M2390" s="181"/>
      <c r="N2390" s="596" t="s">
        <v>286</v>
      </c>
    </row>
    <row r="2391" spans="1:14" s="158" customFormat="1" ht="18" customHeight="1" x14ac:dyDescent="0.25">
      <c r="A2391" s="181">
        <v>19815</v>
      </c>
      <c r="B2391" s="701" t="s">
        <v>13302</v>
      </c>
      <c r="C2391" s="181" t="s">
        <v>13303</v>
      </c>
      <c r="D2391" s="181" t="s">
        <v>3540</v>
      </c>
      <c r="E2391" s="181" t="s">
        <v>2649</v>
      </c>
      <c r="F2391" s="181" t="s">
        <v>304</v>
      </c>
      <c r="G2391" s="181" t="s">
        <v>309</v>
      </c>
      <c r="H2391" s="181" t="s">
        <v>5</v>
      </c>
      <c r="I2391" s="181" t="s">
        <v>13301</v>
      </c>
      <c r="J2391" s="181">
        <v>4650</v>
      </c>
      <c r="K2391" s="181">
        <v>18</v>
      </c>
      <c r="L2391" s="181"/>
      <c r="M2391" s="181"/>
      <c r="N2391" s="596" t="s">
        <v>286</v>
      </c>
    </row>
    <row r="2392" spans="1:14" s="158" customFormat="1" ht="18" customHeight="1" x14ac:dyDescent="0.25">
      <c r="A2392" s="181">
        <v>15499</v>
      </c>
      <c r="B2392" s="701" t="s">
        <v>13304</v>
      </c>
      <c r="C2392" s="181" t="s">
        <v>301</v>
      </c>
      <c r="D2392" s="181" t="s">
        <v>3540</v>
      </c>
      <c r="E2392" s="181" t="s">
        <v>2649</v>
      </c>
      <c r="F2392" s="181" t="s">
        <v>304</v>
      </c>
      <c r="G2392" s="181" t="s">
        <v>704</v>
      </c>
      <c r="H2392" s="181" t="s">
        <v>7</v>
      </c>
      <c r="I2392" s="181" t="s">
        <v>13305</v>
      </c>
      <c r="J2392" s="181">
        <v>5340</v>
      </c>
      <c r="K2392" s="181">
        <v>545</v>
      </c>
      <c r="L2392" s="181"/>
      <c r="M2392" s="181"/>
      <c r="N2392" s="596" t="s">
        <v>286</v>
      </c>
    </row>
    <row r="2393" spans="1:14" s="158" customFormat="1" ht="18" customHeight="1" x14ac:dyDescent="0.25">
      <c r="A2393" s="181">
        <v>15604</v>
      </c>
      <c r="B2393" s="701" t="s">
        <v>13308</v>
      </c>
      <c r="C2393" s="181" t="s">
        <v>301</v>
      </c>
      <c r="D2393" s="181" t="s">
        <v>13306</v>
      </c>
      <c r="E2393" s="181" t="s">
        <v>13307</v>
      </c>
      <c r="F2393" s="181" t="s">
        <v>304</v>
      </c>
      <c r="G2393" s="181" t="s">
        <v>704</v>
      </c>
      <c r="H2393" s="181" t="s">
        <v>7</v>
      </c>
      <c r="I2393" s="181" t="s">
        <v>13309</v>
      </c>
      <c r="J2393" s="181">
        <v>13810</v>
      </c>
      <c r="K2393" s="181">
        <v>178</v>
      </c>
      <c r="L2393" s="181"/>
      <c r="M2393" s="181"/>
      <c r="N2393" s="596" t="s">
        <v>286</v>
      </c>
    </row>
    <row r="2394" spans="1:14" s="158" customFormat="1" ht="18" customHeight="1" x14ac:dyDescent="0.25">
      <c r="A2394" s="181">
        <v>15605</v>
      </c>
      <c r="B2394" s="701" t="s">
        <v>13311</v>
      </c>
      <c r="C2394" s="181" t="s">
        <v>301</v>
      </c>
      <c r="D2394" s="181" t="s">
        <v>13310</v>
      </c>
      <c r="E2394" s="181" t="s">
        <v>13307</v>
      </c>
      <c r="F2394" s="181" t="s">
        <v>304</v>
      </c>
      <c r="G2394" s="181" t="s">
        <v>704</v>
      </c>
      <c r="H2394" s="181" t="s">
        <v>7</v>
      </c>
      <c r="I2394" s="181" t="s">
        <v>13312</v>
      </c>
      <c r="J2394" s="181">
        <v>5340</v>
      </c>
      <c r="K2394" s="181">
        <v>564</v>
      </c>
      <c r="L2394" s="181"/>
      <c r="M2394" s="181"/>
      <c r="N2394" s="596" t="s">
        <v>286</v>
      </c>
    </row>
    <row r="2395" spans="1:14" s="158" customFormat="1" ht="18" customHeight="1" x14ac:dyDescent="0.25">
      <c r="A2395" s="181">
        <v>4893</v>
      </c>
      <c r="B2395" s="701">
        <v>4893</v>
      </c>
      <c r="C2395" s="181" t="s">
        <v>301</v>
      </c>
      <c r="D2395" s="181" t="s">
        <v>1872</v>
      </c>
      <c r="E2395" s="181" t="s">
        <v>2225</v>
      </c>
      <c r="F2395" s="181" t="s">
        <v>304</v>
      </c>
      <c r="G2395" s="181" t="s">
        <v>1873</v>
      </c>
      <c r="H2395" s="181" t="s">
        <v>5</v>
      </c>
      <c r="I2395" s="181" t="s">
        <v>2349</v>
      </c>
      <c r="J2395" s="181">
        <v>18330</v>
      </c>
      <c r="K2395" s="181">
        <v>4</v>
      </c>
      <c r="L2395" s="181"/>
      <c r="M2395" s="181"/>
      <c r="N2395" s="596" t="s">
        <v>286</v>
      </c>
    </row>
    <row r="2396" spans="1:14" s="158" customFormat="1" ht="18" customHeight="1" x14ac:dyDescent="0.25">
      <c r="A2396" s="181">
        <v>73106</v>
      </c>
      <c r="B2396" s="701" t="s">
        <v>18153</v>
      </c>
      <c r="C2396" s="181" t="s">
        <v>301</v>
      </c>
      <c r="D2396" s="181" t="s">
        <v>1872</v>
      </c>
      <c r="E2396" s="181" t="s">
        <v>1884</v>
      </c>
      <c r="F2396" s="181" t="s">
        <v>304</v>
      </c>
      <c r="G2396" s="181" t="s">
        <v>564</v>
      </c>
      <c r="H2396" s="181" t="s">
        <v>5</v>
      </c>
      <c r="I2396" s="181" t="s">
        <v>2644</v>
      </c>
      <c r="J2396" s="181">
        <v>18590</v>
      </c>
      <c r="K2396" s="181">
        <v>37</v>
      </c>
      <c r="L2396" s="181"/>
      <c r="M2396" s="181"/>
      <c r="N2396" s="596" t="s">
        <v>286</v>
      </c>
    </row>
    <row r="2397" spans="1:14" s="158" customFormat="1" ht="18" customHeight="1" x14ac:dyDescent="0.25">
      <c r="A2397" s="181">
        <v>46680</v>
      </c>
      <c r="B2397" s="701" t="s">
        <v>18154</v>
      </c>
      <c r="C2397" s="181" t="s">
        <v>301</v>
      </c>
      <c r="D2397" s="181" t="s">
        <v>1875</v>
      </c>
      <c r="E2397" s="181" t="s">
        <v>18155</v>
      </c>
      <c r="F2397" s="181" t="s">
        <v>577</v>
      </c>
      <c r="G2397" s="181" t="s">
        <v>1876</v>
      </c>
      <c r="H2397" s="181" t="s">
        <v>5</v>
      </c>
      <c r="I2397" s="181" t="s">
        <v>18156</v>
      </c>
      <c r="J2397" s="181">
        <v>57770</v>
      </c>
      <c r="K2397" s="181">
        <v>6</v>
      </c>
      <c r="L2397" s="181"/>
      <c r="M2397" s="181"/>
      <c r="N2397" s="596" t="s">
        <v>286</v>
      </c>
    </row>
    <row r="2398" spans="1:14" s="158" customFormat="1" ht="18" customHeight="1" x14ac:dyDescent="0.25">
      <c r="A2398" s="181">
        <v>28732</v>
      </c>
      <c r="B2398" s="701" t="s">
        <v>11211</v>
      </c>
      <c r="C2398" s="181" t="s">
        <v>301</v>
      </c>
      <c r="D2398" s="181" t="s">
        <v>1875</v>
      </c>
      <c r="E2398" s="181" t="s">
        <v>11212</v>
      </c>
      <c r="F2398" s="181" t="s">
        <v>577</v>
      </c>
      <c r="G2398" s="181" t="s">
        <v>1876</v>
      </c>
      <c r="H2398" s="181" t="s">
        <v>5</v>
      </c>
      <c r="I2398" s="181" t="s">
        <v>11213</v>
      </c>
      <c r="J2398" s="181">
        <v>61750</v>
      </c>
      <c r="K2398" s="181">
        <v>9</v>
      </c>
      <c r="L2398" s="181"/>
      <c r="M2398" s="181"/>
      <c r="N2398" s="596" t="s">
        <v>286</v>
      </c>
    </row>
    <row r="2399" spans="1:14" s="158" customFormat="1" ht="18" customHeight="1" x14ac:dyDescent="0.25">
      <c r="A2399" s="181">
        <v>23552</v>
      </c>
      <c r="B2399" s="701" t="s">
        <v>11214</v>
      </c>
      <c r="C2399" s="181" t="s">
        <v>11215</v>
      </c>
      <c r="D2399" s="181" t="s">
        <v>1875</v>
      </c>
      <c r="E2399" s="181" t="s">
        <v>11216</v>
      </c>
      <c r="F2399" s="181" t="s">
        <v>577</v>
      </c>
      <c r="G2399" s="181" t="s">
        <v>1876</v>
      </c>
      <c r="H2399" s="181" t="s">
        <v>5</v>
      </c>
      <c r="I2399" s="181" t="s">
        <v>11217</v>
      </c>
      <c r="J2399" s="181">
        <v>62290</v>
      </c>
      <c r="K2399" s="181">
        <v>1</v>
      </c>
      <c r="L2399" s="181"/>
      <c r="M2399" s="181"/>
      <c r="N2399" s="596" t="s">
        <v>286</v>
      </c>
    </row>
    <row r="2400" spans="1:14" s="158" customFormat="1" ht="18" customHeight="1" x14ac:dyDescent="0.25">
      <c r="A2400" s="181">
        <v>29949</v>
      </c>
      <c r="B2400" s="701" t="s">
        <v>3543</v>
      </c>
      <c r="C2400" s="181" t="s">
        <v>301</v>
      </c>
      <c r="D2400" s="181" t="s">
        <v>1875</v>
      </c>
      <c r="E2400" s="181" t="s">
        <v>3542</v>
      </c>
      <c r="F2400" s="181" t="s">
        <v>577</v>
      </c>
      <c r="G2400" s="181" t="s">
        <v>1876</v>
      </c>
      <c r="H2400" s="181" t="s">
        <v>5</v>
      </c>
      <c r="I2400" s="181" t="s">
        <v>3544</v>
      </c>
      <c r="J2400" s="181">
        <v>150590</v>
      </c>
      <c r="K2400" s="181">
        <v>5</v>
      </c>
      <c r="L2400" s="181"/>
      <c r="M2400" s="181"/>
      <c r="N2400" s="596" t="s">
        <v>286</v>
      </c>
    </row>
    <row r="2401" spans="1:14" s="158" customFormat="1" ht="18" customHeight="1" x14ac:dyDescent="0.25">
      <c r="A2401" s="181">
        <v>26972</v>
      </c>
      <c r="B2401" s="701" t="s">
        <v>18157</v>
      </c>
      <c r="C2401" s="181" t="s">
        <v>18158</v>
      </c>
      <c r="D2401" s="181" t="s">
        <v>1875</v>
      </c>
      <c r="E2401" s="181" t="s">
        <v>3542</v>
      </c>
      <c r="F2401" s="181" t="s">
        <v>577</v>
      </c>
      <c r="G2401" s="181" t="s">
        <v>1876</v>
      </c>
      <c r="H2401" s="181" t="s">
        <v>5</v>
      </c>
      <c r="I2401" s="181" t="s">
        <v>18159</v>
      </c>
      <c r="J2401" s="181">
        <v>138830</v>
      </c>
      <c r="K2401" s="181">
        <v>3</v>
      </c>
      <c r="L2401" s="181"/>
      <c r="M2401" s="181"/>
      <c r="N2401" s="596" t="s">
        <v>286</v>
      </c>
    </row>
    <row r="2402" spans="1:14" s="158" customFormat="1" ht="18" customHeight="1" x14ac:dyDescent="0.25">
      <c r="A2402" s="181">
        <v>25536</v>
      </c>
      <c r="B2402" s="701" t="s">
        <v>18160</v>
      </c>
      <c r="C2402" s="181" t="s">
        <v>301</v>
      </c>
      <c r="D2402" s="181" t="s">
        <v>1875</v>
      </c>
      <c r="E2402" s="181" t="s">
        <v>18161</v>
      </c>
      <c r="F2402" s="181" t="s">
        <v>577</v>
      </c>
      <c r="G2402" s="181" t="s">
        <v>1876</v>
      </c>
      <c r="H2402" s="181" t="s">
        <v>5</v>
      </c>
      <c r="I2402" s="181" t="s">
        <v>1134</v>
      </c>
      <c r="J2402" s="181">
        <v>88640</v>
      </c>
      <c r="K2402" s="181">
        <v>4</v>
      </c>
      <c r="L2402" s="181"/>
      <c r="M2402" s="181"/>
      <c r="N2402" s="596" t="s">
        <v>286</v>
      </c>
    </row>
    <row r="2403" spans="1:14" s="158" customFormat="1" ht="18" customHeight="1" x14ac:dyDescent="0.25">
      <c r="A2403" s="181">
        <v>23653</v>
      </c>
      <c r="B2403" s="701" t="s">
        <v>13313</v>
      </c>
      <c r="C2403" s="181" t="s">
        <v>301</v>
      </c>
      <c r="D2403" s="181" t="s">
        <v>1875</v>
      </c>
      <c r="E2403" s="181" t="s">
        <v>1902</v>
      </c>
      <c r="F2403" s="181" t="s">
        <v>577</v>
      </c>
      <c r="G2403" s="181" t="s">
        <v>1876</v>
      </c>
      <c r="H2403" s="181" t="s">
        <v>5</v>
      </c>
      <c r="I2403" s="181" t="s">
        <v>13314</v>
      </c>
      <c r="J2403" s="181">
        <v>71210</v>
      </c>
      <c r="K2403" s="181">
        <v>4</v>
      </c>
      <c r="L2403" s="181"/>
      <c r="M2403" s="181"/>
      <c r="N2403" s="596" t="s">
        <v>286</v>
      </c>
    </row>
    <row r="2404" spans="1:14" s="158" customFormat="1" ht="18" customHeight="1" x14ac:dyDescent="0.25">
      <c r="A2404" s="181" t="s">
        <v>3545</v>
      </c>
      <c r="B2404" s="701" t="s">
        <v>301</v>
      </c>
      <c r="C2404" s="181" t="s">
        <v>301</v>
      </c>
      <c r="D2404" s="181" t="s">
        <v>301</v>
      </c>
      <c r="E2404" s="181" t="s">
        <v>301</v>
      </c>
      <c r="F2404" s="181" t="s">
        <v>301</v>
      </c>
      <c r="G2404" s="181" t="s">
        <v>301</v>
      </c>
      <c r="H2404" s="181" t="s">
        <v>301</v>
      </c>
      <c r="I2404" s="181" t="s">
        <v>301</v>
      </c>
      <c r="J2404" s="181" t="s">
        <v>301</v>
      </c>
      <c r="K2404" s="181" t="s">
        <v>301</v>
      </c>
      <c r="L2404" s="181"/>
      <c r="M2404" s="181"/>
      <c r="N2404" s="596" t="s">
        <v>286</v>
      </c>
    </row>
    <row r="2405" spans="1:14" s="158" customFormat="1" ht="18" customHeight="1" x14ac:dyDescent="0.25">
      <c r="A2405" s="181">
        <v>18726</v>
      </c>
      <c r="B2405" s="701">
        <v>13000</v>
      </c>
      <c r="C2405" s="181" t="s">
        <v>301</v>
      </c>
      <c r="D2405" s="181" t="s">
        <v>1882</v>
      </c>
      <c r="E2405" s="181" t="s">
        <v>3546</v>
      </c>
      <c r="F2405" s="181" t="s">
        <v>304</v>
      </c>
      <c r="G2405" s="181" t="s">
        <v>305</v>
      </c>
      <c r="H2405" s="181" t="s">
        <v>5</v>
      </c>
      <c r="I2405" s="181" t="s">
        <v>301</v>
      </c>
      <c r="J2405" s="181">
        <v>5970</v>
      </c>
      <c r="K2405" s="181">
        <v>31</v>
      </c>
      <c r="L2405" s="181"/>
      <c r="M2405" s="181"/>
      <c r="N2405" s="596" t="s">
        <v>286</v>
      </c>
    </row>
    <row r="2406" spans="1:14" s="158" customFormat="1" ht="18" customHeight="1" x14ac:dyDescent="0.25">
      <c r="A2406" s="181">
        <v>15641</v>
      </c>
      <c r="B2406" s="701">
        <v>13122</v>
      </c>
      <c r="C2406" s="181" t="s">
        <v>301</v>
      </c>
      <c r="D2406" s="181" t="s">
        <v>1882</v>
      </c>
      <c r="E2406" s="181" t="s">
        <v>3547</v>
      </c>
      <c r="F2406" s="181" t="s">
        <v>304</v>
      </c>
      <c r="G2406" s="181" t="s">
        <v>305</v>
      </c>
      <c r="H2406" s="181" t="s">
        <v>5</v>
      </c>
      <c r="I2406" s="181" t="s">
        <v>301</v>
      </c>
      <c r="J2406" s="181">
        <v>5650</v>
      </c>
      <c r="K2406" s="181">
        <v>50</v>
      </c>
      <c r="L2406" s="181"/>
      <c r="M2406" s="181"/>
      <c r="N2406" s="596" t="s">
        <v>286</v>
      </c>
    </row>
    <row r="2407" spans="1:14" s="158" customFormat="1" ht="18" customHeight="1" x14ac:dyDescent="0.25">
      <c r="A2407" s="181">
        <v>3830</v>
      </c>
      <c r="B2407" s="701">
        <v>13978</v>
      </c>
      <c r="C2407" s="181" t="s">
        <v>301</v>
      </c>
      <c r="D2407" s="181" t="s">
        <v>1882</v>
      </c>
      <c r="E2407" s="181" t="s">
        <v>3548</v>
      </c>
      <c r="F2407" s="181" t="s">
        <v>304</v>
      </c>
      <c r="G2407" s="181" t="s">
        <v>305</v>
      </c>
      <c r="H2407" s="181" t="s">
        <v>5</v>
      </c>
      <c r="I2407" s="181" t="s">
        <v>301</v>
      </c>
      <c r="J2407" s="181">
        <v>5780</v>
      </c>
      <c r="K2407" s="181">
        <v>62</v>
      </c>
      <c r="L2407" s="181"/>
      <c r="M2407" s="181"/>
      <c r="N2407" s="596" t="s">
        <v>286</v>
      </c>
    </row>
    <row r="2408" spans="1:14" s="158" customFormat="1" ht="18" customHeight="1" x14ac:dyDescent="0.25">
      <c r="A2408" s="181">
        <v>15224</v>
      </c>
      <c r="B2408" s="701">
        <v>13976</v>
      </c>
      <c r="C2408" s="181" t="s">
        <v>301</v>
      </c>
      <c r="D2408" s="181" t="s">
        <v>3550</v>
      </c>
      <c r="E2408" s="181" t="s">
        <v>3551</v>
      </c>
      <c r="F2408" s="181" t="s">
        <v>304</v>
      </c>
      <c r="G2408" s="181" t="s">
        <v>305</v>
      </c>
      <c r="H2408" s="181" t="s">
        <v>5</v>
      </c>
      <c r="I2408" s="181" t="s">
        <v>301</v>
      </c>
      <c r="J2408" s="181">
        <v>8530</v>
      </c>
      <c r="K2408" s="181">
        <v>2</v>
      </c>
      <c r="L2408" s="181"/>
      <c r="M2408" s="181"/>
      <c r="N2408" s="596" t="s">
        <v>286</v>
      </c>
    </row>
    <row r="2409" spans="1:14" s="158" customFormat="1" ht="18" customHeight="1" x14ac:dyDescent="0.25">
      <c r="A2409" s="181">
        <v>7615</v>
      </c>
      <c r="B2409" s="701">
        <v>13979</v>
      </c>
      <c r="C2409" s="181" t="s">
        <v>301</v>
      </c>
      <c r="D2409" s="181" t="s">
        <v>3550</v>
      </c>
      <c r="E2409" s="181" t="s">
        <v>3552</v>
      </c>
      <c r="F2409" s="181" t="s">
        <v>577</v>
      </c>
      <c r="G2409" s="181" t="s">
        <v>305</v>
      </c>
      <c r="H2409" s="181" t="s">
        <v>5</v>
      </c>
      <c r="I2409" s="181" t="s">
        <v>1345</v>
      </c>
      <c r="J2409" s="181">
        <v>26020</v>
      </c>
      <c r="K2409" s="181">
        <v>29</v>
      </c>
      <c r="L2409" s="181"/>
      <c r="M2409" s="181"/>
      <c r="N2409" s="596" t="s">
        <v>286</v>
      </c>
    </row>
    <row r="2410" spans="1:14" s="158" customFormat="1" ht="18" customHeight="1" x14ac:dyDescent="0.25">
      <c r="A2410" s="181">
        <v>4799</v>
      </c>
      <c r="B2410" s="701">
        <v>13120</v>
      </c>
      <c r="C2410" s="181" t="s">
        <v>301</v>
      </c>
      <c r="D2410" s="181" t="s">
        <v>3555</v>
      </c>
      <c r="E2410" s="181" t="s">
        <v>3508</v>
      </c>
      <c r="F2410" s="181" t="s">
        <v>304</v>
      </c>
      <c r="G2410" s="181" t="s">
        <v>305</v>
      </c>
      <c r="H2410" s="181" t="s">
        <v>5</v>
      </c>
      <c r="I2410" s="181" t="s">
        <v>301</v>
      </c>
      <c r="J2410" s="181">
        <v>8320</v>
      </c>
      <c r="K2410" s="181">
        <v>18</v>
      </c>
      <c r="L2410" s="181"/>
      <c r="M2410" s="181"/>
      <c r="N2410" s="596" t="s">
        <v>286</v>
      </c>
    </row>
    <row r="2411" spans="1:14" s="158" customFormat="1" ht="18" customHeight="1" x14ac:dyDescent="0.25">
      <c r="A2411" s="181">
        <v>4800</v>
      </c>
      <c r="B2411" s="701">
        <v>13035</v>
      </c>
      <c r="C2411" s="181" t="s">
        <v>301</v>
      </c>
      <c r="D2411" s="181" t="s">
        <v>11326</v>
      </c>
      <c r="E2411" s="181" t="s">
        <v>3508</v>
      </c>
      <c r="F2411" s="181" t="s">
        <v>304</v>
      </c>
      <c r="G2411" s="181" t="s">
        <v>305</v>
      </c>
      <c r="H2411" s="181" t="s">
        <v>5</v>
      </c>
      <c r="I2411" s="181" t="s">
        <v>301</v>
      </c>
      <c r="J2411" s="181">
        <v>5970</v>
      </c>
      <c r="K2411" s="181">
        <v>15</v>
      </c>
      <c r="L2411" s="181"/>
      <c r="M2411" s="181"/>
      <c r="N2411" s="596" t="s">
        <v>286</v>
      </c>
    </row>
    <row r="2412" spans="1:14" s="158" customFormat="1" ht="18" customHeight="1" x14ac:dyDescent="0.25">
      <c r="A2412" s="181">
        <v>3699</v>
      </c>
      <c r="B2412" s="701" t="s">
        <v>13315</v>
      </c>
      <c r="C2412" s="181" t="s">
        <v>301</v>
      </c>
      <c r="D2412" s="181" t="s">
        <v>3557</v>
      </c>
      <c r="E2412" s="181" t="s">
        <v>3549</v>
      </c>
      <c r="F2412" s="181" t="s">
        <v>304</v>
      </c>
      <c r="G2412" s="181" t="s">
        <v>3558</v>
      </c>
      <c r="H2412" s="181" t="s">
        <v>9</v>
      </c>
      <c r="I2412" s="181" t="s">
        <v>301</v>
      </c>
      <c r="J2412" s="181">
        <v>130410</v>
      </c>
      <c r="K2412" s="181">
        <v>25</v>
      </c>
      <c r="L2412" s="181"/>
      <c r="M2412" s="181"/>
      <c r="N2412" s="596" t="s">
        <v>286</v>
      </c>
    </row>
    <row r="2413" spans="1:14" s="158" customFormat="1" ht="18" customHeight="1" x14ac:dyDescent="0.25">
      <c r="A2413" s="181">
        <v>4287</v>
      </c>
      <c r="B2413" s="701" t="s">
        <v>3556</v>
      </c>
      <c r="C2413" s="181" t="s">
        <v>301</v>
      </c>
      <c r="D2413" s="181" t="s">
        <v>3557</v>
      </c>
      <c r="E2413" s="181" t="s">
        <v>3508</v>
      </c>
      <c r="F2413" s="181" t="s">
        <v>304</v>
      </c>
      <c r="G2413" s="181" t="s">
        <v>3558</v>
      </c>
      <c r="H2413" s="181" t="s">
        <v>9</v>
      </c>
      <c r="I2413" s="181" t="s">
        <v>301</v>
      </c>
      <c r="J2413" s="181">
        <v>103160</v>
      </c>
      <c r="K2413" s="181">
        <v>2</v>
      </c>
      <c r="L2413" s="181"/>
      <c r="M2413" s="181"/>
      <c r="N2413" s="596" t="s">
        <v>286</v>
      </c>
    </row>
    <row r="2414" spans="1:14" s="158" customFormat="1" ht="18" customHeight="1" x14ac:dyDescent="0.25">
      <c r="A2414" s="181">
        <v>18453</v>
      </c>
      <c r="B2414" s="701" t="s">
        <v>15170</v>
      </c>
      <c r="C2414" s="181" t="s">
        <v>301</v>
      </c>
      <c r="D2414" s="181" t="s">
        <v>15171</v>
      </c>
      <c r="E2414" s="181" t="s">
        <v>3552</v>
      </c>
      <c r="F2414" s="181" t="s">
        <v>304</v>
      </c>
      <c r="G2414" s="181" t="s">
        <v>1890</v>
      </c>
      <c r="H2414" s="181" t="s">
        <v>7</v>
      </c>
      <c r="I2414" s="181" t="s">
        <v>301</v>
      </c>
      <c r="J2414" s="181">
        <v>297010</v>
      </c>
      <c r="K2414" s="181">
        <v>15</v>
      </c>
      <c r="L2414" s="181"/>
      <c r="M2414" s="181"/>
      <c r="N2414" s="596" t="s">
        <v>286</v>
      </c>
    </row>
    <row r="2415" spans="1:14" s="158" customFormat="1" ht="18" customHeight="1" x14ac:dyDescent="0.25">
      <c r="A2415" s="181">
        <v>22333</v>
      </c>
      <c r="B2415" s="701">
        <v>96540542</v>
      </c>
      <c r="C2415" s="181" t="s">
        <v>301</v>
      </c>
      <c r="D2415" s="181" t="s">
        <v>3560</v>
      </c>
      <c r="E2415" s="181" t="s">
        <v>3782</v>
      </c>
      <c r="F2415" s="181" t="s">
        <v>304</v>
      </c>
      <c r="G2415" s="181" t="s">
        <v>1890</v>
      </c>
      <c r="H2415" s="181" t="s">
        <v>7</v>
      </c>
      <c r="I2415" s="181" t="s">
        <v>301</v>
      </c>
      <c r="J2415" s="181">
        <v>350070</v>
      </c>
      <c r="K2415" s="181">
        <v>44</v>
      </c>
      <c r="L2415" s="181"/>
      <c r="M2415" s="181"/>
      <c r="N2415" s="596" t="s">
        <v>286</v>
      </c>
    </row>
    <row r="2416" spans="1:14" s="158" customFormat="1" ht="18" customHeight="1" x14ac:dyDescent="0.25">
      <c r="A2416" s="181">
        <v>25555</v>
      </c>
      <c r="B2416" s="701">
        <v>20945998</v>
      </c>
      <c r="C2416" s="181" t="s">
        <v>301</v>
      </c>
      <c r="D2416" s="181" t="s">
        <v>310</v>
      </c>
      <c r="E2416" s="181" t="s">
        <v>3562</v>
      </c>
      <c r="F2416" s="181" t="s">
        <v>304</v>
      </c>
      <c r="G2416" s="181" t="s">
        <v>312</v>
      </c>
      <c r="H2416" s="181" t="s">
        <v>7</v>
      </c>
      <c r="I2416" s="181" t="s">
        <v>3563</v>
      </c>
      <c r="J2416" s="181">
        <v>173000</v>
      </c>
      <c r="K2416" s="181">
        <v>88</v>
      </c>
      <c r="L2416" s="181"/>
      <c r="M2416" s="181"/>
      <c r="N2416" s="596" t="s">
        <v>286</v>
      </c>
    </row>
    <row r="2417" spans="1:14" s="158" customFormat="1" ht="18" customHeight="1" x14ac:dyDescent="0.25">
      <c r="A2417" s="181">
        <v>26215</v>
      </c>
      <c r="B2417" s="701">
        <v>93308023</v>
      </c>
      <c r="C2417" s="181" t="s">
        <v>301</v>
      </c>
      <c r="D2417" s="181" t="s">
        <v>310</v>
      </c>
      <c r="E2417" s="181" t="s">
        <v>3564</v>
      </c>
      <c r="F2417" s="181" t="s">
        <v>304</v>
      </c>
      <c r="G2417" s="181" t="s">
        <v>312</v>
      </c>
      <c r="H2417" s="181" t="s">
        <v>7</v>
      </c>
      <c r="I2417" s="181" t="s">
        <v>323</v>
      </c>
      <c r="J2417" s="181">
        <v>130000</v>
      </c>
      <c r="K2417" s="181">
        <v>8</v>
      </c>
      <c r="L2417" s="181"/>
      <c r="M2417" s="181"/>
      <c r="N2417" s="596" t="s">
        <v>286</v>
      </c>
    </row>
    <row r="2418" spans="1:14" s="158" customFormat="1" ht="18" customHeight="1" x14ac:dyDescent="0.25">
      <c r="A2418" s="181">
        <v>26674</v>
      </c>
      <c r="B2418" s="701" t="s">
        <v>13316</v>
      </c>
      <c r="C2418" s="181" t="s">
        <v>301</v>
      </c>
      <c r="D2418" s="181" t="s">
        <v>310</v>
      </c>
      <c r="E2418" s="181" t="s">
        <v>4673</v>
      </c>
      <c r="F2418" s="181" t="s">
        <v>304</v>
      </c>
      <c r="G2418" s="181" t="s">
        <v>312</v>
      </c>
      <c r="H2418" s="181" t="s">
        <v>7</v>
      </c>
      <c r="I2418" s="181" t="s">
        <v>323</v>
      </c>
      <c r="J2418" s="181">
        <v>139440</v>
      </c>
      <c r="K2418" s="181">
        <v>42</v>
      </c>
      <c r="L2418" s="181"/>
      <c r="M2418" s="181"/>
      <c r="N2418" s="596" t="s">
        <v>286</v>
      </c>
    </row>
    <row r="2419" spans="1:14" s="158" customFormat="1" ht="18" customHeight="1" x14ac:dyDescent="0.25">
      <c r="A2419" s="181">
        <v>27007</v>
      </c>
      <c r="B2419" s="701" t="s">
        <v>13317</v>
      </c>
      <c r="C2419" s="181" t="s">
        <v>13318</v>
      </c>
      <c r="D2419" s="181" t="s">
        <v>310</v>
      </c>
      <c r="E2419" s="181" t="s">
        <v>3565</v>
      </c>
      <c r="F2419" s="181" t="s">
        <v>304</v>
      </c>
      <c r="G2419" s="181" t="s">
        <v>312</v>
      </c>
      <c r="H2419" s="181" t="s">
        <v>7</v>
      </c>
      <c r="I2419" s="181" t="s">
        <v>3566</v>
      </c>
      <c r="J2419" s="181">
        <v>136170</v>
      </c>
      <c r="K2419" s="181">
        <v>33</v>
      </c>
      <c r="L2419" s="181"/>
      <c r="M2419" s="181"/>
      <c r="N2419" s="596" t="s">
        <v>286</v>
      </c>
    </row>
    <row r="2420" spans="1:14" s="158" customFormat="1" ht="18" customHeight="1" x14ac:dyDescent="0.25">
      <c r="A2420" s="181">
        <v>25317</v>
      </c>
      <c r="B2420" s="701">
        <v>23869562</v>
      </c>
      <c r="C2420" s="181" t="s">
        <v>301</v>
      </c>
      <c r="D2420" s="181" t="s">
        <v>310</v>
      </c>
      <c r="E2420" s="181" t="s">
        <v>3961</v>
      </c>
      <c r="F2420" s="181" t="s">
        <v>304</v>
      </c>
      <c r="G2420" s="181" t="s">
        <v>312</v>
      </c>
      <c r="H2420" s="181" t="s">
        <v>7</v>
      </c>
      <c r="I2420" s="181" t="s">
        <v>301</v>
      </c>
      <c r="J2420" s="181">
        <v>119420</v>
      </c>
      <c r="K2420" s="181">
        <v>8</v>
      </c>
      <c r="L2420" s="181"/>
      <c r="M2420" s="181"/>
      <c r="N2420" s="596" t="s">
        <v>286</v>
      </c>
    </row>
    <row r="2421" spans="1:14" s="158" customFormat="1" ht="18" customHeight="1" x14ac:dyDescent="0.25">
      <c r="A2421" s="181">
        <v>26238</v>
      </c>
      <c r="B2421" s="701" t="s">
        <v>3567</v>
      </c>
      <c r="C2421" s="181" t="s">
        <v>301</v>
      </c>
      <c r="D2421" s="181" t="s">
        <v>310</v>
      </c>
      <c r="E2421" s="181" t="s">
        <v>3568</v>
      </c>
      <c r="F2421" s="181" t="s">
        <v>304</v>
      </c>
      <c r="G2421" s="181" t="s">
        <v>312</v>
      </c>
      <c r="H2421" s="181" t="s">
        <v>7</v>
      </c>
      <c r="I2421" s="181" t="s">
        <v>323</v>
      </c>
      <c r="J2421" s="181">
        <v>132770</v>
      </c>
      <c r="K2421" s="181">
        <v>66</v>
      </c>
      <c r="L2421" s="181"/>
      <c r="M2421" s="181"/>
      <c r="N2421" s="596" t="s">
        <v>286</v>
      </c>
    </row>
    <row r="2422" spans="1:14" s="158" customFormat="1" ht="18" customHeight="1" x14ac:dyDescent="0.25">
      <c r="A2422" s="181">
        <v>25567</v>
      </c>
      <c r="B2422" s="701">
        <v>95134686</v>
      </c>
      <c r="C2422" s="181" t="s">
        <v>301</v>
      </c>
      <c r="D2422" s="181" t="s">
        <v>310</v>
      </c>
      <c r="E2422" s="181" t="s">
        <v>3572</v>
      </c>
      <c r="F2422" s="181" t="s">
        <v>304</v>
      </c>
      <c r="G2422" s="181" t="s">
        <v>312</v>
      </c>
      <c r="H2422" s="181" t="s">
        <v>7</v>
      </c>
      <c r="I2422" s="181" t="s">
        <v>323</v>
      </c>
      <c r="J2422" s="181">
        <v>144660</v>
      </c>
      <c r="K2422" s="181">
        <v>4</v>
      </c>
      <c r="L2422" s="181"/>
      <c r="M2422" s="181"/>
      <c r="N2422" s="596" t="s">
        <v>286</v>
      </c>
    </row>
    <row r="2423" spans="1:14" s="158" customFormat="1" ht="18" customHeight="1" x14ac:dyDescent="0.25">
      <c r="A2423" s="181">
        <v>26213</v>
      </c>
      <c r="B2423" s="701" t="s">
        <v>3573</v>
      </c>
      <c r="C2423" s="181" t="s">
        <v>13319</v>
      </c>
      <c r="D2423" s="181" t="s">
        <v>313</v>
      </c>
      <c r="E2423" s="181" t="s">
        <v>3561</v>
      </c>
      <c r="F2423" s="181" t="s">
        <v>304</v>
      </c>
      <c r="G2423" s="181" t="s">
        <v>312</v>
      </c>
      <c r="H2423" s="181" t="s">
        <v>7</v>
      </c>
      <c r="I2423" s="181" t="s">
        <v>323</v>
      </c>
      <c r="J2423" s="181">
        <v>117000</v>
      </c>
      <c r="K2423" s="181">
        <v>10</v>
      </c>
      <c r="L2423" s="181"/>
      <c r="M2423" s="181"/>
      <c r="N2423" s="596" t="s">
        <v>286</v>
      </c>
    </row>
    <row r="2424" spans="1:14" s="158" customFormat="1" ht="18" customHeight="1" x14ac:dyDescent="0.25">
      <c r="A2424" s="181">
        <v>25556</v>
      </c>
      <c r="B2424" s="701">
        <v>20945997</v>
      </c>
      <c r="C2424" s="181" t="s">
        <v>301</v>
      </c>
      <c r="D2424" s="181" t="s">
        <v>313</v>
      </c>
      <c r="E2424" s="181" t="s">
        <v>3562</v>
      </c>
      <c r="F2424" s="181" t="s">
        <v>304</v>
      </c>
      <c r="G2424" s="181" t="s">
        <v>312</v>
      </c>
      <c r="H2424" s="181" t="s">
        <v>7</v>
      </c>
      <c r="I2424" s="181" t="s">
        <v>3563</v>
      </c>
      <c r="J2424" s="181">
        <v>173000</v>
      </c>
      <c r="K2424" s="181">
        <v>100</v>
      </c>
      <c r="L2424" s="181"/>
      <c r="M2424" s="181"/>
      <c r="N2424" s="596" t="s">
        <v>286</v>
      </c>
    </row>
    <row r="2425" spans="1:14" s="158" customFormat="1" ht="18" customHeight="1" x14ac:dyDescent="0.25">
      <c r="A2425" s="181">
        <v>26216</v>
      </c>
      <c r="B2425" s="701" t="s">
        <v>3574</v>
      </c>
      <c r="C2425" s="181" t="s">
        <v>301</v>
      </c>
      <c r="D2425" s="181" t="s">
        <v>313</v>
      </c>
      <c r="E2425" s="181" t="s">
        <v>3564</v>
      </c>
      <c r="F2425" s="181" t="s">
        <v>304</v>
      </c>
      <c r="G2425" s="181" t="s">
        <v>312</v>
      </c>
      <c r="H2425" s="181" t="s">
        <v>7</v>
      </c>
      <c r="I2425" s="181" t="s">
        <v>323</v>
      </c>
      <c r="J2425" s="181">
        <v>130000</v>
      </c>
      <c r="K2425" s="181">
        <v>30</v>
      </c>
      <c r="L2425" s="181"/>
      <c r="M2425" s="181"/>
      <c r="N2425" s="596" t="s">
        <v>286</v>
      </c>
    </row>
    <row r="2426" spans="1:14" s="158" customFormat="1" ht="18" customHeight="1" x14ac:dyDescent="0.25">
      <c r="A2426" s="181">
        <v>26675</v>
      </c>
      <c r="B2426" s="701" t="s">
        <v>3575</v>
      </c>
      <c r="C2426" s="181" t="s">
        <v>301</v>
      </c>
      <c r="D2426" s="181" t="s">
        <v>313</v>
      </c>
      <c r="E2426" s="181" t="s">
        <v>4673</v>
      </c>
      <c r="F2426" s="181" t="s">
        <v>304</v>
      </c>
      <c r="G2426" s="181" t="s">
        <v>312</v>
      </c>
      <c r="H2426" s="181" t="s">
        <v>7</v>
      </c>
      <c r="I2426" s="181" t="s">
        <v>323</v>
      </c>
      <c r="J2426" s="181">
        <v>139440</v>
      </c>
      <c r="K2426" s="181">
        <v>49</v>
      </c>
      <c r="L2426" s="181"/>
      <c r="M2426" s="181"/>
      <c r="N2426" s="596" t="s">
        <v>286</v>
      </c>
    </row>
    <row r="2427" spans="1:14" s="158" customFormat="1" ht="18" customHeight="1" x14ac:dyDescent="0.25">
      <c r="A2427" s="181">
        <v>27004</v>
      </c>
      <c r="B2427" s="701" t="s">
        <v>3576</v>
      </c>
      <c r="C2427" s="181" t="s">
        <v>3577</v>
      </c>
      <c r="D2427" s="181" t="s">
        <v>313</v>
      </c>
      <c r="E2427" s="181" t="s">
        <v>3565</v>
      </c>
      <c r="F2427" s="181" t="s">
        <v>304</v>
      </c>
      <c r="G2427" s="181" t="s">
        <v>312</v>
      </c>
      <c r="H2427" s="181" t="s">
        <v>7</v>
      </c>
      <c r="I2427" s="181" t="s">
        <v>3566</v>
      </c>
      <c r="J2427" s="181">
        <v>136170</v>
      </c>
      <c r="K2427" s="181">
        <v>36</v>
      </c>
      <c r="L2427" s="181"/>
      <c r="M2427" s="181"/>
      <c r="N2427" s="596" t="s">
        <v>286</v>
      </c>
    </row>
    <row r="2428" spans="1:14" s="158" customFormat="1" ht="18" customHeight="1" x14ac:dyDescent="0.25">
      <c r="A2428" s="181">
        <v>25316</v>
      </c>
      <c r="B2428" s="701">
        <v>23869561</v>
      </c>
      <c r="C2428" s="181" t="s">
        <v>301</v>
      </c>
      <c r="D2428" s="181" t="s">
        <v>313</v>
      </c>
      <c r="E2428" s="181" t="s">
        <v>3961</v>
      </c>
      <c r="F2428" s="181" t="s">
        <v>304</v>
      </c>
      <c r="G2428" s="181" t="s">
        <v>312</v>
      </c>
      <c r="H2428" s="181" t="s">
        <v>7</v>
      </c>
      <c r="I2428" s="181" t="s">
        <v>301</v>
      </c>
      <c r="J2428" s="181">
        <v>119420</v>
      </c>
      <c r="K2428" s="181">
        <v>8</v>
      </c>
      <c r="L2428" s="181"/>
      <c r="M2428" s="181"/>
      <c r="N2428" s="596" t="s">
        <v>286</v>
      </c>
    </row>
    <row r="2429" spans="1:14" s="158" customFormat="1" ht="18" customHeight="1" x14ac:dyDescent="0.25">
      <c r="A2429" s="181">
        <v>26237</v>
      </c>
      <c r="B2429" s="701" t="s">
        <v>3578</v>
      </c>
      <c r="C2429" s="181" t="s">
        <v>301</v>
      </c>
      <c r="D2429" s="181" t="s">
        <v>313</v>
      </c>
      <c r="E2429" s="181" t="s">
        <v>3568</v>
      </c>
      <c r="F2429" s="181" t="s">
        <v>304</v>
      </c>
      <c r="G2429" s="181" t="s">
        <v>312</v>
      </c>
      <c r="H2429" s="181" t="s">
        <v>7</v>
      </c>
      <c r="I2429" s="181" t="s">
        <v>323</v>
      </c>
      <c r="J2429" s="181">
        <v>132770</v>
      </c>
      <c r="K2429" s="181">
        <v>74</v>
      </c>
      <c r="L2429" s="181"/>
      <c r="M2429" s="181"/>
      <c r="N2429" s="596" t="s">
        <v>286</v>
      </c>
    </row>
    <row r="2430" spans="1:14" s="158" customFormat="1" ht="18" customHeight="1" x14ac:dyDescent="0.25">
      <c r="A2430" s="181">
        <v>21298</v>
      </c>
      <c r="B2430" s="701" t="s">
        <v>3579</v>
      </c>
      <c r="C2430" s="181" t="s">
        <v>301</v>
      </c>
      <c r="D2430" s="181" t="s">
        <v>313</v>
      </c>
      <c r="E2430" s="181" t="s">
        <v>3569</v>
      </c>
      <c r="F2430" s="181" t="s">
        <v>304</v>
      </c>
      <c r="G2430" s="181" t="s">
        <v>312</v>
      </c>
      <c r="H2430" s="181" t="s">
        <v>7</v>
      </c>
      <c r="I2430" s="181" t="s">
        <v>323</v>
      </c>
      <c r="J2430" s="181">
        <v>98150</v>
      </c>
      <c r="K2430" s="181">
        <v>3</v>
      </c>
      <c r="L2430" s="181"/>
      <c r="M2430" s="181"/>
      <c r="N2430" s="596" t="s">
        <v>286</v>
      </c>
    </row>
    <row r="2431" spans="1:14" s="158" customFormat="1" ht="18" customHeight="1" x14ac:dyDescent="0.25">
      <c r="A2431" s="181">
        <v>25569</v>
      </c>
      <c r="B2431" s="701">
        <v>95134685</v>
      </c>
      <c r="C2431" s="181" t="s">
        <v>301</v>
      </c>
      <c r="D2431" s="181" t="s">
        <v>313</v>
      </c>
      <c r="E2431" s="181" t="s">
        <v>3572</v>
      </c>
      <c r="F2431" s="181" t="s">
        <v>304</v>
      </c>
      <c r="G2431" s="181" t="s">
        <v>312</v>
      </c>
      <c r="H2431" s="181" t="s">
        <v>7</v>
      </c>
      <c r="I2431" s="181" t="s">
        <v>323</v>
      </c>
      <c r="J2431" s="181">
        <v>144660</v>
      </c>
      <c r="K2431" s="181">
        <v>5</v>
      </c>
      <c r="L2431" s="181"/>
      <c r="M2431" s="181"/>
      <c r="N2431" s="596" t="s">
        <v>286</v>
      </c>
    </row>
    <row r="2432" spans="1:14" s="158" customFormat="1" ht="18" customHeight="1" x14ac:dyDescent="0.25">
      <c r="A2432" s="181">
        <v>17969</v>
      </c>
      <c r="B2432" s="701">
        <v>93253364</v>
      </c>
      <c r="C2432" s="181" t="s">
        <v>301</v>
      </c>
      <c r="D2432" s="181" t="s">
        <v>314</v>
      </c>
      <c r="E2432" s="181" t="s">
        <v>3551</v>
      </c>
      <c r="F2432" s="181" t="s">
        <v>304</v>
      </c>
      <c r="G2432" s="181" t="s">
        <v>312</v>
      </c>
      <c r="H2432" s="181" t="s">
        <v>7</v>
      </c>
      <c r="I2432" s="181" t="s">
        <v>323</v>
      </c>
      <c r="J2432" s="181">
        <v>110000</v>
      </c>
      <c r="K2432" s="181">
        <v>222</v>
      </c>
      <c r="L2432" s="181"/>
      <c r="M2432" s="181"/>
      <c r="N2432" s="596" t="s">
        <v>286</v>
      </c>
    </row>
    <row r="2433" spans="1:14" s="158" customFormat="1" ht="18" customHeight="1" x14ac:dyDescent="0.25">
      <c r="A2433" s="181">
        <v>21587</v>
      </c>
      <c r="B2433" s="701" t="s">
        <v>13320</v>
      </c>
      <c r="C2433" s="181" t="s">
        <v>301</v>
      </c>
      <c r="D2433" s="181" t="s">
        <v>314</v>
      </c>
      <c r="E2433" s="181" t="s">
        <v>3582</v>
      </c>
      <c r="F2433" s="181" t="s">
        <v>304</v>
      </c>
      <c r="G2433" s="181" t="s">
        <v>312</v>
      </c>
      <c r="H2433" s="181" t="s">
        <v>7</v>
      </c>
      <c r="I2433" s="181" t="s">
        <v>323</v>
      </c>
      <c r="J2433" s="181">
        <v>96300</v>
      </c>
      <c r="K2433" s="181">
        <v>23</v>
      </c>
      <c r="L2433" s="181"/>
      <c r="M2433" s="181"/>
      <c r="N2433" s="596" t="s">
        <v>286</v>
      </c>
    </row>
    <row r="2434" spans="1:14" s="158" customFormat="1" ht="18" customHeight="1" x14ac:dyDescent="0.25">
      <c r="A2434" s="181">
        <v>19558</v>
      </c>
      <c r="B2434" s="701" t="s">
        <v>3583</v>
      </c>
      <c r="C2434" s="181" t="s">
        <v>3584</v>
      </c>
      <c r="D2434" s="181" t="s">
        <v>314</v>
      </c>
      <c r="E2434" s="181" t="s">
        <v>3548</v>
      </c>
      <c r="F2434" s="181" t="s">
        <v>304</v>
      </c>
      <c r="G2434" s="181" t="s">
        <v>312</v>
      </c>
      <c r="H2434" s="181" t="s">
        <v>7</v>
      </c>
      <c r="I2434" s="181" t="s">
        <v>323</v>
      </c>
      <c r="J2434" s="181">
        <v>58180</v>
      </c>
      <c r="K2434" s="181">
        <v>81</v>
      </c>
      <c r="L2434" s="181"/>
      <c r="M2434" s="181"/>
      <c r="N2434" s="596" t="s">
        <v>286</v>
      </c>
    </row>
    <row r="2435" spans="1:14" s="158" customFormat="1" ht="18" customHeight="1" x14ac:dyDescent="0.25">
      <c r="A2435" s="181">
        <v>6739</v>
      </c>
      <c r="B2435" s="701" t="s">
        <v>3585</v>
      </c>
      <c r="C2435" s="181" t="s">
        <v>3586</v>
      </c>
      <c r="D2435" s="181" t="s">
        <v>314</v>
      </c>
      <c r="E2435" s="181" t="s">
        <v>3587</v>
      </c>
      <c r="F2435" s="181" t="s">
        <v>304</v>
      </c>
      <c r="G2435" s="181" t="s">
        <v>312</v>
      </c>
      <c r="H2435" s="181" t="s">
        <v>7</v>
      </c>
      <c r="I2435" s="181" t="s">
        <v>323</v>
      </c>
      <c r="J2435" s="181">
        <v>58000</v>
      </c>
      <c r="K2435" s="181">
        <v>159</v>
      </c>
      <c r="L2435" s="181"/>
      <c r="M2435" s="181"/>
      <c r="N2435" s="596" t="s">
        <v>286</v>
      </c>
    </row>
    <row r="2436" spans="1:14" s="158" customFormat="1" ht="18" customHeight="1" x14ac:dyDescent="0.25">
      <c r="A2436" s="181">
        <v>30129</v>
      </c>
      <c r="B2436" s="701" t="s">
        <v>3590</v>
      </c>
      <c r="C2436" s="181" t="s">
        <v>301</v>
      </c>
      <c r="D2436" s="181" t="s">
        <v>314</v>
      </c>
      <c r="E2436" s="181" t="s">
        <v>3591</v>
      </c>
      <c r="F2436" s="181" t="s">
        <v>304</v>
      </c>
      <c r="G2436" s="181" t="s">
        <v>312</v>
      </c>
      <c r="H2436" s="181" t="s">
        <v>7</v>
      </c>
      <c r="I2436" s="181" t="s">
        <v>1174</v>
      </c>
      <c r="J2436" s="181">
        <v>124000</v>
      </c>
      <c r="K2436" s="181">
        <v>34</v>
      </c>
      <c r="L2436" s="181"/>
      <c r="M2436" s="181"/>
      <c r="N2436" s="596" t="s">
        <v>286</v>
      </c>
    </row>
    <row r="2437" spans="1:14" s="158" customFormat="1" ht="18" customHeight="1" x14ac:dyDescent="0.25">
      <c r="A2437" s="181">
        <v>20437</v>
      </c>
      <c r="B2437" s="701" t="s">
        <v>3592</v>
      </c>
      <c r="C2437" s="181" t="s">
        <v>301</v>
      </c>
      <c r="D2437" s="181" t="s">
        <v>3593</v>
      </c>
      <c r="E2437" s="181" t="s">
        <v>3552</v>
      </c>
      <c r="F2437" s="181" t="s">
        <v>304</v>
      </c>
      <c r="G2437" s="181" t="s">
        <v>312</v>
      </c>
      <c r="H2437" s="181" t="s">
        <v>7</v>
      </c>
      <c r="I2437" s="181" t="s">
        <v>323</v>
      </c>
      <c r="J2437" s="181">
        <v>88890</v>
      </c>
      <c r="K2437" s="181">
        <v>62</v>
      </c>
      <c r="L2437" s="181"/>
      <c r="M2437" s="181"/>
      <c r="N2437" s="596" t="s">
        <v>286</v>
      </c>
    </row>
    <row r="2438" spans="1:14" s="158" customFormat="1" ht="18" customHeight="1" x14ac:dyDescent="0.25">
      <c r="A2438" s="181">
        <v>23633</v>
      </c>
      <c r="B2438" s="701" t="s">
        <v>3594</v>
      </c>
      <c r="C2438" s="181" t="s">
        <v>301</v>
      </c>
      <c r="D2438" s="181" t="s">
        <v>336</v>
      </c>
      <c r="E2438" s="181" t="s">
        <v>3581</v>
      </c>
      <c r="F2438" s="181" t="s">
        <v>304</v>
      </c>
      <c r="G2438" s="181" t="s">
        <v>312</v>
      </c>
      <c r="H2438" s="181" t="s">
        <v>7</v>
      </c>
      <c r="I2438" s="181" t="s">
        <v>323</v>
      </c>
      <c r="J2438" s="181">
        <v>55550</v>
      </c>
      <c r="K2438" s="181">
        <v>55</v>
      </c>
      <c r="L2438" s="181"/>
      <c r="M2438" s="181"/>
      <c r="N2438" s="596" t="s">
        <v>286</v>
      </c>
    </row>
    <row r="2439" spans="1:14" s="158" customFormat="1" ht="18" customHeight="1" x14ac:dyDescent="0.25">
      <c r="A2439" s="181">
        <v>26672</v>
      </c>
      <c r="B2439" s="701">
        <v>96626214</v>
      </c>
      <c r="C2439" s="181" t="s">
        <v>301</v>
      </c>
      <c r="D2439" s="181" t="s">
        <v>336</v>
      </c>
      <c r="E2439" s="181" t="s">
        <v>3562</v>
      </c>
      <c r="F2439" s="181" t="s">
        <v>304</v>
      </c>
      <c r="G2439" s="181" t="s">
        <v>312</v>
      </c>
      <c r="H2439" s="181" t="s">
        <v>7</v>
      </c>
      <c r="I2439" s="181" t="s">
        <v>341</v>
      </c>
      <c r="J2439" s="181">
        <v>88000</v>
      </c>
      <c r="K2439" s="181">
        <v>111</v>
      </c>
      <c r="L2439" s="181"/>
      <c r="M2439" s="181"/>
      <c r="N2439" s="596" t="s">
        <v>286</v>
      </c>
    </row>
    <row r="2440" spans="1:14" s="158" customFormat="1" ht="18" customHeight="1" x14ac:dyDescent="0.25">
      <c r="A2440" s="181">
        <v>17970</v>
      </c>
      <c r="B2440" s="701">
        <v>93253363</v>
      </c>
      <c r="C2440" s="181" t="s">
        <v>301</v>
      </c>
      <c r="D2440" s="181" t="s">
        <v>336</v>
      </c>
      <c r="E2440" s="181" t="s">
        <v>3551</v>
      </c>
      <c r="F2440" s="181" t="s">
        <v>304</v>
      </c>
      <c r="G2440" s="181" t="s">
        <v>312</v>
      </c>
      <c r="H2440" s="181" t="s">
        <v>7</v>
      </c>
      <c r="I2440" s="181" t="s">
        <v>323</v>
      </c>
      <c r="J2440" s="181">
        <v>70000</v>
      </c>
      <c r="K2440" s="181">
        <v>349</v>
      </c>
      <c r="L2440" s="181"/>
      <c r="M2440" s="181"/>
      <c r="N2440" s="596" t="s">
        <v>286</v>
      </c>
    </row>
    <row r="2441" spans="1:14" s="158" customFormat="1" ht="18" customHeight="1" x14ac:dyDescent="0.25">
      <c r="A2441" s="181">
        <v>26673</v>
      </c>
      <c r="B2441" s="701">
        <v>13329528</v>
      </c>
      <c r="C2441" s="181" t="s">
        <v>301</v>
      </c>
      <c r="D2441" s="181" t="s">
        <v>336</v>
      </c>
      <c r="E2441" s="181" t="s">
        <v>3595</v>
      </c>
      <c r="F2441" s="181" t="s">
        <v>304</v>
      </c>
      <c r="G2441" s="181" t="s">
        <v>312</v>
      </c>
      <c r="H2441" s="181" t="s">
        <v>7</v>
      </c>
      <c r="I2441" s="181" t="s">
        <v>341</v>
      </c>
      <c r="J2441" s="181">
        <v>85000</v>
      </c>
      <c r="K2441" s="181">
        <v>24</v>
      </c>
      <c r="L2441" s="181"/>
      <c r="M2441" s="181"/>
      <c r="N2441" s="596" t="s">
        <v>286</v>
      </c>
    </row>
    <row r="2442" spans="1:14" s="158" customFormat="1" ht="18" customHeight="1" x14ac:dyDescent="0.25">
      <c r="A2442" s="181">
        <v>21586</v>
      </c>
      <c r="B2442" s="701" t="s">
        <v>3596</v>
      </c>
      <c r="C2442" s="181" t="s">
        <v>301</v>
      </c>
      <c r="D2442" s="181" t="s">
        <v>336</v>
      </c>
      <c r="E2442" s="181" t="s">
        <v>3597</v>
      </c>
      <c r="F2442" s="181" t="s">
        <v>304</v>
      </c>
      <c r="G2442" s="181" t="s">
        <v>312</v>
      </c>
      <c r="H2442" s="181" t="s">
        <v>7</v>
      </c>
      <c r="I2442" s="181" t="s">
        <v>323</v>
      </c>
      <c r="J2442" s="181">
        <v>68000</v>
      </c>
      <c r="K2442" s="181">
        <v>161</v>
      </c>
      <c r="L2442" s="181"/>
      <c r="M2442" s="181"/>
      <c r="N2442" s="596" t="s">
        <v>286</v>
      </c>
    </row>
    <row r="2443" spans="1:14" s="158" customFormat="1" ht="18" customHeight="1" x14ac:dyDescent="0.25">
      <c r="A2443" s="181">
        <v>30128</v>
      </c>
      <c r="B2443" s="701" t="s">
        <v>3598</v>
      </c>
      <c r="C2443" s="181" t="s">
        <v>301</v>
      </c>
      <c r="D2443" s="181" t="s">
        <v>336</v>
      </c>
      <c r="E2443" s="181" t="s">
        <v>3599</v>
      </c>
      <c r="F2443" s="181" t="s">
        <v>304</v>
      </c>
      <c r="G2443" s="181" t="s">
        <v>312</v>
      </c>
      <c r="H2443" s="181" t="s">
        <v>7</v>
      </c>
      <c r="I2443" s="181" t="s">
        <v>301</v>
      </c>
      <c r="J2443" s="181">
        <v>81500</v>
      </c>
      <c r="K2443" s="181">
        <v>40</v>
      </c>
      <c r="L2443" s="181"/>
      <c r="M2443" s="181"/>
      <c r="N2443" s="596" t="s">
        <v>286</v>
      </c>
    </row>
    <row r="2444" spans="1:14" s="158" customFormat="1" ht="18" customHeight="1" x14ac:dyDescent="0.25">
      <c r="A2444" s="181">
        <v>27008</v>
      </c>
      <c r="B2444" s="701" t="s">
        <v>3600</v>
      </c>
      <c r="C2444" s="181" t="s">
        <v>301</v>
      </c>
      <c r="D2444" s="181" t="s">
        <v>336</v>
      </c>
      <c r="E2444" s="181" t="s">
        <v>3565</v>
      </c>
      <c r="F2444" s="181" t="s">
        <v>304</v>
      </c>
      <c r="G2444" s="181" t="s">
        <v>312</v>
      </c>
      <c r="H2444" s="181" t="s">
        <v>7</v>
      </c>
      <c r="I2444" s="181" t="s">
        <v>3601</v>
      </c>
      <c r="J2444" s="181">
        <v>80000</v>
      </c>
      <c r="K2444" s="181">
        <v>35</v>
      </c>
      <c r="L2444" s="181"/>
      <c r="M2444" s="181"/>
      <c r="N2444" s="596" t="s">
        <v>286</v>
      </c>
    </row>
    <row r="2445" spans="1:14" s="158" customFormat="1" ht="18" customHeight="1" x14ac:dyDescent="0.25">
      <c r="A2445" s="181">
        <v>6685</v>
      </c>
      <c r="B2445" s="701" t="s">
        <v>3602</v>
      </c>
      <c r="C2445" s="181" t="s">
        <v>3603</v>
      </c>
      <c r="D2445" s="181" t="s">
        <v>336</v>
      </c>
      <c r="E2445" s="181" t="s">
        <v>3552</v>
      </c>
      <c r="F2445" s="181" t="s">
        <v>304</v>
      </c>
      <c r="G2445" s="181" t="s">
        <v>312</v>
      </c>
      <c r="H2445" s="181" t="s">
        <v>7</v>
      </c>
      <c r="I2445" s="181" t="s">
        <v>3604</v>
      </c>
      <c r="J2445" s="181">
        <v>67600</v>
      </c>
      <c r="K2445" s="181">
        <v>225</v>
      </c>
      <c r="L2445" s="181"/>
      <c r="M2445" s="181"/>
      <c r="N2445" s="596" t="s">
        <v>286</v>
      </c>
    </row>
    <row r="2446" spans="1:14" s="158" customFormat="1" ht="18" customHeight="1" x14ac:dyDescent="0.25">
      <c r="A2446" s="181">
        <v>12194</v>
      </c>
      <c r="B2446" s="701" t="s">
        <v>3605</v>
      </c>
      <c r="C2446" s="181" t="s">
        <v>301</v>
      </c>
      <c r="D2446" s="181" t="s">
        <v>336</v>
      </c>
      <c r="E2446" s="181" t="s">
        <v>3606</v>
      </c>
      <c r="F2446" s="181" t="s">
        <v>304</v>
      </c>
      <c r="G2446" s="181" t="s">
        <v>312</v>
      </c>
      <c r="H2446" s="181" t="s">
        <v>7</v>
      </c>
      <c r="I2446" s="181" t="s">
        <v>3607</v>
      </c>
      <c r="J2446" s="181">
        <v>64810</v>
      </c>
      <c r="K2446" s="181">
        <v>23</v>
      </c>
      <c r="L2446" s="181"/>
      <c r="M2446" s="181"/>
      <c r="N2446" s="596" t="s">
        <v>286</v>
      </c>
    </row>
    <row r="2447" spans="1:14" s="158" customFormat="1" ht="18" customHeight="1" x14ac:dyDescent="0.25">
      <c r="A2447" s="181">
        <v>21296</v>
      </c>
      <c r="B2447" s="701" t="s">
        <v>3608</v>
      </c>
      <c r="C2447" s="181" t="s">
        <v>301</v>
      </c>
      <c r="D2447" s="181" t="s">
        <v>336</v>
      </c>
      <c r="E2447" s="181" t="s">
        <v>3609</v>
      </c>
      <c r="F2447" s="181" t="s">
        <v>304</v>
      </c>
      <c r="G2447" s="181" t="s">
        <v>312</v>
      </c>
      <c r="H2447" s="181" t="s">
        <v>7</v>
      </c>
      <c r="I2447" s="181" t="s">
        <v>3610</v>
      </c>
      <c r="J2447" s="181">
        <v>56410</v>
      </c>
      <c r="K2447" s="181">
        <v>30</v>
      </c>
      <c r="L2447" s="181"/>
      <c r="M2447" s="181"/>
      <c r="N2447" s="596" t="s">
        <v>286</v>
      </c>
    </row>
    <row r="2448" spans="1:14" s="158" customFormat="1" ht="18" customHeight="1" x14ac:dyDescent="0.25">
      <c r="A2448" s="181">
        <v>26691</v>
      </c>
      <c r="B2448" s="701">
        <v>95493855</v>
      </c>
      <c r="C2448" s="181" t="s">
        <v>301</v>
      </c>
      <c r="D2448" s="181" t="s">
        <v>336</v>
      </c>
      <c r="E2448" s="181" t="s">
        <v>3570</v>
      </c>
      <c r="F2448" s="181" t="s">
        <v>304</v>
      </c>
      <c r="G2448" s="181" t="s">
        <v>312</v>
      </c>
      <c r="H2448" s="181" t="s">
        <v>7</v>
      </c>
      <c r="I2448" s="181" t="s">
        <v>3580</v>
      </c>
      <c r="J2448" s="181">
        <v>80250</v>
      </c>
      <c r="K2448" s="181">
        <v>21</v>
      </c>
      <c r="L2448" s="181"/>
      <c r="M2448" s="181"/>
      <c r="N2448" s="596" t="s">
        <v>286</v>
      </c>
    </row>
    <row r="2449" spans="1:14" s="158" customFormat="1" ht="18" customHeight="1" x14ac:dyDescent="0.25">
      <c r="A2449" s="181">
        <v>17972</v>
      </c>
      <c r="B2449" s="701">
        <v>96316781</v>
      </c>
      <c r="C2449" s="181" t="s">
        <v>301</v>
      </c>
      <c r="D2449" s="181" t="s">
        <v>336</v>
      </c>
      <c r="E2449" s="181" t="s">
        <v>3588</v>
      </c>
      <c r="F2449" s="181" t="s">
        <v>304</v>
      </c>
      <c r="G2449" s="181" t="s">
        <v>312</v>
      </c>
      <c r="H2449" s="181" t="s">
        <v>7</v>
      </c>
      <c r="I2449" s="181" t="s">
        <v>3611</v>
      </c>
      <c r="J2449" s="181">
        <v>59090</v>
      </c>
      <c r="K2449" s="181">
        <v>122</v>
      </c>
      <c r="L2449" s="181"/>
      <c r="M2449" s="181"/>
      <c r="N2449" s="596" t="s">
        <v>286</v>
      </c>
    </row>
    <row r="2450" spans="1:14" s="158" customFormat="1" ht="18" customHeight="1" x14ac:dyDescent="0.25">
      <c r="A2450" s="181">
        <v>11676</v>
      </c>
      <c r="B2450" s="701" t="s">
        <v>3612</v>
      </c>
      <c r="C2450" s="181" t="s">
        <v>3613</v>
      </c>
      <c r="D2450" s="181" t="s">
        <v>336</v>
      </c>
      <c r="E2450" s="181" t="s">
        <v>3614</v>
      </c>
      <c r="F2450" s="181" t="s">
        <v>304</v>
      </c>
      <c r="G2450" s="181" t="s">
        <v>312</v>
      </c>
      <c r="H2450" s="181" t="s">
        <v>7</v>
      </c>
      <c r="I2450" s="181" t="s">
        <v>323</v>
      </c>
      <c r="J2450" s="181">
        <v>62700</v>
      </c>
      <c r="K2450" s="181">
        <v>289</v>
      </c>
      <c r="L2450" s="181"/>
      <c r="M2450" s="181"/>
      <c r="N2450" s="596" t="s">
        <v>286</v>
      </c>
    </row>
    <row r="2451" spans="1:14" s="158" customFormat="1" ht="18" customHeight="1" x14ac:dyDescent="0.25">
      <c r="A2451" s="181">
        <v>19037</v>
      </c>
      <c r="B2451" s="701" t="s">
        <v>3615</v>
      </c>
      <c r="C2451" s="181" t="s">
        <v>301</v>
      </c>
      <c r="D2451" s="181" t="s">
        <v>336</v>
      </c>
      <c r="E2451" s="181" t="s">
        <v>3508</v>
      </c>
      <c r="F2451" s="181" t="s">
        <v>304</v>
      </c>
      <c r="G2451" s="181" t="s">
        <v>312</v>
      </c>
      <c r="H2451" s="181" t="s">
        <v>7</v>
      </c>
      <c r="I2451" s="181" t="s">
        <v>323</v>
      </c>
      <c r="J2451" s="181">
        <v>103000</v>
      </c>
      <c r="K2451" s="181">
        <v>230</v>
      </c>
      <c r="L2451" s="181"/>
      <c r="M2451" s="181"/>
      <c r="N2451" s="596" t="s">
        <v>286</v>
      </c>
    </row>
    <row r="2452" spans="1:14" s="158" customFormat="1" ht="18" customHeight="1" x14ac:dyDescent="0.25">
      <c r="A2452" s="181">
        <v>27002</v>
      </c>
      <c r="B2452" s="701">
        <v>95242738</v>
      </c>
      <c r="C2452" s="181" t="s">
        <v>301</v>
      </c>
      <c r="D2452" s="181" t="s">
        <v>336</v>
      </c>
      <c r="E2452" s="181" t="s">
        <v>3572</v>
      </c>
      <c r="F2452" s="181" t="s">
        <v>304</v>
      </c>
      <c r="G2452" s="181" t="s">
        <v>312</v>
      </c>
      <c r="H2452" s="181" t="s">
        <v>7</v>
      </c>
      <c r="I2452" s="181" t="s">
        <v>323</v>
      </c>
      <c r="J2452" s="181">
        <v>102000</v>
      </c>
      <c r="K2452" s="181">
        <v>12</v>
      </c>
      <c r="L2452" s="181"/>
      <c r="M2452" s="181"/>
      <c r="N2452" s="596" t="s">
        <v>286</v>
      </c>
    </row>
    <row r="2453" spans="1:14" s="158" customFormat="1" ht="18" customHeight="1" x14ac:dyDescent="0.25">
      <c r="A2453" s="181">
        <v>30130</v>
      </c>
      <c r="B2453" s="701" t="s">
        <v>3616</v>
      </c>
      <c r="C2453" s="181" t="s">
        <v>301</v>
      </c>
      <c r="D2453" s="181" t="s">
        <v>336</v>
      </c>
      <c r="E2453" s="181" t="s">
        <v>3617</v>
      </c>
      <c r="F2453" s="181" t="s">
        <v>304</v>
      </c>
      <c r="G2453" s="181" t="s">
        <v>312</v>
      </c>
      <c r="H2453" s="181" t="s">
        <v>7</v>
      </c>
      <c r="I2453" s="181" t="s">
        <v>1174</v>
      </c>
      <c r="J2453" s="181">
        <v>81500</v>
      </c>
      <c r="K2453" s="181">
        <v>74</v>
      </c>
      <c r="L2453" s="181"/>
      <c r="M2453" s="181"/>
      <c r="N2453" s="596" t="s">
        <v>286</v>
      </c>
    </row>
    <row r="2454" spans="1:14" s="158" customFormat="1" ht="18" customHeight="1" x14ac:dyDescent="0.25">
      <c r="A2454" s="181">
        <v>7316</v>
      </c>
      <c r="B2454" s="701" t="s">
        <v>3618</v>
      </c>
      <c r="C2454" s="181" t="s">
        <v>3619</v>
      </c>
      <c r="D2454" s="181" t="s">
        <v>3620</v>
      </c>
      <c r="E2454" s="181" t="s">
        <v>3552</v>
      </c>
      <c r="F2454" s="181" t="s">
        <v>577</v>
      </c>
      <c r="G2454" s="181" t="s">
        <v>1940</v>
      </c>
      <c r="H2454" s="181" t="s">
        <v>13</v>
      </c>
      <c r="I2454" s="181" t="s">
        <v>3621</v>
      </c>
      <c r="J2454" s="181">
        <v>107020</v>
      </c>
      <c r="K2454" s="181">
        <v>4</v>
      </c>
      <c r="L2454" s="181"/>
      <c r="M2454" s="181"/>
      <c r="N2454" s="596" t="s">
        <v>286</v>
      </c>
    </row>
    <row r="2455" spans="1:14" s="158" customFormat="1" ht="18" customHeight="1" x14ac:dyDescent="0.25">
      <c r="A2455" s="181">
        <v>27263</v>
      </c>
      <c r="B2455" s="701" t="s">
        <v>3622</v>
      </c>
      <c r="C2455" s="181" t="s">
        <v>301</v>
      </c>
      <c r="D2455" s="181" t="s">
        <v>352</v>
      </c>
      <c r="E2455" s="181" t="s">
        <v>3623</v>
      </c>
      <c r="F2455" s="181" t="s">
        <v>304</v>
      </c>
      <c r="G2455" s="181" t="s">
        <v>353</v>
      </c>
      <c r="H2455" s="181" t="s">
        <v>5</v>
      </c>
      <c r="I2455" s="181" t="s">
        <v>3624</v>
      </c>
      <c r="J2455" s="181">
        <v>2910</v>
      </c>
      <c r="K2455" s="181">
        <v>32</v>
      </c>
      <c r="L2455" s="181"/>
      <c r="M2455" s="181"/>
      <c r="N2455" s="596" t="s">
        <v>286</v>
      </c>
    </row>
    <row r="2456" spans="1:14" s="158" customFormat="1" ht="18" customHeight="1" x14ac:dyDescent="0.25">
      <c r="A2456" s="181">
        <v>470</v>
      </c>
      <c r="B2456" s="701" t="s">
        <v>10676</v>
      </c>
      <c r="C2456" s="181" t="s">
        <v>10677</v>
      </c>
      <c r="D2456" s="181" t="s">
        <v>352</v>
      </c>
      <c r="E2456" s="181" t="s">
        <v>3690</v>
      </c>
      <c r="F2456" s="181" t="s">
        <v>304</v>
      </c>
      <c r="G2456" s="181" t="s">
        <v>353</v>
      </c>
      <c r="H2456" s="181" t="s">
        <v>5</v>
      </c>
      <c r="I2456" s="181" t="s">
        <v>10678</v>
      </c>
      <c r="J2456" s="181">
        <v>1730</v>
      </c>
      <c r="K2456" s="181">
        <v>66</v>
      </c>
      <c r="L2456" s="181"/>
      <c r="M2456" s="181"/>
      <c r="N2456" s="596" t="s">
        <v>286</v>
      </c>
    </row>
    <row r="2457" spans="1:14" s="158" customFormat="1" ht="18" customHeight="1" x14ac:dyDescent="0.25">
      <c r="A2457" s="181">
        <v>348</v>
      </c>
      <c r="B2457" s="701" t="s">
        <v>10679</v>
      </c>
      <c r="C2457" s="181" t="s">
        <v>10680</v>
      </c>
      <c r="D2457" s="181" t="s">
        <v>352</v>
      </c>
      <c r="E2457" s="181" t="s">
        <v>3552</v>
      </c>
      <c r="F2457" s="181" t="s">
        <v>304</v>
      </c>
      <c r="G2457" s="181" t="s">
        <v>353</v>
      </c>
      <c r="H2457" s="181" t="s">
        <v>5</v>
      </c>
      <c r="I2457" s="181" t="s">
        <v>3908</v>
      </c>
      <c r="J2457" s="181">
        <v>2960</v>
      </c>
      <c r="K2457" s="181">
        <v>339</v>
      </c>
      <c r="L2457" s="181"/>
      <c r="M2457" s="181"/>
      <c r="N2457" s="596" t="s">
        <v>286</v>
      </c>
    </row>
    <row r="2458" spans="1:14" s="158" customFormat="1" ht="18" customHeight="1" x14ac:dyDescent="0.25">
      <c r="A2458" s="181">
        <v>12744</v>
      </c>
      <c r="B2458" s="701" t="s">
        <v>13321</v>
      </c>
      <c r="C2458" s="181" t="s">
        <v>301</v>
      </c>
      <c r="D2458" s="181" t="s">
        <v>352</v>
      </c>
      <c r="E2458" s="181" t="s">
        <v>3753</v>
      </c>
      <c r="F2458" s="181" t="s">
        <v>304</v>
      </c>
      <c r="G2458" s="181" t="s">
        <v>353</v>
      </c>
      <c r="H2458" s="181" t="s">
        <v>5</v>
      </c>
      <c r="I2458" s="181" t="s">
        <v>4649</v>
      </c>
      <c r="J2458" s="181">
        <v>2930</v>
      </c>
      <c r="K2458" s="181">
        <v>380</v>
      </c>
      <c r="L2458" s="181"/>
      <c r="M2458" s="181"/>
      <c r="N2458" s="596" t="s">
        <v>286</v>
      </c>
    </row>
    <row r="2459" spans="1:14" s="158" customFormat="1" ht="18" customHeight="1" x14ac:dyDescent="0.25">
      <c r="A2459" s="181">
        <v>25270</v>
      </c>
      <c r="B2459" s="701" t="s">
        <v>10681</v>
      </c>
      <c r="C2459" s="181" t="s">
        <v>301</v>
      </c>
      <c r="D2459" s="181" t="s">
        <v>352</v>
      </c>
      <c r="E2459" s="181" t="s">
        <v>3743</v>
      </c>
      <c r="F2459" s="181" t="s">
        <v>304</v>
      </c>
      <c r="G2459" s="181" t="s">
        <v>353</v>
      </c>
      <c r="H2459" s="181" t="s">
        <v>5</v>
      </c>
      <c r="I2459" s="181" t="s">
        <v>301</v>
      </c>
      <c r="J2459" s="181">
        <v>3750</v>
      </c>
      <c r="K2459" s="181">
        <v>27</v>
      </c>
      <c r="L2459" s="181"/>
      <c r="M2459" s="181"/>
      <c r="N2459" s="596" t="s">
        <v>286</v>
      </c>
    </row>
    <row r="2460" spans="1:14" s="158" customFormat="1" ht="18" customHeight="1" x14ac:dyDescent="0.25">
      <c r="A2460" s="181">
        <v>728</v>
      </c>
      <c r="B2460" s="701" t="s">
        <v>3625</v>
      </c>
      <c r="C2460" s="181" t="s">
        <v>3626</v>
      </c>
      <c r="D2460" s="181" t="s">
        <v>352</v>
      </c>
      <c r="E2460" s="181" t="s">
        <v>3627</v>
      </c>
      <c r="F2460" s="181" t="s">
        <v>304</v>
      </c>
      <c r="G2460" s="181" t="s">
        <v>353</v>
      </c>
      <c r="H2460" s="181" t="s">
        <v>5</v>
      </c>
      <c r="I2460" s="181" t="s">
        <v>3628</v>
      </c>
      <c r="J2460" s="181">
        <v>3770</v>
      </c>
      <c r="K2460" s="181">
        <v>6</v>
      </c>
      <c r="L2460" s="181"/>
      <c r="M2460" s="181"/>
      <c r="N2460" s="596" t="s">
        <v>286</v>
      </c>
    </row>
    <row r="2461" spans="1:14" s="158" customFormat="1" ht="18" customHeight="1" x14ac:dyDescent="0.25">
      <c r="A2461" s="181">
        <v>24832</v>
      </c>
      <c r="B2461" s="701" t="s">
        <v>11327</v>
      </c>
      <c r="C2461" s="181" t="s">
        <v>11328</v>
      </c>
      <c r="D2461" s="181" t="s">
        <v>352</v>
      </c>
      <c r="E2461" s="181" t="s">
        <v>11329</v>
      </c>
      <c r="F2461" s="181" t="s">
        <v>304</v>
      </c>
      <c r="G2461" s="181" t="s">
        <v>353</v>
      </c>
      <c r="H2461" s="181" t="s">
        <v>5</v>
      </c>
      <c r="I2461" s="181" t="s">
        <v>11330</v>
      </c>
      <c r="J2461" s="181">
        <v>3230</v>
      </c>
      <c r="K2461" s="181">
        <v>8</v>
      </c>
      <c r="L2461" s="181"/>
      <c r="M2461" s="181"/>
      <c r="N2461" s="596" t="s">
        <v>286</v>
      </c>
    </row>
    <row r="2462" spans="1:14" s="158" customFormat="1" ht="18" customHeight="1" x14ac:dyDescent="0.25">
      <c r="A2462" s="181">
        <v>12745</v>
      </c>
      <c r="B2462" s="701" t="s">
        <v>10682</v>
      </c>
      <c r="C2462" s="181" t="s">
        <v>301</v>
      </c>
      <c r="D2462" s="181" t="s">
        <v>9319</v>
      </c>
      <c r="E2462" s="181" t="s">
        <v>10683</v>
      </c>
      <c r="F2462" s="181" t="s">
        <v>304</v>
      </c>
      <c r="G2462" s="181" t="s">
        <v>353</v>
      </c>
      <c r="H2462" s="181" t="s">
        <v>5</v>
      </c>
      <c r="I2462" s="181" t="s">
        <v>10684</v>
      </c>
      <c r="J2462" s="181">
        <v>2940</v>
      </c>
      <c r="K2462" s="181">
        <v>24</v>
      </c>
      <c r="L2462" s="181"/>
      <c r="M2462" s="181"/>
      <c r="N2462" s="596" t="s">
        <v>286</v>
      </c>
    </row>
    <row r="2463" spans="1:14" s="158" customFormat="1" ht="18" customHeight="1" x14ac:dyDescent="0.25">
      <c r="A2463" s="181">
        <v>12742</v>
      </c>
      <c r="B2463" s="701" t="s">
        <v>10685</v>
      </c>
      <c r="C2463" s="181" t="s">
        <v>10686</v>
      </c>
      <c r="D2463" s="181" t="s">
        <v>1950</v>
      </c>
      <c r="E2463" s="181" t="s">
        <v>10687</v>
      </c>
      <c r="F2463" s="181" t="s">
        <v>304</v>
      </c>
      <c r="G2463" s="181" t="s">
        <v>353</v>
      </c>
      <c r="H2463" s="181" t="s">
        <v>5</v>
      </c>
      <c r="I2463" s="181" t="s">
        <v>301</v>
      </c>
      <c r="J2463" s="181">
        <v>1710</v>
      </c>
      <c r="K2463" s="181">
        <v>2</v>
      </c>
      <c r="L2463" s="181"/>
      <c r="M2463" s="181"/>
      <c r="N2463" s="596" t="s">
        <v>286</v>
      </c>
    </row>
    <row r="2464" spans="1:14" s="158" customFormat="1" ht="18" customHeight="1" x14ac:dyDescent="0.25">
      <c r="A2464" s="181">
        <v>20755</v>
      </c>
      <c r="B2464" s="701" t="s">
        <v>10688</v>
      </c>
      <c r="C2464" s="181" t="s">
        <v>301</v>
      </c>
      <c r="D2464" s="181" t="s">
        <v>1950</v>
      </c>
      <c r="E2464" s="181" t="s">
        <v>4346</v>
      </c>
      <c r="F2464" s="181" t="s">
        <v>304</v>
      </c>
      <c r="G2464" s="181" t="s">
        <v>353</v>
      </c>
      <c r="H2464" s="181" t="s">
        <v>5</v>
      </c>
      <c r="I2464" s="181" t="s">
        <v>301</v>
      </c>
      <c r="J2464" s="181">
        <v>4890</v>
      </c>
      <c r="K2464" s="181">
        <v>31</v>
      </c>
      <c r="L2464" s="181"/>
      <c r="M2464" s="181"/>
      <c r="N2464" s="596" t="s">
        <v>286</v>
      </c>
    </row>
    <row r="2465" spans="1:14" s="158" customFormat="1" ht="18" customHeight="1" x14ac:dyDescent="0.25">
      <c r="A2465" s="181">
        <v>20762</v>
      </c>
      <c r="B2465" s="701" t="s">
        <v>15172</v>
      </c>
      <c r="C2465" s="181" t="s">
        <v>301</v>
      </c>
      <c r="D2465" s="181" t="s">
        <v>1950</v>
      </c>
      <c r="E2465" s="181" t="s">
        <v>15173</v>
      </c>
      <c r="F2465" s="181" t="s">
        <v>304</v>
      </c>
      <c r="G2465" s="181" t="s">
        <v>353</v>
      </c>
      <c r="H2465" s="181" t="s">
        <v>5</v>
      </c>
      <c r="I2465" s="181" t="s">
        <v>301</v>
      </c>
      <c r="J2465" s="181">
        <v>4480</v>
      </c>
      <c r="K2465" s="181">
        <v>6</v>
      </c>
      <c r="L2465" s="181"/>
      <c r="M2465" s="181"/>
      <c r="N2465" s="596" t="s">
        <v>286</v>
      </c>
    </row>
    <row r="2466" spans="1:14" s="158" customFormat="1" ht="18" customHeight="1" x14ac:dyDescent="0.25">
      <c r="A2466" s="181">
        <v>17315</v>
      </c>
      <c r="B2466" s="701" t="s">
        <v>3629</v>
      </c>
      <c r="C2466" s="181" t="s">
        <v>3630</v>
      </c>
      <c r="D2466" s="181" t="s">
        <v>1950</v>
      </c>
      <c r="E2466" s="181" t="s">
        <v>3631</v>
      </c>
      <c r="F2466" s="181" t="s">
        <v>304</v>
      </c>
      <c r="G2466" s="181" t="s">
        <v>353</v>
      </c>
      <c r="H2466" s="181" t="s">
        <v>5</v>
      </c>
      <c r="I2466" s="181" t="s">
        <v>3632</v>
      </c>
      <c r="J2466" s="181">
        <v>2280</v>
      </c>
      <c r="K2466" s="181">
        <v>26</v>
      </c>
      <c r="L2466" s="181"/>
      <c r="M2466" s="181"/>
      <c r="N2466" s="596" t="s">
        <v>286</v>
      </c>
    </row>
    <row r="2467" spans="1:14" s="158" customFormat="1" ht="18" customHeight="1" x14ac:dyDescent="0.25">
      <c r="A2467" s="181">
        <v>20764</v>
      </c>
      <c r="B2467" s="701" t="s">
        <v>10689</v>
      </c>
      <c r="C2467" s="181" t="s">
        <v>301</v>
      </c>
      <c r="D2467" s="181" t="s">
        <v>1950</v>
      </c>
      <c r="E2467" s="181" t="s">
        <v>4715</v>
      </c>
      <c r="F2467" s="181" t="s">
        <v>304</v>
      </c>
      <c r="G2467" s="181" t="s">
        <v>353</v>
      </c>
      <c r="H2467" s="181" t="s">
        <v>5</v>
      </c>
      <c r="I2467" s="181" t="s">
        <v>301</v>
      </c>
      <c r="J2467" s="181">
        <v>3120</v>
      </c>
      <c r="K2467" s="181">
        <v>30</v>
      </c>
      <c r="L2467" s="181"/>
      <c r="M2467" s="181"/>
      <c r="N2467" s="596" t="s">
        <v>286</v>
      </c>
    </row>
    <row r="2468" spans="1:14" s="158" customFormat="1" ht="18" customHeight="1" x14ac:dyDescent="0.25">
      <c r="A2468" s="181">
        <v>12743</v>
      </c>
      <c r="B2468" s="701" t="s">
        <v>10690</v>
      </c>
      <c r="C2468" s="181" t="s">
        <v>10691</v>
      </c>
      <c r="D2468" s="181" t="s">
        <v>1953</v>
      </c>
      <c r="E2468" s="181" t="s">
        <v>10687</v>
      </c>
      <c r="F2468" s="181" t="s">
        <v>304</v>
      </c>
      <c r="G2468" s="181" t="s">
        <v>353</v>
      </c>
      <c r="H2468" s="181" t="s">
        <v>5</v>
      </c>
      <c r="I2468" s="181" t="s">
        <v>301</v>
      </c>
      <c r="J2468" s="181">
        <v>1790</v>
      </c>
      <c r="K2468" s="181">
        <v>4</v>
      </c>
      <c r="L2468" s="181"/>
      <c r="M2468" s="181"/>
      <c r="N2468" s="596" t="s">
        <v>286</v>
      </c>
    </row>
    <row r="2469" spans="1:14" s="158" customFormat="1" ht="18" customHeight="1" x14ac:dyDescent="0.25">
      <c r="A2469" s="181">
        <v>20756</v>
      </c>
      <c r="B2469" s="701" t="s">
        <v>10692</v>
      </c>
      <c r="C2469" s="181" t="s">
        <v>301</v>
      </c>
      <c r="D2469" s="181" t="s">
        <v>1953</v>
      </c>
      <c r="E2469" s="181" t="s">
        <v>4346</v>
      </c>
      <c r="F2469" s="181" t="s">
        <v>304</v>
      </c>
      <c r="G2469" s="181" t="s">
        <v>353</v>
      </c>
      <c r="H2469" s="181" t="s">
        <v>5</v>
      </c>
      <c r="I2469" s="181" t="s">
        <v>301</v>
      </c>
      <c r="J2469" s="181">
        <v>4640</v>
      </c>
      <c r="K2469" s="181">
        <v>30</v>
      </c>
      <c r="L2469" s="181"/>
      <c r="M2469" s="181"/>
      <c r="N2469" s="596" t="s">
        <v>286</v>
      </c>
    </row>
    <row r="2470" spans="1:14" s="158" customFormat="1" ht="18" customHeight="1" x14ac:dyDescent="0.25">
      <c r="A2470" s="181">
        <v>17807</v>
      </c>
      <c r="B2470" s="701" t="s">
        <v>13322</v>
      </c>
      <c r="C2470" s="181" t="s">
        <v>13323</v>
      </c>
      <c r="D2470" s="181" t="s">
        <v>1953</v>
      </c>
      <c r="E2470" s="181" t="s">
        <v>3631</v>
      </c>
      <c r="F2470" s="181" t="s">
        <v>304</v>
      </c>
      <c r="G2470" s="181" t="s">
        <v>353</v>
      </c>
      <c r="H2470" s="181" t="s">
        <v>5</v>
      </c>
      <c r="I2470" s="181" t="s">
        <v>3632</v>
      </c>
      <c r="J2470" s="181">
        <v>2480</v>
      </c>
      <c r="K2470" s="181">
        <v>43</v>
      </c>
      <c r="L2470" s="181"/>
      <c r="M2470" s="181"/>
      <c r="N2470" s="596" t="s">
        <v>286</v>
      </c>
    </row>
    <row r="2471" spans="1:14" s="158" customFormat="1" ht="18" customHeight="1" x14ac:dyDescent="0.25">
      <c r="A2471" s="181">
        <v>20765</v>
      </c>
      <c r="B2471" s="701" t="s">
        <v>10693</v>
      </c>
      <c r="C2471" s="181" t="s">
        <v>301</v>
      </c>
      <c r="D2471" s="181" t="s">
        <v>1953</v>
      </c>
      <c r="E2471" s="181" t="s">
        <v>4715</v>
      </c>
      <c r="F2471" s="181" t="s">
        <v>304</v>
      </c>
      <c r="G2471" s="181" t="s">
        <v>353</v>
      </c>
      <c r="H2471" s="181" t="s">
        <v>5</v>
      </c>
      <c r="I2471" s="181" t="s">
        <v>301</v>
      </c>
      <c r="J2471" s="181">
        <v>3120</v>
      </c>
      <c r="K2471" s="181">
        <v>29</v>
      </c>
      <c r="L2471" s="181"/>
      <c r="M2471" s="181"/>
      <c r="N2471" s="596" t="s">
        <v>286</v>
      </c>
    </row>
    <row r="2472" spans="1:14" s="158" customFormat="1" ht="18" customHeight="1" x14ac:dyDescent="0.25">
      <c r="A2472" s="181">
        <v>12746</v>
      </c>
      <c r="B2472" s="701" t="s">
        <v>3633</v>
      </c>
      <c r="C2472" s="181" t="s">
        <v>301</v>
      </c>
      <c r="D2472" s="181" t="s">
        <v>3634</v>
      </c>
      <c r="E2472" s="181" t="s">
        <v>3635</v>
      </c>
      <c r="F2472" s="181" t="s">
        <v>304</v>
      </c>
      <c r="G2472" s="181" t="s">
        <v>353</v>
      </c>
      <c r="H2472" s="181" t="s">
        <v>5</v>
      </c>
      <c r="I2472" s="181" t="s">
        <v>301</v>
      </c>
      <c r="J2472" s="181">
        <v>2880</v>
      </c>
      <c r="K2472" s="181">
        <v>17</v>
      </c>
      <c r="L2472" s="181"/>
      <c r="M2472" s="181"/>
      <c r="N2472" s="596" t="s">
        <v>286</v>
      </c>
    </row>
    <row r="2473" spans="1:14" s="158" customFormat="1" ht="18" customHeight="1" x14ac:dyDescent="0.25">
      <c r="A2473" s="181">
        <v>17587</v>
      </c>
      <c r="B2473" s="701" t="s">
        <v>3639</v>
      </c>
      <c r="C2473" s="181" t="s">
        <v>301</v>
      </c>
      <c r="D2473" s="181" t="s">
        <v>3637</v>
      </c>
      <c r="E2473" s="181" t="s">
        <v>3508</v>
      </c>
      <c r="F2473" s="181" t="s">
        <v>304</v>
      </c>
      <c r="G2473" s="181" t="s">
        <v>1874</v>
      </c>
      <c r="H2473" s="181" t="s">
        <v>5</v>
      </c>
      <c r="I2473" s="181" t="s">
        <v>3640</v>
      </c>
      <c r="J2473" s="181">
        <v>6360</v>
      </c>
      <c r="K2473" s="181">
        <v>12</v>
      </c>
      <c r="L2473" s="181"/>
      <c r="M2473" s="181"/>
      <c r="N2473" s="596" t="s">
        <v>286</v>
      </c>
    </row>
    <row r="2474" spans="1:14" s="158" customFormat="1" ht="18" customHeight="1" x14ac:dyDescent="0.25">
      <c r="A2474" s="181">
        <v>17586</v>
      </c>
      <c r="B2474" s="701" t="s">
        <v>3636</v>
      </c>
      <c r="C2474" s="181" t="s">
        <v>301</v>
      </c>
      <c r="D2474" s="181" t="s">
        <v>3637</v>
      </c>
      <c r="E2474" s="181" t="s">
        <v>3508</v>
      </c>
      <c r="F2474" s="181" t="s">
        <v>304</v>
      </c>
      <c r="G2474" s="181" t="s">
        <v>1874</v>
      </c>
      <c r="H2474" s="181" t="s">
        <v>5</v>
      </c>
      <c r="I2474" s="181" t="s">
        <v>3638</v>
      </c>
      <c r="J2474" s="181">
        <v>6360</v>
      </c>
      <c r="K2474" s="181">
        <v>11</v>
      </c>
      <c r="L2474" s="181"/>
      <c r="M2474" s="181"/>
      <c r="N2474" s="596" t="s">
        <v>286</v>
      </c>
    </row>
    <row r="2475" spans="1:14" s="158" customFormat="1" ht="18" customHeight="1" x14ac:dyDescent="0.25">
      <c r="A2475" s="181">
        <v>18748</v>
      </c>
      <c r="B2475" s="701" t="s">
        <v>18162</v>
      </c>
      <c r="C2475" s="181" t="s">
        <v>301</v>
      </c>
      <c r="D2475" s="181" t="s">
        <v>354</v>
      </c>
      <c r="E2475" s="181" t="s">
        <v>3589</v>
      </c>
      <c r="F2475" s="181" t="s">
        <v>304</v>
      </c>
      <c r="G2475" s="181" t="s">
        <v>138</v>
      </c>
      <c r="H2475" s="181" t="s">
        <v>7</v>
      </c>
      <c r="I2475" s="181" t="s">
        <v>18163</v>
      </c>
      <c r="J2475" s="181">
        <v>21860</v>
      </c>
      <c r="K2475" s="181">
        <v>2</v>
      </c>
      <c r="L2475" s="181"/>
      <c r="M2475" s="181"/>
      <c r="N2475" s="596" t="s">
        <v>286</v>
      </c>
    </row>
    <row r="2476" spans="1:14" s="158" customFormat="1" ht="18" customHeight="1" x14ac:dyDescent="0.25">
      <c r="A2476" s="181">
        <v>9552</v>
      </c>
      <c r="B2476" s="701">
        <v>55583074</v>
      </c>
      <c r="C2476" s="181" t="s">
        <v>301</v>
      </c>
      <c r="D2476" s="181" t="s">
        <v>359</v>
      </c>
      <c r="E2476" s="181" t="s">
        <v>3645</v>
      </c>
      <c r="F2476" s="181" t="s">
        <v>304</v>
      </c>
      <c r="G2476" s="181" t="s">
        <v>361</v>
      </c>
      <c r="H2476" s="181" t="s">
        <v>7</v>
      </c>
      <c r="I2476" s="181" t="s">
        <v>3646</v>
      </c>
      <c r="J2476" s="181">
        <v>113850</v>
      </c>
      <c r="K2476" s="181">
        <v>38</v>
      </c>
      <c r="L2476" s="181"/>
      <c r="M2476" s="181"/>
      <c r="N2476" s="596" t="s">
        <v>286</v>
      </c>
    </row>
    <row r="2477" spans="1:14" s="158" customFormat="1" ht="18" customHeight="1" x14ac:dyDescent="0.25">
      <c r="A2477" s="181">
        <v>9545</v>
      </c>
      <c r="B2477" s="701">
        <v>55593577</v>
      </c>
      <c r="C2477" s="181" t="s">
        <v>301</v>
      </c>
      <c r="D2477" s="181" t="s">
        <v>359</v>
      </c>
      <c r="E2477" s="181" t="s">
        <v>3647</v>
      </c>
      <c r="F2477" s="181" t="s">
        <v>304</v>
      </c>
      <c r="G2477" s="181" t="s">
        <v>361</v>
      </c>
      <c r="H2477" s="181" t="s">
        <v>7</v>
      </c>
      <c r="I2477" s="181" t="s">
        <v>3646</v>
      </c>
      <c r="J2477" s="181">
        <v>119710</v>
      </c>
      <c r="K2477" s="181">
        <v>54</v>
      </c>
      <c r="L2477" s="181"/>
      <c r="M2477" s="181"/>
      <c r="N2477" s="596" t="s">
        <v>286</v>
      </c>
    </row>
    <row r="2478" spans="1:14" s="158" customFormat="1" ht="18" customHeight="1" x14ac:dyDescent="0.25">
      <c r="A2478" s="181">
        <v>2620</v>
      </c>
      <c r="B2478" s="701" t="s">
        <v>3648</v>
      </c>
      <c r="C2478" s="181" t="s">
        <v>3649</v>
      </c>
      <c r="D2478" s="181" t="s">
        <v>359</v>
      </c>
      <c r="E2478" s="181" t="s">
        <v>3650</v>
      </c>
      <c r="F2478" s="181" t="s">
        <v>304</v>
      </c>
      <c r="G2478" s="181" t="s">
        <v>361</v>
      </c>
      <c r="H2478" s="181" t="s">
        <v>7</v>
      </c>
      <c r="I2478" s="181" t="s">
        <v>3651</v>
      </c>
      <c r="J2478" s="181">
        <v>127680</v>
      </c>
      <c r="K2478" s="181">
        <v>214</v>
      </c>
      <c r="L2478" s="181"/>
      <c r="M2478" s="181"/>
      <c r="N2478" s="596" t="s">
        <v>286</v>
      </c>
    </row>
    <row r="2479" spans="1:14" s="158" customFormat="1" ht="18" customHeight="1" x14ac:dyDescent="0.25">
      <c r="A2479" s="181">
        <v>16288</v>
      </c>
      <c r="B2479" s="701" t="s">
        <v>3652</v>
      </c>
      <c r="C2479" s="181" t="s">
        <v>301</v>
      </c>
      <c r="D2479" s="181" t="s">
        <v>359</v>
      </c>
      <c r="E2479" s="181" t="s">
        <v>3568</v>
      </c>
      <c r="F2479" s="181" t="s">
        <v>304</v>
      </c>
      <c r="G2479" s="181" t="s">
        <v>361</v>
      </c>
      <c r="H2479" s="181" t="s">
        <v>7</v>
      </c>
      <c r="I2479" s="181" t="s">
        <v>3646</v>
      </c>
      <c r="J2479" s="181">
        <v>150900</v>
      </c>
      <c r="K2479" s="181">
        <v>80</v>
      </c>
      <c r="L2479" s="181"/>
      <c r="M2479" s="181"/>
      <c r="N2479" s="596" t="s">
        <v>286</v>
      </c>
    </row>
    <row r="2480" spans="1:14" s="158" customFormat="1" ht="18" customHeight="1" x14ac:dyDescent="0.25">
      <c r="A2480" s="181">
        <v>13776</v>
      </c>
      <c r="B2480" s="701" t="s">
        <v>3653</v>
      </c>
      <c r="C2480" s="181" t="s">
        <v>301</v>
      </c>
      <c r="D2480" s="181" t="s">
        <v>359</v>
      </c>
      <c r="E2480" s="181" t="s">
        <v>3654</v>
      </c>
      <c r="F2480" s="181" t="s">
        <v>304</v>
      </c>
      <c r="G2480" s="181" t="s">
        <v>361</v>
      </c>
      <c r="H2480" s="181" t="s">
        <v>7</v>
      </c>
      <c r="I2480" s="181" t="s">
        <v>301</v>
      </c>
      <c r="J2480" s="181">
        <v>135400</v>
      </c>
      <c r="K2480" s="181">
        <v>45</v>
      </c>
      <c r="L2480" s="181"/>
      <c r="M2480" s="181"/>
      <c r="N2480" s="596" t="s">
        <v>286</v>
      </c>
    </row>
    <row r="2481" spans="1:14" s="158" customFormat="1" ht="18" customHeight="1" x14ac:dyDescent="0.25">
      <c r="A2481" s="181">
        <v>15284</v>
      </c>
      <c r="B2481" s="701" t="s">
        <v>3658</v>
      </c>
      <c r="C2481" s="181" t="s">
        <v>301</v>
      </c>
      <c r="D2481" s="181" t="s">
        <v>369</v>
      </c>
      <c r="E2481" s="181" t="s">
        <v>3659</v>
      </c>
      <c r="F2481" s="181" t="s">
        <v>304</v>
      </c>
      <c r="G2481" s="181" t="s">
        <v>375</v>
      </c>
      <c r="H2481" s="181" t="s">
        <v>7</v>
      </c>
      <c r="I2481" s="181" t="s">
        <v>3660</v>
      </c>
      <c r="J2481" s="181">
        <v>32500</v>
      </c>
      <c r="K2481" s="181">
        <v>1156</v>
      </c>
      <c r="L2481" s="181"/>
      <c r="M2481" s="181"/>
      <c r="N2481" s="596" t="s">
        <v>286</v>
      </c>
    </row>
    <row r="2482" spans="1:14" s="158" customFormat="1" ht="18" customHeight="1" x14ac:dyDescent="0.25">
      <c r="A2482" s="181">
        <v>10975</v>
      </c>
      <c r="B2482" s="701" t="s">
        <v>3661</v>
      </c>
      <c r="C2482" s="181" t="s">
        <v>301</v>
      </c>
      <c r="D2482" s="181" t="s">
        <v>369</v>
      </c>
      <c r="E2482" s="181" t="s">
        <v>3551</v>
      </c>
      <c r="F2482" s="181" t="s">
        <v>304</v>
      </c>
      <c r="G2482" s="181" t="s">
        <v>375</v>
      </c>
      <c r="H2482" s="181" t="s">
        <v>7</v>
      </c>
      <c r="I2482" s="181" t="s">
        <v>395</v>
      </c>
      <c r="J2482" s="181">
        <v>32180</v>
      </c>
      <c r="K2482" s="181">
        <v>484</v>
      </c>
      <c r="L2482" s="181"/>
      <c r="M2482" s="181"/>
      <c r="N2482" s="596" t="s">
        <v>286</v>
      </c>
    </row>
    <row r="2483" spans="1:14" s="158" customFormat="1" ht="18" customHeight="1" x14ac:dyDescent="0.25">
      <c r="A2483" s="181">
        <v>2767</v>
      </c>
      <c r="B2483" s="701">
        <v>93362342</v>
      </c>
      <c r="C2483" s="181" t="s">
        <v>3662</v>
      </c>
      <c r="D2483" s="181" t="s">
        <v>369</v>
      </c>
      <c r="E2483" s="181" t="s">
        <v>3663</v>
      </c>
      <c r="F2483" s="181" t="s">
        <v>304</v>
      </c>
      <c r="G2483" s="181" t="s">
        <v>361</v>
      </c>
      <c r="H2483" s="181" t="s">
        <v>7</v>
      </c>
      <c r="I2483" s="181" t="s">
        <v>301</v>
      </c>
      <c r="J2483" s="181">
        <v>31060</v>
      </c>
      <c r="K2483" s="181">
        <v>145</v>
      </c>
      <c r="L2483" s="181"/>
      <c r="M2483" s="181"/>
      <c r="N2483" s="596" t="s">
        <v>286</v>
      </c>
    </row>
    <row r="2484" spans="1:14" s="158" customFormat="1" ht="18" customHeight="1" x14ac:dyDescent="0.25">
      <c r="A2484" s="181">
        <v>1881</v>
      </c>
      <c r="B2484" s="701" t="s">
        <v>3664</v>
      </c>
      <c r="C2484" s="181" t="s">
        <v>3665</v>
      </c>
      <c r="D2484" s="181" t="s">
        <v>369</v>
      </c>
      <c r="E2484" s="181" t="s">
        <v>2396</v>
      </c>
      <c r="F2484" s="181" t="s">
        <v>304</v>
      </c>
      <c r="G2484" s="181" t="s">
        <v>375</v>
      </c>
      <c r="H2484" s="181" t="s">
        <v>7</v>
      </c>
      <c r="I2484" s="181" t="s">
        <v>3666</v>
      </c>
      <c r="J2484" s="181">
        <v>34620</v>
      </c>
      <c r="K2484" s="181">
        <v>240</v>
      </c>
      <c r="L2484" s="181"/>
      <c r="M2484" s="181"/>
      <c r="N2484" s="596" t="s">
        <v>286</v>
      </c>
    </row>
    <row r="2485" spans="1:14" s="158" customFormat="1" ht="18" customHeight="1" x14ac:dyDescent="0.25">
      <c r="A2485" s="181">
        <v>2771</v>
      </c>
      <c r="B2485" s="701" t="s">
        <v>3667</v>
      </c>
      <c r="C2485" s="181" t="s">
        <v>301</v>
      </c>
      <c r="D2485" s="181" t="s">
        <v>369</v>
      </c>
      <c r="E2485" s="181" t="s">
        <v>3549</v>
      </c>
      <c r="F2485" s="181" t="s">
        <v>304</v>
      </c>
      <c r="G2485" s="181" t="s">
        <v>375</v>
      </c>
      <c r="H2485" s="181" t="s">
        <v>7</v>
      </c>
      <c r="I2485" s="181" t="s">
        <v>3668</v>
      </c>
      <c r="J2485" s="181">
        <v>33960</v>
      </c>
      <c r="K2485" s="181">
        <v>274</v>
      </c>
      <c r="L2485" s="181"/>
      <c r="M2485" s="181"/>
      <c r="N2485" s="596" t="s">
        <v>286</v>
      </c>
    </row>
    <row r="2486" spans="1:14" s="158" customFormat="1" ht="18" customHeight="1" x14ac:dyDescent="0.25">
      <c r="A2486" s="181">
        <v>21630</v>
      </c>
      <c r="B2486" s="701" t="s">
        <v>3669</v>
      </c>
      <c r="C2486" s="181" t="s">
        <v>3670</v>
      </c>
      <c r="D2486" s="181" t="s">
        <v>369</v>
      </c>
      <c r="E2486" s="181" t="s">
        <v>3671</v>
      </c>
      <c r="F2486" s="181" t="s">
        <v>304</v>
      </c>
      <c r="G2486" s="181" t="s">
        <v>361</v>
      </c>
      <c r="H2486" s="181" t="s">
        <v>7</v>
      </c>
      <c r="I2486" s="181" t="s">
        <v>301</v>
      </c>
      <c r="J2486" s="181">
        <v>40170</v>
      </c>
      <c r="K2486" s="181">
        <v>56</v>
      </c>
      <c r="L2486" s="181"/>
      <c r="M2486" s="181"/>
      <c r="N2486" s="596" t="s">
        <v>286</v>
      </c>
    </row>
    <row r="2487" spans="1:14" s="158" customFormat="1" ht="18" customHeight="1" x14ac:dyDescent="0.25">
      <c r="A2487" s="181">
        <v>13141</v>
      </c>
      <c r="B2487" s="701" t="s">
        <v>16758</v>
      </c>
      <c r="C2487" s="181" t="s">
        <v>16759</v>
      </c>
      <c r="D2487" s="181" t="s">
        <v>369</v>
      </c>
      <c r="E2487" s="181" t="s">
        <v>3654</v>
      </c>
      <c r="F2487" s="181" t="s">
        <v>304</v>
      </c>
      <c r="G2487" s="181" t="s">
        <v>375</v>
      </c>
      <c r="H2487" s="181" t="s">
        <v>7</v>
      </c>
      <c r="I2487" s="181" t="s">
        <v>16760</v>
      </c>
      <c r="J2487" s="181">
        <v>72200</v>
      </c>
      <c r="K2487" s="181">
        <v>63</v>
      </c>
      <c r="L2487" s="181"/>
      <c r="M2487" s="181"/>
      <c r="N2487" s="596" t="s">
        <v>286</v>
      </c>
    </row>
    <row r="2488" spans="1:14" s="158" customFormat="1" ht="18" customHeight="1" x14ac:dyDescent="0.25">
      <c r="A2488" s="181">
        <v>2788</v>
      </c>
      <c r="B2488" s="701" t="s">
        <v>3672</v>
      </c>
      <c r="C2488" s="181" t="s">
        <v>3673</v>
      </c>
      <c r="D2488" s="181" t="s">
        <v>369</v>
      </c>
      <c r="E2488" s="181" t="s">
        <v>3674</v>
      </c>
      <c r="F2488" s="181" t="s">
        <v>304</v>
      </c>
      <c r="G2488" s="181" t="s">
        <v>375</v>
      </c>
      <c r="H2488" s="181" t="s">
        <v>7</v>
      </c>
      <c r="I2488" s="181" t="s">
        <v>3675</v>
      </c>
      <c r="J2488" s="181">
        <v>37920</v>
      </c>
      <c r="K2488" s="181">
        <v>137</v>
      </c>
      <c r="L2488" s="181"/>
      <c r="M2488" s="181"/>
      <c r="N2488" s="596" t="s">
        <v>286</v>
      </c>
    </row>
    <row r="2489" spans="1:14" s="158" customFormat="1" ht="18" customHeight="1" x14ac:dyDescent="0.25">
      <c r="A2489" s="181">
        <v>11730</v>
      </c>
      <c r="B2489" s="701" t="s">
        <v>3676</v>
      </c>
      <c r="C2489" s="181" t="s">
        <v>3677</v>
      </c>
      <c r="D2489" s="181" t="s">
        <v>369</v>
      </c>
      <c r="E2489" s="181" t="s">
        <v>3678</v>
      </c>
      <c r="F2489" s="181" t="s">
        <v>304</v>
      </c>
      <c r="G2489" s="181" t="s">
        <v>375</v>
      </c>
      <c r="H2489" s="181" t="s">
        <v>7</v>
      </c>
      <c r="I2489" s="181" t="s">
        <v>395</v>
      </c>
      <c r="J2489" s="181">
        <v>39700</v>
      </c>
      <c r="K2489" s="181">
        <v>179</v>
      </c>
      <c r="L2489" s="181"/>
      <c r="M2489" s="181"/>
      <c r="N2489" s="596" t="s">
        <v>286</v>
      </c>
    </row>
    <row r="2490" spans="1:14" s="158" customFormat="1" ht="18" customHeight="1" x14ac:dyDescent="0.25">
      <c r="A2490" s="181">
        <v>45635</v>
      </c>
      <c r="B2490" s="701" t="s">
        <v>3679</v>
      </c>
      <c r="C2490" s="181" t="s">
        <v>301</v>
      </c>
      <c r="D2490" s="181" t="s">
        <v>369</v>
      </c>
      <c r="E2490" s="181" t="s">
        <v>3680</v>
      </c>
      <c r="F2490" s="181" t="s">
        <v>304</v>
      </c>
      <c r="G2490" s="181" t="s">
        <v>361</v>
      </c>
      <c r="H2490" s="181" t="s">
        <v>7</v>
      </c>
      <c r="I2490" s="181" t="s">
        <v>3681</v>
      </c>
      <c r="J2490" s="181">
        <v>32800</v>
      </c>
      <c r="K2490" s="181">
        <v>316</v>
      </c>
      <c r="L2490" s="181"/>
      <c r="M2490" s="181"/>
      <c r="N2490" s="596" t="s">
        <v>286</v>
      </c>
    </row>
    <row r="2491" spans="1:14" s="158" customFormat="1" ht="18" customHeight="1" x14ac:dyDescent="0.25">
      <c r="A2491" s="181">
        <v>24720</v>
      </c>
      <c r="B2491" s="701" t="s">
        <v>3655</v>
      </c>
      <c r="C2491" s="181" t="s">
        <v>3656</v>
      </c>
      <c r="D2491" s="181" t="s">
        <v>369</v>
      </c>
      <c r="E2491" s="181" t="s">
        <v>15175</v>
      </c>
      <c r="F2491" s="181" t="s">
        <v>304</v>
      </c>
      <c r="G2491" s="181" t="s">
        <v>375</v>
      </c>
      <c r="H2491" s="181" t="s">
        <v>7</v>
      </c>
      <c r="I2491" s="181" t="s">
        <v>4915</v>
      </c>
      <c r="J2491" s="181">
        <v>31400</v>
      </c>
      <c r="K2491" s="181">
        <v>191</v>
      </c>
      <c r="L2491" s="181"/>
      <c r="M2491" s="181"/>
      <c r="N2491" s="596" t="s">
        <v>286</v>
      </c>
    </row>
    <row r="2492" spans="1:14" s="158" customFormat="1" ht="18" customHeight="1" x14ac:dyDescent="0.25">
      <c r="A2492" s="181">
        <v>21232</v>
      </c>
      <c r="B2492" s="701" t="s">
        <v>16761</v>
      </c>
      <c r="C2492" s="181" t="s">
        <v>16762</v>
      </c>
      <c r="D2492" s="181" t="s">
        <v>16763</v>
      </c>
      <c r="E2492" s="181" t="s">
        <v>3682</v>
      </c>
      <c r="F2492" s="181" t="s">
        <v>304</v>
      </c>
      <c r="G2492" s="181" t="s">
        <v>361</v>
      </c>
      <c r="H2492" s="181" t="s">
        <v>7</v>
      </c>
      <c r="I2492" s="181" t="s">
        <v>3683</v>
      </c>
      <c r="J2492" s="181">
        <v>5100</v>
      </c>
      <c r="K2492" s="181">
        <v>177</v>
      </c>
      <c r="L2492" s="181"/>
      <c r="M2492" s="181"/>
      <c r="N2492" s="596" t="s">
        <v>286</v>
      </c>
    </row>
    <row r="2493" spans="1:14" s="158" customFormat="1" ht="18" customHeight="1" x14ac:dyDescent="0.25">
      <c r="A2493" s="181">
        <v>21233</v>
      </c>
      <c r="B2493" s="701" t="s">
        <v>3684</v>
      </c>
      <c r="C2493" s="181" t="s">
        <v>3685</v>
      </c>
      <c r="D2493" s="181" t="s">
        <v>3686</v>
      </c>
      <c r="E2493" s="181" t="s">
        <v>3682</v>
      </c>
      <c r="F2493" s="181" t="s">
        <v>304</v>
      </c>
      <c r="G2493" s="181" t="s">
        <v>361</v>
      </c>
      <c r="H2493" s="181" t="s">
        <v>7</v>
      </c>
      <c r="I2493" s="181" t="s">
        <v>3683</v>
      </c>
      <c r="J2493" s="181">
        <v>5830</v>
      </c>
      <c r="K2493" s="181">
        <v>170</v>
      </c>
      <c r="L2493" s="181"/>
      <c r="M2493" s="181"/>
      <c r="N2493" s="596" t="s">
        <v>286</v>
      </c>
    </row>
    <row r="2494" spans="1:14" s="158" customFormat="1" ht="18" customHeight="1" x14ac:dyDescent="0.25">
      <c r="A2494" s="181">
        <v>11688</v>
      </c>
      <c r="B2494" s="701" t="s">
        <v>3687</v>
      </c>
      <c r="C2494" s="181" t="s">
        <v>3688</v>
      </c>
      <c r="D2494" s="181" t="s">
        <v>401</v>
      </c>
      <c r="E2494" s="181" t="s">
        <v>3564</v>
      </c>
      <c r="F2494" s="181" t="s">
        <v>304</v>
      </c>
      <c r="G2494" s="181" t="s">
        <v>361</v>
      </c>
      <c r="H2494" s="181" t="s">
        <v>7</v>
      </c>
      <c r="I2494" s="181" t="s">
        <v>301</v>
      </c>
      <c r="J2494" s="181">
        <v>44600</v>
      </c>
      <c r="K2494" s="181">
        <v>107</v>
      </c>
      <c r="L2494" s="181"/>
      <c r="M2494" s="181"/>
      <c r="N2494" s="596" t="s">
        <v>286</v>
      </c>
    </row>
    <row r="2495" spans="1:14" s="158" customFormat="1" ht="18" customHeight="1" x14ac:dyDescent="0.25">
      <c r="A2495" s="181">
        <v>11723</v>
      </c>
      <c r="B2495" s="701" t="s">
        <v>16764</v>
      </c>
      <c r="C2495" s="181" t="s">
        <v>16765</v>
      </c>
      <c r="D2495" s="181" t="s">
        <v>401</v>
      </c>
      <c r="E2495" s="181" t="s">
        <v>15175</v>
      </c>
      <c r="F2495" s="181" t="s">
        <v>304</v>
      </c>
      <c r="G2495" s="181" t="s">
        <v>375</v>
      </c>
      <c r="H2495" s="181" t="s">
        <v>7</v>
      </c>
      <c r="I2495" s="181" t="s">
        <v>16766</v>
      </c>
      <c r="J2495" s="181">
        <v>30300</v>
      </c>
      <c r="K2495" s="181">
        <v>64</v>
      </c>
      <c r="L2495" s="181"/>
      <c r="M2495" s="181"/>
      <c r="N2495" s="596" t="s">
        <v>286</v>
      </c>
    </row>
    <row r="2496" spans="1:14" s="158" customFormat="1" ht="18" customHeight="1" x14ac:dyDescent="0.25">
      <c r="A2496" s="181">
        <v>83781</v>
      </c>
      <c r="B2496" s="701" t="s">
        <v>3691</v>
      </c>
      <c r="C2496" s="181" t="s">
        <v>301</v>
      </c>
      <c r="D2496" s="181" t="s">
        <v>3689</v>
      </c>
      <c r="E2496" s="181" t="s">
        <v>3548</v>
      </c>
      <c r="F2496" s="181" t="s">
        <v>304</v>
      </c>
      <c r="G2496" s="181" t="s">
        <v>1508</v>
      </c>
      <c r="H2496" s="181" t="s">
        <v>7</v>
      </c>
      <c r="I2496" s="181" t="s">
        <v>301</v>
      </c>
      <c r="J2496" s="181">
        <v>121430</v>
      </c>
      <c r="K2496" s="181">
        <v>25</v>
      </c>
      <c r="L2496" s="181"/>
      <c r="M2496" s="181"/>
      <c r="N2496" s="596" t="s">
        <v>286</v>
      </c>
    </row>
    <row r="2497" spans="1:14" s="158" customFormat="1" ht="18" customHeight="1" x14ac:dyDescent="0.25">
      <c r="A2497" s="181">
        <v>8589</v>
      </c>
      <c r="B2497" s="701" t="s">
        <v>3692</v>
      </c>
      <c r="C2497" s="181" t="s">
        <v>301</v>
      </c>
      <c r="D2497" s="181" t="s">
        <v>3689</v>
      </c>
      <c r="E2497" s="181" t="s">
        <v>3587</v>
      </c>
      <c r="F2497" s="181" t="s">
        <v>304</v>
      </c>
      <c r="G2497" s="181" t="s">
        <v>1508</v>
      </c>
      <c r="H2497" s="181" t="s">
        <v>7</v>
      </c>
      <c r="I2497" s="181" t="s">
        <v>301</v>
      </c>
      <c r="J2497" s="181">
        <v>153450</v>
      </c>
      <c r="K2497" s="181">
        <v>77</v>
      </c>
      <c r="L2497" s="181"/>
      <c r="M2497" s="181"/>
      <c r="N2497" s="596" t="s">
        <v>286</v>
      </c>
    </row>
    <row r="2498" spans="1:14" s="158" customFormat="1" ht="18" customHeight="1" x14ac:dyDescent="0.25">
      <c r="A2498" s="181">
        <v>353</v>
      </c>
      <c r="B2498" s="701" t="s">
        <v>3693</v>
      </c>
      <c r="C2498" s="181" t="s">
        <v>301</v>
      </c>
      <c r="D2498" s="181" t="s">
        <v>3694</v>
      </c>
      <c r="E2498" s="181" t="s">
        <v>3644</v>
      </c>
      <c r="F2498" s="181" t="s">
        <v>304</v>
      </c>
      <c r="G2498" s="181" t="s">
        <v>1508</v>
      </c>
      <c r="H2498" s="181" t="s">
        <v>7</v>
      </c>
      <c r="I2498" s="181" t="s">
        <v>3695</v>
      </c>
      <c r="J2498" s="181">
        <v>67290</v>
      </c>
      <c r="K2498" s="181">
        <v>32</v>
      </c>
      <c r="L2498" s="181"/>
      <c r="M2498" s="181"/>
      <c r="N2498" s="596" t="s">
        <v>286</v>
      </c>
    </row>
    <row r="2499" spans="1:14" s="158" customFormat="1" ht="18" customHeight="1" x14ac:dyDescent="0.25">
      <c r="A2499" s="181">
        <v>354</v>
      </c>
      <c r="B2499" s="701" t="s">
        <v>3696</v>
      </c>
      <c r="C2499" s="181" t="s">
        <v>301</v>
      </c>
      <c r="D2499" s="181" t="s">
        <v>3697</v>
      </c>
      <c r="E2499" s="181" t="s">
        <v>3644</v>
      </c>
      <c r="F2499" s="181" t="s">
        <v>304</v>
      </c>
      <c r="G2499" s="181" t="s">
        <v>1508</v>
      </c>
      <c r="H2499" s="181" t="s">
        <v>7</v>
      </c>
      <c r="I2499" s="181" t="s">
        <v>3695</v>
      </c>
      <c r="J2499" s="181">
        <v>96790</v>
      </c>
      <c r="K2499" s="181">
        <v>25</v>
      </c>
      <c r="L2499" s="181"/>
      <c r="M2499" s="181"/>
      <c r="N2499" s="596" t="s">
        <v>286</v>
      </c>
    </row>
    <row r="2500" spans="1:14" s="158" customFormat="1" ht="18" customHeight="1" x14ac:dyDescent="0.25">
      <c r="A2500" s="181">
        <v>68767</v>
      </c>
      <c r="B2500" s="701" t="s">
        <v>3698</v>
      </c>
      <c r="C2500" s="181" t="s">
        <v>3699</v>
      </c>
      <c r="D2500" s="181" t="s">
        <v>1985</v>
      </c>
      <c r="E2500" s="181" t="s">
        <v>3690</v>
      </c>
      <c r="F2500" s="181" t="s">
        <v>304</v>
      </c>
      <c r="G2500" s="181" t="s">
        <v>1986</v>
      </c>
      <c r="H2500" s="181" t="s">
        <v>13</v>
      </c>
      <c r="I2500" s="181" t="s">
        <v>3700</v>
      </c>
      <c r="J2500" s="181">
        <v>16070</v>
      </c>
      <c r="K2500" s="181">
        <v>1</v>
      </c>
      <c r="L2500" s="181"/>
      <c r="M2500" s="181"/>
      <c r="N2500" s="596" t="s">
        <v>286</v>
      </c>
    </row>
    <row r="2501" spans="1:14" s="158" customFormat="1" ht="18" customHeight="1" x14ac:dyDescent="0.25">
      <c r="A2501" s="181">
        <v>90463</v>
      </c>
      <c r="B2501" s="701" t="s">
        <v>3701</v>
      </c>
      <c r="C2501" s="181" t="s">
        <v>3702</v>
      </c>
      <c r="D2501" s="181" t="s">
        <v>1985</v>
      </c>
      <c r="E2501" s="181" t="s">
        <v>3703</v>
      </c>
      <c r="F2501" s="181" t="s">
        <v>304</v>
      </c>
      <c r="G2501" s="181" t="s">
        <v>1986</v>
      </c>
      <c r="H2501" s="181" t="s">
        <v>13</v>
      </c>
      <c r="I2501" s="181" t="s">
        <v>3704</v>
      </c>
      <c r="J2501" s="181">
        <v>13770</v>
      </c>
      <c r="K2501" s="181">
        <v>57</v>
      </c>
      <c r="L2501" s="181"/>
      <c r="M2501" s="181"/>
      <c r="N2501" s="596" t="s">
        <v>286</v>
      </c>
    </row>
    <row r="2502" spans="1:14" s="158" customFormat="1" ht="18" customHeight="1" x14ac:dyDescent="0.25">
      <c r="A2502" s="181">
        <v>14782</v>
      </c>
      <c r="B2502" s="701" t="s">
        <v>3705</v>
      </c>
      <c r="C2502" s="181" t="s">
        <v>3706</v>
      </c>
      <c r="D2502" s="181" t="s">
        <v>1985</v>
      </c>
      <c r="E2502" s="181" t="s">
        <v>3549</v>
      </c>
      <c r="F2502" s="181" t="s">
        <v>304</v>
      </c>
      <c r="G2502" s="181" t="s">
        <v>1986</v>
      </c>
      <c r="H2502" s="181" t="s">
        <v>13</v>
      </c>
      <c r="I2502" s="181" t="s">
        <v>301</v>
      </c>
      <c r="J2502" s="181">
        <v>14810</v>
      </c>
      <c r="K2502" s="181">
        <v>38</v>
      </c>
      <c r="L2502" s="181"/>
      <c r="M2502" s="181"/>
      <c r="N2502" s="596" t="s">
        <v>286</v>
      </c>
    </row>
    <row r="2503" spans="1:14" s="158" customFormat="1" ht="18" customHeight="1" x14ac:dyDescent="0.25">
      <c r="A2503" s="181">
        <v>116</v>
      </c>
      <c r="B2503" s="701" t="s">
        <v>3707</v>
      </c>
      <c r="C2503" s="181" t="s">
        <v>3708</v>
      </c>
      <c r="D2503" s="181" t="s">
        <v>1985</v>
      </c>
      <c r="E2503" s="181" t="s">
        <v>3627</v>
      </c>
      <c r="F2503" s="181" t="s">
        <v>304</v>
      </c>
      <c r="G2503" s="181" t="s">
        <v>1986</v>
      </c>
      <c r="H2503" s="181" t="s">
        <v>13</v>
      </c>
      <c r="I2503" s="181" t="s">
        <v>3709</v>
      </c>
      <c r="J2503" s="181">
        <v>15640</v>
      </c>
      <c r="K2503" s="181">
        <v>26</v>
      </c>
      <c r="L2503" s="181"/>
      <c r="M2503" s="181"/>
      <c r="N2503" s="596" t="s">
        <v>286</v>
      </c>
    </row>
    <row r="2504" spans="1:14" s="158" customFormat="1" ht="18" customHeight="1" x14ac:dyDescent="0.25">
      <c r="A2504" s="181">
        <v>999</v>
      </c>
      <c r="B2504" s="701">
        <v>90250156</v>
      </c>
      <c r="C2504" s="181" t="s">
        <v>12482</v>
      </c>
      <c r="D2504" s="181" t="s">
        <v>3712</v>
      </c>
      <c r="E2504" s="181" t="s">
        <v>5618</v>
      </c>
      <c r="F2504" s="181" t="s">
        <v>304</v>
      </c>
      <c r="G2504" s="181" t="s">
        <v>5282</v>
      </c>
      <c r="H2504" s="181" t="s">
        <v>14</v>
      </c>
      <c r="I2504" s="181" t="s">
        <v>12483</v>
      </c>
      <c r="J2504" s="181">
        <v>5940</v>
      </c>
      <c r="K2504" s="181">
        <v>91</v>
      </c>
      <c r="L2504" s="181"/>
      <c r="M2504" s="181"/>
      <c r="N2504" s="596" t="s">
        <v>286</v>
      </c>
    </row>
    <row r="2505" spans="1:14" s="158" customFormat="1" ht="18" customHeight="1" x14ac:dyDescent="0.25">
      <c r="A2505" s="181">
        <v>20630</v>
      </c>
      <c r="B2505" s="701" t="s">
        <v>3710</v>
      </c>
      <c r="C2505" s="181" t="s">
        <v>3711</v>
      </c>
      <c r="D2505" s="181" t="s">
        <v>3712</v>
      </c>
      <c r="E2505" s="181" t="s">
        <v>3564</v>
      </c>
      <c r="F2505" s="181" t="s">
        <v>304</v>
      </c>
      <c r="G2505" s="181" t="s">
        <v>826</v>
      </c>
      <c r="H2505" s="181" t="s">
        <v>5</v>
      </c>
      <c r="I2505" s="181" t="s">
        <v>659</v>
      </c>
      <c r="J2505" s="181">
        <v>8300</v>
      </c>
      <c r="K2505" s="181">
        <v>17</v>
      </c>
      <c r="L2505" s="181"/>
      <c r="M2505" s="181"/>
      <c r="N2505" s="596" t="s">
        <v>286</v>
      </c>
    </row>
    <row r="2506" spans="1:14" s="158" customFormat="1" ht="18" customHeight="1" x14ac:dyDescent="0.25">
      <c r="A2506" s="181">
        <v>20629</v>
      </c>
      <c r="B2506" s="701" t="s">
        <v>3713</v>
      </c>
      <c r="C2506" s="181" t="s">
        <v>3714</v>
      </c>
      <c r="D2506" s="181" t="s">
        <v>3712</v>
      </c>
      <c r="E2506" s="181" t="s">
        <v>3715</v>
      </c>
      <c r="F2506" s="181" t="s">
        <v>304</v>
      </c>
      <c r="G2506" s="181" t="s">
        <v>826</v>
      </c>
      <c r="H2506" s="181" t="s">
        <v>5</v>
      </c>
      <c r="I2506" s="181" t="s">
        <v>3716</v>
      </c>
      <c r="J2506" s="181">
        <v>8300</v>
      </c>
      <c r="K2506" s="181">
        <v>12</v>
      </c>
      <c r="L2506" s="181"/>
      <c r="M2506" s="181"/>
      <c r="N2506" s="596" t="s">
        <v>286</v>
      </c>
    </row>
    <row r="2507" spans="1:14" s="158" customFormat="1" ht="18" customHeight="1" x14ac:dyDescent="0.25">
      <c r="A2507" s="181">
        <v>24837</v>
      </c>
      <c r="B2507" s="701" t="s">
        <v>16767</v>
      </c>
      <c r="C2507" s="181" t="s">
        <v>16768</v>
      </c>
      <c r="D2507" s="181" t="s">
        <v>432</v>
      </c>
      <c r="E2507" s="181" t="s">
        <v>16769</v>
      </c>
      <c r="F2507" s="181" t="s">
        <v>304</v>
      </c>
      <c r="G2507" s="181" t="s">
        <v>433</v>
      </c>
      <c r="H2507" s="181" t="s">
        <v>7</v>
      </c>
      <c r="I2507" s="181" t="s">
        <v>3717</v>
      </c>
      <c r="J2507" s="181">
        <v>43370</v>
      </c>
      <c r="K2507" s="181">
        <v>23</v>
      </c>
      <c r="L2507" s="181"/>
      <c r="M2507" s="181"/>
      <c r="N2507" s="596" t="s">
        <v>286</v>
      </c>
    </row>
    <row r="2508" spans="1:14" s="158" customFormat="1" ht="18" customHeight="1" x14ac:dyDescent="0.25">
      <c r="A2508" s="181">
        <v>20143</v>
      </c>
      <c r="B2508" s="701">
        <v>96253555</v>
      </c>
      <c r="C2508" s="181" t="s">
        <v>16770</v>
      </c>
      <c r="D2508" s="181" t="s">
        <v>432</v>
      </c>
      <c r="E2508" s="181" t="s">
        <v>16771</v>
      </c>
      <c r="F2508" s="181" t="s">
        <v>304</v>
      </c>
      <c r="G2508" s="181" t="s">
        <v>433</v>
      </c>
      <c r="H2508" s="181" t="s">
        <v>7</v>
      </c>
      <c r="I2508" s="181" t="s">
        <v>16772</v>
      </c>
      <c r="J2508" s="181">
        <v>86580</v>
      </c>
      <c r="K2508" s="181">
        <v>98</v>
      </c>
      <c r="L2508" s="181"/>
      <c r="M2508" s="181"/>
      <c r="N2508" s="596" t="s">
        <v>286</v>
      </c>
    </row>
    <row r="2509" spans="1:14" s="158" customFormat="1" ht="18" customHeight="1" x14ac:dyDescent="0.25">
      <c r="A2509" s="181">
        <v>20930</v>
      </c>
      <c r="B2509" s="701">
        <v>12638824</v>
      </c>
      <c r="C2509" s="181" t="s">
        <v>16773</v>
      </c>
      <c r="D2509" s="181" t="s">
        <v>432</v>
      </c>
      <c r="E2509" s="181" t="s">
        <v>16774</v>
      </c>
      <c r="F2509" s="181" t="s">
        <v>304</v>
      </c>
      <c r="G2509" s="181" t="s">
        <v>433</v>
      </c>
      <c r="H2509" s="181" t="s">
        <v>7</v>
      </c>
      <c r="I2509" s="181" t="s">
        <v>301</v>
      </c>
      <c r="J2509" s="181">
        <v>94000</v>
      </c>
      <c r="K2509" s="181">
        <v>9</v>
      </c>
      <c r="L2509" s="181"/>
      <c r="M2509" s="181"/>
      <c r="N2509" s="596" t="s">
        <v>286</v>
      </c>
    </row>
    <row r="2510" spans="1:14" s="158" customFormat="1" ht="18" customHeight="1" x14ac:dyDescent="0.25">
      <c r="A2510" s="181">
        <v>23235</v>
      </c>
      <c r="B2510" s="701">
        <v>94702536</v>
      </c>
      <c r="C2510" s="181" t="s">
        <v>3718</v>
      </c>
      <c r="D2510" s="181" t="s">
        <v>432</v>
      </c>
      <c r="E2510" s="181" t="s">
        <v>3719</v>
      </c>
      <c r="F2510" s="181" t="s">
        <v>304</v>
      </c>
      <c r="G2510" s="181" t="s">
        <v>433</v>
      </c>
      <c r="H2510" s="181" t="s">
        <v>7</v>
      </c>
      <c r="I2510" s="181" t="s">
        <v>301</v>
      </c>
      <c r="J2510" s="181">
        <v>168950</v>
      </c>
      <c r="K2510" s="181">
        <v>21</v>
      </c>
      <c r="L2510" s="181"/>
      <c r="M2510" s="181"/>
      <c r="N2510" s="596" t="s">
        <v>286</v>
      </c>
    </row>
    <row r="2511" spans="1:14" s="158" customFormat="1" ht="18" customHeight="1" x14ac:dyDescent="0.25">
      <c r="A2511" s="181">
        <v>21503</v>
      </c>
      <c r="B2511" s="701" t="s">
        <v>16775</v>
      </c>
      <c r="C2511" s="181" t="s">
        <v>301</v>
      </c>
      <c r="D2511" s="181" t="s">
        <v>432</v>
      </c>
      <c r="E2511" s="181" t="s">
        <v>16776</v>
      </c>
      <c r="F2511" s="181" t="s">
        <v>304</v>
      </c>
      <c r="G2511" s="181" t="s">
        <v>433</v>
      </c>
      <c r="H2511" s="181" t="s">
        <v>7</v>
      </c>
      <c r="I2511" s="181" t="s">
        <v>301</v>
      </c>
      <c r="J2511" s="181">
        <v>157690</v>
      </c>
      <c r="K2511" s="181">
        <v>37</v>
      </c>
      <c r="L2511" s="181"/>
      <c r="M2511" s="181"/>
      <c r="N2511" s="596" t="s">
        <v>286</v>
      </c>
    </row>
    <row r="2512" spans="1:14" s="158" customFormat="1" ht="18" customHeight="1" x14ac:dyDescent="0.25">
      <c r="A2512" s="181">
        <v>7382</v>
      </c>
      <c r="B2512" s="701">
        <v>96350585</v>
      </c>
      <c r="C2512" s="181" t="s">
        <v>16777</v>
      </c>
      <c r="D2512" s="181" t="s">
        <v>432</v>
      </c>
      <c r="E2512" s="181" t="s">
        <v>16778</v>
      </c>
      <c r="F2512" s="181" t="s">
        <v>304</v>
      </c>
      <c r="G2512" s="181" t="s">
        <v>433</v>
      </c>
      <c r="H2512" s="181" t="s">
        <v>7</v>
      </c>
      <c r="I2512" s="181" t="s">
        <v>3720</v>
      </c>
      <c r="J2512" s="181">
        <v>148680</v>
      </c>
      <c r="K2512" s="181">
        <v>44</v>
      </c>
      <c r="L2512" s="181"/>
      <c r="M2512" s="181"/>
      <c r="N2512" s="596" t="s">
        <v>286</v>
      </c>
    </row>
    <row r="2513" spans="1:14" s="158" customFormat="1" ht="18" customHeight="1" x14ac:dyDescent="0.25">
      <c r="A2513" s="181">
        <v>9749</v>
      </c>
      <c r="B2513" s="701">
        <v>12635672</v>
      </c>
      <c r="C2513" s="181" t="s">
        <v>3721</v>
      </c>
      <c r="D2513" s="181" t="s">
        <v>432</v>
      </c>
      <c r="E2513" s="181" t="s">
        <v>3722</v>
      </c>
      <c r="F2513" s="181" t="s">
        <v>304</v>
      </c>
      <c r="G2513" s="181" t="s">
        <v>433</v>
      </c>
      <c r="H2513" s="181" t="s">
        <v>7</v>
      </c>
      <c r="I2513" s="181" t="s">
        <v>445</v>
      </c>
      <c r="J2513" s="181">
        <v>97230</v>
      </c>
      <c r="K2513" s="181">
        <v>9</v>
      </c>
      <c r="L2513" s="181"/>
      <c r="M2513" s="181"/>
      <c r="N2513" s="596" t="s">
        <v>286</v>
      </c>
    </row>
    <row r="2514" spans="1:14" s="158" customFormat="1" ht="18" customHeight="1" x14ac:dyDescent="0.25">
      <c r="A2514" s="181">
        <v>24372</v>
      </c>
      <c r="B2514" s="701">
        <v>96476979</v>
      </c>
      <c r="C2514" s="181" t="s">
        <v>3723</v>
      </c>
      <c r="D2514" s="181" t="s">
        <v>432</v>
      </c>
      <c r="E2514" s="181" t="s">
        <v>3724</v>
      </c>
      <c r="F2514" s="181" t="s">
        <v>304</v>
      </c>
      <c r="G2514" s="181" t="s">
        <v>433</v>
      </c>
      <c r="H2514" s="181" t="s">
        <v>7</v>
      </c>
      <c r="I2514" s="181" t="s">
        <v>15176</v>
      </c>
      <c r="J2514" s="181">
        <v>249330</v>
      </c>
      <c r="K2514" s="181">
        <v>5</v>
      </c>
      <c r="L2514" s="181"/>
      <c r="M2514" s="181"/>
      <c r="N2514" s="596" t="s">
        <v>286</v>
      </c>
    </row>
    <row r="2515" spans="1:14" s="158" customFormat="1" ht="18" customHeight="1" x14ac:dyDescent="0.25">
      <c r="A2515" s="181">
        <v>8397</v>
      </c>
      <c r="B2515" s="701" t="s">
        <v>3725</v>
      </c>
      <c r="C2515" s="181" t="s">
        <v>3726</v>
      </c>
      <c r="D2515" s="181" t="s">
        <v>432</v>
      </c>
      <c r="E2515" s="181" t="s">
        <v>3727</v>
      </c>
      <c r="F2515" s="181" t="s">
        <v>304</v>
      </c>
      <c r="G2515" s="181" t="s">
        <v>433</v>
      </c>
      <c r="H2515" s="181" t="s">
        <v>7</v>
      </c>
      <c r="I2515" s="181" t="s">
        <v>3728</v>
      </c>
      <c r="J2515" s="181">
        <v>101370</v>
      </c>
      <c r="K2515" s="181">
        <v>34</v>
      </c>
      <c r="L2515" s="181"/>
      <c r="M2515" s="181"/>
      <c r="N2515" s="596" t="s">
        <v>286</v>
      </c>
    </row>
    <row r="2516" spans="1:14" s="158" customFormat="1" ht="18" customHeight="1" x14ac:dyDescent="0.25">
      <c r="A2516" s="181">
        <v>28894</v>
      </c>
      <c r="B2516" s="701" t="s">
        <v>16779</v>
      </c>
      <c r="C2516" s="181" t="s">
        <v>16780</v>
      </c>
      <c r="D2516" s="181" t="s">
        <v>432</v>
      </c>
      <c r="E2516" s="181" t="s">
        <v>3565</v>
      </c>
      <c r="F2516" s="181" t="s">
        <v>304</v>
      </c>
      <c r="G2516" s="181" t="s">
        <v>433</v>
      </c>
      <c r="H2516" s="181" t="s">
        <v>7</v>
      </c>
      <c r="I2516" s="181" t="s">
        <v>16781</v>
      </c>
      <c r="J2516" s="181">
        <v>107030</v>
      </c>
      <c r="K2516" s="181">
        <v>17</v>
      </c>
      <c r="L2516" s="181"/>
      <c r="M2516" s="181"/>
      <c r="N2516" s="596" t="s">
        <v>286</v>
      </c>
    </row>
    <row r="2517" spans="1:14" s="158" customFormat="1" ht="18" customHeight="1" x14ac:dyDescent="0.25">
      <c r="A2517" s="181">
        <v>19473</v>
      </c>
      <c r="B2517" s="701" t="s">
        <v>16782</v>
      </c>
      <c r="C2517" s="181" t="s">
        <v>16783</v>
      </c>
      <c r="D2517" s="181" t="s">
        <v>432</v>
      </c>
      <c r="E2517" s="181" t="s">
        <v>16784</v>
      </c>
      <c r="F2517" s="181" t="s">
        <v>304</v>
      </c>
      <c r="G2517" s="181" t="s">
        <v>433</v>
      </c>
      <c r="H2517" s="181" t="s">
        <v>7</v>
      </c>
      <c r="I2517" s="181" t="s">
        <v>16785</v>
      </c>
      <c r="J2517" s="181">
        <v>101420</v>
      </c>
      <c r="K2517" s="181">
        <v>6</v>
      </c>
      <c r="L2517" s="181"/>
      <c r="M2517" s="181"/>
      <c r="N2517" s="596" t="s">
        <v>286</v>
      </c>
    </row>
    <row r="2518" spans="1:14" s="158" customFormat="1" ht="18" customHeight="1" x14ac:dyDescent="0.25">
      <c r="A2518" s="181">
        <v>22102</v>
      </c>
      <c r="B2518" s="701" t="s">
        <v>3729</v>
      </c>
      <c r="C2518" s="181" t="s">
        <v>3730</v>
      </c>
      <c r="D2518" s="181" t="s">
        <v>432</v>
      </c>
      <c r="E2518" s="181" t="s">
        <v>3731</v>
      </c>
      <c r="F2518" s="181" t="s">
        <v>304</v>
      </c>
      <c r="G2518" s="181" t="s">
        <v>433</v>
      </c>
      <c r="H2518" s="181" t="s">
        <v>7</v>
      </c>
      <c r="I2518" s="181" t="s">
        <v>2337</v>
      </c>
      <c r="J2518" s="181">
        <v>47050</v>
      </c>
      <c r="K2518" s="181">
        <v>21</v>
      </c>
      <c r="L2518" s="181"/>
      <c r="M2518" s="181"/>
      <c r="N2518" s="596" t="s">
        <v>286</v>
      </c>
    </row>
    <row r="2519" spans="1:14" s="158" customFormat="1" ht="18" customHeight="1" x14ac:dyDescent="0.25">
      <c r="A2519" s="181">
        <v>29910</v>
      </c>
      <c r="B2519" s="701" t="s">
        <v>3732</v>
      </c>
      <c r="C2519" s="181" t="s">
        <v>3733</v>
      </c>
      <c r="D2519" s="181" t="s">
        <v>432</v>
      </c>
      <c r="E2519" s="181" t="s">
        <v>3734</v>
      </c>
      <c r="F2519" s="181" t="s">
        <v>304</v>
      </c>
      <c r="G2519" s="181" t="s">
        <v>433</v>
      </c>
      <c r="H2519" s="181" t="s">
        <v>7</v>
      </c>
      <c r="I2519" s="181" t="s">
        <v>301</v>
      </c>
      <c r="J2519" s="181">
        <v>92480</v>
      </c>
      <c r="K2519" s="181">
        <v>2</v>
      </c>
      <c r="L2519" s="181"/>
      <c r="M2519" s="181"/>
      <c r="N2519" s="596" t="s">
        <v>286</v>
      </c>
    </row>
    <row r="2520" spans="1:14" s="158" customFormat="1" ht="18" customHeight="1" x14ac:dyDescent="0.25">
      <c r="A2520" s="181">
        <v>25190</v>
      </c>
      <c r="B2520" s="701">
        <v>12611424</v>
      </c>
      <c r="C2520" s="181" t="s">
        <v>3735</v>
      </c>
      <c r="D2520" s="181" t="s">
        <v>432</v>
      </c>
      <c r="E2520" s="181" t="s">
        <v>3736</v>
      </c>
      <c r="F2520" s="181" t="s">
        <v>304</v>
      </c>
      <c r="G2520" s="181" t="s">
        <v>433</v>
      </c>
      <c r="H2520" s="181" t="s">
        <v>7</v>
      </c>
      <c r="I2520" s="181" t="s">
        <v>3737</v>
      </c>
      <c r="J2520" s="181">
        <v>94770</v>
      </c>
      <c r="K2520" s="181">
        <v>33</v>
      </c>
      <c r="L2520" s="181"/>
      <c r="M2520" s="181"/>
      <c r="N2520" s="596" t="s">
        <v>286</v>
      </c>
    </row>
    <row r="2521" spans="1:14" s="158" customFormat="1" ht="18" customHeight="1" x14ac:dyDescent="0.25">
      <c r="A2521" s="181">
        <v>21701</v>
      </c>
      <c r="B2521" s="701">
        <v>96453420</v>
      </c>
      <c r="C2521" s="181" t="s">
        <v>3738</v>
      </c>
      <c r="D2521" s="181" t="s">
        <v>432</v>
      </c>
      <c r="E2521" s="181" t="s">
        <v>3739</v>
      </c>
      <c r="F2521" s="181" t="s">
        <v>304</v>
      </c>
      <c r="G2521" s="181" t="s">
        <v>433</v>
      </c>
      <c r="H2521" s="181" t="s">
        <v>7</v>
      </c>
      <c r="I2521" s="181" t="s">
        <v>301</v>
      </c>
      <c r="J2521" s="181">
        <v>107890</v>
      </c>
      <c r="K2521" s="181">
        <v>8</v>
      </c>
      <c r="L2521" s="181"/>
      <c r="M2521" s="181"/>
      <c r="N2521" s="596" t="s">
        <v>286</v>
      </c>
    </row>
    <row r="2522" spans="1:14" s="158" customFormat="1" ht="18" customHeight="1" x14ac:dyDescent="0.25">
      <c r="A2522" s="181">
        <v>12495</v>
      </c>
      <c r="B2522" s="701">
        <v>9023781</v>
      </c>
      <c r="C2522" s="181" t="s">
        <v>16786</v>
      </c>
      <c r="D2522" s="181" t="s">
        <v>432</v>
      </c>
      <c r="E2522" s="181" t="s">
        <v>3740</v>
      </c>
      <c r="F2522" s="181" t="s">
        <v>304</v>
      </c>
      <c r="G2522" s="181" t="s">
        <v>433</v>
      </c>
      <c r="H2522" s="181" t="s">
        <v>7</v>
      </c>
      <c r="I2522" s="181" t="s">
        <v>301</v>
      </c>
      <c r="J2522" s="181">
        <v>78900</v>
      </c>
      <c r="K2522" s="181">
        <v>46</v>
      </c>
      <c r="L2522" s="181"/>
      <c r="M2522" s="181"/>
      <c r="N2522" s="596" t="s">
        <v>286</v>
      </c>
    </row>
    <row r="2523" spans="1:14" s="158" customFormat="1" ht="18" customHeight="1" x14ac:dyDescent="0.25">
      <c r="A2523" s="181">
        <v>15786</v>
      </c>
      <c r="B2523" s="701">
        <v>55561655</v>
      </c>
      <c r="C2523" s="181" t="s">
        <v>3741</v>
      </c>
      <c r="D2523" s="181" t="s">
        <v>432</v>
      </c>
      <c r="E2523" s="181" t="s">
        <v>3654</v>
      </c>
      <c r="F2523" s="181" t="s">
        <v>304</v>
      </c>
      <c r="G2523" s="181" t="s">
        <v>433</v>
      </c>
      <c r="H2523" s="181" t="s">
        <v>7</v>
      </c>
      <c r="I2523" s="181" t="s">
        <v>15177</v>
      </c>
      <c r="J2523" s="181">
        <v>348270</v>
      </c>
      <c r="K2523" s="181">
        <v>8</v>
      </c>
      <c r="L2523" s="181"/>
      <c r="M2523" s="181"/>
      <c r="N2523" s="596" t="s">
        <v>286</v>
      </c>
    </row>
    <row r="2524" spans="1:14" s="158" customFormat="1" ht="18" customHeight="1" x14ac:dyDescent="0.25">
      <c r="A2524" s="181">
        <v>7385</v>
      </c>
      <c r="B2524" s="701" t="s">
        <v>16787</v>
      </c>
      <c r="C2524" s="181" t="s">
        <v>16788</v>
      </c>
      <c r="D2524" s="181" t="s">
        <v>16789</v>
      </c>
      <c r="E2524" s="181" t="s">
        <v>16790</v>
      </c>
      <c r="F2524" s="181" t="s">
        <v>304</v>
      </c>
      <c r="G2524" s="181" t="s">
        <v>433</v>
      </c>
      <c r="H2524" s="181" t="s">
        <v>7</v>
      </c>
      <c r="I2524" s="181" t="s">
        <v>16791</v>
      </c>
      <c r="J2524" s="181">
        <v>47230</v>
      </c>
      <c r="K2524" s="181">
        <v>50</v>
      </c>
      <c r="L2524" s="181"/>
      <c r="M2524" s="181"/>
      <c r="N2524" s="596" t="s">
        <v>286</v>
      </c>
    </row>
    <row r="2525" spans="1:14" s="158" customFormat="1" ht="18" customHeight="1" x14ac:dyDescent="0.25">
      <c r="A2525" s="181">
        <v>21811</v>
      </c>
      <c r="B2525" s="701" t="s">
        <v>3742</v>
      </c>
      <c r="C2525" s="181" t="s">
        <v>301</v>
      </c>
      <c r="D2525" s="181" t="s">
        <v>439</v>
      </c>
      <c r="E2525" s="181" t="s">
        <v>3561</v>
      </c>
      <c r="F2525" s="181" t="s">
        <v>304</v>
      </c>
      <c r="G2525" s="181" t="s">
        <v>440</v>
      </c>
      <c r="H2525" s="181" t="s">
        <v>7</v>
      </c>
      <c r="I2525" s="181" t="s">
        <v>3743</v>
      </c>
      <c r="J2525" s="181">
        <v>62740</v>
      </c>
      <c r="K2525" s="181">
        <v>44</v>
      </c>
      <c r="L2525" s="181"/>
      <c r="M2525" s="181"/>
      <c r="N2525" s="596" t="s">
        <v>286</v>
      </c>
    </row>
    <row r="2526" spans="1:14" s="158" customFormat="1" ht="18" customHeight="1" x14ac:dyDescent="0.25">
      <c r="A2526" s="181">
        <v>23786</v>
      </c>
      <c r="B2526" s="701">
        <v>19206599</v>
      </c>
      <c r="C2526" s="181" t="s">
        <v>15178</v>
      </c>
      <c r="D2526" s="181" t="s">
        <v>439</v>
      </c>
      <c r="E2526" s="181" t="s">
        <v>3762</v>
      </c>
      <c r="F2526" s="181" t="s">
        <v>304</v>
      </c>
      <c r="G2526" s="181" t="s">
        <v>440</v>
      </c>
      <c r="H2526" s="181" t="s">
        <v>7</v>
      </c>
      <c r="I2526" s="181" t="s">
        <v>301</v>
      </c>
      <c r="J2526" s="181">
        <v>284220</v>
      </c>
      <c r="K2526" s="181">
        <v>27</v>
      </c>
      <c r="L2526" s="181"/>
      <c r="M2526" s="181"/>
      <c r="N2526" s="596" t="s">
        <v>286</v>
      </c>
    </row>
    <row r="2527" spans="1:14" s="158" customFormat="1" ht="18" customHeight="1" x14ac:dyDescent="0.25">
      <c r="A2527" s="181">
        <v>1009</v>
      </c>
      <c r="B2527" s="701">
        <v>96176252</v>
      </c>
      <c r="C2527" s="181" t="s">
        <v>3744</v>
      </c>
      <c r="D2527" s="181" t="s">
        <v>439</v>
      </c>
      <c r="E2527" s="181" t="s">
        <v>3715</v>
      </c>
      <c r="F2527" s="181" t="s">
        <v>304</v>
      </c>
      <c r="G2527" s="181" t="s">
        <v>440</v>
      </c>
      <c r="H2527" s="181" t="s">
        <v>7</v>
      </c>
      <c r="I2527" s="181" t="s">
        <v>3716</v>
      </c>
      <c r="J2527" s="181">
        <v>52810</v>
      </c>
      <c r="K2527" s="181">
        <v>597</v>
      </c>
      <c r="L2527" s="181"/>
      <c r="M2527" s="181"/>
      <c r="N2527" s="596" t="s">
        <v>286</v>
      </c>
    </row>
    <row r="2528" spans="1:14" s="158" customFormat="1" ht="18" customHeight="1" x14ac:dyDescent="0.25">
      <c r="A2528" s="181">
        <v>13049</v>
      </c>
      <c r="B2528" s="701" t="s">
        <v>3747</v>
      </c>
      <c r="C2528" s="181" t="s">
        <v>301</v>
      </c>
      <c r="D2528" s="181" t="s">
        <v>439</v>
      </c>
      <c r="E2528" s="181" t="s">
        <v>3748</v>
      </c>
      <c r="F2528" s="181" t="s">
        <v>304</v>
      </c>
      <c r="G2528" s="181" t="s">
        <v>440</v>
      </c>
      <c r="H2528" s="181" t="s">
        <v>7</v>
      </c>
      <c r="I2528" s="181" t="s">
        <v>3749</v>
      </c>
      <c r="J2528" s="181">
        <v>149280</v>
      </c>
      <c r="K2528" s="181">
        <v>168</v>
      </c>
      <c r="L2528" s="181"/>
      <c r="M2528" s="181"/>
      <c r="N2528" s="596" t="s">
        <v>286</v>
      </c>
    </row>
    <row r="2529" spans="1:14" s="158" customFormat="1" ht="18" customHeight="1" x14ac:dyDescent="0.25">
      <c r="A2529" s="181">
        <v>9788</v>
      </c>
      <c r="B2529" s="701" t="s">
        <v>11911</v>
      </c>
      <c r="C2529" s="181" t="s">
        <v>11912</v>
      </c>
      <c r="D2529" s="181" t="s">
        <v>439</v>
      </c>
      <c r="E2529" s="181" t="s">
        <v>11913</v>
      </c>
      <c r="F2529" s="181" t="s">
        <v>304</v>
      </c>
      <c r="G2529" s="181" t="s">
        <v>440</v>
      </c>
      <c r="H2529" s="181" t="s">
        <v>7</v>
      </c>
      <c r="I2529" s="181" t="s">
        <v>301</v>
      </c>
      <c r="J2529" s="181">
        <v>107840</v>
      </c>
      <c r="K2529" s="181">
        <v>16</v>
      </c>
      <c r="L2529" s="181"/>
      <c r="M2529" s="181"/>
      <c r="N2529" s="596" t="s">
        <v>286</v>
      </c>
    </row>
    <row r="2530" spans="1:14" s="158" customFormat="1" ht="18" customHeight="1" x14ac:dyDescent="0.25">
      <c r="A2530" s="181">
        <v>21812</v>
      </c>
      <c r="B2530" s="701" t="s">
        <v>15179</v>
      </c>
      <c r="C2530" s="181" t="s">
        <v>301</v>
      </c>
      <c r="D2530" s="181" t="s">
        <v>439</v>
      </c>
      <c r="E2530" s="181" t="s">
        <v>3568</v>
      </c>
      <c r="F2530" s="181" t="s">
        <v>304</v>
      </c>
      <c r="G2530" s="181" t="s">
        <v>440</v>
      </c>
      <c r="H2530" s="181" t="s">
        <v>7</v>
      </c>
      <c r="I2530" s="181" t="s">
        <v>604</v>
      </c>
      <c r="J2530" s="181">
        <v>71840</v>
      </c>
      <c r="K2530" s="181">
        <v>7</v>
      </c>
      <c r="L2530" s="181"/>
      <c r="M2530" s="181"/>
      <c r="N2530" s="596" t="s">
        <v>286</v>
      </c>
    </row>
    <row r="2531" spans="1:14" s="158" customFormat="1" ht="18" customHeight="1" x14ac:dyDescent="0.25">
      <c r="A2531" s="181">
        <v>25613</v>
      </c>
      <c r="B2531" s="701">
        <v>13504046</v>
      </c>
      <c r="C2531" s="181" t="s">
        <v>3750</v>
      </c>
      <c r="D2531" s="181" t="s">
        <v>439</v>
      </c>
      <c r="E2531" s="181" t="s">
        <v>3751</v>
      </c>
      <c r="F2531" s="181" t="s">
        <v>304</v>
      </c>
      <c r="G2531" s="181" t="s">
        <v>440</v>
      </c>
      <c r="H2531" s="181" t="s">
        <v>7</v>
      </c>
      <c r="I2531" s="181" t="s">
        <v>3752</v>
      </c>
      <c r="J2531" s="181">
        <v>73520</v>
      </c>
      <c r="K2531" s="181">
        <v>24</v>
      </c>
      <c r="L2531" s="181"/>
      <c r="M2531" s="181"/>
      <c r="N2531" s="596" t="s">
        <v>286</v>
      </c>
    </row>
    <row r="2532" spans="1:14" s="158" customFormat="1" ht="18" customHeight="1" x14ac:dyDescent="0.25">
      <c r="A2532" s="181">
        <v>19004</v>
      </c>
      <c r="B2532" s="701" t="s">
        <v>3755</v>
      </c>
      <c r="C2532" s="181" t="s">
        <v>301</v>
      </c>
      <c r="D2532" s="181" t="s">
        <v>439</v>
      </c>
      <c r="E2532" s="181" t="s">
        <v>3756</v>
      </c>
      <c r="F2532" s="181" t="s">
        <v>304</v>
      </c>
      <c r="G2532" s="181" t="s">
        <v>440</v>
      </c>
      <c r="H2532" s="181" t="s">
        <v>7</v>
      </c>
      <c r="I2532" s="181" t="s">
        <v>301</v>
      </c>
      <c r="J2532" s="181">
        <v>70950</v>
      </c>
      <c r="K2532" s="181">
        <v>179</v>
      </c>
      <c r="L2532" s="181"/>
      <c r="M2532" s="181"/>
      <c r="N2532" s="596" t="s">
        <v>286</v>
      </c>
    </row>
    <row r="2533" spans="1:14" s="158" customFormat="1" ht="18" customHeight="1" x14ac:dyDescent="0.25">
      <c r="A2533" s="181">
        <v>19003</v>
      </c>
      <c r="B2533" s="701" t="s">
        <v>3757</v>
      </c>
      <c r="C2533" s="181" t="s">
        <v>301</v>
      </c>
      <c r="D2533" s="181" t="s">
        <v>439</v>
      </c>
      <c r="E2533" s="181" t="s">
        <v>3758</v>
      </c>
      <c r="F2533" s="181" t="s">
        <v>304</v>
      </c>
      <c r="G2533" s="181" t="s">
        <v>440</v>
      </c>
      <c r="H2533" s="181" t="s">
        <v>7</v>
      </c>
      <c r="I2533" s="181" t="s">
        <v>301</v>
      </c>
      <c r="J2533" s="181">
        <v>62420</v>
      </c>
      <c r="K2533" s="181">
        <v>114</v>
      </c>
      <c r="L2533" s="181"/>
      <c r="M2533" s="181"/>
      <c r="N2533" s="596" t="s">
        <v>286</v>
      </c>
    </row>
    <row r="2534" spans="1:14" s="158" customFormat="1" ht="18" customHeight="1" x14ac:dyDescent="0.25">
      <c r="A2534" s="181">
        <v>24425</v>
      </c>
      <c r="B2534" s="701">
        <v>13504045</v>
      </c>
      <c r="C2534" s="181" t="s">
        <v>3759</v>
      </c>
      <c r="D2534" s="181" t="s">
        <v>439</v>
      </c>
      <c r="E2534" s="181" t="s">
        <v>3572</v>
      </c>
      <c r="F2534" s="181" t="s">
        <v>304</v>
      </c>
      <c r="G2534" s="181" t="s">
        <v>440</v>
      </c>
      <c r="H2534" s="181" t="s">
        <v>7</v>
      </c>
      <c r="I2534" s="181" t="s">
        <v>301</v>
      </c>
      <c r="J2534" s="181">
        <v>77970</v>
      </c>
      <c r="K2534" s="181">
        <v>9</v>
      </c>
      <c r="L2534" s="181"/>
      <c r="M2534" s="181"/>
      <c r="N2534" s="596" t="s">
        <v>286</v>
      </c>
    </row>
    <row r="2535" spans="1:14" s="158" customFormat="1" ht="18" customHeight="1" x14ac:dyDescent="0.25">
      <c r="A2535" s="181">
        <v>24331</v>
      </c>
      <c r="B2535" s="701">
        <v>13500571</v>
      </c>
      <c r="C2535" s="181" t="s">
        <v>3745</v>
      </c>
      <c r="D2535" s="181" t="s">
        <v>439</v>
      </c>
      <c r="E2535" s="181" t="s">
        <v>15180</v>
      </c>
      <c r="F2535" s="181" t="s">
        <v>304</v>
      </c>
      <c r="G2535" s="181" t="s">
        <v>440</v>
      </c>
      <c r="H2535" s="181" t="s">
        <v>7</v>
      </c>
      <c r="I2535" s="181" t="s">
        <v>374</v>
      </c>
      <c r="J2535" s="181">
        <v>219870</v>
      </c>
      <c r="K2535" s="181">
        <v>21</v>
      </c>
      <c r="L2535" s="181"/>
      <c r="M2535" s="181"/>
      <c r="N2535" s="596" t="s">
        <v>286</v>
      </c>
    </row>
    <row r="2536" spans="1:14" s="158" customFormat="1" ht="18" customHeight="1" x14ac:dyDescent="0.25">
      <c r="A2536" s="181">
        <v>20152</v>
      </c>
      <c r="B2536" s="701" t="s">
        <v>15181</v>
      </c>
      <c r="C2536" s="181" t="s">
        <v>3760</v>
      </c>
      <c r="D2536" s="181" t="s">
        <v>460</v>
      </c>
      <c r="E2536" s="181" t="s">
        <v>3561</v>
      </c>
      <c r="F2536" s="181" t="s">
        <v>304</v>
      </c>
      <c r="G2536" s="181" t="s">
        <v>440</v>
      </c>
      <c r="H2536" s="181" t="s">
        <v>7</v>
      </c>
      <c r="I2536" s="181" t="s">
        <v>374</v>
      </c>
      <c r="J2536" s="181">
        <v>112630</v>
      </c>
      <c r="K2536" s="181">
        <v>59</v>
      </c>
      <c r="L2536" s="181"/>
      <c r="M2536" s="181"/>
      <c r="N2536" s="596" t="s">
        <v>286</v>
      </c>
    </row>
    <row r="2537" spans="1:14" s="158" customFormat="1" ht="18" customHeight="1" x14ac:dyDescent="0.25">
      <c r="A2537" s="181">
        <v>23787</v>
      </c>
      <c r="B2537" s="701">
        <v>19206600</v>
      </c>
      <c r="C2537" s="181" t="s">
        <v>3761</v>
      </c>
      <c r="D2537" s="181" t="s">
        <v>460</v>
      </c>
      <c r="E2537" s="181" t="s">
        <v>3762</v>
      </c>
      <c r="F2537" s="181" t="s">
        <v>304</v>
      </c>
      <c r="G2537" s="181" t="s">
        <v>440</v>
      </c>
      <c r="H2537" s="181" t="s">
        <v>7</v>
      </c>
      <c r="I2537" s="181" t="s">
        <v>301</v>
      </c>
      <c r="J2537" s="181">
        <v>270520</v>
      </c>
      <c r="K2537" s="181">
        <v>15</v>
      </c>
      <c r="L2537" s="181"/>
      <c r="M2537" s="181"/>
      <c r="N2537" s="596" t="s">
        <v>286</v>
      </c>
    </row>
    <row r="2538" spans="1:14" s="158" customFormat="1" ht="18" customHeight="1" x14ac:dyDescent="0.25">
      <c r="A2538" s="181">
        <v>25614</v>
      </c>
      <c r="B2538" s="701">
        <v>13500590</v>
      </c>
      <c r="C2538" s="181" t="s">
        <v>3763</v>
      </c>
      <c r="D2538" s="181" t="s">
        <v>460</v>
      </c>
      <c r="E2538" s="181" t="s">
        <v>3764</v>
      </c>
      <c r="F2538" s="181" t="s">
        <v>304</v>
      </c>
      <c r="G2538" s="181" t="s">
        <v>440</v>
      </c>
      <c r="H2538" s="181" t="s">
        <v>7</v>
      </c>
      <c r="I2538" s="181" t="s">
        <v>3765</v>
      </c>
      <c r="J2538" s="181">
        <v>197150</v>
      </c>
      <c r="K2538" s="181">
        <v>34</v>
      </c>
      <c r="L2538" s="181"/>
      <c r="M2538" s="181"/>
      <c r="N2538" s="596" t="s">
        <v>286</v>
      </c>
    </row>
    <row r="2539" spans="1:14" s="158" customFormat="1" ht="18" customHeight="1" x14ac:dyDescent="0.25">
      <c r="A2539" s="181">
        <v>24332</v>
      </c>
      <c r="B2539" s="701">
        <v>13580090</v>
      </c>
      <c r="C2539" s="181" t="s">
        <v>3766</v>
      </c>
      <c r="D2539" s="181" t="s">
        <v>460</v>
      </c>
      <c r="E2539" s="181" t="s">
        <v>3746</v>
      </c>
      <c r="F2539" s="181" t="s">
        <v>304</v>
      </c>
      <c r="G2539" s="181" t="s">
        <v>440</v>
      </c>
      <c r="H2539" s="181" t="s">
        <v>7</v>
      </c>
      <c r="I2539" s="181" t="s">
        <v>374</v>
      </c>
      <c r="J2539" s="181">
        <v>202540</v>
      </c>
      <c r="K2539" s="181">
        <v>7</v>
      </c>
      <c r="L2539" s="181"/>
      <c r="M2539" s="181"/>
      <c r="N2539" s="596" t="s">
        <v>286</v>
      </c>
    </row>
    <row r="2540" spans="1:14" s="158" customFormat="1" ht="18" customHeight="1" x14ac:dyDescent="0.25">
      <c r="A2540" s="181">
        <v>18890</v>
      </c>
      <c r="B2540" s="701" t="s">
        <v>3767</v>
      </c>
      <c r="C2540" s="181" t="s">
        <v>3768</v>
      </c>
      <c r="D2540" s="181" t="s">
        <v>460</v>
      </c>
      <c r="E2540" s="181" t="s">
        <v>3769</v>
      </c>
      <c r="F2540" s="181" t="s">
        <v>304</v>
      </c>
      <c r="G2540" s="181" t="s">
        <v>440</v>
      </c>
      <c r="H2540" s="181" t="s">
        <v>7</v>
      </c>
      <c r="I2540" s="181" t="s">
        <v>301</v>
      </c>
      <c r="J2540" s="181">
        <v>94630</v>
      </c>
      <c r="K2540" s="181">
        <v>81</v>
      </c>
      <c r="L2540" s="181"/>
      <c r="M2540" s="181"/>
      <c r="N2540" s="596" t="s">
        <v>286</v>
      </c>
    </row>
    <row r="2541" spans="1:14" s="158" customFormat="1" ht="18" customHeight="1" x14ac:dyDescent="0.25">
      <c r="A2541" s="181">
        <v>21813</v>
      </c>
      <c r="B2541" s="701" t="s">
        <v>3770</v>
      </c>
      <c r="C2541" s="181" t="s">
        <v>3771</v>
      </c>
      <c r="D2541" s="181" t="s">
        <v>460</v>
      </c>
      <c r="E2541" s="181" t="s">
        <v>3772</v>
      </c>
      <c r="F2541" s="181" t="s">
        <v>304</v>
      </c>
      <c r="G2541" s="181" t="s">
        <v>440</v>
      </c>
      <c r="H2541" s="181" t="s">
        <v>7</v>
      </c>
      <c r="I2541" s="181" t="s">
        <v>301</v>
      </c>
      <c r="J2541" s="181">
        <v>195890</v>
      </c>
      <c r="K2541" s="181">
        <v>90</v>
      </c>
      <c r="L2541" s="181"/>
      <c r="M2541" s="181"/>
      <c r="N2541" s="596" t="s">
        <v>286</v>
      </c>
    </row>
    <row r="2542" spans="1:14" s="158" customFormat="1" ht="18" customHeight="1" x14ac:dyDescent="0.25">
      <c r="A2542" s="181">
        <v>11983</v>
      </c>
      <c r="B2542" s="701" t="s">
        <v>15182</v>
      </c>
      <c r="C2542" s="181" t="s">
        <v>15183</v>
      </c>
      <c r="D2542" s="181" t="s">
        <v>460</v>
      </c>
      <c r="E2542" s="181" t="s">
        <v>3773</v>
      </c>
      <c r="F2542" s="181" t="s">
        <v>304</v>
      </c>
      <c r="G2542" s="181" t="s">
        <v>440</v>
      </c>
      <c r="H2542" s="181" t="s">
        <v>7</v>
      </c>
      <c r="I2542" s="181" t="s">
        <v>886</v>
      </c>
      <c r="J2542" s="181">
        <v>108010</v>
      </c>
      <c r="K2542" s="181">
        <v>53</v>
      </c>
      <c r="L2542" s="181"/>
      <c r="M2542" s="181"/>
      <c r="N2542" s="596" t="s">
        <v>286</v>
      </c>
    </row>
    <row r="2543" spans="1:14" s="158" customFormat="1" ht="18" customHeight="1" x14ac:dyDescent="0.25">
      <c r="A2543" s="181">
        <v>19002</v>
      </c>
      <c r="B2543" s="701" t="s">
        <v>3774</v>
      </c>
      <c r="C2543" s="181" t="s">
        <v>301</v>
      </c>
      <c r="D2543" s="181" t="s">
        <v>460</v>
      </c>
      <c r="E2543" s="181" t="s">
        <v>3775</v>
      </c>
      <c r="F2543" s="181" t="s">
        <v>304</v>
      </c>
      <c r="G2543" s="181" t="s">
        <v>440</v>
      </c>
      <c r="H2543" s="181" t="s">
        <v>7</v>
      </c>
      <c r="I2543" s="181" t="s">
        <v>301</v>
      </c>
      <c r="J2543" s="181">
        <v>100920</v>
      </c>
      <c r="K2543" s="181">
        <v>136</v>
      </c>
      <c r="L2543" s="181"/>
      <c r="M2543" s="181"/>
      <c r="N2543" s="596" t="s">
        <v>286</v>
      </c>
    </row>
    <row r="2544" spans="1:14" s="158" customFormat="1" ht="18" customHeight="1" x14ac:dyDescent="0.25">
      <c r="A2544" s="181">
        <v>26878</v>
      </c>
      <c r="B2544" s="701">
        <v>13500592</v>
      </c>
      <c r="C2544" s="181" t="s">
        <v>301</v>
      </c>
      <c r="D2544" s="181" t="s">
        <v>460</v>
      </c>
      <c r="E2544" s="181" t="s">
        <v>3572</v>
      </c>
      <c r="F2544" s="181" t="s">
        <v>304</v>
      </c>
      <c r="G2544" s="181" t="s">
        <v>440</v>
      </c>
      <c r="H2544" s="181" t="s">
        <v>7</v>
      </c>
      <c r="I2544" s="181" t="s">
        <v>374</v>
      </c>
      <c r="J2544" s="181">
        <v>189010</v>
      </c>
      <c r="K2544" s="181">
        <v>13</v>
      </c>
      <c r="L2544" s="181"/>
      <c r="M2544" s="181"/>
      <c r="N2544" s="596" t="s">
        <v>286</v>
      </c>
    </row>
    <row r="2545" spans="1:14" s="158" customFormat="1" ht="18" customHeight="1" x14ac:dyDescent="0.25">
      <c r="A2545" s="181">
        <v>91364</v>
      </c>
      <c r="B2545" s="701" t="s">
        <v>3779</v>
      </c>
      <c r="C2545" s="181" t="s">
        <v>301</v>
      </c>
      <c r="D2545" s="181" t="s">
        <v>461</v>
      </c>
      <c r="E2545" s="181" t="s">
        <v>3552</v>
      </c>
      <c r="F2545" s="181" t="s">
        <v>304</v>
      </c>
      <c r="G2545" s="181" t="s">
        <v>2051</v>
      </c>
      <c r="H2545" s="181" t="s">
        <v>13</v>
      </c>
      <c r="I2545" s="181" t="s">
        <v>3704</v>
      </c>
      <c r="J2545" s="181">
        <v>121290</v>
      </c>
      <c r="K2545" s="181">
        <v>13</v>
      </c>
      <c r="L2545" s="181"/>
      <c r="M2545" s="181"/>
      <c r="N2545" s="596" t="s">
        <v>286</v>
      </c>
    </row>
    <row r="2546" spans="1:14" s="158" customFormat="1" ht="18" customHeight="1" x14ac:dyDescent="0.25">
      <c r="A2546" s="181">
        <v>16315</v>
      </c>
      <c r="B2546" s="701">
        <v>24558579</v>
      </c>
      <c r="C2546" s="181" t="s">
        <v>301</v>
      </c>
      <c r="D2546" s="181" t="s">
        <v>461</v>
      </c>
      <c r="E2546" s="181" t="s">
        <v>3812</v>
      </c>
      <c r="F2546" s="181" t="s">
        <v>304</v>
      </c>
      <c r="G2546" s="181" t="s">
        <v>5384</v>
      </c>
      <c r="H2546" s="181" t="s">
        <v>14</v>
      </c>
      <c r="I2546" s="181" t="s">
        <v>301</v>
      </c>
      <c r="J2546" s="181">
        <v>263220</v>
      </c>
      <c r="K2546" s="181">
        <v>4</v>
      </c>
      <c r="L2546" s="181"/>
      <c r="M2546" s="181"/>
      <c r="N2546" s="596" t="s">
        <v>286</v>
      </c>
    </row>
    <row r="2547" spans="1:14" s="158" customFormat="1" ht="18" customHeight="1" x14ac:dyDescent="0.25">
      <c r="A2547" s="181">
        <v>18755</v>
      </c>
      <c r="B2547" s="701">
        <v>96325246</v>
      </c>
      <c r="C2547" s="181" t="s">
        <v>15184</v>
      </c>
      <c r="D2547" s="181" t="s">
        <v>461</v>
      </c>
      <c r="E2547" s="181" t="s">
        <v>3753</v>
      </c>
      <c r="F2547" s="181" t="s">
        <v>304</v>
      </c>
      <c r="G2547" s="181" t="s">
        <v>3777</v>
      </c>
      <c r="H2547" s="181" t="s">
        <v>14</v>
      </c>
      <c r="I2547" s="181" t="s">
        <v>301</v>
      </c>
      <c r="J2547" s="181">
        <v>159430</v>
      </c>
      <c r="K2547" s="181">
        <v>10</v>
      </c>
      <c r="L2547" s="181"/>
      <c r="M2547" s="181"/>
      <c r="N2547" s="596" t="s">
        <v>286</v>
      </c>
    </row>
    <row r="2548" spans="1:14" s="158" customFormat="1" ht="18" customHeight="1" x14ac:dyDescent="0.25">
      <c r="A2548" s="181">
        <v>13253</v>
      </c>
      <c r="B2548" s="701">
        <v>96992000</v>
      </c>
      <c r="C2548" s="181" t="s">
        <v>301</v>
      </c>
      <c r="D2548" s="181" t="s">
        <v>461</v>
      </c>
      <c r="E2548" s="181" t="s">
        <v>3743</v>
      </c>
      <c r="F2548" s="181" t="s">
        <v>304</v>
      </c>
      <c r="G2548" s="181" t="s">
        <v>12484</v>
      </c>
      <c r="H2548" s="181" t="s">
        <v>14</v>
      </c>
      <c r="I2548" s="181" t="s">
        <v>5285</v>
      </c>
      <c r="J2548" s="181">
        <v>443380</v>
      </c>
      <c r="K2548" s="181">
        <v>9</v>
      </c>
      <c r="L2548" s="181"/>
      <c r="M2548" s="181"/>
      <c r="N2548" s="596" t="s">
        <v>286</v>
      </c>
    </row>
    <row r="2549" spans="1:14" s="158" customFormat="1" ht="18" customHeight="1" x14ac:dyDescent="0.25">
      <c r="A2549" s="181">
        <v>46319</v>
      </c>
      <c r="B2549" s="701" t="s">
        <v>3780</v>
      </c>
      <c r="C2549" s="181" t="s">
        <v>3781</v>
      </c>
      <c r="D2549" s="181" t="s">
        <v>464</v>
      </c>
      <c r="E2549" s="181" t="s">
        <v>3782</v>
      </c>
      <c r="F2549" s="181" t="s">
        <v>304</v>
      </c>
      <c r="G2549" s="181" t="s">
        <v>469</v>
      </c>
      <c r="H2549" s="181" t="s">
        <v>7</v>
      </c>
      <c r="I2549" s="181" t="s">
        <v>301</v>
      </c>
      <c r="J2549" s="181">
        <v>76270</v>
      </c>
      <c r="K2549" s="181">
        <v>5</v>
      </c>
      <c r="L2549" s="181"/>
      <c r="M2549" s="181"/>
      <c r="N2549" s="596" t="s">
        <v>286</v>
      </c>
    </row>
    <row r="2550" spans="1:14" s="158" customFormat="1" ht="18" customHeight="1" x14ac:dyDescent="0.25">
      <c r="A2550" s="181">
        <v>21479</v>
      </c>
      <c r="B2550" s="701">
        <v>24467301</v>
      </c>
      <c r="C2550" s="181" t="s">
        <v>3783</v>
      </c>
      <c r="D2550" s="181" t="s">
        <v>464</v>
      </c>
      <c r="E2550" s="181" t="s">
        <v>3784</v>
      </c>
      <c r="F2550" s="181" t="s">
        <v>304</v>
      </c>
      <c r="G2550" s="181" t="s">
        <v>469</v>
      </c>
      <c r="H2550" s="181" t="s">
        <v>7</v>
      </c>
      <c r="I2550" s="181" t="s">
        <v>301</v>
      </c>
      <c r="J2550" s="181">
        <v>125200</v>
      </c>
      <c r="K2550" s="181">
        <v>64</v>
      </c>
      <c r="L2550" s="181"/>
      <c r="M2550" s="181"/>
      <c r="N2550" s="596" t="s">
        <v>286</v>
      </c>
    </row>
    <row r="2551" spans="1:14" s="158" customFormat="1" ht="18" customHeight="1" x14ac:dyDescent="0.25">
      <c r="A2551" s="181">
        <v>24032</v>
      </c>
      <c r="B2551" s="701">
        <v>92149009</v>
      </c>
      <c r="C2551" s="181" t="s">
        <v>3785</v>
      </c>
      <c r="D2551" s="181" t="s">
        <v>464</v>
      </c>
      <c r="E2551" s="181" t="s">
        <v>3786</v>
      </c>
      <c r="F2551" s="181" t="s">
        <v>304</v>
      </c>
      <c r="G2551" s="181" t="s">
        <v>469</v>
      </c>
      <c r="H2551" s="181" t="s">
        <v>7</v>
      </c>
      <c r="I2551" s="181" t="s">
        <v>301</v>
      </c>
      <c r="J2551" s="181">
        <v>95790</v>
      </c>
      <c r="K2551" s="181">
        <v>11</v>
      </c>
      <c r="L2551" s="181"/>
      <c r="M2551" s="181"/>
      <c r="N2551" s="596" t="s">
        <v>286</v>
      </c>
    </row>
    <row r="2552" spans="1:14" s="158" customFormat="1" ht="18" customHeight="1" x14ac:dyDescent="0.25">
      <c r="A2552" s="181">
        <v>13162</v>
      </c>
      <c r="B2552" s="701" t="s">
        <v>15185</v>
      </c>
      <c r="C2552" s="181" t="s">
        <v>15186</v>
      </c>
      <c r="D2552" s="181" t="s">
        <v>464</v>
      </c>
      <c r="E2552" s="181" t="s">
        <v>3787</v>
      </c>
      <c r="F2552" s="181" t="s">
        <v>304</v>
      </c>
      <c r="G2552" s="181" t="s">
        <v>469</v>
      </c>
      <c r="H2552" s="181" t="s">
        <v>7</v>
      </c>
      <c r="I2552" s="181" t="s">
        <v>301</v>
      </c>
      <c r="J2552" s="181">
        <v>130820</v>
      </c>
      <c r="K2552" s="181">
        <v>18</v>
      </c>
      <c r="L2552" s="181"/>
      <c r="M2552" s="181"/>
      <c r="N2552" s="596" t="s">
        <v>286</v>
      </c>
    </row>
    <row r="2553" spans="1:14" s="158" customFormat="1" ht="18" customHeight="1" x14ac:dyDescent="0.25">
      <c r="A2553" s="181">
        <v>20660</v>
      </c>
      <c r="B2553" s="701" t="s">
        <v>3788</v>
      </c>
      <c r="C2553" s="181" t="s">
        <v>3789</v>
      </c>
      <c r="D2553" s="181" t="s">
        <v>464</v>
      </c>
      <c r="E2553" s="181" t="s">
        <v>3790</v>
      </c>
      <c r="F2553" s="181" t="s">
        <v>304</v>
      </c>
      <c r="G2553" s="181" t="s">
        <v>469</v>
      </c>
      <c r="H2553" s="181" t="s">
        <v>7</v>
      </c>
      <c r="I2553" s="181" t="s">
        <v>3791</v>
      </c>
      <c r="J2553" s="181">
        <v>82200</v>
      </c>
      <c r="K2553" s="181">
        <v>8</v>
      </c>
      <c r="L2553" s="181"/>
      <c r="M2553" s="181"/>
      <c r="N2553" s="596" t="s">
        <v>286</v>
      </c>
    </row>
    <row r="2554" spans="1:14" s="158" customFormat="1" ht="18" customHeight="1" x14ac:dyDescent="0.25">
      <c r="A2554" s="181">
        <v>46321</v>
      </c>
      <c r="B2554" s="701" t="s">
        <v>3792</v>
      </c>
      <c r="C2554" s="181" t="s">
        <v>3793</v>
      </c>
      <c r="D2554" s="181" t="s">
        <v>464</v>
      </c>
      <c r="E2554" s="181" t="s">
        <v>3794</v>
      </c>
      <c r="F2554" s="181" t="s">
        <v>304</v>
      </c>
      <c r="G2554" s="181" t="s">
        <v>469</v>
      </c>
      <c r="H2554" s="181" t="s">
        <v>7</v>
      </c>
      <c r="I2554" s="181" t="s">
        <v>3795</v>
      </c>
      <c r="J2554" s="181">
        <v>75180</v>
      </c>
      <c r="K2554" s="181">
        <v>3</v>
      </c>
      <c r="L2554" s="181"/>
      <c r="M2554" s="181"/>
      <c r="N2554" s="596" t="s">
        <v>286</v>
      </c>
    </row>
    <row r="2555" spans="1:14" s="158" customFormat="1" ht="18" customHeight="1" x14ac:dyDescent="0.25">
      <c r="A2555" s="181">
        <v>11783</v>
      </c>
      <c r="B2555" s="701">
        <v>12667389</v>
      </c>
      <c r="C2555" s="181" t="s">
        <v>15187</v>
      </c>
      <c r="D2555" s="181" t="s">
        <v>464</v>
      </c>
      <c r="E2555" s="181" t="s">
        <v>4876</v>
      </c>
      <c r="F2555" s="181" t="s">
        <v>304</v>
      </c>
      <c r="G2555" s="181" t="s">
        <v>469</v>
      </c>
      <c r="H2555" s="181" t="s">
        <v>7</v>
      </c>
      <c r="I2555" s="181" t="s">
        <v>2720</v>
      </c>
      <c r="J2555" s="181">
        <v>160870</v>
      </c>
      <c r="K2555" s="181">
        <v>11</v>
      </c>
      <c r="L2555" s="181"/>
      <c r="M2555" s="181"/>
      <c r="N2555" s="596" t="s">
        <v>286</v>
      </c>
    </row>
    <row r="2556" spans="1:14" s="158" customFormat="1" ht="18" customHeight="1" x14ac:dyDescent="0.25">
      <c r="A2556" s="181">
        <v>46022</v>
      </c>
      <c r="B2556" s="701" t="s">
        <v>11608</v>
      </c>
      <c r="C2556" s="181" t="s">
        <v>11609</v>
      </c>
      <c r="D2556" s="181" t="s">
        <v>464</v>
      </c>
      <c r="E2556" s="181" t="s">
        <v>11610</v>
      </c>
      <c r="F2556" s="181" t="s">
        <v>304</v>
      </c>
      <c r="G2556" s="181" t="s">
        <v>469</v>
      </c>
      <c r="H2556" s="181" t="s">
        <v>7</v>
      </c>
      <c r="I2556" s="181" t="s">
        <v>11611</v>
      </c>
      <c r="J2556" s="181">
        <v>117170</v>
      </c>
      <c r="K2556" s="181">
        <v>30</v>
      </c>
      <c r="L2556" s="181"/>
      <c r="M2556" s="181"/>
      <c r="N2556" s="596" t="s">
        <v>286</v>
      </c>
    </row>
    <row r="2557" spans="1:14" s="158" customFormat="1" ht="18" customHeight="1" x14ac:dyDescent="0.25">
      <c r="A2557" s="181">
        <v>48122</v>
      </c>
      <c r="B2557" s="701" t="s">
        <v>3798</v>
      </c>
      <c r="C2557" s="181" t="s">
        <v>3799</v>
      </c>
      <c r="D2557" s="181" t="s">
        <v>464</v>
      </c>
      <c r="E2557" s="181" t="s">
        <v>3800</v>
      </c>
      <c r="F2557" s="181" t="s">
        <v>304</v>
      </c>
      <c r="G2557" s="181" t="s">
        <v>469</v>
      </c>
      <c r="H2557" s="181" t="s">
        <v>7</v>
      </c>
      <c r="I2557" s="181" t="s">
        <v>988</v>
      </c>
      <c r="J2557" s="181">
        <v>93740</v>
      </c>
      <c r="K2557" s="181">
        <v>24</v>
      </c>
      <c r="L2557" s="181"/>
      <c r="M2557" s="181"/>
      <c r="N2557" s="596" t="s">
        <v>286</v>
      </c>
    </row>
    <row r="2558" spans="1:14" s="158" customFormat="1" ht="18" customHeight="1" x14ac:dyDescent="0.25">
      <c r="A2558" s="181">
        <v>11694</v>
      </c>
      <c r="B2558" s="701" t="s">
        <v>3801</v>
      </c>
      <c r="C2558" s="181" t="s">
        <v>3802</v>
      </c>
      <c r="D2558" s="181" t="s">
        <v>464</v>
      </c>
      <c r="E2558" s="181" t="s">
        <v>3803</v>
      </c>
      <c r="F2558" s="181" t="s">
        <v>304</v>
      </c>
      <c r="G2558" s="181" t="s">
        <v>469</v>
      </c>
      <c r="H2558" s="181" t="s">
        <v>7</v>
      </c>
      <c r="I2558" s="181" t="s">
        <v>3804</v>
      </c>
      <c r="J2558" s="181">
        <v>70430</v>
      </c>
      <c r="K2558" s="181">
        <v>3</v>
      </c>
      <c r="L2558" s="181"/>
      <c r="M2558" s="181"/>
      <c r="N2558" s="596" t="s">
        <v>286</v>
      </c>
    </row>
    <row r="2559" spans="1:14" s="158" customFormat="1" ht="18" customHeight="1" x14ac:dyDescent="0.25">
      <c r="A2559" s="181">
        <v>45729</v>
      </c>
      <c r="B2559" s="701" t="s">
        <v>3805</v>
      </c>
      <c r="C2559" s="181" t="s">
        <v>3806</v>
      </c>
      <c r="D2559" s="181" t="s">
        <v>464</v>
      </c>
      <c r="E2559" s="181" t="s">
        <v>3807</v>
      </c>
      <c r="F2559" s="181" t="s">
        <v>304</v>
      </c>
      <c r="G2559" s="181" t="s">
        <v>469</v>
      </c>
      <c r="H2559" s="181" t="s">
        <v>7</v>
      </c>
      <c r="I2559" s="181" t="s">
        <v>301</v>
      </c>
      <c r="J2559" s="181">
        <v>79240</v>
      </c>
      <c r="K2559" s="181">
        <v>13</v>
      </c>
      <c r="L2559" s="181"/>
      <c r="M2559" s="181"/>
      <c r="N2559" s="596" t="s">
        <v>286</v>
      </c>
    </row>
    <row r="2560" spans="1:14" s="158" customFormat="1" ht="18" customHeight="1" x14ac:dyDescent="0.25">
      <c r="A2560" s="181">
        <v>11468</v>
      </c>
      <c r="B2560" s="701" t="s">
        <v>3808</v>
      </c>
      <c r="C2560" s="181" t="s">
        <v>301</v>
      </c>
      <c r="D2560" s="181" t="s">
        <v>464</v>
      </c>
      <c r="E2560" s="181" t="s">
        <v>3809</v>
      </c>
      <c r="F2560" s="181" t="s">
        <v>304</v>
      </c>
      <c r="G2560" s="181" t="s">
        <v>469</v>
      </c>
      <c r="H2560" s="181" t="s">
        <v>7</v>
      </c>
      <c r="I2560" s="181" t="s">
        <v>301</v>
      </c>
      <c r="J2560" s="181">
        <v>98550</v>
      </c>
      <c r="K2560" s="181">
        <v>20</v>
      </c>
      <c r="L2560" s="181"/>
      <c r="M2560" s="181"/>
      <c r="N2560" s="596" t="s">
        <v>286</v>
      </c>
    </row>
    <row r="2561" spans="1:14" s="158" customFormat="1" ht="18" customHeight="1" x14ac:dyDescent="0.25">
      <c r="A2561" s="181">
        <v>46316</v>
      </c>
      <c r="B2561" s="701" t="s">
        <v>3810</v>
      </c>
      <c r="C2561" s="181" t="s">
        <v>3811</v>
      </c>
      <c r="D2561" s="181" t="s">
        <v>464</v>
      </c>
      <c r="E2561" s="181" t="s">
        <v>3552</v>
      </c>
      <c r="F2561" s="181" t="s">
        <v>304</v>
      </c>
      <c r="G2561" s="181" t="s">
        <v>469</v>
      </c>
      <c r="H2561" s="181" t="s">
        <v>7</v>
      </c>
      <c r="I2561" s="181" t="s">
        <v>301</v>
      </c>
      <c r="J2561" s="181">
        <v>83590</v>
      </c>
      <c r="K2561" s="181">
        <v>51</v>
      </c>
      <c r="L2561" s="181"/>
      <c r="M2561" s="181"/>
      <c r="N2561" s="596" t="s">
        <v>286</v>
      </c>
    </row>
    <row r="2562" spans="1:14" s="158" customFormat="1" ht="18" customHeight="1" x14ac:dyDescent="0.25">
      <c r="A2562" s="181">
        <v>21478</v>
      </c>
      <c r="B2562" s="701" t="s">
        <v>3813</v>
      </c>
      <c r="C2562" s="181" t="s">
        <v>3814</v>
      </c>
      <c r="D2562" s="181" t="s">
        <v>464</v>
      </c>
      <c r="E2562" s="181" t="s">
        <v>3815</v>
      </c>
      <c r="F2562" s="181" t="s">
        <v>304</v>
      </c>
      <c r="G2562" s="181" t="s">
        <v>469</v>
      </c>
      <c r="H2562" s="181" t="s">
        <v>7</v>
      </c>
      <c r="I2562" s="181" t="s">
        <v>3816</v>
      </c>
      <c r="J2562" s="181">
        <v>83710</v>
      </c>
      <c r="K2562" s="181">
        <v>13</v>
      </c>
      <c r="L2562" s="181"/>
      <c r="M2562" s="181"/>
      <c r="N2562" s="596" t="s">
        <v>286</v>
      </c>
    </row>
    <row r="2563" spans="1:14" s="158" customFormat="1" ht="18" customHeight="1" x14ac:dyDescent="0.25">
      <c r="A2563" s="181">
        <v>23716</v>
      </c>
      <c r="B2563" s="701">
        <v>96499089</v>
      </c>
      <c r="C2563" s="181" t="s">
        <v>3817</v>
      </c>
      <c r="D2563" s="181" t="s">
        <v>464</v>
      </c>
      <c r="E2563" s="181" t="s">
        <v>3818</v>
      </c>
      <c r="F2563" s="181" t="s">
        <v>304</v>
      </c>
      <c r="G2563" s="181" t="s">
        <v>469</v>
      </c>
      <c r="H2563" s="181" t="s">
        <v>7</v>
      </c>
      <c r="I2563" s="181" t="s">
        <v>3819</v>
      </c>
      <c r="J2563" s="181">
        <v>89450</v>
      </c>
      <c r="K2563" s="181">
        <v>30</v>
      </c>
      <c r="L2563" s="181"/>
      <c r="M2563" s="181"/>
      <c r="N2563" s="596" t="s">
        <v>286</v>
      </c>
    </row>
    <row r="2564" spans="1:14" s="158" customFormat="1" ht="18" customHeight="1" x14ac:dyDescent="0.25">
      <c r="A2564" s="181">
        <v>46324</v>
      </c>
      <c r="B2564" s="701" t="s">
        <v>3821</v>
      </c>
      <c r="C2564" s="181" t="s">
        <v>3822</v>
      </c>
      <c r="D2564" s="181" t="s">
        <v>464</v>
      </c>
      <c r="E2564" s="181" t="s">
        <v>3753</v>
      </c>
      <c r="F2564" s="181" t="s">
        <v>304</v>
      </c>
      <c r="G2564" s="181" t="s">
        <v>469</v>
      </c>
      <c r="H2564" s="181" t="s">
        <v>7</v>
      </c>
      <c r="I2564" s="181" t="s">
        <v>3820</v>
      </c>
      <c r="J2564" s="181">
        <v>71910</v>
      </c>
      <c r="K2564" s="181">
        <v>77</v>
      </c>
      <c r="L2564" s="181"/>
      <c r="M2564" s="181"/>
      <c r="N2564" s="596" t="s">
        <v>286</v>
      </c>
    </row>
    <row r="2565" spans="1:14" s="158" customFormat="1" ht="18" customHeight="1" x14ac:dyDescent="0.25">
      <c r="A2565" s="181">
        <v>46314</v>
      </c>
      <c r="B2565" s="701" t="s">
        <v>3823</v>
      </c>
      <c r="C2565" s="181" t="s">
        <v>3824</v>
      </c>
      <c r="D2565" s="181" t="s">
        <v>464</v>
      </c>
      <c r="E2565" s="181" t="s">
        <v>3825</v>
      </c>
      <c r="F2565" s="181" t="s">
        <v>304</v>
      </c>
      <c r="G2565" s="181" t="s">
        <v>469</v>
      </c>
      <c r="H2565" s="181" t="s">
        <v>7</v>
      </c>
      <c r="I2565" s="181" t="s">
        <v>3644</v>
      </c>
      <c r="J2565" s="181">
        <v>66660</v>
      </c>
      <c r="K2565" s="181">
        <v>47</v>
      </c>
      <c r="L2565" s="181"/>
      <c r="M2565" s="181"/>
      <c r="N2565" s="596" t="s">
        <v>286</v>
      </c>
    </row>
    <row r="2566" spans="1:14" s="158" customFormat="1" ht="18" customHeight="1" x14ac:dyDescent="0.25">
      <c r="A2566" s="181">
        <v>46370</v>
      </c>
      <c r="B2566" s="701" t="s">
        <v>3826</v>
      </c>
      <c r="C2566" s="181" t="s">
        <v>3827</v>
      </c>
      <c r="D2566" s="181" t="s">
        <v>464</v>
      </c>
      <c r="E2566" s="181" t="s">
        <v>3828</v>
      </c>
      <c r="F2566" s="181" t="s">
        <v>304</v>
      </c>
      <c r="G2566" s="181" t="s">
        <v>469</v>
      </c>
      <c r="H2566" s="181" t="s">
        <v>7</v>
      </c>
      <c r="I2566" s="181" t="s">
        <v>3829</v>
      </c>
      <c r="J2566" s="181">
        <v>79590</v>
      </c>
      <c r="K2566" s="181">
        <v>20</v>
      </c>
      <c r="L2566" s="181"/>
      <c r="M2566" s="181"/>
      <c r="N2566" s="596" t="s">
        <v>286</v>
      </c>
    </row>
    <row r="2567" spans="1:14" s="158" customFormat="1" ht="18" customHeight="1" x14ac:dyDescent="0.25">
      <c r="A2567" s="181">
        <v>46315</v>
      </c>
      <c r="B2567" s="701" t="s">
        <v>3830</v>
      </c>
      <c r="C2567" s="181" t="s">
        <v>3831</v>
      </c>
      <c r="D2567" s="181" t="s">
        <v>464</v>
      </c>
      <c r="E2567" s="181" t="s">
        <v>3832</v>
      </c>
      <c r="F2567" s="181" t="s">
        <v>304</v>
      </c>
      <c r="G2567" s="181" t="s">
        <v>469</v>
      </c>
      <c r="H2567" s="181" t="s">
        <v>7</v>
      </c>
      <c r="I2567" s="181" t="s">
        <v>3833</v>
      </c>
      <c r="J2567" s="181">
        <v>74530</v>
      </c>
      <c r="K2567" s="181">
        <v>55</v>
      </c>
      <c r="L2567" s="181"/>
      <c r="M2567" s="181"/>
      <c r="N2567" s="596" t="s">
        <v>286</v>
      </c>
    </row>
    <row r="2568" spans="1:14" s="158" customFormat="1" ht="18" customHeight="1" x14ac:dyDescent="0.25">
      <c r="A2568" s="181">
        <v>9409</v>
      </c>
      <c r="B2568" s="701">
        <v>24405895</v>
      </c>
      <c r="C2568" s="181" t="s">
        <v>3834</v>
      </c>
      <c r="D2568" s="181" t="s">
        <v>464</v>
      </c>
      <c r="E2568" s="181" t="s">
        <v>3654</v>
      </c>
      <c r="F2568" s="181" t="s">
        <v>304</v>
      </c>
      <c r="G2568" s="181" t="s">
        <v>469</v>
      </c>
      <c r="H2568" s="181" t="s">
        <v>7</v>
      </c>
      <c r="I2568" s="181" t="s">
        <v>3835</v>
      </c>
      <c r="J2568" s="181">
        <v>85060</v>
      </c>
      <c r="K2568" s="181">
        <v>50</v>
      </c>
      <c r="L2568" s="181"/>
      <c r="M2568" s="181"/>
      <c r="N2568" s="596" t="s">
        <v>286</v>
      </c>
    </row>
    <row r="2569" spans="1:14" s="158" customFormat="1" ht="18" customHeight="1" x14ac:dyDescent="0.25">
      <c r="A2569" s="181">
        <v>46317</v>
      </c>
      <c r="B2569" s="701" t="s">
        <v>11612</v>
      </c>
      <c r="C2569" s="181" t="s">
        <v>11613</v>
      </c>
      <c r="D2569" s="181" t="s">
        <v>464</v>
      </c>
      <c r="E2569" s="181" t="s">
        <v>2337</v>
      </c>
      <c r="F2569" s="181" t="s">
        <v>304</v>
      </c>
      <c r="G2569" s="181" t="s">
        <v>469</v>
      </c>
      <c r="H2569" s="181" t="s">
        <v>7</v>
      </c>
      <c r="I2569" s="181" t="s">
        <v>11614</v>
      </c>
      <c r="J2569" s="181">
        <v>101070</v>
      </c>
      <c r="K2569" s="181">
        <v>38</v>
      </c>
      <c r="L2569" s="181"/>
      <c r="M2569" s="181"/>
      <c r="N2569" s="596" t="s">
        <v>286</v>
      </c>
    </row>
    <row r="2570" spans="1:14" s="158" customFormat="1" ht="18" customHeight="1" x14ac:dyDescent="0.25">
      <c r="A2570" s="181">
        <v>45732</v>
      </c>
      <c r="B2570" s="701" t="s">
        <v>3836</v>
      </c>
      <c r="C2570" s="181" t="s">
        <v>3837</v>
      </c>
      <c r="D2570" s="181" t="s">
        <v>464</v>
      </c>
      <c r="E2570" s="181" t="s">
        <v>3838</v>
      </c>
      <c r="F2570" s="181" t="s">
        <v>304</v>
      </c>
      <c r="G2570" s="181" t="s">
        <v>469</v>
      </c>
      <c r="H2570" s="181" t="s">
        <v>7</v>
      </c>
      <c r="I2570" s="181" t="s">
        <v>3839</v>
      </c>
      <c r="J2570" s="181">
        <v>122130</v>
      </c>
      <c r="K2570" s="181">
        <v>36</v>
      </c>
      <c r="L2570" s="181"/>
      <c r="M2570" s="181"/>
      <c r="N2570" s="596" t="s">
        <v>286</v>
      </c>
    </row>
    <row r="2571" spans="1:14" s="158" customFormat="1" ht="18" customHeight="1" x14ac:dyDescent="0.25">
      <c r="A2571" s="181">
        <v>12806</v>
      </c>
      <c r="B2571" s="701">
        <v>9025153</v>
      </c>
      <c r="C2571" s="181" t="s">
        <v>3840</v>
      </c>
      <c r="D2571" s="181" t="s">
        <v>464</v>
      </c>
      <c r="E2571" s="181" t="s">
        <v>3841</v>
      </c>
      <c r="F2571" s="181" t="s">
        <v>304</v>
      </c>
      <c r="G2571" s="181" t="s">
        <v>469</v>
      </c>
      <c r="H2571" s="181" t="s">
        <v>7</v>
      </c>
      <c r="I2571" s="181" t="s">
        <v>3842</v>
      </c>
      <c r="J2571" s="181">
        <v>84130</v>
      </c>
      <c r="K2571" s="181">
        <v>68</v>
      </c>
      <c r="L2571" s="181"/>
      <c r="M2571" s="181"/>
      <c r="N2571" s="596" t="s">
        <v>286</v>
      </c>
    </row>
    <row r="2572" spans="1:14" s="158" customFormat="1" ht="18" customHeight="1" x14ac:dyDescent="0.25">
      <c r="A2572" s="181">
        <v>22509</v>
      </c>
      <c r="B2572" s="701">
        <v>96293075</v>
      </c>
      <c r="C2572" s="181" t="s">
        <v>301</v>
      </c>
      <c r="D2572" s="181" t="s">
        <v>2072</v>
      </c>
      <c r="E2572" s="181" t="s">
        <v>3843</v>
      </c>
      <c r="F2572" s="181" t="s">
        <v>304</v>
      </c>
      <c r="G2572" s="181" t="s">
        <v>518</v>
      </c>
      <c r="H2572" s="181" t="s">
        <v>9</v>
      </c>
      <c r="I2572" s="181" t="s">
        <v>301</v>
      </c>
      <c r="J2572" s="181">
        <v>94410</v>
      </c>
      <c r="K2572" s="181">
        <v>11</v>
      </c>
      <c r="L2572" s="181"/>
      <c r="M2572" s="181"/>
      <c r="N2572" s="596" t="s">
        <v>286</v>
      </c>
    </row>
    <row r="2573" spans="1:14" s="158" customFormat="1" ht="18" customHeight="1" x14ac:dyDescent="0.25">
      <c r="A2573" s="181">
        <v>28756</v>
      </c>
      <c r="B2573" s="701" t="s">
        <v>3846</v>
      </c>
      <c r="C2573" s="181" t="s">
        <v>301</v>
      </c>
      <c r="D2573" s="181" t="s">
        <v>2072</v>
      </c>
      <c r="E2573" s="181" t="s">
        <v>3847</v>
      </c>
      <c r="F2573" s="181" t="s">
        <v>304</v>
      </c>
      <c r="G2573" s="181" t="s">
        <v>518</v>
      </c>
      <c r="H2573" s="181" t="s">
        <v>9</v>
      </c>
      <c r="I2573" s="181" t="s">
        <v>11120</v>
      </c>
      <c r="J2573" s="181">
        <v>76100</v>
      </c>
      <c r="K2573" s="181">
        <v>35</v>
      </c>
      <c r="L2573" s="181"/>
      <c r="M2573" s="181"/>
      <c r="N2573" s="596" t="s">
        <v>286</v>
      </c>
    </row>
    <row r="2574" spans="1:14" s="158" customFormat="1" ht="18" customHeight="1" x14ac:dyDescent="0.25">
      <c r="A2574" s="181">
        <v>29606</v>
      </c>
      <c r="B2574" s="701" t="s">
        <v>13324</v>
      </c>
      <c r="C2574" s="181" t="s">
        <v>301</v>
      </c>
      <c r="D2574" s="181" t="s">
        <v>2072</v>
      </c>
      <c r="E2574" s="181" t="s">
        <v>3847</v>
      </c>
      <c r="F2574" s="181" t="s">
        <v>304</v>
      </c>
      <c r="G2574" s="181" t="s">
        <v>2073</v>
      </c>
      <c r="H2574" s="181" t="s">
        <v>7</v>
      </c>
      <c r="I2574" s="181" t="s">
        <v>13325</v>
      </c>
      <c r="J2574" s="181">
        <v>51840</v>
      </c>
      <c r="K2574" s="181">
        <v>61</v>
      </c>
      <c r="L2574" s="181"/>
      <c r="M2574" s="181"/>
      <c r="N2574" s="596" t="s">
        <v>286</v>
      </c>
    </row>
    <row r="2575" spans="1:14" s="158" customFormat="1" ht="18" customHeight="1" x14ac:dyDescent="0.25">
      <c r="A2575" s="181">
        <v>18199</v>
      </c>
      <c r="B2575" s="701" t="s">
        <v>14239</v>
      </c>
      <c r="C2575" s="181" t="s">
        <v>301</v>
      </c>
      <c r="D2575" s="181" t="s">
        <v>2072</v>
      </c>
      <c r="E2575" s="181" t="s">
        <v>14240</v>
      </c>
      <c r="F2575" s="181" t="s">
        <v>304</v>
      </c>
      <c r="G2575" s="181" t="s">
        <v>2073</v>
      </c>
      <c r="H2575" s="181" t="s">
        <v>7</v>
      </c>
      <c r="I2575" s="181" t="s">
        <v>2341</v>
      </c>
      <c r="J2575" s="181">
        <v>48550</v>
      </c>
      <c r="K2575" s="181">
        <v>38</v>
      </c>
      <c r="L2575" s="181"/>
      <c r="M2575" s="181"/>
      <c r="N2575" s="596" t="s">
        <v>286</v>
      </c>
    </row>
    <row r="2576" spans="1:14" s="158" customFormat="1" ht="18" customHeight="1" x14ac:dyDescent="0.25">
      <c r="A2576" s="181">
        <v>20508</v>
      </c>
      <c r="B2576" s="701" t="s">
        <v>3848</v>
      </c>
      <c r="C2576" s="181" t="s">
        <v>3849</v>
      </c>
      <c r="D2576" s="181" t="s">
        <v>2072</v>
      </c>
      <c r="E2576" s="181" t="s">
        <v>3850</v>
      </c>
      <c r="F2576" s="181" t="s">
        <v>304</v>
      </c>
      <c r="G2576" s="181" t="s">
        <v>518</v>
      </c>
      <c r="H2576" s="181" t="s">
        <v>9</v>
      </c>
      <c r="I2576" s="181" t="s">
        <v>3851</v>
      </c>
      <c r="J2576" s="181">
        <v>52270</v>
      </c>
      <c r="K2576" s="181">
        <v>8</v>
      </c>
      <c r="L2576" s="181"/>
      <c r="M2576" s="181"/>
      <c r="N2576" s="596" t="s">
        <v>286</v>
      </c>
    </row>
    <row r="2577" spans="1:14" s="158" customFormat="1" ht="18" customHeight="1" x14ac:dyDescent="0.25">
      <c r="A2577" s="181">
        <v>20269</v>
      </c>
      <c r="B2577" s="701" t="s">
        <v>3852</v>
      </c>
      <c r="C2577" s="181" t="s">
        <v>3853</v>
      </c>
      <c r="D2577" s="181" t="s">
        <v>2072</v>
      </c>
      <c r="E2577" s="181" t="s">
        <v>3809</v>
      </c>
      <c r="F2577" s="181" t="s">
        <v>304</v>
      </c>
      <c r="G2577" s="181" t="s">
        <v>518</v>
      </c>
      <c r="H2577" s="181" t="s">
        <v>9</v>
      </c>
      <c r="I2577" s="181" t="s">
        <v>301</v>
      </c>
      <c r="J2577" s="181">
        <v>56280</v>
      </c>
      <c r="K2577" s="181">
        <v>47</v>
      </c>
      <c r="L2577" s="181"/>
      <c r="M2577" s="181"/>
      <c r="N2577" s="596" t="s">
        <v>286</v>
      </c>
    </row>
    <row r="2578" spans="1:14" s="158" customFormat="1" ht="18" customHeight="1" x14ac:dyDescent="0.25">
      <c r="A2578" s="181">
        <v>29618</v>
      </c>
      <c r="B2578" s="701" t="s">
        <v>3854</v>
      </c>
      <c r="C2578" s="181" t="s">
        <v>301</v>
      </c>
      <c r="D2578" s="181" t="s">
        <v>2072</v>
      </c>
      <c r="E2578" s="181" t="s">
        <v>3809</v>
      </c>
      <c r="F2578" s="181" t="s">
        <v>304</v>
      </c>
      <c r="G2578" s="181" t="s">
        <v>2073</v>
      </c>
      <c r="H2578" s="181" t="s">
        <v>7</v>
      </c>
      <c r="I2578" s="181" t="s">
        <v>301</v>
      </c>
      <c r="J2578" s="181">
        <v>39800</v>
      </c>
      <c r="K2578" s="181">
        <v>25</v>
      </c>
      <c r="L2578" s="181"/>
      <c r="M2578" s="181"/>
      <c r="N2578" s="596" t="s">
        <v>286</v>
      </c>
    </row>
    <row r="2579" spans="1:14" s="158" customFormat="1" ht="18" customHeight="1" x14ac:dyDescent="0.25">
      <c r="A2579" s="181">
        <v>88444</v>
      </c>
      <c r="B2579" s="701" t="s">
        <v>15188</v>
      </c>
      <c r="C2579" s="181" t="s">
        <v>15189</v>
      </c>
      <c r="D2579" s="181" t="s">
        <v>2072</v>
      </c>
      <c r="E2579" s="181" t="s">
        <v>3552</v>
      </c>
      <c r="F2579" s="181" t="s">
        <v>304</v>
      </c>
      <c r="G2579" s="181" t="s">
        <v>518</v>
      </c>
      <c r="H2579" s="181" t="s">
        <v>9</v>
      </c>
      <c r="I2579" s="181" t="s">
        <v>15190</v>
      </c>
      <c r="J2579" s="181">
        <v>64930</v>
      </c>
      <c r="K2579" s="181">
        <v>27</v>
      </c>
      <c r="L2579" s="181"/>
      <c r="M2579" s="181"/>
      <c r="N2579" s="596" t="s">
        <v>286</v>
      </c>
    </row>
    <row r="2580" spans="1:14" s="158" customFormat="1" ht="18" customHeight="1" x14ac:dyDescent="0.25">
      <c r="A2580" s="181">
        <v>29629</v>
      </c>
      <c r="B2580" s="701" t="s">
        <v>3859</v>
      </c>
      <c r="C2580" s="181" t="s">
        <v>301</v>
      </c>
      <c r="D2580" s="181" t="s">
        <v>2072</v>
      </c>
      <c r="E2580" s="181" t="s">
        <v>3858</v>
      </c>
      <c r="F2580" s="181" t="s">
        <v>304</v>
      </c>
      <c r="G2580" s="181" t="s">
        <v>2073</v>
      </c>
      <c r="H2580" s="181" t="s">
        <v>7</v>
      </c>
      <c r="I2580" s="181" t="s">
        <v>301</v>
      </c>
      <c r="J2580" s="181">
        <v>41500</v>
      </c>
      <c r="K2580" s="181">
        <v>10</v>
      </c>
      <c r="L2580" s="181"/>
      <c r="M2580" s="181"/>
      <c r="N2580" s="596" t="s">
        <v>286</v>
      </c>
    </row>
    <row r="2581" spans="1:14" s="158" customFormat="1" ht="18" customHeight="1" x14ac:dyDescent="0.25">
      <c r="A2581" s="181">
        <v>2944</v>
      </c>
      <c r="B2581" s="701" t="s">
        <v>3856</v>
      </c>
      <c r="C2581" s="181" t="s">
        <v>3857</v>
      </c>
      <c r="D2581" s="181" t="s">
        <v>2072</v>
      </c>
      <c r="E2581" s="181" t="s">
        <v>3858</v>
      </c>
      <c r="F2581" s="181" t="s">
        <v>304</v>
      </c>
      <c r="G2581" s="181" t="s">
        <v>518</v>
      </c>
      <c r="H2581" s="181" t="s">
        <v>9</v>
      </c>
      <c r="I2581" s="181" t="s">
        <v>301</v>
      </c>
      <c r="J2581" s="181">
        <v>70590</v>
      </c>
      <c r="K2581" s="181">
        <v>6</v>
      </c>
      <c r="L2581" s="181"/>
      <c r="M2581" s="181"/>
      <c r="N2581" s="596" t="s">
        <v>286</v>
      </c>
    </row>
    <row r="2582" spans="1:14" s="158" customFormat="1" ht="18" customHeight="1" x14ac:dyDescent="0.25">
      <c r="A2582" s="181">
        <v>85157</v>
      </c>
      <c r="B2582" s="701" t="s">
        <v>3860</v>
      </c>
      <c r="C2582" s="181" t="s">
        <v>3861</v>
      </c>
      <c r="D2582" s="181" t="s">
        <v>2072</v>
      </c>
      <c r="E2582" s="181" t="s">
        <v>3862</v>
      </c>
      <c r="F2582" s="181" t="s">
        <v>304</v>
      </c>
      <c r="G2582" s="181" t="s">
        <v>518</v>
      </c>
      <c r="H2582" s="181" t="s">
        <v>9</v>
      </c>
      <c r="I2582" s="181" t="s">
        <v>301</v>
      </c>
      <c r="J2582" s="181">
        <v>58270</v>
      </c>
      <c r="K2582" s="181">
        <v>7</v>
      </c>
      <c r="L2582" s="181"/>
      <c r="M2582" s="181"/>
      <c r="N2582" s="596" t="s">
        <v>286</v>
      </c>
    </row>
    <row r="2583" spans="1:14" s="158" customFormat="1" ht="18" customHeight="1" x14ac:dyDescent="0.25">
      <c r="A2583" s="181">
        <v>1426</v>
      </c>
      <c r="B2583" s="701" t="s">
        <v>3864</v>
      </c>
      <c r="C2583" s="181" t="s">
        <v>3865</v>
      </c>
      <c r="D2583" s="181" t="s">
        <v>2072</v>
      </c>
      <c r="E2583" s="181" t="s">
        <v>3866</v>
      </c>
      <c r="F2583" s="181" t="s">
        <v>304</v>
      </c>
      <c r="G2583" s="181" t="s">
        <v>518</v>
      </c>
      <c r="H2583" s="181" t="s">
        <v>9</v>
      </c>
      <c r="I2583" s="181" t="s">
        <v>11615</v>
      </c>
      <c r="J2583" s="181">
        <v>57990</v>
      </c>
      <c r="K2583" s="181">
        <v>34</v>
      </c>
      <c r="L2583" s="181"/>
      <c r="M2583" s="181"/>
      <c r="N2583" s="596" t="s">
        <v>286</v>
      </c>
    </row>
    <row r="2584" spans="1:14" s="158" customFormat="1" ht="18" customHeight="1" x14ac:dyDescent="0.25">
      <c r="A2584" s="181">
        <v>19964</v>
      </c>
      <c r="B2584" s="701" t="s">
        <v>15191</v>
      </c>
      <c r="C2584" s="181" t="s">
        <v>301</v>
      </c>
      <c r="D2584" s="181" t="s">
        <v>2072</v>
      </c>
      <c r="E2584" s="181" t="s">
        <v>15192</v>
      </c>
      <c r="F2584" s="181" t="s">
        <v>304</v>
      </c>
      <c r="G2584" s="181" t="s">
        <v>518</v>
      </c>
      <c r="H2584" s="181" t="s">
        <v>9</v>
      </c>
      <c r="I2584" s="181" t="s">
        <v>15193</v>
      </c>
      <c r="J2584" s="181">
        <v>107040</v>
      </c>
      <c r="K2584" s="181">
        <v>7</v>
      </c>
      <c r="L2584" s="181"/>
      <c r="M2584" s="181"/>
      <c r="N2584" s="596" t="s">
        <v>286</v>
      </c>
    </row>
    <row r="2585" spans="1:14" s="158" customFormat="1" ht="18" customHeight="1" x14ac:dyDescent="0.25">
      <c r="A2585" s="181">
        <v>21899</v>
      </c>
      <c r="B2585" s="701" t="s">
        <v>3867</v>
      </c>
      <c r="C2585" s="181" t="s">
        <v>3868</v>
      </c>
      <c r="D2585" s="181" t="s">
        <v>2080</v>
      </c>
      <c r="E2585" s="181" t="s">
        <v>3843</v>
      </c>
      <c r="F2585" s="181" t="s">
        <v>304</v>
      </c>
      <c r="G2585" s="181" t="s">
        <v>518</v>
      </c>
      <c r="H2585" s="181" t="s">
        <v>9</v>
      </c>
      <c r="I2585" s="181" t="s">
        <v>301</v>
      </c>
      <c r="J2585" s="181">
        <v>121040</v>
      </c>
      <c r="K2585" s="181">
        <v>54</v>
      </c>
      <c r="L2585" s="181"/>
      <c r="M2585" s="181"/>
      <c r="N2585" s="596" t="s">
        <v>286</v>
      </c>
    </row>
    <row r="2586" spans="1:14" s="158" customFormat="1" ht="18" customHeight="1" x14ac:dyDescent="0.25">
      <c r="A2586" s="181">
        <v>29599</v>
      </c>
      <c r="B2586" s="701" t="s">
        <v>15194</v>
      </c>
      <c r="C2586" s="181" t="s">
        <v>301</v>
      </c>
      <c r="D2586" s="181" t="s">
        <v>2080</v>
      </c>
      <c r="E2586" s="181" t="s">
        <v>3843</v>
      </c>
      <c r="F2586" s="181" t="s">
        <v>304</v>
      </c>
      <c r="G2586" s="181" t="s">
        <v>2073</v>
      </c>
      <c r="H2586" s="181" t="s">
        <v>7</v>
      </c>
      <c r="I2586" s="181" t="s">
        <v>301</v>
      </c>
      <c r="J2586" s="181">
        <v>63410</v>
      </c>
      <c r="K2586" s="181">
        <v>30</v>
      </c>
      <c r="L2586" s="181"/>
      <c r="M2586" s="181"/>
      <c r="N2586" s="596" t="s">
        <v>286</v>
      </c>
    </row>
    <row r="2587" spans="1:14" s="158" customFormat="1" ht="18" customHeight="1" x14ac:dyDescent="0.25">
      <c r="A2587" s="181">
        <v>28099</v>
      </c>
      <c r="B2587" s="701">
        <v>96625628</v>
      </c>
      <c r="C2587" s="181" t="s">
        <v>301</v>
      </c>
      <c r="D2587" s="181" t="s">
        <v>2080</v>
      </c>
      <c r="E2587" s="181" t="s">
        <v>3784</v>
      </c>
      <c r="F2587" s="181" t="s">
        <v>304</v>
      </c>
      <c r="G2587" s="181" t="s">
        <v>518</v>
      </c>
      <c r="H2587" s="181" t="s">
        <v>9</v>
      </c>
      <c r="I2587" s="181" t="s">
        <v>301</v>
      </c>
      <c r="J2587" s="181">
        <v>146300</v>
      </c>
      <c r="K2587" s="181">
        <v>2</v>
      </c>
      <c r="L2587" s="181"/>
      <c r="M2587" s="181"/>
      <c r="N2587" s="596" t="s">
        <v>286</v>
      </c>
    </row>
    <row r="2588" spans="1:14" s="158" customFormat="1" ht="18" customHeight="1" x14ac:dyDescent="0.25">
      <c r="A2588" s="181">
        <v>19592</v>
      </c>
      <c r="B2588" s="701" t="s">
        <v>3869</v>
      </c>
      <c r="C2588" s="181" t="s">
        <v>3870</v>
      </c>
      <c r="D2588" s="181" t="s">
        <v>2080</v>
      </c>
      <c r="E2588" s="181" t="s">
        <v>3844</v>
      </c>
      <c r="F2588" s="181" t="s">
        <v>304</v>
      </c>
      <c r="G2588" s="181" t="s">
        <v>518</v>
      </c>
      <c r="H2588" s="181" t="s">
        <v>9</v>
      </c>
      <c r="I2588" s="181" t="s">
        <v>301</v>
      </c>
      <c r="J2588" s="181">
        <v>103970</v>
      </c>
      <c r="K2588" s="181">
        <v>17</v>
      </c>
      <c r="L2588" s="181"/>
      <c r="M2588" s="181"/>
      <c r="N2588" s="596" t="s">
        <v>286</v>
      </c>
    </row>
    <row r="2589" spans="1:14" s="158" customFormat="1" ht="18" customHeight="1" x14ac:dyDescent="0.25">
      <c r="A2589" s="181">
        <v>29607</v>
      </c>
      <c r="B2589" s="701" t="s">
        <v>3871</v>
      </c>
      <c r="C2589" s="181" t="s">
        <v>301</v>
      </c>
      <c r="D2589" s="181" t="s">
        <v>2080</v>
      </c>
      <c r="E2589" s="181" t="s">
        <v>3844</v>
      </c>
      <c r="F2589" s="181" t="s">
        <v>304</v>
      </c>
      <c r="G2589" s="181" t="s">
        <v>2073</v>
      </c>
      <c r="H2589" s="181" t="s">
        <v>7</v>
      </c>
      <c r="I2589" s="181" t="s">
        <v>301</v>
      </c>
      <c r="J2589" s="181">
        <v>65690</v>
      </c>
      <c r="K2589" s="181">
        <v>24</v>
      </c>
      <c r="L2589" s="181"/>
      <c r="M2589" s="181"/>
      <c r="N2589" s="596" t="s">
        <v>286</v>
      </c>
    </row>
    <row r="2590" spans="1:14" s="158" customFormat="1" ht="18" customHeight="1" x14ac:dyDescent="0.25">
      <c r="A2590" s="181">
        <v>28758</v>
      </c>
      <c r="B2590" s="701" t="s">
        <v>3872</v>
      </c>
      <c r="C2590" s="181" t="s">
        <v>301</v>
      </c>
      <c r="D2590" s="181" t="s">
        <v>2080</v>
      </c>
      <c r="E2590" s="181" t="s">
        <v>3847</v>
      </c>
      <c r="F2590" s="181" t="s">
        <v>304</v>
      </c>
      <c r="G2590" s="181" t="s">
        <v>518</v>
      </c>
      <c r="H2590" s="181" t="s">
        <v>9</v>
      </c>
      <c r="I2590" s="181" t="s">
        <v>11121</v>
      </c>
      <c r="J2590" s="181">
        <v>127780</v>
      </c>
      <c r="K2590" s="181">
        <v>20</v>
      </c>
      <c r="L2590" s="181"/>
      <c r="M2590" s="181"/>
      <c r="N2590" s="596" t="s">
        <v>286</v>
      </c>
    </row>
    <row r="2591" spans="1:14" s="158" customFormat="1" ht="18" customHeight="1" x14ac:dyDescent="0.25">
      <c r="A2591" s="181">
        <v>29608</v>
      </c>
      <c r="B2591" s="701" t="s">
        <v>3873</v>
      </c>
      <c r="C2591" s="181" t="s">
        <v>301</v>
      </c>
      <c r="D2591" s="181" t="s">
        <v>2080</v>
      </c>
      <c r="E2591" s="181" t="s">
        <v>3847</v>
      </c>
      <c r="F2591" s="181" t="s">
        <v>304</v>
      </c>
      <c r="G2591" s="181" t="s">
        <v>2073</v>
      </c>
      <c r="H2591" s="181" t="s">
        <v>7</v>
      </c>
      <c r="I2591" s="181" t="s">
        <v>11121</v>
      </c>
      <c r="J2591" s="181">
        <v>65080</v>
      </c>
      <c r="K2591" s="181">
        <v>12</v>
      </c>
      <c r="L2591" s="181"/>
      <c r="M2591" s="181"/>
      <c r="N2591" s="596" t="s">
        <v>286</v>
      </c>
    </row>
    <row r="2592" spans="1:14" s="158" customFormat="1" ht="18" customHeight="1" x14ac:dyDescent="0.25">
      <c r="A2592" s="181">
        <v>10598</v>
      </c>
      <c r="B2592" s="701" t="s">
        <v>15195</v>
      </c>
      <c r="C2592" s="181" t="s">
        <v>301</v>
      </c>
      <c r="D2592" s="181" t="s">
        <v>2080</v>
      </c>
      <c r="E2592" s="181" t="s">
        <v>14240</v>
      </c>
      <c r="F2592" s="181" t="s">
        <v>304</v>
      </c>
      <c r="G2592" s="181" t="s">
        <v>518</v>
      </c>
      <c r="H2592" s="181" t="s">
        <v>9</v>
      </c>
      <c r="I2592" s="181" t="s">
        <v>2090</v>
      </c>
      <c r="J2592" s="181">
        <v>152470</v>
      </c>
      <c r="K2592" s="181">
        <v>3</v>
      </c>
      <c r="L2592" s="181"/>
      <c r="M2592" s="181"/>
      <c r="N2592" s="596" t="s">
        <v>286</v>
      </c>
    </row>
    <row r="2593" spans="1:14" s="158" customFormat="1" ht="18" customHeight="1" x14ac:dyDescent="0.25">
      <c r="A2593" s="181">
        <v>20511</v>
      </c>
      <c r="B2593" s="701" t="s">
        <v>3874</v>
      </c>
      <c r="C2593" s="181" t="s">
        <v>301</v>
      </c>
      <c r="D2593" s="181" t="s">
        <v>2080</v>
      </c>
      <c r="E2593" s="181" t="s">
        <v>3875</v>
      </c>
      <c r="F2593" s="181" t="s">
        <v>304</v>
      </c>
      <c r="G2593" s="181" t="s">
        <v>518</v>
      </c>
      <c r="H2593" s="181" t="s">
        <v>9</v>
      </c>
      <c r="I2593" s="181" t="s">
        <v>3876</v>
      </c>
      <c r="J2593" s="181">
        <v>145200</v>
      </c>
      <c r="K2593" s="181">
        <v>14</v>
      </c>
      <c r="L2593" s="181"/>
      <c r="M2593" s="181"/>
      <c r="N2593" s="596" t="s">
        <v>286</v>
      </c>
    </row>
    <row r="2594" spans="1:14" s="158" customFormat="1" ht="18" customHeight="1" x14ac:dyDescent="0.25">
      <c r="A2594" s="181">
        <v>30254</v>
      </c>
      <c r="B2594" s="701" t="s">
        <v>3877</v>
      </c>
      <c r="C2594" s="181" t="s">
        <v>301</v>
      </c>
      <c r="D2594" s="181" t="s">
        <v>2080</v>
      </c>
      <c r="E2594" s="181" t="s">
        <v>3875</v>
      </c>
      <c r="F2594" s="181" t="s">
        <v>304</v>
      </c>
      <c r="G2594" s="181" t="s">
        <v>2073</v>
      </c>
      <c r="H2594" s="181" t="s">
        <v>7</v>
      </c>
      <c r="I2594" s="181" t="s">
        <v>301</v>
      </c>
      <c r="J2594" s="181">
        <v>68210</v>
      </c>
      <c r="K2594" s="181">
        <v>24</v>
      </c>
      <c r="L2594" s="181"/>
      <c r="M2594" s="181"/>
      <c r="N2594" s="596" t="s">
        <v>286</v>
      </c>
    </row>
    <row r="2595" spans="1:14" s="158" customFormat="1" ht="18" customHeight="1" x14ac:dyDescent="0.25">
      <c r="A2595" s="181">
        <v>87208</v>
      </c>
      <c r="B2595" s="701" t="s">
        <v>3878</v>
      </c>
      <c r="C2595" s="181" t="s">
        <v>3879</v>
      </c>
      <c r="D2595" s="181" t="s">
        <v>2080</v>
      </c>
      <c r="E2595" s="181" t="s">
        <v>3880</v>
      </c>
      <c r="F2595" s="181" t="s">
        <v>304</v>
      </c>
      <c r="G2595" s="181" t="s">
        <v>518</v>
      </c>
      <c r="H2595" s="181" t="s">
        <v>9</v>
      </c>
      <c r="I2595" s="181" t="s">
        <v>1326</v>
      </c>
      <c r="J2595" s="181">
        <v>106910</v>
      </c>
      <c r="K2595" s="181">
        <v>35</v>
      </c>
      <c r="L2595" s="181"/>
      <c r="M2595" s="181"/>
      <c r="N2595" s="596" t="s">
        <v>286</v>
      </c>
    </row>
    <row r="2596" spans="1:14" s="158" customFormat="1" ht="18" customHeight="1" x14ac:dyDescent="0.25">
      <c r="A2596" s="181">
        <v>29619</v>
      </c>
      <c r="B2596" s="701" t="s">
        <v>15196</v>
      </c>
      <c r="C2596" s="181" t="s">
        <v>301</v>
      </c>
      <c r="D2596" s="181" t="s">
        <v>2080</v>
      </c>
      <c r="E2596" s="181" t="s">
        <v>3880</v>
      </c>
      <c r="F2596" s="181" t="s">
        <v>304</v>
      </c>
      <c r="G2596" s="181" t="s">
        <v>2073</v>
      </c>
      <c r="H2596" s="181" t="s">
        <v>7</v>
      </c>
      <c r="I2596" s="181" t="s">
        <v>301</v>
      </c>
      <c r="J2596" s="181">
        <v>66010</v>
      </c>
      <c r="K2596" s="181">
        <v>4</v>
      </c>
      <c r="L2596" s="181"/>
      <c r="M2596" s="181"/>
      <c r="N2596" s="596" t="s">
        <v>286</v>
      </c>
    </row>
    <row r="2597" spans="1:14" s="158" customFormat="1" ht="18" customHeight="1" x14ac:dyDescent="0.25">
      <c r="A2597" s="181">
        <v>29631</v>
      </c>
      <c r="B2597" s="701" t="s">
        <v>3881</v>
      </c>
      <c r="C2597" s="181" t="s">
        <v>301</v>
      </c>
      <c r="D2597" s="181" t="s">
        <v>2080</v>
      </c>
      <c r="E2597" s="181" t="s">
        <v>3884</v>
      </c>
      <c r="F2597" s="181" t="s">
        <v>304</v>
      </c>
      <c r="G2597" s="181" t="s">
        <v>2073</v>
      </c>
      <c r="H2597" s="181" t="s">
        <v>7</v>
      </c>
      <c r="I2597" s="181" t="s">
        <v>301</v>
      </c>
      <c r="J2597" s="181">
        <v>59290</v>
      </c>
      <c r="K2597" s="181">
        <v>7</v>
      </c>
      <c r="L2597" s="181"/>
      <c r="M2597" s="181"/>
      <c r="N2597" s="596" t="s">
        <v>286</v>
      </c>
    </row>
    <row r="2598" spans="1:14" s="158" customFormat="1" ht="18" customHeight="1" x14ac:dyDescent="0.25">
      <c r="A2598" s="181">
        <v>85236</v>
      </c>
      <c r="B2598" s="701" t="s">
        <v>3882</v>
      </c>
      <c r="C2598" s="181" t="s">
        <v>3883</v>
      </c>
      <c r="D2598" s="181" t="s">
        <v>2080</v>
      </c>
      <c r="E2598" s="181" t="s">
        <v>3884</v>
      </c>
      <c r="F2598" s="181" t="s">
        <v>304</v>
      </c>
      <c r="G2598" s="181" t="s">
        <v>518</v>
      </c>
      <c r="H2598" s="181" t="s">
        <v>9</v>
      </c>
      <c r="I2598" s="181" t="s">
        <v>301</v>
      </c>
      <c r="J2598" s="181">
        <v>99350</v>
      </c>
      <c r="K2598" s="181">
        <v>21</v>
      </c>
      <c r="L2598" s="181"/>
      <c r="M2598" s="181"/>
      <c r="N2598" s="596" t="s">
        <v>286</v>
      </c>
    </row>
    <row r="2599" spans="1:14" s="158" customFormat="1" ht="18" customHeight="1" x14ac:dyDescent="0.25">
      <c r="A2599" s="181">
        <v>21959</v>
      </c>
      <c r="B2599" s="701">
        <v>96494422</v>
      </c>
      <c r="C2599" s="181" t="s">
        <v>3885</v>
      </c>
      <c r="D2599" s="181" t="s">
        <v>2080</v>
      </c>
      <c r="E2599" s="181" t="s">
        <v>3568</v>
      </c>
      <c r="F2599" s="181" t="s">
        <v>304</v>
      </c>
      <c r="G2599" s="181" t="s">
        <v>3886</v>
      </c>
      <c r="H2599" s="181" t="s">
        <v>14</v>
      </c>
      <c r="I2599" s="181" t="s">
        <v>301</v>
      </c>
      <c r="J2599" s="181">
        <v>103260</v>
      </c>
      <c r="K2599" s="181">
        <v>8</v>
      </c>
      <c r="L2599" s="181"/>
      <c r="M2599" s="181"/>
      <c r="N2599" s="596" t="s">
        <v>286</v>
      </c>
    </row>
    <row r="2600" spans="1:14" s="158" customFormat="1" ht="18" customHeight="1" x14ac:dyDescent="0.25">
      <c r="A2600" s="181">
        <v>30256</v>
      </c>
      <c r="B2600" s="701" t="s">
        <v>3890</v>
      </c>
      <c r="C2600" s="181" t="s">
        <v>301</v>
      </c>
      <c r="D2600" s="181" t="s">
        <v>2080</v>
      </c>
      <c r="E2600" s="181" t="s">
        <v>3887</v>
      </c>
      <c r="F2600" s="181" t="s">
        <v>304</v>
      </c>
      <c r="G2600" s="181" t="s">
        <v>2073</v>
      </c>
      <c r="H2600" s="181" t="s">
        <v>7</v>
      </c>
      <c r="I2600" s="181" t="s">
        <v>3891</v>
      </c>
      <c r="J2600" s="181">
        <v>85220</v>
      </c>
      <c r="K2600" s="181">
        <v>21</v>
      </c>
      <c r="L2600" s="181"/>
      <c r="M2600" s="181"/>
      <c r="N2600" s="596" t="s">
        <v>286</v>
      </c>
    </row>
    <row r="2601" spans="1:14" s="158" customFormat="1" ht="18" customHeight="1" x14ac:dyDescent="0.25">
      <c r="A2601" s="181">
        <v>9731</v>
      </c>
      <c r="B2601" s="701">
        <v>25186238</v>
      </c>
      <c r="C2601" s="181" t="s">
        <v>301</v>
      </c>
      <c r="D2601" s="181" t="s">
        <v>2080</v>
      </c>
      <c r="E2601" s="181" t="s">
        <v>3863</v>
      </c>
      <c r="F2601" s="181" t="s">
        <v>304</v>
      </c>
      <c r="G2601" s="181" t="s">
        <v>3888</v>
      </c>
      <c r="H2601" s="181" t="s">
        <v>14</v>
      </c>
      <c r="I2601" s="181" t="s">
        <v>301</v>
      </c>
      <c r="J2601" s="181">
        <v>177980</v>
      </c>
      <c r="K2601" s="181">
        <v>1</v>
      </c>
      <c r="L2601" s="181"/>
      <c r="M2601" s="181"/>
      <c r="N2601" s="596" t="s">
        <v>286</v>
      </c>
    </row>
    <row r="2602" spans="1:14" s="158" customFormat="1" ht="18" customHeight="1" x14ac:dyDescent="0.25">
      <c r="A2602" s="181">
        <v>90487</v>
      </c>
      <c r="B2602" s="701" t="s">
        <v>3892</v>
      </c>
      <c r="C2602" s="181" t="s">
        <v>3893</v>
      </c>
      <c r="D2602" s="181" t="s">
        <v>2080</v>
      </c>
      <c r="E2602" s="181" t="s">
        <v>2337</v>
      </c>
      <c r="F2602" s="181" t="s">
        <v>304</v>
      </c>
      <c r="G2602" s="181" t="s">
        <v>518</v>
      </c>
      <c r="H2602" s="181" t="s">
        <v>9</v>
      </c>
      <c r="I2602" s="181" t="s">
        <v>301</v>
      </c>
      <c r="J2602" s="181">
        <v>91360</v>
      </c>
      <c r="K2602" s="181">
        <v>13</v>
      </c>
      <c r="L2602" s="181"/>
      <c r="M2602" s="181"/>
      <c r="N2602" s="596" t="s">
        <v>286</v>
      </c>
    </row>
    <row r="2603" spans="1:14" s="158" customFormat="1" ht="18" customHeight="1" x14ac:dyDescent="0.25">
      <c r="A2603" s="181">
        <v>25</v>
      </c>
      <c r="B2603" s="701" t="s">
        <v>3894</v>
      </c>
      <c r="C2603" s="181" t="s">
        <v>3895</v>
      </c>
      <c r="D2603" s="181" t="s">
        <v>2080</v>
      </c>
      <c r="E2603" s="181" t="s">
        <v>2337</v>
      </c>
      <c r="F2603" s="181" t="s">
        <v>304</v>
      </c>
      <c r="G2603" s="181" t="s">
        <v>2073</v>
      </c>
      <c r="H2603" s="181" t="s">
        <v>7</v>
      </c>
      <c r="I2603" s="181" t="s">
        <v>301</v>
      </c>
      <c r="J2603" s="181">
        <v>67760</v>
      </c>
      <c r="K2603" s="181">
        <v>26</v>
      </c>
      <c r="L2603" s="181"/>
      <c r="M2603" s="181"/>
      <c r="N2603" s="596" t="s">
        <v>286</v>
      </c>
    </row>
    <row r="2604" spans="1:14" s="158" customFormat="1" ht="18" customHeight="1" x14ac:dyDescent="0.25">
      <c r="A2604" s="181">
        <v>12383</v>
      </c>
      <c r="B2604" s="701" t="s">
        <v>15197</v>
      </c>
      <c r="C2604" s="181" t="s">
        <v>301</v>
      </c>
      <c r="D2604" s="181" t="s">
        <v>515</v>
      </c>
      <c r="E2604" s="181" t="s">
        <v>3581</v>
      </c>
      <c r="F2604" s="181" t="s">
        <v>304</v>
      </c>
      <c r="G2604" s="181" t="s">
        <v>518</v>
      </c>
      <c r="H2604" s="181" t="s">
        <v>9</v>
      </c>
      <c r="I2604" s="181" t="s">
        <v>301</v>
      </c>
      <c r="J2604" s="181">
        <v>272970</v>
      </c>
      <c r="K2604" s="181">
        <v>3</v>
      </c>
      <c r="L2604" s="181"/>
      <c r="M2604" s="181"/>
      <c r="N2604" s="596" t="s">
        <v>286</v>
      </c>
    </row>
    <row r="2605" spans="1:14" s="158" customFormat="1" ht="18" customHeight="1" x14ac:dyDescent="0.25">
      <c r="A2605" s="181">
        <v>25944</v>
      </c>
      <c r="B2605" s="701">
        <v>93742810</v>
      </c>
      <c r="C2605" s="181" t="s">
        <v>301</v>
      </c>
      <c r="D2605" s="181" t="s">
        <v>515</v>
      </c>
      <c r="E2605" s="181" t="s">
        <v>3896</v>
      </c>
      <c r="F2605" s="181" t="s">
        <v>304</v>
      </c>
      <c r="G2605" s="181" t="s">
        <v>518</v>
      </c>
      <c r="H2605" s="181" t="s">
        <v>9</v>
      </c>
      <c r="I2605" s="181" t="s">
        <v>3897</v>
      </c>
      <c r="J2605" s="181">
        <v>400240</v>
      </c>
      <c r="K2605" s="181">
        <v>5</v>
      </c>
      <c r="L2605" s="181"/>
      <c r="M2605" s="181"/>
      <c r="N2605" s="596" t="s">
        <v>286</v>
      </c>
    </row>
    <row r="2606" spans="1:14" s="158" customFormat="1" ht="18" customHeight="1" x14ac:dyDescent="0.25">
      <c r="A2606" s="181">
        <v>21900</v>
      </c>
      <c r="B2606" s="701" t="s">
        <v>15198</v>
      </c>
      <c r="C2606" s="181" t="s">
        <v>301</v>
      </c>
      <c r="D2606" s="181" t="s">
        <v>515</v>
      </c>
      <c r="E2606" s="181" t="s">
        <v>15199</v>
      </c>
      <c r="F2606" s="181" t="s">
        <v>304</v>
      </c>
      <c r="G2606" s="181" t="s">
        <v>518</v>
      </c>
      <c r="H2606" s="181" t="s">
        <v>9</v>
      </c>
      <c r="I2606" s="181" t="s">
        <v>15200</v>
      </c>
      <c r="J2606" s="181">
        <v>276680</v>
      </c>
      <c r="K2606" s="181">
        <v>6</v>
      </c>
      <c r="L2606" s="181"/>
      <c r="M2606" s="181"/>
      <c r="N2606" s="596" t="s">
        <v>286</v>
      </c>
    </row>
    <row r="2607" spans="1:14" s="158" customFormat="1" ht="18" customHeight="1" x14ac:dyDescent="0.25">
      <c r="A2607" s="181">
        <v>2470</v>
      </c>
      <c r="B2607" s="701" t="s">
        <v>15201</v>
      </c>
      <c r="C2607" s="181" t="s">
        <v>15202</v>
      </c>
      <c r="D2607" s="181" t="s">
        <v>515</v>
      </c>
      <c r="E2607" s="181" t="s">
        <v>15203</v>
      </c>
      <c r="F2607" s="181" t="s">
        <v>304</v>
      </c>
      <c r="G2607" s="181" t="s">
        <v>518</v>
      </c>
      <c r="H2607" s="181" t="s">
        <v>9</v>
      </c>
      <c r="I2607" s="181" t="s">
        <v>15204</v>
      </c>
      <c r="J2607" s="181">
        <v>423500</v>
      </c>
      <c r="K2607" s="181">
        <v>5</v>
      </c>
      <c r="L2607" s="181"/>
      <c r="M2607" s="181"/>
      <c r="N2607" s="596" t="s">
        <v>286</v>
      </c>
    </row>
    <row r="2608" spans="1:14" s="158" customFormat="1" ht="18" customHeight="1" x14ac:dyDescent="0.25">
      <c r="A2608" s="181">
        <v>21901</v>
      </c>
      <c r="B2608" s="701" t="s">
        <v>3898</v>
      </c>
      <c r="C2608" s="181" t="s">
        <v>18164</v>
      </c>
      <c r="D2608" s="181" t="s">
        <v>515</v>
      </c>
      <c r="E2608" s="181" t="s">
        <v>3899</v>
      </c>
      <c r="F2608" s="181" t="s">
        <v>304</v>
      </c>
      <c r="G2608" s="181" t="s">
        <v>518</v>
      </c>
      <c r="H2608" s="181" t="s">
        <v>9</v>
      </c>
      <c r="I2608" s="181" t="s">
        <v>18165</v>
      </c>
      <c r="J2608" s="181">
        <v>307820</v>
      </c>
      <c r="K2608" s="181">
        <v>2</v>
      </c>
      <c r="L2608" s="181"/>
      <c r="M2608" s="181"/>
      <c r="N2608" s="596" t="s">
        <v>286</v>
      </c>
    </row>
    <row r="2609" spans="1:14" s="158" customFormat="1" ht="18" customHeight="1" x14ac:dyDescent="0.25">
      <c r="A2609" s="181">
        <v>3919</v>
      </c>
      <c r="B2609" s="701" t="s">
        <v>15205</v>
      </c>
      <c r="C2609" s="181" t="s">
        <v>15206</v>
      </c>
      <c r="D2609" s="181" t="s">
        <v>515</v>
      </c>
      <c r="E2609" s="181" t="s">
        <v>15207</v>
      </c>
      <c r="F2609" s="181" t="s">
        <v>304</v>
      </c>
      <c r="G2609" s="181" t="s">
        <v>518</v>
      </c>
      <c r="H2609" s="181" t="s">
        <v>9</v>
      </c>
      <c r="I2609" s="181" t="s">
        <v>301</v>
      </c>
      <c r="J2609" s="181">
        <v>355690</v>
      </c>
      <c r="K2609" s="181">
        <v>4</v>
      </c>
      <c r="L2609" s="181"/>
      <c r="M2609" s="181"/>
      <c r="N2609" s="596" t="s">
        <v>286</v>
      </c>
    </row>
    <row r="2610" spans="1:14" s="158" customFormat="1" ht="18" customHeight="1" x14ac:dyDescent="0.25">
      <c r="A2610" s="181">
        <v>30244</v>
      </c>
      <c r="B2610" s="701" t="s">
        <v>15208</v>
      </c>
      <c r="C2610" s="181" t="s">
        <v>301</v>
      </c>
      <c r="D2610" s="181" t="s">
        <v>515</v>
      </c>
      <c r="E2610" s="181" t="s">
        <v>15209</v>
      </c>
      <c r="F2610" s="181" t="s">
        <v>304</v>
      </c>
      <c r="G2610" s="181" t="s">
        <v>518</v>
      </c>
      <c r="H2610" s="181" t="s">
        <v>9</v>
      </c>
      <c r="I2610" s="181" t="s">
        <v>301</v>
      </c>
      <c r="J2610" s="181">
        <v>553250</v>
      </c>
      <c r="K2610" s="181">
        <v>3</v>
      </c>
      <c r="L2610" s="181"/>
      <c r="M2610" s="181"/>
      <c r="N2610" s="596" t="s">
        <v>286</v>
      </c>
    </row>
    <row r="2611" spans="1:14" s="158" customFormat="1" ht="18" customHeight="1" x14ac:dyDescent="0.25">
      <c r="A2611" s="181">
        <v>27117</v>
      </c>
      <c r="B2611" s="701">
        <v>735021</v>
      </c>
      <c r="C2611" s="181" t="s">
        <v>3901</v>
      </c>
      <c r="D2611" s="181" t="s">
        <v>515</v>
      </c>
      <c r="E2611" s="181" t="s">
        <v>3589</v>
      </c>
      <c r="F2611" s="181" t="s">
        <v>304</v>
      </c>
      <c r="G2611" s="181" t="s">
        <v>139</v>
      </c>
      <c r="H2611" s="181" t="s">
        <v>5</v>
      </c>
      <c r="I2611" s="181" t="s">
        <v>301</v>
      </c>
      <c r="J2611" s="181">
        <v>221030</v>
      </c>
      <c r="K2611" s="181">
        <v>5</v>
      </c>
      <c r="L2611" s="181"/>
      <c r="M2611" s="181"/>
      <c r="N2611" s="596" t="s">
        <v>286</v>
      </c>
    </row>
    <row r="2612" spans="1:14" s="158" customFormat="1" ht="18" customHeight="1" x14ac:dyDescent="0.25">
      <c r="A2612" s="181">
        <v>21566</v>
      </c>
      <c r="B2612" s="701">
        <v>96316435</v>
      </c>
      <c r="C2612" s="181" t="s">
        <v>301</v>
      </c>
      <c r="D2612" s="181" t="s">
        <v>515</v>
      </c>
      <c r="E2612" s="181" t="s">
        <v>3589</v>
      </c>
      <c r="F2612" s="181" t="s">
        <v>304</v>
      </c>
      <c r="G2612" s="181" t="s">
        <v>518</v>
      </c>
      <c r="H2612" s="181" t="s">
        <v>9</v>
      </c>
      <c r="I2612" s="181" t="s">
        <v>522</v>
      </c>
      <c r="J2612" s="181">
        <v>282330</v>
      </c>
      <c r="K2612" s="181">
        <v>3</v>
      </c>
      <c r="L2612" s="181"/>
      <c r="M2612" s="181"/>
      <c r="N2612" s="596" t="s">
        <v>286</v>
      </c>
    </row>
    <row r="2613" spans="1:14" s="158" customFormat="1" ht="18" customHeight="1" x14ac:dyDescent="0.25">
      <c r="A2613" s="181">
        <v>18432</v>
      </c>
      <c r="B2613" s="701" t="s">
        <v>15210</v>
      </c>
      <c r="C2613" s="181" t="s">
        <v>301</v>
      </c>
      <c r="D2613" s="181" t="s">
        <v>515</v>
      </c>
      <c r="E2613" s="181" t="s">
        <v>15211</v>
      </c>
      <c r="F2613" s="181" t="s">
        <v>304</v>
      </c>
      <c r="G2613" s="181" t="s">
        <v>518</v>
      </c>
      <c r="H2613" s="181" t="s">
        <v>9</v>
      </c>
      <c r="I2613" s="181" t="s">
        <v>15212</v>
      </c>
      <c r="J2613" s="181">
        <v>296410</v>
      </c>
      <c r="K2613" s="181">
        <v>9</v>
      </c>
      <c r="L2613" s="181"/>
      <c r="M2613" s="181"/>
      <c r="N2613" s="596" t="s">
        <v>286</v>
      </c>
    </row>
    <row r="2614" spans="1:14" s="158" customFormat="1" ht="18" customHeight="1" x14ac:dyDescent="0.25">
      <c r="A2614" s="181">
        <v>10599</v>
      </c>
      <c r="B2614" s="701" t="s">
        <v>3903</v>
      </c>
      <c r="C2614" s="181" t="s">
        <v>301</v>
      </c>
      <c r="D2614" s="181" t="s">
        <v>515</v>
      </c>
      <c r="E2614" s="181" t="s">
        <v>2337</v>
      </c>
      <c r="F2614" s="181" t="s">
        <v>304</v>
      </c>
      <c r="G2614" s="181" t="s">
        <v>518</v>
      </c>
      <c r="H2614" s="181" t="s">
        <v>9</v>
      </c>
      <c r="I2614" s="181" t="s">
        <v>301</v>
      </c>
      <c r="J2614" s="181">
        <v>152740</v>
      </c>
      <c r="K2614" s="181">
        <v>12</v>
      </c>
      <c r="L2614" s="181"/>
      <c r="M2614" s="181"/>
      <c r="N2614" s="596" t="s">
        <v>286</v>
      </c>
    </row>
    <row r="2615" spans="1:14" s="158" customFormat="1" ht="18" customHeight="1" x14ac:dyDescent="0.25">
      <c r="A2615" s="181">
        <v>8359</v>
      </c>
      <c r="B2615" s="701" t="s">
        <v>14241</v>
      </c>
      <c r="C2615" s="181" t="s">
        <v>301</v>
      </c>
      <c r="D2615" s="181" t="s">
        <v>515</v>
      </c>
      <c r="E2615" s="181" t="s">
        <v>14242</v>
      </c>
      <c r="F2615" s="181" t="s">
        <v>304</v>
      </c>
      <c r="G2615" s="181" t="s">
        <v>139</v>
      </c>
      <c r="H2615" s="181" t="s">
        <v>5</v>
      </c>
      <c r="I2615" s="181" t="s">
        <v>14243</v>
      </c>
      <c r="J2615" s="181">
        <v>211850</v>
      </c>
      <c r="K2615" s="181">
        <v>5</v>
      </c>
      <c r="L2615" s="181"/>
      <c r="M2615" s="181"/>
      <c r="N2615" s="596" t="s">
        <v>286</v>
      </c>
    </row>
    <row r="2616" spans="1:14" s="158" customFormat="1" ht="18" customHeight="1" x14ac:dyDescent="0.25">
      <c r="A2616" s="181">
        <v>19757</v>
      </c>
      <c r="B2616" s="701" t="s">
        <v>15213</v>
      </c>
      <c r="C2616" s="181" t="s">
        <v>301</v>
      </c>
      <c r="D2616" s="181" t="s">
        <v>515</v>
      </c>
      <c r="E2616" s="181" t="s">
        <v>15214</v>
      </c>
      <c r="F2616" s="181" t="s">
        <v>304</v>
      </c>
      <c r="G2616" s="181" t="s">
        <v>518</v>
      </c>
      <c r="H2616" s="181" t="s">
        <v>9</v>
      </c>
      <c r="I2616" s="181" t="s">
        <v>15215</v>
      </c>
      <c r="J2616" s="181">
        <v>366880</v>
      </c>
      <c r="K2616" s="181">
        <v>5</v>
      </c>
      <c r="L2616" s="181"/>
      <c r="M2616" s="181"/>
      <c r="N2616" s="596" t="s">
        <v>286</v>
      </c>
    </row>
    <row r="2617" spans="1:14" s="158" customFormat="1" ht="18" customHeight="1" x14ac:dyDescent="0.25">
      <c r="A2617" s="181">
        <v>28571</v>
      </c>
      <c r="B2617" s="701" t="s">
        <v>3904</v>
      </c>
      <c r="C2617" s="181" t="s">
        <v>301</v>
      </c>
      <c r="D2617" s="181" t="s">
        <v>515</v>
      </c>
      <c r="E2617" s="181" t="s">
        <v>3905</v>
      </c>
      <c r="F2617" s="181" t="s">
        <v>304</v>
      </c>
      <c r="G2617" s="181" t="s">
        <v>518</v>
      </c>
      <c r="H2617" s="181" t="s">
        <v>9</v>
      </c>
      <c r="I2617" s="181" t="s">
        <v>18166</v>
      </c>
      <c r="J2617" s="181">
        <v>425210</v>
      </c>
      <c r="K2617" s="181">
        <v>2</v>
      </c>
      <c r="L2617" s="181"/>
      <c r="M2617" s="181"/>
      <c r="N2617" s="596" t="s">
        <v>286</v>
      </c>
    </row>
    <row r="2618" spans="1:14" s="158" customFormat="1" ht="18" customHeight="1" x14ac:dyDescent="0.25">
      <c r="A2618" s="181">
        <v>25465</v>
      </c>
      <c r="B2618" s="701" t="s">
        <v>3906</v>
      </c>
      <c r="C2618" s="181" t="s">
        <v>3907</v>
      </c>
      <c r="D2618" s="181" t="s">
        <v>525</v>
      </c>
      <c r="E2618" s="181" t="s">
        <v>3690</v>
      </c>
      <c r="F2618" s="181" t="s">
        <v>304</v>
      </c>
      <c r="G2618" s="181" t="s">
        <v>2107</v>
      </c>
      <c r="H2618" s="181" t="s">
        <v>14</v>
      </c>
      <c r="I2618" s="181" t="s">
        <v>301</v>
      </c>
      <c r="J2618" s="181">
        <v>89100</v>
      </c>
      <c r="K2618" s="181">
        <v>34</v>
      </c>
      <c r="L2618" s="181"/>
      <c r="M2618" s="181"/>
      <c r="N2618" s="596" t="s">
        <v>286</v>
      </c>
    </row>
    <row r="2619" spans="1:14" s="158" customFormat="1" ht="18" customHeight="1" x14ac:dyDescent="0.25">
      <c r="A2619" s="181">
        <v>11145</v>
      </c>
      <c r="B2619" s="701" t="s">
        <v>3910</v>
      </c>
      <c r="C2619" s="181" t="s">
        <v>3911</v>
      </c>
      <c r="D2619" s="181" t="s">
        <v>535</v>
      </c>
      <c r="E2619" s="181" t="s">
        <v>3784</v>
      </c>
      <c r="F2619" s="181" t="s">
        <v>304</v>
      </c>
      <c r="G2619" s="181" t="s">
        <v>536</v>
      </c>
      <c r="H2619" s="181" t="s">
        <v>7</v>
      </c>
      <c r="I2619" s="181" t="s">
        <v>3912</v>
      </c>
      <c r="J2619" s="181">
        <v>409760</v>
      </c>
      <c r="K2619" s="181">
        <v>72</v>
      </c>
      <c r="L2619" s="181"/>
      <c r="M2619" s="181"/>
      <c r="N2619" s="596" t="s">
        <v>286</v>
      </c>
    </row>
    <row r="2620" spans="1:14" s="158" customFormat="1" ht="18" customHeight="1" x14ac:dyDescent="0.25">
      <c r="A2620" s="181">
        <v>30392</v>
      </c>
      <c r="B2620" s="701" t="s">
        <v>17470</v>
      </c>
      <c r="C2620" s="181" t="s">
        <v>301</v>
      </c>
      <c r="D2620" s="181" t="s">
        <v>535</v>
      </c>
      <c r="E2620" s="181" t="s">
        <v>3551</v>
      </c>
      <c r="F2620" s="181" t="s">
        <v>304</v>
      </c>
      <c r="G2620" s="181" t="s">
        <v>2112</v>
      </c>
      <c r="H2620" s="181" t="s">
        <v>5</v>
      </c>
      <c r="I2620" s="181" t="s">
        <v>301</v>
      </c>
      <c r="J2620" s="181">
        <v>275030</v>
      </c>
      <c r="K2620" s="181">
        <v>2</v>
      </c>
      <c r="L2620" s="181"/>
      <c r="M2620" s="181"/>
      <c r="N2620" s="596" t="s">
        <v>286</v>
      </c>
    </row>
    <row r="2621" spans="1:14" s="158" customFormat="1" ht="18" customHeight="1" x14ac:dyDescent="0.25">
      <c r="A2621" s="181">
        <v>30176</v>
      </c>
      <c r="B2621" s="701" t="s">
        <v>3913</v>
      </c>
      <c r="C2621" s="181" t="s">
        <v>301</v>
      </c>
      <c r="D2621" s="181" t="s">
        <v>535</v>
      </c>
      <c r="E2621" s="181" t="s">
        <v>3595</v>
      </c>
      <c r="F2621" s="181" t="s">
        <v>304</v>
      </c>
      <c r="G2621" s="181" t="s">
        <v>540</v>
      </c>
      <c r="H2621" s="181" t="s">
        <v>12</v>
      </c>
      <c r="I2621" s="181" t="s">
        <v>301</v>
      </c>
      <c r="J2621" s="181">
        <v>452370</v>
      </c>
      <c r="K2621" s="181">
        <v>9</v>
      </c>
      <c r="L2621" s="181"/>
      <c r="M2621" s="181"/>
      <c r="N2621" s="596" t="s">
        <v>286</v>
      </c>
    </row>
    <row r="2622" spans="1:14" s="158" customFormat="1" ht="18" customHeight="1" x14ac:dyDescent="0.25">
      <c r="A2622" s="181">
        <v>20940</v>
      </c>
      <c r="B2622" s="701" t="s">
        <v>3914</v>
      </c>
      <c r="C2622" s="181" t="s">
        <v>3915</v>
      </c>
      <c r="D2622" s="181" t="s">
        <v>535</v>
      </c>
      <c r="E2622" s="181" t="s">
        <v>3916</v>
      </c>
      <c r="F2622" s="181" t="s">
        <v>304</v>
      </c>
      <c r="G2622" s="181" t="s">
        <v>540</v>
      </c>
      <c r="H2622" s="181" t="s">
        <v>12</v>
      </c>
      <c r="I2622" s="181" t="s">
        <v>983</v>
      </c>
      <c r="J2622" s="181">
        <v>310300</v>
      </c>
      <c r="K2622" s="181">
        <v>2</v>
      </c>
      <c r="L2622" s="181"/>
      <c r="M2622" s="181"/>
      <c r="N2622" s="596" t="s">
        <v>286</v>
      </c>
    </row>
    <row r="2623" spans="1:14" s="158" customFormat="1" ht="18" customHeight="1" x14ac:dyDescent="0.25">
      <c r="A2623" s="181">
        <v>30175</v>
      </c>
      <c r="B2623" s="701" t="s">
        <v>3918</v>
      </c>
      <c r="C2623" s="181" t="s">
        <v>301</v>
      </c>
      <c r="D2623" s="181" t="s">
        <v>535</v>
      </c>
      <c r="E2623" s="181" t="s">
        <v>3919</v>
      </c>
      <c r="F2623" s="181" t="s">
        <v>304</v>
      </c>
      <c r="G2623" s="181" t="s">
        <v>540</v>
      </c>
      <c r="H2623" s="181" t="s">
        <v>12</v>
      </c>
      <c r="I2623" s="181" t="s">
        <v>301</v>
      </c>
      <c r="J2623" s="181">
        <v>415800</v>
      </c>
      <c r="K2623" s="181">
        <v>26</v>
      </c>
      <c r="L2623" s="181"/>
      <c r="M2623" s="181"/>
      <c r="N2623" s="596" t="s">
        <v>286</v>
      </c>
    </row>
    <row r="2624" spans="1:14" s="158" customFormat="1" ht="18" customHeight="1" x14ac:dyDescent="0.25">
      <c r="A2624" s="181">
        <v>30177</v>
      </c>
      <c r="B2624" s="701" t="s">
        <v>3920</v>
      </c>
      <c r="C2624" s="181" t="s">
        <v>301</v>
      </c>
      <c r="D2624" s="181" t="s">
        <v>535</v>
      </c>
      <c r="E2624" s="181" t="s">
        <v>3921</v>
      </c>
      <c r="F2624" s="181" t="s">
        <v>304</v>
      </c>
      <c r="G2624" s="181" t="s">
        <v>540</v>
      </c>
      <c r="H2624" s="181" t="s">
        <v>12</v>
      </c>
      <c r="I2624" s="181" t="s">
        <v>301</v>
      </c>
      <c r="J2624" s="181">
        <v>486000</v>
      </c>
      <c r="K2624" s="181">
        <v>9</v>
      </c>
      <c r="L2624" s="181"/>
      <c r="M2624" s="181"/>
      <c r="N2624" s="596" t="s">
        <v>286</v>
      </c>
    </row>
    <row r="2625" spans="1:14" s="158" customFormat="1" ht="18" customHeight="1" x14ac:dyDescent="0.25">
      <c r="A2625" s="181">
        <v>19085</v>
      </c>
      <c r="B2625" s="701">
        <v>96563403</v>
      </c>
      <c r="C2625" s="181" t="s">
        <v>3922</v>
      </c>
      <c r="D2625" s="181" t="s">
        <v>535</v>
      </c>
      <c r="E2625" s="181" t="s">
        <v>3923</v>
      </c>
      <c r="F2625" s="181" t="s">
        <v>304</v>
      </c>
      <c r="G2625" s="181" t="s">
        <v>536</v>
      </c>
      <c r="H2625" s="181" t="s">
        <v>7</v>
      </c>
      <c r="I2625" s="181" t="s">
        <v>3924</v>
      </c>
      <c r="J2625" s="181">
        <v>180200</v>
      </c>
      <c r="K2625" s="181">
        <v>14</v>
      </c>
      <c r="L2625" s="181"/>
      <c r="M2625" s="181"/>
      <c r="N2625" s="596" t="s">
        <v>286</v>
      </c>
    </row>
    <row r="2626" spans="1:14" s="158" customFormat="1" ht="18" customHeight="1" x14ac:dyDescent="0.25">
      <c r="A2626" s="181">
        <v>30182</v>
      </c>
      <c r="B2626" s="701" t="s">
        <v>3926</v>
      </c>
      <c r="C2626" s="181" t="s">
        <v>301</v>
      </c>
      <c r="D2626" s="181" t="s">
        <v>535</v>
      </c>
      <c r="E2626" s="181" t="s">
        <v>3743</v>
      </c>
      <c r="F2626" s="181" t="s">
        <v>304</v>
      </c>
      <c r="G2626" s="181" t="s">
        <v>540</v>
      </c>
      <c r="H2626" s="181" t="s">
        <v>12</v>
      </c>
      <c r="I2626" s="181" t="s">
        <v>301</v>
      </c>
      <c r="J2626" s="181">
        <v>415930</v>
      </c>
      <c r="K2626" s="181">
        <v>8</v>
      </c>
      <c r="L2626" s="181"/>
      <c r="M2626" s="181"/>
      <c r="N2626" s="596" t="s">
        <v>286</v>
      </c>
    </row>
    <row r="2627" spans="1:14" s="158" customFormat="1" ht="18" customHeight="1" x14ac:dyDescent="0.25">
      <c r="A2627" s="181">
        <v>30400</v>
      </c>
      <c r="B2627" s="701" t="s">
        <v>15216</v>
      </c>
      <c r="C2627" s="181" t="s">
        <v>301</v>
      </c>
      <c r="D2627" s="181" t="s">
        <v>546</v>
      </c>
      <c r="E2627" s="181" t="s">
        <v>3743</v>
      </c>
      <c r="F2627" s="181" t="s">
        <v>304</v>
      </c>
      <c r="G2627" s="181" t="s">
        <v>2112</v>
      </c>
      <c r="H2627" s="181" t="s">
        <v>5</v>
      </c>
      <c r="I2627" s="181" t="s">
        <v>301</v>
      </c>
      <c r="J2627" s="181">
        <v>84040</v>
      </c>
      <c r="K2627" s="181">
        <v>22</v>
      </c>
      <c r="L2627" s="181"/>
      <c r="M2627" s="181"/>
      <c r="N2627" s="596" t="s">
        <v>286</v>
      </c>
    </row>
    <row r="2628" spans="1:14" s="158" customFormat="1" ht="18" customHeight="1" x14ac:dyDescent="0.25">
      <c r="A2628" s="181">
        <v>57599</v>
      </c>
      <c r="B2628" s="701" t="s">
        <v>3927</v>
      </c>
      <c r="C2628" s="181" t="s">
        <v>3928</v>
      </c>
      <c r="D2628" s="181" t="s">
        <v>546</v>
      </c>
      <c r="E2628" s="181" t="s">
        <v>3929</v>
      </c>
      <c r="F2628" s="181" t="s">
        <v>304</v>
      </c>
      <c r="G2628" s="181" t="s">
        <v>536</v>
      </c>
      <c r="H2628" s="181" t="s">
        <v>7</v>
      </c>
      <c r="I2628" s="181" t="s">
        <v>3930</v>
      </c>
      <c r="J2628" s="181">
        <v>46630</v>
      </c>
      <c r="K2628" s="181">
        <v>64</v>
      </c>
      <c r="L2628" s="181"/>
      <c r="M2628" s="181"/>
      <c r="N2628" s="596" t="s">
        <v>286</v>
      </c>
    </row>
    <row r="2629" spans="1:14" s="158" customFormat="1" ht="18" customHeight="1" x14ac:dyDescent="0.25">
      <c r="A2629" s="181">
        <v>87063</v>
      </c>
      <c r="B2629" s="701" t="s">
        <v>3931</v>
      </c>
      <c r="C2629" s="181" t="s">
        <v>3932</v>
      </c>
      <c r="D2629" s="181" t="s">
        <v>546</v>
      </c>
      <c r="E2629" s="181" t="s">
        <v>3933</v>
      </c>
      <c r="F2629" s="181" t="s">
        <v>304</v>
      </c>
      <c r="G2629" s="181" t="s">
        <v>536</v>
      </c>
      <c r="H2629" s="181" t="s">
        <v>7</v>
      </c>
      <c r="I2629" s="181" t="s">
        <v>301</v>
      </c>
      <c r="J2629" s="181">
        <v>55690</v>
      </c>
      <c r="K2629" s="181">
        <v>2</v>
      </c>
      <c r="L2629" s="181"/>
      <c r="M2629" s="181"/>
      <c r="N2629" s="596" t="s">
        <v>286</v>
      </c>
    </row>
    <row r="2630" spans="1:14" s="158" customFormat="1" ht="18" customHeight="1" x14ac:dyDescent="0.25">
      <c r="A2630" s="181">
        <v>15316</v>
      </c>
      <c r="B2630" s="701" t="s">
        <v>3934</v>
      </c>
      <c r="C2630" s="181" t="s">
        <v>301</v>
      </c>
      <c r="D2630" s="181" t="s">
        <v>546</v>
      </c>
      <c r="E2630" s="181" t="s">
        <v>3935</v>
      </c>
      <c r="F2630" s="181" t="s">
        <v>304</v>
      </c>
      <c r="G2630" s="181" t="s">
        <v>2112</v>
      </c>
      <c r="H2630" s="181" t="s">
        <v>5</v>
      </c>
      <c r="I2630" s="181" t="s">
        <v>3936</v>
      </c>
      <c r="J2630" s="181">
        <v>65930</v>
      </c>
      <c r="K2630" s="181">
        <v>4</v>
      </c>
      <c r="L2630" s="181"/>
      <c r="M2630" s="181"/>
      <c r="N2630" s="596" t="s">
        <v>286</v>
      </c>
    </row>
    <row r="2631" spans="1:14" s="158" customFormat="1" ht="18" customHeight="1" x14ac:dyDescent="0.25">
      <c r="A2631" s="181">
        <v>4095</v>
      </c>
      <c r="B2631" s="701" t="s">
        <v>6623</v>
      </c>
      <c r="C2631" s="181" t="s">
        <v>6449</v>
      </c>
      <c r="D2631" s="181" t="s">
        <v>546</v>
      </c>
      <c r="E2631" s="181" t="s">
        <v>13326</v>
      </c>
      <c r="F2631" s="181" t="s">
        <v>304</v>
      </c>
      <c r="G2631" s="181" t="s">
        <v>536</v>
      </c>
      <c r="H2631" s="181" t="s">
        <v>7</v>
      </c>
      <c r="I2631" s="181" t="s">
        <v>6607</v>
      </c>
      <c r="J2631" s="181">
        <v>49470</v>
      </c>
      <c r="K2631" s="181">
        <v>32</v>
      </c>
      <c r="L2631" s="181"/>
      <c r="M2631" s="181"/>
      <c r="N2631" s="596" t="s">
        <v>286</v>
      </c>
    </row>
    <row r="2632" spans="1:14" s="158" customFormat="1" ht="18" customHeight="1" x14ac:dyDescent="0.25">
      <c r="A2632" s="181">
        <v>25472</v>
      </c>
      <c r="B2632" s="701" t="s">
        <v>3937</v>
      </c>
      <c r="C2632" s="181" t="s">
        <v>3938</v>
      </c>
      <c r="D2632" s="181" t="s">
        <v>3939</v>
      </c>
      <c r="E2632" s="181" t="s">
        <v>2143</v>
      </c>
      <c r="F2632" s="181" t="s">
        <v>304</v>
      </c>
      <c r="G2632" s="181" t="s">
        <v>2107</v>
      </c>
      <c r="H2632" s="181" t="s">
        <v>14</v>
      </c>
      <c r="I2632" s="181" t="s">
        <v>301</v>
      </c>
      <c r="J2632" s="181">
        <v>101820</v>
      </c>
      <c r="K2632" s="181">
        <v>11</v>
      </c>
      <c r="L2632" s="181"/>
      <c r="M2632" s="181"/>
      <c r="N2632" s="596" t="s">
        <v>286</v>
      </c>
    </row>
    <row r="2633" spans="1:14" s="158" customFormat="1" ht="18" customHeight="1" x14ac:dyDescent="0.25">
      <c r="A2633" s="181">
        <v>25473</v>
      </c>
      <c r="B2633" s="701" t="s">
        <v>3940</v>
      </c>
      <c r="C2633" s="181" t="s">
        <v>3941</v>
      </c>
      <c r="D2633" s="181" t="s">
        <v>3942</v>
      </c>
      <c r="E2633" s="181" t="s">
        <v>2143</v>
      </c>
      <c r="F2633" s="181" t="s">
        <v>304</v>
      </c>
      <c r="G2633" s="181" t="s">
        <v>2107</v>
      </c>
      <c r="H2633" s="181" t="s">
        <v>14</v>
      </c>
      <c r="I2633" s="181" t="s">
        <v>3943</v>
      </c>
      <c r="J2633" s="181">
        <v>99790</v>
      </c>
      <c r="K2633" s="181">
        <v>71</v>
      </c>
      <c r="L2633" s="181"/>
      <c r="M2633" s="181"/>
      <c r="N2633" s="596" t="s">
        <v>286</v>
      </c>
    </row>
    <row r="2634" spans="1:14" s="158" customFormat="1" ht="18" customHeight="1" x14ac:dyDescent="0.25">
      <c r="A2634" s="181">
        <v>13168</v>
      </c>
      <c r="B2634" s="701" t="s">
        <v>3944</v>
      </c>
      <c r="C2634" s="181" t="s">
        <v>3945</v>
      </c>
      <c r="D2634" s="181" t="s">
        <v>2145</v>
      </c>
      <c r="E2634" s="181" t="s">
        <v>3946</v>
      </c>
      <c r="F2634" s="181" t="s">
        <v>304</v>
      </c>
      <c r="G2634" s="181" t="s">
        <v>2107</v>
      </c>
      <c r="H2634" s="181" t="s">
        <v>14</v>
      </c>
      <c r="I2634" s="181" t="s">
        <v>3947</v>
      </c>
      <c r="J2634" s="181">
        <v>82850</v>
      </c>
      <c r="K2634" s="181">
        <v>5</v>
      </c>
      <c r="L2634" s="181"/>
      <c r="M2634" s="181"/>
      <c r="N2634" s="596" t="s">
        <v>286</v>
      </c>
    </row>
    <row r="2635" spans="1:14" s="158" customFormat="1" ht="18" customHeight="1" x14ac:dyDescent="0.25">
      <c r="A2635" s="181">
        <v>13167</v>
      </c>
      <c r="B2635" s="701" t="s">
        <v>3948</v>
      </c>
      <c r="C2635" s="181" t="s">
        <v>3949</v>
      </c>
      <c r="D2635" s="181" t="s">
        <v>2145</v>
      </c>
      <c r="E2635" s="181" t="s">
        <v>3950</v>
      </c>
      <c r="F2635" s="181" t="s">
        <v>304</v>
      </c>
      <c r="G2635" s="181" t="s">
        <v>2107</v>
      </c>
      <c r="H2635" s="181" t="s">
        <v>14</v>
      </c>
      <c r="I2635" s="181" t="s">
        <v>3951</v>
      </c>
      <c r="J2635" s="181">
        <v>89380</v>
      </c>
      <c r="K2635" s="181">
        <v>63</v>
      </c>
      <c r="L2635" s="181"/>
      <c r="M2635" s="181"/>
      <c r="N2635" s="596" t="s">
        <v>286</v>
      </c>
    </row>
    <row r="2636" spans="1:14" s="158" customFormat="1" ht="18" customHeight="1" x14ac:dyDescent="0.25">
      <c r="A2636" s="181">
        <v>30378</v>
      </c>
      <c r="B2636" s="701" t="s">
        <v>15217</v>
      </c>
      <c r="C2636" s="181" t="s">
        <v>301</v>
      </c>
      <c r="D2636" s="181" t="s">
        <v>549</v>
      </c>
      <c r="E2636" s="181" t="s">
        <v>3843</v>
      </c>
      <c r="F2636" s="181" t="s">
        <v>304</v>
      </c>
      <c r="G2636" s="181" t="s">
        <v>550</v>
      </c>
      <c r="H2636" s="181" t="s">
        <v>5</v>
      </c>
      <c r="I2636" s="181" t="s">
        <v>301</v>
      </c>
      <c r="J2636" s="181">
        <v>350690</v>
      </c>
      <c r="K2636" s="181">
        <v>2</v>
      </c>
      <c r="L2636" s="181"/>
      <c r="M2636" s="181"/>
      <c r="N2636" s="596" t="s">
        <v>286</v>
      </c>
    </row>
    <row r="2637" spans="1:14" s="158" customFormat="1" ht="18" customHeight="1" x14ac:dyDescent="0.25">
      <c r="A2637" s="181">
        <v>24538</v>
      </c>
      <c r="B2637" s="701" t="s">
        <v>18167</v>
      </c>
      <c r="C2637" s="181" t="s">
        <v>18168</v>
      </c>
      <c r="D2637" s="181" t="s">
        <v>549</v>
      </c>
      <c r="E2637" s="181" t="s">
        <v>3703</v>
      </c>
      <c r="F2637" s="181" t="s">
        <v>304</v>
      </c>
      <c r="G2637" s="181" t="s">
        <v>1876</v>
      </c>
      <c r="H2637" s="181" t="s">
        <v>5</v>
      </c>
      <c r="I2637" s="181" t="s">
        <v>18169</v>
      </c>
      <c r="J2637" s="181">
        <v>266330</v>
      </c>
      <c r="K2637" s="181">
        <v>5</v>
      </c>
      <c r="L2637" s="181"/>
      <c r="M2637" s="181"/>
      <c r="N2637" s="596" t="s">
        <v>286</v>
      </c>
    </row>
    <row r="2638" spans="1:14" s="158" customFormat="1" ht="18" customHeight="1" x14ac:dyDescent="0.25">
      <c r="A2638" s="181">
        <v>4687</v>
      </c>
      <c r="B2638" s="701" t="s">
        <v>16792</v>
      </c>
      <c r="C2638" s="181" t="s">
        <v>16793</v>
      </c>
      <c r="D2638" s="181" t="s">
        <v>549</v>
      </c>
      <c r="E2638" s="181" t="s">
        <v>16794</v>
      </c>
      <c r="F2638" s="181" t="s">
        <v>304</v>
      </c>
      <c r="G2638" s="181" t="s">
        <v>1876</v>
      </c>
      <c r="H2638" s="181" t="s">
        <v>5</v>
      </c>
      <c r="I2638" s="181" t="s">
        <v>16795</v>
      </c>
      <c r="J2638" s="181">
        <v>278480</v>
      </c>
      <c r="K2638" s="181">
        <v>3</v>
      </c>
      <c r="L2638" s="181"/>
      <c r="M2638" s="181"/>
      <c r="N2638" s="596" t="s">
        <v>286</v>
      </c>
    </row>
    <row r="2639" spans="1:14" s="158" customFormat="1" ht="18" customHeight="1" x14ac:dyDescent="0.25">
      <c r="A2639" s="181">
        <v>30678</v>
      </c>
      <c r="B2639" s="701" t="s">
        <v>15218</v>
      </c>
      <c r="C2639" s="181" t="s">
        <v>301</v>
      </c>
      <c r="D2639" s="181" t="s">
        <v>549</v>
      </c>
      <c r="E2639" s="181" t="s">
        <v>4007</v>
      </c>
      <c r="F2639" s="181" t="s">
        <v>304</v>
      </c>
      <c r="G2639" s="181" t="s">
        <v>550</v>
      </c>
      <c r="H2639" s="181" t="s">
        <v>5</v>
      </c>
      <c r="I2639" s="181" t="s">
        <v>301</v>
      </c>
      <c r="J2639" s="181">
        <v>249830</v>
      </c>
      <c r="K2639" s="181">
        <v>3</v>
      </c>
      <c r="L2639" s="181"/>
      <c r="M2639" s="181"/>
      <c r="N2639" s="596" t="s">
        <v>286</v>
      </c>
    </row>
    <row r="2640" spans="1:14" s="158" customFormat="1" ht="18" customHeight="1" x14ac:dyDescent="0.25">
      <c r="A2640" s="181">
        <v>30677</v>
      </c>
      <c r="B2640" s="701" t="s">
        <v>15219</v>
      </c>
      <c r="C2640" s="181" t="s">
        <v>301</v>
      </c>
      <c r="D2640" s="181" t="s">
        <v>549</v>
      </c>
      <c r="E2640" s="181" t="s">
        <v>3919</v>
      </c>
      <c r="F2640" s="181" t="s">
        <v>304</v>
      </c>
      <c r="G2640" s="181" t="s">
        <v>550</v>
      </c>
      <c r="H2640" s="181" t="s">
        <v>5</v>
      </c>
      <c r="I2640" s="181" t="s">
        <v>301</v>
      </c>
      <c r="J2640" s="181">
        <v>269290</v>
      </c>
      <c r="K2640" s="181">
        <v>2</v>
      </c>
      <c r="L2640" s="181"/>
      <c r="M2640" s="181"/>
      <c r="N2640" s="596" t="s">
        <v>286</v>
      </c>
    </row>
    <row r="2641" spans="1:14" s="158" customFormat="1" ht="18" customHeight="1" x14ac:dyDescent="0.25">
      <c r="A2641" s="181">
        <v>13606</v>
      </c>
      <c r="B2641" s="701" t="s">
        <v>16796</v>
      </c>
      <c r="C2641" s="181" t="s">
        <v>16797</v>
      </c>
      <c r="D2641" s="181" t="s">
        <v>549</v>
      </c>
      <c r="E2641" s="181" t="s">
        <v>3589</v>
      </c>
      <c r="F2641" s="181" t="s">
        <v>304</v>
      </c>
      <c r="G2641" s="181" t="s">
        <v>1876</v>
      </c>
      <c r="H2641" s="181" t="s">
        <v>5</v>
      </c>
      <c r="I2641" s="181" t="s">
        <v>16798</v>
      </c>
      <c r="J2641" s="181">
        <v>246610</v>
      </c>
      <c r="K2641" s="181">
        <v>3</v>
      </c>
      <c r="L2641" s="181"/>
      <c r="M2641" s="181"/>
      <c r="N2641" s="596" t="s">
        <v>286</v>
      </c>
    </row>
    <row r="2642" spans="1:14" s="158" customFormat="1" ht="18" customHeight="1" x14ac:dyDescent="0.25">
      <c r="A2642" s="181">
        <v>30377</v>
      </c>
      <c r="B2642" s="701" t="s">
        <v>18170</v>
      </c>
      <c r="C2642" s="181" t="s">
        <v>18171</v>
      </c>
      <c r="D2642" s="181" t="s">
        <v>549</v>
      </c>
      <c r="E2642" s="181" t="s">
        <v>3589</v>
      </c>
      <c r="F2642" s="181" t="s">
        <v>304</v>
      </c>
      <c r="G2642" s="181" t="s">
        <v>1876</v>
      </c>
      <c r="H2642" s="181" t="s">
        <v>5</v>
      </c>
      <c r="I2642" s="181" t="s">
        <v>18172</v>
      </c>
      <c r="J2642" s="181">
        <v>261410</v>
      </c>
      <c r="K2642" s="181">
        <v>2</v>
      </c>
      <c r="L2642" s="181"/>
      <c r="M2642" s="181"/>
      <c r="N2642" s="596" t="s">
        <v>286</v>
      </c>
    </row>
    <row r="2643" spans="1:14" s="158" customFormat="1" ht="18" customHeight="1" x14ac:dyDescent="0.25">
      <c r="A2643" s="181">
        <v>30372</v>
      </c>
      <c r="B2643" s="701" t="s">
        <v>3952</v>
      </c>
      <c r="C2643" s="181" t="s">
        <v>301</v>
      </c>
      <c r="D2643" s="181" t="s">
        <v>549</v>
      </c>
      <c r="E2643" s="181" t="s">
        <v>3743</v>
      </c>
      <c r="F2643" s="181" t="s">
        <v>304</v>
      </c>
      <c r="G2643" s="181" t="s">
        <v>550</v>
      </c>
      <c r="H2643" s="181" t="s">
        <v>5</v>
      </c>
      <c r="I2643" s="181" t="s">
        <v>301</v>
      </c>
      <c r="J2643" s="181">
        <v>208310</v>
      </c>
      <c r="K2643" s="181">
        <v>1</v>
      </c>
      <c r="L2643" s="181"/>
      <c r="M2643" s="181"/>
      <c r="N2643" s="596" t="s">
        <v>286</v>
      </c>
    </row>
    <row r="2644" spans="1:14" s="158" customFormat="1" ht="18" customHeight="1" x14ac:dyDescent="0.25">
      <c r="A2644" s="181">
        <v>5972</v>
      </c>
      <c r="B2644" s="701" t="s">
        <v>14244</v>
      </c>
      <c r="C2644" s="181" t="s">
        <v>14245</v>
      </c>
      <c r="D2644" s="181" t="s">
        <v>549</v>
      </c>
      <c r="E2644" s="181" t="s">
        <v>3549</v>
      </c>
      <c r="F2644" s="181" t="s">
        <v>304</v>
      </c>
      <c r="G2644" s="181" t="s">
        <v>550</v>
      </c>
      <c r="H2644" s="181" t="s">
        <v>5</v>
      </c>
      <c r="I2644" s="181" t="s">
        <v>301</v>
      </c>
      <c r="J2644" s="181">
        <v>197660</v>
      </c>
      <c r="K2644" s="181">
        <v>5</v>
      </c>
      <c r="L2644" s="181"/>
      <c r="M2644" s="181"/>
      <c r="N2644" s="596" t="s">
        <v>286</v>
      </c>
    </row>
    <row r="2645" spans="1:14" s="158" customFormat="1" ht="18" customHeight="1" x14ac:dyDescent="0.25">
      <c r="A2645" s="181">
        <v>88225</v>
      </c>
      <c r="B2645" s="701" t="s">
        <v>16799</v>
      </c>
      <c r="C2645" s="181" t="s">
        <v>301</v>
      </c>
      <c r="D2645" s="181" t="s">
        <v>549</v>
      </c>
      <c r="E2645" s="181" t="s">
        <v>3627</v>
      </c>
      <c r="F2645" s="181" t="s">
        <v>304</v>
      </c>
      <c r="G2645" s="181" t="s">
        <v>1876</v>
      </c>
      <c r="H2645" s="181" t="s">
        <v>5</v>
      </c>
      <c r="I2645" s="181" t="s">
        <v>301</v>
      </c>
      <c r="J2645" s="181">
        <v>291330</v>
      </c>
      <c r="K2645" s="181">
        <v>1</v>
      </c>
      <c r="L2645" s="181"/>
      <c r="M2645" s="181"/>
      <c r="N2645" s="596" t="s">
        <v>286</v>
      </c>
    </row>
    <row r="2646" spans="1:14" s="158" customFormat="1" ht="18" customHeight="1" x14ac:dyDescent="0.25">
      <c r="A2646" s="181">
        <v>7475</v>
      </c>
      <c r="B2646" s="701" t="s">
        <v>16800</v>
      </c>
      <c r="C2646" s="181" t="s">
        <v>16801</v>
      </c>
      <c r="D2646" s="181" t="s">
        <v>2155</v>
      </c>
      <c r="E2646" s="181" t="s">
        <v>3753</v>
      </c>
      <c r="F2646" s="181" t="s">
        <v>304</v>
      </c>
      <c r="G2646" s="181" t="s">
        <v>1508</v>
      </c>
      <c r="H2646" s="181" t="s">
        <v>7</v>
      </c>
      <c r="I2646" s="181" t="s">
        <v>16802</v>
      </c>
      <c r="J2646" s="181">
        <v>43530</v>
      </c>
      <c r="K2646" s="181">
        <v>801</v>
      </c>
      <c r="L2646" s="181"/>
      <c r="M2646" s="181"/>
      <c r="N2646" s="596" t="s">
        <v>286</v>
      </c>
    </row>
    <row r="2647" spans="1:14" s="158" customFormat="1" ht="18" customHeight="1" x14ac:dyDescent="0.25">
      <c r="A2647" s="181">
        <v>45944</v>
      </c>
      <c r="B2647" s="701" t="s">
        <v>3954</v>
      </c>
      <c r="C2647" s="181" t="s">
        <v>301</v>
      </c>
      <c r="D2647" s="181" t="s">
        <v>2155</v>
      </c>
      <c r="E2647" s="181" t="s">
        <v>3549</v>
      </c>
      <c r="F2647" s="181" t="s">
        <v>304</v>
      </c>
      <c r="G2647" s="181" t="s">
        <v>1508</v>
      </c>
      <c r="H2647" s="181" t="s">
        <v>7</v>
      </c>
      <c r="I2647" s="181" t="s">
        <v>301</v>
      </c>
      <c r="J2647" s="181">
        <v>78390</v>
      </c>
      <c r="K2647" s="181">
        <v>174</v>
      </c>
      <c r="L2647" s="181"/>
      <c r="M2647" s="181"/>
      <c r="N2647" s="596" t="s">
        <v>286</v>
      </c>
    </row>
    <row r="2648" spans="1:14" s="158" customFormat="1" ht="18" customHeight="1" x14ac:dyDescent="0.25">
      <c r="A2648" s="181">
        <v>13476</v>
      </c>
      <c r="B2648" s="701" t="s">
        <v>3955</v>
      </c>
      <c r="C2648" s="181" t="s">
        <v>301</v>
      </c>
      <c r="D2648" s="181" t="s">
        <v>2155</v>
      </c>
      <c r="E2648" s="181" t="s">
        <v>3956</v>
      </c>
      <c r="F2648" s="181" t="s">
        <v>304</v>
      </c>
      <c r="G2648" s="181" t="s">
        <v>1508</v>
      </c>
      <c r="H2648" s="181" t="s">
        <v>7</v>
      </c>
      <c r="I2648" s="181" t="s">
        <v>3957</v>
      </c>
      <c r="J2648" s="181">
        <v>46670</v>
      </c>
      <c r="K2648" s="181">
        <v>183</v>
      </c>
      <c r="L2648" s="181"/>
      <c r="M2648" s="181"/>
      <c r="N2648" s="596" t="s">
        <v>286</v>
      </c>
    </row>
    <row r="2649" spans="1:14" s="158" customFormat="1" ht="18" customHeight="1" x14ac:dyDescent="0.25">
      <c r="A2649" s="181">
        <v>10209</v>
      </c>
      <c r="B2649" s="701" t="s">
        <v>3958</v>
      </c>
      <c r="C2649" s="181" t="s">
        <v>3959</v>
      </c>
      <c r="D2649" s="181" t="s">
        <v>3960</v>
      </c>
      <c r="E2649" s="181" t="s">
        <v>3961</v>
      </c>
      <c r="F2649" s="181" t="s">
        <v>304</v>
      </c>
      <c r="G2649" s="181" t="s">
        <v>1508</v>
      </c>
      <c r="H2649" s="181" t="s">
        <v>7</v>
      </c>
      <c r="I2649" s="181" t="s">
        <v>155</v>
      </c>
      <c r="J2649" s="181">
        <v>56670</v>
      </c>
      <c r="K2649" s="181">
        <v>112</v>
      </c>
      <c r="L2649" s="181"/>
      <c r="M2649" s="181"/>
      <c r="N2649" s="596" t="s">
        <v>286</v>
      </c>
    </row>
    <row r="2650" spans="1:14" s="158" customFormat="1" ht="18" customHeight="1" x14ac:dyDescent="0.25">
      <c r="A2650" s="181">
        <v>10210</v>
      </c>
      <c r="B2650" s="701" t="s">
        <v>16803</v>
      </c>
      <c r="C2650" s="181" t="s">
        <v>16804</v>
      </c>
      <c r="D2650" s="181" t="s">
        <v>3962</v>
      </c>
      <c r="E2650" s="181" t="s">
        <v>3961</v>
      </c>
      <c r="F2650" s="181" t="s">
        <v>304</v>
      </c>
      <c r="G2650" s="181" t="s">
        <v>1508</v>
      </c>
      <c r="H2650" s="181" t="s">
        <v>7</v>
      </c>
      <c r="I2650" s="181" t="s">
        <v>155</v>
      </c>
      <c r="J2650" s="181">
        <v>56670</v>
      </c>
      <c r="K2650" s="181">
        <v>73</v>
      </c>
      <c r="L2650" s="181"/>
      <c r="M2650" s="181"/>
      <c r="N2650" s="596" t="s">
        <v>286</v>
      </c>
    </row>
    <row r="2651" spans="1:14" s="158" customFormat="1" ht="18" customHeight="1" x14ac:dyDescent="0.25">
      <c r="A2651" s="181">
        <v>24219</v>
      </c>
      <c r="B2651" s="701">
        <v>840078</v>
      </c>
      <c r="C2651" s="181" t="s">
        <v>301</v>
      </c>
      <c r="D2651" s="181" t="s">
        <v>555</v>
      </c>
      <c r="E2651" s="181" t="s">
        <v>3843</v>
      </c>
      <c r="F2651" s="181" t="s">
        <v>304</v>
      </c>
      <c r="G2651" s="181" t="s">
        <v>554</v>
      </c>
      <c r="H2651" s="181" t="s">
        <v>5</v>
      </c>
      <c r="I2651" s="181" t="s">
        <v>301</v>
      </c>
      <c r="J2651" s="181">
        <v>30090</v>
      </c>
      <c r="K2651" s="181">
        <v>1</v>
      </c>
      <c r="L2651" s="181"/>
      <c r="M2651" s="181"/>
      <c r="N2651" s="596" t="s">
        <v>286</v>
      </c>
    </row>
    <row r="2652" spans="1:14" s="158" customFormat="1" ht="18" customHeight="1" x14ac:dyDescent="0.25">
      <c r="A2652" s="181">
        <v>16801</v>
      </c>
      <c r="B2652" s="701">
        <v>810019</v>
      </c>
      <c r="C2652" s="181" t="s">
        <v>301</v>
      </c>
      <c r="D2652" s="181" t="s">
        <v>555</v>
      </c>
      <c r="E2652" s="181" t="s">
        <v>3551</v>
      </c>
      <c r="F2652" s="181" t="s">
        <v>304</v>
      </c>
      <c r="G2652" s="181" t="s">
        <v>554</v>
      </c>
      <c r="H2652" s="181" t="s">
        <v>5</v>
      </c>
      <c r="I2652" s="181" t="s">
        <v>301</v>
      </c>
      <c r="J2652" s="181">
        <v>45130</v>
      </c>
      <c r="K2652" s="181">
        <v>2</v>
      </c>
      <c r="L2652" s="181"/>
      <c r="M2652" s="181"/>
      <c r="N2652" s="596" t="s">
        <v>286</v>
      </c>
    </row>
    <row r="2653" spans="1:14" s="158" customFormat="1" ht="18" customHeight="1" x14ac:dyDescent="0.25">
      <c r="A2653" s="181">
        <v>23661</v>
      </c>
      <c r="B2653" s="701" t="s">
        <v>16805</v>
      </c>
      <c r="C2653" s="181" t="s">
        <v>301</v>
      </c>
      <c r="D2653" s="181" t="s">
        <v>555</v>
      </c>
      <c r="E2653" s="181" t="s">
        <v>3753</v>
      </c>
      <c r="F2653" s="181" t="s">
        <v>304</v>
      </c>
      <c r="G2653" s="181" t="s">
        <v>554</v>
      </c>
      <c r="H2653" s="181" t="s">
        <v>5</v>
      </c>
      <c r="I2653" s="181" t="s">
        <v>301</v>
      </c>
      <c r="J2653" s="181">
        <v>48350</v>
      </c>
      <c r="K2653" s="181">
        <v>2</v>
      </c>
      <c r="L2653" s="181"/>
      <c r="M2653" s="181"/>
      <c r="N2653" s="596" t="s">
        <v>286</v>
      </c>
    </row>
    <row r="2654" spans="1:14" s="158" customFormat="1" ht="18" customHeight="1" x14ac:dyDescent="0.25">
      <c r="A2654" s="181">
        <v>27323</v>
      </c>
      <c r="B2654" s="701">
        <v>840079</v>
      </c>
      <c r="C2654" s="181" t="s">
        <v>301</v>
      </c>
      <c r="D2654" s="181" t="s">
        <v>555</v>
      </c>
      <c r="E2654" s="181" t="s">
        <v>3743</v>
      </c>
      <c r="F2654" s="181" t="s">
        <v>304</v>
      </c>
      <c r="G2654" s="181" t="s">
        <v>554</v>
      </c>
      <c r="H2654" s="181" t="s">
        <v>5</v>
      </c>
      <c r="I2654" s="181" t="s">
        <v>301</v>
      </c>
      <c r="J2654" s="181">
        <v>48350</v>
      </c>
      <c r="K2654" s="181">
        <v>2</v>
      </c>
      <c r="L2654" s="181"/>
      <c r="M2654" s="181"/>
      <c r="N2654" s="596" t="s">
        <v>286</v>
      </c>
    </row>
    <row r="2655" spans="1:14" s="158" customFormat="1" ht="18" customHeight="1" x14ac:dyDescent="0.25">
      <c r="A2655" s="181">
        <v>47132</v>
      </c>
      <c r="B2655" s="701">
        <v>830031</v>
      </c>
      <c r="C2655" s="181" t="s">
        <v>3963</v>
      </c>
      <c r="D2655" s="181" t="s">
        <v>555</v>
      </c>
      <c r="E2655" s="181" t="s">
        <v>3549</v>
      </c>
      <c r="F2655" s="181" t="s">
        <v>304</v>
      </c>
      <c r="G2655" s="181" t="s">
        <v>554</v>
      </c>
      <c r="H2655" s="181" t="s">
        <v>5</v>
      </c>
      <c r="I2655" s="181" t="s">
        <v>301</v>
      </c>
      <c r="J2655" s="181">
        <v>16630</v>
      </c>
      <c r="K2655" s="181">
        <v>9</v>
      </c>
      <c r="L2655" s="181"/>
      <c r="M2655" s="181"/>
      <c r="N2655" s="596" t="s">
        <v>286</v>
      </c>
    </row>
    <row r="2656" spans="1:14" s="158" customFormat="1" ht="18" customHeight="1" x14ac:dyDescent="0.25">
      <c r="A2656" s="181">
        <v>24217</v>
      </c>
      <c r="B2656" s="701">
        <v>840077</v>
      </c>
      <c r="C2656" s="181" t="s">
        <v>301</v>
      </c>
      <c r="D2656" s="181" t="s">
        <v>557</v>
      </c>
      <c r="E2656" s="181" t="s">
        <v>3843</v>
      </c>
      <c r="F2656" s="181" t="s">
        <v>304</v>
      </c>
      <c r="G2656" s="181" t="s">
        <v>554</v>
      </c>
      <c r="H2656" s="181" t="s">
        <v>5</v>
      </c>
      <c r="I2656" s="181" t="s">
        <v>301</v>
      </c>
      <c r="J2656" s="181">
        <v>30090</v>
      </c>
      <c r="K2656" s="181">
        <v>2</v>
      </c>
      <c r="L2656" s="181"/>
      <c r="M2656" s="181"/>
      <c r="N2656" s="596" t="s">
        <v>286</v>
      </c>
    </row>
    <row r="2657" spans="1:14" s="158" customFormat="1" ht="18" customHeight="1" x14ac:dyDescent="0.25">
      <c r="A2657" s="181">
        <v>16802</v>
      </c>
      <c r="B2657" s="701">
        <v>810020</v>
      </c>
      <c r="C2657" s="181" t="s">
        <v>301</v>
      </c>
      <c r="D2657" s="181" t="s">
        <v>557</v>
      </c>
      <c r="E2657" s="181" t="s">
        <v>3551</v>
      </c>
      <c r="F2657" s="181" t="s">
        <v>304</v>
      </c>
      <c r="G2657" s="181" t="s">
        <v>554</v>
      </c>
      <c r="H2657" s="181" t="s">
        <v>5</v>
      </c>
      <c r="I2657" s="181" t="s">
        <v>301</v>
      </c>
      <c r="J2657" s="181">
        <v>44450</v>
      </c>
      <c r="K2657" s="181">
        <v>3</v>
      </c>
      <c r="L2657" s="181"/>
      <c r="M2657" s="181"/>
      <c r="N2657" s="596" t="s">
        <v>286</v>
      </c>
    </row>
    <row r="2658" spans="1:14" s="158" customFormat="1" ht="18" customHeight="1" x14ac:dyDescent="0.25">
      <c r="A2658" s="181">
        <v>23659</v>
      </c>
      <c r="B2658" s="701" t="s">
        <v>16806</v>
      </c>
      <c r="C2658" s="181" t="s">
        <v>301</v>
      </c>
      <c r="D2658" s="181" t="s">
        <v>557</v>
      </c>
      <c r="E2658" s="181" t="s">
        <v>3753</v>
      </c>
      <c r="F2658" s="181" t="s">
        <v>304</v>
      </c>
      <c r="G2658" s="181" t="s">
        <v>554</v>
      </c>
      <c r="H2658" s="181" t="s">
        <v>5</v>
      </c>
      <c r="I2658" s="181" t="s">
        <v>301</v>
      </c>
      <c r="J2658" s="181">
        <v>40550</v>
      </c>
      <c r="K2658" s="181">
        <v>3</v>
      </c>
      <c r="L2658" s="181"/>
      <c r="M2658" s="181"/>
      <c r="N2658" s="596" t="s">
        <v>286</v>
      </c>
    </row>
    <row r="2659" spans="1:14" s="158" customFormat="1" ht="18" customHeight="1" x14ac:dyDescent="0.25">
      <c r="A2659" s="181">
        <v>27324</v>
      </c>
      <c r="B2659" s="701">
        <v>840080</v>
      </c>
      <c r="C2659" s="181" t="s">
        <v>301</v>
      </c>
      <c r="D2659" s="181" t="s">
        <v>557</v>
      </c>
      <c r="E2659" s="181" t="s">
        <v>3743</v>
      </c>
      <c r="F2659" s="181" t="s">
        <v>304</v>
      </c>
      <c r="G2659" s="181" t="s">
        <v>554</v>
      </c>
      <c r="H2659" s="181" t="s">
        <v>5</v>
      </c>
      <c r="I2659" s="181" t="s">
        <v>301</v>
      </c>
      <c r="J2659" s="181">
        <v>40550</v>
      </c>
      <c r="K2659" s="181">
        <v>2</v>
      </c>
      <c r="L2659" s="181"/>
      <c r="M2659" s="181"/>
      <c r="N2659" s="596" t="s">
        <v>286</v>
      </c>
    </row>
    <row r="2660" spans="1:14" s="158" customFormat="1" ht="18" customHeight="1" x14ac:dyDescent="0.25">
      <c r="A2660" s="181">
        <v>55700</v>
      </c>
      <c r="B2660" s="701">
        <v>830033</v>
      </c>
      <c r="C2660" s="181" t="s">
        <v>11331</v>
      </c>
      <c r="D2660" s="181" t="s">
        <v>557</v>
      </c>
      <c r="E2660" s="181" t="s">
        <v>3549</v>
      </c>
      <c r="F2660" s="181" t="s">
        <v>304</v>
      </c>
      <c r="G2660" s="181" t="s">
        <v>554</v>
      </c>
      <c r="H2660" s="181" t="s">
        <v>5</v>
      </c>
      <c r="I2660" s="181" t="s">
        <v>301</v>
      </c>
      <c r="J2660" s="181">
        <v>16380</v>
      </c>
      <c r="K2660" s="181">
        <v>6</v>
      </c>
      <c r="L2660" s="181"/>
      <c r="M2660" s="181"/>
      <c r="N2660" s="596" t="s">
        <v>286</v>
      </c>
    </row>
    <row r="2661" spans="1:14" s="158" customFormat="1" ht="18" customHeight="1" x14ac:dyDescent="0.25">
      <c r="A2661" s="181">
        <v>18756</v>
      </c>
      <c r="B2661" s="701">
        <v>96325017</v>
      </c>
      <c r="C2661" s="181" t="s">
        <v>301</v>
      </c>
      <c r="D2661" s="181" t="s">
        <v>3964</v>
      </c>
      <c r="E2661" s="181" t="s">
        <v>3753</v>
      </c>
      <c r="F2661" s="181" t="s">
        <v>304</v>
      </c>
      <c r="G2661" s="181" t="s">
        <v>3965</v>
      </c>
      <c r="H2661" s="181" t="s">
        <v>14</v>
      </c>
      <c r="I2661" s="181" t="s">
        <v>3966</v>
      </c>
      <c r="J2661" s="181">
        <v>25330</v>
      </c>
      <c r="K2661" s="181">
        <v>30</v>
      </c>
      <c r="L2661" s="181"/>
      <c r="M2661" s="181"/>
      <c r="N2661" s="596" t="s">
        <v>286</v>
      </c>
    </row>
    <row r="2662" spans="1:14" s="158" customFormat="1" ht="18" customHeight="1" x14ac:dyDescent="0.25">
      <c r="A2662" s="181">
        <v>4579</v>
      </c>
      <c r="B2662" s="701" t="s">
        <v>3967</v>
      </c>
      <c r="C2662" s="181" t="s">
        <v>301</v>
      </c>
      <c r="D2662" s="181" t="s">
        <v>3964</v>
      </c>
      <c r="E2662" s="181" t="s">
        <v>3968</v>
      </c>
      <c r="F2662" s="181" t="s">
        <v>304</v>
      </c>
      <c r="G2662" s="181" t="s">
        <v>559</v>
      </c>
      <c r="H2662" s="181" t="s">
        <v>9</v>
      </c>
      <c r="I2662" s="181" t="s">
        <v>3969</v>
      </c>
      <c r="J2662" s="181">
        <v>19050</v>
      </c>
      <c r="K2662" s="181">
        <v>2</v>
      </c>
      <c r="L2662" s="181"/>
      <c r="M2662" s="181"/>
      <c r="N2662" s="596" t="s">
        <v>286</v>
      </c>
    </row>
    <row r="2663" spans="1:14" s="158" customFormat="1" ht="18" customHeight="1" x14ac:dyDescent="0.25">
      <c r="A2663" s="181">
        <v>1021</v>
      </c>
      <c r="B2663" s="701">
        <v>90305939</v>
      </c>
      <c r="C2663" s="181" t="s">
        <v>15220</v>
      </c>
      <c r="D2663" s="181" t="s">
        <v>3971</v>
      </c>
      <c r="E2663" s="181" t="s">
        <v>3776</v>
      </c>
      <c r="F2663" s="181" t="s">
        <v>304</v>
      </c>
      <c r="G2663" s="181" t="s">
        <v>3965</v>
      </c>
      <c r="H2663" s="181" t="s">
        <v>14</v>
      </c>
      <c r="I2663" s="181" t="s">
        <v>3981</v>
      </c>
      <c r="J2663" s="181">
        <v>27930</v>
      </c>
      <c r="K2663" s="181">
        <v>41</v>
      </c>
      <c r="L2663" s="181"/>
      <c r="M2663" s="181"/>
      <c r="N2663" s="596" t="s">
        <v>286</v>
      </c>
    </row>
    <row r="2664" spans="1:14" s="158" customFormat="1" ht="18" customHeight="1" x14ac:dyDescent="0.25">
      <c r="A2664" s="181">
        <v>3653</v>
      </c>
      <c r="B2664" s="701" t="s">
        <v>3970</v>
      </c>
      <c r="C2664" s="181" t="s">
        <v>301</v>
      </c>
      <c r="D2664" s="181" t="s">
        <v>3971</v>
      </c>
      <c r="E2664" s="181" t="s">
        <v>3690</v>
      </c>
      <c r="F2664" s="181" t="s">
        <v>304</v>
      </c>
      <c r="G2664" s="181" t="s">
        <v>559</v>
      </c>
      <c r="H2664" s="181" t="s">
        <v>9</v>
      </c>
      <c r="I2664" s="181" t="s">
        <v>301</v>
      </c>
      <c r="J2664" s="181">
        <v>32610</v>
      </c>
      <c r="K2664" s="181">
        <v>2</v>
      </c>
      <c r="L2664" s="181"/>
      <c r="M2664" s="181"/>
      <c r="N2664" s="596" t="s">
        <v>286</v>
      </c>
    </row>
    <row r="2665" spans="1:14" s="158" customFormat="1" ht="18" customHeight="1" x14ac:dyDescent="0.25">
      <c r="A2665" s="181">
        <v>3654</v>
      </c>
      <c r="B2665" s="701" t="s">
        <v>3972</v>
      </c>
      <c r="C2665" s="181" t="s">
        <v>301</v>
      </c>
      <c r="D2665" s="181" t="s">
        <v>3971</v>
      </c>
      <c r="E2665" s="181" t="s">
        <v>3552</v>
      </c>
      <c r="F2665" s="181" t="s">
        <v>304</v>
      </c>
      <c r="G2665" s="181" t="s">
        <v>559</v>
      </c>
      <c r="H2665" s="181" t="s">
        <v>9</v>
      </c>
      <c r="I2665" s="181" t="s">
        <v>3973</v>
      </c>
      <c r="J2665" s="181">
        <v>32550</v>
      </c>
      <c r="K2665" s="181">
        <v>41</v>
      </c>
      <c r="L2665" s="181"/>
      <c r="M2665" s="181"/>
      <c r="N2665" s="596" t="s">
        <v>286</v>
      </c>
    </row>
    <row r="2666" spans="1:14" s="158" customFormat="1" ht="18" customHeight="1" x14ac:dyDescent="0.25">
      <c r="A2666" s="181">
        <v>15514</v>
      </c>
      <c r="B2666" s="701" t="s">
        <v>3974</v>
      </c>
      <c r="C2666" s="181" t="s">
        <v>301</v>
      </c>
      <c r="D2666" s="181" t="s">
        <v>3971</v>
      </c>
      <c r="E2666" s="181" t="s">
        <v>3975</v>
      </c>
      <c r="F2666" s="181" t="s">
        <v>304</v>
      </c>
      <c r="G2666" s="181" t="s">
        <v>559</v>
      </c>
      <c r="H2666" s="181" t="s">
        <v>9</v>
      </c>
      <c r="I2666" s="181" t="s">
        <v>301</v>
      </c>
      <c r="J2666" s="181">
        <v>54560</v>
      </c>
      <c r="K2666" s="181">
        <v>21</v>
      </c>
      <c r="L2666" s="181"/>
      <c r="M2666" s="181"/>
      <c r="N2666" s="596" t="s">
        <v>286</v>
      </c>
    </row>
    <row r="2667" spans="1:14" s="158" customFormat="1" ht="18" customHeight="1" x14ac:dyDescent="0.25">
      <c r="A2667" s="181">
        <v>8753</v>
      </c>
      <c r="B2667" s="701" t="s">
        <v>3976</v>
      </c>
      <c r="C2667" s="181" t="s">
        <v>3977</v>
      </c>
      <c r="D2667" s="181" t="s">
        <v>3978</v>
      </c>
      <c r="E2667" s="181" t="s">
        <v>3753</v>
      </c>
      <c r="F2667" s="181" t="s">
        <v>304</v>
      </c>
      <c r="G2667" s="181" t="s">
        <v>3965</v>
      </c>
      <c r="H2667" s="181" t="s">
        <v>14</v>
      </c>
      <c r="I2667" s="181" t="s">
        <v>3820</v>
      </c>
      <c r="J2667" s="181">
        <v>25010</v>
      </c>
      <c r="K2667" s="181">
        <v>24</v>
      </c>
      <c r="L2667" s="181"/>
      <c r="M2667" s="181"/>
      <c r="N2667" s="596" t="s">
        <v>286</v>
      </c>
    </row>
    <row r="2668" spans="1:14" s="158" customFormat="1" ht="18" customHeight="1" x14ac:dyDescent="0.25">
      <c r="A2668" s="181">
        <v>8780</v>
      </c>
      <c r="B2668" s="701" t="s">
        <v>15221</v>
      </c>
      <c r="C2668" s="181" t="s">
        <v>301</v>
      </c>
      <c r="D2668" s="181" t="s">
        <v>3978</v>
      </c>
      <c r="E2668" s="181" t="s">
        <v>15222</v>
      </c>
      <c r="F2668" s="181" t="s">
        <v>304</v>
      </c>
      <c r="G2668" s="181" t="s">
        <v>559</v>
      </c>
      <c r="H2668" s="181" t="s">
        <v>9</v>
      </c>
      <c r="I2668" s="181" t="s">
        <v>3969</v>
      </c>
      <c r="J2668" s="181">
        <v>21590</v>
      </c>
      <c r="K2668" s="181">
        <v>22</v>
      </c>
      <c r="L2668" s="181"/>
      <c r="M2668" s="181"/>
      <c r="N2668" s="596" t="s">
        <v>286</v>
      </c>
    </row>
    <row r="2669" spans="1:14" s="158" customFormat="1" ht="18" customHeight="1" x14ac:dyDescent="0.25">
      <c r="A2669" s="181">
        <v>4580</v>
      </c>
      <c r="B2669" s="701" t="s">
        <v>15223</v>
      </c>
      <c r="C2669" s="181" t="s">
        <v>301</v>
      </c>
      <c r="D2669" s="181" t="s">
        <v>12485</v>
      </c>
      <c r="E2669" s="181" t="s">
        <v>3549</v>
      </c>
      <c r="F2669" s="181" t="s">
        <v>304</v>
      </c>
      <c r="G2669" s="181" t="s">
        <v>559</v>
      </c>
      <c r="H2669" s="181" t="s">
        <v>9</v>
      </c>
      <c r="I2669" s="181" t="s">
        <v>3969</v>
      </c>
      <c r="J2669" s="181">
        <v>21590</v>
      </c>
      <c r="K2669" s="181">
        <v>32</v>
      </c>
      <c r="L2669" s="181"/>
      <c r="M2669" s="181"/>
      <c r="N2669" s="596" t="s">
        <v>286</v>
      </c>
    </row>
    <row r="2670" spans="1:14" s="158" customFormat="1" ht="18" customHeight="1" x14ac:dyDescent="0.25">
      <c r="A2670" s="181">
        <v>1023</v>
      </c>
      <c r="B2670" s="701">
        <v>90304686</v>
      </c>
      <c r="C2670" s="181" t="s">
        <v>3979</v>
      </c>
      <c r="D2670" s="181" t="s">
        <v>3980</v>
      </c>
      <c r="E2670" s="181" t="s">
        <v>3776</v>
      </c>
      <c r="F2670" s="181" t="s">
        <v>304</v>
      </c>
      <c r="G2670" s="181" t="s">
        <v>3965</v>
      </c>
      <c r="H2670" s="181" t="s">
        <v>14</v>
      </c>
      <c r="I2670" s="181" t="s">
        <v>3981</v>
      </c>
      <c r="J2670" s="181">
        <v>25420</v>
      </c>
      <c r="K2670" s="181">
        <v>23</v>
      </c>
      <c r="L2670" s="181"/>
      <c r="M2670" s="181"/>
      <c r="N2670" s="596" t="s">
        <v>286</v>
      </c>
    </row>
    <row r="2671" spans="1:14" s="158" customFormat="1" ht="18" customHeight="1" x14ac:dyDescent="0.25">
      <c r="A2671" s="181">
        <v>18761</v>
      </c>
      <c r="B2671" s="701">
        <v>96325018</v>
      </c>
      <c r="C2671" s="181" t="s">
        <v>301</v>
      </c>
      <c r="D2671" s="181" t="s">
        <v>3980</v>
      </c>
      <c r="E2671" s="181" t="s">
        <v>3753</v>
      </c>
      <c r="F2671" s="181" t="s">
        <v>304</v>
      </c>
      <c r="G2671" s="181" t="s">
        <v>3965</v>
      </c>
      <c r="H2671" s="181" t="s">
        <v>14</v>
      </c>
      <c r="I2671" s="181" t="s">
        <v>3982</v>
      </c>
      <c r="J2671" s="181">
        <v>21050</v>
      </c>
      <c r="K2671" s="181">
        <v>23</v>
      </c>
      <c r="L2671" s="181"/>
      <c r="M2671" s="181"/>
      <c r="N2671" s="596" t="s">
        <v>286</v>
      </c>
    </row>
    <row r="2672" spans="1:14" s="158" customFormat="1" ht="18" customHeight="1" x14ac:dyDescent="0.25">
      <c r="A2672" s="181">
        <v>4581</v>
      </c>
      <c r="B2672" s="701" t="s">
        <v>3983</v>
      </c>
      <c r="C2672" s="181" t="s">
        <v>301</v>
      </c>
      <c r="D2672" s="181" t="s">
        <v>3980</v>
      </c>
      <c r="E2672" s="181" t="s">
        <v>3984</v>
      </c>
      <c r="F2672" s="181" t="s">
        <v>304</v>
      </c>
      <c r="G2672" s="181" t="s">
        <v>559</v>
      </c>
      <c r="H2672" s="181" t="s">
        <v>9</v>
      </c>
      <c r="I2672" s="181" t="s">
        <v>3985</v>
      </c>
      <c r="J2672" s="181">
        <v>18510</v>
      </c>
      <c r="K2672" s="181">
        <v>25</v>
      </c>
      <c r="L2672" s="181"/>
      <c r="M2672" s="181"/>
      <c r="N2672" s="596" t="s">
        <v>286</v>
      </c>
    </row>
    <row r="2673" spans="1:14" s="158" customFormat="1" ht="18" customHeight="1" x14ac:dyDescent="0.25">
      <c r="A2673" s="181">
        <v>17</v>
      </c>
      <c r="B2673" s="701">
        <v>33263</v>
      </c>
      <c r="C2673" s="181" t="s">
        <v>18173</v>
      </c>
      <c r="D2673" s="181" t="s">
        <v>10694</v>
      </c>
      <c r="E2673" s="181" t="s">
        <v>2396</v>
      </c>
      <c r="F2673" s="181" t="s">
        <v>304</v>
      </c>
      <c r="G2673" s="181" t="s">
        <v>567</v>
      </c>
      <c r="H2673" s="181" t="s">
        <v>5</v>
      </c>
      <c r="I2673" s="181" t="s">
        <v>18174</v>
      </c>
      <c r="J2673" s="181">
        <v>6650</v>
      </c>
      <c r="K2673" s="181">
        <v>8</v>
      </c>
      <c r="L2673" s="181"/>
      <c r="M2673" s="181"/>
      <c r="N2673" s="596" t="s">
        <v>286</v>
      </c>
    </row>
    <row r="2674" spans="1:14" s="158" customFormat="1" ht="18" customHeight="1" x14ac:dyDescent="0.25">
      <c r="A2674" s="181">
        <v>23746</v>
      </c>
      <c r="B2674" s="701">
        <v>33474</v>
      </c>
      <c r="C2674" s="181" t="s">
        <v>301</v>
      </c>
      <c r="D2674" s="181" t="s">
        <v>6625</v>
      </c>
      <c r="E2674" s="181" t="s">
        <v>10695</v>
      </c>
      <c r="F2674" s="181" t="s">
        <v>304</v>
      </c>
      <c r="G2674" s="181" t="s">
        <v>567</v>
      </c>
      <c r="H2674" s="181" t="s">
        <v>5</v>
      </c>
      <c r="I2674" s="181" t="s">
        <v>301</v>
      </c>
      <c r="J2674" s="181">
        <v>20510</v>
      </c>
      <c r="K2674" s="181">
        <v>4</v>
      </c>
      <c r="L2674" s="181"/>
      <c r="M2674" s="181"/>
      <c r="N2674" s="596" t="s">
        <v>286</v>
      </c>
    </row>
    <row r="2675" spans="1:14" s="158" customFormat="1" ht="18" customHeight="1" x14ac:dyDescent="0.25">
      <c r="A2675" s="181">
        <v>10507</v>
      </c>
      <c r="B2675" s="701">
        <v>33477</v>
      </c>
      <c r="C2675" s="181" t="s">
        <v>16807</v>
      </c>
      <c r="D2675" s="181" t="s">
        <v>2165</v>
      </c>
      <c r="E2675" s="181" t="s">
        <v>16808</v>
      </c>
      <c r="F2675" s="181" t="s">
        <v>304</v>
      </c>
      <c r="G2675" s="181" t="s">
        <v>567</v>
      </c>
      <c r="H2675" s="181" t="s">
        <v>5</v>
      </c>
      <c r="I2675" s="181" t="s">
        <v>16809</v>
      </c>
      <c r="J2675" s="181">
        <v>21620</v>
      </c>
      <c r="K2675" s="181">
        <v>7</v>
      </c>
      <c r="L2675" s="181"/>
      <c r="M2675" s="181"/>
      <c r="N2675" s="596" t="s">
        <v>286</v>
      </c>
    </row>
    <row r="2676" spans="1:14" s="158" customFormat="1" ht="18" customHeight="1" x14ac:dyDescent="0.25">
      <c r="A2676" s="181">
        <v>17876</v>
      </c>
      <c r="B2676" s="701">
        <v>38233</v>
      </c>
      <c r="C2676" s="181" t="s">
        <v>16810</v>
      </c>
      <c r="D2676" s="181" t="s">
        <v>2165</v>
      </c>
      <c r="E2676" s="181" t="s">
        <v>3987</v>
      </c>
      <c r="F2676" s="181" t="s">
        <v>304</v>
      </c>
      <c r="G2676" s="181" t="s">
        <v>567</v>
      </c>
      <c r="H2676" s="181" t="s">
        <v>5</v>
      </c>
      <c r="I2676" s="181" t="s">
        <v>16811</v>
      </c>
      <c r="J2676" s="181">
        <v>19450</v>
      </c>
      <c r="K2676" s="181">
        <v>128</v>
      </c>
      <c r="L2676" s="181"/>
      <c r="M2676" s="181"/>
      <c r="N2676" s="596" t="s">
        <v>286</v>
      </c>
    </row>
    <row r="2677" spans="1:14" s="158" customFormat="1" ht="18" customHeight="1" x14ac:dyDescent="0.25">
      <c r="A2677" s="181">
        <v>17877</v>
      </c>
      <c r="B2677" s="701">
        <v>38234</v>
      </c>
      <c r="C2677" s="181" t="s">
        <v>18175</v>
      </c>
      <c r="D2677" s="181" t="s">
        <v>2165</v>
      </c>
      <c r="E2677" s="181" t="s">
        <v>3987</v>
      </c>
      <c r="F2677" s="181" t="s">
        <v>304</v>
      </c>
      <c r="G2677" s="181" t="s">
        <v>567</v>
      </c>
      <c r="H2677" s="181" t="s">
        <v>5</v>
      </c>
      <c r="I2677" s="181" t="s">
        <v>18176</v>
      </c>
      <c r="J2677" s="181">
        <v>22970</v>
      </c>
      <c r="K2677" s="181">
        <v>13</v>
      </c>
      <c r="L2677" s="181"/>
      <c r="M2677" s="181"/>
      <c r="N2677" s="596" t="s">
        <v>286</v>
      </c>
    </row>
    <row r="2678" spans="1:14" s="158" customFormat="1" ht="18" customHeight="1" x14ac:dyDescent="0.25">
      <c r="A2678" s="181">
        <v>65092</v>
      </c>
      <c r="B2678" s="701">
        <v>9304373</v>
      </c>
      <c r="C2678" s="181" t="s">
        <v>13327</v>
      </c>
      <c r="D2678" s="181" t="s">
        <v>561</v>
      </c>
      <c r="E2678" s="181" t="s">
        <v>3787</v>
      </c>
      <c r="F2678" s="181" t="s">
        <v>304</v>
      </c>
      <c r="G2678" s="181" t="s">
        <v>564</v>
      </c>
      <c r="H2678" s="181" t="s">
        <v>5</v>
      </c>
      <c r="I2678" s="181" t="s">
        <v>13328</v>
      </c>
      <c r="J2678" s="181">
        <v>1660</v>
      </c>
      <c r="K2678" s="181">
        <v>213</v>
      </c>
      <c r="L2678" s="181"/>
      <c r="M2678" s="181"/>
      <c r="N2678" s="596" t="s">
        <v>286</v>
      </c>
    </row>
    <row r="2679" spans="1:14" s="158" customFormat="1" ht="18" customHeight="1" x14ac:dyDescent="0.25">
      <c r="A2679" s="181">
        <v>41099</v>
      </c>
      <c r="B2679" s="701">
        <v>33222</v>
      </c>
      <c r="C2679" s="181" t="s">
        <v>16812</v>
      </c>
      <c r="D2679" s="181" t="s">
        <v>561</v>
      </c>
      <c r="E2679" s="181" t="s">
        <v>3549</v>
      </c>
      <c r="F2679" s="181" t="s">
        <v>304</v>
      </c>
      <c r="G2679" s="181" t="s">
        <v>567</v>
      </c>
      <c r="H2679" s="181" t="s">
        <v>5</v>
      </c>
      <c r="I2679" s="181" t="s">
        <v>301</v>
      </c>
      <c r="J2679" s="181">
        <v>16220</v>
      </c>
      <c r="K2679" s="181">
        <v>6</v>
      </c>
      <c r="L2679" s="181"/>
      <c r="M2679" s="181"/>
      <c r="N2679" s="596" t="s">
        <v>286</v>
      </c>
    </row>
    <row r="2680" spans="1:14" s="158" customFormat="1" ht="18" customHeight="1" x14ac:dyDescent="0.25">
      <c r="A2680" s="181">
        <v>40332</v>
      </c>
      <c r="B2680" s="701">
        <v>33221</v>
      </c>
      <c r="C2680" s="181" t="s">
        <v>18177</v>
      </c>
      <c r="D2680" s="181" t="s">
        <v>561</v>
      </c>
      <c r="E2680" s="181" t="s">
        <v>3508</v>
      </c>
      <c r="F2680" s="181" t="s">
        <v>304</v>
      </c>
      <c r="G2680" s="181" t="s">
        <v>567</v>
      </c>
      <c r="H2680" s="181" t="s">
        <v>5</v>
      </c>
      <c r="I2680" s="181" t="s">
        <v>301</v>
      </c>
      <c r="J2680" s="181">
        <v>10720</v>
      </c>
      <c r="K2680" s="181">
        <v>6</v>
      </c>
      <c r="L2680" s="181"/>
      <c r="M2680" s="181"/>
      <c r="N2680" s="596" t="s">
        <v>286</v>
      </c>
    </row>
    <row r="2681" spans="1:14" s="158" customFormat="1" ht="18" customHeight="1" x14ac:dyDescent="0.25">
      <c r="A2681" s="181">
        <v>13995</v>
      </c>
      <c r="B2681" s="701" t="s">
        <v>15224</v>
      </c>
      <c r="C2681" s="181" t="s">
        <v>15225</v>
      </c>
      <c r="D2681" s="181" t="s">
        <v>565</v>
      </c>
      <c r="E2681" s="181" t="s">
        <v>3589</v>
      </c>
      <c r="F2681" s="181" t="s">
        <v>304</v>
      </c>
      <c r="G2681" s="181" t="s">
        <v>718</v>
      </c>
      <c r="H2681" s="181" t="s">
        <v>5</v>
      </c>
      <c r="I2681" s="181" t="s">
        <v>301</v>
      </c>
      <c r="J2681" s="181">
        <v>3540</v>
      </c>
      <c r="K2681" s="181">
        <v>16</v>
      </c>
      <c r="L2681" s="181"/>
      <c r="M2681" s="181"/>
      <c r="N2681" s="596" t="s">
        <v>286</v>
      </c>
    </row>
    <row r="2682" spans="1:14" s="158" customFormat="1" ht="18" customHeight="1" x14ac:dyDescent="0.25">
      <c r="A2682" s="181">
        <v>4468</v>
      </c>
      <c r="B2682" s="701" t="s">
        <v>15226</v>
      </c>
      <c r="C2682" s="181" t="s">
        <v>15227</v>
      </c>
      <c r="D2682" s="181" t="s">
        <v>565</v>
      </c>
      <c r="E2682" s="181" t="s">
        <v>3984</v>
      </c>
      <c r="F2682" s="181" t="s">
        <v>304</v>
      </c>
      <c r="G2682" s="181" t="s">
        <v>826</v>
      </c>
      <c r="H2682" s="181" t="s">
        <v>5</v>
      </c>
      <c r="I2682" s="181" t="s">
        <v>3549</v>
      </c>
      <c r="J2682" s="181">
        <v>5120</v>
      </c>
      <c r="K2682" s="181">
        <v>7</v>
      </c>
      <c r="L2682" s="181"/>
      <c r="M2682" s="181"/>
      <c r="N2682" s="596" t="s">
        <v>286</v>
      </c>
    </row>
    <row r="2683" spans="1:14" s="158" customFormat="1" ht="18" customHeight="1" x14ac:dyDescent="0.25">
      <c r="A2683" s="181">
        <v>21383</v>
      </c>
      <c r="B2683" s="701">
        <v>33280</v>
      </c>
      <c r="C2683" s="181" t="s">
        <v>15228</v>
      </c>
      <c r="D2683" s="181" t="s">
        <v>15229</v>
      </c>
      <c r="E2683" s="181" t="s">
        <v>3956</v>
      </c>
      <c r="F2683" s="181" t="s">
        <v>304</v>
      </c>
      <c r="G2683" s="181" t="s">
        <v>567</v>
      </c>
      <c r="H2683" s="181" t="s">
        <v>5</v>
      </c>
      <c r="I2683" s="181" t="s">
        <v>301</v>
      </c>
      <c r="J2683" s="181">
        <v>21930</v>
      </c>
      <c r="K2683" s="181">
        <v>7</v>
      </c>
      <c r="L2683" s="181"/>
      <c r="M2683" s="181"/>
      <c r="N2683" s="596" t="s">
        <v>286</v>
      </c>
    </row>
    <row r="2684" spans="1:14" s="158" customFormat="1" ht="18" customHeight="1" x14ac:dyDescent="0.25">
      <c r="A2684" s="181">
        <v>11156</v>
      </c>
      <c r="B2684" s="701" t="s">
        <v>15230</v>
      </c>
      <c r="C2684" s="181" t="s">
        <v>301</v>
      </c>
      <c r="D2684" s="181" t="s">
        <v>3988</v>
      </c>
      <c r="E2684" s="181" t="s">
        <v>3989</v>
      </c>
      <c r="F2684" s="181" t="s">
        <v>304</v>
      </c>
      <c r="G2684" s="181" t="s">
        <v>3990</v>
      </c>
      <c r="H2684" s="181" t="s">
        <v>14</v>
      </c>
      <c r="I2684" s="181" t="s">
        <v>301</v>
      </c>
      <c r="J2684" s="181">
        <v>12780</v>
      </c>
      <c r="K2684" s="181">
        <v>17</v>
      </c>
      <c r="L2684" s="181"/>
      <c r="M2684" s="181"/>
      <c r="N2684" s="596" t="s">
        <v>286</v>
      </c>
    </row>
    <row r="2685" spans="1:14" s="158" customFormat="1" ht="18" customHeight="1" x14ac:dyDescent="0.25">
      <c r="A2685" s="181">
        <v>17960</v>
      </c>
      <c r="B2685" s="701">
        <v>33249</v>
      </c>
      <c r="C2685" s="181" t="s">
        <v>18178</v>
      </c>
      <c r="D2685" s="181" t="s">
        <v>15231</v>
      </c>
      <c r="E2685" s="181" t="s">
        <v>15232</v>
      </c>
      <c r="F2685" s="181" t="s">
        <v>304</v>
      </c>
      <c r="G2685" s="181" t="s">
        <v>567</v>
      </c>
      <c r="H2685" s="181" t="s">
        <v>5</v>
      </c>
      <c r="I2685" s="181" t="s">
        <v>301</v>
      </c>
      <c r="J2685" s="181">
        <v>14560</v>
      </c>
      <c r="K2685" s="181">
        <v>117</v>
      </c>
      <c r="L2685" s="181"/>
      <c r="M2685" s="181"/>
      <c r="N2685" s="596" t="s">
        <v>286</v>
      </c>
    </row>
    <row r="2686" spans="1:14" s="158" customFormat="1" ht="18" customHeight="1" x14ac:dyDescent="0.25">
      <c r="A2686" s="181">
        <v>24388</v>
      </c>
      <c r="B2686" s="701">
        <v>33298</v>
      </c>
      <c r="C2686" s="181" t="s">
        <v>18179</v>
      </c>
      <c r="D2686" s="181" t="s">
        <v>18180</v>
      </c>
      <c r="E2686" s="181" t="s">
        <v>15560</v>
      </c>
      <c r="F2686" s="181" t="s">
        <v>304</v>
      </c>
      <c r="G2686" s="181" t="s">
        <v>567</v>
      </c>
      <c r="H2686" s="181" t="s">
        <v>5</v>
      </c>
      <c r="I2686" s="181" t="s">
        <v>301</v>
      </c>
      <c r="J2686" s="181">
        <v>28390</v>
      </c>
      <c r="K2686" s="181">
        <v>10</v>
      </c>
      <c r="L2686" s="181"/>
      <c r="M2686" s="181"/>
      <c r="N2686" s="596" t="s">
        <v>286</v>
      </c>
    </row>
    <row r="2687" spans="1:14" s="158" customFormat="1" ht="18" customHeight="1" x14ac:dyDescent="0.25">
      <c r="A2687" s="181">
        <v>24385</v>
      </c>
      <c r="B2687" s="701">
        <v>33299</v>
      </c>
      <c r="C2687" s="181" t="s">
        <v>18181</v>
      </c>
      <c r="D2687" s="181" t="s">
        <v>18182</v>
      </c>
      <c r="E2687" s="181" t="s">
        <v>15560</v>
      </c>
      <c r="F2687" s="181" t="s">
        <v>304</v>
      </c>
      <c r="G2687" s="181" t="s">
        <v>567</v>
      </c>
      <c r="H2687" s="181" t="s">
        <v>5</v>
      </c>
      <c r="I2687" s="181" t="s">
        <v>301</v>
      </c>
      <c r="J2687" s="181">
        <v>28390</v>
      </c>
      <c r="K2687" s="181">
        <v>4</v>
      </c>
      <c r="L2687" s="181"/>
      <c r="M2687" s="181"/>
      <c r="N2687" s="596" t="s">
        <v>286</v>
      </c>
    </row>
    <row r="2688" spans="1:14" s="158" customFormat="1" ht="18" customHeight="1" x14ac:dyDescent="0.25">
      <c r="A2688" s="181">
        <v>30961</v>
      </c>
      <c r="B2688" s="701" t="s">
        <v>18183</v>
      </c>
      <c r="C2688" s="181" t="s">
        <v>301</v>
      </c>
      <c r="D2688" s="181" t="s">
        <v>18184</v>
      </c>
      <c r="E2688" s="181" t="s">
        <v>1217</v>
      </c>
      <c r="F2688" s="181" t="s">
        <v>304</v>
      </c>
      <c r="G2688" s="181" t="s">
        <v>1572</v>
      </c>
      <c r="H2688" s="181" t="s">
        <v>5</v>
      </c>
      <c r="I2688" s="181" t="s">
        <v>587</v>
      </c>
      <c r="J2688" s="181">
        <v>3100</v>
      </c>
      <c r="K2688" s="181">
        <v>20</v>
      </c>
      <c r="L2688" s="181"/>
      <c r="M2688" s="181"/>
      <c r="N2688" s="596" t="s">
        <v>286</v>
      </c>
    </row>
    <row r="2689" spans="1:14" s="158" customFormat="1" ht="18" customHeight="1" x14ac:dyDescent="0.25">
      <c r="A2689" s="181">
        <v>18772</v>
      </c>
      <c r="B2689" s="701">
        <v>33520</v>
      </c>
      <c r="C2689" s="181" t="s">
        <v>10696</v>
      </c>
      <c r="D2689" s="181" t="s">
        <v>2169</v>
      </c>
      <c r="E2689" s="181" t="s">
        <v>3996</v>
      </c>
      <c r="F2689" s="181" t="s">
        <v>304</v>
      </c>
      <c r="G2689" s="181" t="s">
        <v>567</v>
      </c>
      <c r="H2689" s="181" t="s">
        <v>5</v>
      </c>
      <c r="I2689" s="181" t="s">
        <v>301</v>
      </c>
      <c r="J2689" s="181">
        <v>7800</v>
      </c>
      <c r="K2689" s="181">
        <v>13</v>
      </c>
      <c r="L2689" s="181"/>
      <c r="M2689" s="181"/>
      <c r="N2689" s="596" t="s">
        <v>286</v>
      </c>
    </row>
    <row r="2690" spans="1:14" s="158" customFormat="1" ht="18" customHeight="1" x14ac:dyDescent="0.25">
      <c r="A2690" s="181">
        <v>29537</v>
      </c>
      <c r="B2690" s="701">
        <v>33282</v>
      </c>
      <c r="C2690" s="181" t="s">
        <v>18185</v>
      </c>
      <c r="D2690" s="181" t="s">
        <v>2169</v>
      </c>
      <c r="E2690" s="181" t="s">
        <v>18186</v>
      </c>
      <c r="F2690" s="181" t="s">
        <v>304</v>
      </c>
      <c r="G2690" s="181" t="s">
        <v>567</v>
      </c>
      <c r="H2690" s="181" t="s">
        <v>5</v>
      </c>
      <c r="I2690" s="181" t="s">
        <v>18187</v>
      </c>
      <c r="J2690" s="181">
        <v>22970</v>
      </c>
      <c r="K2690" s="181">
        <v>4</v>
      </c>
      <c r="L2690" s="181"/>
      <c r="M2690" s="181"/>
      <c r="N2690" s="596" t="s">
        <v>286</v>
      </c>
    </row>
    <row r="2691" spans="1:14" s="158" customFormat="1" ht="18" customHeight="1" x14ac:dyDescent="0.25">
      <c r="A2691" s="181">
        <v>11757</v>
      </c>
      <c r="B2691" s="701">
        <v>33290</v>
      </c>
      <c r="C2691" s="181" t="s">
        <v>18188</v>
      </c>
      <c r="D2691" s="181" t="s">
        <v>2169</v>
      </c>
      <c r="E2691" s="181" t="s">
        <v>18189</v>
      </c>
      <c r="F2691" s="181" t="s">
        <v>304</v>
      </c>
      <c r="G2691" s="181" t="s">
        <v>567</v>
      </c>
      <c r="H2691" s="181" t="s">
        <v>5</v>
      </c>
      <c r="I2691" s="181" t="s">
        <v>18190</v>
      </c>
      <c r="J2691" s="181">
        <v>14930</v>
      </c>
      <c r="K2691" s="181">
        <v>3</v>
      </c>
      <c r="L2691" s="181"/>
      <c r="M2691" s="181"/>
      <c r="N2691" s="596" t="s">
        <v>286</v>
      </c>
    </row>
    <row r="2692" spans="1:14" s="158" customFormat="1" ht="18" customHeight="1" x14ac:dyDescent="0.25">
      <c r="A2692" s="181">
        <v>19022</v>
      </c>
      <c r="B2692" s="701">
        <v>33270</v>
      </c>
      <c r="C2692" s="181" t="s">
        <v>16813</v>
      </c>
      <c r="D2692" s="181" t="s">
        <v>2169</v>
      </c>
      <c r="E2692" s="181" t="s">
        <v>16814</v>
      </c>
      <c r="F2692" s="181" t="s">
        <v>304</v>
      </c>
      <c r="G2692" s="181" t="s">
        <v>567</v>
      </c>
      <c r="H2692" s="181" t="s">
        <v>5</v>
      </c>
      <c r="I2692" s="181" t="s">
        <v>16815</v>
      </c>
      <c r="J2692" s="181">
        <v>24980</v>
      </c>
      <c r="K2692" s="181">
        <v>83</v>
      </c>
      <c r="L2692" s="181"/>
      <c r="M2692" s="181"/>
      <c r="N2692" s="596" t="s">
        <v>286</v>
      </c>
    </row>
    <row r="2693" spans="1:14" s="158" customFormat="1" ht="18" customHeight="1" x14ac:dyDescent="0.25">
      <c r="A2693" s="181">
        <v>3374</v>
      </c>
      <c r="B2693" s="701" t="s">
        <v>3991</v>
      </c>
      <c r="C2693" s="181" t="s">
        <v>3992</v>
      </c>
      <c r="D2693" s="181" t="s">
        <v>2172</v>
      </c>
      <c r="E2693" s="181" t="s">
        <v>3993</v>
      </c>
      <c r="F2693" s="181" t="s">
        <v>304</v>
      </c>
      <c r="G2693" s="181" t="s">
        <v>601</v>
      </c>
      <c r="H2693" s="181" t="s">
        <v>5</v>
      </c>
      <c r="I2693" s="181" t="s">
        <v>301</v>
      </c>
      <c r="J2693" s="181">
        <v>5430</v>
      </c>
      <c r="K2693" s="181">
        <v>78</v>
      </c>
      <c r="L2693" s="181"/>
      <c r="M2693" s="181"/>
      <c r="N2693" s="596" t="s">
        <v>286</v>
      </c>
    </row>
    <row r="2694" spans="1:14" s="158" customFormat="1" ht="18" customHeight="1" x14ac:dyDescent="0.25">
      <c r="A2694" s="181">
        <v>24677</v>
      </c>
      <c r="B2694" s="701" t="s">
        <v>3994</v>
      </c>
      <c r="C2694" s="181" t="s">
        <v>3995</v>
      </c>
      <c r="D2694" s="181" t="s">
        <v>2172</v>
      </c>
      <c r="E2694" s="181" t="s">
        <v>3996</v>
      </c>
      <c r="F2694" s="181" t="s">
        <v>304</v>
      </c>
      <c r="G2694" s="181" t="s">
        <v>601</v>
      </c>
      <c r="H2694" s="181" t="s">
        <v>5</v>
      </c>
      <c r="I2694" s="181" t="s">
        <v>3997</v>
      </c>
      <c r="J2694" s="181">
        <v>2740</v>
      </c>
      <c r="K2694" s="181">
        <v>24</v>
      </c>
      <c r="L2694" s="181"/>
      <c r="M2694" s="181"/>
      <c r="N2694" s="596" t="s">
        <v>286</v>
      </c>
    </row>
    <row r="2695" spans="1:14" s="158" customFormat="1" ht="18" customHeight="1" x14ac:dyDescent="0.25">
      <c r="A2695" s="181">
        <v>23584</v>
      </c>
      <c r="B2695" s="701" t="s">
        <v>3998</v>
      </c>
      <c r="C2695" s="181" t="s">
        <v>3999</v>
      </c>
      <c r="D2695" s="181" t="s">
        <v>2172</v>
      </c>
      <c r="E2695" s="181" t="s">
        <v>4000</v>
      </c>
      <c r="F2695" s="181" t="s">
        <v>304</v>
      </c>
      <c r="G2695" s="181" t="s">
        <v>601</v>
      </c>
      <c r="H2695" s="181" t="s">
        <v>5</v>
      </c>
      <c r="I2695" s="181" t="s">
        <v>4001</v>
      </c>
      <c r="J2695" s="181">
        <v>4830</v>
      </c>
      <c r="K2695" s="181">
        <v>42</v>
      </c>
      <c r="L2695" s="181"/>
      <c r="M2695" s="181"/>
      <c r="N2695" s="596" t="s">
        <v>286</v>
      </c>
    </row>
    <row r="2696" spans="1:14" s="158" customFormat="1" ht="18" customHeight="1" x14ac:dyDescent="0.25">
      <c r="A2696" s="181">
        <v>23586</v>
      </c>
      <c r="B2696" s="701" t="s">
        <v>4002</v>
      </c>
      <c r="C2696" s="181" t="s">
        <v>4003</v>
      </c>
      <c r="D2696" s="181" t="s">
        <v>2172</v>
      </c>
      <c r="E2696" s="181" t="s">
        <v>4000</v>
      </c>
      <c r="F2696" s="181" t="s">
        <v>304</v>
      </c>
      <c r="G2696" s="181" t="s">
        <v>601</v>
      </c>
      <c r="H2696" s="181" t="s">
        <v>5</v>
      </c>
      <c r="I2696" s="181" t="s">
        <v>4004</v>
      </c>
      <c r="J2696" s="181">
        <v>4030</v>
      </c>
      <c r="K2696" s="181">
        <v>50</v>
      </c>
      <c r="L2696" s="181"/>
      <c r="M2696" s="181"/>
      <c r="N2696" s="596" t="s">
        <v>286</v>
      </c>
    </row>
    <row r="2697" spans="1:14" s="158" customFormat="1" ht="18" customHeight="1" x14ac:dyDescent="0.25">
      <c r="A2697" s="181">
        <v>3375</v>
      </c>
      <c r="B2697" s="701" t="s">
        <v>4005</v>
      </c>
      <c r="C2697" s="181" t="s">
        <v>4006</v>
      </c>
      <c r="D2697" s="181" t="s">
        <v>2172</v>
      </c>
      <c r="E2697" s="181" t="s">
        <v>4007</v>
      </c>
      <c r="F2697" s="181" t="s">
        <v>304</v>
      </c>
      <c r="G2697" s="181" t="s">
        <v>601</v>
      </c>
      <c r="H2697" s="181" t="s">
        <v>5</v>
      </c>
      <c r="I2697" s="181" t="s">
        <v>301</v>
      </c>
      <c r="J2697" s="181">
        <v>7120</v>
      </c>
      <c r="K2697" s="181">
        <v>48</v>
      </c>
      <c r="L2697" s="181"/>
      <c r="M2697" s="181"/>
      <c r="N2697" s="596" t="s">
        <v>286</v>
      </c>
    </row>
    <row r="2698" spans="1:14" s="158" customFormat="1" ht="18" customHeight="1" x14ac:dyDescent="0.25">
      <c r="A2698" s="181">
        <v>3875</v>
      </c>
      <c r="B2698" s="701" t="s">
        <v>18191</v>
      </c>
      <c r="C2698" s="181" t="s">
        <v>301</v>
      </c>
      <c r="D2698" s="181" t="s">
        <v>2172</v>
      </c>
      <c r="E2698" s="181" t="s">
        <v>18192</v>
      </c>
      <c r="F2698" s="181" t="s">
        <v>304</v>
      </c>
      <c r="G2698" s="181" t="s">
        <v>601</v>
      </c>
      <c r="H2698" s="181" t="s">
        <v>5</v>
      </c>
      <c r="I2698" s="181" t="s">
        <v>18193</v>
      </c>
      <c r="J2698" s="181">
        <v>3440</v>
      </c>
      <c r="K2698" s="181">
        <v>160</v>
      </c>
      <c r="L2698" s="181"/>
      <c r="M2698" s="181"/>
      <c r="N2698" s="596" t="s">
        <v>286</v>
      </c>
    </row>
    <row r="2699" spans="1:14" s="158" customFormat="1" ht="18" customHeight="1" x14ac:dyDescent="0.25">
      <c r="A2699" s="181">
        <v>14283</v>
      </c>
      <c r="B2699" s="701" t="s">
        <v>4008</v>
      </c>
      <c r="C2699" s="181" t="s">
        <v>301</v>
      </c>
      <c r="D2699" s="181" t="s">
        <v>569</v>
      </c>
      <c r="E2699" s="181" t="s">
        <v>3753</v>
      </c>
      <c r="F2699" s="181" t="s">
        <v>304</v>
      </c>
      <c r="G2699" s="181" t="s">
        <v>826</v>
      </c>
      <c r="H2699" s="181" t="s">
        <v>5</v>
      </c>
      <c r="I2699" s="181" t="s">
        <v>301</v>
      </c>
      <c r="J2699" s="181">
        <v>7470</v>
      </c>
      <c r="K2699" s="181">
        <v>17</v>
      </c>
      <c r="L2699" s="181"/>
      <c r="M2699" s="181"/>
      <c r="N2699" s="596" t="s">
        <v>286</v>
      </c>
    </row>
    <row r="2700" spans="1:14" s="158" customFormat="1" ht="18" customHeight="1" x14ac:dyDescent="0.25">
      <c r="A2700" s="181">
        <v>62558</v>
      </c>
      <c r="B2700" s="701">
        <v>1366</v>
      </c>
      <c r="C2700" s="181" t="s">
        <v>4009</v>
      </c>
      <c r="D2700" s="181" t="s">
        <v>4010</v>
      </c>
      <c r="E2700" s="181" t="s">
        <v>3549</v>
      </c>
      <c r="F2700" s="181" t="s">
        <v>304</v>
      </c>
      <c r="G2700" s="181" t="s">
        <v>309</v>
      </c>
      <c r="H2700" s="181" t="s">
        <v>5</v>
      </c>
      <c r="I2700" s="181" t="s">
        <v>301</v>
      </c>
      <c r="J2700" s="181">
        <v>2240</v>
      </c>
      <c r="K2700" s="181">
        <v>10</v>
      </c>
      <c r="L2700" s="181"/>
      <c r="M2700" s="181"/>
      <c r="N2700" s="596" t="s">
        <v>286</v>
      </c>
    </row>
    <row r="2701" spans="1:14" s="158" customFormat="1" ht="18" customHeight="1" x14ac:dyDescent="0.25">
      <c r="A2701" s="181">
        <v>14451</v>
      </c>
      <c r="B2701" s="701" t="s">
        <v>4011</v>
      </c>
      <c r="C2701" s="181" t="s">
        <v>4012</v>
      </c>
      <c r="D2701" s="181" t="s">
        <v>4013</v>
      </c>
      <c r="E2701" s="181" t="s">
        <v>4014</v>
      </c>
      <c r="F2701" s="181" t="s">
        <v>4015</v>
      </c>
      <c r="G2701" s="181" t="s">
        <v>826</v>
      </c>
      <c r="H2701" s="181" t="s">
        <v>5</v>
      </c>
      <c r="I2701" s="181" t="s">
        <v>4016</v>
      </c>
      <c r="J2701" s="181">
        <v>10230</v>
      </c>
      <c r="K2701" s="181">
        <v>24</v>
      </c>
      <c r="L2701" s="181"/>
      <c r="M2701" s="181"/>
      <c r="N2701" s="596" t="s">
        <v>286</v>
      </c>
    </row>
    <row r="2702" spans="1:14" s="158" customFormat="1" ht="18" customHeight="1" x14ac:dyDescent="0.25">
      <c r="A2702" s="181">
        <v>20391</v>
      </c>
      <c r="B2702" s="701">
        <v>33244</v>
      </c>
      <c r="C2702" s="181" t="s">
        <v>18194</v>
      </c>
      <c r="D2702" s="181" t="s">
        <v>6627</v>
      </c>
      <c r="E2702" s="181" t="s">
        <v>15174</v>
      </c>
      <c r="F2702" s="181" t="s">
        <v>304</v>
      </c>
      <c r="G2702" s="181" t="s">
        <v>567</v>
      </c>
      <c r="H2702" s="181" t="s">
        <v>5</v>
      </c>
      <c r="I2702" s="181" t="s">
        <v>301</v>
      </c>
      <c r="J2702" s="181">
        <v>44790</v>
      </c>
      <c r="K2702" s="181">
        <v>10</v>
      </c>
      <c r="L2702" s="181"/>
      <c r="M2702" s="181"/>
      <c r="N2702" s="596" t="s">
        <v>286</v>
      </c>
    </row>
    <row r="2703" spans="1:14" s="158" customFormat="1" ht="18" customHeight="1" x14ac:dyDescent="0.25">
      <c r="A2703" s="181">
        <v>24819</v>
      </c>
      <c r="B2703" s="701" t="s">
        <v>15233</v>
      </c>
      <c r="C2703" s="181" t="s">
        <v>301</v>
      </c>
      <c r="D2703" s="181" t="s">
        <v>6627</v>
      </c>
      <c r="E2703" s="181" t="s">
        <v>15174</v>
      </c>
      <c r="F2703" s="181" t="s">
        <v>304</v>
      </c>
      <c r="G2703" s="181" t="s">
        <v>3777</v>
      </c>
      <c r="H2703" s="181" t="s">
        <v>14</v>
      </c>
      <c r="I2703" s="181" t="s">
        <v>301</v>
      </c>
      <c r="J2703" s="181">
        <v>32320</v>
      </c>
      <c r="K2703" s="181">
        <v>18</v>
      </c>
      <c r="L2703" s="181"/>
      <c r="M2703" s="181"/>
      <c r="N2703" s="596" t="s">
        <v>286</v>
      </c>
    </row>
    <row r="2704" spans="1:14" s="158" customFormat="1" ht="18" customHeight="1" x14ac:dyDescent="0.25">
      <c r="A2704" s="181">
        <v>26208</v>
      </c>
      <c r="B2704" s="701">
        <v>33598</v>
      </c>
      <c r="C2704" s="181" t="s">
        <v>18195</v>
      </c>
      <c r="D2704" s="181" t="s">
        <v>6627</v>
      </c>
      <c r="E2704" s="181" t="s">
        <v>3743</v>
      </c>
      <c r="F2704" s="181" t="s">
        <v>304</v>
      </c>
      <c r="G2704" s="181" t="s">
        <v>567</v>
      </c>
      <c r="H2704" s="181" t="s">
        <v>5</v>
      </c>
      <c r="I2704" s="181" t="s">
        <v>301</v>
      </c>
      <c r="J2704" s="181">
        <v>45630</v>
      </c>
      <c r="K2704" s="181">
        <v>8</v>
      </c>
      <c r="L2704" s="181"/>
      <c r="M2704" s="181"/>
      <c r="N2704" s="596" t="s">
        <v>286</v>
      </c>
    </row>
    <row r="2705" spans="1:14" s="158" customFormat="1" ht="18" customHeight="1" x14ac:dyDescent="0.25">
      <c r="A2705" s="181">
        <v>30640</v>
      </c>
      <c r="B2705" s="701">
        <v>33672</v>
      </c>
      <c r="C2705" s="181" t="s">
        <v>15234</v>
      </c>
      <c r="D2705" s="181" t="s">
        <v>15235</v>
      </c>
      <c r="E2705" s="181" t="s">
        <v>3654</v>
      </c>
      <c r="F2705" s="181" t="s">
        <v>304</v>
      </c>
      <c r="G2705" s="181" t="s">
        <v>567</v>
      </c>
      <c r="H2705" s="181" t="s">
        <v>5</v>
      </c>
      <c r="I2705" s="181" t="s">
        <v>15236</v>
      </c>
      <c r="J2705" s="181">
        <v>13500</v>
      </c>
      <c r="K2705" s="181">
        <v>20</v>
      </c>
      <c r="L2705" s="181"/>
      <c r="M2705" s="181"/>
      <c r="N2705" s="596" t="s">
        <v>286</v>
      </c>
    </row>
    <row r="2706" spans="1:14" s="158" customFormat="1" ht="18" customHeight="1" x14ac:dyDescent="0.25">
      <c r="A2706" s="181">
        <v>20238</v>
      </c>
      <c r="B2706" s="701">
        <v>33441</v>
      </c>
      <c r="C2706" s="181" t="s">
        <v>10697</v>
      </c>
      <c r="D2706" s="181" t="s">
        <v>10698</v>
      </c>
      <c r="E2706" s="181" t="s">
        <v>6096</v>
      </c>
      <c r="F2706" s="181" t="s">
        <v>304</v>
      </c>
      <c r="G2706" s="181" t="s">
        <v>567</v>
      </c>
      <c r="H2706" s="181" t="s">
        <v>5</v>
      </c>
      <c r="I2706" s="181" t="s">
        <v>10699</v>
      </c>
      <c r="J2706" s="181">
        <v>29240</v>
      </c>
      <c r="K2706" s="181">
        <v>16</v>
      </c>
      <c r="L2706" s="181"/>
      <c r="M2706" s="181"/>
      <c r="N2706" s="596" t="s">
        <v>286</v>
      </c>
    </row>
    <row r="2707" spans="1:14" s="158" customFormat="1" ht="18" customHeight="1" x14ac:dyDescent="0.25">
      <c r="A2707" s="181">
        <v>15226</v>
      </c>
      <c r="B2707" s="701">
        <v>33349</v>
      </c>
      <c r="C2707" s="181" t="s">
        <v>4017</v>
      </c>
      <c r="D2707" s="181" t="s">
        <v>4018</v>
      </c>
      <c r="E2707" s="181" t="s">
        <v>3663</v>
      </c>
      <c r="F2707" s="181" t="s">
        <v>304</v>
      </c>
      <c r="G2707" s="181" t="s">
        <v>567</v>
      </c>
      <c r="H2707" s="181" t="s">
        <v>5</v>
      </c>
      <c r="I2707" s="181" t="s">
        <v>4019</v>
      </c>
      <c r="J2707" s="181">
        <v>31830</v>
      </c>
      <c r="K2707" s="181">
        <v>6</v>
      </c>
      <c r="L2707" s="181"/>
      <c r="M2707" s="181"/>
      <c r="N2707" s="596" t="s">
        <v>286</v>
      </c>
    </row>
    <row r="2708" spans="1:14" s="158" customFormat="1" ht="18" customHeight="1" x14ac:dyDescent="0.25">
      <c r="A2708" s="181">
        <v>27928</v>
      </c>
      <c r="B2708" s="701">
        <v>33556</v>
      </c>
      <c r="C2708" s="181" t="s">
        <v>4020</v>
      </c>
      <c r="D2708" s="181" t="s">
        <v>2177</v>
      </c>
      <c r="E2708" s="181" t="s">
        <v>3562</v>
      </c>
      <c r="F2708" s="181" t="s">
        <v>304</v>
      </c>
      <c r="G2708" s="181" t="s">
        <v>567</v>
      </c>
      <c r="H2708" s="181" t="s">
        <v>5</v>
      </c>
      <c r="I2708" s="181" t="s">
        <v>4021</v>
      </c>
      <c r="J2708" s="181">
        <v>25820</v>
      </c>
      <c r="K2708" s="181">
        <v>10</v>
      </c>
      <c r="L2708" s="181"/>
      <c r="M2708" s="181"/>
      <c r="N2708" s="596" t="s">
        <v>286</v>
      </c>
    </row>
    <row r="2709" spans="1:14" s="158" customFormat="1" ht="18" customHeight="1" x14ac:dyDescent="0.25">
      <c r="A2709" s="181">
        <v>27929</v>
      </c>
      <c r="B2709" s="701">
        <v>33557</v>
      </c>
      <c r="C2709" s="181" t="s">
        <v>301</v>
      </c>
      <c r="D2709" s="181" t="s">
        <v>2177</v>
      </c>
      <c r="E2709" s="181" t="s">
        <v>3562</v>
      </c>
      <c r="F2709" s="181" t="s">
        <v>304</v>
      </c>
      <c r="G2709" s="181" t="s">
        <v>567</v>
      </c>
      <c r="H2709" s="181" t="s">
        <v>5</v>
      </c>
      <c r="I2709" s="181" t="s">
        <v>11332</v>
      </c>
      <c r="J2709" s="181">
        <v>24350</v>
      </c>
      <c r="K2709" s="181">
        <v>19</v>
      </c>
      <c r="L2709" s="181"/>
      <c r="M2709" s="181"/>
      <c r="N2709" s="596" t="s">
        <v>286</v>
      </c>
    </row>
    <row r="2710" spans="1:14" s="158" customFormat="1" ht="18" customHeight="1" x14ac:dyDescent="0.25">
      <c r="A2710" s="181">
        <v>28324</v>
      </c>
      <c r="B2710" s="701">
        <v>33559</v>
      </c>
      <c r="C2710" s="181" t="s">
        <v>301</v>
      </c>
      <c r="D2710" s="181" t="s">
        <v>2201</v>
      </c>
      <c r="E2710" s="181" t="s">
        <v>3562</v>
      </c>
      <c r="F2710" s="181" t="s">
        <v>304</v>
      </c>
      <c r="G2710" s="181" t="s">
        <v>567</v>
      </c>
      <c r="H2710" s="181" t="s">
        <v>5</v>
      </c>
      <c r="I2710" s="181" t="s">
        <v>13329</v>
      </c>
      <c r="J2710" s="181">
        <v>29440</v>
      </c>
      <c r="K2710" s="181">
        <v>11</v>
      </c>
      <c r="L2710" s="181"/>
      <c r="M2710" s="181"/>
      <c r="N2710" s="596" t="s">
        <v>286</v>
      </c>
    </row>
    <row r="2711" spans="1:14" s="158" customFormat="1" ht="18" customHeight="1" x14ac:dyDescent="0.25">
      <c r="A2711" s="181">
        <v>24570</v>
      </c>
      <c r="B2711" s="701">
        <v>13891</v>
      </c>
      <c r="C2711" s="181" t="s">
        <v>4022</v>
      </c>
      <c r="D2711" s="181" t="s">
        <v>2201</v>
      </c>
      <c r="E2711" s="181" t="s">
        <v>3690</v>
      </c>
      <c r="F2711" s="181" t="s">
        <v>304</v>
      </c>
      <c r="G2711" s="181" t="s">
        <v>305</v>
      </c>
      <c r="H2711" s="181" t="s">
        <v>5</v>
      </c>
      <c r="I2711" s="181" t="s">
        <v>2023</v>
      </c>
      <c r="J2711" s="181">
        <v>2420</v>
      </c>
      <c r="K2711" s="181">
        <v>27</v>
      </c>
      <c r="L2711" s="181"/>
      <c r="M2711" s="181"/>
      <c r="N2711" s="596" t="s">
        <v>286</v>
      </c>
    </row>
    <row r="2712" spans="1:14" s="158" customFormat="1" ht="18" customHeight="1" x14ac:dyDescent="0.25">
      <c r="A2712" s="181">
        <v>38726</v>
      </c>
      <c r="B2712" s="701">
        <v>13010</v>
      </c>
      <c r="C2712" s="181" t="s">
        <v>4023</v>
      </c>
      <c r="D2712" s="181" t="s">
        <v>2201</v>
      </c>
      <c r="E2712" s="181" t="s">
        <v>3552</v>
      </c>
      <c r="F2712" s="181" t="s">
        <v>304</v>
      </c>
      <c r="G2712" s="181" t="s">
        <v>305</v>
      </c>
      <c r="H2712" s="181" t="s">
        <v>5</v>
      </c>
      <c r="I2712" s="181" t="s">
        <v>1245</v>
      </c>
      <c r="J2712" s="181">
        <v>3990</v>
      </c>
      <c r="K2712" s="181">
        <v>13</v>
      </c>
      <c r="L2712" s="181"/>
      <c r="M2712" s="181"/>
      <c r="N2712" s="596" t="s">
        <v>286</v>
      </c>
    </row>
    <row r="2713" spans="1:14" s="158" customFormat="1" ht="18" customHeight="1" x14ac:dyDescent="0.25">
      <c r="A2713" s="181">
        <v>27925</v>
      </c>
      <c r="B2713" s="701">
        <v>33257</v>
      </c>
      <c r="C2713" s="181" t="s">
        <v>18196</v>
      </c>
      <c r="D2713" s="181" t="s">
        <v>2201</v>
      </c>
      <c r="E2713" s="181" t="s">
        <v>3568</v>
      </c>
      <c r="F2713" s="181" t="s">
        <v>304</v>
      </c>
      <c r="G2713" s="181" t="s">
        <v>567</v>
      </c>
      <c r="H2713" s="181" t="s">
        <v>5</v>
      </c>
      <c r="I2713" s="181" t="s">
        <v>18197</v>
      </c>
      <c r="J2713" s="181">
        <v>12150</v>
      </c>
      <c r="K2713" s="181">
        <v>28</v>
      </c>
      <c r="L2713" s="181"/>
      <c r="M2713" s="181"/>
      <c r="N2713" s="596" t="s">
        <v>286</v>
      </c>
    </row>
    <row r="2714" spans="1:14" s="158" customFormat="1" ht="18" customHeight="1" x14ac:dyDescent="0.25">
      <c r="A2714" s="181">
        <v>36201</v>
      </c>
      <c r="B2714" s="701">
        <v>33256</v>
      </c>
      <c r="C2714" s="181" t="s">
        <v>18198</v>
      </c>
      <c r="D2714" s="181" t="s">
        <v>2201</v>
      </c>
      <c r="E2714" s="181" t="s">
        <v>3568</v>
      </c>
      <c r="F2714" s="181" t="s">
        <v>304</v>
      </c>
      <c r="G2714" s="181" t="s">
        <v>567</v>
      </c>
      <c r="H2714" s="181" t="s">
        <v>5</v>
      </c>
      <c r="I2714" s="181" t="s">
        <v>18199</v>
      </c>
      <c r="J2714" s="181">
        <v>11460</v>
      </c>
      <c r="K2714" s="181">
        <v>14</v>
      </c>
      <c r="L2714" s="181"/>
      <c r="M2714" s="181"/>
      <c r="N2714" s="596" t="s">
        <v>286</v>
      </c>
    </row>
    <row r="2715" spans="1:14" s="158" customFormat="1" ht="18" customHeight="1" x14ac:dyDescent="0.25">
      <c r="A2715" s="181">
        <v>18494</v>
      </c>
      <c r="B2715" s="701">
        <v>33277</v>
      </c>
      <c r="C2715" s="181" t="s">
        <v>18200</v>
      </c>
      <c r="D2715" s="181" t="s">
        <v>2201</v>
      </c>
      <c r="E2715" s="181" t="s">
        <v>18201</v>
      </c>
      <c r="F2715" s="181" t="s">
        <v>304</v>
      </c>
      <c r="G2715" s="181" t="s">
        <v>567</v>
      </c>
      <c r="H2715" s="181" t="s">
        <v>5</v>
      </c>
      <c r="I2715" s="181" t="s">
        <v>301</v>
      </c>
      <c r="J2715" s="181">
        <v>15330</v>
      </c>
      <c r="K2715" s="181">
        <v>7</v>
      </c>
      <c r="L2715" s="181"/>
      <c r="M2715" s="181"/>
      <c r="N2715" s="596" t="s">
        <v>286</v>
      </c>
    </row>
    <row r="2716" spans="1:14" s="158" customFormat="1" ht="18" customHeight="1" x14ac:dyDescent="0.25">
      <c r="A2716" s="181">
        <v>23585</v>
      </c>
      <c r="B2716" s="701">
        <v>33523</v>
      </c>
      <c r="C2716" s="181" t="s">
        <v>18202</v>
      </c>
      <c r="D2716" s="181" t="s">
        <v>2201</v>
      </c>
      <c r="E2716" s="181" t="s">
        <v>18203</v>
      </c>
      <c r="F2716" s="181" t="s">
        <v>304</v>
      </c>
      <c r="G2716" s="181" t="s">
        <v>567</v>
      </c>
      <c r="H2716" s="181" t="s">
        <v>5</v>
      </c>
      <c r="I2716" s="181" t="s">
        <v>18204</v>
      </c>
      <c r="J2716" s="181">
        <v>6360</v>
      </c>
      <c r="K2716" s="181">
        <v>8</v>
      </c>
      <c r="L2716" s="181"/>
      <c r="M2716" s="181"/>
      <c r="N2716" s="596" t="s">
        <v>286</v>
      </c>
    </row>
    <row r="2717" spans="1:14" s="158" customFormat="1" ht="18" customHeight="1" x14ac:dyDescent="0.25">
      <c r="A2717" s="181">
        <v>19236</v>
      </c>
      <c r="B2717" s="701">
        <v>33470</v>
      </c>
      <c r="C2717" s="181" t="s">
        <v>16816</v>
      </c>
      <c r="D2717" s="181" t="s">
        <v>2201</v>
      </c>
      <c r="E2717" s="181" t="s">
        <v>16817</v>
      </c>
      <c r="F2717" s="181" t="s">
        <v>304</v>
      </c>
      <c r="G2717" s="181" t="s">
        <v>567</v>
      </c>
      <c r="H2717" s="181" t="s">
        <v>5</v>
      </c>
      <c r="I2717" s="181" t="s">
        <v>16818</v>
      </c>
      <c r="J2717" s="181">
        <v>29750</v>
      </c>
      <c r="K2717" s="181">
        <v>41</v>
      </c>
      <c r="L2717" s="181"/>
      <c r="M2717" s="181"/>
      <c r="N2717" s="596" t="s">
        <v>286</v>
      </c>
    </row>
    <row r="2718" spans="1:14" s="158" customFormat="1" ht="18" customHeight="1" x14ac:dyDescent="0.25">
      <c r="A2718" s="181">
        <v>28323</v>
      </c>
      <c r="B2718" s="701">
        <v>33469</v>
      </c>
      <c r="C2718" s="181" t="s">
        <v>301</v>
      </c>
      <c r="D2718" s="181" t="s">
        <v>18205</v>
      </c>
      <c r="E2718" s="181" t="s">
        <v>18206</v>
      </c>
      <c r="F2718" s="181" t="s">
        <v>304</v>
      </c>
      <c r="G2718" s="181" t="s">
        <v>567</v>
      </c>
      <c r="H2718" s="181" t="s">
        <v>5</v>
      </c>
      <c r="I2718" s="181" t="s">
        <v>18207</v>
      </c>
      <c r="J2718" s="181">
        <v>29750</v>
      </c>
      <c r="K2718" s="181">
        <v>4</v>
      </c>
      <c r="L2718" s="181"/>
      <c r="M2718" s="181"/>
      <c r="N2718" s="596" t="s">
        <v>286</v>
      </c>
    </row>
    <row r="2719" spans="1:14" s="158" customFormat="1" ht="18" customHeight="1" x14ac:dyDescent="0.25">
      <c r="A2719" s="181">
        <v>20241</v>
      </c>
      <c r="B2719" s="701">
        <v>33237</v>
      </c>
      <c r="C2719" s="181" t="s">
        <v>15237</v>
      </c>
      <c r="D2719" s="181" t="s">
        <v>574</v>
      </c>
      <c r="E2719" s="181" t="s">
        <v>3568</v>
      </c>
      <c r="F2719" s="181" t="s">
        <v>304</v>
      </c>
      <c r="G2719" s="181" t="s">
        <v>567</v>
      </c>
      <c r="H2719" s="181" t="s">
        <v>5</v>
      </c>
      <c r="I2719" s="181" t="s">
        <v>3640</v>
      </c>
      <c r="J2719" s="181">
        <v>13480</v>
      </c>
      <c r="K2719" s="181">
        <v>50</v>
      </c>
      <c r="L2719" s="181"/>
      <c r="M2719" s="181"/>
      <c r="N2719" s="596" t="s">
        <v>286</v>
      </c>
    </row>
    <row r="2720" spans="1:14" s="158" customFormat="1" ht="18" customHeight="1" x14ac:dyDescent="0.25">
      <c r="A2720" s="181">
        <v>20239</v>
      </c>
      <c r="B2720" s="701">
        <v>33236</v>
      </c>
      <c r="C2720" s="181" t="s">
        <v>16819</v>
      </c>
      <c r="D2720" s="181" t="s">
        <v>574</v>
      </c>
      <c r="E2720" s="181" t="s">
        <v>3568</v>
      </c>
      <c r="F2720" s="181" t="s">
        <v>304</v>
      </c>
      <c r="G2720" s="181" t="s">
        <v>567</v>
      </c>
      <c r="H2720" s="181" t="s">
        <v>5</v>
      </c>
      <c r="I2720" s="181" t="s">
        <v>3638</v>
      </c>
      <c r="J2720" s="181">
        <v>14290</v>
      </c>
      <c r="K2720" s="181">
        <v>34</v>
      </c>
      <c r="L2720" s="181"/>
      <c r="M2720" s="181"/>
      <c r="N2720" s="596" t="s">
        <v>286</v>
      </c>
    </row>
    <row r="2721" spans="1:14" s="158" customFormat="1" ht="18" customHeight="1" x14ac:dyDescent="0.25">
      <c r="A2721" s="181">
        <v>27927</v>
      </c>
      <c r="B2721" s="701">
        <v>33555</v>
      </c>
      <c r="C2721" s="181" t="s">
        <v>301</v>
      </c>
      <c r="D2721" s="181" t="s">
        <v>17930</v>
      </c>
      <c r="E2721" s="181" t="s">
        <v>3562</v>
      </c>
      <c r="F2721" s="181" t="s">
        <v>304</v>
      </c>
      <c r="G2721" s="181" t="s">
        <v>567</v>
      </c>
      <c r="H2721" s="181" t="s">
        <v>5</v>
      </c>
      <c r="I2721" s="181" t="s">
        <v>18208</v>
      </c>
      <c r="J2721" s="181">
        <v>27510</v>
      </c>
      <c r="K2721" s="181">
        <v>6</v>
      </c>
      <c r="L2721" s="181"/>
      <c r="M2721" s="181"/>
      <c r="N2721" s="596" t="s">
        <v>286</v>
      </c>
    </row>
    <row r="2722" spans="1:14" s="158" customFormat="1" ht="18" customHeight="1" x14ac:dyDescent="0.25">
      <c r="A2722" s="181">
        <v>1716</v>
      </c>
      <c r="B2722" s="701">
        <v>33242</v>
      </c>
      <c r="C2722" s="181" t="s">
        <v>15238</v>
      </c>
      <c r="D2722" s="181" t="s">
        <v>578</v>
      </c>
      <c r="E2722" s="181" t="s">
        <v>15239</v>
      </c>
      <c r="F2722" s="181" t="s">
        <v>304</v>
      </c>
      <c r="G2722" s="181" t="s">
        <v>567</v>
      </c>
      <c r="H2722" s="181" t="s">
        <v>5</v>
      </c>
      <c r="I2722" s="181" t="s">
        <v>15240</v>
      </c>
      <c r="J2722" s="181">
        <v>11320</v>
      </c>
      <c r="K2722" s="181">
        <v>413</v>
      </c>
      <c r="L2722" s="181"/>
      <c r="M2722" s="181"/>
      <c r="N2722" s="596" t="s">
        <v>286</v>
      </c>
    </row>
    <row r="2723" spans="1:14" s="158" customFormat="1" ht="18" customHeight="1" x14ac:dyDescent="0.25">
      <c r="A2723" s="181">
        <v>20504</v>
      </c>
      <c r="B2723" s="701">
        <v>96535087</v>
      </c>
      <c r="C2723" s="181" t="s">
        <v>301</v>
      </c>
      <c r="D2723" s="181" t="s">
        <v>578</v>
      </c>
      <c r="E2723" s="181" t="s">
        <v>15239</v>
      </c>
      <c r="F2723" s="181" t="s">
        <v>304</v>
      </c>
      <c r="G2723" s="181" t="s">
        <v>4024</v>
      </c>
      <c r="H2723" s="181" t="s">
        <v>14</v>
      </c>
      <c r="I2723" s="181" t="s">
        <v>15241</v>
      </c>
      <c r="J2723" s="181">
        <v>6830</v>
      </c>
      <c r="K2723" s="181">
        <v>240</v>
      </c>
      <c r="L2723" s="181"/>
      <c r="M2723" s="181"/>
      <c r="N2723" s="596" t="s">
        <v>286</v>
      </c>
    </row>
    <row r="2724" spans="1:14" s="158" customFormat="1" ht="18" customHeight="1" x14ac:dyDescent="0.25">
      <c r="A2724" s="181">
        <v>23546</v>
      </c>
      <c r="B2724" s="701">
        <v>95975940</v>
      </c>
      <c r="C2724" s="181" t="s">
        <v>301</v>
      </c>
      <c r="D2724" s="181" t="s">
        <v>578</v>
      </c>
      <c r="E2724" s="181" t="s">
        <v>10904</v>
      </c>
      <c r="F2724" s="181" t="s">
        <v>304</v>
      </c>
      <c r="G2724" s="181" t="s">
        <v>4024</v>
      </c>
      <c r="H2724" s="181" t="s">
        <v>14</v>
      </c>
      <c r="I2724" s="181" t="s">
        <v>12486</v>
      </c>
      <c r="J2724" s="181">
        <v>13300</v>
      </c>
      <c r="K2724" s="181">
        <v>693</v>
      </c>
      <c r="L2724" s="181"/>
      <c r="M2724" s="181"/>
      <c r="N2724" s="596" t="s">
        <v>286</v>
      </c>
    </row>
    <row r="2725" spans="1:14" s="158" customFormat="1" ht="18" customHeight="1" x14ac:dyDescent="0.25">
      <c r="A2725" s="181">
        <v>23172</v>
      </c>
      <c r="B2725" s="701">
        <v>33246</v>
      </c>
      <c r="C2725" s="181" t="s">
        <v>301</v>
      </c>
      <c r="D2725" s="181" t="s">
        <v>578</v>
      </c>
      <c r="E2725" s="181" t="s">
        <v>10904</v>
      </c>
      <c r="F2725" s="181" t="s">
        <v>304</v>
      </c>
      <c r="G2725" s="181" t="s">
        <v>567</v>
      </c>
      <c r="H2725" s="181" t="s">
        <v>5</v>
      </c>
      <c r="I2725" s="181" t="s">
        <v>13330</v>
      </c>
      <c r="J2725" s="181">
        <v>21250</v>
      </c>
      <c r="K2725" s="181">
        <v>518</v>
      </c>
      <c r="L2725" s="181"/>
      <c r="M2725" s="181"/>
      <c r="N2725" s="596" t="s">
        <v>286</v>
      </c>
    </row>
    <row r="2726" spans="1:14" s="158" customFormat="1" ht="18" customHeight="1" x14ac:dyDescent="0.25">
      <c r="A2726" s="181">
        <v>14828</v>
      </c>
      <c r="B2726" s="701">
        <v>33243</v>
      </c>
      <c r="C2726" s="181" t="s">
        <v>11333</v>
      </c>
      <c r="D2726" s="181" t="s">
        <v>578</v>
      </c>
      <c r="E2726" s="181" t="s">
        <v>11334</v>
      </c>
      <c r="F2726" s="181" t="s">
        <v>304</v>
      </c>
      <c r="G2726" s="181" t="s">
        <v>567</v>
      </c>
      <c r="H2726" s="181" t="s">
        <v>5</v>
      </c>
      <c r="I2726" s="181" t="s">
        <v>11335</v>
      </c>
      <c r="J2726" s="181">
        <v>23600</v>
      </c>
      <c r="K2726" s="181">
        <v>33</v>
      </c>
      <c r="L2726" s="181"/>
      <c r="M2726" s="181"/>
      <c r="N2726" s="596" t="s">
        <v>286</v>
      </c>
    </row>
    <row r="2727" spans="1:14" s="158" customFormat="1" ht="18" customHeight="1" x14ac:dyDescent="0.25">
      <c r="A2727" s="181">
        <v>9967</v>
      </c>
      <c r="B2727" s="701" t="s">
        <v>4025</v>
      </c>
      <c r="C2727" s="181" t="s">
        <v>4026</v>
      </c>
      <c r="D2727" s="181" t="s">
        <v>578</v>
      </c>
      <c r="E2727" s="181" t="s">
        <v>4027</v>
      </c>
      <c r="F2727" s="181" t="s">
        <v>304</v>
      </c>
      <c r="G2727" s="181" t="s">
        <v>1550</v>
      </c>
      <c r="H2727" s="181" t="s">
        <v>7</v>
      </c>
      <c r="I2727" s="181" t="s">
        <v>301</v>
      </c>
      <c r="J2727" s="181">
        <v>13160</v>
      </c>
      <c r="K2727" s="181">
        <v>106</v>
      </c>
      <c r="L2727" s="181"/>
      <c r="M2727" s="181"/>
      <c r="N2727" s="596" t="s">
        <v>286</v>
      </c>
    </row>
    <row r="2728" spans="1:14" s="158" customFormat="1" ht="18" customHeight="1" x14ac:dyDescent="0.25">
      <c r="A2728" s="181">
        <v>64932</v>
      </c>
      <c r="B2728" s="701">
        <v>33551</v>
      </c>
      <c r="C2728" s="181" t="s">
        <v>15242</v>
      </c>
      <c r="D2728" s="181" t="s">
        <v>578</v>
      </c>
      <c r="E2728" s="181" t="s">
        <v>4027</v>
      </c>
      <c r="F2728" s="181" t="s">
        <v>304</v>
      </c>
      <c r="G2728" s="181" t="s">
        <v>567</v>
      </c>
      <c r="H2728" s="181" t="s">
        <v>5</v>
      </c>
      <c r="I2728" s="181" t="s">
        <v>301</v>
      </c>
      <c r="J2728" s="181">
        <v>19120</v>
      </c>
      <c r="K2728" s="181">
        <v>40</v>
      </c>
      <c r="L2728" s="181"/>
      <c r="M2728" s="181"/>
      <c r="N2728" s="596" t="s">
        <v>286</v>
      </c>
    </row>
    <row r="2729" spans="1:14" s="158" customFormat="1" ht="18" customHeight="1" x14ac:dyDescent="0.25">
      <c r="A2729" s="181">
        <v>23718</v>
      </c>
      <c r="B2729" s="701">
        <v>33552</v>
      </c>
      <c r="C2729" s="181" t="s">
        <v>15243</v>
      </c>
      <c r="D2729" s="181" t="s">
        <v>578</v>
      </c>
      <c r="E2729" s="181" t="s">
        <v>15244</v>
      </c>
      <c r="F2729" s="181" t="s">
        <v>304</v>
      </c>
      <c r="G2729" s="181" t="s">
        <v>567</v>
      </c>
      <c r="H2729" s="181" t="s">
        <v>5</v>
      </c>
      <c r="I2729" s="181" t="s">
        <v>15245</v>
      </c>
      <c r="J2729" s="181">
        <v>41520</v>
      </c>
      <c r="K2729" s="181">
        <v>17</v>
      </c>
      <c r="L2729" s="181"/>
      <c r="M2729" s="181"/>
      <c r="N2729" s="596" t="s">
        <v>286</v>
      </c>
    </row>
    <row r="2730" spans="1:14" s="158" customFormat="1" ht="18" customHeight="1" x14ac:dyDescent="0.25">
      <c r="A2730" s="181">
        <v>10</v>
      </c>
      <c r="B2730" s="701">
        <v>33201</v>
      </c>
      <c r="C2730" s="181" t="s">
        <v>18209</v>
      </c>
      <c r="D2730" s="181" t="s">
        <v>578</v>
      </c>
      <c r="E2730" s="181" t="s">
        <v>18210</v>
      </c>
      <c r="F2730" s="181" t="s">
        <v>304</v>
      </c>
      <c r="G2730" s="181" t="s">
        <v>567</v>
      </c>
      <c r="H2730" s="181" t="s">
        <v>5</v>
      </c>
      <c r="I2730" s="181" t="s">
        <v>2303</v>
      </c>
      <c r="J2730" s="181">
        <v>10930</v>
      </c>
      <c r="K2730" s="181">
        <v>15</v>
      </c>
      <c r="L2730" s="181"/>
      <c r="M2730" s="181"/>
      <c r="N2730" s="596" t="s">
        <v>286</v>
      </c>
    </row>
    <row r="2731" spans="1:14" s="158" customFormat="1" ht="18" customHeight="1" x14ac:dyDescent="0.25">
      <c r="A2731" s="181">
        <v>87191</v>
      </c>
      <c r="B2731" s="701">
        <v>33440</v>
      </c>
      <c r="C2731" s="181" t="s">
        <v>10905</v>
      </c>
      <c r="D2731" s="181" t="s">
        <v>578</v>
      </c>
      <c r="E2731" s="181" t="s">
        <v>3551</v>
      </c>
      <c r="F2731" s="181" t="s">
        <v>304</v>
      </c>
      <c r="G2731" s="181" t="s">
        <v>567</v>
      </c>
      <c r="H2731" s="181" t="s">
        <v>5</v>
      </c>
      <c r="I2731" s="181" t="s">
        <v>301</v>
      </c>
      <c r="J2731" s="181">
        <v>14620</v>
      </c>
      <c r="K2731" s="181">
        <v>44</v>
      </c>
      <c r="L2731" s="181"/>
      <c r="M2731" s="181"/>
      <c r="N2731" s="596" t="s">
        <v>286</v>
      </c>
    </row>
    <row r="2732" spans="1:14" s="158" customFormat="1" ht="18" customHeight="1" x14ac:dyDescent="0.25">
      <c r="A2732" s="181">
        <v>13459</v>
      </c>
      <c r="B2732" s="701">
        <v>13219090</v>
      </c>
      <c r="C2732" s="181" t="s">
        <v>4028</v>
      </c>
      <c r="D2732" s="181" t="s">
        <v>578</v>
      </c>
      <c r="E2732" s="181" t="s">
        <v>4029</v>
      </c>
      <c r="F2732" s="181" t="s">
        <v>304</v>
      </c>
      <c r="G2732" s="181" t="s">
        <v>1550</v>
      </c>
      <c r="H2732" s="181" t="s">
        <v>7</v>
      </c>
      <c r="I2732" s="181" t="s">
        <v>2205</v>
      </c>
      <c r="J2732" s="181">
        <v>30790</v>
      </c>
      <c r="K2732" s="181">
        <v>27</v>
      </c>
      <c r="L2732" s="181"/>
      <c r="M2732" s="181"/>
      <c r="N2732" s="596" t="s">
        <v>286</v>
      </c>
    </row>
    <row r="2733" spans="1:14" s="158" customFormat="1" ht="18" customHeight="1" x14ac:dyDescent="0.25">
      <c r="A2733" s="181">
        <v>7865</v>
      </c>
      <c r="B2733" s="701">
        <v>33285</v>
      </c>
      <c r="C2733" s="181" t="s">
        <v>18211</v>
      </c>
      <c r="D2733" s="181" t="s">
        <v>578</v>
      </c>
      <c r="E2733" s="181" t="s">
        <v>18212</v>
      </c>
      <c r="F2733" s="181" t="s">
        <v>304</v>
      </c>
      <c r="G2733" s="181" t="s">
        <v>567</v>
      </c>
      <c r="H2733" s="181" t="s">
        <v>5</v>
      </c>
      <c r="I2733" s="181" t="s">
        <v>18213</v>
      </c>
      <c r="J2733" s="181">
        <v>19420</v>
      </c>
      <c r="K2733" s="181">
        <v>180</v>
      </c>
      <c r="L2733" s="181"/>
      <c r="M2733" s="181"/>
      <c r="N2733" s="596" t="s">
        <v>286</v>
      </c>
    </row>
    <row r="2734" spans="1:14" s="158" customFormat="1" ht="18" customHeight="1" x14ac:dyDescent="0.25">
      <c r="A2734" s="181">
        <v>743</v>
      </c>
      <c r="B2734" s="701">
        <v>33460</v>
      </c>
      <c r="C2734" s="181" t="s">
        <v>18214</v>
      </c>
      <c r="D2734" s="181" t="s">
        <v>578</v>
      </c>
      <c r="E2734" s="181" t="s">
        <v>18215</v>
      </c>
      <c r="F2734" s="181" t="s">
        <v>304</v>
      </c>
      <c r="G2734" s="181" t="s">
        <v>567</v>
      </c>
      <c r="H2734" s="181" t="s">
        <v>5</v>
      </c>
      <c r="I2734" s="181" t="s">
        <v>18216</v>
      </c>
      <c r="J2734" s="181">
        <v>14880</v>
      </c>
      <c r="K2734" s="181">
        <v>2</v>
      </c>
      <c r="L2734" s="181"/>
      <c r="M2734" s="181"/>
      <c r="N2734" s="596" t="s">
        <v>286</v>
      </c>
    </row>
    <row r="2735" spans="1:14" s="158" customFormat="1" ht="18" customHeight="1" x14ac:dyDescent="0.25">
      <c r="A2735" s="181">
        <v>20234</v>
      </c>
      <c r="B2735" s="701">
        <v>33463</v>
      </c>
      <c r="C2735" s="181" t="s">
        <v>18217</v>
      </c>
      <c r="D2735" s="181" t="s">
        <v>578</v>
      </c>
      <c r="E2735" s="181" t="s">
        <v>18218</v>
      </c>
      <c r="F2735" s="181" t="s">
        <v>304</v>
      </c>
      <c r="G2735" s="181" t="s">
        <v>567</v>
      </c>
      <c r="H2735" s="181" t="s">
        <v>5</v>
      </c>
      <c r="I2735" s="181" t="s">
        <v>18219</v>
      </c>
      <c r="J2735" s="181">
        <v>16040</v>
      </c>
      <c r="K2735" s="181">
        <v>6</v>
      </c>
      <c r="L2735" s="181"/>
      <c r="M2735" s="181"/>
      <c r="N2735" s="596" t="s">
        <v>286</v>
      </c>
    </row>
    <row r="2736" spans="1:14" s="158" customFormat="1" ht="18" customHeight="1" x14ac:dyDescent="0.25">
      <c r="A2736" s="181">
        <v>23202</v>
      </c>
      <c r="B2736" s="701">
        <v>33478</v>
      </c>
      <c r="C2736" s="181" t="s">
        <v>301</v>
      </c>
      <c r="D2736" s="181" t="s">
        <v>578</v>
      </c>
      <c r="E2736" s="181" t="s">
        <v>18220</v>
      </c>
      <c r="F2736" s="181" t="s">
        <v>304</v>
      </c>
      <c r="G2736" s="181" t="s">
        <v>567</v>
      </c>
      <c r="H2736" s="181" t="s">
        <v>5</v>
      </c>
      <c r="I2736" s="181" t="s">
        <v>18221</v>
      </c>
      <c r="J2736" s="181">
        <v>18750</v>
      </c>
      <c r="K2736" s="181">
        <v>5</v>
      </c>
      <c r="L2736" s="181"/>
      <c r="M2736" s="181"/>
      <c r="N2736" s="596" t="s">
        <v>286</v>
      </c>
    </row>
    <row r="2737" spans="1:14" s="158" customFormat="1" ht="18" customHeight="1" x14ac:dyDescent="0.25">
      <c r="A2737" s="181">
        <v>24971</v>
      </c>
      <c r="B2737" s="701">
        <v>33209</v>
      </c>
      <c r="C2737" s="181" t="s">
        <v>15246</v>
      </c>
      <c r="D2737" s="181" t="s">
        <v>578</v>
      </c>
      <c r="E2737" s="181" t="s">
        <v>15247</v>
      </c>
      <c r="F2737" s="181" t="s">
        <v>304</v>
      </c>
      <c r="G2737" s="181" t="s">
        <v>567</v>
      </c>
      <c r="H2737" s="181" t="s">
        <v>5</v>
      </c>
      <c r="I2737" s="181" t="s">
        <v>15248</v>
      </c>
      <c r="J2737" s="181">
        <v>20630</v>
      </c>
      <c r="K2737" s="181">
        <v>158</v>
      </c>
      <c r="L2737" s="181"/>
      <c r="M2737" s="181"/>
      <c r="N2737" s="596" t="s">
        <v>286</v>
      </c>
    </row>
    <row r="2738" spans="1:14" s="158" customFormat="1" ht="18" customHeight="1" x14ac:dyDescent="0.25">
      <c r="A2738" s="181">
        <v>40988</v>
      </c>
      <c r="B2738" s="701">
        <v>33210</v>
      </c>
      <c r="C2738" s="181" t="s">
        <v>18222</v>
      </c>
      <c r="D2738" s="181" t="s">
        <v>578</v>
      </c>
      <c r="E2738" s="181" t="s">
        <v>18223</v>
      </c>
      <c r="F2738" s="181" t="s">
        <v>304</v>
      </c>
      <c r="G2738" s="181" t="s">
        <v>567</v>
      </c>
      <c r="H2738" s="181" t="s">
        <v>5</v>
      </c>
      <c r="I2738" s="181" t="s">
        <v>2023</v>
      </c>
      <c r="J2738" s="181">
        <v>15370</v>
      </c>
      <c r="K2738" s="181">
        <v>178</v>
      </c>
      <c r="L2738" s="181"/>
      <c r="M2738" s="181"/>
      <c r="N2738" s="596" t="s">
        <v>286</v>
      </c>
    </row>
    <row r="2739" spans="1:14" s="158" customFormat="1" ht="18" customHeight="1" x14ac:dyDescent="0.25">
      <c r="A2739" s="181">
        <v>38600</v>
      </c>
      <c r="B2739" s="701">
        <v>33214</v>
      </c>
      <c r="C2739" s="181" t="s">
        <v>16820</v>
      </c>
      <c r="D2739" s="181" t="s">
        <v>578</v>
      </c>
      <c r="E2739" s="181" t="s">
        <v>16821</v>
      </c>
      <c r="F2739" s="181" t="s">
        <v>304</v>
      </c>
      <c r="G2739" s="181" t="s">
        <v>567</v>
      </c>
      <c r="H2739" s="181" t="s">
        <v>5</v>
      </c>
      <c r="I2739" s="181" t="s">
        <v>16822</v>
      </c>
      <c r="J2739" s="181">
        <v>26380</v>
      </c>
      <c r="K2739" s="181">
        <v>34</v>
      </c>
      <c r="L2739" s="181"/>
      <c r="M2739" s="181"/>
      <c r="N2739" s="596" t="s">
        <v>286</v>
      </c>
    </row>
    <row r="2740" spans="1:14" s="158" customFormat="1" ht="18" customHeight="1" x14ac:dyDescent="0.25">
      <c r="A2740" s="181">
        <v>70907</v>
      </c>
      <c r="B2740" s="701">
        <v>33215</v>
      </c>
      <c r="C2740" s="181" t="s">
        <v>18224</v>
      </c>
      <c r="D2740" s="181" t="s">
        <v>578</v>
      </c>
      <c r="E2740" s="181" t="s">
        <v>16821</v>
      </c>
      <c r="F2740" s="181" t="s">
        <v>304</v>
      </c>
      <c r="G2740" s="181" t="s">
        <v>567</v>
      </c>
      <c r="H2740" s="181" t="s">
        <v>5</v>
      </c>
      <c r="I2740" s="181" t="s">
        <v>18225</v>
      </c>
      <c r="J2740" s="181">
        <v>16250</v>
      </c>
      <c r="K2740" s="181">
        <v>30</v>
      </c>
      <c r="L2740" s="181"/>
      <c r="M2740" s="181"/>
      <c r="N2740" s="596" t="s">
        <v>286</v>
      </c>
    </row>
    <row r="2741" spans="1:14" s="158" customFormat="1" ht="18" customHeight="1" x14ac:dyDescent="0.25">
      <c r="A2741" s="181">
        <v>41014</v>
      </c>
      <c r="B2741" s="701">
        <v>33213</v>
      </c>
      <c r="C2741" s="181" t="s">
        <v>10700</v>
      </c>
      <c r="D2741" s="181" t="s">
        <v>578</v>
      </c>
      <c r="E2741" s="181" t="s">
        <v>10701</v>
      </c>
      <c r="F2741" s="181" t="s">
        <v>304</v>
      </c>
      <c r="G2741" s="181" t="s">
        <v>567</v>
      </c>
      <c r="H2741" s="181" t="s">
        <v>5</v>
      </c>
      <c r="I2741" s="181" t="s">
        <v>10702</v>
      </c>
      <c r="J2741" s="181">
        <v>15070</v>
      </c>
      <c r="K2741" s="181">
        <v>457</v>
      </c>
      <c r="L2741" s="181"/>
      <c r="M2741" s="181"/>
      <c r="N2741" s="596" t="s">
        <v>286</v>
      </c>
    </row>
    <row r="2742" spans="1:14" s="158" customFormat="1" ht="18" customHeight="1" x14ac:dyDescent="0.25">
      <c r="A2742" s="181">
        <v>75139</v>
      </c>
      <c r="B2742" s="701">
        <v>33220</v>
      </c>
      <c r="C2742" s="181" t="s">
        <v>14246</v>
      </c>
      <c r="D2742" s="181" t="s">
        <v>578</v>
      </c>
      <c r="E2742" s="181" t="s">
        <v>2396</v>
      </c>
      <c r="F2742" s="181" t="s">
        <v>304</v>
      </c>
      <c r="G2742" s="181" t="s">
        <v>567</v>
      </c>
      <c r="H2742" s="181" t="s">
        <v>5</v>
      </c>
      <c r="I2742" s="181" t="s">
        <v>14247</v>
      </c>
      <c r="J2742" s="181">
        <v>13570</v>
      </c>
      <c r="K2742" s="181">
        <v>15</v>
      </c>
      <c r="L2742" s="181"/>
      <c r="M2742" s="181"/>
      <c r="N2742" s="596" t="s">
        <v>286</v>
      </c>
    </row>
    <row r="2743" spans="1:14" s="158" customFormat="1" ht="18" customHeight="1" x14ac:dyDescent="0.25">
      <c r="A2743" s="181">
        <v>20635</v>
      </c>
      <c r="B2743" s="701">
        <v>96378346</v>
      </c>
      <c r="C2743" s="181" t="s">
        <v>301</v>
      </c>
      <c r="D2743" s="181" t="s">
        <v>578</v>
      </c>
      <c r="E2743" s="181" t="s">
        <v>4030</v>
      </c>
      <c r="F2743" s="181" t="s">
        <v>304</v>
      </c>
      <c r="G2743" s="181" t="s">
        <v>4024</v>
      </c>
      <c r="H2743" s="181" t="s">
        <v>14</v>
      </c>
      <c r="I2743" s="181" t="s">
        <v>4031</v>
      </c>
      <c r="J2743" s="181">
        <v>7860</v>
      </c>
      <c r="K2743" s="181">
        <v>34</v>
      </c>
      <c r="L2743" s="181"/>
      <c r="M2743" s="181"/>
      <c r="N2743" s="596" t="s">
        <v>286</v>
      </c>
    </row>
    <row r="2744" spans="1:14" s="158" customFormat="1" ht="18" customHeight="1" x14ac:dyDescent="0.25">
      <c r="A2744" s="181">
        <v>20240</v>
      </c>
      <c r="B2744" s="701">
        <v>33241</v>
      </c>
      <c r="C2744" s="181" t="s">
        <v>15249</v>
      </c>
      <c r="D2744" s="181" t="s">
        <v>578</v>
      </c>
      <c r="E2744" s="181" t="s">
        <v>4030</v>
      </c>
      <c r="F2744" s="181" t="s">
        <v>304</v>
      </c>
      <c r="G2744" s="181" t="s">
        <v>567</v>
      </c>
      <c r="H2744" s="181" t="s">
        <v>5</v>
      </c>
      <c r="I2744" s="181" t="s">
        <v>4031</v>
      </c>
      <c r="J2744" s="181">
        <v>13470</v>
      </c>
      <c r="K2744" s="181">
        <v>124</v>
      </c>
      <c r="L2744" s="181"/>
      <c r="M2744" s="181"/>
      <c r="N2744" s="596" t="s">
        <v>286</v>
      </c>
    </row>
    <row r="2745" spans="1:14" s="158" customFormat="1" ht="18" customHeight="1" x14ac:dyDescent="0.25">
      <c r="A2745" s="181">
        <v>47624</v>
      </c>
      <c r="B2745" s="701">
        <v>33240</v>
      </c>
      <c r="C2745" s="181" t="s">
        <v>13331</v>
      </c>
      <c r="D2745" s="181" t="s">
        <v>578</v>
      </c>
      <c r="E2745" s="181" t="s">
        <v>4032</v>
      </c>
      <c r="F2745" s="181" t="s">
        <v>304</v>
      </c>
      <c r="G2745" s="181" t="s">
        <v>567</v>
      </c>
      <c r="H2745" s="181" t="s">
        <v>5</v>
      </c>
      <c r="I2745" s="181" t="s">
        <v>4033</v>
      </c>
      <c r="J2745" s="181">
        <v>26540</v>
      </c>
      <c r="K2745" s="181">
        <v>81</v>
      </c>
      <c r="L2745" s="181"/>
      <c r="M2745" s="181"/>
      <c r="N2745" s="596" t="s">
        <v>286</v>
      </c>
    </row>
    <row r="2746" spans="1:14" s="158" customFormat="1" ht="18" customHeight="1" x14ac:dyDescent="0.25">
      <c r="A2746" s="181">
        <v>20634</v>
      </c>
      <c r="B2746" s="701">
        <v>96391856</v>
      </c>
      <c r="C2746" s="181" t="s">
        <v>301</v>
      </c>
      <c r="D2746" s="181" t="s">
        <v>578</v>
      </c>
      <c r="E2746" s="181" t="s">
        <v>4032</v>
      </c>
      <c r="F2746" s="181" t="s">
        <v>304</v>
      </c>
      <c r="G2746" s="181" t="s">
        <v>4024</v>
      </c>
      <c r="H2746" s="181" t="s">
        <v>14</v>
      </c>
      <c r="I2746" s="181" t="s">
        <v>4033</v>
      </c>
      <c r="J2746" s="181">
        <v>14660</v>
      </c>
      <c r="K2746" s="181">
        <v>30</v>
      </c>
      <c r="L2746" s="181"/>
      <c r="M2746" s="181"/>
      <c r="N2746" s="596" t="s">
        <v>286</v>
      </c>
    </row>
    <row r="2747" spans="1:14" s="158" customFormat="1" ht="18" customHeight="1" x14ac:dyDescent="0.25">
      <c r="A2747" s="181">
        <v>30036</v>
      </c>
      <c r="B2747" s="701" t="s">
        <v>15250</v>
      </c>
      <c r="C2747" s="181" t="s">
        <v>301</v>
      </c>
      <c r="D2747" s="181" t="s">
        <v>578</v>
      </c>
      <c r="E2747" s="181" t="s">
        <v>14248</v>
      </c>
      <c r="F2747" s="181" t="s">
        <v>304</v>
      </c>
      <c r="G2747" s="181" t="s">
        <v>3777</v>
      </c>
      <c r="H2747" s="181" t="s">
        <v>14</v>
      </c>
      <c r="I2747" s="181" t="s">
        <v>15251</v>
      </c>
      <c r="J2747" s="181">
        <v>23650</v>
      </c>
      <c r="K2747" s="181">
        <v>23</v>
      </c>
      <c r="L2747" s="181"/>
      <c r="M2747" s="181"/>
      <c r="N2747" s="596" t="s">
        <v>286</v>
      </c>
    </row>
    <row r="2748" spans="1:14" s="158" customFormat="1" ht="18" customHeight="1" x14ac:dyDescent="0.25">
      <c r="A2748" s="181">
        <v>26200</v>
      </c>
      <c r="B2748" s="701">
        <v>33627</v>
      </c>
      <c r="C2748" s="181" t="s">
        <v>18226</v>
      </c>
      <c r="D2748" s="181" t="s">
        <v>578</v>
      </c>
      <c r="E2748" s="181" t="s">
        <v>14248</v>
      </c>
      <c r="F2748" s="181" t="s">
        <v>304</v>
      </c>
      <c r="G2748" s="181" t="s">
        <v>567</v>
      </c>
      <c r="H2748" s="181" t="s">
        <v>5</v>
      </c>
      <c r="I2748" s="181" t="s">
        <v>18227</v>
      </c>
      <c r="J2748" s="181">
        <v>37410</v>
      </c>
      <c r="K2748" s="181">
        <v>20</v>
      </c>
      <c r="L2748" s="181"/>
      <c r="M2748" s="181"/>
      <c r="N2748" s="596" t="s">
        <v>286</v>
      </c>
    </row>
    <row r="2749" spans="1:14" s="158" customFormat="1" ht="18" customHeight="1" x14ac:dyDescent="0.25">
      <c r="A2749" s="181">
        <v>26201</v>
      </c>
      <c r="B2749" s="701">
        <v>33626</v>
      </c>
      <c r="C2749" s="181" t="s">
        <v>15252</v>
      </c>
      <c r="D2749" s="181" t="s">
        <v>578</v>
      </c>
      <c r="E2749" s="181" t="s">
        <v>15253</v>
      </c>
      <c r="F2749" s="181" t="s">
        <v>304</v>
      </c>
      <c r="G2749" s="181" t="s">
        <v>567</v>
      </c>
      <c r="H2749" s="181" t="s">
        <v>5</v>
      </c>
      <c r="I2749" s="181" t="s">
        <v>15254</v>
      </c>
      <c r="J2749" s="181">
        <v>24390</v>
      </c>
      <c r="K2749" s="181">
        <v>17</v>
      </c>
      <c r="L2749" s="181"/>
      <c r="M2749" s="181"/>
      <c r="N2749" s="596" t="s">
        <v>286</v>
      </c>
    </row>
    <row r="2750" spans="1:14" s="158" customFormat="1" ht="18" customHeight="1" x14ac:dyDescent="0.25">
      <c r="A2750" s="181">
        <v>30032</v>
      </c>
      <c r="B2750" s="701" t="s">
        <v>4034</v>
      </c>
      <c r="C2750" s="181" t="s">
        <v>4035</v>
      </c>
      <c r="D2750" s="181" t="s">
        <v>578</v>
      </c>
      <c r="E2750" s="181" t="s">
        <v>4036</v>
      </c>
      <c r="F2750" s="181" t="s">
        <v>304</v>
      </c>
      <c r="G2750" s="181" t="s">
        <v>1550</v>
      </c>
      <c r="H2750" s="181" t="s">
        <v>7</v>
      </c>
      <c r="I2750" s="181" t="s">
        <v>4037</v>
      </c>
      <c r="J2750" s="181">
        <v>44090</v>
      </c>
      <c r="K2750" s="181">
        <v>1382</v>
      </c>
      <c r="L2750" s="181"/>
      <c r="M2750" s="181"/>
      <c r="N2750" s="596" t="s">
        <v>286</v>
      </c>
    </row>
    <row r="2751" spans="1:14" s="158" customFormat="1" ht="18" customHeight="1" x14ac:dyDescent="0.25">
      <c r="A2751" s="181">
        <v>27357</v>
      </c>
      <c r="B2751" s="701">
        <v>33589</v>
      </c>
      <c r="C2751" s="181" t="s">
        <v>301</v>
      </c>
      <c r="D2751" s="181" t="s">
        <v>578</v>
      </c>
      <c r="E2751" s="181" t="s">
        <v>4036</v>
      </c>
      <c r="F2751" s="181" t="s">
        <v>304</v>
      </c>
      <c r="G2751" s="181" t="s">
        <v>567</v>
      </c>
      <c r="H2751" s="181" t="s">
        <v>5</v>
      </c>
      <c r="I2751" s="181" t="s">
        <v>14249</v>
      </c>
      <c r="J2751" s="181">
        <v>43980</v>
      </c>
      <c r="K2751" s="181">
        <v>287</v>
      </c>
      <c r="L2751" s="181"/>
      <c r="M2751" s="181"/>
      <c r="N2751" s="596" t="s">
        <v>286</v>
      </c>
    </row>
    <row r="2752" spans="1:14" s="158" customFormat="1" ht="18" customHeight="1" x14ac:dyDescent="0.25">
      <c r="A2752" s="181">
        <v>19198</v>
      </c>
      <c r="B2752" s="701">
        <v>33590</v>
      </c>
      <c r="C2752" s="181" t="s">
        <v>15255</v>
      </c>
      <c r="D2752" s="181" t="s">
        <v>578</v>
      </c>
      <c r="E2752" s="181" t="s">
        <v>15256</v>
      </c>
      <c r="F2752" s="181" t="s">
        <v>304</v>
      </c>
      <c r="G2752" s="181" t="s">
        <v>567</v>
      </c>
      <c r="H2752" s="181" t="s">
        <v>5</v>
      </c>
      <c r="I2752" s="181" t="s">
        <v>15257</v>
      </c>
      <c r="J2752" s="181">
        <v>23680</v>
      </c>
      <c r="K2752" s="181">
        <v>129</v>
      </c>
      <c r="L2752" s="181"/>
      <c r="M2752" s="181"/>
      <c r="N2752" s="596" t="s">
        <v>286</v>
      </c>
    </row>
    <row r="2753" spans="1:14" s="158" customFormat="1" ht="18" customHeight="1" x14ac:dyDescent="0.25">
      <c r="A2753" s="181">
        <v>41567</v>
      </c>
      <c r="B2753" s="701">
        <v>33226</v>
      </c>
      <c r="C2753" s="181" t="s">
        <v>15258</v>
      </c>
      <c r="D2753" s="181" t="s">
        <v>578</v>
      </c>
      <c r="E2753" s="181" t="s">
        <v>15259</v>
      </c>
      <c r="F2753" s="181" t="s">
        <v>304</v>
      </c>
      <c r="G2753" s="181" t="s">
        <v>567</v>
      </c>
      <c r="H2753" s="181" t="s">
        <v>5</v>
      </c>
      <c r="I2753" s="181" t="s">
        <v>15241</v>
      </c>
      <c r="J2753" s="181">
        <v>11850</v>
      </c>
      <c r="K2753" s="181">
        <v>8</v>
      </c>
      <c r="L2753" s="181"/>
      <c r="M2753" s="181"/>
      <c r="N2753" s="596" t="s">
        <v>285</v>
      </c>
    </row>
    <row r="2754" spans="1:14" s="158" customFormat="1" ht="18" customHeight="1" x14ac:dyDescent="0.25">
      <c r="A2754" s="181">
        <v>19237</v>
      </c>
      <c r="B2754" s="701">
        <v>33471</v>
      </c>
      <c r="C2754" s="181" t="s">
        <v>301</v>
      </c>
      <c r="D2754" s="181" t="s">
        <v>578</v>
      </c>
      <c r="E2754" s="181" t="s">
        <v>4038</v>
      </c>
      <c r="F2754" s="181" t="s">
        <v>304</v>
      </c>
      <c r="G2754" s="181" t="s">
        <v>567</v>
      </c>
      <c r="H2754" s="181" t="s">
        <v>5</v>
      </c>
      <c r="I2754" s="181" t="s">
        <v>4039</v>
      </c>
      <c r="J2754" s="181">
        <v>21740</v>
      </c>
      <c r="K2754" s="181">
        <v>16</v>
      </c>
      <c r="L2754" s="181"/>
      <c r="M2754" s="181"/>
      <c r="N2754" s="596" t="s">
        <v>286</v>
      </c>
    </row>
    <row r="2755" spans="1:14" s="158" customFormat="1" ht="18" customHeight="1" x14ac:dyDescent="0.25">
      <c r="A2755" s="181">
        <v>26956</v>
      </c>
      <c r="B2755" s="701">
        <v>33475</v>
      </c>
      <c r="C2755" s="181" t="s">
        <v>11155</v>
      </c>
      <c r="D2755" s="181" t="s">
        <v>578</v>
      </c>
      <c r="E2755" s="181" t="s">
        <v>11156</v>
      </c>
      <c r="F2755" s="181" t="s">
        <v>304</v>
      </c>
      <c r="G2755" s="181" t="s">
        <v>567</v>
      </c>
      <c r="H2755" s="181" t="s">
        <v>5</v>
      </c>
      <c r="I2755" s="181" t="s">
        <v>11157</v>
      </c>
      <c r="J2755" s="181">
        <v>19630</v>
      </c>
      <c r="K2755" s="181">
        <v>10</v>
      </c>
      <c r="L2755" s="181"/>
      <c r="M2755" s="181"/>
      <c r="N2755" s="596" t="s">
        <v>286</v>
      </c>
    </row>
    <row r="2756" spans="1:14" s="158" customFormat="1" ht="18" customHeight="1" x14ac:dyDescent="0.25">
      <c r="A2756" s="181">
        <v>327</v>
      </c>
      <c r="B2756" s="701">
        <v>33461</v>
      </c>
      <c r="C2756" s="181" t="s">
        <v>18228</v>
      </c>
      <c r="D2756" s="181" t="s">
        <v>578</v>
      </c>
      <c r="E2756" s="181" t="s">
        <v>18229</v>
      </c>
      <c r="F2756" s="181" t="s">
        <v>304</v>
      </c>
      <c r="G2756" s="181" t="s">
        <v>567</v>
      </c>
      <c r="H2756" s="181" t="s">
        <v>5</v>
      </c>
      <c r="I2756" s="181" t="s">
        <v>2301</v>
      </c>
      <c r="J2756" s="181">
        <v>19760</v>
      </c>
      <c r="K2756" s="181">
        <v>3</v>
      </c>
      <c r="L2756" s="181"/>
      <c r="M2756" s="181"/>
      <c r="N2756" s="596" t="s">
        <v>286</v>
      </c>
    </row>
    <row r="2757" spans="1:14" s="158" customFormat="1" ht="18" customHeight="1" x14ac:dyDescent="0.25">
      <c r="A2757" s="181">
        <v>30033</v>
      </c>
      <c r="B2757" s="701" t="s">
        <v>4040</v>
      </c>
      <c r="C2757" s="181" t="s">
        <v>4041</v>
      </c>
      <c r="D2757" s="181" t="s">
        <v>578</v>
      </c>
      <c r="E2757" s="181" t="s">
        <v>4042</v>
      </c>
      <c r="F2757" s="181" t="s">
        <v>304</v>
      </c>
      <c r="G2757" s="181" t="s">
        <v>1550</v>
      </c>
      <c r="H2757" s="181" t="s">
        <v>7</v>
      </c>
      <c r="I2757" s="181" t="s">
        <v>4043</v>
      </c>
      <c r="J2757" s="181">
        <v>20370</v>
      </c>
      <c r="K2757" s="181">
        <v>97</v>
      </c>
      <c r="L2757" s="181"/>
      <c r="M2757" s="181"/>
      <c r="N2757" s="596" t="s">
        <v>286</v>
      </c>
    </row>
    <row r="2758" spans="1:14" s="158" customFormat="1" ht="18" customHeight="1" x14ac:dyDescent="0.25">
      <c r="A2758" s="181">
        <v>15044</v>
      </c>
      <c r="B2758" s="701">
        <v>33591</v>
      </c>
      <c r="C2758" s="181" t="s">
        <v>13332</v>
      </c>
      <c r="D2758" s="181" t="s">
        <v>578</v>
      </c>
      <c r="E2758" s="181" t="s">
        <v>4042</v>
      </c>
      <c r="F2758" s="181" t="s">
        <v>304</v>
      </c>
      <c r="G2758" s="181" t="s">
        <v>567</v>
      </c>
      <c r="H2758" s="181" t="s">
        <v>5</v>
      </c>
      <c r="I2758" s="181" t="s">
        <v>13333</v>
      </c>
      <c r="J2758" s="181">
        <v>30740</v>
      </c>
      <c r="K2758" s="181">
        <v>31</v>
      </c>
      <c r="L2758" s="181"/>
      <c r="M2758" s="181"/>
      <c r="N2758" s="596" t="s">
        <v>286</v>
      </c>
    </row>
    <row r="2759" spans="1:14" s="158" customFormat="1" ht="18" customHeight="1" x14ac:dyDescent="0.25">
      <c r="A2759" s="181">
        <v>41531</v>
      </c>
      <c r="B2759" s="701">
        <v>33227</v>
      </c>
      <c r="C2759" s="181" t="s">
        <v>18230</v>
      </c>
      <c r="D2759" s="181" t="s">
        <v>578</v>
      </c>
      <c r="E2759" s="181" t="s">
        <v>18231</v>
      </c>
      <c r="F2759" s="181" t="s">
        <v>304</v>
      </c>
      <c r="G2759" s="181" t="s">
        <v>567</v>
      </c>
      <c r="H2759" s="181" t="s">
        <v>5</v>
      </c>
      <c r="I2759" s="181" t="s">
        <v>2301</v>
      </c>
      <c r="J2759" s="181">
        <v>17170</v>
      </c>
      <c r="K2759" s="181">
        <v>29</v>
      </c>
      <c r="L2759" s="181"/>
      <c r="M2759" s="181"/>
      <c r="N2759" s="596" t="s">
        <v>286</v>
      </c>
    </row>
    <row r="2760" spans="1:14" s="158" customFormat="1" ht="18" customHeight="1" x14ac:dyDescent="0.25">
      <c r="A2760" s="181">
        <v>19238</v>
      </c>
      <c r="B2760" s="701">
        <v>33472</v>
      </c>
      <c r="C2760" s="181" t="s">
        <v>14250</v>
      </c>
      <c r="D2760" s="181" t="s">
        <v>578</v>
      </c>
      <c r="E2760" s="181" t="s">
        <v>14251</v>
      </c>
      <c r="F2760" s="181" t="s">
        <v>304</v>
      </c>
      <c r="G2760" s="181" t="s">
        <v>567</v>
      </c>
      <c r="H2760" s="181" t="s">
        <v>5</v>
      </c>
      <c r="I2760" s="181" t="s">
        <v>14252</v>
      </c>
      <c r="J2760" s="181">
        <v>24760</v>
      </c>
      <c r="K2760" s="181">
        <v>3</v>
      </c>
      <c r="L2760" s="181"/>
      <c r="M2760" s="181"/>
      <c r="N2760" s="596" t="s">
        <v>286</v>
      </c>
    </row>
    <row r="2761" spans="1:14" s="158" customFormat="1" ht="18" customHeight="1" x14ac:dyDescent="0.25">
      <c r="A2761" s="181">
        <v>23203</v>
      </c>
      <c r="B2761" s="701">
        <v>33479</v>
      </c>
      <c r="C2761" s="181" t="s">
        <v>301</v>
      </c>
      <c r="D2761" s="181" t="s">
        <v>578</v>
      </c>
      <c r="E2761" s="181" t="s">
        <v>18232</v>
      </c>
      <c r="F2761" s="181" t="s">
        <v>304</v>
      </c>
      <c r="G2761" s="181" t="s">
        <v>567</v>
      </c>
      <c r="H2761" s="181" t="s">
        <v>5</v>
      </c>
      <c r="I2761" s="181" t="s">
        <v>18221</v>
      </c>
      <c r="J2761" s="181">
        <v>21930</v>
      </c>
      <c r="K2761" s="181">
        <v>4</v>
      </c>
      <c r="L2761" s="181"/>
      <c r="M2761" s="181"/>
      <c r="N2761" s="596" t="s">
        <v>286</v>
      </c>
    </row>
    <row r="2762" spans="1:14" s="158" customFormat="1" ht="18" customHeight="1" x14ac:dyDescent="0.25">
      <c r="A2762" s="181">
        <v>18531</v>
      </c>
      <c r="B2762" s="701">
        <v>93390600</v>
      </c>
      <c r="C2762" s="181" t="s">
        <v>15260</v>
      </c>
      <c r="D2762" s="181" t="s">
        <v>578</v>
      </c>
      <c r="E2762" s="181" t="s">
        <v>15261</v>
      </c>
      <c r="F2762" s="181" t="s">
        <v>304</v>
      </c>
      <c r="G2762" s="181" t="s">
        <v>1572</v>
      </c>
      <c r="H2762" s="181" t="s">
        <v>5</v>
      </c>
      <c r="I2762" s="181" t="s">
        <v>301</v>
      </c>
      <c r="J2762" s="181">
        <v>13480</v>
      </c>
      <c r="K2762" s="181">
        <v>2</v>
      </c>
      <c r="L2762" s="181"/>
      <c r="M2762" s="181"/>
      <c r="N2762" s="596" t="s">
        <v>286</v>
      </c>
    </row>
    <row r="2763" spans="1:14" s="158" customFormat="1" ht="18" customHeight="1" x14ac:dyDescent="0.25">
      <c r="A2763" s="181">
        <v>25241</v>
      </c>
      <c r="B2763" s="701">
        <v>33562</v>
      </c>
      <c r="C2763" s="181" t="s">
        <v>301</v>
      </c>
      <c r="D2763" s="181" t="s">
        <v>578</v>
      </c>
      <c r="E2763" s="181" t="s">
        <v>18233</v>
      </c>
      <c r="F2763" s="181" t="s">
        <v>304</v>
      </c>
      <c r="G2763" s="181" t="s">
        <v>567</v>
      </c>
      <c r="H2763" s="181" t="s">
        <v>5</v>
      </c>
      <c r="I2763" s="181" t="s">
        <v>18234</v>
      </c>
      <c r="J2763" s="181">
        <v>21630</v>
      </c>
      <c r="K2763" s="181">
        <v>24</v>
      </c>
      <c r="L2763" s="181"/>
      <c r="M2763" s="181"/>
      <c r="N2763" s="596" t="s">
        <v>286</v>
      </c>
    </row>
    <row r="2764" spans="1:14" s="158" customFormat="1" ht="18" customHeight="1" x14ac:dyDescent="0.25">
      <c r="A2764" s="181">
        <v>23839</v>
      </c>
      <c r="B2764" s="701">
        <v>33563</v>
      </c>
      <c r="C2764" s="181" t="s">
        <v>17471</v>
      </c>
      <c r="D2764" s="181" t="s">
        <v>578</v>
      </c>
      <c r="E2764" s="181" t="s">
        <v>17472</v>
      </c>
      <c r="F2764" s="181" t="s">
        <v>304</v>
      </c>
      <c r="G2764" s="181" t="s">
        <v>567</v>
      </c>
      <c r="H2764" s="181" t="s">
        <v>5</v>
      </c>
      <c r="I2764" s="181" t="s">
        <v>17473</v>
      </c>
      <c r="J2764" s="181">
        <v>22510</v>
      </c>
      <c r="K2764" s="181">
        <v>2</v>
      </c>
      <c r="L2764" s="181"/>
      <c r="M2764" s="181"/>
      <c r="N2764" s="596" t="s">
        <v>286</v>
      </c>
    </row>
    <row r="2765" spans="1:14" s="158" customFormat="1" ht="18" customHeight="1" x14ac:dyDescent="0.25">
      <c r="A2765" s="181">
        <v>21748</v>
      </c>
      <c r="B2765" s="701" t="s">
        <v>15262</v>
      </c>
      <c r="C2765" s="181" t="s">
        <v>15263</v>
      </c>
      <c r="D2765" s="181" t="s">
        <v>4044</v>
      </c>
      <c r="E2765" s="181" t="s">
        <v>15264</v>
      </c>
      <c r="F2765" s="181" t="s">
        <v>304</v>
      </c>
      <c r="G2765" s="181" t="s">
        <v>4045</v>
      </c>
      <c r="H2765" s="181" t="s">
        <v>9</v>
      </c>
      <c r="I2765" s="181" t="s">
        <v>301</v>
      </c>
      <c r="J2765" s="181">
        <v>17070</v>
      </c>
      <c r="K2765" s="181">
        <v>569</v>
      </c>
      <c r="L2765" s="181"/>
      <c r="M2765" s="181"/>
      <c r="N2765" s="596" t="s">
        <v>286</v>
      </c>
    </row>
    <row r="2766" spans="1:14" s="158" customFormat="1" ht="18" customHeight="1" x14ac:dyDescent="0.25">
      <c r="A2766" s="181">
        <v>15087</v>
      </c>
      <c r="B2766" s="701" t="s">
        <v>12104</v>
      </c>
      <c r="C2766" s="181" t="s">
        <v>301</v>
      </c>
      <c r="D2766" s="181" t="s">
        <v>600</v>
      </c>
      <c r="E2766" s="181" t="s">
        <v>3581</v>
      </c>
      <c r="F2766" s="181" t="s">
        <v>304</v>
      </c>
      <c r="G2766" s="181" t="s">
        <v>601</v>
      </c>
      <c r="H2766" s="181" t="s">
        <v>5</v>
      </c>
      <c r="I2766" s="181" t="s">
        <v>290</v>
      </c>
      <c r="J2766" s="181">
        <v>23190</v>
      </c>
      <c r="K2766" s="181">
        <v>2</v>
      </c>
      <c r="L2766" s="181"/>
      <c r="M2766" s="181"/>
      <c r="N2766" s="596" t="s">
        <v>286</v>
      </c>
    </row>
    <row r="2767" spans="1:14" s="158" customFormat="1" ht="18" customHeight="1" x14ac:dyDescent="0.25">
      <c r="A2767" s="181">
        <v>15827</v>
      </c>
      <c r="B2767" s="701" t="s">
        <v>13334</v>
      </c>
      <c r="C2767" s="181" t="s">
        <v>13335</v>
      </c>
      <c r="D2767" s="181" t="s">
        <v>600</v>
      </c>
      <c r="E2767" s="181" t="s">
        <v>13336</v>
      </c>
      <c r="F2767" s="181" t="s">
        <v>304</v>
      </c>
      <c r="G2767" s="181" t="s">
        <v>601</v>
      </c>
      <c r="H2767" s="181" t="s">
        <v>5</v>
      </c>
      <c r="I2767" s="181" t="s">
        <v>2264</v>
      </c>
      <c r="J2767" s="181">
        <v>23410</v>
      </c>
      <c r="K2767" s="181">
        <v>3</v>
      </c>
      <c r="L2767" s="181"/>
      <c r="M2767" s="181"/>
      <c r="N2767" s="596" t="s">
        <v>286</v>
      </c>
    </row>
    <row r="2768" spans="1:14" s="158" customFormat="1" ht="18" customHeight="1" x14ac:dyDescent="0.25">
      <c r="A2768" s="181">
        <v>64269</v>
      </c>
      <c r="B2768" s="701" t="s">
        <v>12105</v>
      </c>
      <c r="C2768" s="181" t="s">
        <v>12106</v>
      </c>
      <c r="D2768" s="181" t="s">
        <v>600</v>
      </c>
      <c r="E2768" s="181" t="s">
        <v>12107</v>
      </c>
      <c r="F2768" s="181" t="s">
        <v>304</v>
      </c>
      <c r="G2768" s="181" t="s">
        <v>601</v>
      </c>
      <c r="H2768" s="181" t="s">
        <v>5</v>
      </c>
      <c r="I2768" s="181" t="s">
        <v>12108</v>
      </c>
      <c r="J2768" s="181">
        <v>14970</v>
      </c>
      <c r="K2768" s="181">
        <v>3</v>
      </c>
      <c r="L2768" s="181"/>
      <c r="M2768" s="181"/>
      <c r="N2768" s="596" t="s">
        <v>286</v>
      </c>
    </row>
    <row r="2769" spans="1:14" s="158" customFormat="1" ht="18" customHeight="1" x14ac:dyDescent="0.25">
      <c r="A2769" s="181">
        <v>64233</v>
      </c>
      <c r="B2769" s="701" t="s">
        <v>12109</v>
      </c>
      <c r="C2769" s="181" t="s">
        <v>12110</v>
      </c>
      <c r="D2769" s="181" t="s">
        <v>600</v>
      </c>
      <c r="E2769" s="181" t="s">
        <v>12111</v>
      </c>
      <c r="F2769" s="181" t="s">
        <v>304</v>
      </c>
      <c r="G2769" s="181" t="s">
        <v>601</v>
      </c>
      <c r="H2769" s="181" t="s">
        <v>5</v>
      </c>
      <c r="I2769" s="181" t="s">
        <v>12112</v>
      </c>
      <c r="J2769" s="181">
        <v>15440</v>
      </c>
      <c r="K2769" s="181">
        <v>3</v>
      </c>
      <c r="L2769" s="181"/>
      <c r="M2769" s="181"/>
      <c r="N2769" s="596" t="s">
        <v>286</v>
      </c>
    </row>
    <row r="2770" spans="1:14" s="158" customFormat="1" ht="18" customHeight="1" x14ac:dyDescent="0.25">
      <c r="A2770" s="181">
        <v>64257</v>
      </c>
      <c r="B2770" s="701" t="s">
        <v>12113</v>
      </c>
      <c r="C2770" s="181" t="s">
        <v>12114</v>
      </c>
      <c r="D2770" s="181" t="s">
        <v>600</v>
      </c>
      <c r="E2770" s="181" t="s">
        <v>12115</v>
      </c>
      <c r="F2770" s="181" t="s">
        <v>304</v>
      </c>
      <c r="G2770" s="181" t="s">
        <v>601</v>
      </c>
      <c r="H2770" s="181" t="s">
        <v>5</v>
      </c>
      <c r="I2770" s="181" t="s">
        <v>4046</v>
      </c>
      <c r="J2770" s="181">
        <v>15440</v>
      </c>
      <c r="K2770" s="181">
        <v>1</v>
      </c>
      <c r="L2770" s="181"/>
      <c r="M2770" s="181"/>
      <c r="N2770" s="596" t="s">
        <v>286</v>
      </c>
    </row>
    <row r="2771" spans="1:14" s="158" customFormat="1" ht="18" customHeight="1" x14ac:dyDescent="0.25">
      <c r="A2771" s="181">
        <v>78</v>
      </c>
      <c r="B2771" s="701" t="s">
        <v>4047</v>
      </c>
      <c r="C2771" s="181" t="s">
        <v>301</v>
      </c>
      <c r="D2771" s="181" t="s">
        <v>600</v>
      </c>
      <c r="E2771" s="181" t="s">
        <v>3551</v>
      </c>
      <c r="F2771" s="181" t="s">
        <v>304</v>
      </c>
      <c r="G2771" s="181" t="s">
        <v>601</v>
      </c>
      <c r="H2771" s="181" t="s">
        <v>5</v>
      </c>
      <c r="I2771" s="181" t="s">
        <v>301</v>
      </c>
      <c r="J2771" s="181">
        <v>19320</v>
      </c>
      <c r="K2771" s="181">
        <v>16</v>
      </c>
      <c r="L2771" s="181"/>
      <c r="M2771" s="181"/>
      <c r="N2771" s="596" t="s">
        <v>286</v>
      </c>
    </row>
    <row r="2772" spans="1:14" s="158" customFormat="1" ht="18" customHeight="1" x14ac:dyDescent="0.25">
      <c r="A2772" s="181">
        <v>2119</v>
      </c>
      <c r="B2772" s="701" t="s">
        <v>4048</v>
      </c>
      <c r="C2772" s="181" t="s">
        <v>4049</v>
      </c>
      <c r="D2772" s="181" t="s">
        <v>600</v>
      </c>
      <c r="E2772" s="181" t="s">
        <v>4050</v>
      </c>
      <c r="F2772" s="181" t="s">
        <v>304</v>
      </c>
      <c r="G2772" s="181" t="s">
        <v>601</v>
      </c>
      <c r="H2772" s="181" t="s">
        <v>5</v>
      </c>
      <c r="I2772" s="181" t="s">
        <v>2281</v>
      </c>
      <c r="J2772" s="181">
        <v>35860</v>
      </c>
      <c r="K2772" s="181">
        <v>1</v>
      </c>
      <c r="L2772" s="181"/>
      <c r="M2772" s="181"/>
      <c r="N2772" s="596" t="s">
        <v>286</v>
      </c>
    </row>
    <row r="2773" spans="1:14" s="158" customFormat="1" ht="18" customHeight="1" x14ac:dyDescent="0.25">
      <c r="A2773" s="181">
        <v>20105</v>
      </c>
      <c r="B2773" s="701" t="s">
        <v>18235</v>
      </c>
      <c r="C2773" s="181" t="s">
        <v>18236</v>
      </c>
      <c r="D2773" s="181" t="s">
        <v>600</v>
      </c>
      <c r="E2773" s="181" t="s">
        <v>18237</v>
      </c>
      <c r="F2773" s="181" t="s">
        <v>304</v>
      </c>
      <c r="G2773" s="181" t="s">
        <v>601</v>
      </c>
      <c r="H2773" s="181" t="s">
        <v>5</v>
      </c>
      <c r="I2773" s="181" t="s">
        <v>18238</v>
      </c>
      <c r="J2773" s="181">
        <v>72210</v>
      </c>
      <c r="K2773" s="181">
        <v>2</v>
      </c>
      <c r="L2773" s="181"/>
      <c r="M2773" s="181"/>
      <c r="N2773" s="596" t="s">
        <v>286</v>
      </c>
    </row>
    <row r="2774" spans="1:14" s="158" customFormat="1" ht="18" customHeight="1" x14ac:dyDescent="0.25">
      <c r="A2774" s="181">
        <v>25335</v>
      </c>
      <c r="B2774" s="701" t="s">
        <v>4051</v>
      </c>
      <c r="C2774" s="181" t="s">
        <v>301</v>
      </c>
      <c r="D2774" s="181" t="s">
        <v>600</v>
      </c>
      <c r="E2774" s="181" t="s">
        <v>4052</v>
      </c>
      <c r="F2774" s="181" t="s">
        <v>304</v>
      </c>
      <c r="G2774" s="181" t="s">
        <v>601</v>
      </c>
      <c r="H2774" s="181" t="s">
        <v>5</v>
      </c>
      <c r="I2774" s="181" t="s">
        <v>4053</v>
      </c>
      <c r="J2774" s="181">
        <v>30880</v>
      </c>
      <c r="K2774" s="181">
        <v>1</v>
      </c>
      <c r="L2774" s="181"/>
      <c r="M2774" s="181"/>
      <c r="N2774" s="596" t="s">
        <v>286</v>
      </c>
    </row>
    <row r="2775" spans="1:14" s="158" customFormat="1" ht="18" customHeight="1" x14ac:dyDescent="0.25">
      <c r="A2775" s="181">
        <v>23577</v>
      </c>
      <c r="B2775" s="701" t="s">
        <v>4054</v>
      </c>
      <c r="C2775" s="181" t="s">
        <v>4055</v>
      </c>
      <c r="D2775" s="181" t="s">
        <v>600</v>
      </c>
      <c r="E2775" s="181" t="s">
        <v>3690</v>
      </c>
      <c r="F2775" s="181" t="s">
        <v>304</v>
      </c>
      <c r="G2775" s="181" t="s">
        <v>601</v>
      </c>
      <c r="H2775" s="181" t="s">
        <v>5</v>
      </c>
      <c r="I2775" s="181" t="s">
        <v>3804</v>
      </c>
      <c r="J2775" s="181">
        <v>19320</v>
      </c>
      <c r="K2775" s="181">
        <v>2</v>
      </c>
      <c r="L2775" s="181"/>
      <c r="M2775" s="181"/>
      <c r="N2775" s="596" t="s">
        <v>286</v>
      </c>
    </row>
    <row r="2776" spans="1:14" s="158" customFormat="1" ht="18" customHeight="1" x14ac:dyDescent="0.25">
      <c r="A2776" s="181">
        <v>315</v>
      </c>
      <c r="B2776" s="701" t="s">
        <v>14511</v>
      </c>
      <c r="C2776" s="181" t="s">
        <v>301</v>
      </c>
      <c r="D2776" s="181" t="s">
        <v>600</v>
      </c>
      <c r="E2776" s="181" t="s">
        <v>4097</v>
      </c>
      <c r="F2776" s="181" t="s">
        <v>304</v>
      </c>
      <c r="G2776" s="181" t="s">
        <v>601</v>
      </c>
      <c r="H2776" s="181" t="s">
        <v>5</v>
      </c>
      <c r="I2776" s="181" t="s">
        <v>659</v>
      </c>
      <c r="J2776" s="181">
        <v>21740</v>
      </c>
      <c r="K2776" s="181">
        <v>4</v>
      </c>
      <c r="L2776" s="181"/>
      <c r="M2776" s="181"/>
      <c r="N2776" s="596" t="s">
        <v>286</v>
      </c>
    </row>
    <row r="2777" spans="1:14" s="158" customFormat="1" ht="18" customHeight="1" x14ac:dyDescent="0.25">
      <c r="A2777" s="181">
        <v>37448</v>
      </c>
      <c r="B2777" s="701" t="s">
        <v>12116</v>
      </c>
      <c r="C2777" s="181" t="s">
        <v>12117</v>
      </c>
      <c r="D2777" s="181" t="s">
        <v>600</v>
      </c>
      <c r="E2777" s="181" t="s">
        <v>12118</v>
      </c>
      <c r="F2777" s="181" t="s">
        <v>304</v>
      </c>
      <c r="G2777" s="181" t="s">
        <v>601</v>
      </c>
      <c r="H2777" s="181" t="s">
        <v>5</v>
      </c>
      <c r="I2777" s="181" t="s">
        <v>301</v>
      </c>
      <c r="J2777" s="181">
        <v>29380</v>
      </c>
      <c r="K2777" s="181">
        <v>7</v>
      </c>
      <c r="L2777" s="181"/>
      <c r="M2777" s="181"/>
      <c r="N2777" s="596" t="s">
        <v>286</v>
      </c>
    </row>
    <row r="2778" spans="1:14" s="158" customFormat="1" ht="18" customHeight="1" x14ac:dyDescent="0.25">
      <c r="A2778" s="181">
        <v>23463</v>
      </c>
      <c r="B2778" s="701" t="s">
        <v>18239</v>
      </c>
      <c r="C2778" s="181" t="s">
        <v>18240</v>
      </c>
      <c r="D2778" s="181" t="s">
        <v>600</v>
      </c>
      <c r="E2778" s="181" t="s">
        <v>18241</v>
      </c>
      <c r="F2778" s="181" t="s">
        <v>304</v>
      </c>
      <c r="G2778" s="181" t="s">
        <v>601</v>
      </c>
      <c r="H2778" s="181" t="s">
        <v>5</v>
      </c>
      <c r="I2778" s="181" t="s">
        <v>301</v>
      </c>
      <c r="J2778" s="181">
        <v>35360</v>
      </c>
      <c r="K2778" s="181">
        <v>2</v>
      </c>
      <c r="L2778" s="181"/>
      <c r="M2778" s="181"/>
      <c r="N2778" s="596" t="s">
        <v>286</v>
      </c>
    </row>
    <row r="2779" spans="1:14" s="158" customFormat="1" ht="18" customHeight="1" x14ac:dyDescent="0.25">
      <c r="A2779" s="181">
        <v>23461</v>
      </c>
      <c r="B2779" s="701" t="s">
        <v>4056</v>
      </c>
      <c r="C2779" s="181" t="s">
        <v>4057</v>
      </c>
      <c r="D2779" s="181" t="s">
        <v>600</v>
      </c>
      <c r="E2779" s="181" t="s">
        <v>4058</v>
      </c>
      <c r="F2779" s="181" t="s">
        <v>304</v>
      </c>
      <c r="G2779" s="181" t="s">
        <v>601</v>
      </c>
      <c r="H2779" s="181" t="s">
        <v>5</v>
      </c>
      <c r="I2779" s="181" t="s">
        <v>301</v>
      </c>
      <c r="J2779" s="181">
        <v>31870</v>
      </c>
      <c r="K2779" s="181">
        <v>2</v>
      </c>
      <c r="L2779" s="181"/>
      <c r="M2779" s="181"/>
      <c r="N2779" s="596" t="s">
        <v>286</v>
      </c>
    </row>
    <row r="2780" spans="1:14" s="158" customFormat="1" ht="18" customHeight="1" x14ac:dyDescent="0.25">
      <c r="A2780" s="181">
        <v>19400</v>
      </c>
      <c r="B2780" s="701" t="s">
        <v>12119</v>
      </c>
      <c r="C2780" s="181" t="s">
        <v>301</v>
      </c>
      <c r="D2780" s="181" t="s">
        <v>600</v>
      </c>
      <c r="E2780" s="181" t="s">
        <v>12120</v>
      </c>
      <c r="F2780" s="181" t="s">
        <v>304</v>
      </c>
      <c r="G2780" s="181" t="s">
        <v>601</v>
      </c>
      <c r="H2780" s="181" t="s">
        <v>5</v>
      </c>
      <c r="I2780" s="181" t="s">
        <v>631</v>
      </c>
      <c r="J2780" s="181">
        <v>57270</v>
      </c>
      <c r="K2780" s="181">
        <v>1</v>
      </c>
      <c r="L2780" s="181"/>
      <c r="M2780" s="181"/>
      <c r="N2780" s="596" t="s">
        <v>286</v>
      </c>
    </row>
    <row r="2781" spans="1:14" s="158" customFormat="1" ht="18" customHeight="1" x14ac:dyDescent="0.25">
      <c r="A2781" s="181">
        <v>74100</v>
      </c>
      <c r="B2781" s="701" t="s">
        <v>12121</v>
      </c>
      <c r="C2781" s="181" t="s">
        <v>12122</v>
      </c>
      <c r="D2781" s="181" t="s">
        <v>600</v>
      </c>
      <c r="E2781" s="181" t="s">
        <v>12123</v>
      </c>
      <c r="F2781" s="181" t="s">
        <v>304</v>
      </c>
      <c r="G2781" s="181" t="s">
        <v>601</v>
      </c>
      <c r="H2781" s="181" t="s">
        <v>5</v>
      </c>
      <c r="I2781" s="181" t="s">
        <v>12124</v>
      </c>
      <c r="J2781" s="181">
        <v>54280</v>
      </c>
      <c r="K2781" s="181">
        <v>2</v>
      </c>
      <c r="L2781" s="181"/>
      <c r="M2781" s="181"/>
      <c r="N2781" s="596" t="s">
        <v>286</v>
      </c>
    </row>
    <row r="2782" spans="1:14" s="158" customFormat="1" ht="18" customHeight="1" x14ac:dyDescent="0.25">
      <c r="A2782" s="181">
        <v>21264</v>
      </c>
      <c r="B2782" s="701" t="s">
        <v>4059</v>
      </c>
      <c r="C2782" s="181" t="s">
        <v>301</v>
      </c>
      <c r="D2782" s="181" t="s">
        <v>600</v>
      </c>
      <c r="E2782" s="181" t="s">
        <v>4060</v>
      </c>
      <c r="F2782" s="181" t="s">
        <v>304</v>
      </c>
      <c r="G2782" s="181" t="s">
        <v>601</v>
      </c>
      <c r="H2782" s="181" t="s">
        <v>5</v>
      </c>
      <c r="I2782" s="181" t="s">
        <v>4061</v>
      </c>
      <c r="J2782" s="181">
        <v>62750</v>
      </c>
      <c r="K2782" s="181">
        <v>3</v>
      </c>
      <c r="L2782" s="181"/>
      <c r="M2782" s="181"/>
      <c r="N2782" s="596" t="s">
        <v>286</v>
      </c>
    </row>
    <row r="2783" spans="1:14" s="158" customFormat="1" ht="18" customHeight="1" x14ac:dyDescent="0.25">
      <c r="A2783" s="181">
        <v>23471</v>
      </c>
      <c r="B2783" s="701" t="s">
        <v>12125</v>
      </c>
      <c r="C2783" s="181" t="s">
        <v>12126</v>
      </c>
      <c r="D2783" s="181" t="s">
        <v>600</v>
      </c>
      <c r="E2783" s="181" t="s">
        <v>12127</v>
      </c>
      <c r="F2783" s="181" t="s">
        <v>304</v>
      </c>
      <c r="G2783" s="181" t="s">
        <v>601</v>
      </c>
      <c r="H2783" s="181" t="s">
        <v>5</v>
      </c>
      <c r="I2783" s="181" t="s">
        <v>4062</v>
      </c>
      <c r="J2783" s="181">
        <v>24640</v>
      </c>
      <c r="K2783" s="181">
        <v>3</v>
      </c>
      <c r="L2783" s="181"/>
      <c r="M2783" s="181"/>
      <c r="N2783" s="596" t="s">
        <v>286</v>
      </c>
    </row>
    <row r="2784" spans="1:14" s="158" customFormat="1" ht="18" customHeight="1" x14ac:dyDescent="0.25">
      <c r="A2784" s="181">
        <v>16505</v>
      </c>
      <c r="B2784" s="701" t="s">
        <v>18242</v>
      </c>
      <c r="C2784" s="181" t="s">
        <v>301</v>
      </c>
      <c r="D2784" s="181" t="s">
        <v>600</v>
      </c>
      <c r="E2784" s="181" t="s">
        <v>18243</v>
      </c>
      <c r="F2784" s="181" t="s">
        <v>304</v>
      </c>
      <c r="G2784" s="181" t="s">
        <v>601</v>
      </c>
      <c r="H2784" s="181" t="s">
        <v>5</v>
      </c>
      <c r="I2784" s="181" t="s">
        <v>2231</v>
      </c>
      <c r="J2784" s="181">
        <v>30380</v>
      </c>
      <c r="K2784" s="181">
        <v>3</v>
      </c>
      <c r="L2784" s="181"/>
      <c r="M2784" s="181"/>
      <c r="N2784" s="596" t="s">
        <v>286</v>
      </c>
    </row>
    <row r="2785" spans="1:14" s="158" customFormat="1" ht="18" customHeight="1" x14ac:dyDescent="0.25">
      <c r="A2785" s="181">
        <v>67933</v>
      </c>
      <c r="B2785" s="701" t="s">
        <v>18244</v>
      </c>
      <c r="C2785" s="181" t="s">
        <v>18245</v>
      </c>
      <c r="D2785" s="181" t="s">
        <v>600</v>
      </c>
      <c r="E2785" s="181" t="s">
        <v>3644</v>
      </c>
      <c r="F2785" s="181" t="s">
        <v>304</v>
      </c>
      <c r="G2785" s="181" t="s">
        <v>601</v>
      </c>
      <c r="H2785" s="181" t="s">
        <v>5</v>
      </c>
      <c r="I2785" s="181" t="s">
        <v>3695</v>
      </c>
      <c r="J2785" s="181">
        <v>23410</v>
      </c>
      <c r="K2785" s="181">
        <v>3</v>
      </c>
      <c r="L2785" s="181"/>
      <c r="M2785" s="181"/>
      <c r="N2785" s="596" t="s">
        <v>286</v>
      </c>
    </row>
    <row r="2786" spans="1:14" s="158" customFormat="1" ht="18" customHeight="1" x14ac:dyDescent="0.25">
      <c r="A2786" s="181">
        <v>15359</v>
      </c>
      <c r="B2786" s="701" t="s">
        <v>18246</v>
      </c>
      <c r="C2786" s="181" t="s">
        <v>301</v>
      </c>
      <c r="D2786" s="181" t="s">
        <v>600</v>
      </c>
      <c r="E2786" s="181" t="s">
        <v>3923</v>
      </c>
      <c r="F2786" s="181" t="s">
        <v>304</v>
      </c>
      <c r="G2786" s="181" t="s">
        <v>601</v>
      </c>
      <c r="H2786" s="181" t="s">
        <v>5</v>
      </c>
      <c r="I2786" s="181" t="s">
        <v>301</v>
      </c>
      <c r="J2786" s="181">
        <v>24150</v>
      </c>
      <c r="K2786" s="181">
        <v>5</v>
      </c>
      <c r="L2786" s="181"/>
      <c r="M2786" s="181"/>
      <c r="N2786" s="596" t="s">
        <v>286</v>
      </c>
    </row>
    <row r="2787" spans="1:14" s="158" customFormat="1" ht="18" customHeight="1" x14ac:dyDescent="0.25">
      <c r="A2787" s="181">
        <v>7352</v>
      </c>
      <c r="B2787" s="701" t="s">
        <v>12128</v>
      </c>
      <c r="C2787" s="181" t="s">
        <v>301</v>
      </c>
      <c r="D2787" s="181" t="s">
        <v>600</v>
      </c>
      <c r="E2787" s="181" t="s">
        <v>3589</v>
      </c>
      <c r="F2787" s="181" t="s">
        <v>304</v>
      </c>
      <c r="G2787" s="181" t="s">
        <v>601</v>
      </c>
      <c r="H2787" s="181" t="s">
        <v>5</v>
      </c>
      <c r="I2787" s="181" t="s">
        <v>301</v>
      </c>
      <c r="J2787" s="181">
        <v>24150</v>
      </c>
      <c r="K2787" s="181">
        <v>39</v>
      </c>
      <c r="L2787" s="181"/>
      <c r="M2787" s="181"/>
      <c r="N2787" s="596" t="s">
        <v>286</v>
      </c>
    </row>
    <row r="2788" spans="1:14" s="158" customFormat="1" ht="18" customHeight="1" x14ac:dyDescent="0.25">
      <c r="A2788" s="181">
        <v>20229</v>
      </c>
      <c r="B2788" s="701" t="s">
        <v>4063</v>
      </c>
      <c r="C2788" s="181" t="s">
        <v>4064</v>
      </c>
      <c r="D2788" s="181" t="s">
        <v>600</v>
      </c>
      <c r="E2788" s="181" t="s">
        <v>3743</v>
      </c>
      <c r="F2788" s="181" t="s">
        <v>304</v>
      </c>
      <c r="G2788" s="181" t="s">
        <v>601</v>
      </c>
      <c r="H2788" s="181" t="s">
        <v>5</v>
      </c>
      <c r="I2788" s="181" t="s">
        <v>301</v>
      </c>
      <c r="J2788" s="181">
        <v>24900</v>
      </c>
      <c r="K2788" s="181">
        <v>2</v>
      </c>
      <c r="L2788" s="181"/>
      <c r="M2788" s="181"/>
      <c r="N2788" s="596" t="s">
        <v>286</v>
      </c>
    </row>
    <row r="2789" spans="1:14" s="158" customFormat="1" ht="18" customHeight="1" x14ac:dyDescent="0.25">
      <c r="A2789" s="181">
        <v>55815</v>
      </c>
      <c r="B2789" s="701" t="s">
        <v>4065</v>
      </c>
      <c r="C2789" s="181" t="s">
        <v>4066</v>
      </c>
      <c r="D2789" s="181" t="s">
        <v>600</v>
      </c>
      <c r="E2789" s="181" t="s">
        <v>4067</v>
      </c>
      <c r="F2789" s="181" t="s">
        <v>304</v>
      </c>
      <c r="G2789" s="181" t="s">
        <v>601</v>
      </c>
      <c r="H2789" s="181" t="s">
        <v>5</v>
      </c>
      <c r="I2789" s="181" t="s">
        <v>301</v>
      </c>
      <c r="J2789" s="181">
        <v>24640</v>
      </c>
      <c r="K2789" s="181">
        <v>25</v>
      </c>
      <c r="L2789" s="181"/>
      <c r="M2789" s="181"/>
      <c r="N2789" s="596" t="s">
        <v>286</v>
      </c>
    </row>
    <row r="2790" spans="1:14" s="158" customFormat="1" ht="18" customHeight="1" x14ac:dyDescent="0.25">
      <c r="A2790" s="181">
        <v>18821</v>
      </c>
      <c r="B2790" s="701" t="s">
        <v>18247</v>
      </c>
      <c r="C2790" s="181" t="s">
        <v>301</v>
      </c>
      <c r="D2790" s="181" t="s">
        <v>600</v>
      </c>
      <c r="E2790" s="181" t="s">
        <v>18248</v>
      </c>
      <c r="F2790" s="181" t="s">
        <v>304</v>
      </c>
      <c r="G2790" s="181" t="s">
        <v>601</v>
      </c>
      <c r="H2790" s="181" t="s">
        <v>5</v>
      </c>
      <c r="I2790" s="181" t="s">
        <v>301</v>
      </c>
      <c r="J2790" s="181">
        <v>24150</v>
      </c>
      <c r="K2790" s="181">
        <v>3</v>
      </c>
      <c r="L2790" s="181"/>
      <c r="M2790" s="181"/>
      <c r="N2790" s="596" t="s">
        <v>286</v>
      </c>
    </row>
    <row r="2791" spans="1:14" s="158" customFormat="1" ht="18" customHeight="1" x14ac:dyDescent="0.25">
      <c r="A2791" s="181">
        <v>76156</v>
      </c>
      <c r="B2791" s="701" t="s">
        <v>18249</v>
      </c>
      <c r="C2791" s="181" t="s">
        <v>18250</v>
      </c>
      <c r="D2791" s="181" t="s">
        <v>600</v>
      </c>
      <c r="E2791" s="181" t="s">
        <v>3956</v>
      </c>
      <c r="F2791" s="181" t="s">
        <v>304</v>
      </c>
      <c r="G2791" s="181" t="s">
        <v>601</v>
      </c>
      <c r="H2791" s="181" t="s">
        <v>5</v>
      </c>
      <c r="I2791" s="181" t="s">
        <v>301</v>
      </c>
      <c r="J2791" s="181">
        <v>28980</v>
      </c>
      <c r="K2791" s="181">
        <v>3</v>
      </c>
      <c r="L2791" s="181"/>
      <c r="M2791" s="181"/>
      <c r="N2791" s="596" t="s">
        <v>286</v>
      </c>
    </row>
    <row r="2792" spans="1:14" s="158" customFormat="1" ht="18" customHeight="1" x14ac:dyDescent="0.25">
      <c r="A2792" s="181">
        <v>72527</v>
      </c>
      <c r="B2792" s="701" t="s">
        <v>4068</v>
      </c>
      <c r="C2792" s="181" t="s">
        <v>4069</v>
      </c>
      <c r="D2792" s="181" t="s">
        <v>600</v>
      </c>
      <c r="E2792" s="181" t="s">
        <v>3627</v>
      </c>
      <c r="F2792" s="181" t="s">
        <v>304</v>
      </c>
      <c r="G2792" s="181" t="s">
        <v>601</v>
      </c>
      <c r="H2792" s="181" t="s">
        <v>5</v>
      </c>
      <c r="I2792" s="181" t="s">
        <v>2841</v>
      </c>
      <c r="J2792" s="181">
        <v>21740</v>
      </c>
      <c r="K2792" s="181">
        <v>14</v>
      </c>
      <c r="L2792" s="181"/>
      <c r="M2792" s="181"/>
      <c r="N2792" s="596" t="s">
        <v>286</v>
      </c>
    </row>
    <row r="2793" spans="1:14" s="158" customFormat="1" ht="18" customHeight="1" x14ac:dyDescent="0.25">
      <c r="A2793" s="181">
        <v>3615</v>
      </c>
      <c r="B2793" s="701" t="s">
        <v>4071</v>
      </c>
      <c r="C2793" s="181" t="s">
        <v>4072</v>
      </c>
      <c r="D2793" s="181" t="s">
        <v>600</v>
      </c>
      <c r="E2793" s="181" t="s">
        <v>4073</v>
      </c>
      <c r="F2793" s="181" t="s">
        <v>304</v>
      </c>
      <c r="G2793" s="181" t="s">
        <v>601</v>
      </c>
      <c r="H2793" s="181" t="s">
        <v>5</v>
      </c>
      <c r="I2793" s="181" t="s">
        <v>4074</v>
      </c>
      <c r="J2793" s="181">
        <v>51790</v>
      </c>
      <c r="K2793" s="181">
        <v>2</v>
      </c>
      <c r="L2793" s="181"/>
      <c r="M2793" s="181"/>
      <c r="N2793" s="596" t="s">
        <v>286</v>
      </c>
    </row>
    <row r="2794" spans="1:14" s="158" customFormat="1" ht="18" customHeight="1" x14ac:dyDescent="0.25">
      <c r="A2794" s="181">
        <v>6185</v>
      </c>
      <c r="B2794" s="701" t="s">
        <v>4075</v>
      </c>
      <c r="C2794" s="181" t="s">
        <v>4076</v>
      </c>
      <c r="D2794" s="181" t="s">
        <v>600</v>
      </c>
      <c r="E2794" s="181" t="s">
        <v>4077</v>
      </c>
      <c r="F2794" s="181" t="s">
        <v>304</v>
      </c>
      <c r="G2794" s="181" t="s">
        <v>601</v>
      </c>
      <c r="H2794" s="181" t="s">
        <v>5</v>
      </c>
      <c r="I2794" s="181" t="s">
        <v>301</v>
      </c>
      <c r="J2794" s="181">
        <v>10460</v>
      </c>
      <c r="K2794" s="181">
        <v>5</v>
      </c>
      <c r="L2794" s="181"/>
      <c r="M2794" s="181"/>
      <c r="N2794" s="596" t="s">
        <v>286</v>
      </c>
    </row>
    <row r="2795" spans="1:14" s="158" customFormat="1" ht="18" customHeight="1" x14ac:dyDescent="0.25">
      <c r="A2795" s="181">
        <v>23469</v>
      </c>
      <c r="B2795" s="701" t="s">
        <v>4078</v>
      </c>
      <c r="C2795" s="181" t="s">
        <v>4079</v>
      </c>
      <c r="D2795" s="181" t="s">
        <v>600</v>
      </c>
      <c r="E2795" s="181" t="s">
        <v>4080</v>
      </c>
      <c r="F2795" s="181" t="s">
        <v>304</v>
      </c>
      <c r="G2795" s="181" t="s">
        <v>601</v>
      </c>
      <c r="H2795" s="181" t="s">
        <v>5</v>
      </c>
      <c r="I2795" s="181" t="s">
        <v>301</v>
      </c>
      <c r="J2795" s="181">
        <v>25120</v>
      </c>
      <c r="K2795" s="181">
        <v>1</v>
      </c>
      <c r="L2795" s="181"/>
      <c r="M2795" s="181"/>
      <c r="N2795" s="596" t="s">
        <v>286</v>
      </c>
    </row>
    <row r="2796" spans="1:14" s="158" customFormat="1" ht="18" customHeight="1" x14ac:dyDescent="0.25">
      <c r="A2796" s="181">
        <v>60525</v>
      </c>
      <c r="B2796" s="701" t="s">
        <v>13337</v>
      </c>
      <c r="C2796" s="181" t="s">
        <v>13338</v>
      </c>
      <c r="D2796" s="181" t="s">
        <v>600</v>
      </c>
      <c r="E2796" s="181" t="s">
        <v>4083</v>
      </c>
      <c r="F2796" s="181" t="s">
        <v>304</v>
      </c>
      <c r="G2796" s="181" t="s">
        <v>601</v>
      </c>
      <c r="H2796" s="181" t="s">
        <v>5</v>
      </c>
      <c r="I2796" s="181" t="s">
        <v>13339</v>
      </c>
      <c r="J2796" s="181">
        <v>20920</v>
      </c>
      <c r="K2796" s="181">
        <v>3</v>
      </c>
      <c r="L2796" s="181"/>
      <c r="M2796" s="181"/>
      <c r="N2796" s="596" t="s">
        <v>286</v>
      </c>
    </row>
    <row r="2797" spans="1:14" s="158" customFormat="1" ht="18" customHeight="1" x14ac:dyDescent="0.25">
      <c r="A2797" s="181">
        <v>76144</v>
      </c>
      <c r="B2797" s="701" t="s">
        <v>4081</v>
      </c>
      <c r="C2797" s="181" t="s">
        <v>4082</v>
      </c>
      <c r="D2797" s="181" t="s">
        <v>600</v>
      </c>
      <c r="E2797" s="181" t="s">
        <v>4083</v>
      </c>
      <c r="F2797" s="181" t="s">
        <v>304</v>
      </c>
      <c r="G2797" s="181" t="s">
        <v>601</v>
      </c>
      <c r="H2797" s="181" t="s">
        <v>5</v>
      </c>
      <c r="I2797" s="181" t="s">
        <v>4084</v>
      </c>
      <c r="J2797" s="181">
        <v>21910</v>
      </c>
      <c r="K2797" s="181">
        <v>3</v>
      </c>
      <c r="L2797" s="181"/>
      <c r="M2797" s="181"/>
      <c r="N2797" s="596" t="s">
        <v>286</v>
      </c>
    </row>
    <row r="2798" spans="1:14" s="158" customFormat="1" ht="18" customHeight="1" x14ac:dyDescent="0.25">
      <c r="A2798" s="181">
        <v>23377</v>
      </c>
      <c r="B2798" s="701" t="s">
        <v>18251</v>
      </c>
      <c r="C2798" s="181" t="s">
        <v>301</v>
      </c>
      <c r="D2798" s="181" t="s">
        <v>615</v>
      </c>
      <c r="E2798" s="181" t="s">
        <v>18252</v>
      </c>
      <c r="F2798" s="181" t="s">
        <v>304</v>
      </c>
      <c r="G2798" s="181" t="s">
        <v>601</v>
      </c>
      <c r="H2798" s="181" t="s">
        <v>5</v>
      </c>
      <c r="I2798" s="181" t="s">
        <v>2272</v>
      </c>
      <c r="J2798" s="181">
        <v>20920</v>
      </c>
      <c r="K2798" s="181">
        <v>1</v>
      </c>
      <c r="L2798" s="181"/>
      <c r="M2798" s="181"/>
      <c r="N2798" s="596" t="s">
        <v>286</v>
      </c>
    </row>
    <row r="2799" spans="1:14" s="158" customFormat="1" ht="18" customHeight="1" x14ac:dyDescent="0.25">
      <c r="A2799" s="181">
        <v>76170</v>
      </c>
      <c r="B2799" s="701" t="s">
        <v>4085</v>
      </c>
      <c r="C2799" s="181" t="s">
        <v>4086</v>
      </c>
      <c r="D2799" s="181" t="s">
        <v>615</v>
      </c>
      <c r="E2799" s="181" t="s">
        <v>3787</v>
      </c>
      <c r="F2799" s="181" t="s">
        <v>304</v>
      </c>
      <c r="G2799" s="181" t="s">
        <v>601</v>
      </c>
      <c r="H2799" s="181" t="s">
        <v>5</v>
      </c>
      <c r="I2799" s="181" t="s">
        <v>2396</v>
      </c>
      <c r="J2799" s="181">
        <v>23410</v>
      </c>
      <c r="K2799" s="181">
        <v>3</v>
      </c>
      <c r="L2799" s="181"/>
      <c r="M2799" s="181"/>
      <c r="N2799" s="596" t="s">
        <v>286</v>
      </c>
    </row>
    <row r="2800" spans="1:14" s="158" customFormat="1" ht="18" customHeight="1" x14ac:dyDescent="0.25">
      <c r="A2800" s="181">
        <v>79</v>
      </c>
      <c r="B2800" s="701" t="s">
        <v>18253</v>
      </c>
      <c r="C2800" s="181" t="s">
        <v>301</v>
      </c>
      <c r="D2800" s="181" t="s">
        <v>615</v>
      </c>
      <c r="E2800" s="181" t="s">
        <v>3551</v>
      </c>
      <c r="F2800" s="181" t="s">
        <v>304</v>
      </c>
      <c r="G2800" s="181" t="s">
        <v>601</v>
      </c>
      <c r="H2800" s="181" t="s">
        <v>5</v>
      </c>
      <c r="I2800" s="181" t="s">
        <v>301</v>
      </c>
      <c r="J2800" s="181">
        <v>22700</v>
      </c>
      <c r="K2800" s="181">
        <v>5</v>
      </c>
      <c r="L2800" s="181"/>
      <c r="M2800" s="181"/>
      <c r="N2800" s="596" t="s">
        <v>286</v>
      </c>
    </row>
    <row r="2801" spans="1:14" s="158" customFormat="1" ht="18" customHeight="1" x14ac:dyDescent="0.25">
      <c r="A2801" s="181">
        <v>21678</v>
      </c>
      <c r="B2801" s="701" t="s">
        <v>12129</v>
      </c>
      <c r="C2801" s="181" t="s">
        <v>12130</v>
      </c>
      <c r="D2801" s="181" t="s">
        <v>615</v>
      </c>
      <c r="E2801" s="181" t="s">
        <v>12131</v>
      </c>
      <c r="F2801" s="181" t="s">
        <v>304</v>
      </c>
      <c r="G2801" s="181" t="s">
        <v>601</v>
      </c>
      <c r="H2801" s="181" t="s">
        <v>5</v>
      </c>
      <c r="I2801" s="181" t="s">
        <v>301</v>
      </c>
      <c r="J2801" s="181">
        <v>22700</v>
      </c>
      <c r="K2801" s="181">
        <v>3</v>
      </c>
      <c r="L2801" s="181"/>
      <c r="M2801" s="181"/>
      <c r="N2801" s="596" t="s">
        <v>286</v>
      </c>
    </row>
    <row r="2802" spans="1:14" s="158" customFormat="1" ht="18" customHeight="1" x14ac:dyDescent="0.25">
      <c r="A2802" s="181">
        <v>18292</v>
      </c>
      <c r="B2802" s="701" t="s">
        <v>12132</v>
      </c>
      <c r="C2802" s="181" t="s">
        <v>12133</v>
      </c>
      <c r="D2802" s="181" t="s">
        <v>615</v>
      </c>
      <c r="E2802" s="181" t="s">
        <v>12134</v>
      </c>
      <c r="F2802" s="181" t="s">
        <v>304</v>
      </c>
      <c r="G2802" s="181" t="s">
        <v>601</v>
      </c>
      <c r="H2802" s="181" t="s">
        <v>5</v>
      </c>
      <c r="I2802" s="181" t="s">
        <v>301</v>
      </c>
      <c r="J2802" s="181">
        <v>22700</v>
      </c>
      <c r="K2802" s="181">
        <v>1</v>
      </c>
      <c r="L2802" s="181"/>
      <c r="M2802" s="181"/>
      <c r="N2802" s="596" t="s">
        <v>286</v>
      </c>
    </row>
    <row r="2803" spans="1:14" s="158" customFormat="1" ht="18" customHeight="1" x14ac:dyDescent="0.25">
      <c r="A2803" s="181">
        <v>39834</v>
      </c>
      <c r="B2803" s="701" t="s">
        <v>18254</v>
      </c>
      <c r="C2803" s="181" t="s">
        <v>18255</v>
      </c>
      <c r="D2803" s="181" t="s">
        <v>615</v>
      </c>
      <c r="E2803" s="181" t="s">
        <v>3552</v>
      </c>
      <c r="F2803" s="181" t="s">
        <v>304</v>
      </c>
      <c r="G2803" s="181" t="s">
        <v>601</v>
      </c>
      <c r="H2803" s="181" t="s">
        <v>5</v>
      </c>
      <c r="I2803" s="181" t="s">
        <v>301</v>
      </c>
      <c r="J2803" s="181">
        <v>19810</v>
      </c>
      <c r="K2803" s="181">
        <v>2</v>
      </c>
      <c r="L2803" s="181"/>
      <c r="M2803" s="181"/>
      <c r="N2803" s="596" t="s">
        <v>286</v>
      </c>
    </row>
    <row r="2804" spans="1:14" s="158" customFormat="1" ht="18" customHeight="1" x14ac:dyDescent="0.25">
      <c r="A2804" s="181">
        <v>78300</v>
      </c>
      <c r="B2804" s="701" t="s">
        <v>18256</v>
      </c>
      <c r="C2804" s="181" t="s">
        <v>301</v>
      </c>
      <c r="D2804" s="181" t="s">
        <v>615</v>
      </c>
      <c r="E2804" s="181" t="s">
        <v>3568</v>
      </c>
      <c r="F2804" s="181" t="s">
        <v>304</v>
      </c>
      <c r="G2804" s="181" t="s">
        <v>601</v>
      </c>
      <c r="H2804" s="181" t="s">
        <v>5</v>
      </c>
      <c r="I2804" s="181" t="s">
        <v>301</v>
      </c>
      <c r="J2804" s="181">
        <v>22910</v>
      </c>
      <c r="K2804" s="181">
        <v>1</v>
      </c>
      <c r="L2804" s="181"/>
      <c r="M2804" s="181"/>
      <c r="N2804" s="596" t="s">
        <v>286</v>
      </c>
    </row>
    <row r="2805" spans="1:14" s="158" customFormat="1" ht="18" customHeight="1" x14ac:dyDescent="0.25">
      <c r="A2805" s="181">
        <v>27572</v>
      </c>
      <c r="B2805" s="701" t="s">
        <v>14512</v>
      </c>
      <c r="C2805" s="181" t="s">
        <v>301</v>
      </c>
      <c r="D2805" s="181" t="s">
        <v>615</v>
      </c>
      <c r="E2805" s="181" t="s">
        <v>3919</v>
      </c>
      <c r="F2805" s="181" t="s">
        <v>304</v>
      </c>
      <c r="G2805" s="181" t="s">
        <v>601</v>
      </c>
      <c r="H2805" s="181" t="s">
        <v>5</v>
      </c>
      <c r="I2805" s="181" t="s">
        <v>301</v>
      </c>
      <c r="J2805" s="181">
        <v>24640</v>
      </c>
      <c r="K2805" s="181">
        <v>2</v>
      </c>
      <c r="L2805" s="181"/>
      <c r="M2805" s="181"/>
      <c r="N2805" s="596" t="s">
        <v>286</v>
      </c>
    </row>
    <row r="2806" spans="1:14" s="158" customFormat="1" ht="18" customHeight="1" x14ac:dyDescent="0.25">
      <c r="A2806" s="181">
        <v>54483</v>
      </c>
      <c r="B2806" s="701" t="s">
        <v>4087</v>
      </c>
      <c r="C2806" s="181" t="s">
        <v>301</v>
      </c>
      <c r="D2806" s="181" t="s">
        <v>615</v>
      </c>
      <c r="E2806" s="181" t="s">
        <v>3589</v>
      </c>
      <c r="F2806" s="181" t="s">
        <v>304</v>
      </c>
      <c r="G2806" s="181" t="s">
        <v>601</v>
      </c>
      <c r="H2806" s="181" t="s">
        <v>5</v>
      </c>
      <c r="I2806" s="181" t="s">
        <v>4088</v>
      </c>
      <c r="J2806" s="181">
        <v>16910</v>
      </c>
      <c r="K2806" s="181">
        <v>3</v>
      </c>
      <c r="L2806" s="181"/>
      <c r="M2806" s="181"/>
      <c r="N2806" s="596" t="s">
        <v>286</v>
      </c>
    </row>
    <row r="2807" spans="1:14" s="158" customFormat="1" ht="18" customHeight="1" x14ac:dyDescent="0.25">
      <c r="A2807" s="181">
        <v>76181</v>
      </c>
      <c r="B2807" s="701" t="s">
        <v>18257</v>
      </c>
      <c r="C2807" s="181" t="s">
        <v>18258</v>
      </c>
      <c r="D2807" s="181" t="s">
        <v>615</v>
      </c>
      <c r="E2807" s="181" t="s">
        <v>3549</v>
      </c>
      <c r="F2807" s="181" t="s">
        <v>304</v>
      </c>
      <c r="G2807" s="181" t="s">
        <v>601</v>
      </c>
      <c r="H2807" s="181" t="s">
        <v>5</v>
      </c>
      <c r="I2807" s="181" t="s">
        <v>301</v>
      </c>
      <c r="J2807" s="181">
        <v>19810</v>
      </c>
      <c r="K2807" s="181">
        <v>2</v>
      </c>
      <c r="L2807" s="181"/>
      <c r="M2807" s="181"/>
      <c r="N2807" s="596" t="s">
        <v>286</v>
      </c>
    </row>
    <row r="2808" spans="1:14" s="158" customFormat="1" ht="18" customHeight="1" x14ac:dyDescent="0.25">
      <c r="A2808" s="181">
        <v>80</v>
      </c>
      <c r="B2808" s="701" t="s">
        <v>18259</v>
      </c>
      <c r="C2808" s="181" t="s">
        <v>18260</v>
      </c>
      <c r="D2808" s="181" t="s">
        <v>615</v>
      </c>
      <c r="E2808" s="181" t="s">
        <v>3508</v>
      </c>
      <c r="F2808" s="181" t="s">
        <v>304</v>
      </c>
      <c r="G2808" s="181" t="s">
        <v>601</v>
      </c>
      <c r="H2808" s="181" t="s">
        <v>5</v>
      </c>
      <c r="I2808" s="181" t="s">
        <v>301</v>
      </c>
      <c r="J2808" s="181">
        <v>16430</v>
      </c>
      <c r="K2808" s="181">
        <v>2</v>
      </c>
      <c r="L2808" s="181"/>
      <c r="M2808" s="181"/>
      <c r="N2808" s="596" t="s">
        <v>286</v>
      </c>
    </row>
    <row r="2809" spans="1:14" s="158" customFormat="1" ht="18" customHeight="1" x14ac:dyDescent="0.25">
      <c r="A2809" s="181">
        <v>21824</v>
      </c>
      <c r="B2809" s="701" t="s">
        <v>18261</v>
      </c>
      <c r="C2809" s="181" t="s">
        <v>301</v>
      </c>
      <c r="D2809" s="181" t="s">
        <v>625</v>
      </c>
      <c r="E2809" s="181" t="s">
        <v>3581</v>
      </c>
      <c r="F2809" s="181" t="s">
        <v>304</v>
      </c>
      <c r="G2809" s="181" t="s">
        <v>601</v>
      </c>
      <c r="H2809" s="181" t="s">
        <v>5</v>
      </c>
      <c r="I2809" s="181" t="s">
        <v>604</v>
      </c>
      <c r="J2809" s="181">
        <v>32870</v>
      </c>
      <c r="K2809" s="181">
        <v>7</v>
      </c>
      <c r="L2809" s="181"/>
      <c r="M2809" s="181"/>
      <c r="N2809" s="596" t="s">
        <v>286</v>
      </c>
    </row>
    <row r="2810" spans="1:14" s="158" customFormat="1" ht="18" customHeight="1" x14ac:dyDescent="0.25">
      <c r="A2810" s="181">
        <v>51792</v>
      </c>
      <c r="B2810" s="701" t="s">
        <v>4089</v>
      </c>
      <c r="C2810" s="181" t="s">
        <v>4090</v>
      </c>
      <c r="D2810" s="181" t="s">
        <v>625</v>
      </c>
      <c r="E2810" s="181" t="s">
        <v>3787</v>
      </c>
      <c r="F2810" s="181" t="s">
        <v>304</v>
      </c>
      <c r="G2810" s="181" t="s">
        <v>601</v>
      </c>
      <c r="H2810" s="181" t="s">
        <v>5</v>
      </c>
      <c r="I2810" s="181" t="s">
        <v>4091</v>
      </c>
      <c r="J2810" s="181">
        <v>29880</v>
      </c>
      <c r="K2810" s="181">
        <v>1</v>
      </c>
      <c r="L2810" s="181"/>
      <c r="M2810" s="181"/>
      <c r="N2810" s="596" t="s">
        <v>286</v>
      </c>
    </row>
    <row r="2811" spans="1:14" s="158" customFormat="1" ht="18" customHeight="1" x14ac:dyDescent="0.25">
      <c r="A2811" s="181">
        <v>18230</v>
      </c>
      <c r="B2811" s="701" t="s">
        <v>4092</v>
      </c>
      <c r="C2811" s="181" t="s">
        <v>4093</v>
      </c>
      <c r="D2811" s="181" t="s">
        <v>625</v>
      </c>
      <c r="E2811" s="181" t="s">
        <v>3551</v>
      </c>
      <c r="F2811" s="181" t="s">
        <v>304</v>
      </c>
      <c r="G2811" s="181" t="s">
        <v>601</v>
      </c>
      <c r="H2811" s="181" t="s">
        <v>5</v>
      </c>
      <c r="I2811" s="181" t="s">
        <v>4094</v>
      </c>
      <c r="J2811" s="181">
        <v>24150</v>
      </c>
      <c r="K2811" s="181">
        <v>12</v>
      </c>
      <c r="L2811" s="181"/>
      <c r="M2811" s="181"/>
      <c r="N2811" s="596" t="s">
        <v>286</v>
      </c>
    </row>
    <row r="2812" spans="1:14" s="158" customFormat="1" ht="18" customHeight="1" x14ac:dyDescent="0.25">
      <c r="A2812" s="181">
        <v>76193</v>
      </c>
      <c r="B2812" s="701" t="s">
        <v>18262</v>
      </c>
      <c r="C2812" s="181" t="s">
        <v>18263</v>
      </c>
      <c r="D2812" s="181" t="s">
        <v>625</v>
      </c>
      <c r="E2812" s="181" t="s">
        <v>3551</v>
      </c>
      <c r="F2812" s="181" t="s">
        <v>304</v>
      </c>
      <c r="G2812" s="181" t="s">
        <v>601</v>
      </c>
      <c r="H2812" s="181" t="s">
        <v>5</v>
      </c>
      <c r="I2812" s="181" t="s">
        <v>18264</v>
      </c>
      <c r="J2812" s="181">
        <v>23900</v>
      </c>
      <c r="K2812" s="181">
        <v>24</v>
      </c>
      <c r="L2812" s="181"/>
      <c r="M2812" s="181"/>
      <c r="N2812" s="596" t="s">
        <v>286</v>
      </c>
    </row>
    <row r="2813" spans="1:14" s="158" customFormat="1" ht="18" customHeight="1" x14ac:dyDescent="0.25">
      <c r="A2813" s="181">
        <v>4448</v>
      </c>
      <c r="B2813" s="701" t="s">
        <v>18265</v>
      </c>
      <c r="C2813" s="181" t="s">
        <v>301</v>
      </c>
      <c r="D2813" s="181" t="s">
        <v>625</v>
      </c>
      <c r="E2813" s="181" t="s">
        <v>3769</v>
      </c>
      <c r="F2813" s="181" t="s">
        <v>304</v>
      </c>
      <c r="G2813" s="181" t="s">
        <v>601</v>
      </c>
      <c r="H2813" s="181" t="s">
        <v>5</v>
      </c>
      <c r="I2813" s="181" t="s">
        <v>301</v>
      </c>
      <c r="J2813" s="181">
        <v>28500</v>
      </c>
      <c r="K2813" s="181">
        <v>4</v>
      </c>
      <c r="L2813" s="181"/>
      <c r="M2813" s="181"/>
      <c r="N2813" s="596" t="s">
        <v>286</v>
      </c>
    </row>
    <row r="2814" spans="1:14" s="158" customFormat="1" ht="18" customHeight="1" x14ac:dyDescent="0.25">
      <c r="A2814" s="181">
        <v>20106</v>
      </c>
      <c r="B2814" s="701" t="s">
        <v>10703</v>
      </c>
      <c r="C2814" s="181" t="s">
        <v>10704</v>
      </c>
      <c r="D2814" s="181" t="s">
        <v>625</v>
      </c>
      <c r="E2814" s="181" t="s">
        <v>10705</v>
      </c>
      <c r="F2814" s="181" t="s">
        <v>304</v>
      </c>
      <c r="G2814" s="181" t="s">
        <v>601</v>
      </c>
      <c r="H2814" s="181" t="s">
        <v>5</v>
      </c>
      <c r="I2814" s="181" t="s">
        <v>301</v>
      </c>
      <c r="J2814" s="181">
        <v>87650</v>
      </c>
      <c r="K2814" s="181">
        <v>1</v>
      </c>
      <c r="L2814" s="181"/>
      <c r="M2814" s="181"/>
      <c r="N2814" s="596" t="s">
        <v>286</v>
      </c>
    </row>
    <row r="2815" spans="1:14" s="158" customFormat="1" ht="18" customHeight="1" x14ac:dyDescent="0.25">
      <c r="A2815" s="181">
        <v>72771</v>
      </c>
      <c r="B2815" s="701" t="s">
        <v>4095</v>
      </c>
      <c r="C2815" s="181" t="s">
        <v>4096</v>
      </c>
      <c r="D2815" s="181" t="s">
        <v>625</v>
      </c>
      <c r="E2815" s="181" t="s">
        <v>4097</v>
      </c>
      <c r="F2815" s="181" t="s">
        <v>304</v>
      </c>
      <c r="G2815" s="181" t="s">
        <v>601</v>
      </c>
      <c r="H2815" s="181" t="s">
        <v>5</v>
      </c>
      <c r="I2815" s="181" t="s">
        <v>4098</v>
      </c>
      <c r="J2815" s="181">
        <v>40090</v>
      </c>
      <c r="K2815" s="181">
        <v>10</v>
      </c>
      <c r="L2815" s="181"/>
      <c r="M2815" s="181"/>
      <c r="N2815" s="596" t="s">
        <v>286</v>
      </c>
    </row>
    <row r="2816" spans="1:14" s="158" customFormat="1" ht="18" customHeight="1" x14ac:dyDescent="0.25">
      <c r="A2816" s="181">
        <v>65468</v>
      </c>
      <c r="B2816" s="701" t="s">
        <v>12135</v>
      </c>
      <c r="C2816" s="181" t="s">
        <v>12136</v>
      </c>
      <c r="D2816" s="181" t="s">
        <v>625</v>
      </c>
      <c r="E2816" s="181" t="s">
        <v>4099</v>
      </c>
      <c r="F2816" s="181" t="s">
        <v>304</v>
      </c>
      <c r="G2816" s="181" t="s">
        <v>601</v>
      </c>
      <c r="H2816" s="181" t="s">
        <v>5</v>
      </c>
      <c r="I2816" s="181" t="s">
        <v>4100</v>
      </c>
      <c r="J2816" s="181">
        <v>40580</v>
      </c>
      <c r="K2816" s="181">
        <v>4</v>
      </c>
      <c r="L2816" s="181"/>
      <c r="M2816" s="181"/>
      <c r="N2816" s="596" t="s">
        <v>286</v>
      </c>
    </row>
    <row r="2817" spans="1:14" s="158" customFormat="1" ht="18" customHeight="1" x14ac:dyDescent="0.25">
      <c r="A2817" s="181">
        <v>29404</v>
      </c>
      <c r="B2817" s="701" t="s">
        <v>4102</v>
      </c>
      <c r="C2817" s="181" t="s">
        <v>4103</v>
      </c>
      <c r="D2817" s="181" t="s">
        <v>625</v>
      </c>
      <c r="E2817" s="181" t="s">
        <v>4104</v>
      </c>
      <c r="F2817" s="181" t="s">
        <v>304</v>
      </c>
      <c r="G2817" s="181" t="s">
        <v>601</v>
      </c>
      <c r="H2817" s="181" t="s">
        <v>5</v>
      </c>
      <c r="I2817" s="181" t="s">
        <v>301</v>
      </c>
      <c r="J2817" s="181">
        <v>41330</v>
      </c>
      <c r="K2817" s="181">
        <v>2</v>
      </c>
      <c r="L2817" s="181"/>
      <c r="M2817" s="181"/>
      <c r="N2817" s="596" t="s">
        <v>286</v>
      </c>
    </row>
    <row r="2818" spans="1:14" s="158" customFormat="1" ht="18" customHeight="1" x14ac:dyDescent="0.25">
      <c r="A2818" s="181">
        <v>23376</v>
      </c>
      <c r="B2818" s="701" t="s">
        <v>18266</v>
      </c>
      <c r="C2818" s="181" t="s">
        <v>301</v>
      </c>
      <c r="D2818" s="181" t="s">
        <v>625</v>
      </c>
      <c r="E2818" s="181" t="s">
        <v>18267</v>
      </c>
      <c r="F2818" s="181" t="s">
        <v>304</v>
      </c>
      <c r="G2818" s="181" t="s">
        <v>601</v>
      </c>
      <c r="H2818" s="181" t="s">
        <v>5</v>
      </c>
      <c r="I2818" s="181" t="s">
        <v>301</v>
      </c>
      <c r="J2818" s="181">
        <v>35750</v>
      </c>
      <c r="K2818" s="181">
        <v>1</v>
      </c>
      <c r="L2818" s="181"/>
      <c r="M2818" s="181"/>
      <c r="N2818" s="596" t="s">
        <v>286</v>
      </c>
    </row>
    <row r="2819" spans="1:14" s="158" customFormat="1" ht="18" customHeight="1" x14ac:dyDescent="0.25">
      <c r="A2819" s="181">
        <v>12476</v>
      </c>
      <c r="B2819" s="701" t="s">
        <v>12137</v>
      </c>
      <c r="C2819" s="181" t="s">
        <v>12138</v>
      </c>
      <c r="D2819" s="181" t="s">
        <v>625</v>
      </c>
      <c r="E2819" s="181" t="s">
        <v>3919</v>
      </c>
      <c r="F2819" s="181" t="s">
        <v>304</v>
      </c>
      <c r="G2819" s="181" t="s">
        <v>601</v>
      </c>
      <c r="H2819" s="181" t="s">
        <v>5</v>
      </c>
      <c r="I2819" s="181" t="s">
        <v>301</v>
      </c>
      <c r="J2819" s="181">
        <v>37200</v>
      </c>
      <c r="K2819" s="181">
        <v>90</v>
      </c>
      <c r="L2819" s="181"/>
      <c r="M2819" s="181"/>
      <c r="N2819" s="596" t="s">
        <v>286</v>
      </c>
    </row>
    <row r="2820" spans="1:14" s="158" customFormat="1" ht="18" customHeight="1" x14ac:dyDescent="0.25">
      <c r="A2820" s="181">
        <v>15366</v>
      </c>
      <c r="B2820" s="701" t="s">
        <v>14513</v>
      </c>
      <c r="C2820" s="181" t="s">
        <v>14514</v>
      </c>
      <c r="D2820" s="181" t="s">
        <v>625</v>
      </c>
      <c r="E2820" s="181" t="s">
        <v>3923</v>
      </c>
      <c r="F2820" s="181" t="s">
        <v>304</v>
      </c>
      <c r="G2820" s="181" t="s">
        <v>601</v>
      </c>
      <c r="H2820" s="181" t="s">
        <v>5</v>
      </c>
      <c r="I2820" s="181" t="s">
        <v>301</v>
      </c>
      <c r="J2820" s="181">
        <v>24150</v>
      </c>
      <c r="K2820" s="181">
        <v>4</v>
      </c>
      <c r="L2820" s="181"/>
      <c r="M2820" s="181"/>
      <c r="N2820" s="596" t="s">
        <v>286</v>
      </c>
    </row>
    <row r="2821" spans="1:14" s="158" customFormat="1" ht="18" customHeight="1" x14ac:dyDescent="0.25">
      <c r="A2821" s="181">
        <v>7207</v>
      </c>
      <c r="B2821" s="701" t="s">
        <v>12139</v>
      </c>
      <c r="C2821" s="181" t="s">
        <v>301</v>
      </c>
      <c r="D2821" s="181" t="s">
        <v>625</v>
      </c>
      <c r="E2821" s="181" t="s">
        <v>3589</v>
      </c>
      <c r="F2821" s="181" t="s">
        <v>304</v>
      </c>
      <c r="G2821" s="181" t="s">
        <v>601</v>
      </c>
      <c r="H2821" s="181" t="s">
        <v>5</v>
      </c>
      <c r="I2821" s="181" t="s">
        <v>301</v>
      </c>
      <c r="J2821" s="181">
        <v>24150</v>
      </c>
      <c r="K2821" s="181">
        <v>92</v>
      </c>
      <c r="L2821" s="181"/>
      <c r="M2821" s="181"/>
      <c r="N2821" s="596" t="s">
        <v>286</v>
      </c>
    </row>
    <row r="2822" spans="1:14" s="158" customFormat="1" ht="18" customHeight="1" x14ac:dyDescent="0.25">
      <c r="A2822" s="181">
        <v>21822</v>
      </c>
      <c r="B2822" s="701" t="s">
        <v>12140</v>
      </c>
      <c r="C2822" s="181" t="s">
        <v>301</v>
      </c>
      <c r="D2822" s="181" t="s">
        <v>625</v>
      </c>
      <c r="E2822" s="181" t="s">
        <v>3589</v>
      </c>
      <c r="F2822" s="181" t="s">
        <v>304</v>
      </c>
      <c r="G2822" s="181" t="s">
        <v>601</v>
      </c>
      <c r="H2822" s="181" t="s">
        <v>5</v>
      </c>
      <c r="I2822" s="181" t="s">
        <v>12141</v>
      </c>
      <c r="J2822" s="181">
        <v>28980</v>
      </c>
      <c r="K2822" s="181">
        <v>45</v>
      </c>
      <c r="L2822" s="181"/>
      <c r="M2822" s="181"/>
      <c r="N2822" s="596" t="s">
        <v>286</v>
      </c>
    </row>
    <row r="2823" spans="1:14" s="158" customFormat="1" ht="18" customHeight="1" x14ac:dyDescent="0.25">
      <c r="A2823" s="181">
        <v>12849</v>
      </c>
      <c r="B2823" s="701">
        <v>96590793</v>
      </c>
      <c r="C2823" s="181" t="s">
        <v>15265</v>
      </c>
      <c r="D2823" s="181" t="s">
        <v>625</v>
      </c>
      <c r="E2823" s="181" t="s">
        <v>3589</v>
      </c>
      <c r="F2823" s="181" t="s">
        <v>304</v>
      </c>
      <c r="G2823" s="181" t="s">
        <v>3777</v>
      </c>
      <c r="H2823" s="181" t="s">
        <v>14</v>
      </c>
      <c r="I2823" s="181" t="s">
        <v>301</v>
      </c>
      <c r="J2823" s="181">
        <v>22650</v>
      </c>
      <c r="K2823" s="181">
        <v>56</v>
      </c>
      <c r="L2823" s="181"/>
      <c r="M2823" s="181"/>
      <c r="N2823" s="596" t="s">
        <v>286</v>
      </c>
    </row>
    <row r="2824" spans="1:14" s="158" customFormat="1" ht="18" customHeight="1" x14ac:dyDescent="0.25">
      <c r="A2824" s="181">
        <v>23925</v>
      </c>
      <c r="B2824" s="701" t="s">
        <v>18268</v>
      </c>
      <c r="C2824" s="181" t="s">
        <v>18269</v>
      </c>
      <c r="D2824" s="181" t="s">
        <v>625</v>
      </c>
      <c r="E2824" s="181" t="s">
        <v>3743</v>
      </c>
      <c r="F2824" s="181" t="s">
        <v>304</v>
      </c>
      <c r="G2824" s="181" t="s">
        <v>601</v>
      </c>
      <c r="H2824" s="181" t="s">
        <v>5</v>
      </c>
      <c r="I2824" s="181" t="s">
        <v>301</v>
      </c>
      <c r="J2824" s="181">
        <v>44920</v>
      </c>
      <c r="K2824" s="181">
        <v>91</v>
      </c>
      <c r="L2824" s="181"/>
      <c r="M2824" s="181"/>
      <c r="N2824" s="596" t="s">
        <v>286</v>
      </c>
    </row>
    <row r="2825" spans="1:14" s="158" customFormat="1" ht="18" customHeight="1" x14ac:dyDescent="0.25">
      <c r="A2825" s="181">
        <v>27194</v>
      </c>
      <c r="B2825" s="701" t="s">
        <v>18270</v>
      </c>
      <c r="C2825" s="181" t="s">
        <v>18271</v>
      </c>
      <c r="D2825" s="181" t="s">
        <v>625</v>
      </c>
      <c r="E2825" s="181" t="s">
        <v>4105</v>
      </c>
      <c r="F2825" s="181" t="s">
        <v>304</v>
      </c>
      <c r="G2825" s="181" t="s">
        <v>601</v>
      </c>
      <c r="H2825" s="181" t="s">
        <v>5</v>
      </c>
      <c r="I2825" s="181" t="s">
        <v>18272</v>
      </c>
      <c r="J2825" s="181">
        <v>22700</v>
      </c>
      <c r="K2825" s="181">
        <v>16</v>
      </c>
      <c r="L2825" s="181"/>
      <c r="M2825" s="181"/>
      <c r="N2825" s="596" t="s">
        <v>286</v>
      </c>
    </row>
    <row r="2826" spans="1:14" s="158" customFormat="1" ht="18" customHeight="1" x14ac:dyDescent="0.25">
      <c r="A2826" s="181">
        <v>27340</v>
      </c>
      <c r="B2826" s="701" t="s">
        <v>18273</v>
      </c>
      <c r="C2826" s="181" t="s">
        <v>18274</v>
      </c>
      <c r="D2826" s="181" t="s">
        <v>625</v>
      </c>
      <c r="E2826" s="181" t="s">
        <v>3756</v>
      </c>
      <c r="F2826" s="181" t="s">
        <v>304</v>
      </c>
      <c r="G2826" s="181" t="s">
        <v>601</v>
      </c>
      <c r="H2826" s="181" t="s">
        <v>5</v>
      </c>
      <c r="I2826" s="181" t="s">
        <v>4106</v>
      </c>
      <c r="J2826" s="181">
        <v>22700</v>
      </c>
      <c r="K2826" s="181">
        <v>50</v>
      </c>
      <c r="L2826" s="181"/>
      <c r="M2826" s="181"/>
      <c r="N2826" s="596" t="s">
        <v>286</v>
      </c>
    </row>
    <row r="2827" spans="1:14" s="158" customFormat="1" ht="18" customHeight="1" x14ac:dyDescent="0.25">
      <c r="A2827" s="181">
        <v>78876</v>
      </c>
      <c r="B2827" s="701" t="s">
        <v>14515</v>
      </c>
      <c r="C2827" s="181" t="s">
        <v>14516</v>
      </c>
      <c r="D2827" s="181" t="s">
        <v>625</v>
      </c>
      <c r="E2827" s="181" t="s">
        <v>3956</v>
      </c>
      <c r="F2827" s="181" t="s">
        <v>304</v>
      </c>
      <c r="G2827" s="181" t="s">
        <v>601</v>
      </c>
      <c r="H2827" s="181" t="s">
        <v>5</v>
      </c>
      <c r="I2827" s="181" t="s">
        <v>301</v>
      </c>
      <c r="J2827" s="181">
        <v>46370</v>
      </c>
      <c r="K2827" s="181">
        <v>1</v>
      </c>
      <c r="L2827" s="181"/>
      <c r="M2827" s="181"/>
      <c r="N2827" s="596" t="s">
        <v>286</v>
      </c>
    </row>
    <row r="2828" spans="1:14" s="158" customFormat="1" ht="18" customHeight="1" x14ac:dyDescent="0.25">
      <c r="A2828" s="181">
        <v>81012</v>
      </c>
      <c r="B2828" s="701" t="s">
        <v>4107</v>
      </c>
      <c r="C2828" s="181" t="s">
        <v>4108</v>
      </c>
      <c r="D2828" s="181" t="s">
        <v>625</v>
      </c>
      <c r="E2828" s="181" t="s">
        <v>3683</v>
      </c>
      <c r="F2828" s="181" t="s">
        <v>304</v>
      </c>
      <c r="G2828" s="181" t="s">
        <v>601</v>
      </c>
      <c r="H2828" s="181" t="s">
        <v>5</v>
      </c>
      <c r="I2828" s="181" t="s">
        <v>3709</v>
      </c>
      <c r="J2828" s="181">
        <v>22700</v>
      </c>
      <c r="K2828" s="181">
        <v>8</v>
      </c>
      <c r="L2828" s="181"/>
      <c r="M2828" s="181"/>
      <c r="N2828" s="596" t="s">
        <v>286</v>
      </c>
    </row>
    <row r="2829" spans="1:14" s="158" customFormat="1" ht="18" customHeight="1" x14ac:dyDescent="0.25">
      <c r="A2829" s="181">
        <v>43916</v>
      </c>
      <c r="B2829" s="701" t="s">
        <v>12142</v>
      </c>
      <c r="C2829" s="181" t="s">
        <v>12143</v>
      </c>
      <c r="D2829" s="181" t="s">
        <v>625</v>
      </c>
      <c r="E2829" s="181" t="s">
        <v>3627</v>
      </c>
      <c r="F2829" s="181" t="s">
        <v>304</v>
      </c>
      <c r="G2829" s="181" t="s">
        <v>601</v>
      </c>
      <c r="H2829" s="181" t="s">
        <v>5</v>
      </c>
      <c r="I2829" s="181" t="s">
        <v>2841</v>
      </c>
      <c r="J2829" s="181">
        <v>22700</v>
      </c>
      <c r="K2829" s="181">
        <v>36</v>
      </c>
      <c r="L2829" s="181"/>
      <c r="M2829" s="181"/>
      <c r="N2829" s="596" t="s">
        <v>286</v>
      </c>
    </row>
    <row r="2830" spans="1:14" s="158" customFormat="1" ht="18" customHeight="1" x14ac:dyDescent="0.25">
      <c r="A2830" s="181">
        <v>1460</v>
      </c>
      <c r="B2830" s="701" t="s">
        <v>4109</v>
      </c>
      <c r="C2830" s="181" t="s">
        <v>301</v>
      </c>
      <c r="D2830" s="181" t="s">
        <v>625</v>
      </c>
      <c r="E2830" s="181" t="s">
        <v>4110</v>
      </c>
      <c r="F2830" s="181" t="s">
        <v>304</v>
      </c>
      <c r="G2830" s="181" t="s">
        <v>601</v>
      </c>
      <c r="H2830" s="181" t="s">
        <v>5</v>
      </c>
      <c r="I2830" s="181" t="s">
        <v>853</v>
      </c>
      <c r="J2830" s="181">
        <v>43960</v>
      </c>
      <c r="K2830" s="181">
        <v>5</v>
      </c>
      <c r="L2830" s="181"/>
      <c r="M2830" s="181"/>
      <c r="N2830" s="596" t="s">
        <v>286</v>
      </c>
    </row>
    <row r="2831" spans="1:14" s="158" customFormat="1" ht="18" customHeight="1" x14ac:dyDescent="0.25">
      <c r="A2831" s="181">
        <v>1461</v>
      </c>
      <c r="B2831" s="701" t="s">
        <v>12144</v>
      </c>
      <c r="C2831" s="181" t="s">
        <v>301</v>
      </c>
      <c r="D2831" s="181" t="s">
        <v>625</v>
      </c>
      <c r="E2831" s="181" t="s">
        <v>4070</v>
      </c>
      <c r="F2831" s="181" t="s">
        <v>304</v>
      </c>
      <c r="G2831" s="181" t="s">
        <v>601</v>
      </c>
      <c r="H2831" s="181" t="s">
        <v>5</v>
      </c>
      <c r="I2831" s="181" t="s">
        <v>301</v>
      </c>
      <c r="J2831" s="181">
        <v>46310</v>
      </c>
      <c r="K2831" s="181">
        <v>2</v>
      </c>
      <c r="L2831" s="181"/>
      <c r="M2831" s="181"/>
      <c r="N2831" s="596" t="s">
        <v>286</v>
      </c>
    </row>
    <row r="2832" spans="1:14" s="158" customFormat="1" ht="18" customHeight="1" x14ac:dyDescent="0.25">
      <c r="A2832" s="181">
        <v>17861</v>
      </c>
      <c r="B2832" s="701" t="s">
        <v>12145</v>
      </c>
      <c r="C2832" s="181" t="s">
        <v>301</v>
      </c>
      <c r="D2832" s="181" t="s">
        <v>625</v>
      </c>
      <c r="E2832" s="181" t="s">
        <v>12146</v>
      </c>
      <c r="F2832" s="181" t="s">
        <v>304</v>
      </c>
      <c r="G2832" s="181" t="s">
        <v>601</v>
      </c>
      <c r="H2832" s="181" t="s">
        <v>5</v>
      </c>
      <c r="I2832" s="181" t="s">
        <v>301</v>
      </c>
      <c r="J2832" s="181">
        <v>23410</v>
      </c>
      <c r="K2832" s="181">
        <v>3</v>
      </c>
      <c r="L2832" s="181"/>
      <c r="M2832" s="181"/>
      <c r="N2832" s="596" t="s">
        <v>286</v>
      </c>
    </row>
    <row r="2833" spans="1:14" s="158" customFormat="1" ht="18" customHeight="1" x14ac:dyDescent="0.25">
      <c r="A2833" s="181">
        <v>22688</v>
      </c>
      <c r="B2833" s="701" t="s">
        <v>4111</v>
      </c>
      <c r="C2833" s="181" t="s">
        <v>4112</v>
      </c>
      <c r="D2833" s="181" t="s">
        <v>625</v>
      </c>
      <c r="E2833" s="181" t="s">
        <v>4113</v>
      </c>
      <c r="F2833" s="181" t="s">
        <v>304</v>
      </c>
      <c r="G2833" s="181" t="s">
        <v>601</v>
      </c>
      <c r="H2833" s="181" t="s">
        <v>5</v>
      </c>
      <c r="I2833" s="181" t="s">
        <v>4114</v>
      </c>
      <c r="J2833" s="181">
        <v>41540</v>
      </c>
      <c r="K2833" s="181">
        <v>7</v>
      </c>
      <c r="L2833" s="181"/>
      <c r="M2833" s="181"/>
      <c r="N2833" s="596" t="s">
        <v>286</v>
      </c>
    </row>
    <row r="2834" spans="1:14" s="158" customFormat="1" ht="18" customHeight="1" x14ac:dyDescent="0.25">
      <c r="A2834" s="181">
        <v>25344</v>
      </c>
      <c r="B2834" s="701" t="s">
        <v>18275</v>
      </c>
      <c r="C2834" s="181" t="s">
        <v>301</v>
      </c>
      <c r="D2834" s="181" t="s">
        <v>625</v>
      </c>
      <c r="E2834" s="181" t="s">
        <v>18276</v>
      </c>
      <c r="F2834" s="181" t="s">
        <v>304</v>
      </c>
      <c r="G2834" s="181" t="s">
        <v>601</v>
      </c>
      <c r="H2834" s="181" t="s">
        <v>5</v>
      </c>
      <c r="I2834" s="181" t="s">
        <v>18277</v>
      </c>
      <c r="J2834" s="181">
        <v>42330</v>
      </c>
      <c r="K2834" s="181">
        <v>3</v>
      </c>
      <c r="L2834" s="181"/>
      <c r="M2834" s="181"/>
      <c r="N2834" s="596" t="s">
        <v>286</v>
      </c>
    </row>
    <row r="2835" spans="1:14" s="158" customFormat="1" ht="18" customHeight="1" x14ac:dyDescent="0.25">
      <c r="A2835" s="181">
        <v>25345</v>
      </c>
      <c r="B2835" s="701" t="s">
        <v>4115</v>
      </c>
      <c r="C2835" s="181" t="s">
        <v>301</v>
      </c>
      <c r="D2835" s="181" t="s">
        <v>625</v>
      </c>
      <c r="E2835" s="181" t="s">
        <v>4116</v>
      </c>
      <c r="F2835" s="181" t="s">
        <v>304</v>
      </c>
      <c r="G2835" s="181" t="s">
        <v>601</v>
      </c>
      <c r="H2835" s="181" t="s">
        <v>5</v>
      </c>
      <c r="I2835" s="181" t="s">
        <v>1786</v>
      </c>
      <c r="J2835" s="181">
        <v>42330</v>
      </c>
      <c r="K2835" s="181">
        <v>7</v>
      </c>
      <c r="L2835" s="181"/>
      <c r="M2835" s="181"/>
      <c r="N2835" s="596" t="s">
        <v>286</v>
      </c>
    </row>
    <row r="2836" spans="1:14" s="158" customFormat="1" ht="18" customHeight="1" x14ac:dyDescent="0.25">
      <c r="A2836" s="181">
        <v>79327</v>
      </c>
      <c r="B2836" s="701" t="s">
        <v>4117</v>
      </c>
      <c r="C2836" s="181" t="s">
        <v>4118</v>
      </c>
      <c r="D2836" s="181" t="s">
        <v>625</v>
      </c>
      <c r="E2836" s="181" t="s">
        <v>4119</v>
      </c>
      <c r="F2836" s="181" t="s">
        <v>304</v>
      </c>
      <c r="G2836" s="181" t="s">
        <v>601</v>
      </c>
      <c r="H2836" s="181" t="s">
        <v>5</v>
      </c>
      <c r="I2836" s="181" t="s">
        <v>4120</v>
      </c>
      <c r="J2836" s="181">
        <v>28500</v>
      </c>
      <c r="K2836" s="181">
        <v>3</v>
      </c>
      <c r="L2836" s="181"/>
      <c r="M2836" s="181"/>
      <c r="N2836" s="596" t="s">
        <v>286</v>
      </c>
    </row>
    <row r="2837" spans="1:14" s="158" customFormat="1" ht="18" customHeight="1" x14ac:dyDescent="0.25">
      <c r="A2837" s="181">
        <v>8092</v>
      </c>
      <c r="B2837" s="701" t="s">
        <v>4121</v>
      </c>
      <c r="C2837" s="181" t="s">
        <v>301</v>
      </c>
      <c r="D2837" s="181" t="s">
        <v>4122</v>
      </c>
      <c r="E2837" s="181" t="s">
        <v>3862</v>
      </c>
      <c r="F2837" s="181" t="s">
        <v>304</v>
      </c>
      <c r="G2837" s="181" t="s">
        <v>601</v>
      </c>
      <c r="H2837" s="181" t="s">
        <v>5</v>
      </c>
      <c r="I2837" s="181" t="s">
        <v>301</v>
      </c>
      <c r="J2837" s="181">
        <v>126990</v>
      </c>
      <c r="K2837" s="181">
        <v>2</v>
      </c>
      <c r="L2837" s="181"/>
      <c r="M2837" s="181"/>
      <c r="N2837" s="596" t="s">
        <v>286</v>
      </c>
    </row>
    <row r="2838" spans="1:14" s="158" customFormat="1" ht="18" customHeight="1" x14ac:dyDescent="0.25">
      <c r="A2838" s="181">
        <v>23300</v>
      </c>
      <c r="B2838" s="701" t="s">
        <v>12147</v>
      </c>
      <c r="C2838" s="181" t="s">
        <v>12148</v>
      </c>
      <c r="D2838" s="181" t="s">
        <v>4123</v>
      </c>
      <c r="E2838" s="181" t="s">
        <v>3551</v>
      </c>
      <c r="F2838" s="181" t="s">
        <v>304</v>
      </c>
      <c r="G2838" s="181" t="s">
        <v>601</v>
      </c>
      <c r="H2838" s="181" t="s">
        <v>5</v>
      </c>
      <c r="I2838" s="181" t="s">
        <v>301</v>
      </c>
      <c r="J2838" s="181">
        <v>152390</v>
      </c>
      <c r="K2838" s="181">
        <v>5</v>
      </c>
      <c r="L2838" s="181"/>
      <c r="M2838" s="181"/>
      <c r="N2838" s="596" t="s">
        <v>286</v>
      </c>
    </row>
    <row r="2839" spans="1:14" s="158" customFormat="1" ht="18" customHeight="1" x14ac:dyDescent="0.25">
      <c r="A2839" s="181">
        <v>27577</v>
      </c>
      <c r="B2839" s="701" t="s">
        <v>4125</v>
      </c>
      <c r="C2839" s="181" t="s">
        <v>301</v>
      </c>
      <c r="D2839" s="181" t="s">
        <v>4123</v>
      </c>
      <c r="E2839" s="181" t="s">
        <v>4124</v>
      </c>
      <c r="F2839" s="181" t="s">
        <v>304</v>
      </c>
      <c r="G2839" s="181" t="s">
        <v>601</v>
      </c>
      <c r="H2839" s="181" t="s">
        <v>5</v>
      </c>
      <c r="I2839" s="181" t="s">
        <v>301</v>
      </c>
      <c r="J2839" s="181">
        <v>67630</v>
      </c>
      <c r="K2839" s="181">
        <v>1</v>
      </c>
      <c r="L2839" s="181"/>
      <c r="M2839" s="181"/>
      <c r="N2839" s="596" t="s">
        <v>286</v>
      </c>
    </row>
    <row r="2840" spans="1:14" s="158" customFormat="1" ht="18" customHeight="1" x14ac:dyDescent="0.25">
      <c r="A2840" s="181">
        <v>27573</v>
      </c>
      <c r="B2840" s="701" t="s">
        <v>13340</v>
      </c>
      <c r="C2840" s="181" t="s">
        <v>301</v>
      </c>
      <c r="D2840" s="181" t="s">
        <v>4123</v>
      </c>
      <c r="E2840" s="181" t="s">
        <v>4124</v>
      </c>
      <c r="F2840" s="181" t="s">
        <v>304</v>
      </c>
      <c r="G2840" s="181" t="s">
        <v>601</v>
      </c>
      <c r="H2840" s="181" t="s">
        <v>5</v>
      </c>
      <c r="I2840" s="181" t="s">
        <v>301</v>
      </c>
      <c r="J2840" s="181">
        <v>80190</v>
      </c>
      <c r="K2840" s="181">
        <v>1</v>
      </c>
      <c r="L2840" s="181"/>
      <c r="M2840" s="181"/>
      <c r="N2840" s="596" t="s">
        <v>286</v>
      </c>
    </row>
    <row r="2841" spans="1:14" s="158" customFormat="1" ht="18" customHeight="1" x14ac:dyDescent="0.25">
      <c r="A2841" s="181">
        <v>27574</v>
      </c>
      <c r="B2841" s="701" t="s">
        <v>4126</v>
      </c>
      <c r="C2841" s="181" t="s">
        <v>301</v>
      </c>
      <c r="D2841" s="181" t="s">
        <v>4123</v>
      </c>
      <c r="E2841" s="181" t="s">
        <v>3961</v>
      </c>
      <c r="F2841" s="181" t="s">
        <v>304</v>
      </c>
      <c r="G2841" s="181" t="s">
        <v>601</v>
      </c>
      <c r="H2841" s="181" t="s">
        <v>5</v>
      </c>
      <c r="I2841" s="181" t="s">
        <v>301</v>
      </c>
      <c r="J2841" s="181">
        <v>86150</v>
      </c>
      <c r="K2841" s="181">
        <v>8</v>
      </c>
      <c r="L2841" s="181"/>
      <c r="M2841" s="181"/>
      <c r="N2841" s="596" t="s">
        <v>286</v>
      </c>
    </row>
    <row r="2842" spans="1:14" s="158" customFormat="1" ht="18" customHeight="1" x14ac:dyDescent="0.25">
      <c r="A2842" s="181">
        <v>29396</v>
      </c>
      <c r="B2842" s="701" t="s">
        <v>4127</v>
      </c>
      <c r="C2842" s="181" t="s">
        <v>4128</v>
      </c>
      <c r="D2842" s="181" t="s">
        <v>4123</v>
      </c>
      <c r="E2842" s="181" t="s">
        <v>4104</v>
      </c>
      <c r="F2842" s="181" t="s">
        <v>304</v>
      </c>
      <c r="G2842" s="181" t="s">
        <v>601</v>
      </c>
      <c r="H2842" s="181" t="s">
        <v>5</v>
      </c>
      <c r="I2842" s="181" t="s">
        <v>4129</v>
      </c>
      <c r="J2842" s="181">
        <v>83090</v>
      </c>
      <c r="K2842" s="181">
        <v>4</v>
      </c>
      <c r="L2842" s="181"/>
      <c r="M2842" s="181"/>
      <c r="N2842" s="596" t="s">
        <v>286</v>
      </c>
    </row>
    <row r="2843" spans="1:14" s="158" customFormat="1" ht="18" customHeight="1" x14ac:dyDescent="0.25">
      <c r="A2843" s="181">
        <v>23464</v>
      </c>
      <c r="B2843" s="701" t="s">
        <v>4130</v>
      </c>
      <c r="C2843" s="181" t="s">
        <v>301</v>
      </c>
      <c r="D2843" s="181" t="s">
        <v>4123</v>
      </c>
      <c r="E2843" s="181" t="s">
        <v>4131</v>
      </c>
      <c r="F2843" s="181" t="s">
        <v>304</v>
      </c>
      <c r="G2843" s="181" t="s">
        <v>601</v>
      </c>
      <c r="H2843" s="181" t="s">
        <v>5</v>
      </c>
      <c r="I2843" s="181" t="s">
        <v>301</v>
      </c>
      <c r="J2843" s="181">
        <v>132970</v>
      </c>
      <c r="K2843" s="181">
        <v>1</v>
      </c>
      <c r="L2843" s="181"/>
      <c r="M2843" s="181"/>
      <c r="N2843" s="596" t="s">
        <v>286</v>
      </c>
    </row>
    <row r="2844" spans="1:14" s="158" customFormat="1" ht="18" customHeight="1" x14ac:dyDescent="0.25">
      <c r="A2844" s="181">
        <v>4768</v>
      </c>
      <c r="B2844" s="701" t="s">
        <v>18278</v>
      </c>
      <c r="C2844" s="181" t="s">
        <v>301</v>
      </c>
      <c r="D2844" s="181" t="s">
        <v>4123</v>
      </c>
      <c r="E2844" s="181" t="s">
        <v>18279</v>
      </c>
      <c r="F2844" s="181" t="s">
        <v>304</v>
      </c>
      <c r="G2844" s="181" t="s">
        <v>601</v>
      </c>
      <c r="H2844" s="181" t="s">
        <v>5</v>
      </c>
      <c r="I2844" s="181" t="s">
        <v>301</v>
      </c>
      <c r="J2844" s="181">
        <v>124500</v>
      </c>
      <c r="K2844" s="181">
        <v>2</v>
      </c>
      <c r="L2844" s="181"/>
      <c r="M2844" s="181"/>
      <c r="N2844" s="596" t="s">
        <v>286</v>
      </c>
    </row>
    <row r="2845" spans="1:14" s="158" customFormat="1" ht="18" customHeight="1" x14ac:dyDescent="0.25">
      <c r="A2845" s="181">
        <v>4836</v>
      </c>
      <c r="B2845" s="701" t="s">
        <v>18280</v>
      </c>
      <c r="C2845" s="181" t="s">
        <v>301</v>
      </c>
      <c r="D2845" s="181" t="s">
        <v>4123</v>
      </c>
      <c r="E2845" s="181" t="s">
        <v>3862</v>
      </c>
      <c r="F2845" s="181" t="s">
        <v>304</v>
      </c>
      <c r="G2845" s="181" t="s">
        <v>601</v>
      </c>
      <c r="H2845" s="181" t="s">
        <v>5</v>
      </c>
      <c r="I2845" s="181" t="s">
        <v>301</v>
      </c>
      <c r="J2845" s="181">
        <v>140930</v>
      </c>
      <c r="K2845" s="181">
        <v>2</v>
      </c>
      <c r="L2845" s="181"/>
      <c r="M2845" s="181"/>
      <c r="N2845" s="596" t="s">
        <v>286</v>
      </c>
    </row>
    <row r="2846" spans="1:14" s="158" customFormat="1" ht="18" customHeight="1" x14ac:dyDescent="0.25">
      <c r="A2846" s="181">
        <v>4105</v>
      </c>
      <c r="B2846" s="701" t="s">
        <v>18281</v>
      </c>
      <c r="C2846" s="181" t="s">
        <v>301</v>
      </c>
      <c r="D2846" s="181" t="s">
        <v>4123</v>
      </c>
      <c r="E2846" s="181" t="s">
        <v>18282</v>
      </c>
      <c r="F2846" s="181" t="s">
        <v>304</v>
      </c>
      <c r="G2846" s="181" t="s">
        <v>601</v>
      </c>
      <c r="H2846" s="181" t="s">
        <v>5</v>
      </c>
      <c r="I2846" s="181" t="s">
        <v>301</v>
      </c>
      <c r="J2846" s="181">
        <v>73910</v>
      </c>
      <c r="K2846" s="181">
        <v>3</v>
      </c>
      <c r="L2846" s="181"/>
      <c r="M2846" s="181"/>
      <c r="N2846" s="596" t="s">
        <v>286</v>
      </c>
    </row>
    <row r="2847" spans="1:14" s="158" customFormat="1" ht="18" customHeight="1" x14ac:dyDescent="0.25">
      <c r="A2847" s="181">
        <v>15828</v>
      </c>
      <c r="B2847" s="701" t="s">
        <v>18283</v>
      </c>
      <c r="C2847" s="181" t="s">
        <v>18284</v>
      </c>
      <c r="D2847" s="181" t="s">
        <v>4123</v>
      </c>
      <c r="E2847" s="181" t="s">
        <v>18285</v>
      </c>
      <c r="F2847" s="181" t="s">
        <v>304</v>
      </c>
      <c r="G2847" s="181" t="s">
        <v>601</v>
      </c>
      <c r="H2847" s="181" t="s">
        <v>5</v>
      </c>
      <c r="I2847" s="181" t="s">
        <v>18286</v>
      </c>
      <c r="J2847" s="181">
        <v>120770</v>
      </c>
      <c r="K2847" s="181">
        <v>2</v>
      </c>
      <c r="L2847" s="181"/>
      <c r="M2847" s="181"/>
      <c r="N2847" s="596" t="s">
        <v>286</v>
      </c>
    </row>
    <row r="2848" spans="1:14" s="158" customFormat="1" ht="18" customHeight="1" x14ac:dyDescent="0.25">
      <c r="A2848" s="181">
        <v>23467</v>
      </c>
      <c r="B2848" s="701" t="s">
        <v>18287</v>
      </c>
      <c r="C2848" s="181" t="s">
        <v>18288</v>
      </c>
      <c r="D2848" s="181" t="s">
        <v>4123</v>
      </c>
      <c r="E2848" s="181" t="s">
        <v>18289</v>
      </c>
      <c r="F2848" s="181" t="s">
        <v>304</v>
      </c>
      <c r="G2848" s="181" t="s">
        <v>601</v>
      </c>
      <c r="H2848" s="181" t="s">
        <v>5</v>
      </c>
      <c r="I2848" s="181" t="s">
        <v>301</v>
      </c>
      <c r="J2848" s="181">
        <v>132970</v>
      </c>
      <c r="K2848" s="181">
        <v>1</v>
      </c>
      <c r="L2848" s="181"/>
      <c r="M2848" s="181"/>
      <c r="N2848" s="596" t="s">
        <v>286</v>
      </c>
    </row>
    <row r="2849" spans="1:14" s="158" customFormat="1" ht="18" customHeight="1" x14ac:dyDescent="0.25">
      <c r="A2849" s="181">
        <v>25374</v>
      </c>
      <c r="B2849" s="701" t="s">
        <v>18290</v>
      </c>
      <c r="C2849" s="181" t="s">
        <v>301</v>
      </c>
      <c r="D2849" s="181" t="s">
        <v>640</v>
      </c>
      <c r="E2849" s="181" t="s">
        <v>3919</v>
      </c>
      <c r="F2849" s="181" t="s">
        <v>304</v>
      </c>
      <c r="G2849" s="181" t="s">
        <v>601</v>
      </c>
      <c r="H2849" s="181" t="s">
        <v>5</v>
      </c>
      <c r="I2849" s="181" t="s">
        <v>301</v>
      </c>
      <c r="J2849" s="181">
        <v>149750</v>
      </c>
      <c r="K2849" s="181">
        <v>3</v>
      </c>
      <c r="L2849" s="181"/>
      <c r="M2849" s="181"/>
      <c r="N2849" s="596" t="s">
        <v>286</v>
      </c>
    </row>
    <row r="2850" spans="1:14" s="158" customFormat="1" ht="18" customHeight="1" x14ac:dyDescent="0.25">
      <c r="A2850" s="181">
        <v>18055</v>
      </c>
      <c r="B2850" s="701" t="s">
        <v>12149</v>
      </c>
      <c r="C2850" s="181" t="s">
        <v>301</v>
      </c>
      <c r="D2850" s="181" t="s">
        <v>640</v>
      </c>
      <c r="E2850" s="181" t="s">
        <v>3923</v>
      </c>
      <c r="F2850" s="181" t="s">
        <v>304</v>
      </c>
      <c r="G2850" s="181" t="s">
        <v>601</v>
      </c>
      <c r="H2850" s="181" t="s">
        <v>5</v>
      </c>
      <c r="I2850" s="181" t="s">
        <v>301</v>
      </c>
      <c r="J2850" s="181">
        <v>116530</v>
      </c>
      <c r="K2850" s="181">
        <v>2</v>
      </c>
      <c r="L2850" s="181"/>
      <c r="M2850" s="181"/>
      <c r="N2850" s="596" t="s">
        <v>286</v>
      </c>
    </row>
    <row r="2851" spans="1:14" s="158" customFormat="1" ht="18" customHeight="1" x14ac:dyDescent="0.25">
      <c r="A2851" s="181">
        <v>7354</v>
      </c>
      <c r="B2851" s="701" t="s">
        <v>18291</v>
      </c>
      <c r="C2851" s="181" t="s">
        <v>301</v>
      </c>
      <c r="D2851" s="181" t="s">
        <v>640</v>
      </c>
      <c r="E2851" s="181" t="s">
        <v>3589</v>
      </c>
      <c r="F2851" s="181" t="s">
        <v>304</v>
      </c>
      <c r="G2851" s="181" t="s">
        <v>601</v>
      </c>
      <c r="H2851" s="181" t="s">
        <v>5</v>
      </c>
      <c r="I2851" s="181" t="s">
        <v>301</v>
      </c>
      <c r="J2851" s="181">
        <v>115930</v>
      </c>
      <c r="K2851" s="181">
        <v>36</v>
      </c>
      <c r="L2851" s="181"/>
      <c r="M2851" s="181"/>
      <c r="N2851" s="596" t="s">
        <v>286</v>
      </c>
    </row>
    <row r="2852" spans="1:14" s="158" customFormat="1" ht="18" customHeight="1" x14ac:dyDescent="0.25">
      <c r="A2852" s="181">
        <v>25340</v>
      </c>
      <c r="B2852" s="701" t="s">
        <v>18292</v>
      </c>
      <c r="C2852" s="181" t="s">
        <v>301</v>
      </c>
      <c r="D2852" s="181" t="s">
        <v>640</v>
      </c>
      <c r="E2852" s="181" t="s">
        <v>18293</v>
      </c>
      <c r="F2852" s="181" t="s">
        <v>304</v>
      </c>
      <c r="G2852" s="181" t="s">
        <v>601</v>
      </c>
      <c r="H2852" s="181" t="s">
        <v>5</v>
      </c>
      <c r="I2852" s="181" t="s">
        <v>18294</v>
      </c>
      <c r="J2852" s="181">
        <v>153130</v>
      </c>
      <c r="K2852" s="181">
        <v>4</v>
      </c>
      <c r="L2852" s="181"/>
      <c r="M2852" s="181"/>
      <c r="N2852" s="596" t="s">
        <v>286</v>
      </c>
    </row>
    <row r="2853" spans="1:14" s="158" customFormat="1" ht="18" customHeight="1" x14ac:dyDescent="0.25">
      <c r="A2853" s="181">
        <v>28214</v>
      </c>
      <c r="B2853" s="701" t="s">
        <v>18295</v>
      </c>
      <c r="C2853" s="181" t="s">
        <v>18296</v>
      </c>
      <c r="D2853" s="181" t="s">
        <v>640</v>
      </c>
      <c r="E2853" s="181" t="s">
        <v>3571</v>
      </c>
      <c r="F2853" s="181" t="s">
        <v>304</v>
      </c>
      <c r="G2853" s="181" t="s">
        <v>601</v>
      </c>
      <c r="H2853" s="181" t="s">
        <v>5</v>
      </c>
      <c r="I2853" s="181" t="s">
        <v>18297</v>
      </c>
      <c r="J2853" s="181">
        <v>153130</v>
      </c>
      <c r="K2853" s="181">
        <v>14</v>
      </c>
      <c r="L2853" s="181"/>
      <c r="M2853" s="181"/>
      <c r="N2853" s="596" t="s">
        <v>286</v>
      </c>
    </row>
    <row r="2854" spans="1:14" s="158" customFormat="1" ht="18" customHeight="1" x14ac:dyDescent="0.25">
      <c r="A2854" s="181">
        <v>18303</v>
      </c>
      <c r="B2854" s="701" t="s">
        <v>18298</v>
      </c>
      <c r="C2854" s="181" t="s">
        <v>18299</v>
      </c>
      <c r="D2854" s="181" t="s">
        <v>640</v>
      </c>
      <c r="E2854" s="181" t="s">
        <v>4133</v>
      </c>
      <c r="F2854" s="181" t="s">
        <v>304</v>
      </c>
      <c r="G2854" s="181" t="s">
        <v>601</v>
      </c>
      <c r="H2854" s="181" t="s">
        <v>5</v>
      </c>
      <c r="I2854" s="181" t="s">
        <v>18300</v>
      </c>
      <c r="J2854" s="181">
        <v>74390</v>
      </c>
      <c r="K2854" s="181">
        <v>2</v>
      </c>
      <c r="L2854" s="181"/>
      <c r="M2854" s="181"/>
      <c r="N2854" s="596" t="s">
        <v>286</v>
      </c>
    </row>
    <row r="2855" spans="1:14" s="158" customFormat="1" ht="18" customHeight="1" x14ac:dyDescent="0.25">
      <c r="A2855" s="181">
        <v>29869</v>
      </c>
      <c r="B2855" s="701" t="s">
        <v>18301</v>
      </c>
      <c r="C2855" s="181" t="s">
        <v>18302</v>
      </c>
      <c r="D2855" s="181" t="s">
        <v>640</v>
      </c>
      <c r="E2855" s="181" t="s">
        <v>3572</v>
      </c>
      <c r="F2855" s="181" t="s">
        <v>304</v>
      </c>
      <c r="G2855" s="181" t="s">
        <v>601</v>
      </c>
      <c r="H2855" s="181" t="s">
        <v>5</v>
      </c>
      <c r="I2855" s="181" t="s">
        <v>18303</v>
      </c>
      <c r="J2855" s="181">
        <v>165830</v>
      </c>
      <c r="K2855" s="181">
        <v>2</v>
      </c>
      <c r="L2855" s="181"/>
      <c r="M2855" s="181"/>
      <c r="N2855" s="596" t="s">
        <v>286</v>
      </c>
    </row>
    <row r="2856" spans="1:14" s="158" customFormat="1" ht="18" customHeight="1" x14ac:dyDescent="0.25">
      <c r="A2856" s="181">
        <v>25341</v>
      </c>
      <c r="B2856" s="701" t="s">
        <v>4134</v>
      </c>
      <c r="C2856" s="181" t="s">
        <v>301</v>
      </c>
      <c r="D2856" s="181" t="s">
        <v>640</v>
      </c>
      <c r="E2856" s="181" t="s">
        <v>4135</v>
      </c>
      <c r="F2856" s="181" t="s">
        <v>304</v>
      </c>
      <c r="G2856" s="181" t="s">
        <v>601</v>
      </c>
      <c r="H2856" s="181" t="s">
        <v>5</v>
      </c>
      <c r="I2856" s="181" t="s">
        <v>301</v>
      </c>
      <c r="J2856" s="181">
        <v>178780</v>
      </c>
      <c r="K2856" s="181">
        <v>1</v>
      </c>
      <c r="L2856" s="181"/>
      <c r="M2856" s="181"/>
      <c r="N2856" s="596" t="s">
        <v>286</v>
      </c>
    </row>
    <row r="2857" spans="1:14" s="158" customFormat="1" ht="18" customHeight="1" x14ac:dyDescent="0.25">
      <c r="A2857" s="181">
        <v>317</v>
      </c>
      <c r="B2857" s="701" t="s">
        <v>12150</v>
      </c>
      <c r="C2857" s="181" t="s">
        <v>301</v>
      </c>
      <c r="D2857" s="181" t="s">
        <v>646</v>
      </c>
      <c r="E2857" s="181" t="s">
        <v>4353</v>
      </c>
      <c r="F2857" s="181" t="s">
        <v>304</v>
      </c>
      <c r="G2857" s="181" t="s">
        <v>601</v>
      </c>
      <c r="H2857" s="181" t="s">
        <v>5</v>
      </c>
      <c r="I2857" s="181" t="s">
        <v>301</v>
      </c>
      <c r="J2857" s="181">
        <v>18430</v>
      </c>
      <c r="K2857" s="181">
        <v>1</v>
      </c>
      <c r="L2857" s="181"/>
      <c r="M2857" s="181"/>
      <c r="N2857" s="596" t="s">
        <v>286</v>
      </c>
    </row>
    <row r="2858" spans="1:14" s="158" customFormat="1" ht="18" customHeight="1" x14ac:dyDescent="0.25">
      <c r="A2858" s="181">
        <v>29413</v>
      </c>
      <c r="B2858" s="701" t="s">
        <v>12151</v>
      </c>
      <c r="C2858" s="181" t="s">
        <v>12152</v>
      </c>
      <c r="D2858" s="181" t="s">
        <v>646</v>
      </c>
      <c r="E2858" s="181" t="s">
        <v>4136</v>
      </c>
      <c r="F2858" s="181" t="s">
        <v>304</v>
      </c>
      <c r="G2858" s="181" t="s">
        <v>601</v>
      </c>
      <c r="H2858" s="181" t="s">
        <v>5</v>
      </c>
      <c r="I2858" s="181" t="s">
        <v>12153</v>
      </c>
      <c r="J2858" s="181">
        <v>22700</v>
      </c>
      <c r="K2858" s="181">
        <v>2</v>
      </c>
      <c r="L2858" s="181"/>
      <c r="M2858" s="181"/>
      <c r="N2858" s="596" t="s">
        <v>286</v>
      </c>
    </row>
    <row r="2859" spans="1:14" s="158" customFormat="1" ht="18" customHeight="1" x14ac:dyDescent="0.25">
      <c r="A2859" s="181">
        <v>6746</v>
      </c>
      <c r="B2859" s="701" t="s">
        <v>12154</v>
      </c>
      <c r="C2859" s="181" t="s">
        <v>301</v>
      </c>
      <c r="D2859" s="181" t="s">
        <v>646</v>
      </c>
      <c r="E2859" s="181" t="s">
        <v>4132</v>
      </c>
      <c r="F2859" s="181" t="s">
        <v>304</v>
      </c>
      <c r="G2859" s="181" t="s">
        <v>601</v>
      </c>
      <c r="H2859" s="181" t="s">
        <v>5</v>
      </c>
      <c r="I2859" s="181" t="s">
        <v>301</v>
      </c>
      <c r="J2859" s="181">
        <v>87650</v>
      </c>
      <c r="K2859" s="181">
        <v>3</v>
      </c>
      <c r="L2859" s="181"/>
      <c r="M2859" s="181"/>
      <c r="N2859" s="596" t="s">
        <v>286</v>
      </c>
    </row>
    <row r="2860" spans="1:14" s="158" customFormat="1" ht="18" customHeight="1" x14ac:dyDescent="0.25">
      <c r="A2860" s="181">
        <v>84530</v>
      </c>
      <c r="B2860" s="701" t="s">
        <v>12155</v>
      </c>
      <c r="C2860" s="181" t="s">
        <v>12156</v>
      </c>
      <c r="D2860" s="181" t="s">
        <v>646</v>
      </c>
      <c r="E2860" s="181" t="s">
        <v>12157</v>
      </c>
      <c r="F2860" s="181" t="s">
        <v>304</v>
      </c>
      <c r="G2860" s="181" t="s">
        <v>601</v>
      </c>
      <c r="H2860" s="181" t="s">
        <v>5</v>
      </c>
      <c r="I2860" s="181" t="s">
        <v>301</v>
      </c>
      <c r="J2860" s="181">
        <v>87650</v>
      </c>
      <c r="K2860" s="181">
        <v>4</v>
      </c>
      <c r="L2860" s="181"/>
      <c r="M2860" s="181"/>
      <c r="N2860" s="596" t="s">
        <v>286</v>
      </c>
    </row>
    <row r="2861" spans="1:14" s="158" customFormat="1" ht="18" customHeight="1" x14ac:dyDescent="0.25">
      <c r="A2861" s="181">
        <v>29412</v>
      </c>
      <c r="B2861" s="701" t="s">
        <v>13341</v>
      </c>
      <c r="C2861" s="181" t="s">
        <v>301</v>
      </c>
      <c r="D2861" s="181" t="s">
        <v>646</v>
      </c>
      <c r="E2861" s="181" t="s">
        <v>13342</v>
      </c>
      <c r="F2861" s="181" t="s">
        <v>304</v>
      </c>
      <c r="G2861" s="181" t="s">
        <v>601</v>
      </c>
      <c r="H2861" s="181" t="s">
        <v>5</v>
      </c>
      <c r="I2861" s="181" t="s">
        <v>13343</v>
      </c>
      <c r="J2861" s="181">
        <v>93620</v>
      </c>
      <c r="K2861" s="181">
        <v>3</v>
      </c>
      <c r="L2861" s="181"/>
      <c r="M2861" s="181"/>
      <c r="N2861" s="596" t="s">
        <v>286</v>
      </c>
    </row>
    <row r="2862" spans="1:14" s="158" customFormat="1" ht="18" customHeight="1" x14ac:dyDescent="0.25">
      <c r="A2862" s="181">
        <v>19031</v>
      </c>
      <c r="B2862" s="701" t="s">
        <v>18304</v>
      </c>
      <c r="C2862" s="181" t="s">
        <v>301</v>
      </c>
      <c r="D2862" s="181" t="s">
        <v>646</v>
      </c>
      <c r="E2862" s="181" t="s">
        <v>3923</v>
      </c>
      <c r="F2862" s="181" t="s">
        <v>304</v>
      </c>
      <c r="G2862" s="181" t="s">
        <v>601</v>
      </c>
      <c r="H2862" s="181" t="s">
        <v>5</v>
      </c>
      <c r="I2862" s="181" t="s">
        <v>301</v>
      </c>
      <c r="J2862" s="181">
        <v>51790</v>
      </c>
      <c r="K2862" s="181">
        <v>2</v>
      </c>
      <c r="L2862" s="181"/>
      <c r="M2862" s="181"/>
      <c r="N2862" s="596" t="s">
        <v>286</v>
      </c>
    </row>
    <row r="2863" spans="1:14" s="158" customFormat="1" ht="18" customHeight="1" x14ac:dyDescent="0.25">
      <c r="A2863" s="181">
        <v>19330</v>
      </c>
      <c r="B2863" s="701" t="s">
        <v>4137</v>
      </c>
      <c r="C2863" s="181" t="s">
        <v>301</v>
      </c>
      <c r="D2863" s="181" t="s">
        <v>646</v>
      </c>
      <c r="E2863" s="181" t="s">
        <v>3589</v>
      </c>
      <c r="F2863" s="181" t="s">
        <v>304</v>
      </c>
      <c r="G2863" s="181" t="s">
        <v>601</v>
      </c>
      <c r="H2863" s="181" t="s">
        <v>5</v>
      </c>
      <c r="I2863" s="181" t="s">
        <v>301</v>
      </c>
      <c r="J2863" s="181">
        <v>51690</v>
      </c>
      <c r="K2863" s="181">
        <v>36</v>
      </c>
      <c r="L2863" s="181"/>
      <c r="M2863" s="181"/>
      <c r="N2863" s="596" t="s">
        <v>286</v>
      </c>
    </row>
    <row r="2864" spans="1:14" s="158" customFormat="1" ht="18" customHeight="1" x14ac:dyDescent="0.25">
      <c r="A2864" s="181">
        <v>56340</v>
      </c>
      <c r="B2864" s="701" t="s">
        <v>4138</v>
      </c>
      <c r="C2864" s="181" t="s">
        <v>4139</v>
      </c>
      <c r="D2864" s="181" t="s">
        <v>646</v>
      </c>
      <c r="E2864" s="181" t="s">
        <v>3549</v>
      </c>
      <c r="F2864" s="181" t="s">
        <v>304</v>
      </c>
      <c r="G2864" s="181" t="s">
        <v>601</v>
      </c>
      <c r="H2864" s="181" t="s">
        <v>5</v>
      </c>
      <c r="I2864" s="181" t="s">
        <v>2469</v>
      </c>
      <c r="J2864" s="181">
        <v>60870</v>
      </c>
      <c r="K2864" s="181">
        <v>5</v>
      </c>
      <c r="L2864" s="181"/>
      <c r="M2864" s="181"/>
      <c r="N2864" s="596" t="s">
        <v>286</v>
      </c>
    </row>
    <row r="2865" spans="1:14" s="158" customFormat="1" ht="18" customHeight="1" x14ac:dyDescent="0.25">
      <c r="A2865" s="181">
        <v>76200</v>
      </c>
      <c r="B2865" s="701" t="s">
        <v>4140</v>
      </c>
      <c r="C2865" s="181" t="s">
        <v>4141</v>
      </c>
      <c r="D2865" s="181" t="s">
        <v>646</v>
      </c>
      <c r="E2865" s="181" t="s">
        <v>3956</v>
      </c>
      <c r="F2865" s="181" t="s">
        <v>304</v>
      </c>
      <c r="G2865" s="181" t="s">
        <v>601</v>
      </c>
      <c r="H2865" s="181" t="s">
        <v>5</v>
      </c>
      <c r="I2865" s="181" t="s">
        <v>631</v>
      </c>
      <c r="J2865" s="181">
        <v>67150</v>
      </c>
      <c r="K2865" s="181">
        <v>1</v>
      </c>
      <c r="L2865" s="181"/>
      <c r="M2865" s="181"/>
      <c r="N2865" s="596" t="s">
        <v>286</v>
      </c>
    </row>
    <row r="2866" spans="1:14" s="158" customFormat="1" ht="18" customHeight="1" x14ac:dyDescent="0.25">
      <c r="A2866" s="181">
        <v>25346</v>
      </c>
      <c r="B2866" s="701" t="s">
        <v>18305</v>
      </c>
      <c r="C2866" s="181" t="s">
        <v>301</v>
      </c>
      <c r="D2866" s="181" t="s">
        <v>646</v>
      </c>
      <c r="E2866" s="181" t="s">
        <v>3956</v>
      </c>
      <c r="F2866" s="181" t="s">
        <v>304</v>
      </c>
      <c r="G2866" s="181" t="s">
        <v>601</v>
      </c>
      <c r="H2866" s="181" t="s">
        <v>5</v>
      </c>
      <c r="I2866" s="181" t="s">
        <v>18306</v>
      </c>
      <c r="J2866" s="181">
        <v>60760</v>
      </c>
      <c r="K2866" s="181">
        <v>1</v>
      </c>
      <c r="L2866" s="181"/>
      <c r="M2866" s="181"/>
      <c r="N2866" s="596" t="s">
        <v>286</v>
      </c>
    </row>
    <row r="2867" spans="1:14" s="158" customFormat="1" ht="18" customHeight="1" x14ac:dyDescent="0.25">
      <c r="A2867" s="181">
        <v>50246</v>
      </c>
      <c r="B2867" s="701" t="s">
        <v>12158</v>
      </c>
      <c r="C2867" s="181" t="s">
        <v>12159</v>
      </c>
      <c r="D2867" s="181" t="s">
        <v>646</v>
      </c>
      <c r="E2867" s="181" t="s">
        <v>3627</v>
      </c>
      <c r="F2867" s="181" t="s">
        <v>304</v>
      </c>
      <c r="G2867" s="181" t="s">
        <v>601</v>
      </c>
      <c r="H2867" s="181" t="s">
        <v>5</v>
      </c>
      <c r="I2867" s="181" t="s">
        <v>2077</v>
      </c>
      <c r="J2867" s="181">
        <v>42030</v>
      </c>
      <c r="K2867" s="181">
        <v>17</v>
      </c>
      <c r="L2867" s="181"/>
      <c r="M2867" s="181"/>
      <c r="N2867" s="596" t="s">
        <v>286</v>
      </c>
    </row>
    <row r="2868" spans="1:14" s="158" customFormat="1" ht="18" customHeight="1" x14ac:dyDescent="0.25">
      <c r="A2868" s="181">
        <v>25358</v>
      </c>
      <c r="B2868" s="701" t="s">
        <v>4143</v>
      </c>
      <c r="C2868" s="181" t="s">
        <v>301</v>
      </c>
      <c r="D2868" s="181" t="s">
        <v>2249</v>
      </c>
      <c r="E2868" s="181" t="s">
        <v>4144</v>
      </c>
      <c r="F2868" s="181" t="s">
        <v>304</v>
      </c>
      <c r="G2868" s="181" t="s">
        <v>601</v>
      </c>
      <c r="H2868" s="181" t="s">
        <v>5</v>
      </c>
      <c r="I2868" s="181" t="s">
        <v>604</v>
      </c>
      <c r="J2868" s="181">
        <v>27390</v>
      </c>
      <c r="K2868" s="181">
        <v>1</v>
      </c>
      <c r="L2868" s="181"/>
      <c r="M2868" s="181"/>
      <c r="N2868" s="596" t="s">
        <v>286</v>
      </c>
    </row>
    <row r="2869" spans="1:14" s="158" customFormat="1" ht="18" customHeight="1" x14ac:dyDescent="0.25">
      <c r="A2869" s="181">
        <v>25375</v>
      </c>
      <c r="B2869" s="701" t="s">
        <v>12160</v>
      </c>
      <c r="C2869" s="181" t="s">
        <v>301</v>
      </c>
      <c r="D2869" s="181" t="s">
        <v>2249</v>
      </c>
      <c r="E2869" s="181" t="s">
        <v>12161</v>
      </c>
      <c r="F2869" s="181" t="s">
        <v>304</v>
      </c>
      <c r="G2869" s="181" t="s">
        <v>601</v>
      </c>
      <c r="H2869" s="181" t="s">
        <v>5</v>
      </c>
      <c r="I2869" s="181" t="s">
        <v>301</v>
      </c>
      <c r="J2869" s="181">
        <v>51690</v>
      </c>
      <c r="K2869" s="181">
        <v>2</v>
      </c>
      <c r="L2869" s="181"/>
      <c r="M2869" s="181"/>
      <c r="N2869" s="596" t="s">
        <v>286</v>
      </c>
    </row>
    <row r="2870" spans="1:14" s="158" customFormat="1" ht="18" customHeight="1" x14ac:dyDescent="0.25">
      <c r="A2870" s="181">
        <v>25372</v>
      </c>
      <c r="B2870" s="701" t="s">
        <v>18307</v>
      </c>
      <c r="C2870" s="181" t="s">
        <v>301</v>
      </c>
      <c r="D2870" s="181" t="s">
        <v>2249</v>
      </c>
      <c r="E2870" s="181" t="s">
        <v>18241</v>
      </c>
      <c r="F2870" s="181" t="s">
        <v>304</v>
      </c>
      <c r="G2870" s="181" t="s">
        <v>601</v>
      </c>
      <c r="H2870" s="181" t="s">
        <v>5</v>
      </c>
      <c r="I2870" s="181" t="s">
        <v>301</v>
      </c>
      <c r="J2870" s="181">
        <v>49270</v>
      </c>
      <c r="K2870" s="181">
        <v>2</v>
      </c>
      <c r="L2870" s="181"/>
      <c r="M2870" s="181"/>
      <c r="N2870" s="596" t="s">
        <v>286</v>
      </c>
    </row>
    <row r="2871" spans="1:14" s="158" customFormat="1" ht="18" customHeight="1" x14ac:dyDescent="0.25">
      <c r="A2871" s="181">
        <v>27576</v>
      </c>
      <c r="B2871" s="701" t="s">
        <v>12162</v>
      </c>
      <c r="C2871" s="181" t="s">
        <v>301</v>
      </c>
      <c r="D2871" s="181" t="s">
        <v>2249</v>
      </c>
      <c r="E2871" s="181" t="s">
        <v>3919</v>
      </c>
      <c r="F2871" s="181" t="s">
        <v>304</v>
      </c>
      <c r="G2871" s="181" t="s">
        <v>601</v>
      </c>
      <c r="H2871" s="181" t="s">
        <v>5</v>
      </c>
      <c r="I2871" s="181" t="s">
        <v>301</v>
      </c>
      <c r="J2871" s="181">
        <v>44920</v>
      </c>
      <c r="K2871" s="181">
        <v>45</v>
      </c>
      <c r="L2871" s="181"/>
      <c r="M2871" s="181"/>
      <c r="N2871" s="596" t="s">
        <v>286</v>
      </c>
    </row>
    <row r="2872" spans="1:14" s="158" customFormat="1" ht="18" customHeight="1" x14ac:dyDescent="0.25">
      <c r="A2872" s="181">
        <v>18805</v>
      </c>
      <c r="B2872" s="701" t="s">
        <v>13344</v>
      </c>
      <c r="C2872" s="181" t="s">
        <v>301</v>
      </c>
      <c r="D2872" s="181" t="s">
        <v>2249</v>
      </c>
      <c r="E2872" s="181" t="s">
        <v>3956</v>
      </c>
      <c r="F2872" s="181" t="s">
        <v>304</v>
      </c>
      <c r="G2872" s="181" t="s">
        <v>601</v>
      </c>
      <c r="H2872" s="181" t="s">
        <v>5</v>
      </c>
      <c r="I2872" s="181" t="s">
        <v>13345</v>
      </c>
      <c r="J2872" s="181">
        <v>52650</v>
      </c>
      <c r="K2872" s="181">
        <v>1</v>
      </c>
      <c r="L2872" s="181"/>
      <c r="M2872" s="181"/>
      <c r="N2872" s="596" t="s">
        <v>286</v>
      </c>
    </row>
    <row r="2873" spans="1:14" s="158" customFormat="1" ht="18" customHeight="1" x14ac:dyDescent="0.25">
      <c r="A2873" s="181">
        <v>18300</v>
      </c>
      <c r="B2873" s="701" t="s">
        <v>18308</v>
      </c>
      <c r="C2873" s="181" t="s">
        <v>301</v>
      </c>
      <c r="D2873" s="181" t="s">
        <v>2249</v>
      </c>
      <c r="E2873" s="181" t="s">
        <v>3956</v>
      </c>
      <c r="F2873" s="181" t="s">
        <v>304</v>
      </c>
      <c r="G2873" s="181" t="s">
        <v>601</v>
      </c>
      <c r="H2873" s="181" t="s">
        <v>5</v>
      </c>
      <c r="I2873" s="181" t="s">
        <v>18309</v>
      </c>
      <c r="J2873" s="181">
        <v>54280</v>
      </c>
      <c r="K2873" s="181">
        <v>2</v>
      </c>
      <c r="L2873" s="181"/>
      <c r="M2873" s="181"/>
      <c r="N2873" s="596" t="s">
        <v>286</v>
      </c>
    </row>
    <row r="2874" spans="1:14" s="158" customFormat="1" ht="18" customHeight="1" x14ac:dyDescent="0.25">
      <c r="A2874" s="181">
        <v>21686</v>
      </c>
      <c r="B2874" s="701" t="s">
        <v>13346</v>
      </c>
      <c r="C2874" s="181" t="s">
        <v>13347</v>
      </c>
      <c r="D2874" s="181" t="s">
        <v>655</v>
      </c>
      <c r="E2874" s="181" t="s">
        <v>13348</v>
      </c>
      <c r="F2874" s="181" t="s">
        <v>304</v>
      </c>
      <c r="G2874" s="181" t="s">
        <v>601</v>
      </c>
      <c r="H2874" s="181" t="s">
        <v>5</v>
      </c>
      <c r="I2874" s="181" t="s">
        <v>4147</v>
      </c>
      <c r="J2874" s="181">
        <v>50240</v>
      </c>
      <c r="K2874" s="181">
        <v>2</v>
      </c>
      <c r="L2874" s="181"/>
      <c r="M2874" s="181"/>
      <c r="N2874" s="596" t="s">
        <v>286</v>
      </c>
    </row>
    <row r="2875" spans="1:14" s="158" customFormat="1" ht="18" customHeight="1" x14ac:dyDescent="0.25">
      <c r="A2875" s="181">
        <v>25376</v>
      </c>
      <c r="B2875" s="701" t="s">
        <v>4148</v>
      </c>
      <c r="C2875" s="181" t="s">
        <v>301</v>
      </c>
      <c r="D2875" s="181" t="s">
        <v>655</v>
      </c>
      <c r="E2875" s="181" t="s">
        <v>4149</v>
      </c>
      <c r="F2875" s="181" t="s">
        <v>304</v>
      </c>
      <c r="G2875" s="181" t="s">
        <v>601</v>
      </c>
      <c r="H2875" s="181" t="s">
        <v>5</v>
      </c>
      <c r="I2875" s="181" t="s">
        <v>301</v>
      </c>
      <c r="J2875" s="181">
        <v>62750</v>
      </c>
      <c r="K2875" s="181">
        <v>1</v>
      </c>
      <c r="L2875" s="181"/>
      <c r="M2875" s="181"/>
      <c r="N2875" s="596" t="s">
        <v>286</v>
      </c>
    </row>
    <row r="2876" spans="1:14" s="158" customFormat="1" ht="18" customHeight="1" x14ac:dyDescent="0.25">
      <c r="A2876" s="181">
        <v>1463</v>
      </c>
      <c r="B2876" s="701" t="s">
        <v>4150</v>
      </c>
      <c r="C2876" s="181" t="s">
        <v>301</v>
      </c>
      <c r="D2876" s="181" t="s">
        <v>655</v>
      </c>
      <c r="E2876" s="181" t="s">
        <v>3551</v>
      </c>
      <c r="F2876" s="181" t="s">
        <v>304</v>
      </c>
      <c r="G2876" s="181" t="s">
        <v>601</v>
      </c>
      <c r="H2876" s="181" t="s">
        <v>5</v>
      </c>
      <c r="I2876" s="181" t="s">
        <v>301</v>
      </c>
      <c r="J2876" s="181">
        <v>15940</v>
      </c>
      <c r="K2876" s="181">
        <v>3</v>
      </c>
      <c r="L2876" s="181"/>
      <c r="M2876" s="181"/>
      <c r="N2876" s="596" t="s">
        <v>286</v>
      </c>
    </row>
    <row r="2877" spans="1:14" s="158" customFormat="1" ht="18" customHeight="1" x14ac:dyDescent="0.25">
      <c r="A2877" s="181">
        <v>23920</v>
      </c>
      <c r="B2877" s="701" t="s">
        <v>4151</v>
      </c>
      <c r="C2877" s="181" t="s">
        <v>4152</v>
      </c>
      <c r="D2877" s="181" t="s">
        <v>655</v>
      </c>
      <c r="E2877" s="181" t="s">
        <v>3564</v>
      </c>
      <c r="F2877" s="181" t="s">
        <v>304</v>
      </c>
      <c r="G2877" s="181" t="s">
        <v>601</v>
      </c>
      <c r="H2877" s="181" t="s">
        <v>5</v>
      </c>
      <c r="I2877" s="181" t="s">
        <v>301</v>
      </c>
      <c r="J2877" s="181">
        <v>18430</v>
      </c>
      <c r="K2877" s="181">
        <v>2</v>
      </c>
      <c r="L2877" s="181"/>
      <c r="M2877" s="181"/>
      <c r="N2877" s="596" t="s">
        <v>286</v>
      </c>
    </row>
    <row r="2878" spans="1:14" s="158" customFormat="1" ht="18" customHeight="1" x14ac:dyDescent="0.25">
      <c r="A2878" s="181">
        <v>19394</v>
      </c>
      <c r="B2878" s="701" t="s">
        <v>12163</v>
      </c>
      <c r="C2878" s="181" t="s">
        <v>301</v>
      </c>
      <c r="D2878" s="181" t="s">
        <v>655</v>
      </c>
      <c r="E2878" s="181" t="s">
        <v>11381</v>
      </c>
      <c r="F2878" s="181" t="s">
        <v>304</v>
      </c>
      <c r="G2878" s="181" t="s">
        <v>601</v>
      </c>
      <c r="H2878" s="181" t="s">
        <v>5</v>
      </c>
      <c r="I2878" s="181" t="s">
        <v>301</v>
      </c>
      <c r="J2878" s="181">
        <v>50240</v>
      </c>
      <c r="K2878" s="181">
        <v>1</v>
      </c>
      <c r="L2878" s="181"/>
      <c r="M2878" s="181"/>
      <c r="N2878" s="596" t="s">
        <v>286</v>
      </c>
    </row>
    <row r="2879" spans="1:14" s="158" customFormat="1" ht="18" customHeight="1" x14ac:dyDescent="0.25">
      <c r="A2879" s="181">
        <v>21668</v>
      </c>
      <c r="B2879" s="701" t="s">
        <v>4153</v>
      </c>
      <c r="C2879" s="181" t="s">
        <v>4154</v>
      </c>
      <c r="D2879" s="181" t="s">
        <v>655</v>
      </c>
      <c r="E2879" s="181" t="s">
        <v>4155</v>
      </c>
      <c r="F2879" s="181" t="s">
        <v>304</v>
      </c>
      <c r="G2879" s="181" t="s">
        <v>601</v>
      </c>
      <c r="H2879" s="181" t="s">
        <v>5</v>
      </c>
      <c r="I2879" s="181" t="s">
        <v>3426</v>
      </c>
      <c r="J2879" s="181">
        <v>49270</v>
      </c>
      <c r="K2879" s="181">
        <v>10</v>
      </c>
      <c r="L2879" s="181"/>
      <c r="M2879" s="181"/>
      <c r="N2879" s="596" t="s">
        <v>286</v>
      </c>
    </row>
    <row r="2880" spans="1:14" s="158" customFormat="1" ht="18" customHeight="1" x14ac:dyDescent="0.25">
      <c r="A2880" s="181">
        <v>24770</v>
      </c>
      <c r="B2880" s="701" t="s">
        <v>4157</v>
      </c>
      <c r="C2880" s="181" t="s">
        <v>4158</v>
      </c>
      <c r="D2880" s="181" t="s">
        <v>655</v>
      </c>
      <c r="E2880" s="181" t="s">
        <v>4159</v>
      </c>
      <c r="F2880" s="181" t="s">
        <v>304</v>
      </c>
      <c r="G2880" s="181" t="s">
        <v>601</v>
      </c>
      <c r="H2880" s="181" t="s">
        <v>5</v>
      </c>
      <c r="I2880" s="181" t="s">
        <v>4160</v>
      </c>
      <c r="J2880" s="181">
        <v>53780</v>
      </c>
      <c r="K2880" s="181">
        <v>2</v>
      </c>
      <c r="L2880" s="181"/>
      <c r="M2880" s="181"/>
      <c r="N2880" s="596" t="s">
        <v>286</v>
      </c>
    </row>
    <row r="2881" spans="1:14" s="158" customFormat="1" ht="18" customHeight="1" x14ac:dyDescent="0.25">
      <c r="A2881" s="181">
        <v>24495</v>
      </c>
      <c r="B2881" s="701" t="s">
        <v>4161</v>
      </c>
      <c r="C2881" s="181" t="s">
        <v>4162</v>
      </c>
      <c r="D2881" s="181" t="s">
        <v>655</v>
      </c>
      <c r="E2881" s="181" t="s">
        <v>4163</v>
      </c>
      <c r="F2881" s="181" t="s">
        <v>304</v>
      </c>
      <c r="G2881" s="181" t="s">
        <v>601</v>
      </c>
      <c r="H2881" s="181" t="s">
        <v>5</v>
      </c>
      <c r="I2881" s="181" t="s">
        <v>4164</v>
      </c>
      <c r="J2881" s="181">
        <v>51790</v>
      </c>
      <c r="K2881" s="181">
        <v>7</v>
      </c>
      <c r="L2881" s="181"/>
      <c r="M2881" s="181"/>
      <c r="N2881" s="596" t="s">
        <v>286</v>
      </c>
    </row>
    <row r="2882" spans="1:14" s="158" customFormat="1" ht="18" customHeight="1" x14ac:dyDescent="0.25">
      <c r="A2882" s="181">
        <v>24496</v>
      </c>
      <c r="B2882" s="701" t="s">
        <v>4165</v>
      </c>
      <c r="C2882" s="181" t="s">
        <v>4166</v>
      </c>
      <c r="D2882" s="181" t="s">
        <v>655</v>
      </c>
      <c r="E2882" s="181" t="s">
        <v>4163</v>
      </c>
      <c r="F2882" s="181" t="s">
        <v>304</v>
      </c>
      <c r="G2882" s="181" t="s">
        <v>601</v>
      </c>
      <c r="H2882" s="181" t="s">
        <v>5</v>
      </c>
      <c r="I2882" s="181" t="s">
        <v>4167</v>
      </c>
      <c r="J2882" s="181">
        <v>49300</v>
      </c>
      <c r="K2882" s="181">
        <v>2</v>
      </c>
      <c r="L2882" s="181"/>
      <c r="M2882" s="181"/>
      <c r="N2882" s="596" t="s">
        <v>286</v>
      </c>
    </row>
    <row r="2883" spans="1:14" s="158" customFormat="1" ht="18" customHeight="1" x14ac:dyDescent="0.25">
      <c r="A2883" s="181">
        <v>15355</v>
      </c>
      <c r="B2883" s="701" t="s">
        <v>4168</v>
      </c>
      <c r="C2883" s="181" t="s">
        <v>301</v>
      </c>
      <c r="D2883" s="181" t="s">
        <v>655</v>
      </c>
      <c r="E2883" s="181" t="s">
        <v>4169</v>
      </c>
      <c r="F2883" s="181" t="s">
        <v>304</v>
      </c>
      <c r="G2883" s="181" t="s">
        <v>601</v>
      </c>
      <c r="H2883" s="181" t="s">
        <v>5</v>
      </c>
      <c r="I2883" s="181" t="s">
        <v>604</v>
      </c>
      <c r="J2883" s="181">
        <v>51790</v>
      </c>
      <c r="K2883" s="181">
        <v>1</v>
      </c>
      <c r="L2883" s="181"/>
      <c r="M2883" s="181"/>
      <c r="N2883" s="596" t="s">
        <v>286</v>
      </c>
    </row>
    <row r="2884" spans="1:14" s="158" customFormat="1" ht="18" customHeight="1" x14ac:dyDescent="0.25">
      <c r="A2884" s="181">
        <v>26857</v>
      </c>
      <c r="B2884" s="701" t="s">
        <v>4170</v>
      </c>
      <c r="C2884" s="181" t="s">
        <v>301</v>
      </c>
      <c r="D2884" s="181" t="s">
        <v>655</v>
      </c>
      <c r="E2884" s="181" t="s">
        <v>4171</v>
      </c>
      <c r="F2884" s="181" t="s">
        <v>304</v>
      </c>
      <c r="G2884" s="181" t="s">
        <v>601</v>
      </c>
      <c r="H2884" s="181" t="s">
        <v>5</v>
      </c>
      <c r="I2884" s="181" t="s">
        <v>301</v>
      </c>
      <c r="J2884" s="181">
        <v>47310</v>
      </c>
      <c r="K2884" s="181">
        <v>2</v>
      </c>
      <c r="L2884" s="181"/>
      <c r="M2884" s="181"/>
      <c r="N2884" s="596" t="s">
        <v>286</v>
      </c>
    </row>
    <row r="2885" spans="1:14" s="158" customFormat="1" ht="18" customHeight="1" x14ac:dyDescent="0.25">
      <c r="A2885" s="181">
        <v>55610</v>
      </c>
      <c r="B2885" s="701" t="s">
        <v>4172</v>
      </c>
      <c r="C2885" s="181" t="s">
        <v>4173</v>
      </c>
      <c r="D2885" s="181" t="s">
        <v>655</v>
      </c>
      <c r="E2885" s="181" t="s">
        <v>3690</v>
      </c>
      <c r="F2885" s="181" t="s">
        <v>304</v>
      </c>
      <c r="G2885" s="181" t="s">
        <v>601</v>
      </c>
      <c r="H2885" s="181" t="s">
        <v>5</v>
      </c>
      <c r="I2885" s="181" t="s">
        <v>4174</v>
      </c>
      <c r="J2885" s="181">
        <v>40340</v>
      </c>
      <c r="K2885" s="181">
        <v>1</v>
      </c>
      <c r="L2885" s="181"/>
      <c r="M2885" s="181"/>
      <c r="N2885" s="596" t="s">
        <v>286</v>
      </c>
    </row>
    <row r="2886" spans="1:14" s="158" customFormat="1" ht="18" customHeight="1" x14ac:dyDescent="0.25">
      <c r="A2886" s="181">
        <v>54549</v>
      </c>
      <c r="B2886" s="701" t="s">
        <v>4175</v>
      </c>
      <c r="C2886" s="181" t="s">
        <v>4176</v>
      </c>
      <c r="D2886" s="181" t="s">
        <v>655</v>
      </c>
      <c r="E2886" s="181" t="s">
        <v>3690</v>
      </c>
      <c r="F2886" s="181" t="s">
        <v>304</v>
      </c>
      <c r="G2886" s="181" t="s">
        <v>601</v>
      </c>
      <c r="H2886" s="181" t="s">
        <v>5</v>
      </c>
      <c r="I2886" s="181" t="s">
        <v>4177</v>
      </c>
      <c r="J2886" s="181">
        <v>40340</v>
      </c>
      <c r="K2886" s="181">
        <v>4</v>
      </c>
      <c r="L2886" s="181"/>
      <c r="M2886" s="181"/>
      <c r="N2886" s="596" t="s">
        <v>286</v>
      </c>
    </row>
    <row r="2887" spans="1:14" s="158" customFormat="1" ht="18" customHeight="1" x14ac:dyDescent="0.25">
      <c r="A2887" s="181">
        <v>8499</v>
      </c>
      <c r="B2887" s="701" t="s">
        <v>18310</v>
      </c>
      <c r="C2887" s="181" t="s">
        <v>301</v>
      </c>
      <c r="D2887" s="181" t="s">
        <v>655</v>
      </c>
      <c r="E2887" s="181" t="s">
        <v>18311</v>
      </c>
      <c r="F2887" s="181" t="s">
        <v>304</v>
      </c>
      <c r="G2887" s="181" t="s">
        <v>601</v>
      </c>
      <c r="H2887" s="181" t="s">
        <v>5</v>
      </c>
      <c r="I2887" s="181" t="s">
        <v>18312</v>
      </c>
      <c r="J2887" s="181">
        <v>52650</v>
      </c>
      <c r="K2887" s="181">
        <v>2</v>
      </c>
      <c r="L2887" s="181"/>
      <c r="M2887" s="181"/>
      <c r="N2887" s="596" t="s">
        <v>286</v>
      </c>
    </row>
    <row r="2888" spans="1:14" s="158" customFormat="1" ht="18" customHeight="1" x14ac:dyDescent="0.25">
      <c r="A2888" s="181">
        <v>38131</v>
      </c>
      <c r="B2888" s="701" t="s">
        <v>4178</v>
      </c>
      <c r="C2888" s="181" t="s">
        <v>4179</v>
      </c>
      <c r="D2888" s="181" t="s">
        <v>655</v>
      </c>
      <c r="E2888" s="181" t="s">
        <v>3552</v>
      </c>
      <c r="F2888" s="181" t="s">
        <v>304</v>
      </c>
      <c r="G2888" s="181" t="s">
        <v>601</v>
      </c>
      <c r="H2888" s="181" t="s">
        <v>5</v>
      </c>
      <c r="I2888" s="181" t="s">
        <v>4180</v>
      </c>
      <c r="J2888" s="181">
        <v>41830</v>
      </c>
      <c r="K2888" s="181">
        <v>7</v>
      </c>
      <c r="L2888" s="181"/>
      <c r="M2888" s="181"/>
      <c r="N2888" s="596" t="s">
        <v>286</v>
      </c>
    </row>
    <row r="2889" spans="1:14" s="158" customFormat="1" ht="18" customHeight="1" x14ac:dyDescent="0.25">
      <c r="A2889" s="181">
        <v>75553</v>
      </c>
      <c r="B2889" s="701" t="s">
        <v>13349</v>
      </c>
      <c r="C2889" s="181" t="s">
        <v>13350</v>
      </c>
      <c r="D2889" s="181" t="s">
        <v>655</v>
      </c>
      <c r="E2889" s="181" t="s">
        <v>4181</v>
      </c>
      <c r="F2889" s="181" t="s">
        <v>304</v>
      </c>
      <c r="G2889" s="181" t="s">
        <v>601</v>
      </c>
      <c r="H2889" s="181" t="s">
        <v>5</v>
      </c>
      <c r="I2889" s="181" t="s">
        <v>641</v>
      </c>
      <c r="J2889" s="181">
        <v>40340</v>
      </c>
      <c r="K2889" s="181">
        <v>2</v>
      </c>
      <c r="L2889" s="181"/>
      <c r="M2889" s="181"/>
      <c r="N2889" s="596" t="s">
        <v>286</v>
      </c>
    </row>
    <row r="2890" spans="1:14" s="158" customFormat="1" ht="18" customHeight="1" x14ac:dyDescent="0.25">
      <c r="A2890" s="181">
        <v>75620</v>
      </c>
      <c r="B2890" s="701" t="s">
        <v>14517</v>
      </c>
      <c r="C2890" s="181" t="s">
        <v>14518</v>
      </c>
      <c r="D2890" s="181" t="s">
        <v>655</v>
      </c>
      <c r="E2890" s="181" t="s">
        <v>4181</v>
      </c>
      <c r="F2890" s="181" t="s">
        <v>304</v>
      </c>
      <c r="G2890" s="181" t="s">
        <v>601</v>
      </c>
      <c r="H2890" s="181" t="s">
        <v>5</v>
      </c>
      <c r="I2890" s="181" t="s">
        <v>1245</v>
      </c>
      <c r="J2890" s="181">
        <v>40340</v>
      </c>
      <c r="K2890" s="181">
        <v>2</v>
      </c>
      <c r="L2890" s="181"/>
      <c r="M2890" s="181"/>
      <c r="N2890" s="596" t="s">
        <v>286</v>
      </c>
    </row>
    <row r="2891" spans="1:14" s="158" customFormat="1" ht="18" customHeight="1" x14ac:dyDescent="0.25">
      <c r="A2891" s="181">
        <v>38090</v>
      </c>
      <c r="B2891" s="701" t="s">
        <v>14519</v>
      </c>
      <c r="C2891" s="181" t="s">
        <v>14520</v>
      </c>
      <c r="D2891" s="181" t="s">
        <v>655</v>
      </c>
      <c r="E2891" s="181" t="s">
        <v>4145</v>
      </c>
      <c r="F2891" s="181" t="s">
        <v>304</v>
      </c>
      <c r="G2891" s="181" t="s">
        <v>601</v>
      </c>
      <c r="H2891" s="181" t="s">
        <v>5</v>
      </c>
      <c r="I2891" s="181" t="s">
        <v>1245</v>
      </c>
      <c r="J2891" s="181">
        <v>40580</v>
      </c>
      <c r="K2891" s="181">
        <v>5</v>
      </c>
      <c r="L2891" s="181"/>
      <c r="M2891" s="181"/>
      <c r="N2891" s="596" t="s">
        <v>286</v>
      </c>
    </row>
    <row r="2892" spans="1:14" s="158" customFormat="1" ht="18" customHeight="1" x14ac:dyDescent="0.25">
      <c r="A2892" s="181">
        <v>11178</v>
      </c>
      <c r="B2892" s="701" t="s">
        <v>4182</v>
      </c>
      <c r="C2892" s="181" t="s">
        <v>301</v>
      </c>
      <c r="D2892" s="181" t="s">
        <v>655</v>
      </c>
      <c r="E2892" s="181" t="s">
        <v>4183</v>
      </c>
      <c r="F2892" s="181" t="s">
        <v>304</v>
      </c>
      <c r="G2892" s="181" t="s">
        <v>601</v>
      </c>
      <c r="H2892" s="181" t="s">
        <v>5</v>
      </c>
      <c r="I2892" s="181" t="s">
        <v>641</v>
      </c>
      <c r="J2892" s="181">
        <v>55780</v>
      </c>
      <c r="K2892" s="181">
        <v>2</v>
      </c>
      <c r="L2892" s="181"/>
      <c r="M2892" s="181"/>
      <c r="N2892" s="596" t="s">
        <v>286</v>
      </c>
    </row>
    <row r="2893" spans="1:14" s="158" customFormat="1" ht="18" customHeight="1" x14ac:dyDescent="0.25">
      <c r="A2893" s="181">
        <v>27575</v>
      </c>
      <c r="B2893" s="701" t="s">
        <v>12164</v>
      </c>
      <c r="C2893" s="181" t="s">
        <v>301</v>
      </c>
      <c r="D2893" s="181" t="s">
        <v>655</v>
      </c>
      <c r="E2893" s="181" t="s">
        <v>4284</v>
      </c>
      <c r="F2893" s="181" t="s">
        <v>304</v>
      </c>
      <c r="G2893" s="181" t="s">
        <v>601</v>
      </c>
      <c r="H2893" s="181" t="s">
        <v>5</v>
      </c>
      <c r="I2893" s="181" t="s">
        <v>301</v>
      </c>
      <c r="J2893" s="181">
        <v>49270</v>
      </c>
      <c r="K2893" s="181">
        <v>1</v>
      </c>
      <c r="L2893" s="181"/>
      <c r="M2893" s="181"/>
      <c r="N2893" s="596" t="s">
        <v>286</v>
      </c>
    </row>
    <row r="2894" spans="1:14" s="158" customFormat="1" ht="18" customHeight="1" x14ac:dyDescent="0.25">
      <c r="A2894" s="181">
        <v>25359</v>
      </c>
      <c r="B2894" s="701" t="s">
        <v>18313</v>
      </c>
      <c r="C2894" s="181" t="s">
        <v>301</v>
      </c>
      <c r="D2894" s="181" t="s">
        <v>655</v>
      </c>
      <c r="E2894" s="181" t="s">
        <v>18314</v>
      </c>
      <c r="F2894" s="181" t="s">
        <v>304</v>
      </c>
      <c r="G2894" s="181" t="s">
        <v>601</v>
      </c>
      <c r="H2894" s="181" t="s">
        <v>5</v>
      </c>
      <c r="I2894" s="181" t="s">
        <v>18315</v>
      </c>
      <c r="J2894" s="181">
        <v>53780</v>
      </c>
      <c r="K2894" s="181">
        <v>2</v>
      </c>
      <c r="L2894" s="181"/>
      <c r="M2894" s="181"/>
      <c r="N2894" s="596" t="s">
        <v>286</v>
      </c>
    </row>
    <row r="2895" spans="1:14" s="158" customFormat="1" ht="18" customHeight="1" x14ac:dyDescent="0.25">
      <c r="A2895" s="181">
        <v>81</v>
      </c>
      <c r="B2895" s="701" t="s">
        <v>18316</v>
      </c>
      <c r="C2895" s="181" t="s">
        <v>301</v>
      </c>
      <c r="D2895" s="181" t="s">
        <v>655</v>
      </c>
      <c r="E2895" s="181" t="s">
        <v>3568</v>
      </c>
      <c r="F2895" s="181" t="s">
        <v>304</v>
      </c>
      <c r="G2895" s="181" t="s">
        <v>601</v>
      </c>
      <c r="H2895" s="181" t="s">
        <v>5</v>
      </c>
      <c r="I2895" s="181" t="s">
        <v>301</v>
      </c>
      <c r="J2895" s="181">
        <v>57970</v>
      </c>
      <c r="K2895" s="181">
        <v>1</v>
      </c>
      <c r="L2895" s="181"/>
      <c r="M2895" s="181"/>
      <c r="N2895" s="596" t="s">
        <v>286</v>
      </c>
    </row>
    <row r="2896" spans="1:14" s="158" customFormat="1" ht="18" customHeight="1" x14ac:dyDescent="0.25">
      <c r="A2896" s="181">
        <v>3106</v>
      </c>
      <c r="B2896" s="701" t="s">
        <v>4184</v>
      </c>
      <c r="C2896" s="181" t="s">
        <v>301</v>
      </c>
      <c r="D2896" s="181" t="s">
        <v>655</v>
      </c>
      <c r="E2896" s="181" t="s">
        <v>4185</v>
      </c>
      <c r="F2896" s="181" t="s">
        <v>304</v>
      </c>
      <c r="G2896" s="181" t="s">
        <v>601</v>
      </c>
      <c r="H2896" s="181" t="s">
        <v>5</v>
      </c>
      <c r="I2896" s="181" t="s">
        <v>4062</v>
      </c>
      <c r="J2896" s="181">
        <v>53620</v>
      </c>
      <c r="K2896" s="181">
        <v>3</v>
      </c>
      <c r="L2896" s="181"/>
      <c r="M2896" s="181"/>
      <c r="N2896" s="596" t="s">
        <v>286</v>
      </c>
    </row>
    <row r="2897" spans="1:14" s="158" customFormat="1" ht="18" customHeight="1" x14ac:dyDescent="0.25">
      <c r="A2897" s="181">
        <v>85819</v>
      </c>
      <c r="B2897" s="701" t="s">
        <v>10706</v>
      </c>
      <c r="C2897" s="181" t="s">
        <v>301</v>
      </c>
      <c r="D2897" s="181" t="s">
        <v>655</v>
      </c>
      <c r="E2897" s="181" t="s">
        <v>3743</v>
      </c>
      <c r="F2897" s="181" t="s">
        <v>304</v>
      </c>
      <c r="G2897" s="181" t="s">
        <v>601</v>
      </c>
      <c r="H2897" s="181" t="s">
        <v>5</v>
      </c>
      <c r="I2897" s="181" t="s">
        <v>301</v>
      </c>
      <c r="J2897" s="181">
        <v>46810</v>
      </c>
      <c r="K2897" s="181">
        <v>1</v>
      </c>
      <c r="L2897" s="181"/>
      <c r="M2897" s="181"/>
      <c r="N2897" s="596" t="s">
        <v>286</v>
      </c>
    </row>
    <row r="2898" spans="1:14" s="158" customFormat="1" ht="18" customHeight="1" x14ac:dyDescent="0.25">
      <c r="A2898" s="181">
        <v>75577</v>
      </c>
      <c r="B2898" s="701" t="s">
        <v>14521</v>
      </c>
      <c r="C2898" s="181" t="s">
        <v>14522</v>
      </c>
      <c r="D2898" s="181" t="s">
        <v>655</v>
      </c>
      <c r="E2898" s="181" t="s">
        <v>14523</v>
      </c>
      <c r="F2898" s="181" t="s">
        <v>304</v>
      </c>
      <c r="G2898" s="181" t="s">
        <v>601</v>
      </c>
      <c r="H2898" s="181" t="s">
        <v>5</v>
      </c>
      <c r="I2898" s="181" t="s">
        <v>301</v>
      </c>
      <c r="J2898" s="181">
        <v>46810</v>
      </c>
      <c r="K2898" s="181">
        <v>1</v>
      </c>
      <c r="L2898" s="181"/>
      <c r="M2898" s="181"/>
      <c r="N2898" s="596" t="s">
        <v>286</v>
      </c>
    </row>
    <row r="2899" spans="1:14" s="158" customFormat="1" ht="18" customHeight="1" x14ac:dyDescent="0.25">
      <c r="A2899" s="181">
        <v>38283</v>
      </c>
      <c r="B2899" s="701" t="s">
        <v>4186</v>
      </c>
      <c r="C2899" s="181" t="s">
        <v>4187</v>
      </c>
      <c r="D2899" s="181" t="s">
        <v>655</v>
      </c>
      <c r="E2899" s="181" t="s">
        <v>4188</v>
      </c>
      <c r="F2899" s="181" t="s">
        <v>304</v>
      </c>
      <c r="G2899" s="181" t="s">
        <v>601</v>
      </c>
      <c r="H2899" s="181" t="s">
        <v>5</v>
      </c>
      <c r="I2899" s="181" t="s">
        <v>4106</v>
      </c>
      <c r="J2899" s="181">
        <v>44820</v>
      </c>
      <c r="K2899" s="181">
        <v>1</v>
      </c>
      <c r="L2899" s="181"/>
      <c r="M2899" s="181"/>
      <c r="N2899" s="596" t="s">
        <v>286</v>
      </c>
    </row>
    <row r="2900" spans="1:14" s="158" customFormat="1" ht="18" customHeight="1" x14ac:dyDescent="0.25">
      <c r="A2900" s="181">
        <v>15360</v>
      </c>
      <c r="B2900" s="701" t="s">
        <v>4189</v>
      </c>
      <c r="C2900" s="181" t="s">
        <v>301</v>
      </c>
      <c r="D2900" s="181" t="s">
        <v>655</v>
      </c>
      <c r="E2900" s="181" t="s">
        <v>4190</v>
      </c>
      <c r="F2900" s="181" t="s">
        <v>304</v>
      </c>
      <c r="G2900" s="181" t="s">
        <v>601</v>
      </c>
      <c r="H2900" s="181" t="s">
        <v>5</v>
      </c>
      <c r="I2900" s="181" t="s">
        <v>301</v>
      </c>
      <c r="J2900" s="181">
        <v>46810</v>
      </c>
      <c r="K2900" s="181">
        <v>3</v>
      </c>
      <c r="L2900" s="181"/>
      <c r="M2900" s="181"/>
      <c r="N2900" s="596" t="s">
        <v>286</v>
      </c>
    </row>
    <row r="2901" spans="1:14" s="158" customFormat="1" ht="18" customHeight="1" x14ac:dyDescent="0.25">
      <c r="A2901" s="181">
        <v>21685</v>
      </c>
      <c r="B2901" s="701" t="s">
        <v>18317</v>
      </c>
      <c r="C2901" s="181" t="s">
        <v>18318</v>
      </c>
      <c r="D2901" s="181" t="s">
        <v>660</v>
      </c>
      <c r="E2901" s="181" t="s">
        <v>13348</v>
      </c>
      <c r="F2901" s="181" t="s">
        <v>304</v>
      </c>
      <c r="G2901" s="181" t="s">
        <v>601</v>
      </c>
      <c r="H2901" s="181" t="s">
        <v>5</v>
      </c>
      <c r="I2901" s="181" t="s">
        <v>4147</v>
      </c>
      <c r="J2901" s="181">
        <v>49800</v>
      </c>
      <c r="K2901" s="181">
        <v>1</v>
      </c>
      <c r="L2901" s="181"/>
      <c r="M2901" s="181"/>
      <c r="N2901" s="596" t="s">
        <v>286</v>
      </c>
    </row>
    <row r="2902" spans="1:14" s="158" customFormat="1" ht="18" customHeight="1" x14ac:dyDescent="0.25">
      <c r="A2902" s="181">
        <v>25377</v>
      </c>
      <c r="B2902" s="701" t="s">
        <v>18319</v>
      </c>
      <c r="C2902" s="181" t="s">
        <v>301</v>
      </c>
      <c r="D2902" s="181" t="s">
        <v>660</v>
      </c>
      <c r="E2902" s="181" t="s">
        <v>4149</v>
      </c>
      <c r="F2902" s="181" t="s">
        <v>304</v>
      </c>
      <c r="G2902" s="181" t="s">
        <v>601</v>
      </c>
      <c r="H2902" s="181" t="s">
        <v>5</v>
      </c>
      <c r="I2902" s="181" t="s">
        <v>301</v>
      </c>
      <c r="J2902" s="181">
        <v>32370</v>
      </c>
      <c r="K2902" s="181">
        <v>1</v>
      </c>
      <c r="L2902" s="181"/>
      <c r="M2902" s="181"/>
      <c r="N2902" s="596" t="s">
        <v>286</v>
      </c>
    </row>
    <row r="2903" spans="1:14" s="158" customFormat="1" ht="18" customHeight="1" x14ac:dyDescent="0.25">
      <c r="A2903" s="181">
        <v>1464</v>
      </c>
      <c r="B2903" s="701" t="s">
        <v>4191</v>
      </c>
      <c r="C2903" s="181" t="s">
        <v>301</v>
      </c>
      <c r="D2903" s="181" t="s">
        <v>660</v>
      </c>
      <c r="E2903" s="181" t="s">
        <v>3551</v>
      </c>
      <c r="F2903" s="181" t="s">
        <v>304</v>
      </c>
      <c r="G2903" s="181" t="s">
        <v>601</v>
      </c>
      <c r="H2903" s="181" t="s">
        <v>5</v>
      </c>
      <c r="I2903" s="181" t="s">
        <v>301</v>
      </c>
      <c r="J2903" s="181">
        <v>32870</v>
      </c>
      <c r="K2903" s="181">
        <v>3</v>
      </c>
      <c r="L2903" s="181"/>
      <c r="M2903" s="181"/>
      <c r="N2903" s="596" t="s">
        <v>286</v>
      </c>
    </row>
    <row r="2904" spans="1:14" s="158" customFormat="1" ht="18" customHeight="1" x14ac:dyDescent="0.25">
      <c r="A2904" s="181">
        <v>23922</v>
      </c>
      <c r="B2904" s="701" t="s">
        <v>18320</v>
      </c>
      <c r="C2904" s="181" t="s">
        <v>18321</v>
      </c>
      <c r="D2904" s="181" t="s">
        <v>660</v>
      </c>
      <c r="E2904" s="181" t="s">
        <v>3564</v>
      </c>
      <c r="F2904" s="181" t="s">
        <v>304</v>
      </c>
      <c r="G2904" s="181" t="s">
        <v>601</v>
      </c>
      <c r="H2904" s="181" t="s">
        <v>5</v>
      </c>
      <c r="I2904" s="181" t="s">
        <v>301</v>
      </c>
      <c r="J2904" s="181">
        <v>29380</v>
      </c>
      <c r="K2904" s="181">
        <v>1</v>
      </c>
      <c r="L2904" s="181"/>
      <c r="M2904" s="181"/>
      <c r="N2904" s="596" t="s">
        <v>286</v>
      </c>
    </row>
    <row r="2905" spans="1:14" s="158" customFormat="1" ht="18" customHeight="1" x14ac:dyDescent="0.25">
      <c r="A2905" s="181">
        <v>19393</v>
      </c>
      <c r="B2905" s="701" t="s">
        <v>14524</v>
      </c>
      <c r="C2905" s="181" t="s">
        <v>301</v>
      </c>
      <c r="D2905" s="181" t="s">
        <v>660</v>
      </c>
      <c r="E2905" s="181" t="s">
        <v>11381</v>
      </c>
      <c r="F2905" s="181" t="s">
        <v>304</v>
      </c>
      <c r="G2905" s="181" t="s">
        <v>601</v>
      </c>
      <c r="H2905" s="181" t="s">
        <v>5</v>
      </c>
      <c r="I2905" s="181" t="s">
        <v>301</v>
      </c>
      <c r="J2905" s="181">
        <v>50240</v>
      </c>
      <c r="K2905" s="181">
        <v>3</v>
      </c>
      <c r="L2905" s="181"/>
      <c r="M2905" s="181"/>
      <c r="N2905" s="596" t="s">
        <v>286</v>
      </c>
    </row>
    <row r="2906" spans="1:14" s="158" customFormat="1" ht="18" customHeight="1" x14ac:dyDescent="0.25">
      <c r="A2906" s="181">
        <v>25348</v>
      </c>
      <c r="B2906" s="701" t="s">
        <v>18322</v>
      </c>
      <c r="C2906" s="181" t="s">
        <v>301</v>
      </c>
      <c r="D2906" s="181" t="s">
        <v>660</v>
      </c>
      <c r="E2906" s="181" t="s">
        <v>4142</v>
      </c>
      <c r="F2906" s="181" t="s">
        <v>304</v>
      </c>
      <c r="G2906" s="181" t="s">
        <v>601</v>
      </c>
      <c r="H2906" s="181" t="s">
        <v>5</v>
      </c>
      <c r="I2906" s="181" t="s">
        <v>18323</v>
      </c>
      <c r="J2906" s="181">
        <v>99600</v>
      </c>
      <c r="K2906" s="181">
        <v>1</v>
      </c>
      <c r="L2906" s="181"/>
      <c r="M2906" s="181"/>
      <c r="N2906" s="596" t="s">
        <v>286</v>
      </c>
    </row>
    <row r="2907" spans="1:14" s="158" customFormat="1" ht="18" customHeight="1" x14ac:dyDescent="0.25">
      <c r="A2907" s="181">
        <v>21669</v>
      </c>
      <c r="B2907" s="701" t="s">
        <v>12165</v>
      </c>
      <c r="C2907" s="181" t="s">
        <v>12166</v>
      </c>
      <c r="D2907" s="181" t="s">
        <v>660</v>
      </c>
      <c r="E2907" s="181" t="s">
        <v>4155</v>
      </c>
      <c r="F2907" s="181" t="s">
        <v>304</v>
      </c>
      <c r="G2907" s="181" t="s">
        <v>601</v>
      </c>
      <c r="H2907" s="181" t="s">
        <v>5</v>
      </c>
      <c r="I2907" s="181" t="s">
        <v>3426</v>
      </c>
      <c r="J2907" s="181">
        <v>49760</v>
      </c>
      <c r="K2907" s="181">
        <v>4</v>
      </c>
      <c r="L2907" s="181"/>
      <c r="M2907" s="181"/>
      <c r="N2907" s="596" t="s">
        <v>286</v>
      </c>
    </row>
    <row r="2908" spans="1:14" s="158" customFormat="1" ht="18" customHeight="1" x14ac:dyDescent="0.25">
      <c r="A2908" s="181">
        <v>28218</v>
      </c>
      <c r="B2908" s="701" t="s">
        <v>13351</v>
      </c>
      <c r="C2908" s="181" t="s">
        <v>301</v>
      </c>
      <c r="D2908" s="181" t="s">
        <v>660</v>
      </c>
      <c r="E2908" s="181" t="s">
        <v>4156</v>
      </c>
      <c r="F2908" s="181" t="s">
        <v>304</v>
      </c>
      <c r="G2908" s="181" t="s">
        <v>601</v>
      </c>
      <c r="H2908" s="181" t="s">
        <v>5</v>
      </c>
      <c r="I2908" s="181" t="s">
        <v>13352</v>
      </c>
      <c r="J2908" s="181">
        <v>69560</v>
      </c>
      <c r="K2908" s="181">
        <v>3</v>
      </c>
      <c r="L2908" s="181"/>
      <c r="M2908" s="181"/>
      <c r="N2908" s="596" t="s">
        <v>286</v>
      </c>
    </row>
    <row r="2909" spans="1:14" s="158" customFormat="1" ht="18" customHeight="1" x14ac:dyDescent="0.25">
      <c r="A2909" s="181">
        <v>24497</v>
      </c>
      <c r="B2909" s="701" t="s">
        <v>4192</v>
      </c>
      <c r="C2909" s="181" t="s">
        <v>4193</v>
      </c>
      <c r="D2909" s="181" t="s">
        <v>660</v>
      </c>
      <c r="E2909" s="181" t="s">
        <v>4163</v>
      </c>
      <c r="F2909" s="181" t="s">
        <v>304</v>
      </c>
      <c r="G2909" s="181" t="s">
        <v>601</v>
      </c>
      <c r="H2909" s="181" t="s">
        <v>5</v>
      </c>
      <c r="I2909" s="181" t="s">
        <v>4164</v>
      </c>
      <c r="J2909" s="181">
        <v>51790</v>
      </c>
      <c r="K2909" s="181">
        <v>2</v>
      </c>
      <c r="L2909" s="181"/>
      <c r="M2909" s="181"/>
      <c r="N2909" s="596" t="s">
        <v>286</v>
      </c>
    </row>
    <row r="2910" spans="1:14" s="158" customFormat="1" ht="18" customHeight="1" x14ac:dyDescent="0.25">
      <c r="A2910" s="181">
        <v>15356</v>
      </c>
      <c r="B2910" s="701" t="s">
        <v>4194</v>
      </c>
      <c r="C2910" s="181" t="s">
        <v>301</v>
      </c>
      <c r="D2910" s="181" t="s">
        <v>660</v>
      </c>
      <c r="E2910" s="181" t="s">
        <v>4169</v>
      </c>
      <c r="F2910" s="181" t="s">
        <v>304</v>
      </c>
      <c r="G2910" s="181" t="s">
        <v>601</v>
      </c>
      <c r="H2910" s="181" t="s">
        <v>5</v>
      </c>
      <c r="I2910" s="181" t="s">
        <v>604</v>
      </c>
      <c r="J2910" s="181">
        <v>51790</v>
      </c>
      <c r="K2910" s="181">
        <v>2</v>
      </c>
      <c r="L2910" s="181"/>
      <c r="M2910" s="181"/>
      <c r="N2910" s="596" t="s">
        <v>286</v>
      </c>
    </row>
    <row r="2911" spans="1:14" s="158" customFormat="1" ht="18" customHeight="1" x14ac:dyDescent="0.25">
      <c r="A2911" s="181">
        <v>30015</v>
      </c>
      <c r="B2911" s="701" t="s">
        <v>4195</v>
      </c>
      <c r="C2911" s="181" t="s">
        <v>301</v>
      </c>
      <c r="D2911" s="181" t="s">
        <v>660</v>
      </c>
      <c r="E2911" s="181" t="s">
        <v>4171</v>
      </c>
      <c r="F2911" s="181" t="s">
        <v>304</v>
      </c>
      <c r="G2911" s="181" t="s">
        <v>601</v>
      </c>
      <c r="H2911" s="181" t="s">
        <v>5</v>
      </c>
      <c r="I2911" s="181" t="s">
        <v>301</v>
      </c>
      <c r="J2911" s="181">
        <v>38350</v>
      </c>
      <c r="K2911" s="181">
        <v>2</v>
      </c>
      <c r="L2911" s="181"/>
      <c r="M2911" s="181"/>
      <c r="N2911" s="596" t="s">
        <v>286</v>
      </c>
    </row>
    <row r="2912" spans="1:14" s="158" customFormat="1" ht="18" customHeight="1" x14ac:dyDescent="0.25">
      <c r="A2912" s="181">
        <v>55645</v>
      </c>
      <c r="B2912" s="701" t="s">
        <v>4196</v>
      </c>
      <c r="C2912" s="181" t="s">
        <v>4197</v>
      </c>
      <c r="D2912" s="181" t="s">
        <v>660</v>
      </c>
      <c r="E2912" s="181" t="s">
        <v>3690</v>
      </c>
      <c r="F2912" s="181" t="s">
        <v>304</v>
      </c>
      <c r="G2912" s="181" t="s">
        <v>601</v>
      </c>
      <c r="H2912" s="181" t="s">
        <v>5</v>
      </c>
      <c r="I2912" s="181" t="s">
        <v>4174</v>
      </c>
      <c r="J2912" s="181">
        <v>40340</v>
      </c>
      <c r="K2912" s="181">
        <v>1</v>
      </c>
      <c r="L2912" s="181"/>
      <c r="M2912" s="181"/>
      <c r="N2912" s="596" t="s">
        <v>286</v>
      </c>
    </row>
    <row r="2913" spans="1:14" s="158" customFormat="1" ht="18" customHeight="1" x14ac:dyDescent="0.25">
      <c r="A2913" s="181">
        <v>55554</v>
      </c>
      <c r="B2913" s="701" t="s">
        <v>13353</v>
      </c>
      <c r="C2913" s="181" t="s">
        <v>13354</v>
      </c>
      <c r="D2913" s="181" t="s">
        <v>660</v>
      </c>
      <c r="E2913" s="181" t="s">
        <v>3690</v>
      </c>
      <c r="F2913" s="181" t="s">
        <v>304</v>
      </c>
      <c r="G2913" s="181" t="s">
        <v>601</v>
      </c>
      <c r="H2913" s="181" t="s">
        <v>5</v>
      </c>
      <c r="I2913" s="181" t="s">
        <v>4177</v>
      </c>
      <c r="J2913" s="181">
        <v>39840</v>
      </c>
      <c r="K2913" s="181">
        <v>3</v>
      </c>
      <c r="L2913" s="181"/>
      <c r="M2913" s="181"/>
      <c r="N2913" s="596" t="s">
        <v>286</v>
      </c>
    </row>
    <row r="2914" spans="1:14" s="158" customFormat="1" ht="18" customHeight="1" x14ac:dyDescent="0.25">
      <c r="A2914" s="181">
        <v>8500</v>
      </c>
      <c r="B2914" s="701" t="s">
        <v>18324</v>
      </c>
      <c r="C2914" s="181" t="s">
        <v>301</v>
      </c>
      <c r="D2914" s="181" t="s">
        <v>660</v>
      </c>
      <c r="E2914" s="181" t="s">
        <v>18311</v>
      </c>
      <c r="F2914" s="181" t="s">
        <v>304</v>
      </c>
      <c r="G2914" s="181" t="s">
        <v>601</v>
      </c>
      <c r="H2914" s="181" t="s">
        <v>5</v>
      </c>
      <c r="I2914" s="181" t="s">
        <v>18312</v>
      </c>
      <c r="J2914" s="181">
        <v>48800</v>
      </c>
      <c r="K2914" s="181">
        <v>2</v>
      </c>
      <c r="L2914" s="181"/>
      <c r="M2914" s="181"/>
      <c r="N2914" s="596" t="s">
        <v>286</v>
      </c>
    </row>
    <row r="2915" spans="1:14" s="158" customFormat="1" ht="18" customHeight="1" x14ac:dyDescent="0.25">
      <c r="A2915" s="181">
        <v>38143</v>
      </c>
      <c r="B2915" s="701" t="s">
        <v>14525</v>
      </c>
      <c r="C2915" s="181" t="s">
        <v>14526</v>
      </c>
      <c r="D2915" s="181" t="s">
        <v>660</v>
      </c>
      <c r="E2915" s="181" t="s">
        <v>3552</v>
      </c>
      <c r="F2915" s="181" t="s">
        <v>304</v>
      </c>
      <c r="G2915" s="181" t="s">
        <v>601</v>
      </c>
      <c r="H2915" s="181" t="s">
        <v>5</v>
      </c>
      <c r="I2915" s="181" t="s">
        <v>1245</v>
      </c>
      <c r="J2915" s="181">
        <v>40580</v>
      </c>
      <c r="K2915" s="181">
        <v>8</v>
      </c>
      <c r="L2915" s="181"/>
      <c r="M2915" s="181"/>
      <c r="N2915" s="596" t="s">
        <v>286</v>
      </c>
    </row>
    <row r="2916" spans="1:14" s="158" customFormat="1" ht="18" customHeight="1" x14ac:dyDescent="0.25">
      <c r="A2916" s="181">
        <v>38167</v>
      </c>
      <c r="B2916" s="701" t="s">
        <v>18325</v>
      </c>
      <c r="C2916" s="181" t="s">
        <v>18326</v>
      </c>
      <c r="D2916" s="181" t="s">
        <v>660</v>
      </c>
      <c r="E2916" s="181" t="s">
        <v>3552</v>
      </c>
      <c r="F2916" s="181" t="s">
        <v>304</v>
      </c>
      <c r="G2916" s="181" t="s">
        <v>601</v>
      </c>
      <c r="H2916" s="181" t="s">
        <v>5</v>
      </c>
      <c r="I2916" s="181" t="s">
        <v>641</v>
      </c>
      <c r="J2916" s="181">
        <v>40340</v>
      </c>
      <c r="K2916" s="181">
        <v>2</v>
      </c>
      <c r="L2916" s="181"/>
      <c r="M2916" s="181"/>
      <c r="N2916" s="596" t="s">
        <v>286</v>
      </c>
    </row>
    <row r="2917" spans="1:14" s="158" customFormat="1" ht="18" customHeight="1" x14ac:dyDescent="0.25">
      <c r="A2917" s="181">
        <v>38210</v>
      </c>
      <c r="B2917" s="701" t="s">
        <v>18327</v>
      </c>
      <c r="C2917" s="181" t="s">
        <v>18328</v>
      </c>
      <c r="D2917" s="181" t="s">
        <v>660</v>
      </c>
      <c r="E2917" s="181" t="s">
        <v>3552</v>
      </c>
      <c r="F2917" s="181" t="s">
        <v>304</v>
      </c>
      <c r="G2917" s="181" t="s">
        <v>601</v>
      </c>
      <c r="H2917" s="181" t="s">
        <v>5</v>
      </c>
      <c r="I2917" s="181" t="s">
        <v>4180</v>
      </c>
      <c r="J2917" s="181">
        <v>40840</v>
      </c>
      <c r="K2917" s="181">
        <v>1</v>
      </c>
      <c r="L2917" s="181"/>
      <c r="M2917" s="181"/>
      <c r="N2917" s="596" t="s">
        <v>286</v>
      </c>
    </row>
    <row r="2918" spans="1:14" s="158" customFormat="1" ht="18" customHeight="1" x14ac:dyDescent="0.25">
      <c r="A2918" s="181">
        <v>75541</v>
      </c>
      <c r="B2918" s="701" t="s">
        <v>4198</v>
      </c>
      <c r="C2918" s="181" t="s">
        <v>4199</v>
      </c>
      <c r="D2918" s="181" t="s">
        <v>660</v>
      </c>
      <c r="E2918" s="181" t="s">
        <v>4181</v>
      </c>
      <c r="F2918" s="181" t="s">
        <v>304</v>
      </c>
      <c r="G2918" s="181" t="s">
        <v>601</v>
      </c>
      <c r="H2918" s="181" t="s">
        <v>5</v>
      </c>
      <c r="I2918" s="181" t="s">
        <v>1245</v>
      </c>
      <c r="J2918" s="181">
        <v>40340</v>
      </c>
      <c r="K2918" s="181">
        <v>1</v>
      </c>
      <c r="L2918" s="181"/>
      <c r="M2918" s="181"/>
      <c r="N2918" s="596" t="s">
        <v>286</v>
      </c>
    </row>
    <row r="2919" spans="1:14" s="158" customFormat="1" ht="18" customHeight="1" x14ac:dyDescent="0.25">
      <c r="A2919" s="181">
        <v>75565</v>
      </c>
      <c r="B2919" s="701" t="s">
        <v>18329</v>
      </c>
      <c r="C2919" s="181" t="s">
        <v>18330</v>
      </c>
      <c r="D2919" s="181" t="s">
        <v>660</v>
      </c>
      <c r="E2919" s="181" t="s">
        <v>4181</v>
      </c>
      <c r="F2919" s="181" t="s">
        <v>304</v>
      </c>
      <c r="G2919" s="181" t="s">
        <v>601</v>
      </c>
      <c r="H2919" s="181" t="s">
        <v>5</v>
      </c>
      <c r="I2919" s="181" t="s">
        <v>641</v>
      </c>
      <c r="J2919" s="181">
        <v>40340</v>
      </c>
      <c r="K2919" s="181">
        <v>2</v>
      </c>
      <c r="L2919" s="181"/>
      <c r="M2919" s="181"/>
      <c r="N2919" s="596" t="s">
        <v>286</v>
      </c>
    </row>
    <row r="2920" spans="1:14" s="158" customFormat="1" ht="18" customHeight="1" x14ac:dyDescent="0.25">
      <c r="A2920" s="181">
        <v>3105</v>
      </c>
      <c r="B2920" s="701" t="s">
        <v>18331</v>
      </c>
      <c r="C2920" s="181" t="s">
        <v>301</v>
      </c>
      <c r="D2920" s="181" t="s">
        <v>660</v>
      </c>
      <c r="E2920" s="181" t="s">
        <v>18332</v>
      </c>
      <c r="F2920" s="181" t="s">
        <v>304</v>
      </c>
      <c r="G2920" s="181" t="s">
        <v>601</v>
      </c>
      <c r="H2920" s="181" t="s">
        <v>5</v>
      </c>
      <c r="I2920" s="181" t="s">
        <v>301</v>
      </c>
      <c r="J2920" s="181">
        <v>51290</v>
      </c>
      <c r="K2920" s="181">
        <v>1</v>
      </c>
      <c r="L2920" s="181"/>
      <c r="M2920" s="181"/>
      <c r="N2920" s="596" t="s">
        <v>286</v>
      </c>
    </row>
    <row r="2921" spans="1:14" s="158" customFormat="1" ht="18" customHeight="1" x14ac:dyDescent="0.25">
      <c r="A2921" s="181">
        <v>25360</v>
      </c>
      <c r="B2921" s="701" t="s">
        <v>18333</v>
      </c>
      <c r="C2921" s="181" t="s">
        <v>301</v>
      </c>
      <c r="D2921" s="181" t="s">
        <v>660</v>
      </c>
      <c r="E2921" s="181" t="s">
        <v>18314</v>
      </c>
      <c r="F2921" s="181" t="s">
        <v>304</v>
      </c>
      <c r="G2921" s="181" t="s">
        <v>601</v>
      </c>
      <c r="H2921" s="181" t="s">
        <v>5</v>
      </c>
      <c r="I2921" s="181" t="s">
        <v>18315</v>
      </c>
      <c r="J2921" s="181">
        <v>52290</v>
      </c>
      <c r="K2921" s="181">
        <v>2</v>
      </c>
      <c r="L2921" s="181"/>
      <c r="M2921" s="181"/>
      <c r="N2921" s="596" t="s">
        <v>286</v>
      </c>
    </row>
    <row r="2922" spans="1:14" s="158" customFormat="1" ht="18" customHeight="1" x14ac:dyDescent="0.25">
      <c r="A2922" s="181">
        <v>82</v>
      </c>
      <c r="B2922" s="701" t="s">
        <v>4200</v>
      </c>
      <c r="C2922" s="181" t="s">
        <v>301</v>
      </c>
      <c r="D2922" s="181" t="s">
        <v>660</v>
      </c>
      <c r="E2922" s="181" t="s">
        <v>3568</v>
      </c>
      <c r="F2922" s="181" t="s">
        <v>304</v>
      </c>
      <c r="G2922" s="181" t="s">
        <v>601</v>
      </c>
      <c r="H2922" s="181" t="s">
        <v>5</v>
      </c>
      <c r="I2922" s="181" t="s">
        <v>301</v>
      </c>
      <c r="J2922" s="181">
        <v>59760</v>
      </c>
      <c r="K2922" s="181">
        <v>2</v>
      </c>
      <c r="L2922" s="181"/>
      <c r="M2922" s="181"/>
      <c r="N2922" s="596" t="s">
        <v>286</v>
      </c>
    </row>
    <row r="2923" spans="1:14" ht="18" customHeight="1" x14ac:dyDescent="0.25">
      <c r="A2923" s="181">
        <v>4269</v>
      </c>
      <c r="B2923" s="701" t="s">
        <v>12167</v>
      </c>
      <c r="C2923" s="181" t="s">
        <v>301</v>
      </c>
      <c r="D2923" s="181" t="s">
        <v>660</v>
      </c>
      <c r="E2923" s="181" t="s">
        <v>4201</v>
      </c>
      <c r="F2923" s="181" t="s">
        <v>304</v>
      </c>
      <c r="G2923" s="181" t="s">
        <v>601</v>
      </c>
      <c r="H2923" s="181" t="s">
        <v>5</v>
      </c>
      <c r="I2923" s="181" t="s">
        <v>4062</v>
      </c>
      <c r="J2923" s="181">
        <v>52650</v>
      </c>
      <c r="K2923" s="181">
        <v>3</v>
      </c>
      <c r="L2923" s="181"/>
      <c r="M2923" s="181"/>
      <c r="N2923" s="596" t="s">
        <v>286</v>
      </c>
    </row>
    <row r="2924" spans="1:14" s="158" customFormat="1" ht="18" customHeight="1" x14ac:dyDescent="0.25">
      <c r="A2924" s="181">
        <v>25350</v>
      </c>
      <c r="B2924" s="701" t="s">
        <v>18334</v>
      </c>
      <c r="C2924" s="181" t="s">
        <v>301</v>
      </c>
      <c r="D2924" s="181" t="s">
        <v>660</v>
      </c>
      <c r="E2924" s="181" t="s">
        <v>3919</v>
      </c>
      <c r="F2924" s="181" t="s">
        <v>304</v>
      </c>
      <c r="G2924" s="181" t="s">
        <v>601</v>
      </c>
      <c r="H2924" s="181" t="s">
        <v>5</v>
      </c>
      <c r="I2924" s="181" t="s">
        <v>301</v>
      </c>
      <c r="J2924" s="181">
        <v>22700</v>
      </c>
      <c r="K2924" s="181">
        <v>2</v>
      </c>
      <c r="L2924" s="181"/>
      <c r="M2924" s="181"/>
      <c r="N2924" s="596" t="s">
        <v>286</v>
      </c>
    </row>
    <row r="2925" spans="1:14" s="158" customFormat="1" ht="18" customHeight="1" x14ac:dyDescent="0.25">
      <c r="A2925" s="181">
        <v>36780</v>
      </c>
      <c r="B2925" s="701" t="s">
        <v>12168</v>
      </c>
      <c r="C2925" s="181" t="s">
        <v>301</v>
      </c>
      <c r="D2925" s="181" t="s">
        <v>660</v>
      </c>
      <c r="E2925" s="181" t="s">
        <v>3743</v>
      </c>
      <c r="F2925" s="181" t="s">
        <v>304</v>
      </c>
      <c r="G2925" s="181" t="s">
        <v>601</v>
      </c>
      <c r="H2925" s="181" t="s">
        <v>5</v>
      </c>
      <c r="I2925" s="181" t="s">
        <v>301</v>
      </c>
      <c r="J2925" s="181">
        <v>46810</v>
      </c>
      <c r="K2925" s="181">
        <v>1</v>
      </c>
      <c r="L2925" s="181"/>
      <c r="M2925" s="181"/>
      <c r="N2925" s="596" t="s">
        <v>286</v>
      </c>
    </row>
    <row r="2926" spans="1:14" s="158" customFormat="1" ht="18" customHeight="1" x14ac:dyDescent="0.25">
      <c r="A2926" s="181">
        <v>75589</v>
      </c>
      <c r="B2926" s="701" t="s">
        <v>18335</v>
      </c>
      <c r="C2926" s="181" t="s">
        <v>18336</v>
      </c>
      <c r="D2926" s="181" t="s">
        <v>660</v>
      </c>
      <c r="E2926" s="181" t="s">
        <v>14523</v>
      </c>
      <c r="F2926" s="181" t="s">
        <v>304</v>
      </c>
      <c r="G2926" s="181" t="s">
        <v>601</v>
      </c>
      <c r="H2926" s="181" t="s">
        <v>5</v>
      </c>
      <c r="I2926" s="181" t="s">
        <v>301</v>
      </c>
      <c r="J2926" s="181">
        <v>46810</v>
      </c>
      <c r="K2926" s="181">
        <v>1</v>
      </c>
      <c r="L2926" s="181"/>
      <c r="M2926" s="181"/>
      <c r="N2926" s="596" t="s">
        <v>286</v>
      </c>
    </row>
    <row r="2927" spans="1:14" s="158" customFormat="1" ht="18" customHeight="1" x14ac:dyDescent="0.25">
      <c r="A2927" s="181">
        <v>15361</v>
      </c>
      <c r="B2927" s="701" t="s">
        <v>13355</v>
      </c>
      <c r="C2927" s="181" t="s">
        <v>301</v>
      </c>
      <c r="D2927" s="181" t="s">
        <v>660</v>
      </c>
      <c r="E2927" s="181" t="s">
        <v>4190</v>
      </c>
      <c r="F2927" s="181" t="s">
        <v>304</v>
      </c>
      <c r="G2927" s="181" t="s">
        <v>601</v>
      </c>
      <c r="H2927" s="181" t="s">
        <v>5</v>
      </c>
      <c r="I2927" s="181" t="s">
        <v>301</v>
      </c>
      <c r="J2927" s="181">
        <v>46810</v>
      </c>
      <c r="K2927" s="181">
        <v>3</v>
      </c>
      <c r="L2927" s="181"/>
      <c r="M2927" s="181"/>
      <c r="N2927" s="596" t="s">
        <v>286</v>
      </c>
    </row>
    <row r="2928" spans="1:14" s="158" customFormat="1" ht="18" customHeight="1" x14ac:dyDescent="0.25">
      <c r="A2928" s="181">
        <v>28082</v>
      </c>
      <c r="B2928" s="701" t="s">
        <v>13356</v>
      </c>
      <c r="C2928" s="181" t="s">
        <v>13357</v>
      </c>
      <c r="D2928" s="181" t="s">
        <v>667</v>
      </c>
      <c r="E2928" s="181" t="s">
        <v>3961</v>
      </c>
      <c r="F2928" s="181" t="s">
        <v>304</v>
      </c>
      <c r="G2928" s="181" t="s">
        <v>601</v>
      </c>
      <c r="H2928" s="181" t="s">
        <v>5</v>
      </c>
      <c r="I2928" s="181" t="s">
        <v>1608</v>
      </c>
      <c r="J2928" s="181">
        <v>69220</v>
      </c>
      <c r="K2928" s="181">
        <v>3</v>
      </c>
      <c r="L2928" s="181"/>
      <c r="M2928" s="181"/>
      <c r="N2928" s="596" t="s">
        <v>286</v>
      </c>
    </row>
    <row r="2929" spans="1:14" s="158" customFormat="1" ht="18" customHeight="1" x14ac:dyDescent="0.25">
      <c r="A2929" s="181">
        <v>29417</v>
      </c>
      <c r="B2929" s="701" t="s">
        <v>4203</v>
      </c>
      <c r="C2929" s="181" t="s">
        <v>4204</v>
      </c>
      <c r="D2929" s="181" t="s">
        <v>667</v>
      </c>
      <c r="E2929" s="181" t="s">
        <v>4104</v>
      </c>
      <c r="F2929" s="181" t="s">
        <v>304</v>
      </c>
      <c r="G2929" s="181" t="s">
        <v>601</v>
      </c>
      <c r="H2929" s="181" t="s">
        <v>5</v>
      </c>
      <c r="I2929" s="181" t="s">
        <v>1786</v>
      </c>
      <c r="J2929" s="181">
        <v>83090</v>
      </c>
      <c r="K2929" s="181">
        <v>2</v>
      </c>
      <c r="L2929" s="181"/>
      <c r="M2929" s="181"/>
      <c r="N2929" s="596" t="s">
        <v>286</v>
      </c>
    </row>
    <row r="2930" spans="1:14" s="158" customFormat="1" ht="18" customHeight="1" x14ac:dyDescent="0.25">
      <c r="A2930" s="181">
        <v>23466</v>
      </c>
      <c r="B2930" s="701" t="s">
        <v>4205</v>
      </c>
      <c r="C2930" s="181" t="s">
        <v>4206</v>
      </c>
      <c r="D2930" s="181" t="s">
        <v>667</v>
      </c>
      <c r="E2930" s="181" t="s">
        <v>4207</v>
      </c>
      <c r="F2930" s="181" t="s">
        <v>304</v>
      </c>
      <c r="G2930" s="181" t="s">
        <v>601</v>
      </c>
      <c r="H2930" s="181" t="s">
        <v>5</v>
      </c>
      <c r="I2930" s="181" t="s">
        <v>301</v>
      </c>
      <c r="J2930" s="181">
        <v>116530</v>
      </c>
      <c r="K2930" s="181">
        <v>3</v>
      </c>
      <c r="L2930" s="181"/>
      <c r="M2930" s="181"/>
      <c r="N2930" s="596" t="s">
        <v>286</v>
      </c>
    </row>
    <row r="2931" spans="1:14" s="158" customFormat="1" ht="18" customHeight="1" x14ac:dyDescent="0.25">
      <c r="A2931" s="181">
        <v>23468</v>
      </c>
      <c r="B2931" s="701" t="s">
        <v>4208</v>
      </c>
      <c r="C2931" s="181" t="s">
        <v>4209</v>
      </c>
      <c r="D2931" s="181" t="s">
        <v>667</v>
      </c>
      <c r="E2931" s="181" t="s">
        <v>4210</v>
      </c>
      <c r="F2931" s="181" t="s">
        <v>304</v>
      </c>
      <c r="G2931" s="181" t="s">
        <v>601</v>
      </c>
      <c r="H2931" s="181" t="s">
        <v>5</v>
      </c>
      <c r="I2931" s="181" t="s">
        <v>301</v>
      </c>
      <c r="J2931" s="181">
        <v>124500</v>
      </c>
      <c r="K2931" s="181">
        <v>2</v>
      </c>
      <c r="L2931" s="181"/>
      <c r="M2931" s="181"/>
      <c r="N2931" s="596" t="s">
        <v>286</v>
      </c>
    </row>
    <row r="2932" spans="1:14" ht="18" customHeight="1" x14ac:dyDescent="0.25">
      <c r="A2932" s="181">
        <v>23357</v>
      </c>
      <c r="B2932" s="701" t="s">
        <v>12169</v>
      </c>
      <c r="C2932" s="181" t="s">
        <v>12170</v>
      </c>
      <c r="D2932" s="181" t="s">
        <v>2284</v>
      </c>
      <c r="E2932" s="181" t="s">
        <v>3843</v>
      </c>
      <c r="F2932" s="181" t="s">
        <v>304</v>
      </c>
      <c r="G2932" s="181" t="s">
        <v>601</v>
      </c>
      <c r="H2932" s="181" t="s">
        <v>5</v>
      </c>
      <c r="I2932" s="181" t="s">
        <v>604</v>
      </c>
      <c r="J2932" s="181">
        <v>24900</v>
      </c>
      <c r="K2932" s="181">
        <v>2</v>
      </c>
      <c r="L2932" s="181"/>
      <c r="M2932" s="181"/>
      <c r="N2932" s="596" t="s">
        <v>286</v>
      </c>
    </row>
    <row r="2933" spans="1:14" s="158" customFormat="1" ht="18" customHeight="1" x14ac:dyDescent="0.25">
      <c r="A2933" s="181">
        <v>27570</v>
      </c>
      <c r="B2933" s="701" t="s">
        <v>4211</v>
      </c>
      <c r="C2933" s="181" t="s">
        <v>301</v>
      </c>
      <c r="D2933" s="181" t="s">
        <v>2284</v>
      </c>
      <c r="E2933" s="181" t="s">
        <v>4212</v>
      </c>
      <c r="F2933" s="181" t="s">
        <v>304</v>
      </c>
      <c r="G2933" s="181" t="s">
        <v>601</v>
      </c>
      <c r="H2933" s="181" t="s">
        <v>5</v>
      </c>
      <c r="I2933" s="181" t="s">
        <v>2820</v>
      </c>
      <c r="J2933" s="181">
        <v>19420</v>
      </c>
      <c r="K2933" s="181">
        <v>3</v>
      </c>
      <c r="L2933" s="181"/>
      <c r="M2933" s="181"/>
      <c r="N2933" s="596" t="s">
        <v>286</v>
      </c>
    </row>
    <row r="2934" spans="1:14" s="158" customFormat="1" ht="18" customHeight="1" x14ac:dyDescent="0.25">
      <c r="A2934" s="181">
        <v>18057</v>
      </c>
      <c r="B2934" s="701" t="s">
        <v>13358</v>
      </c>
      <c r="C2934" s="181" t="s">
        <v>301</v>
      </c>
      <c r="D2934" s="181" t="s">
        <v>2284</v>
      </c>
      <c r="E2934" s="181" t="s">
        <v>3923</v>
      </c>
      <c r="F2934" s="181" t="s">
        <v>304</v>
      </c>
      <c r="G2934" s="181" t="s">
        <v>601</v>
      </c>
      <c r="H2934" s="181" t="s">
        <v>5</v>
      </c>
      <c r="I2934" s="181" t="s">
        <v>301</v>
      </c>
      <c r="J2934" s="181">
        <v>26390</v>
      </c>
      <c r="K2934" s="181">
        <v>3</v>
      </c>
      <c r="L2934" s="181"/>
      <c r="M2934" s="181"/>
      <c r="N2934" s="596" t="s">
        <v>286</v>
      </c>
    </row>
    <row r="2935" spans="1:14" s="158" customFormat="1" ht="18" customHeight="1" x14ac:dyDescent="0.25">
      <c r="A2935" s="181">
        <v>2821</v>
      </c>
      <c r="B2935" s="701" t="s">
        <v>18337</v>
      </c>
      <c r="C2935" s="181" t="s">
        <v>301</v>
      </c>
      <c r="D2935" s="181" t="s">
        <v>2284</v>
      </c>
      <c r="E2935" s="181" t="s">
        <v>3627</v>
      </c>
      <c r="F2935" s="181" t="s">
        <v>304</v>
      </c>
      <c r="G2935" s="181" t="s">
        <v>601</v>
      </c>
      <c r="H2935" s="181" t="s">
        <v>5</v>
      </c>
      <c r="I2935" s="181" t="s">
        <v>501</v>
      </c>
      <c r="J2935" s="181">
        <v>25400</v>
      </c>
      <c r="K2935" s="181">
        <v>1</v>
      </c>
      <c r="L2935" s="181"/>
      <c r="M2935" s="181"/>
      <c r="N2935" s="596" t="s">
        <v>286</v>
      </c>
    </row>
    <row r="2936" spans="1:14" s="158" customFormat="1" ht="18" customHeight="1" x14ac:dyDescent="0.25">
      <c r="A2936" s="181">
        <v>23488</v>
      </c>
      <c r="B2936" s="701" t="s">
        <v>4213</v>
      </c>
      <c r="C2936" s="181" t="s">
        <v>4214</v>
      </c>
      <c r="D2936" s="181" t="s">
        <v>4215</v>
      </c>
      <c r="E2936" s="181" t="s">
        <v>3843</v>
      </c>
      <c r="F2936" s="181" t="s">
        <v>304</v>
      </c>
      <c r="G2936" s="181" t="s">
        <v>601</v>
      </c>
      <c r="H2936" s="181" t="s">
        <v>5</v>
      </c>
      <c r="I2936" s="181" t="s">
        <v>301</v>
      </c>
      <c r="J2936" s="181">
        <v>35860</v>
      </c>
      <c r="K2936" s="181">
        <v>2</v>
      </c>
      <c r="L2936" s="181"/>
      <c r="M2936" s="181"/>
      <c r="N2936" s="596" t="s">
        <v>286</v>
      </c>
    </row>
    <row r="2937" spans="1:14" s="158" customFormat="1" ht="18" customHeight="1" x14ac:dyDescent="0.25">
      <c r="A2937" s="181">
        <v>87701</v>
      </c>
      <c r="B2937" s="701" t="s">
        <v>4216</v>
      </c>
      <c r="C2937" s="181" t="s">
        <v>301</v>
      </c>
      <c r="D2937" s="181" t="s">
        <v>670</v>
      </c>
      <c r="E2937" s="181" t="s">
        <v>4217</v>
      </c>
      <c r="F2937" s="181" t="s">
        <v>304</v>
      </c>
      <c r="G2937" s="181" t="s">
        <v>601</v>
      </c>
      <c r="H2937" s="181" t="s">
        <v>5</v>
      </c>
      <c r="I2937" s="181" t="s">
        <v>301</v>
      </c>
      <c r="J2937" s="181">
        <v>29880</v>
      </c>
      <c r="K2937" s="181">
        <v>7</v>
      </c>
      <c r="L2937" s="181"/>
      <c r="M2937" s="181"/>
      <c r="N2937" s="596" t="s">
        <v>286</v>
      </c>
    </row>
    <row r="2938" spans="1:14" s="158" customFormat="1" ht="18" customHeight="1" x14ac:dyDescent="0.25">
      <c r="A2938" s="181">
        <v>54677</v>
      </c>
      <c r="B2938" s="701" t="s">
        <v>4218</v>
      </c>
      <c r="C2938" s="181" t="s">
        <v>4219</v>
      </c>
      <c r="D2938" s="181" t="s">
        <v>670</v>
      </c>
      <c r="E2938" s="181" t="s">
        <v>3703</v>
      </c>
      <c r="F2938" s="181" t="s">
        <v>304</v>
      </c>
      <c r="G2938" s="181" t="s">
        <v>601</v>
      </c>
      <c r="H2938" s="181" t="s">
        <v>5</v>
      </c>
      <c r="I2938" s="181" t="s">
        <v>301</v>
      </c>
      <c r="J2938" s="181">
        <v>33810</v>
      </c>
      <c r="K2938" s="181">
        <v>3</v>
      </c>
      <c r="L2938" s="181"/>
      <c r="M2938" s="181"/>
      <c r="N2938" s="596" t="s">
        <v>286</v>
      </c>
    </row>
    <row r="2939" spans="1:14" ht="18" customHeight="1" x14ac:dyDescent="0.25">
      <c r="A2939" s="181">
        <v>84013</v>
      </c>
      <c r="B2939" s="701" t="s">
        <v>4220</v>
      </c>
      <c r="C2939" s="181" t="s">
        <v>4221</v>
      </c>
      <c r="D2939" s="181" t="s">
        <v>670</v>
      </c>
      <c r="E2939" s="181" t="s">
        <v>3862</v>
      </c>
      <c r="F2939" s="181" t="s">
        <v>304</v>
      </c>
      <c r="G2939" s="181" t="s">
        <v>601</v>
      </c>
      <c r="H2939" s="181" t="s">
        <v>5</v>
      </c>
      <c r="I2939" s="181" t="s">
        <v>4222</v>
      </c>
      <c r="J2939" s="181">
        <v>44820</v>
      </c>
      <c r="K2939" s="181">
        <v>2</v>
      </c>
      <c r="L2939" s="181"/>
      <c r="M2939" s="181"/>
      <c r="N2939" s="596" t="s">
        <v>286</v>
      </c>
    </row>
    <row r="2940" spans="1:14" ht="18" customHeight="1" x14ac:dyDescent="0.25">
      <c r="A2940" s="181">
        <v>15364</v>
      </c>
      <c r="B2940" s="701" t="s">
        <v>15266</v>
      </c>
      <c r="C2940" s="181" t="s">
        <v>301</v>
      </c>
      <c r="D2940" s="181" t="s">
        <v>670</v>
      </c>
      <c r="E2940" s="181" t="s">
        <v>3923</v>
      </c>
      <c r="F2940" s="181" t="s">
        <v>304</v>
      </c>
      <c r="G2940" s="181" t="s">
        <v>601</v>
      </c>
      <c r="H2940" s="181" t="s">
        <v>5</v>
      </c>
      <c r="I2940" s="181" t="s">
        <v>301</v>
      </c>
      <c r="J2940" s="181">
        <v>47340</v>
      </c>
      <c r="K2940" s="181">
        <v>2</v>
      </c>
      <c r="L2940" s="181"/>
      <c r="M2940" s="181"/>
      <c r="N2940" s="596" t="s">
        <v>286</v>
      </c>
    </row>
    <row r="2941" spans="1:14" s="158" customFormat="1" ht="18" customHeight="1" x14ac:dyDescent="0.25">
      <c r="A2941" s="181">
        <v>82004</v>
      </c>
      <c r="B2941" s="701" t="s">
        <v>12171</v>
      </c>
      <c r="C2941" s="181" t="s">
        <v>12172</v>
      </c>
      <c r="D2941" s="181" t="s">
        <v>670</v>
      </c>
      <c r="E2941" s="181" t="s">
        <v>4105</v>
      </c>
      <c r="F2941" s="181" t="s">
        <v>304</v>
      </c>
      <c r="G2941" s="181" t="s">
        <v>601</v>
      </c>
      <c r="H2941" s="181" t="s">
        <v>5</v>
      </c>
      <c r="I2941" s="181" t="s">
        <v>301</v>
      </c>
      <c r="J2941" s="181">
        <v>30920</v>
      </c>
      <c r="K2941" s="181">
        <v>1</v>
      </c>
      <c r="L2941" s="181"/>
      <c r="M2941" s="181"/>
      <c r="N2941" s="596" t="s">
        <v>286</v>
      </c>
    </row>
    <row r="2942" spans="1:14" s="158" customFormat="1" ht="18" customHeight="1" x14ac:dyDescent="0.25">
      <c r="A2942" s="181">
        <v>81991</v>
      </c>
      <c r="B2942" s="701" t="s">
        <v>14527</v>
      </c>
      <c r="C2942" s="181" t="s">
        <v>14528</v>
      </c>
      <c r="D2942" s="181" t="s">
        <v>670</v>
      </c>
      <c r="E2942" s="181" t="s">
        <v>3756</v>
      </c>
      <c r="F2942" s="181" t="s">
        <v>304</v>
      </c>
      <c r="G2942" s="181" t="s">
        <v>601</v>
      </c>
      <c r="H2942" s="181" t="s">
        <v>5</v>
      </c>
      <c r="I2942" s="181" t="s">
        <v>3683</v>
      </c>
      <c r="J2942" s="181">
        <v>33810</v>
      </c>
      <c r="K2942" s="181">
        <v>3</v>
      </c>
      <c r="L2942" s="181"/>
      <c r="M2942" s="181"/>
      <c r="N2942" s="596" t="s">
        <v>286</v>
      </c>
    </row>
    <row r="2943" spans="1:14" s="158" customFormat="1" ht="18" customHeight="1" x14ac:dyDescent="0.25">
      <c r="A2943" s="181">
        <v>24266</v>
      </c>
      <c r="B2943" s="701" t="s">
        <v>4223</v>
      </c>
      <c r="C2943" s="181" t="s">
        <v>301</v>
      </c>
      <c r="D2943" s="181" t="s">
        <v>670</v>
      </c>
      <c r="E2943" s="181" t="s">
        <v>3956</v>
      </c>
      <c r="F2943" s="181" t="s">
        <v>304</v>
      </c>
      <c r="G2943" s="181" t="s">
        <v>601</v>
      </c>
      <c r="H2943" s="181" t="s">
        <v>5</v>
      </c>
      <c r="I2943" s="181" t="s">
        <v>4224</v>
      </c>
      <c r="J2943" s="181">
        <v>36230</v>
      </c>
      <c r="K2943" s="181">
        <v>2</v>
      </c>
      <c r="L2943" s="181"/>
      <c r="M2943" s="181"/>
      <c r="N2943" s="596" t="s">
        <v>286</v>
      </c>
    </row>
    <row r="2944" spans="1:14" s="158" customFormat="1" ht="18" customHeight="1" x14ac:dyDescent="0.25">
      <c r="A2944" s="181">
        <v>76247</v>
      </c>
      <c r="B2944" s="701" t="s">
        <v>18338</v>
      </c>
      <c r="C2944" s="181" t="s">
        <v>18339</v>
      </c>
      <c r="D2944" s="181" t="s">
        <v>670</v>
      </c>
      <c r="E2944" s="181" t="s">
        <v>3627</v>
      </c>
      <c r="F2944" s="181" t="s">
        <v>304</v>
      </c>
      <c r="G2944" s="181" t="s">
        <v>601</v>
      </c>
      <c r="H2944" s="181" t="s">
        <v>5</v>
      </c>
      <c r="I2944" s="181" t="s">
        <v>4225</v>
      </c>
      <c r="J2944" s="181">
        <v>30920</v>
      </c>
      <c r="K2944" s="181">
        <v>2</v>
      </c>
      <c r="L2944" s="181"/>
      <c r="M2944" s="181"/>
      <c r="N2944" s="596" t="s">
        <v>286</v>
      </c>
    </row>
    <row r="2945" spans="1:14" s="158" customFormat="1" ht="18" customHeight="1" x14ac:dyDescent="0.25">
      <c r="A2945" s="181">
        <v>14656</v>
      </c>
      <c r="B2945" s="701" t="s">
        <v>4226</v>
      </c>
      <c r="C2945" s="181" t="s">
        <v>301</v>
      </c>
      <c r="D2945" s="181" t="s">
        <v>670</v>
      </c>
      <c r="E2945" s="181" t="s">
        <v>3775</v>
      </c>
      <c r="F2945" s="181" t="s">
        <v>304</v>
      </c>
      <c r="G2945" s="181" t="s">
        <v>601</v>
      </c>
      <c r="H2945" s="181" t="s">
        <v>5</v>
      </c>
      <c r="I2945" s="181" t="s">
        <v>755</v>
      </c>
      <c r="J2945" s="181">
        <v>24150</v>
      </c>
      <c r="K2945" s="181">
        <v>2</v>
      </c>
      <c r="L2945" s="181"/>
      <c r="M2945" s="181"/>
      <c r="N2945" s="596" t="s">
        <v>286</v>
      </c>
    </row>
    <row r="2946" spans="1:14" s="158" customFormat="1" ht="18" customHeight="1" x14ac:dyDescent="0.25">
      <c r="A2946" s="181">
        <v>24264</v>
      </c>
      <c r="B2946" s="701" t="s">
        <v>4227</v>
      </c>
      <c r="C2946" s="181" t="s">
        <v>301</v>
      </c>
      <c r="D2946" s="181" t="s">
        <v>670</v>
      </c>
      <c r="E2946" s="181" t="s">
        <v>4039</v>
      </c>
      <c r="F2946" s="181" t="s">
        <v>304</v>
      </c>
      <c r="G2946" s="181" t="s">
        <v>601</v>
      </c>
      <c r="H2946" s="181" t="s">
        <v>5</v>
      </c>
      <c r="I2946" s="181" t="s">
        <v>4228</v>
      </c>
      <c r="J2946" s="181">
        <v>37850</v>
      </c>
      <c r="K2946" s="181">
        <v>11</v>
      </c>
      <c r="L2946" s="181"/>
      <c r="M2946" s="181"/>
      <c r="N2946" s="596" t="s">
        <v>286</v>
      </c>
    </row>
    <row r="2947" spans="1:14" s="158" customFormat="1" ht="18" customHeight="1" x14ac:dyDescent="0.25">
      <c r="A2947" s="181">
        <v>3691</v>
      </c>
      <c r="B2947" s="701" t="s">
        <v>12173</v>
      </c>
      <c r="C2947" s="181" t="s">
        <v>12174</v>
      </c>
      <c r="D2947" s="181" t="s">
        <v>670</v>
      </c>
      <c r="E2947" s="181" t="s">
        <v>12175</v>
      </c>
      <c r="F2947" s="181" t="s">
        <v>304</v>
      </c>
      <c r="G2947" s="181" t="s">
        <v>601</v>
      </c>
      <c r="H2947" s="181" t="s">
        <v>5</v>
      </c>
      <c r="I2947" s="181" t="s">
        <v>12176</v>
      </c>
      <c r="J2947" s="181">
        <v>20290</v>
      </c>
      <c r="K2947" s="181">
        <v>1</v>
      </c>
      <c r="L2947" s="181"/>
      <c r="M2947" s="181"/>
      <c r="N2947" s="596" t="s">
        <v>286</v>
      </c>
    </row>
    <row r="2948" spans="1:14" s="158" customFormat="1" ht="18" customHeight="1" x14ac:dyDescent="0.25">
      <c r="A2948" s="181">
        <v>4280</v>
      </c>
      <c r="B2948" s="701" t="s">
        <v>13359</v>
      </c>
      <c r="C2948" s="181" t="s">
        <v>301</v>
      </c>
      <c r="D2948" s="181" t="s">
        <v>670</v>
      </c>
      <c r="E2948" s="181" t="s">
        <v>13360</v>
      </c>
      <c r="F2948" s="181" t="s">
        <v>304</v>
      </c>
      <c r="G2948" s="181" t="s">
        <v>601</v>
      </c>
      <c r="H2948" s="181" t="s">
        <v>5</v>
      </c>
      <c r="I2948" s="181" t="s">
        <v>4101</v>
      </c>
      <c r="J2948" s="181">
        <v>22410</v>
      </c>
      <c r="K2948" s="181">
        <v>3</v>
      </c>
      <c r="L2948" s="181"/>
      <c r="M2948" s="181"/>
      <c r="N2948" s="596" t="s">
        <v>286</v>
      </c>
    </row>
    <row r="2949" spans="1:14" s="158" customFormat="1" ht="18" customHeight="1" x14ac:dyDescent="0.25">
      <c r="A2949" s="181">
        <v>84001</v>
      </c>
      <c r="B2949" s="701">
        <v>8941504670</v>
      </c>
      <c r="C2949" s="181" t="s">
        <v>301</v>
      </c>
      <c r="D2949" s="181" t="s">
        <v>4229</v>
      </c>
      <c r="E2949" s="181" t="s">
        <v>3862</v>
      </c>
      <c r="F2949" s="181" t="s">
        <v>304</v>
      </c>
      <c r="G2949" s="181" t="s">
        <v>4230</v>
      </c>
      <c r="H2949" s="181" t="s">
        <v>2313</v>
      </c>
      <c r="I2949" s="181" t="s">
        <v>4231</v>
      </c>
      <c r="J2949" s="181">
        <v>10090</v>
      </c>
      <c r="K2949" s="181">
        <v>107</v>
      </c>
      <c r="L2949" s="181"/>
      <c r="M2949" s="181"/>
      <c r="N2949" s="596" t="s">
        <v>286</v>
      </c>
    </row>
    <row r="2950" spans="1:14" s="158" customFormat="1" ht="18" customHeight="1" x14ac:dyDescent="0.25">
      <c r="A2950" s="181">
        <v>9272</v>
      </c>
      <c r="B2950" s="701" t="s">
        <v>15267</v>
      </c>
      <c r="C2950" s="181" t="s">
        <v>15268</v>
      </c>
      <c r="D2950" s="181" t="s">
        <v>4232</v>
      </c>
      <c r="E2950" s="181" t="s">
        <v>3589</v>
      </c>
      <c r="F2950" s="181" t="s">
        <v>304</v>
      </c>
      <c r="G2950" s="181" t="s">
        <v>440</v>
      </c>
      <c r="H2950" s="181" t="s">
        <v>7</v>
      </c>
      <c r="I2950" s="181" t="s">
        <v>301</v>
      </c>
      <c r="J2950" s="181">
        <v>58900</v>
      </c>
      <c r="K2950" s="181">
        <v>20</v>
      </c>
      <c r="L2950" s="181"/>
      <c r="M2950" s="181"/>
      <c r="N2950" s="596" t="s">
        <v>286</v>
      </c>
    </row>
    <row r="2951" spans="1:14" s="158" customFormat="1" ht="18" customHeight="1" x14ac:dyDescent="0.25">
      <c r="A2951" s="181">
        <v>21418</v>
      </c>
      <c r="B2951" s="701">
        <v>96535152</v>
      </c>
      <c r="C2951" s="181" t="s">
        <v>4233</v>
      </c>
      <c r="D2951" s="181" t="s">
        <v>4234</v>
      </c>
      <c r="E2951" s="181" t="s">
        <v>4235</v>
      </c>
      <c r="F2951" s="181" t="s">
        <v>304</v>
      </c>
      <c r="G2951" s="181" t="s">
        <v>440</v>
      </c>
      <c r="H2951" s="181" t="s">
        <v>7</v>
      </c>
      <c r="I2951" s="181" t="s">
        <v>301</v>
      </c>
      <c r="J2951" s="181">
        <v>56380</v>
      </c>
      <c r="K2951" s="181">
        <v>10</v>
      </c>
      <c r="L2951" s="181"/>
      <c r="M2951" s="181"/>
      <c r="N2951" s="596" t="s">
        <v>286</v>
      </c>
    </row>
    <row r="2952" spans="1:14" s="158" customFormat="1" ht="18" customHeight="1" x14ac:dyDescent="0.25">
      <c r="A2952" s="181">
        <v>21417</v>
      </c>
      <c r="B2952" s="701">
        <v>96535151</v>
      </c>
      <c r="C2952" s="181" t="s">
        <v>4236</v>
      </c>
      <c r="D2952" s="181" t="s">
        <v>4237</v>
      </c>
      <c r="E2952" s="181" t="s">
        <v>4235</v>
      </c>
      <c r="F2952" s="181" t="s">
        <v>304</v>
      </c>
      <c r="G2952" s="181" t="s">
        <v>440</v>
      </c>
      <c r="H2952" s="181" t="s">
        <v>7</v>
      </c>
      <c r="I2952" s="181" t="s">
        <v>301</v>
      </c>
      <c r="J2952" s="181">
        <v>56380</v>
      </c>
      <c r="K2952" s="181">
        <v>15</v>
      </c>
      <c r="L2952" s="181"/>
      <c r="M2952" s="181"/>
      <c r="N2952" s="596" t="s">
        <v>286</v>
      </c>
    </row>
    <row r="2953" spans="1:14" s="158" customFormat="1" ht="18" customHeight="1" x14ac:dyDescent="0.25">
      <c r="A2953" s="181">
        <v>2994</v>
      </c>
      <c r="B2953" s="701" t="s">
        <v>4238</v>
      </c>
      <c r="C2953" s="181" t="s">
        <v>301</v>
      </c>
      <c r="D2953" s="181" t="s">
        <v>2293</v>
      </c>
      <c r="E2953" s="181" t="s">
        <v>4239</v>
      </c>
      <c r="F2953" s="181" t="s">
        <v>304</v>
      </c>
      <c r="G2953" s="181" t="s">
        <v>2289</v>
      </c>
      <c r="H2953" s="181" t="s">
        <v>9</v>
      </c>
      <c r="I2953" s="181" t="s">
        <v>301</v>
      </c>
      <c r="J2953" s="181">
        <v>27140</v>
      </c>
      <c r="K2953" s="181">
        <v>26</v>
      </c>
      <c r="L2953" s="181"/>
      <c r="M2953" s="181"/>
      <c r="N2953" s="596" t="s">
        <v>286</v>
      </c>
    </row>
    <row r="2954" spans="1:14" s="158" customFormat="1" ht="18" customHeight="1" x14ac:dyDescent="0.25">
      <c r="A2954" s="181">
        <v>14747</v>
      </c>
      <c r="B2954" s="701" t="s">
        <v>4240</v>
      </c>
      <c r="C2954" s="181" t="s">
        <v>301</v>
      </c>
      <c r="D2954" s="181" t="s">
        <v>4241</v>
      </c>
      <c r="E2954" s="181" t="s">
        <v>3690</v>
      </c>
      <c r="F2954" s="181" t="s">
        <v>304</v>
      </c>
      <c r="G2954" s="181" t="s">
        <v>1508</v>
      </c>
      <c r="H2954" s="181" t="s">
        <v>7</v>
      </c>
      <c r="I2954" s="181" t="s">
        <v>4242</v>
      </c>
      <c r="J2954" s="181">
        <v>62210</v>
      </c>
      <c r="K2954" s="181">
        <v>67</v>
      </c>
      <c r="L2954" s="181"/>
      <c r="M2954" s="181"/>
      <c r="N2954" s="596" t="s">
        <v>286</v>
      </c>
    </row>
    <row r="2955" spans="1:14" s="158" customFormat="1" ht="18" customHeight="1" x14ac:dyDescent="0.25">
      <c r="A2955" s="181">
        <v>14809</v>
      </c>
      <c r="B2955" s="701" t="s">
        <v>4243</v>
      </c>
      <c r="C2955" s="181" t="s">
        <v>301</v>
      </c>
      <c r="D2955" s="181" t="s">
        <v>677</v>
      </c>
      <c r="E2955" s="181" t="s">
        <v>3787</v>
      </c>
      <c r="F2955" s="181" t="s">
        <v>304</v>
      </c>
      <c r="G2955" s="181" t="s">
        <v>678</v>
      </c>
      <c r="H2955" s="181" t="s">
        <v>7</v>
      </c>
      <c r="I2955" s="181" t="s">
        <v>4244</v>
      </c>
      <c r="J2955" s="181">
        <v>190910</v>
      </c>
      <c r="K2955" s="181">
        <v>20</v>
      </c>
      <c r="L2955" s="181"/>
      <c r="M2955" s="181"/>
      <c r="N2955" s="596" t="s">
        <v>286</v>
      </c>
    </row>
    <row r="2956" spans="1:14" ht="18" customHeight="1" x14ac:dyDescent="0.25">
      <c r="A2956" s="181">
        <v>16899</v>
      </c>
      <c r="B2956" s="701" t="s">
        <v>13361</v>
      </c>
      <c r="C2956" s="181" t="s">
        <v>13362</v>
      </c>
      <c r="D2956" s="181" t="s">
        <v>677</v>
      </c>
      <c r="E2956" s="181" t="s">
        <v>11164</v>
      </c>
      <c r="F2956" s="181" t="s">
        <v>304</v>
      </c>
      <c r="G2956" s="181" t="s">
        <v>678</v>
      </c>
      <c r="H2956" s="181" t="s">
        <v>7</v>
      </c>
      <c r="I2956" s="181" t="s">
        <v>301</v>
      </c>
      <c r="J2956" s="181">
        <v>229600</v>
      </c>
      <c r="K2956" s="181">
        <v>54</v>
      </c>
      <c r="L2956" s="181"/>
      <c r="M2956" s="181"/>
      <c r="N2956" s="596" t="s">
        <v>286</v>
      </c>
    </row>
    <row r="2957" spans="1:14" ht="18" customHeight="1" x14ac:dyDescent="0.25">
      <c r="A2957" s="181">
        <v>3252</v>
      </c>
      <c r="B2957" s="701" t="s">
        <v>4245</v>
      </c>
      <c r="C2957" s="181" t="s">
        <v>4246</v>
      </c>
      <c r="D2957" s="181" t="s">
        <v>677</v>
      </c>
      <c r="E2957" s="181" t="s">
        <v>3588</v>
      </c>
      <c r="F2957" s="181" t="s">
        <v>304</v>
      </c>
      <c r="G2957" s="181" t="s">
        <v>678</v>
      </c>
      <c r="H2957" s="181" t="s">
        <v>7</v>
      </c>
      <c r="I2957" s="181" t="s">
        <v>4247</v>
      </c>
      <c r="J2957" s="181">
        <v>242340</v>
      </c>
      <c r="K2957" s="181">
        <v>188</v>
      </c>
      <c r="L2957" s="181"/>
      <c r="M2957" s="181"/>
      <c r="N2957" s="596" t="s">
        <v>286</v>
      </c>
    </row>
    <row r="2958" spans="1:14" ht="18" customHeight="1" x14ac:dyDescent="0.25">
      <c r="A2958" s="181">
        <v>19461</v>
      </c>
      <c r="B2958" s="701" t="s">
        <v>4248</v>
      </c>
      <c r="C2958" s="181" t="s">
        <v>4249</v>
      </c>
      <c r="D2958" s="181" t="s">
        <v>677</v>
      </c>
      <c r="E2958" s="181" t="s">
        <v>3589</v>
      </c>
      <c r="F2958" s="181" t="s">
        <v>304</v>
      </c>
      <c r="G2958" s="181" t="s">
        <v>678</v>
      </c>
      <c r="H2958" s="181" t="s">
        <v>7</v>
      </c>
      <c r="I2958" s="181" t="s">
        <v>301</v>
      </c>
      <c r="J2958" s="181">
        <v>250930</v>
      </c>
      <c r="K2958" s="181">
        <v>927</v>
      </c>
      <c r="L2958" s="181"/>
      <c r="M2958" s="181"/>
      <c r="N2958" s="596" t="s">
        <v>286</v>
      </c>
    </row>
    <row r="2959" spans="1:14" s="158" customFormat="1" ht="18" customHeight="1" x14ac:dyDescent="0.25">
      <c r="A2959" s="181">
        <v>14811</v>
      </c>
      <c r="B2959" s="701" t="s">
        <v>13363</v>
      </c>
      <c r="C2959" s="181" t="s">
        <v>301</v>
      </c>
      <c r="D2959" s="181" t="s">
        <v>677</v>
      </c>
      <c r="E2959" s="181" t="s">
        <v>3549</v>
      </c>
      <c r="F2959" s="181" t="s">
        <v>304</v>
      </c>
      <c r="G2959" s="181" t="s">
        <v>678</v>
      </c>
      <c r="H2959" s="181" t="s">
        <v>7</v>
      </c>
      <c r="I2959" s="181" t="s">
        <v>301</v>
      </c>
      <c r="J2959" s="181">
        <v>227750</v>
      </c>
      <c r="K2959" s="181">
        <v>323</v>
      </c>
      <c r="L2959" s="181"/>
      <c r="M2959" s="181"/>
      <c r="N2959" s="596" t="s">
        <v>286</v>
      </c>
    </row>
    <row r="2960" spans="1:14" s="158" customFormat="1" ht="18" customHeight="1" x14ac:dyDescent="0.25">
      <c r="A2960" s="181">
        <v>14810</v>
      </c>
      <c r="B2960" s="701" t="s">
        <v>4250</v>
      </c>
      <c r="C2960" s="181" t="s">
        <v>301</v>
      </c>
      <c r="D2960" s="181" t="s">
        <v>677</v>
      </c>
      <c r="E2960" s="181" t="s">
        <v>3508</v>
      </c>
      <c r="F2960" s="181" t="s">
        <v>304</v>
      </c>
      <c r="G2960" s="181" t="s">
        <v>678</v>
      </c>
      <c r="H2960" s="181" t="s">
        <v>7</v>
      </c>
      <c r="I2960" s="181" t="s">
        <v>301</v>
      </c>
      <c r="J2960" s="181">
        <v>210190</v>
      </c>
      <c r="K2960" s="181">
        <v>330</v>
      </c>
      <c r="L2960" s="181"/>
      <c r="M2960" s="181"/>
      <c r="N2960" s="596" t="s">
        <v>286</v>
      </c>
    </row>
    <row r="2961" spans="1:14" s="158" customFormat="1" ht="18" customHeight="1" x14ac:dyDescent="0.25">
      <c r="A2961" s="181">
        <v>13792</v>
      </c>
      <c r="B2961" s="701" t="s">
        <v>4251</v>
      </c>
      <c r="C2961" s="181" t="s">
        <v>301</v>
      </c>
      <c r="D2961" s="181" t="s">
        <v>691</v>
      </c>
      <c r="E2961" s="181" t="s">
        <v>4252</v>
      </c>
      <c r="F2961" s="181" t="s">
        <v>304</v>
      </c>
      <c r="G2961" s="181" t="s">
        <v>678</v>
      </c>
      <c r="H2961" s="181" t="s">
        <v>7</v>
      </c>
      <c r="I2961" s="181" t="s">
        <v>4253</v>
      </c>
      <c r="J2961" s="181">
        <v>793630</v>
      </c>
      <c r="K2961" s="181">
        <v>10</v>
      </c>
      <c r="L2961" s="181"/>
      <c r="M2961" s="181"/>
      <c r="N2961" s="596" t="s">
        <v>286</v>
      </c>
    </row>
    <row r="2962" spans="1:14" s="158" customFormat="1" ht="18" customHeight="1" x14ac:dyDescent="0.25">
      <c r="A2962" s="181">
        <v>13472</v>
      </c>
      <c r="B2962" s="701" t="s">
        <v>4254</v>
      </c>
      <c r="C2962" s="181" t="s">
        <v>301</v>
      </c>
      <c r="D2962" s="181" t="s">
        <v>691</v>
      </c>
      <c r="E2962" s="181" t="s">
        <v>4255</v>
      </c>
      <c r="F2962" s="181" t="s">
        <v>304</v>
      </c>
      <c r="G2962" s="181" t="s">
        <v>678</v>
      </c>
      <c r="H2962" s="181" t="s">
        <v>7</v>
      </c>
      <c r="I2962" s="181" t="s">
        <v>4253</v>
      </c>
      <c r="J2962" s="181">
        <v>995370</v>
      </c>
      <c r="K2962" s="181">
        <v>3</v>
      </c>
      <c r="L2962" s="181"/>
      <c r="M2962" s="181"/>
      <c r="N2962" s="596" t="s">
        <v>286</v>
      </c>
    </row>
    <row r="2963" spans="1:14" s="158" customFormat="1" ht="18" customHeight="1" x14ac:dyDescent="0.25">
      <c r="A2963" s="181">
        <v>13939</v>
      </c>
      <c r="B2963" s="701">
        <v>1386</v>
      </c>
      <c r="C2963" s="181" t="s">
        <v>4257</v>
      </c>
      <c r="D2963" s="181" t="s">
        <v>691</v>
      </c>
      <c r="E2963" s="181" t="s">
        <v>1217</v>
      </c>
      <c r="F2963" s="181" t="s">
        <v>304</v>
      </c>
      <c r="G2963" s="181" t="s">
        <v>678</v>
      </c>
      <c r="H2963" s="181" t="s">
        <v>7</v>
      </c>
      <c r="I2963" s="181" t="s">
        <v>4253</v>
      </c>
      <c r="J2963" s="181">
        <v>928360</v>
      </c>
      <c r="K2963" s="181">
        <v>32</v>
      </c>
      <c r="L2963" s="181"/>
      <c r="M2963" s="181"/>
      <c r="N2963" s="596" t="s">
        <v>286</v>
      </c>
    </row>
    <row r="2964" spans="1:14" s="158" customFormat="1" ht="18" customHeight="1" x14ac:dyDescent="0.25">
      <c r="A2964" s="181">
        <v>24342</v>
      </c>
      <c r="B2964" s="701" t="s">
        <v>13364</v>
      </c>
      <c r="C2964" s="181" t="s">
        <v>301</v>
      </c>
      <c r="D2964" s="181" t="s">
        <v>698</v>
      </c>
      <c r="E2964" s="181" t="s">
        <v>4235</v>
      </c>
      <c r="F2964" s="181" t="s">
        <v>304</v>
      </c>
      <c r="G2964" s="181" t="s">
        <v>700</v>
      </c>
      <c r="H2964" s="181" t="s">
        <v>5</v>
      </c>
      <c r="I2964" s="181" t="s">
        <v>886</v>
      </c>
      <c r="J2964" s="181">
        <v>85570</v>
      </c>
      <c r="K2964" s="181">
        <v>5</v>
      </c>
      <c r="L2964" s="181"/>
      <c r="M2964" s="181"/>
      <c r="N2964" s="596" t="s">
        <v>286</v>
      </c>
    </row>
    <row r="2965" spans="1:14" s="158" customFormat="1" ht="18" customHeight="1" x14ac:dyDescent="0.25">
      <c r="A2965" s="181">
        <v>29563</v>
      </c>
      <c r="B2965" s="701" t="s">
        <v>4258</v>
      </c>
      <c r="C2965" s="181" t="s">
        <v>301</v>
      </c>
      <c r="D2965" s="181" t="s">
        <v>698</v>
      </c>
      <c r="E2965" s="181" t="s">
        <v>4136</v>
      </c>
      <c r="F2965" s="181" t="s">
        <v>304</v>
      </c>
      <c r="G2965" s="181" t="s">
        <v>872</v>
      </c>
      <c r="H2965" s="181" t="s">
        <v>5</v>
      </c>
      <c r="I2965" s="181" t="s">
        <v>301</v>
      </c>
      <c r="J2965" s="181">
        <v>140080</v>
      </c>
      <c r="K2965" s="181">
        <v>8</v>
      </c>
      <c r="L2965" s="181"/>
      <c r="M2965" s="181"/>
      <c r="N2965" s="596" t="s">
        <v>286</v>
      </c>
    </row>
    <row r="2966" spans="1:14" s="158" customFormat="1" ht="18" customHeight="1" x14ac:dyDescent="0.25">
      <c r="A2966" s="181">
        <v>7903</v>
      </c>
      <c r="B2966" s="701" t="s">
        <v>16823</v>
      </c>
      <c r="C2966" s="181" t="s">
        <v>16824</v>
      </c>
      <c r="D2966" s="181" t="s">
        <v>698</v>
      </c>
      <c r="E2966" s="181" t="s">
        <v>3551</v>
      </c>
      <c r="F2966" s="181" t="s">
        <v>304</v>
      </c>
      <c r="G2966" s="181" t="s">
        <v>700</v>
      </c>
      <c r="H2966" s="181" t="s">
        <v>5</v>
      </c>
      <c r="I2966" s="181" t="s">
        <v>301</v>
      </c>
      <c r="J2966" s="181">
        <v>110830</v>
      </c>
      <c r="K2966" s="181">
        <v>4</v>
      </c>
      <c r="L2966" s="181"/>
      <c r="M2966" s="181"/>
      <c r="N2966" s="596" t="s">
        <v>286</v>
      </c>
    </row>
    <row r="2967" spans="1:14" s="158" customFormat="1" ht="18" customHeight="1" x14ac:dyDescent="0.25">
      <c r="A2967" s="181">
        <v>29042</v>
      </c>
      <c r="B2967" s="701" t="s">
        <v>16825</v>
      </c>
      <c r="C2967" s="181" t="s">
        <v>16826</v>
      </c>
      <c r="D2967" s="181" t="s">
        <v>698</v>
      </c>
      <c r="E2967" s="181" t="s">
        <v>339</v>
      </c>
      <c r="F2967" s="181" t="s">
        <v>304</v>
      </c>
      <c r="G2967" s="181" t="s">
        <v>2302</v>
      </c>
      <c r="H2967" s="181" t="s">
        <v>5</v>
      </c>
      <c r="I2967" s="181" t="s">
        <v>301</v>
      </c>
      <c r="J2967" s="181">
        <v>166520</v>
      </c>
      <c r="K2967" s="181">
        <v>2</v>
      </c>
      <c r="L2967" s="181"/>
      <c r="M2967" s="181"/>
      <c r="N2967" s="596" t="s">
        <v>286</v>
      </c>
    </row>
    <row r="2968" spans="1:14" s="158" customFormat="1" ht="18" customHeight="1" x14ac:dyDescent="0.25">
      <c r="A2968" s="181">
        <v>29564</v>
      </c>
      <c r="B2968" s="701" t="s">
        <v>12177</v>
      </c>
      <c r="C2968" s="181" t="s">
        <v>301</v>
      </c>
      <c r="D2968" s="181" t="s">
        <v>698</v>
      </c>
      <c r="E2968" s="181" t="s">
        <v>3663</v>
      </c>
      <c r="F2968" s="181" t="s">
        <v>304</v>
      </c>
      <c r="G2968" s="181" t="s">
        <v>872</v>
      </c>
      <c r="H2968" s="181" t="s">
        <v>5</v>
      </c>
      <c r="I2968" s="181" t="s">
        <v>4260</v>
      </c>
      <c r="J2968" s="181">
        <v>153750</v>
      </c>
      <c r="K2968" s="181">
        <v>1</v>
      </c>
      <c r="L2968" s="181"/>
      <c r="M2968" s="181"/>
      <c r="N2968" s="596" t="s">
        <v>286</v>
      </c>
    </row>
    <row r="2969" spans="1:14" s="158" customFormat="1" ht="18" customHeight="1" x14ac:dyDescent="0.25">
      <c r="A2969" s="181">
        <v>4489</v>
      </c>
      <c r="B2969" s="701" t="s">
        <v>16827</v>
      </c>
      <c r="C2969" s="181" t="s">
        <v>301</v>
      </c>
      <c r="D2969" s="181" t="s">
        <v>698</v>
      </c>
      <c r="E2969" s="181" t="s">
        <v>3961</v>
      </c>
      <c r="F2969" s="181" t="s">
        <v>304</v>
      </c>
      <c r="G2969" s="181" t="s">
        <v>700</v>
      </c>
      <c r="H2969" s="181" t="s">
        <v>5</v>
      </c>
      <c r="I2969" s="181" t="s">
        <v>16828</v>
      </c>
      <c r="J2969" s="181">
        <v>98440</v>
      </c>
      <c r="K2969" s="181">
        <v>4</v>
      </c>
      <c r="L2969" s="181"/>
      <c r="M2969" s="181"/>
      <c r="N2969" s="596" t="s">
        <v>286</v>
      </c>
    </row>
    <row r="2970" spans="1:14" s="158" customFormat="1" ht="18" customHeight="1" x14ac:dyDescent="0.25">
      <c r="A2970" s="181">
        <v>33078</v>
      </c>
      <c r="B2970" s="701" t="s">
        <v>18340</v>
      </c>
      <c r="C2970" s="181" t="s">
        <v>18341</v>
      </c>
      <c r="D2970" s="181" t="s">
        <v>698</v>
      </c>
      <c r="E2970" s="181" t="s">
        <v>3919</v>
      </c>
      <c r="F2970" s="181" t="s">
        <v>304</v>
      </c>
      <c r="G2970" s="181" t="s">
        <v>700</v>
      </c>
      <c r="H2970" s="181" t="s">
        <v>5</v>
      </c>
      <c r="I2970" s="181" t="s">
        <v>301</v>
      </c>
      <c r="J2970" s="181">
        <v>126910</v>
      </c>
      <c r="K2970" s="181">
        <v>2</v>
      </c>
      <c r="L2970" s="181"/>
      <c r="M2970" s="181"/>
      <c r="N2970" s="596" t="s">
        <v>286</v>
      </c>
    </row>
    <row r="2971" spans="1:14" s="158" customFormat="1" ht="18" customHeight="1" x14ac:dyDescent="0.25">
      <c r="A2971" s="181">
        <v>61128</v>
      </c>
      <c r="B2971" s="701" t="s">
        <v>13365</v>
      </c>
      <c r="C2971" s="181" t="s">
        <v>13366</v>
      </c>
      <c r="D2971" s="181" t="s">
        <v>698</v>
      </c>
      <c r="E2971" s="181" t="s">
        <v>3753</v>
      </c>
      <c r="F2971" s="181" t="s">
        <v>304</v>
      </c>
      <c r="G2971" s="181" t="s">
        <v>872</v>
      </c>
      <c r="H2971" s="181" t="s">
        <v>5</v>
      </c>
      <c r="I2971" s="181" t="s">
        <v>3754</v>
      </c>
      <c r="J2971" s="181">
        <v>121130</v>
      </c>
      <c r="K2971" s="181">
        <v>4</v>
      </c>
      <c r="L2971" s="181"/>
      <c r="M2971" s="181"/>
      <c r="N2971" s="596" t="s">
        <v>286</v>
      </c>
    </row>
    <row r="2972" spans="1:14" s="158" customFormat="1" ht="18" customHeight="1" x14ac:dyDescent="0.25">
      <c r="A2972" s="181">
        <v>12532</v>
      </c>
      <c r="B2972" s="701" t="s">
        <v>12487</v>
      </c>
      <c r="C2972" s="181" t="s">
        <v>12488</v>
      </c>
      <c r="D2972" s="181" t="s">
        <v>698</v>
      </c>
      <c r="E2972" s="181" t="s">
        <v>3753</v>
      </c>
      <c r="F2972" s="181" t="s">
        <v>304</v>
      </c>
      <c r="G2972" s="181" t="s">
        <v>700</v>
      </c>
      <c r="H2972" s="181" t="s">
        <v>5</v>
      </c>
      <c r="I2972" s="181" t="s">
        <v>3925</v>
      </c>
      <c r="J2972" s="181">
        <v>119920</v>
      </c>
      <c r="K2972" s="181">
        <v>11</v>
      </c>
      <c r="L2972" s="181"/>
      <c r="M2972" s="181"/>
      <c r="N2972" s="596" t="s">
        <v>286</v>
      </c>
    </row>
    <row r="2973" spans="1:14" s="158" customFormat="1" ht="18" customHeight="1" x14ac:dyDescent="0.25">
      <c r="A2973" s="181">
        <v>29386</v>
      </c>
      <c r="B2973" s="701" t="s">
        <v>15269</v>
      </c>
      <c r="C2973" s="181" t="s">
        <v>301</v>
      </c>
      <c r="D2973" s="181" t="s">
        <v>698</v>
      </c>
      <c r="E2973" s="181" t="s">
        <v>3572</v>
      </c>
      <c r="F2973" s="181" t="s">
        <v>304</v>
      </c>
      <c r="G2973" s="181" t="s">
        <v>872</v>
      </c>
      <c r="H2973" s="181" t="s">
        <v>5</v>
      </c>
      <c r="I2973" s="181" t="s">
        <v>301</v>
      </c>
      <c r="J2973" s="181">
        <v>143700</v>
      </c>
      <c r="K2973" s="181">
        <v>2</v>
      </c>
      <c r="L2973" s="181"/>
      <c r="M2973" s="181"/>
      <c r="N2973" s="596" t="s">
        <v>286</v>
      </c>
    </row>
    <row r="2974" spans="1:14" ht="18" customHeight="1" x14ac:dyDescent="0.25">
      <c r="A2974" s="181">
        <v>24341</v>
      </c>
      <c r="B2974" s="701" t="s">
        <v>12489</v>
      </c>
      <c r="C2974" s="181" t="s">
        <v>12490</v>
      </c>
      <c r="D2974" s="181" t="s">
        <v>698</v>
      </c>
      <c r="E2974" s="181" t="s">
        <v>15270</v>
      </c>
      <c r="F2974" s="181" t="s">
        <v>304</v>
      </c>
      <c r="G2974" s="181" t="s">
        <v>700</v>
      </c>
      <c r="H2974" s="181" t="s">
        <v>5</v>
      </c>
      <c r="I2974" s="181" t="s">
        <v>15271</v>
      </c>
      <c r="J2974" s="181">
        <v>115130</v>
      </c>
      <c r="K2974" s="181">
        <v>19</v>
      </c>
      <c r="L2974" s="181"/>
      <c r="M2974" s="181"/>
      <c r="N2974" s="596" t="s">
        <v>286</v>
      </c>
    </row>
    <row r="2975" spans="1:14" ht="18" customHeight="1" x14ac:dyDescent="0.25">
      <c r="A2975" s="181">
        <v>24344</v>
      </c>
      <c r="B2975" s="701" t="s">
        <v>18342</v>
      </c>
      <c r="C2975" s="181" t="s">
        <v>18343</v>
      </c>
      <c r="D2975" s="181" t="s">
        <v>698</v>
      </c>
      <c r="E2975" s="181" t="s">
        <v>18344</v>
      </c>
      <c r="F2975" s="181" t="s">
        <v>304</v>
      </c>
      <c r="G2975" s="181" t="s">
        <v>700</v>
      </c>
      <c r="H2975" s="181" t="s">
        <v>5</v>
      </c>
      <c r="I2975" s="181" t="s">
        <v>18345</v>
      </c>
      <c r="J2975" s="181">
        <v>122090</v>
      </c>
      <c r="K2975" s="181">
        <v>8</v>
      </c>
      <c r="L2975" s="181"/>
      <c r="M2975" s="181"/>
      <c r="N2975" s="596" t="s">
        <v>286</v>
      </c>
    </row>
    <row r="2976" spans="1:14" s="158" customFormat="1" ht="18" customHeight="1" x14ac:dyDescent="0.25">
      <c r="A2976" s="181">
        <v>28791</v>
      </c>
      <c r="B2976" s="701" t="s">
        <v>4261</v>
      </c>
      <c r="C2976" s="181" t="s">
        <v>301</v>
      </c>
      <c r="D2976" s="181" t="s">
        <v>706</v>
      </c>
      <c r="E2976" s="181" t="s">
        <v>3562</v>
      </c>
      <c r="F2976" s="181" t="s">
        <v>2307</v>
      </c>
      <c r="G2976" s="181" t="s">
        <v>708</v>
      </c>
      <c r="H2976" s="181" t="s">
        <v>5</v>
      </c>
      <c r="I2976" s="181" t="s">
        <v>301</v>
      </c>
      <c r="J2976" s="181">
        <v>27650</v>
      </c>
      <c r="K2976" s="181">
        <v>31</v>
      </c>
      <c r="L2976" s="181"/>
      <c r="M2976" s="181"/>
      <c r="N2976" s="596" t="s">
        <v>286</v>
      </c>
    </row>
    <row r="2977" spans="1:14" s="158" customFormat="1" ht="18" customHeight="1" x14ac:dyDescent="0.25">
      <c r="A2977" s="181">
        <v>28795</v>
      </c>
      <c r="B2977" s="701" t="s">
        <v>4262</v>
      </c>
      <c r="C2977" s="181" t="s">
        <v>301</v>
      </c>
      <c r="D2977" s="181" t="s">
        <v>706</v>
      </c>
      <c r="E2977" s="181" t="s">
        <v>4263</v>
      </c>
      <c r="F2977" s="181" t="s">
        <v>4015</v>
      </c>
      <c r="G2977" s="181" t="s">
        <v>708</v>
      </c>
      <c r="H2977" s="181" t="s">
        <v>5</v>
      </c>
      <c r="I2977" s="181" t="s">
        <v>4264</v>
      </c>
      <c r="J2977" s="181">
        <v>142880</v>
      </c>
      <c r="K2977" s="181">
        <v>7</v>
      </c>
      <c r="L2977" s="181"/>
      <c r="M2977" s="181"/>
      <c r="N2977" s="596" t="s">
        <v>286</v>
      </c>
    </row>
    <row r="2978" spans="1:14" s="158" customFormat="1" ht="18" customHeight="1" x14ac:dyDescent="0.25">
      <c r="A2978" s="181">
        <v>20573</v>
      </c>
      <c r="B2978" s="701" t="s">
        <v>4265</v>
      </c>
      <c r="C2978" s="181" t="s">
        <v>301</v>
      </c>
      <c r="D2978" s="181" t="s">
        <v>706</v>
      </c>
      <c r="E2978" s="181" t="s">
        <v>3547</v>
      </c>
      <c r="F2978" s="181" t="s">
        <v>4015</v>
      </c>
      <c r="G2978" s="181" t="s">
        <v>708</v>
      </c>
      <c r="H2978" s="181" t="s">
        <v>5</v>
      </c>
      <c r="I2978" s="181" t="s">
        <v>4266</v>
      </c>
      <c r="J2978" s="181">
        <v>118880</v>
      </c>
      <c r="K2978" s="181">
        <v>2</v>
      </c>
      <c r="L2978" s="181"/>
      <c r="M2978" s="181"/>
      <c r="N2978" s="596" t="s">
        <v>286</v>
      </c>
    </row>
    <row r="2979" spans="1:14" s="158" customFormat="1" ht="18" customHeight="1" x14ac:dyDescent="0.25">
      <c r="A2979" s="181">
        <v>20574</v>
      </c>
      <c r="B2979" s="701" t="s">
        <v>11218</v>
      </c>
      <c r="C2979" s="181" t="s">
        <v>301</v>
      </c>
      <c r="D2979" s="181" t="s">
        <v>706</v>
      </c>
      <c r="E2979" s="181" t="s">
        <v>11219</v>
      </c>
      <c r="F2979" s="181" t="s">
        <v>1306</v>
      </c>
      <c r="G2979" s="181" t="s">
        <v>708</v>
      </c>
      <c r="H2979" s="181" t="s">
        <v>5</v>
      </c>
      <c r="I2979" s="181" t="s">
        <v>11220</v>
      </c>
      <c r="J2979" s="181">
        <v>55420</v>
      </c>
      <c r="K2979" s="181">
        <v>7</v>
      </c>
      <c r="L2979" s="181"/>
      <c r="M2979" s="181"/>
      <c r="N2979" s="596" t="s">
        <v>286</v>
      </c>
    </row>
    <row r="2980" spans="1:14" s="158" customFormat="1" ht="18" customHeight="1" x14ac:dyDescent="0.25">
      <c r="A2980" s="181">
        <v>28790</v>
      </c>
      <c r="B2980" s="701" t="s">
        <v>4267</v>
      </c>
      <c r="C2980" s="181" t="s">
        <v>301</v>
      </c>
      <c r="D2980" s="181" t="s">
        <v>706</v>
      </c>
      <c r="E2980" s="181" t="s">
        <v>4268</v>
      </c>
      <c r="F2980" s="181" t="s">
        <v>2307</v>
      </c>
      <c r="G2980" s="181" t="s">
        <v>708</v>
      </c>
      <c r="H2980" s="181" t="s">
        <v>5</v>
      </c>
      <c r="I2980" s="181" t="s">
        <v>301</v>
      </c>
      <c r="J2980" s="181">
        <v>47190</v>
      </c>
      <c r="K2980" s="181">
        <v>5</v>
      </c>
      <c r="L2980" s="181"/>
      <c r="M2980" s="181"/>
      <c r="N2980" s="596" t="s">
        <v>286</v>
      </c>
    </row>
    <row r="2981" spans="1:14" s="158" customFormat="1" ht="18" customHeight="1" x14ac:dyDescent="0.25">
      <c r="A2981" s="181">
        <v>28786</v>
      </c>
      <c r="B2981" s="701" t="s">
        <v>15272</v>
      </c>
      <c r="C2981" s="181" t="s">
        <v>301</v>
      </c>
      <c r="D2981" s="181" t="s">
        <v>706</v>
      </c>
      <c r="E2981" s="181" t="s">
        <v>3919</v>
      </c>
      <c r="F2981" s="181" t="s">
        <v>416</v>
      </c>
      <c r="G2981" s="181" t="s">
        <v>708</v>
      </c>
      <c r="H2981" s="181" t="s">
        <v>5</v>
      </c>
      <c r="I2981" s="181" t="s">
        <v>301</v>
      </c>
      <c r="J2981" s="181">
        <v>33450</v>
      </c>
      <c r="K2981" s="181">
        <v>4</v>
      </c>
      <c r="L2981" s="181"/>
      <c r="M2981" s="181"/>
      <c r="N2981" s="596" t="s">
        <v>286</v>
      </c>
    </row>
    <row r="2982" spans="1:14" s="158" customFormat="1" ht="18" customHeight="1" x14ac:dyDescent="0.25">
      <c r="A2982" s="181">
        <v>25618</v>
      </c>
      <c r="B2982" s="701" t="s">
        <v>13367</v>
      </c>
      <c r="C2982" s="181" t="s">
        <v>13368</v>
      </c>
      <c r="D2982" s="181" t="s">
        <v>4269</v>
      </c>
      <c r="E2982" s="181" t="s">
        <v>3589</v>
      </c>
      <c r="F2982" s="181" t="s">
        <v>304</v>
      </c>
      <c r="G2982" s="181" t="s">
        <v>711</v>
      </c>
      <c r="H2982" s="181" t="s">
        <v>10</v>
      </c>
      <c r="I2982" s="181" t="s">
        <v>301</v>
      </c>
      <c r="J2982" s="181">
        <v>35430</v>
      </c>
      <c r="K2982" s="181">
        <v>96</v>
      </c>
      <c r="L2982" s="181"/>
      <c r="M2982" s="181"/>
      <c r="N2982" s="596" t="s">
        <v>286</v>
      </c>
    </row>
    <row r="2983" spans="1:14" s="158" customFormat="1" ht="18" customHeight="1" x14ac:dyDescent="0.25">
      <c r="A2983" s="181">
        <v>10924</v>
      </c>
      <c r="B2983" s="701" t="s">
        <v>16829</v>
      </c>
      <c r="C2983" s="181" t="s">
        <v>301</v>
      </c>
      <c r="D2983" s="181" t="s">
        <v>16830</v>
      </c>
      <c r="E2983" s="181" t="s">
        <v>3753</v>
      </c>
      <c r="F2983" s="181" t="s">
        <v>304</v>
      </c>
      <c r="G2983" s="181" t="s">
        <v>138</v>
      </c>
      <c r="H2983" s="181" t="s">
        <v>7</v>
      </c>
      <c r="I2983" s="181" t="s">
        <v>301</v>
      </c>
      <c r="J2983" s="181">
        <v>14650</v>
      </c>
      <c r="K2983" s="181">
        <v>2</v>
      </c>
      <c r="L2983" s="181"/>
      <c r="M2983" s="181"/>
      <c r="N2983" s="596" t="s">
        <v>286</v>
      </c>
    </row>
    <row r="2984" spans="1:14" s="158" customFormat="1" ht="18" customHeight="1" x14ac:dyDescent="0.25">
      <c r="A2984" s="181">
        <v>46183</v>
      </c>
      <c r="B2984" s="701" t="s">
        <v>4270</v>
      </c>
      <c r="C2984" s="181" t="s">
        <v>301</v>
      </c>
      <c r="D2984" s="181" t="s">
        <v>2310</v>
      </c>
      <c r="E2984" s="181" t="s">
        <v>3975</v>
      </c>
      <c r="F2984" s="181" t="s">
        <v>304</v>
      </c>
      <c r="G2984" s="181" t="s">
        <v>2312</v>
      </c>
      <c r="H2984" s="181" t="s">
        <v>2313</v>
      </c>
      <c r="I2984" s="181" t="s">
        <v>301</v>
      </c>
      <c r="J2984" s="181">
        <v>82290</v>
      </c>
      <c r="K2984" s="181">
        <v>4</v>
      </c>
      <c r="L2984" s="181"/>
      <c r="M2984" s="181"/>
      <c r="N2984" s="596" t="s">
        <v>286</v>
      </c>
    </row>
    <row r="2985" spans="1:14" s="158" customFormat="1" ht="18" customHeight="1" x14ac:dyDescent="0.25">
      <c r="A2985" s="181">
        <v>46201</v>
      </c>
      <c r="B2985" s="701" t="s">
        <v>4271</v>
      </c>
      <c r="C2985" s="181" t="s">
        <v>301</v>
      </c>
      <c r="D2985" s="181" t="s">
        <v>2310</v>
      </c>
      <c r="E2985" s="181" t="s">
        <v>4272</v>
      </c>
      <c r="F2985" s="181" t="s">
        <v>304</v>
      </c>
      <c r="G2985" s="181" t="s">
        <v>2312</v>
      </c>
      <c r="H2985" s="181" t="s">
        <v>2313</v>
      </c>
      <c r="I2985" s="181" t="s">
        <v>301</v>
      </c>
      <c r="J2985" s="181">
        <v>106080</v>
      </c>
      <c r="K2985" s="181">
        <v>17</v>
      </c>
      <c r="L2985" s="181"/>
      <c r="M2985" s="181"/>
      <c r="N2985" s="596" t="s">
        <v>286</v>
      </c>
    </row>
    <row r="2986" spans="1:14" s="158" customFormat="1" ht="18" customHeight="1" x14ac:dyDescent="0.25">
      <c r="A2986" s="181">
        <v>46211</v>
      </c>
      <c r="B2986" s="701" t="s">
        <v>4273</v>
      </c>
      <c r="C2986" s="181" t="s">
        <v>301</v>
      </c>
      <c r="D2986" s="181" t="s">
        <v>2310</v>
      </c>
      <c r="E2986" s="181" t="s">
        <v>4274</v>
      </c>
      <c r="F2986" s="181" t="s">
        <v>304</v>
      </c>
      <c r="G2986" s="181" t="s">
        <v>2312</v>
      </c>
      <c r="H2986" s="181" t="s">
        <v>2313</v>
      </c>
      <c r="I2986" s="181" t="s">
        <v>4275</v>
      </c>
      <c r="J2986" s="181">
        <v>68950</v>
      </c>
      <c r="K2986" s="181">
        <v>1</v>
      </c>
      <c r="L2986" s="181"/>
      <c r="M2986" s="181"/>
      <c r="N2986" s="596" t="s">
        <v>286</v>
      </c>
    </row>
    <row r="2987" spans="1:14" s="158" customFormat="1" ht="18" customHeight="1" x14ac:dyDescent="0.25">
      <c r="A2987" s="181">
        <v>46197</v>
      </c>
      <c r="B2987" s="701" t="s">
        <v>4276</v>
      </c>
      <c r="C2987" s="181" t="s">
        <v>301</v>
      </c>
      <c r="D2987" s="181" t="s">
        <v>4277</v>
      </c>
      <c r="E2987" s="181" t="s">
        <v>4272</v>
      </c>
      <c r="F2987" s="181" t="s">
        <v>304</v>
      </c>
      <c r="G2987" s="181" t="s">
        <v>2312</v>
      </c>
      <c r="H2987" s="181" t="s">
        <v>2313</v>
      </c>
      <c r="I2987" s="181" t="s">
        <v>301</v>
      </c>
      <c r="J2987" s="181">
        <v>75000</v>
      </c>
      <c r="K2987" s="181">
        <v>5</v>
      </c>
      <c r="L2987" s="181"/>
      <c r="M2987" s="181"/>
      <c r="N2987" s="596" t="s">
        <v>286</v>
      </c>
    </row>
    <row r="2988" spans="1:14" s="158" customFormat="1" ht="18" customHeight="1" x14ac:dyDescent="0.25">
      <c r="A2988" s="181">
        <v>22908</v>
      </c>
      <c r="B2988" s="701">
        <v>33245</v>
      </c>
      <c r="C2988" s="181" t="s">
        <v>18346</v>
      </c>
      <c r="D2988" s="181" t="s">
        <v>712</v>
      </c>
      <c r="E2988" s="181" t="s">
        <v>3843</v>
      </c>
      <c r="F2988" s="181" t="s">
        <v>304</v>
      </c>
      <c r="G2988" s="181" t="s">
        <v>567</v>
      </c>
      <c r="H2988" s="181" t="s">
        <v>5</v>
      </c>
      <c r="I2988" s="181" t="s">
        <v>301</v>
      </c>
      <c r="J2988" s="181">
        <v>5160</v>
      </c>
      <c r="K2988" s="181">
        <v>86</v>
      </c>
      <c r="L2988" s="181"/>
      <c r="M2988" s="181"/>
      <c r="N2988" s="596" t="s">
        <v>286</v>
      </c>
    </row>
    <row r="2989" spans="1:14" s="158" customFormat="1" ht="18" customHeight="1" x14ac:dyDescent="0.25">
      <c r="A2989" s="181">
        <v>1718</v>
      </c>
      <c r="B2989" s="701" t="s">
        <v>10906</v>
      </c>
      <c r="C2989" s="181" t="s">
        <v>10907</v>
      </c>
      <c r="D2989" s="181" t="s">
        <v>712</v>
      </c>
      <c r="E2989" s="181" t="s">
        <v>3562</v>
      </c>
      <c r="F2989" s="181" t="s">
        <v>304</v>
      </c>
      <c r="G2989" s="181" t="s">
        <v>718</v>
      </c>
      <c r="H2989" s="181" t="s">
        <v>5</v>
      </c>
      <c r="I2989" s="181" t="s">
        <v>301</v>
      </c>
      <c r="J2989" s="181">
        <v>6940</v>
      </c>
      <c r="K2989" s="181">
        <v>16</v>
      </c>
      <c r="L2989" s="181"/>
      <c r="M2989" s="181"/>
      <c r="N2989" s="596" t="s">
        <v>286</v>
      </c>
    </row>
    <row r="2990" spans="1:14" s="158" customFormat="1" ht="18" customHeight="1" x14ac:dyDescent="0.25">
      <c r="A2990" s="181">
        <v>29707</v>
      </c>
      <c r="B2990" s="701">
        <v>33554</v>
      </c>
      <c r="C2990" s="181" t="s">
        <v>15273</v>
      </c>
      <c r="D2990" s="181" t="s">
        <v>712</v>
      </c>
      <c r="E2990" s="181" t="s">
        <v>3562</v>
      </c>
      <c r="F2990" s="181" t="s">
        <v>304</v>
      </c>
      <c r="G2990" s="181" t="s">
        <v>567</v>
      </c>
      <c r="H2990" s="181" t="s">
        <v>5</v>
      </c>
      <c r="I2990" s="181" t="s">
        <v>301</v>
      </c>
      <c r="J2990" s="181">
        <v>9360</v>
      </c>
      <c r="K2990" s="181">
        <v>9</v>
      </c>
      <c r="L2990" s="181"/>
      <c r="M2990" s="181"/>
      <c r="N2990" s="596" t="s">
        <v>286</v>
      </c>
    </row>
    <row r="2991" spans="1:14" s="158" customFormat="1" ht="18" customHeight="1" x14ac:dyDescent="0.25">
      <c r="A2991" s="181">
        <v>18722</v>
      </c>
      <c r="B2991" s="701" t="s">
        <v>10908</v>
      </c>
      <c r="C2991" s="181" t="s">
        <v>10909</v>
      </c>
      <c r="D2991" s="181" t="s">
        <v>712</v>
      </c>
      <c r="E2991" s="181" t="s">
        <v>3551</v>
      </c>
      <c r="F2991" s="181" t="s">
        <v>304</v>
      </c>
      <c r="G2991" s="181" t="s">
        <v>718</v>
      </c>
      <c r="H2991" s="181" t="s">
        <v>5</v>
      </c>
      <c r="I2991" s="181" t="s">
        <v>301</v>
      </c>
      <c r="J2991" s="181">
        <v>3670</v>
      </c>
      <c r="K2991" s="181">
        <v>67</v>
      </c>
      <c r="L2991" s="181"/>
      <c r="M2991" s="181"/>
      <c r="N2991" s="596" t="s">
        <v>286</v>
      </c>
    </row>
    <row r="2992" spans="1:14" ht="18" customHeight="1" x14ac:dyDescent="0.25">
      <c r="A2992" s="181">
        <v>89620</v>
      </c>
      <c r="B2992" s="701">
        <v>33416</v>
      </c>
      <c r="C2992" s="181" t="s">
        <v>14253</v>
      </c>
      <c r="D2992" s="181" t="s">
        <v>712</v>
      </c>
      <c r="E2992" s="181" t="s">
        <v>3551</v>
      </c>
      <c r="F2992" s="181" t="s">
        <v>304</v>
      </c>
      <c r="G2992" s="181" t="s">
        <v>567</v>
      </c>
      <c r="H2992" s="181" t="s">
        <v>5</v>
      </c>
      <c r="I2992" s="181" t="s">
        <v>301</v>
      </c>
      <c r="J2992" s="181">
        <v>6250</v>
      </c>
      <c r="K2992" s="181">
        <v>18</v>
      </c>
      <c r="L2992" s="181"/>
      <c r="M2992" s="181"/>
      <c r="N2992" s="596" t="s">
        <v>286</v>
      </c>
    </row>
    <row r="2993" spans="1:14" s="158" customFormat="1" ht="18" customHeight="1" x14ac:dyDescent="0.25">
      <c r="A2993" s="181">
        <v>24390</v>
      </c>
      <c r="B2993" s="701">
        <v>33289</v>
      </c>
      <c r="C2993" s="181" t="s">
        <v>18347</v>
      </c>
      <c r="D2993" s="181" t="s">
        <v>712</v>
      </c>
      <c r="E2993" s="181" t="s">
        <v>18348</v>
      </c>
      <c r="F2993" s="181" t="s">
        <v>304</v>
      </c>
      <c r="G2993" s="181" t="s">
        <v>567</v>
      </c>
      <c r="H2993" s="181" t="s">
        <v>5</v>
      </c>
      <c r="I2993" s="181" t="s">
        <v>18349</v>
      </c>
      <c r="J2993" s="181">
        <v>6690</v>
      </c>
      <c r="K2993" s="181">
        <v>19</v>
      </c>
      <c r="L2993" s="181"/>
      <c r="M2993" s="181"/>
      <c r="N2993" s="596" t="s">
        <v>286</v>
      </c>
    </row>
    <row r="2994" spans="1:14" s="158" customFormat="1" ht="18" customHeight="1" x14ac:dyDescent="0.25">
      <c r="A2994" s="181">
        <v>27393</v>
      </c>
      <c r="B2994" s="701">
        <v>33534</v>
      </c>
      <c r="C2994" s="181" t="s">
        <v>18350</v>
      </c>
      <c r="D2994" s="181" t="s">
        <v>712</v>
      </c>
      <c r="E2994" s="181" t="s">
        <v>4278</v>
      </c>
      <c r="F2994" s="181" t="s">
        <v>304</v>
      </c>
      <c r="G2994" s="181" t="s">
        <v>567</v>
      </c>
      <c r="H2994" s="181" t="s">
        <v>5</v>
      </c>
      <c r="I2994" s="181" t="s">
        <v>18351</v>
      </c>
      <c r="J2994" s="181">
        <v>8010</v>
      </c>
      <c r="K2994" s="181">
        <v>20</v>
      </c>
      <c r="L2994" s="181"/>
      <c r="M2994" s="181"/>
      <c r="N2994" s="596" t="s">
        <v>286</v>
      </c>
    </row>
    <row r="2995" spans="1:14" s="158" customFormat="1" ht="18" customHeight="1" x14ac:dyDescent="0.25">
      <c r="A2995" s="181">
        <v>27394</v>
      </c>
      <c r="B2995" s="701">
        <v>33533</v>
      </c>
      <c r="C2995" s="181" t="s">
        <v>10707</v>
      </c>
      <c r="D2995" s="181" t="s">
        <v>712</v>
      </c>
      <c r="E2995" s="181" t="s">
        <v>10708</v>
      </c>
      <c r="F2995" s="181" t="s">
        <v>304</v>
      </c>
      <c r="G2995" s="181" t="s">
        <v>567</v>
      </c>
      <c r="H2995" s="181" t="s">
        <v>5</v>
      </c>
      <c r="I2995" s="181" t="s">
        <v>10709</v>
      </c>
      <c r="J2995" s="181">
        <v>7550</v>
      </c>
      <c r="K2995" s="181">
        <v>24</v>
      </c>
      <c r="L2995" s="181"/>
      <c r="M2995" s="181"/>
      <c r="N2995" s="596" t="s">
        <v>286</v>
      </c>
    </row>
    <row r="2996" spans="1:14" s="158" customFormat="1" ht="18" customHeight="1" x14ac:dyDescent="0.25">
      <c r="A2996" s="181">
        <v>16545</v>
      </c>
      <c r="B2996" s="701" t="s">
        <v>4280</v>
      </c>
      <c r="C2996" s="181" t="s">
        <v>4281</v>
      </c>
      <c r="D2996" s="181" t="s">
        <v>712</v>
      </c>
      <c r="E2996" s="181" t="s">
        <v>4282</v>
      </c>
      <c r="F2996" s="181" t="s">
        <v>304</v>
      </c>
      <c r="G2996" s="181" t="s">
        <v>601</v>
      </c>
      <c r="H2996" s="181" t="s">
        <v>5</v>
      </c>
      <c r="I2996" s="181" t="s">
        <v>301</v>
      </c>
      <c r="J2996" s="181">
        <v>6130</v>
      </c>
      <c r="K2996" s="181">
        <v>11</v>
      </c>
      <c r="L2996" s="181"/>
      <c r="M2996" s="181"/>
      <c r="N2996" s="596" t="s">
        <v>286</v>
      </c>
    </row>
    <row r="2997" spans="1:14" s="158" customFormat="1" ht="18" customHeight="1" x14ac:dyDescent="0.25">
      <c r="A2997" s="181">
        <v>38441</v>
      </c>
      <c r="B2997" s="701">
        <v>13981</v>
      </c>
      <c r="C2997" s="181" t="s">
        <v>16831</v>
      </c>
      <c r="D2997" s="181" t="s">
        <v>712</v>
      </c>
      <c r="E2997" s="181" t="s">
        <v>3548</v>
      </c>
      <c r="F2997" s="181" t="s">
        <v>304</v>
      </c>
      <c r="G2997" s="181" t="s">
        <v>305</v>
      </c>
      <c r="H2997" s="181" t="s">
        <v>5</v>
      </c>
      <c r="I2997" s="181" t="s">
        <v>1245</v>
      </c>
      <c r="J2997" s="181">
        <v>3660</v>
      </c>
      <c r="K2997" s="181">
        <v>16</v>
      </c>
      <c r="L2997" s="181"/>
      <c r="M2997" s="181"/>
      <c r="N2997" s="596" t="s">
        <v>286</v>
      </c>
    </row>
    <row r="2998" spans="1:14" s="158" customFormat="1" ht="18" customHeight="1" x14ac:dyDescent="0.25">
      <c r="A2998" s="181">
        <v>23583</v>
      </c>
      <c r="B2998" s="701">
        <v>33525</v>
      </c>
      <c r="C2998" s="181" t="s">
        <v>18352</v>
      </c>
      <c r="D2998" s="181" t="s">
        <v>712</v>
      </c>
      <c r="E2998" s="181" t="s">
        <v>4284</v>
      </c>
      <c r="F2998" s="181" t="s">
        <v>304</v>
      </c>
      <c r="G2998" s="181" t="s">
        <v>567</v>
      </c>
      <c r="H2998" s="181" t="s">
        <v>5</v>
      </c>
      <c r="I2998" s="181" t="s">
        <v>301</v>
      </c>
      <c r="J2998" s="181">
        <v>4710</v>
      </c>
      <c r="K2998" s="181">
        <v>13</v>
      </c>
      <c r="L2998" s="181"/>
      <c r="M2998" s="181"/>
      <c r="N2998" s="596" t="s">
        <v>286</v>
      </c>
    </row>
    <row r="2999" spans="1:14" s="158" customFormat="1" ht="18" customHeight="1" x14ac:dyDescent="0.25">
      <c r="A2999" s="181">
        <v>24588</v>
      </c>
      <c r="B2999" s="701">
        <v>33640</v>
      </c>
      <c r="C2999" s="181" t="s">
        <v>15274</v>
      </c>
      <c r="D2999" s="181" t="s">
        <v>712</v>
      </c>
      <c r="E2999" s="181" t="s">
        <v>3919</v>
      </c>
      <c r="F2999" s="181" t="s">
        <v>304</v>
      </c>
      <c r="G2999" s="181" t="s">
        <v>567</v>
      </c>
      <c r="H2999" s="181" t="s">
        <v>5</v>
      </c>
      <c r="I2999" s="181" t="s">
        <v>301</v>
      </c>
      <c r="J2999" s="181">
        <v>5100</v>
      </c>
      <c r="K2999" s="181">
        <v>16</v>
      </c>
      <c r="L2999" s="181"/>
      <c r="M2999" s="181"/>
      <c r="N2999" s="596" t="s">
        <v>286</v>
      </c>
    </row>
    <row r="3000" spans="1:14" s="158" customFormat="1" ht="18" customHeight="1" x14ac:dyDescent="0.25">
      <c r="A3000" s="181">
        <v>42122</v>
      </c>
      <c r="B3000" s="701" t="s">
        <v>10910</v>
      </c>
      <c r="C3000" s="181" t="s">
        <v>301</v>
      </c>
      <c r="D3000" s="181" t="s">
        <v>712</v>
      </c>
      <c r="E3000" s="181" t="s">
        <v>3921</v>
      </c>
      <c r="F3000" s="181" t="s">
        <v>304</v>
      </c>
      <c r="G3000" s="181" t="s">
        <v>718</v>
      </c>
      <c r="H3000" s="181" t="s">
        <v>5</v>
      </c>
      <c r="I3000" s="181" t="s">
        <v>301</v>
      </c>
      <c r="J3000" s="181">
        <v>12570</v>
      </c>
      <c r="K3000" s="181">
        <v>32</v>
      </c>
      <c r="L3000" s="181"/>
      <c r="M3000" s="181"/>
      <c r="N3000" s="596" t="s">
        <v>286</v>
      </c>
    </row>
    <row r="3001" spans="1:14" s="158" customFormat="1" ht="18" customHeight="1" x14ac:dyDescent="0.25">
      <c r="A3001" s="181">
        <v>23170</v>
      </c>
      <c r="B3001" s="701">
        <v>33266</v>
      </c>
      <c r="C3001" s="181" t="s">
        <v>301</v>
      </c>
      <c r="D3001" s="181" t="s">
        <v>712</v>
      </c>
      <c r="E3001" s="181" t="s">
        <v>3753</v>
      </c>
      <c r="F3001" s="181" t="s">
        <v>304</v>
      </c>
      <c r="G3001" s="181" t="s">
        <v>567</v>
      </c>
      <c r="H3001" s="181" t="s">
        <v>5</v>
      </c>
      <c r="I3001" s="181" t="s">
        <v>301</v>
      </c>
      <c r="J3001" s="181">
        <v>5980</v>
      </c>
      <c r="K3001" s="181">
        <v>63</v>
      </c>
      <c r="L3001" s="181"/>
      <c r="M3001" s="181"/>
      <c r="N3001" s="596" t="s">
        <v>286</v>
      </c>
    </row>
    <row r="3002" spans="1:14" s="158" customFormat="1" ht="18" customHeight="1" x14ac:dyDescent="0.25">
      <c r="A3002" s="181">
        <v>5355</v>
      </c>
      <c r="B3002" s="701" t="s">
        <v>10911</v>
      </c>
      <c r="C3002" s="181" t="s">
        <v>10912</v>
      </c>
      <c r="D3002" s="181" t="s">
        <v>712</v>
      </c>
      <c r="E3002" s="181" t="s">
        <v>3987</v>
      </c>
      <c r="F3002" s="181" t="s">
        <v>304</v>
      </c>
      <c r="G3002" s="181" t="s">
        <v>718</v>
      </c>
      <c r="H3002" s="181" t="s">
        <v>5</v>
      </c>
      <c r="I3002" s="181" t="s">
        <v>4247</v>
      </c>
      <c r="J3002" s="181">
        <v>5880</v>
      </c>
      <c r="K3002" s="181">
        <v>79</v>
      </c>
      <c r="L3002" s="181"/>
      <c r="M3002" s="181"/>
      <c r="N3002" s="596" t="s">
        <v>286</v>
      </c>
    </row>
    <row r="3003" spans="1:14" ht="18" customHeight="1" x14ac:dyDescent="0.25">
      <c r="A3003" s="181">
        <v>6035</v>
      </c>
      <c r="B3003" s="701">
        <v>96322618</v>
      </c>
      <c r="C3003" s="181" t="s">
        <v>301</v>
      </c>
      <c r="D3003" s="181" t="s">
        <v>712</v>
      </c>
      <c r="E3003" s="181" t="s">
        <v>3987</v>
      </c>
      <c r="F3003" s="181" t="s">
        <v>304</v>
      </c>
      <c r="G3003" s="181" t="s">
        <v>4024</v>
      </c>
      <c r="H3003" s="181" t="s">
        <v>14</v>
      </c>
      <c r="I3003" s="181" t="s">
        <v>4247</v>
      </c>
      <c r="J3003" s="181">
        <v>3640</v>
      </c>
      <c r="K3003" s="181">
        <v>482</v>
      </c>
      <c r="L3003" s="181"/>
      <c r="M3003" s="181"/>
      <c r="N3003" s="596" t="s">
        <v>286</v>
      </c>
    </row>
    <row r="3004" spans="1:14" s="158" customFormat="1" ht="18" customHeight="1" x14ac:dyDescent="0.25">
      <c r="A3004" s="181">
        <v>28366</v>
      </c>
      <c r="B3004" s="701">
        <v>33267</v>
      </c>
      <c r="C3004" s="181" t="s">
        <v>301</v>
      </c>
      <c r="D3004" s="181" t="s">
        <v>712</v>
      </c>
      <c r="E3004" s="181" t="s">
        <v>3743</v>
      </c>
      <c r="F3004" s="181" t="s">
        <v>304</v>
      </c>
      <c r="G3004" s="181" t="s">
        <v>567</v>
      </c>
      <c r="H3004" s="181" t="s">
        <v>5</v>
      </c>
      <c r="I3004" s="181" t="s">
        <v>16832</v>
      </c>
      <c r="J3004" s="181">
        <v>12270</v>
      </c>
      <c r="K3004" s="181">
        <v>24</v>
      </c>
      <c r="L3004" s="181"/>
      <c r="M3004" s="181"/>
      <c r="N3004" s="596" t="s">
        <v>286</v>
      </c>
    </row>
    <row r="3005" spans="1:14" s="158" customFormat="1" ht="18" customHeight="1" x14ac:dyDescent="0.25">
      <c r="A3005" s="181">
        <v>31288</v>
      </c>
      <c r="B3005" s="701" t="s">
        <v>4285</v>
      </c>
      <c r="C3005" s="181" t="s">
        <v>4286</v>
      </c>
      <c r="D3005" s="181" t="s">
        <v>712</v>
      </c>
      <c r="E3005" s="181" t="s">
        <v>3549</v>
      </c>
      <c r="F3005" s="181" t="s">
        <v>304</v>
      </c>
      <c r="G3005" s="181" t="s">
        <v>718</v>
      </c>
      <c r="H3005" s="181" t="s">
        <v>5</v>
      </c>
      <c r="I3005" s="181" t="s">
        <v>4287</v>
      </c>
      <c r="J3005" s="181">
        <v>4280</v>
      </c>
      <c r="K3005" s="181">
        <v>18</v>
      </c>
      <c r="L3005" s="181"/>
      <c r="M3005" s="181"/>
      <c r="N3005" s="596" t="s">
        <v>286</v>
      </c>
    </row>
    <row r="3006" spans="1:14" s="158" customFormat="1" ht="18" customHeight="1" x14ac:dyDescent="0.25">
      <c r="A3006" s="181">
        <v>41671</v>
      </c>
      <c r="B3006" s="701">
        <v>33415</v>
      </c>
      <c r="C3006" s="181" t="s">
        <v>18353</v>
      </c>
      <c r="D3006" s="181" t="s">
        <v>712</v>
      </c>
      <c r="E3006" s="181" t="s">
        <v>3549</v>
      </c>
      <c r="F3006" s="181" t="s">
        <v>304</v>
      </c>
      <c r="G3006" s="181" t="s">
        <v>567</v>
      </c>
      <c r="H3006" s="181" t="s">
        <v>5</v>
      </c>
      <c r="I3006" s="181" t="s">
        <v>18354</v>
      </c>
      <c r="J3006" s="181">
        <v>7180</v>
      </c>
      <c r="K3006" s="181">
        <v>14</v>
      </c>
      <c r="L3006" s="181"/>
      <c r="M3006" s="181"/>
      <c r="N3006" s="596" t="s">
        <v>286</v>
      </c>
    </row>
    <row r="3007" spans="1:14" s="158" customFormat="1" ht="18" customHeight="1" x14ac:dyDescent="0.25">
      <c r="A3007" s="181">
        <v>472</v>
      </c>
      <c r="B3007" s="701">
        <v>13893</v>
      </c>
      <c r="C3007" s="181" t="s">
        <v>15275</v>
      </c>
      <c r="D3007" s="181" t="s">
        <v>712</v>
      </c>
      <c r="E3007" s="181" t="s">
        <v>3508</v>
      </c>
      <c r="F3007" s="181" t="s">
        <v>304</v>
      </c>
      <c r="G3007" s="181" t="s">
        <v>305</v>
      </c>
      <c r="H3007" s="181" t="s">
        <v>5</v>
      </c>
      <c r="I3007" s="181" t="s">
        <v>301</v>
      </c>
      <c r="J3007" s="181">
        <v>3570</v>
      </c>
      <c r="K3007" s="181">
        <v>40</v>
      </c>
      <c r="L3007" s="181"/>
      <c r="M3007" s="181"/>
      <c r="N3007" s="596" t="s">
        <v>286</v>
      </c>
    </row>
    <row r="3008" spans="1:14" s="158" customFormat="1" ht="18" customHeight="1" x14ac:dyDescent="0.25">
      <c r="A3008" s="181">
        <v>12183</v>
      </c>
      <c r="B3008" s="701" t="s">
        <v>13369</v>
      </c>
      <c r="C3008" s="181" t="s">
        <v>301</v>
      </c>
      <c r="D3008" s="181" t="s">
        <v>712</v>
      </c>
      <c r="E3008" s="181" t="s">
        <v>3572</v>
      </c>
      <c r="F3008" s="181" t="s">
        <v>304</v>
      </c>
      <c r="G3008" s="181" t="s">
        <v>718</v>
      </c>
      <c r="H3008" s="181" t="s">
        <v>5</v>
      </c>
      <c r="I3008" s="181" t="s">
        <v>301</v>
      </c>
      <c r="J3008" s="181">
        <v>10960</v>
      </c>
      <c r="K3008" s="181">
        <v>31</v>
      </c>
      <c r="L3008" s="181"/>
      <c r="M3008" s="181"/>
      <c r="N3008" s="596" t="s">
        <v>286</v>
      </c>
    </row>
    <row r="3009" spans="1:14" s="158" customFormat="1" ht="18" customHeight="1" x14ac:dyDescent="0.25">
      <c r="A3009" s="181">
        <v>24676</v>
      </c>
      <c r="B3009" s="701" t="s">
        <v>12178</v>
      </c>
      <c r="C3009" s="181" t="s">
        <v>12179</v>
      </c>
      <c r="D3009" s="181" t="s">
        <v>712</v>
      </c>
      <c r="E3009" s="181" t="s">
        <v>12180</v>
      </c>
      <c r="F3009" s="181" t="s">
        <v>304</v>
      </c>
      <c r="G3009" s="181" t="s">
        <v>601</v>
      </c>
      <c r="H3009" s="181" t="s">
        <v>5</v>
      </c>
      <c r="I3009" s="181" t="s">
        <v>12181</v>
      </c>
      <c r="J3009" s="181">
        <v>4930</v>
      </c>
      <c r="K3009" s="181">
        <v>17</v>
      </c>
      <c r="L3009" s="181"/>
      <c r="M3009" s="181"/>
      <c r="N3009" s="596" t="s">
        <v>286</v>
      </c>
    </row>
    <row r="3010" spans="1:14" s="158" customFormat="1" ht="18" customHeight="1" x14ac:dyDescent="0.25">
      <c r="A3010" s="181">
        <v>24664</v>
      </c>
      <c r="B3010" s="701" t="s">
        <v>4288</v>
      </c>
      <c r="C3010" s="181" t="s">
        <v>4289</v>
      </c>
      <c r="D3010" s="181" t="s">
        <v>712</v>
      </c>
      <c r="E3010" s="181" t="s">
        <v>4290</v>
      </c>
      <c r="F3010" s="181" t="s">
        <v>304</v>
      </c>
      <c r="G3010" s="181" t="s">
        <v>601</v>
      </c>
      <c r="H3010" s="181" t="s">
        <v>5</v>
      </c>
      <c r="I3010" s="181" t="s">
        <v>4291</v>
      </c>
      <c r="J3010" s="181">
        <v>2990</v>
      </c>
      <c r="K3010" s="181">
        <v>59</v>
      </c>
      <c r="L3010" s="181"/>
      <c r="M3010" s="181"/>
      <c r="N3010" s="596" t="s">
        <v>286</v>
      </c>
    </row>
    <row r="3011" spans="1:14" ht="18" customHeight="1" x14ac:dyDescent="0.25">
      <c r="A3011" s="181">
        <v>12184</v>
      </c>
      <c r="B3011" s="701" t="s">
        <v>12182</v>
      </c>
      <c r="C3011" s="181" t="s">
        <v>12183</v>
      </c>
      <c r="D3011" s="181" t="s">
        <v>724</v>
      </c>
      <c r="E3011" s="181" t="s">
        <v>3987</v>
      </c>
      <c r="F3011" s="181" t="s">
        <v>304</v>
      </c>
      <c r="G3011" s="181" t="s">
        <v>601</v>
      </c>
      <c r="H3011" s="181" t="s">
        <v>5</v>
      </c>
      <c r="I3011" s="181" t="s">
        <v>4247</v>
      </c>
      <c r="J3011" s="181">
        <v>3330</v>
      </c>
      <c r="K3011" s="181">
        <v>268</v>
      </c>
      <c r="L3011" s="181"/>
      <c r="M3011" s="181"/>
      <c r="N3011" s="596" t="s">
        <v>286</v>
      </c>
    </row>
    <row r="3012" spans="1:14" s="158" customFormat="1" ht="18" customHeight="1" x14ac:dyDescent="0.25">
      <c r="A3012" s="181">
        <v>26710</v>
      </c>
      <c r="B3012" s="701">
        <v>33265</v>
      </c>
      <c r="C3012" s="181" t="s">
        <v>301</v>
      </c>
      <c r="D3012" s="181" t="s">
        <v>724</v>
      </c>
      <c r="E3012" s="181" t="s">
        <v>4293</v>
      </c>
      <c r="F3012" s="181" t="s">
        <v>304</v>
      </c>
      <c r="G3012" s="181" t="s">
        <v>567</v>
      </c>
      <c r="H3012" s="181" t="s">
        <v>5</v>
      </c>
      <c r="I3012" s="181" t="s">
        <v>13370</v>
      </c>
      <c r="J3012" s="181">
        <v>4180</v>
      </c>
      <c r="K3012" s="181">
        <v>286</v>
      </c>
      <c r="L3012" s="181"/>
      <c r="M3012" s="181"/>
      <c r="N3012" s="596" t="s">
        <v>286</v>
      </c>
    </row>
    <row r="3013" spans="1:14" s="158" customFormat="1" ht="18" customHeight="1" x14ac:dyDescent="0.25">
      <c r="A3013" s="181">
        <v>79182</v>
      </c>
      <c r="B3013" s="701">
        <v>96380586</v>
      </c>
      <c r="C3013" s="181" t="s">
        <v>15276</v>
      </c>
      <c r="D3013" s="181" t="s">
        <v>724</v>
      </c>
      <c r="E3013" s="181" t="s">
        <v>4293</v>
      </c>
      <c r="F3013" s="181" t="s">
        <v>304</v>
      </c>
      <c r="G3013" s="181" t="s">
        <v>4024</v>
      </c>
      <c r="H3013" s="181" t="s">
        <v>14</v>
      </c>
      <c r="I3013" s="181" t="s">
        <v>15277</v>
      </c>
      <c r="J3013" s="181">
        <v>1900</v>
      </c>
      <c r="K3013" s="181">
        <v>472</v>
      </c>
      <c r="L3013" s="181"/>
      <c r="M3013" s="181"/>
      <c r="N3013" s="596" t="s">
        <v>286</v>
      </c>
    </row>
    <row r="3014" spans="1:14" s="158" customFormat="1" ht="18" customHeight="1" x14ac:dyDescent="0.25">
      <c r="A3014" s="181">
        <v>21865</v>
      </c>
      <c r="B3014" s="701" t="s">
        <v>4292</v>
      </c>
      <c r="C3014" s="181" t="s">
        <v>301</v>
      </c>
      <c r="D3014" s="181" t="s">
        <v>724</v>
      </c>
      <c r="E3014" s="181" t="s">
        <v>4293</v>
      </c>
      <c r="F3014" s="181" t="s">
        <v>304</v>
      </c>
      <c r="G3014" s="181" t="s">
        <v>718</v>
      </c>
      <c r="H3014" s="181" t="s">
        <v>5</v>
      </c>
      <c r="I3014" s="181" t="s">
        <v>4294</v>
      </c>
      <c r="J3014" s="181">
        <v>3150</v>
      </c>
      <c r="K3014" s="181">
        <v>720</v>
      </c>
      <c r="L3014" s="181"/>
      <c r="M3014" s="181"/>
      <c r="N3014" s="596" t="s">
        <v>286</v>
      </c>
    </row>
    <row r="3015" spans="1:14" s="158" customFormat="1" ht="18" customHeight="1" x14ac:dyDescent="0.25">
      <c r="A3015" s="181">
        <v>31331</v>
      </c>
      <c r="B3015" s="701">
        <v>33410</v>
      </c>
      <c r="C3015" s="181" t="s">
        <v>15278</v>
      </c>
      <c r="D3015" s="181" t="s">
        <v>724</v>
      </c>
      <c r="E3015" s="181" t="s">
        <v>4295</v>
      </c>
      <c r="F3015" s="181" t="s">
        <v>304</v>
      </c>
      <c r="G3015" s="181" t="s">
        <v>567</v>
      </c>
      <c r="H3015" s="181" t="s">
        <v>5</v>
      </c>
      <c r="I3015" s="181" t="s">
        <v>3754</v>
      </c>
      <c r="J3015" s="181">
        <v>5470</v>
      </c>
      <c r="K3015" s="181">
        <v>23</v>
      </c>
      <c r="L3015" s="181"/>
      <c r="M3015" s="181"/>
      <c r="N3015" s="596" t="s">
        <v>286</v>
      </c>
    </row>
    <row r="3016" spans="1:14" s="158" customFormat="1" ht="18" customHeight="1" x14ac:dyDescent="0.25">
      <c r="A3016" s="181">
        <v>6127</v>
      </c>
      <c r="B3016" s="701" t="s">
        <v>18355</v>
      </c>
      <c r="C3016" s="181" t="s">
        <v>301</v>
      </c>
      <c r="D3016" s="181" t="s">
        <v>724</v>
      </c>
      <c r="E3016" s="181" t="s">
        <v>4295</v>
      </c>
      <c r="F3016" s="181" t="s">
        <v>304</v>
      </c>
      <c r="G3016" s="181" t="s">
        <v>718</v>
      </c>
      <c r="H3016" s="181" t="s">
        <v>5</v>
      </c>
      <c r="I3016" s="181" t="s">
        <v>301</v>
      </c>
      <c r="J3016" s="181">
        <v>3150</v>
      </c>
      <c r="K3016" s="181">
        <v>20</v>
      </c>
      <c r="L3016" s="181"/>
      <c r="M3016" s="181"/>
      <c r="N3016" s="596" t="s">
        <v>286</v>
      </c>
    </row>
    <row r="3017" spans="1:14" s="158" customFormat="1" ht="18" customHeight="1" x14ac:dyDescent="0.25">
      <c r="A3017" s="181">
        <v>28610</v>
      </c>
      <c r="B3017" s="701" t="s">
        <v>18356</v>
      </c>
      <c r="C3017" s="181" t="s">
        <v>301</v>
      </c>
      <c r="D3017" s="181" t="s">
        <v>724</v>
      </c>
      <c r="E3017" s="181" t="s">
        <v>4295</v>
      </c>
      <c r="F3017" s="181" t="s">
        <v>304</v>
      </c>
      <c r="G3017" s="181" t="s">
        <v>601</v>
      </c>
      <c r="H3017" s="181" t="s">
        <v>5</v>
      </c>
      <c r="I3017" s="181" t="s">
        <v>301</v>
      </c>
      <c r="J3017" s="181">
        <v>3240</v>
      </c>
      <c r="K3017" s="181">
        <v>170</v>
      </c>
      <c r="L3017" s="181"/>
      <c r="M3017" s="181"/>
      <c r="N3017" s="596" t="s">
        <v>286</v>
      </c>
    </row>
    <row r="3018" spans="1:14" s="158" customFormat="1" ht="18" customHeight="1" x14ac:dyDescent="0.25">
      <c r="A3018" s="181">
        <v>1539</v>
      </c>
      <c r="B3018" s="701">
        <v>13894</v>
      </c>
      <c r="C3018" s="181" t="s">
        <v>4296</v>
      </c>
      <c r="D3018" s="181" t="s">
        <v>735</v>
      </c>
      <c r="E3018" s="181" t="s">
        <v>3508</v>
      </c>
      <c r="F3018" s="181" t="s">
        <v>304</v>
      </c>
      <c r="G3018" s="181" t="s">
        <v>305</v>
      </c>
      <c r="H3018" s="181" t="s">
        <v>5</v>
      </c>
      <c r="I3018" s="181" t="s">
        <v>301</v>
      </c>
      <c r="J3018" s="181">
        <v>3570</v>
      </c>
      <c r="K3018" s="181">
        <v>17</v>
      </c>
      <c r="L3018" s="181"/>
      <c r="M3018" s="181"/>
      <c r="N3018" s="596" t="s">
        <v>286</v>
      </c>
    </row>
    <row r="3019" spans="1:14" s="158" customFormat="1" ht="18" customHeight="1" x14ac:dyDescent="0.25">
      <c r="A3019" s="181">
        <v>68305</v>
      </c>
      <c r="B3019" s="701" t="s">
        <v>16833</v>
      </c>
      <c r="C3019" s="181" t="s">
        <v>16834</v>
      </c>
      <c r="D3019" s="181" t="s">
        <v>4297</v>
      </c>
      <c r="E3019" s="181" t="s">
        <v>3690</v>
      </c>
      <c r="F3019" s="181" t="s">
        <v>304</v>
      </c>
      <c r="G3019" s="181" t="s">
        <v>718</v>
      </c>
      <c r="H3019" s="181" t="s">
        <v>5</v>
      </c>
      <c r="I3019" s="181" t="s">
        <v>301</v>
      </c>
      <c r="J3019" s="181">
        <v>8590</v>
      </c>
      <c r="K3019" s="181">
        <v>2</v>
      </c>
      <c r="L3019" s="181"/>
      <c r="M3019" s="181"/>
      <c r="N3019" s="596" t="s">
        <v>286</v>
      </c>
    </row>
    <row r="3020" spans="1:14" s="158" customFormat="1" ht="18" customHeight="1" x14ac:dyDescent="0.25">
      <c r="A3020" s="181">
        <v>1483</v>
      </c>
      <c r="B3020" s="701">
        <v>33420</v>
      </c>
      <c r="C3020" s="181" t="s">
        <v>301</v>
      </c>
      <c r="D3020" s="181" t="s">
        <v>2330</v>
      </c>
      <c r="E3020" s="181" t="s">
        <v>3549</v>
      </c>
      <c r="F3020" s="181" t="s">
        <v>304</v>
      </c>
      <c r="G3020" s="181" t="s">
        <v>567</v>
      </c>
      <c r="H3020" s="181" t="s">
        <v>5</v>
      </c>
      <c r="I3020" s="181" t="s">
        <v>3508</v>
      </c>
      <c r="J3020" s="181">
        <v>8220</v>
      </c>
      <c r="K3020" s="181">
        <v>1</v>
      </c>
      <c r="L3020" s="181"/>
      <c r="M3020" s="181"/>
      <c r="N3020" s="596" t="s">
        <v>286</v>
      </c>
    </row>
    <row r="3021" spans="1:14" s="158" customFormat="1" ht="18" customHeight="1" x14ac:dyDescent="0.25">
      <c r="A3021" s="181">
        <v>73090</v>
      </c>
      <c r="B3021" s="701">
        <v>33403</v>
      </c>
      <c r="C3021" s="181" t="s">
        <v>4298</v>
      </c>
      <c r="D3021" s="181" t="s">
        <v>4299</v>
      </c>
      <c r="E3021" s="181" t="s">
        <v>3787</v>
      </c>
      <c r="F3021" s="181" t="s">
        <v>304</v>
      </c>
      <c r="G3021" s="181" t="s">
        <v>567</v>
      </c>
      <c r="H3021" s="181" t="s">
        <v>746</v>
      </c>
      <c r="I3021" s="181" t="s">
        <v>4300</v>
      </c>
      <c r="J3021" s="181">
        <v>6910</v>
      </c>
      <c r="K3021" s="181">
        <v>3</v>
      </c>
      <c r="L3021" s="181"/>
      <c r="M3021" s="181"/>
      <c r="N3021" s="596" t="s">
        <v>286</v>
      </c>
    </row>
    <row r="3022" spans="1:14" s="158" customFormat="1" ht="18" customHeight="1" x14ac:dyDescent="0.25">
      <c r="A3022" s="181">
        <v>16781</v>
      </c>
      <c r="B3022" s="701">
        <v>242120</v>
      </c>
      <c r="C3022" s="181" t="s">
        <v>301</v>
      </c>
      <c r="D3022" s="181" t="s">
        <v>4301</v>
      </c>
      <c r="E3022" s="181" t="s">
        <v>3984</v>
      </c>
      <c r="F3022" s="181" t="s">
        <v>304</v>
      </c>
      <c r="G3022" s="181" t="s">
        <v>429</v>
      </c>
      <c r="H3022" s="181" t="s">
        <v>5</v>
      </c>
      <c r="I3022" s="181" t="s">
        <v>4302</v>
      </c>
      <c r="J3022" s="181">
        <v>1750</v>
      </c>
      <c r="K3022" s="181">
        <v>17</v>
      </c>
      <c r="L3022" s="181"/>
      <c r="M3022" s="181"/>
      <c r="N3022" s="596" t="s">
        <v>286</v>
      </c>
    </row>
    <row r="3023" spans="1:14" s="158" customFormat="1" ht="18" customHeight="1" x14ac:dyDescent="0.25">
      <c r="A3023" s="181">
        <v>2095</v>
      </c>
      <c r="B3023" s="701" t="s">
        <v>13371</v>
      </c>
      <c r="C3023" s="181" t="s">
        <v>301</v>
      </c>
      <c r="D3023" s="181" t="s">
        <v>750</v>
      </c>
      <c r="E3023" s="181" t="s">
        <v>4283</v>
      </c>
      <c r="F3023" s="181" t="s">
        <v>304</v>
      </c>
      <c r="G3023" s="181" t="s">
        <v>751</v>
      </c>
      <c r="H3023" s="181" t="s">
        <v>9</v>
      </c>
      <c r="I3023" s="181" t="s">
        <v>4303</v>
      </c>
      <c r="J3023" s="181">
        <v>56190</v>
      </c>
      <c r="K3023" s="181">
        <v>38</v>
      </c>
      <c r="L3023" s="181"/>
      <c r="M3023" s="181"/>
      <c r="N3023" s="596" t="s">
        <v>286</v>
      </c>
    </row>
    <row r="3024" spans="1:14" s="158" customFormat="1" ht="18" customHeight="1" x14ac:dyDescent="0.25">
      <c r="A3024" s="181">
        <v>599</v>
      </c>
      <c r="B3024" s="701" t="s">
        <v>13372</v>
      </c>
      <c r="C3024" s="181" t="s">
        <v>13373</v>
      </c>
      <c r="D3024" s="181" t="s">
        <v>750</v>
      </c>
      <c r="E3024" s="181" t="s">
        <v>4304</v>
      </c>
      <c r="F3024" s="181" t="s">
        <v>304</v>
      </c>
      <c r="G3024" s="181" t="s">
        <v>751</v>
      </c>
      <c r="H3024" s="181" t="s">
        <v>9</v>
      </c>
      <c r="I3024" s="181" t="s">
        <v>13374</v>
      </c>
      <c r="J3024" s="181">
        <v>41890</v>
      </c>
      <c r="K3024" s="181">
        <v>34</v>
      </c>
      <c r="L3024" s="181"/>
      <c r="M3024" s="181"/>
      <c r="N3024" s="596" t="s">
        <v>286</v>
      </c>
    </row>
    <row r="3025" spans="1:14" s="158" customFormat="1" ht="18" customHeight="1" x14ac:dyDescent="0.25">
      <c r="A3025" s="181">
        <v>8176</v>
      </c>
      <c r="B3025" s="701" t="s">
        <v>4305</v>
      </c>
      <c r="C3025" s="181" t="s">
        <v>301</v>
      </c>
      <c r="D3025" s="181" t="s">
        <v>750</v>
      </c>
      <c r="E3025" s="181" t="s">
        <v>3627</v>
      </c>
      <c r="F3025" s="181" t="s">
        <v>304</v>
      </c>
      <c r="G3025" s="181" t="s">
        <v>751</v>
      </c>
      <c r="H3025" s="181" t="s">
        <v>9</v>
      </c>
      <c r="I3025" s="181" t="s">
        <v>301</v>
      </c>
      <c r="J3025" s="181">
        <v>37930</v>
      </c>
      <c r="K3025" s="181">
        <v>32</v>
      </c>
      <c r="L3025" s="181"/>
      <c r="M3025" s="181"/>
      <c r="N3025" s="596" t="s">
        <v>286</v>
      </c>
    </row>
    <row r="3026" spans="1:14" s="158" customFormat="1" ht="18" customHeight="1" x14ac:dyDescent="0.25">
      <c r="A3026" s="181">
        <v>3905</v>
      </c>
      <c r="B3026" s="701" t="s">
        <v>4307</v>
      </c>
      <c r="C3026" s="181" t="s">
        <v>301</v>
      </c>
      <c r="D3026" s="181" t="s">
        <v>4306</v>
      </c>
      <c r="E3026" s="181" t="s">
        <v>1940</v>
      </c>
      <c r="F3026" s="181" t="s">
        <v>577</v>
      </c>
      <c r="G3026" s="181" t="s">
        <v>753</v>
      </c>
      <c r="H3026" s="181" t="s">
        <v>5</v>
      </c>
      <c r="I3026" s="181" t="s">
        <v>301</v>
      </c>
      <c r="J3026" s="181">
        <v>4540</v>
      </c>
      <c r="K3026" s="181">
        <v>2</v>
      </c>
      <c r="L3026" s="181"/>
      <c r="M3026" s="181"/>
      <c r="N3026" s="596" t="s">
        <v>286</v>
      </c>
    </row>
    <row r="3027" spans="1:14" s="158" customFormat="1" ht="18" customHeight="1" x14ac:dyDescent="0.25">
      <c r="A3027" s="181">
        <v>1792</v>
      </c>
      <c r="B3027" s="701" t="s">
        <v>4308</v>
      </c>
      <c r="C3027" s="181" t="s">
        <v>301</v>
      </c>
      <c r="D3027" s="181" t="s">
        <v>4306</v>
      </c>
      <c r="E3027" s="181" t="s">
        <v>2337</v>
      </c>
      <c r="F3027" s="181" t="s">
        <v>577</v>
      </c>
      <c r="G3027" s="181" t="s">
        <v>753</v>
      </c>
      <c r="H3027" s="181" t="s">
        <v>5</v>
      </c>
      <c r="I3027" s="181" t="s">
        <v>4309</v>
      </c>
      <c r="J3027" s="181">
        <v>2730</v>
      </c>
      <c r="K3027" s="181">
        <v>9</v>
      </c>
      <c r="L3027" s="181"/>
      <c r="M3027" s="181"/>
      <c r="N3027" s="596" t="s">
        <v>286</v>
      </c>
    </row>
    <row r="3028" spans="1:14" s="158" customFormat="1" ht="18" customHeight="1" x14ac:dyDescent="0.25">
      <c r="A3028" s="181">
        <v>5212</v>
      </c>
      <c r="B3028" s="701" t="s">
        <v>4310</v>
      </c>
      <c r="C3028" s="181" t="s">
        <v>301</v>
      </c>
      <c r="D3028" s="181" t="s">
        <v>2338</v>
      </c>
      <c r="E3028" s="181" t="s">
        <v>4311</v>
      </c>
      <c r="F3028" s="181" t="s">
        <v>577</v>
      </c>
      <c r="G3028" s="181" t="s">
        <v>753</v>
      </c>
      <c r="H3028" s="181" t="s">
        <v>5</v>
      </c>
      <c r="I3028" s="181" t="s">
        <v>301</v>
      </c>
      <c r="J3028" s="181">
        <v>4540</v>
      </c>
      <c r="K3028" s="181">
        <v>3</v>
      </c>
      <c r="L3028" s="181"/>
      <c r="M3028" s="181"/>
      <c r="N3028" s="596" t="s">
        <v>286</v>
      </c>
    </row>
    <row r="3029" spans="1:14" s="158" customFormat="1" ht="18" customHeight="1" x14ac:dyDescent="0.25">
      <c r="A3029" s="181">
        <v>19674</v>
      </c>
      <c r="B3029" s="701" t="s">
        <v>4312</v>
      </c>
      <c r="C3029" s="181" t="s">
        <v>301</v>
      </c>
      <c r="D3029" s="181" t="s">
        <v>752</v>
      </c>
      <c r="E3029" s="181" t="s">
        <v>3551</v>
      </c>
      <c r="F3029" s="181" t="s">
        <v>577</v>
      </c>
      <c r="G3029" s="181" t="s">
        <v>753</v>
      </c>
      <c r="H3029" s="181" t="s">
        <v>5</v>
      </c>
      <c r="I3029" s="181" t="s">
        <v>4313</v>
      </c>
      <c r="J3029" s="181">
        <v>8520</v>
      </c>
      <c r="K3029" s="181">
        <v>19</v>
      </c>
      <c r="L3029" s="181"/>
      <c r="M3029" s="181"/>
      <c r="N3029" s="596" t="s">
        <v>286</v>
      </c>
    </row>
    <row r="3030" spans="1:14" s="158" customFormat="1" ht="18" customHeight="1" x14ac:dyDescent="0.25">
      <c r="A3030" s="181">
        <v>8065</v>
      </c>
      <c r="B3030" s="701" t="s">
        <v>4314</v>
      </c>
      <c r="C3030" s="181" t="s">
        <v>301</v>
      </c>
      <c r="D3030" s="181" t="s">
        <v>752</v>
      </c>
      <c r="E3030" s="181" t="s">
        <v>4315</v>
      </c>
      <c r="F3030" s="181" t="s">
        <v>577</v>
      </c>
      <c r="G3030" s="181" t="s">
        <v>753</v>
      </c>
      <c r="H3030" s="181" t="s">
        <v>5</v>
      </c>
      <c r="I3030" s="181" t="s">
        <v>4316</v>
      </c>
      <c r="J3030" s="181">
        <v>7910</v>
      </c>
      <c r="K3030" s="181">
        <v>10</v>
      </c>
      <c r="L3030" s="181"/>
      <c r="M3030" s="181"/>
      <c r="N3030" s="596" t="s">
        <v>286</v>
      </c>
    </row>
    <row r="3031" spans="1:14" ht="18" customHeight="1" x14ac:dyDescent="0.25">
      <c r="A3031" s="181">
        <v>28185</v>
      </c>
      <c r="B3031" s="701" t="s">
        <v>4317</v>
      </c>
      <c r="C3031" s="181" t="s">
        <v>301</v>
      </c>
      <c r="D3031" s="181" t="s">
        <v>752</v>
      </c>
      <c r="E3031" s="181" t="s">
        <v>4318</v>
      </c>
      <c r="F3031" s="181" t="s">
        <v>304</v>
      </c>
      <c r="G3031" s="181" t="s">
        <v>753</v>
      </c>
      <c r="H3031" s="181" t="s">
        <v>5</v>
      </c>
      <c r="I3031" s="181" t="s">
        <v>301</v>
      </c>
      <c r="J3031" s="181">
        <v>17500</v>
      </c>
      <c r="K3031" s="181">
        <v>2</v>
      </c>
      <c r="L3031" s="181"/>
      <c r="M3031" s="181"/>
      <c r="N3031" s="596" t="s">
        <v>286</v>
      </c>
    </row>
    <row r="3032" spans="1:14" s="158" customFormat="1" ht="18" customHeight="1" x14ac:dyDescent="0.25">
      <c r="A3032" s="181">
        <v>12765</v>
      </c>
      <c r="B3032" s="701" t="s">
        <v>4321</v>
      </c>
      <c r="C3032" s="181" t="s">
        <v>301</v>
      </c>
      <c r="D3032" s="181" t="s">
        <v>756</v>
      </c>
      <c r="E3032" s="181" t="s">
        <v>3987</v>
      </c>
      <c r="F3032" s="181" t="s">
        <v>304</v>
      </c>
      <c r="G3032" s="181" t="s">
        <v>753</v>
      </c>
      <c r="H3032" s="181" t="s">
        <v>5</v>
      </c>
      <c r="I3032" s="181" t="s">
        <v>759</v>
      </c>
      <c r="J3032" s="181">
        <v>4920</v>
      </c>
      <c r="K3032" s="181">
        <v>19</v>
      </c>
      <c r="L3032" s="181"/>
      <c r="M3032" s="181"/>
      <c r="N3032" s="596" t="s">
        <v>286</v>
      </c>
    </row>
    <row r="3033" spans="1:14" s="158" customFormat="1" ht="18" customHeight="1" x14ac:dyDescent="0.25">
      <c r="A3033" s="181">
        <v>12766</v>
      </c>
      <c r="B3033" s="701" t="s">
        <v>4322</v>
      </c>
      <c r="C3033" s="181" t="s">
        <v>301</v>
      </c>
      <c r="D3033" s="181" t="s">
        <v>756</v>
      </c>
      <c r="E3033" s="181" t="s">
        <v>3987</v>
      </c>
      <c r="F3033" s="181" t="s">
        <v>577</v>
      </c>
      <c r="G3033" s="181" t="s">
        <v>753</v>
      </c>
      <c r="H3033" s="181" t="s">
        <v>5</v>
      </c>
      <c r="I3033" s="181" t="s">
        <v>763</v>
      </c>
      <c r="J3033" s="181">
        <v>5930</v>
      </c>
      <c r="K3033" s="181">
        <v>3</v>
      </c>
      <c r="L3033" s="181"/>
      <c r="M3033" s="181"/>
      <c r="N3033" s="596" t="s">
        <v>286</v>
      </c>
    </row>
    <row r="3034" spans="1:14" s="158" customFormat="1" ht="18" customHeight="1" x14ac:dyDescent="0.25">
      <c r="A3034" s="181">
        <v>62650</v>
      </c>
      <c r="B3034" s="701" t="s">
        <v>11914</v>
      </c>
      <c r="C3034" s="181" t="s">
        <v>11915</v>
      </c>
      <c r="D3034" s="181" t="s">
        <v>756</v>
      </c>
      <c r="E3034" s="181" t="s">
        <v>3549</v>
      </c>
      <c r="F3034" s="181" t="s">
        <v>577</v>
      </c>
      <c r="G3034" s="181" t="s">
        <v>753</v>
      </c>
      <c r="H3034" s="181" t="s">
        <v>5</v>
      </c>
      <c r="I3034" s="181" t="s">
        <v>301</v>
      </c>
      <c r="J3034" s="181">
        <v>5290</v>
      </c>
      <c r="K3034" s="181">
        <v>136</v>
      </c>
      <c r="L3034" s="181"/>
      <c r="M3034" s="181"/>
      <c r="N3034" s="596" t="s">
        <v>286</v>
      </c>
    </row>
    <row r="3035" spans="1:14" s="158" customFormat="1" ht="18" customHeight="1" x14ac:dyDescent="0.25">
      <c r="A3035" s="181">
        <v>72187</v>
      </c>
      <c r="B3035" s="701" t="s">
        <v>12184</v>
      </c>
      <c r="C3035" s="181" t="s">
        <v>12185</v>
      </c>
      <c r="D3035" s="181" t="s">
        <v>12186</v>
      </c>
      <c r="E3035" s="181" t="s">
        <v>3508</v>
      </c>
      <c r="F3035" s="181" t="s">
        <v>577</v>
      </c>
      <c r="G3035" s="181" t="s">
        <v>753</v>
      </c>
      <c r="H3035" s="181" t="s">
        <v>5</v>
      </c>
      <c r="I3035" s="181" t="s">
        <v>12187</v>
      </c>
      <c r="J3035" s="181">
        <v>5430</v>
      </c>
      <c r="K3035" s="181">
        <v>13</v>
      </c>
      <c r="L3035" s="181"/>
      <c r="M3035" s="181"/>
      <c r="N3035" s="596" t="s">
        <v>286</v>
      </c>
    </row>
    <row r="3036" spans="1:14" s="158" customFormat="1" ht="18" customHeight="1" x14ac:dyDescent="0.25">
      <c r="A3036" s="181">
        <v>72175</v>
      </c>
      <c r="B3036" s="701" t="s">
        <v>12188</v>
      </c>
      <c r="C3036" s="181" t="s">
        <v>12189</v>
      </c>
      <c r="D3036" s="181" t="s">
        <v>757</v>
      </c>
      <c r="E3036" s="181" t="s">
        <v>3787</v>
      </c>
      <c r="F3036" s="181" t="s">
        <v>577</v>
      </c>
      <c r="G3036" s="181" t="s">
        <v>753</v>
      </c>
      <c r="H3036" s="181" t="s">
        <v>5</v>
      </c>
      <c r="I3036" s="181" t="s">
        <v>12190</v>
      </c>
      <c r="J3036" s="181">
        <v>5580</v>
      </c>
      <c r="K3036" s="181">
        <v>10</v>
      </c>
      <c r="L3036" s="181"/>
      <c r="M3036" s="181"/>
      <c r="N3036" s="596" t="s">
        <v>286</v>
      </c>
    </row>
    <row r="3037" spans="1:14" s="158" customFormat="1" ht="18" customHeight="1" x14ac:dyDescent="0.25">
      <c r="A3037" s="181">
        <v>72151</v>
      </c>
      <c r="B3037" s="701" t="s">
        <v>4323</v>
      </c>
      <c r="C3037" s="181" t="s">
        <v>4324</v>
      </c>
      <c r="D3037" s="181" t="s">
        <v>762</v>
      </c>
      <c r="E3037" s="181" t="s">
        <v>4325</v>
      </c>
      <c r="F3037" s="181" t="s">
        <v>577</v>
      </c>
      <c r="G3037" s="181" t="s">
        <v>753</v>
      </c>
      <c r="H3037" s="181" t="s">
        <v>5</v>
      </c>
      <c r="I3037" s="181" t="s">
        <v>4326</v>
      </c>
      <c r="J3037" s="181">
        <v>5190</v>
      </c>
      <c r="K3037" s="181">
        <v>70</v>
      </c>
      <c r="L3037" s="181"/>
      <c r="M3037" s="181"/>
      <c r="N3037" s="596" t="s">
        <v>286</v>
      </c>
    </row>
    <row r="3038" spans="1:14" s="158" customFormat="1" ht="18" customHeight="1" x14ac:dyDescent="0.25">
      <c r="A3038" s="181">
        <v>5259</v>
      </c>
      <c r="B3038" s="701" t="s">
        <v>4327</v>
      </c>
      <c r="C3038" s="181" t="s">
        <v>301</v>
      </c>
      <c r="D3038" s="181" t="s">
        <v>762</v>
      </c>
      <c r="E3038" s="181" t="s">
        <v>3993</v>
      </c>
      <c r="F3038" s="181" t="s">
        <v>577</v>
      </c>
      <c r="G3038" s="181" t="s">
        <v>753</v>
      </c>
      <c r="H3038" s="181" t="s">
        <v>5</v>
      </c>
      <c r="I3038" s="181" t="s">
        <v>301</v>
      </c>
      <c r="J3038" s="181">
        <v>5030</v>
      </c>
      <c r="K3038" s="181">
        <v>9</v>
      </c>
      <c r="L3038" s="181"/>
      <c r="M3038" s="181"/>
      <c r="N3038" s="596" t="s">
        <v>286</v>
      </c>
    </row>
    <row r="3039" spans="1:14" s="158" customFormat="1" ht="18" customHeight="1" x14ac:dyDescent="0.25">
      <c r="A3039" s="181">
        <v>21889</v>
      </c>
      <c r="B3039" s="701" t="s">
        <v>4330</v>
      </c>
      <c r="C3039" s="181" t="s">
        <v>301</v>
      </c>
      <c r="D3039" s="181" t="s">
        <v>2358</v>
      </c>
      <c r="E3039" s="181" t="s">
        <v>4331</v>
      </c>
      <c r="F3039" s="181" t="s">
        <v>304</v>
      </c>
      <c r="G3039" s="181" t="s">
        <v>753</v>
      </c>
      <c r="H3039" s="181" t="s">
        <v>5</v>
      </c>
      <c r="I3039" s="181" t="s">
        <v>301</v>
      </c>
      <c r="J3039" s="181">
        <v>7030</v>
      </c>
      <c r="K3039" s="181">
        <v>16</v>
      </c>
      <c r="L3039" s="181"/>
      <c r="M3039" s="181"/>
      <c r="N3039" s="596" t="s">
        <v>286</v>
      </c>
    </row>
    <row r="3040" spans="1:14" s="158" customFormat="1" ht="18" customHeight="1" x14ac:dyDescent="0.25">
      <c r="A3040" s="181">
        <v>14517</v>
      </c>
      <c r="B3040" s="701" t="s">
        <v>15279</v>
      </c>
      <c r="C3040" s="181" t="s">
        <v>301</v>
      </c>
      <c r="D3040" s="181" t="s">
        <v>15280</v>
      </c>
      <c r="E3040" s="181" t="s">
        <v>4335</v>
      </c>
      <c r="F3040" s="181" t="s">
        <v>304</v>
      </c>
      <c r="G3040" s="181" t="s">
        <v>518</v>
      </c>
      <c r="H3040" s="181" t="s">
        <v>9</v>
      </c>
      <c r="I3040" s="181" t="s">
        <v>15281</v>
      </c>
      <c r="J3040" s="181">
        <v>90420</v>
      </c>
      <c r="K3040" s="181">
        <v>13</v>
      </c>
      <c r="L3040" s="181"/>
      <c r="M3040" s="181"/>
      <c r="N3040" s="596" t="s">
        <v>286</v>
      </c>
    </row>
    <row r="3041" spans="1:14" ht="18" customHeight="1" x14ac:dyDescent="0.25">
      <c r="A3041" s="181">
        <v>14518</v>
      </c>
      <c r="B3041" s="701" t="s">
        <v>15282</v>
      </c>
      <c r="C3041" s="181" t="s">
        <v>301</v>
      </c>
      <c r="D3041" s="181" t="s">
        <v>15280</v>
      </c>
      <c r="E3041" s="181" t="s">
        <v>4335</v>
      </c>
      <c r="F3041" s="181" t="s">
        <v>304</v>
      </c>
      <c r="G3041" s="181" t="s">
        <v>518</v>
      </c>
      <c r="H3041" s="181" t="s">
        <v>9</v>
      </c>
      <c r="I3041" s="181" t="s">
        <v>15281</v>
      </c>
      <c r="J3041" s="181">
        <v>90420</v>
      </c>
      <c r="K3041" s="181">
        <v>13</v>
      </c>
      <c r="L3041" s="181"/>
      <c r="M3041" s="181"/>
      <c r="N3041" s="596" t="s">
        <v>286</v>
      </c>
    </row>
    <row r="3042" spans="1:14" s="158" customFormat="1" ht="18" customHeight="1" x14ac:dyDescent="0.25">
      <c r="A3042" s="181">
        <v>14519</v>
      </c>
      <c r="B3042" s="701" t="s">
        <v>4334</v>
      </c>
      <c r="C3042" s="181" t="s">
        <v>301</v>
      </c>
      <c r="D3042" s="181" t="s">
        <v>4333</v>
      </c>
      <c r="E3042" s="181" t="s">
        <v>4335</v>
      </c>
      <c r="F3042" s="181" t="s">
        <v>304</v>
      </c>
      <c r="G3042" s="181" t="s">
        <v>518</v>
      </c>
      <c r="H3042" s="181" t="s">
        <v>9</v>
      </c>
      <c r="I3042" s="181" t="s">
        <v>4336</v>
      </c>
      <c r="J3042" s="181">
        <v>90420</v>
      </c>
      <c r="K3042" s="181">
        <v>19</v>
      </c>
      <c r="L3042" s="181"/>
      <c r="M3042" s="181"/>
      <c r="N3042" s="596" t="s">
        <v>286</v>
      </c>
    </row>
    <row r="3043" spans="1:14" s="158" customFormat="1" ht="18" customHeight="1" x14ac:dyDescent="0.25">
      <c r="A3043" s="181">
        <v>14520</v>
      </c>
      <c r="B3043" s="701" t="s">
        <v>15283</v>
      </c>
      <c r="C3043" s="181" t="s">
        <v>301</v>
      </c>
      <c r="D3043" s="181" t="s">
        <v>4333</v>
      </c>
      <c r="E3043" s="181" t="s">
        <v>4335</v>
      </c>
      <c r="F3043" s="181" t="s">
        <v>304</v>
      </c>
      <c r="G3043" s="181" t="s">
        <v>518</v>
      </c>
      <c r="H3043" s="181" t="s">
        <v>9</v>
      </c>
      <c r="I3043" s="181" t="s">
        <v>4336</v>
      </c>
      <c r="J3043" s="181">
        <v>90420</v>
      </c>
      <c r="K3043" s="181">
        <v>19</v>
      </c>
      <c r="L3043" s="181"/>
      <c r="M3043" s="181"/>
      <c r="N3043" s="596" t="s">
        <v>286</v>
      </c>
    </row>
    <row r="3044" spans="1:14" s="158" customFormat="1" ht="18" customHeight="1" x14ac:dyDescent="0.25">
      <c r="A3044" s="181">
        <v>3983</v>
      </c>
      <c r="B3044" s="701" t="s">
        <v>15284</v>
      </c>
      <c r="C3044" s="181" t="s">
        <v>301</v>
      </c>
      <c r="D3044" s="181" t="s">
        <v>764</v>
      </c>
      <c r="E3044" s="181" t="s">
        <v>3975</v>
      </c>
      <c r="F3044" s="181" t="s">
        <v>304</v>
      </c>
      <c r="G3044" s="181" t="s">
        <v>518</v>
      </c>
      <c r="H3044" s="181" t="s">
        <v>9</v>
      </c>
      <c r="I3044" s="181" t="s">
        <v>301</v>
      </c>
      <c r="J3044" s="181">
        <v>90420</v>
      </c>
      <c r="K3044" s="181">
        <v>9</v>
      </c>
      <c r="L3044" s="181"/>
      <c r="M3044" s="181"/>
      <c r="N3044" s="596" t="s">
        <v>286</v>
      </c>
    </row>
    <row r="3045" spans="1:14" s="158" customFormat="1" ht="18" customHeight="1" x14ac:dyDescent="0.25">
      <c r="A3045" s="181">
        <v>694</v>
      </c>
      <c r="B3045" s="701" t="s">
        <v>11616</v>
      </c>
      <c r="C3045" s="181" t="s">
        <v>301</v>
      </c>
      <c r="D3045" s="181" t="s">
        <v>764</v>
      </c>
      <c r="E3045" s="181" t="s">
        <v>4337</v>
      </c>
      <c r="F3045" s="181" t="s">
        <v>304</v>
      </c>
      <c r="G3045" s="181" t="s">
        <v>139</v>
      </c>
      <c r="H3045" s="181" t="s">
        <v>5</v>
      </c>
      <c r="I3045" s="181" t="s">
        <v>4338</v>
      </c>
      <c r="J3045" s="181">
        <v>67800</v>
      </c>
      <c r="K3045" s="181">
        <v>6</v>
      </c>
      <c r="L3045" s="181"/>
      <c r="M3045" s="181"/>
      <c r="N3045" s="596" t="s">
        <v>286</v>
      </c>
    </row>
    <row r="3046" spans="1:14" s="158" customFormat="1" ht="18" customHeight="1" x14ac:dyDescent="0.25">
      <c r="A3046" s="181">
        <v>88201</v>
      </c>
      <c r="B3046" s="701">
        <v>702753</v>
      </c>
      <c r="C3046" s="181" t="s">
        <v>301</v>
      </c>
      <c r="D3046" s="181" t="s">
        <v>764</v>
      </c>
      <c r="E3046" s="181" t="s">
        <v>3627</v>
      </c>
      <c r="F3046" s="181" t="s">
        <v>304</v>
      </c>
      <c r="G3046" s="181" t="s">
        <v>139</v>
      </c>
      <c r="H3046" s="181" t="s">
        <v>5</v>
      </c>
      <c r="I3046" s="181" t="s">
        <v>301</v>
      </c>
      <c r="J3046" s="181">
        <v>80654</v>
      </c>
      <c r="K3046" s="181">
        <v>1</v>
      </c>
      <c r="L3046" s="181"/>
      <c r="M3046" s="181"/>
      <c r="N3046" s="596" t="s">
        <v>286</v>
      </c>
    </row>
    <row r="3047" spans="1:14" s="158" customFormat="1" ht="18" customHeight="1" x14ac:dyDescent="0.25">
      <c r="A3047" s="181">
        <v>3984</v>
      </c>
      <c r="B3047" s="701" t="s">
        <v>15285</v>
      </c>
      <c r="C3047" s="181" t="s">
        <v>301</v>
      </c>
      <c r="D3047" s="181" t="s">
        <v>767</v>
      </c>
      <c r="E3047" s="181" t="s">
        <v>3975</v>
      </c>
      <c r="F3047" s="181" t="s">
        <v>304</v>
      </c>
      <c r="G3047" s="181" t="s">
        <v>518</v>
      </c>
      <c r="H3047" s="181" t="s">
        <v>9</v>
      </c>
      <c r="I3047" s="181" t="s">
        <v>4345</v>
      </c>
      <c r="J3047" s="181">
        <v>90420</v>
      </c>
      <c r="K3047" s="181">
        <v>2</v>
      </c>
      <c r="L3047" s="181"/>
      <c r="M3047" s="181"/>
      <c r="N3047" s="596" t="s">
        <v>286</v>
      </c>
    </row>
    <row r="3048" spans="1:14" s="158" customFormat="1" ht="18" customHeight="1" x14ac:dyDescent="0.25">
      <c r="A3048" s="181">
        <v>17659</v>
      </c>
      <c r="B3048" s="701" t="s">
        <v>4340</v>
      </c>
      <c r="C3048" s="181" t="s">
        <v>301</v>
      </c>
      <c r="D3048" s="181" t="s">
        <v>767</v>
      </c>
      <c r="E3048" s="181" t="s">
        <v>3909</v>
      </c>
      <c r="F3048" s="181" t="s">
        <v>304</v>
      </c>
      <c r="G3048" s="181" t="s">
        <v>518</v>
      </c>
      <c r="H3048" s="181" t="s">
        <v>9</v>
      </c>
      <c r="I3048" s="181" t="s">
        <v>4338</v>
      </c>
      <c r="J3048" s="181">
        <v>41070</v>
      </c>
      <c r="K3048" s="181">
        <v>3</v>
      </c>
      <c r="L3048" s="181"/>
      <c r="M3048" s="181"/>
      <c r="N3048" s="596" t="s">
        <v>286</v>
      </c>
    </row>
    <row r="3049" spans="1:14" s="158" customFormat="1" ht="18" customHeight="1" x14ac:dyDescent="0.25">
      <c r="A3049" s="181">
        <v>20626</v>
      </c>
      <c r="B3049" s="701" t="s">
        <v>4342</v>
      </c>
      <c r="C3049" s="181" t="s">
        <v>4343</v>
      </c>
      <c r="D3049" s="181" t="s">
        <v>767</v>
      </c>
      <c r="E3049" s="181" t="s">
        <v>4337</v>
      </c>
      <c r="F3049" s="181" t="s">
        <v>304</v>
      </c>
      <c r="G3049" s="181" t="s">
        <v>518</v>
      </c>
      <c r="H3049" s="181" t="s">
        <v>9</v>
      </c>
      <c r="I3049" s="181" t="s">
        <v>4339</v>
      </c>
      <c r="J3049" s="181">
        <v>43380</v>
      </c>
      <c r="K3049" s="181">
        <v>7</v>
      </c>
      <c r="L3049" s="181"/>
      <c r="M3049" s="181"/>
      <c r="N3049" s="596" t="s">
        <v>286</v>
      </c>
    </row>
    <row r="3050" spans="1:14" s="158" customFormat="1" ht="18" customHeight="1" x14ac:dyDescent="0.25">
      <c r="A3050" s="181">
        <v>692</v>
      </c>
      <c r="B3050" s="701" t="s">
        <v>4341</v>
      </c>
      <c r="C3050" s="181" t="s">
        <v>301</v>
      </c>
      <c r="D3050" s="181" t="s">
        <v>767</v>
      </c>
      <c r="E3050" s="181" t="s">
        <v>4337</v>
      </c>
      <c r="F3050" s="181" t="s">
        <v>304</v>
      </c>
      <c r="G3050" s="181" t="s">
        <v>139</v>
      </c>
      <c r="H3050" s="181" t="s">
        <v>5</v>
      </c>
      <c r="I3050" s="181" t="s">
        <v>4338</v>
      </c>
      <c r="J3050" s="181">
        <v>67800</v>
      </c>
      <c r="K3050" s="181">
        <v>4</v>
      </c>
      <c r="L3050" s="181"/>
      <c r="M3050" s="181"/>
      <c r="N3050" s="596" t="s">
        <v>286</v>
      </c>
    </row>
    <row r="3051" spans="1:14" s="158" customFormat="1" ht="18" customHeight="1" x14ac:dyDescent="0.25">
      <c r="A3051" s="181">
        <v>88213</v>
      </c>
      <c r="B3051" s="701">
        <v>702752</v>
      </c>
      <c r="C3051" s="181" t="s">
        <v>301</v>
      </c>
      <c r="D3051" s="181" t="s">
        <v>767</v>
      </c>
      <c r="E3051" s="181" t="s">
        <v>3627</v>
      </c>
      <c r="F3051" s="181" t="s">
        <v>304</v>
      </c>
      <c r="G3051" s="181" t="s">
        <v>139</v>
      </c>
      <c r="H3051" s="181" t="s">
        <v>5</v>
      </c>
      <c r="I3051" s="181" t="s">
        <v>301</v>
      </c>
      <c r="J3051" s="181">
        <v>74680</v>
      </c>
      <c r="K3051" s="181">
        <v>13</v>
      </c>
      <c r="L3051" s="181"/>
      <c r="M3051" s="181"/>
      <c r="N3051" s="596" t="s">
        <v>286</v>
      </c>
    </row>
    <row r="3052" spans="1:14" s="158" customFormat="1" ht="18" customHeight="1" x14ac:dyDescent="0.25">
      <c r="A3052" s="181">
        <v>48153</v>
      </c>
      <c r="B3052" s="701" t="s">
        <v>15286</v>
      </c>
      <c r="C3052" s="181" t="s">
        <v>301</v>
      </c>
      <c r="D3052" s="181" t="s">
        <v>768</v>
      </c>
      <c r="E3052" s="181" t="s">
        <v>3581</v>
      </c>
      <c r="F3052" s="181" t="s">
        <v>304</v>
      </c>
      <c r="G3052" s="181" t="s">
        <v>518</v>
      </c>
      <c r="H3052" s="181" t="s">
        <v>9</v>
      </c>
      <c r="I3052" s="181" t="s">
        <v>301</v>
      </c>
      <c r="J3052" s="181">
        <v>67710</v>
      </c>
      <c r="K3052" s="181">
        <v>11</v>
      </c>
      <c r="L3052" s="181"/>
      <c r="M3052" s="181"/>
      <c r="N3052" s="596" t="s">
        <v>286</v>
      </c>
    </row>
    <row r="3053" spans="1:14" s="158" customFormat="1" ht="18" customHeight="1" x14ac:dyDescent="0.25">
      <c r="A3053" s="181">
        <v>27211</v>
      </c>
      <c r="B3053" s="701" t="s">
        <v>14254</v>
      </c>
      <c r="C3053" s="181" t="s">
        <v>301</v>
      </c>
      <c r="D3053" s="181" t="s">
        <v>768</v>
      </c>
      <c r="E3053" s="181" t="s">
        <v>14255</v>
      </c>
      <c r="F3053" s="181" t="s">
        <v>304</v>
      </c>
      <c r="G3053" s="181" t="s">
        <v>139</v>
      </c>
      <c r="H3053" s="181" t="s">
        <v>5</v>
      </c>
      <c r="I3053" s="181" t="s">
        <v>301</v>
      </c>
      <c r="J3053" s="181">
        <v>99330</v>
      </c>
      <c r="K3053" s="181">
        <v>5</v>
      </c>
      <c r="L3053" s="181"/>
      <c r="M3053" s="181"/>
      <c r="N3053" s="596" t="s">
        <v>286</v>
      </c>
    </row>
    <row r="3054" spans="1:14" s="158" customFormat="1" ht="18" customHeight="1" x14ac:dyDescent="0.25">
      <c r="A3054" s="181">
        <v>75292</v>
      </c>
      <c r="B3054" s="701" t="s">
        <v>18357</v>
      </c>
      <c r="C3054" s="181" t="s">
        <v>18358</v>
      </c>
      <c r="D3054" s="181" t="s">
        <v>768</v>
      </c>
      <c r="E3054" s="181" t="s">
        <v>3564</v>
      </c>
      <c r="F3054" s="181" t="s">
        <v>304</v>
      </c>
      <c r="G3054" s="181" t="s">
        <v>139</v>
      </c>
      <c r="H3054" s="181" t="s">
        <v>5</v>
      </c>
      <c r="I3054" s="181" t="s">
        <v>18359</v>
      </c>
      <c r="J3054" s="181">
        <v>40096</v>
      </c>
      <c r="K3054" s="181">
        <v>229</v>
      </c>
      <c r="L3054" s="181"/>
      <c r="M3054" s="181"/>
      <c r="N3054" s="596" t="s">
        <v>286</v>
      </c>
    </row>
    <row r="3055" spans="1:14" ht="18" customHeight="1" x14ac:dyDescent="0.25">
      <c r="A3055" s="181">
        <v>24567</v>
      </c>
      <c r="B3055" s="701" t="s">
        <v>4347</v>
      </c>
      <c r="C3055" s="181" t="s">
        <v>301</v>
      </c>
      <c r="D3055" s="181" t="s">
        <v>768</v>
      </c>
      <c r="E3055" s="181" t="s">
        <v>4348</v>
      </c>
      <c r="F3055" s="181" t="s">
        <v>304</v>
      </c>
      <c r="G3055" s="181" t="s">
        <v>518</v>
      </c>
      <c r="H3055" s="181" t="s">
        <v>9</v>
      </c>
      <c r="I3055" s="181" t="s">
        <v>301</v>
      </c>
      <c r="J3055" s="181">
        <v>45800</v>
      </c>
      <c r="K3055" s="181">
        <v>10</v>
      </c>
      <c r="L3055" s="181"/>
      <c r="M3055" s="181"/>
      <c r="N3055" s="596" t="s">
        <v>286</v>
      </c>
    </row>
    <row r="3056" spans="1:14" s="158" customFormat="1" ht="18" customHeight="1" x14ac:dyDescent="0.25">
      <c r="A3056" s="181">
        <v>15805</v>
      </c>
      <c r="B3056" s="701" t="s">
        <v>18360</v>
      </c>
      <c r="C3056" s="181" t="s">
        <v>18361</v>
      </c>
      <c r="D3056" s="181" t="s">
        <v>768</v>
      </c>
      <c r="E3056" s="181" t="s">
        <v>18362</v>
      </c>
      <c r="F3056" s="181" t="s">
        <v>304</v>
      </c>
      <c r="G3056" s="181" t="s">
        <v>139</v>
      </c>
      <c r="H3056" s="181" t="s">
        <v>5</v>
      </c>
      <c r="I3056" s="181" t="s">
        <v>18363</v>
      </c>
      <c r="J3056" s="181">
        <v>56470</v>
      </c>
      <c r="K3056" s="181">
        <v>49</v>
      </c>
      <c r="L3056" s="181"/>
      <c r="M3056" s="181"/>
      <c r="N3056" s="596" t="s">
        <v>286</v>
      </c>
    </row>
    <row r="3057" spans="1:14" s="158" customFormat="1" ht="18" customHeight="1" x14ac:dyDescent="0.25">
      <c r="A3057" s="181">
        <v>21567</v>
      </c>
      <c r="B3057" s="701" t="s">
        <v>15287</v>
      </c>
      <c r="C3057" s="181" t="s">
        <v>301</v>
      </c>
      <c r="D3057" s="181" t="s">
        <v>768</v>
      </c>
      <c r="E3057" s="181" t="s">
        <v>15288</v>
      </c>
      <c r="F3057" s="181" t="s">
        <v>304</v>
      </c>
      <c r="G3057" s="181" t="s">
        <v>518</v>
      </c>
      <c r="H3057" s="181" t="s">
        <v>9</v>
      </c>
      <c r="I3057" s="181" t="s">
        <v>15289</v>
      </c>
      <c r="J3057" s="181">
        <v>130580</v>
      </c>
      <c r="K3057" s="181">
        <v>16</v>
      </c>
      <c r="L3057" s="181"/>
      <c r="M3057" s="181"/>
      <c r="N3057" s="596" t="s">
        <v>286</v>
      </c>
    </row>
    <row r="3058" spans="1:14" s="158" customFormat="1" ht="18" customHeight="1" x14ac:dyDescent="0.25">
      <c r="A3058" s="181">
        <v>21569</v>
      </c>
      <c r="B3058" s="701" t="s">
        <v>15290</v>
      </c>
      <c r="C3058" s="181" t="s">
        <v>301</v>
      </c>
      <c r="D3058" s="181" t="s">
        <v>768</v>
      </c>
      <c r="E3058" s="181" t="s">
        <v>15288</v>
      </c>
      <c r="F3058" s="181" t="s">
        <v>304</v>
      </c>
      <c r="G3058" s="181" t="s">
        <v>518</v>
      </c>
      <c r="H3058" s="181" t="s">
        <v>9</v>
      </c>
      <c r="I3058" s="181" t="s">
        <v>15291</v>
      </c>
      <c r="J3058" s="181">
        <v>125280</v>
      </c>
      <c r="K3058" s="181">
        <v>16</v>
      </c>
      <c r="L3058" s="181"/>
      <c r="M3058" s="181"/>
      <c r="N3058" s="596" t="s">
        <v>286</v>
      </c>
    </row>
    <row r="3059" spans="1:14" s="158" customFormat="1" ht="18" customHeight="1" x14ac:dyDescent="0.25">
      <c r="A3059" s="181">
        <v>21571</v>
      </c>
      <c r="B3059" s="701" t="s">
        <v>15292</v>
      </c>
      <c r="C3059" s="181" t="s">
        <v>301</v>
      </c>
      <c r="D3059" s="181" t="s">
        <v>768</v>
      </c>
      <c r="E3059" s="181" t="s">
        <v>15288</v>
      </c>
      <c r="F3059" s="181" t="s">
        <v>304</v>
      </c>
      <c r="G3059" s="181" t="s">
        <v>518</v>
      </c>
      <c r="H3059" s="181" t="s">
        <v>9</v>
      </c>
      <c r="I3059" s="181" t="s">
        <v>15293</v>
      </c>
      <c r="J3059" s="181">
        <v>130580</v>
      </c>
      <c r="K3059" s="181">
        <v>18</v>
      </c>
      <c r="L3059" s="181"/>
      <c r="M3059" s="181"/>
      <c r="N3059" s="596" t="s">
        <v>286</v>
      </c>
    </row>
    <row r="3060" spans="1:14" s="158" customFormat="1" ht="18" customHeight="1" x14ac:dyDescent="0.25">
      <c r="A3060" s="181">
        <v>21906</v>
      </c>
      <c r="B3060" s="701" t="s">
        <v>4350</v>
      </c>
      <c r="C3060" s="181" t="s">
        <v>301</v>
      </c>
      <c r="D3060" s="181" t="s">
        <v>768</v>
      </c>
      <c r="E3060" s="181" t="s">
        <v>3987</v>
      </c>
      <c r="F3060" s="181" t="s">
        <v>304</v>
      </c>
      <c r="G3060" s="181" t="s">
        <v>518</v>
      </c>
      <c r="H3060" s="181" t="s">
        <v>9</v>
      </c>
      <c r="I3060" s="181" t="s">
        <v>4349</v>
      </c>
      <c r="J3060" s="181">
        <v>45100</v>
      </c>
      <c r="K3060" s="181">
        <v>17</v>
      </c>
      <c r="L3060" s="181"/>
      <c r="M3060" s="181"/>
      <c r="N3060" s="596" t="s">
        <v>286</v>
      </c>
    </row>
    <row r="3061" spans="1:14" s="158" customFormat="1" ht="18" customHeight="1" x14ac:dyDescent="0.25">
      <c r="A3061" s="181">
        <v>21426</v>
      </c>
      <c r="B3061" s="701" t="s">
        <v>15294</v>
      </c>
      <c r="C3061" s="181" t="s">
        <v>301</v>
      </c>
      <c r="D3061" s="181" t="s">
        <v>768</v>
      </c>
      <c r="E3061" s="181" t="s">
        <v>3987</v>
      </c>
      <c r="F3061" s="181" t="s">
        <v>304</v>
      </c>
      <c r="G3061" s="181" t="s">
        <v>139</v>
      </c>
      <c r="H3061" s="181" t="s">
        <v>5</v>
      </c>
      <c r="I3061" s="181" t="s">
        <v>4349</v>
      </c>
      <c r="J3061" s="181">
        <v>44120</v>
      </c>
      <c r="K3061" s="181">
        <v>268</v>
      </c>
      <c r="L3061" s="181"/>
      <c r="M3061" s="181"/>
      <c r="N3061" s="596" t="s">
        <v>286</v>
      </c>
    </row>
    <row r="3062" spans="1:14" s="158" customFormat="1" ht="18" customHeight="1" x14ac:dyDescent="0.25">
      <c r="A3062" s="181">
        <v>15799</v>
      </c>
      <c r="B3062" s="701">
        <v>400501</v>
      </c>
      <c r="C3062" s="181" t="s">
        <v>16835</v>
      </c>
      <c r="D3062" s="181" t="s">
        <v>768</v>
      </c>
      <c r="E3062" s="181" t="s">
        <v>4351</v>
      </c>
      <c r="F3062" s="181" t="s">
        <v>304</v>
      </c>
      <c r="G3062" s="181" t="s">
        <v>139</v>
      </c>
      <c r="H3062" s="181" t="s">
        <v>5</v>
      </c>
      <c r="I3062" s="181" t="s">
        <v>3683</v>
      </c>
      <c r="J3062" s="181">
        <v>61060</v>
      </c>
      <c r="K3062" s="181">
        <v>32</v>
      </c>
      <c r="L3062" s="181"/>
      <c r="M3062" s="181"/>
      <c r="N3062" s="596" t="s">
        <v>286</v>
      </c>
    </row>
    <row r="3063" spans="1:14" s="158" customFormat="1" ht="18" customHeight="1" x14ac:dyDescent="0.25">
      <c r="A3063" s="181">
        <v>5932</v>
      </c>
      <c r="B3063" s="701" t="s">
        <v>15295</v>
      </c>
      <c r="C3063" s="181" t="s">
        <v>301</v>
      </c>
      <c r="D3063" s="181" t="s">
        <v>768</v>
      </c>
      <c r="E3063" s="181" t="s">
        <v>11617</v>
      </c>
      <c r="F3063" s="181" t="s">
        <v>304</v>
      </c>
      <c r="G3063" s="181" t="s">
        <v>518</v>
      </c>
      <c r="H3063" s="181" t="s">
        <v>9</v>
      </c>
      <c r="I3063" s="181" t="s">
        <v>4345</v>
      </c>
      <c r="J3063" s="181">
        <v>67710</v>
      </c>
      <c r="K3063" s="181">
        <v>12</v>
      </c>
      <c r="L3063" s="181"/>
      <c r="M3063" s="181"/>
      <c r="N3063" s="596" t="s">
        <v>286</v>
      </c>
    </row>
    <row r="3064" spans="1:14" ht="18" customHeight="1" x14ac:dyDescent="0.25">
      <c r="A3064" s="181">
        <v>21424</v>
      </c>
      <c r="B3064" s="701">
        <v>702458</v>
      </c>
      <c r="C3064" s="181" t="s">
        <v>301</v>
      </c>
      <c r="D3064" s="181" t="s">
        <v>768</v>
      </c>
      <c r="E3064" s="181" t="s">
        <v>11617</v>
      </c>
      <c r="F3064" s="181" t="s">
        <v>304</v>
      </c>
      <c r="G3064" s="181" t="s">
        <v>139</v>
      </c>
      <c r="H3064" s="181" t="s">
        <v>5</v>
      </c>
      <c r="I3064" s="181" t="s">
        <v>301</v>
      </c>
      <c r="J3064" s="181">
        <v>86692</v>
      </c>
      <c r="K3064" s="181">
        <v>8</v>
      </c>
      <c r="L3064" s="181"/>
      <c r="M3064" s="181"/>
      <c r="N3064" s="596" t="s">
        <v>286</v>
      </c>
    </row>
    <row r="3065" spans="1:14" s="158" customFormat="1" ht="18" customHeight="1" x14ac:dyDescent="0.25">
      <c r="A3065" s="181">
        <v>36985</v>
      </c>
      <c r="B3065" s="701">
        <v>9307593</v>
      </c>
      <c r="C3065" s="181" t="s">
        <v>301</v>
      </c>
      <c r="D3065" s="181" t="s">
        <v>4352</v>
      </c>
      <c r="E3065" s="181" t="s">
        <v>4353</v>
      </c>
      <c r="F3065" s="181" t="s">
        <v>304</v>
      </c>
      <c r="G3065" s="181" t="s">
        <v>4354</v>
      </c>
      <c r="H3065" s="181" t="s">
        <v>4355</v>
      </c>
      <c r="I3065" s="181" t="s">
        <v>4356</v>
      </c>
      <c r="J3065" s="181">
        <v>25540</v>
      </c>
      <c r="K3065" s="181">
        <v>3</v>
      </c>
      <c r="L3065" s="181"/>
      <c r="M3065" s="181"/>
      <c r="N3065" s="596" t="s">
        <v>286</v>
      </c>
    </row>
    <row r="3066" spans="1:14" s="158" customFormat="1" ht="18" customHeight="1" x14ac:dyDescent="0.25">
      <c r="A3066" s="181">
        <v>21419</v>
      </c>
      <c r="B3066" s="701">
        <v>96484931</v>
      </c>
      <c r="C3066" s="181" t="s">
        <v>4357</v>
      </c>
      <c r="D3066" s="181" t="s">
        <v>4358</v>
      </c>
      <c r="E3066" s="181" t="s">
        <v>3568</v>
      </c>
      <c r="F3066" s="181" t="s">
        <v>304</v>
      </c>
      <c r="G3066" s="181" t="s">
        <v>1427</v>
      </c>
      <c r="H3066" s="181" t="s">
        <v>7</v>
      </c>
      <c r="I3066" s="181" t="s">
        <v>301</v>
      </c>
      <c r="J3066" s="181">
        <v>231330</v>
      </c>
      <c r="K3066" s="181">
        <v>4</v>
      </c>
      <c r="L3066" s="181"/>
      <c r="M3066" s="181"/>
      <c r="N3066" s="596" t="s">
        <v>286</v>
      </c>
    </row>
    <row r="3067" spans="1:14" s="158" customFormat="1" ht="18" customHeight="1" x14ac:dyDescent="0.25">
      <c r="A3067" s="181">
        <v>6884</v>
      </c>
      <c r="B3067" s="701" t="s">
        <v>4359</v>
      </c>
      <c r="C3067" s="181" t="s">
        <v>4360</v>
      </c>
      <c r="D3067" s="181" t="s">
        <v>4361</v>
      </c>
      <c r="E3067" s="181" t="s">
        <v>4067</v>
      </c>
      <c r="F3067" s="181" t="s">
        <v>304</v>
      </c>
      <c r="G3067" s="181" t="s">
        <v>776</v>
      </c>
      <c r="H3067" s="181" t="s">
        <v>7</v>
      </c>
      <c r="I3067" s="181" t="s">
        <v>301</v>
      </c>
      <c r="J3067" s="181">
        <v>10350</v>
      </c>
      <c r="K3067" s="181">
        <v>54</v>
      </c>
      <c r="L3067" s="181"/>
      <c r="M3067" s="181"/>
      <c r="N3067" s="596" t="s">
        <v>286</v>
      </c>
    </row>
    <row r="3068" spans="1:14" s="158" customFormat="1" ht="18" customHeight="1" x14ac:dyDescent="0.25">
      <c r="A3068" s="181">
        <v>12986</v>
      </c>
      <c r="B3068" s="701" t="s">
        <v>4362</v>
      </c>
      <c r="C3068" s="181" t="s">
        <v>4363</v>
      </c>
      <c r="D3068" s="181" t="s">
        <v>4364</v>
      </c>
      <c r="E3068" s="181" t="s">
        <v>3549</v>
      </c>
      <c r="F3068" s="181" t="s">
        <v>304</v>
      </c>
      <c r="G3068" s="181" t="s">
        <v>776</v>
      </c>
      <c r="H3068" s="181" t="s">
        <v>7</v>
      </c>
      <c r="I3068" s="181" t="s">
        <v>301</v>
      </c>
      <c r="J3068" s="181">
        <v>11940</v>
      </c>
      <c r="K3068" s="181">
        <v>12</v>
      </c>
      <c r="L3068" s="181"/>
      <c r="M3068" s="181"/>
      <c r="N3068" s="596" t="s">
        <v>286</v>
      </c>
    </row>
    <row r="3069" spans="1:14" s="158" customFormat="1" ht="18" customHeight="1" x14ac:dyDescent="0.25">
      <c r="A3069" s="181">
        <v>12988</v>
      </c>
      <c r="B3069" s="701" t="s">
        <v>4365</v>
      </c>
      <c r="C3069" s="181" t="s">
        <v>4366</v>
      </c>
      <c r="D3069" s="181" t="s">
        <v>4367</v>
      </c>
      <c r="E3069" s="181" t="s">
        <v>3549</v>
      </c>
      <c r="F3069" s="181" t="s">
        <v>304</v>
      </c>
      <c r="G3069" s="181" t="s">
        <v>776</v>
      </c>
      <c r="H3069" s="181" t="s">
        <v>7</v>
      </c>
      <c r="I3069" s="181" t="s">
        <v>301</v>
      </c>
      <c r="J3069" s="181">
        <v>11730</v>
      </c>
      <c r="K3069" s="181">
        <v>104</v>
      </c>
      <c r="L3069" s="181"/>
      <c r="M3069" s="181"/>
      <c r="N3069" s="596" t="s">
        <v>286</v>
      </c>
    </row>
    <row r="3070" spans="1:14" s="158" customFormat="1" ht="18" customHeight="1" x14ac:dyDescent="0.25">
      <c r="A3070" s="181">
        <v>12991</v>
      </c>
      <c r="B3070" s="701" t="s">
        <v>15296</v>
      </c>
      <c r="C3070" s="181" t="s">
        <v>15297</v>
      </c>
      <c r="D3070" s="181" t="s">
        <v>15298</v>
      </c>
      <c r="E3070" s="181" t="s">
        <v>3552</v>
      </c>
      <c r="F3070" s="181" t="s">
        <v>304</v>
      </c>
      <c r="G3070" s="181" t="s">
        <v>776</v>
      </c>
      <c r="H3070" s="181" t="s">
        <v>7</v>
      </c>
      <c r="I3070" s="181" t="s">
        <v>2337</v>
      </c>
      <c r="J3070" s="181">
        <v>12470</v>
      </c>
      <c r="K3070" s="181">
        <v>56</v>
      </c>
      <c r="L3070" s="181"/>
      <c r="M3070" s="181"/>
      <c r="N3070" s="596" t="s">
        <v>286</v>
      </c>
    </row>
    <row r="3071" spans="1:14" s="158" customFormat="1" ht="18" customHeight="1" x14ac:dyDescent="0.25">
      <c r="A3071" s="181">
        <v>13384</v>
      </c>
      <c r="B3071" s="701" t="s">
        <v>4368</v>
      </c>
      <c r="C3071" s="181" t="s">
        <v>301</v>
      </c>
      <c r="D3071" s="181" t="s">
        <v>4369</v>
      </c>
      <c r="E3071" s="181" t="s">
        <v>3654</v>
      </c>
      <c r="F3071" s="181" t="s">
        <v>304</v>
      </c>
      <c r="G3071" s="181" t="s">
        <v>776</v>
      </c>
      <c r="H3071" s="181" t="s">
        <v>7</v>
      </c>
      <c r="I3071" s="181" t="s">
        <v>2644</v>
      </c>
      <c r="J3071" s="181">
        <v>8730</v>
      </c>
      <c r="K3071" s="181">
        <v>57</v>
      </c>
      <c r="L3071" s="181"/>
      <c r="M3071" s="181"/>
      <c r="N3071" s="596" t="s">
        <v>286</v>
      </c>
    </row>
    <row r="3072" spans="1:14" s="158" customFormat="1" ht="18" customHeight="1" x14ac:dyDescent="0.25">
      <c r="A3072" s="181">
        <v>13545</v>
      </c>
      <c r="B3072" s="701" t="s">
        <v>18364</v>
      </c>
      <c r="C3072" s="181" t="s">
        <v>301</v>
      </c>
      <c r="D3072" s="181" t="s">
        <v>4370</v>
      </c>
      <c r="E3072" s="181" t="s">
        <v>3683</v>
      </c>
      <c r="F3072" s="181" t="s">
        <v>304</v>
      </c>
      <c r="G3072" s="181" t="s">
        <v>776</v>
      </c>
      <c r="H3072" s="181" t="s">
        <v>7</v>
      </c>
      <c r="I3072" s="181" t="s">
        <v>301</v>
      </c>
      <c r="J3072" s="181">
        <v>9990</v>
      </c>
      <c r="K3072" s="181">
        <v>69</v>
      </c>
      <c r="L3072" s="181"/>
      <c r="M3072" s="181"/>
      <c r="N3072" s="596" t="s">
        <v>286</v>
      </c>
    </row>
    <row r="3073" spans="1:14" ht="18" customHeight="1" x14ac:dyDescent="0.25">
      <c r="A3073" s="181">
        <v>15998</v>
      </c>
      <c r="B3073" s="701" t="s">
        <v>4371</v>
      </c>
      <c r="C3073" s="181" t="s">
        <v>301</v>
      </c>
      <c r="D3073" s="181" t="s">
        <v>4370</v>
      </c>
      <c r="E3073" s="181" t="s">
        <v>3683</v>
      </c>
      <c r="F3073" s="181" t="s">
        <v>304</v>
      </c>
      <c r="G3073" s="181" t="s">
        <v>466</v>
      </c>
      <c r="H3073" s="181" t="s">
        <v>12</v>
      </c>
      <c r="I3073" s="181" t="s">
        <v>301</v>
      </c>
      <c r="J3073" s="181">
        <v>14920</v>
      </c>
      <c r="K3073" s="181">
        <v>50</v>
      </c>
      <c r="L3073" s="181"/>
      <c r="M3073" s="181"/>
      <c r="N3073" s="596" t="s">
        <v>286</v>
      </c>
    </row>
    <row r="3074" spans="1:14" s="158" customFormat="1" ht="18" customHeight="1" x14ac:dyDescent="0.25">
      <c r="A3074" s="181">
        <v>16004</v>
      </c>
      <c r="B3074" s="701" t="s">
        <v>4374</v>
      </c>
      <c r="C3074" s="181" t="s">
        <v>4375</v>
      </c>
      <c r="D3074" s="181" t="s">
        <v>4372</v>
      </c>
      <c r="E3074" s="181" t="s">
        <v>4373</v>
      </c>
      <c r="F3074" s="181" t="s">
        <v>304</v>
      </c>
      <c r="G3074" s="181" t="s">
        <v>466</v>
      </c>
      <c r="H3074" s="181" t="s">
        <v>12</v>
      </c>
      <c r="I3074" s="181" t="s">
        <v>351</v>
      </c>
      <c r="J3074" s="181">
        <v>18670</v>
      </c>
      <c r="K3074" s="181">
        <v>12</v>
      </c>
      <c r="L3074" s="181"/>
      <c r="M3074" s="181"/>
      <c r="N3074" s="596" t="s">
        <v>286</v>
      </c>
    </row>
    <row r="3075" spans="1:14" s="158" customFormat="1" ht="18" customHeight="1" x14ac:dyDescent="0.25">
      <c r="A3075" s="181">
        <v>7267</v>
      </c>
      <c r="B3075" s="701" t="s">
        <v>11796</v>
      </c>
      <c r="C3075" s="181" t="s">
        <v>301</v>
      </c>
      <c r="D3075" s="181" t="s">
        <v>4372</v>
      </c>
      <c r="E3075" s="181" t="s">
        <v>4373</v>
      </c>
      <c r="F3075" s="181" t="s">
        <v>304</v>
      </c>
      <c r="G3075" s="181" t="s">
        <v>776</v>
      </c>
      <c r="H3075" s="181" t="s">
        <v>7</v>
      </c>
      <c r="I3075" s="181" t="s">
        <v>11797</v>
      </c>
      <c r="J3075" s="181">
        <v>11780</v>
      </c>
      <c r="K3075" s="181">
        <v>136</v>
      </c>
      <c r="L3075" s="181"/>
      <c r="M3075" s="181"/>
      <c r="N3075" s="596" t="s">
        <v>286</v>
      </c>
    </row>
    <row r="3076" spans="1:14" s="158" customFormat="1" ht="18" customHeight="1" x14ac:dyDescent="0.25">
      <c r="A3076" s="181">
        <v>15811</v>
      </c>
      <c r="B3076" s="701" t="s">
        <v>4376</v>
      </c>
      <c r="C3076" s="181" t="s">
        <v>301</v>
      </c>
      <c r="D3076" s="181" t="s">
        <v>4377</v>
      </c>
      <c r="E3076" s="181" t="s">
        <v>4378</v>
      </c>
      <c r="F3076" s="181" t="s">
        <v>304</v>
      </c>
      <c r="G3076" s="181" t="s">
        <v>466</v>
      </c>
      <c r="H3076" s="181" t="s">
        <v>12</v>
      </c>
      <c r="I3076" s="181" t="s">
        <v>4379</v>
      </c>
      <c r="J3076" s="181">
        <v>19150</v>
      </c>
      <c r="K3076" s="181">
        <v>27</v>
      </c>
      <c r="L3076" s="181"/>
      <c r="M3076" s="181"/>
      <c r="N3076" s="596" t="s">
        <v>286</v>
      </c>
    </row>
    <row r="3077" spans="1:14" s="158" customFormat="1" ht="18" customHeight="1" x14ac:dyDescent="0.25">
      <c r="A3077" s="181">
        <v>13738</v>
      </c>
      <c r="B3077" s="701" t="s">
        <v>15299</v>
      </c>
      <c r="C3077" s="181" t="s">
        <v>301</v>
      </c>
      <c r="D3077" s="181" t="s">
        <v>4377</v>
      </c>
      <c r="E3077" s="181" t="s">
        <v>15300</v>
      </c>
      <c r="F3077" s="181" t="s">
        <v>304</v>
      </c>
      <c r="G3077" s="181" t="s">
        <v>776</v>
      </c>
      <c r="H3077" s="181" t="s">
        <v>7</v>
      </c>
      <c r="I3077" s="181" t="s">
        <v>15021</v>
      </c>
      <c r="J3077" s="181">
        <v>12000</v>
      </c>
      <c r="K3077" s="181">
        <v>94</v>
      </c>
      <c r="L3077" s="181"/>
      <c r="M3077" s="181"/>
      <c r="N3077" s="596" t="s">
        <v>286</v>
      </c>
    </row>
    <row r="3078" spans="1:14" s="158" customFormat="1" ht="18" customHeight="1" x14ac:dyDescent="0.25">
      <c r="A3078" s="181">
        <v>15814</v>
      </c>
      <c r="B3078" s="701" t="s">
        <v>4382</v>
      </c>
      <c r="C3078" s="181" t="s">
        <v>301</v>
      </c>
      <c r="D3078" s="181" t="s">
        <v>4380</v>
      </c>
      <c r="E3078" s="181" t="s">
        <v>4381</v>
      </c>
      <c r="F3078" s="181" t="s">
        <v>304</v>
      </c>
      <c r="G3078" s="181" t="s">
        <v>466</v>
      </c>
      <c r="H3078" s="181" t="s">
        <v>12</v>
      </c>
      <c r="I3078" s="181" t="s">
        <v>4383</v>
      </c>
      <c r="J3078" s="181">
        <v>21280</v>
      </c>
      <c r="K3078" s="181">
        <v>6</v>
      </c>
      <c r="L3078" s="181"/>
      <c r="M3078" s="181"/>
      <c r="N3078" s="596" t="s">
        <v>286</v>
      </c>
    </row>
    <row r="3079" spans="1:14" s="158" customFormat="1" ht="18" customHeight="1" x14ac:dyDescent="0.25">
      <c r="A3079" s="181">
        <v>13740</v>
      </c>
      <c r="B3079" s="701" t="s">
        <v>15301</v>
      </c>
      <c r="C3079" s="181" t="s">
        <v>301</v>
      </c>
      <c r="D3079" s="181" t="s">
        <v>4380</v>
      </c>
      <c r="E3079" s="181" t="s">
        <v>4381</v>
      </c>
      <c r="F3079" s="181" t="s">
        <v>304</v>
      </c>
      <c r="G3079" s="181" t="s">
        <v>776</v>
      </c>
      <c r="H3079" s="181" t="s">
        <v>7</v>
      </c>
      <c r="I3079" s="181" t="s">
        <v>301</v>
      </c>
      <c r="J3079" s="181">
        <v>12310</v>
      </c>
      <c r="K3079" s="181">
        <v>65</v>
      </c>
      <c r="L3079" s="181"/>
      <c r="M3079" s="181"/>
      <c r="N3079" s="596" t="s">
        <v>286</v>
      </c>
    </row>
    <row r="3080" spans="1:14" s="158" customFormat="1" ht="18" customHeight="1" x14ac:dyDescent="0.25">
      <c r="A3080" s="181">
        <v>19546</v>
      </c>
      <c r="B3080" s="701" t="s">
        <v>4384</v>
      </c>
      <c r="C3080" s="181" t="s">
        <v>301</v>
      </c>
      <c r="D3080" s="181" t="s">
        <v>4385</v>
      </c>
      <c r="E3080" s="181" t="s">
        <v>3589</v>
      </c>
      <c r="F3080" s="181" t="s">
        <v>304</v>
      </c>
      <c r="G3080" s="181" t="s">
        <v>776</v>
      </c>
      <c r="H3080" s="181" t="s">
        <v>7</v>
      </c>
      <c r="I3080" s="181" t="s">
        <v>4386</v>
      </c>
      <c r="J3080" s="181">
        <v>13440</v>
      </c>
      <c r="K3080" s="181">
        <v>104</v>
      </c>
      <c r="L3080" s="181"/>
      <c r="M3080" s="181"/>
      <c r="N3080" s="596" t="s">
        <v>286</v>
      </c>
    </row>
    <row r="3081" spans="1:14" s="158" customFormat="1" ht="18" customHeight="1" x14ac:dyDescent="0.25">
      <c r="A3081" s="181">
        <v>10073</v>
      </c>
      <c r="B3081" s="701" t="s">
        <v>11798</v>
      </c>
      <c r="C3081" s="181" t="s">
        <v>301</v>
      </c>
      <c r="D3081" s="181" t="s">
        <v>11799</v>
      </c>
      <c r="E3081" s="181" t="s">
        <v>3743</v>
      </c>
      <c r="F3081" s="181" t="s">
        <v>304</v>
      </c>
      <c r="G3081" s="181" t="s">
        <v>776</v>
      </c>
      <c r="H3081" s="181" t="s">
        <v>7</v>
      </c>
      <c r="I3081" s="181" t="s">
        <v>301</v>
      </c>
      <c r="J3081" s="181">
        <v>13080</v>
      </c>
      <c r="K3081" s="181">
        <v>112</v>
      </c>
      <c r="L3081" s="181"/>
      <c r="M3081" s="181"/>
      <c r="N3081" s="596" t="s">
        <v>286</v>
      </c>
    </row>
    <row r="3082" spans="1:14" s="158" customFormat="1" ht="18" customHeight="1" x14ac:dyDescent="0.25">
      <c r="A3082" s="181">
        <v>7270</v>
      </c>
      <c r="B3082" s="701" t="s">
        <v>18365</v>
      </c>
      <c r="C3082" s="181" t="s">
        <v>301</v>
      </c>
      <c r="D3082" s="181" t="s">
        <v>4388</v>
      </c>
      <c r="E3082" s="181" t="s">
        <v>4159</v>
      </c>
      <c r="F3082" s="181" t="s">
        <v>304</v>
      </c>
      <c r="G3082" s="181" t="s">
        <v>776</v>
      </c>
      <c r="H3082" s="181" t="s">
        <v>7</v>
      </c>
      <c r="I3082" s="181" t="s">
        <v>2536</v>
      </c>
      <c r="J3082" s="181">
        <v>12850</v>
      </c>
      <c r="K3082" s="181">
        <v>94</v>
      </c>
      <c r="L3082" s="181"/>
      <c r="M3082" s="181"/>
      <c r="N3082" s="596" t="s">
        <v>286</v>
      </c>
    </row>
    <row r="3083" spans="1:14" s="158" customFormat="1" ht="18" customHeight="1" x14ac:dyDescent="0.25">
      <c r="A3083" s="181">
        <v>15885</v>
      </c>
      <c r="B3083" s="701" t="s">
        <v>4391</v>
      </c>
      <c r="C3083" s="181" t="s">
        <v>301</v>
      </c>
      <c r="D3083" s="181" t="s">
        <v>4389</v>
      </c>
      <c r="E3083" s="181" t="s">
        <v>4390</v>
      </c>
      <c r="F3083" s="181" t="s">
        <v>304</v>
      </c>
      <c r="G3083" s="181" t="s">
        <v>466</v>
      </c>
      <c r="H3083" s="181" t="s">
        <v>12</v>
      </c>
      <c r="I3083" s="181" t="s">
        <v>301</v>
      </c>
      <c r="J3083" s="181">
        <v>16310</v>
      </c>
      <c r="K3083" s="181">
        <v>25</v>
      </c>
      <c r="L3083" s="181"/>
      <c r="M3083" s="181"/>
      <c r="N3083" s="596" t="s">
        <v>286</v>
      </c>
    </row>
    <row r="3084" spans="1:14" ht="18" customHeight="1" x14ac:dyDescent="0.25">
      <c r="A3084" s="181">
        <v>7252</v>
      </c>
      <c r="B3084" s="701" t="s">
        <v>11800</v>
      </c>
      <c r="C3084" s="181" t="s">
        <v>11801</v>
      </c>
      <c r="D3084" s="181" t="s">
        <v>4389</v>
      </c>
      <c r="E3084" s="181" t="s">
        <v>4390</v>
      </c>
      <c r="F3084" s="181" t="s">
        <v>304</v>
      </c>
      <c r="G3084" s="181" t="s">
        <v>776</v>
      </c>
      <c r="H3084" s="181" t="s">
        <v>7</v>
      </c>
      <c r="I3084" s="181" t="s">
        <v>301</v>
      </c>
      <c r="J3084" s="181">
        <v>7460</v>
      </c>
      <c r="K3084" s="181">
        <v>52</v>
      </c>
      <c r="L3084" s="181"/>
      <c r="M3084" s="181"/>
      <c r="N3084" s="596" t="s">
        <v>286</v>
      </c>
    </row>
    <row r="3085" spans="1:14" ht="18" customHeight="1" x14ac:dyDescent="0.25">
      <c r="A3085" s="181">
        <v>7253</v>
      </c>
      <c r="B3085" s="701" t="s">
        <v>18366</v>
      </c>
      <c r="C3085" s="181" t="s">
        <v>18367</v>
      </c>
      <c r="D3085" s="181" t="s">
        <v>18368</v>
      </c>
      <c r="E3085" s="181" t="s">
        <v>3549</v>
      </c>
      <c r="F3085" s="181" t="s">
        <v>304</v>
      </c>
      <c r="G3085" s="181" t="s">
        <v>776</v>
      </c>
      <c r="H3085" s="181" t="s">
        <v>7</v>
      </c>
      <c r="I3085" s="181" t="s">
        <v>301</v>
      </c>
      <c r="J3085" s="181">
        <v>7900</v>
      </c>
      <c r="K3085" s="181">
        <v>103</v>
      </c>
      <c r="L3085" s="181"/>
      <c r="M3085" s="181"/>
      <c r="N3085" s="596" t="s">
        <v>286</v>
      </c>
    </row>
    <row r="3086" spans="1:14" s="158" customFormat="1" ht="18" customHeight="1" x14ac:dyDescent="0.25">
      <c r="A3086" s="181">
        <v>12955</v>
      </c>
      <c r="B3086" s="701" t="s">
        <v>18369</v>
      </c>
      <c r="C3086" s="181" t="s">
        <v>18370</v>
      </c>
      <c r="D3086" s="181" t="s">
        <v>18371</v>
      </c>
      <c r="E3086" s="181" t="s">
        <v>2396</v>
      </c>
      <c r="F3086" s="181" t="s">
        <v>304</v>
      </c>
      <c r="G3086" s="181" t="s">
        <v>776</v>
      </c>
      <c r="H3086" s="181" t="s">
        <v>7</v>
      </c>
      <c r="I3086" s="181" t="s">
        <v>301</v>
      </c>
      <c r="J3086" s="181">
        <v>8470</v>
      </c>
      <c r="K3086" s="181">
        <v>83</v>
      </c>
      <c r="L3086" s="181"/>
      <c r="M3086" s="181"/>
      <c r="N3086" s="596" t="s">
        <v>286</v>
      </c>
    </row>
    <row r="3087" spans="1:14" s="158" customFormat="1" ht="18" customHeight="1" x14ac:dyDescent="0.25">
      <c r="A3087" s="181">
        <v>12969</v>
      </c>
      <c r="B3087" s="701" t="s">
        <v>11802</v>
      </c>
      <c r="C3087" s="181" t="s">
        <v>11803</v>
      </c>
      <c r="D3087" s="181" t="s">
        <v>4392</v>
      </c>
      <c r="E3087" s="181" t="s">
        <v>4393</v>
      </c>
      <c r="F3087" s="181" t="s">
        <v>304</v>
      </c>
      <c r="G3087" s="181" t="s">
        <v>776</v>
      </c>
      <c r="H3087" s="181" t="s">
        <v>7</v>
      </c>
      <c r="I3087" s="181" t="s">
        <v>301</v>
      </c>
      <c r="J3087" s="181">
        <v>11420</v>
      </c>
      <c r="K3087" s="181">
        <v>65</v>
      </c>
      <c r="L3087" s="181"/>
      <c r="M3087" s="181"/>
      <c r="N3087" s="596" t="s">
        <v>286</v>
      </c>
    </row>
    <row r="3088" spans="1:14" s="158" customFormat="1" ht="18" customHeight="1" x14ac:dyDescent="0.25">
      <c r="A3088" s="181">
        <v>15951</v>
      </c>
      <c r="B3088" s="701" t="s">
        <v>4394</v>
      </c>
      <c r="C3088" s="181" t="s">
        <v>301</v>
      </c>
      <c r="D3088" s="181" t="s">
        <v>4392</v>
      </c>
      <c r="E3088" s="181" t="s">
        <v>4393</v>
      </c>
      <c r="F3088" s="181" t="s">
        <v>304</v>
      </c>
      <c r="G3088" s="181" t="s">
        <v>466</v>
      </c>
      <c r="H3088" s="181" t="s">
        <v>12</v>
      </c>
      <c r="I3088" s="181" t="s">
        <v>301</v>
      </c>
      <c r="J3088" s="181">
        <v>19700</v>
      </c>
      <c r="K3088" s="181">
        <v>15</v>
      </c>
      <c r="L3088" s="181"/>
      <c r="M3088" s="181"/>
      <c r="N3088" s="596" t="s">
        <v>286</v>
      </c>
    </row>
    <row r="3089" spans="1:14" s="158" customFormat="1" ht="18" customHeight="1" x14ac:dyDescent="0.25">
      <c r="A3089" s="181">
        <v>15960</v>
      </c>
      <c r="B3089" s="701" t="s">
        <v>4397</v>
      </c>
      <c r="C3089" s="181" t="s">
        <v>301</v>
      </c>
      <c r="D3089" s="181" t="s">
        <v>4395</v>
      </c>
      <c r="E3089" s="181" t="s">
        <v>4396</v>
      </c>
      <c r="F3089" s="181" t="s">
        <v>304</v>
      </c>
      <c r="G3089" s="181" t="s">
        <v>466</v>
      </c>
      <c r="H3089" s="181" t="s">
        <v>12</v>
      </c>
      <c r="I3089" s="181" t="s">
        <v>4398</v>
      </c>
      <c r="J3089" s="181">
        <v>21810</v>
      </c>
      <c r="K3089" s="181">
        <v>9</v>
      </c>
      <c r="L3089" s="181"/>
      <c r="M3089" s="181"/>
      <c r="N3089" s="596" t="s">
        <v>286</v>
      </c>
    </row>
    <row r="3090" spans="1:14" s="158" customFormat="1" ht="18" customHeight="1" x14ac:dyDescent="0.25">
      <c r="A3090" s="181">
        <v>12983</v>
      </c>
      <c r="B3090" s="701" t="s">
        <v>18372</v>
      </c>
      <c r="C3090" s="181" t="s">
        <v>18373</v>
      </c>
      <c r="D3090" s="181" t="s">
        <v>4395</v>
      </c>
      <c r="E3090" s="181" t="s">
        <v>4396</v>
      </c>
      <c r="F3090" s="181" t="s">
        <v>304</v>
      </c>
      <c r="G3090" s="181" t="s">
        <v>776</v>
      </c>
      <c r="H3090" s="181" t="s">
        <v>7</v>
      </c>
      <c r="I3090" s="181" t="s">
        <v>301</v>
      </c>
      <c r="J3090" s="181">
        <v>10590</v>
      </c>
      <c r="K3090" s="181">
        <v>32</v>
      </c>
      <c r="L3090" s="181"/>
      <c r="M3090" s="181"/>
      <c r="N3090" s="596" t="s">
        <v>286</v>
      </c>
    </row>
    <row r="3091" spans="1:14" s="158" customFormat="1" ht="18" customHeight="1" x14ac:dyDescent="0.25">
      <c r="A3091" s="181">
        <v>15961</v>
      </c>
      <c r="B3091" s="701" t="s">
        <v>4400</v>
      </c>
      <c r="C3091" s="181" t="s">
        <v>301</v>
      </c>
      <c r="D3091" s="181" t="s">
        <v>4399</v>
      </c>
      <c r="E3091" s="181" t="s">
        <v>2337</v>
      </c>
      <c r="F3091" s="181" t="s">
        <v>304</v>
      </c>
      <c r="G3091" s="181" t="s">
        <v>466</v>
      </c>
      <c r="H3091" s="181" t="s">
        <v>12</v>
      </c>
      <c r="I3091" s="181" t="s">
        <v>3804</v>
      </c>
      <c r="J3091" s="181">
        <v>21910</v>
      </c>
      <c r="K3091" s="181">
        <v>11</v>
      </c>
      <c r="L3091" s="181"/>
      <c r="M3091" s="181"/>
      <c r="N3091" s="596" t="s">
        <v>286</v>
      </c>
    </row>
    <row r="3092" spans="1:14" s="158" customFormat="1" ht="18" customHeight="1" x14ac:dyDescent="0.25">
      <c r="A3092" s="181">
        <v>12984</v>
      </c>
      <c r="B3092" s="701" t="s">
        <v>11804</v>
      </c>
      <c r="C3092" s="181" t="s">
        <v>11805</v>
      </c>
      <c r="D3092" s="181" t="s">
        <v>4399</v>
      </c>
      <c r="E3092" s="181" t="s">
        <v>2337</v>
      </c>
      <c r="F3092" s="181" t="s">
        <v>304</v>
      </c>
      <c r="G3092" s="181" t="s">
        <v>776</v>
      </c>
      <c r="H3092" s="181" t="s">
        <v>7</v>
      </c>
      <c r="I3092" s="181" t="s">
        <v>301</v>
      </c>
      <c r="J3092" s="181">
        <v>10920</v>
      </c>
      <c r="K3092" s="181">
        <v>44</v>
      </c>
      <c r="L3092" s="181"/>
      <c r="M3092" s="181"/>
      <c r="N3092" s="596" t="s">
        <v>286</v>
      </c>
    </row>
    <row r="3093" spans="1:14" s="158" customFormat="1" ht="18" customHeight="1" x14ac:dyDescent="0.25">
      <c r="A3093" s="181">
        <v>7260</v>
      </c>
      <c r="B3093" s="701" t="s">
        <v>11806</v>
      </c>
      <c r="C3093" s="181" t="s">
        <v>11807</v>
      </c>
      <c r="D3093" s="181" t="s">
        <v>11808</v>
      </c>
      <c r="E3093" s="181" t="s">
        <v>4401</v>
      </c>
      <c r="F3093" s="181" t="s">
        <v>304</v>
      </c>
      <c r="G3093" s="181" t="s">
        <v>776</v>
      </c>
      <c r="H3093" s="181" t="s">
        <v>7</v>
      </c>
      <c r="I3093" s="181" t="s">
        <v>301</v>
      </c>
      <c r="J3093" s="181">
        <v>11600</v>
      </c>
      <c r="K3093" s="181">
        <v>15</v>
      </c>
      <c r="L3093" s="181"/>
      <c r="M3093" s="181"/>
      <c r="N3093" s="596" t="s">
        <v>286</v>
      </c>
    </row>
    <row r="3094" spans="1:14" s="158" customFormat="1" ht="18" customHeight="1" x14ac:dyDescent="0.25">
      <c r="A3094" s="181">
        <v>13223</v>
      </c>
      <c r="B3094" s="701" t="s">
        <v>11809</v>
      </c>
      <c r="C3094" s="181" t="s">
        <v>11810</v>
      </c>
      <c r="D3094" s="181" t="s">
        <v>11811</v>
      </c>
      <c r="E3094" s="181" t="s">
        <v>11812</v>
      </c>
      <c r="F3094" s="181" t="s">
        <v>304</v>
      </c>
      <c r="G3094" s="181" t="s">
        <v>776</v>
      </c>
      <c r="H3094" s="181" t="s">
        <v>7</v>
      </c>
      <c r="I3094" s="181" t="s">
        <v>301</v>
      </c>
      <c r="J3094" s="181">
        <v>14310</v>
      </c>
      <c r="K3094" s="181">
        <v>18</v>
      </c>
      <c r="L3094" s="181"/>
      <c r="M3094" s="181"/>
      <c r="N3094" s="596" t="s">
        <v>286</v>
      </c>
    </row>
    <row r="3095" spans="1:14" s="158" customFormat="1" ht="18" customHeight="1" x14ac:dyDescent="0.25">
      <c r="A3095" s="181">
        <v>29309</v>
      </c>
      <c r="B3095" s="701">
        <v>17460</v>
      </c>
      <c r="C3095" s="181" t="s">
        <v>301</v>
      </c>
      <c r="D3095" s="181" t="s">
        <v>18374</v>
      </c>
      <c r="E3095" s="181" t="s">
        <v>18375</v>
      </c>
      <c r="F3095" s="181" t="s">
        <v>304</v>
      </c>
      <c r="G3095" s="181" t="s">
        <v>776</v>
      </c>
      <c r="H3095" s="181" t="s">
        <v>7</v>
      </c>
      <c r="I3095" s="181" t="s">
        <v>301</v>
      </c>
      <c r="J3095" s="181">
        <v>14190</v>
      </c>
      <c r="K3095" s="181">
        <v>37</v>
      </c>
      <c r="L3095" s="181"/>
      <c r="M3095" s="181"/>
      <c r="N3095" s="596" t="s">
        <v>286</v>
      </c>
    </row>
    <row r="3096" spans="1:14" s="158" customFormat="1" ht="18" customHeight="1" x14ac:dyDescent="0.25">
      <c r="A3096" s="181">
        <v>26756</v>
      </c>
      <c r="B3096" s="701" t="s">
        <v>18376</v>
      </c>
      <c r="C3096" s="181" t="s">
        <v>301</v>
      </c>
      <c r="D3096" s="181" t="s">
        <v>4402</v>
      </c>
      <c r="E3096" s="181" t="s">
        <v>4403</v>
      </c>
      <c r="F3096" s="181" t="s">
        <v>304</v>
      </c>
      <c r="G3096" s="181" t="s">
        <v>776</v>
      </c>
      <c r="H3096" s="181" t="s">
        <v>7</v>
      </c>
      <c r="I3096" s="181" t="s">
        <v>1940</v>
      </c>
      <c r="J3096" s="181">
        <v>18780</v>
      </c>
      <c r="K3096" s="181">
        <v>80</v>
      </c>
      <c r="L3096" s="181"/>
      <c r="M3096" s="181"/>
      <c r="N3096" s="596" t="s">
        <v>286</v>
      </c>
    </row>
    <row r="3097" spans="1:14" s="158" customFormat="1" ht="18" customHeight="1" x14ac:dyDescent="0.25">
      <c r="A3097" s="181">
        <v>16979</v>
      </c>
      <c r="B3097" s="701" t="s">
        <v>4406</v>
      </c>
      <c r="C3097" s="181" t="s">
        <v>4407</v>
      </c>
      <c r="D3097" s="181" t="s">
        <v>4404</v>
      </c>
      <c r="E3097" s="181" t="s">
        <v>4405</v>
      </c>
      <c r="F3097" s="181" t="s">
        <v>304</v>
      </c>
      <c r="G3097" s="181" t="s">
        <v>466</v>
      </c>
      <c r="H3097" s="181" t="s">
        <v>12</v>
      </c>
      <c r="I3097" s="181" t="s">
        <v>301</v>
      </c>
      <c r="J3097" s="181">
        <v>37280</v>
      </c>
      <c r="K3097" s="181">
        <v>4</v>
      </c>
      <c r="L3097" s="181"/>
      <c r="M3097" s="181"/>
      <c r="N3097" s="596" t="s">
        <v>286</v>
      </c>
    </row>
    <row r="3098" spans="1:14" s="158" customFormat="1" ht="18" customHeight="1" x14ac:dyDescent="0.25">
      <c r="A3098" s="181">
        <v>13471</v>
      </c>
      <c r="B3098" s="701" t="s">
        <v>15302</v>
      </c>
      <c r="C3098" s="181" t="s">
        <v>301</v>
      </c>
      <c r="D3098" s="181" t="s">
        <v>4404</v>
      </c>
      <c r="E3098" s="181" t="s">
        <v>4405</v>
      </c>
      <c r="F3098" s="181" t="s">
        <v>304</v>
      </c>
      <c r="G3098" s="181" t="s">
        <v>776</v>
      </c>
      <c r="H3098" s="181" t="s">
        <v>7</v>
      </c>
      <c r="I3098" s="181" t="s">
        <v>301</v>
      </c>
      <c r="J3098" s="181">
        <v>14230</v>
      </c>
      <c r="K3098" s="181">
        <v>98</v>
      </c>
      <c r="L3098" s="181"/>
      <c r="M3098" s="181"/>
      <c r="N3098" s="596" t="s">
        <v>286</v>
      </c>
    </row>
    <row r="3099" spans="1:14" s="158" customFormat="1" ht="18" customHeight="1" x14ac:dyDescent="0.25">
      <c r="A3099" s="181">
        <v>16057</v>
      </c>
      <c r="B3099" s="701" t="s">
        <v>4409</v>
      </c>
      <c r="C3099" s="181" t="s">
        <v>301</v>
      </c>
      <c r="D3099" s="181" t="s">
        <v>4408</v>
      </c>
      <c r="E3099" s="181" t="s">
        <v>4202</v>
      </c>
      <c r="F3099" s="181" t="s">
        <v>304</v>
      </c>
      <c r="G3099" s="181" t="s">
        <v>466</v>
      </c>
      <c r="H3099" s="181" t="s">
        <v>12</v>
      </c>
      <c r="I3099" s="181" t="s">
        <v>4410</v>
      </c>
      <c r="J3099" s="181">
        <v>29010</v>
      </c>
      <c r="K3099" s="181">
        <v>29</v>
      </c>
      <c r="L3099" s="181"/>
      <c r="M3099" s="181"/>
      <c r="N3099" s="596" t="s">
        <v>286</v>
      </c>
    </row>
    <row r="3100" spans="1:14" s="158" customFormat="1" ht="18" customHeight="1" x14ac:dyDescent="0.25">
      <c r="A3100" s="181">
        <v>13314</v>
      </c>
      <c r="B3100" s="701" t="s">
        <v>18377</v>
      </c>
      <c r="C3100" s="181" t="s">
        <v>18378</v>
      </c>
      <c r="D3100" s="181" t="s">
        <v>4408</v>
      </c>
      <c r="E3100" s="181" t="s">
        <v>4202</v>
      </c>
      <c r="F3100" s="181" t="s">
        <v>304</v>
      </c>
      <c r="G3100" s="181" t="s">
        <v>776</v>
      </c>
      <c r="H3100" s="181" t="s">
        <v>7</v>
      </c>
      <c r="I3100" s="181" t="s">
        <v>301</v>
      </c>
      <c r="J3100" s="181">
        <v>15090</v>
      </c>
      <c r="K3100" s="181">
        <v>66</v>
      </c>
      <c r="L3100" s="181"/>
      <c r="M3100" s="181"/>
      <c r="N3100" s="596" t="s">
        <v>286</v>
      </c>
    </row>
    <row r="3101" spans="1:14" s="158" customFormat="1" ht="18" customHeight="1" x14ac:dyDescent="0.25">
      <c r="A3101" s="181">
        <v>29311</v>
      </c>
      <c r="B3101" s="701" t="s">
        <v>4411</v>
      </c>
      <c r="C3101" s="181" t="s">
        <v>301</v>
      </c>
      <c r="D3101" s="181" t="s">
        <v>4412</v>
      </c>
      <c r="E3101" s="181" t="s">
        <v>1940</v>
      </c>
      <c r="F3101" s="181" t="s">
        <v>304</v>
      </c>
      <c r="G3101" s="181" t="s">
        <v>776</v>
      </c>
      <c r="H3101" s="181" t="s">
        <v>7</v>
      </c>
      <c r="I3101" s="181" t="s">
        <v>301</v>
      </c>
      <c r="J3101" s="181">
        <v>15330</v>
      </c>
      <c r="K3101" s="181">
        <v>23</v>
      </c>
      <c r="L3101" s="181"/>
      <c r="M3101" s="181"/>
      <c r="N3101" s="596" t="s">
        <v>286</v>
      </c>
    </row>
    <row r="3102" spans="1:14" s="158" customFormat="1" ht="18" customHeight="1" x14ac:dyDescent="0.25">
      <c r="A3102" s="181">
        <v>6887</v>
      </c>
      <c r="B3102" s="701" t="s">
        <v>11813</v>
      </c>
      <c r="C3102" s="181" t="s">
        <v>11814</v>
      </c>
      <c r="D3102" s="181" t="s">
        <v>4413</v>
      </c>
      <c r="E3102" s="181" t="s">
        <v>3627</v>
      </c>
      <c r="F3102" s="181" t="s">
        <v>304</v>
      </c>
      <c r="G3102" s="181" t="s">
        <v>776</v>
      </c>
      <c r="H3102" s="181" t="s">
        <v>7</v>
      </c>
      <c r="I3102" s="181" t="s">
        <v>3709</v>
      </c>
      <c r="J3102" s="181">
        <v>8400</v>
      </c>
      <c r="K3102" s="181">
        <v>116</v>
      </c>
      <c r="L3102" s="181"/>
      <c r="M3102" s="181"/>
      <c r="N3102" s="596" t="s">
        <v>286</v>
      </c>
    </row>
    <row r="3103" spans="1:14" s="158" customFormat="1" ht="18" customHeight="1" x14ac:dyDescent="0.25">
      <c r="A3103" s="181">
        <v>7263</v>
      </c>
      <c r="B3103" s="701" t="s">
        <v>11815</v>
      </c>
      <c r="C3103" s="181" t="s">
        <v>301</v>
      </c>
      <c r="D3103" s="181" t="s">
        <v>11816</v>
      </c>
      <c r="E3103" s="181" t="s">
        <v>3627</v>
      </c>
      <c r="F3103" s="181" t="s">
        <v>304</v>
      </c>
      <c r="G3103" s="181" t="s">
        <v>776</v>
      </c>
      <c r="H3103" s="181" t="s">
        <v>7</v>
      </c>
      <c r="I3103" s="181" t="s">
        <v>301</v>
      </c>
      <c r="J3103" s="181">
        <v>8390</v>
      </c>
      <c r="K3103" s="181">
        <v>89</v>
      </c>
      <c r="L3103" s="181"/>
      <c r="M3103" s="181"/>
      <c r="N3103" s="596" t="s">
        <v>286</v>
      </c>
    </row>
    <row r="3104" spans="1:14" s="158" customFormat="1" ht="18" customHeight="1" x14ac:dyDescent="0.25">
      <c r="A3104" s="181">
        <v>20118</v>
      </c>
      <c r="B3104" s="701" t="s">
        <v>15303</v>
      </c>
      <c r="C3104" s="181" t="s">
        <v>301</v>
      </c>
      <c r="D3104" s="181" t="s">
        <v>15304</v>
      </c>
      <c r="E3104" s="181" t="s">
        <v>3753</v>
      </c>
      <c r="F3104" s="181" t="s">
        <v>304</v>
      </c>
      <c r="G3104" s="181" t="s">
        <v>776</v>
      </c>
      <c r="H3104" s="181" t="s">
        <v>7</v>
      </c>
      <c r="I3104" s="181" t="s">
        <v>301</v>
      </c>
      <c r="J3104" s="181">
        <v>8360</v>
      </c>
      <c r="K3104" s="181">
        <v>332</v>
      </c>
      <c r="L3104" s="181"/>
      <c r="M3104" s="181"/>
      <c r="N3104" s="596" t="s">
        <v>286</v>
      </c>
    </row>
    <row r="3105" spans="1:14" s="158" customFormat="1" ht="18" customHeight="1" x14ac:dyDescent="0.25">
      <c r="A3105" s="181">
        <v>13736</v>
      </c>
      <c r="B3105" s="701" t="s">
        <v>15305</v>
      </c>
      <c r="C3105" s="181" t="s">
        <v>301</v>
      </c>
      <c r="D3105" s="181" t="s">
        <v>4414</v>
      </c>
      <c r="E3105" s="181" t="s">
        <v>4415</v>
      </c>
      <c r="F3105" s="181" t="s">
        <v>304</v>
      </c>
      <c r="G3105" s="181" t="s">
        <v>776</v>
      </c>
      <c r="H3105" s="181" t="s">
        <v>7</v>
      </c>
      <c r="I3105" s="181" t="s">
        <v>301</v>
      </c>
      <c r="J3105" s="181">
        <v>11280</v>
      </c>
      <c r="K3105" s="181">
        <v>21</v>
      </c>
      <c r="L3105" s="181"/>
      <c r="M3105" s="181"/>
      <c r="N3105" s="596" t="s">
        <v>286</v>
      </c>
    </row>
    <row r="3106" spans="1:14" s="158" customFormat="1" ht="18" customHeight="1" x14ac:dyDescent="0.25">
      <c r="A3106" s="181">
        <v>7265</v>
      </c>
      <c r="B3106" s="701" t="s">
        <v>4416</v>
      </c>
      <c r="C3106" s="181" t="s">
        <v>301</v>
      </c>
      <c r="D3106" s="181" t="s">
        <v>4417</v>
      </c>
      <c r="E3106" s="181" t="s">
        <v>3671</v>
      </c>
      <c r="F3106" s="181" t="s">
        <v>304</v>
      </c>
      <c r="G3106" s="181" t="s">
        <v>776</v>
      </c>
      <c r="H3106" s="181" t="s">
        <v>7</v>
      </c>
      <c r="I3106" s="181" t="s">
        <v>4418</v>
      </c>
      <c r="J3106" s="181">
        <v>10480</v>
      </c>
      <c r="K3106" s="181">
        <v>176</v>
      </c>
      <c r="L3106" s="181"/>
      <c r="M3106" s="181"/>
      <c r="N3106" s="596" t="s">
        <v>286</v>
      </c>
    </row>
    <row r="3107" spans="1:14" s="158" customFormat="1" ht="18" customHeight="1" x14ac:dyDescent="0.25">
      <c r="A3107" s="181">
        <v>16833</v>
      </c>
      <c r="B3107" s="701" t="s">
        <v>18379</v>
      </c>
      <c r="C3107" s="181" t="s">
        <v>301</v>
      </c>
      <c r="D3107" s="181" t="s">
        <v>18380</v>
      </c>
      <c r="E3107" s="181" t="s">
        <v>3743</v>
      </c>
      <c r="F3107" s="181" t="s">
        <v>304</v>
      </c>
      <c r="G3107" s="181" t="s">
        <v>776</v>
      </c>
      <c r="H3107" s="181" t="s">
        <v>7</v>
      </c>
      <c r="I3107" s="181" t="s">
        <v>301</v>
      </c>
      <c r="J3107" s="181">
        <v>13700</v>
      </c>
      <c r="K3107" s="181">
        <v>167</v>
      </c>
      <c r="L3107" s="181"/>
      <c r="M3107" s="181"/>
      <c r="N3107" s="596" t="s">
        <v>286</v>
      </c>
    </row>
    <row r="3108" spans="1:14" s="158" customFormat="1" ht="18" customHeight="1" x14ac:dyDescent="0.25">
      <c r="A3108" s="181">
        <v>5676</v>
      </c>
      <c r="B3108" s="701" t="s">
        <v>4419</v>
      </c>
      <c r="C3108" s="181" t="s">
        <v>301</v>
      </c>
      <c r="D3108" s="181" t="s">
        <v>4420</v>
      </c>
      <c r="E3108" s="181" t="s">
        <v>3961</v>
      </c>
      <c r="F3108" s="181" t="s">
        <v>304</v>
      </c>
      <c r="G3108" s="181" t="s">
        <v>776</v>
      </c>
      <c r="H3108" s="181" t="s">
        <v>7</v>
      </c>
      <c r="I3108" s="181" t="s">
        <v>301</v>
      </c>
      <c r="J3108" s="181">
        <v>13840</v>
      </c>
      <c r="K3108" s="181">
        <v>103</v>
      </c>
      <c r="L3108" s="181"/>
      <c r="M3108" s="181"/>
      <c r="N3108" s="596" t="s">
        <v>286</v>
      </c>
    </row>
    <row r="3109" spans="1:14" s="158" customFormat="1" ht="18" customHeight="1" x14ac:dyDescent="0.25">
      <c r="A3109" s="181">
        <v>10926</v>
      </c>
      <c r="B3109" s="701" t="s">
        <v>4421</v>
      </c>
      <c r="C3109" s="181" t="s">
        <v>301</v>
      </c>
      <c r="D3109" s="181" t="s">
        <v>4422</v>
      </c>
      <c r="E3109" s="181" t="s">
        <v>4423</v>
      </c>
      <c r="F3109" s="181" t="s">
        <v>304</v>
      </c>
      <c r="G3109" s="181" t="s">
        <v>776</v>
      </c>
      <c r="H3109" s="181" t="s">
        <v>7</v>
      </c>
      <c r="I3109" s="181" t="s">
        <v>4424</v>
      </c>
      <c r="J3109" s="181">
        <v>12390</v>
      </c>
      <c r="K3109" s="181">
        <v>85</v>
      </c>
      <c r="L3109" s="181"/>
      <c r="M3109" s="181"/>
      <c r="N3109" s="596" t="s">
        <v>286</v>
      </c>
    </row>
    <row r="3110" spans="1:14" s="158" customFormat="1" ht="18" customHeight="1" x14ac:dyDescent="0.25">
      <c r="A3110" s="181">
        <v>11716</v>
      </c>
      <c r="B3110" s="701" t="s">
        <v>11817</v>
      </c>
      <c r="C3110" s="181" t="s">
        <v>301</v>
      </c>
      <c r="D3110" s="181" t="s">
        <v>4425</v>
      </c>
      <c r="E3110" s="181" t="s">
        <v>4426</v>
      </c>
      <c r="F3110" s="181" t="s">
        <v>304</v>
      </c>
      <c r="G3110" s="181" t="s">
        <v>776</v>
      </c>
      <c r="H3110" s="181" t="s">
        <v>7</v>
      </c>
      <c r="I3110" s="181" t="s">
        <v>301</v>
      </c>
      <c r="J3110" s="181">
        <v>17910</v>
      </c>
      <c r="K3110" s="181">
        <v>52</v>
      </c>
      <c r="L3110" s="181"/>
      <c r="M3110" s="181"/>
      <c r="N3110" s="596" t="s">
        <v>286</v>
      </c>
    </row>
    <row r="3111" spans="1:14" s="158" customFormat="1" ht="18" customHeight="1" x14ac:dyDescent="0.25">
      <c r="A3111" s="181">
        <v>28242</v>
      </c>
      <c r="B3111" s="701" t="s">
        <v>4427</v>
      </c>
      <c r="C3111" s="181" t="s">
        <v>301</v>
      </c>
      <c r="D3111" s="181" t="s">
        <v>4428</v>
      </c>
      <c r="E3111" s="181" t="s">
        <v>4429</v>
      </c>
      <c r="F3111" s="181" t="s">
        <v>304</v>
      </c>
      <c r="G3111" s="181" t="s">
        <v>466</v>
      </c>
      <c r="H3111" s="181" t="s">
        <v>12</v>
      </c>
      <c r="I3111" s="181" t="s">
        <v>1174</v>
      </c>
      <c r="J3111" s="181">
        <v>36540</v>
      </c>
      <c r="K3111" s="181">
        <v>5</v>
      </c>
      <c r="L3111" s="181"/>
      <c r="M3111" s="181"/>
      <c r="N3111" s="596" t="s">
        <v>286</v>
      </c>
    </row>
    <row r="3112" spans="1:14" ht="18" customHeight="1" x14ac:dyDescent="0.25">
      <c r="A3112" s="181">
        <v>23810</v>
      </c>
      <c r="B3112" s="701" t="s">
        <v>4430</v>
      </c>
      <c r="C3112" s="181" t="s">
        <v>301</v>
      </c>
      <c r="D3112" s="181" t="s">
        <v>4431</v>
      </c>
      <c r="E3112" s="181" t="s">
        <v>4432</v>
      </c>
      <c r="F3112" s="181" t="s">
        <v>304</v>
      </c>
      <c r="G3112" s="181" t="s">
        <v>466</v>
      </c>
      <c r="H3112" s="181" t="s">
        <v>12</v>
      </c>
      <c r="I3112" s="181" t="s">
        <v>301</v>
      </c>
      <c r="J3112" s="181">
        <v>44030</v>
      </c>
      <c r="K3112" s="181">
        <v>1</v>
      </c>
      <c r="L3112" s="181"/>
      <c r="M3112" s="181"/>
      <c r="N3112" s="596" t="s">
        <v>286</v>
      </c>
    </row>
    <row r="3113" spans="1:14" ht="18" customHeight="1" x14ac:dyDescent="0.25">
      <c r="A3113" s="181">
        <v>26758</v>
      </c>
      <c r="B3113" s="701" t="s">
        <v>11818</v>
      </c>
      <c r="C3113" s="181" t="s">
        <v>301</v>
      </c>
      <c r="D3113" s="181" t="s">
        <v>4431</v>
      </c>
      <c r="E3113" s="181" t="s">
        <v>4432</v>
      </c>
      <c r="F3113" s="181" t="s">
        <v>304</v>
      </c>
      <c r="G3113" s="181" t="s">
        <v>776</v>
      </c>
      <c r="H3113" s="181" t="s">
        <v>7</v>
      </c>
      <c r="I3113" s="181" t="s">
        <v>301</v>
      </c>
      <c r="J3113" s="181">
        <v>29970</v>
      </c>
      <c r="K3113" s="181">
        <v>37</v>
      </c>
      <c r="L3113" s="181"/>
      <c r="M3113" s="181"/>
      <c r="N3113" s="596" t="s">
        <v>286</v>
      </c>
    </row>
    <row r="3114" spans="1:14" s="158" customFormat="1" ht="18" customHeight="1" x14ac:dyDescent="0.25">
      <c r="A3114" s="181">
        <v>13867</v>
      </c>
      <c r="B3114" s="701" t="s">
        <v>17474</v>
      </c>
      <c r="C3114" s="181" t="s">
        <v>301</v>
      </c>
      <c r="D3114" s="181" t="s">
        <v>4433</v>
      </c>
      <c r="E3114" s="181" t="s">
        <v>3564</v>
      </c>
      <c r="F3114" s="181" t="s">
        <v>304</v>
      </c>
      <c r="G3114" s="181" t="s">
        <v>776</v>
      </c>
      <c r="H3114" s="181" t="s">
        <v>7</v>
      </c>
      <c r="I3114" s="181" t="s">
        <v>301</v>
      </c>
      <c r="J3114" s="181">
        <v>29650</v>
      </c>
      <c r="K3114" s="181">
        <v>52</v>
      </c>
      <c r="L3114" s="181"/>
      <c r="M3114" s="181"/>
      <c r="N3114" s="596" t="s">
        <v>286</v>
      </c>
    </row>
    <row r="3115" spans="1:14" s="158" customFormat="1" ht="18" customHeight="1" x14ac:dyDescent="0.25">
      <c r="A3115" s="181">
        <v>17010</v>
      </c>
      <c r="B3115" s="701" t="s">
        <v>4434</v>
      </c>
      <c r="C3115" s="181" t="s">
        <v>301</v>
      </c>
      <c r="D3115" s="181" t="s">
        <v>4433</v>
      </c>
      <c r="E3115" s="181" t="s">
        <v>3564</v>
      </c>
      <c r="F3115" s="181" t="s">
        <v>304</v>
      </c>
      <c r="G3115" s="181" t="s">
        <v>466</v>
      </c>
      <c r="H3115" s="181" t="s">
        <v>12</v>
      </c>
      <c r="I3115" s="181" t="s">
        <v>301</v>
      </c>
      <c r="J3115" s="181">
        <v>45460</v>
      </c>
      <c r="K3115" s="181">
        <v>31</v>
      </c>
      <c r="L3115" s="181"/>
      <c r="M3115" s="181"/>
      <c r="N3115" s="596" t="s">
        <v>286</v>
      </c>
    </row>
    <row r="3116" spans="1:14" s="158" customFormat="1" ht="18" customHeight="1" x14ac:dyDescent="0.25">
      <c r="A3116" s="181">
        <v>30022</v>
      </c>
      <c r="B3116" s="701" t="s">
        <v>11819</v>
      </c>
      <c r="C3116" s="181" t="s">
        <v>301</v>
      </c>
      <c r="D3116" s="181" t="s">
        <v>4435</v>
      </c>
      <c r="E3116" s="181" t="s">
        <v>4436</v>
      </c>
      <c r="F3116" s="181" t="s">
        <v>304</v>
      </c>
      <c r="G3116" s="181" t="s">
        <v>776</v>
      </c>
      <c r="H3116" s="181" t="s">
        <v>7</v>
      </c>
      <c r="I3116" s="181" t="s">
        <v>301</v>
      </c>
      <c r="J3116" s="181">
        <v>29540</v>
      </c>
      <c r="K3116" s="181">
        <v>67</v>
      </c>
      <c r="L3116" s="181"/>
      <c r="M3116" s="181"/>
      <c r="N3116" s="596" t="s">
        <v>286</v>
      </c>
    </row>
    <row r="3117" spans="1:14" s="158" customFormat="1" ht="18" customHeight="1" x14ac:dyDescent="0.25">
      <c r="A3117" s="181">
        <v>15658</v>
      </c>
      <c r="B3117" s="701" t="s">
        <v>15306</v>
      </c>
      <c r="C3117" s="181" t="s">
        <v>301</v>
      </c>
      <c r="D3117" s="181" t="s">
        <v>15307</v>
      </c>
      <c r="E3117" s="181" t="s">
        <v>15308</v>
      </c>
      <c r="F3117" s="181" t="s">
        <v>304</v>
      </c>
      <c r="G3117" s="181" t="s">
        <v>776</v>
      </c>
      <c r="H3117" s="181" t="s">
        <v>7</v>
      </c>
      <c r="I3117" s="181" t="s">
        <v>15309</v>
      </c>
      <c r="J3117" s="181">
        <v>36780</v>
      </c>
      <c r="K3117" s="181">
        <v>40</v>
      </c>
      <c r="L3117" s="181"/>
      <c r="M3117" s="181"/>
      <c r="N3117" s="596" t="s">
        <v>286</v>
      </c>
    </row>
    <row r="3118" spans="1:14" s="158" customFormat="1" ht="18" customHeight="1" x14ac:dyDescent="0.25">
      <c r="A3118" s="181">
        <v>7280</v>
      </c>
      <c r="B3118" s="701" t="s">
        <v>15310</v>
      </c>
      <c r="C3118" s="181" t="s">
        <v>301</v>
      </c>
      <c r="D3118" s="181" t="s">
        <v>15311</v>
      </c>
      <c r="E3118" s="181" t="s">
        <v>15312</v>
      </c>
      <c r="F3118" s="181" t="s">
        <v>304</v>
      </c>
      <c r="G3118" s="181" t="s">
        <v>776</v>
      </c>
      <c r="H3118" s="181" t="s">
        <v>7</v>
      </c>
      <c r="I3118" s="181" t="s">
        <v>3919</v>
      </c>
      <c r="J3118" s="181">
        <v>32900</v>
      </c>
      <c r="K3118" s="181">
        <v>361</v>
      </c>
      <c r="L3118" s="181"/>
      <c r="M3118" s="181"/>
      <c r="N3118" s="596" t="s">
        <v>286</v>
      </c>
    </row>
    <row r="3119" spans="1:14" s="158" customFormat="1" ht="18" customHeight="1" x14ac:dyDescent="0.25">
      <c r="A3119" s="181">
        <v>20544</v>
      </c>
      <c r="B3119" s="701" t="s">
        <v>18381</v>
      </c>
      <c r="C3119" s="181" t="s">
        <v>301</v>
      </c>
      <c r="D3119" s="181" t="s">
        <v>18382</v>
      </c>
      <c r="E3119" s="181" t="s">
        <v>4437</v>
      </c>
      <c r="F3119" s="181" t="s">
        <v>304</v>
      </c>
      <c r="G3119" s="181" t="s">
        <v>776</v>
      </c>
      <c r="H3119" s="181" t="s">
        <v>7</v>
      </c>
      <c r="I3119" s="181" t="s">
        <v>18383</v>
      </c>
      <c r="J3119" s="181">
        <v>34170</v>
      </c>
      <c r="K3119" s="181">
        <v>244</v>
      </c>
      <c r="L3119" s="181"/>
      <c r="M3119" s="181"/>
      <c r="N3119" s="596" t="s">
        <v>286</v>
      </c>
    </row>
    <row r="3120" spans="1:14" s="158" customFormat="1" ht="18" customHeight="1" x14ac:dyDescent="0.25">
      <c r="A3120" s="181">
        <v>20545</v>
      </c>
      <c r="B3120" s="701" t="s">
        <v>17475</v>
      </c>
      <c r="C3120" s="181" t="s">
        <v>17476</v>
      </c>
      <c r="D3120" s="181" t="s">
        <v>17477</v>
      </c>
      <c r="E3120" s="181" t="s">
        <v>4438</v>
      </c>
      <c r="F3120" s="181" t="s">
        <v>304</v>
      </c>
      <c r="G3120" s="181" t="s">
        <v>776</v>
      </c>
      <c r="H3120" s="181" t="s">
        <v>7</v>
      </c>
      <c r="I3120" s="181" t="s">
        <v>301</v>
      </c>
      <c r="J3120" s="181">
        <v>37060</v>
      </c>
      <c r="K3120" s="181">
        <v>69</v>
      </c>
      <c r="L3120" s="181"/>
      <c r="M3120" s="181"/>
      <c r="N3120" s="596" t="s">
        <v>286</v>
      </c>
    </row>
    <row r="3121" spans="1:14" s="158" customFormat="1" ht="18" customHeight="1" x14ac:dyDescent="0.25">
      <c r="A3121" s="181">
        <v>20546</v>
      </c>
      <c r="B3121" s="701" t="s">
        <v>11820</v>
      </c>
      <c r="C3121" s="181" t="s">
        <v>301</v>
      </c>
      <c r="D3121" s="181" t="s">
        <v>11821</v>
      </c>
      <c r="E3121" s="181" t="s">
        <v>4439</v>
      </c>
      <c r="F3121" s="181" t="s">
        <v>304</v>
      </c>
      <c r="G3121" s="181" t="s">
        <v>776</v>
      </c>
      <c r="H3121" s="181" t="s">
        <v>7</v>
      </c>
      <c r="I3121" s="181" t="s">
        <v>301</v>
      </c>
      <c r="J3121" s="181">
        <v>38620</v>
      </c>
      <c r="K3121" s="181">
        <v>29</v>
      </c>
      <c r="L3121" s="181"/>
      <c r="M3121" s="181"/>
      <c r="N3121" s="596" t="s">
        <v>286</v>
      </c>
    </row>
    <row r="3122" spans="1:14" s="158" customFormat="1" ht="18" customHeight="1" x14ac:dyDescent="0.25">
      <c r="A3122" s="181">
        <v>26760</v>
      </c>
      <c r="B3122" s="701" t="s">
        <v>18384</v>
      </c>
      <c r="C3122" s="181" t="s">
        <v>301</v>
      </c>
      <c r="D3122" s="181" t="s">
        <v>18385</v>
      </c>
      <c r="E3122" s="181" t="s">
        <v>3762</v>
      </c>
      <c r="F3122" s="181" t="s">
        <v>304</v>
      </c>
      <c r="G3122" s="181" t="s">
        <v>776</v>
      </c>
      <c r="H3122" s="181" t="s">
        <v>7</v>
      </c>
      <c r="I3122" s="181" t="s">
        <v>301</v>
      </c>
      <c r="J3122" s="181">
        <v>38820</v>
      </c>
      <c r="K3122" s="181">
        <v>42</v>
      </c>
      <c r="L3122" s="181"/>
      <c r="M3122" s="181"/>
      <c r="N3122" s="596" t="s">
        <v>286</v>
      </c>
    </row>
    <row r="3123" spans="1:14" s="158" customFormat="1" ht="18" customHeight="1" x14ac:dyDescent="0.25">
      <c r="A3123" s="181">
        <v>28925</v>
      </c>
      <c r="B3123" s="701" t="s">
        <v>4440</v>
      </c>
      <c r="C3123" s="181" t="s">
        <v>301</v>
      </c>
      <c r="D3123" s="181" t="s">
        <v>4441</v>
      </c>
      <c r="E3123" s="181" t="s">
        <v>4442</v>
      </c>
      <c r="F3123" s="181" t="s">
        <v>304</v>
      </c>
      <c r="G3123" s="181" t="s">
        <v>466</v>
      </c>
      <c r="H3123" s="181" t="s">
        <v>12</v>
      </c>
      <c r="I3123" s="181" t="s">
        <v>4443</v>
      </c>
      <c r="J3123" s="181">
        <v>35590</v>
      </c>
      <c r="K3123" s="181">
        <v>28</v>
      </c>
      <c r="L3123" s="181"/>
      <c r="M3123" s="181"/>
      <c r="N3123" s="596" t="s">
        <v>286</v>
      </c>
    </row>
    <row r="3124" spans="1:14" s="158" customFormat="1" ht="18" customHeight="1" x14ac:dyDescent="0.25">
      <c r="A3124" s="181">
        <v>26762</v>
      </c>
      <c r="B3124" s="701" t="s">
        <v>4444</v>
      </c>
      <c r="C3124" s="181" t="s">
        <v>301</v>
      </c>
      <c r="D3124" s="181" t="s">
        <v>4445</v>
      </c>
      <c r="E3124" s="181" t="s">
        <v>4446</v>
      </c>
      <c r="F3124" s="181" t="s">
        <v>304</v>
      </c>
      <c r="G3124" s="181" t="s">
        <v>776</v>
      </c>
      <c r="H3124" s="181" t="s">
        <v>7</v>
      </c>
      <c r="I3124" s="181" t="s">
        <v>301</v>
      </c>
      <c r="J3124" s="181">
        <v>24020</v>
      </c>
      <c r="K3124" s="181">
        <v>57</v>
      </c>
      <c r="L3124" s="181"/>
      <c r="M3124" s="181"/>
      <c r="N3124" s="596" t="s">
        <v>286</v>
      </c>
    </row>
    <row r="3125" spans="1:14" s="158" customFormat="1" ht="18" customHeight="1" x14ac:dyDescent="0.25">
      <c r="A3125" s="181">
        <v>27607</v>
      </c>
      <c r="B3125" s="701" t="s">
        <v>4447</v>
      </c>
      <c r="C3125" s="181" t="s">
        <v>4448</v>
      </c>
      <c r="D3125" s="181" t="s">
        <v>4445</v>
      </c>
      <c r="E3125" s="181" t="s">
        <v>4446</v>
      </c>
      <c r="F3125" s="181" t="s">
        <v>304</v>
      </c>
      <c r="G3125" s="181" t="s">
        <v>466</v>
      </c>
      <c r="H3125" s="181" t="s">
        <v>12</v>
      </c>
      <c r="I3125" s="181" t="s">
        <v>301</v>
      </c>
      <c r="J3125" s="181">
        <v>43380</v>
      </c>
      <c r="K3125" s="181">
        <v>13</v>
      </c>
      <c r="L3125" s="181"/>
      <c r="M3125" s="181"/>
      <c r="N3125" s="596" t="s">
        <v>286</v>
      </c>
    </row>
    <row r="3126" spans="1:14" s="158" customFormat="1" ht="18" customHeight="1" x14ac:dyDescent="0.25">
      <c r="A3126" s="181">
        <v>12982</v>
      </c>
      <c r="B3126" s="701">
        <v>17335</v>
      </c>
      <c r="C3126" s="181" t="s">
        <v>4449</v>
      </c>
      <c r="D3126" s="181" t="s">
        <v>4450</v>
      </c>
      <c r="E3126" s="181" t="s">
        <v>4320</v>
      </c>
      <c r="F3126" s="181" t="s">
        <v>304</v>
      </c>
      <c r="G3126" s="181" t="s">
        <v>776</v>
      </c>
      <c r="H3126" s="181" t="s">
        <v>7</v>
      </c>
      <c r="I3126" s="181" t="s">
        <v>4451</v>
      </c>
      <c r="J3126" s="181">
        <v>9620</v>
      </c>
      <c r="K3126" s="181">
        <v>31</v>
      </c>
      <c r="L3126" s="181"/>
      <c r="M3126" s="181"/>
      <c r="N3126" s="596" t="s">
        <v>286</v>
      </c>
    </row>
    <row r="3127" spans="1:14" s="158" customFormat="1" ht="18" customHeight="1" x14ac:dyDescent="0.25">
      <c r="A3127" s="181">
        <v>12990</v>
      </c>
      <c r="B3127" s="701" t="s">
        <v>18386</v>
      </c>
      <c r="C3127" s="181" t="s">
        <v>301</v>
      </c>
      <c r="D3127" s="181" t="s">
        <v>18387</v>
      </c>
      <c r="E3127" s="181" t="s">
        <v>3552</v>
      </c>
      <c r="F3127" s="181" t="s">
        <v>304</v>
      </c>
      <c r="G3127" s="181" t="s">
        <v>776</v>
      </c>
      <c r="H3127" s="181" t="s">
        <v>7</v>
      </c>
      <c r="I3127" s="181" t="s">
        <v>18388</v>
      </c>
      <c r="J3127" s="181">
        <v>12190</v>
      </c>
      <c r="K3127" s="181">
        <v>36</v>
      </c>
      <c r="L3127" s="181"/>
      <c r="M3127" s="181"/>
      <c r="N3127" s="596" t="s">
        <v>286</v>
      </c>
    </row>
    <row r="3128" spans="1:14" s="158" customFormat="1" ht="18" customHeight="1" x14ac:dyDescent="0.25">
      <c r="A3128" s="181">
        <v>13054</v>
      </c>
      <c r="B3128" s="701" t="s">
        <v>18389</v>
      </c>
      <c r="C3128" s="181" t="s">
        <v>301</v>
      </c>
      <c r="D3128" s="181" t="s">
        <v>18390</v>
      </c>
      <c r="E3128" s="181" t="s">
        <v>2337</v>
      </c>
      <c r="F3128" s="181" t="s">
        <v>304</v>
      </c>
      <c r="G3128" s="181" t="s">
        <v>776</v>
      </c>
      <c r="H3128" s="181" t="s">
        <v>7</v>
      </c>
      <c r="I3128" s="181" t="s">
        <v>301</v>
      </c>
      <c r="J3128" s="181">
        <v>12680</v>
      </c>
      <c r="K3128" s="181">
        <v>38</v>
      </c>
      <c r="L3128" s="181"/>
      <c r="M3128" s="181"/>
      <c r="N3128" s="596" t="s">
        <v>286</v>
      </c>
    </row>
    <row r="3129" spans="1:14" s="158" customFormat="1" ht="18" customHeight="1" x14ac:dyDescent="0.25">
      <c r="A3129" s="181">
        <v>28928</v>
      </c>
      <c r="B3129" s="701" t="s">
        <v>4452</v>
      </c>
      <c r="C3129" s="181" t="s">
        <v>301</v>
      </c>
      <c r="D3129" s="181" t="s">
        <v>4453</v>
      </c>
      <c r="E3129" s="181" t="s">
        <v>4454</v>
      </c>
      <c r="F3129" s="181" t="s">
        <v>304</v>
      </c>
      <c r="G3129" s="181" t="s">
        <v>466</v>
      </c>
      <c r="H3129" s="181" t="s">
        <v>12</v>
      </c>
      <c r="I3129" s="181" t="s">
        <v>301</v>
      </c>
      <c r="J3129" s="181">
        <v>30910</v>
      </c>
      <c r="K3129" s="181">
        <v>23</v>
      </c>
      <c r="L3129" s="181"/>
      <c r="M3129" s="181"/>
      <c r="N3129" s="596" t="s">
        <v>286</v>
      </c>
    </row>
    <row r="3130" spans="1:14" s="158" customFormat="1" ht="18" customHeight="1" x14ac:dyDescent="0.25">
      <c r="A3130" s="181">
        <v>30023</v>
      </c>
      <c r="B3130" s="701" t="s">
        <v>11822</v>
      </c>
      <c r="C3130" s="181" t="s">
        <v>301</v>
      </c>
      <c r="D3130" s="181" t="s">
        <v>4453</v>
      </c>
      <c r="E3130" s="181" t="s">
        <v>4454</v>
      </c>
      <c r="F3130" s="181" t="s">
        <v>304</v>
      </c>
      <c r="G3130" s="181" t="s">
        <v>776</v>
      </c>
      <c r="H3130" s="181" t="s">
        <v>7</v>
      </c>
      <c r="I3130" s="181" t="s">
        <v>301</v>
      </c>
      <c r="J3130" s="181">
        <v>16140</v>
      </c>
      <c r="K3130" s="181">
        <v>62</v>
      </c>
      <c r="L3130" s="181"/>
      <c r="M3130" s="181"/>
      <c r="N3130" s="596" t="s">
        <v>286</v>
      </c>
    </row>
    <row r="3131" spans="1:14" s="158" customFormat="1" ht="18" customHeight="1" x14ac:dyDescent="0.25">
      <c r="A3131" s="181">
        <v>29313</v>
      </c>
      <c r="B3131" s="701" t="s">
        <v>4457</v>
      </c>
      <c r="C3131" s="181" t="s">
        <v>301</v>
      </c>
      <c r="D3131" s="181" t="s">
        <v>4455</v>
      </c>
      <c r="E3131" s="181" t="s">
        <v>4456</v>
      </c>
      <c r="F3131" s="181" t="s">
        <v>304</v>
      </c>
      <c r="G3131" s="181" t="s">
        <v>776</v>
      </c>
      <c r="H3131" s="181" t="s">
        <v>7</v>
      </c>
      <c r="I3131" s="181" t="s">
        <v>301</v>
      </c>
      <c r="J3131" s="181">
        <v>18290</v>
      </c>
      <c r="K3131" s="181">
        <v>43</v>
      </c>
      <c r="L3131" s="181"/>
      <c r="M3131" s="181"/>
      <c r="N3131" s="596" t="s">
        <v>286</v>
      </c>
    </row>
    <row r="3132" spans="1:14" s="158" customFormat="1" ht="18" customHeight="1" x14ac:dyDescent="0.25">
      <c r="A3132" s="181">
        <v>2220</v>
      </c>
      <c r="B3132" s="701" t="s">
        <v>11823</v>
      </c>
      <c r="C3132" s="181" t="s">
        <v>301</v>
      </c>
      <c r="D3132" s="181" t="s">
        <v>11824</v>
      </c>
      <c r="E3132" s="181" t="s">
        <v>11825</v>
      </c>
      <c r="F3132" s="181" t="s">
        <v>304</v>
      </c>
      <c r="G3132" s="181" t="s">
        <v>776</v>
      </c>
      <c r="H3132" s="181" t="s">
        <v>7</v>
      </c>
      <c r="I3132" s="181" t="s">
        <v>9476</v>
      </c>
      <c r="J3132" s="181">
        <v>8010</v>
      </c>
      <c r="K3132" s="181">
        <v>97</v>
      </c>
      <c r="L3132" s="181"/>
      <c r="M3132" s="181"/>
      <c r="N3132" s="596" t="s">
        <v>286</v>
      </c>
    </row>
    <row r="3133" spans="1:14" s="158" customFormat="1" ht="18" customHeight="1" x14ac:dyDescent="0.25">
      <c r="A3133" s="181">
        <v>7218</v>
      </c>
      <c r="B3133" s="701" t="s">
        <v>4458</v>
      </c>
      <c r="C3133" s="181" t="s">
        <v>4459</v>
      </c>
      <c r="D3133" s="181" t="s">
        <v>4460</v>
      </c>
      <c r="E3133" s="181" t="s">
        <v>4461</v>
      </c>
      <c r="F3133" s="181" t="s">
        <v>304</v>
      </c>
      <c r="G3133" s="181" t="s">
        <v>808</v>
      </c>
      <c r="H3133" s="181" t="s">
        <v>7</v>
      </c>
      <c r="I3133" s="181" t="s">
        <v>4462</v>
      </c>
      <c r="J3133" s="181">
        <v>22770</v>
      </c>
      <c r="K3133" s="181">
        <v>90</v>
      </c>
      <c r="L3133" s="181"/>
      <c r="M3133" s="181"/>
      <c r="N3133" s="596" t="s">
        <v>286</v>
      </c>
    </row>
    <row r="3134" spans="1:14" s="158" customFormat="1" ht="18" customHeight="1" x14ac:dyDescent="0.25">
      <c r="A3134" s="181">
        <v>17011</v>
      </c>
      <c r="B3134" s="701" t="s">
        <v>4463</v>
      </c>
      <c r="C3134" s="181" t="s">
        <v>301</v>
      </c>
      <c r="D3134" s="181" t="s">
        <v>4460</v>
      </c>
      <c r="E3134" s="181" t="s">
        <v>4461</v>
      </c>
      <c r="F3134" s="181" t="s">
        <v>304</v>
      </c>
      <c r="G3134" s="181" t="s">
        <v>466</v>
      </c>
      <c r="H3134" s="181" t="s">
        <v>12</v>
      </c>
      <c r="I3134" s="181" t="s">
        <v>4464</v>
      </c>
      <c r="J3134" s="181">
        <v>66020</v>
      </c>
      <c r="K3134" s="181">
        <v>50</v>
      </c>
      <c r="L3134" s="181"/>
      <c r="M3134" s="181"/>
      <c r="N3134" s="596" t="s">
        <v>286</v>
      </c>
    </row>
    <row r="3135" spans="1:14" s="158" customFormat="1" ht="18" customHeight="1" x14ac:dyDescent="0.25">
      <c r="A3135" s="181">
        <v>7216</v>
      </c>
      <c r="B3135" s="701" t="s">
        <v>15313</v>
      </c>
      <c r="C3135" s="181" t="s">
        <v>15314</v>
      </c>
      <c r="D3135" s="181" t="s">
        <v>4465</v>
      </c>
      <c r="E3135" s="181" t="s">
        <v>4466</v>
      </c>
      <c r="F3135" s="181" t="s">
        <v>304</v>
      </c>
      <c r="G3135" s="181" t="s">
        <v>808</v>
      </c>
      <c r="H3135" s="181" t="s">
        <v>7</v>
      </c>
      <c r="I3135" s="181" t="s">
        <v>15315</v>
      </c>
      <c r="J3135" s="181">
        <v>21260</v>
      </c>
      <c r="K3135" s="181">
        <v>131</v>
      </c>
      <c r="L3135" s="181"/>
      <c r="M3135" s="181"/>
      <c r="N3135" s="596" t="s">
        <v>286</v>
      </c>
    </row>
    <row r="3136" spans="1:14" s="158" customFormat="1" ht="18" customHeight="1" x14ac:dyDescent="0.25">
      <c r="A3136" s="181">
        <v>21612</v>
      </c>
      <c r="B3136" s="701" t="s">
        <v>4471</v>
      </c>
      <c r="C3136" s="181" t="s">
        <v>301</v>
      </c>
      <c r="D3136" s="181" t="s">
        <v>4468</v>
      </c>
      <c r="E3136" s="181" t="s">
        <v>4469</v>
      </c>
      <c r="F3136" s="181" t="s">
        <v>304</v>
      </c>
      <c r="G3136" s="181" t="s">
        <v>466</v>
      </c>
      <c r="H3136" s="181" t="s">
        <v>12</v>
      </c>
      <c r="I3136" s="181" t="s">
        <v>4470</v>
      </c>
      <c r="J3136" s="181">
        <v>81360</v>
      </c>
      <c r="K3136" s="181">
        <v>52</v>
      </c>
      <c r="L3136" s="181"/>
      <c r="M3136" s="181"/>
      <c r="N3136" s="596" t="s">
        <v>286</v>
      </c>
    </row>
    <row r="3137" spans="1:14" s="158" customFormat="1" ht="18" customHeight="1" x14ac:dyDescent="0.25">
      <c r="A3137" s="181">
        <v>21750</v>
      </c>
      <c r="B3137" s="701" t="s">
        <v>4472</v>
      </c>
      <c r="C3137" s="181" t="s">
        <v>301</v>
      </c>
      <c r="D3137" s="181" t="s">
        <v>4473</v>
      </c>
      <c r="E3137" s="181" t="s">
        <v>4474</v>
      </c>
      <c r="F3137" s="181" t="s">
        <v>304</v>
      </c>
      <c r="G3137" s="181" t="s">
        <v>466</v>
      </c>
      <c r="H3137" s="181" t="s">
        <v>12</v>
      </c>
      <c r="I3137" s="181" t="s">
        <v>301</v>
      </c>
      <c r="J3137" s="181">
        <v>68400</v>
      </c>
      <c r="K3137" s="181">
        <v>2</v>
      </c>
      <c r="L3137" s="181"/>
      <c r="M3137" s="181"/>
      <c r="N3137" s="596" t="s">
        <v>286</v>
      </c>
    </row>
    <row r="3138" spans="1:14" s="158" customFormat="1" ht="18" customHeight="1" x14ac:dyDescent="0.25">
      <c r="A3138" s="181">
        <v>17019</v>
      </c>
      <c r="B3138" s="701" t="s">
        <v>4477</v>
      </c>
      <c r="C3138" s="181" t="s">
        <v>301</v>
      </c>
      <c r="D3138" s="181" t="s">
        <v>4475</v>
      </c>
      <c r="E3138" s="181" t="s">
        <v>4476</v>
      </c>
      <c r="F3138" s="181" t="s">
        <v>304</v>
      </c>
      <c r="G3138" s="181" t="s">
        <v>466</v>
      </c>
      <c r="H3138" s="181" t="s">
        <v>12</v>
      </c>
      <c r="I3138" s="181" t="s">
        <v>301</v>
      </c>
      <c r="J3138" s="181">
        <v>65650</v>
      </c>
      <c r="K3138" s="181">
        <v>31</v>
      </c>
      <c r="L3138" s="181"/>
      <c r="M3138" s="181"/>
      <c r="N3138" s="596" t="s">
        <v>286</v>
      </c>
    </row>
    <row r="3139" spans="1:14" ht="18" customHeight="1" x14ac:dyDescent="0.25">
      <c r="A3139" s="181">
        <v>12799</v>
      </c>
      <c r="B3139" s="701" t="s">
        <v>18391</v>
      </c>
      <c r="C3139" s="181" t="s">
        <v>18392</v>
      </c>
      <c r="D3139" s="181" t="s">
        <v>4475</v>
      </c>
      <c r="E3139" s="181" t="s">
        <v>4476</v>
      </c>
      <c r="F3139" s="181" t="s">
        <v>304</v>
      </c>
      <c r="G3139" s="181" t="s">
        <v>808</v>
      </c>
      <c r="H3139" s="181" t="s">
        <v>7</v>
      </c>
      <c r="I3139" s="181" t="s">
        <v>301</v>
      </c>
      <c r="J3139" s="181">
        <v>24870</v>
      </c>
      <c r="K3139" s="181">
        <v>52</v>
      </c>
      <c r="L3139" s="181"/>
      <c r="M3139" s="181"/>
      <c r="N3139" s="596" t="s">
        <v>286</v>
      </c>
    </row>
    <row r="3140" spans="1:14" s="158" customFormat="1" ht="18" customHeight="1" x14ac:dyDescent="0.25">
      <c r="A3140" s="181">
        <v>7220</v>
      </c>
      <c r="B3140" s="701" t="s">
        <v>15316</v>
      </c>
      <c r="C3140" s="181" t="s">
        <v>15317</v>
      </c>
      <c r="D3140" s="181" t="s">
        <v>4478</v>
      </c>
      <c r="E3140" s="181" t="s">
        <v>15318</v>
      </c>
      <c r="F3140" s="181" t="s">
        <v>304</v>
      </c>
      <c r="G3140" s="181" t="s">
        <v>808</v>
      </c>
      <c r="H3140" s="181" t="s">
        <v>7</v>
      </c>
      <c r="I3140" s="181" t="s">
        <v>15319</v>
      </c>
      <c r="J3140" s="181">
        <v>34120</v>
      </c>
      <c r="K3140" s="181">
        <v>113</v>
      </c>
      <c r="L3140" s="181"/>
      <c r="M3140" s="181"/>
      <c r="N3140" s="596" t="s">
        <v>286</v>
      </c>
    </row>
    <row r="3141" spans="1:14" s="158" customFormat="1" ht="18" customHeight="1" x14ac:dyDescent="0.25">
      <c r="A3141" s="181">
        <v>20547</v>
      </c>
      <c r="B3141" s="701">
        <v>8966820</v>
      </c>
      <c r="C3141" s="181" t="s">
        <v>18393</v>
      </c>
      <c r="D3141" s="181" t="s">
        <v>18394</v>
      </c>
      <c r="E3141" s="181" t="s">
        <v>3787</v>
      </c>
      <c r="F3141" s="181" t="s">
        <v>304</v>
      </c>
      <c r="G3141" s="181" t="s">
        <v>808</v>
      </c>
      <c r="H3141" s="181" t="s">
        <v>7</v>
      </c>
      <c r="I3141" s="181" t="s">
        <v>301</v>
      </c>
      <c r="J3141" s="181">
        <v>20090</v>
      </c>
      <c r="K3141" s="181">
        <v>67</v>
      </c>
      <c r="L3141" s="181"/>
      <c r="M3141" s="181"/>
      <c r="N3141" s="596" t="s">
        <v>286</v>
      </c>
    </row>
    <row r="3142" spans="1:14" s="158" customFormat="1" ht="18" customHeight="1" x14ac:dyDescent="0.25">
      <c r="A3142" s="181">
        <v>6904</v>
      </c>
      <c r="B3142" s="701" t="s">
        <v>4480</v>
      </c>
      <c r="C3142" s="181" t="s">
        <v>4481</v>
      </c>
      <c r="D3142" s="181" t="s">
        <v>4482</v>
      </c>
      <c r="E3142" s="181" t="s">
        <v>4483</v>
      </c>
      <c r="F3142" s="181" t="s">
        <v>304</v>
      </c>
      <c r="G3142" s="181" t="s">
        <v>466</v>
      </c>
      <c r="H3142" s="181" t="s">
        <v>12</v>
      </c>
      <c r="I3142" s="181" t="s">
        <v>3829</v>
      </c>
      <c r="J3142" s="181">
        <v>84530</v>
      </c>
      <c r="K3142" s="181">
        <v>47</v>
      </c>
      <c r="L3142" s="181"/>
      <c r="M3142" s="181"/>
      <c r="N3142" s="596" t="s">
        <v>286</v>
      </c>
    </row>
    <row r="3143" spans="1:14" s="158" customFormat="1" ht="18" customHeight="1" x14ac:dyDescent="0.25">
      <c r="A3143" s="181">
        <v>12789</v>
      </c>
      <c r="B3143" s="701" t="s">
        <v>11826</v>
      </c>
      <c r="C3143" s="181" t="s">
        <v>11827</v>
      </c>
      <c r="D3143" s="181" t="s">
        <v>4482</v>
      </c>
      <c r="E3143" s="181" t="s">
        <v>4483</v>
      </c>
      <c r="F3143" s="181" t="s">
        <v>304</v>
      </c>
      <c r="G3143" s="181" t="s">
        <v>808</v>
      </c>
      <c r="H3143" s="181" t="s">
        <v>7</v>
      </c>
      <c r="I3143" s="181" t="s">
        <v>11828</v>
      </c>
      <c r="J3143" s="181">
        <v>35260</v>
      </c>
      <c r="K3143" s="181">
        <v>99</v>
      </c>
      <c r="L3143" s="181"/>
      <c r="M3143" s="181"/>
      <c r="N3143" s="596" t="s">
        <v>286</v>
      </c>
    </row>
    <row r="3144" spans="1:14" s="158" customFormat="1" ht="18" customHeight="1" x14ac:dyDescent="0.25">
      <c r="A3144" s="181">
        <v>15098</v>
      </c>
      <c r="B3144" s="701" t="s">
        <v>4484</v>
      </c>
      <c r="C3144" s="181" t="s">
        <v>301</v>
      </c>
      <c r="D3144" s="181" t="s">
        <v>4485</v>
      </c>
      <c r="E3144" s="181" t="s">
        <v>4099</v>
      </c>
      <c r="F3144" s="181" t="s">
        <v>304</v>
      </c>
      <c r="G3144" s="181" t="s">
        <v>466</v>
      </c>
      <c r="H3144" s="181" t="s">
        <v>12</v>
      </c>
      <c r="I3144" s="181" t="s">
        <v>301</v>
      </c>
      <c r="J3144" s="181">
        <v>67060</v>
      </c>
      <c r="K3144" s="181">
        <v>28</v>
      </c>
      <c r="L3144" s="181"/>
      <c r="M3144" s="181"/>
      <c r="N3144" s="596" t="s">
        <v>286</v>
      </c>
    </row>
    <row r="3145" spans="1:14" s="158" customFormat="1" ht="18" customHeight="1" x14ac:dyDescent="0.25">
      <c r="A3145" s="181">
        <v>7223</v>
      </c>
      <c r="B3145" s="701" t="s">
        <v>11829</v>
      </c>
      <c r="C3145" s="181" t="s">
        <v>11830</v>
      </c>
      <c r="D3145" s="181" t="s">
        <v>4485</v>
      </c>
      <c r="E3145" s="181" t="s">
        <v>4099</v>
      </c>
      <c r="F3145" s="181" t="s">
        <v>304</v>
      </c>
      <c r="G3145" s="181" t="s">
        <v>808</v>
      </c>
      <c r="H3145" s="181" t="s">
        <v>7</v>
      </c>
      <c r="I3145" s="181" t="s">
        <v>301</v>
      </c>
      <c r="J3145" s="181">
        <v>27830</v>
      </c>
      <c r="K3145" s="181">
        <v>62</v>
      </c>
      <c r="L3145" s="181"/>
      <c r="M3145" s="181"/>
      <c r="N3145" s="596" t="s">
        <v>286</v>
      </c>
    </row>
    <row r="3146" spans="1:14" s="158" customFormat="1" ht="18" customHeight="1" x14ac:dyDescent="0.25">
      <c r="A3146" s="181">
        <v>8554</v>
      </c>
      <c r="B3146" s="701" t="s">
        <v>4489</v>
      </c>
      <c r="C3146" s="181" t="s">
        <v>301</v>
      </c>
      <c r="D3146" s="181" t="s">
        <v>4486</v>
      </c>
      <c r="E3146" s="181" t="s">
        <v>4487</v>
      </c>
      <c r="F3146" s="181" t="s">
        <v>304</v>
      </c>
      <c r="G3146" s="181" t="s">
        <v>466</v>
      </c>
      <c r="H3146" s="181" t="s">
        <v>12</v>
      </c>
      <c r="I3146" s="181" t="s">
        <v>4488</v>
      </c>
      <c r="J3146" s="181">
        <v>67560</v>
      </c>
      <c r="K3146" s="181">
        <v>501</v>
      </c>
      <c r="L3146" s="181"/>
      <c r="M3146" s="181"/>
      <c r="N3146" s="596" t="s">
        <v>286</v>
      </c>
    </row>
    <row r="3147" spans="1:14" s="158" customFormat="1" ht="18" customHeight="1" x14ac:dyDescent="0.25">
      <c r="A3147" s="181">
        <v>7243</v>
      </c>
      <c r="B3147" s="701" t="s">
        <v>15320</v>
      </c>
      <c r="C3147" s="181" t="s">
        <v>15321</v>
      </c>
      <c r="D3147" s="181" t="s">
        <v>4486</v>
      </c>
      <c r="E3147" s="181" t="s">
        <v>4487</v>
      </c>
      <c r="F3147" s="181" t="s">
        <v>304</v>
      </c>
      <c r="G3147" s="181" t="s">
        <v>808</v>
      </c>
      <c r="H3147" s="181" t="s">
        <v>7</v>
      </c>
      <c r="I3147" s="181" t="s">
        <v>4488</v>
      </c>
      <c r="J3147" s="181">
        <v>34830</v>
      </c>
      <c r="K3147" s="181">
        <v>196</v>
      </c>
      <c r="L3147" s="181"/>
      <c r="M3147" s="181"/>
      <c r="N3147" s="596" t="s">
        <v>286</v>
      </c>
    </row>
    <row r="3148" spans="1:14" s="158" customFormat="1" ht="18" customHeight="1" x14ac:dyDescent="0.25">
      <c r="A3148" s="181">
        <v>7233</v>
      </c>
      <c r="B3148" s="701" t="s">
        <v>18395</v>
      </c>
      <c r="C3148" s="181" t="s">
        <v>18396</v>
      </c>
      <c r="D3148" s="181" t="s">
        <v>18397</v>
      </c>
      <c r="E3148" s="181" t="s">
        <v>3794</v>
      </c>
      <c r="F3148" s="181" t="s">
        <v>304</v>
      </c>
      <c r="G3148" s="181" t="s">
        <v>808</v>
      </c>
      <c r="H3148" s="181" t="s">
        <v>7</v>
      </c>
      <c r="I3148" s="181" t="s">
        <v>18398</v>
      </c>
      <c r="J3148" s="181">
        <v>23720</v>
      </c>
      <c r="K3148" s="181">
        <v>78</v>
      </c>
      <c r="L3148" s="181"/>
      <c r="M3148" s="181"/>
      <c r="N3148" s="596" t="s">
        <v>286</v>
      </c>
    </row>
    <row r="3149" spans="1:14" s="158" customFormat="1" ht="18" customHeight="1" x14ac:dyDescent="0.25">
      <c r="A3149" s="181">
        <v>7221</v>
      </c>
      <c r="B3149" s="701" t="s">
        <v>4490</v>
      </c>
      <c r="C3149" s="181" t="s">
        <v>4491</v>
      </c>
      <c r="D3149" s="181" t="s">
        <v>4492</v>
      </c>
      <c r="E3149" s="181" t="s">
        <v>3703</v>
      </c>
      <c r="F3149" s="181" t="s">
        <v>304</v>
      </c>
      <c r="G3149" s="181" t="s">
        <v>808</v>
      </c>
      <c r="H3149" s="181" t="s">
        <v>7</v>
      </c>
      <c r="I3149" s="181" t="s">
        <v>301</v>
      </c>
      <c r="J3149" s="181">
        <v>30660</v>
      </c>
      <c r="K3149" s="181">
        <v>49</v>
      </c>
      <c r="L3149" s="181"/>
      <c r="M3149" s="181"/>
      <c r="N3149" s="596" t="s">
        <v>286</v>
      </c>
    </row>
    <row r="3150" spans="1:14" s="158" customFormat="1" ht="18" customHeight="1" x14ac:dyDescent="0.25">
      <c r="A3150" s="181">
        <v>16109</v>
      </c>
      <c r="B3150" s="701" t="s">
        <v>4493</v>
      </c>
      <c r="C3150" s="181" t="s">
        <v>301</v>
      </c>
      <c r="D3150" s="181" t="s">
        <v>4494</v>
      </c>
      <c r="E3150" s="181" t="s">
        <v>4495</v>
      </c>
      <c r="F3150" s="181" t="s">
        <v>304</v>
      </c>
      <c r="G3150" s="181" t="s">
        <v>466</v>
      </c>
      <c r="H3150" s="181" t="s">
        <v>12</v>
      </c>
      <c r="I3150" s="181" t="s">
        <v>4225</v>
      </c>
      <c r="J3150" s="181">
        <v>181140</v>
      </c>
      <c r="K3150" s="181">
        <v>67</v>
      </c>
      <c r="L3150" s="181"/>
      <c r="M3150" s="181"/>
      <c r="N3150" s="596" t="s">
        <v>286</v>
      </c>
    </row>
    <row r="3151" spans="1:14" s="158" customFormat="1" ht="18" customHeight="1" x14ac:dyDescent="0.25">
      <c r="A3151" s="181">
        <v>7234</v>
      </c>
      <c r="B3151" s="701" t="s">
        <v>4496</v>
      </c>
      <c r="C3151" s="181" t="s">
        <v>4497</v>
      </c>
      <c r="D3151" s="181" t="s">
        <v>4498</v>
      </c>
      <c r="E3151" s="181" t="s">
        <v>3782</v>
      </c>
      <c r="F3151" s="181" t="s">
        <v>304</v>
      </c>
      <c r="G3151" s="181" t="s">
        <v>808</v>
      </c>
      <c r="H3151" s="181" t="s">
        <v>7</v>
      </c>
      <c r="I3151" s="181" t="s">
        <v>4499</v>
      </c>
      <c r="J3151" s="181">
        <v>40790</v>
      </c>
      <c r="K3151" s="181">
        <v>53</v>
      </c>
      <c r="L3151" s="181"/>
      <c r="M3151" s="181"/>
      <c r="N3151" s="596" t="s">
        <v>286</v>
      </c>
    </row>
    <row r="3152" spans="1:14" ht="18" customHeight="1" x14ac:dyDescent="0.25">
      <c r="A3152" s="181">
        <v>16530</v>
      </c>
      <c r="B3152" s="701" t="s">
        <v>4500</v>
      </c>
      <c r="C3152" s="181" t="s">
        <v>301</v>
      </c>
      <c r="D3152" s="181" t="s">
        <v>4498</v>
      </c>
      <c r="E3152" s="181" t="s">
        <v>3782</v>
      </c>
      <c r="F3152" s="181" t="s">
        <v>304</v>
      </c>
      <c r="G3152" s="181" t="s">
        <v>466</v>
      </c>
      <c r="H3152" s="181" t="s">
        <v>12</v>
      </c>
      <c r="I3152" s="181" t="s">
        <v>301</v>
      </c>
      <c r="J3152" s="181">
        <v>70650</v>
      </c>
      <c r="K3152" s="181">
        <v>301</v>
      </c>
      <c r="L3152" s="181"/>
      <c r="M3152" s="181"/>
      <c r="N3152" s="596" t="s">
        <v>286</v>
      </c>
    </row>
    <row r="3153" spans="1:14" ht="18" customHeight="1" x14ac:dyDescent="0.25">
      <c r="A3153" s="181">
        <v>12791</v>
      </c>
      <c r="B3153" s="701" t="s">
        <v>18399</v>
      </c>
      <c r="C3153" s="181" t="s">
        <v>18400</v>
      </c>
      <c r="D3153" s="181" t="s">
        <v>18401</v>
      </c>
      <c r="E3153" s="181" t="s">
        <v>18402</v>
      </c>
      <c r="F3153" s="181" t="s">
        <v>304</v>
      </c>
      <c r="G3153" s="181" t="s">
        <v>808</v>
      </c>
      <c r="H3153" s="181" t="s">
        <v>7</v>
      </c>
      <c r="I3153" s="181" t="s">
        <v>18403</v>
      </c>
      <c r="J3153" s="181">
        <v>46320</v>
      </c>
      <c r="K3153" s="181">
        <v>49</v>
      </c>
      <c r="L3153" s="181"/>
      <c r="M3153" s="181"/>
      <c r="N3153" s="596" t="s">
        <v>286</v>
      </c>
    </row>
    <row r="3154" spans="1:14" s="158" customFormat="1" ht="18" customHeight="1" x14ac:dyDescent="0.25">
      <c r="A3154" s="181">
        <v>6902</v>
      </c>
      <c r="B3154" s="701" t="s">
        <v>4501</v>
      </c>
      <c r="C3154" s="181" t="s">
        <v>4502</v>
      </c>
      <c r="D3154" s="181" t="s">
        <v>4503</v>
      </c>
      <c r="E3154" s="181" t="s">
        <v>3654</v>
      </c>
      <c r="F3154" s="181" t="s">
        <v>304</v>
      </c>
      <c r="G3154" s="181" t="s">
        <v>466</v>
      </c>
      <c r="H3154" s="181" t="s">
        <v>12</v>
      </c>
      <c r="I3154" s="181" t="s">
        <v>4504</v>
      </c>
      <c r="J3154" s="181">
        <v>85670</v>
      </c>
      <c r="K3154" s="181">
        <v>164</v>
      </c>
      <c r="L3154" s="181"/>
      <c r="M3154" s="181"/>
      <c r="N3154" s="596" t="s">
        <v>286</v>
      </c>
    </row>
    <row r="3155" spans="1:14" s="158" customFormat="1" ht="18" customHeight="1" x14ac:dyDescent="0.25">
      <c r="A3155" s="181">
        <v>24174</v>
      </c>
      <c r="B3155" s="701" t="s">
        <v>4505</v>
      </c>
      <c r="C3155" s="181" t="s">
        <v>4506</v>
      </c>
      <c r="D3155" s="181" t="s">
        <v>4503</v>
      </c>
      <c r="E3155" s="181" t="s">
        <v>3654</v>
      </c>
      <c r="F3155" s="181" t="s">
        <v>304</v>
      </c>
      <c r="G3155" s="181" t="s">
        <v>808</v>
      </c>
      <c r="H3155" s="181" t="s">
        <v>7</v>
      </c>
      <c r="I3155" s="181" t="s">
        <v>4507</v>
      </c>
      <c r="J3155" s="181">
        <v>46230</v>
      </c>
      <c r="K3155" s="181">
        <v>215</v>
      </c>
      <c r="L3155" s="181"/>
      <c r="M3155" s="181"/>
      <c r="N3155" s="596" t="s">
        <v>286</v>
      </c>
    </row>
    <row r="3156" spans="1:14" s="158" customFormat="1" ht="18" customHeight="1" x14ac:dyDescent="0.25">
      <c r="A3156" s="181">
        <v>7224</v>
      </c>
      <c r="B3156" s="701" t="s">
        <v>4508</v>
      </c>
      <c r="C3156" s="181" t="s">
        <v>301</v>
      </c>
      <c r="D3156" s="181" t="s">
        <v>4509</v>
      </c>
      <c r="E3156" s="181" t="s">
        <v>4510</v>
      </c>
      <c r="F3156" s="181" t="s">
        <v>304</v>
      </c>
      <c r="G3156" s="181" t="s">
        <v>808</v>
      </c>
      <c r="H3156" s="181" t="s">
        <v>7</v>
      </c>
      <c r="I3156" s="181" t="s">
        <v>4511</v>
      </c>
      <c r="J3156" s="181">
        <v>38200</v>
      </c>
      <c r="K3156" s="181">
        <v>61</v>
      </c>
      <c r="L3156" s="181"/>
      <c r="M3156" s="181"/>
      <c r="N3156" s="596" t="s">
        <v>286</v>
      </c>
    </row>
    <row r="3157" spans="1:14" s="158" customFormat="1" ht="18" customHeight="1" x14ac:dyDescent="0.25">
      <c r="A3157" s="181">
        <v>21048</v>
      </c>
      <c r="B3157" s="701" t="s">
        <v>4512</v>
      </c>
      <c r="C3157" s="181" t="s">
        <v>4513</v>
      </c>
      <c r="D3157" s="181" t="s">
        <v>4514</v>
      </c>
      <c r="E3157" s="181" t="s">
        <v>4515</v>
      </c>
      <c r="F3157" s="181" t="s">
        <v>304</v>
      </c>
      <c r="G3157" s="181" t="s">
        <v>466</v>
      </c>
      <c r="H3157" s="181" t="s">
        <v>12</v>
      </c>
      <c r="I3157" s="181" t="s">
        <v>4516</v>
      </c>
      <c r="J3157" s="181">
        <v>79890</v>
      </c>
      <c r="K3157" s="181">
        <v>4</v>
      </c>
      <c r="L3157" s="181"/>
      <c r="M3157" s="181"/>
      <c r="N3157" s="596" t="s">
        <v>286</v>
      </c>
    </row>
    <row r="3158" spans="1:14" s="158" customFormat="1" ht="18" customHeight="1" x14ac:dyDescent="0.25">
      <c r="A3158" s="181">
        <v>24175</v>
      </c>
      <c r="B3158" s="701" t="s">
        <v>11831</v>
      </c>
      <c r="C3158" s="181" t="s">
        <v>11832</v>
      </c>
      <c r="D3158" s="181" t="s">
        <v>4514</v>
      </c>
      <c r="E3158" s="181" t="s">
        <v>4515</v>
      </c>
      <c r="F3158" s="181" t="s">
        <v>304</v>
      </c>
      <c r="G3158" s="181" t="s">
        <v>808</v>
      </c>
      <c r="H3158" s="181" t="s">
        <v>7</v>
      </c>
      <c r="I3158" s="181" t="s">
        <v>11833</v>
      </c>
      <c r="J3158" s="181">
        <v>43740</v>
      </c>
      <c r="K3158" s="181">
        <v>52</v>
      </c>
      <c r="L3158" s="181"/>
      <c r="M3158" s="181"/>
      <c r="N3158" s="596" t="s">
        <v>286</v>
      </c>
    </row>
    <row r="3159" spans="1:14" s="158" customFormat="1" ht="18" customHeight="1" x14ac:dyDescent="0.25">
      <c r="A3159" s="181">
        <v>16121</v>
      </c>
      <c r="B3159" s="701" t="s">
        <v>4517</v>
      </c>
      <c r="C3159" s="181" t="s">
        <v>4518</v>
      </c>
      <c r="D3159" s="181" t="s">
        <v>4519</v>
      </c>
      <c r="E3159" s="181" t="s">
        <v>4520</v>
      </c>
      <c r="F3159" s="181" t="s">
        <v>304</v>
      </c>
      <c r="G3159" s="181" t="s">
        <v>466</v>
      </c>
      <c r="H3159" s="181" t="s">
        <v>12</v>
      </c>
      <c r="I3159" s="181" t="s">
        <v>4521</v>
      </c>
      <c r="J3159" s="181">
        <v>79440</v>
      </c>
      <c r="K3159" s="181">
        <v>12</v>
      </c>
      <c r="L3159" s="181"/>
      <c r="M3159" s="181"/>
      <c r="N3159" s="596" t="s">
        <v>286</v>
      </c>
    </row>
    <row r="3160" spans="1:14" s="158" customFormat="1" ht="18" customHeight="1" x14ac:dyDescent="0.25">
      <c r="A3160" s="181">
        <v>20119</v>
      </c>
      <c r="B3160" s="701">
        <v>92066312</v>
      </c>
      <c r="C3160" s="181" t="s">
        <v>301</v>
      </c>
      <c r="D3160" s="181" t="s">
        <v>4519</v>
      </c>
      <c r="E3160" s="181" t="s">
        <v>4520</v>
      </c>
      <c r="F3160" s="181" t="s">
        <v>304</v>
      </c>
      <c r="G3160" s="181" t="s">
        <v>808</v>
      </c>
      <c r="H3160" s="181" t="s">
        <v>7</v>
      </c>
      <c r="I3160" s="181" t="s">
        <v>15322</v>
      </c>
      <c r="J3160" s="181">
        <v>57270</v>
      </c>
      <c r="K3160" s="181">
        <v>25</v>
      </c>
      <c r="L3160" s="181"/>
      <c r="M3160" s="181"/>
      <c r="N3160" s="596" t="s">
        <v>286</v>
      </c>
    </row>
    <row r="3161" spans="1:14" s="158" customFormat="1" ht="18" customHeight="1" x14ac:dyDescent="0.25">
      <c r="A3161" s="181">
        <v>18082</v>
      </c>
      <c r="B3161" s="701" t="s">
        <v>4523</v>
      </c>
      <c r="C3161" s="181" t="s">
        <v>301</v>
      </c>
      <c r="D3161" s="181" t="s">
        <v>4524</v>
      </c>
      <c r="E3161" s="181" t="s">
        <v>3654</v>
      </c>
      <c r="F3161" s="181" t="s">
        <v>577</v>
      </c>
      <c r="G3161" s="181" t="s">
        <v>466</v>
      </c>
      <c r="H3161" s="181" t="s">
        <v>12</v>
      </c>
      <c r="I3161" s="181" t="s">
        <v>3835</v>
      </c>
      <c r="J3161" s="181">
        <v>451730</v>
      </c>
      <c r="K3161" s="181">
        <v>54</v>
      </c>
      <c r="L3161" s="181"/>
      <c r="M3161" s="181"/>
      <c r="N3161" s="596" t="s">
        <v>286</v>
      </c>
    </row>
    <row r="3162" spans="1:14" s="158" customFormat="1" ht="18" customHeight="1" x14ac:dyDescent="0.25">
      <c r="A3162" s="181">
        <v>18084</v>
      </c>
      <c r="B3162" s="701" t="s">
        <v>4525</v>
      </c>
      <c r="C3162" s="181" t="s">
        <v>301</v>
      </c>
      <c r="D3162" s="181" t="s">
        <v>4524</v>
      </c>
      <c r="E3162" s="181" t="s">
        <v>3654</v>
      </c>
      <c r="F3162" s="181" t="s">
        <v>577</v>
      </c>
      <c r="G3162" s="181" t="s">
        <v>3990</v>
      </c>
      <c r="H3162" s="181" t="s">
        <v>14</v>
      </c>
      <c r="I3162" s="181" t="s">
        <v>3835</v>
      </c>
      <c r="J3162" s="181">
        <v>371090</v>
      </c>
      <c r="K3162" s="181">
        <v>50</v>
      </c>
      <c r="L3162" s="181"/>
      <c r="M3162" s="181"/>
      <c r="N3162" s="596" t="s">
        <v>286</v>
      </c>
    </row>
    <row r="3163" spans="1:14" s="158" customFormat="1" ht="18" customHeight="1" x14ac:dyDescent="0.25">
      <c r="A3163" s="181">
        <v>30308</v>
      </c>
      <c r="B3163" s="701" t="s">
        <v>13375</v>
      </c>
      <c r="C3163" s="181" t="s">
        <v>301</v>
      </c>
      <c r="D3163" s="181" t="s">
        <v>13376</v>
      </c>
      <c r="E3163" s="181" t="s">
        <v>4515</v>
      </c>
      <c r="F3163" s="181" t="s">
        <v>577</v>
      </c>
      <c r="G3163" s="181" t="s">
        <v>826</v>
      </c>
      <c r="H3163" s="181" t="s">
        <v>5</v>
      </c>
      <c r="I3163" s="181" t="s">
        <v>13377</v>
      </c>
      <c r="J3163" s="181">
        <v>221590</v>
      </c>
      <c r="K3163" s="181">
        <v>7</v>
      </c>
      <c r="L3163" s="181"/>
      <c r="M3163" s="181"/>
      <c r="N3163" s="596" t="s">
        <v>286</v>
      </c>
    </row>
    <row r="3164" spans="1:14" s="158" customFormat="1" ht="18" customHeight="1" x14ac:dyDescent="0.25">
      <c r="A3164" s="181">
        <v>30298</v>
      </c>
      <c r="B3164" s="701" t="s">
        <v>12191</v>
      </c>
      <c r="C3164" s="181" t="s">
        <v>12192</v>
      </c>
      <c r="D3164" s="181" t="s">
        <v>4526</v>
      </c>
      <c r="E3164" s="181" t="s">
        <v>4520</v>
      </c>
      <c r="F3164" s="181" t="s">
        <v>577</v>
      </c>
      <c r="G3164" s="181" t="s">
        <v>826</v>
      </c>
      <c r="H3164" s="181" t="s">
        <v>5</v>
      </c>
      <c r="I3164" s="181" t="s">
        <v>12193</v>
      </c>
      <c r="J3164" s="181">
        <v>215800</v>
      </c>
      <c r="K3164" s="181">
        <v>9</v>
      </c>
      <c r="L3164" s="181"/>
      <c r="M3164" s="181"/>
      <c r="N3164" s="596" t="s">
        <v>286</v>
      </c>
    </row>
    <row r="3165" spans="1:14" s="158" customFormat="1" ht="18" customHeight="1" x14ac:dyDescent="0.25">
      <c r="A3165" s="181">
        <v>602</v>
      </c>
      <c r="B3165" s="701" t="s">
        <v>4527</v>
      </c>
      <c r="C3165" s="181" t="s">
        <v>301</v>
      </c>
      <c r="D3165" s="181" t="s">
        <v>4528</v>
      </c>
      <c r="E3165" s="181" t="s">
        <v>3549</v>
      </c>
      <c r="F3165" s="181" t="s">
        <v>304</v>
      </c>
      <c r="G3165" s="181" t="s">
        <v>4529</v>
      </c>
      <c r="H3165" s="181" t="s">
        <v>2313</v>
      </c>
      <c r="I3165" s="181" t="s">
        <v>301</v>
      </c>
      <c r="J3165" s="181">
        <v>41580</v>
      </c>
      <c r="K3165" s="181">
        <v>4</v>
      </c>
      <c r="L3165" s="181"/>
      <c r="M3165" s="181"/>
      <c r="N3165" s="596" t="s">
        <v>286</v>
      </c>
    </row>
    <row r="3166" spans="1:14" s="158" customFormat="1" ht="18" customHeight="1" x14ac:dyDescent="0.25">
      <c r="A3166" s="181">
        <v>40538</v>
      </c>
      <c r="B3166" s="701" t="s">
        <v>13378</v>
      </c>
      <c r="C3166" s="181" t="s">
        <v>301</v>
      </c>
      <c r="D3166" s="181" t="s">
        <v>2447</v>
      </c>
      <c r="E3166" s="181" t="s">
        <v>13379</v>
      </c>
      <c r="F3166" s="181" t="s">
        <v>304</v>
      </c>
      <c r="G3166" s="181" t="s">
        <v>2449</v>
      </c>
      <c r="H3166" s="181" t="s">
        <v>9</v>
      </c>
      <c r="I3166" s="181" t="s">
        <v>3508</v>
      </c>
      <c r="J3166" s="181">
        <v>22720</v>
      </c>
      <c r="K3166" s="181">
        <v>27</v>
      </c>
      <c r="L3166" s="181"/>
      <c r="M3166" s="181"/>
      <c r="N3166" s="596" t="s">
        <v>286</v>
      </c>
    </row>
    <row r="3167" spans="1:14" s="158" customFormat="1" ht="18" customHeight="1" x14ac:dyDescent="0.25">
      <c r="A3167" s="181">
        <v>88160</v>
      </c>
      <c r="B3167" s="701" t="s">
        <v>4530</v>
      </c>
      <c r="C3167" s="181" t="s">
        <v>4531</v>
      </c>
      <c r="D3167" s="181" t="s">
        <v>2450</v>
      </c>
      <c r="E3167" s="181" t="s">
        <v>4532</v>
      </c>
      <c r="F3167" s="181" t="s">
        <v>304</v>
      </c>
      <c r="G3167" s="181" t="s">
        <v>2449</v>
      </c>
      <c r="H3167" s="181" t="s">
        <v>9</v>
      </c>
      <c r="I3167" s="181" t="s">
        <v>4533</v>
      </c>
      <c r="J3167" s="181">
        <v>23230</v>
      </c>
      <c r="K3167" s="181">
        <v>6</v>
      </c>
      <c r="L3167" s="181"/>
      <c r="M3167" s="181"/>
      <c r="N3167" s="596" t="s">
        <v>286</v>
      </c>
    </row>
    <row r="3168" spans="1:14" ht="18" customHeight="1" x14ac:dyDescent="0.25">
      <c r="A3168" s="181">
        <v>14616</v>
      </c>
      <c r="B3168" s="701" t="s">
        <v>4534</v>
      </c>
      <c r="C3168" s="181" t="s">
        <v>301</v>
      </c>
      <c r="D3168" s="181" t="s">
        <v>2450</v>
      </c>
      <c r="E3168" s="181" t="s">
        <v>4532</v>
      </c>
      <c r="F3168" s="181" t="s">
        <v>304</v>
      </c>
      <c r="G3168" s="181" t="s">
        <v>2448</v>
      </c>
      <c r="H3168" s="181" t="s">
        <v>13</v>
      </c>
      <c r="I3168" s="181" t="s">
        <v>4533</v>
      </c>
      <c r="J3168" s="181">
        <v>34180</v>
      </c>
      <c r="K3168" s="181">
        <v>13</v>
      </c>
      <c r="L3168" s="181"/>
      <c r="M3168" s="181"/>
      <c r="N3168" s="596" t="s">
        <v>286</v>
      </c>
    </row>
    <row r="3169" spans="1:14" s="158" customFormat="1" ht="18" customHeight="1" x14ac:dyDescent="0.25">
      <c r="A3169" s="181">
        <v>4010</v>
      </c>
      <c r="B3169" s="701" t="s">
        <v>4535</v>
      </c>
      <c r="C3169" s="181" t="s">
        <v>301</v>
      </c>
      <c r="D3169" s="181" t="s">
        <v>2450</v>
      </c>
      <c r="E3169" s="181" t="s">
        <v>4536</v>
      </c>
      <c r="F3169" s="181" t="s">
        <v>304</v>
      </c>
      <c r="G3169" s="181" t="s">
        <v>2449</v>
      </c>
      <c r="H3169" s="181" t="s">
        <v>9</v>
      </c>
      <c r="I3169" s="181" t="s">
        <v>4537</v>
      </c>
      <c r="J3169" s="181">
        <v>48410</v>
      </c>
      <c r="K3169" s="181">
        <v>30</v>
      </c>
      <c r="L3169" s="181"/>
      <c r="M3169" s="181"/>
      <c r="N3169" s="596" t="s">
        <v>286</v>
      </c>
    </row>
    <row r="3170" spans="1:14" s="158" customFormat="1" ht="18" customHeight="1" x14ac:dyDescent="0.25">
      <c r="A3170" s="181">
        <v>29421</v>
      </c>
      <c r="B3170" s="701" t="s">
        <v>4538</v>
      </c>
      <c r="C3170" s="181" t="s">
        <v>4539</v>
      </c>
      <c r="D3170" s="181" t="s">
        <v>2450</v>
      </c>
      <c r="E3170" s="181" t="s">
        <v>4536</v>
      </c>
      <c r="F3170" s="181" t="s">
        <v>304</v>
      </c>
      <c r="G3170" s="181" t="s">
        <v>2448</v>
      </c>
      <c r="H3170" s="181" t="s">
        <v>13</v>
      </c>
      <c r="I3170" s="181" t="s">
        <v>641</v>
      </c>
      <c r="J3170" s="181">
        <v>45110</v>
      </c>
      <c r="K3170" s="181">
        <v>21</v>
      </c>
      <c r="L3170" s="181"/>
      <c r="M3170" s="181"/>
      <c r="N3170" s="596" t="s">
        <v>286</v>
      </c>
    </row>
    <row r="3171" spans="1:14" s="158" customFormat="1" ht="18" customHeight="1" x14ac:dyDescent="0.25">
      <c r="A3171" s="181">
        <v>1455</v>
      </c>
      <c r="B3171" s="701" t="s">
        <v>4540</v>
      </c>
      <c r="C3171" s="181" t="s">
        <v>301</v>
      </c>
      <c r="D3171" s="181" t="s">
        <v>2450</v>
      </c>
      <c r="E3171" s="181" t="s">
        <v>3807</v>
      </c>
      <c r="F3171" s="181" t="s">
        <v>304</v>
      </c>
      <c r="G3171" s="181" t="s">
        <v>2449</v>
      </c>
      <c r="H3171" s="181" t="s">
        <v>9</v>
      </c>
      <c r="I3171" s="181" t="s">
        <v>3643</v>
      </c>
      <c r="J3171" s="181">
        <v>28970</v>
      </c>
      <c r="K3171" s="181">
        <v>6</v>
      </c>
      <c r="L3171" s="181"/>
      <c r="M3171" s="181"/>
      <c r="N3171" s="596" t="s">
        <v>286</v>
      </c>
    </row>
    <row r="3172" spans="1:14" s="158" customFormat="1" ht="18" customHeight="1" x14ac:dyDescent="0.25">
      <c r="A3172" s="181">
        <v>14613</v>
      </c>
      <c r="B3172" s="701" t="s">
        <v>4541</v>
      </c>
      <c r="C3172" s="181" t="s">
        <v>4542</v>
      </c>
      <c r="D3172" s="181" t="s">
        <v>2450</v>
      </c>
      <c r="E3172" s="181" t="s">
        <v>3807</v>
      </c>
      <c r="F3172" s="181" t="s">
        <v>304</v>
      </c>
      <c r="G3172" s="181" t="s">
        <v>2448</v>
      </c>
      <c r="H3172" s="181" t="s">
        <v>13</v>
      </c>
      <c r="I3172" s="181" t="s">
        <v>3643</v>
      </c>
      <c r="J3172" s="181">
        <v>26280</v>
      </c>
      <c r="K3172" s="181">
        <v>11</v>
      </c>
      <c r="L3172" s="181"/>
      <c r="M3172" s="181"/>
      <c r="N3172" s="596" t="s">
        <v>286</v>
      </c>
    </row>
    <row r="3173" spans="1:14" s="158" customFormat="1" ht="18" customHeight="1" x14ac:dyDescent="0.25">
      <c r="A3173" s="181">
        <v>14614</v>
      </c>
      <c r="B3173" s="701" t="s">
        <v>4545</v>
      </c>
      <c r="C3173" s="181" t="s">
        <v>4546</v>
      </c>
      <c r="D3173" s="181" t="s">
        <v>2450</v>
      </c>
      <c r="E3173" s="181" t="s">
        <v>3587</v>
      </c>
      <c r="F3173" s="181" t="s">
        <v>304</v>
      </c>
      <c r="G3173" s="181" t="s">
        <v>2448</v>
      </c>
      <c r="H3173" s="181" t="s">
        <v>13</v>
      </c>
      <c r="I3173" s="181" t="s">
        <v>2337</v>
      </c>
      <c r="J3173" s="181">
        <v>40540</v>
      </c>
      <c r="K3173" s="181">
        <v>13</v>
      </c>
      <c r="L3173" s="181"/>
      <c r="M3173" s="181"/>
      <c r="N3173" s="596" t="s">
        <v>286</v>
      </c>
    </row>
    <row r="3174" spans="1:14" s="158" customFormat="1" ht="18" customHeight="1" x14ac:dyDescent="0.25">
      <c r="A3174" s="181">
        <v>1687</v>
      </c>
      <c r="B3174" s="701" t="s">
        <v>4543</v>
      </c>
      <c r="C3174" s="181" t="s">
        <v>301</v>
      </c>
      <c r="D3174" s="181" t="s">
        <v>2450</v>
      </c>
      <c r="E3174" s="181" t="s">
        <v>3587</v>
      </c>
      <c r="F3174" s="181" t="s">
        <v>304</v>
      </c>
      <c r="G3174" s="181" t="s">
        <v>2449</v>
      </c>
      <c r="H3174" s="181" t="s">
        <v>9</v>
      </c>
      <c r="I3174" s="181" t="s">
        <v>4544</v>
      </c>
      <c r="J3174" s="181">
        <v>37520</v>
      </c>
      <c r="K3174" s="181">
        <v>15</v>
      </c>
      <c r="L3174" s="181"/>
      <c r="M3174" s="181"/>
      <c r="N3174" s="596" t="s">
        <v>286</v>
      </c>
    </row>
    <row r="3175" spans="1:14" s="158" customFormat="1" ht="18" customHeight="1" x14ac:dyDescent="0.25">
      <c r="A3175" s="181">
        <v>11486</v>
      </c>
      <c r="B3175" s="701" t="s">
        <v>4547</v>
      </c>
      <c r="C3175" s="181" t="s">
        <v>301</v>
      </c>
      <c r="D3175" s="181" t="s">
        <v>2450</v>
      </c>
      <c r="E3175" s="181" t="s">
        <v>4548</v>
      </c>
      <c r="F3175" s="181" t="s">
        <v>304</v>
      </c>
      <c r="G3175" s="181" t="s">
        <v>2449</v>
      </c>
      <c r="H3175" s="181" t="s">
        <v>9</v>
      </c>
      <c r="I3175" s="181" t="s">
        <v>2551</v>
      </c>
      <c r="J3175" s="181">
        <v>38170</v>
      </c>
      <c r="K3175" s="181">
        <v>5</v>
      </c>
      <c r="L3175" s="181"/>
      <c r="M3175" s="181"/>
      <c r="N3175" s="596" t="s">
        <v>286</v>
      </c>
    </row>
    <row r="3176" spans="1:14" s="158" customFormat="1" ht="18" customHeight="1" x14ac:dyDescent="0.25">
      <c r="A3176" s="181">
        <v>28704</v>
      </c>
      <c r="B3176" s="701" t="s">
        <v>4549</v>
      </c>
      <c r="C3176" s="181" t="s">
        <v>4550</v>
      </c>
      <c r="D3176" s="181" t="s">
        <v>2450</v>
      </c>
      <c r="E3176" s="181" t="s">
        <v>4548</v>
      </c>
      <c r="F3176" s="181" t="s">
        <v>304</v>
      </c>
      <c r="G3176" s="181" t="s">
        <v>2448</v>
      </c>
      <c r="H3176" s="181" t="s">
        <v>13</v>
      </c>
      <c r="I3176" s="181" t="s">
        <v>2551</v>
      </c>
      <c r="J3176" s="181">
        <v>58880</v>
      </c>
      <c r="K3176" s="181">
        <v>19</v>
      </c>
      <c r="L3176" s="181"/>
      <c r="M3176" s="181"/>
      <c r="N3176" s="596" t="s">
        <v>286</v>
      </c>
    </row>
    <row r="3177" spans="1:14" s="158" customFormat="1" ht="18" customHeight="1" x14ac:dyDescent="0.25">
      <c r="A3177" s="181">
        <v>1456</v>
      </c>
      <c r="B3177" s="701" t="s">
        <v>4551</v>
      </c>
      <c r="C3177" s="181" t="s">
        <v>301</v>
      </c>
      <c r="D3177" s="181" t="s">
        <v>2450</v>
      </c>
      <c r="E3177" s="181" t="s">
        <v>4552</v>
      </c>
      <c r="F3177" s="181" t="s">
        <v>304</v>
      </c>
      <c r="G3177" s="181" t="s">
        <v>2449</v>
      </c>
      <c r="H3177" s="181" t="s">
        <v>9</v>
      </c>
      <c r="I3177" s="181" t="s">
        <v>4553</v>
      </c>
      <c r="J3177" s="181">
        <v>31560</v>
      </c>
      <c r="K3177" s="181">
        <v>61</v>
      </c>
      <c r="L3177" s="181"/>
      <c r="M3177" s="181"/>
      <c r="N3177" s="596" t="s">
        <v>286</v>
      </c>
    </row>
    <row r="3178" spans="1:14" s="158" customFormat="1" ht="18" customHeight="1" x14ac:dyDescent="0.25">
      <c r="A3178" s="181">
        <v>10904</v>
      </c>
      <c r="B3178" s="701" t="s">
        <v>4554</v>
      </c>
      <c r="C3178" s="181" t="s">
        <v>301</v>
      </c>
      <c r="D3178" s="181" t="s">
        <v>2450</v>
      </c>
      <c r="E3178" s="181" t="s">
        <v>4555</v>
      </c>
      <c r="F3178" s="181" t="s">
        <v>304</v>
      </c>
      <c r="G3178" s="181" t="s">
        <v>2449</v>
      </c>
      <c r="H3178" s="181" t="s">
        <v>9</v>
      </c>
      <c r="I3178" s="181" t="s">
        <v>4556</v>
      </c>
      <c r="J3178" s="181">
        <v>27120</v>
      </c>
      <c r="K3178" s="181">
        <v>37</v>
      </c>
      <c r="L3178" s="181"/>
      <c r="M3178" s="181"/>
      <c r="N3178" s="596" t="s">
        <v>286</v>
      </c>
    </row>
    <row r="3179" spans="1:14" ht="18" customHeight="1" x14ac:dyDescent="0.25">
      <c r="A3179" s="181">
        <v>4403</v>
      </c>
      <c r="B3179" s="701" t="s">
        <v>4557</v>
      </c>
      <c r="C3179" s="181" t="s">
        <v>301</v>
      </c>
      <c r="D3179" s="181" t="s">
        <v>2450</v>
      </c>
      <c r="E3179" s="181" t="s">
        <v>4555</v>
      </c>
      <c r="F3179" s="181" t="s">
        <v>304</v>
      </c>
      <c r="G3179" s="181" t="s">
        <v>2448</v>
      </c>
      <c r="H3179" s="181" t="s">
        <v>13</v>
      </c>
      <c r="I3179" s="181" t="s">
        <v>4556</v>
      </c>
      <c r="J3179" s="181">
        <v>29280</v>
      </c>
      <c r="K3179" s="181">
        <v>74</v>
      </c>
      <c r="L3179" s="181"/>
      <c r="M3179" s="181"/>
      <c r="N3179" s="596" t="s">
        <v>286</v>
      </c>
    </row>
    <row r="3180" spans="1:14" s="158" customFormat="1" ht="18" customHeight="1" x14ac:dyDescent="0.25">
      <c r="A3180" s="181">
        <v>22396</v>
      </c>
      <c r="B3180" s="701">
        <v>96439960</v>
      </c>
      <c r="C3180" s="181" t="s">
        <v>301</v>
      </c>
      <c r="D3180" s="181" t="s">
        <v>832</v>
      </c>
      <c r="E3180" s="181" t="s">
        <v>3589</v>
      </c>
      <c r="F3180" s="181" t="s">
        <v>304</v>
      </c>
      <c r="G3180" s="181" t="s">
        <v>309</v>
      </c>
      <c r="H3180" s="181" t="s">
        <v>5</v>
      </c>
      <c r="I3180" s="181" t="s">
        <v>301</v>
      </c>
      <c r="J3180" s="181">
        <v>359520</v>
      </c>
      <c r="K3180" s="181">
        <v>3</v>
      </c>
      <c r="L3180" s="181"/>
      <c r="M3180" s="181"/>
      <c r="N3180" s="596" t="s">
        <v>286</v>
      </c>
    </row>
    <row r="3181" spans="1:14" s="158" customFormat="1" ht="18" customHeight="1" x14ac:dyDescent="0.25">
      <c r="A3181" s="181">
        <v>17847</v>
      </c>
      <c r="B3181" s="701">
        <v>63107</v>
      </c>
      <c r="C3181" s="181" t="s">
        <v>301</v>
      </c>
      <c r="D3181" s="181" t="s">
        <v>4558</v>
      </c>
      <c r="E3181" s="181" t="s">
        <v>3549</v>
      </c>
      <c r="F3181" s="181" t="s">
        <v>304</v>
      </c>
      <c r="G3181" s="181" t="s">
        <v>305</v>
      </c>
      <c r="H3181" s="181" t="s">
        <v>5</v>
      </c>
      <c r="I3181" s="181" t="s">
        <v>301</v>
      </c>
      <c r="J3181" s="181">
        <v>3940</v>
      </c>
      <c r="K3181" s="181">
        <v>37</v>
      </c>
      <c r="L3181" s="181"/>
      <c r="M3181" s="181"/>
      <c r="N3181" s="596" t="s">
        <v>286</v>
      </c>
    </row>
    <row r="3182" spans="1:14" s="158" customFormat="1" ht="18" customHeight="1" x14ac:dyDescent="0.25">
      <c r="A3182" s="181">
        <v>54150</v>
      </c>
      <c r="B3182" s="701" t="s">
        <v>4559</v>
      </c>
      <c r="C3182" s="181" t="s">
        <v>4560</v>
      </c>
      <c r="D3182" s="181" t="s">
        <v>2451</v>
      </c>
      <c r="E3182" s="181" t="s">
        <v>3643</v>
      </c>
      <c r="F3182" s="181" t="s">
        <v>304</v>
      </c>
      <c r="G3182" s="181" t="s">
        <v>847</v>
      </c>
      <c r="H3182" s="181" t="s">
        <v>5</v>
      </c>
      <c r="I3182" s="181" t="s">
        <v>4561</v>
      </c>
      <c r="J3182" s="181">
        <v>22720</v>
      </c>
      <c r="K3182" s="181">
        <v>3</v>
      </c>
      <c r="L3182" s="181"/>
      <c r="M3182" s="181"/>
      <c r="N3182" s="596" t="s">
        <v>286</v>
      </c>
    </row>
    <row r="3183" spans="1:14" ht="18" customHeight="1" x14ac:dyDescent="0.25">
      <c r="A3183" s="181">
        <v>71560</v>
      </c>
      <c r="B3183" s="701" t="s">
        <v>15323</v>
      </c>
      <c r="C3183" s="181" t="s">
        <v>15324</v>
      </c>
      <c r="D3183" s="181" t="s">
        <v>2451</v>
      </c>
      <c r="E3183" s="181" t="s">
        <v>4562</v>
      </c>
      <c r="F3183" s="181" t="s">
        <v>304</v>
      </c>
      <c r="G3183" s="181" t="s">
        <v>847</v>
      </c>
      <c r="H3183" s="181" t="s">
        <v>5</v>
      </c>
      <c r="I3183" s="181" t="s">
        <v>15325</v>
      </c>
      <c r="J3183" s="181">
        <v>40660</v>
      </c>
      <c r="K3183" s="181">
        <v>2</v>
      </c>
      <c r="L3183" s="181"/>
      <c r="M3183" s="181"/>
      <c r="N3183" s="596" t="s">
        <v>286</v>
      </c>
    </row>
    <row r="3184" spans="1:14" ht="18" customHeight="1" x14ac:dyDescent="0.25">
      <c r="A3184" s="181">
        <v>30595</v>
      </c>
      <c r="B3184" s="701" t="s">
        <v>15326</v>
      </c>
      <c r="C3184" s="181" t="s">
        <v>301</v>
      </c>
      <c r="D3184" s="181" t="s">
        <v>2451</v>
      </c>
      <c r="E3184" s="181" t="s">
        <v>3743</v>
      </c>
      <c r="F3184" s="181" t="s">
        <v>304</v>
      </c>
      <c r="G3184" s="181" t="s">
        <v>847</v>
      </c>
      <c r="H3184" s="181" t="s">
        <v>5</v>
      </c>
      <c r="I3184" s="181" t="s">
        <v>15327</v>
      </c>
      <c r="J3184" s="181">
        <v>95390</v>
      </c>
      <c r="K3184" s="181">
        <v>3</v>
      </c>
      <c r="L3184" s="181"/>
      <c r="M3184" s="181"/>
      <c r="N3184" s="596" t="s">
        <v>286</v>
      </c>
    </row>
    <row r="3185" spans="1:14" ht="18" customHeight="1" x14ac:dyDescent="0.25">
      <c r="A3185" s="181">
        <v>4775</v>
      </c>
      <c r="B3185" s="701" t="s">
        <v>4563</v>
      </c>
      <c r="C3185" s="181" t="s">
        <v>301</v>
      </c>
      <c r="D3185" s="181" t="s">
        <v>2451</v>
      </c>
      <c r="E3185" s="181" t="s">
        <v>3627</v>
      </c>
      <c r="F3185" s="181" t="s">
        <v>304</v>
      </c>
      <c r="G3185" s="181" t="s">
        <v>847</v>
      </c>
      <c r="H3185" s="181" t="s">
        <v>5</v>
      </c>
      <c r="I3185" s="181" t="s">
        <v>4564</v>
      </c>
      <c r="J3185" s="181">
        <v>66780</v>
      </c>
      <c r="K3185" s="181">
        <v>2</v>
      </c>
      <c r="L3185" s="181"/>
      <c r="M3185" s="181"/>
      <c r="N3185" s="596" t="s">
        <v>286</v>
      </c>
    </row>
    <row r="3186" spans="1:14" s="158" customFormat="1" ht="18" customHeight="1" x14ac:dyDescent="0.25">
      <c r="A3186" s="181">
        <v>54148</v>
      </c>
      <c r="B3186" s="701" t="s">
        <v>4565</v>
      </c>
      <c r="C3186" s="181" t="s">
        <v>4566</v>
      </c>
      <c r="D3186" s="181" t="s">
        <v>845</v>
      </c>
      <c r="E3186" s="181" t="s">
        <v>3643</v>
      </c>
      <c r="F3186" s="181" t="s">
        <v>304</v>
      </c>
      <c r="G3186" s="181" t="s">
        <v>847</v>
      </c>
      <c r="H3186" s="181" t="s">
        <v>5</v>
      </c>
      <c r="I3186" s="181" t="s">
        <v>4567</v>
      </c>
      <c r="J3186" s="181">
        <v>59100</v>
      </c>
      <c r="K3186" s="181">
        <v>2</v>
      </c>
      <c r="L3186" s="181"/>
      <c r="M3186" s="181"/>
      <c r="N3186" s="596" t="s">
        <v>286</v>
      </c>
    </row>
    <row r="3187" spans="1:14" s="158" customFormat="1" ht="18" customHeight="1" x14ac:dyDescent="0.25">
      <c r="A3187" s="181">
        <v>12429</v>
      </c>
      <c r="B3187" s="701" t="s">
        <v>4568</v>
      </c>
      <c r="C3187" s="181" t="s">
        <v>301</v>
      </c>
      <c r="D3187" s="181" t="s">
        <v>849</v>
      </c>
      <c r="E3187" s="181" t="s">
        <v>3561</v>
      </c>
      <c r="F3187" s="181" t="s">
        <v>304</v>
      </c>
      <c r="G3187" s="181" t="s">
        <v>564</v>
      </c>
      <c r="H3187" s="181" t="s">
        <v>5</v>
      </c>
      <c r="I3187" s="181" t="s">
        <v>301</v>
      </c>
      <c r="J3187" s="181">
        <v>28470</v>
      </c>
      <c r="K3187" s="181">
        <v>174</v>
      </c>
      <c r="L3187" s="181"/>
      <c r="M3187" s="181"/>
      <c r="N3187" s="596" t="s">
        <v>286</v>
      </c>
    </row>
    <row r="3188" spans="1:14" s="158" customFormat="1" ht="18" customHeight="1" x14ac:dyDescent="0.25">
      <c r="A3188" s="181">
        <v>20791</v>
      </c>
      <c r="B3188" s="701" t="s">
        <v>12491</v>
      </c>
      <c r="C3188" s="181" t="s">
        <v>12492</v>
      </c>
      <c r="D3188" s="181" t="s">
        <v>849</v>
      </c>
      <c r="E3188" s="181" t="s">
        <v>3561</v>
      </c>
      <c r="F3188" s="181" t="s">
        <v>304</v>
      </c>
      <c r="G3188" s="181" t="s">
        <v>5282</v>
      </c>
      <c r="H3188" s="181" t="s">
        <v>14</v>
      </c>
      <c r="I3188" s="181" t="s">
        <v>301</v>
      </c>
      <c r="J3188" s="181">
        <v>46180</v>
      </c>
      <c r="K3188" s="181">
        <v>48</v>
      </c>
      <c r="L3188" s="181"/>
      <c r="M3188" s="181"/>
      <c r="N3188" s="596" t="s">
        <v>286</v>
      </c>
    </row>
    <row r="3189" spans="1:14" s="158" customFormat="1" ht="18" customHeight="1" x14ac:dyDescent="0.25">
      <c r="A3189" s="181">
        <v>247</v>
      </c>
      <c r="B3189" s="701" t="s">
        <v>12493</v>
      </c>
      <c r="C3189" s="181" t="s">
        <v>301</v>
      </c>
      <c r="D3189" s="181" t="s">
        <v>849</v>
      </c>
      <c r="E3189" s="181" t="s">
        <v>3551</v>
      </c>
      <c r="F3189" s="181" t="s">
        <v>304</v>
      </c>
      <c r="G3189" s="181" t="s">
        <v>564</v>
      </c>
      <c r="H3189" s="181" t="s">
        <v>5</v>
      </c>
      <c r="I3189" s="181" t="s">
        <v>983</v>
      </c>
      <c r="J3189" s="181">
        <v>23240</v>
      </c>
      <c r="K3189" s="181">
        <v>67</v>
      </c>
      <c r="L3189" s="181"/>
      <c r="M3189" s="181"/>
      <c r="N3189" s="596" t="s">
        <v>286</v>
      </c>
    </row>
    <row r="3190" spans="1:14" ht="18" customHeight="1" x14ac:dyDescent="0.25">
      <c r="A3190" s="181">
        <v>83963</v>
      </c>
      <c r="B3190" s="701" t="s">
        <v>18404</v>
      </c>
      <c r="C3190" s="181" t="s">
        <v>18405</v>
      </c>
      <c r="D3190" s="181" t="s">
        <v>849</v>
      </c>
      <c r="E3190" s="181" t="s">
        <v>4401</v>
      </c>
      <c r="F3190" s="181" t="s">
        <v>304</v>
      </c>
      <c r="G3190" s="181" t="s">
        <v>564</v>
      </c>
      <c r="H3190" s="181" t="s">
        <v>5</v>
      </c>
      <c r="I3190" s="181" t="s">
        <v>1326</v>
      </c>
      <c r="J3190" s="181">
        <v>23240</v>
      </c>
      <c r="K3190" s="181">
        <v>10</v>
      </c>
      <c r="L3190" s="181"/>
      <c r="M3190" s="181"/>
      <c r="N3190" s="596" t="s">
        <v>286</v>
      </c>
    </row>
    <row r="3191" spans="1:14" ht="18" customHeight="1" x14ac:dyDescent="0.25">
      <c r="A3191" s="181">
        <v>249</v>
      </c>
      <c r="B3191" s="701" t="s">
        <v>4569</v>
      </c>
      <c r="C3191" s="181" t="s">
        <v>301</v>
      </c>
      <c r="D3191" s="181" t="s">
        <v>849</v>
      </c>
      <c r="E3191" s="181" t="s">
        <v>4562</v>
      </c>
      <c r="F3191" s="181" t="s">
        <v>304</v>
      </c>
      <c r="G3191" s="181" t="s">
        <v>847</v>
      </c>
      <c r="H3191" s="181" t="s">
        <v>5</v>
      </c>
      <c r="I3191" s="181" t="s">
        <v>301</v>
      </c>
      <c r="J3191" s="181">
        <v>49020</v>
      </c>
      <c r="K3191" s="181">
        <v>13</v>
      </c>
      <c r="L3191" s="181"/>
      <c r="M3191" s="181"/>
      <c r="N3191" s="596" t="s">
        <v>286</v>
      </c>
    </row>
    <row r="3192" spans="1:14" s="158" customFormat="1" ht="18" customHeight="1" x14ac:dyDescent="0.25">
      <c r="A3192" s="181">
        <v>25587</v>
      </c>
      <c r="B3192" s="701">
        <v>24539203</v>
      </c>
      <c r="C3192" s="181" t="s">
        <v>301</v>
      </c>
      <c r="D3192" s="181" t="s">
        <v>849</v>
      </c>
      <c r="E3192" s="181" t="s">
        <v>3812</v>
      </c>
      <c r="F3192" s="181" t="s">
        <v>304</v>
      </c>
      <c r="G3192" s="181" t="s">
        <v>5384</v>
      </c>
      <c r="H3192" s="181" t="s">
        <v>14</v>
      </c>
      <c r="I3192" s="181" t="s">
        <v>301</v>
      </c>
      <c r="J3192" s="181">
        <v>57620</v>
      </c>
      <c r="K3192" s="181">
        <v>7</v>
      </c>
      <c r="L3192" s="181"/>
      <c r="M3192" s="181"/>
      <c r="N3192" s="596" t="s">
        <v>286</v>
      </c>
    </row>
    <row r="3193" spans="1:14" s="158" customFormat="1" ht="18" customHeight="1" x14ac:dyDescent="0.25">
      <c r="A3193" s="181">
        <v>20022</v>
      </c>
      <c r="B3193" s="701">
        <v>96553255</v>
      </c>
      <c r="C3193" s="181" t="s">
        <v>15328</v>
      </c>
      <c r="D3193" s="181" t="s">
        <v>849</v>
      </c>
      <c r="E3193" s="181" t="s">
        <v>3568</v>
      </c>
      <c r="F3193" s="181" t="s">
        <v>304</v>
      </c>
      <c r="G3193" s="181" t="s">
        <v>5282</v>
      </c>
      <c r="H3193" s="181" t="s">
        <v>14</v>
      </c>
      <c r="I3193" s="181" t="s">
        <v>301</v>
      </c>
      <c r="J3193" s="181">
        <v>54620</v>
      </c>
      <c r="K3193" s="181">
        <v>13</v>
      </c>
      <c r="L3193" s="181"/>
      <c r="M3193" s="181"/>
      <c r="N3193" s="596" t="s">
        <v>286</v>
      </c>
    </row>
    <row r="3194" spans="1:14" s="158" customFormat="1" ht="18" customHeight="1" x14ac:dyDescent="0.25">
      <c r="A3194" s="181">
        <v>24520</v>
      </c>
      <c r="B3194" s="701" t="s">
        <v>14256</v>
      </c>
      <c r="C3194" s="181" t="s">
        <v>14257</v>
      </c>
      <c r="D3194" s="181" t="s">
        <v>849</v>
      </c>
      <c r="E3194" s="181" t="s">
        <v>3568</v>
      </c>
      <c r="F3194" s="181" t="s">
        <v>304</v>
      </c>
      <c r="G3194" s="181" t="s">
        <v>564</v>
      </c>
      <c r="H3194" s="181" t="s">
        <v>5</v>
      </c>
      <c r="I3194" s="181" t="s">
        <v>604</v>
      </c>
      <c r="J3194" s="181">
        <v>37180</v>
      </c>
      <c r="K3194" s="181">
        <v>127</v>
      </c>
      <c r="L3194" s="181"/>
      <c r="M3194" s="181"/>
      <c r="N3194" s="596" t="s">
        <v>286</v>
      </c>
    </row>
    <row r="3195" spans="1:14" ht="18" customHeight="1" x14ac:dyDescent="0.25">
      <c r="A3195" s="181">
        <v>3985</v>
      </c>
      <c r="B3195" s="701" t="s">
        <v>18406</v>
      </c>
      <c r="C3195" s="181" t="s">
        <v>18407</v>
      </c>
      <c r="D3195" s="181" t="s">
        <v>849</v>
      </c>
      <c r="E3195" s="181" t="s">
        <v>18408</v>
      </c>
      <c r="F3195" s="181" t="s">
        <v>304</v>
      </c>
      <c r="G3195" s="181" t="s">
        <v>847</v>
      </c>
      <c r="H3195" s="181" t="s">
        <v>5</v>
      </c>
      <c r="I3195" s="181" t="s">
        <v>18409</v>
      </c>
      <c r="J3195" s="181">
        <v>22260</v>
      </c>
      <c r="K3195" s="181">
        <v>27</v>
      </c>
      <c r="L3195" s="181"/>
      <c r="M3195" s="181"/>
      <c r="N3195" s="596" t="s">
        <v>286</v>
      </c>
    </row>
    <row r="3196" spans="1:14" ht="18" customHeight="1" x14ac:dyDescent="0.25">
      <c r="A3196" s="181">
        <v>27840</v>
      </c>
      <c r="B3196" s="701" t="s">
        <v>14258</v>
      </c>
      <c r="C3196" s="181" t="s">
        <v>301</v>
      </c>
      <c r="D3196" s="181" t="s">
        <v>849</v>
      </c>
      <c r="E3196" s="181" t="s">
        <v>3570</v>
      </c>
      <c r="F3196" s="181" t="s">
        <v>304</v>
      </c>
      <c r="G3196" s="181" t="s">
        <v>564</v>
      </c>
      <c r="H3196" s="181" t="s">
        <v>5</v>
      </c>
      <c r="I3196" s="181" t="s">
        <v>4570</v>
      </c>
      <c r="J3196" s="181">
        <v>39270</v>
      </c>
      <c r="K3196" s="181">
        <v>12</v>
      </c>
      <c r="L3196" s="181"/>
      <c r="M3196" s="181"/>
      <c r="N3196" s="596" t="s">
        <v>286</v>
      </c>
    </row>
    <row r="3197" spans="1:14" s="158" customFormat="1" ht="18" customHeight="1" x14ac:dyDescent="0.25">
      <c r="A3197" s="181">
        <v>8144</v>
      </c>
      <c r="B3197" s="701">
        <v>96314169</v>
      </c>
      <c r="C3197" s="181" t="s">
        <v>301</v>
      </c>
      <c r="D3197" s="181" t="s">
        <v>849</v>
      </c>
      <c r="E3197" s="181" t="s">
        <v>3588</v>
      </c>
      <c r="F3197" s="181" t="s">
        <v>304</v>
      </c>
      <c r="G3197" s="181" t="s">
        <v>564</v>
      </c>
      <c r="H3197" s="181" t="s">
        <v>5</v>
      </c>
      <c r="I3197" s="181" t="s">
        <v>4571</v>
      </c>
      <c r="J3197" s="181">
        <v>22080</v>
      </c>
      <c r="K3197" s="181">
        <v>50</v>
      </c>
      <c r="L3197" s="181"/>
      <c r="M3197" s="181"/>
      <c r="N3197" s="596" t="s">
        <v>286</v>
      </c>
    </row>
    <row r="3198" spans="1:14" s="158" customFormat="1" ht="18" customHeight="1" x14ac:dyDescent="0.25">
      <c r="A3198" s="181">
        <v>18633</v>
      </c>
      <c r="B3198" s="701">
        <v>96591467</v>
      </c>
      <c r="C3198" s="181" t="s">
        <v>301</v>
      </c>
      <c r="D3198" s="181" t="s">
        <v>849</v>
      </c>
      <c r="E3198" s="181" t="s">
        <v>3589</v>
      </c>
      <c r="F3198" s="181" t="s">
        <v>304</v>
      </c>
      <c r="G3198" s="181" t="s">
        <v>564</v>
      </c>
      <c r="H3198" s="181" t="s">
        <v>5</v>
      </c>
      <c r="I3198" s="181" t="s">
        <v>301</v>
      </c>
      <c r="J3198" s="181">
        <v>28240</v>
      </c>
      <c r="K3198" s="181">
        <v>302</v>
      </c>
      <c r="L3198" s="181"/>
      <c r="M3198" s="181"/>
      <c r="N3198" s="596" t="s">
        <v>286</v>
      </c>
    </row>
    <row r="3199" spans="1:14" s="158" customFormat="1" ht="18" customHeight="1" x14ac:dyDescent="0.25">
      <c r="A3199" s="181">
        <v>28192</v>
      </c>
      <c r="B3199" s="701" t="s">
        <v>4572</v>
      </c>
      <c r="C3199" s="181" t="s">
        <v>301</v>
      </c>
      <c r="D3199" s="181" t="s">
        <v>849</v>
      </c>
      <c r="E3199" s="181" t="s">
        <v>3743</v>
      </c>
      <c r="F3199" s="181" t="s">
        <v>304</v>
      </c>
      <c r="G3199" s="181" t="s">
        <v>564</v>
      </c>
      <c r="H3199" s="181" t="s">
        <v>5</v>
      </c>
      <c r="I3199" s="181" t="s">
        <v>301</v>
      </c>
      <c r="J3199" s="181">
        <v>36600</v>
      </c>
      <c r="K3199" s="181">
        <v>98</v>
      </c>
      <c r="L3199" s="181"/>
      <c r="M3199" s="181"/>
      <c r="N3199" s="596" t="s">
        <v>286</v>
      </c>
    </row>
    <row r="3200" spans="1:14" s="158" customFormat="1" ht="18" customHeight="1" x14ac:dyDescent="0.25">
      <c r="A3200" s="181">
        <v>3410</v>
      </c>
      <c r="B3200" s="701" t="s">
        <v>4573</v>
      </c>
      <c r="C3200" s="181" t="s">
        <v>4574</v>
      </c>
      <c r="D3200" s="181" t="s">
        <v>849</v>
      </c>
      <c r="E3200" s="181" t="s">
        <v>3984</v>
      </c>
      <c r="F3200" s="181" t="s">
        <v>304</v>
      </c>
      <c r="G3200" s="181" t="s">
        <v>847</v>
      </c>
      <c r="H3200" s="181" t="s">
        <v>5</v>
      </c>
      <c r="I3200" s="181" t="s">
        <v>3787</v>
      </c>
      <c r="J3200" s="181">
        <v>20920</v>
      </c>
      <c r="K3200" s="181">
        <v>36</v>
      </c>
      <c r="L3200" s="181"/>
      <c r="M3200" s="181"/>
      <c r="N3200" s="596" t="s">
        <v>286</v>
      </c>
    </row>
    <row r="3201" spans="1:14" s="158" customFormat="1" ht="18" customHeight="1" x14ac:dyDescent="0.25">
      <c r="A3201" s="181">
        <v>29114</v>
      </c>
      <c r="B3201" s="701" t="s">
        <v>14259</v>
      </c>
      <c r="C3201" s="181" t="s">
        <v>301</v>
      </c>
      <c r="D3201" s="181" t="s">
        <v>849</v>
      </c>
      <c r="E3201" s="181" t="s">
        <v>3572</v>
      </c>
      <c r="F3201" s="181" t="s">
        <v>304</v>
      </c>
      <c r="G3201" s="181" t="s">
        <v>564</v>
      </c>
      <c r="H3201" s="181" t="s">
        <v>5</v>
      </c>
      <c r="I3201" s="181" t="s">
        <v>301</v>
      </c>
      <c r="J3201" s="181">
        <v>39510</v>
      </c>
      <c r="K3201" s="181">
        <v>74</v>
      </c>
      <c r="L3201" s="181"/>
      <c r="M3201" s="181"/>
      <c r="N3201" s="596" t="s">
        <v>286</v>
      </c>
    </row>
    <row r="3202" spans="1:14" s="158" customFormat="1" ht="18" customHeight="1" x14ac:dyDescent="0.25">
      <c r="A3202" s="181">
        <v>468</v>
      </c>
      <c r="B3202" s="701" t="s">
        <v>15329</v>
      </c>
      <c r="C3202" s="181" t="s">
        <v>15330</v>
      </c>
      <c r="D3202" s="181" t="s">
        <v>849</v>
      </c>
      <c r="E3202" s="181" t="s">
        <v>15331</v>
      </c>
      <c r="F3202" s="181" t="s">
        <v>304</v>
      </c>
      <c r="G3202" s="181" t="s">
        <v>847</v>
      </c>
      <c r="H3202" s="181" t="s">
        <v>5</v>
      </c>
      <c r="I3202" s="181" t="s">
        <v>301</v>
      </c>
      <c r="J3202" s="181">
        <v>38150</v>
      </c>
      <c r="K3202" s="181">
        <v>5</v>
      </c>
      <c r="L3202" s="181"/>
      <c r="M3202" s="181"/>
      <c r="N3202" s="596" t="s">
        <v>286</v>
      </c>
    </row>
    <row r="3203" spans="1:14" s="158" customFormat="1" ht="18" customHeight="1" x14ac:dyDescent="0.25">
      <c r="A3203" s="181">
        <v>36547</v>
      </c>
      <c r="B3203" s="701" t="s">
        <v>18410</v>
      </c>
      <c r="C3203" s="181" t="s">
        <v>18411</v>
      </c>
      <c r="D3203" s="181" t="s">
        <v>849</v>
      </c>
      <c r="E3203" s="181" t="s">
        <v>18412</v>
      </c>
      <c r="F3203" s="181" t="s">
        <v>304</v>
      </c>
      <c r="G3203" s="181" t="s">
        <v>847</v>
      </c>
      <c r="H3203" s="181" t="s">
        <v>5</v>
      </c>
      <c r="I3203" s="181" t="s">
        <v>301</v>
      </c>
      <c r="J3203" s="181">
        <v>64970</v>
      </c>
      <c r="K3203" s="181">
        <v>2</v>
      </c>
      <c r="L3203" s="181"/>
      <c r="M3203" s="181"/>
      <c r="N3203" s="596" t="s">
        <v>286</v>
      </c>
    </row>
    <row r="3204" spans="1:14" s="158" customFormat="1" ht="18" customHeight="1" x14ac:dyDescent="0.25">
      <c r="A3204" s="181">
        <v>6321</v>
      </c>
      <c r="B3204" s="701" t="s">
        <v>4575</v>
      </c>
      <c r="C3204" s="181" t="s">
        <v>301</v>
      </c>
      <c r="D3204" s="181" t="s">
        <v>4576</v>
      </c>
      <c r="E3204" s="181" t="s">
        <v>3627</v>
      </c>
      <c r="F3204" s="181" t="s">
        <v>304</v>
      </c>
      <c r="G3204" s="181" t="s">
        <v>1986</v>
      </c>
      <c r="H3204" s="181" t="s">
        <v>13</v>
      </c>
      <c r="I3204" s="181" t="s">
        <v>3709</v>
      </c>
      <c r="J3204" s="181">
        <v>21180</v>
      </c>
      <c r="K3204" s="181">
        <v>52</v>
      </c>
      <c r="L3204" s="181"/>
      <c r="M3204" s="181"/>
      <c r="N3204" s="596" t="s">
        <v>286</v>
      </c>
    </row>
    <row r="3205" spans="1:14" s="158" customFormat="1" ht="18" customHeight="1" x14ac:dyDescent="0.25">
      <c r="A3205" s="181">
        <v>67027</v>
      </c>
      <c r="B3205" s="701" t="s">
        <v>15332</v>
      </c>
      <c r="C3205" s="181" t="s">
        <v>15333</v>
      </c>
      <c r="D3205" s="181" t="s">
        <v>4576</v>
      </c>
      <c r="E3205" s="181" t="s">
        <v>3627</v>
      </c>
      <c r="F3205" s="181" t="s">
        <v>304</v>
      </c>
      <c r="G3205" s="181" t="s">
        <v>858</v>
      </c>
      <c r="H3205" s="181" t="s">
        <v>5</v>
      </c>
      <c r="I3205" s="181" t="s">
        <v>3709</v>
      </c>
      <c r="J3205" s="181">
        <v>23410</v>
      </c>
      <c r="K3205" s="181">
        <v>10</v>
      </c>
      <c r="L3205" s="181"/>
      <c r="M3205" s="181"/>
      <c r="N3205" s="596" t="s">
        <v>286</v>
      </c>
    </row>
    <row r="3206" spans="1:14" s="158" customFormat="1" ht="18" customHeight="1" x14ac:dyDescent="0.25">
      <c r="A3206" s="181">
        <v>5487</v>
      </c>
      <c r="B3206" s="701">
        <v>487</v>
      </c>
      <c r="C3206" s="181" t="s">
        <v>301</v>
      </c>
      <c r="D3206" s="181" t="s">
        <v>860</v>
      </c>
      <c r="E3206" s="181" t="s">
        <v>3984</v>
      </c>
      <c r="F3206" s="181" t="s">
        <v>304</v>
      </c>
      <c r="G3206" s="181" t="s">
        <v>858</v>
      </c>
      <c r="H3206" s="181" t="s">
        <v>5</v>
      </c>
      <c r="I3206" s="181" t="s">
        <v>863</v>
      </c>
      <c r="J3206" s="181">
        <v>44800</v>
      </c>
      <c r="K3206" s="181">
        <v>1</v>
      </c>
      <c r="L3206" s="181"/>
      <c r="M3206" s="181"/>
      <c r="N3206" s="596" t="s">
        <v>286</v>
      </c>
    </row>
    <row r="3207" spans="1:14" ht="18" customHeight="1" x14ac:dyDescent="0.25">
      <c r="A3207" s="181">
        <v>14488</v>
      </c>
      <c r="B3207" s="701" t="s">
        <v>4577</v>
      </c>
      <c r="C3207" s="181" t="s">
        <v>301</v>
      </c>
      <c r="D3207" s="181" t="s">
        <v>864</v>
      </c>
      <c r="E3207" s="181" t="s">
        <v>4578</v>
      </c>
      <c r="F3207" s="181" t="s">
        <v>304</v>
      </c>
      <c r="G3207" s="181" t="s">
        <v>866</v>
      </c>
      <c r="H3207" s="181" t="s">
        <v>7</v>
      </c>
      <c r="I3207" s="181" t="s">
        <v>4579</v>
      </c>
      <c r="J3207" s="181">
        <v>58320</v>
      </c>
      <c r="K3207" s="181">
        <v>205</v>
      </c>
      <c r="L3207" s="181"/>
      <c r="M3207" s="181"/>
      <c r="N3207" s="596" t="s">
        <v>286</v>
      </c>
    </row>
    <row r="3208" spans="1:14" s="158" customFormat="1" ht="18" customHeight="1" x14ac:dyDescent="0.25">
      <c r="A3208" s="181">
        <v>12516</v>
      </c>
      <c r="B3208" s="701" t="s">
        <v>4580</v>
      </c>
      <c r="C3208" s="181" t="s">
        <v>4581</v>
      </c>
      <c r="D3208" s="181" t="s">
        <v>864</v>
      </c>
      <c r="E3208" s="181" t="s">
        <v>3843</v>
      </c>
      <c r="F3208" s="181" t="s">
        <v>304</v>
      </c>
      <c r="G3208" s="181" t="s">
        <v>866</v>
      </c>
      <c r="H3208" s="181" t="s">
        <v>7</v>
      </c>
      <c r="I3208" s="181" t="s">
        <v>4582</v>
      </c>
      <c r="J3208" s="181">
        <v>95160</v>
      </c>
      <c r="K3208" s="181">
        <v>379</v>
      </c>
      <c r="L3208" s="181"/>
      <c r="M3208" s="181"/>
      <c r="N3208" s="596" t="s">
        <v>286</v>
      </c>
    </row>
    <row r="3209" spans="1:14" s="158" customFormat="1" ht="18" customHeight="1" x14ac:dyDescent="0.25">
      <c r="A3209" s="181">
        <v>12296</v>
      </c>
      <c r="B3209" s="701">
        <v>96625948</v>
      </c>
      <c r="C3209" s="181" t="s">
        <v>4583</v>
      </c>
      <c r="D3209" s="181" t="s">
        <v>864</v>
      </c>
      <c r="E3209" s="181" t="s">
        <v>3562</v>
      </c>
      <c r="F3209" s="181" t="s">
        <v>304</v>
      </c>
      <c r="G3209" s="181" t="s">
        <v>866</v>
      </c>
      <c r="H3209" s="181" t="s">
        <v>7</v>
      </c>
      <c r="I3209" s="181" t="s">
        <v>1322</v>
      </c>
      <c r="J3209" s="181">
        <v>151650</v>
      </c>
      <c r="K3209" s="181">
        <v>32</v>
      </c>
      <c r="L3209" s="181"/>
      <c r="M3209" s="181"/>
      <c r="N3209" s="596" t="s">
        <v>286</v>
      </c>
    </row>
    <row r="3210" spans="1:14" s="158" customFormat="1" ht="18" customHeight="1" x14ac:dyDescent="0.25">
      <c r="A3210" s="181">
        <v>23193</v>
      </c>
      <c r="B3210" s="701" t="s">
        <v>4584</v>
      </c>
      <c r="C3210" s="181" t="s">
        <v>301</v>
      </c>
      <c r="D3210" s="181" t="s">
        <v>864</v>
      </c>
      <c r="E3210" s="181" t="s">
        <v>3562</v>
      </c>
      <c r="F3210" s="181" t="s">
        <v>304</v>
      </c>
      <c r="G3210" s="181" t="s">
        <v>872</v>
      </c>
      <c r="H3210" s="181" t="s">
        <v>5</v>
      </c>
      <c r="I3210" s="181" t="s">
        <v>1322</v>
      </c>
      <c r="J3210" s="181">
        <v>180380</v>
      </c>
      <c r="K3210" s="181">
        <v>6</v>
      </c>
      <c r="L3210" s="181"/>
      <c r="M3210" s="181"/>
      <c r="N3210" s="596" t="s">
        <v>286</v>
      </c>
    </row>
    <row r="3211" spans="1:14" s="158" customFormat="1" ht="18" customHeight="1" x14ac:dyDescent="0.25">
      <c r="A3211" s="181">
        <v>12558</v>
      </c>
      <c r="B3211" s="701" t="s">
        <v>4585</v>
      </c>
      <c r="C3211" s="181" t="s">
        <v>4586</v>
      </c>
      <c r="D3211" s="181" t="s">
        <v>864</v>
      </c>
      <c r="E3211" s="181" t="s">
        <v>4587</v>
      </c>
      <c r="F3211" s="181" t="s">
        <v>304</v>
      </c>
      <c r="G3211" s="181" t="s">
        <v>866</v>
      </c>
      <c r="H3211" s="181" t="s">
        <v>7</v>
      </c>
      <c r="I3211" s="181" t="s">
        <v>4588</v>
      </c>
      <c r="J3211" s="181">
        <v>73490</v>
      </c>
      <c r="K3211" s="181">
        <v>194</v>
      </c>
      <c r="L3211" s="181"/>
      <c r="M3211" s="181"/>
      <c r="N3211" s="596" t="s">
        <v>286</v>
      </c>
    </row>
    <row r="3212" spans="1:14" ht="18" customHeight="1" x14ac:dyDescent="0.25">
      <c r="A3212" s="181">
        <v>25002</v>
      </c>
      <c r="B3212" s="701" t="s">
        <v>13380</v>
      </c>
      <c r="C3212" s="181" t="s">
        <v>301</v>
      </c>
      <c r="D3212" s="181" t="s">
        <v>864</v>
      </c>
      <c r="E3212" s="181" t="s">
        <v>13381</v>
      </c>
      <c r="F3212" s="181" t="s">
        <v>304</v>
      </c>
      <c r="G3212" s="181" t="s">
        <v>866</v>
      </c>
      <c r="H3212" s="181" t="s">
        <v>7</v>
      </c>
      <c r="I3212" s="181" t="s">
        <v>301</v>
      </c>
      <c r="J3212" s="181">
        <v>140910</v>
      </c>
      <c r="K3212" s="181">
        <v>28</v>
      </c>
      <c r="L3212" s="181"/>
      <c r="M3212" s="181"/>
      <c r="N3212" s="596" t="s">
        <v>286</v>
      </c>
    </row>
    <row r="3213" spans="1:14" ht="18" customHeight="1" x14ac:dyDescent="0.25">
      <c r="A3213" s="181">
        <v>12510</v>
      </c>
      <c r="B3213" s="701" t="s">
        <v>13382</v>
      </c>
      <c r="C3213" s="181" t="s">
        <v>301</v>
      </c>
      <c r="D3213" s="181" t="s">
        <v>864</v>
      </c>
      <c r="E3213" s="181" t="s">
        <v>3582</v>
      </c>
      <c r="F3213" s="181" t="s">
        <v>304</v>
      </c>
      <c r="G3213" s="181" t="s">
        <v>866</v>
      </c>
      <c r="H3213" s="181" t="s">
        <v>7</v>
      </c>
      <c r="I3213" s="181" t="s">
        <v>301</v>
      </c>
      <c r="J3213" s="181">
        <v>99170</v>
      </c>
      <c r="K3213" s="181">
        <v>58</v>
      </c>
      <c r="L3213" s="181"/>
      <c r="M3213" s="181"/>
      <c r="N3213" s="596" t="s">
        <v>286</v>
      </c>
    </row>
    <row r="3214" spans="1:14" ht="18" customHeight="1" x14ac:dyDescent="0.25">
      <c r="A3214" s="181">
        <v>25001</v>
      </c>
      <c r="B3214" s="701" t="s">
        <v>4590</v>
      </c>
      <c r="C3214" s="181" t="s">
        <v>4591</v>
      </c>
      <c r="D3214" s="181" t="s">
        <v>864</v>
      </c>
      <c r="E3214" s="181" t="s">
        <v>4592</v>
      </c>
      <c r="F3214" s="181" t="s">
        <v>304</v>
      </c>
      <c r="G3214" s="181" t="s">
        <v>866</v>
      </c>
      <c r="H3214" s="181" t="s">
        <v>7</v>
      </c>
      <c r="I3214" s="181" t="s">
        <v>4593</v>
      </c>
      <c r="J3214" s="181">
        <v>124060</v>
      </c>
      <c r="K3214" s="181">
        <v>106</v>
      </c>
      <c r="L3214" s="181"/>
      <c r="M3214" s="181"/>
      <c r="N3214" s="596" t="s">
        <v>286</v>
      </c>
    </row>
    <row r="3215" spans="1:14" s="158" customFormat="1" ht="18" customHeight="1" x14ac:dyDescent="0.25">
      <c r="A3215" s="181">
        <v>12303</v>
      </c>
      <c r="B3215" s="701" t="s">
        <v>10814</v>
      </c>
      <c r="C3215" s="181" t="s">
        <v>10815</v>
      </c>
      <c r="D3215" s="181" t="s">
        <v>864</v>
      </c>
      <c r="E3215" s="181" t="s">
        <v>4159</v>
      </c>
      <c r="F3215" s="181" t="s">
        <v>304</v>
      </c>
      <c r="G3215" s="181" t="s">
        <v>866</v>
      </c>
      <c r="H3215" s="181" t="s">
        <v>7</v>
      </c>
      <c r="I3215" s="181" t="s">
        <v>1322</v>
      </c>
      <c r="J3215" s="181">
        <v>82280</v>
      </c>
      <c r="K3215" s="181">
        <v>18</v>
      </c>
      <c r="L3215" s="181"/>
      <c r="M3215" s="181"/>
      <c r="N3215" s="596" t="s">
        <v>286</v>
      </c>
    </row>
    <row r="3216" spans="1:14" ht="18" customHeight="1" x14ac:dyDescent="0.25">
      <c r="A3216" s="181">
        <v>12611</v>
      </c>
      <c r="B3216" s="701">
        <v>9196050</v>
      </c>
      <c r="C3216" s="181" t="s">
        <v>301</v>
      </c>
      <c r="D3216" s="181" t="s">
        <v>864</v>
      </c>
      <c r="E3216" s="181" t="s">
        <v>4594</v>
      </c>
      <c r="F3216" s="181" t="s">
        <v>304</v>
      </c>
      <c r="G3216" s="181" t="s">
        <v>866</v>
      </c>
      <c r="H3216" s="181" t="s">
        <v>7</v>
      </c>
      <c r="I3216" s="181" t="s">
        <v>301</v>
      </c>
      <c r="J3216" s="181">
        <v>79950</v>
      </c>
      <c r="K3216" s="181">
        <v>57</v>
      </c>
      <c r="L3216" s="181"/>
      <c r="M3216" s="181"/>
      <c r="N3216" s="596" t="s">
        <v>286</v>
      </c>
    </row>
    <row r="3217" spans="1:14" ht="18" customHeight="1" x14ac:dyDescent="0.25">
      <c r="A3217" s="181">
        <v>12507</v>
      </c>
      <c r="B3217" s="701" t="s">
        <v>4595</v>
      </c>
      <c r="C3217" s="181" t="s">
        <v>301</v>
      </c>
      <c r="D3217" s="181" t="s">
        <v>864</v>
      </c>
      <c r="E3217" s="181" t="s">
        <v>4596</v>
      </c>
      <c r="F3217" s="181" t="s">
        <v>304</v>
      </c>
      <c r="G3217" s="181" t="s">
        <v>866</v>
      </c>
      <c r="H3217" s="181" t="s">
        <v>7</v>
      </c>
      <c r="I3217" s="181" t="s">
        <v>4597</v>
      </c>
      <c r="J3217" s="181">
        <v>110590</v>
      </c>
      <c r="K3217" s="181">
        <v>103</v>
      </c>
      <c r="L3217" s="181"/>
      <c r="M3217" s="181"/>
      <c r="N3217" s="596" t="s">
        <v>286</v>
      </c>
    </row>
    <row r="3218" spans="1:14" s="158" customFormat="1" ht="18" customHeight="1" x14ac:dyDescent="0.25">
      <c r="A3218" s="181">
        <v>12511</v>
      </c>
      <c r="B3218" s="701" t="s">
        <v>10816</v>
      </c>
      <c r="C3218" s="181" t="s">
        <v>301</v>
      </c>
      <c r="D3218" s="181" t="s">
        <v>864</v>
      </c>
      <c r="E3218" s="181" t="s">
        <v>4283</v>
      </c>
      <c r="F3218" s="181" t="s">
        <v>304</v>
      </c>
      <c r="G3218" s="181" t="s">
        <v>866</v>
      </c>
      <c r="H3218" s="181" t="s">
        <v>7</v>
      </c>
      <c r="I3218" s="181" t="s">
        <v>10817</v>
      </c>
      <c r="J3218" s="181">
        <v>94780</v>
      </c>
      <c r="K3218" s="181">
        <v>251</v>
      </c>
      <c r="L3218" s="181"/>
      <c r="M3218" s="181"/>
      <c r="N3218" s="596" t="s">
        <v>286</v>
      </c>
    </row>
    <row r="3219" spans="1:14" s="158" customFormat="1" ht="18" customHeight="1" x14ac:dyDescent="0.25">
      <c r="A3219" s="181">
        <v>63204</v>
      </c>
      <c r="B3219" s="701" t="s">
        <v>11618</v>
      </c>
      <c r="C3219" s="181" t="s">
        <v>11619</v>
      </c>
      <c r="D3219" s="181" t="s">
        <v>864</v>
      </c>
      <c r="E3219" s="181" t="s">
        <v>4283</v>
      </c>
      <c r="F3219" s="181" t="s">
        <v>304</v>
      </c>
      <c r="G3219" s="181" t="s">
        <v>139</v>
      </c>
      <c r="H3219" s="181" t="s">
        <v>5</v>
      </c>
      <c r="I3219" s="181" t="s">
        <v>4724</v>
      </c>
      <c r="J3219" s="181">
        <v>138780</v>
      </c>
      <c r="K3219" s="181">
        <v>8</v>
      </c>
      <c r="L3219" s="181"/>
      <c r="M3219" s="181"/>
      <c r="N3219" s="596" t="s">
        <v>286</v>
      </c>
    </row>
    <row r="3220" spans="1:14" ht="18" customHeight="1" x14ac:dyDescent="0.25">
      <c r="A3220" s="181">
        <v>12603</v>
      </c>
      <c r="B3220" s="701">
        <v>24510381</v>
      </c>
      <c r="C3220" s="181" t="s">
        <v>301</v>
      </c>
      <c r="D3220" s="181" t="s">
        <v>864</v>
      </c>
      <c r="E3220" s="181" t="s">
        <v>3961</v>
      </c>
      <c r="F3220" s="181" t="s">
        <v>304</v>
      </c>
      <c r="G3220" s="181" t="s">
        <v>866</v>
      </c>
      <c r="H3220" s="181" t="s">
        <v>7</v>
      </c>
      <c r="I3220" s="181" t="s">
        <v>301</v>
      </c>
      <c r="J3220" s="181">
        <v>72910</v>
      </c>
      <c r="K3220" s="181">
        <v>148</v>
      </c>
      <c r="L3220" s="181"/>
      <c r="M3220" s="181"/>
      <c r="N3220" s="596" t="s">
        <v>286</v>
      </c>
    </row>
    <row r="3221" spans="1:14" s="158" customFormat="1" ht="18" customHeight="1" x14ac:dyDescent="0.25">
      <c r="A3221" s="181">
        <v>26772</v>
      </c>
      <c r="B3221" s="701" t="s">
        <v>4598</v>
      </c>
      <c r="C3221" s="181" t="s">
        <v>301</v>
      </c>
      <c r="D3221" s="181" t="s">
        <v>864</v>
      </c>
      <c r="E3221" s="181" t="s">
        <v>3961</v>
      </c>
      <c r="F3221" s="181" t="s">
        <v>304</v>
      </c>
      <c r="G3221" s="181" t="s">
        <v>872</v>
      </c>
      <c r="H3221" s="181" t="s">
        <v>5</v>
      </c>
      <c r="I3221" s="181" t="s">
        <v>4599</v>
      </c>
      <c r="J3221" s="181">
        <v>107160</v>
      </c>
      <c r="K3221" s="181">
        <v>4</v>
      </c>
      <c r="L3221" s="181"/>
      <c r="M3221" s="181"/>
      <c r="N3221" s="596" t="s">
        <v>286</v>
      </c>
    </row>
    <row r="3222" spans="1:14" s="158" customFormat="1" ht="18" customHeight="1" x14ac:dyDescent="0.25">
      <c r="A3222" s="181">
        <v>26644</v>
      </c>
      <c r="B3222" s="701" t="s">
        <v>16836</v>
      </c>
      <c r="C3222" s="181" t="s">
        <v>16837</v>
      </c>
      <c r="D3222" s="181" t="s">
        <v>864</v>
      </c>
      <c r="E3222" s="181" t="s">
        <v>16838</v>
      </c>
      <c r="F3222" s="181" t="s">
        <v>304</v>
      </c>
      <c r="G3222" s="181" t="s">
        <v>1876</v>
      </c>
      <c r="H3222" s="181" t="s">
        <v>5</v>
      </c>
      <c r="I3222" s="181" t="s">
        <v>16839</v>
      </c>
      <c r="J3222" s="181">
        <v>116530</v>
      </c>
      <c r="K3222" s="181">
        <v>4</v>
      </c>
      <c r="L3222" s="181"/>
      <c r="M3222" s="181"/>
      <c r="N3222" s="596" t="s">
        <v>286</v>
      </c>
    </row>
    <row r="3223" spans="1:14" s="158" customFormat="1" ht="18" customHeight="1" x14ac:dyDescent="0.25">
      <c r="A3223" s="181">
        <v>12530</v>
      </c>
      <c r="B3223" s="701" t="s">
        <v>10818</v>
      </c>
      <c r="C3223" s="181" t="s">
        <v>301</v>
      </c>
      <c r="D3223" s="181" t="s">
        <v>864</v>
      </c>
      <c r="E3223" s="181" t="s">
        <v>10819</v>
      </c>
      <c r="F3223" s="181" t="s">
        <v>304</v>
      </c>
      <c r="G3223" s="181" t="s">
        <v>866</v>
      </c>
      <c r="H3223" s="181" t="s">
        <v>7</v>
      </c>
      <c r="I3223" s="181" t="s">
        <v>10820</v>
      </c>
      <c r="J3223" s="181">
        <v>51360</v>
      </c>
      <c r="K3223" s="181">
        <v>290</v>
      </c>
      <c r="L3223" s="181"/>
      <c r="M3223" s="181"/>
      <c r="N3223" s="596" t="s">
        <v>286</v>
      </c>
    </row>
    <row r="3224" spans="1:14" s="158" customFormat="1" ht="18" customHeight="1" x14ac:dyDescent="0.25">
      <c r="A3224" s="181">
        <v>12522</v>
      </c>
      <c r="B3224" s="701" t="s">
        <v>4600</v>
      </c>
      <c r="C3224" s="181" t="s">
        <v>4601</v>
      </c>
      <c r="D3224" s="181" t="s">
        <v>864</v>
      </c>
      <c r="E3224" s="181" t="s">
        <v>3627</v>
      </c>
      <c r="F3224" s="181" t="s">
        <v>304</v>
      </c>
      <c r="G3224" s="181" t="s">
        <v>866</v>
      </c>
      <c r="H3224" s="181" t="s">
        <v>7</v>
      </c>
      <c r="I3224" s="181" t="s">
        <v>3628</v>
      </c>
      <c r="J3224" s="181">
        <v>63550</v>
      </c>
      <c r="K3224" s="181">
        <v>176</v>
      </c>
      <c r="L3224" s="181"/>
      <c r="M3224" s="181"/>
      <c r="N3224" s="596" t="s">
        <v>286</v>
      </c>
    </row>
    <row r="3225" spans="1:14" s="158" customFormat="1" ht="18" customHeight="1" x14ac:dyDescent="0.25">
      <c r="A3225" s="181">
        <v>25245</v>
      </c>
      <c r="B3225" s="701" t="s">
        <v>13383</v>
      </c>
      <c r="C3225" s="181" t="s">
        <v>301</v>
      </c>
      <c r="D3225" s="181" t="s">
        <v>864</v>
      </c>
      <c r="E3225" s="181" t="s">
        <v>13384</v>
      </c>
      <c r="F3225" s="181" t="s">
        <v>304</v>
      </c>
      <c r="G3225" s="181" t="s">
        <v>866</v>
      </c>
      <c r="H3225" s="181" t="s">
        <v>7</v>
      </c>
      <c r="I3225" s="181" t="s">
        <v>16840</v>
      </c>
      <c r="J3225" s="181">
        <v>84630</v>
      </c>
      <c r="K3225" s="181">
        <v>204</v>
      </c>
      <c r="L3225" s="181"/>
      <c r="M3225" s="181"/>
      <c r="N3225" s="596" t="s">
        <v>286</v>
      </c>
    </row>
    <row r="3226" spans="1:14" s="158" customFormat="1" ht="18" customHeight="1" x14ac:dyDescent="0.25">
      <c r="A3226" s="181">
        <v>12533</v>
      </c>
      <c r="B3226" s="701" t="s">
        <v>10821</v>
      </c>
      <c r="C3226" s="181" t="s">
        <v>10822</v>
      </c>
      <c r="D3226" s="181" t="s">
        <v>864</v>
      </c>
      <c r="E3226" s="181" t="s">
        <v>10823</v>
      </c>
      <c r="F3226" s="181" t="s">
        <v>304</v>
      </c>
      <c r="G3226" s="181" t="s">
        <v>866</v>
      </c>
      <c r="H3226" s="181" t="s">
        <v>7</v>
      </c>
      <c r="I3226" s="181" t="s">
        <v>301</v>
      </c>
      <c r="J3226" s="181">
        <v>157560</v>
      </c>
      <c r="K3226" s="181">
        <v>59</v>
      </c>
      <c r="L3226" s="181"/>
      <c r="M3226" s="181"/>
      <c r="N3226" s="596" t="s">
        <v>286</v>
      </c>
    </row>
    <row r="3227" spans="1:14" s="158" customFormat="1" ht="18" customHeight="1" x14ac:dyDescent="0.25">
      <c r="A3227" s="181">
        <v>45697</v>
      </c>
      <c r="B3227" s="701" t="s">
        <v>4602</v>
      </c>
      <c r="C3227" s="181" t="s">
        <v>301</v>
      </c>
      <c r="D3227" s="181" t="s">
        <v>864</v>
      </c>
      <c r="E3227" s="181" t="s">
        <v>4603</v>
      </c>
      <c r="F3227" s="181" t="s">
        <v>304</v>
      </c>
      <c r="G3227" s="181" t="s">
        <v>139</v>
      </c>
      <c r="H3227" s="181" t="s">
        <v>5</v>
      </c>
      <c r="I3227" s="181" t="s">
        <v>4604</v>
      </c>
      <c r="J3227" s="181">
        <v>102100</v>
      </c>
      <c r="K3227" s="181">
        <v>15</v>
      </c>
      <c r="L3227" s="181"/>
      <c r="M3227" s="181"/>
      <c r="N3227" s="596" t="s">
        <v>286</v>
      </c>
    </row>
    <row r="3228" spans="1:14" s="158" customFormat="1" ht="18" customHeight="1" x14ac:dyDescent="0.25">
      <c r="A3228" s="181">
        <v>29116</v>
      </c>
      <c r="B3228" s="701">
        <v>94712571</v>
      </c>
      <c r="C3228" s="181" t="s">
        <v>301</v>
      </c>
      <c r="D3228" s="181" t="s">
        <v>864</v>
      </c>
      <c r="E3228" s="181" t="s">
        <v>13385</v>
      </c>
      <c r="F3228" s="181" t="s">
        <v>304</v>
      </c>
      <c r="G3228" s="181" t="s">
        <v>866</v>
      </c>
      <c r="H3228" s="181" t="s">
        <v>7</v>
      </c>
      <c r="I3228" s="181" t="s">
        <v>13386</v>
      </c>
      <c r="J3228" s="181">
        <v>138920</v>
      </c>
      <c r="K3228" s="181">
        <v>248</v>
      </c>
      <c r="L3228" s="181"/>
      <c r="M3228" s="181"/>
      <c r="N3228" s="596" t="s">
        <v>286</v>
      </c>
    </row>
    <row r="3229" spans="1:14" s="158" customFormat="1" ht="18" customHeight="1" x14ac:dyDescent="0.25">
      <c r="A3229" s="181">
        <v>12249</v>
      </c>
      <c r="B3229" s="701">
        <v>13597356</v>
      </c>
      <c r="C3229" s="181" t="s">
        <v>301</v>
      </c>
      <c r="D3229" s="181" t="s">
        <v>870</v>
      </c>
      <c r="E3229" s="181" t="s">
        <v>4605</v>
      </c>
      <c r="F3229" s="181" t="s">
        <v>304</v>
      </c>
      <c r="G3229" s="181" t="s">
        <v>866</v>
      </c>
      <c r="H3229" s="181" t="s">
        <v>7</v>
      </c>
      <c r="I3229" s="181" t="s">
        <v>4606</v>
      </c>
      <c r="J3229" s="181">
        <v>76080</v>
      </c>
      <c r="K3229" s="181">
        <v>36</v>
      </c>
      <c r="L3229" s="181"/>
      <c r="M3229" s="181"/>
      <c r="N3229" s="596" t="s">
        <v>286</v>
      </c>
    </row>
    <row r="3230" spans="1:14" s="158" customFormat="1" ht="18" customHeight="1" x14ac:dyDescent="0.25">
      <c r="A3230" s="181">
        <v>12551</v>
      </c>
      <c r="B3230" s="701">
        <v>96549630</v>
      </c>
      <c r="C3230" s="181" t="s">
        <v>301</v>
      </c>
      <c r="D3230" s="181" t="s">
        <v>870</v>
      </c>
      <c r="E3230" s="181" t="s">
        <v>3568</v>
      </c>
      <c r="F3230" s="181" t="s">
        <v>304</v>
      </c>
      <c r="G3230" s="181" t="s">
        <v>866</v>
      </c>
      <c r="H3230" s="181" t="s">
        <v>7</v>
      </c>
      <c r="I3230" s="181" t="s">
        <v>301</v>
      </c>
      <c r="J3230" s="181">
        <v>79310</v>
      </c>
      <c r="K3230" s="181">
        <v>55</v>
      </c>
      <c r="L3230" s="181"/>
      <c r="M3230" s="181"/>
      <c r="N3230" s="596" t="s">
        <v>286</v>
      </c>
    </row>
    <row r="3231" spans="1:14" s="158" customFormat="1" ht="18" customHeight="1" x14ac:dyDescent="0.25">
      <c r="A3231" s="181">
        <v>28001</v>
      </c>
      <c r="B3231" s="701">
        <v>275004</v>
      </c>
      <c r="C3231" s="181" t="s">
        <v>301</v>
      </c>
      <c r="D3231" s="181" t="s">
        <v>882</v>
      </c>
      <c r="E3231" s="181" t="s">
        <v>4607</v>
      </c>
      <c r="F3231" s="181" t="s">
        <v>304</v>
      </c>
      <c r="G3231" s="181" t="s">
        <v>140</v>
      </c>
      <c r="H3231" s="181" t="s">
        <v>7</v>
      </c>
      <c r="I3231" s="181" t="s">
        <v>2988</v>
      </c>
      <c r="J3231" s="181">
        <v>328230</v>
      </c>
      <c r="K3231" s="181">
        <v>3</v>
      </c>
      <c r="L3231" s="181"/>
      <c r="M3231" s="181"/>
      <c r="N3231" s="596" t="s">
        <v>286</v>
      </c>
    </row>
    <row r="3232" spans="1:14" s="158" customFormat="1" ht="18" customHeight="1" x14ac:dyDescent="0.25">
      <c r="A3232" s="181">
        <v>27999</v>
      </c>
      <c r="B3232" s="701">
        <v>208105</v>
      </c>
      <c r="C3232" s="181" t="s">
        <v>301</v>
      </c>
      <c r="D3232" s="181" t="s">
        <v>882</v>
      </c>
      <c r="E3232" s="181" t="s">
        <v>4608</v>
      </c>
      <c r="F3232" s="181" t="s">
        <v>304</v>
      </c>
      <c r="G3232" s="181" t="s">
        <v>140</v>
      </c>
      <c r="H3232" s="181" t="s">
        <v>7</v>
      </c>
      <c r="I3232" s="181" t="s">
        <v>2991</v>
      </c>
      <c r="J3232" s="181">
        <v>392110</v>
      </c>
      <c r="K3232" s="181">
        <v>13</v>
      </c>
      <c r="L3232" s="181"/>
      <c r="M3232" s="181"/>
      <c r="N3232" s="596" t="s">
        <v>286</v>
      </c>
    </row>
    <row r="3233" spans="1:14" s="158" customFormat="1" ht="18" customHeight="1" x14ac:dyDescent="0.25">
      <c r="A3233" s="181">
        <v>23215</v>
      </c>
      <c r="B3233" s="701" t="s">
        <v>4609</v>
      </c>
      <c r="C3233" s="181" t="s">
        <v>301</v>
      </c>
      <c r="D3233" s="181" t="s">
        <v>882</v>
      </c>
      <c r="E3233" s="181" t="s">
        <v>3551</v>
      </c>
      <c r="F3233" s="181" t="s">
        <v>304</v>
      </c>
      <c r="G3233" s="181" t="s">
        <v>140</v>
      </c>
      <c r="H3233" s="181" t="s">
        <v>7</v>
      </c>
      <c r="I3233" s="181" t="s">
        <v>301</v>
      </c>
      <c r="J3233" s="181">
        <v>364325</v>
      </c>
      <c r="K3233" s="181">
        <v>15</v>
      </c>
      <c r="L3233" s="181"/>
      <c r="M3233" s="181"/>
      <c r="N3233" s="596" t="s">
        <v>286</v>
      </c>
    </row>
    <row r="3234" spans="1:14" s="158" customFormat="1" ht="18" customHeight="1" x14ac:dyDescent="0.25">
      <c r="A3234" s="181">
        <v>26834</v>
      </c>
      <c r="B3234" s="701" t="s">
        <v>13387</v>
      </c>
      <c r="C3234" s="181" t="s">
        <v>301</v>
      </c>
      <c r="D3234" s="181" t="s">
        <v>882</v>
      </c>
      <c r="E3234" s="181" t="s">
        <v>5424</v>
      </c>
      <c r="F3234" s="181" t="s">
        <v>304</v>
      </c>
      <c r="G3234" s="181" t="s">
        <v>140</v>
      </c>
      <c r="H3234" s="181" t="s">
        <v>7</v>
      </c>
      <c r="I3234" s="181" t="s">
        <v>301</v>
      </c>
      <c r="J3234" s="181">
        <v>326320</v>
      </c>
      <c r="K3234" s="181">
        <v>4</v>
      </c>
      <c r="L3234" s="181"/>
      <c r="M3234" s="181"/>
      <c r="N3234" s="596" t="s">
        <v>286</v>
      </c>
    </row>
    <row r="3235" spans="1:14" s="158" customFormat="1" ht="18" customHeight="1" x14ac:dyDescent="0.25">
      <c r="A3235" s="181">
        <v>25966</v>
      </c>
      <c r="B3235" s="701">
        <v>208103</v>
      </c>
      <c r="C3235" s="181" t="s">
        <v>12494</v>
      </c>
      <c r="D3235" s="181" t="s">
        <v>882</v>
      </c>
      <c r="E3235" s="181" t="s">
        <v>3919</v>
      </c>
      <c r="F3235" s="181" t="s">
        <v>304</v>
      </c>
      <c r="G3235" s="181" t="s">
        <v>140</v>
      </c>
      <c r="H3235" s="181" t="s">
        <v>7</v>
      </c>
      <c r="I3235" s="181" t="s">
        <v>301</v>
      </c>
      <c r="J3235" s="181">
        <v>341280</v>
      </c>
      <c r="K3235" s="181">
        <v>4</v>
      </c>
      <c r="L3235" s="181"/>
      <c r="M3235" s="181"/>
      <c r="N3235" s="596" t="s">
        <v>286</v>
      </c>
    </row>
    <row r="3236" spans="1:14" s="158" customFormat="1" ht="18" customHeight="1" x14ac:dyDescent="0.25">
      <c r="A3236" s="181">
        <v>46733</v>
      </c>
      <c r="B3236" s="701" t="s">
        <v>4610</v>
      </c>
      <c r="C3236" s="181" t="s">
        <v>4611</v>
      </c>
      <c r="D3236" s="181" t="s">
        <v>882</v>
      </c>
      <c r="E3236" s="181" t="s">
        <v>4612</v>
      </c>
      <c r="F3236" s="181" t="s">
        <v>304</v>
      </c>
      <c r="G3236" s="181" t="s">
        <v>140</v>
      </c>
      <c r="H3236" s="181" t="s">
        <v>7</v>
      </c>
      <c r="I3236" s="181" t="s">
        <v>4613</v>
      </c>
      <c r="J3236" s="181">
        <v>274120</v>
      </c>
      <c r="K3236" s="181">
        <v>1</v>
      </c>
      <c r="L3236" s="181"/>
      <c r="M3236" s="181"/>
      <c r="N3236" s="596" t="s">
        <v>286</v>
      </c>
    </row>
    <row r="3237" spans="1:14" s="158" customFormat="1" ht="18" customHeight="1" x14ac:dyDescent="0.25">
      <c r="A3237" s="181">
        <v>14833</v>
      </c>
      <c r="B3237" s="701" t="s">
        <v>4614</v>
      </c>
      <c r="C3237" s="181" t="s">
        <v>301</v>
      </c>
      <c r="D3237" s="181" t="s">
        <v>882</v>
      </c>
      <c r="E3237" s="181" t="s">
        <v>3627</v>
      </c>
      <c r="F3237" s="181" t="s">
        <v>304</v>
      </c>
      <c r="G3237" s="181" t="s">
        <v>140</v>
      </c>
      <c r="H3237" s="181" t="s">
        <v>7</v>
      </c>
      <c r="I3237" s="181" t="s">
        <v>301</v>
      </c>
      <c r="J3237" s="181">
        <v>316900</v>
      </c>
      <c r="K3237" s="181">
        <v>15</v>
      </c>
      <c r="L3237" s="181"/>
      <c r="M3237" s="181"/>
      <c r="N3237" s="596" t="s">
        <v>286</v>
      </c>
    </row>
    <row r="3238" spans="1:14" s="158" customFormat="1" ht="18" customHeight="1" x14ac:dyDescent="0.25">
      <c r="A3238" s="181">
        <v>28002</v>
      </c>
      <c r="B3238" s="701">
        <v>208106</v>
      </c>
      <c r="C3238" s="181" t="s">
        <v>301</v>
      </c>
      <c r="D3238" s="181" t="s">
        <v>892</v>
      </c>
      <c r="E3238" s="181" t="s">
        <v>4607</v>
      </c>
      <c r="F3238" s="181" t="s">
        <v>304</v>
      </c>
      <c r="G3238" s="181" t="s">
        <v>140</v>
      </c>
      <c r="H3238" s="181" t="s">
        <v>7</v>
      </c>
      <c r="I3238" s="181" t="s">
        <v>2988</v>
      </c>
      <c r="J3238" s="181">
        <v>317509</v>
      </c>
      <c r="K3238" s="181">
        <v>6</v>
      </c>
      <c r="L3238" s="181"/>
      <c r="M3238" s="181"/>
      <c r="N3238" s="596" t="s">
        <v>286</v>
      </c>
    </row>
    <row r="3239" spans="1:14" ht="18" customHeight="1" x14ac:dyDescent="0.25">
      <c r="A3239" s="181">
        <v>28000</v>
      </c>
      <c r="B3239" s="701">
        <v>208104</v>
      </c>
      <c r="C3239" s="181" t="s">
        <v>301</v>
      </c>
      <c r="D3239" s="181" t="s">
        <v>892</v>
      </c>
      <c r="E3239" s="181" t="s">
        <v>4608</v>
      </c>
      <c r="F3239" s="181" t="s">
        <v>304</v>
      </c>
      <c r="G3239" s="181" t="s">
        <v>140</v>
      </c>
      <c r="H3239" s="181" t="s">
        <v>7</v>
      </c>
      <c r="I3239" s="181" t="s">
        <v>2991</v>
      </c>
      <c r="J3239" s="181">
        <v>365780</v>
      </c>
      <c r="K3239" s="181">
        <v>4</v>
      </c>
      <c r="L3239" s="181"/>
      <c r="M3239" s="181"/>
      <c r="N3239" s="596" t="s">
        <v>286</v>
      </c>
    </row>
    <row r="3240" spans="1:14" s="158" customFormat="1" ht="18" customHeight="1" x14ac:dyDescent="0.25">
      <c r="A3240" s="181">
        <v>23214</v>
      </c>
      <c r="B3240" s="701" t="s">
        <v>4615</v>
      </c>
      <c r="C3240" s="181" t="s">
        <v>301</v>
      </c>
      <c r="D3240" s="181" t="s">
        <v>892</v>
      </c>
      <c r="E3240" s="181" t="s">
        <v>3551</v>
      </c>
      <c r="F3240" s="181" t="s">
        <v>304</v>
      </c>
      <c r="G3240" s="181" t="s">
        <v>140</v>
      </c>
      <c r="H3240" s="181" t="s">
        <v>7</v>
      </c>
      <c r="I3240" s="181" t="s">
        <v>301</v>
      </c>
      <c r="J3240" s="181">
        <v>334840</v>
      </c>
      <c r="K3240" s="181">
        <v>16</v>
      </c>
      <c r="L3240" s="181"/>
      <c r="M3240" s="181"/>
      <c r="N3240" s="596" t="s">
        <v>286</v>
      </c>
    </row>
    <row r="3241" spans="1:14" s="158" customFormat="1" ht="18" customHeight="1" x14ac:dyDescent="0.25">
      <c r="A3241" s="181">
        <v>26835</v>
      </c>
      <c r="B3241" s="701" t="s">
        <v>13388</v>
      </c>
      <c r="C3241" s="181" t="s">
        <v>301</v>
      </c>
      <c r="D3241" s="181" t="s">
        <v>892</v>
      </c>
      <c r="E3241" s="181" t="s">
        <v>5424</v>
      </c>
      <c r="F3241" s="181" t="s">
        <v>304</v>
      </c>
      <c r="G3241" s="181" t="s">
        <v>140</v>
      </c>
      <c r="H3241" s="181" t="s">
        <v>7</v>
      </c>
      <c r="I3241" s="181" t="s">
        <v>301</v>
      </c>
      <c r="J3241" s="181">
        <v>296000</v>
      </c>
      <c r="K3241" s="181">
        <v>5</v>
      </c>
      <c r="L3241" s="181"/>
      <c r="M3241" s="181"/>
      <c r="N3241" s="596" t="s">
        <v>286</v>
      </c>
    </row>
    <row r="3242" spans="1:14" ht="18" customHeight="1" x14ac:dyDescent="0.25">
      <c r="A3242" s="181">
        <v>25965</v>
      </c>
      <c r="B3242" s="701">
        <v>208102</v>
      </c>
      <c r="C3242" s="181" t="s">
        <v>4616</v>
      </c>
      <c r="D3242" s="181" t="s">
        <v>892</v>
      </c>
      <c r="E3242" s="181" t="s">
        <v>3919</v>
      </c>
      <c r="F3242" s="181" t="s">
        <v>304</v>
      </c>
      <c r="G3242" s="181" t="s">
        <v>140</v>
      </c>
      <c r="H3242" s="181" t="s">
        <v>7</v>
      </c>
      <c r="I3242" s="181" t="s">
        <v>301</v>
      </c>
      <c r="J3242" s="181">
        <v>326270</v>
      </c>
      <c r="K3242" s="181">
        <v>7</v>
      </c>
      <c r="L3242" s="181"/>
      <c r="M3242" s="181"/>
      <c r="N3242" s="596" t="s">
        <v>286</v>
      </c>
    </row>
    <row r="3243" spans="1:14" ht="18" customHeight="1" x14ac:dyDescent="0.25">
      <c r="A3243" s="181">
        <v>46732</v>
      </c>
      <c r="B3243" s="701" t="s">
        <v>4617</v>
      </c>
      <c r="C3243" s="181" t="s">
        <v>4618</v>
      </c>
      <c r="D3243" s="181" t="s">
        <v>892</v>
      </c>
      <c r="E3243" s="181" t="s">
        <v>4612</v>
      </c>
      <c r="F3243" s="181" t="s">
        <v>304</v>
      </c>
      <c r="G3243" s="181" t="s">
        <v>140</v>
      </c>
      <c r="H3243" s="181" t="s">
        <v>7</v>
      </c>
      <c r="I3243" s="181" t="s">
        <v>3683</v>
      </c>
      <c r="J3243" s="181">
        <v>267640</v>
      </c>
      <c r="K3243" s="181">
        <v>24</v>
      </c>
      <c r="L3243" s="181"/>
      <c r="M3243" s="181"/>
      <c r="N3243" s="596" t="s">
        <v>286</v>
      </c>
    </row>
    <row r="3244" spans="1:14" s="158" customFormat="1" ht="18" customHeight="1" x14ac:dyDescent="0.25">
      <c r="A3244" s="181">
        <v>14832</v>
      </c>
      <c r="B3244" s="701" t="s">
        <v>4619</v>
      </c>
      <c r="C3244" s="181" t="s">
        <v>301</v>
      </c>
      <c r="D3244" s="181" t="s">
        <v>892</v>
      </c>
      <c r="E3244" s="181" t="s">
        <v>3627</v>
      </c>
      <c r="F3244" s="181" t="s">
        <v>304</v>
      </c>
      <c r="G3244" s="181" t="s">
        <v>140</v>
      </c>
      <c r="H3244" s="181" t="s">
        <v>7</v>
      </c>
      <c r="I3244" s="181" t="s">
        <v>301</v>
      </c>
      <c r="J3244" s="181">
        <v>288760</v>
      </c>
      <c r="K3244" s="181">
        <v>22</v>
      </c>
      <c r="L3244" s="181"/>
      <c r="M3244" s="181"/>
      <c r="N3244" s="596" t="s">
        <v>286</v>
      </c>
    </row>
    <row r="3245" spans="1:14" ht="18" customHeight="1" x14ac:dyDescent="0.25">
      <c r="A3245" s="181">
        <v>21494</v>
      </c>
      <c r="B3245" s="701" t="s">
        <v>16841</v>
      </c>
      <c r="C3245" s="181" t="s">
        <v>301</v>
      </c>
      <c r="D3245" s="181" t="s">
        <v>16842</v>
      </c>
      <c r="E3245" s="181" t="s">
        <v>3753</v>
      </c>
      <c r="F3245" s="181" t="s">
        <v>304</v>
      </c>
      <c r="G3245" s="181" t="s">
        <v>697</v>
      </c>
      <c r="H3245" s="181" t="s">
        <v>5</v>
      </c>
      <c r="I3245" s="181" t="s">
        <v>301</v>
      </c>
      <c r="J3245" s="181">
        <v>3980</v>
      </c>
      <c r="K3245" s="181">
        <v>10</v>
      </c>
      <c r="L3245" s="181"/>
      <c r="M3245" s="181"/>
      <c r="N3245" s="596" t="s">
        <v>286</v>
      </c>
    </row>
    <row r="3246" spans="1:14" s="158" customFormat="1" ht="18" customHeight="1" x14ac:dyDescent="0.25">
      <c r="A3246" s="181">
        <v>37485</v>
      </c>
      <c r="B3246" s="701" t="s">
        <v>16843</v>
      </c>
      <c r="C3246" s="181" t="s">
        <v>16844</v>
      </c>
      <c r="D3246" s="181" t="s">
        <v>908</v>
      </c>
      <c r="E3246" s="181" t="s">
        <v>3552</v>
      </c>
      <c r="F3246" s="181" t="s">
        <v>577</v>
      </c>
      <c r="G3246" s="181" t="s">
        <v>697</v>
      </c>
      <c r="H3246" s="181" t="s">
        <v>5</v>
      </c>
      <c r="I3246" s="181" t="s">
        <v>4622</v>
      </c>
      <c r="J3246" s="181">
        <v>3980</v>
      </c>
      <c r="K3246" s="181">
        <v>41</v>
      </c>
      <c r="L3246" s="181"/>
      <c r="M3246" s="181"/>
      <c r="N3246" s="596" t="s">
        <v>286</v>
      </c>
    </row>
    <row r="3247" spans="1:14" s="158" customFormat="1" ht="18" customHeight="1" x14ac:dyDescent="0.25">
      <c r="A3247" s="181">
        <v>60707</v>
      </c>
      <c r="B3247" s="701" t="s">
        <v>4623</v>
      </c>
      <c r="C3247" s="181" t="s">
        <v>4624</v>
      </c>
      <c r="D3247" s="181" t="s">
        <v>908</v>
      </c>
      <c r="E3247" s="181" t="s">
        <v>4625</v>
      </c>
      <c r="F3247" s="181" t="s">
        <v>577</v>
      </c>
      <c r="G3247" s="181" t="s">
        <v>697</v>
      </c>
      <c r="H3247" s="181" t="s">
        <v>5</v>
      </c>
      <c r="I3247" s="181" t="s">
        <v>4626</v>
      </c>
      <c r="J3247" s="181">
        <v>3400</v>
      </c>
      <c r="K3247" s="181">
        <v>4</v>
      </c>
      <c r="L3247" s="181"/>
      <c r="M3247" s="181"/>
      <c r="N3247" s="596" t="s">
        <v>286</v>
      </c>
    </row>
    <row r="3248" spans="1:14" s="158" customFormat="1" ht="18" customHeight="1" x14ac:dyDescent="0.25">
      <c r="A3248" s="181">
        <v>72643</v>
      </c>
      <c r="B3248" s="701" t="s">
        <v>12194</v>
      </c>
      <c r="C3248" s="181" t="s">
        <v>12195</v>
      </c>
      <c r="D3248" s="181" t="s">
        <v>908</v>
      </c>
      <c r="E3248" s="181" t="s">
        <v>3644</v>
      </c>
      <c r="F3248" s="181" t="s">
        <v>577</v>
      </c>
      <c r="G3248" s="181" t="s">
        <v>697</v>
      </c>
      <c r="H3248" s="181" t="s">
        <v>5</v>
      </c>
      <c r="I3248" s="181" t="s">
        <v>301</v>
      </c>
      <c r="J3248" s="181">
        <v>3400</v>
      </c>
      <c r="K3248" s="181">
        <v>4</v>
      </c>
      <c r="L3248" s="181"/>
      <c r="M3248" s="181"/>
      <c r="N3248" s="596" t="s">
        <v>286</v>
      </c>
    </row>
    <row r="3249" spans="1:14" s="158" customFormat="1" ht="18" customHeight="1" x14ac:dyDescent="0.25">
      <c r="A3249" s="181">
        <v>29361</v>
      </c>
      <c r="B3249" s="701" t="s">
        <v>12196</v>
      </c>
      <c r="C3249" s="181" t="s">
        <v>12197</v>
      </c>
      <c r="D3249" s="181" t="s">
        <v>908</v>
      </c>
      <c r="E3249" s="181" t="s">
        <v>3549</v>
      </c>
      <c r="F3249" s="181" t="s">
        <v>577</v>
      </c>
      <c r="G3249" s="181" t="s">
        <v>697</v>
      </c>
      <c r="H3249" s="181" t="s">
        <v>5</v>
      </c>
      <c r="I3249" s="181" t="s">
        <v>301</v>
      </c>
      <c r="J3249" s="181">
        <v>3400</v>
      </c>
      <c r="K3249" s="181">
        <v>13</v>
      </c>
      <c r="L3249" s="181"/>
      <c r="M3249" s="181"/>
      <c r="N3249" s="596" t="s">
        <v>286</v>
      </c>
    </row>
    <row r="3250" spans="1:14" s="158" customFormat="1" ht="18" customHeight="1" x14ac:dyDescent="0.25">
      <c r="A3250" s="181">
        <v>5342</v>
      </c>
      <c r="B3250" s="701" t="s">
        <v>4627</v>
      </c>
      <c r="C3250" s="181" t="s">
        <v>301</v>
      </c>
      <c r="D3250" s="181" t="s">
        <v>908</v>
      </c>
      <c r="E3250" s="181" t="s">
        <v>4133</v>
      </c>
      <c r="F3250" s="181" t="s">
        <v>577</v>
      </c>
      <c r="G3250" s="181" t="s">
        <v>697</v>
      </c>
      <c r="H3250" s="181" t="s">
        <v>5</v>
      </c>
      <c r="I3250" s="181" t="s">
        <v>301</v>
      </c>
      <c r="J3250" s="181">
        <v>3400</v>
      </c>
      <c r="K3250" s="181">
        <v>29</v>
      </c>
      <c r="L3250" s="181"/>
      <c r="M3250" s="181"/>
      <c r="N3250" s="596" t="s">
        <v>286</v>
      </c>
    </row>
    <row r="3251" spans="1:14" s="158" customFormat="1" ht="18" customHeight="1" x14ac:dyDescent="0.25">
      <c r="A3251" s="181">
        <v>44672</v>
      </c>
      <c r="B3251" s="701" t="s">
        <v>12198</v>
      </c>
      <c r="C3251" s="181" t="s">
        <v>12199</v>
      </c>
      <c r="D3251" s="181" t="s">
        <v>908</v>
      </c>
      <c r="E3251" s="181" t="s">
        <v>12200</v>
      </c>
      <c r="F3251" s="181" t="s">
        <v>577</v>
      </c>
      <c r="G3251" s="181" t="s">
        <v>697</v>
      </c>
      <c r="H3251" s="181" t="s">
        <v>5</v>
      </c>
      <c r="I3251" s="181" t="s">
        <v>3709</v>
      </c>
      <c r="J3251" s="181">
        <v>3400</v>
      </c>
      <c r="K3251" s="181">
        <v>28</v>
      </c>
      <c r="L3251" s="181"/>
      <c r="M3251" s="181"/>
      <c r="N3251" s="596" t="s">
        <v>286</v>
      </c>
    </row>
    <row r="3252" spans="1:14" s="158" customFormat="1" ht="18" customHeight="1" x14ac:dyDescent="0.25">
      <c r="A3252" s="181">
        <v>49311</v>
      </c>
      <c r="B3252" s="701" t="s">
        <v>16845</v>
      </c>
      <c r="C3252" s="181" t="s">
        <v>16846</v>
      </c>
      <c r="D3252" s="181" t="s">
        <v>908</v>
      </c>
      <c r="E3252" s="181" t="s">
        <v>2337</v>
      </c>
      <c r="F3252" s="181" t="s">
        <v>577</v>
      </c>
      <c r="G3252" s="181" t="s">
        <v>697</v>
      </c>
      <c r="H3252" s="181" t="s">
        <v>5</v>
      </c>
      <c r="I3252" s="181" t="s">
        <v>301</v>
      </c>
      <c r="J3252" s="181">
        <v>3980</v>
      </c>
      <c r="K3252" s="181">
        <v>18</v>
      </c>
      <c r="L3252" s="181"/>
      <c r="M3252" s="181"/>
      <c r="N3252" s="596" t="s">
        <v>286</v>
      </c>
    </row>
    <row r="3253" spans="1:14" s="158" customFormat="1" ht="18" customHeight="1" x14ac:dyDescent="0.25">
      <c r="A3253" s="181">
        <v>3136</v>
      </c>
      <c r="B3253" s="701" t="s">
        <v>4628</v>
      </c>
      <c r="C3253" s="181" t="s">
        <v>4629</v>
      </c>
      <c r="D3253" s="181" t="s">
        <v>914</v>
      </c>
      <c r="E3253" s="181" t="s">
        <v>3787</v>
      </c>
      <c r="F3253" s="181" t="s">
        <v>304</v>
      </c>
      <c r="G3253" s="181" t="s">
        <v>916</v>
      </c>
      <c r="H3253" s="181" t="s">
        <v>7</v>
      </c>
      <c r="I3253" s="181" t="s">
        <v>2077</v>
      </c>
      <c r="J3253" s="181">
        <v>8530</v>
      </c>
      <c r="K3253" s="181">
        <v>29</v>
      </c>
      <c r="L3253" s="181"/>
      <c r="M3253" s="181"/>
      <c r="N3253" s="596" t="s">
        <v>286</v>
      </c>
    </row>
    <row r="3254" spans="1:14" s="158" customFormat="1" ht="18" customHeight="1" x14ac:dyDescent="0.25">
      <c r="A3254" s="181">
        <v>15198</v>
      </c>
      <c r="B3254" s="701" t="s">
        <v>4630</v>
      </c>
      <c r="C3254" s="181" t="s">
        <v>301</v>
      </c>
      <c r="D3254" s="181" t="s">
        <v>914</v>
      </c>
      <c r="E3254" s="181" t="s">
        <v>4631</v>
      </c>
      <c r="F3254" s="181" t="s">
        <v>304</v>
      </c>
      <c r="G3254" s="181" t="s">
        <v>4632</v>
      </c>
      <c r="H3254" s="181" t="s">
        <v>746</v>
      </c>
      <c r="I3254" s="181" t="s">
        <v>301</v>
      </c>
      <c r="J3254" s="181">
        <v>7290</v>
      </c>
      <c r="K3254" s="181">
        <v>6</v>
      </c>
      <c r="L3254" s="181"/>
      <c r="M3254" s="181"/>
      <c r="N3254" s="596" t="s">
        <v>286</v>
      </c>
    </row>
    <row r="3255" spans="1:14" ht="18" customHeight="1" x14ac:dyDescent="0.25">
      <c r="A3255" s="181">
        <v>3169</v>
      </c>
      <c r="B3255" s="701" t="s">
        <v>4633</v>
      </c>
      <c r="C3255" s="181" t="s">
        <v>4634</v>
      </c>
      <c r="D3255" s="181" t="s">
        <v>914</v>
      </c>
      <c r="E3255" s="181" t="s">
        <v>3548</v>
      </c>
      <c r="F3255" s="181" t="s">
        <v>304</v>
      </c>
      <c r="G3255" s="181" t="s">
        <v>916</v>
      </c>
      <c r="H3255" s="181" t="s">
        <v>7</v>
      </c>
      <c r="I3255" s="181" t="s">
        <v>3704</v>
      </c>
      <c r="J3255" s="181">
        <v>11500</v>
      </c>
      <c r="K3255" s="181">
        <v>40</v>
      </c>
      <c r="L3255" s="181"/>
      <c r="M3255" s="181"/>
      <c r="N3255" s="596" t="s">
        <v>286</v>
      </c>
    </row>
    <row r="3256" spans="1:14" s="158" customFormat="1" ht="18" customHeight="1" x14ac:dyDescent="0.25">
      <c r="A3256" s="181">
        <v>73659</v>
      </c>
      <c r="B3256" s="701" t="s">
        <v>4635</v>
      </c>
      <c r="C3256" s="181" t="s">
        <v>4636</v>
      </c>
      <c r="D3256" s="181" t="s">
        <v>914</v>
      </c>
      <c r="E3256" s="181" t="s">
        <v>3956</v>
      </c>
      <c r="F3256" s="181" t="s">
        <v>304</v>
      </c>
      <c r="G3256" s="181" t="s">
        <v>916</v>
      </c>
      <c r="H3256" s="181" t="s">
        <v>7</v>
      </c>
      <c r="I3256" s="181" t="s">
        <v>4556</v>
      </c>
      <c r="J3256" s="181">
        <v>5840</v>
      </c>
      <c r="K3256" s="181">
        <v>31</v>
      </c>
      <c r="L3256" s="181"/>
      <c r="M3256" s="181"/>
      <c r="N3256" s="596" t="s">
        <v>286</v>
      </c>
    </row>
    <row r="3257" spans="1:14" s="158" customFormat="1" ht="18" customHeight="1" x14ac:dyDescent="0.25">
      <c r="A3257" s="181">
        <v>15543</v>
      </c>
      <c r="B3257" s="701" t="s">
        <v>11620</v>
      </c>
      <c r="C3257" s="181" t="s">
        <v>11621</v>
      </c>
      <c r="D3257" s="181" t="s">
        <v>918</v>
      </c>
      <c r="E3257" s="181" t="s">
        <v>3581</v>
      </c>
      <c r="F3257" s="181" t="s">
        <v>304</v>
      </c>
      <c r="G3257" s="181" t="s">
        <v>916</v>
      </c>
      <c r="H3257" s="181" t="s">
        <v>7</v>
      </c>
      <c r="I3257" s="181" t="s">
        <v>4815</v>
      </c>
      <c r="J3257" s="181">
        <v>37050</v>
      </c>
      <c r="K3257" s="181">
        <v>6</v>
      </c>
      <c r="L3257" s="181"/>
      <c r="M3257" s="181"/>
      <c r="N3257" s="596" t="s">
        <v>286</v>
      </c>
    </row>
    <row r="3258" spans="1:14" s="158" customFormat="1" ht="18" customHeight="1" x14ac:dyDescent="0.25">
      <c r="A3258" s="181">
        <v>4531</v>
      </c>
      <c r="B3258" s="701" t="s">
        <v>11622</v>
      </c>
      <c r="C3258" s="181" t="s">
        <v>11623</v>
      </c>
      <c r="D3258" s="181" t="s">
        <v>918</v>
      </c>
      <c r="E3258" s="181" t="s">
        <v>4959</v>
      </c>
      <c r="F3258" s="181" t="s">
        <v>304</v>
      </c>
      <c r="G3258" s="181" t="s">
        <v>916</v>
      </c>
      <c r="H3258" s="181" t="s">
        <v>7</v>
      </c>
      <c r="I3258" s="181" t="s">
        <v>11624</v>
      </c>
      <c r="J3258" s="181">
        <v>28880</v>
      </c>
      <c r="K3258" s="181">
        <v>46</v>
      </c>
      <c r="L3258" s="181"/>
      <c r="M3258" s="181"/>
      <c r="N3258" s="596" t="s">
        <v>286</v>
      </c>
    </row>
    <row r="3259" spans="1:14" s="158" customFormat="1" ht="18" customHeight="1" x14ac:dyDescent="0.25">
      <c r="A3259" s="181">
        <v>2548</v>
      </c>
      <c r="B3259" s="701" t="s">
        <v>4637</v>
      </c>
      <c r="C3259" s="181" t="s">
        <v>4638</v>
      </c>
      <c r="D3259" s="181" t="s">
        <v>918</v>
      </c>
      <c r="E3259" s="181" t="s">
        <v>4639</v>
      </c>
      <c r="F3259" s="181" t="s">
        <v>304</v>
      </c>
      <c r="G3259" s="181" t="s">
        <v>916</v>
      </c>
      <c r="H3259" s="181" t="s">
        <v>7</v>
      </c>
      <c r="I3259" s="181" t="s">
        <v>301</v>
      </c>
      <c r="J3259" s="181">
        <v>21600</v>
      </c>
      <c r="K3259" s="181">
        <v>82</v>
      </c>
      <c r="L3259" s="181"/>
      <c r="M3259" s="181"/>
      <c r="N3259" s="596" t="s">
        <v>286</v>
      </c>
    </row>
    <row r="3260" spans="1:14" s="158" customFormat="1" ht="18" customHeight="1" x14ac:dyDescent="0.25">
      <c r="A3260" s="181">
        <v>3097</v>
      </c>
      <c r="B3260" s="701" t="s">
        <v>4640</v>
      </c>
      <c r="C3260" s="181" t="s">
        <v>4641</v>
      </c>
      <c r="D3260" s="181" t="s">
        <v>918</v>
      </c>
      <c r="E3260" s="181" t="s">
        <v>4099</v>
      </c>
      <c r="F3260" s="181" t="s">
        <v>304</v>
      </c>
      <c r="G3260" s="181" t="s">
        <v>916</v>
      </c>
      <c r="H3260" s="181" t="s">
        <v>7</v>
      </c>
      <c r="I3260" s="181" t="s">
        <v>4100</v>
      </c>
      <c r="J3260" s="181">
        <v>32480</v>
      </c>
      <c r="K3260" s="181">
        <v>10</v>
      </c>
      <c r="L3260" s="181"/>
      <c r="M3260" s="181"/>
      <c r="N3260" s="596" t="s">
        <v>286</v>
      </c>
    </row>
    <row r="3261" spans="1:14" s="158" customFormat="1" ht="18" customHeight="1" x14ac:dyDescent="0.25">
      <c r="A3261" s="181">
        <v>2545</v>
      </c>
      <c r="B3261" s="701" t="s">
        <v>4642</v>
      </c>
      <c r="C3261" s="181" t="s">
        <v>4643</v>
      </c>
      <c r="D3261" s="181" t="s">
        <v>918</v>
      </c>
      <c r="E3261" s="181" t="s">
        <v>4644</v>
      </c>
      <c r="F3261" s="181" t="s">
        <v>304</v>
      </c>
      <c r="G3261" s="181" t="s">
        <v>916</v>
      </c>
      <c r="H3261" s="181" t="s">
        <v>7</v>
      </c>
      <c r="I3261" s="181" t="s">
        <v>301</v>
      </c>
      <c r="J3261" s="181">
        <v>24600</v>
      </c>
      <c r="K3261" s="181">
        <v>99</v>
      </c>
      <c r="L3261" s="181"/>
      <c r="M3261" s="181"/>
      <c r="N3261" s="596" t="s">
        <v>286</v>
      </c>
    </row>
    <row r="3262" spans="1:14" s="158" customFormat="1" ht="18" customHeight="1" x14ac:dyDescent="0.25">
      <c r="A3262" s="181">
        <v>25110</v>
      </c>
      <c r="B3262" s="701" t="s">
        <v>4647</v>
      </c>
      <c r="C3262" s="181" t="s">
        <v>4648</v>
      </c>
      <c r="D3262" s="181" t="s">
        <v>918</v>
      </c>
      <c r="E3262" s="181" t="s">
        <v>3740</v>
      </c>
      <c r="F3262" s="181" t="s">
        <v>304</v>
      </c>
      <c r="G3262" s="181" t="s">
        <v>916</v>
      </c>
      <c r="H3262" s="181" t="s">
        <v>7</v>
      </c>
      <c r="I3262" s="181" t="s">
        <v>301</v>
      </c>
      <c r="J3262" s="181">
        <v>39330</v>
      </c>
      <c r="K3262" s="181">
        <v>2</v>
      </c>
      <c r="L3262" s="181"/>
      <c r="M3262" s="181"/>
      <c r="N3262" s="596" t="s">
        <v>286</v>
      </c>
    </row>
    <row r="3263" spans="1:14" s="158" customFormat="1" ht="18" customHeight="1" x14ac:dyDescent="0.25">
      <c r="A3263" s="181">
        <v>3077</v>
      </c>
      <c r="B3263" s="701" t="s">
        <v>4650</v>
      </c>
      <c r="C3263" s="181" t="s">
        <v>4651</v>
      </c>
      <c r="D3263" s="181" t="s">
        <v>918</v>
      </c>
      <c r="E3263" s="181" t="s">
        <v>4652</v>
      </c>
      <c r="F3263" s="181" t="s">
        <v>304</v>
      </c>
      <c r="G3263" s="181" t="s">
        <v>916</v>
      </c>
      <c r="H3263" s="181" t="s">
        <v>7</v>
      </c>
      <c r="I3263" s="181" t="s">
        <v>4462</v>
      </c>
      <c r="J3263" s="181">
        <v>20290</v>
      </c>
      <c r="K3263" s="181">
        <v>32</v>
      </c>
      <c r="L3263" s="181"/>
      <c r="M3263" s="181"/>
      <c r="N3263" s="596" t="s">
        <v>286</v>
      </c>
    </row>
    <row r="3264" spans="1:14" s="158" customFormat="1" ht="18" customHeight="1" x14ac:dyDescent="0.25">
      <c r="A3264" s="181">
        <v>24825</v>
      </c>
      <c r="B3264" s="701">
        <v>55355578</v>
      </c>
      <c r="C3264" s="181" t="s">
        <v>301</v>
      </c>
      <c r="D3264" s="181" t="s">
        <v>918</v>
      </c>
      <c r="E3264" s="181" t="s">
        <v>4653</v>
      </c>
      <c r="F3264" s="181" t="s">
        <v>304</v>
      </c>
      <c r="G3264" s="181" t="s">
        <v>3990</v>
      </c>
      <c r="H3264" s="181" t="s">
        <v>14</v>
      </c>
      <c r="I3264" s="181" t="s">
        <v>9633</v>
      </c>
      <c r="J3264" s="181">
        <v>22370</v>
      </c>
      <c r="K3264" s="181">
        <v>14</v>
      </c>
      <c r="L3264" s="181"/>
      <c r="M3264" s="181"/>
      <c r="N3264" s="596" t="s">
        <v>286</v>
      </c>
    </row>
    <row r="3265" spans="1:14" s="158" customFormat="1" ht="18" customHeight="1" x14ac:dyDescent="0.25">
      <c r="A3265" s="181">
        <v>30444</v>
      </c>
      <c r="B3265" s="701" t="s">
        <v>11625</v>
      </c>
      <c r="C3265" s="181" t="s">
        <v>11626</v>
      </c>
      <c r="D3265" s="181" t="s">
        <v>918</v>
      </c>
      <c r="E3265" s="181" t="s">
        <v>11627</v>
      </c>
      <c r="F3265" s="181" t="s">
        <v>304</v>
      </c>
      <c r="G3265" s="181" t="s">
        <v>916</v>
      </c>
      <c r="H3265" s="181" t="s">
        <v>7</v>
      </c>
      <c r="I3265" s="181" t="s">
        <v>11628</v>
      </c>
      <c r="J3265" s="181">
        <v>32020</v>
      </c>
      <c r="K3265" s="181">
        <v>2</v>
      </c>
      <c r="L3265" s="181"/>
      <c r="M3265" s="181"/>
      <c r="N3265" s="596" t="s">
        <v>286</v>
      </c>
    </row>
    <row r="3266" spans="1:14" s="158" customFormat="1" ht="18" customHeight="1" x14ac:dyDescent="0.25">
      <c r="A3266" s="181">
        <v>2268</v>
      </c>
      <c r="B3266" s="701" t="s">
        <v>11629</v>
      </c>
      <c r="C3266" s="181" t="s">
        <v>11630</v>
      </c>
      <c r="D3266" s="181" t="s">
        <v>927</v>
      </c>
      <c r="E3266" s="181" t="s">
        <v>11631</v>
      </c>
      <c r="F3266" s="181" t="s">
        <v>304</v>
      </c>
      <c r="G3266" s="181" t="s">
        <v>916</v>
      </c>
      <c r="H3266" s="181" t="s">
        <v>7</v>
      </c>
      <c r="I3266" s="181" t="s">
        <v>11632</v>
      </c>
      <c r="J3266" s="181">
        <v>8260</v>
      </c>
      <c r="K3266" s="181">
        <v>18</v>
      </c>
      <c r="L3266" s="181"/>
      <c r="M3266" s="181"/>
      <c r="N3266" s="596" t="s">
        <v>286</v>
      </c>
    </row>
    <row r="3267" spans="1:14" s="158" customFormat="1" ht="18" customHeight="1" x14ac:dyDescent="0.25">
      <c r="A3267" s="181">
        <v>24185</v>
      </c>
      <c r="B3267" s="701" t="s">
        <v>4654</v>
      </c>
      <c r="C3267" s="181" t="s">
        <v>4655</v>
      </c>
      <c r="D3267" s="181" t="s">
        <v>927</v>
      </c>
      <c r="E3267" s="181" t="s">
        <v>4656</v>
      </c>
      <c r="F3267" s="181" t="s">
        <v>304</v>
      </c>
      <c r="G3267" s="181" t="s">
        <v>916</v>
      </c>
      <c r="H3267" s="181" t="s">
        <v>7</v>
      </c>
      <c r="I3267" s="181" t="s">
        <v>301</v>
      </c>
      <c r="J3267" s="181">
        <v>4090</v>
      </c>
      <c r="K3267" s="181">
        <v>26</v>
      </c>
      <c r="L3267" s="181"/>
      <c r="M3267" s="181"/>
      <c r="N3267" s="596" t="s">
        <v>286</v>
      </c>
    </row>
    <row r="3268" spans="1:14" s="158" customFormat="1" ht="18" customHeight="1" x14ac:dyDescent="0.25">
      <c r="A3268" s="181">
        <v>2428</v>
      </c>
      <c r="B3268" s="701" t="s">
        <v>4657</v>
      </c>
      <c r="C3268" s="181" t="s">
        <v>4658</v>
      </c>
      <c r="D3268" s="181" t="s">
        <v>927</v>
      </c>
      <c r="E3268" s="181" t="s">
        <v>4659</v>
      </c>
      <c r="F3268" s="181" t="s">
        <v>304</v>
      </c>
      <c r="G3268" s="181" t="s">
        <v>916</v>
      </c>
      <c r="H3268" s="181" t="s">
        <v>7</v>
      </c>
      <c r="I3268" s="181" t="s">
        <v>3804</v>
      </c>
      <c r="J3268" s="181">
        <v>6200</v>
      </c>
      <c r="K3268" s="181">
        <v>18</v>
      </c>
      <c r="L3268" s="181"/>
      <c r="M3268" s="181"/>
      <c r="N3268" s="596" t="s">
        <v>286</v>
      </c>
    </row>
    <row r="3269" spans="1:14" s="158" customFormat="1" ht="18" customHeight="1" x14ac:dyDescent="0.25">
      <c r="A3269" s="181">
        <v>7164</v>
      </c>
      <c r="B3269" s="701" t="s">
        <v>11633</v>
      </c>
      <c r="C3269" s="181" t="s">
        <v>11634</v>
      </c>
      <c r="D3269" s="181" t="s">
        <v>927</v>
      </c>
      <c r="E3269" s="181" t="s">
        <v>3753</v>
      </c>
      <c r="F3269" s="181" t="s">
        <v>304</v>
      </c>
      <c r="G3269" s="181" t="s">
        <v>916</v>
      </c>
      <c r="H3269" s="181" t="s">
        <v>7</v>
      </c>
      <c r="I3269" s="181" t="s">
        <v>4649</v>
      </c>
      <c r="J3269" s="181">
        <v>7280</v>
      </c>
      <c r="K3269" s="181">
        <v>45</v>
      </c>
      <c r="L3269" s="181"/>
      <c r="M3269" s="181"/>
      <c r="N3269" s="596" t="s">
        <v>286</v>
      </c>
    </row>
    <row r="3270" spans="1:14" s="158" customFormat="1" ht="18" customHeight="1" x14ac:dyDescent="0.25">
      <c r="A3270" s="181">
        <v>2338</v>
      </c>
      <c r="B3270" s="701" t="s">
        <v>4662</v>
      </c>
      <c r="C3270" s="181" t="s">
        <v>4663</v>
      </c>
      <c r="D3270" s="181" t="s">
        <v>931</v>
      </c>
      <c r="E3270" s="181" t="s">
        <v>3787</v>
      </c>
      <c r="F3270" s="181" t="s">
        <v>304</v>
      </c>
      <c r="G3270" s="181" t="s">
        <v>916</v>
      </c>
      <c r="H3270" s="181" t="s">
        <v>11261</v>
      </c>
      <c r="I3270" s="181" t="s">
        <v>301</v>
      </c>
      <c r="J3270" s="181">
        <v>12000</v>
      </c>
      <c r="K3270" s="181">
        <v>9</v>
      </c>
      <c r="L3270" s="181"/>
      <c r="M3270" s="181"/>
      <c r="N3270" s="596" t="s">
        <v>286</v>
      </c>
    </row>
    <row r="3271" spans="1:14" s="158" customFormat="1" ht="18" customHeight="1" x14ac:dyDescent="0.25">
      <c r="A3271" s="181">
        <v>10712</v>
      </c>
      <c r="B3271" s="701" t="s">
        <v>4665</v>
      </c>
      <c r="C3271" s="181" t="s">
        <v>4666</v>
      </c>
      <c r="D3271" s="181" t="s">
        <v>931</v>
      </c>
      <c r="E3271" s="181" t="s">
        <v>4660</v>
      </c>
      <c r="F3271" s="181" t="s">
        <v>304</v>
      </c>
      <c r="G3271" s="181" t="s">
        <v>916</v>
      </c>
      <c r="H3271" s="181" t="s">
        <v>7</v>
      </c>
      <c r="I3271" s="181" t="s">
        <v>301</v>
      </c>
      <c r="J3271" s="181">
        <v>21020</v>
      </c>
      <c r="K3271" s="181">
        <v>11</v>
      </c>
      <c r="L3271" s="181"/>
      <c r="M3271" s="181"/>
      <c r="N3271" s="596" t="s">
        <v>286</v>
      </c>
    </row>
    <row r="3272" spans="1:14" s="158" customFormat="1" ht="18" customHeight="1" x14ac:dyDescent="0.25">
      <c r="A3272" s="181">
        <v>25145</v>
      </c>
      <c r="B3272" s="701" t="s">
        <v>4667</v>
      </c>
      <c r="C3272" s="181" t="s">
        <v>4668</v>
      </c>
      <c r="D3272" s="181" t="s">
        <v>931</v>
      </c>
      <c r="E3272" s="181" t="s">
        <v>3740</v>
      </c>
      <c r="F3272" s="181" t="s">
        <v>304</v>
      </c>
      <c r="G3272" s="181" t="s">
        <v>916</v>
      </c>
      <c r="H3272" s="181" t="s">
        <v>7</v>
      </c>
      <c r="I3272" s="181" t="s">
        <v>301</v>
      </c>
      <c r="J3272" s="181">
        <v>14600</v>
      </c>
      <c r="K3272" s="181">
        <v>1</v>
      </c>
      <c r="L3272" s="181"/>
      <c r="M3272" s="181"/>
      <c r="N3272" s="596" t="s">
        <v>286</v>
      </c>
    </row>
    <row r="3273" spans="1:14" s="158" customFormat="1" ht="18" customHeight="1" x14ac:dyDescent="0.25">
      <c r="A3273" s="181">
        <v>2242</v>
      </c>
      <c r="B3273" s="701" t="s">
        <v>4669</v>
      </c>
      <c r="C3273" s="181" t="s">
        <v>4670</v>
      </c>
      <c r="D3273" s="181" t="s">
        <v>931</v>
      </c>
      <c r="E3273" s="181" t="s">
        <v>3683</v>
      </c>
      <c r="F3273" s="181" t="s">
        <v>304</v>
      </c>
      <c r="G3273" s="181" t="s">
        <v>916</v>
      </c>
      <c r="H3273" s="181" t="s">
        <v>7</v>
      </c>
      <c r="I3273" s="181" t="s">
        <v>4661</v>
      </c>
      <c r="J3273" s="181">
        <v>9420</v>
      </c>
      <c r="K3273" s="181">
        <v>7</v>
      </c>
      <c r="L3273" s="181"/>
      <c r="M3273" s="181"/>
      <c r="N3273" s="596" t="s">
        <v>286</v>
      </c>
    </row>
    <row r="3274" spans="1:14" s="158" customFormat="1" ht="18" customHeight="1" x14ac:dyDescent="0.25">
      <c r="A3274" s="181">
        <v>2295</v>
      </c>
      <c r="B3274" s="701" t="s">
        <v>4671</v>
      </c>
      <c r="C3274" s="181" t="s">
        <v>4672</v>
      </c>
      <c r="D3274" s="181" t="s">
        <v>933</v>
      </c>
      <c r="E3274" s="181" t="s">
        <v>3787</v>
      </c>
      <c r="F3274" s="181" t="s">
        <v>304</v>
      </c>
      <c r="G3274" s="181" t="s">
        <v>916</v>
      </c>
      <c r="H3274" s="181" t="s">
        <v>7</v>
      </c>
      <c r="I3274" s="181" t="s">
        <v>301</v>
      </c>
      <c r="J3274" s="181">
        <v>9820</v>
      </c>
      <c r="K3274" s="181">
        <v>19</v>
      </c>
      <c r="L3274" s="181"/>
      <c r="M3274" s="181"/>
      <c r="N3274" s="596" t="s">
        <v>286</v>
      </c>
    </row>
    <row r="3275" spans="1:14" s="158" customFormat="1" ht="18" customHeight="1" x14ac:dyDescent="0.25">
      <c r="A3275" s="181">
        <v>2298</v>
      </c>
      <c r="B3275" s="701" t="s">
        <v>11635</v>
      </c>
      <c r="C3275" s="181" t="s">
        <v>11636</v>
      </c>
      <c r="D3275" s="181" t="s">
        <v>933</v>
      </c>
      <c r="E3275" s="181" t="s">
        <v>4659</v>
      </c>
      <c r="F3275" s="181" t="s">
        <v>304</v>
      </c>
      <c r="G3275" s="181" t="s">
        <v>916</v>
      </c>
      <c r="H3275" s="181" t="s">
        <v>7</v>
      </c>
      <c r="I3275" s="181" t="s">
        <v>301</v>
      </c>
      <c r="J3275" s="181">
        <v>14500</v>
      </c>
      <c r="K3275" s="181">
        <v>55</v>
      </c>
      <c r="L3275" s="181"/>
      <c r="M3275" s="181"/>
      <c r="N3275" s="596" t="s">
        <v>286</v>
      </c>
    </row>
    <row r="3276" spans="1:14" s="158" customFormat="1" ht="18" customHeight="1" x14ac:dyDescent="0.25">
      <c r="A3276" s="181">
        <v>25127</v>
      </c>
      <c r="B3276" s="701" t="s">
        <v>11637</v>
      </c>
      <c r="C3276" s="181" t="s">
        <v>11638</v>
      </c>
      <c r="D3276" s="181" t="s">
        <v>933</v>
      </c>
      <c r="E3276" s="181" t="s">
        <v>3917</v>
      </c>
      <c r="F3276" s="181" t="s">
        <v>304</v>
      </c>
      <c r="G3276" s="181" t="s">
        <v>916</v>
      </c>
      <c r="H3276" s="181" t="s">
        <v>7</v>
      </c>
      <c r="I3276" s="181" t="s">
        <v>301</v>
      </c>
      <c r="J3276" s="181">
        <v>15840</v>
      </c>
      <c r="K3276" s="181">
        <v>48</v>
      </c>
      <c r="L3276" s="181"/>
      <c r="M3276" s="181"/>
      <c r="N3276" s="596" t="s">
        <v>286</v>
      </c>
    </row>
    <row r="3277" spans="1:14" s="158" customFormat="1" ht="18" customHeight="1" x14ac:dyDescent="0.25">
      <c r="A3277" s="181">
        <v>22726</v>
      </c>
      <c r="B3277" s="701">
        <v>96416270</v>
      </c>
      <c r="C3277" s="181" t="s">
        <v>301</v>
      </c>
      <c r="D3277" s="181" t="s">
        <v>933</v>
      </c>
      <c r="E3277" s="181" t="s">
        <v>3743</v>
      </c>
      <c r="F3277" s="181" t="s">
        <v>304</v>
      </c>
      <c r="G3277" s="181" t="s">
        <v>3990</v>
      </c>
      <c r="H3277" s="181" t="s">
        <v>14</v>
      </c>
      <c r="I3277" s="181" t="s">
        <v>301</v>
      </c>
      <c r="J3277" s="181">
        <v>12450</v>
      </c>
      <c r="K3277" s="181">
        <v>52</v>
      </c>
      <c r="L3277" s="181"/>
      <c r="M3277" s="181"/>
      <c r="N3277" s="596" t="s">
        <v>286</v>
      </c>
    </row>
    <row r="3278" spans="1:14" s="158" customFormat="1" ht="18" customHeight="1" x14ac:dyDescent="0.25">
      <c r="A3278" s="181">
        <v>25126</v>
      </c>
      <c r="B3278" s="701" t="s">
        <v>11640</v>
      </c>
      <c r="C3278" s="181" t="s">
        <v>11641</v>
      </c>
      <c r="D3278" s="181" t="s">
        <v>933</v>
      </c>
      <c r="E3278" s="181" t="s">
        <v>6225</v>
      </c>
      <c r="F3278" s="181" t="s">
        <v>304</v>
      </c>
      <c r="G3278" s="181" t="s">
        <v>916</v>
      </c>
      <c r="H3278" s="181" t="s">
        <v>7</v>
      </c>
      <c r="I3278" s="181" t="s">
        <v>5285</v>
      </c>
      <c r="J3278" s="181">
        <v>21350</v>
      </c>
      <c r="K3278" s="181">
        <v>57</v>
      </c>
      <c r="L3278" s="181"/>
      <c r="M3278" s="181"/>
      <c r="N3278" s="596" t="s">
        <v>286</v>
      </c>
    </row>
    <row r="3279" spans="1:14" s="158" customFormat="1" ht="18" customHeight="1" x14ac:dyDescent="0.25">
      <c r="A3279" s="181">
        <v>2299</v>
      </c>
      <c r="B3279" s="701" t="s">
        <v>11642</v>
      </c>
      <c r="C3279" s="181" t="s">
        <v>11643</v>
      </c>
      <c r="D3279" s="181" t="s">
        <v>933</v>
      </c>
      <c r="E3279" s="181" t="s">
        <v>11644</v>
      </c>
      <c r="F3279" s="181" t="s">
        <v>304</v>
      </c>
      <c r="G3279" s="181" t="s">
        <v>916</v>
      </c>
      <c r="H3279" s="181" t="s">
        <v>7</v>
      </c>
      <c r="I3279" s="181" t="s">
        <v>11645</v>
      </c>
      <c r="J3279" s="181">
        <v>9330</v>
      </c>
      <c r="K3279" s="181">
        <v>193</v>
      </c>
      <c r="L3279" s="181"/>
      <c r="M3279" s="181"/>
      <c r="N3279" s="596" t="s">
        <v>286</v>
      </c>
    </row>
    <row r="3280" spans="1:14" s="158" customFormat="1" ht="18" customHeight="1" x14ac:dyDescent="0.25">
      <c r="A3280" s="181">
        <v>2312</v>
      </c>
      <c r="B3280" s="701" t="s">
        <v>11646</v>
      </c>
      <c r="C3280" s="181" t="s">
        <v>11647</v>
      </c>
      <c r="D3280" s="181" t="s">
        <v>933</v>
      </c>
      <c r="E3280" s="181" t="s">
        <v>11648</v>
      </c>
      <c r="F3280" s="181" t="s">
        <v>304</v>
      </c>
      <c r="G3280" s="181" t="s">
        <v>916</v>
      </c>
      <c r="H3280" s="181" t="s">
        <v>7</v>
      </c>
      <c r="I3280" s="181" t="s">
        <v>11649</v>
      </c>
      <c r="J3280" s="181">
        <v>23200</v>
      </c>
      <c r="K3280" s="181">
        <v>44</v>
      </c>
      <c r="L3280" s="181"/>
      <c r="M3280" s="181"/>
      <c r="N3280" s="596" t="s">
        <v>286</v>
      </c>
    </row>
    <row r="3281" spans="1:14" s="158" customFormat="1" ht="18" customHeight="1" x14ac:dyDescent="0.25">
      <c r="A3281" s="181">
        <v>18351</v>
      </c>
      <c r="B3281" s="701" t="s">
        <v>16847</v>
      </c>
      <c r="C3281" s="181" t="s">
        <v>16848</v>
      </c>
      <c r="D3281" s="181" t="s">
        <v>935</v>
      </c>
      <c r="E3281" s="181" t="s">
        <v>3551</v>
      </c>
      <c r="F3281" s="181" t="s">
        <v>577</v>
      </c>
      <c r="G3281" s="181" t="s">
        <v>697</v>
      </c>
      <c r="H3281" s="181" t="s">
        <v>5</v>
      </c>
      <c r="I3281" s="181" t="s">
        <v>2231</v>
      </c>
      <c r="J3281" s="181">
        <v>3320</v>
      </c>
      <c r="K3281" s="181">
        <v>13</v>
      </c>
      <c r="L3281" s="181"/>
      <c r="M3281" s="181"/>
      <c r="N3281" s="596" t="s">
        <v>286</v>
      </c>
    </row>
    <row r="3282" spans="1:14" s="158" customFormat="1" ht="18" customHeight="1" x14ac:dyDescent="0.25">
      <c r="A3282" s="181">
        <v>7430</v>
      </c>
      <c r="B3282" s="701" t="s">
        <v>16849</v>
      </c>
      <c r="C3282" s="181" t="s">
        <v>301</v>
      </c>
      <c r="D3282" s="181" t="s">
        <v>935</v>
      </c>
      <c r="E3282" s="181" t="s">
        <v>3753</v>
      </c>
      <c r="F3282" s="181" t="s">
        <v>304</v>
      </c>
      <c r="G3282" s="181" t="s">
        <v>697</v>
      </c>
      <c r="H3282" s="181" t="s">
        <v>5</v>
      </c>
      <c r="I3282" s="181" t="s">
        <v>301</v>
      </c>
      <c r="J3282" s="181">
        <v>3980</v>
      </c>
      <c r="K3282" s="181">
        <v>20</v>
      </c>
      <c r="L3282" s="181"/>
      <c r="M3282" s="181"/>
      <c r="N3282" s="596" t="s">
        <v>286</v>
      </c>
    </row>
    <row r="3283" spans="1:14" s="158" customFormat="1" ht="18" customHeight="1" x14ac:dyDescent="0.25">
      <c r="A3283" s="181">
        <v>18263</v>
      </c>
      <c r="B3283" s="701" t="s">
        <v>13389</v>
      </c>
      <c r="C3283" s="181" t="s">
        <v>13390</v>
      </c>
      <c r="D3283" s="181" t="s">
        <v>935</v>
      </c>
      <c r="E3283" s="181" t="s">
        <v>13391</v>
      </c>
      <c r="F3283" s="181" t="s">
        <v>304</v>
      </c>
      <c r="G3283" s="181" t="s">
        <v>697</v>
      </c>
      <c r="H3283" s="181" t="s">
        <v>5</v>
      </c>
      <c r="I3283" s="181" t="s">
        <v>2231</v>
      </c>
      <c r="J3283" s="181">
        <v>2660</v>
      </c>
      <c r="K3283" s="181">
        <v>5</v>
      </c>
      <c r="L3283" s="181"/>
      <c r="M3283" s="181"/>
      <c r="N3283" s="596" t="s">
        <v>286</v>
      </c>
    </row>
    <row r="3284" spans="1:14" s="158" customFormat="1" ht="18" customHeight="1" x14ac:dyDescent="0.25">
      <c r="A3284" s="181">
        <v>18262</v>
      </c>
      <c r="B3284" s="701" t="s">
        <v>4674</v>
      </c>
      <c r="C3284" s="181" t="s">
        <v>4675</v>
      </c>
      <c r="D3284" s="181" t="s">
        <v>935</v>
      </c>
      <c r="E3284" s="181" t="s">
        <v>4676</v>
      </c>
      <c r="F3284" s="181" t="s">
        <v>304</v>
      </c>
      <c r="G3284" s="181" t="s">
        <v>697</v>
      </c>
      <c r="H3284" s="181" t="s">
        <v>5</v>
      </c>
      <c r="I3284" s="181" t="s">
        <v>2231</v>
      </c>
      <c r="J3284" s="181">
        <v>3720</v>
      </c>
      <c r="K3284" s="181">
        <v>1</v>
      </c>
      <c r="L3284" s="181"/>
      <c r="M3284" s="181"/>
      <c r="N3284" s="596" t="s">
        <v>286</v>
      </c>
    </row>
    <row r="3285" spans="1:14" s="158" customFormat="1" ht="18" customHeight="1" x14ac:dyDescent="0.25">
      <c r="A3285" s="181">
        <v>30441</v>
      </c>
      <c r="B3285" s="701" t="s">
        <v>11650</v>
      </c>
      <c r="C3285" s="181" t="s">
        <v>11651</v>
      </c>
      <c r="D3285" s="181" t="s">
        <v>4679</v>
      </c>
      <c r="E3285" s="181" t="s">
        <v>3581</v>
      </c>
      <c r="F3285" s="181" t="s">
        <v>577</v>
      </c>
      <c r="G3285" s="181" t="s">
        <v>916</v>
      </c>
      <c r="H3285" s="181" t="s">
        <v>7</v>
      </c>
      <c r="I3285" s="181" t="s">
        <v>11652</v>
      </c>
      <c r="J3285" s="181">
        <v>182550</v>
      </c>
      <c r="K3285" s="181">
        <v>4</v>
      </c>
      <c r="L3285" s="181"/>
      <c r="M3285" s="181"/>
      <c r="N3285" s="596" t="s">
        <v>286</v>
      </c>
    </row>
    <row r="3286" spans="1:14" s="158" customFormat="1" ht="18" customHeight="1" x14ac:dyDescent="0.25">
      <c r="A3286" s="181">
        <v>27374</v>
      </c>
      <c r="B3286" s="701" t="s">
        <v>4677</v>
      </c>
      <c r="C3286" s="181" t="s">
        <v>4678</v>
      </c>
      <c r="D3286" s="181" t="s">
        <v>4679</v>
      </c>
      <c r="E3286" s="181" t="s">
        <v>3762</v>
      </c>
      <c r="F3286" s="181" t="s">
        <v>577</v>
      </c>
      <c r="G3286" s="181" t="s">
        <v>916</v>
      </c>
      <c r="H3286" s="181" t="s">
        <v>7</v>
      </c>
      <c r="I3286" s="181" t="s">
        <v>301</v>
      </c>
      <c r="J3286" s="181">
        <v>201870</v>
      </c>
      <c r="K3286" s="181">
        <v>8</v>
      </c>
      <c r="L3286" s="181"/>
      <c r="M3286" s="181"/>
      <c r="N3286" s="596" t="s">
        <v>286</v>
      </c>
    </row>
    <row r="3287" spans="1:14" s="158" customFormat="1" ht="18" customHeight="1" x14ac:dyDescent="0.25">
      <c r="A3287" s="181">
        <v>29244</v>
      </c>
      <c r="B3287" s="701" t="s">
        <v>11834</v>
      </c>
      <c r="C3287" s="181" t="s">
        <v>11835</v>
      </c>
      <c r="D3287" s="181" t="s">
        <v>4679</v>
      </c>
      <c r="E3287" s="181" t="s">
        <v>11836</v>
      </c>
      <c r="F3287" s="181" t="s">
        <v>577</v>
      </c>
      <c r="G3287" s="181" t="s">
        <v>916</v>
      </c>
      <c r="H3287" s="181" t="s">
        <v>7</v>
      </c>
      <c r="I3287" s="181" t="s">
        <v>11837</v>
      </c>
      <c r="J3287" s="181">
        <v>125880</v>
      </c>
      <c r="K3287" s="181">
        <v>1</v>
      </c>
      <c r="L3287" s="181"/>
      <c r="M3287" s="181"/>
      <c r="N3287" s="596" t="s">
        <v>286</v>
      </c>
    </row>
    <row r="3288" spans="1:14" s="158" customFormat="1" ht="18" customHeight="1" x14ac:dyDescent="0.25">
      <c r="A3288" s="181">
        <v>29242</v>
      </c>
      <c r="B3288" s="701" t="s">
        <v>11653</v>
      </c>
      <c r="C3288" s="181" t="s">
        <v>11654</v>
      </c>
      <c r="D3288" s="181" t="s">
        <v>4679</v>
      </c>
      <c r="E3288" s="181" t="s">
        <v>3740</v>
      </c>
      <c r="F3288" s="181" t="s">
        <v>577</v>
      </c>
      <c r="G3288" s="181" t="s">
        <v>916</v>
      </c>
      <c r="H3288" s="181" t="s">
        <v>7</v>
      </c>
      <c r="I3288" s="181" t="s">
        <v>301</v>
      </c>
      <c r="J3288" s="181">
        <v>155440</v>
      </c>
      <c r="K3288" s="181">
        <v>5</v>
      </c>
      <c r="L3288" s="181"/>
      <c r="M3288" s="181"/>
      <c r="N3288" s="596" t="s">
        <v>286</v>
      </c>
    </row>
    <row r="3289" spans="1:14" s="158" customFormat="1" ht="18" customHeight="1" x14ac:dyDescent="0.25">
      <c r="A3289" s="181">
        <v>2168</v>
      </c>
      <c r="B3289" s="701" t="s">
        <v>11655</v>
      </c>
      <c r="C3289" s="181" t="s">
        <v>11656</v>
      </c>
      <c r="D3289" s="181" t="s">
        <v>4679</v>
      </c>
      <c r="E3289" s="181" t="s">
        <v>3627</v>
      </c>
      <c r="F3289" s="181" t="s">
        <v>577</v>
      </c>
      <c r="G3289" s="181" t="s">
        <v>916</v>
      </c>
      <c r="H3289" s="181" t="s">
        <v>7</v>
      </c>
      <c r="I3289" s="181" t="s">
        <v>301</v>
      </c>
      <c r="J3289" s="181">
        <v>143510</v>
      </c>
      <c r="K3289" s="181">
        <v>8</v>
      </c>
      <c r="L3289" s="181"/>
      <c r="M3289" s="181"/>
      <c r="N3289" s="596" t="s">
        <v>286</v>
      </c>
    </row>
    <row r="3290" spans="1:14" s="158" customFormat="1" ht="18" customHeight="1" x14ac:dyDescent="0.25">
      <c r="A3290" s="181">
        <v>5274</v>
      </c>
      <c r="B3290" s="701" t="s">
        <v>18413</v>
      </c>
      <c r="C3290" s="181" t="s">
        <v>18414</v>
      </c>
      <c r="D3290" s="181" t="s">
        <v>937</v>
      </c>
      <c r="E3290" s="181" t="s">
        <v>3843</v>
      </c>
      <c r="F3290" s="181" t="s">
        <v>304</v>
      </c>
      <c r="G3290" s="181" t="s">
        <v>938</v>
      </c>
      <c r="H3290" s="181" t="s">
        <v>5</v>
      </c>
      <c r="I3290" s="181" t="s">
        <v>301</v>
      </c>
      <c r="J3290" s="181">
        <v>124600</v>
      </c>
      <c r="K3290" s="181">
        <v>12</v>
      </c>
      <c r="L3290" s="181"/>
      <c r="M3290" s="181"/>
      <c r="N3290" s="596" t="s">
        <v>286</v>
      </c>
    </row>
    <row r="3291" spans="1:14" s="158" customFormat="1" ht="18" customHeight="1" x14ac:dyDescent="0.25">
      <c r="A3291" s="181">
        <v>24256</v>
      </c>
      <c r="B3291" s="701" t="s">
        <v>18415</v>
      </c>
      <c r="C3291" s="181" t="s">
        <v>301</v>
      </c>
      <c r="D3291" s="181" t="s">
        <v>937</v>
      </c>
      <c r="E3291" s="181" t="s">
        <v>4680</v>
      </c>
      <c r="F3291" s="181" t="s">
        <v>304</v>
      </c>
      <c r="G3291" s="181" t="s">
        <v>938</v>
      </c>
      <c r="H3291" s="181" t="s">
        <v>5</v>
      </c>
      <c r="I3291" s="181" t="s">
        <v>301</v>
      </c>
      <c r="J3291" s="181">
        <v>103010</v>
      </c>
      <c r="K3291" s="181">
        <v>6</v>
      </c>
      <c r="L3291" s="181"/>
      <c r="M3291" s="181"/>
      <c r="N3291" s="596" t="s">
        <v>286</v>
      </c>
    </row>
    <row r="3292" spans="1:14" s="158" customFormat="1" ht="18" customHeight="1" x14ac:dyDescent="0.25">
      <c r="A3292" s="181">
        <v>4643</v>
      </c>
      <c r="B3292" s="701" t="s">
        <v>18416</v>
      </c>
      <c r="C3292" s="181" t="s">
        <v>18417</v>
      </c>
      <c r="D3292" s="181" t="s">
        <v>937</v>
      </c>
      <c r="E3292" s="181" t="s">
        <v>18418</v>
      </c>
      <c r="F3292" s="181" t="s">
        <v>304</v>
      </c>
      <c r="G3292" s="181" t="s">
        <v>938</v>
      </c>
      <c r="H3292" s="181" t="s">
        <v>5</v>
      </c>
      <c r="I3292" s="181" t="s">
        <v>501</v>
      </c>
      <c r="J3292" s="181">
        <v>109990</v>
      </c>
      <c r="K3292" s="181">
        <v>10</v>
      </c>
      <c r="L3292" s="181"/>
      <c r="M3292" s="181"/>
      <c r="N3292" s="596" t="s">
        <v>286</v>
      </c>
    </row>
    <row r="3293" spans="1:14" s="158" customFormat="1" ht="18" customHeight="1" x14ac:dyDescent="0.25">
      <c r="A3293" s="181">
        <v>29551</v>
      </c>
      <c r="B3293" s="701" t="s">
        <v>4681</v>
      </c>
      <c r="C3293" s="181" t="s">
        <v>301</v>
      </c>
      <c r="D3293" s="181" t="s">
        <v>937</v>
      </c>
      <c r="E3293" s="181" t="s">
        <v>3597</v>
      </c>
      <c r="F3293" s="181" t="s">
        <v>304</v>
      </c>
      <c r="G3293" s="181" t="s">
        <v>938</v>
      </c>
      <c r="H3293" s="181" t="s">
        <v>5</v>
      </c>
      <c r="I3293" s="181" t="s">
        <v>301</v>
      </c>
      <c r="J3293" s="181">
        <v>152990</v>
      </c>
      <c r="K3293" s="181">
        <v>3</v>
      </c>
      <c r="L3293" s="181"/>
      <c r="M3293" s="181"/>
      <c r="N3293" s="596" t="s">
        <v>286</v>
      </c>
    </row>
    <row r="3294" spans="1:14" s="158" customFormat="1" ht="18" customHeight="1" x14ac:dyDescent="0.25">
      <c r="A3294" s="181">
        <v>5273</v>
      </c>
      <c r="B3294" s="701" t="s">
        <v>15334</v>
      </c>
      <c r="C3294" s="181" t="s">
        <v>15335</v>
      </c>
      <c r="D3294" s="181" t="s">
        <v>937</v>
      </c>
      <c r="E3294" s="181" t="s">
        <v>4682</v>
      </c>
      <c r="F3294" s="181" t="s">
        <v>304</v>
      </c>
      <c r="G3294" s="181" t="s">
        <v>938</v>
      </c>
      <c r="H3294" s="181" t="s">
        <v>5</v>
      </c>
      <c r="I3294" s="181" t="s">
        <v>301</v>
      </c>
      <c r="J3294" s="181">
        <v>139560</v>
      </c>
      <c r="K3294" s="181">
        <v>4</v>
      </c>
      <c r="L3294" s="181"/>
      <c r="M3294" s="181"/>
      <c r="N3294" s="596" t="s">
        <v>286</v>
      </c>
    </row>
    <row r="3295" spans="1:14" s="158" customFormat="1" ht="18" customHeight="1" x14ac:dyDescent="0.25">
      <c r="A3295" s="181">
        <v>5628</v>
      </c>
      <c r="B3295" s="701" t="s">
        <v>18419</v>
      </c>
      <c r="C3295" s="181" t="s">
        <v>301</v>
      </c>
      <c r="D3295" s="181" t="s">
        <v>937</v>
      </c>
      <c r="E3295" s="181" t="s">
        <v>3589</v>
      </c>
      <c r="F3295" s="181" t="s">
        <v>304</v>
      </c>
      <c r="G3295" s="181" t="s">
        <v>938</v>
      </c>
      <c r="H3295" s="181" t="s">
        <v>5</v>
      </c>
      <c r="I3295" s="181" t="s">
        <v>301</v>
      </c>
      <c r="J3295" s="181">
        <v>83090</v>
      </c>
      <c r="K3295" s="181">
        <v>10</v>
      </c>
      <c r="L3295" s="181"/>
      <c r="M3295" s="181"/>
      <c r="N3295" s="596" t="s">
        <v>286</v>
      </c>
    </row>
    <row r="3296" spans="1:14" s="158" customFormat="1" ht="18" customHeight="1" x14ac:dyDescent="0.25">
      <c r="A3296" s="181">
        <v>25294</v>
      </c>
      <c r="B3296" s="701" t="s">
        <v>18420</v>
      </c>
      <c r="C3296" s="181" t="s">
        <v>18421</v>
      </c>
      <c r="D3296" s="181" t="s">
        <v>937</v>
      </c>
      <c r="E3296" s="181" t="s">
        <v>3743</v>
      </c>
      <c r="F3296" s="181" t="s">
        <v>304</v>
      </c>
      <c r="G3296" s="181" t="s">
        <v>938</v>
      </c>
      <c r="H3296" s="181" t="s">
        <v>5</v>
      </c>
      <c r="I3296" s="181" t="s">
        <v>301</v>
      </c>
      <c r="J3296" s="181">
        <v>119630</v>
      </c>
      <c r="K3296" s="181">
        <v>1</v>
      </c>
      <c r="L3296" s="181"/>
      <c r="M3296" s="181"/>
      <c r="N3296" s="596" t="s">
        <v>286</v>
      </c>
    </row>
    <row r="3297" spans="1:14" s="158" customFormat="1" ht="18" customHeight="1" x14ac:dyDescent="0.25">
      <c r="A3297" s="181">
        <v>68536</v>
      </c>
      <c r="B3297" s="701" t="s">
        <v>18422</v>
      </c>
      <c r="C3297" s="181" t="s">
        <v>18423</v>
      </c>
      <c r="D3297" s="181" t="s">
        <v>937</v>
      </c>
      <c r="E3297" s="181" t="s">
        <v>3549</v>
      </c>
      <c r="F3297" s="181" t="s">
        <v>304</v>
      </c>
      <c r="G3297" s="181" t="s">
        <v>938</v>
      </c>
      <c r="H3297" s="181" t="s">
        <v>5</v>
      </c>
      <c r="I3297" s="181" t="s">
        <v>301</v>
      </c>
      <c r="J3297" s="181">
        <v>78420</v>
      </c>
      <c r="K3297" s="181">
        <v>10</v>
      </c>
      <c r="L3297" s="181"/>
      <c r="M3297" s="181"/>
      <c r="N3297" s="596" t="s">
        <v>286</v>
      </c>
    </row>
    <row r="3298" spans="1:14" s="158" customFormat="1" ht="18" customHeight="1" x14ac:dyDescent="0.25">
      <c r="A3298" s="181">
        <v>78736</v>
      </c>
      <c r="B3298" s="701" t="s">
        <v>11838</v>
      </c>
      <c r="C3298" s="181" t="s">
        <v>301</v>
      </c>
      <c r="D3298" s="181" t="s">
        <v>937</v>
      </c>
      <c r="E3298" s="181" t="s">
        <v>3956</v>
      </c>
      <c r="F3298" s="181" t="s">
        <v>304</v>
      </c>
      <c r="G3298" s="181" t="s">
        <v>938</v>
      </c>
      <c r="H3298" s="181" t="s">
        <v>5</v>
      </c>
      <c r="I3298" s="181" t="s">
        <v>301</v>
      </c>
      <c r="J3298" s="181">
        <v>105230</v>
      </c>
      <c r="K3298" s="181">
        <v>2</v>
      </c>
      <c r="L3298" s="181"/>
      <c r="M3298" s="181"/>
      <c r="N3298" s="596" t="s">
        <v>286</v>
      </c>
    </row>
    <row r="3299" spans="1:14" s="158" customFormat="1" ht="18" customHeight="1" x14ac:dyDescent="0.25">
      <c r="A3299" s="181">
        <v>56777</v>
      </c>
      <c r="B3299" s="701" t="s">
        <v>4683</v>
      </c>
      <c r="C3299" s="181" t="s">
        <v>4684</v>
      </c>
      <c r="D3299" s="181" t="s">
        <v>937</v>
      </c>
      <c r="E3299" s="181" t="s">
        <v>3508</v>
      </c>
      <c r="F3299" s="181" t="s">
        <v>304</v>
      </c>
      <c r="G3299" s="181" t="s">
        <v>938</v>
      </c>
      <c r="H3299" s="181" t="s">
        <v>5</v>
      </c>
      <c r="I3299" s="181" t="s">
        <v>2841</v>
      </c>
      <c r="J3299" s="181">
        <v>106320</v>
      </c>
      <c r="K3299" s="181">
        <v>2</v>
      </c>
      <c r="L3299" s="181"/>
      <c r="M3299" s="181"/>
      <c r="N3299" s="596" t="s">
        <v>286</v>
      </c>
    </row>
    <row r="3300" spans="1:14" s="158" customFormat="1" ht="18" customHeight="1" x14ac:dyDescent="0.25">
      <c r="A3300" s="181">
        <v>30632</v>
      </c>
      <c r="B3300" s="701" t="s">
        <v>15336</v>
      </c>
      <c r="C3300" s="181" t="s">
        <v>301</v>
      </c>
      <c r="D3300" s="181" t="s">
        <v>937</v>
      </c>
      <c r="E3300" s="181" t="s">
        <v>15337</v>
      </c>
      <c r="F3300" s="181" t="s">
        <v>304</v>
      </c>
      <c r="G3300" s="181" t="s">
        <v>938</v>
      </c>
      <c r="H3300" s="181" t="s">
        <v>5</v>
      </c>
      <c r="I3300" s="181" t="s">
        <v>301</v>
      </c>
      <c r="J3300" s="181">
        <v>153700</v>
      </c>
      <c r="K3300" s="181">
        <v>4</v>
      </c>
      <c r="L3300" s="181"/>
      <c r="M3300" s="181"/>
      <c r="N3300" s="596" t="s">
        <v>286</v>
      </c>
    </row>
    <row r="3301" spans="1:14" s="158" customFormat="1" ht="18" customHeight="1" x14ac:dyDescent="0.25">
      <c r="A3301" s="181">
        <v>30634</v>
      </c>
      <c r="B3301" s="701" t="s">
        <v>15338</v>
      </c>
      <c r="C3301" s="181" t="s">
        <v>301</v>
      </c>
      <c r="D3301" s="181" t="s">
        <v>937</v>
      </c>
      <c r="E3301" s="181" t="s">
        <v>15339</v>
      </c>
      <c r="F3301" s="181" t="s">
        <v>304</v>
      </c>
      <c r="G3301" s="181" t="s">
        <v>938</v>
      </c>
      <c r="H3301" s="181" t="s">
        <v>5</v>
      </c>
      <c r="I3301" s="181" t="s">
        <v>301</v>
      </c>
      <c r="J3301" s="181">
        <v>237320</v>
      </c>
      <c r="K3301" s="181">
        <v>4</v>
      </c>
      <c r="L3301" s="181"/>
      <c r="M3301" s="181"/>
      <c r="N3301" s="596" t="s">
        <v>286</v>
      </c>
    </row>
    <row r="3302" spans="1:14" s="158" customFormat="1" ht="18" customHeight="1" x14ac:dyDescent="0.25">
      <c r="A3302" s="181">
        <v>15715</v>
      </c>
      <c r="B3302" s="701" t="s">
        <v>13392</v>
      </c>
      <c r="C3302" s="181" t="s">
        <v>301</v>
      </c>
      <c r="D3302" s="181" t="s">
        <v>950</v>
      </c>
      <c r="E3302" s="181" t="s">
        <v>3581</v>
      </c>
      <c r="F3302" s="181" t="s">
        <v>304</v>
      </c>
      <c r="G3302" s="181" t="s">
        <v>938</v>
      </c>
      <c r="H3302" s="181" t="s">
        <v>5</v>
      </c>
      <c r="I3302" s="181" t="s">
        <v>301</v>
      </c>
      <c r="J3302" s="181">
        <v>80090</v>
      </c>
      <c r="K3302" s="181">
        <v>2</v>
      </c>
      <c r="L3302" s="181"/>
      <c r="M3302" s="181"/>
      <c r="N3302" s="596" t="s">
        <v>286</v>
      </c>
    </row>
    <row r="3303" spans="1:14" s="158" customFormat="1" ht="18" customHeight="1" x14ac:dyDescent="0.25">
      <c r="A3303" s="181">
        <v>5275</v>
      </c>
      <c r="B3303" s="701" t="s">
        <v>4685</v>
      </c>
      <c r="C3303" s="181" t="s">
        <v>4686</v>
      </c>
      <c r="D3303" s="181" t="s">
        <v>950</v>
      </c>
      <c r="E3303" s="181" t="s">
        <v>3843</v>
      </c>
      <c r="F3303" s="181" t="s">
        <v>304</v>
      </c>
      <c r="G3303" s="181" t="s">
        <v>938</v>
      </c>
      <c r="H3303" s="181" t="s">
        <v>5</v>
      </c>
      <c r="I3303" s="181" t="s">
        <v>301</v>
      </c>
      <c r="J3303" s="181">
        <v>124600</v>
      </c>
      <c r="K3303" s="181">
        <v>7</v>
      </c>
      <c r="L3303" s="181"/>
      <c r="M3303" s="181"/>
      <c r="N3303" s="596" t="s">
        <v>286</v>
      </c>
    </row>
    <row r="3304" spans="1:14" s="158" customFormat="1" ht="18" customHeight="1" x14ac:dyDescent="0.25">
      <c r="A3304" s="181">
        <v>25298</v>
      </c>
      <c r="B3304" s="701" t="s">
        <v>4687</v>
      </c>
      <c r="C3304" s="181" t="s">
        <v>301</v>
      </c>
      <c r="D3304" s="181" t="s">
        <v>950</v>
      </c>
      <c r="E3304" s="181" t="s">
        <v>3891</v>
      </c>
      <c r="F3304" s="181" t="s">
        <v>304</v>
      </c>
      <c r="G3304" s="181" t="s">
        <v>938</v>
      </c>
      <c r="H3304" s="181" t="s">
        <v>5</v>
      </c>
      <c r="I3304" s="181" t="s">
        <v>301</v>
      </c>
      <c r="J3304" s="181">
        <v>70470</v>
      </c>
      <c r="K3304" s="181">
        <v>2</v>
      </c>
      <c r="L3304" s="181"/>
      <c r="M3304" s="181"/>
      <c r="N3304" s="596" t="s">
        <v>286</v>
      </c>
    </row>
    <row r="3305" spans="1:14" s="158" customFormat="1" ht="18" customHeight="1" x14ac:dyDescent="0.25">
      <c r="A3305" s="181">
        <v>4642</v>
      </c>
      <c r="B3305" s="701" t="s">
        <v>15340</v>
      </c>
      <c r="C3305" s="181" t="s">
        <v>15341</v>
      </c>
      <c r="D3305" s="181" t="s">
        <v>950</v>
      </c>
      <c r="E3305" s="181" t="s">
        <v>3551</v>
      </c>
      <c r="F3305" s="181" t="s">
        <v>304</v>
      </c>
      <c r="G3305" s="181" t="s">
        <v>938</v>
      </c>
      <c r="H3305" s="181" t="s">
        <v>5</v>
      </c>
      <c r="I3305" s="181" t="s">
        <v>15342</v>
      </c>
      <c r="J3305" s="181">
        <v>139560</v>
      </c>
      <c r="K3305" s="181">
        <v>18</v>
      </c>
      <c r="L3305" s="181"/>
      <c r="M3305" s="181"/>
      <c r="N3305" s="596" t="s">
        <v>286</v>
      </c>
    </row>
    <row r="3306" spans="1:14" s="158" customFormat="1" ht="18" customHeight="1" x14ac:dyDescent="0.25">
      <c r="A3306" s="181">
        <v>24310</v>
      </c>
      <c r="B3306" s="701" t="s">
        <v>4688</v>
      </c>
      <c r="C3306" s="181" t="s">
        <v>4689</v>
      </c>
      <c r="D3306" s="181" t="s">
        <v>950</v>
      </c>
      <c r="E3306" s="181" t="s">
        <v>3568</v>
      </c>
      <c r="F3306" s="181" t="s">
        <v>304</v>
      </c>
      <c r="G3306" s="181" t="s">
        <v>938</v>
      </c>
      <c r="H3306" s="181" t="s">
        <v>5</v>
      </c>
      <c r="I3306" s="181" t="s">
        <v>301</v>
      </c>
      <c r="J3306" s="181">
        <v>103010</v>
      </c>
      <c r="K3306" s="181">
        <v>2</v>
      </c>
      <c r="L3306" s="181"/>
      <c r="M3306" s="181"/>
      <c r="N3306" s="596" t="s">
        <v>286</v>
      </c>
    </row>
    <row r="3307" spans="1:14" s="158" customFormat="1" ht="18" customHeight="1" x14ac:dyDescent="0.25">
      <c r="A3307" s="181">
        <v>25297</v>
      </c>
      <c r="B3307" s="701" t="s">
        <v>4690</v>
      </c>
      <c r="C3307" s="181" t="s">
        <v>301</v>
      </c>
      <c r="D3307" s="181" t="s">
        <v>950</v>
      </c>
      <c r="E3307" s="181" t="s">
        <v>3919</v>
      </c>
      <c r="F3307" s="181" t="s">
        <v>304</v>
      </c>
      <c r="G3307" s="181" t="s">
        <v>938</v>
      </c>
      <c r="H3307" s="181" t="s">
        <v>5</v>
      </c>
      <c r="I3307" s="181" t="s">
        <v>301</v>
      </c>
      <c r="J3307" s="181">
        <v>53500</v>
      </c>
      <c r="K3307" s="181">
        <v>2</v>
      </c>
      <c r="L3307" s="181"/>
      <c r="M3307" s="181"/>
      <c r="N3307" s="596" t="s">
        <v>286</v>
      </c>
    </row>
    <row r="3308" spans="1:14" ht="18" customHeight="1" x14ac:dyDescent="0.25">
      <c r="A3308" s="181">
        <v>8923</v>
      </c>
      <c r="B3308" s="701" t="s">
        <v>11839</v>
      </c>
      <c r="C3308" s="181" t="s">
        <v>301</v>
      </c>
      <c r="D3308" s="181" t="s">
        <v>950</v>
      </c>
      <c r="E3308" s="181" t="s">
        <v>3588</v>
      </c>
      <c r="F3308" s="181" t="s">
        <v>304</v>
      </c>
      <c r="G3308" s="181" t="s">
        <v>938</v>
      </c>
      <c r="H3308" s="181" t="s">
        <v>5</v>
      </c>
      <c r="I3308" s="181" t="s">
        <v>4649</v>
      </c>
      <c r="J3308" s="181">
        <v>93930</v>
      </c>
      <c r="K3308" s="181">
        <v>7</v>
      </c>
      <c r="L3308" s="181"/>
      <c r="M3308" s="181"/>
      <c r="N3308" s="596" t="s">
        <v>286</v>
      </c>
    </row>
    <row r="3309" spans="1:14" ht="18" customHeight="1" x14ac:dyDescent="0.25">
      <c r="A3309" s="181">
        <v>5627</v>
      </c>
      <c r="B3309" s="701" t="s">
        <v>11221</v>
      </c>
      <c r="C3309" s="181" t="s">
        <v>301</v>
      </c>
      <c r="D3309" s="181" t="s">
        <v>950</v>
      </c>
      <c r="E3309" s="181" t="s">
        <v>3589</v>
      </c>
      <c r="F3309" s="181" t="s">
        <v>304</v>
      </c>
      <c r="G3309" s="181" t="s">
        <v>938</v>
      </c>
      <c r="H3309" s="181" t="s">
        <v>5</v>
      </c>
      <c r="I3309" s="181" t="s">
        <v>301</v>
      </c>
      <c r="J3309" s="181">
        <v>79570</v>
      </c>
      <c r="K3309" s="181">
        <v>40</v>
      </c>
      <c r="L3309" s="181"/>
      <c r="M3309" s="181"/>
      <c r="N3309" s="596" t="s">
        <v>286</v>
      </c>
    </row>
    <row r="3310" spans="1:14" ht="18" customHeight="1" x14ac:dyDescent="0.25">
      <c r="A3310" s="181">
        <v>13235</v>
      </c>
      <c r="B3310" s="701" t="s">
        <v>4691</v>
      </c>
      <c r="C3310" s="181" t="s">
        <v>4692</v>
      </c>
      <c r="D3310" s="181" t="s">
        <v>950</v>
      </c>
      <c r="E3310" s="181" t="s">
        <v>4693</v>
      </c>
      <c r="F3310" s="181" t="s">
        <v>304</v>
      </c>
      <c r="G3310" s="181" t="s">
        <v>938</v>
      </c>
      <c r="H3310" s="181" t="s">
        <v>5</v>
      </c>
      <c r="I3310" s="181" t="s">
        <v>4694</v>
      </c>
      <c r="J3310" s="181">
        <v>116810</v>
      </c>
      <c r="K3310" s="181">
        <v>1</v>
      </c>
      <c r="L3310" s="181"/>
      <c r="M3310" s="181"/>
      <c r="N3310" s="596" t="s">
        <v>286</v>
      </c>
    </row>
    <row r="3311" spans="1:14" s="158" customFormat="1" ht="18" customHeight="1" x14ac:dyDescent="0.25">
      <c r="A3311" s="181">
        <v>5121</v>
      </c>
      <c r="B3311" s="701" t="s">
        <v>18424</v>
      </c>
      <c r="C3311" s="181" t="s">
        <v>301</v>
      </c>
      <c r="D3311" s="181" t="s">
        <v>950</v>
      </c>
      <c r="E3311" s="181" t="s">
        <v>18425</v>
      </c>
      <c r="F3311" s="181" t="s">
        <v>304</v>
      </c>
      <c r="G3311" s="181" t="s">
        <v>938</v>
      </c>
      <c r="H3311" s="181" t="s">
        <v>5</v>
      </c>
      <c r="I3311" s="181" t="s">
        <v>4694</v>
      </c>
      <c r="J3311" s="181">
        <v>72120</v>
      </c>
      <c r="K3311" s="181">
        <v>4</v>
      </c>
      <c r="L3311" s="181"/>
      <c r="M3311" s="181"/>
      <c r="N3311" s="596" t="s">
        <v>286</v>
      </c>
    </row>
    <row r="3312" spans="1:14" s="158" customFormat="1" ht="18" customHeight="1" x14ac:dyDescent="0.25">
      <c r="A3312" s="181">
        <v>30635</v>
      </c>
      <c r="B3312" s="701" t="s">
        <v>15343</v>
      </c>
      <c r="C3312" s="181" t="s">
        <v>301</v>
      </c>
      <c r="D3312" s="181" t="s">
        <v>950</v>
      </c>
      <c r="E3312" s="181" t="s">
        <v>15339</v>
      </c>
      <c r="F3312" s="181" t="s">
        <v>304</v>
      </c>
      <c r="G3312" s="181" t="s">
        <v>938</v>
      </c>
      <c r="H3312" s="181" t="s">
        <v>5</v>
      </c>
      <c r="I3312" s="181" t="s">
        <v>301</v>
      </c>
      <c r="J3312" s="181">
        <v>182550</v>
      </c>
      <c r="K3312" s="181">
        <v>2</v>
      </c>
      <c r="L3312" s="181"/>
      <c r="M3312" s="181"/>
      <c r="N3312" s="596" t="s">
        <v>286</v>
      </c>
    </row>
    <row r="3313" spans="1:14" s="158" customFormat="1" ht="18" customHeight="1" x14ac:dyDescent="0.25">
      <c r="A3313" s="181">
        <v>1918</v>
      </c>
      <c r="B3313" s="701">
        <v>90537280</v>
      </c>
      <c r="C3313" s="181" t="s">
        <v>301</v>
      </c>
      <c r="D3313" s="181" t="s">
        <v>957</v>
      </c>
      <c r="E3313" s="181" t="s">
        <v>3762</v>
      </c>
      <c r="F3313" s="181" t="s">
        <v>304</v>
      </c>
      <c r="G3313" s="181" t="s">
        <v>959</v>
      </c>
      <c r="H3313" s="181" t="s">
        <v>7</v>
      </c>
      <c r="I3313" s="181" t="s">
        <v>4695</v>
      </c>
      <c r="J3313" s="181">
        <v>12790</v>
      </c>
      <c r="K3313" s="181">
        <v>210</v>
      </c>
      <c r="L3313" s="181"/>
      <c r="M3313" s="181"/>
      <c r="N3313" s="596" t="s">
        <v>286</v>
      </c>
    </row>
    <row r="3314" spans="1:14" s="158" customFormat="1" ht="18" customHeight="1" x14ac:dyDescent="0.25">
      <c r="A3314" s="181">
        <v>15148</v>
      </c>
      <c r="B3314" s="701" t="s">
        <v>4696</v>
      </c>
      <c r="C3314" s="181" t="s">
        <v>4697</v>
      </c>
      <c r="D3314" s="181" t="s">
        <v>969</v>
      </c>
      <c r="E3314" s="181" t="s">
        <v>3657</v>
      </c>
      <c r="F3314" s="181" t="s">
        <v>304</v>
      </c>
      <c r="G3314" s="181" t="s">
        <v>959</v>
      </c>
      <c r="H3314" s="181" t="s">
        <v>7</v>
      </c>
      <c r="I3314" s="181" t="s">
        <v>4698</v>
      </c>
      <c r="J3314" s="181">
        <v>14730</v>
      </c>
      <c r="K3314" s="181">
        <v>66</v>
      </c>
      <c r="L3314" s="181"/>
      <c r="M3314" s="181"/>
      <c r="N3314" s="596" t="s">
        <v>286</v>
      </c>
    </row>
    <row r="3315" spans="1:14" s="158" customFormat="1" ht="18" customHeight="1" x14ac:dyDescent="0.25">
      <c r="A3315" s="181">
        <v>1947</v>
      </c>
      <c r="B3315" s="701">
        <v>96536696</v>
      </c>
      <c r="C3315" s="181" t="s">
        <v>301</v>
      </c>
      <c r="D3315" s="181" t="s">
        <v>969</v>
      </c>
      <c r="E3315" s="181" t="s">
        <v>3843</v>
      </c>
      <c r="F3315" s="181" t="s">
        <v>304</v>
      </c>
      <c r="G3315" s="181" t="s">
        <v>959</v>
      </c>
      <c r="H3315" s="181" t="s">
        <v>7</v>
      </c>
      <c r="I3315" s="181" t="s">
        <v>301</v>
      </c>
      <c r="J3315" s="181">
        <v>15330</v>
      </c>
      <c r="K3315" s="181">
        <v>392</v>
      </c>
      <c r="L3315" s="181"/>
      <c r="M3315" s="181"/>
      <c r="N3315" s="596" t="s">
        <v>286</v>
      </c>
    </row>
    <row r="3316" spans="1:14" s="158" customFormat="1" ht="18" customHeight="1" x14ac:dyDescent="0.25">
      <c r="A3316" s="181">
        <v>1955</v>
      </c>
      <c r="B3316" s="701">
        <v>90411732</v>
      </c>
      <c r="C3316" s="181" t="s">
        <v>301</v>
      </c>
      <c r="D3316" s="181" t="s">
        <v>969</v>
      </c>
      <c r="E3316" s="181" t="s">
        <v>4699</v>
      </c>
      <c r="F3316" s="181" t="s">
        <v>304</v>
      </c>
      <c r="G3316" s="181" t="s">
        <v>959</v>
      </c>
      <c r="H3316" s="181" t="s">
        <v>7</v>
      </c>
      <c r="I3316" s="181" t="s">
        <v>301</v>
      </c>
      <c r="J3316" s="181">
        <v>14610</v>
      </c>
      <c r="K3316" s="181">
        <v>109</v>
      </c>
      <c r="L3316" s="181"/>
      <c r="M3316" s="181"/>
      <c r="N3316" s="596" t="s">
        <v>286</v>
      </c>
    </row>
    <row r="3317" spans="1:14" s="158" customFormat="1" ht="18" customHeight="1" x14ac:dyDescent="0.25">
      <c r="A3317" s="181">
        <v>29936</v>
      </c>
      <c r="B3317" s="701" t="s">
        <v>4700</v>
      </c>
      <c r="C3317" s="181" t="s">
        <v>301</v>
      </c>
      <c r="D3317" s="181" t="s">
        <v>969</v>
      </c>
      <c r="E3317" s="181" t="s">
        <v>3722</v>
      </c>
      <c r="F3317" s="181" t="s">
        <v>304</v>
      </c>
      <c r="G3317" s="181" t="s">
        <v>959</v>
      </c>
      <c r="H3317" s="181" t="s">
        <v>7</v>
      </c>
      <c r="I3317" s="181" t="s">
        <v>301</v>
      </c>
      <c r="J3317" s="181">
        <v>25760</v>
      </c>
      <c r="K3317" s="181">
        <v>100</v>
      </c>
      <c r="L3317" s="181"/>
      <c r="M3317" s="181"/>
      <c r="N3317" s="596" t="s">
        <v>286</v>
      </c>
    </row>
    <row r="3318" spans="1:14" s="158" customFormat="1" ht="18" customHeight="1" x14ac:dyDescent="0.25">
      <c r="A3318" s="181">
        <v>22945</v>
      </c>
      <c r="B3318" s="701">
        <v>13272717</v>
      </c>
      <c r="C3318" s="181" t="s">
        <v>301</v>
      </c>
      <c r="D3318" s="181" t="s">
        <v>969</v>
      </c>
      <c r="E3318" s="181" t="s">
        <v>3724</v>
      </c>
      <c r="F3318" s="181" t="s">
        <v>304</v>
      </c>
      <c r="G3318" s="181" t="s">
        <v>959</v>
      </c>
      <c r="H3318" s="181" t="s">
        <v>7</v>
      </c>
      <c r="I3318" s="181" t="s">
        <v>301</v>
      </c>
      <c r="J3318" s="181">
        <v>25380</v>
      </c>
      <c r="K3318" s="181">
        <v>96</v>
      </c>
      <c r="L3318" s="181"/>
      <c r="M3318" s="181"/>
      <c r="N3318" s="596" t="s">
        <v>286</v>
      </c>
    </row>
    <row r="3319" spans="1:14" s="158" customFormat="1" ht="18" customHeight="1" x14ac:dyDescent="0.25">
      <c r="A3319" s="181">
        <v>19195</v>
      </c>
      <c r="B3319" s="701" t="s">
        <v>4701</v>
      </c>
      <c r="C3319" s="181" t="s">
        <v>4702</v>
      </c>
      <c r="D3319" s="181" t="s">
        <v>969</v>
      </c>
      <c r="E3319" s="181" t="s">
        <v>4703</v>
      </c>
      <c r="F3319" s="181" t="s">
        <v>304</v>
      </c>
      <c r="G3319" s="181" t="s">
        <v>959</v>
      </c>
      <c r="H3319" s="181" t="s">
        <v>7</v>
      </c>
      <c r="I3319" s="181" t="s">
        <v>4704</v>
      </c>
      <c r="J3319" s="181">
        <v>19960</v>
      </c>
      <c r="K3319" s="181">
        <v>170</v>
      </c>
      <c r="L3319" s="181"/>
      <c r="M3319" s="181"/>
      <c r="N3319" s="596" t="s">
        <v>286</v>
      </c>
    </row>
    <row r="3320" spans="1:14" s="158" customFormat="1" ht="18" customHeight="1" x14ac:dyDescent="0.25">
      <c r="A3320" s="181">
        <v>19194</v>
      </c>
      <c r="B3320" s="701" t="s">
        <v>4705</v>
      </c>
      <c r="C3320" s="181" t="s">
        <v>4706</v>
      </c>
      <c r="D3320" s="181" t="s">
        <v>969</v>
      </c>
      <c r="E3320" s="181" t="s">
        <v>4707</v>
      </c>
      <c r="F3320" s="181" t="s">
        <v>304</v>
      </c>
      <c r="G3320" s="181" t="s">
        <v>959</v>
      </c>
      <c r="H3320" s="181" t="s">
        <v>7</v>
      </c>
      <c r="I3320" s="181" t="s">
        <v>1326</v>
      </c>
      <c r="J3320" s="181">
        <v>29960</v>
      </c>
      <c r="K3320" s="181">
        <v>287</v>
      </c>
      <c r="L3320" s="181"/>
      <c r="M3320" s="181"/>
      <c r="N3320" s="596" t="s">
        <v>286</v>
      </c>
    </row>
    <row r="3321" spans="1:14" s="158" customFormat="1" ht="18" customHeight="1" x14ac:dyDescent="0.25">
      <c r="A3321" s="181">
        <v>26278</v>
      </c>
      <c r="B3321" s="701" t="s">
        <v>4708</v>
      </c>
      <c r="C3321" s="181" t="s">
        <v>4709</v>
      </c>
      <c r="D3321" s="181" t="s">
        <v>969</v>
      </c>
      <c r="E3321" s="181" t="s">
        <v>4710</v>
      </c>
      <c r="F3321" s="181" t="s">
        <v>304</v>
      </c>
      <c r="G3321" s="181" t="s">
        <v>959</v>
      </c>
      <c r="H3321" s="181" t="s">
        <v>7</v>
      </c>
      <c r="I3321" s="181" t="s">
        <v>301</v>
      </c>
      <c r="J3321" s="181">
        <v>22080</v>
      </c>
      <c r="K3321" s="181">
        <v>128</v>
      </c>
      <c r="L3321" s="181"/>
      <c r="M3321" s="181"/>
      <c r="N3321" s="596" t="s">
        <v>286</v>
      </c>
    </row>
    <row r="3322" spans="1:14" s="158" customFormat="1" ht="18" customHeight="1" x14ac:dyDescent="0.25">
      <c r="A3322" s="181">
        <v>6914</v>
      </c>
      <c r="B3322" s="701" t="s">
        <v>4711</v>
      </c>
      <c r="C3322" s="181" t="s">
        <v>4712</v>
      </c>
      <c r="D3322" s="181" t="s">
        <v>969</v>
      </c>
      <c r="E3322" s="181" t="s">
        <v>4159</v>
      </c>
      <c r="F3322" s="181" t="s">
        <v>304</v>
      </c>
      <c r="G3322" s="181" t="s">
        <v>959</v>
      </c>
      <c r="H3322" s="181" t="s">
        <v>7</v>
      </c>
      <c r="I3322" s="181" t="s">
        <v>4171</v>
      </c>
      <c r="J3322" s="181">
        <v>15630</v>
      </c>
      <c r="K3322" s="181">
        <v>253</v>
      </c>
      <c r="L3322" s="181"/>
      <c r="M3322" s="181"/>
      <c r="N3322" s="596" t="s">
        <v>286</v>
      </c>
    </row>
    <row r="3323" spans="1:14" s="158" customFormat="1" ht="18" customHeight="1" x14ac:dyDescent="0.25">
      <c r="A3323" s="181">
        <v>46409</v>
      </c>
      <c r="B3323" s="701" t="s">
        <v>4713</v>
      </c>
      <c r="C3323" s="181" t="s">
        <v>4714</v>
      </c>
      <c r="D3323" s="181" t="s">
        <v>969</v>
      </c>
      <c r="E3323" s="181" t="s">
        <v>4715</v>
      </c>
      <c r="F3323" s="181" t="s">
        <v>304</v>
      </c>
      <c r="G3323" s="181" t="s">
        <v>959</v>
      </c>
      <c r="H3323" s="181" t="s">
        <v>7</v>
      </c>
      <c r="I3323" s="181" t="s">
        <v>301</v>
      </c>
      <c r="J3323" s="181">
        <v>14170</v>
      </c>
      <c r="K3323" s="181">
        <v>11</v>
      </c>
      <c r="L3323" s="181"/>
      <c r="M3323" s="181"/>
      <c r="N3323" s="596" t="s">
        <v>286</v>
      </c>
    </row>
    <row r="3324" spans="1:14" s="158" customFormat="1" ht="18" customHeight="1" x14ac:dyDescent="0.25">
      <c r="A3324" s="181">
        <v>46396</v>
      </c>
      <c r="B3324" s="701" t="s">
        <v>4716</v>
      </c>
      <c r="C3324" s="181" t="s">
        <v>4717</v>
      </c>
      <c r="D3324" s="181" t="s">
        <v>969</v>
      </c>
      <c r="E3324" s="181" t="s">
        <v>4718</v>
      </c>
      <c r="F3324" s="181" t="s">
        <v>304</v>
      </c>
      <c r="G3324" s="181" t="s">
        <v>959</v>
      </c>
      <c r="H3324" s="181" t="s">
        <v>7</v>
      </c>
      <c r="I3324" s="181" t="s">
        <v>301</v>
      </c>
      <c r="J3324" s="181">
        <v>18260</v>
      </c>
      <c r="K3324" s="181">
        <v>135</v>
      </c>
      <c r="L3324" s="181"/>
      <c r="M3324" s="181"/>
      <c r="N3324" s="596" t="s">
        <v>286</v>
      </c>
    </row>
    <row r="3325" spans="1:14" s="158" customFormat="1" ht="18" customHeight="1" x14ac:dyDescent="0.25">
      <c r="A3325" s="181">
        <v>21745</v>
      </c>
      <c r="B3325" s="701" t="s">
        <v>4719</v>
      </c>
      <c r="C3325" s="181" t="s">
        <v>4720</v>
      </c>
      <c r="D3325" s="181" t="s">
        <v>969</v>
      </c>
      <c r="E3325" s="181" t="s">
        <v>4721</v>
      </c>
      <c r="F3325" s="181" t="s">
        <v>304</v>
      </c>
      <c r="G3325" s="181" t="s">
        <v>959</v>
      </c>
      <c r="H3325" s="181" t="s">
        <v>7</v>
      </c>
      <c r="I3325" s="181" t="s">
        <v>2303</v>
      </c>
      <c r="J3325" s="181">
        <v>23570</v>
      </c>
      <c r="K3325" s="181">
        <v>180</v>
      </c>
      <c r="L3325" s="181"/>
      <c r="M3325" s="181"/>
      <c r="N3325" s="596" t="s">
        <v>286</v>
      </c>
    </row>
    <row r="3326" spans="1:14" s="158" customFormat="1" ht="18" customHeight="1" x14ac:dyDescent="0.25">
      <c r="A3326" s="181">
        <v>88791</v>
      </c>
      <c r="B3326" s="701" t="s">
        <v>4722</v>
      </c>
      <c r="C3326" s="181" t="s">
        <v>4723</v>
      </c>
      <c r="D3326" s="181" t="s">
        <v>969</v>
      </c>
      <c r="E3326" s="181" t="s">
        <v>3731</v>
      </c>
      <c r="F3326" s="181" t="s">
        <v>304</v>
      </c>
      <c r="G3326" s="181" t="s">
        <v>959</v>
      </c>
      <c r="H3326" s="181" t="s">
        <v>7</v>
      </c>
      <c r="I3326" s="181" t="s">
        <v>4724</v>
      </c>
      <c r="J3326" s="181">
        <v>20350</v>
      </c>
      <c r="K3326" s="181">
        <v>4</v>
      </c>
      <c r="L3326" s="181"/>
      <c r="M3326" s="181"/>
      <c r="N3326" s="596" t="s">
        <v>286</v>
      </c>
    </row>
    <row r="3327" spans="1:14" s="158" customFormat="1" ht="18" customHeight="1" x14ac:dyDescent="0.25">
      <c r="A3327" s="181">
        <v>11592</v>
      </c>
      <c r="B3327" s="701" t="s">
        <v>4725</v>
      </c>
      <c r="C3327" s="181" t="s">
        <v>4726</v>
      </c>
      <c r="D3327" s="181" t="s">
        <v>969</v>
      </c>
      <c r="E3327" s="181" t="s">
        <v>4727</v>
      </c>
      <c r="F3327" s="181" t="s">
        <v>304</v>
      </c>
      <c r="G3327" s="181" t="s">
        <v>959</v>
      </c>
      <c r="H3327" s="181" t="s">
        <v>7</v>
      </c>
      <c r="I3327" s="181" t="s">
        <v>301</v>
      </c>
      <c r="J3327" s="181">
        <v>12580</v>
      </c>
      <c r="K3327" s="181">
        <v>100</v>
      </c>
      <c r="L3327" s="181"/>
      <c r="M3327" s="181"/>
      <c r="N3327" s="596" t="s">
        <v>286</v>
      </c>
    </row>
    <row r="3328" spans="1:14" s="158" customFormat="1" ht="18" customHeight="1" x14ac:dyDescent="0.25">
      <c r="A3328" s="181">
        <v>2206</v>
      </c>
      <c r="B3328" s="701" t="s">
        <v>4728</v>
      </c>
      <c r="C3328" s="181" t="s">
        <v>301</v>
      </c>
      <c r="D3328" s="181" t="s">
        <v>969</v>
      </c>
      <c r="E3328" s="181" t="s">
        <v>3568</v>
      </c>
      <c r="F3328" s="181" t="s">
        <v>304</v>
      </c>
      <c r="G3328" s="181" t="s">
        <v>959</v>
      </c>
      <c r="H3328" s="181" t="s">
        <v>7</v>
      </c>
      <c r="I3328" s="181" t="s">
        <v>301</v>
      </c>
      <c r="J3328" s="181">
        <v>15500</v>
      </c>
      <c r="K3328" s="181">
        <v>137</v>
      </c>
      <c r="L3328" s="181"/>
      <c r="M3328" s="181"/>
      <c r="N3328" s="596" t="s">
        <v>286</v>
      </c>
    </row>
    <row r="3329" spans="1:14" s="158" customFormat="1" ht="18" customHeight="1" x14ac:dyDescent="0.25">
      <c r="A3329" s="181">
        <v>2245</v>
      </c>
      <c r="B3329" s="701" t="s">
        <v>4729</v>
      </c>
      <c r="C3329" s="181" t="s">
        <v>301</v>
      </c>
      <c r="D3329" s="181" t="s">
        <v>969</v>
      </c>
      <c r="E3329" s="181" t="s">
        <v>4730</v>
      </c>
      <c r="F3329" s="181" t="s">
        <v>304</v>
      </c>
      <c r="G3329" s="181" t="s">
        <v>959</v>
      </c>
      <c r="H3329" s="181" t="s">
        <v>7</v>
      </c>
      <c r="I3329" s="181" t="s">
        <v>301</v>
      </c>
      <c r="J3329" s="181">
        <v>22760</v>
      </c>
      <c r="K3329" s="181">
        <v>218</v>
      </c>
      <c r="L3329" s="181"/>
      <c r="M3329" s="181"/>
      <c r="N3329" s="596" t="s">
        <v>286</v>
      </c>
    </row>
    <row r="3330" spans="1:14" s="158" customFormat="1" ht="18" customHeight="1" x14ac:dyDescent="0.25">
      <c r="A3330" s="181">
        <v>2260</v>
      </c>
      <c r="B3330" s="701">
        <v>9041833</v>
      </c>
      <c r="C3330" s="181" t="s">
        <v>301</v>
      </c>
      <c r="D3330" s="181" t="s">
        <v>969</v>
      </c>
      <c r="E3330" s="181" t="s">
        <v>3919</v>
      </c>
      <c r="F3330" s="181" t="s">
        <v>304</v>
      </c>
      <c r="G3330" s="181" t="s">
        <v>959</v>
      </c>
      <c r="H3330" s="181" t="s">
        <v>7</v>
      </c>
      <c r="I3330" s="181" t="s">
        <v>301</v>
      </c>
      <c r="J3330" s="181">
        <v>18670</v>
      </c>
      <c r="K3330" s="181">
        <v>285</v>
      </c>
      <c r="L3330" s="181"/>
      <c r="M3330" s="181"/>
      <c r="N3330" s="596" t="s">
        <v>286</v>
      </c>
    </row>
    <row r="3331" spans="1:14" s="158" customFormat="1" ht="18" customHeight="1" x14ac:dyDescent="0.25">
      <c r="A3331" s="181">
        <v>19000</v>
      </c>
      <c r="B3331" s="701" t="s">
        <v>4731</v>
      </c>
      <c r="C3331" s="181" t="s">
        <v>4732</v>
      </c>
      <c r="D3331" s="181" t="s">
        <v>969</v>
      </c>
      <c r="E3331" s="181" t="s">
        <v>3589</v>
      </c>
      <c r="F3331" s="181" t="s">
        <v>304</v>
      </c>
      <c r="G3331" s="181" t="s">
        <v>959</v>
      </c>
      <c r="H3331" s="181" t="s">
        <v>7</v>
      </c>
      <c r="I3331" s="181" t="s">
        <v>301</v>
      </c>
      <c r="J3331" s="181">
        <v>15020</v>
      </c>
      <c r="K3331" s="181">
        <v>298</v>
      </c>
      <c r="L3331" s="181"/>
      <c r="M3331" s="181"/>
      <c r="N3331" s="596" t="s">
        <v>286</v>
      </c>
    </row>
    <row r="3332" spans="1:14" s="158" customFormat="1" ht="18" customHeight="1" x14ac:dyDescent="0.25">
      <c r="A3332" s="181">
        <v>2527</v>
      </c>
      <c r="B3332" s="701" t="s">
        <v>4733</v>
      </c>
      <c r="C3332" s="181" t="s">
        <v>301</v>
      </c>
      <c r="D3332" s="181" t="s">
        <v>969</v>
      </c>
      <c r="E3332" s="181" t="s">
        <v>4734</v>
      </c>
      <c r="F3332" s="181" t="s">
        <v>304</v>
      </c>
      <c r="G3332" s="181" t="s">
        <v>959</v>
      </c>
      <c r="H3332" s="181" t="s">
        <v>7</v>
      </c>
      <c r="I3332" s="181" t="s">
        <v>2516</v>
      </c>
      <c r="J3332" s="181">
        <v>21750</v>
      </c>
      <c r="K3332" s="181">
        <v>246</v>
      </c>
      <c r="L3332" s="181"/>
      <c r="M3332" s="181"/>
      <c r="N3332" s="596" t="s">
        <v>286</v>
      </c>
    </row>
    <row r="3333" spans="1:14" s="158" customFormat="1" ht="18" customHeight="1" x14ac:dyDescent="0.25">
      <c r="A3333" s="181">
        <v>202</v>
      </c>
      <c r="B3333" s="701" t="s">
        <v>4737</v>
      </c>
      <c r="C3333" s="181" t="s">
        <v>4738</v>
      </c>
      <c r="D3333" s="181" t="s">
        <v>969</v>
      </c>
      <c r="E3333" s="181" t="s">
        <v>4739</v>
      </c>
      <c r="F3333" s="181" t="s">
        <v>304</v>
      </c>
      <c r="G3333" s="181" t="s">
        <v>959</v>
      </c>
      <c r="H3333" s="181" t="s">
        <v>7</v>
      </c>
      <c r="I3333" s="181" t="s">
        <v>2231</v>
      </c>
      <c r="J3333" s="181">
        <v>16560</v>
      </c>
      <c r="K3333" s="181">
        <v>152</v>
      </c>
      <c r="L3333" s="181"/>
      <c r="M3333" s="181"/>
      <c r="N3333" s="596" t="s">
        <v>286</v>
      </c>
    </row>
    <row r="3334" spans="1:14" s="158" customFormat="1" ht="18" customHeight="1" x14ac:dyDescent="0.25">
      <c r="A3334" s="181">
        <v>2273</v>
      </c>
      <c r="B3334" s="701" t="s">
        <v>4740</v>
      </c>
      <c r="C3334" s="181" t="s">
        <v>301</v>
      </c>
      <c r="D3334" s="181" t="s">
        <v>993</v>
      </c>
      <c r="E3334" s="181" t="s">
        <v>3843</v>
      </c>
      <c r="F3334" s="181" t="s">
        <v>304</v>
      </c>
      <c r="G3334" s="181" t="s">
        <v>959</v>
      </c>
      <c r="H3334" s="181" t="s">
        <v>7</v>
      </c>
      <c r="I3334" s="181" t="s">
        <v>301</v>
      </c>
      <c r="J3334" s="181">
        <v>14440</v>
      </c>
      <c r="K3334" s="181">
        <v>269</v>
      </c>
      <c r="L3334" s="181"/>
      <c r="M3334" s="181"/>
      <c r="N3334" s="596" t="s">
        <v>286</v>
      </c>
    </row>
    <row r="3335" spans="1:14" s="158" customFormat="1" ht="18" customHeight="1" x14ac:dyDescent="0.25">
      <c r="A3335" s="181">
        <v>29942</v>
      </c>
      <c r="B3335" s="701">
        <v>19130294</v>
      </c>
      <c r="C3335" s="181" t="s">
        <v>301</v>
      </c>
      <c r="D3335" s="181" t="s">
        <v>993</v>
      </c>
      <c r="E3335" s="181" t="s">
        <v>4741</v>
      </c>
      <c r="F3335" s="181" t="s">
        <v>304</v>
      </c>
      <c r="G3335" s="181" t="s">
        <v>959</v>
      </c>
      <c r="H3335" s="181" t="s">
        <v>7</v>
      </c>
      <c r="I3335" s="181" t="s">
        <v>301</v>
      </c>
      <c r="J3335" s="181">
        <v>13250</v>
      </c>
      <c r="K3335" s="181">
        <v>351</v>
      </c>
      <c r="L3335" s="181"/>
      <c r="M3335" s="181"/>
      <c r="N3335" s="596" t="s">
        <v>286</v>
      </c>
    </row>
    <row r="3336" spans="1:14" s="158" customFormat="1" ht="18" customHeight="1" x14ac:dyDescent="0.25">
      <c r="A3336" s="181">
        <v>10309</v>
      </c>
      <c r="B3336" s="701" t="s">
        <v>4742</v>
      </c>
      <c r="C3336" s="181" t="s">
        <v>301</v>
      </c>
      <c r="D3336" s="181" t="s">
        <v>993</v>
      </c>
      <c r="E3336" s="181" t="s">
        <v>4743</v>
      </c>
      <c r="F3336" s="181" t="s">
        <v>304</v>
      </c>
      <c r="G3336" s="181" t="s">
        <v>959</v>
      </c>
      <c r="H3336" s="181" t="s">
        <v>7</v>
      </c>
      <c r="I3336" s="181" t="s">
        <v>301</v>
      </c>
      <c r="J3336" s="181">
        <v>16810</v>
      </c>
      <c r="K3336" s="181">
        <v>172</v>
      </c>
      <c r="L3336" s="181"/>
      <c r="M3336" s="181"/>
      <c r="N3336" s="596" t="s">
        <v>286</v>
      </c>
    </row>
    <row r="3337" spans="1:14" s="158" customFormat="1" ht="18" customHeight="1" x14ac:dyDescent="0.25">
      <c r="A3337" s="181">
        <v>23356</v>
      </c>
      <c r="B3337" s="701" t="s">
        <v>4744</v>
      </c>
      <c r="C3337" s="181" t="s">
        <v>4745</v>
      </c>
      <c r="D3337" s="181" t="s">
        <v>993</v>
      </c>
      <c r="E3337" s="181" t="s">
        <v>4710</v>
      </c>
      <c r="F3337" s="181" t="s">
        <v>304</v>
      </c>
      <c r="G3337" s="181" t="s">
        <v>959</v>
      </c>
      <c r="H3337" s="181" t="s">
        <v>7</v>
      </c>
      <c r="I3337" s="181" t="s">
        <v>4746</v>
      </c>
      <c r="J3337" s="181">
        <v>12430</v>
      </c>
      <c r="K3337" s="181">
        <v>136</v>
      </c>
      <c r="L3337" s="181"/>
      <c r="M3337" s="181"/>
      <c r="N3337" s="596" t="s">
        <v>286</v>
      </c>
    </row>
    <row r="3338" spans="1:14" s="158" customFormat="1" ht="18" customHeight="1" x14ac:dyDescent="0.25">
      <c r="A3338" s="181">
        <v>29947</v>
      </c>
      <c r="B3338" s="701">
        <v>23135671</v>
      </c>
      <c r="C3338" s="181" t="s">
        <v>301</v>
      </c>
      <c r="D3338" s="181" t="s">
        <v>993</v>
      </c>
      <c r="E3338" s="181" t="s">
        <v>4747</v>
      </c>
      <c r="F3338" s="181" t="s">
        <v>304</v>
      </c>
      <c r="G3338" s="181" t="s">
        <v>959</v>
      </c>
      <c r="H3338" s="181" t="s">
        <v>7</v>
      </c>
      <c r="I3338" s="181" t="s">
        <v>301</v>
      </c>
      <c r="J3338" s="181">
        <v>16520</v>
      </c>
      <c r="K3338" s="181">
        <v>41</v>
      </c>
      <c r="L3338" s="181"/>
      <c r="M3338" s="181"/>
      <c r="N3338" s="596" t="s">
        <v>286</v>
      </c>
    </row>
    <row r="3339" spans="1:14" s="158" customFormat="1" ht="18" customHeight="1" x14ac:dyDescent="0.25">
      <c r="A3339" s="181">
        <v>2372</v>
      </c>
      <c r="B3339" s="701">
        <v>96554421</v>
      </c>
      <c r="C3339" s="181" t="s">
        <v>301</v>
      </c>
      <c r="D3339" s="181" t="s">
        <v>993</v>
      </c>
      <c r="E3339" s="181" t="s">
        <v>4748</v>
      </c>
      <c r="F3339" s="181" t="s">
        <v>304</v>
      </c>
      <c r="G3339" s="181" t="s">
        <v>959</v>
      </c>
      <c r="H3339" s="181" t="s">
        <v>7</v>
      </c>
      <c r="I3339" s="181" t="s">
        <v>301</v>
      </c>
      <c r="J3339" s="181">
        <v>14760</v>
      </c>
      <c r="K3339" s="181">
        <v>276</v>
      </c>
      <c r="L3339" s="181"/>
      <c r="M3339" s="181"/>
      <c r="N3339" s="596" t="s">
        <v>286</v>
      </c>
    </row>
    <row r="3340" spans="1:14" s="158" customFormat="1" ht="18" customHeight="1" x14ac:dyDescent="0.25">
      <c r="A3340" s="181">
        <v>22772</v>
      </c>
      <c r="B3340" s="701">
        <v>96425700</v>
      </c>
      <c r="C3340" s="181" t="s">
        <v>4749</v>
      </c>
      <c r="D3340" s="181" t="s">
        <v>993</v>
      </c>
      <c r="E3340" s="181" t="s">
        <v>3753</v>
      </c>
      <c r="F3340" s="181" t="s">
        <v>304</v>
      </c>
      <c r="G3340" s="181" t="s">
        <v>959</v>
      </c>
      <c r="H3340" s="181" t="s">
        <v>7</v>
      </c>
      <c r="I3340" s="181" t="s">
        <v>3925</v>
      </c>
      <c r="J3340" s="181">
        <v>13050</v>
      </c>
      <c r="K3340" s="181">
        <v>504</v>
      </c>
      <c r="L3340" s="181"/>
      <c r="M3340" s="181"/>
      <c r="N3340" s="596" t="s">
        <v>286</v>
      </c>
    </row>
    <row r="3341" spans="1:14" s="158" customFormat="1" ht="18" customHeight="1" x14ac:dyDescent="0.25">
      <c r="A3341" s="181">
        <v>22946</v>
      </c>
      <c r="B3341" s="701">
        <v>95947238</v>
      </c>
      <c r="C3341" s="181" t="s">
        <v>4750</v>
      </c>
      <c r="D3341" s="181" t="s">
        <v>993</v>
      </c>
      <c r="E3341" s="181" t="s">
        <v>3743</v>
      </c>
      <c r="F3341" s="181" t="s">
        <v>304</v>
      </c>
      <c r="G3341" s="181" t="s">
        <v>959</v>
      </c>
      <c r="H3341" s="181" t="s">
        <v>7</v>
      </c>
      <c r="I3341" s="181" t="s">
        <v>301</v>
      </c>
      <c r="J3341" s="181">
        <v>13690</v>
      </c>
      <c r="K3341" s="181">
        <v>313</v>
      </c>
      <c r="L3341" s="181"/>
      <c r="M3341" s="181"/>
      <c r="N3341" s="596" t="s">
        <v>286</v>
      </c>
    </row>
    <row r="3342" spans="1:14" s="158" customFormat="1" ht="18" customHeight="1" x14ac:dyDescent="0.25">
      <c r="A3342" s="181">
        <v>2414</v>
      </c>
      <c r="B3342" s="701">
        <v>13271190</v>
      </c>
      <c r="C3342" s="181" t="s">
        <v>301</v>
      </c>
      <c r="D3342" s="181" t="s">
        <v>993</v>
      </c>
      <c r="E3342" s="181" t="s">
        <v>4751</v>
      </c>
      <c r="F3342" s="181" t="s">
        <v>304</v>
      </c>
      <c r="G3342" s="181" t="s">
        <v>959</v>
      </c>
      <c r="H3342" s="181" t="s">
        <v>7</v>
      </c>
      <c r="I3342" s="181" t="s">
        <v>4752</v>
      </c>
      <c r="J3342" s="181">
        <v>15450</v>
      </c>
      <c r="K3342" s="181">
        <v>229</v>
      </c>
      <c r="L3342" s="181"/>
      <c r="M3342" s="181"/>
      <c r="N3342" s="596" t="s">
        <v>286</v>
      </c>
    </row>
    <row r="3343" spans="1:14" s="158" customFormat="1" ht="18" customHeight="1" x14ac:dyDescent="0.25">
      <c r="A3343" s="181">
        <v>15907</v>
      </c>
      <c r="B3343" s="701">
        <v>5496962</v>
      </c>
      <c r="C3343" s="181" t="s">
        <v>301</v>
      </c>
      <c r="D3343" s="181" t="s">
        <v>1012</v>
      </c>
      <c r="E3343" s="181" t="s">
        <v>4727</v>
      </c>
      <c r="F3343" s="181" t="s">
        <v>304</v>
      </c>
      <c r="G3343" s="181" t="s">
        <v>1010</v>
      </c>
      <c r="H3343" s="181" t="s">
        <v>7</v>
      </c>
      <c r="I3343" s="181" t="s">
        <v>301</v>
      </c>
      <c r="J3343" s="181">
        <v>9000</v>
      </c>
      <c r="K3343" s="181">
        <v>17</v>
      </c>
      <c r="L3343" s="181"/>
      <c r="M3343" s="181"/>
      <c r="N3343" s="596" t="s">
        <v>286</v>
      </c>
    </row>
    <row r="3344" spans="1:14" s="158" customFormat="1" ht="18" customHeight="1" x14ac:dyDescent="0.25">
      <c r="A3344" s="181">
        <v>22958</v>
      </c>
      <c r="B3344" s="701" t="s">
        <v>4755</v>
      </c>
      <c r="C3344" s="181" t="s">
        <v>301</v>
      </c>
      <c r="D3344" s="181" t="s">
        <v>1012</v>
      </c>
      <c r="E3344" s="181" t="s">
        <v>4756</v>
      </c>
      <c r="F3344" s="181" t="s">
        <v>304</v>
      </c>
      <c r="G3344" s="181" t="s">
        <v>1010</v>
      </c>
      <c r="H3344" s="181" t="s">
        <v>7</v>
      </c>
      <c r="I3344" s="181" t="s">
        <v>301</v>
      </c>
      <c r="J3344" s="181">
        <v>13630</v>
      </c>
      <c r="K3344" s="181">
        <v>214</v>
      </c>
      <c r="L3344" s="181"/>
      <c r="M3344" s="181"/>
      <c r="N3344" s="596" t="s">
        <v>286</v>
      </c>
    </row>
    <row r="3345" spans="1:14" s="158" customFormat="1" ht="18" customHeight="1" x14ac:dyDescent="0.25">
      <c r="A3345" s="181">
        <v>14823</v>
      </c>
      <c r="B3345" s="701" t="s">
        <v>4753</v>
      </c>
      <c r="C3345" s="181" t="s">
        <v>301</v>
      </c>
      <c r="D3345" s="181" t="s">
        <v>1012</v>
      </c>
      <c r="E3345" s="181" t="s">
        <v>5937</v>
      </c>
      <c r="F3345" s="181" t="s">
        <v>304</v>
      </c>
      <c r="G3345" s="181" t="s">
        <v>1010</v>
      </c>
      <c r="H3345" s="181" t="s">
        <v>7</v>
      </c>
      <c r="I3345" s="181" t="s">
        <v>15344</v>
      </c>
      <c r="J3345" s="181">
        <v>17540</v>
      </c>
      <c r="K3345" s="181">
        <v>305</v>
      </c>
      <c r="L3345" s="181"/>
      <c r="M3345" s="181"/>
      <c r="N3345" s="596" t="s">
        <v>286</v>
      </c>
    </row>
    <row r="3346" spans="1:14" s="158" customFormat="1" ht="18" customHeight="1" x14ac:dyDescent="0.25">
      <c r="A3346" s="181">
        <v>664</v>
      </c>
      <c r="B3346" s="701" t="s">
        <v>4757</v>
      </c>
      <c r="C3346" s="181" t="s">
        <v>4758</v>
      </c>
      <c r="D3346" s="181" t="s">
        <v>1012</v>
      </c>
      <c r="E3346" s="181" t="s">
        <v>4759</v>
      </c>
      <c r="F3346" s="181" t="s">
        <v>304</v>
      </c>
      <c r="G3346" s="181" t="s">
        <v>1010</v>
      </c>
      <c r="H3346" s="181" t="s">
        <v>7</v>
      </c>
      <c r="I3346" s="181" t="s">
        <v>2231</v>
      </c>
      <c r="J3346" s="181">
        <v>12300</v>
      </c>
      <c r="K3346" s="181">
        <v>296</v>
      </c>
      <c r="L3346" s="181"/>
      <c r="M3346" s="181"/>
      <c r="N3346" s="596" t="s">
        <v>286</v>
      </c>
    </row>
    <row r="3347" spans="1:14" s="158" customFormat="1" ht="18" customHeight="1" x14ac:dyDescent="0.25">
      <c r="A3347" s="181">
        <v>322</v>
      </c>
      <c r="B3347" s="701" t="s">
        <v>4760</v>
      </c>
      <c r="C3347" s="181" t="s">
        <v>4761</v>
      </c>
      <c r="D3347" s="181" t="s">
        <v>1012</v>
      </c>
      <c r="E3347" s="181" t="s">
        <v>4762</v>
      </c>
      <c r="F3347" s="181" t="s">
        <v>304</v>
      </c>
      <c r="G3347" s="181" t="s">
        <v>1010</v>
      </c>
      <c r="H3347" s="181" t="s">
        <v>7</v>
      </c>
      <c r="I3347" s="181" t="s">
        <v>301</v>
      </c>
      <c r="J3347" s="181">
        <v>13950</v>
      </c>
      <c r="K3347" s="181">
        <v>226</v>
      </c>
      <c r="L3347" s="181"/>
      <c r="M3347" s="181"/>
      <c r="N3347" s="596" t="s">
        <v>286</v>
      </c>
    </row>
    <row r="3348" spans="1:14" s="158" customFormat="1" ht="18" customHeight="1" x14ac:dyDescent="0.25">
      <c r="A3348" s="181">
        <v>22531</v>
      </c>
      <c r="B3348" s="701" t="s">
        <v>4763</v>
      </c>
      <c r="C3348" s="181" t="s">
        <v>301</v>
      </c>
      <c r="D3348" s="181" t="s">
        <v>1012</v>
      </c>
      <c r="E3348" s="181" t="s">
        <v>4764</v>
      </c>
      <c r="F3348" s="181" t="s">
        <v>304</v>
      </c>
      <c r="G3348" s="181" t="s">
        <v>1010</v>
      </c>
      <c r="H3348" s="181" t="s">
        <v>7</v>
      </c>
      <c r="I3348" s="181" t="s">
        <v>4765</v>
      </c>
      <c r="J3348" s="181">
        <v>8400</v>
      </c>
      <c r="K3348" s="181">
        <v>9502</v>
      </c>
      <c r="L3348" s="181"/>
      <c r="M3348" s="181"/>
      <c r="N3348" s="596" t="s">
        <v>286</v>
      </c>
    </row>
    <row r="3349" spans="1:14" s="158" customFormat="1" ht="18" customHeight="1" x14ac:dyDescent="0.25">
      <c r="A3349" s="181">
        <v>4284</v>
      </c>
      <c r="B3349" s="701" t="s">
        <v>13393</v>
      </c>
      <c r="C3349" s="181" t="s">
        <v>13394</v>
      </c>
      <c r="D3349" s="181" t="s">
        <v>13395</v>
      </c>
      <c r="E3349" s="181" t="s">
        <v>3643</v>
      </c>
      <c r="F3349" s="181" t="s">
        <v>304</v>
      </c>
      <c r="G3349" s="181" t="s">
        <v>13396</v>
      </c>
      <c r="H3349" s="181" t="s">
        <v>9</v>
      </c>
      <c r="I3349" s="181" t="s">
        <v>13397</v>
      </c>
      <c r="J3349" s="181">
        <v>72180</v>
      </c>
      <c r="K3349" s="181">
        <v>26</v>
      </c>
      <c r="L3349" s="181"/>
      <c r="M3349" s="181"/>
      <c r="N3349" s="596" t="s">
        <v>286</v>
      </c>
    </row>
    <row r="3350" spans="1:14" s="158" customFormat="1" ht="18" customHeight="1" x14ac:dyDescent="0.25">
      <c r="A3350" s="181">
        <v>4286</v>
      </c>
      <c r="B3350" s="701" t="s">
        <v>13398</v>
      </c>
      <c r="C3350" s="181" t="s">
        <v>13399</v>
      </c>
      <c r="D3350" s="181" t="s">
        <v>13395</v>
      </c>
      <c r="E3350" s="181" t="s">
        <v>3643</v>
      </c>
      <c r="F3350" s="181" t="s">
        <v>304</v>
      </c>
      <c r="G3350" s="181" t="s">
        <v>13396</v>
      </c>
      <c r="H3350" s="181" t="s">
        <v>9</v>
      </c>
      <c r="I3350" s="181" t="s">
        <v>13400</v>
      </c>
      <c r="J3350" s="181">
        <v>72180</v>
      </c>
      <c r="K3350" s="181">
        <v>26</v>
      </c>
      <c r="L3350" s="181"/>
      <c r="M3350" s="181"/>
      <c r="N3350" s="596" t="s">
        <v>286</v>
      </c>
    </row>
    <row r="3351" spans="1:14" s="158" customFormat="1" ht="18" customHeight="1" x14ac:dyDescent="0.25">
      <c r="A3351" s="181">
        <v>11697</v>
      </c>
      <c r="B3351" s="701" t="s">
        <v>11657</v>
      </c>
      <c r="C3351" s="181" t="s">
        <v>301</v>
      </c>
      <c r="D3351" s="181" t="s">
        <v>1016</v>
      </c>
      <c r="E3351" s="181" t="s">
        <v>3843</v>
      </c>
      <c r="F3351" s="181" t="s">
        <v>304</v>
      </c>
      <c r="G3351" s="181" t="s">
        <v>708</v>
      </c>
      <c r="H3351" s="181" t="s">
        <v>5</v>
      </c>
      <c r="I3351" s="181" t="s">
        <v>301</v>
      </c>
      <c r="J3351" s="181">
        <v>85750</v>
      </c>
      <c r="K3351" s="181">
        <v>4</v>
      </c>
      <c r="L3351" s="181"/>
      <c r="M3351" s="181"/>
      <c r="N3351" s="596" t="s">
        <v>286</v>
      </c>
    </row>
    <row r="3352" spans="1:14" s="158" customFormat="1" ht="18" customHeight="1" x14ac:dyDescent="0.25">
      <c r="A3352" s="181">
        <v>622</v>
      </c>
      <c r="B3352" s="701" t="s">
        <v>17478</v>
      </c>
      <c r="C3352" s="181" t="s">
        <v>301</v>
      </c>
      <c r="D3352" s="181" t="s">
        <v>1016</v>
      </c>
      <c r="E3352" s="181" t="s">
        <v>17479</v>
      </c>
      <c r="F3352" s="181" t="s">
        <v>304</v>
      </c>
      <c r="G3352" s="181" t="s">
        <v>708</v>
      </c>
      <c r="H3352" s="181" t="s">
        <v>5</v>
      </c>
      <c r="I3352" s="181" t="s">
        <v>301</v>
      </c>
      <c r="J3352" s="181">
        <v>74760</v>
      </c>
      <c r="K3352" s="181">
        <v>13</v>
      </c>
      <c r="L3352" s="181"/>
      <c r="M3352" s="181"/>
      <c r="N3352" s="596" t="s">
        <v>286</v>
      </c>
    </row>
    <row r="3353" spans="1:14" s="158" customFormat="1" ht="18" customHeight="1" x14ac:dyDescent="0.25">
      <c r="A3353" s="181">
        <v>24815</v>
      </c>
      <c r="B3353" s="701" t="s">
        <v>15345</v>
      </c>
      <c r="C3353" s="181" t="s">
        <v>15346</v>
      </c>
      <c r="D3353" s="181" t="s">
        <v>1016</v>
      </c>
      <c r="E3353" s="181" t="s">
        <v>15347</v>
      </c>
      <c r="F3353" s="181" t="s">
        <v>304</v>
      </c>
      <c r="G3353" s="181" t="s">
        <v>708</v>
      </c>
      <c r="H3353" s="181" t="s">
        <v>5</v>
      </c>
      <c r="I3353" s="181" t="s">
        <v>15348</v>
      </c>
      <c r="J3353" s="181">
        <v>96130</v>
      </c>
      <c r="K3353" s="181">
        <v>2</v>
      </c>
      <c r="L3353" s="181"/>
      <c r="M3353" s="181"/>
      <c r="N3353" s="596" t="s">
        <v>286</v>
      </c>
    </row>
    <row r="3354" spans="1:14" s="158" customFormat="1" ht="18" customHeight="1" x14ac:dyDescent="0.25">
      <c r="A3354" s="181">
        <v>5386</v>
      </c>
      <c r="B3354" s="701" t="s">
        <v>4767</v>
      </c>
      <c r="C3354" s="181" t="s">
        <v>4768</v>
      </c>
      <c r="D3354" s="181" t="s">
        <v>1016</v>
      </c>
      <c r="E3354" s="181" t="s">
        <v>4159</v>
      </c>
      <c r="F3354" s="181" t="s">
        <v>304</v>
      </c>
      <c r="G3354" s="181" t="s">
        <v>708</v>
      </c>
      <c r="H3354" s="181" t="s">
        <v>5</v>
      </c>
      <c r="I3354" s="181" t="s">
        <v>501</v>
      </c>
      <c r="J3354" s="181">
        <v>98140</v>
      </c>
      <c r="K3354" s="181">
        <v>2</v>
      </c>
      <c r="L3354" s="181"/>
      <c r="M3354" s="181"/>
      <c r="N3354" s="596" t="s">
        <v>286</v>
      </c>
    </row>
    <row r="3355" spans="1:14" ht="18" customHeight="1" x14ac:dyDescent="0.25">
      <c r="A3355" s="181">
        <v>16810</v>
      </c>
      <c r="B3355" s="701" t="s">
        <v>17480</v>
      </c>
      <c r="C3355" s="181" t="s">
        <v>301</v>
      </c>
      <c r="D3355" s="181" t="s">
        <v>1016</v>
      </c>
      <c r="E3355" s="181" t="s">
        <v>3690</v>
      </c>
      <c r="F3355" s="181" t="s">
        <v>304</v>
      </c>
      <c r="G3355" s="181" t="s">
        <v>708</v>
      </c>
      <c r="H3355" s="181" t="s">
        <v>5</v>
      </c>
      <c r="I3355" s="181" t="s">
        <v>17481</v>
      </c>
      <c r="J3355" s="181">
        <v>83320</v>
      </c>
      <c r="K3355" s="181">
        <v>10</v>
      </c>
      <c r="L3355" s="181"/>
      <c r="M3355" s="181"/>
      <c r="N3355" s="596" t="s">
        <v>286</v>
      </c>
    </row>
    <row r="3356" spans="1:14" ht="18" customHeight="1" x14ac:dyDescent="0.25">
      <c r="A3356" s="181">
        <v>16860</v>
      </c>
      <c r="B3356" s="701" t="s">
        <v>4769</v>
      </c>
      <c r="C3356" s="181" t="s">
        <v>4770</v>
      </c>
      <c r="D3356" s="181" t="s">
        <v>1016</v>
      </c>
      <c r="E3356" s="181" t="s">
        <v>3552</v>
      </c>
      <c r="F3356" s="181" t="s">
        <v>304</v>
      </c>
      <c r="G3356" s="181" t="s">
        <v>708</v>
      </c>
      <c r="H3356" s="181" t="s">
        <v>5</v>
      </c>
      <c r="I3356" s="181" t="s">
        <v>301</v>
      </c>
      <c r="J3356" s="181">
        <v>87510</v>
      </c>
      <c r="K3356" s="181">
        <v>5</v>
      </c>
      <c r="L3356" s="181"/>
      <c r="M3356" s="181"/>
      <c r="N3356" s="596" t="s">
        <v>286</v>
      </c>
    </row>
    <row r="3357" spans="1:14" ht="18" customHeight="1" x14ac:dyDescent="0.25">
      <c r="A3357" s="181">
        <v>16706</v>
      </c>
      <c r="B3357" s="701" t="s">
        <v>15349</v>
      </c>
      <c r="C3357" s="181" t="s">
        <v>15350</v>
      </c>
      <c r="D3357" s="181" t="s">
        <v>1016</v>
      </c>
      <c r="E3357" s="181" t="s">
        <v>2396</v>
      </c>
      <c r="F3357" s="181" t="s">
        <v>304</v>
      </c>
      <c r="G3357" s="181" t="s">
        <v>708</v>
      </c>
      <c r="H3357" s="181" t="s">
        <v>5</v>
      </c>
      <c r="I3357" s="181" t="s">
        <v>301</v>
      </c>
      <c r="J3357" s="181">
        <v>88470</v>
      </c>
      <c r="K3357" s="181">
        <v>1</v>
      </c>
      <c r="L3357" s="181"/>
      <c r="M3357" s="181"/>
      <c r="N3357" s="596" t="s">
        <v>286</v>
      </c>
    </row>
    <row r="3358" spans="1:14" s="158" customFormat="1" ht="18" customHeight="1" x14ac:dyDescent="0.25">
      <c r="A3358" s="181">
        <v>84128</v>
      </c>
      <c r="B3358" s="701" t="s">
        <v>15351</v>
      </c>
      <c r="C3358" s="181" t="s">
        <v>15352</v>
      </c>
      <c r="D3358" s="181" t="s">
        <v>1016</v>
      </c>
      <c r="E3358" s="181" t="s">
        <v>15353</v>
      </c>
      <c r="F3358" s="181" t="s">
        <v>304</v>
      </c>
      <c r="G3358" s="181" t="s">
        <v>708</v>
      </c>
      <c r="H3358" s="181" t="s">
        <v>5</v>
      </c>
      <c r="I3358" s="181" t="s">
        <v>301</v>
      </c>
      <c r="J3358" s="181">
        <v>125470</v>
      </c>
      <c r="K3358" s="181">
        <v>2</v>
      </c>
      <c r="L3358" s="181"/>
      <c r="M3358" s="181"/>
      <c r="N3358" s="596" t="s">
        <v>286</v>
      </c>
    </row>
    <row r="3359" spans="1:14" s="158" customFormat="1" ht="18" customHeight="1" x14ac:dyDescent="0.25">
      <c r="A3359" s="181">
        <v>29428</v>
      </c>
      <c r="B3359" s="701" t="s">
        <v>11658</v>
      </c>
      <c r="C3359" s="181" t="s">
        <v>301</v>
      </c>
      <c r="D3359" s="181" t="s">
        <v>1016</v>
      </c>
      <c r="E3359" s="181" t="s">
        <v>11659</v>
      </c>
      <c r="F3359" s="181" t="s">
        <v>304</v>
      </c>
      <c r="G3359" s="181" t="s">
        <v>708</v>
      </c>
      <c r="H3359" s="181" t="s">
        <v>5</v>
      </c>
      <c r="I3359" s="181" t="s">
        <v>4259</v>
      </c>
      <c r="J3359" s="181">
        <v>92050</v>
      </c>
      <c r="K3359" s="181">
        <v>7</v>
      </c>
      <c r="L3359" s="181"/>
      <c r="M3359" s="181"/>
      <c r="N3359" s="596" t="s">
        <v>286</v>
      </c>
    </row>
    <row r="3360" spans="1:14" s="158" customFormat="1" ht="18" customHeight="1" x14ac:dyDescent="0.25">
      <c r="A3360" s="181">
        <v>16901</v>
      </c>
      <c r="B3360" s="701" t="s">
        <v>4771</v>
      </c>
      <c r="C3360" s="181" t="s">
        <v>301</v>
      </c>
      <c r="D3360" s="181" t="s">
        <v>1016</v>
      </c>
      <c r="E3360" s="181" t="s">
        <v>3644</v>
      </c>
      <c r="F3360" s="181" t="s">
        <v>304</v>
      </c>
      <c r="G3360" s="181" t="s">
        <v>708</v>
      </c>
      <c r="H3360" s="181" t="s">
        <v>5</v>
      </c>
      <c r="I3360" s="181" t="s">
        <v>301</v>
      </c>
      <c r="J3360" s="181">
        <v>81170</v>
      </c>
      <c r="K3360" s="181">
        <v>3</v>
      </c>
      <c r="L3360" s="181"/>
      <c r="M3360" s="181"/>
      <c r="N3360" s="596" t="s">
        <v>286</v>
      </c>
    </row>
    <row r="3361" spans="1:14" s="158" customFormat="1" ht="18" customHeight="1" x14ac:dyDescent="0.25">
      <c r="A3361" s="181">
        <v>244</v>
      </c>
      <c r="B3361" s="701" t="s">
        <v>17482</v>
      </c>
      <c r="C3361" s="181" t="s">
        <v>301</v>
      </c>
      <c r="D3361" s="181" t="s">
        <v>1016</v>
      </c>
      <c r="E3361" s="181" t="s">
        <v>3956</v>
      </c>
      <c r="F3361" s="181" t="s">
        <v>304</v>
      </c>
      <c r="G3361" s="181" t="s">
        <v>708</v>
      </c>
      <c r="H3361" s="181" t="s">
        <v>5</v>
      </c>
      <c r="I3361" s="181" t="s">
        <v>301</v>
      </c>
      <c r="J3361" s="181">
        <v>89400</v>
      </c>
      <c r="K3361" s="181">
        <v>3</v>
      </c>
      <c r="L3361" s="181"/>
      <c r="M3361" s="181"/>
      <c r="N3361" s="596" t="s">
        <v>286</v>
      </c>
    </row>
    <row r="3362" spans="1:14" s="158" customFormat="1" ht="18" customHeight="1" x14ac:dyDescent="0.25">
      <c r="A3362" s="181">
        <v>4594</v>
      </c>
      <c r="B3362" s="701" t="s">
        <v>17483</v>
      </c>
      <c r="C3362" s="181" t="s">
        <v>301</v>
      </c>
      <c r="D3362" s="181" t="s">
        <v>1016</v>
      </c>
      <c r="E3362" s="181" t="s">
        <v>17484</v>
      </c>
      <c r="F3362" s="181" t="s">
        <v>304</v>
      </c>
      <c r="G3362" s="181" t="s">
        <v>708</v>
      </c>
      <c r="H3362" s="181" t="s">
        <v>5</v>
      </c>
      <c r="I3362" s="181" t="s">
        <v>17485</v>
      </c>
      <c r="J3362" s="181">
        <v>75220</v>
      </c>
      <c r="K3362" s="181">
        <v>6</v>
      </c>
      <c r="L3362" s="181"/>
      <c r="M3362" s="181"/>
      <c r="N3362" s="596" t="s">
        <v>286</v>
      </c>
    </row>
    <row r="3363" spans="1:14" s="158" customFormat="1" ht="18" customHeight="1" x14ac:dyDescent="0.25">
      <c r="A3363" s="181">
        <v>16871</v>
      </c>
      <c r="B3363" s="701" t="s">
        <v>17486</v>
      </c>
      <c r="C3363" s="181" t="s">
        <v>17487</v>
      </c>
      <c r="D3363" s="181" t="s">
        <v>1016</v>
      </c>
      <c r="E3363" s="181" t="s">
        <v>2337</v>
      </c>
      <c r="F3363" s="181" t="s">
        <v>304</v>
      </c>
      <c r="G3363" s="181" t="s">
        <v>708</v>
      </c>
      <c r="H3363" s="181" t="s">
        <v>5</v>
      </c>
      <c r="I3363" s="181" t="s">
        <v>301</v>
      </c>
      <c r="J3363" s="181">
        <v>92640</v>
      </c>
      <c r="K3363" s="181">
        <v>2</v>
      </c>
      <c r="L3363" s="181"/>
      <c r="M3363" s="181"/>
      <c r="N3363" s="596" t="s">
        <v>286</v>
      </c>
    </row>
    <row r="3364" spans="1:14" s="158" customFormat="1" ht="18" customHeight="1" x14ac:dyDescent="0.25">
      <c r="A3364" s="181">
        <v>15613</v>
      </c>
      <c r="B3364" s="701" t="s">
        <v>15354</v>
      </c>
      <c r="C3364" s="181" t="s">
        <v>301</v>
      </c>
      <c r="D3364" s="181" t="s">
        <v>1016</v>
      </c>
      <c r="E3364" s="181" t="s">
        <v>15355</v>
      </c>
      <c r="F3364" s="181" t="s">
        <v>304</v>
      </c>
      <c r="G3364" s="181" t="s">
        <v>708</v>
      </c>
      <c r="H3364" s="181" t="s">
        <v>5</v>
      </c>
      <c r="I3364" s="181" t="s">
        <v>301</v>
      </c>
      <c r="J3364" s="181">
        <v>94870</v>
      </c>
      <c r="K3364" s="181">
        <v>3</v>
      </c>
      <c r="L3364" s="181"/>
      <c r="M3364" s="181"/>
      <c r="N3364" s="596" t="s">
        <v>286</v>
      </c>
    </row>
    <row r="3365" spans="1:14" s="158" customFormat="1" ht="18" customHeight="1" x14ac:dyDescent="0.25">
      <c r="A3365" s="181">
        <v>24734</v>
      </c>
      <c r="B3365" s="701" t="s">
        <v>11336</v>
      </c>
      <c r="C3365" s="181" t="s">
        <v>11337</v>
      </c>
      <c r="D3365" s="181" t="s">
        <v>1027</v>
      </c>
      <c r="E3365" s="181" t="s">
        <v>3843</v>
      </c>
      <c r="F3365" s="181" t="s">
        <v>304</v>
      </c>
      <c r="G3365" s="181" t="s">
        <v>718</v>
      </c>
      <c r="H3365" s="181" t="s">
        <v>5</v>
      </c>
      <c r="I3365" s="181" t="s">
        <v>301</v>
      </c>
      <c r="J3365" s="181">
        <v>16570</v>
      </c>
      <c r="K3365" s="181">
        <v>74</v>
      </c>
      <c r="L3365" s="181"/>
      <c r="M3365" s="181"/>
      <c r="N3365" s="596" t="s">
        <v>286</v>
      </c>
    </row>
    <row r="3366" spans="1:14" s="158" customFormat="1" ht="18" customHeight="1" x14ac:dyDescent="0.25">
      <c r="A3366" s="181">
        <v>29999</v>
      </c>
      <c r="B3366" s="701" t="s">
        <v>4773</v>
      </c>
      <c r="C3366" s="181" t="s">
        <v>301</v>
      </c>
      <c r="D3366" s="181" t="s">
        <v>1027</v>
      </c>
      <c r="E3366" s="181" t="s">
        <v>3562</v>
      </c>
      <c r="F3366" s="181" t="s">
        <v>304</v>
      </c>
      <c r="G3366" s="181" t="s">
        <v>718</v>
      </c>
      <c r="H3366" s="181" t="s">
        <v>5</v>
      </c>
      <c r="I3366" s="181" t="s">
        <v>301</v>
      </c>
      <c r="J3366" s="181">
        <v>13700</v>
      </c>
      <c r="K3366" s="181">
        <v>2</v>
      </c>
      <c r="L3366" s="181"/>
      <c r="M3366" s="181"/>
      <c r="N3366" s="596" t="s">
        <v>286</v>
      </c>
    </row>
    <row r="3367" spans="1:14" s="158" customFormat="1" ht="18" customHeight="1" x14ac:dyDescent="0.25">
      <c r="A3367" s="181">
        <v>2911</v>
      </c>
      <c r="B3367" s="701" t="s">
        <v>4774</v>
      </c>
      <c r="C3367" s="181" t="s">
        <v>4775</v>
      </c>
      <c r="D3367" s="181" t="s">
        <v>1027</v>
      </c>
      <c r="E3367" s="181" t="s">
        <v>3508</v>
      </c>
      <c r="F3367" s="181" t="s">
        <v>304</v>
      </c>
      <c r="G3367" s="181" t="s">
        <v>718</v>
      </c>
      <c r="H3367" s="181" t="s">
        <v>5</v>
      </c>
      <c r="I3367" s="181" t="s">
        <v>301</v>
      </c>
      <c r="J3367" s="181">
        <v>10120</v>
      </c>
      <c r="K3367" s="181">
        <v>8</v>
      </c>
      <c r="L3367" s="181"/>
      <c r="M3367" s="181"/>
      <c r="N3367" s="596" t="s">
        <v>286</v>
      </c>
    </row>
    <row r="3368" spans="1:14" s="158" customFormat="1" ht="18" customHeight="1" x14ac:dyDescent="0.25">
      <c r="A3368" s="181">
        <v>19870</v>
      </c>
      <c r="B3368" s="701" t="s">
        <v>13401</v>
      </c>
      <c r="C3368" s="181" t="s">
        <v>13402</v>
      </c>
      <c r="D3368" s="181" t="s">
        <v>1027</v>
      </c>
      <c r="E3368" s="181" t="s">
        <v>15356</v>
      </c>
      <c r="F3368" s="181" t="s">
        <v>304</v>
      </c>
      <c r="G3368" s="181" t="s">
        <v>718</v>
      </c>
      <c r="H3368" s="181" t="s">
        <v>5</v>
      </c>
      <c r="I3368" s="181" t="s">
        <v>3581</v>
      </c>
      <c r="J3368" s="181">
        <v>9350</v>
      </c>
      <c r="K3368" s="181">
        <v>23</v>
      </c>
      <c r="L3368" s="181"/>
      <c r="M3368" s="181"/>
      <c r="N3368" s="596" t="s">
        <v>286</v>
      </c>
    </row>
    <row r="3369" spans="1:14" s="158" customFormat="1" ht="18" customHeight="1" x14ac:dyDescent="0.25">
      <c r="A3369" s="181">
        <v>7922</v>
      </c>
      <c r="B3369" s="701" t="s">
        <v>18426</v>
      </c>
      <c r="C3369" s="181" t="s">
        <v>18427</v>
      </c>
      <c r="D3369" s="181" t="s">
        <v>1035</v>
      </c>
      <c r="E3369" s="181" t="s">
        <v>3843</v>
      </c>
      <c r="F3369" s="181" t="s">
        <v>304</v>
      </c>
      <c r="G3369" s="181" t="s">
        <v>725</v>
      </c>
      <c r="H3369" s="181" t="s">
        <v>5</v>
      </c>
      <c r="I3369" s="181" t="s">
        <v>301</v>
      </c>
      <c r="J3369" s="181">
        <v>6510</v>
      </c>
      <c r="K3369" s="181">
        <v>163</v>
      </c>
      <c r="L3369" s="181"/>
      <c r="M3369" s="181"/>
      <c r="N3369" s="596" t="s">
        <v>286</v>
      </c>
    </row>
    <row r="3370" spans="1:14" s="158" customFormat="1" ht="18" customHeight="1" x14ac:dyDescent="0.25">
      <c r="A3370" s="181">
        <v>1507</v>
      </c>
      <c r="B3370" s="701" t="s">
        <v>18428</v>
      </c>
      <c r="C3370" s="181" t="s">
        <v>301</v>
      </c>
      <c r="D3370" s="181" t="s">
        <v>1035</v>
      </c>
      <c r="E3370" s="181" t="s">
        <v>4331</v>
      </c>
      <c r="F3370" s="181" t="s">
        <v>304</v>
      </c>
      <c r="G3370" s="181" t="s">
        <v>725</v>
      </c>
      <c r="H3370" s="181" t="s">
        <v>5</v>
      </c>
      <c r="I3370" s="181" t="s">
        <v>301</v>
      </c>
      <c r="J3370" s="181">
        <v>7440</v>
      </c>
      <c r="K3370" s="181">
        <v>234</v>
      </c>
      <c r="L3370" s="181"/>
      <c r="M3370" s="181"/>
      <c r="N3370" s="596" t="s">
        <v>286</v>
      </c>
    </row>
    <row r="3371" spans="1:14" s="158" customFormat="1" ht="18" customHeight="1" x14ac:dyDescent="0.25">
      <c r="A3371" s="181">
        <v>29200</v>
      </c>
      <c r="B3371" s="701" t="s">
        <v>14261</v>
      </c>
      <c r="C3371" s="181" t="s">
        <v>301</v>
      </c>
      <c r="D3371" s="181" t="s">
        <v>1035</v>
      </c>
      <c r="E3371" s="181" t="s">
        <v>4748</v>
      </c>
      <c r="F3371" s="181" t="s">
        <v>304</v>
      </c>
      <c r="G3371" s="181" t="s">
        <v>718</v>
      </c>
      <c r="H3371" s="181" t="s">
        <v>5</v>
      </c>
      <c r="I3371" s="181" t="s">
        <v>1669</v>
      </c>
      <c r="J3371" s="181">
        <v>4480</v>
      </c>
      <c r="K3371" s="181">
        <v>37</v>
      </c>
      <c r="L3371" s="181"/>
      <c r="M3371" s="181"/>
      <c r="N3371" s="596" t="s">
        <v>286</v>
      </c>
    </row>
    <row r="3372" spans="1:14" s="158" customFormat="1" ht="18" customHeight="1" x14ac:dyDescent="0.25">
      <c r="A3372" s="181">
        <v>29199</v>
      </c>
      <c r="B3372" s="701" t="s">
        <v>13403</v>
      </c>
      <c r="C3372" s="181" t="s">
        <v>13404</v>
      </c>
      <c r="D3372" s="181" t="s">
        <v>1035</v>
      </c>
      <c r="E3372" s="181" t="s">
        <v>3743</v>
      </c>
      <c r="F3372" s="181" t="s">
        <v>304</v>
      </c>
      <c r="G3372" s="181" t="s">
        <v>718</v>
      </c>
      <c r="H3372" s="181" t="s">
        <v>5</v>
      </c>
      <c r="I3372" s="181" t="s">
        <v>1669</v>
      </c>
      <c r="J3372" s="181">
        <v>4480</v>
      </c>
      <c r="K3372" s="181">
        <v>19</v>
      </c>
      <c r="L3372" s="181"/>
      <c r="M3372" s="181"/>
      <c r="N3372" s="596" t="s">
        <v>286</v>
      </c>
    </row>
    <row r="3373" spans="1:14" s="158" customFormat="1" ht="18" customHeight="1" x14ac:dyDescent="0.25">
      <c r="A3373" s="181">
        <v>3836</v>
      </c>
      <c r="B3373" s="701" t="s">
        <v>14262</v>
      </c>
      <c r="C3373" s="181" t="s">
        <v>301</v>
      </c>
      <c r="D3373" s="181" t="s">
        <v>1035</v>
      </c>
      <c r="E3373" s="181" t="s">
        <v>3956</v>
      </c>
      <c r="F3373" s="181" t="s">
        <v>304</v>
      </c>
      <c r="G3373" s="181" t="s">
        <v>725</v>
      </c>
      <c r="H3373" s="181" t="s">
        <v>5</v>
      </c>
      <c r="I3373" s="181" t="s">
        <v>301</v>
      </c>
      <c r="J3373" s="181">
        <v>5110</v>
      </c>
      <c r="K3373" s="181">
        <v>16</v>
      </c>
      <c r="L3373" s="181"/>
      <c r="M3373" s="181"/>
      <c r="N3373" s="596" t="s">
        <v>286</v>
      </c>
    </row>
    <row r="3374" spans="1:14" s="158" customFormat="1" ht="18" customHeight="1" x14ac:dyDescent="0.25">
      <c r="A3374" s="181">
        <v>7491</v>
      </c>
      <c r="B3374" s="701" t="s">
        <v>13405</v>
      </c>
      <c r="C3374" s="181" t="s">
        <v>301</v>
      </c>
      <c r="D3374" s="181" t="s">
        <v>4776</v>
      </c>
      <c r="E3374" s="181" t="s">
        <v>3753</v>
      </c>
      <c r="F3374" s="181" t="s">
        <v>304</v>
      </c>
      <c r="G3374" s="181" t="s">
        <v>718</v>
      </c>
      <c r="H3374" s="181" t="s">
        <v>5</v>
      </c>
      <c r="I3374" s="181" t="s">
        <v>13406</v>
      </c>
      <c r="J3374" s="181">
        <v>4480</v>
      </c>
      <c r="K3374" s="181">
        <v>71</v>
      </c>
      <c r="L3374" s="181"/>
      <c r="M3374" s="181"/>
      <c r="N3374" s="596" t="s">
        <v>286</v>
      </c>
    </row>
    <row r="3375" spans="1:14" s="158" customFormat="1" ht="18" customHeight="1" x14ac:dyDescent="0.25">
      <c r="A3375" s="181">
        <v>7492</v>
      </c>
      <c r="B3375" s="701" t="s">
        <v>10913</v>
      </c>
      <c r="C3375" s="181" t="s">
        <v>10914</v>
      </c>
      <c r="D3375" s="181" t="s">
        <v>4776</v>
      </c>
      <c r="E3375" s="181" t="s">
        <v>3984</v>
      </c>
      <c r="F3375" s="181" t="s">
        <v>304</v>
      </c>
      <c r="G3375" s="181" t="s">
        <v>718</v>
      </c>
      <c r="H3375" s="181" t="s">
        <v>5</v>
      </c>
      <c r="I3375" s="181" t="s">
        <v>10915</v>
      </c>
      <c r="J3375" s="181">
        <v>4410</v>
      </c>
      <c r="K3375" s="181">
        <v>28</v>
      </c>
      <c r="L3375" s="181"/>
      <c r="M3375" s="181"/>
      <c r="N3375" s="596" t="s">
        <v>286</v>
      </c>
    </row>
    <row r="3376" spans="1:14" ht="18" customHeight="1" x14ac:dyDescent="0.25">
      <c r="A3376" s="181">
        <v>7495</v>
      </c>
      <c r="B3376" s="701" t="s">
        <v>10916</v>
      </c>
      <c r="C3376" s="181" t="s">
        <v>10917</v>
      </c>
      <c r="D3376" s="181" t="s">
        <v>10918</v>
      </c>
      <c r="E3376" s="181" t="s">
        <v>3753</v>
      </c>
      <c r="F3376" s="181" t="s">
        <v>304</v>
      </c>
      <c r="G3376" s="181" t="s">
        <v>718</v>
      </c>
      <c r="H3376" s="181" t="s">
        <v>5</v>
      </c>
      <c r="I3376" s="181" t="s">
        <v>10919</v>
      </c>
      <c r="J3376" s="181">
        <v>4410</v>
      </c>
      <c r="K3376" s="181">
        <v>33</v>
      </c>
      <c r="L3376" s="181"/>
      <c r="M3376" s="181"/>
      <c r="N3376" s="596" t="s">
        <v>286</v>
      </c>
    </row>
    <row r="3377" spans="1:14" ht="18" customHeight="1" x14ac:dyDescent="0.25">
      <c r="A3377" s="181">
        <v>7494</v>
      </c>
      <c r="B3377" s="701" t="s">
        <v>10920</v>
      </c>
      <c r="C3377" s="181" t="s">
        <v>10921</v>
      </c>
      <c r="D3377" s="181" t="s">
        <v>10918</v>
      </c>
      <c r="E3377" s="181" t="s">
        <v>3984</v>
      </c>
      <c r="F3377" s="181" t="s">
        <v>304</v>
      </c>
      <c r="G3377" s="181" t="s">
        <v>718</v>
      </c>
      <c r="H3377" s="181" t="s">
        <v>5</v>
      </c>
      <c r="I3377" s="181" t="s">
        <v>10922</v>
      </c>
      <c r="J3377" s="181">
        <v>4410</v>
      </c>
      <c r="K3377" s="181">
        <v>139</v>
      </c>
      <c r="L3377" s="181"/>
      <c r="M3377" s="181"/>
      <c r="N3377" s="596" t="s">
        <v>286</v>
      </c>
    </row>
    <row r="3378" spans="1:14" s="158" customFormat="1" ht="18" customHeight="1" x14ac:dyDescent="0.25">
      <c r="A3378" s="181">
        <v>7556</v>
      </c>
      <c r="B3378" s="701" t="s">
        <v>14263</v>
      </c>
      <c r="C3378" s="181" t="s">
        <v>14264</v>
      </c>
      <c r="D3378" s="181" t="s">
        <v>14265</v>
      </c>
      <c r="E3378" s="181" t="s">
        <v>3552</v>
      </c>
      <c r="F3378" s="181" t="s">
        <v>304</v>
      </c>
      <c r="G3378" s="181" t="s">
        <v>718</v>
      </c>
      <c r="H3378" s="181" t="s">
        <v>5</v>
      </c>
      <c r="I3378" s="181" t="s">
        <v>301</v>
      </c>
      <c r="J3378" s="181">
        <v>6300</v>
      </c>
      <c r="K3378" s="181">
        <v>20</v>
      </c>
      <c r="L3378" s="181"/>
      <c r="M3378" s="181"/>
      <c r="N3378" s="596" t="s">
        <v>286</v>
      </c>
    </row>
    <row r="3379" spans="1:14" s="158" customFormat="1" ht="18" customHeight="1" x14ac:dyDescent="0.25">
      <c r="A3379" s="181">
        <v>19636</v>
      </c>
      <c r="B3379" s="701" t="s">
        <v>4777</v>
      </c>
      <c r="C3379" s="181" t="s">
        <v>301</v>
      </c>
      <c r="D3379" s="181" t="s">
        <v>2655</v>
      </c>
      <c r="E3379" s="181" t="s">
        <v>3551</v>
      </c>
      <c r="F3379" s="181" t="s">
        <v>577</v>
      </c>
      <c r="G3379" s="181" t="s">
        <v>1044</v>
      </c>
      <c r="H3379" s="181" t="s">
        <v>7</v>
      </c>
      <c r="I3379" s="181" t="s">
        <v>301</v>
      </c>
      <c r="J3379" s="181">
        <v>19960</v>
      </c>
      <c r="K3379" s="181">
        <v>78</v>
      </c>
      <c r="L3379" s="181"/>
      <c r="M3379" s="181"/>
      <c r="N3379" s="596" t="s">
        <v>286</v>
      </c>
    </row>
    <row r="3380" spans="1:14" s="158" customFormat="1" ht="18" customHeight="1" x14ac:dyDescent="0.25">
      <c r="A3380" s="181">
        <v>23830</v>
      </c>
      <c r="B3380" s="701" t="s">
        <v>13407</v>
      </c>
      <c r="C3380" s="181" t="s">
        <v>301</v>
      </c>
      <c r="D3380" s="181" t="s">
        <v>2655</v>
      </c>
      <c r="E3380" s="181" t="s">
        <v>4682</v>
      </c>
      <c r="F3380" s="181" t="s">
        <v>304</v>
      </c>
      <c r="G3380" s="181" t="s">
        <v>1044</v>
      </c>
      <c r="H3380" s="181" t="s">
        <v>7</v>
      </c>
      <c r="I3380" s="181" t="s">
        <v>301</v>
      </c>
      <c r="J3380" s="181">
        <v>20780</v>
      </c>
      <c r="K3380" s="181">
        <v>26</v>
      </c>
      <c r="L3380" s="181"/>
      <c r="M3380" s="181"/>
      <c r="N3380" s="596" t="s">
        <v>286</v>
      </c>
    </row>
    <row r="3381" spans="1:14" s="158" customFormat="1" ht="18" customHeight="1" x14ac:dyDescent="0.25">
      <c r="A3381" s="181">
        <v>21631</v>
      </c>
      <c r="B3381" s="701" t="s">
        <v>4778</v>
      </c>
      <c r="C3381" s="181" t="s">
        <v>301</v>
      </c>
      <c r="D3381" s="181" t="s">
        <v>2655</v>
      </c>
      <c r="E3381" s="181" t="s">
        <v>4779</v>
      </c>
      <c r="F3381" s="181" t="s">
        <v>304</v>
      </c>
      <c r="G3381" s="181" t="s">
        <v>1044</v>
      </c>
      <c r="H3381" s="181" t="s">
        <v>7</v>
      </c>
      <c r="I3381" s="181" t="s">
        <v>4780</v>
      </c>
      <c r="J3381" s="181">
        <v>22790</v>
      </c>
      <c r="K3381" s="181">
        <v>283</v>
      </c>
      <c r="L3381" s="181"/>
      <c r="M3381" s="181"/>
      <c r="N3381" s="596" t="s">
        <v>286</v>
      </c>
    </row>
    <row r="3382" spans="1:14" s="158" customFormat="1" ht="18" customHeight="1" x14ac:dyDescent="0.25">
      <c r="A3382" s="181">
        <v>19621</v>
      </c>
      <c r="B3382" s="701" t="s">
        <v>4781</v>
      </c>
      <c r="C3382" s="181" t="s">
        <v>301</v>
      </c>
      <c r="D3382" s="181" t="s">
        <v>2655</v>
      </c>
      <c r="E3382" s="181" t="s">
        <v>4782</v>
      </c>
      <c r="F3382" s="181" t="s">
        <v>577</v>
      </c>
      <c r="G3382" s="181" t="s">
        <v>1044</v>
      </c>
      <c r="H3382" s="181" t="s">
        <v>7</v>
      </c>
      <c r="I3382" s="181" t="s">
        <v>4783</v>
      </c>
      <c r="J3382" s="181">
        <v>21830</v>
      </c>
      <c r="K3382" s="181">
        <v>18</v>
      </c>
      <c r="L3382" s="181"/>
      <c r="M3382" s="181"/>
      <c r="N3382" s="596" t="s">
        <v>286</v>
      </c>
    </row>
    <row r="3383" spans="1:14" s="158" customFormat="1" ht="18" customHeight="1" x14ac:dyDescent="0.25">
      <c r="A3383" s="181">
        <v>18431</v>
      </c>
      <c r="B3383" s="701" t="s">
        <v>4784</v>
      </c>
      <c r="C3383" s="181" t="s">
        <v>4785</v>
      </c>
      <c r="D3383" s="181" t="s">
        <v>2655</v>
      </c>
      <c r="E3383" s="181" t="s">
        <v>4786</v>
      </c>
      <c r="F3383" s="181" t="s">
        <v>577</v>
      </c>
      <c r="G3383" s="181" t="s">
        <v>1044</v>
      </c>
      <c r="H3383" s="181" t="s">
        <v>7</v>
      </c>
      <c r="I3383" s="181" t="s">
        <v>4787</v>
      </c>
      <c r="J3383" s="181">
        <v>18630</v>
      </c>
      <c r="K3383" s="181">
        <v>224</v>
      </c>
      <c r="L3383" s="181"/>
      <c r="M3383" s="181"/>
      <c r="N3383" s="596" t="s">
        <v>286</v>
      </c>
    </row>
    <row r="3384" spans="1:14" s="158" customFormat="1" ht="18" customHeight="1" x14ac:dyDescent="0.25">
      <c r="A3384" s="181">
        <v>41907</v>
      </c>
      <c r="B3384" s="701" t="s">
        <v>18429</v>
      </c>
      <c r="C3384" s="181" t="s">
        <v>18430</v>
      </c>
      <c r="D3384" s="181" t="s">
        <v>2655</v>
      </c>
      <c r="E3384" s="181" t="s">
        <v>4786</v>
      </c>
      <c r="F3384" s="181" t="s">
        <v>304</v>
      </c>
      <c r="G3384" s="181" t="s">
        <v>725</v>
      </c>
      <c r="H3384" s="181" t="s">
        <v>5</v>
      </c>
      <c r="I3384" s="181" t="s">
        <v>1047</v>
      </c>
      <c r="J3384" s="181">
        <v>6390</v>
      </c>
      <c r="K3384" s="181">
        <v>18</v>
      </c>
      <c r="L3384" s="181"/>
      <c r="M3384" s="181"/>
      <c r="N3384" s="596" t="s">
        <v>286</v>
      </c>
    </row>
    <row r="3385" spans="1:14" s="158" customFormat="1" ht="18" customHeight="1" x14ac:dyDescent="0.25">
      <c r="A3385" s="181">
        <v>27010</v>
      </c>
      <c r="B3385" s="701">
        <v>33161</v>
      </c>
      <c r="C3385" s="181" t="s">
        <v>18431</v>
      </c>
      <c r="D3385" s="181" t="s">
        <v>1052</v>
      </c>
      <c r="E3385" s="181" t="s">
        <v>4788</v>
      </c>
      <c r="F3385" s="181" t="s">
        <v>304</v>
      </c>
      <c r="G3385" s="181" t="s">
        <v>567</v>
      </c>
      <c r="H3385" s="181" t="s">
        <v>5</v>
      </c>
      <c r="I3385" s="181" t="s">
        <v>18432</v>
      </c>
      <c r="J3385" s="181">
        <v>11810</v>
      </c>
      <c r="K3385" s="181">
        <v>10</v>
      </c>
      <c r="L3385" s="181"/>
      <c r="M3385" s="181"/>
      <c r="N3385" s="596" t="s">
        <v>286</v>
      </c>
    </row>
    <row r="3386" spans="1:14" s="158" customFormat="1" ht="18" customHeight="1" x14ac:dyDescent="0.25">
      <c r="A3386" s="181">
        <v>27564</v>
      </c>
      <c r="B3386" s="701" t="s">
        <v>18433</v>
      </c>
      <c r="C3386" s="181" t="s">
        <v>18434</v>
      </c>
      <c r="D3386" s="181" t="s">
        <v>1052</v>
      </c>
      <c r="E3386" s="181" t="s">
        <v>18435</v>
      </c>
      <c r="F3386" s="181" t="s">
        <v>304</v>
      </c>
      <c r="G3386" s="181" t="s">
        <v>725</v>
      </c>
      <c r="H3386" s="181" t="s">
        <v>5</v>
      </c>
      <c r="I3386" s="181" t="s">
        <v>18436</v>
      </c>
      <c r="J3386" s="181">
        <v>6970</v>
      </c>
      <c r="K3386" s="181">
        <v>214</v>
      </c>
      <c r="L3386" s="181"/>
      <c r="M3386" s="181"/>
      <c r="N3386" s="596" t="s">
        <v>286</v>
      </c>
    </row>
    <row r="3387" spans="1:14" s="158" customFormat="1" ht="18" customHeight="1" x14ac:dyDescent="0.25">
      <c r="A3387" s="181">
        <v>8526</v>
      </c>
      <c r="B3387" s="701" t="s">
        <v>4789</v>
      </c>
      <c r="C3387" s="181" t="s">
        <v>301</v>
      </c>
      <c r="D3387" s="181" t="s">
        <v>1052</v>
      </c>
      <c r="E3387" s="181" t="s">
        <v>3546</v>
      </c>
      <c r="F3387" s="181" t="s">
        <v>304</v>
      </c>
      <c r="G3387" s="181" t="s">
        <v>725</v>
      </c>
      <c r="H3387" s="181" t="s">
        <v>5</v>
      </c>
      <c r="I3387" s="181" t="s">
        <v>301</v>
      </c>
      <c r="J3387" s="181">
        <v>7440</v>
      </c>
      <c r="K3387" s="181">
        <v>42</v>
      </c>
      <c r="L3387" s="181"/>
      <c r="M3387" s="181"/>
      <c r="N3387" s="596" t="s">
        <v>286</v>
      </c>
    </row>
    <row r="3388" spans="1:14" s="158" customFormat="1" ht="18" customHeight="1" x14ac:dyDescent="0.25">
      <c r="A3388" s="181">
        <v>2845</v>
      </c>
      <c r="B3388" s="701" t="s">
        <v>13408</v>
      </c>
      <c r="C3388" s="181" t="s">
        <v>301</v>
      </c>
      <c r="D3388" s="181" t="s">
        <v>1052</v>
      </c>
      <c r="E3388" s="181" t="s">
        <v>3690</v>
      </c>
      <c r="F3388" s="181" t="s">
        <v>304</v>
      </c>
      <c r="G3388" s="181" t="s">
        <v>725</v>
      </c>
      <c r="H3388" s="181" t="s">
        <v>5</v>
      </c>
      <c r="I3388" s="181" t="s">
        <v>641</v>
      </c>
      <c r="J3388" s="181">
        <v>6270</v>
      </c>
      <c r="K3388" s="181">
        <v>16</v>
      </c>
      <c r="L3388" s="181"/>
      <c r="M3388" s="181"/>
      <c r="N3388" s="596" t="s">
        <v>286</v>
      </c>
    </row>
    <row r="3389" spans="1:14" s="158" customFormat="1" ht="18" customHeight="1" x14ac:dyDescent="0.25">
      <c r="A3389" s="181">
        <v>1512</v>
      </c>
      <c r="B3389" s="701" t="s">
        <v>14266</v>
      </c>
      <c r="C3389" s="181" t="s">
        <v>301</v>
      </c>
      <c r="D3389" s="181" t="s">
        <v>1052</v>
      </c>
      <c r="E3389" s="181" t="s">
        <v>3753</v>
      </c>
      <c r="F3389" s="181" t="s">
        <v>304</v>
      </c>
      <c r="G3389" s="181" t="s">
        <v>725</v>
      </c>
      <c r="H3389" s="181" t="s">
        <v>5</v>
      </c>
      <c r="I3389" s="181" t="s">
        <v>3925</v>
      </c>
      <c r="J3389" s="181">
        <v>6970</v>
      </c>
      <c r="K3389" s="181">
        <v>178</v>
      </c>
      <c r="L3389" s="181"/>
      <c r="M3389" s="181"/>
      <c r="N3389" s="596" t="s">
        <v>286</v>
      </c>
    </row>
    <row r="3390" spans="1:14" s="158" customFormat="1" ht="18" customHeight="1" x14ac:dyDescent="0.25">
      <c r="A3390" s="181">
        <v>2927</v>
      </c>
      <c r="B3390" s="701" t="s">
        <v>18437</v>
      </c>
      <c r="C3390" s="181" t="s">
        <v>301</v>
      </c>
      <c r="D3390" s="181" t="s">
        <v>1052</v>
      </c>
      <c r="E3390" s="181" t="s">
        <v>3549</v>
      </c>
      <c r="F3390" s="181" t="s">
        <v>304</v>
      </c>
      <c r="G3390" s="181" t="s">
        <v>725</v>
      </c>
      <c r="H3390" s="181" t="s">
        <v>5</v>
      </c>
      <c r="I3390" s="181" t="s">
        <v>1047</v>
      </c>
      <c r="J3390" s="181">
        <v>6390</v>
      </c>
      <c r="K3390" s="181">
        <v>107</v>
      </c>
      <c r="L3390" s="181"/>
      <c r="M3390" s="181"/>
      <c r="N3390" s="596" t="s">
        <v>286</v>
      </c>
    </row>
    <row r="3391" spans="1:14" s="158" customFormat="1" ht="18" customHeight="1" x14ac:dyDescent="0.25">
      <c r="A3391" s="181">
        <v>30449</v>
      </c>
      <c r="B3391" s="701" t="s">
        <v>13409</v>
      </c>
      <c r="C3391" s="181" t="s">
        <v>301</v>
      </c>
      <c r="D3391" s="181" t="s">
        <v>1052</v>
      </c>
      <c r="E3391" s="181" t="s">
        <v>3572</v>
      </c>
      <c r="F3391" s="181" t="s">
        <v>304</v>
      </c>
      <c r="G3391" s="181" t="s">
        <v>718</v>
      </c>
      <c r="H3391" s="181" t="s">
        <v>5</v>
      </c>
      <c r="I3391" s="181" t="s">
        <v>301</v>
      </c>
      <c r="J3391" s="181">
        <v>6130</v>
      </c>
      <c r="K3391" s="181">
        <v>14</v>
      </c>
      <c r="L3391" s="181"/>
      <c r="M3391" s="181"/>
      <c r="N3391" s="596" t="s">
        <v>286</v>
      </c>
    </row>
    <row r="3392" spans="1:14" s="158" customFormat="1" ht="18" customHeight="1" x14ac:dyDescent="0.25">
      <c r="A3392" s="181">
        <v>41830</v>
      </c>
      <c r="B3392" s="701" t="s">
        <v>13410</v>
      </c>
      <c r="C3392" s="181" t="s">
        <v>13411</v>
      </c>
      <c r="D3392" s="181" t="s">
        <v>1052</v>
      </c>
      <c r="E3392" s="181" t="s">
        <v>2337</v>
      </c>
      <c r="F3392" s="181" t="s">
        <v>304</v>
      </c>
      <c r="G3392" s="181" t="s">
        <v>725</v>
      </c>
      <c r="H3392" s="181" t="s">
        <v>5</v>
      </c>
      <c r="I3392" s="181" t="s">
        <v>13412</v>
      </c>
      <c r="J3392" s="181">
        <v>6270</v>
      </c>
      <c r="K3392" s="181">
        <v>14</v>
      </c>
      <c r="L3392" s="181"/>
      <c r="M3392" s="181"/>
      <c r="N3392" s="596" t="s">
        <v>286</v>
      </c>
    </row>
    <row r="3393" spans="1:14" s="158" customFormat="1" ht="18" customHeight="1" x14ac:dyDescent="0.25">
      <c r="A3393" s="181">
        <v>24988</v>
      </c>
      <c r="B3393" s="701" t="s">
        <v>4790</v>
      </c>
      <c r="C3393" s="181" t="s">
        <v>4791</v>
      </c>
      <c r="D3393" s="181" t="s">
        <v>1056</v>
      </c>
      <c r="E3393" s="181" t="s">
        <v>4438</v>
      </c>
      <c r="F3393" s="181" t="s">
        <v>577</v>
      </c>
      <c r="G3393" s="181" t="s">
        <v>1044</v>
      </c>
      <c r="H3393" s="181" t="s">
        <v>7</v>
      </c>
      <c r="I3393" s="181" t="s">
        <v>4792</v>
      </c>
      <c r="J3393" s="181">
        <v>21840</v>
      </c>
      <c r="K3393" s="181">
        <v>195</v>
      </c>
      <c r="L3393" s="181"/>
      <c r="M3393" s="181"/>
      <c r="N3393" s="596" t="s">
        <v>286</v>
      </c>
    </row>
    <row r="3394" spans="1:14" s="158" customFormat="1" ht="18" customHeight="1" x14ac:dyDescent="0.25">
      <c r="A3394" s="181">
        <v>27271</v>
      </c>
      <c r="B3394" s="701" t="s">
        <v>4793</v>
      </c>
      <c r="C3394" s="181" t="s">
        <v>301</v>
      </c>
      <c r="D3394" s="181" t="s">
        <v>1056</v>
      </c>
      <c r="E3394" s="181" t="s">
        <v>3562</v>
      </c>
      <c r="F3394" s="181" t="s">
        <v>577</v>
      </c>
      <c r="G3394" s="181" t="s">
        <v>1044</v>
      </c>
      <c r="H3394" s="181" t="s">
        <v>7</v>
      </c>
      <c r="I3394" s="181" t="s">
        <v>301</v>
      </c>
      <c r="J3394" s="181">
        <v>19080</v>
      </c>
      <c r="K3394" s="181">
        <v>107</v>
      </c>
      <c r="L3394" s="181"/>
      <c r="M3394" s="181"/>
      <c r="N3394" s="596" t="s">
        <v>286</v>
      </c>
    </row>
    <row r="3395" spans="1:14" s="158" customFormat="1" ht="18" customHeight="1" x14ac:dyDescent="0.25">
      <c r="A3395" s="181">
        <v>19638</v>
      </c>
      <c r="B3395" s="701" t="s">
        <v>4794</v>
      </c>
      <c r="C3395" s="181" t="s">
        <v>301</v>
      </c>
      <c r="D3395" s="181" t="s">
        <v>1056</v>
      </c>
      <c r="E3395" s="181" t="s">
        <v>3551</v>
      </c>
      <c r="F3395" s="181" t="s">
        <v>577</v>
      </c>
      <c r="G3395" s="181" t="s">
        <v>1044</v>
      </c>
      <c r="H3395" s="181" t="s">
        <v>7</v>
      </c>
      <c r="I3395" s="181" t="s">
        <v>301</v>
      </c>
      <c r="J3395" s="181">
        <v>20410</v>
      </c>
      <c r="K3395" s="181">
        <v>116</v>
      </c>
      <c r="L3395" s="181"/>
      <c r="M3395" s="181"/>
      <c r="N3395" s="596" t="s">
        <v>286</v>
      </c>
    </row>
    <row r="3396" spans="1:14" ht="18" customHeight="1" x14ac:dyDescent="0.25">
      <c r="A3396" s="181">
        <v>22261</v>
      </c>
      <c r="B3396" s="701" t="s">
        <v>4795</v>
      </c>
      <c r="C3396" s="181" t="s">
        <v>301</v>
      </c>
      <c r="D3396" s="181" t="s">
        <v>1056</v>
      </c>
      <c r="E3396" s="181" t="s">
        <v>4796</v>
      </c>
      <c r="F3396" s="181" t="s">
        <v>304</v>
      </c>
      <c r="G3396" s="181" t="s">
        <v>1044</v>
      </c>
      <c r="H3396" s="181" t="s">
        <v>7</v>
      </c>
      <c r="I3396" s="181" t="s">
        <v>301</v>
      </c>
      <c r="J3396" s="181">
        <v>23760</v>
      </c>
      <c r="K3396" s="181">
        <v>435</v>
      </c>
      <c r="L3396" s="181"/>
      <c r="M3396" s="181"/>
      <c r="N3396" s="596" t="s">
        <v>286</v>
      </c>
    </row>
    <row r="3397" spans="1:14" ht="18" customHeight="1" x14ac:dyDescent="0.25">
      <c r="A3397" s="181">
        <v>18426</v>
      </c>
      <c r="B3397" s="701" t="s">
        <v>4797</v>
      </c>
      <c r="C3397" s="181" t="s">
        <v>301</v>
      </c>
      <c r="D3397" s="181" t="s">
        <v>1056</v>
      </c>
      <c r="E3397" s="181" t="s">
        <v>4798</v>
      </c>
      <c r="F3397" s="181" t="s">
        <v>577</v>
      </c>
      <c r="G3397" s="181" t="s">
        <v>1044</v>
      </c>
      <c r="H3397" s="181" t="s">
        <v>7</v>
      </c>
      <c r="I3397" s="181" t="s">
        <v>4799</v>
      </c>
      <c r="J3397" s="181">
        <v>18550</v>
      </c>
      <c r="K3397" s="181">
        <v>326</v>
      </c>
      <c r="L3397" s="181"/>
      <c r="M3397" s="181"/>
      <c r="N3397" s="596" t="s">
        <v>286</v>
      </c>
    </row>
    <row r="3398" spans="1:14" ht="18" customHeight="1" x14ac:dyDescent="0.25">
      <c r="A3398" s="181">
        <v>19610</v>
      </c>
      <c r="B3398" s="701" t="s">
        <v>4800</v>
      </c>
      <c r="C3398" s="181" t="s">
        <v>301</v>
      </c>
      <c r="D3398" s="181" t="s">
        <v>1056</v>
      </c>
      <c r="E3398" s="181" t="s">
        <v>4801</v>
      </c>
      <c r="F3398" s="181" t="s">
        <v>577</v>
      </c>
      <c r="G3398" s="181" t="s">
        <v>1044</v>
      </c>
      <c r="H3398" s="181" t="s">
        <v>7</v>
      </c>
      <c r="I3398" s="181" t="s">
        <v>301</v>
      </c>
      <c r="J3398" s="181">
        <v>22410</v>
      </c>
      <c r="K3398" s="181">
        <v>91</v>
      </c>
      <c r="L3398" s="181"/>
      <c r="M3398" s="181"/>
      <c r="N3398" s="596" t="s">
        <v>286</v>
      </c>
    </row>
    <row r="3399" spans="1:14" ht="18" customHeight="1" x14ac:dyDescent="0.25">
      <c r="A3399" s="181">
        <v>10752</v>
      </c>
      <c r="B3399" s="701" t="s">
        <v>18438</v>
      </c>
      <c r="C3399" s="181" t="s">
        <v>301</v>
      </c>
      <c r="D3399" s="181" t="s">
        <v>1067</v>
      </c>
      <c r="E3399" s="181" t="s">
        <v>18439</v>
      </c>
      <c r="F3399" s="181" t="s">
        <v>304</v>
      </c>
      <c r="G3399" s="181" t="s">
        <v>725</v>
      </c>
      <c r="H3399" s="181" t="s">
        <v>5</v>
      </c>
      <c r="I3399" s="181" t="s">
        <v>18440</v>
      </c>
      <c r="J3399" s="181">
        <v>6390</v>
      </c>
      <c r="K3399" s="181">
        <v>215</v>
      </c>
      <c r="L3399" s="181"/>
      <c r="M3399" s="181"/>
      <c r="N3399" s="596" t="s">
        <v>286</v>
      </c>
    </row>
    <row r="3400" spans="1:14" ht="18" customHeight="1" x14ac:dyDescent="0.25">
      <c r="A3400" s="181">
        <v>18838</v>
      </c>
      <c r="B3400" s="701" t="s">
        <v>14267</v>
      </c>
      <c r="C3400" s="181" t="s">
        <v>14268</v>
      </c>
      <c r="D3400" s="181" t="s">
        <v>1067</v>
      </c>
      <c r="E3400" s="181" t="s">
        <v>14269</v>
      </c>
      <c r="F3400" s="181" t="s">
        <v>304</v>
      </c>
      <c r="G3400" s="181" t="s">
        <v>718</v>
      </c>
      <c r="H3400" s="181" t="s">
        <v>5</v>
      </c>
      <c r="I3400" s="181" t="s">
        <v>301</v>
      </c>
      <c r="J3400" s="181">
        <v>4410</v>
      </c>
      <c r="K3400" s="181">
        <v>54</v>
      </c>
      <c r="L3400" s="181"/>
      <c r="M3400" s="181"/>
      <c r="N3400" s="596" t="s">
        <v>286</v>
      </c>
    </row>
    <row r="3401" spans="1:14" s="158" customFormat="1" ht="18" customHeight="1" x14ac:dyDescent="0.25">
      <c r="A3401" s="181">
        <v>8524</v>
      </c>
      <c r="B3401" s="701" t="s">
        <v>4802</v>
      </c>
      <c r="C3401" s="181" t="s">
        <v>301</v>
      </c>
      <c r="D3401" s="181" t="s">
        <v>1067</v>
      </c>
      <c r="E3401" s="181" t="s">
        <v>3546</v>
      </c>
      <c r="F3401" s="181" t="s">
        <v>304</v>
      </c>
      <c r="G3401" s="181" t="s">
        <v>725</v>
      </c>
      <c r="H3401" s="181" t="s">
        <v>5</v>
      </c>
      <c r="I3401" s="181" t="s">
        <v>301</v>
      </c>
      <c r="J3401" s="181">
        <v>7440</v>
      </c>
      <c r="K3401" s="181">
        <v>10</v>
      </c>
      <c r="L3401" s="181"/>
      <c r="M3401" s="181"/>
      <c r="N3401" s="596" t="s">
        <v>286</v>
      </c>
    </row>
    <row r="3402" spans="1:14" s="158" customFormat="1" ht="18" customHeight="1" x14ac:dyDescent="0.25">
      <c r="A3402" s="181">
        <v>18667</v>
      </c>
      <c r="B3402" s="701" t="s">
        <v>14270</v>
      </c>
      <c r="C3402" s="181" t="s">
        <v>14271</v>
      </c>
      <c r="D3402" s="181" t="s">
        <v>1067</v>
      </c>
      <c r="E3402" s="181" t="s">
        <v>3552</v>
      </c>
      <c r="F3402" s="181" t="s">
        <v>304</v>
      </c>
      <c r="G3402" s="181" t="s">
        <v>725</v>
      </c>
      <c r="H3402" s="181" t="s">
        <v>5</v>
      </c>
      <c r="I3402" s="181" t="s">
        <v>641</v>
      </c>
      <c r="J3402" s="181">
        <v>8950</v>
      </c>
      <c r="K3402" s="181">
        <v>33</v>
      </c>
      <c r="L3402" s="181"/>
      <c r="M3402" s="181"/>
      <c r="N3402" s="596" t="s">
        <v>286</v>
      </c>
    </row>
    <row r="3403" spans="1:14" s="158" customFormat="1" ht="18" customHeight="1" x14ac:dyDescent="0.25">
      <c r="A3403" s="181">
        <v>27565</v>
      </c>
      <c r="B3403" s="701" t="s">
        <v>13413</v>
      </c>
      <c r="C3403" s="181" t="s">
        <v>13414</v>
      </c>
      <c r="D3403" s="181" t="s">
        <v>1067</v>
      </c>
      <c r="E3403" s="181" t="s">
        <v>13415</v>
      </c>
      <c r="F3403" s="181" t="s">
        <v>304</v>
      </c>
      <c r="G3403" s="181" t="s">
        <v>725</v>
      </c>
      <c r="H3403" s="181" t="s">
        <v>5</v>
      </c>
      <c r="I3403" s="181" t="s">
        <v>13416</v>
      </c>
      <c r="J3403" s="181">
        <v>6270</v>
      </c>
      <c r="K3403" s="181">
        <v>40</v>
      </c>
      <c r="L3403" s="181"/>
      <c r="M3403" s="181"/>
      <c r="N3403" s="596" t="s">
        <v>286</v>
      </c>
    </row>
    <row r="3404" spans="1:14" s="158" customFormat="1" ht="18" customHeight="1" x14ac:dyDescent="0.25">
      <c r="A3404" s="181">
        <v>1511</v>
      </c>
      <c r="B3404" s="701" t="s">
        <v>18441</v>
      </c>
      <c r="C3404" s="181" t="s">
        <v>301</v>
      </c>
      <c r="D3404" s="181" t="s">
        <v>1067</v>
      </c>
      <c r="E3404" s="181" t="s">
        <v>3753</v>
      </c>
      <c r="F3404" s="181" t="s">
        <v>304</v>
      </c>
      <c r="G3404" s="181" t="s">
        <v>725</v>
      </c>
      <c r="H3404" s="181" t="s">
        <v>5</v>
      </c>
      <c r="I3404" s="181" t="s">
        <v>3925</v>
      </c>
      <c r="J3404" s="181">
        <v>6270</v>
      </c>
      <c r="K3404" s="181">
        <v>160</v>
      </c>
      <c r="L3404" s="181"/>
      <c r="M3404" s="181"/>
      <c r="N3404" s="596" t="s">
        <v>286</v>
      </c>
    </row>
    <row r="3405" spans="1:14" s="158" customFormat="1" ht="18" customHeight="1" x14ac:dyDescent="0.25">
      <c r="A3405" s="181">
        <v>1860</v>
      </c>
      <c r="B3405" s="701" t="s">
        <v>18442</v>
      </c>
      <c r="C3405" s="181" t="s">
        <v>301</v>
      </c>
      <c r="D3405" s="181" t="s">
        <v>1067</v>
      </c>
      <c r="E3405" s="181" t="s">
        <v>3549</v>
      </c>
      <c r="F3405" s="181" t="s">
        <v>304</v>
      </c>
      <c r="G3405" s="181" t="s">
        <v>725</v>
      </c>
      <c r="H3405" s="181" t="s">
        <v>5</v>
      </c>
      <c r="I3405" s="181" t="s">
        <v>301</v>
      </c>
      <c r="J3405" s="181">
        <v>5810</v>
      </c>
      <c r="K3405" s="181">
        <v>179</v>
      </c>
      <c r="L3405" s="181"/>
      <c r="M3405" s="181"/>
      <c r="N3405" s="596" t="s">
        <v>286</v>
      </c>
    </row>
    <row r="3406" spans="1:14" s="158" customFormat="1" ht="18" customHeight="1" x14ac:dyDescent="0.25">
      <c r="A3406" s="181">
        <v>8194</v>
      </c>
      <c r="B3406" s="701" t="s">
        <v>4803</v>
      </c>
      <c r="C3406" s="181" t="s">
        <v>4804</v>
      </c>
      <c r="D3406" s="181" t="s">
        <v>1067</v>
      </c>
      <c r="E3406" s="181" t="s">
        <v>3627</v>
      </c>
      <c r="F3406" s="181" t="s">
        <v>304</v>
      </c>
      <c r="G3406" s="181" t="s">
        <v>718</v>
      </c>
      <c r="H3406" s="181" t="s">
        <v>5</v>
      </c>
      <c r="I3406" s="181" t="s">
        <v>3709</v>
      </c>
      <c r="J3406" s="181">
        <v>4410</v>
      </c>
      <c r="K3406" s="181">
        <v>63</v>
      </c>
      <c r="L3406" s="181"/>
      <c r="M3406" s="181"/>
      <c r="N3406" s="596" t="s">
        <v>286</v>
      </c>
    </row>
    <row r="3407" spans="1:14" s="158" customFormat="1" ht="18" customHeight="1" x14ac:dyDescent="0.25">
      <c r="A3407" s="181">
        <v>1861</v>
      </c>
      <c r="B3407" s="701" t="s">
        <v>10923</v>
      </c>
      <c r="C3407" s="181" t="s">
        <v>10924</v>
      </c>
      <c r="D3407" s="181" t="s">
        <v>1067</v>
      </c>
      <c r="E3407" s="181" t="s">
        <v>10925</v>
      </c>
      <c r="F3407" s="181" t="s">
        <v>304</v>
      </c>
      <c r="G3407" s="181" t="s">
        <v>718</v>
      </c>
      <c r="H3407" s="181" t="s">
        <v>5</v>
      </c>
      <c r="I3407" s="181" t="s">
        <v>301</v>
      </c>
      <c r="J3407" s="181">
        <v>8020</v>
      </c>
      <c r="K3407" s="181">
        <v>15</v>
      </c>
      <c r="L3407" s="181"/>
      <c r="M3407" s="181"/>
      <c r="N3407" s="596" t="s">
        <v>286</v>
      </c>
    </row>
    <row r="3408" spans="1:14" s="158" customFormat="1" ht="18" customHeight="1" x14ac:dyDescent="0.25">
      <c r="A3408" s="181">
        <v>29099</v>
      </c>
      <c r="B3408" s="701">
        <v>11166</v>
      </c>
      <c r="C3408" s="181" t="s">
        <v>16850</v>
      </c>
      <c r="D3408" s="181" t="s">
        <v>16851</v>
      </c>
      <c r="E3408" s="181" t="s">
        <v>3690</v>
      </c>
      <c r="F3408" s="181" t="s">
        <v>577</v>
      </c>
      <c r="G3408" s="181" t="s">
        <v>1077</v>
      </c>
      <c r="H3408" s="181" t="s">
        <v>5</v>
      </c>
      <c r="I3408" s="181" t="s">
        <v>16852</v>
      </c>
      <c r="J3408" s="181">
        <v>14890</v>
      </c>
      <c r="K3408" s="181">
        <v>12</v>
      </c>
      <c r="L3408" s="181"/>
      <c r="M3408" s="181"/>
      <c r="N3408" s="596" t="s">
        <v>286</v>
      </c>
    </row>
    <row r="3409" spans="1:14" ht="18" customHeight="1" x14ac:dyDescent="0.25">
      <c r="A3409" s="181">
        <v>23307</v>
      </c>
      <c r="B3409" s="701" t="s">
        <v>16853</v>
      </c>
      <c r="C3409" s="181" t="s">
        <v>16854</v>
      </c>
      <c r="D3409" s="181" t="s">
        <v>1076</v>
      </c>
      <c r="E3409" s="181" t="s">
        <v>3843</v>
      </c>
      <c r="F3409" s="181" t="s">
        <v>577</v>
      </c>
      <c r="G3409" s="181" t="s">
        <v>1077</v>
      </c>
      <c r="H3409" s="181" t="s">
        <v>5</v>
      </c>
      <c r="I3409" s="181" t="s">
        <v>301</v>
      </c>
      <c r="J3409" s="181">
        <v>19860</v>
      </c>
      <c r="K3409" s="181">
        <v>14</v>
      </c>
      <c r="L3409" s="181"/>
      <c r="M3409" s="181"/>
      <c r="N3409" s="596" t="s">
        <v>286</v>
      </c>
    </row>
    <row r="3410" spans="1:14" s="158" customFormat="1" ht="18" customHeight="1" x14ac:dyDescent="0.25">
      <c r="A3410" s="181">
        <v>9173</v>
      </c>
      <c r="B3410" s="701">
        <v>11101</v>
      </c>
      <c r="C3410" s="181" t="s">
        <v>301</v>
      </c>
      <c r="D3410" s="181" t="s">
        <v>1076</v>
      </c>
      <c r="E3410" s="181" t="s">
        <v>3551</v>
      </c>
      <c r="F3410" s="181" t="s">
        <v>577</v>
      </c>
      <c r="G3410" s="181" t="s">
        <v>1077</v>
      </c>
      <c r="H3410" s="181" t="s">
        <v>5</v>
      </c>
      <c r="I3410" s="181" t="s">
        <v>301</v>
      </c>
      <c r="J3410" s="181">
        <v>19860</v>
      </c>
      <c r="K3410" s="181">
        <v>19</v>
      </c>
      <c r="L3410" s="181"/>
      <c r="M3410" s="181"/>
      <c r="N3410" s="596" t="s">
        <v>286</v>
      </c>
    </row>
    <row r="3411" spans="1:14" s="158" customFormat="1" ht="18" customHeight="1" x14ac:dyDescent="0.25">
      <c r="A3411" s="181">
        <v>10838</v>
      </c>
      <c r="B3411" s="701">
        <v>11127</v>
      </c>
      <c r="C3411" s="181" t="s">
        <v>301</v>
      </c>
      <c r="D3411" s="181" t="s">
        <v>1076</v>
      </c>
      <c r="E3411" s="181" t="s">
        <v>10926</v>
      </c>
      <c r="F3411" s="181" t="s">
        <v>577</v>
      </c>
      <c r="G3411" s="181" t="s">
        <v>1077</v>
      </c>
      <c r="H3411" s="181" t="s">
        <v>5</v>
      </c>
      <c r="I3411" s="181" t="s">
        <v>4589</v>
      </c>
      <c r="J3411" s="181">
        <v>19390</v>
      </c>
      <c r="K3411" s="181">
        <v>11</v>
      </c>
      <c r="L3411" s="181"/>
      <c r="M3411" s="181"/>
      <c r="N3411" s="596" t="s">
        <v>286</v>
      </c>
    </row>
    <row r="3412" spans="1:14" s="158" customFormat="1" ht="18" customHeight="1" x14ac:dyDescent="0.25">
      <c r="A3412" s="181">
        <v>10842</v>
      </c>
      <c r="B3412" s="701" t="s">
        <v>4805</v>
      </c>
      <c r="C3412" s="181" t="s">
        <v>4806</v>
      </c>
      <c r="D3412" s="181" t="s">
        <v>1076</v>
      </c>
      <c r="E3412" s="181" t="s">
        <v>3547</v>
      </c>
      <c r="F3412" s="181" t="s">
        <v>577</v>
      </c>
      <c r="G3412" s="181" t="s">
        <v>1077</v>
      </c>
      <c r="H3412" s="181" t="s">
        <v>5</v>
      </c>
      <c r="I3412" s="181" t="s">
        <v>301</v>
      </c>
      <c r="J3412" s="181">
        <v>21110</v>
      </c>
      <c r="K3412" s="181">
        <v>3</v>
      </c>
      <c r="L3412" s="181"/>
      <c r="M3412" s="181"/>
      <c r="N3412" s="596" t="s">
        <v>286</v>
      </c>
    </row>
    <row r="3413" spans="1:14" s="158" customFormat="1" ht="18" customHeight="1" x14ac:dyDescent="0.25">
      <c r="A3413" s="181">
        <v>2880</v>
      </c>
      <c r="B3413" s="701">
        <v>11108</v>
      </c>
      <c r="C3413" s="181" t="s">
        <v>301</v>
      </c>
      <c r="D3413" s="181" t="s">
        <v>1076</v>
      </c>
      <c r="E3413" s="181" t="s">
        <v>3552</v>
      </c>
      <c r="F3413" s="181" t="s">
        <v>577</v>
      </c>
      <c r="G3413" s="181" t="s">
        <v>1077</v>
      </c>
      <c r="H3413" s="181" t="s">
        <v>5</v>
      </c>
      <c r="I3413" s="181" t="s">
        <v>301</v>
      </c>
      <c r="J3413" s="181">
        <v>15300</v>
      </c>
      <c r="K3413" s="181">
        <v>29</v>
      </c>
      <c r="L3413" s="181"/>
      <c r="M3413" s="181"/>
      <c r="N3413" s="596" t="s">
        <v>286</v>
      </c>
    </row>
    <row r="3414" spans="1:14" s="158" customFormat="1" ht="18" customHeight="1" x14ac:dyDescent="0.25">
      <c r="A3414" s="181">
        <v>25042</v>
      </c>
      <c r="B3414" s="701">
        <v>11132</v>
      </c>
      <c r="C3414" s="181" t="s">
        <v>301</v>
      </c>
      <c r="D3414" s="181" t="s">
        <v>1076</v>
      </c>
      <c r="E3414" s="181" t="s">
        <v>3961</v>
      </c>
      <c r="F3414" s="181" t="s">
        <v>577</v>
      </c>
      <c r="G3414" s="181" t="s">
        <v>1077</v>
      </c>
      <c r="H3414" s="181" t="s">
        <v>5</v>
      </c>
      <c r="I3414" s="181" t="s">
        <v>301</v>
      </c>
      <c r="J3414" s="181">
        <v>21110</v>
      </c>
      <c r="K3414" s="181">
        <v>4</v>
      </c>
      <c r="L3414" s="181"/>
      <c r="M3414" s="181"/>
      <c r="N3414" s="596" t="s">
        <v>286</v>
      </c>
    </row>
    <row r="3415" spans="1:14" s="158" customFormat="1" ht="18" customHeight="1" x14ac:dyDescent="0.25">
      <c r="A3415" s="181">
        <v>21170</v>
      </c>
      <c r="B3415" s="701">
        <v>11149</v>
      </c>
      <c r="C3415" s="181" t="s">
        <v>14272</v>
      </c>
      <c r="D3415" s="181" t="s">
        <v>1076</v>
      </c>
      <c r="E3415" s="181" t="s">
        <v>14273</v>
      </c>
      <c r="F3415" s="181" t="s">
        <v>577</v>
      </c>
      <c r="G3415" s="181" t="s">
        <v>1077</v>
      </c>
      <c r="H3415" s="181" t="s">
        <v>5</v>
      </c>
      <c r="I3415" s="181" t="s">
        <v>4807</v>
      </c>
      <c r="J3415" s="181">
        <v>19550</v>
      </c>
      <c r="K3415" s="181">
        <v>17</v>
      </c>
      <c r="L3415" s="181"/>
      <c r="M3415" s="181"/>
      <c r="N3415" s="596" t="s">
        <v>286</v>
      </c>
    </row>
    <row r="3416" spans="1:14" s="158" customFormat="1" ht="18" customHeight="1" x14ac:dyDescent="0.25">
      <c r="A3416" s="181">
        <v>25041</v>
      </c>
      <c r="B3416" s="701" t="s">
        <v>4808</v>
      </c>
      <c r="C3416" s="181" t="s">
        <v>301</v>
      </c>
      <c r="D3416" s="181" t="s">
        <v>1076</v>
      </c>
      <c r="E3416" s="181" t="s">
        <v>3919</v>
      </c>
      <c r="F3416" s="181" t="s">
        <v>577</v>
      </c>
      <c r="G3416" s="181" t="s">
        <v>1077</v>
      </c>
      <c r="H3416" s="181" t="s">
        <v>5</v>
      </c>
      <c r="I3416" s="181" t="s">
        <v>301</v>
      </c>
      <c r="J3416" s="181">
        <v>20070</v>
      </c>
      <c r="K3416" s="181">
        <v>1</v>
      </c>
      <c r="L3416" s="181"/>
      <c r="M3416" s="181"/>
      <c r="N3416" s="596" t="s">
        <v>286</v>
      </c>
    </row>
    <row r="3417" spans="1:14" s="158" customFormat="1" ht="18" customHeight="1" x14ac:dyDescent="0.25">
      <c r="A3417" s="181">
        <v>17030</v>
      </c>
      <c r="B3417" s="701">
        <v>11134</v>
      </c>
      <c r="C3417" s="181" t="s">
        <v>301</v>
      </c>
      <c r="D3417" s="181" t="s">
        <v>1076</v>
      </c>
      <c r="E3417" s="181" t="s">
        <v>3753</v>
      </c>
      <c r="F3417" s="181" t="s">
        <v>304</v>
      </c>
      <c r="G3417" s="181" t="s">
        <v>1077</v>
      </c>
      <c r="H3417" s="181" t="s">
        <v>5</v>
      </c>
      <c r="I3417" s="181" t="s">
        <v>301</v>
      </c>
      <c r="J3417" s="181">
        <v>17480</v>
      </c>
      <c r="K3417" s="181">
        <v>6</v>
      </c>
      <c r="L3417" s="181"/>
      <c r="M3417" s="181"/>
      <c r="N3417" s="596" t="s">
        <v>286</v>
      </c>
    </row>
    <row r="3418" spans="1:14" s="158" customFormat="1" ht="18" customHeight="1" x14ac:dyDescent="0.25">
      <c r="A3418" s="181">
        <v>9171</v>
      </c>
      <c r="B3418" s="701">
        <v>11102</v>
      </c>
      <c r="C3418" s="181" t="s">
        <v>11338</v>
      </c>
      <c r="D3418" s="181" t="s">
        <v>1076</v>
      </c>
      <c r="E3418" s="181" t="s">
        <v>3549</v>
      </c>
      <c r="F3418" s="181" t="s">
        <v>577</v>
      </c>
      <c r="G3418" s="181" t="s">
        <v>1077</v>
      </c>
      <c r="H3418" s="181" t="s">
        <v>5</v>
      </c>
      <c r="I3418" s="181" t="s">
        <v>301</v>
      </c>
      <c r="J3418" s="181">
        <v>17490</v>
      </c>
      <c r="K3418" s="181">
        <v>11</v>
      </c>
      <c r="L3418" s="181"/>
      <c r="M3418" s="181"/>
      <c r="N3418" s="596" t="s">
        <v>286</v>
      </c>
    </row>
    <row r="3419" spans="1:14" s="158" customFormat="1" ht="18" customHeight="1" x14ac:dyDescent="0.25">
      <c r="A3419" s="181">
        <v>9169</v>
      </c>
      <c r="B3419" s="701">
        <v>11103</v>
      </c>
      <c r="C3419" s="181" t="s">
        <v>301</v>
      </c>
      <c r="D3419" s="181" t="s">
        <v>1076</v>
      </c>
      <c r="E3419" s="181" t="s">
        <v>3508</v>
      </c>
      <c r="F3419" s="181" t="s">
        <v>577</v>
      </c>
      <c r="G3419" s="181" t="s">
        <v>1077</v>
      </c>
      <c r="H3419" s="181" t="s">
        <v>5</v>
      </c>
      <c r="I3419" s="181" t="s">
        <v>301</v>
      </c>
      <c r="J3419" s="181">
        <v>17490</v>
      </c>
      <c r="K3419" s="181">
        <v>6</v>
      </c>
      <c r="L3419" s="181"/>
      <c r="M3419" s="181"/>
      <c r="N3419" s="596" t="s">
        <v>286</v>
      </c>
    </row>
    <row r="3420" spans="1:14" s="158" customFormat="1" ht="18" customHeight="1" x14ac:dyDescent="0.25">
      <c r="A3420" s="181">
        <v>10840</v>
      </c>
      <c r="B3420" s="701">
        <v>11129</v>
      </c>
      <c r="C3420" s="181" t="s">
        <v>16855</v>
      </c>
      <c r="D3420" s="181" t="s">
        <v>1076</v>
      </c>
      <c r="E3420" s="181" t="s">
        <v>5583</v>
      </c>
      <c r="F3420" s="181" t="s">
        <v>577</v>
      </c>
      <c r="G3420" s="181" t="s">
        <v>1077</v>
      </c>
      <c r="H3420" s="181" t="s">
        <v>5</v>
      </c>
      <c r="I3420" s="181" t="s">
        <v>4589</v>
      </c>
      <c r="J3420" s="181">
        <v>25360</v>
      </c>
      <c r="K3420" s="181">
        <v>11</v>
      </c>
      <c r="L3420" s="181"/>
      <c r="M3420" s="181"/>
      <c r="N3420" s="596" t="s">
        <v>286</v>
      </c>
    </row>
    <row r="3421" spans="1:14" s="158" customFormat="1" ht="18" customHeight="1" x14ac:dyDescent="0.25">
      <c r="A3421" s="181">
        <v>23308</v>
      </c>
      <c r="B3421" s="701" t="s">
        <v>16856</v>
      </c>
      <c r="C3421" s="181" t="s">
        <v>16857</v>
      </c>
      <c r="D3421" s="181" t="s">
        <v>1078</v>
      </c>
      <c r="E3421" s="181" t="s">
        <v>3843</v>
      </c>
      <c r="F3421" s="181" t="s">
        <v>577</v>
      </c>
      <c r="G3421" s="181" t="s">
        <v>1077</v>
      </c>
      <c r="H3421" s="181" t="s">
        <v>5</v>
      </c>
      <c r="I3421" s="181" t="s">
        <v>301</v>
      </c>
      <c r="J3421" s="181">
        <v>19860</v>
      </c>
      <c r="K3421" s="181">
        <v>10</v>
      </c>
      <c r="L3421" s="181"/>
      <c r="M3421" s="181"/>
      <c r="N3421" s="596" t="s">
        <v>286</v>
      </c>
    </row>
    <row r="3422" spans="1:14" s="158" customFormat="1" ht="18" customHeight="1" x14ac:dyDescent="0.25">
      <c r="A3422" s="181">
        <v>9174</v>
      </c>
      <c r="B3422" s="701" t="s">
        <v>16858</v>
      </c>
      <c r="C3422" s="181" t="s">
        <v>301</v>
      </c>
      <c r="D3422" s="181" t="s">
        <v>1078</v>
      </c>
      <c r="E3422" s="181" t="s">
        <v>3551</v>
      </c>
      <c r="F3422" s="181" t="s">
        <v>577</v>
      </c>
      <c r="G3422" s="181" t="s">
        <v>1077</v>
      </c>
      <c r="H3422" s="181" t="s">
        <v>5</v>
      </c>
      <c r="I3422" s="181" t="s">
        <v>301</v>
      </c>
      <c r="J3422" s="181">
        <v>19860</v>
      </c>
      <c r="K3422" s="181">
        <v>9</v>
      </c>
      <c r="L3422" s="181"/>
      <c r="M3422" s="181"/>
      <c r="N3422" s="596" t="s">
        <v>286</v>
      </c>
    </row>
    <row r="3423" spans="1:14" s="158" customFormat="1" ht="18" customHeight="1" x14ac:dyDescent="0.25">
      <c r="A3423" s="181">
        <v>10839</v>
      </c>
      <c r="B3423" s="701">
        <v>11128</v>
      </c>
      <c r="C3423" s="181" t="s">
        <v>301</v>
      </c>
      <c r="D3423" s="181" t="s">
        <v>1078</v>
      </c>
      <c r="E3423" s="181" t="s">
        <v>10926</v>
      </c>
      <c r="F3423" s="181" t="s">
        <v>577</v>
      </c>
      <c r="G3423" s="181" t="s">
        <v>1077</v>
      </c>
      <c r="H3423" s="181" t="s">
        <v>5</v>
      </c>
      <c r="I3423" s="181" t="s">
        <v>4589</v>
      </c>
      <c r="J3423" s="181">
        <v>19390</v>
      </c>
      <c r="K3423" s="181">
        <v>7</v>
      </c>
      <c r="L3423" s="181"/>
      <c r="M3423" s="181"/>
      <c r="N3423" s="596" t="s">
        <v>286</v>
      </c>
    </row>
    <row r="3424" spans="1:14" ht="18" customHeight="1" x14ac:dyDescent="0.25">
      <c r="A3424" s="181">
        <v>10843</v>
      </c>
      <c r="B3424" s="701" t="s">
        <v>4809</v>
      </c>
      <c r="C3424" s="181" t="s">
        <v>4810</v>
      </c>
      <c r="D3424" s="181" t="s">
        <v>1078</v>
      </c>
      <c r="E3424" s="181" t="s">
        <v>3547</v>
      </c>
      <c r="F3424" s="181" t="s">
        <v>577</v>
      </c>
      <c r="G3424" s="181" t="s">
        <v>1077</v>
      </c>
      <c r="H3424" s="181" t="s">
        <v>5</v>
      </c>
      <c r="I3424" s="181" t="s">
        <v>301</v>
      </c>
      <c r="J3424" s="181">
        <v>21110</v>
      </c>
      <c r="K3424" s="181">
        <v>4</v>
      </c>
      <c r="L3424" s="181"/>
      <c r="M3424" s="181"/>
      <c r="N3424" s="596" t="s">
        <v>286</v>
      </c>
    </row>
    <row r="3425" spans="1:14" ht="18" customHeight="1" x14ac:dyDescent="0.25">
      <c r="A3425" s="181">
        <v>2879</v>
      </c>
      <c r="B3425" s="701">
        <v>11109</v>
      </c>
      <c r="C3425" s="181" t="s">
        <v>301</v>
      </c>
      <c r="D3425" s="181" t="s">
        <v>1078</v>
      </c>
      <c r="E3425" s="181" t="s">
        <v>3552</v>
      </c>
      <c r="F3425" s="181" t="s">
        <v>577</v>
      </c>
      <c r="G3425" s="181" t="s">
        <v>1077</v>
      </c>
      <c r="H3425" s="181" t="s">
        <v>5</v>
      </c>
      <c r="I3425" s="181" t="s">
        <v>301</v>
      </c>
      <c r="J3425" s="181">
        <v>15300</v>
      </c>
      <c r="K3425" s="181">
        <v>35</v>
      </c>
      <c r="L3425" s="181"/>
      <c r="M3425" s="181"/>
      <c r="N3425" s="596" t="s">
        <v>286</v>
      </c>
    </row>
    <row r="3426" spans="1:14" ht="18" customHeight="1" x14ac:dyDescent="0.25">
      <c r="A3426" s="181">
        <v>25044</v>
      </c>
      <c r="B3426" s="701" t="s">
        <v>10927</v>
      </c>
      <c r="C3426" s="181" t="s">
        <v>301</v>
      </c>
      <c r="D3426" s="181" t="s">
        <v>1078</v>
      </c>
      <c r="E3426" s="181" t="s">
        <v>3961</v>
      </c>
      <c r="F3426" s="181" t="s">
        <v>577</v>
      </c>
      <c r="G3426" s="181" t="s">
        <v>1077</v>
      </c>
      <c r="H3426" s="181" t="s">
        <v>5</v>
      </c>
      <c r="I3426" s="181" t="s">
        <v>301</v>
      </c>
      <c r="J3426" s="181">
        <v>21110</v>
      </c>
      <c r="K3426" s="181">
        <v>3</v>
      </c>
      <c r="L3426" s="181"/>
      <c r="M3426" s="181"/>
      <c r="N3426" s="596" t="s">
        <v>286</v>
      </c>
    </row>
    <row r="3427" spans="1:14" s="158" customFormat="1" ht="18" customHeight="1" x14ac:dyDescent="0.25">
      <c r="A3427" s="181">
        <v>21171</v>
      </c>
      <c r="B3427" s="701" t="s">
        <v>14274</v>
      </c>
      <c r="C3427" s="181" t="s">
        <v>14275</v>
      </c>
      <c r="D3427" s="181" t="s">
        <v>1078</v>
      </c>
      <c r="E3427" s="181" t="s">
        <v>14273</v>
      </c>
      <c r="F3427" s="181" t="s">
        <v>577</v>
      </c>
      <c r="G3427" s="181" t="s">
        <v>1077</v>
      </c>
      <c r="H3427" s="181" t="s">
        <v>5</v>
      </c>
      <c r="I3427" s="181" t="s">
        <v>4807</v>
      </c>
      <c r="J3427" s="181">
        <v>19550</v>
      </c>
      <c r="K3427" s="181">
        <v>11</v>
      </c>
      <c r="L3427" s="181"/>
      <c r="M3427" s="181"/>
      <c r="N3427" s="596" t="s">
        <v>286</v>
      </c>
    </row>
    <row r="3428" spans="1:14" s="158" customFormat="1" ht="18" customHeight="1" x14ac:dyDescent="0.25">
      <c r="A3428" s="181">
        <v>25043</v>
      </c>
      <c r="B3428" s="701" t="s">
        <v>4811</v>
      </c>
      <c r="C3428" s="181" t="s">
        <v>301</v>
      </c>
      <c r="D3428" s="181" t="s">
        <v>1078</v>
      </c>
      <c r="E3428" s="181" t="s">
        <v>3919</v>
      </c>
      <c r="F3428" s="181" t="s">
        <v>577</v>
      </c>
      <c r="G3428" s="181" t="s">
        <v>1077</v>
      </c>
      <c r="H3428" s="181" t="s">
        <v>5</v>
      </c>
      <c r="I3428" s="181" t="s">
        <v>301</v>
      </c>
      <c r="J3428" s="181">
        <v>20070</v>
      </c>
      <c r="K3428" s="181">
        <v>4</v>
      </c>
      <c r="L3428" s="181"/>
      <c r="M3428" s="181"/>
      <c r="N3428" s="596" t="s">
        <v>286</v>
      </c>
    </row>
    <row r="3429" spans="1:14" s="158" customFormat="1" ht="18" customHeight="1" x14ac:dyDescent="0.25">
      <c r="A3429" s="181">
        <v>17029</v>
      </c>
      <c r="B3429" s="701">
        <v>11135</v>
      </c>
      <c r="C3429" s="181" t="s">
        <v>301</v>
      </c>
      <c r="D3429" s="181" t="s">
        <v>1078</v>
      </c>
      <c r="E3429" s="181" t="s">
        <v>3753</v>
      </c>
      <c r="F3429" s="181" t="s">
        <v>304</v>
      </c>
      <c r="G3429" s="181" t="s">
        <v>1077</v>
      </c>
      <c r="H3429" s="181" t="s">
        <v>5</v>
      </c>
      <c r="I3429" s="181" t="s">
        <v>301</v>
      </c>
      <c r="J3429" s="181">
        <v>17480</v>
      </c>
      <c r="K3429" s="181">
        <v>11</v>
      </c>
      <c r="L3429" s="181"/>
      <c r="M3429" s="181"/>
      <c r="N3429" s="596" t="s">
        <v>286</v>
      </c>
    </row>
    <row r="3430" spans="1:14" s="158" customFormat="1" ht="18" customHeight="1" x14ac:dyDescent="0.25">
      <c r="A3430" s="181">
        <v>9172</v>
      </c>
      <c r="B3430" s="701" t="s">
        <v>10928</v>
      </c>
      <c r="C3430" s="181" t="s">
        <v>301</v>
      </c>
      <c r="D3430" s="181" t="s">
        <v>1078</v>
      </c>
      <c r="E3430" s="181" t="s">
        <v>3549</v>
      </c>
      <c r="F3430" s="181" t="s">
        <v>577</v>
      </c>
      <c r="G3430" s="181" t="s">
        <v>1077</v>
      </c>
      <c r="H3430" s="181" t="s">
        <v>5</v>
      </c>
      <c r="I3430" s="181" t="s">
        <v>301</v>
      </c>
      <c r="J3430" s="181">
        <v>17490</v>
      </c>
      <c r="K3430" s="181">
        <v>8</v>
      </c>
      <c r="L3430" s="181"/>
      <c r="M3430" s="181"/>
      <c r="N3430" s="596" t="s">
        <v>286</v>
      </c>
    </row>
    <row r="3431" spans="1:14" s="158" customFormat="1" ht="18" customHeight="1" x14ac:dyDescent="0.25">
      <c r="A3431" s="181">
        <v>9170</v>
      </c>
      <c r="B3431" s="701" t="s">
        <v>10929</v>
      </c>
      <c r="C3431" s="181" t="s">
        <v>301</v>
      </c>
      <c r="D3431" s="181" t="s">
        <v>1078</v>
      </c>
      <c r="E3431" s="181" t="s">
        <v>3508</v>
      </c>
      <c r="F3431" s="181" t="s">
        <v>577</v>
      </c>
      <c r="G3431" s="181" t="s">
        <v>1077</v>
      </c>
      <c r="H3431" s="181" t="s">
        <v>5</v>
      </c>
      <c r="I3431" s="181" t="s">
        <v>301</v>
      </c>
      <c r="J3431" s="181">
        <v>17490</v>
      </c>
      <c r="K3431" s="181">
        <v>6</v>
      </c>
      <c r="L3431" s="181"/>
      <c r="M3431" s="181"/>
      <c r="N3431" s="596" t="s">
        <v>286</v>
      </c>
    </row>
    <row r="3432" spans="1:14" s="158" customFormat="1" ht="18" customHeight="1" x14ac:dyDescent="0.25">
      <c r="A3432" s="181">
        <v>10841</v>
      </c>
      <c r="B3432" s="701" t="s">
        <v>16859</v>
      </c>
      <c r="C3432" s="181" t="s">
        <v>16860</v>
      </c>
      <c r="D3432" s="181" t="s">
        <v>1078</v>
      </c>
      <c r="E3432" s="181" t="s">
        <v>5583</v>
      </c>
      <c r="F3432" s="181" t="s">
        <v>577</v>
      </c>
      <c r="G3432" s="181" t="s">
        <v>1077</v>
      </c>
      <c r="H3432" s="181" t="s">
        <v>5</v>
      </c>
      <c r="I3432" s="181" t="s">
        <v>4589</v>
      </c>
      <c r="J3432" s="181">
        <v>25360</v>
      </c>
      <c r="K3432" s="181">
        <v>11</v>
      </c>
      <c r="L3432" s="181"/>
      <c r="M3432" s="181"/>
      <c r="N3432" s="596" t="s">
        <v>286</v>
      </c>
    </row>
    <row r="3433" spans="1:14" s="158" customFormat="1" ht="18" customHeight="1" x14ac:dyDescent="0.25">
      <c r="A3433" s="181">
        <v>783</v>
      </c>
      <c r="B3433" s="701" t="s">
        <v>13417</v>
      </c>
      <c r="C3433" s="181" t="s">
        <v>301</v>
      </c>
      <c r="D3433" s="181" t="s">
        <v>2689</v>
      </c>
      <c r="E3433" s="181" t="s">
        <v>4955</v>
      </c>
      <c r="F3433" s="181" t="s">
        <v>304</v>
      </c>
      <c r="G3433" s="181" t="s">
        <v>1676</v>
      </c>
      <c r="H3433" s="181" t="s">
        <v>9</v>
      </c>
      <c r="I3433" s="181" t="s">
        <v>301</v>
      </c>
      <c r="J3433" s="181">
        <v>22020</v>
      </c>
      <c r="K3433" s="181">
        <v>79</v>
      </c>
      <c r="L3433" s="181"/>
      <c r="M3433" s="181"/>
      <c r="N3433" s="596" t="s">
        <v>286</v>
      </c>
    </row>
    <row r="3434" spans="1:14" ht="18" customHeight="1" x14ac:dyDescent="0.25">
      <c r="A3434" s="181">
        <v>3658</v>
      </c>
      <c r="B3434" s="701" t="s">
        <v>4812</v>
      </c>
      <c r="C3434" s="181" t="s">
        <v>301</v>
      </c>
      <c r="D3434" s="181" t="s">
        <v>2695</v>
      </c>
      <c r="E3434" s="181" t="s">
        <v>3690</v>
      </c>
      <c r="F3434" s="181" t="s">
        <v>304</v>
      </c>
      <c r="G3434" s="181" t="s">
        <v>1676</v>
      </c>
      <c r="H3434" s="181" t="s">
        <v>9</v>
      </c>
      <c r="I3434" s="181" t="s">
        <v>301</v>
      </c>
      <c r="J3434" s="181">
        <v>18310</v>
      </c>
      <c r="K3434" s="181">
        <v>45</v>
      </c>
      <c r="L3434" s="181"/>
      <c r="M3434" s="181"/>
      <c r="N3434" s="596" t="s">
        <v>286</v>
      </c>
    </row>
    <row r="3435" spans="1:14" ht="18" customHeight="1" x14ac:dyDescent="0.25">
      <c r="A3435" s="181">
        <v>13925</v>
      </c>
      <c r="B3435" s="701" t="s">
        <v>15357</v>
      </c>
      <c r="C3435" s="181" t="s">
        <v>301</v>
      </c>
      <c r="D3435" s="181" t="s">
        <v>1079</v>
      </c>
      <c r="E3435" s="181" t="s">
        <v>3581</v>
      </c>
      <c r="F3435" s="181" t="s">
        <v>304</v>
      </c>
      <c r="G3435" s="181" t="s">
        <v>1081</v>
      </c>
      <c r="H3435" s="181" t="s">
        <v>5</v>
      </c>
      <c r="I3435" s="181" t="s">
        <v>4813</v>
      </c>
      <c r="J3435" s="181">
        <v>7790</v>
      </c>
      <c r="K3435" s="181">
        <v>28</v>
      </c>
      <c r="L3435" s="181"/>
      <c r="M3435" s="181"/>
      <c r="N3435" s="596" t="s">
        <v>286</v>
      </c>
    </row>
    <row r="3436" spans="1:14" s="158" customFormat="1" ht="18" customHeight="1" x14ac:dyDescent="0.25">
      <c r="A3436" s="181">
        <v>12212</v>
      </c>
      <c r="B3436" s="701" t="s">
        <v>4814</v>
      </c>
      <c r="C3436" s="181" t="s">
        <v>301</v>
      </c>
      <c r="D3436" s="181" t="s">
        <v>1079</v>
      </c>
      <c r="E3436" s="181" t="s">
        <v>3581</v>
      </c>
      <c r="F3436" s="181" t="s">
        <v>304</v>
      </c>
      <c r="G3436" s="181" t="s">
        <v>1081</v>
      </c>
      <c r="H3436" s="181" t="s">
        <v>5</v>
      </c>
      <c r="I3436" s="181" t="s">
        <v>4815</v>
      </c>
      <c r="J3436" s="181">
        <v>7470</v>
      </c>
      <c r="K3436" s="181">
        <v>16</v>
      </c>
      <c r="L3436" s="181"/>
      <c r="M3436" s="181"/>
      <c r="N3436" s="596" t="s">
        <v>286</v>
      </c>
    </row>
    <row r="3437" spans="1:14" s="158" customFormat="1" ht="18" customHeight="1" x14ac:dyDescent="0.25">
      <c r="A3437" s="181">
        <v>24307</v>
      </c>
      <c r="B3437" s="701" t="s">
        <v>4818</v>
      </c>
      <c r="C3437" s="181" t="s">
        <v>301</v>
      </c>
      <c r="D3437" s="181" t="s">
        <v>1079</v>
      </c>
      <c r="E3437" s="181" t="s">
        <v>4438</v>
      </c>
      <c r="F3437" s="181" t="s">
        <v>304</v>
      </c>
      <c r="G3437" s="181" t="s">
        <v>1081</v>
      </c>
      <c r="H3437" s="181" t="s">
        <v>5</v>
      </c>
      <c r="I3437" s="181" t="s">
        <v>301</v>
      </c>
      <c r="J3437" s="181">
        <v>7820</v>
      </c>
      <c r="K3437" s="181">
        <v>349</v>
      </c>
      <c r="L3437" s="181"/>
      <c r="M3437" s="181"/>
      <c r="N3437" s="596" t="s">
        <v>286</v>
      </c>
    </row>
    <row r="3438" spans="1:14" s="158" customFormat="1" ht="18" customHeight="1" x14ac:dyDescent="0.25">
      <c r="A3438" s="181">
        <v>25818</v>
      </c>
      <c r="B3438" s="701" t="s">
        <v>15358</v>
      </c>
      <c r="C3438" s="181" t="s">
        <v>301</v>
      </c>
      <c r="D3438" s="181" t="s">
        <v>1079</v>
      </c>
      <c r="E3438" s="181" t="s">
        <v>4438</v>
      </c>
      <c r="F3438" s="181" t="s">
        <v>304</v>
      </c>
      <c r="G3438" s="181" t="s">
        <v>1081</v>
      </c>
      <c r="H3438" s="181" t="s">
        <v>5</v>
      </c>
      <c r="I3438" s="181" t="s">
        <v>4817</v>
      </c>
      <c r="J3438" s="181">
        <v>7490</v>
      </c>
      <c r="K3438" s="181">
        <v>216</v>
      </c>
      <c r="L3438" s="181"/>
      <c r="M3438" s="181"/>
      <c r="N3438" s="596" t="s">
        <v>286</v>
      </c>
    </row>
    <row r="3439" spans="1:14" s="158" customFormat="1" ht="18" customHeight="1" x14ac:dyDescent="0.25">
      <c r="A3439" s="181">
        <v>86186</v>
      </c>
      <c r="B3439" s="701" t="s">
        <v>15359</v>
      </c>
      <c r="C3439" s="181" t="s">
        <v>301</v>
      </c>
      <c r="D3439" s="181" t="s">
        <v>1079</v>
      </c>
      <c r="E3439" s="181" t="s">
        <v>4438</v>
      </c>
      <c r="F3439" s="181" t="s">
        <v>304</v>
      </c>
      <c r="G3439" s="181" t="s">
        <v>1081</v>
      </c>
      <c r="H3439" s="181" t="s">
        <v>5</v>
      </c>
      <c r="I3439" s="181" t="s">
        <v>4817</v>
      </c>
      <c r="J3439" s="181">
        <v>7490</v>
      </c>
      <c r="K3439" s="181">
        <v>508</v>
      </c>
      <c r="L3439" s="181"/>
      <c r="M3439" s="181"/>
      <c r="N3439" s="596" t="s">
        <v>286</v>
      </c>
    </row>
    <row r="3440" spans="1:14" s="158" customFormat="1" ht="18" customHeight="1" x14ac:dyDescent="0.25">
      <c r="A3440" s="181">
        <v>12235</v>
      </c>
      <c r="B3440" s="701" t="s">
        <v>4819</v>
      </c>
      <c r="C3440" s="181" t="s">
        <v>301</v>
      </c>
      <c r="D3440" s="181" t="s">
        <v>1079</v>
      </c>
      <c r="E3440" s="181" t="s">
        <v>4820</v>
      </c>
      <c r="F3440" s="181" t="s">
        <v>304</v>
      </c>
      <c r="G3440" s="181" t="s">
        <v>141</v>
      </c>
      <c r="H3440" s="181" t="s">
        <v>10</v>
      </c>
      <c r="I3440" s="181" t="s">
        <v>4821</v>
      </c>
      <c r="J3440" s="181">
        <v>10850</v>
      </c>
      <c r="K3440" s="181">
        <v>8</v>
      </c>
      <c r="L3440" s="181"/>
      <c r="M3440" s="181"/>
      <c r="N3440" s="596" t="s">
        <v>286</v>
      </c>
    </row>
    <row r="3441" spans="1:14" s="158" customFormat="1" ht="18" customHeight="1" x14ac:dyDescent="0.25">
      <c r="A3441" s="181">
        <v>4417</v>
      </c>
      <c r="B3441" s="701" t="s">
        <v>4822</v>
      </c>
      <c r="C3441" s="181" t="s">
        <v>301</v>
      </c>
      <c r="D3441" s="181" t="s">
        <v>1079</v>
      </c>
      <c r="E3441" s="181" t="s">
        <v>4823</v>
      </c>
      <c r="F3441" s="181" t="s">
        <v>304</v>
      </c>
      <c r="G3441" s="181" t="s">
        <v>1081</v>
      </c>
      <c r="H3441" s="181" t="s">
        <v>5</v>
      </c>
      <c r="I3441" s="181" t="s">
        <v>301</v>
      </c>
      <c r="J3441" s="181">
        <v>7790</v>
      </c>
      <c r="K3441" s="181">
        <v>32</v>
      </c>
      <c r="L3441" s="181"/>
      <c r="M3441" s="181"/>
      <c r="N3441" s="596" t="s">
        <v>286</v>
      </c>
    </row>
    <row r="3442" spans="1:14" s="158" customFormat="1" ht="18" customHeight="1" x14ac:dyDescent="0.25">
      <c r="A3442" s="181">
        <v>13926</v>
      </c>
      <c r="B3442" s="701" t="s">
        <v>4824</v>
      </c>
      <c r="C3442" s="181" t="s">
        <v>301</v>
      </c>
      <c r="D3442" s="181" t="s">
        <v>1079</v>
      </c>
      <c r="E3442" s="181" t="s">
        <v>4825</v>
      </c>
      <c r="F3442" s="181" t="s">
        <v>304</v>
      </c>
      <c r="G3442" s="181" t="s">
        <v>1081</v>
      </c>
      <c r="H3442" s="181" t="s">
        <v>746</v>
      </c>
      <c r="I3442" s="181" t="s">
        <v>301</v>
      </c>
      <c r="J3442" s="181">
        <v>6860</v>
      </c>
      <c r="K3442" s="181">
        <v>4</v>
      </c>
      <c r="L3442" s="181"/>
      <c r="M3442" s="181"/>
      <c r="N3442" s="596" t="s">
        <v>286</v>
      </c>
    </row>
    <row r="3443" spans="1:14" s="158" customFormat="1" ht="18" customHeight="1" x14ac:dyDescent="0.25">
      <c r="A3443" s="181">
        <v>13927</v>
      </c>
      <c r="B3443" s="701" t="s">
        <v>4826</v>
      </c>
      <c r="C3443" s="181" t="s">
        <v>301</v>
      </c>
      <c r="D3443" s="181" t="s">
        <v>1079</v>
      </c>
      <c r="E3443" s="181" t="s">
        <v>4825</v>
      </c>
      <c r="F3443" s="181" t="s">
        <v>304</v>
      </c>
      <c r="G3443" s="181" t="s">
        <v>1081</v>
      </c>
      <c r="H3443" s="181" t="s">
        <v>746</v>
      </c>
      <c r="I3443" s="181" t="s">
        <v>301</v>
      </c>
      <c r="J3443" s="181">
        <v>5660</v>
      </c>
      <c r="K3443" s="181">
        <v>4</v>
      </c>
      <c r="L3443" s="181"/>
      <c r="M3443" s="181"/>
      <c r="N3443" s="596" t="s">
        <v>286</v>
      </c>
    </row>
    <row r="3444" spans="1:14" s="158" customFormat="1" ht="18" customHeight="1" x14ac:dyDescent="0.25">
      <c r="A3444" s="181">
        <v>12682</v>
      </c>
      <c r="B3444" s="701" t="s">
        <v>12495</v>
      </c>
      <c r="C3444" s="181" t="s">
        <v>301</v>
      </c>
      <c r="D3444" s="181" t="s">
        <v>1079</v>
      </c>
      <c r="E3444" s="181" t="s">
        <v>4645</v>
      </c>
      <c r="F3444" s="181" t="s">
        <v>304</v>
      </c>
      <c r="G3444" s="181" t="s">
        <v>1081</v>
      </c>
      <c r="H3444" s="181" t="s">
        <v>5</v>
      </c>
      <c r="I3444" s="181" t="s">
        <v>4827</v>
      </c>
      <c r="J3444" s="181">
        <v>7330</v>
      </c>
      <c r="K3444" s="181">
        <v>16</v>
      </c>
      <c r="L3444" s="181"/>
      <c r="M3444" s="181"/>
      <c r="N3444" s="596" t="s">
        <v>286</v>
      </c>
    </row>
    <row r="3445" spans="1:14" s="158" customFormat="1" ht="18" customHeight="1" x14ac:dyDescent="0.25">
      <c r="A3445" s="181">
        <v>5624</v>
      </c>
      <c r="B3445" s="701" t="s">
        <v>4828</v>
      </c>
      <c r="C3445" s="181" t="s">
        <v>301</v>
      </c>
      <c r="D3445" s="181" t="s">
        <v>1079</v>
      </c>
      <c r="E3445" s="181" t="s">
        <v>4829</v>
      </c>
      <c r="F3445" s="181" t="s">
        <v>304</v>
      </c>
      <c r="G3445" s="181" t="s">
        <v>1081</v>
      </c>
      <c r="H3445" s="181" t="s">
        <v>5</v>
      </c>
      <c r="I3445" s="181" t="s">
        <v>4830</v>
      </c>
      <c r="J3445" s="181">
        <v>7240</v>
      </c>
      <c r="K3445" s="181">
        <v>27</v>
      </c>
      <c r="L3445" s="181"/>
      <c r="M3445" s="181"/>
      <c r="N3445" s="596" t="s">
        <v>286</v>
      </c>
    </row>
    <row r="3446" spans="1:14" s="158" customFormat="1" ht="18" customHeight="1" x14ac:dyDescent="0.25">
      <c r="A3446" s="181">
        <v>8786</v>
      </c>
      <c r="B3446" s="701" t="s">
        <v>4832</v>
      </c>
      <c r="C3446" s="181" t="s">
        <v>301</v>
      </c>
      <c r="D3446" s="181" t="s">
        <v>1079</v>
      </c>
      <c r="E3446" s="181" t="s">
        <v>3753</v>
      </c>
      <c r="F3446" s="181" t="s">
        <v>304</v>
      </c>
      <c r="G3446" s="181" t="s">
        <v>1081</v>
      </c>
      <c r="H3446" s="181" t="s">
        <v>5</v>
      </c>
      <c r="I3446" s="181" t="s">
        <v>3820</v>
      </c>
      <c r="J3446" s="181">
        <v>8120</v>
      </c>
      <c r="K3446" s="181">
        <v>176</v>
      </c>
      <c r="L3446" s="181"/>
      <c r="M3446" s="181"/>
      <c r="N3446" s="596" t="s">
        <v>286</v>
      </c>
    </row>
    <row r="3447" spans="1:14" s="158" customFormat="1" ht="18" customHeight="1" x14ac:dyDescent="0.25">
      <c r="A3447" s="181">
        <v>5122</v>
      </c>
      <c r="B3447" s="701" t="s">
        <v>4833</v>
      </c>
      <c r="C3447" s="181" t="s">
        <v>4834</v>
      </c>
      <c r="D3447" s="181" t="s">
        <v>1079</v>
      </c>
      <c r="E3447" s="181" t="s">
        <v>3753</v>
      </c>
      <c r="F3447" s="181" t="s">
        <v>304</v>
      </c>
      <c r="G3447" s="181" t="s">
        <v>1081</v>
      </c>
      <c r="H3447" s="181" t="s">
        <v>5</v>
      </c>
      <c r="I3447" s="181" t="s">
        <v>4835</v>
      </c>
      <c r="J3447" s="181">
        <v>8120</v>
      </c>
      <c r="K3447" s="181">
        <v>64</v>
      </c>
      <c r="L3447" s="181"/>
      <c r="M3447" s="181"/>
      <c r="N3447" s="596" t="s">
        <v>286</v>
      </c>
    </row>
    <row r="3448" spans="1:14" s="158" customFormat="1" ht="18" customHeight="1" x14ac:dyDescent="0.25">
      <c r="A3448" s="181">
        <v>618</v>
      </c>
      <c r="B3448" s="701" t="s">
        <v>4831</v>
      </c>
      <c r="C3448" s="181" t="s">
        <v>301</v>
      </c>
      <c r="D3448" s="181" t="s">
        <v>1079</v>
      </c>
      <c r="E3448" s="181" t="s">
        <v>3753</v>
      </c>
      <c r="F3448" s="181" t="s">
        <v>304</v>
      </c>
      <c r="G3448" s="181" t="s">
        <v>1081</v>
      </c>
      <c r="H3448" s="181" t="s">
        <v>5</v>
      </c>
      <c r="I3448" s="181" t="s">
        <v>3953</v>
      </c>
      <c r="J3448" s="181">
        <v>8470</v>
      </c>
      <c r="K3448" s="181">
        <v>198</v>
      </c>
      <c r="L3448" s="181"/>
      <c r="M3448" s="181"/>
      <c r="N3448" s="596" t="s">
        <v>286</v>
      </c>
    </row>
    <row r="3449" spans="1:14" s="158" customFormat="1" ht="18" customHeight="1" x14ac:dyDescent="0.25">
      <c r="A3449" s="181">
        <v>20257</v>
      </c>
      <c r="B3449" s="701" t="s">
        <v>10710</v>
      </c>
      <c r="C3449" s="181" t="s">
        <v>10711</v>
      </c>
      <c r="D3449" s="181" t="s">
        <v>1079</v>
      </c>
      <c r="E3449" s="181" t="s">
        <v>3753</v>
      </c>
      <c r="F3449" s="181" t="s">
        <v>304</v>
      </c>
      <c r="G3449" s="181" t="s">
        <v>1081</v>
      </c>
      <c r="H3449" s="181" t="s">
        <v>5</v>
      </c>
      <c r="I3449" s="181" t="s">
        <v>4835</v>
      </c>
      <c r="J3449" s="181">
        <v>8470</v>
      </c>
      <c r="K3449" s="181">
        <v>48</v>
      </c>
      <c r="L3449" s="181"/>
      <c r="M3449" s="181"/>
      <c r="N3449" s="596" t="s">
        <v>286</v>
      </c>
    </row>
    <row r="3450" spans="1:14" s="158" customFormat="1" ht="18" customHeight="1" x14ac:dyDescent="0.25">
      <c r="A3450" s="181">
        <v>24848</v>
      </c>
      <c r="B3450" s="701" t="s">
        <v>15360</v>
      </c>
      <c r="C3450" s="181" t="s">
        <v>301</v>
      </c>
      <c r="D3450" s="181" t="s">
        <v>1079</v>
      </c>
      <c r="E3450" s="181" t="s">
        <v>15361</v>
      </c>
      <c r="F3450" s="181" t="s">
        <v>304</v>
      </c>
      <c r="G3450" s="181" t="s">
        <v>1081</v>
      </c>
      <c r="H3450" s="181" t="s">
        <v>5</v>
      </c>
      <c r="I3450" s="181" t="s">
        <v>4827</v>
      </c>
      <c r="J3450" s="181">
        <v>8020</v>
      </c>
      <c r="K3450" s="181">
        <v>192</v>
      </c>
      <c r="L3450" s="181"/>
      <c r="M3450" s="181"/>
      <c r="N3450" s="596" t="s">
        <v>286</v>
      </c>
    </row>
    <row r="3451" spans="1:14" s="158" customFormat="1" ht="18" customHeight="1" x14ac:dyDescent="0.25">
      <c r="A3451" s="181">
        <v>5109</v>
      </c>
      <c r="B3451" s="701" t="s">
        <v>15362</v>
      </c>
      <c r="C3451" s="181" t="s">
        <v>301</v>
      </c>
      <c r="D3451" s="181" t="s">
        <v>1079</v>
      </c>
      <c r="E3451" s="181" t="s">
        <v>4661</v>
      </c>
      <c r="F3451" s="181" t="s">
        <v>304</v>
      </c>
      <c r="G3451" s="181" t="s">
        <v>1081</v>
      </c>
      <c r="H3451" s="181" t="s">
        <v>5</v>
      </c>
      <c r="I3451" s="181" t="s">
        <v>4836</v>
      </c>
      <c r="J3451" s="181">
        <v>8340</v>
      </c>
      <c r="K3451" s="181">
        <v>10</v>
      </c>
      <c r="L3451" s="181"/>
      <c r="M3451" s="181"/>
      <c r="N3451" s="596" t="s">
        <v>286</v>
      </c>
    </row>
    <row r="3452" spans="1:14" s="158" customFormat="1" ht="18" customHeight="1" x14ac:dyDescent="0.25">
      <c r="A3452" s="181">
        <v>3818</v>
      </c>
      <c r="B3452" s="701" t="s">
        <v>16861</v>
      </c>
      <c r="C3452" s="181" t="s">
        <v>301</v>
      </c>
      <c r="D3452" s="181" t="s">
        <v>1079</v>
      </c>
      <c r="E3452" s="181" t="s">
        <v>4661</v>
      </c>
      <c r="F3452" s="181" t="s">
        <v>304</v>
      </c>
      <c r="G3452" s="181" t="s">
        <v>1081</v>
      </c>
      <c r="H3452" s="181" t="s">
        <v>5</v>
      </c>
      <c r="I3452" s="181" t="s">
        <v>4836</v>
      </c>
      <c r="J3452" s="181">
        <v>8000</v>
      </c>
      <c r="K3452" s="181">
        <v>56</v>
      </c>
      <c r="L3452" s="181"/>
      <c r="M3452" s="181"/>
      <c r="N3452" s="596" t="s">
        <v>286</v>
      </c>
    </row>
    <row r="3453" spans="1:14" s="158" customFormat="1" ht="18" customHeight="1" x14ac:dyDescent="0.25">
      <c r="A3453" s="181">
        <v>6633</v>
      </c>
      <c r="B3453" s="701" t="s">
        <v>4837</v>
      </c>
      <c r="C3453" s="181" t="s">
        <v>301</v>
      </c>
      <c r="D3453" s="181" t="s">
        <v>1079</v>
      </c>
      <c r="E3453" s="181" t="s">
        <v>4838</v>
      </c>
      <c r="F3453" s="181" t="s">
        <v>304</v>
      </c>
      <c r="G3453" s="181" t="s">
        <v>1081</v>
      </c>
      <c r="H3453" s="181" t="s">
        <v>5</v>
      </c>
      <c r="I3453" s="181" t="s">
        <v>4839</v>
      </c>
      <c r="J3453" s="181">
        <v>6700</v>
      </c>
      <c r="K3453" s="181">
        <v>276</v>
      </c>
      <c r="L3453" s="181"/>
      <c r="M3453" s="181"/>
      <c r="N3453" s="596" t="s">
        <v>286</v>
      </c>
    </row>
    <row r="3454" spans="1:14" s="158" customFormat="1" ht="18" customHeight="1" x14ac:dyDescent="0.25">
      <c r="A3454" s="181">
        <v>18355</v>
      </c>
      <c r="B3454" s="701" t="s">
        <v>16862</v>
      </c>
      <c r="C3454" s="181" t="s">
        <v>301</v>
      </c>
      <c r="D3454" s="181" t="s">
        <v>1079</v>
      </c>
      <c r="E3454" s="181" t="s">
        <v>4838</v>
      </c>
      <c r="F3454" s="181" t="s">
        <v>304</v>
      </c>
      <c r="G3454" s="181" t="s">
        <v>1081</v>
      </c>
      <c r="H3454" s="181" t="s">
        <v>5</v>
      </c>
      <c r="I3454" s="181" t="s">
        <v>3627</v>
      </c>
      <c r="J3454" s="181">
        <v>6990</v>
      </c>
      <c r="K3454" s="181">
        <v>40</v>
      </c>
      <c r="L3454" s="181"/>
      <c r="M3454" s="181"/>
      <c r="N3454" s="596" t="s">
        <v>286</v>
      </c>
    </row>
    <row r="3455" spans="1:14" s="158" customFormat="1" ht="18" customHeight="1" x14ac:dyDescent="0.25">
      <c r="A3455" s="181">
        <v>4266</v>
      </c>
      <c r="B3455" s="701" t="s">
        <v>15363</v>
      </c>
      <c r="C3455" s="181" t="s">
        <v>301</v>
      </c>
      <c r="D3455" s="181" t="s">
        <v>1079</v>
      </c>
      <c r="E3455" s="181" t="s">
        <v>3956</v>
      </c>
      <c r="F3455" s="181" t="s">
        <v>304</v>
      </c>
      <c r="G3455" s="181" t="s">
        <v>1081</v>
      </c>
      <c r="H3455" s="181" t="s">
        <v>5</v>
      </c>
      <c r="I3455" s="181" t="s">
        <v>4462</v>
      </c>
      <c r="J3455" s="181">
        <v>8050</v>
      </c>
      <c r="K3455" s="181">
        <v>16</v>
      </c>
      <c r="L3455" s="181"/>
      <c r="M3455" s="181"/>
      <c r="N3455" s="596" t="s">
        <v>286</v>
      </c>
    </row>
    <row r="3456" spans="1:14" s="158" customFormat="1" ht="18" customHeight="1" x14ac:dyDescent="0.25">
      <c r="A3456" s="181">
        <v>265</v>
      </c>
      <c r="B3456" s="701" t="s">
        <v>4840</v>
      </c>
      <c r="C3456" s="181" t="s">
        <v>301</v>
      </c>
      <c r="D3456" s="181" t="s">
        <v>1079</v>
      </c>
      <c r="E3456" s="181" t="s">
        <v>4083</v>
      </c>
      <c r="F3456" s="181" t="s">
        <v>304</v>
      </c>
      <c r="G3456" s="181" t="s">
        <v>1081</v>
      </c>
      <c r="H3456" s="181" t="s">
        <v>5</v>
      </c>
      <c r="I3456" s="181" t="s">
        <v>4827</v>
      </c>
      <c r="J3456" s="181">
        <v>7160</v>
      </c>
      <c r="K3456" s="181">
        <v>16</v>
      </c>
      <c r="L3456" s="181"/>
      <c r="M3456" s="181"/>
      <c r="N3456" s="596" t="s">
        <v>286</v>
      </c>
    </row>
    <row r="3457" spans="1:14" s="158" customFormat="1" ht="18" customHeight="1" x14ac:dyDescent="0.25">
      <c r="A3457" s="181">
        <v>42</v>
      </c>
      <c r="B3457" s="701" t="s">
        <v>15364</v>
      </c>
      <c r="C3457" s="181" t="s">
        <v>301</v>
      </c>
      <c r="D3457" s="181" t="s">
        <v>2708</v>
      </c>
      <c r="E3457" s="181" t="s">
        <v>3643</v>
      </c>
      <c r="F3457" s="181" t="s">
        <v>304</v>
      </c>
      <c r="G3457" s="181" t="s">
        <v>1081</v>
      </c>
      <c r="H3457" s="181" t="s">
        <v>5</v>
      </c>
      <c r="I3457" s="181" t="s">
        <v>12496</v>
      </c>
      <c r="J3457" s="181">
        <v>7040</v>
      </c>
      <c r="K3457" s="181">
        <v>104</v>
      </c>
      <c r="L3457" s="181"/>
      <c r="M3457" s="181"/>
      <c r="N3457" s="596" t="s">
        <v>286</v>
      </c>
    </row>
    <row r="3458" spans="1:14" s="158" customFormat="1" ht="18" customHeight="1" x14ac:dyDescent="0.25">
      <c r="A3458" s="181">
        <v>45821</v>
      </c>
      <c r="B3458" s="701" t="s">
        <v>15365</v>
      </c>
      <c r="C3458" s="181" t="s">
        <v>301</v>
      </c>
      <c r="D3458" s="181" t="s">
        <v>2708</v>
      </c>
      <c r="E3458" s="181" t="s">
        <v>3643</v>
      </c>
      <c r="F3458" s="181" t="s">
        <v>304</v>
      </c>
      <c r="G3458" s="181" t="s">
        <v>1081</v>
      </c>
      <c r="H3458" s="181" t="s">
        <v>5</v>
      </c>
      <c r="I3458" s="181" t="s">
        <v>15366</v>
      </c>
      <c r="J3458" s="181">
        <v>7340</v>
      </c>
      <c r="K3458" s="181">
        <v>8</v>
      </c>
      <c r="L3458" s="181"/>
      <c r="M3458" s="181"/>
      <c r="N3458" s="596" t="s">
        <v>286</v>
      </c>
    </row>
    <row r="3459" spans="1:14" s="158" customFormat="1" ht="18" customHeight="1" x14ac:dyDescent="0.25">
      <c r="A3459" s="181">
        <v>15314</v>
      </c>
      <c r="B3459" s="701" t="s">
        <v>15367</v>
      </c>
      <c r="C3459" s="181" t="s">
        <v>301</v>
      </c>
      <c r="D3459" s="181" t="s">
        <v>2708</v>
      </c>
      <c r="E3459" s="181" t="s">
        <v>3635</v>
      </c>
      <c r="F3459" s="181" t="s">
        <v>304</v>
      </c>
      <c r="G3459" s="181" t="s">
        <v>1081</v>
      </c>
      <c r="H3459" s="181" t="s">
        <v>5</v>
      </c>
      <c r="I3459" s="181" t="s">
        <v>15368</v>
      </c>
      <c r="J3459" s="181">
        <v>7160</v>
      </c>
      <c r="K3459" s="181">
        <v>56</v>
      </c>
      <c r="L3459" s="181"/>
      <c r="M3459" s="181"/>
      <c r="N3459" s="596" t="s">
        <v>286</v>
      </c>
    </row>
    <row r="3460" spans="1:14" s="158" customFormat="1" ht="18" customHeight="1" x14ac:dyDescent="0.25">
      <c r="A3460" s="181">
        <v>41</v>
      </c>
      <c r="B3460" s="701" t="s">
        <v>12497</v>
      </c>
      <c r="C3460" s="181" t="s">
        <v>301</v>
      </c>
      <c r="D3460" s="181" t="s">
        <v>2714</v>
      </c>
      <c r="E3460" s="181" t="s">
        <v>3643</v>
      </c>
      <c r="F3460" s="181" t="s">
        <v>304</v>
      </c>
      <c r="G3460" s="181" t="s">
        <v>1081</v>
      </c>
      <c r="H3460" s="181" t="s">
        <v>5</v>
      </c>
      <c r="I3460" s="181" t="s">
        <v>12496</v>
      </c>
      <c r="J3460" s="181">
        <v>7040</v>
      </c>
      <c r="K3460" s="181">
        <v>120</v>
      </c>
      <c r="L3460" s="181"/>
      <c r="M3460" s="181"/>
      <c r="N3460" s="596" t="s">
        <v>286</v>
      </c>
    </row>
    <row r="3461" spans="1:14" s="158" customFormat="1" ht="18" customHeight="1" x14ac:dyDescent="0.25">
      <c r="A3461" s="181">
        <v>15315</v>
      </c>
      <c r="B3461" s="701" t="s">
        <v>12498</v>
      </c>
      <c r="C3461" s="181" t="s">
        <v>301</v>
      </c>
      <c r="D3461" s="181" t="s">
        <v>2714</v>
      </c>
      <c r="E3461" s="181" t="s">
        <v>4439</v>
      </c>
      <c r="F3461" s="181" t="s">
        <v>304</v>
      </c>
      <c r="G3461" s="181" t="s">
        <v>1081</v>
      </c>
      <c r="H3461" s="181" t="s">
        <v>5</v>
      </c>
      <c r="I3461" s="181" t="s">
        <v>12499</v>
      </c>
      <c r="J3461" s="181">
        <v>7320</v>
      </c>
      <c r="K3461" s="181">
        <v>24</v>
      </c>
      <c r="L3461" s="181"/>
      <c r="M3461" s="181"/>
      <c r="N3461" s="596" t="s">
        <v>286</v>
      </c>
    </row>
    <row r="3462" spans="1:14" s="158" customFormat="1" ht="18" customHeight="1" x14ac:dyDescent="0.25">
      <c r="A3462" s="181">
        <v>18690</v>
      </c>
      <c r="B3462" s="701" t="s">
        <v>16863</v>
      </c>
      <c r="C3462" s="181" t="s">
        <v>301</v>
      </c>
      <c r="D3462" s="181" t="s">
        <v>1098</v>
      </c>
      <c r="E3462" s="181" t="s">
        <v>3581</v>
      </c>
      <c r="F3462" s="181" t="s">
        <v>577</v>
      </c>
      <c r="G3462" s="181" t="s">
        <v>142</v>
      </c>
      <c r="H3462" s="181" t="s">
        <v>16407</v>
      </c>
      <c r="I3462" s="181" t="s">
        <v>301</v>
      </c>
      <c r="J3462" s="181">
        <v>76580</v>
      </c>
      <c r="K3462" s="181">
        <v>15</v>
      </c>
      <c r="L3462" s="181"/>
      <c r="M3462" s="181"/>
      <c r="N3462" s="596" t="s">
        <v>286</v>
      </c>
    </row>
    <row r="3463" spans="1:14" s="158" customFormat="1" ht="18" customHeight="1" x14ac:dyDescent="0.25">
      <c r="A3463" s="181">
        <v>2974</v>
      </c>
      <c r="B3463" s="701" t="s">
        <v>15369</v>
      </c>
      <c r="C3463" s="181" t="s">
        <v>301</v>
      </c>
      <c r="D3463" s="181" t="s">
        <v>1098</v>
      </c>
      <c r="E3463" s="181" t="s">
        <v>3581</v>
      </c>
      <c r="F3463" s="181" t="s">
        <v>577</v>
      </c>
      <c r="G3463" s="181" t="s">
        <v>708</v>
      </c>
      <c r="H3463" s="181" t="s">
        <v>5</v>
      </c>
      <c r="I3463" s="181" t="s">
        <v>301</v>
      </c>
      <c r="J3463" s="181">
        <v>91760</v>
      </c>
      <c r="K3463" s="181">
        <v>6</v>
      </c>
      <c r="L3463" s="181"/>
      <c r="M3463" s="181"/>
      <c r="N3463" s="596" t="s">
        <v>286</v>
      </c>
    </row>
    <row r="3464" spans="1:14" s="158" customFormat="1" ht="18" customHeight="1" x14ac:dyDescent="0.25">
      <c r="A3464" s="181">
        <v>13899</v>
      </c>
      <c r="B3464" s="701" t="s">
        <v>11660</v>
      </c>
      <c r="C3464" s="181" t="s">
        <v>11661</v>
      </c>
      <c r="D3464" s="181" t="s">
        <v>1098</v>
      </c>
      <c r="E3464" s="181" t="s">
        <v>3843</v>
      </c>
      <c r="F3464" s="181" t="s">
        <v>577</v>
      </c>
      <c r="G3464" s="181" t="s">
        <v>708</v>
      </c>
      <c r="H3464" s="181" t="s">
        <v>5</v>
      </c>
      <c r="I3464" s="181" t="s">
        <v>604</v>
      </c>
      <c r="J3464" s="181">
        <v>68460</v>
      </c>
      <c r="K3464" s="181">
        <v>80</v>
      </c>
      <c r="L3464" s="181"/>
      <c r="M3464" s="181"/>
      <c r="N3464" s="596" t="s">
        <v>286</v>
      </c>
    </row>
    <row r="3465" spans="1:14" s="158" customFormat="1" ht="18" customHeight="1" x14ac:dyDescent="0.25">
      <c r="A3465" s="181">
        <v>17250</v>
      </c>
      <c r="B3465" s="701" t="s">
        <v>11072</v>
      </c>
      <c r="C3465" s="181" t="s">
        <v>301</v>
      </c>
      <c r="D3465" s="181" t="s">
        <v>1098</v>
      </c>
      <c r="E3465" s="181" t="s">
        <v>3843</v>
      </c>
      <c r="F3465" s="181" t="s">
        <v>577</v>
      </c>
      <c r="G3465" s="181" t="s">
        <v>142</v>
      </c>
      <c r="H3465" s="181" t="s">
        <v>16407</v>
      </c>
      <c r="I3465" s="181" t="s">
        <v>6190</v>
      </c>
      <c r="J3465" s="181">
        <v>57140</v>
      </c>
      <c r="K3465" s="181">
        <v>73</v>
      </c>
      <c r="L3465" s="181"/>
      <c r="M3465" s="181"/>
      <c r="N3465" s="596" t="s">
        <v>286</v>
      </c>
    </row>
    <row r="3466" spans="1:14" s="158" customFormat="1" ht="18" customHeight="1" x14ac:dyDescent="0.25">
      <c r="A3466" s="181">
        <v>17205</v>
      </c>
      <c r="B3466" s="701" t="s">
        <v>16864</v>
      </c>
      <c r="C3466" s="181" t="s">
        <v>301</v>
      </c>
      <c r="D3466" s="181" t="s">
        <v>1098</v>
      </c>
      <c r="E3466" s="181" t="s">
        <v>4841</v>
      </c>
      <c r="F3466" s="181" t="s">
        <v>577</v>
      </c>
      <c r="G3466" s="181" t="s">
        <v>142</v>
      </c>
      <c r="H3466" s="181" t="s">
        <v>16407</v>
      </c>
      <c r="I3466" s="181" t="s">
        <v>16865</v>
      </c>
      <c r="J3466" s="181">
        <v>57220</v>
      </c>
      <c r="K3466" s="181">
        <v>5</v>
      </c>
      <c r="L3466" s="181"/>
      <c r="M3466" s="181"/>
      <c r="N3466" s="596" t="s">
        <v>286</v>
      </c>
    </row>
    <row r="3467" spans="1:14" s="158" customFormat="1" ht="18" customHeight="1" x14ac:dyDescent="0.25">
      <c r="A3467" s="181">
        <v>17207</v>
      </c>
      <c r="B3467" s="701" t="s">
        <v>16866</v>
      </c>
      <c r="C3467" s="181" t="s">
        <v>16867</v>
      </c>
      <c r="D3467" s="181" t="s">
        <v>1098</v>
      </c>
      <c r="E3467" s="181" t="s">
        <v>4841</v>
      </c>
      <c r="F3467" s="181" t="s">
        <v>577</v>
      </c>
      <c r="G3467" s="181" t="s">
        <v>142</v>
      </c>
      <c r="H3467" s="181" t="s">
        <v>16407</v>
      </c>
      <c r="I3467" s="181" t="s">
        <v>16868</v>
      </c>
      <c r="J3467" s="181">
        <v>82900</v>
      </c>
      <c r="K3467" s="181">
        <v>3</v>
      </c>
      <c r="L3467" s="181"/>
      <c r="M3467" s="181"/>
      <c r="N3467" s="596" t="s">
        <v>286</v>
      </c>
    </row>
    <row r="3468" spans="1:14" s="158" customFormat="1" ht="18" customHeight="1" x14ac:dyDescent="0.25">
      <c r="A3468" s="181">
        <v>1839</v>
      </c>
      <c r="B3468" s="701" t="s">
        <v>17488</v>
      </c>
      <c r="C3468" s="181" t="s">
        <v>17489</v>
      </c>
      <c r="D3468" s="181" t="s">
        <v>1098</v>
      </c>
      <c r="E3468" s="181" t="s">
        <v>4841</v>
      </c>
      <c r="F3468" s="181" t="s">
        <v>577</v>
      </c>
      <c r="G3468" s="181" t="s">
        <v>708</v>
      </c>
      <c r="H3468" s="181" t="s">
        <v>5</v>
      </c>
      <c r="I3468" s="181" t="s">
        <v>17490</v>
      </c>
      <c r="J3468" s="181">
        <v>72970</v>
      </c>
      <c r="K3468" s="181">
        <v>17</v>
      </c>
      <c r="L3468" s="181"/>
      <c r="M3468" s="181"/>
      <c r="N3468" s="596" t="s">
        <v>286</v>
      </c>
    </row>
    <row r="3469" spans="1:14" s="158" customFormat="1" ht="18" customHeight="1" x14ac:dyDescent="0.25">
      <c r="A3469" s="181">
        <v>17302</v>
      </c>
      <c r="B3469" s="701" t="s">
        <v>16869</v>
      </c>
      <c r="C3469" s="181" t="s">
        <v>301</v>
      </c>
      <c r="D3469" s="181" t="s">
        <v>1098</v>
      </c>
      <c r="E3469" s="181" t="s">
        <v>3787</v>
      </c>
      <c r="F3469" s="181" t="s">
        <v>577</v>
      </c>
      <c r="G3469" s="181" t="s">
        <v>142</v>
      </c>
      <c r="H3469" s="181" t="s">
        <v>16407</v>
      </c>
      <c r="I3469" s="181" t="s">
        <v>301</v>
      </c>
      <c r="J3469" s="181">
        <v>58850</v>
      </c>
      <c r="K3469" s="181">
        <v>3</v>
      </c>
      <c r="L3469" s="181"/>
      <c r="M3469" s="181"/>
      <c r="N3469" s="596" t="s">
        <v>286</v>
      </c>
    </row>
    <row r="3470" spans="1:14" s="158" customFormat="1" ht="18" customHeight="1" x14ac:dyDescent="0.25">
      <c r="A3470" s="181">
        <v>73374</v>
      </c>
      <c r="B3470" s="701" t="s">
        <v>11662</v>
      </c>
      <c r="C3470" s="181" t="s">
        <v>11663</v>
      </c>
      <c r="D3470" s="181" t="s">
        <v>1098</v>
      </c>
      <c r="E3470" s="181" t="s">
        <v>4842</v>
      </c>
      <c r="F3470" s="181" t="s">
        <v>577</v>
      </c>
      <c r="G3470" s="181" t="s">
        <v>708</v>
      </c>
      <c r="H3470" s="181" t="s">
        <v>5</v>
      </c>
      <c r="I3470" s="181" t="s">
        <v>11529</v>
      </c>
      <c r="J3470" s="181">
        <v>58250</v>
      </c>
      <c r="K3470" s="181">
        <v>104</v>
      </c>
      <c r="L3470" s="181"/>
      <c r="M3470" s="181"/>
      <c r="N3470" s="596" t="s">
        <v>286</v>
      </c>
    </row>
    <row r="3471" spans="1:14" s="158" customFormat="1" ht="18" customHeight="1" x14ac:dyDescent="0.25">
      <c r="A3471" s="181">
        <v>18330</v>
      </c>
      <c r="B3471" s="701" t="s">
        <v>15370</v>
      </c>
      <c r="C3471" s="181" t="s">
        <v>15371</v>
      </c>
      <c r="D3471" s="181" t="s">
        <v>1098</v>
      </c>
      <c r="E3471" s="181" t="s">
        <v>4842</v>
      </c>
      <c r="F3471" s="181" t="s">
        <v>577</v>
      </c>
      <c r="G3471" s="181" t="s">
        <v>142</v>
      </c>
      <c r="H3471" s="181" t="s">
        <v>16407</v>
      </c>
      <c r="I3471" s="181" t="s">
        <v>4854</v>
      </c>
      <c r="J3471" s="181">
        <v>58000</v>
      </c>
      <c r="K3471" s="181">
        <v>10</v>
      </c>
      <c r="L3471" s="181"/>
      <c r="M3471" s="181"/>
      <c r="N3471" s="596" t="s">
        <v>286</v>
      </c>
    </row>
    <row r="3472" spans="1:14" s="158" customFormat="1" ht="18" customHeight="1" x14ac:dyDescent="0.25">
      <c r="A3472" s="181">
        <v>18009</v>
      </c>
      <c r="B3472" s="701" t="s">
        <v>15372</v>
      </c>
      <c r="C3472" s="181" t="s">
        <v>301</v>
      </c>
      <c r="D3472" s="181" t="s">
        <v>1098</v>
      </c>
      <c r="E3472" s="181" t="s">
        <v>4842</v>
      </c>
      <c r="F3472" s="181" t="s">
        <v>577</v>
      </c>
      <c r="G3472" s="181" t="s">
        <v>708</v>
      </c>
      <c r="H3472" s="181" t="s">
        <v>5</v>
      </c>
      <c r="I3472" s="181" t="s">
        <v>2167</v>
      </c>
      <c r="J3472" s="181">
        <v>87730</v>
      </c>
      <c r="K3472" s="181">
        <v>1</v>
      </c>
      <c r="L3472" s="181"/>
      <c r="M3472" s="181"/>
      <c r="N3472" s="596" t="s">
        <v>286</v>
      </c>
    </row>
    <row r="3473" spans="1:14" s="158" customFormat="1" ht="18" customHeight="1" x14ac:dyDescent="0.25">
      <c r="A3473" s="181">
        <v>17361</v>
      </c>
      <c r="B3473" s="701" t="s">
        <v>15373</v>
      </c>
      <c r="C3473" s="181" t="s">
        <v>301</v>
      </c>
      <c r="D3473" s="181" t="s">
        <v>1098</v>
      </c>
      <c r="E3473" s="181" t="s">
        <v>4843</v>
      </c>
      <c r="F3473" s="181" t="s">
        <v>577</v>
      </c>
      <c r="G3473" s="181" t="s">
        <v>708</v>
      </c>
      <c r="H3473" s="181" t="s">
        <v>5</v>
      </c>
      <c r="I3473" s="181" t="s">
        <v>301</v>
      </c>
      <c r="J3473" s="181">
        <v>98920</v>
      </c>
      <c r="K3473" s="181">
        <v>2</v>
      </c>
      <c r="L3473" s="181"/>
      <c r="M3473" s="181"/>
      <c r="N3473" s="596" t="s">
        <v>286</v>
      </c>
    </row>
    <row r="3474" spans="1:14" s="158" customFormat="1" ht="18" customHeight="1" x14ac:dyDescent="0.25">
      <c r="A3474" s="181">
        <v>18250</v>
      </c>
      <c r="B3474" s="701" t="s">
        <v>16870</v>
      </c>
      <c r="C3474" s="181" t="s">
        <v>16871</v>
      </c>
      <c r="D3474" s="181" t="s">
        <v>1098</v>
      </c>
      <c r="E3474" s="181" t="s">
        <v>4843</v>
      </c>
      <c r="F3474" s="181" t="s">
        <v>577</v>
      </c>
      <c r="G3474" s="181" t="s">
        <v>142</v>
      </c>
      <c r="H3474" s="181" t="s">
        <v>16407</v>
      </c>
      <c r="I3474" s="181" t="s">
        <v>301</v>
      </c>
      <c r="J3474" s="181">
        <v>65920</v>
      </c>
      <c r="K3474" s="181">
        <v>3</v>
      </c>
      <c r="L3474" s="181"/>
      <c r="M3474" s="181"/>
      <c r="N3474" s="596" t="s">
        <v>286</v>
      </c>
    </row>
    <row r="3475" spans="1:14" ht="18" customHeight="1" x14ac:dyDescent="0.25">
      <c r="A3475" s="181">
        <v>20073</v>
      </c>
      <c r="B3475" s="701" t="s">
        <v>17491</v>
      </c>
      <c r="C3475" s="181" t="s">
        <v>301</v>
      </c>
      <c r="D3475" s="181" t="s">
        <v>1098</v>
      </c>
      <c r="E3475" s="181" t="s">
        <v>4843</v>
      </c>
      <c r="F3475" s="181" t="s">
        <v>577</v>
      </c>
      <c r="G3475" s="181" t="s">
        <v>708</v>
      </c>
      <c r="H3475" s="181" t="s">
        <v>5</v>
      </c>
      <c r="I3475" s="181" t="s">
        <v>301</v>
      </c>
      <c r="J3475" s="181">
        <v>93820</v>
      </c>
      <c r="K3475" s="181">
        <v>3</v>
      </c>
      <c r="L3475" s="181"/>
      <c r="M3475" s="181"/>
      <c r="N3475" s="596" t="s">
        <v>286</v>
      </c>
    </row>
    <row r="3476" spans="1:14" s="158" customFormat="1" ht="18" customHeight="1" x14ac:dyDescent="0.25">
      <c r="A3476" s="181">
        <v>635</v>
      </c>
      <c r="B3476" s="701" t="s">
        <v>11664</v>
      </c>
      <c r="C3476" s="181" t="s">
        <v>301</v>
      </c>
      <c r="D3476" s="181" t="s">
        <v>1098</v>
      </c>
      <c r="E3476" s="181" t="s">
        <v>11665</v>
      </c>
      <c r="F3476" s="181" t="s">
        <v>577</v>
      </c>
      <c r="G3476" s="181" t="s">
        <v>708</v>
      </c>
      <c r="H3476" s="181" t="s">
        <v>5</v>
      </c>
      <c r="I3476" s="181" t="s">
        <v>2726</v>
      </c>
      <c r="J3476" s="181">
        <v>86970</v>
      </c>
      <c r="K3476" s="181">
        <v>3</v>
      </c>
      <c r="L3476" s="181"/>
      <c r="M3476" s="181"/>
      <c r="N3476" s="596" t="s">
        <v>286</v>
      </c>
    </row>
    <row r="3477" spans="1:14" s="158" customFormat="1" ht="18" customHeight="1" x14ac:dyDescent="0.25">
      <c r="A3477" s="181">
        <v>17984</v>
      </c>
      <c r="B3477" s="701" t="s">
        <v>13418</v>
      </c>
      <c r="C3477" s="181" t="s">
        <v>13419</v>
      </c>
      <c r="D3477" s="181" t="s">
        <v>1098</v>
      </c>
      <c r="E3477" s="181" t="s">
        <v>13420</v>
      </c>
      <c r="F3477" s="181" t="s">
        <v>577</v>
      </c>
      <c r="G3477" s="181" t="s">
        <v>142</v>
      </c>
      <c r="H3477" s="181" t="s">
        <v>16407</v>
      </c>
      <c r="I3477" s="181" t="s">
        <v>13421</v>
      </c>
      <c r="J3477" s="181">
        <v>44000</v>
      </c>
      <c r="K3477" s="181">
        <v>5</v>
      </c>
      <c r="L3477" s="181"/>
      <c r="M3477" s="181"/>
      <c r="N3477" s="596" t="s">
        <v>286</v>
      </c>
    </row>
    <row r="3478" spans="1:14" s="158" customFormat="1" ht="18" customHeight="1" x14ac:dyDescent="0.25">
      <c r="A3478" s="181">
        <v>17359</v>
      </c>
      <c r="B3478" s="701" t="s">
        <v>11073</v>
      </c>
      <c r="C3478" s="181" t="s">
        <v>11074</v>
      </c>
      <c r="D3478" s="181" t="s">
        <v>1098</v>
      </c>
      <c r="E3478" s="181" t="s">
        <v>4846</v>
      </c>
      <c r="F3478" s="181" t="s">
        <v>577</v>
      </c>
      <c r="G3478" s="181" t="s">
        <v>142</v>
      </c>
      <c r="H3478" s="181" t="s">
        <v>16407</v>
      </c>
      <c r="I3478" s="181" t="s">
        <v>3700</v>
      </c>
      <c r="J3478" s="181">
        <v>35880</v>
      </c>
      <c r="K3478" s="181">
        <v>3</v>
      </c>
      <c r="L3478" s="181"/>
      <c r="M3478" s="181"/>
      <c r="N3478" s="596" t="s">
        <v>286</v>
      </c>
    </row>
    <row r="3479" spans="1:14" s="158" customFormat="1" ht="18" customHeight="1" x14ac:dyDescent="0.25">
      <c r="A3479" s="181">
        <v>16342</v>
      </c>
      <c r="B3479" s="701" t="s">
        <v>4844</v>
      </c>
      <c r="C3479" s="181" t="s">
        <v>4845</v>
      </c>
      <c r="D3479" s="181" t="s">
        <v>1098</v>
      </c>
      <c r="E3479" s="181" t="s">
        <v>4846</v>
      </c>
      <c r="F3479" s="181" t="s">
        <v>577</v>
      </c>
      <c r="G3479" s="181" t="s">
        <v>708</v>
      </c>
      <c r="H3479" s="181" t="s">
        <v>5</v>
      </c>
      <c r="I3479" s="181" t="s">
        <v>3700</v>
      </c>
      <c r="J3479" s="181">
        <v>41270</v>
      </c>
      <c r="K3479" s="181">
        <v>2</v>
      </c>
      <c r="L3479" s="181"/>
      <c r="M3479" s="181"/>
      <c r="N3479" s="596" t="s">
        <v>286</v>
      </c>
    </row>
    <row r="3480" spans="1:14" s="158" customFormat="1" ht="18" customHeight="1" x14ac:dyDescent="0.25">
      <c r="A3480" s="181">
        <v>17192</v>
      </c>
      <c r="B3480" s="701" t="s">
        <v>18443</v>
      </c>
      <c r="C3480" s="181" t="s">
        <v>18444</v>
      </c>
      <c r="D3480" s="181" t="s">
        <v>1098</v>
      </c>
      <c r="E3480" s="181" t="s">
        <v>3809</v>
      </c>
      <c r="F3480" s="181" t="s">
        <v>577</v>
      </c>
      <c r="G3480" s="181" t="s">
        <v>142</v>
      </c>
      <c r="H3480" s="181" t="s">
        <v>16407</v>
      </c>
      <c r="I3480" s="181" t="s">
        <v>301</v>
      </c>
      <c r="J3480" s="181">
        <v>67950</v>
      </c>
      <c r="K3480" s="181">
        <v>2</v>
      </c>
      <c r="L3480" s="181"/>
      <c r="M3480" s="181"/>
      <c r="N3480" s="596" t="s">
        <v>286</v>
      </c>
    </row>
    <row r="3481" spans="1:14" s="158" customFormat="1" ht="18" customHeight="1" x14ac:dyDescent="0.25">
      <c r="A3481" s="181">
        <v>672</v>
      </c>
      <c r="B3481" s="701" t="s">
        <v>11666</v>
      </c>
      <c r="C3481" s="181" t="s">
        <v>301</v>
      </c>
      <c r="D3481" s="181" t="s">
        <v>1098</v>
      </c>
      <c r="E3481" s="181" t="s">
        <v>3809</v>
      </c>
      <c r="F3481" s="181" t="s">
        <v>577</v>
      </c>
      <c r="G3481" s="181" t="s">
        <v>708</v>
      </c>
      <c r="H3481" s="181" t="s">
        <v>5</v>
      </c>
      <c r="I3481" s="181" t="s">
        <v>301</v>
      </c>
      <c r="J3481" s="181">
        <v>93110</v>
      </c>
      <c r="K3481" s="181">
        <v>2</v>
      </c>
      <c r="L3481" s="181"/>
      <c r="M3481" s="181"/>
      <c r="N3481" s="596" t="s">
        <v>286</v>
      </c>
    </row>
    <row r="3482" spans="1:14" s="158" customFormat="1" ht="18" customHeight="1" x14ac:dyDescent="0.25">
      <c r="A3482" s="181">
        <v>1159</v>
      </c>
      <c r="B3482" s="701" t="s">
        <v>4847</v>
      </c>
      <c r="C3482" s="181" t="s">
        <v>301</v>
      </c>
      <c r="D3482" s="181" t="s">
        <v>1098</v>
      </c>
      <c r="E3482" s="181" t="s">
        <v>4848</v>
      </c>
      <c r="F3482" s="181" t="s">
        <v>577</v>
      </c>
      <c r="G3482" s="181" t="s">
        <v>708</v>
      </c>
      <c r="H3482" s="181" t="s">
        <v>5</v>
      </c>
      <c r="I3482" s="181" t="s">
        <v>2337</v>
      </c>
      <c r="J3482" s="181">
        <v>56770</v>
      </c>
      <c r="K3482" s="181">
        <v>6</v>
      </c>
      <c r="L3482" s="181"/>
      <c r="M3482" s="181"/>
      <c r="N3482" s="596" t="s">
        <v>286</v>
      </c>
    </row>
    <row r="3483" spans="1:14" s="158" customFormat="1" ht="18" customHeight="1" x14ac:dyDescent="0.25">
      <c r="A3483" s="181">
        <v>16597</v>
      </c>
      <c r="B3483" s="701" t="s">
        <v>4849</v>
      </c>
      <c r="C3483" s="181" t="s">
        <v>4850</v>
      </c>
      <c r="D3483" s="181" t="s">
        <v>1098</v>
      </c>
      <c r="E3483" s="181" t="s">
        <v>4848</v>
      </c>
      <c r="F3483" s="181" t="s">
        <v>577</v>
      </c>
      <c r="G3483" s="181" t="s">
        <v>708</v>
      </c>
      <c r="H3483" s="181" t="s">
        <v>5</v>
      </c>
      <c r="I3483" s="181" t="s">
        <v>2337</v>
      </c>
      <c r="J3483" s="181">
        <v>49450</v>
      </c>
      <c r="K3483" s="181">
        <v>38</v>
      </c>
      <c r="L3483" s="181"/>
      <c r="M3483" s="181"/>
      <c r="N3483" s="596" t="s">
        <v>286</v>
      </c>
    </row>
    <row r="3484" spans="1:14" s="158" customFormat="1" ht="18" customHeight="1" x14ac:dyDescent="0.25">
      <c r="A3484" s="181">
        <v>18689</v>
      </c>
      <c r="B3484" s="701" t="s">
        <v>16872</v>
      </c>
      <c r="C3484" s="181" t="s">
        <v>16873</v>
      </c>
      <c r="D3484" s="181" t="s">
        <v>1098</v>
      </c>
      <c r="E3484" s="181" t="s">
        <v>4848</v>
      </c>
      <c r="F3484" s="181" t="s">
        <v>577</v>
      </c>
      <c r="G3484" s="181" t="s">
        <v>142</v>
      </c>
      <c r="H3484" s="181" t="s">
        <v>16407</v>
      </c>
      <c r="I3484" s="181" t="s">
        <v>2337</v>
      </c>
      <c r="J3484" s="181">
        <v>57800</v>
      </c>
      <c r="K3484" s="181">
        <v>7</v>
      </c>
      <c r="L3484" s="181"/>
      <c r="M3484" s="181"/>
      <c r="N3484" s="596" t="s">
        <v>286</v>
      </c>
    </row>
    <row r="3485" spans="1:14" s="158" customFormat="1" ht="18" customHeight="1" x14ac:dyDescent="0.25">
      <c r="A3485" s="181">
        <v>90372</v>
      </c>
      <c r="B3485" s="701" t="s">
        <v>15374</v>
      </c>
      <c r="C3485" s="181" t="s">
        <v>301</v>
      </c>
      <c r="D3485" s="181" t="s">
        <v>1098</v>
      </c>
      <c r="E3485" s="181" t="s">
        <v>4851</v>
      </c>
      <c r="F3485" s="181" t="s">
        <v>577</v>
      </c>
      <c r="G3485" s="181" t="s">
        <v>708</v>
      </c>
      <c r="H3485" s="181" t="s">
        <v>5</v>
      </c>
      <c r="I3485" s="181" t="s">
        <v>4852</v>
      </c>
      <c r="J3485" s="181">
        <v>47650</v>
      </c>
      <c r="K3485" s="181">
        <v>1</v>
      </c>
      <c r="L3485" s="181"/>
      <c r="M3485" s="181"/>
      <c r="N3485" s="596" t="s">
        <v>286</v>
      </c>
    </row>
    <row r="3486" spans="1:14" s="158" customFormat="1" ht="18" customHeight="1" x14ac:dyDescent="0.25">
      <c r="A3486" s="181">
        <v>17710</v>
      </c>
      <c r="B3486" s="701" t="s">
        <v>4853</v>
      </c>
      <c r="C3486" s="181" t="s">
        <v>301</v>
      </c>
      <c r="D3486" s="181" t="s">
        <v>1098</v>
      </c>
      <c r="E3486" s="181" t="s">
        <v>2396</v>
      </c>
      <c r="F3486" s="181" t="s">
        <v>577</v>
      </c>
      <c r="G3486" s="181" t="s">
        <v>142</v>
      </c>
      <c r="H3486" s="181" t="s">
        <v>16407</v>
      </c>
      <c r="I3486" s="181" t="s">
        <v>4854</v>
      </c>
      <c r="J3486" s="181">
        <v>61760</v>
      </c>
      <c r="K3486" s="181">
        <v>4</v>
      </c>
      <c r="L3486" s="181"/>
      <c r="M3486" s="181"/>
      <c r="N3486" s="596" t="s">
        <v>286</v>
      </c>
    </row>
    <row r="3487" spans="1:14" s="158" customFormat="1" ht="18" customHeight="1" x14ac:dyDescent="0.25">
      <c r="A3487" s="181">
        <v>17181</v>
      </c>
      <c r="B3487" s="701" t="s">
        <v>13422</v>
      </c>
      <c r="C3487" s="181" t="s">
        <v>13423</v>
      </c>
      <c r="D3487" s="181" t="s">
        <v>1098</v>
      </c>
      <c r="E3487" s="181" t="s">
        <v>4855</v>
      </c>
      <c r="F3487" s="181" t="s">
        <v>577</v>
      </c>
      <c r="G3487" s="181" t="s">
        <v>708</v>
      </c>
      <c r="H3487" s="181" t="s">
        <v>5</v>
      </c>
      <c r="I3487" s="181" t="s">
        <v>301</v>
      </c>
      <c r="J3487" s="181">
        <v>85610</v>
      </c>
      <c r="K3487" s="181">
        <v>8</v>
      </c>
      <c r="L3487" s="181"/>
      <c r="M3487" s="181"/>
      <c r="N3487" s="596" t="s">
        <v>286</v>
      </c>
    </row>
    <row r="3488" spans="1:14" s="158" customFormat="1" ht="18" customHeight="1" x14ac:dyDescent="0.25">
      <c r="A3488" s="181">
        <v>14670</v>
      </c>
      <c r="B3488" s="701" t="s">
        <v>16874</v>
      </c>
      <c r="C3488" s="181" t="s">
        <v>301</v>
      </c>
      <c r="D3488" s="181" t="s">
        <v>1098</v>
      </c>
      <c r="E3488" s="181" t="s">
        <v>4855</v>
      </c>
      <c r="F3488" s="181" t="s">
        <v>577</v>
      </c>
      <c r="G3488" s="181" t="s">
        <v>142</v>
      </c>
      <c r="H3488" s="181" t="s">
        <v>16407</v>
      </c>
      <c r="I3488" s="181" t="s">
        <v>301</v>
      </c>
      <c r="J3488" s="181">
        <v>68630</v>
      </c>
      <c r="K3488" s="181">
        <v>11</v>
      </c>
      <c r="L3488" s="181"/>
      <c r="M3488" s="181"/>
      <c r="N3488" s="596" t="s">
        <v>286</v>
      </c>
    </row>
    <row r="3489" spans="1:14" s="158" customFormat="1" ht="18" customHeight="1" x14ac:dyDescent="0.25">
      <c r="A3489" s="181">
        <v>29521</v>
      </c>
      <c r="B3489" s="701" t="s">
        <v>17492</v>
      </c>
      <c r="C3489" s="181" t="s">
        <v>301</v>
      </c>
      <c r="D3489" s="181" t="s">
        <v>1098</v>
      </c>
      <c r="E3489" s="181" t="s">
        <v>17493</v>
      </c>
      <c r="F3489" s="181" t="s">
        <v>577</v>
      </c>
      <c r="G3489" s="181" t="s">
        <v>708</v>
      </c>
      <c r="H3489" s="181" t="s">
        <v>5</v>
      </c>
      <c r="I3489" s="181" t="s">
        <v>301</v>
      </c>
      <c r="J3489" s="181">
        <v>59380</v>
      </c>
      <c r="K3489" s="181">
        <v>1</v>
      </c>
      <c r="L3489" s="181"/>
      <c r="M3489" s="181"/>
      <c r="N3489" s="596" t="s">
        <v>286</v>
      </c>
    </row>
    <row r="3490" spans="1:14" s="158" customFormat="1" ht="18" customHeight="1" x14ac:dyDescent="0.25">
      <c r="A3490" s="181">
        <v>19424</v>
      </c>
      <c r="B3490" s="701" t="s">
        <v>11667</v>
      </c>
      <c r="C3490" s="181" t="s">
        <v>301</v>
      </c>
      <c r="D3490" s="181" t="s">
        <v>1098</v>
      </c>
      <c r="E3490" s="181" t="s">
        <v>4682</v>
      </c>
      <c r="F3490" s="181" t="s">
        <v>304</v>
      </c>
      <c r="G3490" s="181" t="s">
        <v>708</v>
      </c>
      <c r="H3490" s="181" t="s">
        <v>5</v>
      </c>
      <c r="I3490" s="181" t="s">
        <v>301</v>
      </c>
      <c r="J3490" s="181">
        <v>90230</v>
      </c>
      <c r="K3490" s="181">
        <v>5</v>
      </c>
      <c r="L3490" s="181"/>
      <c r="M3490" s="181"/>
      <c r="N3490" s="596" t="s">
        <v>286</v>
      </c>
    </row>
    <row r="3491" spans="1:14" s="158" customFormat="1" ht="18" customHeight="1" x14ac:dyDescent="0.25">
      <c r="A3491" s="181">
        <v>17712</v>
      </c>
      <c r="B3491" s="701" t="s">
        <v>16875</v>
      </c>
      <c r="C3491" s="181" t="s">
        <v>301</v>
      </c>
      <c r="D3491" s="181" t="s">
        <v>1098</v>
      </c>
      <c r="E3491" s="181" t="s">
        <v>4682</v>
      </c>
      <c r="F3491" s="181" t="s">
        <v>577</v>
      </c>
      <c r="G3491" s="181" t="s">
        <v>142</v>
      </c>
      <c r="H3491" s="181" t="s">
        <v>16407</v>
      </c>
      <c r="I3491" s="181" t="s">
        <v>301</v>
      </c>
      <c r="J3491" s="181">
        <v>60930</v>
      </c>
      <c r="K3491" s="181">
        <v>13</v>
      </c>
      <c r="L3491" s="181"/>
      <c r="M3491" s="181"/>
      <c r="N3491" s="596" t="s">
        <v>286</v>
      </c>
    </row>
    <row r="3492" spans="1:14" s="158" customFormat="1" ht="18" customHeight="1" x14ac:dyDescent="0.25">
      <c r="A3492" s="181">
        <v>17724</v>
      </c>
      <c r="B3492" s="701" t="s">
        <v>16876</v>
      </c>
      <c r="C3492" s="181" t="s">
        <v>16877</v>
      </c>
      <c r="D3492" s="181" t="s">
        <v>1098</v>
      </c>
      <c r="E3492" s="181" t="s">
        <v>4439</v>
      </c>
      <c r="F3492" s="181" t="s">
        <v>577</v>
      </c>
      <c r="G3492" s="181" t="s">
        <v>142</v>
      </c>
      <c r="H3492" s="181" t="s">
        <v>16407</v>
      </c>
      <c r="I3492" s="181" t="s">
        <v>7547</v>
      </c>
      <c r="J3492" s="181">
        <v>67270</v>
      </c>
      <c r="K3492" s="181">
        <v>10</v>
      </c>
      <c r="L3492" s="181"/>
      <c r="M3492" s="181"/>
      <c r="N3492" s="596" t="s">
        <v>286</v>
      </c>
    </row>
    <row r="3493" spans="1:14" s="158" customFormat="1" ht="18" customHeight="1" x14ac:dyDescent="0.25">
      <c r="A3493" s="181">
        <v>15607</v>
      </c>
      <c r="B3493" s="701" t="s">
        <v>15375</v>
      </c>
      <c r="C3493" s="181" t="s">
        <v>301</v>
      </c>
      <c r="D3493" s="181" t="s">
        <v>1098</v>
      </c>
      <c r="E3493" s="181" t="s">
        <v>15376</v>
      </c>
      <c r="F3493" s="181" t="s">
        <v>577</v>
      </c>
      <c r="G3493" s="181" t="s">
        <v>708</v>
      </c>
      <c r="H3493" s="181" t="s">
        <v>5</v>
      </c>
      <c r="I3493" s="181" t="s">
        <v>4856</v>
      </c>
      <c r="J3493" s="181">
        <v>90230</v>
      </c>
      <c r="K3493" s="181">
        <v>3</v>
      </c>
      <c r="L3493" s="181"/>
      <c r="M3493" s="181"/>
      <c r="N3493" s="596" t="s">
        <v>286</v>
      </c>
    </row>
    <row r="3494" spans="1:14" s="158" customFormat="1" ht="18" customHeight="1" x14ac:dyDescent="0.25">
      <c r="A3494" s="181">
        <v>16585</v>
      </c>
      <c r="B3494" s="701" t="s">
        <v>11668</v>
      </c>
      <c r="C3494" s="181" t="s">
        <v>301</v>
      </c>
      <c r="D3494" s="181" t="s">
        <v>1098</v>
      </c>
      <c r="E3494" s="181" t="s">
        <v>4857</v>
      </c>
      <c r="F3494" s="181" t="s">
        <v>577</v>
      </c>
      <c r="G3494" s="181" t="s">
        <v>708</v>
      </c>
      <c r="H3494" s="181" t="s">
        <v>5</v>
      </c>
      <c r="I3494" s="181" t="s">
        <v>11669</v>
      </c>
      <c r="J3494" s="181">
        <v>41360</v>
      </c>
      <c r="K3494" s="181">
        <v>14</v>
      </c>
      <c r="L3494" s="181"/>
      <c r="M3494" s="181"/>
      <c r="N3494" s="596" t="s">
        <v>286</v>
      </c>
    </row>
    <row r="3495" spans="1:14" s="158" customFormat="1" ht="18" customHeight="1" x14ac:dyDescent="0.25">
      <c r="A3495" s="181">
        <v>18608</v>
      </c>
      <c r="B3495" s="701" t="s">
        <v>14529</v>
      </c>
      <c r="C3495" s="181" t="s">
        <v>301</v>
      </c>
      <c r="D3495" s="181" t="s">
        <v>1098</v>
      </c>
      <c r="E3495" s="181" t="s">
        <v>3753</v>
      </c>
      <c r="F3495" s="181" t="s">
        <v>577</v>
      </c>
      <c r="G3495" s="181" t="s">
        <v>708</v>
      </c>
      <c r="H3495" s="181" t="s">
        <v>5</v>
      </c>
      <c r="I3495" s="181" t="s">
        <v>4649</v>
      </c>
      <c r="J3495" s="181">
        <v>53370</v>
      </c>
      <c r="K3495" s="181">
        <v>33</v>
      </c>
      <c r="L3495" s="181"/>
      <c r="M3495" s="181"/>
      <c r="N3495" s="596" t="s">
        <v>286</v>
      </c>
    </row>
    <row r="3496" spans="1:14" s="158" customFormat="1" ht="18" customHeight="1" x14ac:dyDescent="0.25">
      <c r="A3496" s="181">
        <v>16199</v>
      </c>
      <c r="B3496" s="701" t="s">
        <v>11670</v>
      </c>
      <c r="C3496" s="181" t="s">
        <v>11671</v>
      </c>
      <c r="D3496" s="181" t="s">
        <v>1098</v>
      </c>
      <c r="E3496" s="181" t="s">
        <v>3753</v>
      </c>
      <c r="F3496" s="181" t="s">
        <v>577</v>
      </c>
      <c r="G3496" s="181" t="s">
        <v>708</v>
      </c>
      <c r="H3496" s="181" t="s">
        <v>5</v>
      </c>
      <c r="I3496" s="181" t="s">
        <v>4649</v>
      </c>
      <c r="J3496" s="181">
        <v>46600</v>
      </c>
      <c r="K3496" s="181">
        <v>77</v>
      </c>
      <c r="L3496" s="181"/>
      <c r="M3496" s="181"/>
      <c r="N3496" s="596" t="s">
        <v>286</v>
      </c>
    </row>
    <row r="3497" spans="1:14" s="158" customFormat="1" ht="18" customHeight="1" x14ac:dyDescent="0.25">
      <c r="A3497" s="181">
        <v>17982</v>
      </c>
      <c r="B3497" s="701" t="s">
        <v>11075</v>
      </c>
      <c r="C3497" s="181" t="s">
        <v>11076</v>
      </c>
      <c r="D3497" s="181" t="s">
        <v>1098</v>
      </c>
      <c r="E3497" s="181" t="s">
        <v>3753</v>
      </c>
      <c r="F3497" s="181" t="s">
        <v>577</v>
      </c>
      <c r="G3497" s="181" t="s">
        <v>142</v>
      </c>
      <c r="H3497" s="181" t="s">
        <v>16407</v>
      </c>
      <c r="I3497" s="181" t="s">
        <v>4649</v>
      </c>
      <c r="J3497" s="181">
        <v>44470</v>
      </c>
      <c r="K3497" s="181">
        <v>51</v>
      </c>
      <c r="L3497" s="181"/>
      <c r="M3497" s="181"/>
      <c r="N3497" s="596" t="s">
        <v>286</v>
      </c>
    </row>
    <row r="3498" spans="1:14" s="158" customFormat="1" ht="18" customHeight="1" x14ac:dyDescent="0.25">
      <c r="A3498" s="181">
        <v>23535</v>
      </c>
      <c r="B3498" s="701" t="s">
        <v>14530</v>
      </c>
      <c r="C3498" s="181" t="s">
        <v>301</v>
      </c>
      <c r="D3498" s="181" t="s">
        <v>1098</v>
      </c>
      <c r="E3498" s="181" t="s">
        <v>3571</v>
      </c>
      <c r="F3498" s="181" t="s">
        <v>304</v>
      </c>
      <c r="G3498" s="181" t="s">
        <v>708</v>
      </c>
      <c r="H3498" s="181" t="s">
        <v>5</v>
      </c>
      <c r="I3498" s="181" t="s">
        <v>301</v>
      </c>
      <c r="J3498" s="181">
        <v>85550</v>
      </c>
      <c r="K3498" s="181">
        <v>32</v>
      </c>
      <c r="L3498" s="181"/>
      <c r="M3498" s="181"/>
      <c r="N3498" s="596" t="s">
        <v>286</v>
      </c>
    </row>
    <row r="3499" spans="1:14" s="158" customFormat="1" ht="18" customHeight="1" x14ac:dyDescent="0.25">
      <c r="A3499" s="181">
        <v>17241</v>
      </c>
      <c r="B3499" s="701" t="s">
        <v>16878</v>
      </c>
      <c r="C3499" s="181" t="s">
        <v>16879</v>
      </c>
      <c r="D3499" s="181" t="s">
        <v>1098</v>
      </c>
      <c r="E3499" s="181" t="s">
        <v>3571</v>
      </c>
      <c r="F3499" s="181" t="s">
        <v>577</v>
      </c>
      <c r="G3499" s="181" t="s">
        <v>142</v>
      </c>
      <c r="H3499" s="181" t="s">
        <v>16407</v>
      </c>
      <c r="I3499" s="181" t="s">
        <v>301</v>
      </c>
      <c r="J3499" s="181">
        <v>72780</v>
      </c>
      <c r="K3499" s="181">
        <v>43</v>
      </c>
      <c r="L3499" s="181"/>
      <c r="M3499" s="181"/>
      <c r="N3499" s="596" t="s">
        <v>286</v>
      </c>
    </row>
    <row r="3500" spans="1:14" s="158" customFormat="1" ht="18" customHeight="1" x14ac:dyDescent="0.25">
      <c r="A3500" s="181">
        <v>16524</v>
      </c>
      <c r="B3500" s="701" t="s">
        <v>4858</v>
      </c>
      <c r="C3500" s="181" t="s">
        <v>4859</v>
      </c>
      <c r="D3500" s="181" t="s">
        <v>1098</v>
      </c>
      <c r="E3500" s="181" t="s">
        <v>3549</v>
      </c>
      <c r="F3500" s="181" t="s">
        <v>577</v>
      </c>
      <c r="G3500" s="181" t="s">
        <v>708</v>
      </c>
      <c r="H3500" s="181" t="s">
        <v>5</v>
      </c>
      <c r="I3500" s="181" t="s">
        <v>301</v>
      </c>
      <c r="J3500" s="181">
        <v>39890</v>
      </c>
      <c r="K3500" s="181">
        <v>43</v>
      </c>
      <c r="L3500" s="181"/>
      <c r="M3500" s="181"/>
      <c r="N3500" s="596" t="s">
        <v>286</v>
      </c>
    </row>
    <row r="3501" spans="1:14" s="158" customFormat="1" ht="18" customHeight="1" x14ac:dyDescent="0.25">
      <c r="A3501" s="181">
        <v>17256</v>
      </c>
      <c r="B3501" s="701" t="s">
        <v>16880</v>
      </c>
      <c r="C3501" s="181" t="s">
        <v>301</v>
      </c>
      <c r="D3501" s="181" t="s">
        <v>1098</v>
      </c>
      <c r="E3501" s="181" t="s">
        <v>3549</v>
      </c>
      <c r="F3501" s="181" t="s">
        <v>577</v>
      </c>
      <c r="G3501" s="181" t="s">
        <v>142</v>
      </c>
      <c r="H3501" s="181" t="s">
        <v>16407</v>
      </c>
      <c r="I3501" s="181" t="s">
        <v>301</v>
      </c>
      <c r="J3501" s="181">
        <v>33290</v>
      </c>
      <c r="K3501" s="181">
        <v>17</v>
      </c>
      <c r="L3501" s="181"/>
      <c r="M3501" s="181"/>
      <c r="N3501" s="596" t="s">
        <v>286</v>
      </c>
    </row>
    <row r="3502" spans="1:14" s="158" customFormat="1" ht="18" customHeight="1" x14ac:dyDescent="0.25">
      <c r="A3502" s="181">
        <v>78890</v>
      </c>
      <c r="B3502" s="701" t="s">
        <v>11672</v>
      </c>
      <c r="C3502" s="181" t="s">
        <v>301</v>
      </c>
      <c r="D3502" s="181" t="s">
        <v>1098</v>
      </c>
      <c r="E3502" s="181" t="s">
        <v>4756</v>
      </c>
      <c r="F3502" s="181" t="s">
        <v>577</v>
      </c>
      <c r="G3502" s="181" t="s">
        <v>708</v>
      </c>
      <c r="H3502" s="181" t="s">
        <v>5</v>
      </c>
      <c r="I3502" s="181" t="s">
        <v>301</v>
      </c>
      <c r="J3502" s="181">
        <v>47080</v>
      </c>
      <c r="K3502" s="181">
        <v>15</v>
      </c>
      <c r="L3502" s="181"/>
      <c r="M3502" s="181"/>
      <c r="N3502" s="596" t="s">
        <v>286</v>
      </c>
    </row>
    <row r="3503" spans="1:14" ht="18" customHeight="1" x14ac:dyDescent="0.25">
      <c r="A3503" s="181">
        <v>17986</v>
      </c>
      <c r="B3503" s="701" t="s">
        <v>16881</v>
      </c>
      <c r="C3503" s="181" t="s">
        <v>16882</v>
      </c>
      <c r="D3503" s="181" t="s">
        <v>1098</v>
      </c>
      <c r="E3503" s="181" t="s">
        <v>4756</v>
      </c>
      <c r="F3503" s="181" t="s">
        <v>577</v>
      </c>
      <c r="G3503" s="181" t="s">
        <v>142</v>
      </c>
      <c r="H3503" s="181" t="s">
        <v>16407</v>
      </c>
      <c r="I3503" s="181" t="s">
        <v>3683</v>
      </c>
      <c r="J3503" s="181">
        <v>40000</v>
      </c>
      <c r="K3503" s="181">
        <v>4</v>
      </c>
      <c r="L3503" s="181"/>
      <c r="M3503" s="181"/>
      <c r="N3503" s="596" t="s">
        <v>286</v>
      </c>
    </row>
    <row r="3504" spans="1:14" s="158" customFormat="1" ht="18" customHeight="1" x14ac:dyDescent="0.25">
      <c r="A3504" s="181">
        <v>17269</v>
      </c>
      <c r="B3504" s="701" t="s">
        <v>15377</v>
      </c>
      <c r="C3504" s="181" t="s">
        <v>301</v>
      </c>
      <c r="D3504" s="181" t="s">
        <v>1098</v>
      </c>
      <c r="E3504" s="181" t="s">
        <v>4133</v>
      </c>
      <c r="F3504" s="181" t="s">
        <v>577</v>
      </c>
      <c r="G3504" s="181" t="s">
        <v>142</v>
      </c>
      <c r="H3504" s="181" t="s">
        <v>16407</v>
      </c>
      <c r="I3504" s="181" t="s">
        <v>301</v>
      </c>
      <c r="J3504" s="181">
        <v>59930</v>
      </c>
      <c r="K3504" s="181">
        <v>2</v>
      </c>
      <c r="L3504" s="181"/>
      <c r="M3504" s="181"/>
      <c r="N3504" s="596" t="s">
        <v>286</v>
      </c>
    </row>
    <row r="3505" spans="1:14" s="158" customFormat="1" ht="18" customHeight="1" x14ac:dyDescent="0.25">
      <c r="A3505" s="181">
        <v>73362</v>
      </c>
      <c r="B3505" s="701" t="s">
        <v>15378</v>
      </c>
      <c r="C3505" s="181" t="s">
        <v>301</v>
      </c>
      <c r="D3505" s="181" t="s">
        <v>1098</v>
      </c>
      <c r="E3505" s="181" t="s">
        <v>4133</v>
      </c>
      <c r="F3505" s="181" t="s">
        <v>577</v>
      </c>
      <c r="G3505" s="181" t="s">
        <v>708</v>
      </c>
      <c r="H3505" s="181" t="s">
        <v>5</v>
      </c>
      <c r="I3505" s="181" t="s">
        <v>7965</v>
      </c>
      <c r="J3505" s="181">
        <v>49250</v>
      </c>
      <c r="K3505" s="181">
        <v>18</v>
      </c>
      <c r="L3505" s="181"/>
      <c r="M3505" s="181"/>
      <c r="N3505" s="596" t="s">
        <v>286</v>
      </c>
    </row>
    <row r="3506" spans="1:14" s="158" customFormat="1" ht="18" customHeight="1" x14ac:dyDescent="0.25">
      <c r="A3506" s="181">
        <v>17262</v>
      </c>
      <c r="B3506" s="701" t="s">
        <v>15379</v>
      </c>
      <c r="C3506" s="181" t="s">
        <v>301</v>
      </c>
      <c r="D3506" s="181" t="s">
        <v>1098</v>
      </c>
      <c r="E3506" s="181" t="s">
        <v>3683</v>
      </c>
      <c r="F3506" s="181" t="s">
        <v>577</v>
      </c>
      <c r="G3506" s="181" t="s">
        <v>142</v>
      </c>
      <c r="H3506" s="181" t="s">
        <v>16407</v>
      </c>
      <c r="I3506" s="181" t="s">
        <v>15380</v>
      </c>
      <c r="J3506" s="181">
        <v>43720</v>
      </c>
      <c r="K3506" s="181">
        <v>2</v>
      </c>
      <c r="L3506" s="181"/>
      <c r="M3506" s="181"/>
      <c r="N3506" s="596" t="s">
        <v>286</v>
      </c>
    </row>
    <row r="3507" spans="1:14" s="158" customFormat="1" ht="18" customHeight="1" x14ac:dyDescent="0.25">
      <c r="A3507" s="181">
        <v>17704</v>
      </c>
      <c r="B3507" s="701" t="s">
        <v>11077</v>
      </c>
      <c r="C3507" s="181" t="s">
        <v>11078</v>
      </c>
      <c r="D3507" s="181" t="s">
        <v>1098</v>
      </c>
      <c r="E3507" s="181" t="s">
        <v>3627</v>
      </c>
      <c r="F3507" s="181" t="s">
        <v>577</v>
      </c>
      <c r="G3507" s="181" t="s">
        <v>142</v>
      </c>
      <c r="H3507" s="181" t="s">
        <v>16407</v>
      </c>
      <c r="I3507" s="181" t="s">
        <v>3628</v>
      </c>
      <c r="J3507" s="181">
        <v>52830</v>
      </c>
      <c r="K3507" s="181">
        <v>8</v>
      </c>
      <c r="L3507" s="181"/>
      <c r="M3507" s="181"/>
      <c r="N3507" s="596" t="s">
        <v>286</v>
      </c>
    </row>
    <row r="3508" spans="1:14" s="158" customFormat="1" ht="18" customHeight="1" x14ac:dyDescent="0.25">
      <c r="A3508" s="181">
        <v>15880</v>
      </c>
      <c r="B3508" s="701" t="s">
        <v>11673</v>
      </c>
      <c r="C3508" s="181" t="s">
        <v>11674</v>
      </c>
      <c r="D3508" s="181" t="s">
        <v>1098</v>
      </c>
      <c r="E3508" s="181" t="s">
        <v>3627</v>
      </c>
      <c r="F3508" s="181" t="s">
        <v>577</v>
      </c>
      <c r="G3508" s="181" t="s">
        <v>708</v>
      </c>
      <c r="H3508" s="181" t="s">
        <v>5</v>
      </c>
      <c r="I3508" s="181" t="s">
        <v>2841</v>
      </c>
      <c r="J3508" s="181">
        <v>48810</v>
      </c>
      <c r="K3508" s="181">
        <v>43</v>
      </c>
      <c r="L3508" s="181"/>
      <c r="M3508" s="181"/>
      <c r="N3508" s="596" t="s">
        <v>286</v>
      </c>
    </row>
    <row r="3509" spans="1:14" s="158" customFormat="1" ht="18" customHeight="1" x14ac:dyDescent="0.25">
      <c r="A3509" s="181">
        <v>18008</v>
      </c>
      <c r="B3509" s="701" t="s">
        <v>15381</v>
      </c>
      <c r="C3509" s="181" t="s">
        <v>301</v>
      </c>
      <c r="D3509" s="181" t="s">
        <v>1098</v>
      </c>
      <c r="E3509" s="181" t="s">
        <v>3627</v>
      </c>
      <c r="F3509" s="181" t="s">
        <v>577</v>
      </c>
      <c r="G3509" s="181" t="s">
        <v>708</v>
      </c>
      <c r="H3509" s="181" t="s">
        <v>5</v>
      </c>
      <c r="I3509" s="181" t="s">
        <v>2167</v>
      </c>
      <c r="J3509" s="181">
        <v>63310</v>
      </c>
      <c r="K3509" s="181">
        <v>3</v>
      </c>
      <c r="L3509" s="181"/>
      <c r="M3509" s="181"/>
      <c r="N3509" s="596" t="s">
        <v>286</v>
      </c>
    </row>
    <row r="3510" spans="1:14" s="158" customFormat="1" ht="18" customHeight="1" x14ac:dyDescent="0.25">
      <c r="A3510" s="181">
        <v>640</v>
      </c>
      <c r="B3510" s="701" t="s">
        <v>15382</v>
      </c>
      <c r="C3510" s="181" t="s">
        <v>301</v>
      </c>
      <c r="D3510" s="181" t="s">
        <v>1098</v>
      </c>
      <c r="E3510" s="181" t="s">
        <v>15383</v>
      </c>
      <c r="F3510" s="181" t="s">
        <v>577</v>
      </c>
      <c r="G3510" s="181" t="s">
        <v>708</v>
      </c>
      <c r="H3510" s="181" t="s">
        <v>5</v>
      </c>
      <c r="I3510" s="181" t="s">
        <v>4383</v>
      </c>
      <c r="J3510" s="181">
        <v>45830</v>
      </c>
      <c r="K3510" s="181">
        <v>4</v>
      </c>
      <c r="L3510" s="181"/>
      <c r="M3510" s="181"/>
      <c r="N3510" s="596" t="s">
        <v>286</v>
      </c>
    </row>
    <row r="3511" spans="1:14" s="158" customFormat="1" ht="18" customHeight="1" x14ac:dyDescent="0.25">
      <c r="A3511" s="181">
        <v>639</v>
      </c>
      <c r="B3511" s="701" t="s">
        <v>4860</v>
      </c>
      <c r="C3511" s="181" t="s">
        <v>301</v>
      </c>
      <c r="D3511" s="181" t="s">
        <v>1098</v>
      </c>
      <c r="E3511" s="181" t="s">
        <v>4861</v>
      </c>
      <c r="F3511" s="181" t="s">
        <v>577</v>
      </c>
      <c r="G3511" s="181" t="s">
        <v>708</v>
      </c>
      <c r="H3511" s="181" t="s">
        <v>5</v>
      </c>
      <c r="I3511" s="181" t="s">
        <v>4862</v>
      </c>
      <c r="J3511" s="181">
        <v>79550</v>
      </c>
      <c r="K3511" s="181">
        <v>15</v>
      </c>
      <c r="L3511" s="181"/>
      <c r="M3511" s="181"/>
      <c r="N3511" s="596" t="s">
        <v>286</v>
      </c>
    </row>
    <row r="3512" spans="1:14" s="158" customFormat="1" ht="18" customHeight="1" x14ac:dyDescent="0.25">
      <c r="A3512" s="181">
        <v>17706</v>
      </c>
      <c r="B3512" s="701" t="s">
        <v>15384</v>
      </c>
      <c r="C3512" s="181" t="s">
        <v>301</v>
      </c>
      <c r="D3512" s="181" t="s">
        <v>1098</v>
      </c>
      <c r="E3512" s="181" t="s">
        <v>4759</v>
      </c>
      <c r="F3512" s="181" t="s">
        <v>577</v>
      </c>
      <c r="G3512" s="181" t="s">
        <v>142</v>
      </c>
      <c r="H3512" s="181" t="s">
        <v>16407</v>
      </c>
      <c r="I3512" s="181" t="s">
        <v>15385</v>
      </c>
      <c r="J3512" s="181">
        <v>53140</v>
      </c>
      <c r="K3512" s="181">
        <v>6</v>
      </c>
      <c r="L3512" s="181"/>
      <c r="M3512" s="181"/>
      <c r="N3512" s="596" t="s">
        <v>286</v>
      </c>
    </row>
    <row r="3513" spans="1:14" s="158" customFormat="1" ht="18" customHeight="1" x14ac:dyDescent="0.25">
      <c r="A3513" s="181">
        <v>5595</v>
      </c>
      <c r="B3513" s="701" t="s">
        <v>4863</v>
      </c>
      <c r="C3513" s="181" t="s">
        <v>301</v>
      </c>
      <c r="D3513" s="181" t="s">
        <v>1098</v>
      </c>
      <c r="E3513" s="181" t="s">
        <v>4815</v>
      </c>
      <c r="F3513" s="181" t="s">
        <v>577</v>
      </c>
      <c r="G3513" s="181" t="s">
        <v>708</v>
      </c>
      <c r="H3513" s="181" t="s">
        <v>5</v>
      </c>
      <c r="I3513" s="181" t="s">
        <v>301</v>
      </c>
      <c r="J3513" s="181">
        <v>102590</v>
      </c>
      <c r="K3513" s="181">
        <v>2</v>
      </c>
      <c r="L3513" s="181"/>
      <c r="M3513" s="181"/>
      <c r="N3513" s="596" t="s">
        <v>286</v>
      </c>
    </row>
    <row r="3514" spans="1:14" ht="18" customHeight="1" x14ac:dyDescent="0.25">
      <c r="A3514" s="181">
        <v>4503</v>
      </c>
      <c r="B3514" s="701" t="s">
        <v>11675</v>
      </c>
      <c r="C3514" s="181" t="s">
        <v>301</v>
      </c>
      <c r="D3514" s="181" t="s">
        <v>1098</v>
      </c>
      <c r="E3514" s="181" t="s">
        <v>11676</v>
      </c>
      <c r="F3514" s="181" t="s">
        <v>577</v>
      </c>
      <c r="G3514" s="181" t="s">
        <v>708</v>
      </c>
      <c r="H3514" s="181" t="s">
        <v>5</v>
      </c>
      <c r="I3514" s="181" t="s">
        <v>11677</v>
      </c>
      <c r="J3514" s="181">
        <v>35440</v>
      </c>
      <c r="K3514" s="181">
        <v>19</v>
      </c>
      <c r="L3514" s="181"/>
      <c r="M3514" s="181"/>
      <c r="N3514" s="596" t="s">
        <v>286</v>
      </c>
    </row>
    <row r="3515" spans="1:14" s="158" customFormat="1" ht="18" customHeight="1" x14ac:dyDescent="0.25">
      <c r="A3515" s="181">
        <v>18694</v>
      </c>
      <c r="B3515" s="701" t="s">
        <v>11079</v>
      </c>
      <c r="C3515" s="181" t="s">
        <v>11080</v>
      </c>
      <c r="D3515" s="181" t="s">
        <v>1098</v>
      </c>
      <c r="E3515" s="181" t="s">
        <v>4864</v>
      </c>
      <c r="F3515" s="181" t="s">
        <v>577</v>
      </c>
      <c r="G3515" s="181" t="s">
        <v>142</v>
      </c>
      <c r="H3515" s="181" t="s">
        <v>16407</v>
      </c>
      <c r="I3515" s="181" t="s">
        <v>4100</v>
      </c>
      <c r="J3515" s="181">
        <v>57620</v>
      </c>
      <c r="K3515" s="181">
        <v>3</v>
      </c>
      <c r="L3515" s="181"/>
      <c r="M3515" s="181"/>
      <c r="N3515" s="596" t="s">
        <v>286</v>
      </c>
    </row>
    <row r="3516" spans="1:14" s="158" customFormat="1" ht="18" customHeight="1" x14ac:dyDescent="0.25">
      <c r="A3516" s="181">
        <v>16408</v>
      </c>
      <c r="B3516" s="701" t="s">
        <v>17494</v>
      </c>
      <c r="C3516" s="181" t="s">
        <v>17495</v>
      </c>
      <c r="D3516" s="181" t="s">
        <v>1098</v>
      </c>
      <c r="E3516" s="181" t="s">
        <v>4864</v>
      </c>
      <c r="F3516" s="181" t="s">
        <v>577</v>
      </c>
      <c r="G3516" s="181" t="s">
        <v>708</v>
      </c>
      <c r="H3516" s="181" t="s">
        <v>5</v>
      </c>
      <c r="I3516" s="181" t="s">
        <v>4100</v>
      </c>
      <c r="J3516" s="181">
        <v>48600</v>
      </c>
      <c r="K3516" s="181">
        <v>2</v>
      </c>
      <c r="L3516" s="181"/>
      <c r="M3516" s="181"/>
      <c r="N3516" s="596" t="s">
        <v>286</v>
      </c>
    </row>
    <row r="3517" spans="1:14" s="158" customFormat="1" ht="18" customHeight="1" x14ac:dyDescent="0.25">
      <c r="A3517" s="181">
        <v>28550</v>
      </c>
      <c r="B3517" s="701" t="s">
        <v>18445</v>
      </c>
      <c r="C3517" s="181" t="s">
        <v>301</v>
      </c>
      <c r="D3517" s="181" t="s">
        <v>1098</v>
      </c>
      <c r="E3517" s="181" t="s">
        <v>18446</v>
      </c>
      <c r="F3517" s="181" t="s">
        <v>577</v>
      </c>
      <c r="G3517" s="181" t="s">
        <v>142</v>
      </c>
      <c r="H3517" s="181" t="s">
        <v>16407</v>
      </c>
      <c r="I3517" s="181" t="s">
        <v>1301</v>
      </c>
      <c r="J3517" s="181">
        <v>38880</v>
      </c>
      <c r="K3517" s="181">
        <v>1</v>
      </c>
      <c r="L3517" s="181"/>
      <c r="M3517" s="181"/>
      <c r="N3517" s="596" t="s">
        <v>286</v>
      </c>
    </row>
    <row r="3518" spans="1:14" s="158" customFormat="1" ht="18" customHeight="1" x14ac:dyDescent="0.25">
      <c r="A3518" s="181">
        <v>28554</v>
      </c>
      <c r="B3518" s="701" t="s">
        <v>18447</v>
      </c>
      <c r="C3518" s="181" t="s">
        <v>301</v>
      </c>
      <c r="D3518" s="181" t="s">
        <v>1098</v>
      </c>
      <c r="E3518" s="181" t="s">
        <v>18448</v>
      </c>
      <c r="F3518" s="181" t="s">
        <v>577</v>
      </c>
      <c r="G3518" s="181" t="s">
        <v>142</v>
      </c>
      <c r="H3518" s="181" t="s">
        <v>16407</v>
      </c>
      <c r="I3518" s="181" t="s">
        <v>1245</v>
      </c>
      <c r="J3518" s="181">
        <v>86710</v>
      </c>
      <c r="K3518" s="181">
        <v>1</v>
      </c>
      <c r="L3518" s="181"/>
      <c r="M3518" s="181"/>
      <c r="N3518" s="596" t="s">
        <v>286</v>
      </c>
    </row>
    <row r="3519" spans="1:14" s="158" customFormat="1" ht="18" customHeight="1" x14ac:dyDescent="0.25">
      <c r="A3519" s="181">
        <v>30101</v>
      </c>
      <c r="B3519" s="701" t="s">
        <v>13424</v>
      </c>
      <c r="C3519" s="181" t="s">
        <v>301</v>
      </c>
      <c r="D3519" s="181" t="s">
        <v>1098</v>
      </c>
      <c r="E3519" s="181" t="s">
        <v>13425</v>
      </c>
      <c r="F3519" s="181" t="s">
        <v>577</v>
      </c>
      <c r="G3519" s="181" t="s">
        <v>142</v>
      </c>
      <c r="H3519" s="181" t="s">
        <v>16407</v>
      </c>
      <c r="I3519" s="181" t="s">
        <v>301</v>
      </c>
      <c r="J3519" s="181">
        <v>59160</v>
      </c>
      <c r="K3519" s="181">
        <v>2</v>
      </c>
      <c r="L3519" s="181"/>
      <c r="M3519" s="181"/>
      <c r="N3519" s="596" t="s">
        <v>286</v>
      </c>
    </row>
    <row r="3520" spans="1:14" s="158" customFormat="1" ht="18" customHeight="1" x14ac:dyDescent="0.25">
      <c r="A3520" s="181">
        <v>23875</v>
      </c>
      <c r="B3520" s="701" t="s">
        <v>4865</v>
      </c>
      <c r="C3520" s="181" t="s">
        <v>4866</v>
      </c>
      <c r="D3520" s="181" t="s">
        <v>2739</v>
      </c>
      <c r="E3520" s="181" t="s">
        <v>3690</v>
      </c>
      <c r="F3520" s="181" t="s">
        <v>304</v>
      </c>
      <c r="G3520" s="181" t="s">
        <v>1986</v>
      </c>
      <c r="H3520" s="181" t="s">
        <v>13</v>
      </c>
      <c r="I3520" s="181" t="s">
        <v>301</v>
      </c>
      <c r="J3520" s="181">
        <v>16720</v>
      </c>
      <c r="K3520" s="181">
        <v>90</v>
      </c>
      <c r="L3520" s="181"/>
      <c r="M3520" s="181"/>
      <c r="N3520" s="596" t="s">
        <v>286</v>
      </c>
    </row>
    <row r="3521" spans="1:14" s="158" customFormat="1" ht="18" customHeight="1" x14ac:dyDescent="0.25">
      <c r="A3521" s="181">
        <v>68883</v>
      </c>
      <c r="B3521" s="701" t="s">
        <v>10930</v>
      </c>
      <c r="C3521" s="181" t="s">
        <v>4867</v>
      </c>
      <c r="D3521" s="181" t="s">
        <v>2739</v>
      </c>
      <c r="E3521" s="181" t="s">
        <v>4304</v>
      </c>
      <c r="F3521" s="181" t="s">
        <v>304</v>
      </c>
      <c r="G3521" s="181" t="s">
        <v>1986</v>
      </c>
      <c r="H3521" s="181" t="s">
        <v>13</v>
      </c>
      <c r="I3521" s="181" t="s">
        <v>4868</v>
      </c>
      <c r="J3521" s="181">
        <v>15930</v>
      </c>
      <c r="K3521" s="181">
        <v>117</v>
      </c>
      <c r="L3521" s="181"/>
      <c r="M3521" s="181"/>
      <c r="N3521" s="596" t="s">
        <v>286</v>
      </c>
    </row>
    <row r="3522" spans="1:14" s="158" customFormat="1" ht="18" customHeight="1" x14ac:dyDescent="0.25">
      <c r="A3522" s="181">
        <v>21992</v>
      </c>
      <c r="B3522" s="701">
        <v>280155964</v>
      </c>
      <c r="C3522" s="181" t="s">
        <v>301</v>
      </c>
      <c r="D3522" s="181" t="s">
        <v>1112</v>
      </c>
      <c r="E3522" s="181" t="s">
        <v>4869</v>
      </c>
      <c r="F3522" s="181" t="s">
        <v>304</v>
      </c>
      <c r="G3522" s="181" t="s">
        <v>1113</v>
      </c>
      <c r="H3522" s="181" t="s">
        <v>7</v>
      </c>
      <c r="I3522" s="181" t="s">
        <v>4870</v>
      </c>
      <c r="J3522" s="181">
        <v>67670</v>
      </c>
      <c r="K3522" s="181">
        <v>8</v>
      </c>
      <c r="L3522" s="181"/>
      <c r="M3522" s="181"/>
      <c r="N3522" s="596" t="s">
        <v>286</v>
      </c>
    </row>
    <row r="3523" spans="1:14" s="158" customFormat="1" ht="18" customHeight="1" x14ac:dyDescent="0.25">
      <c r="A3523" s="181">
        <v>20808</v>
      </c>
      <c r="B3523" s="701">
        <v>96487553</v>
      </c>
      <c r="C3523" s="181" t="s">
        <v>13426</v>
      </c>
      <c r="D3523" s="181" t="s">
        <v>1112</v>
      </c>
      <c r="E3523" s="181" t="s">
        <v>5067</v>
      </c>
      <c r="F3523" s="181" t="s">
        <v>304</v>
      </c>
      <c r="G3523" s="181" t="s">
        <v>1113</v>
      </c>
      <c r="H3523" s="181" t="s">
        <v>7</v>
      </c>
      <c r="I3523" s="181" t="s">
        <v>2186</v>
      </c>
      <c r="J3523" s="181">
        <v>45730</v>
      </c>
      <c r="K3523" s="181">
        <v>27</v>
      </c>
      <c r="L3523" s="181"/>
      <c r="M3523" s="181"/>
      <c r="N3523" s="596" t="s">
        <v>286</v>
      </c>
    </row>
    <row r="3524" spans="1:14" ht="18" customHeight="1" x14ac:dyDescent="0.25">
      <c r="A3524" s="181">
        <v>24610</v>
      </c>
      <c r="B3524" s="701">
        <v>12633784</v>
      </c>
      <c r="C3524" s="181" t="s">
        <v>4871</v>
      </c>
      <c r="D3524" s="181" t="s">
        <v>1112</v>
      </c>
      <c r="E3524" s="181" t="s">
        <v>3762</v>
      </c>
      <c r="F3524" s="181" t="s">
        <v>304</v>
      </c>
      <c r="G3524" s="181" t="s">
        <v>1113</v>
      </c>
      <c r="H3524" s="181" t="s">
        <v>7</v>
      </c>
      <c r="I3524" s="181" t="s">
        <v>301</v>
      </c>
      <c r="J3524" s="181">
        <v>123760</v>
      </c>
      <c r="K3524" s="181">
        <v>60</v>
      </c>
      <c r="L3524" s="181"/>
      <c r="M3524" s="181"/>
      <c r="N3524" s="596" t="s">
        <v>286</v>
      </c>
    </row>
    <row r="3525" spans="1:14" s="158" customFormat="1" ht="18" customHeight="1" x14ac:dyDescent="0.25">
      <c r="A3525" s="181">
        <v>29022</v>
      </c>
      <c r="B3525" s="701">
        <v>25342385</v>
      </c>
      <c r="C3525" s="181" t="s">
        <v>4872</v>
      </c>
      <c r="D3525" s="181" t="s">
        <v>1112</v>
      </c>
      <c r="E3525" s="181" t="s">
        <v>4873</v>
      </c>
      <c r="F3525" s="181" t="s">
        <v>304</v>
      </c>
      <c r="G3525" s="181" t="s">
        <v>1113</v>
      </c>
      <c r="H3525" s="181" t="s">
        <v>7</v>
      </c>
      <c r="I3525" s="181" t="s">
        <v>4874</v>
      </c>
      <c r="J3525" s="181">
        <v>46080</v>
      </c>
      <c r="K3525" s="181">
        <v>9</v>
      </c>
      <c r="L3525" s="181"/>
      <c r="M3525" s="181"/>
      <c r="N3525" s="596" t="s">
        <v>286</v>
      </c>
    </row>
    <row r="3526" spans="1:14" s="158" customFormat="1" ht="18" customHeight="1" x14ac:dyDescent="0.25">
      <c r="A3526" s="181">
        <v>29978</v>
      </c>
      <c r="B3526" s="701">
        <v>55577403</v>
      </c>
      <c r="C3526" s="181" t="s">
        <v>4875</v>
      </c>
      <c r="D3526" s="181" t="s">
        <v>1112</v>
      </c>
      <c r="E3526" s="181" t="s">
        <v>4876</v>
      </c>
      <c r="F3526" s="181" t="s">
        <v>304</v>
      </c>
      <c r="G3526" s="181" t="s">
        <v>1113</v>
      </c>
      <c r="H3526" s="181" t="s">
        <v>7</v>
      </c>
      <c r="I3526" s="181" t="s">
        <v>4877</v>
      </c>
      <c r="J3526" s="181">
        <v>96440</v>
      </c>
      <c r="K3526" s="181">
        <v>20</v>
      </c>
      <c r="L3526" s="181"/>
      <c r="M3526" s="181"/>
      <c r="N3526" s="596" t="s">
        <v>286</v>
      </c>
    </row>
    <row r="3527" spans="1:14" s="158" customFormat="1" ht="18" customHeight="1" x14ac:dyDescent="0.25">
      <c r="A3527" s="181">
        <v>20935</v>
      </c>
      <c r="B3527" s="701">
        <v>8171250970</v>
      </c>
      <c r="C3527" s="181" t="s">
        <v>301</v>
      </c>
      <c r="D3527" s="181" t="s">
        <v>1112</v>
      </c>
      <c r="E3527" s="181" t="s">
        <v>4843</v>
      </c>
      <c r="F3527" s="181" t="s">
        <v>304</v>
      </c>
      <c r="G3527" s="181" t="s">
        <v>1113</v>
      </c>
      <c r="H3527" s="181" t="s">
        <v>7</v>
      </c>
      <c r="I3527" s="181" t="s">
        <v>301</v>
      </c>
      <c r="J3527" s="181">
        <v>78880</v>
      </c>
      <c r="K3527" s="181">
        <v>38</v>
      </c>
      <c r="L3527" s="181"/>
      <c r="M3527" s="181"/>
      <c r="N3527" s="596" t="s">
        <v>286</v>
      </c>
    </row>
    <row r="3528" spans="1:14" s="158" customFormat="1" ht="18" customHeight="1" x14ac:dyDescent="0.25">
      <c r="A3528" s="181">
        <v>29020</v>
      </c>
      <c r="B3528" s="701">
        <v>24578819</v>
      </c>
      <c r="C3528" s="181" t="s">
        <v>4878</v>
      </c>
      <c r="D3528" s="181" t="s">
        <v>1112</v>
      </c>
      <c r="E3528" s="181" t="s">
        <v>4879</v>
      </c>
      <c r="F3528" s="181" t="s">
        <v>304</v>
      </c>
      <c r="G3528" s="181" t="s">
        <v>1113</v>
      </c>
      <c r="H3528" s="181" t="s">
        <v>7</v>
      </c>
      <c r="I3528" s="181" t="s">
        <v>301</v>
      </c>
      <c r="J3528" s="181">
        <v>63870</v>
      </c>
      <c r="K3528" s="181">
        <v>35</v>
      </c>
      <c r="L3528" s="181"/>
      <c r="M3528" s="181"/>
      <c r="N3528" s="596" t="s">
        <v>286</v>
      </c>
    </row>
    <row r="3529" spans="1:14" s="158" customFormat="1" ht="18" customHeight="1" x14ac:dyDescent="0.25">
      <c r="A3529" s="181">
        <v>29024</v>
      </c>
      <c r="B3529" s="701">
        <v>280157108</v>
      </c>
      <c r="C3529" s="181" t="s">
        <v>13427</v>
      </c>
      <c r="D3529" s="181" t="s">
        <v>1112</v>
      </c>
      <c r="E3529" s="181" t="s">
        <v>3919</v>
      </c>
      <c r="F3529" s="181" t="s">
        <v>304</v>
      </c>
      <c r="G3529" s="181" t="s">
        <v>1113</v>
      </c>
      <c r="H3529" s="181" t="s">
        <v>7</v>
      </c>
      <c r="I3529" s="181" t="s">
        <v>301</v>
      </c>
      <c r="J3529" s="181">
        <v>61040</v>
      </c>
      <c r="K3529" s="181">
        <v>11</v>
      </c>
      <c r="L3529" s="181"/>
      <c r="M3529" s="181"/>
      <c r="N3529" s="596" t="s">
        <v>286</v>
      </c>
    </row>
    <row r="3530" spans="1:14" s="158" customFormat="1" ht="18" customHeight="1" x14ac:dyDescent="0.25">
      <c r="A3530" s="181">
        <v>29977</v>
      </c>
      <c r="B3530" s="701">
        <v>55562599</v>
      </c>
      <c r="C3530" s="181" t="s">
        <v>4882</v>
      </c>
      <c r="D3530" s="181" t="s">
        <v>1112</v>
      </c>
      <c r="E3530" s="181" t="s">
        <v>4883</v>
      </c>
      <c r="F3530" s="181" t="s">
        <v>304</v>
      </c>
      <c r="G3530" s="181" t="s">
        <v>1113</v>
      </c>
      <c r="H3530" s="181" t="s">
        <v>7</v>
      </c>
      <c r="I3530" s="181" t="s">
        <v>4884</v>
      </c>
      <c r="J3530" s="181">
        <v>90640</v>
      </c>
      <c r="K3530" s="181">
        <v>15</v>
      </c>
      <c r="L3530" s="181"/>
      <c r="M3530" s="181"/>
      <c r="N3530" s="596" t="s">
        <v>286</v>
      </c>
    </row>
    <row r="3531" spans="1:14" s="158" customFormat="1" ht="18" customHeight="1" x14ac:dyDescent="0.25">
      <c r="A3531" s="181">
        <v>30140</v>
      </c>
      <c r="B3531" s="701">
        <v>17089628</v>
      </c>
      <c r="C3531" s="181" t="s">
        <v>301</v>
      </c>
      <c r="D3531" s="181" t="s">
        <v>1112</v>
      </c>
      <c r="E3531" s="181" t="s">
        <v>3866</v>
      </c>
      <c r="F3531" s="181" t="s">
        <v>304</v>
      </c>
      <c r="G3531" s="181" t="s">
        <v>1113</v>
      </c>
      <c r="H3531" s="181" t="s">
        <v>7</v>
      </c>
      <c r="I3531" s="181" t="s">
        <v>301</v>
      </c>
      <c r="J3531" s="181">
        <v>79760</v>
      </c>
      <c r="K3531" s="181">
        <v>28</v>
      </c>
      <c r="L3531" s="181"/>
      <c r="M3531" s="181"/>
      <c r="N3531" s="596" t="s">
        <v>286</v>
      </c>
    </row>
    <row r="3532" spans="1:14" s="158" customFormat="1" ht="18" customHeight="1" x14ac:dyDescent="0.25">
      <c r="A3532" s="181">
        <v>30042</v>
      </c>
      <c r="B3532" s="701" t="s">
        <v>13428</v>
      </c>
      <c r="C3532" s="181" t="s">
        <v>301</v>
      </c>
      <c r="D3532" s="181" t="s">
        <v>1112</v>
      </c>
      <c r="E3532" s="181" t="s">
        <v>4386</v>
      </c>
      <c r="F3532" s="181" t="s">
        <v>304</v>
      </c>
      <c r="G3532" s="181" t="s">
        <v>1113</v>
      </c>
      <c r="H3532" s="181" t="s">
        <v>7</v>
      </c>
      <c r="I3532" s="181" t="s">
        <v>301</v>
      </c>
      <c r="J3532" s="181">
        <v>79760</v>
      </c>
      <c r="K3532" s="181">
        <v>21</v>
      </c>
      <c r="L3532" s="181"/>
      <c r="M3532" s="181"/>
      <c r="N3532" s="596" t="s">
        <v>286</v>
      </c>
    </row>
    <row r="3533" spans="1:14" s="158" customFormat="1" ht="18" customHeight="1" x14ac:dyDescent="0.25">
      <c r="A3533" s="181">
        <v>30146</v>
      </c>
      <c r="B3533" s="701">
        <v>12613411</v>
      </c>
      <c r="C3533" s="181" t="s">
        <v>301</v>
      </c>
      <c r="D3533" s="181" t="s">
        <v>1112</v>
      </c>
      <c r="E3533" s="181" t="s">
        <v>13429</v>
      </c>
      <c r="F3533" s="181" t="s">
        <v>304</v>
      </c>
      <c r="G3533" s="181" t="s">
        <v>1113</v>
      </c>
      <c r="H3533" s="181" t="s">
        <v>7</v>
      </c>
      <c r="I3533" s="181" t="s">
        <v>301</v>
      </c>
      <c r="J3533" s="181">
        <v>46460</v>
      </c>
      <c r="K3533" s="181">
        <v>16</v>
      </c>
      <c r="L3533" s="181"/>
      <c r="M3533" s="181"/>
      <c r="N3533" s="596" t="s">
        <v>286</v>
      </c>
    </row>
    <row r="3534" spans="1:14" s="158" customFormat="1" ht="18" customHeight="1" x14ac:dyDescent="0.25">
      <c r="A3534" s="181">
        <v>25913</v>
      </c>
      <c r="B3534" s="701" t="s">
        <v>4886</v>
      </c>
      <c r="C3534" s="181" t="s">
        <v>4887</v>
      </c>
      <c r="D3534" s="181" t="s">
        <v>1121</v>
      </c>
      <c r="E3534" s="181" t="s">
        <v>4888</v>
      </c>
      <c r="F3534" s="181" t="s">
        <v>577</v>
      </c>
      <c r="G3534" s="181" t="s">
        <v>826</v>
      </c>
      <c r="H3534" s="181" t="s">
        <v>5</v>
      </c>
      <c r="I3534" s="181" t="s">
        <v>4889</v>
      </c>
      <c r="J3534" s="181">
        <v>14110</v>
      </c>
      <c r="K3534" s="181">
        <v>275</v>
      </c>
      <c r="L3534" s="181"/>
      <c r="M3534" s="181"/>
      <c r="N3534" s="596" t="s">
        <v>286</v>
      </c>
    </row>
    <row r="3535" spans="1:14" s="158" customFormat="1" ht="18" customHeight="1" x14ac:dyDescent="0.25">
      <c r="A3535" s="181">
        <v>17101</v>
      </c>
      <c r="B3535" s="701" t="s">
        <v>4890</v>
      </c>
      <c r="C3535" s="181" t="s">
        <v>4891</v>
      </c>
      <c r="D3535" s="181" t="s">
        <v>4892</v>
      </c>
      <c r="E3535" s="181" t="s">
        <v>3551</v>
      </c>
      <c r="F3535" s="181" t="s">
        <v>304</v>
      </c>
      <c r="G3535" s="181" t="s">
        <v>826</v>
      </c>
      <c r="H3535" s="181" t="s">
        <v>5</v>
      </c>
      <c r="I3535" s="181" t="s">
        <v>4893</v>
      </c>
      <c r="J3535" s="181">
        <v>10790</v>
      </c>
      <c r="K3535" s="181">
        <v>49</v>
      </c>
      <c r="L3535" s="181"/>
      <c r="M3535" s="181"/>
      <c r="N3535" s="596" t="s">
        <v>286</v>
      </c>
    </row>
    <row r="3536" spans="1:14" s="158" customFormat="1" ht="18" customHeight="1" x14ac:dyDescent="0.25">
      <c r="A3536" s="181">
        <v>30300</v>
      </c>
      <c r="B3536" s="701" t="s">
        <v>4894</v>
      </c>
      <c r="C3536" s="181" t="s">
        <v>301</v>
      </c>
      <c r="D3536" s="181" t="s">
        <v>1124</v>
      </c>
      <c r="E3536" s="181" t="s">
        <v>3784</v>
      </c>
      <c r="F3536" s="181" t="s">
        <v>4895</v>
      </c>
      <c r="G3536" s="181" t="s">
        <v>826</v>
      </c>
      <c r="H3536" s="181" t="s">
        <v>5</v>
      </c>
      <c r="I3536" s="181" t="s">
        <v>4896</v>
      </c>
      <c r="J3536" s="181">
        <v>564400</v>
      </c>
      <c r="K3536" s="181">
        <v>14</v>
      </c>
      <c r="L3536" s="181"/>
      <c r="M3536" s="181"/>
      <c r="N3536" s="596" t="s">
        <v>286</v>
      </c>
    </row>
    <row r="3537" spans="1:14" s="158" customFormat="1" ht="18" customHeight="1" x14ac:dyDescent="0.25">
      <c r="A3537" s="181">
        <v>28490</v>
      </c>
      <c r="B3537" s="701">
        <v>76158</v>
      </c>
      <c r="C3537" s="181" t="s">
        <v>301</v>
      </c>
      <c r="D3537" s="181" t="s">
        <v>1124</v>
      </c>
      <c r="E3537" s="181" t="s">
        <v>3784</v>
      </c>
      <c r="F3537" s="181" t="s">
        <v>577</v>
      </c>
      <c r="G3537" s="181" t="s">
        <v>138</v>
      </c>
      <c r="H3537" s="181" t="s">
        <v>7</v>
      </c>
      <c r="I3537" s="181" t="s">
        <v>4897</v>
      </c>
      <c r="J3537" s="181">
        <v>550770</v>
      </c>
      <c r="K3537" s="181">
        <v>50</v>
      </c>
      <c r="L3537" s="181"/>
      <c r="M3537" s="181"/>
      <c r="N3537" s="596" t="s">
        <v>286</v>
      </c>
    </row>
    <row r="3538" spans="1:14" s="158" customFormat="1" ht="18" customHeight="1" x14ac:dyDescent="0.25">
      <c r="A3538" s="181">
        <v>28486</v>
      </c>
      <c r="B3538" s="701">
        <v>76530</v>
      </c>
      <c r="C3538" s="181" t="s">
        <v>301</v>
      </c>
      <c r="D3538" s="181" t="s">
        <v>1124</v>
      </c>
      <c r="E3538" s="181" t="s">
        <v>4898</v>
      </c>
      <c r="F3538" s="181" t="s">
        <v>577</v>
      </c>
      <c r="G3538" s="181" t="s">
        <v>138</v>
      </c>
      <c r="H3538" s="181" t="s">
        <v>7</v>
      </c>
      <c r="I3538" s="181" t="s">
        <v>4899</v>
      </c>
      <c r="J3538" s="181">
        <v>323050</v>
      </c>
      <c r="K3538" s="181">
        <v>6</v>
      </c>
      <c r="L3538" s="181"/>
      <c r="M3538" s="181"/>
      <c r="N3538" s="596" t="s">
        <v>286</v>
      </c>
    </row>
    <row r="3539" spans="1:14" s="158" customFormat="1" ht="18" customHeight="1" x14ac:dyDescent="0.25">
      <c r="A3539" s="181">
        <v>29010</v>
      </c>
      <c r="B3539" s="701">
        <v>76045</v>
      </c>
      <c r="C3539" s="181" t="s">
        <v>301</v>
      </c>
      <c r="D3539" s="181" t="s">
        <v>1124</v>
      </c>
      <c r="E3539" s="181" t="s">
        <v>4900</v>
      </c>
      <c r="F3539" s="181" t="s">
        <v>577</v>
      </c>
      <c r="G3539" s="181" t="s">
        <v>138</v>
      </c>
      <c r="H3539" s="181" t="s">
        <v>7</v>
      </c>
      <c r="I3539" s="181" t="s">
        <v>4901</v>
      </c>
      <c r="J3539" s="181">
        <v>152460</v>
      </c>
      <c r="K3539" s="181">
        <v>99</v>
      </c>
      <c r="L3539" s="181"/>
      <c r="M3539" s="181"/>
      <c r="N3539" s="596" t="s">
        <v>286</v>
      </c>
    </row>
    <row r="3540" spans="1:14" s="158" customFormat="1" ht="18" customHeight="1" x14ac:dyDescent="0.25">
      <c r="A3540" s="181">
        <v>30299</v>
      </c>
      <c r="B3540" s="701" t="s">
        <v>4903</v>
      </c>
      <c r="C3540" s="181" t="s">
        <v>301</v>
      </c>
      <c r="D3540" s="181" t="s">
        <v>1124</v>
      </c>
      <c r="E3540" s="181" t="s">
        <v>3743</v>
      </c>
      <c r="F3540" s="181" t="s">
        <v>577</v>
      </c>
      <c r="G3540" s="181" t="s">
        <v>826</v>
      </c>
      <c r="H3540" s="181" t="s">
        <v>5</v>
      </c>
      <c r="I3540" s="181" t="s">
        <v>4904</v>
      </c>
      <c r="J3540" s="181">
        <v>248360</v>
      </c>
      <c r="K3540" s="181">
        <v>8</v>
      </c>
      <c r="L3540" s="181"/>
      <c r="M3540" s="181"/>
      <c r="N3540" s="596" t="s">
        <v>286</v>
      </c>
    </row>
    <row r="3541" spans="1:14" ht="18" customHeight="1" x14ac:dyDescent="0.25">
      <c r="A3541" s="181">
        <v>28488</v>
      </c>
      <c r="B3541" s="701">
        <v>76112</v>
      </c>
      <c r="C3541" s="181" t="s">
        <v>301</v>
      </c>
      <c r="D3541" s="181" t="s">
        <v>1124</v>
      </c>
      <c r="E3541" s="181" t="s">
        <v>3743</v>
      </c>
      <c r="F3541" s="181" t="s">
        <v>577</v>
      </c>
      <c r="G3541" s="181" t="s">
        <v>138</v>
      </c>
      <c r="H3541" s="181" t="s">
        <v>7</v>
      </c>
      <c r="I3541" s="181" t="s">
        <v>4904</v>
      </c>
      <c r="J3541" s="181">
        <v>284790</v>
      </c>
      <c r="K3541" s="181">
        <v>16</v>
      </c>
      <c r="L3541" s="181"/>
      <c r="M3541" s="181"/>
      <c r="N3541" s="596" t="s">
        <v>286</v>
      </c>
    </row>
    <row r="3542" spans="1:14" ht="18" customHeight="1" x14ac:dyDescent="0.25">
      <c r="A3542" s="181">
        <v>17897</v>
      </c>
      <c r="B3542" s="701">
        <v>221020</v>
      </c>
      <c r="C3542" s="181" t="s">
        <v>301</v>
      </c>
      <c r="D3542" s="181" t="s">
        <v>1129</v>
      </c>
      <c r="E3542" s="181" t="s">
        <v>3552</v>
      </c>
      <c r="F3542" s="181" t="s">
        <v>304</v>
      </c>
      <c r="G3542" s="181" t="s">
        <v>550</v>
      </c>
      <c r="H3542" s="181" t="s">
        <v>5</v>
      </c>
      <c r="I3542" s="181" t="s">
        <v>4905</v>
      </c>
      <c r="J3542" s="181">
        <v>4500</v>
      </c>
      <c r="K3542" s="181">
        <v>33</v>
      </c>
      <c r="L3542" s="181"/>
      <c r="M3542" s="181"/>
      <c r="N3542" s="596" t="s">
        <v>286</v>
      </c>
    </row>
    <row r="3543" spans="1:14" ht="18" customHeight="1" x14ac:dyDescent="0.25">
      <c r="A3543" s="181">
        <v>17900</v>
      </c>
      <c r="B3543" s="701">
        <v>221001</v>
      </c>
      <c r="C3543" s="181" t="s">
        <v>4906</v>
      </c>
      <c r="D3543" s="181" t="s">
        <v>1129</v>
      </c>
      <c r="E3543" s="181" t="s">
        <v>3549</v>
      </c>
      <c r="F3543" s="181" t="s">
        <v>304</v>
      </c>
      <c r="G3543" s="181" t="s">
        <v>550</v>
      </c>
      <c r="H3543" s="181" t="s">
        <v>5</v>
      </c>
      <c r="I3543" s="181" t="s">
        <v>301</v>
      </c>
      <c r="J3543" s="181">
        <v>5290</v>
      </c>
      <c r="K3543" s="181">
        <v>5</v>
      </c>
      <c r="L3543" s="181"/>
      <c r="M3543" s="181"/>
      <c r="N3543" s="596" t="s">
        <v>286</v>
      </c>
    </row>
    <row r="3544" spans="1:14" s="158" customFormat="1" ht="18" customHeight="1" x14ac:dyDescent="0.25">
      <c r="A3544" s="181">
        <v>18334</v>
      </c>
      <c r="B3544" s="701">
        <v>242887</v>
      </c>
      <c r="C3544" s="181" t="s">
        <v>16883</v>
      </c>
      <c r="D3544" s="181" t="s">
        <v>1132</v>
      </c>
      <c r="E3544" s="181" t="s">
        <v>3581</v>
      </c>
      <c r="F3544" s="181" t="s">
        <v>577</v>
      </c>
      <c r="G3544" s="181" t="s">
        <v>550</v>
      </c>
      <c r="H3544" s="181" t="s">
        <v>5</v>
      </c>
      <c r="I3544" s="181" t="s">
        <v>301</v>
      </c>
      <c r="J3544" s="181">
        <v>25160</v>
      </c>
      <c r="K3544" s="181">
        <v>10</v>
      </c>
      <c r="L3544" s="181"/>
      <c r="M3544" s="181"/>
      <c r="N3544" s="596" t="s">
        <v>286</v>
      </c>
    </row>
    <row r="3545" spans="1:14" s="158" customFormat="1" ht="18" customHeight="1" x14ac:dyDescent="0.25">
      <c r="A3545" s="181">
        <v>18771</v>
      </c>
      <c r="B3545" s="701">
        <v>242879</v>
      </c>
      <c r="C3545" s="181" t="s">
        <v>14276</v>
      </c>
      <c r="D3545" s="181" t="s">
        <v>1132</v>
      </c>
      <c r="E3545" s="181" t="s">
        <v>4438</v>
      </c>
      <c r="F3545" s="181" t="s">
        <v>304</v>
      </c>
      <c r="G3545" s="181" t="s">
        <v>550</v>
      </c>
      <c r="H3545" s="181" t="s">
        <v>5</v>
      </c>
      <c r="I3545" s="181" t="s">
        <v>604</v>
      </c>
      <c r="J3545" s="181">
        <v>20180</v>
      </c>
      <c r="K3545" s="181">
        <v>205</v>
      </c>
      <c r="L3545" s="181"/>
      <c r="M3545" s="181"/>
      <c r="N3545" s="596" t="s">
        <v>286</v>
      </c>
    </row>
    <row r="3546" spans="1:14" s="158" customFormat="1" ht="18" customHeight="1" x14ac:dyDescent="0.25">
      <c r="A3546" s="181">
        <v>17123</v>
      </c>
      <c r="B3546" s="701">
        <v>242862</v>
      </c>
      <c r="C3546" s="181" t="s">
        <v>4908</v>
      </c>
      <c r="D3546" s="181" t="s">
        <v>1132</v>
      </c>
      <c r="E3546" s="181" t="s">
        <v>4909</v>
      </c>
      <c r="F3546" s="181" t="s">
        <v>577</v>
      </c>
      <c r="G3546" s="181" t="s">
        <v>550</v>
      </c>
      <c r="H3546" s="181" t="s">
        <v>5</v>
      </c>
      <c r="I3546" s="181" t="s">
        <v>4910</v>
      </c>
      <c r="J3546" s="181">
        <v>22180</v>
      </c>
      <c r="K3546" s="181">
        <v>17</v>
      </c>
      <c r="L3546" s="181"/>
      <c r="M3546" s="181"/>
      <c r="N3546" s="596" t="s">
        <v>286</v>
      </c>
    </row>
    <row r="3547" spans="1:14" s="158" customFormat="1" ht="18" customHeight="1" x14ac:dyDescent="0.25">
      <c r="A3547" s="181">
        <v>21151</v>
      </c>
      <c r="B3547" s="701">
        <v>242899</v>
      </c>
      <c r="C3547" s="181" t="s">
        <v>18449</v>
      </c>
      <c r="D3547" s="181" t="s">
        <v>1132</v>
      </c>
      <c r="E3547" s="181" t="s">
        <v>3582</v>
      </c>
      <c r="F3547" s="181" t="s">
        <v>577</v>
      </c>
      <c r="G3547" s="181" t="s">
        <v>550</v>
      </c>
      <c r="H3547" s="181" t="s">
        <v>5</v>
      </c>
      <c r="I3547" s="181" t="s">
        <v>301</v>
      </c>
      <c r="J3547" s="181">
        <v>23460</v>
      </c>
      <c r="K3547" s="181">
        <v>3</v>
      </c>
      <c r="L3547" s="181"/>
      <c r="M3547" s="181"/>
      <c r="N3547" s="596" t="s">
        <v>286</v>
      </c>
    </row>
    <row r="3548" spans="1:14" s="158" customFormat="1" ht="18" customHeight="1" x14ac:dyDescent="0.25">
      <c r="A3548" s="181">
        <v>18810</v>
      </c>
      <c r="B3548" s="701">
        <v>242880</v>
      </c>
      <c r="C3548" s="181" t="s">
        <v>18450</v>
      </c>
      <c r="D3548" s="181" t="s">
        <v>1132</v>
      </c>
      <c r="E3548" s="181" t="s">
        <v>4346</v>
      </c>
      <c r="F3548" s="181" t="s">
        <v>577</v>
      </c>
      <c r="G3548" s="181" t="s">
        <v>550</v>
      </c>
      <c r="H3548" s="181" t="s">
        <v>5</v>
      </c>
      <c r="I3548" s="181" t="s">
        <v>301</v>
      </c>
      <c r="J3548" s="181">
        <v>23380</v>
      </c>
      <c r="K3548" s="181">
        <v>8</v>
      </c>
      <c r="L3548" s="181"/>
      <c r="M3548" s="181"/>
      <c r="N3548" s="596" t="s">
        <v>286</v>
      </c>
    </row>
    <row r="3549" spans="1:14" s="158" customFormat="1" ht="18" customHeight="1" x14ac:dyDescent="0.25">
      <c r="A3549" s="181">
        <v>18770</v>
      </c>
      <c r="B3549" s="701">
        <v>242878</v>
      </c>
      <c r="C3549" s="181" t="s">
        <v>16884</v>
      </c>
      <c r="D3549" s="181" t="s">
        <v>1132</v>
      </c>
      <c r="E3549" s="181" t="s">
        <v>3663</v>
      </c>
      <c r="F3549" s="181" t="s">
        <v>304</v>
      </c>
      <c r="G3549" s="181" t="s">
        <v>550</v>
      </c>
      <c r="H3549" s="181" t="s">
        <v>5</v>
      </c>
      <c r="I3549" s="181" t="s">
        <v>301</v>
      </c>
      <c r="J3549" s="181">
        <v>23220</v>
      </c>
      <c r="K3549" s="181">
        <v>7</v>
      </c>
      <c r="L3549" s="181"/>
      <c r="M3549" s="181"/>
      <c r="N3549" s="596" t="s">
        <v>286</v>
      </c>
    </row>
    <row r="3550" spans="1:14" s="158" customFormat="1" ht="18" customHeight="1" x14ac:dyDescent="0.25">
      <c r="A3550" s="181">
        <v>18811</v>
      </c>
      <c r="B3550" s="701">
        <v>242884</v>
      </c>
      <c r="C3550" s="181" t="s">
        <v>301</v>
      </c>
      <c r="D3550" s="181" t="s">
        <v>1132</v>
      </c>
      <c r="E3550" s="181" t="s">
        <v>4911</v>
      </c>
      <c r="F3550" s="181" t="s">
        <v>577</v>
      </c>
      <c r="G3550" s="181" t="s">
        <v>550</v>
      </c>
      <c r="H3550" s="181" t="s">
        <v>5</v>
      </c>
      <c r="I3550" s="181" t="s">
        <v>1133</v>
      </c>
      <c r="J3550" s="181">
        <v>22060</v>
      </c>
      <c r="K3550" s="181">
        <v>4</v>
      </c>
      <c r="L3550" s="181"/>
      <c r="M3550" s="181"/>
      <c r="N3550" s="596" t="s">
        <v>286</v>
      </c>
    </row>
    <row r="3551" spans="1:14" s="158" customFormat="1" ht="18" customHeight="1" x14ac:dyDescent="0.25">
      <c r="A3551" s="181">
        <v>89758</v>
      </c>
      <c r="B3551" s="701" t="s">
        <v>18451</v>
      </c>
      <c r="C3551" s="181" t="s">
        <v>18452</v>
      </c>
      <c r="D3551" s="181" t="s">
        <v>1132</v>
      </c>
      <c r="E3551" s="181" t="s">
        <v>18453</v>
      </c>
      <c r="F3551" s="181" t="s">
        <v>577</v>
      </c>
      <c r="G3551" s="181" t="s">
        <v>550</v>
      </c>
      <c r="H3551" s="181" t="s">
        <v>5</v>
      </c>
      <c r="I3551" s="181" t="s">
        <v>301</v>
      </c>
      <c r="J3551" s="181">
        <v>21800</v>
      </c>
      <c r="K3551" s="181">
        <v>7</v>
      </c>
      <c r="L3551" s="181"/>
      <c r="M3551" s="181"/>
      <c r="N3551" s="596" t="s">
        <v>286</v>
      </c>
    </row>
    <row r="3552" spans="1:14" ht="18" customHeight="1" x14ac:dyDescent="0.25">
      <c r="A3552" s="181">
        <v>17841</v>
      </c>
      <c r="B3552" s="701">
        <v>242840</v>
      </c>
      <c r="C3552" s="181" t="s">
        <v>4912</v>
      </c>
      <c r="D3552" s="181" t="s">
        <v>1132</v>
      </c>
      <c r="E3552" s="181" t="s">
        <v>4145</v>
      </c>
      <c r="F3552" s="181" t="s">
        <v>304</v>
      </c>
      <c r="G3552" s="181" t="s">
        <v>550</v>
      </c>
      <c r="H3552" s="181" t="s">
        <v>5</v>
      </c>
      <c r="I3552" s="181" t="s">
        <v>4852</v>
      </c>
      <c r="J3552" s="181">
        <v>23140</v>
      </c>
      <c r="K3552" s="181">
        <v>49</v>
      </c>
      <c r="L3552" s="181"/>
      <c r="M3552" s="181"/>
      <c r="N3552" s="596" t="s">
        <v>286</v>
      </c>
    </row>
    <row r="3553" spans="1:14" s="158" customFormat="1" ht="18" customHeight="1" x14ac:dyDescent="0.25">
      <c r="A3553" s="181">
        <v>24346</v>
      </c>
      <c r="B3553" s="701">
        <v>242153</v>
      </c>
      <c r="C3553" s="181" t="s">
        <v>14277</v>
      </c>
      <c r="D3553" s="181" t="s">
        <v>1132</v>
      </c>
      <c r="E3553" s="181" t="s">
        <v>14278</v>
      </c>
      <c r="F3553" s="181" t="s">
        <v>577</v>
      </c>
      <c r="G3553" s="181" t="s">
        <v>550</v>
      </c>
      <c r="H3553" s="181" t="s">
        <v>5</v>
      </c>
      <c r="I3553" s="181" t="s">
        <v>3921</v>
      </c>
      <c r="J3553" s="181">
        <v>26710</v>
      </c>
      <c r="K3553" s="181">
        <v>62</v>
      </c>
      <c r="L3553" s="181"/>
      <c r="M3553" s="181"/>
      <c r="N3553" s="596" t="s">
        <v>286</v>
      </c>
    </row>
    <row r="3554" spans="1:14" s="158" customFormat="1" ht="18" customHeight="1" x14ac:dyDescent="0.25">
      <c r="A3554" s="181">
        <v>12690</v>
      </c>
      <c r="B3554" s="701">
        <v>242882</v>
      </c>
      <c r="C3554" s="181" t="s">
        <v>16885</v>
      </c>
      <c r="D3554" s="181" t="s">
        <v>1132</v>
      </c>
      <c r="E3554" s="181" t="s">
        <v>3753</v>
      </c>
      <c r="F3554" s="181" t="s">
        <v>304</v>
      </c>
      <c r="G3554" s="181" t="s">
        <v>550</v>
      </c>
      <c r="H3554" s="181" t="s">
        <v>5</v>
      </c>
      <c r="I3554" s="181" t="s">
        <v>4916</v>
      </c>
      <c r="J3554" s="181">
        <v>21960</v>
      </c>
      <c r="K3554" s="181">
        <v>148</v>
      </c>
      <c r="L3554" s="181"/>
      <c r="M3554" s="181"/>
      <c r="N3554" s="596" t="s">
        <v>286</v>
      </c>
    </row>
    <row r="3555" spans="1:14" ht="18" customHeight="1" x14ac:dyDescent="0.25">
      <c r="A3555" s="181">
        <v>25877</v>
      </c>
      <c r="B3555" s="701">
        <v>242149</v>
      </c>
      <c r="C3555" s="181" t="s">
        <v>4917</v>
      </c>
      <c r="D3555" s="181" t="s">
        <v>1132</v>
      </c>
      <c r="E3555" s="181" t="s">
        <v>3743</v>
      </c>
      <c r="F3555" s="181" t="s">
        <v>577</v>
      </c>
      <c r="G3555" s="181" t="s">
        <v>550</v>
      </c>
      <c r="H3555" s="181" t="s">
        <v>5</v>
      </c>
      <c r="I3555" s="181" t="s">
        <v>301</v>
      </c>
      <c r="J3555" s="181">
        <v>20910</v>
      </c>
      <c r="K3555" s="181">
        <v>17</v>
      </c>
      <c r="L3555" s="181"/>
      <c r="M3555" s="181"/>
      <c r="N3555" s="596" t="s">
        <v>286</v>
      </c>
    </row>
    <row r="3556" spans="1:14" ht="18" customHeight="1" x14ac:dyDescent="0.25">
      <c r="A3556" s="181">
        <v>92</v>
      </c>
      <c r="B3556" s="701">
        <v>242803</v>
      </c>
      <c r="C3556" s="181" t="s">
        <v>4918</v>
      </c>
      <c r="D3556" s="181" t="s">
        <v>1132</v>
      </c>
      <c r="E3556" s="181" t="s">
        <v>4067</v>
      </c>
      <c r="F3556" s="181" t="s">
        <v>577</v>
      </c>
      <c r="G3556" s="181" t="s">
        <v>550</v>
      </c>
      <c r="H3556" s="181" t="s">
        <v>5</v>
      </c>
      <c r="I3556" s="181" t="s">
        <v>3683</v>
      </c>
      <c r="J3556" s="181">
        <v>16870</v>
      </c>
      <c r="K3556" s="181">
        <v>28</v>
      </c>
      <c r="L3556" s="181"/>
      <c r="M3556" s="181"/>
      <c r="N3556" s="596" t="s">
        <v>286</v>
      </c>
    </row>
    <row r="3557" spans="1:14" s="158" customFormat="1" ht="18" customHeight="1" x14ac:dyDescent="0.25">
      <c r="A3557" s="181">
        <v>17112</v>
      </c>
      <c r="B3557" s="701">
        <v>242804</v>
      </c>
      <c r="C3557" s="181" t="s">
        <v>4919</v>
      </c>
      <c r="D3557" s="181" t="s">
        <v>1132</v>
      </c>
      <c r="E3557" s="181" t="s">
        <v>4920</v>
      </c>
      <c r="F3557" s="181" t="s">
        <v>577</v>
      </c>
      <c r="G3557" s="181" t="s">
        <v>550</v>
      </c>
      <c r="H3557" s="181" t="s">
        <v>5</v>
      </c>
      <c r="I3557" s="181" t="s">
        <v>4159</v>
      </c>
      <c r="J3557" s="181">
        <v>16500</v>
      </c>
      <c r="K3557" s="181">
        <v>7</v>
      </c>
      <c r="L3557" s="181"/>
      <c r="M3557" s="181"/>
      <c r="N3557" s="596" t="s">
        <v>286</v>
      </c>
    </row>
    <row r="3558" spans="1:14" s="158" customFormat="1" ht="18" customHeight="1" x14ac:dyDescent="0.25">
      <c r="A3558" s="181">
        <v>17114</v>
      </c>
      <c r="B3558" s="701" t="s">
        <v>4921</v>
      </c>
      <c r="C3558" s="181" t="s">
        <v>4922</v>
      </c>
      <c r="D3558" s="181" t="s">
        <v>1132</v>
      </c>
      <c r="E3558" s="181" t="s">
        <v>4923</v>
      </c>
      <c r="F3558" s="181" t="s">
        <v>577</v>
      </c>
      <c r="G3558" s="181" t="s">
        <v>550</v>
      </c>
      <c r="H3558" s="181" t="s">
        <v>5</v>
      </c>
      <c r="I3558" s="181" t="s">
        <v>4924</v>
      </c>
      <c r="J3558" s="181">
        <v>20650</v>
      </c>
      <c r="K3558" s="181">
        <v>9</v>
      </c>
      <c r="L3558" s="181"/>
      <c r="M3558" s="181"/>
      <c r="N3558" s="596" t="s">
        <v>286</v>
      </c>
    </row>
    <row r="3559" spans="1:14" s="158" customFormat="1" ht="18" customHeight="1" x14ac:dyDescent="0.25">
      <c r="A3559" s="181">
        <v>17119</v>
      </c>
      <c r="B3559" s="701">
        <v>30300</v>
      </c>
      <c r="C3559" s="181" t="s">
        <v>4925</v>
      </c>
      <c r="D3559" s="181" t="s">
        <v>1132</v>
      </c>
      <c r="E3559" s="181" t="s">
        <v>4926</v>
      </c>
      <c r="F3559" s="181" t="s">
        <v>577</v>
      </c>
      <c r="G3559" s="181" t="s">
        <v>550</v>
      </c>
      <c r="H3559" s="181" t="s">
        <v>5</v>
      </c>
      <c r="I3559" s="181" t="s">
        <v>4927</v>
      </c>
      <c r="J3559" s="181">
        <v>20650</v>
      </c>
      <c r="K3559" s="181">
        <v>13</v>
      </c>
      <c r="L3559" s="181"/>
      <c r="M3559" s="181"/>
      <c r="N3559" s="596" t="s">
        <v>286</v>
      </c>
    </row>
    <row r="3560" spans="1:14" s="158" customFormat="1" ht="18" customHeight="1" x14ac:dyDescent="0.25">
      <c r="A3560" s="181">
        <v>26953</v>
      </c>
      <c r="B3560" s="701">
        <v>242184</v>
      </c>
      <c r="C3560" s="181" t="s">
        <v>16886</v>
      </c>
      <c r="D3560" s="181" t="s">
        <v>1132</v>
      </c>
      <c r="E3560" s="181" t="s">
        <v>3572</v>
      </c>
      <c r="F3560" s="181" t="s">
        <v>577</v>
      </c>
      <c r="G3560" s="181" t="s">
        <v>550</v>
      </c>
      <c r="H3560" s="181" t="s">
        <v>5</v>
      </c>
      <c r="I3560" s="181" t="s">
        <v>16887</v>
      </c>
      <c r="J3560" s="181">
        <v>21280</v>
      </c>
      <c r="K3560" s="181">
        <v>5</v>
      </c>
      <c r="L3560" s="181"/>
      <c r="M3560" s="181"/>
      <c r="N3560" s="596" t="s">
        <v>286</v>
      </c>
    </row>
    <row r="3561" spans="1:14" s="158" customFormat="1" ht="18" customHeight="1" x14ac:dyDescent="0.25">
      <c r="A3561" s="181">
        <v>17121</v>
      </c>
      <c r="B3561" s="701" t="s">
        <v>4928</v>
      </c>
      <c r="C3561" s="181" t="s">
        <v>301</v>
      </c>
      <c r="D3561" s="181" t="s">
        <v>1132</v>
      </c>
      <c r="E3561" s="181" t="s">
        <v>4929</v>
      </c>
      <c r="F3561" s="181" t="s">
        <v>577</v>
      </c>
      <c r="G3561" s="181" t="s">
        <v>550</v>
      </c>
      <c r="H3561" s="181" t="s">
        <v>5</v>
      </c>
      <c r="I3561" s="181" t="s">
        <v>4930</v>
      </c>
      <c r="J3561" s="181">
        <v>22260</v>
      </c>
      <c r="K3561" s="181">
        <v>8</v>
      </c>
      <c r="L3561" s="181"/>
      <c r="M3561" s="181"/>
      <c r="N3561" s="596" t="s">
        <v>286</v>
      </c>
    </row>
    <row r="3562" spans="1:14" s="158" customFormat="1" ht="18" customHeight="1" x14ac:dyDescent="0.25">
      <c r="A3562" s="181">
        <v>24345</v>
      </c>
      <c r="B3562" s="701">
        <v>36700</v>
      </c>
      <c r="C3562" s="181" t="s">
        <v>4931</v>
      </c>
      <c r="D3562" s="181" t="s">
        <v>1132</v>
      </c>
      <c r="E3562" s="181" t="s">
        <v>4932</v>
      </c>
      <c r="F3562" s="181" t="s">
        <v>577</v>
      </c>
      <c r="G3562" s="181" t="s">
        <v>550</v>
      </c>
      <c r="H3562" s="181" t="s">
        <v>5</v>
      </c>
      <c r="I3562" s="181" t="s">
        <v>4933</v>
      </c>
      <c r="J3562" s="181">
        <v>25520</v>
      </c>
      <c r="K3562" s="181">
        <v>3</v>
      </c>
      <c r="L3562" s="181"/>
      <c r="M3562" s="181"/>
      <c r="N3562" s="596" t="s">
        <v>286</v>
      </c>
    </row>
    <row r="3563" spans="1:14" s="158" customFormat="1" ht="18" customHeight="1" x14ac:dyDescent="0.25">
      <c r="A3563" s="181">
        <v>25039</v>
      </c>
      <c r="B3563" s="701">
        <v>242134</v>
      </c>
      <c r="C3563" s="181" t="s">
        <v>4934</v>
      </c>
      <c r="D3563" s="181" t="s">
        <v>1132</v>
      </c>
      <c r="E3563" s="181" t="s">
        <v>4935</v>
      </c>
      <c r="F3563" s="181" t="s">
        <v>577</v>
      </c>
      <c r="G3563" s="181" t="s">
        <v>550</v>
      </c>
      <c r="H3563" s="181" t="s">
        <v>5</v>
      </c>
      <c r="I3563" s="181" t="s">
        <v>4936</v>
      </c>
      <c r="J3563" s="181">
        <v>25080</v>
      </c>
      <c r="K3563" s="181">
        <v>9</v>
      </c>
      <c r="L3563" s="181"/>
      <c r="M3563" s="181"/>
      <c r="N3563" s="596" t="s">
        <v>286</v>
      </c>
    </row>
    <row r="3564" spans="1:14" s="158" customFormat="1" ht="18" customHeight="1" x14ac:dyDescent="0.25">
      <c r="A3564" s="181">
        <v>28263</v>
      </c>
      <c r="B3564" s="701" t="s">
        <v>4937</v>
      </c>
      <c r="C3564" s="181" t="s">
        <v>301</v>
      </c>
      <c r="D3564" s="181" t="s">
        <v>1132</v>
      </c>
      <c r="E3564" s="181" t="s">
        <v>4938</v>
      </c>
      <c r="F3564" s="181" t="s">
        <v>577</v>
      </c>
      <c r="G3564" s="181" t="s">
        <v>550</v>
      </c>
      <c r="H3564" s="181" t="s">
        <v>5</v>
      </c>
      <c r="I3564" s="181" t="s">
        <v>4939</v>
      </c>
      <c r="J3564" s="181">
        <v>27430</v>
      </c>
      <c r="K3564" s="181">
        <v>15</v>
      </c>
      <c r="L3564" s="181"/>
      <c r="M3564" s="181"/>
      <c r="N3564" s="596" t="s">
        <v>286</v>
      </c>
    </row>
    <row r="3565" spans="1:14" s="158" customFormat="1" ht="18" customHeight="1" x14ac:dyDescent="0.25">
      <c r="A3565" s="181">
        <v>1536</v>
      </c>
      <c r="B3565" s="701">
        <v>242854</v>
      </c>
      <c r="C3565" s="181" t="s">
        <v>4940</v>
      </c>
      <c r="D3565" s="181" t="s">
        <v>1132</v>
      </c>
      <c r="E3565" s="181" t="s">
        <v>4941</v>
      </c>
      <c r="F3565" s="181" t="s">
        <v>577</v>
      </c>
      <c r="G3565" s="181" t="s">
        <v>550</v>
      </c>
      <c r="H3565" s="181" t="s">
        <v>5</v>
      </c>
      <c r="I3565" s="181" t="s">
        <v>4942</v>
      </c>
      <c r="J3565" s="181">
        <v>22790</v>
      </c>
      <c r="K3565" s="181">
        <v>6</v>
      </c>
      <c r="L3565" s="181"/>
      <c r="M3565" s="181"/>
      <c r="N3565" s="596" t="s">
        <v>286</v>
      </c>
    </row>
    <row r="3566" spans="1:14" s="158" customFormat="1" ht="18" customHeight="1" x14ac:dyDescent="0.25">
      <c r="A3566" s="181">
        <v>25511</v>
      </c>
      <c r="B3566" s="701">
        <v>212138</v>
      </c>
      <c r="C3566" s="181" t="s">
        <v>4907</v>
      </c>
      <c r="D3566" s="181" t="s">
        <v>1132</v>
      </c>
      <c r="E3566" s="181" t="s">
        <v>16888</v>
      </c>
      <c r="F3566" s="181" t="s">
        <v>577</v>
      </c>
      <c r="G3566" s="181" t="s">
        <v>550</v>
      </c>
      <c r="H3566" s="181" t="s">
        <v>5</v>
      </c>
      <c r="I3566" s="181" t="s">
        <v>16889</v>
      </c>
      <c r="J3566" s="181">
        <v>19420</v>
      </c>
      <c r="K3566" s="181">
        <v>6</v>
      </c>
      <c r="L3566" s="181"/>
      <c r="M3566" s="181"/>
      <c r="N3566" s="596" t="s">
        <v>286</v>
      </c>
    </row>
    <row r="3567" spans="1:14" s="158" customFormat="1" ht="18" customHeight="1" x14ac:dyDescent="0.25">
      <c r="A3567" s="181">
        <v>28066</v>
      </c>
      <c r="B3567" s="701" t="s">
        <v>4913</v>
      </c>
      <c r="C3567" s="181" t="s">
        <v>4914</v>
      </c>
      <c r="D3567" s="181" t="s">
        <v>1132</v>
      </c>
      <c r="E3567" s="181" t="s">
        <v>16890</v>
      </c>
      <c r="F3567" s="181" t="s">
        <v>577</v>
      </c>
      <c r="G3567" s="181" t="s">
        <v>550</v>
      </c>
      <c r="H3567" s="181" t="s">
        <v>5</v>
      </c>
      <c r="I3567" s="181" t="s">
        <v>4915</v>
      </c>
      <c r="J3567" s="181">
        <v>22550</v>
      </c>
      <c r="K3567" s="181">
        <v>5</v>
      </c>
      <c r="L3567" s="181"/>
      <c r="M3567" s="181"/>
      <c r="N3567" s="596" t="s">
        <v>286</v>
      </c>
    </row>
    <row r="3568" spans="1:14" s="158" customFormat="1" ht="18" customHeight="1" x14ac:dyDescent="0.25">
      <c r="A3568" s="181">
        <v>4801</v>
      </c>
      <c r="B3568" s="701">
        <v>13718</v>
      </c>
      <c r="C3568" s="181" t="s">
        <v>15386</v>
      </c>
      <c r="D3568" s="181" t="s">
        <v>2766</v>
      </c>
      <c r="E3568" s="181" t="s">
        <v>3690</v>
      </c>
      <c r="F3568" s="181" t="s">
        <v>577</v>
      </c>
      <c r="G3568" s="181" t="s">
        <v>305</v>
      </c>
      <c r="H3568" s="181" t="s">
        <v>5</v>
      </c>
      <c r="I3568" s="181" t="s">
        <v>301</v>
      </c>
      <c r="J3568" s="181">
        <v>11710</v>
      </c>
      <c r="K3568" s="181">
        <v>11</v>
      </c>
      <c r="L3568" s="181"/>
      <c r="M3568" s="181"/>
      <c r="N3568" s="596" t="s">
        <v>286</v>
      </c>
    </row>
    <row r="3569" spans="1:14" s="158" customFormat="1" ht="18" customHeight="1" x14ac:dyDescent="0.25">
      <c r="A3569" s="181">
        <v>4802</v>
      </c>
      <c r="B3569" s="701">
        <v>13719</v>
      </c>
      <c r="C3569" s="181" t="s">
        <v>13430</v>
      </c>
      <c r="D3569" s="181" t="s">
        <v>2766</v>
      </c>
      <c r="E3569" s="181" t="s">
        <v>3552</v>
      </c>
      <c r="F3569" s="181" t="s">
        <v>577</v>
      </c>
      <c r="G3569" s="181" t="s">
        <v>305</v>
      </c>
      <c r="H3569" s="181" t="s">
        <v>5</v>
      </c>
      <c r="I3569" s="181" t="s">
        <v>301</v>
      </c>
      <c r="J3569" s="181">
        <v>15950</v>
      </c>
      <c r="K3569" s="181">
        <v>16</v>
      </c>
      <c r="L3569" s="181"/>
      <c r="M3569" s="181"/>
      <c r="N3569" s="596" t="s">
        <v>286</v>
      </c>
    </row>
    <row r="3570" spans="1:14" s="158" customFormat="1" ht="18" customHeight="1" x14ac:dyDescent="0.25">
      <c r="A3570" s="181">
        <v>7586</v>
      </c>
      <c r="B3570" s="701" t="s">
        <v>4943</v>
      </c>
      <c r="C3570" s="181" t="s">
        <v>4944</v>
      </c>
      <c r="D3570" s="181" t="s">
        <v>1140</v>
      </c>
      <c r="E3570" s="181" t="s">
        <v>3843</v>
      </c>
      <c r="F3570" s="181" t="s">
        <v>304</v>
      </c>
      <c r="G3570" s="181" t="s">
        <v>567</v>
      </c>
      <c r="H3570" s="181" t="s">
        <v>5</v>
      </c>
      <c r="I3570" s="181" t="s">
        <v>301</v>
      </c>
      <c r="J3570" s="181">
        <v>15960</v>
      </c>
      <c r="K3570" s="181">
        <v>101</v>
      </c>
      <c r="L3570" s="181"/>
      <c r="M3570" s="181"/>
      <c r="N3570" s="596" t="s">
        <v>286</v>
      </c>
    </row>
    <row r="3571" spans="1:14" s="158" customFormat="1" ht="18" customHeight="1" x14ac:dyDescent="0.25">
      <c r="A3571" s="181">
        <v>28246</v>
      </c>
      <c r="B3571" s="701">
        <v>23393</v>
      </c>
      <c r="C3571" s="181" t="s">
        <v>11916</v>
      </c>
      <c r="D3571" s="181" t="s">
        <v>1140</v>
      </c>
      <c r="E3571" s="181" t="s">
        <v>11917</v>
      </c>
      <c r="F3571" s="181" t="s">
        <v>304</v>
      </c>
      <c r="G3571" s="181" t="s">
        <v>567</v>
      </c>
      <c r="H3571" s="181" t="s">
        <v>5</v>
      </c>
      <c r="I3571" s="181" t="s">
        <v>11918</v>
      </c>
      <c r="J3571" s="181">
        <v>10360</v>
      </c>
      <c r="K3571" s="181">
        <v>70</v>
      </c>
      <c r="L3571" s="181"/>
      <c r="M3571" s="181"/>
      <c r="N3571" s="596" t="s">
        <v>286</v>
      </c>
    </row>
    <row r="3572" spans="1:14" s="158" customFormat="1" ht="18" customHeight="1" x14ac:dyDescent="0.25">
      <c r="A3572" s="181">
        <v>29769</v>
      </c>
      <c r="B3572" s="701">
        <v>23962</v>
      </c>
      <c r="C3572" s="181" t="s">
        <v>13431</v>
      </c>
      <c r="D3572" s="181" t="s">
        <v>1140</v>
      </c>
      <c r="E3572" s="181" t="s">
        <v>13432</v>
      </c>
      <c r="F3572" s="181" t="s">
        <v>304</v>
      </c>
      <c r="G3572" s="181" t="s">
        <v>567</v>
      </c>
      <c r="H3572" s="181" t="s">
        <v>5</v>
      </c>
      <c r="I3572" s="181" t="s">
        <v>13433</v>
      </c>
      <c r="J3572" s="181">
        <v>17430</v>
      </c>
      <c r="K3572" s="181">
        <v>1</v>
      </c>
      <c r="L3572" s="181"/>
      <c r="M3572" s="181"/>
      <c r="N3572" s="596" t="s">
        <v>286</v>
      </c>
    </row>
    <row r="3573" spans="1:14" s="158" customFormat="1" ht="18" customHeight="1" x14ac:dyDescent="0.25">
      <c r="A3573" s="181">
        <v>28298</v>
      </c>
      <c r="B3573" s="701" t="s">
        <v>4945</v>
      </c>
      <c r="C3573" s="181" t="s">
        <v>4946</v>
      </c>
      <c r="D3573" s="181" t="s">
        <v>1140</v>
      </c>
      <c r="E3573" s="181" t="s">
        <v>4947</v>
      </c>
      <c r="F3573" s="181" t="s">
        <v>304</v>
      </c>
      <c r="G3573" s="181" t="s">
        <v>567</v>
      </c>
      <c r="H3573" s="181" t="s">
        <v>5</v>
      </c>
      <c r="I3573" s="181" t="s">
        <v>4948</v>
      </c>
      <c r="J3573" s="181">
        <v>11830</v>
      </c>
      <c r="K3573" s="181">
        <v>2</v>
      </c>
      <c r="L3573" s="181"/>
      <c r="M3573" s="181"/>
      <c r="N3573" s="596" t="s">
        <v>286</v>
      </c>
    </row>
    <row r="3574" spans="1:14" s="158" customFormat="1" ht="18" customHeight="1" x14ac:dyDescent="0.25">
      <c r="A3574" s="181">
        <v>30325</v>
      </c>
      <c r="B3574" s="701" t="s">
        <v>13434</v>
      </c>
      <c r="C3574" s="181" t="s">
        <v>301</v>
      </c>
      <c r="D3574" s="181" t="s">
        <v>1140</v>
      </c>
      <c r="E3574" s="181" t="s">
        <v>13435</v>
      </c>
      <c r="F3574" s="181" t="s">
        <v>304</v>
      </c>
      <c r="G3574" s="181" t="s">
        <v>567</v>
      </c>
      <c r="H3574" s="181" t="s">
        <v>5</v>
      </c>
      <c r="I3574" s="181" t="s">
        <v>13436</v>
      </c>
      <c r="J3574" s="181">
        <v>7230</v>
      </c>
      <c r="K3574" s="181">
        <v>6</v>
      </c>
      <c r="L3574" s="181"/>
      <c r="M3574" s="181"/>
      <c r="N3574" s="596" t="s">
        <v>286</v>
      </c>
    </row>
    <row r="3575" spans="1:14" s="158" customFormat="1" ht="18" customHeight="1" x14ac:dyDescent="0.25">
      <c r="A3575" s="181">
        <v>25399</v>
      </c>
      <c r="B3575" s="701" t="s">
        <v>4949</v>
      </c>
      <c r="C3575" s="181" t="s">
        <v>4950</v>
      </c>
      <c r="D3575" s="181" t="s">
        <v>4951</v>
      </c>
      <c r="E3575" s="181" t="s">
        <v>3743</v>
      </c>
      <c r="F3575" s="181" t="s">
        <v>304</v>
      </c>
      <c r="G3575" s="181" t="s">
        <v>567</v>
      </c>
      <c r="H3575" s="181" t="s">
        <v>5</v>
      </c>
      <c r="I3575" s="181" t="s">
        <v>4952</v>
      </c>
      <c r="J3575" s="181">
        <v>19960</v>
      </c>
      <c r="K3575" s="181">
        <v>68</v>
      </c>
      <c r="L3575" s="181"/>
      <c r="M3575" s="181"/>
      <c r="N3575" s="596" t="s">
        <v>286</v>
      </c>
    </row>
    <row r="3576" spans="1:14" s="158" customFormat="1" ht="18" customHeight="1" x14ac:dyDescent="0.25">
      <c r="A3576" s="181">
        <v>2009</v>
      </c>
      <c r="B3576" s="701" t="s">
        <v>4953</v>
      </c>
      <c r="C3576" s="181" t="s">
        <v>301</v>
      </c>
      <c r="D3576" s="181" t="s">
        <v>4954</v>
      </c>
      <c r="E3576" s="181" t="s">
        <v>4955</v>
      </c>
      <c r="F3576" s="181" t="s">
        <v>304</v>
      </c>
      <c r="G3576" s="181" t="s">
        <v>567</v>
      </c>
      <c r="H3576" s="181" t="s">
        <v>5</v>
      </c>
      <c r="I3576" s="181" t="s">
        <v>4956</v>
      </c>
      <c r="J3576" s="181">
        <v>22640</v>
      </c>
      <c r="K3576" s="181">
        <v>2</v>
      </c>
      <c r="L3576" s="181"/>
      <c r="M3576" s="181"/>
      <c r="N3576" s="596" t="s">
        <v>286</v>
      </c>
    </row>
    <row r="3577" spans="1:14" s="158" customFormat="1" ht="18" customHeight="1" x14ac:dyDescent="0.25">
      <c r="A3577" s="181">
        <v>2869</v>
      </c>
      <c r="B3577" s="701" t="s">
        <v>16891</v>
      </c>
      <c r="C3577" s="181" t="s">
        <v>16892</v>
      </c>
      <c r="D3577" s="181" t="s">
        <v>4954</v>
      </c>
      <c r="E3577" s="181" t="s">
        <v>2396</v>
      </c>
      <c r="F3577" s="181" t="s">
        <v>304</v>
      </c>
      <c r="G3577" s="181" t="s">
        <v>567</v>
      </c>
      <c r="H3577" s="181" t="s">
        <v>5</v>
      </c>
      <c r="I3577" s="181" t="s">
        <v>301</v>
      </c>
      <c r="J3577" s="181">
        <v>16150</v>
      </c>
      <c r="K3577" s="181">
        <v>2</v>
      </c>
      <c r="L3577" s="181"/>
      <c r="M3577" s="181"/>
      <c r="N3577" s="596" t="s">
        <v>286</v>
      </c>
    </row>
    <row r="3578" spans="1:14" s="158" customFormat="1" ht="18" customHeight="1" x14ac:dyDescent="0.25">
      <c r="A3578" s="181">
        <v>27879</v>
      </c>
      <c r="B3578" s="701">
        <v>23775</v>
      </c>
      <c r="C3578" s="181" t="s">
        <v>301</v>
      </c>
      <c r="D3578" s="181" t="s">
        <v>1146</v>
      </c>
      <c r="E3578" s="181" t="s">
        <v>4957</v>
      </c>
      <c r="F3578" s="181" t="s">
        <v>304</v>
      </c>
      <c r="G3578" s="181" t="s">
        <v>567</v>
      </c>
      <c r="H3578" s="181" t="s">
        <v>5</v>
      </c>
      <c r="I3578" s="181" t="s">
        <v>4958</v>
      </c>
      <c r="J3578" s="181">
        <v>11790</v>
      </c>
      <c r="K3578" s="181">
        <v>22</v>
      </c>
      <c r="L3578" s="181"/>
      <c r="M3578" s="181"/>
      <c r="N3578" s="596" t="s">
        <v>286</v>
      </c>
    </row>
    <row r="3579" spans="1:14" s="158" customFormat="1" ht="18" customHeight="1" x14ac:dyDescent="0.25">
      <c r="A3579" s="181">
        <v>10727</v>
      </c>
      <c r="B3579" s="701" t="s">
        <v>11339</v>
      </c>
      <c r="C3579" s="181" t="s">
        <v>11340</v>
      </c>
      <c r="D3579" s="181" t="s">
        <v>1146</v>
      </c>
      <c r="E3579" s="181" t="s">
        <v>11341</v>
      </c>
      <c r="F3579" s="181" t="s">
        <v>304</v>
      </c>
      <c r="G3579" s="181" t="s">
        <v>567</v>
      </c>
      <c r="H3579" s="181" t="s">
        <v>5</v>
      </c>
      <c r="I3579" s="181" t="s">
        <v>11342</v>
      </c>
      <c r="J3579" s="181">
        <v>16100</v>
      </c>
      <c r="K3579" s="181">
        <v>50</v>
      </c>
      <c r="L3579" s="181"/>
      <c r="M3579" s="181"/>
      <c r="N3579" s="596" t="s">
        <v>286</v>
      </c>
    </row>
    <row r="3580" spans="1:14" s="158" customFormat="1" ht="18" customHeight="1" x14ac:dyDescent="0.25">
      <c r="A3580" s="181">
        <v>22825</v>
      </c>
      <c r="B3580" s="701" t="s">
        <v>16893</v>
      </c>
      <c r="C3580" s="181" t="s">
        <v>16894</v>
      </c>
      <c r="D3580" s="181" t="s">
        <v>1146</v>
      </c>
      <c r="E3580" s="181" t="s">
        <v>16895</v>
      </c>
      <c r="F3580" s="181" t="s">
        <v>304</v>
      </c>
      <c r="G3580" s="181" t="s">
        <v>567</v>
      </c>
      <c r="H3580" s="181" t="s">
        <v>5</v>
      </c>
      <c r="I3580" s="181" t="s">
        <v>16896</v>
      </c>
      <c r="J3580" s="181">
        <v>16320</v>
      </c>
      <c r="K3580" s="181">
        <v>45</v>
      </c>
      <c r="L3580" s="181"/>
      <c r="M3580" s="181"/>
      <c r="N3580" s="596" t="s">
        <v>286</v>
      </c>
    </row>
    <row r="3581" spans="1:14" ht="18" customHeight="1" x14ac:dyDescent="0.25">
      <c r="A3581" s="181">
        <v>22826</v>
      </c>
      <c r="B3581" s="701" t="s">
        <v>12500</v>
      </c>
      <c r="C3581" s="181" t="s">
        <v>12501</v>
      </c>
      <c r="D3581" s="181" t="s">
        <v>1146</v>
      </c>
      <c r="E3581" s="181" t="s">
        <v>4959</v>
      </c>
      <c r="F3581" s="181" t="s">
        <v>304</v>
      </c>
      <c r="G3581" s="181" t="s">
        <v>567</v>
      </c>
      <c r="H3581" s="181" t="s">
        <v>5</v>
      </c>
      <c r="I3581" s="181" t="s">
        <v>12502</v>
      </c>
      <c r="J3581" s="181">
        <v>15960</v>
      </c>
      <c r="K3581" s="181">
        <v>118</v>
      </c>
      <c r="L3581" s="181"/>
      <c r="M3581" s="181"/>
      <c r="N3581" s="596" t="s">
        <v>286</v>
      </c>
    </row>
    <row r="3582" spans="1:14" ht="18" customHeight="1" x14ac:dyDescent="0.25">
      <c r="A3582" s="181">
        <v>17881</v>
      </c>
      <c r="B3582" s="701" t="s">
        <v>4960</v>
      </c>
      <c r="C3582" s="181" t="s">
        <v>301</v>
      </c>
      <c r="D3582" s="181" t="s">
        <v>1146</v>
      </c>
      <c r="E3582" s="181" t="s">
        <v>3551</v>
      </c>
      <c r="F3582" s="181" t="s">
        <v>304</v>
      </c>
      <c r="G3582" s="181" t="s">
        <v>567</v>
      </c>
      <c r="H3582" s="181" t="s">
        <v>5</v>
      </c>
      <c r="I3582" s="181" t="s">
        <v>301</v>
      </c>
      <c r="J3582" s="181">
        <v>10770</v>
      </c>
      <c r="K3582" s="181">
        <v>4</v>
      </c>
      <c r="L3582" s="181"/>
      <c r="M3582" s="181"/>
      <c r="N3582" s="596" t="s">
        <v>286</v>
      </c>
    </row>
    <row r="3583" spans="1:14" ht="18" customHeight="1" x14ac:dyDescent="0.25">
      <c r="A3583" s="181">
        <v>23058</v>
      </c>
      <c r="B3583" s="701" t="s">
        <v>4961</v>
      </c>
      <c r="C3583" s="181" t="s">
        <v>4962</v>
      </c>
      <c r="D3583" s="181" t="s">
        <v>1146</v>
      </c>
      <c r="E3583" s="181" t="s">
        <v>3551</v>
      </c>
      <c r="F3583" s="181" t="s">
        <v>304</v>
      </c>
      <c r="G3583" s="181" t="s">
        <v>567</v>
      </c>
      <c r="H3583" s="181" t="s">
        <v>5</v>
      </c>
      <c r="I3583" s="181" t="s">
        <v>301</v>
      </c>
      <c r="J3583" s="181">
        <v>18260</v>
      </c>
      <c r="K3583" s="181">
        <v>37</v>
      </c>
      <c r="L3583" s="181"/>
      <c r="M3583" s="181"/>
      <c r="N3583" s="596" t="s">
        <v>286</v>
      </c>
    </row>
    <row r="3584" spans="1:14" s="158" customFormat="1" ht="18" customHeight="1" x14ac:dyDescent="0.25">
      <c r="A3584" s="181">
        <v>8467</v>
      </c>
      <c r="B3584" s="701" t="s">
        <v>4963</v>
      </c>
      <c r="C3584" s="181" t="s">
        <v>4964</v>
      </c>
      <c r="D3584" s="181" t="s">
        <v>1146</v>
      </c>
      <c r="E3584" s="181" t="s">
        <v>4965</v>
      </c>
      <c r="F3584" s="181" t="s">
        <v>304</v>
      </c>
      <c r="G3584" s="181" t="s">
        <v>567</v>
      </c>
      <c r="H3584" s="181" t="s">
        <v>5</v>
      </c>
      <c r="I3584" s="181" t="s">
        <v>301</v>
      </c>
      <c r="J3584" s="181">
        <v>13990</v>
      </c>
      <c r="K3584" s="181">
        <v>9</v>
      </c>
      <c r="L3584" s="181"/>
      <c r="M3584" s="181"/>
      <c r="N3584" s="596" t="s">
        <v>286</v>
      </c>
    </row>
    <row r="3585" spans="1:14" s="158" customFormat="1" ht="18" customHeight="1" x14ac:dyDescent="0.25">
      <c r="A3585" s="181">
        <v>17892</v>
      </c>
      <c r="B3585" s="701" t="s">
        <v>4966</v>
      </c>
      <c r="C3585" s="181" t="s">
        <v>4967</v>
      </c>
      <c r="D3585" s="181" t="s">
        <v>1146</v>
      </c>
      <c r="E3585" s="181" t="s">
        <v>4965</v>
      </c>
      <c r="F3585" s="181" t="s">
        <v>304</v>
      </c>
      <c r="G3585" s="181" t="s">
        <v>567</v>
      </c>
      <c r="H3585" s="181" t="s">
        <v>5</v>
      </c>
      <c r="I3585" s="181" t="s">
        <v>301</v>
      </c>
      <c r="J3585" s="181">
        <v>16150</v>
      </c>
      <c r="K3585" s="181">
        <v>1</v>
      </c>
      <c r="L3585" s="181"/>
      <c r="M3585" s="181"/>
      <c r="N3585" s="596" t="s">
        <v>286</v>
      </c>
    </row>
    <row r="3586" spans="1:14" s="158" customFormat="1" ht="18" customHeight="1" x14ac:dyDescent="0.25">
      <c r="A3586" s="181">
        <v>9042</v>
      </c>
      <c r="B3586" s="701" t="s">
        <v>13437</v>
      </c>
      <c r="C3586" s="181" t="s">
        <v>301</v>
      </c>
      <c r="D3586" s="181" t="s">
        <v>1146</v>
      </c>
      <c r="E3586" s="181" t="s">
        <v>13438</v>
      </c>
      <c r="F3586" s="181" t="s">
        <v>304</v>
      </c>
      <c r="G3586" s="181" t="s">
        <v>567</v>
      </c>
      <c r="H3586" s="181" t="s">
        <v>5</v>
      </c>
      <c r="I3586" s="181" t="s">
        <v>13439</v>
      </c>
      <c r="J3586" s="181">
        <v>19540</v>
      </c>
      <c r="K3586" s="181">
        <v>4</v>
      </c>
      <c r="L3586" s="181"/>
      <c r="M3586" s="181"/>
      <c r="N3586" s="596" t="s">
        <v>286</v>
      </c>
    </row>
    <row r="3587" spans="1:14" s="158" customFormat="1" ht="18" customHeight="1" x14ac:dyDescent="0.25">
      <c r="A3587" s="181">
        <v>6241</v>
      </c>
      <c r="B3587" s="701" t="s">
        <v>4968</v>
      </c>
      <c r="C3587" s="181" t="s">
        <v>301</v>
      </c>
      <c r="D3587" s="181" t="s">
        <v>1146</v>
      </c>
      <c r="E3587" s="181" t="s">
        <v>3690</v>
      </c>
      <c r="F3587" s="181" t="s">
        <v>304</v>
      </c>
      <c r="G3587" s="181" t="s">
        <v>567</v>
      </c>
      <c r="H3587" s="181" t="s">
        <v>5</v>
      </c>
      <c r="I3587" s="181" t="s">
        <v>301</v>
      </c>
      <c r="J3587" s="181">
        <v>12070</v>
      </c>
      <c r="K3587" s="181">
        <v>2</v>
      </c>
      <c r="L3587" s="181"/>
      <c r="M3587" s="181"/>
      <c r="N3587" s="596" t="s">
        <v>286</v>
      </c>
    </row>
    <row r="3588" spans="1:14" ht="18" customHeight="1" x14ac:dyDescent="0.25">
      <c r="A3588" s="181">
        <v>7561</v>
      </c>
      <c r="B3588" s="701" t="s">
        <v>4969</v>
      </c>
      <c r="C3588" s="181" t="s">
        <v>301</v>
      </c>
      <c r="D3588" s="181" t="s">
        <v>1146</v>
      </c>
      <c r="E3588" s="181" t="s">
        <v>3690</v>
      </c>
      <c r="F3588" s="181" t="s">
        <v>304</v>
      </c>
      <c r="G3588" s="181" t="s">
        <v>567</v>
      </c>
      <c r="H3588" s="181" t="s">
        <v>5</v>
      </c>
      <c r="I3588" s="181" t="s">
        <v>631</v>
      </c>
      <c r="J3588" s="181">
        <v>11300</v>
      </c>
      <c r="K3588" s="181">
        <v>3</v>
      </c>
      <c r="L3588" s="181"/>
      <c r="M3588" s="181"/>
      <c r="N3588" s="596" t="s">
        <v>286</v>
      </c>
    </row>
    <row r="3589" spans="1:14" ht="18" customHeight="1" x14ac:dyDescent="0.25">
      <c r="A3589" s="181">
        <v>27485</v>
      </c>
      <c r="B3589" s="701" t="s">
        <v>4970</v>
      </c>
      <c r="C3589" s="181" t="s">
        <v>4971</v>
      </c>
      <c r="D3589" s="181" t="s">
        <v>1146</v>
      </c>
      <c r="E3589" s="181" t="s">
        <v>4880</v>
      </c>
      <c r="F3589" s="181" t="s">
        <v>304</v>
      </c>
      <c r="G3589" s="181" t="s">
        <v>567</v>
      </c>
      <c r="H3589" s="181" t="s">
        <v>5</v>
      </c>
      <c r="I3589" s="181" t="s">
        <v>4972</v>
      </c>
      <c r="J3589" s="181">
        <v>11300</v>
      </c>
      <c r="K3589" s="181">
        <v>1</v>
      </c>
      <c r="L3589" s="181"/>
      <c r="M3589" s="181"/>
      <c r="N3589" s="596" t="s">
        <v>286</v>
      </c>
    </row>
    <row r="3590" spans="1:14" ht="18" customHeight="1" x14ac:dyDescent="0.25">
      <c r="A3590" s="181">
        <v>27434</v>
      </c>
      <c r="B3590" s="701" t="s">
        <v>4973</v>
      </c>
      <c r="C3590" s="181" t="s">
        <v>4974</v>
      </c>
      <c r="D3590" s="181" t="s">
        <v>1146</v>
      </c>
      <c r="E3590" s="181" t="s">
        <v>4975</v>
      </c>
      <c r="F3590" s="181" t="s">
        <v>304</v>
      </c>
      <c r="G3590" s="181" t="s">
        <v>567</v>
      </c>
      <c r="H3590" s="181" t="s">
        <v>5</v>
      </c>
      <c r="I3590" s="181" t="s">
        <v>4976</v>
      </c>
      <c r="J3590" s="181">
        <v>35110</v>
      </c>
      <c r="K3590" s="181">
        <v>2</v>
      </c>
      <c r="L3590" s="181"/>
      <c r="M3590" s="181"/>
      <c r="N3590" s="596" t="s">
        <v>286</v>
      </c>
    </row>
    <row r="3591" spans="1:14" s="158" customFormat="1" ht="18" customHeight="1" x14ac:dyDescent="0.25">
      <c r="A3591" s="181">
        <v>19080</v>
      </c>
      <c r="B3591" s="701" t="s">
        <v>4977</v>
      </c>
      <c r="C3591" s="181" t="s">
        <v>4978</v>
      </c>
      <c r="D3591" s="181" t="s">
        <v>1146</v>
      </c>
      <c r="E3591" s="181" t="s">
        <v>3753</v>
      </c>
      <c r="F3591" s="181" t="s">
        <v>304</v>
      </c>
      <c r="G3591" s="181" t="s">
        <v>567</v>
      </c>
      <c r="H3591" s="181" t="s">
        <v>5</v>
      </c>
      <c r="I3591" s="181" t="s">
        <v>4649</v>
      </c>
      <c r="J3591" s="181">
        <v>12490</v>
      </c>
      <c r="K3591" s="181">
        <v>122</v>
      </c>
      <c r="L3591" s="181"/>
      <c r="M3591" s="181"/>
      <c r="N3591" s="596" t="s">
        <v>286</v>
      </c>
    </row>
    <row r="3592" spans="1:14" ht="18" customHeight="1" x14ac:dyDescent="0.25">
      <c r="A3592" s="181">
        <v>20169</v>
      </c>
      <c r="B3592" s="701" t="s">
        <v>12503</v>
      </c>
      <c r="C3592" s="181" t="s">
        <v>301</v>
      </c>
      <c r="D3592" s="181" t="s">
        <v>1146</v>
      </c>
      <c r="E3592" s="181" t="s">
        <v>3753</v>
      </c>
      <c r="F3592" s="181" t="s">
        <v>304</v>
      </c>
      <c r="G3592" s="181" t="s">
        <v>567</v>
      </c>
      <c r="H3592" s="181" t="s">
        <v>5</v>
      </c>
      <c r="I3592" s="181" t="s">
        <v>301</v>
      </c>
      <c r="J3592" s="181">
        <v>9960</v>
      </c>
      <c r="K3592" s="181">
        <v>15</v>
      </c>
      <c r="L3592" s="181"/>
      <c r="M3592" s="181"/>
      <c r="N3592" s="596" t="s">
        <v>286</v>
      </c>
    </row>
    <row r="3593" spans="1:14" s="158" customFormat="1" ht="18" customHeight="1" x14ac:dyDescent="0.25">
      <c r="A3593" s="181">
        <v>17885</v>
      </c>
      <c r="B3593" s="701" t="s">
        <v>4979</v>
      </c>
      <c r="C3593" s="181" t="s">
        <v>4980</v>
      </c>
      <c r="D3593" s="181" t="s">
        <v>1146</v>
      </c>
      <c r="E3593" s="181" t="s">
        <v>3549</v>
      </c>
      <c r="F3593" s="181" t="s">
        <v>304</v>
      </c>
      <c r="G3593" s="181" t="s">
        <v>567</v>
      </c>
      <c r="H3593" s="181" t="s">
        <v>5</v>
      </c>
      <c r="I3593" s="181" t="s">
        <v>301</v>
      </c>
      <c r="J3593" s="181">
        <v>12340</v>
      </c>
      <c r="K3593" s="181">
        <v>4</v>
      </c>
      <c r="L3593" s="181"/>
      <c r="M3593" s="181"/>
      <c r="N3593" s="596" t="s">
        <v>286</v>
      </c>
    </row>
    <row r="3594" spans="1:14" s="158" customFormat="1" ht="18" customHeight="1" x14ac:dyDescent="0.25">
      <c r="A3594" s="181">
        <v>415</v>
      </c>
      <c r="B3594" s="701" t="s">
        <v>16897</v>
      </c>
      <c r="C3594" s="181" t="s">
        <v>16898</v>
      </c>
      <c r="D3594" s="181" t="s">
        <v>1146</v>
      </c>
      <c r="E3594" s="181" t="s">
        <v>3756</v>
      </c>
      <c r="F3594" s="181" t="s">
        <v>304</v>
      </c>
      <c r="G3594" s="181" t="s">
        <v>567</v>
      </c>
      <c r="H3594" s="181" t="s">
        <v>5</v>
      </c>
      <c r="I3594" s="181" t="s">
        <v>301</v>
      </c>
      <c r="J3594" s="181">
        <v>18840</v>
      </c>
      <c r="K3594" s="181">
        <v>5</v>
      </c>
      <c r="L3594" s="181"/>
      <c r="M3594" s="181"/>
      <c r="N3594" s="596" t="s">
        <v>286</v>
      </c>
    </row>
    <row r="3595" spans="1:14" s="158" customFormat="1" ht="18" customHeight="1" x14ac:dyDescent="0.25">
      <c r="A3595" s="181">
        <v>27487</v>
      </c>
      <c r="B3595" s="701" t="s">
        <v>12504</v>
      </c>
      <c r="C3595" s="181" t="s">
        <v>12505</v>
      </c>
      <c r="D3595" s="181" t="s">
        <v>1146</v>
      </c>
      <c r="E3595" s="181" t="s">
        <v>3654</v>
      </c>
      <c r="F3595" s="181" t="s">
        <v>304</v>
      </c>
      <c r="G3595" s="181" t="s">
        <v>567</v>
      </c>
      <c r="H3595" s="181" t="s">
        <v>5</v>
      </c>
      <c r="I3595" s="181" t="s">
        <v>12506</v>
      </c>
      <c r="J3595" s="181">
        <v>14730</v>
      </c>
      <c r="K3595" s="181">
        <v>5</v>
      </c>
      <c r="L3595" s="181"/>
      <c r="M3595" s="181"/>
      <c r="N3595" s="596" t="s">
        <v>286</v>
      </c>
    </row>
    <row r="3596" spans="1:14" s="158" customFormat="1" ht="18" customHeight="1" x14ac:dyDescent="0.25">
      <c r="A3596" s="181">
        <v>27489</v>
      </c>
      <c r="B3596" s="701" t="s">
        <v>16899</v>
      </c>
      <c r="C3596" s="181" t="s">
        <v>16900</v>
      </c>
      <c r="D3596" s="181" t="s">
        <v>1146</v>
      </c>
      <c r="E3596" s="181" t="s">
        <v>3654</v>
      </c>
      <c r="F3596" s="181" t="s">
        <v>304</v>
      </c>
      <c r="G3596" s="181" t="s">
        <v>567</v>
      </c>
      <c r="H3596" s="181" t="s">
        <v>5</v>
      </c>
      <c r="I3596" s="181" t="s">
        <v>16901</v>
      </c>
      <c r="J3596" s="181">
        <v>15960</v>
      </c>
      <c r="K3596" s="181">
        <v>18</v>
      </c>
      <c r="L3596" s="181"/>
      <c r="M3596" s="181"/>
      <c r="N3596" s="596" t="s">
        <v>286</v>
      </c>
    </row>
    <row r="3597" spans="1:14" s="158" customFormat="1" ht="18" customHeight="1" x14ac:dyDescent="0.25">
      <c r="A3597" s="181">
        <v>17882</v>
      </c>
      <c r="B3597" s="701" t="s">
        <v>4981</v>
      </c>
      <c r="C3597" s="181" t="s">
        <v>4982</v>
      </c>
      <c r="D3597" s="181" t="s">
        <v>1146</v>
      </c>
      <c r="E3597" s="181" t="s">
        <v>4983</v>
      </c>
      <c r="F3597" s="181" t="s">
        <v>304</v>
      </c>
      <c r="G3597" s="181" t="s">
        <v>567</v>
      </c>
      <c r="H3597" s="181" t="s">
        <v>5</v>
      </c>
      <c r="I3597" s="181" t="s">
        <v>4984</v>
      </c>
      <c r="J3597" s="181">
        <v>20270</v>
      </c>
      <c r="K3597" s="181">
        <v>26</v>
      </c>
      <c r="L3597" s="181"/>
      <c r="M3597" s="181"/>
      <c r="N3597" s="596" t="s">
        <v>286</v>
      </c>
    </row>
    <row r="3598" spans="1:14" s="158" customFormat="1" ht="18" customHeight="1" x14ac:dyDescent="0.25">
      <c r="A3598" s="181">
        <v>26664</v>
      </c>
      <c r="B3598" s="701" t="s">
        <v>12507</v>
      </c>
      <c r="C3598" s="181" t="s">
        <v>301</v>
      </c>
      <c r="D3598" s="181" t="s">
        <v>1146</v>
      </c>
      <c r="E3598" s="181" t="s">
        <v>12508</v>
      </c>
      <c r="F3598" s="181" t="s">
        <v>304</v>
      </c>
      <c r="G3598" s="181" t="s">
        <v>567</v>
      </c>
      <c r="H3598" s="181" t="s">
        <v>5</v>
      </c>
      <c r="I3598" s="181" t="s">
        <v>12509</v>
      </c>
      <c r="J3598" s="181">
        <v>26280</v>
      </c>
      <c r="K3598" s="181">
        <v>8</v>
      </c>
      <c r="L3598" s="181"/>
      <c r="M3598" s="181"/>
      <c r="N3598" s="596" t="s">
        <v>286</v>
      </c>
    </row>
    <row r="3599" spans="1:14" s="158" customFormat="1" ht="18" customHeight="1" x14ac:dyDescent="0.25">
      <c r="A3599" s="181">
        <v>30947</v>
      </c>
      <c r="B3599" s="701" t="s">
        <v>17496</v>
      </c>
      <c r="C3599" s="181" t="s">
        <v>301</v>
      </c>
      <c r="D3599" s="181" t="s">
        <v>1146</v>
      </c>
      <c r="E3599" s="181" t="s">
        <v>17497</v>
      </c>
      <c r="F3599" s="181" t="s">
        <v>304</v>
      </c>
      <c r="G3599" s="181" t="s">
        <v>567</v>
      </c>
      <c r="H3599" s="181" t="s">
        <v>5</v>
      </c>
      <c r="I3599" s="181" t="s">
        <v>17498</v>
      </c>
      <c r="J3599" s="181">
        <v>20260</v>
      </c>
      <c r="K3599" s="181">
        <v>6</v>
      </c>
      <c r="L3599" s="181"/>
      <c r="M3599" s="181"/>
      <c r="N3599" s="596" t="s">
        <v>286</v>
      </c>
    </row>
    <row r="3600" spans="1:14" s="158" customFormat="1" ht="18" customHeight="1" x14ac:dyDescent="0.25">
      <c r="A3600" s="181">
        <v>30948</v>
      </c>
      <c r="B3600" s="701" t="s">
        <v>17499</v>
      </c>
      <c r="C3600" s="181" t="s">
        <v>301</v>
      </c>
      <c r="D3600" s="181" t="s">
        <v>1146</v>
      </c>
      <c r="E3600" s="181" t="s">
        <v>17497</v>
      </c>
      <c r="F3600" s="181" t="s">
        <v>304</v>
      </c>
      <c r="G3600" s="181" t="s">
        <v>567</v>
      </c>
      <c r="H3600" s="181" t="s">
        <v>5</v>
      </c>
      <c r="I3600" s="181" t="s">
        <v>17500</v>
      </c>
      <c r="J3600" s="181">
        <v>20260</v>
      </c>
      <c r="K3600" s="181">
        <v>6</v>
      </c>
      <c r="L3600" s="181"/>
      <c r="M3600" s="181"/>
      <c r="N3600" s="596" t="s">
        <v>286</v>
      </c>
    </row>
    <row r="3601" spans="1:14" s="158" customFormat="1" ht="18" customHeight="1" x14ac:dyDescent="0.25">
      <c r="A3601" s="181">
        <v>23059</v>
      </c>
      <c r="B3601" s="701" t="s">
        <v>13440</v>
      </c>
      <c r="C3601" s="181" t="s">
        <v>13441</v>
      </c>
      <c r="D3601" s="181" t="s">
        <v>13442</v>
      </c>
      <c r="E3601" s="181" t="s">
        <v>4682</v>
      </c>
      <c r="F3601" s="181" t="s">
        <v>304</v>
      </c>
      <c r="G3601" s="181" t="s">
        <v>567</v>
      </c>
      <c r="H3601" s="181" t="s">
        <v>5</v>
      </c>
      <c r="I3601" s="181" t="s">
        <v>4985</v>
      </c>
      <c r="J3601" s="181">
        <v>10000</v>
      </c>
      <c r="K3601" s="181">
        <v>4</v>
      </c>
      <c r="L3601" s="181"/>
      <c r="M3601" s="181"/>
      <c r="N3601" s="596" t="s">
        <v>286</v>
      </c>
    </row>
    <row r="3602" spans="1:14" s="158" customFormat="1" ht="18" customHeight="1" x14ac:dyDescent="0.25">
      <c r="A3602" s="181">
        <v>29843</v>
      </c>
      <c r="B3602" s="701" t="s">
        <v>11343</v>
      </c>
      <c r="C3602" s="181" t="s">
        <v>11344</v>
      </c>
      <c r="D3602" s="181" t="s">
        <v>1165</v>
      </c>
      <c r="E3602" s="181" t="s">
        <v>11345</v>
      </c>
      <c r="F3602" s="181" t="s">
        <v>304</v>
      </c>
      <c r="G3602" s="181" t="s">
        <v>567</v>
      </c>
      <c r="H3602" s="181" t="s">
        <v>5</v>
      </c>
      <c r="I3602" s="181" t="s">
        <v>11346</v>
      </c>
      <c r="J3602" s="181">
        <v>11710</v>
      </c>
      <c r="K3602" s="181">
        <v>6</v>
      </c>
      <c r="L3602" s="181"/>
      <c r="M3602" s="181"/>
      <c r="N3602" s="596" t="s">
        <v>286</v>
      </c>
    </row>
    <row r="3603" spans="1:14" s="158" customFormat="1" ht="18" customHeight="1" x14ac:dyDescent="0.25">
      <c r="A3603" s="181">
        <v>28304</v>
      </c>
      <c r="B3603" s="701" t="s">
        <v>4986</v>
      </c>
      <c r="C3603" s="181" t="s">
        <v>4987</v>
      </c>
      <c r="D3603" s="181" t="s">
        <v>1165</v>
      </c>
      <c r="E3603" s="181" t="s">
        <v>4816</v>
      </c>
      <c r="F3603" s="181" t="s">
        <v>304</v>
      </c>
      <c r="G3603" s="181" t="s">
        <v>567</v>
      </c>
      <c r="H3603" s="181" t="s">
        <v>5</v>
      </c>
      <c r="I3603" s="181" t="s">
        <v>4988</v>
      </c>
      <c r="J3603" s="181">
        <v>15320</v>
      </c>
      <c r="K3603" s="181">
        <v>16</v>
      </c>
      <c r="L3603" s="181"/>
      <c r="M3603" s="181"/>
      <c r="N3603" s="596" t="s">
        <v>286</v>
      </c>
    </row>
    <row r="3604" spans="1:14" s="158" customFormat="1" ht="18" customHeight="1" x14ac:dyDescent="0.25">
      <c r="A3604" s="181">
        <v>27484</v>
      </c>
      <c r="B3604" s="701" t="s">
        <v>4989</v>
      </c>
      <c r="C3604" s="181" t="s">
        <v>4990</v>
      </c>
      <c r="D3604" s="181" t="s">
        <v>1165</v>
      </c>
      <c r="E3604" s="181" t="s">
        <v>4991</v>
      </c>
      <c r="F3604" s="181" t="s">
        <v>304</v>
      </c>
      <c r="G3604" s="181" t="s">
        <v>567</v>
      </c>
      <c r="H3604" s="181" t="s">
        <v>5</v>
      </c>
      <c r="I3604" s="181" t="s">
        <v>4992</v>
      </c>
      <c r="J3604" s="181">
        <v>13500</v>
      </c>
      <c r="K3604" s="181">
        <v>3</v>
      </c>
      <c r="L3604" s="181"/>
      <c r="M3604" s="181"/>
      <c r="N3604" s="596" t="s">
        <v>286</v>
      </c>
    </row>
    <row r="3605" spans="1:14" s="158" customFormat="1" ht="18" customHeight="1" x14ac:dyDescent="0.25">
      <c r="A3605" s="181">
        <v>27483</v>
      </c>
      <c r="B3605" s="701" t="s">
        <v>4993</v>
      </c>
      <c r="C3605" s="181" t="s">
        <v>4994</v>
      </c>
      <c r="D3605" s="181" t="s">
        <v>1165</v>
      </c>
      <c r="E3605" s="181" t="s">
        <v>4995</v>
      </c>
      <c r="F3605" s="181" t="s">
        <v>304</v>
      </c>
      <c r="G3605" s="181" t="s">
        <v>567</v>
      </c>
      <c r="H3605" s="181" t="s">
        <v>5</v>
      </c>
      <c r="I3605" s="181" t="s">
        <v>4996</v>
      </c>
      <c r="J3605" s="181">
        <v>14240</v>
      </c>
      <c r="K3605" s="181">
        <v>1</v>
      </c>
      <c r="L3605" s="181"/>
      <c r="M3605" s="181"/>
      <c r="N3605" s="596" t="s">
        <v>286</v>
      </c>
    </row>
    <row r="3606" spans="1:14" s="158" customFormat="1" ht="18" customHeight="1" x14ac:dyDescent="0.25">
      <c r="A3606" s="181">
        <v>29756</v>
      </c>
      <c r="B3606" s="701">
        <v>23385</v>
      </c>
      <c r="C3606" s="181" t="s">
        <v>12510</v>
      </c>
      <c r="D3606" s="181" t="s">
        <v>1165</v>
      </c>
      <c r="E3606" s="181" t="s">
        <v>12511</v>
      </c>
      <c r="F3606" s="181" t="s">
        <v>304</v>
      </c>
      <c r="G3606" s="181" t="s">
        <v>567</v>
      </c>
      <c r="H3606" s="181" t="s">
        <v>5</v>
      </c>
      <c r="I3606" s="181" t="s">
        <v>12512</v>
      </c>
      <c r="J3606" s="181">
        <v>14140</v>
      </c>
      <c r="K3606" s="181">
        <v>3</v>
      </c>
      <c r="L3606" s="181"/>
      <c r="M3606" s="181"/>
      <c r="N3606" s="596" t="s">
        <v>286</v>
      </c>
    </row>
    <row r="3607" spans="1:14" s="158" customFormat="1" ht="18" customHeight="1" x14ac:dyDescent="0.25">
      <c r="A3607" s="181">
        <v>26667</v>
      </c>
      <c r="B3607" s="701" t="s">
        <v>12513</v>
      </c>
      <c r="C3607" s="181" t="s">
        <v>301</v>
      </c>
      <c r="D3607" s="181" t="s">
        <v>1165</v>
      </c>
      <c r="E3607" s="181" t="s">
        <v>4536</v>
      </c>
      <c r="F3607" s="181" t="s">
        <v>304</v>
      </c>
      <c r="G3607" s="181" t="s">
        <v>567</v>
      </c>
      <c r="H3607" s="181" t="s">
        <v>5</v>
      </c>
      <c r="I3607" s="181" t="s">
        <v>12514</v>
      </c>
      <c r="J3607" s="181">
        <v>23000</v>
      </c>
      <c r="K3607" s="181">
        <v>1</v>
      </c>
      <c r="L3607" s="181"/>
      <c r="M3607" s="181"/>
      <c r="N3607" s="596" t="s">
        <v>286</v>
      </c>
    </row>
    <row r="3608" spans="1:14" s="158" customFormat="1" ht="18" customHeight="1" x14ac:dyDescent="0.25">
      <c r="A3608" s="181">
        <v>29754</v>
      </c>
      <c r="B3608" s="701">
        <v>23383</v>
      </c>
      <c r="C3608" s="181" t="s">
        <v>4997</v>
      </c>
      <c r="D3608" s="181" t="s">
        <v>1165</v>
      </c>
      <c r="E3608" s="181" t="s">
        <v>4998</v>
      </c>
      <c r="F3608" s="181" t="s">
        <v>304</v>
      </c>
      <c r="G3608" s="181" t="s">
        <v>567</v>
      </c>
      <c r="H3608" s="181" t="s">
        <v>5</v>
      </c>
      <c r="I3608" s="181" t="s">
        <v>4999</v>
      </c>
      <c r="J3608" s="181">
        <v>11440</v>
      </c>
      <c r="K3608" s="181">
        <v>6</v>
      </c>
      <c r="L3608" s="181"/>
      <c r="M3608" s="181"/>
      <c r="N3608" s="596" t="s">
        <v>286</v>
      </c>
    </row>
    <row r="3609" spans="1:14" s="158" customFormat="1" ht="18" customHeight="1" x14ac:dyDescent="0.25">
      <c r="A3609" s="181">
        <v>23062</v>
      </c>
      <c r="B3609" s="701" t="s">
        <v>14280</v>
      </c>
      <c r="C3609" s="181" t="s">
        <v>14281</v>
      </c>
      <c r="D3609" s="181" t="s">
        <v>1165</v>
      </c>
      <c r="E3609" s="181" t="s">
        <v>5000</v>
      </c>
      <c r="F3609" s="181" t="s">
        <v>304</v>
      </c>
      <c r="G3609" s="181" t="s">
        <v>567</v>
      </c>
      <c r="H3609" s="181" t="s">
        <v>5</v>
      </c>
      <c r="I3609" s="181" t="s">
        <v>11347</v>
      </c>
      <c r="J3609" s="181">
        <v>14560</v>
      </c>
      <c r="K3609" s="181">
        <v>7</v>
      </c>
      <c r="L3609" s="181"/>
      <c r="M3609" s="181"/>
      <c r="N3609" s="596" t="s">
        <v>286</v>
      </c>
    </row>
    <row r="3610" spans="1:14" s="158" customFormat="1" ht="18" customHeight="1" x14ac:dyDescent="0.25">
      <c r="A3610" s="181">
        <v>25401</v>
      </c>
      <c r="B3610" s="701" t="s">
        <v>5001</v>
      </c>
      <c r="C3610" s="181" t="s">
        <v>5002</v>
      </c>
      <c r="D3610" s="181" t="s">
        <v>1165</v>
      </c>
      <c r="E3610" s="181" t="s">
        <v>3919</v>
      </c>
      <c r="F3610" s="181" t="s">
        <v>304</v>
      </c>
      <c r="G3610" s="181" t="s">
        <v>567</v>
      </c>
      <c r="H3610" s="181" t="s">
        <v>5</v>
      </c>
      <c r="I3610" s="181" t="s">
        <v>301</v>
      </c>
      <c r="J3610" s="181">
        <v>19070</v>
      </c>
      <c r="K3610" s="181">
        <v>1</v>
      </c>
      <c r="L3610" s="181"/>
      <c r="M3610" s="181"/>
      <c r="N3610" s="596" t="s">
        <v>286</v>
      </c>
    </row>
    <row r="3611" spans="1:14" s="158" customFormat="1" ht="18" customHeight="1" x14ac:dyDescent="0.25">
      <c r="A3611" s="181">
        <v>25398</v>
      </c>
      <c r="B3611" s="701" t="s">
        <v>5003</v>
      </c>
      <c r="C3611" s="181" t="s">
        <v>5004</v>
      </c>
      <c r="D3611" s="181" t="s">
        <v>1165</v>
      </c>
      <c r="E3611" s="181" t="s">
        <v>3743</v>
      </c>
      <c r="F3611" s="181" t="s">
        <v>304</v>
      </c>
      <c r="G3611" s="181" t="s">
        <v>567</v>
      </c>
      <c r="H3611" s="181" t="s">
        <v>5</v>
      </c>
      <c r="I3611" s="181" t="s">
        <v>301</v>
      </c>
      <c r="J3611" s="181">
        <v>8570</v>
      </c>
      <c r="K3611" s="181">
        <v>26</v>
      </c>
      <c r="L3611" s="181"/>
      <c r="M3611" s="181"/>
      <c r="N3611" s="596" t="s">
        <v>286</v>
      </c>
    </row>
    <row r="3612" spans="1:14" s="158" customFormat="1" ht="18" customHeight="1" x14ac:dyDescent="0.25">
      <c r="A3612" s="181">
        <v>23751</v>
      </c>
      <c r="B3612" s="701" t="s">
        <v>5005</v>
      </c>
      <c r="C3612" s="181" t="s">
        <v>301</v>
      </c>
      <c r="D3612" s="181" t="s">
        <v>1165</v>
      </c>
      <c r="E3612" s="181" t="s">
        <v>4415</v>
      </c>
      <c r="F3612" s="181" t="s">
        <v>304</v>
      </c>
      <c r="G3612" s="181" t="s">
        <v>567</v>
      </c>
      <c r="H3612" s="181" t="s">
        <v>5</v>
      </c>
      <c r="I3612" s="181" t="s">
        <v>301</v>
      </c>
      <c r="J3612" s="181">
        <v>9940</v>
      </c>
      <c r="K3612" s="181">
        <v>3</v>
      </c>
      <c r="L3612" s="181"/>
      <c r="M3612" s="181"/>
      <c r="N3612" s="596" t="s">
        <v>286</v>
      </c>
    </row>
    <row r="3613" spans="1:14" s="158" customFormat="1" ht="18" customHeight="1" x14ac:dyDescent="0.25">
      <c r="A3613" s="181">
        <v>30289</v>
      </c>
      <c r="B3613" s="701" t="s">
        <v>5006</v>
      </c>
      <c r="C3613" s="181" t="s">
        <v>301</v>
      </c>
      <c r="D3613" s="181" t="s">
        <v>1165</v>
      </c>
      <c r="E3613" s="181" t="s">
        <v>5007</v>
      </c>
      <c r="F3613" s="181" t="s">
        <v>304</v>
      </c>
      <c r="G3613" s="181" t="s">
        <v>567</v>
      </c>
      <c r="H3613" s="181" t="s">
        <v>5</v>
      </c>
      <c r="I3613" s="181" t="s">
        <v>5008</v>
      </c>
      <c r="J3613" s="181">
        <v>24220</v>
      </c>
      <c r="K3613" s="181">
        <v>3</v>
      </c>
      <c r="L3613" s="181"/>
      <c r="M3613" s="181"/>
      <c r="N3613" s="596" t="s">
        <v>286</v>
      </c>
    </row>
    <row r="3614" spans="1:14" s="158" customFormat="1" ht="18" customHeight="1" x14ac:dyDescent="0.25">
      <c r="A3614" s="181">
        <v>27488</v>
      </c>
      <c r="B3614" s="701" t="s">
        <v>5010</v>
      </c>
      <c r="C3614" s="181" t="s">
        <v>5011</v>
      </c>
      <c r="D3614" s="181" t="s">
        <v>1176</v>
      </c>
      <c r="E3614" s="181" t="s">
        <v>4995</v>
      </c>
      <c r="F3614" s="181" t="s">
        <v>304</v>
      </c>
      <c r="G3614" s="181" t="s">
        <v>567</v>
      </c>
      <c r="H3614" s="181" t="s">
        <v>5</v>
      </c>
      <c r="I3614" s="181" t="s">
        <v>4996</v>
      </c>
      <c r="J3614" s="181">
        <v>8680</v>
      </c>
      <c r="K3614" s="181">
        <v>2</v>
      </c>
      <c r="L3614" s="181"/>
      <c r="M3614" s="181"/>
      <c r="N3614" s="596" t="s">
        <v>286</v>
      </c>
    </row>
    <row r="3615" spans="1:14" s="158" customFormat="1" ht="18" customHeight="1" x14ac:dyDescent="0.25">
      <c r="A3615" s="181">
        <v>19083</v>
      </c>
      <c r="B3615" s="701" t="s">
        <v>14282</v>
      </c>
      <c r="C3615" s="181" t="s">
        <v>14283</v>
      </c>
      <c r="D3615" s="181" t="s">
        <v>1176</v>
      </c>
      <c r="E3615" s="181" t="s">
        <v>14284</v>
      </c>
      <c r="F3615" s="181" t="s">
        <v>304</v>
      </c>
      <c r="G3615" s="181" t="s">
        <v>567</v>
      </c>
      <c r="H3615" s="181" t="s">
        <v>5</v>
      </c>
      <c r="I3615" s="181" t="s">
        <v>14285</v>
      </c>
      <c r="J3615" s="181">
        <v>34490</v>
      </c>
      <c r="K3615" s="181">
        <v>9</v>
      </c>
      <c r="L3615" s="181"/>
      <c r="M3615" s="181"/>
      <c r="N3615" s="596" t="s">
        <v>286</v>
      </c>
    </row>
    <row r="3616" spans="1:14" s="158" customFormat="1" ht="18" customHeight="1" x14ac:dyDescent="0.25">
      <c r="A3616" s="181">
        <v>29755</v>
      </c>
      <c r="B3616" s="701">
        <v>23384</v>
      </c>
      <c r="C3616" s="181" t="s">
        <v>5012</v>
      </c>
      <c r="D3616" s="181" t="s">
        <v>1176</v>
      </c>
      <c r="E3616" s="181" t="s">
        <v>4998</v>
      </c>
      <c r="F3616" s="181" t="s">
        <v>304</v>
      </c>
      <c r="G3616" s="181" t="s">
        <v>567</v>
      </c>
      <c r="H3616" s="181" t="s">
        <v>5</v>
      </c>
      <c r="I3616" s="181" t="s">
        <v>5013</v>
      </c>
      <c r="J3616" s="181">
        <v>7640</v>
      </c>
      <c r="K3616" s="181">
        <v>1</v>
      </c>
      <c r="L3616" s="181"/>
      <c r="M3616" s="181"/>
      <c r="N3616" s="596" t="s">
        <v>286</v>
      </c>
    </row>
    <row r="3617" spans="1:14" s="158" customFormat="1" ht="18" customHeight="1" x14ac:dyDescent="0.25">
      <c r="A3617" s="181">
        <v>27306</v>
      </c>
      <c r="B3617" s="701" t="s">
        <v>14286</v>
      </c>
      <c r="C3617" s="181" t="s">
        <v>301</v>
      </c>
      <c r="D3617" s="181" t="s">
        <v>1176</v>
      </c>
      <c r="E3617" s="181" t="s">
        <v>14279</v>
      </c>
      <c r="F3617" s="181" t="s">
        <v>304</v>
      </c>
      <c r="G3617" s="181" t="s">
        <v>567</v>
      </c>
      <c r="H3617" s="181" t="s">
        <v>5</v>
      </c>
      <c r="I3617" s="181" t="s">
        <v>14287</v>
      </c>
      <c r="J3617" s="181">
        <v>29200</v>
      </c>
      <c r="K3617" s="181">
        <v>1</v>
      </c>
      <c r="L3617" s="181"/>
      <c r="M3617" s="181"/>
      <c r="N3617" s="596" t="s">
        <v>286</v>
      </c>
    </row>
    <row r="3618" spans="1:14" s="158" customFormat="1" ht="18" customHeight="1" x14ac:dyDescent="0.25">
      <c r="A3618" s="181">
        <v>23063</v>
      </c>
      <c r="B3618" s="701" t="s">
        <v>11348</v>
      </c>
      <c r="C3618" s="181" t="s">
        <v>11349</v>
      </c>
      <c r="D3618" s="181" t="s">
        <v>1176</v>
      </c>
      <c r="E3618" s="181" t="s">
        <v>5000</v>
      </c>
      <c r="F3618" s="181" t="s">
        <v>304</v>
      </c>
      <c r="G3618" s="181" t="s">
        <v>567</v>
      </c>
      <c r="H3618" s="181" t="s">
        <v>5</v>
      </c>
      <c r="I3618" s="181" t="s">
        <v>11347</v>
      </c>
      <c r="J3618" s="181">
        <v>19160</v>
      </c>
      <c r="K3618" s="181">
        <v>8</v>
      </c>
      <c r="L3618" s="181"/>
      <c r="M3618" s="181"/>
      <c r="N3618" s="596" t="s">
        <v>286</v>
      </c>
    </row>
    <row r="3619" spans="1:14" s="158" customFormat="1" ht="18" customHeight="1" x14ac:dyDescent="0.25">
      <c r="A3619" s="181">
        <v>25402</v>
      </c>
      <c r="B3619" s="701" t="s">
        <v>5014</v>
      </c>
      <c r="C3619" s="181" t="s">
        <v>5015</v>
      </c>
      <c r="D3619" s="181" t="s">
        <v>1176</v>
      </c>
      <c r="E3619" s="181" t="s">
        <v>3919</v>
      </c>
      <c r="F3619" s="181" t="s">
        <v>304</v>
      </c>
      <c r="G3619" s="181" t="s">
        <v>567</v>
      </c>
      <c r="H3619" s="181" t="s">
        <v>5</v>
      </c>
      <c r="I3619" s="181" t="s">
        <v>301</v>
      </c>
      <c r="J3619" s="181">
        <v>20860</v>
      </c>
      <c r="K3619" s="181">
        <v>4</v>
      </c>
      <c r="L3619" s="181"/>
      <c r="M3619" s="181"/>
      <c r="N3619" s="596" t="s">
        <v>286</v>
      </c>
    </row>
    <row r="3620" spans="1:14" s="158" customFormat="1" ht="18" customHeight="1" x14ac:dyDescent="0.25">
      <c r="A3620" s="181">
        <v>27468</v>
      </c>
      <c r="B3620" s="701" t="s">
        <v>12515</v>
      </c>
      <c r="C3620" s="181" t="s">
        <v>12516</v>
      </c>
      <c r="D3620" s="181" t="s">
        <v>1176</v>
      </c>
      <c r="E3620" s="181" t="s">
        <v>3921</v>
      </c>
      <c r="F3620" s="181" t="s">
        <v>304</v>
      </c>
      <c r="G3620" s="181" t="s">
        <v>567</v>
      </c>
      <c r="H3620" s="181" t="s">
        <v>5</v>
      </c>
      <c r="I3620" s="181" t="s">
        <v>12517</v>
      </c>
      <c r="J3620" s="181">
        <v>19520</v>
      </c>
      <c r="K3620" s="181">
        <v>31</v>
      </c>
      <c r="L3620" s="181"/>
      <c r="M3620" s="181"/>
      <c r="N3620" s="596" t="s">
        <v>286</v>
      </c>
    </row>
    <row r="3621" spans="1:14" s="158" customFormat="1" ht="18" customHeight="1" x14ac:dyDescent="0.25">
      <c r="A3621" s="181">
        <v>24580</v>
      </c>
      <c r="B3621" s="701" t="s">
        <v>5016</v>
      </c>
      <c r="C3621" s="181" t="s">
        <v>5017</v>
      </c>
      <c r="D3621" s="181" t="s">
        <v>1176</v>
      </c>
      <c r="E3621" s="181" t="s">
        <v>3589</v>
      </c>
      <c r="F3621" s="181" t="s">
        <v>304</v>
      </c>
      <c r="G3621" s="181" t="s">
        <v>567</v>
      </c>
      <c r="H3621" s="181" t="s">
        <v>5</v>
      </c>
      <c r="I3621" s="181" t="s">
        <v>4319</v>
      </c>
      <c r="J3621" s="181">
        <v>8340</v>
      </c>
      <c r="K3621" s="181">
        <v>33</v>
      </c>
      <c r="L3621" s="181"/>
      <c r="M3621" s="181"/>
      <c r="N3621" s="596" t="s">
        <v>286</v>
      </c>
    </row>
    <row r="3622" spans="1:14" ht="18" customHeight="1" x14ac:dyDescent="0.25">
      <c r="A3622" s="181">
        <v>24578</v>
      </c>
      <c r="B3622" s="701" t="s">
        <v>5018</v>
      </c>
      <c r="C3622" s="181" t="s">
        <v>5019</v>
      </c>
      <c r="D3622" s="181" t="s">
        <v>1176</v>
      </c>
      <c r="E3622" s="181" t="s">
        <v>3743</v>
      </c>
      <c r="F3622" s="181" t="s">
        <v>304</v>
      </c>
      <c r="G3622" s="181" t="s">
        <v>567</v>
      </c>
      <c r="H3622" s="181" t="s">
        <v>5</v>
      </c>
      <c r="I3622" s="181" t="s">
        <v>301</v>
      </c>
      <c r="J3622" s="181">
        <v>8940</v>
      </c>
      <c r="K3622" s="181">
        <v>15</v>
      </c>
      <c r="L3622" s="181"/>
      <c r="M3622" s="181"/>
      <c r="N3622" s="596" t="s">
        <v>286</v>
      </c>
    </row>
    <row r="3623" spans="1:14" s="158" customFormat="1" ht="18" customHeight="1" x14ac:dyDescent="0.25">
      <c r="A3623" s="181">
        <v>23891</v>
      </c>
      <c r="B3623" s="701" t="s">
        <v>5020</v>
      </c>
      <c r="C3623" s="181" t="s">
        <v>5021</v>
      </c>
      <c r="D3623" s="181" t="s">
        <v>5022</v>
      </c>
      <c r="E3623" s="181" t="s">
        <v>5023</v>
      </c>
      <c r="F3623" s="181" t="s">
        <v>304</v>
      </c>
      <c r="G3623" s="181" t="s">
        <v>567</v>
      </c>
      <c r="H3623" s="181" t="s">
        <v>5</v>
      </c>
      <c r="I3623" s="181" t="s">
        <v>4260</v>
      </c>
      <c r="J3623" s="181">
        <v>15770</v>
      </c>
      <c r="K3623" s="181">
        <v>8</v>
      </c>
      <c r="L3623" s="181"/>
      <c r="M3623" s="181"/>
      <c r="N3623" s="596" t="s">
        <v>286</v>
      </c>
    </row>
    <row r="3624" spans="1:14" s="158" customFormat="1" ht="18" customHeight="1" x14ac:dyDescent="0.25">
      <c r="A3624" s="181">
        <v>25718</v>
      </c>
      <c r="B3624" s="701" t="s">
        <v>13443</v>
      </c>
      <c r="C3624" s="181" t="s">
        <v>301</v>
      </c>
      <c r="D3624" s="181" t="s">
        <v>12518</v>
      </c>
      <c r="E3624" s="181" t="s">
        <v>5024</v>
      </c>
      <c r="F3624" s="181" t="s">
        <v>304</v>
      </c>
      <c r="G3624" s="181" t="s">
        <v>567</v>
      </c>
      <c r="H3624" s="181" t="s">
        <v>5</v>
      </c>
      <c r="I3624" s="181" t="s">
        <v>13444</v>
      </c>
      <c r="J3624" s="181">
        <v>14120</v>
      </c>
      <c r="K3624" s="181">
        <v>8</v>
      </c>
      <c r="L3624" s="181"/>
      <c r="M3624" s="181"/>
      <c r="N3624" s="596" t="s">
        <v>286</v>
      </c>
    </row>
    <row r="3625" spans="1:14" s="158" customFormat="1" ht="18" customHeight="1" x14ac:dyDescent="0.25">
      <c r="A3625" s="181">
        <v>23752</v>
      </c>
      <c r="B3625" s="701" t="s">
        <v>12520</v>
      </c>
      <c r="C3625" s="181" t="s">
        <v>12521</v>
      </c>
      <c r="D3625" s="181" t="s">
        <v>12522</v>
      </c>
      <c r="E3625" s="181" t="s">
        <v>3843</v>
      </c>
      <c r="F3625" s="181" t="s">
        <v>304</v>
      </c>
      <c r="G3625" s="181" t="s">
        <v>567</v>
      </c>
      <c r="H3625" s="181" t="s">
        <v>5</v>
      </c>
      <c r="I3625" s="181" t="s">
        <v>301</v>
      </c>
      <c r="J3625" s="181">
        <v>13480</v>
      </c>
      <c r="K3625" s="181">
        <v>32</v>
      </c>
      <c r="L3625" s="181"/>
      <c r="M3625" s="181"/>
      <c r="N3625" s="596" t="s">
        <v>286</v>
      </c>
    </row>
    <row r="3626" spans="1:14" s="158" customFormat="1" ht="18" customHeight="1" x14ac:dyDescent="0.25">
      <c r="A3626" s="181">
        <v>7138</v>
      </c>
      <c r="B3626" s="701" t="s">
        <v>5025</v>
      </c>
      <c r="C3626" s="181" t="s">
        <v>5026</v>
      </c>
      <c r="D3626" s="181" t="s">
        <v>5027</v>
      </c>
      <c r="E3626" s="181" t="s">
        <v>3552</v>
      </c>
      <c r="F3626" s="181" t="s">
        <v>304</v>
      </c>
      <c r="G3626" s="181" t="s">
        <v>567</v>
      </c>
      <c r="H3626" s="181" t="s">
        <v>5</v>
      </c>
      <c r="I3626" s="181" t="s">
        <v>301</v>
      </c>
      <c r="J3626" s="181">
        <v>8620</v>
      </c>
      <c r="K3626" s="181">
        <v>2</v>
      </c>
      <c r="L3626" s="181"/>
      <c r="M3626" s="181"/>
      <c r="N3626" s="596" t="s">
        <v>286</v>
      </c>
    </row>
    <row r="3627" spans="1:14" s="158" customFormat="1" ht="18" customHeight="1" x14ac:dyDescent="0.25">
      <c r="A3627" s="181">
        <v>7454</v>
      </c>
      <c r="B3627" s="701" t="s">
        <v>15387</v>
      </c>
      <c r="C3627" s="181" t="s">
        <v>301</v>
      </c>
      <c r="D3627" s="181" t="s">
        <v>15388</v>
      </c>
      <c r="E3627" s="181" t="s">
        <v>15389</v>
      </c>
      <c r="F3627" s="181" t="s">
        <v>304</v>
      </c>
      <c r="G3627" s="181" t="s">
        <v>567</v>
      </c>
      <c r="H3627" s="181" t="s">
        <v>5</v>
      </c>
      <c r="I3627" s="181" t="s">
        <v>301</v>
      </c>
      <c r="J3627" s="181">
        <v>16150</v>
      </c>
      <c r="K3627" s="181">
        <v>1</v>
      </c>
      <c r="L3627" s="181"/>
      <c r="M3627" s="181"/>
      <c r="N3627" s="596" t="s">
        <v>286</v>
      </c>
    </row>
    <row r="3628" spans="1:14" s="158" customFormat="1" ht="18" customHeight="1" x14ac:dyDescent="0.25">
      <c r="A3628" s="181">
        <v>7563</v>
      </c>
      <c r="B3628" s="701" t="s">
        <v>12523</v>
      </c>
      <c r="C3628" s="181" t="s">
        <v>12524</v>
      </c>
      <c r="D3628" s="181" t="s">
        <v>12525</v>
      </c>
      <c r="E3628" s="181" t="s">
        <v>3627</v>
      </c>
      <c r="F3628" s="181" t="s">
        <v>304</v>
      </c>
      <c r="G3628" s="181" t="s">
        <v>567</v>
      </c>
      <c r="H3628" s="181" t="s">
        <v>5</v>
      </c>
      <c r="I3628" s="181" t="s">
        <v>301</v>
      </c>
      <c r="J3628" s="181">
        <v>11300</v>
      </c>
      <c r="K3628" s="181">
        <v>17</v>
      </c>
      <c r="L3628" s="181"/>
      <c r="M3628" s="181"/>
      <c r="N3628" s="596" t="s">
        <v>286</v>
      </c>
    </row>
    <row r="3629" spans="1:14" ht="18" customHeight="1" x14ac:dyDescent="0.25">
      <c r="A3629" s="181">
        <v>90608</v>
      </c>
      <c r="B3629" s="701">
        <v>23334</v>
      </c>
      <c r="C3629" s="181" t="s">
        <v>15390</v>
      </c>
      <c r="D3629" s="181" t="s">
        <v>13445</v>
      </c>
      <c r="E3629" s="181" t="s">
        <v>15391</v>
      </c>
      <c r="F3629" s="181" t="s">
        <v>304</v>
      </c>
      <c r="G3629" s="181" t="s">
        <v>567</v>
      </c>
      <c r="H3629" s="181" t="s">
        <v>5</v>
      </c>
      <c r="I3629" s="181" t="s">
        <v>301</v>
      </c>
      <c r="J3629" s="181">
        <v>12830</v>
      </c>
      <c r="K3629" s="181">
        <v>3</v>
      </c>
      <c r="L3629" s="181"/>
      <c r="M3629" s="181"/>
      <c r="N3629" s="596" t="s">
        <v>286</v>
      </c>
    </row>
    <row r="3630" spans="1:14" ht="18" customHeight="1" x14ac:dyDescent="0.25">
      <c r="A3630" s="181">
        <v>30290</v>
      </c>
      <c r="B3630" s="701">
        <v>23338</v>
      </c>
      <c r="C3630" s="181" t="s">
        <v>301</v>
      </c>
      <c r="D3630" s="181" t="s">
        <v>13445</v>
      </c>
      <c r="E3630" s="181" t="s">
        <v>13446</v>
      </c>
      <c r="F3630" s="181" t="s">
        <v>304</v>
      </c>
      <c r="G3630" s="181" t="s">
        <v>567</v>
      </c>
      <c r="H3630" s="181" t="s">
        <v>5</v>
      </c>
      <c r="I3630" s="181" t="s">
        <v>13447</v>
      </c>
      <c r="J3630" s="181">
        <v>5580</v>
      </c>
      <c r="K3630" s="181">
        <v>3</v>
      </c>
      <c r="L3630" s="181"/>
      <c r="M3630" s="181"/>
      <c r="N3630" s="596" t="s">
        <v>286</v>
      </c>
    </row>
    <row r="3631" spans="1:14" s="158" customFormat="1" ht="18" customHeight="1" x14ac:dyDescent="0.25">
      <c r="A3631" s="181">
        <v>17895</v>
      </c>
      <c r="B3631" s="701" t="s">
        <v>5028</v>
      </c>
      <c r="C3631" s="181" t="s">
        <v>5029</v>
      </c>
      <c r="D3631" s="181" t="s">
        <v>1198</v>
      </c>
      <c r="E3631" s="181" t="s">
        <v>3843</v>
      </c>
      <c r="F3631" s="181" t="s">
        <v>304</v>
      </c>
      <c r="G3631" s="181" t="s">
        <v>567</v>
      </c>
      <c r="H3631" s="181" t="s">
        <v>5</v>
      </c>
      <c r="I3631" s="181" t="s">
        <v>301</v>
      </c>
      <c r="J3631" s="181">
        <v>19930</v>
      </c>
      <c r="K3631" s="181">
        <v>29</v>
      </c>
      <c r="L3631" s="181"/>
      <c r="M3631" s="181"/>
      <c r="N3631" s="596" t="s">
        <v>286</v>
      </c>
    </row>
    <row r="3632" spans="1:14" s="158" customFormat="1" ht="18" customHeight="1" x14ac:dyDescent="0.25">
      <c r="A3632" s="181">
        <v>27481</v>
      </c>
      <c r="B3632" s="701" t="s">
        <v>5030</v>
      </c>
      <c r="C3632" s="181" t="s">
        <v>5031</v>
      </c>
      <c r="D3632" s="181" t="s">
        <v>1198</v>
      </c>
      <c r="E3632" s="181" t="s">
        <v>5032</v>
      </c>
      <c r="F3632" s="181" t="s">
        <v>304</v>
      </c>
      <c r="G3632" s="181" t="s">
        <v>567</v>
      </c>
      <c r="H3632" s="181" t="s">
        <v>5</v>
      </c>
      <c r="I3632" s="181" t="s">
        <v>5033</v>
      </c>
      <c r="J3632" s="181">
        <v>6230</v>
      </c>
      <c r="K3632" s="181">
        <v>2</v>
      </c>
      <c r="L3632" s="181"/>
      <c r="M3632" s="181"/>
      <c r="N3632" s="596" t="s">
        <v>286</v>
      </c>
    </row>
    <row r="3633" spans="1:14" s="158" customFormat="1" ht="18" customHeight="1" x14ac:dyDescent="0.25">
      <c r="A3633" s="181">
        <v>27498</v>
      </c>
      <c r="B3633" s="701" t="s">
        <v>16902</v>
      </c>
      <c r="C3633" s="181" t="s">
        <v>16903</v>
      </c>
      <c r="D3633" s="181" t="s">
        <v>1198</v>
      </c>
      <c r="E3633" s="181" t="s">
        <v>4284</v>
      </c>
      <c r="F3633" s="181" t="s">
        <v>304</v>
      </c>
      <c r="G3633" s="181" t="s">
        <v>567</v>
      </c>
      <c r="H3633" s="181" t="s">
        <v>5</v>
      </c>
      <c r="I3633" s="181" t="s">
        <v>16904</v>
      </c>
      <c r="J3633" s="181">
        <v>29410</v>
      </c>
      <c r="K3633" s="181">
        <v>2</v>
      </c>
      <c r="L3633" s="181"/>
      <c r="M3633" s="181"/>
      <c r="N3633" s="596" t="s">
        <v>286</v>
      </c>
    </row>
    <row r="3634" spans="1:14" s="158" customFormat="1" ht="18" customHeight="1" x14ac:dyDescent="0.25">
      <c r="A3634" s="181">
        <v>25397</v>
      </c>
      <c r="B3634" s="701" t="s">
        <v>12526</v>
      </c>
      <c r="C3634" s="181" t="s">
        <v>12527</v>
      </c>
      <c r="D3634" s="181" t="s">
        <v>1198</v>
      </c>
      <c r="E3634" s="181" t="s">
        <v>3743</v>
      </c>
      <c r="F3634" s="181" t="s">
        <v>304</v>
      </c>
      <c r="G3634" s="181" t="s">
        <v>567</v>
      </c>
      <c r="H3634" s="181" t="s">
        <v>5</v>
      </c>
      <c r="I3634" s="181" t="s">
        <v>12528</v>
      </c>
      <c r="J3634" s="181">
        <v>14750</v>
      </c>
      <c r="K3634" s="181">
        <v>44</v>
      </c>
      <c r="L3634" s="181"/>
      <c r="M3634" s="181"/>
      <c r="N3634" s="596" t="s">
        <v>286</v>
      </c>
    </row>
    <row r="3635" spans="1:14" s="158" customFormat="1" ht="18" customHeight="1" x14ac:dyDescent="0.25">
      <c r="A3635" s="181">
        <v>27494</v>
      </c>
      <c r="B3635" s="701" t="s">
        <v>12529</v>
      </c>
      <c r="C3635" s="181" t="s">
        <v>12530</v>
      </c>
      <c r="D3635" s="181" t="s">
        <v>1198</v>
      </c>
      <c r="E3635" s="181" t="s">
        <v>3572</v>
      </c>
      <c r="F3635" s="181" t="s">
        <v>304</v>
      </c>
      <c r="G3635" s="181" t="s">
        <v>567</v>
      </c>
      <c r="H3635" s="181" t="s">
        <v>5</v>
      </c>
      <c r="I3635" s="181" t="s">
        <v>12531</v>
      </c>
      <c r="J3635" s="181">
        <v>13990</v>
      </c>
      <c r="K3635" s="181">
        <v>18</v>
      </c>
      <c r="L3635" s="181"/>
      <c r="M3635" s="181"/>
      <c r="N3635" s="596" t="s">
        <v>286</v>
      </c>
    </row>
    <row r="3636" spans="1:14" s="158" customFormat="1" ht="18" customHeight="1" x14ac:dyDescent="0.25">
      <c r="A3636" s="181">
        <v>27500</v>
      </c>
      <c r="B3636" s="701" t="s">
        <v>16905</v>
      </c>
      <c r="C3636" s="181" t="s">
        <v>16906</v>
      </c>
      <c r="D3636" s="181" t="s">
        <v>1198</v>
      </c>
      <c r="E3636" s="181" t="s">
        <v>3572</v>
      </c>
      <c r="F3636" s="181" t="s">
        <v>304</v>
      </c>
      <c r="G3636" s="181" t="s">
        <v>567</v>
      </c>
      <c r="H3636" s="181" t="s">
        <v>5</v>
      </c>
      <c r="I3636" s="181" t="s">
        <v>16907</v>
      </c>
      <c r="J3636" s="181">
        <v>14730</v>
      </c>
      <c r="K3636" s="181">
        <v>5</v>
      </c>
      <c r="L3636" s="181"/>
      <c r="M3636" s="181"/>
      <c r="N3636" s="596" t="s">
        <v>286</v>
      </c>
    </row>
    <row r="3637" spans="1:14" s="158" customFormat="1" ht="18" customHeight="1" x14ac:dyDescent="0.25">
      <c r="A3637" s="181">
        <v>9211</v>
      </c>
      <c r="B3637" s="701" t="s">
        <v>5034</v>
      </c>
      <c r="C3637" s="181" t="s">
        <v>5035</v>
      </c>
      <c r="D3637" s="181" t="s">
        <v>5036</v>
      </c>
      <c r="E3637" s="181" t="s">
        <v>3753</v>
      </c>
      <c r="F3637" s="181" t="s">
        <v>304</v>
      </c>
      <c r="G3637" s="181" t="s">
        <v>567</v>
      </c>
      <c r="H3637" s="181" t="s">
        <v>5</v>
      </c>
      <c r="I3637" s="181" t="s">
        <v>5037</v>
      </c>
      <c r="J3637" s="181">
        <v>11350</v>
      </c>
      <c r="K3637" s="181">
        <v>203</v>
      </c>
      <c r="L3637" s="181"/>
      <c r="M3637" s="181"/>
      <c r="N3637" s="596" t="s">
        <v>286</v>
      </c>
    </row>
    <row r="3638" spans="1:14" s="158" customFormat="1" ht="18" customHeight="1" x14ac:dyDescent="0.25">
      <c r="A3638" s="181">
        <v>23570</v>
      </c>
      <c r="B3638" s="701">
        <v>23572</v>
      </c>
      <c r="C3638" s="181" t="s">
        <v>13448</v>
      </c>
      <c r="D3638" s="181" t="s">
        <v>13449</v>
      </c>
      <c r="E3638" s="181" t="s">
        <v>3753</v>
      </c>
      <c r="F3638" s="181" t="s">
        <v>304</v>
      </c>
      <c r="G3638" s="181" t="s">
        <v>567</v>
      </c>
      <c r="H3638" s="181" t="s">
        <v>5</v>
      </c>
      <c r="I3638" s="181" t="s">
        <v>4247</v>
      </c>
      <c r="J3638" s="181">
        <v>12260</v>
      </c>
      <c r="K3638" s="181">
        <v>4</v>
      </c>
      <c r="L3638" s="181"/>
      <c r="M3638" s="181"/>
      <c r="N3638" s="596" t="s">
        <v>286</v>
      </c>
    </row>
    <row r="3639" spans="1:14" s="158" customFormat="1" ht="18" customHeight="1" x14ac:dyDescent="0.25">
      <c r="A3639" s="181">
        <v>8434</v>
      </c>
      <c r="B3639" s="701">
        <v>23403</v>
      </c>
      <c r="C3639" s="181" t="s">
        <v>15392</v>
      </c>
      <c r="D3639" s="181" t="s">
        <v>15393</v>
      </c>
      <c r="E3639" s="181" t="s">
        <v>3551</v>
      </c>
      <c r="F3639" s="181" t="s">
        <v>304</v>
      </c>
      <c r="G3639" s="181" t="s">
        <v>567</v>
      </c>
      <c r="H3639" s="181" t="s">
        <v>5</v>
      </c>
      <c r="I3639" s="181" t="s">
        <v>301</v>
      </c>
      <c r="J3639" s="181">
        <v>34880</v>
      </c>
      <c r="K3639" s="181">
        <v>21</v>
      </c>
      <c r="L3639" s="181"/>
      <c r="M3639" s="181"/>
      <c r="N3639" s="596" t="s">
        <v>286</v>
      </c>
    </row>
    <row r="3640" spans="1:14" s="158" customFormat="1" ht="18" customHeight="1" x14ac:dyDescent="0.25">
      <c r="A3640" s="181">
        <v>68070</v>
      </c>
      <c r="B3640" s="701" t="s">
        <v>11350</v>
      </c>
      <c r="C3640" s="181" t="s">
        <v>11351</v>
      </c>
      <c r="D3640" s="181" t="s">
        <v>1201</v>
      </c>
      <c r="E3640" s="181" t="s">
        <v>3843</v>
      </c>
      <c r="F3640" s="181" t="s">
        <v>304</v>
      </c>
      <c r="G3640" s="181" t="s">
        <v>567</v>
      </c>
      <c r="H3640" s="181" t="s">
        <v>5</v>
      </c>
      <c r="I3640" s="181" t="s">
        <v>323</v>
      </c>
      <c r="J3640" s="181">
        <v>7810</v>
      </c>
      <c r="K3640" s="181">
        <v>11</v>
      </c>
      <c r="L3640" s="181"/>
      <c r="M3640" s="181"/>
      <c r="N3640" s="596" t="s">
        <v>286</v>
      </c>
    </row>
    <row r="3641" spans="1:14" s="158" customFormat="1" ht="18" customHeight="1" x14ac:dyDescent="0.25">
      <c r="A3641" s="181">
        <v>4104</v>
      </c>
      <c r="B3641" s="701">
        <v>23401</v>
      </c>
      <c r="C3641" s="181" t="s">
        <v>12532</v>
      </c>
      <c r="D3641" s="181" t="s">
        <v>1201</v>
      </c>
      <c r="E3641" s="181" t="s">
        <v>3551</v>
      </c>
      <c r="F3641" s="181" t="s">
        <v>304</v>
      </c>
      <c r="G3641" s="181" t="s">
        <v>567</v>
      </c>
      <c r="H3641" s="181" t="s">
        <v>5</v>
      </c>
      <c r="I3641" s="181" t="s">
        <v>301</v>
      </c>
      <c r="J3641" s="181">
        <v>6400</v>
      </c>
      <c r="K3641" s="181">
        <v>2</v>
      </c>
      <c r="L3641" s="181"/>
      <c r="M3641" s="181"/>
      <c r="N3641" s="596" t="s">
        <v>286</v>
      </c>
    </row>
    <row r="3642" spans="1:14" s="158" customFormat="1" ht="18" customHeight="1" x14ac:dyDescent="0.25">
      <c r="A3642" s="181">
        <v>40873</v>
      </c>
      <c r="B3642" s="701">
        <v>23120</v>
      </c>
      <c r="C3642" s="181" t="s">
        <v>5038</v>
      </c>
      <c r="D3642" s="181" t="s">
        <v>1201</v>
      </c>
      <c r="E3642" s="181" t="s">
        <v>2396</v>
      </c>
      <c r="F3642" s="181" t="s">
        <v>304</v>
      </c>
      <c r="G3642" s="181" t="s">
        <v>567</v>
      </c>
      <c r="H3642" s="181" t="s">
        <v>5</v>
      </c>
      <c r="I3642" s="181" t="s">
        <v>301</v>
      </c>
      <c r="J3642" s="181">
        <v>21950</v>
      </c>
      <c r="K3642" s="181">
        <v>5</v>
      </c>
      <c r="L3642" s="181"/>
      <c r="M3642" s="181"/>
      <c r="N3642" s="596" t="s">
        <v>286</v>
      </c>
    </row>
    <row r="3643" spans="1:14" s="158" customFormat="1" ht="18" customHeight="1" x14ac:dyDescent="0.25">
      <c r="A3643" s="181">
        <v>29757</v>
      </c>
      <c r="B3643" s="701">
        <v>23419</v>
      </c>
      <c r="C3643" s="181" t="s">
        <v>5039</v>
      </c>
      <c r="D3643" s="181" t="s">
        <v>1201</v>
      </c>
      <c r="E3643" s="181" t="s">
        <v>5040</v>
      </c>
      <c r="F3643" s="181" t="s">
        <v>304</v>
      </c>
      <c r="G3643" s="181" t="s">
        <v>567</v>
      </c>
      <c r="H3643" s="181" t="s">
        <v>5</v>
      </c>
      <c r="I3643" s="181" t="s">
        <v>5041</v>
      </c>
      <c r="J3643" s="181">
        <v>17440</v>
      </c>
      <c r="K3643" s="181">
        <v>2</v>
      </c>
      <c r="L3643" s="181"/>
      <c r="M3643" s="181"/>
      <c r="N3643" s="596" t="s">
        <v>286</v>
      </c>
    </row>
    <row r="3644" spans="1:14" s="158" customFormat="1" ht="18" customHeight="1" x14ac:dyDescent="0.25">
      <c r="A3644" s="181">
        <v>30088</v>
      </c>
      <c r="B3644" s="701">
        <v>29514</v>
      </c>
      <c r="C3644" s="181" t="s">
        <v>5042</v>
      </c>
      <c r="D3644" s="181" t="s">
        <v>1201</v>
      </c>
      <c r="E3644" s="181" t="s">
        <v>5043</v>
      </c>
      <c r="F3644" s="181" t="s">
        <v>304</v>
      </c>
      <c r="G3644" s="181" t="s">
        <v>567</v>
      </c>
      <c r="H3644" s="181" t="s">
        <v>5</v>
      </c>
      <c r="I3644" s="181" t="s">
        <v>5044</v>
      </c>
      <c r="J3644" s="181">
        <v>28430</v>
      </c>
      <c r="K3644" s="181">
        <v>8</v>
      </c>
      <c r="L3644" s="181"/>
      <c r="M3644" s="181"/>
      <c r="N3644" s="596" t="s">
        <v>286</v>
      </c>
    </row>
    <row r="3645" spans="1:14" s="158" customFormat="1" ht="18" customHeight="1" x14ac:dyDescent="0.25">
      <c r="A3645" s="181">
        <v>28310</v>
      </c>
      <c r="B3645" s="701">
        <v>23820</v>
      </c>
      <c r="C3645" s="181" t="s">
        <v>16908</v>
      </c>
      <c r="D3645" s="181" t="s">
        <v>1201</v>
      </c>
      <c r="E3645" s="181" t="s">
        <v>4439</v>
      </c>
      <c r="F3645" s="181" t="s">
        <v>304</v>
      </c>
      <c r="G3645" s="181" t="s">
        <v>567</v>
      </c>
      <c r="H3645" s="181" t="s">
        <v>5</v>
      </c>
      <c r="I3645" s="181" t="s">
        <v>16909</v>
      </c>
      <c r="J3645" s="181">
        <v>7800</v>
      </c>
      <c r="K3645" s="181">
        <v>3</v>
      </c>
      <c r="L3645" s="181"/>
      <c r="M3645" s="181"/>
      <c r="N3645" s="596" t="s">
        <v>286</v>
      </c>
    </row>
    <row r="3646" spans="1:14" s="158" customFormat="1" ht="18" customHeight="1" x14ac:dyDescent="0.25">
      <c r="A3646" s="181">
        <v>27419</v>
      </c>
      <c r="B3646" s="701">
        <v>23579</v>
      </c>
      <c r="C3646" s="181" t="s">
        <v>5045</v>
      </c>
      <c r="D3646" s="181" t="s">
        <v>1201</v>
      </c>
      <c r="E3646" s="181" t="s">
        <v>3743</v>
      </c>
      <c r="F3646" s="181" t="s">
        <v>304</v>
      </c>
      <c r="G3646" s="181" t="s">
        <v>567</v>
      </c>
      <c r="H3646" s="181" t="s">
        <v>5</v>
      </c>
      <c r="I3646" s="181" t="s">
        <v>301</v>
      </c>
      <c r="J3646" s="181">
        <v>5720</v>
      </c>
      <c r="K3646" s="181">
        <v>13</v>
      </c>
      <c r="L3646" s="181"/>
      <c r="M3646" s="181"/>
      <c r="N3646" s="596" t="s">
        <v>286</v>
      </c>
    </row>
    <row r="3647" spans="1:14" s="158" customFormat="1" ht="18" customHeight="1" x14ac:dyDescent="0.25">
      <c r="A3647" s="181">
        <v>856</v>
      </c>
      <c r="B3647" s="701">
        <v>23160</v>
      </c>
      <c r="C3647" s="181" t="s">
        <v>12533</v>
      </c>
      <c r="D3647" s="181" t="s">
        <v>1201</v>
      </c>
      <c r="E3647" s="181" t="s">
        <v>3549</v>
      </c>
      <c r="F3647" s="181" t="s">
        <v>304</v>
      </c>
      <c r="G3647" s="181" t="s">
        <v>567</v>
      </c>
      <c r="H3647" s="181" t="s">
        <v>5</v>
      </c>
      <c r="I3647" s="181" t="s">
        <v>301</v>
      </c>
      <c r="J3647" s="181">
        <v>11320</v>
      </c>
      <c r="K3647" s="181">
        <v>2</v>
      </c>
      <c r="L3647" s="181"/>
      <c r="M3647" s="181"/>
      <c r="N3647" s="596" t="s">
        <v>286</v>
      </c>
    </row>
    <row r="3648" spans="1:14" s="158" customFormat="1" ht="18" customHeight="1" x14ac:dyDescent="0.25">
      <c r="A3648" s="181">
        <v>4516</v>
      </c>
      <c r="B3648" s="701">
        <v>23340</v>
      </c>
      <c r="C3648" s="181" t="s">
        <v>301</v>
      </c>
      <c r="D3648" s="181" t="s">
        <v>1201</v>
      </c>
      <c r="E3648" s="181" t="s">
        <v>3508</v>
      </c>
      <c r="F3648" s="181" t="s">
        <v>304</v>
      </c>
      <c r="G3648" s="181" t="s">
        <v>567</v>
      </c>
      <c r="H3648" s="181" t="s">
        <v>5</v>
      </c>
      <c r="I3648" s="181" t="s">
        <v>301</v>
      </c>
      <c r="J3648" s="181">
        <v>24150</v>
      </c>
      <c r="K3648" s="181">
        <v>15</v>
      </c>
      <c r="L3648" s="181"/>
      <c r="M3648" s="181"/>
      <c r="N3648" s="596" t="s">
        <v>286</v>
      </c>
    </row>
    <row r="3649" spans="1:14" s="158" customFormat="1" ht="18" customHeight="1" x14ac:dyDescent="0.25">
      <c r="A3649" s="181">
        <v>85364</v>
      </c>
      <c r="B3649" s="701">
        <v>23111</v>
      </c>
      <c r="C3649" s="181" t="s">
        <v>16910</v>
      </c>
      <c r="D3649" s="181" t="s">
        <v>1201</v>
      </c>
      <c r="E3649" s="181" t="s">
        <v>2337</v>
      </c>
      <c r="F3649" s="181" t="s">
        <v>304</v>
      </c>
      <c r="G3649" s="181" t="s">
        <v>567</v>
      </c>
      <c r="H3649" s="181" t="s">
        <v>5</v>
      </c>
      <c r="I3649" s="181" t="s">
        <v>301</v>
      </c>
      <c r="J3649" s="181">
        <v>12830</v>
      </c>
      <c r="K3649" s="181">
        <v>4</v>
      </c>
      <c r="L3649" s="181"/>
      <c r="M3649" s="181"/>
      <c r="N3649" s="596" t="s">
        <v>286</v>
      </c>
    </row>
    <row r="3650" spans="1:14" s="158" customFormat="1" ht="18" customHeight="1" x14ac:dyDescent="0.25">
      <c r="A3650" s="181">
        <v>29650</v>
      </c>
      <c r="B3650" s="701">
        <v>23821</v>
      </c>
      <c r="C3650" s="181" t="s">
        <v>301</v>
      </c>
      <c r="D3650" s="181" t="s">
        <v>1201</v>
      </c>
      <c r="E3650" s="181" t="s">
        <v>12534</v>
      </c>
      <c r="F3650" s="181" t="s">
        <v>304</v>
      </c>
      <c r="G3650" s="181" t="s">
        <v>567</v>
      </c>
      <c r="H3650" s="181" t="s">
        <v>5</v>
      </c>
      <c r="I3650" s="181" t="s">
        <v>12535</v>
      </c>
      <c r="J3650" s="181">
        <v>7800</v>
      </c>
      <c r="K3650" s="181">
        <v>4</v>
      </c>
      <c r="L3650" s="181"/>
      <c r="M3650" s="181"/>
      <c r="N3650" s="596" t="s">
        <v>286</v>
      </c>
    </row>
    <row r="3651" spans="1:14" s="158" customFormat="1" ht="18" customHeight="1" x14ac:dyDescent="0.25">
      <c r="A3651" s="181">
        <v>30322</v>
      </c>
      <c r="B3651" s="701" t="s">
        <v>12536</v>
      </c>
      <c r="C3651" s="181" t="s">
        <v>301</v>
      </c>
      <c r="D3651" s="181" t="s">
        <v>1201</v>
      </c>
      <c r="E3651" s="181" t="s">
        <v>12537</v>
      </c>
      <c r="F3651" s="181" t="s">
        <v>304</v>
      </c>
      <c r="G3651" s="181" t="s">
        <v>567</v>
      </c>
      <c r="H3651" s="181" t="s">
        <v>5</v>
      </c>
      <c r="I3651" s="181" t="s">
        <v>12538</v>
      </c>
      <c r="J3651" s="181">
        <v>25620</v>
      </c>
      <c r="K3651" s="181">
        <v>5</v>
      </c>
      <c r="L3651" s="181"/>
      <c r="M3651" s="181"/>
      <c r="N3651" s="596" t="s">
        <v>286</v>
      </c>
    </row>
    <row r="3652" spans="1:14" s="158" customFormat="1" ht="18" customHeight="1" x14ac:dyDescent="0.25">
      <c r="A3652" s="181">
        <v>30324</v>
      </c>
      <c r="B3652" s="701" t="s">
        <v>15394</v>
      </c>
      <c r="C3652" s="181" t="s">
        <v>301</v>
      </c>
      <c r="D3652" s="181" t="s">
        <v>1201</v>
      </c>
      <c r="E3652" s="181" t="s">
        <v>15395</v>
      </c>
      <c r="F3652" s="181" t="s">
        <v>304</v>
      </c>
      <c r="G3652" s="181" t="s">
        <v>567</v>
      </c>
      <c r="H3652" s="181" t="s">
        <v>5</v>
      </c>
      <c r="I3652" s="181" t="s">
        <v>15396</v>
      </c>
      <c r="J3652" s="181">
        <v>8040</v>
      </c>
      <c r="K3652" s="181">
        <v>3</v>
      </c>
      <c r="L3652" s="181"/>
      <c r="M3652" s="181"/>
      <c r="N3652" s="596" t="s">
        <v>286</v>
      </c>
    </row>
    <row r="3653" spans="1:14" s="158" customFormat="1" ht="18" customHeight="1" x14ac:dyDescent="0.25">
      <c r="A3653" s="181">
        <v>38908</v>
      </c>
      <c r="B3653" s="701" t="s">
        <v>5046</v>
      </c>
      <c r="C3653" s="181" t="s">
        <v>5047</v>
      </c>
      <c r="D3653" s="181" t="s">
        <v>5048</v>
      </c>
      <c r="E3653" s="181" t="s">
        <v>5049</v>
      </c>
      <c r="F3653" s="181" t="s">
        <v>304</v>
      </c>
      <c r="G3653" s="181" t="s">
        <v>567</v>
      </c>
      <c r="H3653" s="181" t="s">
        <v>5</v>
      </c>
      <c r="I3653" s="181" t="s">
        <v>5050</v>
      </c>
      <c r="J3653" s="181">
        <v>17630</v>
      </c>
      <c r="K3653" s="181">
        <v>3</v>
      </c>
      <c r="L3653" s="181"/>
      <c r="M3653" s="181"/>
      <c r="N3653" s="596" t="s">
        <v>286</v>
      </c>
    </row>
    <row r="3654" spans="1:14" s="158" customFormat="1" ht="18" customHeight="1" x14ac:dyDescent="0.25">
      <c r="A3654" s="181">
        <v>1183</v>
      </c>
      <c r="B3654" s="701" t="s">
        <v>5051</v>
      </c>
      <c r="C3654" s="181" t="s">
        <v>5052</v>
      </c>
      <c r="D3654" s="181" t="s">
        <v>5048</v>
      </c>
      <c r="E3654" s="181" t="s">
        <v>5053</v>
      </c>
      <c r="F3654" s="181" t="s">
        <v>304</v>
      </c>
      <c r="G3654" s="181" t="s">
        <v>567</v>
      </c>
      <c r="H3654" s="181" t="s">
        <v>5</v>
      </c>
      <c r="I3654" s="181" t="s">
        <v>5054</v>
      </c>
      <c r="J3654" s="181">
        <v>9960</v>
      </c>
      <c r="K3654" s="181">
        <v>3</v>
      </c>
      <c r="L3654" s="181"/>
      <c r="M3654" s="181"/>
      <c r="N3654" s="596" t="s">
        <v>286</v>
      </c>
    </row>
    <row r="3655" spans="1:14" s="158" customFormat="1" ht="18" customHeight="1" x14ac:dyDescent="0.25">
      <c r="A3655" s="181">
        <v>28297</v>
      </c>
      <c r="B3655" s="701" t="s">
        <v>15397</v>
      </c>
      <c r="C3655" s="181" t="s">
        <v>15398</v>
      </c>
      <c r="D3655" s="181" t="s">
        <v>5048</v>
      </c>
      <c r="E3655" s="181" t="s">
        <v>15399</v>
      </c>
      <c r="F3655" s="181" t="s">
        <v>304</v>
      </c>
      <c r="G3655" s="181" t="s">
        <v>567</v>
      </c>
      <c r="H3655" s="181" t="s">
        <v>5</v>
      </c>
      <c r="I3655" s="181" t="s">
        <v>15400</v>
      </c>
      <c r="J3655" s="181">
        <v>9810</v>
      </c>
      <c r="K3655" s="181">
        <v>3</v>
      </c>
      <c r="L3655" s="181"/>
      <c r="M3655" s="181"/>
      <c r="N3655" s="596" t="s">
        <v>286</v>
      </c>
    </row>
    <row r="3656" spans="1:14" s="158" customFormat="1" ht="18" customHeight="1" x14ac:dyDescent="0.25">
      <c r="A3656" s="181">
        <v>27969</v>
      </c>
      <c r="B3656" s="701">
        <v>29912</v>
      </c>
      <c r="C3656" s="181" t="s">
        <v>301</v>
      </c>
      <c r="D3656" s="181" t="s">
        <v>2796</v>
      </c>
      <c r="E3656" s="181" t="s">
        <v>14288</v>
      </c>
      <c r="F3656" s="181" t="s">
        <v>304</v>
      </c>
      <c r="G3656" s="181" t="s">
        <v>567</v>
      </c>
      <c r="H3656" s="181" t="s">
        <v>5</v>
      </c>
      <c r="I3656" s="181" t="s">
        <v>14289</v>
      </c>
      <c r="J3656" s="181">
        <v>40790</v>
      </c>
      <c r="K3656" s="181">
        <v>8</v>
      </c>
      <c r="L3656" s="181"/>
      <c r="M3656" s="181"/>
      <c r="N3656" s="596" t="s">
        <v>286</v>
      </c>
    </row>
    <row r="3657" spans="1:14" s="158" customFormat="1" ht="18" customHeight="1" x14ac:dyDescent="0.25">
      <c r="A3657" s="181">
        <v>28625</v>
      </c>
      <c r="B3657" s="701" t="s">
        <v>13450</v>
      </c>
      <c r="C3657" s="181" t="s">
        <v>301</v>
      </c>
      <c r="D3657" s="181" t="s">
        <v>2796</v>
      </c>
      <c r="E3657" s="181" t="s">
        <v>3551</v>
      </c>
      <c r="F3657" s="181" t="s">
        <v>304</v>
      </c>
      <c r="G3657" s="181" t="s">
        <v>718</v>
      </c>
      <c r="H3657" s="181" t="s">
        <v>5</v>
      </c>
      <c r="I3657" s="181" t="s">
        <v>301</v>
      </c>
      <c r="J3657" s="181">
        <v>22310</v>
      </c>
      <c r="K3657" s="181">
        <v>4</v>
      </c>
      <c r="L3657" s="181"/>
      <c r="M3657" s="181"/>
      <c r="N3657" s="596" t="s">
        <v>286</v>
      </c>
    </row>
    <row r="3658" spans="1:14" s="158" customFormat="1" ht="18" customHeight="1" x14ac:dyDescent="0.25">
      <c r="A3658" s="181">
        <v>28632</v>
      </c>
      <c r="B3658" s="701" t="s">
        <v>11352</v>
      </c>
      <c r="C3658" s="181" t="s">
        <v>301</v>
      </c>
      <c r="D3658" s="181" t="s">
        <v>2796</v>
      </c>
      <c r="E3658" s="181" t="s">
        <v>3568</v>
      </c>
      <c r="F3658" s="181" t="s">
        <v>304</v>
      </c>
      <c r="G3658" s="181" t="s">
        <v>718</v>
      </c>
      <c r="H3658" s="181" t="s">
        <v>5</v>
      </c>
      <c r="I3658" s="181" t="s">
        <v>301</v>
      </c>
      <c r="J3658" s="181">
        <v>50130</v>
      </c>
      <c r="K3658" s="181">
        <v>8</v>
      </c>
      <c r="L3658" s="181"/>
      <c r="M3658" s="181"/>
      <c r="N3658" s="596" t="s">
        <v>286</v>
      </c>
    </row>
    <row r="3659" spans="1:14" s="158" customFormat="1" ht="18" customHeight="1" x14ac:dyDescent="0.25">
      <c r="A3659" s="181">
        <v>28626</v>
      </c>
      <c r="B3659" s="701" t="s">
        <v>15401</v>
      </c>
      <c r="C3659" s="181" t="s">
        <v>301</v>
      </c>
      <c r="D3659" s="181" t="s">
        <v>2796</v>
      </c>
      <c r="E3659" s="181" t="s">
        <v>3589</v>
      </c>
      <c r="F3659" s="181" t="s">
        <v>304</v>
      </c>
      <c r="G3659" s="181" t="s">
        <v>718</v>
      </c>
      <c r="H3659" s="181" t="s">
        <v>5</v>
      </c>
      <c r="I3659" s="181" t="s">
        <v>3925</v>
      </c>
      <c r="J3659" s="181">
        <v>26560</v>
      </c>
      <c r="K3659" s="181">
        <v>18</v>
      </c>
      <c r="L3659" s="181"/>
      <c r="M3659" s="181"/>
      <c r="N3659" s="596" t="s">
        <v>286</v>
      </c>
    </row>
    <row r="3660" spans="1:14" s="158" customFormat="1" ht="18" customHeight="1" x14ac:dyDescent="0.25">
      <c r="A3660" s="181">
        <v>28624</v>
      </c>
      <c r="B3660" s="701" t="s">
        <v>16911</v>
      </c>
      <c r="C3660" s="181" t="s">
        <v>14290</v>
      </c>
      <c r="D3660" s="181" t="s">
        <v>2796</v>
      </c>
      <c r="E3660" s="181" t="s">
        <v>3743</v>
      </c>
      <c r="F3660" s="181" t="s">
        <v>304</v>
      </c>
      <c r="G3660" s="181" t="s">
        <v>718</v>
      </c>
      <c r="H3660" s="181" t="s">
        <v>5</v>
      </c>
      <c r="I3660" s="181" t="s">
        <v>301</v>
      </c>
      <c r="J3660" s="181">
        <v>50130</v>
      </c>
      <c r="K3660" s="181">
        <v>1</v>
      </c>
      <c r="L3660" s="181"/>
      <c r="M3660" s="181"/>
      <c r="N3660" s="596" t="s">
        <v>286</v>
      </c>
    </row>
    <row r="3661" spans="1:14" s="158" customFormat="1" ht="18" customHeight="1" x14ac:dyDescent="0.25">
      <c r="A3661" s="181">
        <v>27967</v>
      </c>
      <c r="B3661" s="701">
        <v>29911</v>
      </c>
      <c r="C3661" s="181" t="s">
        <v>301</v>
      </c>
      <c r="D3661" s="181" t="s">
        <v>2796</v>
      </c>
      <c r="E3661" s="181" t="s">
        <v>11158</v>
      </c>
      <c r="F3661" s="181" t="s">
        <v>304</v>
      </c>
      <c r="G3661" s="181" t="s">
        <v>567</v>
      </c>
      <c r="H3661" s="181" t="s">
        <v>5</v>
      </c>
      <c r="I3661" s="181" t="s">
        <v>11159</v>
      </c>
      <c r="J3661" s="181">
        <v>43240</v>
      </c>
      <c r="K3661" s="181">
        <v>3</v>
      </c>
      <c r="L3661" s="181"/>
      <c r="M3661" s="181"/>
      <c r="N3661" s="596" t="s">
        <v>286</v>
      </c>
    </row>
    <row r="3662" spans="1:14" s="158" customFormat="1" ht="18" customHeight="1" x14ac:dyDescent="0.25">
      <c r="A3662" s="181">
        <v>15636</v>
      </c>
      <c r="B3662" s="701">
        <v>23400</v>
      </c>
      <c r="C3662" s="181" t="s">
        <v>11160</v>
      </c>
      <c r="D3662" s="181" t="s">
        <v>11161</v>
      </c>
      <c r="E3662" s="181" t="s">
        <v>3551</v>
      </c>
      <c r="F3662" s="181" t="s">
        <v>304</v>
      </c>
      <c r="G3662" s="181" t="s">
        <v>567</v>
      </c>
      <c r="H3662" s="181" t="s">
        <v>5</v>
      </c>
      <c r="I3662" s="181" t="s">
        <v>301</v>
      </c>
      <c r="J3662" s="181">
        <v>44080</v>
      </c>
      <c r="K3662" s="181">
        <v>5</v>
      </c>
      <c r="L3662" s="181"/>
      <c r="M3662" s="181"/>
      <c r="N3662" s="596" t="s">
        <v>286</v>
      </c>
    </row>
    <row r="3663" spans="1:14" s="158" customFormat="1" ht="18" customHeight="1" x14ac:dyDescent="0.25">
      <c r="A3663" s="181">
        <v>24400</v>
      </c>
      <c r="B3663" s="701">
        <v>4530058</v>
      </c>
      <c r="C3663" s="181" t="s">
        <v>10931</v>
      </c>
      <c r="D3663" s="181" t="s">
        <v>1205</v>
      </c>
      <c r="E3663" s="181" t="s">
        <v>4133</v>
      </c>
      <c r="F3663" s="181" t="s">
        <v>304</v>
      </c>
      <c r="G3663" s="181" t="s">
        <v>1206</v>
      </c>
      <c r="H3663" s="181" t="s">
        <v>5</v>
      </c>
      <c r="I3663" s="181" t="s">
        <v>301</v>
      </c>
      <c r="J3663" s="181">
        <v>27280</v>
      </c>
      <c r="K3663" s="181">
        <v>2</v>
      </c>
      <c r="L3663" s="181"/>
      <c r="M3663" s="181"/>
      <c r="N3663" s="596" t="s">
        <v>286</v>
      </c>
    </row>
    <row r="3664" spans="1:14" s="158" customFormat="1" ht="18" customHeight="1" x14ac:dyDescent="0.25">
      <c r="A3664" s="181">
        <v>30283</v>
      </c>
      <c r="B3664" s="701">
        <v>4530269</v>
      </c>
      <c r="C3664" s="181" t="s">
        <v>301</v>
      </c>
      <c r="D3664" s="181" t="s">
        <v>1210</v>
      </c>
      <c r="E3664" s="181" t="s">
        <v>4284</v>
      </c>
      <c r="F3664" s="181" t="s">
        <v>304</v>
      </c>
      <c r="G3664" s="181" t="s">
        <v>1206</v>
      </c>
      <c r="H3664" s="181" t="s">
        <v>5</v>
      </c>
      <c r="I3664" s="181" t="s">
        <v>301</v>
      </c>
      <c r="J3664" s="181">
        <v>19850</v>
      </c>
      <c r="K3664" s="181">
        <v>4</v>
      </c>
      <c r="L3664" s="181"/>
      <c r="M3664" s="181"/>
      <c r="N3664" s="596" t="s">
        <v>286</v>
      </c>
    </row>
    <row r="3665" spans="1:14" s="158" customFormat="1" ht="18" customHeight="1" x14ac:dyDescent="0.25">
      <c r="A3665" s="181">
        <v>29068</v>
      </c>
      <c r="B3665" s="701">
        <v>4530267</v>
      </c>
      <c r="C3665" s="181" t="s">
        <v>301</v>
      </c>
      <c r="D3665" s="181" t="s">
        <v>1210</v>
      </c>
      <c r="E3665" s="181" t="s">
        <v>5056</v>
      </c>
      <c r="F3665" s="181" t="s">
        <v>304</v>
      </c>
      <c r="G3665" s="181" t="s">
        <v>1206</v>
      </c>
      <c r="H3665" s="181" t="s">
        <v>5</v>
      </c>
      <c r="I3665" s="181" t="s">
        <v>301</v>
      </c>
      <c r="J3665" s="181">
        <v>21070</v>
      </c>
      <c r="K3665" s="181">
        <v>2</v>
      </c>
      <c r="L3665" s="181"/>
      <c r="M3665" s="181"/>
      <c r="N3665" s="596" t="s">
        <v>286</v>
      </c>
    </row>
    <row r="3666" spans="1:14" s="158" customFormat="1" ht="18" customHeight="1" x14ac:dyDescent="0.25">
      <c r="A3666" s="181">
        <v>53211</v>
      </c>
      <c r="B3666" s="701" t="s">
        <v>13451</v>
      </c>
      <c r="C3666" s="181" t="s">
        <v>13452</v>
      </c>
      <c r="D3666" s="181" t="s">
        <v>13453</v>
      </c>
      <c r="E3666" s="181" t="s">
        <v>3547</v>
      </c>
      <c r="F3666" s="181" t="s">
        <v>304</v>
      </c>
      <c r="G3666" s="181" t="s">
        <v>567</v>
      </c>
      <c r="H3666" s="181" t="s">
        <v>5</v>
      </c>
      <c r="I3666" s="181" t="s">
        <v>301</v>
      </c>
      <c r="J3666" s="181">
        <v>9580</v>
      </c>
      <c r="K3666" s="181">
        <v>2</v>
      </c>
      <c r="L3666" s="181"/>
      <c r="M3666" s="181"/>
      <c r="N3666" s="596" t="s">
        <v>286</v>
      </c>
    </row>
    <row r="3667" spans="1:14" s="158" customFormat="1" ht="18" customHeight="1" x14ac:dyDescent="0.25">
      <c r="A3667" s="181">
        <v>4422</v>
      </c>
      <c r="B3667" s="701" t="s">
        <v>5057</v>
      </c>
      <c r="C3667" s="181" t="s">
        <v>5058</v>
      </c>
      <c r="D3667" s="181" t="s">
        <v>5059</v>
      </c>
      <c r="E3667" s="181" t="s">
        <v>3549</v>
      </c>
      <c r="F3667" s="181" t="s">
        <v>304</v>
      </c>
      <c r="G3667" s="181" t="s">
        <v>826</v>
      </c>
      <c r="H3667" s="181" t="s">
        <v>5</v>
      </c>
      <c r="I3667" s="181" t="s">
        <v>323</v>
      </c>
      <c r="J3667" s="181">
        <v>38180</v>
      </c>
      <c r="K3667" s="181">
        <v>3</v>
      </c>
      <c r="L3667" s="181"/>
      <c r="M3667" s="181"/>
      <c r="N3667" s="596" t="s">
        <v>286</v>
      </c>
    </row>
    <row r="3668" spans="1:14" s="158" customFormat="1" ht="18" customHeight="1" x14ac:dyDescent="0.25">
      <c r="A3668" s="181">
        <v>48768</v>
      </c>
      <c r="B3668" s="701" t="s">
        <v>5060</v>
      </c>
      <c r="C3668" s="181" t="s">
        <v>5061</v>
      </c>
      <c r="D3668" s="181" t="s">
        <v>1219</v>
      </c>
      <c r="E3668" s="181" t="s">
        <v>3581</v>
      </c>
      <c r="F3668" s="181" t="s">
        <v>304</v>
      </c>
      <c r="G3668" s="181" t="s">
        <v>567</v>
      </c>
      <c r="H3668" s="181" t="s">
        <v>5</v>
      </c>
      <c r="I3668" s="181" t="s">
        <v>301</v>
      </c>
      <c r="J3668" s="181">
        <v>15730</v>
      </c>
      <c r="K3668" s="181">
        <v>6</v>
      </c>
      <c r="L3668" s="181"/>
      <c r="M3668" s="181"/>
      <c r="N3668" s="596" t="s">
        <v>286</v>
      </c>
    </row>
    <row r="3669" spans="1:14" s="158" customFormat="1" ht="18" customHeight="1" x14ac:dyDescent="0.25">
      <c r="A3669" s="181">
        <v>8345</v>
      </c>
      <c r="B3669" s="701" t="s">
        <v>5062</v>
      </c>
      <c r="C3669" s="181" t="s">
        <v>5063</v>
      </c>
      <c r="D3669" s="181" t="s">
        <v>1219</v>
      </c>
      <c r="E3669" s="181" t="s">
        <v>5064</v>
      </c>
      <c r="F3669" s="181" t="s">
        <v>304</v>
      </c>
      <c r="G3669" s="181" t="s">
        <v>567</v>
      </c>
      <c r="H3669" s="181" t="s">
        <v>5</v>
      </c>
      <c r="I3669" s="181" t="s">
        <v>301</v>
      </c>
      <c r="J3669" s="181">
        <v>32870</v>
      </c>
      <c r="K3669" s="181">
        <v>43</v>
      </c>
      <c r="L3669" s="181"/>
      <c r="M3669" s="181"/>
      <c r="N3669" s="596" t="s">
        <v>286</v>
      </c>
    </row>
    <row r="3670" spans="1:14" s="158" customFormat="1" ht="18" customHeight="1" x14ac:dyDescent="0.25">
      <c r="A3670" s="181">
        <v>7</v>
      </c>
      <c r="B3670" s="701" t="s">
        <v>5065</v>
      </c>
      <c r="C3670" s="181" t="s">
        <v>5066</v>
      </c>
      <c r="D3670" s="181" t="s">
        <v>1219</v>
      </c>
      <c r="E3670" s="181" t="s">
        <v>5067</v>
      </c>
      <c r="F3670" s="181" t="s">
        <v>304</v>
      </c>
      <c r="G3670" s="181" t="s">
        <v>567</v>
      </c>
      <c r="H3670" s="181" t="s">
        <v>5</v>
      </c>
      <c r="I3670" s="181" t="s">
        <v>301</v>
      </c>
      <c r="J3670" s="181">
        <v>36900</v>
      </c>
      <c r="K3670" s="181">
        <v>15</v>
      </c>
      <c r="L3670" s="181"/>
      <c r="M3670" s="181"/>
      <c r="N3670" s="596" t="s">
        <v>286</v>
      </c>
    </row>
    <row r="3671" spans="1:14" s="158" customFormat="1" ht="18" customHeight="1" x14ac:dyDescent="0.25">
      <c r="A3671" s="181">
        <v>5551</v>
      </c>
      <c r="B3671" s="701" t="s">
        <v>15402</v>
      </c>
      <c r="C3671" s="181" t="s">
        <v>15403</v>
      </c>
      <c r="D3671" s="181" t="s">
        <v>1219</v>
      </c>
      <c r="E3671" s="181" t="s">
        <v>5009</v>
      </c>
      <c r="F3671" s="181" t="s">
        <v>304</v>
      </c>
      <c r="G3671" s="181" t="s">
        <v>567</v>
      </c>
      <c r="H3671" s="181" t="s">
        <v>5</v>
      </c>
      <c r="I3671" s="181" t="s">
        <v>301</v>
      </c>
      <c r="J3671" s="181">
        <v>78840</v>
      </c>
      <c r="K3671" s="181">
        <v>2</v>
      </c>
      <c r="L3671" s="181"/>
      <c r="M3671" s="181"/>
      <c r="N3671" s="596" t="s">
        <v>286</v>
      </c>
    </row>
    <row r="3672" spans="1:14" s="158" customFormat="1" ht="18" customHeight="1" x14ac:dyDescent="0.25">
      <c r="A3672" s="181">
        <v>29842</v>
      </c>
      <c r="B3672" s="701" t="s">
        <v>5068</v>
      </c>
      <c r="C3672" s="181" t="s">
        <v>5069</v>
      </c>
      <c r="D3672" s="181" t="s">
        <v>1219</v>
      </c>
      <c r="E3672" s="181" t="s">
        <v>4991</v>
      </c>
      <c r="F3672" s="181" t="s">
        <v>304</v>
      </c>
      <c r="G3672" s="181" t="s">
        <v>567</v>
      </c>
      <c r="H3672" s="181" t="s">
        <v>5</v>
      </c>
      <c r="I3672" s="181" t="s">
        <v>5070</v>
      </c>
      <c r="J3672" s="181">
        <v>62690</v>
      </c>
      <c r="K3672" s="181">
        <v>4</v>
      </c>
      <c r="L3672" s="181"/>
      <c r="M3672" s="181"/>
      <c r="N3672" s="596" t="s">
        <v>286</v>
      </c>
    </row>
    <row r="3673" spans="1:14" s="158" customFormat="1" ht="18" customHeight="1" x14ac:dyDescent="0.25">
      <c r="A3673" s="181">
        <v>25722</v>
      </c>
      <c r="B3673" s="701" t="s">
        <v>5071</v>
      </c>
      <c r="C3673" s="181" t="s">
        <v>301</v>
      </c>
      <c r="D3673" s="181" t="s">
        <v>1219</v>
      </c>
      <c r="E3673" s="181" t="s">
        <v>5072</v>
      </c>
      <c r="F3673" s="181" t="s">
        <v>304</v>
      </c>
      <c r="G3673" s="181" t="s">
        <v>567</v>
      </c>
      <c r="H3673" s="181" t="s">
        <v>5</v>
      </c>
      <c r="I3673" s="181" t="s">
        <v>5073</v>
      </c>
      <c r="J3673" s="181">
        <v>37250</v>
      </c>
      <c r="K3673" s="181">
        <v>3</v>
      </c>
      <c r="L3673" s="181"/>
      <c r="M3673" s="181"/>
      <c r="N3673" s="596" t="s">
        <v>286</v>
      </c>
    </row>
    <row r="3674" spans="1:14" s="158" customFormat="1" ht="18" customHeight="1" x14ac:dyDescent="0.25">
      <c r="A3674" s="181">
        <v>4508</v>
      </c>
      <c r="B3674" s="701" t="s">
        <v>16912</v>
      </c>
      <c r="C3674" s="181" t="s">
        <v>301</v>
      </c>
      <c r="D3674" s="181" t="s">
        <v>1219</v>
      </c>
      <c r="E3674" s="181" t="s">
        <v>3787</v>
      </c>
      <c r="F3674" s="181" t="s">
        <v>304</v>
      </c>
      <c r="G3674" s="181" t="s">
        <v>567</v>
      </c>
      <c r="H3674" s="181" t="s">
        <v>5</v>
      </c>
      <c r="I3674" s="181" t="s">
        <v>301</v>
      </c>
      <c r="J3674" s="181">
        <v>26920</v>
      </c>
      <c r="K3674" s="181">
        <v>2</v>
      </c>
      <c r="L3674" s="181"/>
      <c r="M3674" s="181"/>
      <c r="N3674" s="596" t="s">
        <v>286</v>
      </c>
    </row>
    <row r="3675" spans="1:14" s="158" customFormat="1" ht="18" customHeight="1" x14ac:dyDescent="0.25">
      <c r="A3675" s="181">
        <v>26033</v>
      </c>
      <c r="B3675" s="701" t="s">
        <v>16913</v>
      </c>
      <c r="C3675" s="181" t="s">
        <v>301</v>
      </c>
      <c r="D3675" s="181" t="s">
        <v>1219</v>
      </c>
      <c r="E3675" s="181" t="s">
        <v>3891</v>
      </c>
      <c r="F3675" s="181" t="s">
        <v>304</v>
      </c>
      <c r="G3675" s="181" t="s">
        <v>567</v>
      </c>
      <c r="H3675" s="181" t="s">
        <v>5</v>
      </c>
      <c r="I3675" s="181" t="s">
        <v>5074</v>
      </c>
      <c r="J3675" s="181">
        <v>28780</v>
      </c>
      <c r="K3675" s="181">
        <v>2</v>
      </c>
      <c r="L3675" s="181"/>
      <c r="M3675" s="181"/>
      <c r="N3675" s="596" t="s">
        <v>286</v>
      </c>
    </row>
    <row r="3676" spans="1:14" s="158" customFormat="1" ht="18" customHeight="1" x14ac:dyDescent="0.25">
      <c r="A3676" s="181">
        <v>17883</v>
      </c>
      <c r="B3676" s="701" t="s">
        <v>5075</v>
      </c>
      <c r="C3676" s="181" t="s">
        <v>301</v>
      </c>
      <c r="D3676" s="181" t="s">
        <v>1219</v>
      </c>
      <c r="E3676" s="181" t="s">
        <v>3551</v>
      </c>
      <c r="F3676" s="181" t="s">
        <v>304</v>
      </c>
      <c r="G3676" s="181" t="s">
        <v>567</v>
      </c>
      <c r="H3676" s="181" t="s">
        <v>5</v>
      </c>
      <c r="I3676" s="181" t="s">
        <v>301</v>
      </c>
      <c r="J3676" s="181">
        <v>26840</v>
      </c>
      <c r="K3676" s="181">
        <v>89</v>
      </c>
      <c r="L3676" s="181"/>
      <c r="M3676" s="181"/>
      <c r="N3676" s="596" t="s">
        <v>286</v>
      </c>
    </row>
    <row r="3677" spans="1:14" s="158" customFormat="1" ht="18" customHeight="1" x14ac:dyDescent="0.25">
      <c r="A3677" s="181">
        <v>3630</v>
      </c>
      <c r="B3677" s="701" t="s">
        <v>15404</v>
      </c>
      <c r="C3677" s="181" t="s">
        <v>15405</v>
      </c>
      <c r="D3677" s="181" t="s">
        <v>1219</v>
      </c>
      <c r="E3677" s="181" t="s">
        <v>4401</v>
      </c>
      <c r="F3677" s="181" t="s">
        <v>304</v>
      </c>
      <c r="G3677" s="181" t="s">
        <v>567</v>
      </c>
      <c r="H3677" s="181" t="s">
        <v>5</v>
      </c>
      <c r="I3677" s="181" t="s">
        <v>301</v>
      </c>
      <c r="J3677" s="181">
        <v>106580</v>
      </c>
      <c r="K3677" s="181">
        <v>3</v>
      </c>
      <c r="L3677" s="181"/>
      <c r="M3677" s="181"/>
      <c r="N3677" s="596" t="s">
        <v>286</v>
      </c>
    </row>
    <row r="3678" spans="1:14" s="158" customFormat="1" ht="18" customHeight="1" x14ac:dyDescent="0.25">
      <c r="A3678" s="181">
        <v>28998</v>
      </c>
      <c r="B3678" s="701">
        <v>23857</v>
      </c>
      <c r="C3678" s="181" t="s">
        <v>5076</v>
      </c>
      <c r="D3678" s="181" t="s">
        <v>1219</v>
      </c>
      <c r="E3678" s="181" t="s">
        <v>5077</v>
      </c>
      <c r="F3678" s="181" t="s">
        <v>304</v>
      </c>
      <c r="G3678" s="181" t="s">
        <v>567</v>
      </c>
      <c r="H3678" s="181" t="s">
        <v>5</v>
      </c>
      <c r="I3678" s="181" t="s">
        <v>301</v>
      </c>
      <c r="J3678" s="181">
        <v>16940</v>
      </c>
      <c r="K3678" s="181">
        <v>6</v>
      </c>
      <c r="L3678" s="181"/>
      <c r="M3678" s="181"/>
      <c r="N3678" s="596" t="s">
        <v>286</v>
      </c>
    </row>
    <row r="3679" spans="1:14" s="158" customFormat="1" ht="18" customHeight="1" x14ac:dyDescent="0.25">
      <c r="A3679" s="181">
        <v>28345</v>
      </c>
      <c r="B3679" s="701" t="s">
        <v>5078</v>
      </c>
      <c r="C3679" s="181" t="s">
        <v>5079</v>
      </c>
      <c r="D3679" s="181" t="s">
        <v>1219</v>
      </c>
      <c r="E3679" s="181" t="s">
        <v>5080</v>
      </c>
      <c r="F3679" s="181" t="s">
        <v>304</v>
      </c>
      <c r="G3679" s="181" t="s">
        <v>567</v>
      </c>
      <c r="H3679" s="181" t="s">
        <v>5</v>
      </c>
      <c r="I3679" s="181" t="s">
        <v>5081</v>
      </c>
      <c r="J3679" s="181">
        <v>24940</v>
      </c>
      <c r="K3679" s="181">
        <v>3</v>
      </c>
      <c r="L3679" s="181"/>
      <c r="M3679" s="181"/>
      <c r="N3679" s="596" t="s">
        <v>286</v>
      </c>
    </row>
    <row r="3680" spans="1:14" s="158" customFormat="1" ht="18" customHeight="1" x14ac:dyDescent="0.25">
      <c r="A3680" s="181">
        <v>21827</v>
      </c>
      <c r="B3680" s="701" t="s">
        <v>12539</v>
      </c>
      <c r="C3680" s="181" t="s">
        <v>12540</v>
      </c>
      <c r="D3680" s="181" t="s">
        <v>1219</v>
      </c>
      <c r="E3680" s="181" t="s">
        <v>12541</v>
      </c>
      <c r="F3680" s="181" t="s">
        <v>304</v>
      </c>
      <c r="G3680" s="181" t="s">
        <v>567</v>
      </c>
      <c r="H3680" s="181" t="s">
        <v>5</v>
      </c>
      <c r="I3680" s="181" t="s">
        <v>12542</v>
      </c>
      <c r="J3680" s="181">
        <v>19540</v>
      </c>
      <c r="K3680" s="181">
        <v>3</v>
      </c>
      <c r="L3680" s="181"/>
      <c r="M3680" s="181"/>
      <c r="N3680" s="596" t="s">
        <v>286</v>
      </c>
    </row>
    <row r="3681" spans="1:14" s="158" customFormat="1" ht="18" customHeight="1" x14ac:dyDescent="0.25">
      <c r="A3681" s="181">
        <v>27423</v>
      </c>
      <c r="B3681" s="701" t="s">
        <v>5082</v>
      </c>
      <c r="C3681" s="181" t="s">
        <v>5083</v>
      </c>
      <c r="D3681" s="181" t="s">
        <v>1219</v>
      </c>
      <c r="E3681" s="181" t="s">
        <v>5084</v>
      </c>
      <c r="F3681" s="181" t="s">
        <v>304</v>
      </c>
      <c r="G3681" s="181" t="s">
        <v>567</v>
      </c>
      <c r="H3681" s="181" t="s">
        <v>5</v>
      </c>
      <c r="I3681" s="181" t="s">
        <v>5085</v>
      </c>
      <c r="J3681" s="181">
        <v>21800</v>
      </c>
      <c r="K3681" s="181">
        <v>3</v>
      </c>
      <c r="L3681" s="181"/>
      <c r="M3681" s="181"/>
      <c r="N3681" s="596" t="s">
        <v>286</v>
      </c>
    </row>
    <row r="3682" spans="1:14" s="158" customFormat="1" ht="18" customHeight="1" x14ac:dyDescent="0.25">
      <c r="A3682" s="181">
        <v>28303</v>
      </c>
      <c r="B3682" s="701" t="s">
        <v>16914</v>
      </c>
      <c r="C3682" s="181" t="s">
        <v>16915</v>
      </c>
      <c r="D3682" s="181" t="s">
        <v>1219</v>
      </c>
      <c r="E3682" s="181" t="s">
        <v>16916</v>
      </c>
      <c r="F3682" s="181" t="s">
        <v>304</v>
      </c>
      <c r="G3682" s="181" t="s">
        <v>567</v>
      </c>
      <c r="H3682" s="181" t="s">
        <v>5</v>
      </c>
      <c r="I3682" s="181" t="s">
        <v>16917</v>
      </c>
      <c r="J3682" s="181">
        <v>19450</v>
      </c>
      <c r="K3682" s="181">
        <v>2</v>
      </c>
      <c r="L3682" s="181"/>
      <c r="M3682" s="181"/>
      <c r="N3682" s="596" t="s">
        <v>286</v>
      </c>
    </row>
    <row r="3683" spans="1:14" s="158" customFormat="1" ht="18" customHeight="1" x14ac:dyDescent="0.25">
      <c r="A3683" s="181">
        <v>403</v>
      </c>
      <c r="B3683" s="701" t="s">
        <v>12543</v>
      </c>
      <c r="C3683" s="181" t="s">
        <v>12544</v>
      </c>
      <c r="D3683" s="181" t="s">
        <v>1219</v>
      </c>
      <c r="E3683" s="181" t="s">
        <v>3663</v>
      </c>
      <c r="F3683" s="181" t="s">
        <v>304</v>
      </c>
      <c r="G3683" s="181" t="s">
        <v>567</v>
      </c>
      <c r="H3683" s="181" t="s">
        <v>5</v>
      </c>
      <c r="I3683" s="181" t="s">
        <v>301</v>
      </c>
      <c r="J3683" s="181">
        <v>24730</v>
      </c>
      <c r="K3683" s="181">
        <v>2</v>
      </c>
      <c r="L3683" s="181"/>
      <c r="M3683" s="181"/>
      <c r="N3683" s="596" t="s">
        <v>286</v>
      </c>
    </row>
    <row r="3684" spans="1:14" s="158" customFormat="1" ht="18" customHeight="1" x14ac:dyDescent="0.25">
      <c r="A3684" s="181">
        <v>29759</v>
      </c>
      <c r="B3684" s="701">
        <v>23458</v>
      </c>
      <c r="C3684" s="181" t="s">
        <v>16918</v>
      </c>
      <c r="D3684" s="181" t="s">
        <v>1219</v>
      </c>
      <c r="E3684" s="181" t="s">
        <v>5086</v>
      </c>
      <c r="F3684" s="181" t="s">
        <v>304</v>
      </c>
      <c r="G3684" s="181" t="s">
        <v>567</v>
      </c>
      <c r="H3684" s="181" t="s">
        <v>5</v>
      </c>
      <c r="I3684" s="181" t="s">
        <v>5087</v>
      </c>
      <c r="J3684" s="181">
        <v>36940</v>
      </c>
      <c r="K3684" s="181">
        <v>2</v>
      </c>
      <c r="L3684" s="181"/>
      <c r="M3684" s="181"/>
      <c r="N3684" s="596" t="s">
        <v>286</v>
      </c>
    </row>
    <row r="3685" spans="1:14" s="158" customFormat="1" ht="18" customHeight="1" x14ac:dyDescent="0.25">
      <c r="A3685" s="181">
        <v>29839</v>
      </c>
      <c r="B3685" s="701" t="s">
        <v>5088</v>
      </c>
      <c r="C3685" s="181" t="s">
        <v>5089</v>
      </c>
      <c r="D3685" s="181" t="s">
        <v>1219</v>
      </c>
      <c r="E3685" s="181" t="s">
        <v>5090</v>
      </c>
      <c r="F3685" s="181" t="s">
        <v>304</v>
      </c>
      <c r="G3685" s="181" t="s">
        <v>567</v>
      </c>
      <c r="H3685" s="181" t="s">
        <v>5</v>
      </c>
      <c r="I3685" s="181" t="s">
        <v>5091</v>
      </c>
      <c r="J3685" s="181">
        <v>29570</v>
      </c>
      <c r="K3685" s="181">
        <v>3</v>
      </c>
      <c r="L3685" s="181"/>
      <c r="M3685" s="181"/>
      <c r="N3685" s="596" t="s">
        <v>286</v>
      </c>
    </row>
    <row r="3686" spans="1:14" ht="18" customHeight="1" x14ac:dyDescent="0.25">
      <c r="A3686" s="181">
        <v>23888</v>
      </c>
      <c r="B3686" s="701" t="s">
        <v>5092</v>
      </c>
      <c r="C3686" s="181" t="s">
        <v>5093</v>
      </c>
      <c r="D3686" s="181" t="s">
        <v>1219</v>
      </c>
      <c r="E3686" s="181" t="s">
        <v>3797</v>
      </c>
      <c r="F3686" s="181" t="s">
        <v>304</v>
      </c>
      <c r="G3686" s="181" t="s">
        <v>567</v>
      </c>
      <c r="H3686" s="181" t="s">
        <v>5</v>
      </c>
      <c r="I3686" s="181" t="s">
        <v>5094</v>
      </c>
      <c r="J3686" s="181">
        <v>25190</v>
      </c>
      <c r="K3686" s="181">
        <v>2</v>
      </c>
      <c r="L3686" s="181"/>
      <c r="M3686" s="181"/>
      <c r="N3686" s="596" t="s">
        <v>286</v>
      </c>
    </row>
    <row r="3687" spans="1:14" ht="18" customHeight="1" x14ac:dyDescent="0.25">
      <c r="A3687" s="181">
        <v>28299</v>
      </c>
      <c r="B3687" s="701" t="s">
        <v>5095</v>
      </c>
      <c r="C3687" s="181" t="s">
        <v>5096</v>
      </c>
      <c r="D3687" s="181" t="s">
        <v>1219</v>
      </c>
      <c r="E3687" s="181" t="s">
        <v>5097</v>
      </c>
      <c r="F3687" s="181" t="s">
        <v>304</v>
      </c>
      <c r="G3687" s="181" t="s">
        <v>567</v>
      </c>
      <c r="H3687" s="181" t="s">
        <v>5</v>
      </c>
      <c r="I3687" s="181" t="s">
        <v>5098</v>
      </c>
      <c r="J3687" s="181">
        <v>59130</v>
      </c>
      <c r="K3687" s="181">
        <v>1</v>
      </c>
      <c r="L3687" s="181"/>
      <c r="M3687" s="181"/>
      <c r="N3687" s="596" t="s">
        <v>286</v>
      </c>
    </row>
    <row r="3688" spans="1:14" s="158" customFormat="1" ht="18" customHeight="1" x14ac:dyDescent="0.25">
      <c r="A3688" s="181">
        <v>6011</v>
      </c>
      <c r="B3688" s="701" t="s">
        <v>5099</v>
      </c>
      <c r="C3688" s="181" t="s">
        <v>301</v>
      </c>
      <c r="D3688" s="181" t="s">
        <v>1219</v>
      </c>
      <c r="E3688" s="181" t="s">
        <v>4171</v>
      </c>
      <c r="F3688" s="181" t="s">
        <v>304</v>
      </c>
      <c r="G3688" s="181" t="s">
        <v>567</v>
      </c>
      <c r="H3688" s="181" t="s">
        <v>5</v>
      </c>
      <c r="I3688" s="181" t="s">
        <v>301</v>
      </c>
      <c r="J3688" s="181">
        <v>11180</v>
      </c>
      <c r="K3688" s="181">
        <v>1</v>
      </c>
      <c r="L3688" s="181"/>
      <c r="M3688" s="181"/>
      <c r="N3688" s="596" t="s">
        <v>286</v>
      </c>
    </row>
    <row r="3689" spans="1:14" s="158" customFormat="1" ht="18" customHeight="1" x14ac:dyDescent="0.25">
      <c r="A3689" s="181">
        <v>7585</v>
      </c>
      <c r="B3689" s="701" t="s">
        <v>15406</v>
      </c>
      <c r="C3689" s="181" t="s">
        <v>15407</v>
      </c>
      <c r="D3689" s="181" t="s">
        <v>1219</v>
      </c>
      <c r="E3689" s="181" t="s">
        <v>3690</v>
      </c>
      <c r="F3689" s="181" t="s">
        <v>304</v>
      </c>
      <c r="G3689" s="181" t="s">
        <v>567</v>
      </c>
      <c r="H3689" s="181" t="s">
        <v>5</v>
      </c>
      <c r="I3689" s="181" t="s">
        <v>301</v>
      </c>
      <c r="J3689" s="181">
        <v>23680</v>
      </c>
      <c r="K3689" s="181">
        <v>10</v>
      </c>
      <c r="L3689" s="181"/>
      <c r="M3689" s="181"/>
      <c r="N3689" s="596" t="s">
        <v>286</v>
      </c>
    </row>
    <row r="3690" spans="1:14" s="158" customFormat="1" ht="18" customHeight="1" x14ac:dyDescent="0.25">
      <c r="A3690" s="181">
        <v>4513</v>
      </c>
      <c r="B3690" s="701" t="s">
        <v>15408</v>
      </c>
      <c r="C3690" s="181" t="s">
        <v>301</v>
      </c>
      <c r="D3690" s="181" t="s">
        <v>1219</v>
      </c>
      <c r="E3690" s="181" t="s">
        <v>3552</v>
      </c>
      <c r="F3690" s="181" t="s">
        <v>304</v>
      </c>
      <c r="G3690" s="181" t="s">
        <v>567</v>
      </c>
      <c r="H3690" s="181" t="s">
        <v>5</v>
      </c>
      <c r="I3690" s="181" t="s">
        <v>301</v>
      </c>
      <c r="J3690" s="181">
        <v>23150</v>
      </c>
      <c r="K3690" s="181">
        <v>4</v>
      </c>
      <c r="L3690" s="181"/>
      <c r="M3690" s="181"/>
      <c r="N3690" s="596" t="s">
        <v>286</v>
      </c>
    </row>
    <row r="3691" spans="1:14" s="158" customFormat="1" ht="18" customHeight="1" x14ac:dyDescent="0.25">
      <c r="A3691" s="181">
        <v>27473</v>
      </c>
      <c r="B3691" s="701" t="s">
        <v>16919</v>
      </c>
      <c r="C3691" s="181" t="s">
        <v>16920</v>
      </c>
      <c r="D3691" s="181" t="s">
        <v>1219</v>
      </c>
      <c r="E3691" s="181" t="s">
        <v>4284</v>
      </c>
      <c r="F3691" s="181" t="s">
        <v>304</v>
      </c>
      <c r="G3691" s="181" t="s">
        <v>567</v>
      </c>
      <c r="H3691" s="181" t="s">
        <v>5</v>
      </c>
      <c r="I3691" s="181" t="s">
        <v>301</v>
      </c>
      <c r="J3691" s="181">
        <v>13890</v>
      </c>
      <c r="K3691" s="181">
        <v>1</v>
      </c>
      <c r="L3691" s="181"/>
      <c r="M3691" s="181"/>
      <c r="N3691" s="596" t="s">
        <v>286</v>
      </c>
    </row>
    <row r="3692" spans="1:14" s="158" customFormat="1" ht="18" customHeight="1" x14ac:dyDescent="0.25">
      <c r="A3692" s="181">
        <v>27474</v>
      </c>
      <c r="B3692" s="701" t="s">
        <v>12545</v>
      </c>
      <c r="C3692" s="181" t="s">
        <v>12546</v>
      </c>
      <c r="D3692" s="181" t="s">
        <v>1219</v>
      </c>
      <c r="E3692" s="181" t="s">
        <v>3961</v>
      </c>
      <c r="F3692" s="181" t="s">
        <v>304</v>
      </c>
      <c r="G3692" s="181" t="s">
        <v>567</v>
      </c>
      <c r="H3692" s="181" t="s">
        <v>5</v>
      </c>
      <c r="I3692" s="181" t="s">
        <v>301</v>
      </c>
      <c r="J3692" s="181">
        <v>19520</v>
      </c>
      <c r="K3692" s="181">
        <v>2</v>
      </c>
      <c r="L3692" s="181"/>
      <c r="M3692" s="181"/>
      <c r="N3692" s="596" t="s">
        <v>286</v>
      </c>
    </row>
    <row r="3693" spans="1:14" s="158" customFormat="1" ht="18" customHeight="1" x14ac:dyDescent="0.25">
      <c r="A3693" s="181">
        <v>17956</v>
      </c>
      <c r="B3693" s="701" t="s">
        <v>12547</v>
      </c>
      <c r="C3693" s="181" t="s">
        <v>12548</v>
      </c>
      <c r="D3693" s="181" t="s">
        <v>1219</v>
      </c>
      <c r="E3693" s="181" t="s">
        <v>3975</v>
      </c>
      <c r="F3693" s="181" t="s">
        <v>577</v>
      </c>
      <c r="G3693" s="181" t="s">
        <v>567</v>
      </c>
      <c r="H3693" s="181" t="s">
        <v>5</v>
      </c>
      <c r="I3693" s="181" t="s">
        <v>301</v>
      </c>
      <c r="J3693" s="181">
        <v>25850</v>
      </c>
      <c r="K3693" s="181">
        <v>2</v>
      </c>
      <c r="L3693" s="181"/>
      <c r="M3693" s="181"/>
      <c r="N3693" s="596" t="s">
        <v>286</v>
      </c>
    </row>
    <row r="3694" spans="1:14" s="158" customFormat="1" ht="18" customHeight="1" x14ac:dyDescent="0.25">
      <c r="A3694" s="181">
        <v>30086</v>
      </c>
      <c r="B3694" s="701" t="s">
        <v>5101</v>
      </c>
      <c r="C3694" s="181" t="s">
        <v>5102</v>
      </c>
      <c r="D3694" s="181" t="s">
        <v>1219</v>
      </c>
      <c r="E3694" s="181" t="s">
        <v>1940</v>
      </c>
      <c r="F3694" s="181" t="s">
        <v>304</v>
      </c>
      <c r="G3694" s="181" t="s">
        <v>567</v>
      </c>
      <c r="H3694" s="181" t="s">
        <v>5</v>
      </c>
      <c r="I3694" s="181" t="s">
        <v>5103</v>
      </c>
      <c r="J3694" s="181">
        <v>41270</v>
      </c>
      <c r="K3694" s="181">
        <v>6</v>
      </c>
      <c r="L3694" s="181"/>
      <c r="M3694" s="181"/>
      <c r="N3694" s="596" t="s">
        <v>286</v>
      </c>
    </row>
    <row r="3695" spans="1:14" s="158" customFormat="1" ht="18" customHeight="1" x14ac:dyDescent="0.25">
      <c r="A3695" s="181">
        <v>23168</v>
      </c>
      <c r="B3695" s="701" t="s">
        <v>5104</v>
      </c>
      <c r="C3695" s="181" t="s">
        <v>301</v>
      </c>
      <c r="D3695" s="181" t="s">
        <v>1219</v>
      </c>
      <c r="E3695" s="181" t="s">
        <v>5024</v>
      </c>
      <c r="F3695" s="181" t="s">
        <v>304</v>
      </c>
      <c r="G3695" s="181" t="s">
        <v>567</v>
      </c>
      <c r="H3695" s="181" t="s">
        <v>5</v>
      </c>
      <c r="I3695" s="181" t="s">
        <v>5105</v>
      </c>
      <c r="J3695" s="181">
        <v>35520</v>
      </c>
      <c r="K3695" s="181">
        <v>10</v>
      </c>
      <c r="L3695" s="181"/>
      <c r="M3695" s="181"/>
      <c r="N3695" s="596" t="s">
        <v>286</v>
      </c>
    </row>
    <row r="3696" spans="1:14" s="158" customFormat="1" ht="18" customHeight="1" x14ac:dyDescent="0.25">
      <c r="A3696" s="181">
        <v>6857</v>
      </c>
      <c r="B3696" s="701" t="s">
        <v>5106</v>
      </c>
      <c r="C3696" s="181" t="s">
        <v>5107</v>
      </c>
      <c r="D3696" s="181" t="s">
        <v>1219</v>
      </c>
      <c r="E3696" s="181" t="s">
        <v>4947</v>
      </c>
      <c r="F3696" s="181" t="s">
        <v>304</v>
      </c>
      <c r="G3696" s="181" t="s">
        <v>567</v>
      </c>
      <c r="H3696" s="181" t="s">
        <v>5</v>
      </c>
      <c r="I3696" s="181" t="s">
        <v>5108</v>
      </c>
      <c r="J3696" s="181">
        <v>36050</v>
      </c>
      <c r="K3696" s="181">
        <v>13</v>
      </c>
      <c r="L3696" s="181"/>
      <c r="M3696" s="181"/>
      <c r="N3696" s="596" t="s">
        <v>286</v>
      </c>
    </row>
    <row r="3697" spans="1:14" s="158" customFormat="1" ht="18" customHeight="1" x14ac:dyDescent="0.25">
      <c r="A3697" s="181">
        <v>26031</v>
      </c>
      <c r="B3697" s="701" t="s">
        <v>12549</v>
      </c>
      <c r="C3697" s="181" t="s">
        <v>301</v>
      </c>
      <c r="D3697" s="181" t="s">
        <v>1219</v>
      </c>
      <c r="E3697" s="181" t="s">
        <v>4947</v>
      </c>
      <c r="F3697" s="181" t="s">
        <v>304</v>
      </c>
      <c r="G3697" s="181" t="s">
        <v>567</v>
      </c>
      <c r="H3697" s="181" t="s">
        <v>5</v>
      </c>
      <c r="I3697" s="181" t="s">
        <v>12550</v>
      </c>
      <c r="J3697" s="181">
        <v>30580</v>
      </c>
      <c r="K3697" s="181">
        <v>11</v>
      </c>
      <c r="L3697" s="181"/>
      <c r="M3697" s="181"/>
      <c r="N3697" s="596" t="s">
        <v>286</v>
      </c>
    </row>
    <row r="3698" spans="1:14" ht="18" customHeight="1" x14ac:dyDescent="0.25">
      <c r="A3698" s="181">
        <v>24579</v>
      </c>
      <c r="B3698" s="701" t="s">
        <v>5109</v>
      </c>
      <c r="C3698" s="181" t="s">
        <v>5110</v>
      </c>
      <c r="D3698" s="181" t="s">
        <v>1219</v>
      </c>
      <c r="E3698" s="181" t="s">
        <v>3919</v>
      </c>
      <c r="F3698" s="181" t="s">
        <v>304</v>
      </c>
      <c r="G3698" s="181" t="s">
        <v>567</v>
      </c>
      <c r="H3698" s="181" t="s">
        <v>5</v>
      </c>
      <c r="I3698" s="181" t="s">
        <v>301</v>
      </c>
      <c r="J3698" s="181">
        <v>11400</v>
      </c>
      <c r="K3698" s="181">
        <v>34</v>
      </c>
      <c r="L3698" s="181"/>
      <c r="M3698" s="181"/>
      <c r="N3698" s="596" t="s">
        <v>286</v>
      </c>
    </row>
    <row r="3699" spans="1:14" s="158" customFormat="1" ht="18" customHeight="1" x14ac:dyDescent="0.25">
      <c r="A3699" s="181">
        <v>26030</v>
      </c>
      <c r="B3699" s="701" t="s">
        <v>12551</v>
      </c>
      <c r="C3699" s="181" t="s">
        <v>12552</v>
      </c>
      <c r="D3699" s="181" t="s">
        <v>1219</v>
      </c>
      <c r="E3699" s="181" t="s">
        <v>5111</v>
      </c>
      <c r="F3699" s="181" t="s">
        <v>304</v>
      </c>
      <c r="G3699" s="181" t="s">
        <v>567</v>
      </c>
      <c r="H3699" s="181" t="s">
        <v>5</v>
      </c>
      <c r="I3699" s="181" t="s">
        <v>834</v>
      </c>
      <c r="J3699" s="181">
        <v>38990</v>
      </c>
      <c r="K3699" s="181">
        <v>11</v>
      </c>
      <c r="L3699" s="181"/>
      <c r="M3699" s="181"/>
      <c r="N3699" s="596" t="s">
        <v>286</v>
      </c>
    </row>
    <row r="3700" spans="1:14" s="158" customFormat="1" ht="18" customHeight="1" x14ac:dyDescent="0.25">
      <c r="A3700" s="181">
        <v>7398</v>
      </c>
      <c r="B3700" s="701" t="s">
        <v>12553</v>
      </c>
      <c r="C3700" s="181" t="s">
        <v>12554</v>
      </c>
      <c r="D3700" s="181" t="s">
        <v>1219</v>
      </c>
      <c r="E3700" s="181" t="s">
        <v>3923</v>
      </c>
      <c r="F3700" s="181" t="s">
        <v>304</v>
      </c>
      <c r="G3700" s="181" t="s">
        <v>567</v>
      </c>
      <c r="H3700" s="181" t="s">
        <v>5</v>
      </c>
      <c r="I3700" s="181" t="s">
        <v>301</v>
      </c>
      <c r="J3700" s="181">
        <v>43740</v>
      </c>
      <c r="K3700" s="181">
        <v>2</v>
      </c>
      <c r="L3700" s="181"/>
      <c r="M3700" s="181"/>
      <c r="N3700" s="596" t="s">
        <v>286</v>
      </c>
    </row>
    <row r="3701" spans="1:14" s="158" customFormat="1" ht="18" customHeight="1" x14ac:dyDescent="0.25">
      <c r="A3701" s="181">
        <v>21759</v>
      </c>
      <c r="B3701" s="701" t="s">
        <v>5112</v>
      </c>
      <c r="C3701" s="181" t="s">
        <v>5113</v>
      </c>
      <c r="D3701" s="181" t="s">
        <v>1219</v>
      </c>
      <c r="E3701" s="181" t="s">
        <v>3589</v>
      </c>
      <c r="F3701" s="181" t="s">
        <v>304</v>
      </c>
      <c r="G3701" s="181" t="s">
        <v>567</v>
      </c>
      <c r="H3701" s="181" t="s">
        <v>5</v>
      </c>
      <c r="I3701" s="181" t="s">
        <v>301</v>
      </c>
      <c r="J3701" s="181">
        <v>29090</v>
      </c>
      <c r="K3701" s="181">
        <v>209</v>
      </c>
      <c r="L3701" s="181"/>
      <c r="M3701" s="181"/>
      <c r="N3701" s="596" t="s">
        <v>286</v>
      </c>
    </row>
    <row r="3702" spans="1:14" s="158" customFormat="1" ht="18" customHeight="1" x14ac:dyDescent="0.25">
      <c r="A3702" s="181">
        <v>7420</v>
      </c>
      <c r="B3702" s="701" t="s">
        <v>5114</v>
      </c>
      <c r="C3702" s="181" t="s">
        <v>5115</v>
      </c>
      <c r="D3702" s="181" t="s">
        <v>1219</v>
      </c>
      <c r="E3702" s="181" t="s">
        <v>5116</v>
      </c>
      <c r="F3702" s="181" t="s">
        <v>304</v>
      </c>
      <c r="G3702" s="181" t="s">
        <v>567</v>
      </c>
      <c r="H3702" s="181" t="s">
        <v>5</v>
      </c>
      <c r="I3702" s="181" t="s">
        <v>5117</v>
      </c>
      <c r="J3702" s="181">
        <v>14770</v>
      </c>
      <c r="K3702" s="181">
        <v>176</v>
      </c>
      <c r="L3702" s="181"/>
      <c r="M3702" s="181"/>
      <c r="N3702" s="596" t="s">
        <v>286</v>
      </c>
    </row>
    <row r="3703" spans="1:14" s="158" customFormat="1" ht="18" customHeight="1" x14ac:dyDescent="0.25">
      <c r="A3703" s="181">
        <v>23169</v>
      </c>
      <c r="B3703" s="701" t="s">
        <v>5118</v>
      </c>
      <c r="C3703" s="181" t="s">
        <v>5119</v>
      </c>
      <c r="D3703" s="181" t="s">
        <v>1219</v>
      </c>
      <c r="E3703" s="181" t="s">
        <v>5120</v>
      </c>
      <c r="F3703" s="181" t="s">
        <v>304</v>
      </c>
      <c r="G3703" s="181" t="s">
        <v>567</v>
      </c>
      <c r="H3703" s="181" t="s">
        <v>5</v>
      </c>
      <c r="I3703" s="181" t="s">
        <v>301</v>
      </c>
      <c r="J3703" s="181">
        <v>42700</v>
      </c>
      <c r="K3703" s="181">
        <v>73</v>
      </c>
      <c r="L3703" s="181"/>
      <c r="M3703" s="181"/>
      <c r="N3703" s="596" t="s">
        <v>286</v>
      </c>
    </row>
    <row r="3704" spans="1:14" s="158" customFormat="1" ht="18" customHeight="1" x14ac:dyDescent="0.25">
      <c r="A3704" s="181">
        <v>7576</v>
      </c>
      <c r="B3704" s="701" t="s">
        <v>12555</v>
      </c>
      <c r="C3704" s="181" t="s">
        <v>301</v>
      </c>
      <c r="D3704" s="181" t="s">
        <v>1219</v>
      </c>
      <c r="E3704" s="181" t="s">
        <v>12556</v>
      </c>
      <c r="F3704" s="181" t="s">
        <v>304</v>
      </c>
      <c r="G3704" s="181" t="s">
        <v>567</v>
      </c>
      <c r="H3704" s="181" t="s">
        <v>5</v>
      </c>
      <c r="I3704" s="181" t="s">
        <v>301</v>
      </c>
      <c r="J3704" s="181">
        <v>22610</v>
      </c>
      <c r="K3704" s="181">
        <v>14</v>
      </c>
      <c r="L3704" s="181"/>
      <c r="M3704" s="181"/>
      <c r="N3704" s="596" t="s">
        <v>286</v>
      </c>
    </row>
    <row r="3705" spans="1:14" s="158" customFormat="1" ht="18" customHeight="1" x14ac:dyDescent="0.25">
      <c r="A3705" s="181">
        <v>4505</v>
      </c>
      <c r="B3705" s="701" t="s">
        <v>12557</v>
      </c>
      <c r="C3705" s="181" t="s">
        <v>301</v>
      </c>
      <c r="D3705" s="181" t="s">
        <v>1219</v>
      </c>
      <c r="E3705" s="181" t="s">
        <v>12558</v>
      </c>
      <c r="F3705" s="181" t="s">
        <v>304</v>
      </c>
      <c r="G3705" s="181" t="s">
        <v>567</v>
      </c>
      <c r="H3705" s="181" t="s">
        <v>5</v>
      </c>
      <c r="I3705" s="181" t="s">
        <v>301</v>
      </c>
      <c r="J3705" s="181">
        <v>23680</v>
      </c>
      <c r="K3705" s="181">
        <v>8</v>
      </c>
      <c r="L3705" s="181"/>
      <c r="M3705" s="181"/>
      <c r="N3705" s="596" t="s">
        <v>286</v>
      </c>
    </row>
    <row r="3706" spans="1:14" ht="18" customHeight="1" x14ac:dyDescent="0.25">
      <c r="A3706" s="181">
        <v>6951</v>
      </c>
      <c r="B3706" s="701" t="s">
        <v>12559</v>
      </c>
      <c r="C3706" s="181" t="s">
        <v>301</v>
      </c>
      <c r="D3706" s="181" t="s">
        <v>1219</v>
      </c>
      <c r="E3706" s="181" t="s">
        <v>12560</v>
      </c>
      <c r="F3706" s="181" t="s">
        <v>304</v>
      </c>
      <c r="G3706" s="181" t="s">
        <v>567</v>
      </c>
      <c r="H3706" s="181" t="s">
        <v>5</v>
      </c>
      <c r="I3706" s="181" t="s">
        <v>301</v>
      </c>
      <c r="J3706" s="181">
        <v>25300</v>
      </c>
      <c r="K3706" s="181">
        <v>11</v>
      </c>
      <c r="L3706" s="181"/>
      <c r="M3706" s="181"/>
      <c r="N3706" s="596" t="s">
        <v>286</v>
      </c>
    </row>
    <row r="3707" spans="1:14" ht="18" customHeight="1" x14ac:dyDescent="0.25">
      <c r="A3707" s="181">
        <v>7589</v>
      </c>
      <c r="B3707" s="701" t="s">
        <v>12561</v>
      </c>
      <c r="C3707" s="181" t="s">
        <v>301</v>
      </c>
      <c r="D3707" s="181" t="s">
        <v>1219</v>
      </c>
      <c r="E3707" s="181" t="s">
        <v>3956</v>
      </c>
      <c r="F3707" s="181" t="s">
        <v>304</v>
      </c>
      <c r="G3707" s="181" t="s">
        <v>567</v>
      </c>
      <c r="H3707" s="181" t="s">
        <v>5</v>
      </c>
      <c r="I3707" s="181" t="s">
        <v>301</v>
      </c>
      <c r="J3707" s="181">
        <v>27450</v>
      </c>
      <c r="K3707" s="181">
        <v>2</v>
      </c>
      <c r="L3707" s="181"/>
      <c r="M3707" s="181"/>
      <c r="N3707" s="596" t="s">
        <v>286</v>
      </c>
    </row>
    <row r="3708" spans="1:14" s="158" customFormat="1" ht="18" customHeight="1" x14ac:dyDescent="0.25">
      <c r="A3708" s="181">
        <v>7564</v>
      </c>
      <c r="B3708" s="701" t="s">
        <v>16921</v>
      </c>
      <c r="C3708" s="181" t="s">
        <v>301</v>
      </c>
      <c r="D3708" s="181" t="s">
        <v>1219</v>
      </c>
      <c r="E3708" s="181" t="s">
        <v>3683</v>
      </c>
      <c r="F3708" s="181" t="s">
        <v>304</v>
      </c>
      <c r="G3708" s="181" t="s">
        <v>567</v>
      </c>
      <c r="H3708" s="181" t="s">
        <v>5</v>
      </c>
      <c r="I3708" s="181" t="s">
        <v>301</v>
      </c>
      <c r="J3708" s="181">
        <v>32290</v>
      </c>
      <c r="K3708" s="181">
        <v>1</v>
      </c>
      <c r="L3708" s="181"/>
      <c r="M3708" s="181"/>
      <c r="N3708" s="596" t="s">
        <v>286</v>
      </c>
    </row>
    <row r="3709" spans="1:14" s="158" customFormat="1" ht="18" customHeight="1" x14ac:dyDescent="0.25">
      <c r="A3709" s="181">
        <v>4514</v>
      </c>
      <c r="B3709" s="701" t="s">
        <v>12562</v>
      </c>
      <c r="C3709" s="181" t="s">
        <v>301</v>
      </c>
      <c r="D3709" s="181" t="s">
        <v>1219</v>
      </c>
      <c r="E3709" s="181" t="s">
        <v>3627</v>
      </c>
      <c r="F3709" s="181" t="s">
        <v>304</v>
      </c>
      <c r="G3709" s="181" t="s">
        <v>567</v>
      </c>
      <c r="H3709" s="181" t="s">
        <v>5</v>
      </c>
      <c r="I3709" s="181" t="s">
        <v>301</v>
      </c>
      <c r="J3709" s="181">
        <v>18840</v>
      </c>
      <c r="K3709" s="181">
        <v>19</v>
      </c>
      <c r="L3709" s="181"/>
      <c r="M3709" s="181"/>
      <c r="N3709" s="596" t="s">
        <v>286</v>
      </c>
    </row>
    <row r="3710" spans="1:14" s="158" customFormat="1" ht="18" customHeight="1" x14ac:dyDescent="0.25">
      <c r="A3710" s="181">
        <v>6623</v>
      </c>
      <c r="B3710" s="701" t="s">
        <v>12563</v>
      </c>
      <c r="C3710" s="181" t="s">
        <v>301</v>
      </c>
      <c r="D3710" s="181" t="s">
        <v>1219</v>
      </c>
      <c r="E3710" s="181" t="s">
        <v>12564</v>
      </c>
      <c r="F3710" s="181" t="s">
        <v>304</v>
      </c>
      <c r="G3710" s="181" t="s">
        <v>567</v>
      </c>
      <c r="H3710" s="181" t="s">
        <v>5</v>
      </c>
      <c r="I3710" s="181" t="s">
        <v>301</v>
      </c>
      <c r="J3710" s="181">
        <v>15840</v>
      </c>
      <c r="K3710" s="181">
        <v>5</v>
      </c>
      <c r="L3710" s="181"/>
      <c r="M3710" s="181"/>
      <c r="N3710" s="596" t="s">
        <v>286</v>
      </c>
    </row>
    <row r="3711" spans="1:14" s="158" customFormat="1" ht="18" customHeight="1" x14ac:dyDescent="0.25">
      <c r="A3711" s="181">
        <v>27491</v>
      </c>
      <c r="B3711" s="701" t="s">
        <v>5121</v>
      </c>
      <c r="C3711" s="181" t="s">
        <v>5122</v>
      </c>
      <c r="D3711" s="181" t="s">
        <v>1219</v>
      </c>
      <c r="E3711" s="181" t="s">
        <v>3572</v>
      </c>
      <c r="F3711" s="181" t="s">
        <v>304</v>
      </c>
      <c r="G3711" s="181" t="s">
        <v>567</v>
      </c>
      <c r="H3711" s="181" t="s">
        <v>5</v>
      </c>
      <c r="I3711" s="181" t="s">
        <v>301</v>
      </c>
      <c r="J3711" s="181">
        <v>38990</v>
      </c>
      <c r="K3711" s="181">
        <v>57</v>
      </c>
      <c r="L3711" s="181"/>
      <c r="M3711" s="181"/>
      <c r="N3711" s="596" t="s">
        <v>286</v>
      </c>
    </row>
    <row r="3712" spans="1:14" s="158" customFormat="1" ht="18" customHeight="1" x14ac:dyDescent="0.25">
      <c r="A3712" s="181">
        <v>7452</v>
      </c>
      <c r="B3712" s="701" t="s">
        <v>5123</v>
      </c>
      <c r="C3712" s="181" t="s">
        <v>301</v>
      </c>
      <c r="D3712" s="181" t="s">
        <v>1219</v>
      </c>
      <c r="E3712" s="181" t="s">
        <v>5124</v>
      </c>
      <c r="F3712" s="181" t="s">
        <v>304</v>
      </c>
      <c r="G3712" s="181" t="s">
        <v>567</v>
      </c>
      <c r="H3712" s="181" t="s">
        <v>5</v>
      </c>
      <c r="I3712" s="181" t="s">
        <v>301</v>
      </c>
      <c r="J3712" s="181">
        <v>21530</v>
      </c>
      <c r="K3712" s="181">
        <v>3</v>
      </c>
      <c r="L3712" s="181"/>
      <c r="M3712" s="181"/>
      <c r="N3712" s="596" t="s">
        <v>286</v>
      </c>
    </row>
    <row r="3713" spans="1:14" s="158" customFormat="1" ht="18" customHeight="1" x14ac:dyDescent="0.25">
      <c r="A3713" s="181">
        <v>30159</v>
      </c>
      <c r="B3713" s="701" t="s">
        <v>5125</v>
      </c>
      <c r="C3713" s="181" t="s">
        <v>301</v>
      </c>
      <c r="D3713" s="181" t="s">
        <v>1219</v>
      </c>
      <c r="E3713" s="181" t="s">
        <v>5126</v>
      </c>
      <c r="F3713" s="181" t="s">
        <v>304</v>
      </c>
      <c r="G3713" s="181" t="s">
        <v>567</v>
      </c>
      <c r="H3713" s="181" t="s">
        <v>5</v>
      </c>
      <c r="I3713" s="181" t="s">
        <v>5127</v>
      </c>
      <c r="J3713" s="181">
        <v>22070</v>
      </c>
      <c r="K3713" s="181">
        <v>3</v>
      </c>
      <c r="L3713" s="181"/>
      <c r="M3713" s="181"/>
      <c r="N3713" s="596" t="s">
        <v>286</v>
      </c>
    </row>
    <row r="3714" spans="1:14" s="158" customFormat="1" ht="18" customHeight="1" x14ac:dyDescent="0.25">
      <c r="A3714" s="181">
        <v>43515</v>
      </c>
      <c r="B3714" s="701" t="s">
        <v>5128</v>
      </c>
      <c r="C3714" s="181" t="s">
        <v>5129</v>
      </c>
      <c r="D3714" s="181" t="s">
        <v>1219</v>
      </c>
      <c r="E3714" s="181" t="s">
        <v>4815</v>
      </c>
      <c r="F3714" s="181" t="s">
        <v>304</v>
      </c>
      <c r="G3714" s="181" t="s">
        <v>567</v>
      </c>
      <c r="H3714" s="181" t="s">
        <v>5</v>
      </c>
      <c r="I3714" s="181" t="s">
        <v>301</v>
      </c>
      <c r="J3714" s="181">
        <v>29220</v>
      </c>
      <c r="K3714" s="181">
        <v>4</v>
      </c>
      <c r="L3714" s="181"/>
      <c r="M3714" s="181"/>
      <c r="N3714" s="596" t="s">
        <v>286</v>
      </c>
    </row>
    <row r="3715" spans="1:14" s="158" customFormat="1" ht="18" customHeight="1" x14ac:dyDescent="0.25">
      <c r="A3715" s="181">
        <v>30333</v>
      </c>
      <c r="B3715" s="701" t="s">
        <v>13454</v>
      </c>
      <c r="C3715" s="181" t="s">
        <v>301</v>
      </c>
      <c r="D3715" s="181" t="s">
        <v>1219</v>
      </c>
      <c r="E3715" s="181" t="s">
        <v>13455</v>
      </c>
      <c r="F3715" s="181" t="s">
        <v>304</v>
      </c>
      <c r="G3715" s="181" t="s">
        <v>567</v>
      </c>
      <c r="H3715" s="181" t="s">
        <v>5</v>
      </c>
      <c r="I3715" s="181" t="s">
        <v>13456</v>
      </c>
      <c r="J3715" s="181">
        <v>38740</v>
      </c>
      <c r="K3715" s="181">
        <v>2</v>
      </c>
      <c r="L3715" s="181"/>
      <c r="M3715" s="181"/>
      <c r="N3715" s="596" t="s">
        <v>286</v>
      </c>
    </row>
    <row r="3716" spans="1:14" s="158" customFormat="1" ht="18" customHeight="1" x14ac:dyDescent="0.25">
      <c r="A3716" s="181">
        <v>30320</v>
      </c>
      <c r="B3716" s="701" t="s">
        <v>15409</v>
      </c>
      <c r="C3716" s="181" t="s">
        <v>301</v>
      </c>
      <c r="D3716" s="181" t="s">
        <v>1219</v>
      </c>
      <c r="E3716" s="181" t="s">
        <v>15410</v>
      </c>
      <c r="F3716" s="181" t="s">
        <v>304</v>
      </c>
      <c r="G3716" s="181" t="s">
        <v>567</v>
      </c>
      <c r="H3716" s="181" t="s">
        <v>5</v>
      </c>
      <c r="I3716" s="181" t="s">
        <v>15411</v>
      </c>
      <c r="J3716" s="181">
        <v>17270</v>
      </c>
      <c r="K3716" s="181">
        <v>4</v>
      </c>
      <c r="L3716" s="181"/>
      <c r="M3716" s="181"/>
      <c r="N3716" s="596" t="s">
        <v>286</v>
      </c>
    </row>
    <row r="3717" spans="1:14" s="158" customFormat="1" ht="18" customHeight="1" x14ac:dyDescent="0.25">
      <c r="A3717" s="181">
        <v>28308</v>
      </c>
      <c r="B3717" s="701" t="s">
        <v>11353</v>
      </c>
      <c r="C3717" s="181" t="s">
        <v>11354</v>
      </c>
      <c r="D3717" s="181" t="s">
        <v>1243</v>
      </c>
      <c r="E3717" s="181" t="s">
        <v>4788</v>
      </c>
      <c r="F3717" s="181" t="s">
        <v>304</v>
      </c>
      <c r="G3717" s="181" t="s">
        <v>567</v>
      </c>
      <c r="H3717" s="181" t="s">
        <v>5</v>
      </c>
      <c r="I3717" s="181" t="s">
        <v>11355</v>
      </c>
      <c r="J3717" s="181">
        <v>19650</v>
      </c>
      <c r="K3717" s="181">
        <v>8</v>
      </c>
      <c r="L3717" s="181"/>
      <c r="M3717" s="181"/>
      <c r="N3717" s="596" t="s">
        <v>286</v>
      </c>
    </row>
    <row r="3718" spans="1:14" s="158" customFormat="1" ht="18" customHeight="1" x14ac:dyDescent="0.25">
      <c r="A3718" s="181">
        <v>22810</v>
      </c>
      <c r="B3718" s="701" t="s">
        <v>5130</v>
      </c>
      <c r="C3718" s="181" t="s">
        <v>5131</v>
      </c>
      <c r="D3718" s="181" t="s">
        <v>1243</v>
      </c>
      <c r="E3718" s="181" t="s">
        <v>5064</v>
      </c>
      <c r="F3718" s="181" t="s">
        <v>304</v>
      </c>
      <c r="G3718" s="181" t="s">
        <v>567</v>
      </c>
      <c r="H3718" s="181" t="s">
        <v>5</v>
      </c>
      <c r="I3718" s="181" t="s">
        <v>5132</v>
      </c>
      <c r="J3718" s="181">
        <v>13800</v>
      </c>
      <c r="K3718" s="181">
        <v>70</v>
      </c>
      <c r="L3718" s="181"/>
      <c r="M3718" s="181"/>
      <c r="N3718" s="596" t="s">
        <v>286</v>
      </c>
    </row>
    <row r="3719" spans="1:14" s="158" customFormat="1" ht="18" customHeight="1" x14ac:dyDescent="0.25">
      <c r="A3719" s="181">
        <v>3787</v>
      </c>
      <c r="B3719" s="701" t="s">
        <v>15412</v>
      </c>
      <c r="C3719" s="181" t="s">
        <v>301</v>
      </c>
      <c r="D3719" s="181" t="s">
        <v>1243</v>
      </c>
      <c r="E3719" s="181" t="s">
        <v>5064</v>
      </c>
      <c r="F3719" s="181" t="s">
        <v>304</v>
      </c>
      <c r="G3719" s="181" t="s">
        <v>4024</v>
      </c>
      <c r="H3719" s="181" t="s">
        <v>14</v>
      </c>
      <c r="I3719" s="181" t="s">
        <v>301</v>
      </c>
      <c r="J3719" s="181">
        <v>17630</v>
      </c>
      <c r="K3719" s="181">
        <v>30</v>
      </c>
      <c r="L3719" s="181"/>
      <c r="M3719" s="181"/>
      <c r="N3719" s="596" t="s">
        <v>286</v>
      </c>
    </row>
    <row r="3720" spans="1:14" s="158" customFormat="1" ht="18" customHeight="1" x14ac:dyDescent="0.25">
      <c r="A3720" s="181">
        <v>6</v>
      </c>
      <c r="B3720" s="701" t="s">
        <v>5133</v>
      </c>
      <c r="C3720" s="181" t="s">
        <v>5134</v>
      </c>
      <c r="D3720" s="181" t="s">
        <v>1243</v>
      </c>
      <c r="E3720" s="181" t="s">
        <v>5135</v>
      </c>
      <c r="F3720" s="181" t="s">
        <v>304</v>
      </c>
      <c r="G3720" s="181" t="s">
        <v>567</v>
      </c>
      <c r="H3720" s="181" t="s">
        <v>5</v>
      </c>
      <c r="I3720" s="181" t="s">
        <v>5136</v>
      </c>
      <c r="J3720" s="181">
        <v>20580</v>
      </c>
      <c r="K3720" s="181">
        <v>30</v>
      </c>
      <c r="L3720" s="181"/>
      <c r="M3720" s="181"/>
      <c r="N3720" s="596" t="s">
        <v>286</v>
      </c>
    </row>
    <row r="3721" spans="1:14" s="158" customFormat="1" ht="18" customHeight="1" x14ac:dyDescent="0.25">
      <c r="A3721" s="181">
        <v>28305</v>
      </c>
      <c r="B3721" s="701" t="s">
        <v>5137</v>
      </c>
      <c r="C3721" s="181" t="s">
        <v>5138</v>
      </c>
      <c r="D3721" s="181" t="s">
        <v>1243</v>
      </c>
      <c r="E3721" s="181" t="s">
        <v>4816</v>
      </c>
      <c r="F3721" s="181" t="s">
        <v>304</v>
      </c>
      <c r="G3721" s="181" t="s">
        <v>567</v>
      </c>
      <c r="H3721" s="181" t="s">
        <v>5</v>
      </c>
      <c r="I3721" s="181" t="s">
        <v>5139</v>
      </c>
      <c r="J3721" s="181">
        <v>14210</v>
      </c>
      <c r="K3721" s="181">
        <v>5</v>
      </c>
      <c r="L3721" s="181"/>
      <c r="M3721" s="181"/>
      <c r="N3721" s="596" t="s">
        <v>286</v>
      </c>
    </row>
    <row r="3722" spans="1:14" s="158" customFormat="1" ht="18" customHeight="1" x14ac:dyDescent="0.25">
      <c r="A3722" s="181">
        <v>16540</v>
      </c>
      <c r="B3722" s="701" t="s">
        <v>15413</v>
      </c>
      <c r="C3722" s="181" t="s">
        <v>15414</v>
      </c>
      <c r="D3722" s="181" t="s">
        <v>1243</v>
      </c>
      <c r="E3722" s="181" t="s">
        <v>5009</v>
      </c>
      <c r="F3722" s="181" t="s">
        <v>304</v>
      </c>
      <c r="G3722" s="181" t="s">
        <v>567</v>
      </c>
      <c r="H3722" s="181" t="s">
        <v>5</v>
      </c>
      <c r="I3722" s="181" t="s">
        <v>301</v>
      </c>
      <c r="J3722" s="181">
        <v>60310</v>
      </c>
      <c r="K3722" s="181">
        <v>5</v>
      </c>
      <c r="L3722" s="181"/>
      <c r="M3722" s="181"/>
      <c r="N3722" s="596" t="s">
        <v>286</v>
      </c>
    </row>
    <row r="3723" spans="1:14" s="158" customFormat="1" ht="18" customHeight="1" x14ac:dyDescent="0.25">
      <c r="A3723" s="181">
        <v>25721</v>
      </c>
      <c r="B3723" s="701" t="s">
        <v>15415</v>
      </c>
      <c r="C3723" s="181" t="s">
        <v>301</v>
      </c>
      <c r="D3723" s="181" t="s">
        <v>1243</v>
      </c>
      <c r="E3723" s="181" t="s">
        <v>5072</v>
      </c>
      <c r="F3723" s="181" t="s">
        <v>304</v>
      </c>
      <c r="G3723" s="181" t="s">
        <v>567</v>
      </c>
      <c r="H3723" s="181" t="s">
        <v>5</v>
      </c>
      <c r="I3723" s="181" t="s">
        <v>5073</v>
      </c>
      <c r="J3723" s="181">
        <v>30150</v>
      </c>
      <c r="K3723" s="181">
        <v>3</v>
      </c>
      <c r="L3723" s="181"/>
      <c r="M3723" s="181"/>
      <c r="N3723" s="596" t="s">
        <v>286</v>
      </c>
    </row>
    <row r="3724" spans="1:14" s="158" customFormat="1" ht="18" customHeight="1" x14ac:dyDescent="0.25">
      <c r="A3724" s="181">
        <v>4507</v>
      </c>
      <c r="B3724" s="701" t="s">
        <v>5140</v>
      </c>
      <c r="C3724" s="181" t="s">
        <v>301</v>
      </c>
      <c r="D3724" s="181" t="s">
        <v>1243</v>
      </c>
      <c r="E3724" s="181" t="s">
        <v>3787</v>
      </c>
      <c r="F3724" s="181" t="s">
        <v>304</v>
      </c>
      <c r="G3724" s="181" t="s">
        <v>567</v>
      </c>
      <c r="H3724" s="181" t="s">
        <v>5</v>
      </c>
      <c r="I3724" s="181" t="s">
        <v>301</v>
      </c>
      <c r="J3724" s="181">
        <v>21130</v>
      </c>
      <c r="K3724" s="181">
        <v>3</v>
      </c>
      <c r="L3724" s="181"/>
      <c r="M3724" s="181"/>
      <c r="N3724" s="596" t="s">
        <v>286</v>
      </c>
    </row>
    <row r="3725" spans="1:14" ht="18" customHeight="1" x14ac:dyDescent="0.25">
      <c r="A3725" s="181">
        <v>4517</v>
      </c>
      <c r="B3725" s="701" t="s">
        <v>5141</v>
      </c>
      <c r="C3725" s="181" t="s">
        <v>301</v>
      </c>
      <c r="D3725" s="181" t="s">
        <v>1243</v>
      </c>
      <c r="E3725" s="181" t="s">
        <v>3551</v>
      </c>
      <c r="F3725" s="181" t="s">
        <v>304</v>
      </c>
      <c r="G3725" s="181" t="s">
        <v>567</v>
      </c>
      <c r="H3725" s="181" t="s">
        <v>5</v>
      </c>
      <c r="I3725" s="181" t="s">
        <v>301</v>
      </c>
      <c r="J3725" s="181">
        <v>14090</v>
      </c>
      <c r="K3725" s="181">
        <v>97</v>
      </c>
      <c r="L3725" s="181"/>
      <c r="M3725" s="181"/>
      <c r="N3725" s="596" t="s">
        <v>286</v>
      </c>
    </row>
    <row r="3726" spans="1:14" ht="18" customHeight="1" x14ac:dyDescent="0.25">
      <c r="A3726" s="181">
        <v>28997</v>
      </c>
      <c r="B3726" s="701">
        <v>23856</v>
      </c>
      <c r="C3726" s="181" t="s">
        <v>16922</v>
      </c>
      <c r="D3726" s="181" t="s">
        <v>1243</v>
      </c>
      <c r="E3726" s="181" t="s">
        <v>5077</v>
      </c>
      <c r="F3726" s="181" t="s">
        <v>304</v>
      </c>
      <c r="G3726" s="181" t="s">
        <v>567</v>
      </c>
      <c r="H3726" s="181" t="s">
        <v>5</v>
      </c>
      <c r="I3726" s="181" t="s">
        <v>301</v>
      </c>
      <c r="J3726" s="181">
        <v>25870</v>
      </c>
      <c r="K3726" s="181">
        <v>2</v>
      </c>
      <c r="L3726" s="181"/>
      <c r="M3726" s="181"/>
      <c r="N3726" s="596" t="s">
        <v>286</v>
      </c>
    </row>
    <row r="3727" spans="1:14" ht="18" customHeight="1" x14ac:dyDescent="0.25">
      <c r="A3727" s="181">
        <v>8624</v>
      </c>
      <c r="B3727" s="701" t="s">
        <v>5142</v>
      </c>
      <c r="C3727" s="181" t="s">
        <v>5143</v>
      </c>
      <c r="D3727" s="181" t="s">
        <v>1243</v>
      </c>
      <c r="E3727" s="181" t="s">
        <v>4278</v>
      </c>
      <c r="F3727" s="181" t="s">
        <v>304</v>
      </c>
      <c r="G3727" s="181" t="s">
        <v>567</v>
      </c>
      <c r="H3727" s="181" t="s">
        <v>5</v>
      </c>
      <c r="I3727" s="181" t="s">
        <v>5144</v>
      </c>
      <c r="J3727" s="181">
        <v>26060</v>
      </c>
      <c r="K3727" s="181">
        <v>4</v>
      </c>
      <c r="L3727" s="181"/>
      <c r="M3727" s="181"/>
      <c r="N3727" s="596" t="s">
        <v>286</v>
      </c>
    </row>
    <row r="3728" spans="1:14" s="158" customFormat="1" ht="18" customHeight="1" x14ac:dyDescent="0.25">
      <c r="A3728" s="181">
        <v>27425</v>
      </c>
      <c r="B3728" s="701" t="s">
        <v>5145</v>
      </c>
      <c r="C3728" s="181" t="s">
        <v>5146</v>
      </c>
      <c r="D3728" s="181" t="s">
        <v>1243</v>
      </c>
      <c r="E3728" s="181" t="s">
        <v>5147</v>
      </c>
      <c r="F3728" s="181" t="s">
        <v>304</v>
      </c>
      <c r="G3728" s="181" t="s">
        <v>567</v>
      </c>
      <c r="H3728" s="181" t="s">
        <v>5</v>
      </c>
      <c r="I3728" s="181" t="s">
        <v>5148</v>
      </c>
      <c r="J3728" s="181">
        <v>18360</v>
      </c>
      <c r="K3728" s="181">
        <v>3</v>
      </c>
      <c r="L3728" s="181"/>
      <c r="M3728" s="181"/>
      <c r="N3728" s="596" t="s">
        <v>286</v>
      </c>
    </row>
    <row r="3729" spans="1:14" s="158" customFormat="1" ht="18" customHeight="1" x14ac:dyDescent="0.25">
      <c r="A3729" s="181">
        <v>23165</v>
      </c>
      <c r="B3729" s="701" t="s">
        <v>5149</v>
      </c>
      <c r="C3729" s="181" t="s">
        <v>301</v>
      </c>
      <c r="D3729" s="181" t="s">
        <v>1243</v>
      </c>
      <c r="E3729" s="181" t="s">
        <v>3769</v>
      </c>
      <c r="F3729" s="181" t="s">
        <v>304</v>
      </c>
      <c r="G3729" s="181" t="s">
        <v>567</v>
      </c>
      <c r="H3729" s="181" t="s">
        <v>5</v>
      </c>
      <c r="I3729" s="181" t="s">
        <v>301</v>
      </c>
      <c r="J3729" s="181">
        <v>14700</v>
      </c>
      <c r="K3729" s="181">
        <v>2</v>
      </c>
      <c r="L3729" s="181"/>
      <c r="M3729" s="181"/>
      <c r="N3729" s="596" t="s">
        <v>286</v>
      </c>
    </row>
    <row r="3730" spans="1:14" s="158" customFormat="1" ht="18" customHeight="1" x14ac:dyDescent="0.25">
      <c r="A3730" s="181">
        <v>8877</v>
      </c>
      <c r="B3730" s="701" t="s">
        <v>5150</v>
      </c>
      <c r="C3730" s="181" t="s">
        <v>5151</v>
      </c>
      <c r="D3730" s="181" t="s">
        <v>1243</v>
      </c>
      <c r="E3730" s="181" t="s">
        <v>3663</v>
      </c>
      <c r="F3730" s="181" t="s">
        <v>304</v>
      </c>
      <c r="G3730" s="181" t="s">
        <v>567</v>
      </c>
      <c r="H3730" s="181" t="s">
        <v>5</v>
      </c>
      <c r="I3730" s="181" t="s">
        <v>301</v>
      </c>
      <c r="J3730" s="181">
        <v>19170</v>
      </c>
      <c r="K3730" s="181">
        <v>3</v>
      </c>
      <c r="L3730" s="181"/>
      <c r="M3730" s="181"/>
      <c r="N3730" s="596" t="s">
        <v>286</v>
      </c>
    </row>
    <row r="3731" spans="1:14" s="158" customFormat="1" ht="18" customHeight="1" x14ac:dyDescent="0.25">
      <c r="A3731" s="181">
        <v>29758</v>
      </c>
      <c r="B3731" s="701">
        <v>23457</v>
      </c>
      <c r="C3731" s="181" t="s">
        <v>5152</v>
      </c>
      <c r="D3731" s="181" t="s">
        <v>1243</v>
      </c>
      <c r="E3731" s="181" t="s">
        <v>5086</v>
      </c>
      <c r="F3731" s="181" t="s">
        <v>304</v>
      </c>
      <c r="G3731" s="181" t="s">
        <v>567</v>
      </c>
      <c r="H3731" s="181" t="s">
        <v>5</v>
      </c>
      <c r="I3731" s="181" t="s">
        <v>5087</v>
      </c>
      <c r="J3731" s="181">
        <v>13840</v>
      </c>
      <c r="K3731" s="181">
        <v>2</v>
      </c>
      <c r="L3731" s="181"/>
      <c r="M3731" s="181"/>
      <c r="N3731" s="596" t="s">
        <v>286</v>
      </c>
    </row>
    <row r="3732" spans="1:14" s="158" customFormat="1" ht="18" customHeight="1" x14ac:dyDescent="0.25">
      <c r="A3732" s="181">
        <v>25400</v>
      </c>
      <c r="B3732" s="701" t="s">
        <v>5153</v>
      </c>
      <c r="C3732" s="181" t="s">
        <v>5154</v>
      </c>
      <c r="D3732" s="181" t="s">
        <v>1243</v>
      </c>
      <c r="E3732" s="181" t="s">
        <v>5155</v>
      </c>
      <c r="F3732" s="181" t="s">
        <v>304</v>
      </c>
      <c r="G3732" s="181" t="s">
        <v>567</v>
      </c>
      <c r="H3732" s="181" t="s">
        <v>5</v>
      </c>
      <c r="I3732" s="181" t="s">
        <v>5156</v>
      </c>
      <c r="J3732" s="181">
        <v>19050</v>
      </c>
      <c r="K3732" s="181">
        <v>4</v>
      </c>
      <c r="L3732" s="181"/>
      <c r="M3732" s="181"/>
      <c r="N3732" s="596" t="s">
        <v>286</v>
      </c>
    </row>
    <row r="3733" spans="1:14" s="158" customFormat="1" ht="18" customHeight="1" x14ac:dyDescent="0.25">
      <c r="A3733" s="181">
        <v>4511</v>
      </c>
      <c r="B3733" s="701" t="s">
        <v>16923</v>
      </c>
      <c r="C3733" s="181" t="s">
        <v>301</v>
      </c>
      <c r="D3733" s="181" t="s">
        <v>1243</v>
      </c>
      <c r="E3733" s="181" t="s">
        <v>3690</v>
      </c>
      <c r="F3733" s="181" t="s">
        <v>304</v>
      </c>
      <c r="G3733" s="181" t="s">
        <v>567</v>
      </c>
      <c r="H3733" s="181" t="s">
        <v>5</v>
      </c>
      <c r="I3733" s="181" t="s">
        <v>301</v>
      </c>
      <c r="J3733" s="181">
        <v>21160</v>
      </c>
      <c r="K3733" s="181">
        <v>6</v>
      </c>
      <c r="L3733" s="181"/>
      <c r="M3733" s="181"/>
      <c r="N3733" s="596" t="s">
        <v>286</v>
      </c>
    </row>
    <row r="3734" spans="1:14" s="158" customFormat="1" ht="18" customHeight="1" x14ac:dyDescent="0.25">
      <c r="A3734" s="181">
        <v>28932</v>
      </c>
      <c r="B3734" s="701" t="s">
        <v>5157</v>
      </c>
      <c r="C3734" s="181" t="s">
        <v>301</v>
      </c>
      <c r="D3734" s="181" t="s">
        <v>1243</v>
      </c>
      <c r="E3734" s="181" t="s">
        <v>5158</v>
      </c>
      <c r="F3734" s="181" t="s">
        <v>304</v>
      </c>
      <c r="G3734" s="181" t="s">
        <v>567</v>
      </c>
      <c r="H3734" s="181" t="s">
        <v>5</v>
      </c>
      <c r="I3734" s="181" t="s">
        <v>5159</v>
      </c>
      <c r="J3734" s="181">
        <v>20610</v>
      </c>
      <c r="K3734" s="181">
        <v>1</v>
      </c>
      <c r="L3734" s="181"/>
      <c r="M3734" s="181"/>
      <c r="N3734" s="596" t="s">
        <v>286</v>
      </c>
    </row>
    <row r="3735" spans="1:14" s="158" customFormat="1" ht="18" customHeight="1" x14ac:dyDescent="0.25">
      <c r="A3735" s="181">
        <v>4512</v>
      </c>
      <c r="B3735" s="701" t="s">
        <v>5160</v>
      </c>
      <c r="C3735" s="181" t="s">
        <v>301</v>
      </c>
      <c r="D3735" s="181" t="s">
        <v>1243</v>
      </c>
      <c r="E3735" s="181" t="s">
        <v>3552</v>
      </c>
      <c r="F3735" s="181" t="s">
        <v>304</v>
      </c>
      <c r="G3735" s="181" t="s">
        <v>567</v>
      </c>
      <c r="H3735" s="181" t="s">
        <v>5</v>
      </c>
      <c r="I3735" s="181" t="s">
        <v>301</v>
      </c>
      <c r="J3735" s="181">
        <v>25850</v>
      </c>
      <c r="K3735" s="181">
        <v>7</v>
      </c>
      <c r="L3735" s="181"/>
      <c r="M3735" s="181"/>
      <c r="N3735" s="596" t="s">
        <v>286</v>
      </c>
    </row>
    <row r="3736" spans="1:14" s="158" customFormat="1" ht="18" customHeight="1" x14ac:dyDescent="0.25">
      <c r="A3736" s="181">
        <v>5321</v>
      </c>
      <c r="B3736" s="701" t="s">
        <v>16924</v>
      </c>
      <c r="C3736" s="181" t="s">
        <v>16925</v>
      </c>
      <c r="D3736" s="181" t="s">
        <v>1243</v>
      </c>
      <c r="E3736" s="181" t="s">
        <v>16926</v>
      </c>
      <c r="F3736" s="181" t="s">
        <v>304</v>
      </c>
      <c r="G3736" s="181" t="s">
        <v>567</v>
      </c>
      <c r="H3736" s="181" t="s">
        <v>5</v>
      </c>
      <c r="I3736" s="181" t="s">
        <v>301</v>
      </c>
      <c r="J3736" s="181">
        <v>20460</v>
      </c>
      <c r="K3736" s="181">
        <v>1</v>
      </c>
      <c r="L3736" s="181"/>
      <c r="M3736" s="181"/>
      <c r="N3736" s="596" t="s">
        <v>286</v>
      </c>
    </row>
    <row r="3737" spans="1:14" s="158" customFormat="1" ht="18" customHeight="1" x14ac:dyDescent="0.25">
      <c r="A3737" s="181">
        <v>5561</v>
      </c>
      <c r="B3737" s="701" t="s">
        <v>5161</v>
      </c>
      <c r="C3737" s="181" t="s">
        <v>301</v>
      </c>
      <c r="D3737" s="181" t="s">
        <v>1243</v>
      </c>
      <c r="E3737" s="181" t="s">
        <v>5162</v>
      </c>
      <c r="F3737" s="181" t="s">
        <v>304</v>
      </c>
      <c r="G3737" s="181" t="s">
        <v>567</v>
      </c>
      <c r="H3737" s="181" t="s">
        <v>5</v>
      </c>
      <c r="I3737" s="181" t="s">
        <v>301</v>
      </c>
      <c r="J3737" s="181">
        <v>14950</v>
      </c>
      <c r="K3737" s="181">
        <v>3</v>
      </c>
      <c r="L3737" s="181"/>
      <c r="M3737" s="181"/>
      <c r="N3737" s="596" t="s">
        <v>286</v>
      </c>
    </row>
    <row r="3738" spans="1:14" s="158" customFormat="1" ht="18" customHeight="1" x14ac:dyDescent="0.25">
      <c r="A3738" s="181">
        <v>6630</v>
      </c>
      <c r="B3738" s="701" t="s">
        <v>16927</v>
      </c>
      <c r="C3738" s="181" t="s">
        <v>301</v>
      </c>
      <c r="D3738" s="181" t="s">
        <v>1243</v>
      </c>
      <c r="E3738" s="181" t="s">
        <v>16928</v>
      </c>
      <c r="F3738" s="181" t="s">
        <v>304</v>
      </c>
      <c r="G3738" s="181" t="s">
        <v>567</v>
      </c>
      <c r="H3738" s="181" t="s">
        <v>5</v>
      </c>
      <c r="I3738" s="181" t="s">
        <v>2023</v>
      </c>
      <c r="J3738" s="181">
        <v>16500</v>
      </c>
      <c r="K3738" s="181">
        <v>3</v>
      </c>
      <c r="L3738" s="181"/>
      <c r="M3738" s="181"/>
      <c r="N3738" s="596" t="s">
        <v>286</v>
      </c>
    </row>
    <row r="3739" spans="1:14" s="158" customFormat="1" ht="18" customHeight="1" x14ac:dyDescent="0.25">
      <c r="A3739" s="181">
        <v>3778</v>
      </c>
      <c r="B3739" s="701" t="s">
        <v>12565</v>
      </c>
      <c r="C3739" s="181" t="s">
        <v>12566</v>
      </c>
      <c r="D3739" s="181" t="s">
        <v>1243</v>
      </c>
      <c r="E3739" s="181" t="s">
        <v>12567</v>
      </c>
      <c r="F3739" s="181" t="s">
        <v>304</v>
      </c>
      <c r="G3739" s="181" t="s">
        <v>567</v>
      </c>
      <c r="H3739" s="181" t="s">
        <v>5</v>
      </c>
      <c r="I3739" s="181" t="s">
        <v>301</v>
      </c>
      <c r="J3739" s="181">
        <v>28420</v>
      </c>
      <c r="K3739" s="181">
        <v>5</v>
      </c>
      <c r="L3739" s="181"/>
      <c r="M3739" s="181"/>
      <c r="N3739" s="596" t="s">
        <v>286</v>
      </c>
    </row>
    <row r="3740" spans="1:14" s="158" customFormat="1" ht="18" customHeight="1" x14ac:dyDescent="0.25">
      <c r="A3740" s="181">
        <v>27475</v>
      </c>
      <c r="B3740" s="701" t="s">
        <v>16929</v>
      </c>
      <c r="C3740" s="181" t="s">
        <v>16930</v>
      </c>
      <c r="D3740" s="181" t="s">
        <v>1243</v>
      </c>
      <c r="E3740" s="181" t="s">
        <v>3961</v>
      </c>
      <c r="F3740" s="181" t="s">
        <v>304</v>
      </c>
      <c r="G3740" s="181" t="s">
        <v>567</v>
      </c>
      <c r="H3740" s="181" t="s">
        <v>5</v>
      </c>
      <c r="I3740" s="181" t="s">
        <v>301</v>
      </c>
      <c r="J3740" s="181">
        <v>31230</v>
      </c>
      <c r="K3740" s="181">
        <v>3</v>
      </c>
      <c r="L3740" s="181"/>
      <c r="M3740" s="181"/>
      <c r="N3740" s="596" t="s">
        <v>286</v>
      </c>
    </row>
    <row r="3741" spans="1:14" s="158" customFormat="1" ht="18" customHeight="1" x14ac:dyDescent="0.25">
      <c r="A3741" s="181">
        <v>30334</v>
      </c>
      <c r="B3741" s="701" t="s">
        <v>15416</v>
      </c>
      <c r="C3741" s="181" t="s">
        <v>301</v>
      </c>
      <c r="D3741" s="181" t="s">
        <v>1243</v>
      </c>
      <c r="E3741" s="181" t="s">
        <v>5100</v>
      </c>
      <c r="F3741" s="181" t="s">
        <v>304</v>
      </c>
      <c r="G3741" s="181" t="s">
        <v>567</v>
      </c>
      <c r="H3741" s="181" t="s">
        <v>5</v>
      </c>
      <c r="I3741" s="181" t="s">
        <v>15417</v>
      </c>
      <c r="J3741" s="181">
        <v>20860</v>
      </c>
      <c r="K3741" s="181">
        <v>4</v>
      </c>
      <c r="L3741" s="181"/>
      <c r="M3741" s="181"/>
      <c r="N3741" s="596" t="s">
        <v>286</v>
      </c>
    </row>
    <row r="3742" spans="1:14" s="158" customFormat="1" ht="18" customHeight="1" x14ac:dyDescent="0.25">
      <c r="A3742" s="181">
        <v>58609</v>
      </c>
      <c r="B3742" s="701" t="s">
        <v>12568</v>
      </c>
      <c r="C3742" s="181" t="s">
        <v>12569</v>
      </c>
      <c r="D3742" s="181" t="s">
        <v>1243</v>
      </c>
      <c r="E3742" s="181" t="s">
        <v>12570</v>
      </c>
      <c r="F3742" s="181" t="s">
        <v>304</v>
      </c>
      <c r="G3742" s="181" t="s">
        <v>567</v>
      </c>
      <c r="H3742" s="181" t="s">
        <v>5</v>
      </c>
      <c r="I3742" s="181" t="s">
        <v>301</v>
      </c>
      <c r="J3742" s="181">
        <v>15760</v>
      </c>
      <c r="K3742" s="181">
        <v>6</v>
      </c>
      <c r="L3742" s="181"/>
      <c r="M3742" s="181"/>
      <c r="N3742" s="596" t="s">
        <v>286</v>
      </c>
    </row>
    <row r="3743" spans="1:14" s="158" customFormat="1" ht="18" customHeight="1" x14ac:dyDescent="0.25">
      <c r="A3743" s="181">
        <v>30087</v>
      </c>
      <c r="B3743" s="701" t="s">
        <v>5163</v>
      </c>
      <c r="C3743" s="181" t="s">
        <v>5164</v>
      </c>
      <c r="D3743" s="181" t="s">
        <v>1243</v>
      </c>
      <c r="E3743" s="181" t="s">
        <v>1940</v>
      </c>
      <c r="F3743" s="181" t="s">
        <v>304</v>
      </c>
      <c r="G3743" s="181" t="s">
        <v>567</v>
      </c>
      <c r="H3743" s="181" t="s">
        <v>5</v>
      </c>
      <c r="I3743" s="181" t="s">
        <v>5165</v>
      </c>
      <c r="J3743" s="181">
        <v>30650</v>
      </c>
      <c r="K3743" s="181">
        <v>2</v>
      </c>
      <c r="L3743" s="181"/>
      <c r="M3743" s="181"/>
      <c r="N3743" s="596" t="s">
        <v>286</v>
      </c>
    </row>
    <row r="3744" spans="1:14" s="158" customFormat="1" ht="18" customHeight="1" x14ac:dyDescent="0.25">
      <c r="A3744" s="181">
        <v>30091</v>
      </c>
      <c r="B3744" s="701" t="s">
        <v>15418</v>
      </c>
      <c r="C3744" s="181" t="s">
        <v>15419</v>
      </c>
      <c r="D3744" s="181" t="s">
        <v>1243</v>
      </c>
      <c r="E3744" s="181" t="s">
        <v>15420</v>
      </c>
      <c r="F3744" s="181" t="s">
        <v>304</v>
      </c>
      <c r="G3744" s="181" t="s">
        <v>567</v>
      </c>
      <c r="H3744" s="181" t="s">
        <v>5</v>
      </c>
      <c r="I3744" s="181" t="s">
        <v>15421</v>
      </c>
      <c r="J3744" s="181">
        <v>23840</v>
      </c>
      <c r="K3744" s="181">
        <v>1</v>
      </c>
      <c r="L3744" s="181"/>
      <c r="M3744" s="181"/>
      <c r="N3744" s="596" t="s">
        <v>286</v>
      </c>
    </row>
    <row r="3745" spans="1:14" s="158" customFormat="1" ht="18" customHeight="1" x14ac:dyDescent="0.25">
      <c r="A3745" s="181">
        <v>23563</v>
      </c>
      <c r="B3745" s="701" t="s">
        <v>12571</v>
      </c>
      <c r="C3745" s="181" t="s">
        <v>301</v>
      </c>
      <c r="D3745" s="181" t="s">
        <v>1243</v>
      </c>
      <c r="E3745" s="181" t="s">
        <v>5024</v>
      </c>
      <c r="F3745" s="181" t="s">
        <v>304</v>
      </c>
      <c r="G3745" s="181" t="s">
        <v>567</v>
      </c>
      <c r="H3745" s="181" t="s">
        <v>5</v>
      </c>
      <c r="I3745" s="181" t="s">
        <v>12572</v>
      </c>
      <c r="J3745" s="181">
        <v>23300</v>
      </c>
      <c r="K3745" s="181">
        <v>22</v>
      </c>
      <c r="L3745" s="181"/>
      <c r="M3745" s="181"/>
      <c r="N3745" s="596" t="s">
        <v>286</v>
      </c>
    </row>
    <row r="3746" spans="1:14" s="158" customFormat="1" ht="18" customHeight="1" x14ac:dyDescent="0.25">
      <c r="A3746" s="181">
        <v>5680</v>
      </c>
      <c r="B3746" s="701" t="s">
        <v>16931</v>
      </c>
      <c r="C3746" s="181" t="s">
        <v>16932</v>
      </c>
      <c r="D3746" s="181" t="s">
        <v>1243</v>
      </c>
      <c r="E3746" s="181" t="s">
        <v>16933</v>
      </c>
      <c r="F3746" s="181" t="s">
        <v>304</v>
      </c>
      <c r="G3746" s="181" t="s">
        <v>567</v>
      </c>
      <c r="H3746" s="181" t="s">
        <v>5</v>
      </c>
      <c r="I3746" s="181" t="s">
        <v>16934</v>
      </c>
      <c r="J3746" s="181">
        <v>25370</v>
      </c>
      <c r="K3746" s="181">
        <v>6</v>
      </c>
      <c r="L3746" s="181"/>
      <c r="M3746" s="181"/>
      <c r="N3746" s="596" t="s">
        <v>286</v>
      </c>
    </row>
    <row r="3747" spans="1:14" ht="18" customHeight="1" x14ac:dyDescent="0.25">
      <c r="A3747" s="181">
        <v>26029</v>
      </c>
      <c r="B3747" s="701" t="s">
        <v>12573</v>
      </c>
      <c r="C3747" s="181" t="s">
        <v>12574</v>
      </c>
      <c r="D3747" s="181" t="s">
        <v>1243</v>
      </c>
      <c r="E3747" s="181" t="s">
        <v>4947</v>
      </c>
      <c r="F3747" s="181" t="s">
        <v>304</v>
      </c>
      <c r="G3747" s="181" t="s">
        <v>567</v>
      </c>
      <c r="H3747" s="181" t="s">
        <v>5</v>
      </c>
      <c r="I3747" s="181" t="s">
        <v>12575</v>
      </c>
      <c r="J3747" s="181">
        <v>20050</v>
      </c>
      <c r="K3747" s="181">
        <v>2</v>
      </c>
      <c r="L3747" s="181"/>
      <c r="M3747" s="181"/>
      <c r="N3747" s="596" t="s">
        <v>286</v>
      </c>
    </row>
    <row r="3748" spans="1:14" ht="18" customHeight="1" x14ac:dyDescent="0.25">
      <c r="A3748" s="181">
        <v>7451</v>
      </c>
      <c r="B3748" s="701" t="s">
        <v>5166</v>
      </c>
      <c r="C3748" s="181" t="s">
        <v>301</v>
      </c>
      <c r="D3748" s="181" t="s">
        <v>1243</v>
      </c>
      <c r="E3748" s="181" t="s">
        <v>5167</v>
      </c>
      <c r="F3748" s="181" t="s">
        <v>304</v>
      </c>
      <c r="G3748" s="181" t="s">
        <v>567</v>
      </c>
      <c r="H3748" s="181" t="s">
        <v>5</v>
      </c>
      <c r="I3748" s="181" t="s">
        <v>2337</v>
      </c>
      <c r="J3748" s="181">
        <v>28530</v>
      </c>
      <c r="K3748" s="181">
        <v>4</v>
      </c>
      <c r="L3748" s="181"/>
      <c r="M3748" s="181"/>
      <c r="N3748" s="596" t="s">
        <v>286</v>
      </c>
    </row>
    <row r="3749" spans="1:14" s="158" customFormat="1" ht="18" customHeight="1" x14ac:dyDescent="0.25">
      <c r="A3749" s="181">
        <v>24581</v>
      </c>
      <c r="B3749" s="701" t="s">
        <v>11356</v>
      </c>
      <c r="C3749" s="181" t="s">
        <v>11357</v>
      </c>
      <c r="D3749" s="181" t="s">
        <v>1243</v>
      </c>
      <c r="E3749" s="181" t="s">
        <v>3919</v>
      </c>
      <c r="F3749" s="181" t="s">
        <v>304</v>
      </c>
      <c r="G3749" s="181" t="s">
        <v>567</v>
      </c>
      <c r="H3749" s="181" t="s">
        <v>5</v>
      </c>
      <c r="I3749" s="181" t="s">
        <v>301</v>
      </c>
      <c r="J3749" s="181">
        <v>21820</v>
      </c>
      <c r="K3749" s="181">
        <v>14</v>
      </c>
      <c r="L3749" s="181"/>
      <c r="M3749" s="181"/>
      <c r="N3749" s="596" t="s">
        <v>286</v>
      </c>
    </row>
    <row r="3750" spans="1:14" s="158" customFormat="1" ht="18" customHeight="1" x14ac:dyDescent="0.25">
      <c r="A3750" s="181">
        <v>26032</v>
      </c>
      <c r="B3750" s="701" t="s">
        <v>5168</v>
      </c>
      <c r="C3750" s="181" t="s">
        <v>5169</v>
      </c>
      <c r="D3750" s="181" t="s">
        <v>1243</v>
      </c>
      <c r="E3750" s="181" t="s">
        <v>5111</v>
      </c>
      <c r="F3750" s="181" t="s">
        <v>304</v>
      </c>
      <c r="G3750" s="181" t="s">
        <v>567</v>
      </c>
      <c r="H3750" s="181" t="s">
        <v>5</v>
      </c>
      <c r="I3750" s="181" t="s">
        <v>301</v>
      </c>
      <c r="J3750" s="181">
        <v>22250</v>
      </c>
      <c r="K3750" s="181">
        <v>15</v>
      </c>
      <c r="L3750" s="181"/>
      <c r="M3750" s="181"/>
      <c r="N3750" s="596" t="s">
        <v>286</v>
      </c>
    </row>
    <row r="3751" spans="1:14" s="158" customFormat="1" ht="18" customHeight="1" x14ac:dyDescent="0.25">
      <c r="A3751" s="181">
        <v>67532</v>
      </c>
      <c r="B3751" s="701" t="s">
        <v>5170</v>
      </c>
      <c r="C3751" s="181" t="s">
        <v>5171</v>
      </c>
      <c r="D3751" s="181" t="s">
        <v>1243</v>
      </c>
      <c r="E3751" s="181" t="s">
        <v>3923</v>
      </c>
      <c r="F3751" s="181" t="s">
        <v>304</v>
      </c>
      <c r="G3751" s="181" t="s">
        <v>567</v>
      </c>
      <c r="H3751" s="181" t="s">
        <v>5</v>
      </c>
      <c r="I3751" s="181" t="s">
        <v>5172</v>
      </c>
      <c r="J3751" s="181">
        <v>23560</v>
      </c>
      <c r="K3751" s="181">
        <v>7</v>
      </c>
      <c r="L3751" s="181"/>
      <c r="M3751" s="181"/>
      <c r="N3751" s="596" t="s">
        <v>286</v>
      </c>
    </row>
    <row r="3752" spans="1:14" s="158" customFormat="1" ht="18" customHeight="1" x14ac:dyDescent="0.25">
      <c r="A3752" s="181">
        <v>21758</v>
      </c>
      <c r="B3752" s="701" t="s">
        <v>5173</v>
      </c>
      <c r="C3752" s="181" t="s">
        <v>5174</v>
      </c>
      <c r="D3752" s="181" t="s">
        <v>1243</v>
      </c>
      <c r="E3752" s="181" t="s">
        <v>3589</v>
      </c>
      <c r="F3752" s="181" t="s">
        <v>304</v>
      </c>
      <c r="G3752" s="181" t="s">
        <v>567</v>
      </c>
      <c r="H3752" s="181" t="s">
        <v>5</v>
      </c>
      <c r="I3752" s="181" t="s">
        <v>301</v>
      </c>
      <c r="J3752" s="181">
        <v>19930</v>
      </c>
      <c r="K3752" s="181">
        <v>79</v>
      </c>
      <c r="L3752" s="181"/>
      <c r="M3752" s="181"/>
      <c r="N3752" s="596" t="s">
        <v>286</v>
      </c>
    </row>
    <row r="3753" spans="1:14" ht="18" customHeight="1" x14ac:dyDescent="0.25">
      <c r="A3753" s="181">
        <v>2951</v>
      </c>
      <c r="B3753" s="701" t="s">
        <v>15422</v>
      </c>
      <c r="C3753" s="181" t="s">
        <v>301</v>
      </c>
      <c r="D3753" s="181" t="s">
        <v>1243</v>
      </c>
      <c r="E3753" s="181" t="s">
        <v>3743</v>
      </c>
      <c r="F3753" s="181" t="s">
        <v>304</v>
      </c>
      <c r="G3753" s="181" t="s">
        <v>3990</v>
      </c>
      <c r="H3753" s="181" t="s">
        <v>14</v>
      </c>
      <c r="I3753" s="181" t="s">
        <v>301</v>
      </c>
      <c r="J3753" s="181">
        <v>23330</v>
      </c>
      <c r="K3753" s="181">
        <v>3</v>
      </c>
      <c r="L3753" s="181"/>
      <c r="M3753" s="181"/>
      <c r="N3753" s="596" t="s">
        <v>286</v>
      </c>
    </row>
    <row r="3754" spans="1:14" ht="18" customHeight="1" x14ac:dyDescent="0.25">
      <c r="A3754" s="181">
        <v>23171</v>
      </c>
      <c r="B3754" s="701" t="s">
        <v>5175</v>
      </c>
      <c r="C3754" s="181" t="s">
        <v>5176</v>
      </c>
      <c r="D3754" s="181" t="s">
        <v>1243</v>
      </c>
      <c r="E3754" s="181" t="s">
        <v>5120</v>
      </c>
      <c r="F3754" s="181" t="s">
        <v>304</v>
      </c>
      <c r="G3754" s="181" t="s">
        <v>567</v>
      </c>
      <c r="H3754" s="181" t="s">
        <v>5</v>
      </c>
      <c r="I3754" s="181" t="s">
        <v>301</v>
      </c>
      <c r="J3754" s="181">
        <v>22670</v>
      </c>
      <c r="K3754" s="181">
        <v>82</v>
      </c>
      <c r="L3754" s="181"/>
      <c r="M3754" s="181"/>
      <c r="N3754" s="596" t="s">
        <v>286</v>
      </c>
    </row>
    <row r="3755" spans="1:14" s="158" customFormat="1" ht="18" customHeight="1" x14ac:dyDescent="0.25">
      <c r="A3755" s="181">
        <v>4504</v>
      </c>
      <c r="B3755" s="701" t="s">
        <v>12576</v>
      </c>
      <c r="C3755" s="181" t="s">
        <v>301</v>
      </c>
      <c r="D3755" s="181" t="s">
        <v>1243</v>
      </c>
      <c r="E3755" s="181" t="s">
        <v>3549</v>
      </c>
      <c r="F3755" s="181" t="s">
        <v>304</v>
      </c>
      <c r="G3755" s="181" t="s">
        <v>567</v>
      </c>
      <c r="H3755" s="181" t="s">
        <v>5</v>
      </c>
      <c r="I3755" s="181" t="s">
        <v>301</v>
      </c>
      <c r="J3755" s="181">
        <v>22990</v>
      </c>
      <c r="K3755" s="181">
        <v>15</v>
      </c>
      <c r="L3755" s="181"/>
      <c r="M3755" s="181"/>
      <c r="N3755" s="596" t="s">
        <v>286</v>
      </c>
    </row>
    <row r="3756" spans="1:14" s="158" customFormat="1" ht="18" customHeight="1" x14ac:dyDescent="0.25">
      <c r="A3756" s="181">
        <v>23566</v>
      </c>
      <c r="B3756" s="701" t="s">
        <v>16935</v>
      </c>
      <c r="C3756" s="181" t="s">
        <v>16936</v>
      </c>
      <c r="D3756" s="181" t="s">
        <v>1243</v>
      </c>
      <c r="E3756" s="181" t="s">
        <v>4661</v>
      </c>
      <c r="F3756" s="181" t="s">
        <v>304</v>
      </c>
      <c r="G3756" s="181" t="s">
        <v>567</v>
      </c>
      <c r="H3756" s="181" t="s">
        <v>5</v>
      </c>
      <c r="I3756" s="181" t="s">
        <v>301</v>
      </c>
      <c r="J3756" s="181">
        <v>24830</v>
      </c>
      <c r="K3756" s="181">
        <v>3</v>
      </c>
      <c r="L3756" s="181"/>
      <c r="M3756" s="181"/>
      <c r="N3756" s="596" t="s">
        <v>286</v>
      </c>
    </row>
    <row r="3757" spans="1:14" s="158" customFormat="1" ht="18" customHeight="1" x14ac:dyDescent="0.25">
      <c r="A3757" s="181">
        <v>7577</v>
      </c>
      <c r="B3757" s="701" t="s">
        <v>12577</v>
      </c>
      <c r="C3757" s="181" t="s">
        <v>301</v>
      </c>
      <c r="D3757" s="181" t="s">
        <v>1243</v>
      </c>
      <c r="E3757" s="181" t="s">
        <v>3956</v>
      </c>
      <c r="F3757" s="181" t="s">
        <v>304</v>
      </c>
      <c r="G3757" s="181" t="s">
        <v>567</v>
      </c>
      <c r="H3757" s="181" t="s">
        <v>5</v>
      </c>
      <c r="I3757" s="181" t="s">
        <v>301</v>
      </c>
      <c r="J3757" s="181">
        <v>25300</v>
      </c>
      <c r="K3757" s="181">
        <v>1</v>
      </c>
      <c r="L3757" s="181"/>
      <c r="M3757" s="181"/>
      <c r="N3757" s="596" t="s">
        <v>286</v>
      </c>
    </row>
    <row r="3758" spans="1:14" s="158" customFormat="1" ht="18" customHeight="1" x14ac:dyDescent="0.25">
      <c r="A3758" s="181">
        <v>531</v>
      </c>
      <c r="B3758" s="701" t="s">
        <v>16937</v>
      </c>
      <c r="C3758" s="181" t="s">
        <v>16938</v>
      </c>
      <c r="D3758" s="181" t="s">
        <v>1243</v>
      </c>
      <c r="E3758" s="181" t="s">
        <v>3683</v>
      </c>
      <c r="F3758" s="181" t="s">
        <v>304</v>
      </c>
      <c r="G3758" s="181" t="s">
        <v>567</v>
      </c>
      <c r="H3758" s="181" t="s">
        <v>5</v>
      </c>
      <c r="I3758" s="181" t="s">
        <v>301</v>
      </c>
      <c r="J3758" s="181">
        <v>18840</v>
      </c>
      <c r="K3758" s="181">
        <v>3</v>
      </c>
      <c r="L3758" s="181"/>
      <c r="M3758" s="181"/>
      <c r="N3758" s="596" t="s">
        <v>286</v>
      </c>
    </row>
    <row r="3759" spans="1:14" s="158" customFormat="1" ht="18" customHeight="1" x14ac:dyDescent="0.25">
      <c r="A3759" s="181">
        <v>4515</v>
      </c>
      <c r="B3759" s="701" t="s">
        <v>5177</v>
      </c>
      <c r="C3759" s="181" t="s">
        <v>301</v>
      </c>
      <c r="D3759" s="181" t="s">
        <v>1243</v>
      </c>
      <c r="E3759" s="181" t="s">
        <v>3627</v>
      </c>
      <c r="F3759" s="181" t="s">
        <v>304</v>
      </c>
      <c r="G3759" s="181" t="s">
        <v>567</v>
      </c>
      <c r="H3759" s="181" t="s">
        <v>5</v>
      </c>
      <c r="I3759" s="181" t="s">
        <v>301</v>
      </c>
      <c r="J3759" s="181">
        <v>22990</v>
      </c>
      <c r="K3759" s="181">
        <v>16</v>
      </c>
      <c r="L3759" s="181"/>
      <c r="M3759" s="181"/>
      <c r="N3759" s="596" t="s">
        <v>286</v>
      </c>
    </row>
    <row r="3760" spans="1:14" s="158" customFormat="1" ht="18" customHeight="1" x14ac:dyDescent="0.25">
      <c r="A3760" s="181">
        <v>17880</v>
      </c>
      <c r="B3760" s="701" t="s">
        <v>13457</v>
      </c>
      <c r="C3760" s="181" t="s">
        <v>13458</v>
      </c>
      <c r="D3760" s="181" t="s">
        <v>1243</v>
      </c>
      <c r="E3760" s="181" t="s">
        <v>3828</v>
      </c>
      <c r="F3760" s="181" t="s">
        <v>304</v>
      </c>
      <c r="G3760" s="181" t="s">
        <v>567</v>
      </c>
      <c r="H3760" s="181" t="s">
        <v>5</v>
      </c>
      <c r="I3760" s="181" t="s">
        <v>301</v>
      </c>
      <c r="J3760" s="181">
        <v>17230</v>
      </c>
      <c r="K3760" s="181">
        <v>3</v>
      </c>
      <c r="L3760" s="181"/>
      <c r="M3760" s="181"/>
      <c r="N3760" s="596" t="s">
        <v>286</v>
      </c>
    </row>
    <row r="3761" spans="1:14" s="158" customFormat="1" ht="18" customHeight="1" x14ac:dyDescent="0.25">
      <c r="A3761" s="181">
        <v>7578</v>
      </c>
      <c r="B3761" s="701" t="s">
        <v>12578</v>
      </c>
      <c r="C3761" s="181" t="s">
        <v>301</v>
      </c>
      <c r="D3761" s="181" t="s">
        <v>1243</v>
      </c>
      <c r="E3761" s="181" t="s">
        <v>12579</v>
      </c>
      <c r="F3761" s="181" t="s">
        <v>304</v>
      </c>
      <c r="G3761" s="181" t="s">
        <v>567</v>
      </c>
      <c r="H3761" s="181" t="s">
        <v>5</v>
      </c>
      <c r="I3761" s="181" t="s">
        <v>301</v>
      </c>
      <c r="J3761" s="181">
        <v>17950</v>
      </c>
      <c r="K3761" s="181">
        <v>13</v>
      </c>
      <c r="L3761" s="181"/>
      <c r="M3761" s="181"/>
      <c r="N3761" s="596" t="s">
        <v>286</v>
      </c>
    </row>
    <row r="3762" spans="1:14" s="158" customFormat="1" ht="18" customHeight="1" x14ac:dyDescent="0.25">
      <c r="A3762" s="181">
        <v>27493</v>
      </c>
      <c r="B3762" s="701" t="s">
        <v>12580</v>
      </c>
      <c r="C3762" s="181" t="s">
        <v>12581</v>
      </c>
      <c r="D3762" s="181" t="s">
        <v>1243</v>
      </c>
      <c r="E3762" s="181" t="s">
        <v>3572</v>
      </c>
      <c r="F3762" s="181" t="s">
        <v>304</v>
      </c>
      <c r="G3762" s="181" t="s">
        <v>567</v>
      </c>
      <c r="H3762" s="181" t="s">
        <v>5</v>
      </c>
      <c r="I3762" s="181" t="s">
        <v>301</v>
      </c>
      <c r="J3762" s="181">
        <v>21460</v>
      </c>
      <c r="K3762" s="181">
        <v>20</v>
      </c>
      <c r="L3762" s="181"/>
      <c r="M3762" s="181"/>
      <c r="N3762" s="596" t="s">
        <v>286</v>
      </c>
    </row>
    <row r="3763" spans="1:14" s="158" customFormat="1" ht="18" customHeight="1" x14ac:dyDescent="0.25">
      <c r="A3763" s="181">
        <v>58695</v>
      </c>
      <c r="B3763" s="701" t="s">
        <v>5178</v>
      </c>
      <c r="C3763" s="181" t="s">
        <v>5179</v>
      </c>
      <c r="D3763" s="181" t="s">
        <v>1243</v>
      </c>
      <c r="E3763" s="181" t="s">
        <v>4815</v>
      </c>
      <c r="F3763" s="181" t="s">
        <v>304</v>
      </c>
      <c r="G3763" s="181" t="s">
        <v>567</v>
      </c>
      <c r="H3763" s="181" t="s">
        <v>5</v>
      </c>
      <c r="I3763" s="181" t="s">
        <v>301</v>
      </c>
      <c r="J3763" s="181">
        <v>16150</v>
      </c>
      <c r="K3763" s="181">
        <v>1</v>
      </c>
      <c r="L3763" s="181"/>
      <c r="M3763" s="181"/>
      <c r="N3763" s="596" t="s">
        <v>286</v>
      </c>
    </row>
    <row r="3764" spans="1:14" s="158" customFormat="1" ht="18" customHeight="1" x14ac:dyDescent="0.25">
      <c r="A3764" s="181">
        <v>8623</v>
      </c>
      <c r="B3764" s="701" t="s">
        <v>16939</v>
      </c>
      <c r="C3764" s="181" t="s">
        <v>16940</v>
      </c>
      <c r="D3764" s="181" t="s">
        <v>1243</v>
      </c>
      <c r="E3764" s="181" t="s">
        <v>16941</v>
      </c>
      <c r="F3764" s="181" t="s">
        <v>304</v>
      </c>
      <c r="G3764" s="181" t="s">
        <v>567</v>
      </c>
      <c r="H3764" s="181" t="s">
        <v>5</v>
      </c>
      <c r="I3764" s="181" t="s">
        <v>301</v>
      </c>
      <c r="J3764" s="181">
        <v>28530</v>
      </c>
      <c r="K3764" s="181">
        <v>2</v>
      </c>
      <c r="L3764" s="181"/>
      <c r="M3764" s="181"/>
      <c r="N3764" s="596" t="s">
        <v>286</v>
      </c>
    </row>
    <row r="3765" spans="1:14" s="158" customFormat="1" ht="18" customHeight="1" x14ac:dyDescent="0.25">
      <c r="A3765" s="181">
        <v>16523</v>
      </c>
      <c r="B3765" s="701" t="s">
        <v>5180</v>
      </c>
      <c r="C3765" s="181" t="s">
        <v>301</v>
      </c>
      <c r="D3765" s="181" t="s">
        <v>1243</v>
      </c>
      <c r="E3765" s="181" t="s">
        <v>5181</v>
      </c>
      <c r="F3765" s="181" t="s">
        <v>304</v>
      </c>
      <c r="G3765" s="181" t="s">
        <v>567</v>
      </c>
      <c r="H3765" s="181" t="s">
        <v>5</v>
      </c>
      <c r="I3765" s="181" t="s">
        <v>301</v>
      </c>
      <c r="J3765" s="181">
        <v>37340</v>
      </c>
      <c r="K3765" s="181">
        <v>1</v>
      </c>
      <c r="L3765" s="181"/>
      <c r="M3765" s="181"/>
      <c r="N3765" s="596" t="s">
        <v>286</v>
      </c>
    </row>
    <row r="3766" spans="1:14" s="158" customFormat="1" ht="18" customHeight="1" x14ac:dyDescent="0.25">
      <c r="A3766" s="181">
        <v>25780</v>
      </c>
      <c r="B3766" s="701" t="s">
        <v>15423</v>
      </c>
      <c r="C3766" s="181" t="s">
        <v>301</v>
      </c>
      <c r="D3766" s="181" t="s">
        <v>1243</v>
      </c>
      <c r="E3766" s="181" t="s">
        <v>15424</v>
      </c>
      <c r="F3766" s="181" t="s">
        <v>304</v>
      </c>
      <c r="G3766" s="181" t="s">
        <v>567</v>
      </c>
      <c r="H3766" s="181" t="s">
        <v>5</v>
      </c>
      <c r="I3766" s="181" t="s">
        <v>301</v>
      </c>
      <c r="J3766" s="181">
        <v>19930</v>
      </c>
      <c r="K3766" s="181">
        <v>5</v>
      </c>
      <c r="L3766" s="181"/>
      <c r="M3766" s="181"/>
      <c r="N3766" s="596" t="s">
        <v>286</v>
      </c>
    </row>
    <row r="3767" spans="1:14" s="158" customFormat="1" ht="18" customHeight="1" x14ac:dyDescent="0.25">
      <c r="A3767" s="181">
        <v>28302</v>
      </c>
      <c r="B3767" s="701" t="s">
        <v>5182</v>
      </c>
      <c r="C3767" s="181" t="s">
        <v>5183</v>
      </c>
      <c r="D3767" s="181" t="s">
        <v>1243</v>
      </c>
      <c r="E3767" s="181" t="s">
        <v>5184</v>
      </c>
      <c r="F3767" s="181" t="s">
        <v>304</v>
      </c>
      <c r="G3767" s="181" t="s">
        <v>567</v>
      </c>
      <c r="H3767" s="181" t="s">
        <v>5</v>
      </c>
      <c r="I3767" s="181" t="s">
        <v>5185</v>
      </c>
      <c r="J3767" s="181">
        <v>24610</v>
      </c>
      <c r="K3767" s="181">
        <v>4</v>
      </c>
      <c r="L3767" s="181"/>
      <c r="M3767" s="181"/>
      <c r="N3767" s="596" t="s">
        <v>286</v>
      </c>
    </row>
    <row r="3768" spans="1:14" s="158" customFormat="1" ht="18" customHeight="1" x14ac:dyDescent="0.25">
      <c r="A3768" s="181">
        <v>30321</v>
      </c>
      <c r="B3768" s="701" t="s">
        <v>15425</v>
      </c>
      <c r="C3768" s="181" t="s">
        <v>301</v>
      </c>
      <c r="D3768" s="181" t="s">
        <v>1243</v>
      </c>
      <c r="E3768" s="181" t="s">
        <v>15426</v>
      </c>
      <c r="F3768" s="181" t="s">
        <v>304</v>
      </c>
      <c r="G3768" s="181" t="s">
        <v>567</v>
      </c>
      <c r="H3768" s="181" t="s">
        <v>5</v>
      </c>
      <c r="I3768" s="181" t="s">
        <v>15427</v>
      </c>
      <c r="J3768" s="181">
        <v>21530</v>
      </c>
      <c r="K3768" s="181">
        <v>3</v>
      </c>
      <c r="L3768" s="181"/>
      <c r="M3768" s="181"/>
      <c r="N3768" s="596" t="s">
        <v>286</v>
      </c>
    </row>
    <row r="3769" spans="1:14" s="158" customFormat="1" ht="18" customHeight="1" x14ac:dyDescent="0.25">
      <c r="A3769" s="181">
        <v>27478</v>
      </c>
      <c r="B3769" s="701" t="s">
        <v>12582</v>
      </c>
      <c r="C3769" s="181" t="s">
        <v>12583</v>
      </c>
      <c r="D3769" s="181" t="s">
        <v>2824</v>
      </c>
      <c r="E3769" s="181" t="s">
        <v>12584</v>
      </c>
      <c r="F3769" s="181" t="s">
        <v>304</v>
      </c>
      <c r="G3769" s="181" t="s">
        <v>567</v>
      </c>
      <c r="H3769" s="181" t="s">
        <v>5</v>
      </c>
      <c r="I3769" s="181" t="s">
        <v>12585</v>
      </c>
      <c r="J3769" s="181">
        <v>16140</v>
      </c>
      <c r="K3769" s="181">
        <v>3</v>
      </c>
      <c r="L3769" s="181"/>
      <c r="M3769" s="181"/>
      <c r="N3769" s="596" t="s">
        <v>286</v>
      </c>
    </row>
    <row r="3770" spans="1:14" s="158" customFormat="1" ht="18" customHeight="1" x14ac:dyDescent="0.25">
      <c r="A3770" s="181">
        <v>28306</v>
      </c>
      <c r="B3770" s="701" t="s">
        <v>5186</v>
      </c>
      <c r="C3770" s="181" t="s">
        <v>5187</v>
      </c>
      <c r="D3770" s="181" t="s">
        <v>1274</v>
      </c>
      <c r="E3770" s="181" t="s">
        <v>4788</v>
      </c>
      <c r="F3770" s="181" t="s">
        <v>304</v>
      </c>
      <c r="G3770" s="181" t="s">
        <v>567</v>
      </c>
      <c r="H3770" s="181" t="s">
        <v>5</v>
      </c>
      <c r="I3770" s="181" t="s">
        <v>5188</v>
      </c>
      <c r="J3770" s="181">
        <v>11140</v>
      </c>
      <c r="K3770" s="181">
        <v>32</v>
      </c>
      <c r="L3770" s="181"/>
      <c r="M3770" s="181"/>
      <c r="N3770" s="596" t="s">
        <v>286</v>
      </c>
    </row>
    <row r="3771" spans="1:14" s="158" customFormat="1" ht="18" customHeight="1" x14ac:dyDescent="0.25">
      <c r="A3771" s="181">
        <v>26925</v>
      </c>
      <c r="B3771" s="701" t="s">
        <v>5189</v>
      </c>
      <c r="C3771" s="181" t="s">
        <v>301</v>
      </c>
      <c r="D3771" s="181" t="s">
        <v>1274</v>
      </c>
      <c r="E3771" s="181" t="s">
        <v>4788</v>
      </c>
      <c r="F3771" s="181" t="s">
        <v>304</v>
      </c>
      <c r="G3771" s="181" t="s">
        <v>567</v>
      </c>
      <c r="H3771" s="181" t="s">
        <v>5</v>
      </c>
      <c r="I3771" s="181" t="s">
        <v>5190</v>
      </c>
      <c r="J3771" s="181">
        <v>11140</v>
      </c>
      <c r="K3771" s="181">
        <v>28</v>
      </c>
      <c r="L3771" s="181"/>
      <c r="M3771" s="181"/>
      <c r="N3771" s="596" t="s">
        <v>286</v>
      </c>
    </row>
    <row r="3772" spans="1:14" s="158" customFormat="1" ht="18" customHeight="1" x14ac:dyDescent="0.25">
      <c r="A3772" s="181">
        <v>29761</v>
      </c>
      <c r="B3772" s="701">
        <v>23502</v>
      </c>
      <c r="C3772" s="181" t="s">
        <v>301</v>
      </c>
      <c r="D3772" s="181" t="s">
        <v>1274</v>
      </c>
      <c r="E3772" s="181" t="s">
        <v>11358</v>
      </c>
      <c r="F3772" s="181" t="s">
        <v>304</v>
      </c>
      <c r="G3772" s="181" t="s">
        <v>567</v>
      </c>
      <c r="H3772" s="181" t="s">
        <v>5</v>
      </c>
      <c r="I3772" s="181" t="s">
        <v>301</v>
      </c>
      <c r="J3772" s="181">
        <v>12920</v>
      </c>
      <c r="K3772" s="181">
        <v>11</v>
      </c>
      <c r="L3772" s="181"/>
      <c r="M3772" s="181"/>
      <c r="N3772" s="596" t="s">
        <v>286</v>
      </c>
    </row>
    <row r="3773" spans="1:14" s="158" customFormat="1" ht="18" customHeight="1" x14ac:dyDescent="0.25">
      <c r="A3773" s="181">
        <v>28311</v>
      </c>
      <c r="B3773" s="701" t="s">
        <v>11359</v>
      </c>
      <c r="C3773" s="181" t="s">
        <v>11360</v>
      </c>
      <c r="D3773" s="181" t="s">
        <v>1274</v>
      </c>
      <c r="E3773" s="181" t="s">
        <v>4816</v>
      </c>
      <c r="F3773" s="181" t="s">
        <v>304</v>
      </c>
      <c r="G3773" s="181" t="s">
        <v>567</v>
      </c>
      <c r="H3773" s="181" t="s">
        <v>5</v>
      </c>
      <c r="I3773" s="181" t="s">
        <v>11361</v>
      </c>
      <c r="J3773" s="181">
        <v>14570</v>
      </c>
      <c r="K3773" s="181">
        <v>6</v>
      </c>
      <c r="L3773" s="181"/>
      <c r="M3773" s="181"/>
      <c r="N3773" s="596" t="s">
        <v>286</v>
      </c>
    </row>
    <row r="3774" spans="1:14" s="158" customFormat="1" ht="18" customHeight="1" x14ac:dyDescent="0.25">
      <c r="A3774" s="181">
        <v>27476</v>
      </c>
      <c r="B3774" s="701" t="s">
        <v>5191</v>
      </c>
      <c r="C3774" s="181" t="s">
        <v>5192</v>
      </c>
      <c r="D3774" s="181" t="s">
        <v>1274</v>
      </c>
      <c r="E3774" s="181" t="s">
        <v>5193</v>
      </c>
      <c r="F3774" s="181" t="s">
        <v>304</v>
      </c>
      <c r="G3774" s="181" t="s">
        <v>567</v>
      </c>
      <c r="H3774" s="181" t="s">
        <v>5</v>
      </c>
      <c r="I3774" s="181" t="s">
        <v>5194</v>
      </c>
      <c r="J3774" s="181">
        <v>12200</v>
      </c>
      <c r="K3774" s="181">
        <v>4</v>
      </c>
      <c r="L3774" s="181"/>
      <c r="M3774" s="181"/>
      <c r="N3774" s="596" t="s">
        <v>286</v>
      </c>
    </row>
    <row r="3775" spans="1:14" s="158" customFormat="1" ht="18" customHeight="1" x14ac:dyDescent="0.25">
      <c r="A3775" s="181">
        <v>20181</v>
      </c>
      <c r="B3775" s="701" t="s">
        <v>5195</v>
      </c>
      <c r="C3775" s="181" t="s">
        <v>5196</v>
      </c>
      <c r="D3775" s="181" t="s">
        <v>1274</v>
      </c>
      <c r="E3775" s="181" t="s">
        <v>3551</v>
      </c>
      <c r="F3775" s="181" t="s">
        <v>304</v>
      </c>
      <c r="G3775" s="181" t="s">
        <v>567</v>
      </c>
      <c r="H3775" s="181" t="s">
        <v>5</v>
      </c>
      <c r="I3775" s="181" t="s">
        <v>5197</v>
      </c>
      <c r="J3775" s="181">
        <v>14560</v>
      </c>
      <c r="K3775" s="181">
        <v>7</v>
      </c>
      <c r="L3775" s="181"/>
      <c r="M3775" s="181"/>
      <c r="N3775" s="596" t="s">
        <v>286</v>
      </c>
    </row>
    <row r="3776" spans="1:14" s="158" customFormat="1" ht="18" customHeight="1" x14ac:dyDescent="0.25">
      <c r="A3776" s="181">
        <v>26671</v>
      </c>
      <c r="B3776" s="701" t="s">
        <v>5198</v>
      </c>
      <c r="C3776" s="181" t="s">
        <v>301</v>
      </c>
      <c r="D3776" s="181" t="s">
        <v>1274</v>
      </c>
      <c r="E3776" s="181" t="s">
        <v>5199</v>
      </c>
      <c r="F3776" s="181" t="s">
        <v>304</v>
      </c>
      <c r="G3776" s="181" t="s">
        <v>567</v>
      </c>
      <c r="H3776" s="181" t="s">
        <v>5</v>
      </c>
      <c r="I3776" s="181" t="s">
        <v>5200</v>
      </c>
      <c r="J3776" s="181">
        <v>21290</v>
      </c>
      <c r="K3776" s="181">
        <v>43</v>
      </c>
      <c r="L3776" s="181"/>
      <c r="M3776" s="181"/>
      <c r="N3776" s="596" t="s">
        <v>286</v>
      </c>
    </row>
    <row r="3777" spans="1:14" s="158" customFormat="1" ht="18" customHeight="1" x14ac:dyDescent="0.25">
      <c r="A3777" s="181">
        <v>25717</v>
      </c>
      <c r="B3777" s="701" t="s">
        <v>5201</v>
      </c>
      <c r="C3777" s="181" t="s">
        <v>301</v>
      </c>
      <c r="D3777" s="181" t="s">
        <v>1274</v>
      </c>
      <c r="E3777" s="181" t="s">
        <v>4843</v>
      </c>
      <c r="F3777" s="181" t="s">
        <v>304</v>
      </c>
      <c r="G3777" s="181" t="s">
        <v>567</v>
      </c>
      <c r="H3777" s="181" t="s">
        <v>5</v>
      </c>
      <c r="I3777" s="181" t="s">
        <v>5202</v>
      </c>
      <c r="J3777" s="181">
        <v>6130</v>
      </c>
      <c r="K3777" s="181">
        <v>1</v>
      </c>
      <c r="L3777" s="181"/>
      <c r="M3777" s="181"/>
      <c r="N3777" s="596" t="s">
        <v>286</v>
      </c>
    </row>
    <row r="3778" spans="1:14" s="158" customFormat="1" ht="18" customHeight="1" x14ac:dyDescent="0.25">
      <c r="A3778" s="181">
        <v>27496</v>
      </c>
      <c r="B3778" s="701" t="s">
        <v>12586</v>
      </c>
      <c r="C3778" s="181" t="s">
        <v>12587</v>
      </c>
      <c r="D3778" s="181" t="s">
        <v>1274</v>
      </c>
      <c r="E3778" s="181" t="s">
        <v>4284</v>
      </c>
      <c r="F3778" s="181" t="s">
        <v>304</v>
      </c>
      <c r="G3778" s="181" t="s">
        <v>567</v>
      </c>
      <c r="H3778" s="181" t="s">
        <v>5</v>
      </c>
      <c r="I3778" s="181" t="s">
        <v>12588</v>
      </c>
      <c r="J3778" s="181">
        <v>9110</v>
      </c>
      <c r="K3778" s="181">
        <v>3</v>
      </c>
      <c r="L3778" s="181"/>
      <c r="M3778" s="181"/>
      <c r="N3778" s="596" t="s">
        <v>286</v>
      </c>
    </row>
    <row r="3779" spans="1:14" s="158" customFormat="1" ht="18" customHeight="1" x14ac:dyDescent="0.25">
      <c r="A3779" s="181">
        <v>29837</v>
      </c>
      <c r="B3779" s="701" t="s">
        <v>5203</v>
      </c>
      <c r="C3779" s="181" t="s">
        <v>5204</v>
      </c>
      <c r="D3779" s="181" t="s">
        <v>1274</v>
      </c>
      <c r="E3779" s="181" t="s">
        <v>5100</v>
      </c>
      <c r="F3779" s="181" t="s">
        <v>304</v>
      </c>
      <c r="G3779" s="181" t="s">
        <v>567</v>
      </c>
      <c r="H3779" s="181" t="s">
        <v>5</v>
      </c>
      <c r="I3779" s="181" t="s">
        <v>5205</v>
      </c>
      <c r="J3779" s="181">
        <v>7140</v>
      </c>
      <c r="K3779" s="181">
        <v>4</v>
      </c>
      <c r="L3779" s="181"/>
      <c r="M3779" s="181"/>
      <c r="N3779" s="596" t="s">
        <v>286</v>
      </c>
    </row>
    <row r="3780" spans="1:14" s="158" customFormat="1" ht="18" customHeight="1" x14ac:dyDescent="0.25">
      <c r="A3780" s="181">
        <v>28296</v>
      </c>
      <c r="B3780" s="701" t="s">
        <v>5206</v>
      </c>
      <c r="C3780" s="181" t="s">
        <v>5207</v>
      </c>
      <c r="D3780" s="181" t="s">
        <v>1274</v>
      </c>
      <c r="E3780" s="181" t="s">
        <v>5208</v>
      </c>
      <c r="F3780" s="181" t="s">
        <v>304</v>
      </c>
      <c r="G3780" s="181" t="s">
        <v>567</v>
      </c>
      <c r="H3780" s="181" t="s">
        <v>5</v>
      </c>
      <c r="I3780" s="181" t="s">
        <v>5209</v>
      </c>
      <c r="J3780" s="181">
        <v>5860</v>
      </c>
      <c r="K3780" s="181">
        <v>3</v>
      </c>
      <c r="L3780" s="181"/>
      <c r="M3780" s="181"/>
      <c r="N3780" s="596" t="s">
        <v>286</v>
      </c>
    </row>
    <row r="3781" spans="1:14" s="158" customFormat="1" ht="18" customHeight="1" x14ac:dyDescent="0.25">
      <c r="A3781" s="181">
        <v>25396</v>
      </c>
      <c r="B3781" s="701" t="s">
        <v>11362</v>
      </c>
      <c r="C3781" s="181" t="s">
        <v>11363</v>
      </c>
      <c r="D3781" s="181" t="s">
        <v>1274</v>
      </c>
      <c r="E3781" s="181" t="s">
        <v>5024</v>
      </c>
      <c r="F3781" s="181" t="s">
        <v>304</v>
      </c>
      <c r="G3781" s="181" t="s">
        <v>567</v>
      </c>
      <c r="H3781" s="181" t="s">
        <v>5</v>
      </c>
      <c r="I3781" s="181" t="s">
        <v>11364</v>
      </c>
      <c r="J3781" s="181">
        <v>11830</v>
      </c>
      <c r="K3781" s="181">
        <v>1</v>
      </c>
      <c r="L3781" s="181"/>
      <c r="M3781" s="181"/>
      <c r="N3781" s="596" t="s">
        <v>286</v>
      </c>
    </row>
    <row r="3782" spans="1:14" s="158" customFormat="1" ht="18" customHeight="1" x14ac:dyDescent="0.25">
      <c r="A3782" s="181">
        <v>30565</v>
      </c>
      <c r="B3782" s="701">
        <v>23476</v>
      </c>
      <c r="C3782" s="181" t="s">
        <v>13459</v>
      </c>
      <c r="D3782" s="181" t="s">
        <v>1274</v>
      </c>
      <c r="E3782" s="181" t="s">
        <v>5024</v>
      </c>
      <c r="F3782" s="181" t="s">
        <v>304</v>
      </c>
      <c r="G3782" s="181" t="s">
        <v>567</v>
      </c>
      <c r="H3782" s="181" t="s">
        <v>5</v>
      </c>
      <c r="I3782" s="181" t="s">
        <v>13460</v>
      </c>
      <c r="J3782" s="181">
        <v>10550</v>
      </c>
      <c r="K3782" s="181">
        <v>23</v>
      </c>
      <c r="L3782" s="181"/>
      <c r="M3782" s="181"/>
      <c r="N3782" s="596" t="s">
        <v>286</v>
      </c>
    </row>
    <row r="3783" spans="1:14" s="158" customFormat="1" ht="18" customHeight="1" x14ac:dyDescent="0.25">
      <c r="A3783" s="181">
        <v>26663</v>
      </c>
      <c r="B3783" s="701" t="s">
        <v>16942</v>
      </c>
      <c r="C3783" s="181" t="s">
        <v>301</v>
      </c>
      <c r="D3783" s="181" t="s">
        <v>1274</v>
      </c>
      <c r="E3783" s="181" t="s">
        <v>4439</v>
      </c>
      <c r="F3783" s="181" t="s">
        <v>304</v>
      </c>
      <c r="G3783" s="181" t="s">
        <v>567</v>
      </c>
      <c r="H3783" s="181" t="s">
        <v>5</v>
      </c>
      <c r="I3783" s="181" t="s">
        <v>16943</v>
      </c>
      <c r="J3783" s="181">
        <v>11830</v>
      </c>
      <c r="K3783" s="181">
        <v>7</v>
      </c>
      <c r="L3783" s="181"/>
      <c r="M3783" s="181"/>
      <c r="N3783" s="596" t="s">
        <v>286</v>
      </c>
    </row>
    <row r="3784" spans="1:14" s="158" customFormat="1" ht="18" customHeight="1" x14ac:dyDescent="0.25">
      <c r="A3784" s="181">
        <v>27497</v>
      </c>
      <c r="B3784" s="701" t="s">
        <v>16944</v>
      </c>
      <c r="C3784" s="181" t="s">
        <v>16945</v>
      </c>
      <c r="D3784" s="181" t="s">
        <v>1274</v>
      </c>
      <c r="E3784" s="181" t="s">
        <v>4439</v>
      </c>
      <c r="F3784" s="181" t="s">
        <v>304</v>
      </c>
      <c r="G3784" s="181" t="s">
        <v>567</v>
      </c>
      <c r="H3784" s="181" t="s">
        <v>5</v>
      </c>
      <c r="I3784" s="181" t="s">
        <v>16946</v>
      </c>
      <c r="J3784" s="181">
        <v>12280</v>
      </c>
      <c r="K3784" s="181">
        <v>2</v>
      </c>
      <c r="L3784" s="181"/>
      <c r="M3784" s="181"/>
      <c r="N3784" s="596" t="s">
        <v>286</v>
      </c>
    </row>
    <row r="3785" spans="1:14" s="158" customFormat="1" ht="18" customHeight="1" x14ac:dyDescent="0.25">
      <c r="A3785" s="181">
        <v>27938</v>
      </c>
      <c r="B3785" s="701" t="s">
        <v>16947</v>
      </c>
      <c r="C3785" s="181" t="s">
        <v>301</v>
      </c>
      <c r="D3785" s="181" t="s">
        <v>1274</v>
      </c>
      <c r="E3785" s="181" t="s">
        <v>4439</v>
      </c>
      <c r="F3785" s="181" t="s">
        <v>304</v>
      </c>
      <c r="G3785" s="181" t="s">
        <v>567</v>
      </c>
      <c r="H3785" s="181" t="s">
        <v>5</v>
      </c>
      <c r="I3785" s="181" t="s">
        <v>16948</v>
      </c>
      <c r="J3785" s="181">
        <v>11500</v>
      </c>
      <c r="K3785" s="181">
        <v>3</v>
      </c>
      <c r="L3785" s="181"/>
      <c r="M3785" s="181"/>
      <c r="N3785" s="596" t="s">
        <v>286</v>
      </c>
    </row>
    <row r="3786" spans="1:14" s="158" customFormat="1" ht="18" customHeight="1" x14ac:dyDescent="0.25">
      <c r="A3786" s="181">
        <v>27953</v>
      </c>
      <c r="B3786" s="701" t="s">
        <v>11365</v>
      </c>
      <c r="C3786" s="181" t="s">
        <v>301</v>
      </c>
      <c r="D3786" s="181" t="s">
        <v>1274</v>
      </c>
      <c r="E3786" s="181" t="s">
        <v>4880</v>
      </c>
      <c r="F3786" s="181" t="s">
        <v>304</v>
      </c>
      <c r="G3786" s="181" t="s">
        <v>567</v>
      </c>
      <c r="H3786" s="181" t="s">
        <v>5</v>
      </c>
      <c r="I3786" s="181" t="s">
        <v>11366</v>
      </c>
      <c r="J3786" s="181">
        <v>9330</v>
      </c>
      <c r="K3786" s="181">
        <v>1</v>
      </c>
      <c r="L3786" s="181"/>
      <c r="M3786" s="181"/>
      <c r="N3786" s="596" t="s">
        <v>286</v>
      </c>
    </row>
    <row r="3787" spans="1:14" s="158" customFormat="1" ht="18" customHeight="1" x14ac:dyDescent="0.25">
      <c r="A3787" s="181">
        <v>27958</v>
      </c>
      <c r="B3787" s="701" t="s">
        <v>5210</v>
      </c>
      <c r="C3787" s="181" t="s">
        <v>301</v>
      </c>
      <c r="D3787" s="181" t="s">
        <v>1274</v>
      </c>
      <c r="E3787" s="181" t="s">
        <v>4880</v>
      </c>
      <c r="F3787" s="181" t="s">
        <v>304</v>
      </c>
      <c r="G3787" s="181" t="s">
        <v>567</v>
      </c>
      <c r="H3787" s="181" t="s">
        <v>5</v>
      </c>
      <c r="I3787" s="181" t="s">
        <v>5211</v>
      </c>
      <c r="J3787" s="181">
        <v>6880</v>
      </c>
      <c r="K3787" s="181">
        <v>1</v>
      </c>
      <c r="L3787" s="181"/>
      <c r="M3787" s="181"/>
      <c r="N3787" s="596" t="s">
        <v>286</v>
      </c>
    </row>
    <row r="3788" spans="1:14" s="158" customFormat="1" ht="18" customHeight="1" x14ac:dyDescent="0.25">
      <c r="A3788" s="181">
        <v>30316</v>
      </c>
      <c r="B3788" s="701">
        <v>23803</v>
      </c>
      <c r="C3788" s="181" t="s">
        <v>301</v>
      </c>
      <c r="D3788" s="181" t="s">
        <v>1274</v>
      </c>
      <c r="E3788" s="181" t="s">
        <v>12519</v>
      </c>
      <c r="F3788" s="181" t="s">
        <v>304</v>
      </c>
      <c r="G3788" s="181" t="s">
        <v>567</v>
      </c>
      <c r="H3788" s="181" t="s">
        <v>5</v>
      </c>
      <c r="I3788" s="181" t="s">
        <v>13461</v>
      </c>
      <c r="J3788" s="181">
        <v>10930</v>
      </c>
      <c r="K3788" s="181">
        <v>3</v>
      </c>
      <c r="L3788" s="181"/>
      <c r="M3788" s="181"/>
      <c r="N3788" s="596" t="s">
        <v>286</v>
      </c>
    </row>
    <row r="3789" spans="1:14" s="158" customFormat="1" ht="18" customHeight="1" x14ac:dyDescent="0.25">
      <c r="A3789" s="181">
        <v>27428</v>
      </c>
      <c r="B3789" s="701" t="s">
        <v>12589</v>
      </c>
      <c r="C3789" s="181" t="s">
        <v>12590</v>
      </c>
      <c r="D3789" s="181" t="s">
        <v>1274</v>
      </c>
      <c r="E3789" s="181" t="s">
        <v>3589</v>
      </c>
      <c r="F3789" s="181" t="s">
        <v>304</v>
      </c>
      <c r="G3789" s="181" t="s">
        <v>567</v>
      </c>
      <c r="H3789" s="181" t="s">
        <v>5</v>
      </c>
      <c r="I3789" s="181" t="s">
        <v>12591</v>
      </c>
      <c r="J3789" s="181">
        <v>16600</v>
      </c>
      <c r="K3789" s="181">
        <v>19</v>
      </c>
      <c r="L3789" s="181"/>
      <c r="M3789" s="181"/>
      <c r="N3789" s="596" t="s">
        <v>286</v>
      </c>
    </row>
    <row r="3790" spans="1:14" s="158" customFormat="1" ht="18" customHeight="1" x14ac:dyDescent="0.25">
      <c r="A3790" s="181">
        <v>27615</v>
      </c>
      <c r="B3790" s="701" t="s">
        <v>5213</v>
      </c>
      <c r="C3790" s="181" t="s">
        <v>5214</v>
      </c>
      <c r="D3790" s="181" t="s">
        <v>1274</v>
      </c>
      <c r="E3790" s="181" t="s">
        <v>3589</v>
      </c>
      <c r="F3790" s="181" t="s">
        <v>304</v>
      </c>
      <c r="G3790" s="181" t="s">
        <v>567</v>
      </c>
      <c r="H3790" s="181" t="s">
        <v>5</v>
      </c>
      <c r="I3790" s="181" t="s">
        <v>5215</v>
      </c>
      <c r="J3790" s="181">
        <v>12810</v>
      </c>
      <c r="K3790" s="181">
        <v>57</v>
      </c>
      <c r="L3790" s="181"/>
      <c r="M3790" s="181"/>
      <c r="N3790" s="596" t="s">
        <v>286</v>
      </c>
    </row>
    <row r="3791" spans="1:14" s="158" customFormat="1" ht="18" customHeight="1" x14ac:dyDescent="0.25">
      <c r="A3791" s="181">
        <v>28301</v>
      </c>
      <c r="B3791" s="701" t="s">
        <v>5216</v>
      </c>
      <c r="C3791" s="181" t="s">
        <v>5217</v>
      </c>
      <c r="D3791" s="181" t="s">
        <v>1274</v>
      </c>
      <c r="E3791" s="181" t="s">
        <v>3743</v>
      </c>
      <c r="F3791" s="181" t="s">
        <v>304</v>
      </c>
      <c r="G3791" s="181" t="s">
        <v>567</v>
      </c>
      <c r="H3791" s="181" t="s">
        <v>5</v>
      </c>
      <c r="I3791" s="181" t="s">
        <v>5218</v>
      </c>
      <c r="J3791" s="181">
        <v>12530</v>
      </c>
      <c r="K3791" s="181">
        <v>11</v>
      </c>
      <c r="L3791" s="181"/>
      <c r="M3791" s="181"/>
      <c r="N3791" s="596" t="s">
        <v>286</v>
      </c>
    </row>
    <row r="3792" spans="1:14" s="158" customFormat="1" ht="18" customHeight="1" x14ac:dyDescent="0.25">
      <c r="A3792" s="181">
        <v>28300</v>
      </c>
      <c r="B3792" s="701" t="s">
        <v>12592</v>
      </c>
      <c r="C3792" s="181" t="s">
        <v>12593</v>
      </c>
      <c r="D3792" s="181" t="s">
        <v>1274</v>
      </c>
      <c r="E3792" s="181" t="s">
        <v>3743</v>
      </c>
      <c r="F3792" s="181" t="s">
        <v>304</v>
      </c>
      <c r="G3792" s="181" t="s">
        <v>567</v>
      </c>
      <c r="H3792" s="181" t="s">
        <v>5</v>
      </c>
      <c r="I3792" s="181" t="s">
        <v>12594</v>
      </c>
      <c r="J3792" s="181">
        <v>8940</v>
      </c>
      <c r="K3792" s="181">
        <v>14</v>
      </c>
      <c r="L3792" s="181"/>
      <c r="M3792" s="181"/>
      <c r="N3792" s="596" t="s">
        <v>286</v>
      </c>
    </row>
    <row r="3793" spans="1:14" ht="18" customHeight="1" x14ac:dyDescent="0.25">
      <c r="A3793" s="181">
        <v>30164</v>
      </c>
      <c r="B3793" s="701" t="s">
        <v>15428</v>
      </c>
      <c r="C3793" s="181" t="s">
        <v>301</v>
      </c>
      <c r="D3793" s="181" t="s">
        <v>1274</v>
      </c>
      <c r="E3793" s="181" t="s">
        <v>15429</v>
      </c>
      <c r="F3793" s="181" t="s">
        <v>304</v>
      </c>
      <c r="G3793" s="181" t="s">
        <v>567</v>
      </c>
      <c r="H3793" s="181" t="s">
        <v>5</v>
      </c>
      <c r="I3793" s="181" t="s">
        <v>15430</v>
      </c>
      <c r="J3793" s="181">
        <v>8230</v>
      </c>
      <c r="K3793" s="181">
        <v>3</v>
      </c>
      <c r="L3793" s="181"/>
      <c r="M3793" s="181"/>
      <c r="N3793" s="596" t="s">
        <v>286</v>
      </c>
    </row>
    <row r="3794" spans="1:14" ht="18" customHeight="1" x14ac:dyDescent="0.25">
      <c r="A3794" s="181">
        <v>17894</v>
      </c>
      <c r="B3794" s="701" t="s">
        <v>5219</v>
      </c>
      <c r="C3794" s="181" t="s">
        <v>5220</v>
      </c>
      <c r="D3794" s="181" t="s">
        <v>5221</v>
      </c>
      <c r="E3794" s="181" t="s">
        <v>5222</v>
      </c>
      <c r="F3794" s="181" t="s">
        <v>304</v>
      </c>
      <c r="G3794" s="181" t="s">
        <v>567</v>
      </c>
      <c r="H3794" s="181" t="s">
        <v>5</v>
      </c>
      <c r="I3794" s="181" t="s">
        <v>301</v>
      </c>
      <c r="J3794" s="181">
        <v>17630</v>
      </c>
      <c r="K3794" s="181">
        <v>1</v>
      </c>
      <c r="L3794" s="181"/>
      <c r="M3794" s="181"/>
      <c r="N3794" s="596" t="s">
        <v>286</v>
      </c>
    </row>
    <row r="3795" spans="1:14" s="158" customFormat="1" ht="18" customHeight="1" x14ac:dyDescent="0.25">
      <c r="A3795" s="181">
        <v>28295</v>
      </c>
      <c r="B3795" s="701" t="s">
        <v>5223</v>
      </c>
      <c r="C3795" s="181" t="s">
        <v>5224</v>
      </c>
      <c r="D3795" s="181" t="s">
        <v>5225</v>
      </c>
      <c r="E3795" s="181" t="s">
        <v>5226</v>
      </c>
      <c r="F3795" s="181" t="s">
        <v>304</v>
      </c>
      <c r="G3795" s="181" t="s">
        <v>567</v>
      </c>
      <c r="H3795" s="181" t="s">
        <v>5</v>
      </c>
      <c r="I3795" s="181" t="s">
        <v>5227</v>
      </c>
      <c r="J3795" s="181">
        <v>6140</v>
      </c>
      <c r="K3795" s="181">
        <v>4</v>
      </c>
      <c r="L3795" s="181"/>
      <c r="M3795" s="181"/>
      <c r="N3795" s="596" t="s">
        <v>286</v>
      </c>
    </row>
    <row r="3796" spans="1:14" s="158" customFormat="1" ht="18" customHeight="1" x14ac:dyDescent="0.25">
      <c r="A3796" s="181">
        <v>29767</v>
      </c>
      <c r="B3796" s="701">
        <v>23912</v>
      </c>
      <c r="C3796" s="181" t="s">
        <v>16949</v>
      </c>
      <c r="D3796" s="181" t="s">
        <v>16451</v>
      </c>
      <c r="E3796" s="181" t="s">
        <v>16950</v>
      </c>
      <c r="F3796" s="181" t="s">
        <v>304</v>
      </c>
      <c r="G3796" s="181" t="s">
        <v>567</v>
      </c>
      <c r="H3796" s="181" t="s">
        <v>5</v>
      </c>
      <c r="I3796" s="181" t="s">
        <v>16951</v>
      </c>
      <c r="J3796" s="181">
        <v>14590</v>
      </c>
      <c r="K3796" s="181">
        <v>1</v>
      </c>
      <c r="L3796" s="181"/>
      <c r="M3796" s="181"/>
      <c r="N3796" s="596" t="s">
        <v>286</v>
      </c>
    </row>
    <row r="3797" spans="1:14" s="158" customFormat="1" ht="18" customHeight="1" x14ac:dyDescent="0.25">
      <c r="A3797" s="181">
        <v>19334</v>
      </c>
      <c r="B3797" s="701" t="s">
        <v>13462</v>
      </c>
      <c r="C3797" s="181" t="s">
        <v>13463</v>
      </c>
      <c r="D3797" s="181" t="s">
        <v>13464</v>
      </c>
      <c r="E3797" s="181" t="s">
        <v>1940</v>
      </c>
      <c r="F3797" s="181" t="s">
        <v>304</v>
      </c>
      <c r="G3797" s="181" t="s">
        <v>567</v>
      </c>
      <c r="H3797" s="181" t="s">
        <v>5</v>
      </c>
      <c r="I3797" s="181" t="s">
        <v>301</v>
      </c>
      <c r="J3797" s="181">
        <v>8720</v>
      </c>
      <c r="K3797" s="181">
        <v>2</v>
      </c>
      <c r="L3797" s="181"/>
      <c r="M3797" s="181"/>
      <c r="N3797" s="596" t="s">
        <v>286</v>
      </c>
    </row>
    <row r="3798" spans="1:14" s="158" customFormat="1" ht="18" customHeight="1" x14ac:dyDescent="0.25">
      <c r="A3798" s="181">
        <v>30228</v>
      </c>
      <c r="B3798" s="701">
        <v>23410</v>
      </c>
      <c r="C3798" s="181" t="s">
        <v>16952</v>
      </c>
      <c r="D3798" s="181" t="s">
        <v>2826</v>
      </c>
      <c r="E3798" s="181" t="s">
        <v>3551</v>
      </c>
      <c r="F3798" s="181" t="s">
        <v>304</v>
      </c>
      <c r="G3798" s="181" t="s">
        <v>567</v>
      </c>
      <c r="H3798" s="181" t="s">
        <v>5</v>
      </c>
      <c r="I3798" s="181" t="s">
        <v>301</v>
      </c>
      <c r="J3798" s="181">
        <v>32800</v>
      </c>
      <c r="K3798" s="181">
        <v>3</v>
      </c>
      <c r="L3798" s="181"/>
      <c r="M3798" s="181"/>
      <c r="N3798" s="596" t="s">
        <v>286</v>
      </c>
    </row>
    <row r="3799" spans="1:14" s="158" customFormat="1" ht="18" customHeight="1" x14ac:dyDescent="0.25">
      <c r="A3799" s="181">
        <v>7570</v>
      </c>
      <c r="B3799" s="701">
        <v>23150</v>
      </c>
      <c r="C3799" s="181" t="s">
        <v>16953</v>
      </c>
      <c r="D3799" s="181" t="s">
        <v>2826</v>
      </c>
      <c r="E3799" s="181" t="s">
        <v>3549</v>
      </c>
      <c r="F3799" s="181" t="s">
        <v>304</v>
      </c>
      <c r="G3799" s="181" t="s">
        <v>567</v>
      </c>
      <c r="H3799" s="181" t="s">
        <v>5</v>
      </c>
      <c r="I3799" s="181" t="s">
        <v>301</v>
      </c>
      <c r="J3799" s="181">
        <v>41500</v>
      </c>
      <c r="K3799" s="181">
        <v>2</v>
      </c>
      <c r="L3799" s="181"/>
      <c r="M3799" s="181"/>
      <c r="N3799" s="596" t="s">
        <v>286</v>
      </c>
    </row>
    <row r="3800" spans="1:14" s="158" customFormat="1" ht="18" customHeight="1" x14ac:dyDescent="0.25">
      <c r="A3800" s="181">
        <v>7565</v>
      </c>
      <c r="B3800" s="701">
        <v>23341</v>
      </c>
      <c r="C3800" s="181" t="s">
        <v>12595</v>
      </c>
      <c r="D3800" s="181" t="s">
        <v>2826</v>
      </c>
      <c r="E3800" s="181" t="s">
        <v>3508</v>
      </c>
      <c r="F3800" s="181" t="s">
        <v>304</v>
      </c>
      <c r="G3800" s="181" t="s">
        <v>567</v>
      </c>
      <c r="H3800" s="181" t="s">
        <v>5</v>
      </c>
      <c r="I3800" s="181" t="s">
        <v>301</v>
      </c>
      <c r="J3800" s="181">
        <v>25200</v>
      </c>
      <c r="K3800" s="181">
        <v>3</v>
      </c>
      <c r="L3800" s="181"/>
      <c r="M3800" s="181"/>
      <c r="N3800" s="596" t="s">
        <v>286</v>
      </c>
    </row>
    <row r="3801" spans="1:14" s="158" customFormat="1" ht="18" customHeight="1" x14ac:dyDescent="0.25">
      <c r="A3801" s="181">
        <v>7453</v>
      </c>
      <c r="B3801" s="701">
        <v>23303</v>
      </c>
      <c r="C3801" s="181" t="s">
        <v>301</v>
      </c>
      <c r="D3801" s="181" t="s">
        <v>2826</v>
      </c>
      <c r="E3801" s="181" t="s">
        <v>2337</v>
      </c>
      <c r="F3801" s="181" t="s">
        <v>304</v>
      </c>
      <c r="G3801" s="181" t="s">
        <v>567</v>
      </c>
      <c r="H3801" s="181" t="s">
        <v>5</v>
      </c>
      <c r="I3801" s="181" t="s">
        <v>301</v>
      </c>
      <c r="J3801" s="181">
        <v>56600</v>
      </c>
      <c r="K3801" s="181">
        <v>2</v>
      </c>
      <c r="L3801" s="181"/>
      <c r="M3801" s="181"/>
      <c r="N3801" s="596" t="s">
        <v>286</v>
      </c>
    </row>
    <row r="3802" spans="1:14" s="158" customFormat="1" ht="18" customHeight="1" x14ac:dyDescent="0.25">
      <c r="A3802" s="181">
        <v>85352</v>
      </c>
      <c r="B3802" s="701">
        <v>23112</v>
      </c>
      <c r="C3802" s="181" t="s">
        <v>12596</v>
      </c>
      <c r="D3802" s="181" t="s">
        <v>1276</v>
      </c>
      <c r="E3802" s="181" t="s">
        <v>3551</v>
      </c>
      <c r="F3802" s="181" t="s">
        <v>304</v>
      </c>
      <c r="G3802" s="181" t="s">
        <v>567</v>
      </c>
      <c r="H3802" s="181" t="s">
        <v>5</v>
      </c>
      <c r="I3802" s="181" t="s">
        <v>5228</v>
      </c>
      <c r="J3802" s="181">
        <v>16910</v>
      </c>
      <c r="K3802" s="181">
        <v>22</v>
      </c>
      <c r="L3802" s="181"/>
      <c r="M3802" s="181"/>
      <c r="N3802" s="596" t="s">
        <v>286</v>
      </c>
    </row>
    <row r="3803" spans="1:14" s="158" customFormat="1" ht="18" customHeight="1" x14ac:dyDescent="0.25">
      <c r="A3803" s="181">
        <v>8563</v>
      </c>
      <c r="B3803" s="701">
        <v>23417</v>
      </c>
      <c r="C3803" s="181" t="s">
        <v>301</v>
      </c>
      <c r="D3803" s="181" t="s">
        <v>1276</v>
      </c>
      <c r="E3803" s="181" t="s">
        <v>4823</v>
      </c>
      <c r="F3803" s="181" t="s">
        <v>304</v>
      </c>
      <c r="G3803" s="181" t="s">
        <v>567</v>
      </c>
      <c r="H3803" s="181" t="s">
        <v>5</v>
      </c>
      <c r="I3803" s="181" t="s">
        <v>301</v>
      </c>
      <c r="J3803" s="181">
        <v>5930</v>
      </c>
      <c r="K3803" s="181">
        <v>3</v>
      </c>
      <c r="L3803" s="181"/>
      <c r="M3803" s="181"/>
      <c r="N3803" s="596" t="s">
        <v>286</v>
      </c>
    </row>
    <row r="3804" spans="1:14" s="158" customFormat="1" ht="18" customHeight="1" x14ac:dyDescent="0.25">
      <c r="A3804" s="181">
        <v>85388</v>
      </c>
      <c r="B3804" s="701">
        <v>23121</v>
      </c>
      <c r="C3804" s="181" t="s">
        <v>5229</v>
      </c>
      <c r="D3804" s="181" t="s">
        <v>1276</v>
      </c>
      <c r="E3804" s="181" t="s">
        <v>4955</v>
      </c>
      <c r="F3804" s="181" t="s">
        <v>304</v>
      </c>
      <c r="G3804" s="181" t="s">
        <v>567</v>
      </c>
      <c r="H3804" s="181" t="s">
        <v>5</v>
      </c>
      <c r="I3804" s="181" t="s">
        <v>301</v>
      </c>
      <c r="J3804" s="181">
        <v>10150</v>
      </c>
      <c r="K3804" s="181">
        <v>6</v>
      </c>
      <c r="L3804" s="181"/>
      <c r="M3804" s="181"/>
      <c r="N3804" s="596" t="s">
        <v>286</v>
      </c>
    </row>
    <row r="3805" spans="1:14" s="158" customFormat="1" ht="18" customHeight="1" x14ac:dyDescent="0.25">
      <c r="A3805" s="181">
        <v>85340</v>
      </c>
      <c r="B3805" s="701">
        <v>23110</v>
      </c>
      <c r="C3805" s="181" t="s">
        <v>5230</v>
      </c>
      <c r="D3805" s="181" t="s">
        <v>1276</v>
      </c>
      <c r="E3805" s="181" t="s">
        <v>5231</v>
      </c>
      <c r="F3805" s="181" t="s">
        <v>304</v>
      </c>
      <c r="G3805" s="181" t="s">
        <v>567</v>
      </c>
      <c r="H3805" s="181" t="s">
        <v>5</v>
      </c>
      <c r="I3805" s="181" t="s">
        <v>5232</v>
      </c>
      <c r="J3805" s="181">
        <v>8300</v>
      </c>
      <c r="K3805" s="181">
        <v>3</v>
      </c>
      <c r="L3805" s="181"/>
      <c r="M3805" s="181"/>
      <c r="N3805" s="596" t="s">
        <v>286</v>
      </c>
    </row>
    <row r="3806" spans="1:14" s="158" customFormat="1" ht="18" customHeight="1" x14ac:dyDescent="0.25">
      <c r="A3806" s="181">
        <v>27470</v>
      </c>
      <c r="B3806" s="701">
        <v>23656</v>
      </c>
      <c r="C3806" s="181" t="s">
        <v>16954</v>
      </c>
      <c r="D3806" s="181" t="s">
        <v>1276</v>
      </c>
      <c r="E3806" s="181" t="s">
        <v>4284</v>
      </c>
      <c r="F3806" s="181" t="s">
        <v>304</v>
      </c>
      <c r="G3806" s="181" t="s">
        <v>567</v>
      </c>
      <c r="H3806" s="181" t="s">
        <v>5</v>
      </c>
      <c r="I3806" s="181" t="s">
        <v>301</v>
      </c>
      <c r="J3806" s="181">
        <v>10930</v>
      </c>
      <c r="K3806" s="181">
        <v>1</v>
      </c>
      <c r="L3806" s="181"/>
      <c r="M3806" s="181"/>
      <c r="N3806" s="596" t="s">
        <v>286</v>
      </c>
    </row>
    <row r="3807" spans="1:14" s="158" customFormat="1" ht="18" customHeight="1" x14ac:dyDescent="0.25">
      <c r="A3807" s="181">
        <v>27469</v>
      </c>
      <c r="B3807" s="701">
        <v>23834</v>
      </c>
      <c r="C3807" s="181" t="s">
        <v>5233</v>
      </c>
      <c r="D3807" s="181" t="s">
        <v>1276</v>
      </c>
      <c r="E3807" s="181" t="s">
        <v>3961</v>
      </c>
      <c r="F3807" s="181" t="s">
        <v>304</v>
      </c>
      <c r="G3807" s="181" t="s">
        <v>567</v>
      </c>
      <c r="H3807" s="181" t="s">
        <v>5</v>
      </c>
      <c r="I3807" s="181" t="s">
        <v>5234</v>
      </c>
      <c r="J3807" s="181">
        <v>16920</v>
      </c>
      <c r="K3807" s="181">
        <v>2</v>
      </c>
      <c r="L3807" s="181"/>
      <c r="M3807" s="181"/>
      <c r="N3807" s="596" t="s">
        <v>286</v>
      </c>
    </row>
    <row r="3808" spans="1:14" s="158" customFormat="1" ht="18" customHeight="1" x14ac:dyDescent="0.25">
      <c r="A3808" s="181">
        <v>9570</v>
      </c>
      <c r="B3808" s="701" t="s">
        <v>16955</v>
      </c>
      <c r="C3808" s="181" t="s">
        <v>16956</v>
      </c>
      <c r="D3808" s="181" t="s">
        <v>1276</v>
      </c>
      <c r="E3808" s="181" t="s">
        <v>1940</v>
      </c>
      <c r="F3808" s="181" t="s">
        <v>304</v>
      </c>
      <c r="G3808" s="181" t="s">
        <v>567</v>
      </c>
      <c r="H3808" s="181" t="s">
        <v>5</v>
      </c>
      <c r="I3808" s="181" t="s">
        <v>301</v>
      </c>
      <c r="J3808" s="181">
        <v>12260</v>
      </c>
      <c r="K3808" s="181">
        <v>3</v>
      </c>
      <c r="L3808" s="181"/>
      <c r="M3808" s="181"/>
      <c r="N3808" s="596" t="s">
        <v>286</v>
      </c>
    </row>
    <row r="3809" spans="1:14" s="158" customFormat="1" ht="18" customHeight="1" x14ac:dyDescent="0.25">
      <c r="A3809" s="181">
        <v>30313</v>
      </c>
      <c r="B3809" s="701">
        <v>23199</v>
      </c>
      <c r="C3809" s="181" t="s">
        <v>5235</v>
      </c>
      <c r="D3809" s="181" t="s">
        <v>1276</v>
      </c>
      <c r="E3809" s="181" t="s">
        <v>5236</v>
      </c>
      <c r="F3809" s="181" t="s">
        <v>304</v>
      </c>
      <c r="G3809" s="181" t="s">
        <v>567</v>
      </c>
      <c r="H3809" s="181" t="s">
        <v>5</v>
      </c>
      <c r="I3809" s="181" t="s">
        <v>5237</v>
      </c>
      <c r="J3809" s="181">
        <v>9960</v>
      </c>
      <c r="K3809" s="181">
        <v>3</v>
      </c>
      <c r="L3809" s="181"/>
      <c r="M3809" s="181"/>
      <c r="N3809" s="596" t="s">
        <v>286</v>
      </c>
    </row>
    <row r="3810" spans="1:14" s="158" customFormat="1" ht="18" customHeight="1" x14ac:dyDescent="0.25">
      <c r="A3810" s="181">
        <v>25441</v>
      </c>
      <c r="B3810" s="701" t="s">
        <v>5238</v>
      </c>
      <c r="C3810" s="181" t="s">
        <v>5239</v>
      </c>
      <c r="D3810" s="181" t="s">
        <v>5240</v>
      </c>
      <c r="E3810" s="181" t="s">
        <v>4707</v>
      </c>
      <c r="F3810" s="181" t="s">
        <v>304</v>
      </c>
      <c r="G3810" s="181" t="s">
        <v>567</v>
      </c>
      <c r="H3810" s="181" t="s">
        <v>5</v>
      </c>
      <c r="I3810" s="181" t="s">
        <v>5241</v>
      </c>
      <c r="J3810" s="181">
        <v>14120</v>
      </c>
      <c r="K3810" s="181">
        <v>3</v>
      </c>
      <c r="L3810" s="181"/>
      <c r="M3810" s="181"/>
      <c r="N3810" s="596" t="s">
        <v>286</v>
      </c>
    </row>
    <row r="3811" spans="1:14" s="158" customFormat="1" ht="18" customHeight="1" x14ac:dyDescent="0.25">
      <c r="A3811" s="181">
        <v>25440</v>
      </c>
      <c r="B3811" s="701" t="s">
        <v>5242</v>
      </c>
      <c r="C3811" s="181" t="s">
        <v>5243</v>
      </c>
      <c r="D3811" s="181" t="s">
        <v>5244</v>
      </c>
      <c r="E3811" s="181" t="s">
        <v>5245</v>
      </c>
      <c r="F3811" s="181" t="s">
        <v>304</v>
      </c>
      <c r="G3811" s="181" t="s">
        <v>567</v>
      </c>
      <c r="H3811" s="181" t="s">
        <v>5</v>
      </c>
      <c r="I3811" s="181" t="s">
        <v>5246</v>
      </c>
      <c r="J3811" s="181">
        <v>18400</v>
      </c>
      <c r="K3811" s="181">
        <v>2</v>
      </c>
      <c r="L3811" s="181"/>
      <c r="M3811" s="181"/>
      <c r="N3811" s="596" t="s">
        <v>286</v>
      </c>
    </row>
    <row r="3812" spans="1:14" s="158" customFormat="1" ht="18" customHeight="1" x14ac:dyDescent="0.25">
      <c r="A3812" s="181">
        <v>7574</v>
      </c>
      <c r="B3812" s="701" t="s">
        <v>16957</v>
      </c>
      <c r="C3812" s="181" t="s">
        <v>16958</v>
      </c>
      <c r="D3812" s="181" t="s">
        <v>1280</v>
      </c>
      <c r="E3812" s="181" t="s">
        <v>3549</v>
      </c>
      <c r="F3812" s="181" t="s">
        <v>304</v>
      </c>
      <c r="G3812" s="181" t="s">
        <v>567</v>
      </c>
      <c r="H3812" s="181" t="s">
        <v>5</v>
      </c>
      <c r="I3812" s="181" t="s">
        <v>301</v>
      </c>
      <c r="J3812" s="181">
        <v>4660</v>
      </c>
      <c r="K3812" s="181">
        <v>3</v>
      </c>
      <c r="L3812" s="181"/>
      <c r="M3812" s="181"/>
      <c r="N3812" s="596" t="s">
        <v>286</v>
      </c>
    </row>
    <row r="3813" spans="1:14" s="158" customFormat="1" ht="18" customHeight="1" x14ac:dyDescent="0.25">
      <c r="A3813" s="181">
        <v>30319</v>
      </c>
      <c r="B3813" s="701">
        <v>29500</v>
      </c>
      <c r="C3813" s="181" t="s">
        <v>301</v>
      </c>
      <c r="D3813" s="181" t="s">
        <v>1280</v>
      </c>
      <c r="E3813" s="181" t="s">
        <v>13465</v>
      </c>
      <c r="F3813" s="181" t="s">
        <v>304</v>
      </c>
      <c r="G3813" s="181" t="s">
        <v>567</v>
      </c>
      <c r="H3813" s="181" t="s">
        <v>5</v>
      </c>
      <c r="I3813" s="181" t="s">
        <v>13466</v>
      </c>
      <c r="J3813" s="181">
        <v>11190</v>
      </c>
      <c r="K3813" s="181">
        <v>11</v>
      </c>
      <c r="L3813" s="181"/>
      <c r="M3813" s="181"/>
      <c r="N3813" s="596" t="s">
        <v>286</v>
      </c>
    </row>
    <row r="3814" spans="1:14" s="158" customFormat="1" ht="18" customHeight="1" x14ac:dyDescent="0.25">
      <c r="A3814" s="181">
        <v>58282</v>
      </c>
      <c r="B3814" s="701" t="s">
        <v>18454</v>
      </c>
      <c r="C3814" s="181" t="s">
        <v>18455</v>
      </c>
      <c r="D3814" s="181" t="s">
        <v>1280</v>
      </c>
      <c r="E3814" s="181" t="s">
        <v>18456</v>
      </c>
      <c r="F3814" s="181" t="s">
        <v>304</v>
      </c>
      <c r="G3814" s="181" t="s">
        <v>567</v>
      </c>
      <c r="H3814" s="181" t="s">
        <v>5</v>
      </c>
      <c r="I3814" s="181" t="s">
        <v>18457</v>
      </c>
      <c r="J3814" s="181">
        <v>9960</v>
      </c>
      <c r="K3814" s="181">
        <v>1</v>
      </c>
      <c r="L3814" s="181"/>
      <c r="M3814" s="181"/>
      <c r="N3814" s="596" t="s">
        <v>286</v>
      </c>
    </row>
    <row r="3815" spans="1:14" s="158" customFormat="1" ht="18" customHeight="1" x14ac:dyDescent="0.25">
      <c r="A3815" s="181">
        <v>25715</v>
      </c>
      <c r="B3815" s="701" t="s">
        <v>11367</v>
      </c>
      <c r="C3815" s="181" t="s">
        <v>301</v>
      </c>
      <c r="D3815" s="181" t="s">
        <v>11368</v>
      </c>
      <c r="E3815" s="181" t="s">
        <v>4456</v>
      </c>
      <c r="F3815" s="181" t="s">
        <v>304</v>
      </c>
      <c r="G3815" s="181" t="s">
        <v>567</v>
      </c>
      <c r="H3815" s="181" t="s">
        <v>5</v>
      </c>
      <c r="I3815" s="181" t="s">
        <v>1133</v>
      </c>
      <c r="J3815" s="181">
        <v>8160</v>
      </c>
      <c r="K3815" s="181">
        <v>5</v>
      </c>
      <c r="L3815" s="181"/>
      <c r="M3815" s="181"/>
      <c r="N3815" s="596" t="s">
        <v>286</v>
      </c>
    </row>
    <row r="3816" spans="1:14" s="158" customFormat="1" ht="18" customHeight="1" x14ac:dyDescent="0.25">
      <c r="A3816" s="181">
        <v>25716</v>
      </c>
      <c r="B3816" s="701">
        <v>23369</v>
      </c>
      <c r="C3816" s="181" t="s">
        <v>5247</v>
      </c>
      <c r="D3816" s="181" t="s">
        <v>5248</v>
      </c>
      <c r="E3816" s="181" t="s">
        <v>5249</v>
      </c>
      <c r="F3816" s="181" t="s">
        <v>304</v>
      </c>
      <c r="G3816" s="181" t="s">
        <v>567</v>
      </c>
      <c r="H3816" s="181" t="s">
        <v>5</v>
      </c>
      <c r="I3816" s="181" t="s">
        <v>604</v>
      </c>
      <c r="J3816" s="181">
        <v>91970</v>
      </c>
      <c r="K3816" s="181">
        <v>4</v>
      </c>
      <c r="L3816" s="181"/>
      <c r="M3816" s="181"/>
      <c r="N3816" s="596" t="s">
        <v>286</v>
      </c>
    </row>
    <row r="3817" spans="1:14" s="158" customFormat="1" ht="18" customHeight="1" x14ac:dyDescent="0.25">
      <c r="A3817" s="181">
        <v>27401</v>
      </c>
      <c r="B3817" s="701">
        <v>23608</v>
      </c>
      <c r="C3817" s="181" t="s">
        <v>15431</v>
      </c>
      <c r="D3817" s="181" t="s">
        <v>2831</v>
      </c>
      <c r="E3817" s="181" t="s">
        <v>5245</v>
      </c>
      <c r="F3817" s="181" t="s">
        <v>304</v>
      </c>
      <c r="G3817" s="181" t="s">
        <v>567</v>
      </c>
      <c r="H3817" s="181" t="s">
        <v>5</v>
      </c>
      <c r="I3817" s="181" t="s">
        <v>15432</v>
      </c>
      <c r="J3817" s="181">
        <v>9890</v>
      </c>
      <c r="K3817" s="181">
        <v>3</v>
      </c>
      <c r="L3817" s="181"/>
      <c r="M3817" s="181"/>
      <c r="N3817" s="596" t="s">
        <v>286</v>
      </c>
    </row>
    <row r="3818" spans="1:14" s="158" customFormat="1" ht="18" customHeight="1" x14ac:dyDescent="0.25">
      <c r="A3818" s="181">
        <v>30315</v>
      </c>
      <c r="B3818" s="701">
        <v>23428</v>
      </c>
      <c r="C3818" s="181" t="s">
        <v>301</v>
      </c>
      <c r="D3818" s="181" t="s">
        <v>2831</v>
      </c>
      <c r="E3818" s="181" t="s">
        <v>5250</v>
      </c>
      <c r="F3818" s="181" t="s">
        <v>304</v>
      </c>
      <c r="G3818" s="181" t="s">
        <v>567</v>
      </c>
      <c r="H3818" s="181" t="s">
        <v>5</v>
      </c>
      <c r="I3818" s="181" t="s">
        <v>5251</v>
      </c>
      <c r="J3818" s="181">
        <v>9690</v>
      </c>
      <c r="K3818" s="181">
        <v>5</v>
      </c>
      <c r="L3818" s="181"/>
      <c r="M3818" s="181"/>
      <c r="N3818" s="596" t="s">
        <v>286</v>
      </c>
    </row>
    <row r="3819" spans="1:14" s="158" customFormat="1" ht="18" customHeight="1" x14ac:dyDescent="0.25">
      <c r="A3819" s="181">
        <v>6243</v>
      </c>
      <c r="B3819" s="701">
        <v>23422</v>
      </c>
      <c r="C3819" s="181" t="s">
        <v>301</v>
      </c>
      <c r="D3819" s="181" t="s">
        <v>5252</v>
      </c>
      <c r="E3819" s="181" t="s">
        <v>1940</v>
      </c>
      <c r="F3819" s="181" t="s">
        <v>304</v>
      </c>
      <c r="G3819" s="181" t="s">
        <v>567</v>
      </c>
      <c r="H3819" s="181" t="s">
        <v>5</v>
      </c>
      <c r="I3819" s="181" t="s">
        <v>301</v>
      </c>
      <c r="J3819" s="181">
        <v>9690</v>
      </c>
      <c r="K3819" s="181">
        <v>29</v>
      </c>
      <c r="L3819" s="181"/>
      <c r="M3819" s="181"/>
      <c r="N3819" s="596" t="s">
        <v>286</v>
      </c>
    </row>
    <row r="3820" spans="1:14" s="158" customFormat="1" ht="18" customHeight="1" x14ac:dyDescent="0.25">
      <c r="A3820" s="181">
        <v>27433</v>
      </c>
      <c r="B3820" s="701">
        <v>23578</v>
      </c>
      <c r="C3820" s="181" t="s">
        <v>5253</v>
      </c>
      <c r="D3820" s="181" t="s">
        <v>5254</v>
      </c>
      <c r="E3820" s="181" t="s">
        <v>3743</v>
      </c>
      <c r="F3820" s="181" t="s">
        <v>304</v>
      </c>
      <c r="G3820" s="181" t="s">
        <v>567</v>
      </c>
      <c r="H3820" s="181" t="s">
        <v>5</v>
      </c>
      <c r="I3820" s="181" t="s">
        <v>301</v>
      </c>
      <c r="J3820" s="181">
        <v>5720</v>
      </c>
      <c r="K3820" s="181">
        <v>7</v>
      </c>
      <c r="L3820" s="181"/>
      <c r="M3820" s="181"/>
      <c r="N3820" s="596" t="s">
        <v>286</v>
      </c>
    </row>
    <row r="3821" spans="1:14" s="158" customFormat="1" ht="18" customHeight="1" x14ac:dyDescent="0.25">
      <c r="A3821" s="181">
        <v>17879</v>
      </c>
      <c r="B3821" s="701">
        <v>23402</v>
      </c>
      <c r="C3821" s="181" t="s">
        <v>301</v>
      </c>
      <c r="D3821" s="181" t="s">
        <v>12597</v>
      </c>
      <c r="E3821" s="181" t="s">
        <v>3551</v>
      </c>
      <c r="F3821" s="181" t="s">
        <v>304</v>
      </c>
      <c r="G3821" s="181" t="s">
        <v>567</v>
      </c>
      <c r="H3821" s="181" t="s">
        <v>5</v>
      </c>
      <c r="I3821" s="181" t="s">
        <v>301</v>
      </c>
      <c r="J3821" s="181">
        <v>12070</v>
      </c>
      <c r="K3821" s="181">
        <v>58</v>
      </c>
      <c r="L3821" s="181"/>
      <c r="M3821" s="181"/>
      <c r="N3821" s="596" t="s">
        <v>286</v>
      </c>
    </row>
    <row r="3822" spans="1:14" s="158" customFormat="1" ht="18" customHeight="1" x14ac:dyDescent="0.25">
      <c r="A3822" s="181">
        <v>29189</v>
      </c>
      <c r="B3822" s="701">
        <v>23343</v>
      </c>
      <c r="C3822" s="181" t="s">
        <v>301</v>
      </c>
      <c r="D3822" s="181" t="s">
        <v>12597</v>
      </c>
      <c r="E3822" s="181" t="s">
        <v>4351</v>
      </c>
      <c r="F3822" s="181" t="s">
        <v>304</v>
      </c>
      <c r="G3822" s="181" t="s">
        <v>567</v>
      </c>
      <c r="H3822" s="181" t="s">
        <v>5</v>
      </c>
      <c r="I3822" s="181" t="s">
        <v>16959</v>
      </c>
      <c r="J3822" s="181">
        <v>25940</v>
      </c>
      <c r="K3822" s="181">
        <v>9</v>
      </c>
      <c r="L3822" s="181"/>
      <c r="M3822" s="181"/>
      <c r="N3822" s="596" t="s">
        <v>286</v>
      </c>
    </row>
    <row r="3823" spans="1:14" s="158" customFormat="1" ht="18" customHeight="1" x14ac:dyDescent="0.25">
      <c r="A3823" s="181">
        <v>21845</v>
      </c>
      <c r="B3823" s="701">
        <v>96563306</v>
      </c>
      <c r="C3823" s="181" t="s">
        <v>301</v>
      </c>
      <c r="D3823" s="181" t="s">
        <v>5255</v>
      </c>
      <c r="E3823" s="181" t="s">
        <v>3987</v>
      </c>
      <c r="F3823" s="181" t="s">
        <v>304</v>
      </c>
      <c r="G3823" s="181" t="s">
        <v>5256</v>
      </c>
      <c r="H3823" s="181" t="s">
        <v>14</v>
      </c>
      <c r="I3823" s="181" t="s">
        <v>301</v>
      </c>
      <c r="J3823" s="181">
        <v>2160</v>
      </c>
      <c r="K3823" s="181">
        <v>76</v>
      </c>
      <c r="L3823" s="181"/>
      <c r="M3823" s="181"/>
      <c r="N3823" s="596" t="s">
        <v>286</v>
      </c>
    </row>
    <row r="3824" spans="1:14" s="158" customFormat="1" ht="18" customHeight="1" x14ac:dyDescent="0.25">
      <c r="A3824" s="181">
        <v>21844</v>
      </c>
      <c r="B3824" s="701">
        <v>96563305</v>
      </c>
      <c r="C3824" s="181" t="s">
        <v>5257</v>
      </c>
      <c r="D3824" s="181" t="s">
        <v>5258</v>
      </c>
      <c r="E3824" s="181" t="s">
        <v>3987</v>
      </c>
      <c r="F3824" s="181" t="s">
        <v>304</v>
      </c>
      <c r="G3824" s="181" t="s">
        <v>5256</v>
      </c>
      <c r="H3824" s="181" t="s">
        <v>14</v>
      </c>
      <c r="I3824" s="181" t="s">
        <v>301</v>
      </c>
      <c r="J3824" s="181">
        <v>2020</v>
      </c>
      <c r="K3824" s="181">
        <v>12</v>
      </c>
      <c r="L3824" s="181"/>
      <c r="M3824" s="181"/>
      <c r="N3824" s="596" t="s">
        <v>286</v>
      </c>
    </row>
    <row r="3825" spans="1:14" s="158" customFormat="1" ht="18" customHeight="1" x14ac:dyDescent="0.25">
      <c r="A3825" s="181">
        <v>22563</v>
      </c>
      <c r="B3825" s="701">
        <v>96430345</v>
      </c>
      <c r="C3825" s="181" t="s">
        <v>301</v>
      </c>
      <c r="D3825" s="181" t="s">
        <v>1289</v>
      </c>
      <c r="E3825" s="181" t="s">
        <v>3784</v>
      </c>
      <c r="F3825" s="181" t="s">
        <v>304</v>
      </c>
      <c r="G3825" s="181" t="s">
        <v>1290</v>
      </c>
      <c r="H3825" s="181" t="s">
        <v>7</v>
      </c>
      <c r="I3825" s="181" t="s">
        <v>301</v>
      </c>
      <c r="J3825" s="181">
        <v>196330</v>
      </c>
      <c r="K3825" s="181">
        <v>10</v>
      </c>
      <c r="L3825" s="181"/>
      <c r="M3825" s="181"/>
      <c r="N3825" s="596" t="s">
        <v>286</v>
      </c>
    </row>
    <row r="3826" spans="1:14" s="158" customFormat="1" ht="18" customHeight="1" x14ac:dyDescent="0.25">
      <c r="A3826" s="181">
        <v>20413</v>
      </c>
      <c r="B3826" s="701" t="s">
        <v>15433</v>
      </c>
      <c r="C3826" s="181" t="s">
        <v>301</v>
      </c>
      <c r="D3826" s="181" t="s">
        <v>1289</v>
      </c>
      <c r="E3826" s="181" t="s">
        <v>15434</v>
      </c>
      <c r="F3826" s="181" t="s">
        <v>304</v>
      </c>
      <c r="G3826" s="181" t="s">
        <v>1290</v>
      </c>
      <c r="H3826" s="181" t="s">
        <v>7</v>
      </c>
      <c r="I3826" s="181" t="s">
        <v>15435</v>
      </c>
      <c r="J3826" s="181">
        <v>186260</v>
      </c>
      <c r="K3826" s="181">
        <v>23</v>
      </c>
      <c r="L3826" s="181"/>
      <c r="M3826" s="181"/>
      <c r="N3826" s="596" t="s">
        <v>286</v>
      </c>
    </row>
    <row r="3827" spans="1:14" s="158" customFormat="1" ht="18" customHeight="1" x14ac:dyDescent="0.25">
      <c r="A3827" s="181">
        <v>30414</v>
      </c>
      <c r="B3827" s="701" t="s">
        <v>5260</v>
      </c>
      <c r="C3827" s="181" t="s">
        <v>301</v>
      </c>
      <c r="D3827" s="181" t="s">
        <v>1289</v>
      </c>
      <c r="E3827" s="181" t="s">
        <v>5000</v>
      </c>
      <c r="F3827" s="181" t="s">
        <v>304</v>
      </c>
      <c r="G3827" s="181" t="s">
        <v>5261</v>
      </c>
      <c r="H3827" s="181" t="s">
        <v>5</v>
      </c>
      <c r="I3827" s="181" t="s">
        <v>5262</v>
      </c>
      <c r="J3827" s="181">
        <v>300000</v>
      </c>
      <c r="K3827" s="181">
        <v>1</v>
      </c>
      <c r="L3827" s="181"/>
      <c r="M3827" s="181"/>
      <c r="N3827" s="596" t="s">
        <v>286</v>
      </c>
    </row>
    <row r="3828" spans="1:14" s="158" customFormat="1" ht="18" customHeight="1" x14ac:dyDescent="0.25">
      <c r="A3828" s="181">
        <v>18470</v>
      </c>
      <c r="B3828" s="701" t="s">
        <v>15436</v>
      </c>
      <c r="C3828" s="181" t="s">
        <v>301</v>
      </c>
      <c r="D3828" s="181" t="s">
        <v>1289</v>
      </c>
      <c r="E3828" s="181" t="s">
        <v>15437</v>
      </c>
      <c r="F3828" s="181" t="s">
        <v>304</v>
      </c>
      <c r="G3828" s="181" t="s">
        <v>1290</v>
      </c>
      <c r="H3828" s="181" t="s">
        <v>7</v>
      </c>
      <c r="I3828" s="181" t="s">
        <v>15438</v>
      </c>
      <c r="J3828" s="181">
        <v>196330</v>
      </c>
      <c r="K3828" s="181">
        <v>7</v>
      </c>
      <c r="L3828" s="181"/>
      <c r="M3828" s="181"/>
      <c r="N3828" s="596" t="s">
        <v>286</v>
      </c>
    </row>
    <row r="3829" spans="1:14" s="158" customFormat="1" ht="18" customHeight="1" x14ac:dyDescent="0.25">
      <c r="A3829" s="181">
        <v>18005</v>
      </c>
      <c r="B3829" s="701">
        <v>24538276</v>
      </c>
      <c r="C3829" s="181" t="s">
        <v>15439</v>
      </c>
      <c r="D3829" s="181" t="s">
        <v>1289</v>
      </c>
      <c r="E3829" s="181" t="s">
        <v>4727</v>
      </c>
      <c r="F3829" s="181" t="s">
        <v>304</v>
      </c>
      <c r="G3829" s="181" t="s">
        <v>1290</v>
      </c>
      <c r="H3829" s="181" t="s">
        <v>7</v>
      </c>
      <c r="I3829" s="181" t="s">
        <v>15440</v>
      </c>
      <c r="J3829" s="181">
        <v>186260</v>
      </c>
      <c r="K3829" s="181">
        <v>21</v>
      </c>
      <c r="L3829" s="181"/>
      <c r="M3829" s="181"/>
      <c r="N3829" s="596" t="s">
        <v>286</v>
      </c>
    </row>
    <row r="3830" spans="1:14" s="158" customFormat="1" ht="18" customHeight="1" x14ac:dyDescent="0.25">
      <c r="A3830" s="181">
        <v>22332</v>
      </c>
      <c r="B3830" s="701">
        <v>96450663</v>
      </c>
      <c r="C3830" s="181" t="s">
        <v>301</v>
      </c>
      <c r="D3830" s="181" t="s">
        <v>1289</v>
      </c>
      <c r="E3830" s="181" t="s">
        <v>4439</v>
      </c>
      <c r="F3830" s="181" t="s">
        <v>304</v>
      </c>
      <c r="G3830" s="181" t="s">
        <v>1290</v>
      </c>
      <c r="H3830" s="181" t="s">
        <v>7</v>
      </c>
      <c r="I3830" s="181" t="s">
        <v>15441</v>
      </c>
      <c r="J3830" s="181">
        <v>181960</v>
      </c>
      <c r="K3830" s="181">
        <v>9</v>
      </c>
      <c r="L3830" s="181"/>
      <c r="M3830" s="181"/>
      <c r="N3830" s="596" t="s">
        <v>286</v>
      </c>
    </row>
    <row r="3831" spans="1:14" s="158" customFormat="1" ht="18" customHeight="1" x14ac:dyDescent="0.25">
      <c r="A3831" s="181">
        <v>13076</v>
      </c>
      <c r="B3831" s="701">
        <v>55576980</v>
      </c>
      <c r="C3831" s="181" t="s">
        <v>15442</v>
      </c>
      <c r="D3831" s="181" t="s">
        <v>1289</v>
      </c>
      <c r="E3831" s="181" t="s">
        <v>4653</v>
      </c>
      <c r="F3831" s="181" t="s">
        <v>304</v>
      </c>
      <c r="G3831" s="181" t="s">
        <v>1290</v>
      </c>
      <c r="H3831" s="181" t="s">
        <v>7</v>
      </c>
      <c r="I3831" s="181" t="s">
        <v>4754</v>
      </c>
      <c r="J3831" s="181">
        <v>196330</v>
      </c>
      <c r="K3831" s="181">
        <v>1</v>
      </c>
      <c r="L3831" s="181"/>
      <c r="M3831" s="181"/>
      <c r="N3831" s="596" t="s">
        <v>286</v>
      </c>
    </row>
    <row r="3832" spans="1:14" s="158" customFormat="1" ht="18" customHeight="1" x14ac:dyDescent="0.25">
      <c r="A3832" s="181">
        <v>20939</v>
      </c>
      <c r="B3832" s="701" t="s">
        <v>15443</v>
      </c>
      <c r="C3832" s="181" t="s">
        <v>301</v>
      </c>
      <c r="D3832" s="181" t="s">
        <v>1289</v>
      </c>
      <c r="E3832" s="181" t="s">
        <v>15444</v>
      </c>
      <c r="F3832" s="181" t="s">
        <v>304</v>
      </c>
      <c r="G3832" s="181" t="s">
        <v>1290</v>
      </c>
      <c r="H3832" s="181" t="s">
        <v>7</v>
      </c>
      <c r="I3832" s="181" t="s">
        <v>15445</v>
      </c>
      <c r="J3832" s="181">
        <v>327220</v>
      </c>
      <c r="K3832" s="181">
        <v>16</v>
      </c>
      <c r="L3832" s="181"/>
      <c r="M3832" s="181"/>
      <c r="N3832" s="596" t="s">
        <v>286</v>
      </c>
    </row>
    <row r="3833" spans="1:14" s="158" customFormat="1" ht="18" customHeight="1" x14ac:dyDescent="0.25">
      <c r="A3833" s="181">
        <v>20505</v>
      </c>
      <c r="B3833" s="701">
        <v>23856275</v>
      </c>
      <c r="C3833" s="181" t="s">
        <v>13467</v>
      </c>
      <c r="D3833" s="181" t="s">
        <v>5264</v>
      </c>
      <c r="E3833" s="181" t="s">
        <v>3734</v>
      </c>
      <c r="F3833" s="181" t="s">
        <v>304</v>
      </c>
      <c r="G3833" s="181" t="s">
        <v>1295</v>
      </c>
      <c r="H3833" s="181" t="s">
        <v>7</v>
      </c>
      <c r="I3833" s="181" t="s">
        <v>301</v>
      </c>
      <c r="J3833" s="181">
        <v>96520</v>
      </c>
      <c r="K3833" s="181">
        <v>6</v>
      </c>
      <c r="L3833" s="181"/>
      <c r="M3833" s="181"/>
      <c r="N3833" s="596" t="s">
        <v>286</v>
      </c>
    </row>
    <row r="3834" spans="1:14" s="158" customFormat="1" ht="18" customHeight="1" x14ac:dyDescent="0.25">
      <c r="A3834" s="181">
        <v>11454</v>
      </c>
      <c r="B3834" s="701">
        <v>96314772</v>
      </c>
      <c r="C3834" s="181" t="s">
        <v>18458</v>
      </c>
      <c r="D3834" s="181" t="s">
        <v>5264</v>
      </c>
      <c r="E3834" s="181" t="s">
        <v>3987</v>
      </c>
      <c r="F3834" s="181" t="s">
        <v>304</v>
      </c>
      <c r="G3834" s="181" t="s">
        <v>1295</v>
      </c>
      <c r="H3834" s="181" t="s">
        <v>7</v>
      </c>
      <c r="I3834" s="181" t="s">
        <v>301</v>
      </c>
      <c r="J3834" s="181">
        <v>88520</v>
      </c>
      <c r="K3834" s="181">
        <v>18</v>
      </c>
      <c r="L3834" s="181"/>
      <c r="M3834" s="181"/>
      <c r="N3834" s="596" t="s">
        <v>286</v>
      </c>
    </row>
    <row r="3835" spans="1:14" s="158" customFormat="1" ht="18" customHeight="1" x14ac:dyDescent="0.25">
      <c r="A3835" s="181">
        <v>13175</v>
      </c>
      <c r="B3835" s="701">
        <v>96397517</v>
      </c>
      <c r="C3835" s="181" t="s">
        <v>301</v>
      </c>
      <c r="D3835" s="181" t="s">
        <v>5265</v>
      </c>
      <c r="E3835" s="181" t="s">
        <v>15446</v>
      </c>
      <c r="F3835" s="181" t="s">
        <v>304</v>
      </c>
      <c r="G3835" s="181" t="s">
        <v>15447</v>
      </c>
      <c r="H3835" s="181" t="s">
        <v>14</v>
      </c>
      <c r="I3835" s="181" t="s">
        <v>15448</v>
      </c>
      <c r="J3835" s="181">
        <v>24190</v>
      </c>
      <c r="K3835" s="181">
        <v>8</v>
      </c>
      <c r="L3835" s="181"/>
      <c r="M3835" s="181"/>
      <c r="N3835" s="596" t="s">
        <v>286</v>
      </c>
    </row>
    <row r="3836" spans="1:14" s="158" customFormat="1" ht="18" customHeight="1" x14ac:dyDescent="0.25">
      <c r="A3836" s="181">
        <v>1015</v>
      </c>
      <c r="B3836" s="701" t="s">
        <v>11081</v>
      </c>
      <c r="C3836" s="181" t="s">
        <v>11082</v>
      </c>
      <c r="D3836" s="181" t="s">
        <v>5265</v>
      </c>
      <c r="E3836" s="181" t="s">
        <v>11083</v>
      </c>
      <c r="F3836" s="181" t="s">
        <v>304</v>
      </c>
      <c r="G3836" s="181" t="s">
        <v>847</v>
      </c>
      <c r="H3836" s="181" t="s">
        <v>5</v>
      </c>
      <c r="I3836" s="181" t="s">
        <v>11084</v>
      </c>
      <c r="J3836" s="181">
        <v>40790</v>
      </c>
      <c r="K3836" s="181">
        <v>2</v>
      </c>
      <c r="L3836" s="181"/>
      <c r="M3836" s="181"/>
      <c r="N3836" s="596" t="s">
        <v>286</v>
      </c>
    </row>
    <row r="3837" spans="1:14" s="158" customFormat="1" ht="18" customHeight="1" x14ac:dyDescent="0.25">
      <c r="A3837" s="181">
        <v>4111</v>
      </c>
      <c r="B3837" s="701" t="s">
        <v>5266</v>
      </c>
      <c r="C3837" s="181" t="s">
        <v>301</v>
      </c>
      <c r="D3837" s="181" t="s">
        <v>5265</v>
      </c>
      <c r="E3837" s="181" t="s">
        <v>4562</v>
      </c>
      <c r="F3837" s="181" t="s">
        <v>304</v>
      </c>
      <c r="G3837" s="181" t="s">
        <v>847</v>
      </c>
      <c r="H3837" s="181" t="s">
        <v>5</v>
      </c>
      <c r="I3837" s="181" t="s">
        <v>5267</v>
      </c>
      <c r="J3837" s="181">
        <v>33790</v>
      </c>
      <c r="K3837" s="181">
        <v>4</v>
      </c>
      <c r="L3837" s="181"/>
      <c r="M3837" s="181"/>
      <c r="N3837" s="596" t="s">
        <v>286</v>
      </c>
    </row>
    <row r="3838" spans="1:14" s="158" customFormat="1" ht="18" customHeight="1" x14ac:dyDescent="0.25">
      <c r="A3838" s="181">
        <v>22588</v>
      </c>
      <c r="B3838" s="701" t="s">
        <v>11678</v>
      </c>
      <c r="C3838" s="181" t="s">
        <v>11679</v>
      </c>
      <c r="D3838" s="181" t="s">
        <v>1293</v>
      </c>
      <c r="E3838" s="181" t="s">
        <v>3843</v>
      </c>
      <c r="F3838" s="181" t="s">
        <v>304</v>
      </c>
      <c r="G3838" s="181" t="s">
        <v>1295</v>
      </c>
      <c r="H3838" s="181" t="s">
        <v>7</v>
      </c>
      <c r="I3838" s="181" t="s">
        <v>5268</v>
      </c>
      <c r="J3838" s="181">
        <v>88880</v>
      </c>
      <c r="K3838" s="181">
        <v>160</v>
      </c>
      <c r="L3838" s="181"/>
      <c r="M3838" s="181"/>
      <c r="N3838" s="596" t="s">
        <v>286</v>
      </c>
    </row>
    <row r="3839" spans="1:14" s="158" customFormat="1" ht="18" customHeight="1" x14ac:dyDescent="0.25">
      <c r="A3839" s="181">
        <v>26870</v>
      </c>
      <c r="B3839" s="701" t="s">
        <v>18459</v>
      </c>
      <c r="C3839" s="181" t="s">
        <v>301</v>
      </c>
      <c r="D3839" s="181" t="s">
        <v>1293</v>
      </c>
      <c r="E3839" s="181" t="s">
        <v>3564</v>
      </c>
      <c r="F3839" s="181" t="s">
        <v>304</v>
      </c>
      <c r="G3839" s="181" t="s">
        <v>1295</v>
      </c>
      <c r="H3839" s="181" t="s">
        <v>7</v>
      </c>
      <c r="I3839" s="181" t="s">
        <v>5268</v>
      </c>
      <c r="J3839" s="181">
        <v>134610</v>
      </c>
      <c r="K3839" s="181">
        <v>28</v>
      </c>
      <c r="L3839" s="181"/>
      <c r="M3839" s="181"/>
      <c r="N3839" s="596" t="s">
        <v>286</v>
      </c>
    </row>
    <row r="3840" spans="1:14" ht="18" customHeight="1" x14ac:dyDescent="0.25">
      <c r="A3840" s="181">
        <v>18913</v>
      </c>
      <c r="B3840" s="701" t="s">
        <v>18460</v>
      </c>
      <c r="C3840" s="181" t="s">
        <v>18461</v>
      </c>
      <c r="D3840" s="181" t="s">
        <v>1293</v>
      </c>
      <c r="E3840" s="181" t="s">
        <v>18462</v>
      </c>
      <c r="F3840" s="181" t="s">
        <v>304</v>
      </c>
      <c r="G3840" s="181" t="s">
        <v>1295</v>
      </c>
      <c r="H3840" s="181" t="s">
        <v>7</v>
      </c>
      <c r="I3840" s="181" t="s">
        <v>2839</v>
      </c>
      <c r="J3840" s="181">
        <v>106570</v>
      </c>
      <c r="K3840" s="181">
        <v>40</v>
      </c>
      <c r="L3840" s="181"/>
      <c r="M3840" s="181"/>
      <c r="N3840" s="596" t="s">
        <v>286</v>
      </c>
    </row>
    <row r="3841" spans="1:14" ht="18" customHeight="1" x14ac:dyDescent="0.25">
      <c r="A3841" s="181">
        <v>21736</v>
      </c>
      <c r="B3841" s="701" t="s">
        <v>18463</v>
      </c>
      <c r="C3841" s="181" t="s">
        <v>18464</v>
      </c>
      <c r="D3841" s="181" t="s">
        <v>1293</v>
      </c>
      <c r="E3841" s="181" t="s">
        <v>3756</v>
      </c>
      <c r="F3841" s="181" t="s">
        <v>304</v>
      </c>
      <c r="G3841" s="181" t="s">
        <v>1295</v>
      </c>
      <c r="H3841" s="181" t="s">
        <v>7</v>
      </c>
      <c r="I3841" s="181" t="s">
        <v>18465</v>
      </c>
      <c r="J3841" s="181">
        <v>62620</v>
      </c>
      <c r="K3841" s="181">
        <v>111</v>
      </c>
      <c r="L3841" s="181"/>
      <c r="M3841" s="181"/>
      <c r="N3841" s="596" t="s">
        <v>286</v>
      </c>
    </row>
    <row r="3842" spans="1:14" s="158" customFormat="1" ht="18" customHeight="1" x14ac:dyDescent="0.25">
      <c r="A3842" s="181">
        <v>43667</v>
      </c>
      <c r="B3842" s="701" t="s">
        <v>18466</v>
      </c>
      <c r="C3842" s="181" t="s">
        <v>18467</v>
      </c>
      <c r="D3842" s="181" t="s">
        <v>1293</v>
      </c>
      <c r="E3842" s="181" t="s">
        <v>4736</v>
      </c>
      <c r="F3842" s="181" t="s">
        <v>304</v>
      </c>
      <c r="G3842" s="181" t="s">
        <v>1295</v>
      </c>
      <c r="H3842" s="181" t="s">
        <v>7</v>
      </c>
      <c r="I3842" s="181" t="s">
        <v>2839</v>
      </c>
      <c r="J3842" s="181">
        <v>69170</v>
      </c>
      <c r="K3842" s="181">
        <v>184</v>
      </c>
      <c r="L3842" s="181"/>
      <c r="M3842" s="181"/>
      <c r="N3842" s="596" t="s">
        <v>286</v>
      </c>
    </row>
    <row r="3843" spans="1:14" s="158" customFormat="1" ht="18" customHeight="1" x14ac:dyDescent="0.25">
      <c r="A3843" s="181">
        <v>20123</v>
      </c>
      <c r="B3843" s="701">
        <v>96536520</v>
      </c>
      <c r="C3843" s="181" t="s">
        <v>5269</v>
      </c>
      <c r="D3843" s="181" t="s">
        <v>1300</v>
      </c>
      <c r="E3843" s="181" t="s">
        <v>5270</v>
      </c>
      <c r="F3843" s="181" t="s">
        <v>304</v>
      </c>
      <c r="G3843" s="181" t="s">
        <v>1295</v>
      </c>
      <c r="H3843" s="181" t="s">
        <v>7</v>
      </c>
      <c r="I3843" s="181" t="s">
        <v>5271</v>
      </c>
      <c r="J3843" s="181">
        <v>121870</v>
      </c>
      <c r="K3843" s="181">
        <v>32</v>
      </c>
      <c r="L3843" s="181"/>
      <c r="M3843" s="181"/>
      <c r="N3843" s="596" t="s">
        <v>286</v>
      </c>
    </row>
    <row r="3844" spans="1:14" s="158" customFormat="1" ht="18" customHeight="1" x14ac:dyDescent="0.25">
      <c r="A3844" s="181">
        <v>28532</v>
      </c>
      <c r="B3844" s="701" t="s">
        <v>18468</v>
      </c>
      <c r="C3844" s="181" t="s">
        <v>18469</v>
      </c>
      <c r="D3844" s="181" t="s">
        <v>1300</v>
      </c>
      <c r="E3844" s="181" t="s">
        <v>18470</v>
      </c>
      <c r="F3844" s="181" t="s">
        <v>304</v>
      </c>
      <c r="G3844" s="181" t="s">
        <v>1295</v>
      </c>
      <c r="H3844" s="181" t="s">
        <v>7</v>
      </c>
      <c r="I3844" s="181" t="s">
        <v>794</v>
      </c>
      <c r="J3844" s="181">
        <v>127830</v>
      </c>
      <c r="K3844" s="181">
        <v>57</v>
      </c>
      <c r="L3844" s="181"/>
      <c r="M3844" s="181"/>
      <c r="N3844" s="596" t="s">
        <v>286</v>
      </c>
    </row>
    <row r="3845" spans="1:14" s="158" customFormat="1" ht="18" customHeight="1" x14ac:dyDescent="0.25">
      <c r="A3845" s="181">
        <v>24897</v>
      </c>
      <c r="B3845" s="701">
        <v>92099808</v>
      </c>
      <c r="C3845" s="181" t="s">
        <v>18471</v>
      </c>
      <c r="D3845" s="181" t="s">
        <v>1300</v>
      </c>
      <c r="E3845" s="181" t="s">
        <v>3551</v>
      </c>
      <c r="F3845" s="181" t="s">
        <v>304</v>
      </c>
      <c r="G3845" s="181" t="s">
        <v>1295</v>
      </c>
      <c r="H3845" s="181" t="s">
        <v>7</v>
      </c>
      <c r="I3845" s="181" t="s">
        <v>301</v>
      </c>
      <c r="J3845" s="181">
        <v>120050</v>
      </c>
      <c r="K3845" s="181">
        <v>49</v>
      </c>
      <c r="L3845" s="181"/>
      <c r="M3845" s="181"/>
      <c r="N3845" s="596" t="s">
        <v>286</v>
      </c>
    </row>
    <row r="3846" spans="1:14" s="158" customFormat="1" ht="18" customHeight="1" x14ac:dyDescent="0.25">
      <c r="A3846" s="181">
        <v>28533</v>
      </c>
      <c r="B3846" s="701">
        <v>24509969</v>
      </c>
      <c r="C3846" s="181" t="s">
        <v>14291</v>
      </c>
      <c r="D3846" s="181" t="s">
        <v>1300</v>
      </c>
      <c r="E3846" s="181" t="s">
        <v>3961</v>
      </c>
      <c r="F3846" s="181" t="s">
        <v>304</v>
      </c>
      <c r="G3846" s="181" t="s">
        <v>1295</v>
      </c>
      <c r="H3846" s="181" t="s">
        <v>7</v>
      </c>
      <c r="I3846" s="181" t="s">
        <v>301</v>
      </c>
      <c r="J3846" s="181">
        <v>119010</v>
      </c>
      <c r="K3846" s="181">
        <v>7</v>
      </c>
      <c r="L3846" s="181"/>
      <c r="M3846" s="181"/>
      <c r="N3846" s="596" t="s">
        <v>286</v>
      </c>
    </row>
    <row r="3847" spans="1:14" s="158" customFormat="1" ht="18" customHeight="1" x14ac:dyDescent="0.25">
      <c r="A3847" s="181">
        <v>24902</v>
      </c>
      <c r="B3847" s="701">
        <v>96553364</v>
      </c>
      <c r="C3847" s="181" t="s">
        <v>5272</v>
      </c>
      <c r="D3847" s="181" t="s">
        <v>1300</v>
      </c>
      <c r="E3847" s="181" t="s">
        <v>5273</v>
      </c>
      <c r="F3847" s="181" t="s">
        <v>304</v>
      </c>
      <c r="G3847" s="181" t="s">
        <v>1295</v>
      </c>
      <c r="H3847" s="181" t="s">
        <v>7</v>
      </c>
      <c r="I3847" s="181" t="s">
        <v>5274</v>
      </c>
      <c r="J3847" s="181">
        <v>131290</v>
      </c>
      <c r="K3847" s="181">
        <v>18</v>
      </c>
      <c r="L3847" s="181"/>
      <c r="M3847" s="181"/>
      <c r="N3847" s="596" t="s">
        <v>286</v>
      </c>
    </row>
    <row r="3848" spans="1:14" s="158" customFormat="1" ht="18" customHeight="1" x14ac:dyDescent="0.25">
      <c r="A3848" s="181">
        <v>20703</v>
      </c>
      <c r="B3848" s="701" t="s">
        <v>13468</v>
      </c>
      <c r="C3848" s="181" t="s">
        <v>13469</v>
      </c>
      <c r="D3848" s="181" t="s">
        <v>1300</v>
      </c>
      <c r="E3848" s="181" t="s">
        <v>5993</v>
      </c>
      <c r="F3848" s="181" t="s">
        <v>304</v>
      </c>
      <c r="G3848" s="181" t="s">
        <v>1295</v>
      </c>
      <c r="H3848" s="181" t="s">
        <v>7</v>
      </c>
      <c r="I3848" s="181" t="s">
        <v>301</v>
      </c>
      <c r="J3848" s="181">
        <v>325480</v>
      </c>
      <c r="K3848" s="181">
        <v>24</v>
      </c>
      <c r="L3848" s="181"/>
      <c r="M3848" s="181"/>
      <c r="N3848" s="596" t="s">
        <v>286</v>
      </c>
    </row>
    <row r="3849" spans="1:14" s="158" customFormat="1" ht="18" customHeight="1" x14ac:dyDescent="0.25">
      <c r="A3849" s="181">
        <v>26076</v>
      </c>
      <c r="B3849" s="701" t="s">
        <v>18472</v>
      </c>
      <c r="C3849" s="181" t="s">
        <v>18473</v>
      </c>
      <c r="D3849" s="181" t="s">
        <v>1300</v>
      </c>
      <c r="E3849" s="181" t="s">
        <v>3589</v>
      </c>
      <c r="F3849" s="181" t="s">
        <v>304</v>
      </c>
      <c r="G3849" s="181" t="s">
        <v>1295</v>
      </c>
      <c r="H3849" s="181" t="s">
        <v>7</v>
      </c>
      <c r="I3849" s="181" t="s">
        <v>301</v>
      </c>
      <c r="J3849" s="181">
        <v>113380</v>
      </c>
      <c r="K3849" s="181">
        <v>24</v>
      </c>
      <c r="L3849" s="181"/>
      <c r="M3849" s="181"/>
      <c r="N3849" s="596" t="s">
        <v>286</v>
      </c>
    </row>
    <row r="3850" spans="1:14" s="158" customFormat="1" ht="18" customHeight="1" x14ac:dyDescent="0.25">
      <c r="A3850" s="181">
        <v>2055</v>
      </c>
      <c r="B3850" s="701">
        <v>96553241</v>
      </c>
      <c r="C3850" s="181" t="s">
        <v>18474</v>
      </c>
      <c r="D3850" s="181" t="s">
        <v>1300</v>
      </c>
      <c r="E3850" s="181" t="s">
        <v>18475</v>
      </c>
      <c r="F3850" s="181" t="s">
        <v>304</v>
      </c>
      <c r="G3850" s="181" t="s">
        <v>1295</v>
      </c>
      <c r="H3850" s="181" t="s">
        <v>7</v>
      </c>
      <c r="I3850" s="181" t="s">
        <v>18476</v>
      </c>
      <c r="J3850" s="181">
        <v>113340</v>
      </c>
      <c r="K3850" s="181">
        <v>25</v>
      </c>
      <c r="L3850" s="181"/>
      <c r="M3850" s="181"/>
      <c r="N3850" s="596" t="s">
        <v>286</v>
      </c>
    </row>
    <row r="3851" spans="1:14" ht="18" customHeight="1" x14ac:dyDescent="0.25">
      <c r="A3851" s="181">
        <v>20430</v>
      </c>
      <c r="B3851" s="701">
        <v>94733314</v>
      </c>
      <c r="C3851" s="181" t="s">
        <v>18477</v>
      </c>
      <c r="D3851" s="181" t="s">
        <v>17816</v>
      </c>
      <c r="E3851" s="181" t="s">
        <v>18478</v>
      </c>
      <c r="F3851" s="181" t="s">
        <v>304</v>
      </c>
      <c r="G3851" s="181" t="s">
        <v>1295</v>
      </c>
      <c r="H3851" s="181" t="s">
        <v>7</v>
      </c>
      <c r="I3851" s="181" t="s">
        <v>18479</v>
      </c>
      <c r="J3851" s="181">
        <v>146780</v>
      </c>
      <c r="K3851" s="181">
        <v>33</v>
      </c>
      <c r="L3851" s="181"/>
      <c r="M3851" s="181"/>
      <c r="N3851" s="596" t="s">
        <v>286</v>
      </c>
    </row>
    <row r="3852" spans="1:14" s="158" customFormat="1" ht="18" customHeight="1" x14ac:dyDescent="0.25">
      <c r="A3852" s="181">
        <v>27452</v>
      </c>
      <c r="B3852" s="701">
        <v>96183170</v>
      </c>
      <c r="C3852" s="181" t="s">
        <v>16960</v>
      </c>
      <c r="D3852" s="181" t="s">
        <v>5275</v>
      </c>
      <c r="E3852" s="181" t="s">
        <v>3843</v>
      </c>
      <c r="F3852" s="181" t="s">
        <v>304</v>
      </c>
      <c r="G3852" s="181" t="s">
        <v>309</v>
      </c>
      <c r="H3852" s="181" t="s">
        <v>5</v>
      </c>
      <c r="I3852" s="181" t="s">
        <v>301</v>
      </c>
      <c r="J3852" s="181">
        <v>7390</v>
      </c>
      <c r="K3852" s="181">
        <v>14</v>
      </c>
      <c r="L3852" s="181"/>
      <c r="M3852" s="181"/>
      <c r="N3852" s="596" t="s">
        <v>286</v>
      </c>
    </row>
    <row r="3853" spans="1:14" s="158" customFormat="1" ht="18" customHeight="1" x14ac:dyDescent="0.25">
      <c r="A3853" s="181">
        <v>27451</v>
      </c>
      <c r="B3853" s="701">
        <v>90411085</v>
      </c>
      <c r="C3853" s="181" t="s">
        <v>16961</v>
      </c>
      <c r="D3853" s="181" t="s">
        <v>5275</v>
      </c>
      <c r="E3853" s="181" t="s">
        <v>3551</v>
      </c>
      <c r="F3853" s="181" t="s">
        <v>304</v>
      </c>
      <c r="G3853" s="181" t="s">
        <v>309</v>
      </c>
      <c r="H3853" s="181" t="s">
        <v>5</v>
      </c>
      <c r="I3853" s="181" t="s">
        <v>301</v>
      </c>
      <c r="J3853" s="181">
        <v>8570</v>
      </c>
      <c r="K3853" s="181">
        <v>14</v>
      </c>
      <c r="L3853" s="181"/>
      <c r="M3853" s="181"/>
      <c r="N3853" s="596" t="s">
        <v>286</v>
      </c>
    </row>
    <row r="3854" spans="1:14" s="158" customFormat="1" ht="18" customHeight="1" x14ac:dyDescent="0.25">
      <c r="A3854" s="181">
        <v>27454</v>
      </c>
      <c r="B3854" s="701">
        <v>3960</v>
      </c>
      <c r="C3854" s="181" t="s">
        <v>301</v>
      </c>
      <c r="D3854" s="181" t="s">
        <v>5275</v>
      </c>
      <c r="E3854" s="181" t="s">
        <v>1217</v>
      </c>
      <c r="F3854" s="181" t="s">
        <v>304</v>
      </c>
      <c r="G3854" s="181" t="s">
        <v>309</v>
      </c>
      <c r="H3854" s="181" t="s">
        <v>5</v>
      </c>
      <c r="I3854" s="181" t="s">
        <v>301</v>
      </c>
      <c r="J3854" s="181">
        <v>13360</v>
      </c>
      <c r="K3854" s="181">
        <v>7</v>
      </c>
      <c r="L3854" s="181"/>
      <c r="M3854" s="181"/>
      <c r="N3854" s="596" t="s">
        <v>286</v>
      </c>
    </row>
    <row r="3855" spans="1:14" s="158" customFormat="1" ht="18" customHeight="1" x14ac:dyDescent="0.25">
      <c r="A3855" s="181">
        <v>27453</v>
      </c>
      <c r="B3855" s="701">
        <v>95229012</v>
      </c>
      <c r="C3855" s="181" t="s">
        <v>15449</v>
      </c>
      <c r="D3855" s="181" t="s">
        <v>5275</v>
      </c>
      <c r="E3855" s="181" t="s">
        <v>3743</v>
      </c>
      <c r="F3855" s="181" t="s">
        <v>304</v>
      </c>
      <c r="G3855" s="181" t="s">
        <v>309</v>
      </c>
      <c r="H3855" s="181" t="s">
        <v>5</v>
      </c>
      <c r="I3855" s="181" t="s">
        <v>301</v>
      </c>
      <c r="J3855" s="181">
        <v>7390</v>
      </c>
      <c r="K3855" s="181">
        <v>5</v>
      </c>
      <c r="L3855" s="181"/>
      <c r="M3855" s="181"/>
      <c r="N3855" s="596" t="s">
        <v>286</v>
      </c>
    </row>
    <row r="3856" spans="1:14" s="158" customFormat="1" ht="18" customHeight="1" x14ac:dyDescent="0.25">
      <c r="A3856" s="181">
        <v>5348</v>
      </c>
      <c r="B3856" s="701" t="s">
        <v>15450</v>
      </c>
      <c r="C3856" s="181" t="s">
        <v>15451</v>
      </c>
      <c r="D3856" s="181" t="s">
        <v>2842</v>
      </c>
      <c r="E3856" s="181" t="s">
        <v>3984</v>
      </c>
      <c r="F3856" s="181" t="s">
        <v>304</v>
      </c>
      <c r="G3856" s="181" t="s">
        <v>697</v>
      </c>
      <c r="H3856" s="181" t="s">
        <v>5</v>
      </c>
      <c r="I3856" s="181" t="s">
        <v>301</v>
      </c>
      <c r="J3856" s="181">
        <v>2120</v>
      </c>
      <c r="K3856" s="181">
        <v>10</v>
      </c>
      <c r="L3856" s="181"/>
      <c r="M3856" s="181"/>
      <c r="N3856" s="596" t="s">
        <v>286</v>
      </c>
    </row>
    <row r="3857" spans="1:14" s="158" customFormat="1" ht="18" customHeight="1" x14ac:dyDescent="0.25">
      <c r="A3857" s="181">
        <v>28955</v>
      </c>
      <c r="B3857" s="701" t="s">
        <v>5277</v>
      </c>
      <c r="C3857" s="181" t="s">
        <v>301</v>
      </c>
      <c r="D3857" s="181" t="s">
        <v>1308</v>
      </c>
      <c r="E3857" s="181" t="s">
        <v>4656</v>
      </c>
      <c r="F3857" s="181" t="s">
        <v>1309</v>
      </c>
      <c r="G3857" s="181" t="s">
        <v>1310</v>
      </c>
      <c r="H3857" s="181" t="s">
        <v>15</v>
      </c>
      <c r="I3857" s="181" t="s">
        <v>1326</v>
      </c>
      <c r="J3857" s="181">
        <v>14860</v>
      </c>
      <c r="K3857" s="181">
        <v>13</v>
      </c>
      <c r="L3857" s="181"/>
      <c r="M3857" s="181"/>
      <c r="N3857" s="596" t="s">
        <v>286</v>
      </c>
    </row>
    <row r="3858" spans="1:14" s="158" customFormat="1" ht="18" customHeight="1" x14ac:dyDescent="0.25">
      <c r="A3858" s="181">
        <v>46433</v>
      </c>
      <c r="B3858" s="701" t="s">
        <v>5278</v>
      </c>
      <c r="C3858" s="181" t="s">
        <v>301</v>
      </c>
      <c r="D3858" s="181" t="s">
        <v>1308</v>
      </c>
      <c r="E3858" s="181" t="s">
        <v>5000</v>
      </c>
      <c r="F3858" s="181" t="s">
        <v>304</v>
      </c>
      <c r="G3858" s="181" t="s">
        <v>1310</v>
      </c>
      <c r="H3858" s="181" t="s">
        <v>15</v>
      </c>
      <c r="I3858" s="181" t="s">
        <v>5279</v>
      </c>
      <c r="J3858" s="181">
        <v>10340</v>
      </c>
      <c r="K3858" s="181">
        <v>19</v>
      </c>
      <c r="L3858" s="181"/>
      <c r="M3858" s="181"/>
      <c r="N3858" s="596" t="s">
        <v>286</v>
      </c>
    </row>
    <row r="3859" spans="1:14" s="158" customFormat="1" ht="18" customHeight="1" x14ac:dyDescent="0.25">
      <c r="A3859" s="181">
        <v>21545</v>
      </c>
      <c r="B3859" s="701">
        <v>96229145</v>
      </c>
      <c r="C3859" s="181" t="s">
        <v>301</v>
      </c>
      <c r="D3859" s="181" t="s">
        <v>2845</v>
      </c>
      <c r="E3859" s="181" t="s">
        <v>4816</v>
      </c>
      <c r="F3859" s="181" t="s">
        <v>304</v>
      </c>
      <c r="G3859" s="181" t="s">
        <v>5280</v>
      </c>
      <c r="H3859" s="181" t="s">
        <v>14</v>
      </c>
      <c r="I3859" s="181" t="s">
        <v>301</v>
      </c>
      <c r="J3859" s="181">
        <v>2850</v>
      </c>
      <c r="K3859" s="181">
        <v>385</v>
      </c>
      <c r="L3859" s="181"/>
      <c r="M3859" s="181"/>
      <c r="N3859" s="596" t="s">
        <v>286</v>
      </c>
    </row>
    <row r="3860" spans="1:14" s="158" customFormat="1" ht="18" customHeight="1" x14ac:dyDescent="0.25">
      <c r="A3860" s="181">
        <v>46434</v>
      </c>
      <c r="B3860" s="701" t="s">
        <v>5281</v>
      </c>
      <c r="C3860" s="181" t="s">
        <v>301</v>
      </c>
      <c r="D3860" s="181" t="s">
        <v>2845</v>
      </c>
      <c r="E3860" s="181" t="s">
        <v>4656</v>
      </c>
      <c r="F3860" s="181" t="s">
        <v>304</v>
      </c>
      <c r="G3860" s="181" t="s">
        <v>1310</v>
      </c>
      <c r="H3860" s="181" t="s">
        <v>15</v>
      </c>
      <c r="I3860" s="181" t="s">
        <v>1326</v>
      </c>
      <c r="J3860" s="181">
        <v>1250</v>
      </c>
      <c r="K3860" s="181">
        <v>94</v>
      </c>
      <c r="L3860" s="181"/>
      <c r="M3860" s="181"/>
      <c r="N3860" s="596" t="s">
        <v>286</v>
      </c>
    </row>
    <row r="3861" spans="1:14" s="158" customFormat="1" ht="18" customHeight="1" x14ac:dyDescent="0.25">
      <c r="A3861" s="181">
        <v>20420</v>
      </c>
      <c r="B3861" s="701">
        <v>96840122</v>
      </c>
      <c r="C3861" s="181" t="s">
        <v>301</v>
      </c>
      <c r="D3861" s="181" t="s">
        <v>2845</v>
      </c>
      <c r="E3861" s="181" t="s">
        <v>15452</v>
      </c>
      <c r="F3861" s="181" t="s">
        <v>304</v>
      </c>
      <c r="G3861" s="181" t="s">
        <v>5283</v>
      </c>
      <c r="H3861" s="181" t="s">
        <v>14</v>
      </c>
      <c r="I3861" s="181" t="s">
        <v>301</v>
      </c>
      <c r="J3861" s="181">
        <v>3010</v>
      </c>
      <c r="K3861" s="181">
        <v>169</v>
      </c>
      <c r="L3861" s="181"/>
      <c r="M3861" s="181"/>
      <c r="N3861" s="596" t="s">
        <v>286</v>
      </c>
    </row>
    <row r="3862" spans="1:14" s="158" customFormat="1" ht="18" customHeight="1" x14ac:dyDescent="0.25">
      <c r="A3862" s="181">
        <v>22501</v>
      </c>
      <c r="B3862" s="701">
        <v>90410741</v>
      </c>
      <c r="C3862" s="181" t="s">
        <v>301</v>
      </c>
      <c r="D3862" s="181" t="s">
        <v>2845</v>
      </c>
      <c r="E3862" s="181" t="s">
        <v>4520</v>
      </c>
      <c r="F3862" s="181" t="s">
        <v>304</v>
      </c>
      <c r="G3862" s="181" t="s">
        <v>5283</v>
      </c>
      <c r="H3862" s="181" t="s">
        <v>14</v>
      </c>
      <c r="I3862" s="181" t="s">
        <v>5228</v>
      </c>
      <c r="J3862" s="181">
        <v>2320</v>
      </c>
      <c r="K3862" s="181">
        <v>68</v>
      </c>
      <c r="L3862" s="181"/>
      <c r="M3862" s="181"/>
      <c r="N3862" s="596" t="s">
        <v>286</v>
      </c>
    </row>
    <row r="3863" spans="1:14" s="158" customFormat="1" ht="18" customHeight="1" x14ac:dyDescent="0.25">
      <c r="A3863" s="181">
        <v>4857</v>
      </c>
      <c r="B3863" s="701">
        <v>94535484</v>
      </c>
      <c r="C3863" s="181" t="s">
        <v>15453</v>
      </c>
      <c r="D3863" s="181" t="s">
        <v>2845</v>
      </c>
      <c r="E3863" s="181" t="s">
        <v>15454</v>
      </c>
      <c r="F3863" s="181" t="s">
        <v>304</v>
      </c>
      <c r="G3863" s="181" t="s">
        <v>5280</v>
      </c>
      <c r="H3863" s="181" t="s">
        <v>14</v>
      </c>
      <c r="I3863" s="181" t="s">
        <v>15455</v>
      </c>
      <c r="J3863" s="181">
        <v>2980</v>
      </c>
      <c r="K3863" s="181">
        <v>1100</v>
      </c>
      <c r="L3863" s="181"/>
      <c r="M3863" s="181"/>
      <c r="N3863" s="596" t="s">
        <v>286</v>
      </c>
    </row>
    <row r="3864" spans="1:14" s="158" customFormat="1" ht="18" customHeight="1" x14ac:dyDescent="0.25">
      <c r="A3864" s="181">
        <v>16875</v>
      </c>
      <c r="B3864" s="701" t="s">
        <v>5284</v>
      </c>
      <c r="C3864" s="181" t="s">
        <v>301</v>
      </c>
      <c r="D3864" s="181" t="s">
        <v>2845</v>
      </c>
      <c r="E3864" s="181" t="s">
        <v>3559</v>
      </c>
      <c r="F3864" s="181" t="s">
        <v>304</v>
      </c>
      <c r="G3864" s="181" t="s">
        <v>5280</v>
      </c>
      <c r="H3864" s="181" t="s">
        <v>14</v>
      </c>
      <c r="I3864" s="181" t="s">
        <v>5285</v>
      </c>
      <c r="J3864" s="181">
        <v>3620</v>
      </c>
      <c r="K3864" s="181">
        <v>242</v>
      </c>
      <c r="L3864" s="181"/>
      <c r="M3864" s="181"/>
      <c r="N3864" s="596" t="s">
        <v>286</v>
      </c>
    </row>
    <row r="3865" spans="1:14" s="158" customFormat="1" ht="18" customHeight="1" x14ac:dyDescent="0.25">
      <c r="A3865" s="181">
        <v>13612</v>
      </c>
      <c r="B3865" s="701" t="s">
        <v>5286</v>
      </c>
      <c r="C3865" s="181" t="s">
        <v>301</v>
      </c>
      <c r="D3865" s="181" t="s">
        <v>2848</v>
      </c>
      <c r="E3865" s="181" t="s">
        <v>3552</v>
      </c>
      <c r="F3865" s="181" t="s">
        <v>304</v>
      </c>
      <c r="G3865" s="181" t="s">
        <v>1508</v>
      </c>
      <c r="H3865" s="181" t="s">
        <v>7</v>
      </c>
      <c r="I3865" s="181" t="s">
        <v>2337</v>
      </c>
      <c r="J3865" s="181">
        <v>27220</v>
      </c>
      <c r="K3865" s="181">
        <v>20</v>
      </c>
      <c r="L3865" s="181"/>
      <c r="M3865" s="181"/>
      <c r="N3865" s="596" t="s">
        <v>286</v>
      </c>
    </row>
    <row r="3866" spans="1:14" s="158" customFormat="1" ht="18" customHeight="1" x14ac:dyDescent="0.25">
      <c r="A3866" s="181">
        <v>17490</v>
      </c>
      <c r="B3866" s="701" t="s">
        <v>5287</v>
      </c>
      <c r="C3866" s="181" t="s">
        <v>5288</v>
      </c>
      <c r="D3866" s="181" t="s">
        <v>1311</v>
      </c>
      <c r="E3866" s="181" t="s">
        <v>5289</v>
      </c>
      <c r="F3866" s="181" t="s">
        <v>577</v>
      </c>
      <c r="G3866" s="181" t="s">
        <v>1328</v>
      </c>
      <c r="H3866" s="181" t="s">
        <v>7</v>
      </c>
      <c r="I3866" s="181" t="s">
        <v>5290</v>
      </c>
      <c r="J3866" s="181">
        <v>38010</v>
      </c>
      <c r="K3866" s="181">
        <v>159</v>
      </c>
      <c r="L3866" s="181"/>
      <c r="M3866" s="181"/>
      <c r="N3866" s="596" t="s">
        <v>286</v>
      </c>
    </row>
    <row r="3867" spans="1:14" s="158" customFormat="1" ht="18" customHeight="1" x14ac:dyDescent="0.25">
      <c r="A3867" s="181">
        <v>82032</v>
      </c>
      <c r="B3867" s="701" t="s">
        <v>5292</v>
      </c>
      <c r="C3867" s="181" t="s">
        <v>301</v>
      </c>
      <c r="D3867" s="181" t="s">
        <v>1311</v>
      </c>
      <c r="E3867" s="181" t="s">
        <v>5289</v>
      </c>
      <c r="F3867" s="181" t="s">
        <v>577</v>
      </c>
      <c r="G3867" s="181" t="s">
        <v>139</v>
      </c>
      <c r="H3867" s="181" t="s">
        <v>5</v>
      </c>
      <c r="I3867" s="181" t="s">
        <v>5291</v>
      </c>
      <c r="J3867" s="181">
        <v>107920</v>
      </c>
      <c r="K3867" s="181">
        <v>2</v>
      </c>
      <c r="L3867" s="181"/>
      <c r="M3867" s="181"/>
      <c r="N3867" s="596" t="s">
        <v>286</v>
      </c>
    </row>
    <row r="3868" spans="1:14" s="158" customFormat="1" ht="18" customHeight="1" x14ac:dyDescent="0.25">
      <c r="A3868" s="181">
        <v>24657</v>
      </c>
      <c r="B3868" s="701" t="s">
        <v>13470</v>
      </c>
      <c r="C3868" s="181" t="s">
        <v>301</v>
      </c>
      <c r="D3868" s="181" t="s">
        <v>1311</v>
      </c>
      <c r="E3868" s="181" t="s">
        <v>5289</v>
      </c>
      <c r="F3868" s="181" t="s">
        <v>304</v>
      </c>
      <c r="G3868" s="181" t="s">
        <v>139</v>
      </c>
      <c r="H3868" s="181" t="s">
        <v>5</v>
      </c>
      <c r="I3868" s="181" t="s">
        <v>5291</v>
      </c>
      <c r="J3868" s="181">
        <v>94790</v>
      </c>
      <c r="K3868" s="181">
        <v>5</v>
      </c>
      <c r="L3868" s="181"/>
      <c r="M3868" s="181"/>
      <c r="N3868" s="596" t="s">
        <v>286</v>
      </c>
    </row>
    <row r="3869" spans="1:14" ht="18" customHeight="1" x14ac:dyDescent="0.25">
      <c r="A3869" s="181">
        <v>15504</v>
      </c>
      <c r="B3869" s="701" t="s">
        <v>5296</v>
      </c>
      <c r="C3869" s="181" t="s">
        <v>301</v>
      </c>
      <c r="D3869" s="181" t="s">
        <v>1311</v>
      </c>
      <c r="E3869" s="181" t="s">
        <v>5293</v>
      </c>
      <c r="F3869" s="181" t="s">
        <v>577</v>
      </c>
      <c r="G3869" s="181" t="s">
        <v>139</v>
      </c>
      <c r="H3869" s="181" t="s">
        <v>5</v>
      </c>
      <c r="I3869" s="181" t="s">
        <v>5297</v>
      </c>
      <c r="J3869" s="181">
        <v>129600</v>
      </c>
      <c r="K3869" s="181">
        <v>30</v>
      </c>
      <c r="L3869" s="181"/>
      <c r="M3869" s="181"/>
      <c r="N3869" s="596" t="s">
        <v>286</v>
      </c>
    </row>
    <row r="3870" spans="1:14" s="158" customFormat="1" ht="18" customHeight="1" x14ac:dyDescent="0.25">
      <c r="A3870" s="181">
        <v>17519</v>
      </c>
      <c r="B3870" s="701" t="s">
        <v>5294</v>
      </c>
      <c r="C3870" s="181" t="s">
        <v>5295</v>
      </c>
      <c r="D3870" s="181" t="s">
        <v>1311</v>
      </c>
      <c r="E3870" s="181" t="s">
        <v>5293</v>
      </c>
      <c r="F3870" s="181" t="s">
        <v>577</v>
      </c>
      <c r="G3870" s="181" t="s">
        <v>139</v>
      </c>
      <c r="H3870" s="181" t="s">
        <v>5</v>
      </c>
      <c r="I3870" s="181" t="s">
        <v>4856</v>
      </c>
      <c r="J3870" s="181">
        <v>98150</v>
      </c>
      <c r="K3870" s="181">
        <v>130</v>
      </c>
      <c r="L3870" s="181"/>
      <c r="M3870" s="181"/>
      <c r="N3870" s="596" t="s">
        <v>286</v>
      </c>
    </row>
    <row r="3871" spans="1:14" s="158" customFormat="1" ht="18" customHeight="1" x14ac:dyDescent="0.25">
      <c r="A3871" s="181">
        <v>19956</v>
      </c>
      <c r="B3871" s="701" t="s">
        <v>16962</v>
      </c>
      <c r="C3871" s="181" t="s">
        <v>301</v>
      </c>
      <c r="D3871" s="181" t="s">
        <v>1311</v>
      </c>
      <c r="E3871" s="181" t="s">
        <v>5293</v>
      </c>
      <c r="F3871" s="181" t="s">
        <v>577</v>
      </c>
      <c r="G3871" s="181" t="s">
        <v>1313</v>
      </c>
      <c r="H3871" s="181" t="s">
        <v>7</v>
      </c>
      <c r="I3871" s="181" t="s">
        <v>301</v>
      </c>
      <c r="J3871" s="181">
        <v>54670</v>
      </c>
      <c r="K3871" s="181">
        <v>82</v>
      </c>
      <c r="L3871" s="181"/>
      <c r="M3871" s="181"/>
      <c r="N3871" s="596" t="s">
        <v>286</v>
      </c>
    </row>
    <row r="3872" spans="1:14" s="158" customFormat="1" ht="18" customHeight="1" x14ac:dyDescent="0.25">
      <c r="A3872" s="181">
        <v>46282</v>
      </c>
      <c r="B3872" s="701" t="s">
        <v>16963</v>
      </c>
      <c r="C3872" s="181" t="s">
        <v>16964</v>
      </c>
      <c r="D3872" s="181" t="s">
        <v>1311</v>
      </c>
      <c r="E3872" s="181" t="s">
        <v>5293</v>
      </c>
      <c r="F3872" s="181" t="s">
        <v>577</v>
      </c>
      <c r="G3872" s="181" t="s">
        <v>1328</v>
      </c>
      <c r="H3872" s="181" t="s">
        <v>7</v>
      </c>
      <c r="I3872" s="181" t="s">
        <v>1334</v>
      </c>
      <c r="J3872" s="181">
        <v>52920</v>
      </c>
      <c r="K3872" s="181">
        <v>188</v>
      </c>
      <c r="L3872" s="181"/>
      <c r="M3872" s="181"/>
      <c r="N3872" s="596" t="s">
        <v>286</v>
      </c>
    </row>
    <row r="3873" spans="1:14" s="158" customFormat="1" ht="18" customHeight="1" x14ac:dyDescent="0.25">
      <c r="A3873" s="181">
        <v>17523</v>
      </c>
      <c r="B3873" s="701" t="s">
        <v>16965</v>
      </c>
      <c r="C3873" s="181" t="s">
        <v>301</v>
      </c>
      <c r="D3873" s="181" t="s">
        <v>1311</v>
      </c>
      <c r="E3873" s="181" t="s">
        <v>3562</v>
      </c>
      <c r="F3873" s="181" t="s">
        <v>577</v>
      </c>
      <c r="G3873" s="181" t="s">
        <v>1313</v>
      </c>
      <c r="H3873" s="181" t="s">
        <v>7</v>
      </c>
      <c r="I3873" s="181" t="s">
        <v>301</v>
      </c>
      <c r="J3873" s="181">
        <v>63320</v>
      </c>
      <c r="K3873" s="181">
        <v>53</v>
      </c>
      <c r="L3873" s="181"/>
      <c r="M3873" s="181"/>
      <c r="N3873" s="596" t="s">
        <v>286</v>
      </c>
    </row>
    <row r="3874" spans="1:14" s="158" customFormat="1" ht="18" customHeight="1" x14ac:dyDescent="0.25">
      <c r="A3874" s="181">
        <v>81267</v>
      </c>
      <c r="B3874" s="701" t="s">
        <v>5298</v>
      </c>
      <c r="C3874" s="181" t="s">
        <v>301</v>
      </c>
      <c r="D3874" s="181" t="s">
        <v>1311</v>
      </c>
      <c r="E3874" s="181" t="s">
        <v>5299</v>
      </c>
      <c r="F3874" s="181" t="s">
        <v>577</v>
      </c>
      <c r="G3874" s="181" t="s">
        <v>139</v>
      </c>
      <c r="H3874" s="181" t="s">
        <v>5</v>
      </c>
      <c r="I3874" s="181" t="s">
        <v>5300</v>
      </c>
      <c r="J3874" s="181">
        <v>189686</v>
      </c>
      <c r="K3874" s="181">
        <v>1</v>
      </c>
      <c r="L3874" s="181"/>
      <c r="M3874" s="181"/>
      <c r="N3874" s="596" t="s">
        <v>286</v>
      </c>
    </row>
    <row r="3875" spans="1:14" s="158" customFormat="1" ht="18" customHeight="1" x14ac:dyDescent="0.25">
      <c r="A3875" s="181">
        <v>46751</v>
      </c>
      <c r="B3875" s="701" t="s">
        <v>15456</v>
      </c>
      <c r="C3875" s="181" t="s">
        <v>15457</v>
      </c>
      <c r="D3875" s="181" t="s">
        <v>1311</v>
      </c>
      <c r="E3875" s="181" t="s">
        <v>3787</v>
      </c>
      <c r="F3875" s="181" t="s">
        <v>577</v>
      </c>
      <c r="G3875" s="181" t="s">
        <v>1328</v>
      </c>
      <c r="H3875" s="181" t="s">
        <v>7</v>
      </c>
      <c r="I3875" s="181" t="s">
        <v>1334</v>
      </c>
      <c r="J3875" s="181">
        <v>35700</v>
      </c>
      <c r="K3875" s="181">
        <v>47</v>
      </c>
      <c r="L3875" s="181"/>
      <c r="M3875" s="181"/>
      <c r="N3875" s="596" t="s">
        <v>286</v>
      </c>
    </row>
    <row r="3876" spans="1:14" s="158" customFormat="1" ht="18" customHeight="1" x14ac:dyDescent="0.25">
      <c r="A3876" s="181">
        <v>45995</v>
      </c>
      <c r="B3876" s="701" t="s">
        <v>5301</v>
      </c>
      <c r="C3876" s="181" t="s">
        <v>5302</v>
      </c>
      <c r="D3876" s="181" t="s">
        <v>1311</v>
      </c>
      <c r="E3876" s="181" t="s">
        <v>5303</v>
      </c>
      <c r="F3876" s="181" t="s">
        <v>577</v>
      </c>
      <c r="G3876" s="181" t="s">
        <v>1328</v>
      </c>
      <c r="H3876" s="181" t="s">
        <v>7</v>
      </c>
      <c r="I3876" s="181" t="s">
        <v>1334</v>
      </c>
      <c r="J3876" s="181">
        <v>49100</v>
      </c>
      <c r="K3876" s="181">
        <v>81</v>
      </c>
      <c r="L3876" s="181"/>
      <c r="M3876" s="181"/>
      <c r="N3876" s="596" t="s">
        <v>286</v>
      </c>
    </row>
    <row r="3877" spans="1:14" s="158" customFormat="1" ht="18" customHeight="1" x14ac:dyDescent="0.25">
      <c r="A3877" s="181">
        <v>21737</v>
      </c>
      <c r="B3877" s="701" t="s">
        <v>18480</v>
      </c>
      <c r="C3877" s="181" t="s">
        <v>301</v>
      </c>
      <c r="D3877" s="181" t="s">
        <v>1311</v>
      </c>
      <c r="E3877" s="181" t="s">
        <v>5303</v>
      </c>
      <c r="F3877" s="181" t="s">
        <v>577</v>
      </c>
      <c r="G3877" s="181" t="s">
        <v>139</v>
      </c>
      <c r="H3877" s="181" t="s">
        <v>5</v>
      </c>
      <c r="I3877" s="181" t="s">
        <v>301</v>
      </c>
      <c r="J3877" s="181">
        <v>79836</v>
      </c>
      <c r="K3877" s="181">
        <v>7</v>
      </c>
      <c r="L3877" s="181"/>
      <c r="M3877" s="181"/>
      <c r="N3877" s="596" t="s">
        <v>286</v>
      </c>
    </row>
    <row r="3878" spans="1:14" s="158" customFormat="1" ht="18" customHeight="1" x14ac:dyDescent="0.25">
      <c r="A3878" s="181">
        <v>46281</v>
      </c>
      <c r="B3878" s="701" t="s">
        <v>5305</v>
      </c>
      <c r="C3878" s="181" t="s">
        <v>5306</v>
      </c>
      <c r="D3878" s="181" t="s">
        <v>1311</v>
      </c>
      <c r="E3878" s="181" t="s">
        <v>5304</v>
      </c>
      <c r="F3878" s="181" t="s">
        <v>577</v>
      </c>
      <c r="G3878" s="181" t="s">
        <v>139</v>
      </c>
      <c r="H3878" s="181" t="s">
        <v>5</v>
      </c>
      <c r="I3878" s="181" t="s">
        <v>301</v>
      </c>
      <c r="J3878" s="181">
        <v>88128</v>
      </c>
      <c r="K3878" s="181">
        <v>5</v>
      </c>
      <c r="L3878" s="181"/>
      <c r="M3878" s="181"/>
      <c r="N3878" s="596" t="s">
        <v>286</v>
      </c>
    </row>
    <row r="3879" spans="1:14" ht="18" customHeight="1" x14ac:dyDescent="0.25">
      <c r="A3879" s="181">
        <v>742</v>
      </c>
      <c r="B3879" s="701" t="s">
        <v>14292</v>
      </c>
      <c r="C3879" s="181" t="s">
        <v>301</v>
      </c>
      <c r="D3879" s="181" t="s">
        <v>1311</v>
      </c>
      <c r="E3879" s="181" t="s">
        <v>5304</v>
      </c>
      <c r="F3879" s="181" t="s">
        <v>577</v>
      </c>
      <c r="G3879" s="181" t="s">
        <v>139</v>
      </c>
      <c r="H3879" s="181" t="s">
        <v>5</v>
      </c>
      <c r="I3879" s="181" t="s">
        <v>301</v>
      </c>
      <c r="J3879" s="181">
        <v>135250</v>
      </c>
      <c r="K3879" s="181">
        <v>3</v>
      </c>
      <c r="L3879" s="181"/>
      <c r="M3879" s="181"/>
      <c r="N3879" s="596" t="s">
        <v>286</v>
      </c>
    </row>
    <row r="3880" spans="1:14" s="158" customFormat="1" ht="18" customHeight="1" x14ac:dyDescent="0.25">
      <c r="A3880" s="181">
        <v>4206</v>
      </c>
      <c r="B3880" s="701" t="s">
        <v>16966</v>
      </c>
      <c r="C3880" s="181" t="s">
        <v>16967</v>
      </c>
      <c r="D3880" s="181" t="s">
        <v>1311</v>
      </c>
      <c r="E3880" s="181" t="s">
        <v>5304</v>
      </c>
      <c r="F3880" s="181" t="s">
        <v>577</v>
      </c>
      <c r="G3880" s="181" t="s">
        <v>1328</v>
      </c>
      <c r="H3880" s="181" t="s">
        <v>7</v>
      </c>
      <c r="I3880" s="181" t="s">
        <v>1334</v>
      </c>
      <c r="J3880" s="181">
        <v>49420</v>
      </c>
      <c r="K3880" s="181">
        <v>34</v>
      </c>
      <c r="L3880" s="181"/>
      <c r="M3880" s="181"/>
      <c r="N3880" s="596" t="s">
        <v>286</v>
      </c>
    </row>
    <row r="3881" spans="1:14" s="158" customFormat="1" ht="18" customHeight="1" x14ac:dyDescent="0.25">
      <c r="A3881" s="181">
        <v>14101</v>
      </c>
      <c r="B3881" s="701" t="s">
        <v>13471</v>
      </c>
      <c r="C3881" s="181" t="s">
        <v>301</v>
      </c>
      <c r="D3881" s="181" t="s">
        <v>1311</v>
      </c>
      <c r="E3881" s="181" t="s">
        <v>3564</v>
      </c>
      <c r="F3881" s="181" t="s">
        <v>577</v>
      </c>
      <c r="G3881" s="181" t="s">
        <v>139</v>
      </c>
      <c r="H3881" s="181" t="s">
        <v>5</v>
      </c>
      <c r="I3881" s="181" t="s">
        <v>301</v>
      </c>
      <c r="J3881" s="181">
        <v>149936</v>
      </c>
      <c r="K3881" s="181">
        <v>5</v>
      </c>
      <c r="L3881" s="181"/>
      <c r="M3881" s="181"/>
      <c r="N3881" s="596" t="s">
        <v>286</v>
      </c>
    </row>
    <row r="3882" spans="1:14" s="158" customFormat="1" ht="18" customHeight="1" x14ac:dyDescent="0.25">
      <c r="A3882" s="181">
        <v>16852</v>
      </c>
      <c r="B3882" s="701" t="s">
        <v>14293</v>
      </c>
      <c r="C3882" s="181" t="s">
        <v>301</v>
      </c>
      <c r="D3882" s="181" t="s">
        <v>1311</v>
      </c>
      <c r="E3882" s="181" t="s">
        <v>3564</v>
      </c>
      <c r="F3882" s="181" t="s">
        <v>577</v>
      </c>
      <c r="G3882" s="181" t="s">
        <v>139</v>
      </c>
      <c r="H3882" s="181" t="s">
        <v>5</v>
      </c>
      <c r="I3882" s="181" t="s">
        <v>301</v>
      </c>
      <c r="J3882" s="181">
        <v>114912</v>
      </c>
      <c r="K3882" s="181">
        <v>8</v>
      </c>
      <c r="L3882" s="181"/>
      <c r="M3882" s="181"/>
      <c r="N3882" s="596" t="s">
        <v>286</v>
      </c>
    </row>
    <row r="3883" spans="1:14" s="158" customFormat="1" ht="18" customHeight="1" x14ac:dyDescent="0.25">
      <c r="A3883" s="181">
        <v>22065</v>
      </c>
      <c r="B3883" s="701" t="s">
        <v>5307</v>
      </c>
      <c r="C3883" s="181" t="s">
        <v>5308</v>
      </c>
      <c r="D3883" s="181" t="s">
        <v>1311</v>
      </c>
      <c r="E3883" s="181" t="s">
        <v>3722</v>
      </c>
      <c r="F3883" s="181" t="s">
        <v>577</v>
      </c>
      <c r="G3883" s="181" t="s">
        <v>1313</v>
      </c>
      <c r="H3883" s="181" t="s">
        <v>7</v>
      </c>
      <c r="I3883" s="181" t="s">
        <v>4606</v>
      </c>
      <c r="J3883" s="181">
        <v>62380</v>
      </c>
      <c r="K3883" s="181">
        <v>52</v>
      </c>
      <c r="L3883" s="181"/>
      <c r="M3883" s="181"/>
      <c r="N3883" s="596" t="s">
        <v>286</v>
      </c>
    </row>
    <row r="3884" spans="1:14" s="158" customFormat="1" ht="18" customHeight="1" x14ac:dyDescent="0.25">
      <c r="A3884" s="181">
        <v>11173</v>
      </c>
      <c r="B3884" s="701" t="s">
        <v>5309</v>
      </c>
      <c r="C3884" s="181" t="s">
        <v>301</v>
      </c>
      <c r="D3884" s="181" t="s">
        <v>1311</v>
      </c>
      <c r="E3884" s="181" t="s">
        <v>3746</v>
      </c>
      <c r="F3884" s="181" t="s">
        <v>304</v>
      </c>
      <c r="G3884" s="181" t="s">
        <v>1313</v>
      </c>
      <c r="H3884" s="181" t="s">
        <v>7</v>
      </c>
      <c r="I3884" s="181" t="s">
        <v>5310</v>
      </c>
      <c r="J3884" s="181">
        <v>58020</v>
      </c>
      <c r="K3884" s="181">
        <v>9</v>
      </c>
      <c r="L3884" s="181"/>
      <c r="M3884" s="181"/>
      <c r="N3884" s="596" t="s">
        <v>286</v>
      </c>
    </row>
    <row r="3885" spans="1:14" s="158" customFormat="1" ht="18" customHeight="1" x14ac:dyDescent="0.25">
      <c r="A3885" s="181">
        <v>6538</v>
      </c>
      <c r="B3885" s="701" t="s">
        <v>5311</v>
      </c>
      <c r="C3885" s="181" t="s">
        <v>301</v>
      </c>
      <c r="D3885" s="181" t="s">
        <v>1311</v>
      </c>
      <c r="E3885" s="181" t="s">
        <v>3746</v>
      </c>
      <c r="F3885" s="181" t="s">
        <v>577</v>
      </c>
      <c r="G3885" s="181" t="s">
        <v>139</v>
      </c>
      <c r="H3885" s="181" t="s">
        <v>5</v>
      </c>
      <c r="I3885" s="181" t="s">
        <v>5312</v>
      </c>
      <c r="J3885" s="181">
        <v>158660</v>
      </c>
      <c r="K3885" s="181">
        <v>1</v>
      </c>
      <c r="L3885" s="181"/>
      <c r="M3885" s="181"/>
      <c r="N3885" s="596" t="s">
        <v>286</v>
      </c>
    </row>
    <row r="3886" spans="1:14" ht="18" customHeight="1" x14ac:dyDescent="0.25">
      <c r="A3886" s="181">
        <v>22866</v>
      </c>
      <c r="B3886" s="701" t="s">
        <v>16968</v>
      </c>
      <c r="C3886" s="181" t="s">
        <v>301</v>
      </c>
      <c r="D3886" s="181" t="s">
        <v>1311</v>
      </c>
      <c r="E3886" s="181" t="s">
        <v>5313</v>
      </c>
      <c r="F3886" s="181" t="s">
        <v>577</v>
      </c>
      <c r="G3886" s="181" t="s">
        <v>1313</v>
      </c>
      <c r="H3886" s="181" t="s">
        <v>7</v>
      </c>
      <c r="I3886" s="181" t="s">
        <v>3796</v>
      </c>
      <c r="J3886" s="181">
        <v>63320</v>
      </c>
      <c r="K3886" s="181">
        <v>49</v>
      </c>
      <c r="L3886" s="181"/>
      <c r="M3886" s="181"/>
      <c r="N3886" s="596" t="s">
        <v>286</v>
      </c>
    </row>
    <row r="3887" spans="1:14" ht="18" customHeight="1" x14ac:dyDescent="0.25">
      <c r="A3887" s="181">
        <v>18224</v>
      </c>
      <c r="B3887" s="701" t="s">
        <v>18481</v>
      </c>
      <c r="C3887" s="181" t="s">
        <v>301</v>
      </c>
      <c r="D3887" s="181" t="s">
        <v>1311</v>
      </c>
      <c r="E3887" s="181" t="s">
        <v>5313</v>
      </c>
      <c r="F3887" s="181" t="s">
        <v>577</v>
      </c>
      <c r="G3887" s="181" t="s">
        <v>139</v>
      </c>
      <c r="H3887" s="181" t="s">
        <v>5</v>
      </c>
      <c r="I3887" s="181" t="s">
        <v>3796</v>
      </c>
      <c r="J3887" s="181">
        <v>96596</v>
      </c>
      <c r="K3887" s="181">
        <v>31</v>
      </c>
      <c r="L3887" s="181"/>
      <c r="M3887" s="181"/>
      <c r="N3887" s="596" t="s">
        <v>286</v>
      </c>
    </row>
    <row r="3888" spans="1:14" ht="18" customHeight="1" x14ac:dyDescent="0.25">
      <c r="A3888" s="181">
        <v>21615</v>
      </c>
      <c r="B3888" s="701" t="s">
        <v>18482</v>
      </c>
      <c r="C3888" s="181" t="s">
        <v>301</v>
      </c>
      <c r="D3888" s="181" t="s">
        <v>1311</v>
      </c>
      <c r="E3888" s="181" t="s">
        <v>5313</v>
      </c>
      <c r="F3888" s="181" t="s">
        <v>577</v>
      </c>
      <c r="G3888" s="181" t="s">
        <v>139</v>
      </c>
      <c r="H3888" s="181" t="s">
        <v>5</v>
      </c>
      <c r="I3888" s="181" t="s">
        <v>3796</v>
      </c>
      <c r="J3888" s="181">
        <v>125192</v>
      </c>
      <c r="K3888" s="181">
        <v>11</v>
      </c>
      <c r="L3888" s="181"/>
      <c r="M3888" s="181"/>
      <c r="N3888" s="596" t="s">
        <v>286</v>
      </c>
    </row>
    <row r="3889" spans="1:14" s="158" customFormat="1" ht="18" customHeight="1" x14ac:dyDescent="0.25">
      <c r="A3889" s="181">
        <v>16717</v>
      </c>
      <c r="B3889" s="701" t="s">
        <v>16969</v>
      </c>
      <c r="C3889" s="181" t="s">
        <v>16970</v>
      </c>
      <c r="D3889" s="181" t="s">
        <v>1311</v>
      </c>
      <c r="E3889" s="181" t="s">
        <v>5314</v>
      </c>
      <c r="F3889" s="181" t="s">
        <v>304</v>
      </c>
      <c r="G3889" s="181" t="s">
        <v>1313</v>
      </c>
      <c r="H3889" s="181" t="s">
        <v>7</v>
      </c>
      <c r="I3889" s="181" t="s">
        <v>16971</v>
      </c>
      <c r="J3889" s="181">
        <v>61470</v>
      </c>
      <c r="K3889" s="181">
        <v>73</v>
      </c>
      <c r="L3889" s="181"/>
      <c r="M3889" s="181"/>
      <c r="N3889" s="596" t="s">
        <v>286</v>
      </c>
    </row>
    <row r="3890" spans="1:14" s="158" customFormat="1" ht="18" customHeight="1" x14ac:dyDescent="0.25">
      <c r="A3890" s="181">
        <v>4570</v>
      </c>
      <c r="B3890" s="701" t="s">
        <v>5315</v>
      </c>
      <c r="C3890" s="181" t="s">
        <v>5316</v>
      </c>
      <c r="D3890" s="181" t="s">
        <v>1311</v>
      </c>
      <c r="E3890" s="181" t="s">
        <v>5314</v>
      </c>
      <c r="F3890" s="181" t="s">
        <v>577</v>
      </c>
      <c r="G3890" s="181" t="s">
        <v>139</v>
      </c>
      <c r="H3890" s="181" t="s">
        <v>5</v>
      </c>
      <c r="I3890" s="181" t="s">
        <v>301</v>
      </c>
      <c r="J3890" s="181">
        <v>185396</v>
      </c>
      <c r="K3890" s="181">
        <v>9</v>
      </c>
      <c r="L3890" s="181"/>
      <c r="M3890" s="181"/>
      <c r="N3890" s="596" t="s">
        <v>286</v>
      </c>
    </row>
    <row r="3891" spans="1:14" s="158" customFormat="1" ht="18" customHeight="1" x14ac:dyDescent="0.25">
      <c r="A3891" s="181">
        <v>21616</v>
      </c>
      <c r="B3891" s="701" t="s">
        <v>18483</v>
      </c>
      <c r="C3891" s="181" t="s">
        <v>301</v>
      </c>
      <c r="D3891" s="181" t="s">
        <v>1311</v>
      </c>
      <c r="E3891" s="181" t="s">
        <v>5314</v>
      </c>
      <c r="F3891" s="181" t="s">
        <v>577</v>
      </c>
      <c r="G3891" s="181" t="s">
        <v>139</v>
      </c>
      <c r="H3891" s="181" t="s">
        <v>5</v>
      </c>
      <c r="I3891" s="181" t="s">
        <v>301</v>
      </c>
      <c r="J3891" s="181">
        <v>152236</v>
      </c>
      <c r="K3891" s="181">
        <v>44</v>
      </c>
      <c r="L3891" s="181"/>
      <c r="M3891" s="181"/>
      <c r="N3891" s="596" t="s">
        <v>286</v>
      </c>
    </row>
    <row r="3892" spans="1:14" s="158" customFormat="1" ht="18" customHeight="1" x14ac:dyDescent="0.25">
      <c r="A3892" s="181">
        <v>24358</v>
      </c>
      <c r="B3892" s="701" t="s">
        <v>5317</v>
      </c>
      <c r="C3892" s="181" t="s">
        <v>301</v>
      </c>
      <c r="D3892" s="181" t="s">
        <v>1311</v>
      </c>
      <c r="E3892" s="181" t="s">
        <v>3829</v>
      </c>
      <c r="F3892" s="181" t="s">
        <v>577</v>
      </c>
      <c r="G3892" s="181" t="s">
        <v>139</v>
      </c>
      <c r="H3892" s="181" t="s">
        <v>5</v>
      </c>
      <c r="I3892" s="181" t="s">
        <v>5318</v>
      </c>
      <c r="J3892" s="181">
        <v>109208</v>
      </c>
      <c r="K3892" s="181">
        <v>2</v>
      </c>
      <c r="L3892" s="181"/>
      <c r="M3892" s="181"/>
      <c r="N3892" s="596" t="s">
        <v>286</v>
      </c>
    </row>
    <row r="3893" spans="1:14" s="158" customFormat="1" ht="18" customHeight="1" x14ac:dyDescent="0.25">
      <c r="A3893" s="181">
        <v>46297</v>
      </c>
      <c r="B3893" s="701" t="s">
        <v>5319</v>
      </c>
      <c r="C3893" s="181" t="s">
        <v>5320</v>
      </c>
      <c r="D3893" s="181" t="s">
        <v>1311</v>
      </c>
      <c r="E3893" s="181" t="s">
        <v>3829</v>
      </c>
      <c r="F3893" s="181" t="s">
        <v>577</v>
      </c>
      <c r="G3893" s="181" t="s">
        <v>1313</v>
      </c>
      <c r="H3893" s="181" t="s">
        <v>7</v>
      </c>
      <c r="I3893" s="181" t="s">
        <v>5321</v>
      </c>
      <c r="J3893" s="181">
        <v>44660</v>
      </c>
      <c r="K3893" s="181">
        <v>48</v>
      </c>
      <c r="L3893" s="181"/>
      <c r="M3893" s="181"/>
      <c r="N3893" s="596" t="s">
        <v>286</v>
      </c>
    </row>
    <row r="3894" spans="1:14" s="158" customFormat="1" ht="18" customHeight="1" x14ac:dyDescent="0.25">
      <c r="A3894" s="181">
        <v>82033</v>
      </c>
      <c r="B3894" s="701" t="s">
        <v>11222</v>
      </c>
      <c r="C3894" s="181" t="s">
        <v>301</v>
      </c>
      <c r="D3894" s="181" t="s">
        <v>1311</v>
      </c>
      <c r="E3894" s="181" t="s">
        <v>3829</v>
      </c>
      <c r="F3894" s="181" t="s">
        <v>577</v>
      </c>
      <c r="G3894" s="181" t="s">
        <v>139</v>
      </c>
      <c r="H3894" s="181" t="s">
        <v>5</v>
      </c>
      <c r="I3894" s="181" t="s">
        <v>5318</v>
      </c>
      <c r="J3894" s="181">
        <v>143890</v>
      </c>
      <c r="K3894" s="181">
        <v>2</v>
      </c>
      <c r="L3894" s="181"/>
      <c r="M3894" s="181"/>
      <c r="N3894" s="596" t="s">
        <v>286</v>
      </c>
    </row>
    <row r="3895" spans="1:14" s="158" customFormat="1" ht="18" customHeight="1" x14ac:dyDescent="0.25">
      <c r="A3895" s="181">
        <v>46294</v>
      </c>
      <c r="B3895" s="701" t="s">
        <v>5324</v>
      </c>
      <c r="C3895" s="181" t="s">
        <v>5325</v>
      </c>
      <c r="D3895" s="181" t="s">
        <v>1311</v>
      </c>
      <c r="E3895" s="181" t="s">
        <v>5323</v>
      </c>
      <c r="F3895" s="181" t="s">
        <v>577</v>
      </c>
      <c r="G3895" s="181" t="s">
        <v>1313</v>
      </c>
      <c r="H3895" s="181" t="s">
        <v>7</v>
      </c>
      <c r="I3895" s="181" t="s">
        <v>5321</v>
      </c>
      <c r="J3895" s="181">
        <v>45420</v>
      </c>
      <c r="K3895" s="181">
        <v>45</v>
      </c>
      <c r="L3895" s="181"/>
      <c r="M3895" s="181"/>
      <c r="N3895" s="596" t="s">
        <v>286</v>
      </c>
    </row>
    <row r="3896" spans="1:14" s="158" customFormat="1" ht="18" customHeight="1" x14ac:dyDescent="0.25">
      <c r="A3896" s="181">
        <v>7679</v>
      </c>
      <c r="B3896" s="701" t="s">
        <v>5326</v>
      </c>
      <c r="C3896" s="181" t="s">
        <v>301</v>
      </c>
      <c r="D3896" s="181" t="s">
        <v>1311</v>
      </c>
      <c r="E3896" s="181" t="s">
        <v>5323</v>
      </c>
      <c r="F3896" s="181" t="s">
        <v>577</v>
      </c>
      <c r="G3896" s="181" t="s">
        <v>139</v>
      </c>
      <c r="H3896" s="181" t="s">
        <v>5</v>
      </c>
      <c r="I3896" s="181" t="s">
        <v>301</v>
      </c>
      <c r="J3896" s="181">
        <v>97750</v>
      </c>
      <c r="K3896" s="181">
        <v>1</v>
      </c>
      <c r="L3896" s="181"/>
      <c r="M3896" s="181"/>
      <c r="N3896" s="596" t="s">
        <v>286</v>
      </c>
    </row>
    <row r="3897" spans="1:14" s="158" customFormat="1" ht="18" customHeight="1" x14ac:dyDescent="0.25">
      <c r="A3897" s="181">
        <v>14107</v>
      </c>
      <c r="B3897" s="701" t="s">
        <v>5322</v>
      </c>
      <c r="C3897" s="181" t="s">
        <v>301</v>
      </c>
      <c r="D3897" s="181" t="s">
        <v>1311</v>
      </c>
      <c r="E3897" s="181" t="s">
        <v>5323</v>
      </c>
      <c r="F3897" s="181" t="s">
        <v>577</v>
      </c>
      <c r="G3897" s="181" t="s">
        <v>139</v>
      </c>
      <c r="H3897" s="181" t="s">
        <v>5</v>
      </c>
      <c r="I3897" s="181" t="s">
        <v>301</v>
      </c>
      <c r="J3897" s="181">
        <v>134926</v>
      </c>
      <c r="K3897" s="181">
        <v>3</v>
      </c>
      <c r="L3897" s="181"/>
      <c r="M3897" s="181"/>
      <c r="N3897" s="596" t="s">
        <v>286</v>
      </c>
    </row>
    <row r="3898" spans="1:14" s="158" customFormat="1" ht="18" customHeight="1" x14ac:dyDescent="0.25">
      <c r="A3898" s="181">
        <v>21134</v>
      </c>
      <c r="B3898" s="701" t="s">
        <v>15458</v>
      </c>
      <c r="C3898" s="181" t="s">
        <v>301</v>
      </c>
      <c r="D3898" s="181" t="s">
        <v>1311</v>
      </c>
      <c r="E3898" s="181" t="s">
        <v>5327</v>
      </c>
      <c r="F3898" s="181" t="s">
        <v>577</v>
      </c>
      <c r="G3898" s="181" t="s">
        <v>139</v>
      </c>
      <c r="H3898" s="181" t="s">
        <v>5</v>
      </c>
      <c r="I3898" s="181" t="s">
        <v>301</v>
      </c>
      <c r="J3898" s="181">
        <v>134926</v>
      </c>
      <c r="K3898" s="181">
        <v>5</v>
      </c>
      <c r="L3898" s="181"/>
      <c r="M3898" s="181"/>
      <c r="N3898" s="596" t="s">
        <v>286</v>
      </c>
    </row>
    <row r="3899" spans="1:14" s="158" customFormat="1" ht="18" customHeight="1" x14ac:dyDescent="0.25">
      <c r="A3899" s="181">
        <v>6588</v>
      </c>
      <c r="B3899" s="701" t="s">
        <v>16972</v>
      </c>
      <c r="C3899" s="181" t="s">
        <v>301</v>
      </c>
      <c r="D3899" s="181" t="s">
        <v>1311</v>
      </c>
      <c r="E3899" s="181" t="s">
        <v>5327</v>
      </c>
      <c r="F3899" s="181" t="s">
        <v>304</v>
      </c>
      <c r="G3899" s="181" t="s">
        <v>1313</v>
      </c>
      <c r="H3899" s="181" t="s">
        <v>7</v>
      </c>
      <c r="I3899" s="181" t="s">
        <v>301</v>
      </c>
      <c r="J3899" s="181">
        <v>53540</v>
      </c>
      <c r="K3899" s="181">
        <v>78</v>
      </c>
      <c r="L3899" s="181"/>
      <c r="M3899" s="181"/>
      <c r="N3899" s="596" t="s">
        <v>286</v>
      </c>
    </row>
    <row r="3900" spans="1:14" s="158" customFormat="1" ht="18" customHeight="1" x14ac:dyDescent="0.25">
      <c r="A3900" s="181">
        <v>24361</v>
      </c>
      <c r="B3900" s="701" t="s">
        <v>18484</v>
      </c>
      <c r="C3900" s="181" t="s">
        <v>301</v>
      </c>
      <c r="D3900" s="181" t="s">
        <v>1311</v>
      </c>
      <c r="E3900" s="181" t="s">
        <v>5327</v>
      </c>
      <c r="F3900" s="181" t="s">
        <v>577</v>
      </c>
      <c r="G3900" s="181" t="s">
        <v>139</v>
      </c>
      <c r="H3900" s="181" t="s">
        <v>5</v>
      </c>
      <c r="I3900" s="181" t="s">
        <v>301</v>
      </c>
      <c r="J3900" s="181">
        <v>109440</v>
      </c>
      <c r="K3900" s="181">
        <v>3</v>
      </c>
      <c r="L3900" s="181"/>
      <c r="M3900" s="181"/>
      <c r="N3900" s="596" t="s">
        <v>286</v>
      </c>
    </row>
    <row r="3901" spans="1:14" s="158" customFormat="1" ht="18" customHeight="1" x14ac:dyDescent="0.25">
      <c r="A3901" s="181">
        <v>21195</v>
      </c>
      <c r="B3901" s="701" t="s">
        <v>15459</v>
      </c>
      <c r="C3901" s="181" t="s">
        <v>301</v>
      </c>
      <c r="D3901" s="181" t="s">
        <v>1311</v>
      </c>
      <c r="E3901" s="181" t="s">
        <v>15460</v>
      </c>
      <c r="F3901" s="181" t="s">
        <v>577</v>
      </c>
      <c r="G3901" s="181" t="s">
        <v>1328</v>
      </c>
      <c r="H3901" s="181" t="s">
        <v>7</v>
      </c>
      <c r="I3901" s="181" t="s">
        <v>301</v>
      </c>
      <c r="J3901" s="181">
        <v>46180</v>
      </c>
      <c r="K3901" s="181">
        <v>102</v>
      </c>
      <c r="L3901" s="181"/>
      <c r="M3901" s="181"/>
      <c r="N3901" s="596" t="s">
        <v>286</v>
      </c>
    </row>
    <row r="3902" spans="1:14" s="158" customFormat="1" ht="18" customHeight="1" x14ac:dyDescent="0.25">
      <c r="A3902" s="181">
        <v>81619</v>
      </c>
      <c r="B3902" s="701" t="s">
        <v>15461</v>
      </c>
      <c r="C3902" s="181" t="s">
        <v>15462</v>
      </c>
      <c r="D3902" s="181" t="s">
        <v>1311</v>
      </c>
      <c r="E3902" s="181" t="s">
        <v>4348</v>
      </c>
      <c r="F3902" s="181" t="s">
        <v>577</v>
      </c>
      <c r="G3902" s="181" t="s">
        <v>139</v>
      </c>
      <c r="H3902" s="181" t="s">
        <v>5</v>
      </c>
      <c r="I3902" s="181" t="s">
        <v>3900</v>
      </c>
      <c r="J3902" s="181">
        <v>112148</v>
      </c>
      <c r="K3902" s="181">
        <v>2</v>
      </c>
      <c r="L3902" s="181"/>
      <c r="M3902" s="181"/>
      <c r="N3902" s="596" t="s">
        <v>286</v>
      </c>
    </row>
    <row r="3903" spans="1:14" ht="18" customHeight="1" x14ac:dyDescent="0.25">
      <c r="A3903" s="181">
        <v>46285</v>
      </c>
      <c r="B3903" s="701" t="s">
        <v>5328</v>
      </c>
      <c r="C3903" s="181" t="s">
        <v>5329</v>
      </c>
      <c r="D3903" s="181" t="s">
        <v>1311</v>
      </c>
      <c r="E3903" s="181" t="s">
        <v>4348</v>
      </c>
      <c r="F3903" s="181" t="s">
        <v>304</v>
      </c>
      <c r="G3903" s="181" t="s">
        <v>1328</v>
      </c>
      <c r="H3903" s="181" t="s">
        <v>7</v>
      </c>
      <c r="I3903" s="181" t="s">
        <v>1334</v>
      </c>
      <c r="J3903" s="181">
        <v>45720</v>
      </c>
      <c r="K3903" s="181">
        <v>79</v>
      </c>
      <c r="L3903" s="181"/>
      <c r="M3903" s="181"/>
      <c r="N3903" s="596" t="s">
        <v>286</v>
      </c>
    </row>
    <row r="3904" spans="1:14" s="158" customFormat="1" ht="18" customHeight="1" x14ac:dyDescent="0.25">
      <c r="A3904" s="181">
        <v>8330</v>
      </c>
      <c r="B3904" s="701" t="s">
        <v>18485</v>
      </c>
      <c r="C3904" s="181" t="s">
        <v>301</v>
      </c>
      <c r="D3904" s="181" t="s">
        <v>1311</v>
      </c>
      <c r="E3904" s="181" t="s">
        <v>5330</v>
      </c>
      <c r="F3904" s="181" t="s">
        <v>577</v>
      </c>
      <c r="G3904" s="181" t="s">
        <v>139</v>
      </c>
      <c r="H3904" s="181" t="s">
        <v>5</v>
      </c>
      <c r="I3904" s="181" t="s">
        <v>18486</v>
      </c>
      <c r="J3904" s="181">
        <v>102988</v>
      </c>
      <c r="K3904" s="181">
        <v>2</v>
      </c>
      <c r="L3904" s="181"/>
      <c r="M3904" s="181"/>
      <c r="N3904" s="596" t="s">
        <v>286</v>
      </c>
    </row>
    <row r="3905" spans="1:14" s="158" customFormat="1" ht="18" customHeight="1" x14ac:dyDescent="0.25">
      <c r="A3905" s="181">
        <v>15301</v>
      </c>
      <c r="B3905" s="701" t="s">
        <v>13472</v>
      </c>
      <c r="C3905" s="181" t="s">
        <v>13473</v>
      </c>
      <c r="D3905" s="181" t="s">
        <v>1311</v>
      </c>
      <c r="E3905" s="181" t="s">
        <v>5330</v>
      </c>
      <c r="F3905" s="181" t="s">
        <v>577</v>
      </c>
      <c r="G3905" s="181" t="s">
        <v>139</v>
      </c>
      <c r="H3905" s="181" t="s">
        <v>5</v>
      </c>
      <c r="I3905" s="181" t="s">
        <v>13474</v>
      </c>
      <c r="J3905" s="181">
        <v>145318</v>
      </c>
      <c r="K3905" s="181">
        <v>2</v>
      </c>
      <c r="L3905" s="181"/>
      <c r="M3905" s="181"/>
      <c r="N3905" s="596" t="s">
        <v>286</v>
      </c>
    </row>
    <row r="3906" spans="1:14" s="158" customFormat="1" ht="18" customHeight="1" x14ac:dyDescent="0.25">
      <c r="A3906" s="181">
        <v>3917</v>
      </c>
      <c r="B3906" s="701" t="s">
        <v>16973</v>
      </c>
      <c r="C3906" s="181" t="s">
        <v>301</v>
      </c>
      <c r="D3906" s="181" t="s">
        <v>1311</v>
      </c>
      <c r="E3906" s="181" t="s">
        <v>5330</v>
      </c>
      <c r="F3906" s="181" t="s">
        <v>577</v>
      </c>
      <c r="G3906" s="181" t="s">
        <v>1328</v>
      </c>
      <c r="H3906" s="181" t="s">
        <v>7</v>
      </c>
      <c r="I3906" s="181" t="s">
        <v>16974</v>
      </c>
      <c r="J3906" s="181">
        <v>51280</v>
      </c>
      <c r="K3906" s="181">
        <v>33</v>
      </c>
      <c r="L3906" s="181"/>
      <c r="M3906" s="181"/>
      <c r="N3906" s="596" t="s">
        <v>286</v>
      </c>
    </row>
    <row r="3907" spans="1:14" s="158" customFormat="1" ht="18" customHeight="1" x14ac:dyDescent="0.25">
      <c r="A3907" s="181">
        <v>4208</v>
      </c>
      <c r="B3907" s="701" t="s">
        <v>15463</v>
      </c>
      <c r="C3907" s="181" t="s">
        <v>301</v>
      </c>
      <c r="D3907" s="181" t="s">
        <v>1311</v>
      </c>
      <c r="E3907" s="181" t="s">
        <v>2396</v>
      </c>
      <c r="F3907" s="181" t="s">
        <v>577</v>
      </c>
      <c r="G3907" s="181" t="s">
        <v>1328</v>
      </c>
      <c r="H3907" s="181" t="s">
        <v>7</v>
      </c>
      <c r="I3907" s="181" t="s">
        <v>1334</v>
      </c>
      <c r="J3907" s="181">
        <v>42120</v>
      </c>
      <c r="K3907" s="181">
        <v>50</v>
      </c>
      <c r="L3907" s="181"/>
      <c r="M3907" s="181"/>
      <c r="N3907" s="596" t="s">
        <v>286</v>
      </c>
    </row>
    <row r="3908" spans="1:14" s="158" customFormat="1" ht="18" customHeight="1" x14ac:dyDescent="0.25">
      <c r="A3908" s="181">
        <v>1729</v>
      </c>
      <c r="B3908" s="701" t="s">
        <v>16975</v>
      </c>
      <c r="C3908" s="181" t="s">
        <v>16976</v>
      </c>
      <c r="D3908" s="181" t="s">
        <v>1311</v>
      </c>
      <c r="E3908" s="181" t="s">
        <v>16977</v>
      </c>
      <c r="F3908" s="181" t="s">
        <v>577</v>
      </c>
      <c r="G3908" s="181" t="s">
        <v>1328</v>
      </c>
      <c r="H3908" s="181" t="s">
        <v>7</v>
      </c>
      <c r="I3908" s="181" t="s">
        <v>301</v>
      </c>
      <c r="J3908" s="181">
        <v>52930</v>
      </c>
      <c r="K3908" s="181">
        <v>76</v>
      </c>
      <c r="L3908" s="181"/>
      <c r="M3908" s="181"/>
      <c r="N3908" s="596" t="s">
        <v>286</v>
      </c>
    </row>
    <row r="3909" spans="1:14" s="158" customFormat="1" ht="18" customHeight="1" x14ac:dyDescent="0.25">
      <c r="A3909" s="181">
        <v>46540</v>
      </c>
      <c r="B3909" s="701" t="s">
        <v>5331</v>
      </c>
      <c r="C3909" s="181" t="s">
        <v>5332</v>
      </c>
      <c r="D3909" s="181" t="s">
        <v>1311</v>
      </c>
      <c r="E3909" s="181" t="s">
        <v>3919</v>
      </c>
      <c r="F3909" s="181" t="s">
        <v>577</v>
      </c>
      <c r="G3909" s="181" t="s">
        <v>139</v>
      </c>
      <c r="H3909" s="181" t="s">
        <v>5</v>
      </c>
      <c r="I3909" s="181" t="s">
        <v>301</v>
      </c>
      <c r="J3909" s="181">
        <v>140596</v>
      </c>
      <c r="K3909" s="181">
        <v>27</v>
      </c>
      <c r="L3909" s="181"/>
      <c r="M3909" s="181"/>
      <c r="N3909" s="596" t="s">
        <v>286</v>
      </c>
    </row>
    <row r="3910" spans="1:14" s="158" customFormat="1" ht="18" customHeight="1" x14ac:dyDescent="0.25">
      <c r="A3910" s="181">
        <v>24961</v>
      </c>
      <c r="B3910" s="701" t="s">
        <v>11680</v>
      </c>
      <c r="C3910" s="181" t="s">
        <v>301</v>
      </c>
      <c r="D3910" s="181" t="s">
        <v>1311</v>
      </c>
      <c r="E3910" s="181" t="s">
        <v>3919</v>
      </c>
      <c r="F3910" s="181" t="s">
        <v>577</v>
      </c>
      <c r="G3910" s="181" t="s">
        <v>139</v>
      </c>
      <c r="H3910" s="181" t="s">
        <v>5</v>
      </c>
      <c r="I3910" s="181" t="s">
        <v>11035</v>
      </c>
      <c r="J3910" s="181">
        <v>109688</v>
      </c>
      <c r="K3910" s="181">
        <v>20</v>
      </c>
      <c r="L3910" s="181"/>
      <c r="M3910" s="181"/>
      <c r="N3910" s="596" t="s">
        <v>286</v>
      </c>
    </row>
    <row r="3911" spans="1:14" s="158" customFormat="1" ht="18" customHeight="1" x14ac:dyDescent="0.25">
      <c r="A3911" s="181">
        <v>17489</v>
      </c>
      <c r="B3911" s="701">
        <v>9041415</v>
      </c>
      <c r="C3911" s="181" t="s">
        <v>16978</v>
      </c>
      <c r="D3911" s="181" t="s">
        <v>1311</v>
      </c>
      <c r="E3911" s="181" t="s">
        <v>16979</v>
      </c>
      <c r="F3911" s="181" t="s">
        <v>577</v>
      </c>
      <c r="G3911" s="181" t="s">
        <v>1313</v>
      </c>
      <c r="H3911" s="181" t="s">
        <v>7</v>
      </c>
      <c r="I3911" s="181" t="s">
        <v>301</v>
      </c>
      <c r="J3911" s="181">
        <v>45000</v>
      </c>
      <c r="K3911" s="181">
        <v>225</v>
      </c>
      <c r="L3911" s="181"/>
      <c r="M3911" s="181"/>
      <c r="N3911" s="596" t="s">
        <v>286</v>
      </c>
    </row>
    <row r="3912" spans="1:14" s="158" customFormat="1" ht="18" customHeight="1" x14ac:dyDescent="0.25">
      <c r="A3912" s="181">
        <v>15878</v>
      </c>
      <c r="B3912" s="701" t="s">
        <v>13475</v>
      </c>
      <c r="C3912" s="181" t="s">
        <v>301</v>
      </c>
      <c r="D3912" s="181" t="s">
        <v>1311</v>
      </c>
      <c r="E3912" s="181" t="s">
        <v>13476</v>
      </c>
      <c r="F3912" s="181" t="s">
        <v>577</v>
      </c>
      <c r="G3912" s="181" t="s">
        <v>139</v>
      </c>
      <c r="H3912" s="181" t="s">
        <v>5</v>
      </c>
      <c r="I3912" s="181" t="s">
        <v>3695</v>
      </c>
      <c r="J3912" s="181">
        <v>84090</v>
      </c>
      <c r="K3912" s="181">
        <v>12</v>
      </c>
      <c r="L3912" s="181"/>
      <c r="M3912" s="181"/>
      <c r="N3912" s="596" t="s">
        <v>286</v>
      </c>
    </row>
    <row r="3913" spans="1:14" s="158" customFormat="1" ht="18" customHeight="1" x14ac:dyDescent="0.25">
      <c r="A3913" s="181">
        <v>616</v>
      </c>
      <c r="B3913" s="701" t="s">
        <v>13477</v>
      </c>
      <c r="C3913" s="181" t="s">
        <v>13478</v>
      </c>
      <c r="D3913" s="181" t="s">
        <v>1311</v>
      </c>
      <c r="E3913" s="181" t="s">
        <v>13476</v>
      </c>
      <c r="F3913" s="181" t="s">
        <v>577</v>
      </c>
      <c r="G3913" s="181" t="s">
        <v>1328</v>
      </c>
      <c r="H3913" s="181" t="s">
        <v>7</v>
      </c>
      <c r="I3913" s="181" t="s">
        <v>1334</v>
      </c>
      <c r="J3913" s="181">
        <v>46280</v>
      </c>
      <c r="K3913" s="181">
        <v>20</v>
      </c>
      <c r="L3913" s="181"/>
      <c r="M3913" s="181"/>
      <c r="N3913" s="596" t="s">
        <v>286</v>
      </c>
    </row>
    <row r="3914" spans="1:14" s="158" customFormat="1" ht="18" customHeight="1" x14ac:dyDescent="0.25">
      <c r="A3914" s="181">
        <v>24333</v>
      </c>
      <c r="B3914" s="701" t="s">
        <v>5333</v>
      </c>
      <c r="C3914" s="181" t="s">
        <v>5334</v>
      </c>
      <c r="D3914" s="181" t="s">
        <v>1311</v>
      </c>
      <c r="E3914" s="181" t="s">
        <v>5335</v>
      </c>
      <c r="F3914" s="181" t="s">
        <v>577</v>
      </c>
      <c r="G3914" s="181" t="s">
        <v>1313</v>
      </c>
      <c r="H3914" s="181" t="s">
        <v>7</v>
      </c>
      <c r="I3914" s="181" t="s">
        <v>5336</v>
      </c>
      <c r="J3914" s="181">
        <v>51370</v>
      </c>
      <c r="K3914" s="181">
        <v>122</v>
      </c>
      <c r="L3914" s="181"/>
      <c r="M3914" s="181"/>
      <c r="N3914" s="596" t="s">
        <v>286</v>
      </c>
    </row>
    <row r="3915" spans="1:14" s="158" customFormat="1" ht="18" customHeight="1" x14ac:dyDescent="0.25">
      <c r="A3915" s="181">
        <v>25916</v>
      </c>
      <c r="B3915" s="701" t="s">
        <v>18487</v>
      </c>
      <c r="C3915" s="181" t="s">
        <v>301</v>
      </c>
      <c r="D3915" s="181" t="s">
        <v>1311</v>
      </c>
      <c r="E3915" s="181" t="s">
        <v>5335</v>
      </c>
      <c r="F3915" s="181" t="s">
        <v>577</v>
      </c>
      <c r="G3915" s="181" t="s">
        <v>139</v>
      </c>
      <c r="H3915" s="181" t="s">
        <v>5</v>
      </c>
      <c r="I3915" s="181" t="s">
        <v>301</v>
      </c>
      <c r="J3915" s="181">
        <v>109194</v>
      </c>
      <c r="K3915" s="181">
        <v>6</v>
      </c>
      <c r="L3915" s="181"/>
      <c r="M3915" s="181"/>
      <c r="N3915" s="596" t="s">
        <v>286</v>
      </c>
    </row>
    <row r="3916" spans="1:14" s="158" customFormat="1" ht="18" customHeight="1" x14ac:dyDescent="0.25">
      <c r="A3916" s="181">
        <v>21191</v>
      </c>
      <c r="B3916" s="701" t="s">
        <v>16980</v>
      </c>
      <c r="C3916" s="181" t="s">
        <v>301</v>
      </c>
      <c r="D3916" s="181" t="s">
        <v>1311</v>
      </c>
      <c r="E3916" s="181" t="s">
        <v>15465</v>
      </c>
      <c r="F3916" s="181" t="s">
        <v>577</v>
      </c>
      <c r="G3916" s="181" t="s">
        <v>1328</v>
      </c>
      <c r="H3916" s="181" t="s">
        <v>7</v>
      </c>
      <c r="I3916" s="181" t="s">
        <v>15468</v>
      </c>
      <c r="J3916" s="181">
        <v>44070</v>
      </c>
      <c r="K3916" s="181">
        <v>216</v>
      </c>
      <c r="L3916" s="181"/>
      <c r="M3916" s="181"/>
      <c r="N3916" s="596" t="s">
        <v>286</v>
      </c>
    </row>
    <row r="3917" spans="1:14" s="158" customFormat="1" ht="18" customHeight="1" x14ac:dyDescent="0.25">
      <c r="A3917" s="181">
        <v>1796</v>
      </c>
      <c r="B3917" s="701" t="s">
        <v>15464</v>
      </c>
      <c r="C3917" s="181" t="s">
        <v>301</v>
      </c>
      <c r="D3917" s="181" t="s">
        <v>1311</v>
      </c>
      <c r="E3917" s="181" t="s">
        <v>15465</v>
      </c>
      <c r="F3917" s="181" t="s">
        <v>577</v>
      </c>
      <c r="G3917" s="181" t="s">
        <v>139</v>
      </c>
      <c r="H3917" s="181" t="s">
        <v>5</v>
      </c>
      <c r="I3917" s="181" t="s">
        <v>15466</v>
      </c>
      <c r="J3917" s="181">
        <v>100946</v>
      </c>
      <c r="K3917" s="181">
        <v>13</v>
      </c>
      <c r="L3917" s="181"/>
      <c r="M3917" s="181"/>
      <c r="N3917" s="596" t="s">
        <v>286</v>
      </c>
    </row>
    <row r="3918" spans="1:14" s="158" customFormat="1" ht="18" customHeight="1" x14ac:dyDescent="0.25">
      <c r="A3918" s="181">
        <v>8188</v>
      </c>
      <c r="B3918" s="701" t="s">
        <v>15467</v>
      </c>
      <c r="C3918" s="181" t="s">
        <v>301</v>
      </c>
      <c r="D3918" s="181" t="s">
        <v>1311</v>
      </c>
      <c r="E3918" s="181" t="s">
        <v>15465</v>
      </c>
      <c r="F3918" s="181" t="s">
        <v>577</v>
      </c>
      <c r="G3918" s="181" t="s">
        <v>139</v>
      </c>
      <c r="H3918" s="181" t="s">
        <v>5</v>
      </c>
      <c r="I3918" s="181" t="s">
        <v>15468</v>
      </c>
      <c r="J3918" s="181">
        <v>67384</v>
      </c>
      <c r="K3918" s="181">
        <v>69</v>
      </c>
      <c r="L3918" s="181"/>
      <c r="M3918" s="181"/>
      <c r="N3918" s="596" t="s">
        <v>286</v>
      </c>
    </row>
    <row r="3919" spans="1:14" s="158" customFormat="1" ht="18" customHeight="1" x14ac:dyDescent="0.25">
      <c r="A3919" s="181">
        <v>7672</v>
      </c>
      <c r="B3919" s="701" t="s">
        <v>14294</v>
      </c>
      <c r="C3919" s="181" t="s">
        <v>301</v>
      </c>
      <c r="D3919" s="181" t="s">
        <v>1311</v>
      </c>
      <c r="E3919" s="181" t="s">
        <v>3571</v>
      </c>
      <c r="F3919" s="181" t="s">
        <v>577</v>
      </c>
      <c r="G3919" s="181" t="s">
        <v>139</v>
      </c>
      <c r="H3919" s="181" t="s">
        <v>5</v>
      </c>
      <c r="I3919" s="181" t="s">
        <v>301</v>
      </c>
      <c r="J3919" s="181">
        <v>126512</v>
      </c>
      <c r="K3919" s="181">
        <v>113</v>
      </c>
      <c r="L3919" s="181"/>
      <c r="M3919" s="181"/>
      <c r="N3919" s="596" t="s">
        <v>286</v>
      </c>
    </row>
    <row r="3920" spans="1:14" s="158" customFormat="1" ht="18" customHeight="1" x14ac:dyDescent="0.25">
      <c r="A3920" s="181">
        <v>26903</v>
      </c>
      <c r="B3920" s="701" t="s">
        <v>14295</v>
      </c>
      <c r="C3920" s="181" t="s">
        <v>301</v>
      </c>
      <c r="D3920" s="181" t="s">
        <v>1311</v>
      </c>
      <c r="E3920" s="181" t="s">
        <v>3571</v>
      </c>
      <c r="F3920" s="181" t="s">
        <v>577</v>
      </c>
      <c r="G3920" s="181" t="s">
        <v>139</v>
      </c>
      <c r="H3920" s="181" t="s">
        <v>5</v>
      </c>
      <c r="I3920" s="181" t="s">
        <v>301</v>
      </c>
      <c r="J3920" s="181">
        <v>96248</v>
      </c>
      <c r="K3920" s="181">
        <v>57</v>
      </c>
      <c r="L3920" s="181"/>
      <c r="M3920" s="181"/>
      <c r="N3920" s="596" t="s">
        <v>286</v>
      </c>
    </row>
    <row r="3921" spans="1:14" ht="18" customHeight="1" x14ac:dyDescent="0.25">
      <c r="A3921" s="181">
        <v>10941</v>
      </c>
      <c r="B3921" s="701" t="s">
        <v>16981</v>
      </c>
      <c r="C3921" s="181" t="s">
        <v>16982</v>
      </c>
      <c r="D3921" s="181" t="s">
        <v>1311</v>
      </c>
      <c r="E3921" s="181" t="s">
        <v>3571</v>
      </c>
      <c r="F3921" s="181" t="s">
        <v>577</v>
      </c>
      <c r="G3921" s="181" t="s">
        <v>1313</v>
      </c>
      <c r="H3921" s="181" t="s">
        <v>7</v>
      </c>
      <c r="I3921" s="181" t="s">
        <v>301</v>
      </c>
      <c r="J3921" s="181">
        <v>51380</v>
      </c>
      <c r="K3921" s="181">
        <v>242</v>
      </c>
      <c r="L3921" s="181"/>
      <c r="M3921" s="181"/>
      <c r="N3921" s="596" t="s">
        <v>286</v>
      </c>
    </row>
    <row r="3922" spans="1:14" ht="18" customHeight="1" x14ac:dyDescent="0.25">
      <c r="A3922" s="181">
        <v>8329</v>
      </c>
      <c r="B3922" s="701" t="s">
        <v>5340</v>
      </c>
      <c r="C3922" s="181" t="s">
        <v>301</v>
      </c>
      <c r="D3922" s="181" t="s">
        <v>1311</v>
      </c>
      <c r="E3922" s="181" t="s">
        <v>3549</v>
      </c>
      <c r="F3922" s="181" t="s">
        <v>577</v>
      </c>
      <c r="G3922" s="181" t="s">
        <v>139</v>
      </c>
      <c r="H3922" s="181" t="s">
        <v>5</v>
      </c>
      <c r="I3922" s="181" t="s">
        <v>5341</v>
      </c>
      <c r="J3922" s="181">
        <v>74994</v>
      </c>
      <c r="K3922" s="181">
        <v>10</v>
      </c>
      <c r="L3922" s="181"/>
      <c r="M3922" s="181"/>
      <c r="N3922" s="596" t="s">
        <v>286</v>
      </c>
    </row>
    <row r="3923" spans="1:14" s="158" customFormat="1" ht="18" customHeight="1" x14ac:dyDescent="0.25">
      <c r="A3923" s="181">
        <v>4204</v>
      </c>
      <c r="B3923" s="701" t="s">
        <v>5337</v>
      </c>
      <c r="C3923" s="181" t="s">
        <v>5338</v>
      </c>
      <c r="D3923" s="181" t="s">
        <v>1311</v>
      </c>
      <c r="E3923" s="181" t="s">
        <v>3549</v>
      </c>
      <c r="F3923" s="181" t="s">
        <v>577</v>
      </c>
      <c r="G3923" s="181" t="s">
        <v>1328</v>
      </c>
      <c r="H3923" s="181" t="s">
        <v>7</v>
      </c>
      <c r="I3923" s="181" t="s">
        <v>5339</v>
      </c>
      <c r="J3923" s="181">
        <v>48700</v>
      </c>
      <c r="K3923" s="181">
        <v>52</v>
      </c>
      <c r="L3923" s="181"/>
      <c r="M3923" s="181"/>
      <c r="N3923" s="596" t="s">
        <v>286</v>
      </c>
    </row>
    <row r="3924" spans="1:14" s="158" customFormat="1" ht="18" customHeight="1" x14ac:dyDescent="0.25">
      <c r="A3924" s="181">
        <v>8832</v>
      </c>
      <c r="B3924" s="701" t="s">
        <v>15469</v>
      </c>
      <c r="C3924" s="181" t="s">
        <v>301</v>
      </c>
      <c r="D3924" s="181" t="s">
        <v>1311</v>
      </c>
      <c r="E3924" s="181" t="s">
        <v>15470</v>
      </c>
      <c r="F3924" s="181" t="s">
        <v>577</v>
      </c>
      <c r="G3924" s="181" t="s">
        <v>139</v>
      </c>
      <c r="H3924" s="181" t="s">
        <v>5</v>
      </c>
      <c r="I3924" s="181" t="s">
        <v>15471</v>
      </c>
      <c r="J3924" s="181">
        <v>75684</v>
      </c>
      <c r="K3924" s="181">
        <v>4</v>
      </c>
      <c r="L3924" s="181"/>
      <c r="M3924" s="181"/>
      <c r="N3924" s="596" t="s">
        <v>286</v>
      </c>
    </row>
    <row r="3925" spans="1:14" s="158" customFormat="1" ht="18" customHeight="1" x14ac:dyDescent="0.25">
      <c r="A3925" s="181">
        <v>46289</v>
      </c>
      <c r="B3925" s="701" t="s">
        <v>15472</v>
      </c>
      <c r="C3925" s="181" t="s">
        <v>15473</v>
      </c>
      <c r="D3925" s="181" t="s">
        <v>1311</v>
      </c>
      <c r="E3925" s="181" t="s">
        <v>15470</v>
      </c>
      <c r="F3925" s="181" t="s">
        <v>304</v>
      </c>
      <c r="G3925" s="181" t="s">
        <v>1328</v>
      </c>
      <c r="H3925" s="181" t="s">
        <v>7</v>
      </c>
      <c r="I3925" s="181" t="s">
        <v>15471</v>
      </c>
      <c r="J3925" s="181">
        <v>40580</v>
      </c>
      <c r="K3925" s="181">
        <v>97</v>
      </c>
      <c r="L3925" s="181"/>
      <c r="M3925" s="181"/>
      <c r="N3925" s="596" t="s">
        <v>286</v>
      </c>
    </row>
    <row r="3926" spans="1:14" s="158" customFormat="1" ht="18" customHeight="1" x14ac:dyDescent="0.25">
      <c r="A3926" s="181">
        <v>21196</v>
      </c>
      <c r="B3926" s="701" t="s">
        <v>13479</v>
      </c>
      <c r="C3926" s="181" t="s">
        <v>13480</v>
      </c>
      <c r="D3926" s="181" t="s">
        <v>1311</v>
      </c>
      <c r="E3926" s="181" t="s">
        <v>3683</v>
      </c>
      <c r="F3926" s="181" t="s">
        <v>577</v>
      </c>
      <c r="G3926" s="181" t="s">
        <v>1328</v>
      </c>
      <c r="H3926" s="181" t="s">
        <v>7</v>
      </c>
      <c r="I3926" s="181" t="s">
        <v>4479</v>
      </c>
      <c r="J3926" s="181">
        <v>39320</v>
      </c>
      <c r="K3926" s="181">
        <v>28</v>
      </c>
      <c r="L3926" s="181"/>
      <c r="M3926" s="181"/>
      <c r="N3926" s="596" t="s">
        <v>286</v>
      </c>
    </row>
    <row r="3927" spans="1:14" s="158" customFormat="1" ht="18" customHeight="1" x14ac:dyDescent="0.25">
      <c r="A3927" s="181">
        <v>15350</v>
      </c>
      <c r="B3927" s="701" t="s">
        <v>18488</v>
      </c>
      <c r="C3927" s="181" t="s">
        <v>18489</v>
      </c>
      <c r="D3927" s="181" t="s">
        <v>1311</v>
      </c>
      <c r="E3927" s="181" t="s">
        <v>3683</v>
      </c>
      <c r="F3927" s="181" t="s">
        <v>577</v>
      </c>
      <c r="G3927" s="181" t="s">
        <v>139</v>
      </c>
      <c r="H3927" s="181" t="s">
        <v>5</v>
      </c>
      <c r="I3927" s="181" t="s">
        <v>4479</v>
      </c>
      <c r="J3927" s="181">
        <v>72080</v>
      </c>
      <c r="K3927" s="181">
        <v>3</v>
      </c>
      <c r="L3927" s="181"/>
      <c r="M3927" s="181"/>
      <c r="N3927" s="596" t="s">
        <v>286</v>
      </c>
    </row>
    <row r="3928" spans="1:14" s="158" customFormat="1" ht="18" customHeight="1" x14ac:dyDescent="0.25">
      <c r="A3928" s="181">
        <v>15325</v>
      </c>
      <c r="B3928" s="701" t="s">
        <v>13481</v>
      </c>
      <c r="C3928" s="181" t="s">
        <v>13482</v>
      </c>
      <c r="D3928" s="181" t="s">
        <v>1311</v>
      </c>
      <c r="E3928" s="181" t="s">
        <v>3627</v>
      </c>
      <c r="F3928" s="181" t="s">
        <v>577</v>
      </c>
      <c r="G3928" s="181" t="s">
        <v>139</v>
      </c>
      <c r="H3928" s="181" t="s">
        <v>5</v>
      </c>
      <c r="I3928" s="181" t="s">
        <v>3628</v>
      </c>
      <c r="J3928" s="181">
        <v>67392</v>
      </c>
      <c r="K3928" s="181">
        <v>7</v>
      </c>
      <c r="L3928" s="181"/>
      <c r="M3928" s="181"/>
      <c r="N3928" s="596" t="s">
        <v>286</v>
      </c>
    </row>
    <row r="3929" spans="1:14" s="158" customFormat="1" ht="18" customHeight="1" x14ac:dyDescent="0.25">
      <c r="A3929" s="181">
        <v>6751</v>
      </c>
      <c r="B3929" s="701" t="s">
        <v>15474</v>
      </c>
      <c r="C3929" s="181" t="s">
        <v>301</v>
      </c>
      <c r="D3929" s="181" t="s">
        <v>1311</v>
      </c>
      <c r="E3929" s="181" t="s">
        <v>3627</v>
      </c>
      <c r="F3929" s="181" t="s">
        <v>577</v>
      </c>
      <c r="G3929" s="181" t="s">
        <v>1328</v>
      </c>
      <c r="H3929" s="181" t="s">
        <v>7</v>
      </c>
      <c r="I3929" s="181" t="s">
        <v>15475</v>
      </c>
      <c r="J3929" s="181">
        <v>40570</v>
      </c>
      <c r="K3929" s="181">
        <v>39</v>
      </c>
      <c r="L3929" s="181"/>
      <c r="M3929" s="181"/>
      <c r="N3929" s="596" t="s">
        <v>286</v>
      </c>
    </row>
    <row r="3930" spans="1:14" ht="18" customHeight="1" x14ac:dyDescent="0.25">
      <c r="A3930" s="181">
        <v>16006</v>
      </c>
      <c r="B3930" s="701" t="s">
        <v>13483</v>
      </c>
      <c r="C3930" s="181" t="s">
        <v>301</v>
      </c>
      <c r="D3930" s="181" t="s">
        <v>1311</v>
      </c>
      <c r="E3930" s="181" t="s">
        <v>3828</v>
      </c>
      <c r="F3930" s="181" t="s">
        <v>304</v>
      </c>
      <c r="G3930" s="181" t="s">
        <v>1313</v>
      </c>
      <c r="H3930" s="181" t="s">
        <v>7</v>
      </c>
      <c r="I3930" s="181" t="s">
        <v>13484</v>
      </c>
      <c r="J3930" s="181">
        <v>48250</v>
      </c>
      <c r="K3930" s="181">
        <v>48</v>
      </c>
      <c r="L3930" s="181"/>
      <c r="M3930" s="181"/>
      <c r="N3930" s="596" t="s">
        <v>286</v>
      </c>
    </row>
    <row r="3931" spans="1:14" s="158" customFormat="1" ht="18" customHeight="1" x14ac:dyDescent="0.25">
      <c r="A3931" s="181">
        <v>15544</v>
      </c>
      <c r="B3931" s="701" t="s">
        <v>13485</v>
      </c>
      <c r="C3931" s="181" t="s">
        <v>13486</v>
      </c>
      <c r="D3931" s="181" t="s">
        <v>1311</v>
      </c>
      <c r="E3931" s="181" t="s">
        <v>3828</v>
      </c>
      <c r="F3931" s="181" t="s">
        <v>577</v>
      </c>
      <c r="G3931" s="181" t="s">
        <v>139</v>
      </c>
      <c r="H3931" s="181" t="s">
        <v>5</v>
      </c>
      <c r="I3931" s="181" t="s">
        <v>13487</v>
      </c>
      <c r="J3931" s="181">
        <v>95040</v>
      </c>
      <c r="K3931" s="181">
        <v>1</v>
      </c>
      <c r="L3931" s="181"/>
      <c r="M3931" s="181"/>
      <c r="N3931" s="596" t="s">
        <v>286</v>
      </c>
    </row>
    <row r="3932" spans="1:14" s="158" customFormat="1" ht="18" customHeight="1" x14ac:dyDescent="0.25">
      <c r="A3932" s="181">
        <v>26002</v>
      </c>
      <c r="B3932" s="701" t="s">
        <v>16983</v>
      </c>
      <c r="C3932" s="181" t="s">
        <v>16984</v>
      </c>
      <c r="D3932" s="181" t="s">
        <v>1311</v>
      </c>
      <c r="E3932" s="181" t="s">
        <v>5342</v>
      </c>
      <c r="F3932" s="181" t="s">
        <v>577</v>
      </c>
      <c r="G3932" s="181" t="s">
        <v>1313</v>
      </c>
      <c r="H3932" s="181" t="s">
        <v>7</v>
      </c>
      <c r="I3932" s="181" t="s">
        <v>301</v>
      </c>
      <c r="J3932" s="181">
        <v>62290</v>
      </c>
      <c r="K3932" s="181">
        <v>81</v>
      </c>
      <c r="L3932" s="181"/>
      <c r="M3932" s="181"/>
      <c r="N3932" s="596" t="s">
        <v>286</v>
      </c>
    </row>
    <row r="3933" spans="1:14" s="158" customFormat="1" ht="18" customHeight="1" x14ac:dyDescent="0.25">
      <c r="A3933" s="181">
        <v>25906</v>
      </c>
      <c r="B3933" s="701" t="s">
        <v>18490</v>
      </c>
      <c r="C3933" s="181" t="s">
        <v>301</v>
      </c>
      <c r="D3933" s="181" t="s">
        <v>1311</v>
      </c>
      <c r="E3933" s="181" t="s">
        <v>5342</v>
      </c>
      <c r="F3933" s="181" t="s">
        <v>304</v>
      </c>
      <c r="G3933" s="181" t="s">
        <v>139</v>
      </c>
      <c r="H3933" s="181" t="s">
        <v>5</v>
      </c>
      <c r="I3933" s="181" t="s">
        <v>301</v>
      </c>
      <c r="J3933" s="181">
        <v>166200</v>
      </c>
      <c r="K3933" s="181">
        <v>4</v>
      </c>
      <c r="L3933" s="181"/>
      <c r="M3933" s="181"/>
      <c r="N3933" s="596" t="s">
        <v>286</v>
      </c>
    </row>
    <row r="3934" spans="1:14" s="158" customFormat="1" ht="18" customHeight="1" x14ac:dyDescent="0.25">
      <c r="A3934" s="181">
        <v>28454</v>
      </c>
      <c r="B3934" s="701" t="s">
        <v>5343</v>
      </c>
      <c r="C3934" s="181" t="s">
        <v>5344</v>
      </c>
      <c r="D3934" s="181" t="s">
        <v>1311</v>
      </c>
      <c r="E3934" s="181" t="s">
        <v>5345</v>
      </c>
      <c r="F3934" s="181" t="s">
        <v>577</v>
      </c>
      <c r="G3934" s="181" t="s">
        <v>1313</v>
      </c>
      <c r="H3934" s="181" t="s">
        <v>7</v>
      </c>
      <c r="I3934" s="181" t="s">
        <v>5346</v>
      </c>
      <c r="J3934" s="181">
        <v>58470</v>
      </c>
      <c r="K3934" s="181">
        <v>54</v>
      </c>
      <c r="L3934" s="181"/>
      <c r="M3934" s="181"/>
      <c r="N3934" s="596" t="s">
        <v>286</v>
      </c>
    </row>
    <row r="3935" spans="1:14" s="158" customFormat="1" ht="18" customHeight="1" x14ac:dyDescent="0.25">
      <c r="A3935" s="181">
        <v>8054</v>
      </c>
      <c r="B3935" s="701" t="s">
        <v>15476</v>
      </c>
      <c r="C3935" s="181" t="s">
        <v>301</v>
      </c>
      <c r="D3935" s="181" t="s">
        <v>1311</v>
      </c>
      <c r="E3935" s="181" t="s">
        <v>5370</v>
      </c>
      <c r="F3935" s="181" t="s">
        <v>577</v>
      </c>
      <c r="G3935" s="181" t="s">
        <v>139</v>
      </c>
      <c r="H3935" s="181" t="s">
        <v>5</v>
      </c>
      <c r="I3935" s="181" t="s">
        <v>15477</v>
      </c>
      <c r="J3935" s="181">
        <v>188510</v>
      </c>
      <c r="K3935" s="181">
        <v>1</v>
      </c>
      <c r="L3935" s="181"/>
      <c r="M3935" s="181"/>
      <c r="N3935" s="596" t="s">
        <v>286</v>
      </c>
    </row>
    <row r="3936" spans="1:14" s="158" customFormat="1" ht="18" customHeight="1" x14ac:dyDescent="0.25">
      <c r="A3936" s="181">
        <v>81437</v>
      </c>
      <c r="B3936" s="701" t="s">
        <v>5348</v>
      </c>
      <c r="C3936" s="181" t="s">
        <v>301</v>
      </c>
      <c r="D3936" s="181" t="s">
        <v>1311</v>
      </c>
      <c r="E3936" s="181" t="s">
        <v>5347</v>
      </c>
      <c r="F3936" s="181" t="s">
        <v>577</v>
      </c>
      <c r="G3936" s="181" t="s">
        <v>139</v>
      </c>
      <c r="H3936" s="181" t="s">
        <v>5</v>
      </c>
      <c r="I3936" s="181" t="s">
        <v>5349</v>
      </c>
      <c r="J3936" s="181">
        <v>103854</v>
      </c>
      <c r="K3936" s="181">
        <v>2</v>
      </c>
      <c r="L3936" s="181"/>
      <c r="M3936" s="181"/>
      <c r="N3936" s="596" t="s">
        <v>286</v>
      </c>
    </row>
    <row r="3937" spans="1:14" s="158" customFormat="1" ht="18" customHeight="1" x14ac:dyDescent="0.25">
      <c r="A3937" s="181">
        <v>83161</v>
      </c>
      <c r="B3937" s="701" t="s">
        <v>5350</v>
      </c>
      <c r="C3937" s="181" t="s">
        <v>5351</v>
      </c>
      <c r="D3937" s="181" t="s">
        <v>1311</v>
      </c>
      <c r="E3937" s="181" t="s">
        <v>5347</v>
      </c>
      <c r="F3937" s="181" t="s">
        <v>577</v>
      </c>
      <c r="G3937" s="181" t="s">
        <v>139</v>
      </c>
      <c r="H3937" s="181" t="s">
        <v>5</v>
      </c>
      <c r="I3937" s="181" t="s">
        <v>4383</v>
      </c>
      <c r="J3937" s="181">
        <v>124698</v>
      </c>
      <c r="K3937" s="181">
        <v>3</v>
      </c>
      <c r="L3937" s="181"/>
      <c r="M3937" s="181"/>
      <c r="N3937" s="596" t="s">
        <v>286</v>
      </c>
    </row>
    <row r="3938" spans="1:14" s="158" customFormat="1" ht="18" customHeight="1" x14ac:dyDescent="0.25">
      <c r="A3938" s="181">
        <v>22303</v>
      </c>
      <c r="B3938" s="701" t="s">
        <v>16985</v>
      </c>
      <c r="C3938" s="181" t="s">
        <v>301</v>
      </c>
      <c r="D3938" s="181" t="s">
        <v>1311</v>
      </c>
      <c r="E3938" s="181" t="s">
        <v>5347</v>
      </c>
      <c r="F3938" s="181" t="s">
        <v>577</v>
      </c>
      <c r="G3938" s="181" t="s">
        <v>1313</v>
      </c>
      <c r="H3938" s="181" t="s">
        <v>7</v>
      </c>
      <c r="I3938" s="181" t="s">
        <v>4383</v>
      </c>
      <c r="J3938" s="181">
        <v>40670</v>
      </c>
      <c r="K3938" s="181">
        <v>75</v>
      </c>
      <c r="L3938" s="181"/>
      <c r="M3938" s="181"/>
      <c r="N3938" s="596" t="s">
        <v>286</v>
      </c>
    </row>
    <row r="3939" spans="1:14" s="158" customFormat="1" ht="18" customHeight="1" x14ac:dyDescent="0.25">
      <c r="A3939" s="181">
        <v>733</v>
      </c>
      <c r="B3939" s="701" t="s">
        <v>5352</v>
      </c>
      <c r="C3939" s="181" t="s">
        <v>301</v>
      </c>
      <c r="D3939" s="181" t="s">
        <v>1311</v>
      </c>
      <c r="E3939" s="181" t="s">
        <v>5353</v>
      </c>
      <c r="F3939" s="181" t="s">
        <v>577</v>
      </c>
      <c r="G3939" s="181" t="s">
        <v>139</v>
      </c>
      <c r="H3939" s="181" t="s">
        <v>5</v>
      </c>
      <c r="I3939" s="181" t="s">
        <v>301</v>
      </c>
      <c r="J3939" s="181">
        <v>133110</v>
      </c>
      <c r="K3939" s="181">
        <v>5</v>
      </c>
      <c r="L3939" s="181"/>
      <c r="M3939" s="181"/>
      <c r="N3939" s="596" t="s">
        <v>286</v>
      </c>
    </row>
    <row r="3940" spans="1:14" s="158" customFormat="1" ht="18" customHeight="1" x14ac:dyDescent="0.25">
      <c r="A3940" s="181">
        <v>24071</v>
      </c>
      <c r="B3940" s="701" t="s">
        <v>5354</v>
      </c>
      <c r="C3940" s="181" t="s">
        <v>301</v>
      </c>
      <c r="D3940" s="181" t="s">
        <v>1311</v>
      </c>
      <c r="E3940" s="181" t="s">
        <v>5353</v>
      </c>
      <c r="F3940" s="181" t="s">
        <v>577</v>
      </c>
      <c r="G3940" s="181" t="s">
        <v>1313</v>
      </c>
      <c r="H3940" s="181" t="s">
        <v>7</v>
      </c>
      <c r="I3940" s="181" t="s">
        <v>301</v>
      </c>
      <c r="J3940" s="181">
        <v>46080</v>
      </c>
      <c r="K3940" s="181">
        <v>82</v>
      </c>
      <c r="L3940" s="181"/>
      <c r="M3940" s="181"/>
      <c r="N3940" s="596" t="s">
        <v>286</v>
      </c>
    </row>
    <row r="3941" spans="1:14" ht="18" customHeight="1" x14ac:dyDescent="0.25">
      <c r="A3941" s="181">
        <v>24365</v>
      </c>
      <c r="B3941" s="701" t="s">
        <v>13488</v>
      </c>
      <c r="C3941" s="181" t="s">
        <v>301</v>
      </c>
      <c r="D3941" s="181" t="s">
        <v>1311</v>
      </c>
      <c r="E3941" s="181" t="s">
        <v>5353</v>
      </c>
      <c r="F3941" s="181" t="s">
        <v>577</v>
      </c>
      <c r="G3941" s="181" t="s">
        <v>139</v>
      </c>
      <c r="H3941" s="181" t="s">
        <v>5</v>
      </c>
      <c r="I3941" s="181" t="s">
        <v>301</v>
      </c>
      <c r="J3941" s="181">
        <v>95556</v>
      </c>
      <c r="K3941" s="181">
        <v>1</v>
      </c>
      <c r="L3941" s="181"/>
      <c r="M3941" s="181"/>
      <c r="N3941" s="596" t="s">
        <v>286</v>
      </c>
    </row>
    <row r="3942" spans="1:14" s="158" customFormat="1" ht="18" customHeight="1" x14ac:dyDescent="0.25">
      <c r="A3942" s="181">
        <v>15430</v>
      </c>
      <c r="B3942" s="701" t="s">
        <v>11369</v>
      </c>
      <c r="C3942" s="181" t="s">
        <v>301</v>
      </c>
      <c r="D3942" s="181" t="s">
        <v>1311</v>
      </c>
      <c r="E3942" s="181" t="s">
        <v>11370</v>
      </c>
      <c r="F3942" s="181" t="s">
        <v>577</v>
      </c>
      <c r="G3942" s="181" t="s">
        <v>139</v>
      </c>
      <c r="H3942" s="181" t="s">
        <v>5</v>
      </c>
      <c r="I3942" s="181" t="s">
        <v>301</v>
      </c>
      <c r="J3942" s="181">
        <v>91100</v>
      </c>
      <c r="K3942" s="181">
        <v>1</v>
      </c>
      <c r="L3942" s="181"/>
      <c r="M3942" s="181"/>
      <c r="N3942" s="596" t="s">
        <v>286</v>
      </c>
    </row>
    <row r="3943" spans="1:14" s="158" customFormat="1" ht="18" customHeight="1" x14ac:dyDescent="0.25">
      <c r="A3943" s="181">
        <v>1877</v>
      </c>
      <c r="B3943" s="701" t="s">
        <v>13489</v>
      </c>
      <c r="C3943" s="181" t="s">
        <v>301</v>
      </c>
      <c r="D3943" s="181" t="s">
        <v>1311</v>
      </c>
      <c r="E3943" s="181" t="s">
        <v>13490</v>
      </c>
      <c r="F3943" s="181" t="s">
        <v>577</v>
      </c>
      <c r="G3943" s="181" t="s">
        <v>139</v>
      </c>
      <c r="H3943" s="181" t="s">
        <v>5</v>
      </c>
      <c r="I3943" s="181" t="s">
        <v>301</v>
      </c>
      <c r="J3943" s="181">
        <v>151400</v>
      </c>
      <c r="K3943" s="181">
        <v>1</v>
      </c>
      <c r="L3943" s="181"/>
      <c r="M3943" s="181"/>
      <c r="N3943" s="596" t="s">
        <v>286</v>
      </c>
    </row>
    <row r="3944" spans="1:14" s="158" customFormat="1" ht="18" customHeight="1" x14ac:dyDescent="0.25">
      <c r="A3944" s="181">
        <v>23107</v>
      </c>
      <c r="B3944" s="701" t="s">
        <v>5355</v>
      </c>
      <c r="C3944" s="181" t="s">
        <v>5356</v>
      </c>
      <c r="D3944" s="181" t="s">
        <v>1311</v>
      </c>
      <c r="E3944" s="181" t="s">
        <v>5357</v>
      </c>
      <c r="F3944" s="181" t="s">
        <v>577</v>
      </c>
      <c r="G3944" s="181" t="s">
        <v>139</v>
      </c>
      <c r="H3944" s="181" t="s">
        <v>5</v>
      </c>
      <c r="I3944" s="181" t="s">
        <v>301</v>
      </c>
      <c r="J3944" s="181">
        <v>147290</v>
      </c>
      <c r="K3944" s="181">
        <v>2</v>
      </c>
      <c r="L3944" s="181"/>
      <c r="M3944" s="181"/>
      <c r="N3944" s="596" t="s">
        <v>286</v>
      </c>
    </row>
    <row r="3945" spans="1:14" s="158" customFormat="1" ht="18" customHeight="1" x14ac:dyDescent="0.25">
      <c r="A3945" s="181">
        <v>28686</v>
      </c>
      <c r="B3945" s="701" t="s">
        <v>5358</v>
      </c>
      <c r="C3945" s="181" t="s">
        <v>5359</v>
      </c>
      <c r="D3945" s="181" t="s">
        <v>1311</v>
      </c>
      <c r="E3945" s="181" t="s">
        <v>10932</v>
      </c>
      <c r="F3945" s="181" t="s">
        <v>577</v>
      </c>
      <c r="G3945" s="181" t="s">
        <v>1313</v>
      </c>
      <c r="H3945" s="181" t="s">
        <v>7</v>
      </c>
      <c r="I3945" s="181" t="s">
        <v>15478</v>
      </c>
      <c r="J3945" s="181">
        <v>57860</v>
      </c>
      <c r="K3945" s="181">
        <v>42</v>
      </c>
      <c r="L3945" s="181"/>
      <c r="M3945" s="181"/>
      <c r="N3945" s="596" t="s">
        <v>286</v>
      </c>
    </row>
    <row r="3946" spans="1:14" s="158" customFormat="1" ht="18" customHeight="1" x14ac:dyDescent="0.25">
      <c r="A3946" s="181">
        <v>24641</v>
      </c>
      <c r="B3946" s="701" t="s">
        <v>16986</v>
      </c>
      <c r="C3946" s="181" t="s">
        <v>16987</v>
      </c>
      <c r="D3946" s="181" t="s">
        <v>1311</v>
      </c>
      <c r="E3946" s="181" t="s">
        <v>16988</v>
      </c>
      <c r="F3946" s="181" t="s">
        <v>577</v>
      </c>
      <c r="G3946" s="181" t="s">
        <v>1313</v>
      </c>
      <c r="H3946" s="181" t="s">
        <v>7</v>
      </c>
      <c r="I3946" s="181" t="s">
        <v>16989</v>
      </c>
      <c r="J3946" s="181">
        <v>53850</v>
      </c>
      <c r="K3946" s="181">
        <v>64</v>
      </c>
      <c r="L3946" s="181"/>
      <c r="M3946" s="181"/>
      <c r="N3946" s="596" t="s">
        <v>286</v>
      </c>
    </row>
    <row r="3947" spans="1:14" s="158" customFormat="1" ht="18" customHeight="1" x14ac:dyDescent="0.25">
      <c r="A3947" s="181">
        <v>26713</v>
      </c>
      <c r="B3947" s="701" t="s">
        <v>16990</v>
      </c>
      <c r="C3947" s="181" t="s">
        <v>16991</v>
      </c>
      <c r="D3947" s="181" t="s">
        <v>1311</v>
      </c>
      <c r="E3947" s="181" t="s">
        <v>16988</v>
      </c>
      <c r="F3947" s="181" t="s">
        <v>577</v>
      </c>
      <c r="G3947" s="181" t="s">
        <v>1328</v>
      </c>
      <c r="H3947" s="181" t="s">
        <v>7</v>
      </c>
      <c r="I3947" s="181" t="s">
        <v>16992</v>
      </c>
      <c r="J3947" s="181">
        <v>52100</v>
      </c>
      <c r="K3947" s="181">
        <v>65</v>
      </c>
      <c r="L3947" s="181"/>
      <c r="M3947" s="181"/>
      <c r="N3947" s="596" t="s">
        <v>286</v>
      </c>
    </row>
    <row r="3948" spans="1:14" s="158" customFormat="1" ht="18" customHeight="1" x14ac:dyDescent="0.25">
      <c r="A3948" s="181">
        <v>5334</v>
      </c>
      <c r="B3948" s="701" t="s">
        <v>5361</v>
      </c>
      <c r="C3948" s="181" t="s">
        <v>301</v>
      </c>
      <c r="D3948" s="181" t="s">
        <v>1338</v>
      </c>
      <c r="E3948" s="181" t="s">
        <v>3562</v>
      </c>
      <c r="F3948" s="181" t="s">
        <v>577</v>
      </c>
      <c r="G3948" s="181" t="s">
        <v>1313</v>
      </c>
      <c r="H3948" s="181" t="s">
        <v>7</v>
      </c>
      <c r="I3948" s="181" t="s">
        <v>301</v>
      </c>
      <c r="J3948" s="181">
        <v>44500</v>
      </c>
      <c r="K3948" s="181">
        <v>100</v>
      </c>
      <c r="L3948" s="181"/>
      <c r="M3948" s="181"/>
      <c r="N3948" s="596" t="s">
        <v>286</v>
      </c>
    </row>
    <row r="3949" spans="1:14" s="158" customFormat="1" ht="18" customHeight="1" x14ac:dyDescent="0.25">
      <c r="A3949" s="181">
        <v>18227</v>
      </c>
      <c r="B3949" s="701" t="s">
        <v>5362</v>
      </c>
      <c r="C3949" s="181" t="s">
        <v>301</v>
      </c>
      <c r="D3949" s="181" t="s">
        <v>1338</v>
      </c>
      <c r="E3949" s="181" t="s">
        <v>3562</v>
      </c>
      <c r="F3949" s="181" t="s">
        <v>577</v>
      </c>
      <c r="G3949" s="181" t="s">
        <v>139</v>
      </c>
      <c r="H3949" s="181" t="s">
        <v>5</v>
      </c>
      <c r="I3949" s="181" t="s">
        <v>301</v>
      </c>
      <c r="J3949" s="181">
        <v>159996</v>
      </c>
      <c r="K3949" s="181">
        <v>7</v>
      </c>
      <c r="L3949" s="181"/>
      <c r="M3949" s="181"/>
      <c r="N3949" s="596" t="s">
        <v>286</v>
      </c>
    </row>
    <row r="3950" spans="1:14" s="158" customFormat="1" ht="18" customHeight="1" x14ac:dyDescent="0.25">
      <c r="A3950" s="181">
        <v>22066</v>
      </c>
      <c r="B3950" s="701" t="s">
        <v>5363</v>
      </c>
      <c r="C3950" s="181" t="s">
        <v>5364</v>
      </c>
      <c r="D3950" s="181" t="s">
        <v>1338</v>
      </c>
      <c r="E3950" s="181" t="s">
        <v>3722</v>
      </c>
      <c r="F3950" s="181" t="s">
        <v>577</v>
      </c>
      <c r="G3950" s="181" t="s">
        <v>1313</v>
      </c>
      <c r="H3950" s="181" t="s">
        <v>7</v>
      </c>
      <c r="I3950" s="181" t="s">
        <v>4606</v>
      </c>
      <c r="J3950" s="181">
        <v>49310</v>
      </c>
      <c r="K3950" s="181">
        <v>64</v>
      </c>
      <c r="L3950" s="181"/>
      <c r="M3950" s="181"/>
      <c r="N3950" s="596" t="s">
        <v>286</v>
      </c>
    </row>
    <row r="3951" spans="1:14" s="158" customFormat="1" ht="18" customHeight="1" x14ac:dyDescent="0.25">
      <c r="A3951" s="181">
        <v>1730</v>
      </c>
      <c r="B3951" s="701" t="s">
        <v>18491</v>
      </c>
      <c r="C3951" s="181" t="s">
        <v>18492</v>
      </c>
      <c r="D3951" s="181" t="s">
        <v>1338</v>
      </c>
      <c r="E3951" s="181" t="s">
        <v>18493</v>
      </c>
      <c r="F3951" s="181" t="s">
        <v>577</v>
      </c>
      <c r="G3951" s="181" t="s">
        <v>139</v>
      </c>
      <c r="H3951" s="181" t="s">
        <v>5</v>
      </c>
      <c r="I3951" s="181" t="s">
        <v>301</v>
      </c>
      <c r="J3951" s="181">
        <v>136670</v>
      </c>
      <c r="K3951" s="181">
        <v>3</v>
      </c>
      <c r="L3951" s="181"/>
      <c r="M3951" s="181"/>
      <c r="N3951" s="596" t="s">
        <v>286</v>
      </c>
    </row>
    <row r="3952" spans="1:14" s="158" customFormat="1" ht="18" customHeight="1" x14ac:dyDescent="0.25">
      <c r="A3952" s="181">
        <v>17075</v>
      </c>
      <c r="B3952" s="701" t="s">
        <v>15479</v>
      </c>
      <c r="C3952" s="181" t="s">
        <v>301</v>
      </c>
      <c r="D3952" s="181" t="s">
        <v>1338</v>
      </c>
      <c r="E3952" s="181" t="s">
        <v>15480</v>
      </c>
      <c r="F3952" s="181" t="s">
        <v>577</v>
      </c>
      <c r="G3952" s="181" t="s">
        <v>139</v>
      </c>
      <c r="H3952" s="181" t="s">
        <v>5</v>
      </c>
      <c r="I3952" s="181" t="s">
        <v>4856</v>
      </c>
      <c r="J3952" s="181">
        <v>143502</v>
      </c>
      <c r="K3952" s="181">
        <v>3</v>
      </c>
      <c r="L3952" s="181"/>
      <c r="M3952" s="181"/>
      <c r="N3952" s="596" t="s">
        <v>286</v>
      </c>
    </row>
    <row r="3953" spans="1:14" s="158" customFormat="1" ht="18" customHeight="1" x14ac:dyDescent="0.25">
      <c r="A3953" s="181">
        <v>46537</v>
      </c>
      <c r="B3953" s="701" t="s">
        <v>16993</v>
      </c>
      <c r="C3953" s="181" t="s">
        <v>16994</v>
      </c>
      <c r="D3953" s="181" t="s">
        <v>1338</v>
      </c>
      <c r="E3953" s="181" t="s">
        <v>15480</v>
      </c>
      <c r="F3953" s="181" t="s">
        <v>577</v>
      </c>
      <c r="G3953" s="181" t="s">
        <v>1328</v>
      </c>
      <c r="H3953" s="181" t="s">
        <v>7</v>
      </c>
      <c r="I3953" s="181" t="s">
        <v>16995</v>
      </c>
      <c r="J3953" s="181">
        <v>36450</v>
      </c>
      <c r="K3953" s="181">
        <v>40</v>
      </c>
      <c r="L3953" s="181"/>
      <c r="M3953" s="181"/>
      <c r="N3953" s="596" t="s">
        <v>286</v>
      </c>
    </row>
    <row r="3954" spans="1:14" s="158" customFormat="1" ht="18" customHeight="1" x14ac:dyDescent="0.25">
      <c r="A3954" s="181">
        <v>24287</v>
      </c>
      <c r="B3954" s="701" t="s">
        <v>5365</v>
      </c>
      <c r="C3954" s="181" t="s">
        <v>301</v>
      </c>
      <c r="D3954" s="181" t="s">
        <v>1338</v>
      </c>
      <c r="E3954" s="181" t="s">
        <v>5366</v>
      </c>
      <c r="F3954" s="181" t="s">
        <v>577</v>
      </c>
      <c r="G3954" s="181" t="s">
        <v>1313</v>
      </c>
      <c r="H3954" s="181" t="s">
        <v>7</v>
      </c>
      <c r="I3954" s="181" t="s">
        <v>5367</v>
      </c>
      <c r="J3954" s="181">
        <v>42060</v>
      </c>
      <c r="K3954" s="181">
        <v>11</v>
      </c>
      <c r="L3954" s="181"/>
      <c r="M3954" s="181"/>
      <c r="N3954" s="596" t="s">
        <v>286</v>
      </c>
    </row>
    <row r="3955" spans="1:14" ht="18" customHeight="1" x14ac:dyDescent="0.25">
      <c r="A3955" s="181">
        <v>14043</v>
      </c>
      <c r="B3955" s="701" t="s">
        <v>18494</v>
      </c>
      <c r="C3955" s="181" t="s">
        <v>301</v>
      </c>
      <c r="D3955" s="181" t="s">
        <v>1338</v>
      </c>
      <c r="E3955" s="181" t="s">
        <v>5366</v>
      </c>
      <c r="F3955" s="181" t="s">
        <v>577</v>
      </c>
      <c r="G3955" s="181" t="s">
        <v>139</v>
      </c>
      <c r="H3955" s="181" t="s">
        <v>5</v>
      </c>
      <c r="I3955" s="181" t="s">
        <v>5367</v>
      </c>
      <c r="J3955" s="181">
        <v>156460</v>
      </c>
      <c r="K3955" s="181">
        <v>1</v>
      </c>
      <c r="L3955" s="181"/>
      <c r="M3955" s="181"/>
      <c r="N3955" s="596" t="s">
        <v>286</v>
      </c>
    </row>
    <row r="3956" spans="1:14" s="158" customFormat="1" ht="18" customHeight="1" x14ac:dyDescent="0.25">
      <c r="A3956" s="181">
        <v>24317</v>
      </c>
      <c r="B3956" s="701" t="s">
        <v>15484</v>
      </c>
      <c r="C3956" s="181" t="s">
        <v>301</v>
      </c>
      <c r="D3956" s="181" t="s">
        <v>1338</v>
      </c>
      <c r="E3956" s="181" t="s">
        <v>15483</v>
      </c>
      <c r="F3956" s="181" t="s">
        <v>577</v>
      </c>
      <c r="G3956" s="181" t="s">
        <v>139</v>
      </c>
      <c r="H3956" s="181" t="s">
        <v>5</v>
      </c>
      <c r="I3956" s="181" t="s">
        <v>2469</v>
      </c>
      <c r="J3956" s="181">
        <v>114210</v>
      </c>
      <c r="K3956" s="181">
        <v>3</v>
      </c>
      <c r="L3956" s="181"/>
      <c r="M3956" s="181"/>
      <c r="N3956" s="596" t="s">
        <v>286</v>
      </c>
    </row>
    <row r="3957" spans="1:14" s="158" customFormat="1" ht="18" customHeight="1" x14ac:dyDescent="0.25">
      <c r="A3957" s="181">
        <v>3921</v>
      </c>
      <c r="B3957" s="701" t="s">
        <v>15481</v>
      </c>
      <c r="C3957" s="181" t="s">
        <v>15482</v>
      </c>
      <c r="D3957" s="181" t="s">
        <v>1338</v>
      </c>
      <c r="E3957" s="181" t="s">
        <v>15483</v>
      </c>
      <c r="F3957" s="181" t="s">
        <v>577</v>
      </c>
      <c r="G3957" s="181" t="s">
        <v>1328</v>
      </c>
      <c r="H3957" s="181" t="s">
        <v>7</v>
      </c>
      <c r="I3957" s="181" t="s">
        <v>301</v>
      </c>
      <c r="J3957" s="181">
        <v>38720</v>
      </c>
      <c r="K3957" s="181">
        <v>45</v>
      </c>
      <c r="L3957" s="181"/>
      <c r="M3957" s="181"/>
      <c r="N3957" s="596" t="s">
        <v>286</v>
      </c>
    </row>
    <row r="3958" spans="1:14" s="158" customFormat="1" ht="18" customHeight="1" x14ac:dyDescent="0.25">
      <c r="A3958" s="181">
        <v>29861</v>
      </c>
      <c r="B3958" s="701" t="s">
        <v>5368</v>
      </c>
      <c r="C3958" s="181" t="s">
        <v>5369</v>
      </c>
      <c r="D3958" s="181" t="s">
        <v>1338</v>
      </c>
      <c r="E3958" s="181" t="s">
        <v>16996</v>
      </c>
      <c r="F3958" s="181" t="s">
        <v>577</v>
      </c>
      <c r="G3958" s="181" t="s">
        <v>1328</v>
      </c>
      <c r="H3958" s="181" t="s">
        <v>7</v>
      </c>
      <c r="I3958" s="181" t="s">
        <v>16997</v>
      </c>
      <c r="J3958" s="181">
        <v>46450</v>
      </c>
      <c r="K3958" s="181">
        <v>80</v>
      </c>
      <c r="L3958" s="181"/>
      <c r="M3958" s="181"/>
      <c r="N3958" s="596" t="s">
        <v>286</v>
      </c>
    </row>
    <row r="3959" spans="1:14" s="158" customFormat="1" ht="18" customHeight="1" x14ac:dyDescent="0.25">
      <c r="A3959" s="181">
        <v>26481</v>
      </c>
      <c r="B3959" s="701">
        <v>985</v>
      </c>
      <c r="C3959" s="181" t="s">
        <v>301</v>
      </c>
      <c r="D3959" s="181" t="s">
        <v>1343</v>
      </c>
      <c r="E3959" s="181" t="s">
        <v>3843</v>
      </c>
      <c r="F3959" s="181" t="s">
        <v>304</v>
      </c>
      <c r="G3959" s="181" t="s">
        <v>309</v>
      </c>
      <c r="H3959" s="181" t="s">
        <v>5</v>
      </c>
      <c r="I3959" s="181" t="s">
        <v>301</v>
      </c>
      <c r="J3959" s="181">
        <v>23070</v>
      </c>
      <c r="K3959" s="181">
        <v>3</v>
      </c>
      <c r="L3959" s="181"/>
      <c r="M3959" s="181"/>
      <c r="N3959" s="596" t="s">
        <v>286</v>
      </c>
    </row>
    <row r="3960" spans="1:14" s="158" customFormat="1" ht="18" customHeight="1" x14ac:dyDescent="0.25">
      <c r="A3960" s="181">
        <v>26482</v>
      </c>
      <c r="B3960" s="701">
        <v>952</v>
      </c>
      <c r="C3960" s="181" t="s">
        <v>301</v>
      </c>
      <c r="D3960" s="181" t="s">
        <v>1343</v>
      </c>
      <c r="E3960" s="181" t="s">
        <v>5371</v>
      </c>
      <c r="F3960" s="181" t="s">
        <v>304</v>
      </c>
      <c r="G3960" s="181" t="s">
        <v>309</v>
      </c>
      <c r="H3960" s="181" t="s">
        <v>5</v>
      </c>
      <c r="I3960" s="181" t="s">
        <v>301</v>
      </c>
      <c r="J3960" s="181">
        <v>18340</v>
      </c>
      <c r="K3960" s="181">
        <v>2</v>
      </c>
      <c r="L3960" s="181"/>
      <c r="M3960" s="181"/>
      <c r="N3960" s="596" t="s">
        <v>286</v>
      </c>
    </row>
    <row r="3961" spans="1:14" s="158" customFormat="1" ht="18" customHeight="1" x14ac:dyDescent="0.25">
      <c r="A3961" s="181">
        <v>26480</v>
      </c>
      <c r="B3961" s="701">
        <v>3579</v>
      </c>
      <c r="C3961" s="181" t="s">
        <v>301</v>
      </c>
      <c r="D3961" s="181" t="s">
        <v>1343</v>
      </c>
      <c r="E3961" s="181" t="s">
        <v>1217</v>
      </c>
      <c r="F3961" s="181" t="s">
        <v>304</v>
      </c>
      <c r="G3961" s="181" t="s">
        <v>309</v>
      </c>
      <c r="H3961" s="181" t="s">
        <v>5</v>
      </c>
      <c r="I3961" s="181" t="s">
        <v>301</v>
      </c>
      <c r="J3961" s="181">
        <v>21080</v>
      </c>
      <c r="K3961" s="181">
        <v>1</v>
      </c>
      <c r="L3961" s="181"/>
      <c r="M3961" s="181"/>
      <c r="N3961" s="596" t="s">
        <v>286</v>
      </c>
    </row>
    <row r="3962" spans="1:14" s="158" customFormat="1" ht="18" customHeight="1" x14ac:dyDescent="0.25">
      <c r="A3962" s="181">
        <v>3912</v>
      </c>
      <c r="B3962" s="701" t="s">
        <v>5372</v>
      </c>
      <c r="C3962" s="181" t="s">
        <v>301</v>
      </c>
      <c r="D3962" s="181" t="s">
        <v>2929</v>
      </c>
      <c r="E3962" s="181" t="s">
        <v>3690</v>
      </c>
      <c r="F3962" s="181" t="s">
        <v>304</v>
      </c>
      <c r="G3962" s="181" t="s">
        <v>13201</v>
      </c>
      <c r="H3962" s="181" t="s">
        <v>9</v>
      </c>
      <c r="I3962" s="181" t="s">
        <v>301</v>
      </c>
      <c r="J3962" s="181">
        <v>31120</v>
      </c>
      <c r="K3962" s="181">
        <v>10</v>
      </c>
      <c r="L3962" s="181"/>
      <c r="M3962" s="181"/>
      <c r="N3962" s="596" t="s">
        <v>286</v>
      </c>
    </row>
    <row r="3963" spans="1:14" s="158" customFormat="1" ht="18" customHeight="1" x14ac:dyDescent="0.25">
      <c r="A3963" s="181">
        <v>8186</v>
      </c>
      <c r="B3963" s="701" t="s">
        <v>13491</v>
      </c>
      <c r="C3963" s="181" t="s">
        <v>301</v>
      </c>
      <c r="D3963" s="181" t="s">
        <v>2929</v>
      </c>
      <c r="E3963" s="181" t="s">
        <v>3552</v>
      </c>
      <c r="F3963" s="181" t="s">
        <v>304</v>
      </c>
      <c r="G3963" s="181" t="s">
        <v>13201</v>
      </c>
      <c r="H3963" s="181" t="s">
        <v>9</v>
      </c>
      <c r="I3963" s="181" t="s">
        <v>4864</v>
      </c>
      <c r="J3963" s="181">
        <v>84280</v>
      </c>
      <c r="K3963" s="181">
        <v>23</v>
      </c>
      <c r="L3963" s="181"/>
      <c r="M3963" s="181"/>
      <c r="N3963" s="596" t="s">
        <v>286</v>
      </c>
    </row>
    <row r="3964" spans="1:14" s="158" customFormat="1" ht="18" customHeight="1" x14ac:dyDescent="0.25">
      <c r="A3964" s="181">
        <v>26792</v>
      </c>
      <c r="B3964" s="701">
        <v>25181897</v>
      </c>
      <c r="C3964" s="181" t="s">
        <v>301</v>
      </c>
      <c r="D3964" s="181" t="s">
        <v>2929</v>
      </c>
      <c r="E3964" s="181" t="s">
        <v>3743</v>
      </c>
      <c r="F3964" s="181" t="s">
        <v>304</v>
      </c>
      <c r="G3964" s="181" t="s">
        <v>3888</v>
      </c>
      <c r="H3964" s="181" t="s">
        <v>14</v>
      </c>
      <c r="I3964" s="181" t="s">
        <v>301</v>
      </c>
      <c r="J3964" s="181">
        <v>49150</v>
      </c>
      <c r="K3964" s="181">
        <v>2</v>
      </c>
      <c r="L3964" s="181"/>
      <c r="M3964" s="181"/>
      <c r="N3964" s="596" t="s">
        <v>286</v>
      </c>
    </row>
    <row r="3965" spans="1:14" s="158" customFormat="1" ht="18" customHeight="1" x14ac:dyDescent="0.25">
      <c r="A3965" s="181">
        <v>8739</v>
      </c>
      <c r="B3965" s="701" t="s">
        <v>13492</v>
      </c>
      <c r="C3965" s="181" t="s">
        <v>301</v>
      </c>
      <c r="D3965" s="181" t="s">
        <v>2929</v>
      </c>
      <c r="E3965" s="181" t="s">
        <v>13493</v>
      </c>
      <c r="F3965" s="181" t="s">
        <v>304</v>
      </c>
      <c r="G3965" s="181" t="s">
        <v>13201</v>
      </c>
      <c r="H3965" s="181" t="s">
        <v>9</v>
      </c>
      <c r="I3965" s="181" t="s">
        <v>4467</v>
      </c>
      <c r="J3965" s="181">
        <v>46360</v>
      </c>
      <c r="K3965" s="181">
        <v>8</v>
      </c>
      <c r="L3965" s="181"/>
      <c r="M3965" s="181"/>
      <c r="N3965" s="596" t="s">
        <v>286</v>
      </c>
    </row>
    <row r="3966" spans="1:14" s="158" customFormat="1" ht="18" customHeight="1" x14ac:dyDescent="0.25">
      <c r="A3966" s="181">
        <v>15221</v>
      </c>
      <c r="B3966" s="701" t="s">
        <v>5373</v>
      </c>
      <c r="C3966" s="181" t="s">
        <v>301</v>
      </c>
      <c r="D3966" s="181" t="s">
        <v>2929</v>
      </c>
      <c r="E3966" s="181" t="s">
        <v>4469</v>
      </c>
      <c r="F3966" s="181" t="s">
        <v>304</v>
      </c>
      <c r="G3966" s="181" t="s">
        <v>13201</v>
      </c>
      <c r="H3966" s="181" t="s">
        <v>9</v>
      </c>
      <c r="I3966" s="181" t="s">
        <v>301</v>
      </c>
      <c r="J3966" s="181">
        <v>97330</v>
      </c>
      <c r="K3966" s="181">
        <v>8</v>
      </c>
      <c r="L3966" s="181"/>
      <c r="M3966" s="181"/>
      <c r="N3966" s="596" t="s">
        <v>286</v>
      </c>
    </row>
    <row r="3967" spans="1:14" s="158" customFormat="1" ht="18" customHeight="1" x14ac:dyDescent="0.25">
      <c r="A3967" s="181">
        <v>21047</v>
      </c>
      <c r="B3967" s="701" t="s">
        <v>13494</v>
      </c>
      <c r="C3967" s="181" t="s">
        <v>301</v>
      </c>
      <c r="D3967" s="181" t="s">
        <v>2929</v>
      </c>
      <c r="E3967" s="181" t="s">
        <v>3828</v>
      </c>
      <c r="F3967" s="181" t="s">
        <v>304</v>
      </c>
      <c r="G3967" s="181" t="s">
        <v>13201</v>
      </c>
      <c r="H3967" s="181" t="s">
        <v>9</v>
      </c>
      <c r="I3967" s="181" t="s">
        <v>13495</v>
      </c>
      <c r="J3967" s="181">
        <v>86910</v>
      </c>
      <c r="K3967" s="181">
        <v>3</v>
      </c>
      <c r="L3967" s="181"/>
      <c r="M3967" s="181"/>
      <c r="N3967" s="596" t="s">
        <v>286</v>
      </c>
    </row>
    <row r="3968" spans="1:14" s="158" customFormat="1" ht="18" customHeight="1" x14ac:dyDescent="0.25">
      <c r="A3968" s="181">
        <v>55967</v>
      </c>
      <c r="B3968" s="701" t="s">
        <v>15485</v>
      </c>
      <c r="C3968" s="181" t="s">
        <v>15486</v>
      </c>
      <c r="D3968" s="181" t="s">
        <v>2929</v>
      </c>
      <c r="E3968" s="181" t="s">
        <v>2337</v>
      </c>
      <c r="F3968" s="181" t="s">
        <v>304</v>
      </c>
      <c r="G3968" s="181" t="s">
        <v>2930</v>
      </c>
      <c r="H3968" s="181" t="s">
        <v>9</v>
      </c>
      <c r="I3968" s="181" t="s">
        <v>301</v>
      </c>
      <c r="J3968" s="181">
        <v>72250</v>
      </c>
      <c r="K3968" s="181">
        <v>11</v>
      </c>
      <c r="L3968" s="181"/>
      <c r="M3968" s="181"/>
      <c r="N3968" s="596" t="s">
        <v>286</v>
      </c>
    </row>
    <row r="3969" spans="1:14" ht="18" customHeight="1" x14ac:dyDescent="0.25">
      <c r="A3969" s="181">
        <v>3911</v>
      </c>
      <c r="B3969" s="701" t="s">
        <v>13496</v>
      </c>
      <c r="C3969" s="181" t="s">
        <v>301</v>
      </c>
      <c r="D3969" s="181" t="s">
        <v>2938</v>
      </c>
      <c r="E3969" s="181" t="s">
        <v>3690</v>
      </c>
      <c r="F3969" s="181" t="s">
        <v>304</v>
      </c>
      <c r="G3969" s="181" t="s">
        <v>13201</v>
      </c>
      <c r="H3969" s="181" t="s">
        <v>9</v>
      </c>
      <c r="I3969" s="181" t="s">
        <v>301</v>
      </c>
      <c r="J3969" s="181">
        <v>44200</v>
      </c>
      <c r="K3969" s="181">
        <v>20</v>
      </c>
      <c r="L3969" s="181"/>
      <c r="M3969" s="181"/>
      <c r="N3969" s="596" t="s">
        <v>286</v>
      </c>
    </row>
    <row r="3970" spans="1:14" ht="18" customHeight="1" x14ac:dyDescent="0.25">
      <c r="A3970" s="181">
        <v>8148</v>
      </c>
      <c r="B3970" s="701" t="s">
        <v>15487</v>
      </c>
      <c r="C3970" s="181" t="s">
        <v>15488</v>
      </c>
      <c r="D3970" s="181" t="s">
        <v>2938</v>
      </c>
      <c r="E3970" s="181" t="s">
        <v>3987</v>
      </c>
      <c r="F3970" s="181" t="s">
        <v>304</v>
      </c>
      <c r="G3970" s="181" t="s">
        <v>15489</v>
      </c>
      <c r="H3970" s="181" t="s">
        <v>14</v>
      </c>
      <c r="I3970" s="181" t="s">
        <v>15455</v>
      </c>
      <c r="J3970" s="181">
        <v>32430</v>
      </c>
      <c r="K3970" s="181">
        <v>10</v>
      </c>
      <c r="L3970" s="181"/>
      <c r="M3970" s="181"/>
      <c r="N3970" s="596" t="s">
        <v>286</v>
      </c>
    </row>
    <row r="3971" spans="1:14" ht="18" customHeight="1" x14ac:dyDescent="0.25">
      <c r="A3971" s="181">
        <v>26793</v>
      </c>
      <c r="B3971" s="701">
        <v>96959752</v>
      </c>
      <c r="C3971" s="181" t="s">
        <v>301</v>
      </c>
      <c r="D3971" s="181" t="s">
        <v>2938</v>
      </c>
      <c r="E3971" s="181" t="s">
        <v>3743</v>
      </c>
      <c r="F3971" s="181" t="s">
        <v>304</v>
      </c>
      <c r="G3971" s="181" t="s">
        <v>3888</v>
      </c>
      <c r="H3971" s="181" t="s">
        <v>14</v>
      </c>
      <c r="I3971" s="181" t="s">
        <v>301</v>
      </c>
      <c r="J3971" s="181">
        <v>48960</v>
      </c>
      <c r="K3971" s="181">
        <v>10</v>
      </c>
      <c r="L3971" s="181"/>
      <c r="M3971" s="181"/>
      <c r="N3971" s="596" t="s">
        <v>286</v>
      </c>
    </row>
    <row r="3972" spans="1:14" s="158" customFormat="1" ht="18" customHeight="1" x14ac:dyDescent="0.25">
      <c r="A3972" s="181">
        <v>37667</v>
      </c>
      <c r="B3972" s="701" t="s">
        <v>11373</v>
      </c>
      <c r="C3972" s="181" t="s">
        <v>11374</v>
      </c>
      <c r="D3972" s="181" t="s">
        <v>1344</v>
      </c>
      <c r="E3972" s="181" t="s">
        <v>11375</v>
      </c>
      <c r="F3972" s="181" t="s">
        <v>304</v>
      </c>
      <c r="G3972" s="181" t="s">
        <v>826</v>
      </c>
      <c r="H3972" s="181" t="s">
        <v>5</v>
      </c>
      <c r="I3972" s="181" t="s">
        <v>11376</v>
      </c>
      <c r="J3972" s="181">
        <v>9370</v>
      </c>
      <c r="K3972" s="181">
        <v>5</v>
      </c>
      <c r="L3972" s="181"/>
      <c r="M3972" s="181"/>
      <c r="N3972" s="596" t="s">
        <v>286</v>
      </c>
    </row>
    <row r="3973" spans="1:14" s="158" customFormat="1" ht="18" customHeight="1" x14ac:dyDescent="0.25">
      <c r="A3973" s="181">
        <v>22502</v>
      </c>
      <c r="B3973" s="701">
        <v>90375764</v>
      </c>
      <c r="C3973" s="181" t="s">
        <v>5374</v>
      </c>
      <c r="D3973" s="181" t="s">
        <v>5375</v>
      </c>
      <c r="E3973" s="181" t="s">
        <v>5376</v>
      </c>
      <c r="F3973" s="181" t="s">
        <v>304</v>
      </c>
      <c r="G3973" s="181" t="s">
        <v>1645</v>
      </c>
      <c r="H3973" s="181" t="s">
        <v>7</v>
      </c>
      <c r="I3973" s="181" t="s">
        <v>5377</v>
      </c>
      <c r="J3973" s="181">
        <v>14930</v>
      </c>
      <c r="K3973" s="181">
        <v>52</v>
      </c>
      <c r="L3973" s="181"/>
      <c r="M3973" s="181"/>
      <c r="N3973" s="596" t="s">
        <v>286</v>
      </c>
    </row>
    <row r="3974" spans="1:14" ht="18" customHeight="1" x14ac:dyDescent="0.25">
      <c r="A3974" s="181">
        <v>6780</v>
      </c>
      <c r="B3974" s="701">
        <v>100271</v>
      </c>
      <c r="C3974" s="181" t="s">
        <v>301</v>
      </c>
      <c r="D3974" s="181" t="s">
        <v>12201</v>
      </c>
      <c r="E3974" s="181" t="s">
        <v>4283</v>
      </c>
      <c r="F3974" s="181" t="s">
        <v>304</v>
      </c>
      <c r="G3974" s="181" t="s">
        <v>550</v>
      </c>
      <c r="H3974" s="181" t="s">
        <v>5</v>
      </c>
      <c r="I3974" s="181" t="s">
        <v>12202</v>
      </c>
      <c r="J3974" s="181">
        <v>42600</v>
      </c>
      <c r="K3974" s="181">
        <v>5</v>
      </c>
      <c r="L3974" s="181"/>
      <c r="M3974" s="181"/>
      <c r="N3974" s="596" t="s">
        <v>286</v>
      </c>
    </row>
    <row r="3975" spans="1:14" s="158" customFormat="1" ht="18" customHeight="1" x14ac:dyDescent="0.25">
      <c r="A3975" s="181">
        <v>23528</v>
      </c>
      <c r="B3975" s="701" t="s">
        <v>5378</v>
      </c>
      <c r="C3975" s="181" t="s">
        <v>5379</v>
      </c>
      <c r="D3975" s="181" t="s">
        <v>2942</v>
      </c>
      <c r="E3975" s="181" t="s">
        <v>3690</v>
      </c>
      <c r="F3975" s="181" t="s">
        <v>304</v>
      </c>
      <c r="G3975" s="181" t="s">
        <v>2370</v>
      </c>
      <c r="H3975" s="181" t="s">
        <v>13</v>
      </c>
      <c r="I3975" s="181" t="s">
        <v>3804</v>
      </c>
      <c r="J3975" s="181">
        <v>5470</v>
      </c>
      <c r="K3975" s="181">
        <v>202</v>
      </c>
      <c r="L3975" s="181"/>
      <c r="M3975" s="181"/>
      <c r="N3975" s="596" t="s">
        <v>286</v>
      </c>
    </row>
    <row r="3976" spans="1:14" s="158" customFormat="1" ht="18" customHeight="1" x14ac:dyDescent="0.25">
      <c r="A3976" s="181">
        <v>2635</v>
      </c>
      <c r="B3976" s="701" t="s">
        <v>5380</v>
      </c>
      <c r="C3976" s="181" t="s">
        <v>5381</v>
      </c>
      <c r="D3976" s="181" t="s">
        <v>2942</v>
      </c>
      <c r="E3976" s="181" t="s">
        <v>5382</v>
      </c>
      <c r="F3976" s="181" t="s">
        <v>304</v>
      </c>
      <c r="G3976" s="181" t="s">
        <v>2370</v>
      </c>
      <c r="H3976" s="181" t="s">
        <v>13</v>
      </c>
      <c r="I3976" s="181" t="s">
        <v>5383</v>
      </c>
      <c r="J3976" s="181">
        <v>5910</v>
      </c>
      <c r="K3976" s="181">
        <v>488</v>
      </c>
      <c r="L3976" s="181"/>
      <c r="M3976" s="181"/>
      <c r="N3976" s="596" t="s">
        <v>286</v>
      </c>
    </row>
    <row r="3977" spans="1:14" s="158" customFormat="1" ht="18" customHeight="1" x14ac:dyDescent="0.25">
      <c r="A3977" s="181">
        <v>13615</v>
      </c>
      <c r="B3977" s="701">
        <v>24102245</v>
      </c>
      <c r="C3977" s="181" t="s">
        <v>301</v>
      </c>
      <c r="D3977" s="181" t="s">
        <v>1355</v>
      </c>
      <c r="E3977" s="181" t="s">
        <v>3919</v>
      </c>
      <c r="F3977" s="181" t="s">
        <v>304</v>
      </c>
      <c r="G3977" s="181" t="s">
        <v>5384</v>
      </c>
      <c r="H3977" s="181" t="s">
        <v>14</v>
      </c>
      <c r="I3977" s="181" t="s">
        <v>301</v>
      </c>
      <c r="J3977" s="181">
        <v>107180</v>
      </c>
      <c r="K3977" s="181">
        <v>13</v>
      </c>
      <c r="L3977" s="181"/>
      <c r="M3977" s="181"/>
      <c r="N3977" s="596" t="s">
        <v>286</v>
      </c>
    </row>
    <row r="3978" spans="1:14" s="158" customFormat="1" ht="18" customHeight="1" x14ac:dyDescent="0.25">
      <c r="A3978" s="181">
        <v>21034</v>
      </c>
      <c r="B3978" s="701" t="s">
        <v>5385</v>
      </c>
      <c r="C3978" s="181" t="s">
        <v>5386</v>
      </c>
      <c r="D3978" s="181" t="s">
        <v>2945</v>
      </c>
      <c r="E3978" s="181" t="s">
        <v>5387</v>
      </c>
      <c r="F3978" s="181" t="s">
        <v>304</v>
      </c>
      <c r="G3978" s="181" t="s">
        <v>826</v>
      </c>
      <c r="H3978" s="181" t="s">
        <v>5</v>
      </c>
      <c r="I3978" s="181" t="s">
        <v>5388</v>
      </c>
      <c r="J3978" s="181">
        <v>24840</v>
      </c>
      <c r="K3978" s="181">
        <v>55</v>
      </c>
      <c r="L3978" s="181"/>
      <c r="M3978" s="181"/>
      <c r="N3978" s="596" t="s">
        <v>286</v>
      </c>
    </row>
    <row r="3979" spans="1:14" s="158" customFormat="1" ht="18" customHeight="1" x14ac:dyDescent="0.25">
      <c r="A3979" s="181">
        <v>25516</v>
      </c>
      <c r="B3979" s="701" t="s">
        <v>16998</v>
      </c>
      <c r="C3979" s="181" t="s">
        <v>16999</v>
      </c>
      <c r="D3979" s="181" t="s">
        <v>2945</v>
      </c>
      <c r="E3979" s="181" t="s">
        <v>5387</v>
      </c>
      <c r="F3979" s="181" t="s">
        <v>304</v>
      </c>
      <c r="G3979" s="181" t="s">
        <v>1680</v>
      </c>
      <c r="H3979" s="181" t="s">
        <v>7</v>
      </c>
      <c r="I3979" s="181" t="s">
        <v>17000</v>
      </c>
      <c r="J3979" s="181">
        <v>29570</v>
      </c>
      <c r="K3979" s="181">
        <v>108</v>
      </c>
      <c r="L3979" s="181"/>
      <c r="M3979" s="181"/>
      <c r="N3979" s="596" t="s">
        <v>286</v>
      </c>
    </row>
    <row r="3980" spans="1:14" s="158" customFormat="1" ht="18" customHeight="1" x14ac:dyDescent="0.25">
      <c r="A3980" s="181">
        <v>13244</v>
      </c>
      <c r="B3980" s="701">
        <v>12605492</v>
      </c>
      <c r="C3980" s="181" t="s">
        <v>301</v>
      </c>
      <c r="D3980" s="181" t="s">
        <v>2945</v>
      </c>
      <c r="E3980" s="181" t="s">
        <v>3784</v>
      </c>
      <c r="F3980" s="181" t="s">
        <v>304</v>
      </c>
      <c r="G3980" s="181" t="s">
        <v>1680</v>
      </c>
      <c r="H3980" s="181" t="s">
        <v>7</v>
      </c>
      <c r="I3980" s="181" t="s">
        <v>301</v>
      </c>
      <c r="J3980" s="181">
        <v>46070</v>
      </c>
      <c r="K3980" s="181">
        <v>43</v>
      </c>
      <c r="L3980" s="181"/>
      <c r="M3980" s="181"/>
      <c r="N3980" s="596" t="s">
        <v>286</v>
      </c>
    </row>
    <row r="3981" spans="1:14" s="158" customFormat="1" ht="18" customHeight="1" x14ac:dyDescent="0.25">
      <c r="A3981" s="181">
        <v>13647</v>
      </c>
      <c r="B3981" s="701" t="s">
        <v>5389</v>
      </c>
      <c r="C3981" s="181" t="s">
        <v>301</v>
      </c>
      <c r="D3981" s="181" t="s">
        <v>2945</v>
      </c>
      <c r="E3981" s="181" t="s">
        <v>5390</v>
      </c>
      <c r="F3981" s="181" t="s">
        <v>304</v>
      </c>
      <c r="G3981" s="181" t="s">
        <v>361</v>
      </c>
      <c r="H3981" s="181" t="s">
        <v>7</v>
      </c>
      <c r="I3981" s="181" t="s">
        <v>5391</v>
      </c>
      <c r="J3981" s="181">
        <v>21790</v>
      </c>
      <c r="K3981" s="181">
        <v>197</v>
      </c>
      <c r="L3981" s="181"/>
      <c r="M3981" s="181"/>
      <c r="N3981" s="596" t="s">
        <v>286</v>
      </c>
    </row>
    <row r="3982" spans="1:14" s="158" customFormat="1" ht="18" customHeight="1" x14ac:dyDescent="0.25">
      <c r="A3982" s="181">
        <v>17757</v>
      </c>
      <c r="B3982" s="701" t="s">
        <v>5392</v>
      </c>
      <c r="C3982" s="181" t="s">
        <v>5393</v>
      </c>
      <c r="D3982" s="181" t="s">
        <v>2945</v>
      </c>
      <c r="E3982" s="181" t="s">
        <v>5390</v>
      </c>
      <c r="F3982" s="181" t="s">
        <v>304</v>
      </c>
      <c r="G3982" s="181" t="s">
        <v>826</v>
      </c>
      <c r="H3982" s="181" t="s">
        <v>5</v>
      </c>
      <c r="I3982" s="181" t="s">
        <v>5394</v>
      </c>
      <c r="J3982" s="181">
        <v>17430</v>
      </c>
      <c r="K3982" s="181">
        <v>15</v>
      </c>
      <c r="L3982" s="181"/>
      <c r="M3982" s="181"/>
      <c r="N3982" s="596" t="s">
        <v>286</v>
      </c>
    </row>
    <row r="3983" spans="1:14" s="158" customFormat="1" ht="18" customHeight="1" x14ac:dyDescent="0.25">
      <c r="A3983" s="181">
        <v>21257</v>
      </c>
      <c r="B3983" s="701" t="s">
        <v>17001</v>
      </c>
      <c r="C3983" s="181" t="s">
        <v>301</v>
      </c>
      <c r="D3983" s="181" t="s">
        <v>2945</v>
      </c>
      <c r="E3983" s="181" t="s">
        <v>17002</v>
      </c>
      <c r="F3983" s="181" t="s">
        <v>304</v>
      </c>
      <c r="G3983" s="181" t="s">
        <v>361</v>
      </c>
      <c r="H3983" s="181" t="s">
        <v>7</v>
      </c>
      <c r="I3983" s="181" t="s">
        <v>17003</v>
      </c>
      <c r="J3983" s="181">
        <v>39220</v>
      </c>
      <c r="K3983" s="181">
        <v>37</v>
      </c>
      <c r="L3983" s="181"/>
      <c r="M3983" s="181"/>
      <c r="N3983" s="596" t="s">
        <v>286</v>
      </c>
    </row>
    <row r="3984" spans="1:14" s="158" customFormat="1" ht="18" customHeight="1" x14ac:dyDescent="0.25">
      <c r="A3984" s="181">
        <v>6553</v>
      </c>
      <c r="B3984" s="701" t="s">
        <v>5395</v>
      </c>
      <c r="C3984" s="181" t="s">
        <v>5396</v>
      </c>
      <c r="D3984" s="181" t="s">
        <v>2945</v>
      </c>
      <c r="E3984" s="181" t="s">
        <v>5397</v>
      </c>
      <c r="F3984" s="181" t="s">
        <v>304</v>
      </c>
      <c r="G3984" s="181" t="s">
        <v>826</v>
      </c>
      <c r="H3984" s="181" t="s">
        <v>5</v>
      </c>
      <c r="I3984" s="181" t="s">
        <v>5398</v>
      </c>
      <c r="J3984" s="181">
        <v>17430</v>
      </c>
      <c r="K3984" s="181">
        <v>38</v>
      </c>
      <c r="L3984" s="181"/>
      <c r="M3984" s="181"/>
      <c r="N3984" s="596" t="s">
        <v>286</v>
      </c>
    </row>
    <row r="3985" spans="1:14" s="158" customFormat="1" ht="18" customHeight="1" x14ac:dyDescent="0.25">
      <c r="A3985" s="181">
        <v>18542</v>
      </c>
      <c r="B3985" s="701" t="s">
        <v>17004</v>
      </c>
      <c r="C3985" s="181" t="s">
        <v>17005</v>
      </c>
      <c r="D3985" s="181" t="s">
        <v>2945</v>
      </c>
      <c r="E3985" s="181" t="s">
        <v>5397</v>
      </c>
      <c r="F3985" s="181" t="s">
        <v>304</v>
      </c>
      <c r="G3985" s="181" t="s">
        <v>1680</v>
      </c>
      <c r="H3985" s="181" t="s">
        <v>7</v>
      </c>
      <c r="I3985" s="181" t="s">
        <v>17006</v>
      </c>
      <c r="J3985" s="181">
        <v>21150</v>
      </c>
      <c r="K3985" s="181">
        <v>301</v>
      </c>
      <c r="L3985" s="181"/>
      <c r="M3985" s="181"/>
      <c r="N3985" s="596" t="s">
        <v>286</v>
      </c>
    </row>
    <row r="3986" spans="1:14" s="158" customFormat="1" ht="18" customHeight="1" x14ac:dyDescent="0.25">
      <c r="A3986" s="181">
        <v>20662</v>
      </c>
      <c r="B3986" s="701" t="s">
        <v>5399</v>
      </c>
      <c r="C3986" s="181" t="s">
        <v>5400</v>
      </c>
      <c r="D3986" s="181" t="s">
        <v>5401</v>
      </c>
      <c r="E3986" s="181" t="s">
        <v>3552</v>
      </c>
      <c r="F3986" s="181" t="s">
        <v>304</v>
      </c>
      <c r="G3986" s="181" t="s">
        <v>1874</v>
      </c>
      <c r="H3986" s="181" t="s">
        <v>746</v>
      </c>
      <c r="I3986" s="181" t="s">
        <v>5360</v>
      </c>
      <c r="J3986" s="181">
        <v>6320</v>
      </c>
      <c r="K3986" s="181">
        <v>11</v>
      </c>
      <c r="L3986" s="181"/>
      <c r="M3986" s="181"/>
      <c r="N3986" s="596" t="s">
        <v>286</v>
      </c>
    </row>
    <row r="3987" spans="1:14" s="158" customFormat="1" ht="18" customHeight="1" x14ac:dyDescent="0.25">
      <c r="A3987" s="181">
        <v>22015</v>
      </c>
      <c r="B3987" s="701">
        <v>96535190</v>
      </c>
      <c r="C3987" s="181" t="s">
        <v>13497</v>
      </c>
      <c r="D3987" s="181" t="s">
        <v>12920</v>
      </c>
      <c r="E3987" s="181" t="s">
        <v>3843</v>
      </c>
      <c r="F3987" s="181" t="s">
        <v>304</v>
      </c>
      <c r="G3987" s="181" t="s">
        <v>5404</v>
      </c>
      <c r="H3987" s="181" t="s">
        <v>7</v>
      </c>
      <c r="I3987" s="181" t="s">
        <v>301</v>
      </c>
      <c r="J3987" s="181">
        <v>132400</v>
      </c>
      <c r="K3987" s="181">
        <v>43</v>
      </c>
      <c r="L3987" s="181"/>
      <c r="M3987" s="181"/>
      <c r="N3987" s="596" t="s">
        <v>286</v>
      </c>
    </row>
    <row r="3988" spans="1:14" s="158" customFormat="1" ht="18" customHeight="1" x14ac:dyDescent="0.25">
      <c r="A3988" s="181">
        <v>22310</v>
      </c>
      <c r="B3988" s="701">
        <v>96488824</v>
      </c>
      <c r="C3988" s="181" t="s">
        <v>13498</v>
      </c>
      <c r="D3988" s="181" t="s">
        <v>12920</v>
      </c>
      <c r="E3988" s="181" t="s">
        <v>3568</v>
      </c>
      <c r="F3988" s="181" t="s">
        <v>304</v>
      </c>
      <c r="G3988" s="181" t="s">
        <v>5404</v>
      </c>
      <c r="H3988" s="181" t="s">
        <v>7</v>
      </c>
      <c r="I3988" s="181" t="s">
        <v>301</v>
      </c>
      <c r="J3988" s="181">
        <v>136520</v>
      </c>
      <c r="K3988" s="181">
        <v>7</v>
      </c>
      <c r="L3988" s="181"/>
      <c r="M3988" s="181"/>
      <c r="N3988" s="596" t="s">
        <v>286</v>
      </c>
    </row>
    <row r="3989" spans="1:14" s="158" customFormat="1" ht="18" customHeight="1" x14ac:dyDescent="0.25">
      <c r="A3989" s="181">
        <v>21413</v>
      </c>
      <c r="B3989" s="701">
        <v>96535191</v>
      </c>
      <c r="C3989" s="181" t="s">
        <v>13499</v>
      </c>
      <c r="D3989" s="181" t="s">
        <v>5403</v>
      </c>
      <c r="E3989" s="181" t="s">
        <v>3843</v>
      </c>
      <c r="F3989" s="181" t="s">
        <v>304</v>
      </c>
      <c r="G3989" s="181" t="s">
        <v>5404</v>
      </c>
      <c r="H3989" s="181" t="s">
        <v>7</v>
      </c>
      <c r="I3989" s="181" t="s">
        <v>301</v>
      </c>
      <c r="J3989" s="181">
        <v>132400</v>
      </c>
      <c r="K3989" s="181">
        <v>58</v>
      </c>
      <c r="L3989" s="181"/>
      <c r="M3989" s="181"/>
      <c r="N3989" s="596" t="s">
        <v>286</v>
      </c>
    </row>
    <row r="3990" spans="1:14" s="158" customFormat="1" ht="18" customHeight="1" x14ac:dyDescent="0.25">
      <c r="A3990" s="181">
        <v>13967</v>
      </c>
      <c r="B3990" s="701">
        <v>96488823</v>
      </c>
      <c r="C3990" s="181" t="s">
        <v>5402</v>
      </c>
      <c r="D3990" s="181" t="s">
        <v>5403</v>
      </c>
      <c r="E3990" s="181" t="s">
        <v>3568</v>
      </c>
      <c r="F3990" s="181" t="s">
        <v>304</v>
      </c>
      <c r="G3990" s="181" t="s">
        <v>5404</v>
      </c>
      <c r="H3990" s="181" t="s">
        <v>7</v>
      </c>
      <c r="I3990" s="181" t="s">
        <v>301</v>
      </c>
      <c r="J3990" s="181">
        <v>82390</v>
      </c>
      <c r="K3990" s="181">
        <v>37</v>
      </c>
      <c r="L3990" s="181"/>
      <c r="M3990" s="181"/>
      <c r="N3990" s="596" t="s">
        <v>286</v>
      </c>
    </row>
    <row r="3991" spans="1:14" s="158" customFormat="1" ht="18" customHeight="1" x14ac:dyDescent="0.25">
      <c r="A3991" s="181">
        <v>20154</v>
      </c>
      <c r="B3991" s="701" t="s">
        <v>12598</v>
      </c>
      <c r="C3991" s="181" t="s">
        <v>12599</v>
      </c>
      <c r="D3991" s="181" t="s">
        <v>1358</v>
      </c>
      <c r="E3991" s="181" t="s">
        <v>3843</v>
      </c>
      <c r="F3991" s="181" t="s">
        <v>304</v>
      </c>
      <c r="G3991" s="181" t="s">
        <v>140</v>
      </c>
      <c r="H3991" s="181" t="s">
        <v>7</v>
      </c>
      <c r="I3991" s="181" t="s">
        <v>1366</v>
      </c>
      <c r="J3991" s="181">
        <v>109620</v>
      </c>
      <c r="K3991" s="181">
        <v>374</v>
      </c>
      <c r="L3991" s="181"/>
      <c r="M3991" s="181"/>
      <c r="N3991" s="596" t="s">
        <v>286</v>
      </c>
    </row>
    <row r="3992" spans="1:14" s="158" customFormat="1" ht="18" customHeight="1" x14ac:dyDescent="0.25">
      <c r="A3992" s="181">
        <v>47015</v>
      </c>
      <c r="B3992" s="701" t="s">
        <v>10933</v>
      </c>
      <c r="C3992" s="181" t="s">
        <v>10934</v>
      </c>
      <c r="D3992" s="181" t="s">
        <v>1358</v>
      </c>
      <c r="E3992" s="181" t="s">
        <v>3551</v>
      </c>
      <c r="F3992" s="181" t="s">
        <v>304</v>
      </c>
      <c r="G3992" s="181" t="s">
        <v>140</v>
      </c>
      <c r="H3992" s="181" t="s">
        <v>7</v>
      </c>
      <c r="I3992" s="181" t="s">
        <v>10935</v>
      </c>
      <c r="J3992" s="181">
        <v>117680</v>
      </c>
      <c r="K3992" s="181">
        <v>44</v>
      </c>
      <c r="L3992" s="181"/>
      <c r="M3992" s="181"/>
      <c r="N3992" s="596" t="s">
        <v>286</v>
      </c>
    </row>
    <row r="3993" spans="1:14" s="158" customFormat="1" ht="18" customHeight="1" x14ac:dyDescent="0.25">
      <c r="A3993" s="181">
        <v>25955</v>
      </c>
      <c r="B3993" s="701" t="s">
        <v>5405</v>
      </c>
      <c r="C3993" s="181" t="s">
        <v>5406</v>
      </c>
      <c r="D3993" s="181" t="s">
        <v>1358</v>
      </c>
      <c r="E3993" s="181" t="s">
        <v>3564</v>
      </c>
      <c r="F3993" s="181" t="s">
        <v>304</v>
      </c>
      <c r="G3993" s="181" t="s">
        <v>140</v>
      </c>
      <c r="H3993" s="181" t="s">
        <v>7</v>
      </c>
      <c r="I3993" s="181" t="s">
        <v>301</v>
      </c>
      <c r="J3993" s="181">
        <v>145270</v>
      </c>
      <c r="K3993" s="181">
        <v>43</v>
      </c>
      <c r="L3993" s="181"/>
      <c r="M3993" s="181"/>
      <c r="N3993" s="596" t="s">
        <v>286</v>
      </c>
    </row>
    <row r="3994" spans="1:14" s="158" customFormat="1" ht="18" customHeight="1" x14ac:dyDescent="0.25">
      <c r="A3994" s="181">
        <v>28965</v>
      </c>
      <c r="B3994" s="701">
        <v>626021</v>
      </c>
      <c r="C3994" s="181" t="s">
        <v>5407</v>
      </c>
      <c r="D3994" s="181" t="s">
        <v>1358</v>
      </c>
      <c r="E3994" s="181" t="s">
        <v>5408</v>
      </c>
      <c r="F3994" s="181" t="s">
        <v>304</v>
      </c>
      <c r="G3994" s="181" t="s">
        <v>140</v>
      </c>
      <c r="H3994" s="181" t="s">
        <v>7</v>
      </c>
      <c r="I3994" s="181" t="s">
        <v>644</v>
      </c>
      <c r="J3994" s="181">
        <v>174420</v>
      </c>
      <c r="K3994" s="181">
        <v>49</v>
      </c>
      <c r="L3994" s="181"/>
      <c r="M3994" s="181"/>
      <c r="N3994" s="596" t="s">
        <v>286</v>
      </c>
    </row>
    <row r="3995" spans="1:14" s="158" customFormat="1" ht="18" customHeight="1" x14ac:dyDescent="0.25">
      <c r="A3995" s="181">
        <v>27626</v>
      </c>
      <c r="B3995" s="701" t="s">
        <v>5409</v>
      </c>
      <c r="C3995" s="181" t="s">
        <v>5410</v>
      </c>
      <c r="D3995" s="181" t="s">
        <v>1358</v>
      </c>
      <c r="E3995" s="181" t="s">
        <v>5411</v>
      </c>
      <c r="F3995" s="181" t="s">
        <v>304</v>
      </c>
      <c r="G3995" s="181" t="s">
        <v>140</v>
      </c>
      <c r="H3995" s="181" t="s">
        <v>7</v>
      </c>
      <c r="I3995" s="181" t="s">
        <v>301</v>
      </c>
      <c r="J3995" s="181">
        <v>185020</v>
      </c>
      <c r="K3995" s="181">
        <v>61</v>
      </c>
      <c r="L3995" s="181"/>
      <c r="M3995" s="181"/>
      <c r="N3995" s="596" t="s">
        <v>286</v>
      </c>
    </row>
    <row r="3996" spans="1:14" s="158" customFormat="1" ht="18" customHeight="1" x14ac:dyDescent="0.25">
      <c r="A3996" s="181">
        <v>29089</v>
      </c>
      <c r="B3996" s="701">
        <v>651016</v>
      </c>
      <c r="C3996" s="181" t="s">
        <v>5412</v>
      </c>
      <c r="D3996" s="181" t="s">
        <v>1358</v>
      </c>
      <c r="E3996" s="181" t="s">
        <v>5413</v>
      </c>
      <c r="F3996" s="181" t="s">
        <v>304</v>
      </c>
      <c r="G3996" s="181" t="s">
        <v>140</v>
      </c>
      <c r="H3996" s="181" t="s">
        <v>7</v>
      </c>
      <c r="I3996" s="181" t="s">
        <v>5414</v>
      </c>
      <c r="J3996" s="181">
        <v>205050</v>
      </c>
      <c r="K3996" s="181">
        <v>20</v>
      </c>
      <c r="L3996" s="181"/>
      <c r="M3996" s="181"/>
      <c r="N3996" s="596" t="s">
        <v>286</v>
      </c>
    </row>
    <row r="3997" spans="1:14" ht="18" customHeight="1" x14ac:dyDescent="0.25">
      <c r="A3997" s="181">
        <v>22374</v>
      </c>
      <c r="B3997" s="701" t="s">
        <v>5415</v>
      </c>
      <c r="C3997" s="181" t="s">
        <v>5416</v>
      </c>
      <c r="D3997" s="181" t="s">
        <v>1358</v>
      </c>
      <c r="E3997" s="181" t="s">
        <v>5417</v>
      </c>
      <c r="F3997" s="181" t="s">
        <v>304</v>
      </c>
      <c r="G3997" s="181" t="s">
        <v>140</v>
      </c>
      <c r="H3997" s="181" t="s">
        <v>7</v>
      </c>
      <c r="I3997" s="181" t="s">
        <v>5418</v>
      </c>
      <c r="J3997" s="181">
        <v>135840</v>
      </c>
      <c r="K3997" s="181">
        <v>79</v>
      </c>
      <c r="L3997" s="181"/>
      <c r="M3997" s="181"/>
      <c r="N3997" s="596" t="s">
        <v>286</v>
      </c>
    </row>
    <row r="3998" spans="1:14" ht="18" customHeight="1" x14ac:dyDescent="0.25">
      <c r="A3998" s="181">
        <v>16323</v>
      </c>
      <c r="B3998" s="701" t="s">
        <v>5419</v>
      </c>
      <c r="C3998" s="181" t="s">
        <v>5420</v>
      </c>
      <c r="D3998" s="181" t="s">
        <v>1358</v>
      </c>
      <c r="E3998" s="181" t="s">
        <v>2396</v>
      </c>
      <c r="F3998" s="181" t="s">
        <v>304</v>
      </c>
      <c r="G3998" s="181" t="s">
        <v>140</v>
      </c>
      <c r="H3998" s="181" t="s">
        <v>7</v>
      </c>
      <c r="I3998" s="181" t="s">
        <v>5421</v>
      </c>
      <c r="J3998" s="181">
        <v>125903.5</v>
      </c>
      <c r="K3998" s="181">
        <v>9</v>
      </c>
      <c r="L3998" s="181"/>
      <c r="M3998" s="181"/>
      <c r="N3998" s="596" t="s">
        <v>286</v>
      </c>
    </row>
    <row r="3999" spans="1:14" s="158" customFormat="1" ht="18" customHeight="1" x14ac:dyDescent="0.25">
      <c r="A3999" s="181">
        <v>26838</v>
      </c>
      <c r="B3999" s="701" t="s">
        <v>5422</v>
      </c>
      <c r="C3999" s="181" t="s">
        <v>5423</v>
      </c>
      <c r="D3999" s="181" t="s">
        <v>1358</v>
      </c>
      <c r="E3999" s="181" t="s">
        <v>5424</v>
      </c>
      <c r="F3999" s="181" t="s">
        <v>304</v>
      </c>
      <c r="G3999" s="181" t="s">
        <v>140</v>
      </c>
      <c r="H3999" s="181" t="s">
        <v>7</v>
      </c>
      <c r="I3999" s="181" t="s">
        <v>2991</v>
      </c>
      <c r="J3999" s="181">
        <v>134520</v>
      </c>
      <c r="K3999" s="181">
        <v>19</v>
      </c>
      <c r="L3999" s="181"/>
      <c r="M3999" s="181"/>
      <c r="N3999" s="596" t="s">
        <v>286</v>
      </c>
    </row>
    <row r="4000" spans="1:14" s="158" customFormat="1" ht="18" customHeight="1" x14ac:dyDescent="0.25">
      <c r="A4000" s="181">
        <v>19303</v>
      </c>
      <c r="B4000" s="701" t="s">
        <v>5425</v>
      </c>
      <c r="C4000" s="181" t="s">
        <v>5426</v>
      </c>
      <c r="D4000" s="181" t="s">
        <v>1358</v>
      </c>
      <c r="E4000" s="181" t="s">
        <v>4682</v>
      </c>
      <c r="F4000" s="181" t="s">
        <v>304</v>
      </c>
      <c r="G4000" s="181" t="s">
        <v>140</v>
      </c>
      <c r="H4000" s="181" t="s">
        <v>7</v>
      </c>
      <c r="I4000" s="181" t="s">
        <v>5427</v>
      </c>
      <c r="J4000" s="181">
        <v>165510</v>
      </c>
      <c r="K4000" s="181">
        <v>93</v>
      </c>
      <c r="L4000" s="181"/>
      <c r="M4000" s="181"/>
      <c r="N4000" s="596" t="s">
        <v>286</v>
      </c>
    </row>
    <row r="4001" spans="1:14" s="158" customFormat="1" ht="18" customHeight="1" x14ac:dyDescent="0.25">
      <c r="A4001" s="181">
        <v>27139</v>
      </c>
      <c r="B4001" s="701" t="s">
        <v>5428</v>
      </c>
      <c r="C4001" s="181" t="s">
        <v>5429</v>
      </c>
      <c r="D4001" s="181" t="s">
        <v>1358</v>
      </c>
      <c r="E4001" s="181" t="s">
        <v>4439</v>
      </c>
      <c r="F4001" s="181" t="s">
        <v>304</v>
      </c>
      <c r="G4001" s="181" t="s">
        <v>140</v>
      </c>
      <c r="H4001" s="181" t="s">
        <v>7</v>
      </c>
      <c r="I4001" s="181" t="s">
        <v>5430</v>
      </c>
      <c r="J4001" s="181">
        <v>137820</v>
      </c>
      <c r="K4001" s="181">
        <v>30</v>
      </c>
      <c r="L4001" s="181"/>
      <c r="M4001" s="181"/>
      <c r="N4001" s="596" t="s">
        <v>286</v>
      </c>
    </row>
    <row r="4002" spans="1:14" s="158" customFormat="1" ht="18" customHeight="1" x14ac:dyDescent="0.25">
      <c r="A4002" s="181">
        <v>19812</v>
      </c>
      <c r="B4002" s="701" t="s">
        <v>10936</v>
      </c>
      <c r="C4002" s="181" t="s">
        <v>10937</v>
      </c>
      <c r="D4002" s="181" t="s">
        <v>1358</v>
      </c>
      <c r="E4002" s="181" t="s">
        <v>10938</v>
      </c>
      <c r="F4002" s="181" t="s">
        <v>304</v>
      </c>
      <c r="G4002" s="181" t="s">
        <v>140</v>
      </c>
      <c r="H4002" s="181" t="s">
        <v>7</v>
      </c>
      <c r="I4002" s="181" t="s">
        <v>10939</v>
      </c>
      <c r="J4002" s="181">
        <v>89000</v>
      </c>
      <c r="K4002" s="181">
        <v>46</v>
      </c>
      <c r="L4002" s="181"/>
      <c r="M4002" s="181"/>
      <c r="N4002" s="596" t="s">
        <v>286</v>
      </c>
    </row>
    <row r="4003" spans="1:14" s="158" customFormat="1" ht="18" customHeight="1" x14ac:dyDescent="0.25">
      <c r="A4003" s="181">
        <v>24997</v>
      </c>
      <c r="B4003" s="701" t="s">
        <v>5431</v>
      </c>
      <c r="C4003" s="181" t="s">
        <v>5432</v>
      </c>
      <c r="D4003" s="181" t="s">
        <v>1358</v>
      </c>
      <c r="E4003" s="181" t="s">
        <v>3743</v>
      </c>
      <c r="F4003" s="181" t="s">
        <v>304</v>
      </c>
      <c r="G4003" s="181" t="s">
        <v>140</v>
      </c>
      <c r="H4003" s="181" t="s">
        <v>7</v>
      </c>
      <c r="I4003" s="181" t="s">
        <v>5433</v>
      </c>
      <c r="J4003" s="181">
        <v>142000</v>
      </c>
      <c r="K4003" s="181">
        <v>65</v>
      </c>
      <c r="L4003" s="181"/>
      <c r="M4003" s="181"/>
      <c r="N4003" s="596" t="s">
        <v>286</v>
      </c>
    </row>
    <row r="4004" spans="1:14" s="158" customFormat="1" ht="18" customHeight="1" x14ac:dyDescent="0.25">
      <c r="A4004" s="181">
        <v>14489</v>
      </c>
      <c r="B4004" s="701" t="s">
        <v>5434</v>
      </c>
      <c r="C4004" s="181" t="s">
        <v>5435</v>
      </c>
      <c r="D4004" s="181" t="s">
        <v>1375</v>
      </c>
      <c r="E4004" s="181" t="s">
        <v>4673</v>
      </c>
      <c r="F4004" s="181" t="s">
        <v>304</v>
      </c>
      <c r="G4004" s="181" t="s">
        <v>140</v>
      </c>
      <c r="H4004" s="181" t="s">
        <v>7</v>
      </c>
      <c r="I4004" s="181" t="s">
        <v>5436</v>
      </c>
      <c r="J4004" s="181">
        <v>163610</v>
      </c>
      <c r="K4004" s="181">
        <v>17</v>
      </c>
      <c r="L4004" s="181"/>
      <c r="M4004" s="181"/>
      <c r="N4004" s="596" t="s">
        <v>286</v>
      </c>
    </row>
    <row r="4005" spans="1:14" s="158" customFormat="1" ht="18" customHeight="1" x14ac:dyDescent="0.25">
      <c r="A4005" s="181">
        <v>18574</v>
      </c>
      <c r="B4005" s="701" t="s">
        <v>5437</v>
      </c>
      <c r="C4005" s="181" t="s">
        <v>5438</v>
      </c>
      <c r="D4005" s="181" t="s">
        <v>1375</v>
      </c>
      <c r="E4005" s="181" t="s">
        <v>4159</v>
      </c>
      <c r="F4005" s="181" t="s">
        <v>304</v>
      </c>
      <c r="G4005" s="181" t="s">
        <v>140</v>
      </c>
      <c r="H4005" s="181" t="s">
        <v>7</v>
      </c>
      <c r="I4005" s="181" t="s">
        <v>2994</v>
      </c>
      <c r="J4005" s="181">
        <v>137680</v>
      </c>
      <c r="K4005" s="181">
        <v>53</v>
      </c>
      <c r="L4005" s="181"/>
      <c r="M4005" s="181"/>
      <c r="N4005" s="596" t="s">
        <v>286</v>
      </c>
    </row>
    <row r="4006" spans="1:14" s="158" customFormat="1" ht="18" customHeight="1" x14ac:dyDescent="0.25">
      <c r="A4006" s="181">
        <v>5516</v>
      </c>
      <c r="B4006" s="701" t="s">
        <v>5439</v>
      </c>
      <c r="C4006" s="181" t="s">
        <v>5440</v>
      </c>
      <c r="D4006" s="181" t="s">
        <v>1375</v>
      </c>
      <c r="E4006" s="181" t="s">
        <v>3627</v>
      </c>
      <c r="F4006" s="181" t="s">
        <v>304</v>
      </c>
      <c r="G4006" s="181" t="s">
        <v>140</v>
      </c>
      <c r="H4006" s="181" t="s">
        <v>7</v>
      </c>
      <c r="I4006" s="181" t="s">
        <v>2994</v>
      </c>
      <c r="J4006" s="181">
        <v>116500</v>
      </c>
      <c r="K4006" s="181">
        <v>132</v>
      </c>
      <c r="L4006" s="181"/>
      <c r="M4006" s="181"/>
      <c r="N4006" s="596" t="s">
        <v>286</v>
      </c>
    </row>
    <row r="4007" spans="1:14" s="158" customFormat="1" ht="18" customHeight="1" x14ac:dyDescent="0.25">
      <c r="A4007" s="181">
        <v>45721</v>
      </c>
      <c r="B4007" s="701" t="s">
        <v>5441</v>
      </c>
      <c r="C4007" s="181" t="s">
        <v>5442</v>
      </c>
      <c r="D4007" s="181" t="s">
        <v>1375</v>
      </c>
      <c r="E4007" s="181" t="s">
        <v>3828</v>
      </c>
      <c r="F4007" s="181" t="s">
        <v>304</v>
      </c>
      <c r="G4007" s="181" t="s">
        <v>140</v>
      </c>
      <c r="H4007" s="181" t="s">
        <v>7</v>
      </c>
      <c r="I4007" s="181" t="s">
        <v>1366</v>
      </c>
      <c r="J4007" s="181">
        <v>131990</v>
      </c>
      <c r="K4007" s="181">
        <v>18</v>
      </c>
      <c r="L4007" s="181"/>
      <c r="M4007" s="181"/>
      <c r="N4007" s="596" t="s">
        <v>286</v>
      </c>
    </row>
    <row r="4008" spans="1:14" s="158" customFormat="1" ht="18" customHeight="1" x14ac:dyDescent="0.25">
      <c r="A4008" s="181">
        <v>29094</v>
      </c>
      <c r="B4008" s="701">
        <v>601242</v>
      </c>
      <c r="C4008" s="181" t="s">
        <v>5443</v>
      </c>
      <c r="D4008" s="181" t="s">
        <v>1375</v>
      </c>
      <c r="E4008" s="181" t="s">
        <v>5444</v>
      </c>
      <c r="F4008" s="181" t="s">
        <v>304</v>
      </c>
      <c r="G4008" s="181" t="s">
        <v>140</v>
      </c>
      <c r="H4008" s="181" t="s">
        <v>7</v>
      </c>
      <c r="I4008" s="181" t="s">
        <v>2486</v>
      </c>
      <c r="J4008" s="181">
        <v>172216</v>
      </c>
      <c r="K4008" s="181">
        <v>16</v>
      </c>
      <c r="L4008" s="181"/>
      <c r="M4008" s="181"/>
      <c r="N4008" s="596" t="s">
        <v>286</v>
      </c>
    </row>
    <row r="4009" spans="1:14" s="158" customFormat="1" ht="18" customHeight="1" x14ac:dyDescent="0.25">
      <c r="A4009" s="181">
        <v>22371</v>
      </c>
      <c r="B4009" s="701" t="s">
        <v>5445</v>
      </c>
      <c r="C4009" s="181" t="s">
        <v>5446</v>
      </c>
      <c r="D4009" s="181" t="s">
        <v>1375</v>
      </c>
      <c r="E4009" s="181" t="s">
        <v>2337</v>
      </c>
      <c r="F4009" s="181" t="s">
        <v>304</v>
      </c>
      <c r="G4009" s="181" t="s">
        <v>140</v>
      </c>
      <c r="H4009" s="181" t="s">
        <v>7</v>
      </c>
      <c r="I4009" s="181" t="s">
        <v>301</v>
      </c>
      <c r="J4009" s="181">
        <v>171780</v>
      </c>
      <c r="K4009" s="181">
        <v>16</v>
      </c>
      <c r="L4009" s="181"/>
      <c r="M4009" s="181"/>
      <c r="N4009" s="596" t="s">
        <v>286</v>
      </c>
    </row>
    <row r="4010" spans="1:14" ht="18" customHeight="1" x14ac:dyDescent="0.25">
      <c r="A4010" s="181">
        <v>22554</v>
      </c>
      <c r="B4010" s="701" t="s">
        <v>10940</v>
      </c>
      <c r="C4010" s="181" t="s">
        <v>10941</v>
      </c>
      <c r="D4010" s="181" t="s">
        <v>1379</v>
      </c>
      <c r="E4010" s="181" t="s">
        <v>10942</v>
      </c>
      <c r="F4010" s="181" t="s">
        <v>304</v>
      </c>
      <c r="G4010" s="181" t="s">
        <v>140</v>
      </c>
      <c r="H4010" s="181" t="s">
        <v>7</v>
      </c>
      <c r="I4010" s="181" t="s">
        <v>301</v>
      </c>
      <c r="J4010" s="181">
        <v>141450</v>
      </c>
      <c r="K4010" s="181">
        <v>41</v>
      </c>
      <c r="L4010" s="181"/>
      <c r="M4010" s="181"/>
      <c r="N4010" s="596" t="s">
        <v>286</v>
      </c>
    </row>
    <row r="4011" spans="1:14" ht="18" customHeight="1" x14ac:dyDescent="0.25">
      <c r="A4011" s="181">
        <v>14484</v>
      </c>
      <c r="B4011" s="701" t="s">
        <v>5447</v>
      </c>
      <c r="C4011" s="181" t="s">
        <v>5448</v>
      </c>
      <c r="D4011" s="181" t="s">
        <v>1379</v>
      </c>
      <c r="E4011" s="181" t="s">
        <v>4673</v>
      </c>
      <c r="F4011" s="181" t="s">
        <v>304</v>
      </c>
      <c r="G4011" s="181" t="s">
        <v>140</v>
      </c>
      <c r="H4011" s="181" t="s">
        <v>7</v>
      </c>
      <c r="I4011" s="181" t="s">
        <v>301</v>
      </c>
      <c r="J4011" s="181">
        <v>152760</v>
      </c>
      <c r="K4011" s="181">
        <v>13</v>
      </c>
      <c r="L4011" s="181"/>
      <c r="M4011" s="181"/>
      <c r="N4011" s="596" t="s">
        <v>286</v>
      </c>
    </row>
    <row r="4012" spans="1:14" ht="18" customHeight="1" x14ac:dyDescent="0.25">
      <c r="A4012" s="181">
        <v>23234</v>
      </c>
      <c r="B4012" s="701" t="s">
        <v>5449</v>
      </c>
      <c r="C4012" s="181" t="s">
        <v>5450</v>
      </c>
      <c r="D4012" s="181" t="s">
        <v>1379</v>
      </c>
      <c r="E4012" s="181" t="s">
        <v>4159</v>
      </c>
      <c r="F4012" s="181" t="s">
        <v>304</v>
      </c>
      <c r="G4012" s="181" t="s">
        <v>140</v>
      </c>
      <c r="H4012" s="181" t="s">
        <v>7</v>
      </c>
      <c r="I4012" s="181" t="s">
        <v>2488</v>
      </c>
      <c r="J4012" s="181">
        <v>125000</v>
      </c>
      <c r="K4012" s="181">
        <v>8</v>
      </c>
      <c r="L4012" s="181"/>
      <c r="M4012" s="181"/>
      <c r="N4012" s="596" t="s">
        <v>286</v>
      </c>
    </row>
    <row r="4013" spans="1:14" s="158" customFormat="1" ht="18" customHeight="1" x14ac:dyDescent="0.25">
      <c r="A4013" s="181">
        <v>6906</v>
      </c>
      <c r="B4013" s="701" t="s">
        <v>12203</v>
      </c>
      <c r="C4013" s="181" t="s">
        <v>12204</v>
      </c>
      <c r="D4013" s="181" t="s">
        <v>1379</v>
      </c>
      <c r="E4013" s="181" t="s">
        <v>12205</v>
      </c>
      <c r="F4013" s="181" t="s">
        <v>304</v>
      </c>
      <c r="G4013" s="181" t="s">
        <v>140</v>
      </c>
      <c r="H4013" s="181" t="s">
        <v>7</v>
      </c>
      <c r="I4013" s="181" t="s">
        <v>10943</v>
      </c>
      <c r="J4013" s="181">
        <v>99500</v>
      </c>
      <c r="K4013" s="181">
        <v>57</v>
      </c>
      <c r="L4013" s="181"/>
      <c r="M4013" s="181"/>
      <c r="N4013" s="596" t="s">
        <v>286</v>
      </c>
    </row>
    <row r="4014" spans="1:14" s="158" customFormat="1" ht="18" customHeight="1" x14ac:dyDescent="0.25">
      <c r="A4014" s="181">
        <v>45722</v>
      </c>
      <c r="B4014" s="701" t="s">
        <v>5451</v>
      </c>
      <c r="C4014" s="181" t="s">
        <v>5452</v>
      </c>
      <c r="D4014" s="181" t="s">
        <v>1379</v>
      </c>
      <c r="E4014" s="181" t="s">
        <v>3828</v>
      </c>
      <c r="F4014" s="181" t="s">
        <v>304</v>
      </c>
      <c r="G4014" s="181" t="s">
        <v>140</v>
      </c>
      <c r="H4014" s="181" t="s">
        <v>7</v>
      </c>
      <c r="I4014" s="181" t="s">
        <v>5453</v>
      </c>
      <c r="J4014" s="181">
        <v>124360</v>
      </c>
      <c r="K4014" s="181">
        <v>17</v>
      </c>
      <c r="L4014" s="181"/>
      <c r="M4014" s="181"/>
      <c r="N4014" s="596" t="s">
        <v>286</v>
      </c>
    </row>
    <row r="4015" spans="1:14" s="158" customFormat="1" ht="18" customHeight="1" x14ac:dyDescent="0.25">
      <c r="A4015" s="181">
        <v>29317</v>
      </c>
      <c r="B4015" s="701">
        <v>608070</v>
      </c>
      <c r="C4015" s="181" t="s">
        <v>5454</v>
      </c>
      <c r="D4015" s="181" t="s">
        <v>1379</v>
      </c>
      <c r="E4015" s="181" t="s">
        <v>11122</v>
      </c>
      <c r="F4015" s="181" t="s">
        <v>304</v>
      </c>
      <c r="G4015" s="181" t="s">
        <v>140</v>
      </c>
      <c r="H4015" s="181" t="s">
        <v>7</v>
      </c>
      <c r="I4015" s="181" t="s">
        <v>2991</v>
      </c>
      <c r="J4015" s="181">
        <v>146360</v>
      </c>
      <c r="K4015" s="181">
        <v>16</v>
      </c>
      <c r="L4015" s="181"/>
      <c r="M4015" s="181"/>
      <c r="N4015" s="596" t="s">
        <v>286</v>
      </c>
    </row>
    <row r="4016" spans="1:14" s="158" customFormat="1" ht="18" customHeight="1" x14ac:dyDescent="0.25">
      <c r="A4016" s="181">
        <v>45726</v>
      </c>
      <c r="B4016" s="701" t="s">
        <v>10944</v>
      </c>
      <c r="C4016" s="181" t="s">
        <v>10945</v>
      </c>
      <c r="D4016" s="181" t="s">
        <v>1385</v>
      </c>
      <c r="E4016" s="181" t="s">
        <v>3581</v>
      </c>
      <c r="F4016" s="181" t="s">
        <v>304</v>
      </c>
      <c r="G4016" s="181" t="s">
        <v>140</v>
      </c>
      <c r="H4016" s="181" t="s">
        <v>7</v>
      </c>
      <c r="I4016" s="181" t="s">
        <v>3044</v>
      </c>
      <c r="J4016" s="181">
        <v>84470</v>
      </c>
      <c r="K4016" s="181">
        <v>161</v>
      </c>
      <c r="L4016" s="181"/>
      <c r="M4016" s="181"/>
      <c r="N4016" s="596" t="s">
        <v>286</v>
      </c>
    </row>
    <row r="4017" spans="1:14" s="158" customFormat="1" ht="18" customHeight="1" x14ac:dyDescent="0.25">
      <c r="A4017" s="181">
        <v>22681</v>
      </c>
      <c r="B4017" s="701" t="s">
        <v>5455</v>
      </c>
      <c r="C4017" s="181" t="s">
        <v>5456</v>
      </c>
      <c r="D4017" s="181" t="s">
        <v>1385</v>
      </c>
      <c r="E4017" s="181" t="s">
        <v>5457</v>
      </c>
      <c r="F4017" s="181" t="s">
        <v>304</v>
      </c>
      <c r="G4017" s="181" t="s">
        <v>140</v>
      </c>
      <c r="H4017" s="181" t="s">
        <v>7</v>
      </c>
      <c r="I4017" s="181" t="s">
        <v>5458</v>
      </c>
      <c r="J4017" s="181">
        <v>107550</v>
      </c>
      <c r="K4017" s="181">
        <v>115</v>
      </c>
      <c r="L4017" s="181"/>
      <c r="M4017" s="181"/>
      <c r="N4017" s="596" t="s">
        <v>286</v>
      </c>
    </row>
    <row r="4018" spans="1:14" s="158" customFormat="1" ht="18" customHeight="1" x14ac:dyDescent="0.25">
      <c r="A4018" s="181">
        <v>20378</v>
      </c>
      <c r="B4018" s="701" t="s">
        <v>5459</v>
      </c>
      <c r="C4018" s="181" t="s">
        <v>5460</v>
      </c>
      <c r="D4018" s="181" t="s">
        <v>1385</v>
      </c>
      <c r="E4018" s="181" t="s">
        <v>5461</v>
      </c>
      <c r="F4018" s="181" t="s">
        <v>304</v>
      </c>
      <c r="G4018" s="181" t="s">
        <v>140</v>
      </c>
      <c r="H4018" s="181" t="s">
        <v>7</v>
      </c>
      <c r="I4018" s="181" t="s">
        <v>5462</v>
      </c>
      <c r="J4018" s="181">
        <v>86690</v>
      </c>
      <c r="K4018" s="181">
        <v>652</v>
      </c>
      <c r="L4018" s="181"/>
      <c r="M4018" s="181"/>
      <c r="N4018" s="596" t="s">
        <v>286</v>
      </c>
    </row>
    <row r="4019" spans="1:14" s="158" customFormat="1" ht="18" customHeight="1" x14ac:dyDescent="0.25">
      <c r="A4019" s="181">
        <v>26113</v>
      </c>
      <c r="B4019" s="701" t="s">
        <v>5463</v>
      </c>
      <c r="C4019" s="181" t="s">
        <v>5464</v>
      </c>
      <c r="D4019" s="181" t="s">
        <v>1385</v>
      </c>
      <c r="E4019" s="181" t="s">
        <v>4741</v>
      </c>
      <c r="F4019" s="181" t="s">
        <v>304</v>
      </c>
      <c r="G4019" s="181" t="s">
        <v>140</v>
      </c>
      <c r="H4019" s="181" t="s">
        <v>7</v>
      </c>
      <c r="I4019" s="181" t="s">
        <v>5465</v>
      </c>
      <c r="J4019" s="181">
        <v>131760</v>
      </c>
      <c r="K4019" s="181">
        <v>244</v>
      </c>
      <c r="L4019" s="181"/>
      <c r="M4019" s="181"/>
      <c r="N4019" s="596" t="s">
        <v>286</v>
      </c>
    </row>
    <row r="4020" spans="1:14" ht="18" customHeight="1" x14ac:dyDescent="0.25">
      <c r="A4020" s="181">
        <v>23626</v>
      </c>
      <c r="B4020" s="701" t="s">
        <v>5466</v>
      </c>
      <c r="C4020" s="181" t="s">
        <v>5467</v>
      </c>
      <c r="D4020" s="181" t="s">
        <v>1385</v>
      </c>
      <c r="E4020" s="181" t="s">
        <v>5468</v>
      </c>
      <c r="F4020" s="181" t="s">
        <v>304</v>
      </c>
      <c r="G4020" s="181" t="s">
        <v>140</v>
      </c>
      <c r="H4020" s="181" t="s">
        <v>7</v>
      </c>
      <c r="I4020" s="181" t="s">
        <v>301</v>
      </c>
      <c r="J4020" s="181">
        <v>175810</v>
      </c>
      <c r="K4020" s="181">
        <v>24</v>
      </c>
      <c r="L4020" s="181"/>
      <c r="M4020" s="181"/>
      <c r="N4020" s="596" t="s">
        <v>286</v>
      </c>
    </row>
    <row r="4021" spans="1:14" s="158" customFormat="1" ht="18" customHeight="1" x14ac:dyDescent="0.25">
      <c r="A4021" s="181">
        <v>1561</v>
      </c>
      <c r="B4021" s="701" t="s">
        <v>5469</v>
      </c>
      <c r="C4021" s="181" t="s">
        <v>5470</v>
      </c>
      <c r="D4021" s="181" t="s">
        <v>1385</v>
      </c>
      <c r="E4021" s="181" t="s">
        <v>3551</v>
      </c>
      <c r="F4021" s="181" t="s">
        <v>304</v>
      </c>
      <c r="G4021" s="181" t="s">
        <v>140</v>
      </c>
      <c r="H4021" s="181" t="s">
        <v>7</v>
      </c>
      <c r="I4021" s="181" t="s">
        <v>5471</v>
      </c>
      <c r="J4021" s="181">
        <v>83540</v>
      </c>
      <c r="K4021" s="181">
        <v>225</v>
      </c>
      <c r="L4021" s="181"/>
      <c r="M4021" s="181"/>
      <c r="N4021" s="596" t="s">
        <v>286</v>
      </c>
    </row>
    <row r="4022" spans="1:14" s="158" customFormat="1" ht="18" customHeight="1" x14ac:dyDescent="0.25">
      <c r="A4022" s="181">
        <v>22793</v>
      </c>
      <c r="B4022" s="701" t="s">
        <v>5472</v>
      </c>
      <c r="C4022" s="181" t="s">
        <v>5473</v>
      </c>
      <c r="D4022" s="181" t="s">
        <v>1385</v>
      </c>
      <c r="E4022" s="181" t="s">
        <v>4680</v>
      </c>
      <c r="F4022" s="181" t="s">
        <v>304</v>
      </c>
      <c r="G4022" s="181" t="s">
        <v>140</v>
      </c>
      <c r="H4022" s="181" t="s">
        <v>7</v>
      </c>
      <c r="I4022" s="181" t="s">
        <v>5474</v>
      </c>
      <c r="J4022" s="181">
        <v>89090</v>
      </c>
      <c r="K4022" s="181">
        <v>67</v>
      </c>
      <c r="L4022" s="181"/>
      <c r="M4022" s="181"/>
      <c r="N4022" s="596" t="s">
        <v>286</v>
      </c>
    </row>
    <row r="4023" spans="1:14" s="158" customFormat="1" ht="18" customHeight="1" x14ac:dyDescent="0.25">
      <c r="A4023" s="181">
        <v>28775</v>
      </c>
      <c r="B4023" s="701">
        <v>844088</v>
      </c>
      <c r="C4023" s="181" t="s">
        <v>5475</v>
      </c>
      <c r="D4023" s="181" t="s">
        <v>1385</v>
      </c>
      <c r="E4023" s="181" t="s">
        <v>5476</v>
      </c>
      <c r="F4023" s="181" t="s">
        <v>304</v>
      </c>
      <c r="G4023" s="181" t="s">
        <v>140</v>
      </c>
      <c r="H4023" s="181" t="s">
        <v>7</v>
      </c>
      <c r="I4023" s="181" t="s">
        <v>301</v>
      </c>
      <c r="J4023" s="181">
        <v>132520</v>
      </c>
      <c r="K4023" s="181">
        <v>17</v>
      </c>
      <c r="L4023" s="181"/>
      <c r="M4023" s="181"/>
      <c r="N4023" s="596" t="s">
        <v>286</v>
      </c>
    </row>
    <row r="4024" spans="1:14" s="158" customFormat="1" ht="18" customHeight="1" x14ac:dyDescent="0.25">
      <c r="A4024" s="181">
        <v>48022</v>
      </c>
      <c r="B4024" s="701" t="s">
        <v>12600</v>
      </c>
      <c r="C4024" s="181" t="s">
        <v>13500</v>
      </c>
      <c r="D4024" s="181" t="s">
        <v>1385</v>
      </c>
      <c r="E4024" s="181" t="s">
        <v>4673</v>
      </c>
      <c r="F4024" s="181" t="s">
        <v>304</v>
      </c>
      <c r="G4024" s="181" t="s">
        <v>140</v>
      </c>
      <c r="H4024" s="181" t="s">
        <v>7</v>
      </c>
      <c r="I4024" s="181" t="s">
        <v>1391</v>
      </c>
      <c r="J4024" s="181">
        <v>157810</v>
      </c>
      <c r="K4024" s="181">
        <v>11</v>
      </c>
      <c r="L4024" s="181"/>
      <c r="M4024" s="181"/>
      <c r="N4024" s="596" t="s">
        <v>286</v>
      </c>
    </row>
    <row r="4025" spans="1:14" s="158" customFormat="1" ht="18" customHeight="1" x14ac:dyDescent="0.25">
      <c r="A4025" s="181">
        <v>28963</v>
      </c>
      <c r="B4025" s="701" t="s">
        <v>11223</v>
      </c>
      <c r="C4025" s="181" t="s">
        <v>5477</v>
      </c>
      <c r="D4025" s="181" t="s">
        <v>1385</v>
      </c>
      <c r="E4025" s="181" t="s">
        <v>5408</v>
      </c>
      <c r="F4025" s="181" t="s">
        <v>304</v>
      </c>
      <c r="G4025" s="181" t="s">
        <v>140</v>
      </c>
      <c r="H4025" s="181" t="s">
        <v>7</v>
      </c>
      <c r="I4025" s="181" t="s">
        <v>644</v>
      </c>
      <c r="J4025" s="181">
        <v>165620</v>
      </c>
      <c r="K4025" s="181">
        <v>16</v>
      </c>
      <c r="L4025" s="181"/>
      <c r="M4025" s="181"/>
      <c r="N4025" s="596" t="s">
        <v>286</v>
      </c>
    </row>
    <row r="4026" spans="1:14" ht="18" customHeight="1" x14ac:dyDescent="0.25">
      <c r="A4026" s="181">
        <v>17319</v>
      </c>
      <c r="B4026" s="701" t="s">
        <v>5478</v>
      </c>
      <c r="C4026" s="181" t="s">
        <v>5479</v>
      </c>
      <c r="D4026" s="181" t="s">
        <v>1385</v>
      </c>
      <c r="E4026" s="181" t="s">
        <v>5480</v>
      </c>
      <c r="F4026" s="181" t="s">
        <v>304</v>
      </c>
      <c r="G4026" s="181" t="s">
        <v>140</v>
      </c>
      <c r="H4026" s="181" t="s">
        <v>7</v>
      </c>
      <c r="I4026" s="181" t="s">
        <v>2956</v>
      </c>
      <c r="J4026" s="181">
        <v>113450</v>
      </c>
      <c r="K4026" s="181">
        <v>332</v>
      </c>
      <c r="L4026" s="181"/>
      <c r="M4026" s="181"/>
      <c r="N4026" s="596" t="s">
        <v>286</v>
      </c>
    </row>
    <row r="4027" spans="1:14" s="158" customFormat="1" ht="18" customHeight="1" x14ac:dyDescent="0.25">
      <c r="A4027" s="181">
        <v>5517</v>
      </c>
      <c r="B4027" s="701" t="s">
        <v>10946</v>
      </c>
      <c r="C4027" s="181" t="s">
        <v>10947</v>
      </c>
      <c r="D4027" s="181" t="s">
        <v>1385</v>
      </c>
      <c r="E4027" s="181" t="s">
        <v>3829</v>
      </c>
      <c r="F4027" s="181" t="s">
        <v>304</v>
      </c>
      <c r="G4027" s="181" t="s">
        <v>140</v>
      </c>
      <c r="H4027" s="181" t="s">
        <v>7</v>
      </c>
      <c r="I4027" s="181" t="s">
        <v>10948</v>
      </c>
      <c r="J4027" s="181">
        <v>97930</v>
      </c>
      <c r="K4027" s="181">
        <v>86</v>
      </c>
      <c r="L4027" s="181"/>
      <c r="M4027" s="181"/>
      <c r="N4027" s="596" t="s">
        <v>286</v>
      </c>
    </row>
    <row r="4028" spans="1:14" s="158" customFormat="1" ht="18" customHeight="1" x14ac:dyDescent="0.25">
      <c r="A4028" s="181">
        <v>11066</v>
      </c>
      <c r="B4028" s="701" t="s">
        <v>13501</v>
      </c>
      <c r="C4028" s="181" t="s">
        <v>13502</v>
      </c>
      <c r="D4028" s="181" t="s">
        <v>1385</v>
      </c>
      <c r="E4028" s="181" t="s">
        <v>3829</v>
      </c>
      <c r="F4028" s="181" t="s">
        <v>304</v>
      </c>
      <c r="G4028" s="181" t="s">
        <v>140</v>
      </c>
      <c r="H4028" s="181" t="s">
        <v>7</v>
      </c>
      <c r="I4028" s="181" t="s">
        <v>13503</v>
      </c>
      <c r="J4028" s="181">
        <v>116600</v>
      </c>
      <c r="K4028" s="181">
        <v>27</v>
      </c>
      <c r="L4028" s="181"/>
      <c r="M4028" s="181"/>
      <c r="N4028" s="596" t="s">
        <v>286</v>
      </c>
    </row>
    <row r="4029" spans="1:14" s="158" customFormat="1" ht="18" customHeight="1" x14ac:dyDescent="0.25">
      <c r="A4029" s="181">
        <v>26185</v>
      </c>
      <c r="B4029" s="701" t="s">
        <v>5481</v>
      </c>
      <c r="C4029" s="181" t="s">
        <v>5482</v>
      </c>
      <c r="D4029" s="181" t="s">
        <v>1385</v>
      </c>
      <c r="E4029" s="181" t="s">
        <v>5483</v>
      </c>
      <c r="F4029" s="181" t="s">
        <v>304</v>
      </c>
      <c r="G4029" s="181" t="s">
        <v>140</v>
      </c>
      <c r="H4029" s="181" t="s">
        <v>7</v>
      </c>
      <c r="I4029" s="181" t="s">
        <v>5484</v>
      </c>
      <c r="J4029" s="181">
        <v>125000</v>
      </c>
      <c r="K4029" s="181">
        <v>52</v>
      </c>
      <c r="L4029" s="181"/>
      <c r="M4029" s="181"/>
      <c r="N4029" s="596" t="s">
        <v>286</v>
      </c>
    </row>
    <row r="4030" spans="1:14" s="158" customFormat="1" ht="18" customHeight="1" x14ac:dyDescent="0.25">
      <c r="A4030" s="181">
        <v>21367</v>
      </c>
      <c r="B4030" s="701" t="s">
        <v>5485</v>
      </c>
      <c r="C4030" s="181" t="s">
        <v>5486</v>
      </c>
      <c r="D4030" s="181" t="s">
        <v>1385</v>
      </c>
      <c r="E4030" s="181" t="s">
        <v>5000</v>
      </c>
      <c r="F4030" s="181" t="s">
        <v>304</v>
      </c>
      <c r="G4030" s="181" t="s">
        <v>140</v>
      </c>
      <c r="H4030" s="181" t="s">
        <v>7</v>
      </c>
      <c r="I4030" s="181" t="s">
        <v>2973</v>
      </c>
      <c r="J4030" s="181">
        <v>119010</v>
      </c>
      <c r="K4030" s="181">
        <v>92</v>
      </c>
      <c r="L4030" s="181"/>
      <c r="M4030" s="181"/>
      <c r="N4030" s="596" t="s">
        <v>286</v>
      </c>
    </row>
    <row r="4031" spans="1:14" s="158" customFormat="1" ht="18" customHeight="1" x14ac:dyDescent="0.25">
      <c r="A4031" s="181">
        <v>23507</v>
      </c>
      <c r="B4031" s="701" t="s">
        <v>5487</v>
      </c>
      <c r="C4031" s="181" t="s">
        <v>5488</v>
      </c>
      <c r="D4031" s="181" t="s">
        <v>1385</v>
      </c>
      <c r="E4031" s="181" t="s">
        <v>5000</v>
      </c>
      <c r="F4031" s="181" t="s">
        <v>304</v>
      </c>
      <c r="G4031" s="181" t="s">
        <v>140</v>
      </c>
      <c r="H4031" s="181" t="s">
        <v>7</v>
      </c>
      <c r="I4031" s="181" t="s">
        <v>301</v>
      </c>
      <c r="J4031" s="181">
        <v>125810</v>
      </c>
      <c r="K4031" s="181">
        <v>24</v>
      </c>
      <c r="L4031" s="181"/>
      <c r="M4031" s="181"/>
      <c r="N4031" s="596" t="s">
        <v>286</v>
      </c>
    </row>
    <row r="4032" spans="1:14" s="158" customFormat="1" ht="18" customHeight="1" x14ac:dyDescent="0.25">
      <c r="A4032" s="181">
        <v>21999</v>
      </c>
      <c r="B4032" s="701" t="s">
        <v>5489</v>
      </c>
      <c r="C4032" s="181" t="s">
        <v>5490</v>
      </c>
      <c r="D4032" s="181" t="s">
        <v>1385</v>
      </c>
      <c r="E4032" s="181" t="s">
        <v>3690</v>
      </c>
      <c r="F4032" s="181" t="s">
        <v>304</v>
      </c>
      <c r="G4032" s="181" t="s">
        <v>140</v>
      </c>
      <c r="H4032" s="181" t="s">
        <v>7</v>
      </c>
      <c r="I4032" s="181" t="s">
        <v>2973</v>
      </c>
      <c r="J4032" s="181">
        <v>105220</v>
      </c>
      <c r="K4032" s="181">
        <v>153</v>
      </c>
      <c r="L4032" s="181"/>
      <c r="M4032" s="181"/>
      <c r="N4032" s="596" t="s">
        <v>286</v>
      </c>
    </row>
    <row r="4033" spans="1:14" s="158" customFormat="1" ht="18" customHeight="1" x14ac:dyDescent="0.25">
      <c r="A4033" s="181">
        <v>15184</v>
      </c>
      <c r="B4033" s="701" t="s">
        <v>5491</v>
      </c>
      <c r="C4033" s="181" t="s">
        <v>5492</v>
      </c>
      <c r="D4033" s="181" t="s">
        <v>1385</v>
      </c>
      <c r="E4033" s="181" t="s">
        <v>3552</v>
      </c>
      <c r="F4033" s="181" t="s">
        <v>304</v>
      </c>
      <c r="G4033" s="181" t="s">
        <v>140</v>
      </c>
      <c r="H4033" s="181" t="s">
        <v>7</v>
      </c>
      <c r="I4033" s="181" t="s">
        <v>3017</v>
      </c>
      <c r="J4033" s="181">
        <v>121920</v>
      </c>
      <c r="K4033" s="181">
        <v>118</v>
      </c>
      <c r="L4033" s="181"/>
      <c r="M4033" s="181"/>
      <c r="N4033" s="596" t="s">
        <v>286</v>
      </c>
    </row>
    <row r="4034" spans="1:14" s="158" customFormat="1" ht="18" customHeight="1" x14ac:dyDescent="0.25">
      <c r="A4034" s="181">
        <v>1572</v>
      </c>
      <c r="B4034" s="701" t="s">
        <v>5493</v>
      </c>
      <c r="C4034" s="181" t="s">
        <v>5494</v>
      </c>
      <c r="D4034" s="181" t="s">
        <v>1385</v>
      </c>
      <c r="E4034" s="181" t="s">
        <v>2396</v>
      </c>
      <c r="F4034" s="181" t="s">
        <v>304</v>
      </c>
      <c r="G4034" s="181" t="s">
        <v>140</v>
      </c>
      <c r="H4034" s="181" t="s">
        <v>7</v>
      </c>
      <c r="I4034" s="181" t="s">
        <v>5495</v>
      </c>
      <c r="J4034" s="181">
        <v>108720</v>
      </c>
      <c r="K4034" s="181">
        <v>22</v>
      </c>
      <c r="L4034" s="181"/>
      <c r="M4034" s="181"/>
      <c r="N4034" s="596" t="s">
        <v>286</v>
      </c>
    </row>
    <row r="4035" spans="1:14" s="158" customFormat="1" ht="18" customHeight="1" x14ac:dyDescent="0.25">
      <c r="A4035" s="181">
        <v>26837</v>
      </c>
      <c r="B4035" s="701" t="s">
        <v>5496</v>
      </c>
      <c r="C4035" s="181" t="s">
        <v>5497</v>
      </c>
      <c r="D4035" s="181" t="s">
        <v>1385</v>
      </c>
      <c r="E4035" s="181" t="s">
        <v>5424</v>
      </c>
      <c r="F4035" s="181" t="s">
        <v>304</v>
      </c>
      <c r="G4035" s="181" t="s">
        <v>140</v>
      </c>
      <c r="H4035" s="181" t="s">
        <v>7</v>
      </c>
      <c r="I4035" s="181" t="s">
        <v>2991</v>
      </c>
      <c r="J4035" s="181">
        <v>141160</v>
      </c>
      <c r="K4035" s="181">
        <v>20</v>
      </c>
      <c r="L4035" s="181"/>
      <c r="M4035" s="181"/>
      <c r="N4035" s="596" t="s">
        <v>286</v>
      </c>
    </row>
    <row r="4036" spans="1:14" s="158" customFormat="1" ht="18" customHeight="1" x14ac:dyDescent="0.25">
      <c r="A4036" s="181">
        <v>25956</v>
      </c>
      <c r="B4036" s="701" t="s">
        <v>10949</v>
      </c>
      <c r="C4036" s="181" t="s">
        <v>10950</v>
      </c>
      <c r="D4036" s="181" t="s">
        <v>1385</v>
      </c>
      <c r="E4036" s="181" t="s">
        <v>3921</v>
      </c>
      <c r="F4036" s="181" t="s">
        <v>304</v>
      </c>
      <c r="G4036" s="181" t="s">
        <v>140</v>
      </c>
      <c r="H4036" s="181" t="s">
        <v>7</v>
      </c>
      <c r="I4036" s="181" t="s">
        <v>301</v>
      </c>
      <c r="J4036" s="181">
        <v>136780</v>
      </c>
      <c r="K4036" s="181">
        <v>8</v>
      </c>
      <c r="L4036" s="181"/>
      <c r="M4036" s="181"/>
      <c r="N4036" s="596" t="s">
        <v>286</v>
      </c>
    </row>
    <row r="4037" spans="1:14" s="158" customFormat="1" ht="18" customHeight="1" x14ac:dyDescent="0.25">
      <c r="A4037" s="181">
        <v>7874</v>
      </c>
      <c r="B4037" s="701" t="s">
        <v>5498</v>
      </c>
      <c r="C4037" s="181" t="s">
        <v>5499</v>
      </c>
      <c r="D4037" s="181" t="s">
        <v>1385</v>
      </c>
      <c r="E4037" s="181" t="s">
        <v>5500</v>
      </c>
      <c r="F4037" s="181" t="s">
        <v>304</v>
      </c>
      <c r="G4037" s="181" t="s">
        <v>140</v>
      </c>
      <c r="H4037" s="181" t="s">
        <v>7</v>
      </c>
      <c r="I4037" s="181" t="s">
        <v>5501</v>
      </c>
      <c r="J4037" s="181">
        <v>77300</v>
      </c>
      <c r="K4037" s="181">
        <v>989</v>
      </c>
      <c r="L4037" s="181"/>
      <c r="M4037" s="181"/>
      <c r="N4037" s="596" t="s">
        <v>286</v>
      </c>
    </row>
    <row r="4038" spans="1:14" s="158" customFormat="1" ht="18" customHeight="1" x14ac:dyDescent="0.25">
      <c r="A4038" s="181">
        <v>24996</v>
      </c>
      <c r="B4038" s="701" t="s">
        <v>5502</v>
      </c>
      <c r="C4038" s="181" t="s">
        <v>5503</v>
      </c>
      <c r="D4038" s="181" t="s">
        <v>1385</v>
      </c>
      <c r="E4038" s="181" t="s">
        <v>3902</v>
      </c>
      <c r="F4038" s="181" t="s">
        <v>304</v>
      </c>
      <c r="G4038" s="181" t="s">
        <v>140</v>
      </c>
      <c r="H4038" s="181" t="s">
        <v>7</v>
      </c>
      <c r="I4038" s="181" t="s">
        <v>5504</v>
      </c>
      <c r="J4038" s="181">
        <v>97930</v>
      </c>
      <c r="K4038" s="181">
        <v>99</v>
      </c>
      <c r="L4038" s="181"/>
      <c r="M4038" s="181"/>
      <c r="N4038" s="596" t="s">
        <v>286</v>
      </c>
    </row>
    <row r="4039" spans="1:14" s="158" customFormat="1" ht="18" customHeight="1" x14ac:dyDescent="0.25">
      <c r="A4039" s="181">
        <v>1558</v>
      </c>
      <c r="B4039" s="701" t="s">
        <v>5505</v>
      </c>
      <c r="C4039" s="181" t="s">
        <v>5506</v>
      </c>
      <c r="D4039" s="181" t="s">
        <v>1385</v>
      </c>
      <c r="E4039" s="181" t="s">
        <v>3549</v>
      </c>
      <c r="F4039" s="181" t="s">
        <v>304</v>
      </c>
      <c r="G4039" s="181" t="s">
        <v>140</v>
      </c>
      <c r="H4039" s="181" t="s">
        <v>7</v>
      </c>
      <c r="I4039" s="181" t="s">
        <v>3044</v>
      </c>
      <c r="J4039" s="181">
        <v>78190</v>
      </c>
      <c r="K4039" s="181">
        <v>829</v>
      </c>
      <c r="L4039" s="181"/>
      <c r="M4039" s="181"/>
      <c r="N4039" s="596" t="s">
        <v>286</v>
      </c>
    </row>
    <row r="4040" spans="1:14" s="158" customFormat="1" ht="18" customHeight="1" x14ac:dyDescent="0.25">
      <c r="A4040" s="181">
        <v>20439</v>
      </c>
      <c r="B4040" s="701" t="s">
        <v>5507</v>
      </c>
      <c r="C4040" s="181" t="s">
        <v>5508</v>
      </c>
      <c r="D4040" s="181" t="s">
        <v>1385</v>
      </c>
      <c r="E4040" s="181" t="s">
        <v>4661</v>
      </c>
      <c r="F4040" s="181" t="s">
        <v>304</v>
      </c>
      <c r="G4040" s="181" t="s">
        <v>140</v>
      </c>
      <c r="H4040" s="181" t="s">
        <v>7</v>
      </c>
      <c r="I4040" s="181" t="s">
        <v>3044</v>
      </c>
      <c r="J4040" s="181">
        <v>85550</v>
      </c>
      <c r="K4040" s="181">
        <v>38</v>
      </c>
      <c r="L4040" s="181"/>
      <c r="M4040" s="181"/>
      <c r="N4040" s="596" t="s">
        <v>286</v>
      </c>
    </row>
    <row r="4041" spans="1:14" s="158" customFormat="1" ht="18" customHeight="1" x14ac:dyDescent="0.25">
      <c r="A4041" s="181">
        <v>1559</v>
      </c>
      <c r="B4041" s="701" t="s">
        <v>10712</v>
      </c>
      <c r="C4041" s="181" t="s">
        <v>10713</v>
      </c>
      <c r="D4041" s="181" t="s">
        <v>1385</v>
      </c>
      <c r="E4041" s="181" t="s">
        <v>3627</v>
      </c>
      <c r="F4041" s="181" t="s">
        <v>304</v>
      </c>
      <c r="G4041" s="181" t="s">
        <v>140</v>
      </c>
      <c r="H4041" s="181" t="s">
        <v>7</v>
      </c>
      <c r="I4041" s="181" t="s">
        <v>10714</v>
      </c>
      <c r="J4041" s="181">
        <v>84960</v>
      </c>
      <c r="K4041" s="181">
        <v>201</v>
      </c>
      <c r="L4041" s="181"/>
      <c r="M4041" s="181"/>
      <c r="N4041" s="596" t="s">
        <v>279</v>
      </c>
    </row>
    <row r="4042" spans="1:14" s="158" customFormat="1" ht="18" customHeight="1" x14ac:dyDescent="0.25">
      <c r="A4042" s="181">
        <v>5894</v>
      </c>
      <c r="B4042" s="701" t="s">
        <v>5509</v>
      </c>
      <c r="C4042" s="181" t="s">
        <v>5510</v>
      </c>
      <c r="D4042" s="181" t="s">
        <v>1385</v>
      </c>
      <c r="E4042" s="181" t="s">
        <v>5511</v>
      </c>
      <c r="F4042" s="181" t="s">
        <v>304</v>
      </c>
      <c r="G4042" s="181" t="s">
        <v>140</v>
      </c>
      <c r="H4042" s="181" t="s">
        <v>7</v>
      </c>
      <c r="I4042" s="181" t="s">
        <v>5512</v>
      </c>
      <c r="J4042" s="181">
        <v>92690</v>
      </c>
      <c r="K4042" s="181">
        <v>237</v>
      </c>
      <c r="L4042" s="181"/>
      <c r="M4042" s="181"/>
      <c r="N4042" s="596" t="s">
        <v>279</v>
      </c>
    </row>
    <row r="4043" spans="1:14" s="158" customFormat="1" ht="18" customHeight="1" x14ac:dyDescent="0.25">
      <c r="A4043" s="181">
        <v>89667</v>
      </c>
      <c r="B4043" s="701" t="s">
        <v>5513</v>
      </c>
      <c r="C4043" s="181" t="s">
        <v>5514</v>
      </c>
      <c r="D4043" s="181" t="s">
        <v>1385</v>
      </c>
      <c r="E4043" s="181" t="s">
        <v>3828</v>
      </c>
      <c r="F4043" s="181" t="s">
        <v>304</v>
      </c>
      <c r="G4043" s="181" t="s">
        <v>140</v>
      </c>
      <c r="H4043" s="181" t="s">
        <v>7</v>
      </c>
      <c r="I4043" s="181" t="s">
        <v>5515</v>
      </c>
      <c r="J4043" s="181">
        <v>96950</v>
      </c>
      <c r="K4043" s="181">
        <v>17</v>
      </c>
      <c r="L4043" s="181"/>
      <c r="M4043" s="181"/>
      <c r="N4043" s="596" t="s">
        <v>279</v>
      </c>
    </row>
    <row r="4044" spans="1:14" s="158" customFormat="1" ht="18" customHeight="1" x14ac:dyDescent="0.25">
      <c r="A4044" s="181">
        <v>24656</v>
      </c>
      <c r="B4044" s="701" t="s">
        <v>12601</v>
      </c>
      <c r="C4044" s="181" t="s">
        <v>11840</v>
      </c>
      <c r="D4044" s="181" t="s">
        <v>1385</v>
      </c>
      <c r="E4044" s="181" t="s">
        <v>12602</v>
      </c>
      <c r="F4044" s="181" t="s">
        <v>304</v>
      </c>
      <c r="G4044" s="181" t="s">
        <v>140</v>
      </c>
      <c r="H4044" s="181" t="s">
        <v>7</v>
      </c>
      <c r="I4044" s="181" t="s">
        <v>1391</v>
      </c>
      <c r="J4044" s="181">
        <v>112070</v>
      </c>
      <c r="K4044" s="181">
        <v>179</v>
      </c>
      <c r="L4044" s="181"/>
      <c r="M4044" s="181"/>
      <c r="N4044" s="596" t="s">
        <v>279</v>
      </c>
    </row>
    <row r="4045" spans="1:14" s="158" customFormat="1" ht="18" customHeight="1" x14ac:dyDescent="0.25">
      <c r="A4045" s="181">
        <v>1560</v>
      </c>
      <c r="B4045" s="701" t="s">
        <v>5516</v>
      </c>
      <c r="C4045" s="181" t="s">
        <v>5517</v>
      </c>
      <c r="D4045" s="181" t="s">
        <v>1385</v>
      </c>
      <c r="E4045" s="181" t="s">
        <v>2337</v>
      </c>
      <c r="F4045" s="181" t="s">
        <v>304</v>
      </c>
      <c r="G4045" s="181" t="s">
        <v>140</v>
      </c>
      <c r="H4045" s="181" t="s">
        <v>7</v>
      </c>
      <c r="I4045" s="181" t="s">
        <v>5518</v>
      </c>
      <c r="J4045" s="181">
        <v>119340</v>
      </c>
      <c r="K4045" s="181">
        <v>96</v>
      </c>
      <c r="L4045" s="181"/>
      <c r="M4045" s="181"/>
      <c r="N4045" s="596" t="s">
        <v>279</v>
      </c>
    </row>
    <row r="4046" spans="1:14" s="158" customFormat="1" ht="18" customHeight="1" x14ac:dyDescent="0.25">
      <c r="A4046" s="181">
        <v>2948</v>
      </c>
      <c r="B4046" s="701" t="s">
        <v>5519</v>
      </c>
      <c r="C4046" s="181" t="s">
        <v>5520</v>
      </c>
      <c r="D4046" s="181" t="s">
        <v>1385</v>
      </c>
      <c r="E4046" s="181" t="s">
        <v>4415</v>
      </c>
      <c r="F4046" s="181" t="s">
        <v>304</v>
      </c>
      <c r="G4046" s="181" t="s">
        <v>140</v>
      </c>
      <c r="H4046" s="181" t="s">
        <v>7</v>
      </c>
      <c r="I4046" s="181" t="s">
        <v>3076</v>
      </c>
      <c r="J4046" s="181">
        <v>108140</v>
      </c>
      <c r="K4046" s="181">
        <v>79</v>
      </c>
      <c r="L4046" s="181"/>
      <c r="M4046" s="181"/>
      <c r="N4046" s="596" t="s">
        <v>279</v>
      </c>
    </row>
    <row r="4047" spans="1:14" s="158" customFormat="1" ht="18" customHeight="1" x14ac:dyDescent="0.25">
      <c r="A4047" s="181">
        <v>45910</v>
      </c>
      <c r="B4047" s="701" t="s">
        <v>5521</v>
      </c>
      <c r="C4047" s="181" t="s">
        <v>5522</v>
      </c>
      <c r="D4047" s="181" t="s">
        <v>1385</v>
      </c>
      <c r="E4047" s="181" t="s">
        <v>5523</v>
      </c>
      <c r="F4047" s="181" t="s">
        <v>304</v>
      </c>
      <c r="G4047" s="181" t="s">
        <v>140</v>
      </c>
      <c r="H4047" s="181" t="s">
        <v>7</v>
      </c>
      <c r="I4047" s="181" t="s">
        <v>4084</v>
      </c>
      <c r="J4047" s="181">
        <v>113830</v>
      </c>
      <c r="K4047" s="181">
        <v>30</v>
      </c>
      <c r="L4047" s="181"/>
      <c r="M4047" s="181"/>
      <c r="N4047" s="596" t="s">
        <v>279</v>
      </c>
    </row>
    <row r="4048" spans="1:14" s="158" customFormat="1" ht="18" customHeight="1" x14ac:dyDescent="0.25">
      <c r="A4048" s="181">
        <v>8421</v>
      </c>
      <c r="B4048" s="701" t="s">
        <v>5524</v>
      </c>
      <c r="C4048" s="181" t="s">
        <v>5525</v>
      </c>
      <c r="D4048" s="181" t="s">
        <v>1385</v>
      </c>
      <c r="E4048" s="181" t="s">
        <v>4479</v>
      </c>
      <c r="F4048" s="181" t="s">
        <v>304</v>
      </c>
      <c r="G4048" s="181" t="s">
        <v>140</v>
      </c>
      <c r="H4048" s="181" t="s">
        <v>7</v>
      </c>
      <c r="I4048" s="181" t="s">
        <v>3044</v>
      </c>
      <c r="J4048" s="181">
        <v>91150</v>
      </c>
      <c r="K4048" s="181">
        <v>271</v>
      </c>
      <c r="L4048" s="181"/>
      <c r="M4048" s="181"/>
      <c r="N4048" s="596" t="s">
        <v>279</v>
      </c>
    </row>
    <row r="4049" spans="1:14" s="158" customFormat="1" ht="18" customHeight="1" x14ac:dyDescent="0.25">
      <c r="A4049" s="181">
        <v>22625</v>
      </c>
      <c r="B4049" s="701">
        <v>96443478</v>
      </c>
      <c r="C4049" s="181" t="s">
        <v>5527</v>
      </c>
      <c r="D4049" s="181" t="s">
        <v>1425</v>
      </c>
      <c r="E4049" s="181" t="s">
        <v>5528</v>
      </c>
      <c r="F4049" s="181" t="s">
        <v>304</v>
      </c>
      <c r="G4049" s="181" t="s">
        <v>1427</v>
      </c>
      <c r="H4049" s="181" t="s">
        <v>7</v>
      </c>
      <c r="I4049" s="181" t="s">
        <v>5529</v>
      </c>
      <c r="J4049" s="181">
        <v>358540</v>
      </c>
      <c r="K4049" s="181">
        <v>95</v>
      </c>
      <c r="L4049" s="181"/>
      <c r="M4049" s="181"/>
      <c r="N4049" s="596" t="s">
        <v>279</v>
      </c>
    </row>
    <row r="4050" spans="1:14" s="158" customFormat="1" ht="18" customHeight="1" x14ac:dyDescent="0.25">
      <c r="A4050" s="181">
        <v>12767</v>
      </c>
      <c r="B4050" s="701">
        <v>96536525</v>
      </c>
      <c r="C4050" s="181" t="s">
        <v>15490</v>
      </c>
      <c r="D4050" s="181" t="s">
        <v>1425</v>
      </c>
      <c r="E4050" s="181" t="s">
        <v>15491</v>
      </c>
      <c r="F4050" s="181" t="s">
        <v>304</v>
      </c>
      <c r="G4050" s="181" t="s">
        <v>1427</v>
      </c>
      <c r="H4050" s="181" t="s">
        <v>7</v>
      </c>
      <c r="I4050" s="181" t="s">
        <v>3095</v>
      </c>
      <c r="J4050" s="181">
        <v>220810</v>
      </c>
      <c r="K4050" s="181">
        <v>50</v>
      </c>
      <c r="L4050" s="181"/>
      <c r="M4050" s="181"/>
      <c r="N4050" s="596" t="s">
        <v>279</v>
      </c>
    </row>
    <row r="4051" spans="1:14" s="158" customFormat="1" ht="18" customHeight="1" x14ac:dyDescent="0.25">
      <c r="A4051" s="181">
        <v>20944</v>
      </c>
      <c r="B4051" s="701" t="s">
        <v>5530</v>
      </c>
      <c r="C4051" s="181" t="s">
        <v>5531</v>
      </c>
      <c r="D4051" s="181" t="s">
        <v>1425</v>
      </c>
      <c r="E4051" s="181" t="s">
        <v>5532</v>
      </c>
      <c r="F4051" s="181" t="s">
        <v>304</v>
      </c>
      <c r="G4051" s="181" t="s">
        <v>1427</v>
      </c>
      <c r="H4051" s="181" t="s">
        <v>7</v>
      </c>
      <c r="I4051" s="181" t="s">
        <v>5533</v>
      </c>
      <c r="J4051" s="181">
        <v>223830</v>
      </c>
      <c r="K4051" s="181">
        <v>6</v>
      </c>
      <c r="L4051" s="181"/>
      <c r="M4051" s="181"/>
      <c r="N4051" s="596" t="s">
        <v>279</v>
      </c>
    </row>
    <row r="4052" spans="1:14" s="158" customFormat="1" ht="18" customHeight="1" x14ac:dyDescent="0.25">
      <c r="A4052" s="181">
        <v>18945</v>
      </c>
      <c r="B4052" s="701">
        <v>20777042</v>
      </c>
      <c r="C4052" s="181" t="s">
        <v>5534</v>
      </c>
      <c r="D4052" s="181" t="s">
        <v>1425</v>
      </c>
      <c r="E4052" s="181" t="s">
        <v>3762</v>
      </c>
      <c r="F4052" s="181" t="s">
        <v>304</v>
      </c>
      <c r="G4052" s="181" t="s">
        <v>1427</v>
      </c>
      <c r="H4052" s="181" t="s">
        <v>7</v>
      </c>
      <c r="I4052" s="181" t="s">
        <v>4084</v>
      </c>
      <c r="J4052" s="181">
        <v>658190</v>
      </c>
      <c r="K4052" s="181">
        <v>9</v>
      </c>
      <c r="L4052" s="181"/>
      <c r="M4052" s="181"/>
      <c r="N4052" s="596" t="s">
        <v>279</v>
      </c>
    </row>
    <row r="4053" spans="1:14" ht="18" customHeight="1" x14ac:dyDescent="0.25">
      <c r="A4053" s="181">
        <v>22684</v>
      </c>
      <c r="B4053" s="701">
        <v>1300153</v>
      </c>
      <c r="C4053" s="181" t="s">
        <v>5535</v>
      </c>
      <c r="D4053" s="181" t="s">
        <v>1425</v>
      </c>
      <c r="E4053" s="181" t="s">
        <v>5536</v>
      </c>
      <c r="F4053" s="181" t="s">
        <v>304</v>
      </c>
      <c r="G4053" s="181" t="s">
        <v>1427</v>
      </c>
      <c r="H4053" s="181" t="s">
        <v>7</v>
      </c>
      <c r="I4053" s="181" t="s">
        <v>3083</v>
      </c>
      <c r="J4053" s="181">
        <v>324830</v>
      </c>
      <c r="K4053" s="181">
        <v>10</v>
      </c>
      <c r="L4053" s="181"/>
      <c r="M4053" s="181"/>
      <c r="N4053" s="596" t="s">
        <v>279</v>
      </c>
    </row>
    <row r="4054" spans="1:14" ht="18" customHeight="1" x14ac:dyDescent="0.25">
      <c r="A4054" s="181">
        <v>22534</v>
      </c>
      <c r="B4054" s="701" t="s">
        <v>15492</v>
      </c>
      <c r="C4054" s="181" t="s">
        <v>15493</v>
      </c>
      <c r="D4054" s="181" t="s">
        <v>1425</v>
      </c>
      <c r="E4054" s="181" t="s">
        <v>3564</v>
      </c>
      <c r="F4054" s="181" t="s">
        <v>304</v>
      </c>
      <c r="G4054" s="181" t="s">
        <v>1427</v>
      </c>
      <c r="H4054" s="181" t="s">
        <v>7</v>
      </c>
      <c r="I4054" s="181" t="s">
        <v>1430</v>
      </c>
      <c r="J4054" s="181">
        <v>237260</v>
      </c>
      <c r="K4054" s="181">
        <v>26</v>
      </c>
      <c r="L4054" s="181"/>
      <c r="M4054" s="181"/>
      <c r="N4054" s="596" t="s">
        <v>279</v>
      </c>
    </row>
    <row r="4055" spans="1:14" ht="18" customHeight="1" x14ac:dyDescent="0.25">
      <c r="A4055" s="181">
        <v>7411</v>
      </c>
      <c r="B4055" s="701" t="s">
        <v>5537</v>
      </c>
      <c r="C4055" s="181" t="s">
        <v>5538</v>
      </c>
      <c r="D4055" s="181" t="s">
        <v>1425</v>
      </c>
      <c r="E4055" s="181" t="s">
        <v>5539</v>
      </c>
      <c r="F4055" s="181" t="s">
        <v>304</v>
      </c>
      <c r="G4055" s="181" t="s">
        <v>1427</v>
      </c>
      <c r="H4055" s="181" t="s">
        <v>7</v>
      </c>
      <c r="I4055" s="181" t="s">
        <v>1430</v>
      </c>
      <c r="J4055" s="181">
        <v>286360</v>
      </c>
      <c r="K4055" s="181">
        <v>197</v>
      </c>
      <c r="L4055" s="181"/>
      <c r="M4055" s="181"/>
      <c r="N4055" s="596" t="s">
        <v>279</v>
      </c>
    </row>
    <row r="4056" spans="1:14" s="158" customFormat="1" ht="18" customHeight="1" x14ac:dyDescent="0.25">
      <c r="A4056" s="181">
        <v>29871</v>
      </c>
      <c r="B4056" s="701">
        <v>13453906</v>
      </c>
      <c r="C4056" s="181" t="s">
        <v>5540</v>
      </c>
      <c r="D4056" s="181" t="s">
        <v>1425</v>
      </c>
      <c r="E4056" s="181" t="s">
        <v>4605</v>
      </c>
      <c r="F4056" s="181" t="s">
        <v>304</v>
      </c>
      <c r="G4056" s="181" t="s">
        <v>1427</v>
      </c>
      <c r="H4056" s="181" t="s">
        <v>7</v>
      </c>
      <c r="I4056" s="181" t="s">
        <v>4606</v>
      </c>
      <c r="J4056" s="181">
        <v>494780</v>
      </c>
      <c r="K4056" s="181">
        <v>1</v>
      </c>
      <c r="L4056" s="181"/>
      <c r="M4056" s="181"/>
      <c r="N4056" s="596" t="s">
        <v>279</v>
      </c>
    </row>
    <row r="4057" spans="1:14" s="158" customFormat="1" ht="18" customHeight="1" x14ac:dyDescent="0.25">
      <c r="A4057" s="181">
        <v>18926</v>
      </c>
      <c r="B4057" s="701" t="s">
        <v>5541</v>
      </c>
      <c r="C4057" s="181" t="s">
        <v>5542</v>
      </c>
      <c r="D4057" s="181" t="s">
        <v>1425</v>
      </c>
      <c r="E4057" s="181" t="s">
        <v>5543</v>
      </c>
      <c r="F4057" s="181" t="s">
        <v>304</v>
      </c>
      <c r="G4057" s="181" t="s">
        <v>1427</v>
      </c>
      <c r="H4057" s="181" t="s">
        <v>7</v>
      </c>
      <c r="I4057" s="181" t="s">
        <v>1430</v>
      </c>
      <c r="J4057" s="181">
        <v>377660</v>
      </c>
      <c r="K4057" s="181">
        <v>20</v>
      </c>
      <c r="L4057" s="181"/>
      <c r="M4057" s="181"/>
      <c r="N4057" s="596" t="s">
        <v>279</v>
      </c>
    </row>
    <row r="4058" spans="1:14" s="158" customFormat="1" ht="18" customHeight="1" x14ac:dyDescent="0.25">
      <c r="A4058" s="181">
        <v>18927</v>
      </c>
      <c r="B4058" s="701" t="s">
        <v>5544</v>
      </c>
      <c r="C4058" s="181" t="s">
        <v>5545</v>
      </c>
      <c r="D4058" s="181" t="s">
        <v>1425</v>
      </c>
      <c r="E4058" s="181" t="s">
        <v>4456</v>
      </c>
      <c r="F4058" s="181" t="s">
        <v>304</v>
      </c>
      <c r="G4058" s="181" t="s">
        <v>1427</v>
      </c>
      <c r="H4058" s="181" t="s">
        <v>7</v>
      </c>
      <c r="I4058" s="181" t="s">
        <v>3095</v>
      </c>
      <c r="J4058" s="181">
        <v>418950</v>
      </c>
      <c r="K4058" s="181">
        <v>10</v>
      </c>
      <c r="L4058" s="181"/>
      <c r="M4058" s="181"/>
      <c r="N4058" s="596" t="s">
        <v>279</v>
      </c>
    </row>
    <row r="4059" spans="1:14" s="158" customFormat="1" ht="18" customHeight="1" x14ac:dyDescent="0.25">
      <c r="A4059" s="181">
        <v>20160</v>
      </c>
      <c r="B4059" s="701" t="s">
        <v>15494</v>
      </c>
      <c r="C4059" s="181" t="s">
        <v>15495</v>
      </c>
      <c r="D4059" s="181" t="s">
        <v>1425</v>
      </c>
      <c r="E4059" s="181" t="s">
        <v>15496</v>
      </c>
      <c r="F4059" s="181" t="s">
        <v>304</v>
      </c>
      <c r="G4059" s="181" t="s">
        <v>1427</v>
      </c>
      <c r="H4059" s="181" t="s">
        <v>7</v>
      </c>
      <c r="I4059" s="181" t="s">
        <v>15497</v>
      </c>
      <c r="J4059" s="181">
        <v>232720</v>
      </c>
      <c r="K4059" s="181">
        <v>14</v>
      </c>
      <c r="L4059" s="181"/>
      <c r="M4059" s="181"/>
      <c r="N4059" s="596" t="s">
        <v>279</v>
      </c>
    </row>
    <row r="4060" spans="1:14" s="158" customFormat="1" ht="18" customHeight="1" x14ac:dyDescent="0.25">
      <c r="A4060" s="181">
        <v>22977</v>
      </c>
      <c r="B4060" s="701" t="s">
        <v>15498</v>
      </c>
      <c r="C4060" s="181" t="s">
        <v>15499</v>
      </c>
      <c r="D4060" s="181" t="s">
        <v>1425</v>
      </c>
      <c r="E4060" s="181" t="s">
        <v>15500</v>
      </c>
      <c r="F4060" s="181" t="s">
        <v>304</v>
      </c>
      <c r="G4060" s="181" t="s">
        <v>1427</v>
      </c>
      <c r="H4060" s="181" t="s">
        <v>7</v>
      </c>
      <c r="I4060" s="181" t="s">
        <v>3095</v>
      </c>
      <c r="J4060" s="181">
        <v>282070</v>
      </c>
      <c r="K4060" s="181">
        <v>4</v>
      </c>
      <c r="L4060" s="181"/>
      <c r="M4060" s="181"/>
      <c r="N4060" s="596" t="s">
        <v>279</v>
      </c>
    </row>
    <row r="4061" spans="1:14" s="158" customFormat="1" ht="18" customHeight="1" x14ac:dyDescent="0.25">
      <c r="A4061" s="181">
        <v>20164</v>
      </c>
      <c r="B4061" s="701" t="s">
        <v>5546</v>
      </c>
      <c r="C4061" s="181" t="s">
        <v>5547</v>
      </c>
      <c r="D4061" s="181" t="s">
        <v>1425</v>
      </c>
      <c r="E4061" s="181" t="s">
        <v>5548</v>
      </c>
      <c r="F4061" s="181" t="s">
        <v>304</v>
      </c>
      <c r="G4061" s="181" t="s">
        <v>1427</v>
      </c>
      <c r="H4061" s="181" t="s">
        <v>7</v>
      </c>
      <c r="I4061" s="181" t="s">
        <v>5549</v>
      </c>
      <c r="J4061" s="181">
        <v>367230</v>
      </c>
      <c r="K4061" s="181">
        <v>7</v>
      </c>
      <c r="L4061" s="181"/>
      <c r="M4061" s="181"/>
      <c r="N4061" s="596" t="s">
        <v>279</v>
      </c>
    </row>
    <row r="4062" spans="1:14" s="158" customFormat="1" ht="18" customHeight="1" x14ac:dyDescent="0.25">
      <c r="A4062" s="181">
        <v>23618</v>
      </c>
      <c r="B4062" s="701">
        <v>24527512</v>
      </c>
      <c r="C4062" s="181" t="s">
        <v>5550</v>
      </c>
      <c r="D4062" s="181" t="s">
        <v>1425</v>
      </c>
      <c r="E4062" s="181" t="s">
        <v>5551</v>
      </c>
      <c r="F4062" s="181" t="s">
        <v>304</v>
      </c>
      <c r="G4062" s="181" t="s">
        <v>1427</v>
      </c>
      <c r="H4062" s="181" t="s">
        <v>7</v>
      </c>
      <c r="I4062" s="181" t="s">
        <v>5552</v>
      </c>
      <c r="J4062" s="181">
        <v>308400</v>
      </c>
      <c r="K4062" s="181">
        <v>20</v>
      </c>
      <c r="L4062" s="181"/>
      <c r="M4062" s="181"/>
      <c r="N4062" s="596" t="s">
        <v>279</v>
      </c>
    </row>
    <row r="4063" spans="1:14" s="158" customFormat="1" ht="18" customHeight="1" x14ac:dyDescent="0.25">
      <c r="A4063" s="181">
        <v>23143</v>
      </c>
      <c r="B4063" s="701">
        <v>94733307</v>
      </c>
      <c r="C4063" s="181" t="s">
        <v>15501</v>
      </c>
      <c r="D4063" s="181" t="s">
        <v>1425</v>
      </c>
      <c r="E4063" s="181" t="s">
        <v>15502</v>
      </c>
      <c r="F4063" s="181" t="s">
        <v>304</v>
      </c>
      <c r="G4063" s="181" t="s">
        <v>1427</v>
      </c>
      <c r="H4063" s="181" t="s">
        <v>7</v>
      </c>
      <c r="I4063" s="181" t="s">
        <v>301</v>
      </c>
      <c r="J4063" s="181">
        <v>325820</v>
      </c>
      <c r="K4063" s="181">
        <v>13</v>
      </c>
      <c r="L4063" s="181"/>
      <c r="M4063" s="181"/>
      <c r="N4063" s="596" t="s">
        <v>279</v>
      </c>
    </row>
    <row r="4064" spans="1:14" s="158" customFormat="1" ht="18" customHeight="1" x14ac:dyDescent="0.25">
      <c r="A4064" s="181">
        <v>11196</v>
      </c>
      <c r="B4064" s="701">
        <v>95460096</v>
      </c>
      <c r="C4064" s="181" t="s">
        <v>15503</v>
      </c>
      <c r="D4064" s="181" t="s">
        <v>1425</v>
      </c>
      <c r="E4064" s="181" t="s">
        <v>5335</v>
      </c>
      <c r="F4064" s="181" t="s">
        <v>304</v>
      </c>
      <c r="G4064" s="181" t="s">
        <v>1427</v>
      </c>
      <c r="H4064" s="181" t="s">
        <v>7</v>
      </c>
      <c r="I4064" s="181" t="s">
        <v>4084</v>
      </c>
      <c r="J4064" s="181">
        <v>412110</v>
      </c>
      <c r="K4064" s="181">
        <v>10</v>
      </c>
      <c r="L4064" s="181"/>
      <c r="M4064" s="181"/>
      <c r="N4064" s="596" t="s">
        <v>279</v>
      </c>
    </row>
    <row r="4065" spans="1:14" s="158" customFormat="1" ht="18" customHeight="1" x14ac:dyDescent="0.25">
      <c r="A4065" s="181">
        <v>19428</v>
      </c>
      <c r="B4065" s="701">
        <v>96591475</v>
      </c>
      <c r="C4065" s="181" t="s">
        <v>5553</v>
      </c>
      <c r="D4065" s="181" t="s">
        <v>1425</v>
      </c>
      <c r="E4065" s="181" t="s">
        <v>3589</v>
      </c>
      <c r="F4065" s="181" t="s">
        <v>304</v>
      </c>
      <c r="G4065" s="181" t="s">
        <v>1427</v>
      </c>
      <c r="H4065" s="181" t="s">
        <v>7</v>
      </c>
      <c r="I4065" s="181" t="s">
        <v>1430</v>
      </c>
      <c r="J4065" s="181">
        <v>175960</v>
      </c>
      <c r="K4065" s="181">
        <v>9</v>
      </c>
      <c r="L4065" s="181"/>
      <c r="M4065" s="181"/>
      <c r="N4065" s="596" t="s">
        <v>279</v>
      </c>
    </row>
    <row r="4066" spans="1:14" s="158" customFormat="1" ht="18" customHeight="1" x14ac:dyDescent="0.25">
      <c r="A4066" s="181">
        <v>23817</v>
      </c>
      <c r="B4066" s="701" t="s">
        <v>5554</v>
      </c>
      <c r="C4066" s="181" t="s">
        <v>5555</v>
      </c>
      <c r="D4066" s="181" t="s">
        <v>1425</v>
      </c>
      <c r="E4066" s="181" t="s">
        <v>5556</v>
      </c>
      <c r="F4066" s="181" t="s">
        <v>304</v>
      </c>
      <c r="G4066" s="181" t="s">
        <v>1427</v>
      </c>
      <c r="H4066" s="181" t="s">
        <v>7</v>
      </c>
      <c r="I4066" s="181" t="s">
        <v>1430</v>
      </c>
      <c r="J4066" s="181">
        <v>296030</v>
      </c>
      <c r="K4066" s="181">
        <v>19</v>
      </c>
      <c r="L4066" s="181"/>
      <c r="M4066" s="181"/>
      <c r="N4066" s="596" t="s">
        <v>279</v>
      </c>
    </row>
    <row r="4067" spans="1:14" s="158" customFormat="1" ht="18" customHeight="1" x14ac:dyDescent="0.25">
      <c r="A4067" s="181">
        <v>21341</v>
      </c>
      <c r="B4067" s="701" t="s">
        <v>5557</v>
      </c>
      <c r="C4067" s="181" t="s">
        <v>5558</v>
      </c>
      <c r="D4067" s="181" t="s">
        <v>1425</v>
      </c>
      <c r="E4067" s="181" t="s">
        <v>3683</v>
      </c>
      <c r="F4067" s="181" t="s">
        <v>304</v>
      </c>
      <c r="G4067" s="181" t="s">
        <v>1427</v>
      </c>
      <c r="H4067" s="181" t="s">
        <v>7</v>
      </c>
      <c r="I4067" s="181" t="s">
        <v>1430</v>
      </c>
      <c r="J4067" s="181">
        <v>267980</v>
      </c>
      <c r="K4067" s="181">
        <v>40</v>
      </c>
      <c r="L4067" s="181"/>
      <c r="M4067" s="181"/>
      <c r="N4067" s="596" t="s">
        <v>279</v>
      </c>
    </row>
    <row r="4068" spans="1:14" ht="18" customHeight="1" x14ac:dyDescent="0.25">
      <c r="A4068" s="181">
        <v>20165</v>
      </c>
      <c r="B4068" s="701" t="s">
        <v>15504</v>
      </c>
      <c r="C4068" s="181" t="s">
        <v>15505</v>
      </c>
      <c r="D4068" s="181" t="s">
        <v>1425</v>
      </c>
      <c r="E4068" s="181" t="s">
        <v>3627</v>
      </c>
      <c r="F4068" s="181" t="s">
        <v>304</v>
      </c>
      <c r="G4068" s="181" t="s">
        <v>1427</v>
      </c>
      <c r="H4068" s="181" t="s">
        <v>7</v>
      </c>
      <c r="I4068" s="181" t="s">
        <v>15506</v>
      </c>
      <c r="J4068" s="181">
        <v>177510</v>
      </c>
      <c r="K4068" s="181">
        <v>17</v>
      </c>
      <c r="L4068" s="181"/>
      <c r="M4068" s="181"/>
      <c r="N4068" s="596" t="s">
        <v>279</v>
      </c>
    </row>
    <row r="4069" spans="1:14" ht="18" customHeight="1" x14ac:dyDescent="0.25">
      <c r="A4069" s="181">
        <v>21205</v>
      </c>
      <c r="B4069" s="701" t="s">
        <v>13504</v>
      </c>
      <c r="C4069" s="181" t="s">
        <v>13505</v>
      </c>
      <c r="D4069" s="181" t="s">
        <v>13506</v>
      </c>
      <c r="E4069" s="181" t="s">
        <v>3552</v>
      </c>
      <c r="F4069" s="181" t="s">
        <v>304</v>
      </c>
      <c r="G4069" s="181" t="s">
        <v>1645</v>
      </c>
      <c r="H4069" s="181" t="s">
        <v>7</v>
      </c>
      <c r="I4069" s="181" t="s">
        <v>301</v>
      </c>
      <c r="J4069" s="181">
        <v>26620</v>
      </c>
      <c r="K4069" s="181">
        <v>75</v>
      </c>
      <c r="L4069" s="181"/>
      <c r="M4069" s="181"/>
      <c r="N4069" s="596" t="s">
        <v>279</v>
      </c>
    </row>
    <row r="4070" spans="1:14" ht="18" customHeight="1" x14ac:dyDescent="0.25">
      <c r="A4070" s="181">
        <v>21212</v>
      </c>
      <c r="B4070" s="701" t="s">
        <v>13507</v>
      </c>
      <c r="C4070" s="181" t="s">
        <v>13508</v>
      </c>
      <c r="D4070" s="181" t="s">
        <v>13506</v>
      </c>
      <c r="E4070" s="181" t="s">
        <v>13509</v>
      </c>
      <c r="F4070" s="181" t="s">
        <v>304</v>
      </c>
      <c r="G4070" s="181" t="s">
        <v>1645</v>
      </c>
      <c r="H4070" s="181" t="s">
        <v>7</v>
      </c>
      <c r="I4070" s="181" t="s">
        <v>13510</v>
      </c>
      <c r="J4070" s="181">
        <v>9990</v>
      </c>
      <c r="K4070" s="181">
        <v>13</v>
      </c>
      <c r="L4070" s="181"/>
      <c r="M4070" s="181"/>
      <c r="N4070" s="596" t="s">
        <v>279</v>
      </c>
    </row>
    <row r="4071" spans="1:14" s="158" customFormat="1" ht="18" customHeight="1" x14ac:dyDescent="0.25">
      <c r="A4071" s="181">
        <v>52462</v>
      </c>
      <c r="B4071" s="701" t="s">
        <v>5559</v>
      </c>
      <c r="C4071" s="181" t="s">
        <v>5560</v>
      </c>
      <c r="D4071" s="181" t="s">
        <v>5561</v>
      </c>
      <c r="E4071" s="181" t="s">
        <v>5562</v>
      </c>
      <c r="F4071" s="181" t="s">
        <v>304</v>
      </c>
      <c r="G4071" s="181" t="s">
        <v>1645</v>
      </c>
      <c r="H4071" s="181" t="s">
        <v>11261</v>
      </c>
      <c r="I4071" s="181" t="s">
        <v>5563</v>
      </c>
      <c r="J4071" s="181">
        <v>9270</v>
      </c>
      <c r="K4071" s="181">
        <v>41</v>
      </c>
      <c r="L4071" s="181"/>
      <c r="M4071" s="181"/>
      <c r="N4071" s="596" t="s">
        <v>279</v>
      </c>
    </row>
    <row r="4072" spans="1:14" s="158" customFormat="1" ht="18" customHeight="1" x14ac:dyDescent="0.25">
      <c r="A4072" s="181">
        <v>26135</v>
      </c>
      <c r="B4072" s="701" t="s">
        <v>5564</v>
      </c>
      <c r="C4072" s="181" t="s">
        <v>301</v>
      </c>
      <c r="D4072" s="181" t="s">
        <v>3103</v>
      </c>
      <c r="E4072" s="181" t="s">
        <v>5249</v>
      </c>
      <c r="F4072" s="181" t="s">
        <v>577</v>
      </c>
      <c r="G4072" s="181" t="s">
        <v>3104</v>
      </c>
      <c r="H4072" s="181" t="s">
        <v>9</v>
      </c>
      <c r="I4072" s="181" t="s">
        <v>2341</v>
      </c>
      <c r="J4072" s="181">
        <v>10380</v>
      </c>
      <c r="K4072" s="181">
        <v>46</v>
      </c>
      <c r="L4072" s="181"/>
      <c r="M4072" s="181"/>
      <c r="N4072" s="596" t="s">
        <v>279</v>
      </c>
    </row>
    <row r="4073" spans="1:14" ht="18" customHeight="1" x14ac:dyDescent="0.25">
      <c r="A4073" s="181">
        <v>3835</v>
      </c>
      <c r="B4073" s="701" t="s">
        <v>5565</v>
      </c>
      <c r="C4073" s="181" t="s">
        <v>301</v>
      </c>
      <c r="D4073" s="181" t="s">
        <v>3103</v>
      </c>
      <c r="E4073" s="181" t="s">
        <v>5566</v>
      </c>
      <c r="F4073" s="181" t="s">
        <v>577</v>
      </c>
      <c r="G4073" s="181" t="s">
        <v>3104</v>
      </c>
      <c r="H4073" s="181" t="s">
        <v>9</v>
      </c>
      <c r="I4073" s="181" t="s">
        <v>5567</v>
      </c>
      <c r="J4073" s="181">
        <v>8350</v>
      </c>
      <c r="K4073" s="181">
        <v>38</v>
      </c>
      <c r="L4073" s="181"/>
      <c r="M4073" s="181"/>
      <c r="N4073" s="596" t="s">
        <v>279</v>
      </c>
    </row>
    <row r="4074" spans="1:14" s="158" customFormat="1" ht="18" customHeight="1" x14ac:dyDescent="0.25">
      <c r="A4074" s="181">
        <v>60719</v>
      </c>
      <c r="B4074" s="701" t="s">
        <v>5568</v>
      </c>
      <c r="C4074" s="181" t="s">
        <v>301</v>
      </c>
      <c r="D4074" s="181" t="s">
        <v>3103</v>
      </c>
      <c r="E4074" s="181" t="s">
        <v>4145</v>
      </c>
      <c r="F4074" s="181" t="s">
        <v>304</v>
      </c>
      <c r="G4074" s="181" t="s">
        <v>3104</v>
      </c>
      <c r="H4074" s="181" t="s">
        <v>9</v>
      </c>
      <c r="I4074" s="181" t="s">
        <v>5567</v>
      </c>
      <c r="J4074" s="181">
        <v>9100</v>
      </c>
      <c r="K4074" s="181">
        <v>63</v>
      </c>
      <c r="L4074" s="181"/>
      <c r="M4074" s="181"/>
      <c r="N4074" s="596" t="s">
        <v>279</v>
      </c>
    </row>
    <row r="4075" spans="1:14" s="158" customFormat="1" ht="18" customHeight="1" x14ac:dyDescent="0.25">
      <c r="A4075" s="181">
        <v>3000</v>
      </c>
      <c r="B4075" s="701" t="s">
        <v>5569</v>
      </c>
      <c r="C4075" s="181" t="s">
        <v>5570</v>
      </c>
      <c r="D4075" s="181" t="s">
        <v>3103</v>
      </c>
      <c r="E4075" s="181" t="s">
        <v>3855</v>
      </c>
      <c r="F4075" s="181" t="s">
        <v>577</v>
      </c>
      <c r="G4075" s="181" t="s">
        <v>3104</v>
      </c>
      <c r="H4075" s="181" t="s">
        <v>9</v>
      </c>
      <c r="I4075" s="181" t="s">
        <v>5571</v>
      </c>
      <c r="J4075" s="181">
        <v>11680</v>
      </c>
      <c r="K4075" s="181">
        <v>158</v>
      </c>
      <c r="L4075" s="181"/>
      <c r="M4075" s="181"/>
      <c r="N4075" s="596" t="s">
        <v>279</v>
      </c>
    </row>
    <row r="4076" spans="1:14" s="158" customFormat="1" ht="18" customHeight="1" x14ac:dyDescent="0.25">
      <c r="A4076" s="181">
        <v>111</v>
      </c>
      <c r="B4076" s="701" t="s">
        <v>13511</v>
      </c>
      <c r="C4076" s="181" t="s">
        <v>13512</v>
      </c>
      <c r="D4076" s="181" t="s">
        <v>3103</v>
      </c>
      <c r="E4076" s="181" t="s">
        <v>3862</v>
      </c>
      <c r="F4076" s="181" t="s">
        <v>304</v>
      </c>
      <c r="G4076" s="181" t="s">
        <v>3104</v>
      </c>
      <c r="H4076" s="181" t="s">
        <v>9</v>
      </c>
      <c r="I4076" s="181" t="s">
        <v>4345</v>
      </c>
      <c r="J4076" s="181">
        <v>11320</v>
      </c>
      <c r="K4076" s="181">
        <v>82</v>
      </c>
      <c r="L4076" s="181"/>
      <c r="M4076" s="181"/>
      <c r="N4076" s="596" t="s">
        <v>279</v>
      </c>
    </row>
    <row r="4077" spans="1:14" s="158" customFormat="1" ht="18" customHeight="1" x14ac:dyDescent="0.25">
      <c r="A4077" s="181">
        <v>1538</v>
      </c>
      <c r="B4077" s="701" t="s">
        <v>5572</v>
      </c>
      <c r="C4077" s="181" t="s">
        <v>5573</v>
      </c>
      <c r="D4077" s="181" t="s">
        <v>3103</v>
      </c>
      <c r="E4077" s="181" t="s">
        <v>2337</v>
      </c>
      <c r="F4077" s="181" t="s">
        <v>577</v>
      </c>
      <c r="G4077" s="181" t="s">
        <v>3104</v>
      </c>
      <c r="H4077" s="181" t="s">
        <v>9</v>
      </c>
      <c r="I4077" s="181" t="s">
        <v>5574</v>
      </c>
      <c r="J4077" s="181">
        <v>8820</v>
      </c>
      <c r="K4077" s="181">
        <v>55</v>
      </c>
      <c r="L4077" s="181"/>
      <c r="M4077" s="181"/>
      <c r="N4077" s="596" t="s">
        <v>279</v>
      </c>
    </row>
    <row r="4078" spans="1:14" s="158" customFormat="1" ht="18" customHeight="1" x14ac:dyDescent="0.25">
      <c r="A4078" s="181">
        <v>26134</v>
      </c>
      <c r="B4078" s="701" t="s">
        <v>5575</v>
      </c>
      <c r="C4078" s="181" t="s">
        <v>301</v>
      </c>
      <c r="D4078" s="181" t="s">
        <v>3103</v>
      </c>
      <c r="E4078" s="181" t="s">
        <v>5576</v>
      </c>
      <c r="F4078" s="181" t="s">
        <v>577</v>
      </c>
      <c r="G4078" s="181" t="s">
        <v>3104</v>
      </c>
      <c r="H4078" s="181" t="s">
        <v>9</v>
      </c>
      <c r="I4078" s="181" t="s">
        <v>3845</v>
      </c>
      <c r="J4078" s="181">
        <v>9670</v>
      </c>
      <c r="K4078" s="181">
        <v>26</v>
      </c>
      <c r="L4078" s="181"/>
      <c r="M4078" s="181"/>
      <c r="N4078" s="596" t="s">
        <v>279</v>
      </c>
    </row>
    <row r="4079" spans="1:14" s="158" customFormat="1" ht="18" customHeight="1" x14ac:dyDescent="0.25">
      <c r="A4079" s="181">
        <v>26138</v>
      </c>
      <c r="B4079" s="701" t="s">
        <v>5577</v>
      </c>
      <c r="C4079" s="181" t="s">
        <v>5578</v>
      </c>
      <c r="D4079" s="181" t="s">
        <v>3107</v>
      </c>
      <c r="E4079" s="181" t="s">
        <v>3642</v>
      </c>
      <c r="F4079" s="181" t="s">
        <v>577</v>
      </c>
      <c r="G4079" s="181" t="s">
        <v>3104</v>
      </c>
      <c r="H4079" s="181" t="s">
        <v>9</v>
      </c>
      <c r="I4079" s="181" t="s">
        <v>301</v>
      </c>
      <c r="J4079" s="181">
        <v>13230</v>
      </c>
      <c r="K4079" s="181">
        <v>20</v>
      </c>
      <c r="L4079" s="181"/>
      <c r="M4079" s="181"/>
      <c r="N4079" s="596" t="s">
        <v>279</v>
      </c>
    </row>
    <row r="4080" spans="1:14" s="158" customFormat="1" ht="18" customHeight="1" x14ac:dyDescent="0.25">
      <c r="A4080" s="181">
        <v>252</v>
      </c>
      <c r="B4080" s="701" t="s">
        <v>5579</v>
      </c>
      <c r="C4080" s="181" t="s">
        <v>301</v>
      </c>
      <c r="D4080" s="181" t="s">
        <v>3107</v>
      </c>
      <c r="E4080" s="181" t="s">
        <v>4283</v>
      </c>
      <c r="F4080" s="181" t="s">
        <v>577</v>
      </c>
      <c r="G4080" s="181" t="s">
        <v>3104</v>
      </c>
      <c r="H4080" s="181" t="s">
        <v>9</v>
      </c>
      <c r="I4080" s="181" t="s">
        <v>5580</v>
      </c>
      <c r="J4080" s="181">
        <v>13270</v>
      </c>
      <c r="K4080" s="181">
        <v>338</v>
      </c>
      <c r="L4080" s="181"/>
      <c r="M4080" s="181"/>
      <c r="N4080" s="596" t="s">
        <v>279</v>
      </c>
    </row>
    <row r="4081" spans="1:14" s="158" customFormat="1" ht="18" customHeight="1" x14ac:dyDescent="0.25">
      <c r="A4081" s="181">
        <v>3002</v>
      </c>
      <c r="B4081" s="701" t="s">
        <v>15507</v>
      </c>
      <c r="C4081" s="181" t="s">
        <v>15508</v>
      </c>
      <c r="D4081" s="181" t="s">
        <v>3107</v>
      </c>
      <c r="E4081" s="181" t="s">
        <v>15509</v>
      </c>
      <c r="F4081" s="181" t="s">
        <v>577</v>
      </c>
      <c r="G4081" s="181" t="s">
        <v>3104</v>
      </c>
      <c r="H4081" s="181" t="s">
        <v>9</v>
      </c>
      <c r="I4081" s="181" t="s">
        <v>301</v>
      </c>
      <c r="J4081" s="181">
        <v>16610</v>
      </c>
      <c r="K4081" s="181">
        <v>17</v>
      </c>
      <c r="L4081" s="181"/>
      <c r="M4081" s="181"/>
      <c r="N4081" s="596" t="s">
        <v>279</v>
      </c>
    </row>
    <row r="4082" spans="1:14" s="158" customFormat="1" ht="18" customHeight="1" x14ac:dyDescent="0.25">
      <c r="A4082" s="181">
        <v>86976</v>
      </c>
      <c r="B4082" s="701" t="s">
        <v>5581</v>
      </c>
      <c r="C4082" s="181" t="s">
        <v>5582</v>
      </c>
      <c r="D4082" s="181" t="s">
        <v>3107</v>
      </c>
      <c r="E4082" s="181" t="s">
        <v>3884</v>
      </c>
      <c r="F4082" s="181" t="s">
        <v>304</v>
      </c>
      <c r="G4082" s="181" t="s">
        <v>3104</v>
      </c>
      <c r="H4082" s="181" t="s">
        <v>9</v>
      </c>
      <c r="I4082" s="181" t="s">
        <v>301</v>
      </c>
      <c r="J4082" s="181">
        <v>18200</v>
      </c>
      <c r="K4082" s="181">
        <v>29</v>
      </c>
      <c r="L4082" s="181"/>
      <c r="M4082" s="181"/>
      <c r="N4082" s="596" t="s">
        <v>279</v>
      </c>
    </row>
    <row r="4083" spans="1:14" ht="18" customHeight="1" x14ac:dyDescent="0.25">
      <c r="A4083" s="181">
        <v>28541</v>
      </c>
      <c r="B4083" s="701" t="s">
        <v>14296</v>
      </c>
      <c r="C4083" s="181" t="s">
        <v>301</v>
      </c>
      <c r="D4083" s="181" t="s">
        <v>14297</v>
      </c>
      <c r="E4083" s="181" t="s">
        <v>3562</v>
      </c>
      <c r="F4083" s="181" t="s">
        <v>577</v>
      </c>
      <c r="G4083" s="181" t="s">
        <v>753</v>
      </c>
      <c r="H4083" s="181" t="s">
        <v>5</v>
      </c>
      <c r="I4083" s="181" t="s">
        <v>301</v>
      </c>
      <c r="J4083" s="181">
        <v>12170</v>
      </c>
      <c r="K4083" s="181">
        <v>1</v>
      </c>
      <c r="L4083" s="181"/>
      <c r="M4083" s="181"/>
      <c r="N4083" s="596" t="s">
        <v>279</v>
      </c>
    </row>
    <row r="4084" spans="1:14" s="158" customFormat="1" ht="18" customHeight="1" x14ac:dyDescent="0.25">
      <c r="A4084" s="181">
        <v>72205</v>
      </c>
      <c r="B4084" s="701" t="s">
        <v>5584</v>
      </c>
      <c r="C4084" s="181" t="s">
        <v>5585</v>
      </c>
      <c r="D4084" s="181" t="s">
        <v>1443</v>
      </c>
      <c r="E4084" s="181" t="s">
        <v>3787</v>
      </c>
      <c r="F4084" s="181" t="s">
        <v>577</v>
      </c>
      <c r="G4084" s="181" t="s">
        <v>753</v>
      </c>
      <c r="H4084" s="181" t="s">
        <v>5</v>
      </c>
      <c r="I4084" s="181" t="s">
        <v>5586</v>
      </c>
      <c r="J4084" s="181">
        <v>12170</v>
      </c>
      <c r="K4084" s="181">
        <v>72</v>
      </c>
      <c r="L4084" s="181"/>
      <c r="M4084" s="181"/>
      <c r="N4084" s="596" t="s">
        <v>279</v>
      </c>
    </row>
    <row r="4085" spans="1:14" s="158" customFormat="1" ht="18" customHeight="1" x14ac:dyDescent="0.25">
      <c r="A4085" s="181">
        <v>30583</v>
      </c>
      <c r="B4085" s="701" t="s">
        <v>15510</v>
      </c>
      <c r="C4085" s="181" t="s">
        <v>301</v>
      </c>
      <c r="D4085" s="181" t="s">
        <v>15511</v>
      </c>
      <c r="E4085" s="181" t="s">
        <v>5638</v>
      </c>
      <c r="F4085" s="181" t="s">
        <v>577</v>
      </c>
      <c r="G4085" s="181" t="s">
        <v>753</v>
      </c>
      <c r="H4085" s="181" t="s">
        <v>5</v>
      </c>
      <c r="I4085" s="181" t="s">
        <v>15512</v>
      </c>
      <c r="J4085" s="181">
        <v>31680</v>
      </c>
      <c r="K4085" s="181">
        <v>8</v>
      </c>
      <c r="L4085" s="181"/>
      <c r="M4085" s="181"/>
      <c r="N4085" s="596" t="s">
        <v>279</v>
      </c>
    </row>
    <row r="4086" spans="1:14" s="158" customFormat="1" ht="18" customHeight="1" x14ac:dyDescent="0.25">
      <c r="A4086" s="181">
        <v>30585</v>
      </c>
      <c r="B4086" s="701" t="s">
        <v>15513</v>
      </c>
      <c r="C4086" s="181" t="s">
        <v>301</v>
      </c>
      <c r="D4086" s="181" t="s">
        <v>15511</v>
      </c>
      <c r="E4086" s="181" t="s">
        <v>5638</v>
      </c>
      <c r="F4086" s="181" t="s">
        <v>577</v>
      </c>
      <c r="G4086" s="181" t="s">
        <v>753</v>
      </c>
      <c r="H4086" s="181" t="s">
        <v>5</v>
      </c>
      <c r="I4086" s="181" t="s">
        <v>15514</v>
      </c>
      <c r="J4086" s="181">
        <v>17760</v>
      </c>
      <c r="K4086" s="181">
        <v>8</v>
      </c>
      <c r="L4086" s="181"/>
      <c r="M4086" s="181"/>
      <c r="N4086" s="596" t="s">
        <v>279</v>
      </c>
    </row>
    <row r="4087" spans="1:14" s="158" customFormat="1" ht="18" customHeight="1" x14ac:dyDescent="0.25">
      <c r="A4087" s="181">
        <v>72199</v>
      </c>
      <c r="B4087" s="701" t="s">
        <v>12206</v>
      </c>
      <c r="C4087" s="181" t="s">
        <v>12207</v>
      </c>
      <c r="D4087" s="181" t="s">
        <v>1445</v>
      </c>
      <c r="E4087" s="181" t="s">
        <v>12208</v>
      </c>
      <c r="F4087" s="181" t="s">
        <v>577</v>
      </c>
      <c r="G4087" s="181" t="s">
        <v>753</v>
      </c>
      <c r="H4087" s="181" t="s">
        <v>5</v>
      </c>
      <c r="I4087" s="181" t="s">
        <v>11841</v>
      </c>
      <c r="J4087" s="181">
        <v>12610</v>
      </c>
      <c r="K4087" s="181">
        <v>20</v>
      </c>
      <c r="L4087" s="181"/>
      <c r="M4087" s="181"/>
      <c r="N4087" s="596" t="s">
        <v>279</v>
      </c>
    </row>
    <row r="4088" spans="1:14" s="158" customFormat="1" ht="18" customHeight="1" x14ac:dyDescent="0.25">
      <c r="A4088" s="181">
        <v>15616</v>
      </c>
      <c r="B4088" s="701" t="s">
        <v>5587</v>
      </c>
      <c r="C4088" s="181" t="s">
        <v>301</v>
      </c>
      <c r="D4088" s="181" t="s">
        <v>3110</v>
      </c>
      <c r="E4088" s="181" t="s">
        <v>4622</v>
      </c>
      <c r="F4088" s="181" t="s">
        <v>304</v>
      </c>
      <c r="G4088" s="181" t="s">
        <v>753</v>
      </c>
      <c r="H4088" s="181" t="s">
        <v>5</v>
      </c>
      <c r="I4088" s="181" t="s">
        <v>301</v>
      </c>
      <c r="J4088" s="181">
        <v>12830</v>
      </c>
      <c r="K4088" s="181">
        <v>6</v>
      </c>
      <c r="L4088" s="181"/>
      <c r="M4088" s="181"/>
      <c r="N4088" s="596" t="s">
        <v>279</v>
      </c>
    </row>
    <row r="4089" spans="1:14" s="158" customFormat="1" ht="18" customHeight="1" x14ac:dyDescent="0.25">
      <c r="A4089" s="181">
        <v>40526</v>
      </c>
      <c r="B4089" s="701" t="s">
        <v>5588</v>
      </c>
      <c r="C4089" s="181" t="s">
        <v>5589</v>
      </c>
      <c r="D4089" s="181" t="s">
        <v>5590</v>
      </c>
      <c r="E4089" s="181" t="s">
        <v>5591</v>
      </c>
      <c r="F4089" s="181" t="s">
        <v>577</v>
      </c>
      <c r="G4089" s="181" t="s">
        <v>753</v>
      </c>
      <c r="H4089" s="181" t="s">
        <v>5</v>
      </c>
      <c r="I4089" s="181" t="s">
        <v>5592</v>
      </c>
      <c r="J4089" s="181">
        <v>12610</v>
      </c>
      <c r="K4089" s="181">
        <v>57</v>
      </c>
      <c r="L4089" s="181"/>
      <c r="M4089" s="181"/>
      <c r="N4089" s="596" t="s">
        <v>279</v>
      </c>
    </row>
    <row r="4090" spans="1:14" s="158" customFormat="1" ht="18" customHeight="1" x14ac:dyDescent="0.25">
      <c r="A4090" s="181">
        <v>37308</v>
      </c>
      <c r="B4090" s="701" t="s">
        <v>5593</v>
      </c>
      <c r="C4090" s="181" t="s">
        <v>5594</v>
      </c>
      <c r="D4090" s="181" t="s">
        <v>3113</v>
      </c>
      <c r="E4090" s="181" t="s">
        <v>4239</v>
      </c>
      <c r="F4090" s="181" t="s">
        <v>577</v>
      </c>
      <c r="G4090" s="181" t="s">
        <v>1986</v>
      </c>
      <c r="H4090" s="181" t="s">
        <v>13</v>
      </c>
      <c r="I4090" s="181" t="s">
        <v>301</v>
      </c>
      <c r="J4090" s="181">
        <v>45820</v>
      </c>
      <c r="K4090" s="181">
        <v>24</v>
      </c>
      <c r="L4090" s="181"/>
      <c r="M4090" s="181"/>
      <c r="N4090" s="596" t="s">
        <v>279</v>
      </c>
    </row>
    <row r="4091" spans="1:14" s="158" customFormat="1" ht="18" customHeight="1" x14ac:dyDescent="0.25">
      <c r="A4091" s="181">
        <v>37450</v>
      </c>
      <c r="B4091" s="701" t="s">
        <v>5595</v>
      </c>
      <c r="C4091" s="181" t="s">
        <v>5596</v>
      </c>
      <c r="D4091" s="181" t="s">
        <v>3113</v>
      </c>
      <c r="E4091" s="181" t="s">
        <v>3552</v>
      </c>
      <c r="F4091" s="181" t="s">
        <v>577</v>
      </c>
      <c r="G4091" s="181" t="s">
        <v>1986</v>
      </c>
      <c r="H4091" s="181" t="s">
        <v>13</v>
      </c>
      <c r="I4091" s="181" t="s">
        <v>301</v>
      </c>
      <c r="J4091" s="181">
        <v>41440</v>
      </c>
      <c r="K4091" s="181">
        <v>36</v>
      </c>
      <c r="L4091" s="181"/>
      <c r="M4091" s="181"/>
      <c r="N4091" s="596" t="s">
        <v>279</v>
      </c>
    </row>
    <row r="4092" spans="1:14" s="158" customFormat="1" ht="18" customHeight="1" x14ac:dyDescent="0.25">
      <c r="A4092" s="181">
        <v>7329</v>
      </c>
      <c r="B4092" s="701" t="s">
        <v>5597</v>
      </c>
      <c r="C4092" s="181" t="s">
        <v>301</v>
      </c>
      <c r="D4092" s="181" t="s">
        <v>3113</v>
      </c>
      <c r="E4092" s="181" t="s">
        <v>4857</v>
      </c>
      <c r="F4092" s="181" t="s">
        <v>304</v>
      </c>
      <c r="G4092" s="181" t="s">
        <v>1986</v>
      </c>
      <c r="H4092" s="181" t="s">
        <v>13</v>
      </c>
      <c r="I4092" s="181" t="s">
        <v>301</v>
      </c>
      <c r="J4092" s="181">
        <v>40980</v>
      </c>
      <c r="K4092" s="181">
        <v>17</v>
      </c>
      <c r="L4092" s="181"/>
      <c r="M4092" s="181"/>
      <c r="N4092" s="596" t="s">
        <v>279</v>
      </c>
    </row>
    <row r="4093" spans="1:14" s="158" customFormat="1" ht="18" customHeight="1" x14ac:dyDescent="0.25">
      <c r="A4093" s="181">
        <v>29403</v>
      </c>
      <c r="B4093" s="701" t="s">
        <v>5598</v>
      </c>
      <c r="C4093" s="181" t="s">
        <v>5599</v>
      </c>
      <c r="D4093" s="181" t="s">
        <v>3113</v>
      </c>
      <c r="E4093" s="181" t="s">
        <v>3549</v>
      </c>
      <c r="F4093" s="181" t="s">
        <v>577</v>
      </c>
      <c r="G4093" s="181" t="s">
        <v>1986</v>
      </c>
      <c r="H4093" s="181" t="s">
        <v>13</v>
      </c>
      <c r="I4093" s="181" t="s">
        <v>301</v>
      </c>
      <c r="J4093" s="181">
        <v>44640</v>
      </c>
      <c r="K4093" s="181">
        <v>194</v>
      </c>
      <c r="L4093" s="181"/>
      <c r="M4093" s="181"/>
      <c r="N4093" s="596" t="s">
        <v>279</v>
      </c>
    </row>
    <row r="4094" spans="1:14" s="158" customFormat="1" ht="18" customHeight="1" x14ac:dyDescent="0.25">
      <c r="A4094" s="181">
        <v>44623</v>
      </c>
      <c r="B4094" s="701" t="s">
        <v>5600</v>
      </c>
      <c r="C4094" s="181" t="s">
        <v>5601</v>
      </c>
      <c r="D4094" s="181" t="s">
        <v>3113</v>
      </c>
      <c r="E4094" s="181" t="s">
        <v>3627</v>
      </c>
      <c r="F4094" s="181" t="s">
        <v>577</v>
      </c>
      <c r="G4094" s="181" t="s">
        <v>1986</v>
      </c>
      <c r="H4094" s="181" t="s">
        <v>13</v>
      </c>
      <c r="I4094" s="181" t="s">
        <v>2841</v>
      </c>
      <c r="J4094" s="181">
        <v>42770</v>
      </c>
      <c r="K4094" s="181">
        <v>55</v>
      </c>
      <c r="L4094" s="181"/>
      <c r="M4094" s="181"/>
      <c r="N4094" s="596" t="s">
        <v>279</v>
      </c>
    </row>
    <row r="4095" spans="1:14" s="158" customFormat="1" ht="18" customHeight="1" x14ac:dyDescent="0.25">
      <c r="A4095" s="181">
        <v>14781</v>
      </c>
      <c r="B4095" s="701" t="s">
        <v>5603</v>
      </c>
      <c r="C4095" s="181" t="s">
        <v>5604</v>
      </c>
      <c r="D4095" s="181" t="s">
        <v>5605</v>
      </c>
      <c r="E4095" s="181" t="s">
        <v>5606</v>
      </c>
      <c r="F4095" s="181" t="s">
        <v>304</v>
      </c>
      <c r="G4095" s="181" t="s">
        <v>1456</v>
      </c>
      <c r="H4095" s="181" t="s">
        <v>9</v>
      </c>
      <c r="I4095" s="181" t="s">
        <v>3828</v>
      </c>
      <c r="J4095" s="181">
        <v>4040</v>
      </c>
      <c r="K4095" s="181">
        <v>236</v>
      </c>
      <c r="L4095" s="181"/>
      <c r="M4095" s="181"/>
      <c r="N4095" s="596" t="s">
        <v>279</v>
      </c>
    </row>
    <row r="4096" spans="1:14" s="158" customFormat="1" ht="18" customHeight="1" x14ac:dyDescent="0.25">
      <c r="A4096" s="181">
        <v>68925</v>
      </c>
      <c r="B4096" s="701" t="s">
        <v>15515</v>
      </c>
      <c r="C4096" s="181" t="s">
        <v>15516</v>
      </c>
      <c r="D4096" s="181" t="s">
        <v>5607</v>
      </c>
      <c r="E4096" s="181" t="s">
        <v>5608</v>
      </c>
      <c r="F4096" s="181" t="s">
        <v>304</v>
      </c>
      <c r="G4096" s="181" t="s">
        <v>1456</v>
      </c>
      <c r="H4096" s="181" t="s">
        <v>9</v>
      </c>
      <c r="I4096" s="181" t="s">
        <v>15517</v>
      </c>
      <c r="J4096" s="181">
        <v>4810</v>
      </c>
      <c r="K4096" s="181">
        <v>26</v>
      </c>
      <c r="L4096" s="181"/>
      <c r="M4096" s="181"/>
      <c r="N4096" s="596" t="s">
        <v>279</v>
      </c>
    </row>
    <row r="4097" spans="1:14" ht="18" customHeight="1" x14ac:dyDescent="0.25">
      <c r="A4097" s="181">
        <v>20019</v>
      </c>
      <c r="B4097" s="701" t="s">
        <v>5609</v>
      </c>
      <c r="C4097" s="181" t="s">
        <v>5610</v>
      </c>
      <c r="D4097" s="181" t="s">
        <v>5607</v>
      </c>
      <c r="E4097" s="181" t="s">
        <v>3975</v>
      </c>
      <c r="F4097" s="181" t="s">
        <v>304</v>
      </c>
      <c r="G4097" s="181" t="s">
        <v>1310</v>
      </c>
      <c r="H4097" s="181" t="s">
        <v>15</v>
      </c>
      <c r="I4097" s="181" t="s">
        <v>301</v>
      </c>
      <c r="J4097" s="181">
        <v>8300</v>
      </c>
      <c r="K4097" s="181">
        <v>7</v>
      </c>
      <c r="L4097" s="181"/>
      <c r="M4097" s="181"/>
      <c r="N4097" s="596" t="s">
        <v>279</v>
      </c>
    </row>
    <row r="4098" spans="1:14" s="158" customFormat="1" ht="18" customHeight="1" x14ac:dyDescent="0.25">
      <c r="A4098" s="181">
        <v>18972</v>
      </c>
      <c r="B4098" s="701" t="s">
        <v>15518</v>
      </c>
      <c r="C4098" s="181" t="s">
        <v>15519</v>
      </c>
      <c r="D4098" s="181" t="s">
        <v>5607</v>
      </c>
      <c r="E4098" s="181" t="s">
        <v>3644</v>
      </c>
      <c r="F4098" s="181" t="s">
        <v>304</v>
      </c>
      <c r="G4098" s="181" t="s">
        <v>1456</v>
      </c>
      <c r="H4098" s="181" t="s">
        <v>9</v>
      </c>
      <c r="I4098" s="181" t="s">
        <v>301</v>
      </c>
      <c r="J4098" s="181">
        <v>4810</v>
      </c>
      <c r="K4098" s="181">
        <v>26</v>
      </c>
      <c r="L4098" s="181"/>
      <c r="M4098" s="181"/>
      <c r="N4098" s="596" t="s">
        <v>279</v>
      </c>
    </row>
    <row r="4099" spans="1:14" s="158" customFormat="1" ht="18" customHeight="1" x14ac:dyDescent="0.25">
      <c r="A4099" s="181">
        <v>46453</v>
      </c>
      <c r="B4099" s="701" t="s">
        <v>5611</v>
      </c>
      <c r="C4099" s="181" t="s">
        <v>5612</v>
      </c>
      <c r="D4099" s="181" t="s">
        <v>1453</v>
      </c>
      <c r="E4099" s="181" t="s">
        <v>5613</v>
      </c>
      <c r="F4099" s="181" t="s">
        <v>304</v>
      </c>
      <c r="G4099" s="181" t="s">
        <v>1310</v>
      </c>
      <c r="H4099" s="181" t="s">
        <v>15</v>
      </c>
      <c r="I4099" s="181" t="s">
        <v>3804</v>
      </c>
      <c r="J4099" s="181">
        <v>16280</v>
      </c>
      <c r="K4099" s="181">
        <v>36</v>
      </c>
      <c r="L4099" s="181"/>
      <c r="M4099" s="181"/>
      <c r="N4099" s="596" t="s">
        <v>279</v>
      </c>
    </row>
    <row r="4100" spans="1:14" s="158" customFormat="1" ht="18" customHeight="1" x14ac:dyDescent="0.25">
      <c r="A4100" s="181">
        <v>49347</v>
      </c>
      <c r="B4100" s="701">
        <v>96238212</v>
      </c>
      <c r="C4100" s="181" t="s">
        <v>5614</v>
      </c>
      <c r="D4100" s="181" t="s">
        <v>5615</v>
      </c>
      <c r="E4100" s="181" t="s">
        <v>3987</v>
      </c>
      <c r="F4100" s="181" t="s">
        <v>304</v>
      </c>
      <c r="G4100" s="181" t="s">
        <v>5280</v>
      </c>
      <c r="H4100" s="181" t="s">
        <v>14</v>
      </c>
      <c r="I4100" s="181" t="s">
        <v>5616</v>
      </c>
      <c r="J4100" s="181">
        <v>9020</v>
      </c>
      <c r="K4100" s="181">
        <v>290</v>
      </c>
      <c r="L4100" s="181"/>
      <c r="M4100" s="181"/>
      <c r="N4100" s="596" t="s">
        <v>279</v>
      </c>
    </row>
    <row r="4101" spans="1:14" s="158" customFormat="1" ht="18" customHeight="1" x14ac:dyDescent="0.25">
      <c r="A4101" s="181">
        <v>2727</v>
      </c>
      <c r="B4101" s="701" t="s">
        <v>15520</v>
      </c>
      <c r="C4101" s="181" t="s">
        <v>15521</v>
      </c>
      <c r="D4101" s="181" t="s">
        <v>5617</v>
      </c>
      <c r="E4101" s="181" t="s">
        <v>3551</v>
      </c>
      <c r="F4101" s="181" t="s">
        <v>304</v>
      </c>
      <c r="G4101" s="181" t="s">
        <v>1456</v>
      </c>
      <c r="H4101" s="181" t="s">
        <v>9</v>
      </c>
      <c r="I4101" s="181" t="s">
        <v>4682</v>
      </c>
      <c r="J4101" s="181">
        <v>9160</v>
      </c>
      <c r="K4101" s="181">
        <v>230</v>
      </c>
      <c r="L4101" s="181"/>
      <c r="M4101" s="181"/>
      <c r="N4101" s="596" t="s">
        <v>279</v>
      </c>
    </row>
    <row r="4102" spans="1:14" s="158" customFormat="1" ht="18" customHeight="1" x14ac:dyDescent="0.25">
      <c r="A4102" s="181">
        <v>20348</v>
      </c>
      <c r="B4102" s="701" t="s">
        <v>15522</v>
      </c>
      <c r="C4102" s="181" t="s">
        <v>15523</v>
      </c>
      <c r="D4102" s="181" t="s">
        <v>5619</v>
      </c>
      <c r="E4102" s="181" t="s">
        <v>3581</v>
      </c>
      <c r="F4102" s="181" t="s">
        <v>304</v>
      </c>
      <c r="G4102" s="181" t="s">
        <v>1456</v>
      </c>
      <c r="H4102" s="181" t="s">
        <v>9</v>
      </c>
      <c r="I4102" s="181" t="s">
        <v>301</v>
      </c>
      <c r="J4102" s="181">
        <v>4260</v>
      </c>
      <c r="K4102" s="181">
        <v>24</v>
      </c>
      <c r="L4102" s="181"/>
      <c r="M4102" s="181"/>
      <c r="N4102" s="596" t="s">
        <v>279</v>
      </c>
    </row>
    <row r="4103" spans="1:14" s="158" customFormat="1" ht="18" customHeight="1" x14ac:dyDescent="0.25">
      <c r="A4103" s="181">
        <v>2763</v>
      </c>
      <c r="B4103" s="701">
        <v>9071549</v>
      </c>
      <c r="C4103" s="181" t="s">
        <v>301</v>
      </c>
      <c r="D4103" s="181" t="s">
        <v>5619</v>
      </c>
      <c r="E4103" s="181" t="s">
        <v>4256</v>
      </c>
      <c r="F4103" s="181" t="s">
        <v>304</v>
      </c>
      <c r="G4103" s="181" t="s">
        <v>5384</v>
      </c>
      <c r="H4103" s="181" t="s">
        <v>14</v>
      </c>
      <c r="I4103" s="181" t="s">
        <v>301</v>
      </c>
      <c r="J4103" s="181">
        <v>24720</v>
      </c>
      <c r="K4103" s="181">
        <v>1</v>
      </c>
      <c r="L4103" s="181"/>
      <c r="M4103" s="181"/>
      <c r="N4103" s="596" t="s">
        <v>279</v>
      </c>
    </row>
    <row r="4104" spans="1:14" s="158" customFormat="1" ht="18" customHeight="1" x14ac:dyDescent="0.25">
      <c r="A4104" s="181">
        <v>20349</v>
      </c>
      <c r="B4104" s="701" t="s">
        <v>5623</v>
      </c>
      <c r="C4104" s="181" t="s">
        <v>5624</v>
      </c>
      <c r="D4104" s="181" t="s">
        <v>5625</v>
      </c>
      <c r="E4104" s="181" t="s">
        <v>3581</v>
      </c>
      <c r="F4104" s="181" t="s">
        <v>304</v>
      </c>
      <c r="G4104" s="181" t="s">
        <v>1456</v>
      </c>
      <c r="H4104" s="181" t="s">
        <v>9</v>
      </c>
      <c r="I4104" s="181" t="s">
        <v>301</v>
      </c>
      <c r="J4104" s="181">
        <v>4670</v>
      </c>
      <c r="K4104" s="181">
        <v>50</v>
      </c>
      <c r="L4104" s="181"/>
      <c r="M4104" s="181"/>
      <c r="N4104" s="596" t="s">
        <v>279</v>
      </c>
    </row>
    <row r="4105" spans="1:14" ht="18" customHeight="1" x14ac:dyDescent="0.25">
      <c r="A4105" s="181">
        <v>2764</v>
      </c>
      <c r="B4105" s="701">
        <v>9071539</v>
      </c>
      <c r="C4105" s="181" t="s">
        <v>301</v>
      </c>
      <c r="D4105" s="181" t="s">
        <v>5625</v>
      </c>
      <c r="E4105" s="181" t="s">
        <v>4256</v>
      </c>
      <c r="F4105" s="181" t="s">
        <v>304</v>
      </c>
      <c r="G4105" s="181" t="s">
        <v>5384</v>
      </c>
      <c r="H4105" s="181" t="s">
        <v>14</v>
      </c>
      <c r="I4105" s="181" t="s">
        <v>301</v>
      </c>
      <c r="J4105" s="181">
        <v>20380</v>
      </c>
      <c r="K4105" s="181">
        <v>7</v>
      </c>
      <c r="L4105" s="181"/>
      <c r="M4105" s="181"/>
      <c r="N4105" s="596" t="s">
        <v>279</v>
      </c>
    </row>
    <row r="4106" spans="1:14" s="158" customFormat="1" ht="18" customHeight="1" x14ac:dyDescent="0.25">
      <c r="A4106" s="181">
        <v>22191</v>
      </c>
      <c r="B4106" s="701" t="s">
        <v>5626</v>
      </c>
      <c r="C4106" s="181" t="s">
        <v>5627</v>
      </c>
      <c r="D4106" s="181" t="s">
        <v>5625</v>
      </c>
      <c r="E4106" s="181" t="s">
        <v>5621</v>
      </c>
      <c r="F4106" s="181" t="s">
        <v>304</v>
      </c>
      <c r="G4106" s="181" t="s">
        <v>1310</v>
      </c>
      <c r="H4106" s="181" t="s">
        <v>15</v>
      </c>
      <c r="I4106" s="181" t="s">
        <v>5622</v>
      </c>
      <c r="J4106" s="181">
        <v>5830</v>
      </c>
      <c r="K4106" s="181">
        <v>20</v>
      </c>
      <c r="L4106" s="181"/>
      <c r="M4106" s="181"/>
      <c r="N4106" s="596" t="s">
        <v>279</v>
      </c>
    </row>
    <row r="4107" spans="1:14" s="158" customFormat="1" ht="18" customHeight="1" x14ac:dyDescent="0.25">
      <c r="A4107" s="181">
        <v>1268</v>
      </c>
      <c r="B4107" s="701">
        <v>90280463</v>
      </c>
      <c r="C4107" s="181" t="s">
        <v>15524</v>
      </c>
      <c r="D4107" s="181" t="s">
        <v>1468</v>
      </c>
      <c r="E4107" s="181" t="s">
        <v>15525</v>
      </c>
      <c r="F4107" s="181" t="s">
        <v>304</v>
      </c>
      <c r="G4107" s="181" t="s">
        <v>5283</v>
      </c>
      <c r="H4107" s="181" t="s">
        <v>14</v>
      </c>
      <c r="I4107" s="181" t="s">
        <v>15526</v>
      </c>
      <c r="J4107" s="181">
        <v>5600</v>
      </c>
      <c r="K4107" s="181">
        <v>70</v>
      </c>
      <c r="L4107" s="181"/>
      <c r="M4107" s="181"/>
      <c r="N4107" s="596" t="s">
        <v>279</v>
      </c>
    </row>
    <row r="4108" spans="1:14" s="158" customFormat="1" ht="18" customHeight="1" x14ac:dyDescent="0.25">
      <c r="A4108" s="181">
        <v>13338</v>
      </c>
      <c r="B4108" s="701" t="s">
        <v>5628</v>
      </c>
      <c r="C4108" s="181" t="s">
        <v>5629</v>
      </c>
      <c r="D4108" s="181" t="s">
        <v>1468</v>
      </c>
      <c r="E4108" s="181" t="s">
        <v>3850</v>
      </c>
      <c r="F4108" s="181" t="s">
        <v>304</v>
      </c>
      <c r="G4108" s="181" t="s">
        <v>1310</v>
      </c>
      <c r="H4108" s="181" t="s">
        <v>15</v>
      </c>
      <c r="I4108" s="181" t="s">
        <v>1301</v>
      </c>
      <c r="J4108" s="181">
        <v>3300</v>
      </c>
      <c r="K4108" s="181">
        <v>103</v>
      </c>
      <c r="L4108" s="181"/>
      <c r="M4108" s="181"/>
      <c r="N4108" s="596" t="s">
        <v>279</v>
      </c>
    </row>
    <row r="4109" spans="1:14" s="158" customFormat="1" ht="18" customHeight="1" x14ac:dyDescent="0.25">
      <c r="A4109" s="181">
        <v>45932</v>
      </c>
      <c r="B4109" s="701">
        <v>94580413</v>
      </c>
      <c r="C4109" s="181" t="s">
        <v>12603</v>
      </c>
      <c r="D4109" s="181" t="s">
        <v>1468</v>
      </c>
      <c r="E4109" s="181" t="s">
        <v>12604</v>
      </c>
      <c r="F4109" s="181" t="s">
        <v>304</v>
      </c>
      <c r="G4109" s="181" t="s">
        <v>5280</v>
      </c>
      <c r="H4109" s="181" t="s">
        <v>14</v>
      </c>
      <c r="I4109" s="181" t="s">
        <v>12605</v>
      </c>
      <c r="J4109" s="181">
        <v>9070</v>
      </c>
      <c r="K4109" s="181">
        <v>408</v>
      </c>
      <c r="L4109" s="181"/>
      <c r="M4109" s="181"/>
      <c r="N4109" s="596" t="s">
        <v>279</v>
      </c>
    </row>
    <row r="4110" spans="1:14" s="158" customFormat="1" ht="18" customHeight="1" x14ac:dyDescent="0.25">
      <c r="A4110" s="181">
        <v>941</v>
      </c>
      <c r="B4110" s="701">
        <v>96350161</v>
      </c>
      <c r="C4110" s="181" t="s">
        <v>5630</v>
      </c>
      <c r="D4110" s="181" t="s">
        <v>1478</v>
      </c>
      <c r="E4110" s="181" t="s">
        <v>5631</v>
      </c>
      <c r="F4110" s="181" t="s">
        <v>304</v>
      </c>
      <c r="G4110" s="181" t="s">
        <v>5280</v>
      </c>
      <c r="H4110" s="181" t="s">
        <v>14</v>
      </c>
      <c r="I4110" s="181" t="s">
        <v>3778</v>
      </c>
      <c r="J4110" s="181">
        <v>7160</v>
      </c>
      <c r="K4110" s="181">
        <v>153</v>
      </c>
      <c r="L4110" s="181"/>
      <c r="M4110" s="181"/>
      <c r="N4110" s="596" t="s">
        <v>279</v>
      </c>
    </row>
    <row r="4111" spans="1:14" s="158" customFormat="1" ht="18" customHeight="1" x14ac:dyDescent="0.25">
      <c r="A4111" s="181">
        <v>20452</v>
      </c>
      <c r="B4111" s="701" t="s">
        <v>5632</v>
      </c>
      <c r="C4111" s="181" t="s">
        <v>5633</v>
      </c>
      <c r="D4111" s="181" t="s">
        <v>1478</v>
      </c>
      <c r="E4111" s="181" t="s">
        <v>3800</v>
      </c>
      <c r="F4111" s="181" t="s">
        <v>304</v>
      </c>
      <c r="G4111" s="181" t="s">
        <v>1310</v>
      </c>
      <c r="H4111" s="181" t="s">
        <v>15</v>
      </c>
      <c r="I4111" s="181" t="s">
        <v>301</v>
      </c>
      <c r="J4111" s="181">
        <v>6870</v>
      </c>
      <c r="K4111" s="181">
        <v>13</v>
      </c>
      <c r="L4111" s="181"/>
      <c r="M4111" s="181"/>
      <c r="N4111" s="596" t="s">
        <v>279</v>
      </c>
    </row>
    <row r="4112" spans="1:14" ht="18" customHeight="1" x14ac:dyDescent="0.25">
      <c r="A4112" s="181">
        <v>17723</v>
      </c>
      <c r="B4112" s="701" t="s">
        <v>5635</v>
      </c>
      <c r="C4112" s="181" t="s">
        <v>5636</v>
      </c>
      <c r="D4112" s="181" t="s">
        <v>1478</v>
      </c>
      <c r="E4112" s="181" t="s">
        <v>4239</v>
      </c>
      <c r="F4112" s="181" t="s">
        <v>304</v>
      </c>
      <c r="G4112" s="181" t="s">
        <v>1310</v>
      </c>
      <c r="H4112" s="181" t="s">
        <v>15</v>
      </c>
      <c r="I4112" s="181" t="s">
        <v>5620</v>
      </c>
      <c r="J4112" s="181">
        <v>14220</v>
      </c>
      <c r="K4112" s="181">
        <v>3</v>
      </c>
      <c r="L4112" s="181"/>
      <c r="M4112" s="181"/>
      <c r="N4112" s="596" t="s">
        <v>279</v>
      </c>
    </row>
    <row r="4113" spans="1:14" s="158" customFormat="1" ht="18" customHeight="1" x14ac:dyDescent="0.25">
      <c r="A4113" s="181">
        <v>3833</v>
      </c>
      <c r="B4113" s="701" t="s">
        <v>5639</v>
      </c>
      <c r="C4113" s="181" t="s">
        <v>5640</v>
      </c>
      <c r="D4113" s="181" t="s">
        <v>1482</v>
      </c>
      <c r="E4113" s="181" t="s">
        <v>3956</v>
      </c>
      <c r="F4113" s="181" t="s">
        <v>304</v>
      </c>
      <c r="G4113" s="181" t="s">
        <v>1310</v>
      </c>
      <c r="H4113" s="181" t="s">
        <v>15</v>
      </c>
      <c r="I4113" s="181" t="s">
        <v>301</v>
      </c>
      <c r="J4113" s="181">
        <v>3190</v>
      </c>
      <c r="K4113" s="181">
        <v>37</v>
      </c>
      <c r="L4113" s="181"/>
      <c r="M4113" s="181"/>
      <c r="N4113" s="596" t="s">
        <v>279</v>
      </c>
    </row>
    <row r="4114" spans="1:14" s="158" customFormat="1" ht="18" customHeight="1" x14ac:dyDescent="0.25">
      <c r="A4114" s="181">
        <v>21927</v>
      </c>
      <c r="B4114" s="701" t="s">
        <v>5641</v>
      </c>
      <c r="C4114" s="181" t="s">
        <v>5642</v>
      </c>
      <c r="D4114" s="181" t="s">
        <v>3129</v>
      </c>
      <c r="E4114" s="181" t="s">
        <v>4415</v>
      </c>
      <c r="F4114" s="181" t="s">
        <v>304</v>
      </c>
      <c r="G4114" s="181" t="s">
        <v>1456</v>
      </c>
      <c r="H4114" s="181" t="s">
        <v>9</v>
      </c>
      <c r="I4114" s="181" t="s">
        <v>301</v>
      </c>
      <c r="J4114" s="181">
        <v>5550</v>
      </c>
      <c r="K4114" s="181">
        <v>86</v>
      </c>
      <c r="L4114" s="181"/>
      <c r="M4114" s="181"/>
      <c r="N4114" s="596" t="s">
        <v>279</v>
      </c>
    </row>
    <row r="4115" spans="1:14" ht="18" customHeight="1" x14ac:dyDescent="0.25">
      <c r="A4115" s="181">
        <v>5292</v>
      </c>
      <c r="B4115" s="701" t="s">
        <v>15527</v>
      </c>
      <c r="C4115" s="181" t="s">
        <v>15528</v>
      </c>
      <c r="D4115" s="181" t="s">
        <v>15529</v>
      </c>
      <c r="E4115" s="181" t="s">
        <v>3984</v>
      </c>
      <c r="F4115" s="181" t="s">
        <v>304</v>
      </c>
      <c r="G4115" s="181" t="s">
        <v>1456</v>
      </c>
      <c r="H4115" s="181" t="s">
        <v>9</v>
      </c>
      <c r="I4115" s="181" t="s">
        <v>3758</v>
      </c>
      <c r="J4115" s="181">
        <v>4580</v>
      </c>
      <c r="K4115" s="181">
        <v>173</v>
      </c>
      <c r="L4115" s="181"/>
      <c r="M4115" s="181"/>
      <c r="N4115" s="596" t="s">
        <v>279</v>
      </c>
    </row>
    <row r="4116" spans="1:14" s="158" customFormat="1" ht="18" customHeight="1" x14ac:dyDescent="0.25">
      <c r="A4116" s="181">
        <v>72138</v>
      </c>
      <c r="B4116" s="701" t="s">
        <v>15530</v>
      </c>
      <c r="C4116" s="181" t="s">
        <v>15531</v>
      </c>
      <c r="D4116" s="181" t="s">
        <v>15529</v>
      </c>
      <c r="E4116" s="181" t="s">
        <v>15532</v>
      </c>
      <c r="F4116" s="181" t="s">
        <v>304</v>
      </c>
      <c r="G4116" s="181" t="s">
        <v>1456</v>
      </c>
      <c r="H4116" s="181" t="s">
        <v>9</v>
      </c>
      <c r="I4116" s="181" t="s">
        <v>3769</v>
      </c>
      <c r="J4116" s="181">
        <v>7430</v>
      </c>
      <c r="K4116" s="181">
        <v>45</v>
      </c>
      <c r="L4116" s="181"/>
      <c r="M4116" s="181"/>
      <c r="N4116" s="596" t="s">
        <v>279</v>
      </c>
    </row>
    <row r="4117" spans="1:14" s="158" customFormat="1" ht="18" customHeight="1" x14ac:dyDescent="0.25">
      <c r="A4117" s="181">
        <v>8147</v>
      </c>
      <c r="B4117" s="701">
        <v>96316761</v>
      </c>
      <c r="C4117" s="181" t="s">
        <v>5644</v>
      </c>
      <c r="D4117" s="181" t="s">
        <v>3130</v>
      </c>
      <c r="E4117" s="181" t="s">
        <v>3987</v>
      </c>
      <c r="F4117" s="181" t="s">
        <v>304</v>
      </c>
      <c r="G4117" s="181" t="s">
        <v>5280</v>
      </c>
      <c r="H4117" s="181" t="s">
        <v>14</v>
      </c>
      <c r="I4117" s="181" t="s">
        <v>4247</v>
      </c>
      <c r="J4117" s="181">
        <v>4850</v>
      </c>
      <c r="K4117" s="181">
        <v>493</v>
      </c>
      <c r="L4117" s="181"/>
      <c r="M4117" s="181"/>
      <c r="N4117" s="596" t="s">
        <v>279</v>
      </c>
    </row>
    <row r="4118" spans="1:14" s="158" customFormat="1" ht="18" customHeight="1" x14ac:dyDescent="0.25">
      <c r="A4118" s="181">
        <v>4486</v>
      </c>
      <c r="B4118" s="701" t="s">
        <v>5645</v>
      </c>
      <c r="C4118" s="181" t="s">
        <v>5646</v>
      </c>
      <c r="D4118" s="181" t="s">
        <v>3130</v>
      </c>
      <c r="E4118" s="181" t="s">
        <v>3682</v>
      </c>
      <c r="F4118" s="181" t="s">
        <v>304</v>
      </c>
      <c r="G4118" s="181" t="s">
        <v>1456</v>
      </c>
      <c r="H4118" s="181" t="s">
        <v>9</v>
      </c>
      <c r="I4118" s="181" t="s">
        <v>4287</v>
      </c>
      <c r="J4118" s="181">
        <v>8050</v>
      </c>
      <c r="K4118" s="181">
        <v>164</v>
      </c>
      <c r="L4118" s="181"/>
      <c r="M4118" s="181"/>
      <c r="N4118" s="596" t="s">
        <v>279</v>
      </c>
    </row>
    <row r="4119" spans="1:14" s="158" customFormat="1" ht="18" customHeight="1" x14ac:dyDescent="0.25">
      <c r="A4119" s="181">
        <v>804</v>
      </c>
      <c r="B4119" s="701" t="s">
        <v>5648</v>
      </c>
      <c r="C4119" s="181" t="s">
        <v>5649</v>
      </c>
      <c r="D4119" s="181" t="s">
        <v>5650</v>
      </c>
      <c r="E4119" s="181" t="s">
        <v>3775</v>
      </c>
      <c r="F4119" s="181" t="s">
        <v>304</v>
      </c>
      <c r="G4119" s="181" t="s">
        <v>1456</v>
      </c>
      <c r="H4119" s="181" t="s">
        <v>9</v>
      </c>
      <c r="I4119" s="181" t="s">
        <v>587</v>
      </c>
      <c r="J4119" s="181">
        <v>8050</v>
      </c>
      <c r="K4119" s="181">
        <v>52</v>
      </c>
      <c r="L4119" s="181"/>
      <c r="M4119" s="181"/>
      <c r="N4119" s="596" t="s">
        <v>279</v>
      </c>
    </row>
    <row r="4120" spans="1:14" s="158" customFormat="1" ht="18" customHeight="1" x14ac:dyDescent="0.25">
      <c r="A4120" s="181">
        <v>25021</v>
      </c>
      <c r="B4120" s="701" t="s">
        <v>5651</v>
      </c>
      <c r="C4120" s="181" t="s">
        <v>5652</v>
      </c>
      <c r="D4120" s="181" t="s">
        <v>3135</v>
      </c>
      <c r="E4120" s="181" t="s">
        <v>3553</v>
      </c>
      <c r="F4120" s="181" t="s">
        <v>304</v>
      </c>
      <c r="G4120" s="181" t="s">
        <v>1456</v>
      </c>
      <c r="H4120" s="181" t="s">
        <v>9</v>
      </c>
      <c r="I4120" s="181" t="s">
        <v>1245</v>
      </c>
      <c r="J4120" s="181">
        <v>8090</v>
      </c>
      <c r="K4120" s="181">
        <v>84</v>
      </c>
      <c r="L4120" s="181"/>
      <c r="M4120" s="181"/>
      <c r="N4120" s="596" t="s">
        <v>279</v>
      </c>
    </row>
    <row r="4121" spans="1:14" ht="18" customHeight="1" x14ac:dyDescent="0.25">
      <c r="A4121" s="181">
        <v>25057</v>
      </c>
      <c r="B4121" s="701" t="s">
        <v>5653</v>
      </c>
      <c r="C4121" s="181" t="s">
        <v>5654</v>
      </c>
      <c r="D4121" s="181" t="s">
        <v>3135</v>
      </c>
      <c r="E4121" s="181" t="s">
        <v>5608</v>
      </c>
      <c r="F4121" s="181" t="s">
        <v>304</v>
      </c>
      <c r="G4121" s="181" t="s">
        <v>1456</v>
      </c>
      <c r="H4121" s="181" t="s">
        <v>9</v>
      </c>
      <c r="I4121" s="181" t="s">
        <v>5655</v>
      </c>
      <c r="J4121" s="181">
        <v>5770</v>
      </c>
      <c r="K4121" s="181">
        <v>14</v>
      </c>
      <c r="L4121" s="181"/>
      <c r="M4121" s="181"/>
      <c r="N4121" s="596" t="s">
        <v>279</v>
      </c>
    </row>
    <row r="4122" spans="1:14" s="158" customFormat="1" ht="18" customHeight="1" x14ac:dyDescent="0.25">
      <c r="A4122" s="181">
        <v>38751</v>
      </c>
      <c r="B4122" s="701" t="s">
        <v>5656</v>
      </c>
      <c r="C4122" s="181" t="s">
        <v>5657</v>
      </c>
      <c r="D4122" s="181" t="s">
        <v>3135</v>
      </c>
      <c r="E4122" s="181" t="s">
        <v>3548</v>
      </c>
      <c r="F4122" s="181" t="s">
        <v>304</v>
      </c>
      <c r="G4122" s="181" t="s">
        <v>1456</v>
      </c>
      <c r="H4122" s="181" t="s">
        <v>9</v>
      </c>
      <c r="I4122" s="181" t="s">
        <v>4146</v>
      </c>
      <c r="J4122" s="181">
        <v>5100</v>
      </c>
      <c r="K4122" s="181">
        <v>80</v>
      </c>
      <c r="L4122" s="181"/>
      <c r="M4122" s="181"/>
      <c r="N4122" s="596" t="s">
        <v>279</v>
      </c>
    </row>
    <row r="4123" spans="1:14" s="158" customFormat="1" ht="18" customHeight="1" x14ac:dyDescent="0.25">
      <c r="A4123" s="181">
        <v>6560</v>
      </c>
      <c r="B4123" s="701" t="s">
        <v>15533</v>
      </c>
      <c r="C4123" s="181" t="s">
        <v>15534</v>
      </c>
      <c r="D4123" s="181" t="s">
        <v>3135</v>
      </c>
      <c r="E4123" s="181" t="s">
        <v>15535</v>
      </c>
      <c r="F4123" s="181" t="s">
        <v>304</v>
      </c>
      <c r="G4123" s="181" t="s">
        <v>1456</v>
      </c>
      <c r="H4123" s="181" t="s">
        <v>9</v>
      </c>
      <c r="I4123" s="181" t="s">
        <v>2337</v>
      </c>
      <c r="J4123" s="181">
        <v>5100</v>
      </c>
      <c r="K4123" s="181">
        <v>165</v>
      </c>
      <c r="L4123" s="181"/>
      <c r="M4123" s="181"/>
      <c r="N4123" s="596" t="s">
        <v>279</v>
      </c>
    </row>
    <row r="4124" spans="1:14" s="158" customFormat="1" ht="18" customHeight="1" x14ac:dyDescent="0.25">
      <c r="A4124" s="181">
        <v>20355</v>
      </c>
      <c r="B4124" s="701" t="s">
        <v>5658</v>
      </c>
      <c r="C4124" s="181" t="s">
        <v>5659</v>
      </c>
      <c r="D4124" s="181" t="s">
        <v>3135</v>
      </c>
      <c r="E4124" s="181" t="s">
        <v>5660</v>
      </c>
      <c r="F4124" s="181" t="s">
        <v>304</v>
      </c>
      <c r="G4124" s="181" t="s">
        <v>1456</v>
      </c>
      <c r="H4124" s="181" t="s">
        <v>9</v>
      </c>
      <c r="I4124" s="181" t="s">
        <v>5661</v>
      </c>
      <c r="J4124" s="181">
        <v>7660</v>
      </c>
      <c r="K4124" s="181">
        <v>21</v>
      </c>
      <c r="L4124" s="181"/>
      <c r="M4124" s="181"/>
      <c r="N4124" s="596" t="s">
        <v>279</v>
      </c>
    </row>
    <row r="4125" spans="1:14" s="158" customFormat="1" ht="18" customHeight="1" x14ac:dyDescent="0.25">
      <c r="A4125" s="181">
        <v>250</v>
      </c>
      <c r="B4125" s="701" t="s">
        <v>15536</v>
      </c>
      <c r="C4125" s="181" t="s">
        <v>15537</v>
      </c>
      <c r="D4125" s="181" t="s">
        <v>3135</v>
      </c>
      <c r="E4125" s="181" t="s">
        <v>3644</v>
      </c>
      <c r="F4125" s="181" t="s">
        <v>304</v>
      </c>
      <c r="G4125" s="181" t="s">
        <v>1456</v>
      </c>
      <c r="H4125" s="181" t="s">
        <v>9</v>
      </c>
      <c r="I4125" s="181" t="s">
        <v>4462</v>
      </c>
      <c r="J4125" s="181">
        <v>6450</v>
      </c>
      <c r="K4125" s="181">
        <v>22</v>
      </c>
      <c r="L4125" s="181"/>
      <c r="M4125" s="181"/>
      <c r="N4125" s="596" t="s">
        <v>279</v>
      </c>
    </row>
    <row r="4126" spans="1:14" s="158" customFormat="1" ht="18" customHeight="1" x14ac:dyDescent="0.25">
      <c r="A4126" s="181">
        <v>1935</v>
      </c>
      <c r="B4126" s="701" t="s">
        <v>13514</v>
      </c>
      <c r="C4126" s="181" t="s">
        <v>13515</v>
      </c>
      <c r="D4126" s="181" t="s">
        <v>5664</v>
      </c>
      <c r="E4126" s="181" t="s">
        <v>3546</v>
      </c>
      <c r="F4126" s="181" t="s">
        <v>304</v>
      </c>
      <c r="G4126" s="181" t="s">
        <v>1456</v>
      </c>
      <c r="H4126" s="181" t="s">
        <v>9</v>
      </c>
      <c r="I4126" s="181" t="s">
        <v>301</v>
      </c>
      <c r="J4126" s="181">
        <v>8630</v>
      </c>
      <c r="K4126" s="181">
        <v>50</v>
      </c>
      <c r="L4126" s="181"/>
      <c r="M4126" s="181"/>
      <c r="N4126" s="596" t="s">
        <v>279</v>
      </c>
    </row>
    <row r="4127" spans="1:14" s="158" customFormat="1" ht="18" customHeight="1" x14ac:dyDescent="0.25">
      <c r="A4127" s="181">
        <v>18839</v>
      </c>
      <c r="B4127" s="701" t="s">
        <v>5662</v>
      </c>
      <c r="C4127" s="181" t="s">
        <v>5663</v>
      </c>
      <c r="D4127" s="181" t="s">
        <v>5664</v>
      </c>
      <c r="E4127" s="181" t="s">
        <v>3975</v>
      </c>
      <c r="F4127" s="181" t="s">
        <v>304</v>
      </c>
      <c r="G4127" s="181" t="s">
        <v>1310</v>
      </c>
      <c r="H4127" s="181" t="s">
        <v>15</v>
      </c>
      <c r="I4127" s="181" t="s">
        <v>5634</v>
      </c>
      <c r="J4127" s="181">
        <v>8270</v>
      </c>
      <c r="K4127" s="181">
        <v>20</v>
      </c>
      <c r="L4127" s="181"/>
      <c r="M4127" s="181"/>
      <c r="N4127" s="596" t="s">
        <v>279</v>
      </c>
    </row>
    <row r="4128" spans="1:14" s="158" customFormat="1" ht="18" customHeight="1" x14ac:dyDescent="0.25">
      <c r="A4128" s="181">
        <v>1933</v>
      </c>
      <c r="B4128" s="701" t="s">
        <v>15538</v>
      </c>
      <c r="C4128" s="181" t="s">
        <v>15539</v>
      </c>
      <c r="D4128" s="181" t="s">
        <v>5665</v>
      </c>
      <c r="E4128" s="181" t="s">
        <v>5666</v>
      </c>
      <c r="F4128" s="181" t="s">
        <v>304</v>
      </c>
      <c r="G4128" s="181" t="s">
        <v>1456</v>
      </c>
      <c r="H4128" s="181" t="s">
        <v>9</v>
      </c>
      <c r="I4128" s="181" t="s">
        <v>15540</v>
      </c>
      <c r="J4128" s="181">
        <v>4710</v>
      </c>
      <c r="K4128" s="181">
        <v>50</v>
      </c>
      <c r="L4128" s="181"/>
      <c r="M4128" s="181"/>
      <c r="N4128" s="596" t="s">
        <v>279</v>
      </c>
    </row>
    <row r="4129" spans="1:14" ht="18" customHeight="1" x14ac:dyDescent="0.25">
      <c r="A4129" s="181">
        <v>1271</v>
      </c>
      <c r="B4129" s="701" t="s">
        <v>5667</v>
      </c>
      <c r="C4129" s="181" t="s">
        <v>5668</v>
      </c>
      <c r="D4129" s="181" t="s">
        <v>1485</v>
      </c>
      <c r="E4129" s="181" t="s">
        <v>5259</v>
      </c>
      <c r="F4129" s="181" t="s">
        <v>304</v>
      </c>
      <c r="G4129" s="181" t="s">
        <v>5283</v>
      </c>
      <c r="H4129" s="181" t="s">
        <v>14</v>
      </c>
      <c r="I4129" s="181" t="s">
        <v>5637</v>
      </c>
      <c r="J4129" s="181">
        <v>4430</v>
      </c>
      <c r="K4129" s="181">
        <v>663</v>
      </c>
      <c r="L4129" s="181"/>
      <c r="M4129" s="181"/>
      <c r="N4129" s="596" t="s">
        <v>279</v>
      </c>
    </row>
    <row r="4130" spans="1:14" s="158" customFormat="1" ht="18" customHeight="1" x14ac:dyDescent="0.25">
      <c r="A4130" s="181">
        <v>13428</v>
      </c>
      <c r="B4130" s="701" t="s">
        <v>5669</v>
      </c>
      <c r="C4130" s="181" t="s">
        <v>5670</v>
      </c>
      <c r="D4130" s="181" t="s">
        <v>1485</v>
      </c>
      <c r="E4130" s="181" t="s">
        <v>5000</v>
      </c>
      <c r="F4130" s="181" t="s">
        <v>304</v>
      </c>
      <c r="G4130" s="181" t="s">
        <v>1456</v>
      </c>
      <c r="H4130" s="181" t="s">
        <v>9</v>
      </c>
      <c r="I4130" s="181" t="s">
        <v>301</v>
      </c>
      <c r="J4130" s="181">
        <v>3210</v>
      </c>
      <c r="K4130" s="181">
        <v>20</v>
      </c>
      <c r="L4130" s="181"/>
      <c r="M4130" s="181"/>
      <c r="N4130" s="596" t="s">
        <v>279</v>
      </c>
    </row>
    <row r="4131" spans="1:14" s="158" customFormat="1" ht="18" customHeight="1" x14ac:dyDescent="0.25">
      <c r="A4131" s="181">
        <v>20356</v>
      </c>
      <c r="B4131" s="701" t="s">
        <v>15541</v>
      </c>
      <c r="C4131" s="181" t="s">
        <v>15542</v>
      </c>
      <c r="D4131" s="181" t="s">
        <v>1485</v>
      </c>
      <c r="E4131" s="181" t="s">
        <v>15543</v>
      </c>
      <c r="F4131" s="181" t="s">
        <v>304</v>
      </c>
      <c r="G4131" s="181" t="s">
        <v>1456</v>
      </c>
      <c r="H4131" s="181" t="s">
        <v>9</v>
      </c>
      <c r="I4131" s="181" t="s">
        <v>3644</v>
      </c>
      <c r="J4131" s="181">
        <v>5360</v>
      </c>
      <c r="K4131" s="181">
        <v>9</v>
      </c>
      <c r="L4131" s="181"/>
      <c r="M4131" s="181"/>
      <c r="N4131" s="596" t="s">
        <v>279</v>
      </c>
    </row>
    <row r="4132" spans="1:14" s="158" customFormat="1" ht="18" customHeight="1" x14ac:dyDescent="0.25">
      <c r="A4132" s="181">
        <v>14342</v>
      </c>
      <c r="B4132" s="701">
        <v>96316633</v>
      </c>
      <c r="C4132" s="181" t="s">
        <v>15544</v>
      </c>
      <c r="D4132" s="181" t="s">
        <v>1485</v>
      </c>
      <c r="E4132" s="181" t="s">
        <v>3753</v>
      </c>
      <c r="F4132" s="181" t="s">
        <v>304</v>
      </c>
      <c r="G4132" s="181" t="s">
        <v>5280</v>
      </c>
      <c r="H4132" s="181" t="s">
        <v>14</v>
      </c>
      <c r="I4132" s="181" t="s">
        <v>3754</v>
      </c>
      <c r="J4132" s="181">
        <v>3270</v>
      </c>
      <c r="K4132" s="181">
        <v>164</v>
      </c>
      <c r="L4132" s="181"/>
      <c r="M4132" s="181"/>
      <c r="N4132" s="596" t="s">
        <v>279</v>
      </c>
    </row>
    <row r="4133" spans="1:14" s="158" customFormat="1" ht="18" customHeight="1" x14ac:dyDescent="0.25">
      <c r="A4133" s="181">
        <v>25112</v>
      </c>
      <c r="B4133" s="701" t="s">
        <v>5672</v>
      </c>
      <c r="C4133" s="181" t="s">
        <v>5673</v>
      </c>
      <c r="D4133" s="181" t="s">
        <v>5674</v>
      </c>
      <c r="E4133" s="181" t="s">
        <v>3553</v>
      </c>
      <c r="F4133" s="181" t="s">
        <v>304</v>
      </c>
      <c r="G4133" s="181" t="s">
        <v>361</v>
      </c>
      <c r="H4133" s="181" t="s">
        <v>11261</v>
      </c>
      <c r="I4133" s="181" t="s">
        <v>5675</v>
      </c>
      <c r="J4133" s="181">
        <v>12160</v>
      </c>
      <c r="K4133" s="181">
        <v>52</v>
      </c>
      <c r="L4133" s="181"/>
      <c r="M4133" s="181"/>
      <c r="N4133" s="596" t="s">
        <v>279</v>
      </c>
    </row>
    <row r="4134" spans="1:14" s="158" customFormat="1" ht="18" customHeight="1" x14ac:dyDescent="0.25">
      <c r="A4134" s="181">
        <v>38970</v>
      </c>
      <c r="B4134" s="701" t="s">
        <v>5676</v>
      </c>
      <c r="C4134" s="181" t="s">
        <v>5677</v>
      </c>
      <c r="D4134" s="181" t="s">
        <v>5674</v>
      </c>
      <c r="E4134" s="181" t="s">
        <v>3548</v>
      </c>
      <c r="F4134" s="181" t="s">
        <v>304</v>
      </c>
      <c r="G4134" s="181" t="s">
        <v>361</v>
      </c>
      <c r="H4134" s="181" t="s">
        <v>7</v>
      </c>
      <c r="I4134" s="181" t="s">
        <v>5643</v>
      </c>
      <c r="J4134" s="181">
        <v>10370</v>
      </c>
      <c r="K4134" s="181">
        <v>70</v>
      </c>
      <c r="L4134" s="181"/>
      <c r="M4134" s="181"/>
      <c r="N4134" s="596" t="s">
        <v>279</v>
      </c>
    </row>
    <row r="4135" spans="1:14" s="158" customFormat="1" ht="18" customHeight="1" x14ac:dyDescent="0.25">
      <c r="A4135" s="181">
        <v>11662</v>
      </c>
      <c r="B4135" s="701" t="s">
        <v>5678</v>
      </c>
      <c r="C4135" s="181" t="s">
        <v>301</v>
      </c>
      <c r="D4135" s="181" t="s">
        <v>5674</v>
      </c>
      <c r="E4135" s="181" t="s">
        <v>5680</v>
      </c>
      <c r="F4135" s="181" t="s">
        <v>304</v>
      </c>
      <c r="G4135" s="181" t="s">
        <v>361</v>
      </c>
      <c r="H4135" s="181" t="s">
        <v>7</v>
      </c>
      <c r="I4135" s="181" t="s">
        <v>1940</v>
      </c>
      <c r="J4135" s="181">
        <v>15800</v>
      </c>
      <c r="K4135" s="181">
        <v>29</v>
      </c>
      <c r="L4135" s="181"/>
      <c r="M4135" s="181"/>
      <c r="N4135" s="596" t="s">
        <v>279</v>
      </c>
    </row>
    <row r="4136" spans="1:14" s="158" customFormat="1" ht="18" customHeight="1" x14ac:dyDescent="0.25">
      <c r="A4136" s="181">
        <v>21236</v>
      </c>
      <c r="B4136" s="701" t="s">
        <v>5681</v>
      </c>
      <c r="C4136" s="181" t="s">
        <v>5682</v>
      </c>
      <c r="D4136" s="181" t="s">
        <v>5683</v>
      </c>
      <c r="E4136" s="181" t="s">
        <v>3553</v>
      </c>
      <c r="F4136" s="181" t="s">
        <v>304</v>
      </c>
      <c r="G4136" s="181" t="s">
        <v>361</v>
      </c>
      <c r="H4136" s="181" t="s">
        <v>7</v>
      </c>
      <c r="I4136" s="181" t="s">
        <v>3554</v>
      </c>
      <c r="J4136" s="181">
        <v>16000</v>
      </c>
      <c r="K4136" s="181">
        <v>37</v>
      </c>
      <c r="L4136" s="181"/>
      <c r="M4136" s="181"/>
      <c r="N4136" s="596" t="s">
        <v>279</v>
      </c>
    </row>
    <row r="4137" spans="1:14" ht="18" customHeight="1" x14ac:dyDescent="0.25">
      <c r="A4137" s="181">
        <v>21237</v>
      </c>
      <c r="B4137" s="701" t="s">
        <v>11123</v>
      </c>
      <c r="C4137" s="181" t="s">
        <v>11124</v>
      </c>
      <c r="D4137" s="181" t="s">
        <v>5683</v>
      </c>
      <c r="E4137" s="181" t="s">
        <v>5608</v>
      </c>
      <c r="F4137" s="181" t="s">
        <v>304</v>
      </c>
      <c r="G4137" s="181" t="s">
        <v>361</v>
      </c>
      <c r="H4137" s="181" t="s">
        <v>7</v>
      </c>
      <c r="I4137" s="181" t="s">
        <v>11125</v>
      </c>
      <c r="J4137" s="181">
        <v>17150</v>
      </c>
      <c r="K4137" s="181">
        <v>43</v>
      </c>
      <c r="L4137" s="181"/>
      <c r="M4137" s="181"/>
      <c r="N4137" s="596" t="s">
        <v>279</v>
      </c>
    </row>
    <row r="4138" spans="1:14" s="158" customFormat="1" ht="18" customHeight="1" x14ac:dyDescent="0.25">
      <c r="A4138" s="181">
        <v>3010</v>
      </c>
      <c r="B4138" s="701" t="s">
        <v>17007</v>
      </c>
      <c r="C4138" s="181" t="s">
        <v>17008</v>
      </c>
      <c r="D4138" s="181" t="s">
        <v>5683</v>
      </c>
      <c r="E4138" s="181" t="s">
        <v>3548</v>
      </c>
      <c r="F4138" s="181" t="s">
        <v>304</v>
      </c>
      <c r="G4138" s="181" t="s">
        <v>361</v>
      </c>
      <c r="H4138" s="181" t="s">
        <v>7</v>
      </c>
      <c r="I4138" s="181" t="s">
        <v>17009</v>
      </c>
      <c r="J4138" s="181">
        <v>15350</v>
      </c>
      <c r="K4138" s="181">
        <v>65</v>
      </c>
      <c r="L4138" s="181"/>
      <c r="M4138" s="181"/>
      <c r="N4138" s="596" t="s">
        <v>279</v>
      </c>
    </row>
    <row r="4139" spans="1:14" s="158" customFormat="1" ht="18" customHeight="1" x14ac:dyDescent="0.25">
      <c r="A4139" s="181">
        <v>21238</v>
      </c>
      <c r="B4139" s="701" t="s">
        <v>11126</v>
      </c>
      <c r="C4139" s="181" t="s">
        <v>301</v>
      </c>
      <c r="D4139" s="181" t="s">
        <v>5683</v>
      </c>
      <c r="E4139" s="181" t="s">
        <v>3587</v>
      </c>
      <c r="F4139" s="181" t="s">
        <v>304</v>
      </c>
      <c r="G4139" s="181" t="s">
        <v>361</v>
      </c>
      <c r="H4139" s="181" t="s">
        <v>7</v>
      </c>
      <c r="I4139" s="181" t="s">
        <v>11125</v>
      </c>
      <c r="J4139" s="181">
        <v>19800</v>
      </c>
      <c r="K4139" s="181">
        <v>35</v>
      </c>
      <c r="L4139" s="181"/>
      <c r="M4139" s="181"/>
      <c r="N4139" s="596" t="s">
        <v>279</v>
      </c>
    </row>
    <row r="4140" spans="1:14" s="158" customFormat="1" ht="18" customHeight="1" x14ac:dyDescent="0.25">
      <c r="A4140" s="181">
        <v>11663</v>
      </c>
      <c r="B4140" s="701" t="s">
        <v>11127</v>
      </c>
      <c r="C4140" s="181" t="s">
        <v>301</v>
      </c>
      <c r="D4140" s="181" t="s">
        <v>5683</v>
      </c>
      <c r="E4140" s="181" t="s">
        <v>5680</v>
      </c>
      <c r="F4140" s="181" t="s">
        <v>304</v>
      </c>
      <c r="G4140" s="181" t="s">
        <v>361</v>
      </c>
      <c r="H4140" s="181" t="s">
        <v>7</v>
      </c>
      <c r="I4140" s="181" t="s">
        <v>1940</v>
      </c>
      <c r="J4140" s="181">
        <v>25100</v>
      </c>
      <c r="K4140" s="181">
        <v>22</v>
      </c>
      <c r="L4140" s="181"/>
      <c r="M4140" s="181"/>
      <c r="N4140" s="596" t="s">
        <v>279</v>
      </c>
    </row>
    <row r="4141" spans="1:14" s="158" customFormat="1" ht="18" customHeight="1" x14ac:dyDescent="0.25">
      <c r="A4141" s="181">
        <v>21244</v>
      </c>
      <c r="B4141" s="701" t="s">
        <v>17010</v>
      </c>
      <c r="C4141" s="181" t="s">
        <v>17011</v>
      </c>
      <c r="D4141" s="181" t="s">
        <v>3150</v>
      </c>
      <c r="E4141" s="181" t="s">
        <v>3987</v>
      </c>
      <c r="F4141" s="181" t="s">
        <v>304</v>
      </c>
      <c r="G4141" s="181" t="s">
        <v>361</v>
      </c>
      <c r="H4141" s="181" t="s">
        <v>7</v>
      </c>
      <c r="I4141" s="181" t="s">
        <v>3966</v>
      </c>
      <c r="J4141" s="181">
        <v>13370</v>
      </c>
      <c r="K4141" s="181">
        <v>822</v>
      </c>
      <c r="L4141" s="181"/>
      <c r="M4141" s="181"/>
      <c r="N4141" s="596" t="s">
        <v>279</v>
      </c>
    </row>
    <row r="4142" spans="1:14" s="158" customFormat="1" ht="18" customHeight="1" x14ac:dyDescent="0.25">
      <c r="A4142" s="181">
        <v>11661</v>
      </c>
      <c r="B4142" s="701" t="s">
        <v>17012</v>
      </c>
      <c r="C4142" s="181" t="s">
        <v>17013</v>
      </c>
      <c r="D4142" s="181" t="s">
        <v>3150</v>
      </c>
      <c r="E4142" s="181" t="s">
        <v>17014</v>
      </c>
      <c r="F4142" s="181" t="s">
        <v>304</v>
      </c>
      <c r="G4142" s="181" t="s">
        <v>375</v>
      </c>
      <c r="H4142" s="181" t="s">
        <v>7</v>
      </c>
      <c r="I4142" s="181" t="s">
        <v>17015</v>
      </c>
      <c r="J4142" s="181">
        <v>39910</v>
      </c>
      <c r="K4142" s="181">
        <v>58</v>
      </c>
      <c r="L4142" s="181"/>
      <c r="M4142" s="181"/>
      <c r="N4142" s="596" t="s">
        <v>279</v>
      </c>
    </row>
    <row r="4143" spans="1:14" s="158" customFormat="1" ht="18" customHeight="1" x14ac:dyDescent="0.25">
      <c r="A4143" s="181">
        <v>13755</v>
      </c>
      <c r="B4143" s="701" t="s">
        <v>17016</v>
      </c>
      <c r="C4143" s="181" t="s">
        <v>301</v>
      </c>
      <c r="D4143" s="181" t="s">
        <v>1497</v>
      </c>
      <c r="E4143" s="181" t="s">
        <v>4202</v>
      </c>
      <c r="F4143" s="181" t="s">
        <v>304</v>
      </c>
      <c r="G4143" s="181" t="s">
        <v>361</v>
      </c>
      <c r="H4143" s="181" t="s">
        <v>7</v>
      </c>
      <c r="I4143" s="181" t="s">
        <v>301</v>
      </c>
      <c r="J4143" s="181">
        <v>29410</v>
      </c>
      <c r="K4143" s="181">
        <v>30</v>
      </c>
      <c r="L4143" s="181"/>
      <c r="M4143" s="181"/>
      <c r="N4143" s="596" t="s">
        <v>279</v>
      </c>
    </row>
    <row r="4144" spans="1:14" s="158" customFormat="1" ht="18" customHeight="1" x14ac:dyDescent="0.25">
      <c r="A4144" s="181">
        <v>27637</v>
      </c>
      <c r="B4144" s="701" t="s">
        <v>5685</v>
      </c>
      <c r="C4144" s="181" t="s">
        <v>5686</v>
      </c>
      <c r="D4144" s="181" t="s">
        <v>1497</v>
      </c>
      <c r="E4144" s="181" t="s">
        <v>3987</v>
      </c>
      <c r="F4144" s="181" t="s">
        <v>304</v>
      </c>
      <c r="G4144" s="181" t="s">
        <v>361</v>
      </c>
      <c r="H4144" s="181" t="s">
        <v>7</v>
      </c>
      <c r="I4144" s="181" t="s">
        <v>5647</v>
      </c>
      <c r="J4144" s="181">
        <v>8380</v>
      </c>
      <c r="K4144" s="181">
        <v>277</v>
      </c>
      <c r="L4144" s="181"/>
      <c r="M4144" s="181"/>
      <c r="N4144" s="596" t="s">
        <v>279</v>
      </c>
    </row>
    <row r="4145" spans="1:14" s="158" customFormat="1" ht="18" customHeight="1" x14ac:dyDescent="0.25">
      <c r="A4145" s="181">
        <v>13756</v>
      </c>
      <c r="B4145" s="701" t="s">
        <v>5687</v>
      </c>
      <c r="C4145" s="181" t="s">
        <v>301</v>
      </c>
      <c r="D4145" s="181" t="s">
        <v>1501</v>
      </c>
      <c r="E4145" s="181" t="s">
        <v>4202</v>
      </c>
      <c r="F4145" s="181" t="s">
        <v>304</v>
      </c>
      <c r="G4145" s="181" t="s">
        <v>361</v>
      </c>
      <c r="H4145" s="181" t="s">
        <v>7</v>
      </c>
      <c r="I4145" s="181" t="s">
        <v>301</v>
      </c>
      <c r="J4145" s="181">
        <v>42180</v>
      </c>
      <c r="K4145" s="181">
        <v>36</v>
      </c>
      <c r="L4145" s="181"/>
      <c r="M4145" s="181"/>
      <c r="N4145" s="596" t="s">
        <v>279</v>
      </c>
    </row>
    <row r="4146" spans="1:14" ht="18" customHeight="1" x14ac:dyDescent="0.25">
      <c r="A4146" s="181">
        <v>31859</v>
      </c>
      <c r="B4146" s="701" t="s">
        <v>11128</v>
      </c>
      <c r="C4146" s="181" t="s">
        <v>11129</v>
      </c>
      <c r="D4146" s="181" t="s">
        <v>1501</v>
      </c>
      <c r="E4146" s="181" t="s">
        <v>3987</v>
      </c>
      <c r="F4146" s="181" t="s">
        <v>304</v>
      </c>
      <c r="G4146" s="181" t="s">
        <v>361</v>
      </c>
      <c r="H4146" s="181" t="s">
        <v>7</v>
      </c>
      <c r="I4146" s="181" t="s">
        <v>11130</v>
      </c>
      <c r="J4146" s="181">
        <v>11070</v>
      </c>
      <c r="K4146" s="181">
        <v>264</v>
      </c>
      <c r="L4146" s="181"/>
      <c r="M4146" s="181"/>
      <c r="N4146" s="596" t="s">
        <v>279</v>
      </c>
    </row>
    <row r="4147" spans="1:14" s="158" customFormat="1" ht="18" customHeight="1" x14ac:dyDescent="0.25">
      <c r="A4147" s="181">
        <v>11693</v>
      </c>
      <c r="B4147" s="701" t="s">
        <v>5689</v>
      </c>
      <c r="C4147" s="181" t="s">
        <v>5690</v>
      </c>
      <c r="D4147" s="181" t="s">
        <v>3157</v>
      </c>
      <c r="E4147" s="181" t="s">
        <v>5684</v>
      </c>
      <c r="F4147" s="181" t="s">
        <v>304</v>
      </c>
      <c r="G4147" s="181" t="s">
        <v>375</v>
      </c>
      <c r="H4147" s="181" t="s">
        <v>7</v>
      </c>
      <c r="I4147" s="181" t="s">
        <v>5691</v>
      </c>
      <c r="J4147" s="181">
        <v>28880</v>
      </c>
      <c r="K4147" s="181">
        <v>63</v>
      </c>
      <c r="L4147" s="181"/>
      <c r="M4147" s="181"/>
      <c r="N4147" s="596" t="s">
        <v>279</v>
      </c>
    </row>
    <row r="4148" spans="1:14" s="158" customFormat="1" ht="18" customHeight="1" x14ac:dyDescent="0.25">
      <c r="A4148" s="181">
        <v>847</v>
      </c>
      <c r="B4148" s="701" t="s">
        <v>5692</v>
      </c>
      <c r="C4148" s="181" t="s">
        <v>301</v>
      </c>
      <c r="D4148" s="181" t="s">
        <v>5694</v>
      </c>
      <c r="E4148" s="181" t="s">
        <v>5695</v>
      </c>
      <c r="F4148" s="181" t="s">
        <v>304</v>
      </c>
      <c r="G4148" s="181" t="s">
        <v>361</v>
      </c>
      <c r="H4148" s="181" t="s">
        <v>7</v>
      </c>
      <c r="I4148" s="181" t="s">
        <v>5696</v>
      </c>
      <c r="J4148" s="181">
        <v>39470</v>
      </c>
      <c r="K4148" s="181">
        <v>174</v>
      </c>
      <c r="L4148" s="181"/>
      <c r="M4148" s="181"/>
      <c r="N4148" s="596" t="s">
        <v>279</v>
      </c>
    </row>
    <row r="4149" spans="1:14" s="158" customFormat="1" ht="18" customHeight="1" x14ac:dyDescent="0.25">
      <c r="A4149" s="181">
        <v>13128</v>
      </c>
      <c r="B4149" s="701" t="s">
        <v>17017</v>
      </c>
      <c r="C4149" s="181" t="s">
        <v>301</v>
      </c>
      <c r="D4149" s="181" t="s">
        <v>1503</v>
      </c>
      <c r="E4149" s="181" t="s">
        <v>15174</v>
      </c>
      <c r="F4149" s="181" t="s">
        <v>304</v>
      </c>
      <c r="G4149" s="181" t="s">
        <v>361</v>
      </c>
      <c r="H4149" s="181" t="s">
        <v>7</v>
      </c>
      <c r="I4149" s="181" t="s">
        <v>301</v>
      </c>
      <c r="J4149" s="181">
        <v>7310</v>
      </c>
      <c r="K4149" s="181">
        <v>645</v>
      </c>
      <c r="L4149" s="181"/>
      <c r="M4149" s="181"/>
      <c r="N4149" s="596" t="s">
        <v>279</v>
      </c>
    </row>
    <row r="4150" spans="1:14" s="158" customFormat="1" ht="18" customHeight="1" x14ac:dyDescent="0.25">
      <c r="A4150" s="181">
        <v>21127</v>
      </c>
      <c r="B4150" s="701" t="s">
        <v>17018</v>
      </c>
      <c r="C4150" s="181" t="s">
        <v>17019</v>
      </c>
      <c r="D4150" s="181" t="s">
        <v>1503</v>
      </c>
      <c r="E4150" s="181" t="s">
        <v>15174</v>
      </c>
      <c r="F4150" s="181" t="s">
        <v>304</v>
      </c>
      <c r="G4150" s="181" t="s">
        <v>826</v>
      </c>
      <c r="H4150" s="181" t="s">
        <v>5</v>
      </c>
      <c r="I4150" s="181" t="s">
        <v>301</v>
      </c>
      <c r="J4150" s="181">
        <v>8300</v>
      </c>
      <c r="K4150" s="181">
        <v>338</v>
      </c>
      <c r="L4150" s="181"/>
      <c r="M4150" s="181"/>
      <c r="N4150" s="596" t="s">
        <v>279</v>
      </c>
    </row>
    <row r="4151" spans="1:14" s="158" customFormat="1" ht="18" customHeight="1" x14ac:dyDescent="0.25">
      <c r="A4151" s="181">
        <v>9753</v>
      </c>
      <c r="B4151" s="701" t="s">
        <v>5699</v>
      </c>
      <c r="C4151" s="181" t="s">
        <v>5700</v>
      </c>
      <c r="D4151" s="181" t="s">
        <v>1503</v>
      </c>
      <c r="E4151" s="181" t="s">
        <v>3562</v>
      </c>
      <c r="F4151" s="181" t="s">
        <v>304</v>
      </c>
      <c r="G4151" s="181" t="s">
        <v>361</v>
      </c>
      <c r="H4151" s="181" t="s">
        <v>7</v>
      </c>
      <c r="I4151" s="181" t="s">
        <v>301</v>
      </c>
      <c r="J4151" s="181">
        <v>37060</v>
      </c>
      <c r="K4151" s="181">
        <v>97</v>
      </c>
      <c r="L4151" s="181"/>
      <c r="M4151" s="181"/>
      <c r="N4151" s="596" t="s">
        <v>279</v>
      </c>
    </row>
    <row r="4152" spans="1:14" s="158" customFormat="1" ht="18" customHeight="1" x14ac:dyDescent="0.25">
      <c r="A4152" s="181">
        <v>13240</v>
      </c>
      <c r="B4152" s="701">
        <v>94535236</v>
      </c>
      <c r="C4152" s="181" t="s">
        <v>17020</v>
      </c>
      <c r="D4152" s="181" t="s">
        <v>1503</v>
      </c>
      <c r="E4152" s="181" t="s">
        <v>3568</v>
      </c>
      <c r="F4152" s="181" t="s">
        <v>304</v>
      </c>
      <c r="G4152" s="181" t="s">
        <v>361</v>
      </c>
      <c r="H4152" s="181" t="s">
        <v>7</v>
      </c>
      <c r="I4152" s="181" t="s">
        <v>301</v>
      </c>
      <c r="J4152" s="181">
        <v>8650</v>
      </c>
      <c r="K4152" s="181">
        <v>124</v>
      </c>
      <c r="L4152" s="181"/>
      <c r="M4152" s="181"/>
      <c r="N4152" s="596" t="s">
        <v>279</v>
      </c>
    </row>
    <row r="4153" spans="1:14" s="158" customFormat="1" ht="18" customHeight="1" x14ac:dyDescent="0.25">
      <c r="A4153" s="181">
        <v>13131</v>
      </c>
      <c r="B4153" s="701" t="s">
        <v>17021</v>
      </c>
      <c r="C4153" s="181" t="s">
        <v>301</v>
      </c>
      <c r="D4153" s="181" t="s">
        <v>1503</v>
      </c>
      <c r="E4153" s="181" t="s">
        <v>3588</v>
      </c>
      <c r="F4153" s="181" t="s">
        <v>304</v>
      </c>
      <c r="G4153" s="181" t="s">
        <v>361</v>
      </c>
      <c r="H4153" s="181" t="s">
        <v>7</v>
      </c>
      <c r="I4153" s="181" t="s">
        <v>301</v>
      </c>
      <c r="J4153" s="181">
        <v>9900</v>
      </c>
      <c r="K4153" s="181">
        <v>76</v>
      </c>
      <c r="L4153" s="181"/>
      <c r="M4153" s="181"/>
      <c r="N4153" s="596" t="s">
        <v>279</v>
      </c>
    </row>
    <row r="4154" spans="1:14" s="158" customFormat="1" ht="18" customHeight="1" x14ac:dyDescent="0.25">
      <c r="A4154" s="181">
        <v>30619</v>
      </c>
      <c r="B4154" s="701" t="s">
        <v>15545</v>
      </c>
      <c r="C4154" s="181" t="s">
        <v>15546</v>
      </c>
      <c r="D4154" s="181" t="s">
        <v>1503</v>
      </c>
      <c r="E4154" s="181" t="s">
        <v>3588</v>
      </c>
      <c r="F4154" s="181" t="s">
        <v>304</v>
      </c>
      <c r="G4154" s="181" t="s">
        <v>826</v>
      </c>
      <c r="H4154" s="181" t="s">
        <v>5</v>
      </c>
      <c r="I4154" s="181" t="s">
        <v>301</v>
      </c>
      <c r="J4154" s="181">
        <v>5480</v>
      </c>
      <c r="K4154" s="181">
        <v>28</v>
      </c>
      <c r="L4154" s="181"/>
      <c r="M4154" s="181"/>
      <c r="N4154" s="596" t="s">
        <v>279</v>
      </c>
    </row>
    <row r="4155" spans="1:14" s="158" customFormat="1" ht="18" customHeight="1" x14ac:dyDescent="0.25">
      <c r="A4155" s="181">
        <v>21972</v>
      </c>
      <c r="B4155" s="701" t="s">
        <v>15547</v>
      </c>
      <c r="C4155" s="181" t="s">
        <v>301</v>
      </c>
      <c r="D4155" s="181" t="s">
        <v>3179</v>
      </c>
      <c r="E4155" s="181" t="s">
        <v>4735</v>
      </c>
      <c r="F4155" s="181" t="s">
        <v>304</v>
      </c>
      <c r="G4155" s="181" t="s">
        <v>13614</v>
      </c>
      <c r="H4155" s="181" t="s">
        <v>9</v>
      </c>
      <c r="I4155" s="181" t="s">
        <v>301</v>
      </c>
      <c r="J4155" s="181">
        <v>8680</v>
      </c>
      <c r="K4155" s="181">
        <v>73</v>
      </c>
      <c r="L4155" s="181"/>
      <c r="M4155" s="181"/>
      <c r="N4155" s="596" t="s">
        <v>279</v>
      </c>
    </row>
    <row r="4156" spans="1:14" s="158" customFormat="1" ht="18" customHeight="1" x14ac:dyDescent="0.25">
      <c r="A4156" s="181">
        <v>27077</v>
      </c>
      <c r="B4156" s="701" t="s">
        <v>13517</v>
      </c>
      <c r="C4156" s="181" t="s">
        <v>11919</v>
      </c>
      <c r="D4156" s="181" t="s">
        <v>1507</v>
      </c>
      <c r="E4156" s="181" t="s">
        <v>3561</v>
      </c>
      <c r="F4156" s="181" t="s">
        <v>304</v>
      </c>
      <c r="G4156" s="181" t="s">
        <v>1509</v>
      </c>
      <c r="H4156" s="181" t="s">
        <v>7</v>
      </c>
      <c r="I4156" s="181" t="s">
        <v>301</v>
      </c>
      <c r="J4156" s="181">
        <v>46420</v>
      </c>
      <c r="K4156" s="181">
        <v>635</v>
      </c>
      <c r="L4156" s="181"/>
      <c r="M4156" s="181"/>
      <c r="N4156" s="596" t="s">
        <v>279</v>
      </c>
    </row>
    <row r="4157" spans="1:14" s="158" customFormat="1" ht="18" customHeight="1" x14ac:dyDescent="0.25">
      <c r="A4157" s="181">
        <v>27102</v>
      </c>
      <c r="B4157" s="701" t="s">
        <v>5704</v>
      </c>
      <c r="C4157" s="181" t="s">
        <v>5705</v>
      </c>
      <c r="D4157" s="181" t="s">
        <v>1507</v>
      </c>
      <c r="E4157" s="181" t="s">
        <v>3562</v>
      </c>
      <c r="F4157" s="181" t="s">
        <v>304</v>
      </c>
      <c r="G4157" s="181" t="s">
        <v>1509</v>
      </c>
      <c r="H4157" s="181" t="s">
        <v>7</v>
      </c>
      <c r="I4157" s="181" t="s">
        <v>5706</v>
      </c>
      <c r="J4157" s="181">
        <v>44980</v>
      </c>
      <c r="K4157" s="181">
        <v>62</v>
      </c>
      <c r="L4157" s="181"/>
      <c r="M4157" s="181"/>
      <c r="N4157" s="596" t="s">
        <v>279</v>
      </c>
    </row>
    <row r="4158" spans="1:14" s="158" customFormat="1" ht="18" customHeight="1" x14ac:dyDescent="0.25">
      <c r="A4158" s="181">
        <v>8004</v>
      </c>
      <c r="B4158" s="701">
        <v>90295324</v>
      </c>
      <c r="C4158" s="181" t="s">
        <v>301</v>
      </c>
      <c r="D4158" s="181" t="s">
        <v>1507</v>
      </c>
      <c r="E4158" s="181" t="s">
        <v>11377</v>
      </c>
      <c r="F4158" s="181" t="s">
        <v>304</v>
      </c>
      <c r="G4158" s="181" t="s">
        <v>1508</v>
      </c>
      <c r="H4158" s="181" t="s">
        <v>7</v>
      </c>
      <c r="I4158" s="181" t="s">
        <v>5708</v>
      </c>
      <c r="J4158" s="181">
        <v>25100</v>
      </c>
      <c r="K4158" s="181">
        <v>45</v>
      </c>
      <c r="L4158" s="181"/>
      <c r="M4158" s="181"/>
      <c r="N4158" s="596" t="s">
        <v>279</v>
      </c>
    </row>
    <row r="4159" spans="1:14" s="158" customFormat="1" ht="18" customHeight="1" x14ac:dyDescent="0.25">
      <c r="A4159" s="181">
        <v>45975</v>
      </c>
      <c r="B4159" s="701" t="s">
        <v>5709</v>
      </c>
      <c r="C4159" s="181" t="s">
        <v>301</v>
      </c>
      <c r="D4159" s="181" t="s">
        <v>1507</v>
      </c>
      <c r="E4159" s="181" t="s">
        <v>5710</v>
      </c>
      <c r="F4159" s="181" t="s">
        <v>304</v>
      </c>
      <c r="G4159" s="181" t="s">
        <v>1508</v>
      </c>
      <c r="H4159" s="181" t="s">
        <v>7</v>
      </c>
      <c r="I4159" s="181" t="s">
        <v>301</v>
      </c>
      <c r="J4159" s="181">
        <v>31020</v>
      </c>
      <c r="K4159" s="181">
        <v>91</v>
      </c>
      <c r="L4159" s="181"/>
      <c r="M4159" s="181"/>
      <c r="N4159" s="596" t="s">
        <v>279</v>
      </c>
    </row>
    <row r="4160" spans="1:14" s="158" customFormat="1" ht="18" customHeight="1" x14ac:dyDescent="0.25">
      <c r="A4160" s="181">
        <v>68378</v>
      </c>
      <c r="B4160" s="701">
        <v>352803</v>
      </c>
      <c r="C4160" s="181" t="s">
        <v>301</v>
      </c>
      <c r="D4160" s="181" t="s">
        <v>1507</v>
      </c>
      <c r="E4160" s="181" t="s">
        <v>3663</v>
      </c>
      <c r="F4160" s="181" t="s">
        <v>304</v>
      </c>
      <c r="G4160" s="181" t="s">
        <v>1508</v>
      </c>
      <c r="H4160" s="181" t="s">
        <v>7</v>
      </c>
      <c r="I4160" s="181" t="s">
        <v>301</v>
      </c>
      <c r="J4160" s="181">
        <v>27390</v>
      </c>
      <c r="K4160" s="181">
        <v>9</v>
      </c>
      <c r="L4160" s="181"/>
      <c r="M4160" s="181"/>
      <c r="N4160" s="596" t="s">
        <v>279</v>
      </c>
    </row>
    <row r="4161" spans="1:14" ht="18" customHeight="1" x14ac:dyDescent="0.25">
      <c r="A4161" s="181">
        <v>4943</v>
      </c>
      <c r="B4161" s="701">
        <v>94625941</v>
      </c>
      <c r="C4161" s="181" t="s">
        <v>301</v>
      </c>
      <c r="D4161" s="181" t="s">
        <v>1507</v>
      </c>
      <c r="E4161" s="181" t="s">
        <v>2396</v>
      </c>
      <c r="F4161" s="181" t="s">
        <v>304</v>
      </c>
      <c r="G4161" s="181" t="s">
        <v>1508</v>
      </c>
      <c r="H4161" s="181" t="s">
        <v>7</v>
      </c>
      <c r="I4161" s="181" t="s">
        <v>301</v>
      </c>
      <c r="J4161" s="181">
        <v>28230</v>
      </c>
      <c r="K4161" s="181">
        <v>19</v>
      </c>
      <c r="L4161" s="181"/>
      <c r="M4161" s="181"/>
      <c r="N4161" s="596" t="s">
        <v>279</v>
      </c>
    </row>
    <row r="4162" spans="1:14" s="158" customFormat="1" ht="18" customHeight="1" x14ac:dyDescent="0.25">
      <c r="A4162" s="181">
        <v>27084</v>
      </c>
      <c r="B4162" s="701" t="s">
        <v>5713</v>
      </c>
      <c r="C4162" s="181" t="s">
        <v>5679</v>
      </c>
      <c r="D4162" s="181" t="s">
        <v>1507</v>
      </c>
      <c r="E4162" s="181" t="s">
        <v>3568</v>
      </c>
      <c r="F4162" s="181" t="s">
        <v>304</v>
      </c>
      <c r="G4162" s="181" t="s">
        <v>1509</v>
      </c>
      <c r="H4162" s="181" t="s">
        <v>7</v>
      </c>
      <c r="I4162" s="181" t="s">
        <v>301</v>
      </c>
      <c r="J4162" s="181">
        <v>36620</v>
      </c>
      <c r="K4162" s="181">
        <v>37</v>
      </c>
      <c r="L4162" s="181"/>
      <c r="M4162" s="181"/>
      <c r="N4162" s="596" t="s">
        <v>279</v>
      </c>
    </row>
    <row r="4163" spans="1:14" s="158" customFormat="1" ht="18" customHeight="1" x14ac:dyDescent="0.25">
      <c r="A4163" s="181">
        <v>27095</v>
      </c>
      <c r="B4163" s="701" t="s">
        <v>18495</v>
      </c>
      <c r="C4163" s="181" t="s">
        <v>18496</v>
      </c>
      <c r="D4163" s="181" t="s">
        <v>1507</v>
      </c>
      <c r="E4163" s="181" t="s">
        <v>3743</v>
      </c>
      <c r="F4163" s="181" t="s">
        <v>304</v>
      </c>
      <c r="G4163" s="181" t="s">
        <v>1509</v>
      </c>
      <c r="H4163" s="181" t="s">
        <v>7</v>
      </c>
      <c r="I4163" s="181" t="s">
        <v>301</v>
      </c>
      <c r="J4163" s="181">
        <v>32170</v>
      </c>
      <c r="K4163" s="181">
        <v>270</v>
      </c>
      <c r="L4163" s="181"/>
      <c r="M4163" s="181"/>
      <c r="N4163" s="596" t="s">
        <v>279</v>
      </c>
    </row>
    <row r="4164" spans="1:14" s="158" customFormat="1" ht="18" customHeight="1" x14ac:dyDescent="0.25">
      <c r="A4164" s="181">
        <v>532</v>
      </c>
      <c r="B4164" s="701" t="s">
        <v>15548</v>
      </c>
      <c r="C4164" s="181" t="s">
        <v>5714</v>
      </c>
      <c r="D4164" s="181" t="s">
        <v>1507</v>
      </c>
      <c r="E4164" s="181" t="s">
        <v>3508</v>
      </c>
      <c r="F4164" s="181" t="s">
        <v>304</v>
      </c>
      <c r="G4164" s="181" t="s">
        <v>1508</v>
      </c>
      <c r="H4164" s="181" t="s">
        <v>7</v>
      </c>
      <c r="I4164" s="181" t="s">
        <v>604</v>
      </c>
      <c r="J4164" s="181">
        <v>17070</v>
      </c>
      <c r="K4164" s="181">
        <v>67</v>
      </c>
      <c r="L4164" s="181"/>
      <c r="M4164" s="181"/>
      <c r="N4164" s="596" t="s">
        <v>279</v>
      </c>
    </row>
    <row r="4165" spans="1:14" s="158" customFormat="1" ht="18" customHeight="1" x14ac:dyDescent="0.25">
      <c r="A4165" s="181">
        <v>29467</v>
      </c>
      <c r="B4165" s="701" t="s">
        <v>5715</v>
      </c>
      <c r="C4165" s="181" t="s">
        <v>5716</v>
      </c>
      <c r="D4165" s="181" t="s">
        <v>1507</v>
      </c>
      <c r="E4165" s="181" t="s">
        <v>3508</v>
      </c>
      <c r="F4165" s="181" t="s">
        <v>304</v>
      </c>
      <c r="G4165" s="181" t="s">
        <v>1509</v>
      </c>
      <c r="H4165" s="181" t="s">
        <v>7</v>
      </c>
      <c r="I4165" s="181" t="s">
        <v>17501</v>
      </c>
      <c r="J4165" s="181">
        <v>25750</v>
      </c>
      <c r="K4165" s="181">
        <v>20</v>
      </c>
      <c r="L4165" s="181"/>
      <c r="M4165" s="181"/>
      <c r="N4165" s="596" t="s">
        <v>279</v>
      </c>
    </row>
    <row r="4166" spans="1:14" s="158" customFormat="1" ht="18" customHeight="1" x14ac:dyDescent="0.25">
      <c r="A4166" s="181">
        <v>27099</v>
      </c>
      <c r="B4166" s="701" t="s">
        <v>13518</v>
      </c>
      <c r="C4166" s="181" t="s">
        <v>13519</v>
      </c>
      <c r="D4166" s="181" t="s">
        <v>1507</v>
      </c>
      <c r="E4166" s="181" t="s">
        <v>4751</v>
      </c>
      <c r="F4166" s="181" t="s">
        <v>304</v>
      </c>
      <c r="G4166" s="181" t="s">
        <v>1509</v>
      </c>
      <c r="H4166" s="181" t="s">
        <v>7</v>
      </c>
      <c r="I4166" s="181" t="s">
        <v>3889</v>
      </c>
      <c r="J4166" s="181">
        <v>46110</v>
      </c>
      <c r="K4166" s="181">
        <v>137</v>
      </c>
      <c r="L4166" s="181"/>
      <c r="M4166" s="181"/>
      <c r="N4166" s="596" t="s">
        <v>279</v>
      </c>
    </row>
    <row r="4167" spans="1:14" s="158" customFormat="1" ht="18" customHeight="1" x14ac:dyDescent="0.25">
      <c r="A4167" s="181">
        <v>24437</v>
      </c>
      <c r="B4167" s="701">
        <v>95907943</v>
      </c>
      <c r="C4167" s="181" t="s">
        <v>5627</v>
      </c>
      <c r="D4167" s="181" t="s">
        <v>1507</v>
      </c>
      <c r="E4167" s="181" t="s">
        <v>4751</v>
      </c>
      <c r="F4167" s="181" t="s">
        <v>304</v>
      </c>
      <c r="G4167" s="181" t="s">
        <v>1508</v>
      </c>
      <c r="H4167" s="181" t="s">
        <v>7</v>
      </c>
      <c r="I4167" s="181" t="s">
        <v>4570</v>
      </c>
      <c r="J4167" s="181">
        <v>31550</v>
      </c>
      <c r="K4167" s="181">
        <v>5</v>
      </c>
      <c r="L4167" s="181"/>
      <c r="M4167" s="181"/>
      <c r="N4167" s="596" t="s">
        <v>279</v>
      </c>
    </row>
    <row r="4168" spans="1:14" s="158" customFormat="1" ht="18" customHeight="1" x14ac:dyDescent="0.25">
      <c r="A4168" s="181">
        <v>1524</v>
      </c>
      <c r="B4168" s="701" t="s">
        <v>13520</v>
      </c>
      <c r="C4168" s="181" t="s">
        <v>5629</v>
      </c>
      <c r="D4168" s="181" t="s">
        <v>1520</v>
      </c>
      <c r="E4168" s="181" t="s">
        <v>3787</v>
      </c>
      <c r="F4168" s="181" t="s">
        <v>304</v>
      </c>
      <c r="G4168" s="181" t="s">
        <v>1508</v>
      </c>
      <c r="H4168" s="181" t="s">
        <v>7</v>
      </c>
      <c r="I4168" s="181" t="s">
        <v>1301</v>
      </c>
      <c r="J4168" s="181">
        <v>25260</v>
      </c>
      <c r="K4168" s="181">
        <v>29</v>
      </c>
      <c r="L4168" s="181"/>
      <c r="M4168" s="181"/>
      <c r="N4168" s="596" t="s">
        <v>279</v>
      </c>
    </row>
    <row r="4169" spans="1:14" s="158" customFormat="1" ht="18" customHeight="1" x14ac:dyDescent="0.25">
      <c r="A4169" s="181">
        <v>29448</v>
      </c>
      <c r="B4169" s="701" t="s">
        <v>5717</v>
      </c>
      <c r="C4169" s="181" t="s">
        <v>5718</v>
      </c>
      <c r="D4169" s="181" t="s">
        <v>1520</v>
      </c>
      <c r="E4169" s="181" t="s">
        <v>3553</v>
      </c>
      <c r="F4169" s="181" t="s">
        <v>304</v>
      </c>
      <c r="G4169" s="181" t="s">
        <v>1509</v>
      </c>
      <c r="H4169" s="181" t="s">
        <v>7</v>
      </c>
      <c r="I4169" s="181" t="s">
        <v>5688</v>
      </c>
      <c r="J4169" s="181">
        <v>68220</v>
      </c>
      <c r="K4169" s="181">
        <v>99</v>
      </c>
      <c r="L4169" s="181"/>
      <c r="M4169" s="181"/>
      <c r="N4169" s="596" t="s">
        <v>279</v>
      </c>
    </row>
    <row r="4170" spans="1:14" s="158" customFormat="1" ht="18" customHeight="1" x14ac:dyDescent="0.25">
      <c r="A4170" s="181">
        <v>45970</v>
      </c>
      <c r="B4170" s="701" t="s">
        <v>5719</v>
      </c>
      <c r="C4170" s="181" t="s">
        <v>18497</v>
      </c>
      <c r="D4170" s="181" t="s">
        <v>1520</v>
      </c>
      <c r="E4170" s="181" t="s">
        <v>3553</v>
      </c>
      <c r="F4170" s="181" t="s">
        <v>304</v>
      </c>
      <c r="G4170" s="181" t="s">
        <v>1508</v>
      </c>
      <c r="H4170" s="181" t="s">
        <v>7</v>
      </c>
      <c r="I4170" s="181" t="s">
        <v>5592</v>
      </c>
      <c r="J4170" s="181">
        <v>42490</v>
      </c>
      <c r="K4170" s="181">
        <v>32</v>
      </c>
      <c r="L4170" s="181"/>
      <c r="M4170" s="181"/>
      <c r="N4170" s="596" t="s">
        <v>279</v>
      </c>
    </row>
    <row r="4171" spans="1:14" s="158" customFormat="1" ht="18" customHeight="1" x14ac:dyDescent="0.25">
      <c r="A4171" s="181">
        <v>18960</v>
      </c>
      <c r="B4171" s="701" t="s">
        <v>5722</v>
      </c>
      <c r="C4171" s="181" t="s">
        <v>5723</v>
      </c>
      <c r="D4171" s="181" t="s">
        <v>1520</v>
      </c>
      <c r="E4171" s="181" t="s">
        <v>5608</v>
      </c>
      <c r="F4171" s="181" t="s">
        <v>304</v>
      </c>
      <c r="G4171" s="181" t="s">
        <v>1508</v>
      </c>
      <c r="H4171" s="181" t="s">
        <v>7</v>
      </c>
      <c r="I4171" s="181" t="s">
        <v>5724</v>
      </c>
      <c r="J4171" s="181">
        <v>42600</v>
      </c>
      <c r="K4171" s="181">
        <v>192</v>
      </c>
      <c r="L4171" s="181"/>
      <c r="M4171" s="181"/>
      <c r="N4171" s="596" t="s">
        <v>279</v>
      </c>
    </row>
    <row r="4172" spans="1:14" s="158" customFormat="1" ht="18" customHeight="1" x14ac:dyDescent="0.25">
      <c r="A4172" s="181">
        <v>29449</v>
      </c>
      <c r="B4172" s="701" t="s">
        <v>5725</v>
      </c>
      <c r="C4172" s="181" t="s">
        <v>5726</v>
      </c>
      <c r="D4172" s="181" t="s">
        <v>1520</v>
      </c>
      <c r="E4172" s="181" t="s">
        <v>5608</v>
      </c>
      <c r="F4172" s="181" t="s">
        <v>304</v>
      </c>
      <c r="G4172" s="181" t="s">
        <v>1509</v>
      </c>
      <c r="H4172" s="181" t="s">
        <v>7</v>
      </c>
      <c r="I4172" s="181" t="s">
        <v>3843</v>
      </c>
      <c r="J4172" s="181">
        <v>64520</v>
      </c>
      <c r="K4172" s="181">
        <v>157</v>
      </c>
      <c r="L4172" s="181"/>
      <c r="M4172" s="181"/>
      <c r="N4172" s="596" t="s">
        <v>279</v>
      </c>
    </row>
    <row r="4173" spans="1:14" ht="18" customHeight="1" x14ac:dyDescent="0.25">
      <c r="A4173" s="181">
        <v>79029</v>
      </c>
      <c r="B4173" s="701" t="s">
        <v>5728</v>
      </c>
      <c r="C4173" s="181" t="s">
        <v>5693</v>
      </c>
      <c r="D4173" s="181" t="s">
        <v>1520</v>
      </c>
      <c r="E4173" s="181" t="s">
        <v>5608</v>
      </c>
      <c r="F4173" s="181" t="s">
        <v>304</v>
      </c>
      <c r="G4173" s="181" t="s">
        <v>1989</v>
      </c>
      <c r="H4173" s="181" t="s">
        <v>13</v>
      </c>
      <c r="I4173" s="181" t="s">
        <v>5729</v>
      </c>
      <c r="J4173" s="181">
        <v>71910</v>
      </c>
      <c r="K4173" s="181">
        <v>3</v>
      </c>
      <c r="L4173" s="181"/>
      <c r="M4173" s="181"/>
      <c r="N4173" s="596" t="s">
        <v>279</v>
      </c>
    </row>
    <row r="4174" spans="1:14" s="158" customFormat="1" ht="18" customHeight="1" x14ac:dyDescent="0.25">
      <c r="A4174" s="181">
        <v>45972</v>
      </c>
      <c r="B4174" s="701" t="s">
        <v>5730</v>
      </c>
      <c r="C4174" s="181" t="s">
        <v>18498</v>
      </c>
      <c r="D4174" s="181" t="s">
        <v>1520</v>
      </c>
      <c r="E4174" s="181" t="s">
        <v>3548</v>
      </c>
      <c r="F4174" s="181" t="s">
        <v>304</v>
      </c>
      <c r="G4174" s="181" t="s">
        <v>1508</v>
      </c>
      <c r="H4174" s="181" t="s">
        <v>7</v>
      </c>
      <c r="I4174" s="181" t="s">
        <v>3975</v>
      </c>
      <c r="J4174" s="181">
        <v>46520</v>
      </c>
      <c r="K4174" s="181">
        <v>144</v>
      </c>
      <c r="L4174" s="181"/>
      <c r="M4174" s="181"/>
      <c r="N4174" s="596" t="s">
        <v>279</v>
      </c>
    </row>
    <row r="4175" spans="1:14" s="158" customFormat="1" ht="18" customHeight="1" x14ac:dyDescent="0.25">
      <c r="A4175" s="181">
        <v>29450</v>
      </c>
      <c r="B4175" s="701" t="s">
        <v>13521</v>
      </c>
      <c r="C4175" s="181" t="s">
        <v>13522</v>
      </c>
      <c r="D4175" s="181" t="s">
        <v>1520</v>
      </c>
      <c r="E4175" s="181" t="s">
        <v>3548</v>
      </c>
      <c r="F4175" s="181" t="s">
        <v>304</v>
      </c>
      <c r="G4175" s="181" t="s">
        <v>1509</v>
      </c>
      <c r="H4175" s="181" t="s">
        <v>7</v>
      </c>
      <c r="I4175" s="181" t="s">
        <v>13513</v>
      </c>
      <c r="J4175" s="181">
        <v>86900</v>
      </c>
      <c r="K4175" s="181">
        <v>292</v>
      </c>
      <c r="L4175" s="181"/>
      <c r="M4175" s="181"/>
      <c r="N4175" s="596" t="s">
        <v>279</v>
      </c>
    </row>
    <row r="4176" spans="1:14" s="158" customFormat="1" ht="18" customHeight="1" x14ac:dyDescent="0.25">
      <c r="A4176" s="181">
        <v>45973</v>
      </c>
      <c r="B4176" s="701" t="s">
        <v>5732</v>
      </c>
      <c r="C4176" s="181" t="s">
        <v>5642</v>
      </c>
      <c r="D4176" s="181" t="s">
        <v>1520</v>
      </c>
      <c r="E4176" s="181" t="s">
        <v>5733</v>
      </c>
      <c r="F4176" s="181" t="s">
        <v>304</v>
      </c>
      <c r="G4176" s="181" t="s">
        <v>1508</v>
      </c>
      <c r="H4176" s="181" t="s">
        <v>7</v>
      </c>
      <c r="I4176" s="181" t="s">
        <v>14298</v>
      </c>
      <c r="J4176" s="181">
        <v>55760</v>
      </c>
      <c r="K4176" s="181">
        <v>103</v>
      </c>
      <c r="L4176" s="181"/>
      <c r="M4176" s="181"/>
      <c r="N4176" s="596" t="s">
        <v>279</v>
      </c>
    </row>
    <row r="4177" spans="1:14" s="158" customFormat="1" ht="18" customHeight="1" x14ac:dyDescent="0.25">
      <c r="A4177" s="181">
        <v>29451</v>
      </c>
      <c r="B4177" s="701" t="s">
        <v>5734</v>
      </c>
      <c r="C4177" s="181" t="s">
        <v>5701</v>
      </c>
      <c r="D4177" s="181" t="s">
        <v>1520</v>
      </c>
      <c r="E4177" s="181" t="s">
        <v>5733</v>
      </c>
      <c r="F4177" s="181" t="s">
        <v>304</v>
      </c>
      <c r="G4177" s="181" t="s">
        <v>1509</v>
      </c>
      <c r="H4177" s="181" t="s">
        <v>7</v>
      </c>
      <c r="I4177" s="181" t="s">
        <v>14299</v>
      </c>
      <c r="J4177" s="181">
        <v>77830</v>
      </c>
      <c r="K4177" s="181">
        <v>292</v>
      </c>
      <c r="L4177" s="181"/>
      <c r="M4177" s="181"/>
      <c r="N4177" s="596" t="s">
        <v>279</v>
      </c>
    </row>
    <row r="4178" spans="1:14" s="158" customFormat="1" ht="18" customHeight="1" x14ac:dyDescent="0.25">
      <c r="A4178" s="181">
        <v>24131</v>
      </c>
      <c r="B4178" s="701" t="s">
        <v>15549</v>
      </c>
      <c r="C4178" s="181" t="s">
        <v>14531</v>
      </c>
      <c r="D4178" s="181" t="s">
        <v>1520</v>
      </c>
      <c r="E4178" s="181" t="s">
        <v>4415</v>
      </c>
      <c r="F4178" s="181" t="s">
        <v>304</v>
      </c>
      <c r="G4178" s="181" t="s">
        <v>1508</v>
      </c>
      <c r="H4178" s="181" t="s">
        <v>7</v>
      </c>
      <c r="I4178" s="181" t="s">
        <v>4287</v>
      </c>
      <c r="J4178" s="181">
        <v>45930</v>
      </c>
      <c r="K4178" s="181">
        <v>16</v>
      </c>
      <c r="L4178" s="181"/>
      <c r="M4178" s="181"/>
      <c r="N4178" s="596" t="s">
        <v>279</v>
      </c>
    </row>
    <row r="4179" spans="1:14" s="158" customFormat="1" ht="18" customHeight="1" x14ac:dyDescent="0.25">
      <c r="A4179" s="181">
        <v>7715</v>
      </c>
      <c r="B4179" s="701" t="s">
        <v>5735</v>
      </c>
      <c r="C4179" s="181" t="s">
        <v>5702</v>
      </c>
      <c r="D4179" s="181" t="s">
        <v>1520</v>
      </c>
      <c r="E4179" s="181" t="s">
        <v>4329</v>
      </c>
      <c r="F4179" s="181" t="s">
        <v>304</v>
      </c>
      <c r="G4179" s="181" t="s">
        <v>1989</v>
      </c>
      <c r="H4179" s="181" t="s">
        <v>13</v>
      </c>
      <c r="I4179" s="181" t="s">
        <v>1245</v>
      </c>
      <c r="J4179" s="181">
        <v>108710</v>
      </c>
      <c r="K4179" s="181">
        <v>19</v>
      </c>
      <c r="L4179" s="181"/>
      <c r="M4179" s="181"/>
      <c r="N4179" s="596" t="s">
        <v>279</v>
      </c>
    </row>
    <row r="4180" spans="1:14" s="158" customFormat="1" ht="18" customHeight="1" x14ac:dyDescent="0.25">
      <c r="A4180" s="181">
        <v>68366</v>
      </c>
      <c r="B4180" s="701">
        <v>7329356</v>
      </c>
      <c r="C4180" s="181" t="s">
        <v>5649</v>
      </c>
      <c r="D4180" s="181" t="s">
        <v>1526</v>
      </c>
      <c r="E4180" s="181" t="s">
        <v>3787</v>
      </c>
      <c r="F4180" s="181" t="s">
        <v>304</v>
      </c>
      <c r="G4180" s="181" t="s">
        <v>1508</v>
      </c>
      <c r="H4180" s="181" t="s">
        <v>7</v>
      </c>
      <c r="I4180" s="181" t="s">
        <v>587</v>
      </c>
      <c r="J4180" s="181">
        <v>24560</v>
      </c>
      <c r="K4180" s="181">
        <v>32</v>
      </c>
      <c r="L4180" s="181"/>
      <c r="M4180" s="181"/>
      <c r="N4180" s="596" t="s">
        <v>279</v>
      </c>
    </row>
    <row r="4181" spans="1:14" s="158" customFormat="1" ht="18" customHeight="1" x14ac:dyDescent="0.25">
      <c r="A4181" s="181">
        <v>29454</v>
      </c>
      <c r="B4181" s="701" t="s">
        <v>5738</v>
      </c>
      <c r="C4181" s="181" t="s">
        <v>5739</v>
      </c>
      <c r="D4181" s="181" t="s">
        <v>1526</v>
      </c>
      <c r="E4181" s="181" t="s">
        <v>3582</v>
      </c>
      <c r="F4181" s="181" t="s">
        <v>304</v>
      </c>
      <c r="G4181" s="181" t="s">
        <v>1509</v>
      </c>
      <c r="H4181" s="181" t="s">
        <v>7</v>
      </c>
      <c r="I4181" s="181" t="s">
        <v>1245</v>
      </c>
      <c r="J4181" s="181">
        <v>53860</v>
      </c>
      <c r="K4181" s="181">
        <v>44</v>
      </c>
      <c r="L4181" s="181"/>
      <c r="M4181" s="181"/>
      <c r="N4181" s="596" t="s">
        <v>279</v>
      </c>
    </row>
    <row r="4182" spans="1:14" s="158" customFormat="1" ht="18" customHeight="1" x14ac:dyDescent="0.25">
      <c r="A4182" s="181">
        <v>22169</v>
      </c>
      <c r="B4182" s="701" t="s">
        <v>5737</v>
      </c>
      <c r="C4182" s="181" t="s">
        <v>5654</v>
      </c>
      <c r="D4182" s="181" t="s">
        <v>1526</v>
      </c>
      <c r="E4182" s="181" t="s">
        <v>3582</v>
      </c>
      <c r="F4182" s="181" t="s">
        <v>304</v>
      </c>
      <c r="G4182" s="181" t="s">
        <v>1508</v>
      </c>
      <c r="H4182" s="181" t="s">
        <v>7</v>
      </c>
      <c r="I4182" s="181" t="s">
        <v>5655</v>
      </c>
      <c r="J4182" s="181">
        <v>33800</v>
      </c>
      <c r="K4182" s="181">
        <v>68</v>
      </c>
      <c r="L4182" s="181"/>
      <c r="M4182" s="181"/>
      <c r="N4182" s="596" t="s">
        <v>279</v>
      </c>
    </row>
    <row r="4183" spans="1:14" s="158" customFormat="1" ht="18" customHeight="1" x14ac:dyDescent="0.25">
      <c r="A4183" s="181">
        <v>18446</v>
      </c>
      <c r="B4183" s="701" t="s">
        <v>5741</v>
      </c>
      <c r="C4183" s="181" t="s">
        <v>5707</v>
      </c>
      <c r="D4183" s="181" t="s">
        <v>1526</v>
      </c>
      <c r="E4183" s="181" t="s">
        <v>4346</v>
      </c>
      <c r="F4183" s="181" t="s">
        <v>304</v>
      </c>
      <c r="G4183" s="181" t="s">
        <v>1989</v>
      </c>
      <c r="H4183" s="181" t="s">
        <v>13</v>
      </c>
      <c r="I4183" s="181" t="s">
        <v>4146</v>
      </c>
      <c r="J4183" s="181">
        <v>89530</v>
      </c>
      <c r="K4183" s="181">
        <v>72</v>
      </c>
      <c r="L4183" s="181"/>
      <c r="M4183" s="181"/>
      <c r="N4183" s="596" t="s">
        <v>279</v>
      </c>
    </row>
    <row r="4184" spans="1:14" s="158" customFormat="1" ht="18" customHeight="1" x14ac:dyDescent="0.25">
      <c r="A4184" s="181">
        <v>22170</v>
      </c>
      <c r="B4184" s="701" t="s">
        <v>5743</v>
      </c>
      <c r="C4184" s="181" t="s">
        <v>5659</v>
      </c>
      <c r="D4184" s="181" t="s">
        <v>1526</v>
      </c>
      <c r="E4184" s="181" t="s">
        <v>4346</v>
      </c>
      <c r="F4184" s="181" t="s">
        <v>304</v>
      </c>
      <c r="G4184" s="181" t="s">
        <v>1508</v>
      </c>
      <c r="H4184" s="181" t="s">
        <v>7</v>
      </c>
      <c r="I4184" s="181" t="s">
        <v>5661</v>
      </c>
      <c r="J4184" s="181">
        <v>39270</v>
      </c>
      <c r="K4184" s="181">
        <v>22</v>
      </c>
      <c r="L4184" s="181"/>
      <c r="M4184" s="181"/>
      <c r="N4184" s="596" t="s">
        <v>279</v>
      </c>
    </row>
    <row r="4185" spans="1:14" s="158" customFormat="1" ht="18" customHeight="1" x14ac:dyDescent="0.25">
      <c r="A4185" s="181">
        <v>29455</v>
      </c>
      <c r="B4185" s="701" t="s">
        <v>5746</v>
      </c>
      <c r="C4185" s="181" t="s">
        <v>5712</v>
      </c>
      <c r="D4185" s="181" t="s">
        <v>1526</v>
      </c>
      <c r="E4185" s="181" t="s">
        <v>4346</v>
      </c>
      <c r="F4185" s="181" t="s">
        <v>304</v>
      </c>
      <c r="G4185" s="181" t="s">
        <v>1509</v>
      </c>
      <c r="H4185" s="181" t="s">
        <v>7</v>
      </c>
      <c r="I4185" s="181" t="s">
        <v>18499</v>
      </c>
      <c r="J4185" s="181">
        <v>46570</v>
      </c>
      <c r="K4185" s="181">
        <v>76</v>
      </c>
      <c r="L4185" s="181"/>
      <c r="M4185" s="181"/>
      <c r="N4185" s="596" t="s">
        <v>279</v>
      </c>
    </row>
    <row r="4186" spans="1:14" s="158" customFormat="1" ht="18" customHeight="1" x14ac:dyDescent="0.25">
      <c r="A4186" s="181">
        <v>29453</v>
      </c>
      <c r="B4186" s="701" t="s">
        <v>5749</v>
      </c>
      <c r="C4186" s="181" t="s">
        <v>5750</v>
      </c>
      <c r="D4186" s="181" t="s">
        <v>1526</v>
      </c>
      <c r="E4186" s="181" t="s">
        <v>5748</v>
      </c>
      <c r="F4186" s="181" t="s">
        <v>304</v>
      </c>
      <c r="G4186" s="181" t="s">
        <v>1509</v>
      </c>
      <c r="H4186" s="181" t="s">
        <v>7</v>
      </c>
      <c r="I4186" s="181" t="s">
        <v>2337</v>
      </c>
      <c r="J4186" s="181">
        <v>54250</v>
      </c>
      <c r="K4186" s="181">
        <v>405</v>
      </c>
      <c r="L4186" s="181"/>
      <c r="M4186" s="181"/>
      <c r="N4186" s="596" t="s">
        <v>279</v>
      </c>
    </row>
    <row r="4187" spans="1:14" s="158" customFormat="1" ht="18" customHeight="1" x14ac:dyDescent="0.25">
      <c r="A4187" s="181">
        <v>24965</v>
      </c>
      <c r="B4187" s="701">
        <v>13200</v>
      </c>
      <c r="C4187" s="181" t="s">
        <v>5668</v>
      </c>
      <c r="D4187" s="181" t="s">
        <v>5751</v>
      </c>
      <c r="E4187" s="181" t="s">
        <v>3843</v>
      </c>
      <c r="F4187" s="181" t="s">
        <v>304</v>
      </c>
      <c r="G4187" s="181" t="s">
        <v>305</v>
      </c>
      <c r="H4187" s="181" t="s">
        <v>5</v>
      </c>
      <c r="I4187" s="181" t="s">
        <v>5637</v>
      </c>
      <c r="J4187" s="181">
        <v>87720</v>
      </c>
      <c r="K4187" s="181">
        <v>10</v>
      </c>
      <c r="L4187" s="181"/>
      <c r="M4187" s="181"/>
      <c r="N4187" s="596" t="s">
        <v>279</v>
      </c>
    </row>
    <row r="4188" spans="1:14" s="158" customFormat="1" ht="18" customHeight="1" x14ac:dyDescent="0.25">
      <c r="A4188" s="181">
        <v>10271</v>
      </c>
      <c r="B4188" s="701">
        <v>96482570</v>
      </c>
      <c r="C4188" s="181" t="s">
        <v>5670</v>
      </c>
      <c r="D4188" s="181" t="s">
        <v>1531</v>
      </c>
      <c r="E4188" s="181" t="s">
        <v>3635</v>
      </c>
      <c r="F4188" s="181" t="s">
        <v>304</v>
      </c>
      <c r="G4188" s="181" t="s">
        <v>1645</v>
      </c>
      <c r="H4188" s="181" t="s">
        <v>7</v>
      </c>
      <c r="I4188" s="181" t="s">
        <v>604</v>
      </c>
      <c r="J4188" s="181">
        <v>53910</v>
      </c>
      <c r="K4188" s="181">
        <v>42</v>
      </c>
      <c r="L4188" s="181"/>
      <c r="M4188" s="181"/>
      <c r="N4188" s="596" t="s">
        <v>279</v>
      </c>
    </row>
    <row r="4189" spans="1:14" s="158" customFormat="1" ht="18" customHeight="1" x14ac:dyDescent="0.25">
      <c r="A4189" s="181">
        <v>28746</v>
      </c>
      <c r="B4189" s="701">
        <v>55573248</v>
      </c>
      <c r="C4189" s="181" t="s">
        <v>18500</v>
      </c>
      <c r="D4189" s="181" t="s">
        <v>1531</v>
      </c>
      <c r="E4189" s="181" t="s">
        <v>4653</v>
      </c>
      <c r="F4189" s="181" t="s">
        <v>304</v>
      </c>
      <c r="G4189" s="181" t="s">
        <v>5754</v>
      </c>
      <c r="H4189" s="181" t="s">
        <v>14</v>
      </c>
      <c r="I4189" s="181" t="s">
        <v>18501</v>
      </c>
      <c r="J4189" s="181">
        <v>70640</v>
      </c>
      <c r="K4189" s="181">
        <v>15</v>
      </c>
      <c r="L4189" s="181"/>
      <c r="M4189" s="181"/>
      <c r="N4189" s="596" t="s">
        <v>279</v>
      </c>
    </row>
    <row r="4190" spans="1:14" s="158" customFormat="1" ht="18" customHeight="1" x14ac:dyDescent="0.25">
      <c r="A4190" s="181">
        <v>24208</v>
      </c>
      <c r="B4190" s="701" t="s">
        <v>5756</v>
      </c>
      <c r="C4190" s="181" t="s">
        <v>5673</v>
      </c>
      <c r="D4190" s="181" t="s">
        <v>1535</v>
      </c>
      <c r="E4190" s="181" t="s">
        <v>5757</v>
      </c>
      <c r="F4190" s="181" t="s">
        <v>304</v>
      </c>
      <c r="G4190" s="181" t="s">
        <v>704</v>
      </c>
      <c r="H4190" s="181" t="s">
        <v>7</v>
      </c>
      <c r="I4190" s="181" t="s">
        <v>4303</v>
      </c>
      <c r="J4190" s="181">
        <v>94070</v>
      </c>
      <c r="K4190" s="181">
        <v>103</v>
      </c>
      <c r="L4190" s="181"/>
      <c r="M4190" s="181"/>
      <c r="N4190" s="596" t="s">
        <v>279</v>
      </c>
    </row>
    <row r="4191" spans="1:14" s="158" customFormat="1" ht="18" customHeight="1" x14ac:dyDescent="0.25">
      <c r="A4191" s="181">
        <v>48036</v>
      </c>
      <c r="B4191" s="701">
        <v>96394004</v>
      </c>
      <c r="C4191" s="181" t="s">
        <v>5758</v>
      </c>
      <c r="D4191" s="181" t="s">
        <v>1535</v>
      </c>
      <c r="E4191" s="181" t="s">
        <v>5759</v>
      </c>
      <c r="F4191" s="181" t="s">
        <v>304</v>
      </c>
      <c r="G4191" s="181" t="s">
        <v>704</v>
      </c>
      <c r="H4191" s="181" t="s">
        <v>7</v>
      </c>
      <c r="I4191" s="181" t="s">
        <v>5727</v>
      </c>
      <c r="J4191" s="181">
        <v>109820</v>
      </c>
      <c r="K4191" s="181">
        <v>49</v>
      </c>
      <c r="L4191" s="181"/>
      <c r="M4191" s="181"/>
      <c r="N4191" s="596" t="s">
        <v>279</v>
      </c>
    </row>
    <row r="4192" spans="1:14" s="158" customFormat="1" ht="18" customHeight="1" x14ac:dyDescent="0.25">
      <c r="A4192" s="181">
        <v>22956</v>
      </c>
      <c r="B4192" s="701" t="s">
        <v>5761</v>
      </c>
      <c r="C4192" s="181" t="s">
        <v>5731</v>
      </c>
      <c r="D4192" s="181" t="s">
        <v>3216</v>
      </c>
      <c r="E4192" s="181" t="s">
        <v>4788</v>
      </c>
      <c r="F4192" s="181" t="s">
        <v>304</v>
      </c>
      <c r="G4192" s="181" t="s">
        <v>704</v>
      </c>
      <c r="H4192" s="181" t="s">
        <v>7</v>
      </c>
      <c r="I4192" s="181" t="s">
        <v>4682</v>
      </c>
      <c r="J4192" s="181">
        <v>40100</v>
      </c>
      <c r="K4192" s="181">
        <v>14</v>
      </c>
      <c r="L4192" s="181"/>
      <c r="M4192" s="181"/>
      <c r="N4192" s="596" t="s">
        <v>279</v>
      </c>
    </row>
    <row r="4193" spans="1:14" s="158" customFormat="1" ht="18" customHeight="1" x14ac:dyDescent="0.25">
      <c r="A4193" s="181">
        <v>16740</v>
      </c>
      <c r="B4193" s="701" t="s">
        <v>5762</v>
      </c>
      <c r="C4193" s="181" t="s">
        <v>5763</v>
      </c>
      <c r="D4193" s="181" t="s">
        <v>3216</v>
      </c>
      <c r="E4193" s="181" t="s">
        <v>3551</v>
      </c>
      <c r="F4193" s="181" t="s">
        <v>304</v>
      </c>
      <c r="G4193" s="181" t="s">
        <v>704</v>
      </c>
      <c r="H4193" s="181" t="s">
        <v>7</v>
      </c>
      <c r="I4193" s="181" t="s">
        <v>3554</v>
      </c>
      <c r="J4193" s="181">
        <v>42030</v>
      </c>
      <c r="K4193" s="181">
        <v>26</v>
      </c>
      <c r="L4193" s="181"/>
      <c r="M4193" s="181"/>
      <c r="N4193" s="596" t="s">
        <v>279</v>
      </c>
    </row>
    <row r="4194" spans="1:14" ht="18" customHeight="1" x14ac:dyDescent="0.25">
      <c r="A4194" s="181">
        <v>29288</v>
      </c>
      <c r="B4194" s="701">
        <v>55567243</v>
      </c>
      <c r="C4194" s="181" t="s">
        <v>11124</v>
      </c>
      <c r="D4194" s="181" t="s">
        <v>3216</v>
      </c>
      <c r="E4194" s="181" t="s">
        <v>5766</v>
      </c>
      <c r="F4194" s="181" t="s">
        <v>304</v>
      </c>
      <c r="G4194" s="181" t="s">
        <v>5384</v>
      </c>
      <c r="H4194" s="181" t="s">
        <v>14</v>
      </c>
      <c r="I4194" s="181" t="s">
        <v>11125</v>
      </c>
      <c r="J4194" s="181">
        <v>70140</v>
      </c>
      <c r="K4194" s="181">
        <v>3</v>
      </c>
      <c r="L4194" s="181"/>
      <c r="M4194" s="181"/>
      <c r="N4194" s="596" t="s">
        <v>279</v>
      </c>
    </row>
    <row r="4195" spans="1:14" ht="18" customHeight="1" x14ac:dyDescent="0.25">
      <c r="A4195" s="181">
        <v>12358</v>
      </c>
      <c r="B4195" s="701" t="s">
        <v>5767</v>
      </c>
      <c r="C4195" s="181" t="s">
        <v>17502</v>
      </c>
      <c r="D4195" s="181" t="s">
        <v>5768</v>
      </c>
      <c r="E4195" s="181" t="s">
        <v>3782</v>
      </c>
      <c r="F4195" s="181" t="s">
        <v>304</v>
      </c>
      <c r="G4195" s="181" t="s">
        <v>704</v>
      </c>
      <c r="H4195" s="181" t="s">
        <v>7</v>
      </c>
      <c r="I4195" s="181" t="s">
        <v>11125</v>
      </c>
      <c r="J4195" s="181">
        <v>56070</v>
      </c>
      <c r="K4195" s="181">
        <v>54</v>
      </c>
      <c r="L4195" s="181"/>
      <c r="M4195" s="181"/>
      <c r="N4195" s="596" t="s">
        <v>279</v>
      </c>
    </row>
    <row r="4196" spans="1:14" ht="18" customHeight="1" x14ac:dyDescent="0.25">
      <c r="A4196" s="181">
        <v>21495</v>
      </c>
      <c r="B4196" s="701">
        <v>96253544</v>
      </c>
      <c r="C4196" s="181" t="s">
        <v>5627</v>
      </c>
      <c r="D4196" s="181" t="s">
        <v>5768</v>
      </c>
      <c r="E4196" s="181" t="s">
        <v>3782</v>
      </c>
      <c r="F4196" s="181" t="s">
        <v>304</v>
      </c>
      <c r="G4196" s="181" t="s">
        <v>12606</v>
      </c>
      <c r="H4196" s="181" t="s">
        <v>14</v>
      </c>
      <c r="I4196" s="181" t="s">
        <v>3843</v>
      </c>
      <c r="J4196" s="181">
        <v>72630</v>
      </c>
      <c r="K4196" s="181">
        <v>16</v>
      </c>
      <c r="L4196" s="181"/>
      <c r="M4196" s="181"/>
      <c r="N4196" s="596" t="s">
        <v>279</v>
      </c>
    </row>
    <row r="4197" spans="1:14" ht="18" customHeight="1" x14ac:dyDescent="0.25">
      <c r="A4197" s="181">
        <v>947</v>
      </c>
      <c r="B4197" s="701">
        <v>96452985</v>
      </c>
      <c r="C4197" s="181" t="s">
        <v>17011</v>
      </c>
      <c r="D4197" s="181" t="s">
        <v>5768</v>
      </c>
      <c r="E4197" s="181" t="s">
        <v>3743</v>
      </c>
      <c r="F4197" s="181" t="s">
        <v>304</v>
      </c>
      <c r="G4197" s="181" t="s">
        <v>5754</v>
      </c>
      <c r="H4197" s="181" t="s">
        <v>14</v>
      </c>
      <c r="I4197" s="181" t="s">
        <v>3966</v>
      </c>
      <c r="J4197" s="181">
        <v>63350</v>
      </c>
      <c r="K4197" s="181">
        <v>16</v>
      </c>
      <c r="L4197" s="181"/>
      <c r="M4197" s="181"/>
      <c r="N4197" s="596" t="s">
        <v>279</v>
      </c>
    </row>
    <row r="4198" spans="1:14" ht="18" customHeight="1" x14ac:dyDescent="0.25">
      <c r="A4198" s="181">
        <v>21739</v>
      </c>
      <c r="B4198" s="701">
        <v>21739</v>
      </c>
      <c r="C4198" s="181" t="s">
        <v>5686</v>
      </c>
      <c r="D4198" s="181" t="s">
        <v>11162</v>
      </c>
      <c r="E4198" s="181" t="s">
        <v>3753</v>
      </c>
      <c r="F4198" s="181" t="s">
        <v>304</v>
      </c>
      <c r="G4198" s="181" t="s">
        <v>1874</v>
      </c>
      <c r="H4198" s="181" t="s">
        <v>5</v>
      </c>
      <c r="I4198" s="181" t="s">
        <v>5647</v>
      </c>
      <c r="J4198" s="181">
        <v>5950</v>
      </c>
      <c r="K4198" s="181">
        <v>185</v>
      </c>
      <c r="L4198" s="181"/>
      <c r="M4198" s="181"/>
      <c r="N4198" s="596" t="s">
        <v>279</v>
      </c>
    </row>
    <row r="4199" spans="1:14" s="158" customFormat="1" ht="18" customHeight="1" x14ac:dyDescent="0.25">
      <c r="A4199" s="181">
        <v>25423</v>
      </c>
      <c r="B4199" s="701">
        <v>33526</v>
      </c>
      <c r="C4199" s="181" t="s">
        <v>18502</v>
      </c>
      <c r="D4199" s="181" t="s">
        <v>18503</v>
      </c>
      <c r="E4199" s="181" t="s">
        <v>3917</v>
      </c>
      <c r="F4199" s="181" t="s">
        <v>304</v>
      </c>
      <c r="G4199" s="181" t="s">
        <v>567</v>
      </c>
      <c r="H4199" s="181" t="s">
        <v>5</v>
      </c>
      <c r="I4199" s="181" t="s">
        <v>1669</v>
      </c>
      <c r="J4199" s="181">
        <v>20530</v>
      </c>
      <c r="K4199" s="181">
        <v>14</v>
      </c>
      <c r="L4199" s="181"/>
      <c r="M4199" s="181"/>
      <c r="N4199" s="596" t="s">
        <v>279</v>
      </c>
    </row>
    <row r="4200" spans="1:14" s="158" customFormat="1" ht="18" customHeight="1" x14ac:dyDescent="0.25">
      <c r="A4200" s="181">
        <v>9770</v>
      </c>
      <c r="B4200" s="701" t="s">
        <v>5771</v>
      </c>
      <c r="C4200" s="181" t="s">
        <v>5772</v>
      </c>
      <c r="D4200" s="181" t="s">
        <v>1556</v>
      </c>
      <c r="E4200" s="181" t="s">
        <v>5773</v>
      </c>
      <c r="F4200" s="181" t="s">
        <v>304</v>
      </c>
      <c r="G4200" s="181" t="s">
        <v>1550</v>
      </c>
      <c r="H4200" s="181" t="s">
        <v>7</v>
      </c>
      <c r="I4200" s="181" t="s">
        <v>5740</v>
      </c>
      <c r="J4200" s="181">
        <v>29040</v>
      </c>
      <c r="K4200" s="181">
        <v>495</v>
      </c>
      <c r="L4200" s="181"/>
      <c r="M4200" s="181"/>
      <c r="N4200" s="596" t="s">
        <v>279</v>
      </c>
    </row>
    <row r="4201" spans="1:14" s="158" customFormat="1" ht="18" customHeight="1" x14ac:dyDescent="0.25">
      <c r="A4201" s="181">
        <v>25779</v>
      </c>
      <c r="B4201" s="701" t="s">
        <v>12209</v>
      </c>
      <c r="C4201" s="181" t="s">
        <v>5633</v>
      </c>
      <c r="D4201" s="181" t="s">
        <v>1556</v>
      </c>
      <c r="E4201" s="181" t="s">
        <v>5773</v>
      </c>
      <c r="F4201" s="181" t="s">
        <v>304</v>
      </c>
      <c r="G4201" s="181" t="s">
        <v>567</v>
      </c>
      <c r="H4201" s="181" t="s">
        <v>5</v>
      </c>
      <c r="I4201" s="181" t="s">
        <v>5740</v>
      </c>
      <c r="J4201" s="181">
        <v>39280</v>
      </c>
      <c r="K4201" s="181">
        <v>49</v>
      </c>
      <c r="L4201" s="181"/>
      <c r="M4201" s="181"/>
      <c r="N4201" s="596" t="s">
        <v>279</v>
      </c>
    </row>
    <row r="4202" spans="1:14" s="158" customFormat="1" ht="18" customHeight="1" x14ac:dyDescent="0.25">
      <c r="A4202" s="181">
        <v>22814</v>
      </c>
      <c r="B4202" s="701">
        <v>33385</v>
      </c>
      <c r="C4202" s="181" t="s">
        <v>5700</v>
      </c>
      <c r="D4202" s="181" t="s">
        <v>1556</v>
      </c>
      <c r="E4202" s="181" t="s">
        <v>5770</v>
      </c>
      <c r="F4202" s="181" t="s">
        <v>304</v>
      </c>
      <c r="G4202" s="181" t="s">
        <v>567</v>
      </c>
      <c r="H4202" s="181" t="s">
        <v>5</v>
      </c>
      <c r="I4202" s="181" t="s">
        <v>10715</v>
      </c>
      <c r="J4202" s="181">
        <v>22560</v>
      </c>
      <c r="K4202" s="181">
        <v>508</v>
      </c>
      <c r="L4202" s="181"/>
      <c r="M4202" s="181"/>
      <c r="N4202" s="596" t="s">
        <v>279</v>
      </c>
    </row>
    <row r="4203" spans="1:14" s="158" customFormat="1" ht="18" customHeight="1" x14ac:dyDescent="0.25">
      <c r="A4203" s="181">
        <v>19084</v>
      </c>
      <c r="B4203" s="701">
        <v>33386</v>
      </c>
      <c r="C4203" s="181" t="s">
        <v>5774</v>
      </c>
      <c r="D4203" s="181" t="s">
        <v>1556</v>
      </c>
      <c r="E4203" s="181" t="s">
        <v>5770</v>
      </c>
      <c r="F4203" s="181" t="s">
        <v>304</v>
      </c>
      <c r="G4203" s="181" t="s">
        <v>567</v>
      </c>
      <c r="H4203" s="181" t="s">
        <v>5</v>
      </c>
      <c r="I4203" s="181" t="s">
        <v>5742</v>
      </c>
      <c r="J4203" s="181">
        <v>22300</v>
      </c>
      <c r="K4203" s="181">
        <v>21</v>
      </c>
      <c r="L4203" s="181"/>
      <c r="M4203" s="181"/>
      <c r="N4203" s="596" t="s">
        <v>279</v>
      </c>
    </row>
    <row r="4204" spans="1:14" s="158" customFormat="1" ht="18" customHeight="1" x14ac:dyDescent="0.25">
      <c r="A4204" s="181">
        <v>28382</v>
      </c>
      <c r="B4204" s="701">
        <v>906956</v>
      </c>
      <c r="C4204" s="181" t="s">
        <v>5744</v>
      </c>
      <c r="D4204" s="181" t="s">
        <v>1556</v>
      </c>
      <c r="E4204" s="181" t="s">
        <v>5775</v>
      </c>
      <c r="F4204" s="181" t="s">
        <v>304</v>
      </c>
      <c r="G4204" s="181" t="s">
        <v>1550</v>
      </c>
      <c r="H4204" s="181" t="s">
        <v>7</v>
      </c>
      <c r="I4204" s="181" t="s">
        <v>5745</v>
      </c>
      <c r="J4204" s="181">
        <v>102740</v>
      </c>
      <c r="K4204" s="181">
        <v>20</v>
      </c>
      <c r="L4204" s="181"/>
      <c r="M4204" s="181"/>
      <c r="N4204" s="596" t="s">
        <v>279</v>
      </c>
    </row>
    <row r="4205" spans="1:14" s="158" customFormat="1" ht="18" customHeight="1" x14ac:dyDescent="0.25">
      <c r="A4205" s="181">
        <v>11451</v>
      </c>
      <c r="B4205" s="701">
        <v>90445207</v>
      </c>
      <c r="C4205" s="181" t="s">
        <v>13516</v>
      </c>
      <c r="D4205" s="181" t="s">
        <v>1556</v>
      </c>
      <c r="E4205" s="181" t="s">
        <v>3551</v>
      </c>
      <c r="F4205" s="181" t="s">
        <v>304</v>
      </c>
      <c r="G4205" s="181" t="s">
        <v>1550</v>
      </c>
      <c r="H4205" s="181" t="s">
        <v>7</v>
      </c>
      <c r="I4205" s="181" t="s">
        <v>4247</v>
      </c>
      <c r="J4205" s="181">
        <v>32310</v>
      </c>
      <c r="K4205" s="181">
        <v>85</v>
      </c>
      <c r="L4205" s="181"/>
      <c r="M4205" s="181"/>
      <c r="N4205" s="596" t="s">
        <v>279</v>
      </c>
    </row>
    <row r="4206" spans="1:14" s="158" customFormat="1" ht="18" customHeight="1" x14ac:dyDescent="0.25">
      <c r="A4206" s="181">
        <v>6938</v>
      </c>
      <c r="B4206" s="701">
        <v>33348</v>
      </c>
      <c r="C4206" s="181" t="s">
        <v>5747</v>
      </c>
      <c r="D4206" s="181" t="s">
        <v>1556</v>
      </c>
      <c r="E4206" s="181" t="s">
        <v>3551</v>
      </c>
      <c r="F4206" s="181" t="s">
        <v>304</v>
      </c>
      <c r="G4206" s="181" t="s">
        <v>567</v>
      </c>
      <c r="H4206" s="181" t="s">
        <v>5</v>
      </c>
      <c r="I4206" s="181" t="s">
        <v>18504</v>
      </c>
      <c r="J4206" s="181">
        <v>35610</v>
      </c>
      <c r="K4206" s="181">
        <v>34</v>
      </c>
      <c r="L4206" s="181"/>
      <c r="M4206" s="181"/>
      <c r="N4206" s="596" t="s">
        <v>279</v>
      </c>
    </row>
    <row r="4207" spans="1:14" s="158" customFormat="1" ht="18" customHeight="1" x14ac:dyDescent="0.25">
      <c r="A4207" s="181">
        <v>24954</v>
      </c>
      <c r="B4207" s="701">
        <v>90468554</v>
      </c>
      <c r="C4207" s="181" t="s">
        <v>5776</v>
      </c>
      <c r="D4207" s="181" t="s">
        <v>1556</v>
      </c>
      <c r="E4207" s="181" t="s">
        <v>3564</v>
      </c>
      <c r="F4207" s="181" t="s">
        <v>304</v>
      </c>
      <c r="G4207" s="181" t="s">
        <v>1550</v>
      </c>
      <c r="H4207" s="181" t="s">
        <v>7</v>
      </c>
      <c r="I4207" s="181" t="s">
        <v>4247</v>
      </c>
      <c r="J4207" s="181">
        <v>33440</v>
      </c>
      <c r="K4207" s="181">
        <v>254</v>
      </c>
      <c r="L4207" s="181"/>
      <c r="M4207" s="181"/>
      <c r="N4207" s="596" t="s">
        <v>279</v>
      </c>
    </row>
    <row r="4208" spans="1:14" s="158" customFormat="1" ht="18" customHeight="1" x14ac:dyDescent="0.25">
      <c r="A4208" s="181">
        <v>23579</v>
      </c>
      <c r="B4208" s="701">
        <v>33564</v>
      </c>
      <c r="C4208" s="181" t="s">
        <v>17022</v>
      </c>
      <c r="D4208" s="181" t="s">
        <v>1556</v>
      </c>
      <c r="E4208" s="181" t="s">
        <v>3564</v>
      </c>
      <c r="F4208" s="181" t="s">
        <v>304</v>
      </c>
      <c r="G4208" s="181" t="s">
        <v>567</v>
      </c>
      <c r="H4208" s="181" t="s">
        <v>5</v>
      </c>
      <c r="I4208" s="181" t="s">
        <v>5526</v>
      </c>
      <c r="J4208" s="181">
        <v>35650</v>
      </c>
      <c r="K4208" s="181">
        <v>10</v>
      </c>
      <c r="L4208" s="181"/>
      <c r="M4208" s="181"/>
      <c r="N4208" s="596" t="s">
        <v>279</v>
      </c>
    </row>
    <row r="4209" spans="1:14" s="158" customFormat="1" ht="18" customHeight="1" x14ac:dyDescent="0.25">
      <c r="A4209" s="181">
        <v>18589</v>
      </c>
      <c r="B4209" s="701" t="s">
        <v>15550</v>
      </c>
      <c r="C4209" s="181" t="s">
        <v>15551</v>
      </c>
      <c r="D4209" s="181" t="s">
        <v>1556</v>
      </c>
      <c r="E4209" s="181" t="s">
        <v>3546</v>
      </c>
      <c r="F4209" s="181" t="s">
        <v>304</v>
      </c>
      <c r="G4209" s="181" t="s">
        <v>1572</v>
      </c>
      <c r="H4209" s="181" t="s">
        <v>5</v>
      </c>
      <c r="I4209" s="181" t="s">
        <v>5647</v>
      </c>
      <c r="J4209" s="181">
        <v>56600</v>
      </c>
      <c r="K4209" s="181">
        <v>1</v>
      </c>
      <c r="L4209" s="181"/>
      <c r="M4209" s="181"/>
      <c r="N4209" s="596" t="s">
        <v>279</v>
      </c>
    </row>
    <row r="4210" spans="1:14" s="158" customFormat="1" ht="18" customHeight="1" x14ac:dyDescent="0.25">
      <c r="A4210" s="181">
        <v>11456</v>
      </c>
      <c r="B4210" s="701" t="s">
        <v>5777</v>
      </c>
      <c r="C4210" s="181" t="s">
        <v>5679</v>
      </c>
      <c r="D4210" s="181" t="s">
        <v>1556</v>
      </c>
      <c r="E4210" s="181" t="s">
        <v>3568</v>
      </c>
      <c r="F4210" s="181" t="s">
        <v>304</v>
      </c>
      <c r="G4210" s="181" t="s">
        <v>1550</v>
      </c>
      <c r="H4210" s="181" t="s">
        <v>7</v>
      </c>
      <c r="I4210" s="181" t="s">
        <v>587</v>
      </c>
      <c r="J4210" s="181">
        <v>30100</v>
      </c>
      <c r="K4210" s="181">
        <v>242</v>
      </c>
      <c r="L4210" s="181"/>
      <c r="M4210" s="181"/>
      <c r="N4210" s="596" t="s">
        <v>279</v>
      </c>
    </row>
    <row r="4211" spans="1:14" s="158" customFormat="1" ht="18" customHeight="1" x14ac:dyDescent="0.25">
      <c r="A4211" s="181">
        <v>20171</v>
      </c>
      <c r="B4211" s="701">
        <v>33450</v>
      </c>
      <c r="C4211" s="181" t="s">
        <v>5652</v>
      </c>
      <c r="D4211" s="181" t="s">
        <v>1556</v>
      </c>
      <c r="E4211" s="181" t="s">
        <v>3568</v>
      </c>
      <c r="F4211" s="181" t="s">
        <v>304</v>
      </c>
      <c r="G4211" s="181" t="s">
        <v>567</v>
      </c>
      <c r="H4211" s="181" t="s">
        <v>5</v>
      </c>
      <c r="I4211" s="181" t="s">
        <v>1245</v>
      </c>
      <c r="J4211" s="181">
        <v>37180</v>
      </c>
      <c r="K4211" s="181">
        <v>71</v>
      </c>
      <c r="L4211" s="181"/>
      <c r="M4211" s="181"/>
      <c r="N4211" s="596" t="s">
        <v>279</v>
      </c>
    </row>
    <row r="4212" spans="1:14" s="158" customFormat="1" ht="18" customHeight="1" x14ac:dyDescent="0.25">
      <c r="A4212" s="181">
        <v>9773</v>
      </c>
      <c r="B4212" s="701" t="s">
        <v>5779</v>
      </c>
      <c r="C4212" s="181" t="s">
        <v>5752</v>
      </c>
      <c r="D4212" s="181" t="s">
        <v>1556</v>
      </c>
      <c r="E4212" s="181" t="s">
        <v>5780</v>
      </c>
      <c r="F4212" s="181" t="s">
        <v>304</v>
      </c>
      <c r="G4212" s="181" t="s">
        <v>1550</v>
      </c>
      <c r="H4212" s="181" t="s">
        <v>7</v>
      </c>
      <c r="I4212" s="181" t="s">
        <v>13524</v>
      </c>
      <c r="J4212" s="181">
        <v>71610</v>
      </c>
      <c r="K4212" s="181">
        <v>360</v>
      </c>
      <c r="L4212" s="181"/>
      <c r="M4212" s="181"/>
      <c r="N4212" s="596" t="s">
        <v>279</v>
      </c>
    </row>
    <row r="4213" spans="1:14" s="158" customFormat="1" ht="18" customHeight="1" x14ac:dyDescent="0.25">
      <c r="A4213" s="181">
        <v>27286</v>
      </c>
      <c r="B4213" s="701">
        <v>33596</v>
      </c>
      <c r="C4213" s="181" t="s">
        <v>5716</v>
      </c>
      <c r="D4213" s="181" t="s">
        <v>1556</v>
      </c>
      <c r="E4213" s="181" t="s">
        <v>5780</v>
      </c>
      <c r="F4213" s="181" t="s">
        <v>304</v>
      </c>
      <c r="G4213" s="181" t="s">
        <v>567</v>
      </c>
      <c r="H4213" s="181" t="s">
        <v>5</v>
      </c>
      <c r="I4213" s="181" t="s">
        <v>5782</v>
      </c>
      <c r="J4213" s="181">
        <v>35630</v>
      </c>
      <c r="K4213" s="181">
        <v>48</v>
      </c>
      <c r="L4213" s="181"/>
      <c r="M4213" s="181"/>
      <c r="N4213" s="596" t="s">
        <v>279</v>
      </c>
    </row>
    <row r="4214" spans="1:14" s="158" customFormat="1" ht="18" customHeight="1" x14ac:dyDescent="0.25">
      <c r="A4214" s="181">
        <v>23733</v>
      </c>
      <c r="B4214" s="701">
        <v>33597</v>
      </c>
      <c r="C4214" s="181" t="s">
        <v>5753</v>
      </c>
      <c r="D4214" s="181" t="s">
        <v>1556</v>
      </c>
      <c r="E4214" s="181" t="s">
        <v>5780</v>
      </c>
      <c r="F4214" s="181" t="s">
        <v>304</v>
      </c>
      <c r="G4214" s="181" t="s">
        <v>567</v>
      </c>
      <c r="H4214" s="181" t="s">
        <v>5</v>
      </c>
      <c r="I4214" s="181" t="s">
        <v>5755</v>
      </c>
      <c r="J4214" s="181">
        <v>42810</v>
      </c>
      <c r="K4214" s="181">
        <v>980</v>
      </c>
      <c r="L4214" s="181"/>
      <c r="M4214" s="181"/>
      <c r="N4214" s="596" t="s">
        <v>279</v>
      </c>
    </row>
    <row r="4215" spans="1:14" s="158" customFormat="1" ht="18" customHeight="1" x14ac:dyDescent="0.25">
      <c r="A4215" s="181">
        <v>8507</v>
      </c>
      <c r="B4215" s="701">
        <v>33392</v>
      </c>
      <c r="C4215" s="181" t="s">
        <v>13519</v>
      </c>
      <c r="D4215" s="181" t="s">
        <v>1556</v>
      </c>
      <c r="E4215" s="181" t="s">
        <v>3588</v>
      </c>
      <c r="F4215" s="181" t="s">
        <v>304</v>
      </c>
      <c r="G4215" s="181" t="s">
        <v>567</v>
      </c>
      <c r="H4215" s="181" t="s">
        <v>5</v>
      </c>
      <c r="I4215" s="181" t="s">
        <v>3889</v>
      </c>
      <c r="J4215" s="181">
        <v>30860</v>
      </c>
      <c r="K4215" s="181">
        <v>3</v>
      </c>
      <c r="L4215" s="181"/>
      <c r="M4215" s="181"/>
      <c r="N4215" s="596" t="s">
        <v>279</v>
      </c>
    </row>
    <row r="4216" spans="1:14" s="158" customFormat="1" ht="18" customHeight="1" x14ac:dyDescent="0.25">
      <c r="A4216" s="181">
        <v>18709</v>
      </c>
      <c r="B4216" s="701">
        <v>33234</v>
      </c>
      <c r="C4216" s="181" t="s">
        <v>5785</v>
      </c>
      <c r="D4216" s="181" t="s">
        <v>1556</v>
      </c>
      <c r="E4216" s="181" t="s">
        <v>3549</v>
      </c>
      <c r="F4216" s="181" t="s">
        <v>304</v>
      </c>
      <c r="G4216" s="181" t="s">
        <v>567</v>
      </c>
      <c r="H4216" s="181" t="s">
        <v>5</v>
      </c>
      <c r="I4216" s="181" t="s">
        <v>5634</v>
      </c>
      <c r="J4216" s="181">
        <v>12330</v>
      </c>
      <c r="K4216" s="181">
        <v>26</v>
      </c>
      <c r="L4216" s="181"/>
      <c r="M4216" s="181"/>
      <c r="N4216" s="596" t="s">
        <v>279</v>
      </c>
    </row>
    <row r="4217" spans="1:14" s="158" customFormat="1" ht="18" customHeight="1" x14ac:dyDescent="0.25">
      <c r="A4217" s="181">
        <v>19561</v>
      </c>
      <c r="B4217" s="701" t="s">
        <v>5786</v>
      </c>
      <c r="C4217" s="181" t="s">
        <v>5718</v>
      </c>
      <c r="D4217" s="181" t="s">
        <v>1556</v>
      </c>
      <c r="E4217" s="181" t="s">
        <v>3508</v>
      </c>
      <c r="F4217" s="181" t="s">
        <v>304</v>
      </c>
      <c r="G4217" s="181" t="s">
        <v>1550</v>
      </c>
      <c r="H4217" s="181" t="s">
        <v>7</v>
      </c>
      <c r="I4217" s="181" t="s">
        <v>5688</v>
      </c>
      <c r="J4217" s="181">
        <v>44020</v>
      </c>
      <c r="K4217" s="181">
        <v>16</v>
      </c>
      <c r="L4217" s="181"/>
      <c r="M4217" s="181"/>
      <c r="N4217" s="596" t="s">
        <v>279</v>
      </c>
    </row>
    <row r="4218" spans="1:14" s="158" customFormat="1" ht="18" customHeight="1" x14ac:dyDescent="0.25">
      <c r="A4218" s="181">
        <v>12320</v>
      </c>
      <c r="B4218" s="701" t="s">
        <v>5787</v>
      </c>
      <c r="C4218" s="181" t="s">
        <v>5788</v>
      </c>
      <c r="D4218" s="181" t="s">
        <v>1556</v>
      </c>
      <c r="E4218" s="181" t="s">
        <v>4883</v>
      </c>
      <c r="F4218" s="181" t="s">
        <v>304</v>
      </c>
      <c r="G4218" s="181" t="s">
        <v>1550</v>
      </c>
      <c r="H4218" s="181" t="s">
        <v>7</v>
      </c>
      <c r="I4218" s="181" t="s">
        <v>5789</v>
      </c>
      <c r="J4218" s="181">
        <v>84580</v>
      </c>
      <c r="K4218" s="181">
        <v>112</v>
      </c>
      <c r="L4218" s="181"/>
      <c r="M4218" s="181"/>
      <c r="N4218" s="596" t="s">
        <v>279</v>
      </c>
    </row>
    <row r="4219" spans="1:14" s="158" customFormat="1" ht="18" customHeight="1" x14ac:dyDescent="0.25">
      <c r="A4219" s="181">
        <v>28140</v>
      </c>
      <c r="B4219" s="701">
        <v>33670</v>
      </c>
      <c r="C4219" s="181" t="s">
        <v>5726</v>
      </c>
      <c r="D4219" s="181" t="s">
        <v>1556</v>
      </c>
      <c r="E4219" s="181" t="s">
        <v>4883</v>
      </c>
      <c r="F4219" s="181" t="s">
        <v>304</v>
      </c>
      <c r="G4219" s="181" t="s">
        <v>567</v>
      </c>
      <c r="H4219" s="181" t="s">
        <v>5</v>
      </c>
      <c r="I4219" s="181" t="s">
        <v>17506</v>
      </c>
      <c r="J4219" s="181">
        <v>92200</v>
      </c>
      <c r="K4219" s="181">
        <v>16</v>
      </c>
      <c r="L4219" s="181"/>
      <c r="M4219" s="181"/>
      <c r="N4219" s="596" t="s">
        <v>279</v>
      </c>
    </row>
    <row r="4220" spans="1:14" s="158" customFormat="1" ht="18" customHeight="1" x14ac:dyDescent="0.25">
      <c r="A4220" s="181">
        <v>19241</v>
      </c>
      <c r="B4220" s="701">
        <v>33498</v>
      </c>
      <c r="C4220" s="181" t="s">
        <v>18505</v>
      </c>
      <c r="D4220" s="181" t="s">
        <v>1556</v>
      </c>
      <c r="E4220" s="181" t="s">
        <v>4415</v>
      </c>
      <c r="F4220" s="181" t="s">
        <v>304</v>
      </c>
      <c r="G4220" s="181" t="s">
        <v>567</v>
      </c>
      <c r="H4220" s="181" t="s">
        <v>5</v>
      </c>
      <c r="I4220" s="181" t="s">
        <v>5729</v>
      </c>
      <c r="J4220" s="181">
        <v>46150</v>
      </c>
      <c r="K4220" s="181">
        <v>11</v>
      </c>
      <c r="L4220" s="181"/>
      <c r="M4220" s="181"/>
      <c r="N4220" s="596" t="s">
        <v>279</v>
      </c>
    </row>
    <row r="4221" spans="1:14" s="158" customFormat="1" ht="18" customHeight="1" x14ac:dyDescent="0.25">
      <c r="A4221" s="181">
        <v>16866</v>
      </c>
      <c r="B4221" s="701">
        <v>33284</v>
      </c>
      <c r="C4221" s="181" t="s">
        <v>10716</v>
      </c>
      <c r="D4221" s="181" t="s">
        <v>1556</v>
      </c>
      <c r="E4221" s="181" t="s">
        <v>10717</v>
      </c>
      <c r="F4221" s="181" t="s">
        <v>304</v>
      </c>
      <c r="G4221" s="181" t="s">
        <v>567</v>
      </c>
      <c r="H4221" s="181" t="s">
        <v>5</v>
      </c>
      <c r="I4221" s="181" t="s">
        <v>4839</v>
      </c>
      <c r="J4221" s="181">
        <v>13090</v>
      </c>
      <c r="K4221" s="181">
        <v>18</v>
      </c>
      <c r="L4221" s="181"/>
      <c r="M4221" s="181"/>
      <c r="N4221" s="596" t="s">
        <v>279</v>
      </c>
    </row>
    <row r="4222" spans="1:14" s="158" customFormat="1" ht="18" customHeight="1" x14ac:dyDescent="0.25">
      <c r="A4222" s="181">
        <v>13891</v>
      </c>
      <c r="B4222" s="701">
        <v>33387</v>
      </c>
      <c r="C4222" s="181" t="s">
        <v>17507</v>
      </c>
      <c r="D4222" s="181" t="s">
        <v>3241</v>
      </c>
      <c r="E4222" s="181" t="s">
        <v>3561</v>
      </c>
      <c r="F4222" s="181" t="s">
        <v>304</v>
      </c>
      <c r="G4222" s="181" t="s">
        <v>567</v>
      </c>
      <c r="H4222" s="181" t="s">
        <v>5</v>
      </c>
      <c r="I4222" s="181" t="s">
        <v>1940</v>
      </c>
      <c r="J4222" s="181">
        <v>27540</v>
      </c>
      <c r="K4222" s="181">
        <v>79</v>
      </c>
      <c r="L4222" s="181"/>
      <c r="M4222" s="181"/>
      <c r="N4222" s="596" t="s">
        <v>279</v>
      </c>
    </row>
    <row r="4223" spans="1:14" s="158" customFormat="1" ht="18" customHeight="1" x14ac:dyDescent="0.25">
      <c r="A4223" s="181">
        <v>11449</v>
      </c>
      <c r="B4223" s="701" t="s">
        <v>5791</v>
      </c>
      <c r="C4223" s="181" t="s">
        <v>5682</v>
      </c>
      <c r="D4223" s="181" t="s">
        <v>3241</v>
      </c>
      <c r="E4223" s="181" t="s">
        <v>3568</v>
      </c>
      <c r="F4223" s="181" t="s">
        <v>304</v>
      </c>
      <c r="G4223" s="181" t="s">
        <v>1550</v>
      </c>
      <c r="H4223" s="181" t="s">
        <v>7</v>
      </c>
      <c r="I4223" s="181" t="s">
        <v>14298</v>
      </c>
      <c r="J4223" s="181">
        <v>47930</v>
      </c>
      <c r="K4223" s="181">
        <v>32</v>
      </c>
      <c r="L4223" s="181"/>
      <c r="M4223" s="181"/>
      <c r="N4223" s="596" t="s">
        <v>279</v>
      </c>
    </row>
    <row r="4224" spans="1:14" s="158" customFormat="1" ht="18" customHeight="1" x14ac:dyDescent="0.25">
      <c r="A4224" s="181">
        <v>91248</v>
      </c>
      <c r="B4224" s="701">
        <v>33327</v>
      </c>
      <c r="C4224" s="181" t="s">
        <v>18506</v>
      </c>
      <c r="D4224" s="181" t="s">
        <v>3241</v>
      </c>
      <c r="E4224" s="181" t="s">
        <v>3508</v>
      </c>
      <c r="F4224" s="181" t="s">
        <v>304</v>
      </c>
      <c r="G4224" s="181" t="s">
        <v>567</v>
      </c>
      <c r="H4224" s="181" t="s">
        <v>5</v>
      </c>
      <c r="I4224" s="181" t="s">
        <v>604</v>
      </c>
      <c r="J4224" s="181">
        <v>28600</v>
      </c>
      <c r="K4224" s="181">
        <v>16</v>
      </c>
      <c r="L4224" s="181"/>
      <c r="M4224" s="181"/>
      <c r="N4224" s="596" t="s">
        <v>279</v>
      </c>
    </row>
    <row r="4225" spans="1:14" s="158" customFormat="1" ht="18" customHeight="1" x14ac:dyDescent="0.25">
      <c r="A4225" s="181">
        <v>68690</v>
      </c>
      <c r="B4225" s="701" t="s">
        <v>17023</v>
      </c>
      <c r="C4225" s="181" t="s">
        <v>5769</v>
      </c>
      <c r="D4225" s="181" t="s">
        <v>17024</v>
      </c>
      <c r="E4225" s="181" t="s">
        <v>5304</v>
      </c>
      <c r="F4225" s="181" t="s">
        <v>304</v>
      </c>
      <c r="G4225" s="181" t="s">
        <v>1508</v>
      </c>
      <c r="H4225" s="181" t="s">
        <v>7</v>
      </c>
      <c r="I4225" s="181" t="s">
        <v>17025</v>
      </c>
      <c r="J4225" s="181">
        <v>47730</v>
      </c>
      <c r="K4225" s="181">
        <v>12</v>
      </c>
      <c r="L4225" s="181"/>
      <c r="M4225" s="181"/>
      <c r="N4225" s="596" t="s">
        <v>279</v>
      </c>
    </row>
    <row r="4226" spans="1:14" s="158" customFormat="1" ht="18" customHeight="1" x14ac:dyDescent="0.25">
      <c r="A4226" s="181">
        <v>68720</v>
      </c>
      <c r="B4226" s="701" t="s">
        <v>5794</v>
      </c>
      <c r="C4226" s="181" t="s">
        <v>5795</v>
      </c>
      <c r="D4226" s="181" t="s">
        <v>5796</v>
      </c>
      <c r="E4226" s="181" t="s">
        <v>5304</v>
      </c>
      <c r="F4226" s="181" t="s">
        <v>304</v>
      </c>
      <c r="G4226" s="181" t="s">
        <v>1508</v>
      </c>
      <c r="H4226" s="181" t="s">
        <v>7</v>
      </c>
      <c r="I4226" s="181" t="s">
        <v>5797</v>
      </c>
      <c r="J4226" s="181">
        <v>47730</v>
      </c>
      <c r="K4226" s="181">
        <v>164</v>
      </c>
      <c r="L4226" s="181"/>
      <c r="M4226" s="181"/>
      <c r="N4226" s="596" t="s">
        <v>279</v>
      </c>
    </row>
    <row r="4227" spans="1:14" s="158" customFormat="1" ht="18" customHeight="1" x14ac:dyDescent="0.25">
      <c r="A4227" s="181">
        <v>27005</v>
      </c>
      <c r="B4227" s="701">
        <v>33324</v>
      </c>
      <c r="C4227" s="181" t="s">
        <v>17026</v>
      </c>
      <c r="D4227" s="181" t="s">
        <v>17027</v>
      </c>
      <c r="E4227" s="181" t="s">
        <v>3549</v>
      </c>
      <c r="F4227" s="181" t="s">
        <v>304</v>
      </c>
      <c r="G4227" s="181" t="s">
        <v>567</v>
      </c>
      <c r="H4227" s="181" t="s">
        <v>5</v>
      </c>
      <c r="I4227" s="181" t="s">
        <v>17028</v>
      </c>
      <c r="J4227" s="181">
        <v>46080</v>
      </c>
      <c r="K4227" s="181">
        <v>17</v>
      </c>
      <c r="L4227" s="181"/>
      <c r="M4227" s="181"/>
      <c r="N4227" s="596" t="s">
        <v>279</v>
      </c>
    </row>
    <row r="4228" spans="1:14" s="158" customFormat="1" ht="18" customHeight="1" x14ac:dyDescent="0.25">
      <c r="A4228" s="181">
        <v>26992</v>
      </c>
      <c r="B4228" s="701">
        <v>33325</v>
      </c>
      <c r="C4228" s="181" t="s">
        <v>15552</v>
      </c>
      <c r="D4228" s="181" t="s">
        <v>15553</v>
      </c>
      <c r="E4228" s="181" t="s">
        <v>3549</v>
      </c>
      <c r="F4228" s="181" t="s">
        <v>304</v>
      </c>
      <c r="G4228" s="181" t="s">
        <v>567</v>
      </c>
      <c r="H4228" s="181" t="s">
        <v>5</v>
      </c>
      <c r="I4228" s="181" t="s">
        <v>15554</v>
      </c>
      <c r="J4228" s="181">
        <v>46080</v>
      </c>
      <c r="K4228" s="181">
        <v>15</v>
      </c>
      <c r="L4228" s="181"/>
      <c r="M4228" s="181"/>
      <c r="N4228" s="596" t="s">
        <v>279</v>
      </c>
    </row>
    <row r="4229" spans="1:14" s="158" customFormat="1" ht="18" customHeight="1" x14ac:dyDescent="0.25">
      <c r="A4229" s="181">
        <v>6369</v>
      </c>
      <c r="B4229" s="701">
        <v>33537</v>
      </c>
      <c r="C4229" s="181" t="s">
        <v>13525</v>
      </c>
      <c r="D4229" s="181" t="s">
        <v>13526</v>
      </c>
      <c r="E4229" s="181" t="s">
        <v>10719</v>
      </c>
      <c r="F4229" s="181" t="s">
        <v>304</v>
      </c>
      <c r="G4229" s="181" t="s">
        <v>567</v>
      </c>
      <c r="H4229" s="181" t="s">
        <v>5</v>
      </c>
      <c r="I4229" s="181" t="s">
        <v>11378</v>
      </c>
      <c r="J4229" s="181">
        <v>35770</v>
      </c>
      <c r="K4229" s="181">
        <v>8</v>
      </c>
      <c r="L4229" s="181"/>
      <c r="M4229" s="181"/>
      <c r="N4229" s="596" t="s">
        <v>279</v>
      </c>
    </row>
    <row r="4230" spans="1:14" s="158" customFormat="1" ht="18" customHeight="1" x14ac:dyDescent="0.25">
      <c r="A4230" s="181">
        <v>6371</v>
      </c>
      <c r="B4230" s="701">
        <v>33538</v>
      </c>
      <c r="C4230" s="181" t="s">
        <v>10718</v>
      </c>
      <c r="D4230" s="181" t="s">
        <v>14300</v>
      </c>
      <c r="E4230" s="181" t="s">
        <v>10719</v>
      </c>
      <c r="F4230" s="181" t="s">
        <v>304</v>
      </c>
      <c r="G4230" s="181" t="s">
        <v>567</v>
      </c>
      <c r="H4230" s="181" t="s">
        <v>5</v>
      </c>
      <c r="I4230" s="181" t="s">
        <v>10720</v>
      </c>
      <c r="J4230" s="181">
        <v>33960</v>
      </c>
      <c r="K4230" s="181">
        <v>13</v>
      </c>
      <c r="L4230" s="181"/>
      <c r="M4230" s="181"/>
      <c r="N4230" s="596" t="s">
        <v>279</v>
      </c>
    </row>
    <row r="4231" spans="1:14" s="158" customFormat="1" ht="18" customHeight="1" x14ac:dyDescent="0.25">
      <c r="A4231" s="181">
        <v>25452</v>
      </c>
      <c r="B4231" s="701">
        <v>33530</v>
      </c>
      <c r="C4231" s="181" t="s">
        <v>5798</v>
      </c>
      <c r="D4231" s="181" t="s">
        <v>1573</v>
      </c>
      <c r="E4231" s="181" t="s">
        <v>3582</v>
      </c>
      <c r="F4231" s="181" t="s">
        <v>304</v>
      </c>
      <c r="G4231" s="181" t="s">
        <v>567</v>
      </c>
      <c r="H4231" s="181" t="s">
        <v>5</v>
      </c>
      <c r="I4231" s="181" t="s">
        <v>5799</v>
      </c>
      <c r="J4231" s="181">
        <v>56340</v>
      </c>
      <c r="K4231" s="181">
        <v>13</v>
      </c>
      <c r="L4231" s="181"/>
      <c r="M4231" s="181"/>
      <c r="N4231" s="596" t="s">
        <v>279</v>
      </c>
    </row>
    <row r="4232" spans="1:14" s="158" customFormat="1" ht="18" customHeight="1" x14ac:dyDescent="0.25">
      <c r="A4232" s="181">
        <v>10574</v>
      </c>
      <c r="B4232" s="701">
        <v>33536</v>
      </c>
      <c r="C4232" s="181" t="s">
        <v>5800</v>
      </c>
      <c r="D4232" s="181" t="s">
        <v>1573</v>
      </c>
      <c r="E4232" s="181" t="s">
        <v>4346</v>
      </c>
      <c r="F4232" s="181" t="s">
        <v>304</v>
      </c>
      <c r="G4232" s="181" t="s">
        <v>567</v>
      </c>
      <c r="H4232" s="181" t="s">
        <v>5</v>
      </c>
      <c r="I4232" s="181" t="s">
        <v>4593</v>
      </c>
      <c r="J4232" s="181">
        <v>56990</v>
      </c>
      <c r="K4232" s="181">
        <v>9</v>
      </c>
      <c r="L4232" s="181"/>
      <c r="M4232" s="181"/>
      <c r="N4232" s="596" t="s">
        <v>279</v>
      </c>
    </row>
    <row r="4233" spans="1:14" s="158" customFormat="1" ht="18" customHeight="1" x14ac:dyDescent="0.25">
      <c r="A4233" s="181">
        <v>2711</v>
      </c>
      <c r="B4233" s="701" t="s">
        <v>15555</v>
      </c>
      <c r="C4233" s="181" t="s">
        <v>15556</v>
      </c>
      <c r="D4233" s="181" t="s">
        <v>1573</v>
      </c>
      <c r="E4233" s="181" t="s">
        <v>5413</v>
      </c>
      <c r="F4233" s="181" t="s">
        <v>304</v>
      </c>
      <c r="G4233" s="181" t="s">
        <v>1550</v>
      </c>
      <c r="H4233" s="181" t="s">
        <v>7</v>
      </c>
      <c r="I4233" s="181" t="s">
        <v>17029</v>
      </c>
      <c r="J4233" s="181">
        <v>68250</v>
      </c>
      <c r="K4233" s="181">
        <v>29</v>
      </c>
      <c r="L4233" s="181"/>
      <c r="M4233" s="181"/>
      <c r="N4233" s="596" t="s">
        <v>279</v>
      </c>
    </row>
    <row r="4234" spans="1:14" s="158" customFormat="1" ht="18" customHeight="1" x14ac:dyDescent="0.25">
      <c r="A4234" s="181">
        <v>7567</v>
      </c>
      <c r="B4234" s="701">
        <v>33314</v>
      </c>
      <c r="C4234" s="181" t="s">
        <v>5690</v>
      </c>
      <c r="D4234" s="181" t="s">
        <v>1573</v>
      </c>
      <c r="E4234" s="181" t="s">
        <v>3548</v>
      </c>
      <c r="F4234" s="181" t="s">
        <v>304</v>
      </c>
      <c r="G4234" s="181" t="s">
        <v>567</v>
      </c>
      <c r="H4234" s="181" t="s">
        <v>5</v>
      </c>
      <c r="I4234" s="181" t="s">
        <v>4864</v>
      </c>
      <c r="J4234" s="181">
        <v>66110</v>
      </c>
      <c r="K4234" s="181">
        <v>7</v>
      </c>
      <c r="L4234" s="181"/>
      <c r="M4234" s="181"/>
      <c r="N4234" s="596" t="s">
        <v>279</v>
      </c>
    </row>
    <row r="4235" spans="1:14" s="158" customFormat="1" ht="18" customHeight="1" x14ac:dyDescent="0.25">
      <c r="A4235" s="181">
        <v>30957</v>
      </c>
      <c r="B4235" s="701" t="s">
        <v>18507</v>
      </c>
      <c r="C4235" s="181" t="s">
        <v>5750</v>
      </c>
      <c r="D4235" s="181" t="s">
        <v>1573</v>
      </c>
      <c r="E4235" s="181" t="s">
        <v>18508</v>
      </c>
      <c r="F4235" s="181" t="s">
        <v>304</v>
      </c>
      <c r="G4235" s="181" t="s">
        <v>1572</v>
      </c>
      <c r="H4235" s="181" t="s">
        <v>5</v>
      </c>
      <c r="I4235" s="181" t="s">
        <v>2337</v>
      </c>
      <c r="J4235" s="181">
        <v>61240</v>
      </c>
      <c r="K4235" s="181">
        <v>15</v>
      </c>
      <c r="L4235" s="181"/>
      <c r="M4235" s="181"/>
      <c r="N4235" s="596" t="s">
        <v>279</v>
      </c>
    </row>
    <row r="4236" spans="1:14" s="158" customFormat="1" ht="18" customHeight="1" x14ac:dyDescent="0.25">
      <c r="A4236" s="181">
        <v>72266</v>
      </c>
      <c r="B4236" s="701">
        <v>33322</v>
      </c>
      <c r="C4236" s="181" t="s">
        <v>5801</v>
      </c>
      <c r="D4236" s="181" t="s">
        <v>5802</v>
      </c>
      <c r="E4236" s="181" t="s">
        <v>4105</v>
      </c>
      <c r="F4236" s="181" t="s">
        <v>304</v>
      </c>
      <c r="G4236" s="181" t="s">
        <v>567</v>
      </c>
      <c r="H4236" s="181" t="s">
        <v>5</v>
      </c>
      <c r="I4236" s="181" t="s">
        <v>5803</v>
      </c>
      <c r="J4236" s="181">
        <v>49800</v>
      </c>
      <c r="K4236" s="181">
        <v>3</v>
      </c>
      <c r="L4236" s="181"/>
      <c r="M4236" s="181"/>
      <c r="N4236" s="596" t="s">
        <v>279</v>
      </c>
    </row>
    <row r="4237" spans="1:14" s="158" customFormat="1" ht="18" customHeight="1" x14ac:dyDescent="0.25">
      <c r="A4237" s="181">
        <v>41610</v>
      </c>
      <c r="B4237" s="701">
        <v>33323</v>
      </c>
      <c r="C4237" s="181" t="s">
        <v>10721</v>
      </c>
      <c r="D4237" s="181" t="s">
        <v>5802</v>
      </c>
      <c r="E4237" s="181" t="s">
        <v>3756</v>
      </c>
      <c r="F4237" s="181" t="s">
        <v>304</v>
      </c>
      <c r="G4237" s="181" t="s">
        <v>567</v>
      </c>
      <c r="H4237" s="181" t="s">
        <v>5</v>
      </c>
      <c r="I4237" s="181" t="s">
        <v>10722</v>
      </c>
      <c r="J4237" s="181">
        <v>60170</v>
      </c>
      <c r="K4237" s="181">
        <v>4</v>
      </c>
      <c r="L4237" s="181"/>
      <c r="M4237" s="181"/>
      <c r="N4237" s="596" t="s">
        <v>279</v>
      </c>
    </row>
    <row r="4238" spans="1:14" s="158" customFormat="1" ht="18" customHeight="1" x14ac:dyDescent="0.25">
      <c r="A4238" s="181">
        <v>22766</v>
      </c>
      <c r="B4238" s="701" t="s">
        <v>5805</v>
      </c>
      <c r="C4238" s="181" t="s">
        <v>5806</v>
      </c>
      <c r="D4238" s="181" t="s">
        <v>3250</v>
      </c>
      <c r="E4238" s="181" t="s">
        <v>3589</v>
      </c>
      <c r="F4238" s="181" t="s">
        <v>304</v>
      </c>
      <c r="G4238" s="181" t="s">
        <v>1550</v>
      </c>
      <c r="H4238" s="181" t="s">
        <v>7</v>
      </c>
      <c r="I4238" s="181" t="s">
        <v>5094</v>
      </c>
      <c r="J4238" s="181">
        <v>45840</v>
      </c>
      <c r="K4238" s="181">
        <v>343</v>
      </c>
      <c r="L4238" s="181"/>
      <c r="M4238" s="181"/>
      <c r="N4238" s="596" t="s">
        <v>279</v>
      </c>
    </row>
    <row r="4239" spans="1:14" s="158" customFormat="1" ht="18" customHeight="1" x14ac:dyDescent="0.25">
      <c r="A4239" s="181">
        <v>10332</v>
      </c>
      <c r="B4239" s="701">
        <v>33377</v>
      </c>
      <c r="C4239" s="181" t="s">
        <v>17505</v>
      </c>
      <c r="D4239" s="181" t="s">
        <v>3250</v>
      </c>
      <c r="E4239" s="181" t="s">
        <v>3589</v>
      </c>
      <c r="F4239" s="181" t="s">
        <v>304</v>
      </c>
      <c r="G4239" s="181" t="s">
        <v>567</v>
      </c>
      <c r="H4239" s="181" t="s">
        <v>5</v>
      </c>
      <c r="I4239" s="181" t="s">
        <v>13523</v>
      </c>
      <c r="J4239" s="181">
        <v>42980</v>
      </c>
      <c r="K4239" s="181">
        <v>48</v>
      </c>
      <c r="L4239" s="181"/>
      <c r="M4239" s="181"/>
      <c r="N4239" s="596" t="s">
        <v>279</v>
      </c>
    </row>
    <row r="4240" spans="1:14" s="158" customFormat="1" ht="18" customHeight="1" x14ac:dyDescent="0.25">
      <c r="A4240" s="181">
        <v>28325</v>
      </c>
      <c r="B4240" s="701">
        <v>33565</v>
      </c>
      <c r="C4240" s="181" t="s">
        <v>13527</v>
      </c>
      <c r="D4240" s="181" t="s">
        <v>5807</v>
      </c>
      <c r="E4240" s="181" t="s">
        <v>3564</v>
      </c>
      <c r="F4240" s="181" t="s">
        <v>304</v>
      </c>
      <c r="G4240" s="181" t="s">
        <v>567</v>
      </c>
      <c r="H4240" s="181" t="s">
        <v>5</v>
      </c>
      <c r="I4240" s="181" t="s">
        <v>11842</v>
      </c>
      <c r="J4240" s="181">
        <v>19450</v>
      </c>
      <c r="K4240" s="181">
        <v>4</v>
      </c>
      <c r="L4240" s="181"/>
      <c r="M4240" s="181"/>
      <c r="N4240" s="596" t="s">
        <v>279</v>
      </c>
    </row>
    <row r="4241" spans="1:14" s="158" customFormat="1" ht="18" customHeight="1" x14ac:dyDescent="0.25">
      <c r="A4241" s="181">
        <v>27646</v>
      </c>
      <c r="B4241" s="701" t="s">
        <v>15557</v>
      </c>
      <c r="C4241" s="181" t="s">
        <v>5804</v>
      </c>
      <c r="D4241" s="181" t="s">
        <v>3288</v>
      </c>
      <c r="E4241" s="181" t="s">
        <v>4279</v>
      </c>
      <c r="F4241" s="181" t="s">
        <v>304</v>
      </c>
      <c r="G4241" s="181" t="s">
        <v>1572</v>
      </c>
      <c r="H4241" s="181" t="s">
        <v>5</v>
      </c>
      <c r="I4241" s="181" t="s">
        <v>15558</v>
      </c>
      <c r="J4241" s="181">
        <v>71430</v>
      </c>
      <c r="K4241" s="181">
        <v>11</v>
      </c>
      <c r="L4241" s="181"/>
      <c r="M4241" s="181"/>
      <c r="N4241" s="596" t="s">
        <v>279</v>
      </c>
    </row>
    <row r="4242" spans="1:14" s="158" customFormat="1" ht="18" customHeight="1" x14ac:dyDescent="0.25">
      <c r="A4242" s="181">
        <v>27399</v>
      </c>
      <c r="B4242" s="701">
        <v>33543</v>
      </c>
      <c r="C4242" s="181" t="s">
        <v>15559</v>
      </c>
      <c r="D4242" s="181" t="s">
        <v>3288</v>
      </c>
      <c r="E4242" s="181" t="s">
        <v>15560</v>
      </c>
      <c r="F4242" s="181" t="s">
        <v>304</v>
      </c>
      <c r="G4242" s="181" t="s">
        <v>567</v>
      </c>
      <c r="H4242" s="181" t="s">
        <v>5</v>
      </c>
      <c r="I4242" s="181" t="s">
        <v>15561</v>
      </c>
      <c r="J4242" s="181">
        <v>104640</v>
      </c>
      <c r="K4242" s="181">
        <v>23</v>
      </c>
      <c r="L4242" s="181"/>
      <c r="M4242" s="181"/>
      <c r="N4242" s="596" t="s">
        <v>279</v>
      </c>
    </row>
    <row r="4243" spans="1:14" s="158" customFormat="1" ht="18" customHeight="1" x14ac:dyDescent="0.25">
      <c r="A4243" s="181">
        <v>12418</v>
      </c>
      <c r="B4243" s="701" t="s">
        <v>11379</v>
      </c>
      <c r="C4243" s="181" t="s">
        <v>11380</v>
      </c>
      <c r="D4243" s="181" t="s">
        <v>3288</v>
      </c>
      <c r="E4243" s="181" t="s">
        <v>11381</v>
      </c>
      <c r="F4243" s="181" t="s">
        <v>304</v>
      </c>
      <c r="G4243" s="181" t="s">
        <v>1572</v>
      </c>
      <c r="H4243" s="181" t="s">
        <v>5</v>
      </c>
      <c r="I4243" s="181" t="s">
        <v>11382</v>
      </c>
      <c r="J4243" s="181">
        <v>55540</v>
      </c>
      <c r="K4243" s="181">
        <v>14</v>
      </c>
      <c r="L4243" s="181"/>
      <c r="M4243" s="181"/>
      <c r="N4243" s="596" t="s">
        <v>279</v>
      </c>
    </row>
    <row r="4244" spans="1:14" s="158" customFormat="1" ht="18" customHeight="1" x14ac:dyDescent="0.25">
      <c r="A4244" s="181">
        <v>28250</v>
      </c>
      <c r="B4244" s="701" t="s">
        <v>15562</v>
      </c>
      <c r="C4244" s="181" t="s">
        <v>15563</v>
      </c>
      <c r="D4244" s="181" t="s">
        <v>3288</v>
      </c>
      <c r="E4244" s="181" t="s">
        <v>15564</v>
      </c>
      <c r="F4244" s="181" t="s">
        <v>304</v>
      </c>
      <c r="G4244" s="181" t="s">
        <v>1572</v>
      </c>
      <c r="H4244" s="181" t="s">
        <v>5</v>
      </c>
      <c r="I4244" s="181" t="s">
        <v>15565</v>
      </c>
      <c r="J4244" s="181">
        <v>111200</v>
      </c>
      <c r="K4244" s="181">
        <v>1</v>
      </c>
      <c r="L4244" s="181"/>
      <c r="M4244" s="181"/>
      <c r="N4244" s="596" t="s">
        <v>279</v>
      </c>
    </row>
    <row r="4245" spans="1:14" s="158" customFormat="1" ht="18" customHeight="1" x14ac:dyDescent="0.25">
      <c r="A4245" s="181">
        <v>27701</v>
      </c>
      <c r="B4245" s="701">
        <v>33541</v>
      </c>
      <c r="C4245" s="181" t="s">
        <v>10723</v>
      </c>
      <c r="D4245" s="181" t="s">
        <v>3288</v>
      </c>
      <c r="E4245" s="181" t="s">
        <v>10724</v>
      </c>
      <c r="F4245" s="181" t="s">
        <v>304</v>
      </c>
      <c r="G4245" s="181" t="s">
        <v>567</v>
      </c>
      <c r="H4245" s="181" t="s">
        <v>5</v>
      </c>
      <c r="I4245" s="181" t="s">
        <v>10725</v>
      </c>
      <c r="J4245" s="181">
        <v>85960</v>
      </c>
      <c r="K4245" s="181">
        <v>3</v>
      </c>
      <c r="L4245" s="181"/>
      <c r="M4245" s="181"/>
      <c r="N4245" s="596" t="s">
        <v>279</v>
      </c>
    </row>
    <row r="4246" spans="1:14" s="158" customFormat="1" ht="18" customHeight="1" x14ac:dyDescent="0.25">
      <c r="A4246" s="181">
        <v>27697</v>
      </c>
      <c r="B4246" s="701">
        <v>33539</v>
      </c>
      <c r="C4246" s="181" t="s">
        <v>18509</v>
      </c>
      <c r="D4246" s="181" t="s">
        <v>3288</v>
      </c>
      <c r="E4246" s="181" t="s">
        <v>18510</v>
      </c>
      <c r="F4246" s="181" t="s">
        <v>304</v>
      </c>
      <c r="G4246" s="181" t="s">
        <v>567</v>
      </c>
      <c r="H4246" s="181" t="s">
        <v>5</v>
      </c>
      <c r="I4246" s="181" t="s">
        <v>18511</v>
      </c>
      <c r="J4246" s="181">
        <v>85960</v>
      </c>
      <c r="K4246" s="181">
        <v>6</v>
      </c>
      <c r="L4246" s="181"/>
      <c r="M4246" s="181"/>
      <c r="N4246" s="596" t="s">
        <v>279</v>
      </c>
    </row>
    <row r="4247" spans="1:14" s="158" customFormat="1" ht="18" customHeight="1" x14ac:dyDescent="0.25">
      <c r="A4247" s="181">
        <v>19775</v>
      </c>
      <c r="B4247" s="701" t="s">
        <v>15566</v>
      </c>
      <c r="C4247" s="181" t="s">
        <v>15567</v>
      </c>
      <c r="D4247" s="181" t="s">
        <v>3288</v>
      </c>
      <c r="E4247" s="181" t="s">
        <v>15568</v>
      </c>
      <c r="F4247" s="181" t="s">
        <v>304</v>
      </c>
      <c r="G4247" s="181" t="s">
        <v>1572</v>
      </c>
      <c r="H4247" s="181" t="s">
        <v>5</v>
      </c>
      <c r="I4247" s="181" t="s">
        <v>15569</v>
      </c>
      <c r="J4247" s="181">
        <v>55540</v>
      </c>
      <c r="K4247" s="181">
        <v>5</v>
      </c>
      <c r="L4247" s="181"/>
      <c r="M4247" s="181"/>
      <c r="N4247" s="596" t="s">
        <v>279</v>
      </c>
    </row>
    <row r="4248" spans="1:14" s="158" customFormat="1" ht="18" customHeight="1" x14ac:dyDescent="0.25">
      <c r="A4248" s="181">
        <v>17107</v>
      </c>
      <c r="B4248" s="701" t="s">
        <v>10951</v>
      </c>
      <c r="C4248" s="181" t="s">
        <v>10952</v>
      </c>
      <c r="D4248" s="181" t="s">
        <v>1582</v>
      </c>
      <c r="E4248" s="181" t="s">
        <v>3551</v>
      </c>
      <c r="F4248" s="181" t="s">
        <v>304</v>
      </c>
      <c r="G4248" s="181" t="s">
        <v>718</v>
      </c>
      <c r="H4248" s="181" t="s">
        <v>5</v>
      </c>
      <c r="I4248" s="181" t="s">
        <v>5814</v>
      </c>
      <c r="J4248" s="181">
        <v>5150</v>
      </c>
      <c r="K4248" s="181">
        <v>28</v>
      </c>
      <c r="L4248" s="181"/>
      <c r="M4248" s="181"/>
      <c r="N4248" s="596" t="s">
        <v>279</v>
      </c>
    </row>
    <row r="4249" spans="1:14" s="158" customFormat="1" ht="18" customHeight="1" x14ac:dyDescent="0.25">
      <c r="A4249" s="181">
        <v>29433</v>
      </c>
      <c r="B4249" s="701" t="s">
        <v>15570</v>
      </c>
      <c r="C4249" s="181" t="s">
        <v>5844</v>
      </c>
      <c r="D4249" s="181" t="s">
        <v>1582</v>
      </c>
      <c r="E4249" s="181" t="s">
        <v>3552</v>
      </c>
      <c r="F4249" s="181" t="s">
        <v>304</v>
      </c>
      <c r="G4249" s="181" t="s">
        <v>708</v>
      </c>
      <c r="H4249" s="181" t="s">
        <v>5</v>
      </c>
      <c r="I4249" s="181" t="s">
        <v>5094</v>
      </c>
      <c r="J4249" s="181">
        <v>7540</v>
      </c>
      <c r="K4249" s="181">
        <v>4</v>
      </c>
      <c r="L4249" s="181"/>
      <c r="M4249" s="181"/>
      <c r="N4249" s="596" t="s">
        <v>279</v>
      </c>
    </row>
    <row r="4250" spans="1:14" s="158" customFormat="1" ht="18" customHeight="1" x14ac:dyDescent="0.25">
      <c r="A4250" s="181">
        <v>7288</v>
      </c>
      <c r="B4250" s="701" t="s">
        <v>5811</v>
      </c>
      <c r="C4250" s="181" t="s">
        <v>5679</v>
      </c>
      <c r="D4250" s="181" t="s">
        <v>1582</v>
      </c>
      <c r="E4250" s="181" t="s">
        <v>5813</v>
      </c>
      <c r="F4250" s="181" t="s">
        <v>304</v>
      </c>
      <c r="G4250" s="181" t="s">
        <v>718</v>
      </c>
      <c r="H4250" s="181" t="s">
        <v>5</v>
      </c>
      <c r="I4250" s="181" t="s">
        <v>3843</v>
      </c>
      <c r="J4250" s="181">
        <v>5200</v>
      </c>
      <c r="K4250" s="181">
        <v>4</v>
      </c>
      <c r="L4250" s="181"/>
      <c r="M4250" s="181"/>
      <c r="N4250" s="596" t="s">
        <v>279</v>
      </c>
    </row>
    <row r="4251" spans="1:14" s="158" customFormat="1" ht="18" customHeight="1" x14ac:dyDescent="0.25">
      <c r="A4251" s="181">
        <v>12811</v>
      </c>
      <c r="B4251" s="701" t="s">
        <v>13531</v>
      </c>
      <c r="C4251" s="181" t="s">
        <v>5849</v>
      </c>
      <c r="D4251" s="181" t="s">
        <v>1582</v>
      </c>
      <c r="E4251" s="181" t="s">
        <v>13532</v>
      </c>
      <c r="F4251" s="181" t="s">
        <v>304</v>
      </c>
      <c r="G4251" s="181" t="s">
        <v>718</v>
      </c>
      <c r="H4251" s="181" t="s">
        <v>5</v>
      </c>
      <c r="I4251" s="181" t="s">
        <v>2991</v>
      </c>
      <c r="J4251" s="181">
        <v>5200</v>
      </c>
      <c r="K4251" s="181">
        <v>6</v>
      </c>
      <c r="L4251" s="181"/>
      <c r="M4251" s="181"/>
      <c r="N4251" s="596" t="s">
        <v>279</v>
      </c>
    </row>
    <row r="4252" spans="1:14" s="158" customFormat="1" ht="18" customHeight="1" x14ac:dyDescent="0.25">
      <c r="A4252" s="181">
        <v>29434</v>
      </c>
      <c r="B4252" s="701" t="s">
        <v>5815</v>
      </c>
      <c r="C4252" s="181" t="s">
        <v>5816</v>
      </c>
      <c r="D4252" s="181" t="s">
        <v>1582</v>
      </c>
      <c r="E4252" s="181" t="s">
        <v>5817</v>
      </c>
      <c r="F4252" s="181" t="s">
        <v>304</v>
      </c>
      <c r="G4252" s="181" t="s">
        <v>708</v>
      </c>
      <c r="H4252" s="181" t="s">
        <v>5</v>
      </c>
      <c r="I4252" s="181" t="s">
        <v>1585</v>
      </c>
      <c r="J4252" s="181">
        <v>2210</v>
      </c>
      <c r="K4252" s="181">
        <v>26</v>
      </c>
      <c r="L4252" s="181"/>
      <c r="M4252" s="181"/>
      <c r="N4252" s="596" t="s">
        <v>279</v>
      </c>
    </row>
    <row r="4253" spans="1:14" s="158" customFormat="1" ht="18" customHeight="1" x14ac:dyDescent="0.25">
      <c r="A4253" s="181">
        <v>29435</v>
      </c>
      <c r="B4253" s="701" t="s">
        <v>11681</v>
      </c>
      <c r="C4253" s="181" t="s">
        <v>11682</v>
      </c>
      <c r="D4253" s="181" t="s">
        <v>1582</v>
      </c>
      <c r="E4253" s="181" t="s">
        <v>11683</v>
      </c>
      <c r="F4253" s="181" t="s">
        <v>304</v>
      </c>
      <c r="G4253" s="181" t="s">
        <v>708</v>
      </c>
      <c r="H4253" s="181" t="s">
        <v>5</v>
      </c>
      <c r="I4253" s="181" t="s">
        <v>11684</v>
      </c>
      <c r="J4253" s="181">
        <v>7020</v>
      </c>
      <c r="K4253" s="181">
        <v>3</v>
      </c>
      <c r="L4253" s="181"/>
      <c r="M4253" s="181"/>
      <c r="N4253" s="596" t="s">
        <v>279</v>
      </c>
    </row>
    <row r="4254" spans="1:14" s="158" customFormat="1" ht="18" customHeight="1" x14ac:dyDescent="0.25">
      <c r="A4254" s="181">
        <v>17106</v>
      </c>
      <c r="B4254" s="701" t="s">
        <v>5818</v>
      </c>
      <c r="C4254" s="181" t="s">
        <v>5819</v>
      </c>
      <c r="D4254" s="181" t="s">
        <v>1582</v>
      </c>
      <c r="E4254" s="181" t="s">
        <v>3984</v>
      </c>
      <c r="F4254" s="181" t="s">
        <v>304</v>
      </c>
      <c r="G4254" s="181" t="s">
        <v>1874</v>
      </c>
      <c r="H4254" s="181" t="s">
        <v>5</v>
      </c>
      <c r="I4254" s="181" t="s">
        <v>5820</v>
      </c>
      <c r="J4254" s="181">
        <v>7770</v>
      </c>
      <c r="K4254" s="181">
        <v>20</v>
      </c>
      <c r="L4254" s="181"/>
      <c r="M4254" s="181"/>
      <c r="N4254" s="596" t="s">
        <v>279</v>
      </c>
    </row>
    <row r="4255" spans="1:14" s="158" customFormat="1" ht="18" customHeight="1" x14ac:dyDescent="0.25">
      <c r="A4255" s="181">
        <v>17108</v>
      </c>
      <c r="B4255" s="701" t="s">
        <v>10953</v>
      </c>
      <c r="C4255" s="181" t="s">
        <v>5744</v>
      </c>
      <c r="D4255" s="181" t="s">
        <v>6772</v>
      </c>
      <c r="E4255" s="181" t="s">
        <v>10954</v>
      </c>
      <c r="F4255" s="181" t="s">
        <v>304</v>
      </c>
      <c r="G4255" s="181" t="s">
        <v>718</v>
      </c>
      <c r="H4255" s="181" t="s">
        <v>5</v>
      </c>
      <c r="I4255" s="181" t="s">
        <v>4570</v>
      </c>
      <c r="J4255" s="181">
        <v>5560</v>
      </c>
      <c r="K4255" s="181">
        <v>3</v>
      </c>
      <c r="L4255" s="181"/>
      <c r="M4255" s="181"/>
      <c r="N4255" s="596" t="s">
        <v>279</v>
      </c>
    </row>
    <row r="4256" spans="1:14" s="158" customFormat="1" ht="18" customHeight="1" x14ac:dyDescent="0.25">
      <c r="A4256" s="181">
        <v>17225</v>
      </c>
      <c r="B4256" s="701">
        <v>33490</v>
      </c>
      <c r="C4256" s="181" t="s">
        <v>18502</v>
      </c>
      <c r="D4256" s="181" t="s">
        <v>5821</v>
      </c>
      <c r="E4256" s="181" t="s">
        <v>14303</v>
      </c>
      <c r="F4256" s="181" t="s">
        <v>304</v>
      </c>
      <c r="G4256" s="181" t="s">
        <v>567</v>
      </c>
      <c r="H4256" s="181" t="s">
        <v>5</v>
      </c>
      <c r="I4256" s="181" t="s">
        <v>1345</v>
      </c>
      <c r="J4256" s="181">
        <v>77220</v>
      </c>
      <c r="K4256" s="181">
        <v>1</v>
      </c>
      <c r="L4256" s="181"/>
      <c r="M4256" s="181"/>
      <c r="N4256" s="596" t="s">
        <v>279</v>
      </c>
    </row>
    <row r="4257" spans="1:14" s="158" customFormat="1" ht="18" customHeight="1" x14ac:dyDescent="0.25">
      <c r="A4257" s="181">
        <v>23886</v>
      </c>
      <c r="B4257" s="701">
        <v>33566</v>
      </c>
      <c r="C4257" s="181" t="s">
        <v>17503</v>
      </c>
      <c r="D4257" s="181" t="s">
        <v>6562</v>
      </c>
      <c r="E4257" s="181" t="s">
        <v>17504</v>
      </c>
      <c r="F4257" s="181" t="s">
        <v>304</v>
      </c>
      <c r="G4257" s="181" t="s">
        <v>567</v>
      </c>
      <c r="H4257" s="181" t="s">
        <v>5</v>
      </c>
      <c r="I4257" s="181" t="s">
        <v>5740</v>
      </c>
      <c r="J4257" s="181">
        <v>68260</v>
      </c>
      <c r="K4257" s="181">
        <v>2</v>
      </c>
      <c r="L4257" s="181"/>
      <c r="M4257" s="181"/>
      <c r="N4257" s="596" t="s">
        <v>279</v>
      </c>
    </row>
    <row r="4258" spans="1:14" ht="18" customHeight="1" x14ac:dyDescent="0.25">
      <c r="A4258" s="181">
        <v>9793</v>
      </c>
      <c r="B4258" s="701">
        <v>13268880</v>
      </c>
      <c r="C4258" s="181" t="s">
        <v>5822</v>
      </c>
      <c r="D4258" s="181" t="s">
        <v>1586</v>
      </c>
      <c r="E4258" s="181" t="s">
        <v>4605</v>
      </c>
      <c r="F4258" s="181" t="s">
        <v>304</v>
      </c>
      <c r="G4258" s="181" t="s">
        <v>1550</v>
      </c>
      <c r="H4258" s="181" t="s">
        <v>7</v>
      </c>
      <c r="I4258" s="181" t="s">
        <v>2486</v>
      </c>
      <c r="J4258" s="181">
        <v>108990</v>
      </c>
      <c r="K4258" s="181">
        <v>22</v>
      </c>
      <c r="L4258" s="181"/>
      <c r="M4258" s="181"/>
      <c r="N4258" s="596" t="s">
        <v>279</v>
      </c>
    </row>
    <row r="4259" spans="1:14" ht="18" customHeight="1" x14ac:dyDescent="0.25">
      <c r="A4259" s="181">
        <v>41166</v>
      </c>
      <c r="B4259" s="701">
        <v>33308</v>
      </c>
      <c r="C4259" s="181" t="s">
        <v>15571</v>
      </c>
      <c r="D4259" s="181" t="s">
        <v>1586</v>
      </c>
      <c r="E4259" s="181" t="s">
        <v>2396</v>
      </c>
      <c r="F4259" s="181" t="s">
        <v>304</v>
      </c>
      <c r="G4259" s="181" t="s">
        <v>567</v>
      </c>
      <c r="H4259" s="181" t="s">
        <v>5</v>
      </c>
      <c r="I4259" s="181" t="s">
        <v>10715</v>
      </c>
      <c r="J4259" s="181">
        <v>54050</v>
      </c>
      <c r="K4259" s="181">
        <v>7</v>
      </c>
      <c r="L4259" s="181"/>
      <c r="M4259" s="181"/>
      <c r="N4259" s="596" t="s">
        <v>279</v>
      </c>
    </row>
    <row r="4260" spans="1:14" ht="18" customHeight="1" x14ac:dyDescent="0.25">
      <c r="A4260" s="181">
        <v>26967</v>
      </c>
      <c r="B4260" s="701">
        <v>33321</v>
      </c>
      <c r="C4260" s="181" t="s">
        <v>5823</v>
      </c>
      <c r="D4260" s="181" t="s">
        <v>1586</v>
      </c>
      <c r="E4260" s="181" t="s">
        <v>3549</v>
      </c>
      <c r="F4260" s="181" t="s">
        <v>304</v>
      </c>
      <c r="G4260" s="181" t="s">
        <v>567</v>
      </c>
      <c r="H4260" s="181" t="s">
        <v>5</v>
      </c>
      <c r="I4260" s="181" t="s">
        <v>5742</v>
      </c>
      <c r="J4260" s="181">
        <v>52460</v>
      </c>
      <c r="K4260" s="181">
        <v>51</v>
      </c>
      <c r="L4260" s="181"/>
      <c r="M4260" s="181"/>
      <c r="N4260" s="596" t="s">
        <v>279</v>
      </c>
    </row>
    <row r="4261" spans="1:14" ht="18" customHeight="1" x14ac:dyDescent="0.25">
      <c r="A4261" s="181">
        <v>27809</v>
      </c>
      <c r="B4261" s="701">
        <v>33492</v>
      </c>
      <c r="C4261" s="181" t="s">
        <v>5744</v>
      </c>
      <c r="D4261" s="181" t="s">
        <v>5825</v>
      </c>
      <c r="E4261" s="181" t="s">
        <v>4415</v>
      </c>
      <c r="F4261" s="181" t="s">
        <v>304</v>
      </c>
      <c r="G4261" s="181" t="s">
        <v>567</v>
      </c>
      <c r="H4261" s="181" t="s">
        <v>5</v>
      </c>
      <c r="I4261" s="181" t="s">
        <v>604</v>
      </c>
      <c r="J4261" s="181">
        <v>34700</v>
      </c>
      <c r="K4261" s="181">
        <v>2</v>
      </c>
      <c r="L4261" s="181"/>
      <c r="M4261" s="181"/>
      <c r="N4261" s="596" t="s">
        <v>279</v>
      </c>
    </row>
    <row r="4262" spans="1:14" s="158" customFormat="1" ht="18" customHeight="1" x14ac:dyDescent="0.25">
      <c r="A4262" s="181">
        <v>18318</v>
      </c>
      <c r="B4262" s="701">
        <v>38336</v>
      </c>
      <c r="C4262" s="181" t="s">
        <v>5824</v>
      </c>
      <c r="D4262" s="181" t="s">
        <v>5825</v>
      </c>
      <c r="E4262" s="181" t="s">
        <v>5826</v>
      </c>
      <c r="F4262" s="181" t="s">
        <v>304</v>
      </c>
      <c r="G4262" s="181" t="s">
        <v>567</v>
      </c>
      <c r="H4262" s="181" t="s">
        <v>5</v>
      </c>
      <c r="I4262" s="181" t="s">
        <v>5793</v>
      </c>
      <c r="J4262" s="181">
        <v>47350</v>
      </c>
      <c r="K4262" s="181">
        <v>3</v>
      </c>
      <c r="L4262" s="181"/>
      <c r="M4262" s="181"/>
      <c r="N4262" s="596" t="s">
        <v>279</v>
      </c>
    </row>
    <row r="4263" spans="1:14" s="158" customFormat="1" ht="18" customHeight="1" x14ac:dyDescent="0.25">
      <c r="A4263" s="181">
        <v>4519</v>
      </c>
      <c r="B4263" s="701">
        <v>33342</v>
      </c>
      <c r="C4263" s="181" t="s">
        <v>5827</v>
      </c>
      <c r="D4263" s="181" t="s">
        <v>1590</v>
      </c>
      <c r="E4263" s="181" t="s">
        <v>5828</v>
      </c>
      <c r="F4263" s="181" t="s">
        <v>304</v>
      </c>
      <c r="G4263" s="181" t="s">
        <v>567</v>
      </c>
      <c r="H4263" s="181" t="s">
        <v>5</v>
      </c>
      <c r="I4263" s="181" t="s">
        <v>794</v>
      </c>
      <c r="J4263" s="181">
        <v>63640</v>
      </c>
      <c r="K4263" s="181">
        <v>28</v>
      </c>
      <c r="L4263" s="181"/>
      <c r="M4263" s="181"/>
      <c r="N4263" s="596" t="s">
        <v>279</v>
      </c>
    </row>
    <row r="4264" spans="1:14" s="158" customFormat="1" ht="18" customHeight="1" x14ac:dyDescent="0.25">
      <c r="A4264" s="181">
        <v>12827</v>
      </c>
      <c r="B4264" s="701" t="s">
        <v>5829</v>
      </c>
      <c r="C4264" s="181" t="s">
        <v>5830</v>
      </c>
      <c r="D4264" s="181" t="s">
        <v>1590</v>
      </c>
      <c r="E4264" s="181" t="s">
        <v>5831</v>
      </c>
      <c r="F4264" s="181" t="s">
        <v>304</v>
      </c>
      <c r="G4264" s="181" t="s">
        <v>1550</v>
      </c>
      <c r="H4264" s="181" t="s">
        <v>7</v>
      </c>
      <c r="I4264" s="181" t="s">
        <v>5838</v>
      </c>
      <c r="J4264" s="181">
        <v>71270</v>
      </c>
      <c r="K4264" s="181">
        <v>14</v>
      </c>
      <c r="L4264" s="181"/>
      <c r="M4264" s="181"/>
      <c r="N4264" s="596" t="s">
        <v>279</v>
      </c>
    </row>
    <row r="4265" spans="1:14" s="158" customFormat="1" ht="18" customHeight="1" x14ac:dyDescent="0.25">
      <c r="A4265" s="181">
        <v>9785</v>
      </c>
      <c r="B4265" s="701">
        <v>13347453</v>
      </c>
      <c r="C4265" s="181" t="s">
        <v>5832</v>
      </c>
      <c r="D4265" s="181" t="s">
        <v>1590</v>
      </c>
      <c r="E4265" s="181" t="s">
        <v>4605</v>
      </c>
      <c r="F4265" s="181" t="s">
        <v>304</v>
      </c>
      <c r="G4265" s="181" t="s">
        <v>1550</v>
      </c>
      <c r="H4265" s="181" t="s">
        <v>7</v>
      </c>
      <c r="I4265" s="181" t="s">
        <v>2486</v>
      </c>
      <c r="J4265" s="181">
        <v>132140</v>
      </c>
      <c r="K4265" s="181">
        <v>15</v>
      </c>
      <c r="L4265" s="181"/>
      <c r="M4265" s="181"/>
      <c r="N4265" s="596" t="s">
        <v>287</v>
      </c>
    </row>
    <row r="4266" spans="1:14" s="158" customFormat="1" ht="18" customHeight="1" x14ac:dyDescent="0.25">
      <c r="A4266" s="181">
        <v>35660</v>
      </c>
      <c r="B4266" s="701">
        <v>33312</v>
      </c>
      <c r="C4266" s="181" t="s">
        <v>13533</v>
      </c>
      <c r="D4266" s="181" t="s">
        <v>1590</v>
      </c>
      <c r="E4266" s="181" t="s">
        <v>3552</v>
      </c>
      <c r="F4266" s="181" t="s">
        <v>304</v>
      </c>
      <c r="G4266" s="181" t="s">
        <v>567</v>
      </c>
      <c r="H4266" s="181" t="s">
        <v>5</v>
      </c>
      <c r="I4266" s="181" t="s">
        <v>2337</v>
      </c>
      <c r="J4266" s="181">
        <v>61210</v>
      </c>
      <c r="K4266" s="181">
        <v>26</v>
      </c>
      <c r="L4266" s="181"/>
      <c r="M4266" s="181"/>
      <c r="N4266" s="596" t="s">
        <v>287</v>
      </c>
    </row>
    <row r="4267" spans="1:14" s="158" customFormat="1" ht="18" customHeight="1" x14ac:dyDescent="0.25">
      <c r="A4267" s="181">
        <v>83604</v>
      </c>
      <c r="B4267" s="701">
        <v>33371</v>
      </c>
      <c r="C4267" s="181" t="s">
        <v>11383</v>
      </c>
      <c r="D4267" s="181" t="s">
        <v>1590</v>
      </c>
      <c r="E4267" s="181" t="s">
        <v>5040</v>
      </c>
      <c r="F4267" s="181" t="s">
        <v>304</v>
      </c>
      <c r="G4267" s="181" t="s">
        <v>567</v>
      </c>
      <c r="H4267" s="181" t="s">
        <v>5</v>
      </c>
      <c r="I4267" s="181" t="s">
        <v>5814</v>
      </c>
      <c r="J4267" s="181">
        <v>59320</v>
      </c>
      <c r="K4267" s="181">
        <v>2</v>
      </c>
      <c r="L4267" s="181"/>
      <c r="M4267" s="181"/>
      <c r="N4267" s="596" t="s">
        <v>287</v>
      </c>
    </row>
    <row r="4268" spans="1:14" s="158" customFormat="1" ht="18" customHeight="1" x14ac:dyDescent="0.25">
      <c r="A4268" s="181">
        <v>23893</v>
      </c>
      <c r="B4268" s="701">
        <v>33368</v>
      </c>
      <c r="C4268" s="181" t="s">
        <v>10726</v>
      </c>
      <c r="D4268" s="181" t="s">
        <v>1590</v>
      </c>
      <c r="E4268" s="181" t="s">
        <v>5845</v>
      </c>
      <c r="F4268" s="181" t="s">
        <v>304</v>
      </c>
      <c r="G4268" s="181" t="s">
        <v>567</v>
      </c>
      <c r="H4268" s="181" t="s">
        <v>5</v>
      </c>
      <c r="I4268" s="181" t="s">
        <v>5094</v>
      </c>
      <c r="J4268" s="181">
        <v>75460</v>
      </c>
      <c r="K4268" s="181">
        <v>3</v>
      </c>
      <c r="L4268" s="181"/>
      <c r="M4268" s="181"/>
      <c r="N4268" s="596" t="s">
        <v>287</v>
      </c>
    </row>
    <row r="4269" spans="1:14" s="158" customFormat="1" ht="18" customHeight="1" x14ac:dyDescent="0.25">
      <c r="A4269" s="181">
        <v>20921</v>
      </c>
      <c r="B4269" s="701" t="s">
        <v>5833</v>
      </c>
      <c r="C4269" s="181" t="s">
        <v>5834</v>
      </c>
      <c r="D4269" s="181" t="s">
        <v>1590</v>
      </c>
      <c r="E4269" s="181" t="s">
        <v>5024</v>
      </c>
      <c r="F4269" s="181" t="s">
        <v>304</v>
      </c>
      <c r="G4269" s="181" t="s">
        <v>1550</v>
      </c>
      <c r="H4269" s="181" t="s">
        <v>7</v>
      </c>
      <c r="I4269" s="181" t="s">
        <v>5835</v>
      </c>
      <c r="J4269" s="181">
        <v>130890</v>
      </c>
      <c r="K4269" s="181">
        <v>31</v>
      </c>
      <c r="L4269" s="181"/>
      <c r="M4269" s="181"/>
      <c r="N4269" s="596" t="s">
        <v>287</v>
      </c>
    </row>
    <row r="4270" spans="1:14" s="158" customFormat="1" ht="18" customHeight="1" x14ac:dyDescent="0.25">
      <c r="A4270" s="181">
        <v>9755</v>
      </c>
      <c r="B4270" s="701">
        <v>95930076</v>
      </c>
      <c r="C4270" s="181" t="s">
        <v>5804</v>
      </c>
      <c r="D4270" s="181" t="s">
        <v>1590</v>
      </c>
      <c r="E4270" s="181" t="s">
        <v>3751</v>
      </c>
      <c r="F4270" s="181" t="s">
        <v>304</v>
      </c>
      <c r="G4270" s="181" t="s">
        <v>1550</v>
      </c>
      <c r="H4270" s="181" t="s">
        <v>7</v>
      </c>
      <c r="I4270" s="181" t="s">
        <v>3752</v>
      </c>
      <c r="J4270" s="181">
        <v>169410</v>
      </c>
      <c r="K4270" s="181">
        <v>15</v>
      </c>
      <c r="L4270" s="181"/>
      <c r="M4270" s="181"/>
      <c r="N4270" s="596" t="s">
        <v>287</v>
      </c>
    </row>
    <row r="4271" spans="1:14" s="158" customFormat="1" ht="18" customHeight="1" x14ac:dyDescent="0.25">
      <c r="A4271" s="181">
        <v>9053</v>
      </c>
      <c r="B4271" s="701">
        <v>33376</v>
      </c>
      <c r="C4271" s="181" t="s">
        <v>17030</v>
      </c>
      <c r="D4271" s="181" t="s">
        <v>1590</v>
      </c>
      <c r="E4271" s="181" t="s">
        <v>3589</v>
      </c>
      <c r="F4271" s="181" t="s">
        <v>304</v>
      </c>
      <c r="G4271" s="181" t="s">
        <v>567</v>
      </c>
      <c r="H4271" s="181" t="s">
        <v>5</v>
      </c>
      <c r="I4271" s="181" t="s">
        <v>5740</v>
      </c>
      <c r="J4271" s="181">
        <v>79720</v>
      </c>
      <c r="K4271" s="181">
        <v>70</v>
      </c>
      <c r="L4271" s="181"/>
      <c r="M4271" s="181"/>
      <c r="N4271" s="596" t="s">
        <v>287</v>
      </c>
    </row>
    <row r="4272" spans="1:14" s="158" customFormat="1" ht="18" customHeight="1" x14ac:dyDescent="0.25">
      <c r="A4272" s="181">
        <v>8899</v>
      </c>
      <c r="B4272" s="701">
        <v>33340</v>
      </c>
      <c r="C4272" s="181" t="s">
        <v>18512</v>
      </c>
      <c r="D4272" s="181" t="s">
        <v>1590</v>
      </c>
      <c r="E4272" s="181" t="s">
        <v>18513</v>
      </c>
      <c r="F4272" s="181" t="s">
        <v>304</v>
      </c>
      <c r="G4272" s="181" t="s">
        <v>567</v>
      </c>
      <c r="H4272" s="181" t="s">
        <v>5</v>
      </c>
      <c r="I4272" s="181" t="s">
        <v>18514</v>
      </c>
      <c r="J4272" s="181">
        <v>39210</v>
      </c>
      <c r="K4272" s="181">
        <v>2</v>
      </c>
      <c r="L4272" s="181"/>
      <c r="M4272" s="181"/>
      <c r="N4272" s="596" t="s">
        <v>287</v>
      </c>
    </row>
    <row r="4273" spans="1:14" s="158" customFormat="1" ht="18" customHeight="1" x14ac:dyDescent="0.25">
      <c r="A4273" s="181">
        <v>12707</v>
      </c>
      <c r="B4273" s="701">
        <v>96314223</v>
      </c>
      <c r="C4273" s="181" t="s">
        <v>5808</v>
      </c>
      <c r="D4273" s="181" t="s">
        <v>5839</v>
      </c>
      <c r="E4273" s="181" t="s">
        <v>5840</v>
      </c>
      <c r="F4273" s="181" t="s">
        <v>304</v>
      </c>
      <c r="G4273" s="181" t="s">
        <v>3777</v>
      </c>
      <c r="H4273" s="181" t="s">
        <v>14</v>
      </c>
      <c r="I4273" s="181" t="s">
        <v>5841</v>
      </c>
      <c r="J4273" s="181">
        <v>66130</v>
      </c>
      <c r="K4273" s="181">
        <v>11</v>
      </c>
      <c r="L4273" s="181"/>
      <c r="M4273" s="181"/>
      <c r="N4273" s="596" t="s">
        <v>287</v>
      </c>
    </row>
    <row r="4274" spans="1:14" s="158" customFormat="1" ht="18" customHeight="1" x14ac:dyDescent="0.25">
      <c r="A4274" s="181">
        <v>1505</v>
      </c>
      <c r="B4274" s="701">
        <v>33337</v>
      </c>
      <c r="C4274" s="181" t="s">
        <v>15572</v>
      </c>
      <c r="D4274" s="181" t="s">
        <v>15573</v>
      </c>
      <c r="E4274" s="181" t="s">
        <v>15574</v>
      </c>
      <c r="F4274" s="181" t="s">
        <v>304</v>
      </c>
      <c r="G4274" s="181" t="s">
        <v>567</v>
      </c>
      <c r="H4274" s="181" t="s">
        <v>5</v>
      </c>
      <c r="I4274" s="181" t="s">
        <v>604</v>
      </c>
      <c r="J4274" s="181">
        <v>35360</v>
      </c>
      <c r="K4274" s="181">
        <v>2</v>
      </c>
      <c r="L4274" s="181"/>
      <c r="M4274" s="181"/>
      <c r="N4274" s="596" t="s">
        <v>287</v>
      </c>
    </row>
    <row r="4275" spans="1:14" s="158" customFormat="1" ht="18" customHeight="1" x14ac:dyDescent="0.25">
      <c r="A4275" s="181">
        <v>22248</v>
      </c>
      <c r="B4275" s="701" t="s">
        <v>5843</v>
      </c>
      <c r="C4275" s="181" t="s">
        <v>5809</v>
      </c>
      <c r="D4275" s="181" t="s">
        <v>1611</v>
      </c>
      <c r="E4275" s="181" t="s">
        <v>5842</v>
      </c>
      <c r="F4275" s="181" t="s">
        <v>304</v>
      </c>
      <c r="G4275" s="181" t="s">
        <v>1550</v>
      </c>
      <c r="H4275" s="181" t="s">
        <v>7</v>
      </c>
      <c r="I4275" s="181" t="s">
        <v>794</v>
      </c>
      <c r="J4275" s="181">
        <v>50610</v>
      </c>
      <c r="K4275" s="181">
        <v>2</v>
      </c>
      <c r="L4275" s="181"/>
      <c r="M4275" s="181"/>
      <c r="N4275" s="596" t="s">
        <v>287</v>
      </c>
    </row>
    <row r="4276" spans="1:14" s="158" customFormat="1" ht="18" customHeight="1" x14ac:dyDescent="0.25">
      <c r="A4276" s="181">
        <v>10350</v>
      </c>
      <c r="B4276" s="701">
        <v>33344</v>
      </c>
      <c r="C4276" s="181" t="s">
        <v>15575</v>
      </c>
      <c r="D4276" s="181" t="s">
        <v>1611</v>
      </c>
      <c r="E4276" s="181" t="s">
        <v>5842</v>
      </c>
      <c r="F4276" s="181" t="s">
        <v>304</v>
      </c>
      <c r="G4276" s="181" t="s">
        <v>567</v>
      </c>
      <c r="H4276" s="181" t="s">
        <v>5</v>
      </c>
      <c r="I4276" s="181" t="s">
        <v>794</v>
      </c>
      <c r="J4276" s="181">
        <v>50390</v>
      </c>
      <c r="K4276" s="181">
        <v>12</v>
      </c>
      <c r="L4276" s="181"/>
      <c r="M4276" s="181"/>
      <c r="N4276" s="596" t="s">
        <v>287</v>
      </c>
    </row>
    <row r="4277" spans="1:14" s="158" customFormat="1" ht="18" customHeight="1" x14ac:dyDescent="0.25">
      <c r="A4277" s="181">
        <v>4518</v>
      </c>
      <c r="B4277" s="701">
        <v>33341</v>
      </c>
      <c r="C4277" s="181" t="s">
        <v>10716</v>
      </c>
      <c r="D4277" s="181" t="s">
        <v>1611</v>
      </c>
      <c r="E4277" s="181" t="s">
        <v>15576</v>
      </c>
      <c r="F4277" s="181" t="s">
        <v>304</v>
      </c>
      <c r="G4277" s="181" t="s">
        <v>567</v>
      </c>
      <c r="H4277" s="181" t="s">
        <v>5</v>
      </c>
      <c r="I4277" s="181" t="s">
        <v>5580</v>
      </c>
      <c r="J4277" s="181">
        <v>41120</v>
      </c>
      <c r="K4277" s="181">
        <v>2</v>
      </c>
      <c r="L4277" s="181"/>
      <c r="M4277" s="181"/>
      <c r="N4277" s="596" t="s">
        <v>287</v>
      </c>
    </row>
    <row r="4278" spans="1:14" s="158" customFormat="1" ht="18" customHeight="1" x14ac:dyDescent="0.25">
      <c r="A4278" s="181">
        <v>9786</v>
      </c>
      <c r="B4278" s="701">
        <v>13248550</v>
      </c>
      <c r="C4278" s="181" t="s">
        <v>5810</v>
      </c>
      <c r="D4278" s="181" t="s">
        <v>1611</v>
      </c>
      <c r="E4278" s="181" t="s">
        <v>4605</v>
      </c>
      <c r="F4278" s="181" t="s">
        <v>304</v>
      </c>
      <c r="G4278" s="181" t="s">
        <v>1550</v>
      </c>
      <c r="H4278" s="181" t="s">
        <v>7</v>
      </c>
      <c r="I4278" s="181" t="s">
        <v>2486</v>
      </c>
      <c r="J4278" s="181">
        <v>150490</v>
      </c>
      <c r="K4278" s="181">
        <v>25</v>
      </c>
      <c r="L4278" s="181"/>
      <c r="M4278" s="181"/>
      <c r="N4278" s="596" t="s">
        <v>287</v>
      </c>
    </row>
    <row r="4279" spans="1:14" s="158" customFormat="1" ht="18" customHeight="1" x14ac:dyDescent="0.25">
      <c r="A4279" s="181">
        <v>35658</v>
      </c>
      <c r="B4279" s="701">
        <v>33313</v>
      </c>
      <c r="C4279" s="181" t="s">
        <v>13534</v>
      </c>
      <c r="D4279" s="181" t="s">
        <v>1611</v>
      </c>
      <c r="E4279" s="181" t="s">
        <v>3552</v>
      </c>
      <c r="F4279" s="181" t="s">
        <v>304</v>
      </c>
      <c r="G4279" s="181" t="s">
        <v>567</v>
      </c>
      <c r="H4279" s="181" t="s">
        <v>5</v>
      </c>
      <c r="I4279" s="181" t="s">
        <v>2337</v>
      </c>
      <c r="J4279" s="181">
        <v>61210</v>
      </c>
      <c r="K4279" s="181">
        <v>7</v>
      </c>
      <c r="L4279" s="181"/>
      <c r="M4279" s="181"/>
      <c r="N4279" s="596" t="s">
        <v>287</v>
      </c>
    </row>
    <row r="4280" spans="1:14" s="158" customFormat="1" ht="18" customHeight="1" x14ac:dyDescent="0.25">
      <c r="A4280" s="181">
        <v>10572</v>
      </c>
      <c r="B4280" s="701">
        <v>33370</v>
      </c>
      <c r="C4280" s="181" t="s">
        <v>5812</v>
      </c>
      <c r="D4280" s="181" t="s">
        <v>1611</v>
      </c>
      <c r="E4280" s="181" t="s">
        <v>5040</v>
      </c>
      <c r="F4280" s="181" t="s">
        <v>304</v>
      </c>
      <c r="G4280" s="181" t="s">
        <v>567</v>
      </c>
      <c r="H4280" s="181" t="s">
        <v>5</v>
      </c>
      <c r="I4280" s="181" t="s">
        <v>5814</v>
      </c>
      <c r="J4280" s="181">
        <v>55970</v>
      </c>
      <c r="K4280" s="181">
        <v>4</v>
      </c>
      <c r="L4280" s="181"/>
      <c r="M4280" s="181"/>
      <c r="N4280" s="596" t="s">
        <v>287</v>
      </c>
    </row>
    <row r="4281" spans="1:14" s="158" customFormat="1" ht="18" customHeight="1" x14ac:dyDescent="0.25">
      <c r="A4281" s="181">
        <v>23895</v>
      </c>
      <c r="B4281" s="701">
        <v>33369</v>
      </c>
      <c r="C4281" s="181" t="s">
        <v>5844</v>
      </c>
      <c r="D4281" s="181" t="s">
        <v>1611</v>
      </c>
      <c r="E4281" s="181" t="s">
        <v>5845</v>
      </c>
      <c r="F4281" s="181" t="s">
        <v>304</v>
      </c>
      <c r="G4281" s="181" t="s">
        <v>567</v>
      </c>
      <c r="H4281" s="181" t="s">
        <v>5</v>
      </c>
      <c r="I4281" s="181" t="s">
        <v>5094</v>
      </c>
      <c r="J4281" s="181">
        <v>75460</v>
      </c>
      <c r="K4281" s="181">
        <v>3</v>
      </c>
      <c r="L4281" s="181"/>
      <c r="M4281" s="181"/>
      <c r="N4281" s="596" t="s">
        <v>287</v>
      </c>
    </row>
    <row r="4282" spans="1:14" s="158" customFormat="1" ht="18" customHeight="1" x14ac:dyDescent="0.25">
      <c r="A4282" s="181">
        <v>25061</v>
      </c>
      <c r="B4282" s="701" t="s">
        <v>5846</v>
      </c>
      <c r="C4282" s="181" t="s">
        <v>5847</v>
      </c>
      <c r="D4282" s="181" t="s">
        <v>1611</v>
      </c>
      <c r="E4282" s="181" t="s">
        <v>5024</v>
      </c>
      <c r="F4282" s="181" t="s">
        <v>304</v>
      </c>
      <c r="G4282" s="181" t="s">
        <v>1550</v>
      </c>
      <c r="H4282" s="181" t="s">
        <v>7</v>
      </c>
      <c r="I4282" s="181" t="s">
        <v>5789</v>
      </c>
      <c r="J4282" s="181">
        <v>129360</v>
      </c>
      <c r="K4282" s="181">
        <v>65</v>
      </c>
      <c r="L4282" s="181"/>
      <c r="M4282" s="181"/>
      <c r="N4282" s="596" t="s">
        <v>287</v>
      </c>
    </row>
    <row r="4283" spans="1:14" s="158" customFormat="1" ht="18" customHeight="1" x14ac:dyDescent="0.25">
      <c r="A4283" s="181">
        <v>27852</v>
      </c>
      <c r="B4283" s="701" t="s">
        <v>5848</v>
      </c>
      <c r="C4283" s="181" t="s">
        <v>5849</v>
      </c>
      <c r="D4283" s="181" t="s">
        <v>1611</v>
      </c>
      <c r="E4283" s="181" t="s">
        <v>3570</v>
      </c>
      <c r="F4283" s="181" t="s">
        <v>304</v>
      </c>
      <c r="G4283" s="181" t="s">
        <v>1550</v>
      </c>
      <c r="H4283" s="181" t="s">
        <v>7</v>
      </c>
      <c r="I4283" s="181" t="s">
        <v>2991</v>
      </c>
      <c r="J4283" s="181">
        <v>125280</v>
      </c>
      <c r="K4283" s="181">
        <v>32</v>
      </c>
      <c r="L4283" s="181"/>
      <c r="M4283" s="181"/>
      <c r="N4283" s="596" t="s">
        <v>287</v>
      </c>
    </row>
    <row r="4284" spans="1:14" s="158" customFormat="1" ht="18" customHeight="1" x14ac:dyDescent="0.25">
      <c r="A4284" s="181">
        <v>27853</v>
      </c>
      <c r="B4284" s="701">
        <v>95032354</v>
      </c>
      <c r="C4284" s="181" t="s">
        <v>5851</v>
      </c>
      <c r="D4284" s="181" t="s">
        <v>1611</v>
      </c>
      <c r="E4284" s="181" t="s">
        <v>3570</v>
      </c>
      <c r="F4284" s="181" t="s">
        <v>304</v>
      </c>
      <c r="G4284" s="181" t="s">
        <v>1550</v>
      </c>
      <c r="H4284" s="181" t="s">
        <v>7</v>
      </c>
      <c r="I4284" s="181" t="s">
        <v>2988</v>
      </c>
      <c r="J4284" s="181">
        <v>130220</v>
      </c>
      <c r="K4284" s="181">
        <v>48</v>
      </c>
      <c r="L4284" s="181"/>
      <c r="M4284" s="181"/>
      <c r="N4284" s="596" t="s">
        <v>287</v>
      </c>
    </row>
    <row r="4285" spans="1:14" s="158" customFormat="1" ht="18" customHeight="1" x14ac:dyDescent="0.25">
      <c r="A4285" s="181">
        <v>7289</v>
      </c>
      <c r="B4285" s="701" t="s">
        <v>5852</v>
      </c>
      <c r="C4285" s="181" t="s">
        <v>5853</v>
      </c>
      <c r="D4285" s="181" t="s">
        <v>1611</v>
      </c>
      <c r="E4285" s="181" t="s">
        <v>3589</v>
      </c>
      <c r="F4285" s="181" t="s">
        <v>304</v>
      </c>
      <c r="G4285" s="181" t="s">
        <v>1550</v>
      </c>
      <c r="H4285" s="181" t="s">
        <v>7</v>
      </c>
      <c r="I4285" s="181" t="s">
        <v>4593</v>
      </c>
      <c r="J4285" s="181">
        <v>94840</v>
      </c>
      <c r="K4285" s="181">
        <v>17</v>
      </c>
      <c r="L4285" s="181"/>
      <c r="M4285" s="181"/>
      <c r="N4285" s="596" t="s">
        <v>287</v>
      </c>
    </row>
    <row r="4286" spans="1:14" s="158" customFormat="1" ht="18" customHeight="1" x14ac:dyDescent="0.25">
      <c r="A4286" s="181">
        <v>830</v>
      </c>
      <c r="B4286" s="701">
        <v>33375</v>
      </c>
      <c r="C4286" s="181" t="s">
        <v>18515</v>
      </c>
      <c r="D4286" s="181" t="s">
        <v>1611</v>
      </c>
      <c r="E4286" s="181" t="s">
        <v>3589</v>
      </c>
      <c r="F4286" s="181" t="s">
        <v>304</v>
      </c>
      <c r="G4286" s="181" t="s">
        <v>567</v>
      </c>
      <c r="H4286" s="181" t="s">
        <v>5</v>
      </c>
      <c r="I4286" s="181" t="s">
        <v>14302</v>
      </c>
      <c r="J4286" s="181">
        <v>74590</v>
      </c>
      <c r="K4286" s="181">
        <v>18</v>
      </c>
      <c r="L4286" s="181"/>
      <c r="M4286" s="181"/>
      <c r="N4286" s="596" t="s">
        <v>287</v>
      </c>
    </row>
    <row r="4287" spans="1:14" s="158" customFormat="1" ht="18" customHeight="1" x14ac:dyDescent="0.25">
      <c r="A4287" s="181">
        <v>10336</v>
      </c>
      <c r="B4287" s="701" t="s">
        <v>5855</v>
      </c>
      <c r="C4287" s="181" t="s">
        <v>5856</v>
      </c>
      <c r="D4287" s="181" t="s">
        <v>1611</v>
      </c>
      <c r="E4287" s="181" t="s">
        <v>3743</v>
      </c>
      <c r="F4287" s="181" t="s">
        <v>304</v>
      </c>
      <c r="G4287" s="181" t="s">
        <v>1550</v>
      </c>
      <c r="H4287" s="181" t="s">
        <v>7</v>
      </c>
      <c r="I4287" s="181" t="s">
        <v>10722</v>
      </c>
      <c r="J4287" s="181">
        <v>152880</v>
      </c>
      <c r="K4287" s="181">
        <v>32</v>
      </c>
      <c r="L4287" s="181"/>
      <c r="M4287" s="181"/>
      <c r="N4287" s="596" t="s">
        <v>287</v>
      </c>
    </row>
    <row r="4288" spans="1:14" s="158" customFormat="1" ht="18" customHeight="1" x14ac:dyDescent="0.25">
      <c r="A4288" s="181">
        <v>43278</v>
      </c>
      <c r="B4288" s="701">
        <v>33331</v>
      </c>
      <c r="C4288" s="181" t="s">
        <v>15577</v>
      </c>
      <c r="D4288" s="181" t="s">
        <v>1611</v>
      </c>
      <c r="E4288" s="181" t="s">
        <v>4736</v>
      </c>
      <c r="F4288" s="181" t="s">
        <v>304</v>
      </c>
      <c r="G4288" s="181" t="s">
        <v>567</v>
      </c>
      <c r="H4288" s="181" t="s">
        <v>5</v>
      </c>
      <c r="I4288" s="181" t="s">
        <v>2841</v>
      </c>
      <c r="J4288" s="181">
        <v>55000</v>
      </c>
      <c r="K4288" s="181">
        <v>2</v>
      </c>
      <c r="L4288" s="181"/>
      <c r="M4288" s="181"/>
      <c r="N4288" s="596" t="s">
        <v>287</v>
      </c>
    </row>
    <row r="4289" spans="1:14" s="158" customFormat="1" ht="18" customHeight="1" x14ac:dyDescent="0.25">
      <c r="A4289" s="181">
        <v>22769</v>
      </c>
      <c r="B4289" s="701" t="s">
        <v>15578</v>
      </c>
      <c r="C4289" s="181" t="s">
        <v>5763</v>
      </c>
      <c r="D4289" s="181" t="s">
        <v>1611</v>
      </c>
      <c r="E4289" s="181" t="s">
        <v>3775</v>
      </c>
      <c r="F4289" s="181" t="s">
        <v>304</v>
      </c>
      <c r="G4289" s="181" t="s">
        <v>1550</v>
      </c>
      <c r="H4289" s="181" t="s">
        <v>7</v>
      </c>
      <c r="I4289" s="181" t="s">
        <v>18516</v>
      </c>
      <c r="J4289" s="181">
        <v>51370</v>
      </c>
      <c r="K4289" s="181">
        <v>25</v>
      </c>
      <c r="L4289" s="181"/>
      <c r="M4289" s="181"/>
      <c r="N4289" s="596" t="s">
        <v>287</v>
      </c>
    </row>
    <row r="4290" spans="1:14" ht="18" customHeight="1" x14ac:dyDescent="0.25">
      <c r="A4290" s="181">
        <v>11738</v>
      </c>
      <c r="B4290" s="701" t="s">
        <v>5857</v>
      </c>
      <c r="C4290" s="181" t="s">
        <v>13527</v>
      </c>
      <c r="D4290" s="181" t="s">
        <v>1611</v>
      </c>
      <c r="E4290" s="181" t="s">
        <v>5444</v>
      </c>
      <c r="F4290" s="181" t="s">
        <v>304</v>
      </c>
      <c r="G4290" s="181" t="s">
        <v>5859</v>
      </c>
      <c r="H4290" s="181" t="s">
        <v>14</v>
      </c>
      <c r="I4290" s="181" t="s">
        <v>2486</v>
      </c>
      <c r="J4290" s="181">
        <v>285810</v>
      </c>
      <c r="K4290" s="181">
        <v>1</v>
      </c>
      <c r="L4290" s="181"/>
      <c r="M4290" s="181"/>
      <c r="N4290" s="596" t="s">
        <v>287</v>
      </c>
    </row>
    <row r="4291" spans="1:14" s="158" customFormat="1" ht="18" customHeight="1" x14ac:dyDescent="0.25">
      <c r="A4291" s="181">
        <v>75140</v>
      </c>
      <c r="B4291" s="701">
        <v>33310</v>
      </c>
      <c r="C4291" s="181" t="s">
        <v>5860</v>
      </c>
      <c r="D4291" s="181" t="s">
        <v>5861</v>
      </c>
      <c r="E4291" s="181" t="s">
        <v>2396</v>
      </c>
      <c r="F4291" s="181" t="s">
        <v>304</v>
      </c>
      <c r="G4291" s="181" t="s">
        <v>567</v>
      </c>
      <c r="H4291" s="181" t="s">
        <v>5</v>
      </c>
      <c r="I4291" s="181" t="s">
        <v>5862</v>
      </c>
      <c r="J4291" s="181">
        <v>46330</v>
      </c>
      <c r="K4291" s="181">
        <v>3</v>
      </c>
      <c r="L4291" s="181"/>
      <c r="M4291" s="181"/>
      <c r="N4291" s="596" t="s">
        <v>287</v>
      </c>
    </row>
    <row r="4292" spans="1:14" s="158" customFormat="1" ht="18" customHeight="1" x14ac:dyDescent="0.25">
      <c r="A4292" s="181">
        <v>16</v>
      </c>
      <c r="B4292" s="701">
        <v>33309</v>
      </c>
      <c r="C4292" s="181" t="s">
        <v>15559</v>
      </c>
      <c r="D4292" s="181" t="s">
        <v>13535</v>
      </c>
      <c r="E4292" s="181" t="s">
        <v>13536</v>
      </c>
      <c r="F4292" s="181" t="s">
        <v>304</v>
      </c>
      <c r="G4292" s="181" t="s">
        <v>567</v>
      </c>
      <c r="H4292" s="181" t="s">
        <v>5</v>
      </c>
      <c r="I4292" s="181" t="s">
        <v>12608</v>
      </c>
      <c r="J4292" s="181">
        <v>60230</v>
      </c>
      <c r="K4292" s="181">
        <v>1</v>
      </c>
      <c r="L4292" s="181"/>
      <c r="M4292" s="181"/>
      <c r="N4292" s="596" t="s">
        <v>287</v>
      </c>
    </row>
    <row r="4293" spans="1:14" s="158" customFormat="1" ht="18" customHeight="1" x14ac:dyDescent="0.25">
      <c r="A4293" s="181">
        <v>25060</v>
      </c>
      <c r="B4293" s="701" t="s">
        <v>5864</v>
      </c>
      <c r="C4293" s="181" t="s">
        <v>5865</v>
      </c>
      <c r="D4293" s="181" t="s">
        <v>1618</v>
      </c>
      <c r="E4293" s="181" t="s">
        <v>4788</v>
      </c>
      <c r="F4293" s="181" t="s">
        <v>304</v>
      </c>
      <c r="G4293" s="181" t="s">
        <v>1550</v>
      </c>
      <c r="H4293" s="181" t="s">
        <v>7</v>
      </c>
      <c r="I4293" s="181" t="s">
        <v>11382</v>
      </c>
      <c r="J4293" s="181">
        <v>87060</v>
      </c>
      <c r="K4293" s="181">
        <v>28</v>
      </c>
      <c r="L4293" s="181"/>
      <c r="M4293" s="181"/>
      <c r="N4293" s="596" t="s">
        <v>287</v>
      </c>
    </row>
    <row r="4294" spans="1:14" s="158" customFormat="1" ht="18" customHeight="1" x14ac:dyDescent="0.25">
      <c r="A4294" s="181">
        <v>13326</v>
      </c>
      <c r="B4294" s="701">
        <v>33388</v>
      </c>
      <c r="C4294" s="181" t="s">
        <v>14304</v>
      </c>
      <c r="D4294" s="181" t="s">
        <v>1618</v>
      </c>
      <c r="E4294" s="181" t="s">
        <v>4788</v>
      </c>
      <c r="F4294" s="181" t="s">
        <v>304</v>
      </c>
      <c r="G4294" s="181" t="s">
        <v>567</v>
      </c>
      <c r="H4294" s="181" t="s">
        <v>5</v>
      </c>
      <c r="I4294" s="181" t="s">
        <v>3843</v>
      </c>
      <c r="J4294" s="181">
        <v>87290</v>
      </c>
      <c r="K4294" s="181">
        <v>13</v>
      </c>
      <c r="L4294" s="181"/>
      <c r="M4294" s="181"/>
      <c r="N4294" s="596" t="s">
        <v>287</v>
      </c>
    </row>
    <row r="4295" spans="1:14" ht="18" customHeight="1" x14ac:dyDescent="0.25">
      <c r="A4295" s="181">
        <v>10398</v>
      </c>
      <c r="B4295" s="701">
        <v>33350</v>
      </c>
      <c r="C4295" s="181" t="s">
        <v>18517</v>
      </c>
      <c r="D4295" s="181" t="s">
        <v>1618</v>
      </c>
      <c r="E4295" s="181" t="s">
        <v>3551</v>
      </c>
      <c r="F4295" s="181" t="s">
        <v>304</v>
      </c>
      <c r="G4295" s="181" t="s">
        <v>567</v>
      </c>
      <c r="H4295" s="181" t="s">
        <v>5</v>
      </c>
      <c r="I4295" s="181" t="s">
        <v>4664</v>
      </c>
      <c r="J4295" s="181">
        <v>37430</v>
      </c>
      <c r="K4295" s="181">
        <v>18</v>
      </c>
      <c r="L4295" s="181"/>
      <c r="M4295" s="181"/>
      <c r="N4295" s="596" t="s">
        <v>287</v>
      </c>
    </row>
    <row r="4296" spans="1:14" s="158" customFormat="1" ht="18" customHeight="1" x14ac:dyDescent="0.25">
      <c r="A4296" s="181">
        <v>28700</v>
      </c>
      <c r="B4296" s="701">
        <v>33646</v>
      </c>
      <c r="C4296" s="181" t="s">
        <v>18518</v>
      </c>
      <c r="D4296" s="181" t="s">
        <v>1618</v>
      </c>
      <c r="E4296" s="181" t="s">
        <v>3919</v>
      </c>
      <c r="F4296" s="181" t="s">
        <v>304</v>
      </c>
      <c r="G4296" s="181" t="s">
        <v>567</v>
      </c>
      <c r="H4296" s="181" t="s">
        <v>5</v>
      </c>
      <c r="I4296" s="181" t="s">
        <v>5736</v>
      </c>
      <c r="J4296" s="181">
        <v>68020</v>
      </c>
      <c r="K4296" s="181">
        <v>26</v>
      </c>
      <c r="L4296" s="181"/>
      <c r="M4296" s="181"/>
      <c r="N4296" s="596" t="s">
        <v>287</v>
      </c>
    </row>
    <row r="4297" spans="1:14" s="158" customFormat="1" ht="18" customHeight="1" x14ac:dyDescent="0.25">
      <c r="A4297" s="181">
        <v>26943</v>
      </c>
      <c r="B4297" s="701">
        <v>33320</v>
      </c>
      <c r="C4297" s="181" t="s">
        <v>10727</v>
      </c>
      <c r="D4297" s="181" t="s">
        <v>1618</v>
      </c>
      <c r="E4297" s="181" t="s">
        <v>3549</v>
      </c>
      <c r="F4297" s="181" t="s">
        <v>304</v>
      </c>
      <c r="G4297" s="181" t="s">
        <v>567</v>
      </c>
      <c r="H4297" s="181" t="s">
        <v>5</v>
      </c>
      <c r="I4297" s="181" t="s">
        <v>13513</v>
      </c>
      <c r="J4297" s="181">
        <v>50450</v>
      </c>
      <c r="K4297" s="181">
        <v>21</v>
      </c>
      <c r="L4297" s="181"/>
      <c r="M4297" s="181"/>
      <c r="N4297" s="596" t="s">
        <v>287</v>
      </c>
    </row>
    <row r="4298" spans="1:14" s="158" customFormat="1" ht="18" customHeight="1" x14ac:dyDescent="0.25">
      <c r="A4298" s="181">
        <v>22770</v>
      </c>
      <c r="B4298" s="701" t="s">
        <v>15579</v>
      </c>
      <c r="C4298" s="181" t="s">
        <v>17032</v>
      </c>
      <c r="D4298" s="181" t="s">
        <v>1618</v>
      </c>
      <c r="E4298" s="181" t="s">
        <v>4736</v>
      </c>
      <c r="F4298" s="181" t="s">
        <v>304</v>
      </c>
      <c r="G4298" s="181" t="s">
        <v>1550</v>
      </c>
      <c r="H4298" s="181" t="s">
        <v>7</v>
      </c>
      <c r="I4298" s="181" t="s">
        <v>18519</v>
      </c>
      <c r="J4298" s="181">
        <v>59250</v>
      </c>
      <c r="K4298" s="181">
        <v>20</v>
      </c>
      <c r="L4298" s="181"/>
      <c r="M4298" s="181"/>
      <c r="N4298" s="596" t="s">
        <v>287</v>
      </c>
    </row>
    <row r="4299" spans="1:14" s="158" customFormat="1" ht="18" customHeight="1" x14ac:dyDescent="0.25">
      <c r="A4299" s="181">
        <v>8097</v>
      </c>
      <c r="B4299" s="701" t="s">
        <v>18520</v>
      </c>
      <c r="C4299" s="181" t="s">
        <v>18521</v>
      </c>
      <c r="D4299" s="181" t="s">
        <v>1618</v>
      </c>
      <c r="E4299" s="181" t="s">
        <v>4736</v>
      </c>
      <c r="F4299" s="181" t="s">
        <v>304</v>
      </c>
      <c r="G4299" s="181" t="s">
        <v>567</v>
      </c>
      <c r="H4299" s="181" t="s">
        <v>5</v>
      </c>
      <c r="I4299" s="181" t="s">
        <v>604</v>
      </c>
      <c r="J4299" s="181">
        <v>63660</v>
      </c>
      <c r="K4299" s="181">
        <v>1</v>
      </c>
      <c r="L4299" s="181"/>
      <c r="M4299" s="181"/>
      <c r="N4299" s="596" t="s">
        <v>287</v>
      </c>
    </row>
    <row r="4300" spans="1:14" s="158" customFormat="1" ht="18" customHeight="1" x14ac:dyDescent="0.25">
      <c r="A4300" s="181">
        <v>30458</v>
      </c>
      <c r="B4300" s="701">
        <v>33673</v>
      </c>
      <c r="C4300" s="181" t="s">
        <v>14305</v>
      </c>
      <c r="D4300" s="181" t="s">
        <v>1618</v>
      </c>
      <c r="E4300" s="181" t="s">
        <v>4751</v>
      </c>
      <c r="F4300" s="181" t="s">
        <v>577</v>
      </c>
      <c r="G4300" s="181" t="s">
        <v>567</v>
      </c>
      <c r="H4300" s="181" t="s">
        <v>5</v>
      </c>
      <c r="I4300" s="181" t="s">
        <v>14306</v>
      </c>
      <c r="J4300" s="181">
        <v>96980</v>
      </c>
      <c r="K4300" s="181">
        <v>1</v>
      </c>
      <c r="L4300" s="181"/>
      <c r="M4300" s="181"/>
      <c r="N4300" s="596" t="s">
        <v>287</v>
      </c>
    </row>
    <row r="4301" spans="1:14" s="158" customFormat="1" ht="18" customHeight="1" x14ac:dyDescent="0.25">
      <c r="A4301" s="181">
        <v>28180</v>
      </c>
      <c r="B4301" s="701">
        <v>33671</v>
      </c>
      <c r="C4301" s="181" t="s">
        <v>12609</v>
      </c>
      <c r="D4301" s="181" t="s">
        <v>1618</v>
      </c>
      <c r="E4301" s="181" t="s">
        <v>4751</v>
      </c>
      <c r="F4301" s="181" t="s">
        <v>304</v>
      </c>
      <c r="G4301" s="181" t="s">
        <v>567</v>
      </c>
      <c r="H4301" s="181" t="s">
        <v>5</v>
      </c>
      <c r="I4301" s="181" t="s">
        <v>4570</v>
      </c>
      <c r="J4301" s="181">
        <v>91140</v>
      </c>
      <c r="K4301" s="181">
        <v>11</v>
      </c>
      <c r="L4301" s="181"/>
      <c r="M4301" s="181"/>
      <c r="N4301" s="596" t="s">
        <v>287</v>
      </c>
    </row>
    <row r="4302" spans="1:14" s="158" customFormat="1" ht="18" customHeight="1" x14ac:dyDescent="0.25">
      <c r="A4302" s="181">
        <v>10349</v>
      </c>
      <c r="B4302" s="701">
        <v>33343</v>
      </c>
      <c r="C4302" s="181" t="s">
        <v>5866</v>
      </c>
      <c r="D4302" s="181" t="s">
        <v>1618</v>
      </c>
      <c r="E4302" s="181" t="s">
        <v>5867</v>
      </c>
      <c r="F4302" s="181" t="s">
        <v>304</v>
      </c>
      <c r="G4302" s="181" t="s">
        <v>567</v>
      </c>
      <c r="H4302" s="181" t="s">
        <v>5</v>
      </c>
      <c r="I4302" s="181" t="s">
        <v>5838</v>
      </c>
      <c r="J4302" s="181">
        <v>45830</v>
      </c>
      <c r="K4302" s="181">
        <v>1</v>
      </c>
      <c r="L4302" s="181"/>
      <c r="M4302" s="181"/>
      <c r="N4302" s="596" t="s">
        <v>287</v>
      </c>
    </row>
    <row r="4303" spans="1:14" s="158" customFormat="1" ht="18" customHeight="1" x14ac:dyDescent="0.25">
      <c r="A4303" s="181">
        <v>14524</v>
      </c>
      <c r="B4303" s="701" t="s">
        <v>5868</v>
      </c>
      <c r="C4303" s="181" t="s">
        <v>5869</v>
      </c>
      <c r="D4303" s="181" t="s">
        <v>1630</v>
      </c>
      <c r="E4303" s="181" t="s">
        <v>5024</v>
      </c>
      <c r="F4303" s="181" t="s">
        <v>304</v>
      </c>
      <c r="G4303" s="181" t="s">
        <v>1550</v>
      </c>
      <c r="H4303" s="181" t="s">
        <v>7</v>
      </c>
      <c r="I4303" s="181" t="s">
        <v>5835</v>
      </c>
      <c r="J4303" s="181">
        <v>100950</v>
      </c>
      <c r="K4303" s="181">
        <v>17</v>
      </c>
      <c r="L4303" s="181"/>
      <c r="M4303" s="181"/>
      <c r="N4303" s="596" t="s">
        <v>287</v>
      </c>
    </row>
    <row r="4304" spans="1:14" s="158" customFormat="1" ht="18" customHeight="1" x14ac:dyDescent="0.25">
      <c r="A4304" s="181">
        <v>26525</v>
      </c>
      <c r="B4304" s="701">
        <v>33599</v>
      </c>
      <c r="C4304" s="181" t="s">
        <v>17031</v>
      </c>
      <c r="D4304" s="181" t="s">
        <v>1630</v>
      </c>
      <c r="E4304" s="181" t="s">
        <v>3743</v>
      </c>
      <c r="F4304" s="181" t="s">
        <v>304</v>
      </c>
      <c r="G4304" s="181" t="s">
        <v>567</v>
      </c>
      <c r="H4304" s="181" t="s">
        <v>5</v>
      </c>
      <c r="I4304" s="181" t="s">
        <v>1345</v>
      </c>
      <c r="J4304" s="181">
        <v>81480</v>
      </c>
      <c r="K4304" s="181">
        <v>46</v>
      </c>
      <c r="L4304" s="181"/>
      <c r="M4304" s="181"/>
      <c r="N4304" s="596" t="s">
        <v>287</v>
      </c>
    </row>
    <row r="4305" spans="1:14" s="158" customFormat="1" ht="18" customHeight="1" x14ac:dyDescent="0.25">
      <c r="A4305" s="181">
        <v>46481</v>
      </c>
      <c r="B4305" s="701">
        <v>96314229</v>
      </c>
      <c r="C4305" s="181" t="s">
        <v>11380</v>
      </c>
      <c r="D4305" s="181" t="s">
        <v>12607</v>
      </c>
      <c r="E4305" s="181" t="s">
        <v>5840</v>
      </c>
      <c r="F4305" s="181" t="s">
        <v>304</v>
      </c>
      <c r="G4305" s="181" t="s">
        <v>3777</v>
      </c>
      <c r="H4305" s="181" t="s">
        <v>14</v>
      </c>
      <c r="I4305" s="181" t="s">
        <v>5793</v>
      </c>
      <c r="J4305" s="181">
        <v>52240</v>
      </c>
      <c r="K4305" s="181">
        <v>14</v>
      </c>
      <c r="L4305" s="181"/>
      <c r="M4305" s="181"/>
      <c r="N4305" s="596" t="s">
        <v>287</v>
      </c>
    </row>
    <row r="4306" spans="1:14" s="158" customFormat="1" ht="18" customHeight="1" x14ac:dyDescent="0.25">
      <c r="A4306" s="181">
        <v>2729</v>
      </c>
      <c r="B4306" s="701" t="s">
        <v>15580</v>
      </c>
      <c r="C4306" s="181" t="s">
        <v>15581</v>
      </c>
      <c r="D4306" s="181" t="s">
        <v>1640</v>
      </c>
      <c r="E4306" s="181" t="s">
        <v>3850</v>
      </c>
      <c r="F4306" s="181" t="s">
        <v>304</v>
      </c>
      <c r="G4306" s="181" t="s">
        <v>1550</v>
      </c>
      <c r="H4306" s="181" t="s">
        <v>7</v>
      </c>
      <c r="I4306" s="181" t="s">
        <v>15582</v>
      </c>
      <c r="J4306" s="181">
        <v>73190</v>
      </c>
      <c r="K4306" s="181">
        <v>30</v>
      </c>
      <c r="L4306" s="181"/>
      <c r="M4306" s="181"/>
      <c r="N4306" s="596" t="s">
        <v>287</v>
      </c>
    </row>
    <row r="4307" spans="1:14" s="158" customFormat="1" ht="18" customHeight="1" x14ac:dyDescent="0.25">
      <c r="A4307" s="181">
        <v>53170</v>
      </c>
      <c r="B4307" s="701">
        <v>33334</v>
      </c>
      <c r="C4307" s="181" t="s">
        <v>18522</v>
      </c>
      <c r="D4307" s="181" t="s">
        <v>5870</v>
      </c>
      <c r="E4307" s="181" t="s">
        <v>3984</v>
      </c>
      <c r="F4307" s="181" t="s">
        <v>304</v>
      </c>
      <c r="G4307" s="181" t="s">
        <v>567</v>
      </c>
      <c r="H4307" s="181" t="s">
        <v>5</v>
      </c>
      <c r="I4307" s="181" t="s">
        <v>18523</v>
      </c>
      <c r="J4307" s="181">
        <v>40710</v>
      </c>
      <c r="K4307" s="181">
        <v>4</v>
      </c>
      <c r="L4307" s="181"/>
      <c r="M4307" s="181"/>
      <c r="N4307" s="596" t="s">
        <v>287</v>
      </c>
    </row>
    <row r="4308" spans="1:14" s="158" customFormat="1" ht="18" customHeight="1" x14ac:dyDescent="0.25">
      <c r="A4308" s="181">
        <v>23383</v>
      </c>
      <c r="B4308" s="701">
        <v>94608393</v>
      </c>
      <c r="C4308" s="181" t="s">
        <v>5824</v>
      </c>
      <c r="D4308" s="181" t="s">
        <v>5871</v>
      </c>
      <c r="E4308" s="181" t="s">
        <v>5872</v>
      </c>
      <c r="F4308" s="181" t="s">
        <v>304</v>
      </c>
      <c r="G4308" s="181" t="s">
        <v>4354</v>
      </c>
      <c r="H4308" s="181" t="s">
        <v>4355</v>
      </c>
      <c r="I4308" s="181" t="s">
        <v>5793</v>
      </c>
      <c r="J4308" s="181">
        <v>39910</v>
      </c>
      <c r="K4308" s="181">
        <v>1</v>
      </c>
      <c r="L4308" s="181"/>
      <c r="M4308" s="181"/>
      <c r="N4308" s="596" t="s">
        <v>287</v>
      </c>
    </row>
    <row r="4309" spans="1:14" s="158" customFormat="1" ht="18" customHeight="1" x14ac:dyDescent="0.25">
      <c r="A4309" s="181">
        <v>90244</v>
      </c>
      <c r="B4309" s="701" t="s">
        <v>5873</v>
      </c>
      <c r="C4309" s="181" t="s">
        <v>5874</v>
      </c>
      <c r="D4309" s="181" t="s">
        <v>1642</v>
      </c>
      <c r="E4309" s="181" t="s">
        <v>3552</v>
      </c>
      <c r="F4309" s="181" t="s">
        <v>304</v>
      </c>
      <c r="G4309" s="181" t="s">
        <v>5875</v>
      </c>
      <c r="H4309" s="181" t="s">
        <v>9</v>
      </c>
      <c r="I4309" s="181" t="s">
        <v>794</v>
      </c>
      <c r="J4309" s="181">
        <v>114120</v>
      </c>
      <c r="K4309" s="181">
        <v>26</v>
      </c>
      <c r="L4309" s="181"/>
      <c r="M4309" s="181"/>
      <c r="N4309" s="596" t="s">
        <v>287</v>
      </c>
    </row>
    <row r="4310" spans="1:14" s="158" customFormat="1" ht="18" customHeight="1" x14ac:dyDescent="0.25">
      <c r="A4310" s="181">
        <v>18916</v>
      </c>
      <c r="B4310" s="701" t="s">
        <v>5878</v>
      </c>
      <c r="C4310" s="181" t="s">
        <v>5879</v>
      </c>
      <c r="D4310" s="181" t="s">
        <v>1642</v>
      </c>
      <c r="E4310" s="181" t="s">
        <v>3588</v>
      </c>
      <c r="F4310" s="181" t="s">
        <v>304</v>
      </c>
      <c r="G4310" s="181" t="s">
        <v>1645</v>
      </c>
      <c r="H4310" s="181" t="s">
        <v>11261</v>
      </c>
      <c r="I4310" s="181" t="s">
        <v>5711</v>
      </c>
      <c r="J4310" s="181">
        <v>24800</v>
      </c>
      <c r="K4310" s="181">
        <v>10</v>
      </c>
      <c r="L4310" s="181"/>
      <c r="M4310" s="181"/>
      <c r="N4310" s="596" t="s">
        <v>287</v>
      </c>
    </row>
    <row r="4311" spans="1:14" s="158" customFormat="1" ht="18" customHeight="1" x14ac:dyDescent="0.25">
      <c r="A4311" s="181">
        <v>19676</v>
      </c>
      <c r="B4311" s="701">
        <v>96602502</v>
      </c>
      <c r="C4311" s="181" t="s">
        <v>5832</v>
      </c>
      <c r="D4311" s="181" t="s">
        <v>18524</v>
      </c>
      <c r="E4311" s="181" t="s">
        <v>3589</v>
      </c>
      <c r="F4311" s="181" t="s">
        <v>304</v>
      </c>
      <c r="G4311" s="181" t="s">
        <v>5276</v>
      </c>
      <c r="H4311" s="181" t="s">
        <v>14</v>
      </c>
      <c r="I4311" s="181" t="s">
        <v>2486</v>
      </c>
      <c r="J4311" s="181">
        <v>27040</v>
      </c>
      <c r="K4311" s="181">
        <v>2</v>
      </c>
      <c r="L4311" s="181"/>
      <c r="M4311" s="181"/>
      <c r="N4311" s="596" t="s">
        <v>287</v>
      </c>
    </row>
    <row r="4312" spans="1:14" s="158" customFormat="1" ht="18" customHeight="1" x14ac:dyDescent="0.25">
      <c r="A4312" s="181">
        <v>26539</v>
      </c>
      <c r="B4312" s="701" t="s">
        <v>15583</v>
      </c>
      <c r="C4312" s="181" t="s">
        <v>13533</v>
      </c>
      <c r="D4312" s="181" t="s">
        <v>15584</v>
      </c>
      <c r="E4312" s="181" t="s">
        <v>5881</v>
      </c>
      <c r="F4312" s="181" t="s">
        <v>304</v>
      </c>
      <c r="G4312" s="181" t="s">
        <v>1427</v>
      </c>
      <c r="H4312" s="181" t="s">
        <v>7</v>
      </c>
      <c r="I4312" s="181" t="s">
        <v>2337</v>
      </c>
      <c r="J4312" s="181">
        <v>33250</v>
      </c>
      <c r="K4312" s="181">
        <v>92</v>
      </c>
      <c r="L4312" s="181"/>
      <c r="M4312" s="181"/>
      <c r="N4312" s="596" t="s">
        <v>287</v>
      </c>
    </row>
    <row r="4313" spans="1:14" ht="18" customHeight="1" x14ac:dyDescent="0.25">
      <c r="A4313" s="181">
        <v>20537</v>
      </c>
      <c r="B4313" s="701" t="s">
        <v>15585</v>
      </c>
      <c r="C4313" s="181" t="s">
        <v>15586</v>
      </c>
      <c r="D4313" s="181" t="s">
        <v>15584</v>
      </c>
      <c r="E4313" s="181" t="s">
        <v>15587</v>
      </c>
      <c r="F4313" s="181" t="s">
        <v>304</v>
      </c>
      <c r="G4313" s="181" t="s">
        <v>826</v>
      </c>
      <c r="H4313" s="181" t="s">
        <v>5</v>
      </c>
      <c r="I4313" s="181" t="s">
        <v>5814</v>
      </c>
      <c r="J4313" s="181">
        <v>20620</v>
      </c>
      <c r="K4313" s="181">
        <v>45</v>
      </c>
      <c r="L4313" s="181"/>
      <c r="M4313" s="181"/>
      <c r="N4313" s="596" t="s">
        <v>287</v>
      </c>
    </row>
    <row r="4314" spans="1:14" ht="18" customHeight="1" x14ac:dyDescent="0.25">
      <c r="A4314" s="181">
        <v>20538</v>
      </c>
      <c r="B4314" s="701" t="s">
        <v>15588</v>
      </c>
      <c r="C4314" s="181" t="s">
        <v>15589</v>
      </c>
      <c r="D4314" s="181" t="s">
        <v>5883</v>
      </c>
      <c r="E4314" s="181" t="s">
        <v>15587</v>
      </c>
      <c r="F4314" s="181" t="s">
        <v>304</v>
      </c>
      <c r="G4314" s="181" t="s">
        <v>826</v>
      </c>
      <c r="H4314" s="181" t="s">
        <v>5</v>
      </c>
      <c r="I4314" s="181" t="s">
        <v>5094</v>
      </c>
      <c r="J4314" s="181">
        <v>20630</v>
      </c>
      <c r="K4314" s="181">
        <v>39</v>
      </c>
      <c r="L4314" s="181"/>
      <c r="M4314" s="181"/>
      <c r="N4314" s="596" t="s">
        <v>287</v>
      </c>
    </row>
    <row r="4315" spans="1:14" s="158" customFormat="1" ht="18" customHeight="1" x14ac:dyDescent="0.25">
      <c r="A4315" s="181">
        <v>22717</v>
      </c>
      <c r="B4315" s="701" t="s">
        <v>5886</v>
      </c>
      <c r="C4315" s="181" t="s">
        <v>5834</v>
      </c>
      <c r="D4315" s="181" t="s">
        <v>1646</v>
      </c>
      <c r="E4315" s="181" t="s">
        <v>5887</v>
      </c>
      <c r="F4315" s="181" t="s">
        <v>304</v>
      </c>
      <c r="G4315" s="181" t="s">
        <v>5888</v>
      </c>
      <c r="H4315" s="181" t="s">
        <v>14</v>
      </c>
      <c r="I4315" s="181" t="s">
        <v>5835</v>
      </c>
      <c r="J4315" s="181">
        <v>8190</v>
      </c>
      <c r="K4315" s="181">
        <v>87</v>
      </c>
      <c r="L4315" s="181"/>
      <c r="M4315" s="181"/>
      <c r="N4315" s="596" t="s">
        <v>287</v>
      </c>
    </row>
    <row r="4316" spans="1:14" s="158" customFormat="1" ht="18" customHeight="1" x14ac:dyDescent="0.25">
      <c r="A4316" s="181">
        <v>26702</v>
      </c>
      <c r="B4316" s="701">
        <v>93388682</v>
      </c>
      <c r="C4316" s="181" t="s">
        <v>5939</v>
      </c>
      <c r="D4316" s="181" t="s">
        <v>5890</v>
      </c>
      <c r="E4316" s="181" t="s">
        <v>3564</v>
      </c>
      <c r="F4316" s="181" t="s">
        <v>577</v>
      </c>
      <c r="G4316" s="181" t="s">
        <v>564</v>
      </c>
      <c r="H4316" s="181" t="s">
        <v>5</v>
      </c>
      <c r="I4316" s="181" t="s">
        <v>11684</v>
      </c>
      <c r="J4316" s="181">
        <v>110220</v>
      </c>
      <c r="K4316" s="181">
        <v>28</v>
      </c>
      <c r="L4316" s="181"/>
      <c r="M4316" s="181"/>
      <c r="N4316" s="596" t="s">
        <v>287</v>
      </c>
    </row>
    <row r="4317" spans="1:14" s="158" customFormat="1" ht="18" customHeight="1" x14ac:dyDescent="0.25">
      <c r="A4317" s="181">
        <v>800</v>
      </c>
      <c r="B4317" s="701" t="s">
        <v>5891</v>
      </c>
      <c r="C4317" s="181" t="s">
        <v>5892</v>
      </c>
      <c r="D4317" s="181" t="s">
        <v>5890</v>
      </c>
      <c r="E4317" s="181" t="s">
        <v>3984</v>
      </c>
      <c r="F4317" s="181" t="s">
        <v>304</v>
      </c>
      <c r="G4317" s="181" t="s">
        <v>826</v>
      </c>
      <c r="H4317" s="181" t="s">
        <v>5</v>
      </c>
      <c r="I4317" s="181" t="s">
        <v>3627</v>
      </c>
      <c r="J4317" s="181">
        <v>18780</v>
      </c>
      <c r="K4317" s="181">
        <v>86</v>
      </c>
      <c r="L4317" s="181"/>
      <c r="M4317" s="181"/>
      <c r="N4317" s="596" t="s">
        <v>287</v>
      </c>
    </row>
    <row r="4318" spans="1:14" s="158" customFormat="1" ht="18" customHeight="1" x14ac:dyDescent="0.25">
      <c r="A4318" s="181">
        <v>959</v>
      </c>
      <c r="B4318" s="701" t="s">
        <v>13537</v>
      </c>
      <c r="C4318" s="181" t="s">
        <v>13538</v>
      </c>
      <c r="D4318" s="181" t="s">
        <v>13539</v>
      </c>
      <c r="E4318" s="181" t="s">
        <v>3551</v>
      </c>
      <c r="F4318" s="181" t="s">
        <v>304</v>
      </c>
      <c r="G4318" s="181" t="s">
        <v>564</v>
      </c>
      <c r="H4318" s="181" t="s">
        <v>5</v>
      </c>
      <c r="I4318" s="181" t="s">
        <v>2337</v>
      </c>
      <c r="J4318" s="181">
        <v>59760</v>
      </c>
      <c r="K4318" s="181">
        <v>39</v>
      </c>
      <c r="L4318" s="181"/>
      <c r="M4318" s="181"/>
      <c r="N4318" s="596" t="s">
        <v>287</v>
      </c>
    </row>
    <row r="4319" spans="1:14" s="158" customFormat="1" ht="18" customHeight="1" x14ac:dyDescent="0.25">
      <c r="A4319" s="181">
        <v>20724</v>
      </c>
      <c r="B4319" s="701" t="s">
        <v>5893</v>
      </c>
      <c r="C4319" s="181" t="s">
        <v>5894</v>
      </c>
      <c r="D4319" s="181" t="s">
        <v>3309</v>
      </c>
      <c r="E4319" s="181" t="s">
        <v>3753</v>
      </c>
      <c r="F4319" s="181" t="s">
        <v>304</v>
      </c>
      <c r="G4319" s="181" t="s">
        <v>826</v>
      </c>
      <c r="H4319" s="181" t="s">
        <v>5</v>
      </c>
      <c r="I4319" s="181" t="s">
        <v>4839</v>
      </c>
      <c r="J4319" s="181">
        <v>17430</v>
      </c>
      <c r="K4319" s="181">
        <v>223</v>
      </c>
      <c r="L4319" s="181"/>
      <c r="M4319" s="181"/>
      <c r="N4319" s="596" t="s">
        <v>287</v>
      </c>
    </row>
    <row r="4320" spans="1:14" s="158" customFormat="1" ht="18" customHeight="1" x14ac:dyDescent="0.25">
      <c r="A4320" s="181">
        <v>22996</v>
      </c>
      <c r="B4320" s="701" t="s">
        <v>18525</v>
      </c>
      <c r="C4320" s="181" t="s">
        <v>18526</v>
      </c>
      <c r="D4320" s="181" t="s">
        <v>1648</v>
      </c>
      <c r="E4320" s="181" t="s">
        <v>18527</v>
      </c>
      <c r="F4320" s="181" t="s">
        <v>304</v>
      </c>
      <c r="G4320" s="181" t="s">
        <v>711</v>
      </c>
      <c r="H4320" s="181" t="s">
        <v>10</v>
      </c>
      <c r="I4320" s="181" t="s">
        <v>5896</v>
      </c>
      <c r="J4320" s="181">
        <v>13590</v>
      </c>
      <c r="K4320" s="181">
        <v>215</v>
      </c>
      <c r="L4320" s="181"/>
      <c r="M4320" s="181"/>
      <c r="N4320" s="596" t="s">
        <v>287</v>
      </c>
    </row>
    <row r="4321" spans="1:14" s="158" customFormat="1" ht="18" customHeight="1" x14ac:dyDescent="0.25">
      <c r="A4321" s="181">
        <v>14967</v>
      </c>
      <c r="B4321" s="701" t="s">
        <v>5897</v>
      </c>
      <c r="C4321" s="181" t="s">
        <v>5898</v>
      </c>
      <c r="D4321" s="181" t="s">
        <v>1648</v>
      </c>
      <c r="E4321" s="181" t="s">
        <v>5899</v>
      </c>
      <c r="F4321" s="181" t="s">
        <v>304</v>
      </c>
      <c r="G4321" s="181" t="s">
        <v>711</v>
      </c>
      <c r="H4321" s="181" t="s">
        <v>10</v>
      </c>
      <c r="I4321" s="181" t="s">
        <v>5900</v>
      </c>
      <c r="J4321" s="181">
        <v>16040</v>
      </c>
      <c r="K4321" s="181">
        <v>71</v>
      </c>
      <c r="L4321" s="181"/>
      <c r="M4321" s="181"/>
      <c r="N4321" s="596" t="s">
        <v>287</v>
      </c>
    </row>
    <row r="4322" spans="1:14" s="158" customFormat="1" ht="18" customHeight="1" x14ac:dyDescent="0.25">
      <c r="A4322" s="181">
        <v>1331</v>
      </c>
      <c r="B4322" s="701">
        <v>90409256</v>
      </c>
      <c r="C4322" s="181" t="s">
        <v>15590</v>
      </c>
      <c r="D4322" s="181" t="s">
        <v>1648</v>
      </c>
      <c r="E4322" s="181" t="s">
        <v>5899</v>
      </c>
      <c r="F4322" s="181" t="s">
        <v>304</v>
      </c>
      <c r="G4322" s="181" t="s">
        <v>5282</v>
      </c>
      <c r="H4322" s="181" t="s">
        <v>14</v>
      </c>
      <c r="I4322" s="181" t="s">
        <v>15591</v>
      </c>
      <c r="J4322" s="181">
        <v>16670</v>
      </c>
      <c r="K4322" s="181">
        <v>30</v>
      </c>
      <c r="L4322" s="181"/>
      <c r="M4322" s="181"/>
      <c r="N4322" s="596" t="s">
        <v>287</v>
      </c>
    </row>
    <row r="4323" spans="1:14" s="158" customFormat="1" ht="18" customHeight="1" x14ac:dyDescent="0.25">
      <c r="A4323" s="181">
        <v>13321</v>
      </c>
      <c r="B4323" s="701" t="s">
        <v>5901</v>
      </c>
      <c r="C4323" s="181" t="s">
        <v>5810</v>
      </c>
      <c r="D4323" s="181" t="s">
        <v>1648</v>
      </c>
      <c r="E4323" s="181" t="s">
        <v>11085</v>
      </c>
      <c r="F4323" s="181" t="s">
        <v>304</v>
      </c>
      <c r="G4323" s="181" t="s">
        <v>711</v>
      </c>
      <c r="H4323" s="181" t="s">
        <v>10</v>
      </c>
      <c r="I4323" s="181" t="s">
        <v>11086</v>
      </c>
      <c r="J4323" s="181">
        <v>18850</v>
      </c>
      <c r="K4323" s="181">
        <v>199</v>
      </c>
      <c r="L4323" s="181"/>
      <c r="M4323" s="181"/>
      <c r="N4323" s="596" t="s">
        <v>287</v>
      </c>
    </row>
    <row r="4324" spans="1:14" s="158" customFormat="1" ht="18" customHeight="1" x14ac:dyDescent="0.25">
      <c r="A4324" s="181">
        <v>29113</v>
      </c>
      <c r="B4324" s="701">
        <v>13598760</v>
      </c>
      <c r="C4324" s="181" t="s">
        <v>13534</v>
      </c>
      <c r="D4324" s="181" t="s">
        <v>1648</v>
      </c>
      <c r="E4324" s="181" t="s">
        <v>11085</v>
      </c>
      <c r="F4324" s="181" t="s">
        <v>304</v>
      </c>
      <c r="G4324" s="181" t="s">
        <v>564</v>
      </c>
      <c r="H4324" s="181" t="s">
        <v>5</v>
      </c>
      <c r="I4324" s="181" t="s">
        <v>11087</v>
      </c>
      <c r="J4324" s="181">
        <v>11950</v>
      </c>
      <c r="K4324" s="181">
        <v>10</v>
      </c>
      <c r="L4324" s="181"/>
      <c r="M4324" s="181"/>
      <c r="N4324" s="596" t="s">
        <v>287</v>
      </c>
    </row>
    <row r="4325" spans="1:14" s="158" customFormat="1" ht="18" customHeight="1" x14ac:dyDescent="0.25">
      <c r="A4325" s="181">
        <v>21935</v>
      </c>
      <c r="B4325" s="701" t="s">
        <v>5905</v>
      </c>
      <c r="C4325" s="181" t="s">
        <v>5812</v>
      </c>
      <c r="D4325" s="181" t="s">
        <v>3316</v>
      </c>
      <c r="E4325" s="181" t="s">
        <v>3690</v>
      </c>
      <c r="F4325" s="181" t="s">
        <v>304</v>
      </c>
      <c r="G4325" s="181" t="s">
        <v>9</v>
      </c>
      <c r="H4325" s="181" t="s">
        <v>9</v>
      </c>
      <c r="I4325" s="181" t="s">
        <v>5814</v>
      </c>
      <c r="J4325" s="181">
        <v>21690</v>
      </c>
      <c r="K4325" s="181">
        <v>69</v>
      </c>
      <c r="L4325" s="181"/>
      <c r="M4325" s="181"/>
      <c r="N4325" s="596" t="s">
        <v>287</v>
      </c>
    </row>
    <row r="4326" spans="1:14" s="158" customFormat="1" ht="18" customHeight="1" x14ac:dyDescent="0.25">
      <c r="A4326" s="181">
        <v>23334</v>
      </c>
      <c r="B4326" s="701" t="s">
        <v>5907</v>
      </c>
      <c r="C4326" s="181" t="s">
        <v>5877</v>
      </c>
      <c r="D4326" s="181" t="s">
        <v>3316</v>
      </c>
      <c r="E4326" s="181" t="s">
        <v>3690</v>
      </c>
      <c r="F4326" s="181" t="s">
        <v>304</v>
      </c>
      <c r="G4326" s="181" t="s">
        <v>3181</v>
      </c>
      <c r="H4326" s="181" t="s">
        <v>13</v>
      </c>
      <c r="I4326" s="181" t="s">
        <v>3804</v>
      </c>
      <c r="J4326" s="181">
        <v>14330</v>
      </c>
      <c r="K4326" s="181">
        <v>160</v>
      </c>
      <c r="L4326" s="181"/>
      <c r="M4326" s="181"/>
      <c r="N4326" s="596" t="s">
        <v>287</v>
      </c>
    </row>
    <row r="4327" spans="1:14" s="158" customFormat="1" ht="18" customHeight="1" x14ac:dyDescent="0.25">
      <c r="A4327" s="181">
        <v>27947</v>
      </c>
      <c r="B4327" s="701" t="s">
        <v>5908</v>
      </c>
      <c r="C4327" s="181" t="s">
        <v>5909</v>
      </c>
      <c r="D4327" s="181" t="s">
        <v>3316</v>
      </c>
      <c r="E4327" s="181" t="s">
        <v>3825</v>
      </c>
      <c r="F4327" s="181" t="s">
        <v>304</v>
      </c>
      <c r="G4327" s="181" t="s">
        <v>3181</v>
      </c>
      <c r="H4327" s="181" t="s">
        <v>13</v>
      </c>
      <c r="I4327" s="181" t="s">
        <v>5789</v>
      </c>
      <c r="J4327" s="181">
        <v>11370</v>
      </c>
      <c r="K4327" s="181">
        <v>170</v>
      </c>
      <c r="L4327" s="181"/>
      <c r="M4327" s="181"/>
      <c r="N4327" s="596" t="s">
        <v>287</v>
      </c>
    </row>
    <row r="4328" spans="1:14" ht="18" customHeight="1" x14ac:dyDescent="0.25">
      <c r="A4328" s="181">
        <v>6565</v>
      </c>
      <c r="B4328" s="701" t="s">
        <v>5911</v>
      </c>
      <c r="C4328" s="181" t="s">
        <v>5882</v>
      </c>
      <c r="D4328" s="181" t="s">
        <v>3316</v>
      </c>
      <c r="E4328" s="181" t="s">
        <v>4772</v>
      </c>
      <c r="F4328" s="181" t="s">
        <v>304</v>
      </c>
      <c r="G4328" s="181" t="s">
        <v>3181</v>
      </c>
      <c r="H4328" s="181" t="s">
        <v>13</v>
      </c>
      <c r="I4328" s="181" t="s">
        <v>2991</v>
      </c>
      <c r="J4328" s="181">
        <v>17660</v>
      </c>
      <c r="K4328" s="181">
        <v>3</v>
      </c>
      <c r="L4328" s="181"/>
      <c r="M4328" s="181"/>
      <c r="N4328" s="596" t="s">
        <v>287</v>
      </c>
    </row>
    <row r="4329" spans="1:14" s="158" customFormat="1" ht="18" customHeight="1" x14ac:dyDescent="0.25">
      <c r="A4329" s="181">
        <v>80019</v>
      </c>
      <c r="B4329" s="701" t="s">
        <v>5912</v>
      </c>
      <c r="C4329" s="181" t="s">
        <v>5851</v>
      </c>
      <c r="D4329" s="181" t="s">
        <v>3316</v>
      </c>
      <c r="E4329" s="181" t="s">
        <v>3956</v>
      </c>
      <c r="F4329" s="181" t="s">
        <v>304</v>
      </c>
      <c r="G4329" s="181" t="s">
        <v>3181</v>
      </c>
      <c r="H4329" s="181" t="s">
        <v>13</v>
      </c>
      <c r="I4329" s="181" t="s">
        <v>2988</v>
      </c>
      <c r="J4329" s="181">
        <v>12530</v>
      </c>
      <c r="K4329" s="181">
        <v>36</v>
      </c>
      <c r="L4329" s="181"/>
      <c r="M4329" s="181"/>
      <c r="N4329" s="596" t="s">
        <v>287</v>
      </c>
    </row>
    <row r="4330" spans="1:14" s="158" customFormat="1" ht="18" customHeight="1" x14ac:dyDescent="0.25">
      <c r="A4330" s="181">
        <v>5656</v>
      </c>
      <c r="B4330" s="701" t="s">
        <v>5913</v>
      </c>
      <c r="C4330" s="181" t="s">
        <v>5885</v>
      </c>
      <c r="D4330" s="181" t="s">
        <v>3316</v>
      </c>
      <c r="E4330" s="181" t="s">
        <v>4735</v>
      </c>
      <c r="F4330" s="181" t="s">
        <v>304</v>
      </c>
      <c r="G4330" s="181" t="s">
        <v>3181</v>
      </c>
      <c r="H4330" s="181" t="s">
        <v>13</v>
      </c>
      <c r="I4330" s="181" t="s">
        <v>5914</v>
      </c>
      <c r="J4330" s="181">
        <v>16220</v>
      </c>
      <c r="K4330" s="181">
        <v>38</v>
      </c>
      <c r="L4330" s="181"/>
      <c r="M4330" s="181"/>
      <c r="N4330" s="596" t="s">
        <v>287</v>
      </c>
    </row>
    <row r="4331" spans="1:14" s="158" customFormat="1" ht="18" customHeight="1" x14ac:dyDescent="0.25">
      <c r="A4331" s="181">
        <v>14625</v>
      </c>
      <c r="B4331" s="701" t="s">
        <v>5915</v>
      </c>
      <c r="C4331" s="181" t="s">
        <v>5889</v>
      </c>
      <c r="D4331" s="181" t="s">
        <v>3316</v>
      </c>
      <c r="E4331" s="181" t="s">
        <v>5916</v>
      </c>
      <c r="F4331" s="181" t="s">
        <v>304</v>
      </c>
      <c r="G4331" s="181" t="s">
        <v>3181</v>
      </c>
      <c r="H4331" s="181" t="s">
        <v>13</v>
      </c>
      <c r="I4331" s="181" t="s">
        <v>11842</v>
      </c>
      <c r="J4331" s="181">
        <v>16070</v>
      </c>
      <c r="K4331" s="181">
        <v>81</v>
      </c>
      <c r="L4331" s="181"/>
      <c r="M4331" s="181"/>
      <c r="N4331" s="596" t="s">
        <v>287</v>
      </c>
    </row>
    <row r="4332" spans="1:14" s="158" customFormat="1" ht="18" customHeight="1" x14ac:dyDescent="0.25">
      <c r="A4332" s="181">
        <v>44386</v>
      </c>
      <c r="B4332" s="701" t="s">
        <v>5918</v>
      </c>
      <c r="C4332" s="181" t="s">
        <v>5919</v>
      </c>
      <c r="D4332" s="181" t="s">
        <v>3316</v>
      </c>
      <c r="E4332" s="181" t="s">
        <v>5920</v>
      </c>
      <c r="F4332" s="181" t="s">
        <v>304</v>
      </c>
      <c r="G4332" s="181" t="s">
        <v>3181</v>
      </c>
      <c r="H4332" s="181" t="s">
        <v>13</v>
      </c>
      <c r="I4332" s="181" t="s">
        <v>5921</v>
      </c>
      <c r="J4332" s="181">
        <v>14960</v>
      </c>
      <c r="K4332" s="181">
        <v>16</v>
      </c>
      <c r="L4332" s="181"/>
      <c r="M4332" s="181"/>
      <c r="N4332" s="596" t="s">
        <v>287</v>
      </c>
    </row>
    <row r="4333" spans="1:14" s="158" customFormat="1" ht="18" customHeight="1" x14ac:dyDescent="0.25">
      <c r="A4333" s="181">
        <v>21937</v>
      </c>
      <c r="B4333" s="701" t="s">
        <v>13541</v>
      </c>
      <c r="C4333" s="181" t="s">
        <v>17033</v>
      </c>
      <c r="D4333" s="181" t="s">
        <v>3316</v>
      </c>
      <c r="E4333" s="181" t="s">
        <v>5920</v>
      </c>
      <c r="F4333" s="181" t="s">
        <v>304</v>
      </c>
      <c r="G4333" s="181" t="s">
        <v>9</v>
      </c>
      <c r="H4333" s="181" t="s">
        <v>9</v>
      </c>
      <c r="I4333" s="181" t="s">
        <v>2486</v>
      </c>
      <c r="J4333" s="181">
        <v>24670</v>
      </c>
      <c r="K4333" s="181">
        <v>27</v>
      </c>
      <c r="L4333" s="181"/>
      <c r="M4333" s="181"/>
      <c r="N4333" s="596" t="s">
        <v>287</v>
      </c>
    </row>
    <row r="4334" spans="1:14" s="158" customFormat="1" ht="18" customHeight="1" x14ac:dyDescent="0.25">
      <c r="A4334" s="181">
        <v>44398</v>
      </c>
      <c r="B4334" s="701" t="s">
        <v>5922</v>
      </c>
      <c r="C4334" s="181" t="s">
        <v>5697</v>
      </c>
      <c r="D4334" s="181" t="s">
        <v>3316</v>
      </c>
      <c r="E4334" s="181" t="s">
        <v>5923</v>
      </c>
      <c r="F4334" s="181" t="s">
        <v>304</v>
      </c>
      <c r="G4334" s="181" t="s">
        <v>3181</v>
      </c>
      <c r="H4334" s="181" t="s">
        <v>13</v>
      </c>
      <c r="I4334" s="181" t="s">
        <v>5698</v>
      </c>
      <c r="J4334" s="181">
        <v>17950</v>
      </c>
      <c r="K4334" s="181">
        <v>172</v>
      </c>
      <c r="L4334" s="181"/>
      <c r="M4334" s="181"/>
      <c r="N4334" s="596" t="s">
        <v>287</v>
      </c>
    </row>
    <row r="4335" spans="1:14" s="158" customFormat="1" ht="18" customHeight="1" x14ac:dyDescent="0.25">
      <c r="A4335" s="181">
        <v>21931</v>
      </c>
      <c r="B4335" s="701" t="s">
        <v>13542</v>
      </c>
      <c r="C4335" s="181" t="s">
        <v>5860</v>
      </c>
      <c r="D4335" s="181" t="s">
        <v>3316</v>
      </c>
      <c r="E4335" s="181" t="s">
        <v>5923</v>
      </c>
      <c r="F4335" s="181" t="s">
        <v>304</v>
      </c>
      <c r="G4335" s="181" t="s">
        <v>9</v>
      </c>
      <c r="H4335" s="181" t="s">
        <v>9</v>
      </c>
      <c r="I4335" s="181" t="s">
        <v>5862</v>
      </c>
      <c r="J4335" s="181">
        <v>22910</v>
      </c>
      <c r="K4335" s="181">
        <v>29</v>
      </c>
      <c r="L4335" s="181"/>
      <c r="M4335" s="181"/>
      <c r="N4335" s="596" t="s">
        <v>287</v>
      </c>
    </row>
    <row r="4336" spans="1:14" s="158" customFormat="1" ht="18" customHeight="1" x14ac:dyDescent="0.25">
      <c r="A4336" s="181">
        <v>49116</v>
      </c>
      <c r="B4336" s="701" t="s">
        <v>5924</v>
      </c>
      <c r="C4336" s="181" t="s">
        <v>5925</v>
      </c>
      <c r="D4336" s="181" t="s">
        <v>3316</v>
      </c>
      <c r="E4336" s="181" t="s">
        <v>4621</v>
      </c>
      <c r="F4336" s="181" t="s">
        <v>304</v>
      </c>
      <c r="G4336" s="181" t="s">
        <v>3181</v>
      </c>
      <c r="H4336" s="181" t="s">
        <v>13</v>
      </c>
      <c r="I4336" s="181" t="s">
        <v>3644</v>
      </c>
      <c r="J4336" s="181">
        <v>12010</v>
      </c>
      <c r="K4336" s="181">
        <v>344</v>
      </c>
      <c r="L4336" s="181"/>
      <c r="M4336" s="181"/>
      <c r="N4336" s="596" t="s">
        <v>287</v>
      </c>
    </row>
    <row r="4337" spans="1:14" s="158" customFormat="1" ht="18" customHeight="1" x14ac:dyDescent="0.25">
      <c r="A4337" s="181">
        <v>72114</v>
      </c>
      <c r="B4337" s="701" t="s">
        <v>5926</v>
      </c>
      <c r="C4337" s="181" t="s">
        <v>5927</v>
      </c>
      <c r="D4337" s="181" t="s">
        <v>3316</v>
      </c>
      <c r="E4337" s="181" t="s">
        <v>5928</v>
      </c>
      <c r="F4337" s="181" t="s">
        <v>304</v>
      </c>
      <c r="G4337" s="181" t="s">
        <v>3181</v>
      </c>
      <c r="H4337" s="181" t="s">
        <v>13</v>
      </c>
      <c r="I4337" s="181" t="s">
        <v>5778</v>
      </c>
      <c r="J4337" s="181">
        <v>16790</v>
      </c>
      <c r="K4337" s="181">
        <v>4</v>
      </c>
      <c r="L4337" s="181"/>
      <c r="M4337" s="181"/>
      <c r="N4337" s="596" t="s">
        <v>287</v>
      </c>
    </row>
    <row r="4338" spans="1:14" s="158" customFormat="1" ht="18" customHeight="1" x14ac:dyDescent="0.25">
      <c r="A4338" s="181">
        <v>37370</v>
      </c>
      <c r="B4338" s="701" t="s">
        <v>15592</v>
      </c>
      <c r="C4338" s="181" t="s">
        <v>15593</v>
      </c>
      <c r="D4338" s="181" t="s">
        <v>5930</v>
      </c>
      <c r="E4338" s="181" t="s">
        <v>15594</v>
      </c>
      <c r="F4338" s="181" t="s">
        <v>304</v>
      </c>
      <c r="G4338" s="181" t="s">
        <v>1647</v>
      </c>
      <c r="H4338" s="181" t="s">
        <v>5</v>
      </c>
      <c r="I4338" s="181" t="s">
        <v>15595</v>
      </c>
      <c r="J4338" s="181">
        <v>31400</v>
      </c>
      <c r="K4338" s="181">
        <v>6</v>
      </c>
      <c r="L4338" s="181"/>
      <c r="M4338" s="181"/>
      <c r="N4338" s="596" t="s">
        <v>287</v>
      </c>
    </row>
    <row r="4339" spans="1:14" s="158" customFormat="1" ht="18" customHeight="1" x14ac:dyDescent="0.25">
      <c r="A4339" s="181">
        <v>30891</v>
      </c>
      <c r="B4339" s="701">
        <v>8941724201</v>
      </c>
      <c r="C4339" s="181" t="s">
        <v>18517</v>
      </c>
      <c r="D4339" s="181" t="s">
        <v>13261</v>
      </c>
      <c r="E4339" s="181" t="s">
        <v>4283</v>
      </c>
      <c r="F4339" s="181" t="s">
        <v>304</v>
      </c>
      <c r="G4339" s="181" t="s">
        <v>16720</v>
      </c>
      <c r="H4339" s="181" t="s">
        <v>5</v>
      </c>
      <c r="I4339" s="181" t="s">
        <v>4664</v>
      </c>
      <c r="J4339" s="181">
        <v>25730</v>
      </c>
      <c r="K4339" s="181">
        <v>7</v>
      </c>
      <c r="L4339" s="181"/>
      <c r="M4339" s="181"/>
      <c r="N4339" s="596" t="s">
        <v>287</v>
      </c>
    </row>
    <row r="4340" spans="1:14" s="158" customFormat="1" ht="18" customHeight="1" x14ac:dyDescent="0.25">
      <c r="A4340" s="181">
        <v>30897</v>
      </c>
      <c r="B4340" s="701">
        <v>9052863</v>
      </c>
      <c r="C4340" s="181" t="s">
        <v>5836</v>
      </c>
      <c r="D4340" s="181" t="s">
        <v>13261</v>
      </c>
      <c r="E4340" s="181" t="s">
        <v>3917</v>
      </c>
      <c r="F4340" s="181" t="s">
        <v>304</v>
      </c>
      <c r="G4340" s="181" t="s">
        <v>16720</v>
      </c>
      <c r="H4340" s="181" t="s">
        <v>5</v>
      </c>
      <c r="I4340" s="181" t="s">
        <v>5837</v>
      </c>
      <c r="J4340" s="181">
        <v>26560</v>
      </c>
      <c r="K4340" s="181">
        <v>10</v>
      </c>
      <c r="L4340" s="181"/>
      <c r="M4340" s="181"/>
      <c r="N4340" s="596" t="s">
        <v>287</v>
      </c>
    </row>
    <row r="4341" spans="1:14" s="158" customFormat="1" ht="18" customHeight="1" x14ac:dyDescent="0.25">
      <c r="A4341" s="181">
        <v>28962</v>
      </c>
      <c r="B4341" s="701">
        <v>15793367</v>
      </c>
      <c r="C4341" s="181" t="s">
        <v>10727</v>
      </c>
      <c r="D4341" s="181" t="s">
        <v>15597</v>
      </c>
      <c r="E4341" s="181" t="s">
        <v>3562</v>
      </c>
      <c r="F4341" s="181" t="s">
        <v>304</v>
      </c>
      <c r="G4341" s="181" t="s">
        <v>5276</v>
      </c>
      <c r="H4341" s="181" t="s">
        <v>14</v>
      </c>
      <c r="I4341" s="181" t="s">
        <v>13530</v>
      </c>
      <c r="J4341" s="181">
        <v>28920</v>
      </c>
      <c r="K4341" s="181">
        <v>1</v>
      </c>
      <c r="L4341" s="181"/>
      <c r="M4341" s="181"/>
      <c r="N4341" s="596" t="s">
        <v>287</v>
      </c>
    </row>
    <row r="4342" spans="1:14" s="158" customFormat="1" ht="18" customHeight="1" x14ac:dyDescent="0.25">
      <c r="A4342" s="181">
        <v>73131</v>
      </c>
      <c r="B4342" s="701">
        <v>13684</v>
      </c>
      <c r="C4342" s="181" t="s">
        <v>5902</v>
      </c>
      <c r="D4342" s="181" t="s">
        <v>5931</v>
      </c>
      <c r="E4342" s="181" t="s">
        <v>5932</v>
      </c>
      <c r="F4342" s="181" t="s">
        <v>304</v>
      </c>
      <c r="G4342" s="181" t="s">
        <v>305</v>
      </c>
      <c r="H4342" s="181" t="s">
        <v>5</v>
      </c>
      <c r="I4342" s="181" t="s">
        <v>5933</v>
      </c>
      <c r="J4342" s="181">
        <v>44520</v>
      </c>
      <c r="K4342" s="181">
        <v>12</v>
      </c>
      <c r="L4342" s="181"/>
      <c r="M4342" s="181"/>
      <c r="N4342" s="596" t="s">
        <v>287</v>
      </c>
    </row>
    <row r="4343" spans="1:14" s="158" customFormat="1" ht="18" customHeight="1" x14ac:dyDescent="0.25">
      <c r="A4343" s="181">
        <v>73118</v>
      </c>
      <c r="B4343" s="701">
        <v>13685</v>
      </c>
      <c r="C4343" s="181" t="s">
        <v>5903</v>
      </c>
      <c r="D4343" s="181" t="s">
        <v>3323</v>
      </c>
      <c r="E4343" s="181" t="s">
        <v>3552</v>
      </c>
      <c r="F4343" s="181" t="s">
        <v>304</v>
      </c>
      <c r="G4343" s="181" t="s">
        <v>305</v>
      </c>
      <c r="H4343" s="181" t="s">
        <v>5</v>
      </c>
      <c r="I4343" s="181" t="s">
        <v>5703</v>
      </c>
      <c r="J4343" s="181">
        <v>58270</v>
      </c>
      <c r="K4343" s="181">
        <v>4</v>
      </c>
      <c r="L4343" s="181"/>
      <c r="M4343" s="181"/>
      <c r="N4343" s="596" t="s">
        <v>287</v>
      </c>
    </row>
    <row r="4344" spans="1:14" s="158" customFormat="1" ht="18" customHeight="1" x14ac:dyDescent="0.25">
      <c r="A4344" s="181">
        <v>73120</v>
      </c>
      <c r="B4344" s="701">
        <v>13682</v>
      </c>
      <c r="C4344" s="181" t="s">
        <v>5904</v>
      </c>
      <c r="D4344" s="181" t="s">
        <v>3324</v>
      </c>
      <c r="E4344" s="181" t="s">
        <v>3552</v>
      </c>
      <c r="F4344" s="181" t="s">
        <v>304</v>
      </c>
      <c r="G4344" s="181" t="s">
        <v>305</v>
      </c>
      <c r="H4344" s="181" t="s">
        <v>5</v>
      </c>
      <c r="I4344" s="181" t="s">
        <v>5703</v>
      </c>
      <c r="J4344" s="181">
        <v>58270</v>
      </c>
      <c r="K4344" s="181">
        <v>7</v>
      </c>
      <c r="L4344" s="181"/>
      <c r="M4344" s="181"/>
      <c r="N4344" s="596" t="s">
        <v>287</v>
      </c>
    </row>
    <row r="4345" spans="1:14" s="158" customFormat="1" ht="18" customHeight="1" x14ac:dyDescent="0.25">
      <c r="A4345" s="181">
        <v>10342</v>
      </c>
      <c r="B4345" s="701" t="s">
        <v>5935</v>
      </c>
      <c r="C4345" s="181" t="s">
        <v>5936</v>
      </c>
      <c r="D4345" s="181" t="s">
        <v>1657</v>
      </c>
      <c r="E4345" s="181" t="s">
        <v>4346</v>
      </c>
      <c r="F4345" s="181" t="s">
        <v>304</v>
      </c>
      <c r="G4345" s="181" t="s">
        <v>1509</v>
      </c>
      <c r="H4345" s="181" t="s">
        <v>7</v>
      </c>
      <c r="I4345" s="181" t="s">
        <v>5711</v>
      </c>
      <c r="J4345" s="181">
        <v>31050</v>
      </c>
      <c r="K4345" s="181">
        <v>6</v>
      </c>
      <c r="L4345" s="181"/>
      <c r="M4345" s="181"/>
      <c r="N4345" s="596" t="s">
        <v>287</v>
      </c>
    </row>
    <row r="4346" spans="1:14" s="158" customFormat="1" ht="18" customHeight="1" x14ac:dyDescent="0.25">
      <c r="A4346" s="181">
        <v>18774</v>
      </c>
      <c r="B4346" s="701" t="s">
        <v>14307</v>
      </c>
      <c r="C4346" s="181" t="s">
        <v>5869</v>
      </c>
      <c r="D4346" s="181" t="s">
        <v>1657</v>
      </c>
      <c r="E4346" s="181" t="s">
        <v>4346</v>
      </c>
      <c r="F4346" s="181" t="s">
        <v>304</v>
      </c>
      <c r="G4346" s="181" t="s">
        <v>1508</v>
      </c>
      <c r="H4346" s="181" t="s">
        <v>7</v>
      </c>
      <c r="I4346" s="181" t="s">
        <v>5711</v>
      </c>
      <c r="J4346" s="181">
        <v>22880</v>
      </c>
      <c r="K4346" s="181">
        <v>67</v>
      </c>
      <c r="L4346" s="181"/>
      <c r="M4346" s="181"/>
      <c r="N4346" s="596" t="s">
        <v>287</v>
      </c>
    </row>
    <row r="4347" spans="1:14" s="158" customFormat="1" ht="18" customHeight="1" x14ac:dyDescent="0.25">
      <c r="A4347" s="181">
        <v>23712</v>
      </c>
      <c r="B4347" s="701">
        <v>96626248</v>
      </c>
      <c r="C4347" s="181" t="s">
        <v>15598</v>
      </c>
      <c r="D4347" s="181" t="s">
        <v>1657</v>
      </c>
      <c r="E4347" s="181" t="s">
        <v>5937</v>
      </c>
      <c r="F4347" s="181" t="s">
        <v>304</v>
      </c>
      <c r="G4347" s="181" t="s">
        <v>1508</v>
      </c>
      <c r="H4347" s="181" t="s">
        <v>7</v>
      </c>
      <c r="I4347" s="181" t="s">
        <v>2486</v>
      </c>
      <c r="J4347" s="181">
        <v>37670</v>
      </c>
      <c r="K4347" s="181">
        <v>3</v>
      </c>
      <c r="L4347" s="181"/>
      <c r="M4347" s="181"/>
      <c r="N4347" s="596" t="s">
        <v>287</v>
      </c>
    </row>
    <row r="4348" spans="1:14" s="158" customFormat="1" ht="18" customHeight="1" x14ac:dyDescent="0.25">
      <c r="A4348" s="181">
        <v>27104</v>
      </c>
      <c r="B4348" s="701" t="s">
        <v>18528</v>
      </c>
      <c r="C4348" s="181" t="s">
        <v>18529</v>
      </c>
      <c r="D4348" s="181" t="s">
        <v>1657</v>
      </c>
      <c r="E4348" s="181" t="s">
        <v>5937</v>
      </c>
      <c r="F4348" s="181" t="s">
        <v>304</v>
      </c>
      <c r="G4348" s="181" t="s">
        <v>1509</v>
      </c>
      <c r="H4348" s="181" t="s">
        <v>7</v>
      </c>
      <c r="I4348" s="181" t="s">
        <v>5793</v>
      </c>
      <c r="J4348" s="181">
        <v>39180</v>
      </c>
      <c r="K4348" s="181">
        <v>65</v>
      </c>
      <c r="L4348" s="181"/>
      <c r="M4348" s="181"/>
      <c r="N4348" s="596" t="s">
        <v>287</v>
      </c>
    </row>
    <row r="4349" spans="1:14" s="158" customFormat="1" ht="18" customHeight="1" x14ac:dyDescent="0.25">
      <c r="A4349" s="181">
        <v>18773</v>
      </c>
      <c r="B4349" s="701" t="s">
        <v>10955</v>
      </c>
      <c r="C4349" s="181" t="s">
        <v>5822</v>
      </c>
      <c r="D4349" s="181" t="s">
        <v>1664</v>
      </c>
      <c r="E4349" s="181" t="s">
        <v>4346</v>
      </c>
      <c r="F4349" s="181" t="s">
        <v>304</v>
      </c>
      <c r="G4349" s="181" t="s">
        <v>1508</v>
      </c>
      <c r="H4349" s="181" t="s">
        <v>7</v>
      </c>
      <c r="I4349" s="181" t="s">
        <v>5711</v>
      </c>
      <c r="J4349" s="181">
        <v>22900</v>
      </c>
      <c r="K4349" s="181">
        <v>66</v>
      </c>
      <c r="L4349" s="181"/>
      <c r="M4349" s="181"/>
      <c r="N4349" s="596" t="s">
        <v>287</v>
      </c>
    </row>
    <row r="4350" spans="1:14" ht="18" customHeight="1" x14ac:dyDescent="0.25">
      <c r="A4350" s="181">
        <v>27089</v>
      </c>
      <c r="B4350" s="701" t="s">
        <v>5938</v>
      </c>
      <c r="C4350" s="181" t="s">
        <v>5939</v>
      </c>
      <c r="D4350" s="181" t="s">
        <v>1664</v>
      </c>
      <c r="E4350" s="181" t="s">
        <v>3568</v>
      </c>
      <c r="F4350" s="181" t="s">
        <v>304</v>
      </c>
      <c r="G4350" s="181" t="s">
        <v>1509</v>
      </c>
      <c r="H4350" s="181" t="s">
        <v>7</v>
      </c>
      <c r="I4350" s="181" t="s">
        <v>5953</v>
      </c>
      <c r="J4350" s="181">
        <v>30980</v>
      </c>
      <c r="K4350" s="181">
        <v>10</v>
      </c>
      <c r="L4350" s="181"/>
      <c r="M4350" s="181"/>
      <c r="N4350" s="596" t="s">
        <v>287</v>
      </c>
    </row>
    <row r="4351" spans="1:14" ht="18" customHeight="1" x14ac:dyDescent="0.25">
      <c r="A4351" s="181">
        <v>20611</v>
      </c>
      <c r="B4351" s="701">
        <v>96403099</v>
      </c>
      <c r="C4351" s="181" t="s">
        <v>5874</v>
      </c>
      <c r="D4351" s="181" t="s">
        <v>1664</v>
      </c>
      <c r="E4351" s="181" t="s">
        <v>3568</v>
      </c>
      <c r="F4351" s="181" t="s">
        <v>304</v>
      </c>
      <c r="G4351" s="181" t="s">
        <v>1508</v>
      </c>
      <c r="H4351" s="181" t="s">
        <v>7</v>
      </c>
      <c r="I4351" s="181" t="s">
        <v>5793</v>
      </c>
      <c r="J4351" s="181">
        <v>30160</v>
      </c>
      <c r="K4351" s="181">
        <v>16</v>
      </c>
      <c r="L4351" s="181"/>
      <c r="M4351" s="181"/>
      <c r="N4351" s="596" t="s">
        <v>287</v>
      </c>
    </row>
    <row r="4352" spans="1:14" s="158" customFormat="1" ht="18" customHeight="1" x14ac:dyDescent="0.25">
      <c r="A4352" s="181">
        <v>27105</v>
      </c>
      <c r="B4352" s="701" t="s">
        <v>18530</v>
      </c>
      <c r="C4352" s="181" t="s">
        <v>5720</v>
      </c>
      <c r="D4352" s="181" t="s">
        <v>1664</v>
      </c>
      <c r="E4352" s="181" t="s">
        <v>5937</v>
      </c>
      <c r="F4352" s="181" t="s">
        <v>304</v>
      </c>
      <c r="G4352" s="181" t="s">
        <v>1509</v>
      </c>
      <c r="H4352" s="181" t="s">
        <v>7</v>
      </c>
      <c r="I4352" s="181" t="s">
        <v>794</v>
      </c>
      <c r="J4352" s="181">
        <v>39180</v>
      </c>
      <c r="K4352" s="181">
        <v>69</v>
      </c>
      <c r="L4352" s="181"/>
      <c r="M4352" s="181"/>
      <c r="N4352" s="596" t="s">
        <v>287</v>
      </c>
    </row>
    <row r="4353" spans="1:14" s="158" customFormat="1" ht="18" customHeight="1" x14ac:dyDescent="0.25">
      <c r="A4353" s="181">
        <v>27083</v>
      </c>
      <c r="B4353" s="701" t="s">
        <v>18531</v>
      </c>
      <c r="C4353" s="181" t="s">
        <v>18532</v>
      </c>
      <c r="D4353" s="181" t="s">
        <v>1668</v>
      </c>
      <c r="E4353" s="181" t="s">
        <v>3561</v>
      </c>
      <c r="F4353" s="181" t="s">
        <v>304</v>
      </c>
      <c r="G4353" s="181" t="s">
        <v>1509</v>
      </c>
      <c r="H4353" s="181" t="s">
        <v>7</v>
      </c>
      <c r="I4353" s="181" t="s">
        <v>4682</v>
      </c>
      <c r="J4353" s="181">
        <v>29920</v>
      </c>
      <c r="K4353" s="181">
        <v>624</v>
      </c>
      <c r="L4353" s="181"/>
      <c r="M4353" s="181"/>
      <c r="N4353" s="596" t="s">
        <v>287</v>
      </c>
    </row>
    <row r="4354" spans="1:14" s="158" customFormat="1" ht="18" customHeight="1" x14ac:dyDescent="0.25">
      <c r="A4354" s="181">
        <v>65079</v>
      </c>
      <c r="B4354" s="701">
        <v>48</v>
      </c>
      <c r="C4354" s="181" t="s">
        <v>5760</v>
      </c>
      <c r="D4354" s="181" t="s">
        <v>1668</v>
      </c>
      <c r="E4354" s="181" t="s">
        <v>5940</v>
      </c>
      <c r="F4354" s="181" t="s">
        <v>304</v>
      </c>
      <c r="G4354" s="181" t="s">
        <v>309</v>
      </c>
      <c r="H4354" s="181" t="s">
        <v>5</v>
      </c>
      <c r="I4354" s="181" t="s">
        <v>2486</v>
      </c>
      <c r="J4354" s="181">
        <v>9410</v>
      </c>
      <c r="K4354" s="181">
        <v>25</v>
      </c>
      <c r="L4354" s="181"/>
      <c r="M4354" s="181"/>
      <c r="N4354" s="596" t="s">
        <v>287</v>
      </c>
    </row>
    <row r="4355" spans="1:14" s="158" customFormat="1" ht="18" customHeight="1" x14ac:dyDescent="0.25">
      <c r="A4355" s="181">
        <v>10387</v>
      </c>
      <c r="B4355" s="701" t="s">
        <v>5941</v>
      </c>
      <c r="C4355" s="181" t="s">
        <v>5942</v>
      </c>
      <c r="D4355" s="181" t="s">
        <v>1668</v>
      </c>
      <c r="E4355" s="181" t="s">
        <v>3582</v>
      </c>
      <c r="F4355" s="181" t="s">
        <v>304</v>
      </c>
      <c r="G4355" s="181" t="s">
        <v>1509</v>
      </c>
      <c r="H4355" s="181" t="s">
        <v>7</v>
      </c>
      <c r="I4355" s="181" t="s">
        <v>3787</v>
      </c>
      <c r="J4355" s="181">
        <v>30670</v>
      </c>
      <c r="K4355" s="181">
        <v>18</v>
      </c>
      <c r="L4355" s="181"/>
      <c r="M4355" s="181"/>
      <c r="N4355" s="596" t="s">
        <v>287</v>
      </c>
    </row>
    <row r="4356" spans="1:14" s="158" customFormat="1" ht="18" customHeight="1" x14ac:dyDescent="0.25">
      <c r="A4356" s="181">
        <v>22046</v>
      </c>
      <c r="B4356" s="701" t="s">
        <v>5943</v>
      </c>
      <c r="C4356" s="181" t="s">
        <v>11383</v>
      </c>
      <c r="D4356" s="181" t="s">
        <v>1668</v>
      </c>
      <c r="E4356" s="181" t="s">
        <v>3582</v>
      </c>
      <c r="F4356" s="181" t="s">
        <v>304</v>
      </c>
      <c r="G4356" s="181" t="s">
        <v>1508</v>
      </c>
      <c r="H4356" s="181" t="s">
        <v>7</v>
      </c>
      <c r="I4356" s="181" t="s">
        <v>18533</v>
      </c>
      <c r="J4356" s="181">
        <v>22000</v>
      </c>
      <c r="K4356" s="181">
        <v>11</v>
      </c>
      <c r="L4356" s="181"/>
      <c r="M4356" s="181"/>
      <c r="N4356" s="596" t="s">
        <v>287</v>
      </c>
    </row>
    <row r="4357" spans="1:14" s="158" customFormat="1" ht="18" customHeight="1" x14ac:dyDescent="0.25">
      <c r="A4357" s="181">
        <v>22045</v>
      </c>
      <c r="B4357" s="701">
        <v>350610</v>
      </c>
      <c r="C4357" s="181" t="s">
        <v>5834</v>
      </c>
      <c r="D4357" s="181" t="s">
        <v>1668</v>
      </c>
      <c r="E4357" s="181" t="s">
        <v>3663</v>
      </c>
      <c r="F4357" s="181" t="s">
        <v>304</v>
      </c>
      <c r="G4357" s="181" t="s">
        <v>1508</v>
      </c>
      <c r="H4357" s="181" t="s">
        <v>7</v>
      </c>
      <c r="I4357" s="181" t="s">
        <v>5835</v>
      </c>
      <c r="J4357" s="181">
        <v>28500</v>
      </c>
      <c r="K4357" s="181">
        <v>51</v>
      </c>
      <c r="L4357" s="181"/>
      <c r="M4357" s="181"/>
      <c r="N4357" s="596" t="s">
        <v>287</v>
      </c>
    </row>
    <row r="4358" spans="1:14" s="158" customFormat="1" ht="18" customHeight="1" x14ac:dyDescent="0.25">
      <c r="A4358" s="181">
        <v>22174</v>
      </c>
      <c r="B4358" s="701" t="s">
        <v>15599</v>
      </c>
      <c r="C4358" s="181" t="s">
        <v>5892</v>
      </c>
      <c r="D4358" s="181" t="s">
        <v>1668</v>
      </c>
      <c r="E4358" s="181" t="s">
        <v>15600</v>
      </c>
      <c r="F4358" s="181" t="s">
        <v>304</v>
      </c>
      <c r="G4358" s="181" t="s">
        <v>1508</v>
      </c>
      <c r="H4358" s="181" t="s">
        <v>7</v>
      </c>
      <c r="I4358" s="181" t="s">
        <v>641</v>
      </c>
      <c r="J4358" s="181">
        <v>15920</v>
      </c>
      <c r="K4358" s="181">
        <v>42</v>
      </c>
      <c r="L4358" s="181"/>
      <c r="M4358" s="181"/>
      <c r="N4358" s="596" t="s">
        <v>287</v>
      </c>
    </row>
    <row r="4359" spans="1:14" s="158" customFormat="1" ht="18" customHeight="1" x14ac:dyDescent="0.25">
      <c r="A4359" s="181">
        <v>89916</v>
      </c>
      <c r="B4359" s="701">
        <v>1464</v>
      </c>
      <c r="C4359" s="181" t="s">
        <v>5947</v>
      </c>
      <c r="D4359" s="181" t="s">
        <v>1668</v>
      </c>
      <c r="E4359" s="181" t="s">
        <v>5948</v>
      </c>
      <c r="F4359" s="181" t="s">
        <v>304</v>
      </c>
      <c r="G4359" s="181" t="s">
        <v>309</v>
      </c>
      <c r="H4359" s="181" t="s">
        <v>5</v>
      </c>
      <c r="I4359" s="181" t="s">
        <v>5989</v>
      </c>
      <c r="J4359" s="181">
        <v>7610</v>
      </c>
      <c r="K4359" s="181">
        <v>41</v>
      </c>
      <c r="L4359" s="181"/>
      <c r="M4359" s="181"/>
      <c r="N4359" s="596" t="s">
        <v>287</v>
      </c>
    </row>
    <row r="4360" spans="1:14" s="158" customFormat="1" ht="18" customHeight="1" x14ac:dyDescent="0.25">
      <c r="A4360" s="181">
        <v>25274</v>
      </c>
      <c r="B4360" s="701" t="s">
        <v>10728</v>
      </c>
      <c r="C4360" s="181" t="s">
        <v>10729</v>
      </c>
      <c r="D4360" s="181" t="s">
        <v>1668</v>
      </c>
      <c r="E4360" s="181" t="s">
        <v>3961</v>
      </c>
      <c r="F4360" s="181" t="s">
        <v>304</v>
      </c>
      <c r="G4360" s="181" t="s">
        <v>353</v>
      </c>
      <c r="H4360" s="181" t="s">
        <v>5</v>
      </c>
      <c r="I4360" s="181" t="s">
        <v>5993</v>
      </c>
      <c r="J4360" s="181">
        <v>28550</v>
      </c>
      <c r="K4360" s="181">
        <v>4</v>
      </c>
      <c r="L4360" s="181"/>
      <c r="M4360" s="181"/>
      <c r="N4360" s="596" t="s">
        <v>287</v>
      </c>
    </row>
    <row r="4361" spans="1:14" ht="18" customHeight="1" x14ac:dyDescent="0.25">
      <c r="A4361" s="181">
        <v>13136</v>
      </c>
      <c r="B4361" s="701" t="s">
        <v>5949</v>
      </c>
      <c r="C4361" s="181" t="s">
        <v>18526</v>
      </c>
      <c r="D4361" s="181" t="s">
        <v>1668</v>
      </c>
      <c r="E4361" s="181" t="s">
        <v>5950</v>
      </c>
      <c r="F4361" s="181" t="s">
        <v>304</v>
      </c>
      <c r="G4361" s="181" t="s">
        <v>1508</v>
      </c>
      <c r="H4361" s="181" t="s">
        <v>7</v>
      </c>
      <c r="I4361" s="181" t="s">
        <v>5951</v>
      </c>
      <c r="J4361" s="181">
        <v>35220</v>
      </c>
      <c r="K4361" s="181">
        <v>80</v>
      </c>
      <c r="L4361" s="181"/>
      <c r="M4361" s="181"/>
      <c r="N4361" s="596" t="s">
        <v>287</v>
      </c>
    </row>
    <row r="4362" spans="1:14" s="158" customFormat="1" ht="18" customHeight="1" x14ac:dyDescent="0.25">
      <c r="A4362" s="181">
        <v>27739</v>
      </c>
      <c r="B4362" s="701" t="s">
        <v>5952</v>
      </c>
      <c r="C4362" s="181" t="s">
        <v>5934</v>
      </c>
      <c r="D4362" s="181" t="s">
        <v>1668</v>
      </c>
      <c r="E4362" s="181" t="s">
        <v>5950</v>
      </c>
      <c r="F4362" s="181" t="s">
        <v>304</v>
      </c>
      <c r="G4362" s="181" t="s">
        <v>1509</v>
      </c>
      <c r="H4362" s="181" t="s">
        <v>7</v>
      </c>
      <c r="I4362" s="181" t="s">
        <v>5900</v>
      </c>
      <c r="J4362" s="181">
        <v>27140</v>
      </c>
      <c r="K4362" s="181">
        <v>208</v>
      </c>
      <c r="L4362" s="181"/>
      <c r="M4362" s="181"/>
      <c r="N4362" s="596" t="s">
        <v>287</v>
      </c>
    </row>
    <row r="4363" spans="1:14" s="158" customFormat="1" ht="18" customHeight="1" x14ac:dyDescent="0.25">
      <c r="A4363" s="181">
        <v>29225</v>
      </c>
      <c r="B4363" s="701" t="s">
        <v>18534</v>
      </c>
      <c r="C4363" s="181" t="s">
        <v>18535</v>
      </c>
      <c r="D4363" s="181" t="s">
        <v>1668</v>
      </c>
      <c r="E4363" s="181" t="s">
        <v>5954</v>
      </c>
      <c r="F4363" s="181" t="s">
        <v>304</v>
      </c>
      <c r="G4363" s="181" t="s">
        <v>1509</v>
      </c>
      <c r="H4363" s="181" t="s">
        <v>7</v>
      </c>
      <c r="I4363" s="181" t="s">
        <v>15591</v>
      </c>
      <c r="J4363" s="181">
        <v>37560</v>
      </c>
      <c r="K4363" s="181">
        <v>358</v>
      </c>
      <c r="L4363" s="181"/>
      <c r="M4363" s="181"/>
      <c r="N4363" s="596" t="s">
        <v>287</v>
      </c>
    </row>
    <row r="4364" spans="1:14" s="158" customFormat="1" ht="18" customHeight="1" x14ac:dyDescent="0.25">
      <c r="A4364" s="181">
        <v>20614</v>
      </c>
      <c r="B4364" s="701" t="s">
        <v>5955</v>
      </c>
      <c r="C4364" s="181" t="s">
        <v>5809</v>
      </c>
      <c r="D4364" s="181" t="s">
        <v>1668</v>
      </c>
      <c r="E4364" s="181" t="s">
        <v>5956</v>
      </c>
      <c r="F4364" s="181" t="s">
        <v>304</v>
      </c>
      <c r="G4364" s="181" t="s">
        <v>1508</v>
      </c>
      <c r="H4364" s="181" t="s">
        <v>7</v>
      </c>
      <c r="I4364" s="181" t="s">
        <v>3769</v>
      </c>
      <c r="J4364" s="181">
        <v>16960</v>
      </c>
      <c r="K4364" s="181">
        <v>32</v>
      </c>
      <c r="L4364" s="181"/>
      <c r="M4364" s="181"/>
      <c r="N4364" s="596" t="s">
        <v>287</v>
      </c>
    </row>
    <row r="4365" spans="1:14" s="158" customFormat="1" ht="18" customHeight="1" x14ac:dyDescent="0.25">
      <c r="A4365" s="181">
        <v>27106</v>
      </c>
      <c r="B4365" s="701" t="s">
        <v>5957</v>
      </c>
      <c r="C4365" s="181" t="s">
        <v>5958</v>
      </c>
      <c r="D4365" s="181" t="s">
        <v>1674</v>
      </c>
      <c r="E4365" s="181" t="s">
        <v>3562</v>
      </c>
      <c r="F4365" s="181" t="s">
        <v>304</v>
      </c>
      <c r="G4365" s="181" t="s">
        <v>1509</v>
      </c>
      <c r="H4365" s="181" t="s">
        <v>7</v>
      </c>
      <c r="I4365" s="181" t="s">
        <v>11087</v>
      </c>
      <c r="J4365" s="181">
        <v>33550</v>
      </c>
      <c r="K4365" s="181">
        <v>58</v>
      </c>
      <c r="L4365" s="181"/>
      <c r="M4365" s="181"/>
      <c r="N4365" s="596" t="s">
        <v>287</v>
      </c>
    </row>
    <row r="4366" spans="1:14" s="158" customFormat="1" ht="18" customHeight="1" x14ac:dyDescent="0.25">
      <c r="A4366" s="181">
        <v>27090</v>
      </c>
      <c r="B4366" s="701" t="s">
        <v>18536</v>
      </c>
      <c r="C4366" s="181" t="s">
        <v>18537</v>
      </c>
      <c r="D4366" s="181" t="s">
        <v>1674</v>
      </c>
      <c r="E4366" s="181" t="s">
        <v>3568</v>
      </c>
      <c r="F4366" s="181" t="s">
        <v>304</v>
      </c>
      <c r="G4366" s="181" t="s">
        <v>1509</v>
      </c>
      <c r="H4366" s="181" t="s">
        <v>7</v>
      </c>
      <c r="I4366" s="181" t="s">
        <v>5634</v>
      </c>
      <c r="J4366" s="181">
        <v>39050</v>
      </c>
      <c r="K4366" s="181">
        <v>58</v>
      </c>
      <c r="L4366" s="181"/>
      <c r="M4366" s="181"/>
      <c r="N4366" s="596" t="s">
        <v>287</v>
      </c>
    </row>
    <row r="4367" spans="1:14" s="158" customFormat="1" ht="18" customHeight="1" x14ac:dyDescent="0.25">
      <c r="A4367" s="181">
        <v>3993</v>
      </c>
      <c r="B4367" s="701" t="s">
        <v>5959</v>
      </c>
      <c r="C4367" s="181" t="s">
        <v>5877</v>
      </c>
      <c r="D4367" s="181" t="s">
        <v>1675</v>
      </c>
      <c r="E4367" s="181" t="s">
        <v>5960</v>
      </c>
      <c r="F4367" s="181" t="s">
        <v>304</v>
      </c>
      <c r="G4367" s="181" t="s">
        <v>1676</v>
      </c>
      <c r="H4367" s="181" t="s">
        <v>9</v>
      </c>
      <c r="I4367" s="181" t="s">
        <v>3804</v>
      </c>
      <c r="J4367" s="181">
        <v>27340</v>
      </c>
      <c r="K4367" s="181">
        <v>38</v>
      </c>
      <c r="L4367" s="181"/>
      <c r="M4367" s="181"/>
      <c r="N4367" s="596" t="s">
        <v>287</v>
      </c>
    </row>
    <row r="4368" spans="1:14" s="158" customFormat="1" ht="18" customHeight="1" x14ac:dyDescent="0.25">
      <c r="A4368" s="181">
        <v>13243</v>
      </c>
      <c r="B4368" s="701">
        <v>12605175</v>
      </c>
      <c r="C4368" s="181" t="s">
        <v>18538</v>
      </c>
      <c r="D4368" s="181" t="s">
        <v>1683</v>
      </c>
      <c r="E4368" s="181" t="s">
        <v>3784</v>
      </c>
      <c r="F4368" s="181" t="s">
        <v>304</v>
      </c>
      <c r="G4368" s="181" t="s">
        <v>1680</v>
      </c>
      <c r="H4368" s="181" t="s">
        <v>7</v>
      </c>
      <c r="I4368" s="181" t="s">
        <v>1345</v>
      </c>
      <c r="J4368" s="181">
        <v>136620</v>
      </c>
      <c r="K4368" s="181">
        <v>20</v>
      </c>
      <c r="L4368" s="181"/>
      <c r="M4368" s="181"/>
      <c r="N4368" s="596" t="s">
        <v>287</v>
      </c>
    </row>
    <row r="4369" spans="1:14" s="158" customFormat="1" ht="18" customHeight="1" x14ac:dyDescent="0.25">
      <c r="A4369" s="181">
        <v>7149</v>
      </c>
      <c r="B4369" s="701">
        <v>1340541</v>
      </c>
      <c r="C4369" s="181" t="s">
        <v>17033</v>
      </c>
      <c r="D4369" s="181" t="s">
        <v>1683</v>
      </c>
      <c r="E4369" s="181" t="s">
        <v>17034</v>
      </c>
      <c r="F4369" s="181" t="s">
        <v>304</v>
      </c>
      <c r="G4369" s="181" t="s">
        <v>1680</v>
      </c>
      <c r="H4369" s="181" t="s">
        <v>7</v>
      </c>
      <c r="I4369" s="181" t="s">
        <v>15612</v>
      </c>
      <c r="J4369" s="181">
        <v>94020</v>
      </c>
      <c r="K4369" s="181">
        <v>26</v>
      </c>
      <c r="L4369" s="181"/>
      <c r="M4369" s="181"/>
      <c r="N4369" s="596" t="s">
        <v>287</v>
      </c>
    </row>
    <row r="4370" spans="1:14" s="158" customFormat="1" ht="18" customHeight="1" x14ac:dyDescent="0.25">
      <c r="A4370" s="181">
        <v>25592</v>
      </c>
      <c r="B4370" s="701">
        <v>24540760</v>
      </c>
      <c r="C4370" s="181" t="s">
        <v>5882</v>
      </c>
      <c r="D4370" s="181" t="s">
        <v>1683</v>
      </c>
      <c r="E4370" s="181" t="s">
        <v>15601</v>
      </c>
      <c r="F4370" s="181" t="s">
        <v>304</v>
      </c>
      <c r="G4370" s="181" t="s">
        <v>5384</v>
      </c>
      <c r="H4370" s="181" t="s">
        <v>14</v>
      </c>
      <c r="I4370" s="181" t="s">
        <v>15337</v>
      </c>
      <c r="J4370" s="181">
        <v>45620</v>
      </c>
      <c r="K4370" s="181">
        <v>26</v>
      </c>
      <c r="L4370" s="181"/>
      <c r="M4370" s="181"/>
      <c r="N4370" s="596" t="s">
        <v>285</v>
      </c>
    </row>
    <row r="4371" spans="1:14" s="158" customFormat="1" ht="18" customHeight="1" x14ac:dyDescent="0.25">
      <c r="A4371" s="181">
        <v>30213</v>
      </c>
      <c r="B4371" s="701" t="s">
        <v>17035</v>
      </c>
      <c r="C4371" s="181" t="s">
        <v>17036</v>
      </c>
      <c r="D4371" s="181" t="s">
        <v>1683</v>
      </c>
      <c r="E4371" s="181" t="s">
        <v>15601</v>
      </c>
      <c r="F4371" s="181" t="s">
        <v>304</v>
      </c>
      <c r="G4371" s="181" t="s">
        <v>1680</v>
      </c>
      <c r="H4371" s="181" t="s">
        <v>7</v>
      </c>
      <c r="I4371" s="181" t="s">
        <v>15337</v>
      </c>
      <c r="J4371" s="181">
        <v>43550</v>
      </c>
      <c r="K4371" s="181">
        <v>14</v>
      </c>
      <c r="L4371" s="181"/>
      <c r="M4371" s="181"/>
      <c r="N4371" s="596" t="s">
        <v>286</v>
      </c>
    </row>
    <row r="4372" spans="1:14" ht="18" customHeight="1" x14ac:dyDescent="0.25">
      <c r="A4372" s="181">
        <v>13133</v>
      </c>
      <c r="B4372" s="701" t="s">
        <v>11131</v>
      </c>
      <c r="C4372" s="181" t="s">
        <v>5884</v>
      </c>
      <c r="D4372" s="181" t="s">
        <v>1683</v>
      </c>
      <c r="E4372" s="181" t="s">
        <v>3919</v>
      </c>
      <c r="F4372" s="181" t="s">
        <v>304</v>
      </c>
      <c r="G4372" s="181" t="s">
        <v>1680</v>
      </c>
      <c r="H4372" s="181" t="s">
        <v>7</v>
      </c>
      <c r="I4372" s="181" t="s">
        <v>5721</v>
      </c>
      <c r="J4372" s="181">
        <v>125700</v>
      </c>
      <c r="K4372" s="181">
        <v>173</v>
      </c>
      <c r="L4372" s="181"/>
      <c r="M4372" s="181"/>
      <c r="N4372" s="596" t="s">
        <v>287</v>
      </c>
    </row>
    <row r="4373" spans="1:14" ht="18" customHeight="1" x14ac:dyDescent="0.25">
      <c r="A4373" s="181">
        <v>13245</v>
      </c>
      <c r="B4373" s="701">
        <v>55563512</v>
      </c>
      <c r="C4373" s="181" t="s">
        <v>5885</v>
      </c>
      <c r="D4373" s="181" t="s">
        <v>1683</v>
      </c>
      <c r="E4373" s="181" t="s">
        <v>3654</v>
      </c>
      <c r="F4373" s="181" t="s">
        <v>304</v>
      </c>
      <c r="G4373" s="181" t="s">
        <v>1680</v>
      </c>
      <c r="H4373" s="181" t="s">
        <v>7</v>
      </c>
      <c r="I4373" s="181" t="s">
        <v>13528</v>
      </c>
      <c r="J4373" s="181">
        <v>108920</v>
      </c>
      <c r="K4373" s="181">
        <v>28</v>
      </c>
      <c r="L4373" s="181"/>
      <c r="M4373" s="181"/>
      <c r="N4373" s="596" t="s">
        <v>287</v>
      </c>
    </row>
    <row r="4374" spans="1:14" s="158" customFormat="1" ht="18" customHeight="1" x14ac:dyDescent="0.25">
      <c r="A4374" s="181">
        <v>21254</v>
      </c>
      <c r="B4374" s="701" t="s">
        <v>5962</v>
      </c>
      <c r="C4374" s="181" t="s">
        <v>18539</v>
      </c>
      <c r="D4374" s="181" t="s">
        <v>1692</v>
      </c>
      <c r="E4374" s="181" t="s">
        <v>3782</v>
      </c>
      <c r="F4374" s="181" t="s">
        <v>304</v>
      </c>
      <c r="G4374" s="181" t="s">
        <v>1680</v>
      </c>
      <c r="H4374" s="181" t="s">
        <v>7</v>
      </c>
      <c r="I4374" s="181" t="s">
        <v>4817</v>
      </c>
      <c r="J4374" s="181">
        <v>44970</v>
      </c>
      <c r="K4374" s="181">
        <v>36</v>
      </c>
      <c r="L4374" s="181"/>
      <c r="M4374" s="181"/>
      <c r="N4374" s="596" t="s">
        <v>287</v>
      </c>
    </row>
    <row r="4375" spans="1:14" s="158" customFormat="1" ht="18" customHeight="1" x14ac:dyDescent="0.25">
      <c r="A4375" s="181">
        <v>18054</v>
      </c>
      <c r="B4375" s="701" t="s">
        <v>17037</v>
      </c>
      <c r="C4375" s="181" t="s">
        <v>15607</v>
      </c>
      <c r="D4375" s="181" t="s">
        <v>1692</v>
      </c>
      <c r="E4375" s="181" t="s">
        <v>3787</v>
      </c>
      <c r="F4375" s="181" t="s">
        <v>304</v>
      </c>
      <c r="G4375" s="181" t="s">
        <v>826</v>
      </c>
      <c r="H4375" s="181" t="s">
        <v>5</v>
      </c>
      <c r="I4375" s="181" t="s">
        <v>2486</v>
      </c>
      <c r="J4375" s="181">
        <v>46480</v>
      </c>
      <c r="K4375" s="181">
        <v>2</v>
      </c>
      <c r="L4375" s="181"/>
      <c r="M4375" s="181"/>
      <c r="N4375" s="596" t="s">
        <v>287</v>
      </c>
    </row>
    <row r="4376" spans="1:14" s="158" customFormat="1" ht="18" customHeight="1" x14ac:dyDescent="0.25">
      <c r="A4376" s="181">
        <v>18646</v>
      </c>
      <c r="B4376" s="701" t="s">
        <v>5964</v>
      </c>
      <c r="C4376" s="181" t="s">
        <v>5965</v>
      </c>
      <c r="D4376" s="181" t="s">
        <v>1692</v>
      </c>
      <c r="E4376" s="181" t="s">
        <v>3552</v>
      </c>
      <c r="F4376" s="181" t="s">
        <v>304</v>
      </c>
      <c r="G4376" s="181" t="s">
        <v>1680</v>
      </c>
      <c r="H4376" s="181" t="s">
        <v>7</v>
      </c>
      <c r="I4376" s="181" t="s">
        <v>5921</v>
      </c>
      <c r="J4376" s="181">
        <v>36000</v>
      </c>
      <c r="K4376" s="181">
        <v>131</v>
      </c>
      <c r="L4376" s="181"/>
      <c r="M4376" s="181"/>
      <c r="N4376" s="596" t="s">
        <v>287</v>
      </c>
    </row>
    <row r="4377" spans="1:14" s="158" customFormat="1" ht="18" customHeight="1" x14ac:dyDescent="0.25">
      <c r="A4377" s="181">
        <v>7308</v>
      </c>
      <c r="B4377" s="701">
        <v>90411774</v>
      </c>
      <c r="C4377" s="181" t="s">
        <v>13529</v>
      </c>
      <c r="D4377" s="181" t="s">
        <v>1692</v>
      </c>
      <c r="E4377" s="181" t="s">
        <v>3815</v>
      </c>
      <c r="F4377" s="181" t="s">
        <v>304</v>
      </c>
      <c r="G4377" s="181" t="s">
        <v>1680</v>
      </c>
      <c r="H4377" s="181" t="s">
        <v>7</v>
      </c>
      <c r="I4377" s="181" t="s">
        <v>13530</v>
      </c>
      <c r="J4377" s="181">
        <v>54170</v>
      </c>
      <c r="K4377" s="181">
        <v>55</v>
      </c>
      <c r="L4377" s="181"/>
      <c r="M4377" s="181"/>
      <c r="N4377" s="596" t="s">
        <v>287</v>
      </c>
    </row>
    <row r="4378" spans="1:14" s="158" customFormat="1" ht="18" customHeight="1" x14ac:dyDescent="0.25">
      <c r="A4378" s="181">
        <v>18679</v>
      </c>
      <c r="B4378" s="701" t="s">
        <v>17038</v>
      </c>
      <c r="C4378" s="181" t="s">
        <v>5697</v>
      </c>
      <c r="D4378" s="181" t="s">
        <v>1692</v>
      </c>
      <c r="E4378" s="181" t="s">
        <v>17039</v>
      </c>
      <c r="F4378" s="181" t="s">
        <v>304</v>
      </c>
      <c r="G4378" s="181" t="s">
        <v>1680</v>
      </c>
      <c r="H4378" s="181" t="s">
        <v>7</v>
      </c>
      <c r="I4378" s="181" t="s">
        <v>5944</v>
      </c>
      <c r="J4378" s="181">
        <v>23870</v>
      </c>
      <c r="K4378" s="181">
        <v>69</v>
      </c>
      <c r="L4378" s="181"/>
      <c r="M4378" s="181"/>
      <c r="N4378" s="596" t="s">
        <v>287</v>
      </c>
    </row>
    <row r="4379" spans="1:14" s="158" customFormat="1" ht="18" customHeight="1" x14ac:dyDescent="0.25">
      <c r="A4379" s="181">
        <v>18684</v>
      </c>
      <c r="B4379" s="701" t="s">
        <v>5967</v>
      </c>
      <c r="C4379" s="181" t="s">
        <v>5865</v>
      </c>
      <c r="D4379" s="181" t="s">
        <v>1692</v>
      </c>
      <c r="E4379" s="181" t="s">
        <v>3825</v>
      </c>
      <c r="F4379" s="181" t="s">
        <v>304</v>
      </c>
      <c r="G4379" s="181" t="s">
        <v>1680</v>
      </c>
      <c r="H4379" s="181" t="s">
        <v>7</v>
      </c>
      <c r="I4379" s="181" t="s">
        <v>5764</v>
      </c>
      <c r="J4379" s="181">
        <v>30080</v>
      </c>
      <c r="K4379" s="181">
        <v>138</v>
      </c>
      <c r="L4379" s="181"/>
      <c r="M4379" s="181"/>
      <c r="N4379" s="596" t="s">
        <v>287</v>
      </c>
    </row>
    <row r="4380" spans="1:14" s="158" customFormat="1" ht="18" customHeight="1" x14ac:dyDescent="0.25">
      <c r="A4380" s="181">
        <v>18682</v>
      </c>
      <c r="B4380" s="701" t="s">
        <v>5969</v>
      </c>
      <c r="C4380" s="181" t="s">
        <v>5946</v>
      </c>
      <c r="D4380" s="181" t="s">
        <v>1692</v>
      </c>
      <c r="E4380" s="181" t="s">
        <v>4661</v>
      </c>
      <c r="F4380" s="181" t="s">
        <v>304</v>
      </c>
      <c r="G4380" s="181" t="s">
        <v>1680</v>
      </c>
      <c r="H4380" s="181" t="s">
        <v>7</v>
      </c>
      <c r="I4380" s="181" t="s">
        <v>5792</v>
      </c>
      <c r="J4380" s="181">
        <v>27320</v>
      </c>
      <c r="K4380" s="181">
        <v>95</v>
      </c>
      <c r="L4380" s="181"/>
      <c r="M4380" s="181"/>
      <c r="N4380" s="596" t="s">
        <v>287</v>
      </c>
    </row>
    <row r="4381" spans="1:14" s="158" customFormat="1" ht="18" customHeight="1" x14ac:dyDescent="0.25">
      <c r="A4381" s="181">
        <v>18683</v>
      </c>
      <c r="B4381" s="701" t="s">
        <v>5970</v>
      </c>
      <c r="C4381" s="181" t="s">
        <v>5765</v>
      </c>
      <c r="D4381" s="181" t="s">
        <v>1692</v>
      </c>
      <c r="E4381" s="181" t="s">
        <v>3683</v>
      </c>
      <c r="F4381" s="181" t="s">
        <v>304</v>
      </c>
      <c r="G4381" s="181" t="s">
        <v>1680</v>
      </c>
      <c r="H4381" s="181" t="s">
        <v>7</v>
      </c>
      <c r="I4381" s="181" t="s">
        <v>5837</v>
      </c>
      <c r="J4381" s="181">
        <v>33330</v>
      </c>
      <c r="K4381" s="181">
        <v>18</v>
      </c>
      <c r="L4381" s="181"/>
      <c r="M4381" s="181"/>
      <c r="N4381" s="596" t="s">
        <v>287</v>
      </c>
    </row>
    <row r="4382" spans="1:14" s="158" customFormat="1" ht="18" customHeight="1" x14ac:dyDescent="0.25">
      <c r="A4382" s="181">
        <v>7321</v>
      </c>
      <c r="B4382" s="701" t="s">
        <v>13545</v>
      </c>
      <c r="C4382" s="181" t="s">
        <v>13546</v>
      </c>
      <c r="D4382" s="181" t="s">
        <v>1692</v>
      </c>
      <c r="E4382" s="181" t="s">
        <v>3671</v>
      </c>
      <c r="F4382" s="181" t="s">
        <v>304</v>
      </c>
      <c r="G4382" s="181" t="s">
        <v>1680</v>
      </c>
      <c r="H4382" s="181" t="s">
        <v>7</v>
      </c>
      <c r="I4382" s="181" t="s">
        <v>11132</v>
      </c>
      <c r="J4382" s="181">
        <v>28050</v>
      </c>
      <c r="K4382" s="181">
        <v>59</v>
      </c>
      <c r="L4382" s="181"/>
      <c r="M4382" s="181"/>
      <c r="N4382" s="596" t="s">
        <v>287</v>
      </c>
    </row>
    <row r="4383" spans="1:14" s="158" customFormat="1" ht="18" customHeight="1" x14ac:dyDescent="0.25">
      <c r="A4383" s="181">
        <v>24122</v>
      </c>
      <c r="B4383" s="701" t="s">
        <v>5971</v>
      </c>
      <c r="C4383" s="181" t="s">
        <v>15596</v>
      </c>
      <c r="D4383" s="181" t="s">
        <v>1692</v>
      </c>
      <c r="E4383" s="181" t="s">
        <v>5973</v>
      </c>
      <c r="F4383" s="181" t="s">
        <v>304</v>
      </c>
      <c r="G4383" s="181" t="s">
        <v>3777</v>
      </c>
      <c r="H4383" s="181" t="s">
        <v>14</v>
      </c>
      <c r="I4383" s="181" t="s">
        <v>5953</v>
      </c>
      <c r="J4383" s="181">
        <v>188460</v>
      </c>
      <c r="K4383" s="181">
        <v>99</v>
      </c>
      <c r="L4383" s="181"/>
      <c r="M4383" s="181"/>
      <c r="N4383" s="596" t="s">
        <v>287</v>
      </c>
    </row>
    <row r="4384" spans="1:14" s="158" customFormat="1" ht="18" customHeight="1" x14ac:dyDescent="0.25">
      <c r="A4384" s="181">
        <v>18828</v>
      </c>
      <c r="B4384" s="701">
        <v>55574864</v>
      </c>
      <c r="C4384" s="181" t="s">
        <v>13547</v>
      </c>
      <c r="D4384" s="181" t="s">
        <v>1692</v>
      </c>
      <c r="E4384" s="181" t="s">
        <v>5973</v>
      </c>
      <c r="F4384" s="181" t="s">
        <v>304</v>
      </c>
      <c r="G4384" s="181" t="s">
        <v>1680</v>
      </c>
      <c r="H4384" s="181" t="s">
        <v>7</v>
      </c>
      <c r="I4384" s="181" t="s">
        <v>5953</v>
      </c>
      <c r="J4384" s="181">
        <v>133410</v>
      </c>
      <c r="K4384" s="181">
        <v>22</v>
      </c>
      <c r="L4384" s="181"/>
      <c r="M4384" s="181"/>
      <c r="N4384" s="596" t="s">
        <v>287</v>
      </c>
    </row>
    <row r="4385" spans="1:14" s="158" customFormat="1" ht="18" customHeight="1" x14ac:dyDescent="0.25">
      <c r="A4385" s="181">
        <v>16484</v>
      </c>
      <c r="B4385" s="701">
        <v>24436052</v>
      </c>
      <c r="C4385" s="181" t="s">
        <v>5974</v>
      </c>
      <c r="D4385" s="181" t="s">
        <v>1712</v>
      </c>
      <c r="E4385" s="181" t="s">
        <v>5973</v>
      </c>
      <c r="F4385" s="181" t="s">
        <v>304</v>
      </c>
      <c r="G4385" s="181" t="s">
        <v>1680</v>
      </c>
      <c r="H4385" s="181" t="s">
        <v>7</v>
      </c>
      <c r="I4385" s="181" t="s">
        <v>5953</v>
      </c>
      <c r="J4385" s="181">
        <v>38940</v>
      </c>
      <c r="K4385" s="181">
        <v>235</v>
      </c>
      <c r="L4385" s="181"/>
      <c r="M4385" s="181"/>
      <c r="N4385" s="596" t="s">
        <v>287</v>
      </c>
    </row>
    <row r="4386" spans="1:14" s="158" customFormat="1" ht="18" customHeight="1" x14ac:dyDescent="0.25">
      <c r="A4386" s="181">
        <v>24123</v>
      </c>
      <c r="B4386" s="701" t="s">
        <v>5975</v>
      </c>
      <c r="C4386" s="181" t="s">
        <v>5936</v>
      </c>
      <c r="D4386" s="181" t="s">
        <v>1712</v>
      </c>
      <c r="E4386" s="181" t="s">
        <v>5973</v>
      </c>
      <c r="F4386" s="181" t="s">
        <v>304</v>
      </c>
      <c r="G4386" s="181" t="s">
        <v>3990</v>
      </c>
      <c r="H4386" s="181" t="s">
        <v>14</v>
      </c>
      <c r="I4386" s="181" t="s">
        <v>5953</v>
      </c>
      <c r="J4386" s="181">
        <v>44950</v>
      </c>
      <c r="K4386" s="181">
        <v>87</v>
      </c>
      <c r="L4386" s="181"/>
      <c r="M4386" s="181"/>
      <c r="N4386" s="596" t="s">
        <v>287</v>
      </c>
    </row>
    <row r="4387" spans="1:14" s="158" customFormat="1" ht="18" customHeight="1" x14ac:dyDescent="0.25">
      <c r="A4387" s="181">
        <v>18580</v>
      </c>
      <c r="B4387" s="701" t="s">
        <v>5978</v>
      </c>
      <c r="C4387" s="181" t="s">
        <v>18540</v>
      </c>
      <c r="D4387" s="181" t="s">
        <v>5976</v>
      </c>
      <c r="E4387" s="181" t="s">
        <v>5977</v>
      </c>
      <c r="F4387" s="181" t="s">
        <v>304</v>
      </c>
      <c r="G4387" s="181" t="s">
        <v>1680</v>
      </c>
      <c r="H4387" s="181" t="s">
        <v>7</v>
      </c>
      <c r="I4387" s="181" t="s">
        <v>4682</v>
      </c>
      <c r="J4387" s="181">
        <v>22740</v>
      </c>
      <c r="K4387" s="181">
        <v>26</v>
      </c>
      <c r="L4387" s="181"/>
      <c r="M4387" s="181"/>
      <c r="N4387" s="596" t="s">
        <v>287</v>
      </c>
    </row>
    <row r="4388" spans="1:14" s="158" customFormat="1" ht="18" customHeight="1" x14ac:dyDescent="0.25">
      <c r="A4388" s="181">
        <v>15548</v>
      </c>
      <c r="B4388" s="701">
        <v>96350526</v>
      </c>
      <c r="C4388" s="181" t="s">
        <v>15602</v>
      </c>
      <c r="D4388" s="181" t="s">
        <v>5976</v>
      </c>
      <c r="E4388" s="181" t="s">
        <v>5977</v>
      </c>
      <c r="F4388" s="181" t="s">
        <v>304</v>
      </c>
      <c r="G4388" s="181" t="s">
        <v>3990</v>
      </c>
      <c r="H4388" s="181" t="s">
        <v>14</v>
      </c>
      <c r="I4388" s="181" t="s">
        <v>4682</v>
      </c>
      <c r="J4388" s="181">
        <v>27930</v>
      </c>
      <c r="K4388" s="181">
        <v>9</v>
      </c>
      <c r="L4388" s="181"/>
      <c r="M4388" s="181"/>
      <c r="N4388" s="596" t="s">
        <v>287</v>
      </c>
    </row>
    <row r="4389" spans="1:14" ht="18" customHeight="1" x14ac:dyDescent="0.25">
      <c r="A4389" s="181">
        <v>7300</v>
      </c>
      <c r="B4389" s="701">
        <v>9128738</v>
      </c>
      <c r="C4389" s="181" t="s">
        <v>5980</v>
      </c>
      <c r="D4389" s="181" t="s">
        <v>5976</v>
      </c>
      <c r="E4389" s="181" t="s">
        <v>5981</v>
      </c>
      <c r="F4389" s="181" t="s">
        <v>304</v>
      </c>
      <c r="G4389" s="181" t="s">
        <v>1680</v>
      </c>
      <c r="H4389" s="181" t="s">
        <v>7</v>
      </c>
      <c r="I4389" s="181" t="s">
        <v>5982</v>
      </c>
      <c r="J4389" s="181">
        <v>23100</v>
      </c>
      <c r="K4389" s="181">
        <v>94</v>
      </c>
      <c r="L4389" s="181"/>
      <c r="M4389" s="181"/>
      <c r="N4389" s="596" t="s">
        <v>287</v>
      </c>
    </row>
    <row r="4390" spans="1:14" ht="18" customHeight="1" x14ac:dyDescent="0.25">
      <c r="A4390" s="181">
        <v>8736</v>
      </c>
      <c r="B4390" s="701">
        <v>90411782</v>
      </c>
      <c r="C4390" s="181" t="s">
        <v>15603</v>
      </c>
      <c r="D4390" s="181" t="s">
        <v>5976</v>
      </c>
      <c r="E4390" s="181" t="s">
        <v>5981</v>
      </c>
      <c r="F4390" s="181" t="s">
        <v>304</v>
      </c>
      <c r="G4390" s="181" t="s">
        <v>3990</v>
      </c>
      <c r="H4390" s="181" t="s">
        <v>14</v>
      </c>
      <c r="I4390" s="181" t="s">
        <v>15604</v>
      </c>
      <c r="J4390" s="181">
        <v>31130</v>
      </c>
      <c r="K4390" s="181">
        <v>1</v>
      </c>
      <c r="L4390" s="181"/>
      <c r="M4390" s="181"/>
      <c r="N4390" s="596" t="s">
        <v>287</v>
      </c>
    </row>
    <row r="4391" spans="1:14" ht="18" customHeight="1" x14ac:dyDescent="0.25">
      <c r="A4391" s="181">
        <v>11384</v>
      </c>
      <c r="B4391" s="701" t="s">
        <v>5983</v>
      </c>
      <c r="C4391" s="181" t="s">
        <v>18541</v>
      </c>
      <c r="D4391" s="181" t="s">
        <v>5985</v>
      </c>
      <c r="E4391" s="181" t="s">
        <v>3818</v>
      </c>
      <c r="F4391" s="181" t="s">
        <v>304</v>
      </c>
      <c r="G4391" s="181" t="s">
        <v>1680</v>
      </c>
      <c r="H4391" s="181" t="s">
        <v>7</v>
      </c>
      <c r="I4391" s="181" t="s">
        <v>5711</v>
      </c>
      <c r="J4391" s="181">
        <v>32770</v>
      </c>
      <c r="K4391" s="181">
        <v>136</v>
      </c>
      <c r="L4391" s="181"/>
      <c r="M4391" s="181"/>
      <c r="N4391" s="596" t="s">
        <v>287</v>
      </c>
    </row>
    <row r="4392" spans="1:14" s="158" customFormat="1" ht="18" customHeight="1" x14ac:dyDescent="0.25">
      <c r="A4392" s="181">
        <v>11386</v>
      </c>
      <c r="B4392" s="701" t="s">
        <v>5986</v>
      </c>
      <c r="C4392" s="181" t="s">
        <v>5939</v>
      </c>
      <c r="D4392" s="181" t="s">
        <v>5988</v>
      </c>
      <c r="E4392" s="181" t="s">
        <v>3818</v>
      </c>
      <c r="F4392" s="181" t="s">
        <v>304</v>
      </c>
      <c r="G4392" s="181" t="s">
        <v>1680</v>
      </c>
      <c r="H4392" s="181" t="s">
        <v>7</v>
      </c>
      <c r="I4392" s="181" t="s">
        <v>5921</v>
      </c>
      <c r="J4392" s="181">
        <v>29220</v>
      </c>
      <c r="K4392" s="181">
        <v>32</v>
      </c>
      <c r="L4392" s="181"/>
      <c r="M4392" s="181"/>
      <c r="N4392" s="596" t="s">
        <v>287</v>
      </c>
    </row>
    <row r="4393" spans="1:14" s="158" customFormat="1" ht="18" customHeight="1" x14ac:dyDescent="0.25">
      <c r="A4393" s="181">
        <v>27082</v>
      </c>
      <c r="B4393" s="701" t="s">
        <v>5990</v>
      </c>
      <c r="C4393" s="181" t="s">
        <v>5963</v>
      </c>
      <c r="D4393" s="181" t="s">
        <v>1718</v>
      </c>
      <c r="E4393" s="181" t="s">
        <v>3843</v>
      </c>
      <c r="F4393" s="181" t="s">
        <v>304</v>
      </c>
      <c r="G4393" s="181" t="s">
        <v>1509</v>
      </c>
      <c r="H4393" s="181" t="s">
        <v>7</v>
      </c>
      <c r="I4393" s="181" t="s">
        <v>5989</v>
      </c>
      <c r="J4393" s="181">
        <v>33230</v>
      </c>
      <c r="K4393" s="181">
        <v>508</v>
      </c>
      <c r="L4393" s="181"/>
      <c r="M4393" s="181"/>
      <c r="N4393" s="596" t="s">
        <v>287</v>
      </c>
    </row>
    <row r="4394" spans="1:14" s="158" customFormat="1" ht="18" customHeight="1" x14ac:dyDescent="0.25">
      <c r="A4394" s="181">
        <v>25202</v>
      </c>
      <c r="B4394" s="701">
        <v>96535300</v>
      </c>
      <c r="C4394" s="181" t="s">
        <v>18532</v>
      </c>
      <c r="D4394" s="181" t="s">
        <v>1718</v>
      </c>
      <c r="E4394" s="181" t="s">
        <v>3843</v>
      </c>
      <c r="F4394" s="181" t="s">
        <v>304</v>
      </c>
      <c r="G4394" s="181" t="s">
        <v>1508</v>
      </c>
      <c r="H4394" s="181" t="s">
        <v>7</v>
      </c>
      <c r="I4394" s="181" t="s">
        <v>5989</v>
      </c>
      <c r="J4394" s="181">
        <v>22800</v>
      </c>
      <c r="K4394" s="181">
        <v>224</v>
      </c>
      <c r="L4394" s="181"/>
      <c r="M4394" s="181"/>
      <c r="N4394" s="596" t="s">
        <v>287</v>
      </c>
    </row>
    <row r="4395" spans="1:14" s="158" customFormat="1" ht="18" customHeight="1" x14ac:dyDescent="0.25">
      <c r="A4395" s="181">
        <v>27118</v>
      </c>
      <c r="B4395" s="701" t="s">
        <v>5991</v>
      </c>
      <c r="C4395" s="181" t="s">
        <v>5992</v>
      </c>
      <c r="D4395" s="181" t="s">
        <v>1718</v>
      </c>
      <c r="E4395" s="181" t="s">
        <v>4741</v>
      </c>
      <c r="F4395" s="181" t="s">
        <v>304</v>
      </c>
      <c r="G4395" s="181" t="s">
        <v>1509</v>
      </c>
      <c r="H4395" s="181" t="s">
        <v>7</v>
      </c>
      <c r="I4395" s="181" t="s">
        <v>5993</v>
      </c>
      <c r="J4395" s="181">
        <v>43900</v>
      </c>
      <c r="K4395" s="181">
        <v>51</v>
      </c>
      <c r="L4395" s="181"/>
      <c r="M4395" s="181"/>
      <c r="N4395" s="596" t="s">
        <v>287</v>
      </c>
    </row>
    <row r="4396" spans="1:14" ht="18" customHeight="1" x14ac:dyDescent="0.25">
      <c r="A4396" s="181">
        <v>3445</v>
      </c>
      <c r="B4396" s="701" t="s">
        <v>11384</v>
      </c>
      <c r="C4396" s="181" t="s">
        <v>11385</v>
      </c>
      <c r="D4396" s="181" t="s">
        <v>1718</v>
      </c>
      <c r="E4396" s="181" t="s">
        <v>4741</v>
      </c>
      <c r="F4396" s="181" t="s">
        <v>304</v>
      </c>
      <c r="G4396" s="181" t="s">
        <v>1508</v>
      </c>
      <c r="H4396" s="181" t="s">
        <v>7</v>
      </c>
      <c r="I4396" s="181" t="s">
        <v>11386</v>
      </c>
      <c r="J4396" s="181">
        <v>26920</v>
      </c>
      <c r="K4396" s="181">
        <v>10</v>
      </c>
      <c r="L4396" s="181"/>
      <c r="M4396" s="181"/>
      <c r="N4396" s="596" t="s">
        <v>287</v>
      </c>
    </row>
    <row r="4397" spans="1:14" ht="18" customHeight="1" x14ac:dyDescent="0.25">
      <c r="A4397" s="181">
        <v>17370</v>
      </c>
      <c r="B4397" s="701">
        <v>7317075</v>
      </c>
      <c r="C4397" s="181" t="s">
        <v>6017</v>
      </c>
      <c r="D4397" s="181" t="s">
        <v>1718</v>
      </c>
      <c r="E4397" s="181" t="s">
        <v>3787</v>
      </c>
      <c r="F4397" s="181" t="s">
        <v>304</v>
      </c>
      <c r="G4397" s="181" t="s">
        <v>1508</v>
      </c>
      <c r="H4397" s="181" t="s">
        <v>7</v>
      </c>
      <c r="I4397" s="181" t="s">
        <v>18533</v>
      </c>
      <c r="J4397" s="181">
        <v>28120</v>
      </c>
      <c r="K4397" s="181">
        <v>7</v>
      </c>
      <c r="L4397" s="181"/>
      <c r="M4397" s="181"/>
      <c r="N4397" s="596" t="s">
        <v>287</v>
      </c>
    </row>
    <row r="4398" spans="1:14" ht="18" customHeight="1" x14ac:dyDescent="0.25">
      <c r="A4398" s="181">
        <v>21879</v>
      </c>
      <c r="B4398" s="701">
        <v>93296755</v>
      </c>
      <c r="C4398" s="181" t="s">
        <v>5781</v>
      </c>
      <c r="D4398" s="181" t="s">
        <v>1718</v>
      </c>
      <c r="E4398" s="181" t="s">
        <v>5994</v>
      </c>
      <c r="F4398" s="181" t="s">
        <v>304</v>
      </c>
      <c r="G4398" s="181" t="s">
        <v>1508</v>
      </c>
      <c r="H4398" s="181" t="s">
        <v>7</v>
      </c>
      <c r="I4398" s="181" t="s">
        <v>5966</v>
      </c>
      <c r="J4398" s="181">
        <v>24090</v>
      </c>
      <c r="K4398" s="181">
        <v>63</v>
      </c>
      <c r="L4398" s="181"/>
      <c r="M4398" s="181"/>
      <c r="N4398" s="596" t="s">
        <v>287</v>
      </c>
    </row>
    <row r="4399" spans="1:14" s="158" customFormat="1" ht="18" customHeight="1" x14ac:dyDescent="0.25">
      <c r="A4399" s="181">
        <v>21864</v>
      </c>
      <c r="B4399" s="701">
        <v>322158</v>
      </c>
      <c r="C4399" s="181" t="s">
        <v>5947</v>
      </c>
      <c r="D4399" s="181" t="s">
        <v>1718</v>
      </c>
      <c r="E4399" s="181" t="s">
        <v>5996</v>
      </c>
      <c r="F4399" s="181" t="s">
        <v>304</v>
      </c>
      <c r="G4399" s="181" t="s">
        <v>1508</v>
      </c>
      <c r="H4399" s="181" t="s">
        <v>7</v>
      </c>
      <c r="I4399" s="181" t="s">
        <v>5998</v>
      </c>
      <c r="J4399" s="181">
        <v>26210</v>
      </c>
      <c r="K4399" s="181">
        <v>34</v>
      </c>
      <c r="L4399" s="181"/>
      <c r="M4399" s="181"/>
      <c r="N4399" s="596" t="s">
        <v>287</v>
      </c>
    </row>
    <row r="4400" spans="1:14" s="158" customFormat="1" ht="18" customHeight="1" x14ac:dyDescent="0.25">
      <c r="A4400" s="181">
        <v>17367</v>
      </c>
      <c r="B4400" s="701" t="s">
        <v>5995</v>
      </c>
      <c r="C4400" s="181" t="s">
        <v>5783</v>
      </c>
      <c r="D4400" s="181" t="s">
        <v>1718</v>
      </c>
      <c r="E4400" s="181" t="s">
        <v>5996</v>
      </c>
      <c r="F4400" s="181" t="s">
        <v>304</v>
      </c>
      <c r="G4400" s="181" t="s">
        <v>1508</v>
      </c>
      <c r="H4400" s="181" t="s">
        <v>7</v>
      </c>
      <c r="I4400" s="181" t="s">
        <v>5784</v>
      </c>
      <c r="J4400" s="181">
        <v>29870</v>
      </c>
      <c r="K4400" s="181">
        <v>25</v>
      </c>
      <c r="L4400" s="181"/>
      <c r="M4400" s="181"/>
      <c r="N4400" s="596" t="s">
        <v>287</v>
      </c>
    </row>
    <row r="4401" spans="1:14" s="158" customFormat="1" ht="18" customHeight="1" x14ac:dyDescent="0.25">
      <c r="A4401" s="181">
        <v>11908</v>
      </c>
      <c r="B4401" s="701">
        <v>13278358</v>
      </c>
      <c r="C4401" s="181" t="s">
        <v>15605</v>
      </c>
      <c r="D4401" s="181" t="s">
        <v>1718</v>
      </c>
      <c r="E4401" s="181" t="s">
        <v>3595</v>
      </c>
      <c r="F4401" s="181" t="s">
        <v>304</v>
      </c>
      <c r="G4401" s="181" t="s">
        <v>1508</v>
      </c>
      <c r="H4401" s="181" t="s">
        <v>7</v>
      </c>
      <c r="I4401" s="181" t="s">
        <v>17508</v>
      </c>
      <c r="J4401" s="181">
        <v>38190</v>
      </c>
      <c r="K4401" s="181">
        <v>2</v>
      </c>
      <c r="L4401" s="181"/>
      <c r="M4401" s="181"/>
      <c r="N4401" s="596" t="s">
        <v>287</v>
      </c>
    </row>
    <row r="4402" spans="1:14" s="158" customFormat="1" ht="18" customHeight="1" x14ac:dyDescent="0.25">
      <c r="A4402" s="181">
        <v>29458</v>
      </c>
      <c r="B4402" s="701" t="s">
        <v>6001</v>
      </c>
      <c r="C4402" s="181" t="s">
        <v>6002</v>
      </c>
      <c r="D4402" s="181" t="s">
        <v>1718</v>
      </c>
      <c r="E4402" s="181" t="s">
        <v>6000</v>
      </c>
      <c r="F4402" s="181" t="s">
        <v>304</v>
      </c>
      <c r="G4402" s="181" t="s">
        <v>1509</v>
      </c>
      <c r="H4402" s="181" t="s">
        <v>7</v>
      </c>
      <c r="I4402" s="181" t="s">
        <v>5951</v>
      </c>
      <c r="J4402" s="181">
        <v>40390</v>
      </c>
      <c r="K4402" s="181">
        <v>58</v>
      </c>
      <c r="L4402" s="181"/>
      <c r="M4402" s="181"/>
      <c r="N4402" s="596" t="s">
        <v>287</v>
      </c>
    </row>
    <row r="4403" spans="1:14" ht="18" customHeight="1" x14ac:dyDescent="0.25">
      <c r="A4403" s="181">
        <v>16335</v>
      </c>
      <c r="B4403" s="701" t="s">
        <v>15606</v>
      </c>
      <c r="C4403" s="181" t="s">
        <v>5934</v>
      </c>
      <c r="D4403" s="181" t="s">
        <v>1718</v>
      </c>
      <c r="E4403" s="181" t="s">
        <v>6000</v>
      </c>
      <c r="F4403" s="181" t="s">
        <v>304</v>
      </c>
      <c r="G4403" s="181" t="s">
        <v>1508</v>
      </c>
      <c r="H4403" s="181" t="s">
        <v>7</v>
      </c>
      <c r="I4403" s="181" t="s">
        <v>5790</v>
      </c>
      <c r="J4403" s="181">
        <v>29190</v>
      </c>
      <c r="K4403" s="181">
        <v>32</v>
      </c>
      <c r="L4403" s="181"/>
      <c r="M4403" s="181"/>
      <c r="N4403" s="596" t="s">
        <v>287</v>
      </c>
    </row>
    <row r="4404" spans="1:14" s="158" customFormat="1" ht="18" customHeight="1" x14ac:dyDescent="0.25">
      <c r="A4404" s="181">
        <v>29459</v>
      </c>
      <c r="B4404" s="701" t="s">
        <v>6007</v>
      </c>
      <c r="C4404" s="181" t="s">
        <v>5972</v>
      </c>
      <c r="D4404" s="181" t="s">
        <v>1718</v>
      </c>
      <c r="E4404" s="181" t="s">
        <v>6005</v>
      </c>
      <c r="F4404" s="181" t="s">
        <v>304</v>
      </c>
      <c r="G4404" s="181" t="s">
        <v>1509</v>
      </c>
      <c r="H4404" s="181" t="s">
        <v>7</v>
      </c>
      <c r="I4404" s="181" t="s">
        <v>13540</v>
      </c>
      <c r="J4404" s="181">
        <v>38640</v>
      </c>
      <c r="K4404" s="181">
        <v>30</v>
      </c>
      <c r="L4404" s="181"/>
      <c r="M4404" s="181"/>
      <c r="N4404" s="596" t="s">
        <v>287</v>
      </c>
    </row>
    <row r="4405" spans="1:14" s="158" customFormat="1" ht="18" customHeight="1" x14ac:dyDescent="0.25">
      <c r="A4405" s="181">
        <v>26577</v>
      </c>
      <c r="B4405" s="701" t="s">
        <v>6008</v>
      </c>
      <c r="C4405" s="181" t="s">
        <v>6009</v>
      </c>
      <c r="D4405" s="181" t="s">
        <v>1718</v>
      </c>
      <c r="E4405" s="181" t="s">
        <v>6005</v>
      </c>
      <c r="F4405" s="181" t="s">
        <v>304</v>
      </c>
      <c r="G4405" s="181" t="s">
        <v>1989</v>
      </c>
      <c r="H4405" s="181" t="s">
        <v>13</v>
      </c>
      <c r="I4405" s="181" t="s">
        <v>5900</v>
      </c>
      <c r="J4405" s="181">
        <v>82600</v>
      </c>
      <c r="K4405" s="181">
        <v>48</v>
      </c>
      <c r="L4405" s="181"/>
      <c r="M4405" s="181"/>
      <c r="N4405" s="596" t="s">
        <v>287</v>
      </c>
    </row>
    <row r="4406" spans="1:14" s="158" customFormat="1" ht="18" customHeight="1" x14ac:dyDescent="0.25">
      <c r="A4406" s="181">
        <v>26314</v>
      </c>
      <c r="B4406" s="701" t="s">
        <v>6003</v>
      </c>
      <c r="C4406" s="181" t="s">
        <v>18542</v>
      </c>
      <c r="D4406" s="181" t="s">
        <v>1718</v>
      </c>
      <c r="E4406" s="181" t="s">
        <v>6005</v>
      </c>
      <c r="F4406" s="181" t="s">
        <v>304</v>
      </c>
      <c r="G4406" s="181" t="s">
        <v>1508</v>
      </c>
      <c r="H4406" s="181" t="s">
        <v>7</v>
      </c>
      <c r="I4406" s="181" t="s">
        <v>18543</v>
      </c>
      <c r="J4406" s="181">
        <v>29630</v>
      </c>
      <c r="K4406" s="181">
        <v>14</v>
      </c>
      <c r="L4406" s="181"/>
      <c r="M4406" s="181"/>
      <c r="N4406" s="596" t="s">
        <v>287</v>
      </c>
    </row>
    <row r="4407" spans="1:14" s="158" customFormat="1" ht="18" customHeight="1" x14ac:dyDescent="0.25">
      <c r="A4407" s="181">
        <v>29052</v>
      </c>
      <c r="B4407" s="701" t="s">
        <v>6010</v>
      </c>
      <c r="C4407" s="181" t="s">
        <v>17041</v>
      </c>
      <c r="D4407" s="181" t="s">
        <v>1718</v>
      </c>
      <c r="E4407" s="181" t="s">
        <v>6012</v>
      </c>
      <c r="F4407" s="181" t="s">
        <v>304</v>
      </c>
      <c r="G4407" s="181" t="s">
        <v>1508</v>
      </c>
      <c r="H4407" s="181" t="s">
        <v>7</v>
      </c>
      <c r="I4407" s="181" t="s">
        <v>6013</v>
      </c>
      <c r="J4407" s="181">
        <v>32820</v>
      </c>
      <c r="K4407" s="181">
        <v>45</v>
      </c>
      <c r="L4407" s="181"/>
      <c r="M4407" s="181"/>
      <c r="N4407" s="596" t="s">
        <v>287</v>
      </c>
    </row>
    <row r="4408" spans="1:14" s="158" customFormat="1" ht="18" customHeight="1" x14ac:dyDescent="0.25">
      <c r="A4408" s="181">
        <v>29460</v>
      </c>
      <c r="B4408" s="701" t="s">
        <v>6014</v>
      </c>
      <c r="C4408" s="181" t="s">
        <v>6015</v>
      </c>
      <c r="D4408" s="181" t="s">
        <v>1718</v>
      </c>
      <c r="E4408" s="181" t="s">
        <v>6012</v>
      </c>
      <c r="F4408" s="181" t="s">
        <v>304</v>
      </c>
      <c r="G4408" s="181" t="s">
        <v>1509</v>
      </c>
      <c r="H4408" s="181" t="s">
        <v>7</v>
      </c>
      <c r="I4408" s="181" t="s">
        <v>13528</v>
      </c>
      <c r="J4408" s="181">
        <v>46810</v>
      </c>
      <c r="K4408" s="181">
        <v>68</v>
      </c>
      <c r="L4408" s="181"/>
      <c r="M4408" s="181"/>
      <c r="N4408" s="596" t="s">
        <v>287</v>
      </c>
    </row>
    <row r="4409" spans="1:14" ht="18" customHeight="1" x14ac:dyDescent="0.25">
      <c r="A4409" s="181">
        <v>27720</v>
      </c>
      <c r="B4409" s="701" t="s">
        <v>6016</v>
      </c>
      <c r="C4409" s="181" t="s">
        <v>5979</v>
      </c>
      <c r="D4409" s="181" t="s">
        <v>1718</v>
      </c>
      <c r="E4409" s="181" t="s">
        <v>6012</v>
      </c>
      <c r="F4409" s="181" t="s">
        <v>304</v>
      </c>
      <c r="G4409" s="181" t="s">
        <v>1989</v>
      </c>
      <c r="H4409" s="181" t="s">
        <v>13</v>
      </c>
      <c r="I4409" s="181" t="s">
        <v>6013</v>
      </c>
      <c r="J4409" s="181">
        <v>86070</v>
      </c>
      <c r="K4409" s="181">
        <v>13</v>
      </c>
      <c r="L4409" s="181"/>
      <c r="M4409" s="181"/>
      <c r="N4409" s="596" t="s">
        <v>287</v>
      </c>
    </row>
    <row r="4410" spans="1:14" s="158" customFormat="1" ht="18" customHeight="1" x14ac:dyDescent="0.25">
      <c r="A4410" s="181">
        <v>20458</v>
      </c>
      <c r="B4410" s="701" t="s">
        <v>13550</v>
      </c>
      <c r="C4410" s="181" t="s">
        <v>15607</v>
      </c>
      <c r="D4410" s="181" t="s">
        <v>1718</v>
      </c>
      <c r="E4410" s="181" t="s">
        <v>3769</v>
      </c>
      <c r="F4410" s="181" t="s">
        <v>304</v>
      </c>
      <c r="G4410" s="181" t="s">
        <v>1508</v>
      </c>
      <c r="H4410" s="181" t="s">
        <v>7</v>
      </c>
      <c r="I4410" s="181" t="s">
        <v>11685</v>
      </c>
      <c r="J4410" s="181">
        <v>22900</v>
      </c>
      <c r="K4410" s="181">
        <v>32</v>
      </c>
      <c r="L4410" s="181"/>
      <c r="M4410" s="181"/>
      <c r="N4410" s="596" t="s">
        <v>287</v>
      </c>
    </row>
    <row r="4411" spans="1:14" s="158" customFormat="1" ht="18" customHeight="1" x14ac:dyDescent="0.25">
      <c r="A4411" s="181">
        <v>17372</v>
      </c>
      <c r="B4411" s="701" t="s">
        <v>6018</v>
      </c>
      <c r="C4411" s="181" t="s">
        <v>18544</v>
      </c>
      <c r="D4411" s="181" t="s">
        <v>1718</v>
      </c>
      <c r="E4411" s="181" t="s">
        <v>3553</v>
      </c>
      <c r="F4411" s="181" t="s">
        <v>304</v>
      </c>
      <c r="G4411" s="181" t="s">
        <v>1508</v>
      </c>
      <c r="H4411" s="181" t="s">
        <v>7</v>
      </c>
      <c r="I4411" s="181" t="s">
        <v>18545</v>
      </c>
      <c r="J4411" s="181">
        <v>25190</v>
      </c>
      <c r="K4411" s="181">
        <v>74</v>
      </c>
      <c r="L4411" s="181"/>
      <c r="M4411" s="181"/>
      <c r="N4411" s="596" t="s">
        <v>287</v>
      </c>
    </row>
    <row r="4412" spans="1:14" s="158" customFormat="1" ht="18" customHeight="1" x14ac:dyDescent="0.25">
      <c r="A4412" s="181">
        <v>29456</v>
      </c>
      <c r="B4412" s="701" t="s">
        <v>13551</v>
      </c>
      <c r="C4412" s="181" t="s">
        <v>13552</v>
      </c>
      <c r="D4412" s="181" t="s">
        <v>1718</v>
      </c>
      <c r="E4412" s="181" t="s">
        <v>3553</v>
      </c>
      <c r="F4412" s="181" t="s">
        <v>304</v>
      </c>
      <c r="G4412" s="181" t="s">
        <v>1509</v>
      </c>
      <c r="H4412" s="181" t="s">
        <v>7</v>
      </c>
      <c r="I4412" s="181" t="s">
        <v>18533</v>
      </c>
      <c r="J4412" s="181">
        <v>44250</v>
      </c>
      <c r="K4412" s="181">
        <v>90</v>
      </c>
      <c r="L4412" s="181"/>
      <c r="M4412" s="181"/>
      <c r="N4412" s="596" t="s">
        <v>287</v>
      </c>
    </row>
    <row r="4413" spans="1:14" s="158" customFormat="1" ht="18" customHeight="1" x14ac:dyDescent="0.25">
      <c r="A4413" s="181">
        <v>17373</v>
      </c>
      <c r="B4413" s="701" t="s">
        <v>6021</v>
      </c>
      <c r="C4413" s="181" t="s">
        <v>13529</v>
      </c>
      <c r="D4413" s="181" t="s">
        <v>1718</v>
      </c>
      <c r="E4413" s="181" t="s">
        <v>5608</v>
      </c>
      <c r="F4413" s="181" t="s">
        <v>304</v>
      </c>
      <c r="G4413" s="181" t="s">
        <v>1508</v>
      </c>
      <c r="H4413" s="181" t="s">
        <v>7</v>
      </c>
      <c r="I4413" s="181" t="s">
        <v>13530</v>
      </c>
      <c r="J4413" s="181">
        <v>24040</v>
      </c>
      <c r="K4413" s="181">
        <v>502</v>
      </c>
      <c r="L4413" s="181"/>
      <c r="M4413" s="181"/>
      <c r="N4413" s="596" t="s">
        <v>287</v>
      </c>
    </row>
    <row r="4414" spans="1:14" s="158" customFormat="1" ht="18" customHeight="1" x14ac:dyDescent="0.25">
      <c r="A4414" s="181">
        <v>29457</v>
      </c>
      <c r="B4414" s="701" t="s">
        <v>6023</v>
      </c>
      <c r="C4414" s="181" t="s">
        <v>6024</v>
      </c>
      <c r="D4414" s="181" t="s">
        <v>1718</v>
      </c>
      <c r="E4414" s="181" t="s">
        <v>5608</v>
      </c>
      <c r="F4414" s="181" t="s">
        <v>304</v>
      </c>
      <c r="G4414" s="181" t="s">
        <v>1509</v>
      </c>
      <c r="H4414" s="181" t="s">
        <v>7</v>
      </c>
      <c r="I4414" s="181" t="s">
        <v>3627</v>
      </c>
      <c r="J4414" s="181">
        <v>44920</v>
      </c>
      <c r="K4414" s="181">
        <v>143</v>
      </c>
      <c r="L4414" s="181"/>
      <c r="M4414" s="181"/>
      <c r="N4414" s="596" t="s">
        <v>287</v>
      </c>
    </row>
    <row r="4415" spans="1:14" s="158" customFormat="1" ht="18" customHeight="1" x14ac:dyDescent="0.25">
      <c r="A4415" s="181">
        <v>28420</v>
      </c>
      <c r="B4415" s="701">
        <v>23868906</v>
      </c>
      <c r="C4415" s="181" t="s">
        <v>13553</v>
      </c>
      <c r="D4415" s="181" t="s">
        <v>1718</v>
      </c>
      <c r="E4415" s="181" t="s">
        <v>3961</v>
      </c>
      <c r="F4415" s="181" t="s">
        <v>304</v>
      </c>
      <c r="G4415" s="181" t="s">
        <v>1509</v>
      </c>
      <c r="H4415" s="181" t="s">
        <v>7</v>
      </c>
      <c r="I4415" s="181" t="s">
        <v>13554</v>
      </c>
      <c r="J4415" s="181">
        <v>44450</v>
      </c>
      <c r="K4415" s="181">
        <v>140</v>
      </c>
      <c r="L4415" s="181"/>
      <c r="M4415" s="181"/>
      <c r="N4415" s="596" t="s">
        <v>287</v>
      </c>
    </row>
    <row r="4416" spans="1:14" s="158" customFormat="1" ht="18" customHeight="1" x14ac:dyDescent="0.25">
      <c r="A4416" s="181">
        <v>27085</v>
      </c>
      <c r="B4416" s="701">
        <v>96061907</v>
      </c>
      <c r="C4416" s="181" t="s">
        <v>6026</v>
      </c>
      <c r="D4416" s="181" t="s">
        <v>1718</v>
      </c>
      <c r="E4416" s="181" t="s">
        <v>3568</v>
      </c>
      <c r="F4416" s="181" t="s">
        <v>304</v>
      </c>
      <c r="G4416" s="181" t="s">
        <v>1509</v>
      </c>
      <c r="H4416" s="181" t="s">
        <v>7</v>
      </c>
      <c r="I4416" s="181" t="s">
        <v>5944</v>
      </c>
      <c r="J4416" s="181">
        <v>36110</v>
      </c>
      <c r="K4416" s="181">
        <v>157</v>
      </c>
      <c r="L4416" s="181"/>
      <c r="M4416" s="181"/>
      <c r="N4416" s="596" t="s">
        <v>287</v>
      </c>
    </row>
    <row r="4417" spans="1:14" s="158" customFormat="1" ht="18" customHeight="1" x14ac:dyDescent="0.25">
      <c r="A4417" s="181">
        <v>17402</v>
      </c>
      <c r="B4417" s="701">
        <v>96407488</v>
      </c>
      <c r="C4417" s="181" t="s">
        <v>5885</v>
      </c>
      <c r="D4417" s="181" t="s">
        <v>1718</v>
      </c>
      <c r="E4417" s="181" t="s">
        <v>3568</v>
      </c>
      <c r="F4417" s="181" t="s">
        <v>304</v>
      </c>
      <c r="G4417" s="181" t="s">
        <v>1508</v>
      </c>
      <c r="H4417" s="181" t="s">
        <v>7</v>
      </c>
      <c r="I4417" s="181" t="s">
        <v>5764</v>
      </c>
      <c r="J4417" s="181">
        <v>24100</v>
      </c>
      <c r="K4417" s="181">
        <v>49</v>
      </c>
      <c r="L4417" s="181"/>
      <c r="M4417" s="181"/>
      <c r="N4417" s="596" t="s">
        <v>287</v>
      </c>
    </row>
    <row r="4418" spans="1:14" s="158" customFormat="1" ht="18" customHeight="1" x14ac:dyDescent="0.25">
      <c r="A4418" s="181">
        <v>24489</v>
      </c>
      <c r="B4418" s="701" t="s">
        <v>11387</v>
      </c>
      <c r="C4418" s="181" t="s">
        <v>5946</v>
      </c>
      <c r="D4418" s="181" t="s">
        <v>1718</v>
      </c>
      <c r="E4418" s="181" t="s">
        <v>3919</v>
      </c>
      <c r="F4418" s="181" t="s">
        <v>304</v>
      </c>
      <c r="G4418" s="181" t="s">
        <v>1508</v>
      </c>
      <c r="H4418" s="181" t="s">
        <v>7</v>
      </c>
      <c r="I4418" s="181" t="s">
        <v>5792</v>
      </c>
      <c r="J4418" s="181">
        <v>32390</v>
      </c>
      <c r="K4418" s="181">
        <v>14</v>
      </c>
      <c r="L4418" s="181"/>
      <c r="M4418" s="181"/>
      <c r="N4418" s="596" t="s">
        <v>287</v>
      </c>
    </row>
    <row r="4419" spans="1:14" ht="18" customHeight="1" x14ac:dyDescent="0.25">
      <c r="A4419" s="181">
        <v>8118</v>
      </c>
      <c r="B4419" s="701">
        <v>93741074</v>
      </c>
      <c r="C4419" s="181" t="s">
        <v>5765</v>
      </c>
      <c r="D4419" s="181" t="s">
        <v>1718</v>
      </c>
      <c r="E4419" s="181" t="s">
        <v>3987</v>
      </c>
      <c r="F4419" s="181" t="s">
        <v>304</v>
      </c>
      <c r="G4419" s="181" t="s">
        <v>1508</v>
      </c>
      <c r="H4419" s="181" t="s">
        <v>7</v>
      </c>
      <c r="I4419" s="181" t="s">
        <v>4247</v>
      </c>
      <c r="J4419" s="181">
        <v>20960</v>
      </c>
      <c r="K4419" s="181">
        <v>153</v>
      </c>
      <c r="L4419" s="181"/>
      <c r="M4419" s="181"/>
      <c r="N4419" s="596" t="s">
        <v>287</v>
      </c>
    </row>
    <row r="4420" spans="1:14" s="158" customFormat="1" ht="18" customHeight="1" x14ac:dyDescent="0.25">
      <c r="A4420" s="181">
        <v>27094</v>
      </c>
      <c r="B4420" s="701" t="s">
        <v>13555</v>
      </c>
      <c r="C4420" s="181" t="s">
        <v>13556</v>
      </c>
      <c r="D4420" s="181" t="s">
        <v>1718</v>
      </c>
      <c r="E4420" s="181" t="s">
        <v>3987</v>
      </c>
      <c r="F4420" s="181" t="s">
        <v>304</v>
      </c>
      <c r="G4420" s="181" t="s">
        <v>1509</v>
      </c>
      <c r="H4420" s="181" t="s">
        <v>7</v>
      </c>
      <c r="I4420" s="181" t="s">
        <v>13557</v>
      </c>
      <c r="J4420" s="181">
        <v>32780</v>
      </c>
      <c r="K4420" s="181">
        <v>507</v>
      </c>
      <c r="L4420" s="181"/>
      <c r="M4420" s="181"/>
      <c r="N4420" s="596" t="s">
        <v>287</v>
      </c>
    </row>
    <row r="4421" spans="1:14" s="158" customFormat="1" ht="18" customHeight="1" x14ac:dyDescent="0.25">
      <c r="A4421" s="181">
        <v>27098</v>
      </c>
      <c r="B4421" s="701" t="s">
        <v>6033</v>
      </c>
      <c r="C4421" s="181" t="s">
        <v>6034</v>
      </c>
      <c r="D4421" s="181" t="s">
        <v>1718</v>
      </c>
      <c r="E4421" s="181" t="s">
        <v>3902</v>
      </c>
      <c r="F4421" s="181" t="s">
        <v>304</v>
      </c>
      <c r="G4421" s="181" t="s">
        <v>1509</v>
      </c>
      <c r="H4421" s="181" t="s">
        <v>7</v>
      </c>
      <c r="I4421" s="181" t="s">
        <v>5953</v>
      </c>
      <c r="J4421" s="181">
        <v>40230</v>
      </c>
      <c r="K4421" s="181">
        <v>59</v>
      </c>
      <c r="L4421" s="181"/>
      <c r="M4421" s="181"/>
      <c r="N4421" s="596" t="s">
        <v>287</v>
      </c>
    </row>
    <row r="4422" spans="1:14" s="158" customFormat="1" ht="18" customHeight="1" x14ac:dyDescent="0.25">
      <c r="A4422" s="181">
        <v>1964</v>
      </c>
      <c r="B4422" s="701" t="s">
        <v>6030</v>
      </c>
      <c r="C4422" s="181" t="s">
        <v>13547</v>
      </c>
      <c r="D4422" s="181" t="s">
        <v>1718</v>
      </c>
      <c r="E4422" s="181" t="s">
        <v>3902</v>
      </c>
      <c r="F4422" s="181" t="s">
        <v>304</v>
      </c>
      <c r="G4422" s="181" t="s">
        <v>1508</v>
      </c>
      <c r="H4422" s="181" t="s">
        <v>7</v>
      </c>
      <c r="I4422" s="181" t="s">
        <v>5953</v>
      </c>
      <c r="J4422" s="181">
        <v>25030</v>
      </c>
      <c r="K4422" s="181">
        <v>72</v>
      </c>
      <c r="L4422" s="181"/>
      <c r="M4422" s="181"/>
      <c r="N4422" s="596" t="s">
        <v>287</v>
      </c>
    </row>
    <row r="4423" spans="1:14" s="158" customFormat="1" ht="18" customHeight="1" x14ac:dyDescent="0.25">
      <c r="A4423" s="181">
        <v>28843</v>
      </c>
      <c r="B4423" s="701" t="s">
        <v>13560</v>
      </c>
      <c r="C4423" s="181" t="s">
        <v>13561</v>
      </c>
      <c r="D4423" s="181" t="s">
        <v>1718</v>
      </c>
      <c r="E4423" s="181" t="s">
        <v>3508</v>
      </c>
      <c r="F4423" s="181" t="s">
        <v>304</v>
      </c>
      <c r="G4423" s="181" t="s">
        <v>1509</v>
      </c>
      <c r="H4423" s="181" t="s">
        <v>7</v>
      </c>
      <c r="I4423" s="181" t="s">
        <v>5953</v>
      </c>
      <c r="J4423" s="181">
        <v>45100</v>
      </c>
      <c r="K4423" s="181">
        <v>185</v>
      </c>
      <c r="L4423" s="181"/>
      <c r="M4423" s="181"/>
      <c r="N4423" s="596" t="s">
        <v>287</v>
      </c>
    </row>
    <row r="4424" spans="1:14" s="158" customFormat="1" ht="18" customHeight="1" x14ac:dyDescent="0.25">
      <c r="A4424" s="181">
        <v>17375</v>
      </c>
      <c r="B4424" s="701" t="s">
        <v>6036</v>
      </c>
      <c r="C4424" s="181" t="s">
        <v>5925</v>
      </c>
      <c r="D4424" s="181" t="s">
        <v>1718</v>
      </c>
      <c r="E4424" s="181" t="s">
        <v>3508</v>
      </c>
      <c r="F4424" s="181" t="s">
        <v>304</v>
      </c>
      <c r="G4424" s="181" t="s">
        <v>1508</v>
      </c>
      <c r="H4424" s="181" t="s">
        <v>7</v>
      </c>
      <c r="I4424" s="181" t="s">
        <v>5953</v>
      </c>
      <c r="J4424" s="181">
        <v>22900</v>
      </c>
      <c r="K4424" s="181">
        <v>18</v>
      </c>
      <c r="L4424" s="181"/>
      <c r="M4424" s="181"/>
      <c r="N4424" s="596" t="s">
        <v>287</v>
      </c>
    </row>
    <row r="4425" spans="1:14" ht="18" customHeight="1" x14ac:dyDescent="0.25">
      <c r="A4425" s="181">
        <v>27101</v>
      </c>
      <c r="B4425" s="701" t="s">
        <v>18546</v>
      </c>
      <c r="C4425" s="181" t="s">
        <v>5999</v>
      </c>
      <c r="D4425" s="181" t="s">
        <v>1718</v>
      </c>
      <c r="E4425" s="181" t="s">
        <v>3572</v>
      </c>
      <c r="F4425" s="181" t="s">
        <v>304</v>
      </c>
      <c r="G4425" s="181" t="s">
        <v>1509</v>
      </c>
      <c r="H4425" s="181" t="s">
        <v>7</v>
      </c>
      <c r="I4425" s="181" t="s">
        <v>4682</v>
      </c>
      <c r="J4425" s="181">
        <v>54320</v>
      </c>
      <c r="K4425" s="181">
        <v>48</v>
      </c>
      <c r="L4425" s="181"/>
      <c r="M4425" s="181"/>
      <c r="N4425" s="596" t="s">
        <v>287</v>
      </c>
    </row>
    <row r="4426" spans="1:14" s="158" customFormat="1" ht="18" customHeight="1" x14ac:dyDescent="0.25">
      <c r="A4426" s="181">
        <v>9446</v>
      </c>
      <c r="B4426" s="701">
        <v>19208276</v>
      </c>
      <c r="C4426" s="181" t="s">
        <v>5980</v>
      </c>
      <c r="D4426" s="181" t="s">
        <v>1738</v>
      </c>
      <c r="E4426" s="181" t="s">
        <v>4212</v>
      </c>
      <c r="F4426" s="181" t="s">
        <v>304</v>
      </c>
      <c r="G4426" s="181" t="s">
        <v>1508</v>
      </c>
      <c r="H4426" s="181" t="s">
        <v>7</v>
      </c>
      <c r="I4426" s="181" t="s">
        <v>5854</v>
      </c>
      <c r="J4426" s="181">
        <v>39190</v>
      </c>
      <c r="K4426" s="181">
        <v>18</v>
      </c>
      <c r="L4426" s="181"/>
      <c r="M4426" s="181"/>
      <c r="N4426" s="596" t="s">
        <v>287</v>
      </c>
    </row>
    <row r="4427" spans="1:14" s="158" customFormat="1" ht="18" customHeight="1" x14ac:dyDescent="0.25">
      <c r="A4427" s="181">
        <v>28416</v>
      </c>
      <c r="B4427" s="701" t="s">
        <v>6037</v>
      </c>
      <c r="C4427" s="181" t="s">
        <v>6038</v>
      </c>
      <c r="D4427" s="181" t="s">
        <v>1738</v>
      </c>
      <c r="E4427" s="181" t="s">
        <v>4212</v>
      </c>
      <c r="F4427" s="181" t="s">
        <v>304</v>
      </c>
      <c r="G4427" s="181" t="s">
        <v>1509</v>
      </c>
      <c r="H4427" s="181" t="s">
        <v>7</v>
      </c>
      <c r="I4427" s="181" t="s">
        <v>5745</v>
      </c>
      <c r="J4427" s="181">
        <v>43140</v>
      </c>
      <c r="K4427" s="181">
        <v>67</v>
      </c>
      <c r="L4427" s="181"/>
      <c r="M4427" s="181"/>
      <c r="N4427" s="596" t="s">
        <v>287</v>
      </c>
    </row>
    <row r="4428" spans="1:14" s="158" customFormat="1" ht="18" customHeight="1" x14ac:dyDescent="0.25">
      <c r="A4428" s="181">
        <v>66874</v>
      </c>
      <c r="B4428" s="701">
        <v>7329559</v>
      </c>
      <c r="C4428" s="181" t="s">
        <v>6004</v>
      </c>
      <c r="D4428" s="181" t="s">
        <v>1738</v>
      </c>
      <c r="E4428" s="181" t="s">
        <v>3787</v>
      </c>
      <c r="F4428" s="181" t="s">
        <v>304</v>
      </c>
      <c r="G4428" s="181" t="s">
        <v>1508</v>
      </c>
      <c r="H4428" s="181" t="s">
        <v>7</v>
      </c>
      <c r="I4428" s="181" t="s">
        <v>5933</v>
      </c>
      <c r="J4428" s="181">
        <v>20310</v>
      </c>
      <c r="K4428" s="181">
        <v>14</v>
      </c>
      <c r="L4428" s="181"/>
      <c r="M4428" s="181"/>
      <c r="N4428" s="596" t="s">
        <v>287</v>
      </c>
    </row>
    <row r="4429" spans="1:14" s="158" customFormat="1" ht="18" customHeight="1" x14ac:dyDescent="0.25">
      <c r="A4429" s="181">
        <v>14501</v>
      </c>
      <c r="B4429" s="701" t="s">
        <v>6039</v>
      </c>
      <c r="C4429" s="181" t="s">
        <v>18547</v>
      </c>
      <c r="D4429" s="181" t="s">
        <v>1738</v>
      </c>
      <c r="E4429" s="181" t="s">
        <v>3595</v>
      </c>
      <c r="F4429" s="181" t="s">
        <v>304</v>
      </c>
      <c r="G4429" s="181" t="s">
        <v>1508</v>
      </c>
      <c r="H4429" s="181" t="s">
        <v>7</v>
      </c>
      <c r="I4429" s="181" t="s">
        <v>4815</v>
      </c>
      <c r="J4429" s="181">
        <v>37280</v>
      </c>
      <c r="K4429" s="181">
        <v>96</v>
      </c>
      <c r="L4429" s="181"/>
      <c r="M4429" s="181"/>
      <c r="N4429" s="596" t="s">
        <v>287</v>
      </c>
    </row>
    <row r="4430" spans="1:14" s="158" customFormat="1" ht="18" customHeight="1" x14ac:dyDescent="0.25">
      <c r="A4430" s="181">
        <v>29463</v>
      </c>
      <c r="B4430" s="701" t="s">
        <v>13566</v>
      </c>
      <c r="C4430" s="181" t="s">
        <v>13567</v>
      </c>
      <c r="D4430" s="181" t="s">
        <v>1738</v>
      </c>
      <c r="E4430" s="181" t="s">
        <v>13568</v>
      </c>
      <c r="F4430" s="181" t="s">
        <v>304</v>
      </c>
      <c r="G4430" s="181" t="s">
        <v>1509</v>
      </c>
      <c r="H4430" s="181" t="s">
        <v>7</v>
      </c>
      <c r="I4430" s="181" t="s">
        <v>5989</v>
      </c>
      <c r="J4430" s="181">
        <v>47220</v>
      </c>
      <c r="K4430" s="181">
        <v>80</v>
      </c>
      <c r="L4430" s="181"/>
      <c r="M4430" s="181"/>
      <c r="N4430" s="596" t="s">
        <v>287</v>
      </c>
    </row>
    <row r="4431" spans="1:14" s="158" customFormat="1" ht="18" customHeight="1" x14ac:dyDescent="0.25">
      <c r="A4431" s="181">
        <v>27785</v>
      </c>
      <c r="B4431" s="701" t="s">
        <v>15608</v>
      </c>
      <c r="C4431" s="181" t="s">
        <v>5936</v>
      </c>
      <c r="D4431" s="181" t="s">
        <v>1738</v>
      </c>
      <c r="E4431" s="181" t="s">
        <v>13568</v>
      </c>
      <c r="F4431" s="181" t="s">
        <v>304</v>
      </c>
      <c r="G4431" s="181" t="s">
        <v>1508</v>
      </c>
      <c r="H4431" s="181" t="s">
        <v>7</v>
      </c>
      <c r="I4431" s="181" t="s">
        <v>5989</v>
      </c>
      <c r="J4431" s="181">
        <v>23000</v>
      </c>
      <c r="K4431" s="181">
        <v>51</v>
      </c>
      <c r="L4431" s="181"/>
      <c r="M4431" s="181"/>
      <c r="N4431" s="596" t="s">
        <v>287</v>
      </c>
    </row>
    <row r="4432" spans="1:14" s="158" customFormat="1" ht="18" customHeight="1" x14ac:dyDescent="0.25">
      <c r="A4432" s="181">
        <v>29461</v>
      </c>
      <c r="B4432" s="701" t="s">
        <v>6044</v>
      </c>
      <c r="C4432" s="181" t="s">
        <v>6017</v>
      </c>
      <c r="D4432" s="181" t="s">
        <v>1738</v>
      </c>
      <c r="E4432" s="181" t="s">
        <v>3690</v>
      </c>
      <c r="F4432" s="181" t="s">
        <v>304</v>
      </c>
      <c r="G4432" s="181" t="s">
        <v>1509</v>
      </c>
      <c r="H4432" s="181" t="s">
        <v>7</v>
      </c>
      <c r="I4432" s="181" t="s">
        <v>5993</v>
      </c>
      <c r="J4432" s="181">
        <v>28540</v>
      </c>
      <c r="K4432" s="181">
        <v>164</v>
      </c>
      <c r="L4432" s="181"/>
      <c r="M4432" s="181"/>
      <c r="N4432" s="596" t="s">
        <v>287</v>
      </c>
    </row>
    <row r="4433" spans="1:14" s="158" customFormat="1" ht="18" customHeight="1" x14ac:dyDescent="0.25">
      <c r="A4433" s="181">
        <v>45954</v>
      </c>
      <c r="B4433" s="701" t="s">
        <v>6043</v>
      </c>
      <c r="C4433" s="181" t="s">
        <v>5781</v>
      </c>
      <c r="D4433" s="181" t="s">
        <v>1738</v>
      </c>
      <c r="E4433" s="181" t="s">
        <v>3690</v>
      </c>
      <c r="F4433" s="181" t="s">
        <v>304</v>
      </c>
      <c r="G4433" s="181" t="s">
        <v>1508</v>
      </c>
      <c r="H4433" s="181" t="s">
        <v>7</v>
      </c>
      <c r="I4433" s="181" t="s">
        <v>5966</v>
      </c>
      <c r="J4433" s="181">
        <v>20900</v>
      </c>
      <c r="K4433" s="181">
        <v>64</v>
      </c>
      <c r="L4433" s="181"/>
      <c r="M4433" s="181"/>
      <c r="N4433" s="596" t="s">
        <v>287</v>
      </c>
    </row>
    <row r="4434" spans="1:14" s="158" customFormat="1" ht="18" customHeight="1" x14ac:dyDescent="0.25">
      <c r="A4434" s="181">
        <v>26520</v>
      </c>
      <c r="B4434" s="701">
        <v>95952930</v>
      </c>
      <c r="C4434" s="181" t="s">
        <v>13569</v>
      </c>
      <c r="D4434" s="181" t="s">
        <v>1738</v>
      </c>
      <c r="E4434" s="181" t="s">
        <v>5335</v>
      </c>
      <c r="F4434" s="181" t="s">
        <v>304</v>
      </c>
      <c r="G4434" s="181" t="s">
        <v>1509</v>
      </c>
      <c r="H4434" s="181" t="s">
        <v>7</v>
      </c>
      <c r="I4434" s="181" t="s">
        <v>5784</v>
      </c>
      <c r="J4434" s="181">
        <v>45120</v>
      </c>
      <c r="K4434" s="181">
        <v>57</v>
      </c>
      <c r="L4434" s="181"/>
      <c r="M4434" s="181"/>
      <c r="N4434" s="596" t="s">
        <v>287</v>
      </c>
    </row>
    <row r="4435" spans="1:14" s="158" customFormat="1" ht="18" customHeight="1" x14ac:dyDescent="0.25">
      <c r="A4435" s="181">
        <v>27093</v>
      </c>
      <c r="B4435" s="701" t="s">
        <v>6047</v>
      </c>
      <c r="C4435" s="181" t="s">
        <v>6022</v>
      </c>
      <c r="D4435" s="181" t="s">
        <v>1738</v>
      </c>
      <c r="E4435" s="181" t="s">
        <v>3987</v>
      </c>
      <c r="F4435" s="181" t="s">
        <v>304</v>
      </c>
      <c r="G4435" s="181" t="s">
        <v>1509</v>
      </c>
      <c r="H4435" s="181" t="s">
        <v>7</v>
      </c>
      <c r="I4435" s="181" t="s">
        <v>5721</v>
      </c>
      <c r="J4435" s="181">
        <v>25750</v>
      </c>
      <c r="K4435" s="181">
        <v>424</v>
      </c>
      <c r="L4435" s="181"/>
      <c r="M4435" s="181"/>
      <c r="N4435" s="596" t="s">
        <v>287</v>
      </c>
    </row>
    <row r="4436" spans="1:14" s="158" customFormat="1" ht="18" customHeight="1" x14ac:dyDescent="0.25">
      <c r="A4436" s="181">
        <v>5318</v>
      </c>
      <c r="B4436" s="701" t="s">
        <v>6046</v>
      </c>
      <c r="C4436" s="181" t="s">
        <v>6019</v>
      </c>
      <c r="D4436" s="181" t="s">
        <v>1738</v>
      </c>
      <c r="E4436" s="181" t="s">
        <v>3987</v>
      </c>
      <c r="F4436" s="181" t="s">
        <v>304</v>
      </c>
      <c r="G4436" s="181" t="s">
        <v>1508</v>
      </c>
      <c r="H4436" s="181" t="s">
        <v>7</v>
      </c>
      <c r="I4436" s="181" t="s">
        <v>6020</v>
      </c>
      <c r="J4436" s="181">
        <v>20040</v>
      </c>
      <c r="K4436" s="181">
        <v>11</v>
      </c>
      <c r="L4436" s="181"/>
      <c r="M4436" s="181"/>
      <c r="N4436" s="596" t="s">
        <v>287</v>
      </c>
    </row>
    <row r="4437" spans="1:14" s="158" customFormat="1" ht="18" customHeight="1" x14ac:dyDescent="0.25">
      <c r="A4437" s="181">
        <v>27097</v>
      </c>
      <c r="B4437" s="701" t="s">
        <v>6049</v>
      </c>
      <c r="C4437" s="181" t="s">
        <v>6025</v>
      </c>
      <c r="D4437" s="181" t="s">
        <v>1738</v>
      </c>
      <c r="E4437" s="181" t="s">
        <v>5954</v>
      </c>
      <c r="F4437" s="181" t="s">
        <v>304</v>
      </c>
      <c r="G4437" s="181" t="s">
        <v>1509</v>
      </c>
      <c r="H4437" s="181" t="s">
        <v>7</v>
      </c>
      <c r="I4437" s="181" t="s">
        <v>5790</v>
      </c>
      <c r="J4437" s="181">
        <v>37780</v>
      </c>
      <c r="K4437" s="181">
        <v>16</v>
      </c>
      <c r="L4437" s="181"/>
      <c r="M4437" s="181"/>
      <c r="N4437" s="596" t="s">
        <v>280</v>
      </c>
    </row>
    <row r="4438" spans="1:14" s="158" customFormat="1" ht="18" customHeight="1" x14ac:dyDescent="0.25">
      <c r="A4438" s="181">
        <v>17400</v>
      </c>
      <c r="B4438" s="701">
        <v>95967285</v>
      </c>
      <c r="C4438" s="181" t="s">
        <v>5720</v>
      </c>
      <c r="D4438" s="181" t="s">
        <v>1738</v>
      </c>
      <c r="E4438" s="181" t="s">
        <v>5954</v>
      </c>
      <c r="F4438" s="181" t="s">
        <v>304</v>
      </c>
      <c r="G4438" s="181" t="s">
        <v>1508</v>
      </c>
      <c r="H4438" s="181" t="s">
        <v>7</v>
      </c>
      <c r="I4438" s="181" t="s">
        <v>1756</v>
      </c>
      <c r="J4438" s="181">
        <v>24000</v>
      </c>
      <c r="K4438" s="181">
        <v>10</v>
      </c>
      <c r="L4438" s="181"/>
      <c r="M4438" s="181"/>
      <c r="N4438" s="596" t="s">
        <v>280</v>
      </c>
    </row>
    <row r="4439" spans="1:14" s="158" customFormat="1" ht="18" customHeight="1" x14ac:dyDescent="0.25">
      <c r="A4439" s="181">
        <v>28844</v>
      </c>
      <c r="B4439" s="701" t="s">
        <v>6051</v>
      </c>
      <c r="C4439" s="181" t="s">
        <v>6027</v>
      </c>
      <c r="D4439" s="181" t="s">
        <v>1738</v>
      </c>
      <c r="E4439" s="181" t="s">
        <v>3984</v>
      </c>
      <c r="F4439" s="181" t="s">
        <v>304</v>
      </c>
      <c r="G4439" s="181" t="s">
        <v>1509</v>
      </c>
      <c r="H4439" s="181" t="s">
        <v>7</v>
      </c>
      <c r="I4439" s="181" t="s">
        <v>6028</v>
      </c>
      <c r="J4439" s="181">
        <v>33870</v>
      </c>
      <c r="K4439" s="181">
        <v>54</v>
      </c>
      <c r="L4439" s="181"/>
      <c r="M4439" s="181"/>
      <c r="N4439" s="596" t="s">
        <v>280</v>
      </c>
    </row>
    <row r="4440" spans="1:14" s="158" customFormat="1" ht="18" customHeight="1" x14ac:dyDescent="0.25">
      <c r="A4440" s="181">
        <v>27100</v>
      </c>
      <c r="B4440" s="701" t="s">
        <v>6053</v>
      </c>
      <c r="C4440" s="181" t="s">
        <v>6031</v>
      </c>
      <c r="D4440" s="181" t="s">
        <v>1738</v>
      </c>
      <c r="E4440" s="181" t="s">
        <v>3572</v>
      </c>
      <c r="F4440" s="181" t="s">
        <v>304</v>
      </c>
      <c r="G4440" s="181" t="s">
        <v>1509</v>
      </c>
      <c r="H4440" s="181" t="s">
        <v>7</v>
      </c>
      <c r="I4440" s="181" t="s">
        <v>13543</v>
      </c>
      <c r="J4440" s="181">
        <v>52470</v>
      </c>
      <c r="K4440" s="181">
        <v>56</v>
      </c>
      <c r="L4440" s="181"/>
      <c r="M4440" s="181"/>
      <c r="N4440" s="596" t="s">
        <v>280</v>
      </c>
    </row>
    <row r="4441" spans="1:14" s="158" customFormat="1" ht="18" customHeight="1" x14ac:dyDescent="0.25">
      <c r="A4441" s="181">
        <v>26106</v>
      </c>
      <c r="B4441" s="701">
        <v>95932790</v>
      </c>
      <c r="C4441" s="181" t="s">
        <v>11920</v>
      </c>
      <c r="D4441" s="181" t="s">
        <v>1738</v>
      </c>
      <c r="E4441" s="181" t="s">
        <v>3572</v>
      </c>
      <c r="F4441" s="181" t="s">
        <v>304</v>
      </c>
      <c r="G4441" s="181" t="s">
        <v>1508</v>
      </c>
      <c r="H4441" s="181" t="s">
        <v>7</v>
      </c>
      <c r="I4441" s="181" t="s">
        <v>6013</v>
      </c>
      <c r="J4441" s="181">
        <v>28240</v>
      </c>
      <c r="K4441" s="181">
        <v>21</v>
      </c>
      <c r="L4441" s="181"/>
      <c r="M4441" s="181"/>
      <c r="N4441" s="596" t="s">
        <v>280</v>
      </c>
    </row>
    <row r="4442" spans="1:14" s="158" customFormat="1" ht="18" customHeight="1" x14ac:dyDescent="0.25">
      <c r="A4442" s="181">
        <v>29462</v>
      </c>
      <c r="B4442" s="701" t="s">
        <v>13564</v>
      </c>
      <c r="C4442" s="181" t="s">
        <v>13565</v>
      </c>
      <c r="D4442" s="181" t="s">
        <v>1738</v>
      </c>
      <c r="E4442" s="181" t="s">
        <v>14308</v>
      </c>
      <c r="F4442" s="181" t="s">
        <v>304</v>
      </c>
      <c r="G4442" s="181" t="s">
        <v>1509</v>
      </c>
      <c r="H4442" s="181" t="s">
        <v>7</v>
      </c>
      <c r="I4442" s="181" t="s">
        <v>1133</v>
      </c>
      <c r="J4442" s="181">
        <v>39450</v>
      </c>
      <c r="K4442" s="181">
        <v>68</v>
      </c>
      <c r="L4442" s="181"/>
      <c r="M4442" s="181"/>
      <c r="N4442" s="596" t="s">
        <v>280</v>
      </c>
    </row>
    <row r="4443" spans="1:14" s="158" customFormat="1" ht="18" customHeight="1" x14ac:dyDescent="0.25">
      <c r="A4443" s="181">
        <v>16336</v>
      </c>
      <c r="B4443" s="701" t="s">
        <v>11388</v>
      </c>
      <c r="C4443" s="181" t="s">
        <v>5979</v>
      </c>
      <c r="D4443" s="181" t="s">
        <v>1738</v>
      </c>
      <c r="E4443" s="181" t="s">
        <v>14308</v>
      </c>
      <c r="F4443" s="181" t="s">
        <v>304</v>
      </c>
      <c r="G4443" s="181" t="s">
        <v>1508</v>
      </c>
      <c r="H4443" s="181" t="s">
        <v>7</v>
      </c>
      <c r="I4443" s="181" t="s">
        <v>1133</v>
      </c>
      <c r="J4443" s="181">
        <v>23000</v>
      </c>
      <c r="K4443" s="181">
        <v>56</v>
      </c>
      <c r="L4443" s="181"/>
      <c r="M4443" s="181"/>
      <c r="N4443" s="596" t="s">
        <v>280</v>
      </c>
    </row>
    <row r="4444" spans="1:14" s="158" customFormat="1" ht="18" customHeight="1" x14ac:dyDescent="0.25">
      <c r="A4444" s="181">
        <v>24124</v>
      </c>
      <c r="B4444" s="701">
        <v>324066</v>
      </c>
      <c r="C4444" s="181" t="s">
        <v>11389</v>
      </c>
      <c r="D4444" s="181" t="s">
        <v>11390</v>
      </c>
      <c r="E4444" s="181" t="s">
        <v>11391</v>
      </c>
      <c r="F4444" s="181" t="s">
        <v>304</v>
      </c>
      <c r="G4444" s="181" t="s">
        <v>1508</v>
      </c>
      <c r="H4444" s="181" t="s">
        <v>7</v>
      </c>
      <c r="I4444" s="181" t="s">
        <v>4424</v>
      </c>
      <c r="J4444" s="181">
        <v>20790</v>
      </c>
      <c r="K4444" s="181">
        <v>49</v>
      </c>
      <c r="L4444" s="181"/>
      <c r="M4444" s="181"/>
      <c r="N4444" s="596" t="s">
        <v>280</v>
      </c>
    </row>
    <row r="4445" spans="1:14" s="158" customFormat="1" ht="18" customHeight="1" x14ac:dyDescent="0.25">
      <c r="A4445" s="181">
        <v>14894</v>
      </c>
      <c r="B4445" s="701">
        <v>93296756</v>
      </c>
      <c r="C4445" s="181" t="s">
        <v>5947</v>
      </c>
      <c r="D4445" s="181" t="s">
        <v>13570</v>
      </c>
      <c r="E4445" s="181" t="s">
        <v>13571</v>
      </c>
      <c r="F4445" s="181" t="s">
        <v>304</v>
      </c>
      <c r="G4445" s="181" t="s">
        <v>1508</v>
      </c>
      <c r="H4445" s="181" t="s">
        <v>7</v>
      </c>
      <c r="I4445" s="181" t="s">
        <v>13540</v>
      </c>
      <c r="J4445" s="181">
        <v>20630</v>
      </c>
      <c r="K4445" s="181">
        <v>130</v>
      </c>
      <c r="L4445" s="181"/>
      <c r="M4445" s="181"/>
      <c r="N4445" s="596" t="s">
        <v>280</v>
      </c>
    </row>
    <row r="4446" spans="1:14" s="158" customFormat="1" ht="18" customHeight="1" x14ac:dyDescent="0.25">
      <c r="A4446" s="181">
        <v>14551</v>
      </c>
      <c r="B4446" s="701" t="s">
        <v>11392</v>
      </c>
      <c r="C4446" s="181" t="s">
        <v>13552</v>
      </c>
      <c r="D4446" s="181" t="s">
        <v>1739</v>
      </c>
      <c r="E4446" s="181" t="s">
        <v>5000</v>
      </c>
      <c r="F4446" s="181" t="s">
        <v>304</v>
      </c>
      <c r="G4446" s="181" t="s">
        <v>1508</v>
      </c>
      <c r="H4446" s="181" t="s">
        <v>7</v>
      </c>
      <c r="I4446" s="181" t="s">
        <v>6073</v>
      </c>
      <c r="J4446" s="181">
        <v>37780</v>
      </c>
      <c r="K4446" s="181">
        <v>25</v>
      </c>
      <c r="L4446" s="181"/>
      <c r="M4446" s="181"/>
      <c r="N4446" s="596" t="s">
        <v>280</v>
      </c>
    </row>
    <row r="4447" spans="1:14" s="158" customFormat="1" ht="18" customHeight="1" x14ac:dyDescent="0.25">
      <c r="A4447" s="181">
        <v>28418</v>
      </c>
      <c r="B4447" s="701" t="s">
        <v>18548</v>
      </c>
      <c r="C4447" s="181" t="s">
        <v>18549</v>
      </c>
      <c r="D4447" s="181" t="s">
        <v>1739</v>
      </c>
      <c r="E4447" s="181" t="s">
        <v>4007</v>
      </c>
      <c r="F4447" s="181" t="s">
        <v>304</v>
      </c>
      <c r="G4447" s="181" t="s">
        <v>1509</v>
      </c>
      <c r="H4447" s="181" t="s">
        <v>7</v>
      </c>
      <c r="I4447" s="181" t="s">
        <v>5895</v>
      </c>
      <c r="J4447" s="181">
        <v>50220</v>
      </c>
      <c r="K4447" s="181">
        <v>48</v>
      </c>
      <c r="L4447" s="181"/>
      <c r="M4447" s="181"/>
      <c r="N4447" s="596" t="s">
        <v>280</v>
      </c>
    </row>
    <row r="4448" spans="1:14" s="158" customFormat="1" ht="18" customHeight="1" x14ac:dyDescent="0.25">
      <c r="A4448" s="181">
        <v>11742</v>
      </c>
      <c r="B4448" s="701" t="s">
        <v>15609</v>
      </c>
      <c r="C4448" s="181" t="s">
        <v>6024</v>
      </c>
      <c r="D4448" s="181" t="s">
        <v>1739</v>
      </c>
      <c r="E4448" s="181" t="s">
        <v>6056</v>
      </c>
      <c r="F4448" s="181" t="s">
        <v>304</v>
      </c>
      <c r="G4448" s="181" t="s">
        <v>1508</v>
      </c>
      <c r="H4448" s="181" t="s">
        <v>7</v>
      </c>
      <c r="I4448" s="181" t="s">
        <v>5951</v>
      </c>
      <c r="J4448" s="181">
        <v>30480</v>
      </c>
      <c r="K4448" s="181">
        <v>19</v>
      </c>
      <c r="L4448" s="181"/>
      <c r="M4448" s="181"/>
      <c r="N4448" s="596" t="s">
        <v>280</v>
      </c>
    </row>
    <row r="4449" spans="1:14" s="158" customFormat="1" ht="18" customHeight="1" x14ac:dyDescent="0.25">
      <c r="A4449" s="181">
        <v>27086</v>
      </c>
      <c r="B4449" s="701" t="s">
        <v>6057</v>
      </c>
      <c r="C4449" s="181" t="s">
        <v>6040</v>
      </c>
      <c r="D4449" s="181" t="s">
        <v>1739</v>
      </c>
      <c r="E4449" s="181" t="s">
        <v>4201</v>
      </c>
      <c r="F4449" s="181" t="s">
        <v>304</v>
      </c>
      <c r="G4449" s="181" t="s">
        <v>1509</v>
      </c>
      <c r="H4449" s="181" t="s">
        <v>7</v>
      </c>
      <c r="I4449" s="181" t="s">
        <v>13554</v>
      </c>
      <c r="J4449" s="181">
        <v>35470</v>
      </c>
      <c r="K4449" s="181">
        <v>62</v>
      </c>
      <c r="L4449" s="181"/>
      <c r="M4449" s="181"/>
      <c r="N4449" s="596" t="s">
        <v>280</v>
      </c>
    </row>
    <row r="4450" spans="1:14" s="158" customFormat="1" ht="18" customHeight="1" x14ac:dyDescent="0.25">
      <c r="A4450" s="181">
        <v>19389</v>
      </c>
      <c r="B4450" s="701">
        <v>96407486</v>
      </c>
      <c r="C4450" s="181" t="s">
        <v>15610</v>
      </c>
      <c r="D4450" s="181" t="s">
        <v>1739</v>
      </c>
      <c r="E4450" s="181" t="s">
        <v>4201</v>
      </c>
      <c r="F4450" s="181" t="s">
        <v>304</v>
      </c>
      <c r="G4450" s="181" t="s">
        <v>1508</v>
      </c>
      <c r="H4450" s="181" t="s">
        <v>7</v>
      </c>
      <c r="I4450" s="181" t="s">
        <v>5784</v>
      </c>
      <c r="J4450" s="181">
        <v>27510</v>
      </c>
      <c r="K4450" s="181">
        <v>1</v>
      </c>
      <c r="L4450" s="181"/>
      <c r="M4450" s="181"/>
      <c r="N4450" s="596" t="s">
        <v>280</v>
      </c>
    </row>
    <row r="4451" spans="1:14" s="158" customFormat="1" ht="18" customHeight="1" x14ac:dyDescent="0.25">
      <c r="A4451" s="181">
        <v>9347</v>
      </c>
      <c r="B4451" s="701">
        <v>9042058</v>
      </c>
      <c r="C4451" s="181" t="s">
        <v>6104</v>
      </c>
      <c r="D4451" s="181" t="s">
        <v>1739</v>
      </c>
      <c r="E4451" s="181" t="s">
        <v>3919</v>
      </c>
      <c r="F4451" s="181" t="s">
        <v>304</v>
      </c>
      <c r="G4451" s="181" t="s">
        <v>1508</v>
      </c>
      <c r="H4451" s="181" t="s">
        <v>7</v>
      </c>
      <c r="I4451" s="181" t="s">
        <v>3769</v>
      </c>
      <c r="J4451" s="181">
        <v>40920</v>
      </c>
      <c r="K4451" s="181">
        <v>32</v>
      </c>
      <c r="L4451" s="181"/>
      <c r="M4451" s="181"/>
      <c r="N4451" s="596" t="s">
        <v>280</v>
      </c>
    </row>
    <row r="4452" spans="1:14" s="158" customFormat="1" ht="18" customHeight="1" x14ac:dyDescent="0.25">
      <c r="A4452" s="181">
        <v>11164</v>
      </c>
      <c r="B4452" s="701" t="s">
        <v>6059</v>
      </c>
      <c r="C4452" s="181" t="s">
        <v>5958</v>
      </c>
      <c r="D4452" s="181" t="s">
        <v>1739</v>
      </c>
      <c r="E4452" s="181" t="s">
        <v>3956</v>
      </c>
      <c r="F4452" s="181" t="s">
        <v>304</v>
      </c>
      <c r="G4452" s="181" t="s">
        <v>1508</v>
      </c>
      <c r="H4452" s="181" t="s">
        <v>7</v>
      </c>
      <c r="I4452" s="181" t="s">
        <v>18550</v>
      </c>
      <c r="J4452" s="181">
        <v>24560</v>
      </c>
      <c r="K4452" s="181">
        <v>46</v>
      </c>
      <c r="L4452" s="181"/>
      <c r="M4452" s="181"/>
      <c r="N4452" s="596" t="s">
        <v>280</v>
      </c>
    </row>
    <row r="4453" spans="1:14" s="158" customFormat="1" ht="18" customHeight="1" x14ac:dyDescent="0.25">
      <c r="A4453" s="181">
        <v>27081</v>
      </c>
      <c r="B4453" s="701" t="s">
        <v>6060</v>
      </c>
      <c r="C4453" s="181" t="s">
        <v>5858</v>
      </c>
      <c r="D4453" s="181" t="s">
        <v>1748</v>
      </c>
      <c r="E4453" s="181" t="s">
        <v>3843</v>
      </c>
      <c r="F4453" s="181" t="s">
        <v>304</v>
      </c>
      <c r="G4453" s="181" t="s">
        <v>1509</v>
      </c>
      <c r="H4453" s="181" t="s">
        <v>7</v>
      </c>
      <c r="I4453" s="181" t="s">
        <v>4247</v>
      </c>
      <c r="J4453" s="181">
        <v>33710</v>
      </c>
      <c r="K4453" s="181">
        <v>6</v>
      </c>
      <c r="L4453" s="181"/>
      <c r="M4453" s="181"/>
      <c r="N4453" s="596" t="s">
        <v>280</v>
      </c>
    </row>
    <row r="4454" spans="1:14" s="158" customFormat="1" ht="18" customHeight="1" x14ac:dyDescent="0.25">
      <c r="A4454" s="181">
        <v>20595</v>
      </c>
      <c r="B4454" s="701" t="s">
        <v>11393</v>
      </c>
      <c r="C4454" s="181" t="s">
        <v>13556</v>
      </c>
      <c r="D4454" s="181" t="s">
        <v>1748</v>
      </c>
      <c r="E4454" s="181" t="s">
        <v>3843</v>
      </c>
      <c r="F4454" s="181" t="s">
        <v>304</v>
      </c>
      <c r="G4454" s="181" t="s">
        <v>1508</v>
      </c>
      <c r="H4454" s="181" t="s">
        <v>7</v>
      </c>
      <c r="I4454" s="181" t="s">
        <v>13557</v>
      </c>
      <c r="J4454" s="181">
        <v>29810</v>
      </c>
      <c r="K4454" s="181">
        <v>20</v>
      </c>
      <c r="L4454" s="181"/>
      <c r="M4454" s="181"/>
      <c r="N4454" s="596" t="s">
        <v>280</v>
      </c>
    </row>
    <row r="4455" spans="1:14" ht="18" customHeight="1" x14ac:dyDescent="0.25">
      <c r="A4455" s="181">
        <v>14502</v>
      </c>
      <c r="B4455" s="701" t="s">
        <v>6061</v>
      </c>
      <c r="C4455" s="181" t="s">
        <v>6034</v>
      </c>
      <c r="D4455" s="181" t="s">
        <v>1748</v>
      </c>
      <c r="E4455" s="181" t="s">
        <v>5000</v>
      </c>
      <c r="F4455" s="181" t="s">
        <v>304</v>
      </c>
      <c r="G4455" s="181" t="s">
        <v>1508</v>
      </c>
      <c r="H4455" s="181" t="s">
        <v>7</v>
      </c>
      <c r="I4455" s="181" t="s">
        <v>1345</v>
      </c>
      <c r="J4455" s="181">
        <v>37340</v>
      </c>
      <c r="K4455" s="181">
        <v>27</v>
      </c>
      <c r="L4455" s="181"/>
      <c r="M4455" s="181"/>
      <c r="N4455" s="596" t="s">
        <v>280</v>
      </c>
    </row>
    <row r="4456" spans="1:14" ht="18" customHeight="1" x14ac:dyDescent="0.25">
      <c r="A4456" s="181">
        <v>46251</v>
      </c>
      <c r="B4456" s="701" t="s">
        <v>6063</v>
      </c>
      <c r="C4456" s="181" t="s">
        <v>6064</v>
      </c>
      <c r="D4456" s="181" t="s">
        <v>1748</v>
      </c>
      <c r="E4456" s="181" t="s">
        <v>5000</v>
      </c>
      <c r="F4456" s="181" t="s">
        <v>304</v>
      </c>
      <c r="G4456" s="181" t="s">
        <v>1989</v>
      </c>
      <c r="H4456" s="181" t="s">
        <v>13</v>
      </c>
      <c r="I4456" s="181" t="s">
        <v>15612</v>
      </c>
      <c r="J4456" s="181">
        <v>87600</v>
      </c>
      <c r="K4456" s="181">
        <v>14</v>
      </c>
      <c r="L4456" s="181"/>
      <c r="M4456" s="181"/>
      <c r="N4456" s="596" t="s">
        <v>280</v>
      </c>
    </row>
    <row r="4457" spans="1:14" ht="18" customHeight="1" x14ac:dyDescent="0.25">
      <c r="A4457" s="181">
        <v>28419</v>
      </c>
      <c r="B4457" s="701" t="s">
        <v>18551</v>
      </c>
      <c r="C4457" s="181" t="s">
        <v>5863</v>
      </c>
      <c r="D4457" s="181" t="s">
        <v>1748</v>
      </c>
      <c r="E4457" s="181" t="s">
        <v>4007</v>
      </c>
      <c r="F4457" s="181" t="s">
        <v>304</v>
      </c>
      <c r="G4457" s="181" t="s">
        <v>1509</v>
      </c>
      <c r="H4457" s="181" t="s">
        <v>7</v>
      </c>
      <c r="I4457" s="181" t="s">
        <v>641</v>
      </c>
      <c r="J4457" s="181">
        <v>50220</v>
      </c>
      <c r="K4457" s="181">
        <v>49</v>
      </c>
      <c r="L4457" s="181"/>
      <c r="M4457" s="181"/>
      <c r="N4457" s="596" t="s">
        <v>280</v>
      </c>
    </row>
    <row r="4458" spans="1:14" ht="18" customHeight="1" x14ac:dyDescent="0.25">
      <c r="A4458" s="181">
        <v>46254</v>
      </c>
      <c r="B4458" s="701" t="s">
        <v>6066</v>
      </c>
      <c r="C4458" s="181" t="s">
        <v>6067</v>
      </c>
      <c r="D4458" s="181" t="s">
        <v>1748</v>
      </c>
      <c r="E4458" s="181" t="s">
        <v>6056</v>
      </c>
      <c r="F4458" s="181" t="s">
        <v>304</v>
      </c>
      <c r="G4458" s="181" t="s">
        <v>1989</v>
      </c>
      <c r="H4458" s="181" t="s">
        <v>13</v>
      </c>
      <c r="I4458" s="181" t="s">
        <v>13528</v>
      </c>
      <c r="J4458" s="181">
        <v>70500</v>
      </c>
      <c r="K4458" s="181">
        <v>20</v>
      </c>
      <c r="L4458" s="181"/>
      <c r="M4458" s="181"/>
      <c r="N4458" s="596" t="s">
        <v>280</v>
      </c>
    </row>
    <row r="4459" spans="1:14" s="158" customFormat="1" ht="18" customHeight="1" x14ac:dyDescent="0.25">
      <c r="A4459" s="181">
        <v>11746</v>
      </c>
      <c r="B4459" s="701" t="s">
        <v>13572</v>
      </c>
      <c r="C4459" s="181" t="s">
        <v>6038</v>
      </c>
      <c r="D4459" s="181" t="s">
        <v>1748</v>
      </c>
      <c r="E4459" s="181" t="s">
        <v>6056</v>
      </c>
      <c r="F4459" s="181" t="s">
        <v>304</v>
      </c>
      <c r="G4459" s="181" t="s">
        <v>1508</v>
      </c>
      <c r="H4459" s="181" t="s">
        <v>7</v>
      </c>
      <c r="I4459" s="181" t="s">
        <v>5745</v>
      </c>
      <c r="J4459" s="181">
        <v>30480</v>
      </c>
      <c r="K4459" s="181">
        <v>11</v>
      </c>
      <c r="L4459" s="181"/>
      <c r="M4459" s="181"/>
      <c r="N4459" s="596" t="s">
        <v>280</v>
      </c>
    </row>
    <row r="4460" spans="1:14" s="158" customFormat="1" ht="18" customHeight="1" x14ac:dyDescent="0.25">
      <c r="A4460" s="181">
        <v>27087</v>
      </c>
      <c r="B4460" s="701" t="s">
        <v>6068</v>
      </c>
      <c r="C4460" s="181" t="s">
        <v>6048</v>
      </c>
      <c r="D4460" s="181" t="s">
        <v>1748</v>
      </c>
      <c r="E4460" s="181" t="s">
        <v>4201</v>
      </c>
      <c r="F4460" s="181" t="s">
        <v>304</v>
      </c>
      <c r="G4460" s="181" t="s">
        <v>1509</v>
      </c>
      <c r="H4460" s="181" t="s">
        <v>7</v>
      </c>
      <c r="I4460" s="181" t="s">
        <v>18545</v>
      </c>
      <c r="J4460" s="181">
        <v>42990</v>
      </c>
      <c r="K4460" s="181">
        <v>60</v>
      </c>
      <c r="L4460" s="181"/>
      <c r="M4460" s="181"/>
      <c r="N4460" s="596" t="s">
        <v>280</v>
      </c>
    </row>
    <row r="4461" spans="1:14" s="158" customFormat="1" ht="18" customHeight="1" x14ac:dyDescent="0.25">
      <c r="A4461" s="181">
        <v>19388</v>
      </c>
      <c r="B4461" s="701">
        <v>96407485</v>
      </c>
      <c r="C4461" s="181" t="s">
        <v>15611</v>
      </c>
      <c r="D4461" s="181" t="s">
        <v>1748</v>
      </c>
      <c r="E4461" s="181" t="s">
        <v>4201</v>
      </c>
      <c r="F4461" s="181" t="s">
        <v>304</v>
      </c>
      <c r="G4461" s="181" t="s">
        <v>1508</v>
      </c>
      <c r="H4461" s="181" t="s">
        <v>7</v>
      </c>
      <c r="I4461" s="181" t="s">
        <v>5951</v>
      </c>
      <c r="J4461" s="181">
        <v>27510</v>
      </c>
      <c r="K4461" s="181">
        <v>15</v>
      </c>
      <c r="L4461" s="181"/>
      <c r="M4461" s="181"/>
      <c r="N4461" s="596" t="s">
        <v>280</v>
      </c>
    </row>
    <row r="4462" spans="1:14" s="158" customFormat="1" ht="18" customHeight="1" x14ac:dyDescent="0.25">
      <c r="A4462" s="181">
        <v>9345</v>
      </c>
      <c r="B4462" s="701">
        <v>9042057</v>
      </c>
      <c r="C4462" s="181" t="s">
        <v>13567</v>
      </c>
      <c r="D4462" s="181" t="s">
        <v>1748</v>
      </c>
      <c r="E4462" s="181" t="s">
        <v>3919</v>
      </c>
      <c r="F4462" s="181" t="s">
        <v>304</v>
      </c>
      <c r="G4462" s="181" t="s">
        <v>1508</v>
      </c>
      <c r="H4462" s="181" t="s">
        <v>7</v>
      </c>
      <c r="I4462" s="181" t="s">
        <v>13530</v>
      </c>
      <c r="J4462" s="181">
        <v>40920</v>
      </c>
      <c r="K4462" s="181">
        <v>33</v>
      </c>
      <c r="L4462" s="181"/>
      <c r="M4462" s="181"/>
      <c r="N4462" s="596" t="s">
        <v>280</v>
      </c>
    </row>
    <row r="4463" spans="1:14" s="158" customFormat="1" ht="18" customHeight="1" x14ac:dyDescent="0.25">
      <c r="A4463" s="181">
        <v>11161</v>
      </c>
      <c r="B4463" s="701" t="s">
        <v>6070</v>
      </c>
      <c r="C4463" s="181" t="s">
        <v>17509</v>
      </c>
      <c r="D4463" s="181" t="s">
        <v>1748</v>
      </c>
      <c r="E4463" s="181" t="s">
        <v>3956</v>
      </c>
      <c r="F4463" s="181" t="s">
        <v>304</v>
      </c>
      <c r="G4463" s="181" t="s">
        <v>1508</v>
      </c>
      <c r="H4463" s="181" t="s">
        <v>7</v>
      </c>
      <c r="I4463" s="181" t="s">
        <v>5895</v>
      </c>
      <c r="J4463" s="181">
        <v>24580</v>
      </c>
      <c r="K4463" s="181">
        <v>44</v>
      </c>
      <c r="L4463" s="181"/>
      <c r="M4463" s="181"/>
      <c r="N4463" s="596" t="s">
        <v>280</v>
      </c>
    </row>
    <row r="4464" spans="1:14" s="158" customFormat="1" ht="18" customHeight="1" x14ac:dyDescent="0.25">
      <c r="A4464" s="181">
        <v>29465</v>
      </c>
      <c r="B4464" s="701" t="s">
        <v>18552</v>
      </c>
      <c r="C4464" s="181" t="s">
        <v>18553</v>
      </c>
      <c r="D4464" s="181" t="s">
        <v>18554</v>
      </c>
      <c r="E4464" s="181" t="s">
        <v>4283</v>
      </c>
      <c r="F4464" s="181" t="s">
        <v>304</v>
      </c>
      <c r="G4464" s="181" t="s">
        <v>1509</v>
      </c>
      <c r="H4464" s="181" t="s">
        <v>7</v>
      </c>
      <c r="I4464" s="181" t="s">
        <v>5944</v>
      </c>
      <c r="J4464" s="181">
        <v>36090</v>
      </c>
      <c r="K4464" s="181">
        <v>314</v>
      </c>
      <c r="L4464" s="181"/>
      <c r="M4464" s="181"/>
      <c r="N4464" s="596" t="s">
        <v>280</v>
      </c>
    </row>
    <row r="4465" spans="1:14" s="158" customFormat="1" ht="18" customHeight="1" x14ac:dyDescent="0.25">
      <c r="A4465" s="181">
        <v>757</v>
      </c>
      <c r="B4465" s="701" t="s">
        <v>6074</v>
      </c>
      <c r="C4465" s="181" t="s">
        <v>6075</v>
      </c>
      <c r="D4465" s="181" t="s">
        <v>6076</v>
      </c>
      <c r="E4465" s="181" t="s">
        <v>4283</v>
      </c>
      <c r="F4465" s="181" t="s">
        <v>304</v>
      </c>
      <c r="G4465" s="181" t="s">
        <v>1989</v>
      </c>
      <c r="H4465" s="181" t="s">
        <v>13</v>
      </c>
      <c r="I4465" s="181" t="s">
        <v>5944</v>
      </c>
      <c r="J4465" s="181">
        <v>53860</v>
      </c>
      <c r="K4465" s="181">
        <v>70</v>
      </c>
      <c r="L4465" s="181"/>
      <c r="M4465" s="181"/>
      <c r="N4465" s="596" t="s">
        <v>280</v>
      </c>
    </row>
    <row r="4466" spans="1:14" s="158" customFormat="1" ht="18" customHeight="1" x14ac:dyDescent="0.25">
      <c r="A4466" s="181">
        <v>29466</v>
      </c>
      <c r="B4466" s="701" t="s">
        <v>6077</v>
      </c>
      <c r="C4466" s="181" t="s">
        <v>6078</v>
      </c>
      <c r="D4466" s="181" t="s">
        <v>6076</v>
      </c>
      <c r="E4466" s="181" t="s">
        <v>4283</v>
      </c>
      <c r="F4466" s="181" t="s">
        <v>304</v>
      </c>
      <c r="G4466" s="181" t="s">
        <v>1509</v>
      </c>
      <c r="H4466" s="181" t="s">
        <v>7</v>
      </c>
      <c r="I4466" s="181" t="s">
        <v>5721</v>
      </c>
      <c r="J4466" s="181">
        <v>36090</v>
      </c>
      <c r="K4466" s="181">
        <v>129</v>
      </c>
      <c r="L4466" s="181"/>
      <c r="M4466" s="181"/>
      <c r="N4466" s="596" t="s">
        <v>280</v>
      </c>
    </row>
    <row r="4467" spans="1:14" s="158" customFormat="1" ht="18" customHeight="1" x14ac:dyDescent="0.25">
      <c r="A4467" s="181">
        <v>24784</v>
      </c>
      <c r="B4467" s="701">
        <v>96282726</v>
      </c>
      <c r="C4467" s="181" t="s">
        <v>15613</v>
      </c>
      <c r="D4467" s="181" t="s">
        <v>1753</v>
      </c>
      <c r="E4467" s="181" t="s">
        <v>15614</v>
      </c>
      <c r="F4467" s="181" t="s">
        <v>304</v>
      </c>
      <c r="G4467" s="181" t="s">
        <v>138</v>
      </c>
      <c r="H4467" s="181" t="s">
        <v>7</v>
      </c>
      <c r="I4467" s="181" t="s">
        <v>15615</v>
      </c>
      <c r="J4467" s="181">
        <v>37820</v>
      </c>
      <c r="K4467" s="181">
        <v>141</v>
      </c>
      <c r="L4467" s="181"/>
      <c r="M4467" s="181"/>
      <c r="N4467" s="596" t="s">
        <v>280</v>
      </c>
    </row>
    <row r="4468" spans="1:14" s="158" customFormat="1" ht="18" customHeight="1" x14ac:dyDescent="0.25">
      <c r="A4468" s="181">
        <v>13127</v>
      </c>
      <c r="B4468" s="701" t="s">
        <v>14309</v>
      </c>
      <c r="C4468" s="181" t="s">
        <v>6080</v>
      </c>
      <c r="D4468" s="181" t="s">
        <v>1753</v>
      </c>
      <c r="E4468" s="181" t="s">
        <v>3762</v>
      </c>
      <c r="F4468" s="181" t="s">
        <v>304</v>
      </c>
      <c r="G4468" s="181" t="s">
        <v>711</v>
      </c>
      <c r="H4468" s="181" t="s">
        <v>10</v>
      </c>
      <c r="I4468" s="181" t="s">
        <v>6054</v>
      </c>
      <c r="J4468" s="181">
        <v>63350</v>
      </c>
      <c r="K4468" s="181">
        <v>14</v>
      </c>
      <c r="L4468" s="181"/>
      <c r="M4468" s="181"/>
      <c r="N4468" s="596" t="s">
        <v>280</v>
      </c>
    </row>
    <row r="4469" spans="1:14" s="158" customFormat="1" ht="18" customHeight="1" x14ac:dyDescent="0.25">
      <c r="A4469" s="181">
        <v>10656</v>
      </c>
      <c r="B4469" s="701">
        <v>12607291</v>
      </c>
      <c r="C4469" s="181" t="s">
        <v>6050</v>
      </c>
      <c r="D4469" s="181" t="s">
        <v>1753</v>
      </c>
      <c r="E4469" s="181" t="s">
        <v>4212</v>
      </c>
      <c r="F4469" s="181" t="s">
        <v>304</v>
      </c>
      <c r="G4469" s="181" t="s">
        <v>138</v>
      </c>
      <c r="H4469" s="181" t="s">
        <v>7</v>
      </c>
      <c r="I4469" s="181" t="s">
        <v>6055</v>
      </c>
      <c r="J4469" s="181">
        <v>96590</v>
      </c>
      <c r="K4469" s="181">
        <v>87</v>
      </c>
      <c r="L4469" s="181"/>
      <c r="M4469" s="181"/>
      <c r="N4469" s="596" t="s">
        <v>280</v>
      </c>
    </row>
    <row r="4470" spans="1:14" s="158" customFormat="1" ht="18" customHeight="1" x14ac:dyDescent="0.25">
      <c r="A4470" s="181">
        <v>20727</v>
      </c>
      <c r="B4470" s="701" t="s">
        <v>13573</v>
      </c>
      <c r="C4470" s="181" t="s">
        <v>6027</v>
      </c>
      <c r="D4470" s="181" t="s">
        <v>1753</v>
      </c>
      <c r="E4470" s="181" t="s">
        <v>6081</v>
      </c>
      <c r="F4470" s="181" t="s">
        <v>304</v>
      </c>
      <c r="G4470" s="181" t="s">
        <v>711</v>
      </c>
      <c r="H4470" s="181" t="s">
        <v>10</v>
      </c>
      <c r="I4470" s="181" t="s">
        <v>5876</v>
      </c>
      <c r="J4470" s="181">
        <v>39750</v>
      </c>
      <c r="K4470" s="181">
        <v>19</v>
      </c>
      <c r="L4470" s="181"/>
      <c r="M4470" s="181"/>
      <c r="N4470" s="596" t="s">
        <v>280</v>
      </c>
    </row>
    <row r="4471" spans="1:14" s="158" customFormat="1" ht="18" customHeight="1" x14ac:dyDescent="0.25">
      <c r="A4471" s="181">
        <v>4979</v>
      </c>
      <c r="B4471" s="701" t="s">
        <v>6082</v>
      </c>
      <c r="C4471" s="181" t="s">
        <v>6083</v>
      </c>
      <c r="D4471" s="181" t="s">
        <v>1753</v>
      </c>
      <c r="E4471" s="181" t="s">
        <v>6084</v>
      </c>
      <c r="F4471" s="181" t="s">
        <v>304</v>
      </c>
      <c r="G4471" s="181" t="s">
        <v>711</v>
      </c>
      <c r="H4471" s="181" t="s">
        <v>10</v>
      </c>
      <c r="I4471" s="181" t="s">
        <v>5953</v>
      </c>
      <c r="J4471" s="181">
        <v>19510</v>
      </c>
      <c r="K4471" s="181">
        <v>62</v>
      </c>
      <c r="L4471" s="181"/>
      <c r="M4471" s="181"/>
      <c r="N4471" s="596" t="s">
        <v>280</v>
      </c>
    </row>
    <row r="4472" spans="1:14" s="158" customFormat="1" ht="18" customHeight="1" x14ac:dyDescent="0.25">
      <c r="A4472" s="181">
        <v>26358</v>
      </c>
      <c r="B4472" s="701" t="s">
        <v>18555</v>
      </c>
      <c r="C4472" s="181" t="s">
        <v>5974</v>
      </c>
      <c r="D4472" s="181" t="s">
        <v>1753</v>
      </c>
      <c r="E4472" s="181" t="s">
        <v>4707</v>
      </c>
      <c r="F4472" s="181" t="s">
        <v>304</v>
      </c>
      <c r="G4472" s="181" t="s">
        <v>711</v>
      </c>
      <c r="H4472" s="181" t="s">
        <v>10</v>
      </c>
      <c r="I4472" s="181" t="s">
        <v>1133</v>
      </c>
      <c r="J4472" s="181">
        <v>34900</v>
      </c>
      <c r="K4472" s="181">
        <v>60</v>
      </c>
      <c r="L4472" s="181"/>
      <c r="M4472" s="181"/>
      <c r="N4472" s="596" t="s">
        <v>280</v>
      </c>
    </row>
    <row r="4473" spans="1:14" ht="18" customHeight="1" x14ac:dyDescent="0.25">
      <c r="A4473" s="181">
        <v>15367</v>
      </c>
      <c r="B4473" s="701" t="s">
        <v>13574</v>
      </c>
      <c r="C4473" s="181" t="s">
        <v>13575</v>
      </c>
      <c r="D4473" s="181" t="s">
        <v>1753</v>
      </c>
      <c r="E4473" s="181" t="s">
        <v>3643</v>
      </c>
      <c r="F4473" s="181" t="s">
        <v>304</v>
      </c>
      <c r="G4473" s="181" t="s">
        <v>711</v>
      </c>
      <c r="H4473" s="181" t="s">
        <v>10</v>
      </c>
      <c r="I4473" s="181" t="s">
        <v>4621</v>
      </c>
      <c r="J4473" s="181">
        <v>20960</v>
      </c>
      <c r="K4473" s="181">
        <v>10</v>
      </c>
      <c r="L4473" s="181"/>
      <c r="M4473" s="181"/>
      <c r="N4473" s="596" t="s">
        <v>280</v>
      </c>
    </row>
    <row r="4474" spans="1:14" s="158" customFormat="1" ht="18" customHeight="1" x14ac:dyDescent="0.25">
      <c r="A4474" s="181">
        <v>19463</v>
      </c>
      <c r="B4474" s="701" t="s">
        <v>6085</v>
      </c>
      <c r="C4474" s="181" t="s">
        <v>6058</v>
      </c>
      <c r="D4474" s="181" t="s">
        <v>1753</v>
      </c>
      <c r="E4474" s="181" t="s">
        <v>6086</v>
      </c>
      <c r="F4474" s="181" t="s">
        <v>304</v>
      </c>
      <c r="G4474" s="181" t="s">
        <v>711</v>
      </c>
      <c r="H4474" s="181" t="s">
        <v>10</v>
      </c>
      <c r="I4474" s="181" t="s">
        <v>5880</v>
      </c>
      <c r="J4474" s="181">
        <v>70270</v>
      </c>
      <c r="K4474" s="181">
        <v>22</v>
      </c>
      <c r="L4474" s="181"/>
      <c r="M4474" s="181"/>
      <c r="N4474" s="596" t="s">
        <v>280</v>
      </c>
    </row>
    <row r="4475" spans="1:14" s="158" customFormat="1" ht="18" customHeight="1" x14ac:dyDescent="0.25">
      <c r="A4475" s="181">
        <v>21780</v>
      </c>
      <c r="B4475" s="701" t="s">
        <v>15616</v>
      </c>
      <c r="C4475" s="181" t="s">
        <v>6088</v>
      </c>
      <c r="D4475" s="181" t="s">
        <v>1753</v>
      </c>
      <c r="E4475" s="181" t="s">
        <v>6087</v>
      </c>
      <c r="F4475" s="181" t="s">
        <v>304</v>
      </c>
      <c r="G4475" s="181" t="s">
        <v>138</v>
      </c>
      <c r="H4475" s="181" t="s">
        <v>7</v>
      </c>
      <c r="I4475" s="181" t="s">
        <v>15617</v>
      </c>
      <c r="J4475" s="181">
        <v>38670</v>
      </c>
      <c r="K4475" s="181">
        <v>9</v>
      </c>
      <c r="L4475" s="181"/>
      <c r="M4475" s="181"/>
      <c r="N4475" s="596" t="s">
        <v>280</v>
      </c>
    </row>
    <row r="4476" spans="1:14" s="158" customFormat="1" ht="18" customHeight="1" x14ac:dyDescent="0.25">
      <c r="A4476" s="181">
        <v>22983</v>
      </c>
      <c r="B4476" s="701" t="s">
        <v>13576</v>
      </c>
      <c r="C4476" s="181" t="s">
        <v>11843</v>
      </c>
      <c r="D4476" s="181" t="s">
        <v>1753</v>
      </c>
      <c r="E4476" s="181" t="s">
        <v>6087</v>
      </c>
      <c r="F4476" s="181" t="s">
        <v>304</v>
      </c>
      <c r="G4476" s="181" t="s">
        <v>711</v>
      </c>
      <c r="H4476" s="181" t="s">
        <v>10</v>
      </c>
      <c r="I4476" s="181" t="s">
        <v>13543</v>
      </c>
      <c r="J4476" s="181">
        <v>59060</v>
      </c>
      <c r="K4476" s="181">
        <v>4</v>
      </c>
      <c r="L4476" s="181"/>
      <c r="M4476" s="181"/>
      <c r="N4476" s="596" t="s">
        <v>280</v>
      </c>
    </row>
    <row r="4477" spans="1:14" s="158" customFormat="1" ht="18" customHeight="1" x14ac:dyDescent="0.25">
      <c r="A4477" s="181">
        <v>24786</v>
      </c>
      <c r="B4477" s="701" t="s">
        <v>6090</v>
      </c>
      <c r="C4477" s="181" t="s">
        <v>6062</v>
      </c>
      <c r="D4477" s="181" t="s">
        <v>1753</v>
      </c>
      <c r="E4477" s="181" t="s">
        <v>6089</v>
      </c>
      <c r="F4477" s="181" t="s">
        <v>304</v>
      </c>
      <c r="G4477" s="181" t="s">
        <v>711</v>
      </c>
      <c r="H4477" s="181" t="s">
        <v>10</v>
      </c>
      <c r="I4477" s="181" t="s">
        <v>5917</v>
      </c>
      <c r="J4477" s="181">
        <v>177790</v>
      </c>
      <c r="K4477" s="181">
        <v>40</v>
      </c>
      <c r="L4477" s="181"/>
      <c r="M4477" s="181"/>
      <c r="N4477" s="596" t="s">
        <v>280</v>
      </c>
    </row>
    <row r="4478" spans="1:14" s="158" customFormat="1" ht="18" customHeight="1" x14ac:dyDescent="0.25">
      <c r="A4478" s="181">
        <v>1134</v>
      </c>
      <c r="B4478" s="701" t="s">
        <v>18556</v>
      </c>
      <c r="C4478" s="181" t="s">
        <v>18549</v>
      </c>
      <c r="D4478" s="181" t="s">
        <v>1753</v>
      </c>
      <c r="E4478" s="181" t="s">
        <v>3743</v>
      </c>
      <c r="F4478" s="181" t="s">
        <v>304</v>
      </c>
      <c r="G4478" s="181" t="s">
        <v>711</v>
      </c>
      <c r="H4478" s="181" t="s">
        <v>10</v>
      </c>
      <c r="I4478" s="181" t="s">
        <v>3454</v>
      </c>
      <c r="J4478" s="181">
        <v>119840</v>
      </c>
      <c r="K4478" s="181">
        <v>46</v>
      </c>
      <c r="L4478" s="181"/>
      <c r="M4478" s="181"/>
      <c r="N4478" s="596" t="s">
        <v>280</v>
      </c>
    </row>
    <row r="4479" spans="1:14" s="158" customFormat="1" ht="18" customHeight="1" x14ac:dyDescent="0.25">
      <c r="A4479" s="181">
        <v>15348</v>
      </c>
      <c r="B4479" s="701" t="s">
        <v>6091</v>
      </c>
      <c r="C4479" s="181" t="s">
        <v>6092</v>
      </c>
      <c r="D4479" s="181" t="s">
        <v>1753</v>
      </c>
      <c r="E4479" s="181" t="s">
        <v>6093</v>
      </c>
      <c r="F4479" s="181" t="s">
        <v>304</v>
      </c>
      <c r="G4479" s="181" t="s">
        <v>711</v>
      </c>
      <c r="H4479" s="181" t="s">
        <v>10</v>
      </c>
      <c r="I4479" s="181" t="s">
        <v>6065</v>
      </c>
      <c r="J4479" s="181">
        <v>21850</v>
      </c>
      <c r="K4479" s="181">
        <v>90</v>
      </c>
      <c r="L4479" s="181"/>
      <c r="M4479" s="181"/>
      <c r="N4479" s="596" t="s">
        <v>280</v>
      </c>
    </row>
    <row r="4480" spans="1:14" s="158" customFormat="1" ht="18" customHeight="1" x14ac:dyDescent="0.25">
      <c r="A4480" s="181">
        <v>13115</v>
      </c>
      <c r="B4480" s="701" t="s">
        <v>13577</v>
      </c>
      <c r="C4480" s="181" t="s">
        <v>11844</v>
      </c>
      <c r="D4480" s="181" t="s">
        <v>1753</v>
      </c>
      <c r="E4480" s="181" t="s">
        <v>13578</v>
      </c>
      <c r="F4480" s="181" t="s">
        <v>304</v>
      </c>
      <c r="G4480" s="181" t="s">
        <v>711</v>
      </c>
      <c r="H4480" s="181" t="s">
        <v>10</v>
      </c>
      <c r="I4480" s="181" t="s">
        <v>13543</v>
      </c>
      <c r="J4480" s="181">
        <v>50840</v>
      </c>
      <c r="K4480" s="181">
        <v>36</v>
      </c>
      <c r="L4480" s="181"/>
      <c r="M4480" s="181"/>
      <c r="N4480" s="596" t="s">
        <v>280</v>
      </c>
    </row>
    <row r="4481" spans="1:14" s="158" customFormat="1" ht="18" customHeight="1" x14ac:dyDescent="0.25">
      <c r="A4481" s="181">
        <v>20043</v>
      </c>
      <c r="B4481" s="701" t="s">
        <v>17040</v>
      </c>
      <c r="C4481" s="181" t="s">
        <v>5992</v>
      </c>
      <c r="D4481" s="181" t="s">
        <v>1759</v>
      </c>
      <c r="E4481" s="181" t="s">
        <v>3561</v>
      </c>
      <c r="F4481" s="181" t="s">
        <v>304</v>
      </c>
      <c r="G4481" s="181" t="s">
        <v>1508</v>
      </c>
      <c r="H4481" s="181" t="s">
        <v>7</v>
      </c>
      <c r="I4481" s="181" t="s">
        <v>5993</v>
      </c>
      <c r="J4481" s="181">
        <v>88310</v>
      </c>
      <c r="K4481" s="181">
        <v>191</v>
      </c>
      <c r="L4481" s="181"/>
      <c r="M4481" s="181"/>
      <c r="N4481" s="596" t="s">
        <v>280</v>
      </c>
    </row>
    <row r="4482" spans="1:14" s="158" customFormat="1" ht="18" customHeight="1" x14ac:dyDescent="0.25">
      <c r="A4482" s="181">
        <v>24288</v>
      </c>
      <c r="B4482" s="701">
        <v>25995129</v>
      </c>
      <c r="C4482" s="181" t="s">
        <v>6094</v>
      </c>
      <c r="D4482" s="181" t="s">
        <v>1759</v>
      </c>
      <c r="E4482" s="181" t="s">
        <v>3562</v>
      </c>
      <c r="F4482" s="181" t="s">
        <v>304</v>
      </c>
      <c r="G4482" s="181" t="s">
        <v>1508</v>
      </c>
      <c r="H4482" s="181" t="s">
        <v>7</v>
      </c>
      <c r="I4482" s="181" t="s">
        <v>4424</v>
      </c>
      <c r="J4482" s="181">
        <v>187130</v>
      </c>
      <c r="K4482" s="181">
        <v>12</v>
      </c>
      <c r="L4482" s="181"/>
      <c r="M4482" s="181"/>
      <c r="N4482" s="596" t="s">
        <v>280</v>
      </c>
    </row>
    <row r="4483" spans="1:14" ht="18" customHeight="1" x14ac:dyDescent="0.25">
      <c r="A4483" s="181">
        <v>10302</v>
      </c>
      <c r="B4483" s="701">
        <v>35002</v>
      </c>
      <c r="C4483" s="181" t="s">
        <v>11163</v>
      </c>
      <c r="D4483" s="181" t="s">
        <v>1759</v>
      </c>
      <c r="E4483" s="181" t="s">
        <v>11164</v>
      </c>
      <c r="F4483" s="181" t="s">
        <v>304</v>
      </c>
      <c r="G4483" s="181" t="s">
        <v>1508</v>
      </c>
      <c r="H4483" s="181" t="s">
        <v>7</v>
      </c>
      <c r="I4483" s="181" t="s">
        <v>1762</v>
      </c>
      <c r="J4483" s="181">
        <v>62470</v>
      </c>
      <c r="K4483" s="181">
        <v>22</v>
      </c>
      <c r="L4483" s="181"/>
      <c r="M4483" s="181"/>
      <c r="N4483" s="596" t="s">
        <v>280</v>
      </c>
    </row>
    <row r="4484" spans="1:14" ht="18" customHeight="1" x14ac:dyDescent="0.25">
      <c r="A4484" s="181">
        <v>20296</v>
      </c>
      <c r="B4484" s="701" t="s">
        <v>6095</v>
      </c>
      <c r="C4484" s="181" t="s">
        <v>6069</v>
      </c>
      <c r="D4484" s="181" t="s">
        <v>1759</v>
      </c>
      <c r="E4484" s="181" t="s">
        <v>6096</v>
      </c>
      <c r="F4484" s="181" t="s">
        <v>304</v>
      </c>
      <c r="G4484" s="181" t="s">
        <v>1508</v>
      </c>
      <c r="H4484" s="181" t="s">
        <v>7</v>
      </c>
      <c r="I4484" s="181" t="s">
        <v>1762</v>
      </c>
      <c r="J4484" s="181">
        <v>62300</v>
      </c>
      <c r="K4484" s="181">
        <v>13</v>
      </c>
      <c r="L4484" s="181"/>
      <c r="M4484" s="181"/>
      <c r="N4484" s="596" t="s">
        <v>280</v>
      </c>
    </row>
    <row r="4485" spans="1:14" s="158" customFormat="1" ht="18" customHeight="1" x14ac:dyDescent="0.25">
      <c r="A4485" s="181">
        <v>20045</v>
      </c>
      <c r="B4485" s="701" t="s">
        <v>6098</v>
      </c>
      <c r="C4485" s="181" t="s">
        <v>6099</v>
      </c>
      <c r="D4485" s="181" t="s">
        <v>1759</v>
      </c>
      <c r="E4485" s="181" t="s">
        <v>3769</v>
      </c>
      <c r="F4485" s="181" t="s">
        <v>304</v>
      </c>
      <c r="G4485" s="181" t="s">
        <v>1508</v>
      </c>
      <c r="H4485" s="181" t="s">
        <v>7</v>
      </c>
      <c r="I4485" s="181" t="s">
        <v>6073</v>
      </c>
      <c r="J4485" s="181">
        <v>139200</v>
      </c>
      <c r="K4485" s="181">
        <v>73</v>
      </c>
      <c r="L4485" s="181"/>
      <c r="M4485" s="181"/>
      <c r="N4485" s="596" t="s">
        <v>280</v>
      </c>
    </row>
    <row r="4486" spans="1:14" s="158" customFormat="1" ht="18" customHeight="1" x14ac:dyDescent="0.25">
      <c r="A4486" s="181">
        <v>13610</v>
      </c>
      <c r="B4486" s="701" t="s">
        <v>11165</v>
      </c>
      <c r="C4486" s="181" t="s">
        <v>11166</v>
      </c>
      <c r="D4486" s="181" t="s">
        <v>1759</v>
      </c>
      <c r="E4486" s="181" t="s">
        <v>6100</v>
      </c>
      <c r="F4486" s="181" t="s">
        <v>304</v>
      </c>
      <c r="G4486" s="181" t="s">
        <v>1508</v>
      </c>
      <c r="H4486" s="181" t="s">
        <v>7</v>
      </c>
      <c r="I4486" s="181" t="s">
        <v>5895</v>
      </c>
      <c r="J4486" s="181">
        <v>150020</v>
      </c>
      <c r="K4486" s="181">
        <v>15</v>
      </c>
      <c r="L4486" s="181"/>
      <c r="M4486" s="181"/>
      <c r="N4486" s="596" t="s">
        <v>280</v>
      </c>
    </row>
    <row r="4487" spans="1:14" s="158" customFormat="1" ht="18" customHeight="1" x14ac:dyDescent="0.25">
      <c r="A4487" s="181">
        <v>22857</v>
      </c>
      <c r="B4487" s="701" t="s">
        <v>17042</v>
      </c>
      <c r="C4487" s="181" t="s">
        <v>13544</v>
      </c>
      <c r="D4487" s="181" t="s">
        <v>1759</v>
      </c>
      <c r="E4487" s="181" t="s">
        <v>3748</v>
      </c>
      <c r="F4487" s="181" t="s">
        <v>304</v>
      </c>
      <c r="G4487" s="181" t="s">
        <v>1508</v>
      </c>
      <c r="H4487" s="181" t="s">
        <v>7</v>
      </c>
      <c r="I4487" s="181" t="s">
        <v>1301</v>
      </c>
      <c r="J4487" s="181">
        <v>237810</v>
      </c>
      <c r="K4487" s="181">
        <v>11</v>
      </c>
      <c r="L4487" s="181"/>
      <c r="M4487" s="181"/>
      <c r="N4487" s="596" t="s">
        <v>286</v>
      </c>
    </row>
    <row r="4488" spans="1:14" s="158" customFormat="1" ht="18" customHeight="1" x14ac:dyDescent="0.25">
      <c r="A4488" s="181">
        <v>20598</v>
      </c>
      <c r="B4488" s="701" t="s">
        <v>17043</v>
      </c>
      <c r="C4488" s="181" t="s">
        <v>17044</v>
      </c>
      <c r="D4488" s="181" t="s">
        <v>1759</v>
      </c>
      <c r="E4488" s="181" t="s">
        <v>3568</v>
      </c>
      <c r="F4488" s="181" t="s">
        <v>304</v>
      </c>
      <c r="G4488" s="181" t="s">
        <v>1508</v>
      </c>
      <c r="H4488" s="181" t="s">
        <v>7</v>
      </c>
      <c r="I4488" s="181" t="s">
        <v>17510</v>
      </c>
      <c r="J4488" s="181">
        <v>130410</v>
      </c>
      <c r="K4488" s="181">
        <v>36</v>
      </c>
      <c r="L4488" s="181"/>
      <c r="M4488" s="181"/>
      <c r="N4488" s="596" t="s">
        <v>286</v>
      </c>
    </row>
    <row r="4489" spans="1:14" s="158" customFormat="1" ht="18" customHeight="1" x14ac:dyDescent="0.25">
      <c r="A4489" s="181">
        <v>24434</v>
      </c>
      <c r="B4489" s="701">
        <v>95017036</v>
      </c>
      <c r="C4489" s="181" t="s">
        <v>17045</v>
      </c>
      <c r="D4489" s="181" t="s">
        <v>1759</v>
      </c>
      <c r="E4489" s="181" t="s">
        <v>5850</v>
      </c>
      <c r="F4489" s="181" t="s">
        <v>304</v>
      </c>
      <c r="G4489" s="181" t="s">
        <v>1508</v>
      </c>
      <c r="H4489" s="181" t="s">
        <v>7</v>
      </c>
      <c r="I4489" s="181" t="s">
        <v>4879</v>
      </c>
      <c r="J4489" s="181">
        <v>110960</v>
      </c>
      <c r="K4489" s="181">
        <v>11</v>
      </c>
      <c r="L4489" s="181"/>
      <c r="M4489" s="181"/>
      <c r="N4489" s="596" t="s">
        <v>280</v>
      </c>
    </row>
    <row r="4490" spans="1:14" s="158" customFormat="1" ht="18" customHeight="1" x14ac:dyDescent="0.25">
      <c r="A4490" s="181">
        <v>24951</v>
      </c>
      <c r="B4490" s="701" t="s">
        <v>6103</v>
      </c>
      <c r="C4490" s="181" t="s">
        <v>6104</v>
      </c>
      <c r="D4490" s="181" t="s">
        <v>1759</v>
      </c>
      <c r="E4490" s="181" t="s">
        <v>3572</v>
      </c>
      <c r="F4490" s="181" t="s">
        <v>304</v>
      </c>
      <c r="G4490" s="181" t="s">
        <v>1508</v>
      </c>
      <c r="H4490" s="181" t="s">
        <v>7</v>
      </c>
      <c r="I4490" s="181" t="s">
        <v>5790</v>
      </c>
      <c r="J4490" s="181">
        <v>156470</v>
      </c>
      <c r="K4490" s="181">
        <v>22</v>
      </c>
      <c r="L4490" s="181"/>
      <c r="M4490" s="181"/>
      <c r="N4490" s="596" t="s">
        <v>291</v>
      </c>
    </row>
    <row r="4491" spans="1:14" s="158" customFormat="1" ht="18" customHeight="1" x14ac:dyDescent="0.25">
      <c r="A4491" s="181">
        <v>24129</v>
      </c>
      <c r="B4491" s="701" t="s">
        <v>11394</v>
      </c>
      <c r="C4491" s="181" t="s">
        <v>11395</v>
      </c>
      <c r="D4491" s="181" t="s">
        <v>1759</v>
      </c>
      <c r="E4491" s="181" t="s">
        <v>6127</v>
      </c>
      <c r="F4491" s="181" t="s">
        <v>304</v>
      </c>
      <c r="G4491" s="181" t="s">
        <v>1508</v>
      </c>
      <c r="H4491" s="181" t="s">
        <v>7</v>
      </c>
      <c r="I4491" s="181" t="s">
        <v>6054</v>
      </c>
      <c r="J4491" s="181">
        <v>189460</v>
      </c>
      <c r="K4491" s="181">
        <v>9</v>
      </c>
      <c r="L4491" s="181"/>
      <c r="M4491" s="181"/>
      <c r="N4491" s="596" t="s">
        <v>285</v>
      </c>
    </row>
    <row r="4492" spans="1:14" s="158" customFormat="1" ht="18" customHeight="1" x14ac:dyDescent="0.25">
      <c r="A4492" s="181">
        <v>26091</v>
      </c>
      <c r="B4492" s="701" t="s">
        <v>6106</v>
      </c>
      <c r="C4492" s="181" t="s">
        <v>5906</v>
      </c>
      <c r="D4492" s="181" t="s">
        <v>6105</v>
      </c>
      <c r="E4492" s="181" t="s">
        <v>6107</v>
      </c>
      <c r="F4492" s="181" t="s">
        <v>304</v>
      </c>
      <c r="G4492" s="181" t="s">
        <v>1508</v>
      </c>
      <c r="H4492" s="181" t="s">
        <v>7</v>
      </c>
      <c r="I4492" s="181" t="s">
        <v>6055</v>
      </c>
      <c r="J4492" s="181">
        <v>307590</v>
      </c>
      <c r="K4492" s="181">
        <v>38</v>
      </c>
      <c r="L4492" s="181"/>
      <c r="M4492" s="181"/>
      <c r="N4492" s="596" t="s">
        <v>286</v>
      </c>
    </row>
    <row r="4493" spans="1:14" s="158" customFormat="1" ht="18" customHeight="1" x14ac:dyDescent="0.25">
      <c r="A4493" s="181">
        <v>26090</v>
      </c>
      <c r="B4493" s="701" t="s">
        <v>6109</v>
      </c>
      <c r="C4493" s="181" t="s">
        <v>6110</v>
      </c>
      <c r="D4493" s="181" t="s">
        <v>6108</v>
      </c>
      <c r="E4493" s="181" t="s">
        <v>6107</v>
      </c>
      <c r="F4493" s="181" t="s">
        <v>304</v>
      </c>
      <c r="G4493" s="181" t="s">
        <v>1508</v>
      </c>
      <c r="H4493" s="181" t="s">
        <v>7</v>
      </c>
      <c r="I4493" s="181" t="s">
        <v>5876</v>
      </c>
      <c r="J4493" s="181">
        <v>307590</v>
      </c>
      <c r="K4493" s="181">
        <v>26</v>
      </c>
      <c r="L4493" s="181"/>
      <c r="M4493" s="181"/>
      <c r="N4493" s="596" t="s">
        <v>286</v>
      </c>
    </row>
    <row r="4494" spans="1:14" s="158" customFormat="1" ht="18" customHeight="1" x14ac:dyDescent="0.25">
      <c r="A4494" s="181">
        <v>20042</v>
      </c>
      <c r="B4494" s="701" t="s">
        <v>17046</v>
      </c>
      <c r="C4494" s="181" t="s">
        <v>15611</v>
      </c>
      <c r="D4494" s="181" t="s">
        <v>1766</v>
      </c>
      <c r="E4494" s="181" t="s">
        <v>3561</v>
      </c>
      <c r="F4494" s="181" t="s">
        <v>304</v>
      </c>
      <c r="G4494" s="181" t="s">
        <v>1508</v>
      </c>
      <c r="H4494" s="181" t="s">
        <v>7</v>
      </c>
      <c r="I4494" s="181" t="s">
        <v>5876</v>
      </c>
      <c r="J4494" s="181">
        <v>88310</v>
      </c>
      <c r="K4494" s="181">
        <v>194</v>
      </c>
      <c r="L4494" s="181"/>
      <c r="M4494" s="181"/>
      <c r="N4494" s="596" t="s">
        <v>286</v>
      </c>
    </row>
    <row r="4495" spans="1:14" s="158" customFormat="1" ht="18" customHeight="1" x14ac:dyDescent="0.25">
      <c r="A4495" s="181">
        <v>24289</v>
      </c>
      <c r="B4495" s="701">
        <v>25995128</v>
      </c>
      <c r="C4495" s="181" t="s">
        <v>6111</v>
      </c>
      <c r="D4495" s="181" t="s">
        <v>1766</v>
      </c>
      <c r="E4495" s="181" t="s">
        <v>3562</v>
      </c>
      <c r="F4495" s="181" t="s">
        <v>304</v>
      </c>
      <c r="G4495" s="181" t="s">
        <v>1508</v>
      </c>
      <c r="H4495" s="181" t="s">
        <v>7</v>
      </c>
      <c r="I4495" s="181" t="s">
        <v>5910</v>
      </c>
      <c r="J4495" s="181">
        <v>187130</v>
      </c>
      <c r="K4495" s="181">
        <v>34</v>
      </c>
      <c r="L4495" s="181"/>
      <c r="M4495" s="181"/>
      <c r="N4495" s="596" t="s">
        <v>286</v>
      </c>
    </row>
    <row r="4496" spans="1:14" s="158" customFormat="1" ht="18" customHeight="1" x14ac:dyDescent="0.25">
      <c r="A4496" s="181">
        <v>10304</v>
      </c>
      <c r="B4496" s="701">
        <v>35003</v>
      </c>
      <c r="C4496" s="181" t="s">
        <v>11167</v>
      </c>
      <c r="D4496" s="181" t="s">
        <v>1766</v>
      </c>
      <c r="E4496" s="181" t="s">
        <v>11164</v>
      </c>
      <c r="F4496" s="181" t="s">
        <v>304</v>
      </c>
      <c r="G4496" s="181" t="s">
        <v>1508</v>
      </c>
      <c r="H4496" s="181" t="s">
        <v>7</v>
      </c>
      <c r="I4496" s="181" t="s">
        <v>1762</v>
      </c>
      <c r="J4496" s="181">
        <v>62470</v>
      </c>
      <c r="K4496" s="181">
        <v>16</v>
      </c>
      <c r="L4496" s="181"/>
      <c r="M4496" s="181"/>
      <c r="N4496" s="596" t="s">
        <v>286</v>
      </c>
    </row>
    <row r="4497" spans="1:14" s="158" customFormat="1" ht="18" customHeight="1" x14ac:dyDescent="0.25">
      <c r="A4497" s="181">
        <v>20297</v>
      </c>
      <c r="B4497" s="701" t="s">
        <v>6112</v>
      </c>
      <c r="C4497" s="181" t="s">
        <v>6113</v>
      </c>
      <c r="D4497" s="181" t="s">
        <v>1766</v>
      </c>
      <c r="E4497" s="181" t="s">
        <v>6096</v>
      </c>
      <c r="F4497" s="181" t="s">
        <v>304</v>
      </c>
      <c r="G4497" s="181" t="s">
        <v>1508</v>
      </c>
      <c r="H4497" s="181" t="s">
        <v>7</v>
      </c>
      <c r="I4497" s="181" t="s">
        <v>1762</v>
      </c>
      <c r="J4497" s="181">
        <v>62300</v>
      </c>
      <c r="K4497" s="181">
        <v>17</v>
      </c>
      <c r="L4497" s="181"/>
      <c r="M4497" s="181"/>
      <c r="N4497" s="596" t="s">
        <v>286</v>
      </c>
    </row>
    <row r="4498" spans="1:14" s="158" customFormat="1" ht="18" customHeight="1" x14ac:dyDescent="0.25">
      <c r="A4498" s="181">
        <v>13531</v>
      </c>
      <c r="B4498" s="701">
        <v>93381788</v>
      </c>
      <c r="C4498" s="181" t="s">
        <v>6114</v>
      </c>
      <c r="D4498" s="181" t="s">
        <v>1766</v>
      </c>
      <c r="E4498" s="181" t="s">
        <v>3564</v>
      </c>
      <c r="F4498" s="181" t="s">
        <v>304</v>
      </c>
      <c r="G4498" s="181" t="s">
        <v>1508</v>
      </c>
      <c r="H4498" s="181" t="s">
        <v>7</v>
      </c>
      <c r="I4498" s="181" t="s">
        <v>5880</v>
      </c>
      <c r="J4498" s="181">
        <v>134270</v>
      </c>
      <c r="K4498" s="181">
        <v>39</v>
      </c>
      <c r="L4498" s="181"/>
      <c r="M4498" s="181"/>
      <c r="N4498" s="596" t="s">
        <v>280</v>
      </c>
    </row>
    <row r="4499" spans="1:14" s="158" customFormat="1" ht="18" customHeight="1" x14ac:dyDescent="0.25">
      <c r="A4499" s="181">
        <v>20044</v>
      </c>
      <c r="B4499" s="701" t="s">
        <v>13579</v>
      </c>
      <c r="C4499" s="181" t="s">
        <v>6116</v>
      </c>
      <c r="D4499" s="181" t="s">
        <v>1766</v>
      </c>
      <c r="E4499" s="181" t="s">
        <v>3769</v>
      </c>
      <c r="F4499" s="181" t="s">
        <v>304</v>
      </c>
      <c r="G4499" s="181" t="s">
        <v>1508</v>
      </c>
      <c r="H4499" s="181" t="s">
        <v>7</v>
      </c>
      <c r="I4499" s="181" t="s">
        <v>6073</v>
      </c>
      <c r="J4499" s="181">
        <v>139200</v>
      </c>
      <c r="K4499" s="181">
        <v>77</v>
      </c>
      <c r="L4499" s="181"/>
      <c r="M4499" s="181"/>
      <c r="N4499" s="596" t="s">
        <v>280</v>
      </c>
    </row>
    <row r="4500" spans="1:14" s="158" customFormat="1" ht="18" customHeight="1" x14ac:dyDescent="0.25">
      <c r="A4500" s="181">
        <v>13613</v>
      </c>
      <c r="B4500" s="701" t="s">
        <v>6117</v>
      </c>
      <c r="C4500" s="181" t="s">
        <v>6118</v>
      </c>
      <c r="D4500" s="181" t="s">
        <v>1766</v>
      </c>
      <c r="E4500" s="181" t="s">
        <v>6100</v>
      </c>
      <c r="F4500" s="181" t="s">
        <v>304</v>
      </c>
      <c r="G4500" s="181" t="s">
        <v>1508</v>
      </c>
      <c r="H4500" s="181" t="s">
        <v>7</v>
      </c>
      <c r="I4500" s="181" t="s">
        <v>5895</v>
      </c>
      <c r="J4500" s="181">
        <v>150020</v>
      </c>
      <c r="K4500" s="181">
        <v>31</v>
      </c>
      <c r="L4500" s="181"/>
      <c r="M4500" s="181"/>
      <c r="N4500" s="596" t="s">
        <v>291</v>
      </c>
    </row>
    <row r="4501" spans="1:14" s="158" customFormat="1" ht="18" customHeight="1" x14ac:dyDescent="0.25">
      <c r="A4501" s="181">
        <v>22859</v>
      </c>
      <c r="B4501" s="701" t="s">
        <v>17047</v>
      </c>
      <c r="C4501" s="181" t="s">
        <v>17048</v>
      </c>
      <c r="D4501" s="181" t="s">
        <v>1766</v>
      </c>
      <c r="E4501" s="181" t="s">
        <v>3748</v>
      </c>
      <c r="F4501" s="181" t="s">
        <v>304</v>
      </c>
      <c r="G4501" s="181" t="s">
        <v>1508</v>
      </c>
      <c r="H4501" s="181" t="s">
        <v>7</v>
      </c>
      <c r="I4501" s="181" t="s">
        <v>1301</v>
      </c>
      <c r="J4501" s="181">
        <v>237810</v>
      </c>
      <c r="K4501" s="181">
        <v>17</v>
      </c>
      <c r="L4501" s="181"/>
      <c r="M4501" s="181"/>
      <c r="N4501" s="596" t="s">
        <v>291</v>
      </c>
    </row>
    <row r="4502" spans="1:14" s="158" customFormat="1" ht="18" customHeight="1" x14ac:dyDescent="0.25">
      <c r="A4502" s="181">
        <v>20599</v>
      </c>
      <c r="B4502" s="701" t="s">
        <v>17049</v>
      </c>
      <c r="C4502" s="181" t="s">
        <v>6119</v>
      </c>
      <c r="D4502" s="181" t="s">
        <v>1766</v>
      </c>
      <c r="E4502" s="181" t="s">
        <v>3568</v>
      </c>
      <c r="F4502" s="181" t="s">
        <v>304</v>
      </c>
      <c r="G4502" s="181" t="s">
        <v>1508</v>
      </c>
      <c r="H4502" s="181" t="s">
        <v>7</v>
      </c>
      <c r="I4502" s="181" t="s">
        <v>13543</v>
      </c>
      <c r="J4502" s="181">
        <v>130410</v>
      </c>
      <c r="K4502" s="181">
        <v>44</v>
      </c>
      <c r="L4502" s="181"/>
      <c r="M4502" s="181"/>
      <c r="N4502" s="596" t="s">
        <v>292</v>
      </c>
    </row>
    <row r="4503" spans="1:14" s="158" customFormat="1" ht="18" customHeight="1" x14ac:dyDescent="0.25">
      <c r="A4503" s="181">
        <v>24433</v>
      </c>
      <c r="B4503" s="701">
        <v>95017035</v>
      </c>
      <c r="C4503" s="181" t="s">
        <v>17050</v>
      </c>
      <c r="D4503" s="181" t="s">
        <v>1766</v>
      </c>
      <c r="E4503" s="181" t="s">
        <v>5850</v>
      </c>
      <c r="F4503" s="181" t="s">
        <v>304</v>
      </c>
      <c r="G4503" s="181" t="s">
        <v>1508</v>
      </c>
      <c r="H4503" s="181" t="s">
        <v>7</v>
      </c>
      <c r="I4503" s="181" t="s">
        <v>4879</v>
      </c>
      <c r="J4503" s="181">
        <v>110960</v>
      </c>
      <c r="K4503" s="181">
        <v>9</v>
      </c>
      <c r="L4503" s="181"/>
      <c r="M4503" s="181"/>
      <c r="N4503" s="596" t="s">
        <v>292</v>
      </c>
    </row>
    <row r="4504" spans="1:14" s="158" customFormat="1" ht="18" customHeight="1" x14ac:dyDescent="0.25">
      <c r="A4504" s="181">
        <v>47006</v>
      </c>
      <c r="B4504" s="701" t="s">
        <v>6120</v>
      </c>
      <c r="C4504" s="181" t="s">
        <v>6121</v>
      </c>
      <c r="D4504" s="181" t="s">
        <v>1766</v>
      </c>
      <c r="E4504" s="181" t="s">
        <v>6102</v>
      </c>
      <c r="F4504" s="181" t="s">
        <v>304</v>
      </c>
      <c r="G4504" s="181" t="s">
        <v>1508</v>
      </c>
      <c r="H4504" s="181" t="s">
        <v>7</v>
      </c>
      <c r="I4504" s="181" t="s">
        <v>1762</v>
      </c>
      <c r="J4504" s="181">
        <v>94660</v>
      </c>
      <c r="K4504" s="181">
        <v>3</v>
      </c>
      <c r="L4504" s="181"/>
      <c r="M4504" s="181"/>
      <c r="N4504" s="596"/>
    </row>
    <row r="4505" spans="1:14" s="158" customFormat="1" ht="18" customHeight="1" x14ac:dyDescent="0.25">
      <c r="A4505" s="181">
        <v>24952</v>
      </c>
      <c r="B4505" s="701" t="s">
        <v>6123</v>
      </c>
      <c r="C4505" s="181" t="s">
        <v>5945</v>
      </c>
      <c r="D4505" s="181" t="s">
        <v>1766</v>
      </c>
      <c r="E4505" s="181" t="s">
        <v>3572</v>
      </c>
      <c r="F4505" s="181" t="s">
        <v>304</v>
      </c>
      <c r="G4505" s="181" t="s">
        <v>1508</v>
      </c>
      <c r="H4505" s="181" t="s">
        <v>7</v>
      </c>
      <c r="I4505" s="181" t="s">
        <v>1762</v>
      </c>
      <c r="J4505" s="181">
        <v>156470</v>
      </c>
      <c r="K4505" s="181">
        <v>21</v>
      </c>
      <c r="L4505" s="181"/>
      <c r="M4505" s="181"/>
      <c r="N4505" s="596"/>
    </row>
    <row r="4506" spans="1:14" s="158" customFormat="1" ht="18" customHeight="1" x14ac:dyDescent="0.25">
      <c r="A4506" s="181">
        <v>24130</v>
      </c>
      <c r="B4506" s="701" t="s">
        <v>6125</v>
      </c>
      <c r="C4506" s="181" t="s">
        <v>6126</v>
      </c>
      <c r="D4506" s="181" t="s">
        <v>1766</v>
      </c>
      <c r="E4506" s="181" t="s">
        <v>6127</v>
      </c>
      <c r="F4506" s="181" t="s">
        <v>304</v>
      </c>
      <c r="G4506" s="181" t="s">
        <v>1508</v>
      </c>
      <c r="H4506" s="181" t="s">
        <v>7</v>
      </c>
      <c r="I4506" s="181" t="s">
        <v>5880</v>
      </c>
      <c r="J4506" s="181">
        <v>189460</v>
      </c>
      <c r="K4506" s="181">
        <v>9</v>
      </c>
      <c r="L4506" s="181"/>
      <c r="M4506" s="181"/>
      <c r="N4506" s="596"/>
    </row>
    <row r="4507" spans="1:14" s="158" customFormat="1" ht="18" customHeight="1" x14ac:dyDescent="0.25">
      <c r="A4507" s="181">
        <v>7471</v>
      </c>
      <c r="B4507" s="701" t="s">
        <v>6128</v>
      </c>
      <c r="C4507" s="181" t="s">
        <v>6099</v>
      </c>
      <c r="D4507" s="181" t="s">
        <v>1770</v>
      </c>
      <c r="E4507" s="181" t="s">
        <v>4239</v>
      </c>
      <c r="F4507" s="181" t="s">
        <v>304</v>
      </c>
      <c r="G4507" s="181" t="s">
        <v>1508</v>
      </c>
      <c r="H4507" s="181" t="s">
        <v>7</v>
      </c>
      <c r="I4507" s="181" t="s">
        <v>1762</v>
      </c>
      <c r="J4507" s="181">
        <v>126680</v>
      </c>
      <c r="K4507" s="181">
        <v>31</v>
      </c>
      <c r="L4507" s="181"/>
      <c r="M4507" s="181"/>
      <c r="N4507" s="596"/>
    </row>
    <row r="4508" spans="1:14" s="158" customFormat="1" ht="18" customHeight="1" x14ac:dyDescent="0.25">
      <c r="A4508" s="181">
        <v>26092</v>
      </c>
      <c r="B4508" s="701" t="s">
        <v>6129</v>
      </c>
      <c r="C4508" s="181" t="s">
        <v>5929</v>
      </c>
      <c r="D4508" s="181" t="s">
        <v>3463</v>
      </c>
      <c r="E4508" s="181" t="s">
        <v>4346</v>
      </c>
      <c r="F4508" s="181" t="s">
        <v>304</v>
      </c>
      <c r="G4508" s="181" t="s">
        <v>1508</v>
      </c>
      <c r="H4508" s="181" t="s">
        <v>7</v>
      </c>
      <c r="I4508" s="181" t="s">
        <v>5895</v>
      </c>
      <c r="J4508" s="181">
        <v>146130</v>
      </c>
      <c r="K4508" s="181">
        <v>48</v>
      </c>
      <c r="L4508" s="181"/>
      <c r="M4508" s="181"/>
      <c r="N4508" s="596" t="s">
        <v>286</v>
      </c>
    </row>
    <row r="4509" spans="1:14" s="158" customFormat="1" ht="18" customHeight="1" x14ac:dyDescent="0.25">
      <c r="A4509" s="181">
        <v>7472</v>
      </c>
      <c r="B4509" s="701" t="s">
        <v>6131</v>
      </c>
      <c r="C4509" s="181" t="s">
        <v>13544</v>
      </c>
      <c r="D4509" s="181" t="s">
        <v>3463</v>
      </c>
      <c r="E4509" s="181" t="s">
        <v>3587</v>
      </c>
      <c r="F4509" s="181" t="s">
        <v>304</v>
      </c>
      <c r="G4509" s="181" t="s">
        <v>1508</v>
      </c>
      <c r="H4509" s="181" t="s">
        <v>7</v>
      </c>
      <c r="I4509" s="181" t="s">
        <v>6101</v>
      </c>
      <c r="J4509" s="181">
        <v>173750</v>
      </c>
      <c r="K4509" s="181">
        <v>239</v>
      </c>
      <c r="L4509" s="181"/>
      <c r="M4509" s="181"/>
      <c r="N4509" s="596"/>
    </row>
    <row r="4510" spans="1:14" s="158" customFormat="1" ht="18" customHeight="1" x14ac:dyDescent="0.25">
      <c r="A4510" s="181">
        <v>20750</v>
      </c>
      <c r="B4510" s="701" t="s">
        <v>13580</v>
      </c>
      <c r="C4510" s="181" t="s">
        <v>13581</v>
      </c>
      <c r="D4510" s="181" t="s">
        <v>3463</v>
      </c>
      <c r="E4510" s="181" t="s">
        <v>13582</v>
      </c>
      <c r="F4510" s="181" t="s">
        <v>304</v>
      </c>
      <c r="G4510" s="181" t="s">
        <v>1508</v>
      </c>
      <c r="H4510" s="181" t="s">
        <v>7</v>
      </c>
      <c r="I4510" s="181" t="s">
        <v>13549</v>
      </c>
      <c r="J4510" s="181">
        <v>119300</v>
      </c>
      <c r="K4510" s="181">
        <v>13</v>
      </c>
      <c r="L4510" s="181"/>
      <c r="M4510" s="181"/>
      <c r="N4510" s="596" t="s">
        <v>286</v>
      </c>
    </row>
    <row r="4511" spans="1:14" s="158" customFormat="1" ht="18" customHeight="1" x14ac:dyDescent="0.25">
      <c r="A4511" s="181">
        <v>69383</v>
      </c>
      <c r="B4511" s="701" t="s">
        <v>6133</v>
      </c>
      <c r="C4511" s="181" t="s">
        <v>6134</v>
      </c>
      <c r="D4511" s="181" t="s">
        <v>6135</v>
      </c>
      <c r="E4511" s="181" t="s">
        <v>3548</v>
      </c>
      <c r="F4511" s="181" t="s">
        <v>304</v>
      </c>
      <c r="G4511" s="181" t="s">
        <v>1508</v>
      </c>
      <c r="H4511" s="181" t="s">
        <v>7</v>
      </c>
      <c r="I4511" s="181" t="s">
        <v>5703</v>
      </c>
      <c r="J4511" s="181">
        <v>143880</v>
      </c>
      <c r="K4511" s="181">
        <v>183</v>
      </c>
      <c r="L4511" s="181"/>
      <c r="M4511" s="181"/>
      <c r="N4511" s="596"/>
    </row>
    <row r="4512" spans="1:14" s="158" customFormat="1" ht="18" customHeight="1" x14ac:dyDescent="0.25">
      <c r="A4512" s="181">
        <v>26093</v>
      </c>
      <c r="B4512" s="701" t="s">
        <v>6136</v>
      </c>
      <c r="C4512" s="181" t="s">
        <v>6137</v>
      </c>
      <c r="D4512" s="181" t="s">
        <v>3466</v>
      </c>
      <c r="E4512" s="181" t="s">
        <v>4346</v>
      </c>
      <c r="F4512" s="181" t="s">
        <v>304</v>
      </c>
      <c r="G4512" s="181" t="s">
        <v>1508</v>
      </c>
      <c r="H4512" s="181" t="s">
        <v>7</v>
      </c>
      <c r="I4512" s="181" t="s">
        <v>3635</v>
      </c>
      <c r="J4512" s="181">
        <v>146130</v>
      </c>
      <c r="K4512" s="181">
        <v>56</v>
      </c>
      <c r="L4512" s="181"/>
      <c r="M4512" s="181"/>
      <c r="N4512" s="596" t="s">
        <v>285</v>
      </c>
    </row>
    <row r="4513" spans="1:14" s="158" customFormat="1" ht="18" customHeight="1" x14ac:dyDescent="0.25">
      <c r="A4513" s="181">
        <v>7474</v>
      </c>
      <c r="B4513" s="701" t="s">
        <v>6138</v>
      </c>
      <c r="C4513" s="181" t="s">
        <v>13558</v>
      </c>
      <c r="D4513" s="181" t="s">
        <v>3466</v>
      </c>
      <c r="E4513" s="181" t="s">
        <v>3587</v>
      </c>
      <c r="F4513" s="181" t="s">
        <v>304</v>
      </c>
      <c r="G4513" s="181" t="s">
        <v>1508</v>
      </c>
      <c r="H4513" s="181" t="s">
        <v>7</v>
      </c>
      <c r="I4513" s="181" t="s">
        <v>6101</v>
      </c>
      <c r="J4513" s="181">
        <v>178770</v>
      </c>
      <c r="K4513" s="181">
        <v>134</v>
      </c>
      <c r="L4513" s="181"/>
      <c r="M4513" s="181"/>
      <c r="N4513" s="596" t="s">
        <v>285</v>
      </c>
    </row>
    <row r="4514" spans="1:14" s="158" customFormat="1" ht="18" customHeight="1" x14ac:dyDescent="0.25">
      <c r="A4514" s="181">
        <v>20749</v>
      </c>
      <c r="B4514" s="701" t="s">
        <v>13584</v>
      </c>
      <c r="C4514" s="181" t="s">
        <v>13548</v>
      </c>
      <c r="D4514" s="181" t="s">
        <v>3466</v>
      </c>
      <c r="E4514" s="181" t="s">
        <v>13582</v>
      </c>
      <c r="F4514" s="181" t="s">
        <v>304</v>
      </c>
      <c r="G4514" s="181" t="s">
        <v>1508</v>
      </c>
      <c r="H4514" s="181" t="s">
        <v>7</v>
      </c>
      <c r="I4514" s="181" t="s">
        <v>13549</v>
      </c>
      <c r="J4514" s="181">
        <v>119300</v>
      </c>
      <c r="K4514" s="181">
        <v>12</v>
      </c>
      <c r="L4514" s="181"/>
      <c r="M4514" s="181"/>
      <c r="N4514" s="596" t="s">
        <v>285</v>
      </c>
    </row>
    <row r="4515" spans="1:14" s="158" customFormat="1" ht="18" customHeight="1" x14ac:dyDescent="0.25">
      <c r="A4515" s="181">
        <v>20314</v>
      </c>
      <c r="B4515" s="701" t="s">
        <v>6139</v>
      </c>
      <c r="C4515" s="181" t="s">
        <v>6110</v>
      </c>
      <c r="D4515" s="181" t="s">
        <v>6140</v>
      </c>
      <c r="E4515" s="181" t="s">
        <v>3508</v>
      </c>
      <c r="F4515" s="181" t="s">
        <v>304</v>
      </c>
      <c r="G4515" s="181" t="s">
        <v>1508</v>
      </c>
      <c r="H4515" s="181" t="s">
        <v>7</v>
      </c>
      <c r="I4515" s="181" t="s">
        <v>13563</v>
      </c>
      <c r="J4515" s="181">
        <v>163180</v>
      </c>
      <c r="K4515" s="181">
        <v>32</v>
      </c>
      <c r="L4515" s="181"/>
      <c r="M4515" s="181"/>
      <c r="N4515" s="596" t="s">
        <v>285</v>
      </c>
    </row>
    <row r="4516" spans="1:14" s="158" customFormat="1" ht="18" customHeight="1" x14ac:dyDescent="0.25">
      <c r="A4516" s="181">
        <v>20313</v>
      </c>
      <c r="B4516" s="701" t="s">
        <v>6141</v>
      </c>
      <c r="C4516" s="181" t="s">
        <v>6142</v>
      </c>
      <c r="D4516" s="181" t="s">
        <v>6143</v>
      </c>
      <c r="E4516" s="181" t="s">
        <v>3508</v>
      </c>
      <c r="F4516" s="181" t="s">
        <v>304</v>
      </c>
      <c r="G4516" s="181" t="s">
        <v>1508</v>
      </c>
      <c r="H4516" s="181" t="s">
        <v>7</v>
      </c>
      <c r="I4516" s="181" t="s">
        <v>5854</v>
      </c>
      <c r="J4516" s="181">
        <v>163180</v>
      </c>
      <c r="K4516" s="181">
        <v>40</v>
      </c>
      <c r="L4516" s="181"/>
      <c r="M4516" s="181"/>
      <c r="N4516" s="596" t="s">
        <v>285</v>
      </c>
    </row>
    <row r="4517" spans="1:14" s="158" customFormat="1" ht="18" customHeight="1" x14ac:dyDescent="0.25">
      <c r="A4517" s="181">
        <v>15632</v>
      </c>
      <c r="B4517" s="701">
        <v>21055</v>
      </c>
      <c r="C4517" s="181" t="s">
        <v>6111</v>
      </c>
      <c r="D4517" s="181" t="s">
        <v>6144</v>
      </c>
      <c r="E4517" s="181" t="s">
        <v>3787</v>
      </c>
      <c r="F4517" s="181" t="s">
        <v>304</v>
      </c>
      <c r="G4517" s="181" t="s">
        <v>2325</v>
      </c>
      <c r="H4517" s="181" t="s">
        <v>746</v>
      </c>
      <c r="I4517" s="181" t="s">
        <v>1669</v>
      </c>
      <c r="J4517" s="181">
        <v>2080</v>
      </c>
      <c r="K4517" s="181">
        <v>23</v>
      </c>
      <c r="L4517" s="181"/>
      <c r="M4517" s="181"/>
      <c r="N4517" s="596" t="s">
        <v>285</v>
      </c>
    </row>
    <row r="4518" spans="1:14" s="158" customFormat="1" ht="18" customHeight="1" x14ac:dyDescent="0.25">
      <c r="A4518" s="181">
        <v>25343</v>
      </c>
      <c r="B4518" s="701">
        <v>18156</v>
      </c>
      <c r="C4518" s="181" t="s">
        <v>6145</v>
      </c>
      <c r="D4518" s="181" t="s">
        <v>6146</v>
      </c>
      <c r="E4518" s="181" t="s">
        <v>3690</v>
      </c>
      <c r="F4518" s="181" t="s">
        <v>304</v>
      </c>
      <c r="G4518" s="181" t="s">
        <v>1077</v>
      </c>
      <c r="H4518" s="181" t="s">
        <v>5</v>
      </c>
      <c r="I4518" s="181" t="s">
        <v>6147</v>
      </c>
      <c r="J4518" s="181">
        <v>15940</v>
      </c>
      <c r="K4518" s="181">
        <v>30</v>
      </c>
      <c r="L4518" s="181"/>
      <c r="M4518" s="181"/>
      <c r="N4518" s="596" t="s">
        <v>286</v>
      </c>
    </row>
    <row r="4519" spans="1:14" s="158" customFormat="1" ht="18" customHeight="1" x14ac:dyDescent="0.25">
      <c r="A4519" s="181">
        <v>11949</v>
      </c>
      <c r="B4519" s="701" t="s">
        <v>18557</v>
      </c>
      <c r="C4519" s="181" t="s">
        <v>18558</v>
      </c>
      <c r="D4519" s="181" t="s">
        <v>1775</v>
      </c>
      <c r="E4519" s="181" t="s">
        <v>5259</v>
      </c>
      <c r="F4519" s="181" t="s">
        <v>304</v>
      </c>
      <c r="G4519" s="181" t="s">
        <v>711</v>
      </c>
      <c r="H4519" s="181" t="s">
        <v>10</v>
      </c>
      <c r="I4519" s="181" t="s">
        <v>11845</v>
      </c>
      <c r="J4519" s="181">
        <v>16460</v>
      </c>
      <c r="K4519" s="181">
        <v>320</v>
      </c>
      <c r="L4519" s="181"/>
      <c r="M4519" s="181"/>
      <c r="N4519" s="596" t="s">
        <v>286</v>
      </c>
    </row>
    <row r="4520" spans="1:14" s="158" customFormat="1" ht="18" customHeight="1" x14ac:dyDescent="0.25">
      <c r="A4520" s="181">
        <v>30048</v>
      </c>
      <c r="B4520" s="701" t="s">
        <v>14310</v>
      </c>
      <c r="C4520" s="181" t="s">
        <v>14311</v>
      </c>
      <c r="D4520" s="181" t="s">
        <v>1775</v>
      </c>
      <c r="E4520" s="181" t="s">
        <v>3784</v>
      </c>
      <c r="F4520" s="181" t="s">
        <v>304</v>
      </c>
      <c r="G4520" s="181" t="s">
        <v>711</v>
      </c>
      <c r="H4520" s="181" t="s">
        <v>10</v>
      </c>
      <c r="I4520" s="181" t="s">
        <v>1133</v>
      </c>
      <c r="J4520" s="181">
        <v>31210</v>
      </c>
      <c r="K4520" s="181">
        <v>36</v>
      </c>
      <c r="L4520" s="181"/>
      <c r="M4520" s="181"/>
      <c r="N4520" s="596" t="s">
        <v>286</v>
      </c>
    </row>
    <row r="4521" spans="1:14" ht="18" customHeight="1" x14ac:dyDescent="0.25">
      <c r="A4521" s="181">
        <v>18806</v>
      </c>
      <c r="B4521" s="701" t="s">
        <v>6152</v>
      </c>
      <c r="C4521" s="181" t="s">
        <v>6153</v>
      </c>
      <c r="D4521" s="181" t="s">
        <v>1775</v>
      </c>
      <c r="E4521" s="181" t="s">
        <v>6154</v>
      </c>
      <c r="F4521" s="181" t="s">
        <v>304</v>
      </c>
      <c r="G4521" s="181" t="s">
        <v>751</v>
      </c>
      <c r="H4521" s="181" t="s">
        <v>9</v>
      </c>
      <c r="I4521" s="181" t="s">
        <v>6115</v>
      </c>
      <c r="J4521" s="181">
        <v>9450</v>
      </c>
      <c r="K4521" s="181">
        <v>12</v>
      </c>
      <c r="L4521" s="181"/>
      <c r="M4521" s="181"/>
      <c r="N4521" s="596" t="s">
        <v>286</v>
      </c>
    </row>
    <row r="4522" spans="1:14" ht="18" customHeight="1" x14ac:dyDescent="0.25">
      <c r="A4522" s="181">
        <v>22988</v>
      </c>
      <c r="B4522" s="701" t="s">
        <v>18559</v>
      </c>
      <c r="C4522" s="181" t="s">
        <v>17511</v>
      </c>
      <c r="D4522" s="181" t="s">
        <v>1775</v>
      </c>
      <c r="E4522" s="181" t="s">
        <v>18560</v>
      </c>
      <c r="F4522" s="181" t="s">
        <v>304</v>
      </c>
      <c r="G4522" s="181" t="s">
        <v>711</v>
      </c>
      <c r="H4522" s="181" t="s">
        <v>10</v>
      </c>
      <c r="I4522" s="181" t="s">
        <v>17510</v>
      </c>
      <c r="J4522" s="181">
        <v>14540</v>
      </c>
      <c r="K4522" s="181">
        <v>29</v>
      </c>
      <c r="L4522" s="181"/>
      <c r="M4522" s="181"/>
      <c r="N4522" s="596" t="s">
        <v>286</v>
      </c>
    </row>
    <row r="4523" spans="1:14" ht="18" customHeight="1" x14ac:dyDescent="0.25">
      <c r="A4523" s="181">
        <v>12391</v>
      </c>
      <c r="B4523" s="701" t="s">
        <v>13586</v>
      </c>
      <c r="C4523" s="181" t="s">
        <v>6119</v>
      </c>
      <c r="D4523" s="181" t="s">
        <v>1775</v>
      </c>
      <c r="E4523" s="181" t="s">
        <v>4653</v>
      </c>
      <c r="F4523" s="181" t="s">
        <v>304</v>
      </c>
      <c r="G4523" s="181" t="s">
        <v>711</v>
      </c>
      <c r="H4523" s="181" t="s">
        <v>10</v>
      </c>
      <c r="I4523" s="181" t="s">
        <v>3595</v>
      </c>
      <c r="J4523" s="181">
        <v>19600</v>
      </c>
      <c r="K4523" s="181">
        <v>29</v>
      </c>
      <c r="L4523" s="181"/>
      <c r="M4523" s="181"/>
      <c r="N4523" s="596" t="s">
        <v>286</v>
      </c>
    </row>
    <row r="4524" spans="1:14" s="158" customFormat="1" ht="18" customHeight="1" x14ac:dyDescent="0.25">
      <c r="A4524" s="181">
        <v>15527</v>
      </c>
      <c r="B4524" s="701" t="s">
        <v>6158</v>
      </c>
      <c r="C4524" s="181" t="s">
        <v>6121</v>
      </c>
      <c r="D4524" s="181" t="s">
        <v>3479</v>
      </c>
      <c r="E4524" s="181" t="s">
        <v>6160</v>
      </c>
      <c r="F4524" s="181" t="s">
        <v>304</v>
      </c>
      <c r="G4524" s="181" t="s">
        <v>751</v>
      </c>
      <c r="H4524" s="181" t="s">
        <v>9</v>
      </c>
      <c r="I4524" s="181" t="s">
        <v>6122</v>
      </c>
      <c r="J4524" s="181">
        <v>46920</v>
      </c>
      <c r="K4524" s="181">
        <v>5</v>
      </c>
      <c r="L4524" s="181"/>
      <c r="M4524" s="181"/>
      <c r="N4524" s="596" t="s">
        <v>286</v>
      </c>
    </row>
    <row r="4525" spans="1:14" s="158" customFormat="1" ht="18" customHeight="1" x14ac:dyDescent="0.25">
      <c r="A4525" s="181">
        <v>22990</v>
      </c>
      <c r="B4525" s="701" t="s">
        <v>15618</v>
      </c>
      <c r="C4525" s="181" t="s">
        <v>15619</v>
      </c>
      <c r="D4525" s="181" t="s">
        <v>3479</v>
      </c>
      <c r="E4525" s="181" t="s">
        <v>4756</v>
      </c>
      <c r="F4525" s="181" t="s">
        <v>304</v>
      </c>
      <c r="G4525" s="181" t="s">
        <v>751</v>
      </c>
      <c r="H4525" s="181" t="s">
        <v>9</v>
      </c>
      <c r="I4525" s="181" t="s">
        <v>3769</v>
      </c>
      <c r="J4525" s="181">
        <v>55610</v>
      </c>
      <c r="K4525" s="181">
        <v>21</v>
      </c>
      <c r="L4525" s="181"/>
      <c r="M4525" s="181"/>
      <c r="N4525" s="596" t="s">
        <v>280</v>
      </c>
    </row>
    <row r="4526" spans="1:14" s="158" customFormat="1" ht="18" customHeight="1" x14ac:dyDescent="0.25">
      <c r="A4526" s="181">
        <v>4988</v>
      </c>
      <c r="B4526" s="701" t="s">
        <v>6161</v>
      </c>
      <c r="C4526" s="181" t="s">
        <v>6162</v>
      </c>
      <c r="D4526" s="181" t="s">
        <v>1793</v>
      </c>
      <c r="E4526" s="181" t="s">
        <v>5376</v>
      </c>
      <c r="F4526" s="181" t="s">
        <v>304</v>
      </c>
      <c r="G4526" s="181" t="s">
        <v>711</v>
      </c>
      <c r="H4526" s="181" t="s">
        <v>10</v>
      </c>
      <c r="I4526" s="181" t="s">
        <v>6130</v>
      </c>
      <c r="J4526" s="181">
        <v>25890</v>
      </c>
      <c r="K4526" s="181">
        <v>63</v>
      </c>
      <c r="L4526" s="181"/>
      <c r="M4526" s="181"/>
      <c r="N4526" s="596" t="s">
        <v>280</v>
      </c>
    </row>
    <row r="4527" spans="1:14" s="158" customFormat="1" ht="18" customHeight="1" x14ac:dyDescent="0.25">
      <c r="A4527" s="181">
        <v>3123</v>
      </c>
      <c r="B4527" s="701">
        <v>97138635</v>
      </c>
      <c r="C4527" s="181" t="s">
        <v>5929</v>
      </c>
      <c r="D4527" s="181" t="s">
        <v>1793</v>
      </c>
      <c r="E4527" s="181" t="s">
        <v>5666</v>
      </c>
      <c r="F4527" s="181" t="s">
        <v>304</v>
      </c>
      <c r="G4527" s="181" t="s">
        <v>751</v>
      </c>
      <c r="H4527" s="181" t="s">
        <v>9</v>
      </c>
      <c r="I4527" s="181" t="s">
        <v>15620</v>
      </c>
      <c r="J4527" s="181">
        <v>28270</v>
      </c>
      <c r="K4527" s="181">
        <v>9</v>
      </c>
      <c r="L4527" s="181"/>
      <c r="M4527" s="181"/>
      <c r="N4527" s="596" t="s">
        <v>280</v>
      </c>
    </row>
    <row r="4528" spans="1:14" s="158" customFormat="1" ht="18" customHeight="1" x14ac:dyDescent="0.25">
      <c r="A4528" s="181">
        <v>25591</v>
      </c>
      <c r="B4528" s="701">
        <v>9068034</v>
      </c>
      <c r="C4528" s="181" t="s">
        <v>5984</v>
      </c>
      <c r="D4528" s="181" t="s">
        <v>1793</v>
      </c>
      <c r="E4528" s="181" t="s">
        <v>3919</v>
      </c>
      <c r="F4528" s="181" t="s">
        <v>304</v>
      </c>
      <c r="G4528" s="181" t="s">
        <v>5384</v>
      </c>
      <c r="H4528" s="181" t="s">
        <v>14</v>
      </c>
      <c r="I4528" s="181" t="s">
        <v>6101</v>
      </c>
      <c r="J4528" s="181">
        <v>28360</v>
      </c>
      <c r="K4528" s="181">
        <v>1</v>
      </c>
      <c r="L4528" s="181"/>
      <c r="M4528" s="181"/>
      <c r="N4528" s="596" t="s">
        <v>280</v>
      </c>
    </row>
    <row r="4529" spans="1:14" s="158" customFormat="1" ht="18" customHeight="1" x14ac:dyDescent="0.25">
      <c r="A4529" s="181">
        <v>2638</v>
      </c>
      <c r="B4529" s="701" t="s">
        <v>6165</v>
      </c>
      <c r="C4529" s="181" t="s">
        <v>6166</v>
      </c>
      <c r="D4529" s="181" t="s">
        <v>1793</v>
      </c>
      <c r="E4529" s="181" t="s">
        <v>6167</v>
      </c>
      <c r="F4529" s="181" t="s">
        <v>304</v>
      </c>
      <c r="G4529" s="181" t="s">
        <v>751</v>
      </c>
      <c r="H4529" s="181" t="s">
        <v>9</v>
      </c>
      <c r="I4529" s="181" t="s">
        <v>4556</v>
      </c>
      <c r="J4529" s="181">
        <v>26030</v>
      </c>
      <c r="K4529" s="181">
        <v>18</v>
      </c>
      <c r="L4529" s="181"/>
      <c r="M4529" s="181"/>
      <c r="N4529" s="596" t="s">
        <v>280</v>
      </c>
    </row>
    <row r="4530" spans="1:14" s="158" customFormat="1" ht="18" customHeight="1" x14ac:dyDescent="0.25">
      <c r="A4530" s="181">
        <v>22999</v>
      </c>
      <c r="B4530" s="701" t="s">
        <v>18561</v>
      </c>
      <c r="C4530" s="181" t="s">
        <v>17053</v>
      </c>
      <c r="D4530" s="181" t="s">
        <v>1793</v>
      </c>
      <c r="E4530" s="181" t="s">
        <v>18562</v>
      </c>
      <c r="F4530" s="181" t="s">
        <v>304</v>
      </c>
      <c r="G4530" s="181" t="s">
        <v>711</v>
      </c>
      <c r="H4530" s="181" t="s">
        <v>10</v>
      </c>
      <c r="I4530" s="181" t="s">
        <v>18563</v>
      </c>
      <c r="J4530" s="181">
        <v>19890</v>
      </c>
      <c r="K4530" s="181">
        <v>113</v>
      </c>
      <c r="L4530" s="181"/>
      <c r="M4530" s="181"/>
      <c r="N4530" s="596" t="s">
        <v>280</v>
      </c>
    </row>
    <row r="4531" spans="1:14" s="158" customFormat="1" ht="18" customHeight="1" x14ac:dyDescent="0.25">
      <c r="A4531" s="181">
        <v>2918</v>
      </c>
      <c r="B4531" s="701" t="s">
        <v>6168</v>
      </c>
      <c r="C4531" s="181" t="s">
        <v>6137</v>
      </c>
      <c r="D4531" s="181" t="s">
        <v>1793</v>
      </c>
      <c r="E4531" s="181" t="s">
        <v>4105</v>
      </c>
      <c r="F4531" s="181" t="s">
        <v>304</v>
      </c>
      <c r="G4531" s="181" t="s">
        <v>751</v>
      </c>
      <c r="H4531" s="181" t="s">
        <v>9</v>
      </c>
      <c r="I4531" s="181" t="s">
        <v>6169</v>
      </c>
      <c r="J4531" s="181">
        <v>35130</v>
      </c>
      <c r="K4531" s="181">
        <v>31</v>
      </c>
      <c r="L4531" s="181"/>
      <c r="M4531" s="181"/>
      <c r="N4531" s="596" t="s">
        <v>280</v>
      </c>
    </row>
    <row r="4532" spans="1:14" s="158" customFormat="1" ht="18" customHeight="1" x14ac:dyDescent="0.25">
      <c r="A4532" s="181">
        <v>12392</v>
      </c>
      <c r="B4532" s="701" t="s">
        <v>13588</v>
      </c>
      <c r="C4532" s="181" t="s">
        <v>13589</v>
      </c>
      <c r="D4532" s="181" t="s">
        <v>1793</v>
      </c>
      <c r="E4532" s="181" t="s">
        <v>3654</v>
      </c>
      <c r="F4532" s="181" t="s">
        <v>304</v>
      </c>
      <c r="G4532" s="181" t="s">
        <v>711</v>
      </c>
      <c r="H4532" s="181" t="s">
        <v>10</v>
      </c>
      <c r="I4532" s="181" t="s">
        <v>12610</v>
      </c>
      <c r="J4532" s="181">
        <v>54770</v>
      </c>
      <c r="K4532" s="181">
        <v>46</v>
      </c>
      <c r="L4532" s="181"/>
      <c r="M4532" s="181"/>
      <c r="N4532" s="596" t="s">
        <v>280</v>
      </c>
    </row>
    <row r="4533" spans="1:14" s="158" customFormat="1" ht="18" customHeight="1" x14ac:dyDescent="0.25">
      <c r="A4533" s="181">
        <v>24787</v>
      </c>
      <c r="B4533" s="701" t="s">
        <v>6170</v>
      </c>
      <c r="C4533" s="181" t="s">
        <v>6148</v>
      </c>
      <c r="D4533" s="181" t="s">
        <v>1798</v>
      </c>
      <c r="E4533" s="181" t="s">
        <v>3784</v>
      </c>
      <c r="F4533" s="181" t="s">
        <v>304</v>
      </c>
      <c r="G4533" s="181" t="s">
        <v>711</v>
      </c>
      <c r="H4533" s="181" t="s">
        <v>10</v>
      </c>
      <c r="I4533" s="181" t="s">
        <v>13549</v>
      </c>
      <c r="J4533" s="181">
        <v>14200</v>
      </c>
      <c r="K4533" s="181">
        <v>16</v>
      </c>
      <c r="L4533" s="181"/>
      <c r="M4533" s="181"/>
      <c r="N4533" s="596" t="s">
        <v>280</v>
      </c>
    </row>
    <row r="4534" spans="1:14" s="158" customFormat="1" ht="18" customHeight="1" x14ac:dyDescent="0.25">
      <c r="A4534" s="181">
        <v>4990</v>
      </c>
      <c r="B4534" s="701" t="s">
        <v>18564</v>
      </c>
      <c r="C4534" s="181" t="s">
        <v>17512</v>
      </c>
      <c r="D4534" s="181" t="s">
        <v>1798</v>
      </c>
      <c r="E4534" s="181" t="s">
        <v>3641</v>
      </c>
      <c r="F4534" s="181" t="s">
        <v>304</v>
      </c>
      <c r="G4534" s="181" t="s">
        <v>711</v>
      </c>
      <c r="H4534" s="181" t="s">
        <v>10</v>
      </c>
      <c r="I4534" s="181" t="s">
        <v>18565</v>
      </c>
      <c r="J4534" s="181">
        <v>20800</v>
      </c>
      <c r="K4534" s="181">
        <v>40</v>
      </c>
      <c r="L4534" s="181"/>
      <c r="M4534" s="181"/>
      <c r="N4534" s="596" t="s">
        <v>280</v>
      </c>
    </row>
    <row r="4535" spans="1:14" s="158" customFormat="1" ht="18" customHeight="1" x14ac:dyDescent="0.25">
      <c r="A4535" s="181">
        <v>18697</v>
      </c>
      <c r="B4535" s="701" t="s">
        <v>6172</v>
      </c>
      <c r="C4535" s="181" t="s">
        <v>5961</v>
      </c>
      <c r="D4535" s="181" t="s">
        <v>1798</v>
      </c>
      <c r="E4535" s="181" t="s">
        <v>6173</v>
      </c>
      <c r="F4535" s="181" t="s">
        <v>304</v>
      </c>
      <c r="G4535" s="181" t="s">
        <v>3480</v>
      </c>
      <c r="H4535" s="181" t="s">
        <v>13</v>
      </c>
      <c r="I4535" s="181" t="s">
        <v>6174</v>
      </c>
      <c r="J4535" s="181">
        <v>18750</v>
      </c>
      <c r="K4535" s="181">
        <v>64</v>
      </c>
      <c r="L4535" s="181"/>
      <c r="M4535" s="181"/>
      <c r="N4535" s="596" t="s">
        <v>280</v>
      </c>
    </row>
    <row r="4536" spans="1:14" s="158" customFormat="1" ht="18" customHeight="1" x14ac:dyDescent="0.25">
      <c r="A4536" s="181">
        <v>4088</v>
      </c>
      <c r="B4536" s="701" t="s">
        <v>13592</v>
      </c>
      <c r="C4536" s="181" t="s">
        <v>13593</v>
      </c>
      <c r="D4536" s="181" t="s">
        <v>1798</v>
      </c>
      <c r="E4536" s="181" t="s">
        <v>13591</v>
      </c>
      <c r="F4536" s="181" t="s">
        <v>304</v>
      </c>
      <c r="G4536" s="181" t="s">
        <v>751</v>
      </c>
      <c r="H4536" s="181" t="s">
        <v>9</v>
      </c>
      <c r="I4536" s="181" t="s">
        <v>11921</v>
      </c>
      <c r="J4536" s="181">
        <v>14340</v>
      </c>
      <c r="K4536" s="181">
        <v>12</v>
      </c>
      <c r="L4536" s="181"/>
      <c r="M4536" s="181"/>
      <c r="N4536" s="596" t="s">
        <v>280</v>
      </c>
    </row>
    <row r="4537" spans="1:14" s="158" customFormat="1" ht="18" customHeight="1" x14ac:dyDescent="0.25">
      <c r="A4537" s="181">
        <v>11300</v>
      </c>
      <c r="B4537" s="701">
        <v>9052862</v>
      </c>
      <c r="C4537" s="181" t="s">
        <v>6179</v>
      </c>
      <c r="D4537" s="181" t="s">
        <v>1798</v>
      </c>
      <c r="E4537" s="181" t="s">
        <v>3812</v>
      </c>
      <c r="F4537" s="181" t="s">
        <v>304</v>
      </c>
      <c r="G4537" s="181" t="s">
        <v>5384</v>
      </c>
      <c r="H4537" s="181" t="s">
        <v>14</v>
      </c>
      <c r="I4537" s="181" t="s">
        <v>1669</v>
      </c>
      <c r="J4537" s="181">
        <v>25830</v>
      </c>
      <c r="K4537" s="181">
        <v>3</v>
      </c>
      <c r="L4537" s="181"/>
      <c r="M4537" s="181"/>
      <c r="N4537" s="596" t="s">
        <v>280</v>
      </c>
    </row>
    <row r="4538" spans="1:14" s="158" customFormat="1" ht="18" customHeight="1" x14ac:dyDescent="0.25">
      <c r="A4538" s="181">
        <v>10253</v>
      </c>
      <c r="B4538" s="701" t="s">
        <v>14312</v>
      </c>
      <c r="C4538" s="181" t="s">
        <v>6145</v>
      </c>
      <c r="D4538" s="181" t="s">
        <v>1798</v>
      </c>
      <c r="E4538" s="181" t="s">
        <v>3887</v>
      </c>
      <c r="F4538" s="181" t="s">
        <v>304</v>
      </c>
      <c r="G4538" s="181" t="s">
        <v>711</v>
      </c>
      <c r="H4538" s="181" t="s">
        <v>10</v>
      </c>
      <c r="I4538" s="181" t="s">
        <v>3595</v>
      </c>
      <c r="J4538" s="181">
        <v>32630</v>
      </c>
      <c r="K4538" s="181">
        <v>31</v>
      </c>
      <c r="L4538" s="181"/>
      <c r="M4538" s="181"/>
      <c r="N4538" s="596" t="s">
        <v>280</v>
      </c>
    </row>
    <row r="4539" spans="1:14" s="158" customFormat="1" ht="18" customHeight="1" x14ac:dyDescent="0.25">
      <c r="A4539" s="181">
        <v>19203</v>
      </c>
      <c r="B4539" s="701" t="s">
        <v>6176</v>
      </c>
      <c r="C4539" s="181" t="s">
        <v>5997</v>
      </c>
      <c r="D4539" s="181" t="s">
        <v>1798</v>
      </c>
      <c r="E4539" s="181" t="s">
        <v>3984</v>
      </c>
      <c r="F4539" s="181" t="s">
        <v>304</v>
      </c>
      <c r="G4539" s="181" t="s">
        <v>3480</v>
      </c>
      <c r="H4539" s="181" t="s">
        <v>13</v>
      </c>
      <c r="I4539" s="181" t="s">
        <v>4283</v>
      </c>
      <c r="J4539" s="181">
        <v>16860</v>
      </c>
      <c r="K4539" s="181">
        <v>44</v>
      </c>
      <c r="L4539" s="181"/>
      <c r="M4539" s="181"/>
      <c r="N4539" s="596" t="s">
        <v>280</v>
      </c>
    </row>
    <row r="4540" spans="1:14" s="158" customFormat="1" ht="18" customHeight="1" x14ac:dyDescent="0.25">
      <c r="A4540" s="181">
        <v>22503</v>
      </c>
      <c r="B4540" s="701">
        <v>96279856</v>
      </c>
      <c r="C4540" s="181" t="s">
        <v>18558</v>
      </c>
      <c r="D4540" s="181" t="s">
        <v>12611</v>
      </c>
      <c r="E4540" s="181" t="s">
        <v>3753</v>
      </c>
      <c r="F4540" s="181" t="s">
        <v>304</v>
      </c>
      <c r="G4540" s="181" t="s">
        <v>5754</v>
      </c>
      <c r="H4540" s="181" t="s">
        <v>14</v>
      </c>
      <c r="I4540" s="181" t="s">
        <v>3635</v>
      </c>
      <c r="J4540" s="181">
        <v>20750</v>
      </c>
      <c r="K4540" s="181">
        <v>17</v>
      </c>
      <c r="L4540" s="181"/>
      <c r="M4540" s="181"/>
      <c r="N4540" s="596" t="s">
        <v>280</v>
      </c>
    </row>
    <row r="4541" spans="1:14" s="158" customFormat="1" ht="18" customHeight="1" x14ac:dyDescent="0.25">
      <c r="A4541" s="181">
        <v>30439</v>
      </c>
      <c r="B4541" s="701" t="s">
        <v>18566</v>
      </c>
      <c r="C4541" s="181" t="s">
        <v>18567</v>
      </c>
      <c r="D4541" s="181" t="s">
        <v>12611</v>
      </c>
      <c r="E4541" s="181" t="s">
        <v>3753</v>
      </c>
      <c r="F4541" s="181" t="s">
        <v>304</v>
      </c>
      <c r="G4541" s="181" t="s">
        <v>711</v>
      </c>
      <c r="H4541" s="181" t="s">
        <v>10</v>
      </c>
      <c r="I4541" s="181" t="s">
        <v>3635</v>
      </c>
      <c r="J4541" s="181">
        <v>30120</v>
      </c>
      <c r="K4541" s="181">
        <v>10</v>
      </c>
      <c r="L4541" s="181"/>
      <c r="M4541" s="181"/>
      <c r="N4541" s="596" t="s">
        <v>280</v>
      </c>
    </row>
    <row r="4542" spans="1:14" s="158" customFormat="1" ht="18" customHeight="1" x14ac:dyDescent="0.25">
      <c r="A4542" s="181">
        <v>20732</v>
      </c>
      <c r="B4542" s="701" t="s">
        <v>14313</v>
      </c>
      <c r="C4542" s="181" t="s">
        <v>6177</v>
      </c>
      <c r="D4542" s="181" t="s">
        <v>6178</v>
      </c>
      <c r="E4542" s="181" t="s">
        <v>14314</v>
      </c>
      <c r="F4542" s="181" t="s">
        <v>304</v>
      </c>
      <c r="G4542" s="181" t="s">
        <v>711</v>
      </c>
      <c r="H4542" s="181" t="s">
        <v>10</v>
      </c>
      <c r="I4542" s="181" t="s">
        <v>14315</v>
      </c>
      <c r="J4542" s="181">
        <v>20220</v>
      </c>
      <c r="K4542" s="181">
        <v>122</v>
      </c>
      <c r="L4542" s="181"/>
      <c r="M4542" s="181"/>
      <c r="N4542" s="596" t="s">
        <v>280</v>
      </c>
    </row>
    <row r="4543" spans="1:14" s="158" customFormat="1" ht="18" customHeight="1" x14ac:dyDescent="0.25">
      <c r="A4543" s="181">
        <v>21275</v>
      </c>
      <c r="B4543" s="701">
        <v>96815490</v>
      </c>
      <c r="C4543" s="181" t="s">
        <v>6155</v>
      </c>
      <c r="D4543" s="181" t="s">
        <v>6178</v>
      </c>
      <c r="E4543" s="181" t="s">
        <v>5263</v>
      </c>
      <c r="F4543" s="181" t="s">
        <v>304</v>
      </c>
      <c r="G4543" s="181" t="s">
        <v>5754</v>
      </c>
      <c r="H4543" s="181" t="s">
        <v>14</v>
      </c>
      <c r="I4543" s="181" t="s">
        <v>5228</v>
      </c>
      <c r="J4543" s="181">
        <v>14870</v>
      </c>
      <c r="K4543" s="181">
        <v>1</v>
      </c>
      <c r="L4543" s="181"/>
      <c r="M4543" s="181"/>
      <c r="N4543" s="596" t="s">
        <v>280</v>
      </c>
    </row>
    <row r="4544" spans="1:14" s="158" customFormat="1" ht="18" customHeight="1" x14ac:dyDescent="0.25">
      <c r="A4544" s="181">
        <v>13633</v>
      </c>
      <c r="B4544" s="701" t="s">
        <v>13595</v>
      </c>
      <c r="C4544" s="181" t="s">
        <v>13558</v>
      </c>
      <c r="D4544" s="181" t="s">
        <v>6178</v>
      </c>
      <c r="E4544" s="181" t="s">
        <v>5263</v>
      </c>
      <c r="F4544" s="181" t="s">
        <v>304</v>
      </c>
      <c r="G4544" s="181" t="s">
        <v>711</v>
      </c>
      <c r="H4544" s="181" t="s">
        <v>10</v>
      </c>
      <c r="I4544" s="181" t="s">
        <v>13559</v>
      </c>
      <c r="J4544" s="181">
        <v>24690</v>
      </c>
      <c r="K4544" s="181">
        <v>73</v>
      </c>
      <c r="L4544" s="181"/>
      <c r="M4544" s="181"/>
      <c r="N4544" s="596" t="s">
        <v>280</v>
      </c>
    </row>
    <row r="4545" spans="1:14" s="158" customFormat="1" ht="18" customHeight="1" x14ac:dyDescent="0.25">
      <c r="A4545" s="181">
        <v>10049</v>
      </c>
      <c r="B4545" s="701" t="s">
        <v>13596</v>
      </c>
      <c r="C4545" s="181" t="s">
        <v>13594</v>
      </c>
      <c r="D4545" s="181" t="s">
        <v>1810</v>
      </c>
      <c r="E4545" s="181" t="s">
        <v>13597</v>
      </c>
      <c r="F4545" s="181" t="s">
        <v>304</v>
      </c>
      <c r="G4545" s="181" t="s">
        <v>711</v>
      </c>
      <c r="H4545" s="181" t="s">
        <v>10</v>
      </c>
      <c r="I4545" s="181" t="s">
        <v>13562</v>
      </c>
      <c r="J4545" s="181">
        <v>35230</v>
      </c>
      <c r="K4545" s="181">
        <v>50</v>
      </c>
      <c r="L4545" s="181"/>
      <c r="M4545" s="181"/>
      <c r="N4545" s="596" t="s">
        <v>280</v>
      </c>
    </row>
    <row r="4546" spans="1:14" s="158" customFormat="1" ht="18" customHeight="1" x14ac:dyDescent="0.25">
      <c r="A4546" s="181">
        <v>12395</v>
      </c>
      <c r="B4546" s="701" t="s">
        <v>13598</v>
      </c>
      <c r="C4546" s="181" t="s">
        <v>13599</v>
      </c>
      <c r="D4546" s="181" t="s">
        <v>1810</v>
      </c>
      <c r="E4546" s="181" t="s">
        <v>13597</v>
      </c>
      <c r="F4546" s="181" t="s">
        <v>304</v>
      </c>
      <c r="G4546" s="181" t="s">
        <v>711</v>
      </c>
      <c r="H4546" s="181" t="s">
        <v>10</v>
      </c>
      <c r="I4546" s="181" t="s">
        <v>13563</v>
      </c>
      <c r="J4546" s="181">
        <v>29190</v>
      </c>
      <c r="K4546" s="181">
        <v>50</v>
      </c>
      <c r="L4546" s="181"/>
      <c r="M4546" s="181"/>
      <c r="N4546" s="596" t="s">
        <v>280</v>
      </c>
    </row>
    <row r="4547" spans="1:14" s="158" customFormat="1" ht="18" customHeight="1" x14ac:dyDescent="0.25">
      <c r="A4547" s="181">
        <v>19364</v>
      </c>
      <c r="B4547" s="701" t="s">
        <v>18568</v>
      </c>
      <c r="C4547" s="181" t="s">
        <v>6064</v>
      </c>
      <c r="D4547" s="181" t="s">
        <v>1810</v>
      </c>
      <c r="E4547" s="181" t="s">
        <v>18569</v>
      </c>
      <c r="F4547" s="181" t="s">
        <v>304</v>
      </c>
      <c r="G4547" s="181" t="s">
        <v>711</v>
      </c>
      <c r="H4547" s="181" t="s">
        <v>10</v>
      </c>
      <c r="I4547" s="181" t="s">
        <v>2396</v>
      </c>
      <c r="J4547" s="181">
        <v>16240</v>
      </c>
      <c r="K4547" s="181">
        <v>20</v>
      </c>
      <c r="L4547" s="181"/>
      <c r="M4547" s="181"/>
      <c r="N4547" s="596" t="s">
        <v>280</v>
      </c>
    </row>
    <row r="4548" spans="1:14" s="158" customFormat="1" ht="18" customHeight="1" x14ac:dyDescent="0.25">
      <c r="A4548" s="181">
        <v>4457</v>
      </c>
      <c r="B4548" s="701" t="s">
        <v>6180</v>
      </c>
      <c r="C4548" s="181" t="s">
        <v>6159</v>
      </c>
      <c r="D4548" s="181" t="s">
        <v>1810</v>
      </c>
      <c r="E4548" s="181" t="s">
        <v>3552</v>
      </c>
      <c r="F4548" s="181" t="s">
        <v>304</v>
      </c>
      <c r="G4548" s="181" t="s">
        <v>751</v>
      </c>
      <c r="H4548" s="181" t="s">
        <v>9</v>
      </c>
      <c r="I4548" s="181" t="s">
        <v>6006</v>
      </c>
      <c r="J4548" s="181">
        <v>15130</v>
      </c>
      <c r="K4548" s="181">
        <v>14</v>
      </c>
      <c r="L4548" s="181"/>
      <c r="M4548" s="181"/>
      <c r="N4548" s="596" t="s">
        <v>280</v>
      </c>
    </row>
    <row r="4549" spans="1:14" s="158" customFormat="1" ht="18" customHeight="1" x14ac:dyDescent="0.25">
      <c r="A4549" s="181">
        <v>2957</v>
      </c>
      <c r="B4549" s="701" t="s">
        <v>15621</v>
      </c>
      <c r="C4549" s="181" t="s">
        <v>6067</v>
      </c>
      <c r="D4549" s="181" t="s">
        <v>1810</v>
      </c>
      <c r="E4549" s="181" t="s">
        <v>3549</v>
      </c>
      <c r="F4549" s="181" t="s">
        <v>304</v>
      </c>
      <c r="G4549" s="181" t="s">
        <v>751</v>
      </c>
      <c r="H4549" s="181" t="s">
        <v>9</v>
      </c>
      <c r="I4549" s="181" t="s">
        <v>6122</v>
      </c>
      <c r="J4549" s="181">
        <v>9500</v>
      </c>
      <c r="K4549" s="181">
        <v>33</v>
      </c>
      <c r="L4549" s="181"/>
      <c r="M4549" s="181"/>
      <c r="N4549" s="596" t="s">
        <v>280</v>
      </c>
    </row>
    <row r="4550" spans="1:14" s="158" customFormat="1" ht="18" customHeight="1" x14ac:dyDescent="0.25">
      <c r="A4550" s="181">
        <v>455</v>
      </c>
      <c r="B4550" s="701" t="s">
        <v>12210</v>
      </c>
      <c r="C4550" s="181" t="s">
        <v>6181</v>
      </c>
      <c r="D4550" s="181" t="s">
        <v>1819</v>
      </c>
      <c r="E4550" s="181" t="s">
        <v>3581</v>
      </c>
      <c r="F4550" s="181" t="s">
        <v>304</v>
      </c>
      <c r="G4550" s="181" t="s">
        <v>1822</v>
      </c>
      <c r="H4550" s="181" t="s">
        <v>5</v>
      </c>
      <c r="I4550" s="181" t="s">
        <v>6124</v>
      </c>
      <c r="J4550" s="181">
        <v>89060</v>
      </c>
      <c r="K4550" s="181">
        <v>23</v>
      </c>
      <c r="L4550" s="181"/>
      <c r="M4550" s="181"/>
      <c r="N4550" s="596" t="s">
        <v>280</v>
      </c>
    </row>
    <row r="4551" spans="1:14" s="158" customFormat="1" ht="18" customHeight="1" x14ac:dyDescent="0.25">
      <c r="A4551" s="181">
        <v>68792</v>
      </c>
      <c r="B4551" s="701" t="s">
        <v>6182</v>
      </c>
      <c r="C4551" s="181" t="s">
        <v>5968</v>
      </c>
      <c r="D4551" s="181" t="s">
        <v>1819</v>
      </c>
      <c r="E4551" s="181" t="s">
        <v>4437</v>
      </c>
      <c r="F4551" s="181" t="s">
        <v>304</v>
      </c>
      <c r="G4551" s="181" t="s">
        <v>1822</v>
      </c>
      <c r="H4551" s="181" t="s">
        <v>5</v>
      </c>
      <c r="I4551" s="181" t="s">
        <v>4682</v>
      </c>
      <c r="J4551" s="181">
        <v>35660</v>
      </c>
      <c r="K4551" s="181">
        <v>66</v>
      </c>
      <c r="L4551" s="181"/>
      <c r="M4551" s="181"/>
      <c r="N4551" s="596" t="s">
        <v>280</v>
      </c>
    </row>
    <row r="4552" spans="1:14" s="158" customFormat="1" ht="18" customHeight="1" x14ac:dyDescent="0.25">
      <c r="A4552" s="181">
        <v>24663</v>
      </c>
      <c r="B4552" s="701" t="s">
        <v>6183</v>
      </c>
      <c r="C4552" s="181" t="s">
        <v>6184</v>
      </c>
      <c r="D4552" s="181" t="s">
        <v>1819</v>
      </c>
      <c r="E4552" s="181" t="s">
        <v>4437</v>
      </c>
      <c r="F4552" s="181" t="s">
        <v>304</v>
      </c>
      <c r="G4552" s="181" t="s">
        <v>826</v>
      </c>
      <c r="H4552" s="181" t="s">
        <v>5</v>
      </c>
      <c r="I4552" s="181" t="s">
        <v>4682</v>
      </c>
      <c r="J4552" s="181">
        <v>13280</v>
      </c>
      <c r="K4552" s="181">
        <v>202</v>
      </c>
      <c r="L4552" s="181"/>
      <c r="M4552" s="181"/>
      <c r="N4552" s="596" t="s">
        <v>280</v>
      </c>
    </row>
    <row r="4553" spans="1:14" s="158" customFormat="1" ht="18" customHeight="1" x14ac:dyDescent="0.25">
      <c r="A4553" s="181">
        <v>28914</v>
      </c>
      <c r="B4553" s="701">
        <v>96817595</v>
      </c>
      <c r="C4553" s="181" t="s">
        <v>6204</v>
      </c>
      <c r="D4553" s="181" t="s">
        <v>1819</v>
      </c>
      <c r="E4553" s="181" t="s">
        <v>5032</v>
      </c>
      <c r="F4553" s="181" t="s">
        <v>304</v>
      </c>
      <c r="G4553" s="181" t="s">
        <v>1822</v>
      </c>
      <c r="H4553" s="181" t="s">
        <v>5</v>
      </c>
      <c r="I4553" s="181" t="s">
        <v>2425</v>
      </c>
      <c r="J4553" s="181">
        <v>151820</v>
      </c>
      <c r="K4553" s="181">
        <v>6</v>
      </c>
      <c r="L4553" s="181"/>
      <c r="M4553" s="181"/>
      <c r="N4553" s="596" t="s">
        <v>280</v>
      </c>
    </row>
    <row r="4554" spans="1:14" s="158" customFormat="1" ht="18" customHeight="1" x14ac:dyDescent="0.25">
      <c r="A4554" s="181">
        <v>28121</v>
      </c>
      <c r="B4554" s="701">
        <v>94748533</v>
      </c>
      <c r="C4554" s="181" t="s">
        <v>6166</v>
      </c>
      <c r="D4554" s="181" t="s">
        <v>1819</v>
      </c>
      <c r="E4554" s="181" t="s">
        <v>3891</v>
      </c>
      <c r="F4554" s="181" t="s">
        <v>304</v>
      </c>
      <c r="G4554" s="181" t="s">
        <v>1822</v>
      </c>
      <c r="H4554" s="181" t="s">
        <v>5</v>
      </c>
      <c r="I4554" s="181" t="s">
        <v>4556</v>
      </c>
      <c r="J4554" s="181">
        <v>64450</v>
      </c>
      <c r="K4554" s="181">
        <v>1</v>
      </c>
      <c r="L4554" s="181"/>
      <c r="M4554" s="181"/>
      <c r="N4554" s="596" t="s">
        <v>280</v>
      </c>
    </row>
    <row r="4555" spans="1:14" ht="18" customHeight="1" x14ac:dyDescent="0.25">
      <c r="A4555" s="181">
        <v>27601</v>
      </c>
      <c r="B4555" s="701" t="s">
        <v>11088</v>
      </c>
      <c r="C4555" s="181" t="s">
        <v>11089</v>
      </c>
      <c r="D4555" s="181" t="s">
        <v>1819</v>
      </c>
      <c r="E4555" s="181" t="s">
        <v>3551</v>
      </c>
      <c r="F4555" s="181" t="s">
        <v>304</v>
      </c>
      <c r="G4555" s="181" t="s">
        <v>1822</v>
      </c>
      <c r="H4555" s="181" t="s">
        <v>5</v>
      </c>
      <c r="I4555" s="181" t="s">
        <v>2217</v>
      </c>
      <c r="J4555" s="181">
        <v>36850</v>
      </c>
      <c r="K4555" s="181">
        <v>85</v>
      </c>
      <c r="L4555" s="181"/>
      <c r="M4555" s="181"/>
      <c r="N4555" s="596" t="s">
        <v>280</v>
      </c>
    </row>
    <row r="4556" spans="1:14" s="158" customFormat="1" ht="18" customHeight="1" x14ac:dyDescent="0.25">
      <c r="A4556" s="181">
        <v>212</v>
      </c>
      <c r="B4556" s="701" t="s">
        <v>15622</v>
      </c>
      <c r="C4556" s="181" t="s">
        <v>6164</v>
      </c>
      <c r="D4556" s="181" t="s">
        <v>1819</v>
      </c>
      <c r="E4556" s="181" t="s">
        <v>3551</v>
      </c>
      <c r="F4556" s="181" t="s">
        <v>304</v>
      </c>
      <c r="G4556" s="181" t="s">
        <v>826</v>
      </c>
      <c r="H4556" s="181" t="s">
        <v>5</v>
      </c>
      <c r="I4556" s="181" t="s">
        <v>1828</v>
      </c>
      <c r="J4556" s="181">
        <v>12450</v>
      </c>
      <c r="K4556" s="181">
        <v>172</v>
      </c>
      <c r="L4556" s="181"/>
      <c r="M4556" s="181"/>
      <c r="N4556" s="596" t="s">
        <v>280</v>
      </c>
    </row>
    <row r="4557" spans="1:14" ht="18" customHeight="1" x14ac:dyDescent="0.25">
      <c r="A4557" s="181">
        <v>4758</v>
      </c>
      <c r="B4557" s="701" t="s">
        <v>6186</v>
      </c>
      <c r="C4557" s="181" t="s">
        <v>6187</v>
      </c>
      <c r="D4557" s="181" t="s">
        <v>1819</v>
      </c>
      <c r="E4557" s="181" t="s">
        <v>4159</v>
      </c>
      <c r="F4557" s="181" t="s">
        <v>304</v>
      </c>
      <c r="G4557" s="181" t="s">
        <v>1822</v>
      </c>
      <c r="H4557" s="181" t="s">
        <v>5</v>
      </c>
      <c r="I4557" s="181" t="s">
        <v>6169</v>
      </c>
      <c r="J4557" s="181">
        <v>73820</v>
      </c>
      <c r="K4557" s="181">
        <v>12</v>
      </c>
      <c r="L4557" s="181"/>
      <c r="M4557" s="181"/>
      <c r="N4557" s="596" t="s">
        <v>280</v>
      </c>
    </row>
    <row r="4558" spans="1:14" s="158" customFormat="1" ht="18" customHeight="1" x14ac:dyDescent="0.25">
      <c r="A4558" s="181">
        <v>17781</v>
      </c>
      <c r="B4558" s="701" t="s">
        <v>6188</v>
      </c>
      <c r="C4558" s="181" t="s">
        <v>6189</v>
      </c>
      <c r="D4558" s="181" t="s">
        <v>1819</v>
      </c>
      <c r="E4558" s="181" t="s">
        <v>3663</v>
      </c>
      <c r="F4558" s="181" t="s">
        <v>304</v>
      </c>
      <c r="G4558" s="181" t="s">
        <v>826</v>
      </c>
      <c r="H4558" s="181" t="s">
        <v>5</v>
      </c>
      <c r="I4558" s="181" t="s">
        <v>6190</v>
      </c>
      <c r="J4558" s="181">
        <v>13280</v>
      </c>
      <c r="K4558" s="181">
        <v>39</v>
      </c>
      <c r="L4558" s="181"/>
      <c r="M4558" s="181"/>
      <c r="N4558" s="596" t="s">
        <v>280</v>
      </c>
    </row>
    <row r="4559" spans="1:14" ht="18" customHeight="1" x14ac:dyDescent="0.25">
      <c r="A4559" s="181">
        <v>69887</v>
      </c>
      <c r="B4559" s="701">
        <v>9128719</v>
      </c>
      <c r="C4559" s="181" t="s">
        <v>13583</v>
      </c>
      <c r="D4559" s="181" t="s">
        <v>1819</v>
      </c>
      <c r="E4559" s="181" t="s">
        <v>3663</v>
      </c>
      <c r="F4559" s="181" t="s">
        <v>304</v>
      </c>
      <c r="G4559" s="181" t="s">
        <v>1822</v>
      </c>
      <c r="H4559" s="181" t="s">
        <v>5</v>
      </c>
      <c r="I4559" s="181" t="s">
        <v>6190</v>
      </c>
      <c r="J4559" s="181">
        <v>40820</v>
      </c>
      <c r="K4559" s="181">
        <v>7</v>
      </c>
      <c r="L4559" s="181"/>
      <c r="M4559" s="181"/>
      <c r="N4559" s="596" t="s">
        <v>280</v>
      </c>
    </row>
    <row r="4560" spans="1:14" s="158" customFormat="1" ht="18" customHeight="1" x14ac:dyDescent="0.25">
      <c r="A4560" s="181">
        <v>28917</v>
      </c>
      <c r="B4560" s="701" t="s">
        <v>14316</v>
      </c>
      <c r="C4560" s="181" t="s">
        <v>6148</v>
      </c>
      <c r="D4560" s="181" t="s">
        <v>1819</v>
      </c>
      <c r="E4560" s="181" t="s">
        <v>4171</v>
      </c>
      <c r="F4560" s="181" t="s">
        <v>304</v>
      </c>
      <c r="G4560" s="181" t="s">
        <v>1822</v>
      </c>
      <c r="H4560" s="181" t="s">
        <v>5</v>
      </c>
      <c r="I4560" s="181" t="s">
        <v>5876</v>
      </c>
      <c r="J4560" s="181">
        <v>69060</v>
      </c>
      <c r="K4560" s="181">
        <v>1</v>
      </c>
      <c r="L4560" s="181"/>
      <c r="M4560" s="181"/>
      <c r="N4560" s="596" t="s">
        <v>280</v>
      </c>
    </row>
    <row r="4561" spans="1:14" s="158" customFormat="1" ht="18" customHeight="1" x14ac:dyDescent="0.25">
      <c r="A4561" s="181">
        <v>14157</v>
      </c>
      <c r="B4561" s="701">
        <v>8920636530</v>
      </c>
      <c r="C4561" s="181" t="s">
        <v>5984</v>
      </c>
      <c r="D4561" s="181" t="s">
        <v>1819</v>
      </c>
      <c r="E4561" s="181" t="s">
        <v>3809</v>
      </c>
      <c r="F4561" s="181" t="s">
        <v>304</v>
      </c>
      <c r="G4561" s="181" t="s">
        <v>1822</v>
      </c>
      <c r="H4561" s="181" t="s">
        <v>5</v>
      </c>
      <c r="I4561" s="181" t="s">
        <v>14317</v>
      </c>
      <c r="J4561" s="181">
        <v>77310</v>
      </c>
      <c r="K4561" s="181">
        <v>6</v>
      </c>
      <c r="L4561" s="181"/>
      <c r="M4561" s="181"/>
      <c r="N4561" s="596" t="s">
        <v>280</v>
      </c>
    </row>
    <row r="4562" spans="1:14" s="158" customFormat="1" ht="18" customHeight="1" x14ac:dyDescent="0.25">
      <c r="A4562" s="181">
        <v>4390</v>
      </c>
      <c r="B4562" s="701">
        <v>8941766504</v>
      </c>
      <c r="C4562" s="181" t="s">
        <v>5987</v>
      </c>
      <c r="D4562" s="181" t="s">
        <v>1819</v>
      </c>
      <c r="E4562" s="181" t="s">
        <v>3552</v>
      </c>
      <c r="F4562" s="181" t="s">
        <v>304</v>
      </c>
      <c r="G4562" s="181" t="s">
        <v>1822</v>
      </c>
      <c r="H4562" s="181" t="s">
        <v>5</v>
      </c>
      <c r="I4562" s="181" t="s">
        <v>6174</v>
      </c>
      <c r="J4562" s="181">
        <v>86590</v>
      </c>
      <c r="K4562" s="181">
        <v>7</v>
      </c>
      <c r="L4562" s="181"/>
      <c r="M4562" s="181"/>
      <c r="N4562" s="596" t="s">
        <v>280</v>
      </c>
    </row>
    <row r="4563" spans="1:14" s="158" customFormat="1" ht="18" customHeight="1" x14ac:dyDescent="0.25">
      <c r="A4563" s="181">
        <v>29969</v>
      </c>
      <c r="B4563" s="701" t="s">
        <v>6193</v>
      </c>
      <c r="C4563" s="181" t="s">
        <v>13593</v>
      </c>
      <c r="D4563" s="181" t="s">
        <v>1819</v>
      </c>
      <c r="E4563" s="181" t="s">
        <v>4439</v>
      </c>
      <c r="F4563" s="181" t="s">
        <v>304</v>
      </c>
      <c r="G4563" s="181" t="s">
        <v>826</v>
      </c>
      <c r="H4563" s="181" t="s">
        <v>5</v>
      </c>
      <c r="I4563" s="181" t="s">
        <v>6035</v>
      </c>
      <c r="J4563" s="181">
        <v>14110</v>
      </c>
      <c r="K4563" s="181">
        <v>36</v>
      </c>
      <c r="L4563" s="181"/>
      <c r="M4563" s="181"/>
      <c r="N4563" s="596" t="s">
        <v>280</v>
      </c>
    </row>
    <row r="4564" spans="1:14" s="158" customFormat="1" ht="18" customHeight="1" x14ac:dyDescent="0.25">
      <c r="A4564" s="181">
        <v>88869</v>
      </c>
      <c r="B4564" s="701">
        <v>96553368</v>
      </c>
      <c r="C4564" s="181" t="s">
        <v>6175</v>
      </c>
      <c r="D4564" s="181" t="s">
        <v>1819</v>
      </c>
      <c r="E4564" s="181" t="s">
        <v>6194</v>
      </c>
      <c r="F4564" s="181" t="s">
        <v>304</v>
      </c>
      <c r="G4564" s="181" t="s">
        <v>1822</v>
      </c>
      <c r="H4564" s="181" t="s">
        <v>5</v>
      </c>
      <c r="I4564" s="181" t="s">
        <v>4881</v>
      </c>
      <c r="J4564" s="181">
        <v>35660</v>
      </c>
      <c r="K4564" s="181">
        <v>9</v>
      </c>
      <c r="L4564" s="181"/>
      <c r="M4564" s="181"/>
      <c r="N4564" s="596" t="s">
        <v>280</v>
      </c>
    </row>
    <row r="4565" spans="1:14" s="158" customFormat="1" ht="18" customHeight="1" x14ac:dyDescent="0.25">
      <c r="A4565" s="181">
        <v>28913</v>
      </c>
      <c r="B4565" s="701">
        <v>5489090</v>
      </c>
      <c r="C4565" s="181" t="s">
        <v>17513</v>
      </c>
      <c r="D4565" s="181" t="s">
        <v>1819</v>
      </c>
      <c r="E4565" s="181" t="s">
        <v>3919</v>
      </c>
      <c r="F4565" s="181" t="s">
        <v>304</v>
      </c>
      <c r="G4565" s="181" t="s">
        <v>1822</v>
      </c>
      <c r="H4565" s="181" t="s">
        <v>5</v>
      </c>
      <c r="I4565" s="181" t="s">
        <v>3595</v>
      </c>
      <c r="J4565" s="181">
        <v>79230</v>
      </c>
      <c r="K4565" s="181">
        <v>15</v>
      </c>
      <c r="L4565" s="181"/>
      <c r="M4565" s="181"/>
      <c r="N4565" s="596" t="s">
        <v>280</v>
      </c>
    </row>
    <row r="4566" spans="1:14" ht="18" customHeight="1" x14ac:dyDescent="0.25">
      <c r="A4566" s="181">
        <v>20654</v>
      </c>
      <c r="B4566" s="701" t="s">
        <v>11396</v>
      </c>
      <c r="C4566" s="181" t="s">
        <v>11397</v>
      </c>
      <c r="D4566" s="181" t="s">
        <v>1819</v>
      </c>
      <c r="E4566" s="181" t="s">
        <v>3644</v>
      </c>
      <c r="F4566" s="181" t="s">
        <v>304</v>
      </c>
      <c r="G4566" s="181" t="s">
        <v>1822</v>
      </c>
      <c r="H4566" s="181" t="s">
        <v>5</v>
      </c>
      <c r="I4566" s="181" t="s">
        <v>11398</v>
      </c>
      <c r="J4566" s="181">
        <v>81540</v>
      </c>
      <c r="K4566" s="181">
        <v>7</v>
      </c>
      <c r="L4566" s="181"/>
      <c r="M4566" s="181"/>
      <c r="N4566" s="596" t="s">
        <v>280</v>
      </c>
    </row>
    <row r="4567" spans="1:14" s="158" customFormat="1" ht="18" customHeight="1" x14ac:dyDescent="0.25">
      <c r="A4567" s="181">
        <v>27625</v>
      </c>
      <c r="B4567" s="701">
        <v>96569660</v>
      </c>
      <c r="C4567" s="181" t="s">
        <v>6179</v>
      </c>
      <c r="D4567" s="181" t="s">
        <v>1819</v>
      </c>
      <c r="E4567" s="181" t="s">
        <v>3753</v>
      </c>
      <c r="F4567" s="181" t="s">
        <v>304</v>
      </c>
      <c r="G4567" s="181" t="s">
        <v>826</v>
      </c>
      <c r="H4567" s="181" t="s">
        <v>5</v>
      </c>
      <c r="I4567" s="181" t="s">
        <v>6195</v>
      </c>
      <c r="J4567" s="181">
        <v>15770</v>
      </c>
      <c r="K4567" s="181">
        <v>215</v>
      </c>
      <c r="L4567" s="181"/>
      <c r="M4567" s="181"/>
      <c r="N4567" s="596" t="s">
        <v>280</v>
      </c>
    </row>
    <row r="4568" spans="1:14" s="158" customFormat="1" ht="18" customHeight="1" x14ac:dyDescent="0.25">
      <c r="A4568" s="181">
        <v>29143</v>
      </c>
      <c r="B4568" s="701" t="s">
        <v>11091</v>
      </c>
      <c r="C4568" s="181" t="s">
        <v>11090</v>
      </c>
      <c r="D4568" s="181" t="s">
        <v>1819</v>
      </c>
      <c r="E4568" s="181" t="s">
        <v>3753</v>
      </c>
      <c r="F4568" s="181" t="s">
        <v>304</v>
      </c>
      <c r="G4568" s="181" t="s">
        <v>1822</v>
      </c>
      <c r="H4568" s="181" t="s">
        <v>5</v>
      </c>
      <c r="I4568" s="181" t="s">
        <v>4649</v>
      </c>
      <c r="J4568" s="181">
        <v>30690</v>
      </c>
      <c r="K4568" s="181">
        <v>74</v>
      </c>
      <c r="L4568" s="181"/>
      <c r="M4568" s="181"/>
      <c r="N4568" s="596" t="s">
        <v>280</v>
      </c>
    </row>
    <row r="4569" spans="1:14" s="158" customFormat="1" ht="18" customHeight="1" x14ac:dyDescent="0.25">
      <c r="A4569" s="181">
        <v>27448</v>
      </c>
      <c r="B4569" s="701">
        <v>95077208</v>
      </c>
      <c r="C4569" s="181" t="s">
        <v>13558</v>
      </c>
      <c r="D4569" s="181" t="s">
        <v>1819</v>
      </c>
      <c r="E4569" s="181" t="s">
        <v>3743</v>
      </c>
      <c r="F4569" s="181" t="s">
        <v>304</v>
      </c>
      <c r="G4569" s="181" t="s">
        <v>1822</v>
      </c>
      <c r="H4569" s="181" t="s">
        <v>5</v>
      </c>
      <c r="I4569" s="181" t="s">
        <v>13559</v>
      </c>
      <c r="J4569" s="181">
        <v>55660</v>
      </c>
      <c r="K4569" s="181">
        <v>26</v>
      </c>
      <c r="L4569" s="181"/>
      <c r="M4569" s="181"/>
      <c r="N4569" s="596" t="s">
        <v>280</v>
      </c>
    </row>
    <row r="4570" spans="1:14" s="158" customFormat="1" ht="18" customHeight="1" x14ac:dyDescent="0.25">
      <c r="A4570" s="181">
        <v>58075</v>
      </c>
      <c r="B4570" s="701">
        <v>30001667</v>
      </c>
      <c r="C4570" s="181" t="s">
        <v>6042</v>
      </c>
      <c r="D4570" s="181" t="s">
        <v>1819</v>
      </c>
      <c r="E4570" s="181" t="s">
        <v>17051</v>
      </c>
      <c r="F4570" s="181" t="s">
        <v>304</v>
      </c>
      <c r="G4570" s="181" t="s">
        <v>1822</v>
      </c>
      <c r="H4570" s="181" t="s">
        <v>5</v>
      </c>
      <c r="I4570" s="181" t="s">
        <v>2231</v>
      </c>
      <c r="J4570" s="181">
        <v>33520</v>
      </c>
      <c r="K4570" s="181">
        <v>3</v>
      </c>
      <c r="L4570" s="181"/>
      <c r="M4570" s="181"/>
      <c r="N4570" s="596" t="s">
        <v>280</v>
      </c>
    </row>
    <row r="4571" spans="1:14" s="158" customFormat="1" ht="18" customHeight="1" x14ac:dyDescent="0.25">
      <c r="A4571" s="181">
        <v>23662</v>
      </c>
      <c r="B4571" s="701" t="s">
        <v>15623</v>
      </c>
      <c r="C4571" s="181" t="s">
        <v>6196</v>
      </c>
      <c r="D4571" s="181" t="s">
        <v>1819</v>
      </c>
      <c r="E4571" s="181" t="s">
        <v>4133</v>
      </c>
      <c r="F4571" s="181" t="s">
        <v>304</v>
      </c>
      <c r="G4571" s="181" t="s">
        <v>1822</v>
      </c>
      <c r="H4571" s="181" t="s">
        <v>5</v>
      </c>
      <c r="I4571" s="181" t="s">
        <v>13563</v>
      </c>
      <c r="J4571" s="181">
        <v>38220</v>
      </c>
      <c r="K4571" s="181">
        <v>7</v>
      </c>
      <c r="L4571" s="181"/>
      <c r="M4571" s="181"/>
      <c r="N4571" s="596" t="s">
        <v>280</v>
      </c>
    </row>
    <row r="4572" spans="1:14" s="158" customFormat="1" ht="18" customHeight="1" x14ac:dyDescent="0.25">
      <c r="A4572" s="181">
        <v>35282</v>
      </c>
      <c r="B4572" s="701" t="s">
        <v>12211</v>
      </c>
      <c r="C4572" s="181" t="s">
        <v>11847</v>
      </c>
      <c r="D4572" s="181" t="s">
        <v>1819</v>
      </c>
      <c r="E4572" s="181" t="s">
        <v>2337</v>
      </c>
      <c r="F4572" s="181" t="s">
        <v>304</v>
      </c>
      <c r="G4572" s="181" t="s">
        <v>1822</v>
      </c>
      <c r="H4572" s="181" t="s">
        <v>5</v>
      </c>
      <c r="I4572" s="181" t="s">
        <v>3552</v>
      </c>
      <c r="J4572" s="181">
        <v>76750</v>
      </c>
      <c r="K4572" s="181">
        <v>14</v>
      </c>
      <c r="L4572" s="181"/>
      <c r="M4572" s="181"/>
      <c r="N4572" s="596" t="s">
        <v>280</v>
      </c>
    </row>
    <row r="4573" spans="1:14" s="158" customFormat="1" ht="18" customHeight="1" x14ac:dyDescent="0.25">
      <c r="A4573" s="181">
        <v>1548</v>
      </c>
      <c r="B4573" s="701" t="s">
        <v>15624</v>
      </c>
      <c r="C4573" s="181" t="s">
        <v>15625</v>
      </c>
      <c r="D4573" s="181" t="s">
        <v>1819</v>
      </c>
      <c r="E4573" s="181" t="s">
        <v>15626</v>
      </c>
      <c r="F4573" s="181" t="s">
        <v>304</v>
      </c>
      <c r="G4573" s="181" t="s">
        <v>1822</v>
      </c>
      <c r="H4573" s="181" t="s">
        <v>5</v>
      </c>
      <c r="I4573" s="181" t="s">
        <v>4682</v>
      </c>
      <c r="J4573" s="181">
        <v>81540</v>
      </c>
      <c r="K4573" s="181">
        <v>6</v>
      </c>
      <c r="L4573" s="181"/>
      <c r="M4573" s="181"/>
      <c r="N4573" s="596" t="s">
        <v>280</v>
      </c>
    </row>
    <row r="4574" spans="1:14" s="158" customFormat="1" ht="18" customHeight="1" x14ac:dyDescent="0.25">
      <c r="A4574" s="181">
        <v>24079</v>
      </c>
      <c r="B4574" s="701">
        <v>8944788692</v>
      </c>
      <c r="C4574" s="181" t="s">
        <v>6185</v>
      </c>
      <c r="D4574" s="181" t="s">
        <v>3520</v>
      </c>
      <c r="E4574" s="181" t="s">
        <v>5249</v>
      </c>
      <c r="F4574" s="181" t="s">
        <v>304</v>
      </c>
      <c r="G4574" s="181" t="s">
        <v>305</v>
      </c>
      <c r="H4574" s="181" t="s">
        <v>5</v>
      </c>
      <c r="I4574" s="181" t="s">
        <v>6198</v>
      </c>
      <c r="J4574" s="181">
        <v>49050</v>
      </c>
      <c r="K4574" s="181">
        <v>1</v>
      </c>
      <c r="L4574" s="181"/>
      <c r="M4574" s="181"/>
      <c r="N4574" s="596" t="s">
        <v>280</v>
      </c>
    </row>
    <row r="4575" spans="1:14" s="158" customFormat="1" ht="18" customHeight="1" x14ac:dyDescent="0.25">
      <c r="A4575" s="181">
        <v>46</v>
      </c>
      <c r="B4575" s="701" t="s">
        <v>11092</v>
      </c>
      <c r="C4575" s="181" t="s">
        <v>11093</v>
      </c>
      <c r="D4575" s="181" t="s">
        <v>3520</v>
      </c>
      <c r="E4575" s="181" t="s">
        <v>3756</v>
      </c>
      <c r="F4575" s="181" t="s">
        <v>304</v>
      </c>
      <c r="G4575" s="181" t="s">
        <v>1822</v>
      </c>
      <c r="H4575" s="181" t="s">
        <v>5</v>
      </c>
      <c r="I4575" s="181" t="s">
        <v>2186</v>
      </c>
      <c r="J4575" s="181">
        <v>21060</v>
      </c>
      <c r="K4575" s="181">
        <v>17</v>
      </c>
      <c r="L4575" s="181"/>
      <c r="M4575" s="181"/>
      <c r="N4575" s="596" t="s">
        <v>280</v>
      </c>
    </row>
    <row r="4576" spans="1:14" s="158" customFormat="1" ht="18" customHeight="1" x14ac:dyDescent="0.25">
      <c r="A4576" s="181">
        <v>3932</v>
      </c>
      <c r="B4576" s="701" t="s">
        <v>17052</v>
      </c>
      <c r="C4576" s="181" t="s">
        <v>6011</v>
      </c>
      <c r="D4576" s="181" t="s">
        <v>3520</v>
      </c>
      <c r="E4576" s="181" t="s">
        <v>3627</v>
      </c>
      <c r="F4576" s="181" t="s">
        <v>304</v>
      </c>
      <c r="G4576" s="181" t="s">
        <v>1822</v>
      </c>
      <c r="H4576" s="181" t="s">
        <v>5</v>
      </c>
      <c r="I4576" s="181" t="s">
        <v>12610</v>
      </c>
      <c r="J4576" s="181">
        <v>21060</v>
      </c>
      <c r="K4576" s="181">
        <v>7</v>
      </c>
      <c r="L4576" s="181"/>
      <c r="M4576" s="181"/>
      <c r="N4576" s="596" t="s">
        <v>280</v>
      </c>
    </row>
    <row r="4577" spans="1:14" s="158" customFormat="1" ht="18" customHeight="1" x14ac:dyDescent="0.25">
      <c r="A4577" s="181">
        <v>24073</v>
      </c>
      <c r="B4577" s="701">
        <v>11723</v>
      </c>
      <c r="C4577" s="181" t="s">
        <v>11089</v>
      </c>
      <c r="D4577" s="181" t="s">
        <v>6199</v>
      </c>
      <c r="E4577" s="181" t="s">
        <v>6200</v>
      </c>
      <c r="F4577" s="181" t="s">
        <v>304</v>
      </c>
      <c r="G4577" s="181" t="s">
        <v>305</v>
      </c>
      <c r="H4577" s="181" t="s">
        <v>5</v>
      </c>
      <c r="I4577" s="181" t="s">
        <v>1054</v>
      </c>
      <c r="J4577" s="181">
        <v>49050</v>
      </c>
      <c r="K4577" s="181">
        <v>25</v>
      </c>
      <c r="L4577" s="181"/>
      <c r="M4577" s="181"/>
      <c r="N4577" s="596" t="s">
        <v>280</v>
      </c>
    </row>
    <row r="4578" spans="1:14" s="158" customFormat="1" ht="18" customHeight="1" x14ac:dyDescent="0.25">
      <c r="A4578" s="181">
        <v>24076</v>
      </c>
      <c r="B4578" s="701">
        <v>8973213320</v>
      </c>
      <c r="C4578" s="181" t="s">
        <v>11095</v>
      </c>
      <c r="D4578" s="181" t="s">
        <v>3523</v>
      </c>
      <c r="E4578" s="181" t="s">
        <v>4279</v>
      </c>
      <c r="F4578" s="181" t="s">
        <v>304</v>
      </c>
      <c r="G4578" s="181" t="s">
        <v>305</v>
      </c>
      <c r="H4578" s="181" t="s">
        <v>5</v>
      </c>
      <c r="I4578" s="181" t="s">
        <v>641</v>
      </c>
      <c r="J4578" s="181">
        <v>49050</v>
      </c>
      <c r="K4578" s="181">
        <v>1</v>
      </c>
      <c r="L4578" s="181"/>
      <c r="M4578" s="181"/>
      <c r="N4578" s="596" t="s">
        <v>280</v>
      </c>
    </row>
    <row r="4579" spans="1:14" ht="18" customHeight="1" x14ac:dyDescent="0.25">
      <c r="A4579" s="181">
        <v>55384</v>
      </c>
      <c r="B4579" s="701">
        <v>95603906</v>
      </c>
      <c r="C4579" s="181" t="s">
        <v>6201</v>
      </c>
      <c r="D4579" s="181" t="s">
        <v>3523</v>
      </c>
      <c r="E4579" s="181" t="s">
        <v>4105</v>
      </c>
      <c r="F4579" s="181" t="s">
        <v>304</v>
      </c>
      <c r="G4579" s="181" t="s">
        <v>1822</v>
      </c>
      <c r="H4579" s="181" t="s">
        <v>5</v>
      </c>
      <c r="I4579" s="181" t="s">
        <v>1764</v>
      </c>
      <c r="J4579" s="181">
        <v>30720</v>
      </c>
      <c r="K4579" s="181">
        <v>11</v>
      </c>
      <c r="L4579" s="181"/>
      <c r="M4579" s="181"/>
      <c r="N4579" s="596" t="s">
        <v>280</v>
      </c>
    </row>
    <row r="4580" spans="1:14" ht="18" customHeight="1" x14ac:dyDescent="0.25">
      <c r="A4580" s="181">
        <v>71481</v>
      </c>
      <c r="B4580" s="701" t="s">
        <v>6202</v>
      </c>
      <c r="C4580" s="181" t="s">
        <v>6203</v>
      </c>
      <c r="D4580" s="181" t="s">
        <v>3523</v>
      </c>
      <c r="E4580" s="181" t="s">
        <v>3627</v>
      </c>
      <c r="F4580" s="181" t="s">
        <v>304</v>
      </c>
      <c r="G4580" s="181" t="s">
        <v>1822</v>
      </c>
      <c r="H4580" s="181" t="s">
        <v>5</v>
      </c>
      <c r="I4580" s="181" t="s">
        <v>6052</v>
      </c>
      <c r="J4580" s="181">
        <v>32640</v>
      </c>
      <c r="K4580" s="181">
        <v>13</v>
      </c>
      <c r="L4580" s="181"/>
      <c r="M4580" s="181"/>
      <c r="N4580" s="596" t="s">
        <v>280</v>
      </c>
    </row>
    <row r="4581" spans="1:14" ht="18" customHeight="1" x14ac:dyDescent="0.25">
      <c r="A4581" s="181">
        <v>39469</v>
      </c>
      <c r="B4581" s="701">
        <v>417</v>
      </c>
      <c r="C4581" s="181" t="s">
        <v>6204</v>
      </c>
      <c r="D4581" s="181" t="s">
        <v>6205</v>
      </c>
      <c r="E4581" s="181" t="s">
        <v>3508</v>
      </c>
      <c r="F4581" s="181" t="s">
        <v>304</v>
      </c>
      <c r="G4581" s="181" t="s">
        <v>309</v>
      </c>
      <c r="H4581" s="181" t="s">
        <v>5</v>
      </c>
      <c r="I4581" s="181" t="s">
        <v>604</v>
      </c>
      <c r="J4581" s="181">
        <v>3290</v>
      </c>
      <c r="K4581" s="181">
        <v>29</v>
      </c>
      <c r="L4581" s="181"/>
      <c r="M4581" s="181"/>
      <c r="N4581" s="596" t="s">
        <v>280</v>
      </c>
    </row>
    <row r="4582" spans="1:14" s="158" customFormat="1" ht="18" customHeight="1" x14ac:dyDescent="0.25">
      <c r="A4582" s="181">
        <v>6745</v>
      </c>
      <c r="B4582" s="701">
        <v>553</v>
      </c>
      <c r="C4582" s="181" t="s">
        <v>6164</v>
      </c>
      <c r="D4582" s="181" t="s">
        <v>1831</v>
      </c>
      <c r="E4582" s="181" t="s">
        <v>3753</v>
      </c>
      <c r="F4582" s="181" t="s">
        <v>304</v>
      </c>
      <c r="G4582" s="181" t="s">
        <v>309</v>
      </c>
      <c r="H4582" s="181" t="s">
        <v>5</v>
      </c>
      <c r="I4582" s="181" t="s">
        <v>3966</v>
      </c>
      <c r="J4582" s="181">
        <v>2360</v>
      </c>
      <c r="K4582" s="181">
        <v>16</v>
      </c>
      <c r="L4582" s="181"/>
      <c r="M4582" s="181"/>
      <c r="N4582" s="596" t="s">
        <v>280</v>
      </c>
    </row>
    <row r="4583" spans="1:14" s="158" customFormat="1" ht="18" customHeight="1" x14ac:dyDescent="0.25">
      <c r="A4583" s="181">
        <v>1229</v>
      </c>
      <c r="B4583" s="701">
        <v>90125064</v>
      </c>
      <c r="C4583" s="181" t="s">
        <v>6206</v>
      </c>
      <c r="D4583" s="181" t="s">
        <v>6207</v>
      </c>
      <c r="E4583" s="181" t="s">
        <v>6208</v>
      </c>
      <c r="F4583" s="181" t="s">
        <v>304</v>
      </c>
      <c r="G4583" s="181" t="s">
        <v>5276</v>
      </c>
      <c r="H4583" s="181" t="s">
        <v>14</v>
      </c>
      <c r="I4583" s="181" t="s">
        <v>14317</v>
      </c>
      <c r="J4583" s="181">
        <v>10960</v>
      </c>
      <c r="K4583" s="181">
        <v>19</v>
      </c>
      <c r="L4583" s="181"/>
      <c r="M4583" s="181"/>
      <c r="N4583" s="596" t="s">
        <v>280</v>
      </c>
    </row>
    <row r="4584" spans="1:14" ht="18" customHeight="1" x14ac:dyDescent="0.25">
      <c r="A4584" s="181">
        <v>24631</v>
      </c>
      <c r="B4584" s="701" t="s">
        <v>12212</v>
      </c>
      <c r="C4584" s="181" t="s">
        <v>5987</v>
      </c>
      <c r="D4584" s="181" t="s">
        <v>12213</v>
      </c>
      <c r="E4584" s="181" t="s">
        <v>6237</v>
      </c>
      <c r="F4584" s="181" t="s">
        <v>577</v>
      </c>
      <c r="G4584" s="181" t="s">
        <v>141</v>
      </c>
      <c r="H4584" s="181" t="s">
        <v>10</v>
      </c>
      <c r="I4584" s="181" t="s">
        <v>3758</v>
      </c>
      <c r="J4584" s="181">
        <v>72520</v>
      </c>
      <c r="K4584" s="181">
        <v>122</v>
      </c>
      <c r="L4584" s="181"/>
      <c r="M4584" s="181"/>
      <c r="N4584" s="596" t="s">
        <v>280</v>
      </c>
    </row>
    <row r="4585" spans="1:14" ht="18" customHeight="1" x14ac:dyDescent="0.25">
      <c r="A4585" s="181">
        <v>24629</v>
      </c>
      <c r="B4585" s="701" t="s">
        <v>15627</v>
      </c>
      <c r="C4585" s="181" t="s">
        <v>6192</v>
      </c>
      <c r="D4585" s="181" t="s">
        <v>12213</v>
      </c>
      <c r="E4585" s="181" t="s">
        <v>4756</v>
      </c>
      <c r="F4585" s="181" t="s">
        <v>577</v>
      </c>
      <c r="G4585" s="181" t="s">
        <v>141</v>
      </c>
      <c r="H4585" s="181" t="s">
        <v>10</v>
      </c>
      <c r="I4585" s="181" t="s">
        <v>3683</v>
      </c>
      <c r="J4585" s="181">
        <v>94180</v>
      </c>
      <c r="K4585" s="181">
        <v>62</v>
      </c>
      <c r="L4585" s="181"/>
      <c r="M4585" s="181"/>
      <c r="N4585" s="596" t="s">
        <v>280</v>
      </c>
    </row>
    <row r="4586" spans="1:14" s="158" customFormat="1" ht="18" customHeight="1" x14ac:dyDescent="0.25">
      <c r="A4586" s="181">
        <v>13482</v>
      </c>
      <c r="B4586" s="701" t="s">
        <v>15628</v>
      </c>
      <c r="C4586" s="181" t="s">
        <v>6114</v>
      </c>
      <c r="D4586" s="181" t="s">
        <v>1850</v>
      </c>
      <c r="E4586" s="181" t="s">
        <v>4816</v>
      </c>
      <c r="F4586" s="181" t="s">
        <v>577</v>
      </c>
      <c r="G4586" s="181" t="s">
        <v>141</v>
      </c>
      <c r="H4586" s="181" t="s">
        <v>10</v>
      </c>
      <c r="I4586" s="181" t="s">
        <v>6035</v>
      </c>
      <c r="J4586" s="181">
        <v>136720</v>
      </c>
      <c r="K4586" s="181">
        <v>39</v>
      </c>
      <c r="L4586" s="181"/>
      <c r="M4586" s="181"/>
      <c r="N4586" s="596" t="s">
        <v>280</v>
      </c>
    </row>
    <row r="4587" spans="1:14" s="158" customFormat="1" ht="18" customHeight="1" x14ac:dyDescent="0.25">
      <c r="A4587" s="181">
        <v>26395</v>
      </c>
      <c r="B4587" s="701" t="s">
        <v>15629</v>
      </c>
      <c r="C4587" s="181" t="s">
        <v>6175</v>
      </c>
      <c r="D4587" s="181" t="s">
        <v>1850</v>
      </c>
      <c r="E4587" s="181" t="s">
        <v>6209</v>
      </c>
      <c r="F4587" s="181" t="s">
        <v>577</v>
      </c>
      <c r="G4587" s="181" t="s">
        <v>141</v>
      </c>
      <c r="H4587" s="181" t="s">
        <v>10</v>
      </c>
      <c r="I4587" s="181" t="s">
        <v>4881</v>
      </c>
      <c r="J4587" s="181">
        <v>87290</v>
      </c>
      <c r="K4587" s="181">
        <v>21</v>
      </c>
      <c r="L4587" s="181"/>
      <c r="M4587" s="181"/>
      <c r="N4587" s="596" t="s">
        <v>280</v>
      </c>
    </row>
    <row r="4588" spans="1:14" s="158" customFormat="1" ht="18" customHeight="1" x14ac:dyDescent="0.25">
      <c r="A4588" s="181">
        <v>91741</v>
      </c>
      <c r="B4588" s="701" t="s">
        <v>6210</v>
      </c>
      <c r="C4588" s="181" t="s">
        <v>6211</v>
      </c>
      <c r="D4588" s="181" t="s">
        <v>1850</v>
      </c>
      <c r="E4588" s="181" t="s">
        <v>3551</v>
      </c>
      <c r="F4588" s="181" t="s">
        <v>416</v>
      </c>
      <c r="G4588" s="181" t="s">
        <v>141</v>
      </c>
      <c r="H4588" s="181" t="s">
        <v>10</v>
      </c>
      <c r="I4588" s="181" t="s">
        <v>4603</v>
      </c>
      <c r="J4588" s="181">
        <v>73180</v>
      </c>
      <c r="K4588" s="181">
        <v>370</v>
      </c>
      <c r="L4588" s="181"/>
      <c r="M4588" s="181"/>
      <c r="N4588" s="596" t="s">
        <v>280</v>
      </c>
    </row>
    <row r="4589" spans="1:14" s="158" customFormat="1" ht="18" customHeight="1" x14ac:dyDescent="0.25">
      <c r="A4589" s="181">
        <v>3040</v>
      </c>
      <c r="B4589" s="701" t="s">
        <v>6212</v>
      </c>
      <c r="C4589" s="181" t="s">
        <v>6119</v>
      </c>
      <c r="D4589" s="181" t="s">
        <v>1850</v>
      </c>
      <c r="E4589" s="181" t="s">
        <v>6213</v>
      </c>
      <c r="F4589" s="181" t="s">
        <v>577</v>
      </c>
      <c r="G4589" s="181" t="s">
        <v>141</v>
      </c>
      <c r="H4589" s="181" t="s">
        <v>10</v>
      </c>
      <c r="I4589" s="181" t="s">
        <v>6191</v>
      </c>
      <c r="J4589" s="181">
        <v>80770</v>
      </c>
      <c r="K4589" s="181">
        <v>37</v>
      </c>
      <c r="L4589" s="181"/>
      <c r="M4589" s="181"/>
      <c r="N4589" s="596" t="s">
        <v>280</v>
      </c>
    </row>
    <row r="4590" spans="1:14" s="158" customFormat="1" ht="18" customHeight="1" x14ac:dyDescent="0.25">
      <c r="A4590" s="181">
        <v>80378</v>
      </c>
      <c r="B4590" s="701" t="s">
        <v>15630</v>
      </c>
      <c r="C4590" s="181" t="s">
        <v>15631</v>
      </c>
      <c r="D4590" s="181" t="s">
        <v>1850</v>
      </c>
      <c r="E4590" s="181" t="s">
        <v>15632</v>
      </c>
      <c r="F4590" s="181" t="s">
        <v>416</v>
      </c>
      <c r="G4590" s="181" t="s">
        <v>141</v>
      </c>
      <c r="H4590" s="181" t="s">
        <v>10</v>
      </c>
      <c r="I4590" s="181" t="s">
        <v>2023</v>
      </c>
      <c r="J4590" s="181">
        <v>97040</v>
      </c>
      <c r="K4590" s="181">
        <v>93</v>
      </c>
      <c r="L4590" s="181"/>
      <c r="M4590" s="181"/>
      <c r="N4590" s="596" t="s">
        <v>280</v>
      </c>
    </row>
    <row r="4591" spans="1:14" s="158" customFormat="1" ht="18" customHeight="1" x14ac:dyDescent="0.25">
      <c r="A4591" s="181">
        <v>4451</v>
      </c>
      <c r="B4591" s="701" t="s">
        <v>6214</v>
      </c>
      <c r="C4591" s="181" t="s">
        <v>6179</v>
      </c>
      <c r="D4591" s="181" t="s">
        <v>1850</v>
      </c>
      <c r="E4591" s="181" t="s">
        <v>3552</v>
      </c>
      <c r="F4591" s="181" t="s">
        <v>416</v>
      </c>
      <c r="G4591" s="181" t="s">
        <v>141</v>
      </c>
      <c r="H4591" s="181" t="s">
        <v>10</v>
      </c>
      <c r="I4591" s="181" t="s">
        <v>4622</v>
      </c>
      <c r="J4591" s="181">
        <v>99820</v>
      </c>
      <c r="K4591" s="181">
        <v>100</v>
      </c>
      <c r="L4591" s="181"/>
      <c r="M4591" s="181"/>
      <c r="N4591" s="596" t="s">
        <v>280</v>
      </c>
    </row>
    <row r="4592" spans="1:14" s="158" customFormat="1" ht="18" customHeight="1" x14ac:dyDescent="0.25">
      <c r="A4592" s="181">
        <v>13275</v>
      </c>
      <c r="B4592" s="701" t="s">
        <v>6216</v>
      </c>
      <c r="C4592" s="181" t="s">
        <v>6029</v>
      </c>
      <c r="D4592" s="181" t="s">
        <v>1850</v>
      </c>
      <c r="E4592" s="181" t="s">
        <v>6217</v>
      </c>
      <c r="F4592" s="181" t="s">
        <v>577</v>
      </c>
      <c r="G4592" s="181" t="s">
        <v>141</v>
      </c>
      <c r="H4592" s="181" t="s">
        <v>10</v>
      </c>
      <c r="I4592" s="181" t="s">
        <v>834</v>
      </c>
      <c r="J4592" s="181">
        <v>106280</v>
      </c>
      <c r="K4592" s="181">
        <v>6</v>
      </c>
      <c r="L4592" s="181"/>
      <c r="M4592" s="181"/>
      <c r="N4592" s="596" t="s">
        <v>280</v>
      </c>
    </row>
    <row r="4593" spans="1:14" s="158" customFormat="1" ht="18" customHeight="1" x14ac:dyDescent="0.25">
      <c r="A4593" s="181">
        <v>11114</v>
      </c>
      <c r="B4593" s="701" t="s">
        <v>6218</v>
      </c>
      <c r="C4593" s="181" t="s">
        <v>6219</v>
      </c>
      <c r="D4593" s="181" t="s">
        <v>1850</v>
      </c>
      <c r="E4593" s="181" t="s">
        <v>6220</v>
      </c>
      <c r="F4593" s="181" t="s">
        <v>416</v>
      </c>
      <c r="G4593" s="181" t="s">
        <v>141</v>
      </c>
      <c r="H4593" s="181" t="s">
        <v>10</v>
      </c>
      <c r="I4593" s="181" t="s">
        <v>6032</v>
      </c>
      <c r="J4593" s="181">
        <v>65290</v>
      </c>
      <c r="K4593" s="181">
        <v>16</v>
      </c>
      <c r="L4593" s="181"/>
      <c r="M4593" s="181"/>
      <c r="N4593" s="596" t="s">
        <v>280</v>
      </c>
    </row>
    <row r="4594" spans="1:14" s="158" customFormat="1" ht="18" customHeight="1" x14ac:dyDescent="0.25">
      <c r="A4594" s="181">
        <v>10800</v>
      </c>
      <c r="B4594" s="701" t="s">
        <v>12214</v>
      </c>
      <c r="C4594" s="181" t="s">
        <v>6042</v>
      </c>
      <c r="D4594" s="181" t="s">
        <v>1850</v>
      </c>
      <c r="E4594" s="181" t="s">
        <v>6249</v>
      </c>
      <c r="F4594" s="181" t="s">
        <v>577</v>
      </c>
      <c r="G4594" s="181" t="s">
        <v>141</v>
      </c>
      <c r="H4594" s="181" t="s">
        <v>10</v>
      </c>
      <c r="I4594" s="181" t="s">
        <v>2231</v>
      </c>
      <c r="J4594" s="181">
        <v>100710</v>
      </c>
      <c r="K4594" s="181">
        <v>150</v>
      </c>
      <c r="L4594" s="181"/>
      <c r="M4594" s="181"/>
      <c r="N4594" s="596" t="s">
        <v>280</v>
      </c>
    </row>
    <row r="4595" spans="1:14" ht="18" customHeight="1" x14ac:dyDescent="0.25">
      <c r="A4595" s="181">
        <v>11439</v>
      </c>
      <c r="B4595" s="701" t="s">
        <v>6222</v>
      </c>
      <c r="C4595" s="181" t="s">
        <v>6196</v>
      </c>
      <c r="D4595" s="181" t="s">
        <v>1857</v>
      </c>
      <c r="E4595" s="181" t="s">
        <v>4438</v>
      </c>
      <c r="F4595" s="181" t="s">
        <v>577</v>
      </c>
      <c r="G4595" s="181" t="s">
        <v>141</v>
      </c>
      <c r="H4595" s="181" t="s">
        <v>10</v>
      </c>
      <c r="I4595" s="181" t="s">
        <v>1538</v>
      </c>
      <c r="J4595" s="181">
        <v>187350</v>
      </c>
      <c r="K4595" s="181">
        <v>101</v>
      </c>
      <c r="L4595" s="181"/>
      <c r="M4595" s="181"/>
      <c r="N4595" s="596" t="s">
        <v>280</v>
      </c>
    </row>
    <row r="4596" spans="1:14" s="158" customFormat="1" ht="18" customHeight="1" x14ac:dyDescent="0.25">
      <c r="A4596" s="181">
        <v>19857</v>
      </c>
      <c r="B4596" s="701" t="s">
        <v>6223</v>
      </c>
      <c r="C4596" s="181" t="s">
        <v>6197</v>
      </c>
      <c r="D4596" s="181" t="s">
        <v>1857</v>
      </c>
      <c r="E4596" s="181" t="s">
        <v>6194</v>
      </c>
      <c r="F4596" s="181" t="s">
        <v>1309</v>
      </c>
      <c r="G4596" s="181" t="s">
        <v>141</v>
      </c>
      <c r="H4596" s="181" t="s">
        <v>10</v>
      </c>
      <c r="I4596" s="181" t="s">
        <v>5228</v>
      </c>
      <c r="J4596" s="181">
        <v>197800</v>
      </c>
      <c r="K4596" s="181">
        <v>89</v>
      </c>
      <c r="L4596" s="181"/>
      <c r="M4596" s="181"/>
      <c r="N4596" s="596" t="s">
        <v>280</v>
      </c>
    </row>
    <row r="4597" spans="1:14" s="158" customFormat="1" ht="18" customHeight="1" x14ac:dyDescent="0.25">
      <c r="A4597" s="181">
        <v>20871</v>
      </c>
      <c r="B4597" s="701" t="s">
        <v>12215</v>
      </c>
      <c r="C4597" s="181" t="s">
        <v>11846</v>
      </c>
      <c r="D4597" s="181" t="s">
        <v>1857</v>
      </c>
      <c r="E4597" s="181" t="s">
        <v>4646</v>
      </c>
      <c r="F4597" s="181" t="s">
        <v>304</v>
      </c>
      <c r="G4597" s="181" t="s">
        <v>141</v>
      </c>
      <c r="H4597" s="181" t="s">
        <v>10</v>
      </c>
      <c r="I4597" s="181" t="s">
        <v>5703</v>
      </c>
      <c r="J4597" s="181">
        <v>271930</v>
      </c>
      <c r="K4597" s="181">
        <v>35</v>
      </c>
      <c r="L4597" s="181"/>
      <c r="M4597" s="181"/>
      <c r="N4597" s="596" t="s">
        <v>280</v>
      </c>
    </row>
    <row r="4598" spans="1:14" s="158" customFormat="1" ht="18" customHeight="1" x14ac:dyDescent="0.25">
      <c r="A4598" s="181">
        <v>26874</v>
      </c>
      <c r="B4598" s="701" t="s">
        <v>15633</v>
      </c>
      <c r="C4598" s="181" t="s">
        <v>11847</v>
      </c>
      <c r="D4598" s="181" t="s">
        <v>1857</v>
      </c>
      <c r="E4598" s="181" t="s">
        <v>4256</v>
      </c>
      <c r="F4598" s="181" t="s">
        <v>577</v>
      </c>
      <c r="G4598" s="181" t="s">
        <v>141</v>
      </c>
      <c r="H4598" s="181" t="s">
        <v>10</v>
      </c>
      <c r="I4598" s="181" t="s">
        <v>3552</v>
      </c>
      <c r="J4598" s="181">
        <v>177210</v>
      </c>
      <c r="K4598" s="181">
        <v>27</v>
      </c>
      <c r="L4598" s="181"/>
      <c r="M4598" s="181"/>
      <c r="N4598" s="596" t="s">
        <v>280</v>
      </c>
    </row>
    <row r="4599" spans="1:14" s="158" customFormat="1" ht="18" customHeight="1" x14ac:dyDescent="0.25">
      <c r="A4599" s="181">
        <v>20221</v>
      </c>
      <c r="B4599" s="701" t="s">
        <v>15634</v>
      </c>
      <c r="C4599" s="181" t="s">
        <v>15635</v>
      </c>
      <c r="D4599" s="181" t="s">
        <v>1857</v>
      </c>
      <c r="E4599" s="181" t="s">
        <v>5993</v>
      </c>
      <c r="F4599" s="181" t="s">
        <v>1309</v>
      </c>
      <c r="G4599" s="181" t="s">
        <v>141</v>
      </c>
      <c r="H4599" s="181" t="s">
        <v>10</v>
      </c>
      <c r="I4599" s="181" t="s">
        <v>6101</v>
      </c>
      <c r="J4599" s="181">
        <v>227750</v>
      </c>
      <c r="K4599" s="181">
        <v>5</v>
      </c>
      <c r="L4599" s="181"/>
      <c r="M4599" s="181"/>
      <c r="N4599" s="596" t="s">
        <v>280</v>
      </c>
    </row>
    <row r="4600" spans="1:14" s="158" customFormat="1" ht="18" customHeight="1" x14ac:dyDescent="0.25">
      <c r="A4600" s="181">
        <v>12934</v>
      </c>
      <c r="B4600" s="701" t="s">
        <v>15636</v>
      </c>
      <c r="C4600" s="181" t="s">
        <v>6185</v>
      </c>
      <c r="D4600" s="181" t="s">
        <v>1857</v>
      </c>
      <c r="E4600" s="181" t="s">
        <v>15637</v>
      </c>
      <c r="F4600" s="181" t="s">
        <v>577</v>
      </c>
      <c r="G4600" s="181" t="s">
        <v>141</v>
      </c>
      <c r="H4600" s="181" t="s">
        <v>10</v>
      </c>
      <c r="I4600" s="181" t="s">
        <v>15638</v>
      </c>
      <c r="J4600" s="181">
        <v>223400</v>
      </c>
      <c r="K4600" s="181">
        <v>26</v>
      </c>
      <c r="L4600" s="181"/>
      <c r="M4600" s="181"/>
      <c r="N4600" s="596" t="s">
        <v>280</v>
      </c>
    </row>
    <row r="4601" spans="1:14" s="158" customFormat="1" ht="18" customHeight="1" x14ac:dyDescent="0.25">
      <c r="A4601" s="181">
        <v>11116</v>
      </c>
      <c r="B4601" s="701" t="s">
        <v>6226</v>
      </c>
      <c r="C4601" s="181" t="s">
        <v>11093</v>
      </c>
      <c r="D4601" s="181" t="s">
        <v>1857</v>
      </c>
      <c r="E4601" s="181" t="s">
        <v>6227</v>
      </c>
      <c r="F4601" s="181" t="s">
        <v>577</v>
      </c>
      <c r="G4601" s="181" t="s">
        <v>141</v>
      </c>
      <c r="H4601" s="181" t="s">
        <v>10</v>
      </c>
      <c r="I4601" s="181" t="s">
        <v>2186</v>
      </c>
      <c r="J4601" s="181">
        <v>217170</v>
      </c>
      <c r="K4601" s="181">
        <v>69</v>
      </c>
      <c r="L4601" s="181"/>
      <c r="M4601" s="181"/>
      <c r="N4601" s="596" t="s">
        <v>280</v>
      </c>
    </row>
    <row r="4602" spans="1:14" s="158" customFormat="1" ht="18" customHeight="1" x14ac:dyDescent="0.25">
      <c r="A4602" s="181">
        <v>23780</v>
      </c>
      <c r="B4602" s="701" t="s">
        <v>15639</v>
      </c>
      <c r="C4602" s="181" t="s">
        <v>6011</v>
      </c>
      <c r="D4602" s="181" t="s">
        <v>1857</v>
      </c>
      <c r="E4602" s="181" t="s">
        <v>15640</v>
      </c>
      <c r="F4602" s="181" t="s">
        <v>1309</v>
      </c>
      <c r="G4602" s="181" t="s">
        <v>141</v>
      </c>
      <c r="H4602" s="181" t="s">
        <v>10</v>
      </c>
      <c r="I4602" s="181" t="s">
        <v>12220</v>
      </c>
      <c r="J4602" s="181">
        <v>219780</v>
      </c>
      <c r="K4602" s="181">
        <v>7</v>
      </c>
      <c r="L4602" s="181"/>
      <c r="M4602" s="181"/>
      <c r="N4602" s="596" t="s">
        <v>280</v>
      </c>
    </row>
    <row r="4603" spans="1:14" s="158" customFormat="1" ht="18" customHeight="1" x14ac:dyDescent="0.25">
      <c r="A4603" s="181">
        <v>91546</v>
      </c>
      <c r="B4603" s="701" t="s">
        <v>13603</v>
      </c>
      <c r="C4603" s="181" t="s">
        <v>13587</v>
      </c>
      <c r="D4603" s="181" t="s">
        <v>13604</v>
      </c>
      <c r="E4603" s="181" t="s">
        <v>13605</v>
      </c>
      <c r="F4603" s="181" t="s">
        <v>304</v>
      </c>
      <c r="G4603" s="181" t="s">
        <v>1876</v>
      </c>
      <c r="H4603" s="181" t="s">
        <v>5</v>
      </c>
      <c r="I4603" s="181" t="s">
        <v>13606</v>
      </c>
      <c r="J4603" s="181">
        <v>8370</v>
      </c>
      <c r="K4603" s="181">
        <v>5</v>
      </c>
      <c r="L4603" s="181"/>
      <c r="M4603" s="181"/>
      <c r="N4603" s="596" t="s">
        <v>280</v>
      </c>
    </row>
    <row r="4604" spans="1:14" s="158" customFormat="1" ht="18" customHeight="1" x14ac:dyDescent="0.25">
      <c r="A4604" s="181">
        <v>25620</v>
      </c>
      <c r="B4604" s="701" t="s">
        <v>6228</v>
      </c>
      <c r="C4604" s="181" t="s">
        <v>6229</v>
      </c>
      <c r="D4604" s="181" t="s">
        <v>6230</v>
      </c>
      <c r="E4604" s="181" t="s">
        <v>6231</v>
      </c>
      <c r="F4604" s="181" t="s">
        <v>304</v>
      </c>
      <c r="G4604" s="181" t="s">
        <v>711</v>
      </c>
      <c r="H4604" s="181" t="s">
        <v>10</v>
      </c>
      <c r="I4604" s="181" t="s">
        <v>6041</v>
      </c>
      <c r="J4604" s="181">
        <v>66990</v>
      </c>
      <c r="K4604" s="181">
        <v>54</v>
      </c>
      <c r="L4604" s="181"/>
      <c r="M4604" s="181"/>
      <c r="N4604" s="596" t="s">
        <v>280</v>
      </c>
    </row>
    <row r="4605" spans="1:14" s="158" customFormat="1" ht="18" customHeight="1" x14ac:dyDescent="0.25">
      <c r="A4605" s="181">
        <v>10267</v>
      </c>
      <c r="B4605" s="701" t="s">
        <v>6232</v>
      </c>
      <c r="C4605" s="181" t="s">
        <v>6233</v>
      </c>
      <c r="D4605" s="181" t="s">
        <v>6230</v>
      </c>
      <c r="E4605" s="181" t="s">
        <v>3663</v>
      </c>
      <c r="F4605" s="181" t="s">
        <v>304</v>
      </c>
      <c r="G4605" s="181" t="s">
        <v>711</v>
      </c>
      <c r="H4605" s="181" t="s">
        <v>10</v>
      </c>
      <c r="I4605" s="181" t="s">
        <v>4260</v>
      </c>
      <c r="J4605" s="181">
        <v>55670</v>
      </c>
      <c r="K4605" s="181">
        <v>6</v>
      </c>
      <c r="L4605" s="181"/>
      <c r="M4605" s="181"/>
      <c r="N4605" s="596" t="s">
        <v>280</v>
      </c>
    </row>
    <row r="4606" spans="1:14" s="158" customFormat="1" ht="18" customHeight="1" x14ac:dyDescent="0.25">
      <c r="A4606" s="181">
        <v>19444</v>
      </c>
      <c r="B4606" s="701">
        <v>17059602</v>
      </c>
      <c r="C4606" s="181" t="s">
        <v>13607</v>
      </c>
      <c r="D4606" s="181" t="s">
        <v>6234</v>
      </c>
      <c r="E4606" s="181" t="s">
        <v>13608</v>
      </c>
      <c r="F4606" s="181" t="s">
        <v>304</v>
      </c>
      <c r="G4606" s="181" t="s">
        <v>704</v>
      </c>
      <c r="H4606" s="181" t="s">
        <v>7</v>
      </c>
      <c r="I4606" s="181" t="s">
        <v>13609</v>
      </c>
      <c r="J4606" s="181">
        <v>31980</v>
      </c>
      <c r="K4606" s="181">
        <v>133</v>
      </c>
      <c r="L4606" s="181"/>
      <c r="M4606" s="181"/>
      <c r="N4606" s="596" t="s">
        <v>280</v>
      </c>
    </row>
    <row r="4607" spans="1:14" s="158" customFormat="1" ht="18" customHeight="1" x14ac:dyDescent="0.25">
      <c r="A4607" s="181">
        <v>24632</v>
      </c>
      <c r="B4607" s="701" t="s">
        <v>6235</v>
      </c>
      <c r="C4607" s="181" t="s">
        <v>6203</v>
      </c>
      <c r="D4607" s="181" t="s">
        <v>6236</v>
      </c>
      <c r="E4607" s="181" t="s">
        <v>6237</v>
      </c>
      <c r="F4607" s="181" t="s">
        <v>577</v>
      </c>
      <c r="G4607" s="181" t="s">
        <v>141</v>
      </c>
      <c r="H4607" s="181" t="s">
        <v>10</v>
      </c>
      <c r="I4607" s="181" t="s">
        <v>3758</v>
      </c>
      <c r="J4607" s="181">
        <v>84940</v>
      </c>
      <c r="K4607" s="181">
        <v>101</v>
      </c>
      <c r="L4607" s="181"/>
      <c r="M4607" s="181"/>
      <c r="N4607" s="596" t="s">
        <v>280</v>
      </c>
    </row>
    <row r="4608" spans="1:14" s="158" customFormat="1" ht="18" customHeight="1" x14ac:dyDescent="0.25">
      <c r="A4608" s="181">
        <v>13483</v>
      </c>
      <c r="B4608" s="701" t="s">
        <v>12216</v>
      </c>
      <c r="C4608" s="181" t="s">
        <v>6204</v>
      </c>
      <c r="D4608" s="181" t="s">
        <v>1862</v>
      </c>
      <c r="E4608" s="181" t="s">
        <v>4816</v>
      </c>
      <c r="F4608" s="181" t="s">
        <v>577</v>
      </c>
      <c r="G4608" s="181" t="s">
        <v>141</v>
      </c>
      <c r="H4608" s="181" t="s">
        <v>10</v>
      </c>
      <c r="I4608" s="181" t="s">
        <v>604</v>
      </c>
      <c r="J4608" s="181">
        <v>159330</v>
      </c>
      <c r="K4608" s="181">
        <v>109</v>
      </c>
      <c r="L4608" s="181"/>
      <c r="M4608" s="181"/>
      <c r="N4608" s="596" t="s">
        <v>280</v>
      </c>
    </row>
    <row r="4609" spans="1:14" s="158" customFormat="1" ht="18" customHeight="1" x14ac:dyDescent="0.25">
      <c r="A4609" s="181">
        <v>26397</v>
      </c>
      <c r="B4609" s="701" t="s">
        <v>6238</v>
      </c>
      <c r="C4609" s="181" t="s">
        <v>6153</v>
      </c>
      <c r="D4609" s="181" t="s">
        <v>1862</v>
      </c>
      <c r="E4609" s="181" t="s">
        <v>6209</v>
      </c>
      <c r="F4609" s="181" t="s">
        <v>577</v>
      </c>
      <c r="G4609" s="181" t="s">
        <v>141</v>
      </c>
      <c r="H4609" s="181" t="s">
        <v>10</v>
      </c>
      <c r="I4609" s="181" t="s">
        <v>3966</v>
      </c>
      <c r="J4609" s="181">
        <v>160370</v>
      </c>
      <c r="K4609" s="181">
        <v>6</v>
      </c>
      <c r="L4609" s="181"/>
      <c r="M4609" s="181"/>
      <c r="N4609" s="596" t="s">
        <v>280</v>
      </c>
    </row>
    <row r="4610" spans="1:14" s="158" customFormat="1" ht="18" customHeight="1" x14ac:dyDescent="0.25">
      <c r="A4610" s="181">
        <v>91765</v>
      </c>
      <c r="B4610" s="701" t="s">
        <v>6239</v>
      </c>
      <c r="C4610" s="181" t="s">
        <v>6240</v>
      </c>
      <c r="D4610" s="181" t="s">
        <v>1862</v>
      </c>
      <c r="E4610" s="181" t="s">
        <v>3551</v>
      </c>
      <c r="F4610" s="181" t="s">
        <v>416</v>
      </c>
      <c r="G4610" s="181" t="s">
        <v>141</v>
      </c>
      <c r="H4610" s="181" t="s">
        <v>10</v>
      </c>
      <c r="I4610" s="181" t="s">
        <v>6045</v>
      </c>
      <c r="J4610" s="181">
        <v>88810</v>
      </c>
      <c r="K4610" s="181">
        <v>68</v>
      </c>
      <c r="L4610" s="181"/>
      <c r="M4610" s="181"/>
      <c r="N4610" s="596" t="s">
        <v>280</v>
      </c>
    </row>
    <row r="4611" spans="1:14" s="158" customFormat="1" ht="18" customHeight="1" x14ac:dyDescent="0.25">
      <c r="A4611" s="181">
        <v>19862</v>
      </c>
      <c r="B4611" s="701" t="s">
        <v>6241</v>
      </c>
      <c r="C4611" s="181" t="s">
        <v>6242</v>
      </c>
      <c r="D4611" s="181" t="s">
        <v>1862</v>
      </c>
      <c r="E4611" s="181" t="s">
        <v>4536</v>
      </c>
      <c r="F4611" s="181" t="s">
        <v>416</v>
      </c>
      <c r="G4611" s="181" t="s">
        <v>141</v>
      </c>
      <c r="H4611" s="181" t="s">
        <v>10</v>
      </c>
      <c r="I4611" s="181" t="s">
        <v>3975</v>
      </c>
      <c r="J4611" s="181">
        <v>114740</v>
      </c>
      <c r="K4611" s="181">
        <v>53</v>
      </c>
      <c r="L4611" s="181"/>
      <c r="M4611" s="181"/>
      <c r="N4611" s="596" t="s">
        <v>280</v>
      </c>
    </row>
    <row r="4612" spans="1:14" s="158" customFormat="1" ht="18" customHeight="1" x14ac:dyDescent="0.25">
      <c r="A4612" s="181">
        <v>4452</v>
      </c>
      <c r="B4612" s="701" t="s">
        <v>15641</v>
      </c>
      <c r="C4612" s="181" t="s">
        <v>6211</v>
      </c>
      <c r="D4612" s="181" t="s">
        <v>1862</v>
      </c>
      <c r="E4612" s="181" t="s">
        <v>15632</v>
      </c>
      <c r="F4612" s="181" t="s">
        <v>416</v>
      </c>
      <c r="G4612" s="181" t="s">
        <v>141</v>
      </c>
      <c r="H4612" s="181" t="s">
        <v>10</v>
      </c>
      <c r="I4612" s="181" t="s">
        <v>2023</v>
      </c>
      <c r="J4612" s="181">
        <v>116290</v>
      </c>
      <c r="K4612" s="181">
        <v>38</v>
      </c>
      <c r="L4612" s="181"/>
      <c r="M4612" s="181"/>
      <c r="N4612" s="596" t="s">
        <v>280</v>
      </c>
    </row>
    <row r="4613" spans="1:14" s="158" customFormat="1" ht="18" customHeight="1" x14ac:dyDescent="0.25">
      <c r="A4613" s="181">
        <v>4453</v>
      </c>
      <c r="B4613" s="701" t="s">
        <v>6243</v>
      </c>
      <c r="C4613" s="181" t="s">
        <v>6266</v>
      </c>
      <c r="D4613" s="181" t="s">
        <v>1862</v>
      </c>
      <c r="E4613" s="181" t="s">
        <v>3552</v>
      </c>
      <c r="F4613" s="181" t="s">
        <v>416</v>
      </c>
      <c r="G4613" s="181" t="s">
        <v>141</v>
      </c>
      <c r="H4613" s="181" t="s">
        <v>10</v>
      </c>
      <c r="I4613" s="181" t="s">
        <v>4622</v>
      </c>
      <c r="J4613" s="181">
        <v>108580</v>
      </c>
      <c r="K4613" s="181">
        <v>225</v>
      </c>
      <c r="L4613" s="181"/>
      <c r="M4613" s="181"/>
      <c r="N4613" s="596" t="s">
        <v>280</v>
      </c>
    </row>
    <row r="4614" spans="1:14" s="158" customFormat="1" ht="18" customHeight="1" x14ac:dyDescent="0.25">
      <c r="A4614" s="181">
        <v>11115</v>
      </c>
      <c r="B4614" s="701" t="s">
        <v>6244</v>
      </c>
      <c r="C4614" s="181" t="s">
        <v>6245</v>
      </c>
      <c r="D4614" s="181" t="s">
        <v>1862</v>
      </c>
      <c r="E4614" s="181" t="s">
        <v>6220</v>
      </c>
      <c r="F4614" s="181" t="s">
        <v>416</v>
      </c>
      <c r="G4614" s="181" t="s">
        <v>141</v>
      </c>
      <c r="H4614" s="181" t="s">
        <v>10</v>
      </c>
      <c r="I4614" s="181" t="s">
        <v>6032</v>
      </c>
      <c r="J4614" s="181">
        <v>117810</v>
      </c>
      <c r="K4614" s="181">
        <v>105</v>
      </c>
      <c r="L4614" s="181"/>
      <c r="M4614" s="181"/>
      <c r="N4614" s="596" t="s">
        <v>280</v>
      </c>
    </row>
    <row r="4615" spans="1:14" s="158" customFormat="1" ht="18" customHeight="1" x14ac:dyDescent="0.25">
      <c r="A4615" s="181">
        <v>10100</v>
      </c>
      <c r="B4615" s="701" t="s">
        <v>6246</v>
      </c>
      <c r="C4615" s="181" t="s">
        <v>6029</v>
      </c>
      <c r="D4615" s="181" t="s">
        <v>1862</v>
      </c>
      <c r="E4615" s="181" t="s">
        <v>3753</v>
      </c>
      <c r="F4615" s="181" t="s">
        <v>577</v>
      </c>
      <c r="G4615" s="181" t="s">
        <v>141</v>
      </c>
      <c r="H4615" s="181" t="s">
        <v>10</v>
      </c>
      <c r="I4615" s="181" t="s">
        <v>834</v>
      </c>
      <c r="J4615" s="181">
        <v>122610</v>
      </c>
      <c r="K4615" s="181">
        <v>443</v>
      </c>
      <c r="L4615" s="181"/>
      <c r="M4615" s="181"/>
      <c r="N4615" s="596" t="s">
        <v>280</v>
      </c>
    </row>
    <row r="4616" spans="1:14" s="158" customFormat="1" ht="18" customHeight="1" x14ac:dyDescent="0.25">
      <c r="A4616" s="181">
        <v>10801</v>
      </c>
      <c r="B4616" s="701" t="s">
        <v>6247</v>
      </c>
      <c r="C4616" s="181" t="s">
        <v>6219</v>
      </c>
      <c r="D4616" s="181" t="s">
        <v>1862</v>
      </c>
      <c r="E4616" s="181" t="s">
        <v>6249</v>
      </c>
      <c r="F4616" s="181" t="s">
        <v>577</v>
      </c>
      <c r="G4616" s="181" t="s">
        <v>141</v>
      </c>
      <c r="H4616" s="181" t="s">
        <v>10</v>
      </c>
      <c r="I4616" s="181" t="s">
        <v>6032</v>
      </c>
      <c r="J4616" s="181">
        <v>117400</v>
      </c>
      <c r="K4616" s="181">
        <v>106</v>
      </c>
      <c r="L4616" s="181"/>
      <c r="M4616" s="181"/>
      <c r="N4616" s="596" t="s">
        <v>280</v>
      </c>
    </row>
    <row r="4617" spans="1:14" s="158" customFormat="1" ht="18" customHeight="1" x14ac:dyDescent="0.25">
      <c r="A4617" s="181">
        <v>11440</v>
      </c>
      <c r="B4617" s="701" t="s">
        <v>6251</v>
      </c>
      <c r="C4617" s="181" t="s">
        <v>11093</v>
      </c>
      <c r="D4617" s="181" t="s">
        <v>1864</v>
      </c>
      <c r="E4617" s="181" t="s">
        <v>4438</v>
      </c>
      <c r="F4617" s="181" t="s">
        <v>577</v>
      </c>
      <c r="G4617" s="181" t="s">
        <v>141</v>
      </c>
      <c r="H4617" s="181" t="s">
        <v>10</v>
      </c>
      <c r="I4617" s="181" t="s">
        <v>1538</v>
      </c>
      <c r="J4617" s="181">
        <v>202450</v>
      </c>
      <c r="K4617" s="181">
        <v>540</v>
      </c>
      <c r="L4617" s="181"/>
      <c r="M4617" s="181"/>
      <c r="N4617" s="596" t="s">
        <v>280</v>
      </c>
    </row>
    <row r="4618" spans="1:14" s="158" customFormat="1" ht="18" customHeight="1" x14ac:dyDescent="0.25">
      <c r="A4618" s="181">
        <v>19858</v>
      </c>
      <c r="B4618" s="701" t="s">
        <v>6252</v>
      </c>
      <c r="C4618" s="181" t="s">
        <v>6011</v>
      </c>
      <c r="D4618" s="181" t="s">
        <v>1864</v>
      </c>
      <c r="E4618" s="181" t="s">
        <v>6194</v>
      </c>
      <c r="F4618" s="181" t="s">
        <v>1309</v>
      </c>
      <c r="G4618" s="181" t="s">
        <v>141</v>
      </c>
      <c r="H4618" s="181" t="s">
        <v>10</v>
      </c>
      <c r="I4618" s="181" t="s">
        <v>5228</v>
      </c>
      <c r="J4618" s="181">
        <v>237710</v>
      </c>
      <c r="K4618" s="181">
        <v>135</v>
      </c>
      <c r="L4618" s="181"/>
      <c r="M4618" s="181"/>
      <c r="N4618" s="596" t="s">
        <v>280</v>
      </c>
    </row>
    <row r="4619" spans="1:14" s="158" customFormat="1" ht="18" customHeight="1" x14ac:dyDescent="0.25">
      <c r="A4619" s="181">
        <v>20872</v>
      </c>
      <c r="B4619" s="701" t="s">
        <v>15642</v>
      </c>
      <c r="C4619" s="181" t="s">
        <v>6162</v>
      </c>
      <c r="D4619" s="181" t="s">
        <v>1864</v>
      </c>
      <c r="E4619" s="181" t="s">
        <v>4646</v>
      </c>
      <c r="F4619" s="181" t="s">
        <v>577</v>
      </c>
      <c r="G4619" s="181" t="s">
        <v>141</v>
      </c>
      <c r="H4619" s="181" t="s">
        <v>10</v>
      </c>
      <c r="I4619" s="181" t="s">
        <v>5228</v>
      </c>
      <c r="J4619" s="181">
        <v>327000</v>
      </c>
      <c r="K4619" s="181">
        <v>24</v>
      </c>
      <c r="L4619" s="181"/>
      <c r="M4619" s="181"/>
      <c r="N4619" s="596" t="s">
        <v>280</v>
      </c>
    </row>
    <row r="4620" spans="1:14" s="158" customFormat="1" ht="18" customHeight="1" x14ac:dyDescent="0.25">
      <c r="A4620" s="181">
        <v>20222</v>
      </c>
      <c r="B4620" s="701" t="s">
        <v>15643</v>
      </c>
      <c r="C4620" s="181" t="s">
        <v>15644</v>
      </c>
      <c r="D4620" s="181" t="s">
        <v>1864</v>
      </c>
      <c r="E4620" s="181" t="s">
        <v>5993</v>
      </c>
      <c r="F4620" s="181" t="s">
        <v>1309</v>
      </c>
      <c r="G4620" s="181" t="s">
        <v>141</v>
      </c>
      <c r="H4620" s="181" t="s">
        <v>10</v>
      </c>
      <c r="I4620" s="181" t="s">
        <v>6130</v>
      </c>
      <c r="J4620" s="181">
        <v>248030</v>
      </c>
      <c r="K4620" s="181">
        <v>2</v>
      </c>
      <c r="L4620" s="181"/>
      <c r="M4620" s="181"/>
      <c r="N4620" s="596" t="s">
        <v>280</v>
      </c>
    </row>
    <row r="4621" spans="1:14" s="158" customFormat="1" ht="18" customHeight="1" x14ac:dyDescent="0.25">
      <c r="A4621" s="181">
        <v>12939</v>
      </c>
      <c r="B4621" s="701" t="s">
        <v>15645</v>
      </c>
      <c r="C4621" s="181" t="s">
        <v>11095</v>
      </c>
      <c r="D4621" s="181" t="s">
        <v>1864</v>
      </c>
      <c r="E4621" s="181" t="s">
        <v>15637</v>
      </c>
      <c r="F4621" s="181" t="s">
        <v>577</v>
      </c>
      <c r="G4621" s="181" t="s">
        <v>141</v>
      </c>
      <c r="H4621" s="181" t="s">
        <v>10</v>
      </c>
      <c r="I4621" s="181" t="s">
        <v>15638</v>
      </c>
      <c r="J4621" s="181">
        <v>213020</v>
      </c>
      <c r="K4621" s="181">
        <v>26</v>
      </c>
      <c r="L4621" s="181"/>
      <c r="M4621" s="181"/>
      <c r="N4621" s="596" t="s">
        <v>280</v>
      </c>
    </row>
    <row r="4622" spans="1:14" s="158" customFormat="1" ht="18" customHeight="1" x14ac:dyDescent="0.25">
      <c r="A4622" s="181">
        <v>9302</v>
      </c>
      <c r="B4622" s="701" t="s">
        <v>15646</v>
      </c>
      <c r="C4622" s="181" t="s">
        <v>6201</v>
      </c>
      <c r="D4622" s="181" t="s">
        <v>1864</v>
      </c>
      <c r="E4622" s="181" t="s">
        <v>4883</v>
      </c>
      <c r="F4622" s="181" t="s">
        <v>577</v>
      </c>
      <c r="G4622" s="181" t="s">
        <v>141</v>
      </c>
      <c r="H4622" s="181" t="s">
        <v>10</v>
      </c>
      <c r="I4622" s="181" t="s">
        <v>5789</v>
      </c>
      <c r="J4622" s="181">
        <v>252430</v>
      </c>
      <c r="K4622" s="181">
        <v>11</v>
      </c>
      <c r="L4622" s="181"/>
      <c r="M4622" s="181"/>
      <c r="N4622" s="596" t="s">
        <v>280</v>
      </c>
    </row>
    <row r="4623" spans="1:14" s="158" customFormat="1" ht="18" customHeight="1" x14ac:dyDescent="0.25">
      <c r="A4623" s="181">
        <v>11117</v>
      </c>
      <c r="B4623" s="701" t="s">
        <v>12217</v>
      </c>
      <c r="C4623" s="181" t="s">
        <v>13587</v>
      </c>
      <c r="D4623" s="181" t="s">
        <v>1864</v>
      </c>
      <c r="E4623" s="181" t="s">
        <v>6227</v>
      </c>
      <c r="F4623" s="181" t="s">
        <v>577</v>
      </c>
      <c r="G4623" s="181" t="s">
        <v>141</v>
      </c>
      <c r="H4623" s="181" t="s">
        <v>10</v>
      </c>
      <c r="I4623" s="181" t="s">
        <v>13606</v>
      </c>
      <c r="J4623" s="181">
        <v>234830</v>
      </c>
      <c r="K4623" s="181">
        <v>62</v>
      </c>
      <c r="L4623" s="181"/>
      <c r="M4623" s="181"/>
      <c r="N4623" s="596" t="s">
        <v>280</v>
      </c>
    </row>
    <row r="4624" spans="1:14" s="158" customFormat="1" ht="18" customHeight="1" x14ac:dyDescent="0.25">
      <c r="A4624" s="181">
        <v>23781</v>
      </c>
      <c r="B4624" s="701" t="s">
        <v>12218</v>
      </c>
      <c r="C4624" s="181" t="s">
        <v>6229</v>
      </c>
      <c r="D4624" s="181" t="s">
        <v>1864</v>
      </c>
      <c r="E4624" s="181" t="s">
        <v>12219</v>
      </c>
      <c r="F4624" s="181" t="s">
        <v>6371</v>
      </c>
      <c r="G4624" s="181" t="s">
        <v>141</v>
      </c>
      <c r="H4624" s="181" t="s">
        <v>10</v>
      </c>
      <c r="I4624" s="181" t="s">
        <v>12220</v>
      </c>
      <c r="J4624" s="181">
        <v>243820</v>
      </c>
      <c r="K4624" s="181">
        <v>16</v>
      </c>
      <c r="L4624" s="181"/>
      <c r="M4624" s="181"/>
      <c r="N4624" s="596" t="s">
        <v>280</v>
      </c>
    </row>
    <row r="4625" spans="1:14" s="158" customFormat="1" ht="18" customHeight="1" x14ac:dyDescent="0.25">
      <c r="A4625" s="181">
        <v>15296</v>
      </c>
      <c r="B4625" s="701">
        <v>96495288</v>
      </c>
      <c r="C4625" s="181" t="s">
        <v>6233</v>
      </c>
      <c r="D4625" s="181" t="s">
        <v>3540</v>
      </c>
      <c r="E4625" s="181" t="s">
        <v>4438</v>
      </c>
      <c r="F4625" s="181" t="s">
        <v>304</v>
      </c>
      <c r="G4625" s="181" t="s">
        <v>704</v>
      </c>
      <c r="H4625" s="181" t="s">
        <v>7</v>
      </c>
      <c r="I4625" s="181" t="s">
        <v>4260</v>
      </c>
      <c r="J4625" s="181">
        <v>7540</v>
      </c>
      <c r="K4625" s="181">
        <v>211</v>
      </c>
      <c r="L4625" s="181"/>
      <c r="M4625" s="181"/>
      <c r="N4625" s="596" t="s">
        <v>280</v>
      </c>
    </row>
    <row r="4626" spans="1:14" s="158" customFormat="1" ht="18" customHeight="1" x14ac:dyDescent="0.25">
      <c r="A4626" s="181">
        <v>15498</v>
      </c>
      <c r="B4626" s="701" t="s">
        <v>13611</v>
      </c>
      <c r="C4626" s="181" t="s">
        <v>13607</v>
      </c>
      <c r="D4626" s="181" t="s">
        <v>3540</v>
      </c>
      <c r="E4626" s="181" t="s">
        <v>3917</v>
      </c>
      <c r="F4626" s="181" t="s">
        <v>304</v>
      </c>
      <c r="G4626" s="181" t="s">
        <v>704</v>
      </c>
      <c r="H4626" s="181" t="s">
        <v>7</v>
      </c>
      <c r="I4626" s="181" t="s">
        <v>13609</v>
      </c>
      <c r="J4626" s="181">
        <v>7540</v>
      </c>
      <c r="K4626" s="181">
        <v>426</v>
      </c>
      <c r="L4626" s="181"/>
      <c r="M4626" s="181"/>
      <c r="N4626" s="596" t="s">
        <v>280</v>
      </c>
    </row>
    <row r="4627" spans="1:14" s="158" customFormat="1" ht="18" customHeight="1" x14ac:dyDescent="0.25">
      <c r="A4627" s="181">
        <v>161</v>
      </c>
      <c r="B4627" s="701" t="s">
        <v>6256</v>
      </c>
      <c r="C4627" s="181" t="s">
        <v>6224</v>
      </c>
      <c r="D4627" s="181" t="s">
        <v>3540</v>
      </c>
      <c r="E4627" s="181" t="s">
        <v>6257</v>
      </c>
      <c r="F4627" s="181" t="s">
        <v>304</v>
      </c>
      <c r="G4627" s="181" t="s">
        <v>3480</v>
      </c>
      <c r="H4627" s="181" t="s">
        <v>13</v>
      </c>
      <c r="I4627" s="181" t="s">
        <v>3758</v>
      </c>
      <c r="J4627" s="181">
        <v>23960</v>
      </c>
      <c r="K4627" s="181">
        <v>71</v>
      </c>
      <c r="L4627" s="181"/>
      <c r="M4627" s="181"/>
      <c r="N4627" s="596" t="s">
        <v>280</v>
      </c>
    </row>
    <row r="4628" spans="1:14" s="158" customFormat="1" ht="18" customHeight="1" x14ac:dyDescent="0.25">
      <c r="A4628" s="181">
        <v>15163</v>
      </c>
      <c r="B4628" s="701" t="s">
        <v>13612</v>
      </c>
      <c r="C4628" s="181" t="s">
        <v>13613</v>
      </c>
      <c r="D4628" s="181" t="s">
        <v>3540</v>
      </c>
      <c r="E4628" s="181" t="s">
        <v>6257</v>
      </c>
      <c r="F4628" s="181" t="s">
        <v>304</v>
      </c>
      <c r="G4628" s="181" t="s">
        <v>13614</v>
      </c>
      <c r="H4628" s="181" t="s">
        <v>9</v>
      </c>
      <c r="I4628" s="181" t="s">
        <v>12610</v>
      </c>
      <c r="J4628" s="181">
        <v>25940</v>
      </c>
      <c r="K4628" s="181">
        <v>34</v>
      </c>
      <c r="L4628" s="181"/>
      <c r="M4628" s="181"/>
      <c r="N4628" s="596" t="s">
        <v>280</v>
      </c>
    </row>
    <row r="4629" spans="1:14" s="158" customFormat="1" ht="18" customHeight="1" x14ac:dyDescent="0.25">
      <c r="A4629" s="181">
        <v>15750</v>
      </c>
      <c r="B4629" s="701" t="s">
        <v>14318</v>
      </c>
      <c r="C4629" s="181" t="s">
        <v>14319</v>
      </c>
      <c r="D4629" s="181" t="s">
        <v>3540</v>
      </c>
      <c r="E4629" s="181" t="s">
        <v>3627</v>
      </c>
      <c r="F4629" s="181" t="s">
        <v>304</v>
      </c>
      <c r="G4629" s="181" t="s">
        <v>564</v>
      </c>
      <c r="H4629" s="181" t="s">
        <v>5</v>
      </c>
      <c r="I4629" s="181" t="s">
        <v>6191</v>
      </c>
      <c r="J4629" s="181">
        <v>9300</v>
      </c>
      <c r="K4629" s="181">
        <v>62</v>
      </c>
      <c r="L4629" s="181"/>
      <c r="M4629" s="181"/>
      <c r="N4629" s="596" t="s">
        <v>280</v>
      </c>
    </row>
    <row r="4630" spans="1:14" s="158" customFormat="1" ht="18" customHeight="1" x14ac:dyDescent="0.25">
      <c r="A4630" s="181">
        <v>7438</v>
      </c>
      <c r="B4630" s="701" t="s">
        <v>12221</v>
      </c>
      <c r="C4630" s="181" t="s">
        <v>11848</v>
      </c>
      <c r="D4630" s="181" t="s">
        <v>3540</v>
      </c>
      <c r="E4630" s="181" t="s">
        <v>12222</v>
      </c>
      <c r="F4630" s="181" t="s">
        <v>304</v>
      </c>
      <c r="G4630" s="181" t="s">
        <v>826</v>
      </c>
      <c r="H4630" s="181" t="s">
        <v>5</v>
      </c>
      <c r="I4630" s="181" t="s">
        <v>12223</v>
      </c>
      <c r="J4630" s="181">
        <v>5810</v>
      </c>
      <c r="K4630" s="181">
        <v>89</v>
      </c>
      <c r="L4630" s="181"/>
      <c r="M4630" s="181"/>
      <c r="N4630" s="596" t="s">
        <v>280</v>
      </c>
    </row>
    <row r="4631" spans="1:14" s="158" customFormat="1" ht="18" customHeight="1" x14ac:dyDescent="0.25">
      <c r="A4631" s="181">
        <v>15500</v>
      </c>
      <c r="B4631" s="701">
        <v>94580183</v>
      </c>
      <c r="C4631" s="181" t="s">
        <v>6242</v>
      </c>
      <c r="D4631" s="181" t="s">
        <v>3540</v>
      </c>
      <c r="E4631" s="181" t="s">
        <v>12222</v>
      </c>
      <c r="F4631" s="181" t="s">
        <v>304</v>
      </c>
      <c r="G4631" s="181" t="s">
        <v>704</v>
      </c>
      <c r="H4631" s="181" t="s">
        <v>7</v>
      </c>
      <c r="I4631" s="181" t="s">
        <v>1963</v>
      </c>
      <c r="J4631" s="181">
        <v>7060</v>
      </c>
      <c r="K4631" s="181">
        <v>536</v>
      </c>
      <c r="L4631" s="181"/>
      <c r="M4631" s="181"/>
      <c r="N4631" s="596" t="s">
        <v>280</v>
      </c>
    </row>
    <row r="4632" spans="1:14" s="158" customFormat="1" ht="18" customHeight="1" x14ac:dyDescent="0.25">
      <c r="A4632" s="181">
        <v>3988</v>
      </c>
      <c r="B4632" s="701" t="s">
        <v>11399</v>
      </c>
      <c r="C4632" s="181" t="s">
        <v>13590</v>
      </c>
      <c r="D4632" s="181" t="s">
        <v>1872</v>
      </c>
      <c r="E4632" s="181" t="s">
        <v>5539</v>
      </c>
      <c r="F4632" s="181" t="s">
        <v>304</v>
      </c>
      <c r="G4632" s="181" t="s">
        <v>826</v>
      </c>
      <c r="H4632" s="181" t="s">
        <v>5</v>
      </c>
      <c r="I4632" s="181" t="s">
        <v>11400</v>
      </c>
      <c r="J4632" s="181">
        <v>22170</v>
      </c>
      <c r="K4632" s="181">
        <v>10</v>
      </c>
      <c r="L4632" s="181"/>
      <c r="M4632" s="181"/>
      <c r="N4632" s="596" t="s">
        <v>280</v>
      </c>
    </row>
    <row r="4633" spans="1:14" s="158" customFormat="1" ht="18" customHeight="1" x14ac:dyDescent="0.25">
      <c r="A4633" s="181">
        <v>513</v>
      </c>
      <c r="B4633" s="701" t="s">
        <v>13615</v>
      </c>
      <c r="C4633" s="181" t="s">
        <v>6245</v>
      </c>
      <c r="D4633" s="181" t="s">
        <v>1872</v>
      </c>
      <c r="E4633" s="181" t="s">
        <v>13616</v>
      </c>
      <c r="F4633" s="181" t="s">
        <v>304</v>
      </c>
      <c r="G4633" s="181" t="s">
        <v>1873</v>
      </c>
      <c r="H4633" s="181" t="s">
        <v>5</v>
      </c>
      <c r="I4633" s="181" t="s">
        <v>4291</v>
      </c>
      <c r="J4633" s="181">
        <v>39290</v>
      </c>
      <c r="K4633" s="181">
        <v>16</v>
      </c>
      <c r="L4633" s="181"/>
      <c r="M4633" s="181"/>
      <c r="N4633" s="596" t="s">
        <v>280</v>
      </c>
    </row>
    <row r="4634" spans="1:14" s="158" customFormat="1" ht="18" customHeight="1" x14ac:dyDescent="0.25">
      <c r="A4634" s="181">
        <v>56923</v>
      </c>
      <c r="B4634" s="701">
        <v>56923</v>
      </c>
      <c r="C4634" s="181" t="s">
        <v>13585</v>
      </c>
      <c r="D4634" s="181" t="s">
        <v>3541</v>
      </c>
      <c r="E4634" s="181" t="s">
        <v>3787</v>
      </c>
      <c r="F4634" s="181" t="s">
        <v>304</v>
      </c>
      <c r="G4634" s="181" t="s">
        <v>1873</v>
      </c>
      <c r="H4634" s="181" t="s">
        <v>5</v>
      </c>
      <c r="I4634" s="181" t="s">
        <v>13617</v>
      </c>
      <c r="J4634" s="181">
        <v>18770</v>
      </c>
      <c r="K4634" s="181">
        <v>1</v>
      </c>
      <c r="L4634" s="181"/>
      <c r="M4634" s="181"/>
      <c r="N4634" s="596" t="s">
        <v>280</v>
      </c>
    </row>
    <row r="4635" spans="1:14" s="158" customFormat="1" ht="18" customHeight="1" x14ac:dyDescent="0.25">
      <c r="A4635" s="181">
        <v>748</v>
      </c>
      <c r="B4635" s="701" t="s">
        <v>10732</v>
      </c>
      <c r="C4635" s="181" t="s">
        <v>5997</v>
      </c>
      <c r="D4635" s="181" t="s">
        <v>3541</v>
      </c>
      <c r="E4635" s="181" t="s">
        <v>3552</v>
      </c>
      <c r="F4635" s="181" t="s">
        <v>304</v>
      </c>
      <c r="G4635" s="181" t="s">
        <v>1873</v>
      </c>
      <c r="H4635" s="181" t="s">
        <v>5</v>
      </c>
      <c r="I4635" s="181" t="s">
        <v>1828</v>
      </c>
      <c r="J4635" s="181">
        <v>19580</v>
      </c>
      <c r="K4635" s="181">
        <v>14</v>
      </c>
      <c r="L4635" s="181"/>
      <c r="M4635" s="181"/>
      <c r="N4635" s="596" t="s">
        <v>280</v>
      </c>
    </row>
    <row r="4636" spans="1:14" s="158" customFormat="1" ht="18" customHeight="1" x14ac:dyDescent="0.25">
      <c r="A4636" s="181">
        <v>15287</v>
      </c>
      <c r="B4636" s="701">
        <v>15287</v>
      </c>
      <c r="C4636" s="181" t="s">
        <v>6132</v>
      </c>
      <c r="D4636" s="181" t="s">
        <v>6265</v>
      </c>
      <c r="E4636" s="181" t="s">
        <v>15649</v>
      </c>
      <c r="F4636" s="181" t="s">
        <v>304</v>
      </c>
      <c r="G4636" s="181" t="s">
        <v>1873</v>
      </c>
      <c r="H4636" s="181" t="s">
        <v>5</v>
      </c>
      <c r="I4636" s="181" t="s">
        <v>3635</v>
      </c>
      <c r="J4636" s="181">
        <v>57450</v>
      </c>
      <c r="K4636" s="181">
        <v>28</v>
      </c>
      <c r="L4636" s="181"/>
      <c r="M4636" s="181"/>
      <c r="N4636" s="596" t="s">
        <v>280</v>
      </c>
    </row>
    <row r="4637" spans="1:14" s="158" customFormat="1" ht="18" customHeight="1" x14ac:dyDescent="0.25">
      <c r="A4637" s="181">
        <v>20440</v>
      </c>
      <c r="B4637" s="701" t="s">
        <v>18570</v>
      </c>
      <c r="C4637" s="181" t="s">
        <v>6266</v>
      </c>
      <c r="D4637" s="181" t="s">
        <v>1875</v>
      </c>
      <c r="E4637" s="181" t="s">
        <v>4235</v>
      </c>
      <c r="F4637" s="181" t="s">
        <v>416</v>
      </c>
      <c r="G4637" s="181" t="s">
        <v>1876</v>
      </c>
      <c r="H4637" s="181" t="s">
        <v>5</v>
      </c>
      <c r="I4637" s="181" t="s">
        <v>1538</v>
      </c>
      <c r="J4637" s="181">
        <v>72710</v>
      </c>
      <c r="K4637" s="181">
        <v>33</v>
      </c>
      <c r="L4637" s="181"/>
      <c r="M4637" s="181"/>
      <c r="N4637" s="596" t="s">
        <v>280</v>
      </c>
    </row>
    <row r="4638" spans="1:14" s="158" customFormat="1" ht="18" customHeight="1" x14ac:dyDescent="0.25">
      <c r="A4638" s="181">
        <v>7677</v>
      </c>
      <c r="B4638" s="701" t="s">
        <v>6267</v>
      </c>
      <c r="C4638" s="181" t="s">
        <v>6268</v>
      </c>
      <c r="D4638" s="181" t="s">
        <v>1875</v>
      </c>
      <c r="E4638" s="181" t="s">
        <v>6269</v>
      </c>
      <c r="F4638" s="181" t="s">
        <v>577</v>
      </c>
      <c r="G4638" s="181" t="s">
        <v>1876</v>
      </c>
      <c r="H4638" s="181" t="s">
        <v>5</v>
      </c>
      <c r="I4638" s="181" t="s">
        <v>6270</v>
      </c>
      <c r="J4638" s="181">
        <v>79680</v>
      </c>
      <c r="K4638" s="181">
        <v>12</v>
      </c>
      <c r="L4638" s="181"/>
      <c r="M4638" s="181"/>
      <c r="N4638" s="596" t="s">
        <v>280</v>
      </c>
    </row>
    <row r="4639" spans="1:14" s="158" customFormat="1" ht="18" customHeight="1" x14ac:dyDescent="0.25">
      <c r="A4639" s="181">
        <v>27143</v>
      </c>
      <c r="B4639" s="701" t="s">
        <v>18571</v>
      </c>
      <c r="C4639" s="181" t="s">
        <v>13599</v>
      </c>
      <c r="D4639" s="181" t="s">
        <v>1875</v>
      </c>
      <c r="E4639" s="181" t="s">
        <v>4212</v>
      </c>
      <c r="F4639" s="181" t="s">
        <v>577</v>
      </c>
      <c r="G4639" s="181" t="s">
        <v>1876</v>
      </c>
      <c r="H4639" s="181" t="s">
        <v>5</v>
      </c>
      <c r="I4639" s="181" t="s">
        <v>18572</v>
      </c>
      <c r="J4639" s="181">
        <v>68330</v>
      </c>
      <c r="K4639" s="181">
        <v>2</v>
      </c>
      <c r="L4639" s="181"/>
      <c r="M4639" s="181"/>
      <c r="N4639" s="596" t="s">
        <v>280</v>
      </c>
    </row>
    <row r="4640" spans="1:14" s="158" customFormat="1" ht="18" customHeight="1" x14ac:dyDescent="0.25">
      <c r="A4640" s="181">
        <v>27814</v>
      </c>
      <c r="B4640" s="701" t="s">
        <v>6272</v>
      </c>
      <c r="C4640" s="181" t="s">
        <v>6159</v>
      </c>
      <c r="D4640" s="181" t="s">
        <v>1875</v>
      </c>
      <c r="E4640" s="181" t="s">
        <v>6273</v>
      </c>
      <c r="F4640" s="181" t="s">
        <v>577</v>
      </c>
      <c r="G4640" s="181" t="s">
        <v>1876</v>
      </c>
      <c r="H4640" s="181" t="s">
        <v>5</v>
      </c>
      <c r="I4640" s="181" t="s">
        <v>6079</v>
      </c>
      <c r="J4640" s="181">
        <v>82960</v>
      </c>
      <c r="K4640" s="181">
        <v>3</v>
      </c>
      <c r="L4640" s="181"/>
      <c r="M4640" s="181"/>
      <c r="N4640" s="596" t="s">
        <v>280</v>
      </c>
    </row>
    <row r="4641" spans="1:14" s="158" customFormat="1" ht="18" customHeight="1" x14ac:dyDescent="0.25">
      <c r="A4641" s="181">
        <v>15883</v>
      </c>
      <c r="B4641" s="701" t="s">
        <v>6274</v>
      </c>
      <c r="C4641" s="181" t="s">
        <v>6229</v>
      </c>
      <c r="D4641" s="181" t="s">
        <v>1875</v>
      </c>
      <c r="E4641" s="181" t="s">
        <v>4344</v>
      </c>
      <c r="F4641" s="181" t="s">
        <v>577</v>
      </c>
      <c r="G4641" s="181" t="s">
        <v>1876</v>
      </c>
      <c r="H4641" s="181" t="s">
        <v>5</v>
      </c>
      <c r="I4641" s="181" t="s">
        <v>6250</v>
      </c>
      <c r="J4641" s="181">
        <v>71210</v>
      </c>
      <c r="K4641" s="181">
        <v>16</v>
      </c>
      <c r="L4641" s="181"/>
      <c r="M4641" s="181"/>
      <c r="N4641" s="596" t="s">
        <v>280</v>
      </c>
    </row>
    <row r="4642" spans="1:14" s="158" customFormat="1" ht="18" customHeight="1" x14ac:dyDescent="0.25">
      <c r="A4642" s="181">
        <v>29950</v>
      </c>
      <c r="B4642" s="701" t="s">
        <v>6275</v>
      </c>
      <c r="C4642" s="181" t="s">
        <v>6181</v>
      </c>
      <c r="D4642" s="181" t="s">
        <v>1875</v>
      </c>
      <c r="E4642" s="181" t="s">
        <v>4344</v>
      </c>
      <c r="F4642" s="181" t="s">
        <v>577</v>
      </c>
      <c r="G4642" s="181" t="s">
        <v>1876</v>
      </c>
      <c r="H4642" s="181" t="s">
        <v>5</v>
      </c>
      <c r="I4642" s="181" t="s">
        <v>6276</v>
      </c>
      <c r="J4642" s="181">
        <v>76390</v>
      </c>
      <c r="K4642" s="181">
        <v>7</v>
      </c>
      <c r="L4642" s="181"/>
      <c r="M4642" s="181"/>
      <c r="N4642" s="596" t="s">
        <v>280</v>
      </c>
    </row>
    <row r="4643" spans="1:14" s="158" customFormat="1" ht="18" customHeight="1" x14ac:dyDescent="0.25">
      <c r="A4643" s="181">
        <v>15665</v>
      </c>
      <c r="B4643" s="701" t="s">
        <v>6277</v>
      </c>
      <c r="C4643" s="181" t="s">
        <v>6253</v>
      </c>
      <c r="D4643" s="181" t="s">
        <v>1875</v>
      </c>
      <c r="E4643" s="181" t="s">
        <v>6278</v>
      </c>
      <c r="F4643" s="181" t="s">
        <v>577</v>
      </c>
      <c r="G4643" s="181" t="s">
        <v>1876</v>
      </c>
      <c r="H4643" s="181" t="s">
        <v>5</v>
      </c>
      <c r="I4643" s="181" t="s">
        <v>1326</v>
      </c>
      <c r="J4643" s="181">
        <v>101950</v>
      </c>
      <c r="K4643" s="181">
        <v>4</v>
      </c>
      <c r="L4643" s="181"/>
      <c r="M4643" s="181"/>
      <c r="N4643" s="596" t="s">
        <v>280</v>
      </c>
    </row>
    <row r="4644" spans="1:14" s="158" customFormat="1" ht="18" customHeight="1" x14ac:dyDescent="0.25">
      <c r="A4644" s="181">
        <v>23654</v>
      </c>
      <c r="B4644" s="701" t="s">
        <v>6279</v>
      </c>
      <c r="C4644" s="181" t="s">
        <v>6224</v>
      </c>
      <c r="D4644" s="181" t="s">
        <v>1875</v>
      </c>
      <c r="E4644" s="181" t="s">
        <v>6281</v>
      </c>
      <c r="F4644" s="181" t="s">
        <v>577</v>
      </c>
      <c r="G4644" s="181" t="s">
        <v>1876</v>
      </c>
      <c r="H4644" s="181" t="s">
        <v>5</v>
      </c>
      <c r="I4644" s="181" t="s">
        <v>6254</v>
      </c>
      <c r="J4644" s="181">
        <v>105680</v>
      </c>
      <c r="K4644" s="181">
        <v>3</v>
      </c>
      <c r="L4644" s="181"/>
      <c r="M4644" s="181"/>
      <c r="N4644" s="596" t="s">
        <v>280</v>
      </c>
    </row>
    <row r="4645" spans="1:14" s="158" customFormat="1" ht="18" customHeight="1" x14ac:dyDescent="0.25">
      <c r="A4645" s="181">
        <v>23720</v>
      </c>
      <c r="B4645" s="701" t="s">
        <v>15650</v>
      </c>
      <c r="C4645" s="181" t="s">
        <v>13613</v>
      </c>
      <c r="D4645" s="181" t="s">
        <v>1875</v>
      </c>
      <c r="E4645" s="181" t="s">
        <v>15651</v>
      </c>
      <c r="F4645" s="181" t="s">
        <v>577</v>
      </c>
      <c r="G4645" s="181" t="s">
        <v>1876</v>
      </c>
      <c r="H4645" s="181" t="s">
        <v>5</v>
      </c>
      <c r="I4645" s="181" t="s">
        <v>15652</v>
      </c>
      <c r="J4645" s="181">
        <v>127490</v>
      </c>
      <c r="K4645" s="181">
        <v>6</v>
      </c>
      <c r="L4645" s="181"/>
      <c r="M4645" s="181"/>
      <c r="N4645" s="596" t="s">
        <v>280</v>
      </c>
    </row>
    <row r="4646" spans="1:14" s="158" customFormat="1" ht="18" customHeight="1" x14ac:dyDescent="0.25">
      <c r="A4646" s="181">
        <v>28262</v>
      </c>
      <c r="B4646" s="701" t="s">
        <v>17054</v>
      </c>
      <c r="C4646" s="181" t="s">
        <v>13583</v>
      </c>
      <c r="D4646" s="181" t="s">
        <v>1875</v>
      </c>
      <c r="E4646" s="181" t="s">
        <v>17055</v>
      </c>
      <c r="F4646" s="181" t="s">
        <v>577</v>
      </c>
      <c r="G4646" s="181" t="s">
        <v>1876</v>
      </c>
      <c r="H4646" s="181" t="s">
        <v>5</v>
      </c>
      <c r="I4646" s="181" t="s">
        <v>15647</v>
      </c>
      <c r="J4646" s="181">
        <v>148400</v>
      </c>
      <c r="K4646" s="181">
        <v>2</v>
      </c>
      <c r="L4646" s="181"/>
      <c r="M4646" s="181"/>
      <c r="N4646" s="596" t="s">
        <v>280</v>
      </c>
    </row>
    <row r="4647" spans="1:14" s="158" customFormat="1" ht="18" customHeight="1" x14ac:dyDescent="0.25">
      <c r="A4647" s="181">
        <v>30063</v>
      </c>
      <c r="B4647" s="701" t="s">
        <v>11225</v>
      </c>
      <c r="C4647" s="181" t="s">
        <v>14319</v>
      </c>
      <c r="D4647" s="181" t="s">
        <v>1875</v>
      </c>
      <c r="E4647" s="181" t="s">
        <v>5323</v>
      </c>
      <c r="F4647" s="181" t="s">
        <v>577</v>
      </c>
      <c r="G4647" s="181" t="s">
        <v>1876</v>
      </c>
      <c r="H4647" s="181" t="s">
        <v>5</v>
      </c>
      <c r="I4647" s="181" t="s">
        <v>2217</v>
      </c>
      <c r="J4647" s="181">
        <v>77690</v>
      </c>
      <c r="K4647" s="181">
        <v>1</v>
      </c>
      <c r="L4647" s="181"/>
      <c r="M4647" s="181"/>
      <c r="N4647" s="596" t="s">
        <v>280</v>
      </c>
    </row>
    <row r="4648" spans="1:14" s="158" customFormat="1" ht="18" customHeight="1" x14ac:dyDescent="0.25">
      <c r="A4648" s="181">
        <v>30064</v>
      </c>
      <c r="B4648" s="701" t="s">
        <v>13618</v>
      </c>
      <c r="C4648" s="181" t="s">
        <v>11848</v>
      </c>
      <c r="D4648" s="181" t="s">
        <v>1875</v>
      </c>
      <c r="E4648" s="181" t="s">
        <v>13619</v>
      </c>
      <c r="F4648" s="181" t="s">
        <v>577</v>
      </c>
      <c r="G4648" s="181" t="s">
        <v>1876</v>
      </c>
      <c r="H4648" s="181" t="s">
        <v>5</v>
      </c>
      <c r="I4648" s="181" t="s">
        <v>6258</v>
      </c>
      <c r="J4648" s="181">
        <v>119520</v>
      </c>
      <c r="K4648" s="181">
        <v>2</v>
      </c>
      <c r="L4648" s="181"/>
      <c r="M4648" s="181"/>
      <c r="N4648" s="596" t="s">
        <v>280</v>
      </c>
    </row>
    <row r="4649" spans="1:14" s="158" customFormat="1" ht="18" customHeight="1" x14ac:dyDescent="0.25">
      <c r="A4649" s="181">
        <v>30066</v>
      </c>
      <c r="B4649" s="701" t="s">
        <v>13620</v>
      </c>
      <c r="C4649" s="181" t="s">
        <v>6187</v>
      </c>
      <c r="D4649" s="181" t="s">
        <v>1875</v>
      </c>
      <c r="E4649" s="181" t="s">
        <v>4171</v>
      </c>
      <c r="F4649" s="181" t="s">
        <v>577</v>
      </c>
      <c r="G4649" s="181" t="s">
        <v>1876</v>
      </c>
      <c r="H4649" s="181" t="s">
        <v>5</v>
      </c>
      <c r="I4649" s="181" t="s">
        <v>1963</v>
      </c>
      <c r="J4649" s="181">
        <v>72710</v>
      </c>
      <c r="K4649" s="181">
        <v>1</v>
      </c>
      <c r="L4649" s="181"/>
      <c r="M4649" s="181"/>
      <c r="N4649" s="596" t="s">
        <v>280</v>
      </c>
    </row>
    <row r="4650" spans="1:14" s="158" customFormat="1" ht="18" customHeight="1" x14ac:dyDescent="0.25">
      <c r="A4650" s="181">
        <v>24224</v>
      </c>
      <c r="B4650" s="701" t="s">
        <v>18573</v>
      </c>
      <c r="C4650" s="181" t="s">
        <v>6261</v>
      </c>
      <c r="D4650" s="181" t="s">
        <v>1875</v>
      </c>
      <c r="E4650" s="181" t="s">
        <v>18574</v>
      </c>
      <c r="F4650" s="181" t="s">
        <v>577</v>
      </c>
      <c r="G4650" s="181" t="s">
        <v>1876</v>
      </c>
      <c r="H4650" s="181" t="s">
        <v>5</v>
      </c>
      <c r="I4650" s="181" t="s">
        <v>17519</v>
      </c>
      <c r="J4650" s="181">
        <v>102590</v>
      </c>
      <c r="K4650" s="181">
        <v>10</v>
      </c>
      <c r="L4650" s="181"/>
      <c r="M4650" s="181"/>
      <c r="N4650" s="596" t="s">
        <v>280</v>
      </c>
    </row>
    <row r="4651" spans="1:14" s="158" customFormat="1" ht="18" customHeight="1" x14ac:dyDescent="0.25">
      <c r="A4651" s="181">
        <v>28907</v>
      </c>
      <c r="B4651" s="701" t="s">
        <v>6284</v>
      </c>
      <c r="C4651" s="181" t="s">
        <v>13583</v>
      </c>
      <c r="D4651" s="181" t="s">
        <v>1875</v>
      </c>
      <c r="E4651" s="181" t="s">
        <v>6285</v>
      </c>
      <c r="F4651" s="181" t="s">
        <v>577</v>
      </c>
      <c r="G4651" s="181" t="s">
        <v>1876</v>
      </c>
      <c r="H4651" s="181" t="s">
        <v>5</v>
      </c>
      <c r="I4651" s="181" t="s">
        <v>6286</v>
      </c>
      <c r="J4651" s="181">
        <v>92950</v>
      </c>
      <c r="K4651" s="181">
        <v>5</v>
      </c>
      <c r="L4651" s="181"/>
      <c r="M4651" s="181"/>
      <c r="N4651" s="596" t="s">
        <v>280</v>
      </c>
    </row>
    <row r="4652" spans="1:14" s="158" customFormat="1" ht="18" customHeight="1" x14ac:dyDescent="0.25">
      <c r="A4652" s="181">
        <v>23913</v>
      </c>
      <c r="B4652" s="701" t="s">
        <v>6287</v>
      </c>
      <c r="C4652" s="181" t="s">
        <v>6283</v>
      </c>
      <c r="D4652" s="181" t="s">
        <v>1875</v>
      </c>
      <c r="E4652" s="181" t="s">
        <v>3961</v>
      </c>
      <c r="F4652" s="181" t="s">
        <v>577</v>
      </c>
      <c r="G4652" s="181" t="s">
        <v>1876</v>
      </c>
      <c r="H4652" s="181" t="s">
        <v>5</v>
      </c>
      <c r="I4652" s="181" t="s">
        <v>4649</v>
      </c>
      <c r="J4652" s="181">
        <v>113540</v>
      </c>
      <c r="K4652" s="181">
        <v>3</v>
      </c>
      <c r="L4652" s="181"/>
      <c r="M4652" s="181"/>
      <c r="N4652" s="596" t="s">
        <v>280</v>
      </c>
    </row>
    <row r="4653" spans="1:14" s="158" customFormat="1" ht="18" customHeight="1" x14ac:dyDescent="0.25">
      <c r="A4653" s="181">
        <v>28358</v>
      </c>
      <c r="B4653" s="701" t="s">
        <v>6289</v>
      </c>
      <c r="C4653" s="181" t="s">
        <v>10730</v>
      </c>
      <c r="D4653" s="181" t="s">
        <v>1875</v>
      </c>
      <c r="E4653" s="181" t="s">
        <v>6290</v>
      </c>
      <c r="F4653" s="181" t="s">
        <v>577</v>
      </c>
      <c r="G4653" s="181" t="s">
        <v>1876</v>
      </c>
      <c r="H4653" s="181" t="s">
        <v>5</v>
      </c>
      <c r="I4653" s="181" t="s">
        <v>18575</v>
      </c>
      <c r="J4653" s="181">
        <v>118460</v>
      </c>
      <c r="K4653" s="181">
        <v>2</v>
      </c>
      <c r="L4653" s="181"/>
      <c r="M4653" s="181"/>
      <c r="N4653" s="596" t="s">
        <v>280</v>
      </c>
    </row>
    <row r="4654" spans="1:14" s="158" customFormat="1" ht="18" customHeight="1" x14ac:dyDescent="0.25">
      <c r="A4654" s="181">
        <v>24167</v>
      </c>
      <c r="B4654" s="701" t="s">
        <v>15653</v>
      </c>
      <c r="C4654" s="181" t="s">
        <v>10731</v>
      </c>
      <c r="D4654" s="181" t="s">
        <v>1875</v>
      </c>
      <c r="E4654" s="181" t="s">
        <v>15654</v>
      </c>
      <c r="F4654" s="181" t="s">
        <v>577</v>
      </c>
      <c r="G4654" s="181" t="s">
        <v>1876</v>
      </c>
      <c r="H4654" s="181" t="s">
        <v>5</v>
      </c>
      <c r="I4654" s="181" t="s">
        <v>15655</v>
      </c>
      <c r="J4654" s="181">
        <v>80580</v>
      </c>
      <c r="K4654" s="181">
        <v>3</v>
      </c>
      <c r="L4654" s="181"/>
      <c r="M4654" s="181"/>
      <c r="N4654" s="596" t="s">
        <v>280</v>
      </c>
    </row>
    <row r="4655" spans="1:14" s="158" customFormat="1" ht="18" customHeight="1" x14ac:dyDescent="0.25">
      <c r="A4655" s="181">
        <v>29951</v>
      </c>
      <c r="B4655" s="701" t="s">
        <v>17056</v>
      </c>
      <c r="C4655" s="181" t="s">
        <v>6192</v>
      </c>
      <c r="D4655" s="181" t="s">
        <v>1875</v>
      </c>
      <c r="E4655" s="181" t="s">
        <v>15654</v>
      </c>
      <c r="F4655" s="181" t="s">
        <v>577</v>
      </c>
      <c r="G4655" s="181" t="s">
        <v>1876</v>
      </c>
      <c r="H4655" s="181" t="s">
        <v>5</v>
      </c>
      <c r="I4655" s="181" t="s">
        <v>17057</v>
      </c>
      <c r="J4655" s="181">
        <v>88540</v>
      </c>
      <c r="K4655" s="181">
        <v>1</v>
      </c>
      <c r="L4655" s="181"/>
      <c r="M4655" s="181"/>
      <c r="N4655" s="596" t="s">
        <v>280</v>
      </c>
    </row>
    <row r="4656" spans="1:14" s="158" customFormat="1" ht="18" customHeight="1" x14ac:dyDescent="0.25">
      <c r="A4656" s="181">
        <v>30050</v>
      </c>
      <c r="B4656" s="701" t="s">
        <v>15656</v>
      </c>
      <c r="C4656" s="181" t="s">
        <v>13585</v>
      </c>
      <c r="D4656" s="181" t="s">
        <v>1875</v>
      </c>
      <c r="E4656" s="181" t="s">
        <v>3919</v>
      </c>
      <c r="F4656" s="181" t="s">
        <v>577</v>
      </c>
      <c r="G4656" s="181" t="s">
        <v>1876</v>
      </c>
      <c r="H4656" s="181" t="s">
        <v>5</v>
      </c>
      <c r="I4656" s="181" t="s">
        <v>15657</v>
      </c>
      <c r="J4656" s="181">
        <v>81670</v>
      </c>
      <c r="K4656" s="181">
        <v>5</v>
      </c>
      <c r="L4656" s="181"/>
      <c r="M4656" s="181"/>
      <c r="N4656" s="596" t="s">
        <v>280</v>
      </c>
    </row>
    <row r="4657" spans="1:14" s="158" customFormat="1" ht="18" customHeight="1" x14ac:dyDescent="0.25">
      <c r="A4657" s="181">
        <v>8843</v>
      </c>
      <c r="B4657" s="701" t="s">
        <v>15658</v>
      </c>
      <c r="C4657" s="181" t="s">
        <v>6175</v>
      </c>
      <c r="D4657" s="181" t="s">
        <v>1875</v>
      </c>
      <c r="E4657" s="181" t="s">
        <v>3987</v>
      </c>
      <c r="F4657" s="181" t="s">
        <v>577</v>
      </c>
      <c r="G4657" s="181" t="s">
        <v>1876</v>
      </c>
      <c r="H4657" s="181" t="s">
        <v>5</v>
      </c>
      <c r="I4657" s="181" t="s">
        <v>4247</v>
      </c>
      <c r="J4657" s="181">
        <v>47810</v>
      </c>
      <c r="K4657" s="181">
        <v>40</v>
      </c>
      <c r="L4657" s="181"/>
      <c r="M4657" s="181"/>
      <c r="N4657" s="596" t="s">
        <v>280</v>
      </c>
    </row>
    <row r="4658" spans="1:14" s="158" customFormat="1" ht="18" customHeight="1" x14ac:dyDescent="0.25">
      <c r="A4658" s="181">
        <v>23270</v>
      </c>
      <c r="B4658" s="701" t="s">
        <v>6292</v>
      </c>
      <c r="C4658" s="181" t="s">
        <v>6042</v>
      </c>
      <c r="D4658" s="181" t="s">
        <v>1875</v>
      </c>
      <c r="E4658" s="181" t="s">
        <v>6293</v>
      </c>
      <c r="F4658" s="181" t="s">
        <v>2307</v>
      </c>
      <c r="G4658" s="181" t="s">
        <v>1876</v>
      </c>
      <c r="H4658" s="181" t="s">
        <v>5</v>
      </c>
      <c r="I4658" s="181" t="s">
        <v>3683</v>
      </c>
      <c r="J4658" s="181">
        <v>52790</v>
      </c>
      <c r="K4658" s="181">
        <v>11</v>
      </c>
      <c r="L4658" s="181"/>
      <c r="M4658" s="181"/>
      <c r="N4658" s="596" t="s">
        <v>280</v>
      </c>
    </row>
    <row r="4659" spans="1:14" s="158" customFormat="1" ht="18" customHeight="1" x14ac:dyDescent="0.25">
      <c r="A4659" s="181">
        <v>8988</v>
      </c>
      <c r="B4659" s="701" t="s">
        <v>11226</v>
      </c>
      <c r="C4659" s="181" t="s">
        <v>11227</v>
      </c>
      <c r="D4659" s="181" t="s">
        <v>1875</v>
      </c>
      <c r="E4659" s="181" t="s">
        <v>11228</v>
      </c>
      <c r="F4659" s="181" t="s">
        <v>577</v>
      </c>
      <c r="G4659" s="181" t="s">
        <v>1876</v>
      </c>
      <c r="H4659" s="181" t="s">
        <v>5</v>
      </c>
      <c r="I4659" s="181" t="s">
        <v>11229</v>
      </c>
      <c r="J4659" s="181">
        <v>74260</v>
      </c>
      <c r="K4659" s="181">
        <v>13</v>
      </c>
      <c r="L4659" s="181"/>
      <c r="M4659" s="181"/>
      <c r="N4659" s="596" t="s">
        <v>280</v>
      </c>
    </row>
    <row r="4660" spans="1:14" s="158" customFormat="1" ht="18" customHeight="1" x14ac:dyDescent="0.25">
      <c r="A4660" s="181">
        <v>8981</v>
      </c>
      <c r="B4660" s="701" t="s">
        <v>6294</v>
      </c>
      <c r="C4660" s="181" t="s">
        <v>6132</v>
      </c>
      <c r="D4660" s="181" t="s">
        <v>1875</v>
      </c>
      <c r="E4660" s="181" t="s">
        <v>3627</v>
      </c>
      <c r="F4660" s="181" t="s">
        <v>577</v>
      </c>
      <c r="G4660" s="181" t="s">
        <v>1876</v>
      </c>
      <c r="H4660" s="181" t="s">
        <v>5</v>
      </c>
      <c r="I4660" s="181" t="s">
        <v>15648</v>
      </c>
      <c r="J4660" s="181">
        <v>57540</v>
      </c>
      <c r="K4660" s="181">
        <v>5</v>
      </c>
      <c r="L4660" s="181"/>
      <c r="M4660" s="181"/>
      <c r="N4660" s="596" t="s">
        <v>280</v>
      </c>
    </row>
    <row r="4661" spans="1:14" s="158" customFormat="1" ht="18" customHeight="1" x14ac:dyDescent="0.25">
      <c r="A4661" s="181">
        <v>27144</v>
      </c>
      <c r="B4661" s="701" t="s">
        <v>15659</v>
      </c>
      <c r="C4661" s="181" t="s">
        <v>6179</v>
      </c>
      <c r="D4661" s="181" t="s">
        <v>1875</v>
      </c>
      <c r="E4661" s="181" t="s">
        <v>3654</v>
      </c>
      <c r="F4661" s="181" t="s">
        <v>577</v>
      </c>
      <c r="G4661" s="181" t="s">
        <v>1876</v>
      </c>
      <c r="H4661" s="181" t="s">
        <v>5</v>
      </c>
      <c r="I4661" s="181" t="s">
        <v>6195</v>
      </c>
      <c r="J4661" s="181">
        <v>89640</v>
      </c>
      <c r="K4661" s="181">
        <v>7</v>
      </c>
      <c r="L4661" s="181"/>
      <c r="M4661" s="181"/>
      <c r="N4661" s="596" t="s">
        <v>280</v>
      </c>
    </row>
    <row r="4662" spans="1:14" s="158" customFormat="1" ht="18" customHeight="1" x14ac:dyDescent="0.25">
      <c r="A4662" s="181">
        <v>27740</v>
      </c>
      <c r="B4662" s="701" t="s">
        <v>11230</v>
      </c>
      <c r="C4662" s="181" t="s">
        <v>11091</v>
      </c>
      <c r="D4662" s="181" t="s">
        <v>1875</v>
      </c>
      <c r="E4662" s="181" t="s">
        <v>4329</v>
      </c>
      <c r="F4662" s="181" t="s">
        <v>577</v>
      </c>
      <c r="G4662" s="181" t="s">
        <v>1876</v>
      </c>
      <c r="H4662" s="181" t="s">
        <v>5</v>
      </c>
      <c r="I4662" s="181" t="s">
        <v>3839</v>
      </c>
      <c r="J4662" s="181">
        <v>74700</v>
      </c>
      <c r="K4662" s="181">
        <v>1</v>
      </c>
      <c r="L4662" s="181"/>
      <c r="M4662" s="181"/>
      <c r="N4662" s="596" t="s">
        <v>280</v>
      </c>
    </row>
    <row r="4663" spans="1:14" s="158" customFormat="1" ht="18" customHeight="1" x14ac:dyDescent="0.25">
      <c r="A4663" s="181">
        <v>30604</v>
      </c>
      <c r="B4663" s="701" t="s">
        <v>15660</v>
      </c>
      <c r="C4663" s="181" t="s">
        <v>15625</v>
      </c>
      <c r="D4663" s="181" t="s">
        <v>1875</v>
      </c>
      <c r="E4663" s="181" t="s">
        <v>15661</v>
      </c>
      <c r="F4663" s="181" t="s">
        <v>577</v>
      </c>
      <c r="G4663" s="181" t="s">
        <v>1876</v>
      </c>
      <c r="H4663" s="181" t="s">
        <v>5</v>
      </c>
      <c r="I4663" s="181" t="s">
        <v>15662</v>
      </c>
      <c r="J4663" s="181">
        <v>313940</v>
      </c>
      <c r="K4663" s="181">
        <v>1</v>
      </c>
      <c r="L4663" s="181"/>
      <c r="M4663" s="181"/>
      <c r="N4663" s="596" t="s">
        <v>280</v>
      </c>
    </row>
    <row r="4664" spans="1:14" s="158" customFormat="1" ht="18" customHeight="1" x14ac:dyDescent="0.25">
      <c r="A4664" s="181">
        <v>30605</v>
      </c>
      <c r="B4664" s="701" t="s">
        <v>18576</v>
      </c>
      <c r="C4664" s="181" t="s">
        <v>6266</v>
      </c>
      <c r="D4664" s="181" t="s">
        <v>1875</v>
      </c>
      <c r="E4664" s="181" t="s">
        <v>18577</v>
      </c>
      <c r="F4664" s="181" t="s">
        <v>577</v>
      </c>
      <c r="G4664" s="181" t="s">
        <v>1876</v>
      </c>
      <c r="H4664" s="181" t="s">
        <v>5</v>
      </c>
      <c r="I4664" s="181" t="s">
        <v>18578</v>
      </c>
      <c r="J4664" s="181">
        <v>112550</v>
      </c>
      <c r="K4664" s="181">
        <v>2</v>
      </c>
      <c r="L4664" s="181"/>
      <c r="M4664" s="181"/>
      <c r="N4664" s="596" t="s">
        <v>280</v>
      </c>
    </row>
    <row r="4665" spans="1:14" s="158" customFormat="1" ht="18" customHeight="1" x14ac:dyDescent="0.25">
      <c r="A4665" s="181">
        <v>30606</v>
      </c>
      <c r="B4665" s="701" t="s">
        <v>15663</v>
      </c>
      <c r="C4665" s="181" t="s">
        <v>6268</v>
      </c>
      <c r="D4665" s="181" t="s">
        <v>1875</v>
      </c>
      <c r="E4665" s="181" t="s">
        <v>15664</v>
      </c>
      <c r="F4665" s="181" t="s">
        <v>577</v>
      </c>
      <c r="G4665" s="181" t="s">
        <v>1876</v>
      </c>
      <c r="H4665" s="181" t="s">
        <v>5</v>
      </c>
      <c r="I4665" s="181" t="s">
        <v>15665</v>
      </c>
      <c r="J4665" s="181">
        <v>239040</v>
      </c>
      <c r="K4665" s="181">
        <v>1</v>
      </c>
      <c r="L4665" s="181"/>
      <c r="M4665" s="181"/>
      <c r="N4665" s="596" t="s">
        <v>280</v>
      </c>
    </row>
    <row r="4666" spans="1:14" s="158" customFormat="1" ht="18" customHeight="1" x14ac:dyDescent="0.25">
      <c r="A4666" s="181">
        <v>24775</v>
      </c>
      <c r="B4666" s="701" t="s">
        <v>15666</v>
      </c>
      <c r="C4666" s="181" t="s">
        <v>15667</v>
      </c>
      <c r="D4666" s="181" t="s">
        <v>1875</v>
      </c>
      <c r="E4666" s="181" t="s">
        <v>15668</v>
      </c>
      <c r="F4666" s="181" t="s">
        <v>577</v>
      </c>
      <c r="G4666" s="181" t="s">
        <v>1876</v>
      </c>
      <c r="H4666" s="181" t="s">
        <v>5</v>
      </c>
      <c r="I4666" s="181" t="s">
        <v>15669</v>
      </c>
      <c r="J4666" s="181">
        <v>181270</v>
      </c>
      <c r="K4666" s="181">
        <v>1</v>
      </c>
      <c r="L4666" s="181"/>
      <c r="M4666" s="181"/>
      <c r="N4666" s="596" t="s">
        <v>280</v>
      </c>
    </row>
    <row r="4667" spans="1:14" ht="18" customHeight="1" x14ac:dyDescent="0.25">
      <c r="A4667" s="181">
        <v>27814</v>
      </c>
      <c r="B4667" s="701" t="s">
        <v>6272</v>
      </c>
      <c r="C4667" s="181" t="s">
        <v>6159</v>
      </c>
      <c r="D4667" s="181" t="s">
        <v>1875</v>
      </c>
      <c r="E4667" s="181" t="s">
        <v>6273</v>
      </c>
      <c r="F4667" s="181" t="s">
        <v>577</v>
      </c>
      <c r="G4667" s="181" t="s">
        <v>1876</v>
      </c>
      <c r="H4667" s="181" t="s">
        <v>5</v>
      </c>
      <c r="I4667" s="181" t="s">
        <v>6079</v>
      </c>
      <c r="J4667" s="181">
        <v>82960</v>
      </c>
      <c r="K4667" s="181">
        <v>3</v>
      </c>
      <c r="L4667" s="181"/>
      <c r="M4667" s="181"/>
      <c r="N4667" s="596" t="s">
        <v>280</v>
      </c>
    </row>
    <row r="4668" spans="1:14" ht="18" customHeight="1" x14ac:dyDescent="0.25">
      <c r="A4668" s="181">
        <v>28558</v>
      </c>
      <c r="B4668" s="701">
        <v>203161</v>
      </c>
      <c r="C4668" s="181" t="s">
        <v>11847</v>
      </c>
      <c r="D4668" s="181" t="s">
        <v>11134</v>
      </c>
      <c r="E4668" s="181" t="s">
        <v>11135</v>
      </c>
      <c r="F4668" s="181" t="s">
        <v>6299</v>
      </c>
      <c r="G4668" s="181" t="s">
        <v>1647</v>
      </c>
      <c r="H4668" s="181" t="s">
        <v>5</v>
      </c>
      <c r="I4668" s="181" t="s">
        <v>6097</v>
      </c>
      <c r="J4668" s="181">
        <v>27840</v>
      </c>
      <c r="K4668" s="181">
        <v>14</v>
      </c>
      <c r="L4668" s="181"/>
      <c r="M4668" s="181"/>
      <c r="N4668" s="596" t="s">
        <v>280</v>
      </c>
    </row>
    <row r="4669" spans="1:14" ht="18" customHeight="1" x14ac:dyDescent="0.25">
      <c r="A4669" s="181">
        <v>28559</v>
      </c>
      <c r="B4669" s="701">
        <v>205477</v>
      </c>
      <c r="C4669" s="181" t="s">
        <v>6300</v>
      </c>
      <c r="D4669" s="181" t="s">
        <v>6301</v>
      </c>
      <c r="E4669" s="181" t="s">
        <v>6302</v>
      </c>
      <c r="F4669" s="181" t="s">
        <v>6299</v>
      </c>
      <c r="G4669" s="181" t="s">
        <v>1647</v>
      </c>
      <c r="H4669" s="181" t="s">
        <v>5</v>
      </c>
      <c r="I4669" s="181" t="s">
        <v>6303</v>
      </c>
      <c r="J4669" s="181">
        <v>72100</v>
      </c>
      <c r="K4669" s="181">
        <v>4</v>
      </c>
      <c r="L4669" s="181"/>
      <c r="M4669" s="181"/>
      <c r="N4669" s="596" t="s">
        <v>280</v>
      </c>
    </row>
    <row r="4670" spans="1:14" ht="18" customHeight="1" x14ac:dyDescent="0.25">
      <c r="A4670" s="181">
        <v>30307</v>
      </c>
      <c r="B4670" s="701">
        <v>207101</v>
      </c>
      <c r="C4670" s="181" t="s">
        <v>6253</v>
      </c>
      <c r="D4670" s="181" t="s">
        <v>6304</v>
      </c>
      <c r="E4670" s="181" t="s">
        <v>6305</v>
      </c>
      <c r="F4670" s="181" t="s">
        <v>6299</v>
      </c>
      <c r="G4670" s="181" t="s">
        <v>1647</v>
      </c>
      <c r="H4670" s="181" t="s">
        <v>5</v>
      </c>
      <c r="I4670" s="181" t="s">
        <v>6306</v>
      </c>
      <c r="J4670" s="181">
        <v>88700</v>
      </c>
      <c r="K4670" s="181">
        <v>11</v>
      </c>
      <c r="L4670" s="181"/>
      <c r="M4670" s="181"/>
      <c r="N4670" s="596" t="s">
        <v>280</v>
      </c>
    </row>
    <row r="4671" spans="1:14" ht="18" customHeight="1" x14ac:dyDescent="0.25">
      <c r="A4671" s="181">
        <v>29151</v>
      </c>
      <c r="B4671" s="701">
        <v>103730</v>
      </c>
      <c r="C4671" s="181" t="s">
        <v>11093</v>
      </c>
      <c r="D4671" s="181" t="s">
        <v>6308</v>
      </c>
      <c r="E4671" s="181" t="s">
        <v>6309</v>
      </c>
      <c r="F4671" s="181" t="s">
        <v>6298</v>
      </c>
      <c r="G4671" s="181" t="s">
        <v>1647</v>
      </c>
      <c r="H4671" s="181" t="s">
        <v>5</v>
      </c>
      <c r="I4671" s="181" t="s">
        <v>6150</v>
      </c>
      <c r="J4671" s="181">
        <v>52680</v>
      </c>
      <c r="K4671" s="181">
        <v>1</v>
      </c>
      <c r="L4671" s="181"/>
      <c r="M4671" s="181"/>
      <c r="N4671" s="596" t="s">
        <v>280</v>
      </c>
    </row>
    <row r="4672" spans="1:14" ht="18" customHeight="1" x14ac:dyDescent="0.25">
      <c r="A4672" s="181">
        <v>28562</v>
      </c>
      <c r="B4672" s="701">
        <v>103731</v>
      </c>
      <c r="C4672" s="181" t="s">
        <v>6011</v>
      </c>
      <c r="D4672" s="181" t="s">
        <v>6311</v>
      </c>
      <c r="E4672" s="181" t="s">
        <v>6312</v>
      </c>
      <c r="F4672" s="181" t="s">
        <v>6298</v>
      </c>
      <c r="G4672" s="181" t="s">
        <v>1647</v>
      </c>
      <c r="H4672" s="181" t="s">
        <v>5</v>
      </c>
      <c r="I4672" s="181" t="s">
        <v>6313</v>
      </c>
      <c r="J4672" s="181">
        <v>55000</v>
      </c>
      <c r="K4672" s="181">
        <v>6</v>
      </c>
      <c r="L4672" s="181"/>
      <c r="M4672" s="181"/>
      <c r="N4672" s="596" t="s">
        <v>280</v>
      </c>
    </row>
    <row r="4673" spans="1:14" ht="18" customHeight="1" x14ac:dyDescent="0.25">
      <c r="A4673" s="181">
        <v>28564</v>
      </c>
      <c r="B4673" s="701">
        <v>103733</v>
      </c>
      <c r="C4673" s="181" t="s">
        <v>11094</v>
      </c>
      <c r="D4673" s="181" t="s">
        <v>18579</v>
      </c>
      <c r="E4673" s="181" t="s">
        <v>18580</v>
      </c>
      <c r="F4673" s="181" t="s">
        <v>6298</v>
      </c>
      <c r="G4673" s="181" t="s">
        <v>1647</v>
      </c>
      <c r="H4673" s="181" t="s">
        <v>5</v>
      </c>
      <c r="I4673" s="181" t="s">
        <v>17525</v>
      </c>
      <c r="J4673" s="181">
        <v>76810</v>
      </c>
      <c r="K4673" s="181">
        <v>1</v>
      </c>
      <c r="L4673" s="181"/>
      <c r="M4673" s="181"/>
      <c r="N4673" s="596" t="s">
        <v>280</v>
      </c>
    </row>
    <row r="4674" spans="1:14" s="158" customFormat="1" ht="18" customHeight="1" x14ac:dyDescent="0.25">
      <c r="A4674" s="181">
        <v>15382</v>
      </c>
      <c r="B4674" s="701">
        <v>103650</v>
      </c>
      <c r="C4674" s="181" t="s">
        <v>6283</v>
      </c>
      <c r="D4674" s="181" t="s">
        <v>6315</v>
      </c>
      <c r="E4674" s="181" t="s">
        <v>6316</v>
      </c>
      <c r="F4674" s="181" t="s">
        <v>304</v>
      </c>
      <c r="G4674" s="181" t="s">
        <v>1647</v>
      </c>
      <c r="H4674" s="181" t="s">
        <v>5</v>
      </c>
      <c r="I4674" s="181" t="s">
        <v>11224</v>
      </c>
      <c r="J4674" s="181">
        <v>6380</v>
      </c>
      <c r="K4674" s="181">
        <v>6</v>
      </c>
      <c r="L4674" s="181"/>
      <c r="M4674" s="181"/>
      <c r="N4674" s="596" t="s">
        <v>280</v>
      </c>
    </row>
    <row r="4675" spans="1:14" s="158" customFormat="1" ht="18" customHeight="1" x14ac:dyDescent="0.25">
      <c r="A4675" s="181">
        <v>15388</v>
      </c>
      <c r="B4675" s="701">
        <v>103662</v>
      </c>
      <c r="C4675" s="181" t="s">
        <v>11095</v>
      </c>
      <c r="D4675" s="181" t="s">
        <v>6318</v>
      </c>
      <c r="E4675" s="181" t="s">
        <v>6319</v>
      </c>
      <c r="F4675" s="181" t="s">
        <v>304</v>
      </c>
      <c r="G4675" s="181" t="s">
        <v>1647</v>
      </c>
      <c r="H4675" s="181" t="s">
        <v>5</v>
      </c>
      <c r="I4675" s="181" t="s">
        <v>641</v>
      </c>
      <c r="J4675" s="181">
        <v>7490</v>
      </c>
      <c r="K4675" s="181">
        <v>21</v>
      </c>
      <c r="L4675" s="181"/>
      <c r="M4675" s="181"/>
      <c r="N4675" s="596" t="s">
        <v>280</v>
      </c>
    </row>
    <row r="4676" spans="1:14" s="158" customFormat="1" ht="18" customHeight="1" x14ac:dyDescent="0.25">
      <c r="A4676" s="181">
        <v>29177</v>
      </c>
      <c r="B4676" s="701">
        <v>103739</v>
      </c>
      <c r="C4676" s="181" t="s">
        <v>6201</v>
      </c>
      <c r="D4676" s="181" t="s">
        <v>18581</v>
      </c>
      <c r="E4676" s="181" t="s">
        <v>18582</v>
      </c>
      <c r="F4676" s="181" t="s">
        <v>6298</v>
      </c>
      <c r="G4676" s="181" t="s">
        <v>1647</v>
      </c>
      <c r="H4676" s="181" t="s">
        <v>5</v>
      </c>
      <c r="I4676" s="181" t="s">
        <v>18583</v>
      </c>
      <c r="J4676" s="181">
        <v>37700</v>
      </c>
      <c r="K4676" s="181">
        <v>1</v>
      </c>
      <c r="L4676" s="181"/>
      <c r="M4676" s="181"/>
      <c r="N4676" s="596" t="s">
        <v>280</v>
      </c>
    </row>
    <row r="4677" spans="1:14" s="158" customFormat="1" ht="18" customHeight="1" x14ac:dyDescent="0.25">
      <c r="A4677" s="181">
        <v>28566</v>
      </c>
      <c r="B4677" s="701">
        <v>103742</v>
      </c>
      <c r="C4677" s="181" t="s">
        <v>6203</v>
      </c>
      <c r="D4677" s="181" t="s">
        <v>13621</v>
      </c>
      <c r="E4677" s="181" t="s">
        <v>13622</v>
      </c>
      <c r="F4677" s="181" t="s">
        <v>6298</v>
      </c>
      <c r="G4677" s="181" t="s">
        <v>1647</v>
      </c>
      <c r="H4677" s="181" t="s">
        <v>5</v>
      </c>
      <c r="I4677" s="181" t="s">
        <v>6288</v>
      </c>
      <c r="J4677" s="181">
        <v>38450</v>
      </c>
      <c r="K4677" s="181">
        <v>18</v>
      </c>
      <c r="L4677" s="181"/>
      <c r="M4677" s="181"/>
      <c r="N4677" s="596" t="s">
        <v>280</v>
      </c>
    </row>
    <row r="4678" spans="1:14" s="158" customFormat="1" ht="18" customHeight="1" x14ac:dyDescent="0.25">
      <c r="A4678" s="181">
        <v>28621</v>
      </c>
      <c r="B4678" s="701">
        <v>103748</v>
      </c>
      <c r="C4678" s="181" t="s">
        <v>6204</v>
      </c>
      <c r="D4678" s="181" t="s">
        <v>18584</v>
      </c>
      <c r="E4678" s="181" t="s">
        <v>18585</v>
      </c>
      <c r="F4678" s="181" t="s">
        <v>6298</v>
      </c>
      <c r="G4678" s="181" t="s">
        <v>1647</v>
      </c>
      <c r="H4678" s="181" t="s">
        <v>5</v>
      </c>
      <c r="I4678" s="181" t="s">
        <v>13623</v>
      </c>
      <c r="J4678" s="181">
        <v>43860</v>
      </c>
      <c r="K4678" s="181">
        <v>1</v>
      </c>
      <c r="L4678" s="181"/>
      <c r="M4678" s="181"/>
      <c r="N4678" s="596" t="s">
        <v>280</v>
      </c>
    </row>
    <row r="4679" spans="1:14" s="158" customFormat="1" ht="18" customHeight="1" x14ac:dyDescent="0.25">
      <c r="A4679" s="181">
        <v>28690</v>
      </c>
      <c r="B4679" s="701">
        <v>103755</v>
      </c>
      <c r="C4679" s="181" t="s">
        <v>6029</v>
      </c>
      <c r="D4679" s="181" t="s">
        <v>13624</v>
      </c>
      <c r="E4679" s="181" t="s">
        <v>13625</v>
      </c>
      <c r="F4679" s="181" t="s">
        <v>6298</v>
      </c>
      <c r="G4679" s="181" t="s">
        <v>1647</v>
      </c>
      <c r="H4679" s="181" t="s">
        <v>5</v>
      </c>
      <c r="I4679" s="181" t="s">
        <v>6295</v>
      </c>
      <c r="J4679" s="181">
        <v>53470</v>
      </c>
      <c r="K4679" s="181">
        <v>3</v>
      </c>
      <c r="L4679" s="181"/>
      <c r="M4679" s="181"/>
      <c r="N4679" s="596" t="s">
        <v>280</v>
      </c>
    </row>
    <row r="4680" spans="1:14" s="158" customFormat="1" ht="18" customHeight="1" x14ac:dyDescent="0.25">
      <c r="A4680" s="181">
        <v>29065</v>
      </c>
      <c r="B4680" s="701">
        <v>103756</v>
      </c>
      <c r="C4680" s="181" t="s">
        <v>6206</v>
      </c>
      <c r="D4680" s="181" t="s">
        <v>6323</v>
      </c>
      <c r="E4680" s="181" t="s">
        <v>6324</v>
      </c>
      <c r="F4680" s="181" t="s">
        <v>6298</v>
      </c>
      <c r="G4680" s="181" t="s">
        <v>1647</v>
      </c>
      <c r="H4680" s="181" t="s">
        <v>5</v>
      </c>
      <c r="I4680" s="181" t="s">
        <v>6297</v>
      </c>
      <c r="J4680" s="181">
        <v>55020</v>
      </c>
      <c r="K4680" s="181">
        <v>10</v>
      </c>
      <c r="L4680" s="181"/>
      <c r="M4680" s="181"/>
      <c r="N4680" s="596" t="s">
        <v>280</v>
      </c>
    </row>
    <row r="4681" spans="1:14" s="158" customFormat="1" ht="18" customHeight="1" x14ac:dyDescent="0.25">
      <c r="A4681" s="181">
        <v>29550</v>
      </c>
      <c r="B4681" s="701">
        <v>103759</v>
      </c>
      <c r="C4681" s="181" t="s">
        <v>5863</v>
      </c>
      <c r="D4681" s="181" t="s">
        <v>6325</v>
      </c>
      <c r="E4681" s="181" t="s">
        <v>6326</v>
      </c>
      <c r="F4681" s="181" t="s">
        <v>6298</v>
      </c>
      <c r="G4681" s="181" t="s">
        <v>1647</v>
      </c>
      <c r="H4681" s="181" t="s">
        <v>5</v>
      </c>
      <c r="I4681" s="181" t="s">
        <v>6327</v>
      </c>
      <c r="J4681" s="181">
        <v>66420</v>
      </c>
      <c r="K4681" s="181">
        <v>4</v>
      </c>
      <c r="L4681" s="181"/>
      <c r="M4681" s="181"/>
      <c r="N4681" s="596" t="s">
        <v>280</v>
      </c>
    </row>
    <row r="4682" spans="1:14" s="158" customFormat="1" ht="18" customHeight="1" x14ac:dyDescent="0.25">
      <c r="A4682" s="181">
        <v>28611</v>
      </c>
      <c r="B4682" s="701" t="s">
        <v>15670</v>
      </c>
      <c r="C4682" s="181" t="s">
        <v>6211</v>
      </c>
      <c r="D4682" s="181" t="s">
        <v>6329</v>
      </c>
      <c r="E4682" s="181" t="s">
        <v>15671</v>
      </c>
      <c r="F4682" s="181" t="s">
        <v>6330</v>
      </c>
      <c r="G4682" s="181" t="s">
        <v>708</v>
      </c>
      <c r="H4682" s="181" t="s">
        <v>5</v>
      </c>
      <c r="I4682" s="181" t="s">
        <v>15672</v>
      </c>
      <c r="J4682" s="181">
        <v>11830</v>
      </c>
      <c r="K4682" s="181">
        <v>21</v>
      </c>
      <c r="L4682" s="181"/>
      <c r="M4682" s="181"/>
      <c r="N4682" s="596" t="s">
        <v>280</v>
      </c>
    </row>
    <row r="4683" spans="1:14" s="158" customFormat="1" ht="18" customHeight="1" x14ac:dyDescent="0.25">
      <c r="A4683" s="181">
        <v>28612</v>
      </c>
      <c r="B4683" s="701" t="s">
        <v>17514</v>
      </c>
      <c r="C4683" s="181" t="s">
        <v>6253</v>
      </c>
      <c r="D4683" s="181" t="s">
        <v>6329</v>
      </c>
      <c r="E4683" s="181" t="s">
        <v>17515</v>
      </c>
      <c r="F4683" s="181" t="s">
        <v>6330</v>
      </c>
      <c r="G4683" s="181" t="s">
        <v>708</v>
      </c>
      <c r="H4683" s="181" t="s">
        <v>5</v>
      </c>
      <c r="I4683" s="181" t="s">
        <v>15673</v>
      </c>
      <c r="J4683" s="181">
        <v>23340</v>
      </c>
      <c r="K4683" s="181">
        <v>23</v>
      </c>
      <c r="L4683" s="181"/>
      <c r="M4683" s="181"/>
      <c r="N4683" s="596" t="s">
        <v>280</v>
      </c>
    </row>
    <row r="4684" spans="1:14" s="158" customFormat="1" ht="18" customHeight="1" x14ac:dyDescent="0.25">
      <c r="A4684" s="181">
        <v>28613</v>
      </c>
      <c r="B4684" s="701" t="s">
        <v>17516</v>
      </c>
      <c r="C4684" s="181" t="s">
        <v>6328</v>
      </c>
      <c r="D4684" s="181" t="s">
        <v>6329</v>
      </c>
      <c r="E4684" s="181" t="s">
        <v>17517</v>
      </c>
      <c r="F4684" s="181" t="s">
        <v>6330</v>
      </c>
      <c r="G4684" s="181" t="s">
        <v>708</v>
      </c>
      <c r="H4684" s="181" t="s">
        <v>5</v>
      </c>
      <c r="I4684" s="181" t="s">
        <v>17518</v>
      </c>
      <c r="J4684" s="181">
        <v>18710</v>
      </c>
      <c r="K4684" s="181">
        <v>23</v>
      </c>
      <c r="L4684" s="181"/>
      <c r="M4684" s="181"/>
      <c r="N4684" s="596" t="s">
        <v>280</v>
      </c>
    </row>
    <row r="4685" spans="1:14" s="158" customFormat="1" ht="18" customHeight="1" x14ac:dyDescent="0.25">
      <c r="A4685" s="181">
        <v>28614</v>
      </c>
      <c r="B4685" s="701" t="s">
        <v>6331</v>
      </c>
      <c r="C4685" s="181" t="s">
        <v>6029</v>
      </c>
      <c r="D4685" s="181" t="s">
        <v>6329</v>
      </c>
      <c r="E4685" s="181" t="s">
        <v>6333</v>
      </c>
      <c r="F4685" s="181" t="s">
        <v>6330</v>
      </c>
      <c r="G4685" s="181" t="s">
        <v>708</v>
      </c>
      <c r="H4685" s="181" t="s">
        <v>5</v>
      </c>
      <c r="I4685" s="181" t="s">
        <v>6334</v>
      </c>
      <c r="J4685" s="181">
        <v>46770</v>
      </c>
      <c r="K4685" s="181">
        <v>45</v>
      </c>
      <c r="L4685" s="181"/>
      <c r="M4685" s="181"/>
      <c r="N4685" s="596" t="s">
        <v>280</v>
      </c>
    </row>
    <row r="4686" spans="1:14" s="158" customFormat="1" ht="18" customHeight="1" x14ac:dyDescent="0.25">
      <c r="A4686" s="181">
        <v>28021</v>
      </c>
      <c r="B4686" s="701" t="s">
        <v>6335</v>
      </c>
      <c r="C4686" s="181" t="s">
        <v>11227</v>
      </c>
      <c r="D4686" s="181" t="s">
        <v>6336</v>
      </c>
      <c r="E4686" s="181" t="s">
        <v>6337</v>
      </c>
      <c r="F4686" s="181" t="s">
        <v>304</v>
      </c>
      <c r="G4686" s="181" t="s">
        <v>6338</v>
      </c>
      <c r="H4686" s="181" t="s">
        <v>6339</v>
      </c>
      <c r="I4686" s="181" t="s">
        <v>6340</v>
      </c>
      <c r="J4686" s="181">
        <v>230790</v>
      </c>
      <c r="K4686" s="181">
        <v>4</v>
      </c>
      <c r="L4686" s="181"/>
      <c r="M4686" s="181"/>
      <c r="N4686" s="596" t="s">
        <v>280</v>
      </c>
    </row>
    <row r="4687" spans="1:14" s="158" customFormat="1" ht="18" customHeight="1" x14ac:dyDescent="0.25">
      <c r="A4687" s="181">
        <v>28013</v>
      </c>
      <c r="B4687" s="701" t="s">
        <v>15674</v>
      </c>
      <c r="C4687" s="181" t="s">
        <v>6132</v>
      </c>
      <c r="D4687" s="181" t="s">
        <v>6336</v>
      </c>
      <c r="E4687" s="181" t="s">
        <v>6349</v>
      </c>
      <c r="F4687" s="181" t="s">
        <v>304</v>
      </c>
      <c r="G4687" s="181" t="s">
        <v>6338</v>
      </c>
      <c r="H4687" s="181" t="s">
        <v>6339</v>
      </c>
      <c r="I4687" s="181" t="s">
        <v>6340</v>
      </c>
      <c r="J4687" s="181">
        <v>2242780</v>
      </c>
      <c r="K4687" s="181">
        <v>5</v>
      </c>
      <c r="L4687" s="181"/>
      <c r="M4687" s="181"/>
      <c r="N4687" s="596" t="s">
        <v>280</v>
      </c>
    </row>
    <row r="4688" spans="1:14" s="158" customFormat="1" ht="18" customHeight="1" x14ac:dyDescent="0.25">
      <c r="A4688" s="181">
        <v>28023</v>
      </c>
      <c r="B4688" s="701" t="s">
        <v>6341</v>
      </c>
      <c r="C4688" s="181" t="s">
        <v>6332</v>
      </c>
      <c r="D4688" s="181" t="s">
        <v>6343</v>
      </c>
      <c r="E4688" s="181" t="s">
        <v>6337</v>
      </c>
      <c r="F4688" s="181" t="s">
        <v>304</v>
      </c>
      <c r="G4688" s="181" t="s">
        <v>6338</v>
      </c>
      <c r="H4688" s="181" t="s">
        <v>6339</v>
      </c>
      <c r="I4688" s="181" t="s">
        <v>6340</v>
      </c>
      <c r="J4688" s="181">
        <v>230790</v>
      </c>
      <c r="K4688" s="181">
        <v>9</v>
      </c>
      <c r="L4688" s="181"/>
      <c r="M4688" s="181"/>
      <c r="N4688" s="596" t="s">
        <v>280</v>
      </c>
    </row>
    <row r="4689" spans="1:14" s="158" customFormat="1" ht="18" customHeight="1" x14ac:dyDescent="0.25">
      <c r="A4689" s="181">
        <v>28014</v>
      </c>
      <c r="B4689" s="701" t="s">
        <v>15675</v>
      </c>
      <c r="C4689" s="181" t="s">
        <v>13602</v>
      </c>
      <c r="D4689" s="181" t="s">
        <v>6343</v>
      </c>
      <c r="E4689" s="181" t="s">
        <v>6349</v>
      </c>
      <c r="F4689" s="181" t="s">
        <v>304</v>
      </c>
      <c r="G4689" s="181" t="s">
        <v>6338</v>
      </c>
      <c r="H4689" s="181" t="s">
        <v>6339</v>
      </c>
      <c r="I4689" s="181" t="s">
        <v>6340</v>
      </c>
      <c r="J4689" s="181">
        <v>2327330</v>
      </c>
      <c r="K4689" s="181">
        <v>5</v>
      </c>
      <c r="L4689" s="181"/>
      <c r="M4689" s="181"/>
      <c r="N4689" s="596" t="s">
        <v>280</v>
      </c>
    </row>
    <row r="4690" spans="1:14" s="158" customFormat="1" ht="18" customHeight="1" x14ac:dyDescent="0.25">
      <c r="A4690" s="181">
        <v>25198</v>
      </c>
      <c r="B4690" s="701" t="s">
        <v>6347</v>
      </c>
      <c r="C4690" s="181" t="s">
        <v>6163</v>
      </c>
      <c r="D4690" s="181" t="s">
        <v>6346</v>
      </c>
      <c r="E4690" s="181" t="s">
        <v>6349</v>
      </c>
      <c r="F4690" s="181" t="s">
        <v>304</v>
      </c>
      <c r="G4690" s="181" t="s">
        <v>6338</v>
      </c>
      <c r="H4690" s="181" t="s">
        <v>6339</v>
      </c>
      <c r="I4690" s="181" t="s">
        <v>6317</v>
      </c>
      <c r="J4690" s="181">
        <v>3740940</v>
      </c>
      <c r="K4690" s="181">
        <v>4</v>
      </c>
      <c r="L4690" s="181"/>
      <c r="M4690" s="181"/>
      <c r="N4690" s="596" t="s">
        <v>280</v>
      </c>
    </row>
    <row r="4691" spans="1:14" s="158" customFormat="1" ht="18" customHeight="1" x14ac:dyDescent="0.25">
      <c r="A4691" s="181">
        <v>7611</v>
      </c>
      <c r="B4691" s="701">
        <v>63385</v>
      </c>
      <c r="C4691" s="181" t="s">
        <v>6080</v>
      </c>
      <c r="D4691" s="181" t="s">
        <v>13626</v>
      </c>
      <c r="E4691" s="181" t="s">
        <v>13627</v>
      </c>
      <c r="F4691" s="181" t="s">
        <v>304</v>
      </c>
      <c r="G4691" s="181" t="s">
        <v>305</v>
      </c>
      <c r="H4691" s="181" t="s">
        <v>5</v>
      </c>
      <c r="I4691" s="181" t="s">
        <v>11133</v>
      </c>
      <c r="J4691" s="181">
        <v>6270</v>
      </c>
      <c r="K4691" s="181">
        <v>14</v>
      </c>
      <c r="L4691" s="181"/>
      <c r="M4691" s="181"/>
      <c r="N4691" s="596" t="s">
        <v>280</v>
      </c>
    </row>
    <row r="4692" spans="1:14" s="158" customFormat="1" ht="18" customHeight="1" x14ac:dyDescent="0.25">
      <c r="A4692" s="181">
        <v>15272</v>
      </c>
      <c r="B4692" s="701" t="s">
        <v>13628</v>
      </c>
      <c r="C4692" s="181" t="s">
        <v>6177</v>
      </c>
      <c r="D4692" s="181" t="s">
        <v>13626</v>
      </c>
      <c r="E4692" s="181" t="s">
        <v>13629</v>
      </c>
      <c r="F4692" s="181" t="s">
        <v>304</v>
      </c>
      <c r="G4692" s="181" t="s">
        <v>309</v>
      </c>
      <c r="H4692" s="181" t="s">
        <v>5</v>
      </c>
      <c r="I4692" s="181" t="s">
        <v>13600</v>
      </c>
      <c r="J4692" s="181">
        <v>4790</v>
      </c>
      <c r="K4692" s="181">
        <v>15</v>
      </c>
      <c r="L4692" s="181"/>
      <c r="M4692" s="181"/>
      <c r="N4692" s="596" t="s">
        <v>280</v>
      </c>
    </row>
    <row r="4693" spans="1:14" s="158" customFormat="1" ht="18" customHeight="1" x14ac:dyDescent="0.25">
      <c r="A4693" s="181">
        <v>10239</v>
      </c>
      <c r="B4693" s="701" t="s">
        <v>6352</v>
      </c>
      <c r="C4693" s="181" t="s">
        <v>13587</v>
      </c>
      <c r="D4693" s="181" t="s">
        <v>6354</v>
      </c>
      <c r="E4693" s="181" t="s">
        <v>279</v>
      </c>
      <c r="F4693" s="181" t="s">
        <v>304</v>
      </c>
      <c r="G4693" s="181" t="s">
        <v>361</v>
      </c>
      <c r="H4693" s="181" t="s">
        <v>11261</v>
      </c>
      <c r="I4693" s="181" t="s">
        <v>17524</v>
      </c>
      <c r="J4693" s="181">
        <v>2210</v>
      </c>
      <c r="K4693" s="181">
        <v>132</v>
      </c>
      <c r="L4693" s="181"/>
      <c r="M4693" s="181"/>
      <c r="N4693" s="596" t="s">
        <v>280</v>
      </c>
    </row>
    <row r="4694" spans="1:14" s="158" customFormat="1" ht="18" customHeight="1" x14ac:dyDescent="0.25">
      <c r="A4694" s="181">
        <v>8352</v>
      </c>
      <c r="B4694" s="701">
        <v>43</v>
      </c>
      <c r="C4694" s="181" t="s">
        <v>6300</v>
      </c>
      <c r="D4694" s="181" t="s">
        <v>414</v>
      </c>
      <c r="E4694" s="181" t="s">
        <v>6356</v>
      </c>
      <c r="F4694" s="181" t="s">
        <v>416</v>
      </c>
      <c r="G4694" s="181" t="s">
        <v>6357</v>
      </c>
      <c r="H4694" s="181" t="s">
        <v>11261</v>
      </c>
      <c r="I4694" s="181" t="s">
        <v>6303</v>
      </c>
      <c r="J4694" s="181">
        <v>26700</v>
      </c>
      <c r="K4694" s="181">
        <v>2</v>
      </c>
      <c r="L4694" s="181"/>
      <c r="M4694" s="181"/>
      <c r="N4694" s="596" t="s">
        <v>280</v>
      </c>
    </row>
    <row r="4695" spans="1:14" s="158" customFormat="1" ht="18" customHeight="1" x14ac:dyDescent="0.25">
      <c r="A4695" s="181">
        <v>27015</v>
      </c>
      <c r="B4695" s="701" t="s">
        <v>6358</v>
      </c>
      <c r="C4695" s="181" t="s">
        <v>6233</v>
      </c>
      <c r="D4695" s="181" t="s">
        <v>414</v>
      </c>
      <c r="E4695" s="181" t="s">
        <v>6360</v>
      </c>
      <c r="F4695" s="181" t="s">
        <v>416</v>
      </c>
      <c r="G4695" s="181" t="s">
        <v>139</v>
      </c>
      <c r="H4695" s="181" t="s">
        <v>5</v>
      </c>
      <c r="I4695" s="181" t="s">
        <v>18586</v>
      </c>
      <c r="J4695" s="181">
        <v>19900</v>
      </c>
      <c r="K4695" s="181">
        <v>6</v>
      </c>
      <c r="L4695" s="181"/>
      <c r="M4695" s="181"/>
      <c r="N4695" s="596" t="s">
        <v>280</v>
      </c>
    </row>
    <row r="4696" spans="1:14" s="158" customFormat="1" ht="18" customHeight="1" x14ac:dyDescent="0.25">
      <c r="A4696" s="181">
        <v>27225</v>
      </c>
      <c r="B4696" s="701" t="s">
        <v>6362</v>
      </c>
      <c r="C4696" s="181" t="s">
        <v>6322</v>
      </c>
      <c r="D4696" s="181" t="s">
        <v>414</v>
      </c>
      <c r="E4696" s="181" t="s">
        <v>6363</v>
      </c>
      <c r="F4696" s="181" t="s">
        <v>416</v>
      </c>
      <c r="G4696" s="181" t="s">
        <v>139</v>
      </c>
      <c r="H4696" s="181" t="s">
        <v>5</v>
      </c>
      <c r="I4696" s="181" t="s">
        <v>6306</v>
      </c>
      <c r="J4696" s="181">
        <v>55900</v>
      </c>
      <c r="K4696" s="181">
        <v>6</v>
      </c>
      <c r="L4696" s="181"/>
      <c r="M4696" s="181"/>
      <c r="N4696" s="596" t="s">
        <v>280</v>
      </c>
    </row>
    <row r="4697" spans="1:14" s="158" customFormat="1" ht="18" customHeight="1" x14ac:dyDescent="0.25">
      <c r="A4697" s="181">
        <v>27258</v>
      </c>
      <c r="B4697" s="701" t="s">
        <v>6364</v>
      </c>
      <c r="C4697" s="181" t="s">
        <v>6242</v>
      </c>
      <c r="D4697" s="181" t="s">
        <v>414</v>
      </c>
      <c r="E4697" s="181" t="s">
        <v>6366</v>
      </c>
      <c r="F4697" s="181" t="s">
        <v>416</v>
      </c>
      <c r="G4697" s="181" t="s">
        <v>139</v>
      </c>
      <c r="H4697" s="181" t="s">
        <v>5</v>
      </c>
      <c r="I4697" s="181" t="s">
        <v>11136</v>
      </c>
      <c r="J4697" s="181">
        <v>170700</v>
      </c>
      <c r="K4697" s="181">
        <v>1</v>
      </c>
      <c r="L4697" s="181"/>
      <c r="M4697" s="181"/>
      <c r="N4697" s="596" t="s">
        <v>280</v>
      </c>
    </row>
    <row r="4698" spans="1:14" s="158" customFormat="1" ht="18" customHeight="1" x14ac:dyDescent="0.25">
      <c r="A4698" s="181">
        <v>20189</v>
      </c>
      <c r="B4698" s="701" t="s">
        <v>6368</v>
      </c>
      <c r="C4698" s="181" t="s">
        <v>6156</v>
      </c>
      <c r="D4698" s="181" t="s">
        <v>6369</v>
      </c>
      <c r="E4698" s="181" t="s">
        <v>6370</v>
      </c>
      <c r="F4698" s="181" t="s">
        <v>6371</v>
      </c>
      <c r="G4698" s="181" t="s">
        <v>139</v>
      </c>
      <c r="H4698" s="181" t="s">
        <v>5</v>
      </c>
      <c r="I4698" s="181" t="s">
        <v>6150</v>
      </c>
      <c r="J4698" s="181">
        <v>159600</v>
      </c>
      <c r="K4698" s="181">
        <v>3</v>
      </c>
      <c r="L4698" s="181"/>
      <c r="M4698" s="181"/>
      <c r="N4698" s="596" t="s">
        <v>280</v>
      </c>
    </row>
    <row r="4699" spans="1:14" s="158" customFormat="1" ht="18" customHeight="1" x14ac:dyDescent="0.25">
      <c r="A4699" s="181">
        <v>6506</v>
      </c>
      <c r="B4699" s="701">
        <v>93</v>
      </c>
      <c r="C4699" s="181" t="s">
        <v>6157</v>
      </c>
      <c r="D4699" s="181" t="s">
        <v>17058</v>
      </c>
      <c r="E4699" s="181" t="s">
        <v>279</v>
      </c>
      <c r="F4699" s="181" t="s">
        <v>304</v>
      </c>
      <c r="G4699" s="181" t="s">
        <v>309</v>
      </c>
      <c r="H4699" s="181" t="s">
        <v>5</v>
      </c>
      <c r="I4699" s="181" t="s">
        <v>6372</v>
      </c>
      <c r="J4699" s="181">
        <v>7390</v>
      </c>
      <c r="K4699" s="181">
        <v>44</v>
      </c>
      <c r="L4699" s="181"/>
      <c r="M4699" s="181"/>
      <c r="N4699" s="596" t="s">
        <v>280</v>
      </c>
    </row>
    <row r="4700" spans="1:14" s="158" customFormat="1" ht="18" customHeight="1" x14ac:dyDescent="0.25">
      <c r="A4700" s="181">
        <v>29183</v>
      </c>
      <c r="B4700" s="701">
        <v>39525</v>
      </c>
      <c r="C4700" s="181" t="s">
        <v>6353</v>
      </c>
      <c r="D4700" s="181" t="s">
        <v>6374</v>
      </c>
      <c r="E4700" s="181" t="s">
        <v>6375</v>
      </c>
      <c r="F4700" s="181" t="s">
        <v>304</v>
      </c>
      <c r="G4700" s="181" t="s">
        <v>567</v>
      </c>
      <c r="H4700" s="181" t="s">
        <v>5</v>
      </c>
      <c r="I4700" s="181" t="s">
        <v>6376</v>
      </c>
      <c r="J4700" s="181">
        <v>13960</v>
      </c>
      <c r="K4700" s="181">
        <v>5</v>
      </c>
      <c r="L4700" s="181"/>
      <c r="M4700" s="181"/>
      <c r="N4700" s="596" t="s">
        <v>280</v>
      </c>
    </row>
    <row r="4701" spans="1:14" s="158" customFormat="1" ht="18" customHeight="1" x14ac:dyDescent="0.25">
      <c r="A4701" s="181">
        <v>29685</v>
      </c>
      <c r="B4701" s="701">
        <v>39524</v>
      </c>
      <c r="C4701" s="181" t="s">
        <v>6328</v>
      </c>
      <c r="D4701" s="181" t="s">
        <v>6374</v>
      </c>
      <c r="E4701" s="181" t="s">
        <v>6377</v>
      </c>
      <c r="F4701" s="181" t="s">
        <v>304</v>
      </c>
      <c r="G4701" s="181" t="s">
        <v>567</v>
      </c>
      <c r="H4701" s="181" t="s">
        <v>5</v>
      </c>
      <c r="I4701" s="181" t="s">
        <v>6378</v>
      </c>
      <c r="J4701" s="181">
        <v>16790</v>
      </c>
      <c r="K4701" s="181">
        <v>4</v>
      </c>
      <c r="L4701" s="181"/>
      <c r="M4701" s="181"/>
      <c r="N4701" s="596" t="s">
        <v>280</v>
      </c>
    </row>
    <row r="4702" spans="1:14" s="158" customFormat="1" ht="18" customHeight="1" x14ac:dyDescent="0.25">
      <c r="A4702" s="181">
        <v>23201</v>
      </c>
      <c r="B4702" s="701">
        <v>37601</v>
      </c>
      <c r="C4702" s="181" t="s">
        <v>6242</v>
      </c>
      <c r="D4702" s="181" t="s">
        <v>6379</v>
      </c>
      <c r="E4702" s="181" t="s">
        <v>6380</v>
      </c>
      <c r="F4702" s="181" t="s">
        <v>304</v>
      </c>
      <c r="G4702" s="181" t="s">
        <v>567</v>
      </c>
      <c r="H4702" s="181" t="s">
        <v>5</v>
      </c>
      <c r="I4702" s="181" t="s">
        <v>17526</v>
      </c>
      <c r="J4702" s="181">
        <v>27820</v>
      </c>
      <c r="K4702" s="181">
        <v>15</v>
      </c>
      <c r="L4702" s="181"/>
      <c r="M4702" s="181"/>
      <c r="N4702" s="596" t="s">
        <v>280</v>
      </c>
    </row>
    <row r="4703" spans="1:14" s="158" customFormat="1" ht="18" customHeight="1" x14ac:dyDescent="0.25">
      <c r="A4703" s="181">
        <v>23200</v>
      </c>
      <c r="B4703" s="701">
        <v>37600</v>
      </c>
      <c r="C4703" s="181" t="s">
        <v>6283</v>
      </c>
      <c r="D4703" s="181" t="s">
        <v>6382</v>
      </c>
      <c r="E4703" s="181" t="s">
        <v>6380</v>
      </c>
      <c r="F4703" s="181" t="s">
        <v>304</v>
      </c>
      <c r="G4703" s="181" t="s">
        <v>567</v>
      </c>
      <c r="H4703" s="181" t="s">
        <v>5</v>
      </c>
      <c r="I4703" s="181" t="s">
        <v>4622</v>
      </c>
      <c r="J4703" s="181">
        <v>27820</v>
      </c>
      <c r="K4703" s="181">
        <v>15</v>
      </c>
      <c r="L4703" s="181"/>
      <c r="M4703" s="181"/>
      <c r="N4703" s="596" t="s">
        <v>280</v>
      </c>
    </row>
    <row r="4704" spans="1:14" s="158" customFormat="1" ht="18" customHeight="1" x14ac:dyDescent="0.25">
      <c r="A4704" s="181">
        <v>29687</v>
      </c>
      <c r="B4704" s="701">
        <v>39527</v>
      </c>
      <c r="C4704" s="181" t="s">
        <v>13601</v>
      </c>
      <c r="D4704" s="181" t="s">
        <v>17059</v>
      </c>
      <c r="E4704" s="181" t="s">
        <v>17060</v>
      </c>
      <c r="F4704" s="181" t="s">
        <v>304</v>
      </c>
      <c r="G4704" s="181" t="s">
        <v>567</v>
      </c>
      <c r="H4704" s="181" t="s">
        <v>5</v>
      </c>
      <c r="I4704" s="181" t="s">
        <v>834</v>
      </c>
      <c r="J4704" s="181">
        <v>300260</v>
      </c>
      <c r="K4704" s="181">
        <v>1</v>
      </c>
      <c r="L4704" s="181"/>
      <c r="M4704" s="181"/>
      <c r="N4704" s="596" t="s">
        <v>280</v>
      </c>
    </row>
    <row r="4705" spans="1:14" s="158" customFormat="1" ht="18" customHeight="1" x14ac:dyDescent="0.25">
      <c r="A4705" s="181">
        <v>23739</v>
      </c>
      <c r="B4705" s="701">
        <v>39860</v>
      </c>
      <c r="C4705" s="181" t="s">
        <v>6332</v>
      </c>
      <c r="D4705" s="181" t="s">
        <v>578</v>
      </c>
      <c r="E4705" s="181" t="s">
        <v>6383</v>
      </c>
      <c r="F4705" s="181" t="s">
        <v>304</v>
      </c>
      <c r="G4705" s="181" t="s">
        <v>567</v>
      </c>
      <c r="H4705" s="181" t="s">
        <v>5</v>
      </c>
      <c r="I4705" s="181" t="s">
        <v>1669</v>
      </c>
      <c r="J4705" s="181">
        <v>22630</v>
      </c>
      <c r="K4705" s="181">
        <v>5</v>
      </c>
      <c r="L4705" s="181"/>
      <c r="M4705" s="181"/>
      <c r="N4705" s="596" t="s">
        <v>280</v>
      </c>
    </row>
    <row r="4706" spans="1:14" s="158" customFormat="1" ht="18" customHeight="1" x14ac:dyDescent="0.25">
      <c r="A4706" s="181">
        <v>26915</v>
      </c>
      <c r="B4706" s="701">
        <v>39519</v>
      </c>
      <c r="C4706" s="181" t="s">
        <v>13602</v>
      </c>
      <c r="D4706" s="181" t="s">
        <v>578</v>
      </c>
      <c r="E4706" s="181" t="s">
        <v>13630</v>
      </c>
      <c r="F4706" s="181" t="s">
        <v>304</v>
      </c>
      <c r="G4706" s="181" t="s">
        <v>567</v>
      </c>
      <c r="H4706" s="181" t="s">
        <v>5</v>
      </c>
      <c r="I4706" s="181" t="s">
        <v>13631</v>
      </c>
      <c r="J4706" s="181">
        <v>42170</v>
      </c>
      <c r="K4706" s="181">
        <v>5</v>
      </c>
      <c r="L4706" s="181"/>
      <c r="M4706" s="181"/>
      <c r="N4706" s="596" t="s">
        <v>280</v>
      </c>
    </row>
    <row r="4707" spans="1:14" s="158" customFormat="1" ht="18" customHeight="1" x14ac:dyDescent="0.25">
      <c r="A4707" s="181">
        <v>26914</v>
      </c>
      <c r="B4707" s="701">
        <v>39518</v>
      </c>
      <c r="C4707" s="181" t="s">
        <v>6132</v>
      </c>
      <c r="D4707" s="181" t="s">
        <v>578</v>
      </c>
      <c r="E4707" s="181" t="s">
        <v>6384</v>
      </c>
      <c r="F4707" s="181" t="s">
        <v>304</v>
      </c>
      <c r="G4707" s="181" t="s">
        <v>567</v>
      </c>
      <c r="H4707" s="181" t="s">
        <v>5</v>
      </c>
      <c r="I4707" s="181" t="s">
        <v>6385</v>
      </c>
      <c r="J4707" s="181">
        <v>19430</v>
      </c>
      <c r="K4707" s="181">
        <v>4</v>
      </c>
      <c r="L4707" s="181"/>
      <c r="M4707" s="181"/>
      <c r="N4707" s="596" t="s">
        <v>280</v>
      </c>
    </row>
    <row r="4708" spans="1:14" s="158" customFormat="1" ht="18" customHeight="1" x14ac:dyDescent="0.25">
      <c r="A4708" s="181">
        <v>9834</v>
      </c>
      <c r="B4708" s="701">
        <v>7700500155</v>
      </c>
      <c r="C4708" s="181" t="s">
        <v>6071</v>
      </c>
      <c r="D4708" s="181" t="s">
        <v>15676</v>
      </c>
      <c r="E4708" s="181" t="s">
        <v>15677</v>
      </c>
      <c r="F4708" s="181" t="s">
        <v>304</v>
      </c>
      <c r="G4708" s="181" t="s">
        <v>874</v>
      </c>
      <c r="H4708" s="181" t="s">
        <v>11</v>
      </c>
      <c r="I4708" s="181" t="s">
        <v>15678</v>
      </c>
      <c r="J4708" s="181">
        <v>16160</v>
      </c>
      <c r="K4708" s="181">
        <v>370</v>
      </c>
      <c r="L4708" s="181"/>
      <c r="M4708" s="181"/>
      <c r="N4708" s="596" t="s">
        <v>280</v>
      </c>
    </row>
    <row r="4709" spans="1:14" s="158" customFormat="1" ht="18" customHeight="1" x14ac:dyDescent="0.25">
      <c r="A4709" s="181">
        <v>48343</v>
      </c>
      <c r="B4709" s="701" t="s">
        <v>6386</v>
      </c>
      <c r="C4709" s="181" t="s">
        <v>6099</v>
      </c>
      <c r="D4709" s="181" t="s">
        <v>6387</v>
      </c>
      <c r="E4709" s="181" t="s">
        <v>12224</v>
      </c>
      <c r="F4709" s="181" t="s">
        <v>304</v>
      </c>
      <c r="G4709" s="181" t="s">
        <v>6388</v>
      </c>
      <c r="H4709" s="181" t="s">
        <v>5</v>
      </c>
      <c r="I4709" s="181" t="s">
        <v>12225</v>
      </c>
      <c r="J4709" s="181">
        <v>18000</v>
      </c>
      <c r="K4709" s="181">
        <v>54</v>
      </c>
      <c r="L4709" s="181"/>
      <c r="M4709" s="181"/>
      <c r="N4709" s="596" t="s">
        <v>280</v>
      </c>
    </row>
    <row r="4710" spans="1:14" s="158" customFormat="1" ht="18" customHeight="1" x14ac:dyDescent="0.25">
      <c r="A4710" s="181">
        <v>26371</v>
      </c>
      <c r="B4710" s="701" t="s">
        <v>6390</v>
      </c>
      <c r="C4710" s="181" t="s">
        <v>6345</v>
      </c>
      <c r="D4710" s="181" t="s">
        <v>6391</v>
      </c>
      <c r="E4710" s="181" t="s">
        <v>6392</v>
      </c>
      <c r="F4710" s="181" t="s">
        <v>304</v>
      </c>
      <c r="G4710" s="181" t="s">
        <v>2620</v>
      </c>
      <c r="H4710" s="181" t="s">
        <v>17</v>
      </c>
      <c r="I4710" s="181" t="s">
        <v>6393</v>
      </c>
      <c r="J4710" s="181">
        <v>9190</v>
      </c>
      <c r="K4710" s="181">
        <v>16</v>
      </c>
      <c r="L4710" s="181"/>
      <c r="M4710" s="181"/>
      <c r="N4710" s="596" t="s">
        <v>280</v>
      </c>
    </row>
    <row r="4711" spans="1:14" s="158" customFormat="1" ht="18" customHeight="1" x14ac:dyDescent="0.25">
      <c r="A4711" s="181">
        <v>26373</v>
      </c>
      <c r="B4711" s="701" t="s">
        <v>6394</v>
      </c>
      <c r="C4711" s="181" t="s">
        <v>6348</v>
      </c>
      <c r="D4711" s="181" t="s">
        <v>6395</v>
      </c>
      <c r="E4711" s="181" t="s">
        <v>6396</v>
      </c>
      <c r="F4711" s="181" t="s">
        <v>304</v>
      </c>
      <c r="G4711" s="181" t="s">
        <v>2620</v>
      </c>
      <c r="H4711" s="181" t="s">
        <v>17</v>
      </c>
      <c r="I4711" s="181" t="s">
        <v>18587</v>
      </c>
      <c r="J4711" s="181">
        <v>9190</v>
      </c>
      <c r="K4711" s="181">
        <v>3</v>
      </c>
      <c r="L4711" s="181"/>
      <c r="M4711" s="181"/>
      <c r="N4711" s="596" t="s">
        <v>280</v>
      </c>
    </row>
    <row r="4712" spans="1:14" s="158" customFormat="1" ht="18" customHeight="1" x14ac:dyDescent="0.25">
      <c r="A4712" s="181">
        <v>30465</v>
      </c>
      <c r="B4712" s="701" t="s">
        <v>11686</v>
      </c>
      <c r="C4712" s="181" t="s">
        <v>17527</v>
      </c>
      <c r="D4712" s="181" t="s">
        <v>11687</v>
      </c>
      <c r="E4712" s="181" t="s">
        <v>11688</v>
      </c>
      <c r="F4712" s="181" t="s">
        <v>304</v>
      </c>
      <c r="G4712" s="181" t="s">
        <v>6388</v>
      </c>
      <c r="H4712" s="181" t="s">
        <v>5</v>
      </c>
      <c r="I4712" s="181" t="s">
        <v>11689</v>
      </c>
      <c r="J4712" s="181">
        <v>39000</v>
      </c>
      <c r="K4712" s="181">
        <v>4</v>
      </c>
      <c r="L4712" s="181"/>
      <c r="M4712" s="181"/>
      <c r="N4712" s="596" t="s">
        <v>280</v>
      </c>
    </row>
    <row r="4713" spans="1:14" ht="18" customHeight="1" x14ac:dyDescent="0.25">
      <c r="A4713" s="181">
        <v>18098</v>
      </c>
      <c r="B4713" s="701" t="s">
        <v>6397</v>
      </c>
      <c r="C4713" s="181" t="s">
        <v>6353</v>
      </c>
      <c r="D4713" s="181" t="s">
        <v>6398</v>
      </c>
      <c r="E4713" s="181" t="s">
        <v>12226</v>
      </c>
      <c r="F4713" s="181" t="s">
        <v>304</v>
      </c>
      <c r="G4713" s="181" t="s">
        <v>874</v>
      </c>
      <c r="H4713" s="181" t="s">
        <v>11</v>
      </c>
      <c r="I4713" s="181" t="s">
        <v>12227</v>
      </c>
      <c r="J4713" s="181">
        <v>18610</v>
      </c>
      <c r="K4713" s="181">
        <v>17</v>
      </c>
      <c r="L4713" s="181"/>
      <c r="M4713" s="181"/>
      <c r="N4713" s="596" t="s">
        <v>280</v>
      </c>
    </row>
    <row r="4714" spans="1:14" s="158" customFormat="1" ht="18" customHeight="1" x14ac:dyDescent="0.25">
      <c r="A4714" s="181">
        <v>26423</v>
      </c>
      <c r="B4714" s="701" t="s">
        <v>6399</v>
      </c>
      <c r="C4714" s="181" t="s">
        <v>6215</v>
      </c>
      <c r="D4714" s="181" t="s">
        <v>12612</v>
      </c>
      <c r="E4714" s="181" t="s">
        <v>3654</v>
      </c>
      <c r="F4714" s="181" t="s">
        <v>304</v>
      </c>
      <c r="G4714" s="181" t="s">
        <v>6388</v>
      </c>
      <c r="H4714" s="181" t="s">
        <v>5</v>
      </c>
      <c r="I4714" s="181" t="s">
        <v>15673</v>
      </c>
      <c r="J4714" s="181">
        <v>16640</v>
      </c>
      <c r="K4714" s="181">
        <v>10</v>
      </c>
      <c r="L4714" s="181"/>
      <c r="M4714" s="181"/>
      <c r="N4714" s="596" t="s">
        <v>280</v>
      </c>
    </row>
    <row r="4715" spans="1:14" s="158" customFormat="1" ht="18" customHeight="1" x14ac:dyDescent="0.25">
      <c r="A4715" s="181">
        <v>4477</v>
      </c>
      <c r="B4715" s="701" t="s">
        <v>6400</v>
      </c>
      <c r="C4715" s="181" t="s">
        <v>6389</v>
      </c>
      <c r="D4715" s="181" t="s">
        <v>625</v>
      </c>
      <c r="E4715" s="181" t="s">
        <v>6401</v>
      </c>
      <c r="F4715" s="181" t="s">
        <v>304</v>
      </c>
      <c r="G4715" s="181" t="s">
        <v>601</v>
      </c>
      <c r="H4715" s="181" t="s">
        <v>5</v>
      </c>
      <c r="I4715" s="181" t="s">
        <v>17518</v>
      </c>
      <c r="J4715" s="181">
        <v>22910</v>
      </c>
      <c r="K4715" s="181">
        <v>2</v>
      </c>
      <c r="L4715" s="181"/>
      <c r="M4715" s="181"/>
      <c r="N4715" s="596" t="s">
        <v>280</v>
      </c>
    </row>
    <row r="4716" spans="1:14" s="158" customFormat="1" ht="18" customHeight="1" x14ac:dyDescent="0.25">
      <c r="A4716" s="181">
        <v>27694</v>
      </c>
      <c r="B4716" s="701">
        <v>39516</v>
      </c>
      <c r="C4716" s="181" t="s">
        <v>6365</v>
      </c>
      <c r="D4716" s="181" t="s">
        <v>712</v>
      </c>
      <c r="E4716" s="181" t="s">
        <v>6403</v>
      </c>
      <c r="F4716" s="181" t="s">
        <v>304</v>
      </c>
      <c r="G4716" s="181" t="s">
        <v>567</v>
      </c>
      <c r="H4716" s="181" t="s">
        <v>5</v>
      </c>
      <c r="I4716" s="181" t="s">
        <v>6367</v>
      </c>
      <c r="J4716" s="181">
        <v>14890</v>
      </c>
      <c r="K4716" s="181">
        <v>2</v>
      </c>
      <c r="L4716" s="181"/>
      <c r="M4716" s="181"/>
      <c r="N4716" s="596" t="s">
        <v>280</v>
      </c>
    </row>
    <row r="4717" spans="1:14" s="158" customFormat="1" ht="18" customHeight="1" x14ac:dyDescent="0.25">
      <c r="A4717" s="181">
        <v>27693</v>
      </c>
      <c r="B4717" s="701">
        <v>39514</v>
      </c>
      <c r="C4717" s="181" t="s">
        <v>10733</v>
      </c>
      <c r="D4717" s="181" t="s">
        <v>735</v>
      </c>
      <c r="E4717" s="181" t="s">
        <v>6403</v>
      </c>
      <c r="F4717" s="181" t="s">
        <v>304</v>
      </c>
      <c r="G4717" s="181" t="s">
        <v>567</v>
      </c>
      <c r="H4717" s="181" t="s">
        <v>5</v>
      </c>
      <c r="I4717" s="181" t="s">
        <v>17061</v>
      </c>
      <c r="J4717" s="181">
        <v>15650</v>
      </c>
      <c r="K4717" s="181">
        <v>5</v>
      </c>
      <c r="L4717" s="181"/>
      <c r="M4717" s="181"/>
      <c r="N4717" s="596" t="s">
        <v>280</v>
      </c>
    </row>
    <row r="4718" spans="1:14" s="158" customFormat="1" ht="18" customHeight="1" x14ac:dyDescent="0.25">
      <c r="A4718" s="181">
        <v>25986</v>
      </c>
      <c r="B4718" s="701">
        <v>39570</v>
      </c>
      <c r="C4718" s="181" t="s">
        <v>6404</v>
      </c>
      <c r="D4718" s="181" t="s">
        <v>735</v>
      </c>
      <c r="E4718" s="181" t="s">
        <v>6405</v>
      </c>
      <c r="F4718" s="181" t="s">
        <v>304</v>
      </c>
      <c r="G4718" s="181" t="s">
        <v>567</v>
      </c>
      <c r="H4718" s="181" t="s">
        <v>5</v>
      </c>
      <c r="I4718" s="181" t="s">
        <v>3638</v>
      </c>
      <c r="J4718" s="181">
        <v>7580</v>
      </c>
      <c r="K4718" s="181">
        <v>6</v>
      </c>
      <c r="L4718" s="181"/>
      <c r="M4718" s="181"/>
      <c r="N4718" s="596" t="s">
        <v>280</v>
      </c>
    </row>
    <row r="4719" spans="1:14" s="158" customFormat="1" ht="18" customHeight="1" x14ac:dyDescent="0.25">
      <c r="A4719" s="181">
        <v>26455</v>
      </c>
      <c r="B4719" s="701" t="s">
        <v>12228</v>
      </c>
      <c r="C4719" s="181" t="s">
        <v>12229</v>
      </c>
      <c r="D4719" s="181" t="s">
        <v>12230</v>
      </c>
      <c r="E4719" s="181" t="s">
        <v>2357</v>
      </c>
      <c r="F4719" s="181" t="s">
        <v>577</v>
      </c>
      <c r="G4719" s="181" t="s">
        <v>753</v>
      </c>
      <c r="H4719" s="181" t="s">
        <v>5</v>
      </c>
      <c r="I4719" s="181" t="s">
        <v>763</v>
      </c>
      <c r="J4719" s="181">
        <v>15740</v>
      </c>
      <c r="K4719" s="181">
        <v>3</v>
      </c>
      <c r="L4719" s="181"/>
      <c r="M4719" s="181"/>
      <c r="N4719" s="596" t="s">
        <v>280</v>
      </c>
    </row>
    <row r="4720" spans="1:14" s="158" customFormat="1" ht="18" customHeight="1" x14ac:dyDescent="0.25">
      <c r="A4720" s="181">
        <v>26442</v>
      </c>
      <c r="B4720" s="701" t="s">
        <v>14320</v>
      </c>
      <c r="C4720" s="181" t="s">
        <v>18588</v>
      </c>
      <c r="D4720" s="181" t="s">
        <v>6406</v>
      </c>
      <c r="E4720" s="181" t="s">
        <v>2357</v>
      </c>
      <c r="F4720" s="181" t="s">
        <v>577</v>
      </c>
      <c r="G4720" s="181" t="s">
        <v>753</v>
      </c>
      <c r="H4720" s="181" t="s">
        <v>5</v>
      </c>
      <c r="I4720" s="181" t="s">
        <v>759</v>
      </c>
      <c r="J4720" s="181">
        <v>12480</v>
      </c>
      <c r="K4720" s="181">
        <v>2</v>
      </c>
      <c r="L4720" s="181"/>
      <c r="M4720" s="181"/>
      <c r="N4720" s="596" t="s">
        <v>280</v>
      </c>
    </row>
    <row r="4721" spans="1:14" s="158" customFormat="1" ht="18" customHeight="1" x14ac:dyDescent="0.25">
      <c r="A4721" s="181">
        <v>26456</v>
      </c>
      <c r="B4721" s="701" t="s">
        <v>13632</v>
      </c>
      <c r="C4721" s="181" t="s">
        <v>13610</v>
      </c>
      <c r="D4721" s="181" t="s">
        <v>6408</v>
      </c>
      <c r="E4721" s="181" t="s">
        <v>2357</v>
      </c>
      <c r="F4721" s="181" t="s">
        <v>577</v>
      </c>
      <c r="G4721" s="181" t="s">
        <v>753</v>
      </c>
      <c r="H4721" s="181" t="s">
        <v>5</v>
      </c>
      <c r="I4721" s="181" t="s">
        <v>763</v>
      </c>
      <c r="J4721" s="181">
        <v>14960</v>
      </c>
      <c r="K4721" s="181">
        <v>6</v>
      </c>
      <c r="L4721" s="181"/>
      <c r="M4721" s="181"/>
      <c r="N4721" s="596" t="s">
        <v>280</v>
      </c>
    </row>
    <row r="4722" spans="1:14" s="158" customFormat="1" ht="18" customHeight="1" x14ac:dyDescent="0.25">
      <c r="A4722" s="181">
        <v>5203</v>
      </c>
      <c r="B4722" s="701" t="s">
        <v>12231</v>
      </c>
      <c r="C4722" s="181" t="s">
        <v>11849</v>
      </c>
      <c r="D4722" s="181" t="s">
        <v>6408</v>
      </c>
      <c r="E4722" s="181" t="s">
        <v>2357</v>
      </c>
      <c r="F4722" s="181" t="s">
        <v>577</v>
      </c>
      <c r="G4722" s="181" t="s">
        <v>753</v>
      </c>
      <c r="H4722" s="181" t="s">
        <v>5</v>
      </c>
      <c r="I4722" s="181" t="s">
        <v>11852</v>
      </c>
      <c r="J4722" s="181">
        <v>13100</v>
      </c>
      <c r="K4722" s="181">
        <v>3</v>
      </c>
      <c r="L4722" s="181"/>
      <c r="M4722" s="181"/>
      <c r="N4722" s="596" t="s">
        <v>280</v>
      </c>
    </row>
    <row r="4723" spans="1:14" s="158" customFormat="1" ht="18" customHeight="1" x14ac:dyDescent="0.25">
      <c r="A4723" s="181">
        <v>26431</v>
      </c>
      <c r="B4723" s="701" t="s">
        <v>14321</v>
      </c>
      <c r="C4723" s="181" t="s">
        <v>6215</v>
      </c>
      <c r="D4723" s="181" t="s">
        <v>2356</v>
      </c>
      <c r="E4723" s="181" t="s">
        <v>2357</v>
      </c>
      <c r="F4723" s="181" t="s">
        <v>577</v>
      </c>
      <c r="G4723" s="181" t="s">
        <v>753</v>
      </c>
      <c r="H4723" s="181" t="s">
        <v>5</v>
      </c>
      <c r="I4723" s="181" t="s">
        <v>759</v>
      </c>
      <c r="J4723" s="181">
        <v>13730</v>
      </c>
      <c r="K4723" s="181">
        <v>17</v>
      </c>
      <c r="L4723" s="181"/>
      <c r="M4723" s="181"/>
      <c r="N4723" s="596" t="s">
        <v>280</v>
      </c>
    </row>
    <row r="4724" spans="1:14" s="158" customFormat="1" ht="18" customHeight="1" x14ac:dyDescent="0.25">
      <c r="A4724" s="181">
        <v>27886</v>
      </c>
      <c r="B4724" s="701" t="s">
        <v>14322</v>
      </c>
      <c r="C4724" s="181" t="s">
        <v>10731</v>
      </c>
      <c r="D4724" s="181" t="s">
        <v>14323</v>
      </c>
      <c r="E4724" s="181" t="s">
        <v>2357</v>
      </c>
      <c r="F4724" s="181" t="s">
        <v>577</v>
      </c>
      <c r="G4724" s="181" t="s">
        <v>753</v>
      </c>
      <c r="H4724" s="181" t="s">
        <v>5</v>
      </c>
      <c r="I4724" s="181" t="s">
        <v>763</v>
      </c>
      <c r="J4724" s="181">
        <v>13810</v>
      </c>
      <c r="K4724" s="181">
        <v>2</v>
      </c>
      <c r="L4724" s="181"/>
      <c r="M4724" s="181"/>
      <c r="N4724" s="596" t="s">
        <v>280</v>
      </c>
    </row>
    <row r="4725" spans="1:14" s="158" customFormat="1" ht="18" customHeight="1" x14ac:dyDescent="0.25">
      <c r="A4725" s="181">
        <v>26432</v>
      </c>
      <c r="B4725" s="701" t="s">
        <v>13633</v>
      </c>
      <c r="C4725" s="181" t="s">
        <v>6221</v>
      </c>
      <c r="D4725" s="181" t="s">
        <v>4328</v>
      </c>
      <c r="E4725" s="181" t="s">
        <v>2357</v>
      </c>
      <c r="F4725" s="181" t="s">
        <v>577</v>
      </c>
      <c r="G4725" s="181" t="s">
        <v>753</v>
      </c>
      <c r="H4725" s="181" t="s">
        <v>5</v>
      </c>
      <c r="I4725" s="181" t="s">
        <v>759</v>
      </c>
      <c r="J4725" s="181">
        <v>12480</v>
      </c>
      <c r="K4725" s="181">
        <v>13</v>
      </c>
      <c r="L4725" s="181"/>
      <c r="M4725" s="181"/>
      <c r="N4725" s="596" t="s">
        <v>280</v>
      </c>
    </row>
    <row r="4726" spans="1:14" s="158" customFormat="1" ht="18" customHeight="1" x14ac:dyDescent="0.25">
      <c r="A4726" s="181">
        <v>715</v>
      </c>
      <c r="B4726" s="701" t="s">
        <v>6409</v>
      </c>
      <c r="C4726" s="181" t="s">
        <v>6410</v>
      </c>
      <c r="D4726" s="181" t="s">
        <v>6411</v>
      </c>
      <c r="E4726" s="181" t="s">
        <v>6412</v>
      </c>
      <c r="F4726" s="181" t="s">
        <v>577</v>
      </c>
      <c r="G4726" s="181" t="s">
        <v>753</v>
      </c>
      <c r="H4726" s="181" t="s">
        <v>5</v>
      </c>
      <c r="I4726" s="181" t="s">
        <v>6413</v>
      </c>
      <c r="J4726" s="181">
        <v>14970</v>
      </c>
      <c r="K4726" s="181">
        <v>4</v>
      </c>
      <c r="L4726" s="181"/>
      <c r="M4726" s="181"/>
      <c r="N4726" s="596" t="s">
        <v>280</v>
      </c>
    </row>
    <row r="4727" spans="1:14" s="158" customFormat="1" ht="18" customHeight="1" x14ac:dyDescent="0.25">
      <c r="A4727" s="181">
        <v>26430</v>
      </c>
      <c r="B4727" s="701" t="s">
        <v>14532</v>
      </c>
      <c r="C4727" s="181" t="s">
        <v>6322</v>
      </c>
      <c r="D4727" s="181" t="s">
        <v>6414</v>
      </c>
      <c r="E4727" s="181" t="s">
        <v>2357</v>
      </c>
      <c r="F4727" s="181" t="s">
        <v>577</v>
      </c>
      <c r="G4727" s="181" t="s">
        <v>753</v>
      </c>
      <c r="H4727" s="181" t="s">
        <v>5</v>
      </c>
      <c r="I4727" s="181" t="s">
        <v>759</v>
      </c>
      <c r="J4727" s="181">
        <v>14290</v>
      </c>
      <c r="K4727" s="181">
        <v>10</v>
      </c>
      <c r="L4727" s="181"/>
      <c r="M4727" s="181"/>
      <c r="N4727" s="596" t="s">
        <v>280</v>
      </c>
    </row>
    <row r="4728" spans="1:14" s="158" customFormat="1" ht="18" customHeight="1" x14ac:dyDescent="0.25">
      <c r="A4728" s="181">
        <v>26449</v>
      </c>
      <c r="B4728" s="701" t="s">
        <v>12232</v>
      </c>
      <c r="C4728" s="181" t="s">
        <v>6121</v>
      </c>
      <c r="D4728" s="181" t="s">
        <v>12233</v>
      </c>
      <c r="E4728" s="181" t="s">
        <v>2357</v>
      </c>
      <c r="F4728" s="181" t="s">
        <v>577</v>
      </c>
      <c r="G4728" s="181" t="s">
        <v>753</v>
      </c>
      <c r="H4728" s="181" t="s">
        <v>5</v>
      </c>
      <c r="I4728" s="181" t="s">
        <v>763</v>
      </c>
      <c r="J4728" s="181">
        <v>16900</v>
      </c>
      <c r="K4728" s="181">
        <v>1</v>
      </c>
      <c r="L4728" s="181"/>
      <c r="M4728" s="181"/>
      <c r="N4728" s="596" t="s">
        <v>280</v>
      </c>
    </row>
    <row r="4729" spans="1:14" s="158" customFormat="1" ht="18" customHeight="1" x14ac:dyDescent="0.25">
      <c r="A4729" s="181">
        <v>26443</v>
      </c>
      <c r="B4729" s="701" t="s">
        <v>18589</v>
      </c>
      <c r="C4729" s="181" t="s">
        <v>11850</v>
      </c>
      <c r="D4729" s="181" t="s">
        <v>18590</v>
      </c>
      <c r="E4729" s="181" t="s">
        <v>2357</v>
      </c>
      <c r="F4729" s="181" t="s">
        <v>577</v>
      </c>
      <c r="G4729" s="181" t="s">
        <v>753</v>
      </c>
      <c r="H4729" s="181" t="s">
        <v>5</v>
      </c>
      <c r="I4729" s="181" t="s">
        <v>759</v>
      </c>
      <c r="J4729" s="181">
        <v>14970</v>
      </c>
      <c r="K4729" s="181">
        <v>2</v>
      </c>
      <c r="L4729" s="181"/>
      <c r="M4729" s="181"/>
      <c r="N4729" s="596" t="s">
        <v>280</v>
      </c>
    </row>
    <row r="4730" spans="1:14" ht="18" customHeight="1" x14ac:dyDescent="0.25">
      <c r="A4730" s="181">
        <v>26441</v>
      </c>
      <c r="B4730" s="701" t="s">
        <v>14533</v>
      </c>
      <c r="C4730" s="181" t="s">
        <v>11850</v>
      </c>
      <c r="D4730" s="181" t="s">
        <v>12234</v>
      </c>
      <c r="E4730" s="181" t="s">
        <v>2357</v>
      </c>
      <c r="F4730" s="181" t="s">
        <v>577</v>
      </c>
      <c r="G4730" s="181" t="s">
        <v>753</v>
      </c>
      <c r="H4730" s="181" t="s">
        <v>5</v>
      </c>
      <c r="I4730" s="181" t="s">
        <v>759</v>
      </c>
      <c r="J4730" s="181">
        <v>14290</v>
      </c>
      <c r="K4730" s="181">
        <v>1</v>
      </c>
      <c r="L4730" s="181"/>
      <c r="M4730" s="181"/>
      <c r="N4730" s="596" t="s">
        <v>280</v>
      </c>
    </row>
    <row r="4731" spans="1:14" s="158" customFormat="1" ht="18" customHeight="1" x14ac:dyDescent="0.25">
      <c r="A4731" s="181">
        <v>30436</v>
      </c>
      <c r="B4731" s="701" t="s">
        <v>12235</v>
      </c>
      <c r="C4731" s="181" t="s">
        <v>6328</v>
      </c>
      <c r="D4731" s="181" t="s">
        <v>12236</v>
      </c>
      <c r="E4731" s="181" t="s">
        <v>2357</v>
      </c>
      <c r="F4731" s="181" t="s">
        <v>577</v>
      </c>
      <c r="G4731" s="181" t="s">
        <v>753</v>
      </c>
      <c r="H4731" s="181" t="s">
        <v>5</v>
      </c>
      <c r="I4731" s="181" t="s">
        <v>1940</v>
      </c>
      <c r="J4731" s="181">
        <v>16900</v>
      </c>
      <c r="K4731" s="181">
        <v>1</v>
      </c>
      <c r="L4731" s="181"/>
      <c r="M4731" s="181"/>
      <c r="N4731" s="596" t="s">
        <v>280</v>
      </c>
    </row>
    <row r="4732" spans="1:14" s="158" customFormat="1" ht="18" customHeight="1" x14ac:dyDescent="0.25">
      <c r="A4732" s="181">
        <v>56870</v>
      </c>
      <c r="B4732" s="701" t="s">
        <v>14324</v>
      </c>
      <c r="C4732" s="181" t="s">
        <v>11096</v>
      </c>
      <c r="D4732" s="181" t="s">
        <v>2456</v>
      </c>
      <c r="E4732" s="181" t="s">
        <v>279</v>
      </c>
      <c r="F4732" s="181" t="s">
        <v>304</v>
      </c>
      <c r="G4732" s="181" t="s">
        <v>847</v>
      </c>
      <c r="H4732" s="181" t="s">
        <v>5</v>
      </c>
      <c r="I4732" s="181" t="s">
        <v>14325</v>
      </c>
      <c r="J4732" s="181">
        <v>51980</v>
      </c>
      <c r="K4732" s="181">
        <v>17</v>
      </c>
      <c r="L4732" s="181"/>
      <c r="M4732" s="181"/>
      <c r="N4732" s="596" t="s">
        <v>280</v>
      </c>
    </row>
    <row r="4733" spans="1:14" s="158" customFormat="1" ht="18" customHeight="1" x14ac:dyDescent="0.25">
      <c r="A4733" s="181">
        <v>23638</v>
      </c>
      <c r="B4733" s="701" t="s">
        <v>6415</v>
      </c>
      <c r="C4733" s="181" t="s">
        <v>6268</v>
      </c>
      <c r="D4733" s="181" t="s">
        <v>882</v>
      </c>
      <c r="E4733" s="181" t="s">
        <v>17062</v>
      </c>
      <c r="F4733" s="181" t="s">
        <v>304</v>
      </c>
      <c r="G4733" s="181" t="s">
        <v>140</v>
      </c>
      <c r="H4733" s="181" t="s">
        <v>11261</v>
      </c>
      <c r="I4733" s="181" t="s">
        <v>6270</v>
      </c>
      <c r="J4733" s="181">
        <v>234371.4</v>
      </c>
      <c r="K4733" s="181">
        <v>3</v>
      </c>
      <c r="L4733" s="181"/>
      <c r="M4733" s="181"/>
      <c r="N4733" s="596" t="s">
        <v>280</v>
      </c>
    </row>
    <row r="4734" spans="1:14" s="158" customFormat="1" ht="18" customHeight="1" x14ac:dyDescent="0.25">
      <c r="A4734" s="181">
        <v>23637</v>
      </c>
      <c r="B4734" s="701" t="s">
        <v>6417</v>
      </c>
      <c r="C4734" s="181" t="s">
        <v>13601</v>
      </c>
      <c r="D4734" s="181" t="s">
        <v>892</v>
      </c>
      <c r="E4734" s="181" t="s">
        <v>6416</v>
      </c>
      <c r="F4734" s="181" t="s">
        <v>304</v>
      </c>
      <c r="G4734" s="181" t="s">
        <v>140</v>
      </c>
      <c r="H4734" s="181" t="s">
        <v>11261</v>
      </c>
      <c r="I4734" s="181" t="s">
        <v>18572</v>
      </c>
      <c r="J4734" s="181">
        <v>208385.1</v>
      </c>
      <c r="K4734" s="181">
        <v>4</v>
      </c>
      <c r="L4734" s="181"/>
      <c r="M4734" s="181"/>
      <c r="N4734" s="596" t="s">
        <v>280</v>
      </c>
    </row>
    <row r="4735" spans="1:14" s="158" customFormat="1" ht="18" customHeight="1" x14ac:dyDescent="0.25">
      <c r="A4735" s="181">
        <v>5220</v>
      </c>
      <c r="B4735" s="701" t="s">
        <v>6419</v>
      </c>
      <c r="C4735" s="181" t="s">
        <v>6407</v>
      </c>
      <c r="D4735" s="181" t="s">
        <v>918</v>
      </c>
      <c r="E4735" s="181" t="s">
        <v>6420</v>
      </c>
      <c r="F4735" s="181" t="s">
        <v>304</v>
      </c>
      <c r="G4735" s="181" t="s">
        <v>4632</v>
      </c>
      <c r="H4735" s="181" t="s">
        <v>746</v>
      </c>
      <c r="I4735" s="181" t="s">
        <v>1669</v>
      </c>
      <c r="J4735" s="181">
        <v>10620</v>
      </c>
      <c r="K4735" s="181">
        <v>20</v>
      </c>
      <c r="L4735" s="181"/>
      <c r="M4735" s="181"/>
      <c r="N4735" s="596" t="s">
        <v>280</v>
      </c>
    </row>
    <row r="4736" spans="1:14" s="158" customFormat="1" ht="18" customHeight="1" x14ac:dyDescent="0.25">
      <c r="A4736" s="181">
        <v>15205</v>
      </c>
      <c r="B4736" s="701" t="s">
        <v>6421</v>
      </c>
      <c r="C4736" s="181" t="s">
        <v>13602</v>
      </c>
      <c r="D4736" s="181" t="s">
        <v>926</v>
      </c>
      <c r="E4736" s="181" t="s">
        <v>6423</v>
      </c>
      <c r="F4736" s="181" t="s">
        <v>304</v>
      </c>
      <c r="G4736" s="181" t="s">
        <v>4632</v>
      </c>
      <c r="H4736" s="181" t="s">
        <v>746</v>
      </c>
      <c r="I4736" s="181" t="s">
        <v>6424</v>
      </c>
      <c r="J4736" s="181">
        <v>2000</v>
      </c>
      <c r="K4736" s="181">
        <v>8</v>
      </c>
      <c r="L4736" s="181"/>
      <c r="M4736" s="181"/>
      <c r="N4736" s="596" t="s">
        <v>280</v>
      </c>
    </row>
    <row r="4737" spans="1:14" s="158" customFormat="1" ht="18" customHeight="1" x14ac:dyDescent="0.25">
      <c r="A4737" s="181">
        <v>6548</v>
      </c>
      <c r="B4737" s="701" t="s">
        <v>6425</v>
      </c>
      <c r="C4737" s="181" t="s">
        <v>6163</v>
      </c>
      <c r="D4737" s="181" t="s">
        <v>6426</v>
      </c>
      <c r="E4737" s="181" t="s">
        <v>6427</v>
      </c>
      <c r="F4737" s="181" t="s">
        <v>304</v>
      </c>
      <c r="G4737" s="181" t="s">
        <v>4632</v>
      </c>
      <c r="H4737" s="181" t="s">
        <v>746</v>
      </c>
      <c r="I4737" s="181" t="s">
        <v>17063</v>
      </c>
      <c r="J4737" s="181">
        <v>4640</v>
      </c>
      <c r="K4737" s="181">
        <v>3</v>
      </c>
      <c r="L4737" s="181"/>
      <c r="M4737" s="181"/>
      <c r="N4737" s="596" t="s">
        <v>280</v>
      </c>
    </row>
    <row r="4738" spans="1:14" s="158" customFormat="1" ht="18" customHeight="1" x14ac:dyDescent="0.25">
      <c r="A4738" s="181">
        <v>19947</v>
      </c>
      <c r="B4738" s="701" t="s">
        <v>6428</v>
      </c>
      <c r="C4738" s="181" t="s">
        <v>6248</v>
      </c>
      <c r="D4738" s="181" t="s">
        <v>1012</v>
      </c>
      <c r="E4738" s="181" t="s">
        <v>6429</v>
      </c>
      <c r="F4738" s="181" t="s">
        <v>304</v>
      </c>
      <c r="G4738" s="181" t="s">
        <v>1010</v>
      </c>
      <c r="H4738" s="181" t="s">
        <v>7</v>
      </c>
      <c r="I4738" s="181" t="s">
        <v>6430</v>
      </c>
      <c r="J4738" s="181">
        <v>2350</v>
      </c>
      <c r="K4738" s="181">
        <v>4861</v>
      </c>
      <c r="L4738" s="181"/>
      <c r="M4738" s="181"/>
      <c r="N4738" s="596" t="s">
        <v>280</v>
      </c>
    </row>
    <row r="4739" spans="1:14" s="158" customFormat="1" ht="18" customHeight="1" x14ac:dyDescent="0.25">
      <c r="A4739" s="181">
        <v>27907</v>
      </c>
      <c r="B4739" s="701" t="s">
        <v>6431</v>
      </c>
      <c r="C4739" s="181" t="s">
        <v>6322</v>
      </c>
      <c r="D4739" s="181" t="s">
        <v>6432</v>
      </c>
      <c r="E4739" s="181" t="s">
        <v>2357</v>
      </c>
      <c r="F4739" s="181" t="s">
        <v>577</v>
      </c>
      <c r="G4739" s="181" t="s">
        <v>753</v>
      </c>
      <c r="H4739" s="181" t="s">
        <v>5</v>
      </c>
      <c r="I4739" s="181" t="s">
        <v>6433</v>
      </c>
      <c r="J4739" s="181">
        <v>41770</v>
      </c>
      <c r="K4739" s="181">
        <v>2</v>
      </c>
      <c r="L4739" s="181"/>
      <c r="M4739" s="181"/>
      <c r="N4739" s="596" t="s">
        <v>280</v>
      </c>
    </row>
    <row r="4740" spans="1:14" s="158" customFormat="1" ht="18" customHeight="1" x14ac:dyDescent="0.25">
      <c r="A4740" s="181">
        <v>27910</v>
      </c>
      <c r="B4740" s="701" t="s">
        <v>6436</v>
      </c>
      <c r="C4740" s="181" t="s">
        <v>6345</v>
      </c>
      <c r="D4740" s="181" t="s">
        <v>6432</v>
      </c>
      <c r="E4740" s="181" t="s">
        <v>2357</v>
      </c>
      <c r="F4740" s="181" t="s">
        <v>577</v>
      </c>
      <c r="G4740" s="181" t="s">
        <v>753</v>
      </c>
      <c r="H4740" s="181" t="s">
        <v>5</v>
      </c>
      <c r="I4740" s="181" t="s">
        <v>6393</v>
      </c>
      <c r="J4740" s="181">
        <v>40380</v>
      </c>
      <c r="K4740" s="181">
        <v>2</v>
      </c>
      <c r="L4740" s="181"/>
      <c r="M4740" s="181"/>
      <c r="N4740" s="596" t="s">
        <v>280</v>
      </c>
    </row>
    <row r="4741" spans="1:14" s="158" customFormat="1" ht="18" customHeight="1" x14ac:dyDescent="0.25">
      <c r="A4741" s="181">
        <v>27913</v>
      </c>
      <c r="B4741" s="701" t="s">
        <v>6437</v>
      </c>
      <c r="C4741" s="181" t="s">
        <v>6348</v>
      </c>
      <c r="D4741" s="181" t="s">
        <v>6432</v>
      </c>
      <c r="E4741" s="181" t="s">
        <v>2357</v>
      </c>
      <c r="F4741" s="181" t="s">
        <v>577</v>
      </c>
      <c r="G4741" s="181" t="s">
        <v>753</v>
      </c>
      <c r="H4741" s="181" t="s">
        <v>5</v>
      </c>
      <c r="I4741" s="181" t="s">
        <v>15647</v>
      </c>
      <c r="J4741" s="181">
        <v>41770</v>
      </c>
      <c r="K4741" s="181">
        <v>4</v>
      </c>
      <c r="L4741" s="181"/>
      <c r="M4741" s="181"/>
      <c r="N4741" s="596" t="s">
        <v>280</v>
      </c>
    </row>
    <row r="4742" spans="1:14" s="158" customFormat="1" ht="18" customHeight="1" x14ac:dyDescent="0.25">
      <c r="A4742" s="181">
        <v>28110</v>
      </c>
      <c r="B4742" s="701" t="s">
        <v>6438</v>
      </c>
      <c r="C4742" s="181" t="s">
        <v>6322</v>
      </c>
      <c r="D4742" s="181" t="s">
        <v>6432</v>
      </c>
      <c r="E4742" s="181" t="s">
        <v>2357</v>
      </c>
      <c r="F4742" s="181" t="s">
        <v>577</v>
      </c>
      <c r="G4742" s="181" t="s">
        <v>753</v>
      </c>
      <c r="H4742" s="181" t="s">
        <v>5</v>
      </c>
      <c r="I4742" s="181" t="s">
        <v>11224</v>
      </c>
      <c r="J4742" s="181">
        <v>41770</v>
      </c>
      <c r="K4742" s="181">
        <v>2</v>
      </c>
      <c r="L4742" s="181"/>
      <c r="M4742" s="181"/>
      <c r="N4742" s="596" t="s">
        <v>280</v>
      </c>
    </row>
    <row r="4743" spans="1:14" s="158" customFormat="1" ht="18" customHeight="1" x14ac:dyDescent="0.25">
      <c r="A4743" s="181">
        <v>28893</v>
      </c>
      <c r="B4743" s="701" t="s">
        <v>12237</v>
      </c>
      <c r="C4743" s="181" t="s">
        <v>6328</v>
      </c>
      <c r="D4743" s="181" t="s">
        <v>6432</v>
      </c>
      <c r="E4743" s="181" t="s">
        <v>2357</v>
      </c>
      <c r="F4743" s="181" t="s">
        <v>577</v>
      </c>
      <c r="G4743" s="181" t="s">
        <v>753</v>
      </c>
      <c r="H4743" s="181" t="s">
        <v>5</v>
      </c>
      <c r="I4743" s="181" t="s">
        <v>11689</v>
      </c>
      <c r="J4743" s="181">
        <v>29050</v>
      </c>
      <c r="K4743" s="181">
        <v>2</v>
      </c>
      <c r="L4743" s="181"/>
      <c r="M4743" s="181"/>
      <c r="N4743" s="596" t="s">
        <v>280</v>
      </c>
    </row>
    <row r="4744" spans="1:14" s="158" customFormat="1" ht="18" customHeight="1" x14ac:dyDescent="0.25">
      <c r="A4744" s="181">
        <v>27909</v>
      </c>
      <c r="B4744" s="701" t="s">
        <v>13634</v>
      </c>
      <c r="C4744" s="181" t="s">
        <v>6353</v>
      </c>
      <c r="D4744" s="181" t="s">
        <v>6432</v>
      </c>
      <c r="E4744" s="181" t="s">
        <v>2357</v>
      </c>
      <c r="F4744" s="181" t="s">
        <v>577</v>
      </c>
      <c r="G4744" s="181" t="s">
        <v>753</v>
      </c>
      <c r="H4744" s="181" t="s">
        <v>5</v>
      </c>
      <c r="I4744" s="181" t="s">
        <v>12227</v>
      </c>
      <c r="J4744" s="181">
        <v>36650</v>
      </c>
      <c r="K4744" s="181">
        <v>1</v>
      </c>
      <c r="L4744" s="181"/>
      <c r="M4744" s="181"/>
      <c r="N4744" s="596" t="s">
        <v>280</v>
      </c>
    </row>
    <row r="4745" spans="1:14" s="158" customFormat="1" ht="18" customHeight="1" x14ac:dyDescent="0.25">
      <c r="A4745" s="181">
        <v>27906</v>
      </c>
      <c r="B4745" s="701" t="s">
        <v>6439</v>
      </c>
      <c r="C4745" s="181" t="s">
        <v>6157</v>
      </c>
      <c r="D4745" s="181" t="s">
        <v>6440</v>
      </c>
      <c r="E4745" s="181" t="s">
        <v>2357</v>
      </c>
      <c r="F4745" s="181" t="s">
        <v>577</v>
      </c>
      <c r="G4745" s="181" t="s">
        <v>753</v>
      </c>
      <c r="H4745" s="181" t="s">
        <v>5</v>
      </c>
      <c r="I4745" s="181" t="s">
        <v>6441</v>
      </c>
      <c r="J4745" s="181">
        <v>29050</v>
      </c>
      <c r="K4745" s="181">
        <v>2</v>
      </c>
      <c r="L4745" s="181"/>
      <c r="M4745" s="181"/>
      <c r="N4745" s="596" t="s">
        <v>280</v>
      </c>
    </row>
    <row r="4746" spans="1:14" ht="18" customHeight="1" x14ac:dyDescent="0.25">
      <c r="A4746" s="181">
        <v>27905</v>
      </c>
      <c r="B4746" s="701" t="s">
        <v>12238</v>
      </c>
      <c r="C4746" s="181" t="s">
        <v>13601</v>
      </c>
      <c r="D4746" s="181" t="s">
        <v>6440</v>
      </c>
      <c r="E4746" s="181" t="s">
        <v>2357</v>
      </c>
      <c r="F4746" s="181" t="s">
        <v>577</v>
      </c>
      <c r="G4746" s="181" t="s">
        <v>753</v>
      </c>
      <c r="H4746" s="181" t="s">
        <v>5</v>
      </c>
      <c r="I4746" s="181" t="s">
        <v>12239</v>
      </c>
      <c r="J4746" s="181">
        <v>29050</v>
      </c>
      <c r="K4746" s="181">
        <v>2</v>
      </c>
      <c r="L4746" s="181"/>
      <c r="M4746" s="181"/>
      <c r="N4746" s="596" t="s">
        <v>280</v>
      </c>
    </row>
    <row r="4747" spans="1:14" s="158" customFormat="1" ht="18" customHeight="1" x14ac:dyDescent="0.25">
      <c r="A4747" s="181">
        <v>27359</v>
      </c>
      <c r="B4747" s="701">
        <v>34101</v>
      </c>
      <c r="C4747" s="181" t="s">
        <v>6402</v>
      </c>
      <c r="D4747" s="181" t="s">
        <v>14265</v>
      </c>
      <c r="E4747" s="181" t="s">
        <v>297</v>
      </c>
      <c r="F4747" s="181" t="s">
        <v>304</v>
      </c>
      <c r="G4747" s="181" t="s">
        <v>567</v>
      </c>
      <c r="H4747" s="181" t="s">
        <v>5</v>
      </c>
      <c r="I4747" s="181" t="s">
        <v>6286</v>
      </c>
      <c r="J4747" s="181">
        <v>13190</v>
      </c>
      <c r="K4747" s="181">
        <v>10</v>
      </c>
      <c r="L4747" s="181"/>
      <c r="M4747" s="181"/>
      <c r="N4747" s="596" t="s">
        <v>280</v>
      </c>
    </row>
    <row r="4748" spans="1:14" s="158" customFormat="1" ht="18" customHeight="1" x14ac:dyDescent="0.25">
      <c r="A4748" s="181">
        <v>1484</v>
      </c>
      <c r="B4748" s="701">
        <v>34102</v>
      </c>
      <c r="C4748" s="181" t="s">
        <v>6365</v>
      </c>
      <c r="D4748" s="181" t="s">
        <v>6443</v>
      </c>
      <c r="E4748" s="181" t="s">
        <v>297</v>
      </c>
      <c r="F4748" s="181" t="s">
        <v>304</v>
      </c>
      <c r="G4748" s="181" t="s">
        <v>567</v>
      </c>
      <c r="H4748" s="181" t="s">
        <v>5</v>
      </c>
      <c r="I4748" s="181" t="s">
        <v>6367</v>
      </c>
      <c r="J4748" s="181">
        <v>13190</v>
      </c>
      <c r="K4748" s="181">
        <v>10</v>
      </c>
      <c r="L4748" s="181"/>
      <c r="M4748" s="181"/>
      <c r="N4748" s="596" t="s">
        <v>280</v>
      </c>
    </row>
    <row r="4749" spans="1:14" ht="18" customHeight="1" x14ac:dyDescent="0.25">
      <c r="A4749" s="181">
        <v>19648</v>
      </c>
      <c r="B4749" s="701" t="s">
        <v>6445</v>
      </c>
      <c r="C4749" s="181" t="s">
        <v>10733</v>
      </c>
      <c r="D4749" s="181" t="s">
        <v>1056</v>
      </c>
      <c r="E4749" s="181" t="s">
        <v>6447</v>
      </c>
      <c r="F4749" s="181" t="s">
        <v>577</v>
      </c>
      <c r="G4749" s="181" t="s">
        <v>1044</v>
      </c>
      <c r="H4749" s="181" t="s">
        <v>11261</v>
      </c>
      <c r="I4749" s="181" t="s">
        <v>17061</v>
      </c>
      <c r="J4749" s="181">
        <v>10080</v>
      </c>
      <c r="K4749" s="181">
        <v>4</v>
      </c>
      <c r="L4749" s="181"/>
      <c r="M4749" s="181"/>
      <c r="N4749" s="596" t="s">
        <v>280</v>
      </c>
    </row>
    <row r="4750" spans="1:14" s="158" customFormat="1" ht="18" customHeight="1" x14ac:dyDescent="0.25">
      <c r="A4750" s="181">
        <v>26985</v>
      </c>
      <c r="B4750" s="701" t="s">
        <v>14534</v>
      </c>
      <c r="C4750" s="181" t="s">
        <v>6404</v>
      </c>
      <c r="D4750" s="181" t="s">
        <v>14535</v>
      </c>
      <c r="E4750" s="181" t="s">
        <v>14536</v>
      </c>
      <c r="F4750" s="181" t="s">
        <v>304</v>
      </c>
      <c r="G4750" s="181" t="s">
        <v>554</v>
      </c>
      <c r="H4750" s="181" t="s">
        <v>5</v>
      </c>
      <c r="I4750" s="181" t="s">
        <v>14537</v>
      </c>
      <c r="J4750" s="181">
        <v>7950</v>
      </c>
      <c r="K4750" s="181">
        <v>10</v>
      </c>
      <c r="L4750" s="181"/>
      <c r="M4750" s="181"/>
      <c r="N4750" s="596" t="s">
        <v>280</v>
      </c>
    </row>
    <row r="4751" spans="1:14" s="158" customFormat="1" ht="18" customHeight="1" x14ac:dyDescent="0.25">
      <c r="A4751" s="181">
        <v>27895</v>
      </c>
      <c r="B4751" s="701" t="s">
        <v>14326</v>
      </c>
      <c r="C4751" s="181" t="s">
        <v>18591</v>
      </c>
      <c r="D4751" s="181" t="s">
        <v>14327</v>
      </c>
      <c r="E4751" s="181" t="s">
        <v>2357</v>
      </c>
      <c r="F4751" s="181" t="s">
        <v>577</v>
      </c>
      <c r="G4751" s="181" t="s">
        <v>753</v>
      </c>
      <c r="H4751" s="181" t="s">
        <v>5</v>
      </c>
      <c r="I4751" s="181" t="s">
        <v>759</v>
      </c>
      <c r="J4751" s="181">
        <v>21350</v>
      </c>
      <c r="K4751" s="181">
        <v>3</v>
      </c>
      <c r="L4751" s="181"/>
      <c r="M4751" s="181"/>
      <c r="N4751" s="596" t="s">
        <v>280</v>
      </c>
    </row>
    <row r="4752" spans="1:14" s="158" customFormat="1" ht="18" customHeight="1" x14ac:dyDescent="0.25">
      <c r="A4752" s="181">
        <v>27896</v>
      </c>
      <c r="B4752" s="701" t="s">
        <v>14328</v>
      </c>
      <c r="C4752" s="181" t="s">
        <v>12229</v>
      </c>
      <c r="D4752" s="181" t="s">
        <v>14329</v>
      </c>
      <c r="E4752" s="181" t="s">
        <v>2357</v>
      </c>
      <c r="F4752" s="181" t="s">
        <v>577</v>
      </c>
      <c r="G4752" s="181" t="s">
        <v>753</v>
      </c>
      <c r="H4752" s="181" t="s">
        <v>5</v>
      </c>
      <c r="I4752" s="181" t="s">
        <v>763</v>
      </c>
      <c r="J4752" s="181">
        <v>21350</v>
      </c>
      <c r="K4752" s="181">
        <v>4</v>
      </c>
      <c r="L4752" s="181"/>
      <c r="M4752" s="181"/>
      <c r="N4752" s="596" t="s">
        <v>280</v>
      </c>
    </row>
    <row r="4753" spans="1:14" s="158" customFormat="1" ht="18" customHeight="1" x14ac:dyDescent="0.25">
      <c r="A4753" s="181">
        <v>27899</v>
      </c>
      <c r="B4753" s="701" t="s">
        <v>14330</v>
      </c>
      <c r="C4753" s="181" t="s">
        <v>6132</v>
      </c>
      <c r="D4753" s="181" t="s">
        <v>14331</v>
      </c>
      <c r="E4753" s="181" t="s">
        <v>2357</v>
      </c>
      <c r="F4753" s="181" t="s">
        <v>577</v>
      </c>
      <c r="G4753" s="181" t="s">
        <v>753</v>
      </c>
      <c r="H4753" s="181" t="s">
        <v>5</v>
      </c>
      <c r="I4753" s="181" t="s">
        <v>6418</v>
      </c>
      <c r="J4753" s="181">
        <v>21350</v>
      </c>
      <c r="K4753" s="181">
        <v>3</v>
      </c>
      <c r="L4753" s="181"/>
      <c r="M4753" s="181"/>
      <c r="N4753" s="596" t="s">
        <v>280</v>
      </c>
    </row>
    <row r="4754" spans="1:14" s="158" customFormat="1" ht="18" customHeight="1" x14ac:dyDescent="0.25">
      <c r="A4754" s="181">
        <v>27901</v>
      </c>
      <c r="B4754" s="701" t="s">
        <v>14332</v>
      </c>
      <c r="C4754" s="181" t="s">
        <v>12240</v>
      </c>
      <c r="D4754" s="181" t="s">
        <v>14333</v>
      </c>
      <c r="E4754" s="181" t="s">
        <v>2357</v>
      </c>
      <c r="F4754" s="181" t="s">
        <v>577</v>
      </c>
      <c r="G4754" s="181" t="s">
        <v>753</v>
      </c>
      <c r="H4754" s="181" t="s">
        <v>5</v>
      </c>
      <c r="I4754" s="181" t="s">
        <v>763</v>
      </c>
      <c r="J4754" s="181">
        <v>21350</v>
      </c>
      <c r="K4754" s="181">
        <v>4</v>
      </c>
      <c r="L4754" s="181"/>
      <c r="M4754" s="181"/>
      <c r="N4754" s="596" t="s">
        <v>280</v>
      </c>
    </row>
    <row r="4755" spans="1:14" s="158" customFormat="1" ht="18" customHeight="1" x14ac:dyDescent="0.25">
      <c r="A4755" s="181">
        <v>27902</v>
      </c>
      <c r="B4755" s="701" t="s">
        <v>14538</v>
      </c>
      <c r="C4755" s="181" t="s">
        <v>14334</v>
      </c>
      <c r="D4755" s="181" t="s">
        <v>14335</v>
      </c>
      <c r="E4755" s="181" t="s">
        <v>2357</v>
      </c>
      <c r="F4755" s="181" t="s">
        <v>577</v>
      </c>
      <c r="G4755" s="181" t="s">
        <v>753</v>
      </c>
      <c r="H4755" s="181" t="s">
        <v>5</v>
      </c>
      <c r="I4755" s="181" t="s">
        <v>759</v>
      </c>
      <c r="J4755" s="181">
        <v>22390</v>
      </c>
      <c r="K4755" s="181">
        <v>8</v>
      </c>
      <c r="L4755" s="181"/>
      <c r="M4755" s="181"/>
      <c r="N4755" s="596" t="s">
        <v>278</v>
      </c>
    </row>
    <row r="4756" spans="1:14" ht="18" customHeight="1" x14ac:dyDescent="0.25">
      <c r="A4756" s="181">
        <v>27903</v>
      </c>
      <c r="B4756" s="701" t="s">
        <v>14336</v>
      </c>
      <c r="C4756" s="181" t="s">
        <v>14337</v>
      </c>
      <c r="D4756" s="181" t="s">
        <v>14338</v>
      </c>
      <c r="E4756" s="181" t="s">
        <v>2357</v>
      </c>
      <c r="F4756" s="181" t="s">
        <v>577</v>
      </c>
      <c r="G4756" s="181" t="s">
        <v>753</v>
      </c>
      <c r="H4756" s="181" t="s">
        <v>5</v>
      </c>
      <c r="I4756" s="181" t="s">
        <v>763</v>
      </c>
      <c r="J4756" s="181">
        <v>22390</v>
      </c>
      <c r="K4756" s="181">
        <v>2</v>
      </c>
      <c r="L4756" s="181"/>
      <c r="M4756" s="181"/>
      <c r="N4756" s="596" t="s">
        <v>278</v>
      </c>
    </row>
    <row r="4757" spans="1:14" ht="18" customHeight="1" x14ac:dyDescent="0.25">
      <c r="A4757" s="181">
        <v>1509</v>
      </c>
      <c r="B4757" s="701" t="s">
        <v>15679</v>
      </c>
      <c r="C4757" s="181" t="s">
        <v>6262</v>
      </c>
      <c r="D4757" s="181" t="s">
        <v>15680</v>
      </c>
      <c r="E4757" s="181" t="s">
        <v>15681</v>
      </c>
      <c r="F4757" s="181" t="s">
        <v>304</v>
      </c>
      <c r="G4757" s="181" t="s">
        <v>6450</v>
      </c>
      <c r="H4757" s="181" t="s">
        <v>5</v>
      </c>
      <c r="I4757" s="181" t="s">
        <v>763</v>
      </c>
      <c r="J4757" s="181">
        <v>17480</v>
      </c>
      <c r="K4757" s="181">
        <v>21</v>
      </c>
      <c r="L4757" s="181"/>
      <c r="M4757" s="181"/>
      <c r="N4757" s="596" t="s">
        <v>278</v>
      </c>
    </row>
    <row r="4758" spans="1:14" s="158" customFormat="1" ht="18" customHeight="1" x14ac:dyDescent="0.25">
      <c r="A4758" s="181">
        <v>2939</v>
      </c>
      <c r="B4758" s="701" t="s">
        <v>6451</v>
      </c>
      <c r="C4758" s="181" t="s">
        <v>6422</v>
      </c>
      <c r="D4758" s="181" t="s">
        <v>6452</v>
      </c>
      <c r="E4758" s="181" t="s">
        <v>6453</v>
      </c>
      <c r="F4758" s="181" t="s">
        <v>304</v>
      </c>
      <c r="G4758" s="181" t="s">
        <v>6450</v>
      </c>
      <c r="H4758" s="181" t="s">
        <v>5</v>
      </c>
      <c r="I4758" s="181" t="s">
        <v>763</v>
      </c>
      <c r="J4758" s="181">
        <v>17500</v>
      </c>
      <c r="K4758" s="181">
        <v>393</v>
      </c>
      <c r="L4758" s="181"/>
      <c r="M4758" s="181"/>
      <c r="N4758" s="596" t="s">
        <v>278</v>
      </c>
    </row>
    <row r="4759" spans="1:14" s="158" customFormat="1" ht="18" customHeight="1" x14ac:dyDescent="0.25">
      <c r="A4759" s="181">
        <v>6151</v>
      </c>
      <c r="B4759" s="701" t="s">
        <v>18592</v>
      </c>
      <c r="C4759" s="181" t="s">
        <v>18593</v>
      </c>
      <c r="D4759" s="181" t="s">
        <v>6454</v>
      </c>
      <c r="E4759" s="181" t="s">
        <v>6455</v>
      </c>
      <c r="F4759" s="181" t="s">
        <v>304</v>
      </c>
      <c r="G4759" s="181" t="s">
        <v>6450</v>
      </c>
      <c r="H4759" s="181" t="s">
        <v>5</v>
      </c>
      <c r="I4759" s="181" t="s">
        <v>11852</v>
      </c>
      <c r="J4759" s="181">
        <v>18740</v>
      </c>
      <c r="K4759" s="181">
        <v>84</v>
      </c>
      <c r="L4759" s="181"/>
      <c r="M4759" s="181"/>
      <c r="N4759" s="596" t="s">
        <v>278</v>
      </c>
    </row>
    <row r="4760" spans="1:14" s="158" customFormat="1" ht="18" customHeight="1" x14ac:dyDescent="0.25">
      <c r="A4760" s="181">
        <v>28355</v>
      </c>
      <c r="B4760" s="701" t="s">
        <v>13637</v>
      </c>
      <c r="C4760" s="181" t="s">
        <v>6215</v>
      </c>
      <c r="D4760" s="181" t="s">
        <v>13638</v>
      </c>
      <c r="E4760" s="181" t="s">
        <v>13639</v>
      </c>
      <c r="F4760" s="181" t="s">
        <v>304</v>
      </c>
      <c r="G4760" s="181" t="s">
        <v>6450</v>
      </c>
      <c r="H4760" s="181" t="s">
        <v>5</v>
      </c>
      <c r="I4760" s="181" t="s">
        <v>759</v>
      </c>
      <c r="J4760" s="181">
        <v>34990</v>
      </c>
      <c r="K4760" s="181">
        <v>6</v>
      </c>
      <c r="L4760" s="181"/>
      <c r="M4760" s="181"/>
      <c r="N4760" s="596" t="s">
        <v>278</v>
      </c>
    </row>
    <row r="4761" spans="1:14" s="158" customFormat="1" ht="18" customHeight="1" x14ac:dyDescent="0.25">
      <c r="A4761" s="181">
        <v>26561</v>
      </c>
      <c r="B4761" s="701" t="s">
        <v>6458</v>
      </c>
      <c r="C4761" s="181" t="s">
        <v>6389</v>
      </c>
      <c r="D4761" s="181" t="s">
        <v>6459</v>
      </c>
      <c r="E4761" s="181" t="s">
        <v>6460</v>
      </c>
      <c r="F4761" s="181" t="s">
        <v>6461</v>
      </c>
      <c r="G4761" s="181" t="s">
        <v>6462</v>
      </c>
      <c r="H4761" s="181" t="s">
        <v>5</v>
      </c>
      <c r="I4761" s="181" t="s">
        <v>6435</v>
      </c>
      <c r="J4761" s="181">
        <v>206600</v>
      </c>
      <c r="K4761" s="181">
        <v>16</v>
      </c>
      <c r="L4761" s="181"/>
      <c r="M4761" s="181"/>
      <c r="N4761" s="596" t="s">
        <v>278</v>
      </c>
    </row>
    <row r="4762" spans="1:14" s="158" customFormat="1" ht="18" customHeight="1" x14ac:dyDescent="0.25">
      <c r="A4762" s="181">
        <v>26563</v>
      </c>
      <c r="B4762" s="701" t="s">
        <v>17520</v>
      </c>
      <c r="C4762" s="181" t="s">
        <v>18594</v>
      </c>
      <c r="D4762" s="181" t="s">
        <v>6459</v>
      </c>
      <c r="E4762" s="181" t="s">
        <v>17521</v>
      </c>
      <c r="F4762" s="181" t="s">
        <v>6461</v>
      </c>
      <c r="G4762" s="181" t="s">
        <v>6462</v>
      </c>
      <c r="H4762" s="181" t="s">
        <v>5</v>
      </c>
      <c r="I4762" s="181" t="s">
        <v>6435</v>
      </c>
      <c r="J4762" s="181">
        <v>227750</v>
      </c>
      <c r="K4762" s="181">
        <v>25</v>
      </c>
      <c r="L4762" s="181"/>
      <c r="M4762" s="181"/>
      <c r="N4762" s="596" t="s">
        <v>278</v>
      </c>
    </row>
    <row r="4763" spans="1:14" s="158" customFormat="1" ht="18" customHeight="1" x14ac:dyDescent="0.25">
      <c r="A4763" s="181">
        <v>26562</v>
      </c>
      <c r="B4763" s="701" t="s">
        <v>15682</v>
      </c>
      <c r="C4763" s="181" t="s">
        <v>6221</v>
      </c>
      <c r="D4763" s="181" t="s">
        <v>6459</v>
      </c>
      <c r="E4763" s="181" t="s">
        <v>6464</v>
      </c>
      <c r="F4763" s="181" t="s">
        <v>6350</v>
      </c>
      <c r="G4763" s="181" t="s">
        <v>6462</v>
      </c>
      <c r="H4763" s="181" t="s">
        <v>5</v>
      </c>
      <c r="I4763" s="181" t="s">
        <v>6435</v>
      </c>
      <c r="J4763" s="181">
        <v>307860</v>
      </c>
      <c r="K4763" s="181">
        <v>23</v>
      </c>
      <c r="L4763" s="181"/>
      <c r="M4763" s="181"/>
      <c r="N4763" s="596" t="s">
        <v>278</v>
      </c>
    </row>
    <row r="4764" spans="1:14" s="158" customFormat="1" ht="18" customHeight="1" x14ac:dyDescent="0.25">
      <c r="A4764" s="181">
        <v>2937</v>
      </c>
      <c r="B4764" s="701" t="s">
        <v>6465</v>
      </c>
      <c r="C4764" s="181" t="s">
        <v>6402</v>
      </c>
      <c r="D4764" s="181" t="s">
        <v>6466</v>
      </c>
      <c r="E4764" s="181" t="s">
        <v>6467</v>
      </c>
      <c r="F4764" s="181" t="s">
        <v>304</v>
      </c>
      <c r="G4764" s="181" t="s">
        <v>1876</v>
      </c>
      <c r="H4764" s="181" t="s">
        <v>5</v>
      </c>
      <c r="I4764" s="181" t="s">
        <v>763</v>
      </c>
      <c r="J4764" s="181">
        <v>31440</v>
      </c>
      <c r="K4764" s="181">
        <v>17</v>
      </c>
      <c r="L4764" s="181"/>
      <c r="M4764" s="181"/>
      <c r="N4764" s="596" t="s">
        <v>278</v>
      </c>
    </row>
    <row r="4765" spans="1:14" s="158" customFormat="1" ht="18" customHeight="1" x14ac:dyDescent="0.25">
      <c r="A4765" s="181">
        <v>27381</v>
      </c>
      <c r="B4765" s="701" t="s">
        <v>17522</v>
      </c>
      <c r="C4765" s="181" t="s">
        <v>11850</v>
      </c>
      <c r="D4765" s="181" t="s">
        <v>6466</v>
      </c>
      <c r="E4765" s="181" t="s">
        <v>17521</v>
      </c>
      <c r="F4765" s="181" t="s">
        <v>6461</v>
      </c>
      <c r="G4765" s="181" t="s">
        <v>6462</v>
      </c>
      <c r="H4765" s="181" t="s">
        <v>5</v>
      </c>
      <c r="I4765" s="181" t="s">
        <v>17523</v>
      </c>
      <c r="J4765" s="181">
        <v>287460</v>
      </c>
      <c r="K4765" s="181">
        <v>14</v>
      </c>
      <c r="L4765" s="181"/>
      <c r="M4765" s="181"/>
      <c r="N4765" s="596" t="s">
        <v>278</v>
      </c>
    </row>
    <row r="4766" spans="1:14" s="158" customFormat="1" ht="18" customHeight="1" x14ac:dyDescent="0.25">
      <c r="A4766" s="181">
        <v>26565</v>
      </c>
      <c r="B4766" s="701" t="s">
        <v>6471</v>
      </c>
      <c r="C4766" s="181" t="s">
        <v>6345</v>
      </c>
      <c r="D4766" s="181" t="s">
        <v>6466</v>
      </c>
      <c r="E4766" s="181" t="s">
        <v>6472</v>
      </c>
      <c r="F4766" s="181" t="s">
        <v>6350</v>
      </c>
      <c r="G4766" s="181" t="s">
        <v>6462</v>
      </c>
      <c r="H4766" s="181" t="s">
        <v>5</v>
      </c>
      <c r="I4766" s="181" t="s">
        <v>6444</v>
      </c>
      <c r="J4766" s="181">
        <v>313840</v>
      </c>
      <c r="K4766" s="181">
        <v>2</v>
      </c>
      <c r="L4766" s="181"/>
      <c r="M4766" s="181"/>
      <c r="N4766" s="596" t="s">
        <v>278</v>
      </c>
    </row>
    <row r="4767" spans="1:14" s="158" customFormat="1" ht="18" customHeight="1" x14ac:dyDescent="0.25">
      <c r="A4767" s="181">
        <v>26567</v>
      </c>
      <c r="B4767" s="701" t="s">
        <v>6473</v>
      </c>
      <c r="C4767" s="181" t="s">
        <v>6348</v>
      </c>
      <c r="D4767" s="181" t="s">
        <v>6466</v>
      </c>
      <c r="E4767" s="181" t="s">
        <v>6464</v>
      </c>
      <c r="F4767" s="181" t="s">
        <v>6350</v>
      </c>
      <c r="G4767" s="181" t="s">
        <v>6462</v>
      </c>
      <c r="H4767" s="181" t="s">
        <v>5</v>
      </c>
      <c r="I4767" s="181" t="s">
        <v>6444</v>
      </c>
      <c r="J4767" s="181">
        <v>477750</v>
      </c>
      <c r="K4767" s="181">
        <v>6</v>
      </c>
      <c r="L4767" s="181"/>
      <c r="M4767" s="181"/>
      <c r="N4767" s="596" t="s">
        <v>278</v>
      </c>
    </row>
    <row r="4768" spans="1:14" s="158" customFormat="1" ht="18" customHeight="1" x14ac:dyDescent="0.25">
      <c r="A4768" s="181">
        <v>26569</v>
      </c>
      <c r="B4768" s="701" t="s">
        <v>6474</v>
      </c>
      <c r="C4768" s="181" t="s">
        <v>6283</v>
      </c>
      <c r="D4768" s="181" t="s">
        <v>6476</v>
      </c>
      <c r="E4768" s="181" t="s">
        <v>6469</v>
      </c>
      <c r="F4768" s="181" t="s">
        <v>6350</v>
      </c>
      <c r="G4768" s="181" t="s">
        <v>6462</v>
      </c>
      <c r="H4768" s="181" t="s">
        <v>5</v>
      </c>
      <c r="I4768" s="181" t="s">
        <v>6435</v>
      </c>
      <c r="J4768" s="181">
        <v>247600</v>
      </c>
      <c r="K4768" s="181">
        <v>1</v>
      </c>
      <c r="L4768" s="181"/>
      <c r="M4768" s="181"/>
      <c r="N4768" s="596" t="s">
        <v>278</v>
      </c>
    </row>
    <row r="4769" spans="1:14" s="158" customFormat="1" ht="18" customHeight="1" x14ac:dyDescent="0.25">
      <c r="A4769" s="181">
        <v>26568</v>
      </c>
      <c r="B4769" s="701" t="s">
        <v>13641</v>
      </c>
      <c r="C4769" s="181" t="s">
        <v>6177</v>
      </c>
      <c r="D4769" s="181" t="s">
        <v>6476</v>
      </c>
      <c r="E4769" s="181" t="s">
        <v>6472</v>
      </c>
      <c r="F4769" s="181" t="s">
        <v>6350</v>
      </c>
      <c r="G4769" s="181" t="s">
        <v>6462</v>
      </c>
      <c r="H4769" s="181" t="s">
        <v>5</v>
      </c>
      <c r="I4769" s="181" t="s">
        <v>6435</v>
      </c>
      <c r="J4769" s="181">
        <v>418490</v>
      </c>
      <c r="K4769" s="181">
        <v>3</v>
      </c>
      <c r="L4769" s="181"/>
      <c r="M4769" s="181"/>
      <c r="N4769" s="596" t="s">
        <v>278</v>
      </c>
    </row>
    <row r="4770" spans="1:14" s="158" customFormat="1" ht="18" customHeight="1" x14ac:dyDescent="0.25">
      <c r="A4770" s="181">
        <v>27382</v>
      </c>
      <c r="B4770" s="701" t="s">
        <v>6477</v>
      </c>
      <c r="C4770" s="181" t="s">
        <v>11096</v>
      </c>
      <c r="D4770" s="181" t="s">
        <v>6476</v>
      </c>
      <c r="E4770" s="181" t="s">
        <v>6464</v>
      </c>
      <c r="F4770" s="181" t="s">
        <v>6350</v>
      </c>
      <c r="G4770" s="181" t="s">
        <v>6462</v>
      </c>
      <c r="H4770" s="181" t="s">
        <v>5</v>
      </c>
      <c r="I4770" s="181" t="s">
        <v>6456</v>
      </c>
      <c r="J4770" s="181">
        <v>663580</v>
      </c>
      <c r="K4770" s="181">
        <v>1</v>
      </c>
      <c r="L4770" s="181"/>
      <c r="M4770" s="181"/>
      <c r="N4770" s="596" t="s">
        <v>278</v>
      </c>
    </row>
    <row r="4771" spans="1:14" s="158" customFormat="1" ht="18" customHeight="1" x14ac:dyDescent="0.25">
      <c r="A4771" s="181">
        <v>4915</v>
      </c>
      <c r="B4771" s="701" t="s">
        <v>6478</v>
      </c>
      <c r="C4771" s="181" t="s">
        <v>6255</v>
      </c>
      <c r="D4771" s="181" t="s">
        <v>6479</v>
      </c>
      <c r="E4771" s="181" t="s">
        <v>6455</v>
      </c>
      <c r="F4771" s="181" t="s">
        <v>304</v>
      </c>
      <c r="G4771" s="181" t="s">
        <v>6450</v>
      </c>
      <c r="H4771" s="181" t="s">
        <v>5</v>
      </c>
      <c r="I4771" s="181" t="s">
        <v>6288</v>
      </c>
      <c r="J4771" s="181">
        <v>12660</v>
      </c>
      <c r="K4771" s="181">
        <v>21</v>
      </c>
      <c r="L4771" s="181"/>
      <c r="M4771" s="181"/>
      <c r="N4771" s="596" t="s">
        <v>278</v>
      </c>
    </row>
    <row r="4772" spans="1:14" s="158" customFormat="1" ht="18" customHeight="1" x14ac:dyDescent="0.25">
      <c r="A4772" s="181">
        <v>14452</v>
      </c>
      <c r="B4772" s="701" t="s">
        <v>15683</v>
      </c>
      <c r="C4772" s="181" t="s">
        <v>15684</v>
      </c>
      <c r="D4772" s="181" t="s">
        <v>6479</v>
      </c>
      <c r="E4772" s="181" t="s">
        <v>15685</v>
      </c>
      <c r="F4772" s="181" t="s">
        <v>304</v>
      </c>
      <c r="G4772" s="181" t="s">
        <v>6450</v>
      </c>
      <c r="H4772" s="181" t="s">
        <v>5</v>
      </c>
      <c r="I4772" s="181" t="s">
        <v>13623</v>
      </c>
      <c r="J4772" s="181">
        <v>18430</v>
      </c>
      <c r="K4772" s="181">
        <v>5</v>
      </c>
      <c r="L4772" s="181"/>
      <c r="M4772" s="181"/>
      <c r="N4772" s="596" t="s">
        <v>278</v>
      </c>
    </row>
    <row r="4773" spans="1:14" s="158" customFormat="1" ht="18" customHeight="1" x14ac:dyDescent="0.25">
      <c r="A4773" s="181">
        <v>9260</v>
      </c>
      <c r="B4773" s="701">
        <v>29108</v>
      </c>
      <c r="C4773" s="181" t="s">
        <v>6259</v>
      </c>
      <c r="D4773" s="181" t="s">
        <v>6482</v>
      </c>
      <c r="E4773" s="181" t="s">
        <v>6483</v>
      </c>
      <c r="F4773" s="181" t="s">
        <v>6484</v>
      </c>
      <c r="G4773" s="181" t="s">
        <v>567</v>
      </c>
      <c r="H4773" s="181" t="s">
        <v>5</v>
      </c>
      <c r="I4773" s="181" t="s">
        <v>6260</v>
      </c>
      <c r="J4773" s="181">
        <v>5140</v>
      </c>
      <c r="K4773" s="181">
        <v>70</v>
      </c>
      <c r="L4773" s="181"/>
      <c r="M4773" s="181"/>
      <c r="N4773" s="596" t="s">
        <v>278</v>
      </c>
    </row>
    <row r="4774" spans="1:14" s="158" customFormat="1" ht="18" customHeight="1" x14ac:dyDescent="0.25">
      <c r="A4774" s="181">
        <v>22873</v>
      </c>
      <c r="B4774" s="701" t="s">
        <v>6485</v>
      </c>
      <c r="C4774" s="181" t="s">
        <v>6296</v>
      </c>
      <c r="D4774" s="181" t="s">
        <v>6486</v>
      </c>
      <c r="E4774" s="181" t="s">
        <v>6487</v>
      </c>
      <c r="F4774" s="181" t="s">
        <v>304</v>
      </c>
      <c r="G4774" s="181" t="s">
        <v>536</v>
      </c>
      <c r="H4774" s="181" t="s">
        <v>7</v>
      </c>
      <c r="I4774" s="181" t="s">
        <v>6468</v>
      </c>
      <c r="J4774" s="181">
        <v>4980</v>
      </c>
      <c r="K4774" s="181">
        <v>139</v>
      </c>
      <c r="L4774" s="181"/>
      <c r="M4774" s="181"/>
      <c r="N4774" s="596" t="s">
        <v>278</v>
      </c>
    </row>
    <row r="4775" spans="1:14" s="158" customFormat="1" ht="18" customHeight="1" x14ac:dyDescent="0.25">
      <c r="A4775" s="181">
        <v>25309</v>
      </c>
      <c r="B4775" s="701">
        <v>698</v>
      </c>
      <c r="C4775" s="181" t="s">
        <v>6296</v>
      </c>
      <c r="D4775" s="181" t="s">
        <v>6486</v>
      </c>
      <c r="E4775" s="181" t="s">
        <v>6488</v>
      </c>
      <c r="F4775" s="181" t="s">
        <v>304</v>
      </c>
      <c r="G4775" s="181" t="s">
        <v>309</v>
      </c>
      <c r="H4775" s="181" t="s">
        <v>5</v>
      </c>
      <c r="I4775" s="181" t="s">
        <v>659</v>
      </c>
      <c r="J4775" s="181">
        <v>8430</v>
      </c>
      <c r="K4775" s="181">
        <v>13</v>
      </c>
      <c r="L4775" s="181"/>
      <c r="M4775" s="181"/>
      <c r="N4775" s="596" t="s">
        <v>278</v>
      </c>
    </row>
    <row r="4776" spans="1:14" s="158" customFormat="1" ht="18" customHeight="1" x14ac:dyDescent="0.25">
      <c r="A4776" s="181">
        <v>1604</v>
      </c>
      <c r="B4776" s="701">
        <v>29110</v>
      </c>
      <c r="C4776" s="181" t="s">
        <v>6248</v>
      </c>
      <c r="D4776" s="181" t="s">
        <v>6489</v>
      </c>
      <c r="E4776" s="181" t="s">
        <v>6490</v>
      </c>
      <c r="F4776" s="181" t="s">
        <v>6484</v>
      </c>
      <c r="G4776" s="181" t="s">
        <v>567</v>
      </c>
      <c r="H4776" s="181" t="s">
        <v>5</v>
      </c>
      <c r="I4776" s="181" t="s">
        <v>6430</v>
      </c>
      <c r="J4776" s="181">
        <v>10670</v>
      </c>
      <c r="K4776" s="181">
        <v>13</v>
      </c>
      <c r="L4776" s="181"/>
      <c r="M4776" s="181"/>
      <c r="N4776" s="596" t="s">
        <v>278</v>
      </c>
    </row>
    <row r="4777" spans="1:14" s="158" customFormat="1" ht="18" customHeight="1" x14ac:dyDescent="0.25">
      <c r="A4777" s="181">
        <v>85510</v>
      </c>
      <c r="B4777" s="701">
        <v>24151</v>
      </c>
      <c r="C4777" s="181" t="s">
        <v>6402</v>
      </c>
      <c r="D4777" s="181" t="s">
        <v>1201</v>
      </c>
      <c r="E4777" s="181" t="s">
        <v>6492</v>
      </c>
      <c r="F4777" s="181" t="s">
        <v>304</v>
      </c>
      <c r="G4777" s="181" t="s">
        <v>567</v>
      </c>
      <c r="H4777" s="181" t="s">
        <v>5</v>
      </c>
      <c r="I4777" s="181" t="s">
        <v>6493</v>
      </c>
      <c r="J4777" s="181">
        <v>6630</v>
      </c>
      <c r="K4777" s="181">
        <v>3</v>
      </c>
      <c r="L4777" s="181"/>
      <c r="M4777" s="181"/>
      <c r="N4777" s="596" t="s">
        <v>278</v>
      </c>
    </row>
    <row r="4778" spans="1:14" s="158" customFormat="1" ht="18" customHeight="1" x14ac:dyDescent="0.25">
      <c r="A4778" s="181">
        <v>5538</v>
      </c>
      <c r="B4778" s="701">
        <v>29106</v>
      </c>
      <c r="C4778" s="181" t="s">
        <v>6404</v>
      </c>
      <c r="D4778" s="181" t="s">
        <v>6494</v>
      </c>
      <c r="E4778" s="181" t="s">
        <v>6264</v>
      </c>
      <c r="F4778" s="181" t="s">
        <v>6484</v>
      </c>
      <c r="G4778" s="181" t="s">
        <v>567</v>
      </c>
      <c r="H4778" s="181" t="s">
        <v>5</v>
      </c>
      <c r="I4778" s="181" t="s">
        <v>6327</v>
      </c>
      <c r="J4778" s="181">
        <v>6600</v>
      </c>
      <c r="K4778" s="181">
        <v>21</v>
      </c>
      <c r="L4778" s="181"/>
      <c r="M4778" s="181"/>
      <c r="N4778" s="596" t="s">
        <v>278</v>
      </c>
    </row>
    <row r="4779" spans="1:14" s="158" customFormat="1" ht="18" customHeight="1" x14ac:dyDescent="0.25">
      <c r="A4779" s="181">
        <v>1605</v>
      </c>
      <c r="B4779" s="701">
        <v>29103</v>
      </c>
      <c r="C4779" s="181" t="s">
        <v>18591</v>
      </c>
      <c r="D4779" s="181" t="s">
        <v>6495</v>
      </c>
      <c r="E4779" s="181" t="s">
        <v>6496</v>
      </c>
      <c r="F4779" s="181" t="s">
        <v>6484</v>
      </c>
      <c r="G4779" s="181" t="s">
        <v>567</v>
      </c>
      <c r="H4779" s="181" t="s">
        <v>5</v>
      </c>
      <c r="I4779" s="181" t="s">
        <v>15672</v>
      </c>
      <c r="J4779" s="181">
        <v>11510</v>
      </c>
      <c r="K4779" s="181">
        <v>22</v>
      </c>
      <c r="L4779" s="181"/>
      <c r="M4779" s="181"/>
      <c r="N4779" s="596" t="s">
        <v>278</v>
      </c>
    </row>
    <row r="4780" spans="1:14" s="158" customFormat="1" ht="18" customHeight="1" x14ac:dyDescent="0.25">
      <c r="A4780" s="181">
        <v>1606</v>
      </c>
      <c r="B4780" s="701">
        <v>29101</v>
      </c>
      <c r="C4780" s="181" t="s">
        <v>6221</v>
      </c>
      <c r="D4780" s="181" t="s">
        <v>6495</v>
      </c>
      <c r="E4780" s="181" t="s">
        <v>6497</v>
      </c>
      <c r="F4780" s="181" t="s">
        <v>6484</v>
      </c>
      <c r="G4780" s="181" t="s">
        <v>567</v>
      </c>
      <c r="H4780" s="181" t="s">
        <v>5</v>
      </c>
      <c r="I4780" s="181" t="s">
        <v>17518</v>
      </c>
      <c r="J4780" s="181">
        <v>8300</v>
      </c>
      <c r="K4780" s="181">
        <v>50</v>
      </c>
      <c r="L4780" s="181"/>
      <c r="M4780" s="181"/>
      <c r="N4780" s="596" t="s">
        <v>278</v>
      </c>
    </row>
    <row r="4781" spans="1:14" s="158" customFormat="1" ht="18" customHeight="1" x14ac:dyDescent="0.25">
      <c r="A4781" s="181">
        <v>26797</v>
      </c>
      <c r="B4781" s="701">
        <v>29102</v>
      </c>
      <c r="C4781" s="181" t="s">
        <v>6475</v>
      </c>
      <c r="D4781" s="181" t="s">
        <v>6495</v>
      </c>
      <c r="E4781" s="181" t="s">
        <v>6499</v>
      </c>
      <c r="F4781" s="181" t="s">
        <v>6484</v>
      </c>
      <c r="G4781" s="181" t="s">
        <v>567</v>
      </c>
      <c r="H4781" s="181" t="s">
        <v>5</v>
      </c>
      <c r="I4781" s="181" t="s">
        <v>6334</v>
      </c>
      <c r="J4781" s="181">
        <v>8350</v>
      </c>
      <c r="K4781" s="181">
        <v>48</v>
      </c>
      <c r="L4781" s="181"/>
      <c r="M4781" s="181"/>
      <c r="N4781" s="596" t="s">
        <v>278</v>
      </c>
    </row>
    <row r="4782" spans="1:14" s="158" customFormat="1" ht="18" customHeight="1" x14ac:dyDescent="0.25">
      <c r="A4782" s="181">
        <v>22937</v>
      </c>
      <c r="B4782" s="701">
        <v>29104</v>
      </c>
      <c r="C4782" s="181" t="s">
        <v>11401</v>
      </c>
      <c r="D4782" s="181" t="s">
        <v>6495</v>
      </c>
      <c r="E4782" s="181" t="s">
        <v>6264</v>
      </c>
      <c r="F4782" s="181" t="s">
        <v>6484</v>
      </c>
      <c r="G4782" s="181" t="s">
        <v>567</v>
      </c>
      <c r="H4782" s="181" t="s">
        <v>5</v>
      </c>
      <c r="I4782" s="181" t="s">
        <v>6264</v>
      </c>
      <c r="J4782" s="181">
        <v>8860</v>
      </c>
      <c r="K4782" s="181">
        <v>78</v>
      </c>
      <c r="L4782" s="181"/>
      <c r="M4782" s="181"/>
      <c r="N4782" s="596" t="s">
        <v>278</v>
      </c>
    </row>
    <row r="4783" spans="1:14" s="158" customFormat="1" ht="18" customHeight="1" x14ac:dyDescent="0.25">
      <c r="A4783" s="181">
        <v>34400</v>
      </c>
      <c r="B4783" s="701" t="s">
        <v>15686</v>
      </c>
      <c r="C4783" s="181" t="s">
        <v>15687</v>
      </c>
      <c r="D4783" s="181" t="s">
        <v>1219</v>
      </c>
      <c r="E4783" s="181" t="s">
        <v>15688</v>
      </c>
      <c r="F4783" s="181" t="s">
        <v>304</v>
      </c>
      <c r="G4783" s="181" t="s">
        <v>567</v>
      </c>
      <c r="H4783" s="181" t="s">
        <v>5</v>
      </c>
      <c r="I4783" s="181" t="s">
        <v>15689</v>
      </c>
      <c r="J4783" s="181">
        <v>106430</v>
      </c>
      <c r="K4783" s="181">
        <v>1</v>
      </c>
      <c r="L4783" s="181"/>
      <c r="M4783" s="181"/>
      <c r="N4783" s="596" t="s">
        <v>278</v>
      </c>
    </row>
    <row r="4784" spans="1:14" s="158" customFormat="1" ht="18" customHeight="1" x14ac:dyDescent="0.25">
      <c r="A4784" s="181">
        <v>34411</v>
      </c>
      <c r="B4784" s="701" t="s">
        <v>15690</v>
      </c>
      <c r="C4784" s="181" t="s">
        <v>15691</v>
      </c>
      <c r="D4784" s="181" t="s">
        <v>1243</v>
      </c>
      <c r="E4784" s="181" t="s">
        <v>15688</v>
      </c>
      <c r="F4784" s="181" t="s">
        <v>304</v>
      </c>
      <c r="G4784" s="181" t="s">
        <v>567</v>
      </c>
      <c r="H4784" s="181" t="s">
        <v>5</v>
      </c>
      <c r="I4784" s="181" t="s">
        <v>12239</v>
      </c>
      <c r="J4784" s="181">
        <v>72270</v>
      </c>
      <c r="K4784" s="181">
        <v>2</v>
      </c>
      <c r="L4784" s="181"/>
      <c r="M4784" s="181"/>
      <c r="N4784" s="596" t="s">
        <v>278</v>
      </c>
    </row>
    <row r="4785" spans="1:14" s="158" customFormat="1" ht="18" customHeight="1" x14ac:dyDescent="0.25">
      <c r="A4785" s="181">
        <v>41713</v>
      </c>
      <c r="B4785" s="701" t="s">
        <v>15692</v>
      </c>
      <c r="C4785" s="181" t="s">
        <v>14541</v>
      </c>
      <c r="D4785" s="181" t="s">
        <v>5265</v>
      </c>
      <c r="E4785" s="181" t="s">
        <v>279</v>
      </c>
      <c r="F4785" s="181" t="s">
        <v>304</v>
      </c>
      <c r="G4785" s="181" t="s">
        <v>847</v>
      </c>
      <c r="H4785" s="181" t="s">
        <v>5</v>
      </c>
      <c r="I4785" s="181" t="s">
        <v>15693</v>
      </c>
      <c r="J4785" s="181">
        <v>38160</v>
      </c>
      <c r="K4785" s="181">
        <v>8</v>
      </c>
      <c r="L4785" s="181"/>
      <c r="M4785" s="181"/>
      <c r="N4785" s="596" t="s">
        <v>278</v>
      </c>
    </row>
    <row r="4786" spans="1:14" s="158" customFormat="1" ht="18" customHeight="1" x14ac:dyDescent="0.25">
      <c r="A4786" s="181">
        <v>82442</v>
      </c>
      <c r="B4786" s="701">
        <v>789</v>
      </c>
      <c r="C4786" s="181" t="s">
        <v>6215</v>
      </c>
      <c r="D4786" s="181" t="s">
        <v>1311</v>
      </c>
      <c r="E4786" s="181" t="s">
        <v>6500</v>
      </c>
      <c r="F4786" s="181" t="s">
        <v>577</v>
      </c>
      <c r="G4786" s="181" t="s">
        <v>139</v>
      </c>
      <c r="H4786" s="181" t="s">
        <v>746</v>
      </c>
      <c r="I4786" s="181" t="s">
        <v>13600</v>
      </c>
      <c r="J4786" s="181">
        <v>19620</v>
      </c>
      <c r="K4786" s="181">
        <v>1</v>
      </c>
      <c r="L4786" s="181"/>
      <c r="M4786" s="181"/>
      <c r="N4786" s="596" t="s">
        <v>278</v>
      </c>
    </row>
    <row r="4787" spans="1:14" s="158" customFormat="1" ht="18" customHeight="1" x14ac:dyDescent="0.25">
      <c r="A4787" s="181">
        <v>27309</v>
      </c>
      <c r="B4787" s="701" t="s">
        <v>6501</v>
      </c>
      <c r="C4787" s="181" t="s">
        <v>6502</v>
      </c>
      <c r="D4787" s="181" t="s">
        <v>1311</v>
      </c>
      <c r="E4787" s="181" t="s">
        <v>6503</v>
      </c>
      <c r="F4787" s="181" t="s">
        <v>577</v>
      </c>
      <c r="G4787" s="181" t="s">
        <v>1313</v>
      </c>
      <c r="H4787" s="181" t="s">
        <v>7</v>
      </c>
      <c r="I4787" s="181" t="s">
        <v>6491</v>
      </c>
      <c r="J4787" s="181">
        <v>74340</v>
      </c>
      <c r="K4787" s="181">
        <v>30</v>
      </c>
      <c r="L4787" s="181"/>
      <c r="M4787" s="181"/>
      <c r="N4787" s="596" t="s">
        <v>278</v>
      </c>
    </row>
    <row r="4788" spans="1:14" s="158" customFormat="1" ht="18" customHeight="1" x14ac:dyDescent="0.25">
      <c r="A4788" s="181">
        <v>27310</v>
      </c>
      <c r="B4788" s="701" t="s">
        <v>6504</v>
      </c>
      <c r="C4788" s="181" t="s">
        <v>6271</v>
      </c>
      <c r="D4788" s="181" t="s">
        <v>1338</v>
      </c>
      <c r="E4788" s="181" t="s">
        <v>6503</v>
      </c>
      <c r="F4788" s="181" t="s">
        <v>577</v>
      </c>
      <c r="G4788" s="181" t="s">
        <v>1313</v>
      </c>
      <c r="H4788" s="181" t="s">
        <v>7</v>
      </c>
      <c r="I4788" s="181" t="s">
        <v>14537</v>
      </c>
      <c r="J4788" s="181">
        <v>59150</v>
      </c>
      <c r="K4788" s="181">
        <v>77</v>
      </c>
      <c r="L4788" s="181"/>
      <c r="M4788" s="181"/>
      <c r="N4788" s="596" t="s">
        <v>278</v>
      </c>
    </row>
    <row r="4789" spans="1:14" s="158" customFormat="1" ht="18" customHeight="1" x14ac:dyDescent="0.25">
      <c r="A4789" s="181">
        <v>23388</v>
      </c>
      <c r="B4789" s="701" t="s">
        <v>6505</v>
      </c>
      <c r="C4789" s="181" t="s">
        <v>6280</v>
      </c>
      <c r="D4789" s="181" t="s">
        <v>1338</v>
      </c>
      <c r="E4789" s="181" t="s">
        <v>6506</v>
      </c>
      <c r="F4789" s="181" t="s">
        <v>577</v>
      </c>
      <c r="G4789" s="181" t="s">
        <v>1313</v>
      </c>
      <c r="H4789" s="181" t="s">
        <v>11261</v>
      </c>
      <c r="I4789" s="181" t="s">
        <v>6491</v>
      </c>
      <c r="J4789" s="181">
        <v>33540</v>
      </c>
      <c r="K4789" s="181">
        <v>7</v>
      </c>
      <c r="L4789" s="181"/>
      <c r="M4789" s="181"/>
      <c r="N4789" s="596" t="s">
        <v>278</v>
      </c>
    </row>
    <row r="4790" spans="1:14" s="158" customFormat="1" ht="18" customHeight="1" x14ac:dyDescent="0.25">
      <c r="A4790" s="181">
        <v>16572</v>
      </c>
      <c r="B4790" s="701" t="s">
        <v>6508</v>
      </c>
      <c r="C4790" s="181" t="s">
        <v>6320</v>
      </c>
      <c r="D4790" s="181" t="s">
        <v>6507</v>
      </c>
      <c r="E4790" s="181" t="s">
        <v>279</v>
      </c>
      <c r="F4790" s="181" t="s">
        <v>1306</v>
      </c>
      <c r="G4790" s="181" t="s">
        <v>1645</v>
      </c>
      <c r="H4790" s="181" t="s">
        <v>7</v>
      </c>
      <c r="I4790" s="181" t="s">
        <v>6491</v>
      </c>
      <c r="J4790" s="181">
        <v>39350</v>
      </c>
      <c r="K4790" s="181">
        <v>95</v>
      </c>
      <c r="L4790" s="181"/>
      <c r="M4790" s="181"/>
      <c r="N4790" s="596" t="s">
        <v>278</v>
      </c>
    </row>
    <row r="4791" spans="1:14" s="158" customFormat="1" ht="18" customHeight="1" x14ac:dyDescent="0.25">
      <c r="A4791" s="181">
        <v>38738</v>
      </c>
      <c r="B4791" s="701">
        <v>1031008</v>
      </c>
      <c r="C4791" s="181" t="s">
        <v>6280</v>
      </c>
      <c r="D4791" s="181" t="s">
        <v>13642</v>
      </c>
      <c r="E4791" s="181" t="s">
        <v>6509</v>
      </c>
      <c r="F4791" s="181" t="s">
        <v>304</v>
      </c>
      <c r="G4791" s="181" t="s">
        <v>1206</v>
      </c>
      <c r="H4791" s="181" t="s">
        <v>5</v>
      </c>
      <c r="I4791" s="181" t="s">
        <v>6491</v>
      </c>
      <c r="J4791" s="181">
        <v>21640</v>
      </c>
      <c r="K4791" s="181">
        <v>15</v>
      </c>
      <c r="L4791" s="181"/>
      <c r="M4791" s="181"/>
      <c r="N4791" s="596" t="s">
        <v>278</v>
      </c>
    </row>
    <row r="4792" spans="1:14" s="158" customFormat="1" ht="18" customHeight="1" x14ac:dyDescent="0.25">
      <c r="A4792" s="181">
        <v>16570</v>
      </c>
      <c r="B4792" s="701">
        <v>1031023</v>
      </c>
      <c r="C4792" s="181" t="s">
        <v>6282</v>
      </c>
      <c r="D4792" s="181" t="s">
        <v>13643</v>
      </c>
      <c r="E4792" s="181" t="s">
        <v>6509</v>
      </c>
      <c r="F4792" s="181" t="s">
        <v>304</v>
      </c>
      <c r="G4792" s="181" t="s">
        <v>1206</v>
      </c>
      <c r="H4792" s="181" t="s">
        <v>5</v>
      </c>
      <c r="I4792" s="181" t="s">
        <v>6491</v>
      </c>
      <c r="J4792" s="181">
        <v>34160</v>
      </c>
      <c r="K4792" s="181">
        <v>10</v>
      </c>
      <c r="L4792" s="181"/>
      <c r="M4792" s="181"/>
      <c r="N4792" s="596" t="s">
        <v>278</v>
      </c>
    </row>
    <row r="4793" spans="1:14" s="158" customFormat="1" ht="18" customHeight="1" x14ac:dyDescent="0.25">
      <c r="A4793" s="181">
        <v>50702</v>
      </c>
      <c r="B4793" s="701">
        <v>1031009</v>
      </c>
      <c r="C4793" s="181" t="s">
        <v>10956</v>
      </c>
      <c r="D4793" s="181" t="s">
        <v>10957</v>
      </c>
      <c r="E4793" s="181" t="s">
        <v>6509</v>
      </c>
      <c r="F4793" s="181" t="s">
        <v>304</v>
      </c>
      <c r="G4793" s="181" t="s">
        <v>1206</v>
      </c>
      <c r="H4793" s="181" t="s">
        <v>5</v>
      </c>
      <c r="I4793" s="181" t="s">
        <v>6491</v>
      </c>
      <c r="J4793" s="181">
        <v>21640</v>
      </c>
      <c r="K4793" s="181">
        <v>1</v>
      </c>
      <c r="L4793" s="181"/>
      <c r="M4793" s="181"/>
      <c r="N4793" s="596" t="s">
        <v>278</v>
      </c>
    </row>
    <row r="4794" spans="1:14" ht="18" customHeight="1" x14ac:dyDescent="0.25">
      <c r="A4794" s="181">
        <v>32864</v>
      </c>
      <c r="B4794" s="701" t="s">
        <v>12613</v>
      </c>
      <c r="C4794" s="181" t="s">
        <v>14334</v>
      </c>
      <c r="D4794" s="181" t="s">
        <v>12614</v>
      </c>
      <c r="E4794" s="181" t="s">
        <v>279</v>
      </c>
      <c r="F4794" s="181" t="s">
        <v>304</v>
      </c>
      <c r="G4794" s="181" t="s">
        <v>1081</v>
      </c>
      <c r="H4794" s="181" t="s">
        <v>5</v>
      </c>
      <c r="I4794" s="181" t="s">
        <v>2846</v>
      </c>
      <c r="J4794" s="181">
        <v>2570</v>
      </c>
      <c r="K4794" s="181">
        <v>203</v>
      </c>
      <c r="L4794" s="181"/>
      <c r="M4794" s="181"/>
      <c r="N4794" s="596" t="s">
        <v>278</v>
      </c>
    </row>
    <row r="4795" spans="1:14" ht="18" customHeight="1" x14ac:dyDescent="0.25">
      <c r="A4795" s="181">
        <v>27818</v>
      </c>
      <c r="B4795" s="701">
        <v>740054</v>
      </c>
      <c r="C4795" s="181" t="s">
        <v>14337</v>
      </c>
      <c r="D4795" s="181" t="s">
        <v>6511</v>
      </c>
      <c r="E4795" s="181" t="s">
        <v>6512</v>
      </c>
      <c r="F4795" s="181" t="s">
        <v>304</v>
      </c>
      <c r="G4795" s="181" t="s">
        <v>554</v>
      </c>
      <c r="H4795" s="181" t="s">
        <v>5</v>
      </c>
      <c r="I4795" s="181" t="s">
        <v>6498</v>
      </c>
      <c r="J4795" s="181">
        <v>19500</v>
      </c>
      <c r="K4795" s="181">
        <v>8</v>
      </c>
      <c r="L4795" s="181"/>
      <c r="M4795" s="181"/>
      <c r="N4795" s="596" t="s">
        <v>278</v>
      </c>
    </row>
    <row r="4796" spans="1:14" ht="18" customHeight="1" x14ac:dyDescent="0.25">
      <c r="A4796" s="181">
        <v>76480</v>
      </c>
      <c r="B4796" s="701">
        <v>720006</v>
      </c>
      <c r="C4796" s="181" t="s">
        <v>6262</v>
      </c>
      <c r="D4796" s="181" t="s">
        <v>6511</v>
      </c>
      <c r="E4796" s="181" t="s">
        <v>6514</v>
      </c>
      <c r="F4796" s="181" t="s">
        <v>304</v>
      </c>
      <c r="G4796" s="181" t="s">
        <v>554</v>
      </c>
      <c r="H4796" s="181" t="s">
        <v>5</v>
      </c>
      <c r="I4796" s="181" t="s">
        <v>6498</v>
      </c>
      <c r="J4796" s="181">
        <v>11090</v>
      </c>
      <c r="K4796" s="181">
        <v>2</v>
      </c>
      <c r="L4796" s="181"/>
      <c r="M4796" s="181"/>
      <c r="N4796" s="596" t="s">
        <v>278</v>
      </c>
    </row>
    <row r="4797" spans="1:14" s="158" customFormat="1" ht="18" customHeight="1" x14ac:dyDescent="0.25">
      <c r="A4797" s="181">
        <v>27821</v>
      </c>
      <c r="B4797" s="701">
        <v>740055</v>
      </c>
      <c r="C4797" s="181" t="s">
        <v>6422</v>
      </c>
      <c r="D4797" s="181" t="s">
        <v>6513</v>
      </c>
      <c r="E4797" s="181" t="s">
        <v>6512</v>
      </c>
      <c r="F4797" s="181" t="s">
        <v>304</v>
      </c>
      <c r="G4797" s="181" t="s">
        <v>554</v>
      </c>
      <c r="H4797" s="181" t="s">
        <v>5</v>
      </c>
      <c r="I4797" s="181" t="s">
        <v>6498</v>
      </c>
      <c r="J4797" s="181">
        <v>19500</v>
      </c>
      <c r="K4797" s="181">
        <v>12</v>
      </c>
      <c r="L4797" s="181"/>
      <c r="M4797" s="181"/>
      <c r="N4797" s="596" t="s">
        <v>278</v>
      </c>
    </row>
    <row r="4798" spans="1:14" s="158" customFormat="1" ht="18" customHeight="1" x14ac:dyDescent="0.25">
      <c r="A4798" s="181">
        <v>7188</v>
      </c>
      <c r="B4798" s="701">
        <v>720007</v>
      </c>
      <c r="C4798" s="181" t="s">
        <v>18593</v>
      </c>
      <c r="D4798" s="181" t="s">
        <v>6513</v>
      </c>
      <c r="E4798" s="181" t="s">
        <v>6514</v>
      </c>
      <c r="F4798" s="181" t="s">
        <v>304</v>
      </c>
      <c r="G4798" s="181" t="s">
        <v>554</v>
      </c>
      <c r="H4798" s="181" t="s">
        <v>5</v>
      </c>
      <c r="I4798" s="181" t="s">
        <v>1669</v>
      </c>
      <c r="J4798" s="181">
        <v>10920</v>
      </c>
      <c r="K4798" s="181">
        <v>7</v>
      </c>
      <c r="L4798" s="181"/>
      <c r="M4798" s="181"/>
      <c r="N4798" s="596" t="s">
        <v>278</v>
      </c>
    </row>
    <row r="4799" spans="1:14" s="158" customFormat="1" ht="18" customHeight="1" x14ac:dyDescent="0.25">
      <c r="A4799" s="181">
        <v>27822</v>
      </c>
      <c r="B4799" s="701">
        <v>740056</v>
      </c>
      <c r="C4799" s="181" t="s">
        <v>6457</v>
      </c>
      <c r="D4799" s="181" t="s">
        <v>6516</v>
      </c>
      <c r="E4799" s="181" t="s">
        <v>6512</v>
      </c>
      <c r="F4799" s="181" t="s">
        <v>304</v>
      </c>
      <c r="G4799" s="181" t="s">
        <v>554</v>
      </c>
      <c r="H4799" s="181" t="s">
        <v>5</v>
      </c>
      <c r="I4799" s="181" t="s">
        <v>6498</v>
      </c>
      <c r="J4799" s="181">
        <v>20280</v>
      </c>
      <c r="K4799" s="181">
        <v>6</v>
      </c>
      <c r="L4799" s="181"/>
      <c r="M4799" s="181"/>
      <c r="N4799" s="596" t="s">
        <v>278</v>
      </c>
    </row>
    <row r="4800" spans="1:14" s="158" customFormat="1" ht="18" customHeight="1" x14ac:dyDescent="0.25">
      <c r="A4800" s="181">
        <v>18846</v>
      </c>
      <c r="B4800" s="701">
        <v>720132</v>
      </c>
      <c r="C4800" s="181" t="s">
        <v>6163</v>
      </c>
      <c r="D4800" s="181" t="s">
        <v>6516</v>
      </c>
      <c r="E4800" s="181" t="s">
        <v>6520</v>
      </c>
      <c r="F4800" s="181" t="s">
        <v>304</v>
      </c>
      <c r="G4800" s="181" t="s">
        <v>554</v>
      </c>
      <c r="H4800" s="181" t="s">
        <v>5</v>
      </c>
      <c r="I4800" s="181" t="s">
        <v>17063</v>
      </c>
      <c r="J4800" s="181">
        <v>19000</v>
      </c>
      <c r="K4800" s="181">
        <v>10</v>
      </c>
      <c r="L4800" s="181"/>
      <c r="M4800" s="181"/>
      <c r="N4800" s="596" t="s">
        <v>278</v>
      </c>
    </row>
    <row r="4801" spans="1:14" s="158" customFormat="1" ht="18" customHeight="1" x14ac:dyDescent="0.25">
      <c r="A4801" s="181">
        <v>18742</v>
      </c>
      <c r="B4801" s="701">
        <v>720026</v>
      </c>
      <c r="C4801" s="181" t="s">
        <v>6291</v>
      </c>
      <c r="D4801" s="181" t="s">
        <v>6516</v>
      </c>
      <c r="E4801" s="181" t="s">
        <v>6514</v>
      </c>
      <c r="F4801" s="181" t="s">
        <v>304</v>
      </c>
      <c r="G4801" s="181" t="s">
        <v>554</v>
      </c>
      <c r="H4801" s="181" t="s">
        <v>5</v>
      </c>
      <c r="I4801" s="181" t="s">
        <v>6385</v>
      </c>
      <c r="J4801" s="181">
        <v>11090</v>
      </c>
      <c r="K4801" s="181">
        <v>16</v>
      </c>
      <c r="L4801" s="181"/>
      <c r="M4801" s="181"/>
      <c r="N4801" s="596" t="s">
        <v>278</v>
      </c>
    </row>
    <row r="4802" spans="1:14" s="158" customFormat="1" ht="18" customHeight="1" x14ac:dyDescent="0.25">
      <c r="A4802" s="181">
        <v>26978</v>
      </c>
      <c r="B4802" s="701">
        <v>740053</v>
      </c>
      <c r="C4802" s="181" t="s">
        <v>6291</v>
      </c>
      <c r="D4802" s="181" t="s">
        <v>6517</v>
      </c>
      <c r="E4802" s="181" t="s">
        <v>6518</v>
      </c>
      <c r="F4802" s="181" t="s">
        <v>304</v>
      </c>
      <c r="G4802" s="181" t="s">
        <v>554</v>
      </c>
      <c r="H4802" s="181" t="s">
        <v>5</v>
      </c>
      <c r="I4802" s="181" t="s">
        <v>3108</v>
      </c>
      <c r="J4802" s="181">
        <v>20280</v>
      </c>
      <c r="K4802" s="181">
        <v>1</v>
      </c>
      <c r="L4802" s="181"/>
      <c r="M4802" s="181"/>
      <c r="N4802" s="596" t="s">
        <v>278</v>
      </c>
    </row>
    <row r="4803" spans="1:14" s="158" customFormat="1" ht="18" customHeight="1" x14ac:dyDescent="0.25">
      <c r="A4803" s="181">
        <v>15648</v>
      </c>
      <c r="B4803" s="701" t="s">
        <v>14339</v>
      </c>
      <c r="C4803" s="181" t="s">
        <v>6345</v>
      </c>
      <c r="D4803" s="181" t="s">
        <v>6517</v>
      </c>
      <c r="E4803" s="181" t="s">
        <v>6520</v>
      </c>
      <c r="F4803" s="181" t="s">
        <v>304</v>
      </c>
      <c r="G4803" s="181" t="s">
        <v>554</v>
      </c>
      <c r="H4803" s="181" t="s">
        <v>5</v>
      </c>
      <c r="I4803" s="181" t="s">
        <v>279</v>
      </c>
      <c r="J4803" s="181">
        <v>19000</v>
      </c>
      <c r="K4803" s="181">
        <v>37</v>
      </c>
      <c r="L4803" s="181"/>
      <c r="M4803" s="181"/>
      <c r="N4803" s="596" t="s">
        <v>278</v>
      </c>
    </row>
    <row r="4804" spans="1:14" s="158" customFormat="1" ht="18" customHeight="1" x14ac:dyDescent="0.25">
      <c r="A4804" s="181">
        <v>70336</v>
      </c>
      <c r="B4804" s="701">
        <v>720019</v>
      </c>
      <c r="C4804" s="181" t="s">
        <v>14539</v>
      </c>
      <c r="D4804" s="181" t="s">
        <v>6517</v>
      </c>
      <c r="E4804" s="181" t="s">
        <v>6514</v>
      </c>
      <c r="F4804" s="181" t="s">
        <v>304</v>
      </c>
      <c r="G4804" s="181" t="s">
        <v>554</v>
      </c>
      <c r="H4804" s="181" t="s">
        <v>5</v>
      </c>
      <c r="I4804" s="181" t="s">
        <v>5634</v>
      </c>
      <c r="J4804" s="181">
        <v>11880</v>
      </c>
      <c r="K4804" s="181">
        <v>19</v>
      </c>
      <c r="L4804" s="181"/>
      <c r="M4804" s="181"/>
      <c r="N4804" s="596" t="s">
        <v>278</v>
      </c>
    </row>
    <row r="4805" spans="1:14" s="158" customFormat="1" ht="18" customHeight="1" x14ac:dyDescent="0.25">
      <c r="A4805" s="181">
        <v>27824</v>
      </c>
      <c r="B4805" s="701">
        <v>740058</v>
      </c>
      <c r="C4805" s="181" t="s">
        <v>13602</v>
      </c>
      <c r="D4805" s="181" t="s">
        <v>6521</v>
      </c>
      <c r="E4805" s="181" t="s">
        <v>6512</v>
      </c>
      <c r="F4805" s="181" t="s">
        <v>304</v>
      </c>
      <c r="G4805" s="181" t="s">
        <v>554</v>
      </c>
      <c r="H4805" s="181" t="s">
        <v>5</v>
      </c>
      <c r="I4805" s="181" t="s">
        <v>6498</v>
      </c>
      <c r="J4805" s="181">
        <v>20280</v>
      </c>
      <c r="K4805" s="181">
        <v>14</v>
      </c>
      <c r="L4805" s="181"/>
      <c r="M4805" s="181"/>
      <c r="N4805" s="596" t="s">
        <v>278</v>
      </c>
    </row>
    <row r="4806" spans="1:14" s="158" customFormat="1" ht="18" customHeight="1" x14ac:dyDescent="0.25">
      <c r="A4806" s="181">
        <v>53030</v>
      </c>
      <c r="B4806" s="701">
        <v>720063</v>
      </c>
      <c r="C4806" s="181" t="s">
        <v>6407</v>
      </c>
      <c r="D4806" s="181" t="s">
        <v>6521</v>
      </c>
      <c r="E4806" s="181" t="s">
        <v>6520</v>
      </c>
      <c r="F4806" s="181" t="s">
        <v>304</v>
      </c>
      <c r="G4806" s="181" t="s">
        <v>554</v>
      </c>
      <c r="H4806" s="181" t="s">
        <v>5</v>
      </c>
      <c r="I4806" s="181" t="s">
        <v>279</v>
      </c>
      <c r="J4806" s="181">
        <v>19500</v>
      </c>
      <c r="K4806" s="181">
        <v>15</v>
      </c>
      <c r="L4806" s="181"/>
      <c r="M4806" s="181"/>
      <c r="N4806" s="596" t="s">
        <v>278</v>
      </c>
    </row>
    <row r="4807" spans="1:14" s="158" customFormat="1" ht="18" customHeight="1" x14ac:dyDescent="0.25">
      <c r="A4807" s="181">
        <v>76909</v>
      </c>
      <c r="B4807" s="701">
        <v>720020</v>
      </c>
      <c r="C4807" s="181" t="s">
        <v>6255</v>
      </c>
      <c r="D4807" s="181" t="s">
        <v>6521</v>
      </c>
      <c r="E4807" s="181" t="s">
        <v>6514</v>
      </c>
      <c r="F4807" s="181" t="s">
        <v>304</v>
      </c>
      <c r="G4807" s="181" t="s">
        <v>554</v>
      </c>
      <c r="H4807" s="181" t="s">
        <v>5</v>
      </c>
      <c r="I4807" s="181" t="s">
        <v>5634</v>
      </c>
      <c r="J4807" s="181">
        <v>12670</v>
      </c>
      <c r="K4807" s="181">
        <v>37</v>
      </c>
      <c r="L4807" s="181"/>
      <c r="M4807" s="181"/>
      <c r="N4807" s="596" t="s">
        <v>278</v>
      </c>
    </row>
    <row r="4808" spans="1:14" s="158" customFormat="1" ht="18" customHeight="1" x14ac:dyDescent="0.25">
      <c r="A4808" s="181">
        <v>24842</v>
      </c>
      <c r="B4808" s="701">
        <v>720064</v>
      </c>
      <c r="C4808" s="181" t="s">
        <v>15684</v>
      </c>
      <c r="D4808" s="181" t="s">
        <v>6523</v>
      </c>
      <c r="E4808" s="181" t="s">
        <v>6520</v>
      </c>
      <c r="F4808" s="181" t="s">
        <v>304</v>
      </c>
      <c r="G4808" s="181" t="s">
        <v>554</v>
      </c>
      <c r="H4808" s="181" t="s">
        <v>5</v>
      </c>
      <c r="I4808" s="181" t="s">
        <v>6524</v>
      </c>
      <c r="J4808" s="181">
        <v>21060</v>
      </c>
      <c r="K4808" s="181">
        <v>7</v>
      </c>
      <c r="L4808" s="181"/>
      <c r="M4808" s="181"/>
      <c r="N4808" s="596" t="s">
        <v>278</v>
      </c>
    </row>
    <row r="4809" spans="1:14" s="158" customFormat="1" ht="18" customHeight="1" x14ac:dyDescent="0.25">
      <c r="A4809" s="181">
        <v>22806</v>
      </c>
      <c r="B4809" s="701" t="s">
        <v>17064</v>
      </c>
      <c r="C4809" s="181" t="s">
        <v>6463</v>
      </c>
      <c r="D4809" s="181" t="s">
        <v>6525</v>
      </c>
      <c r="E4809" s="181" t="s">
        <v>6520</v>
      </c>
      <c r="F4809" s="181" t="s">
        <v>304</v>
      </c>
      <c r="G4809" s="181" t="s">
        <v>554</v>
      </c>
      <c r="H4809" s="181" t="s">
        <v>5</v>
      </c>
      <c r="I4809" s="181" t="s">
        <v>5634</v>
      </c>
      <c r="J4809" s="181">
        <v>22170</v>
      </c>
      <c r="K4809" s="181">
        <v>21</v>
      </c>
      <c r="L4809" s="181"/>
      <c r="M4809" s="181"/>
      <c r="N4809" s="596" t="s">
        <v>278</v>
      </c>
    </row>
    <row r="4810" spans="1:14" s="158" customFormat="1" ht="18" customHeight="1" x14ac:dyDescent="0.25">
      <c r="A4810" s="181">
        <v>70464</v>
      </c>
      <c r="B4810" s="701">
        <v>720022</v>
      </c>
      <c r="C4810" s="181" t="s">
        <v>6510</v>
      </c>
      <c r="D4810" s="181" t="s">
        <v>6525</v>
      </c>
      <c r="E4810" s="181" t="s">
        <v>6514</v>
      </c>
      <c r="F4810" s="181" t="s">
        <v>304</v>
      </c>
      <c r="G4810" s="181" t="s">
        <v>554</v>
      </c>
      <c r="H4810" s="181" t="s">
        <v>5</v>
      </c>
      <c r="I4810" s="181" t="s">
        <v>5634</v>
      </c>
      <c r="J4810" s="181">
        <v>14250</v>
      </c>
      <c r="K4810" s="181">
        <v>24</v>
      </c>
      <c r="L4810" s="181"/>
      <c r="M4810" s="181"/>
      <c r="N4810" s="596" t="s">
        <v>278</v>
      </c>
    </row>
    <row r="4811" spans="1:14" s="158" customFormat="1" ht="18" customHeight="1" x14ac:dyDescent="0.25">
      <c r="A4811" s="181">
        <v>24844</v>
      </c>
      <c r="B4811" s="701" t="s">
        <v>11402</v>
      </c>
      <c r="C4811" s="181" t="s">
        <v>6296</v>
      </c>
      <c r="D4811" s="181" t="s">
        <v>11403</v>
      </c>
      <c r="E4811" s="181" t="s">
        <v>6520</v>
      </c>
      <c r="F4811" s="181" t="s">
        <v>304</v>
      </c>
      <c r="G4811" s="181" t="s">
        <v>554</v>
      </c>
      <c r="H4811" s="181" t="s">
        <v>5</v>
      </c>
      <c r="I4811" s="181" t="s">
        <v>11231</v>
      </c>
      <c r="J4811" s="181">
        <v>24550</v>
      </c>
      <c r="K4811" s="181">
        <v>9</v>
      </c>
      <c r="L4811" s="181"/>
      <c r="M4811" s="181"/>
      <c r="N4811" s="596" t="s">
        <v>278</v>
      </c>
    </row>
    <row r="4812" spans="1:14" s="158" customFormat="1" ht="18" customHeight="1" x14ac:dyDescent="0.25">
      <c r="A4812" s="181">
        <v>27826</v>
      </c>
      <c r="B4812" s="701">
        <v>740060</v>
      </c>
      <c r="C4812" s="181" t="s">
        <v>6402</v>
      </c>
      <c r="D4812" s="181" t="s">
        <v>6527</v>
      </c>
      <c r="E4812" s="181" t="s">
        <v>6512</v>
      </c>
      <c r="F4812" s="181" t="s">
        <v>304</v>
      </c>
      <c r="G4812" s="181" t="s">
        <v>554</v>
      </c>
      <c r="H4812" s="181" t="s">
        <v>5</v>
      </c>
      <c r="I4812" s="181" t="s">
        <v>6498</v>
      </c>
      <c r="J4812" s="181">
        <v>25340</v>
      </c>
      <c r="K4812" s="181">
        <v>14</v>
      </c>
      <c r="L4812" s="181"/>
      <c r="M4812" s="181"/>
      <c r="N4812" s="596" t="s">
        <v>278</v>
      </c>
    </row>
    <row r="4813" spans="1:14" s="158" customFormat="1" ht="18" customHeight="1" x14ac:dyDescent="0.25">
      <c r="A4813" s="181">
        <v>19686</v>
      </c>
      <c r="B4813" s="701">
        <v>3397008583</v>
      </c>
      <c r="C4813" s="181" t="s">
        <v>6365</v>
      </c>
      <c r="D4813" s="181" t="s">
        <v>6527</v>
      </c>
      <c r="E4813" s="181" t="s">
        <v>6528</v>
      </c>
      <c r="F4813" s="181" t="s">
        <v>304</v>
      </c>
      <c r="G4813" s="181" t="s">
        <v>2620</v>
      </c>
      <c r="H4813" s="181" t="s">
        <v>5</v>
      </c>
      <c r="I4813" s="181" t="s">
        <v>6367</v>
      </c>
      <c r="J4813" s="181">
        <v>32000</v>
      </c>
      <c r="K4813" s="181">
        <v>4</v>
      </c>
      <c r="L4813" s="181"/>
      <c r="M4813" s="181"/>
      <c r="N4813" s="596" t="s">
        <v>278</v>
      </c>
    </row>
    <row r="4814" spans="1:14" s="158" customFormat="1" ht="18" customHeight="1" x14ac:dyDescent="0.25">
      <c r="A4814" s="181">
        <v>18844</v>
      </c>
      <c r="B4814" s="701" t="s">
        <v>14540</v>
      </c>
      <c r="C4814" s="181" t="s">
        <v>10733</v>
      </c>
      <c r="D4814" s="181" t="s">
        <v>6527</v>
      </c>
      <c r="E4814" s="181" t="s">
        <v>6520</v>
      </c>
      <c r="F4814" s="181" t="s">
        <v>304</v>
      </c>
      <c r="G4814" s="181" t="s">
        <v>554</v>
      </c>
      <c r="H4814" s="181" t="s">
        <v>5</v>
      </c>
      <c r="I4814" s="181" t="s">
        <v>5634</v>
      </c>
      <c r="J4814" s="181">
        <v>25340</v>
      </c>
      <c r="K4814" s="181">
        <v>15</v>
      </c>
      <c r="L4814" s="181"/>
      <c r="M4814" s="181"/>
      <c r="N4814" s="596" t="s">
        <v>278</v>
      </c>
    </row>
    <row r="4815" spans="1:14" s="158" customFormat="1" ht="18" customHeight="1" x14ac:dyDescent="0.25">
      <c r="A4815" s="181">
        <v>34514</v>
      </c>
      <c r="B4815" s="701">
        <v>720023</v>
      </c>
      <c r="C4815" s="181" t="s">
        <v>6307</v>
      </c>
      <c r="D4815" s="181" t="s">
        <v>6527</v>
      </c>
      <c r="E4815" s="181" t="s">
        <v>6514</v>
      </c>
      <c r="F4815" s="181" t="s">
        <v>304</v>
      </c>
      <c r="G4815" s="181" t="s">
        <v>554</v>
      </c>
      <c r="H4815" s="181" t="s">
        <v>5</v>
      </c>
      <c r="I4815" s="181" t="s">
        <v>3638</v>
      </c>
      <c r="J4815" s="181">
        <v>15040</v>
      </c>
      <c r="K4815" s="181">
        <v>1</v>
      </c>
      <c r="L4815" s="181"/>
      <c r="M4815" s="181"/>
      <c r="N4815" s="596" t="s">
        <v>278</v>
      </c>
    </row>
    <row r="4816" spans="1:14" s="158" customFormat="1" ht="18" customHeight="1" x14ac:dyDescent="0.25">
      <c r="A4816" s="181">
        <v>27827</v>
      </c>
      <c r="B4816" s="701">
        <v>740061</v>
      </c>
      <c r="C4816" s="181" t="s">
        <v>12229</v>
      </c>
      <c r="D4816" s="181" t="s">
        <v>6531</v>
      </c>
      <c r="E4816" s="181" t="s">
        <v>6512</v>
      </c>
      <c r="F4816" s="181" t="s">
        <v>304</v>
      </c>
      <c r="G4816" s="181" t="s">
        <v>554</v>
      </c>
      <c r="H4816" s="181" t="s">
        <v>5</v>
      </c>
      <c r="I4816" s="181" t="s">
        <v>6498</v>
      </c>
      <c r="J4816" s="181">
        <v>26920</v>
      </c>
      <c r="K4816" s="181">
        <v>3</v>
      </c>
      <c r="L4816" s="181"/>
      <c r="M4816" s="181"/>
      <c r="N4816" s="596" t="s">
        <v>278</v>
      </c>
    </row>
    <row r="4817" spans="1:14" s="158" customFormat="1" ht="18" customHeight="1" x14ac:dyDescent="0.25">
      <c r="A4817" s="181">
        <v>18845</v>
      </c>
      <c r="B4817" s="701">
        <v>720069</v>
      </c>
      <c r="C4817" s="181" t="s">
        <v>6310</v>
      </c>
      <c r="D4817" s="181" t="s">
        <v>6531</v>
      </c>
      <c r="E4817" s="181" t="s">
        <v>6520</v>
      </c>
      <c r="F4817" s="181" t="s">
        <v>304</v>
      </c>
      <c r="G4817" s="181" t="s">
        <v>554</v>
      </c>
      <c r="H4817" s="181" t="s">
        <v>5</v>
      </c>
      <c r="I4817" s="181" t="s">
        <v>763</v>
      </c>
      <c r="J4817" s="181">
        <v>26920</v>
      </c>
      <c r="K4817" s="181">
        <v>1</v>
      </c>
      <c r="L4817" s="181"/>
      <c r="M4817" s="181"/>
      <c r="N4817" s="596" t="s">
        <v>278</v>
      </c>
    </row>
    <row r="4818" spans="1:14" s="158" customFormat="1" ht="18" customHeight="1" x14ac:dyDescent="0.25">
      <c r="A4818" s="181">
        <v>6029</v>
      </c>
      <c r="B4818" s="701">
        <v>720117</v>
      </c>
      <c r="C4818" s="181" t="s">
        <v>6475</v>
      </c>
      <c r="D4818" s="181" t="s">
        <v>6531</v>
      </c>
      <c r="E4818" s="181" t="s">
        <v>6514</v>
      </c>
      <c r="F4818" s="181" t="s">
        <v>304</v>
      </c>
      <c r="G4818" s="181" t="s">
        <v>554</v>
      </c>
      <c r="H4818" s="181" t="s">
        <v>5</v>
      </c>
      <c r="I4818" s="181" t="s">
        <v>279</v>
      </c>
      <c r="J4818" s="181">
        <v>17160</v>
      </c>
      <c r="K4818" s="181">
        <v>10</v>
      </c>
      <c r="L4818" s="181"/>
      <c r="M4818" s="181"/>
      <c r="N4818" s="596" t="s">
        <v>278</v>
      </c>
    </row>
    <row r="4819" spans="1:14" s="158" customFormat="1" ht="18" customHeight="1" x14ac:dyDescent="0.25">
      <c r="A4819" s="181">
        <v>27455</v>
      </c>
      <c r="B4819" s="701">
        <v>720070</v>
      </c>
      <c r="C4819" s="181" t="s">
        <v>11401</v>
      </c>
      <c r="D4819" s="181" t="s">
        <v>6532</v>
      </c>
      <c r="E4819" s="181" t="s">
        <v>6520</v>
      </c>
      <c r="F4819" s="181" t="s">
        <v>304</v>
      </c>
      <c r="G4819" s="181" t="s">
        <v>554</v>
      </c>
      <c r="H4819" s="181" t="s">
        <v>5</v>
      </c>
      <c r="I4819" s="181" t="s">
        <v>5634</v>
      </c>
      <c r="J4819" s="181">
        <v>28510</v>
      </c>
      <c r="K4819" s="181">
        <v>4</v>
      </c>
      <c r="L4819" s="181"/>
      <c r="M4819" s="181"/>
      <c r="N4819" s="596" t="s">
        <v>278</v>
      </c>
    </row>
    <row r="4820" spans="1:14" s="158" customFormat="1" ht="18" customHeight="1" x14ac:dyDescent="0.25">
      <c r="A4820" s="181">
        <v>24749</v>
      </c>
      <c r="B4820" s="701">
        <v>740035</v>
      </c>
      <c r="C4820" s="181" t="s">
        <v>14541</v>
      </c>
      <c r="D4820" s="181" t="s">
        <v>6532</v>
      </c>
      <c r="E4820" s="181" t="s">
        <v>13644</v>
      </c>
      <c r="F4820" s="181" t="s">
        <v>304</v>
      </c>
      <c r="G4820" s="181" t="s">
        <v>554</v>
      </c>
      <c r="H4820" s="181" t="s">
        <v>5</v>
      </c>
      <c r="I4820" s="181" t="s">
        <v>13645</v>
      </c>
      <c r="J4820" s="181">
        <v>53030</v>
      </c>
      <c r="K4820" s="181">
        <v>1</v>
      </c>
      <c r="L4820" s="181"/>
      <c r="M4820" s="181"/>
      <c r="N4820" s="596" t="s">
        <v>278</v>
      </c>
    </row>
    <row r="4821" spans="1:14" s="158" customFormat="1" ht="18" customHeight="1" x14ac:dyDescent="0.25">
      <c r="A4821" s="181">
        <v>23510</v>
      </c>
      <c r="B4821" s="701" t="s">
        <v>6533</v>
      </c>
      <c r="C4821" s="181" t="s">
        <v>6314</v>
      </c>
      <c r="D4821" s="181" t="s">
        <v>1385</v>
      </c>
      <c r="E4821" s="181" t="s">
        <v>6534</v>
      </c>
      <c r="F4821" s="181" t="s">
        <v>304</v>
      </c>
      <c r="G4821" s="181" t="s">
        <v>140</v>
      </c>
      <c r="H4821" s="181" t="s">
        <v>7</v>
      </c>
      <c r="I4821" s="181" t="s">
        <v>763</v>
      </c>
      <c r="J4821" s="181">
        <v>111640</v>
      </c>
      <c r="K4821" s="181">
        <v>41</v>
      </c>
      <c r="L4821" s="181"/>
      <c r="M4821" s="181"/>
      <c r="N4821" s="596" t="s">
        <v>278</v>
      </c>
    </row>
    <row r="4822" spans="1:14" s="158" customFormat="1" ht="18" customHeight="1" x14ac:dyDescent="0.25">
      <c r="A4822" s="181">
        <v>13724</v>
      </c>
      <c r="B4822" s="701" t="s">
        <v>10959</v>
      </c>
      <c r="C4822" s="181" t="s">
        <v>10960</v>
      </c>
      <c r="D4822" s="181" t="s">
        <v>1385</v>
      </c>
      <c r="E4822" s="181" t="s">
        <v>6447</v>
      </c>
      <c r="F4822" s="181" t="s">
        <v>304</v>
      </c>
      <c r="G4822" s="181" t="s">
        <v>140</v>
      </c>
      <c r="H4822" s="181" t="s">
        <v>7</v>
      </c>
      <c r="I4822" s="181" t="s">
        <v>10539</v>
      </c>
      <c r="J4822" s="181">
        <v>107110</v>
      </c>
      <c r="K4822" s="181">
        <v>44</v>
      </c>
      <c r="L4822" s="181"/>
      <c r="M4822" s="181"/>
      <c r="N4822" s="596" t="s">
        <v>278</v>
      </c>
    </row>
    <row r="4823" spans="1:14" s="158" customFormat="1" ht="18" customHeight="1" x14ac:dyDescent="0.25">
      <c r="A4823" s="181">
        <v>23521</v>
      </c>
      <c r="B4823" s="701" t="s">
        <v>6535</v>
      </c>
      <c r="C4823" s="181" t="s">
        <v>6519</v>
      </c>
      <c r="D4823" s="181" t="s">
        <v>1385</v>
      </c>
      <c r="E4823" s="181" t="s">
        <v>6536</v>
      </c>
      <c r="F4823" s="181" t="s">
        <v>304</v>
      </c>
      <c r="G4823" s="181" t="s">
        <v>140</v>
      </c>
      <c r="H4823" s="181" t="s">
        <v>7</v>
      </c>
      <c r="I4823" s="181" t="s">
        <v>3055</v>
      </c>
      <c r="J4823" s="181">
        <v>153240</v>
      </c>
      <c r="K4823" s="181">
        <v>25</v>
      </c>
      <c r="L4823" s="181"/>
      <c r="M4823" s="181"/>
      <c r="N4823" s="596" t="s">
        <v>278</v>
      </c>
    </row>
    <row r="4824" spans="1:14" s="158" customFormat="1" ht="18" customHeight="1" x14ac:dyDescent="0.25">
      <c r="A4824" s="181">
        <v>23511</v>
      </c>
      <c r="B4824" s="701" t="s">
        <v>10961</v>
      </c>
      <c r="C4824" s="181" t="s">
        <v>10962</v>
      </c>
      <c r="D4824" s="181" t="s">
        <v>1385</v>
      </c>
      <c r="E4824" s="181" t="s">
        <v>10963</v>
      </c>
      <c r="F4824" s="181" t="s">
        <v>304</v>
      </c>
      <c r="G4824" s="181" t="s">
        <v>140</v>
      </c>
      <c r="H4824" s="181" t="s">
        <v>7</v>
      </c>
      <c r="I4824" s="181" t="s">
        <v>763</v>
      </c>
      <c r="J4824" s="181">
        <v>116030</v>
      </c>
      <c r="K4824" s="181">
        <v>40</v>
      </c>
      <c r="L4824" s="181"/>
      <c r="M4824" s="181"/>
      <c r="N4824" s="596" t="s">
        <v>278</v>
      </c>
    </row>
    <row r="4825" spans="1:14" s="158" customFormat="1" ht="18" customHeight="1" x14ac:dyDescent="0.25">
      <c r="A4825" s="181">
        <v>28408</v>
      </c>
      <c r="B4825" s="701" t="s">
        <v>17065</v>
      </c>
      <c r="C4825" s="181" t="s">
        <v>6320</v>
      </c>
      <c r="D4825" s="181" t="s">
        <v>17066</v>
      </c>
      <c r="E4825" s="181" t="s">
        <v>6538</v>
      </c>
      <c r="F4825" s="181" t="s">
        <v>4015</v>
      </c>
      <c r="G4825" s="181" t="s">
        <v>6539</v>
      </c>
      <c r="H4825" s="181" t="s">
        <v>16407</v>
      </c>
      <c r="I4825" s="181" t="s">
        <v>6540</v>
      </c>
      <c r="J4825" s="181">
        <v>120310</v>
      </c>
      <c r="K4825" s="181">
        <v>4</v>
      </c>
      <c r="L4825" s="181"/>
      <c r="M4825" s="181"/>
      <c r="N4825" s="596" t="s">
        <v>278</v>
      </c>
    </row>
    <row r="4826" spans="1:14" s="158" customFormat="1" ht="18" customHeight="1" x14ac:dyDescent="0.25">
      <c r="A4826" s="181">
        <v>28259</v>
      </c>
      <c r="B4826" s="701" t="s">
        <v>17067</v>
      </c>
      <c r="C4826" s="181" t="s">
        <v>6282</v>
      </c>
      <c r="D4826" s="181" t="s">
        <v>17066</v>
      </c>
      <c r="E4826" s="181" t="s">
        <v>6541</v>
      </c>
      <c r="F4826" s="181" t="s">
        <v>6350</v>
      </c>
      <c r="G4826" s="181" t="s">
        <v>6539</v>
      </c>
      <c r="H4826" s="181" t="s">
        <v>16407</v>
      </c>
      <c r="I4826" s="181" t="s">
        <v>6540</v>
      </c>
      <c r="J4826" s="181">
        <v>74330</v>
      </c>
      <c r="K4826" s="181">
        <v>3</v>
      </c>
      <c r="L4826" s="181"/>
      <c r="M4826" s="181"/>
      <c r="N4826" s="596" t="s">
        <v>278</v>
      </c>
    </row>
    <row r="4827" spans="1:14" s="158" customFormat="1" ht="18" customHeight="1" x14ac:dyDescent="0.25">
      <c r="A4827" s="181">
        <v>28410</v>
      </c>
      <c r="B4827" s="701" t="s">
        <v>6542</v>
      </c>
      <c r="C4827" s="181" t="s">
        <v>10956</v>
      </c>
      <c r="D4827" s="181" t="s">
        <v>6543</v>
      </c>
      <c r="E4827" s="181" t="s">
        <v>6538</v>
      </c>
      <c r="F4827" s="181" t="s">
        <v>4015</v>
      </c>
      <c r="G4827" s="181" t="s">
        <v>6539</v>
      </c>
      <c r="H4827" s="181" t="s">
        <v>16407</v>
      </c>
      <c r="I4827" s="181" t="s">
        <v>6540</v>
      </c>
      <c r="J4827" s="181">
        <v>120310</v>
      </c>
      <c r="K4827" s="181">
        <v>49</v>
      </c>
      <c r="L4827" s="181"/>
      <c r="M4827" s="181"/>
      <c r="N4827" s="596" t="s">
        <v>278</v>
      </c>
    </row>
    <row r="4828" spans="1:14" s="158" customFormat="1" ht="18" customHeight="1" x14ac:dyDescent="0.25">
      <c r="A4828" s="181">
        <v>28256</v>
      </c>
      <c r="B4828" s="701" t="s">
        <v>6544</v>
      </c>
      <c r="C4828" s="181" t="s">
        <v>6410</v>
      </c>
      <c r="D4828" s="181" t="s">
        <v>6543</v>
      </c>
      <c r="E4828" s="181" t="s">
        <v>6541</v>
      </c>
      <c r="F4828" s="181" t="s">
        <v>6350</v>
      </c>
      <c r="G4828" s="181" t="s">
        <v>6539</v>
      </c>
      <c r="H4828" s="181" t="s">
        <v>16407</v>
      </c>
      <c r="I4828" s="181" t="s">
        <v>6545</v>
      </c>
      <c r="J4828" s="181">
        <v>74330</v>
      </c>
      <c r="K4828" s="181">
        <v>14</v>
      </c>
      <c r="L4828" s="181"/>
      <c r="M4828" s="181"/>
      <c r="N4828" s="596" t="s">
        <v>278</v>
      </c>
    </row>
    <row r="4829" spans="1:14" s="158" customFormat="1" ht="18" customHeight="1" x14ac:dyDescent="0.25">
      <c r="A4829" s="181">
        <v>28409</v>
      </c>
      <c r="B4829" s="701" t="s">
        <v>6546</v>
      </c>
      <c r="C4829" s="181" t="s">
        <v>6321</v>
      </c>
      <c r="D4829" s="181" t="s">
        <v>6547</v>
      </c>
      <c r="E4829" s="181" t="s">
        <v>6538</v>
      </c>
      <c r="F4829" s="181" t="s">
        <v>4015</v>
      </c>
      <c r="G4829" s="181" t="s">
        <v>6539</v>
      </c>
      <c r="H4829" s="181" t="s">
        <v>16407</v>
      </c>
      <c r="I4829" s="181" t="s">
        <v>6548</v>
      </c>
      <c r="J4829" s="181">
        <v>95080</v>
      </c>
      <c r="K4829" s="181">
        <v>122</v>
      </c>
      <c r="L4829" s="181"/>
      <c r="M4829" s="181"/>
      <c r="N4829" s="596" t="s">
        <v>278</v>
      </c>
    </row>
    <row r="4830" spans="1:14" s="158" customFormat="1" ht="18" customHeight="1" x14ac:dyDescent="0.25">
      <c r="A4830" s="181">
        <v>28255</v>
      </c>
      <c r="B4830" s="701" t="s">
        <v>14340</v>
      </c>
      <c r="C4830" s="181" t="s">
        <v>14341</v>
      </c>
      <c r="D4830" s="181" t="s">
        <v>6547</v>
      </c>
      <c r="E4830" s="181" t="s">
        <v>6541</v>
      </c>
      <c r="F4830" s="181" t="s">
        <v>6350</v>
      </c>
      <c r="G4830" s="181" t="s">
        <v>6539</v>
      </c>
      <c r="H4830" s="181" t="s">
        <v>16407</v>
      </c>
      <c r="I4830" s="181" t="s">
        <v>14342</v>
      </c>
      <c r="J4830" s="181">
        <v>60450</v>
      </c>
      <c r="K4830" s="181">
        <v>17</v>
      </c>
      <c r="L4830" s="181"/>
      <c r="M4830" s="181"/>
      <c r="N4830" s="596" t="s">
        <v>278</v>
      </c>
    </row>
    <row r="4831" spans="1:14" s="158" customFormat="1" ht="18" customHeight="1" x14ac:dyDescent="0.25">
      <c r="A4831" s="181">
        <v>30489</v>
      </c>
      <c r="B4831" s="701" t="s">
        <v>11690</v>
      </c>
      <c r="C4831" s="181" t="s">
        <v>6463</v>
      </c>
      <c r="D4831" s="181" t="s">
        <v>11691</v>
      </c>
      <c r="E4831" s="181" t="s">
        <v>279</v>
      </c>
      <c r="F4831" s="181" t="s">
        <v>304</v>
      </c>
      <c r="G4831" s="181" t="s">
        <v>6450</v>
      </c>
      <c r="H4831" s="181" t="s">
        <v>5</v>
      </c>
      <c r="I4831" s="181" t="s">
        <v>11692</v>
      </c>
      <c r="J4831" s="181">
        <v>4010</v>
      </c>
      <c r="K4831" s="181">
        <v>16</v>
      </c>
      <c r="L4831" s="181"/>
      <c r="M4831" s="181"/>
      <c r="N4831" s="596" t="s">
        <v>278</v>
      </c>
    </row>
    <row r="4832" spans="1:14" s="158" customFormat="1" ht="18" customHeight="1" x14ac:dyDescent="0.25">
      <c r="A4832" s="181">
        <v>29762</v>
      </c>
      <c r="B4832" s="701" t="s">
        <v>15694</v>
      </c>
      <c r="C4832" s="181" t="s">
        <v>6526</v>
      </c>
      <c r="D4832" s="181" t="s">
        <v>15695</v>
      </c>
      <c r="E4832" s="181" t="s">
        <v>15696</v>
      </c>
      <c r="F4832" s="181" t="s">
        <v>304</v>
      </c>
      <c r="G4832" s="181" t="s">
        <v>6450</v>
      </c>
      <c r="H4832" s="181" t="s">
        <v>5</v>
      </c>
      <c r="I4832" s="181" t="s">
        <v>759</v>
      </c>
      <c r="J4832" s="181">
        <v>9900</v>
      </c>
      <c r="K4832" s="181">
        <v>88</v>
      </c>
      <c r="L4832" s="181"/>
      <c r="M4832" s="181"/>
      <c r="N4832" s="596" t="s">
        <v>278</v>
      </c>
    </row>
    <row r="4833" spans="1:14" ht="18" customHeight="1" x14ac:dyDescent="0.25">
      <c r="A4833" s="181">
        <v>4922</v>
      </c>
      <c r="B4833" s="701" t="s">
        <v>6549</v>
      </c>
      <c r="C4833" s="181" t="s">
        <v>6296</v>
      </c>
      <c r="D4833" s="181" t="s">
        <v>6550</v>
      </c>
      <c r="E4833" s="181" t="s">
        <v>6551</v>
      </c>
      <c r="F4833" s="181" t="s">
        <v>304</v>
      </c>
      <c r="G4833" s="181" t="s">
        <v>6450</v>
      </c>
      <c r="H4833" s="181" t="s">
        <v>5</v>
      </c>
      <c r="I4833" s="181" t="s">
        <v>6498</v>
      </c>
      <c r="J4833" s="181">
        <v>20070</v>
      </c>
      <c r="K4833" s="181">
        <v>13</v>
      </c>
      <c r="L4833" s="181"/>
      <c r="M4833" s="181"/>
      <c r="N4833" s="596" t="s">
        <v>278</v>
      </c>
    </row>
    <row r="4834" spans="1:14" ht="18" customHeight="1" x14ac:dyDescent="0.25">
      <c r="A4834" s="181">
        <v>30401</v>
      </c>
      <c r="B4834" s="701" t="s">
        <v>6552</v>
      </c>
      <c r="C4834" s="181" t="s">
        <v>10958</v>
      </c>
      <c r="D4834" s="181" t="s">
        <v>6553</v>
      </c>
      <c r="E4834" s="181" t="s">
        <v>6554</v>
      </c>
      <c r="F4834" s="181" t="s">
        <v>6350</v>
      </c>
      <c r="G4834" s="181" t="s">
        <v>6450</v>
      </c>
      <c r="H4834" s="181" t="s">
        <v>5</v>
      </c>
      <c r="I4834" s="181" t="s">
        <v>6529</v>
      </c>
      <c r="J4834" s="181">
        <v>199340</v>
      </c>
      <c r="K4834" s="181">
        <v>102</v>
      </c>
      <c r="L4834" s="181"/>
      <c r="M4834" s="181"/>
      <c r="N4834" s="596" t="s">
        <v>278</v>
      </c>
    </row>
    <row r="4835" spans="1:14" ht="18" customHeight="1" x14ac:dyDescent="0.25">
      <c r="A4835" s="181">
        <v>25798</v>
      </c>
      <c r="B4835" s="701" t="s">
        <v>6556</v>
      </c>
      <c r="C4835" s="181" t="s">
        <v>6271</v>
      </c>
      <c r="D4835" s="181" t="s">
        <v>6558</v>
      </c>
      <c r="E4835" s="181" t="s">
        <v>6554</v>
      </c>
      <c r="F4835" s="181" t="s">
        <v>6350</v>
      </c>
      <c r="G4835" s="181" t="s">
        <v>6481</v>
      </c>
      <c r="H4835" s="181" t="s">
        <v>5</v>
      </c>
      <c r="I4835" s="181" t="s">
        <v>6530</v>
      </c>
      <c r="J4835" s="181">
        <v>95000</v>
      </c>
      <c r="K4835" s="181">
        <v>1</v>
      </c>
      <c r="L4835" s="181"/>
      <c r="M4835" s="181"/>
      <c r="N4835" s="596" t="s">
        <v>278</v>
      </c>
    </row>
    <row r="4836" spans="1:14" s="158" customFormat="1" ht="18" customHeight="1" x14ac:dyDescent="0.25">
      <c r="A4836" s="181">
        <v>64087</v>
      </c>
      <c r="B4836" s="701">
        <v>285956</v>
      </c>
      <c r="C4836" s="181" t="s">
        <v>11096</v>
      </c>
      <c r="D4836" s="181" t="s">
        <v>6558</v>
      </c>
      <c r="E4836" s="181" t="s">
        <v>304</v>
      </c>
      <c r="F4836" s="181" t="s">
        <v>304</v>
      </c>
      <c r="G4836" s="181" t="s">
        <v>6481</v>
      </c>
      <c r="H4836" s="181" t="s">
        <v>5</v>
      </c>
      <c r="I4836" s="181" t="s">
        <v>6498</v>
      </c>
      <c r="J4836" s="181">
        <v>6000</v>
      </c>
      <c r="K4836" s="181">
        <v>16</v>
      </c>
      <c r="L4836" s="181"/>
      <c r="M4836" s="181"/>
      <c r="N4836" s="596" t="s">
        <v>278</v>
      </c>
    </row>
    <row r="4837" spans="1:14" s="158" customFormat="1" ht="18" customHeight="1" x14ac:dyDescent="0.25">
      <c r="A4837" s="181">
        <v>58439</v>
      </c>
      <c r="B4837" s="701" t="s">
        <v>11404</v>
      </c>
      <c r="C4837" s="181" t="s">
        <v>6291</v>
      </c>
      <c r="D4837" s="181" t="s">
        <v>11405</v>
      </c>
      <c r="E4837" s="181" t="s">
        <v>11406</v>
      </c>
      <c r="F4837" s="181" t="s">
        <v>304</v>
      </c>
      <c r="G4837" s="181" t="s">
        <v>6450</v>
      </c>
      <c r="H4837" s="181" t="s">
        <v>5</v>
      </c>
      <c r="I4837" s="181" t="s">
        <v>11407</v>
      </c>
      <c r="J4837" s="181">
        <v>19940</v>
      </c>
      <c r="K4837" s="181">
        <v>18</v>
      </c>
      <c r="L4837" s="181"/>
      <c r="M4837" s="181"/>
      <c r="N4837" s="596" t="s">
        <v>278</v>
      </c>
    </row>
    <row r="4838" spans="1:14" s="158" customFormat="1" ht="18" customHeight="1" x14ac:dyDescent="0.25">
      <c r="A4838" s="181">
        <v>28413</v>
      </c>
      <c r="B4838" s="701">
        <v>39867</v>
      </c>
      <c r="C4838" s="181" t="s">
        <v>6344</v>
      </c>
      <c r="D4838" s="181" t="s">
        <v>6562</v>
      </c>
      <c r="E4838" s="181" t="s">
        <v>6563</v>
      </c>
      <c r="F4838" s="181" t="s">
        <v>304</v>
      </c>
      <c r="G4838" s="181" t="s">
        <v>567</v>
      </c>
      <c r="H4838" s="181" t="s">
        <v>5</v>
      </c>
      <c r="I4838" s="181" t="s">
        <v>6564</v>
      </c>
      <c r="J4838" s="181">
        <v>39250</v>
      </c>
      <c r="K4838" s="181">
        <v>7</v>
      </c>
      <c r="L4838" s="181"/>
      <c r="M4838" s="181"/>
      <c r="N4838" s="596" t="s">
        <v>278</v>
      </c>
    </row>
    <row r="4839" spans="1:14" s="158" customFormat="1" ht="18" customHeight="1" x14ac:dyDescent="0.25">
      <c r="A4839" s="181">
        <v>9215</v>
      </c>
      <c r="B4839" s="701" t="s">
        <v>6566</v>
      </c>
      <c r="C4839" s="181" t="s">
        <v>6342</v>
      </c>
      <c r="D4839" s="181" t="s">
        <v>6567</v>
      </c>
      <c r="E4839" s="181" t="s">
        <v>279</v>
      </c>
      <c r="F4839" s="181" t="s">
        <v>304</v>
      </c>
      <c r="G4839" s="181" t="s">
        <v>6450</v>
      </c>
      <c r="H4839" s="181" t="s">
        <v>5</v>
      </c>
      <c r="I4839" s="181" t="s">
        <v>6498</v>
      </c>
      <c r="J4839" s="181">
        <v>2400</v>
      </c>
      <c r="K4839" s="181">
        <v>293</v>
      </c>
      <c r="L4839" s="181"/>
      <c r="M4839" s="181"/>
      <c r="N4839" s="596" t="s">
        <v>278</v>
      </c>
    </row>
    <row r="4840" spans="1:14" s="158" customFormat="1" ht="18" customHeight="1" x14ac:dyDescent="0.25">
      <c r="A4840" s="181">
        <v>5167</v>
      </c>
      <c r="B4840" s="701" t="s">
        <v>11097</v>
      </c>
      <c r="C4840" s="181" t="s">
        <v>6344</v>
      </c>
      <c r="D4840" s="181" t="s">
        <v>11098</v>
      </c>
      <c r="E4840" s="181" t="s">
        <v>279</v>
      </c>
      <c r="F4840" s="181" t="s">
        <v>304</v>
      </c>
      <c r="G4840" s="181" t="s">
        <v>1647</v>
      </c>
      <c r="H4840" s="181" t="s">
        <v>5</v>
      </c>
      <c r="I4840" s="181" t="s">
        <v>279</v>
      </c>
      <c r="J4840" s="181">
        <v>20420</v>
      </c>
      <c r="K4840" s="181">
        <v>52</v>
      </c>
      <c r="L4840" s="181"/>
      <c r="M4840" s="181"/>
      <c r="N4840" s="596" t="s">
        <v>278</v>
      </c>
    </row>
    <row r="4841" spans="1:14" s="158" customFormat="1" ht="18" customHeight="1" x14ac:dyDescent="0.25">
      <c r="A4841" s="181">
        <v>4627</v>
      </c>
      <c r="B4841" s="701" t="s">
        <v>6570</v>
      </c>
      <c r="C4841" s="181" t="s">
        <v>6282</v>
      </c>
      <c r="D4841" s="181" t="s">
        <v>6571</v>
      </c>
      <c r="E4841" s="181" t="s">
        <v>279</v>
      </c>
      <c r="F4841" s="181" t="s">
        <v>304</v>
      </c>
      <c r="G4841" s="181" t="s">
        <v>1647</v>
      </c>
      <c r="H4841" s="181" t="s">
        <v>5</v>
      </c>
      <c r="I4841" s="181" t="s">
        <v>5634</v>
      </c>
      <c r="J4841" s="181">
        <v>20420</v>
      </c>
      <c r="K4841" s="181">
        <v>116</v>
      </c>
      <c r="L4841" s="181"/>
      <c r="M4841" s="181"/>
      <c r="N4841" s="596" t="s">
        <v>278</v>
      </c>
    </row>
    <row r="4842" spans="1:14" s="158" customFormat="1" ht="18" customHeight="1" x14ac:dyDescent="0.25">
      <c r="A4842" s="181">
        <v>4624</v>
      </c>
      <c r="B4842" s="701" t="s">
        <v>13646</v>
      </c>
      <c r="C4842" s="181" t="s">
        <v>6248</v>
      </c>
      <c r="D4842" s="181" t="s">
        <v>13647</v>
      </c>
      <c r="E4842" s="181" t="s">
        <v>279</v>
      </c>
      <c r="F4842" s="181" t="s">
        <v>304</v>
      </c>
      <c r="G4842" s="181" t="s">
        <v>1647</v>
      </c>
      <c r="H4842" s="181" t="s">
        <v>5</v>
      </c>
      <c r="I4842" s="181" t="s">
        <v>6524</v>
      </c>
      <c r="J4842" s="181">
        <v>22750</v>
      </c>
      <c r="K4842" s="181">
        <v>20</v>
      </c>
      <c r="L4842" s="181"/>
      <c r="M4842" s="181"/>
      <c r="N4842" s="596" t="s">
        <v>278</v>
      </c>
    </row>
    <row r="4843" spans="1:14" s="158" customFormat="1" ht="18" customHeight="1" x14ac:dyDescent="0.25">
      <c r="A4843" s="181">
        <v>4626</v>
      </c>
      <c r="B4843" s="701" t="s">
        <v>18595</v>
      </c>
      <c r="C4843" s="181" t="s">
        <v>6463</v>
      </c>
      <c r="D4843" s="181" t="s">
        <v>18596</v>
      </c>
      <c r="E4843" s="181" t="s">
        <v>279</v>
      </c>
      <c r="F4843" s="181" t="s">
        <v>304</v>
      </c>
      <c r="G4843" s="181" t="s">
        <v>1647</v>
      </c>
      <c r="H4843" s="181" t="s">
        <v>5</v>
      </c>
      <c r="I4843" s="181" t="s">
        <v>5634</v>
      </c>
      <c r="J4843" s="181">
        <v>22750</v>
      </c>
      <c r="K4843" s="181">
        <v>4</v>
      </c>
      <c r="L4843" s="181"/>
      <c r="M4843" s="181"/>
      <c r="N4843" s="596" t="s">
        <v>278</v>
      </c>
    </row>
    <row r="4844" spans="1:14" s="158" customFormat="1" ht="18" customHeight="1" x14ac:dyDescent="0.25">
      <c r="A4844" s="181">
        <v>4632</v>
      </c>
      <c r="B4844" s="701" t="s">
        <v>6575</v>
      </c>
      <c r="C4844" s="181" t="s">
        <v>6510</v>
      </c>
      <c r="D4844" s="181" t="s">
        <v>6576</v>
      </c>
      <c r="E4844" s="181" t="s">
        <v>3787</v>
      </c>
      <c r="F4844" s="181" t="s">
        <v>304</v>
      </c>
      <c r="G4844" s="181" t="s">
        <v>1647</v>
      </c>
      <c r="H4844" s="181" t="s">
        <v>5</v>
      </c>
      <c r="I4844" s="181" t="s">
        <v>6555</v>
      </c>
      <c r="J4844" s="181">
        <v>20420</v>
      </c>
      <c r="K4844" s="181">
        <v>13</v>
      </c>
      <c r="L4844" s="181"/>
      <c r="M4844" s="181"/>
      <c r="N4844" s="596" t="s">
        <v>278</v>
      </c>
    </row>
    <row r="4845" spans="1:14" s="158" customFormat="1" ht="18" customHeight="1" x14ac:dyDescent="0.25">
      <c r="A4845" s="181">
        <v>20667</v>
      </c>
      <c r="B4845" s="701" t="s">
        <v>6578</v>
      </c>
      <c r="C4845" s="181" t="s">
        <v>6351</v>
      </c>
      <c r="D4845" s="181" t="s">
        <v>6579</v>
      </c>
      <c r="E4845" s="181" t="s">
        <v>6580</v>
      </c>
      <c r="F4845" s="181" t="s">
        <v>304</v>
      </c>
      <c r="G4845" s="181" t="s">
        <v>3480</v>
      </c>
      <c r="H4845" s="181" t="s">
        <v>13</v>
      </c>
      <c r="I4845" s="181" t="s">
        <v>6559</v>
      </c>
      <c r="J4845" s="181">
        <v>18890</v>
      </c>
      <c r="K4845" s="181">
        <v>38</v>
      </c>
      <c r="L4845" s="181"/>
      <c r="M4845" s="181"/>
      <c r="N4845" s="596" t="s">
        <v>278</v>
      </c>
    </row>
    <row r="4846" spans="1:14" s="158" customFormat="1" ht="18" customHeight="1" x14ac:dyDescent="0.25">
      <c r="A4846" s="181">
        <v>4628</v>
      </c>
      <c r="B4846" s="701" t="s">
        <v>6581</v>
      </c>
      <c r="C4846" s="181" t="s">
        <v>6320</v>
      </c>
      <c r="D4846" s="181" t="s">
        <v>6579</v>
      </c>
      <c r="E4846" s="181" t="s">
        <v>6580</v>
      </c>
      <c r="F4846" s="181" t="s">
        <v>304</v>
      </c>
      <c r="G4846" s="181" t="s">
        <v>1647</v>
      </c>
      <c r="H4846" s="181" t="s">
        <v>5</v>
      </c>
      <c r="I4846" s="181" t="s">
        <v>6560</v>
      </c>
      <c r="J4846" s="181">
        <v>20420</v>
      </c>
      <c r="K4846" s="181">
        <v>178</v>
      </c>
      <c r="L4846" s="181"/>
      <c r="M4846" s="181"/>
      <c r="N4846" s="596" t="s">
        <v>278</v>
      </c>
    </row>
    <row r="4847" spans="1:14" s="158" customFormat="1" ht="18" customHeight="1" x14ac:dyDescent="0.25">
      <c r="A4847" s="181">
        <v>25072</v>
      </c>
      <c r="B4847" s="701" t="s">
        <v>6582</v>
      </c>
      <c r="C4847" s="181" t="s">
        <v>6280</v>
      </c>
      <c r="D4847" s="181" t="s">
        <v>6579</v>
      </c>
      <c r="E4847" s="181" t="s">
        <v>6577</v>
      </c>
      <c r="F4847" s="181" t="s">
        <v>304</v>
      </c>
      <c r="G4847" s="181" t="s">
        <v>1647</v>
      </c>
      <c r="H4847" s="181" t="s">
        <v>5</v>
      </c>
      <c r="I4847" s="181" t="s">
        <v>6355</v>
      </c>
      <c r="J4847" s="181">
        <v>47650</v>
      </c>
      <c r="K4847" s="181">
        <v>1</v>
      </c>
      <c r="L4847" s="181"/>
      <c r="M4847" s="181"/>
      <c r="N4847" s="596" t="s">
        <v>278</v>
      </c>
    </row>
    <row r="4848" spans="1:14" s="158" customFormat="1" ht="18" customHeight="1" x14ac:dyDescent="0.25">
      <c r="A4848" s="181">
        <v>5717</v>
      </c>
      <c r="B4848" s="701" t="s">
        <v>6583</v>
      </c>
      <c r="C4848" s="181" t="s">
        <v>6359</v>
      </c>
      <c r="D4848" s="181" t="s">
        <v>6584</v>
      </c>
      <c r="E4848" s="181" t="s">
        <v>279</v>
      </c>
      <c r="F4848" s="181" t="s">
        <v>304</v>
      </c>
      <c r="G4848" s="181" t="s">
        <v>1647</v>
      </c>
      <c r="H4848" s="181" t="s">
        <v>5</v>
      </c>
      <c r="I4848" s="181" t="s">
        <v>6361</v>
      </c>
      <c r="J4848" s="181">
        <v>20420</v>
      </c>
      <c r="K4848" s="181">
        <v>19</v>
      </c>
      <c r="L4848" s="181"/>
      <c r="M4848" s="181"/>
      <c r="N4848" s="596" t="s">
        <v>278</v>
      </c>
    </row>
    <row r="4849" spans="1:14" s="158" customFormat="1" ht="18" customHeight="1" x14ac:dyDescent="0.25">
      <c r="A4849" s="181">
        <v>3044</v>
      </c>
      <c r="B4849" s="701" t="s">
        <v>6587</v>
      </c>
      <c r="C4849" s="181" t="s">
        <v>6565</v>
      </c>
      <c r="D4849" s="181" t="s">
        <v>6586</v>
      </c>
      <c r="E4849" s="181" t="s">
        <v>6588</v>
      </c>
      <c r="F4849" s="181" t="s">
        <v>304</v>
      </c>
      <c r="G4849" s="181" t="s">
        <v>711</v>
      </c>
      <c r="H4849" s="181" t="s">
        <v>10</v>
      </c>
      <c r="I4849" s="181" t="s">
        <v>6568</v>
      </c>
      <c r="J4849" s="181">
        <v>16980</v>
      </c>
      <c r="K4849" s="181">
        <v>26</v>
      </c>
      <c r="L4849" s="181"/>
      <c r="M4849" s="181"/>
      <c r="N4849" s="596" t="s">
        <v>278</v>
      </c>
    </row>
    <row r="4850" spans="1:14" s="158" customFormat="1" ht="18" customHeight="1" x14ac:dyDescent="0.25">
      <c r="A4850" s="181">
        <v>4633</v>
      </c>
      <c r="B4850" s="701" t="s">
        <v>11408</v>
      </c>
      <c r="C4850" s="181" t="s">
        <v>6565</v>
      </c>
      <c r="D4850" s="181" t="s">
        <v>6586</v>
      </c>
      <c r="E4850" s="181" t="s">
        <v>6588</v>
      </c>
      <c r="F4850" s="181" t="s">
        <v>304</v>
      </c>
      <c r="G4850" s="181" t="s">
        <v>1647</v>
      </c>
      <c r="H4850" s="181" t="s">
        <v>5</v>
      </c>
      <c r="I4850" s="181" t="s">
        <v>6568</v>
      </c>
      <c r="J4850" s="181">
        <v>20420</v>
      </c>
      <c r="K4850" s="181">
        <v>30</v>
      </c>
      <c r="L4850" s="181"/>
      <c r="M4850" s="181"/>
      <c r="N4850" s="596" t="s">
        <v>278</v>
      </c>
    </row>
    <row r="4851" spans="1:14" s="158" customFormat="1" ht="18" customHeight="1" x14ac:dyDescent="0.25">
      <c r="A4851" s="181">
        <v>473</v>
      </c>
      <c r="B4851" s="701" t="s">
        <v>6589</v>
      </c>
      <c r="C4851" s="181" t="s">
        <v>6590</v>
      </c>
      <c r="D4851" s="181" t="s">
        <v>6586</v>
      </c>
      <c r="E4851" s="181" t="s">
        <v>6591</v>
      </c>
      <c r="F4851" s="181" t="s">
        <v>304</v>
      </c>
      <c r="G4851" s="181" t="s">
        <v>1647</v>
      </c>
      <c r="H4851" s="181" t="s">
        <v>5</v>
      </c>
      <c r="I4851" s="181" t="s">
        <v>6569</v>
      </c>
      <c r="J4851" s="181">
        <v>20420</v>
      </c>
      <c r="K4851" s="181">
        <v>1452</v>
      </c>
      <c r="L4851" s="181"/>
      <c r="M4851" s="181"/>
      <c r="N4851" s="596" t="s">
        <v>278</v>
      </c>
    </row>
    <row r="4852" spans="1:14" s="158" customFormat="1" ht="18" customHeight="1" x14ac:dyDescent="0.25">
      <c r="A4852" s="181">
        <v>19545</v>
      </c>
      <c r="B4852" s="701" t="s">
        <v>13649</v>
      </c>
      <c r="C4852" s="181" t="s">
        <v>13635</v>
      </c>
      <c r="D4852" s="181" t="s">
        <v>6586</v>
      </c>
      <c r="E4852" s="181" t="s">
        <v>6591</v>
      </c>
      <c r="F4852" s="181" t="s">
        <v>304</v>
      </c>
      <c r="G4852" s="181" t="s">
        <v>711</v>
      </c>
      <c r="H4852" s="181" t="s">
        <v>10</v>
      </c>
      <c r="I4852" s="181" t="s">
        <v>13636</v>
      </c>
      <c r="J4852" s="181">
        <v>14450</v>
      </c>
      <c r="K4852" s="181">
        <v>81</v>
      </c>
      <c r="L4852" s="181"/>
      <c r="M4852" s="181"/>
      <c r="N4852" s="596" t="s">
        <v>278</v>
      </c>
    </row>
    <row r="4853" spans="1:14" s="158" customFormat="1" ht="18" customHeight="1" x14ac:dyDescent="0.25">
      <c r="A4853" s="181">
        <v>3544</v>
      </c>
      <c r="B4853" s="701" t="s">
        <v>6592</v>
      </c>
      <c r="C4853" s="181" t="s">
        <v>6373</v>
      </c>
      <c r="D4853" s="181" t="s">
        <v>6593</v>
      </c>
      <c r="E4853" s="181" t="s">
        <v>6594</v>
      </c>
      <c r="F4853" s="181" t="s">
        <v>304</v>
      </c>
      <c r="G4853" s="181" t="s">
        <v>711</v>
      </c>
      <c r="H4853" s="181" t="s">
        <v>10</v>
      </c>
      <c r="I4853" s="181" t="s">
        <v>6498</v>
      </c>
      <c r="J4853" s="181">
        <v>14640</v>
      </c>
      <c r="K4853" s="181">
        <v>50</v>
      </c>
      <c r="L4853" s="181"/>
      <c r="M4853" s="181"/>
      <c r="N4853" s="596" t="s">
        <v>288</v>
      </c>
    </row>
    <row r="4854" spans="1:14" s="158" customFormat="1" ht="18" customHeight="1" x14ac:dyDescent="0.25">
      <c r="A4854" s="181">
        <v>4634</v>
      </c>
      <c r="B4854" s="701" t="s">
        <v>18597</v>
      </c>
      <c r="C4854" s="181" t="s">
        <v>6262</v>
      </c>
      <c r="D4854" s="181" t="s">
        <v>6593</v>
      </c>
      <c r="E4854" s="181" t="s">
        <v>6594</v>
      </c>
      <c r="F4854" s="181" t="s">
        <v>304</v>
      </c>
      <c r="G4854" s="181" t="s">
        <v>1647</v>
      </c>
      <c r="H4854" s="181" t="s">
        <v>5</v>
      </c>
      <c r="I4854" s="181" t="s">
        <v>4815</v>
      </c>
      <c r="J4854" s="181">
        <v>20420</v>
      </c>
      <c r="K4854" s="181">
        <v>196</v>
      </c>
      <c r="L4854" s="181"/>
      <c r="M4854" s="181"/>
      <c r="N4854" s="596" t="s">
        <v>288</v>
      </c>
    </row>
    <row r="4855" spans="1:14" s="158" customFormat="1" ht="18" customHeight="1" x14ac:dyDescent="0.25">
      <c r="A4855" s="181">
        <v>4631</v>
      </c>
      <c r="B4855" s="701" t="s">
        <v>6596</v>
      </c>
      <c r="C4855" s="181" t="s">
        <v>6422</v>
      </c>
      <c r="D4855" s="181" t="s">
        <v>6593</v>
      </c>
      <c r="E4855" s="181" t="s">
        <v>1973</v>
      </c>
      <c r="F4855" s="181" t="s">
        <v>304</v>
      </c>
      <c r="G4855" s="181" t="s">
        <v>1647</v>
      </c>
      <c r="H4855" s="181" t="s">
        <v>5</v>
      </c>
      <c r="I4855" s="181" t="s">
        <v>6574</v>
      </c>
      <c r="J4855" s="181">
        <v>20420</v>
      </c>
      <c r="K4855" s="181">
        <v>1023</v>
      </c>
      <c r="L4855" s="181"/>
      <c r="M4855" s="181"/>
      <c r="N4855" s="596" t="s">
        <v>288</v>
      </c>
    </row>
    <row r="4856" spans="1:14" s="158" customFormat="1" ht="18" customHeight="1" x14ac:dyDescent="0.25">
      <c r="A4856" s="181">
        <v>16475</v>
      </c>
      <c r="B4856" s="701" t="s">
        <v>6597</v>
      </c>
      <c r="C4856" s="181" t="s">
        <v>6381</v>
      </c>
      <c r="D4856" s="181" t="s">
        <v>6593</v>
      </c>
      <c r="E4856" s="181" t="s">
        <v>1973</v>
      </c>
      <c r="F4856" s="181" t="s">
        <v>304</v>
      </c>
      <c r="G4856" s="181" t="s">
        <v>711</v>
      </c>
      <c r="H4856" s="181" t="s">
        <v>10</v>
      </c>
      <c r="I4856" s="181" t="s">
        <v>2710</v>
      </c>
      <c r="J4856" s="181">
        <v>16030</v>
      </c>
      <c r="K4856" s="181">
        <v>24</v>
      </c>
      <c r="L4856" s="181"/>
      <c r="M4856" s="181"/>
      <c r="N4856" s="596" t="s">
        <v>288</v>
      </c>
    </row>
    <row r="4857" spans="1:14" s="158" customFormat="1" ht="18" customHeight="1" x14ac:dyDescent="0.25">
      <c r="A4857" s="181">
        <v>4615</v>
      </c>
      <c r="B4857" s="701" t="s">
        <v>6598</v>
      </c>
      <c r="C4857" s="181" t="s">
        <v>10960</v>
      </c>
      <c r="D4857" s="181" t="s">
        <v>5930</v>
      </c>
      <c r="E4857" s="181" t="s">
        <v>279</v>
      </c>
      <c r="F4857" s="181" t="s">
        <v>304</v>
      </c>
      <c r="G4857" s="181" t="s">
        <v>1647</v>
      </c>
      <c r="H4857" s="181" t="s">
        <v>5</v>
      </c>
      <c r="I4857" s="181" t="s">
        <v>10539</v>
      </c>
      <c r="J4857" s="181">
        <v>24760</v>
      </c>
      <c r="K4857" s="181">
        <v>70</v>
      </c>
      <c r="L4857" s="181"/>
      <c r="M4857" s="181"/>
      <c r="N4857" s="596" t="s">
        <v>288</v>
      </c>
    </row>
    <row r="4858" spans="1:14" s="158" customFormat="1" ht="18" customHeight="1" x14ac:dyDescent="0.25">
      <c r="A4858" s="181">
        <v>23521</v>
      </c>
      <c r="B4858" s="701" t="s">
        <v>6535</v>
      </c>
      <c r="C4858" s="181" t="s">
        <v>6519</v>
      </c>
      <c r="D4858" s="181" t="s">
        <v>1385</v>
      </c>
      <c r="E4858" s="181" t="s">
        <v>6536</v>
      </c>
      <c r="F4858" s="181" t="s">
        <v>304</v>
      </c>
      <c r="G4858" s="181" t="s">
        <v>140</v>
      </c>
      <c r="H4858" s="181" t="s">
        <v>7</v>
      </c>
      <c r="I4858" s="181" t="s">
        <v>3055</v>
      </c>
      <c r="J4858" s="181">
        <v>153240</v>
      </c>
      <c r="K4858" s="181">
        <v>25</v>
      </c>
      <c r="L4858" s="181"/>
      <c r="M4858" s="181"/>
      <c r="N4858" s="596" t="s">
        <v>288</v>
      </c>
    </row>
    <row r="4859" spans="1:14" s="158" customFormat="1" ht="18" customHeight="1" x14ac:dyDescent="0.25">
      <c r="A4859" s="181">
        <v>7175</v>
      </c>
      <c r="B4859" s="701" t="s">
        <v>13650</v>
      </c>
      <c r="C4859" s="181" t="s">
        <v>13640</v>
      </c>
      <c r="D4859" s="181" t="s">
        <v>352</v>
      </c>
      <c r="E4859" s="181" t="s">
        <v>3778</v>
      </c>
      <c r="F4859" s="181" t="s">
        <v>304</v>
      </c>
      <c r="G4859" s="181" t="s">
        <v>353</v>
      </c>
      <c r="H4859" s="181" t="s">
        <v>5</v>
      </c>
      <c r="I4859" s="181" t="s">
        <v>6435</v>
      </c>
      <c r="J4859" s="181">
        <v>2960</v>
      </c>
      <c r="K4859" s="181">
        <v>19</v>
      </c>
      <c r="L4859" s="181"/>
      <c r="M4859" s="181"/>
      <c r="N4859" s="596" t="s">
        <v>288</v>
      </c>
    </row>
    <row r="4860" spans="1:14" s="158" customFormat="1" ht="18" customHeight="1" x14ac:dyDescent="0.25">
      <c r="A4860" s="181">
        <v>20761</v>
      </c>
      <c r="B4860" s="701" t="s">
        <v>6602</v>
      </c>
      <c r="C4860" s="181" t="s">
        <v>6282</v>
      </c>
      <c r="D4860" s="181" t="s">
        <v>352</v>
      </c>
      <c r="E4860" s="181" t="s">
        <v>3966</v>
      </c>
      <c r="F4860" s="181" t="s">
        <v>304</v>
      </c>
      <c r="G4860" s="181" t="s">
        <v>353</v>
      </c>
      <c r="H4860" s="181" t="s">
        <v>5</v>
      </c>
      <c r="I4860" s="181" t="s">
        <v>6540</v>
      </c>
      <c r="J4860" s="181">
        <v>3200</v>
      </c>
      <c r="K4860" s="181">
        <v>14</v>
      </c>
      <c r="L4860" s="181"/>
      <c r="M4860" s="181"/>
      <c r="N4860" s="596" t="s">
        <v>288</v>
      </c>
    </row>
    <row r="4861" spans="1:14" ht="18" customHeight="1" x14ac:dyDescent="0.25">
      <c r="A4861" s="181">
        <v>1743</v>
      </c>
      <c r="B4861" s="701">
        <v>90244149</v>
      </c>
      <c r="C4861" s="181" t="s">
        <v>13640</v>
      </c>
      <c r="D4861" s="181" t="s">
        <v>6604</v>
      </c>
      <c r="E4861" s="181" t="s">
        <v>4664</v>
      </c>
      <c r="F4861" s="181" t="s">
        <v>304</v>
      </c>
      <c r="G4861" s="181" t="s">
        <v>6605</v>
      </c>
      <c r="H4861" s="181" t="s">
        <v>6606</v>
      </c>
      <c r="I4861" s="181" t="s">
        <v>6540</v>
      </c>
      <c r="J4861" s="181">
        <v>230</v>
      </c>
      <c r="K4861" s="181">
        <v>436</v>
      </c>
      <c r="L4861" s="181"/>
      <c r="M4861" s="181"/>
      <c r="N4861" s="596" t="s">
        <v>288</v>
      </c>
    </row>
    <row r="4862" spans="1:14" s="158" customFormat="1" ht="18" customHeight="1" x14ac:dyDescent="0.25">
      <c r="A4862" s="181">
        <v>1726</v>
      </c>
      <c r="B4862" s="701">
        <v>90142561</v>
      </c>
      <c r="C4862" s="181" t="s">
        <v>14539</v>
      </c>
      <c r="D4862" s="181" t="s">
        <v>6609</v>
      </c>
      <c r="E4862" s="181" t="s">
        <v>4664</v>
      </c>
      <c r="F4862" s="181" t="s">
        <v>304</v>
      </c>
      <c r="G4862" s="181" t="s">
        <v>6610</v>
      </c>
      <c r="H4862" s="181" t="s">
        <v>6606</v>
      </c>
      <c r="I4862" s="181" t="s">
        <v>1778</v>
      </c>
      <c r="J4862" s="181">
        <v>8690</v>
      </c>
      <c r="K4862" s="181">
        <v>53</v>
      </c>
      <c r="L4862" s="181"/>
      <c r="M4862" s="181"/>
      <c r="N4862" s="596" t="s">
        <v>288</v>
      </c>
    </row>
    <row r="4863" spans="1:14" s="158" customFormat="1" ht="18" customHeight="1" x14ac:dyDescent="0.25">
      <c r="A4863" s="181">
        <v>869</v>
      </c>
      <c r="B4863" s="701">
        <v>96193165</v>
      </c>
      <c r="C4863" s="181" t="s">
        <v>6321</v>
      </c>
      <c r="D4863" s="181" t="s">
        <v>6611</v>
      </c>
      <c r="E4863" s="181" t="s">
        <v>6600</v>
      </c>
      <c r="F4863" s="181" t="s">
        <v>304</v>
      </c>
      <c r="G4863" s="181" t="s">
        <v>6610</v>
      </c>
      <c r="H4863" s="181" t="s">
        <v>6606</v>
      </c>
      <c r="I4863" s="181" t="s">
        <v>6548</v>
      </c>
      <c r="J4863" s="181">
        <v>3600</v>
      </c>
      <c r="K4863" s="181">
        <v>34</v>
      </c>
      <c r="L4863" s="181"/>
      <c r="M4863" s="181"/>
      <c r="N4863" s="596" t="s">
        <v>288</v>
      </c>
    </row>
    <row r="4864" spans="1:14" s="158" customFormat="1" ht="18" customHeight="1" x14ac:dyDescent="0.25">
      <c r="A4864" s="181">
        <v>21231</v>
      </c>
      <c r="B4864" s="701" t="s">
        <v>17068</v>
      </c>
      <c r="C4864" s="181" t="s">
        <v>6595</v>
      </c>
      <c r="D4864" s="181" t="s">
        <v>369</v>
      </c>
      <c r="E4864" s="181" t="s">
        <v>4287</v>
      </c>
      <c r="F4864" s="181" t="s">
        <v>304</v>
      </c>
      <c r="G4864" s="181" t="s">
        <v>361</v>
      </c>
      <c r="H4864" s="181" t="s">
        <v>7</v>
      </c>
      <c r="I4864" s="181" t="s">
        <v>3549</v>
      </c>
      <c r="J4864" s="181">
        <v>8480</v>
      </c>
      <c r="K4864" s="181">
        <v>48</v>
      </c>
      <c r="L4864" s="181"/>
      <c r="M4864" s="181"/>
      <c r="N4864" s="596" t="s">
        <v>288</v>
      </c>
    </row>
    <row r="4865" spans="1:14" s="158" customFormat="1" ht="18" customHeight="1" x14ac:dyDescent="0.25">
      <c r="A4865" s="181">
        <v>7383</v>
      </c>
      <c r="B4865" s="701">
        <v>96165049</v>
      </c>
      <c r="C4865" s="181" t="s">
        <v>17069</v>
      </c>
      <c r="D4865" s="181" t="s">
        <v>432</v>
      </c>
      <c r="E4865" s="181" t="s">
        <v>4664</v>
      </c>
      <c r="F4865" s="181" t="s">
        <v>304</v>
      </c>
      <c r="G4865" s="181" t="s">
        <v>433</v>
      </c>
      <c r="H4865" s="181" t="s">
        <v>7</v>
      </c>
      <c r="I4865" s="181" t="s">
        <v>6435</v>
      </c>
      <c r="J4865" s="181">
        <v>56090</v>
      </c>
      <c r="K4865" s="181">
        <v>22</v>
      </c>
      <c r="L4865" s="181"/>
      <c r="M4865" s="181"/>
      <c r="N4865" s="596" t="s">
        <v>288</v>
      </c>
    </row>
    <row r="4866" spans="1:14" s="158" customFormat="1" ht="18" customHeight="1" x14ac:dyDescent="0.25">
      <c r="A4866" s="181">
        <v>7380</v>
      </c>
      <c r="B4866" s="701" t="s">
        <v>17070</v>
      </c>
      <c r="C4866" s="181" t="s">
        <v>17071</v>
      </c>
      <c r="D4866" s="181" t="s">
        <v>432</v>
      </c>
      <c r="E4866" s="181" t="s">
        <v>3820</v>
      </c>
      <c r="F4866" s="181" t="s">
        <v>304</v>
      </c>
      <c r="G4866" s="181" t="s">
        <v>433</v>
      </c>
      <c r="H4866" s="181" t="s">
        <v>7</v>
      </c>
      <c r="I4866" s="181" t="s">
        <v>4338</v>
      </c>
      <c r="J4866" s="181">
        <v>54650</v>
      </c>
      <c r="K4866" s="181">
        <v>20</v>
      </c>
      <c r="L4866" s="181"/>
      <c r="M4866" s="181"/>
      <c r="N4866" s="596" t="s">
        <v>288</v>
      </c>
    </row>
    <row r="4867" spans="1:14" s="158" customFormat="1" ht="18" customHeight="1" x14ac:dyDescent="0.25">
      <c r="A4867" s="181">
        <v>12122</v>
      </c>
      <c r="B4867" s="701" t="s">
        <v>11922</v>
      </c>
      <c r="C4867" s="181" t="s">
        <v>6255</v>
      </c>
      <c r="D4867" s="181" t="s">
        <v>460</v>
      </c>
      <c r="E4867" s="181" t="s">
        <v>4664</v>
      </c>
      <c r="F4867" s="181" t="s">
        <v>304</v>
      </c>
      <c r="G4867" s="181" t="s">
        <v>440</v>
      </c>
      <c r="H4867" s="181" t="s">
        <v>7</v>
      </c>
      <c r="I4867" s="181" t="s">
        <v>6529</v>
      </c>
      <c r="J4867" s="181">
        <v>74240</v>
      </c>
      <c r="K4867" s="181">
        <v>11</v>
      </c>
      <c r="L4867" s="181"/>
      <c r="M4867" s="181"/>
      <c r="N4867" s="596" t="s">
        <v>288</v>
      </c>
    </row>
    <row r="4868" spans="1:14" s="158" customFormat="1" ht="18" customHeight="1" x14ac:dyDescent="0.25">
      <c r="A4868" s="181">
        <v>1019</v>
      </c>
      <c r="B4868" s="701">
        <v>96297178</v>
      </c>
      <c r="C4868" s="181" t="s">
        <v>15697</v>
      </c>
      <c r="D4868" s="181" t="s">
        <v>2080</v>
      </c>
      <c r="E4868" s="181" t="s">
        <v>4664</v>
      </c>
      <c r="F4868" s="181" t="s">
        <v>304</v>
      </c>
      <c r="G4868" s="181" t="s">
        <v>15698</v>
      </c>
      <c r="H4868" s="181" t="s">
        <v>14</v>
      </c>
      <c r="I4868" s="181" t="s">
        <v>3778</v>
      </c>
      <c r="J4868" s="181">
        <v>113100</v>
      </c>
      <c r="K4868" s="181">
        <v>10</v>
      </c>
      <c r="L4868" s="181"/>
      <c r="M4868" s="181"/>
      <c r="N4868" s="596" t="s">
        <v>288</v>
      </c>
    </row>
    <row r="4869" spans="1:14" s="158" customFormat="1" ht="18" customHeight="1" x14ac:dyDescent="0.25">
      <c r="A4869" s="181">
        <v>17739</v>
      </c>
      <c r="B4869" s="701">
        <v>735000</v>
      </c>
      <c r="C4869" s="181" t="s">
        <v>6259</v>
      </c>
      <c r="D4869" s="181" t="s">
        <v>515</v>
      </c>
      <c r="E4869" s="181" t="s">
        <v>4664</v>
      </c>
      <c r="F4869" s="181" t="s">
        <v>304</v>
      </c>
      <c r="G4869" s="181" t="s">
        <v>139</v>
      </c>
      <c r="H4869" s="181" t="s">
        <v>5</v>
      </c>
      <c r="I4869" s="181" t="s">
        <v>6600</v>
      </c>
      <c r="J4869" s="181">
        <v>241090</v>
      </c>
      <c r="K4869" s="181">
        <v>8</v>
      </c>
      <c r="L4869" s="181"/>
      <c r="M4869" s="181"/>
      <c r="N4869" s="596" t="s">
        <v>288</v>
      </c>
    </row>
    <row r="4870" spans="1:14" s="158" customFormat="1" ht="18" customHeight="1" x14ac:dyDescent="0.25">
      <c r="A4870" s="181">
        <v>5316</v>
      </c>
      <c r="B4870" s="701" t="s">
        <v>6616</v>
      </c>
      <c r="C4870" s="181" t="s">
        <v>6617</v>
      </c>
      <c r="D4870" s="181" t="s">
        <v>535</v>
      </c>
      <c r="E4870" s="181" t="s">
        <v>3778</v>
      </c>
      <c r="F4870" s="181" t="s">
        <v>304</v>
      </c>
      <c r="G4870" s="181" t="s">
        <v>540</v>
      </c>
      <c r="H4870" s="181" t="s">
        <v>12</v>
      </c>
      <c r="I4870" s="181" t="s">
        <v>6564</v>
      </c>
      <c r="J4870" s="181">
        <v>239300</v>
      </c>
      <c r="K4870" s="181">
        <v>9</v>
      </c>
      <c r="L4870" s="181"/>
      <c r="M4870" s="181"/>
      <c r="N4870" s="596" t="s">
        <v>288</v>
      </c>
    </row>
    <row r="4871" spans="1:14" s="158" customFormat="1" ht="18" customHeight="1" x14ac:dyDescent="0.25">
      <c r="A4871" s="181">
        <v>15393</v>
      </c>
      <c r="B4871" s="701" t="s">
        <v>6619</v>
      </c>
      <c r="C4871" s="181" t="s">
        <v>6620</v>
      </c>
      <c r="D4871" s="181" t="s">
        <v>535</v>
      </c>
      <c r="E4871" s="181" t="s">
        <v>3778</v>
      </c>
      <c r="F4871" s="181" t="s">
        <v>304</v>
      </c>
      <c r="G4871" s="181" t="s">
        <v>536</v>
      </c>
      <c r="H4871" s="181" t="s">
        <v>7</v>
      </c>
      <c r="I4871" s="181" t="s">
        <v>6601</v>
      </c>
      <c r="J4871" s="181">
        <v>176000</v>
      </c>
      <c r="K4871" s="181">
        <v>19</v>
      </c>
      <c r="L4871" s="181"/>
      <c r="M4871" s="181"/>
      <c r="N4871" s="596" t="s">
        <v>288</v>
      </c>
    </row>
    <row r="4872" spans="1:14" s="158" customFormat="1" ht="18" customHeight="1" x14ac:dyDescent="0.25">
      <c r="A4872" s="181">
        <v>14847</v>
      </c>
      <c r="B4872" s="701" t="s">
        <v>6621</v>
      </c>
      <c r="C4872" s="181" t="s">
        <v>6448</v>
      </c>
      <c r="D4872" s="181" t="s">
        <v>546</v>
      </c>
      <c r="E4872" s="181" t="s">
        <v>6622</v>
      </c>
      <c r="F4872" s="181" t="s">
        <v>304</v>
      </c>
      <c r="G4872" s="181" t="s">
        <v>536</v>
      </c>
      <c r="H4872" s="181" t="s">
        <v>7</v>
      </c>
      <c r="I4872" s="181" t="s">
        <v>6603</v>
      </c>
      <c r="J4872" s="181">
        <v>59580</v>
      </c>
      <c r="K4872" s="181">
        <v>3</v>
      </c>
      <c r="L4872" s="181"/>
      <c r="M4872" s="181"/>
      <c r="N4872" s="596" t="s">
        <v>288</v>
      </c>
    </row>
    <row r="4873" spans="1:14" s="158" customFormat="1" ht="18" customHeight="1" x14ac:dyDescent="0.25">
      <c r="A4873" s="181">
        <v>6304</v>
      </c>
      <c r="B4873" s="701" t="s">
        <v>14343</v>
      </c>
      <c r="C4873" s="181" t="s">
        <v>6344</v>
      </c>
      <c r="D4873" s="181" t="s">
        <v>549</v>
      </c>
      <c r="E4873" s="181" t="s">
        <v>14344</v>
      </c>
      <c r="F4873" s="181" t="s">
        <v>304</v>
      </c>
      <c r="G4873" s="181" t="s">
        <v>1876</v>
      </c>
      <c r="H4873" s="181" t="s">
        <v>5</v>
      </c>
      <c r="I4873" s="181" t="s">
        <v>14345</v>
      </c>
      <c r="J4873" s="181">
        <v>311470</v>
      </c>
      <c r="K4873" s="181">
        <v>2</v>
      </c>
      <c r="L4873" s="181"/>
      <c r="M4873" s="181"/>
      <c r="N4873" s="596" t="s">
        <v>288</v>
      </c>
    </row>
    <row r="4874" spans="1:14" s="158" customFormat="1" ht="18" customHeight="1" x14ac:dyDescent="0.25">
      <c r="A4874" s="181">
        <v>14032</v>
      </c>
      <c r="B4874" s="701">
        <v>38211</v>
      </c>
      <c r="C4874" s="181" t="s">
        <v>14346</v>
      </c>
      <c r="D4874" s="181" t="s">
        <v>10694</v>
      </c>
      <c r="E4874" s="181" t="s">
        <v>17072</v>
      </c>
      <c r="F4874" s="181" t="s">
        <v>304</v>
      </c>
      <c r="G4874" s="181" t="s">
        <v>567</v>
      </c>
      <c r="H4874" s="181" t="s">
        <v>5</v>
      </c>
      <c r="I4874" s="181" t="s">
        <v>3716</v>
      </c>
      <c r="J4874" s="181">
        <v>6650</v>
      </c>
      <c r="K4874" s="181">
        <v>13</v>
      </c>
      <c r="L4874" s="181"/>
      <c r="M4874" s="181"/>
      <c r="N4874" s="596" t="s">
        <v>288</v>
      </c>
    </row>
    <row r="4875" spans="1:14" s="158" customFormat="1" ht="18" customHeight="1" x14ac:dyDescent="0.25">
      <c r="A4875" s="181">
        <v>85420</v>
      </c>
      <c r="B4875" s="701">
        <v>38201</v>
      </c>
      <c r="C4875" s="181" t="s">
        <v>17536</v>
      </c>
      <c r="D4875" s="181" t="s">
        <v>561</v>
      </c>
      <c r="E4875" s="181" t="s">
        <v>4664</v>
      </c>
      <c r="F4875" s="181" t="s">
        <v>304</v>
      </c>
      <c r="G4875" s="181" t="s">
        <v>567</v>
      </c>
      <c r="H4875" s="181" t="s">
        <v>5</v>
      </c>
      <c r="I4875" s="181" t="s">
        <v>17534</v>
      </c>
      <c r="J4875" s="181">
        <v>12150</v>
      </c>
      <c r="K4875" s="181">
        <v>4</v>
      </c>
      <c r="L4875" s="181"/>
      <c r="M4875" s="181"/>
      <c r="N4875" s="596" t="s">
        <v>288</v>
      </c>
    </row>
    <row r="4876" spans="1:14" s="158" customFormat="1" ht="18" customHeight="1" x14ac:dyDescent="0.25">
      <c r="A4876" s="181">
        <v>1024</v>
      </c>
      <c r="B4876" s="701">
        <v>96285014</v>
      </c>
      <c r="C4876" s="181" t="s">
        <v>12615</v>
      </c>
      <c r="D4876" s="181" t="s">
        <v>12616</v>
      </c>
      <c r="E4876" s="181" t="s">
        <v>4664</v>
      </c>
      <c r="F4876" s="181" t="s">
        <v>304</v>
      </c>
      <c r="G4876" s="181" t="s">
        <v>12617</v>
      </c>
      <c r="H4876" s="181" t="s">
        <v>14</v>
      </c>
      <c r="I4876" s="181" t="s">
        <v>6631</v>
      </c>
      <c r="J4876" s="181">
        <v>3900</v>
      </c>
      <c r="K4876" s="181">
        <v>62</v>
      </c>
      <c r="L4876" s="181"/>
      <c r="M4876" s="181"/>
      <c r="N4876" s="596" t="s">
        <v>288</v>
      </c>
    </row>
    <row r="4877" spans="1:14" s="158" customFormat="1" ht="18" customHeight="1" x14ac:dyDescent="0.25">
      <c r="A4877" s="181">
        <v>9128</v>
      </c>
      <c r="B4877" s="701">
        <v>38210</v>
      </c>
      <c r="C4877" s="181" t="s">
        <v>12618</v>
      </c>
      <c r="D4877" s="181" t="s">
        <v>6627</v>
      </c>
      <c r="E4877" s="181" t="s">
        <v>4664</v>
      </c>
      <c r="F4877" s="181" t="s">
        <v>304</v>
      </c>
      <c r="G4877" s="181" t="s">
        <v>567</v>
      </c>
      <c r="H4877" s="181" t="s">
        <v>5</v>
      </c>
      <c r="I4877" s="181" t="s">
        <v>17535</v>
      </c>
      <c r="J4877" s="181">
        <v>28490</v>
      </c>
      <c r="K4877" s="181">
        <v>7</v>
      </c>
      <c r="L4877" s="181"/>
      <c r="M4877" s="181"/>
      <c r="N4877" s="596" t="s">
        <v>288</v>
      </c>
    </row>
    <row r="4878" spans="1:14" s="158" customFormat="1" ht="18" customHeight="1" x14ac:dyDescent="0.25">
      <c r="A4878" s="181">
        <v>8468</v>
      </c>
      <c r="B4878" s="701">
        <v>38230</v>
      </c>
      <c r="C4878" s="181" t="s">
        <v>6613</v>
      </c>
      <c r="D4878" s="181" t="s">
        <v>4018</v>
      </c>
      <c r="E4878" s="181" t="s">
        <v>4287</v>
      </c>
      <c r="F4878" s="181" t="s">
        <v>304</v>
      </c>
      <c r="G4878" s="181" t="s">
        <v>567</v>
      </c>
      <c r="H4878" s="181" t="s">
        <v>5</v>
      </c>
      <c r="I4878" s="181" t="s">
        <v>6614</v>
      </c>
      <c r="J4878" s="181">
        <v>18760</v>
      </c>
      <c r="K4878" s="181">
        <v>5</v>
      </c>
      <c r="L4878" s="181"/>
      <c r="M4878" s="181"/>
      <c r="N4878" s="596" t="s">
        <v>288</v>
      </c>
    </row>
    <row r="4879" spans="1:14" s="158" customFormat="1" ht="18" customHeight="1" x14ac:dyDescent="0.25">
      <c r="A4879" s="181">
        <v>4521</v>
      </c>
      <c r="B4879" s="701" t="s">
        <v>12241</v>
      </c>
      <c r="C4879" s="181" t="s">
        <v>12618</v>
      </c>
      <c r="D4879" s="181" t="s">
        <v>600</v>
      </c>
      <c r="E4879" s="181" t="s">
        <v>6600</v>
      </c>
      <c r="F4879" s="181" t="s">
        <v>304</v>
      </c>
      <c r="G4879" s="181" t="s">
        <v>601</v>
      </c>
      <c r="H4879" s="181" t="s">
        <v>5</v>
      </c>
      <c r="I4879" s="181" t="s">
        <v>6560</v>
      </c>
      <c r="J4879" s="181">
        <v>22220</v>
      </c>
      <c r="K4879" s="181">
        <v>7</v>
      </c>
      <c r="L4879" s="181"/>
      <c r="M4879" s="181"/>
      <c r="N4879" s="596" t="s">
        <v>288</v>
      </c>
    </row>
    <row r="4880" spans="1:14" s="158" customFormat="1" ht="18" customHeight="1" x14ac:dyDescent="0.25">
      <c r="A4880" s="181">
        <v>4429</v>
      </c>
      <c r="B4880" s="701" t="s">
        <v>18598</v>
      </c>
      <c r="C4880" s="181" t="s">
        <v>6502</v>
      </c>
      <c r="D4880" s="181" t="s">
        <v>600</v>
      </c>
      <c r="E4880" s="181" t="s">
        <v>18599</v>
      </c>
      <c r="F4880" s="181" t="s">
        <v>304</v>
      </c>
      <c r="G4880" s="181" t="s">
        <v>601</v>
      </c>
      <c r="H4880" s="181" t="s">
        <v>5</v>
      </c>
      <c r="I4880" s="181" t="s">
        <v>18600</v>
      </c>
      <c r="J4880" s="181">
        <v>27530</v>
      </c>
      <c r="K4880" s="181">
        <v>3</v>
      </c>
      <c r="L4880" s="181"/>
      <c r="M4880" s="181"/>
      <c r="N4880" s="596" t="s">
        <v>288</v>
      </c>
    </row>
    <row r="4881" spans="1:14" s="158" customFormat="1" ht="18" customHeight="1" x14ac:dyDescent="0.25">
      <c r="A4881" s="181">
        <v>7040</v>
      </c>
      <c r="B4881" s="701" t="s">
        <v>6630</v>
      </c>
      <c r="C4881" s="181" t="s">
        <v>6271</v>
      </c>
      <c r="D4881" s="181" t="s">
        <v>600</v>
      </c>
      <c r="E4881" s="181" t="s">
        <v>3778</v>
      </c>
      <c r="F4881" s="181" t="s">
        <v>304</v>
      </c>
      <c r="G4881" s="181" t="s">
        <v>601</v>
      </c>
      <c r="H4881" s="181" t="s">
        <v>5</v>
      </c>
      <c r="I4881" s="181" t="s">
        <v>38</v>
      </c>
      <c r="J4881" s="181">
        <v>24400</v>
      </c>
      <c r="K4881" s="181">
        <v>3</v>
      </c>
      <c r="L4881" s="181"/>
      <c r="M4881" s="181"/>
      <c r="N4881" s="596" t="s">
        <v>288</v>
      </c>
    </row>
    <row r="4882" spans="1:14" s="158" customFormat="1" ht="18" customHeight="1" x14ac:dyDescent="0.25">
      <c r="A4882" s="181">
        <v>7041</v>
      </c>
      <c r="B4882" s="701" t="s">
        <v>18601</v>
      </c>
      <c r="C4882" s="181" t="s">
        <v>6359</v>
      </c>
      <c r="D4882" s="181" t="s">
        <v>600</v>
      </c>
      <c r="E4882" s="181" t="s">
        <v>3966</v>
      </c>
      <c r="F4882" s="181" t="s">
        <v>304</v>
      </c>
      <c r="G4882" s="181" t="s">
        <v>601</v>
      </c>
      <c r="H4882" s="181" t="s">
        <v>5</v>
      </c>
      <c r="I4882" s="181" t="s">
        <v>6361</v>
      </c>
      <c r="J4882" s="181">
        <v>23900</v>
      </c>
      <c r="K4882" s="181">
        <v>2</v>
      </c>
      <c r="L4882" s="181"/>
      <c r="M4882" s="181"/>
      <c r="N4882" s="596" t="s">
        <v>288</v>
      </c>
    </row>
    <row r="4883" spans="1:14" s="158" customFormat="1" ht="18" customHeight="1" x14ac:dyDescent="0.25">
      <c r="A4883" s="181">
        <v>4523</v>
      </c>
      <c r="B4883" s="701" t="s">
        <v>18602</v>
      </c>
      <c r="C4883" s="181" t="s">
        <v>6585</v>
      </c>
      <c r="D4883" s="181" t="s">
        <v>600</v>
      </c>
      <c r="E4883" s="181" t="s">
        <v>4287</v>
      </c>
      <c r="F4883" s="181" t="s">
        <v>304</v>
      </c>
      <c r="G4883" s="181" t="s">
        <v>601</v>
      </c>
      <c r="H4883" s="181" t="s">
        <v>5</v>
      </c>
      <c r="I4883" s="181" t="s">
        <v>18603</v>
      </c>
      <c r="J4883" s="181">
        <v>19810</v>
      </c>
      <c r="K4883" s="181">
        <v>3</v>
      </c>
      <c r="L4883" s="181"/>
      <c r="M4883" s="181"/>
      <c r="N4883" s="596" t="s">
        <v>288</v>
      </c>
    </row>
    <row r="4884" spans="1:14" s="158" customFormat="1" ht="18" customHeight="1" x14ac:dyDescent="0.25">
      <c r="A4884" s="181">
        <v>23301</v>
      </c>
      <c r="B4884" s="701" t="s">
        <v>18604</v>
      </c>
      <c r="C4884" s="181" t="s">
        <v>18605</v>
      </c>
      <c r="D4884" s="181" t="s">
        <v>615</v>
      </c>
      <c r="E4884" s="181" t="s">
        <v>6600</v>
      </c>
      <c r="F4884" s="181" t="s">
        <v>304</v>
      </c>
      <c r="G4884" s="181" t="s">
        <v>601</v>
      </c>
      <c r="H4884" s="181" t="s">
        <v>5</v>
      </c>
      <c r="I4884" s="181" t="s">
        <v>6633</v>
      </c>
      <c r="J4884" s="181">
        <v>22700</v>
      </c>
      <c r="K4884" s="181">
        <v>2</v>
      </c>
      <c r="L4884" s="181"/>
      <c r="M4884" s="181"/>
      <c r="N4884" s="596" t="s">
        <v>288</v>
      </c>
    </row>
    <row r="4885" spans="1:14" s="158" customFormat="1" ht="18" customHeight="1" x14ac:dyDescent="0.25">
      <c r="A4885" s="181">
        <v>4263</v>
      </c>
      <c r="B4885" s="701" t="s">
        <v>18606</v>
      </c>
      <c r="C4885" s="181" t="s">
        <v>6282</v>
      </c>
      <c r="D4885" s="181" t="s">
        <v>625</v>
      </c>
      <c r="E4885" s="181" t="s">
        <v>4338</v>
      </c>
      <c r="F4885" s="181" t="s">
        <v>304</v>
      </c>
      <c r="G4885" s="181" t="s">
        <v>601</v>
      </c>
      <c r="H4885" s="181" t="s">
        <v>5</v>
      </c>
      <c r="I4885" s="181" t="s">
        <v>18600</v>
      </c>
      <c r="J4885" s="181">
        <v>49270</v>
      </c>
      <c r="K4885" s="181">
        <v>3</v>
      </c>
      <c r="L4885" s="181"/>
      <c r="M4885" s="181"/>
      <c r="N4885" s="596" t="s">
        <v>288</v>
      </c>
    </row>
    <row r="4886" spans="1:14" ht="18" customHeight="1" x14ac:dyDescent="0.25">
      <c r="A4886" s="181">
        <v>7046</v>
      </c>
      <c r="B4886" s="701" t="s">
        <v>18607</v>
      </c>
      <c r="C4886" s="181" t="s">
        <v>6590</v>
      </c>
      <c r="D4886" s="181" t="s">
        <v>625</v>
      </c>
      <c r="E4886" s="181" t="s">
        <v>3966</v>
      </c>
      <c r="F4886" s="181" t="s">
        <v>304</v>
      </c>
      <c r="G4886" s="181" t="s">
        <v>601</v>
      </c>
      <c r="H4886" s="181" t="s">
        <v>5</v>
      </c>
      <c r="I4886" s="181" t="s">
        <v>6569</v>
      </c>
      <c r="J4886" s="181">
        <v>22700</v>
      </c>
      <c r="K4886" s="181">
        <v>3</v>
      </c>
      <c r="L4886" s="181"/>
      <c r="M4886" s="181"/>
      <c r="N4886" s="596" t="s">
        <v>288</v>
      </c>
    </row>
    <row r="4887" spans="1:14" ht="18" customHeight="1" x14ac:dyDescent="0.25">
      <c r="A4887" s="181">
        <v>2834</v>
      </c>
      <c r="B4887" s="701" t="s">
        <v>18608</v>
      </c>
      <c r="C4887" s="181" t="s">
        <v>13635</v>
      </c>
      <c r="D4887" s="181" t="s">
        <v>625</v>
      </c>
      <c r="E4887" s="181" t="s">
        <v>6635</v>
      </c>
      <c r="F4887" s="181" t="s">
        <v>304</v>
      </c>
      <c r="G4887" s="181" t="s">
        <v>601</v>
      </c>
      <c r="H4887" s="181" t="s">
        <v>5</v>
      </c>
      <c r="I4887" s="181" t="s">
        <v>6636</v>
      </c>
      <c r="J4887" s="181">
        <v>22700</v>
      </c>
      <c r="K4887" s="181">
        <v>3</v>
      </c>
      <c r="L4887" s="181"/>
      <c r="M4887" s="181"/>
      <c r="N4887" s="596" t="s">
        <v>288</v>
      </c>
    </row>
    <row r="4888" spans="1:14" s="158" customFormat="1" ht="18" customHeight="1" x14ac:dyDescent="0.25">
      <c r="A4888" s="181">
        <v>6952</v>
      </c>
      <c r="B4888" s="701" t="s">
        <v>12242</v>
      </c>
      <c r="C4888" s="181" t="s">
        <v>6373</v>
      </c>
      <c r="D4888" s="181" t="s">
        <v>625</v>
      </c>
      <c r="E4888" s="181" t="s">
        <v>4287</v>
      </c>
      <c r="F4888" s="181" t="s">
        <v>304</v>
      </c>
      <c r="G4888" s="181" t="s">
        <v>601</v>
      </c>
      <c r="H4888" s="181" t="s">
        <v>5</v>
      </c>
      <c r="I4888" s="181" t="s">
        <v>6498</v>
      </c>
      <c r="J4888" s="181">
        <v>26390</v>
      </c>
      <c r="K4888" s="181">
        <v>3</v>
      </c>
      <c r="L4888" s="181"/>
      <c r="M4888" s="181"/>
      <c r="N4888" s="596" t="s">
        <v>288</v>
      </c>
    </row>
    <row r="4889" spans="1:14" ht="18" customHeight="1" x14ac:dyDescent="0.25">
      <c r="A4889" s="181">
        <v>5953</v>
      </c>
      <c r="B4889" s="701" t="s">
        <v>12243</v>
      </c>
      <c r="C4889" s="181" t="s">
        <v>10730</v>
      </c>
      <c r="D4889" s="181" t="s">
        <v>4123</v>
      </c>
      <c r="E4889" s="181" t="s">
        <v>4338</v>
      </c>
      <c r="F4889" s="181" t="s">
        <v>304</v>
      </c>
      <c r="G4889" s="181" t="s">
        <v>601</v>
      </c>
      <c r="H4889" s="181" t="s">
        <v>5</v>
      </c>
      <c r="I4889" s="181" t="s">
        <v>12244</v>
      </c>
      <c r="J4889" s="181">
        <v>77770</v>
      </c>
      <c r="K4889" s="181">
        <v>3</v>
      </c>
      <c r="L4889" s="181"/>
      <c r="M4889" s="181"/>
      <c r="N4889" s="596" t="s">
        <v>288</v>
      </c>
    </row>
    <row r="4890" spans="1:14" s="158" customFormat="1" ht="18" customHeight="1" x14ac:dyDescent="0.25">
      <c r="A4890" s="181">
        <v>18289</v>
      </c>
      <c r="B4890" s="701" t="s">
        <v>6639</v>
      </c>
      <c r="C4890" s="181" t="s">
        <v>6640</v>
      </c>
      <c r="D4890" s="181" t="s">
        <v>640</v>
      </c>
      <c r="E4890" s="181" t="s">
        <v>6641</v>
      </c>
      <c r="F4890" s="181" t="s">
        <v>304</v>
      </c>
      <c r="G4890" s="181" t="s">
        <v>601</v>
      </c>
      <c r="H4890" s="181" t="s">
        <v>5</v>
      </c>
      <c r="I4890" s="181" t="s">
        <v>6574</v>
      </c>
      <c r="J4890" s="181">
        <v>140440</v>
      </c>
      <c r="K4890" s="181">
        <v>1</v>
      </c>
      <c r="L4890" s="181"/>
      <c r="M4890" s="181"/>
      <c r="N4890" s="596" t="s">
        <v>288</v>
      </c>
    </row>
    <row r="4891" spans="1:14" s="158" customFormat="1" ht="18" customHeight="1" x14ac:dyDescent="0.25">
      <c r="A4891" s="181">
        <v>18288</v>
      </c>
      <c r="B4891" s="701" t="s">
        <v>6642</v>
      </c>
      <c r="C4891" s="181" t="s">
        <v>6643</v>
      </c>
      <c r="D4891" s="181" t="s">
        <v>640</v>
      </c>
      <c r="E4891" s="181" t="s">
        <v>6644</v>
      </c>
      <c r="F4891" s="181" t="s">
        <v>304</v>
      </c>
      <c r="G4891" s="181" t="s">
        <v>601</v>
      </c>
      <c r="H4891" s="181" t="s">
        <v>5</v>
      </c>
      <c r="I4891" s="181" t="s">
        <v>2710</v>
      </c>
      <c r="J4891" s="181">
        <v>136220</v>
      </c>
      <c r="K4891" s="181">
        <v>2</v>
      </c>
      <c r="L4891" s="181"/>
      <c r="M4891" s="181"/>
      <c r="N4891" s="596" t="s">
        <v>288</v>
      </c>
    </row>
    <row r="4892" spans="1:14" s="158" customFormat="1" ht="18" customHeight="1" x14ac:dyDescent="0.25">
      <c r="A4892" s="181">
        <v>2836</v>
      </c>
      <c r="B4892" s="701" t="s">
        <v>12245</v>
      </c>
      <c r="C4892" s="181" t="s">
        <v>6643</v>
      </c>
      <c r="D4892" s="181" t="s">
        <v>646</v>
      </c>
      <c r="E4892" s="181" t="s">
        <v>4664</v>
      </c>
      <c r="F4892" s="181" t="s">
        <v>304</v>
      </c>
      <c r="G4892" s="181" t="s">
        <v>601</v>
      </c>
      <c r="H4892" s="181" t="s">
        <v>5</v>
      </c>
      <c r="I4892" s="181" t="s">
        <v>10539</v>
      </c>
      <c r="J4892" s="181">
        <v>59420</v>
      </c>
      <c r="K4892" s="181">
        <v>5</v>
      </c>
      <c r="L4892" s="181"/>
      <c r="M4892" s="181"/>
      <c r="N4892" s="596" t="s">
        <v>288</v>
      </c>
    </row>
    <row r="4893" spans="1:14" ht="18" customHeight="1" x14ac:dyDescent="0.25">
      <c r="A4893" s="181">
        <v>16806</v>
      </c>
      <c r="B4893" s="701" t="s">
        <v>6647</v>
      </c>
      <c r="C4893" s="181" t="s">
        <v>6291</v>
      </c>
      <c r="D4893" s="181" t="s">
        <v>655</v>
      </c>
      <c r="E4893" s="181" t="s">
        <v>3778</v>
      </c>
      <c r="F4893" s="181" t="s">
        <v>304</v>
      </c>
      <c r="G4893" s="181" t="s">
        <v>601</v>
      </c>
      <c r="H4893" s="181" t="s">
        <v>5</v>
      </c>
      <c r="I4893" s="181" t="s">
        <v>3108</v>
      </c>
      <c r="J4893" s="181">
        <v>40580</v>
      </c>
      <c r="K4893" s="181">
        <v>4</v>
      </c>
      <c r="L4893" s="181"/>
      <c r="M4893" s="181"/>
      <c r="N4893" s="596" t="s">
        <v>288</v>
      </c>
    </row>
    <row r="4894" spans="1:14" s="158" customFormat="1" ht="18" customHeight="1" x14ac:dyDescent="0.25">
      <c r="A4894" s="181">
        <v>16506</v>
      </c>
      <c r="B4894" s="701" t="s">
        <v>18609</v>
      </c>
      <c r="C4894" s="181" t="s">
        <v>14539</v>
      </c>
      <c r="D4894" s="181" t="s">
        <v>660</v>
      </c>
      <c r="E4894" s="181" t="s">
        <v>3778</v>
      </c>
      <c r="F4894" s="181" t="s">
        <v>304</v>
      </c>
      <c r="G4894" s="181" t="s">
        <v>601</v>
      </c>
      <c r="H4894" s="181" t="s">
        <v>5</v>
      </c>
      <c r="I4894" s="181" t="s">
        <v>5634</v>
      </c>
      <c r="J4894" s="181">
        <v>40580</v>
      </c>
      <c r="K4894" s="181">
        <v>5</v>
      </c>
      <c r="L4894" s="181"/>
      <c r="M4894" s="181"/>
      <c r="N4894" s="596" t="s">
        <v>288</v>
      </c>
    </row>
    <row r="4895" spans="1:14" s="158" customFormat="1" ht="18" customHeight="1" x14ac:dyDescent="0.25">
      <c r="A4895" s="181">
        <v>15249</v>
      </c>
      <c r="B4895" s="701" t="s">
        <v>6650</v>
      </c>
      <c r="C4895" s="181" t="s">
        <v>17084</v>
      </c>
      <c r="D4895" s="181" t="s">
        <v>670</v>
      </c>
      <c r="E4895" s="181" t="s">
        <v>3966</v>
      </c>
      <c r="F4895" s="181" t="s">
        <v>304</v>
      </c>
      <c r="G4895" s="181" t="s">
        <v>601</v>
      </c>
      <c r="H4895" s="181" t="s">
        <v>5</v>
      </c>
      <c r="I4895" s="181" t="s">
        <v>6629</v>
      </c>
      <c r="J4895" s="181">
        <v>31870</v>
      </c>
      <c r="K4895" s="181">
        <v>3</v>
      </c>
      <c r="L4895" s="181"/>
      <c r="M4895" s="181"/>
      <c r="N4895" s="596" t="s">
        <v>288</v>
      </c>
    </row>
    <row r="4896" spans="1:14" ht="18" customHeight="1" x14ac:dyDescent="0.25">
      <c r="A4896" s="181">
        <v>4965</v>
      </c>
      <c r="B4896" s="701" t="s">
        <v>18610</v>
      </c>
      <c r="C4896" s="181" t="s">
        <v>18611</v>
      </c>
      <c r="D4896" s="181" t="s">
        <v>670</v>
      </c>
      <c r="E4896" s="181" t="s">
        <v>18612</v>
      </c>
      <c r="F4896" s="181" t="s">
        <v>304</v>
      </c>
      <c r="G4896" s="181" t="s">
        <v>601</v>
      </c>
      <c r="H4896" s="181" t="s">
        <v>5</v>
      </c>
      <c r="I4896" s="181" t="s">
        <v>18613</v>
      </c>
      <c r="J4896" s="181">
        <v>20290</v>
      </c>
      <c r="K4896" s="181">
        <v>2</v>
      </c>
      <c r="L4896" s="181"/>
      <c r="M4896" s="181"/>
      <c r="N4896" s="596" t="s">
        <v>288</v>
      </c>
    </row>
    <row r="4897" spans="1:14" ht="18" customHeight="1" x14ac:dyDescent="0.25">
      <c r="A4897" s="181">
        <v>4966</v>
      </c>
      <c r="B4897" s="701" t="s">
        <v>6652</v>
      </c>
      <c r="C4897" s="181" t="s">
        <v>6442</v>
      </c>
      <c r="D4897" s="181" t="s">
        <v>670</v>
      </c>
      <c r="E4897" s="181" t="s">
        <v>6653</v>
      </c>
      <c r="F4897" s="181" t="s">
        <v>304</v>
      </c>
      <c r="G4897" s="181" t="s">
        <v>601</v>
      </c>
      <c r="H4897" s="181" t="s">
        <v>5</v>
      </c>
      <c r="I4897" s="181" t="s">
        <v>6631</v>
      </c>
      <c r="J4897" s="181">
        <v>23900</v>
      </c>
      <c r="K4897" s="181">
        <v>2</v>
      </c>
      <c r="L4897" s="181"/>
      <c r="M4897" s="181"/>
      <c r="N4897" s="596" t="s">
        <v>288</v>
      </c>
    </row>
    <row r="4898" spans="1:14" s="158" customFormat="1" ht="18" customHeight="1" x14ac:dyDescent="0.25">
      <c r="A4898" s="181">
        <v>14986</v>
      </c>
      <c r="B4898" s="701" t="s">
        <v>13655</v>
      </c>
      <c r="C4898" s="181" t="s">
        <v>6344</v>
      </c>
      <c r="D4898" s="181" t="s">
        <v>677</v>
      </c>
      <c r="E4898" s="181" t="s">
        <v>4664</v>
      </c>
      <c r="F4898" s="181" t="s">
        <v>304</v>
      </c>
      <c r="G4898" s="181" t="s">
        <v>678</v>
      </c>
      <c r="H4898" s="181" t="s">
        <v>7</v>
      </c>
      <c r="I4898" s="181" t="s">
        <v>13656</v>
      </c>
      <c r="J4898" s="181">
        <v>406560</v>
      </c>
      <c r="K4898" s="181">
        <v>19</v>
      </c>
      <c r="L4898" s="181"/>
      <c r="M4898" s="181"/>
      <c r="N4898" s="596" t="s">
        <v>288</v>
      </c>
    </row>
    <row r="4899" spans="1:14" s="158" customFormat="1" ht="18" customHeight="1" x14ac:dyDescent="0.25">
      <c r="A4899" s="181">
        <v>46525</v>
      </c>
      <c r="B4899" s="701" t="s">
        <v>6655</v>
      </c>
      <c r="C4899" s="181" t="s">
        <v>6446</v>
      </c>
      <c r="D4899" s="181" t="s">
        <v>677</v>
      </c>
      <c r="E4899" s="181" t="s">
        <v>6656</v>
      </c>
      <c r="F4899" s="181" t="s">
        <v>304</v>
      </c>
      <c r="G4899" s="181" t="s">
        <v>678</v>
      </c>
      <c r="H4899" s="181" t="s">
        <v>7</v>
      </c>
      <c r="I4899" s="181" t="s">
        <v>5634</v>
      </c>
      <c r="J4899" s="181">
        <v>150560</v>
      </c>
      <c r="K4899" s="181">
        <v>281</v>
      </c>
      <c r="L4899" s="181"/>
      <c r="M4899" s="181"/>
      <c r="N4899" s="596" t="s">
        <v>288</v>
      </c>
    </row>
    <row r="4900" spans="1:14" s="158" customFormat="1" ht="18" customHeight="1" x14ac:dyDescent="0.25">
      <c r="A4900" s="181">
        <v>46019</v>
      </c>
      <c r="B4900" s="701" t="s">
        <v>13657</v>
      </c>
      <c r="C4900" s="181" t="s">
        <v>6510</v>
      </c>
      <c r="D4900" s="181" t="s">
        <v>677</v>
      </c>
      <c r="E4900" s="181" t="s">
        <v>4287</v>
      </c>
      <c r="F4900" s="181" t="s">
        <v>304</v>
      </c>
      <c r="G4900" s="181" t="s">
        <v>678</v>
      </c>
      <c r="H4900" s="181" t="s">
        <v>7</v>
      </c>
      <c r="I4900" s="181" t="s">
        <v>13653</v>
      </c>
      <c r="J4900" s="181">
        <v>209400</v>
      </c>
      <c r="K4900" s="181">
        <v>60</v>
      </c>
      <c r="L4900" s="181"/>
      <c r="M4900" s="181"/>
      <c r="N4900" s="596" t="s">
        <v>288</v>
      </c>
    </row>
    <row r="4901" spans="1:14" s="158" customFormat="1" ht="18" customHeight="1" x14ac:dyDescent="0.25">
      <c r="A4901" s="181">
        <v>12501</v>
      </c>
      <c r="B4901" s="701" t="s">
        <v>17073</v>
      </c>
      <c r="C4901" s="181" t="s">
        <v>11851</v>
      </c>
      <c r="D4901" s="181" t="s">
        <v>698</v>
      </c>
      <c r="E4901" s="181" t="s">
        <v>17074</v>
      </c>
      <c r="F4901" s="181" t="s">
        <v>304</v>
      </c>
      <c r="G4901" s="181" t="s">
        <v>700</v>
      </c>
      <c r="H4901" s="181" t="s">
        <v>5</v>
      </c>
      <c r="I4901" s="181" t="s">
        <v>12619</v>
      </c>
      <c r="J4901" s="181">
        <v>70240</v>
      </c>
      <c r="K4901" s="181">
        <v>8</v>
      </c>
      <c r="L4901" s="181"/>
      <c r="M4901" s="181"/>
      <c r="N4901" s="596" t="s">
        <v>288</v>
      </c>
    </row>
    <row r="4902" spans="1:14" s="158" customFormat="1" ht="18" customHeight="1" x14ac:dyDescent="0.25">
      <c r="A4902" s="181">
        <v>5938</v>
      </c>
      <c r="B4902" s="701">
        <v>23835</v>
      </c>
      <c r="C4902" s="181" t="s">
        <v>17071</v>
      </c>
      <c r="D4902" s="181" t="s">
        <v>712</v>
      </c>
      <c r="E4902" s="181" t="s">
        <v>4664</v>
      </c>
      <c r="F4902" s="181" t="s">
        <v>304</v>
      </c>
      <c r="G4902" s="181" t="s">
        <v>305</v>
      </c>
      <c r="H4902" s="181" t="s">
        <v>5</v>
      </c>
      <c r="I4902" s="181" t="s">
        <v>4338</v>
      </c>
      <c r="J4902" s="181">
        <v>3660</v>
      </c>
      <c r="K4902" s="181">
        <v>11</v>
      </c>
      <c r="L4902" s="181"/>
      <c r="M4902" s="181"/>
      <c r="N4902" s="596" t="s">
        <v>288</v>
      </c>
    </row>
    <row r="4903" spans="1:14" s="158" customFormat="1" ht="18" customHeight="1" x14ac:dyDescent="0.25">
      <c r="A4903" s="181">
        <v>1204</v>
      </c>
      <c r="B4903" s="701">
        <v>38251</v>
      </c>
      <c r="C4903" s="181" t="s">
        <v>17538</v>
      </c>
      <c r="D4903" s="181" t="s">
        <v>712</v>
      </c>
      <c r="E4903" s="181" t="s">
        <v>4664</v>
      </c>
      <c r="F4903" s="181" t="s">
        <v>304</v>
      </c>
      <c r="G4903" s="181" t="s">
        <v>567</v>
      </c>
      <c r="H4903" s="181" t="s">
        <v>5</v>
      </c>
      <c r="I4903" s="181" t="s">
        <v>6631</v>
      </c>
      <c r="J4903" s="181">
        <v>6690</v>
      </c>
      <c r="K4903" s="181">
        <v>12</v>
      </c>
      <c r="L4903" s="181"/>
      <c r="M4903" s="181"/>
      <c r="N4903" s="596" t="s">
        <v>288</v>
      </c>
    </row>
    <row r="4904" spans="1:14" s="158" customFormat="1" ht="18" customHeight="1" x14ac:dyDescent="0.25">
      <c r="A4904" s="181">
        <v>9135</v>
      </c>
      <c r="B4904" s="701">
        <v>38260</v>
      </c>
      <c r="C4904" s="181" t="s">
        <v>11857</v>
      </c>
      <c r="D4904" s="181" t="s">
        <v>712</v>
      </c>
      <c r="E4904" s="181" t="s">
        <v>15699</v>
      </c>
      <c r="F4904" s="181" t="s">
        <v>304</v>
      </c>
      <c r="G4904" s="181" t="s">
        <v>567</v>
      </c>
      <c r="H4904" s="181" t="s">
        <v>5</v>
      </c>
      <c r="I4904" s="181" t="s">
        <v>279</v>
      </c>
      <c r="J4904" s="181">
        <v>8750</v>
      </c>
      <c r="K4904" s="181">
        <v>26</v>
      </c>
      <c r="L4904" s="181"/>
      <c r="M4904" s="181"/>
      <c r="N4904" s="596" t="s">
        <v>288</v>
      </c>
    </row>
    <row r="4905" spans="1:14" s="158" customFormat="1" ht="18" customHeight="1" x14ac:dyDescent="0.25">
      <c r="A4905" s="181">
        <v>5207</v>
      </c>
      <c r="B4905" s="701" t="s">
        <v>12246</v>
      </c>
      <c r="C4905" s="181" t="s">
        <v>18614</v>
      </c>
      <c r="D4905" s="181" t="s">
        <v>12247</v>
      </c>
      <c r="E4905" s="181" t="s">
        <v>4817</v>
      </c>
      <c r="F4905" s="181" t="s">
        <v>577</v>
      </c>
      <c r="G4905" s="181" t="s">
        <v>753</v>
      </c>
      <c r="H4905" s="181" t="s">
        <v>5</v>
      </c>
      <c r="I4905" s="181" t="s">
        <v>6498</v>
      </c>
      <c r="J4905" s="181">
        <v>7070</v>
      </c>
      <c r="K4905" s="181">
        <v>12</v>
      </c>
      <c r="L4905" s="181"/>
      <c r="M4905" s="181"/>
      <c r="N4905" s="596" t="s">
        <v>288</v>
      </c>
    </row>
    <row r="4906" spans="1:14" s="158" customFormat="1" ht="18" customHeight="1" x14ac:dyDescent="0.25">
      <c r="A4906" s="181">
        <v>7205</v>
      </c>
      <c r="B4906" s="701" t="s">
        <v>12248</v>
      </c>
      <c r="C4906" s="181" t="s">
        <v>6617</v>
      </c>
      <c r="D4906" s="181" t="s">
        <v>756</v>
      </c>
      <c r="E4906" s="181" t="s">
        <v>12249</v>
      </c>
      <c r="F4906" s="181" t="s">
        <v>304</v>
      </c>
      <c r="G4906" s="181" t="s">
        <v>753</v>
      </c>
      <c r="H4906" s="181" t="s">
        <v>5</v>
      </c>
      <c r="I4906" s="181" t="s">
        <v>12250</v>
      </c>
      <c r="J4906" s="181">
        <v>5430</v>
      </c>
      <c r="K4906" s="181">
        <v>59</v>
      </c>
      <c r="L4906" s="181"/>
      <c r="M4906" s="181"/>
      <c r="N4906" s="596" t="s">
        <v>288</v>
      </c>
    </row>
    <row r="4907" spans="1:14" s="158" customFormat="1" ht="18" customHeight="1" x14ac:dyDescent="0.25">
      <c r="A4907" s="181">
        <v>17617</v>
      </c>
      <c r="B4907" s="701" t="s">
        <v>6660</v>
      </c>
      <c r="C4907" s="181" t="s">
        <v>6620</v>
      </c>
      <c r="D4907" s="181" t="s">
        <v>768</v>
      </c>
      <c r="E4907" s="181" t="s">
        <v>6662</v>
      </c>
      <c r="F4907" s="181" t="s">
        <v>304</v>
      </c>
      <c r="G4907" s="181" t="s">
        <v>518</v>
      </c>
      <c r="H4907" s="181" t="s">
        <v>9</v>
      </c>
      <c r="I4907" s="181" t="s">
        <v>6649</v>
      </c>
      <c r="J4907" s="181">
        <v>29560</v>
      </c>
      <c r="K4907" s="181">
        <v>1</v>
      </c>
      <c r="L4907" s="181"/>
      <c r="M4907" s="181"/>
      <c r="N4907" s="596" t="s">
        <v>288</v>
      </c>
    </row>
    <row r="4908" spans="1:14" ht="18" customHeight="1" x14ac:dyDescent="0.25">
      <c r="A4908" s="181">
        <v>57344</v>
      </c>
      <c r="B4908" s="701" t="s">
        <v>14347</v>
      </c>
      <c r="C4908" s="181" t="s">
        <v>11409</v>
      </c>
      <c r="D4908" s="181" t="s">
        <v>768</v>
      </c>
      <c r="E4908" s="181" t="s">
        <v>6662</v>
      </c>
      <c r="F4908" s="181" t="s">
        <v>304</v>
      </c>
      <c r="G4908" s="181" t="s">
        <v>139</v>
      </c>
      <c r="H4908" s="181" t="s">
        <v>5</v>
      </c>
      <c r="I4908" s="181" t="s">
        <v>6649</v>
      </c>
      <c r="J4908" s="181">
        <v>37130</v>
      </c>
      <c r="K4908" s="181">
        <v>128</v>
      </c>
      <c r="L4908" s="181"/>
      <c r="M4908" s="181"/>
      <c r="N4908" s="596" t="s">
        <v>288</v>
      </c>
    </row>
    <row r="4909" spans="1:14" ht="18" customHeight="1" x14ac:dyDescent="0.25">
      <c r="A4909" s="181">
        <v>1295</v>
      </c>
      <c r="B4909" s="701">
        <v>94580547</v>
      </c>
      <c r="C4909" s="181" t="s">
        <v>6651</v>
      </c>
      <c r="D4909" s="181" t="s">
        <v>6663</v>
      </c>
      <c r="E4909" s="181" t="s">
        <v>4664</v>
      </c>
      <c r="F4909" s="181" t="s">
        <v>304</v>
      </c>
      <c r="G4909" s="181" t="s">
        <v>6610</v>
      </c>
      <c r="H4909" s="181" t="s">
        <v>6606</v>
      </c>
      <c r="I4909" s="181" t="s">
        <v>3778</v>
      </c>
      <c r="J4909" s="181">
        <v>7720</v>
      </c>
      <c r="K4909" s="181">
        <v>20</v>
      </c>
      <c r="L4909" s="181"/>
      <c r="M4909" s="181"/>
      <c r="N4909" s="596" t="s">
        <v>288</v>
      </c>
    </row>
    <row r="4910" spans="1:14" ht="18" customHeight="1" x14ac:dyDescent="0.25">
      <c r="A4910" s="181">
        <v>12980</v>
      </c>
      <c r="B4910" s="701" t="s">
        <v>15700</v>
      </c>
      <c r="C4910" s="181" t="s">
        <v>11853</v>
      </c>
      <c r="D4910" s="181" t="s">
        <v>15701</v>
      </c>
      <c r="E4910" s="181" t="s">
        <v>15702</v>
      </c>
      <c r="F4910" s="181" t="s">
        <v>304</v>
      </c>
      <c r="G4910" s="181" t="s">
        <v>776</v>
      </c>
      <c r="H4910" s="181" t="s">
        <v>7</v>
      </c>
      <c r="I4910" s="181" t="s">
        <v>3716</v>
      </c>
      <c r="J4910" s="181">
        <v>10290</v>
      </c>
      <c r="K4910" s="181">
        <v>71</v>
      </c>
      <c r="L4910" s="181"/>
      <c r="M4910" s="181"/>
      <c r="N4910" s="596" t="s">
        <v>288</v>
      </c>
    </row>
    <row r="4911" spans="1:14" s="158" customFormat="1" ht="18" customHeight="1" x14ac:dyDescent="0.25">
      <c r="A4911" s="181">
        <v>7275</v>
      </c>
      <c r="B4911" s="701" t="s">
        <v>6664</v>
      </c>
      <c r="C4911" s="181" t="s">
        <v>17080</v>
      </c>
      <c r="D4911" s="181" t="s">
        <v>6665</v>
      </c>
      <c r="E4911" s="181" t="s">
        <v>4522</v>
      </c>
      <c r="F4911" s="181" t="s">
        <v>304</v>
      </c>
      <c r="G4911" s="181" t="s">
        <v>776</v>
      </c>
      <c r="H4911" s="181" t="s">
        <v>7</v>
      </c>
      <c r="I4911" s="181" t="s">
        <v>6666</v>
      </c>
      <c r="J4911" s="181">
        <v>14370</v>
      </c>
      <c r="K4911" s="181">
        <v>72</v>
      </c>
      <c r="L4911" s="181"/>
      <c r="M4911" s="181"/>
      <c r="N4911" s="596" t="s">
        <v>288</v>
      </c>
    </row>
    <row r="4912" spans="1:14" s="158" customFormat="1" ht="18" customHeight="1" x14ac:dyDescent="0.25">
      <c r="A4912" s="181">
        <v>7276</v>
      </c>
      <c r="B4912" s="701" t="s">
        <v>11854</v>
      </c>
      <c r="C4912" s="181" t="s">
        <v>17536</v>
      </c>
      <c r="D4912" s="181" t="s">
        <v>11855</v>
      </c>
      <c r="E4912" s="181" t="s">
        <v>4522</v>
      </c>
      <c r="F4912" s="181" t="s">
        <v>304</v>
      </c>
      <c r="G4912" s="181" t="s">
        <v>776</v>
      </c>
      <c r="H4912" s="181" t="s">
        <v>7</v>
      </c>
      <c r="I4912" s="181" t="s">
        <v>11856</v>
      </c>
      <c r="J4912" s="181">
        <v>16530</v>
      </c>
      <c r="K4912" s="181">
        <v>96</v>
      </c>
      <c r="L4912" s="181"/>
      <c r="M4912" s="181"/>
      <c r="N4912" s="596" t="s">
        <v>288</v>
      </c>
    </row>
    <row r="4913" spans="1:14" s="158" customFormat="1" ht="18" customHeight="1" x14ac:dyDescent="0.25">
      <c r="A4913" s="181">
        <v>7229</v>
      </c>
      <c r="B4913" s="701">
        <v>96324698</v>
      </c>
      <c r="C4913" s="181" t="s">
        <v>6470</v>
      </c>
      <c r="D4913" s="181" t="s">
        <v>18615</v>
      </c>
      <c r="E4913" s="181" t="s">
        <v>6635</v>
      </c>
      <c r="F4913" s="181" t="s">
        <v>304</v>
      </c>
      <c r="G4913" s="181" t="s">
        <v>808</v>
      </c>
      <c r="H4913" s="181" t="s">
        <v>7</v>
      </c>
      <c r="I4913" s="181" t="s">
        <v>6631</v>
      </c>
      <c r="J4913" s="181">
        <v>23900</v>
      </c>
      <c r="K4913" s="181">
        <v>48</v>
      </c>
      <c r="L4913" s="181"/>
      <c r="M4913" s="181"/>
      <c r="N4913" s="596" t="s">
        <v>288</v>
      </c>
    </row>
    <row r="4914" spans="1:14" ht="18" customHeight="1" x14ac:dyDescent="0.25">
      <c r="A4914" s="181">
        <v>16119</v>
      </c>
      <c r="B4914" s="701" t="s">
        <v>6669</v>
      </c>
      <c r="C4914" s="181" t="s">
        <v>12618</v>
      </c>
      <c r="D4914" s="181" t="s">
        <v>6670</v>
      </c>
      <c r="E4914" s="181" t="s">
        <v>6671</v>
      </c>
      <c r="F4914" s="181" t="s">
        <v>304</v>
      </c>
      <c r="G4914" s="181" t="s">
        <v>466</v>
      </c>
      <c r="H4914" s="181" t="s">
        <v>12</v>
      </c>
      <c r="I4914" s="181" t="s">
        <v>6657</v>
      </c>
      <c r="J4914" s="181">
        <v>82460</v>
      </c>
      <c r="K4914" s="181">
        <v>42</v>
      </c>
      <c r="L4914" s="181"/>
      <c r="M4914" s="181"/>
      <c r="N4914" s="596" t="s">
        <v>288</v>
      </c>
    </row>
    <row r="4915" spans="1:14" s="158" customFormat="1" ht="18" customHeight="1" x14ac:dyDescent="0.25">
      <c r="A4915" s="181">
        <v>7235</v>
      </c>
      <c r="B4915" s="701" t="s">
        <v>18616</v>
      </c>
      <c r="C4915" s="181" t="s">
        <v>18617</v>
      </c>
      <c r="D4915" s="181" t="s">
        <v>6670</v>
      </c>
      <c r="E4915" s="181" t="s">
        <v>6671</v>
      </c>
      <c r="F4915" s="181" t="s">
        <v>304</v>
      </c>
      <c r="G4915" s="181" t="s">
        <v>808</v>
      </c>
      <c r="H4915" s="181" t="s">
        <v>7</v>
      </c>
      <c r="I4915" s="181" t="s">
        <v>6657</v>
      </c>
      <c r="J4915" s="181">
        <v>36180</v>
      </c>
      <c r="K4915" s="181">
        <v>93</v>
      </c>
      <c r="L4915" s="181"/>
      <c r="M4915" s="181"/>
      <c r="N4915" s="596" t="s">
        <v>288</v>
      </c>
    </row>
    <row r="4916" spans="1:14" s="158" customFormat="1" ht="18" customHeight="1" x14ac:dyDescent="0.25">
      <c r="A4916" s="181">
        <v>1098</v>
      </c>
      <c r="B4916" s="701">
        <v>96428796</v>
      </c>
      <c r="C4916" s="181" t="s">
        <v>15703</v>
      </c>
      <c r="D4916" s="181" t="s">
        <v>849</v>
      </c>
      <c r="E4916" s="181" t="s">
        <v>6600</v>
      </c>
      <c r="F4916" s="181" t="s">
        <v>304</v>
      </c>
      <c r="G4916" s="181" t="s">
        <v>5282</v>
      </c>
      <c r="H4916" s="181" t="s">
        <v>14</v>
      </c>
      <c r="I4916" s="181" t="s">
        <v>3778</v>
      </c>
      <c r="J4916" s="181">
        <v>45270</v>
      </c>
      <c r="K4916" s="181">
        <v>7</v>
      </c>
      <c r="L4916" s="181"/>
      <c r="M4916" s="181"/>
      <c r="N4916" s="596" t="s">
        <v>288</v>
      </c>
    </row>
    <row r="4917" spans="1:14" s="158" customFormat="1" ht="18" customHeight="1" x14ac:dyDescent="0.25">
      <c r="A4917" s="181">
        <v>5489</v>
      </c>
      <c r="B4917" s="701">
        <v>489</v>
      </c>
      <c r="C4917" s="181" t="s">
        <v>18618</v>
      </c>
      <c r="D4917" s="181" t="s">
        <v>11099</v>
      </c>
      <c r="E4917" s="181" t="s">
        <v>6682</v>
      </c>
      <c r="F4917" s="181" t="s">
        <v>304</v>
      </c>
      <c r="G4917" s="181" t="s">
        <v>858</v>
      </c>
      <c r="H4917" s="181" t="s">
        <v>5</v>
      </c>
      <c r="I4917" s="181" t="s">
        <v>863</v>
      </c>
      <c r="J4917" s="181">
        <v>41780</v>
      </c>
      <c r="K4917" s="181">
        <v>4</v>
      </c>
      <c r="L4917" s="181"/>
      <c r="M4917" s="181"/>
      <c r="N4917" s="596" t="s">
        <v>288</v>
      </c>
    </row>
    <row r="4918" spans="1:14" ht="18" customHeight="1" x14ac:dyDescent="0.25">
      <c r="A4918" s="181">
        <v>17613</v>
      </c>
      <c r="B4918" s="701" t="s">
        <v>6672</v>
      </c>
      <c r="C4918" s="181" t="s">
        <v>6132</v>
      </c>
      <c r="D4918" s="181" t="s">
        <v>864</v>
      </c>
      <c r="E4918" s="181" t="s">
        <v>6674</v>
      </c>
      <c r="F4918" s="181" t="s">
        <v>304</v>
      </c>
      <c r="G4918" s="181" t="s">
        <v>700</v>
      </c>
      <c r="H4918" s="181" t="s">
        <v>5</v>
      </c>
      <c r="I4918" s="181" t="s">
        <v>6675</v>
      </c>
      <c r="J4918" s="181">
        <v>119760</v>
      </c>
      <c r="K4918" s="181">
        <v>2</v>
      </c>
      <c r="L4918" s="181"/>
      <c r="M4918" s="181"/>
      <c r="N4918" s="596" t="s">
        <v>288</v>
      </c>
    </row>
    <row r="4919" spans="1:14" s="158" customFormat="1" ht="18" customHeight="1" x14ac:dyDescent="0.25">
      <c r="A4919" s="181">
        <v>7751</v>
      </c>
      <c r="B4919" s="701">
        <v>96352644</v>
      </c>
      <c r="C4919" s="181" t="s">
        <v>6344</v>
      </c>
      <c r="D4919" s="181" t="s">
        <v>15704</v>
      </c>
      <c r="E4919" s="181" t="s">
        <v>4664</v>
      </c>
      <c r="F4919" s="181" t="s">
        <v>304</v>
      </c>
      <c r="G4919" s="181" t="s">
        <v>5282</v>
      </c>
      <c r="H4919" s="181" t="s">
        <v>14</v>
      </c>
      <c r="I4919" s="181" t="s">
        <v>18600</v>
      </c>
      <c r="J4919" s="181">
        <v>7050</v>
      </c>
      <c r="K4919" s="181">
        <v>17</v>
      </c>
      <c r="L4919" s="181"/>
      <c r="M4919" s="181"/>
      <c r="N4919" s="596" t="s">
        <v>288</v>
      </c>
    </row>
    <row r="4920" spans="1:14" s="158" customFormat="1" ht="18" customHeight="1" x14ac:dyDescent="0.25">
      <c r="A4920" s="181">
        <v>1109</v>
      </c>
      <c r="B4920" s="701">
        <v>96100599</v>
      </c>
      <c r="C4920" s="181" t="s">
        <v>6359</v>
      </c>
      <c r="D4920" s="181" t="s">
        <v>16842</v>
      </c>
      <c r="E4920" s="181" t="s">
        <v>4664</v>
      </c>
      <c r="F4920" s="181" t="s">
        <v>304</v>
      </c>
      <c r="G4920" s="181" t="s">
        <v>697</v>
      </c>
      <c r="H4920" s="181" t="s">
        <v>5</v>
      </c>
      <c r="I4920" s="181" t="s">
        <v>6631</v>
      </c>
      <c r="J4920" s="181">
        <v>4130</v>
      </c>
      <c r="K4920" s="181">
        <v>20</v>
      </c>
      <c r="L4920" s="181"/>
      <c r="M4920" s="181"/>
      <c r="N4920" s="596" t="s">
        <v>288</v>
      </c>
    </row>
    <row r="4921" spans="1:14" s="158" customFormat="1" ht="18" customHeight="1" x14ac:dyDescent="0.25">
      <c r="A4921" s="181">
        <v>8445</v>
      </c>
      <c r="B4921" s="701" t="s">
        <v>17528</v>
      </c>
      <c r="C4921" s="181" t="s">
        <v>11694</v>
      </c>
      <c r="D4921" s="181" t="s">
        <v>17529</v>
      </c>
      <c r="E4921" s="181" t="s">
        <v>4664</v>
      </c>
      <c r="F4921" s="181" t="s">
        <v>304</v>
      </c>
      <c r="G4921" s="181" t="s">
        <v>697</v>
      </c>
      <c r="H4921" s="181" t="s">
        <v>5</v>
      </c>
      <c r="I4921" s="181" t="s">
        <v>3151</v>
      </c>
      <c r="J4921" s="181">
        <v>8850</v>
      </c>
      <c r="K4921" s="181">
        <v>10</v>
      </c>
      <c r="L4921" s="181"/>
      <c r="M4921" s="181"/>
      <c r="N4921" s="596" t="s">
        <v>288</v>
      </c>
    </row>
    <row r="4922" spans="1:14" s="158" customFormat="1" ht="18" customHeight="1" x14ac:dyDescent="0.25">
      <c r="A4922" s="181">
        <v>15213</v>
      </c>
      <c r="B4922" s="701" t="s">
        <v>6676</v>
      </c>
      <c r="C4922" s="181" t="s">
        <v>18605</v>
      </c>
      <c r="D4922" s="181" t="s">
        <v>914</v>
      </c>
      <c r="E4922" s="181" t="s">
        <v>6678</v>
      </c>
      <c r="F4922" s="181" t="s">
        <v>304</v>
      </c>
      <c r="G4922" s="181" t="s">
        <v>4632</v>
      </c>
      <c r="H4922" s="181" t="s">
        <v>746</v>
      </c>
      <c r="I4922" s="181" t="s">
        <v>6480</v>
      </c>
      <c r="J4922" s="181">
        <v>4640</v>
      </c>
      <c r="K4922" s="181">
        <v>1</v>
      </c>
      <c r="L4922" s="181"/>
      <c r="M4922" s="181"/>
      <c r="N4922" s="596" t="s">
        <v>288</v>
      </c>
    </row>
    <row r="4923" spans="1:14" s="158" customFormat="1" ht="18" customHeight="1" x14ac:dyDescent="0.25">
      <c r="A4923" s="181">
        <v>11997</v>
      </c>
      <c r="B4923" s="701">
        <v>90305636</v>
      </c>
      <c r="C4923" s="181" t="s">
        <v>6342</v>
      </c>
      <c r="D4923" s="181" t="s">
        <v>17075</v>
      </c>
      <c r="E4923" s="181" t="s">
        <v>4522</v>
      </c>
      <c r="F4923" s="181" t="s">
        <v>304</v>
      </c>
      <c r="G4923" s="181" t="s">
        <v>697</v>
      </c>
      <c r="H4923" s="181" t="s">
        <v>5</v>
      </c>
      <c r="I4923" s="181" t="s">
        <v>17076</v>
      </c>
      <c r="J4923" s="181">
        <v>3980</v>
      </c>
      <c r="K4923" s="181">
        <v>16</v>
      </c>
      <c r="L4923" s="181"/>
      <c r="M4923" s="181"/>
      <c r="N4923" s="596" t="s">
        <v>288</v>
      </c>
    </row>
    <row r="4924" spans="1:14" s="158" customFormat="1" ht="18" customHeight="1" x14ac:dyDescent="0.25">
      <c r="A4924" s="181">
        <v>8444</v>
      </c>
      <c r="B4924" s="701" t="s">
        <v>17077</v>
      </c>
      <c r="C4924" s="181" t="s">
        <v>6344</v>
      </c>
      <c r="D4924" s="181" t="s">
        <v>17078</v>
      </c>
      <c r="E4924" s="181" t="s">
        <v>4522</v>
      </c>
      <c r="F4924" s="181" t="s">
        <v>304</v>
      </c>
      <c r="G4924" s="181" t="s">
        <v>697</v>
      </c>
      <c r="H4924" s="181" t="s">
        <v>5</v>
      </c>
      <c r="I4924" s="181" t="s">
        <v>17076</v>
      </c>
      <c r="J4924" s="181">
        <v>2660</v>
      </c>
      <c r="K4924" s="181">
        <v>8</v>
      </c>
      <c r="L4924" s="181"/>
      <c r="M4924" s="181"/>
      <c r="N4924" s="596" t="s">
        <v>288</v>
      </c>
    </row>
    <row r="4925" spans="1:14" s="158" customFormat="1" ht="18" customHeight="1" x14ac:dyDescent="0.25">
      <c r="A4925" s="181">
        <v>15002</v>
      </c>
      <c r="B4925" s="701" t="s">
        <v>11693</v>
      </c>
      <c r="C4925" s="181" t="s">
        <v>11694</v>
      </c>
      <c r="D4925" s="181" t="s">
        <v>918</v>
      </c>
      <c r="E4925" s="181" t="s">
        <v>11695</v>
      </c>
      <c r="F4925" s="181" t="s">
        <v>304</v>
      </c>
      <c r="G4925" s="181" t="s">
        <v>916</v>
      </c>
      <c r="H4925" s="181" t="s">
        <v>7</v>
      </c>
      <c r="I4925" s="181" t="s">
        <v>4881</v>
      </c>
      <c r="J4925" s="181">
        <v>29210</v>
      </c>
      <c r="K4925" s="181">
        <v>13</v>
      </c>
      <c r="L4925" s="181"/>
      <c r="M4925" s="181"/>
      <c r="N4925" s="596" t="s">
        <v>288</v>
      </c>
    </row>
    <row r="4926" spans="1:14" s="158" customFormat="1" ht="18" customHeight="1" x14ac:dyDescent="0.25">
      <c r="A4926" s="181">
        <v>64040</v>
      </c>
      <c r="B4926" s="701" t="s">
        <v>11696</v>
      </c>
      <c r="C4926" s="181" t="s">
        <v>11697</v>
      </c>
      <c r="D4926" s="181" t="s">
        <v>11523</v>
      </c>
      <c r="E4926" s="181" t="s">
        <v>4664</v>
      </c>
      <c r="F4926" s="181" t="s">
        <v>304</v>
      </c>
      <c r="G4926" s="181" t="s">
        <v>916</v>
      </c>
      <c r="H4926" s="181" t="s">
        <v>7</v>
      </c>
      <c r="I4926" s="181" t="s">
        <v>12244</v>
      </c>
      <c r="J4926" s="181">
        <v>34080</v>
      </c>
      <c r="K4926" s="181">
        <v>62</v>
      </c>
      <c r="L4926" s="181"/>
      <c r="M4926" s="181"/>
      <c r="N4926" s="596" t="s">
        <v>288</v>
      </c>
    </row>
    <row r="4927" spans="1:14" s="158" customFormat="1" ht="18" customHeight="1" x14ac:dyDescent="0.25">
      <c r="A4927" s="181">
        <v>4059</v>
      </c>
      <c r="B4927" s="701" t="s">
        <v>6680</v>
      </c>
      <c r="C4927" s="181" t="s">
        <v>17537</v>
      </c>
      <c r="D4927" s="181" t="s">
        <v>935</v>
      </c>
      <c r="E4927" s="181" t="s">
        <v>6682</v>
      </c>
      <c r="F4927" s="181" t="s">
        <v>577</v>
      </c>
      <c r="G4927" s="181" t="s">
        <v>697</v>
      </c>
      <c r="H4927" s="181" t="s">
        <v>5</v>
      </c>
      <c r="I4927" s="181" t="s">
        <v>4881</v>
      </c>
      <c r="J4927" s="181">
        <v>3980</v>
      </c>
      <c r="K4927" s="181">
        <v>12</v>
      </c>
      <c r="L4927" s="181"/>
      <c r="M4927" s="181"/>
      <c r="N4927" s="596" t="s">
        <v>288</v>
      </c>
    </row>
    <row r="4928" spans="1:14" s="158" customFormat="1" ht="18" customHeight="1" x14ac:dyDescent="0.25">
      <c r="A4928" s="181">
        <v>8575</v>
      </c>
      <c r="B4928" s="701" t="s">
        <v>11698</v>
      </c>
      <c r="C4928" s="181" t="s">
        <v>11699</v>
      </c>
      <c r="D4928" s="181" t="s">
        <v>4679</v>
      </c>
      <c r="E4928" s="181" t="s">
        <v>3820</v>
      </c>
      <c r="F4928" s="181" t="s">
        <v>577</v>
      </c>
      <c r="G4928" s="181" t="s">
        <v>916</v>
      </c>
      <c r="H4928" s="181" t="s">
        <v>7</v>
      </c>
      <c r="I4928" s="181" t="s">
        <v>4338</v>
      </c>
      <c r="J4928" s="181">
        <v>99240</v>
      </c>
      <c r="K4928" s="181">
        <v>11</v>
      </c>
      <c r="L4928" s="181"/>
      <c r="M4928" s="181"/>
      <c r="N4928" s="596" t="s">
        <v>288</v>
      </c>
    </row>
    <row r="4929" spans="1:14" s="158" customFormat="1" ht="18" customHeight="1" x14ac:dyDescent="0.25">
      <c r="A4929" s="181">
        <v>1131</v>
      </c>
      <c r="B4929" s="701" t="s">
        <v>18619</v>
      </c>
      <c r="C4929" s="181" t="s">
        <v>17537</v>
      </c>
      <c r="D4929" s="181" t="s">
        <v>937</v>
      </c>
      <c r="E4929" s="181" t="s">
        <v>4664</v>
      </c>
      <c r="F4929" s="181" t="s">
        <v>304</v>
      </c>
      <c r="G4929" s="181" t="s">
        <v>938</v>
      </c>
      <c r="H4929" s="181" t="s">
        <v>5</v>
      </c>
      <c r="I4929" s="181" t="s">
        <v>6631</v>
      </c>
      <c r="J4929" s="181">
        <v>84180</v>
      </c>
      <c r="K4929" s="181">
        <v>4</v>
      </c>
      <c r="L4929" s="181"/>
      <c r="M4929" s="181"/>
      <c r="N4929" s="596" t="s">
        <v>288</v>
      </c>
    </row>
    <row r="4930" spans="1:14" s="158" customFormat="1" ht="18" customHeight="1" x14ac:dyDescent="0.25">
      <c r="A4930" s="181">
        <v>1393</v>
      </c>
      <c r="B4930" s="701" t="s">
        <v>18620</v>
      </c>
      <c r="C4930" s="181" t="s">
        <v>18621</v>
      </c>
      <c r="D4930" s="181" t="s">
        <v>950</v>
      </c>
      <c r="E4930" s="181" t="s">
        <v>4664</v>
      </c>
      <c r="F4930" s="181" t="s">
        <v>304</v>
      </c>
      <c r="G4930" s="181" t="s">
        <v>938</v>
      </c>
      <c r="H4930" s="181" t="s">
        <v>5</v>
      </c>
      <c r="I4930" s="181" t="s">
        <v>6560</v>
      </c>
      <c r="J4930" s="181">
        <v>119880</v>
      </c>
      <c r="K4930" s="181">
        <v>12</v>
      </c>
      <c r="L4930" s="181"/>
      <c r="M4930" s="181"/>
      <c r="N4930" s="596" t="s">
        <v>288</v>
      </c>
    </row>
    <row r="4931" spans="1:14" s="158" customFormat="1" ht="18" customHeight="1" x14ac:dyDescent="0.25">
      <c r="A4931" s="181">
        <v>46548</v>
      </c>
      <c r="B4931" s="701" t="s">
        <v>6683</v>
      </c>
      <c r="C4931" s="181" t="s">
        <v>6684</v>
      </c>
      <c r="D4931" s="181" t="s">
        <v>6685</v>
      </c>
      <c r="E4931" s="181" t="s">
        <v>6686</v>
      </c>
      <c r="F4931" s="181" t="s">
        <v>304</v>
      </c>
      <c r="G4931" s="181" t="s">
        <v>2624</v>
      </c>
      <c r="H4931" s="181" t="s">
        <v>7</v>
      </c>
      <c r="I4931" s="181" t="s">
        <v>6668</v>
      </c>
      <c r="J4931" s="181">
        <v>2200</v>
      </c>
      <c r="K4931" s="181">
        <v>27</v>
      </c>
      <c r="L4931" s="181"/>
      <c r="M4931" s="181"/>
      <c r="N4931" s="596" t="s">
        <v>288</v>
      </c>
    </row>
    <row r="4932" spans="1:14" s="158" customFormat="1" ht="18" customHeight="1" x14ac:dyDescent="0.25">
      <c r="A4932" s="181">
        <v>3696</v>
      </c>
      <c r="B4932" s="701" t="s">
        <v>6687</v>
      </c>
      <c r="C4932" s="181" t="s">
        <v>6617</v>
      </c>
      <c r="D4932" s="181" t="s">
        <v>1012</v>
      </c>
      <c r="E4932" s="181" t="s">
        <v>4664</v>
      </c>
      <c r="F4932" s="181" t="s">
        <v>304</v>
      </c>
      <c r="G4932" s="181" t="s">
        <v>1010</v>
      </c>
      <c r="H4932" s="181" t="s">
        <v>7</v>
      </c>
      <c r="I4932" s="181" t="s">
        <v>6688</v>
      </c>
      <c r="J4932" s="181">
        <v>10760</v>
      </c>
      <c r="K4932" s="181">
        <v>296</v>
      </c>
      <c r="L4932" s="181"/>
      <c r="M4932" s="181"/>
      <c r="N4932" s="596" t="s">
        <v>288</v>
      </c>
    </row>
    <row r="4933" spans="1:14" s="158" customFormat="1" ht="18" customHeight="1" x14ac:dyDescent="0.25">
      <c r="A4933" s="181">
        <v>9564</v>
      </c>
      <c r="B4933" s="701">
        <v>96325218</v>
      </c>
      <c r="C4933" s="181" t="s">
        <v>6359</v>
      </c>
      <c r="D4933" s="181" t="s">
        <v>6689</v>
      </c>
      <c r="E4933" s="181" t="s">
        <v>3589</v>
      </c>
      <c r="F4933" s="181" t="s">
        <v>304</v>
      </c>
      <c r="G4933" s="181" t="s">
        <v>3888</v>
      </c>
      <c r="H4933" s="181" t="s">
        <v>14</v>
      </c>
      <c r="I4933" s="181" t="s">
        <v>4766</v>
      </c>
      <c r="J4933" s="181">
        <v>74480</v>
      </c>
      <c r="K4933" s="181">
        <v>5</v>
      </c>
      <c r="L4933" s="181"/>
      <c r="M4933" s="181"/>
      <c r="N4933" s="596" t="s">
        <v>288</v>
      </c>
    </row>
    <row r="4934" spans="1:14" ht="18" customHeight="1" x14ac:dyDescent="0.25">
      <c r="A4934" s="181">
        <v>78797</v>
      </c>
      <c r="B4934" s="701" t="s">
        <v>17530</v>
      </c>
      <c r="C4934" s="181" t="s">
        <v>6585</v>
      </c>
      <c r="D4934" s="181" t="s">
        <v>1016</v>
      </c>
      <c r="E4934" s="181" t="s">
        <v>4664</v>
      </c>
      <c r="F4934" s="181" t="s">
        <v>304</v>
      </c>
      <c r="G4934" s="181" t="s">
        <v>708</v>
      </c>
      <c r="H4934" s="181" t="s">
        <v>5</v>
      </c>
      <c r="I4934" s="181" t="s">
        <v>6629</v>
      </c>
      <c r="J4934" s="181">
        <v>128600</v>
      </c>
      <c r="K4934" s="181">
        <v>2</v>
      </c>
      <c r="L4934" s="181"/>
      <c r="M4934" s="181"/>
      <c r="N4934" s="596" t="s">
        <v>288</v>
      </c>
    </row>
    <row r="4935" spans="1:14" s="158" customFormat="1" ht="18" customHeight="1" x14ac:dyDescent="0.25">
      <c r="A4935" s="181">
        <v>74093</v>
      </c>
      <c r="B4935" s="701" t="s">
        <v>13658</v>
      </c>
      <c r="C4935" s="181" t="s">
        <v>6565</v>
      </c>
      <c r="D4935" s="181" t="s">
        <v>1035</v>
      </c>
      <c r="E4935" s="181" t="s">
        <v>4664</v>
      </c>
      <c r="F4935" s="181" t="s">
        <v>304</v>
      </c>
      <c r="G4935" s="181" t="s">
        <v>725</v>
      </c>
      <c r="H4935" s="181" t="s">
        <v>5</v>
      </c>
      <c r="I4935" s="181" t="s">
        <v>12630</v>
      </c>
      <c r="J4935" s="181">
        <v>23240</v>
      </c>
      <c r="K4935" s="181">
        <v>10</v>
      </c>
      <c r="L4935" s="181"/>
      <c r="M4935" s="181"/>
      <c r="N4935" s="596" t="s">
        <v>288</v>
      </c>
    </row>
    <row r="4936" spans="1:14" s="158" customFormat="1" ht="18" customHeight="1" x14ac:dyDescent="0.25">
      <c r="A4936" s="181">
        <v>18967</v>
      </c>
      <c r="B4936" s="701" t="s">
        <v>6692</v>
      </c>
      <c r="C4936" s="181" t="s">
        <v>6442</v>
      </c>
      <c r="D4936" s="181" t="s">
        <v>2655</v>
      </c>
      <c r="E4936" s="181" t="s">
        <v>4664</v>
      </c>
      <c r="F4936" s="181" t="s">
        <v>577</v>
      </c>
      <c r="G4936" s="181" t="s">
        <v>1044</v>
      </c>
      <c r="H4936" s="181" t="s">
        <v>7</v>
      </c>
      <c r="I4936" s="181" t="s">
        <v>6631</v>
      </c>
      <c r="J4936" s="181">
        <v>17090</v>
      </c>
      <c r="K4936" s="181">
        <v>139</v>
      </c>
      <c r="L4936" s="181"/>
      <c r="M4936" s="181"/>
      <c r="N4936" s="596" t="s">
        <v>288</v>
      </c>
    </row>
    <row r="4937" spans="1:14" s="158" customFormat="1" ht="18" customHeight="1" x14ac:dyDescent="0.25">
      <c r="A4937" s="181">
        <v>19631</v>
      </c>
      <c r="B4937" s="701" t="s">
        <v>13659</v>
      </c>
      <c r="C4937" s="181" t="s">
        <v>13648</v>
      </c>
      <c r="D4937" s="181" t="s">
        <v>2655</v>
      </c>
      <c r="E4937" s="181" t="s">
        <v>13660</v>
      </c>
      <c r="F4937" s="181" t="s">
        <v>577</v>
      </c>
      <c r="G4937" s="181" t="s">
        <v>1044</v>
      </c>
      <c r="H4937" s="181" t="s">
        <v>7</v>
      </c>
      <c r="I4937" s="181" t="s">
        <v>13661</v>
      </c>
      <c r="J4937" s="181">
        <v>17480</v>
      </c>
      <c r="K4937" s="181">
        <v>38</v>
      </c>
      <c r="L4937" s="181"/>
      <c r="M4937" s="181"/>
      <c r="N4937" s="596" t="s">
        <v>288</v>
      </c>
    </row>
    <row r="4938" spans="1:14" s="158" customFormat="1" ht="18" customHeight="1" x14ac:dyDescent="0.25">
      <c r="A4938" s="181">
        <v>1948</v>
      </c>
      <c r="B4938" s="701" t="s">
        <v>18622</v>
      </c>
      <c r="C4938" s="181" t="s">
        <v>6446</v>
      </c>
      <c r="D4938" s="181" t="s">
        <v>1052</v>
      </c>
      <c r="E4938" s="181" t="s">
        <v>4664</v>
      </c>
      <c r="F4938" s="181" t="s">
        <v>304</v>
      </c>
      <c r="G4938" s="181" t="s">
        <v>725</v>
      </c>
      <c r="H4938" s="181" t="s">
        <v>5</v>
      </c>
      <c r="I4938" s="181" t="s">
        <v>13636</v>
      </c>
      <c r="J4938" s="181">
        <v>5810</v>
      </c>
      <c r="K4938" s="181">
        <v>110</v>
      </c>
      <c r="L4938" s="181"/>
      <c r="M4938" s="181"/>
      <c r="N4938" s="596" t="s">
        <v>288</v>
      </c>
    </row>
    <row r="4939" spans="1:14" s="158" customFormat="1" ht="18" customHeight="1" x14ac:dyDescent="0.25">
      <c r="A4939" s="181">
        <v>18423</v>
      </c>
      <c r="B4939" s="701" t="s">
        <v>6694</v>
      </c>
      <c r="C4939" s="181" t="s">
        <v>6373</v>
      </c>
      <c r="D4939" s="181" t="s">
        <v>1056</v>
      </c>
      <c r="E4939" s="181" t="s">
        <v>4664</v>
      </c>
      <c r="F4939" s="181" t="s">
        <v>577</v>
      </c>
      <c r="G4939" s="181" t="s">
        <v>1044</v>
      </c>
      <c r="H4939" s="181" t="s">
        <v>7</v>
      </c>
      <c r="I4939" s="181" t="s">
        <v>13653</v>
      </c>
      <c r="J4939" s="181">
        <v>20160</v>
      </c>
      <c r="K4939" s="181">
        <v>27</v>
      </c>
      <c r="L4939" s="181"/>
      <c r="M4939" s="181"/>
      <c r="N4939" s="596" t="s">
        <v>288</v>
      </c>
    </row>
    <row r="4940" spans="1:14" s="158" customFormat="1" ht="18" customHeight="1" x14ac:dyDescent="0.25">
      <c r="A4940" s="181">
        <v>1851</v>
      </c>
      <c r="B4940" s="701" t="s">
        <v>18623</v>
      </c>
      <c r="C4940" s="181" t="s">
        <v>11851</v>
      </c>
      <c r="D4940" s="181" t="s">
        <v>1067</v>
      </c>
      <c r="E4940" s="181" t="s">
        <v>4664</v>
      </c>
      <c r="F4940" s="181" t="s">
        <v>304</v>
      </c>
      <c r="G4940" s="181" t="s">
        <v>725</v>
      </c>
      <c r="H4940" s="181" t="s">
        <v>5</v>
      </c>
      <c r="I4940" s="181" t="s">
        <v>12619</v>
      </c>
      <c r="J4940" s="181">
        <v>7200</v>
      </c>
      <c r="K4940" s="181">
        <v>100</v>
      </c>
      <c r="L4940" s="181"/>
      <c r="M4940" s="181"/>
      <c r="N4940" s="596" t="s">
        <v>288</v>
      </c>
    </row>
    <row r="4941" spans="1:14" ht="18" customHeight="1" x14ac:dyDescent="0.25">
      <c r="A4941" s="181">
        <v>8108</v>
      </c>
      <c r="B4941" s="701" t="s">
        <v>6696</v>
      </c>
      <c r="C4941" s="181" t="s">
        <v>6681</v>
      </c>
      <c r="D4941" s="181" t="s">
        <v>6697</v>
      </c>
      <c r="E4941" s="181" t="s">
        <v>4664</v>
      </c>
      <c r="F4941" s="181" t="s">
        <v>304</v>
      </c>
      <c r="G4941" s="181" t="s">
        <v>826</v>
      </c>
      <c r="H4941" s="181" t="s">
        <v>5</v>
      </c>
      <c r="I4941" s="181" t="s">
        <v>6574</v>
      </c>
      <c r="J4941" s="181">
        <v>10790</v>
      </c>
      <c r="K4941" s="181">
        <v>21</v>
      </c>
      <c r="L4941" s="181"/>
      <c r="M4941" s="181"/>
      <c r="N4941" s="596" t="s">
        <v>288</v>
      </c>
    </row>
    <row r="4942" spans="1:14" ht="18" customHeight="1" x14ac:dyDescent="0.25">
      <c r="A4942" s="181">
        <v>1054</v>
      </c>
      <c r="B4942" s="701">
        <v>96145635</v>
      </c>
      <c r="C4942" s="181" t="s">
        <v>17538</v>
      </c>
      <c r="D4942" s="181" t="s">
        <v>6699</v>
      </c>
      <c r="E4942" s="181" t="s">
        <v>6633</v>
      </c>
      <c r="F4942" s="181" t="s">
        <v>304</v>
      </c>
      <c r="G4942" s="181" t="s">
        <v>6610</v>
      </c>
      <c r="H4942" s="181" t="s">
        <v>6606</v>
      </c>
      <c r="I4942" s="181" t="s">
        <v>6631</v>
      </c>
      <c r="J4942" s="181">
        <v>4000</v>
      </c>
      <c r="K4942" s="181">
        <v>19</v>
      </c>
      <c r="L4942" s="181"/>
      <c r="M4942" s="181"/>
      <c r="N4942" s="596" t="s">
        <v>288</v>
      </c>
    </row>
    <row r="4943" spans="1:14" ht="18" customHeight="1" x14ac:dyDescent="0.25">
      <c r="A4943" s="181">
        <v>4976</v>
      </c>
      <c r="B4943" s="701">
        <v>11104</v>
      </c>
      <c r="C4943" s="181" t="s">
        <v>17079</v>
      </c>
      <c r="D4943" s="181" t="s">
        <v>1076</v>
      </c>
      <c r="E4943" s="181" t="s">
        <v>4664</v>
      </c>
      <c r="F4943" s="181" t="s">
        <v>577</v>
      </c>
      <c r="G4943" s="181" t="s">
        <v>1077</v>
      </c>
      <c r="H4943" s="181" t="s">
        <v>5</v>
      </c>
      <c r="I4943" s="181" t="s">
        <v>6600</v>
      </c>
      <c r="J4943" s="181">
        <v>19120</v>
      </c>
      <c r="K4943" s="181">
        <v>16</v>
      </c>
      <c r="L4943" s="181"/>
      <c r="M4943" s="181"/>
      <c r="N4943" s="596" t="s">
        <v>288</v>
      </c>
    </row>
    <row r="4944" spans="1:14" s="158" customFormat="1" ht="18" customHeight="1" x14ac:dyDescent="0.25">
      <c r="A4944" s="181">
        <v>4977</v>
      </c>
      <c r="B4944" s="701" t="s">
        <v>14348</v>
      </c>
      <c r="C4944" s="181" t="s">
        <v>14349</v>
      </c>
      <c r="D4944" s="181" t="s">
        <v>1078</v>
      </c>
      <c r="E4944" s="181" t="s">
        <v>4664</v>
      </c>
      <c r="F4944" s="181" t="s">
        <v>577</v>
      </c>
      <c r="G4944" s="181" t="s">
        <v>1077</v>
      </c>
      <c r="H4944" s="181" t="s">
        <v>5</v>
      </c>
      <c r="I4944" s="181" t="s">
        <v>6690</v>
      </c>
      <c r="J4944" s="181">
        <v>19120</v>
      </c>
      <c r="K4944" s="181">
        <v>13</v>
      </c>
      <c r="L4944" s="181"/>
      <c r="M4944" s="181"/>
      <c r="N4944" s="596" t="s">
        <v>288</v>
      </c>
    </row>
    <row r="4945" spans="1:14" s="158" customFormat="1" ht="18" customHeight="1" x14ac:dyDescent="0.25">
      <c r="A4945" s="181">
        <v>7151</v>
      </c>
      <c r="B4945" s="701" t="s">
        <v>6701</v>
      </c>
      <c r="C4945" s="181" t="s">
        <v>6620</v>
      </c>
      <c r="D4945" s="181" t="s">
        <v>6702</v>
      </c>
      <c r="E4945" s="181" t="s">
        <v>3778</v>
      </c>
      <c r="F4945" s="181" t="s">
        <v>304</v>
      </c>
      <c r="G4945" s="181" t="s">
        <v>564</v>
      </c>
      <c r="H4945" s="181" t="s">
        <v>746</v>
      </c>
      <c r="I4945" s="181" t="s">
        <v>12250</v>
      </c>
      <c r="J4945" s="181">
        <v>2020</v>
      </c>
      <c r="K4945" s="181">
        <v>25</v>
      </c>
      <c r="L4945" s="181"/>
      <c r="M4945" s="181"/>
      <c r="N4945" s="596" t="s">
        <v>288</v>
      </c>
    </row>
    <row r="4946" spans="1:14" ht="18" customHeight="1" x14ac:dyDescent="0.25">
      <c r="A4946" s="181">
        <v>1530</v>
      </c>
      <c r="B4946" s="701" t="s">
        <v>6703</v>
      </c>
      <c r="C4946" s="181" t="s">
        <v>17084</v>
      </c>
      <c r="D4946" s="181" t="s">
        <v>1079</v>
      </c>
      <c r="E4946" s="181" t="s">
        <v>4522</v>
      </c>
      <c r="F4946" s="181" t="s">
        <v>304</v>
      </c>
      <c r="G4946" s="181" t="s">
        <v>1081</v>
      </c>
      <c r="H4946" s="181" t="s">
        <v>5</v>
      </c>
      <c r="I4946" s="181" t="s">
        <v>6690</v>
      </c>
      <c r="J4946" s="181">
        <v>8120</v>
      </c>
      <c r="K4946" s="181">
        <v>313</v>
      </c>
      <c r="L4946" s="181"/>
      <c r="M4946" s="181"/>
      <c r="N4946" s="596" t="s">
        <v>288</v>
      </c>
    </row>
    <row r="4947" spans="1:14" ht="18" customHeight="1" x14ac:dyDescent="0.25">
      <c r="A4947" s="181">
        <v>2589</v>
      </c>
      <c r="B4947" s="701" t="s">
        <v>6704</v>
      </c>
      <c r="C4947" s="181" t="s">
        <v>18611</v>
      </c>
      <c r="D4947" s="181" t="s">
        <v>1079</v>
      </c>
      <c r="E4947" s="181" t="s">
        <v>4522</v>
      </c>
      <c r="F4947" s="181" t="s">
        <v>304</v>
      </c>
      <c r="G4947" s="181" t="s">
        <v>1081</v>
      </c>
      <c r="H4947" s="181" t="s">
        <v>5</v>
      </c>
      <c r="I4947" s="181" t="s">
        <v>6690</v>
      </c>
      <c r="J4947" s="181">
        <v>8730</v>
      </c>
      <c r="K4947" s="181">
        <v>17</v>
      </c>
      <c r="L4947" s="181"/>
      <c r="M4947" s="181"/>
      <c r="N4947" s="596" t="s">
        <v>288</v>
      </c>
    </row>
    <row r="4948" spans="1:14" s="158" customFormat="1" ht="18" customHeight="1" x14ac:dyDescent="0.25">
      <c r="A4948" s="181">
        <v>5123</v>
      </c>
      <c r="B4948" s="701" t="s">
        <v>6705</v>
      </c>
      <c r="C4948" s="181" t="s">
        <v>6706</v>
      </c>
      <c r="D4948" s="181" t="s">
        <v>1079</v>
      </c>
      <c r="E4948" s="181" t="s">
        <v>4522</v>
      </c>
      <c r="F4948" s="181" t="s">
        <v>304</v>
      </c>
      <c r="G4948" s="181" t="s">
        <v>1081</v>
      </c>
      <c r="H4948" s="181" t="s">
        <v>5</v>
      </c>
      <c r="I4948" s="181" t="s">
        <v>6690</v>
      </c>
      <c r="J4948" s="181">
        <v>8370</v>
      </c>
      <c r="K4948" s="181">
        <v>75</v>
      </c>
      <c r="L4948" s="181"/>
      <c r="M4948" s="181"/>
      <c r="N4948" s="596" t="s">
        <v>288</v>
      </c>
    </row>
    <row r="4949" spans="1:14" s="158" customFormat="1" ht="18" customHeight="1" x14ac:dyDescent="0.25">
      <c r="A4949" s="181">
        <v>14610</v>
      </c>
      <c r="B4949" s="701" t="s">
        <v>15705</v>
      </c>
      <c r="C4949" s="181" t="s">
        <v>11853</v>
      </c>
      <c r="D4949" s="181" t="s">
        <v>1079</v>
      </c>
      <c r="E4949" s="181" t="s">
        <v>4522</v>
      </c>
      <c r="F4949" s="181" t="s">
        <v>304</v>
      </c>
      <c r="G4949" s="181" t="s">
        <v>1081</v>
      </c>
      <c r="H4949" s="181" t="s">
        <v>5</v>
      </c>
      <c r="I4949" s="181" t="s">
        <v>6690</v>
      </c>
      <c r="J4949" s="181">
        <v>8470</v>
      </c>
      <c r="K4949" s="181">
        <v>108</v>
      </c>
      <c r="L4949" s="181"/>
      <c r="M4949" s="181"/>
      <c r="N4949" s="596" t="s">
        <v>288</v>
      </c>
    </row>
    <row r="4950" spans="1:14" ht="18" customHeight="1" x14ac:dyDescent="0.25">
      <c r="A4950" s="181">
        <v>21368</v>
      </c>
      <c r="B4950" s="701" t="s">
        <v>15706</v>
      </c>
      <c r="C4950" s="181" t="s">
        <v>12615</v>
      </c>
      <c r="D4950" s="181" t="s">
        <v>2708</v>
      </c>
      <c r="E4950" s="181" t="s">
        <v>3635</v>
      </c>
      <c r="F4950" s="181" t="s">
        <v>304</v>
      </c>
      <c r="G4950" s="181" t="s">
        <v>1081</v>
      </c>
      <c r="H4950" s="181" t="s">
        <v>5</v>
      </c>
      <c r="I4950" s="181" t="s">
        <v>15368</v>
      </c>
      <c r="J4950" s="181">
        <v>7250</v>
      </c>
      <c r="K4950" s="181">
        <v>44</v>
      </c>
      <c r="L4950" s="181"/>
      <c r="M4950" s="181"/>
      <c r="N4950" s="596" t="s">
        <v>288</v>
      </c>
    </row>
    <row r="4951" spans="1:14" s="158" customFormat="1" ht="18" customHeight="1" x14ac:dyDescent="0.25">
      <c r="A4951" s="181">
        <v>12757</v>
      </c>
      <c r="B4951" s="701" t="s">
        <v>6707</v>
      </c>
      <c r="C4951" s="181" t="s">
        <v>6712</v>
      </c>
      <c r="D4951" s="181" t="s">
        <v>2714</v>
      </c>
      <c r="E4951" s="181" t="s">
        <v>5228</v>
      </c>
      <c r="F4951" s="181" t="s">
        <v>304</v>
      </c>
      <c r="G4951" s="181" t="s">
        <v>1081</v>
      </c>
      <c r="H4951" s="181" t="s">
        <v>5</v>
      </c>
      <c r="I4951" s="181" t="s">
        <v>11856</v>
      </c>
      <c r="J4951" s="181">
        <v>7630</v>
      </c>
      <c r="K4951" s="181">
        <v>24</v>
      </c>
      <c r="L4951" s="181"/>
      <c r="M4951" s="181"/>
      <c r="N4951" s="596" t="s">
        <v>288</v>
      </c>
    </row>
    <row r="4952" spans="1:14" s="158" customFormat="1" ht="18" customHeight="1" x14ac:dyDescent="0.25">
      <c r="A4952" s="181">
        <v>46056</v>
      </c>
      <c r="B4952" s="701" t="s">
        <v>6709</v>
      </c>
      <c r="C4952" s="181" t="s">
        <v>6693</v>
      </c>
      <c r="D4952" s="181" t="s">
        <v>1096</v>
      </c>
      <c r="E4952" s="181" t="s">
        <v>6710</v>
      </c>
      <c r="F4952" s="181" t="s">
        <v>304</v>
      </c>
      <c r="G4952" s="181" t="s">
        <v>138</v>
      </c>
      <c r="H4952" s="181" t="s">
        <v>7</v>
      </c>
      <c r="I4952" s="181" t="s">
        <v>6515</v>
      </c>
      <c r="J4952" s="181">
        <v>16270</v>
      </c>
      <c r="K4952" s="181">
        <v>765</v>
      </c>
      <c r="L4952" s="181"/>
      <c r="M4952" s="181"/>
      <c r="N4952" s="596" t="s">
        <v>288</v>
      </c>
    </row>
    <row r="4953" spans="1:14" s="158" customFormat="1" ht="18" customHeight="1" x14ac:dyDescent="0.25">
      <c r="A4953" s="181">
        <v>17215</v>
      </c>
      <c r="B4953" s="701" t="s">
        <v>17081</v>
      </c>
      <c r="C4953" s="181" t="s">
        <v>17082</v>
      </c>
      <c r="D4953" s="181" t="s">
        <v>1098</v>
      </c>
      <c r="E4953" s="181" t="s">
        <v>4664</v>
      </c>
      <c r="F4953" s="181" t="s">
        <v>577</v>
      </c>
      <c r="G4953" s="181" t="s">
        <v>142</v>
      </c>
      <c r="H4953" s="181" t="s">
        <v>16407</v>
      </c>
      <c r="I4953" s="181" t="s">
        <v>13651</v>
      </c>
      <c r="J4953" s="181">
        <v>62000</v>
      </c>
      <c r="K4953" s="181">
        <v>16</v>
      </c>
      <c r="L4953" s="181"/>
      <c r="M4953" s="181"/>
      <c r="N4953" s="596" t="s">
        <v>288</v>
      </c>
    </row>
    <row r="4954" spans="1:14" s="158" customFormat="1" ht="18" customHeight="1" x14ac:dyDescent="0.25">
      <c r="A4954" s="181">
        <v>18010</v>
      </c>
      <c r="B4954" s="701" t="s">
        <v>17531</v>
      </c>
      <c r="C4954" s="181" t="s">
        <v>18617</v>
      </c>
      <c r="D4954" s="181" t="s">
        <v>1098</v>
      </c>
      <c r="E4954" s="181" t="s">
        <v>4664</v>
      </c>
      <c r="F4954" s="181" t="s">
        <v>577</v>
      </c>
      <c r="G4954" s="181" t="s">
        <v>708</v>
      </c>
      <c r="H4954" s="181" t="s">
        <v>5</v>
      </c>
      <c r="I4954" s="181" t="s">
        <v>2167</v>
      </c>
      <c r="J4954" s="181">
        <v>78690</v>
      </c>
      <c r="K4954" s="181">
        <v>1</v>
      </c>
      <c r="L4954" s="181"/>
      <c r="M4954" s="181"/>
      <c r="N4954" s="596" t="s">
        <v>288</v>
      </c>
    </row>
    <row r="4955" spans="1:14" s="158" customFormat="1" ht="18" customHeight="1" x14ac:dyDescent="0.25">
      <c r="A4955" s="181">
        <v>90347</v>
      </c>
      <c r="B4955" s="701" t="s">
        <v>17532</v>
      </c>
      <c r="C4955" s="181" t="s">
        <v>11857</v>
      </c>
      <c r="D4955" s="181" t="s">
        <v>1098</v>
      </c>
      <c r="E4955" s="181" t="s">
        <v>4664</v>
      </c>
      <c r="F4955" s="181" t="s">
        <v>577</v>
      </c>
      <c r="G4955" s="181" t="s">
        <v>708</v>
      </c>
      <c r="H4955" s="181" t="s">
        <v>5</v>
      </c>
      <c r="I4955" s="181" t="s">
        <v>863</v>
      </c>
      <c r="J4955" s="181">
        <v>73880</v>
      </c>
      <c r="K4955" s="181">
        <v>13</v>
      </c>
      <c r="L4955" s="181"/>
      <c r="M4955" s="181"/>
      <c r="N4955" s="596" t="s">
        <v>288</v>
      </c>
    </row>
    <row r="4956" spans="1:14" s="158" customFormat="1" ht="18" customHeight="1" x14ac:dyDescent="0.25">
      <c r="A4956" s="181">
        <v>17714</v>
      </c>
      <c r="B4956" s="701" t="s">
        <v>13662</v>
      </c>
      <c r="C4956" s="181" t="s">
        <v>18624</v>
      </c>
      <c r="D4956" s="181" t="s">
        <v>1098</v>
      </c>
      <c r="E4956" s="181" t="s">
        <v>4338</v>
      </c>
      <c r="F4956" s="181" t="s">
        <v>577</v>
      </c>
      <c r="G4956" s="181" t="s">
        <v>142</v>
      </c>
      <c r="H4956" s="181" t="s">
        <v>16407</v>
      </c>
      <c r="I4956" s="181" t="s">
        <v>6675</v>
      </c>
      <c r="J4956" s="181">
        <v>53000</v>
      </c>
      <c r="K4956" s="181">
        <v>2</v>
      </c>
      <c r="L4956" s="181"/>
      <c r="M4956" s="181"/>
      <c r="N4956" s="596" t="s">
        <v>288</v>
      </c>
    </row>
    <row r="4957" spans="1:14" s="158" customFormat="1" ht="18" customHeight="1" x14ac:dyDescent="0.25">
      <c r="A4957" s="181">
        <v>6735</v>
      </c>
      <c r="B4957" s="701" t="s">
        <v>17533</v>
      </c>
      <c r="C4957" s="181" t="s">
        <v>18614</v>
      </c>
      <c r="D4957" s="181" t="s">
        <v>1098</v>
      </c>
      <c r="E4957" s="181" t="s">
        <v>6641</v>
      </c>
      <c r="F4957" s="181" t="s">
        <v>577</v>
      </c>
      <c r="G4957" s="181" t="s">
        <v>708</v>
      </c>
      <c r="H4957" s="181" t="s">
        <v>5</v>
      </c>
      <c r="I4957" s="181" t="s">
        <v>6631</v>
      </c>
      <c r="J4957" s="181">
        <v>61410</v>
      </c>
      <c r="K4957" s="181">
        <v>2</v>
      </c>
      <c r="L4957" s="181"/>
      <c r="M4957" s="181"/>
      <c r="N4957" s="596" t="s">
        <v>288</v>
      </c>
    </row>
    <row r="4958" spans="1:14" s="158" customFormat="1" ht="18" customHeight="1" x14ac:dyDescent="0.25">
      <c r="A4958" s="181">
        <v>17718</v>
      </c>
      <c r="B4958" s="701" t="s">
        <v>17083</v>
      </c>
      <c r="C4958" s="181" t="s">
        <v>6617</v>
      </c>
      <c r="D4958" s="181" t="s">
        <v>1098</v>
      </c>
      <c r="E4958" s="181" t="s">
        <v>3820</v>
      </c>
      <c r="F4958" s="181" t="s">
        <v>577</v>
      </c>
      <c r="G4958" s="181" t="s">
        <v>142</v>
      </c>
      <c r="H4958" s="181" t="s">
        <v>16407</v>
      </c>
      <c r="I4958" s="181" t="s">
        <v>3151</v>
      </c>
      <c r="J4958" s="181">
        <v>52460</v>
      </c>
      <c r="K4958" s="181">
        <v>2</v>
      </c>
      <c r="L4958" s="181"/>
      <c r="M4958" s="181"/>
      <c r="N4958" s="596" t="s">
        <v>288</v>
      </c>
    </row>
    <row r="4959" spans="1:14" s="158" customFormat="1" ht="18" customHeight="1" x14ac:dyDescent="0.25">
      <c r="A4959" s="181">
        <v>18242</v>
      </c>
      <c r="B4959" s="701" t="s">
        <v>6711</v>
      </c>
      <c r="C4959" s="181" t="s">
        <v>6712</v>
      </c>
      <c r="D4959" s="181" t="s">
        <v>1098</v>
      </c>
      <c r="E4959" s="181" t="s">
        <v>6713</v>
      </c>
      <c r="F4959" s="181" t="s">
        <v>577</v>
      </c>
      <c r="G4959" s="181" t="s">
        <v>142</v>
      </c>
      <c r="H4959" s="181" t="s">
        <v>16407</v>
      </c>
      <c r="I4959" s="181" t="s">
        <v>6480</v>
      </c>
      <c r="J4959" s="181">
        <v>59580</v>
      </c>
      <c r="K4959" s="181">
        <v>2</v>
      </c>
      <c r="L4959" s="181"/>
      <c r="M4959" s="181"/>
      <c r="N4959" s="596" t="s">
        <v>288</v>
      </c>
    </row>
    <row r="4960" spans="1:14" s="158" customFormat="1" ht="18" customHeight="1" x14ac:dyDescent="0.25">
      <c r="A4960" s="181">
        <v>25912</v>
      </c>
      <c r="B4960" s="701" t="s">
        <v>6715</v>
      </c>
      <c r="C4960" s="181" t="s">
        <v>11694</v>
      </c>
      <c r="D4960" s="181" t="s">
        <v>1121</v>
      </c>
      <c r="E4960" s="181" t="s">
        <v>4664</v>
      </c>
      <c r="F4960" s="181" t="s">
        <v>577</v>
      </c>
      <c r="G4960" s="181" t="s">
        <v>826</v>
      </c>
      <c r="H4960" s="181" t="s">
        <v>5</v>
      </c>
      <c r="I4960" s="181" t="s">
        <v>13652</v>
      </c>
      <c r="J4960" s="181">
        <v>14110</v>
      </c>
      <c r="K4960" s="181">
        <v>20</v>
      </c>
      <c r="L4960" s="181"/>
      <c r="M4960" s="181"/>
      <c r="N4960" s="596" t="s">
        <v>288</v>
      </c>
    </row>
    <row r="4961" spans="1:14" s="158" customFormat="1" ht="18" customHeight="1" x14ac:dyDescent="0.25">
      <c r="A4961" s="181">
        <v>8553</v>
      </c>
      <c r="B4961" s="701" t="s">
        <v>13663</v>
      </c>
      <c r="C4961" s="181" t="s">
        <v>11697</v>
      </c>
      <c r="D4961" s="181" t="s">
        <v>1121</v>
      </c>
      <c r="E4961" s="181" t="s">
        <v>4664</v>
      </c>
      <c r="F4961" s="181" t="s">
        <v>577</v>
      </c>
      <c r="G4961" s="181" t="s">
        <v>826</v>
      </c>
      <c r="H4961" s="181" t="s">
        <v>5</v>
      </c>
      <c r="I4961" s="181" t="s">
        <v>13664</v>
      </c>
      <c r="J4961" s="181">
        <v>16600</v>
      </c>
      <c r="K4961" s="181">
        <v>12</v>
      </c>
      <c r="L4961" s="181"/>
      <c r="M4961" s="181"/>
      <c r="N4961" s="596" t="s">
        <v>288</v>
      </c>
    </row>
    <row r="4962" spans="1:14" s="158" customFormat="1" ht="18" customHeight="1" x14ac:dyDescent="0.25">
      <c r="A4962" s="181">
        <v>7141</v>
      </c>
      <c r="B4962" s="701" t="s">
        <v>6698</v>
      </c>
      <c r="C4962" s="181" t="s">
        <v>6714</v>
      </c>
      <c r="D4962" s="181" t="s">
        <v>1121</v>
      </c>
      <c r="E4962" s="181" t="s">
        <v>4664</v>
      </c>
      <c r="F4962" s="181" t="s">
        <v>577</v>
      </c>
      <c r="G4962" s="181" t="s">
        <v>826</v>
      </c>
      <c r="H4962" s="181" t="s">
        <v>5</v>
      </c>
      <c r="I4962" s="181" t="s">
        <v>6700</v>
      </c>
      <c r="J4962" s="181">
        <v>9960</v>
      </c>
      <c r="K4962" s="181">
        <v>36</v>
      </c>
      <c r="L4962" s="181"/>
      <c r="M4962" s="181"/>
      <c r="N4962" s="596" t="s">
        <v>288</v>
      </c>
    </row>
    <row r="4963" spans="1:14" s="158" customFormat="1" ht="18" customHeight="1" x14ac:dyDescent="0.25">
      <c r="A4963" s="181">
        <v>4902</v>
      </c>
      <c r="B4963" s="701" t="s">
        <v>6716</v>
      </c>
      <c r="C4963" s="181" t="s">
        <v>6522</v>
      </c>
      <c r="D4963" s="181" t="s">
        <v>4892</v>
      </c>
      <c r="E4963" s="181" t="s">
        <v>5580</v>
      </c>
      <c r="F4963" s="181" t="s">
        <v>577</v>
      </c>
      <c r="G4963" s="181" t="s">
        <v>826</v>
      </c>
      <c r="H4963" s="181" t="s">
        <v>5</v>
      </c>
      <c r="I4963" s="181" t="s">
        <v>1345</v>
      </c>
      <c r="J4963" s="181">
        <v>8300</v>
      </c>
      <c r="K4963" s="181">
        <v>400</v>
      </c>
      <c r="L4963" s="181"/>
      <c r="M4963" s="181"/>
      <c r="N4963" s="596" t="s">
        <v>288</v>
      </c>
    </row>
    <row r="4964" spans="1:14" s="158" customFormat="1" ht="18" customHeight="1" x14ac:dyDescent="0.25">
      <c r="A4964" s="181">
        <v>7987</v>
      </c>
      <c r="B4964" s="701">
        <v>44519</v>
      </c>
      <c r="C4964" s="181" t="s">
        <v>12618</v>
      </c>
      <c r="D4964" s="181" t="s">
        <v>4892</v>
      </c>
      <c r="E4964" s="181" t="s">
        <v>5580</v>
      </c>
      <c r="F4964" s="181" t="s">
        <v>577</v>
      </c>
      <c r="G4964" s="181" t="s">
        <v>564</v>
      </c>
      <c r="H4964" s="181" t="s">
        <v>5</v>
      </c>
      <c r="I4964" s="181" t="s">
        <v>1345</v>
      </c>
      <c r="J4964" s="181">
        <v>13280</v>
      </c>
      <c r="K4964" s="181">
        <v>74</v>
      </c>
      <c r="L4964" s="181"/>
      <c r="M4964" s="181"/>
      <c r="N4964" s="596" t="s">
        <v>288</v>
      </c>
    </row>
    <row r="4965" spans="1:14" s="158" customFormat="1" ht="18" customHeight="1" x14ac:dyDescent="0.25">
      <c r="A4965" s="181">
        <v>14349</v>
      </c>
      <c r="B4965" s="701">
        <v>3167</v>
      </c>
      <c r="C4965" s="181" t="s">
        <v>18625</v>
      </c>
      <c r="D4965" s="181" t="s">
        <v>2760</v>
      </c>
      <c r="E4965" s="181" t="s">
        <v>18626</v>
      </c>
      <c r="F4965" s="181" t="s">
        <v>304</v>
      </c>
      <c r="G4965" s="181" t="s">
        <v>309</v>
      </c>
      <c r="H4965" s="181" t="s">
        <v>5</v>
      </c>
      <c r="I4965" s="181" t="s">
        <v>4338</v>
      </c>
      <c r="J4965" s="181">
        <v>5340</v>
      </c>
      <c r="K4965" s="181">
        <v>56</v>
      </c>
      <c r="L4965" s="181"/>
      <c r="M4965" s="181"/>
      <c r="N4965" s="596" t="s">
        <v>288</v>
      </c>
    </row>
    <row r="4966" spans="1:14" s="158" customFormat="1" ht="18" customHeight="1" x14ac:dyDescent="0.25">
      <c r="A4966" s="181">
        <v>17125</v>
      </c>
      <c r="B4966" s="701">
        <v>242852</v>
      </c>
      <c r="C4966" s="181" t="s">
        <v>6684</v>
      </c>
      <c r="D4966" s="181" t="s">
        <v>1132</v>
      </c>
      <c r="E4966" s="181" t="s">
        <v>6717</v>
      </c>
      <c r="F4966" s="181" t="s">
        <v>577</v>
      </c>
      <c r="G4966" s="181" t="s">
        <v>550</v>
      </c>
      <c r="H4966" s="181" t="s">
        <v>5</v>
      </c>
      <c r="I4966" s="181" t="s">
        <v>6718</v>
      </c>
      <c r="J4966" s="181">
        <v>18650</v>
      </c>
      <c r="K4966" s="181">
        <v>3</v>
      </c>
      <c r="L4966" s="181"/>
      <c r="M4966" s="181"/>
      <c r="N4966" s="596" t="s">
        <v>288</v>
      </c>
    </row>
    <row r="4967" spans="1:14" s="158" customFormat="1" ht="18" customHeight="1" x14ac:dyDescent="0.25">
      <c r="A4967" s="181">
        <v>6173</v>
      </c>
      <c r="B4967" s="701">
        <v>41300</v>
      </c>
      <c r="C4967" s="181" t="s">
        <v>14350</v>
      </c>
      <c r="D4967" s="181" t="s">
        <v>1132</v>
      </c>
      <c r="E4967" s="181" t="s">
        <v>4664</v>
      </c>
      <c r="F4967" s="181" t="s">
        <v>577</v>
      </c>
      <c r="G4967" s="181" t="s">
        <v>1077</v>
      </c>
      <c r="H4967" s="181" t="s">
        <v>5</v>
      </c>
      <c r="I4967" s="181" t="s">
        <v>6631</v>
      </c>
      <c r="J4967" s="181">
        <v>19150</v>
      </c>
      <c r="K4967" s="181">
        <v>20</v>
      </c>
      <c r="L4967" s="181"/>
      <c r="M4967" s="181"/>
      <c r="N4967" s="596" t="s">
        <v>288</v>
      </c>
    </row>
    <row r="4968" spans="1:14" s="158" customFormat="1" ht="18" customHeight="1" x14ac:dyDescent="0.25">
      <c r="A4968" s="181">
        <v>8389</v>
      </c>
      <c r="B4968" s="701" t="s">
        <v>11410</v>
      </c>
      <c r="C4968" s="181" t="s">
        <v>11411</v>
      </c>
      <c r="D4968" s="181" t="s">
        <v>1140</v>
      </c>
      <c r="E4968" s="181" t="s">
        <v>4664</v>
      </c>
      <c r="F4968" s="181" t="s">
        <v>304</v>
      </c>
      <c r="G4968" s="181" t="s">
        <v>567</v>
      </c>
      <c r="H4968" s="181" t="s">
        <v>5</v>
      </c>
      <c r="I4968" s="181" t="s">
        <v>11412</v>
      </c>
      <c r="J4968" s="181">
        <v>11840</v>
      </c>
      <c r="K4968" s="181">
        <v>12</v>
      </c>
      <c r="L4968" s="181"/>
      <c r="M4968" s="181"/>
      <c r="N4968" s="596" t="s">
        <v>288</v>
      </c>
    </row>
    <row r="4969" spans="1:14" s="158" customFormat="1" ht="18" customHeight="1" x14ac:dyDescent="0.25">
      <c r="A4969" s="181">
        <v>1779</v>
      </c>
      <c r="B4969" s="701" t="s">
        <v>6719</v>
      </c>
      <c r="C4969" s="181" t="s">
        <v>6720</v>
      </c>
      <c r="D4969" s="181" t="s">
        <v>1140</v>
      </c>
      <c r="E4969" s="181" t="s">
        <v>6721</v>
      </c>
      <c r="F4969" s="181" t="s">
        <v>304</v>
      </c>
      <c r="G4969" s="181" t="s">
        <v>567</v>
      </c>
      <c r="H4969" s="181" t="s">
        <v>5</v>
      </c>
      <c r="I4969" s="181" t="s">
        <v>6722</v>
      </c>
      <c r="J4969" s="181">
        <v>10360</v>
      </c>
      <c r="K4969" s="181">
        <v>8</v>
      </c>
      <c r="L4969" s="181"/>
      <c r="M4969" s="181"/>
      <c r="N4969" s="596" t="s">
        <v>288</v>
      </c>
    </row>
    <row r="4970" spans="1:14" s="158" customFormat="1" ht="18" customHeight="1" x14ac:dyDescent="0.25">
      <c r="A4970" s="181">
        <v>26668</v>
      </c>
      <c r="B4970" s="701" t="s">
        <v>6723</v>
      </c>
      <c r="C4970" s="181" t="s">
        <v>6732</v>
      </c>
      <c r="D4970" s="181" t="s">
        <v>1140</v>
      </c>
      <c r="E4970" s="181" t="s">
        <v>6724</v>
      </c>
      <c r="F4970" s="181" t="s">
        <v>304</v>
      </c>
      <c r="G4970" s="181" t="s">
        <v>567</v>
      </c>
      <c r="H4970" s="181" t="s">
        <v>5</v>
      </c>
      <c r="I4970" s="181" t="s">
        <v>6725</v>
      </c>
      <c r="J4970" s="181">
        <v>6810</v>
      </c>
      <c r="K4970" s="181">
        <v>3</v>
      </c>
      <c r="L4970" s="181"/>
      <c r="M4970" s="181"/>
      <c r="N4970" s="596" t="s">
        <v>288</v>
      </c>
    </row>
    <row r="4971" spans="1:14" s="158" customFormat="1" ht="18" customHeight="1" x14ac:dyDescent="0.25">
      <c r="A4971" s="181">
        <v>5559</v>
      </c>
      <c r="B4971" s="701" t="s">
        <v>12621</v>
      </c>
      <c r="C4971" s="181" t="s">
        <v>11413</v>
      </c>
      <c r="D4971" s="181" t="s">
        <v>1146</v>
      </c>
      <c r="E4971" s="181" t="s">
        <v>6600</v>
      </c>
      <c r="F4971" s="181" t="s">
        <v>304</v>
      </c>
      <c r="G4971" s="181" t="s">
        <v>567</v>
      </c>
      <c r="H4971" s="181" t="s">
        <v>5</v>
      </c>
      <c r="I4971" s="181" t="s">
        <v>12630</v>
      </c>
      <c r="J4971" s="181">
        <v>12920</v>
      </c>
      <c r="K4971" s="181">
        <v>5</v>
      </c>
      <c r="L4971" s="181"/>
      <c r="M4971" s="181"/>
      <c r="N4971" s="596" t="s">
        <v>288</v>
      </c>
    </row>
    <row r="4972" spans="1:14" ht="18" customHeight="1" x14ac:dyDescent="0.25">
      <c r="A4972" s="181">
        <v>20170</v>
      </c>
      <c r="B4972" s="701" t="s">
        <v>12622</v>
      </c>
      <c r="C4972" s="181" t="s">
        <v>18605</v>
      </c>
      <c r="D4972" s="181" t="s">
        <v>1146</v>
      </c>
      <c r="E4972" s="181" t="s">
        <v>3778</v>
      </c>
      <c r="F4972" s="181" t="s">
        <v>304</v>
      </c>
      <c r="G4972" s="181" t="s">
        <v>567</v>
      </c>
      <c r="H4972" s="181" t="s">
        <v>5</v>
      </c>
      <c r="I4972" s="181" t="s">
        <v>6633</v>
      </c>
      <c r="J4972" s="181">
        <v>13800</v>
      </c>
      <c r="K4972" s="181">
        <v>8</v>
      </c>
      <c r="L4972" s="181"/>
      <c r="M4972" s="181"/>
      <c r="N4972" s="596" t="s">
        <v>288</v>
      </c>
    </row>
    <row r="4973" spans="1:14" s="158" customFormat="1" ht="18" customHeight="1" x14ac:dyDescent="0.25">
      <c r="A4973" s="181">
        <v>83185</v>
      </c>
      <c r="B4973" s="701">
        <v>25110</v>
      </c>
      <c r="C4973" s="181" t="s">
        <v>17085</v>
      </c>
      <c r="D4973" s="181" t="s">
        <v>1201</v>
      </c>
      <c r="E4973" s="181" t="s">
        <v>6600</v>
      </c>
      <c r="F4973" s="181" t="s">
        <v>304</v>
      </c>
      <c r="G4973" s="181" t="s">
        <v>567</v>
      </c>
      <c r="H4973" s="181" t="s">
        <v>5</v>
      </c>
      <c r="I4973" s="181" t="s">
        <v>3778</v>
      </c>
      <c r="J4973" s="181">
        <v>21640</v>
      </c>
      <c r="K4973" s="181">
        <v>3</v>
      </c>
      <c r="L4973" s="181"/>
      <c r="M4973" s="181"/>
      <c r="N4973" s="596" t="s">
        <v>288</v>
      </c>
    </row>
    <row r="4974" spans="1:14" s="158" customFormat="1" ht="18" customHeight="1" x14ac:dyDescent="0.25">
      <c r="A4974" s="181">
        <v>8438</v>
      </c>
      <c r="B4974" s="701">
        <v>25113</v>
      </c>
      <c r="C4974" s="181" t="s">
        <v>17086</v>
      </c>
      <c r="D4974" s="181" t="s">
        <v>1201</v>
      </c>
      <c r="E4974" s="181" t="s">
        <v>3778</v>
      </c>
      <c r="F4974" s="181" t="s">
        <v>304</v>
      </c>
      <c r="G4974" s="181" t="s">
        <v>567</v>
      </c>
      <c r="H4974" s="181" t="s">
        <v>5</v>
      </c>
      <c r="I4974" s="181" t="s">
        <v>6600</v>
      </c>
      <c r="J4974" s="181">
        <v>27050</v>
      </c>
      <c r="K4974" s="181">
        <v>3</v>
      </c>
      <c r="L4974" s="181"/>
      <c r="M4974" s="181"/>
      <c r="N4974" s="596" t="s">
        <v>288</v>
      </c>
    </row>
    <row r="4975" spans="1:14" s="158" customFormat="1" ht="18" customHeight="1" x14ac:dyDescent="0.25">
      <c r="A4975" s="181">
        <v>83197</v>
      </c>
      <c r="B4975" s="701">
        <v>25111</v>
      </c>
      <c r="C4975" s="181" t="s">
        <v>17087</v>
      </c>
      <c r="D4975" s="181" t="s">
        <v>1201</v>
      </c>
      <c r="E4975" s="181" t="s">
        <v>6633</v>
      </c>
      <c r="F4975" s="181" t="s">
        <v>304</v>
      </c>
      <c r="G4975" s="181" t="s">
        <v>567</v>
      </c>
      <c r="H4975" s="181" t="s">
        <v>5</v>
      </c>
      <c r="I4975" s="181" t="s">
        <v>863</v>
      </c>
      <c r="J4975" s="181">
        <v>31090</v>
      </c>
      <c r="K4975" s="181">
        <v>1</v>
      </c>
      <c r="L4975" s="181"/>
      <c r="M4975" s="181"/>
      <c r="N4975" s="596" t="s">
        <v>288</v>
      </c>
    </row>
    <row r="4976" spans="1:14" s="158" customFormat="1" ht="18" customHeight="1" x14ac:dyDescent="0.25">
      <c r="A4976" s="181">
        <v>1180</v>
      </c>
      <c r="B4976" s="701">
        <v>25240</v>
      </c>
      <c r="C4976" s="181" t="s">
        <v>17089</v>
      </c>
      <c r="D4976" s="181" t="s">
        <v>1201</v>
      </c>
      <c r="E4976" s="181" t="s">
        <v>4287</v>
      </c>
      <c r="F4976" s="181" t="s">
        <v>304</v>
      </c>
      <c r="G4976" s="181" t="s">
        <v>567</v>
      </c>
      <c r="H4976" s="181" t="s">
        <v>5</v>
      </c>
      <c r="I4976" s="181" t="s">
        <v>17090</v>
      </c>
      <c r="J4976" s="181">
        <v>11300</v>
      </c>
      <c r="K4976" s="181">
        <v>2</v>
      </c>
      <c r="L4976" s="181"/>
      <c r="M4976" s="181"/>
      <c r="N4976" s="596" t="s">
        <v>288</v>
      </c>
    </row>
    <row r="4977" spans="1:14" s="158" customFormat="1" ht="18" customHeight="1" x14ac:dyDescent="0.25">
      <c r="A4977" s="181">
        <v>1187</v>
      </c>
      <c r="B4977" s="701">
        <v>96083141</v>
      </c>
      <c r="C4977" s="181" t="s">
        <v>6681</v>
      </c>
      <c r="D4977" s="181" t="s">
        <v>1216</v>
      </c>
      <c r="E4977" s="181" t="s">
        <v>6633</v>
      </c>
      <c r="F4977" s="181" t="s">
        <v>304</v>
      </c>
      <c r="G4977" s="181" t="s">
        <v>6605</v>
      </c>
      <c r="H4977" s="181" t="s">
        <v>6606</v>
      </c>
      <c r="I4977" s="181" t="s">
        <v>12244</v>
      </c>
      <c r="J4977" s="181">
        <v>2950</v>
      </c>
      <c r="K4977" s="181">
        <v>7</v>
      </c>
      <c r="L4977" s="181"/>
      <c r="M4977" s="181"/>
      <c r="N4977" s="596" t="s">
        <v>288</v>
      </c>
    </row>
    <row r="4978" spans="1:14" s="158" customFormat="1" ht="18" customHeight="1" x14ac:dyDescent="0.25">
      <c r="A4978" s="181">
        <v>3782</v>
      </c>
      <c r="B4978" s="701" t="s">
        <v>11414</v>
      </c>
      <c r="C4978" s="181" t="s">
        <v>11701</v>
      </c>
      <c r="D4978" s="181" t="s">
        <v>1219</v>
      </c>
      <c r="E4978" s="181" t="s">
        <v>3778</v>
      </c>
      <c r="F4978" s="181" t="s">
        <v>304</v>
      </c>
      <c r="G4978" s="181" t="s">
        <v>567</v>
      </c>
      <c r="H4978" s="181" t="s">
        <v>5</v>
      </c>
      <c r="I4978" s="181" t="s">
        <v>863</v>
      </c>
      <c r="J4978" s="181">
        <v>26500</v>
      </c>
      <c r="K4978" s="181">
        <v>6</v>
      </c>
      <c r="L4978" s="181"/>
      <c r="M4978" s="181"/>
      <c r="N4978" s="596" t="s">
        <v>288</v>
      </c>
    </row>
    <row r="4979" spans="1:14" s="158" customFormat="1" ht="18" customHeight="1" x14ac:dyDescent="0.25">
      <c r="A4979" s="181">
        <v>8734</v>
      </c>
      <c r="B4979" s="701" t="s">
        <v>6729</v>
      </c>
      <c r="C4979" s="181" t="s">
        <v>6730</v>
      </c>
      <c r="D4979" s="181" t="s">
        <v>1219</v>
      </c>
      <c r="E4979" s="181" t="s">
        <v>6641</v>
      </c>
      <c r="F4979" s="181" t="s">
        <v>304</v>
      </c>
      <c r="G4979" s="181" t="s">
        <v>567</v>
      </c>
      <c r="H4979" s="181" t="s">
        <v>5</v>
      </c>
      <c r="I4979" s="181" t="s">
        <v>17093</v>
      </c>
      <c r="J4979" s="181">
        <v>29610</v>
      </c>
      <c r="K4979" s="181">
        <v>3</v>
      </c>
      <c r="L4979" s="181"/>
      <c r="M4979" s="181"/>
      <c r="N4979" s="596" t="s">
        <v>288</v>
      </c>
    </row>
    <row r="4980" spans="1:14" s="158" customFormat="1" ht="18" customHeight="1" x14ac:dyDescent="0.25">
      <c r="A4980" s="181">
        <v>6626</v>
      </c>
      <c r="B4980" s="701" t="s">
        <v>6731</v>
      </c>
      <c r="C4980" s="181" t="s">
        <v>6732</v>
      </c>
      <c r="D4980" s="181" t="s">
        <v>1219</v>
      </c>
      <c r="E4980" s="181" t="s">
        <v>6733</v>
      </c>
      <c r="F4980" s="181" t="s">
        <v>304</v>
      </c>
      <c r="G4980" s="181" t="s">
        <v>567</v>
      </c>
      <c r="H4980" s="181" t="s">
        <v>5</v>
      </c>
      <c r="I4980" s="181" t="s">
        <v>6600</v>
      </c>
      <c r="J4980" s="181">
        <v>30150</v>
      </c>
      <c r="K4980" s="181">
        <v>5</v>
      </c>
      <c r="L4980" s="181"/>
      <c r="M4980" s="181"/>
      <c r="N4980" s="596" t="s">
        <v>288</v>
      </c>
    </row>
    <row r="4981" spans="1:14" s="158" customFormat="1" ht="18" customHeight="1" x14ac:dyDescent="0.25">
      <c r="A4981" s="181">
        <v>65523</v>
      </c>
      <c r="B4981" s="701" t="s">
        <v>6734</v>
      </c>
      <c r="C4981" s="181" t="s">
        <v>6537</v>
      </c>
      <c r="D4981" s="181" t="s">
        <v>1219</v>
      </c>
      <c r="E4981" s="181" t="s">
        <v>6735</v>
      </c>
      <c r="F4981" s="181" t="s">
        <v>304</v>
      </c>
      <c r="G4981" s="181" t="s">
        <v>567</v>
      </c>
      <c r="H4981" s="181" t="s">
        <v>5</v>
      </c>
      <c r="I4981" s="181" t="s">
        <v>3778</v>
      </c>
      <c r="J4981" s="181">
        <v>32290</v>
      </c>
      <c r="K4981" s="181">
        <v>2</v>
      </c>
      <c r="L4981" s="181"/>
      <c r="M4981" s="181"/>
      <c r="N4981" s="596" t="s">
        <v>288</v>
      </c>
    </row>
    <row r="4982" spans="1:14" s="158" customFormat="1" ht="18" customHeight="1" x14ac:dyDescent="0.25">
      <c r="A4982" s="181">
        <v>6625</v>
      </c>
      <c r="B4982" s="701" t="s">
        <v>17088</v>
      </c>
      <c r="C4982" s="181" t="s">
        <v>6434</v>
      </c>
      <c r="D4982" s="181" t="s">
        <v>1243</v>
      </c>
      <c r="E4982" s="181" t="s">
        <v>3778</v>
      </c>
      <c r="F4982" s="181" t="s">
        <v>304</v>
      </c>
      <c r="G4982" s="181" t="s">
        <v>567</v>
      </c>
      <c r="H4982" s="181" t="s">
        <v>5</v>
      </c>
      <c r="I4982" s="181" t="s">
        <v>12623</v>
      </c>
      <c r="J4982" s="181">
        <v>18840</v>
      </c>
      <c r="K4982" s="181">
        <v>3</v>
      </c>
      <c r="L4982" s="181"/>
      <c r="M4982" s="181"/>
      <c r="N4982" s="596" t="s">
        <v>288</v>
      </c>
    </row>
    <row r="4983" spans="1:14" s="158" customFormat="1" ht="18" customHeight="1" x14ac:dyDescent="0.25">
      <c r="A4983" s="181">
        <v>6624</v>
      </c>
      <c r="B4983" s="701" t="s">
        <v>12624</v>
      </c>
      <c r="C4983" s="181" t="s">
        <v>17095</v>
      </c>
      <c r="D4983" s="181" t="s">
        <v>1243</v>
      </c>
      <c r="E4983" s="181" t="s">
        <v>6635</v>
      </c>
      <c r="F4983" s="181" t="s">
        <v>304</v>
      </c>
      <c r="G4983" s="181" t="s">
        <v>567</v>
      </c>
      <c r="H4983" s="181" t="s">
        <v>5</v>
      </c>
      <c r="I4983" s="181" t="s">
        <v>12625</v>
      </c>
      <c r="J4983" s="181">
        <v>24150</v>
      </c>
      <c r="K4983" s="181">
        <v>1</v>
      </c>
      <c r="L4983" s="181"/>
      <c r="M4983" s="181"/>
      <c r="N4983" s="596" t="s">
        <v>288</v>
      </c>
    </row>
    <row r="4984" spans="1:14" s="158" customFormat="1" ht="18" customHeight="1" x14ac:dyDescent="0.25">
      <c r="A4984" s="181">
        <v>5361</v>
      </c>
      <c r="B4984" s="701" t="s">
        <v>12626</v>
      </c>
      <c r="C4984" s="181" t="s">
        <v>6706</v>
      </c>
      <c r="D4984" s="181" t="s">
        <v>1243</v>
      </c>
      <c r="E4984" s="181" t="s">
        <v>6733</v>
      </c>
      <c r="F4984" s="181" t="s">
        <v>304</v>
      </c>
      <c r="G4984" s="181" t="s">
        <v>567</v>
      </c>
      <c r="H4984" s="181" t="s">
        <v>5</v>
      </c>
      <c r="I4984" s="181" t="s">
        <v>6600</v>
      </c>
      <c r="J4984" s="181">
        <v>22640</v>
      </c>
      <c r="K4984" s="181">
        <v>5</v>
      </c>
      <c r="L4984" s="181"/>
      <c r="M4984" s="181"/>
      <c r="N4984" s="596" t="s">
        <v>288</v>
      </c>
    </row>
    <row r="4985" spans="1:14" s="158" customFormat="1" ht="18" customHeight="1" x14ac:dyDescent="0.25">
      <c r="A4985" s="181">
        <v>19376</v>
      </c>
      <c r="B4985" s="701" t="s">
        <v>6739</v>
      </c>
      <c r="C4985" s="181" t="s">
        <v>6740</v>
      </c>
      <c r="D4985" s="181" t="s">
        <v>1243</v>
      </c>
      <c r="E4985" s="181" t="s">
        <v>6741</v>
      </c>
      <c r="F4985" s="181" t="s">
        <v>304</v>
      </c>
      <c r="G4985" s="181" t="s">
        <v>567</v>
      </c>
      <c r="H4985" s="181" t="s">
        <v>5</v>
      </c>
      <c r="I4985" s="181" t="s">
        <v>6690</v>
      </c>
      <c r="J4985" s="181">
        <v>17300</v>
      </c>
      <c r="K4985" s="181">
        <v>5</v>
      </c>
      <c r="L4985" s="181"/>
      <c r="M4985" s="181"/>
      <c r="N4985" s="596" t="s">
        <v>288</v>
      </c>
    </row>
    <row r="4986" spans="1:14" s="158" customFormat="1" ht="18" customHeight="1" x14ac:dyDescent="0.25">
      <c r="A4986" s="181">
        <v>1178</v>
      </c>
      <c r="B4986" s="701">
        <v>25155</v>
      </c>
      <c r="C4986" s="181" t="s">
        <v>12627</v>
      </c>
      <c r="D4986" s="181" t="s">
        <v>12628</v>
      </c>
      <c r="E4986" s="181" t="s">
        <v>4664</v>
      </c>
      <c r="F4986" s="181" t="s">
        <v>304</v>
      </c>
      <c r="G4986" s="181" t="s">
        <v>567</v>
      </c>
      <c r="H4986" s="181" t="s">
        <v>5</v>
      </c>
      <c r="I4986" s="181" t="s">
        <v>6631</v>
      </c>
      <c r="J4986" s="181">
        <v>12070</v>
      </c>
      <c r="K4986" s="181">
        <v>84</v>
      </c>
      <c r="L4986" s="181"/>
      <c r="M4986" s="181"/>
      <c r="N4986" s="596" t="s">
        <v>288</v>
      </c>
    </row>
    <row r="4987" spans="1:14" s="158" customFormat="1" ht="18" customHeight="1" x14ac:dyDescent="0.25">
      <c r="A4987" s="181">
        <v>79510</v>
      </c>
      <c r="B4987" s="701">
        <v>1989747</v>
      </c>
      <c r="C4987" s="181" t="s">
        <v>17089</v>
      </c>
      <c r="D4987" s="181" t="s">
        <v>16458</v>
      </c>
      <c r="E4987" s="181" t="s">
        <v>4664</v>
      </c>
      <c r="F4987" s="181" t="s">
        <v>304</v>
      </c>
      <c r="G4987" s="181" t="s">
        <v>433</v>
      </c>
      <c r="H4987" s="181" t="s">
        <v>7</v>
      </c>
      <c r="I4987" s="181" t="s">
        <v>17090</v>
      </c>
      <c r="J4987" s="181">
        <v>66500</v>
      </c>
      <c r="K4987" s="181">
        <v>24</v>
      </c>
      <c r="L4987" s="181"/>
      <c r="M4987" s="181"/>
      <c r="N4987" s="596" t="s">
        <v>288</v>
      </c>
    </row>
    <row r="4988" spans="1:14" s="158" customFormat="1" ht="18" customHeight="1" x14ac:dyDescent="0.25">
      <c r="A4988" s="181">
        <v>22447</v>
      </c>
      <c r="B4988" s="701" t="s">
        <v>18627</v>
      </c>
      <c r="C4988" s="181" t="s">
        <v>18628</v>
      </c>
      <c r="D4988" s="181" t="s">
        <v>5264</v>
      </c>
      <c r="E4988" s="181" t="s">
        <v>6600</v>
      </c>
      <c r="F4988" s="181" t="s">
        <v>304</v>
      </c>
      <c r="G4988" s="181" t="s">
        <v>1295</v>
      </c>
      <c r="H4988" s="181" t="s">
        <v>7</v>
      </c>
      <c r="I4988" s="181" t="s">
        <v>2839</v>
      </c>
      <c r="J4988" s="181">
        <v>80290</v>
      </c>
      <c r="K4988" s="181">
        <v>34</v>
      </c>
      <c r="L4988" s="181"/>
      <c r="M4988" s="181"/>
      <c r="N4988" s="596" t="s">
        <v>288</v>
      </c>
    </row>
    <row r="4989" spans="1:14" s="158" customFormat="1" ht="18" customHeight="1" x14ac:dyDescent="0.25">
      <c r="A4989" s="181">
        <v>14057</v>
      </c>
      <c r="B4989" s="701" t="s">
        <v>13666</v>
      </c>
      <c r="C4989" s="181" t="s">
        <v>13654</v>
      </c>
      <c r="D4989" s="181" t="s">
        <v>1293</v>
      </c>
      <c r="E4989" s="181" t="s">
        <v>6600</v>
      </c>
      <c r="F4989" s="181" t="s">
        <v>304</v>
      </c>
      <c r="G4989" s="181" t="s">
        <v>1295</v>
      </c>
      <c r="H4989" s="181" t="s">
        <v>7</v>
      </c>
      <c r="I4989" s="181" t="s">
        <v>5268</v>
      </c>
      <c r="J4989" s="181">
        <v>80040</v>
      </c>
      <c r="K4989" s="181">
        <v>42</v>
      </c>
      <c r="L4989" s="181"/>
      <c r="M4989" s="181"/>
      <c r="N4989" s="596" t="s">
        <v>288</v>
      </c>
    </row>
    <row r="4990" spans="1:14" s="158" customFormat="1" ht="18" customHeight="1" x14ac:dyDescent="0.25">
      <c r="A4990" s="181">
        <v>46072</v>
      </c>
      <c r="B4990" s="701" t="s">
        <v>11700</v>
      </c>
      <c r="C4990" s="181" t="s">
        <v>11701</v>
      </c>
      <c r="D4990" s="181" t="s">
        <v>1300</v>
      </c>
      <c r="E4990" s="181" t="s">
        <v>6600</v>
      </c>
      <c r="F4990" s="181" t="s">
        <v>304</v>
      </c>
      <c r="G4990" s="181" t="s">
        <v>1295</v>
      </c>
      <c r="H4990" s="181" t="s">
        <v>7</v>
      </c>
      <c r="I4990" s="181" t="s">
        <v>2167</v>
      </c>
      <c r="J4990" s="181">
        <v>167820</v>
      </c>
      <c r="K4990" s="181">
        <v>67</v>
      </c>
      <c r="L4990" s="181"/>
      <c r="M4990" s="181"/>
      <c r="N4990" s="596" t="s">
        <v>288</v>
      </c>
    </row>
    <row r="4991" spans="1:14" s="158" customFormat="1" ht="18" customHeight="1" x14ac:dyDescent="0.25">
      <c r="A4991" s="181">
        <v>4103</v>
      </c>
      <c r="B4991" s="701" t="s">
        <v>17091</v>
      </c>
      <c r="C4991" s="181" t="s">
        <v>17092</v>
      </c>
      <c r="D4991" s="181" t="s">
        <v>2842</v>
      </c>
      <c r="E4991" s="181" t="s">
        <v>4522</v>
      </c>
      <c r="F4991" s="181" t="s">
        <v>304</v>
      </c>
      <c r="G4991" s="181" t="s">
        <v>697</v>
      </c>
      <c r="H4991" s="181" t="s">
        <v>5</v>
      </c>
      <c r="I4991" s="181" t="s">
        <v>17093</v>
      </c>
      <c r="J4991" s="181">
        <v>3980</v>
      </c>
      <c r="K4991" s="181">
        <v>30</v>
      </c>
      <c r="L4991" s="181"/>
      <c r="M4991" s="181"/>
      <c r="N4991" s="596" t="s">
        <v>288</v>
      </c>
    </row>
    <row r="4992" spans="1:14" s="158" customFormat="1" ht="18" customHeight="1" x14ac:dyDescent="0.25">
      <c r="A4992" s="181">
        <v>4788</v>
      </c>
      <c r="B4992" s="701">
        <v>94580655</v>
      </c>
      <c r="C4992" s="181" t="s">
        <v>6743</v>
      </c>
      <c r="D4992" s="181" t="s">
        <v>2845</v>
      </c>
      <c r="E4992" s="181" t="s">
        <v>4522</v>
      </c>
      <c r="F4992" s="181" t="s">
        <v>304</v>
      </c>
      <c r="G4992" s="181" t="s">
        <v>5280</v>
      </c>
      <c r="H4992" s="181" t="s">
        <v>14</v>
      </c>
      <c r="I4992" s="181" t="s">
        <v>6744</v>
      </c>
      <c r="J4992" s="181">
        <v>2320</v>
      </c>
      <c r="K4992" s="181">
        <v>570</v>
      </c>
      <c r="L4992" s="181"/>
      <c r="M4992" s="181"/>
      <c r="N4992" s="596" t="s">
        <v>288</v>
      </c>
    </row>
    <row r="4993" spans="1:14" ht="18" customHeight="1" x14ac:dyDescent="0.25">
      <c r="A4993" s="181">
        <v>1368</v>
      </c>
      <c r="B4993" s="701">
        <v>96144874</v>
      </c>
      <c r="C4993" s="181" t="s">
        <v>17538</v>
      </c>
      <c r="D4993" s="181" t="s">
        <v>12629</v>
      </c>
      <c r="E4993" s="181" t="s">
        <v>4664</v>
      </c>
      <c r="F4993" s="181" t="s">
        <v>304</v>
      </c>
      <c r="G4993" s="181" t="s">
        <v>5384</v>
      </c>
      <c r="H4993" s="181" t="s">
        <v>14</v>
      </c>
      <c r="I4993" s="181" t="s">
        <v>3778</v>
      </c>
      <c r="J4993" s="181">
        <v>21080</v>
      </c>
      <c r="K4993" s="181">
        <v>14</v>
      </c>
      <c r="L4993" s="181"/>
      <c r="M4993" s="181"/>
      <c r="N4993" s="596" t="s">
        <v>288</v>
      </c>
    </row>
    <row r="4994" spans="1:14" s="158" customFormat="1" ht="18" customHeight="1" x14ac:dyDescent="0.25">
      <c r="A4994" s="181">
        <v>1210</v>
      </c>
      <c r="B4994" s="701">
        <v>96286860</v>
      </c>
      <c r="C4994" s="181" t="s">
        <v>6727</v>
      </c>
      <c r="D4994" s="181" t="s">
        <v>6746</v>
      </c>
      <c r="E4994" s="181" t="s">
        <v>4664</v>
      </c>
      <c r="F4994" s="181" t="s">
        <v>304</v>
      </c>
      <c r="G4994" s="181" t="s">
        <v>6605</v>
      </c>
      <c r="H4994" s="181" t="s">
        <v>6606</v>
      </c>
      <c r="I4994" s="181" t="s">
        <v>3778</v>
      </c>
      <c r="J4994" s="181">
        <v>5080</v>
      </c>
      <c r="K4994" s="181">
        <v>216</v>
      </c>
      <c r="L4994" s="181"/>
      <c r="M4994" s="181"/>
      <c r="N4994" s="596" t="s">
        <v>288</v>
      </c>
    </row>
    <row r="4995" spans="1:14" s="158" customFormat="1" ht="18" customHeight="1" x14ac:dyDescent="0.25">
      <c r="A4995" s="181">
        <v>46298</v>
      </c>
      <c r="B4995" s="701" t="s">
        <v>17094</v>
      </c>
      <c r="C4995" s="181" t="s">
        <v>17095</v>
      </c>
      <c r="D4995" s="181" t="s">
        <v>1311</v>
      </c>
      <c r="E4995" s="181" t="s">
        <v>4664</v>
      </c>
      <c r="F4995" s="181" t="s">
        <v>577</v>
      </c>
      <c r="G4995" s="181" t="s">
        <v>1328</v>
      </c>
      <c r="H4995" s="181" t="s">
        <v>7</v>
      </c>
      <c r="I4995" s="181" t="s">
        <v>1334</v>
      </c>
      <c r="J4995" s="181">
        <v>43040</v>
      </c>
      <c r="K4995" s="181">
        <v>33</v>
      </c>
      <c r="L4995" s="181"/>
      <c r="M4995" s="181"/>
      <c r="N4995" s="596" t="s">
        <v>288</v>
      </c>
    </row>
    <row r="4996" spans="1:14" s="158" customFormat="1" ht="18" customHeight="1" x14ac:dyDescent="0.25">
      <c r="A4996" s="181">
        <v>75930</v>
      </c>
      <c r="B4996" s="701" t="s">
        <v>18629</v>
      </c>
      <c r="C4996" s="181" t="s">
        <v>6608</v>
      </c>
      <c r="D4996" s="181" t="s">
        <v>1311</v>
      </c>
      <c r="E4996" s="181" t="s">
        <v>4664</v>
      </c>
      <c r="F4996" s="181" t="s">
        <v>577</v>
      </c>
      <c r="G4996" s="181" t="s">
        <v>139</v>
      </c>
      <c r="H4996" s="181" t="s">
        <v>5</v>
      </c>
      <c r="I4996" s="181" t="s">
        <v>3151</v>
      </c>
      <c r="J4996" s="181">
        <v>81790</v>
      </c>
      <c r="K4996" s="181">
        <v>3</v>
      </c>
      <c r="L4996" s="181"/>
      <c r="M4996" s="181"/>
      <c r="N4996" s="596" t="s">
        <v>288</v>
      </c>
    </row>
    <row r="4997" spans="1:14" ht="18" customHeight="1" x14ac:dyDescent="0.25">
      <c r="A4997" s="181">
        <v>9744</v>
      </c>
      <c r="B4997" s="701">
        <v>22111</v>
      </c>
      <c r="C4997" s="181" t="s">
        <v>6742</v>
      </c>
      <c r="D4997" s="181" t="s">
        <v>15707</v>
      </c>
      <c r="E4997" s="181" t="s">
        <v>15708</v>
      </c>
      <c r="F4997" s="181" t="s">
        <v>304</v>
      </c>
      <c r="G4997" s="181" t="s">
        <v>309</v>
      </c>
      <c r="H4997" s="181" t="s">
        <v>5</v>
      </c>
      <c r="I4997" s="181" t="s">
        <v>14542</v>
      </c>
      <c r="J4997" s="181">
        <v>3780</v>
      </c>
      <c r="K4997" s="181">
        <v>84</v>
      </c>
      <c r="L4997" s="181"/>
      <c r="M4997" s="181"/>
      <c r="N4997" s="596" t="s">
        <v>288</v>
      </c>
    </row>
    <row r="4998" spans="1:14" s="158" customFormat="1" ht="18" customHeight="1" x14ac:dyDescent="0.25">
      <c r="A4998" s="181">
        <v>932</v>
      </c>
      <c r="B4998" s="701" t="s">
        <v>6748</v>
      </c>
      <c r="C4998" s="181" t="s">
        <v>6557</v>
      </c>
      <c r="D4998" s="181" t="s">
        <v>2945</v>
      </c>
      <c r="E4998" s="181" t="s">
        <v>6749</v>
      </c>
      <c r="F4998" s="181" t="s">
        <v>304</v>
      </c>
      <c r="G4998" s="181" t="s">
        <v>826</v>
      </c>
      <c r="H4998" s="181" t="s">
        <v>5</v>
      </c>
      <c r="I4998" s="181" t="s">
        <v>6736</v>
      </c>
      <c r="J4998" s="181">
        <v>32840</v>
      </c>
      <c r="K4998" s="181">
        <v>17</v>
      </c>
      <c r="L4998" s="181"/>
      <c r="M4998" s="181"/>
      <c r="N4998" s="596" t="s">
        <v>288</v>
      </c>
    </row>
    <row r="4999" spans="1:14" s="158" customFormat="1" ht="18" customHeight="1" x14ac:dyDescent="0.25">
      <c r="A4999" s="181">
        <v>7893</v>
      </c>
      <c r="B4999" s="701" t="s">
        <v>13667</v>
      </c>
      <c r="C4999" s="181" t="s">
        <v>6750</v>
      </c>
      <c r="D4999" s="181" t="s">
        <v>2945</v>
      </c>
      <c r="E4999" s="181" t="s">
        <v>6749</v>
      </c>
      <c r="F4999" s="181" t="s">
        <v>304</v>
      </c>
      <c r="G4999" s="181" t="s">
        <v>826</v>
      </c>
      <c r="H4999" s="181" t="s">
        <v>5</v>
      </c>
      <c r="I4999" s="181" t="s">
        <v>6737</v>
      </c>
      <c r="J4999" s="181">
        <v>17430</v>
      </c>
      <c r="K4999" s="181">
        <v>14</v>
      </c>
      <c r="L4999" s="181"/>
      <c r="M4999" s="181"/>
      <c r="N4999" s="596" t="s">
        <v>288</v>
      </c>
    </row>
    <row r="5000" spans="1:14" ht="18" customHeight="1" x14ac:dyDescent="0.25">
      <c r="A5000" s="181">
        <v>21779</v>
      </c>
      <c r="B5000" s="701" t="s">
        <v>6751</v>
      </c>
      <c r="C5000" s="181" t="s">
        <v>6651</v>
      </c>
      <c r="D5000" s="181" t="s">
        <v>6752</v>
      </c>
      <c r="E5000" s="181" t="s">
        <v>6600</v>
      </c>
      <c r="F5000" s="181" t="s">
        <v>304</v>
      </c>
      <c r="G5000" s="181" t="s">
        <v>1645</v>
      </c>
      <c r="H5000" s="181" t="s">
        <v>11261</v>
      </c>
      <c r="I5000" s="181" t="s">
        <v>1345</v>
      </c>
      <c r="J5000" s="181">
        <v>5810</v>
      </c>
      <c r="K5000" s="181">
        <v>37</v>
      </c>
      <c r="L5000" s="181"/>
      <c r="M5000" s="181"/>
      <c r="N5000" s="596" t="s">
        <v>288</v>
      </c>
    </row>
    <row r="5001" spans="1:14" ht="18" customHeight="1" x14ac:dyDescent="0.25">
      <c r="A5001" s="181">
        <v>12770</v>
      </c>
      <c r="B5001" s="701" t="s">
        <v>12631</v>
      </c>
      <c r="C5001" s="181" t="s">
        <v>12632</v>
      </c>
      <c r="D5001" s="181" t="s">
        <v>1358</v>
      </c>
      <c r="E5001" s="181" t="s">
        <v>4664</v>
      </c>
      <c r="F5001" s="181" t="s">
        <v>304</v>
      </c>
      <c r="G5001" s="181" t="s">
        <v>140</v>
      </c>
      <c r="H5001" s="181" t="s">
        <v>7</v>
      </c>
      <c r="I5001" s="181" t="s">
        <v>12633</v>
      </c>
      <c r="J5001" s="181">
        <v>132010</v>
      </c>
      <c r="K5001" s="181">
        <v>46</v>
      </c>
      <c r="L5001" s="181"/>
      <c r="M5001" s="181"/>
      <c r="N5001" s="596" t="s">
        <v>288</v>
      </c>
    </row>
    <row r="5002" spans="1:14" ht="18" customHeight="1" x14ac:dyDescent="0.25">
      <c r="A5002" s="181">
        <v>23766</v>
      </c>
      <c r="B5002" s="701" t="s">
        <v>6753</v>
      </c>
      <c r="C5002" s="181" t="s">
        <v>6561</v>
      </c>
      <c r="D5002" s="181" t="s">
        <v>1358</v>
      </c>
      <c r="E5002" s="181" t="s">
        <v>5228</v>
      </c>
      <c r="F5002" s="181" t="s">
        <v>304</v>
      </c>
      <c r="G5002" s="181" t="s">
        <v>140</v>
      </c>
      <c r="H5002" s="181" t="s">
        <v>7</v>
      </c>
      <c r="I5002" s="181" t="s">
        <v>6631</v>
      </c>
      <c r="J5002" s="181">
        <v>129080</v>
      </c>
      <c r="K5002" s="181">
        <v>8</v>
      </c>
      <c r="L5002" s="181"/>
      <c r="M5002" s="181"/>
      <c r="N5002" s="596" t="s">
        <v>288</v>
      </c>
    </row>
    <row r="5003" spans="1:14" ht="18" customHeight="1" x14ac:dyDescent="0.25">
      <c r="A5003" s="181">
        <v>23506</v>
      </c>
      <c r="B5003" s="701" t="s">
        <v>6754</v>
      </c>
      <c r="C5003" s="181" t="s">
        <v>6755</v>
      </c>
      <c r="D5003" s="181" t="s">
        <v>1385</v>
      </c>
      <c r="E5003" s="181" t="s">
        <v>5526</v>
      </c>
      <c r="F5003" s="181" t="s">
        <v>304</v>
      </c>
      <c r="G5003" s="181" t="s">
        <v>140</v>
      </c>
      <c r="H5003" s="181" t="s">
        <v>7</v>
      </c>
      <c r="I5003" s="181" t="s">
        <v>11412</v>
      </c>
      <c r="J5003" s="181">
        <v>136100</v>
      </c>
      <c r="K5003" s="181">
        <v>16</v>
      </c>
      <c r="L5003" s="181"/>
      <c r="M5003" s="181"/>
      <c r="N5003" s="596" t="s">
        <v>288</v>
      </c>
    </row>
    <row r="5004" spans="1:14" s="158" customFormat="1" ht="18" customHeight="1" x14ac:dyDescent="0.25">
      <c r="A5004" s="181">
        <v>1565</v>
      </c>
      <c r="B5004" s="701" t="s">
        <v>10964</v>
      </c>
      <c r="C5004" s="181" t="s">
        <v>10965</v>
      </c>
      <c r="D5004" s="181" t="s">
        <v>1385</v>
      </c>
      <c r="E5004" s="181" t="s">
        <v>10966</v>
      </c>
      <c r="F5004" s="181" t="s">
        <v>304</v>
      </c>
      <c r="G5004" s="181" t="s">
        <v>140</v>
      </c>
      <c r="H5004" s="181" t="s">
        <v>7</v>
      </c>
      <c r="I5004" s="181" t="s">
        <v>6758</v>
      </c>
      <c r="J5004" s="181">
        <v>90960</v>
      </c>
      <c r="K5004" s="181">
        <v>325</v>
      </c>
      <c r="L5004" s="181"/>
      <c r="M5004" s="181"/>
      <c r="N5004" s="596" t="s">
        <v>288</v>
      </c>
    </row>
    <row r="5005" spans="1:14" s="158" customFormat="1" ht="18" customHeight="1" x14ac:dyDescent="0.25">
      <c r="A5005" s="181">
        <v>5904</v>
      </c>
      <c r="B5005" s="701" t="s">
        <v>6756</v>
      </c>
      <c r="C5005" s="181" t="s">
        <v>6608</v>
      </c>
      <c r="D5005" s="181" t="s">
        <v>1385</v>
      </c>
      <c r="E5005" s="181" t="s">
        <v>6757</v>
      </c>
      <c r="F5005" s="181" t="s">
        <v>304</v>
      </c>
      <c r="G5005" s="181" t="s">
        <v>140</v>
      </c>
      <c r="H5005" s="181" t="s">
        <v>7</v>
      </c>
      <c r="I5005" s="181" t="s">
        <v>6758</v>
      </c>
      <c r="J5005" s="181">
        <v>83880</v>
      </c>
      <c r="K5005" s="181">
        <v>698</v>
      </c>
      <c r="L5005" s="181"/>
      <c r="M5005" s="181"/>
      <c r="N5005" s="596" t="s">
        <v>288</v>
      </c>
    </row>
    <row r="5006" spans="1:14" s="158" customFormat="1" ht="18" customHeight="1" x14ac:dyDescent="0.25">
      <c r="A5006" s="181">
        <v>7325</v>
      </c>
      <c r="B5006" s="701" t="s">
        <v>6759</v>
      </c>
      <c r="C5006" s="181" t="s">
        <v>6760</v>
      </c>
      <c r="D5006" s="181" t="s">
        <v>1425</v>
      </c>
      <c r="E5006" s="181" t="s">
        <v>6761</v>
      </c>
      <c r="F5006" s="181" t="s">
        <v>304</v>
      </c>
      <c r="G5006" s="181" t="s">
        <v>1427</v>
      </c>
      <c r="H5006" s="181" t="s">
        <v>7</v>
      </c>
      <c r="I5006" s="181" t="s">
        <v>1430</v>
      </c>
      <c r="J5006" s="181">
        <v>323560</v>
      </c>
      <c r="K5006" s="181">
        <v>19</v>
      </c>
      <c r="L5006" s="181"/>
      <c r="M5006" s="181"/>
      <c r="N5006" s="596" t="s">
        <v>288</v>
      </c>
    </row>
    <row r="5007" spans="1:14" s="158" customFormat="1" ht="18" customHeight="1" x14ac:dyDescent="0.25">
      <c r="A5007" s="181">
        <v>4288</v>
      </c>
      <c r="B5007" s="701" t="s">
        <v>6762</v>
      </c>
      <c r="C5007" s="181" t="s">
        <v>6763</v>
      </c>
      <c r="D5007" s="181" t="s">
        <v>1425</v>
      </c>
      <c r="E5007" s="181" t="s">
        <v>6764</v>
      </c>
      <c r="F5007" s="181" t="s">
        <v>304</v>
      </c>
      <c r="G5007" s="181" t="s">
        <v>1427</v>
      </c>
      <c r="H5007" s="181" t="s">
        <v>7</v>
      </c>
      <c r="I5007" s="181" t="s">
        <v>6612</v>
      </c>
      <c r="J5007" s="181">
        <v>315000</v>
      </c>
      <c r="K5007" s="181">
        <v>2</v>
      </c>
      <c r="L5007" s="181"/>
      <c r="M5007" s="181"/>
      <c r="N5007" s="596" t="s">
        <v>288</v>
      </c>
    </row>
    <row r="5008" spans="1:14" s="158" customFormat="1" ht="18" customHeight="1" x14ac:dyDescent="0.25">
      <c r="A5008" s="181">
        <v>69267</v>
      </c>
      <c r="B5008" s="701" t="s">
        <v>6765</v>
      </c>
      <c r="C5008" s="181" t="s">
        <v>6745</v>
      </c>
      <c r="D5008" s="181" t="s">
        <v>5561</v>
      </c>
      <c r="E5008" s="181" t="s">
        <v>6600</v>
      </c>
      <c r="F5008" s="181" t="s">
        <v>304</v>
      </c>
      <c r="G5008" s="181" t="s">
        <v>1645</v>
      </c>
      <c r="H5008" s="181" t="s">
        <v>11261</v>
      </c>
      <c r="I5008" s="181" t="s">
        <v>6572</v>
      </c>
      <c r="J5008" s="181">
        <v>12570</v>
      </c>
      <c r="K5008" s="181">
        <v>118</v>
      </c>
      <c r="L5008" s="181"/>
      <c r="M5008" s="181"/>
      <c r="N5008" s="596" t="s">
        <v>288</v>
      </c>
    </row>
    <row r="5009" spans="1:14" s="158" customFormat="1" ht="18" customHeight="1" x14ac:dyDescent="0.25">
      <c r="A5009" s="181">
        <v>1269</v>
      </c>
      <c r="B5009" s="701">
        <v>90182169</v>
      </c>
      <c r="C5009" s="181" t="s">
        <v>6573</v>
      </c>
      <c r="D5009" s="181" t="s">
        <v>5615</v>
      </c>
      <c r="E5009" s="181" t="s">
        <v>6766</v>
      </c>
      <c r="F5009" s="181" t="s">
        <v>304</v>
      </c>
      <c r="G5009" s="181" t="s">
        <v>5283</v>
      </c>
      <c r="H5009" s="181" t="s">
        <v>14</v>
      </c>
      <c r="I5009" s="181" t="s">
        <v>6767</v>
      </c>
      <c r="J5009" s="181">
        <v>2870</v>
      </c>
      <c r="K5009" s="181">
        <v>124</v>
      </c>
      <c r="L5009" s="181"/>
      <c r="M5009" s="181"/>
      <c r="N5009" s="596" t="s">
        <v>288</v>
      </c>
    </row>
    <row r="5010" spans="1:14" s="158" customFormat="1" ht="18" customHeight="1" x14ac:dyDescent="0.25">
      <c r="A5010" s="181">
        <v>1289</v>
      </c>
      <c r="B5010" s="701">
        <v>96107780</v>
      </c>
      <c r="C5010" s="181" t="s">
        <v>17087</v>
      </c>
      <c r="D5010" s="181" t="s">
        <v>6768</v>
      </c>
      <c r="E5010" s="181" t="s">
        <v>6633</v>
      </c>
      <c r="F5010" s="181" t="s">
        <v>304</v>
      </c>
      <c r="G5010" s="181" t="s">
        <v>6605</v>
      </c>
      <c r="H5010" s="181" t="s">
        <v>6606</v>
      </c>
      <c r="I5010" s="181" t="s">
        <v>863</v>
      </c>
      <c r="J5010" s="181">
        <v>6650</v>
      </c>
      <c r="K5010" s="181">
        <v>31</v>
      </c>
      <c r="L5010" s="181"/>
      <c r="M5010" s="181"/>
      <c r="N5010" s="596" t="s">
        <v>288</v>
      </c>
    </row>
    <row r="5011" spans="1:14" s="158" customFormat="1" ht="18" customHeight="1" x14ac:dyDescent="0.25">
      <c r="A5011" s="181">
        <v>6872</v>
      </c>
      <c r="B5011" s="701">
        <v>22833</v>
      </c>
      <c r="C5011" s="181" t="s">
        <v>11697</v>
      </c>
      <c r="D5011" s="181" t="s">
        <v>5751</v>
      </c>
      <c r="E5011" s="181" t="s">
        <v>4664</v>
      </c>
      <c r="F5011" s="181" t="s">
        <v>304</v>
      </c>
      <c r="G5011" s="181" t="s">
        <v>305</v>
      </c>
      <c r="H5011" s="181" t="s">
        <v>5</v>
      </c>
      <c r="I5011" s="181" t="s">
        <v>3778</v>
      </c>
      <c r="J5011" s="181">
        <v>77480</v>
      </c>
      <c r="K5011" s="181">
        <v>12</v>
      </c>
      <c r="L5011" s="181"/>
      <c r="M5011" s="181"/>
      <c r="N5011" s="596" t="s">
        <v>288</v>
      </c>
    </row>
    <row r="5012" spans="1:14" s="158" customFormat="1" ht="18" customHeight="1" x14ac:dyDescent="0.25">
      <c r="A5012" s="181">
        <v>8269</v>
      </c>
      <c r="B5012" s="701" t="s">
        <v>6769</v>
      </c>
      <c r="C5012" s="181" t="s">
        <v>6770</v>
      </c>
      <c r="D5012" s="181" t="s">
        <v>1556</v>
      </c>
      <c r="E5012" s="181" t="s">
        <v>4664</v>
      </c>
      <c r="F5012" s="181" t="s">
        <v>304</v>
      </c>
      <c r="G5012" s="181" t="s">
        <v>1550</v>
      </c>
      <c r="H5012" s="181" t="s">
        <v>7</v>
      </c>
      <c r="I5012" s="181" t="s">
        <v>17540</v>
      </c>
      <c r="J5012" s="181">
        <v>59610</v>
      </c>
      <c r="K5012" s="181">
        <v>161</v>
      </c>
      <c r="L5012" s="181"/>
      <c r="M5012" s="181"/>
      <c r="N5012" s="596" t="s">
        <v>288</v>
      </c>
    </row>
    <row r="5013" spans="1:14" s="158" customFormat="1" ht="18" customHeight="1" x14ac:dyDescent="0.25">
      <c r="A5013" s="181">
        <v>7703</v>
      </c>
      <c r="B5013" s="701">
        <v>38330</v>
      </c>
      <c r="C5013" s="181" t="s">
        <v>6771</v>
      </c>
      <c r="D5013" s="181" t="s">
        <v>1573</v>
      </c>
      <c r="E5013" s="181" t="s">
        <v>4287</v>
      </c>
      <c r="F5013" s="181" t="s">
        <v>304</v>
      </c>
      <c r="G5013" s="181" t="s">
        <v>567</v>
      </c>
      <c r="H5013" s="181" t="s">
        <v>5</v>
      </c>
      <c r="I5013" s="181" t="s">
        <v>4338</v>
      </c>
      <c r="J5013" s="181">
        <v>39360</v>
      </c>
      <c r="K5013" s="181">
        <v>7</v>
      </c>
      <c r="L5013" s="181"/>
      <c r="M5013" s="181"/>
      <c r="N5013" s="596" t="s">
        <v>288</v>
      </c>
    </row>
    <row r="5014" spans="1:14" ht="18" customHeight="1" x14ac:dyDescent="0.25">
      <c r="A5014" s="181">
        <v>1050</v>
      </c>
      <c r="B5014" s="701">
        <v>27823</v>
      </c>
      <c r="C5014" s="181" t="s">
        <v>15715</v>
      </c>
      <c r="D5014" s="181" t="s">
        <v>6772</v>
      </c>
      <c r="E5014" s="181" t="s">
        <v>4664</v>
      </c>
      <c r="F5014" s="181" t="s">
        <v>304</v>
      </c>
      <c r="G5014" s="181" t="s">
        <v>305</v>
      </c>
      <c r="H5014" s="181" t="s">
        <v>5</v>
      </c>
      <c r="I5014" s="181" t="s">
        <v>4881</v>
      </c>
      <c r="J5014" s="181">
        <v>4590</v>
      </c>
      <c r="K5014" s="181">
        <v>9</v>
      </c>
      <c r="L5014" s="181"/>
      <c r="M5014" s="181"/>
      <c r="N5014" s="596" t="s">
        <v>288</v>
      </c>
    </row>
    <row r="5015" spans="1:14" ht="18" customHeight="1" x14ac:dyDescent="0.25">
      <c r="A5015" s="181">
        <v>7714</v>
      </c>
      <c r="B5015" s="701">
        <v>38320</v>
      </c>
      <c r="C5015" s="181" t="s">
        <v>6774</v>
      </c>
      <c r="D5015" s="181" t="s">
        <v>1586</v>
      </c>
      <c r="E5015" s="181" t="s">
        <v>4287</v>
      </c>
      <c r="F5015" s="181" t="s">
        <v>304</v>
      </c>
      <c r="G5015" s="181" t="s">
        <v>567</v>
      </c>
      <c r="H5015" s="181" t="s">
        <v>5</v>
      </c>
      <c r="I5015" s="181" t="s">
        <v>4338</v>
      </c>
      <c r="J5015" s="181">
        <v>45850</v>
      </c>
      <c r="K5015" s="181">
        <v>4</v>
      </c>
      <c r="L5015" s="181"/>
      <c r="M5015" s="181"/>
      <c r="N5015" s="596" t="s">
        <v>288</v>
      </c>
    </row>
    <row r="5016" spans="1:14" ht="18" customHeight="1" x14ac:dyDescent="0.25">
      <c r="A5016" s="181">
        <v>1412</v>
      </c>
      <c r="B5016" s="701">
        <v>90250434</v>
      </c>
      <c r="C5016" s="181" t="s">
        <v>6624</v>
      </c>
      <c r="D5016" s="181" t="s">
        <v>1590</v>
      </c>
      <c r="E5016" s="181" t="s">
        <v>4664</v>
      </c>
      <c r="F5016" s="181" t="s">
        <v>304</v>
      </c>
      <c r="G5016" s="181" t="s">
        <v>1550</v>
      </c>
      <c r="H5016" s="181" t="s">
        <v>7</v>
      </c>
      <c r="I5016" s="181" t="s">
        <v>6600</v>
      </c>
      <c r="J5016" s="181">
        <v>52880</v>
      </c>
      <c r="K5016" s="181">
        <v>42</v>
      </c>
      <c r="L5016" s="181"/>
      <c r="M5016" s="181"/>
      <c r="N5016" s="596" t="s">
        <v>288</v>
      </c>
    </row>
    <row r="5017" spans="1:14" s="158" customFormat="1" ht="18" customHeight="1" x14ac:dyDescent="0.25">
      <c r="A5017" s="181">
        <v>85480</v>
      </c>
      <c r="B5017" s="701">
        <v>38302</v>
      </c>
      <c r="C5017" s="181" t="s">
        <v>18630</v>
      </c>
      <c r="D5017" s="181" t="s">
        <v>1590</v>
      </c>
      <c r="E5017" s="181" t="s">
        <v>4664</v>
      </c>
      <c r="F5017" s="181" t="s">
        <v>304</v>
      </c>
      <c r="G5017" s="181" t="s">
        <v>567</v>
      </c>
      <c r="H5017" s="181" t="s">
        <v>5</v>
      </c>
      <c r="I5017" s="181" t="s">
        <v>3778</v>
      </c>
      <c r="J5017" s="181">
        <v>51900</v>
      </c>
      <c r="K5017" s="181">
        <v>2</v>
      </c>
      <c r="L5017" s="181"/>
      <c r="M5017" s="181"/>
      <c r="N5017" s="596" t="s">
        <v>288</v>
      </c>
    </row>
    <row r="5018" spans="1:14" s="158" customFormat="1" ht="18" customHeight="1" x14ac:dyDescent="0.25">
      <c r="A5018" s="181">
        <v>26931</v>
      </c>
      <c r="B5018" s="701" t="s">
        <v>6775</v>
      </c>
      <c r="C5018" s="181" t="s">
        <v>6776</v>
      </c>
      <c r="D5018" s="181" t="s">
        <v>1611</v>
      </c>
      <c r="E5018" s="181" t="s">
        <v>4664</v>
      </c>
      <c r="F5018" s="181" t="s">
        <v>304</v>
      </c>
      <c r="G5018" s="181" t="s">
        <v>1550</v>
      </c>
      <c r="H5018" s="181" t="s">
        <v>7</v>
      </c>
      <c r="I5018" s="181" t="s">
        <v>6636</v>
      </c>
      <c r="J5018" s="181">
        <v>48850</v>
      </c>
      <c r="K5018" s="181">
        <v>36</v>
      </c>
      <c r="L5018" s="181"/>
      <c r="M5018" s="181"/>
      <c r="N5018" s="596" t="s">
        <v>288</v>
      </c>
    </row>
    <row r="5019" spans="1:14" s="158" customFormat="1" ht="18" customHeight="1" x14ac:dyDescent="0.25">
      <c r="A5019" s="181">
        <v>58981</v>
      </c>
      <c r="B5019" s="701">
        <v>38304</v>
      </c>
      <c r="C5019" s="181" t="s">
        <v>15709</v>
      </c>
      <c r="D5019" s="181" t="s">
        <v>1611</v>
      </c>
      <c r="E5019" s="181" t="s">
        <v>4664</v>
      </c>
      <c r="F5019" s="181" t="s">
        <v>304</v>
      </c>
      <c r="G5019" s="181" t="s">
        <v>567</v>
      </c>
      <c r="H5019" s="181" t="s">
        <v>5</v>
      </c>
      <c r="I5019" s="181" t="s">
        <v>6636</v>
      </c>
      <c r="J5019" s="181">
        <v>45300</v>
      </c>
      <c r="K5019" s="181">
        <v>10</v>
      </c>
      <c r="L5019" s="181"/>
      <c r="M5019" s="181"/>
      <c r="N5019" s="596" t="s">
        <v>288</v>
      </c>
    </row>
    <row r="5020" spans="1:14" s="158" customFormat="1" ht="18" customHeight="1" x14ac:dyDescent="0.25">
      <c r="A5020" s="181">
        <v>2858</v>
      </c>
      <c r="B5020" s="701">
        <v>93230328</v>
      </c>
      <c r="C5020" s="181" t="s">
        <v>5836</v>
      </c>
      <c r="D5020" s="181" t="s">
        <v>1618</v>
      </c>
      <c r="E5020" s="181" t="s">
        <v>6710</v>
      </c>
      <c r="F5020" s="181" t="s">
        <v>304</v>
      </c>
      <c r="G5020" s="181" t="s">
        <v>1550</v>
      </c>
      <c r="H5020" s="181" t="s">
        <v>7</v>
      </c>
      <c r="I5020" s="181" t="s">
        <v>5837</v>
      </c>
      <c r="J5020" s="181">
        <v>41330</v>
      </c>
      <c r="K5020" s="181">
        <v>29</v>
      </c>
      <c r="L5020" s="181"/>
      <c r="M5020" s="181"/>
      <c r="N5020" s="596" t="s">
        <v>288</v>
      </c>
    </row>
    <row r="5021" spans="1:14" s="158" customFormat="1" ht="18" customHeight="1" x14ac:dyDescent="0.25">
      <c r="A5021" s="181">
        <v>7704</v>
      </c>
      <c r="B5021" s="701">
        <v>38321</v>
      </c>
      <c r="C5021" s="181" t="s">
        <v>18631</v>
      </c>
      <c r="D5021" s="181" t="s">
        <v>1618</v>
      </c>
      <c r="E5021" s="181" t="s">
        <v>4287</v>
      </c>
      <c r="F5021" s="181" t="s">
        <v>304</v>
      </c>
      <c r="G5021" s="181" t="s">
        <v>567</v>
      </c>
      <c r="H5021" s="181" t="s">
        <v>5</v>
      </c>
      <c r="I5021" s="181" t="s">
        <v>18632</v>
      </c>
      <c r="J5021" s="181">
        <v>52000</v>
      </c>
      <c r="K5021" s="181">
        <v>1</v>
      </c>
      <c r="L5021" s="181"/>
      <c r="M5021" s="181"/>
      <c r="N5021" s="596" t="s">
        <v>288</v>
      </c>
    </row>
    <row r="5022" spans="1:14" s="158" customFormat="1" ht="18" customHeight="1" x14ac:dyDescent="0.25">
      <c r="A5022" s="181">
        <v>21208</v>
      </c>
      <c r="B5022" s="701" t="s">
        <v>13668</v>
      </c>
      <c r="C5022" s="181" t="s">
        <v>13669</v>
      </c>
      <c r="D5022" s="181" t="s">
        <v>1644</v>
      </c>
      <c r="E5022" s="181" t="s">
        <v>4664</v>
      </c>
      <c r="F5022" s="181" t="s">
        <v>304</v>
      </c>
      <c r="G5022" s="181" t="s">
        <v>1645</v>
      </c>
      <c r="H5022" s="181" t="s">
        <v>7</v>
      </c>
      <c r="I5022" s="181" t="s">
        <v>6631</v>
      </c>
      <c r="J5022" s="181">
        <v>23600</v>
      </c>
      <c r="K5022" s="181">
        <v>20</v>
      </c>
      <c r="L5022" s="181"/>
      <c r="M5022" s="181"/>
      <c r="N5022" s="596" t="s">
        <v>288</v>
      </c>
    </row>
    <row r="5023" spans="1:14" s="158" customFormat="1" ht="18" customHeight="1" x14ac:dyDescent="0.25">
      <c r="A5023" s="181">
        <v>6595</v>
      </c>
      <c r="B5023" s="701" t="s">
        <v>13670</v>
      </c>
      <c r="C5023" s="181" t="s">
        <v>6777</v>
      </c>
      <c r="D5023" s="181" t="s">
        <v>1668</v>
      </c>
      <c r="E5023" s="181" t="s">
        <v>4664</v>
      </c>
      <c r="F5023" s="181" t="s">
        <v>304</v>
      </c>
      <c r="G5023" s="181" t="s">
        <v>309</v>
      </c>
      <c r="H5023" s="181" t="s">
        <v>5</v>
      </c>
      <c r="I5023" s="181" t="s">
        <v>5268</v>
      </c>
      <c r="J5023" s="181">
        <v>9660</v>
      </c>
      <c r="K5023" s="181">
        <v>71</v>
      </c>
      <c r="L5023" s="181"/>
      <c r="M5023" s="181"/>
      <c r="N5023" s="596" t="s">
        <v>288</v>
      </c>
    </row>
    <row r="5024" spans="1:14" s="158" customFormat="1" ht="18" customHeight="1" x14ac:dyDescent="0.25">
      <c r="A5024" s="181">
        <v>20459</v>
      </c>
      <c r="B5024" s="701" t="s">
        <v>11415</v>
      </c>
      <c r="C5024" s="181" t="s">
        <v>11701</v>
      </c>
      <c r="D5024" s="181" t="s">
        <v>1739</v>
      </c>
      <c r="E5024" s="181" t="s">
        <v>11416</v>
      </c>
      <c r="F5024" s="181" t="s">
        <v>304</v>
      </c>
      <c r="G5024" s="181" t="s">
        <v>1508</v>
      </c>
      <c r="H5024" s="181" t="s">
        <v>7</v>
      </c>
      <c r="I5024" s="181" t="s">
        <v>2396</v>
      </c>
      <c r="J5024" s="181">
        <v>22330</v>
      </c>
      <c r="K5024" s="181">
        <v>46</v>
      </c>
      <c r="L5024" s="181"/>
      <c r="M5024" s="181"/>
      <c r="N5024" s="596" t="s">
        <v>288</v>
      </c>
    </row>
    <row r="5025" spans="1:14" s="158" customFormat="1" ht="18" customHeight="1" x14ac:dyDescent="0.25">
      <c r="A5025" s="181">
        <v>20460</v>
      </c>
      <c r="B5025" s="701" t="s">
        <v>11417</v>
      </c>
      <c r="C5025" s="181" t="s">
        <v>6743</v>
      </c>
      <c r="D5025" s="181" t="s">
        <v>1748</v>
      </c>
      <c r="E5025" s="181" t="s">
        <v>11416</v>
      </c>
      <c r="F5025" s="181" t="s">
        <v>304</v>
      </c>
      <c r="G5025" s="181" t="s">
        <v>1508</v>
      </c>
      <c r="H5025" s="181" t="s">
        <v>7</v>
      </c>
      <c r="I5025" s="181" t="s">
        <v>2396</v>
      </c>
      <c r="J5025" s="181">
        <v>22330</v>
      </c>
      <c r="K5025" s="181">
        <v>7</v>
      </c>
      <c r="L5025" s="181"/>
      <c r="M5025" s="181"/>
      <c r="N5025" s="596" t="s">
        <v>288</v>
      </c>
    </row>
    <row r="5026" spans="1:14" ht="18" customHeight="1" x14ac:dyDescent="0.25">
      <c r="A5026" s="181">
        <v>45939</v>
      </c>
      <c r="B5026" s="701" t="s">
        <v>18633</v>
      </c>
      <c r="C5026" s="181" t="s">
        <v>18634</v>
      </c>
      <c r="D5026" s="181" t="s">
        <v>1753</v>
      </c>
      <c r="E5026" s="181" t="s">
        <v>4664</v>
      </c>
      <c r="F5026" s="181" t="s">
        <v>304</v>
      </c>
      <c r="G5026" s="181" t="s">
        <v>711</v>
      </c>
      <c r="H5026" s="181" t="s">
        <v>10</v>
      </c>
      <c r="I5026" s="181" t="s">
        <v>18632</v>
      </c>
      <c r="J5026" s="181">
        <v>19570</v>
      </c>
      <c r="K5026" s="181">
        <v>52</v>
      </c>
      <c r="L5026" s="181"/>
      <c r="M5026" s="181"/>
      <c r="N5026" s="596" t="s">
        <v>288</v>
      </c>
    </row>
    <row r="5027" spans="1:14" ht="18" customHeight="1" x14ac:dyDescent="0.25">
      <c r="A5027" s="181">
        <v>20232</v>
      </c>
      <c r="B5027" s="701">
        <v>33264</v>
      </c>
      <c r="C5027" s="181" t="s">
        <v>6599</v>
      </c>
      <c r="D5027" s="181" t="s">
        <v>6779</v>
      </c>
      <c r="E5027" s="181" t="s">
        <v>6780</v>
      </c>
      <c r="F5027" s="181" t="s">
        <v>304</v>
      </c>
      <c r="G5027" s="181" t="s">
        <v>567</v>
      </c>
      <c r="H5027" s="181" t="s">
        <v>5</v>
      </c>
      <c r="I5027" s="181" t="s">
        <v>3778</v>
      </c>
      <c r="J5027" s="181">
        <v>6570</v>
      </c>
      <c r="K5027" s="181">
        <v>6</v>
      </c>
      <c r="L5027" s="181"/>
      <c r="M5027" s="181"/>
      <c r="N5027" s="596" t="s">
        <v>288</v>
      </c>
    </row>
    <row r="5028" spans="1:14" s="158" customFormat="1" ht="18" customHeight="1" x14ac:dyDescent="0.25">
      <c r="A5028" s="181">
        <v>1335</v>
      </c>
      <c r="B5028" s="701">
        <v>620505</v>
      </c>
      <c r="C5028" s="181" t="s">
        <v>6788</v>
      </c>
      <c r="D5028" s="181" t="s">
        <v>6782</v>
      </c>
      <c r="E5028" s="181" t="s">
        <v>4664</v>
      </c>
      <c r="F5028" s="181" t="s">
        <v>304</v>
      </c>
      <c r="G5028" s="181" t="s">
        <v>6605</v>
      </c>
      <c r="H5028" s="181" t="s">
        <v>6606</v>
      </c>
      <c r="I5028" s="181" t="s">
        <v>3151</v>
      </c>
      <c r="J5028" s="181">
        <v>3780</v>
      </c>
      <c r="K5028" s="181">
        <v>118</v>
      </c>
      <c r="L5028" s="181"/>
      <c r="M5028" s="181"/>
      <c r="N5028" s="596" t="s">
        <v>288</v>
      </c>
    </row>
    <row r="5029" spans="1:14" s="158" customFormat="1" ht="18" customHeight="1" x14ac:dyDescent="0.25">
      <c r="A5029" s="181">
        <v>1336</v>
      </c>
      <c r="B5029" s="701">
        <v>18139</v>
      </c>
      <c r="C5029" s="181" t="s">
        <v>6784</v>
      </c>
      <c r="D5029" s="181" t="s">
        <v>6149</v>
      </c>
      <c r="E5029" s="181" t="s">
        <v>4664</v>
      </c>
      <c r="F5029" s="181" t="s">
        <v>304</v>
      </c>
      <c r="G5029" s="181" t="s">
        <v>1077</v>
      </c>
      <c r="H5029" s="181" t="s">
        <v>5</v>
      </c>
      <c r="I5029" s="181" t="s">
        <v>3778</v>
      </c>
      <c r="J5029" s="181">
        <v>4270</v>
      </c>
      <c r="K5029" s="181">
        <v>21</v>
      </c>
      <c r="L5029" s="181"/>
      <c r="M5029" s="181"/>
      <c r="N5029" s="596" t="s">
        <v>288</v>
      </c>
    </row>
    <row r="5030" spans="1:14" s="158" customFormat="1" ht="18" customHeight="1" x14ac:dyDescent="0.25">
      <c r="A5030" s="181">
        <v>1738</v>
      </c>
      <c r="B5030" s="701">
        <v>90197915</v>
      </c>
      <c r="C5030" s="181" t="s">
        <v>18635</v>
      </c>
      <c r="D5030" s="181" t="s">
        <v>6786</v>
      </c>
      <c r="E5030" s="181" t="s">
        <v>6682</v>
      </c>
      <c r="F5030" s="181" t="s">
        <v>304</v>
      </c>
      <c r="G5030" s="181" t="s">
        <v>6605</v>
      </c>
      <c r="H5030" s="181" t="s">
        <v>6606</v>
      </c>
      <c r="I5030" s="181" t="s">
        <v>3778</v>
      </c>
      <c r="J5030" s="181">
        <v>2590</v>
      </c>
      <c r="K5030" s="181">
        <v>5</v>
      </c>
      <c r="L5030" s="181"/>
      <c r="M5030" s="181"/>
      <c r="N5030" s="596" t="s">
        <v>288</v>
      </c>
    </row>
    <row r="5031" spans="1:14" s="158" customFormat="1" ht="18" customHeight="1" x14ac:dyDescent="0.25">
      <c r="A5031" s="181">
        <v>11181</v>
      </c>
      <c r="B5031" s="701" t="s">
        <v>6787</v>
      </c>
      <c r="C5031" s="181" t="s">
        <v>6788</v>
      </c>
      <c r="D5031" s="181" t="s">
        <v>1810</v>
      </c>
      <c r="E5031" s="181" t="s">
        <v>6789</v>
      </c>
      <c r="F5031" s="181" t="s">
        <v>304</v>
      </c>
      <c r="G5031" s="181" t="s">
        <v>711</v>
      </c>
      <c r="H5031" s="181" t="s">
        <v>10</v>
      </c>
      <c r="I5031" s="181" t="s">
        <v>6773</v>
      </c>
      <c r="J5031" s="181">
        <v>19550</v>
      </c>
      <c r="K5031" s="181">
        <v>102</v>
      </c>
      <c r="L5031" s="181"/>
      <c r="M5031" s="181"/>
      <c r="N5031" s="596" t="s">
        <v>288</v>
      </c>
    </row>
    <row r="5032" spans="1:14" s="158" customFormat="1" ht="18" customHeight="1" x14ac:dyDescent="0.25">
      <c r="A5032" s="181">
        <v>919</v>
      </c>
      <c r="B5032" s="701" t="s">
        <v>6790</v>
      </c>
      <c r="C5032" s="181" t="s">
        <v>6791</v>
      </c>
      <c r="D5032" s="181" t="s">
        <v>1819</v>
      </c>
      <c r="E5032" s="181" t="s">
        <v>4522</v>
      </c>
      <c r="F5032" s="181" t="s">
        <v>304</v>
      </c>
      <c r="G5032" s="181" t="s">
        <v>826</v>
      </c>
      <c r="H5032" s="181" t="s">
        <v>5</v>
      </c>
      <c r="I5032" s="181" t="s">
        <v>6638</v>
      </c>
      <c r="J5032" s="181">
        <v>13280</v>
      </c>
      <c r="K5032" s="181">
        <v>60</v>
      </c>
      <c r="L5032" s="181"/>
      <c r="M5032" s="181"/>
      <c r="N5032" s="596" t="s">
        <v>288</v>
      </c>
    </row>
    <row r="5033" spans="1:14" s="158" customFormat="1" ht="18" customHeight="1" x14ac:dyDescent="0.25">
      <c r="A5033" s="181">
        <v>8379</v>
      </c>
      <c r="B5033" s="701" t="s">
        <v>17096</v>
      </c>
      <c r="C5033" s="181" t="s">
        <v>17097</v>
      </c>
      <c r="D5033" s="181" t="s">
        <v>1819</v>
      </c>
      <c r="E5033" s="181" t="s">
        <v>4522</v>
      </c>
      <c r="F5033" s="181" t="s">
        <v>304</v>
      </c>
      <c r="G5033" s="181" t="s">
        <v>1822</v>
      </c>
      <c r="H5033" s="181" t="s">
        <v>5</v>
      </c>
      <c r="I5033" s="181" t="s">
        <v>2303</v>
      </c>
      <c r="J5033" s="181">
        <v>35660</v>
      </c>
      <c r="K5033" s="181">
        <v>6</v>
      </c>
      <c r="L5033" s="181"/>
      <c r="M5033" s="181"/>
      <c r="N5033" s="596" t="s">
        <v>288</v>
      </c>
    </row>
    <row r="5034" spans="1:14" s="158" customFormat="1" ht="18" customHeight="1" x14ac:dyDescent="0.25">
      <c r="A5034" s="181">
        <v>1160</v>
      </c>
      <c r="B5034" s="701" t="s">
        <v>6792</v>
      </c>
      <c r="C5034" s="181" t="s">
        <v>6793</v>
      </c>
      <c r="D5034" s="181" t="s">
        <v>1819</v>
      </c>
      <c r="E5034" s="181" t="s">
        <v>6635</v>
      </c>
      <c r="F5034" s="181" t="s">
        <v>304</v>
      </c>
      <c r="G5034" s="181" t="s">
        <v>1822</v>
      </c>
      <c r="H5034" s="181" t="s">
        <v>5</v>
      </c>
      <c r="I5034" s="181" t="s">
        <v>2303</v>
      </c>
      <c r="J5034" s="181">
        <v>40860</v>
      </c>
      <c r="K5034" s="181">
        <v>7</v>
      </c>
      <c r="L5034" s="181"/>
      <c r="M5034" s="181"/>
      <c r="N5034" s="596" t="s">
        <v>288</v>
      </c>
    </row>
    <row r="5035" spans="1:14" s="158" customFormat="1" ht="18" customHeight="1" x14ac:dyDescent="0.25">
      <c r="A5035" s="181">
        <v>8078</v>
      </c>
      <c r="B5035" s="701" t="s">
        <v>6794</v>
      </c>
      <c r="C5035" s="181" t="s">
        <v>6561</v>
      </c>
      <c r="D5035" s="181" t="s">
        <v>1850</v>
      </c>
      <c r="E5035" s="181" t="s">
        <v>4664</v>
      </c>
      <c r="F5035" s="181" t="s">
        <v>416</v>
      </c>
      <c r="G5035" s="181" t="s">
        <v>141</v>
      </c>
      <c r="H5035" s="181" t="s">
        <v>10</v>
      </c>
      <c r="I5035" s="181" t="s">
        <v>6796</v>
      </c>
      <c r="J5035" s="181">
        <v>94850</v>
      </c>
      <c r="K5035" s="181">
        <v>64</v>
      </c>
      <c r="L5035" s="181"/>
      <c r="M5035" s="181"/>
      <c r="N5035" s="596" t="s">
        <v>288</v>
      </c>
    </row>
    <row r="5036" spans="1:14" s="158" customFormat="1" ht="18" customHeight="1" x14ac:dyDescent="0.25">
      <c r="A5036" s="181">
        <v>6709</v>
      </c>
      <c r="B5036" s="701" t="s">
        <v>12251</v>
      </c>
      <c r="C5036" s="181" t="s">
        <v>12252</v>
      </c>
      <c r="D5036" s="181" t="s">
        <v>1850</v>
      </c>
      <c r="E5036" s="181" t="s">
        <v>3778</v>
      </c>
      <c r="F5036" s="181" t="s">
        <v>416</v>
      </c>
      <c r="G5036" s="181" t="s">
        <v>141</v>
      </c>
      <c r="H5036" s="181" t="s">
        <v>10</v>
      </c>
      <c r="I5036" s="181" t="s">
        <v>5421</v>
      </c>
      <c r="J5036" s="181">
        <v>103800</v>
      </c>
      <c r="K5036" s="181">
        <v>58</v>
      </c>
      <c r="L5036" s="181"/>
      <c r="M5036" s="181"/>
      <c r="N5036" s="596" t="s">
        <v>288</v>
      </c>
    </row>
    <row r="5037" spans="1:14" s="158" customFormat="1" ht="18" customHeight="1" x14ac:dyDescent="0.25">
      <c r="A5037" s="181">
        <v>8579</v>
      </c>
      <c r="B5037" s="701">
        <v>93740918</v>
      </c>
      <c r="C5037" s="181" t="s">
        <v>6755</v>
      </c>
      <c r="D5037" s="181" t="s">
        <v>6234</v>
      </c>
      <c r="E5037" s="181" t="s">
        <v>3966</v>
      </c>
      <c r="F5037" s="181" t="s">
        <v>304</v>
      </c>
      <c r="G5037" s="181" t="s">
        <v>5384</v>
      </c>
      <c r="H5037" s="181" t="s">
        <v>14</v>
      </c>
      <c r="I5037" s="181" t="s">
        <v>6515</v>
      </c>
      <c r="J5037" s="181">
        <v>37250</v>
      </c>
      <c r="K5037" s="181">
        <v>2</v>
      </c>
      <c r="L5037" s="181"/>
      <c r="M5037" s="181"/>
      <c r="N5037" s="596" t="s">
        <v>288</v>
      </c>
    </row>
    <row r="5038" spans="1:14" s="158" customFormat="1" ht="18" customHeight="1" x14ac:dyDescent="0.25">
      <c r="A5038" s="181">
        <v>8079</v>
      </c>
      <c r="B5038" s="701" t="s">
        <v>12253</v>
      </c>
      <c r="C5038" s="181" t="s">
        <v>10965</v>
      </c>
      <c r="D5038" s="181" t="s">
        <v>1862</v>
      </c>
      <c r="E5038" s="181" t="s">
        <v>4664</v>
      </c>
      <c r="F5038" s="181" t="s">
        <v>416</v>
      </c>
      <c r="G5038" s="181" t="s">
        <v>141</v>
      </c>
      <c r="H5038" s="181" t="s">
        <v>10</v>
      </c>
      <c r="I5038" s="181" t="s">
        <v>6796</v>
      </c>
      <c r="J5038" s="181">
        <v>122160</v>
      </c>
      <c r="K5038" s="181">
        <v>37</v>
      </c>
      <c r="L5038" s="181"/>
      <c r="M5038" s="181"/>
      <c r="N5038" s="596" t="s">
        <v>288</v>
      </c>
    </row>
    <row r="5039" spans="1:14" s="158" customFormat="1" ht="18" customHeight="1" x14ac:dyDescent="0.25">
      <c r="A5039" s="181">
        <v>6708</v>
      </c>
      <c r="B5039" s="701" t="s">
        <v>15710</v>
      </c>
      <c r="C5039" s="181" t="s">
        <v>15711</v>
      </c>
      <c r="D5039" s="181" t="s">
        <v>1862</v>
      </c>
      <c r="E5039" s="181" t="s">
        <v>3778</v>
      </c>
      <c r="F5039" s="181" t="s">
        <v>416</v>
      </c>
      <c r="G5039" s="181" t="s">
        <v>141</v>
      </c>
      <c r="H5039" s="181" t="s">
        <v>10</v>
      </c>
      <c r="I5039" s="181" t="s">
        <v>6758</v>
      </c>
      <c r="J5039" s="181">
        <v>114590</v>
      </c>
      <c r="K5039" s="181">
        <v>13</v>
      </c>
      <c r="L5039" s="181"/>
      <c r="M5039" s="181"/>
      <c r="N5039" s="596" t="s">
        <v>288</v>
      </c>
    </row>
    <row r="5040" spans="1:14" s="158" customFormat="1" ht="18" customHeight="1" x14ac:dyDescent="0.25">
      <c r="A5040" s="181">
        <v>4793</v>
      </c>
      <c r="B5040" s="701">
        <v>22834</v>
      </c>
      <c r="C5040" s="181" t="s">
        <v>15712</v>
      </c>
      <c r="D5040" s="181" t="s">
        <v>15713</v>
      </c>
      <c r="E5040" s="181" t="s">
        <v>4664</v>
      </c>
      <c r="F5040" s="181" t="s">
        <v>304</v>
      </c>
      <c r="G5040" s="181" t="s">
        <v>305</v>
      </c>
      <c r="H5040" s="181" t="s">
        <v>5</v>
      </c>
      <c r="I5040" s="181" t="s">
        <v>3778</v>
      </c>
      <c r="J5040" s="181">
        <v>21760</v>
      </c>
      <c r="K5040" s="181">
        <v>3</v>
      </c>
      <c r="L5040" s="181"/>
      <c r="M5040" s="181"/>
      <c r="N5040" s="596" t="s">
        <v>288</v>
      </c>
    </row>
    <row r="5041" spans="1:14" ht="18" customHeight="1" x14ac:dyDescent="0.25">
      <c r="A5041" s="181">
        <v>23912</v>
      </c>
      <c r="B5041" s="701" t="s">
        <v>15714</v>
      </c>
      <c r="C5041" s="181" t="s">
        <v>6760</v>
      </c>
      <c r="D5041" s="181" t="s">
        <v>1875</v>
      </c>
      <c r="E5041" s="181" t="s">
        <v>4664</v>
      </c>
      <c r="F5041" s="181" t="s">
        <v>577</v>
      </c>
      <c r="G5041" s="181" t="s">
        <v>1876</v>
      </c>
      <c r="H5041" s="181" t="s">
        <v>5</v>
      </c>
      <c r="I5041" s="181" t="s">
        <v>3778</v>
      </c>
      <c r="J5041" s="181">
        <v>85460</v>
      </c>
      <c r="K5041" s="181">
        <v>2</v>
      </c>
      <c r="L5041" s="181"/>
      <c r="M5041" s="181"/>
      <c r="N5041" s="596" t="s">
        <v>288</v>
      </c>
    </row>
    <row r="5042" spans="1:14" ht="18" customHeight="1" x14ac:dyDescent="0.25">
      <c r="A5042" s="181">
        <v>4288</v>
      </c>
      <c r="B5042" s="701" t="s">
        <v>6762</v>
      </c>
      <c r="C5042" s="181" t="s">
        <v>6763</v>
      </c>
      <c r="D5042" s="181" t="s">
        <v>1425</v>
      </c>
      <c r="E5042" s="181" t="s">
        <v>6764</v>
      </c>
      <c r="F5042" s="181" t="s">
        <v>304</v>
      </c>
      <c r="G5042" s="181" t="s">
        <v>1427</v>
      </c>
      <c r="H5042" s="181" t="s">
        <v>7</v>
      </c>
      <c r="I5042" s="181" t="s">
        <v>6612</v>
      </c>
      <c r="J5042" s="181">
        <v>315000</v>
      </c>
      <c r="K5042" s="181">
        <v>2</v>
      </c>
      <c r="L5042" s="181"/>
      <c r="M5042" s="181"/>
      <c r="N5042" s="596" t="s">
        <v>288</v>
      </c>
    </row>
    <row r="5043" spans="1:14" ht="18" customHeight="1" x14ac:dyDescent="0.25">
      <c r="A5043" s="181">
        <v>26676</v>
      </c>
      <c r="B5043" s="701" t="s">
        <v>6800</v>
      </c>
      <c r="C5043" s="181" t="s">
        <v>6801</v>
      </c>
      <c r="D5043" s="181" t="s">
        <v>310</v>
      </c>
      <c r="E5043" s="181" t="s">
        <v>6802</v>
      </c>
      <c r="F5043" s="181" t="s">
        <v>304</v>
      </c>
      <c r="G5043" s="181" t="s">
        <v>312</v>
      </c>
      <c r="H5043" s="181" t="s">
        <v>7</v>
      </c>
      <c r="I5043" s="181" t="s">
        <v>341</v>
      </c>
      <c r="J5043" s="181">
        <v>98000</v>
      </c>
      <c r="K5043" s="181">
        <v>28</v>
      </c>
      <c r="L5043" s="181"/>
      <c r="M5043" s="181"/>
      <c r="N5043" s="596" t="s">
        <v>288</v>
      </c>
    </row>
    <row r="5044" spans="1:14" s="158" customFormat="1" ht="18" customHeight="1" x14ac:dyDescent="0.25">
      <c r="A5044" s="181">
        <v>26677</v>
      </c>
      <c r="B5044" s="701" t="s">
        <v>6803</v>
      </c>
      <c r="C5044" s="181" t="s">
        <v>6804</v>
      </c>
      <c r="D5044" s="181" t="s">
        <v>313</v>
      </c>
      <c r="E5044" s="181" t="s">
        <v>6802</v>
      </c>
      <c r="F5044" s="181" t="s">
        <v>304</v>
      </c>
      <c r="G5044" s="181" t="s">
        <v>312</v>
      </c>
      <c r="H5044" s="181" t="s">
        <v>7</v>
      </c>
      <c r="I5044" s="181" t="s">
        <v>341</v>
      </c>
      <c r="J5044" s="181">
        <v>98000</v>
      </c>
      <c r="K5044" s="181">
        <v>27</v>
      </c>
      <c r="L5044" s="181"/>
      <c r="M5044" s="181"/>
      <c r="N5044" s="596" t="s">
        <v>288</v>
      </c>
    </row>
    <row r="5045" spans="1:14" s="158" customFormat="1" ht="18" customHeight="1" x14ac:dyDescent="0.25">
      <c r="A5045" s="181">
        <v>26678</v>
      </c>
      <c r="B5045" s="701" t="s">
        <v>6805</v>
      </c>
      <c r="C5045" s="181" t="s">
        <v>6522</v>
      </c>
      <c r="D5045" s="181" t="s">
        <v>314</v>
      </c>
      <c r="E5045" s="181" t="s">
        <v>6807</v>
      </c>
      <c r="F5045" s="181" t="s">
        <v>304</v>
      </c>
      <c r="G5045" s="181" t="s">
        <v>312</v>
      </c>
      <c r="H5045" s="181" t="s">
        <v>7</v>
      </c>
      <c r="I5045" s="181" t="s">
        <v>341</v>
      </c>
      <c r="J5045" s="181">
        <v>115000</v>
      </c>
      <c r="K5045" s="181">
        <v>6</v>
      </c>
      <c r="L5045" s="181"/>
      <c r="M5045" s="181"/>
      <c r="N5045" s="596" t="s">
        <v>288</v>
      </c>
    </row>
    <row r="5046" spans="1:14" s="158" customFormat="1" ht="18" customHeight="1" x14ac:dyDescent="0.25">
      <c r="A5046" s="181">
        <v>29900</v>
      </c>
      <c r="B5046" s="701" t="s">
        <v>6808</v>
      </c>
      <c r="C5046" s="181" t="s">
        <v>6781</v>
      </c>
      <c r="D5046" s="181" t="s">
        <v>314</v>
      </c>
      <c r="E5046" s="181" t="s">
        <v>6809</v>
      </c>
      <c r="F5046" s="181" t="s">
        <v>304</v>
      </c>
      <c r="G5046" s="181" t="s">
        <v>312</v>
      </c>
      <c r="H5046" s="181" t="s">
        <v>7</v>
      </c>
      <c r="I5046" s="181" t="s">
        <v>6783</v>
      </c>
      <c r="J5046" s="181">
        <v>111680</v>
      </c>
      <c r="K5046" s="181">
        <v>71</v>
      </c>
      <c r="L5046" s="181"/>
      <c r="M5046" s="181"/>
      <c r="N5046" s="596" t="s">
        <v>288</v>
      </c>
    </row>
    <row r="5047" spans="1:14" s="158" customFormat="1" ht="18" customHeight="1" x14ac:dyDescent="0.25">
      <c r="A5047" s="181">
        <v>11329</v>
      </c>
      <c r="B5047" s="701" t="s">
        <v>6810</v>
      </c>
      <c r="C5047" s="181" t="s">
        <v>6615</v>
      </c>
      <c r="D5047" s="181" t="s">
        <v>3593</v>
      </c>
      <c r="E5047" s="181" t="s">
        <v>6811</v>
      </c>
      <c r="F5047" s="181" t="s">
        <v>304</v>
      </c>
      <c r="G5047" s="181" t="s">
        <v>312</v>
      </c>
      <c r="H5047" s="181" t="s">
        <v>7</v>
      </c>
      <c r="I5047" s="181" t="s">
        <v>323</v>
      </c>
      <c r="J5047" s="181">
        <v>85330</v>
      </c>
      <c r="K5047" s="181">
        <v>86</v>
      </c>
      <c r="L5047" s="181"/>
      <c r="M5047" s="181"/>
      <c r="N5047" s="596" t="s">
        <v>288</v>
      </c>
    </row>
    <row r="5048" spans="1:14" s="158" customFormat="1" ht="18" customHeight="1" x14ac:dyDescent="0.25">
      <c r="A5048" s="181">
        <v>27997</v>
      </c>
      <c r="B5048" s="701" t="s">
        <v>6812</v>
      </c>
      <c r="C5048" s="181" t="s">
        <v>6785</v>
      </c>
      <c r="D5048" s="181" t="s">
        <v>336</v>
      </c>
      <c r="E5048" s="181" t="s">
        <v>6802</v>
      </c>
      <c r="F5048" s="181" t="s">
        <v>304</v>
      </c>
      <c r="G5048" s="181" t="s">
        <v>312</v>
      </c>
      <c r="H5048" s="181" t="s">
        <v>7</v>
      </c>
      <c r="I5048" s="181" t="s">
        <v>323</v>
      </c>
      <c r="J5048" s="181">
        <v>80000</v>
      </c>
      <c r="K5048" s="181">
        <v>26</v>
      </c>
      <c r="L5048" s="181"/>
      <c r="M5048" s="181"/>
      <c r="N5048" s="596" t="s">
        <v>288</v>
      </c>
    </row>
    <row r="5049" spans="1:14" s="158" customFormat="1" ht="18" customHeight="1" x14ac:dyDescent="0.25">
      <c r="A5049" s="181">
        <v>26679</v>
      </c>
      <c r="B5049" s="701" t="s">
        <v>6813</v>
      </c>
      <c r="C5049" s="181" t="s">
        <v>6770</v>
      </c>
      <c r="D5049" s="181" t="s">
        <v>336</v>
      </c>
      <c r="E5049" s="181" t="s">
        <v>6807</v>
      </c>
      <c r="F5049" s="181" t="s">
        <v>304</v>
      </c>
      <c r="G5049" s="181" t="s">
        <v>312</v>
      </c>
      <c r="H5049" s="181" t="s">
        <v>7</v>
      </c>
      <c r="I5049" s="181" t="s">
        <v>341</v>
      </c>
      <c r="J5049" s="181">
        <v>68000</v>
      </c>
      <c r="K5049" s="181">
        <v>87</v>
      </c>
      <c r="L5049" s="181"/>
      <c r="M5049" s="181"/>
      <c r="N5049" s="596" t="s">
        <v>288</v>
      </c>
    </row>
    <row r="5050" spans="1:14" s="158" customFormat="1" ht="18" customHeight="1" x14ac:dyDescent="0.25">
      <c r="A5050" s="181">
        <v>26688</v>
      </c>
      <c r="B5050" s="701" t="s">
        <v>6814</v>
      </c>
      <c r="C5050" s="181" t="s">
        <v>6771</v>
      </c>
      <c r="D5050" s="181" t="s">
        <v>336</v>
      </c>
      <c r="E5050" s="181" t="s">
        <v>6816</v>
      </c>
      <c r="F5050" s="181" t="s">
        <v>304</v>
      </c>
      <c r="G5050" s="181" t="s">
        <v>312</v>
      </c>
      <c r="H5050" s="181" t="s">
        <v>7</v>
      </c>
      <c r="I5050" s="181" t="s">
        <v>6618</v>
      </c>
      <c r="J5050" s="181">
        <v>70770</v>
      </c>
      <c r="K5050" s="181">
        <v>50</v>
      </c>
      <c r="L5050" s="181"/>
      <c r="M5050" s="181"/>
      <c r="N5050" s="596" t="s">
        <v>288</v>
      </c>
    </row>
    <row r="5051" spans="1:14" s="158" customFormat="1" ht="18" customHeight="1" x14ac:dyDescent="0.25">
      <c r="A5051" s="181">
        <v>11325</v>
      </c>
      <c r="B5051" s="701" t="s">
        <v>6817</v>
      </c>
      <c r="C5051" s="181" t="s">
        <v>6818</v>
      </c>
      <c r="D5051" s="181" t="s">
        <v>336</v>
      </c>
      <c r="E5051" s="181" t="s">
        <v>6819</v>
      </c>
      <c r="F5051" s="181" t="s">
        <v>304</v>
      </c>
      <c r="G5051" s="181" t="s">
        <v>312</v>
      </c>
      <c r="H5051" s="181" t="s">
        <v>7</v>
      </c>
      <c r="I5051" s="181" t="s">
        <v>6820</v>
      </c>
      <c r="J5051" s="181">
        <v>56540</v>
      </c>
      <c r="K5051" s="181">
        <v>50</v>
      </c>
      <c r="L5051" s="181"/>
      <c r="M5051" s="181"/>
      <c r="N5051" s="596" t="s">
        <v>288</v>
      </c>
    </row>
    <row r="5052" spans="1:14" s="158" customFormat="1" ht="18" customHeight="1" x14ac:dyDescent="0.25">
      <c r="A5052" s="181">
        <v>24037</v>
      </c>
      <c r="B5052" s="701" t="s">
        <v>6821</v>
      </c>
      <c r="C5052" s="181" t="s">
        <v>6822</v>
      </c>
      <c r="D5052" s="181" t="s">
        <v>6823</v>
      </c>
      <c r="E5052" s="181" t="s">
        <v>6824</v>
      </c>
      <c r="F5052" s="181" t="s">
        <v>577</v>
      </c>
      <c r="G5052" s="181" t="s">
        <v>1940</v>
      </c>
      <c r="H5052" s="181" t="s">
        <v>13</v>
      </c>
      <c r="I5052" s="181" t="s">
        <v>6825</v>
      </c>
      <c r="J5052" s="181">
        <v>175790</v>
      </c>
      <c r="K5052" s="181">
        <v>7</v>
      </c>
      <c r="L5052" s="181"/>
      <c r="M5052" s="181"/>
      <c r="N5052" s="596" t="s">
        <v>288</v>
      </c>
    </row>
    <row r="5053" spans="1:14" s="158" customFormat="1" ht="18" customHeight="1" x14ac:dyDescent="0.25">
      <c r="A5053" s="181">
        <v>24369</v>
      </c>
      <c r="B5053" s="701" t="s">
        <v>10734</v>
      </c>
      <c r="C5053" s="181" t="s">
        <v>6624</v>
      </c>
      <c r="D5053" s="181" t="s">
        <v>352</v>
      </c>
      <c r="E5053" s="181" t="s">
        <v>2588</v>
      </c>
      <c r="F5053" s="181" t="s">
        <v>304</v>
      </c>
      <c r="G5053" s="181" t="s">
        <v>353</v>
      </c>
      <c r="H5053" s="181" t="s">
        <v>5</v>
      </c>
      <c r="I5053" s="181" t="s">
        <v>3778</v>
      </c>
      <c r="J5053" s="181">
        <v>8340</v>
      </c>
      <c r="K5053" s="181">
        <v>22</v>
      </c>
      <c r="L5053" s="181"/>
      <c r="M5053" s="181"/>
      <c r="N5053" s="596" t="s">
        <v>288</v>
      </c>
    </row>
    <row r="5054" spans="1:14" s="158" customFormat="1" ht="18" customHeight="1" x14ac:dyDescent="0.25">
      <c r="A5054" s="181">
        <v>7371</v>
      </c>
      <c r="B5054" s="701" t="s">
        <v>6827</v>
      </c>
      <c r="C5054" s="181" t="s">
        <v>6776</v>
      </c>
      <c r="D5054" s="181" t="s">
        <v>1953</v>
      </c>
      <c r="E5054" s="181" t="s">
        <v>6799</v>
      </c>
      <c r="F5054" s="181" t="s">
        <v>304</v>
      </c>
      <c r="G5054" s="181" t="s">
        <v>353</v>
      </c>
      <c r="H5054" s="181" t="s">
        <v>5</v>
      </c>
      <c r="I5054" s="181" t="s">
        <v>6636</v>
      </c>
      <c r="J5054" s="181">
        <v>2540</v>
      </c>
      <c r="K5054" s="181">
        <v>2</v>
      </c>
      <c r="L5054" s="181"/>
      <c r="M5054" s="181"/>
      <c r="N5054" s="596" t="s">
        <v>288</v>
      </c>
    </row>
    <row r="5055" spans="1:14" s="158" customFormat="1" ht="18" customHeight="1" x14ac:dyDescent="0.25">
      <c r="A5055" s="181">
        <v>13203</v>
      </c>
      <c r="B5055" s="701" t="s">
        <v>6829</v>
      </c>
      <c r="C5055" s="181" t="s">
        <v>6830</v>
      </c>
      <c r="D5055" s="181" t="s">
        <v>369</v>
      </c>
      <c r="E5055" s="181" t="s">
        <v>6831</v>
      </c>
      <c r="F5055" s="181" t="s">
        <v>304</v>
      </c>
      <c r="G5055" s="181" t="s">
        <v>375</v>
      </c>
      <c r="H5055" s="181" t="s">
        <v>7</v>
      </c>
      <c r="I5055" s="181" t="s">
        <v>6626</v>
      </c>
      <c r="J5055" s="181">
        <v>98020</v>
      </c>
      <c r="K5055" s="181">
        <v>160</v>
      </c>
      <c r="L5055" s="181"/>
      <c r="M5055" s="181"/>
      <c r="N5055" s="596" t="s">
        <v>288</v>
      </c>
    </row>
    <row r="5056" spans="1:14" s="158" customFormat="1" ht="18" customHeight="1" x14ac:dyDescent="0.25">
      <c r="A5056" s="181">
        <v>4067</v>
      </c>
      <c r="B5056" s="701" t="s">
        <v>13671</v>
      </c>
      <c r="C5056" s="181" t="s">
        <v>13672</v>
      </c>
      <c r="D5056" s="181" t="s">
        <v>401</v>
      </c>
      <c r="E5056" s="181" t="s">
        <v>2588</v>
      </c>
      <c r="F5056" s="181" t="s">
        <v>304</v>
      </c>
      <c r="G5056" s="181" t="s">
        <v>375</v>
      </c>
      <c r="H5056" s="181" t="s">
        <v>7</v>
      </c>
      <c r="I5056" s="181" t="s">
        <v>13665</v>
      </c>
      <c r="J5056" s="181">
        <v>68240</v>
      </c>
      <c r="K5056" s="181">
        <v>34</v>
      </c>
      <c r="L5056" s="181"/>
      <c r="M5056" s="181"/>
      <c r="N5056" s="596" t="s">
        <v>288</v>
      </c>
    </row>
    <row r="5057" spans="1:14" s="158" customFormat="1" ht="18" customHeight="1" x14ac:dyDescent="0.25">
      <c r="A5057" s="181">
        <v>2695</v>
      </c>
      <c r="B5057" s="701" t="s">
        <v>6832</v>
      </c>
      <c r="C5057" s="181" t="s">
        <v>6833</v>
      </c>
      <c r="D5057" s="181" t="s">
        <v>3689</v>
      </c>
      <c r="E5057" s="181" t="s">
        <v>6799</v>
      </c>
      <c r="F5057" s="181" t="s">
        <v>304</v>
      </c>
      <c r="G5057" s="181" t="s">
        <v>1989</v>
      </c>
      <c r="H5057" s="181" t="s">
        <v>13</v>
      </c>
      <c r="I5057" s="181" t="s">
        <v>3778</v>
      </c>
      <c r="J5057" s="181">
        <v>243440</v>
      </c>
      <c r="K5057" s="181">
        <v>1</v>
      </c>
      <c r="L5057" s="181"/>
      <c r="M5057" s="181"/>
      <c r="N5057" s="596" t="s">
        <v>288</v>
      </c>
    </row>
    <row r="5058" spans="1:14" s="158" customFormat="1" ht="18" customHeight="1" x14ac:dyDescent="0.25">
      <c r="A5058" s="181">
        <v>2696</v>
      </c>
      <c r="B5058" s="701" t="s">
        <v>15716</v>
      </c>
      <c r="C5058" s="181" t="s">
        <v>14543</v>
      </c>
      <c r="D5058" s="181" t="s">
        <v>3689</v>
      </c>
      <c r="E5058" s="181" t="s">
        <v>6799</v>
      </c>
      <c r="F5058" s="181" t="s">
        <v>304</v>
      </c>
      <c r="G5058" s="181" t="s">
        <v>1508</v>
      </c>
      <c r="H5058" s="181" t="s">
        <v>7</v>
      </c>
      <c r="I5058" s="181" t="s">
        <v>17540</v>
      </c>
      <c r="J5058" s="181">
        <v>137780</v>
      </c>
      <c r="K5058" s="181">
        <v>4</v>
      </c>
      <c r="L5058" s="181"/>
      <c r="M5058" s="181"/>
      <c r="N5058" s="596" t="s">
        <v>288</v>
      </c>
    </row>
    <row r="5059" spans="1:14" s="158" customFormat="1" ht="18" customHeight="1" x14ac:dyDescent="0.25">
      <c r="A5059" s="181">
        <v>22062</v>
      </c>
      <c r="B5059" s="701" t="s">
        <v>6834</v>
      </c>
      <c r="C5059" s="181" t="s">
        <v>17541</v>
      </c>
      <c r="D5059" s="181" t="s">
        <v>3689</v>
      </c>
      <c r="E5059" s="181" t="s">
        <v>6835</v>
      </c>
      <c r="F5059" s="181" t="s">
        <v>304</v>
      </c>
      <c r="G5059" s="181" t="s">
        <v>1508</v>
      </c>
      <c r="H5059" s="181" t="s">
        <v>7</v>
      </c>
      <c r="I5059" s="181" t="s">
        <v>2396</v>
      </c>
      <c r="J5059" s="181">
        <v>127420</v>
      </c>
      <c r="K5059" s="181">
        <v>52</v>
      </c>
      <c r="L5059" s="181"/>
      <c r="M5059" s="181"/>
      <c r="N5059" s="596" t="s">
        <v>288</v>
      </c>
    </row>
    <row r="5060" spans="1:14" s="158" customFormat="1" ht="18" customHeight="1" x14ac:dyDescent="0.25">
      <c r="A5060" s="181">
        <v>2760</v>
      </c>
      <c r="B5060" s="701" t="s">
        <v>6836</v>
      </c>
      <c r="C5060" s="181" t="s">
        <v>6628</v>
      </c>
      <c r="D5060" s="181" t="s">
        <v>1987</v>
      </c>
      <c r="E5060" s="181" t="s">
        <v>6835</v>
      </c>
      <c r="F5060" s="181" t="s">
        <v>304</v>
      </c>
      <c r="G5060" s="181" t="s">
        <v>1508</v>
      </c>
      <c r="H5060" s="181" t="s">
        <v>7</v>
      </c>
      <c r="I5060" s="181" t="s">
        <v>641</v>
      </c>
      <c r="J5060" s="181">
        <v>56570</v>
      </c>
      <c r="K5060" s="181">
        <v>21</v>
      </c>
      <c r="L5060" s="181"/>
      <c r="M5060" s="181"/>
      <c r="N5060" s="596" t="s">
        <v>288</v>
      </c>
    </row>
    <row r="5061" spans="1:14" s="158" customFormat="1" ht="18" customHeight="1" x14ac:dyDescent="0.25">
      <c r="A5061" s="181">
        <v>9742</v>
      </c>
      <c r="B5061" s="701" t="s">
        <v>6837</v>
      </c>
      <c r="C5061" s="181" t="s">
        <v>6838</v>
      </c>
      <c r="D5061" s="181" t="s">
        <v>432</v>
      </c>
      <c r="E5061" s="181" t="s">
        <v>6839</v>
      </c>
      <c r="F5061" s="181" t="s">
        <v>304</v>
      </c>
      <c r="G5061" s="181" t="s">
        <v>433</v>
      </c>
      <c r="H5061" s="181" t="s">
        <v>7</v>
      </c>
      <c r="I5061" s="181" t="s">
        <v>6835</v>
      </c>
      <c r="J5061" s="181">
        <v>50730</v>
      </c>
      <c r="K5061" s="181">
        <v>18</v>
      </c>
      <c r="L5061" s="181"/>
      <c r="M5061" s="181"/>
      <c r="N5061" s="596" t="s">
        <v>288</v>
      </c>
    </row>
    <row r="5062" spans="1:14" s="158" customFormat="1" ht="18" customHeight="1" x14ac:dyDescent="0.25">
      <c r="A5062" s="181">
        <v>20988</v>
      </c>
      <c r="B5062" s="701" t="s">
        <v>6840</v>
      </c>
      <c r="C5062" s="181" t="s">
        <v>6632</v>
      </c>
      <c r="D5062" s="181" t="s">
        <v>432</v>
      </c>
      <c r="E5062" s="181" t="s">
        <v>6841</v>
      </c>
      <c r="F5062" s="181" t="s">
        <v>304</v>
      </c>
      <c r="G5062" s="181" t="s">
        <v>433</v>
      </c>
      <c r="H5062" s="181" t="s">
        <v>7</v>
      </c>
      <c r="I5062" s="181" t="s">
        <v>6842</v>
      </c>
      <c r="J5062" s="181">
        <v>87860</v>
      </c>
      <c r="K5062" s="181">
        <v>9</v>
      </c>
      <c r="L5062" s="181"/>
      <c r="M5062" s="181"/>
      <c r="N5062" s="596" t="s">
        <v>288</v>
      </c>
    </row>
    <row r="5063" spans="1:14" s="158" customFormat="1" ht="18" customHeight="1" x14ac:dyDescent="0.25">
      <c r="A5063" s="181">
        <v>9750</v>
      </c>
      <c r="B5063" s="701" t="s">
        <v>6843</v>
      </c>
      <c r="C5063" s="181" t="s">
        <v>6815</v>
      </c>
      <c r="D5063" s="181" t="s">
        <v>432</v>
      </c>
      <c r="E5063" s="181" t="s">
        <v>6844</v>
      </c>
      <c r="F5063" s="181" t="s">
        <v>304</v>
      </c>
      <c r="G5063" s="181" t="s">
        <v>433</v>
      </c>
      <c r="H5063" s="181" t="s">
        <v>7</v>
      </c>
      <c r="I5063" s="181" t="s">
        <v>6845</v>
      </c>
      <c r="J5063" s="181">
        <v>88900</v>
      </c>
      <c r="K5063" s="181">
        <v>18</v>
      </c>
      <c r="L5063" s="181"/>
      <c r="M5063" s="181"/>
      <c r="N5063" s="596" t="s">
        <v>288</v>
      </c>
    </row>
    <row r="5064" spans="1:14" s="158" customFormat="1" ht="18" customHeight="1" x14ac:dyDescent="0.25">
      <c r="A5064" s="181">
        <v>24530</v>
      </c>
      <c r="B5064" s="701" t="s">
        <v>6846</v>
      </c>
      <c r="C5064" s="181" t="s">
        <v>6599</v>
      </c>
      <c r="D5064" s="181" t="s">
        <v>439</v>
      </c>
      <c r="E5064" s="181" t="s">
        <v>6807</v>
      </c>
      <c r="F5064" s="181" t="s">
        <v>304</v>
      </c>
      <c r="G5064" s="181" t="s">
        <v>440</v>
      </c>
      <c r="H5064" s="181" t="s">
        <v>7</v>
      </c>
      <c r="I5064" s="181" t="s">
        <v>6600</v>
      </c>
      <c r="J5064" s="181">
        <v>96620</v>
      </c>
      <c r="K5064" s="181">
        <v>23</v>
      </c>
      <c r="L5064" s="181"/>
      <c r="M5064" s="181"/>
      <c r="N5064" s="596" t="s">
        <v>288</v>
      </c>
    </row>
    <row r="5065" spans="1:14" s="158" customFormat="1" ht="18" customHeight="1" x14ac:dyDescent="0.25">
      <c r="A5065" s="181">
        <v>26055</v>
      </c>
      <c r="B5065" s="701" t="s">
        <v>6847</v>
      </c>
      <c r="C5065" s="181" t="s">
        <v>6634</v>
      </c>
      <c r="D5065" s="181" t="s">
        <v>439</v>
      </c>
      <c r="E5065" s="181" t="s">
        <v>6848</v>
      </c>
      <c r="F5065" s="181" t="s">
        <v>304</v>
      </c>
      <c r="G5065" s="181" t="s">
        <v>440</v>
      </c>
      <c r="H5065" s="181" t="s">
        <v>7</v>
      </c>
      <c r="I5065" s="181" t="s">
        <v>6849</v>
      </c>
      <c r="J5065" s="181">
        <v>84230</v>
      </c>
      <c r="K5065" s="181">
        <v>14</v>
      </c>
      <c r="L5065" s="181"/>
      <c r="M5065" s="181"/>
      <c r="N5065" s="596" t="s">
        <v>288</v>
      </c>
    </row>
    <row r="5066" spans="1:14" ht="18" customHeight="1" x14ac:dyDescent="0.25">
      <c r="A5066" s="181">
        <v>2758</v>
      </c>
      <c r="B5066" s="701" t="s">
        <v>11923</v>
      </c>
      <c r="C5066" s="181" t="s">
        <v>11924</v>
      </c>
      <c r="D5066" s="181" t="s">
        <v>11925</v>
      </c>
      <c r="E5066" s="181" t="s">
        <v>6857</v>
      </c>
      <c r="F5066" s="181" t="s">
        <v>304</v>
      </c>
      <c r="G5066" s="181" t="s">
        <v>440</v>
      </c>
      <c r="H5066" s="181" t="s">
        <v>7</v>
      </c>
      <c r="I5066" s="181" t="s">
        <v>11926</v>
      </c>
      <c r="J5066" s="181">
        <v>151440</v>
      </c>
      <c r="K5066" s="181">
        <v>5</v>
      </c>
      <c r="L5066" s="181"/>
      <c r="M5066" s="181"/>
      <c r="N5066" s="596" t="s">
        <v>288</v>
      </c>
    </row>
    <row r="5067" spans="1:14" s="158" customFormat="1" ht="18" customHeight="1" x14ac:dyDescent="0.25">
      <c r="A5067" s="181">
        <v>2757</v>
      </c>
      <c r="B5067" s="701" t="s">
        <v>11927</v>
      </c>
      <c r="C5067" s="181" t="s">
        <v>11928</v>
      </c>
      <c r="D5067" s="181" t="s">
        <v>11929</v>
      </c>
      <c r="E5067" s="181" t="s">
        <v>6857</v>
      </c>
      <c r="F5067" s="181" t="s">
        <v>304</v>
      </c>
      <c r="G5067" s="181" t="s">
        <v>440</v>
      </c>
      <c r="H5067" s="181" t="s">
        <v>7</v>
      </c>
      <c r="I5067" s="181" t="s">
        <v>11926</v>
      </c>
      <c r="J5067" s="181">
        <v>151440</v>
      </c>
      <c r="K5067" s="181">
        <v>6</v>
      </c>
      <c r="L5067" s="181"/>
      <c r="M5067" s="181"/>
      <c r="N5067" s="596" t="s">
        <v>288</v>
      </c>
    </row>
    <row r="5068" spans="1:14" s="158" customFormat="1" ht="18" customHeight="1" x14ac:dyDescent="0.25">
      <c r="A5068" s="181">
        <v>42753</v>
      </c>
      <c r="B5068" s="701" t="s">
        <v>6850</v>
      </c>
      <c r="C5068" s="181" t="s">
        <v>6637</v>
      </c>
      <c r="D5068" s="181" t="s">
        <v>464</v>
      </c>
      <c r="E5068" s="181" t="s">
        <v>6851</v>
      </c>
      <c r="F5068" s="181" t="s">
        <v>304</v>
      </c>
      <c r="G5068" s="181" t="s">
        <v>469</v>
      </c>
      <c r="H5068" s="181" t="s">
        <v>7</v>
      </c>
      <c r="I5068" s="181" t="s">
        <v>6773</v>
      </c>
      <c r="J5068" s="181">
        <v>95510</v>
      </c>
      <c r="K5068" s="181">
        <v>19</v>
      </c>
      <c r="L5068" s="181"/>
      <c r="M5068" s="181"/>
      <c r="N5068" s="596" t="s">
        <v>288</v>
      </c>
    </row>
    <row r="5069" spans="1:14" s="158" customFormat="1" ht="18" customHeight="1" x14ac:dyDescent="0.25">
      <c r="A5069" s="181">
        <v>46355</v>
      </c>
      <c r="B5069" s="701" t="s">
        <v>6852</v>
      </c>
      <c r="C5069" s="181" t="s">
        <v>17098</v>
      </c>
      <c r="D5069" s="181" t="s">
        <v>464</v>
      </c>
      <c r="E5069" s="181" t="s">
        <v>6853</v>
      </c>
      <c r="F5069" s="181" t="s">
        <v>304</v>
      </c>
      <c r="G5069" s="181" t="s">
        <v>469</v>
      </c>
      <c r="H5069" s="181" t="s">
        <v>7</v>
      </c>
      <c r="I5069" s="181" t="s">
        <v>18636</v>
      </c>
      <c r="J5069" s="181">
        <v>82450</v>
      </c>
      <c r="K5069" s="181">
        <v>3</v>
      </c>
      <c r="L5069" s="181"/>
      <c r="M5069" s="181"/>
      <c r="N5069" s="596" t="s">
        <v>288</v>
      </c>
    </row>
    <row r="5070" spans="1:14" s="158" customFormat="1" ht="18" customHeight="1" x14ac:dyDescent="0.25">
      <c r="A5070" s="181">
        <v>46354</v>
      </c>
      <c r="B5070" s="701" t="s">
        <v>6854</v>
      </c>
      <c r="C5070" s="181" t="s">
        <v>6677</v>
      </c>
      <c r="D5070" s="181" t="s">
        <v>464</v>
      </c>
      <c r="E5070" s="181" t="s">
        <v>6855</v>
      </c>
      <c r="F5070" s="181" t="s">
        <v>304</v>
      </c>
      <c r="G5070" s="181" t="s">
        <v>469</v>
      </c>
      <c r="H5070" s="181" t="s">
        <v>7</v>
      </c>
      <c r="I5070" s="181" t="s">
        <v>2303</v>
      </c>
      <c r="J5070" s="181">
        <v>104530</v>
      </c>
      <c r="K5070" s="181">
        <v>3</v>
      </c>
      <c r="L5070" s="181"/>
      <c r="M5070" s="181"/>
      <c r="N5070" s="596" t="s">
        <v>288</v>
      </c>
    </row>
    <row r="5071" spans="1:14" s="158" customFormat="1" ht="18" customHeight="1" x14ac:dyDescent="0.25">
      <c r="A5071" s="181">
        <v>29152</v>
      </c>
      <c r="B5071" s="701" t="s">
        <v>6856</v>
      </c>
      <c r="C5071" s="181" t="s">
        <v>6679</v>
      </c>
      <c r="D5071" s="181" t="s">
        <v>464</v>
      </c>
      <c r="E5071" s="181" t="s">
        <v>6857</v>
      </c>
      <c r="F5071" s="181" t="s">
        <v>304</v>
      </c>
      <c r="G5071" s="181" t="s">
        <v>469</v>
      </c>
      <c r="H5071" s="181" t="s">
        <v>7</v>
      </c>
      <c r="I5071" s="181" t="s">
        <v>6645</v>
      </c>
      <c r="J5071" s="181">
        <v>92390</v>
      </c>
      <c r="K5071" s="181">
        <v>18</v>
      </c>
      <c r="L5071" s="181"/>
      <c r="M5071" s="181"/>
      <c r="N5071" s="596" t="s">
        <v>288</v>
      </c>
    </row>
    <row r="5072" spans="1:14" s="158" customFormat="1" ht="18" customHeight="1" x14ac:dyDescent="0.25">
      <c r="A5072" s="181">
        <v>22589</v>
      </c>
      <c r="B5072" s="701" t="s">
        <v>6858</v>
      </c>
      <c r="C5072" s="181" t="s">
        <v>6646</v>
      </c>
      <c r="D5072" s="181" t="s">
        <v>464</v>
      </c>
      <c r="E5072" s="181" t="s">
        <v>6841</v>
      </c>
      <c r="F5072" s="181" t="s">
        <v>304</v>
      </c>
      <c r="G5072" s="181" t="s">
        <v>469</v>
      </c>
      <c r="H5072" s="181" t="s">
        <v>7</v>
      </c>
      <c r="I5072" s="181" t="s">
        <v>983</v>
      </c>
      <c r="J5072" s="181">
        <v>225900</v>
      </c>
      <c r="K5072" s="181">
        <v>6</v>
      </c>
      <c r="L5072" s="181"/>
      <c r="M5072" s="181"/>
      <c r="N5072" s="596" t="s">
        <v>288</v>
      </c>
    </row>
    <row r="5073" spans="1:14" s="158" customFormat="1" ht="18" customHeight="1" x14ac:dyDescent="0.25">
      <c r="A5073" s="181">
        <v>13427</v>
      </c>
      <c r="B5073" s="701" t="s">
        <v>6859</v>
      </c>
      <c r="C5073" s="181" t="s">
        <v>17099</v>
      </c>
      <c r="D5073" s="181" t="s">
        <v>464</v>
      </c>
      <c r="E5073" s="181" t="s">
        <v>6860</v>
      </c>
      <c r="F5073" s="181" t="s">
        <v>304</v>
      </c>
      <c r="G5073" s="181" t="s">
        <v>469</v>
      </c>
      <c r="H5073" s="181" t="s">
        <v>7</v>
      </c>
      <c r="I5073" s="181" t="s">
        <v>1326</v>
      </c>
      <c r="J5073" s="181">
        <v>166320</v>
      </c>
      <c r="K5073" s="181">
        <v>8</v>
      </c>
      <c r="L5073" s="181"/>
      <c r="M5073" s="181"/>
      <c r="N5073" s="596" t="s">
        <v>288</v>
      </c>
    </row>
    <row r="5074" spans="1:14" s="158" customFormat="1" ht="18" customHeight="1" x14ac:dyDescent="0.25">
      <c r="A5074" s="181">
        <v>3600</v>
      </c>
      <c r="B5074" s="701" t="s">
        <v>6861</v>
      </c>
      <c r="C5074" s="181" t="s">
        <v>6648</v>
      </c>
      <c r="D5074" s="181" t="s">
        <v>2072</v>
      </c>
      <c r="E5074" s="181" t="s">
        <v>6851</v>
      </c>
      <c r="F5074" s="181" t="s">
        <v>304</v>
      </c>
      <c r="G5074" s="181" t="s">
        <v>518</v>
      </c>
      <c r="H5074" s="181" t="s">
        <v>9</v>
      </c>
      <c r="I5074" s="181" t="s">
        <v>641</v>
      </c>
      <c r="J5074" s="181">
        <v>48630</v>
      </c>
      <c r="K5074" s="181">
        <v>27</v>
      </c>
      <c r="L5074" s="181"/>
      <c r="M5074" s="181"/>
      <c r="N5074" s="596" t="s">
        <v>288</v>
      </c>
    </row>
    <row r="5075" spans="1:14" s="158" customFormat="1" ht="18" customHeight="1" x14ac:dyDescent="0.25">
      <c r="A5075" s="181">
        <v>16479</v>
      </c>
      <c r="B5075" s="701" t="s">
        <v>6862</v>
      </c>
      <c r="C5075" s="181" t="s">
        <v>6863</v>
      </c>
      <c r="D5075" s="181" t="s">
        <v>2072</v>
      </c>
      <c r="E5075" s="181" t="s">
        <v>6864</v>
      </c>
      <c r="F5075" s="181" t="s">
        <v>304</v>
      </c>
      <c r="G5075" s="181" t="s">
        <v>518</v>
      </c>
      <c r="H5075" s="181" t="s">
        <v>9</v>
      </c>
      <c r="I5075" s="181" t="s">
        <v>6865</v>
      </c>
      <c r="J5075" s="181">
        <v>68140</v>
      </c>
      <c r="K5075" s="181">
        <v>18</v>
      </c>
      <c r="L5075" s="181"/>
      <c r="M5075" s="181"/>
      <c r="N5075" s="596" t="s">
        <v>288</v>
      </c>
    </row>
    <row r="5076" spans="1:14" s="158" customFormat="1" ht="18" customHeight="1" x14ac:dyDescent="0.25">
      <c r="A5076" s="181">
        <v>20510</v>
      </c>
      <c r="B5076" s="701" t="s">
        <v>6866</v>
      </c>
      <c r="C5076" s="181" t="s">
        <v>15712</v>
      </c>
      <c r="D5076" s="181" t="s">
        <v>2072</v>
      </c>
      <c r="E5076" s="181" t="s">
        <v>6868</v>
      </c>
      <c r="F5076" s="181" t="s">
        <v>304</v>
      </c>
      <c r="G5076" s="181" t="s">
        <v>518</v>
      </c>
      <c r="H5076" s="181" t="s">
        <v>9</v>
      </c>
      <c r="I5076" s="181" t="s">
        <v>3778</v>
      </c>
      <c r="J5076" s="181">
        <v>59560</v>
      </c>
      <c r="K5076" s="181">
        <v>15</v>
      </c>
      <c r="L5076" s="181"/>
      <c r="M5076" s="181"/>
      <c r="N5076" s="596" t="s">
        <v>288</v>
      </c>
    </row>
    <row r="5077" spans="1:14" s="158" customFormat="1" ht="18" customHeight="1" x14ac:dyDescent="0.25">
      <c r="A5077" s="181">
        <v>29615</v>
      </c>
      <c r="B5077" s="701" t="s">
        <v>6869</v>
      </c>
      <c r="C5077" s="181" t="s">
        <v>6727</v>
      </c>
      <c r="D5077" s="181" t="s">
        <v>2072</v>
      </c>
      <c r="E5077" s="181" t="s">
        <v>6871</v>
      </c>
      <c r="F5077" s="181" t="s">
        <v>304</v>
      </c>
      <c r="G5077" s="181" t="s">
        <v>2073</v>
      </c>
      <c r="H5077" s="181" t="s">
        <v>7</v>
      </c>
      <c r="I5077" s="181" t="s">
        <v>6872</v>
      </c>
      <c r="J5077" s="181">
        <v>35710</v>
      </c>
      <c r="K5077" s="181">
        <v>75</v>
      </c>
      <c r="L5077" s="181"/>
      <c r="M5077" s="181"/>
      <c r="N5077" s="596" t="s">
        <v>288</v>
      </c>
    </row>
    <row r="5078" spans="1:14" s="158" customFormat="1" ht="18" customHeight="1" x14ac:dyDescent="0.25">
      <c r="A5078" s="181">
        <v>11414</v>
      </c>
      <c r="B5078" s="701" t="s">
        <v>15717</v>
      </c>
      <c r="C5078" s="181" t="s">
        <v>17095</v>
      </c>
      <c r="D5078" s="181" t="s">
        <v>2072</v>
      </c>
      <c r="E5078" s="181" t="s">
        <v>15718</v>
      </c>
      <c r="F5078" s="181" t="s">
        <v>304</v>
      </c>
      <c r="G5078" s="181" t="s">
        <v>518</v>
      </c>
      <c r="H5078" s="181" t="s">
        <v>9</v>
      </c>
      <c r="I5078" s="181" t="s">
        <v>15719</v>
      </c>
      <c r="J5078" s="181">
        <v>73460</v>
      </c>
      <c r="K5078" s="181">
        <v>8</v>
      </c>
      <c r="L5078" s="181"/>
      <c r="M5078" s="181"/>
      <c r="N5078" s="596" t="s">
        <v>288</v>
      </c>
    </row>
    <row r="5079" spans="1:14" s="158" customFormat="1" ht="18" customHeight="1" x14ac:dyDescent="0.25">
      <c r="A5079" s="181">
        <v>3596</v>
      </c>
      <c r="B5079" s="701" t="s">
        <v>6873</v>
      </c>
      <c r="C5079" s="181" t="s">
        <v>6654</v>
      </c>
      <c r="D5079" s="181" t="s">
        <v>2080</v>
      </c>
      <c r="E5079" s="181" t="s">
        <v>6851</v>
      </c>
      <c r="F5079" s="181" t="s">
        <v>304</v>
      </c>
      <c r="G5079" s="181" t="s">
        <v>518</v>
      </c>
      <c r="H5079" s="181" t="s">
        <v>9</v>
      </c>
      <c r="I5079" s="181" t="s">
        <v>2090</v>
      </c>
      <c r="J5079" s="181">
        <v>107810</v>
      </c>
      <c r="K5079" s="181">
        <v>41</v>
      </c>
      <c r="L5079" s="181"/>
      <c r="M5079" s="181"/>
      <c r="N5079" s="596" t="s">
        <v>288</v>
      </c>
    </row>
    <row r="5080" spans="1:14" ht="18" customHeight="1" x14ac:dyDescent="0.25">
      <c r="A5080" s="181">
        <v>29614</v>
      </c>
      <c r="B5080" s="701" t="s">
        <v>6874</v>
      </c>
      <c r="C5080" s="181" t="s">
        <v>6804</v>
      </c>
      <c r="D5080" s="181" t="s">
        <v>2080</v>
      </c>
      <c r="E5080" s="181" t="s">
        <v>6851</v>
      </c>
      <c r="F5080" s="181" t="s">
        <v>304</v>
      </c>
      <c r="G5080" s="181" t="s">
        <v>2073</v>
      </c>
      <c r="H5080" s="181" t="s">
        <v>7</v>
      </c>
      <c r="I5080" s="181" t="s">
        <v>341</v>
      </c>
      <c r="J5080" s="181">
        <v>72900</v>
      </c>
      <c r="K5080" s="181">
        <v>2</v>
      </c>
      <c r="L5080" s="181"/>
      <c r="M5080" s="181"/>
      <c r="N5080" s="596" t="s">
        <v>288</v>
      </c>
    </row>
    <row r="5081" spans="1:14" s="158" customFormat="1" ht="18" customHeight="1" x14ac:dyDescent="0.25">
      <c r="A5081" s="181">
        <v>29616</v>
      </c>
      <c r="B5081" s="701" t="s">
        <v>6879</v>
      </c>
      <c r="C5081" s="181" t="s">
        <v>18635</v>
      </c>
      <c r="D5081" s="181" t="s">
        <v>2080</v>
      </c>
      <c r="E5081" s="181" t="s">
        <v>6871</v>
      </c>
      <c r="F5081" s="181" t="s">
        <v>304</v>
      </c>
      <c r="G5081" s="181" t="s">
        <v>2073</v>
      </c>
      <c r="H5081" s="181" t="s">
        <v>7</v>
      </c>
      <c r="I5081" s="181" t="s">
        <v>6872</v>
      </c>
      <c r="J5081" s="181">
        <v>83720</v>
      </c>
      <c r="K5081" s="181">
        <v>24</v>
      </c>
      <c r="L5081" s="181"/>
      <c r="M5081" s="181"/>
      <c r="N5081" s="596" t="s">
        <v>288</v>
      </c>
    </row>
    <row r="5082" spans="1:14" s="158" customFormat="1" ht="18" customHeight="1" x14ac:dyDescent="0.25">
      <c r="A5082" s="181">
        <v>30257</v>
      </c>
      <c r="B5082" s="701" t="s">
        <v>6882</v>
      </c>
      <c r="C5082" s="181" t="s">
        <v>6781</v>
      </c>
      <c r="D5082" s="181" t="s">
        <v>2080</v>
      </c>
      <c r="E5082" s="181" t="s">
        <v>6881</v>
      </c>
      <c r="F5082" s="181" t="s">
        <v>304</v>
      </c>
      <c r="G5082" s="181" t="s">
        <v>2073</v>
      </c>
      <c r="H5082" s="181" t="s">
        <v>7</v>
      </c>
      <c r="I5082" s="181" t="s">
        <v>6658</v>
      </c>
      <c r="J5082" s="181">
        <v>79730</v>
      </c>
      <c r="K5082" s="181">
        <v>32</v>
      </c>
      <c r="L5082" s="181"/>
      <c r="M5082" s="181"/>
      <c r="N5082" s="596" t="s">
        <v>288</v>
      </c>
    </row>
    <row r="5083" spans="1:14" s="158" customFormat="1" ht="18" customHeight="1" x14ac:dyDescent="0.25">
      <c r="A5083" s="181">
        <v>20507</v>
      </c>
      <c r="B5083" s="701" t="s">
        <v>6876</v>
      </c>
      <c r="C5083" s="181" t="s">
        <v>6615</v>
      </c>
      <c r="D5083" s="181" t="s">
        <v>2080</v>
      </c>
      <c r="E5083" s="181" t="s">
        <v>11137</v>
      </c>
      <c r="F5083" s="181" t="s">
        <v>304</v>
      </c>
      <c r="G5083" s="181" t="s">
        <v>518</v>
      </c>
      <c r="H5083" s="181" t="s">
        <v>9</v>
      </c>
      <c r="I5083" s="181" t="s">
        <v>2090</v>
      </c>
      <c r="J5083" s="181">
        <v>135840</v>
      </c>
      <c r="K5083" s="181">
        <v>6</v>
      </c>
      <c r="L5083" s="181"/>
      <c r="M5083" s="181"/>
      <c r="N5083" s="596" t="s">
        <v>288</v>
      </c>
    </row>
    <row r="5084" spans="1:14" s="158" customFormat="1" ht="18" customHeight="1" x14ac:dyDescent="0.25">
      <c r="A5084" s="181">
        <v>30397</v>
      </c>
      <c r="B5084" s="701" t="s">
        <v>17539</v>
      </c>
      <c r="C5084" s="181" t="s">
        <v>6785</v>
      </c>
      <c r="D5084" s="181" t="s">
        <v>535</v>
      </c>
      <c r="E5084" s="181" t="s">
        <v>6883</v>
      </c>
      <c r="F5084" s="181" t="s">
        <v>304</v>
      </c>
      <c r="G5084" s="181" t="s">
        <v>2112</v>
      </c>
      <c r="H5084" s="181" t="s">
        <v>5</v>
      </c>
      <c r="I5084" s="181" t="s">
        <v>6884</v>
      </c>
      <c r="J5084" s="181">
        <v>296750</v>
      </c>
      <c r="K5084" s="181">
        <v>1</v>
      </c>
      <c r="L5084" s="181"/>
      <c r="M5084" s="181"/>
      <c r="N5084" s="596" t="s">
        <v>288</v>
      </c>
    </row>
    <row r="5085" spans="1:14" s="158" customFormat="1" ht="18" customHeight="1" x14ac:dyDescent="0.25">
      <c r="A5085" s="181">
        <v>9566</v>
      </c>
      <c r="B5085" s="701" t="s">
        <v>6885</v>
      </c>
      <c r="C5085" s="181" t="s">
        <v>12632</v>
      </c>
      <c r="D5085" s="181" t="s">
        <v>546</v>
      </c>
      <c r="E5085" s="181" t="s">
        <v>6886</v>
      </c>
      <c r="F5085" s="181" t="s">
        <v>304</v>
      </c>
      <c r="G5085" s="181" t="s">
        <v>536</v>
      </c>
      <c r="H5085" s="181" t="s">
        <v>7</v>
      </c>
      <c r="I5085" s="181" t="s">
        <v>6887</v>
      </c>
      <c r="J5085" s="181">
        <v>52290</v>
      </c>
      <c r="K5085" s="181">
        <v>17</v>
      </c>
      <c r="L5085" s="181"/>
      <c r="M5085" s="181"/>
      <c r="N5085" s="596" t="s">
        <v>288</v>
      </c>
    </row>
    <row r="5086" spans="1:14" s="158" customFormat="1" ht="18" customHeight="1" x14ac:dyDescent="0.25">
      <c r="A5086" s="181">
        <v>27389</v>
      </c>
      <c r="B5086" s="701">
        <v>39897</v>
      </c>
      <c r="C5086" s="181" t="s">
        <v>6888</v>
      </c>
      <c r="D5086" s="181" t="s">
        <v>2163</v>
      </c>
      <c r="E5086" s="181" t="s">
        <v>6889</v>
      </c>
      <c r="F5086" s="181" t="s">
        <v>304</v>
      </c>
      <c r="G5086" s="181" t="s">
        <v>567</v>
      </c>
      <c r="H5086" s="181" t="s">
        <v>5</v>
      </c>
      <c r="I5086" s="181" t="s">
        <v>6659</v>
      </c>
      <c r="J5086" s="181">
        <v>19220</v>
      </c>
      <c r="K5086" s="181">
        <v>15</v>
      </c>
      <c r="L5086" s="181"/>
      <c r="M5086" s="181"/>
      <c r="N5086" s="596" t="s">
        <v>288</v>
      </c>
    </row>
    <row r="5087" spans="1:14" s="158" customFormat="1" ht="18" customHeight="1" x14ac:dyDescent="0.25">
      <c r="A5087" s="181">
        <v>26652</v>
      </c>
      <c r="B5087" s="701">
        <v>39793</v>
      </c>
      <c r="C5087" s="181" t="s">
        <v>6661</v>
      </c>
      <c r="D5087" s="181" t="s">
        <v>2163</v>
      </c>
      <c r="E5087" s="181" t="s">
        <v>18637</v>
      </c>
      <c r="F5087" s="181" t="s">
        <v>304</v>
      </c>
      <c r="G5087" s="181" t="s">
        <v>567</v>
      </c>
      <c r="H5087" s="181" t="s">
        <v>5</v>
      </c>
      <c r="I5087" s="181" t="s">
        <v>6890</v>
      </c>
      <c r="J5087" s="181">
        <v>16870</v>
      </c>
      <c r="K5087" s="181">
        <v>50</v>
      </c>
      <c r="L5087" s="181"/>
      <c r="M5087" s="181"/>
      <c r="N5087" s="596" t="s">
        <v>288</v>
      </c>
    </row>
    <row r="5088" spans="1:14" s="158" customFormat="1" ht="18" customHeight="1" x14ac:dyDescent="0.25">
      <c r="A5088" s="181">
        <v>27387</v>
      </c>
      <c r="B5088" s="701">
        <v>39898</v>
      </c>
      <c r="C5088" s="181" t="s">
        <v>18638</v>
      </c>
      <c r="D5088" s="181" t="s">
        <v>18639</v>
      </c>
      <c r="E5088" s="181" t="s">
        <v>6889</v>
      </c>
      <c r="F5088" s="181" t="s">
        <v>304</v>
      </c>
      <c r="G5088" s="181" t="s">
        <v>567</v>
      </c>
      <c r="H5088" s="181" t="s">
        <v>5</v>
      </c>
      <c r="I5088" s="181" t="s">
        <v>18640</v>
      </c>
      <c r="J5088" s="181">
        <v>21770</v>
      </c>
      <c r="K5088" s="181">
        <v>7</v>
      </c>
      <c r="L5088" s="181"/>
      <c r="M5088" s="181"/>
      <c r="N5088" s="596" t="s">
        <v>288</v>
      </c>
    </row>
    <row r="5089" spans="1:14" s="158" customFormat="1" ht="18" customHeight="1" x14ac:dyDescent="0.25">
      <c r="A5089" s="181">
        <v>1945</v>
      </c>
      <c r="B5089" s="701" t="s">
        <v>6891</v>
      </c>
      <c r="C5089" s="181" t="s">
        <v>6892</v>
      </c>
      <c r="D5089" s="181" t="s">
        <v>2172</v>
      </c>
      <c r="E5089" s="181" t="s">
        <v>4291</v>
      </c>
      <c r="F5089" s="181" t="s">
        <v>304</v>
      </c>
      <c r="G5089" s="181" t="s">
        <v>601</v>
      </c>
      <c r="H5089" s="181" t="s">
        <v>5</v>
      </c>
      <c r="I5089" s="181" t="s">
        <v>6893</v>
      </c>
      <c r="J5089" s="181">
        <v>2390</v>
      </c>
      <c r="K5089" s="181">
        <v>28</v>
      </c>
      <c r="L5089" s="181"/>
      <c r="M5089" s="181"/>
      <c r="N5089" s="596" t="s">
        <v>288</v>
      </c>
    </row>
    <row r="5090" spans="1:14" s="158" customFormat="1" ht="18" customHeight="1" x14ac:dyDescent="0.25">
      <c r="A5090" s="181">
        <v>24684</v>
      </c>
      <c r="B5090" s="701" t="s">
        <v>6894</v>
      </c>
      <c r="C5090" s="181" t="s">
        <v>6867</v>
      </c>
      <c r="D5090" s="181" t="s">
        <v>2172</v>
      </c>
      <c r="E5090" s="181" t="s">
        <v>6895</v>
      </c>
      <c r="F5090" s="181" t="s">
        <v>304</v>
      </c>
      <c r="G5090" s="181" t="s">
        <v>601</v>
      </c>
      <c r="H5090" s="181" t="s">
        <v>5</v>
      </c>
      <c r="I5090" s="181" t="s">
        <v>2482</v>
      </c>
      <c r="J5090" s="181">
        <v>3690</v>
      </c>
      <c r="K5090" s="181">
        <v>24</v>
      </c>
      <c r="L5090" s="181"/>
      <c r="M5090" s="181"/>
      <c r="N5090" s="596" t="s">
        <v>288</v>
      </c>
    </row>
    <row r="5091" spans="1:14" s="158" customFormat="1" ht="18" customHeight="1" x14ac:dyDescent="0.25">
      <c r="A5091" s="181">
        <v>24682</v>
      </c>
      <c r="B5091" s="701" t="s">
        <v>6896</v>
      </c>
      <c r="C5091" s="181" t="s">
        <v>6870</v>
      </c>
      <c r="D5091" s="181" t="s">
        <v>2172</v>
      </c>
      <c r="E5091" s="181" t="s">
        <v>6895</v>
      </c>
      <c r="F5091" s="181" t="s">
        <v>304</v>
      </c>
      <c r="G5091" s="181" t="s">
        <v>601</v>
      </c>
      <c r="H5091" s="181" t="s">
        <v>5</v>
      </c>
      <c r="I5091" s="181" t="s">
        <v>2186</v>
      </c>
      <c r="J5091" s="181">
        <v>2840</v>
      </c>
      <c r="K5091" s="181">
        <v>62</v>
      </c>
      <c r="L5091" s="181"/>
      <c r="M5091" s="181"/>
      <c r="N5091" s="596" t="s">
        <v>288</v>
      </c>
    </row>
    <row r="5092" spans="1:14" s="158" customFormat="1" ht="18" customHeight="1" x14ac:dyDescent="0.25">
      <c r="A5092" s="181">
        <v>23318</v>
      </c>
      <c r="B5092" s="701" t="s">
        <v>18641</v>
      </c>
      <c r="C5092" s="181" t="s">
        <v>6760</v>
      </c>
      <c r="D5092" s="181" t="s">
        <v>2172</v>
      </c>
      <c r="E5092" s="181" t="s">
        <v>18642</v>
      </c>
      <c r="F5092" s="181" t="s">
        <v>304</v>
      </c>
      <c r="G5092" s="181" t="s">
        <v>601</v>
      </c>
      <c r="H5092" s="181" t="s">
        <v>5</v>
      </c>
      <c r="I5092" s="181" t="s">
        <v>6898</v>
      </c>
      <c r="J5092" s="181">
        <v>4380</v>
      </c>
      <c r="K5092" s="181">
        <v>50</v>
      </c>
      <c r="L5092" s="181"/>
      <c r="M5092" s="181"/>
      <c r="N5092" s="596" t="s">
        <v>288</v>
      </c>
    </row>
    <row r="5093" spans="1:14" s="158" customFormat="1" ht="18" customHeight="1" x14ac:dyDescent="0.25">
      <c r="A5093" s="181">
        <v>30460</v>
      </c>
      <c r="B5093" s="701">
        <v>40064</v>
      </c>
      <c r="C5093" s="181" t="s">
        <v>13673</v>
      </c>
      <c r="D5093" s="181" t="s">
        <v>2177</v>
      </c>
      <c r="E5093" s="181" t="s">
        <v>13674</v>
      </c>
      <c r="F5093" s="181" t="s">
        <v>304</v>
      </c>
      <c r="G5093" s="181" t="s">
        <v>567</v>
      </c>
      <c r="H5093" s="181" t="s">
        <v>5</v>
      </c>
      <c r="I5093" s="181" t="s">
        <v>13675</v>
      </c>
      <c r="J5093" s="181">
        <v>17990</v>
      </c>
      <c r="K5093" s="181">
        <v>8</v>
      </c>
      <c r="L5093" s="181"/>
      <c r="M5093" s="181"/>
      <c r="N5093" s="596" t="s">
        <v>288</v>
      </c>
    </row>
    <row r="5094" spans="1:14" ht="18" customHeight="1" x14ac:dyDescent="0.25">
      <c r="A5094" s="181">
        <v>7130</v>
      </c>
      <c r="B5094" s="701">
        <v>39883</v>
      </c>
      <c r="C5094" s="181" t="s">
        <v>6667</v>
      </c>
      <c r="D5094" s="181" t="s">
        <v>18643</v>
      </c>
      <c r="E5094" s="181" t="s">
        <v>6899</v>
      </c>
      <c r="F5094" s="181" t="s">
        <v>304</v>
      </c>
      <c r="G5094" s="181" t="s">
        <v>567</v>
      </c>
      <c r="H5094" s="181" t="s">
        <v>5</v>
      </c>
      <c r="I5094" s="181" t="s">
        <v>18644</v>
      </c>
      <c r="J5094" s="181">
        <v>32550</v>
      </c>
      <c r="K5094" s="181">
        <v>20</v>
      </c>
      <c r="L5094" s="181"/>
      <c r="M5094" s="181"/>
      <c r="N5094" s="596" t="s">
        <v>288</v>
      </c>
    </row>
    <row r="5095" spans="1:14" ht="18" customHeight="1" x14ac:dyDescent="0.25">
      <c r="A5095" s="181">
        <v>29698</v>
      </c>
      <c r="B5095" s="701">
        <v>40063</v>
      </c>
      <c r="C5095" s="181" t="s">
        <v>14351</v>
      </c>
      <c r="D5095" s="181" t="s">
        <v>14105</v>
      </c>
      <c r="E5095" s="181" t="s">
        <v>7207</v>
      </c>
      <c r="F5095" s="181" t="s">
        <v>304</v>
      </c>
      <c r="G5095" s="181" t="s">
        <v>567</v>
      </c>
      <c r="H5095" s="181" t="s">
        <v>5</v>
      </c>
      <c r="I5095" s="181" t="s">
        <v>13665</v>
      </c>
      <c r="J5095" s="181">
        <v>33650</v>
      </c>
      <c r="K5095" s="181">
        <v>6</v>
      </c>
      <c r="L5095" s="181"/>
      <c r="M5095" s="181"/>
      <c r="N5095" s="596" t="s">
        <v>288</v>
      </c>
    </row>
    <row r="5096" spans="1:14" s="158" customFormat="1" ht="18" customHeight="1" x14ac:dyDescent="0.25">
      <c r="A5096" s="181">
        <v>30668</v>
      </c>
      <c r="B5096" s="701">
        <v>40068</v>
      </c>
      <c r="C5096" s="181" t="s">
        <v>6870</v>
      </c>
      <c r="D5096" s="181" t="s">
        <v>15720</v>
      </c>
      <c r="E5096" s="181" t="s">
        <v>15721</v>
      </c>
      <c r="F5096" s="181" t="s">
        <v>304</v>
      </c>
      <c r="G5096" s="181" t="s">
        <v>567</v>
      </c>
      <c r="H5096" s="181" t="s">
        <v>5</v>
      </c>
      <c r="I5096" s="181" t="s">
        <v>15722</v>
      </c>
      <c r="J5096" s="181">
        <v>8870</v>
      </c>
      <c r="K5096" s="181">
        <v>4</v>
      </c>
      <c r="L5096" s="181"/>
      <c r="M5096" s="181"/>
      <c r="N5096" s="596" t="s">
        <v>288</v>
      </c>
    </row>
    <row r="5097" spans="1:14" s="158" customFormat="1" ht="18" customHeight="1" x14ac:dyDescent="0.25">
      <c r="A5097" s="181">
        <v>23088</v>
      </c>
      <c r="B5097" s="701">
        <v>39750</v>
      </c>
      <c r="C5097" s="181" t="s">
        <v>17554</v>
      </c>
      <c r="D5097" s="181" t="s">
        <v>574</v>
      </c>
      <c r="E5097" s="181" t="s">
        <v>6877</v>
      </c>
      <c r="F5097" s="181" t="s">
        <v>304</v>
      </c>
      <c r="G5097" s="181" t="s">
        <v>567</v>
      </c>
      <c r="H5097" s="181" t="s">
        <v>5</v>
      </c>
      <c r="I5097" s="181" t="s">
        <v>6898</v>
      </c>
      <c r="J5097" s="181">
        <v>22990</v>
      </c>
      <c r="K5097" s="181">
        <v>9</v>
      </c>
      <c r="L5097" s="181"/>
      <c r="M5097" s="181"/>
      <c r="N5097" s="596" t="s">
        <v>288</v>
      </c>
    </row>
    <row r="5098" spans="1:14" s="158" customFormat="1" ht="18" customHeight="1" x14ac:dyDescent="0.25">
      <c r="A5098" s="181">
        <v>25775</v>
      </c>
      <c r="B5098" s="701">
        <v>39902</v>
      </c>
      <c r="C5098" s="181" t="s">
        <v>6628</v>
      </c>
      <c r="D5098" s="181" t="s">
        <v>10735</v>
      </c>
      <c r="E5098" s="181" t="s">
        <v>10736</v>
      </c>
      <c r="F5098" s="181" t="s">
        <v>304</v>
      </c>
      <c r="G5098" s="181" t="s">
        <v>567</v>
      </c>
      <c r="H5098" s="181" t="s">
        <v>5</v>
      </c>
      <c r="I5098" s="181" t="s">
        <v>641</v>
      </c>
      <c r="J5098" s="181">
        <v>26300</v>
      </c>
      <c r="K5098" s="181">
        <v>30</v>
      </c>
      <c r="L5098" s="181"/>
      <c r="M5098" s="181"/>
      <c r="N5098" s="596" t="s">
        <v>288</v>
      </c>
    </row>
    <row r="5099" spans="1:14" s="158" customFormat="1" ht="18" customHeight="1" x14ac:dyDescent="0.25">
      <c r="A5099" s="181">
        <v>27810</v>
      </c>
      <c r="B5099" s="701">
        <v>39780</v>
      </c>
      <c r="C5099" s="181" t="s">
        <v>14352</v>
      </c>
      <c r="D5099" s="181" t="s">
        <v>578</v>
      </c>
      <c r="E5099" s="181" t="s">
        <v>14353</v>
      </c>
      <c r="F5099" s="181" t="s">
        <v>304</v>
      </c>
      <c r="G5099" s="181" t="s">
        <v>567</v>
      </c>
      <c r="H5099" s="181" t="s">
        <v>5</v>
      </c>
      <c r="I5099" s="181" t="s">
        <v>6878</v>
      </c>
      <c r="J5099" s="181">
        <v>10200</v>
      </c>
      <c r="K5099" s="181">
        <v>9</v>
      </c>
      <c r="L5099" s="181"/>
      <c r="M5099" s="181"/>
      <c r="N5099" s="596" t="s">
        <v>288</v>
      </c>
    </row>
    <row r="5100" spans="1:14" s="158" customFormat="1" ht="18" customHeight="1" x14ac:dyDescent="0.25">
      <c r="A5100" s="181">
        <v>23313</v>
      </c>
      <c r="B5100" s="701">
        <v>39776</v>
      </c>
      <c r="C5100" s="181" t="s">
        <v>6838</v>
      </c>
      <c r="D5100" s="181" t="s">
        <v>578</v>
      </c>
      <c r="E5100" s="181" t="s">
        <v>17100</v>
      </c>
      <c r="F5100" s="181" t="s">
        <v>304</v>
      </c>
      <c r="G5100" s="181" t="s">
        <v>567</v>
      </c>
      <c r="H5100" s="181" t="s">
        <v>5</v>
      </c>
      <c r="I5100" s="181" t="s">
        <v>6901</v>
      </c>
      <c r="J5100" s="181">
        <v>12810</v>
      </c>
      <c r="K5100" s="181">
        <v>25</v>
      </c>
      <c r="L5100" s="181"/>
      <c r="M5100" s="181"/>
      <c r="N5100" s="596" t="s">
        <v>288</v>
      </c>
    </row>
    <row r="5101" spans="1:14" s="158" customFormat="1" ht="18" customHeight="1" x14ac:dyDescent="0.25">
      <c r="A5101" s="181">
        <v>29149</v>
      </c>
      <c r="B5101" s="701">
        <v>40047</v>
      </c>
      <c r="C5101" s="181" t="s">
        <v>18645</v>
      </c>
      <c r="D5101" s="181" t="s">
        <v>578</v>
      </c>
      <c r="E5101" s="181" t="s">
        <v>18646</v>
      </c>
      <c r="F5101" s="181" t="s">
        <v>304</v>
      </c>
      <c r="G5101" s="181" t="s">
        <v>567</v>
      </c>
      <c r="H5101" s="181" t="s">
        <v>5</v>
      </c>
      <c r="I5101" s="181" t="s">
        <v>18647</v>
      </c>
      <c r="J5101" s="181">
        <v>49730</v>
      </c>
      <c r="K5101" s="181">
        <v>15</v>
      </c>
      <c r="L5101" s="181"/>
      <c r="M5101" s="181"/>
      <c r="N5101" s="596" t="s">
        <v>288</v>
      </c>
    </row>
    <row r="5102" spans="1:14" s="158" customFormat="1" ht="18" customHeight="1" x14ac:dyDescent="0.25">
      <c r="A5102" s="181">
        <v>29148</v>
      </c>
      <c r="B5102" s="701">
        <v>40046</v>
      </c>
      <c r="C5102" s="181" t="s">
        <v>18648</v>
      </c>
      <c r="D5102" s="181" t="s">
        <v>578</v>
      </c>
      <c r="E5102" s="181" t="s">
        <v>18649</v>
      </c>
      <c r="F5102" s="181" t="s">
        <v>304</v>
      </c>
      <c r="G5102" s="181" t="s">
        <v>567</v>
      </c>
      <c r="H5102" s="181" t="s">
        <v>5</v>
      </c>
      <c r="I5102" s="181" t="s">
        <v>18650</v>
      </c>
      <c r="J5102" s="181">
        <v>40230</v>
      </c>
      <c r="K5102" s="181">
        <v>15</v>
      </c>
      <c r="L5102" s="181"/>
      <c r="M5102" s="181"/>
      <c r="N5102" s="596" t="s">
        <v>288</v>
      </c>
    </row>
    <row r="5103" spans="1:14" s="158" customFormat="1" ht="18" customHeight="1" x14ac:dyDescent="0.25">
      <c r="A5103" s="181">
        <v>8430</v>
      </c>
      <c r="B5103" s="701">
        <v>39723</v>
      </c>
      <c r="C5103" s="181" t="s">
        <v>6673</v>
      </c>
      <c r="D5103" s="181" t="s">
        <v>578</v>
      </c>
      <c r="E5103" s="181" t="s">
        <v>6902</v>
      </c>
      <c r="F5103" s="181" t="s">
        <v>304</v>
      </c>
      <c r="G5103" s="181" t="s">
        <v>567</v>
      </c>
      <c r="H5103" s="181" t="s">
        <v>5</v>
      </c>
      <c r="I5103" s="181" t="s">
        <v>6901</v>
      </c>
      <c r="J5103" s="181">
        <v>28480</v>
      </c>
      <c r="K5103" s="181">
        <v>15</v>
      </c>
      <c r="L5103" s="181"/>
      <c r="M5103" s="181"/>
      <c r="N5103" s="596" t="s">
        <v>288</v>
      </c>
    </row>
    <row r="5104" spans="1:14" s="158" customFormat="1" ht="18" customHeight="1" x14ac:dyDescent="0.25">
      <c r="A5104" s="181">
        <v>23750</v>
      </c>
      <c r="B5104" s="701">
        <v>39730</v>
      </c>
      <c r="C5104" s="181" t="s">
        <v>6634</v>
      </c>
      <c r="D5104" s="181" t="s">
        <v>578</v>
      </c>
      <c r="E5104" s="181" t="s">
        <v>13676</v>
      </c>
      <c r="F5104" s="181" t="s">
        <v>304</v>
      </c>
      <c r="G5104" s="181" t="s">
        <v>567</v>
      </c>
      <c r="H5104" s="181" t="s">
        <v>5</v>
      </c>
      <c r="I5104" s="181" t="s">
        <v>6849</v>
      </c>
      <c r="J5104" s="181">
        <v>17300</v>
      </c>
      <c r="K5104" s="181">
        <v>2</v>
      </c>
      <c r="L5104" s="181"/>
      <c r="M5104" s="181"/>
      <c r="N5104" s="596" t="s">
        <v>288</v>
      </c>
    </row>
    <row r="5105" spans="1:14" s="158" customFormat="1" ht="18" customHeight="1" x14ac:dyDescent="0.25">
      <c r="A5105" s="181">
        <v>5833</v>
      </c>
      <c r="B5105" s="701">
        <v>39721</v>
      </c>
      <c r="C5105" s="181" t="s">
        <v>11924</v>
      </c>
      <c r="D5105" s="181" t="s">
        <v>578</v>
      </c>
      <c r="E5105" s="181" t="s">
        <v>12254</v>
      </c>
      <c r="F5105" s="181" t="s">
        <v>304</v>
      </c>
      <c r="G5105" s="181" t="s">
        <v>567</v>
      </c>
      <c r="H5105" s="181" t="s">
        <v>5</v>
      </c>
      <c r="I5105" s="181" t="s">
        <v>11858</v>
      </c>
      <c r="J5105" s="181">
        <v>24940</v>
      </c>
      <c r="K5105" s="181">
        <v>84</v>
      </c>
      <c r="L5105" s="181"/>
      <c r="M5105" s="181"/>
      <c r="N5105" s="596" t="s">
        <v>288</v>
      </c>
    </row>
    <row r="5106" spans="1:14" s="158" customFormat="1" ht="18" customHeight="1" x14ac:dyDescent="0.25">
      <c r="A5106" s="181">
        <v>8429</v>
      </c>
      <c r="B5106" s="701">
        <v>39720</v>
      </c>
      <c r="C5106" s="181" t="s">
        <v>18651</v>
      </c>
      <c r="D5106" s="181" t="s">
        <v>578</v>
      </c>
      <c r="E5106" s="181" t="s">
        <v>18652</v>
      </c>
      <c r="F5106" s="181" t="s">
        <v>304</v>
      </c>
      <c r="G5106" s="181" t="s">
        <v>567</v>
      </c>
      <c r="H5106" s="181" t="s">
        <v>5</v>
      </c>
      <c r="I5106" s="181" t="s">
        <v>2301</v>
      </c>
      <c r="J5106" s="181">
        <v>30980</v>
      </c>
      <c r="K5106" s="181">
        <v>10</v>
      </c>
      <c r="L5106" s="181"/>
      <c r="M5106" s="181"/>
      <c r="N5106" s="596" t="s">
        <v>288</v>
      </c>
    </row>
    <row r="5107" spans="1:14" s="158" customFormat="1" ht="18" customHeight="1" x14ac:dyDescent="0.25">
      <c r="A5107" s="181">
        <v>23086</v>
      </c>
      <c r="B5107" s="701">
        <v>39794</v>
      </c>
      <c r="C5107" s="181" t="s">
        <v>18653</v>
      </c>
      <c r="D5107" s="181" t="s">
        <v>578</v>
      </c>
      <c r="E5107" s="181" t="s">
        <v>18654</v>
      </c>
      <c r="F5107" s="181" t="s">
        <v>304</v>
      </c>
      <c r="G5107" s="181" t="s">
        <v>567</v>
      </c>
      <c r="H5107" s="181" t="s">
        <v>5</v>
      </c>
      <c r="I5107" s="181" t="s">
        <v>11169</v>
      </c>
      <c r="J5107" s="181">
        <v>31830</v>
      </c>
      <c r="K5107" s="181">
        <v>40</v>
      </c>
      <c r="L5107" s="181"/>
      <c r="M5107" s="181"/>
      <c r="N5107" s="596" t="s">
        <v>288</v>
      </c>
    </row>
    <row r="5108" spans="1:14" s="158" customFormat="1" ht="18" customHeight="1" x14ac:dyDescent="0.25">
      <c r="A5108" s="181">
        <v>27861</v>
      </c>
      <c r="B5108" s="701">
        <v>39792</v>
      </c>
      <c r="C5108" s="181" t="s">
        <v>17549</v>
      </c>
      <c r="D5108" s="181" t="s">
        <v>578</v>
      </c>
      <c r="E5108" s="181" t="s">
        <v>11168</v>
      </c>
      <c r="F5108" s="181" t="s">
        <v>304</v>
      </c>
      <c r="G5108" s="181" t="s">
        <v>567</v>
      </c>
      <c r="H5108" s="181" t="s">
        <v>5</v>
      </c>
      <c r="I5108" s="181" t="s">
        <v>11169</v>
      </c>
      <c r="J5108" s="181">
        <v>47870</v>
      </c>
      <c r="K5108" s="181">
        <v>15</v>
      </c>
      <c r="L5108" s="181"/>
      <c r="M5108" s="181"/>
      <c r="N5108" s="596" t="s">
        <v>288</v>
      </c>
    </row>
    <row r="5109" spans="1:14" s="158" customFormat="1" ht="18" customHeight="1" x14ac:dyDescent="0.25">
      <c r="A5109" s="181">
        <v>24597</v>
      </c>
      <c r="B5109" s="701">
        <v>40031</v>
      </c>
      <c r="C5109" s="181" t="s">
        <v>17101</v>
      </c>
      <c r="D5109" s="181" t="s">
        <v>578</v>
      </c>
      <c r="E5109" s="181" t="s">
        <v>17102</v>
      </c>
      <c r="F5109" s="181" t="s">
        <v>304</v>
      </c>
      <c r="G5109" s="181" t="s">
        <v>567</v>
      </c>
      <c r="H5109" s="181" t="s">
        <v>5</v>
      </c>
      <c r="I5109" s="181" t="s">
        <v>17103</v>
      </c>
      <c r="J5109" s="181">
        <v>40690</v>
      </c>
      <c r="K5109" s="181">
        <v>10</v>
      </c>
      <c r="L5109" s="181"/>
      <c r="M5109" s="181"/>
      <c r="N5109" s="596" t="s">
        <v>288</v>
      </c>
    </row>
    <row r="5110" spans="1:14" ht="18" customHeight="1" x14ac:dyDescent="0.25">
      <c r="A5110" s="181">
        <v>24601</v>
      </c>
      <c r="B5110" s="701">
        <v>40032</v>
      </c>
      <c r="C5110" s="181" t="s">
        <v>18655</v>
      </c>
      <c r="D5110" s="181" t="s">
        <v>578</v>
      </c>
      <c r="E5110" s="181" t="s">
        <v>18656</v>
      </c>
      <c r="F5110" s="181" t="s">
        <v>304</v>
      </c>
      <c r="G5110" s="181" t="s">
        <v>567</v>
      </c>
      <c r="H5110" s="181" t="s">
        <v>5</v>
      </c>
      <c r="I5110" s="181" t="s">
        <v>18657</v>
      </c>
      <c r="J5110" s="181">
        <v>45880</v>
      </c>
      <c r="K5110" s="181">
        <v>10</v>
      </c>
      <c r="L5110" s="181"/>
      <c r="M5110" s="181"/>
      <c r="N5110" s="596" t="s">
        <v>288</v>
      </c>
    </row>
    <row r="5111" spans="1:14" ht="18" customHeight="1" x14ac:dyDescent="0.25">
      <c r="A5111" s="181">
        <v>17989</v>
      </c>
      <c r="B5111" s="701">
        <v>39796</v>
      </c>
      <c r="C5111" s="181" t="s">
        <v>6646</v>
      </c>
      <c r="D5111" s="181" t="s">
        <v>578</v>
      </c>
      <c r="E5111" s="181" t="s">
        <v>15723</v>
      </c>
      <c r="F5111" s="181" t="s">
        <v>304</v>
      </c>
      <c r="G5111" s="181" t="s">
        <v>567</v>
      </c>
      <c r="H5111" s="181" t="s">
        <v>5</v>
      </c>
      <c r="I5111" s="181" t="s">
        <v>983</v>
      </c>
      <c r="J5111" s="181">
        <v>49510</v>
      </c>
      <c r="K5111" s="181">
        <v>28</v>
      </c>
      <c r="L5111" s="181"/>
      <c r="M5111" s="181"/>
      <c r="N5111" s="596" t="s">
        <v>288</v>
      </c>
    </row>
    <row r="5112" spans="1:14" ht="18" customHeight="1" x14ac:dyDescent="0.25">
      <c r="A5112" s="181">
        <v>24879</v>
      </c>
      <c r="B5112" s="701">
        <v>39797</v>
      </c>
      <c r="C5112" s="181" t="s">
        <v>15724</v>
      </c>
      <c r="D5112" s="181" t="s">
        <v>578</v>
      </c>
      <c r="E5112" s="181" t="s">
        <v>15725</v>
      </c>
      <c r="F5112" s="181" t="s">
        <v>304</v>
      </c>
      <c r="G5112" s="181" t="s">
        <v>567</v>
      </c>
      <c r="H5112" s="181" t="s">
        <v>5</v>
      </c>
      <c r="I5112" s="181" t="s">
        <v>1326</v>
      </c>
      <c r="J5112" s="181">
        <v>39170</v>
      </c>
      <c r="K5112" s="181">
        <v>107</v>
      </c>
      <c r="L5112" s="181"/>
      <c r="M5112" s="181"/>
      <c r="N5112" s="596" t="s">
        <v>288</v>
      </c>
    </row>
    <row r="5113" spans="1:14" s="158" customFormat="1" ht="18" customHeight="1" x14ac:dyDescent="0.25">
      <c r="A5113" s="181">
        <v>25431</v>
      </c>
      <c r="B5113" s="701">
        <v>39904</v>
      </c>
      <c r="C5113" s="181" t="s">
        <v>6905</v>
      </c>
      <c r="D5113" s="181" t="s">
        <v>578</v>
      </c>
      <c r="E5113" s="181" t="s">
        <v>6906</v>
      </c>
      <c r="F5113" s="181" t="s">
        <v>304</v>
      </c>
      <c r="G5113" s="181" t="s">
        <v>567</v>
      </c>
      <c r="H5113" s="181" t="s">
        <v>5</v>
      </c>
      <c r="I5113" s="181" t="s">
        <v>6907</v>
      </c>
      <c r="J5113" s="181">
        <v>49690</v>
      </c>
      <c r="K5113" s="181">
        <v>23</v>
      </c>
      <c r="L5113" s="181"/>
      <c r="M5113" s="181"/>
      <c r="N5113" s="596" t="s">
        <v>288</v>
      </c>
    </row>
    <row r="5114" spans="1:14" ht="18" customHeight="1" x14ac:dyDescent="0.25">
      <c r="A5114" s="181">
        <v>23087</v>
      </c>
      <c r="B5114" s="701">
        <v>39795</v>
      </c>
      <c r="C5114" s="181" t="s">
        <v>6691</v>
      </c>
      <c r="D5114" s="181" t="s">
        <v>578</v>
      </c>
      <c r="E5114" s="181" t="s">
        <v>6908</v>
      </c>
      <c r="F5114" s="181" t="s">
        <v>304</v>
      </c>
      <c r="G5114" s="181" t="s">
        <v>567</v>
      </c>
      <c r="H5114" s="181" t="s">
        <v>5</v>
      </c>
      <c r="I5114" s="181" t="s">
        <v>2396</v>
      </c>
      <c r="J5114" s="181">
        <v>21930</v>
      </c>
      <c r="K5114" s="181">
        <v>27</v>
      </c>
      <c r="L5114" s="181"/>
      <c r="M5114" s="181"/>
      <c r="N5114" s="596" t="s">
        <v>288</v>
      </c>
    </row>
    <row r="5115" spans="1:14" s="158" customFormat="1" ht="18" customHeight="1" x14ac:dyDescent="0.25">
      <c r="A5115" s="181">
        <v>23312</v>
      </c>
      <c r="B5115" s="701">
        <v>39760</v>
      </c>
      <c r="C5115" s="181" t="s">
        <v>6863</v>
      </c>
      <c r="D5115" s="181" t="s">
        <v>578</v>
      </c>
      <c r="E5115" s="181" t="s">
        <v>14354</v>
      </c>
      <c r="F5115" s="181" t="s">
        <v>304</v>
      </c>
      <c r="G5115" s="181" t="s">
        <v>567</v>
      </c>
      <c r="H5115" s="181" t="s">
        <v>5</v>
      </c>
      <c r="I5115" s="181" t="s">
        <v>14355</v>
      </c>
      <c r="J5115" s="181">
        <v>19100</v>
      </c>
      <c r="K5115" s="181">
        <v>6</v>
      </c>
      <c r="L5115" s="181"/>
      <c r="M5115" s="181"/>
      <c r="N5115" s="596" t="s">
        <v>288</v>
      </c>
    </row>
    <row r="5116" spans="1:14" s="158" customFormat="1" ht="18" customHeight="1" x14ac:dyDescent="0.25">
      <c r="A5116" s="181">
        <v>23083</v>
      </c>
      <c r="B5116" s="701">
        <v>39786</v>
      </c>
      <c r="C5116" s="181" t="s">
        <v>15726</v>
      </c>
      <c r="D5116" s="181" t="s">
        <v>578</v>
      </c>
      <c r="E5116" s="181" t="s">
        <v>14354</v>
      </c>
      <c r="F5116" s="181" t="s">
        <v>304</v>
      </c>
      <c r="G5116" s="181" t="s">
        <v>567</v>
      </c>
      <c r="H5116" s="181" t="s">
        <v>5</v>
      </c>
      <c r="I5116" s="181" t="s">
        <v>15727</v>
      </c>
      <c r="J5116" s="181">
        <v>30220</v>
      </c>
      <c r="K5116" s="181">
        <v>108</v>
      </c>
      <c r="L5116" s="181"/>
      <c r="M5116" s="181"/>
      <c r="N5116" s="596" t="s">
        <v>288</v>
      </c>
    </row>
    <row r="5117" spans="1:14" s="158" customFormat="1" ht="18" customHeight="1" x14ac:dyDescent="0.25">
      <c r="A5117" s="181">
        <v>29539</v>
      </c>
      <c r="B5117" s="701">
        <v>39713</v>
      </c>
      <c r="C5117" s="181" t="s">
        <v>6778</v>
      </c>
      <c r="D5117" s="181" t="s">
        <v>578</v>
      </c>
      <c r="E5117" s="181" t="s">
        <v>10737</v>
      </c>
      <c r="F5117" s="181" t="s">
        <v>304</v>
      </c>
      <c r="G5117" s="181" t="s">
        <v>567</v>
      </c>
      <c r="H5117" s="181" t="s">
        <v>5</v>
      </c>
      <c r="I5117" s="181" t="s">
        <v>10738</v>
      </c>
      <c r="J5117" s="181">
        <v>18700</v>
      </c>
      <c r="K5117" s="181">
        <v>8</v>
      </c>
      <c r="L5117" s="181"/>
      <c r="M5117" s="181"/>
      <c r="N5117" s="596" t="s">
        <v>288</v>
      </c>
    </row>
    <row r="5118" spans="1:14" s="158" customFormat="1" ht="18" customHeight="1" x14ac:dyDescent="0.25">
      <c r="A5118" s="181">
        <v>25432</v>
      </c>
      <c r="B5118" s="701">
        <v>39905</v>
      </c>
      <c r="C5118" s="181" t="s">
        <v>17104</v>
      </c>
      <c r="D5118" s="181" t="s">
        <v>578</v>
      </c>
      <c r="E5118" s="181" t="s">
        <v>17105</v>
      </c>
      <c r="F5118" s="181" t="s">
        <v>304</v>
      </c>
      <c r="G5118" s="181" t="s">
        <v>567</v>
      </c>
      <c r="H5118" s="181" t="s">
        <v>5</v>
      </c>
      <c r="I5118" s="181" t="s">
        <v>17106</v>
      </c>
      <c r="J5118" s="181">
        <v>54220</v>
      </c>
      <c r="K5118" s="181">
        <v>83</v>
      </c>
      <c r="L5118" s="181"/>
      <c r="M5118" s="181"/>
      <c r="N5118" s="596" t="s">
        <v>288</v>
      </c>
    </row>
    <row r="5119" spans="1:14" s="158" customFormat="1" ht="18" customHeight="1" x14ac:dyDescent="0.25">
      <c r="A5119" s="181">
        <v>25430</v>
      </c>
      <c r="B5119" s="701">
        <v>39903</v>
      </c>
      <c r="C5119" s="181" t="s">
        <v>15728</v>
      </c>
      <c r="D5119" s="181" t="s">
        <v>578</v>
      </c>
      <c r="E5119" s="181" t="s">
        <v>15729</v>
      </c>
      <c r="F5119" s="181" t="s">
        <v>304</v>
      </c>
      <c r="G5119" s="181" t="s">
        <v>567</v>
      </c>
      <c r="H5119" s="181" t="s">
        <v>5</v>
      </c>
      <c r="I5119" s="181" t="s">
        <v>15730</v>
      </c>
      <c r="J5119" s="181">
        <v>33950</v>
      </c>
      <c r="K5119" s="181">
        <v>2</v>
      </c>
      <c r="L5119" s="181"/>
      <c r="M5119" s="181"/>
      <c r="N5119" s="596" t="s">
        <v>288</v>
      </c>
    </row>
    <row r="5120" spans="1:14" s="158" customFormat="1" ht="18" customHeight="1" x14ac:dyDescent="0.25">
      <c r="A5120" s="181">
        <v>18526</v>
      </c>
      <c r="B5120" s="701" t="s">
        <v>13678</v>
      </c>
      <c r="C5120" s="181" t="s">
        <v>13679</v>
      </c>
      <c r="D5120" s="181" t="s">
        <v>4044</v>
      </c>
      <c r="E5120" s="181" t="s">
        <v>13680</v>
      </c>
      <c r="F5120" s="181" t="s">
        <v>304</v>
      </c>
      <c r="G5120" s="181" t="s">
        <v>4045</v>
      </c>
      <c r="H5120" s="181" t="s">
        <v>9</v>
      </c>
      <c r="I5120" s="181" t="s">
        <v>13681</v>
      </c>
      <c r="J5120" s="181">
        <v>31860</v>
      </c>
      <c r="K5120" s="181">
        <v>28</v>
      </c>
      <c r="L5120" s="181"/>
      <c r="M5120" s="181"/>
      <c r="N5120" s="596" t="s">
        <v>288</v>
      </c>
    </row>
    <row r="5121" spans="1:14" s="158" customFormat="1" ht="18" customHeight="1" x14ac:dyDescent="0.25">
      <c r="A5121" s="181">
        <v>3545</v>
      </c>
      <c r="B5121" s="701" t="s">
        <v>18658</v>
      </c>
      <c r="C5121" s="181" t="s">
        <v>6691</v>
      </c>
      <c r="D5121" s="181" t="s">
        <v>600</v>
      </c>
      <c r="E5121" s="181" t="s">
        <v>4291</v>
      </c>
      <c r="F5121" s="181" t="s">
        <v>304</v>
      </c>
      <c r="G5121" s="181" t="s">
        <v>601</v>
      </c>
      <c r="H5121" s="181" t="s">
        <v>5</v>
      </c>
      <c r="I5121" s="181" t="s">
        <v>6872</v>
      </c>
      <c r="J5121" s="181">
        <v>28390</v>
      </c>
      <c r="K5121" s="181">
        <v>1</v>
      </c>
      <c r="L5121" s="181"/>
      <c r="M5121" s="181"/>
      <c r="N5121" s="596" t="s">
        <v>288</v>
      </c>
    </row>
    <row r="5122" spans="1:14" s="158" customFormat="1" ht="18" customHeight="1" x14ac:dyDescent="0.25">
      <c r="A5122" s="181">
        <v>23483</v>
      </c>
      <c r="B5122" s="701" t="s">
        <v>6909</v>
      </c>
      <c r="C5122" s="181" t="s">
        <v>6788</v>
      </c>
      <c r="D5122" s="181" t="s">
        <v>600</v>
      </c>
      <c r="E5122" s="181" t="s">
        <v>6910</v>
      </c>
      <c r="F5122" s="181" t="s">
        <v>304</v>
      </c>
      <c r="G5122" s="181" t="s">
        <v>601</v>
      </c>
      <c r="H5122" s="181" t="s">
        <v>5</v>
      </c>
      <c r="I5122" s="181" t="s">
        <v>6911</v>
      </c>
      <c r="J5122" s="181">
        <v>36710</v>
      </c>
      <c r="K5122" s="181">
        <v>2</v>
      </c>
      <c r="L5122" s="181"/>
      <c r="M5122" s="181"/>
      <c r="N5122" s="596" t="s">
        <v>288</v>
      </c>
    </row>
    <row r="5123" spans="1:14" ht="18" customHeight="1" x14ac:dyDescent="0.25">
      <c r="A5123" s="181">
        <v>23484</v>
      </c>
      <c r="B5123" s="701" t="s">
        <v>6912</v>
      </c>
      <c r="C5123" s="181" t="s">
        <v>6913</v>
      </c>
      <c r="D5123" s="181" t="s">
        <v>615</v>
      </c>
      <c r="E5123" s="181" t="s">
        <v>6914</v>
      </c>
      <c r="F5123" s="181" t="s">
        <v>304</v>
      </c>
      <c r="G5123" s="181" t="s">
        <v>601</v>
      </c>
      <c r="H5123" s="181" t="s">
        <v>5</v>
      </c>
      <c r="I5123" s="181" t="s">
        <v>6658</v>
      </c>
      <c r="J5123" s="181">
        <v>31880</v>
      </c>
      <c r="K5123" s="181">
        <v>2</v>
      </c>
      <c r="L5123" s="181"/>
      <c r="M5123" s="181"/>
      <c r="N5123" s="596" t="s">
        <v>288</v>
      </c>
    </row>
    <row r="5124" spans="1:14" s="158" customFormat="1" ht="18" customHeight="1" x14ac:dyDescent="0.25">
      <c r="A5124" s="181">
        <v>9289</v>
      </c>
      <c r="B5124" s="701" t="s">
        <v>6915</v>
      </c>
      <c r="C5124" s="181" t="s">
        <v>6916</v>
      </c>
      <c r="D5124" s="181" t="s">
        <v>646</v>
      </c>
      <c r="E5124" s="181" t="s">
        <v>6917</v>
      </c>
      <c r="F5124" s="181" t="s">
        <v>304</v>
      </c>
      <c r="G5124" s="181" t="s">
        <v>601</v>
      </c>
      <c r="H5124" s="181" t="s">
        <v>5</v>
      </c>
      <c r="I5124" s="181" t="s">
        <v>2090</v>
      </c>
      <c r="J5124" s="181">
        <v>99100</v>
      </c>
      <c r="K5124" s="181">
        <v>1</v>
      </c>
      <c r="L5124" s="181"/>
      <c r="M5124" s="181"/>
      <c r="N5124" s="596" t="s">
        <v>288</v>
      </c>
    </row>
    <row r="5125" spans="1:14" ht="18" customHeight="1" x14ac:dyDescent="0.25">
      <c r="A5125" s="181">
        <v>25370</v>
      </c>
      <c r="B5125" s="701" t="s">
        <v>18659</v>
      </c>
      <c r="C5125" s="181" t="s">
        <v>17112</v>
      </c>
      <c r="D5125" s="181" t="s">
        <v>646</v>
      </c>
      <c r="E5125" s="181" t="s">
        <v>6883</v>
      </c>
      <c r="F5125" s="181" t="s">
        <v>304</v>
      </c>
      <c r="G5125" s="181" t="s">
        <v>601</v>
      </c>
      <c r="H5125" s="181" t="s">
        <v>5</v>
      </c>
      <c r="I5125" s="181" t="s">
        <v>17550</v>
      </c>
      <c r="J5125" s="181">
        <v>8470</v>
      </c>
      <c r="K5125" s="181">
        <v>1</v>
      </c>
      <c r="L5125" s="181"/>
      <c r="M5125" s="181"/>
      <c r="N5125" s="596" t="s">
        <v>288</v>
      </c>
    </row>
    <row r="5126" spans="1:14" ht="18" customHeight="1" x14ac:dyDescent="0.25">
      <c r="A5126" s="181">
        <v>24769</v>
      </c>
      <c r="B5126" s="701" t="s">
        <v>6918</v>
      </c>
      <c r="C5126" s="181" t="s">
        <v>6695</v>
      </c>
      <c r="D5126" s="181" t="s">
        <v>646</v>
      </c>
      <c r="E5126" s="181" t="s">
        <v>6919</v>
      </c>
      <c r="F5126" s="181" t="s">
        <v>304</v>
      </c>
      <c r="G5126" s="181" t="s">
        <v>601</v>
      </c>
      <c r="H5126" s="181" t="s">
        <v>5</v>
      </c>
      <c r="I5126" s="181" t="s">
        <v>6920</v>
      </c>
      <c r="J5126" s="181">
        <v>120520</v>
      </c>
      <c r="K5126" s="181">
        <v>3</v>
      </c>
      <c r="L5126" s="181"/>
      <c r="M5126" s="181"/>
      <c r="N5126" s="596" t="s">
        <v>288</v>
      </c>
    </row>
    <row r="5127" spans="1:14" s="158" customFormat="1" ht="18" customHeight="1" x14ac:dyDescent="0.25">
      <c r="A5127" s="181">
        <v>24718</v>
      </c>
      <c r="B5127" s="701" t="s">
        <v>18660</v>
      </c>
      <c r="C5127" s="181" t="s">
        <v>12255</v>
      </c>
      <c r="D5127" s="181" t="s">
        <v>646</v>
      </c>
      <c r="E5127" s="181" t="s">
        <v>18661</v>
      </c>
      <c r="F5127" s="181" t="s">
        <v>304</v>
      </c>
      <c r="G5127" s="181" t="s">
        <v>601</v>
      </c>
      <c r="H5127" s="181" t="s">
        <v>5</v>
      </c>
      <c r="I5127" s="181" t="s">
        <v>18662</v>
      </c>
      <c r="J5127" s="181">
        <v>87150</v>
      </c>
      <c r="K5127" s="181">
        <v>1</v>
      </c>
      <c r="L5127" s="181"/>
      <c r="M5127" s="181"/>
      <c r="N5127" s="596" t="s">
        <v>288</v>
      </c>
    </row>
    <row r="5128" spans="1:14" ht="18" customHeight="1" x14ac:dyDescent="0.25">
      <c r="A5128" s="181">
        <v>11008</v>
      </c>
      <c r="B5128" s="701" t="s">
        <v>6921</v>
      </c>
      <c r="C5128" s="181" t="s">
        <v>6904</v>
      </c>
      <c r="D5128" s="181" t="s">
        <v>646</v>
      </c>
      <c r="E5128" s="181" t="s">
        <v>6922</v>
      </c>
      <c r="F5128" s="181" t="s">
        <v>304</v>
      </c>
      <c r="G5128" s="181" t="s">
        <v>601</v>
      </c>
      <c r="H5128" s="181" t="s">
        <v>5</v>
      </c>
      <c r="I5128" s="181" t="s">
        <v>6923</v>
      </c>
      <c r="J5128" s="181">
        <v>41830</v>
      </c>
      <c r="K5128" s="181">
        <v>2</v>
      </c>
      <c r="L5128" s="181"/>
      <c r="M5128" s="181"/>
      <c r="N5128" s="596" t="s">
        <v>288</v>
      </c>
    </row>
    <row r="5129" spans="1:14" s="158" customFormat="1" ht="18" customHeight="1" x14ac:dyDescent="0.25">
      <c r="A5129" s="181">
        <v>24716</v>
      </c>
      <c r="B5129" s="701" t="s">
        <v>6924</v>
      </c>
      <c r="C5129" s="181" t="s">
        <v>6728</v>
      </c>
      <c r="D5129" s="181" t="s">
        <v>2249</v>
      </c>
      <c r="E5129" s="181" t="s">
        <v>4291</v>
      </c>
      <c r="F5129" s="181" t="s">
        <v>304</v>
      </c>
      <c r="G5129" s="181" t="s">
        <v>601</v>
      </c>
      <c r="H5129" s="181" t="s">
        <v>5</v>
      </c>
      <c r="I5129" s="181" t="s">
        <v>6925</v>
      </c>
      <c r="J5129" s="181">
        <v>77190</v>
      </c>
      <c r="K5129" s="181">
        <v>2</v>
      </c>
      <c r="L5129" s="181"/>
      <c r="M5129" s="181"/>
      <c r="N5129" s="596" t="s">
        <v>288</v>
      </c>
    </row>
    <row r="5130" spans="1:14" ht="18" customHeight="1" x14ac:dyDescent="0.25">
      <c r="A5130" s="181">
        <v>25356</v>
      </c>
      <c r="B5130" s="701" t="s">
        <v>14544</v>
      </c>
      <c r="C5130" s="181" t="s">
        <v>18638</v>
      </c>
      <c r="D5130" s="181" t="s">
        <v>2249</v>
      </c>
      <c r="E5130" s="181" t="s">
        <v>6883</v>
      </c>
      <c r="F5130" s="181" t="s">
        <v>304</v>
      </c>
      <c r="G5130" s="181" t="s">
        <v>601</v>
      </c>
      <c r="H5130" s="181" t="s">
        <v>5</v>
      </c>
      <c r="I5130" s="181" t="s">
        <v>14545</v>
      </c>
      <c r="J5130" s="181">
        <v>40580</v>
      </c>
      <c r="K5130" s="181">
        <v>2</v>
      </c>
      <c r="L5130" s="181"/>
      <c r="M5130" s="181"/>
      <c r="N5130" s="596" t="s">
        <v>288</v>
      </c>
    </row>
    <row r="5131" spans="1:14" s="158" customFormat="1" ht="18" customHeight="1" x14ac:dyDescent="0.25">
      <c r="A5131" s="181">
        <v>8488</v>
      </c>
      <c r="B5131" s="701" t="s">
        <v>18663</v>
      </c>
      <c r="C5131" s="181" t="s">
        <v>12256</v>
      </c>
      <c r="D5131" s="181" t="s">
        <v>2249</v>
      </c>
      <c r="E5131" s="181" t="s">
        <v>6171</v>
      </c>
      <c r="F5131" s="181" t="s">
        <v>304</v>
      </c>
      <c r="G5131" s="181" t="s">
        <v>601</v>
      </c>
      <c r="H5131" s="181" t="s">
        <v>5</v>
      </c>
      <c r="I5131" s="181" t="s">
        <v>17551</v>
      </c>
      <c r="J5131" s="181">
        <v>109560</v>
      </c>
      <c r="K5131" s="181">
        <v>1</v>
      </c>
      <c r="L5131" s="181"/>
      <c r="M5131" s="181"/>
      <c r="N5131" s="596" t="s">
        <v>288</v>
      </c>
    </row>
    <row r="5132" spans="1:14" s="158" customFormat="1" ht="18" customHeight="1" x14ac:dyDescent="0.25">
      <c r="A5132" s="181">
        <v>27588</v>
      </c>
      <c r="B5132" s="701" t="s">
        <v>6928</v>
      </c>
      <c r="C5132" s="181" t="s">
        <v>6867</v>
      </c>
      <c r="D5132" s="181" t="s">
        <v>2249</v>
      </c>
      <c r="E5132" s="181" t="s">
        <v>6929</v>
      </c>
      <c r="F5132" s="181" t="s">
        <v>304</v>
      </c>
      <c r="G5132" s="181" t="s">
        <v>601</v>
      </c>
      <c r="H5132" s="181" t="s">
        <v>5</v>
      </c>
      <c r="I5132" s="181" t="s">
        <v>6930</v>
      </c>
      <c r="J5132" s="181">
        <v>81640</v>
      </c>
      <c r="K5132" s="181">
        <v>3</v>
      </c>
      <c r="L5132" s="181"/>
      <c r="M5132" s="181"/>
      <c r="N5132" s="596" t="s">
        <v>288</v>
      </c>
    </row>
    <row r="5133" spans="1:14" s="158" customFormat="1" ht="18" customHeight="1" x14ac:dyDescent="0.25">
      <c r="A5133" s="181">
        <v>2371</v>
      </c>
      <c r="B5133" s="701" t="s">
        <v>6931</v>
      </c>
      <c r="C5133" s="181" t="s">
        <v>6738</v>
      </c>
      <c r="D5133" s="181" t="s">
        <v>6932</v>
      </c>
      <c r="E5133" s="181" t="s">
        <v>6933</v>
      </c>
      <c r="F5133" s="181" t="s">
        <v>304</v>
      </c>
      <c r="G5133" s="181" t="s">
        <v>6934</v>
      </c>
      <c r="H5133" s="181" t="s">
        <v>2313</v>
      </c>
      <c r="I5133" s="181" t="s">
        <v>2186</v>
      </c>
      <c r="J5133" s="181">
        <v>10430</v>
      </c>
      <c r="K5133" s="181">
        <v>17</v>
      </c>
      <c r="L5133" s="181"/>
      <c r="M5133" s="181"/>
      <c r="N5133" s="596" t="s">
        <v>288</v>
      </c>
    </row>
    <row r="5134" spans="1:14" s="158" customFormat="1" ht="18" customHeight="1" x14ac:dyDescent="0.25">
      <c r="A5134" s="181">
        <v>8493</v>
      </c>
      <c r="B5134" s="701" t="s">
        <v>18664</v>
      </c>
      <c r="C5134" s="181" t="s">
        <v>17552</v>
      </c>
      <c r="D5134" s="181" t="s">
        <v>655</v>
      </c>
      <c r="E5134" s="181" t="s">
        <v>4291</v>
      </c>
      <c r="F5134" s="181" t="s">
        <v>304</v>
      </c>
      <c r="G5134" s="181" t="s">
        <v>601</v>
      </c>
      <c r="H5134" s="181" t="s">
        <v>5</v>
      </c>
      <c r="I5134" s="181" t="s">
        <v>6898</v>
      </c>
      <c r="J5134" s="181">
        <v>67230</v>
      </c>
      <c r="K5134" s="181">
        <v>2</v>
      </c>
      <c r="L5134" s="181"/>
      <c r="M5134" s="181"/>
      <c r="N5134" s="596" t="s">
        <v>288</v>
      </c>
    </row>
    <row r="5135" spans="1:14" s="158" customFormat="1" ht="18" customHeight="1" x14ac:dyDescent="0.25">
      <c r="A5135" s="181">
        <v>25366</v>
      </c>
      <c r="B5135" s="701" t="s">
        <v>6935</v>
      </c>
      <c r="C5135" s="181" t="s">
        <v>13673</v>
      </c>
      <c r="D5135" s="181" t="s">
        <v>655</v>
      </c>
      <c r="E5135" s="181" t="s">
        <v>6937</v>
      </c>
      <c r="F5135" s="181" t="s">
        <v>304</v>
      </c>
      <c r="G5135" s="181" t="s">
        <v>601</v>
      </c>
      <c r="H5135" s="181" t="s">
        <v>5</v>
      </c>
      <c r="I5135" s="181" t="s">
        <v>6708</v>
      </c>
      <c r="J5135" s="181">
        <v>70720</v>
      </c>
      <c r="K5135" s="181">
        <v>2</v>
      </c>
      <c r="L5135" s="181"/>
      <c r="M5135" s="181"/>
      <c r="N5135" s="596" t="s">
        <v>288</v>
      </c>
    </row>
    <row r="5136" spans="1:14" ht="18" customHeight="1" x14ac:dyDescent="0.25">
      <c r="A5136" s="181">
        <v>16813</v>
      </c>
      <c r="B5136" s="701" t="s">
        <v>6938</v>
      </c>
      <c r="C5136" s="181" t="s">
        <v>6667</v>
      </c>
      <c r="D5136" s="181" t="s">
        <v>655</v>
      </c>
      <c r="E5136" s="181" t="s">
        <v>6940</v>
      </c>
      <c r="F5136" s="181" t="s">
        <v>304</v>
      </c>
      <c r="G5136" s="181" t="s">
        <v>601</v>
      </c>
      <c r="H5136" s="181" t="s">
        <v>5</v>
      </c>
      <c r="I5136" s="181" t="s">
        <v>2281</v>
      </c>
      <c r="J5136" s="181">
        <v>62250</v>
      </c>
      <c r="K5136" s="181">
        <v>1</v>
      </c>
      <c r="L5136" s="181"/>
      <c r="M5136" s="181"/>
      <c r="N5136" s="596" t="s">
        <v>288</v>
      </c>
    </row>
    <row r="5137" spans="1:14" s="158" customFormat="1" ht="18" customHeight="1" x14ac:dyDescent="0.25">
      <c r="A5137" s="181">
        <v>27589</v>
      </c>
      <c r="B5137" s="701" t="s">
        <v>13682</v>
      </c>
      <c r="C5137" s="181" t="s">
        <v>14351</v>
      </c>
      <c r="D5137" s="181" t="s">
        <v>660</v>
      </c>
      <c r="E5137" s="181" t="s">
        <v>6943</v>
      </c>
      <c r="F5137" s="181" t="s">
        <v>304</v>
      </c>
      <c r="G5137" s="181" t="s">
        <v>601</v>
      </c>
      <c r="H5137" s="181" t="s">
        <v>5</v>
      </c>
      <c r="I5137" s="181" t="s">
        <v>13684</v>
      </c>
      <c r="J5137" s="181">
        <v>75700</v>
      </c>
      <c r="K5137" s="181">
        <v>2</v>
      </c>
      <c r="L5137" s="181"/>
      <c r="M5137" s="181"/>
      <c r="N5137" s="596" t="s">
        <v>288</v>
      </c>
    </row>
    <row r="5138" spans="1:14" s="158" customFormat="1" ht="18" customHeight="1" x14ac:dyDescent="0.25">
      <c r="A5138" s="181">
        <v>11007</v>
      </c>
      <c r="B5138" s="701" t="s">
        <v>6944</v>
      </c>
      <c r="C5138" s="181" t="s">
        <v>17554</v>
      </c>
      <c r="D5138" s="181" t="s">
        <v>660</v>
      </c>
      <c r="E5138" s="181" t="s">
        <v>6940</v>
      </c>
      <c r="F5138" s="181" t="s">
        <v>304</v>
      </c>
      <c r="G5138" s="181" t="s">
        <v>601</v>
      </c>
      <c r="H5138" s="181" t="s">
        <v>5</v>
      </c>
      <c r="I5138" s="181" t="s">
        <v>2281</v>
      </c>
      <c r="J5138" s="181">
        <v>62750</v>
      </c>
      <c r="K5138" s="181">
        <v>1</v>
      </c>
      <c r="L5138" s="181"/>
      <c r="M5138" s="181"/>
      <c r="N5138" s="596" t="s">
        <v>288</v>
      </c>
    </row>
    <row r="5139" spans="1:14" s="158" customFormat="1" ht="18" customHeight="1" x14ac:dyDescent="0.25">
      <c r="A5139" s="181">
        <v>23044</v>
      </c>
      <c r="B5139" s="701" t="s">
        <v>14546</v>
      </c>
      <c r="C5139" s="181" t="s">
        <v>10739</v>
      </c>
      <c r="D5139" s="181" t="s">
        <v>660</v>
      </c>
      <c r="E5139" s="181" t="s">
        <v>6941</v>
      </c>
      <c r="F5139" s="181" t="s">
        <v>304</v>
      </c>
      <c r="G5139" s="181" t="s">
        <v>601</v>
      </c>
      <c r="H5139" s="181" t="s">
        <v>5</v>
      </c>
      <c r="I5139" s="181" t="s">
        <v>3426</v>
      </c>
      <c r="J5139" s="181">
        <v>71490</v>
      </c>
      <c r="K5139" s="181">
        <v>5</v>
      </c>
      <c r="L5139" s="181"/>
      <c r="M5139" s="181"/>
      <c r="N5139" s="596" t="s">
        <v>288</v>
      </c>
    </row>
    <row r="5140" spans="1:14" s="158" customFormat="1" ht="18" customHeight="1" x14ac:dyDescent="0.25">
      <c r="A5140" s="181">
        <v>2560</v>
      </c>
      <c r="B5140" s="701" t="s">
        <v>15731</v>
      </c>
      <c r="C5140" s="181" t="s">
        <v>6945</v>
      </c>
      <c r="D5140" s="181" t="s">
        <v>670</v>
      </c>
      <c r="E5140" s="181" t="s">
        <v>6799</v>
      </c>
      <c r="F5140" s="181" t="s">
        <v>304</v>
      </c>
      <c r="G5140" s="181" t="s">
        <v>601</v>
      </c>
      <c r="H5140" s="181" t="s">
        <v>5</v>
      </c>
      <c r="I5140" s="181" t="s">
        <v>6878</v>
      </c>
      <c r="J5140" s="181">
        <v>30430</v>
      </c>
      <c r="K5140" s="181">
        <v>2</v>
      </c>
      <c r="L5140" s="181"/>
      <c r="M5140" s="181"/>
      <c r="N5140" s="596" t="s">
        <v>288</v>
      </c>
    </row>
    <row r="5141" spans="1:14" s="158" customFormat="1" ht="18" customHeight="1" x14ac:dyDescent="0.25">
      <c r="A5141" s="181">
        <v>4548</v>
      </c>
      <c r="B5141" s="701" t="s">
        <v>13685</v>
      </c>
      <c r="C5141" s="181" t="s">
        <v>6822</v>
      </c>
      <c r="D5141" s="181" t="s">
        <v>670</v>
      </c>
      <c r="E5141" s="181" t="s">
        <v>6835</v>
      </c>
      <c r="F5141" s="181" t="s">
        <v>304</v>
      </c>
      <c r="G5141" s="181" t="s">
        <v>601</v>
      </c>
      <c r="H5141" s="181" t="s">
        <v>5</v>
      </c>
      <c r="I5141" s="181" t="s">
        <v>6901</v>
      </c>
      <c r="J5141" s="181">
        <v>32870</v>
      </c>
      <c r="K5141" s="181">
        <v>1</v>
      </c>
      <c r="L5141" s="181"/>
      <c r="M5141" s="181"/>
      <c r="N5141" s="596" t="s">
        <v>288</v>
      </c>
    </row>
    <row r="5142" spans="1:14" s="158" customFormat="1" ht="18" customHeight="1" x14ac:dyDescent="0.25">
      <c r="A5142" s="181">
        <v>2683</v>
      </c>
      <c r="B5142" s="701" t="s">
        <v>6946</v>
      </c>
      <c r="C5142" s="181" t="s">
        <v>6673</v>
      </c>
      <c r="D5142" s="181" t="s">
        <v>4241</v>
      </c>
      <c r="E5142" s="181" t="s">
        <v>6799</v>
      </c>
      <c r="F5142" s="181" t="s">
        <v>304</v>
      </c>
      <c r="G5142" s="181" t="s">
        <v>1508</v>
      </c>
      <c r="H5142" s="181" t="s">
        <v>7</v>
      </c>
      <c r="I5142" s="181" t="s">
        <v>6826</v>
      </c>
      <c r="J5142" s="181">
        <v>64450</v>
      </c>
      <c r="K5142" s="181">
        <v>26</v>
      </c>
      <c r="L5142" s="181"/>
      <c r="M5142" s="181"/>
      <c r="N5142" s="596" t="s">
        <v>288</v>
      </c>
    </row>
    <row r="5143" spans="1:14" ht="18" customHeight="1" x14ac:dyDescent="0.25">
      <c r="A5143" s="181">
        <v>2682</v>
      </c>
      <c r="B5143" s="701" t="s">
        <v>6948</v>
      </c>
      <c r="C5143" s="181" t="s">
        <v>6747</v>
      </c>
      <c r="D5143" s="181" t="s">
        <v>4241</v>
      </c>
      <c r="E5143" s="181" t="s">
        <v>6799</v>
      </c>
      <c r="F5143" s="181" t="s">
        <v>304</v>
      </c>
      <c r="G5143" s="181" t="s">
        <v>1989</v>
      </c>
      <c r="H5143" s="181" t="s">
        <v>13</v>
      </c>
      <c r="I5143" s="181" t="s">
        <v>5745</v>
      </c>
      <c r="J5143" s="181">
        <v>126080</v>
      </c>
      <c r="K5143" s="181">
        <v>12</v>
      </c>
      <c r="L5143" s="181"/>
      <c r="M5143" s="181"/>
      <c r="N5143" s="596" t="s">
        <v>288</v>
      </c>
    </row>
    <row r="5144" spans="1:14" s="158" customFormat="1" ht="18" customHeight="1" x14ac:dyDescent="0.25">
      <c r="A5144" s="181">
        <v>2685</v>
      </c>
      <c r="B5144" s="701" t="s">
        <v>6949</v>
      </c>
      <c r="C5144" s="181" t="s">
        <v>6677</v>
      </c>
      <c r="D5144" s="181" t="s">
        <v>4241</v>
      </c>
      <c r="E5144" s="181" t="s">
        <v>6835</v>
      </c>
      <c r="F5144" s="181" t="s">
        <v>304</v>
      </c>
      <c r="G5144" s="181" t="s">
        <v>1508</v>
      </c>
      <c r="H5144" s="181" t="s">
        <v>7</v>
      </c>
      <c r="I5144" s="181" t="s">
        <v>6951</v>
      </c>
      <c r="J5144" s="181">
        <v>108600</v>
      </c>
      <c r="K5144" s="181">
        <v>13</v>
      </c>
      <c r="L5144" s="181"/>
      <c r="M5144" s="181"/>
      <c r="N5144" s="596" t="s">
        <v>288</v>
      </c>
    </row>
    <row r="5145" spans="1:14" s="158" customFormat="1" ht="18" customHeight="1" x14ac:dyDescent="0.25">
      <c r="A5145" s="181">
        <v>2684</v>
      </c>
      <c r="B5145" s="701" t="s">
        <v>6952</v>
      </c>
      <c r="C5145" s="181" t="s">
        <v>6927</v>
      </c>
      <c r="D5145" s="181" t="s">
        <v>4241</v>
      </c>
      <c r="E5145" s="181" t="s">
        <v>6835</v>
      </c>
      <c r="F5145" s="181" t="s">
        <v>304</v>
      </c>
      <c r="G5145" s="181" t="s">
        <v>1989</v>
      </c>
      <c r="H5145" s="181" t="s">
        <v>13</v>
      </c>
      <c r="I5145" s="181" t="s">
        <v>6951</v>
      </c>
      <c r="J5145" s="181">
        <v>233770</v>
      </c>
      <c r="K5145" s="181">
        <v>8</v>
      </c>
      <c r="L5145" s="181"/>
      <c r="M5145" s="181"/>
      <c r="N5145" s="596" t="s">
        <v>288</v>
      </c>
    </row>
    <row r="5146" spans="1:14" ht="18" customHeight="1" x14ac:dyDescent="0.25">
      <c r="A5146" s="181">
        <v>25429</v>
      </c>
      <c r="B5146" s="701" t="s">
        <v>11418</v>
      </c>
      <c r="C5146" s="181" t="s">
        <v>11419</v>
      </c>
      <c r="D5146" s="181" t="s">
        <v>712</v>
      </c>
      <c r="E5146" s="181" t="s">
        <v>6807</v>
      </c>
      <c r="F5146" s="181" t="s">
        <v>304</v>
      </c>
      <c r="G5146" s="181" t="s">
        <v>718</v>
      </c>
      <c r="H5146" s="181" t="s">
        <v>5</v>
      </c>
      <c r="I5146" s="181" t="s">
        <v>604</v>
      </c>
      <c r="J5146" s="181">
        <v>7470</v>
      </c>
      <c r="K5146" s="181">
        <v>19</v>
      </c>
      <c r="L5146" s="181"/>
      <c r="M5146" s="181"/>
      <c r="N5146" s="596" t="s">
        <v>288</v>
      </c>
    </row>
    <row r="5147" spans="1:14" ht="18" customHeight="1" x14ac:dyDescent="0.25">
      <c r="A5147" s="181">
        <v>26654</v>
      </c>
      <c r="B5147" s="701">
        <v>39906</v>
      </c>
      <c r="C5147" s="181" t="s">
        <v>10739</v>
      </c>
      <c r="D5147" s="181" t="s">
        <v>712</v>
      </c>
      <c r="E5147" s="181" t="s">
        <v>10740</v>
      </c>
      <c r="F5147" s="181" t="s">
        <v>304</v>
      </c>
      <c r="G5147" s="181" t="s">
        <v>567</v>
      </c>
      <c r="H5147" s="181" t="s">
        <v>5</v>
      </c>
      <c r="I5147" s="181" t="s">
        <v>10741</v>
      </c>
      <c r="J5147" s="181">
        <v>9830</v>
      </c>
      <c r="K5147" s="181">
        <v>8</v>
      </c>
      <c r="L5147" s="181"/>
      <c r="M5147" s="181"/>
      <c r="N5147" s="596" t="s">
        <v>288</v>
      </c>
    </row>
    <row r="5148" spans="1:14" s="158" customFormat="1" ht="18" customHeight="1" x14ac:dyDescent="0.25">
      <c r="A5148" s="181">
        <v>26653</v>
      </c>
      <c r="B5148" s="701">
        <v>39899</v>
      </c>
      <c r="C5148" s="181" t="s">
        <v>13688</v>
      </c>
      <c r="D5148" s="181" t="s">
        <v>712</v>
      </c>
      <c r="E5148" s="181" t="s">
        <v>18665</v>
      </c>
      <c r="F5148" s="181" t="s">
        <v>304</v>
      </c>
      <c r="G5148" s="181" t="s">
        <v>567</v>
      </c>
      <c r="H5148" s="181" t="s">
        <v>5</v>
      </c>
      <c r="I5148" s="181" t="s">
        <v>18666</v>
      </c>
      <c r="J5148" s="181">
        <v>11440</v>
      </c>
      <c r="K5148" s="181">
        <v>20</v>
      </c>
      <c r="L5148" s="181"/>
      <c r="M5148" s="181"/>
      <c r="N5148" s="596" t="s">
        <v>288</v>
      </c>
    </row>
    <row r="5149" spans="1:14" ht="18" customHeight="1" x14ac:dyDescent="0.25">
      <c r="A5149" s="181">
        <v>28475</v>
      </c>
      <c r="B5149" s="701">
        <v>39799</v>
      </c>
      <c r="C5149" s="181" t="s">
        <v>6905</v>
      </c>
      <c r="D5149" s="181" t="s">
        <v>712</v>
      </c>
      <c r="E5149" s="181" t="s">
        <v>6997</v>
      </c>
      <c r="F5149" s="181" t="s">
        <v>304</v>
      </c>
      <c r="G5149" s="181" t="s">
        <v>567</v>
      </c>
      <c r="H5149" s="181" t="s">
        <v>5</v>
      </c>
      <c r="I5149" s="181" t="s">
        <v>6907</v>
      </c>
      <c r="J5149" s="181">
        <v>8870</v>
      </c>
      <c r="K5149" s="181">
        <v>55</v>
      </c>
      <c r="L5149" s="181"/>
      <c r="M5149" s="181"/>
      <c r="N5149" s="596" t="s">
        <v>288</v>
      </c>
    </row>
    <row r="5150" spans="1:14" s="158" customFormat="1" ht="18" customHeight="1" x14ac:dyDescent="0.25">
      <c r="A5150" s="181">
        <v>5834</v>
      </c>
      <c r="B5150" s="701">
        <v>39726</v>
      </c>
      <c r="C5150" s="181" t="s">
        <v>6833</v>
      </c>
      <c r="D5150" s="181" t="s">
        <v>712</v>
      </c>
      <c r="E5150" s="181" t="s">
        <v>14356</v>
      </c>
      <c r="F5150" s="181" t="s">
        <v>304</v>
      </c>
      <c r="G5150" s="181" t="s">
        <v>567</v>
      </c>
      <c r="H5150" s="181" t="s">
        <v>5</v>
      </c>
      <c r="I5150" s="181" t="s">
        <v>14357</v>
      </c>
      <c r="J5150" s="181">
        <v>4320</v>
      </c>
      <c r="K5150" s="181">
        <v>44</v>
      </c>
      <c r="L5150" s="181"/>
      <c r="M5150" s="181"/>
      <c r="N5150" s="596" t="s">
        <v>288</v>
      </c>
    </row>
    <row r="5151" spans="1:14" s="158" customFormat="1" ht="18" customHeight="1" x14ac:dyDescent="0.25">
      <c r="A5151" s="181">
        <v>24669</v>
      </c>
      <c r="B5151" s="701" t="s">
        <v>6954</v>
      </c>
      <c r="C5151" s="181" t="s">
        <v>6955</v>
      </c>
      <c r="D5151" s="181" t="s">
        <v>712</v>
      </c>
      <c r="E5151" s="181" t="s">
        <v>6956</v>
      </c>
      <c r="F5151" s="181" t="s">
        <v>304</v>
      </c>
      <c r="G5151" s="181" t="s">
        <v>601</v>
      </c>
      <c r="H5151" s="181" t="s">
        <v>5</v>
      </c>
      <c r="I5151" s="181" t="s">
        <v>6726</v>
      </c>
      <c r="J5151" s="181">
        <v>7020</v>
      </c>
      <c r="K5151" s="181">
        <v>7</v>
      </c>
      <c r="L5151" s="181"/>
      <c r="M5151" s="181"/>
      <c r="N5151" s="596" t="s">
        <v>288</v>
      </c>
    </row>
    <row r="5152" spans="1:14" s="158" customFormat="1" ht="18" customHeight="1" x14ac:dyDescent="0.25">
      <c r="A5152" s="181">
        <v>30445</v>
      </c>
      <c r="B5152" s="701" t="s">
        <v>13689</v>
      </c>
      <c r="C5152" s="181" t="s">
        <v>6892</v>
      </c>
      <c r="D5152" s="181" t="s">
        <v>735</v>
      </c>
      <c r="E5152" s="181" t="s">
        <v>13690</v>
      </c>
      <c r="F5152" s="181" t="s">
        <v>304</v>
      </c>
      <c r="G5152" s="181" t="s">
        <v>718</v>
      </c>
      <c r="H5152" s="181" t="s">
        <v>5</v>
      </c>
      <c r="I5152" s="181" t="s">
        <v>10967</v>
      </c>
      <c r="J5152" s="181">
        <v>10830</v>
      </c>
      <c r="K5152" s="181">
        <v>6</v>
      </c>
      <c r="L5152" s="181"/>
      <c r="M5152" s="181"/>
      <c r="N5152" s="596" t="s">
        <v>288</v>
      </c>
    </row>
    <row r="5153" spans="1:14" s="158" customFormat="1" ht="18" customHeight="1" x14ac:dyDescent="0.25">
      <c r="A5153" s="181">
        <v>28005</v>
      </c>
      <c r="B5153" s="701">
        <v>40060</v>
      </c>
      <c r="C5153" s="181" t="s">
        <v>11420</v>
      </c>
      <c r="D5153" s="181" t="s">
        <v>740</v>
      </c>
      <c r="E5153" s="181" t="s">
        <v>7112</v>
      </c>
      <c r="F5153" s="181" t="s">
        <v>304</v>
      </c>
      <c r="G5153" s="181" t="s">
        <v>567</v>
      </c>
      <c r="H5153" s="181" t="s">
        <v>5</v>
      </c>
      <c r="I5153" s="181" t="s">
        <v>11421</v>
      </c>
      <c r="J5153" s="181">
        <v>14630</v>
      </c>
      <c r="K5153" s="181">
        <v>5</v>
      </c>
      <c r="L5153" s="181"/>
      <c r="M5153" s="181"/>
      <c r="N5153" s="596" t="s">
        <v>288</v>
      </c>
    </row>
    <row r="5154" spans="1:14" s="158" customFormat="1" ht="18" customHeight="1" x14ac:dyDescent="0.25">
      <c r="A5154" s="181">
        <v>30575</v>
      </c>
      <c r="B5154" s="701" t="s">
        <v>13691</v>
      </c>
      <c r="C5154" s="181" t="s">
        <v>18667</v>
      </c>
      <c r="D5154" s="181" t="s">
        <v>752</v>
      </c>
      <c r="E5154" s="181" t="s">
        <v>4291</v>
      </c>
      <c r="F5154" s="181" t="s">
        <v>577</v>
      </c>
      <c r="G5154" s="181" t="s">
        <v>753</v>
      </c>
      <c r="H5154" s="181" t="s">
        <v>5</v>
      </c>
      <c r="I5154" s="181" t="s">
        <v>13692</v>
      </c>
      <c r="J5154" s="181">
        <v>5680</v>
      </c>
      <c r="K5154" s="181">
        <v>7</v>
      </c>
      <c r="L5154" s="181"/>
      <c r="M5154" s="181"/>
      <c r="N5154" s="596" t="s">
        <v>288</v>
      </c>
    </row>
    <row r="5155" spans="1:14" s="158" customFormat="1" ht="18" customHeight="1" x14ac:dyDescent="0.25">
      <c r="A5155" s="181">
        <v>8691</v>
      </c>
      <c r="B5155" s="701" t="s">
        <v>13693</v>
      </c>
      <c r="C5155" s="181" t="s">
        <v>6691</v>
      </c>
      <c r="D5155" s="181" t="s">
        <v>752</v>
      </c>
      <c r="E5155" s="181" t="s">
        <v>6799</v>
      </c>
      <c r="F5155" s="181" t="s">
        <v>304</v>
      </c>
      <c r="G5155" s="181" t="s">
        <v>753</v>
      </c>
      <c r="H5155" s="181" t="s">
        <v>5</v>
      </c>
      <c r="I5155" s="181" t="s">
        <v>6835</v>
      </c>
      <c r="J5155" s="181">
        <v>9440</v>
      </c>
      <c r="K5155" s="181">
        <v>14</v>
      </c>
      <c r="L5155" s="181"/>
      <c r="M5155" s="181"/>
      <c r="N5155" s="596" t="s">
        <v>288</v>
      </c>
    </row>
    <row r="5156" spans="1:14" s="158" customFormat="1" ht="18" customHeight="1" x14ac:dyDescent="0.25">
      <c r="A5156" s="181">
        <v>7777</v>
      </c>
      <c r="B5156" s="701" t="s">
        <v>6958</v>
      </c>
      <c r="C5156" s="181" t="s">
        <v>6913</v>
      </c>
      <c r="D5156" s="181" t="s">
        <v>6959</v>
      </c>
      <c r="E5156" s="181" t="s">
        <v>280</v>
      </c>
      <c r="F5156" s="181" t="s">
        <v>577</v>
      </c>
      <c r="G5156" s="181" t="s">
        <v>753</v>
      </c>
      <c r="H5156" s="181" t="s">
        <v>5</v>
      </c>
      <c r="I5156" s="181" t="s">
        <v>6842</v>
      </c>
      <c r="J5156" s="181">
        <v>9450</v>
      </c>
      <c r="K5156" s="181">
        <v>21</v>
      </c>
      <c r="L5156" s="181"/>
      <c r="M5156" s="181"/>
      <c r="N5156" s="596" t="s">
        <v>288</v>
      </c>
    </row>
    <row r="5157" spans="1:14" s="158" customFormat="1" ht="18" customHeight="1" x14ac:dyDescent="0.25">
      <c r="A5157" s="181">
        <v>30581</v>
      </c>
      <c r="B5157" s="701" t="s">
        <v>13694</v>
      </c>
      <c r="C5157" s="181" t="s">
        <v>6916</v>
      </c>
      <c r="D5157" s="181" t="s">
        <v>13695</v>
      </c>
      <c r="E5157" s="181" t="s">
        <v>2588</v>
      </c>
      <c r="F5157" s="181" t="s">
        <v>577</v>
      </c>
      <c r="G5157" s="181" t="s">
        <v>753</v>
      </c>
      <c r="H5157" s="181" t="s">
        <v>5</v>
      </c>
      <c r="I5157" s="181" t="s">
        <v>2100</v>
      </c>
      <c r="J5157" s="181">
        <v>6740</v>
      </c>
      <c r="K5157" s="181">
        <v>4</v>
      </c>
      <c r="L5157" s="181"/>
      <c r="M5157" s="181"/>
      <c r="N5157" s="596" t="s">
        <v>288</v>
      </c>
    </row>
    <row r="5158" spans="1:14" s="158" customFormat="1" ht="18" customHeight="1" x14ac:dyDescent="0.25">
      <c r="A5158" s="181">
        <v>2450</v>
      </c>
      <c r="B5158" s="701" t="s">
        <v>6960</v>
      </c>
      <c r="C5158" s="181" t="s">
        <v>6942</v>
      </c>
      <c r="D5158" s="181" t="s">
        <v>768</v>
      </c>
      <c r="E5158" s="181" t="s">
        <v>6961</v>
      </c>
      <c r="F5158" s="181" t="s">
        <v>304</v>
      </c>
      <c r="G5158" s="181" t="s">
        <v>518</v>
      </c>
      <c r="H5158" s="181" t="s">
        <v>9</v>
      </c>
      <c r="I5158" s="181" t="s">
        <v>6962</v>
      </c>
      <c r="J5158" s="181">
        <v>51680</v>
      </c>
      <c r="K5158" s="181">
        <v>43</v>
      </c>
      <c r="L5158" s="181"/>
      <c r="M5158" s="181"/>
      <c r="N5158" s="596" t="s">
        <v>288</v>
      </c>
    </row>
    <row r="5159" spans="1:14" s="158" customFormat="1" ht="18" customHeight="1" x14ac:dyDescent="0.25">
      <c r="A5159" s="181">
        <v>12985</v>
      </c>
      <c r="B5159" s="701" t="s">
        <v>15732</v>
      </c>
      <c r="C5159" s="181" t="s">
        <v>6695</v>
      </c>
      <c r="D5159" s="181" t="s">
        <v>15733</v>
      </c>
      <c r="E5159" s="181" t="s">
        <v>6864</v>
      </c>
      <c r="F5159" s="181" t="s">
        <v>304</v>
      </c>
      <c r="G5159" s="181" t="s">
        <v>776</v>
      </c>
      <c r="H5159" s="181" t="s">
        <v>7</v>
      </c>
      <c r="I5159" s="181" t="s">
        <v>6920</v>
      </c>
      <c r="J5159" s="181">
        <v>11400</v>
      </c>
      <c r="K5159" s="181">
        <v>74</v>
      </c>
      <c r="L5159" s="181"/>
      <c r="M5159" s="181"/>
      <c r="N5159" s="596" t="s">
        <v>288</v>
      </c>
    </row>
    <row r="5160" spans="1:14" s="158" customFormat="1" ht="18" customHeight="1" x14ac:dyDescent="0.25">
      <c r="A5160" s="181">
        <v>12952</v>
      </c>
      <c r="B5160" s="701">
        <v>15340</v>
      </c>
      <c r="C5160" s="181" t="s">
        <v>6966</v>
      </c>
      <c r="D5160" s="181" t="s">
        <v>18668</v>
      </c>
      <c r="E5160" s="181" t="s">
        <v>4291</v>
      </c>
      <c r="F5160" s="181" t="s">
        <v>304</v>
      </c>
      <c r="G5160" s="181" t="s">
        <v>776</v>
      </c>
      <c r="H5160" s="181" t="s">
        <v>7</v>
      </c>
      <c r="I5160" s="181" t="s">
        <v>17555</v>
      </c>
      <c r="J5160" s="181">
        <v>8500</v>
      </c>
      <c r="K5160" s="181">
        <v>48</v>
      </c>
      <c r="L5160" s="181"/>
      <c r="M5160" s="181"/>
      <c r="N5160" s="596" t="s">
        <v>288</v>
      </c>
    </row>
    <row r="5161" spans="1:14" s="158" customFormat="1" ht="18" customHeight="1" x14ac:dyDescent="0.25">
      <c r="A5161" s="181">
        <v>15889</v>
      </c>
      <c r="B5161" s="701" t="s">
        <v>6967</v>
      </c>
      <c r="C5161" s="181" t="s">
        <v>6904</v>
      </c>
      <c r="D5161" s="181" t="s">
        <v>6969</v>
      </c>
      <c r="E5161" s="181" t="s">
        <v>6799</v>
      </c>
      <c r="F5161" s="181" t="s">
        <v>304</v>
      </c>
      <c r="G5161" s="181" t="s">
        <v>466</v>
      </c>
      <c r="H5161" s="181" t="s">
        <v>12</v>
      </c>
      <c r="I5161" s="181" t="s">
        <v>6923</v>
      </c>
      <c r="J5161" s="181">
        <v>19050</v>
      </c>
      <c r="K5161" s="181">
        <v>20</v>
      </c>
      <c r="L5161" s="181"/>
      <c r="M5161" s="181"/>
      <c r="N5161" s="596" t="s">
        <v>288</v>
      </c>
    </row>
    <row r="5162" spans="1:14" s="158" customFormat="1" ht="18" customHeight="1" x14ac:dyDescent="0.25">
      <c r="A5162" s="181">
        <v>26764</v>
      </c>
      <c r="B5162" s="701" t="s">
        <v>6971</v>
      </c>
      <c r="C5162" s="181" t="s">
        <v>6728</v>
      </c>
      <c r="D5162" s="181" t="s">
        <v>6973</v>
      </c>
      <c r="E5162" s="181" t="s">
        <v>6860</v>
      </c>
      <c r="F5162" s="181" t="s">
        <v>304</v>
      </c>
      <c r="G5162" s="181" t="s">
        <v>776</v>
      </c>
      <c r="H5162" s="181" t="s">
        <v>7</v>
      </c>
      <c r="I5162" s="181" t="s">
        <v>6925</v>
      </c>
      <c r="J5162" s="181">
        <v>33150</v>
      </c>
      <c r="K5162" s="181">
        <v>45</v>
      </c>
      <c r="L5162" s="181"/>
      <c r="M5162" s="181"/>
      <c r="N5162" s="596" t="s">
        <v>288</v>
      </c>
    </row>
    <row r="5163" spans="1:14" s="158" customFormat="1" ht="18" customHeight="1" x14ac:dyDescent="0.25">
      <c r="A5163" s="181">
        <v>15795</v>
      </c>
      <c r="B5163" s="701" t="s">
        <v>6974</v>
      </c>
      <c r="C5163" s="181" t="s">
        <v>17549</v>
      </c>
      <c r="D5163" s="181" t="s">
        <v>6973</v>
      </c>
      <c r="E5163" s="181" t="s">
        <v>6976</v>
      </c>
      <c r="F5163" s="181" t="s">
        <v>304</v>
      </c>
      <c r="G5163" s="181" t="s">
        <v>466</v>
      </c>
      <c r="H5163" s="181" t="s">
        <v>12</v>
      </c>
      <c r="I5163" s="181" t="s">
        <v>18669</v>
      </c>
      <c r="J5163" s="181">
        <v>43830</v>
      </c>
      <c r="K5163" s="181">
        <v>14</v>
      </c>
      <c r="L5163" s="181"/>
      <c r="M5163" s="181"/>
      <c r="N5163" s="596" t="s">
        <v>288</v>
      </c>
    </row>
    <row r="5164" spans="1:14" s="158" customFormat="1" ht="18" customHeight="1" x14ac:dyDescent="0.25">
      <c r="A5164" s="181">
        <v>29306</v>
      </c>
      <c r="B5164" s="701" t="s">
        <v>6977</v>
      </c>
      <c r="C5164" s="181" t="s">
        <v>12256</v>
      </c>
      <c r="D5164" s="181" t="s">
        <v>6979</v>
      </c>
      <c r="E5164" s="181" t="s">
        <v>6857</v>
      </c>
      <c r="F5164" s="181" t="s">
        <v>304</v>
      </c>
      <c r="G5164" s="181" t="s">
        <v>466</v>
      </c>
      <c r="H5164" s="181" t="s">
        <v>12</v>
      </c>
      <c r="I5164" s="181" t="s">
        <v>1326</v>
      </c>
      <c r="J5164" s="181">
        <v>117850</v>
      </c>
      <c r="K5164" s="181">
        <v>37</v>
      </c>
      <c r="L5164" s="181"/>
      <c r="M5164" s="181"/>
      <c r="N5164" s="596" t="s">
        <v>288</v>
      </c>
    </row>
    <row r="5165" spans="1:14" s="158" customFormat="1" ht="18" customHeight="1" x14ac:dyDescent="0.25">
      <c r="A5165" s="181">
        <v>10323</v>
      </c>
      <c r="B5165" s="701" t="s">
        <v>6980</v>
      </c>
      <c r="C5165" s="181" t="s">
        <v>6679</v>
      </c>
      <c r="D5165" s="181" t="s">
        <v>6982</v>
      </c>
      <c r="E5165" s="181" t="s">
        <v>6868</v>
      </c>
      <c r="F5165" s="181" t="s">
        <v>304</v>
      </c>
      <c r="G5165" s="181" t="s">
        <v>776</v>
      </c>
      <c r="H5165" s="181" t="s">
        <v>7</v>
      </c>
      <c r="I5165" s="181" t="s">
        <v>6983</v>
      </c>
      <c r="J5165" s="181">
        <v>48650</v>
      </c>
      <c r="K5165" s="181">
        <v>11</v>
      </c>
      <c r="L5165" s="181"/>
      <c r="M5165" s="181"/>
      <c r="N5165" s="596" t="s">
        <v>288</v>
      </c>
    </row>
    <row r="5166" spans="1:14" s="158" customFormat="1" ht="18" customHeight="1" x14ac:dyDescent="0.25">
      <c r="A5166" s="181">
        <v>28926</v>
      </c>
      <c r="B5166" s="701" t="s">
        <v>6984</v>
      </c>
      <c r="C5166" s="181" t="s">
        <v>6738</v>
      </c>
      <c r="D5166" s="181" t="s">
        <v>6982</v>
      </c>
      <c r="E5166" s="181" t="s">
        <v>6868</v>
      </c>
      <c r="F5166" s="181" t="s">
        <v>304</v>
      </c>
      <c r="G5166" s="181" t="s">
        <v>466</v>
      </c>
      <c r="H5166" s="181" t="s">
        <v>12</v>
      </c>
      <c r="I5166" s="181" t="s">
        <v>6985</v>
      </c>
      <c r="J5166" s="181">
        <v>70200</v>
      </c>
      <c r="K5166" s="181">
        <v>9</v>
      </c>
      <c r="L5166" s="181"/>
      <c r="M5166" s="181"/>
      <c r="N5166" s="596" t="s">
        <v>288</v>
      </c>
    </row>
    <row r="5167" spans="1:14" s="158" customFormat="1" ht="18" customHeight="1" x14ac:dyDescent="0.25">
      <c r="A5167" s="181">
        <v>29933</v>
      </c>
      <c r="B5167" s="701" t="s">
        <v>6986</v>
      </c>
      <c r="C5167" s="181" t="s">
        <v>17552</v>
      </c>
      <c r="D5167" s="181" t="s">
        <v>6987</v>
      </c>
      <c r="E5167" s="181" t="s">
        <v>6841</v>
      </c>
      <c r="F5167" s="181" t="s">
        <v>304</v>
      </c>
      <c r="G5167" s="181" t="s">
        <v>466</v>
      </c>
      <c r="H5167" s="181" t="s">
        <v>12</v>
      </c>
      <c r="I5167" s="181" t="s">
        <v>983</v>
      </c>
      <c r="J5167" s="181">
        <v>70590</v>
      </c>
      <c r="K5167" s="181">
        <v>16</v>
      </c>
      <c r="L5167" s="181"/>
      <c r="M5167" s="181"/>
      <c r="N5167" s="596" t="s">
        <v>288</v>
      </c>
    </row>
    <row r="5168" spans="1:14" s="158" customFormat="1" ht="18" customHeight="1" x14ac:dyDescent="0.25">
      <c r="A5168" s="181">
        <v>20994</v>
      </c>
      <c r="B5168" s="701" t="s">
        <v>15734</v>
      </c>
      <c r="C5168" s="181" t="s">
        <v>6648</v>
      </c>
      <c r="D5168" s="181" t="s">
        <v>2447</v>
      </c>
      <c r="E5168" s="181" t="s">
        <v>15735</v>
      </c>
      <c r="F5168" s="181" t="s">
        <v>304</v>
      </c>
      <c r="G5168" s="181" t="s">
        <v>2449</v>
      </c>
      <c r="H5168" s="181" t="s">
        <v>9</v>
      </c>
      <c r="I5168" s="181" t="s">
        <v>2261</v>
      </c>
      <c r="J5168" s="181">
        <v>22720</v>
      </c>
      <c r="K5168" s="181">
        <v>46</v>
      </c>
      <c r="L5168" s="181"/>
      <c r="M5168" s="181"/>
      <c r="N5168" s="596" t="s">
        <v>288</v>
      </c>
    </row>
    <row r="5169" spans="1:14" s="158" customFormat="1" ht="18" customHeight="1" x14ac:dyDescent="0.25">
      <c r="A5169" s="181">
        <v>10909</v>
      </c>
      <c r="B5169" s="701" t="s">
        <v>6988</v>
      </c>
      <c r="C5169" s="181" t="s">
        <v>17553</v>
      </c>
      <c r="D5169" s="181" t="s">
        <v>2450</v>
      </c>
      <c r="E5169" s="181" t="s">
        <v>6799</v>
      </c>
      <c r="F5169" s="181" t="s">
        <v>304</v>
      </c>
      <c r="G5169" s="181" t="s">
        <v>2449</v>
      </c>
      <c r="H5169" s="181" t="s">
        <v>9</v>
      </c>
      <c r="I5169" s="181" t="s">
        <v>6708</v>
      </c>
      <c r="J5169" s="181">
        <v>34320</v>
      </c>
      <c r="K5169" s="181">
        <v>39</v>
      </c>
      <c r="L5169" s="181"/>
      <c r="M5169" s="181"/>
      <c r="N5169" s="596" t="s">
        <v>288</v>
      </c>
    </row>
    <row r="5170" spans="1:14" s="158" customFormat="1" ht="18" customHeight="1" x14ac:dyDescent="0.25">
      <c r="A5170" s="181">
        <v>10910</v>
      </c>
      <c r="B5170" s="701" t="s">
        <v>6989</v>
      </c>
      <c r="C5170" s="181" t="s">
        <v>6863</v>
      </c>
      <c r="D5170" s="181" t="s">
        <v>2450</v>
      </c>
      <c r="E5170" s="181" t="s">
        <v>6835</v>
      </c>
      <c r="F5170" s="181" t="s">
        <v>304</v>
      </c>
      <c r="G5170" s="181" t="s">
        <v>2449</v>
      </c>
      <c r="H5170" s="181" t="s">
        <v>9</v>
      </c>
      <c r="I5170" s="181" t="s">
        <v>2281</v>
      </c>
      <c r="J5170" s="181">
        <v>37670</v>
      </c>
      <c r="K5170" s="181">
        <v>42</v>
      </c>
      <c r="L5170" s="181"/>
      <c r="M5170" s="181"/>
      <c r="N5170" s="596" t="s">
        <v>288</v>
      </c>
    </row>
    <row r="5171" spans="1:14" s="158" customFormat="1" ht="18" customHeight="1" x14ac:dyDescent="0.25">
      <c r="A5171" s="181">
        <v>10260</v>
      </c>
      <c r="B5171" s="701" t="s">
        <v>6992</v>
      </c>
      <c r="C5171" s="181" t="s">
        <v>6993</v>
      </c>
      <c r="D5171" s="181" t="s">
        <v>2450</v>
      </c>
      <c r="E5171" s="181" t="s">
        <v>6994</v>
      </c>
      <c r="F5171" s="181" t="s">
        <v>304</v>
      </c>
      <c r="G5171" s="181" t="s">
        <v>2449</v>
      </c>
      <c r="H5171" s="181" t="s">
        <v>9</v>
      </c>
      <c r="I5171" s="181" t="s">
        <v>6995</v>
      </c>
      <c r="J5171" s="181">
        <v>38750</v>
      </c>
      <c r="K5171" s="181">
        <v>15</v>
      </c>
      <c r="L5171" s="181"/>
      <c r="M5171" s="181"/>
      <c r="N5171" s="596" t="s">
        <v>288</v>
      </c>
    </row>
    <row r="5172" spans="1:14" s="158" customFormat="1" ht="18" customHeight="1" x14ac:dyDescent="0.25">
      <c r="A5172" s="181">
        <v>12474</v>
      </c>
      <c r="B5172" s="701" t="s">
        <v>6999</v>
      </c>
      <c r="C5172" s="181" t="s">
        <v>6964</v>
      </c>
      <c r="D5172" s="181" t="s">
        <v>2450</v>
      </c>
      <c r="E5172" s="181" t="s">
        <v>6997</v>
      </c>
      <c r="F5172" s="181" t="s">
        <v>304</v>
      </c>
      <c r="G5172" s="181" t="s">
        <v>2448</v>
      </c>
      <c r="H5172" s="181" t="s">
        <v>13</v>
      </c>
      <c r="I5172" s="181" t="s">
        <v>3426</v>
      </c>
      <c r="J5172" s="181">
        <v>41090</v>
      </c>
      <c r="K5172" s="181">
        <v>22</v>
      </c>
      <c r="L5172" s="181"/>
      <c r="M5172" s="181"/>
      <c r="N5172" s="596" t="s">
        <v>288</v>
      </c>
    </row>
    <row r="5173" spans="1:14" s="158" customFormat="1" ht="18" customHeight="1" x14ac:dyDescent="0.25">
      <c r="A5173" s="181">
        <v>12998</v>
      </c>
      <c r="B5173" s="701" t="s">
        <v>7002</v>
      </c>
      <c r="C5173" s="181" t="s">
        <v>6654</v>
      </c>
      <c r="D5173" s="181" t="s">
        <v>864</v>
      </c>
      <c r="E5173" s="181" t="s">
        <v>7004</v>
      </c>
      <c r="F5173" s="181" t="s">
        <v>304</v>
      </c>
      <c r="G5173" s="181" t="s">
        <v>866</v>
      </c>
      <c r="H5173" s="181" t="s">
        <v>7</v>
      </c>
      <c r="I5173" s="181" t="s">
        <v>7005</v>
      </c>
      <c r="J5173" s="181">
        <v>112650</v>
      </c>
      <c r="K5173" s="181">
        <v>35</v>
      </c>
      <c r="L5173" s="181"/>
      <c r="M5173" s="181"/>
      <c r="N5173" s="596" t="s">
        <v>288</v>
      </c>
    </row>
    <row r="5174" spans="1:14" s="158" customFormat="1" ht="18" customHeight="1" x14ac:dyDescent="0.25">
      <c r="A5174" s="181">
        <v>24086</v>
      </c>
      <c r="B5174" s="701" t="s">
        <v>10824</v>
      </c>
      <c r="C5174" s="181" t="s">
        <v>17554</v>
      </c>
      <c r="D5174" s="181" t="s">
        <v>864</v>
      </c>
      <c r="E5174" s="181" t="s">
        <v>6864</v>
      </c>
      <c r="F5174" s="181" t="s">
        <v>304</v>
      </c>
      <c r="G5174" s="181" t="s">
        <v>866</v>
      </c>
      <c r="H5174" s="181" t="s">
        <v>7</v>
      </c>
      <c r="I5174" s="181" t="s">
        <v>2281</v>
      </c>
      <c r="J5174" s="181">
        <v>113310</v>
      </c>
      <c r="K5174" s="181">
        <v>148</v>
      </c>
      <c r="L5174" s="181"/>
      <c r="M5174" s="181"/>
      <c r="N5174" s="596" t="s">
        <v>288</v>
      </c>
    </row>
    <row r="5175" spans="1:14" s="158" customFormat="1" ht="18" customHeight="1" x14ac:dyDescent="0.25">
      <c r="A5175" s="181">
        <v>12519</v>
      </c>
      <c r="B5175" s="701" t="s">
        <v>10825</v>
      </c>
      <c r="C5175" s="181" t="s">
        <v>6981</v>
      </c>
      <c r="D5175" s="181" t="s">
        <v>864</v>
      </c>
      <c r="E5175" s="181" t="s">
        <v>7008</v>
      </c>
      <c r="F5175" s="181" t="s">
        <v>304</v>
      </c>
      <c r="G5175" s="181" t="s">
        <v>866</v>
      </c>
      <c r="H5175" s="181" t="s">
        <v>7</v>
      </c>
      <c r="I5175" s="181" t="s">
        <v>10826</v>
      </c>
      <c r="J5175" s="181">
        <v>191670</v>
      </c>
      <c r="K5175" s="181">
        <v>160</v>
      </c>
      <c r="L5175" s="181"/>
      <c r="M5175" s="181"/>
      <c r="N5175" s="596" t="s">
        <v>288</v>
      </c>
    </row>
    <row r="5176" spans="1:14" ht="18" customHeight="1" x14ac:dyDescent="0.25">
      <c r="A5176" s="181">
        <v>14487</v>
      </c>
      <c r="B5176" s="701" t="s">
        <v>10827</v>
      </c>
      <c r="C5176" s="181" t="s">
        <v>10828</v>
      </c>
      <c r="D5176" s="181" t="s">
        <v>864</v>
      </c>
      <c r="E5176" s="181" t="s">
        <v>10829</v>
      </c>
      <c r="F5176" s="181" t="s">
        <v>304</v>
      </c>
      <c r="G5176" s="181" t="s">
        <v>866</v>
      </c>
      <c r="H5176" s="181" t="s">
        <v>7</v>
      </c>
      <c r="I5176" s="181" t="s">
        <v>6872</v>
      </c>
      <c r="J5176" s="181">
        <v>120470</v>
      </c>
      <c r="K5176" s="181">
        <v>49</v>
      </c>
      <c r="L5176" s="181"/>
      <c r="M5176" s="181"/>
      <c r="N5176" s="596" t="s">
        <v>288</v>
      </c>
    </row>
    <row r="5177" spans="1:14" ht="18" customHeight="1" x14ac:dyDescent="0.25">
      <c r="A5177" s="181">
        <v>12250</v>
      </c>
      <c r="B5177" s="701" t="s">
        <v>17107</v>
      </c>
      <c r="C5177" s="181" t="s">
        <v>17108</v>
      </c>
      <c r="D5177" s="181" t="s">
        <v>864</v>
      </c>
      <c r="E5177" s="181" t="s">
        <v>17109</v>
      </c>
      <c r="F5177" s="181" t="s">
        <v>304</v>
      </c>
      <c r="G5177" s="181" t="s">
        <v>700</v>
      </c>
      <c r="H5177" s="181" t="s">
        <v>5</v>
      </c>
      <c r="I5177" s="181" t="s">
        <v>641</v>
      </c>
      <c r="J5177" s="181">
        <v>157330</v>
      </c>
      <c r="K5177" s="181">
        <v>4</v>
      </c>
      <c r="L5177" s="181"/>
      <c r="M5177" s="181"/>
      <c r="N5177" s="596" t="s">
        <v>288</v>
      </c>
    </row>
    <row r="5178" spans="1:14" ht="18" customHeight="1" x14ac:dyDescent="0.25">
      <c r="A5178" s="181">
        <v>73258</v>
      </c>
      <c r="B5178" s="701" t="s">
        <v>7006</v>
      </c>
      <c r="C5178" s="181" t="s">
        <v>6747</v>
      </c>
      <c r="D5178" s="181" t="s">
        <v>870</v>
      </c>
      <c r="E5178" s="181" t="s">
        <v>7008</v>
      </c>
      <c r="F5178" s="181" t="s">
        <v>304</v>
      </c>
      <c r="G5178" s="181" t="s">
        <v>2302</v>
      </c>
      <c r="H5178" s="181" t="s">
        <v>5</v>
      </c>
      <c r="I5178" s="181" t="s">
        <v>6970</v>
      </c>
      <c r="J5178" s="181">
        <v>193360</v>
      </c>
      <c r="K5178" s="181">
        <v>4</v>
      </c>
      <c r="L5178" s="181"/>
      <c r="M5178" s="181"/>
      <c r="N5178" s="596" t="s">
        <v>288</v>
      </c>
    </row>
    <row r="5179" spans="1:14" s="158" customFormat="1" ht="18" customHeight="1" x14ac:dyDescent="0.25">
      <c r="A5179" s="181">
        <v>28530</v>
      </c>
      <c r="B5179" s="701">
        <v>259015</v>
      </c>
      <c r="C5179" s="181" t="s">
        <v>11705</v>
      </c>
      <c r="D5179" s="181" t="s">
        <v>875</v>
      </c>
      <c r="E5179" s="181" t="s">
        <v>7010</v>
      </c>
      <c r="F5179" s="181" t="s">
        <v>304</v>
      </c>
      <c r="G5179" s="181" t="s">
        <v>140</v>
      </c>
      <c r="H5179" s="181" t="s">
        <v>7</v>
      </c>
      <c r="I5179" s="181" t="s">
        <v>1566</v>
      </c>
      <c r="J5179" s="181">
        <v>470100</v>
      </c>
      <c r="K5179" s="181">
        <v>11</v>
      </c>
      <c r="L5179" s="181"/>
      <c r="M5179" s="181"/>
      <c r="N5179" s="596" t="s">
        <v>288</v>
      </c>
    </row>
    <row r="5180" spans="1:14" ht="18" customHeight="1" x14ac:dyDescent="0.25">
      <c r="A5180" s="181">
        <v>10635</v>
      </c>
      <c r="B5180" s="701" t="s">
        <v>17542</v>
      </c>
      <c r="C5180" s="181" t="s">
        <v>6927</v>
      </c>
      <c r="D5180" s="181" t="s">
        <v>908</v>
      </c>
      <c r="E5180" s="181" t="s">
        <v>6851</v>
      </c>
      <c r="F5180" s="181" t="s">
        <v>577</v>
      </c>
      <c r="G5180" s="181" t="s">
        <v>697</v>
      </c>
      <c r="H5180" s="181" t="s">
        <v>5</v>
      </c>
      <c r="I5180" s="181" t="s">
        <v>604</v>
      </c>
      <c r="J5180" s="181">
        <v>3400</v>
      </c>
      <c r="K5180" s="181">
        <v>9</v>
      </c>
      <c r="L5180" s="181"/>
      <c r="M5180" s="181"/>
      <c r="N5180" s="596" t="s">
        <v>280</v>
      </c>
    </row>
    <row r="5181" spans="1:14" ht="18" customHeight="1" x14ac:dyDescent="0.25">
      <c r="A5181" s="181">
        <v>10636</v>
      </c>
      <c r="B5181" s="701" t="s">
        <v>17110</v>
      </c>
      <c r="C5181" s="181" t="s">
        <v>6981</v>
      </c>
      <c r="D5181" s="181" t="s">
        <v>17111</v>
      </c>
      <c r="E5181" s="181" t="s">
        <v>6855</v>
      </c>
      <c r="F5181" s="181" t="s">
        <v>577</v>
      </c>
      <c r="G5181" s="181" t="s">
        <v>697</v>
      </c>
      <c r="H5181" s="181" t="s">
        <v>5</v>
      </c>
      <c r="I5181" s="181" t="s">
        <v>6171</v>
      </c>
      <c r="J5181" s="181">
        <v>5980</v>
      </c>
      <c r="K5181" s="181">
        <v>37</v>
      </c>
      <c r="L5181" s="181"/>
      <c r="M5181" s="181"/>
      <c r="N5181" s="596" t="s">
        <v>288</v>
      </c>
    </row>
    <row r="5182" spans="1:14" s="158" customFormat="1" ht="18" customHeight="1" x14ac:dyDescent="0.25">
      <c r="A5182" s="181">
        <v>3100</v>
      </c>
      <c r="B5182" s="701" t="s">
        <v>11702</v>
      </c>
      <c r="C5182" s="181" t="s">
        <v>11703</v>
      </c>
      <c r="D5182" s="181" t="s">
        <v>918</v>
      </c>
      <c r="E5182" s="181" t="s">
        <v>6851</v>
      </c>
      <c r="F5182" s="181" t="s">
        <v>304</v>
      </c>
      <c r="G5182" s="181" t="s">
        <v>916</v>
      </c>
      <c r="H5182" s="181" t="s">
        <v>7</v>
      </c>
      <c r="I5182" s="181" t="s">
        <v>10967</v>
      </c>
      <c r="J5182" s="181">
        <v>45510</v>
      </c>
      <c r="K5182" s="181">
        <v>15</v>
      </c>
      <c r="L5182" s="181"/>
      <c r="M5182" s="181"/>
      <c r="N5182" s="596" t="s">
        <v>288</v>
      </c>
    </row>
    <row r="5183" spans="1:14" s="158" customFormat="1" ht="18" customHeight="1" x14ac:dyDescent="0.25">
      <c r="A5183" s="181">
        <v>27371</v>
      </c>
      <c r="B5183" s="701" t="s">
        <v>7014</v>
      </c>
      <c r="C5183" s="181" t="s">
        <v>6795</v>
      </c>
      <c r="D5183" s="181" t="s">
        <v>918</v>
      </c>
      <c r="E5183" s="181" t="s">
        <v>7015</v>
      </c>
      <c r="F5183" s="181" t="s">
        <v>304</v>
      </c>
      <c r="G5183" s="181" t="s">
        <v>916</v>
      </c>
      <c r="H5183" s="181" t="s">
        <v>7</v>
      </c>
      <c r="I5183" s="181" t="s">
        <v>834</v>
      </c>
      <c r="J5183" s="181">
        <v>40540</v>
      </c>
      <c r="K5183" s="181">
        <v>11</v>
      </c>
      <c r="L5183" s="181"/>
      <c r="M5183" s="181"/>
      <c r="N5183" s="596" t="s">
        <v>288</v>
      </c>
    </row>
    <row r="5184" spans="1:14" s="158" customFormat="1" ht="18" customHeight="1" x14ac:dyDescent="0.25">
      <c r="A5184" s="181">
        <v>18700</v>
      </c>
      <c r="B5184" s="701" t="s">
        <v>7016</v>
      </c>
      <c r="C5184" s="181" t="s">
        <v>13688</v>
      </c>
      <c r="D5184" s="181" t="s">
        <v>923</v>
      </c>
      <c r="E5184" s="181" t="s">
        <v>7017</v>
      </c>
      <c r="F5184" s="181" t="s">
        <v>304</v>
      </c>
      <c r="G5184" s="181" t="s">
        <v>4632</v>
      </c>
      <c r="H5184" s="181" t="s">
        <v>746</v>
      </c>
      <c r="I5184" s="181" t="s">
        <v>18666</v>
      </c>
      <c r="J5184" s="181">
        <v>4640</v>
      </c>
      <c r="K5184" s="181">
        <v>1</v>
      </c>
      <c r="L5184" s="181"/>
      <c r="M5184" s="181"/>
      <c r="N5184" s="596" t="s">
        <v>288</v>
      </c>
    </row>
    <row r="5185" spans="1:14" s="158" customFormat="1" ht="18" customHeight="1" x14ac:dyDescent="0.25">
      <c r="A5185" s="181">
        <v>2350</v>
      </c>
      <c r="B5185" s="701" t="s">
        <v>11704</v>
      </c>
      <c r="C5185" s="181" t="s">
        <v>11705</v>
      </c>
      <c r="D5185" s="181" t="s">
        <v>931</v>
      </c>
      <c r="E5185" s="181" t="s">
        <v>4291</v>
      </c>
      <c r="F5185" s="181" t="s">
        <v>304</v>
      </c>
      <c r="G5185" s="181" t="s">
        <v>916</v>
      </c>
      <c r="H5185" s="181" t="s">
        <v>7</v>
      </c>
      <c r="I5185" s="181" t="s">
        <v>6890</v>
      </c>
      <c r="J5185" s="181">
        <v>21970</v>
      </c>
      <c r="K5185" s="181">
        <v>39</v>
      </c>
      <c r="L5185" s="181"/>
      <c r="M5185" s="181"/>
      <c r="N5185" s="596" t="s">
        <v>288</v>
      </c>
    </row>
    <row r="5186" spans="1:14" s="158" customFormat="1" ht="18" customHeight="1" x14ac:dyDescent="0.25">
      <c r="A5186" s="181">
        <v>46410</v>
      </c>
      <c r="B5186" s="701" t="s">
        <v>7018</v>
      </c>
      <c r="C5186" s="181" t="s">
        <v>7019</v>
      </c>
      <c r="D5186" s="181" t="s">
        <v>969</v>
      </c>
      <c r="E5186" s="181" t="s">
        <v>7020</v>
      </c>
      <c r="F5186" s="181" t="s">
        <v>304</v>
      </c>
      <c r="G5186" s="181" t="s">
        <v>959</v>
      </c>
      <c r="H5186" s="181" t="s">
        <v>7</v>
      </c>
      <c r="I5186" s="181" t="s">
        <v>14357</v>
      </c>
      <c r="J5186" s="181">
        <v>31780</v>
      </c>
      <c r="K5186" s="181">
        <v>95</v>
      </c>
      <c r="L5186" s="181"/>
      <c r="M5186" s="181"/>
      <c r="N5186" s="596" t="s">
        <v>288</v>
      </c>
    </row>
    <row r="5187" spans="1:14" s="158" customFormat="1" ht="18" customHeight="1" x14ac:dyDescent="0.25">
      <c r="A5187" s="181">
        <v>179</v>
      </c>
      <c r="B5187" s="701" t="s">
        <v>7021</v>
      </c>
      <c r="C5187" s="181" t="s">
        <v>6990</v>
      </c>
      <c r="D5187" s="181" t="s">
        <v>969</v>
      </c>
      <c r="E5187" s="181" t="s">
        <v>7022</v>
      </c>
      <c r="F5187" s="181" t="s">
        <v>304</v>
      </c>
      <c r="G5187" s="181" t="s">
        <v>959</v>
      </c>
      <c r="H5187" s="181" t="s">
        <v>7</v>
      </c>
      <c r="I5187" s="181" t="s">
        <v>6726</v>
      </c>
      <c r="J5187" s="181">
        <v>19990</v>
      </c>
      <c r="K5187" s="181">
        <v>63</v>
      </c>
      <c r="L5187" s="181"/>
      <c r="M5187" s="181"/>
      <c r="N5187" s="596" t="s">
        <v>288</v>
      </c>
    </row>
    <row r="5188" spans="1:14" s="158" customFormat="1" ht="18" customHeight="1" x14ac:dyDescent="0.25">
      <c r="A5188" s="181">
        <v>10348</v>
      </c>
      <c r="B5188" s="701" t="s">
        <v>7024</v>
      </c>
      <c r="C5188" s="181" t="s">
        <v>6867</v>
      </c>
      <c r="D5188" s="181" t="s">
        <v>969</v>
      </c>
      <c r="E5188" s="181" t="s">
        <v>7025</v>
      </c>
      <c r="F5188" s="181" t="s">
        <v>304</v>
      </c>
      <c r="G5188" s="181" t="s">
        <v>959</v>
      </c>
      <c r="H5188" s="181" t="s">
        <v>7</v>
      </c>
      <c r="I5188" s="181" t="s">
        <v>7026</v>
      </c>
      <c r="J5188" s="181">
        <v>23170</v>
      </c>
      <c r="K5188" s="181">
        <v>57</v>
      </c>
      <c r="L5188" s="181"/>
      <c r="M5188" s="181"/>
      <c r="N5188" s="596" t="s">
        <v>288</v>
      </c>
    </row>
    <row r="5189" spans="1:14" s="158" customFormat="1" ht="18" customHeight="1" x14ac:dyDescent="0.25">
      <c r="A5189" s="181">
        <v>46411</v>
      </c>
      <c r="B5189" s="701" t="s">
        <v>7027</v>
      </c>
      <c r="C5189" s="181" t="s">
        <v>6996</v>
      </c>
      <c r="D5189" s="181" t="s">
        <v>969</v>
      </c>
      <c r="E5189" s="181" t="s">
        <v>7028</v>
      </c>
      <c r="F5189" s="181" t="s">
        <v>304</v>
      </c>
      <c r="G5189" s="181" t="s">
        <v>959</v>
      </c>
      <c r="H5189" s="181" t="s">
        <v>11261</v>
      </c>
      <c r="I5189" s="181" t="s">
        <v>6998</v>
      </c>
      <c r="J5189" s="181">
        <v>28470</v>
      </c>
      <c r="K5189" s="181">
        <v>48</v>
      </c>
      <c r="L5189" s="181"/>
      <c r="M5189" s="181"/>
      <c r="N5189" s="596" t="s">
        <v>288</v>
      </c>
    </row>
    <row r="5190" spans="1:14" s="158" customFormat="1" ht="18" customHeight="1" x14ac:dyDescent="0.25">
      <c r="A5190" s="181">
        <v>4946</v>
      </c>
      <c r="B5190" s="701" t="s">
        <v>7029</v>
      </c>
      <c r="C5190" s="181" t="s">
        <v>6806</v>
      </c>
      <c r="D5190" s="181" t="s">
        <v>969</v>
      </c>
      <c r="E5190" s="181" t="s">
        <v>7030</v>
      </c>
      <c r="F5190" s="181" t="s">
        <v>304</v>
      </c>
      <c r="G5190" s="181" t="s">
        <v>959</v>
      </c>
      <c r="H5190" s="181" t="s">
        <v>7</v>
      </c>
      <c r="I5190" s="181" t="s">
        <v>7000</v>
      </c>
      <c r="J5190" s="181">
        <v>35100</v>
      </c>
      <c r="K5190" s="181">
        <v>87</v>
      </c>
      <c r="L5190" s="181"/>
      <c r="M5190" s="181"/>
      <c r="N5190" s="596" t="s">
        <v>288</v>
      </c>
    </row>
    <row r="5191" spans="1:14" s="158" customFormat="1" ht="18" customHeight="1" x14ac:dyDescent="0.25">
      <c r="A5191" s="181">
        <v>46412</v>
      </c>
      <c r="B5191" s="701" t="s">
        <v>7032</v>
      </c>
      <c r="C5191" s="181" t="s">
        <v>7003</v>
      </c>
      <c r="D5191" s="181" t="s">
        <v>969</v>
      </c>
      <c r="E5191" s="181" t="s">
        <v>7033</v>
      </c>
      <c r="F5191" s="181" t="s">
        <v>304</v>
      </c>
      <c r="G5191" s="181" t="s">
        <v>987</v>
      </c>
      <c r="H5191" s="181" t="s">
        <v>11261</v>
      </c>
      <c r="I5191" s="181" t="s">
        <v>13675</v>
      </c>
      <c r="J5191" s="181">
        <v>8150</v>
      </c>
      <c r="K5191" s="181">
        <v>32</v>
      </c>
      <c r="L5191" s="181"/>
      <c r="M5191" s="181"/>
      <c r="N5191" s="596" t="s">
        <v>288</v>
      </c>
    </row>
    <row r="5192" spans="1:14" s="158" customFormat="1" ht="18" customHeight="1" x14ac:dyDescent="0.25">
      <c r="A5192" s="181">
        <v>10291</v>
      </c>
      <c r="B5192" s="701" t="s">
        <v>7034</v>
      </c>
      <c r="C5192" s="181" t="s">
        <v>6667</v>
      </c>
      <c r="D5192" s="181" t="s">
        <v>969</v>
      </c>
      <c r="E5192" s="181" t="s">
        <v>7035</v>
      </c>
      <c r="F5192" s="181" t="s">
        <v>304</v>
      </c>
      <c r="G5192" s="181" t="s">
        <v>959</v>
      </c>
      <c r="H5192" s="181" t="s">
        <v>7</v>
      </c>
      <c r="I5192" s="181" t="s">
        <v>983</v>
      </c>
      <c r="J5192" s="181">
        <v>23390</v>
      </c>
      <c r="K5192" s="181">
        <v>112</v>
      </c>
      <c r="L5192" s="181"/>
      <c r="M5192" s="181"/>
      <c r="N5192" s="596" t="s">
        <v>288</v>
      </c>
    </row>
    <row r="5193" spans="1:14" s="158" customFormat="1" ht="18" customHeight="1" x14ac:dyDescent="0.25">
      <c r="A5193" s="181">
        <v>2745</v>
      </c>
      <c r="B5193" s="701" t="s">
        <v>7037</v>
      </c>
      <c r="C5193" s="181" t="s">
        <v>7011</v>
      </c>
      <c r="D5193" s="181" t="s">
        <v>1008</v>
      </c>
      <c r="E5193" s="181" t="s">
        <v>7038</v>
      </c>
      <c r="F5193" s="181" t="s">
        <v>304</v>
      </c>
      <c r="G5193" s="181" t="s">
        <v>1010</v>
      </c>
      <c r="H5193" s="181" t="s">
        <v>7</v>
      </c>
      <c r="I5193" s="181" t="s">
        <v>7047</v>
      </c>
      <c r="J5193" s="181">
        <v>13630</v>
      </c>
      <c r="K5193" s="181">
        <v>155</v>
      </c>
      <c r="L5193" s="181"/>
      <c r="M5193" s="181"/>
      <c r="N5193" s="596" t="s">
        <v>288</v>
      </c>
    </row>
    <row r="5194" spans="1:14" s="158" customFormat="1" ht="18" customHeight="1" x14ac:dyDescent="0.25">
      <c r="A5194" s="181">
        <v>22957</v>
      </c>
      <c r="B5194" s="701" t="s">
        <v>7039</v>
      </c>
      <c r="C5194" s="181" t="s">
        <v>7013</v>
      </c>
      <c r="D5194" s="181" t="s">
        <v>1008</v>
      </c>
      <c r="E5194" s="181" t="s">
        <v>7040</v>
      </c>
      <c r="F5194" s="181" t="s">
        <v>304</v>
      </c>
      <c r="G5194" s="181" t="s">
        <v>1010</v>
      </c>
      <c r="H5194" s="181" t="s">
        <v>7</v>
      </c>
      <c r="I5194" s="181" t="s">
        <v>13697</v>
      </c>
      <c r="J5194" s="181">
        <v>11630</v>
      </c>
      <c r="K5194" s="181">
        <v>172</v>
      </c>
      <c r="L5194" s="181"/>
      <c r="M5194" s="181"/>
      <c r="N5194" s="596" t="s">
        <v>288</v>
      </c>
    </row>
    <row r="5195" spans="1:14" s="158" customFormat="1" ht="18" customHeight="1" x14ac:dyDescent="0.25">
      <c r="A5195" s="181">
        <v>2066</v>
      </c>
      <c r="B5195" s="701">
        <v>2330036020</v>
      </c>
      <c r="C5195" s="181" t="s">
        <v>7041</v>
      </c>
      <c r="D5195" s="181" t="s">
        <v>1012</v>
      </c>
      <c r="E5195" s="181" t="s">
        <v>7042</v>
      </c>
      <c r="F5195" s="181" t="s">
        <v>304</v>
      </c>
      <c r="G5195" s="181" t="s">
        <v>1010</v>
      </c>
      <c r="H5195" s="181" t="s">
        <v>7</v>
      </c>
      <c r="I5195" s="181" t="s">
        <v>7043</v>
      </c>
      <c r="J5195" s="181">
        <v>1860</v>
      </c>
      <c r="K5195" s="181">
        <v>164</v>
      </c>
      <c r="L5195" s="181"/>
      <c r="M5195" s="181"/>
      <c r="N5195" s="596" t="s">
        <v>288</v>
      </c>
    </row>
    <row r="5196" spans="1:14" s="158" customFormat="1" ht="18" customHeight="1" x14ac:dyDescent="0.25">
      <c r="A5196" s="181">
        <v>46385</v>
      </c>
      <c r="B5196" s="701" t="s">
        <v>7044</v>
      </c>
      <c r="C5196" s="181" t="s">
        <v>7045</v>
      </c>
      <c r="D5196" s="181" t="s">
        <v>1012</v>
      </c>
      <c r="E5196" s="181" t="s">
        <v>7046</v>
      </c>
      <c r="F5196" s="181" t="s">
        <v>304</v>
      </c>
      <c r="G5196" s="181" t="s">
        <v>1010</v>
      </c>
      <c r="H5196" s="181" t="s">
        <v>7</v>
      </c>
      <c r="I5196" s="181" t="s">
        <v>1433</v>
      </c>
      <c r="J5196" s="181">
        <v>2830</v>
      </c>
      <c r="K5196" s="181">
        <v>4</v>
      </c>
      <c r="L5196" s="181"/>
      <c r="M5196" s="181"/>
      <c r="N5196" s="596" t="s">
        <v>288</v>
      </c>
    </row>
    <row r="5197" spans="1:14" s="158" customFormat="1" ht="18" customHeight="1" x14ac:dyDescent="0.25">
      <c r="A5197" s="181">
        <v>8250</v>
      </c>
      <c r="B5197" s="701" t="s">
        <v>7048</v>
      </c>
      <c r="C5197" s="181" t="s">
        <v>6966</v>
      </c>
      <c r="D5197" s="181" t="s">
        <v>1012</v>
      </c>
      <c r="E5197" s="181" t="s">
        <v>7049</v>
      </c>
      <c r="F5197" s="181" t="s">
        <v>304</v>
      </c>
      <c r="G5197" s="181" t="s">
        <v>1010</v>
      </c>
      <c r="H5197" s="181" t="s">
        <v>7</v>
      </c>
      <c r="I5197" s="181" t="s">
        <v>7050</v>
      </c>
      <c r="J5197" s="181">
        <v>11820</v>
      </c>
      <c r="K5197" s="181">
        <v>6</v>
      </c>
      <c r="L5197" s="181"/>
      <c r="M5197" s="181"/>
      <c r="N5197" s="596" t="s">
        <v>288</v>
      </c>
    </row>
    <row r="5198" spans="1:14" s="158" customFormat="1" ht="18" customHeight="1" x14ac:dyDescent="0.25">
      <c r="A5198" s="181">
        <v>13722</v>
      </c>
      <c r="B5198" s="701" t="s">
        <v>7051</v>
      </c>
      <c r="C5198" s="181" t="s">
        <v>7052</v>
      </c>
      <c r="D5198" s="181" t="s">
        <v>1012</v>
      </c>
      <c r="E5198" s="181" t="s">
        <v>7053</v>
      </c>
      <c r="F5198" s="181" t="s">
        <v>304</v>
      </c>
      <c r="G5198" s="181" t="s">
        <v>1010</v>
      </c>
      <c r="H5198" s="181" t="s">
        <v>7</v>
      </c>
      <c r="I5198" s="181" t="s">
        <v>7023</v>
      </c>
      <c r="J5198" s="181">
        <v>18420</v>
      </c>
      <c r="K5198" s="181">
        <v>114</v>
      </c>
      <c r="L5198" s="181"/>
      <c r="M5198" s="181"/>
      <c r="N5198" s="596" t="s">
        <v>288</v>
      </c>
    </row>
    <row r="5199" spans="1:14" s="158" customFormat="1" ht="18" customHeight="1" x14ac:dyDescent="0.25">
      <c r="A5199" s="181">
        <v>87087</v>
      </c>
      <c r="B5199" s="701" t="s">
        <v>7054</v>
      </c>
      <c r="C5199" s="181" t="s">
        <v>7055</v>
      </c>
      <c r="D5199" s="181" t="s">
        <v>1016</v>
      </c>
      <c r="E5199" s="181" t="s">
        <v>6799</v>
      </c>
      <c r="F5199" s="181" t="s">
        <v>304</v>
      </c>
      <c r="G5199" s="181" t="s">
        <v>708</v>
      </c>
      <c r="H5199" s="181" t="s">
        <v>5</v>
      </c>
      <c r="I5199" s="181" t="s">
        <v>7056</v>
      </c>
      <c r="J5199" s="181">
        <v>114710</v>
      </c>
      <c r="K5199" s="181">
        <v>2</v>
      </c>
      <c r="L5199" s="181"/>
      <c r="M5199" s="181"/>
      <c r="N5199" s="596" t="s">
        <v>288</v>
      </c>
    </row>
    <row r="5200" spans="1:14" s="158" customFormat="1" ht="18" customHeight="1" x14ac:dyDescent="0.25">
      <c r="A5200" s="181">
        <v>2551</v>
      </c>
      <c r="B5200" s="701" t="s">
        <v>7057</v>
      </c>
      <c r="C5200" s="181" t="s">
        <v>7058</v>
      </c>
      <c r="D5200" s="181" t="s">
        <v>1016</v>
      </c>
      <c r="E5200" s="181" t="s">
        <v>6835</v>
      </c>
      <c r="F5200" s="181" t="s">
        <v>304</v>
      </c>
      <c r="G5200" s="181" t="s">
        <v>708</v>
      </c>
      <c r="H5200" s="181" t="s">
        <v>5</v>
      </c>
      <c r="I5200" s="181" t="s">
        <v>7056</v>
      </c>
      <c r="J5200" s="181">
        <v>112080</v>
      </c>
      <c r="K5200" s="181">
        <v>1</v>
      </c>
      <c r="L5200" s="181"/>
      <c r="M5200" s="181"/>
      <c r="N5200" s="596" t="s">
        <v>288</v>
      </c>
    </row>
    <row r="5201" spans="1:14" s="158" customFormat="1" ht="18" customHeight="1" x14ac:dyDescent="0.25">
      <c r="A5201" s="181">
        <v>30388</v>
      </c>
      <c r="B5201" s="701" t="s">
        <v>7059</v>
      </c>
      <c r="C5201" s="181" t="s">
        <v>18655</v>
      </c>
      <c r="D5201" s="181" t="s">
        <v>1016</v>
      </c>
      <c r="E5201" s="181" t="s">
        <v>6943</v>
      </c>
      <c r="F5201" s="181" t="s">
        <v>304</v>
      </c>
      <c r="G5201" s="181" t="s">
        <v>708</v>
      </c>
      <c r="H5201" s="181" t="s">
        <v>5</v>
      </c>
      <c r="I5201" s="181" t="s">
        <v>1326</v>
      </c>
      <c r="J5201" s="181">
        <v>89770</v>
      </c>
      <c r="K5201" s="181">
        <v>2</v>
      </c>
      <c r="L5201" s="181"/>
      <c r="M5201" s="181"/>
      <c r="N5201" s="596" t="s">
        <v>288</v>
      </c>
    </row>
    <row r="5202" spans="1:14" s="158" customFormat="1" ht="18" customHeight="1" x14ac:dyDescent="0.25">
      <c r="A5202" s="181">
        <v>87099</v>
      </c>
      <c r="B5202" s="701" t="s">
        <v>17543</v>
      </c>
      <c r="C5202" s="181" t="s">
        <v>17544</v>
      </c>
      <c r="D5202" s="181" t="s">
        <v>1016</v>
      </c>
      <c r="E5202" s="181" t="s">
        <v>17545</v>
      </c>
      <c r="F5202" s="181" t="s">
        <v>304</v>
      </c>
      <c r="G5202" s="181" t="s">
        <v>708</v>
      </c>
      <c r="H5202" s="181" t="s">
        <v>5</v>
      </c>
      <c r="I5202" s="181" t="s">
        <v>6983</v>
      </c>
      <c r="J5202" s="181">
        <v>128210</v>
      </c>
      <c r="K5202" s="181">
        <v>2</v>
      </c>
      <c r="L5202" s="181"/>
      <c r="M5202" s="181"/>
      <c r="N5202" s="596" t="s">
        <v>288</v>
      </c>
    </row>
    <row r="5203" spans="1:14" s="158" customFormat="1" ht="18" customHeight="1" x14ac:dyDescent="0.25">
      <c r="A5203" s="181">
        <v>29205</v>
      </c>
      <c r="B5203" s="701" t="s">
        <v>14358</v>
      </c>
      <c r="C5203" s="181" t="s">
        <v>18670</v>
      </c>
      <c r="D5203" s="181" t="s">
        <v>1035</v>
      </c>
      <c r="E5203" s="181" t="s">
        <v>2588</v>
      </c>
      <c r="F5203" s="181" t="s">
        <v>304</v>
      </c>
      <c r="G5203" s="181" t="s">
        <v>718</v>
      </c>
      <c r="H5203" s="181" t="s">
        <v>5</v>
      </c>
      <c r="I5203" s="181" t="s">
        <v>6985</v>
      </c>
      <c r="J5203" s="181">
        <v>6720</v>
      </c>
      <c r="K5203" s="181">
        <v>67</v>
      </c>
      <c r="L5203" s="181"/>
      <c r="M5203" s="181"/>
      <c r="N5203" s="596" t="s">
        <v>288</v>
      </c>
    </row>
    <row r="5204" spans="1:14" s="158" customFormat="1" ht="18" customHeight="1" x14ac:dyDescent="0.25">
      <c r="A5204" s="181">
        <v>1842</v>
      </c>
      <c r="B5204" s="701" t="s">
        <v>13698</v>
      </c>
      <c r="C5204" s="181" t="s">
        <v>13677</v>
      </c>
      <c r="D5204" s="181" t="s">
        <v>1052</v>
      </c>
      <c r="E5204" s="181" t="s">
        <v>4291</v>
      </c>
      <c r="F5204" s="181" t="s">
        <v>304</v>
      </c>
      <c r="G5204" s="181" t="s">
        <v>718</v>
      </c>
      <c r="H5204" s="181" t="s">
        <v>5</v>
      </c>
      <c r="I5204" s="181" t="s">
        <v>983</v>
      </c>
      <c r="J5204" s="181">
        <v>12030</v>
      </c>
      <c r="K5204" s="181">
        <v>17</v>
      </c>
      <c r="L5204" s="181"/>
      <c r="M5204" s="181"/>
      <c r="N5204" s="596" t="s">
        <v>288</v>
      </c>
    </row>
    <row r="5205" spans="1:14" ht="18" customHeight="1" x14ac:dyDescent="0.25">
      <c r="A5205" s="181">
        <v>1516</v>
      </c>
      <c r="B5205" s="701" t="s">
        <v>18671</v>
      </c>
      <c r="C5205" s="181" t="s">
        <v>13677</v>
      </c>
      <c r="D5205" s="181" t="s">
        <v>1052</v>
      </c>
      <c r="E5205" s="181" t="s">
        <v>6807</v>
      </c>
      <c r="F5205" s="181" t="s">
        <v>304</v>
      </c>
      <c r="G5205" s="181" t="s">
        <v>725</v>
      </c>
      <c r="H5205" s="181" t="s">
        <v>5</v>
      </c>
      <c r="I5205" s="181" t="s">
        <v>17557</v>
      </c>
      <c r="J5205" s="181">
        <v>9530</v>
      </c>
      <c r="K5205" s="181">
        <v>88</v>
      </c>
      <c r="L5205" s="181"/>
      <c r="M5205" s="181"/>
      <c r="N5205" s="596" t="s">
        <v>288</v>
      </c>
    </row>
    <row r="5206" spans="1:14" s="158" customFormat="1" ht="18" customHeight="1" x14ac:dyDescent="0.25">
      <c r="A5206" s="181">
        <v>30483</v>
      </c>
      <c r="B5206" s="701" t="s">
        <v>13700</v>
      </c>
      <c r="C5206" s="181" t="s">
        <v>18672</v>
      </c>
      <c r="D5206" s="181" t="s">
        <v>1052</v>
      </c>
      <c r="E5206" s="181" t="s">
        <v>13701</v>
      </c>
      <c r="F5206" s="181" t="s">
        <v>304</v>
      </c>
      <c r="G5206" s="181" t="s">
        <v>718</v>
      </c>
      <c r="H5206" s="181" t="s">
        <v>5</v>
      </c>
      <c r="I5206" s="181" t="s">
        <v>6899</v>
      </c>
      <c r="J5206" s="181">
        <v>6870</v>
      </c>
      <c r="K5206" s="181">
        <v>41</v>
      </c>
      <c r="L5206" s="181"/>
      <c r="M5206" s="181"/>
      <c r="N5206" s="596" t="s">
        <v>288</v>
      </c>
    </row>
    <row r="5207" spans="1:14" s="158" customFormat="1" ht="18" customHeight="1" x14ac:dyDescent="0.25">
      <c r="A5207" s="181">
        <v>30487</v>
      </c>
      <c r="B5207" s="701" t="s">
        <v>11706</v>
      </c>
      <c r="C5207" s="181" t="s">
        <v>13679</v>
      </c>
      <c r="D5207" s="181" t="s">
        <v>1052</v>
      </c>
      <c r="E5207" s="181" t="s">
        <v>11707</v>
      </c>
      <c r="F5207" s="181" t="s">
        <v>304</v>
      </c>
      <c r="G5207" s="181" t="s">
        <v>718</v>
      </c>
      <c r="H5207" s="181" t="s">
        <v>5</v>
      </c>
      <c r="I5207" s="181" t="s">
        <v>13681</v>
      </c>
      <c r="J5207" s="181">
        <v>6870</v>
      </c>
      <c r="K5207" s="181">
        <v>3</v>
      </c>
      <c r="L5207" s="181"/>
      <c r="M5207" s="181"/>
      <c r="N5207" s="596" t="s">
        <v>288</v>
      </c>
    </row>
    <row r="5208" spans="1:14" s="158" customFormat="1" ht="18" customHeight="1" x14ac:dyDescent="0.25">
      <c r="A5208" s="181">
        <v>23828</v>
      </c>
      <c r="B5208" s="701" t="s">
        <v>12635</v>
      </c>
      <c r="C5208" s="181" t="s">
        <v>6993</v>
      </c>
      <c r="D5208" s="181" t="s">
        <v>1056</v>
      </c>
      <c r="E5208" s="181" t="s">
        <v>7065</v>
      </c>
      <c r="F5208" s="181" t="s">
        <v>304</v>
      </c>
      <c r="G5208" s="181" t="s">
        <v>1044</v>
      </c>
      <c r="H5208" s="181" t="s">
        <v>7</v>
      </c>
      <c r="I5208" s="181" t="s">
        <v>6995</v>
      </c>
      <c r="J5208" s="181">
        <v>20630</v>
      </c>
      <c r="K5208" s="181">
        <v>68</v>
      </c>
      <c r="L5208" s="181"/>
      <c r="M5208" s="181"/>
      <c r="N5208" s="596" t="s">
        <v>288</v>
      </c>
    </row>
    <row r="5209" spans="1:14" s="158" customFormat="1" ht="18" customHeight="1" x14ac:dyDescent="0.25">
      <c r="A5209" s="181">
        <v>23822</v>
      </c>
      <c r="B5209" s="701" t="s">
        <v>7066</v>
      </c>
      <c r="C5209" s="181" t="s">
        <v>6964</v>
      </c>
      <c r="D5209" s="181" t="s">
        <v>1056</v>
      </c>
      <c r="E5209" s="181" t="s">
        <v>6997</v>
      </c>
      <c r="F5209" s="181" t="s">
        <v>304</v>
      </c>
      <c r="G5209" s="181" t="s">
        <v>1044</v>
      </c>
      <c r="H5209" s="181" t="s">
        <v>7</v>
      </c>
      <c r="I5209" s="181" t="s">
        <v>6951</v>
      </c>
      <c r="J5209" s="181">
        <v>23090</v>
      </c>
      <c r="K5209" s="181">
        <v>147</v>
      </c>
      <c r="L5209" s="181"/>
      <c r="M5209" s="181"/>
      <c r="N5209" s="596" t="s">
        <v>288</v>
      </c>
    </row>
    <row r="5210" spans="1:14" s="158" customFormat="1" ht="18" customHeight="1" x14ac:dyDescent="0.25">
      <c r="A5210" s="181">
        <v>1513</v>
      </c>
      <c r="B5210" s="701" t="s">
        <v>13702</v>
      </c>
      <c r="C5210" s="181" t="s">
        <v>6927</v>
      </c>
      <c r="D5210" s="181" t="s">
        <v>1067</v>
      </c>
      <c r="E5210" s="181" t="s">
        <v>13699</v>
      </c>
      <c r="F5210" s="181" t="s">
        <v>304</v>
      </c>
      <c r="G5210" s="181" t="s">
        <v>725</v>
      </c>
      <c r="H5210" s="181" t="s">
        <v>5</v>
      </c>
      <c r="I5210" s="181" t="s">
        <v>6911</v>
      </c>
      <c r="J5210" s="181">
        <v>8950</v>
      </c>
      <c r="K5210" s="181">
        <v>16</v>
      </c>
      <c r="L5210" s="181"/>
      <c r="M5210" s="181"/>
      <c r="N5210" s="596" t="s">
        <v>288</v>
      </c>
    </row>
    <row r="5211" spans="1:14" s="158" customFormat="1" ht="18" customHeight="1" x14ac:dyDescent="0.25">
      <c r="A5211" s="181">
        <v>24524</v>
      </c>
      <c r="B5211" s="701" t="s">
        <v>14359</v>
      </c>
      <c r="C5211" s="181" t="s">
        <v>6913</v>
      </c>
      <c r="D5211" s="181" t="s">
        <v>1067</v>
      </c>
      <c r="E5211" s="181" t="s">
        <v>14360</v>
      </c>
      <c r="F5211" s="181" t="s">
        <v>304</v>
      </c>
      <c r="G5211" s="181" t="s">
        <v>718</v>
      </c>
      <c r="H5211" s="181" t="s">
        <v>5</v>
      </c>
      <c r="I5211" s="181" t="s">
        <v>14361</v>
      </c>
      <c r="J5211" s="181">
        <v>12030</v>
      </c>
      <c r="K5211" s="181">
        <v>40</v>
      </c>
      <c r="L5211" s="181"/>
      <c r="M5211" s="181"/>
      <c r="N5211" s="596" t="s">
        <v>288</v>
      </c>
    </row>
    <row r="5212" spans="1:14" s="158" customFormat="1" ht="18" customHeight="1" x14ac:dyDescent="0.25">
      <c r="A5212" s="181">
        <v>30484</v>
      </c>
      <c r="B5212" s="701" t="s">
        <v>13703</v>
      </c>
      <c r="C5212" s="181" t="s">
        <v>6916</v>
      </c>
      <c r="D5212" s="181" t="s">
        <v>1067</v>
      </c>
      <c r="E5212" s="181" t="s">
        <v>13701</v>
      </c>
      <c r="F5212" s="181" t="s">
        <v>304</v>
      </c>
      <c r="G5212" s="181" t="s">
        <v>718</v>
      </c>
      <c r="H5212" s="181" t="s">
        <v>5</v>
      </c>
      <c r="I5212" s="181" t="s">
        <v>10967</v>
      </c>
      <c r="J5212" s="181">
        <v>7010</v>
      </c>
      <c r="K5212" s="181">
        <v>45</v>
      </c>
      <c r="L5212" s="181"/>
      <c r="M5212" s="181"/>
      <c r="N5212" s="596" t="s">
        <v>288</v>
      </c>
    </row>
    <row r="5213" spans="1:14" s="158" customFormat="1" ht="18" customHeight="1" x14ac:dyDescent="0.25">
      <c r="A5213" s="181">
        <v>30488</v>
      </c>
      <c r="B5213" s="701" t="s">
        <v>14362</v>
      </c>
      <c r="C5213" s="181" t="s">
        <v>10739</v>
      </c>
      <c r="D5213" s="181" t="s">
        <v>1067</v>
      </c>
      <c r="E5213" s="181" t="s">
        <v>11707</v>
      </c>
      <c r="F5213" s="181" t="s">
        <v>304</v>
      </c>
      <c r="G5213" s="181" t="s">
        <v>718</v>
      </c>
      <c r="H5213" s="181" t="s">
        <v>5</v>
      </c>
      <c r="I5213" s="181" t="s">
        <v>7005</v>
      </c>
      <c r="J5213" s="181">
        <v>6870</v>
      </c>
      <c r="K5213" s="181">
        <v>6</v>
      </c>
      <c r="L5213" s="181"/>
      <c r="M5213" s="181"/>
      <c r="N5213" s="596" t="s">
        <v>288</v>
      </c>
    </row>
    <row r="5214" spans="1:14" s="158" customFormat="1" ht="18" customHeight="1" x14ac:dyDescent="0.25">
      <c r="A5214" s="181">
        <v>7974</v>
      </c>
      <c r="B5214" s="701" t="s">
        <v>7068</v>
      </c>
      <c r="C5214" s="181" t="s">
        <v>6797</v>
      </c>
      <c r="D5214" s="181" t="s">
        <v>1076</v>
      </c>
      <c r="E5214" s="181" t="s">
        <v>6807</v>
      </c>
      <c r="F5214" s="181" t="s">
        <v>577</v>
      </c>
      <c r="G5214" s="181" t="s">
        <v>1077</v>
      </c>
      <c r="H5214" s="181" t="s">
        <v>5</v>
      </c>
      <c r="I5214" s="181" t="s">
        <v>6798</v>
      </c>
      <c r="J5214" s="181">
        <v>25360</v>
      </c>
      <c r="K5214" s="181">
        <v>8</v>
      </c>
      <c r="L5214" s="181"/>
      <c r="M5214" s="181"/>
      <c r="N5214" s="596" t="s">
        <v>288</v>
      </c>
    </row>
    <row r="5215" spans="1:14" s="158" customFormat="1" ht="18" customHeight="1" x14ac:dyDescent="0.25">
      <c r="A5215" s="181">
        <v>20782</v>
      </c>
      <c r="B5215" s="701">
        <v>11155</v>
      </c>
      <c r="C5215" s="181" t="s">
        <v>12255</v>
      </c>
      <c r="D5215" s="181" t="s">
        <v>1076</v>
      </c>
      <c r="E5215" s="181" t="s">
        <v>280</v>
      </c>
      <c r="F5215" s="181" t="s">
        <v>577</v>
      </c>
      <c r="G5215" s="181" t="s">
        <v>1077</v>
      </c>
      <c r="H5215" s="181" t="s">
        <v>5</v>
      </c>
      <c r="I5215" s="181" t="s">
        <v>12636</v>
      </c>
      <c r="J5215" s="181">
        <v>15640</v>
      </c>
      <c r="K5215" s="181">
        <v>20</v>
      </c>
      <c r="L5215" s="181"/>
      <c r="M5215" s="181"/>
      <c r="N5215" s="596" t="s">
        <v>288</v>
      </c>
    </row>
    <row r="5216" spans="1:14" s="158" customFormat="1" ht="18" customHeight="1" x14ac:dyDescent="0.25">
      <c r="A5216" s="181">
        <v>18301</v>
      </c>
      <c r="B5216" s="701" t="s">
        <v>17113</v>
      </c>
      <c r="C5216" s="181" t="s">
        <v>15736</v>
      </c>
      <c r="D5216" s="181" t="s">
        <v>1078</v>
      </c>
      <c r="E5216" s="181" t="s">
        <v>6807</v>
      </c>
      <c r="F5216" s="181" t="s">
        <v>304</v>
      </c>
      <c r="G5216" s="181" t="s">
        <v>1077</v>
      </c>
      <c r="H5216" s="181" t="s">
        <v>5</v>
      </c>
      <c r="I5216" s="181" t="s">
        <v>6798</v>
      </c>
      <c r="J5216" s="181">
        <v>25360</v>
      </c>
      <c r="K5216" s="181">
        <v>11</v>
      </c>
      <c r="L5216" s="181"/>
      <c r="M5216" s="181"/>
      <c r="N5216" s="596" t="s">
        <v>288</v>
      </c>
    </row>
    <row r="5217" spans="1:14" s="158" customFormat="1" ht="18" customHeight="1" x14ac:dyDescent="0.25">
      <c r="A5217" s="181">
        <v>20781</v>
      </c>
      <c r="B5217" s="701">
        <v>11156</v>
      </c>
      <c r="C5217" s="181" t="s">
        <v>6728</v>
      </c>
      <c r="D5217" s="181" t="s">
        <v>1078</v>
      </c>
      <c r="E5217" s="181" t="s">
        <v>280</v>
      </c>
      <c r="F5217" s="181" t="s">
        <v>577</v>
      </c>
      <c r="G5217" s="181" t="s">
        <v>1077</v>
      </c>
      <c r="H5217" s="181" t="s">
        <v>5</v>
      </c>
      <c r="I5217" s="181" t="s">
        <v>12636</v>
      </c>
      <c r="J5217" s="181">
        <v>15640</v>
      </c>
      <c r="K5217" s="181">
        <v>20</v>
      </c>
      <c r="L5217" s="181"/>
      <c r="M5217" s="181"/>
      <c r="N5217" s="596" t="s">
        <v>288</v>
      </c>
    </row>
    <row r="5218" spans="1:14" s="158" customFormat="1" ht="18" customHeight="1" x14ac:dyDescent="0.25">
      <c r="A5218" s="181">
        <v>16229</v>
      </c>
      <c r="B5218" s="701" t="s">
        <v>7071</v>
      </c>
      <c r="C5218" s="181" t="s">
        <v>6892</v>
      </c>
      <c r="D5218" s="181" t="s">
        <v>7073</v>
      </c>
      <c r="E5218" s="181" t="s">
        <v>7074</v>
      </c>
      <c r="F5218" s="181" t="s">
        <v>304</v>
      </c>
      <c r="G5218" s="181" t="s">
        <v>2936</v>
      </c>
      <c r="H5218" s="181" t="s">
        <v>2313</v>
      </c>
      <c r="I5218" s="181" t="s">
        <v>18673</v>
      </c>
      <c r="J5218" s="181">
        <v>13530</v>
      </c>
      <c r="K5218" s="181">
        <v>12</v>
      </c>
      <c r="L5218" s="181"/>
      <c r="M5218" s="181"/>
      <c r="N5218" s="596" t="s">
        <v>288</v>
      </c>
    </row>
    <row r="5219" spans="1:14" s="158" customFormat="1" ht="18" customHeight="1" x14ac:dyDescent="0.25">
      <c r="A5219" s="181">
        <v>11841</v>
      </c>
      <c r="B5219" s="701" t="s">
        <v>7075</v>
      </c>
      <c r="C5219" s="181" t="s">
        <v>15736</v>
      </c>
      <c r="D5219" s="181" t="s">
        <v>7073</v>
      </c>
      <c r="E5219" s="181" t="s">
        <v>7076</v>
      </c>
      <c r="F5219" s="181" t="s">
        <v>304</v>
      </c>
      <c r="G5219" s="181" t="s">
        <v>1676</v>
      </c>
      <c r="H5219" s="181" t="s">
        <v>7077</v>
      </c>
      <c r="I5219" s="181" t="s">
        <v>1566</v>
      </c>
      <c r="J5219" s="181">
        <v>7840</v>
      </c>
      <c r="K5219" s="181">
        <v>12</v>
      </c>
      <c r="L5219" s="181"/>
      <c r="M5219" s="181"/>
      <c r="N5219" s="596" t="s">
        <v>288</v>
      </c>
    </row>
    <row r="5220" spans="1:14" s="158" customFormat="1" ht="18" customHeight="1" x14ac:dyDescent="0.25">
      <c r="A5220" s="181">
        <v>4776</v>
      </c>
      <c r="B5220" s="701" t="s">
        <v>15737</v>
      </c>
      <c r="C5220" s="181" t="s">
        <v>12256</v>
      </c>
      <c r="D5220" s="181" t="s">
        <v>2708</v>
      </c>
      <c r="E5220" s="181" t="s">
        <v>6851</v>
      </c>
      <c r="F5220" s="181" t="s">
        <v>304</v>
      </c>
      <c r="G5220" s="181" t="s">
        <v>1081</v>
      </c>
      <c r="H5220" s="181" t="s">
        <v>5</v>
      </c>
      <c r="I5220" s="181" t="s">
        <v>17551</v>
      </c>
      <c r="J5220" s="181">
        <v>8470</v>
      </c>
      <c r="K5220" s="181">
        <v>8</v>
      </c>
      <c r="L5220" s="181"/>
      <c r="M5220" s="181"/>
      <c r="N5220" s="596" t="s">
        <v>288</v>
      </c>
    </row>
    <row r="5221" spans="1:14" s="158" customFormat="1" ht="18" customHeight="1" x14ac:dyDescent="0.25">
      <c r="A5221" s="181">
        <v>10816</v>
      </c>
      <c r="B5221" s="701" t="s">
        <v>15738</v>
      </c>
      <c r="C5221" s="181" t="s">
        <v>6981</v>
      </c>
      <c r="D5221" s="181" t="s">
        <v>2708</v>
      </c>
      <c r="E5221" s="181" t="s">
        <v>6851</v>
      </c>
      <c r="F5221" s="181" t="s">
        <v>304</v>
      </c>
      <c r="G5221" s="181" t="s">
        <v>1081</v>
      </c>
      <c r="H5221" s="181" t="s">
        <v>5</v>
      </c>
      <c r="I5221" s="181" t="s">
        <v>6171</v>
      </c>
      <c r="J5221" s="181">
        <v>8120</v>
      </c>
      <c r="K5221" s="181">
        <v>36</v>
      </c>
      <c r="L5221" s="181"/>
      <c r="M5221" s="181"/>
      <c r="N5221" s="596" t="s">
        <v>288</v>
      </c>
    </row>
    <row r="5222" spans="1:14" s="158" customFormat="1" ht="18" customHeight="1" x14ac:dyDescent="0.25">
      <c r="A5222" s="181">
        <v>4703</v>
      </c>
      <c r="B5222" s="701" t="s">
        <v>15739</v>
      </c>
      <c r="C5222" s="181" t="s">
        <v>11703</v>
      </c>
      <c r="D5222" s="181" t="s">
        <v>2714</v>
      </c>
      <c r="E5222" s="181" t="s">
        <v>6851</v>
      </c>
      <c r="F5222" s="181" t="s">
        <v>304</v>
      </c>
      <c r="G5222" s="181" t="s">
        <v>1081</v>
      </c>
      <c r="H5222" s="181" t="s">
        <v>5</v>
      </c>
      <c r="I5222" s="181" t="s">
        <v>2099</v>
      </c>
      <c r="J5222" s="181">
        <v>8470</v>
      </c>
      <c r="K5222" s="181">
        <v>8</v>
      </c>
      <c r="L5222" s="181"/>
      <c r="M5222" s="181"/>
      <c r="N5222" s="596" t="s">
        <v>288</v>
      </c>
    </row>
    <row r="5223" spans="1:14" s="158" customFormat="1" ht="18" customHeight="1" x14ac:dyDescent="0.25">
      <c r="A5223" s="181">
        <v>10815</v>
      </c>
      <c r="B5223" s="701" t="s">
        <v>7082</v>
      </c>
      <c r="C5223" s="181" t="s">
        <v>6795</v>
      </c>
      <c r="D5223" s="181" t="s">
        <v>2714</v>
      </c>
      <c r="E5223" s="181" t="s">
        <v>6851</v>
      </c>
      <c r="F5223" s="181" t="s">
        <v>304</v>
      </c>
      <c r="G5223" s="181" t="s">
        <v>1081</v>
      </c>
      <c r="H5223" s="181" t="s">
        <v>5</v>
      </c>
      <c r="I5223" s="181" t="s">
        <v>834</v>
      </c>
      <c r="J5223" s="181">
        <v>8120</v>
      </c>
      <c r="K5223" s="181">
        <v>24</v>
      </c>
      <c r="L5223" s="181"/>
      <c r="M5223" s="181"/>
      <c r="N5223" s="596" t="s">
        <v>288</v>
      </c>
    </row>
    <row r="5224" spans="1:14" s="158" customFormat="1" ht="18" customHeight="1" x14ac:dyDescent="0.25">
      <c r="A5224" s="181">
        <v>46042</v>
      </c>
      <c r="B5224" s="701" t="s">
        <v>7083</v>
      </c>
      <c r="C5224" s="181" t="s">
        <v>6966</v>
      </c>
      <c r="D5224" s="181" t="s">
        <v>1096</v>
      </c>
      <c r="E5224" s="181" t="s">
        <v>7084</v>
      </c>
      <c r="F5224" s="181" t="s">
        <v>304</v>
      </c>
      <c r="G5224" s="181" t="s">
        <v>138</v>
      </c>
      <c r="H5224" s="181" t="s">
        <v>7</v>
      </c>
      <c r="I5224" s="181" t="s">
        <v>7061</v>
      </c>
      <c r="J5224" s="181">
        <v>10320</v>
      </c>
      <c r="K5224" s="181">
        <v>24</v>
      </c>
      <c r="L5224" s="181"/>
      <c r="M5224" s="181"/>
      <c r="N5224" s="596" t="s">
        <v>288</v>
      </c>
    </row>
    <row r="5225" spans="1:14" s="158" customFormat="1" ht="18" customHeight="1" x14ac:dyDescent="0.25">
      <c r="A5225" s="181">
        <v>4592</v>
      </c>
      <c r="B5225" s="701" t="s">
        <v>17546</v>
      </c>
      <c r="C5225" s="181" t="s">
        <v>11705</v>
      </c>
      <c r="D5225" s="181" t="s">
        <v>1098</v>
      </c>
      <c r="E5225" s="181" t="s">
        <v>7086</v>
      </c>
      <c r="F5225" s="181" t="s">
        <v>577</v>
      </c>
      <c r="G5225" s="181" t="s">
        <v>708</v>
      </c>
      <c r="H5225" s="181" t="s">
        <v>5</v>
      </c>
      <c r="I5225" s="181" t="s">
        <v>1433</v>
      </c>
      <c r="J5225" s="181">
        <v>52620</v>
      </c>
      <c r="K5225" s="181">
        <v>2</v>
      </c>
      <c r="L5225" s="181"/>
      <c r="M5225" s="181"/>
      <c r="N5225" s="596" t="s">
        <v>288</v>
      </c>
    </row>
    <row r="5226" spans="1:14" s="158" customFormat="1" ht="18" customHeight="1" x14ac:dyDescent="0.25">
      <c r="A5226" s="181">
        <v>18236</v>
      </c>
      <c r="B5226" s="701" t="s">
        <v>7087</v>
      </c>
      <c r="C5226" s="181" t="s">
        <v>7062</v>
      </c>
      <c r="D5226" s="181" t="s">
        <v>1098</v>
      </c>
      <c r="E5226" s="181" t="s">
        <v>7086</v>
      </c>
      <c r="F5226" s="181" t="s">
        <v>577</v>
      </c>
      <c r="G5226" s="181" t="s">
        <v>142</v>
      </c>
      <c r="H5226" s="181" t="s">
        <v>16407</v>
      </c>
      <c r="I5226" s="181" t="s">
        <v>1433</v>
      </c>
      <c r="J5226" s="181">
        <v>43910</v>
      </c>
      <c r="K5226" s="181">
        <v>2</v>
      </c>
      <c r="L5226" s="181"/>
      <c r="M5226" s="181"/>
      <c r="N5226" s="596" t="s">
        <v>288</v>
      </c>
    </row>
    <row r="5227" spans="1:14" s="158" customFormat="1" ht="18" customHeight="1" x14ac:dyDescent="0.25">
      <c r="A5227" s="181">
        <v>119</v>
      </c>
      <c r="B5227" s="701" t="s">
        <v>13704</v>
      </c>
      <c r="C5227" s="181" t="s">
        <v>7019</v>
      </c>
      <c r="D5227" s="181" t="s">
        <v>1098</v>
      </c>
      <c r="E5227" s="181" t="s">
        <v>7089</v>
      </c>
      <c r="F5227" s="181" t="s">
        <v>577</v>
      </c>
      <c r="G5227" s="181" t="s">
        <v>708</v>
      </c>
      <c r="H5227" s="181" t="s">
        <v>5</v>
      </c>
      <c r="I5227" s="181" t="s">
        <v>3498</v>
      </c>
      <c r="J5227" s="181">
        <v>91500</v>
      </c>
      <c r="K5227" s="181">
        <v>6</v>
      </c>
      <c r="L5227" s="181"/>
      <c r="M5227" s="181"/>
      <c r="N5227" s="596" t="s">
        <v>288</v>
      </c>
    </row>
    <row r="5228" spans="1:14" s="158" customFormat="1" ht="18" customHeight="1" x14ac:dyDescent="0.25">
      <c r="A5228" s="181">
        <v>18606</v>
      </c>
      <c r="B5228" s="701" t="s">
        <v>7088</v>
      </c>
      <c r="C5228" s="181" t="s">
        <v>6990</v>
      </c>
      <c r="D5228" s="181" t="s">
        <v>1098</v>
      </c>
      <c r="E5228" s="181" t="s">
        <v>7089</v>
      </c>
      <c r="F5228" s="181" t="s">
        <v>577</v>
      </c>
      <c r="G5228" s="181" t="s">
        <v>708</v>
      </c>
      <c r="H5228" s="181" t="s">
        <v>5</v>
      </c>
      <c r="I5228" s="181" t="s">
        <v>3498</v>
      </c>
      <c r="J5228" s="181">
        <v>107850</v>
      </c>
      <c r="K5228" s="181">
        <v>1</v>
      </c>
      <c r="L5228" s="181"/>
      <c r="M5228" s="181"/>
      <c r="N5228" s="596" t="s">
        <v>288</v>
      </c>
    </row>
    <row r="5229" spans="1:14" ht="18" customHeight="1" x14ac:dyDescent="0.25">
      <c r="A5229" s="181">
        <v>13361</v>
      </c>
      <c r="B5229" s="701" t="s">
        <v>17114</v>
      </c>
      <c r="C5229" s="181" t="s">
        <v>13683</v>
      </c>
      <c r="D5229" s="181" t="s">
        <v>1098</v>
      </c>
      <c r="E5229" s="181" t="s">
        <v>7089</v>
      </c>
      <c r="F5229" s="181" t="s">
        <v>577</v>
      </c>
      <c r="G5229" s="181" t="s">
        <v>142</v>
      </c>
      <c r="H5229" s="181" t="s">
        <v>16407</v>
      </c>
      <c r="I5229" s="181" t="s">
        <v>3498</v>
      </c>
      <c r="J5229" s="181">
        <v>69450</v>
      </c>
      <c r="K5229" s="181">
        <v>4</v>
      </c>
      <c r="L5229" s="181"/>
      <c r="M5229" s="181"/>
      <c r="N5229" s="596" t="s">
        <v>288</v>
      </c>
    </row>
    <row r="5230" spans="1:14" ht="18" customHeight="1" x14ac:dyDescent="0.25">
      <c r="A5230" s="181">
        <v>121</v>
      </c>
      <c r="B5230" s="701" t="s">
        <v>17547</v>
      </c>
      <c r="C5230" s="181" t="s">
        <v>6996</v>
      </c>
      <c r="D5230" s="181" t="s">
        <v>1098</v>
      </c>
      <c r="E5230" s="181" t="s">
        <v>17548</v>
      </c>
      <c r="F5230" s="181" t="s">
        <v>577</v>
      </c>
      <c r="G5230" s="181" t="s">
        <v>708</v>
      </c>
      <c r="H5230" s="181" t="s">
        <v>5</v>
      </c>
      <c r="I5230" s="181" t="s">
        <v>2231</v>
      </c>
      <c r="J5230" s="181">
        <v>187560</v>
      </c>
      <c r="K5230" s="181">
        <v>2</v>
      </c>
      <c r="L5230" s="181"/>
      <c r="M5230" s="181"/>
      <c r="N5230" s="596" t="s">
        <v>288</v>
      </c>
    </row>
    <row r="5231" spans="1:14" s="158" customFormat="1" ht="18" customHeight="1" x14ac:dyDescent="0.25">
      <c r="A5231" s="181">
        <v>13537</v>
      </c>
      <c r="B5231" s="701" t="s">
        <v>13705</v>
      </c>
      <c r="C5231" s="181" t="s">
        <v>13686</v>
      </c>
      <c r="D5231" s="181" t="s">
        <v>1098</v>
      </c>
      <c r="E5231" s="181" t="s">
        <v>13706</v>
      </c>
      <c r="F5231" s="181" t="s">
        <v>577</v>
      </c>
      <c r="G5231" s="181" t="s">
        <v>142</v>
      </c>
      <c r="H5231" s="181" t="s">
        <v>16407</v>
      </c>
      <c r="I5231" s="181" t="s">
        <v>13687</v>
      </c>
      <c r="J5231" s="181">
        <v>88880</v>
      </c>
      <c r="K5231" s="181">
        <v>3</v>
      </c>
      <c r="L5231" s="181"/>
      <c r="M5231" s="181"/>
      <c r="N5231" s="596" t="s">
        <v>288</v>
      </c>
    </row>
    <row r="5232" spans="1:14" s="158" customFormat="1" ht="18" customHeight="1" x14ac:dyDescent="0.25">
      <c r="A5232" s="181">
        <v>18237</v>
      </c>
      <c r="B5232" s="701" t="s">
        <v>17115</v>
      </c>
      <c r="C5232" s="181" t="s">
        <v>11100</v>
      </c>
      <c r="D5232" s="181" t="s">
        <v>1098</v>
      </c>
      <c r="E5232" s="181" t="s">
        <v>17116</v>
      </c>
      <c r="F5232" s="181" t="s">
        <v>577</v>
      </c>
      <c r="G5232" s="181" t="s">
        <v>142</v>
      </c>
      <c r="H5232" s="181" t="s">
        <v>16407</v>
      </c>
      <c r="I5232" s="181" t="s">
        <v>1133</v>
      </c>
      <c r="J5232" s="181">
        <v>89020</v>
      </c>
      <c r="K5232" s="181">
        <v>3</v>
      </c>
      <c r="L5232" s="181"/>
      <c r="M5232" s="181"/>
      <c r="N5232" s="596" t="s">
        <v>288</v>
      </c>
    </row>
    <row r="5233" spans="1:14" s="158" customFormat="1" ht="18" customHeight="1" x14ac:dyDescent="0.25">
      <c r="A5233" s="181">
        <v>28007</v>
      </c>
      <c r="B5233" s="701">
        <v>40061</v>
      </c>
      <c r="C5233" s="181" t="s">
        <v>10742</v>
      </c>
      <c r="D5233" s="181" t="s">
        <v>10743</v>
      </c>
      <c r="E5233" s="181" t="s">
        <v>10744</v>
      </c>
      <c r="F5233" s="181" t="s">
        <v>304</v>
      </c>
      <c r="G5233" s="181" t="s">
        <v>567</v>
      </c>
      <c r="H5233" s="181" t="s">
        <v>5</v>
      </c>
      <c r="I5233" s="181" t="s">
        <v>10745</v>
      </c>
      <c r="J5233" s="181">
        <v>34560</v>
      </c>
      <c r="K5233" s="181">
        <v>9</v>
      </c>
      <c r="L5233" s="181"/>
      <c r="M5233" s="181"/>
      <c r="N5233" s="596" t="s">
        <v>288</v>
      </c>
    </row>
    <row r="5234" spans="1:14" s="158" customFormat="1" ht="18" customHeight="1" x14ac:dyDescent="0.25">
      <c r="A5234" s="181">
        <v>26035</v>
      </c>
      <c r="B5234" s="701">
        <v>40062</v>
      </c>
      <c r="C5234" s="181" t="s">
        <v>10746</v>
      </c>
      <c r="D5234" s="181" t="s">
        <v>10747</v>
      </c>
      <c r="E5234" s="181" t="s">
        <v>10748</v>
      </c>
      <c r="F5234" s="181" t="s">
        <v>577</v>
      </c>
      <c r="G5234" s="181" t="s">
        <v>567</v>
      </c>
      <c r="H5234" s="181" t="s">
        <v>5</v>
      </c>
      <c r="I5234" s="181" t="s">
        <v>1133</v>
      </c>
      <c r="J5234" s="181">
        <v>47790</v>
      </c>
      <c r="K5234" s="181">
        <v>7</v>
      </c>
      <c r="L5234" s="181"/>
      <c r="M5234" s="181"/>
      <c r="N5234" s="596" t="s">
        <v>288</v>
      </c>
    </row>
    <row r="5235" spans="1:14" s="158" customFormat="1" ht="18" customHeight="1" x14ac:dyDescent="0.25">
      <c r="A5235" s="181">
        <v>10041</v>
      </c>
      <c r="B5235" s="701" t="s">
        <v>7090</v>
      </c>
      <c r="C5235" s="181" t="s">
        <v>7013</v>
      </c>
      <c r="D5235" s="181" t="s">
        <v>1124</v>
      </c>
      <c r="E5235" s="181" t="s">
        <v>7092</v>
      </c>
      <c r="F5235" s="181" t="s">
        <v>577</v>
      </c>
      <c r="G5235" s="181" t="s">
        <v>138</v>
      </c>
      <c r="H5235" s="181" t="s">
        <v>7</v>
      </c>
      <c r="I5235" s="181" t="s">
        <v>6828</v>
      </c>
      <c r="J5235" s="181">
        <v>466560</v>
      </c>
      <c r="K5235" s="181">
        <v>5</v>
      </c>
      <c r="L5235" s="181"/>
      <c r="M5235" s="181"/>
      <c r="N5235" s="596" t="s">
        <v>288</v>
      </c>
    </row>
    <row r="5236" spans="1:14" s="158" customFormat="1" ht="18" customHeight="1" x14ac:dyDescent="0.25">
      <c r="A5236" s="181">
        <v>10040</v>
      </c>
      <c r="B5236" s="701" t="s">
        <v>7093</v>
      </c>
      <c r="C5236" s="181" t="s">
        <v>7041</v>
      </c>
      <c r="D5236" s="181" t="s">
        <v>1124</v>
      </c>
      <c r="E5236" s="181" t="s">
        <v>7094</v>
      </c>
      <c r="F5236" s="181" t="s">
        <v>577</v>
      </c>
      <c r="G5236" s="181" t="s">
        <v>138</v>
      </c>
      <c r="H5236" s="181" t="s">
        <v>7</v>
      </c>
      <c r="I5236" s="181" t="s">
        <v>7095</v>
      </c>
      <c r="J5236" s="181">
        <v>454520</v>
      </c>
      <c r="K5236" s="181">
        <v>3</v>
      </c>
      <c r="L5236" s="181"/>
      <c r="M5236" s="181"/>
      <c r="N5236" s="596" t="s">
        <v>288</v>
      </c>
    </row>
    <row r="5237" spans="1:14" s="158" customFormat="1" ht="18" customHeight="1" x14ac:dyDescent="0.25">
      <c r="A5237" s="181">
        <v>17137</v>
      </c>
      <c r="B5237" s="701">
        <v>46500</v>
      </c>
      <c r="C5237" s="181" t="s">
        <v>7070</v>
      </c>
      <c r="D5237" s="181" t="s">
        <v>1132</v>
      </c>
      <c r="E5237" s="181" t="s">
        <v>6799</v>
      </c>
      <c r="F5237" s="181" t="s">
        <v>577</v>
      </c>
      <c r="G5237" s="181" t="s">
        <v>1077</v>
      </c>
      <c r="H5237" s="181" t="s">
        <v>5</v>
      </c>
      <c r="I5237" s="181" t="s">
        <v>1587</v>
      </c>
      <c r="J5237" s="181">
        <v>19150</v>
      </c>
      <c r="K5237" s="181">
        <v>6</v>
      </c>
      <c r="L5237" s="181"/>
      <c r="M5237" s="181"/>
      <c r="N5237" s="596" t="s">
        <v>288</v>
      </c>
    </row>
    <row r="5238" spans="1:14" s="158" customFormat="1" ht="18" customHeight="1" x14ac:dyDescent="0.25">
      <c r="A5238" s="181">
        <v>28684</v>
      </c>
      <c r="B5238" s="701">
        <v>242841</v>
      </c>
      <c r="C5238" s="181" t="s">
        <v>17559</v>
      </c>
      <c r="D5238" s="181" t="s">
        <v>1132</v>
      </c>
      <c r="E5238" s="181" t="s">
        <v>15740</v>
      </c>
      <c r="F5238" s="181" t="s">
        <v>577</v>
      </c>
      <c r="G5238" s="181" t="s">
        <v>550</v>
      </c>
      <c r="H5238" s="181" t="s">
        <v>5</v>
      </c>
      <c r="I5238" s="181" t="s">
        <v>595</v>
      </c>
      <c r="J5238" s="181">
        <v>26320</v>
      </c>
      <c r="K5238" s="181">
        <v>5</v>
      </c>
      <c r="L5238" s="181"/>
      <c r="M5238" s="181"/>
      <c r="N5238" s="596" t="s">
        <v>288</v>
      </c>
    </row>
    <row r="5239" spans="1:14" s="158" customFormat="1" ht="18" customHeight="1" x14ac:dyDescent="0.25">
      <c r="A5239" s="181">
        <v>28685</v>
      </c>
      <c r="B5239" s="701">
        <v>242847</v>
      </c>
      <c r="C5239" s="181" t="s">
        <v>12620</v>
      </c>
      <c r="D5239" s="181" t="s">
        <v>1132</v>
      </c>
      <c r="E5239" s="181" t="s">
        <v>6941</v>
      </c>
      <c r="F5239" s="181" t="s">
        <v>577</v>
      </c>
      <c r="G5239" s="181" t="s">
        <v>550</v>
      </c>
      <c r="H5239" s="181" t="s">
        <v>5</v>
      </c>
      <c r="I5239" s="181" t="s">
        <v>7050</v>
      </c>
      <c r="J5239" s="181">
        <v>28260</v>
      </c>
      <c r="K5239" s="181">
        <v>3</v>
      </c>
      <c r="L5239" s="181"/>
      <c r="M5239" s="181"/>
      <c r="N5239" s="596" t="s">
        <v>288</v>
      </c>
    </row>
    <row r="5240" spans="1:14" s="158" customFormat="1" ht="18" customHeight="1" x14ac:dyDescent="0.25">
      <c r="A5240" s="181">
        <v>29797</v>
      </c>
      <c r="B5240" s="701">
        <v>27357</v>
      </c>
      <c r="C5240" s="181" t="s">
        <v>7078</v>
      </c>
      <c r="D5240" s="181" t="s">
        <v>1165</v>
      </c>
      <c r="E5240" s="181" t="s">
        <v>7097</v>
      </c>
      <c r="F5240" s="181" t="s">
        <v>304</v>
      </c>
      <c r="G5240" s="181" t="s">
        <v>567</v>
      </c>
      <c r="H5240" s="181" t="s">
        <v>5</v>
      </c>
      <c r="I5240" s="181" t="s">
        <v>7079</v>
      </c>
      <c r="J5240" s="181">
        <v>7730</v>
      </c>
      <c r="K5240" s="181">
        <v>1</v>
      </c>
      <c r="L5240" s="181"/>
      <c r="M5240" s="181"/>
      <c r="N5240" s="596" t="s">
        <v>288</v>
      </c>
    </row>
    <row r="5241" spans="1:14" s="158" customFormat="1" ht="18" customHeight="1" x14ac:dyDescent="0.25">
      <c r="A5241" s="181">
        <v>29799</v>
      </c>
      <c r="B5241" s="701">
        <v>27358</v>
      </c>
      <c r="C5241" s="181" t="s">
        <v>6897</v>
      </c>
      <c r="D5241" s="181" t="s">
        <v>1176</v>
      </c>
      <c r="E5241" s="181" t="s">
        <v>7097</v>
      </c>
      <c r="F5241" s="181" t="s">
        <v>304</v>
      </c>
      <c r="G5241" s="181" t="s">
        <v>567</v>
      </c>
      <c r="H5241" s="181" t="s">
        <v>5</v>
      </c>
      <c r="I5241" s="181" t="s">
        <v>7080</v>
      </c>
      <c r="J5241" s="181">
        <v>7730</v>
      </c>
      <c r="K5241" s="181">
        <v>3</v>
      </c>
      <c r="L5241" s="181"/>
      <c r="M5241" s="181"/>
      <c r="N5241" s="596" t="s">
        <v>288</v>
      </c>
    </row>
    <row r="5242" spans="1:14" s="158" customFormat="1" ht="18" customHeight="1" x14ac:dyDescent="0.25">
      <c r="A5242" s="181">
        <v>27504</v>
      </c>
      <c r="B5242" s="701" t="s">
        <v>7102</v>
      </c>
      <c r="C5242" s="181" t="s">
        <v>7091</v>
      </c>
      <c r="D5242" s="181" t="s">
        <v>1219</v>
      </c>
      <c r="E5242" s="181" t="s">
        <v>7103</v>
      </c>
      <c r="F5242" s="181" t="s">
        <v>304</v>
      </c>
      <c r="G5242" s="181" t="s">
        <v>567</v>
      </c>
      <c r="H5242" s="181" t="s">
        <v>5</v>
      </c>
      <c r="I5242" s="181" t="s">
        <v>17556</v>
      </c>
      <c r="J5242" s="181">
        <v>22120</v>
      </c>
      <c r="K5242" s="181">
        <v>2</v>
      </c>
      <c r="L5242" s="181"/>
      <c r="M5242" s="181"/>
      <c r="N5242" s="596" t="s">
        <v>288</v>
      </c>
    </row>
    <row r="5243" spans="1:14" s="158" customFormat="1" ht="18" customHeight="1" x14ac:dyDescent="0.25">
      <c r="A5243" s="181">
        <v>27505</v>
      </c>
      <c r="B5243" s="701" t="s">
        <v>17117</v>
      </c>
      <c r="C5243" s="181" t="s">
        <v>17118</v>
      </c>
      <c r="D5243" s="181" t="s">
        <v>1219</v>
      </c>
      <c r="E5243" s="181" t="s">
        <v>7103</v>
      </c>
      <c r="F5243" s="181" t="s">
        <v>304</v>
      </c>
      <c r="G5243" s="181" t="s">
        <v>567</v>
      </c>
      <c r="H5243" s="181" t="s">
        <v>5</v>
      </c>
      <c r="I5243" s="181" t="s">
        <v>7023</v>
      </c>
      <c r="J5243" s="181">
        <v>11640</v>
      </c>
      <c r="K5243" s="181">
        <v>1</v>
      </c>
      <c r="L5243" s="181"/>
      <c r="M5243" s="181"/>
      <c r="N5243" s="596" t="s">
        <v>288</v>
      </c>
    </row>
    <row r="5244" spans="1:14" s="158" customFormat="1" ht="18" customHeight="1" x14ac:dyDescent="0.25">
      <c r="A5244" s="181">
        <v>27540</v>
      </c>
      <c r="B5244" s="701" t="s">
        <v>15741</v>
      </c>
      <c r="C5244" s="181" t="s">
        <v>15742</v>
      </c>
      <c r="D5244" s="181" t="s">
        <v>1219</v>
      </c>
      <c r="E5244" s="181" t="s">
        <v>7106</v>
      </c>
      <c r="F5244" s="181" t="s">
        <v>304</v>
      </c>
      <c r="G5244" s="181" t="s">
        <v>567</v>
      </c>
      <c r="H5244" s="181" t="s">
        <v>5</v>
      </c>
      <c r="I5244" s="181" t="s">
        <v>15743</v>
      </c>
      <c r="J5244" s="181">
        <v>41640</v>
      </c>
      <c r="K5244" s="181">
        <v>6</v>
      </c>
      <c r="L5244" s="181"/>
      <c r="M5244" s="181"/>
      <c r="N5244" s="596" t="s">
        <v>288</v>
      </c>
    </row>
    <row r="5245" spans="1:14" s="158" customFormat="1" ht="18" customHeight="1" x14ac:dyDescent="0.25">
      <c r="A5245" s="181">
        <v>27541</v>
      </c>
      <c r="B5245" s="701" t="s">
        <v>12637</v>
      </c>
      <c r="C5245" s="181" t="s">
        <v>12638</v>
      </c>
      <c r="D5245" s="181" t="s">
        <v>1219</v>
      </c>
      <c r="E5245" s="181" t="s">
        <v>7130</v>
      </c>
      <c r="F5245" s="181" t="s">
        <v>304</v>
      </c>
      <c r="G5245" s="181" t="s">
        <v>567</v>
      </c>
      <c r="H5245" s="181" t="s">
        <v>5</v>
      </c>
      <c r="I5245" s="181" t="s">
        <v>12639</v>
      </c>
      <c r="J5245" s="181">
        <v>28630</v>
      </c>
      <c r="K5245" s="181">
        <v>4</v>
      </c>
      <c r="L5245" s="181"/>
      <c r="M5245" s="181"/>
      <c r="N5245" s="596" t="s">
        <v>288</v>
      </c>
    </row>
    <row r="5246" spans="1:14" s="158" customFormat="1" ht="18" customHeight="1" x14ac:dyDescent="0.25">
      <c r="A5246" s="181">
        <v>27538</v>
      </c>
      <c r="B5246" s="701" t="s">
        <v>7107</v>
      </c>
      <c r="C5246" s="181" t="s">
        <v>7108</v>
      </c>
      <c r="D5246" s="181" t="s">
        <v>1219</v>
      </c>
      <c r="E5246" s="181" t="s">
        <v>7109</v>
      </c>
      <c r="F5246" s="181" t="s">
        <v>304</v>
      </c>
      <c r="G5246" s="181" t="s">
        <v>567</v>
      </c>
      <c r="H5246" s="181" t="s">
        <v>5</v>
      </c>
      <c r="I5246" s="181" t="s">
        <v>7110</v>
      </c>
      <c r="J5246" s="181">
        <v>44240</v>
      </c>
      <c r="K5246" s="181">
        <v>4</v>
      </c>
      <c r="L5246" s="181"/>
      <c r="M5246" s="181"/>
      <c r="N5246" s="596" t="s">
        <v>288</v>
      </c>
    </row>
    <row r="5247" spans="1:14" s="158" customFormat="1" ht="18" customHeight="1" x14ac:dyDescent="0.25">
      <c r="A5247" s="181">
        <v>29844</v>
      </c>
      <c r="B5247" s="701" t="s">
        <v>7111</v>
      </c>
      <c r="C5247" s="181" t="s">
        <v>7096</v>
      </c>
      <c r="D5247" s="181" t="s">
        <v>1219</v>
      </c>
      <c r="E5247" s="181" t="s">
        <v>7112</v>
      </c>
      <c r="F5247" s="181" t="s">
        <v>304</v>
      </c>
      <c r="G5247" s="181" t="s">
        <v>567</v>
      </c>
      <c r="H5247" s="181" t="s">
        <v>5</v>
      </c>
      <c r="I5247" s="181" t="s">
        <v>7113</v>
      </c>
      <c r="J5247" s="181">
        <v>57480</v>
      </c>
      <c r="K5247" s="181">
        <v>4</v>
      </c>
      <c r="L5247" s="181"/>
      <c r="M5247" s="181"/>
      <c r="N5247" s="596" t="s">
        <v>288</v>
      </c>
    </row>
    <row r="5248" spans="1:14" s="158" customFormat="1" ht="18" customHeight="1" x14ac:dyDescent="0.25">
      <c r="A5248" s="181">
        <v>27511</v>
      </c>
      <c r="B5248" s="701" t="s">
        <v>7114</v>
      </c>
      <c r="C5248" s="181" t="s">
        <v>7115</v>
      </c>
      <c r="D5248" s="181" t="s">
        <v>1219</v>
      </c>
      <c r="E5248" s="181" t="s">
        <v>7116</v>
      </c>
      <c r="F5248" s="181" t="s">
        <v>304</v>
      </c>
      <c r="G5248" s="181" t="s">
        <v>567</v>
      </c>
      <c r="H5248" s="181" t="s">
        <v>5</v>
      </c>
      <c r="I5248" s="181" t="s">
        <v>7117</v>
      </c>
      <c r="J5248" s="181">
        <v>28630</v>
      </c>
      <c r="K5248" s="181">
        <v>3</v>
      </c>
      <c r="L5248" s="181"/>
      <c r="M5248" s="181"/>
      <c r="N5248" s="596" t="s">
        <v>288</v>
      </c>
    </row>
    <row r="5249" spans="1:14" s="158" customFormat="1" ht="18" customHeight="1" x14ac:dyDescent="0.25">
      <c r="A5249" s="181">
        <v>27539</v>
      </c>
      <c r="B5249" s="701" t="s">
        <v>15744</v>
      </c>
      <c r="C5249" s="181" t="s">
        <v>15745</v>
      </c>
      <c r="D5249" s="181" t="s">
        <v>1219</v>
      </c>
      <c r="E5249" s="181" t="s">
        <v>15746</v>
      </c>
      <c r="F5249" s="181" t="s">
        <v>304</v>
      </c>
      <c r="G5249" s="181" t="s">
        <v>567</v>
      </c>
      <c r="H5249" s="181" t="s">
        <v>5</v>
      </c>
      <c r="I5249" s="181" t="s">
        <v>15747</v>
      </c>
      <c r="J5249" s="181">
        <v>36770</v>
      </c>
      <c r="K5249" s="181">
        <v>3</v>
      </c>
      <c r="L5249" s="181"/>
      <c r="M5249" s="181"/>
      <c r="N5249" s="596" t="s">
        <v>288</v>
      </c>
    </row>
    <row r="5250" spans="1:14" s="158" customFormat="1" ht="18" customHeight="1" x14ac:dyDescent="0.25">
      <c r="A5250" s="181">
        <v>9230</v>
      </c>
      <c r="B5250" s="701" t="s">
        <v>17119</v>
      </c>
      <c r="C5250" s="181" t="s">
        <v>17120</v>
      </c>
      <c r="D5250" s="181" t="s">
        <v>1243</v>
      </c>
      <c r="E5250" s="181" t="s">
        <v>4291</v>
      </c>
      <c r="F5250" s="181" t="s">
        <v>304</v>
      </c>
      <c r="G5250" s="181" t="s">
        <v>567</v>
      </c>
      <c r="H5250" s="181" t="s">
        <v>5</v>
      </c>
      <c r="I5250" s="181" t="s">
        <v>17121</v>
      </c>
      <c r="J5250" s="181">
        <v>19380</v>
      </c>
      <c r="K5250" s="181">
        <v>3</v>
      </c>
      <c r="L5250" s="181"/>
      <c r="M5250" s="181"/>
      <c r="N5250" s="596" t="s">
        <v>288</v>
      </c>
    </row>
    <row r="5251" spans="1:14" s="158" customFormat="1" ht="18" customHeight="1" x14ac:dyDescent="0.25">
      <c r="A5251" s="181">
        <v>23564</v>
      </c>
      <c r="B5251" s="701" t="s">
        <v>17122</v>
      </c>
      <c r="C5251" s="181" t="s">
        <v>6942</v>
      </c>
      <c r="D5251" s="181" t="s">
        <v>1243</v>
      </c>
      <c r="E5251" s="181" t="s">
        <v>4291</v>
      </c>
      <c r="F5251" s="181" t="s">
        <v>304</v>
      </c>
      <c r="G5251" s="181" t="s">
        <v>567</v>
      </c>
      <c r="H5251" s="181" t="s">
        <v>5</v>
      </c>
      <c r="I5251" s="181" t="s">
        <v>7119</v>
      </c>
      <c r="J5251" s="181">
        <v>24270</v>
      </c>
      <c r="K5251" s="181">
        <v>1</v>
      </c>
      <c r="L5251" s="181"/>
      <c r="M5251" s="181"/>
      <c r="N5251" s="596" t="s">
        <v>288</v>
      </c>
    </row>
    <row r="5252" spans="1:14" s="158" customFormat="1" ht="18" customHeight="1" x14ac:dyDescent="0.25">
      <c r="A5252" s="181">
        <v>29735</v>
      </c>
      <c r="B5252" s="701" t="s">
        <v>7120</v>
      </c>
      <c r="C5252" s="181" t="s">
        <v>7121</v>
      </c>
      <c r="D5252" s="181" t="s">
        <v>1243</v>
      </c>
      <c r="E5252" s="181" t="s">
        <v>7122</v>
      </c>
      <c r="F5252" s="181" t="s">
        <v>304</v>
      </c>
      <c r="G5252" s="181" t="s">
        <v>567</v>
      </c>
      <c r="H5252" s="181" t="s">
        <v>5</v>
      </c>
      <c r="I5252" s="181" t="s">
        <v>7098</v>
      </c>
      <c r="J5252" s="181">
        <v>35930</v>
      </c>
      <c r="K5252" s="181">
        <v>4</v>
      </c>
      <c r="L5252" s="181"/>
      <c r="M5252" s="181"/>
      <c r="N5252" s="596" t="s">
        <v>288</v>
      </c>
    </row>
    <row r="5253" spans="1:14" s="158" customFormat="1" ht="18" customHeight="1" x14ac:dyDescent="0.25">
      <c r="A5253" s="181">
        <v>29845</v>
      </c>
      <c r="B5253" s="701" t="s">
        <v>7123</v>
      </c>
      <c r="C5253" s="181" t="s">
        <v>7124</v>
      </c>
      <c r="D5253" s="181" t="s">
        <v>1243</v>
      </c>
      <c r="E5253" s="181" t="s">
        <v>7125</v>
      </c>
      <c r="F5253" s="181" t="s">
        <v>304</v>
      </c>
      <c r="G5253" s="181" t="s">
        <v>567</v>
      </c>
      <c r="H5253" s="181" t="s">
        <v>5</v>
      </c>
      <c r="I5253" s="181" t="s">
        <v>17555</v>
      </c>
      <c r="J5253" s="181">
        <v>14380</v>
      </c>
      <c r="K5253" s="181">
        <v>1</v>
      </c>
      <c r="L5253" s="181"/>
      <c r="M5253" s="181"/>
      <c r="N5253" s="596" t="s">
        <v>288</v>
      </c>
    </row>
    <row r="5254" spans="1:14" s="158" customFormat="1" ht="18" customHeight="1" x14ac:dyDescent="0.25">
      <c r="A5254" s="181">
        <v>27547</v>
      </c>
      <c r="B5254" s="701" t="s">
        <v>7126</v>
      </c>
      <c r="C5254" s="181" t="s">
        <v>7127</v>
      </c>
      <c r="D5254" s="181" t="s">
        <v>1243</v>
      </c>
      <c r="E5254" s="181" t="s">
        <v>7106</v>
      </c>
      <c r="F5254" s="181" t="s">
        <v>304</v>
      </c>
      <c r="G5254" s="181" t="s">
        <v>567</v>
      </c>
      <c r="H5254" s="181" t="s">
        <v>5</v>
      </c>
      <c r="I5254" s="181" t="s">
        <v>7128</v>
      </c>
      <c r="J5254" s="181">
        <v>39040</v>
      </c>
      <c r="K5254" s="181">
        <v>2</v>
      </c>
      <c r="L5254" s="181"/>
      <c r="M5254" s="181"/>
      <c r="N5254" s="596" t="s">
        <v>288</v>
      </c>
    </row>
    <row r="5255" spans="1:14" s="158" customFormat="1" ht="18" customHeight="1" x14ac:dyDescent="0.25">
      <c r="A5255" s="181">
        <v>27548</v>
      </c>
      <c r="B5255" s="701" t="s">
        <v>7129</v>
      </c>
      <c r="C5255" s="181" t="s">
        <v>7099</v>
      </c>
      <c r="D5255" s="181" t="s">
        <v>1243</v>
      </c>
      <c r="E5255" s="181" t="s">
        <v>7130</v>
      </c>
      <c r="F5255" s="181" t="s">
        <v>304</v>
      </c>
      <c r="G5255" s="181" t="s">
        <v>567</v>
      </c>
      <c r="H5255" s="181" t="s">
        <v>5</v>
      </c>
      <c r="I5255" s="181" t="s">
        <v>6875</v>
      </c>
      <c r="J5255" s="181">
        <v>23360</v>
      </c>
      <c r="K5255" s="181">
        <v>4</v>
      </c>
      <c r="L5255" s="181"/>
      <c r="M5255" s="181"/>
      <c r="N5255" s="596" t="s">
        <v>288</v>
      </c>
    </row>
    <row r="5256" spans="1:14" s="158" customFormat="1" ht="18" customHeight="1" x14ac:dyDescent="0.25">
      <c r="A5256" s="181">
        <v>29734</v>
      </c>
      <c r="B5256" s="701" t="s">
        <v>7131</v>
      </c>
      <c r="C5256" s="181" t="s">
        <v>7100</v>
      </c>
      <c r="D5256" s="181" t="s">
        <v>1243</v>
      </c>
      <c r="E5256" s="181" t="s">
        <v>7132</v>
      </c>
      <c r="F5256" s="181" t="s">
        <v>304</v>
      </c>
      <c r="G5256" s="181" t="s">
        <v>567</v>
      </c>
      <c r="H5256" s="181" t="s">
        <v>5</v>
      </c>
      <c r="I5256" s="181" t="s">
        <v>7101</v>
      </c>
      <c r="J5256" s="181">
        <v>28110</v>
      </c>
      <c r="K5256" s="181">
        <v>5</v>
      </c>
      <c r="L5256" s="181"/>
      <c r="M5256" s="181"/>
      <c r="N5256" s="596" t="s">
        <v>288</v>
      </c>
    </row>
    <row r="5257" spans="1:14" s="158" customFormat="1" ht="18" customHeight="1" x14ac:dyDescent="0.25">
      <c r="A5257" s="181">
        <v>27545</v>
      </c>
      <c r="B5257" s="701" t="s">
        <v>17123</v>
      </c>
      <c r="C5257" s="181" t="s">
        <v>17124</v>
      </c>
      <c r="D5257" s="181" t="s">
        <v>1243</v>
      </c>
      <c r="E5257" s="181" t="s">
        <v>17125</v>
      </c>
      <c r="F5257" s="181" t="s">
        <v>304</v>
      </c>
      <c r="G5257" s="181" t="s">
        <v>567</v>
      </c>
      <c r="H5257" s="181" t="s">
        <v>5</v>
      </c>
      <c r="I5257" s="181" t="s">
        <v>17126</v>
      </c>
      <c r="J5257" s="181">
        <v>28630</v>
      </c>
      <c r="K5257" s="181">
        <v>2</v>
      </c>
      <c r="L5257" s="181"/>
      <c r="M5257" s="181"/>
      <c r="N5257" s="596" t="s">
        <v>288</v>
      </c>
    </row>
    <row r="5258" spans="1:14" s="158" customFormat="1" ht="18" customHeight="1" x14ac:dyDescent="0.25">
      <c r="A5258" s="181">
        <v>27543</v>
      </c>
      <c r="B5258" s="701" t="s">
        <v>18674</v>
      </c>
      <c r="C5258" s="181" t="s">
        <v>6880</v>
      </c>
      <c r="D5258" s="181" t="s">
        <v>1243</v>
      </c>
      <c r="E5258" s="181" t="s">
        <v>18675</v>
      </c>
      <c r="F5258" s="181" t="s">
        <v>304</v>
      </c>
      <c r="G5258" s="181" t="s">
        <v>567</v>
      </c>
      <c r="H5258" s="181" t="s">
        <v>5</v>
      </c>
      <c r="I5258" s="181" t="s">
        <v>7104</v>
      </c>
      <c r="J5258" s="181">
        <v>20820</v>
      </c>
      <c r="K5258" s="181">
        <v>1</v>
      </c>
      <c r="L5258" s="181"/>
      <c r="M5258" s="181"/>
      <c r="N5258" s="596" t="s">
        <v>288</v>
      </c>
    </row>
    <row r="5259" spans="1:14" s="158" customFormat="1" ht="18" customHeight="1" x14ac:dyDescent="0.25">
      <c r="A5259" s="181">
        <v>29736</v>
      </c>
      <c r="B5259" s="701" t="s">
        <v>7133</v>
      </c>
      <c r="C5259" s="181" t="s">
        <v>7134</v>
      </c>
      <c r="D5259" s="181" t="s">
        <v>1243</v>
      </c>
      <c r="E5259" s="181" t="s">
        <v>7135</v>
      </c>
      <c r="F5259" s="181" t="s">
        <v>304</v>
      </c>
      <c r="G5259" s="181" t="s">
        <v>567</v>
      </c>
      <c r="H5259" s="181" t="s">
        <v>5</v>
      </c>
      <c r="I5259" s="181" t="s">
        <v>7105</v>
      </c>
      <c r="J5259" s="181">
        <v>33360</v>
      </c>
      <c r="K5259" s="181">
        <v>2</v>
      </c>
      <c r="L5259" s="181"/>
      <c r="M5259" s="181"/>
      <c r="N5259" s="596" t="s">
        <v>288</v>
      </c>
    </row>
    <row r="5260" spans="1:14" s="158" customFormat="1" ht="18" customHeight="1" x14ac:dyDescent="0.25">
      <c r="A5260" s="181">
        <v>29846</v>
      </c>
      <c r="B5260" s="701" t="s">
        <v>15748</v>
      </c>
      <c r="C5260" s="181" t="s">
        <v>15749</v>
      </c>
      <c r="D5260" s="181" t="s">
        <v>15750</v>
      </c>
      <c r="E5260" s="181" t="s">
        <v>7112</v>
      </c>
      <c r="F5260" s="181" t="s">
        <v>304</v>
      </c>
      <c r="G5260" s="181" t="s">
        <v>567</v>
      </c>
      <c r="H5260" s="181" t="s">
        <v>5</v>
      </c>
      <c r="I5260" s="181" t="s">
        <v>6798</v>
      </c>
      <c r="J5260" s="181">
        <v>19540</v>
      </c>
      <c r="K5260" s="181">
        <v>3</v>
      </c>
      <c r="L5260" s="181"/>
      <c r="M5260" s="181"/>
      <c r="N5260" s="596" t="s">
        <v>288</v>
      </c>
    </row>
    <row r="5261" spans="1:14" s="158" customFormat="1" ht="18" customHeight="1" x14ac:dyDescent="0.25">
      <c r="A5261" s="181">
        <v>29934</v>
      </c>
      <c r="B5261" s="701" t="s">
        <v>15751</v>
      </c>
      <c r="C5261" s="181" t="s">
        <v>15752</v>
      </c>
      <c r="D5261" s="181" t="s">
        <v>1289</v>
      </c>
      <c r="E5261" s="181" t="s">
        <v>7112</v>
      </c>
      <c r="F5261" s="181" t="s">
        <v>304</v>
      </c>
      <c r="G5261" s="181" t="s">
        <v>1290</v>
      </c>
      <c r="H5261" s="181" t="s">
        <v>7</v>
      </c>
      <c r="I5261" s="181" t="s">
        <v>15753</v>
      </c>
      <c r="J5261" s="181">
        <v>297010</v>
      </c>
      <c r="K5261" s="181">
        <v>7</v>
      </c>
      <c r="L5261" s="181"/>
      <c r="M5261" s="181"/>
      <c r="N5261" s="596" t="s">
        <v>288</v>
      </c>
    </row>
    <row r="5262" spans="1:14" s="158" customFormat="1" ht="18" customHeight="1" x14ac:dyDescent="0.25">
      <c r="A5262" s="181">
        <v>3043</v>
      </c>
      <c r="B5262" s="701" t="s">
        <v>7139</v>
      </c>
      <c r="C5262" s="181" t="s">
        <v>18672</v>
      </c>
      <c r="D5262" s="181" t="s">
        <v>2845</v>
      </c>
      <c r="E5262" s="181" t="s">
        <v>7141</v>
      </c>
      <c r="F5262" s="181" t="s">
        <v>304</v>
      </c>
      <c r="G5262" s="181" t="s">
        <v>1310</v>
      </c>
      <c r="H5262" s="181" t="s">
        <v>15</v>
      </c>
      <c r="I5262" s="181" t="s">
        <v>7142</v>
      </c>
      <c r="J5262" s="181">
        <v>1000</v>
      </c>
      <c r="K5262" s="181">
        <v>639</v>
      </c>
      <c r="L5262" s="181"/>
      <c r="M5262" s="181"/>
      <c r="N5262" s="596" t="s">
        <v>288</v>
      </c>
    </row>
    <row r="5263" spans="1:14" s="158" customFormat="1" ht="18" customHeight="1" x14ac:dyDescent="0.25">
      <c r="A5263" s="181">
        <v>30390</v>
      </c>
      <c r="B5263" s="701">
        <v>100159</v>
      </c>
      <c r="C5263" s="181" t="s">
        <v>6774</v>
      </c>
      <c r="D5263" s="181" t="s">
        <v>17127</v>
      </c>
      <c r="E5263" s="181" t="s">
        <v>6835</v>
      </c>
      <c r="F5263" s="181" t="s">
        <v>304</v>
      </c>
      <c r="G5263" s="181" t="s">
        <v>550</v>
      </c>
      <c r="H5263" s="181" t="s">
        <v>5</v>
      </c>
      <c r="I5263" s="181" t="s">
        <v>17558</v>
      </c>
      <c r="J5263" s="181">
        <v>27220</v>
      </c>
      <c r="K5263" s="181">
        <v>7</v>
      </c>
      <c r="L5263" s="181"/>
      <c r="M5263" s="181"/>
      <c r="N5263" s="596" t="s">
        <v>288</v>
      </c>
    </row>
    <row r="5264" spans="1:14" ht="18" customHeight="1" x14ac:dyDescent="0.25">
      <c r="A5264" s="181">
        <v>21646</v>
      </c>
      <c r="B5264" s="701" t="s">
        <v>7143</v>
      </c>
      <c r="C5264" s="181" t="s">
        <v>6993</v>
      </c>
      <c r="D5264" s="181" t="s">
        <v>2848</v>
      </c>
      <c r="E5264" s="181" t="s">
        <v>6799</v>
      </c>
      <c r="F5264" s="181" t="s">
        <v>304</v>
      </c>
      <c r="G5264" s="181" t="s">
        <v>1508</v>
      </c>
      <c r="H5264" s="181" t="s">
        <v>7</v>
      </c>
      <c r="I5264" s="181" t="s">
        <v>6995</v>
      </c>
      <c r="J5264" s="181">
        <v>39880</v>
      </c>
      <c r="K5264" s="181">
        <v>119</v>
      </c>
      <c r="L5264" s="181"/>
      <c r="M5264" s="181"/>
      <c r="N5264" s="596" t="s">
        <v>288</v>
      </c>
    </row>
    <row r="5265" spans="1:14" ht="18" customHeight="1" x14ac:dyDescent="0.25">
      <c r="A5265" s="181">
        <v>2226</v>
      </c>
      <c r="B5265" s="701" t="s">
        <v>7145</v>
      </c>
      <c r="C5265" s="181" t="s">
        <v>6964</v>
      </c>
      <c r="D5265" s="181" t="s">
        <v>2848</v>
      </c>
      <c r="E5265" s="181" t="s">
        <v>6835</v>
      </c>
      <c r="F5265" s="181" t="s">
        <v>304</v>
      </c>
      <c r="G5265" s="181" t="s">
        <v>1508</v>
      </c>
      <c r="H5265" s="181" t="s">
        <v>7</v>
      </c>
      <c r="I5265" s="181" t="s">
        <v>18676</v>
      </c>
      <c r="J5265" s="181">
        <v>80320</v>
      </c>
      <c r="K5265" s="181">
        <v>9</v>
      </c>
      <c r="L5265" s="181"/>
      <c r="M5265" s="181"/>
      <c r="N5265" s="596" t="s">
        <v>288</v>
      </c>
    </row>
    <row r="5266" spans="1:14" ht="18" customHeight="1" x14ac:dyDescent="0.25">
      <c r="A5266" s="181">
        <v>24440</v>
      </c>
      <c r="B5266" s="701" t="s">
        <v>7149</v>
      </c>
      <c r="C5266" s="181" t="s">
        <v>7150</v>
      </c>
      <c r="D5266" s="181" t="s">
        <v>1311</v>
      </c>
      <c r="E5266" s="181" t="s">
        <v>7148</v>
      </c>
      <c r="F5266" s="181" t="s">
        <v>577</v>
      </c>
      <c r="G5266" s="181" t="s">
        <v>1313</v>
      </c>
      <c r="H5266" s="181" t="s">
        <v>7</v>
      </c>
      <c r="I5266" s="181" t="s">
        <v>7043</v>
      </c>
      <c r="J5266" s="181">
        <v>54300</v>
      </c>
      <c r="K5266" s="181">
        <v>98</v>
      </c>
      <c r="L5266" s="181"/>
      <c r="M5266" s="181"/>
      <c r="N5266" s="596" t="s">
        <v>288</v>
      </c>
    </row>
    <row r="5267" spans="1:14" ht="18" customHeight="1" x14ac:dyDescent="0.25">
      <c r="A5267" s="181">
        <v>24617</v>
      </c>
      <c r="B5267" s="701" t="s">
        <v>15754</v>
      </c>
      <c r="C5267" s="181" t="s">
        <v>7045</v>
      </c>
      <c r="D5267" s="181" t="s">
        <v>1311</v>
      </c>
      <c r="E5267" s="181" t="s">
        <v>7148</v>
      </c>
      <c r="F5267" s="181" t="s">
        <v>577</v>
      </c>
      <c r="G5267" s="181" t="s">
        <v>139</v>
      </c>
      <c r="H5267" s="181" t="s">
        <v>5</v>
      </c>
      <c r="I5267" s="181" t="s">
        <v>1433</v>
      </c>
      <c r="J5267" s="181">
        <v>107542</v>
      </c>
      <c r="K5267" s="181">
        <v>2</v>
      </c>
      <c r="L5267" s="181"/>
      <c r="M5267" s="181"/>
      <c r="N5267" s="596" t="s">
        <v>288</v>
      </c>
    </row>
    <row r="5268" spans="1:14" s="158" customFormat="1" ht="18" customHeight="1" x14ac:dyDescent="0.25">
      <c r="A5268" s="181">
        <v>6423</v>
      </c>
      <c r="B5268" s="701" t="s">
        <v>18677</v>
      </c>
      <c r="C5268" s="181" t="s">
        <v>17559</v>
      </c>
      <c r="D5268" s="181" t="s">
        <v>1311</v>
      </c>
      <c r="E5268" s="181" t="s">
        <v>7148</v>
      </c>
      <c r="F5268" s="181" t="s">
        <v>577</v>
      </c>
      <c r="G5268" s="181" t="s">
        <v>139</v>
      </c>
      <c r="H5268" s="181" t="s">
        <v>5</v>
      </c>
      <c r="I5268" s="181" t="s">
        <v>7005</v>
      </c>
      <c r="J5268" s="181">
        <v>95950</v>
      </c>
      <c r="K5268" s="181">
        <v>1</v>
      </c>
      <c r="L5268" s="181"/>
      <c r="M5268" s="181"/>
      <c r="N5268" s="596" t="s">
        <v>288</v>
      </c>
    </row>
    <row r="5269" spans="1:14" s="158" customFormat="1" ht="18" customHeight="1" x14ac:dyDescent="0.25">
      <c r="A5269" s="181">
        <v>11750</v>
      </c>
      <c r="B5269" s="701" t="s">
        <v>17128</v>
      </c>
      <c r="C5269" s="181" t="s">
        <v>7158</v>
      </c>
      <c r="D5269" s="181" t="s">
        <v>1311</v>
      </c>
      <c r="E5269" s="181" t="s">
        <v>7153</v>
      </c>
      <c r="F5269" s="181" t="s">
        <v>577</v>
      </c>
      <c r="G5269" s="181" t="s">
        <v>1313</v>
      </c>
      <c r="H5269" s="181" t="s">
        <v>7</v>
      </c>
      <c r="I5269" s="181" t="s">
        <v>7061</v>
      </c>
      <c r="J5269" s="181">
        <v>51690</v>
      </c>
      <c r="K5269" s="181">
        <v>65</v>
      </c>
      <c r="L5269" s="181"/>
      <c r="M5269" s="181"/>
      <c r="N5269" s="596" t="s">
        <v>288</v>
      </c>
    </row>
    <row r="5270" spans="1:14" s="158" customFormat="1" ht="18" customHeight="1" x14ac:dyDescent="0.25">
      <c r="A5270" s="181">
        <v>11748</v>
      </c>
      <c r="B5270" s="701" t="s">
        <v>7157</v>
      </c>
      <c r="C5270" s="181" t="s">
        <v>7158</v>
      </c>
      <c r="D5270" s="181" t="s">
        <v>1311</v>
      </c>
      <c r="E5270" s="181" t="s">
        <v>7159</v>
      </c>
      <c r="F5270" s="181" t="s">
        <v>304</v>
      </c>
      <c r="G5270" s="181" t="s">
        <v>1313</v>
      </c>
      <c r="H5270" s="181" t="s">
        <v>7</v>
      </c>
      <c r="I5270" s="181" t="s">
        <v>7160</v>
      </c>
      <c r="J5270" s="181">
        <v>55350</v>
      </c>
      <c r="K5270" s="181">
        <v>80</v>
      </c>
      <c r="L5270" s="181"/>
      <c r="M5270" s="181"/>
      <c r="N5270" s="596" t="s">
        <v>288</v>
      </c>
    </row>
    <row r="5271" spans="1:14" s="158" customFormat="1" ht="18" customHeight="1" x14ac:dyDescent="0.25">
      <c r="A5271" s="181">
        <v>13320</v>
      </c>
      <c r="B5271" s="701" t="s">
        <v>14363</v>
      </c>
      <c r="C5271" s="181" t="s">
        <v>7062</v>
      </c>
      <c r="D5271" s="181" t="s">
        <v>1311</v>
      </c>
      <c r="E5271" s="181" t="s">
        <v>7159</v>
      </c>
      <c r="F5271" s="181" t="s">
        <v>577</v>
      </c>
      <c r="G5271" s="181" t="s">
        <v>139</v>
      </c>
      <c r="H5271" s="181" t="s">
        <v>5</v>
      </c>
      <c r="I5271" s="181" t="s">
        <v>6835</v>
      </c>
      <c r="J5271" s="181">
        <v>136244</v>
      </c>
      <c r="K5271" s="181">
        <v>7</v>
      </c>
      <c r="L5271" s="181"/>
      <c r="M5271" s="181"/>
      <c r="N5271" s="596" t="s">
        <v>288</v>
      </c>
    </row>
    <row r="5272" spans="1:14" s="158" customFormat="1" ht="18" customHeight="1" x14ac:dyDescent="0.25">
      <c r="A5272" s="181">
        <v>82296</v>
      </c>
      <c r="B5272" s="701" t="s">
        <v>11422</v>
      </c>
      <c r="C5272" s="181" t="s">
        <v>17553</v>
      </c>
      <c r="D5272" s="181" t="s">
        <v>1311</v>
      </c>
      <c r="E5272" s="181" t="s">
        <v>7159</v>
      </c>
      <c r="F5272" s="181" t="s">
        <v>577</v>
      </c>
      <c r="G5272" s="181" t="s">
        <v>139</v>
      </c>
      <c r="H5272" s="181" t="s">
        <v>5</v>
      </c>
      <c r="I5272" s="181" t="s">
        <v>11233</v>
      </c>
      <c r="J5272" s="181">
        <v>88130</v>
      </c>
      <c r="K5272" s="181">
        <v>37</v>
      </c>
      <c r="L5272" s="181"/>
      <c r="M5272" s="181"/>
      <c r="N5272" s="596" t="s">
        <v>288</v>
      </c>
    </row>
    <row r="5273" spans="1:14" s="158" customFormat="1" ht="18" customHeight="1" x14ac:dyDescent="0.25">
      <c r="A5273" s="181">
        <v>22867</v>
      </c>
      <c r="B5273" s="701" t="s">
        <v>7162</v>
      </c>
      <c r="C5273" s="181" t="s">
        <v>7052</v>
      </c>
      <c r="D5273" s="181" t="s">
        <v>1311</v>
      </c>
      <c r="E5273" s="181" t="s">
        <v>7164</v>
      </c>
      <c r="F5273" s="181" t="s">
        <v>577</v>
      </c>
      <c r="G5273" s="181" t="s">
        <v>1313</v>
      </c>
      <c r="H5273" s="181" t="s">
        <v>7</v>
      </c>
      <c r="I5273" s="181" t="s">
        <v>3498</v>
      </c>
      <c r="J5273" s="181">
        <v>62820</v>
      </c>
      <c r="K5273" s="181">
        <v>143</v>
      </c>
      <c r="L5273" s="181"/>
      <c r="M5273" s="181"/>
      <c r="N5273" s="596" t="s">
        <v>288</v>
      </c>
    </row>
    <row r="5274" spans="1:14" s="158" customFormat="1" ht="18" customHeight="1" x14ac:dyDescent="0.25">
      <c r="A5274" s="181">
        <v>86514</v>
      </c>
      <c r="B5274" s="701" t="s">
        <v>18678</v>
      </c>
      <c r="C5274" s="181" t="s">
        <v>6900</v>
      </c>
      <c r="D5274" s="181" t="s">
        <v>1311</v>
      </c>
      <c r="E5274" s="181" t="s">
        <v>7164</v>
      </c>
      <c r="F5274" s="181" t="s">
        <v>577</v>
      </c>
      <c r="G5274" s="181" t="s">
        <v>139</v>
      </c>
      <c r="H5274" s="181" t="s">
        <v>5</v>
      </c>
      <c r="I5274" s="181" t="s">
        <v>18679</v>
      </c>
      <c r="J5274" s="181">
        <v>232810</v>
      </c>
      <c r="K5274" s="181">
        <v>1</v>
      </c>
      <c r="L5274" s="181"/>
      <c r="M5274" s="181"/>
      <c r="N5274" s="596" t="s">
        <v>288</v>
      </c>
    </row>
    <row r="5275" spans="1:14" s="158" customFormat="1" ht="18" customHeight="1" x14ac:dyDescent="0.25">
      <c r="A5275" s="181">
        <v>11409</v>
      </c>
      <c r="B5275" s="701" t="s">
        <v>7165</v>
      </c>
      <c r="C5275" s="181" t="s">
        <v>7055</v>
      </c>
      <c r="D5275" s="181" t="s">
        <v>1311</v>
      </c>
      <c r="E5275" s="181" t="s">
        <v>7167</v>
      </c>
      <c r="F5275" s="181" t="s">
        <v>577</v>
      </c>
      <c r="G5275" s="181" t="s">
        <v>139</v>
      </c>
      <c r="H5275" s="181" t="s">
        <v>5</v>
      </c>
      <c r="I5275" s="181" t="s">
        <v>7168</v>
      </c>
      <c r="J5275" s="181">
        <v>88370</v>
      </c>
      <c r="K5275" s="181">
        <v>1</v>
      </c>
      <c r="L5275" s="181"/>
      <c r="M5275" s="181"/>
      <c r="N5275" s="596" t="s">
        <v>288</v>
      </c>
    </row>
    <row r="5276" spans="1:14" s="158" customFormat="1" ht="18" customHeight="1" x14ac:dyDescent="0.25">
      <c r="A5276" s="181">
        <v>26164</v>
      </c>
      <c r="B5276" s="701" t="s">
        <v>7169</v>
      </c>
      <c r="C5276" s="181" t="s">
        <v>6900</v>
      </c>
      <c r="D5276" s="181" t="s">
        <v>1311</v>
      </c>
      <c r="E5276" s="181" t="s">
        <v>7167</v>
      </c>
      <c r="F5276" s="181" t="s">
        <v>577</v>
      </c>
      <c r="G5276" s="181" t="s">
        <v>1313</v>
      </c>
      <c r="H5276" s="181" t="s">
        <v>7</v>
      </c>
      <c r="I5276" s="181" t="s">
        <v>7136</v>
      </c>
      <c r="J5276" s="181">
        <v>50130</v>
      </c>
      <c r="K5276" s="181">
        <v>49</v>
      </c>
      <c r="L5276" s="181"/>
      <c r="M5276" s="181"/>
      <c r="N5276" s="596" t="s">
        <v>288</v>
      </c>
    </row>
    <row r="5277" spans="1:14" s="158" customFormat="1" ht="18" customHeight="1" x14ac:dyDescent="0.25">
      <c r="A5277" s="181">
        <v>24282</v>
      </c>
      <c r="B5277" s="701" t="s">
        <v>7171</v>
      </c>
      <c r="C5277" s="181" t="s">
        <v>13686</v>
      </c>
      <c r="D5277" s="181" t="s">
        <v>1311</v>
      </c>
      <c r="E5277" s="181" t="s">
        <v>7173</v>
      </c>
      <c r="F5277" s="181" t="s">
        <v>577</v>
      </c>
      <c r="G5277" s="181" t="s">
        <v>1313</v>
      </c>
      <c r="H5277" s="181" t="s">
        <v>7</v>
      </c>
      <c r="I5277" s="181" t="s">
        <v>6903</v>
      </c>
      <c r="J5277" s="181">
        <v>61140</v>
      </c>
      <c r="K5277" s="181">
        <v>74</v>
      </c>
      <c r="L5277" s="181"/>
      <c r="M5277" s="181"/>
      <c r="N5277" s="596" t="s">
        <v>288</v>
      </c>
    </row>
    <row r="5278" spans="1:14" s="158" customFormat="1" ht="18" customHeight="1" x14ac:dyDescent="0.25">
      <c r="A5278" s="181">
        <v>82417</v>
      </c>
      <c r="B5278" s="701" t="s">
        <v>7174</v>
      </c>
      <c r="C5278" s="181" t="s">
        <v>11100</v>
      </c>
      <c r="D5278" s="181" t="s">
        <v>1311</v>
      </c>
      <c r="E5278" s="181" t="s">
        <v>7173</v>
      </c>
      <c r="F5278" s="181" t="s">
        <v>577</v>
      </c>
      <c r="G5278" s="181" t="s">
        <v>139</v>
      </c>
      <c r="H5278" s="181" t="s">
        <v>5</v>
      </c>
      <c r="I5278" s="181" t="s">
        <v>6903</v>
      </c>
      <c r="J5278" s="181">
        <v>119922</v>
      </c>
      <c r="K5278" s="181">
        <v>3</v>
      </c>
      <c r="L5278" s="181"/>
      <c r="M5278" s="181"/>
      <c r="N5278" s="596" t="s">
        <v>288</v>
      </c>
    </row>
    <row r="5279" spans="1:14" s="158" customFormat="1" ht="18" customHeight="1" x14ac:dyDescent="0.25">
      <c r="A5279" s="181">
        <v>7671</v>
      </c>
      <c r="B5279" s="701" t="s">
        <v>14364</v>
      </c>
      <c r="C5279" s="181" t="s">
        <v>10742</v>
      </c>
      <c r="D5279" s="181" t="s">
        <v>1311</v>
      </c>
      <c r="E5279" s="181" t="s">
        <v>7173</v>
      </c>
      <c r="F5279" s="181" t="s">
        <v>577</v>
      </c>
      <c r="G5279" s="181" t="s">
        <v>139</v>
      </c>
      <c r="H5279" s="181" t="s">
        <v>5</v>
      </c>
      <c r="I5279" s="181" t="s">
        <v>14365</v>
      </c>
      <c r="J5279" s="181">
        <v>143338</v>
      </c>
      <c r="K5279" s="181">
        <v>6</v>
      </c>
      <c r="L5279" s="181"/>
      <c r="M5279" s="181"/>
      <c r="N5279" s="596" t="s">
        <v>288</v>
      </c>
    </row>
    <row r="5280" spans="1:14" s="158" customFormat="1" ht="18" customHeight="1" x14ac:dyDescent="0.25">
      <c r="A5280" s="181">
        <v>82065</v>
      </c>
      <c r="B5280" s="701" t="s">
        <v>14366</v>
      </c>
      <c r="C5280" s="181" t="s">
        <v>14367</v>
      </c>
      <c r="D5280" s="181" t="s">
        <v>1311</v>
      </c>
      <c r="E5280" s="181" t="s">
        <v>14368</v>
      </c>
      <c r="F5280" s="181" t="s">
        <v>577</v>
      </c>
      <c r="G5280" s="181" t="s">
        <v>139</v>
      </c>
      <c r="H5280" s="181" t="s">
        <v>5</v>
      </c>
      <c r="I5280" s="181" t="s">
        <v>7151</v>
      </c>
      <c r="J5280" s="181">
        <v>109930</v>
      </c>
      <c r="K5280" s="181">
        <v>2</v>
      </c>
      <c r="L5280" s="181"/>
      <c r="M5280" s="181"/>
      <c r="N5280" s="596" t="s">
        <v>288</v>
      </c>
    </row>
    <row r="5281" spans="1:14" s="158" customFormat="1" ht="18" customHeight="1" x14ac:dyDescent="0.25">
      <c r="A5281" s="181">
        <v>22073</v>
      </c>
      <c r="B5281" s="701" t="s">
        <v>15755</v>
      </c>
      <c r="C5281" s="181" t="s">
        <v>13707</v>
      </c>
      <c r="D5281" s="181" t="s">
        <v>1311</v>
      </c>
      <c r="E5281" s="181" t="s">
        <v>13708</v>
      </c>
      <c r="F5281" s="181" t="s">
        <v>577</v>
      </c>
      <c r="G5281" s="181" t="s">
        <v>1313</v>
      </c>
      <c r="H5281" s="181" t="s">
        <v>7</v>
      </c>
      <c r="I5281" s="181" t="s">
        <v>13696</v>
      </c>
      <c r="J5281" s="181">
        <v>57730</v>
      </c>
      <c r="K5281" s="181">
        <v>65</v>
      </c>
      <c r="L5281" s="181"/>
      <c r="M5281" s="181"/>
      <c r="N5281" s="596" t="s">
        <v>288</v>
      </c>
    </row>
    <row r="5282" spans="1:14" ht="18" customHeight="1" x14ac:dyDescent="0.25">
      <c r="A5282" s="181">
        <v>29375</v>
      </c>
      <c r="B5282" s="701" t="s">
        <v>14369</v>
      </c>
      <c r="C5282" s="181" t="s">
        <v>14370</v>
      </c>
      <c r="D5282" s="181" t="s">
        <v>1311</v>
      </c>
      <c r="E5282" s="181" t="s">
        <v>13708</v>
      </c>
      <c r="F5282" s="181" t="s">
        <v>577</v>
      </c>
      <c r="G5282" s="181" t="s">
        <v>139</v>
      </c>
      <c r="H5282" s="181" t="s">
        <v>5</v>
      </c>
      <c r="I5282" s="181" t="s">
        <v>14371</v>
      </c>
      <c r="J5282" s="181">
        <v>169380</v>
      </c>
      <c r="K5282" s="181">
        <v>1</v>
      </c>
      <c r="L5282" s="181"/>
      <c r="M5282" s="181"/>
      <c r="N5282" s="596" t="s">
        <v>288</v>
      </c>
    </row>
    <row r="5283" spans="1:14" ht="18" customHeight="1" x14ac:dyDescent="0.25">
      <c r="A5283" s="181">
        <v>9606</v>
      </c>
      <c r="B5283" s="701" t="s">
        <v>7179</v>
      </c>
      <c r="C5283" s="181" t="s">
        <v>7019</v>
      </c>
      <c r="D5283" s="181" t="s">
        <v>1338</v>
      </c>
      <c r="E5283" s="181" t="s">
        <v>7178</v>
      </c>
      <c r="F5283" s="181" t="s">
        <v>577</v>
      </c>
      <c r="G5283" s="181" t="s">
        <v>139</v>
      </c>
      <c r="H5283" s="181" t="s">
        <v>5</v>
      </c>
      <c r="I5283" s="181" t="s">
        <v>7151</v>
      </c>
      <c r="J5283" s="181">
        <v>136410</v>
      </c>
      <c r="K5283" s="181">
        <v>6</v>
      </c>
      <c r="L5283" s="181"/>
      <c r="M5283" s="181"/>
      <c r="N5283" s="596" t="s">
        <v>288</v>
      </c>
    </row>
    <row r="5284" spans="1:14" ht="18" customHeight="1" x14ac:dyDescent="0.25">
      <c r="A5284" s="181">
        <v>24285</v>
      </c>
      <c r="B5284" s="701" t="s">
        <v>17129</v>
      </c>
      <c r="C5284" s="181" t="s">
        <v>7070</v>
      </c>
      <c r="D5284" s="181" t="s">
        <v>1338</v>
      </c>
      <c r="E5284" s="181" t="s">
        <v>7178</v>
      </c>
      <c r="F5284" s="181" t="s">
        <v>577</v>
      </c>
      <c r="G5284" s="181" t="s">
        <v>1313</v>
      </c>
      <c r="H5284" s="181" t="s">
        <v>7</v>
      </c>
      <c r="I5284" s="181" t="s">
        <v>17130</v>
      </c>
      <c r="J5284" s="181">
        <v>43250</v>
      </c>
      <c r="K5284" s="181">
        <v>33</v>
      </c>
      <c r="L5284" s="181"/>
      <c r="M5284" s="181"/>
      <c r="N5284" s="596" t="s">
        <v>288</v>
      </c>
    </row>
    <row r="5285" spans="1:14" s="158" customFormat="1" ht="18" customHeight="1" x14ac:dyDescent="0.25">
      <c r="A5285" s="181">
        <v>23106</v>
      </c>
      <c r="B5285" s="701" t="s">
        <v>7181</v>
      </c>
      <c r="C5285" s="181" t="s">
        <v>7161</v>
      </c>
      <c r="D5285" s="181" t="s">
        <v>1338</v>
      </c>
      <c r="E5285" s="181" t="s">
        <v>7183</v>
      </c>
      <c r="F5285" s="181" t="s">
        <v>577</v>
      </c>
      <c r="G5285" s="181" t="s">
        <v>139</v>
      </c>
      <c r="H5285" s="181" t="s">
        <v>5</v>
      </c>
      <c r="I5285" s="181" t="s">
        <v>595</v>
      </c>
      <c r="J5285" s="181">
        <v>159630</v>
      </c>
      <c r="K5285" s="181">
        <v>1</v>
      </c>
      <c r="L5285" s="181"/>
      <c r="M5285" s="181"/>
      <c r="N5285" s="596" t="s">
        <v>288</v>
      </c>
    </row>
    <row r="5286" spans="1:14" s="158" customFormat="1" ht="18" customHeight="1" x14ac:dyDescent="0.25">
      <c r="A5286" s="181">
        <v>24941</v>
      </c>
      <c r="B5286" s="701" t="s">
        <v>7184</v>
      </c>
      <c r="C5286" s="181" t="s">
        <v>6950</v>
      </c>
      <c r="D5286" s="181" t="s">
        <v>1338</v>
      </c>
      <c r="E5286" s="181" t="s">
        <v>7185</v>
      </c>
      <c r="F5286" s="181" t="s">
        <v>577</v>
      </c>
      <c r="G5286" s="181" t="s">
        <v>1313</v>
      </c>
      <c r="H5286" s="181" t="s">
        <v>7</v>
      </c>
      <c r="I5286" s="181" t="s">
        <v>7154</v>
      </c>
      <c r="J5286" s="181">
        <v>50520</v>
      </c>
      <c r="K5286" s="181">
        <v>67</v>
      </c>
      <c r="L5286" s="181"/>
      <c r="M5286" s="181"/>
      <c r="N5286" s="596" t="s">
        <v>288</v>
      </c>
    </row>
    <row r="5287" spans="1:14" s="158" customFormat="1" ht="18" customHeight="1" x14ac:dyDescent="0.25">
      <c r="A5287" s="181">
        <v>11844</v>
      </c>
      <c r="B5287" s="701" t="s">
        <v>7186</v>
      </c>
      <c r="C5287" s="181" t="s">
        <v>7078</v>
      </c>
      <c r="D5287" s="181" t="s">
        <v>2929</v>
      </c>
      <c r="E5287" s="181" t="s">
        <v>7074</v>
      </c>
      <c r="F5287" s="181" t="s">
        <v>304</v>
      </c>
      <c r="G5287" s="181" t="s">
        <v>2936</v>
      </c>
      <c r="H5287" s="181" t="s">
        <v>2313</v>
      </c>
      <c r="I5287" s="181" t="s">
        <v>7079</v>
      </c>
      <c r="J5287" s="181">
        <v>19960</v>
      </c>
      <c r="K5287" s="181">
        <v>1</v>
      </c>
      <c r="L5287" s="181"/>
      <c r="M5287" s="181"/>
      <c r="N5287" s="596" t="s">
        <v>288</v>
      </c>
    </row>
    <row r="5288" spans="1:14" s="158" customFormat="1" ht="18" customHeight="1" x14ac:dyDescent="0.25">
      <c r="A5288" s="181">
        <v>21336</v>
      </c>
      <c r="B5288" s="701" t="s">
        <v>7187</v>
      </c>
      <c r="C5288" s="181" t="s">
        <v>7188</v>
      </c>
      <c r="D5288" s="181" t="s">
        <v>1358</v>
      </c>
      <c r="E5288" s="181" t="s">
        <v>7189</v>
      </c>
      <c r="F5288" s="181" t="s">
        <v>304</v>
      </c>
      <c r="G5288" s="181" t="s">
        <v>140</v>
      </c>
      <c r="H5288" s="181" t="s">
        <v>7</v>
      </c>
      <c r="I5288" s="181" t="s">
        <v>7080</v>
      </c>
      <c r="J5288" s="181">
        <v>208010</v>
      </c>
      <c r="K5288" s="181">
        <v>20</v>
      </c>
      <c r="L5288" s="181"/>
      <c r="M5288" s="181"/>
      <c r="N5288" s="596" t="s">
        <v>288</v>
      </c>
    </row>
    <row r="5289" spans="1:14" s="158" customFormat="1" ht="18" customHeight="1" x14ac:dyDescent="0.25">
      <c r="A5289" s="181">
        <v>29092</v>
      </c>
      <c r="B5289" s="701" t="s">
        <v>13709</v>
      </c>
      <c r="C5289" s="181" t="s">
        <v>7161</v>
      </c>
      <c r="D5289" s="181" t="s">
        <v>1358</v>
      </c>
      <c r="E5289" s="181" t="s">
        <v>6877</v>
      </c>
      <c r="F5289" s="181" t="s">
        <v>304</v>
      </c>
      <c r="G5289" s="181" t="s">
        <v>140</v>
      </c>
      <c r="H5289" s="181" t="s">
        <v>7</v>
      </c>
      <c r="I5289" s="181" t="s">
        <v>7081</v>
      </c>
      <c r="J5289" s="181">
        <v>185540</v>
      </c>
      <c r="K5289" s="181">
        <v>51</v>
      </c>
      <c r="L5289" s="181"/>
      <c r="M5289" s="181"/>
      <c r="N5289" s="596" t="s">
        <v>288</v>
      </c>
    </row>
    <row r="5290" spans="1:14" s="158" customFormat="1" ht="18" customHeight="1" x14ac:dyDescent="0.25">
      <c r="A5290" s="181">
        <v>23196</v>
      </c>
      <c r="B5290" s="701" t="s">
        <v>7192</v>
      </c>
      <c r="C5290" s="181" t="s">
        <v>7163</v>
      </c>
      <c r="D5290" s="181" t="s">
        <v>1358</v>
      </c>
      <c r="E5290" s="181" t="s">
        <v>6997</v>
      </c>
      <c r="F5290" s="181" t="s">
        <v>304</v>
      </c>
      <c r="G5290" s="181" t="s">
        <v>140</v>
      </c>
      <c r="H5290" s="181" t="s">
        <v>7</v>
      </c>
      <c r="I5290" s="181" t="s">
        <v>5518</v>
      </c>
      <c r="J5290" s="181">
        <v>197210.7</v>
      </c>
      <c r="K5290" s="181">
        <v>109</v>
      </c>
      <c r="L5290" s="181"/>
      <c r="M5290" s="181"/>
      <c r="N5290" s="596" t="s">
        <v>288</v>
      </c>
    </row>
    <row r="5291" spans="1:14" s="158" customFormat="1" ht="18" customHeight="1" x14ac:dyDescent="0.25">
      <c r="A5291" s="181">
        <v>26842</v>
      </c>
      <c r="B5291" s="701" t="s">
        <v>7193</v>
      </c>
      <c r="C5291" s="181" t="s">
        <v>7166</v>
      </c>
      <c r="D5291" s="181" t="s">
        <v>1358</v>
      </c>
      <c r="E5291" s="181" t="s">
        <v>7194</v>
      </c>
      <c r="F5291" s="181" t="s">
        <v>304</v>
      </c>
      <c r="G5291" s="181" t="s">
        <v>140</v>
      </c>
      <c r="H5291" s="181" t="s">
        <v>7</v>
      </c>
      <c r="I5291" s="181" t="s">
        <v>15743</v>
      </c>
      <c r="J5291" s="181">
        <v>186870</v>
      </c>
      <c r="K5291" s="181">
        <v>26</v>
      </c>
      <c r="L5291" s="181"/>
      <c r="M5291" s="181"/>
      <c r="N5291" s="596" t="s">
        <v>288</v>
      </c>
    </row>
    <row r="5292" spans="1:14" s="158" customFormat="1" ht="18" customHeight="1" x14ac:dyDescent="0.25">
      <c r="A5292" s="181">
        <v>23517</v>
      </c>
      <c r="B5292" s="701" t="s">
        <v>7195</v>
      </c>
      <c r="C5292" s="181" t="s">
        <v>7170</v>
      </c>
      <c r="D5292" s="181" t="s">
        <v>1385</v>
      </c>
      <c r="E5292" s="181" t="s">
        <v>6899</v>
      </c>
      <c r="F5292" s="181" t="s">
        <v>304</v>
      </c>
      <c r="G5292" s="181" t="s">
        <v>140</v>
      </c>
      <c r="H5292" s="181" t="s">
        <v>7</v>
      </c>
      <c r="I5292" s="181" t="s">
        <v>12639</v>
      </c>
      <c r="J5292" s="181">
        <v>159890</v>
      </c>
      <c r="K5292" s="181">
        <v>21</v>
      </c>
      <c r="L5292" s="181"/>
      <c r="M5292" s="181"/>
      <c r="N5292" s="596" t="s">
        <v>288</v>
      </c>
    </row>
    <row r="5293" spans="1:14" s="158" customFormat="1" ht="18" customHeight="1" x14ac:dyDescent="0.25">
      <c r="A5293" s="181">
        <v>18511</v>
      </c>
      <c r="B5293" s="701" t="s">
        <v>15756</v>
      </c>
      <c r="C5293" s="181" t="s">
        <v>15757</v>
      </c>
      <c r="D5293" s="181" t="s">
        <v>1385</v>
      </c>
      <c r="E5293" s="181" t="s">
        <v>6899</v>
      </c>
      <c r="F5293" s="181" t="s">
        <v>304</v>
      </c>
      <c r="G5293" s="181" t="s">
        <v>140</v>
      </c>
      <c r="H5293" s="181" t="s">
        <v>7</v>
      </c>
      <c r="I5293" s="181" t="s">
        <v>15758</v>
      </c>
      <c r="J5293" s="181">
        <v>206840</v>
      </c>
      <c r="K5293" s="181">
        <v>19</v>
      </c>
      <c r="L5293" s="181"/>
      <c r="M5293" s="181"/>
      <c r="N5293" s="596" t="s">
        <v>288</v>
      </c>
    </row>
    <row r="5294" spans="1:14" s="158" customFormat="1" ht="18" customHeight="1" x14ac:dyDescent="0.25">
      <c r="A5294" s="181">
        <v>22804</v>
      </c>
      <c r="B5294" s="701" t="s">
        <v>7197</v>
      </c>
      <c r="C5294" s="181" t="s">
        <v>7172</v>
      </c>
      <c r="D5294" s="181" t="s">
        <v>1385</v>
      </c>
      <c r="E5294" s="181" t="s">
        <v>7198</v>
      </c>
      <c r="F5294" s="181" t="s">
        <v>304</v>
      </c>
      <c r="G5294" s="181" t="s">
        <v>140</v>
      </c>
      <c r="H5294" s="181" t="s">
        <v>7</v>
      </c>
      <c r="I5294" s="181" t="s">
        <v>7113</v>
      </c>
      <c r="J5294" s="181">
        <v>157500</v>
      </c>
      <c r="K5294" s="181">
        <v>48</v>
      </c>
      <c r="L5294" s="181"/>
      <c r="M5294" s="181"/>
      <c r="N5294" s="596" t="s">
        <v>288</v>
      </c>
    </row>
    <row r="5295" spans="1:14" s="158" customFormat="1" ht="18" customHeight="1" x14ac:dyDescent="0.25">
      <c r="A5295" s="181">
        <v>18509</v>
      </c>
      <c r="B5295" s="701" t="s">
        <v>7199</v>
      </c>
      <c r="C5295" s="181" t="s">
        <v>7175</v>
      </c>
      <c r="D5295" s="181" t="s">
        <v>1385</v>
      </c>
      <c r="E5295" s="181" t="s">
        <v>7065</v>
      </c>
      <c r="F5295" s="181" t="s">
        <v>304</v>
      </c>
      <c r="G5295" s="181" t="s">
        <v>140</v>
      </c>
      <c r="H5295" s="181" t="s">
        <v>7</v>
      </c>
      <c r="I5295" s="181" t="s">
        <v>7200</v>
      </c>
      <c r="J5295" s="181">
        <v>156020</v>
      </c>
      <c r="K5295" s="181">
        <v>92</v>
      </c>
      <c r="L5295" s="181"/>
      <c r="M5295" s="181"/>
      <c r="N5295" s="596" t="s">
        <v>288</v>
      </c>
    </row>
    <row r="5296" spans="1:14" s="158" customFormat="1" ht="18" customHeight="1" x14ac:dyDescent="0.25">
      <c r="A5296" s="181">
        <v>23497</v>
      </c>
      <c r="B5296" s="701" t="s">
        <v>7201</v>
      </c>
      <c r="C5296" s="181" t="s">
        <v>7176</v>
      </c>
      <c r="D5296" s="181" t="s">
        <v>1385</v>
      </c>
      <c r="E5296" s="181" t="s">
        <v>6824</v>
      </c>
      <c r="F5296" s="181" t="s">
        <v>304</v>
      </c>
      <c r="G5296" s="181" t="s">
        <v>140</v>
      </c>
      <c r="H5296" s="181" t="s">
        <v>7</v>
      </c>
      <c r="I5296" s="181" t="s">
        <v>7202</v>
      </c>
      <c r="J5296" s="181">
        <v>183390</v>
      </c>
      <c r="K5296" s="181">
        <v>233</v>
      </c>
      <c r="L5296" s="181"/>
      <c r="M5296" s="181"/>
      <c r="N5296" s="596" t="s">
        <v>288</v>
      </c>
    </row>
    <row r="5297" spans="1:14" s="158" customFormat="1" ht="18" customHeight="1" x14ac:dyDescent="0.25">
      <c r="A5297" s="181">
        <v>22932</v>
      </c>
      <c r="B5297" s="701" t="s">
        <v>10968</v>
      </c>
      <c r="C5297" s="181" t="s">
        <v>10969</v>
      </c>
      <c r="D5297" s="181" t="s">
        <v>1385</v>
      </c>
      <c r="E5297" s="181" t="s">
        <v>10970</v>
      </c>
      <c r="F5297" s="181" t="s">
        <v>304</v>
      </c>
      <c r="G5297" s="181" t="s">
        <v>140</v>
      </c>
      <c r="H5297" s="181" t="s">
        <v>7</v>
      </c>
      <c r="I5297" s="181" t="s">
        <v>7202</v>
      </c>
      <c r="J5297" s="181">
        <v>171630</v>
      </c>
      <c r="K5297" s="181">
        <v>48</v>
      </c>
      <c r="L5297" s="181"/>
      <c r="M5297" s="181"/>
      <c r="N5297" s="596" t="s">
        <v>288</v>
      </c>
    </row>
    <row r="5298" spans="1:14" s="158" customFormat="1" ht="18" customHeight="1" x14ac:dyDescent="0.25">
      <c r="A5298" s="181">
        <v>22801</v>
      </c>
      <c r="B5298" s="701" t="s">
        <v>7203</v>
      </c>
      <c r="C5298" s="181" t="s">
        <v>7177</v>
      </c>
      <c r="D5298" s="181" t="s">
        <v>1385</v>
      </c>
      <c r="E5298" s="181" t="s">
        <v>6877</v>
      </c>
      <c r="F5298" s="181" t="s">
        <v>304</v>
      </c>
      <c r="G5298" s="181" t="s">
        <v>140</v>
      </c>
      <c r="H5298" s="181" t="s">
        <v>7</v>
      </c>
      <c r="I5298" s="181" t="s">
        <v>7098</v>
      </c>
      <c r="J5298" s="181">
        <v>157500</v>
      </c>
      <c r="K5298" s="181">
        <v>25</v>
      </c>
      <c r="L5298" s="181"/>
      <c r="M5298" s="181"/>
      <c r="N5298" s="596" t="s">
        <v>288</v>
      </c>
    </row>
    <row r="5299" spans="1:14" s="158" customFormat="1" ht="18" customHeight="1" x14ac:dyDescent="0.25">
      <c r="A5299" s="181">
        <v>23375</v>
      </c>
      <c r="B5299" s="701" t="s">
        <v>7205</v>
      </c>
      <c r="C5299" s="181" t="s">
        <v>7180</v>
      </c>
      <c r="D5299" s="181" t="s">
        <v>1385</v>
      </c>
      <c r="E5299" s="181" t="s">
        <v>6877</v>
      </c>
      <c r="F5299" s="181" t="s">
        <v>304</v>
      </c>
      <c r="G5299" s="181" t="s">
        <v>140</v>
      </c>
      <c r="H5299" s="181" t="s">
        <v>7</v>
      </c>
      <c r="I5299" s="181" t="s">
        <v>7023</v>
      </c>
      <c r="J5299" s="181">
        <v>161630</v>
      </c>
      <c r="K5299" s="181">
        <v>34</v>
      </c>
      <c r="L5299" s="181"/>
      <c r="M5299" s="181"/>
      <c r="N5299" s="596" t="s">
        <v>288</v>
      </c>
    </row>
    <row r="5300" spans="1:14" s="158" customFormat="1" ht="18" customHeight="1" x14ac:dyDescent="0.25">
      <c r="A5300" s="181">
        <v>29096</v>
      </c>
      <c r="B5300" s="701" t="s">
        <v>11232</v>
      </c>
      <c r="C5300" s="181" t="s">
        <v>7182</v>
      </c>
      <c r="D5300" s="181" t="s">
        <v>1385</v>
      </c>
      <c r="E5300" s="181" t="s">
        <v>7207</v>
      </c>
      <c r="F5300" s="181" t="s">
        <v>304</v>
      </c>
      <c r="G5300" s="181" t="s">
        <v>140</v>
      </c>
      <c r="H5300" s="181" t="s">
        <v>7</v>
      </c>
      <c r="I5300" s="181" t="s">
        <v>7128</v>
      </c>
      <c r="J5300" s="181">
        <v>158430</v>
      </c>
      <c r="K5300" s="181">
        <v>36</v>
      </c>
      <c r="L5300" s="181"/>
      <c r="M5300" s="181"/>
      <c r="N5300" s="596" t="s">
        <v>288</v>
      </c>
    </row>
    <row r="5301" spans="1:14" s="158" customFormat="1" ht="18" customHeight="1" x14ac:dyDescent="0.25">
      <c r="A5301" s="181">
        <v>20911</v>
      </c>
      <c r="B5301" s="701" t="s">
        <v>7208</v>
      </c>
      <c r="C5301" s="181" t="s">
        <v>7209</v>
      </c>
      <c r="D5301" s="181" t="s">
        <v>1385</v>
      </c>
      <c r="E5301" s="181" t="s">
        <v>7210</v>
      </c>
      <c r="F5301" s="181" t="s">
        <v>304</v>
      </c>
      <c r="G5301" s="181" t="s">
        <v>140</v>
      </c>
      <c r="H5301" s="181" t="s">
        <v>7</v>
      </c>
      <c r="I5301" s="181" t="s">
        <v>6875</v>
      </c>
      <c r="J5301" s="181">
        <v>151170</v>
      </c>
      <c r="K5301" s="181">
        <v>76</v>
      </c>
      <c r="L5301" s="181"/>
      <c r="M5301" s="181"/>
      <c r="N5301" s="596" t="s">
        <v>288</v>
      </c>
    </row>
    <row r="5302" spans="1:14" s="158" customFormat="1" ht="18" customHeight="1" x14ac:dyDescent="0.25">
      <c r="A5302" s="181">
        <v>15187</v>
      </c>
      <c r="B5302" s="701" t="s">
        <v>7211</v>
      </c>
      <c r="C5302" s="181" t="s">
        <v>6926</v>
      </c>
      <c r="D5302" s="181" t="s">
        <v>1385</v>
      </c>
      <c r="E5302" s="181" t="s">
        <v>7212</v>
      </c>
      <c r="F5302" s="181" t="s">
        <v>304</v>
      </c>
      <c r="G5302" s="181" t="s">
        <v>140</v>
      </c>
      <c r="H5302" s="181" t="s">
        <v>7</v>
      </c>
      <c r="I5302" s="181" t="s">
        <v>5474</v>
      </c>
      <c r="J5302" s="181">
        <v>105040</v>
      </c>
      <c r="K5302" s="181">
        <v>21</v>
      </c>
      <c r="L5302" s="181"/>
      <c r="M5302" s="181"/>
      <c r="N5302" s="596" t="s">
        <v>288</v>
      </c>
    </row>
    <row r="5303" spans="1:14" s="158" customFormat="1" ht="18" customHeight="1" x14ac:dyDescent="0.25">
      <c r="A5303" s="181">
        <v>45727</v>
      </c>
      <c r="B5303" s="701" t="s">
        <v>7213</v>
      </c>
      <c r="C5303" s="181" t="s">
        <v>7214</v>
      </c>
      <c r="D5303" s="181" t="s">
        <v>1385</v>
      </c>
      <c r="E5303" s="181" t="s">
        <v>7215</v>
      </c>
      <c r="F5303" s="181" t="s">
        <v>304</v>
      </c>
      <c r="G5303" s="181" t="s">
        <v>140</v>
      </c>
      <c r="H5303" s="181" t="s">
        <v>7</v>
      </c>
      <c r="I5303" s="181" t="s">
        <v>7190</v>
      </c>
      <c r="J5303" s="181">
        <v>111520</v>
      </c>
      <c r="K5303" s="181">
        <v>18</v>
      </c>
      <c r="L5303" s="181"/>
      <c r="M5303" s="181"/>
      <c r="N5303" s="596" t="s">
        <v>288</v>
      </c>
    </row>
    <row r="5304" spans="1:14" s="158" customFormat="1" ht="18" customHeight="1" x14ac:dyDescent="0.25">
      <c r="A5304" s="181">
        <v>26841</v>
      </c>
      <c r="B5304" s="701" t="s">
        <v>7216</v>
      </c>
      <c r="C5304" s="181" t="s">
        <v>7217</v>
      </c>
      <c r="D5304" s="181" t="s">
        <v>1385</v>
      </c>
      <c r="E5304" s="181" t="s">
        <v>7218</v>
      </c>
      <c r="F5304" s="181" t="s">
        <v>304</v>
      </c>
      <c r="G5304" s="181" t="s">
        <v>140</v>
      </c>
      <c r="H5304" s="181" t="s">
        <v>7</v>
      </c>
      <c r="I5304" s="181" t="s">
        <v>17126</v>
      </c>
      <c r="J5304" s="181">
        <v>190380</v>
      </c>
      <c r="K5304" s="181">
        <v>62</v>
      </c>
      <c r="L5304" s="181"/>
      <c r="M5304" s="181"/>
      <c r="N5304" s="596" t="s">
        <v>288</v>
      </c>
    </row>
    <row r="5305" spans="1:14" s="158" customFormat="1" ht="18" customHeight="1" x14ac:dyDescent="0.25">
      <c r="A5305" s="181">
        <v>23182</v>
      </c>
      <c r="B5305" s="701" t="s">
        <v>7220</v>
      </c>
      <c r="C5305" s="181" t="s">
        <v>7221</v>
      </c>
      <c r="D5305" s="181" t="s">
        <v>1425</v>
      </c>
      <c r="E5305" s="181" t="s">
        <v>7222</v>
      </c>
      <c r="F5305" s="181" t="s">
        <v>304</v>
      </c>
      <c r="G5305" s="181" t="s">
        <v>1427</v>
      </c>
      <c r="H5305" s="181" t="s">
        <v>7</v>
      </c>
      <c r="I5305" s="181" t="s">
        <v>7223</v>
      </c>
      <c r="J5305" s="181">
        <v>527500</v>
      </c>
      <c r="K5305" s="181">
        <v>1</v>
      </c>
      <c r="L5305" s="181"/>
      <c r="M5305" s="181"/>
      <c r="N5305" s="596" t="s">
        <v>288</v>
      </c>
    </row>
    <row r="5306" spans="1:14" s="158" customFormat="1" ht="18" customHeight="1" x14ac:dyDescent="0.25">
      <c r="A5306" s="181">
        <v>23815</v>
      </c>
      <c r="B5306" s="701" t="s">
        <v>7224</v>
      </c>
      <c r="C5306" s="181" t="s">
        <v>7225</v>
      </c>
      <c r="D5306" s="181" t="s">
        <v>1425</v>
      </c>
      <c r="E5306" s="181" t="s">
        <v>7226</v>
      </c>
      <c r="F5306" s="181" t="s">
        <v>304</v>
      </c>
      <c r="G5306" s="181" t="s">
        <v>1427</v>
      </c>
      <c r="H5306" s="181" t="s">
        <v>7</v>
      </c>
      <c r="I5306" s="181" t="s">
        <v>1430</v>
      </c>
      <c r="J5306" s="181">
        <v>589640</v>
      </c>
      <c r="K5306" s="181">
        <v>16</v>
      </c>
      <c r="L5306" s="181"/>
      <c r="M5306" s="181"/>
      <c r="N5306" s="596" t="s">
        <v>288</v>
      </c>
    </row>
    <row r="5307" spans="1:14" s="158" customFormat="1" ht="18" customHeight="1" x14ac:dyDescent="0.25">
      <c r="A5307" s="181">
        <v>23615</v>
      </c>
      <c r="B5307" s="701" t="s">
        <v>7228</v>
      </c>
      <c r="C5307" s="181" t="s">
        <v>6939</v>
      </c>
      <c r="D5307" s="181" t="s">
        <v>1425</v>
      </c>
      <c r="E5307" s="181" t="s">
        <v>7229</v>
      </c>
      <c r="F5307" s="181" t="s">
        <v>304</v>
      </c>
      <c r="G5307" s="181" t="s">
        <v>1427</v>
      </c>
      <c r="H5307" s="181" t="s">
        <v>7</v>
      </c>
      <c r="I5307" s="181" t="s">
        <v>1430</v>
      </c>
      <c r="J5307" s="181">
        <v>509840</v>
      </c>
      <c r="K5307" s="181">
        <v>19</v>
      </c>
      <c r="L5307" s="181"/>
      <c r="M5307" s="181"/>
      <c r="N5307" s="596" t="s">
        <v>288</v>
      </c>
    </row>
    <row r="5308" spans="1:14" s="158" customFormat="1" ht="18" customHeight="1" x14ac:dyDescent="0.25">
      <c r="A5308" s="181">
        <v>23871</v>
      </c>
      <c r="B5308" s="701">
        <v>22156</v>
      </c>
      <c r="C5308" s="181" t="s">
        <v>18680</v>
      </c>
      <c r="D5308" s="181" t="s">
        <v>7231</v>
      </c>
      <c r="E5308" s="181" t="s">
        <v>7232</v>
      </c>
      <c r="F5308" s="181" t="s">
        <v>577</v>
      </c>
      <c r="G5308" s="181" t="s">
        <v>1077</v>
      </c>
      <c r="H5308" s="181" t="s">
        <v>5</v>
      </c>
      <c r="I5308" s="181" t="s">
        <v>7138</v>
      </c>
      <c r="J5308" s="181">
        <v>19930</v>
      </c>
      <c r="K5308" s="181">
        <v>6</v>
      </c>
      <c r="L5308" s="181"/>
      <c r="M5308" s="181"/>
      <c r="N5308" s="596" t="s">
        <v>288</v>
      </c>
    </row>
    <row r="5309" spans="1:14" s="158" customFormat="1" ht="18" customHeight="1" x14ac:dyDescent="0.25">
      <c r="A5309" s="181">
        <v>23869</v>
      </c>
      <c r="B5309" s="701">
        <v>22157</v>
      </c>
      <c r="C5309" s="181" t="s">
        <v>13686</v>
      </c>
      <c r="D5309" s="181" t="s">
        <v>7231</v>
      </c>
      <c r="E5309" s="181" t="s">
        <v>18681</v>
      </c>
      <c r="F5309" s="181" t="s">
        <v>577</v>
      </c>
      <c r="G5309" s="181" t="s">
        <v>1077</v>
      </c>
      <c r="H5309" s="181" t="s">
        <v>5</v>
      </c>
      <c r="I5309" s="181" t="s">
        <v>7142</v>
      </c>
      <c r="J5309" s="181">
        <v>47470</v>
      </c>
      <c r="K5309" s="181">
        <v>1</v>
      </c>
      <c r="L5309" s="181"/>
      <c r="M5309" s="181"/>
      <c r="N5309" s="596" t="s">
        <v>288</v>
      </c>
    </row>
    <row r="5310" spans="1:14" s="158" customFormat="1" ht="18" customHeight="1" x14ac:dyDescent="0.25">
      <c r="A5310" s="181">
        <v>2515</v>
      </c>
      <c r="B5310" s="701" t="s">
        <v>7233</v>
      </c>
      <c r="C5310" s="181" t="s">
        <v>11100</v>
      </c>
      <c r="D5310" s="181" t="s">
        <v>3103</v>
      </c>
      <c r="E5310" s="181" t="s">
        <v>7234</v>
      </c>
      <c r="F5310" s="181" t="s">
        <v>577</v>
      </c>
      <c r="G5310" s="181" t="s">
        <v>3104</v>
      </c>
      <c r="H5310" s="181" t="s">
        <v>9</v>
      </c>
      <c r="I5310" s="181" t="s">
        <v>7204</v>
      </c>
      <c r="J5310" s="181">
        <v>8710</v>
      </c>
      <c r="K5310" s="181">
        <v>297</v>
      </c>
      <c r="L5310" s="181"/>
      <c r="M5310" s="181"/>
      <c r="N5310" s="596" t="s">
        <v>288</v>
      </c>
    </row>
    <row r="5311" spans="1:14" s="158" customFormat="1" ht="18" customHeight="1" x14ac:dyDescent="0.25">
      <c r="A5311" s="181">
        <v>46307</v>
      </c>
      <c r="B5311" s="701" t="s">
        <v>7235</v>
      </c>
      <c r="C5311" s="181" t="s">
        <v>10742</v>
      </c>
      <c r="D5311" s="181" t="s">
        <v>3103</v>
      </c>
      <c r="E5311" s="181" t="s">
        <v>7237</v>
      </c>
      <c r="F5311" s="181" t="s">
        <v>304</v>
      </c>
      <c r="G5311" s="181" t="s">
        <v>3104</v>
      </c>
      <c r="H5311" s="181" t="s">
        <v>9</v>
      </c>
      <c r="I5311" s="181" t="s">
        <v>7206</v>
      </c>
      <c r="J5311" s="181">
        <v>9100</v>
      </c>
      <c r="K5311" s="181">
        <v>149</v>
      </c>
      <c r="L5311" s="181"/>
      <c r="M5311" s="181"/>
      <c r="N5311" s="596" t="s">
        <v>288</v>
      </c>
    </row>
    <row r="5312" spans="1:14" s="158" customFormat="1" ht="18" customHeight="1" x14ac:dyDescent="0.25">
      <c r="A5312" s="181">
        <v>3602</v>
      </c>
      <c r="B5312" s="701" t="s">
        <v>7238</v>
      </c>
      <c r="C5312" s="181" t="s">
        <v>7108</v>
      </c>
      <c r="D5312" s="181" t="s">
        <v>3103</v>
      </c>
      <c r="E5312" s="181" t="s">
        <v>4291</v>
      </c>
      <c r="F5312" s="181" t="s">
        <v>577</v>
      </c>
      <c r="G5312" s="181" t="s">
        <v>3104</v>
      </c>
      <c r="H5312" s="181" t="s">
        <v>9</v>
      </c>
      <c r="I5312" s="181" t="s">
        <v>7206</v>
      </c>
      <c r="J5312" s="181">
        <v>9100</v>
      </c>
      <c r="K5312" s="181">
        <v>43</v>
      </c>
      <c r="L5312" s="181"/>
      <c r="M5312" s="181"/>
      <c r="N5312" s="596" t="s">
        <v>288</v>
      </c>
    </row>
    <row r="5313" spans="1:14" s="158" customFormat="1" ht="18" customHeight="1" x14ac:dyDescent="0.25">
      <c r="A5313" s="181">
        <v>2258</v>
      </c>
      <c r="B5313" s="701" t="s">
        <v>7239</v>
      </c>
      <c r="C5313" s="181" t="s">
        <v>7150</v>
      </c>
      <c r="D5313" s="181" t="s">
        <v>3103</v>
      </c>
      <c r="E5313" s="181" t="s">
        <v>7241</v>
      </c>
      <c r="F5313" s="181" t="s">
        <v>577</v>
      </c>
      <c r="G5313" s="181" t="s">
        <v>3104</v>
      </c>
      <c r="H5313" s="181" t="s">
        <v>9</v>
      </c>
      <c r="I5313" s="181" t="s">
        <v>6947</v>
      </c>
      <c r="J5313" s="181">
        <v>9930</v>
      </c>
      <c r="K5313" s="181">
        <v>60</v>
      </c>
      <c r="L5313" s="181"/>
      <c r="M5313" s="181"/>
      <c r="N5313" s="596" t="s">
        <v>288</v>
      </c>
    </row>
    <row r="5314" spans="1:14" s="158" customFormat="1" ht="18" customHeight="1" x14ac:dyDescent="0.25">
      <c r="A5314" s="181">
        <v>26133</v>
      </c>
      <c r="B5314" s="701" t="s">
        <v>7242</v>
      </c>
      <c r="C5314" s="181" t="s">
        <v>18682</v>
      </c>
      <c r="D5314" s="181" t="s">
        <v>3103</v>
      </c>
      <c r="E5314" s="181" t="s">
        <v>7243</v>
      </c>
      <c r="F5314" s="181" t="s">
        <v>577</v>
      </c>
      <c r="G5314" s="181" t="s">
        <v>3104</v>
      </c>
      <c r="H5314" s="181" t="s">
        <v>9</v>
      </c>
      <c r="I5314" s="181" t="s">
        <v>6947</v>
      </c>
      <c r="J5314" s="181">
        <v>9950</v>
      </c>
      <c r="K5314" s="181">
        <v>7</v>
      </c>
      <c r="L5314" s="181"/>
      <c r="M5314" s="181"/>
      <c r="N5314" s="596" t="s">
        <v>288</v>
      </c>
    </row>
    <row r="5315" spans="1:14" s="158" customFormat="1" ht="18" customHeight="1" x14ac:dyDescent="0.25">
      <c r="A5315" s="181">
        <v>9312</v>
      </c>
      <c r="B5315" s="701" t="s">
        <v>13710</v>
      </c>
      <c r="C5315" s="181" t="s">
        <v>12641</v>
      </c>
      <c r="D5315" s="181" t="s">
        <v>3103</v>
      </c>
      <c r="E5315" s="181" t="s">
        <v>13711</v>
      </c>
      <c r="F5315" s="181" t="s">
        <v>577</v>
      </c>
      <c r="G5315" s="181" t="s">
        <v>3104</v>
      </c>
      <c r="H5315" s="181" t="s">
        <v>9</v>
      </c>
      <c r="I5315" s="181" t="s">
        <v>13712</v>
      </c>
      <c r="J5315" s="181">
        <v>8710</v>
      </c>
      <c r="K5315" s="181">
        <v>552</v>
      </c>
      <c r="L5315" s="181"/>
      <c r="M5315" s="181"/>
      <c r="N5315" s="596" t="s">
        <v>288</v>
      </c>
    </row>
    <row r="5316" spans="1:14" s="158" customFormat="1" ht="18" customHeight="1" x14ac:dyDescent="0.25">
      <c r="A5316" s="181">
        <v>2519</v>
      </c>
      <c r="B5316" s="701" t="s">
        <v>15759</v>
      </c>
      <c r="C5316" s="181" t="s">
        <v>7124</v>
      </c>
      <c r="D5316" s="181" t="s">
        <v>3107</v>
      </c>
      <c r="E5316" s="181" t="s">
        <v>15760</v>
      </c>
      <c r="F5316" s="181" t="s">
        <v>577</v>
      </c>
      <c r="G5316" s="181" t="s">
        <v>3104</v>
      </c>
      <c r="H5316" s="181" t="s">
        <v>9</v>
      </c>
      <c r="I5316" s="181" t="s">
        <v>12636</v>
      </c>
      <c r="J5316" s="181">
        <v>13020</v>
      </c>
      <c r="K5316" s="181">
        <v>10</v>
      </c>
      <c r="L5316" s="181"/>
      <c r="M5316" s="181"/>
      <c r="N5316" s="596" t="s">
        <v>288</v>
      </c>
    </row>
    <row r="5317" spans="1:14" s="158" customFormat="1" ht="18" customHeight="1" x14ac:dyDescent="0.25">
      <c r="A5317" s="181">
        <v>2254</v>
      </c>
      <c r="B5317" s="701" t="s">
        <v>7244</v>
      </c>
      <c r="C5317" s="181" t="s">
        <v>15736</v>
      </c>
      <c r="D5317" s="181" t="s">
        <v>3107</v>
      </c>
      <c r="E5317" s="181" t="s">
        <v>7245</v>
      </c>
      <c r="F5317" s="181" t="s">
        <v>577</v>
      </c>
      <c r="G5317" s="181" t="s">
        <v>3104</v>
      </c>
      <c r="H5317" s="181" t="s">
        <v>9</v>
      </c>
      <c r="I5317" s="181" t="s">
        <v>3845</v>
      </c>
      <c r="J5317" s="181">
        <v>13000</v>
      </c>
      <c r="K5317" s="181">
        <v>53</v>
      </c>
      <c r="L5317" s="181"/>
      <c r="M5317" s="181"/>
      <c r="N5317" s="596" t="s">
        <v>288</v>
      </c>
    </row>
    <row r="5318" spans="1:14" s="158" customFormat="1" ht="18" customHeight="1" x14ac:dyDescent="0.25">
      <c r="A5318" s="181">
        <v>3598</v>
      </c>
      <c r="B5318" s="701" t="s">
        <v>15761</v>
      </c>
      <c r="C5318" s="181" t="s">
        <v>7158</v>
      </c>
      <c r="D5318" s="181" t="s">
        <v>3107</v>
      </c>
      <c r="E5318" s="181" t="s">
        <v>4291</v>
      </c>
      <c r="F5318" s="181" t="s">
        <v>577</v>
      </c>
      <c r="G5318" s="181" t="s">
        <v>3104</v>
      </c>
      <c r="H5318" s="181" t="s">
        <v>9</v>
      </c>
      <c r="I5318" s="181" t="s">
        <v>641</v>
      </c>
      <c r="J5318" s="181">
        <v>13020</v>
      </c>
      <c r="K5318" s="181">
        <v>1</v>
      </c>
      <c r="L5318" s="181"/>
      <c r="M5318" s="181"/>
      <c r="N5318" s="596" t="s">
        <v>288</v>
      </c>
    </row>
    <row r="5319" spans="1:14" s="158" customFormat="1" ht="18" customHeight="1" x14ac:dyDescent="0.25">
      <c r="A5319" s="181">
        <v>2885</v>
      </c>
      <c r="B5319" s="701" t="s">
        <v>7249</v>
      </c>
      <c r="C5319" s="181" t="s">
        <v>18683</v>
      </c>
      <c r="D5319" s="181" t="s">
        <v>1441</v>
      </c>
      <c r="E5319" s="181" t="s">
        <v>6864</v>
      </c>
      <c r="F5319" s="181" t="s">
        <v>577</v>
      </c>
      <c r="G5319" s="181" t="s">
        <v>753</v>
      </c>
      <c r="H5319" s="181" t="s">
        <v>5</v>
      </c>
      <c r="I5319" s="181" t="s">
        <v>7251</v>
      </c>
      <c r="J5319" s="181">
        <v>25250</v>
      </c>
      <c r="K5319" s="181">
        <v>6</v>
      </c>
      <c r="L5319" s="181"/>
      <c r="M5319" s="181"/>
      <c r="N5319" s="596" t="s">
        <v>288</v>
      </c>
    </row>
    <row r="5320" spans="1:14" ht="18" customHeight="1" x14ac:dyDescent="0.25">
      <c r="A5320" s="181">
        <v>3587</v>
      </c>
      <c r="B5320" s="701" t="s">
        <v>7252</v>
      </c>
      <c r="C5320" s="181" t="s">
        <v>6957</v>
      </c>
      <c r="D5320" s="181" t="s">
        <v>3113</v>
      </c>
      <c r="E5320" s="181" t="s">
        <v>6851</v>
      </c>
      <c r="F5320" s="181" t="s">
        <v>577</v>
      </c>
      <c r="G5320" s="181" t="s">
        <v>1986</v>
      </c>
      <c r="H5320" s="181" t="s">
        <v>13</v>
      </c>
      <c r="I5320" s="181" t="s">
        <v>3114</v>
      </c>
      <c r="J5320" s="181">
        <v>59030</v>
      </c>
      <c r="K5320" s="181">
        <v>30</v>
      </c>
      <c r="L5320" s="181"/>
      <c r="M5320" s="181"/>
      <c r="N5320" s="596" t="s">
        <v>288</v>
      </c>
    </row>
    <row r="5321" spans="1:14" s="158" customFormat="1" ht="18" customHeight="1" x14ac:dyDescent="0.25">
      <c r="A5321" s="181">
        <v>2230</v>
      </c>
      <c r="B5321" s="701" t="s">
        <v>7253</v>
      </c>
      <c r="C5321" s="181" t="s">
        <v>7230</v>
      </c>
      <c r="D5321" s="181" t="s">
        <v>3113</v>
      </c>
      <c r="E5321" s="181" t="s">
        <v>7254</v>
      </c>
      <c r="F5321" s="181" t="s">
        <v>577</v>
      </c>
      <c r="G5321" s="181" t="s">
        <v>1986</v>
      </c>
      <c r="H5321" s="181" t="s">
        <v>13</v>
      </c>
      <c r="I5321" s="181" t="s">
        <v>7136</v>
      </c>
      <c r="J5321" s="181">
        <v>45400</v>
      </c>
      <c r="K5321" s="181">
        <v>29</v>
      </c>
      <c r="L5321" s="181"/>
      <c r="M5321" s="181"/>
      <c r="N5321" s="596" t="s">
        <v>288</v>
      </c>
    </row>
    <row r="5322" spans="1:14" s="158" customFormat="1" ht="18" customHeight="1" x14ac:dyDescent="0.25">
      <c r="A5322" s="181">
        <v>29340</v>
      </c>
      <c r="B5322" s="701" t="s">
        <v>7256</v>
      </c>
      <c r="C5322" s="181" t="s">
        <v>7257</v>
      </c>
      <c r="D5322" s="181" t="s">
        <v>7255</v>
      </c>
      <c r="E5322" s="181" t="s">
        <v>7258</v>
      </c>
      <c r="F5322" s="181" t="s">
        <v>304</v>
      </c>
      <c r="G5322" s="181" t="s">
        <v>1310</v>
      </c>
      <c r="H5322" s="181" t="s">
        <v>15</v>
      </c>
      <c r="I5322" s="181" t="s">
        <v>7259</v>
      </c>
      <c r="J5322" s="181">
        <v>6060</v>
      </c>
      <c r="K5322" s="181">
        <v>43</v>
      </c>
      <c r="L5322" s="181"/>
      <c r="M5322" s="181"/>
      <c r="N5322" s="596" t="s">
        <v>288</v>
      </c>
    </row>
    <row r="5323" spans="1:14" s="158" customFormat="1" ht="18" customHeight="1" x14ac:dyDescent="0.25">
      <c r="A5323" s="181">
        <v>29338</v>
      </c>
      <c r="B5323" s="701" t="s">
        <v>7260</v>
      </c>
      <c r="C5323" s="181" t="s">
        <v>7236</v>
      </c>
      <c r="D5323" s="181" t="s">
        <v>1453</v>
      </c>
      <c r="E5323" s="181" t="s">
        <v>7261</v>
      </c>
      <c r="F5323" s="181" t="s">
        <v>304</v>
      </c>
      <c r="G5323" s="181" t="s">
        <v>1310</v>
      </c>
      <c r="H5323" s="181" t="s">
        <v>15</v>
      </c>
      <c r="I5323" s="181" t="s">
        <v>7136</v>
      </c>
      <c r="J5323" s="181">
        <v>12160</v>
      </c>
      <c r="K5323" s="181">
        <v>42</v>
      </c>
      <c r="L5323" s="181"/>
      <c r="M5323" s="181"/>
      <c r="N5323" s="596" t="s">
        <v>288</v>
      </c>
    </row>
    <row r="5324" spans="1:14" s="158" customFormat="1" ht="18" customHeight="1" x14ac:dyDescent="0.25">
      <c r="A5324" s="181">
        <v>29360</v>
      </c>
      <c r="B5324" s="701" t="s">
        <v>7262</v>
      </c>
      <c r="C5324" s="181" t="s">
        <v>6963</v>
      </c>
      <c r="D5324" s="181" t="s">
        <v>1453</v>
      </c>
      <c r="E5324" s="181" t="s">
        <v>7263</v>
      </c>
      <c r="F5324" s="181" t="s">
        <v>304</v>
      </c>
      <c r="G5324" s="181" t="s">
        <v>1310</v>
      </c>
      <c r="H5324" s="181" t="s">
        <v>15</v>
      </c>
      <c r="I5324" s="181" t="s">
        <v>7264</v>
      </c>
      <c r="J5324" s="181">
        <v>15490</v>
      </c>
      <c r="K5324" s="181">
        <v>7</v>
      </c>
      <c r="L5324" s="181"/>
      <c r="M5324" s="181"/>
      <c r="N5324" s="596" t="s">
        <v>288</v>
      </c>
    </row>
    <row r="5325" spans="1:14" s="158" customFormat="1" ht="18" customHeight="1" x14ac:dyDescent="0.25">
      <c r="A5325" s="181">
        <v>46465</v>
      </c>
      <c r="B5325" s="701" t="s">
        <v>7266</v>
      </c>
      <c r="C5325" s="181" t="s">
        <v>7267</v>
      </c>
      <c r="D5325" s="181" t="s">
        <v>1453</v>
      </c>
      <c r="E5325" s="181" t="s">
        <v>7268</v>
      </c>
      <c r="F5325" s="181" t="s">
        <v>304</v>
      </c>
      <c r="G5325" s="181" t="s">
        <v>1310</v>
      </c>
      <c r="H5325" s="181" t="s">
        <v>15</v>
      </c>
      <c r="I5325" s="181" t="s">
        <v>7269</v>
      </c>
      <c r="J5325" s="181">
        <v>13680</v>
      </c>
      <c r="K5325" s="181">
        <v>5</v>
      </c>
      <c r="L5325" s="181"/>
      <c r="M5325" s="181"/>
      <c r="N5325" s="596" t="s">
        <v>288</v>
      </c>
    </row>
    <row r="5326" spans="1:14" s="158" customFormat="1" ht="18" customHeight="1" x14ac:dyDescent="0.25">
      <c r="A5326" s="181">
        <v>20541</v>
      </c>
      <c r="B5326" s="701" t="s">
        <v>7270</v>
      </c>
      <c r="C5326" s="181" t="s">
        <v>7240</v>
      </c>
      <c r="D5326" s="181" t="s">
        <v>1468</v>
      </c>
      <c r="E5326" s="181" t="s">
        <v>7271</v>
      </c>
      <c r="F5326" s="181" t="s">
        <v>304</v>
      </c>
      <c r="G5326" s="181" t="s">
        <v>1310</v>
      </c>
      <c r="H5326" s="181" t="s">
        <v>15</v>
      </c>
      <c r="I5326" s="181" t="s">
        <v>7272</v>
      </c>
      <c r="J5326" s="181">
        <v>5640</v>
      </c>
      <c r="K5326" s="181">
        <v>25</v>
      </c>
      <c r="L5326" s="181"/>
      <c r="M5326" s="181"/>
      <c r="N5326" s="596" t="s">
        <v>288</v>
      </c>
    </row>
    <row r="5327" spans="1:14" s="158" customFormat="1" ht="18" customHeight="1" x14ac:dyDescent="0.25">
      <c r="A5327" s="181">
        <v>2078</v>
      </c>
      <c r="B5327" s="701" t="s">
        <v>7273</v>
      </c>
      <c r="C5327" s="181" t="s">
        <v>7274</v>
      </c>
      <c r="D5327" s="181" t="s">
        <v>1478</v>
      </c>
      <c r="E5327" s="181" t="s">
        <v>4291</v>
      </c>
      <c r="F5327" s="181" t="s">
        <v>304</v>
      </c>
      <c r="G5327" s="181" t="s">
        <v>1310</v>
      </c>
      <c r="H5327" s="181" t="s">
        <v>15</v>
      </c>
      <c r="I5327" s="181" t="s">
        <v>4291</v>
      </c>
      <c r="J5327" s="181">
        <v>5530</v>
      </c>
      <c r="K5327" s="181">
        <v>4</v>
      </c>
      <c r="L5327" s="181"/>
      <c r="M5327" s="181"/>
      <c r="N5327" s="596" t="s">
        <v>288</v>
      </c>
    </row>
    <row r="5328" spans="1:14" s="158" customFormat="1" ht="18" customHeight="1" x14ac:dyDescent="0.25">
      <c r="A5328" s="181">
        <v>29342</v>
      </c>
      <c r="B5328" s="701" t="s">
        <v>7275</v>
      </c>
      <c r="C5328" s="181" t="s">
        <v>6965</v>
      </c>
      <c r="D5328" s="181" t="s">
        <v>1478</v>
      </c>
      <c r="E5328" s="181" t="s">
        <v>7012</v>
      </c>
      <c r="F5328" s="181" t="s">
        <v>304</v>
      </c>
      <c r="G5328" s="181" t="s">
        <v>1310</v>
      </c>
      <c r="H5328" s="181" t="s">
        <v>15</v>
      </c>
      <c r="I5328" s="181" t="s">
        <v>13696</v>
      </c>
      <c r="J5328" s="181">
        <v>9660</v>
      </c>
      <c r="K5328" s="181">
        <v>31</v>
      </c>
      <c r="L5328" s="181"/>
      <c r="M5328" s="181"/>
      <c r="N5328" s="596" t="s">
        <v>289</v>
      </c>
    </row>
    <row r="5329" spans="1:14" s="158" customFormat="1" ht="18" customHeight="1" x14ac:dyDescent="0.25">
      <c r="A5329" s="181">
        <v>29344</v>
      </c>
      <c r="B5329" s="701" t="s">
        <v>7277</v>
      </c>
      <c r="C5329" s="181" t="s">
        <v>6968</v>
      </c>
      <c r="D5329" s="181" t="s">
        <v>3130</v>
      </c>
      <c r="E5329" s="181" t="s">
        <v>6877</v>
      </c>
      <c r="F5329" s="181" t="s">
        <v>304</v>
      </c>
      <c r="G5329" s="181" t="s">
        <v>1310</v>
      </c>
      <c r="H5329" s="181" t="s">
        <v>15</v>
      </c>
      <c r="I5329" s="181" t="s">
        <v>14371</v>
      </c>
      <c r="J5329" s="181">
        <v>15030</v>
      </c>
      <c r="K5329" s="181">
        <v>20</v>
      </c>
      <c r="L5329" s="181"/>
      <c r="M5329" s="181"/>
      <c r="N5329" s="596" t="s">
        <v>289</v>
      </c>
    </row>
    <row r="5330" spans="1:14" s="158" customFormat="1" ht="18" customHeight="1" x14ac:dyDescent="0.25">
      <c r="A5330" s="181">
        <v>2679</v>
      </c>
      <c r="B5330" s="701" t="s">
        <v>7279</v>
      </c>
      <c r="C5330" s="181" t="s">
        <v>6972</v>
      </c>
      <c r="D5330" s="181" t="s">
        <v>3135</v>
      </c>
      <c r="E5330" s="181" t="s">
        <v>6799</v>
      </c>
      <c r="F5330" s="181" t="s">
        <v>304</v>
      </c>
      <c r="G5330" s="181" t="s">
        <v>1456</v>
      </c>
      <c r="H5330" s="181" t="s">
        <v>9</v>
      </c>
      <c r="I5330" s="181" t="s">
        <v>7151</v>
      </c>
      <c r="J5330" s="181">
        <v>5900</v>
      </c>
      <c r="K5330" s="181">
        <v>95</v>
      </c>
      <c r="L5330" s="181"/>
      <c r="M5330" s="181"/>
      <c r="N5330" s="596" t="s">
        <v>289</v>
      </c>
    </row>
    <row r="5331" spans="1:14" ht="18" customHeight="1" x14ac:dyDescent="0.25">
      <c r="A5331" s="181">
        <v>29362</v>
      </c>
      <c r="B5331" s="701" t="s">
        <v>7280</v>
      </c>
      <c r="C5331" s="181" t="s">
        <v>6975</v>
      </c>
      <c r="D5331" s="181" t="s">
        <v>3135</v>
      </c>
      <c r="E5331" s="181" t="s">
        <v>6799</v>
      </c>
      <c r="F5331" s="181" t="s">
        <v>304</v>
      </c>
      <c r="G5331" s="181" t="s">
        <v>1310</v>
      </c>
      <c r="H5331" s="181" t="s">
        <v>15</v>
      </c>
      <c r="I5331" s="181" t="s">
        <v>13687</v>
      </c>
      <c r="J5331" s="181">
        <v>6830</v>
      </c>
      <c r="K5331" s="181">
        <v>104</v>
      </c>
      <c r="L5331" s="181"/>
      <c r="M5331" s="181"/>
      <c r="N5331" s="596" t="s">
        <v>289</v>
      </c>
    </row>
    <row r="5332" spans="1:14" s="158" customFormat="1" ht="18" customHeight="1" x14ac:dyDescent="0.25">
      <c r="A5332" s="181">
        <v>2726</v>
      </c>
      <c r="B5332" s="701" t="s">
        <v>7281</v>
      </c>
      <c r="C5332" s="181" t="s">
        <v>6978</v>
      </c>
      <c r="D5332" s="181" t="s">
        <v>3135</v>
      </c>
      <c r="E5332" s="181" t="s">
        <v>6835</v>
      </c>
      <c r="F5332" s="181" t="s">
        <v>304</v>
      </c>
      <c r="G5332" s="181" t="s">
        <v>1456</v>
      </c>
      <c r="H5332" s="181" t="s">
        <v>9</v>
      </c>
      <c r="I5332" s="181" t="s">
        <v>7154</v>
      </c>
      <c r="J5332" s="181">
        <v>6300</v>
      </c>
      <c r="K5332" s="181">
        <v>171</v>
      </c>
      <c r="L5332" s="181"/>
      <c r="M5332" s="181"/>
      <c r="N5332" s="596" t="s">
        <v>289</v>
      </c>
    </row>
    <row r="5333" spans="1:14" s="158" customFormat="1" ht="18" customHeight="1" x14ac:dyDescent="0.25">
      <c r="A5333" s="181">
        <v>2680</v>
      </c>
      <c r="B5333" s="701" t="s">
        <v>7282</v>
      </c>
      <c r="C5333" s="181" t="s">
        <v>7247</v>
      </c>
      <c r="D5333" s="181" t="s">
        <v>3135</v>
      </c>
      <c r="E5333" s="181" t="s">
        <v>7283</v>
      </c>
      <c r="F5333" s="181" t="s">
        <v>304</v>
      </c>
      <c r="G5333" s="181" t="s">
        <v>1310</v>
      </c>
      <c r="H5333" s="181" t="s">
        <v>15</v>
      </c>
      <c r="I5333" s="181" t="s">
        <v>10745</v>
      </c>
      <c r="J5333" s="181">
        <v>8510</v>
      </c>
      <c r="K5333" s="181">
        <v>44</v>
      </c>
      <c r="L5333" s="181"/>
      <c r="M5333" s="181"/>
      <c r="N5333" s="596" t="s">
        <v>289</v>
      </c>
    </row>
    <row r="5334" spans="1:14" s="158" customFormat="1" ht="18" customHeight="1" x14ac:dyDescent="0.25">
      <c r="A5334" s="181">
        <v>29346</v>
      </c>
      <c r="B5334" s="701" t="s">
        <v>7285</v>
      </c>
      <c r="C5334" s="181" t="s">
        <v>7250</v>
      </c>
      <c r="D5334" s="181" t="s">
        <v>3135</v>
      </c>
      <c r="E5334" s="181" t="s">
        <v>6877</v>
      </c>
      <c r="F5334" s="181" t="s">
        <v>304</v>
      </c>
      <c r="G5334" s="181" t="s">
        <v>1310</v>
      </c>
      <c r="H5334" s="181" t="s">
        <v>15</v>
      </c>
      <c r="I5334" s="181" t="s">
        <v>7105</v>
      </c>
      <c r="J5334" s="181">
        <v>11490</v>
      </c>
      <c r="K5334" s="181">
        <v>7</v>
      </c>
      <c r="L5334" s="181"/>
      <c r="M5334" s="181"/>
      <c r="N5334" s="596" t="s">
        <v>289</v>
      </c>
    </row>
    <row r="5335" spans="1:14" s="158" customFormat="1" ht="18" customHeight="1" x14ac:dyDescent="0.25">
      <c r="A5335" s="181">
        <v>21591</v>
      </c>
      <c r="B5335" s="701" t="s">
        <v>15762</v>
      </c>
      <c r="C5335" s="181" t="s">
        <v>15763</v>
      </c>
      <c r="D5335" s="181" t="s">
        <v>3135</v>
      </c>
      <c r="E5335" s="181" t="s">
        <v>15764</v>
      </c>
      <c r="F5335" s="181" t="s">
        <v>304</v>
      </c>
      <c r="G5335" s="181" t="s">
        <v>1456</v>
      </c>
      <c r="H5335" s="181" t="s">
        <v>9</v>
      </c>
      <c r="I5335" s="181" t="s">
        <v>6828</v>
      </c>
      <c r="J5335" s="181">
        <v>8090</v>
      </c>
      <c r="K5335" s="181">
        <v>1</v>
      </c>
      <c r="L5335" s="181"/>
      <c r="M5335" s="181"/>
      <c r="N5335" s="596" t="s">
        <v>289</v>
      </c>
    </row>
    <row r="5336" spans="1:14" s="158" customFormat="1" ht="18" customHeight="1" x14ac:dyDescent="0.25">
      <c r="A5336" s="181">
        <v>29351</v>
      </c>
      <c r="B5336" s="701" t="s">
        <v>7286</v>
      </c>
      <c r="C5336" s="181" t="s">
        <v>7287</v>
      </c>
      <c r="D5336" s="181" t="s">
        <v>5664</v>
      </c>
      <c r="E5336" s="181" t="s">
        <v>7288</v>
      </c>
      <c r="F5336" s="181" t="s">
        <v>304</v>
      </c>
      <c r="G5336" s="181" t="s">
        <v>1310</v>
      </c>
      <c r="H5336" s="181" t="s">
        <v>15</v>
      </c>
      <c r="I5336" s="181" t="s">
        <v>4147</v>
      </c>
      <c r="J5336" s="181">
        <v>9490</v>
      </c>
      <c r="K5336" s="181">
        <v>12</v>
      </c>
      <c r="L5336" s="181"/>
      <c r="M5336" s="181"/>
      <c r="N5336" s="596" t="s">
        <v>289</v>
      </c>
    </row>
    <row r="5337" spans="1:14" s="158" customFormat="1" ht="18" customHeight="1" x14ac:dyDescent="0.25">
      <c r="A5337" s="181">
        <v>29352</v>
      </c>
      <c r="B5337" s="701" t="s">
        <v>7289</v>
      </c>
      <c r="C5337" s="181" t="s">
        <v>7290</v>
      </c>
      <c r="D5337" s="181" t="s">
        <v>5665</v>
      </c>
      <c r="E5337" s="181" t="s">
        <v>7291</v>
      </c>
      <c r="F5337" s="181" t="s">
        <v>304</v>
      </c>
      <c r="G5337" s="181" t="s">
        <v>1310</v>
      </c>
      <c r="H5337" s="181" t="s">
        <v>15</v>
      </c>
      <c r="I5337" s="181" t="s">
        <v>6991</v>
      </c>
      <c r="J5337" s="181">
        <v>8260</v>
      </c>
      <c r="K5337" s="181">
        <v>24</v>
      </c>
      <c r="L5337" s="181"/>
      <c r="M5337" s="181"/>
      <c r="N5337" s="596" t="s">
        <v>289</v>
      </c>
    </row>
    <row r="5338" spans="1:14" s="158" customFormat="1" ht="18" customHeight="1" x14ac:dyDescent="0.25">
      <c r="A5338" s="181">
        <v>29356</v>
      </c>
      <c r="B5338" s="701" t="s">
        <v>7292</v>
      </c>
      <c r="C5338" s="181" t="s">
        <v>7293</v>
      </c>
      <c r="D5338" s="181" t="s">
        <v>3144</v>
      </c>
      <c r="E5338" s="181" t="s">
        <v>7294</v>
      </c>
      <c r="F5338" s="181" t="s">
        <v>304</v>
      </c>
      <c r="G5338" s="181" t="s">
        <v>1310</v>
      </c>
      <c r="H5338" s="181" t="s">
        <v>15</v>
      </c>
      <c r="I5338" s="181" t="s">
        <v>7265</v>
      </c>
      <c r="J5338" s="181">
        <v>7720</v>
      </c>
      <c r="K5338" s="181">
        <v>52</v>
      </c>
      <c r="L5338" s="181"/>
      <c r="M5338" s="181"/>
      <c r="N5338" s="596" t="s">
        <v>289</v>
      </c>
    </row>
    <row r="5339" spans="1:14" s="158" customFormat="1" ht="18" customHeight="1" x14ac:dyDescent="0.25">
      <c r="A5339" s="181">
        <v>13757</v>
      </c>
      <c r="B5339" s="701" t="s">
        <v>7295</v>
      </c>
      <c r="C5339" s="181" t="s">
        <v>7296</v>
      </c>
      <c r="D5339" s="181" t="s">
        <v>7297</v>
      </c>
      <c r="E5339" s="181" t="s">
        <v>7298</v>
      </c>
      <c r="F5339" s="181" t="s">
        <v>304</v>
      </c>
      <c r="G5339" s="181" t="s">
        <v>375</v>
      </c>
      <c r="H5339" s="181" t="s">
        <v>7</v>
      </c>
      <c r="I5339" s="181" t="s">
        <v>7299</v>
      </c>
      <c r="J5339" s="181">
        <v>34010</v>
      </c>
      <c r="K5339" s="181">
        <v>24</v>
      </c>
      <c r="L5339" s="181"/>
      <c r="M5339" s="181"/>
      <c r="N5339" s="596" t="s">
        <v>289</v>
      </c>
    </row>
    <row r="5340" spans="1:14" s="158" customFormat="1" ht="18" customHeight="1" x14ac:dyDescent="0.25">
      <c r="A5340" s="181">
        <v>14037</v>
      </c>
      <c r="B5340" s="701" t="s">
        <v>7300</v>
      </c>
      <c r="C5340" s="181" t="s">
        <v>7301</v>
      </c>
      <c r="D5340" s="181" t="s">
        <v>5671</v>
      </c>
      <c r="E5340" s="181" t="s">
        <v>6976</v>
      </c>
      <c r="F5340" s="181" t="s">
        <v>304</v>
      </c>
      <c r="G5340" s="181" t="s">
        <v>375</v>
      </c>
      <c r="H5340" s="181" t="s">
        <v>7</v>
      </c>
      <c r="I5340" s="181" t="s">
        <v>7079</v>
      </c>
      <c r="J5340" s="181">
        <v>81500</v>
      </c>
      <c r="K5340" s="181">
        <v>19</v>
      </c>
      <c r="L5340" s="181"/>
      <c r="M5340" s="181"/>
      <c r="N5340" s="596" t="s">
        <v>289</v>
      </c>
    </row>
    <row r="5341" spans="1:14" s="158" customFormat="1" ht="18" customHeight="1" x14ac:dyDescent="0.25">
      <c r="A5341" s="181">
        <v>3582</v>
      </c>
      <c r="B5341" s="701" t="s">
        <v>7302</v>
      </c>
      <c r="C5341" s="181" t="s">
        <v>7001</v>
      </c>
      <c r="D5341" s="181" t="s">
        <v>3179</v>
      </c>
      <c r="E5341" s="181" t="s">
        <v>6799</v>
      </c>
      <c r="F5341" s="181" t="s">
        <v>304</v>
      </c>
      <c r="G5341" s="181" t="s">
        <v>3181</v>
      </c>
      <c r="H5341" s="181" t="s">
        <v>13</v>
      </c>
      <c r="I5341" s="181" t="s">
        <v>641</v>
      </c>
      <c r="J5341" s="181">
        <v>5360</v>
      </c>
      <c r="K5341" s="181">
        <v>61</v>
      </c>
      <c r="L5341" s="181"/>
      <c r="M5341" s="181"/>
      <c r="N5341" s="596" t="s">
        <v>289</v>
      </c>
    </row>
    <row r="5342" spans="1:14" s="158" customFormat="1" ht="18" customHeight="1" x14ac:dyDescent="0.25">
      <c r="A5342" s="181">
        <v>45964</v>
      </c>
      <c r="B5342" s="701" t="s">
        <v>7303</v>
      </c>
      <c r="C5342" s="181" t="s">
        <v>7304</v>
      </c>
      <c r="D5342" s="181" t="s">
        <v>1520</v>
      </c>
      <c r="E5342" s="181" t="s">
        <v>6799</v>
      </c>
      <c r="F5342" s="181" t="s">
        <v>304</v>
      </c>
      <c r="G5342" s="181" t="s">
        <v>1508</v>
      </c>
      <c r="H5342" s="181" t="s">
        <v>7</v>
      </c>
      <c r="I5342" s="181" t="s">
        <v>7202</v>
      </c>
      <c r="J5342" s="181">
        <v>54070</v>
      </c>
      <c r="K5342" s="181">
        <v>23</v>
      </c>
      <c r="L5342" s="181"/>
      <c r="M5342" s="181"/>
      <c r="N5342" s="596" t="s">
        <v>289</v>
      </c>
    </row>
    <row r="5343" spans="1:14" s="158" customFormat="1" ht="18" customHeight="1" x14ac:dyDescent="0.25">
      <c r="A5343" s="181">
        <v>29486</v>
      </c>
      <c r="B5343" s="701" t="s">
        <v>7306</v>
      </c>
      <c r="C5343" s="181" t="s">
        <v>7007</v>
      </c>
      <c r="D5343" s="181" t="s">
        <v>1520</v>
      </c>
      <c r="E5343" s="181" t="s">
        <v>6799</v>
      </c>
      <c r="F5343" s="181" t="s">
        <v>304</v>
      </c>
      <c r="G5343" s="181" t="s">
        <v>1509</v>
      </c>
      <c r="H5343" s="181" t="s">
        <v>7</v>
      </c>
      <c r="I5343" s="181" t="s">
        <v>7202</v>
      </c>
      <c r="J5343" s="181">
        <v>51910</v>
      </c>
      <c r="K5343" s="181">
        <v>2</v>
      </c>
      <c r="L5343" s="181"/>
      <c r="M5343" s="181"/>
      <c r="N5343" s="596" t="s">
        <v>289</v>
      </c>
    </row>
    <row r="5344" spans="1:14" s="158" customFormat="1" ht="18" customHeight="1" x14ac:dyDescent="0.25">
      <c r="A5344" s="181">
        <v>14449</v>
      </c>
      <c r="B5344" s="701" t="s">
        <v>7308</v>
      </c>
      <c r="C5344" s="181" t="s">
        <v>7009</v>
      </c>
      <c r="D5344" s="181" t="s">
        <v>1520</v>
      </c>
      <c r="E5344" s="181" t="s">
        <v>7232</v>
      </c>
      <c r="F5344" s="181" t="s">
        <v>304</v>
      </c>
      <c r="G5344" s="181" t="s">
        <v>1989</v>
      </c>
      <c r="H5344" s="181" t="s">
        <v>13</v>
      </c>
      <c r="I5344" s="181" t="s">
        <v>7156</v>
      </c>
      <c r="J5344" s="181">
        <v>102340</v>
      </c>
      <c r="K5344" s="181">
        <v>21</v>
      </c>
      <c r="L5344" s="181"/>
      <c r="M5344" s="181"/>
      <c r="N5344" s="596" t="s">
        <v>290</v>
      </c>
    </row>
    <row r="5345" spans="1:14" s="158" customFormat="1" ht="18" customHeight="1" x14ac:dyDescent="0.25">
      <c r="A5345" s="181">
        <v>29487</v>
      </c>
      <c r="B5345" s="701" t="s">
        <v>7310</v>
      </c>
      <c r="C5345" s="181" t="s">
        <v>7311</v>
      </c>
      <c r="D5345" s="181" t="s">
        <v>1520</v>
      </c>
      <c r="E5345" s="181" t="s">
        <v>6835</v>
      </c>
      <c r="F5345" s="181" t="s">
        <v>304</v>
      </c>
      <c r="G5345" s="181" t="s">
        <v>1509</v>
      </c>
      <c r="H5345" s="181" t="s">
        <v>7</v>
      </c>
      <c r="I5345" s="181" t="s">
        <v>12639</v>
      </c>
      <c r="J5345" s="181">
        <v>55890</v>
      </c>
      <c r="K5345" s="181">
        <v>36</v>
      </c>
      <c r="L5345" s="181"/>
      <c r="M5345" s="181"/>
      <c r="N5345" s="596" t="s">
        <v>290</v>
      </c>
    </row>
    <row r="5346" spans="1:14" s="158" customFormat="1" ht="18" customHeight="1" x14ac:dyDescent="0.25">
      <c r="A5346" s="181">
        <v>21649</v>
      </c>
      <c r="B5346" s="701" t="s">
        <v>15765</v>
      </c>
      <c r="C5346" s="181" t="s">
        <v>7182</v>
      </c>
      <c r="D5346" s="181" t="s">
        <v>1520</v>
      </c>
      <c r="E5346" s="181" t="s">
        <v>6835</v>
      </c>
      <c r="F5346" s="181" t="s">
        <v>304</v>
      </c>
      <c r="G5346" s="181" t="s">
        <v>1508</v>
      </c>
      <c r="H5346" s="181" t="s">
        <v>7</v>
      </c>
      <c r="I5346" s="181" t="s">
        <v>6951</v>
      </c>
      <c r="J5346" s="181">
        <v>45720</v>
      </c>
      <c r="K5346" s="181">
        <v>18</v>
      </c>
      <c r="L5346" s="181"/>
      <c r="M5346" s="181"/>
      <c r="N5346" s="596" t="s">
        <v>290</v>
      </c>
    </row>
    <row r="5347" spans="1:14" s="158" customFormat="1" ht="18" customHeight="1" x14ac:dyDescent="0.25">
      <c r="A5347" s="181">
        <v>29874</v>
      </c>
      <c r="B5347" s="701" t="s">
        <v>7313</v>
      </c>
      <c r="C5347" s="181" t="s">
        <v>7209</v>
      </c>
      <c r="D5347" s="181" t="s">
        <v>1520</v>
      </c>
      <c r="E5347" s="181" t="s">
        <v>7314</v>
      </c>
      <c r="F5347" s="181" t="s">
        <v>304</v>
      </c>
      <c r="G5347" s="181" t="s">
        <v>1508</v>
      </c>
      <c r="H5347" s="181" t="s">
        <v>7</v>
      </c>
      <c r="I5347" s="181" t="s">
        <v>7284</v>
      </c>
      <c r="J5347" s="181">
        <v>42790</v>
      </c>
      <c r="K5347" s="181">
        <v>20</v>
      </c>
      <c r="L5347" s="181"/>
      <c r="M5347" s="181"/>
      <c r="N5347" s="596" t="s">
        <v>290</v>
      </c>
    </row>
    <row r="5348" spans="1:14" s="158" customFormat="1" ht="18" customHeight="1" x14ac:dyDescent="0.25">
      <c r="A5348" s="181">
        <v>21650</v>
      </c>
      <c r="B5348" s="701" t="s">
        <v>7315</v>
      </c>
      <c r="C5348" s="181" t="s">
        <v>6926</v>
      </c>
      <c r="D5348" s="181" t="s">
        <v>1520</v>
      </c>
      <c r="E5348" s="181" t="s">
        <v>7291</v>
      </c>
      <c r="F5348" s="181" t="s">
        <v>304</v>
      </c>
      <c r="G5348" s="181" t="s">
        <v>1508</v>
      </c>
      <c r="H5348" s="181" t="s">
        <v>7</v>
      </c>
      <c r="I5348" s="181" t="s">
        <v>5474</v>
      </c>
      <c r="J5348" s="181">
        <v>40030</v>
      </c>
      <c r="K5348" s="181">
        <v>3</v>
      </c>
      <c r="L5348" s="181"/>
      <c r="M5348" s="181"/>
      <c r="N5348" s="596" t="s">
        <v>290</v>
      </c>
    </row>
    <row r="5349" spans="1:14" ht="18" customHeight="1" x14ac:dyDescent="0.25">
      <c r="A5349" s="181">
        <v>28590</v>
      </c>
      <c r="B5349" s="701" t="s">
        <v>7317</v>
      </c>
      <c r="C5349" s="181" t="s">
        <v>7318</v>
      </c>
      <c r="D5349" s="181" t="s">
        <v>1520</v>
      </c>
      <c r="E5349" s="181" t="s">
        <v>7319</v>
      </c>
      <c r="F5349" s="181" t="s">
        <v>304</v>
      </c>
      <c r="G5349" s="181" t="s">
        <v>1989</v>
      </c>
      <c r="H5349" s="181" t="s">
        <v>13</v>
      </c>
      <c r="I5349" s="181" t="s">
        <v>7190</v>
      </c>
      <c r="J5349" s="181">
        <v>90670</v>
      </c>
      <c r="K5349" s="181">
        <v>14</v>
      </c>
      <c r="L5349" s="181"/>
      <c r="M5349" s="181"/>
      <c r="N5349" s="596" t="s">
        <v>290</v>
      </c>
    </row>
    <row r="5350" spans="1:14" s="158" customFormat="1" ht="18" customHeight="1" x14ac:dyDescent="0.25">
      <c r="A5350" s="181">
        <v>26312</v>
      </c>
      <c r="B5350" s="701" t="s">
        <v>7321</v>
      </c>
      <c r="C5350" s="181" t="s">
        <v>7217</v>
      </c>
      <c r="D5350" s="181" t="s">
        <v>1523</v>
      </c>
      <c r="E5350" s="181" t="s">
        <v>7322</v>
      </c>
      <c r="F5350" s="181" t="s">
        <v>304</v>
      </c>
      <c r="G5350" s="181" t="s">
        <v>1508</v>
      </c>
      <c r="H5350" s="181" t="s">
        <v>7</v>
      </c>
      <c r="I5350" s="181" t="s">
        <v>7119</v>
      </c>
      <c r="J5350" s="181">
        <v>108310</v>
      </c>
      <c r="K5350" s="181">
        <v>111</v>
      </c>
      <c r="L5350" s="181"/>
      <c r="M5350" s="181"/>
      <c r="N5350" s="596" t="s">
        <v>290</v>
      </c>
    </row>
    <row r="5351" spans="1:14" s="158" customFormat="1" ht="18" customHeight="1" x14ac:dyDescent="0.25">
      <c r="A5351" s="181">
        <v>26313</v>
      </c>
      <c r="B5351" s="701" t="s">
        <v>7324</v>
      </c>
      <c r="C5351" s="181" t="s">
        <v>7219</v>
      </c>
      <c r="D5351" s="181" t="s">
        <v>1525</v>
      </c>
      <c r="E5351" s="181" t="s">
        <v>7322</v>
      </c>
      <c r="F5351" s="181" t="s">
        <v>304</v>
      </c>
      <c r="G5351" s="181" t="s">
        <v>1508</v>
      </c>
      <c r="H5351" s="181" t="s">
        <v>7</v>
      </c>
      <c r="I5351" s="181" t="s">
        <v>1430</v>
      </c>
      <c r="J5351" s="181">
        <v>108310</v>
      </c>
      <c r="K5351" s="181">
        <v>137</v>
      </c>
      <c r="L5351" s="181"/>
      <c r="M5351" s="181"/>
      <c r="N5351" s="596" t="s">
        <v>290</v>
      </c>
    </row>
    <row r="5352" spans="1:14" s="158" customFormat="1" ht="18" customHeight="1" x14ac:dyDescent="0.25">
      <c r="A5352" s="181">
        <v>29491</v>
      </c>
      <c r="B5352" s="701" t="s">
        <v>7326</v>
      </c>
      <c r="C5352" s="181" t="s">
        <v>7031</v>
      </c>
      <c r="D5352" s="181" t="s">
        <v>1526</v>
      </c>
      <c r="E5352" s="181" t="s">
        <v>7327</v>
      </c>
      <c r="F5352" s="181" t="s">
        <v>304</v>
      </c>
      <c r="G5352" s="181" t="s">
        <v>1509</v>
      </c>
      <c r="H5352" s="181" t="s">
        <v>7</v>
      </c>
      <c r="I5352" s="181" t="s">
        <v>7223</v>
      </c>
      <c r="J5352" s="181">
        <v>46570</v>
      </c>
      <c r="K5352" s="181">
        <v>64</v>
      </c>
      <c r="L5352" s="181"/>
      <c r="M5352" s="181"/>
      <c r="N5352" s="596" t="s">
        <v>290</v>
      </c>
    </row>
    <row r="5353" spans="1:14" s="158" customFormat="1" ht="18" customHeight="1" x14ac:dyDescent="0.25">
      <c r="A5353" s="181">
        <v>45961</v>
      </c>
      <c r="B5353" s="701" t="s">
        <v>7329</v>
      </c>
      <c r="C5353" s="181" t="s">
        <v>7330</v>
      </c>
      <c r="D5353" s="181" t="s">
        <v>1526</v>
      </c>
      <c r="E5353" s="181" t="s">
        <v>7327</v>
      </c>
      <c r="F5353" s="181" t="s">
        <v>304</v>
      </c>
      <c r="G5353" s="181" t="s">
        <v>1508</v>
      </c>
      <c r="H5353" s="181" t="s">
        <v>7</v>
      </c>
      <c r="I5353" s="181" t="s">
        <v>1430</v>
      </c>
      <c r="J5353" s="181">
        <v>41900</v>
      </c>
      <c r="K5353" s="181">
        <v>61</v>
      </c>
      <c r="L5353" s="181"/>
      <c r="M5353" s="181"/>
      <c r="N5353" s="596" t="s">
        <v>290</v>
      </c>
    </row>
    <row r="5354" spans="1:14" s="158" customFormat="1" ht="18" customHeight="1" x14ac:dyDescent="0.25">
      <c r="A5354" s="181">
        <v>5482</v>
      </c>
      <c r="B5354" s="701" t="s">
        <v>7331</v>
      </c>
      <c r="C5354" s="181" t="s">
        <v>7036</v>
      </c>
      <c r="D5354" s="181" t="s">
        <v>1526</v>
      </c>
      <c r="E5354" s="181" t="s">
        <v>6835</v>
      </c>
      <c r="F5354" s="181" t="s">
        <v>304</v>
      </c>
      <c r="G5354" s="181" t="s">
        <v>1989</v>
      </c>
      <c r="H5354" s="181" t="s">
        <v>13</v>
      </c>
      <c r="I5354" s="181" t="s">
        <v>7307</v>
      </c>
      <c r="J5354" s="181">
        <v>105580</v>
      </c>
      <c r="K5354" s="181">
        <v>47</v>
      </c>
      <c r="L5354" s="181"/>
      <c r="M5354" s="181"/>
      <c r="N5354" s="596" t="s">
        <v>290</v>
      </c>
    </row>
    <row r="5355" spans="1:14" s="158" customFormat="1" ht="18" customHeight="1" x14ac:dyDescent="0.25">
      <c r="A5355" s="181">
        <v>29492</v>
      </c>
      <c r="B5355" s="701" t="s">
        <v>7332</v>
      </c>
      <c r="C5355" s="181" t="s">
        <v>7333</v>
      </c>
      <c r="D5355" s="181" t="s">
        <v>1526</v>
      </c>
      <c r="E5355" s="181" t="s">
        <v>6835</v>
      </c>
      <c r="F5355" s="181" t="s">
        <v>304</v>
      </c>
      <c r="G5355" s="181" t="s">
        <v>1509</v>
      </c>
      <c r="H5355" s="181" t="s">
        <v>7</v>
      </c>
      <c r="I5355" s="181" t="s">
        <v>7227</v>
      </c>
      <c r="J5355" s="181">
        <v>57700</v>
      </c>
      <c r="K5355" s="181">
        <v>83</v>
      </c>
      <c r="L5355" s="181"/>
      <c r="M5355" s="181"/>
      <c r="N5355" s="596" t="s">
        <v>290</v>
      </c>
    </row>
    <row r="5356" spans="1:14" s="158" customFormat="1" ht="18" customHeight="1" x14ac:dyDescent="0.25">
      <c r="A5356" s="181">
        <v>45963</v>
      </c>
      <c r="B5356" s="701" t="s">
        <v>7334</v>
      </c>
      <c r="C5356" s="181" t="s">
        <v>7335</v>
      </c>
      <c r="D5356" s="181" t="s">
        <v>1526</v>
      </c>
      <c r="E5356" s="181" t="s">
        <v>6835</v>
      </c>
      <c r="F5356" s="181" t="s">
        <v>304</v>
      </c>
      <c r="G5356" s="181" t="s">
        <v>1508</v>
      </c>
      <c r="H5356" s="181" t="s">
        <v>7</v>
      </c>
      <c r="I5356" s="181" t="s">
        <v>7196</v>
      </c>
      <c r="J5356" s="181">
        <v>45370</v>
      </c>
      <c r="K5356" s="181">
        <v>47</v>
      </c>
      <c r="L5356" s="181"/>
      <c r="M5356" s="181"/>
      <c r="N5356" s="596" t="s">
        <v>290</v>
      </c>
    </row>
    <row r="5357" spans="1:14" ht="18" customHeight="1" x14ac:dyDescent="0.25">
      <c r="A5357" s="181">
        <v>26310</v>
      </c>
      <c r="B5357" s="701" t="s">
        <v>7336</v>
      </c>
      <c r="C5357" s="181" t="s">
        <v>6939</v>
      </c>
      <c r="D5357" s="181" t="s">
        <v>1526</v>
      </c>
      <c r="E5357" s="181" t="s">
        <v>7322</v>
      </c>
      <c r="F5357" s="181" t="s">
        <v>304</v>
      </c>
      <c r="G5357" s="181" t="s">
        <v>1508</v>
      </c>
      <c r="H5357" s="181" t="s">
        <v>7</v>
      </c>
      <c r="I5357" s="181" t="s">
        <v>1430</v>
      </c>
      <c r="J5357" s="181">
        <v>29690</v>
      </c>
      <c r="K5357" s="181">
        <v>127</v>
      </c>
      <c r="L5357" s="181"/>
      <c r="M5357" s="181"/>
      <c r="N5357" s="596" t="s">
        <v>290</v>
      </c>
    </row>
    <row r="5358" spans="1:14" s="158" customFormat="1" ht="18" customHeight="1" x14ac:dyDescent="0.25">
      <c r="A5358" s="181">
        <v>29875</v>
      </c>
      <c r="B5358" s="701" t="s">
        <v>7338</v>
      </c>
      <c r="C5358" s="181" t="s">
        <v>6880</v>
      </c>
      <c r="D5358" s="181" t="s">
        <v>1526</v>
      </c>
      <c r="E5358" s="181" t="s">
        <v>7323</v>
      </c>
      <c r="F5358" s="181" t="s">
        <v>304</v>
      </c>
      <c r="G5358" s="181" t="s">
        <v>1508</v>
      </c>
      <c r="H5358" s="181" t="s">
        <v>7</v>
      </c>
      <c r="I5358" s="181" t="s">
        <v>7312</v>
      </c>
      <c r="J5358" s="181">
        <v>31630</v>
      </c>
      <c r="K5358" s="181">
        <v>4</v>
      </c>
      <c r="L5358" s="181"/>
      <c r="M5358" s="181"/>
      <c r="N5358" s="596" t="s">
        <v>290</v>
      </c>
    </row>
    <row r="5359" spans="1:14" s="158" customFormat="1" ht="18" customHeight="1" x14ac:dyDescent="0.25">
      <c r="A5359" s="181">
        <v>21648</v>
      </c>
      <c r="B5359" s="701" t="s">
        <v>7340</v>
      </c>
      <c r="C5359" s="181" t="s">
        <v>7134</v>
      </c>
      <c r="D5359" s="181" t="s">
        <v>1526</v>
      </c>
      <c r="E5359" s="181" t="s">
        <v>7291</v>
      </c>
      <c r="F5359" s="181" t="s">
        <v>304</v>
      </c>
      <c r="G5359" s="181" t="s">
        <v>1508</v>
      </c>
      <c r="H5359" s="181" t="s">
        <v>7</v>
      </c>
      <c r="I5359" s="181" t="s">
        <v>7105</v>
      </c>
      <c r="J5359" s="181">
        <v>27980</v>
      </c>
      <c r="K5359" s="181">
        <v>51</v>
      </c>
      <c r="L5359" s="181"/>
      <c r="M5359" s="181"/>
      <c r="N5359" s="596" t="s">
        <v>290</v>
      </c>
    </row>
    <row r="5360" spans="1:14" s="158" customFormat="1" ht="18" customHeight="1" x14ac:dyDescent="0.25">
      <c r="A5360" s="181">
        <v>29280</v>
      </c>
      <c r="B5360" s="701" t="s">
        <v>7342</v>
      </c>
      <c r="C5360" s="181" t="s">
        <v>7343</v>
      </c>
      <c r="D5360" s="181" t="s">
        <v>1526</v>
      </c>
      <c r="E5360" s="181" t="s">
        <v>7344</v>
      </c>
      <c r="F5360" s="181" t="s">
        <v>304</v>
      </c>
      <c r="G5360" s="181" t="s">
        <v>1989</v>
      </c>
      <c r="H5360" s="181" t="s">
        <v>13</v>
      </c>
      <c r="I5360" s="181" t="s">
        <v>7320</v>
      </c>
      <c r="J5360" s="181">
        <v>88970</v>
      </c>
      <c r="K5360" s="181">
        <v>8</v>
      </c>
      <c r="L5360" s="181"/>
      <c r="M5360" s="181"/>
      <c r="N5360" s="596" t="s">
        <v>290</v>
      </c>
    </row>
    <row r="5361" spans="1:14" s="158" customFormat="1" ht="18" customHeight="1" x14ac:dyDescent="0.25">
      <c r="A5361" s="181">
        <v>30352</v>
      </c>
      <c r="B5361" s="701" t="s">
        <v>11423</v>
      </c>
      <c r="C5361" s="181" t="s">
        <v>18684</v>
      </c>
      <c r="D5361" s="181" t="s">
        <v>1526</v>
      </c>
      <c r="E5361" s="181" t="s">
        <v>7344</v>
      </c>
      <c r="F5361" s="181" t="s">
        <v>304</v>
      </c>
      <c r="G5361" s="181" t="s">
        <v>1508</v>
      </c>
      <c r="H5361" s="181" t="s">
        <v>7</v>
      </c>
      <c r="I5361" s="181" t="s">
        <v>11424</v>
      </c>
      <c r="J5361" s="181">
        <v>48570</v>
      </c>
      <c r="K5361" s="181">
        <v>14</v>
      </c>
      <c r="L5361" s="181"/>
      <c r="M5361" s="181"/>
      <c r="N5361" s="596" t="s">
        <v>290</v>
      </c>
    </row>
    <row r="5362" spans="1:14" s="158" customFormat="1" ht="18" customHeight="1" x14ac:dyDescent="0.25">
      <c r="A5362" s="181">
        <v>14336</v>
      </c>
      <c r="B5362" s="701" t="s">
        <v>7345</v>
      </c>
      <c r="C5362" s="181" t="s">
        <v>7346</v>
      </c>
      <c r="D5362" s="181" t="s">
        <v>1573</v>
      </c>
      <c r="E5362" s="181" t="s">
        <v>7347</v>
      </c>
      <c r="F5362" s="181" t="s">
        <v>304</v>
      </c>
      <c r="G5362" s="181" t="s">
        <v>1550</v>
      </c>
      <c r="H5362" s="181" t="s">
        <v>7</v>
      </c>
      <c r="I5362" s="181" t="s">
        <v>7206</v>
      </c>
      <c r="J5362" s="181">
        <v>70380</v>
      </c>
      <c r="K5362" s="181">
        <v>30</v>
      </c>
      <c r="L5362" s="181"/>
      <c r="M5362" s="181"/>
      <c r="N5362" s="596" t="s">
        <v>290</v>
      </c>
    </row>
    <row r="5363" spans="1:14" s="158" customFormat="1" ht="18" customHeight="1" x14ac:dyDescent="0.25">
      <c r="A5363" s="181">
        <v>14276</v>
      </c>
      <c r="B5363" s="701" t="s">
        <v>7348</v>
      </c>
      <c r="C5363" s="181" t="s">
        <v>7325</v>
      </c>
      <c r="D5363" s="181" t="s">
        <v>1573</v>
      </c>
      <c r="E5363" s="181" t="s">
        <v>7349</v>
      </c>
      <c r="F5363" s="181" t="s">
        <v>304</v>
      </c>
      <c r="G5363" s="181" t="s">
        <v>1550</v>
      </c>
      <c r="H5363" s="181" t="s">
        <v>7</v>
      </c>
      <c r="I5363" s="181" t="s">
        <v>6947</v>
      </c>
      <c r="J5363" s="181">
        <v>70380</v>
      </c>
      <c r="K5363" s="181">
        <v>34</v>
      </c>
      <c r="L5363" s="181"/>
      <c r="M5363" s="181"/>
      <c r="N5363" s="596" t="s">
        <v>290</v>
      </c>
    </row>
    <row r="5364" spans="1:14" s="158" customFormat="1" ht="18" customHeight="1" x14ac:dyDescent="0.25">
      <c r="A5364" s="181">
        <v>27700</v>
      </c>
      <c r="B5364" s="701">
        <v>39746</v>
      </c>
      <c r="C5364" s="181" t="s">
        <v>14372</v>
      </c>
      <c r="D5364" s="181" t="s">
        <v>3288</v>
      </c>
      <c r="E5364" s="181" t="s">
        <v>14373</v>
      </c>
      <c r="F5364" s="181" t="s">
        <v>304</v>
      </c>
      <c r="G5364" s="181" t="s">
        <v>567</v>
      </c>
      <c r="H5364" s="181" t="s">
        <v>5</v>
      </c>
      <c r="I5364" s="181" t="s">
        <v>14374</v>
      </c>
      <c r="J5364" s="181">
        <v>87570</v>
      </c>
      <c r="K5364" s="181">
        <v>4</v>
      </c>
      <c r="L5364" s="181"/>
      <c r="M5364" s="181"/>
      <c r="N5364" s="596" t="s">
        <v>290</v>
      </c>
    </row>
    <row r="5365" spans="1:14" s="158" customFormat="1" ht="18" customHeight="1" x14ac:dyDescent="0.25">
      <c r="A5365" s="181">
        <v>9043</v>
      </c>
      <c r="B5365" s="701" t="s">
        <v>15766</v>
      </c>
      <c r="C5365" s="181" t="s">
        <v>15767</v>
      </c>
      <c r="D5365" s="181" t="s">
        <v>3288</v>
      </c>
      <c r="E5365" s="181" t="s">
        <v>15768</v>
      </c>
      <c r="F5365" s="181" t="s">
        <v>304</v>
      </c>
      <c r="G5365" s="181" t="s">
        <v>1572</v>
      </c>
      <c r="H5365" s="181" t="s">
        <v>5</v>
      </c>
      <c r="I5365" s="181" t="s">
        <v>13712</v>
      </c>
      <c r="J5365" s="181">
        <v>87080</v>
      </c>
      <c r="K5365" s="181">
        <v>3</v>
      </c>
      <c r="L5365" s="181"/>
      <c r="M5365" s="181"/>
      <c r="N5365" s="596" t="s">
        <v>290</v>
      </c>
    </row>
    <row r="5366" spans="1:14" s="158" customFormat="1" ht="18" customHeight="1" x14ac:dyDescent="0.25">
      <c r="A5366" s="181">
        <v>27702</v>
      </c>
      <c r="B5366" s="701">
        <v>39748</v>
      </c>
      <c r="C5366" s="181" t="s">
        <v>18685</v>
      </c>
      <c r="D5366" s="181" t="s">
        <v>3288</v>
      </c>
      <c r="E5366" s="181" t="s">
        <v>18686</v>
      </c>
      <c r="F5366" s="181" t="s">
        <v>304</v>
      </c>
      <c r="G5366" s="181" t="s">
        <v>567</v>
      </c>
      <c r="H5366" s="181" t="s">
        <v>5</v>
      </c>
      <c r="I5366" s="181" t="s">
        <v>18687</v>
      </c>
      <c r="J5366" s="181">
        <v>83210</v>
      </c>
      <c r="K5366" s="181">
        <v>3</v>
      </c>
      <c r="L5366" s="181"/>
      <c r="M5366" s="181"/>
      <c r="N5366" s="596" t="s">
        <v>290</v>
      </c>
    </row>
    <row r="5367" spans="1:14" s="158" customFormat="1" ht="18" customHeight="1" x14ac:dyDescent="0.25">
      <c r="A5367" s="181">
        <v>10874</v>
      </c>
      <c r="B5367" s="701" t="s">
        <v>7352</v>
      </c>
      <c r="C5367" s="181" t="s">
        <v>7060</v>
      </c>
      <c r="D5367" s="181" t="s">
        <v>5821</v>
      </c>
      <c r="E5367" s="181" t="s">
        <v>7291</v>
      </c>
      <c r="F5367" s="181" t="s">
        <v>304</v>
      </c>
      <c r="G5367" s="181" t="s">
        <v>1550</v>
      </c>
      <c r="H5367" s="181" t="s">
        <v>7</v>
      </c>
      <c r="I5367" s="181" t="s">
        <v>3106</v>
      </c>
      <c r="J5367" s="181">
        <v>47850</v>
      </c>
      <c r="K5367" s="181">
        <v>5</v>
      </c>
      <c r="L5367" s="181"/>
      <c r="M5367" s="181"/>
      <c r="N5367" s="596" t="s">
        <v>290</v>
      </c>
    </row>
    <row r="5368" spans="1:14" s="158" customFormat="1" ht="18" customHeight="1" x14ac:dyDescent="0.25">
      <c r="A5368" s="181">
        <v>25428</v>
      </c>
      <c r="B5368" s="701">
        <v>39747</v>
      </c>
      <c r="C5368" s="181" t="s">
        <v>7353</v>
      </c>
      <c r="D5368" s="181" t="s">
        <v>5821</v>
      </c>
      <c r="E5368" s="181" t="s">
        <v>7291</v>
      </c>
      <c r="F5368" s="181" t="s">
        <v>304</v>
      </c>
      <c r="G5368" s="181" t="s">
        <v>567</v>
      </c>
      <c r="H5368" s="181" t="s">
        <v>5</v>
      </c>
      <c r="I5368" s="181" t="s">
        <v>14375</v>
      </c>
      <c r="J5368" s="181">
        <v>48010</v>
      </c>
      <c r="K5368" s="181">
        <v>24</v>
      </c>
      <c r="L5368" s="181"/>
      <c r="M5368" s="181"/>
      <c r="N5368" s="596" t="s">
        <v>290</v>
      </c>
    </row>
    <row r="5369" spans="1:14" s="158" customFormat="1" ht="18" customHeight="1" x14ac:dyDescent="0.25">
      <c r="A5369" s="181">
        <v>9130</v>
      </c>
      <c r="B5369" s="701">
        <v>39741</v>
      </c>
      <c r="C5369" s="181" t="s">
        <v>7356</v>
      </c>
      <c r="D5369" s="181" t="s">
        <v>1611</v>
      </c>
      <c r="E5369" s="181" t="s">
        <v>7354</v>
      </c>
      <c r="F5369" s="181" t="s">
        <v>304</v>
      </c>
      <c r="G5369" s="181" t="s">
        <v>567</v>
      </c>
      <c r="H5369" s="181" t="s">
        <v>5</v>
      </c>
      <c r="I5369" s="181" t="s">
        <v>7251</v>
      </c>
      <c r="J5369" s="181">
        <v>40350</v>
      </c>
      <c r="K5369" s="181">
        <v>5</v>
      </c>
      <c r="L5369" s="181"/>
      <c r="M5369" s="181"/>
      <c r="N5369" s="596" t="s">
        <v>290</v>
      </c>
    </row>
    <row r="5370" spans="1:14" s="158" customFormat="1" ht="18" customHeight="1" x14ac:dyDescent="0.25">
      <c r="A5370" s="181">
        <v>14982</v>
      </c>
      <c r="B5370" s="701" t="s">
        <v>7357</v>
      </c>
      <c r="C5370" s="181" t="s">
        <v>7358</v>
      </c>
      <c r="D5370" s="181" t="s">
        <v>1640</v>
      </c>
      <c r="E5370" s="181" t="s">
        <v>7359</v>
      </c>
      <c r="F5370" s="181" t="s">
        <v>304</v>
      </c>
      <c r="G5370" s="181" t="s">
        <v>1550</v>
      </c>
      <c r="H5370" s="181" t="s">
        <v>7</v>
      </c>
      <c r="I5370" s="181" t="s">
        <v>5139</v>
      </c>
      <c r="J5370" s="181">
        <v>157300</v>
      </c>
      <c r="K5370" s="181">
        <v>32</v>
      </c>
      <c r="L5370" s="181"/>
      <c r="M5370" s="181"/>
      <c r="N5370" s="596" t="s">
        <v>290</v>
      </c>
    </row>
    <row r="5371" spans="1:14" ht="18" customHeight="1" x14ac:dyDescent="0.25">
      <c r="A5371" s="181">
        <v>14343</v>
      </c>
      <c r="B5371" s="701" t="s">
        <v>7360</v>
      </c>
      <c r="C5371" s="181" t="s">
        <v>7063</v>
      </c>
      <c r="D5371" s="181" t="s">
        <v>1640</v>
      </c>
      <c r="E5371" s="181" t="s">
        <v>7112</v>
      </c>
      <c r="F5371" s="181" t="s">
        <v>304</v>
      </c>
      <c r="G5371" s="181" t="s">
        <v>1550</v>
      </c>
      <c r="H5371" s="181" t="s">
        <v>7</v>
      </c>
      <c r="I5371" s="181" t="s">
        <v>7337</v>
      </c>
      <c r="J5371" s="181">
        <v>106520</v>
      </c>
      <c r="K5371" s="181">
        <v>32</v>
      </c>
      <c r="L5371" s="181"/>
      <c r="M5371" s="181"/>
      <c r="N5371" s="596" t="s">
        <v>290</v>
      </c>
    </row>
    <row r="5372" spans="1:14" ht="18" customHeight="1" x14ac:dyDescent="0.25">
      <c r="A5372" s="181">
        <v>2223</v>
      </c>
      <c r="B5372" s="701" t="s">
        <v>7361</v>
      </c>
      <c r="C5372" s="181" t="s">
        <v>7064</v>
      </c>
      <c r="D5372" s="181" t="s">
        <v>3316</v>
      </c>
      <c r="E5372" s="181" t="s">
        <v>6864</v>
      </c>
      <c r="F5372" s="181" t="s">
        <v>304</v>
      </c>
      <c r="G5372" s="181" t="s">
        <v>3181</v>
      </c>
      <c r="H5372" s="181" t="s">
        <v>13</v>
      </c>
      <c r="I5372" s="181" t="s">
        <v>18688</v>
      </c>
      <c r="J5372" s="181">
        <v>35540</v>
      </c>
      <c r="K5372" s="181">
        <v>31</v>
      </c>
      <c r="L5372" s="181"/>
      <c r="M5372" s="181"/>
      <c r="N5372" s="596" t="s">
        <v>290</v>
      </c>
    </row>
    <row r="5373" spans="1:14" s="158" customFormat="1" ht="18" customHeight="1" x14ac:dyDescent="0.25">
      <c r="A5373" s="181">
        <v>29494</v>
      </c>
      <c r="B5373" s="701" t="s">
        <v>18689</v>
      </c>
      <c r="C5373" s="181" t="s">
        <v>17562</v>
      </c>
      <c r="D5373" s="181" t="s">
        <v>1657</v>
      </c>
      <c r="E5373" s="181" t="s">
        <v>7364</v>
      </c>
      <c r="F5373" s="181" t="s">
        <v>304</v>
      </c>
      <c r="G5373" s="181" t="s">
        <v>1509</v>
      </c>
      <c r="H5373" s="181" t="s">
        <v>7</v>
      </c>
      <c r="I5373" s="181" t="s">
        <v>641</v>
      </c>
      <c r="J5373" s="181">
        <v>51090</v>
      </c>
      <c r="K5373" s="181">
        <v>50</v>
      </c>
      <c r="L5373" s="181"/>
      <c r="M5373" s="181"/>
      <c r="N5373" s="596" t="s">
        <v>290</v>
      </c>
    </row>
    <row r="5374" spans="1:14" s="158" customFormat="1" ht="18" customHeight="1" x14ac:dyDescent="0.25">
      <c r="A5374" s="181">
        <v>16724</v>
      </c>
      <c r="B5374" s="701" t="s">
        <v>7363</v>
      </c>
      <c r="C5374" s="181" t="s">
        <v>7067</v>
      </c>
      <c r="D5374" s="181" t="s">
        <v>1657</v>
      </c>
      <c r="E5374" s="181" t="s">
        <v>7364</v>
      </c>
      <c r="F5374" s="181" t="s">
        <v>304</v>
      </c>
      <c r="G5374" s="181" t="s">
        <v>1508</v>
      </c>
      <c r="H5374" s="181" t="s">
        <v>7</v>
      </c>
      <c r="I5374" s="181" t="s">
        <v>7341</v>
      </c>
      <c r="J5374" s="181">
        <v>29940</v>
      </c>
      <c r="K5374" s="181">
        <v>43</v>
      </c>
      <c r="L5374" s="181"/>
      <c r="M5374" s="181"/>
      <c r="N5374" s="596" t="s">
        <v>290</v>
      </c>
    </row>
    <row r="5375" spans="1:14" s="158" customFormat="1" ht="18" customHeight="1" x14ac:dyDescent="0.25">
      <c r="A5375" s="181">
        <v>16725</v>
      </c>
      <c r="B5375" s="701" t="s">
        <v>7365</v>
      </c>
      <c r="C5375" s="181" t="s">
        <v>7069</v>
      </c>
      <c r="D5375" s="181" t="s">
        <v>1664</v>
      </c>
      <c r="E5375" s="181" t="s">
        <v>7364</v>
      </c>
      <c r="F5375" s="181" t="s">
        <v>304</v>
      </c>
      <c r="G5375" s="181" t="s">
        <v>1508</v>
      </c>
      <c r="H5375" s="181" t="s">
        <v>7</v>
      </c>
      <c r="I5375" s="181" t="s">
        <v>7341</v>
      </c>
      <c r="J5375" s="181">
        <v>29940</v>
      </c>
      <c r="K5375" s="181">
        <v>134</v>
      </c>
      <c r="L5375" s="181"/>
      <c r="M5375" s="181"/>
      <c r="N5375" s="596" t="s">
        <v>290</v>
      </c>
    </row>
    <row r="5376" spans="1:14" s="158" customFormat="1" ht="18" customHeight="1" x14ac:dyDescent="0.25">
      <c r="A5376" s="181">
        <v>29495</v>
      </c>
      <c r="B5376" s="701" t="s">
        <v>13713</v>
      </c>
      <c r="C5376" s="181" t="s">
        <v>13714</v>
      </c>
      <c r="D5376" s="181" t="s">
        <v>1664</v>
      </c>
      <c r="E5376" s="181" t="s">
        <v>7364</v>
      </c>
      <c r="F5376" s="181" t="s">
        <v>304</v>
      </c>
      <c r="G5376" s="181" t="s">
        <v>1509</v>
      </c>
      <c r="H5376" s="181" t="s">
        <v>7</v>
      </c>
      <c r="I5376" s="181" t="s">
        <v>7269</v>
      </c>
      <c r="J5376" s="181">
        <v>51090</v>
      </c>
      <c r="K5376" s="181">
        <v>90</v>
      </c>
      <c r="L5376" s="181"/>
      <c r="M5376" s="181"/>
      <c r="N5376" s="596" t="s">
        <v>290</v>
      </c>
    </row>
    <row r="5377" spans="1:14" s="158" customFormat="1" ht="18" customHeight="1" x14ac:dyDescent="0.25">
      <c r="A5377" s="181">
        <v>18025</v>
      </c>
      <c r="B5377" s="701" t="s">
        <v>7366</v>
      </c>
      <c r="C5377" s="181" t="s">
        <v>7072</v>
      </c>
      <c r="D5377" s="181" t="s">
        <v>1668</v>
      </c>
      <c r="E5377" s="181" t="s">
        <v>7367</v>
      </c>
      <c r="F5377" s="181" t="s">
        <v>304</v>
      </c>
      <c r="G5377" s="181" t="s">
        <v>1508</v>
      </c>
      <c r="H5377" s="181" t="s">
        <v>7</v>
      </c>
      <c r="I5377" s="181" t="s">
        <v>7368</v>
      </c>
      <c r="J5377" s="181">
        <v>23900</v>
      </c>
      <c r="K5377" s="181">
        <v>9</v>
      </c>
      <c r="L5377" s="181"/>
      <c r="M5377" s="181"/>
      <c r="N5377" s="596" t="s">
        <v>290</v>
      </c>
    </row>
    <row r="5378" spans="1:14" s="158" customFormat="1" ht="18" customHeight="1" x14ac:dyDescent="0.25">
      <c r="A5378" s="181">
        <v>16693</v>
      </c>
      <c r="B5378" s="701" t="s">
        <v>7369</v>
      </c>
      <c r="C5378" s="181" t="s">
        <v>7370</v>
      </c>
      <c r="D5378" s="181" t="s">
        <v>1668</v>
      </c>
      <c r="E5378" s="181" t="s">
        <v>7371</v>
      </c>
      <c r="F5378" s="181" t="s">
        <v>304</v>
      </c>
      <c r="G5378" s="181" t="s">
        <v>1508</v>
      </c>
      <c r="H5378" s="181" t="s">
        <v>7</v>
      </c>
      <c r="I5378" s="181" t="s">
        <v>4291</v>
      </c>
      <c r="J5378" s="181">
        <v>31460</v>
      </c>
      <c r="K5378" s="181">
        <v>112</v>
      </c>
      <c r="L5378" s="181"/>
      <c r="M5378" s="181"/>
      <c r="N5378" s="596" t="s">
        <v>290</v>
      </c>
    </row>
    <row r="5379" spans="1:14" s="158" customFormat="1" ht="18" customHeight="1" x14ac:dyDescent="0.25">
      <c r="A5379" s="181">
        <v>28586</v>
      </c>
      <c r="B5379" s="701" t="s">
        <v>7372</v>
      </c>
      <c r="C5379" s="181" t="s">
        <v>7373</v>
      </c>
      <c r="D5379" s="181" t="s">
        <v>1674</v>
      </c>
      <c r="E5379" s="181" t="s">
        <v>7374</v>
      </c>
      <c r="F5379" s="181" t="s">
        <v>304</v>
      </c>
      <c r="G5379" s="181" t="s">
        <v>1989</v>
      </c>
      <c r="H5379" s="181" t="s">
        <v>13</v>
      </c>
      <c r="I5379" s="181" t="s">
        <v>7154</v>
      </c>
      <c r="J5379" s="181">
        <v>54930</v>
      </c>
      <c r="K5379" s="181">
        <v>2</v>
      </c>
      <c r="L5379" s="181"/>
      <c r="M5379" s="181"/>
      <c r="N5379" s="596" t="s">
        <v>290</v>
      </c>
    </row>
    <row r="5380" spans="1:14" s="158" customFormat="1" ht="18" customHeight="1" x14ac:dyDescent="0.25">
      <c r="A5380" s="181">
        <v>11664</v>
      </c>
      <c r="B5380" s="701" t="s">
        <v>11425</v>
      </c>
      <c r="C5380" s="181" t="s">
        <v>6968</v>
      </c>
      <c r="D5380" s="181" t="s">
        <v>1674</v>
      </c>
      <c r="E5380" s="181" t="s">
        <v>7374</v>
      </c>
      <c r="F5380" s="181" t="s">
        <v>304</v>
      </c>
      <c r="G5380" s="181" t="s">
        <v>1508</v>
      </c>
      <c r="H5380" s="181" t="s">
        <v>7</v>
      </c>
      <c r="I5380" s="181" t="s">
        <v>11426</v>
      </c>
      <c r="J5380" s="181">
        <v>25970</v>
      </c>
      <c r="K5380" s="181">
        <v>28</v>
      </c>
      <c r="L5380" s="181"/>
      <c r="M5380" s="181"/>
      <c r="N5380" s="596" t="s">
        <v>290</v>
      </c>
    </row>
    <row r="5381" spans="1:14" s="158" customFormat="1" ht="18" customHeight="1" x14ac:dyDescent="0.25">
      <c r="A5381" s="181">
        <v>16244</v>
      </c>
      <c r="B5381" s="701" t="s">
        <v>7375</v>
      </c>
      <c r="C5381" s="181" t="s">
        <v>6972</v>
      </c>
      <c r="D5381" s="181" t="s">
        <v>1675</v>
      </c>
      <c r="E5381" s="181" t="s">
        <v>7376</v>
      </c>
      <c r="F5381" s="181" t="s">
        <v>304</v>
      </c>
      <c r="G5381" s="181" t="s">
        <v>2936</v>
      </c>
      <c r="H5381" s="181" t="s">
        <v>2313</v>
      </c>
      <c r="I5381" s="181" t="s">
        <v>1430</v>
      </c>
      <c r="J5381" s="181">
        <v>16680</v>
      </c>
      <c r="K5381" s="181">
        <v>6</v>
      </c>
      <c r="L5381" s="181"/>
      <c r="M5381" s="181"/>
      <c r="N5381" s="596" t="s">
        <v>290</v>
      </c>
    </row>
    <row r="5382" spans="1:14" s="158" customFormat="1" ht="18" customHeight="1" x14ac:dyDescent="0.25">
      <c r="A5382" s="181">
        <v>19590</v>
      </c>
      <c r="B5382" s="701" t="s">
        <v>7378</v>
      </c>
      <c r="C5382" s="181" t="s">
        <v>6975</v>
      </c>
      <c r="D5382" s="181" t="s">
        <v>1718</v>
      </c>
      <c r="E5382" s="181" t="s">
        <v>7379</v>
      </c>
      <c r="F5382" s="181" t="s">
        <v>304</v>
      </c>
      <c r="G5382" s="181" t="s">
        <v>1508</v>
      </c>
      <c r="H5382" s="181" t="s">
        <v>7</v>
      </c>
      <c r="I5382" s="181" t="s">
        <v>7355</v>
      </c>
      <c r="J5382" s="181">
        <v>25920</v>
      </c>
      <c r="K5382" s="181">
        <v>64</v>
      </c>
      <c r="L5382" s="181"/>
      <c r="M5382" s="181"/>
      <c r="N5382" s="596" t="s">
        <v>290</v>
      </c>
    </row>
    <row r="5383" spans="1:14" s="158" customFormat="1" ht="18" customHeight="1" x14ac:dyDescent="0.25">
      <c r="A5383" s="181">
        <v>29496</v>
      </c>
      <c r="B5383" s="701" t="s">
        <v>7380</v>
      </c>
      <c r="C5383" s="181" t="s">
        <v>7085</v>
      </c>
      <c r="D5383" s="181" t="s">
        <v>1718</v>
      </c>
      <c r="E5383" s="181" t="s">
        <v>7379</v>
      </c>
      <c r="F5383" s="181" t="s">
        <v>304</v>
      </c>
      <c r="G5383" s="181" t="s">
        <v>1509</v>
      </c>
      <c r="H5383" s="181" t="s">
        <v>7</v>
      </c>
      <c r="I5383" s="181" t="s">
        <v>2588</v>
      </c>
      <c r="J5383" s="181">
        <v>39920</v>
      </c>
      <c r="K5383" s="181">
        <v>23</v>
      </c>
      <c r="L5383" s="181"/>
      <c r="M5383" s="181"/>
      <c r="N5383" s="596" t="s">
        <v>290</v>
      </c>
    </row>
    <row r="5384" spans="1:14" s="158" customFormat="1" ht="18" customHeight="1" x14ac:dyDescent="0.25">
      <c r="A5384" s="181">
        <v>29876</v>
      </c>
      <c r="B5384" s="701" t="s">
        <v>7382</v>
      </c>
      <c r="C5384" s="181" t="s">
        <v>7247</v>
      </c>
      <c r="D5384" s="181" t="s">
        <v>1718</v>
      </c>
      <c r="E5384" s="181" t="s">
        <v>7384</v>
      </c>
      <c r="F5384" s="181" t="s">
        <v>304</v>
      </c>
      <c r="G5384" s="181" t="s">
        <v>1508</v>
      </c>
      <c r="H5384" s="181" t="s">
        <v>7</v>
      </c>
      <c r="I5384" s="181" t="s">
        <v>7385</v>
      </c>
      <c r="J5384" s="181">
        <v>34380</v>
      </c>
      <c r="K5384" s="181">
        <v>38</v>
      </c>
      <c r="L5384" s="181"/>
      <c r="M5384" s="181"/>
      <c r="N5384" s="596" t="s">
        <v>290</v>
      </c>
    </row>
    <row r="5385" spans="1:14" s="158" customFormat="1" ht="18" customHeight="1" x14ac:dyDescent="0.25">
      <c r="A5385" s="181">
        <v>26309</v>
      </c>
      <c r="B5385" s="701" t="s">
        <v>7386</v>
      </c>
      <c r="C5385" s="181" t="s">
        <v>7250</v>
      </c>
      <c r="D5385" s="181" t="s">
        <v>1718</v>
      </c>
      <c r="E5385" s="181" t="s">
        <v>7387</v>
      </c>
      <c r="F5385" s="181" t="s">
        <v>304</v>
      </c>
      <c r="G5385" s="181" t="s">
        <v>1508</v>
      </c>
      <c r="H5385" s="181" t="s">
        <v>7</v>
      </c>
      <c r="I5385" s="181" t="s">
        <v>7362</v>
      </c>
      <c r="J5385" s="181">
        <v>39280</v>
      </c>
      <c r="K5385" s="181">
        <v>73</v>
      </c>
      <c r="L5385" s="181"/>
      <c r="M5385" s="181"/>
      <c r="N5385" s="596" t="s">
        <v>291</v>
      </c>
    </row>
    <row r="5386" spans="1:14" s="158" customFormat="1" ht="18" customHeight="1" x14ac:dyDescent="0.25">
      <c r="A5386" s="181">
        <v>11665</v>
      </c>
      <c r="B5386" s="701" t="s">
        <v>7389</v>
      </c>
      <c r="C5386" s="181" t="s">
        <v>18690</v>
      </c>
      <c r="D5386" s="181" t="s">
        <v>1718</v>
      </c>
      <c r="E5386" s="181" t="s">
        <v>7391</v>
      </c>
      <c r="F5386" s="181" t="s">
        <v>304</v>
      </c>
      <c r="G5386" s="181" t="s">
        <v>1508</v>
      </c>
      <c r="H5386" s="181" t="s">
        <v>7</v>
      </c>
      <c r="I5386" s="181" t="s">
        <v>7284</v>
      </c>
      <c r="J5386" s="181">
        <v>29740</v>
      </c>
      <c r="K5386" s="181">
        <v>92</v>
      </c>
      <c r="L5386" s="181"/>
      <c r="M5386" s="181"/>
      <c r="N5386" s="596" t="s">
        <v>291</v>
      </c>
    </row>
    <row r="5387" spans="1:14" ht="18" customHeight="1" x14ac:dyDescent="0.25">
      <c r="A5387" s="181">
        <v>28584</v>
      </c>
      <c r="B5387" s="701" t="s">
        <v>7392</v>
      </c>
      <c r="C5387" s="181" t="s">
        <v>7393</v>
      </c>
      <c r="D5387" s="181" t="s">
        <v>1718</v>
      </c>
      <c r="E5387" s="181" t="s">
        <v>7394</v>
      </c>
      <c r="F5387" s="181" t="s">
        <v>304</v>
      </c>
      <c r="G5387" s="181" t="s">
        <v>1989</v>
      </c>
      <c r="H5387" s="181" t="s">
        <v>13</v>
      </c>
      <c r="I5387" s="181" t="s">
        <v>4147</v>
      </c>
      <c r="J5387" s="181">
        <v>103550</v>
      </c>
      <c r="K5387" s="181">
        <v>1</v>
      </c>
      <c r="L5387" s="181"/>
      <c r="M5387" s="181"/>
      <c r="N5387" s="596" t="s">
        <v>291</v>
      </c>
    </row>
    <row r="5388" spans="1:14" ht="18" customHeight="1" x14ac:dyDescent="0.25">
      <c r="A5388" s="181">
        <v>6250</v>
      </c>
      <c r="B5388" s="701" t="s">
        <v>7395</v>
      </c>
      <c r="C5388" s="181" t="s">
        <v>7290</v>
      </c>
      <c r="D5388" s="181" t="s">
        <v>1738</v>
      </c>
      <c r="E5388" s="181" t="s">
        <v>4291</v>
      </c>
      <c r="F5388" s="181" t="s">
        <v>304</v>
      </c>
      <c r="G5388" s="181" t="s">
        <v>1508</v>
      </c>
      <c r="H5388" s="181" t="s">
        <v>7</v>
      </c>
      <c r="I5388" s="181" t="s">
        <v>6991</v>
      </c>
      <c r="J5388" s="181">
        <v>24280</v>
      </c>
      <c r="K5388" s="181">
        <v>47</v>
      </c>
      <c r="L5388" s="181"/>
      <c r="M5388" s="181"/>
      <c r="N5388" s="596" t="s">
        <v>291</v>
      </c>
    </row>
    <row r="5389" spans="1:14" s="158" customFormat="1" ht="18" customHeight="1" x14ac:dyDescent="0.25">
      <c r="A5389" s="181">
        <v>29497</v>
      </c>
      <c r="B5389" s="701" t="s">
        <v>7397</v>
      </c>
      <c r="C5389" s="181" t="s">
        <v>7398</v>
      </c>
      <c r="D5389" s="181" t="s">
        <v>1738</v>
      </c>
      <c r="E5389" s="181" t="s">
        <v>4291</v>
      </c>
      <c r="F5389" s="181" t="s">
        <v>304</v>
      </c>
      <c r="G5389" s="181" t="s">
        <v>1509</v>
      </c>
      <c r="H5389" s="181" t="s">
        <v>7</v>
      </c>
      <c r="I5389" s="181" t="s">
        <v>7265</v>
      </c>
      <c r="J5389" s="181">
        <v>27500</v>
      </c>
      <c r="K5389" s="181">
        <v>4</v>
      </c>
      <c r="L5389" s="181"/>
      <c r="M5389" s="181"/>
      <c r="N5389" s="596" t="s">
        <v>291</v>
      </c>
    </row>
    <row r="5390" spans="1:14" s="158" customFormat="1" ht="18" customHeight="1" x14ac:dyDescent="0.25">
      <c r="A5390" s="181">
        <v>21661</v>
      </c>
      <c r="B5390" s="701" t="s">
        <v>7400</v>
      </c>
      <c r="C5390" s="181" t="s">
        <v>7296</v>
      </c>
      <c r="D5390" s="181" t="s">
        <v>1738</v>
      </c>
      <c r="E5390" s="181" t="s">
        <v>6802</v>
      </c>
      <c r="F5390" s="181" t="s">
        <v>304</v>
      </c>
      <c r="G5390" s="181" t="s">
        <v>1508</v>
      </c>
      <c r="H5390" s="181" t="s">
        <v>7</v>
      </c>
      <c r="I5390" s="181" t="s">
        <v>7299</v>
      </c>
      <c r="J5390" s="181">
        <v>20590</v>
      </c>
      <c r="K5390" s="181">
        <v>127</v>
      </c>
      <c r="L5390" s="181"/>
      <c r="M5390" s="181"/>
      <c r="N5390" s="596" t="s">
        <v>291</v>
      </c>
    </row>
    <row r="5391" spans="1:14" s="158" customFormat="1" ht="18" customHeight="1" x14ac:dyDescent="0.25">
      <c r="A5391" s="181">
        <v>29498</v>
      </c>
      <c r="B5391" s="701" t="s">
        <v>7401</v>
      </c>
      <c r="C5391" s="181" t="s">
        <v>7402</v>
      </c>
      <c r="D5391" s="181" t="s">
        <v>1738</v>
      </c>
      <c r="E5391" s="181" t="s">
        <v>6802</v>
      </c>
      <c r="F5391" s="181" t="s">
        <v>304</v>
      </c>
      <c r="G5391" s="181" t="s">
        <v>1509</v>
      </c>
      <c r="H5391" s="181" t="s">
        <v>7</v>
      </c>
      <c r="I5391" s="181" t="s">
        <v>3845</v>
      </c>
      <c r="J5391" s="181">
        <v>32350</v>
      </c>
      <c r="K5391" s="181">
        <v>40</v>
      </c>
      <c r="L5391" s="181"/>
      <c r="M5391" s="181"/>
      <c r="N5391" s="596" t="s">
        <v>291</v>
      </c>
    </row>
    <row r="5392" spans="1:14" s="158" customFormat="1" ht="18" customHeight="1" x14ac:dyDescent="0.25">
      <c r="A5392" s="181">
        <v>2688</v>
      </c>
      <c r="B5392" s="701" t="s">
        <v>7403</v>
      </c>
      <c r="C5392" s="181" t="s">
        <v>7001</v>
      </c>
      <c r="D5392" s="181" t="s">
        <v>1738</v>
      </c>
      <c r="E5392" s="181" t="s">
        <v>6807</v>
      </c>
      <c r="F5392" s="181" t="s">
        <v>304</v>
      </c>
      <c r="G5392" s="181" t="s">
        <v>1508</v>
      </c>
      <c r="H5392" s="181" t="s">
        <v>7</v>
      </c>
      <c r="I5392" s="181" t="s">
        <v>6983</v>
      </c>
      <c r="J5392" s="181">
        <v>22510</v>
      </c>
      <c r="K5392" s="181">
        <v>79</v>
      </c>
      <c r="L5392" s="181"/>
      <c r="M5392" s="181"/>
      <c r="N5392" s="596" t="s">
        <v>291</v>
      </c>
    </row>
    <row r="5393" spans="1:14" s="158" customFormat="1" ht="18" customHeight="1" x14ac:dyDescent="0.25">
      <c r="A5393" s="181">
        <v>29499</v>
      </c>
      <c r="B5393" s="701" t="s">
        <v>18691</v>
      </c>
      <c r="C5393" s="181" t="s">
        <v>18692</v>
      </c>
      <c r="D5393" s="181" t="s">
        <v>1738</v>
      </c>
      <c r="E5393" s="181" t="s">
        <v>6807</v>
      </c>
      <c r="F5393" s="181" t="s">
        <v>304</v>
      </c>
      <c r="G5393" s="181" t="s">
        <v>1509</v>
      </c>
      <c r="H5393" s="181" t="s">
        <v>7</v>
      </c>
      <c r="I5393" s="181" t="s">
        <v>7251</v>
      </c>
      <c r="J5393" s="181">
        <v>43580</v>
      </c>
      <c r="K5393" s="181">
        <v>16</v>
      </c>
      <c r="L5393" s="181"/>
      <c r="M5393" s="181"/>
      <c r="N5393" s="596" t="s">
        <v>291</v>
      </c>
    </row>
    <row r="5394" spans="1:14" s="158" customFormat="1" ht="18" customHeight="1" x14ac:dyDescent="0.25">
      <c r="A5394" s="181">
        <v>11667</v>
      </c>
      <c r="B5394" s="701" t="s">
        <v>7404</v>
      </c>
      <c r="C5394" s="181" t="s">
        <v>7007</v>
      </c>
      <c r="D5394" s="181" t="s">
        <v>1738</v>
      </c>
      <c r="E5394" s="181" t="s">
        <v>7391</v>
      </c>
      <c r="F5394" s="181" t="s">
        <v>304</v>
      </c>
      <c r="G5394" s="181" t="s">
        <v>1508</v>
      </c>
      <c r="H5394" s="181" t="s">
        <v>7</v>
      </c>
      <c r="I5394" s="181" t="s">
        <v>7284</v>
      </c>
      <c r="J5394" s="181">
        <v>37350</v>
      </c>
      <c r="K5394" s="181">
        <v>15</v>
      </c>
      <c r="L5394" s="181"/>
      <c r="M5394" s="181"/>
      <c r="N5394" s="596" t="s">
        <v>291</v>
      </c>
    </row>
    <row r="5395" spans="1:14" s="158" customFormat="1" ht="18" customHeight="1" x14ac:dyDescent="0.25">
      <c r="A5395" s="181">
        <v>3045</v>
      </c>
      <c r="B5395" s="701" t="s">
        <v>7405</v>
      </c>
      <c r="C5395" s="181" t="s">
        <v>7406</v>
      </c>
      <c r="D5395" s="181" t="s">
        <v>1738</v>
      </c>
      <c r="E5395" s="181" t="s">
        <v>7407</v>
      </c>
      <c r="F5395" s="181" t="s">
        <v>304</v>
      </c>
      <c r="G5395" s="181" t="s">
        <v>1989</v>
      </c>
      <c r="H5395" s="181" t="s">
        <v>13</v>
      </c>
      <c r="I5395" s="181" t="s">
        <v>7408</v>
      </c>
      <c r="J5395" s="181">
        <v>57040</v>
      </c>
      <c r="K5395" s="181">
        <v>20</v>
      </c>
      <c r="L5395" s="181"/>
      <c r="M5395" s="181"/>
      <c r="N5395" s="596" t="s">
        <v>291</v>
      </c>
    </row>
    <row r="5396" spans="1:14" s="158" customFormat="1" ht="18" customHeight="1" x14ac:dyDescent="0.25">
      <c r="A5396" s="181">
        <v>26308</v>
      </c>
      <c r="B5396" s="701" t="s">
        <v>7410</v>
      </c>
      <c r="C5396" s="181" t="s">
        <v>7311</v>
      </c>
      <c r="D5396" s="181" t="s">
        <v>1748</v>
      </c>
      <c r="E5396" s="181" t="s">
        <v>7409</v>
      </c>
      <c r="F5396" s="181" t="s">
        <v>304</v>
      </c>
      <c r="G5396" s="181" t="s">
        <v>1508</v>
      </c>
      <c r="H5396" s="181" t="s">
        <v>7</v>
      </c>
      <c r="I5396" s="181" t="s">
        <v>7388</v>
      </c>
      <c r="J5396" s="181">
        <v>37240</v>
      </c>
      <c r="K5396" s="181">
        <v>17</v>
      </c>
      <c r="L5396" s="181"/>
      <c r="M5396" s="181"/>
      <c r="N5396" s="596" t="s">
        <v>291</v>
      </c>
    </row>
    <row r="5397" spans="1:14" ht="18" customHeight="1" x14ac:dyDescent="0.25">
      <c r="A5397" s="181">
        <v>17870</v>
      </c>
      <c r="B5397" s="701" t="s">
        <v>7411</v>
      </c>
      <c r="C5397" s="181" t="s">
        <v>7412</v>
      </c>
      <c r="D5397" s="181" t="s">
        <v>1748</v>
      </c>
      <c r="E5397" s="181" t="s">
        <v>7409</v>
      </c>
      <c r="F5397" s="181" t="s">
        <v>304</v>
      </c>
      <c r="G5397" s="181" t="s">
        <v>1989</v>
      </c>
      <c r="H5397" s="181" t="s">
        <v>13</v>
      </c>
      <c r="I5397" s="181" t="s">
        <v>7388</v>
      </c>
      <c r="J5397" s="181">
        <v>82330</v>
      </c>
      <c r="K5397" s="181">
        <v>5</v>
      </c>
      <c r="L5397" s="181"/>
      <c r="M5397" s="181"/>
      <c r="N5397" s="596" t="s">
        <v>291</v>
      </c>
    </row>
    <row r="5398" spans="1:14" ht="18" customHeight="1" x14ac:dyDescent="0.25">
      <c r="A5398" s="181">
        <v>29500</v>
      </c>
      <c r="B5398" s="701" t="s">
        <v>7413</v>
      </c>
      <c r="C5398" s="181" t="s">
        <v>7390</v>
      </c>
      <c r="D5398" s="181" t="s">
        <v>6072</v>
      </c>
      <c r="E5398" s="181" t="s">
        <v>6799</v>
      </c>
      <c r="F5398" s="181" t="s">
        <v>304</v>
      </c>
      <c r="G5398" s="181" t="s">
        <v>1509</v>
      </c>
      <c r="H5398" s="181" t="s">
        <v>7</v>
      </c>
      <c r="I5398" s="181" t="s">
        <v>1430</v>
      </c>
      <c r="J5398" s="181">
        <v>39920</v>
      </c>
      <c r="K5398" s="181">
        <v>32</v>
      </c>
      <c r="L5398" s="181"/>
      <c r="M5398" s="181"/>
      <c r="N5398" s="596" t="s">
        <v>291</v>
      </c>
    </row>
    <row r="5399" spans="1:14" ht="18" customHeight="1" x14ac:dyDescent="0.25">
      <c r="A5399" s="181">
        <v>45999</v>
      </c>
      <c r="B5399" s="701" t="s">
        <v>7414</v>
      </c>
      <c r="C5399" s="181" t="s">
        <v>7415</v>
      </c>
      <c r="D5399" s="181" t="s">
        <v>6072</v>
      </c>
      <c r="E5399" s="181" t="s">
        <v>6799</v>
      </c>
      <c r="F5399" s="181" t="s">
        <v>304</v>
      </c>
      <c r="G5399" s="181" t="s">
        <v>1508</v>
      </c>
      <c r="H5399" s="181" t="s">
        <v>7</v>
      </c>
      <c r="I5399" s="181" t="s">
        <v>7223</v>
      </c>
      <c r="J5399" s="181">
        <v>32580</v>
      </c>
      <c r="K5399" s="181">
        <v>62</v>
      </c>
      <c r="L5399" s="181"/>
      <c r="M5399" s="181"/>
      <c r="N5399" s="596" t="s">
        <v>291</v>
      </c>
    </row>
    <row r="5400" spans="1:14" ht="18" customHeight="1" x14ac:dyDescent="0.25">
      <c r="A5400" s="181">
        <v>29501</v>
      </c>
      <c r="B5400" s="701" t="s">
        <v>7418</v>
      </c>
      <c r="C5400" s="181" t="s">
        <v>7118</v>
      </c>
      <c r="D5400" s="181" t="s">
        <v>6072</v>
      </c>
      <c r="E5400" s="181" t="s">
        <v>6835</v>
      </c>
      <c r="F5400" s="181" t="s">
        <v>304</v>
      </c>
      <c r="G5400" s="181" t="s">
        <v>1509</v>
      </c>
      <c r="H5400" s="181" t="s">
        <v>7</v>
      </c>
      <c r="I5400" s="181" t="s">
        <v>1430</v>
      </c>
      <c r="J5400" s="181">
        <v>35040</v>
      </c>
      <c r="K5400" s="181">
        <v>62</v>
      </c>
      <c r="L5400" s="181"/>
      <c r="M5400" s="181"/>
      <c r="N5400" s="596" t="s">
        <v>291</v>
      </c>
    </row>
    <row r="5401" spans="1:14" s="158" customFormat="1" ht="18" customHeight="1" x14ac:dyDescent="0.25">
      <c r="A5401" s="181">
        <v>45957</v>
      </c>
      <c r="B5401" s="701" t="s">
        <v>7419</v>
      </c>
      <c r="C5401" s="181" t="s">
        <v>7420</v>
      </c>
      <c r="D5401" s="181" t="s">
        <v>6072</v>
      </c>
      <c r="E5401" s="181" t="s">
        <v>6835</v>
      </c>
      <c r="F5401" s="181" t="s">
        <v>304</v>
      </c>
      <c r="G5401" s="181" t="s">
        <v>1508</v>
      </c>
      <c r="H5401" s="181" t="s">
        <v>7</v>
      </c>
      <c r="I5401" s="181" t="s">
        <v>7227</v>
      </c>
      <c r="J5401" s="181">
        <v>33000</v>
      </c>
      <c r="K5401" s="181">
        <v>89</v>
      </c>
      <c r="L5401" s="181"/>
      <c r="M5401" s="181"/>
      <c r="N5401" s="596" t="s">
        <v>291</v>
      </c>
    </row>
    <row r="5402" spans="1:14" s="158" customFormat="1" ht="18" customHeight="1" x14ac:dyDescent="0.25">
      <c r="A5402" s="181">
        <v>20048</v>
      </c>
      <c r="B5402" s="701" t="s">
        <v>7422</v>
      </c>
      <c r="C5402" s="181" t="s">
        <v>6936</v>
      </c>
      <c r="D5402" s="181" t="s">
        <v>7424</v>
      </c>
      <c r="E5402" s="181" t="s">
        <v>7425</v>
      </c>
      <c r="F5402" s="181" t="s">
        <v>2307</v>
      </c>
      <c r="G5402" s="181" t="s">
        <v>1508</v>
      </c>
      <c r="H5402" s="181" t="s">
        <v>7</v>
      </c>
      <c r="I5402" s="181" t="s">
        <v>7196</v>
      </c>
      <c r="J5402" s="181">
        <v>108230</v>
      </c>
      <c r="K5402" s="181">
        <v>70</v>
      </c>
      <c r="L5402" s="181"/>
      <c r="M5402" s="181"/>
      <c r="N5402" s="596" t="s">
        <v>291</v>
      </c>
    </row>
    <row r="5403" spans="1:14" s="158" customFormat="1" ht="18" customHeight="1" x14ac:dyDescent="0.25">
      <c r="A5403" s="181">
        <v>24125</v>
      </c>
      <c r="B5403" s="701" t="s">
        <v>7427</v>
      </c>
      <c r="C5403" s="181" t="s">
        <v>7428</v>
      </c>
      <c r="D5403" s="181" t="s">
        <v>7424</v>
      </c>
      <c r="E5403" s="181" t="s">
        <v>7429</v>
      </c>
      <c r="F5403" s="181" t="s">
        <v>577</v>
      </c>
      <c r="G5403" s="181" t="s">
        <v>1508</v>
      </c>
      <c r="H5403" s="181" t="s">
        <v>7</v>
      </c>
      <c r="I5403" s="181" t="s">
        <v>6865</v>
      </c>
      <c r="J5403" s="181">
        <v>161730</v>
      </c>
      <c r="K5403" s="181">
        <v>39</v>
      </c>
      <c r="L5403" s="181"/>
      <c r="M5403" s="181"/>
      <c r="N5403" s="596" t="s">
        <v>291</v>
      </c>
    </row>
    <row r="5404" spans="1:14" s="158" customFormat="1" ht="18" customHeight="1" x14ac:dyDescent="0.25">
      <c r="A5404" s="181">
        <v>2596</v>
      </c>
      <c r="B5404" s="701" t="s">
        <v>7430</v>
      </c>
      <c r="C5404" s="181" t="s">
        <v>7431</v>
      </c>
      <c r="D5404" s="181" t="s">
        <v>1753</v>
      </c>
      <c r="E5404" s="181" t="s">
        <v>7432</v>
      </c>
      <c r="F5404" s="181" t="s">
        <v>304</v>
      </c>
      <c r="G5404" s="181" t="s">
        <v>711</v>
      </c>
      <c r="H5404" s="181" t="s">
        <v>10</v>
      </c>
      <c r="I5404" s="181" t="s">
        <v>1092</v>
      </c>
      <c r="J5404" s="181">
        <v>44840</v>
      </c>
      <c r="K5404" s="181">
        <v>29</v>
      </c>
      <c r="L5404" s="181"/>
      <c r="M5404" s="181"/>
      <c r="N5404" s="596" t="s">
        <v>291</v>
      </c>
    </row>
    <row r="5405" spans="1:14" s="158" customFormat="1" ht="18" customHeight="1" x14ac:dyDescent="0.25">
      <c r="A5405" s="181">
        <v>2605</v>
      </c>
      <c r="B5405" s="701" t="s">
        <v>7433</v>
      </c>
      <c r="C5405" s="181" t="s">
        <v>7434</v>
      </c>
      <c r="D5405" s="181" t="s">
        <v>1753</v>
      </c>
      <c r="E5405" s="181" t="s">
        <v>7435</v>
      </c>
      <c r="F5405" s="181" t="s">
        <v>304</v>
      </c>
      <c r="G5405" s="181" t="s">
        <v>711</v>
      </c>
      <c r="H5405" s="181" t="s">
        <v>10</v>
      </c>
      <c r="I5405" s="181" t="s">
        <v>7436</v>
      </c>
      <c r="J5405" s="181">
        <v>39680</v>
      </c>
      <c r="K5405" s="181">
        <v>9</v>
      </c>
      <c r="L5405" s="181"/>
      <c r="M5405" s="181"/>
      <c r="N5405" s="596" t="s">
        <v>291</v>
      </c>
    </row>
    <row r="5406" spans="1:14" s="158" customFormat="1" ht="18" customHeight="1" x14ac:dyDescent="0.25">
      <c r="A5406" s="181">
        <v>26182</v>
      </c>
      <c r="B5406" s="701" t="s">
        <v>7437</v>
      </c>
      <c r="C5406" s="181" t="s">
        <v>15769</v>
      </c>
      <c r="D5406" s="181" t="s">
        <v>6105</v>
      </c>
      <c r="E5406" s="181" t="s">
        <v>6799</v>
      </c>
      <c r="F5406" s="181" t="s">
        <v>304</v>
      </c>
      <c r="G5406" s="181" t="s">
        <v>1508</v>
      </c>
      <c r="H5406" s="181" t="s">
        <v>7</v>
      </c>
      <c r="I5406" s="181" t="s">
        <v>1764</v>
      </c>
      <c r="J5406" s="181">
        <v>72950</v>
      </c>
      <c r="K5406" s="181">
        <v>35</v>
      </c>
      <c r="L5406" s="181"/>
      <c r="M5406" s="181"/>
      <c r="N5406" s="596" t="s">
        <v>291</v>
      </c>
    </row>
    <row r="5407" spans="1:14" s="158" customFormat="1" ht="18" customHeight="1" x14ac:dyDescent="0.25">
      <c r="A5407" s="181">
        <v>3521</v>
      </c>
      <c r="B5407" s="701" t="s">
        <v>7438</v>
      </c>
      <c r="C5407" s="181" t="s">
        <v>7439</v>
      </c>
      <c r="D5407" s="181" t="s">
        <v>6105</v>
      </c>
      <c r="E5407" s="181" t="s">
        <v>6953</v>
      </c>
      <c r="F5407" s="181" t="s">
        <v>304</v>
      </c>
      <c r="G5407" s="181" t="s">
        <v>1508</v>
      </c>
      <c r="H5407" s="181" t="s">
        <v>7</v>
      </c>
      <c r="I5407" s="181" t="s">
        <v>7206</v>
      </c>
      <c r="J5407" s="181">
        <v>232460</v>
      </c>
      <c r="K5407" s="181">
        <v>7</v>
      </c>
      <c r="L5407" s="181"/>
      <c r="M5407" s="181"/>
      <c r="N5407" s="596" t="s">
        <v>291</v>
      </c>
    </row>
    <row r="5408" spans="1:14" s="158" customFormat="1" ht="18" customHeight="1" x14ac:dyDescent="0.25">
      <c r="A5408" s="181">
        <v>26179</v>
      </c>
      <c r="B5408" s="701" t="s">
        <v>7440</v>
      </c>
      <c r="C5408" s="181" t="s">
        <v>15770</v>
      </c>
      <c r="D5408" s="181" t="s">
        <v>6108</v>
      </c>
      <c r="E5408" s="181" t="s">
        <v>6799</v>
      </c>
      <c r="F5408" s="181" t="s">
        <v>304</v>
      </c>
      <c r="G5408" s="181" t="s">
        <v>1508</v>
      </c>
      <c r="H5408" s="181" t="s">
        <v>7</v>
      </c>
      <c r="I5408" s="181" t="s">
        <v>1764</v>
      </c>
      <c r="J5408" s="181">
        <v>72950</v>
      </c>
      <c r="K5408" s="181">
        <v>33</v>
      </c>
      <c r="L5408" s="181"/>
      <c r="M5408" s="181"/>
      <c r="N5408" s="596" t="s">
        <v>291</v>
      </c>
    </row>
    <row r="5409" spans="1:14" s="158" customFormat="1" ht="18" customHeight="1" x14ac:dyDescent="0.25">
      <c r="A5409" s="181">
        <v>3520</v>
      </c>
      <c r="B5409" s="701" t="s">
        <v>7441</v>
      </c>
      <c r="C5409" s="181" t="s">
        <v>7137</v>
      </c>
      <c r="D5409" s="181" t="s">
        <v>6108</v>
      </c>
      <c r="E5409" s="181" t="s">
        <v>6953</v>
      </c>
      <c r="F5409" s="181" t="s">
        <v>304</v>
      </c>
      <c r="G5409" s="181" t="s">
        <v>1508</v>
      </c>
      <c r="H5409" s="181" t="s">
        <v>7</v>
      </c>
      <c r="I5409" s="181" t="s">
        <v>6947</v>
      </c>
      <c r="J5409" s="181">
        <v>232460</v>
      </c>
      <c r="K5409" s="181">
        <v>15</v>
      </c>
      <c r="L5409" s="181"/>
      <c r="M5409" s="181"/>
      <c r="N5409" s="596" t="s">
        <v>291</v>
      </c>
    </row>
    <row r="5410" spans="1:14" s="158" customFormat="1" ht="18" customHeight="1" x14ac:dyDescent="0.25">
      <c r="A5410" s="181">
        <v>29569</v>
      </c>
      <c r="B5410" s="701" t="s">
        <v>7443</v>
      </c>
      <c r="C5410" s="181" t="s">
        <v>7140</v>
      </c>
      <c r="D5410" s="181" t="s">
        <v>3463</v>
      </c>
      <c r="E5410" s="181" t="s">
        <v>7112</v>
      </c>
      <c r="F5410" s="181" t="s">
        <v>304</v>
      </c>
      <c r="G5410" s="181" t="s">
        <v>1508</v>
      </c>
      <c r="H5410" s="181" t="s">
        <v>7</v>
      </c>
      <c r="I5410" s="181" t="s">
        <v>7416</v>
      </c>
      <c r="J5410" s="181">
        <v>106400</v>
      </c>
      <c r="K5410" s="181">
        <v>13</v>
      </c>
      <c r="L5410" s="181"/>
      <c r="M5410" s="181"/>
      <c r="N5410" s="596" t="s">
        <v>291</v>
      </c>
    </row>
    <row r="5411" spans="1:14" s="158" customFormat="1" ht="18" customHeight="1" x14ac:dyDescent="0.25">
      <c r="A5411" s="181">
        <v>3526</v>
      </c>
      <c r="B5411" s="701" t="s">
        <v>11170</v>
      </c>
      <c r="C5411" s="181" t="s">
        <v>11171</v>
      </c>
      <c r="D5411" s="181" t="s">
        <v>3463</v>
      </c>
      <c r="E5411" s="181" t="s">
        <v>7371</v>
      </c>
      <c r="F5411" s="181" t="s">
        <v>304</v>
      </c>
      <c r="G5411" s="181" t="s">
        <v>1508</v>
      </c>
      <c r="H5411" s="181" t="s">
        <v>7</v>
      </c>
      <c r="I5411" s="181" t="s">
        <v>7339</v>
      </c>
      <c r="J5411" s="181">
        <v>102660</v>
      </c>
      <c r="K5411" s="181">
        <v>28</v>
      </c>
      <c r="L5411" s="181"/>
      <c r="M5411" s="181"/>
      <c r="N5411" s="596" t="s">
        <v>291</v>
      </c>
    </row>
    <row r="5412" spans="1:14" s="158" customFormat="1" ht="18" customHeight="1" x14ac:dyDescent="0.25">
      <c r="A5412" s="181">
        <v>3523</v>
      </c>
      <c r="B5412" s="701" t="s">
        <v>7444</v>
      </c>
      <c r="C5412" s="181" t="s">
        <v>7144</v>
      </c>
      <c r="D5412" s="181" t="s">
        <v>3463</v>
      </c>
      <c r="E5412" s="181" t="s">
        <v>6953</v>
      </c>
      <c r="F5412" s="181" t="s">
        <v>304</v>
      </c>
      <c r="G5412" s="181" t="s">
        <v>1508</v>
      </c>
      <c r="H5412" s="181" t="s">
        <v>7</v>
      </c>
      <c r="I5412" s="181" t="s">
        <v>7246</v>
      </c>
      <c r="J5412" s="181">
        <v>98730</v>
      </c>
      <c r="K5412" s="181">
        <v>18</v>
      </c>
      <c r="L5412" s="181"/>
      <c r="M5412" s="181"/>
      <c r="N5412" s="596" t="s">
        <v>291</v>
      </c>
    </row>
    <row r="5413" spans="1:14" s="158" customFormat="1" ht="18" customHeight="1" x14ac:dyDescent="0.25">
      <c r="A5413" s="181">
        <v>24738</v>
      </c>
      <c r="B5413" s="701" t="s">
        <v>7445</v>
      </c>
      <c r="C5413" s="181" t="s">
        <v>7146</v>
      </c>
      <c r="D5413" s="181" t="s">
        <v>6135</v>
      </c>
      <c r="E5413" s="181" t="s">
        <v>6799</v>
      </c>
      <c r="F5413" s="181" t="s">
        <v>304</v>
      </c>
      <c r="G5413" s="181" t="s">
        <v>1508</v>
      </c>
      <c r="H5413" s="181" t="s">
        <v>7</v>
      </c>
      <c r="I5413" s="181" t="s">
        <v>3383</v>
      </c>
      <c r="J5413" s="181">
        <v>80270</v>
      </c>
      <c r="K5413" s="181">
        <v>64</v>
      </c>
      <c r="L5413" s="181"/>
      <c r="M5413" s="181"/>
      <c r="N5413" s="596" t="s">
        <v>291</v>
      </c>
    </row>
    <row r="5414" spans="1:14" s="158" customFormat="1" ht="18" customHeight="1" x14ac:dyDescent="0.25">
      <c r="A5414" s="181">
        <v>29570</v>
      </c>
      <c r="B5414" s="701" t="s">
        <v>7446</v>
      </c>
      <c r="C5414" s="181" t="s">
        <v>7147</v>
      </c>
      <c r="D5414" s="181" t="s">
        <v>3466</v>
      </c>
      <c r="E5414" s="181" t="s">
        <v>7112</v>
      </c>
      <c r="F5414" s="181" t="s">
        <v>304</v>
      </c>
      <c r="G5414" s="181" t="s">
        <v>1508</v>
      </c>
      <c r="H5414" s="181" t="s">
        <v>7</v>
      </c>
      <c r="I5414" s="181" t="s">
        <v>7416</v>
      </c>
      <c r="J5414" s="181">
        <v>106400</v>
      </c>
      <c r="K5414" s="181">
        <v>13</v>
      </c>
      <c r="L5414" s="181"/>
      <c r="M5414" s="181"/>
      <c r="N5414" s="596" t="s">
        <v>291</v>
      </c>
    </row>
    <row r="5415" spans="1:14" s="158" customFormat="1" ht="18" customHeight="1" x14ac:dyDescent="0.25">
      <c r="A5415" s="181">
        <v>3525</v>
      </c>
      <c r="B5415" s="701" t="s">
        <v>7447</v>
      </c>
      <c r="C5415" s="181" t="s">
        <v>7448</v>
      </c>
      <c r="D5415" s="181" t="s">
        <v>3466</v>
      </c>
      <c r="E5415" s="181" t="s">
        <v>7371</v>
      </c>
      <c r="F5415" s="181" t="s">
        <v>304</v>
      </c>
      <c r="G5415" s="181" t="s">
        <v>1508</v>
      </c>
      <c r="H5415" s="181" t="s">
        <v>7</v>
      </c>
      <c r="I5415" s="181" t="s">
        <v>11424</v>
      </c>
      <c r="J5415" s="181">
        <v>101480</v>
      </c>
      <c r="K5415" s="181">
        <v>30</v>
      </c>
      <c r="L5415" s="181"/>
      <c r="M5415" s="181"/>
      <c r="N5415" s="596" t="s">
        <v>291</v>
      </c>
    </row>
    <row r="5416" spans="1:14" s="158" customFormat="1" ht="18" customHeight="1" x14ac:dyDescent="0.25">
      <c r="A5416" s="181">
        <v>3522</v>
      </c>
      <c r="B5416" s="701" t="s">
        <v>7450</v>
      </c>
      <c r="C5416" s="181" t="s">
        <v>7152</v>
      </c>
      <c r="D5416" s="181" t="s">
        <v>3466</v>
      </c>
      <c r="E5416" s="181" t="s">
        <v>6953</v>
      </c>
      <c r="F5416" s="181" t="s">
        <v>304</v>
      </c>
      <c r="G5416" s="181" t="s">
        <v>1508</v>
      </c>
      <c r="H5416" s="181" t="s">
        <v>7</v>
      </c>
      <c r="I5416" s="181" t="s">
        <v>18693</v>
      </c>
      <c r="J5416" s="181">
        <v>98730</v>
      </c>
      <c r="K5416" s="181">
        <v>29</v>
      </c>
      <c r="L5416" s="181"/>
      <c r="M5416" s="181"/>
      <c r="N5416" s="596" t="s">
        <v>291</v>
      </c>
    </row>
    <row r="5417" spans="1:14" ht="18" customHeight="1" x14ac:dyDescent="0.25">
      <c r="A5417" s="181">
        <v>22753</v>
      </c>
      <c r="B5417" s="701" t="s">
        <v>15771</v>
      </c>
      <c r="C5417" s="181" t="s">
        <v>7346</v>
      </c>
      <c r="D5417" s="181" t="s">
        <v>8471</v>
      </c>
      <c r="E5417" s="181" t="s">
        <v>6799</v>
      </c>
      <c r="F5417" s="181" t="s">
        <v>304</v>
      </c>
      <c r="G5417" s="181" t="s">
        <v>751</v>
      </c>
      <c r="H5417" s="181" t="s">
        <v>9</v>
      </c>
      <c r="I5417" s="181" t="s">
        <v>18688</v>
      </c>
      <c r="J5417" s="181">
        <v>16530</v>
      </c>
      <c r="K5417" s="181">
        <v>9</v>
      </c>
      <c r="L5417" s="181"/>
      <c r="M5417" s="181"/>
      <c r="N5417" s="596" t="s">
        <v>291</v>
      </c>
    </row>
    <row r="5418" spans="1:14" ht="18" customHeight="1" x14ac:dyDescent="0.25">
      <c r="A5418" s="181">
        <v>18642</v>
      </c>
      <c r="B5418" s="701" t="s">
        <v>7451</v>
      </c>
      <c r="C5418" s="181" t="s">
        <v>7325</v>
      </c>
      <c r="D5418" s="181" t="s">
        <v>1793</v>
      </c>
      <c r="E5418" s="181" t="s">
        <v>4291</v>
      </c>
      <c r="F5418" s="181" t="s">
        <v>304</v>
      </c>
      <c r="G5418" s="181" t="s">
        <v>751</v>
      </c>
      <c r="H5418" s="181" t="s">
        <v>9</v>
      </c>
      <c r="I5418" s="181" t="s">
        <v>7259</v>
      </c>
      <c r="J5418" s="181">
        <v>32650</v>
      </c>
      <c r="K5418" s="181">
        <v>12</v>
      </c>
      <c r="L5418" s="181"/>
      <c r="M5418" s="181"/>
      <c r="N5418" s="596" t="s">
        <v>291</v>
      </c>
    </row>
    <row r="5419" spans="1:14" s="158" customFormat="1" ht="18" customHeight="1" x14ac:dyDescent="0.25">
      <c r="A5419" s="181">
        <v>28911</v>
      </c>
      <c r="B5419" s="701" t="s">
        <v>7454</v>
      </c>
      <c r="C5419" s="181" t="s">
        <v>7155</v>
      </c>
      <c r="D5419" s="181" t="s">
        <v>1798</v>
      </c>
      <c r="E5419" s="181" t="s">
        <v>6860</v>
      </c>
      <c r="F5419" s="181" t="s">
        <v>304</v>
      </c>
      <c r="G5419" s="181" t="s">
        <v>751</v>
      </c>
      <c r="H5419" s="181" t="s">
        <v>9</v>
      </c>
      <c r="I5419" s="181" t="s">
        <v>14374</v>
      </c>
      <c r="J5419" s="181">
        <v>29620</v>
      </c>
      <c r="K5419" s="181">
        <v>41</v>
      </c>
      <c r="L5419" s="181"/>
      <c r="M5419" s="181"/>
      <c r="N5419" s="596" t="s">
        <v>291</v>
      </c>
    </row>
    <row r="5420" spans="1:14" s="158" customFormat="1" ht="18" customHeight="1" x14ac:dyDescent="0.25">
      <c r="A5420" s="181">
        <v>28126</v>
      </c>
      <c r="B5420" s="701" t="s">
        <v>14376</v>
      </c>
      <c r="C5420" s="181" t="s">
        <v>7060</v>
      </c>
      <c r="D5420" s="181" t="s">
        <v>1819</v>
      </c>
      <c r="E5420" s="181" t="s">
        <v>6997</v>
      </c>
      <c r="F5420" s="181" t="s">
        <v>304</v>
      </c>
      <c r="G5420" s="181" t="s">
        <v>1822</v>
      </c>
      <c r="H5420" s="181" t="s">
        <v>5</v>
      </c>
      <c r="I5420" s="181" t="s">
        <v>3106</v>
      </c>
      <c r="J5420" s="181">
        <v>92800</v>
      </c>
      <c r="K5420" s="181">
        <v>7</v>
      </c>
      <c r="L5420" s="181"/>
      <c r="M5420" s="181"/>
      <c r="N5420" s="596" t="s">
        <v>291</v>
      </c>
    </row>
    <row r="5421" spans="1:14" s="158" customFormat="1" ht="18" customHeight="1" x14ac:dyDescent="0.25">
      <c r="A5421" s="181">
        <v>10991</v>
      </c>
      <c r="B5421" s="701" t="s">
        <v>15772</v>
      </c>
      <c r="C5421" s="181" t="s">
        <v>15773</v>
      </c>
      <c r="D5421" s="181" t="s">
        <v>1850</v>
      </c>
      <c r="E5421" s="181" t="s">
        <v>6851</v>
      </c>
      <c r="F5421" s="181" t="s">
        <v>416</v>
      </c>
      <c r="G5421" s="181" t="s">
        <v>141</v>
      </c>
      <c r="H5421" s="181" t="s">
        <v>10</v>
      </c>
      <c r="I5421" s="181" t="s">
        <v>14375</v>
      </c>
      <c r="J5421" s="181">
        <v>87000</v>
      </c>
      <c r="K5421" s="181">
        <v>78</v>
      </c>
      <c r="L5421" s="181"/>
      <c r="M5421" s="181"/>
      <c r="N5421" s="596" t="s">
        <v>291</v>
      </c>
    </row>
    <row r="5422" spans="1:14" s="158" customFormat="1" ht="18" customHeight="1" x14ac:dyDescent="0.25">
      <c r="A5422" s="181">
        <v>18941</v>
      </c>
      <c r="B5422" s="701" t="s">
        <v>7458</v>
      </c>
      <c r="C5422" s="181" t="s">
        <v>18694</v>
      </c>
      <c r="D5422" s="181" t="s">
        <v>1857</v>
      </c>
      <c r="E5422" s="181" t="s">
        <v>7460</v>
      </c>
      <c r="F5422" s="181" t="s">
        <v>577</v>
      </c>
      <c r="G5422" s="181" t="s">
        <v>141</v>
      </c>
      <c r="H5422" s="181" t="s">
        <v>10</v>
      </c>
      <c r="I5422" s="181" t="s">
        <v>7461</v>
      </c>
      <c r="J5422" s="181">
        <v>112930</v>
      </c>
      <c r="K5422" s="181">
        <v>2</v>
      </c>
      <c r="L5422" s="181"/>
      <c r="M5422" s="181"/>
      <c r="N5422" s="596" t="s">
        <v>291</v>
      </c>
    </row>
    <row r="5423" spans="1:14" s="158" customFormat="1" ht="18" customHeight="1" x14ac:dyDescent="0.25">
      <c r="A5423" s="181">
        <v>10551</v>
      </c>
      <c r="B5423" s="701" t="s">
        <v>7462</v>
      </c>
      <c r="C5423" s="181" t="s">
        <v>7356</v>
      </c>
      <c r="D5423" s="181" t="s">
        <v>1857</v>
      </c>
      <c r="E5423" s="181" t="s">
        <v>7464</v>
      </c>
      <c r="F5423" s="181" t="s">
        <v>577</v>
      </c>
      <c r="G5423" s="181" t="s">
        <v>141</v>
      </c>
      <c r="H5423" s="181" t="s">
        <v>10</v>
      </c>
      <c r="I5423" s="181" t="s">
        <v>7465</v>
      </c>
      <c r="J5423" s="181">
        <v>112590</v>
      </c>
      <c r="K5423" s="181">
        <v>6</v>
      </c>
      <c r="L5423" s="181"/>
      <c r="M5423" s="181"/>
      <c r="N5423" s="596" t="s">
        <v>291</v>
      </c>
    </row>
    <row r="5424" spans="1:14" s="158" customFormat="1" ht="18" customHeight="1" x14ac:dyDescent="0.25">
      <c r="A5424" s="181">
        <v>10992</v>
      </c>
      <c r="B5424" s="701" t="s">
        <v>7466</v>
      </c>
      <c r="C5424" s="181" t="s">
        <v>7467</v>
      </c>
      <c r="D5424" s="181" t="s">
        <v>1862</v>
      </c>
      <c r="E5424" s="181" t="s">
        <v>6851</v>
      </c>
      <c r="F5424" s="181" t="s">
        <v>416</v>
      </c>
      <c r="G5424" s="181" t="s">
        <v>141</v>
      </c>
      <c r="H5424" s="181" t="s">
        <v>10</v>
      </c>
      <c r="I5424" s="181" t="s">
        <v>5139</v>
      </c>
      <c r="J5424" s="181">
        <v>115500</v>
      </c>
      <c r="K5424" s="181">
        <v>24</v>
      </c>
      <c r="L5424" s="181"/>
      <c r="M5424" s="181"/>
      <c r="N5424" s="596" t="s">
        <v>291</v>
      </c>
    </row>
    <row r="5425" spans="1:14" s="158" customFormat="1" ht="18" customHeight="1" x14ac:dyDescent="0.25">
      <c r="A5425" s="181">
        <v>18942</v>
      </c>
      <c r="B5425" s="701" t="s">
        <v>7468</v>
      </c>
      <c r="C5425" s="181" t="s">
        <v>7063</v>
      </c>
      <c r="D5425" s="181" t="s">
        <v>1862</v>
      </c>
      <c r="E5425" s="181" t="s">
        <v>7460</v>
      </c>
      <c r="F5425" s="181" t="s">
        <v>577</v>
      </c>
      <c r="G5425" s="181" t="s">
        <v>141</v>
      </c>
      <c r="H5425" s="181" t="s">
        <v>10</v>
      </c>
      <c r="I5425" s="181" t="s">
        <v>7461</v>
      </c>
      <c r="J5425" s="181">
        <v>68170</v>
      </c>
      <c r="K5425" s="181">
        <v>5</v>
      </c>
      <c r="L5425" s="181"/>
      <c r="M5425" s="181"/>
      <c r="N5425" s="596" t="s">
        <v>291</v>
      </c>
    </row>
    <row r="5426" spans="1:14" s="158" customFormat="1" ht="18" customHeight="1" x14ac:dyDescent="0.25">
      <c r="A5426" s="181">
        <v>9497</v>
      </c>
      <c r="B5426" s="701" t="s">
        <v>7470</v>
      </c>
      <c r="C5426" s="181" t="s">
        <v>7064</v>
      </c>
      <c r="D5426" s="181" t="s">
        <v>1864</v>
      </c>
      <c r="E5426" s="181" t="s">
        <v>7457</v>
      </c>
      <c r="F5426" s="181" t="s">
        <v>577</v>
      </c>
      <c r="G5426" s="181" t="s">
        <v>141</v>
      </c>
      <c r="H5426" s="181" t="s">
        <v>10</v>
      </c>
      <c r="I5426" s="181" t="s">
        <v>988</v>
      </c>
      <c r="J5426" s="181">
        <v>159350</v>
      </c>
      <c r="K5426" s="181">
        <v>3</v>
      </c>
      <c r="L5426" s="181"/>
      <c r="M5426" s="181"/>
      <c r="N5426" s="596" t="s">
        <v>291</v>
      </c>
    </row>
    <row r="5427" spans="1:14" s="158" customFormat="1" ht="18" customHeight="1" x14ac:dyDescent="0.25">
      <c r="A5427" s="181">
        <v>10552</v>
      </c>
      <c r="B5427" s="701" t="s">
        <v>7472</v>
      </c>
      <c r="C5427" s="181" t="s">
        <v>6975</v>
      </c>
      <c r="D5427" s="181" t="s">
        <v>1864</v>
      </c>
      <c r="E5427" s="181" t="s">
        <v>7464</v>
      </c>
      <c r="F5427" s="181" t="s">
        <v>577</v>
      </c>
      <c r="G5427" s="181" t="s">
        <v>141</v>
      </c>
      <c r="H5427" s="181" t="s">
        <v>10</v>
      </c>
      <c r="I5427" s="181" t="s">
        <v>7474</v>
      </c>
      <c r="J5427" s="181">
        <v>130070</v>
      </c>
      <c r="K5427" s="181">
        <v>5</v>
      </c>
      <c r="L5427" s="181"/>
      <c r="M5427" s="181"/>
      <c r="N5427" s="596" t="s">
        <v>291</v>
      </c>
    </row>
    <row r="5428" spans="1:14" s="158" customFormat="1" ht="18" customHeight="1" x14ac:dyDescent="0.25">
      <c r="A5428" s="181">
        <v>17794</v>
      </c>
      <c r="B5428" s="701">
        <v>32</v>
      </c>
      <c r="C5428" s="181" t="s">
        <v>17562</v>
      </c>
      <c r="D5428" s="181" t="s">
        <v>6263</v>
      </c>
      <c r="E5428" s="181" t="s">
        <v>7476</v>
      </c>
      <c r="F5428" s="181" t="s">
        <v>304</v>
      </c>
      <c r="G5428" s="181" t="s">
        <v>1873</v>
      </c>
      <c r="H5428" s="181" t="s">
        <v>5</v>
      </c>
      <c r="I5428" s="181" t="s">
        <v>7442</v>
      </c>
      <c r="J5428" s="181">
        <v>58830</v>
      </c>
      <c r="K5428" s="181">
        <v>10</v>
      </c>
      <c r="L5428" s="181"/>
      <c r="M5428" s="181"/>
      <c r="N5428" s="596" t="s">
        <v>291</v>
      </c>
    </row>
    <row r="5429" spans="1:14" s="158" customFormat="1" ht="18" customHeight="1" x14ac:dyDescent="0.25">
      <c r="A5429" s="181">
        <v>24169</v>
      </c>
      <c r="B5429" s="701" t="s">
        <v>15774</v>
      </c>
      <c r="C5429" s="181" t="s">
        <v>7069</v>
      </c>
      <c r="D5429" s="181" t="s">
        <v>1875</v>
      </c>
      <c r="E5429" s="181" t="s">
        <v>15775</v>
      </c>
      <c r="F5429" s="181" t="s">
        <v>577</v>
      </c>
      <c r="G5429" s="181" t="s">
        <v>1876</v>
      </c>
      <c r="H5429" s="181" t="s">
        <v>5</v>
      </c>
      <c r="I5429" s="181" t="s">
        <v>1245</v>
      </c>
      <c r="J5429" s="181">
        <v>103580</v>
      </c>
      <c r="K5429" s="181">
        <v>5</v>
      </c>
      <c r="L5429" s="181"/>
      <c r="M5429" s="181"/>
      <c r="N5429" s="596" t="s">
        <v>291</v>
      </c>
    </row>
    <row r="5430" spans="1:14" s="158" customFormat="1" ht="18" customHeight="1" x14ac:dyDescent="0.25">
      <c r="A5430" s="181">
        <v>30084</v>
      </c>
      <c r="B5430" s="701" t="s">
        <v>7477</v>
      </c>
      <c r="C5430" s="181" t="s">
        <v>13714</v>
      </c>
      <c r="D5430" s="181" t="s">
        <v>1875</v>
      </c>
      <c r="E5430" s="181" t="s">
        <v>7478</v>
      </c>
      <c r="F5430" s="181" t="s">
        <v>577</v>
      </c>
      <c r="G5430" s="181" t="s">
        <v>1876</v>
      </c>
      <c r="H5430" s="181" t="s">
        <v>5</v>
      </c>
      <c r="I5430" s="181" t="s">
        <v>7479</v>
      </c>
      <c r="J5430" s="181">
        <v>93470</v>
      </c>
      <c r="K5430" s="181">
        <v>4</v>
      </c>
      <c r="L5430" s="181"/>
      <c r="M5430" s="181"/>
      <c r="N5430" s="596" t="s">
        <v>291</v>
      </c>
    </row>
    <row r="5431" spans="1:14" s="158" customFormat="1" ht="18" customHeight="1" x14ac:dyDescent="0.25">
      <c r="A5431" s="181">
        <v>26069</v>
      </c>
      <c r="B5431" s="701" t="s">
        <v>15776</v>
      </c>
      <c r="C5431" s="181" t="s">
        <v>15777</v>
      </c>
      <c r="D5431" s="181" t="s">
        <v>1875</v>
      </c>
      <c r="E5431" s="181" t="s">
        <v>15778</v>
      </c>
      <c r="F5431" s="181" t="s">
        <v>577</v>
      </c>
      <c r="G5431" s="181" t="s">
        <v>1876</v>
      </c>
      <c r="H5431" s="181" t="s">
        <v>5</v>
      </c>
      <c r="I5431" s="181" t="s">
        <v>15779</v>
      </c>
      <c r="J5431" s="181">
        <v>94620</v>
      </c>
      <c r="K5431" s="181">
        <v>3</v>
      </c>
      <c r="L5431" s="181"/>
      <c r="M5431" s="181"/>
      <c r="N5431" s="596" t="s">
        <v>291</v>
      </c>
    </row>
    <row r="5432" spans="1:14" ht="18" customHeight="1" x14ac:dyDescent="0.25">
      <c r="A5432" s="181">
        <v>30085</v>
      </c>
      <c r="B5432" s="701" t="s">
        <v>18695</v>
      </c>
      <c r="C5432" s="181" t="s">
        <v>7370</v>
      </c>
      <c r="D5432" s="181" t="s">
        <v>1875</v>
      </c>
      <c r="E5432" s="181" t="s">
        <v>18696</v>
      </c>
      <c r="F5432" s="181" t="s">
        <v>577</v>
      </c>
      <c r="G5432" s="181" t="s">
        <v>1876</v>
      </c>
      <c r="H5432" s="181" t="s">
        <v>5</v>
      </c>
      <c r="I5432" s="181" t="s">
        <v>18697</v>
      </c>
      <c r="J5432" s="181">
        <v>84660</v>
      </c>
      <c r="K5432" s="181">
        <v>2</v>
      </c>
      <c r="L5432" s="181"/>
      <c r="M5432" s="181"/>
      <c r="N5432" s="596" t="s">
        <v>291</v>
      </c>
    </row>
    <row r="5433" spans="1:14" s="158" customFormat="1" ht="18" customHeight="1" x14ac:dyDescent="0.25">
      <c r="A5433" s="181">
        <v>24171</v>
      </c>
      <c r="B5433" s="701" t="s">
        <v>17131</v>
      </c>
      <c r="C5433" s="181" t="s">
        <v>7373</v>
      </c>
      <c r="D5433" s="181" t="s">
        <v>1875</v>
      </c>
      <c r="E5433" s="181" t="s">
        <v>7291</v>
      </c>
      <c r="F5433" s="181" t="s">
        <v>577</v>
      </c>
      <c r="G5433" s="181" t="s">
        <v>1876</v>
      </c>
      <c r="H5433" s="181" t="s">
        <v>5</v>
      </c>
      <c r="I5433" s="181" t="s">
        <v>17132</v>
      </c>
      <c r="J5433" s="181">
        <v>162350</v>
      </c>
      <c r="K5433" s="181">
        <v>7</v>
      </c>
      <c r="L5433" s="181"/>
      <c r="M5433" s="181"/>
      <c r="N5433" s="596" t="s">
        <v>291</v>
      </c>
    </row>
    <row r="5434" spans="1:14" s="158" customFormat="1" ht="18" customHeight="1" x14ac:dyDescent="0.25">
      <c r="A5434" s="181">
        <v>30083</v>
      </c>
      <c r="B5434" s="701" t="s">
        <v>7482</v>
      </c>
      <c r="C5434" s="181" t="s">
        <v>7290</v>
      </c>
      <c r="D5434" s="181" t="s">
        <v>7484</v>
      </c>
      <c r="E5434" s="181" t="s">
        <v>7485</v>
      </c>
      <c r="F5434" s="181" t="s">
        <v>577</v>
      </c>
      <c r="G5434" s="181" t="s">
        <v>1876</v>
      </c>
      <c r="H5434" s="181" t="s">
        <v>5</v>
      </c>
      <c r="I5434" s="181" t="s">
        <v>7449</v>
      </c>
      <c r="J5434" s="181">
        <v>89290</v>
      </c>
      <c r="K5434" s="181">
        <v>3</v>
      </c>
      <c r="L5434" s="181"/>
      <c r="M5434" s="181"/>
      <c r="N5434" s="596" t="s">
        <v>291</v>
      </c>
    </row>
    <row r="5435" spans="1:14" s="158" customFormat="1" ht="18" customHeight="1" x14ac:dyDescent="0.25">
      <c r="A5435" s="181">
        <v>16244</v>
      </c>
      <c r="B5435" s="701" t="s">
        <v>7375</v>
      </c>
      <c r="C5435" s="181" t="s">
        <v>6972</v>
      </c>
      <c r="D5435" s="181" t="s">
        <v>1675</v>
      </c>
      <c r="E5435" s="181" t="s">
        <v>7376</v>
      </c>
      <c r="F5435" s="181" t="s">
        <v>304</v>
      </c>
      <c r="G5435" s="181" t="s">
        <v>2936</v>
      </c>
      <c r="H5435" s="181" t="s">
        <v>2313</v>
      </c>
      <c r="I5435" s="181" t="s">
        <v>1430</v>
      </c>
      <c r="J5435" s="181">
        <v>16680</v>
      </c>
      <c r="K5435" s="181">
        <v>6</v>
      </c>
      <c r="L5435" s="181"/>
      <c r="M5435" s="181"/>
      <c r="N5435" s="596" t="s">
        <v>291</v>
      </c>
    </row>
    <row r="5436" spans="1:14" ht="18" customHeight="1" x14ac:dyDescent="0.25">
      <c r="A5436" s="181">
        <v>30134</v>
      </c>
      <c r="B5436" s="701" t="s">
        <v>7487</v>
      </c>
      <c r="C5436" s="181" t="s">
        <v>15780</v>
      </c>
      <c r="D5436" s="181" t="s">
        <v>314</v>
      </c>
      <c r="E5436" s="181" t="s">
        <v>7488</v>
      </c>
      <c r="F5436" s="181" t="s">
        <v>304</v>
      </c>
      <c r="G5436" s="181" t="s">
        <v>312</v>
      </c>
      <c r="H5436" s="181" t="s">
        <v>7</v>
      </c>
      <c r="I5436" s="181" t="s">
        <v>7453</v>
      </c>
      <c r="J5436" s="181">
        <v>105000</v>
      </c>
      <c r="K5436" s="181">
        <v>33</v>
      </c>
      <c r="L5436" s="181"/>
      <c r="M5436" s="181"/>
      <c r="N5436" s="596" t="s">
        <v>291</v>
      </c>
    </row>
    <row r="5437" spans="1:14" ht="18" customHeight="1" x14ac:dyDescent="0.25">
      <c r="A5437" s="181">
        <v>30135</v>
      </c>
      <c r="B5437" s="701" t="s">
        <v>7489</v>
      </c>
      <c r="C5437" s="181" t="s">
        <v>7085</v>
      </c>
      <c r="D5437" s="181" t="s">
        <v>336</v>
      </c>
      <c r="E5437" s="181" t="s">
        <v>7488</v>
      </c>
      <c r="F5437" s="181" t="s">
        <v>304</v>
      </c>
      <c r="G5437" s="181" t="s">
        <v>312</v>
      </c>
      <c r="H5437" s="181" t="s">
        <v>7</v>
      </c>
      <c r="I5437" s="181" t="s">
        <v>7191</v>
      </c>
      <c r="J5437" s="181">
        <v>92500</v>
      </c>
      <c r="K5437" s="181">
        <v>36</v>
      </c>
      <c r="L5437" s="181"/>
      <c r="M5437" s="181"/>
      <c r="N5437" s="596" t="s">
        <v>291</v>
      </c>
    </row>
    <row r="5438" spans="1:14" s="158" customFormat="1" ht="18" customHeight="1" x14ac:dyDescent="0.25">
      <c r="A5438" s="181">
        <v>10095</v>
      </c>
      <c r="B5438" s="701" t="s">
        <v>7491</v>
      </c>
      <c r="C5438" s="181" t="s">
        <v>7381</v>
      </c>
      <c r="D5438" s="181" t="s">
        <v>7492</v>
      </c>
      <c r="E5438" s="181" t="s">
        <v>7493</v>
      </c>
      <c r="F5438" s="181" t="s">
        <v>577</v>
      </c>
      <c r="G5438" s="181" t="s">
        <v>1940</v>
      </c>
      <c r="H5438" s="181" t="s">
        <v>2313</v>
      </c>
      <c r="I5438" s="181" t="s">
        <v>7455</v>
      </c>
      <c r="J5438" s="181">
        <v>174070</v>
      </c>
      <c r="K5438" s="181">
        <v>23</v>
      </c>
      <c r="L5438" s="181"/>
      <c r="M5438" s="181"/>
      <c r="N5438" s="596" t="s">
        <v>291</v>
      </c>
    </row>
    <row r="5439" spans="1:14" s="158" customFormat="1" ht="18" customHeight="1" x14ac:dyDescent="0.25">
      <c r="A5439" s="181">
        <v>15506</v>
      </c>
      <c r="B5439" s="701" t="s">
        <v>7494</v>
      </c>
      <c r="C5439" s="181" t="s">
        <v>7304</v>
      </c>
      <c r="D5439" s="181" t="s">
        <v>1987</v>
      </c>
      <c r="E5439" s="181" t="s">
        <v>7486</v>
      </c>
      <c r="F5439" s="181" t="s">
        <v>304</v>
      </c>
      <c r="G5439" s="181" t="s">
        <v>1508</v>
      </c>
      <c r="H5439" s="181" t="s">
        <v>7</v>
      </c>
      <c r="I5439" s="181" t="s">
        <v>5622</v>
      </c>
      <c r="J5439" s="181">
        <v>41440</v>
      </c>
      <c r="K5439" s="181">
        <v>32</v>
      </c>
      <c r="L5439" s="181"/>
      <c r="M5439" s="181"/>
      <c r="N5439" s="596" t="s">
        <v>291</v>
      </c>
    </row>
    <row r="5440" spans="1:14" s="158" customFormat="1" ht="18" customHeight="1" x14ac:dyDescent="0.25">
      <c r="A5440" s="181">
        <v>15508</v>
      </c>
      <c r="B5440" s="701" t="s">
        <v>15781</v>
      </c>
      <c r="C5440" s="181" t="s">
        <v>7007</v>
      </c>
      <c r="D5440" s="181" t="s">
        <v>1987</v>
      </c>
      <c r="E5440" s="181" t="s">
        <v>15782</v>
      </c>
      <c r="F5440" s="181" t="s">
        <v>304</v>
      </c>
      <c r="G5440" s="181" t="s">
        <v>1508</v>
      </c>
      <c r="H5440" s="181" t="s">
        <v>7</v>
      </c>
      <c r="I5440" s="181" t="s">
        <v>7496</v>
      </c>
      <c r="J5440" s="181">
        <v>45930</v>
      </c>
      <c r="K5440" s="181">
        <v>7</v>
      </c>
      <c r="L5440" s="181"/>
      <c r="M5440" s="181"/>
      <c r="N5440" s="596" t="s">
        <v>291</v>
      </c>
    </row>
    <row r="5441" spans="1:14" s="158" customFormat="1" ht="18" customHeight="1" x14ac:dyDescent="0.25">
      <c r="A5441" s="181">
        <v>11954</v>
      </c>
      <c r="B5441" s="701" t="s">
        <v>15783</v>
      </c>
      <c r="C5441" s="181" t="s">
        <v>15784</v>
      </c>
      <c r="D5441" s="181" t="s">
        <v>439</v>
      </c>
      <c r="E5441" s="181" t="s">
        <v>7488</v>
      </c>
      <c r="F5441" s="181" t="s">
        <v>304</v>
      </c>
      <c r="G5441" s="181" t="s">
        <v>440</v>
      </c>
      <c r="H5441" s="181" t="s">
        <v>7</v>
      </c>
      <c r="I5441" s="181" t="s">
        <v>15785</v>
      </c>
      <c r="J5441" s="181">
        <v>230970</v>
      </c>
      <c r="K5441" s="181">
        <v>22</v>
      </c>
      <c r="L5441" s="181"/>
      <c r="M5441" s="181"/>
      <c r="N5441" s="596" t="s">
        <v>291</v>
      </c>
    </row>
    <row r="5442" spans="1:14" s="158" customFormat="1" ht="18" customHeight="1" x14ac:dyDescent="0.25">
      <c r="A5442" s="181">
        <v>46336</v>
      </c>
      <c r="B5442" s="701" t="s">
        <v>7497</v>
      </c>
      <c r="C5442" s="181" t="s">
        <v>7463</v>
      </c>
      <c r="D5442" s="181" t="s">
        <v>464</v>
      </c>
      <c r="E5442" s="181" t="s">
        <v>7498</v>
      </c>
      <c r="F5442" s="181" t="s">
        <v>304</v>
      </c>
      <c r="G5442" s="181" t="s">
        <v>469</v>
      </c>
      <c r="H5442" s="181" t="s">
        <v>7</v>
      </c>
      <c r="I5442" s="181" t="s">
        <v>7499</v>
      </c>
      <c r="J5442" s="181">
        <v>102660</v>
      </c>
      <c r="K5442" s="181">
        <v>14</v>
      </c>
      <c r="L5442" s="181"/>
      <c r="M5442" s="181"/>
      <c r="N5442" s="596" t="s">
        <v>291</v>
      </c>
    </row>
    <row r="5443" spans="1:14" s="158" customFormat="1" ht="18" customHeight="1" x14ac:dyDescent="0.25">
      <c r="A5443" s="181">
        <v>30189</v>
      </c>
      <c r="B5443" s="701" t="s">
        <v>7501</v>
      </c>
      <c r="C5443" s="181" t="s">
        <v>7469</v>
      </c>
      <c r="D5443" s="181" t="s">
        <v>464</v>
      </c>
      <c r="E5443" s="181" t="s">
        <v>7502</v>
      </c>
      <c r="F5443" s="181" t="s">
        <v>304</v>
      </c>
      <c r="G5443" s="181" t="s">
        <v>469</v>
      </c>
      <c r="H5443" s="181" t="s">
        <v>7</v>
      </c>
      <c r="I5443" s="181" t="s">
        <v>7284</v>
      </c>
      <c r="J5443" s="181">
        <v>150950</v>
      </c>
      <c r="K5443" s="181">
        <v>7</v>
      </c>
      <c r="L5443" s="181"/>
      <c r="M5443" s="181"/>
      <c r="N5443" s="596" t="s">
        <v>291</v>
      </c>
    </row>
    <row r="5444" spans="1:14" s="158" customFormat="1" ht="18" customHeight="1" x14ac:dyDescent="0.25">
      <c r="A5444" s="181">
        <v>2761</v>
      </c>
      <c r="B5444" s="701" t="s">
        <v>7503</v>
      </c>
      <c r="C5444" s="181" t="s">
        <v>7398</v>
      </c>
      <c r="D5444" s="181" t="s">
        <v>2072</v>
      </c>
      <c r="E5444" s="181" t="s">
        <v>7505</v>
      </c>
      <c r="F5444" s="181" t="s">
        <v>304</v>
      </c>
      <c r="G5444" s="181" t="s">
        <v>518</v>
      </c>
      <c r="H5444" s="181" t="s">
        <v>9</v>
      </c>
      <c r="I5444" s="181" t="s">
        <v>7506</v>
      </c>
      <c r="J5444" s="181">
        <v>61590</v>
      </c>
      <c r="K5444" s="181">
        <v>16</v>
      </c>
      <c r="L5444" s="181"/>
      <c r="M5444" s="181"/>
      <c r="N5444" s="596" t="s">
        <v>291</v>
      </c>
    </row>
    <row r="5445" spans="1:14" s="158" customFormat="1" ht="18" customHeight="1" x14ac:dyDescent="0.25">
      <c r="A5445" s="181">
        <v>29623</v>
      </c>
      <c r="B5445" s="701" t="s">
        <v>7507</v>
      </c>
      <c r="C5445" s="181" t="s">
        <v>7325</v>
      </c>
      <c r="D5445" s="181" t="s">
        <v>2072</v>
      </c>
      <c r="E5445" s="181" t="s">
        <v>7509</v>
      </c>
      <c r="F5445" s="181" t="s">
        <v>304</v>
      </c>
      <c r="G5445" s="181" t="s">
        <v>2073</v>
      </c>
      <c r="H5445" s="181" t="s">
        <v>7</v>
      </c>
      <c r="I5445" s="181" t="s">
        <v>5622</v>
      </c>
      <c r="J5445" s="181">
        <v>40600</v>
      </c>
      <c r="K5445" s="181">
        <v>44</v>
      </c>
      <c r="L5445" s="181"/>
      <c r="M5445" s="181"/>
      <c r="N5445" s="596" t="s">
        <v>291</v>
      </c>
    </row>
    <row r="5446" spans="1:14" s="158" customFormat="1" ht="18" customHeight="1" x14ac:dyDescent="0.25">
      <c r="A5446" s="181">
        <v>11493</v>
      </c>
      <c r="B5446" s="701" t="s">
        <v>7510</v>
      </c>
      <c r="C5446" s="181" t="s">
        <v>7475</v>
      </c>
      <c r="D5446" s="181" t="s">
        <v>2072</v>
      </c>
      <c r="E5446" s="181" t="s">
        <v>7509</v>
      </c>
      <c r="F5446" s="181" t="s">
        <v>304</v>
      </c>
      <c r="G5446" s="181" t="s">
        <v>518</v>
      </c>
      <c r="H5446" s="181" t="s">
        <v>9</v>
      </c>
      <c r="I5446" s="181" t="s">
        <v>7496</v>
      </c>
      <c r="J5446" s="181">
        <v>64670</v>
      </c>
      <c r="K5446" s="181">
        <v>21</v>
      </c>
      <c r="L5446" s="181"/>
      <c r="M5446" s="181"/>
      <c r="N5446" s="596" t="s">
        <v>291</v>
      </c>
    </row>
    <row r="5447" spans="1:14" s="158" customFormat="1" ht="18" customHeight="1" x14ac:dyDescent="0.25">
      <c r="A5447" s="181">
        <v>2575</v>
      </c>
      <c r="B5447" s="701" t="s">
        <v>7513</v>
      </c>
      <c r="C5447" s="181" t="s">
        <v>7514</v>
      </c>
      <c r="D5447" s="181" t="s">
        <v>2072</v>
      </c>
      <c r="E5447" s="181" t="s">
        <v>7511</v>
      </c>
      <c r="F5447" s="181" t="s">
        <v>304</v>
      </c>
      <c r="G5447" s="181" t="s">
        <v>518</v>
      </c>
      <c r="H5447" s="181" t="s">
        <v>9</v>
      </c>
      <c r="I5447" s="181" t="s">
        <v>6983</v>
      </c>
      <c r="J5447" s="181">
        <v>50480</v>
      </c>
      <c r="K5447" s="181">
        <v>4</v>
      </c>
      <c r="L5447" s="181"/>
      <c r="M5447" s="181"/>
      <c r="N5447" s="596" t="s">
        <v>291</v>
      </c>
    </row>
    <row r="5448" spans="1:14" s="158" customFormat="1" ht="18" customHeight="1" x14ac:dyDescent="0.25">
      <c r="A5448" s="181">
        <v>29625</v>
      </c>
      <c r="B5448" s="701" t="s">
        <v>15786</v>
      </c>
      <c r="C5448" s="181" t="s">
        <v>18692</v>
      </c>
      <c r="D5448" s="181" t="s">
        <v>2072</v>
      </c>
      <c r="E5448" s="181" t="s">
        <v>7511</v>
      </c>
      <c r="F5448" s="181" t="s">
        <v>304</v>
      </c>
      <c r="G5448" s="181" t="s">
        <v>2073</v>
      </c>
      <c r="H5448" s="181" t="s">
        <v>7</v>
      </c>
      <c r="I5448" s="181" t="s">
        <v>17563</v>
      </c>
      <c r="J5448" s="181">
        <v>37870</v>
      </c>
      <c r="K5448" s="181">
        <v>85</v>
      </c>
      <c r="L5448" s="181"/>
      <c r="M5448" s="181"/>
      <c r="N5448" s="596" t="s">
        <v>291</v>
      </c>
    </row>
    <row r="5449" spans="1:14" s="158" customFormat="1" ht="18" customHeight="1" x14ac:dyDescent="0.25">
      <c r="A5449" s="181">
        <v>2762</v>
      </c>
      <c r="B5449" s="701" t="s">
        <v>7515</v>
      </c>
      <c r="C5449" s="181" t="s">
        <v>7031</v>
      </c>
      <c r="D5449" s="181" t="s">
        <v>2080</v>
      </c>
      <c r="E5449" s="181" t="s">
        <v>7505</v>
      </c>
      <c r="F5449" s="181" t="s">
        <v>304</v>
      </c>
      <c r="G5449" s="181" t="s">
        <v>518</v>
      </c>
      <c r="H5449" s="181" t="s">
        <v>9</v>
      </c>
      <c r="I5449" s="181" t="s">
        <v>7506</v>
      </c>
      <c r="J5449" s="181">
        <v>119350</v>
      </c>
      <c r="K5449" s="181">
        <v>8</v>
      </c>
      <c r="L5449" s="181"/>
      <c r="M5449" s="181"/>
      <c r="N5449" s="596" t="s">
        <v>291</v>
      </c>
    </row>
    <row r="5450" spans="1:14" s="158" customFormat="1" ht="18" customHeight="1" x14ac:dyDescent="0.25">
      <c r="A5450" s="181">
        <v>2572</v>
      </c>
      <c r="B5450" s="701" t="s">
        <v>7517</v>
      </c>
      <c r="C5450" s="181" t="s">
        <v>7481</v>
      </c>
      <c r="D5450" s="181" t="s">
        <v>2080</v>
      </c>
      <c r="E5450" s="181" t="s">
        <v>7511</v>
      </c>
      <c r="F5450" s="181" t="s">
        <v>304</v>
      </c>
      <c r="G5450" s="181" t="s">
        <v>518</v>
      </c>
      <c r="H5450" s="181" t="s">
        <v>9</v>
      </c>
      <c r="I5450" s="181" t="s">
        <v>7408</v>
      </c>
      <c r="J5450" s="181">
        <v>93760</v>
      </c>
      <c r="K5450" s="181">
        <v>29</v>
      </c>
      <c r="L5450" s="181"/>
      <c r="M5450" s="181"/>
      <c r="N5450" s="596" t="s">
        <v>291</v>
      </c>
    </row>
    <row r="5451" spans="1:14" s="158" customFormat="1" ht="18" customHeight="1" x14ac:dyDescent="0.25">
      <c r="A5451" s="181">
        <v>29626</v>
      </c>
      <c r="B5451" s="701" t="s">
        <v>7518</v>
      </c>
      <c r="C5451" s="181" t="s">
        <v>17564</v>
      </c>
      <c r="D5451" s="181" t="s">
        <v>2080</v>
      </c>
      <c r="E5451" s="181" t="s">
        <v>7511</v>
      </c>
      <c r="F5451" s="181" t="s">
        <v>304</v>
      </c>
      <c r="G5451" s="181" t="s">
        <v>2073</v>
      </c>
      <c r="H5451" s="181" t="s">
        <v>7</v>
      </c>
      <c r="I5451" s="181" t="s">
        <v>7388</v>
      </c>
      <c r="J5451" s="181">
        <v>72190</v>
      </c>
      <c r="K5451" s="181">
        <v>56</v>
      </c>
      <c r="L5451" s="181"/>
      <c r="M5451" s="181"/>
      <c r="N5451" s="596" t="s">
        <v>291</v>
      </c>
    </row>
    <row r="5452" spans="1:14" s="158" customFormat="1" ht="18" customHeight="1" x14ac:dyDescent="0.25">
      <c r="A5452" s="181">
        <v>2573</v>
      </c>
      <c r="B5452" s="701" t="s">
        <v>7521</v>
      </c>
      <c r="C5452" s="181" t="s">
        <v>7483</v>
      </c>
      <c r="D5452" s="181" t="s">
        <v>2080</v>
      </c>
      <c r="E5452" s="181" t="s">
        <v>7486</v>
      </c>
      <c r="F5452" s="181" t="s">
        <v>304</v>
      </c>
      <c r="G5452" s="181" t="s">
        <v>518</v>
      </c>
      <c r="H5452" s="181" t="s">
        <v>9</v>
      </c>
      <c r="I5452" s="181" t="s">
        <v>7278</v>
      </c>
      <c r="J5452" s="181">
        <v>96850</v>
      </c>
      <c r="K5452" s="181">
        <v>22</v>
      </c>
      <c r="L5452" s="181"/>
      <c r="M5452" s="181"/>
      <c r="N5452" s="596" t="s">
        <v>291</v>
      </c>
    </row>
    <row r="5453" spans="1:14" ht="18" customHeight="1" x14ac:dyDescent="0.25">
      <c r="A5453" s="181">
        <v>10321</v>
      </c>
      <c r="B5453" s="701" t="s">
        <v>15787</v>
      </c>
      <c r="C5453" s="181" t="s">
        <v>15788</v>
      </c>
      <c r="D5453" s="181" t="s">
        <v>515</v>
      </c>
      <c r="E5453" s="181" t="s">
        <v>15789</v>
      </c>
      <c r="F5453" s="181" t="s">
        <v>304</v>
      </c>
      <c r="G5453" s="181" t="s">
        <v>518</v>
      </c>
      <c r="H5453" s="181" t="s">
        <v>9</v>
      </c>
      <c r="I5453" s="181" t="s">
        <v>7522</v>
      </c>
      <c r="J5453" s="181">
        <v>203790</v>
      </c>
      <c r="K5453" s="181">
        <v>5</v>
      </c>
      <c r="L5453" s="181"/>
      <c r="M5453" s="181"/>
      <c r="N5453" s="596" t="s">
        <v>291</v>
      </c>
    </row>
    <row r="5454" spans="1:14" s="158" customFormat="1" ht="18" customHeight="1" x14ac:dyDescent="0.25">
      <c r="A5454" s="181">
        <v>25466</v>
      </c>
      <c r="B5454" s="701" t="s">
        <v>7523</v>
      </c>
      <c r="C5454" s="181" t="s">
        <v>7490</v>
      </c>
      <c r="D5454" s="181" t="s">
        <v>525</v>
      </c>
      <c r="E5454" s="181" t="s">
        <v>7500</v>
      </c>
      <c r="F5454" s="181" t="s">
        <v>304</v>
      </c>
      <c r="G5454" s="181" t="s">
        <v>2107</v>
      </c>
      <c r="H5454" s="181" t="s">
        <v>14</v>
      </c>
      <c r="I5454" s="181" t="s">
        <v>7506</v>
      </c>
      <c r="J5454" s="181">
        <v>87370</v>
      </c>
      <c r="K5454" s="181">
        <v>2</v>
      </c>
      <c r="L5454" s="181"/>
      <c r="M5454" s="181"/>
      <c r="N5454" s="596" t="s">
        <v>291</v>
      </c>
    </row>
    <row r="5455" spans="1:14" s="158" customFormat="1" ht="18" customHeight="1" x14ac:dyDescent="0.25">
      <c r="A5455" s="181">
        <v>26661</v>
      </c>
      <c r="B5455" s="701">
        <v>32433</v>
      </c>
      <c r="C5455" s="181" t="s">
        <v>18698</v>
      </c>
      <c r="D5455" s="181" t="s">
        <v>578</v>
      </c>
      <c r="E5455" s="181" t="s">
        <v>18699</v>
      </c>
      <c r="F5455" s="181" t="s">
        <v>304</v>
      </c>
      <c r="G5455" s="181" t="s">
        <v>567</v>
      </c>
      <c r="H5455" s="181" t="s">
        <v>5</v>
      </c>
      <c r="I5455" s="181" t="s">
        <v>18700</v>
      </c>
      <c r="J5455" s="181">
        <v>34540</v>
      </c>
      <c r="K5455" s="181">
        <v>13</v>
      </c>
      <c r="L5455" s="181"/>
      <c r="M5455" s="181"/>
      <c r="N5455" s="596" t="s">
        <v>291</v>
      </c>
    </row>
    <row r="5456" spans="1:14" s="158" customFormat="1" ht="18" customHeight="1" x14ac:dyDescent="0.25">
      <c r="A5456" s="181">
        <v>27859</v>
      </c>
      <c r="B5456" s="701">
        <v>32442</v>
      </c>
      <c r="C5456" s="181" t="s">
        <v>7118</v>
      </c>
      <c r="D5456" s="181" t="s">
        <v>578</v>
      </c>
      <c r="E5456" s="181" t="s">
        <v>7525</v>
      </c>
      <c r="F5456" s="181" t="s">
        <v>304</v>
      </c>
      <c r="G5456" s="181" t="s">
        <v>567</v>
      </c>
      <c r="H5456" s="181" t="s">
        <v>5</v>
      </c>
      <c r="I5456" s="181" t="s">
        <v>7526</v>
      </c>
      <c r="J5456" s="181">
        <v>31280</v>
      </c>
      <c r="K5456" s="181">
        <v>1</v>
      </c>
      <c r="L5456" s="181"/>
      <c r="M5456" s="181"/>
      <c r="N5456" s="596" t="s">
        <v>291</v>
      </c>
    </row>
    <row r="5457" spans="1:14" s="158" customFormat="1" ht="18" customHeight="1" x14ac:dyDescent="0.25">
      <c r="A5457" s="181">
        <v>28008</v>
      </c>
      <c r="B5457" s="701">
        <v>32437</v>
      </c>
      <c r="C5457" s="181" t="s">
        <v>10749</v>
      </c>
      <c r="D5457" s="181" t="s">
        <v>578</v>
      </c>
      <c r="E5457" s="181" t="s">
        <v>7527</v>
      </c>
      <c r="F5457" s="181" t="s">
        <v>304</v>
      </c>
      <c r="G5457" s="181" t="s">
        <v>567</v>
      </c>
      <c r="H5457" s="181" t="s">
        <v>5</v>
      </c>
      <c r="I5457" s="181" t="s">
        <v>10750</v>
      </c>
      <c r="J5457" s="181">
        <v>42760</v>
      </c>
      <c r="K5457" s="181">
        <v>7</v>
      </c>
      <c r="L5457" s="181"/>
      <c r="M5457" s="181"/>
      <c r="N5457" s="596" t="s">
        <v>291</v>
      </c>
    </row>
    <row r="5458" spans="1:14" s="158" customFormat="1" ht="18" customHeight="1" x14ac:dyDescent="0.25">
      <c r="A5458" s="181">
        <v>28006</v>
      </c>
      <c r="B5458" s="701">
        <v>32434</v>
      </c>
      <c r="C5458" s="181" t="s">
        <v>17133</v>
      </c>
      <c r="D5458" s="181" t="s">
        <v>578</v>
      </c>
      <c r="E5458" s="181" t="s">
        <v>7527</v>
      </c>
      <c r="F5458" s="181" t="s">
        <v>304</v>
      </c>
      <c r="G5458" s="181" t="s">
        <v>567</v>
      </c>
      <c r="H5458" s="181" t="s">
        <v>5</v>
      </c>
      <c r="I5458" s="181" t="s">
        <v>17134</v>
      </c>
      <c r="J5458" s="181">
        <v>38920</v>
      </c>
      <c r="K5458" s="181">
        <v>11</v>
      </c>
      <c r="L5458" s="181"/>
      <c r="M5458" s="181"/>
      <c r="N5458" s="596" t="s">
        <v>291</v>
      </c>
    </row>
    <row r="5459" spans="1:14" s="158" customFormat="1" ht="18" customHeight="1" x14ac:dyDescent="0.25">
      <c r="A5459" s="181">
        <v>28011</v>
      </c>
      <c r="B5459" s="701">
        <v>32435</v>
      </c>
      <c r="C5459" s="181" t="s">
        <v>7428</v>
      </c>
      <c r="D5459" s="181" t="s">
        <v>578</v>
      </c>
      <c r="E5459" s="181" t="s">
        <v>7527</v>
      </c>
      <c r="F5459" s="181" t="s">
        <v>304</v>
      </c>
      <c r="G5459" s="181" t="s">
        <v>567</v>
      </c>
      <c r="H5459" s="181" t="s">
        <v>5</v>
      </c>
      <c r="I5459" s="181" t="s">
        <v>17565</v>
      </c>
      <c r="J5459" s="181">
        <v>33080</v>
      </c>
      <c r="K5459" s="181">
        <v>10</v>
      </c>
      <c r="L5459" s="181"/>
      <c r="M5459" s="181"/>
      <c r="N5459" s="596" t="s">
        <v>291</v>
      </c>
    </row>
    <row r="5460" spans="1:14" s="158" customFormat="1" ht="18" customHeight="1" x14ac:dyDescent="0.25">
      <c r="A5460" s="181">
        <v>14027</v>
      </c>
      <c r="B5460" s="701">
        <v>32444</v>
      </c>
      <c r="C5460" s="181" t="s">
        <v>17567</v>
      </c>
      <c r="D5460" s="181" t="s">
        <v>578</v>
      </c>
      <c r="E5460" s="181" t="s">
        <v>18701</v>
      </c>
      <c r="F5460" s="181" t="s">
        <v>304</v>
      </c>
      <c r="G5460" s="181" t="s">
        <v>567</v>
      </c>
      <c r="H5460" s="181" t="s">
        <v>5</v>
      </c>
      <c r="I5460" s="181" t="s">
        <v>7526</v>
      </c>
      <c r="J5460" s="181">
        <v>12720</v>
      </c>
      <c r="K5460" s="181">
        <v>1</v>
      </c>
      <c r="L5460" s="181"/>
      <c r="M5460" s="181"/>
      <c r="N5460" s="596" t="s">
        <v>291</v>
      </c>
    </row>
    <row r="5461" spans="1:14" s="158" customFormat="1" ht="18" customHeight="1" x14ac:dyDescent="0.25">
      <c r="A5461" s="181">
        <v>2039</v>
      </c>
      <c r="B5461" s="701">
        <v>32448</v>
      </c>
      <c r="C5461" s="181" t="s">
        <v>10751</v>
      </c>
      <c r="D5461" s="181" t="s">
        <v>578</v>
      </c>
      <c r="E5461" s="181" t="s">
        <v>10752</v>
      </c>
      <c r="F5461" s="181" t="s">
        <v>304</v>
      </c>
      <c r="G5461" s="181" t="s">
        <v>567</v>
      </c>
      <c r="H5461" s="181" t="s">
        <v>5</v>
      </c>
      <c r="I5461" s="181" t="s">
        <v>10753</v>
      </c>
      <c r="J5461" s="181">
        <v>19490</v>
      </c>
      <c r="K5461" s="181">
        <v>65</v>
      </c>
      <c r="L5461" s="181"/>
      <c r="M5461" s="181"/>
      <c r="N5461" s="596" t="s">
        <v>291</v>
      </c>
    </row>
    <row r="5462" spans="1:14" s="158" customFormat="1" ht="18" customHeight="1" x14ac:dyDescent="0.25">
      <c r="A5462" s="181">
        <v>28317</v>
      </c>
      <c r="B5462" s="701">
        <v>32436</v>
      </c>
      <c r="C5462" s="181" t="s">
        <v>18702</v>
      </c>
      <c r="D5462" s="181" t="s">
        <v>578</v>
      </c>
      <c r="E5462" s="181" t="s">
        <v>18703</v>
      </c>
      <c r="F5462" s="181" t="s">
        <v>304</v>
      </c>
      <c r="G5462" s="181" t="s">
        <v>567</v>
      </c>
      <c r="H5462" s="181" t="s">
        <v>5</v>
      </c>
      <c r="I5462" s="181" t="s">
        <v>18704</v>
      </c>
      <c r="J5462" s="181">
        <v>39980</v>
      </c>
      <c r="K5462" s="181">
        <v>4</v>
      </c>
      <c r="L5462" s="181"/>
      <c r="M5462" s="181"/>
      <c r="N5462" s="596" t="s">
        <v>291</v>
      </c>
    </row>
    <row r="5463" spans="1:14" s="158" customFormat="1" ht="18" customHeight="1" x14ac:dyDescent="0.25">
      <c r="A5463" s="181">
        <v>2831</v>
      </c>
      <c r="B5463" s="701" t="s">
        <v>18705</v>
      </c>
      <c r="C5463" s="181" t="s">
        <v>18706</v>
      </c>
      <c r="D5463" s="181" t="s">
        <v>600</v>
      </c>
      <c r="E5463" s="181" t="s">
        <v>18707</v>
      </c>
      <c r="F5463" s="181" t="s">
        <v>304</v>
      </c>
      <c r="G5463" s="181" t="s">
        <v>601</v>
      </c>
      <c r="H5463" s="181" t="s">
        <v>5</v>
      </c>
      <c r="I5463" s="181" t="s">
        <v>17568</v>
      </c>
      <c r="J5463" s="181">
        <v>42330</v>
      </c>
      <c r="K5463" s="181">
        <v>2</v>
      </c>
      <c r="L5463" s="181"/>
      <c r="M5463" s="181"/>
      <c r="N5463" s="596" t="s">
        <v>291</v>
      </c>
    </row>
    <row r="5464" spans="1:14" s="158" customFormat="1" ht="18" customHeight="1" x14ac:dyDescent="0.25">
      <c r="A5464" s="181">
        <v>2832</v>
      </c>
      <c r="B5464" s="701" t="s">
        <v>18708</v>
      </c>
      <c r="C5464" s="181" t="s">
        <v>17569</v>
      </c>
      <c r="D5464" s="181" t="s">
        <v>625</v>
      </c>
      <c r="E5464" s="181" t="s">
        <v>18709</v>
      </c>
      <c r="F5464" s="181" t="s">
        <v>304</v>
      </c>
      <c r="G5464" s="181" t="s">
        <v>601</v>
      </c>
      <c r="H5464" s="181" t="s">
        <v>5</v>
      </c>
      <c r="I5464" s="181" t="s">
        <v>659</v>
      </c>
      <c r="J5464" s="181">
        <v>52170</v>
      </c>
      <c r="K5464" s="181">
        <v>15</v>
      </c>
      <c r="L5464" s="181"/>
      <c r="M5464" s="181"/>
      <c r="N5464" s="596" t="s">
        <v>291</v>
      </c>
    </row>
    <row r="5465" spans="1:14" ht="18" customHeight="1" x14ac:dyDescent="0.25">
      <c r="A5465" s="181">
        <v>8090</v>
      </c>
      <c r="B5465" s="701" t="s">
        <v>12257</v>
      </c>
      <c r="C5465" s="181" t="s">
        <v>7137</v>
      </c>
      <c r="D5465" s="181" t="s">
        <v>625</v>
      </c>
      <c r="E5465" s="181" t="s">
        <v>12258</v>
      </c>
      <c r="F5465" s="181" t="s">
        <v>304</v>
      </c>
      <c r="G5465" s="181" t="s">
        <v>601</v>
      </c>
      <c r="H5465" s="181" t="s">
        <v>5</v>
      </c>
      <c r="I5465" s="181" t="s">
        <v>10753</v>
      </c>
      <c r="J5465" s="181">
        <v>34360</v>
      </c>
      <c r="K5465" s="181">
        <v>5</v>
      </c>
      <c r="L5465" s="181"/>
      <c r="M5465" s="181"/>
      <c r="N5465" s="596" t="s">
        <v>291</v>
      </c>
    </row>
    <row r="5466" spans="1:14" s="158" customFormat="1" ht="18" customHeight="1" x14ac:dyDescent="0.25">
      <c r="A5466" s="181">
        <v>7681</v>
      </c>
      <c r="B5466" s="701" t="s">
        <v>7529</v>
      </c>
      <c r="C5466" s="181" t="s">
        <v>7508</v>
      </c>
      <c r="D5466" s="181" t="s">
        <v>4123</v>
      </c>
      <c r="E5466" s="181" t="s">
        <v>7530</v>
      </c>
      <c r="F5466" s="181" t="s">
        <v>304</v>
      </c>
      <c r="G5466" s="181" t="s">
        <v>601</v>
      </c>
      <c r="H5466" s="181" t="s">
        <v>5</v>
      </c>
      <c r="I5466" s="181" t="s">
        <v>7416</v>
      </c>
      <c r="J5466" s="181">
        <v>104580</v>
      </c>
      <c r="K5466" s="181">
        <v>1</v>
      </c>
      <c r="L5466" s="181"/>
      <c r="M5466" s="181"/>
      <c r="N5466" s="596" t="s">
        <v>291</v>
      </c>
    </row>
    <row r="5467" spans="1:14" s="158" customFormat="1" ht="18" customHeight="1" x14ac:dyDescent="0.25">
      <c r="A5467" s="181">
        <v>78270</v>
      </c>
      <c r="B5467" s="701" t="s">
        <v>18710</v>
      </c>
      <c r="C5467" s="181" t="s">
        <v>11171</v>
      </c>
      <c r="D5467" s="181" t="s">
        <v>2249</v>
      </c>
      <c r="E5467" s="181" t="s">
        <v>7532</v>
      </c>
      <c r="F5467" s="181" t="s">
        <v>304</v>
      </c>
      <c r="G5467" s="181" t="s">
        <v>601</v>
      </c>
      <c r="H5467" s="181" t="s">
        <v>5</v>
      </c>
      <c r="I5467" s="181" t="s">
        <v>18711</v>
      </c>
      <c r="J5467" s="181">
        <v>13530</v>
      </c>
      <c r="K5467" s="181">
        <v>2</v>
      </c>
      <c r="L5467" s="181"/>
      <c r="M5467" s="181"/>
      <c r="N5467" s="596" t="s">
        <v>291</v>
      </c>
    </row>
    <row r="5468" spans="1:14" s="158" customFormat="1" ht="18" customHeight="1" x14ac:dyDescent="0.25">
      <c r="A5468" s="181">
        <v>12469</v>
      </c>
      <c r="B5468" s="701" t="s">
        <v>18712</v>
      </c>
      <c r="C5468" s="181" t="s">
        <v>14547</v>
      </c>
      <c r="D5468" s="181" t="s">
        <v>655</v>
      </c>
      <c r="E5468" s="181" t="s">
        <v>18713</v>
      </c>
      <c r="F5468" s="181" t="s">
        <v>304</v>
      </c>
      <c r="G5468" s="181" t="s">
        <v>601</v>
      </c>
      <c r="H5468" s="181" t="s">
        <v>5</v>
      </c>
      <c r="I5468" s="181" t="s">
        <v>7512</v>
      </c>
      <c r="J5468" s="181">
        <v>50800</v>
      </c>
      <c r="K5468" s="181">
        <v>2</v>
      </c>
      <c r="L5468" s="181"/>
      <c r="M5468" s="181"/>
      <c r="N5468" s="596" t="s">
        <v>291</v>
      </c>
    </row>
    <row r="5469" spans="1:14" s="158" customFormat="1" ht="18" customHeight="1" x14ac:dyDescent="0.25">
      <c r="A5469" s="181">
        <v>25352</v>
      </c>
      <c r="B5469" s="701" t="s">
        <v>13716</v>
      </c>
      <c r="C5469" s="181" t="s">
        <v>7146</v>
      </c>
      <c r="D5469" s="181" t="s">
        <v>655</v>
      </c>
      <c r="E5469" s="181" t="s">
        <v>13717</v>
      </c>
      <c r="F5469" s="181" t="s">
        <v>304</v>
      </c>
      <c r="G5469" s="181" t="s">
        <v>601</v>
      </c>
      <c r="H5469" s="181" t="s">
        <v>5</v>
      </c>
      <c r="I5469" s="181" t="s">
        <v>13718</v>
      </c>
      <c r="J5469" s="181">
        <v>36350</v>
      </c>
      <c r="K5469" s="181">
        <v>1</v>
      </c>
      <c r="L5469" s="181"/>
      <c r="M5469" s="181"/>
      <c r="N5469" s="596" t="s">
        <v>291</v>
      </c>
    </row>
    <row r="5470" spans="1:14" s="158" customFormat="1" ht="18" customHeight="1" x14ac:dyDescent="0.25">
      <c r="A5470" s="181">
        <v>17572</v>
      </c>
      <c r="B5470" s="701" t="s">
        <v>18714</v>
      </c>
      <c r="C5470" s="181" t="s">
        <v>7147</v>
      </c>
      <c r="D5470" s="181" t="s">
        <v>655</v>
      </c>
      <c r="E5470" s="181" t="s">
        <v>18715</v>
      </c>
      <c r="F5470" s="181" t="s">
        <v>304</v>
      </c>
      <c r="G5470" s="181" t="s">
        <v>601</v>
      </c>
      <c r="H5470" s="181" t="s">
        <v>5</v>
      </c>
      <c r="I5470" s="181" t="s">
        <v>7534</v>
      </c>
      <c r="J5470" s="181">
        <v>46810</v>
      </c>
      <c r="K5470" s="181">
        <v>2</v>
      </c>
      <c r="L5470" s="181"/>
      <c r="M5470" s="181"/>
      <c r="N5470" s="596" t="s">
        <v>291</v>
      </c>
    </row>
    <row r="5471" spans="1:14" s="158" customFormat="1" ht="18" customHeight="1" x14ac:dyDescent="0.25">
      <c r="A5471" s="181">
        <v>78281</v>
      </c>
      <c r="B5471" s="701" t="s">
        <v>18716</v>
      </c>
      <c r="C5471" s="181" t="s">
        <v>7448</v>
      </c>
      <c r="D5471" s="181" t="s">
        <v>655</v>
      </c>
      <c r="E5471" s="181" t="s">
        <v>7536</v>
      </c>
      <c r="F5471" s="181" t="s">
        <v>304</v>
      </c>
      <c r="G5471" s="181" t="s">
        <v>601</v>
      </c>
      <c r="H5471" s="181" t="s">
        <v>5</v>
      </c>
      <c r="I5471" s="181" t="s">
        <v>7520</v>
      </c>
      <c r="J5471" s="181">
        <v>40090</v>
      </c>
      <c r="K5471" s="181">
        <v>2</v>
      </c>
      <c r="L5471" s="181"/>
      <c r="M5471" s="181"/>
      <c r="N5471" s="596" t="s">
        <v>291</v>
      </c>
    </row>
    <row r="5472" spans="1:14" ht="18" customHeight="1" x14ac:dyDescent="0.25">
      <c r="A5472" s="181">
        <v>9104</v>
      </c>
      <c r="B5472" s="701" t="s">
        <v>7538</v>
      </c>
      <c r="C5472" s="181" t="s">
        <v>7519</v>
      </c>
      <c r="D5472" s="181" t="s">
        <v>655</v>
      </c>
      <c r="E5472" s="181" t="s">
        <v>7539</v>
      </c>
      <c r="F5472" s="181" t="s">
        <v>304</v>
      </c>
      <c r="G5472" s="181" t="s">
        <v>601</v>
      </c>
      <c r="H5472" s="181" t="s">
        <v>5</v>
      </c>
      <c r="I5472" s="181" t="s">
        <v>7520</v>
      </c>
      <c r="J5472" s="181">
        <v>55280</v>
      </c>
      <c r="K5472" s="181">
        <v>2</v>
      </c>
      <c r="L5472" s="181"/>
      <c r="M5472" s="181"/>
      <c r="N5472" s="596" t="s">
        <v>291</v>
      </c>
    </row>
    <row r="5473" spans="1:14" s="158" customFormat="1" ht="18" customHeight="1" x14ac:dyDescent="0.25">
      <c r="A5473" s="181">
        <v>24774</v>
      </c>
      <c r="B5473" s="701" t="s">
        <v>7540</v>
      </c>
      <c r="C5473" s="181" t="s">
        <v>7541</v>
      </c>
      <c r="D5473" s="181" t="s">
        <v>660</v>
      </c>
      <c r="E5473" s="181" t="s">
        <v>7542</v>
      </c>
      <c r="F5473" s="181" t="s">
        <v>304</v>
      </c>
      <c r="G5473" s="181" t="s">
        <v>601</v>
      </c>
      <c r="H5473" s="181" t="s">
        <v>5</v>
      </c>
      <c r="I5473" s="181" t="s">
        <v>7543</v>
      </c>
      <c r="J5473" s="181">
        <v>53290</v>
      </c>
      <c r="K5473" s="181">
        <v>2</v>
      </c>
      <c r="L5473" s="181"/>
      <c r="M5473" s="181"/>
      <c r="N5473" s="596" t="s">
        <v>291</v>
      </c>
    </row>
    <row r="5474" spans="1:14" s="158" customFormat="1" ht="18" customHeight="1" x14ac:dyDescent="0.25">
      <c r="A5474" s="181">
        <v>12470</v>
      </c>
      <c r="B5474" s="701" t="s">
        <v>18717</v>
      </c>
      <c r="C5474" s="181" t="s">
        <v>7155</v>
      </c>
      <c r="D5474" s="181" t="s">
        <v>660</v>
      </c>
      <c r="E5474" s="181" t="s">
        <v>18713</v>
      </c>
      <c r="F5474" s="181" t="s">
        <v>304</v>
      </c>
      <c r="G5474" s="181" t="s">
        <v>601</v>
      </c>
      <c r="H5474" s="181" t="s">
        <v>5</v>
      </c>
      <c r="I5474" s="181" t="s">
        <v>7512</v>
      </c>
      <c r="J5474" s="181">
        <v>50800</v>
      </c>
      <c r="K5474" s="181">
        <v>1</v>
      </c>
      <c r="L5474" s="181"/>
      <c r="M5474" s="181"/>
      <c r="N5474" s="596" t="s">
        <v>291</v>
      </c>
    </row>
    <row r="5475" spans="1:14" s="158" customFormat="1" ht="18" customHeight="1" x14ac:dyDescent="0.25">
      <c r="A5475" s="181">
        <v>17573</v>
      </c>
      <c r="B5475" s="701" t="s">
        <v>18718</v>
      </c>
      <c r="C5475" s="181" t="s">
        <v>7069</v>
      </c>
      <c r="D5475" s="181" t="s">
        <v>660</v>
      </c>
      <c r="E5475" s="181" t="s">
        <v>18715</v>
      </c>
      <c r="F5475" s="181" t="s">
        <v>304</v>
      </c>
      <c r="G5475" s="181" t="s">
        <v>601</v>
      </c>
      <c r="H5475" s="181" t="s">
        <v>5</v>
      </c>
      <c r="I5475" s="181" t="s">
        <v>7534</v>
      </c>
      <c r="J5475" s="181">
        <v>46810</v>
      </c>
      <c r="K5475" s="181">
        <v>1</v>
      </c>
      <c r="L5475" s="181"/>
      <c r="M5475" s="181"/>
      <c r="N5475" s="596" t="s">
        <v>291</v>
      </c>
    </row>
    <row r="5476" spans="1:14" s="158" customFormat="1" ht="18" customHeight="1" x14ac:dyDescent="0.25">
      <c r="A5476" s="181">
        <v>2833</v>
      </c>
      <c r="B5476" s="701" t="s">
        <v>7544</v>
      </c>
      <c r="C5476" s="181" t="s">
        <v>13714</v>
      </c>
      <c r="D5476" s="181" t="s">
        <v>660</v>
      </c>
      <c r="E5476" s="181" t="s">
        <v>7536</v>
      </c>
      <c r="F5476" s="181" t="s">
        <v>304</v>
      </c>
      <c r="G5476" s="181" t="s">
        <v>601</v>
      </c>
      <c r="H5476" s="181" t="s">
        <v>5</v>
      </c>
      <c r="I5476" s="181" t="s">
        <v>988</v>
      </c>
      <c r="J5476" s="181">
        <v>40090</v>
      </c>
      <c r="K5476" s="181">
        <v>2</v>
      </c>
      <c r="L5476" s="181"/>
      <c r="M5476" s="181"/>
      <c r="N5476" s="596" t="s">
        <v>291</v>
      </c>
    </row>
    <row r="5477" spans="1:14" s="158" customFormat="1" ht="18" customHeight="1" x14ac:dyDescent="0.25">
      <c r="A5477" s="181">
        <v>9105</v>
      </c>
      <c r="B5477" s="701" t="s">
        <v>18719</v>
      </c>
      <c r="C5477" s="181" t="s">
        <v>18720</v>
      </c>
      <c r="D5477" s="181" t="s">
        <v>660</v>
      </c>
      <c r="E5477" s="181" t="s">
        <v>18721</v>
      </c>
      <c r="F5477" s="181" t="s">
        <v>304</v>
      </c>
      <c r="G5477" s="181" t="s">
        <v>601</v>
      </c>
      <c r="H5477" s="181" t="s">
        <v>5</v>
      </c>
      <c r="I5477" s="181" t="s">
        <v>7520</v>
      </c>
      <c r="J5477" s="181">
        <v>55280</v>
      </c>
      <c r="K5477" s="181">
        <v>2</v>
      </c>
      <c r="L5477" s="181"/>
      <c r="M5477" s="181"/>
      <c r="N5477" s="596" t="s">
        <v>291</v>
      </c>
    </row>
    <row r="5478" spans="1:14" s="158" customFormat="1" ht="18" customHeight="1" x14ac:dyDescent="0.25">
      <c r="A5478" s="181">
        <v>7683</v>
      </c>
      <c r="B5478" s="701" t="s">
        <v>7546</v>
      </c>
      <c r="C5478" s="181" t="s">
        <v>7524</v>
      </c>
      <c r="D5478" s="181" t="s">
        <v>667</v>
      </c>
      <c r="E5478" s="181" t="s">
        <v>7530</v>
      </c>
      <c r="F5478" s="181" t="s">
        <v>304</v>
      </c>
      <c r="G5478" s="181" t="s">
        <v>601</v>
      </c>
      <c r="H5478" s="181" t="s">
        <v>5</v>
      </c>
      <c r="I5478" s="181" t="s">
        <v>7465</v>
      </c>
      <c r="J5478" s="181">
        <v>91630</v>
      </c>
      <c r="K5478" s="181">
        <v>1</v>
      </c>
      <c r="L5478" s="181"/>
      <c r="M5478" s="181"/>
      <c r="N5478" s="596" t="s">
        <v>291</v>
      </c>
    </row>
    <row r="5479" spans="1:14" s="158" customFormat="1" ht="18" customHeight="1" x14ac:dyDescent="0.25">
      <c r="A5479" s="181">
        <v>15511</v>
      </c>
      <c r="B5479" s="701" t="s">
        <v>11427</v>
      </c>
      <c r="C5479" s="181" t="s">
        <v>7467</v>
      </c>
      <c r="D5479" s="181" t="s">
        <v>4241</v>
      </c>
      <c r="E5479" s="181" t="s">
        <v>7500</v>
      </c>
      <c r="F5479" s="181" t="s">
        <v>304</v>
      </c>
      <c r="G5479" s="181" t="s">
        <v>1508</v>
      </c>
      <c r="H5479" s="181" t="s">
        <v>7</v>
      </c>
      <c r="I5479" s="181" t="s">
        <v>1326</v>
      </c>
      <c r="J5479" s="181">
        <v>76190</v>
      </c>
      <c r="K5479" s="181">
        <v>7</v>
      </c>
      <c r="L5479" s="181"/>
      <c r="M5479" s="181"/>
      <c r="N5479" s="596" t="s">
        <v>291</v>
      </c>
    </row>
    <row r="5480" spans="1:14" s="158" customFormat="1" ht="18" customHeight="1" x14ac:dyDescent="0.25">
      <c r="A5480" s="181">
        <v>10033</v>
      </c>
      <c r="B5480" s="701" t="s">
        <v>7548</v>
      </c>
      <c r="C5480" s="181" t="s">
        <v>7528</v>
      </c>
      <c r="D5480" s="181" t="s">
        <v>7549</v>
      </c>
      <c r="E5480" s="181" t="s">
        <v>7550</v>
      </c>
      <c r="F5480" s="181" t="s">
        <v>577</v>
      </c>
      <c r="G5480" s="181" t="s">
        <v>2312</v>
      </c>
      <c r="H5480" s="181" t="s">
        <v>2313</v>
      </c>
      <c r="I5480" s="181" t="s">
        <v>1326</v>
      </c>
      <c r="J5480" s="181">
        <v>38030</v>
      </c>
      <c r="K5480" s="181">
        <v>3</v>
      </c>
      <c r="L5480" s="181"/>
      <c r="M5480" s="181"/>
      <c r="N5480" s="596" t="s">
        <v>291</v>
      </c>
    </row>
    <row r="5481" spans="1:14" s="158" customFormat="1" ht="18" customHeight="1" x14ac:dyDescent="0.25">
      <c r="A5481" s="181">
        <v>10034</v>
      </c>
      <c r="B5481" s="701" t="s">
        <v>7551</v>
      </c>
      <c r="C5481" s="181" t="s">
        <v>7552</v>
      </c>
      <c r="D5481" s="181" t="s">
        <v>7553</v>
      </c>
      <c r="E5481" s="181" t="s">
        <v>7554</v>
      </c>
      <c r="F5481" s="181" t="s">
        <v>577</v>
      </c>
      <c r="G5481" s="181" t="s">
        <v>2312</v>
      </c>
      <c r="H5481" s="181" t="s">
        <v>2313</v>
      </c>
      <c r="I5481" s="181" t="s">
        <v>1326</v>
      </c>
      <c r="J5481" s="181">
        <v>38030</v>
      </c>
      <c r="K5481" s="181">
        <v>6</v>
      </c>
      <c r="L5481" s="181"/>
      <c r="M5481" s="181"/>
      <c r="N5481" s="596" t="s">
        <v>291</v>
      </c>
    </row>
    <row r="5482" spans="1:14" s="158" customFormat="1" ht="18" customHeight="1" x14ac:dyDescent="0.25">
      <c r="A5482" s="181">
        <v>10035</v>
      </c>
      <c r="B5482" s="701" t="s">
        <v>7555</v>
      </c>
      <c r="C5482" s="181" t="s">
        <v>7556</v>
      </c>
      <c r="D5482" s="181" t="s">
        <v>7557</v>
      </c>
      <c r="E5482" s="181" t="s">
        <v>7550</v>
      </c>
      <c r="F5482" s="181" t="s">
        <v>577</v>
      </c>
      <c r="G5482" s="181" t="s">
        <v>2312</v>
      </c>
      <c r="H5482" s="181" t="s">
        <v>2313</v>
      </c>
      <c r="I5482" s="181" t="s">
        <v>1326</v>
      </c>
      <c r="J5482" s="181">
        <v>41470</v>
      </c>
      <c r="K5482" s="181">
        <v>4</v>
      </c>
      <c r="L5482" s="181"/>
      <c r="M5482" s="181"/>
      <c r="N5482" s="596" t="s">
        <v>291</v>
      </c>
    </row>
    <row r="5483" spans="1:14" s="158" customFormat="1" ht="18" customHeight="1" x14ac:dyDescent="0.25">
      <c r="A5483" s="181">
        <v>10036</v>
      </c>
      <c r="B5483" s="701" t="s">
        <v>7558</v>
      </c>
      <c r="C5483" s="181" t="s">
        <v>7559</v>
      </c>
      <c r="D5483" s="181" t="s">
        <v>4277</v>
      </c>
      <c r="E5483" s="181" t="s">
        <v>7550</v>
      </c>
      <c r="F5483" s="181" t="s">
        <v>577</v>
      </c>
      <c r="G5483" s="181" t="s">
        <v>2312</v>
      </c>
      <c r="H5483" s="181" t="s">
        <v>2313</v>
      </c>
      <c r="I5483" s="181" t="s">
        <v>1326</v>
      </c>
      <c r="J5483" s="181">
        <v>41470</v>
      </c>
      <c r="K5483" s="181">
        <v>7</v>
      </c>
      <c r="L5483" s="181"/>
      <c r="M5483" s="181"/>
      <c r="N5483" s="596" t="s">
        <v>291</v>
      </c>
    </row>
    <row r="5484" spans="1:14" ht="18" customHeight="1" x14ac:dyDescent="0.25">
      <c r="A5484" s="181">
        <v>30246</v>
      </c>
      <c r="B5484" s="701" t="s">
        <v>7561</v>
      </c>
      <c r="C5484" s="181" t="s">
        <v>7085</v>
      </c>
      <c r="D5484" s="181" t="s">
        <v>764</v>
      </c>
      <c r="E5484" s="181" t="s">
        <v>7562</v>
      </c>
      <c r="F5484" s="181" t="s">
        <v>304</v>
      </c>
      <c r="G5484" s="181" t="s">
        <v>518</v>
      </c>
      <c r="H5484" s="181" t="s">
        <v>9</v>
      </c>
      <c r="I5484" s="181" t="s">
        <v>7531</v>
      </c>
      <c r="J5484" s="181">
        <v>50170</v>
      </c>
      <c r="K5484" s="181">
        <v>10</v>
      </c>
      <c r="L5484" s="181"/>
      <c r="M5484" s="181"/>
      <c r="N5484" s="596" t="s">
        <v>291</v>
      </c>
    </row>
    <row r="5485" spans="1:14" s="158" customFormat="1" ht="18" customHeight="1" x14ac:dyDescent="0.25">
      <c r="A5485" s="181">
        <v>21903</v>
      </c>
      <c r="B5485" s="701" t="s">
        <v>7563</v>
      </c>
      <c r="C5485" s="181" t="s">
        <v>7381</v>
      </c>
      <c r="D5485" s="181" t="s">
        <v>764</v>
      </c>
      <c r="E5485" s="181" t="s">
        <v>7565</v>
      </c>
      <c r="F5485" s="181" t="s">
        <v>304</v>
      </c>
      <c r="G5485" s="181" t="s">
        <v>518</v>
      </c>
      <c r="H5485" s="181" t="s">
        <v>9</v>
      </c>
      <c r="I5485" s="181" t="s">
        <v>770</v>
      </c>
      <c r="J5485" s="181">
        <v>52990</v>
      </c>
      <c r="K5485" s="181">
        <v>11</v>
      </c>
      <c r="L5485" s="181"/>
      <c r="M5485" s="181"/>
      <c r="N5485" s="596" t="s">
        <v>291</v>
      </c>
    </row>
    <row r="5486" spans="1:14" s="158" customFormat="1" ht="18" customHeight="1" x14ac:dyDescent="0.25">
      <c r="A5486" s="181">
        <v>30248</v>
      </c>
      <c r="B5486" s="701" t="s">
        <v>7566</v>
      </c>
      <c r="C5486" s="181" t="s">
        <v>7118</v>
      </c>
      <c r="D5486" s="181" t="s">
        <v>767</v>
      </c>
      <c r="E5486" s="181" t="s">
        <v>7562</v>
      </c>
      <c r="F5486" s="181" t="s">
        <v>304</v>
      </c>
      <c r="G5486" s="181" t="s">
        <v>518</v>
      </c>
      <c r="H5486" s="181" t="s">
        <v>9</v>
      </c>
      <c r="I5486" s="181" t="s">
        <v>7276</v>
      </c>
      <c r="J5486" s="181">
        <v>50170</v>
      </c>
      <c r="K5486" s="181">
        <v>7</v>
      </c>
      <c r="L5486" s="181"/>
      <c r="M5486" s="181"/>
      <c r="N5486" s="596" t="s">
        <v>291</v>
      </c>
    </row>
    <row r="5487" spans="1:14" s="158" customFormat="1" ht="18" customHeight="1" x14ac:dyDescent="0.25">
      <c r="A5487" s="181">
        <v>21905</v>
      </c>
      <c r="B5487" s="701" t="s">
        <v>7567</v>
      </c>
      <c r="C5487" s="181" t="s">
        <v>15777</v>
      </c>
      <c r="D5487" s="181" t="s">
        <v>767</v>
      </c>
      <c r="E5487" s="181" t="s">
        <v>7565</v>
      </c>
      <c r="F5487" s="181" t="s">
        <v>304</v>
      </c>
      <c r="G5487" s="181" t="s">
        <v>518</v>
      </c>
      <c r="H5487" s="181" t="s">
        <v>9</v>
      </c>
      <c r="I5487" s="181" t="s">
        <v>770</v>
      </c>
      <c r="J5487" s="181">
        <v>52990</v>
      </c>
      <c r="K5487" s="181">
        <v>17</v>
      </c>
      <c r="L5487" s="181"/>
      <c r="M5487" s="181"/>
      <c r="N5487" s="596" t="s">
        <v>291</v>
      </c>
    </row>
    <row r="5488" spans="1:14" s="158" customFormat="1" ht="18" customHeight="1" x14ac:dyDescent="0.25">
      <c r="A5488" s="181">
        <v>13292</v>
      </c>
      <c r="B5488" s="701" t="s">
        <v>11859</v>
      </c>
      <c r="C5488" s="181" t="s">
        <v>7535</v>
      </c>
      <c r="D5488" s="181" t="s">
        <v>11860</v>
      </c>
      <c r="E5488" s="181" t="s">
        <v>11861</v>
      </c>
      <c r="F5488" s="181" t="s">
        <v>304</v>
      </c>
      <c r="G5488" s="181" t="s">
        <v>776</v>
      </c>
      <c r="H5488" s="181" t="s">
        <v>7</v>
      </c>
      <c r="I5488" s="181" t="s">
        <v>18697</v>
      </c>
      <c r="J5488" s="181">
        <v>17570</v>
      </c>
      <c r="K5488" s="181">
        <v>54</v>
      </c>
      <c r="L5488" s="181"/>
      <c r="M5488" s="181"/>
      <c r="N5488" s="596" t="s">
        <v>291</v>
      </c>
    </row>
    <row r="5489" spans="1:14" s="158" customFormat="1" ht="18" customHeight="1" x14ac:dyDescent="0.25">
      <c r="A5489" s="181">
        <v>12960</v>
      </c>
      <c r="B5489" s="701">
        <v>15385</v>
      </c>
      <c r="C5489" s="181" t="s">
        <v>7535</v>
      </c>
      <c r="D5489" s="181" t="s">
        <v>7570</v>
      </c>
      <c r="E5489" s="181" t="s">
        <v>7571</v>
      </c>
      <c r="F5489" s="181" t="s">
        <v>304</v>
      </c>
      <c r="G5489" s="181" t="s">
        <v>776</v>
      </c>
      <c r="H5489" s="181" t="s">
        <v>7</v>
      </c>
      <c r="I5489" s="181" t="s">
        <v>17132</v>
      </c>
      <c r="J5489" s="181">
        <v>9490</v>
      </c>
      <c r="K5489" s="181">
        <v>45</v>
      </c>
      <c r="L5489" s="181"/>
      <c r="M5489" s="181"/>
      <c r="N5489" s="596" t="s">
        <v>291</v>
      </c>
    </row>
    <row r="5490" spans="1:14" s="158" customFormat="1" ht="18" customHeight="1" x14ac:dyDescent="0.25">
      <c r="A5490" s="181">
        <v>12979</v>
      </c>
      <c r="B5490" s="701" t="s">
        <v>7573</v>
      </c>
      <c r="C5490" s="181" t="s">
        <v>7428</v>
      </c>
      <c r="D5490" s="181" t="s">
        <v>7575</v>
      </c>
      <c r="E5490" s="181" t="s">
        <v>7509</v>
      </c>
      <c r="F5490" s="181" t="s">
        <v>304</v>
      </c>
      <c r="G5490" s="181" t="s">
        <v>776</v>
      </c>
      <c r="H5490" s="181" t="s">
        <v>7</v>
      </c>
      <c r="I5490" s="181" t="s">
        <v>7449</v>
      </c>
      <c r="J5490" s="181">
        <v>9560</v>
      </c>
      <c r="K5490" s="181">
        <v>66</v>
      </c>
      <c r="L5490" s="181"/>
      <c r="M5490" s="181"/>
      <c r="N5490" s="596" t="s">
        <v>291</v>
      </c>
    </row>
    <row r="5491" spans="1:14" s="158" customFormat="1" ht="18" customHeight="1" x14ac:dyDescent="0.25">
      <c r="A5491" s="181">
        <v>28440</v>
      </c>
      <c r="B5491" s="701" t="s">
        <v>15790</v>
      </c>
      <c r="C5491" s="181" t="s">
        <v>7398</v>
      </c>
      <c r="D5491" s="181" t="s">
        <v>15791</v>
      </c>
      <c r="E5491" s="181" t="s">
        <v>3717</v>
      </c>
      <c r="F5491" s="181" t="s">
        <v>304</v>
      </c>
      <c r="G5491" s="181" t="s">
        <v>466</v>
      </c>
      <c r="H5491" s="181" t="s">
        <v>12</v>
      </c>
      <c r="I5491" s="181" t="s">
        <v>12640</v>
      </c>
      <c r="J5491" s="181">
        <v>87680</v>
      </c>
      <c r="K5491" s="181">
        <v>4</v>
      </c>
      <c r="L5491" s="181"/>
      <c r="M5491" s="181"/>
      <c r="N5491" s="596" t="s">
        <v>291</v>
      </c>
    </row>
    <row r="5492" spans="1:14" s="158" customFormat="1" ht="18" customHeight="1" x14ac:dyDescent="0.25">
      <c r="A5492" s="181">
        <v>9397</v>
      </c>
      <c r="B5492" s="701" t="s">
        <v>13720</v>
      </c>
      <c r="C5492" s="181" t="s">
        <v>14548</v>
      </c>
      <c r="D5492" s="181" t="s">
        <v>13721</v>
      </c>
      <c r="E5492" s="181" t="s">
        <v>3717</v>
      </c>
      <c r="F5492" s="181" t="s">
        <v>304</v>
      </c>
      <c r="G5492" s="181" t="s">
        <v>826</v>
      </c>
      <c r="H5492" s="181" t="s">
        <v>5</v>
      </c>
      <c r="I5492" s="181" t="s">
        <v>12640</v>
      </c>
      <c r="J5492" s="181">
        <v>209050</v>
      </c>
      <c r="K5492" s="181">
        <v>2</v>
      </c>
      <c r="L5492" s="181"/>
      <c r="M5492" s="181"/>
      <c r="N5492" s="596" t="s">
        <v>291</v>
      </c>
    </row>
    <row r="5493" spans="1:14" s="158" customFormat="1" ht="18" customHeight="1" x14ac:dyDescent="0.25">
      <c r="A5493" s="181">
        <v>10862</v>
      </c>
      <c r="B5493" s="701" t="s">
        <v>15792</v>
      </c>
      <c r="C5493" s="181" t="s">
        <v>14548</v>
      </c>
      <c r="D5493" s="181" t="s">
        <v>849</v>
      </c>
      <c r="E5493" s="181" t="s">
        <v>7500</v>
      </c>
      <c r="F5493" s="181" t="s">
        <v>304</v>
      </c>
      <c r="G5493" s="181" t="s">
        <v>847</v>
      </c>
      <c r="H5493" s="181" t="s">
        <v>5</v>
      </c>
      <c r="I5493" s="181" t="s">
        <v>7191</v>
      </c>
      <c r="J5493" s="181">
        <v>38560</v>
      </c>
      <c r="K5493" s="181">
        <v>6</v>
      </c>
      <c r="L5493" s="181"/>
      <c r="M5493" s="181"/>
      <c r="N5493" s="596" t="s">
        <v>291</v>
      </c>
    </row>
    <row r="5494" spans="1:14" s="158" customFormat="1" ht="18" customHeight="1" x14ac:dyDescent="0.25">
      <c r="A5494" s="181">
        <v>29119</v>
      </c>
      <c r="B5494" s="701" t="s">
        <v>10830</v>
      </c>
      <c r="C5494" s="181" t="s">
        <v>7439</v>
      </c>
      <c r="D5494" s="181" t="s">
        <v>864</v>
      </c>
      <c r="E5494" s="181" t="s">
        <v>7639</v>
      </c>
      <c r="F5494" s="181" t="s">
        <v>304</v>
      </c>
      <c r="G5494" s="181" t="s">
        <v>866</v>
      </c>
      <c r="H5494" s="181" t="s">
        <v>7</v>
      </c>
      <c r="I5494" s="181" t="s">
        <v>10831</v>
      </c>
      <c r="J5494" s="181">
        <v>105630</v>
      </c>
      <c r="K5494" s="181">
        <v>7</v>
      </c>
      <c r="L5494" s="181"/>
      <c r="M5494" s="181"/>
      <c r="N5494" s="596" t="s">
        <v>291</v>
      </c>
    </row>
    <row r="5495" spans="1:14" s="158" customFormat="1" ht="18" customHeight="1" x14ac:dyDescent="0.25">
      <c r="A5495" s="181">
        <v>12613</v>
      </c>
      <c r="B5495" s="701" t="s">
        <v>10832</v>
      </c>
      <c r="C5495" s="181" t="s">
        <v>18692</v>
      </c>
      <c r="D5495" s="181" t="s">
        <v>864</v>
      </c>
      <c r="E5495" s="181" t="s">
        <v>10833</v>
      </c>
      <c r="F5495" s="181" t="s">
        <v>304</v>
      </c>
      <c r="G5495" s="181" t="s">
        <v>866</v>
      </c>
      <c r="H5495" s="181" t="s">
        <v>7</v>
      </c>
      <c r="I5495" s="181" t="s">
        <v>5622</v>
      </c>
      <c r="J5495" s="181">
        <v>92340</v>
      </c>
      <c r="K5495" s="181">
        <v>6</v>
      </c>
      <c r="L5495" s="181"/>
      <c r="M5495" s="181"/>
      <c r="N5495" s="596" t="s">
        <v>291</v>
      </c>
    </row>
    <row r="5496" spans="1:14" ht="18" customHeight="1" x14ac:dyDescent="0.25">
      <c r="A5496" s="181">
        <v>12157</v>
      </c>
      <c r="B5496" s="701" t="s">
        <v>10834</v>
      </c>
      <c r="C5496" s="181" t="s">
        <v>10835</v>
      </c>
      <c r="D5496" s="181" t="s">
        <v>870</v>
      </c>
      <c r="E5496" s="181" t="s">
        <v>10836</v>
      </c>
      <c r="F5496" s="181" t="s">
        <v>304</v>
      </c>
      <c r="G5496" s="181" t="s">
        <v>866</v>
      </c>
      <c r="H5496" s="181" t="s">
        <v>7</v>
      </c>
      <c r="I5496" s="181" t="s">
        <v>10837</v>
      </c>
      <c r="J5496" s="181">
        <v>146700</v>
      </c>
      <c r="K5496" s="181">
        <v>15</v>
      </c>
      <c r="L5496" s="181"/>
      <c r="M5496" s="181"/>
      <c r="N5496" s="596" t="s">
        <v>291</v>
      </c>
    </row>
    <row r="5497" spans="1:14" s="158" customFormat="1" ht="18" customHeight="1" x14ac:dyDescent="0.25">
      <c r="A5497" s="181">
        <v>16915</v>
      </c>
      <c r="B5497" s="701" t="s">
        <v>7579</v>
      </c>
      <c r="C5497" s="181" t="s">
        <v>17570</v>
      </c>
      <c r="D5497" s="181" t="s">
        <v>7581</v>
      </c>
      <c r="E5497" s="181" t="s">
        <v>7582</v>
      </c>
      <c r="F5497" s="181" t="s">
        <v>304</v>
      </c>
      <c r="G5497" s="181" t="s">
        <v>7583</v>
      </c>
      <c r="H5497" s="181" t="s">
        <v>2313</v>
      </c>
      <c r="I5497" s="181" t="s">
        <v>17563</v>
      </c>
      <c r="J5497" s="181">
        <v>39200</v>
      </c>
      <c r="K5497" s="181">
        <v>20</v>
      </c>
      <c r="L5497" s="181"/>
      <c r="M5497" s="181"/>
      <c r="N5497" s="596" t="s">
        <v>291</v>
      </c>
    </row>
    <row r="5498" spans="1:14" s="158" customFormat="1" ht="18" customHeight="1" x14ac:dyDescent="0.25">
      <c r="A5498" s="181">
        <v>10629</v>
      </c>
      <c r="B5498" s="701" t="s">
        <v>12259</v>
      </c>
      <c r="C5498" s="181" t="s">
        <v>7469</v>
      </c>
      <c r="D5498" s="181" t="s">
        <v>908</v>
      </c>
      <c r="E5498" s="181" t="s">
        <v>12260</v>
      </c>
      <c r="F5498" s="181" t="s">
        <v>577</v>
      </c>
      <c r="G5498" s="181" t="s">
        <v>697</v>
      </c>
      <c r="H5498" s="181" t="s">
        <v>5</v>
      </c>
      <c r="I5498" s="181" t="s">
        <v>7388</v>
      </c>
      <c r="J5498" s="181">
        <v>3960</v>
      </c>
      <c r="K5498" s="181">
        <v>40</v>
      </c>
      <c r="L5498" s="181"/>
      <c r="M5498" s="181"/>
      <c r="N5498" s="596" t="s">
        <v>291</v>
      </c>
    </row>
    <row r="5499" spans="1:14" s="158" customFormat="1" ht="18" customHeight="1" x14ac:dyDescent="0.25">
      <c r="A5499" s="181">
        <v>3121</v>
      </c>
      <c r="B5499" s="701" t="s">
        <v>7585</v>
      </c>
      <c r="C5499" s="181" t="s">
        <v>7586</v>
      </c>
      <c r="D5499" s="181" t="s">
        <v>918</v>
      </c>
      <c r="E5499" s="181" t="s">
        <v>7587</v>
      </c>
      <c r="F5499" s="181" t="s">
        <v>304</v>
      </c>
      <c r="G5499" s="181" t="s">
        <v>916</v>
      </c>
      <c r="H5499" s="181" t="s">
        <v>7</v>
      </c>
      <c r="I5499" s="181" t="s">
        <v>7588</v>
      </c>
      <c r="J5499" s="181">
        <v>23030</v>
      </c>
      <c r="K5499" s="181">
        <v>1</v>
      </c>
      <c r="L5499" s="181"/>
      <c r="M5499" s="181"/>
      <c r="N5499" s="596" t="s">
        <v>291</v>
      </c>
    </row>
    <row r="5500" spans="1:14" s="158" customFormat="1" ht="18" customHeight="1" x14ac:dyDescent="0.25">
      <c r="A5500" s="181">
        <v>29938</v>
      </c>
      <c r="B5500" s="701" t="s">
        <v>7589</v>
      </c>
      <c r="C5500" s="181" t="s">
        <v>7412</v>
      </c>
      <c r="D5500" s="181" t="s">
        <v>969</v>
      </c>
      <c r="E5500" s="181" t="s">
        <v>7590</v>
      </c>
      <c r="F5500" s="181" t="s">
        <v>304</v>
      </c>
      <c r="G5500" s="181" t="s">
        <v>959</v>
      </c>
      <c r="H5500" s="181" t="s">
        <v>7</v>
      </c>
      <c r="I5500" s="181" t="s">
        <v>7591</v>
      </c>
      <c r="J5500" s="181">
        <v>25120</v>
      </c>
      <c r="K5500" s="181">
        <v>72</v>
      </c>
      <c r="L5500" s="181"/>
      <c r="M5500" s="181"/>
      <c r="N5500" s="596" t="s">
        <v>291</v>
      </c>
    </row>
    <row r="5501" spans="1:14" ht="18" customHeight="1" x14ac:dyDescent="0.25">
      <c r="A5501" s="181">
        <v>207</v>
      </c>
      <c r="B5501" s="701" t="s">
        <v>7592</v>
      </c>
      <c r="C5501" s="181" t="s">
        <v>7593</v>
      </c>
      <c r="D5501" s="181" t="s">
        <v>969</v>
      </c>
      <c r="E5501" s="181" t="s">
        <v>7594</v>
      </c>
      <c r="F5501" s="181" t="s">
        <v>304</v>
      </c>
      <c r="G5501" s="181" t="s">
        <v>959</v>
      </c>
      <c r="H5501" s="181" t="s">
        <v>7</v>
      </c>
      <c r="I5501" s="181" t="s">
        <v>7595</v>
      </c>
      <c r="J5501" s="181">
        <v>21250</v>
      </c>
      <c r="K5501" s="181">
        <v>133</v>
      </c>
      <c r="L5501" s="181"/>
      <c r="M5501" s="181"/>
      <c r="N5501" s="596" t="s">
        <v>291</v>
      </c>
    </row>
    <row r="5502" spans="1:14" ht="18" customHeight="1" x14ac:dyDescent="0.25">
      <c r="A5502" s="181">
        <v>29946</v>
      </c>
      <c r="B5502" s="701" t="s">
        <v>7596</v>
      </c>
      <c r="C5502" s="181" t="s">
        <v>7514</v>
      </c>
      <c r="D5502" s="181" t="s">
        <v>993</v>
      </c>
      <c r="E5502" s="181" t="s">
        <v>7590</v>
      </c>
      <c r="F5502" s="181" t="s">
        <v>304</v>
      </c>
      <c r="G5502" s="181" t="s">
        <v>959</v>
      </c>
      <c r="H5502" s="181" t="s">
        <v>7</v>
      </c>
      <c r="I5502" s="181" t="s">
        <v>7350</v>
      </c>
      <c r="J5502" s="181">
        <v>14160</v>
      </c>
      <c r="K5502" s="181">
        <v>78</v>
      </c>
      <c r="L5502" s="181"/>
      <c r="M5502" s="181"/>
      <c r="N5502" s="596" t="s">
        <v>291</v>
      </c>
    </row>
    <row r="5503" spans="1:14" ht="18" customHeight="1" x14ac:dyDescent="0.25">
      <c r="A5503" s="181">
        <v>17677</v>
      </c>
      <c r="B5503" s="701" t="s">
        <v>7598</v>
      </c>
      <c r="C5503" s="181" t="s">
        <v>18722</v>
      </c>
      <c r="D5503" s="181" t="s">
        <v>1012</v>
      </c>
      <c r="E5503" s="181" t="s">
        <v>7600</v>
      </c>
      <c r="F5503" s="181" t="s">
        <v>304</v>
      </c>
      <c r="G5503" s="181" t="s">
        <v>1010</v>
      </c>
      <c r="H5503" s="181" t="s">
        <v>7</v>
      </c>
      <c r="I5503" s="181" t="s">
        <v>7506</v>
      </c>
      <c r="J5503" s="181">
        <v>13360</v>
      </c>
      <c r="K5503" s="181">
        <v>153</v>
      </c>
      <c r="L5503" s="181"/>
      <c r="M5503" s="181"/>
      <c r="N5503" s="596" t="s">
        <v>291</v>
      </c>
    </row>
    <row r="5504" spans="1:14" s="158" customFormat="1" ht="18" customHeight="1" x14ac:dyDescent="0.25">
      <c r="A5504" s="181">
        <v>11130</v>
      </c>
      <c r="B5504" s="701" t="s">
        <v>7601</v>
      </c>
      <c r="C5504" s="181" t="s">
        <v>7564</v>
      </c>
      <c r="D5504" s="181" t="s">
        <v>1012</v>
      </c>
      <c r="E5504" s="181" t="s">
        <v>7602</v>
      </c>
      <c r="F5504" s="181" t="s">
        <v>304</v>
      </c>
      <c r="G5504" s="181" t="s">
        <v>1010</v>
      </c>
      <c r="H5504" s="181" t="s">
        <v>7</v>
      </c>
      <c r="I5504" s="181" t="s">
        <v>7350</v>
      </c>
      <c r="J5504" s="181">
        <v>13490</v>
      </c>
      <c r="K5504" s="181">
        <v>158</v>
      </c>
      <c r="L5504" s="181"/>
      <c r="M5504" s="181"/>
      <c r="N5504" s="596" t="s">
        <v>291</v>
      </c>
    </row>
    <row r="5505" spans="1:14" s="158" customFormat="1" ht="18" customHeight="1" x14ac:dyDescent="0.25">
      <c r="A5505" s="181">
        <v>17791</v>
      </c>
      <c r="B5505" s="701" t="s">
        <v>7603</v>
      </c>
      <c r="C5505" s="181" t="s">
        <v>7420</v>
      </c>
      <c r="D5505" s="181" t="s">
        <v>1012</v>
      </c>
      <c r="E5505" s="181" t="s">
        <v>7604</v>
      </c>
      <c r="F5505" s="181" t="s">
        <v>304</v>
      </c>
      <c r="G5505" s="181" t="s">
        <v>1010</v>
      </c>
      <c r="H5505" s="181" t="s">
        <v>7</v>
      </c>
      <c r="I5505" s="181" t="s">
        <v>7305</v>
      </c>
      <c r="J5505" s="181">
        <v>13950</v>
      </c>
      <c r="K5505" s="181">
        <v>25</v>
      </c>
      <c r="L5505" s="181"/>
      <c r="M5505" s="181"/>
      <c r="N5505" s="596" t="s">
        <v>291</v>
      </c>
    </row>
    <row r="5506" spans="1:14" ht="18" customHeight="1" x14ac:dyDescent="0.25">
      <c r="A5506" s="181">
        <v>5385</v>
      </c>
      <c r="B5506" s="701" t="s">
        <v>7605</v>
      </c>
      <c r="C5506" s="181" t="s">
        <v>7483</v>
      </c>
      <c r="D5506" s="181" t="s">
        <v>1016</v>
      </c>
      <c r="E5506" s="181" t="s">
        <v>7607</v>
      </c>
      <c r="F5506" s="181" t="s">
        <v>304</v>
      </c>
      <c r="G5506" s="181" t="s">
        <v>708</v>
      </c>
      <c r="H5506" s="181" t="s">
        <v>5</v>
      </c>
      <c r="I5506" s="181" t="s">
        <v>7278</v>
      </c>
      <c r="J5506" s="181">
        <v>102670</v>
      </c>
      <c r="K5506" s="181">
        <v>2</v>
      </c>
      <c r="L5506" s="181"/>
      <c r="M5506" s="181"/>
      <c r="N5506" s="596" t="s">
        <v>291</v>
      </c>
    </row>
    <row r="5507" spans="1:14" s="158" customFormat="1" ht="18" customHeight="1" x14ac:dyDescent="0.25">
      <c r="A5507" s="181">
        <v>7083</v>
      </c>
      <c r="B5507" s="701" t="s">
        <v>11708</v>
      </c>
      <c r="C5507" s="181" t="s">
        <v>7428</v>
      </c>
      <c r="D5507" s="181" t="s">
        <v>1016</v>
      </c>
      <c r="E5507" s="181" t="s">
        <v>7500</v>
      </c>
      <c r="F5507" s="181" t="s">
        <v>304</v>
      </c>
      <c r="G5507" s="181" t="s">
        <v>708</v>
      </c>
      <c r="H5507" s="181" t="s">
        <v>5</v>
      </c>
      <c r="I5507" s="181" t="s">
        <v>6865</v>
      </c>
      <c r="J5507" s="181">
        <v>155610</v>
      </c>
      <c r="K5507" s="181">
        <v>2</v>
      </c>
      <c r="L5507" s="181"/>
      <c r="M5507" s="181"/>
      <c r="N5507" s="596" t="s">
        <v>291</v>
      </c>
    </row>
    <row r="5508" spans="1:14" s="158" customFormat="1" ht="18" customHeight="1" x14ac:dyDescent="0.25">
      <c r="A5508" s="181">
        <v>87129</v>
      </c>
      <c r="B5508" s="701" t="s">
        <v>15793</v>
      </c>
      <c r="C5508" s="181" t="s">
        <v>7490</v>
      </c>
      <c r="D5508" s="181" t="s">
        <v>1016</v>
      </c>
      <c r="E5508" s="181" t="s">
        <v>15794</v>
      </c>
      <c r="F5508" s="181" t="s">
        <v>304</v>
      </c>
      <c r="G5508" s="181" t="s">
        <v>708</v>
      </c>
      <c r="H5508" s="181" t="s">
        <v>5</v>
      </c>
      <c r="I5508" s="181" t="s">
        <v>2231</v>
      </c>
      <c r="J5508" s="181">
        <v>118100</v>
      </c>
      <c r="K5508" s="181">
        <v>9</v>
      </c>
      <c r="L5508" s="181"/>
      <c r="M5508" s="181"/>
      <c r="N5508" s="596" t="s">
        <v>291</v>
      </c>
    </row>
    <row r="5509" spans="1:14" s="158" customFormat="1" ht="18" customHeight="1" x14ac:dyDescent="0.25">
      <c r="A5509" s="181">
        <v>3389</v>
      </c>
      <c r="B5509" s="701" t="s">
        <v>7610</v>
      </c>
      <c r="C5509" s="181" t="s">
        <v>7309</v>
      </c>
      <c r="D5509" s="181" t="s">
        <v>7611</v>
      </c>
      <c r="E5509" s="181" t="s">
        <v>7500</v>
      </c>
      <c r="F5509" s="181" t="s">
        <v>577</v>
      </c>
      <c r="G5509" s="181" t="s">
        <v>1081</v>
      </c>
      <c r="H5509" s="181" t="s">
        <v>5</v>
      </c>
      <c r="I5509" s="181" t="s">
        <v>7572</v>
      </c>
      <c r="J5509" s="181">
        <v>7250</v>
      </c>
      <c r="K5509" s="181">
        <v>16</v>
      </c>
      <c r="L5509" s="181"/>
      <c r="M5509" s="181"/>
      <c r="N5509" s="596" t="s">
        <v>291</v>
      </c>
    </row>
    <row r="5510" spans="1:14" s="158" customFormat="1" ht="18" customHeight="1" x14ac:dyDescent="0.25">
      <c r="A5510" s="181">
        <v>3388</v>
      </c>
      <c r="B5510" s="701" t="s">
        <v>7612</v>
      </c>
      <c r="C5510" s="181" t="s">
        <v>7574</v>
      </c>
      <c r="D5510" s="181" t="s">
        <v>2714</v>
      </c>
      <c r="E5510" s="181" t="s">
        <v>7500</v>
      </c>
      <c r="F5510" s="181" t="s">
        <v>577</v>
      </c>
      <c r="G5510" s="181" t="s">
        <v>1081</v>
      </c>
      <c r="H5510" s="181" t="s">
        <v>5</v>
      </c>
      <c r="I5510" s="181" t="s">
        <v>7576</v>
      </c>
      <c r="J5510" s="181">
        <v>7250</v>
      </c>
      <c r="K5510" s="181">
        <v>12</v>
      </c>
      <c r="L5510" s="181"/>
      <c r="M5510" s="181"/>
      <c r="N5510" s="596" t="s">
        <v>291</v>
      </c>
    </row>
    <row r="5511" spans="1:14" s="158" customFormat="1" ht="18" customHeight="1" x14ac:dyDescent="0.25">
      <c r="A5511" s="181">
        <v>120</v>
      </c>
      <c r="B5511" s="701" t="s">
        <v>7613</v>
      </c>
      <c r="C5511" s="181" t="s">
        <v>7577</v>
      </c>
      <c r="D5511" s="181" t="s">
        <v>1098</v>
      </c>
      <c r="E5511" s="181" t="s">
        <v>7614</v>
      </c>
      <c r="F5511" s="181" t="s">
        <v>577</v>
      </c>
      <c r="G5511" s="181" t="s">
        <v>708</v>
      </c>
      <c r="H5511" s="181" t="s">
        <v>5</v>
      </c>
      <c r="I5511" s="181" t="s">
        <v>1433</v>
      </c>
      <c r="J5511" s="181">
        <v>68440</v>
      </c>
      <c r="K5511" s="181">
        <v>3</v>
      </c>
      <c r="L5511" s="181"/>
      <c r="M5511" s="181"/>
      <c r="N5511" s="596" t="s">
        <v>291</v>
      </c>
    </row>
    <row r="5512" spans="1:14" s="158" customFormat="1" ht="18" customHeight="1" x14ac:dyDescent="0.25">
      <c r="A5512" s="181">
        <v>1679</v>
      </c>
      <c r="B5512" s="701" t="s">
        <v>17560</v>
      </c>
      <c r="C5512" s="181" t="s">
        <v>17566</v>
      </c>
      <c r="D5512" s="181" t="s">
        <v>1098</v>
      </c>
      <c r="E5512" s="181" t="s">
        <v>17561</v>
      </c>
      <c r="F5512" s="181" t="s">
        <v>577</v>
      </c>
      <c r="G5512" s="181" t="s">
        <v>708</v>
      </c>
      <c r="H5512" s="181" t="s">
        <v>5</v>
      </c>
      <c r="I5512" s="181" t="s">
        <v>7572</v>
      </c>
      <c r="J5512" s="181">
        <v>130820</v>
      </c>
      <c r="K5512" s="181">
        <v>2</v>
      </c>
      <c r="L5512" s="181"/>
      <c r="M5512" s="181"/>
      <c r="N5512" s="596" t="s">
        <v>291</v>
      </c>
    </row>
    <row r="5513" spans="1:14" s="158" customFormat="1" ht="18" customHeight="1" x14ac:dyDescent="0.25">
      <c r="A5513" s="181">
        <v>1690</v>
      </c>
      <c r="B5513" s="701" t="s">
        <v>7617</v>
      </c>
      <c r="C5513" s="181" t="s">
        <v>17567</v>
      </c>
      <c r="D5513" s="181" t="s">
        <v>1098</v>
      </c>
      <c r="E5513" s="181" t="s">
        <v>7618</v>
      </c>
      <c r="F5513" s="181" t="s">
        <v>577</v>
      </c>
      <c r="G5513" s="181" t="s">
        <v>708</v>
      </c>
      <c r="H5513" s="181" t="s">
        <v>5</v>
      </c>
      <c r="I5513" s="181" t="s">
        <v>2231</v>
      </c>
      <c r="J5513" s="181">
        <v>105720</v>
      </c>
      <c r="K5513" s="181">
        <v>3</v>
      </c>
      <c r="L5513" s="181"/>
      <c r="M5513" s="181"/>
      <c r="N5513" s="596" t="s">
        <v>291</v>
      </c>
    </row>
    <row r="5514" spans="1:14" s="158" customFormat="1" ht="18" customHeight="1" x14ac:dyDescent="0.25">
      <c r="A5514" s="181">
        <v>117</v>
      </c>
      <c r="B5514" s="701" t="s">
        <v>7619</v>
      </c>
      <c r="C5514" s="181" t="s">
        <v>10751</v>
      </c>
      <c r="D5514" s="181" t="s">
        <v>1098</v>
      </c>
      <c r="E5514" s="181" t="s">
        <v>7500</v>
      </c>
      <c r="F5514" s="181" t="s">
        <v>577</v>
      </c>
      <c r="G5514" s="181" t="s">
        <v>708</v>
      </c>
      <c r="H5514" s="181" t="s">
        <v>5</v>
      </c>
      <c r="I5514" s="181" t="s">
        <v>7316</v>
      </c>
      <c r="J5514" s="181">
        <v>49240</v>
      </c>
      <c r="K5514" s="181">
        <v>18</v>
      </c>
      <c r="L5514" s="181"/>
      <c r="M5514" s="181"/>
      <c r="N5514" s="596" t="s">
        <v>291</v>
      </c>
    </row>
    <row r="5515" spans="1:14" s="158" customFormat="1" ht="18" customHeight="1" x14ac:dyDescent="0.25">
      <c r="A5515" s="181">
        <v>17705</v>
      </c>
      <c r="B5515" s="701" t="s">
        <v>17135</v>
      </c>
      <c r="C5515" s="181" t="s">
        <v>18706</v>
      </c>
      <c r="D5515" s="181" t="s">
        <v>1098</v>
      </c>
      <c r="E5515" s="181" t="s">
        <v>7500</v>
      </c>
      <c r="F5515" s="181" t="s">
        <v>577</v>
      </c>
      <c r="G5515" s="181" t="s">
        <v>142</v>
      </c>
      <c r="H5515" s="181" t="s">
        <v>16407</v>
      </c>
      <c r="I5515" s="181" t="s">
        <v>17568</v>
      </c>
      <c r="J5515" s="181">
        <v>39450</v>
      </c>
      <c r="K5515" s="181">
        <v>3</v>
      </c>
      <c r="L5515" s="181"/>
      <c r="M5515" s="181"/>
      <c r="N5515" s="596" t="s">
        <v>291</v>
      </c>
    </row>
    <row r="5516" spans="1:14" s="158" customFormat="1" ht="18" customHeight="1" x14ac:dyDescent="0.25">
      <c r="A5516" s="181">
        <v>28671</v>
      </c>
      <c r="B5516" s="701">
        <v>39000</v>
      </c>
      <c r="C5516" s="181" t="s">
        <v>17569</v>
      </c>
      <c r="D5516" s="181" t="s">
        <v>1132</v>
      </c>
      <c r="E5516" s="181" t="s">
        <v>18723</v>
      </c>
      <c r="F5516" s="181" t="s">
        <v>577</v>
      </c>
      <c r="G5516" s="181" t="s">
        <v>1077</v>
      </c>
      <c r="H5516" s="181" t="s">
        <v>5</v>
      </c>
      <c r="I5516" s="181" t="s">
        <v>7607</v>
      </c>
      <c r="J5516" s="181">
        <v>24820</v>
      </c>
      <c r="K5516" s="181">
        <v>3</v>
      </c>
      <c r="L5516" s="181"/>
      <c r="M5516" s="181"/>
      <c r="N5516" s="596" t="s">
        <v>291</v>
      </c>
    </row>
    <row r="5517" spans="1:14" s="158" customFormat="1" ht="18" customHeight="1" x14ac:dyDescent="0.25">
      <c r="A5517" s="181">
        <v>8710</v>
      </c>
      <c r="B5517" s="701" t="s">
        <v>12643</v>
      </c>
      <c r="C5517" s="181" t="s">
        <v>12644</v>
      </c>
      <c r="D5517" s="181" t="s">
        <v>1146</v>
      </c>
      <c r="E5517" s="181" t="s">
        <v>12645</v>
      </c>
      <c r="F5517" s="181" t="s">
        <v>304</v>
      </c>
      <c r="G5517" s="181" t="s">
        <v>567</v>
      </c>
      <c r="H5517" s="181" t="s">
        <v>5</v>
      </c>
      <c r="I5517" s="181" t="s">
        <v>7316</v>
      </c>
      <c r="J5517" s="181">
        <v>30650</v>
      </c>
      <c r="K5517" s="181">
        <v>3</v>
      </c>
      <c r="L5517" s="181"/>
      <c r="M5517" s="181"/>
      <c r="N5517" s="596" t="s">
        <v>291</v>
      </c>
    </row>
    <row r="5518" spans="1:14" s="158" customFormat="1" ht="18" customHeight="1" x14ac:dyDescent="0.25">
      <c r="A5518" s="181">
        <v>8115</v>
      </c>
      <c r="B5518" s="701" t="s">
        <v>17136</v>
      </c>
      <c r="C5518" s="181" t="s">
        <v>12646</v>
      </c>
      <c r="D5518" s="181" t="s">
        <v>1219</v>
      </c>
      <c r="E5518" s="181" t="s">
        <v>7525</v>
      </c>
      <c r="F5518" s="181" t="s">
        <v>304</v>
      </c>
      <c r="G5518" s="181" t="s">
        <v>567</v>
      </c>
      <c r="H5518" s="181" t="s">
        <v>5</v>
      </c>
      <c r="I5518" s="181" t="s">
        <v>12647</v>
      </c>
      <c r="J5518" s="181">
        <v>32290</v>
      </c>
      <c r="K5518" s="181">
        <v>3</v>
      </c>
      <c r="L5518" s="181"/>
      <c r="M5518" s="181"/>
      <c r="N5518" s="596" t="s">
        <v>291</v>
      </c>
    </row>
    <row r="5519" spans="1:14" s="158" customFormat="1" ht="18" customHeight="1" x14ac:dyDescent="0.25">
      <c r="A5519" s="181">
        <v>8112</v>
      </c>
      <c r="B5519" s="701" t="s">
        <v>12648</v>
      </c>
      <c r="C5519" s="181" t="s">
        <v>12649</v>
      </c>
      <c r="D5519" s="181" t="s">
        <v>1219</v>
      </c>
      <c r="E5519" s="181" t="s">
        <v>12650</v>
      </c>
      <c r="F5519" s="181" t="s">
        <v>304</v>
      </c>
      <c r="G5519" s="181" t="s">
        <v>567</v>
      </c>
      <c r="H5519" s="181" t="s">
        <v>5</v>
      </c>
      <c r="I5519" s="181" t="s">
        <v>12651</v>
      </c>
      <c r="J5519" s="181">
        <v>46650</v>
      </c>
      <c r="K5519" s="181">
        <v>2</v>
      </c>
      <c r="L5519" s="181"/>
      <c r="M5519" s="181"/>
      <c r="N5519" s="596" t="s">
        <v>291</v>
      </c>
    </row>
    <row r="5520" spans="1:14" s="158" customFormat="1" ht="18" customHeight="1" x14ac:dyDescent="0.25">
      <c r="A5520" s="181">
        <v>29648</v>
      </c>
      <c r="B5520" s="701" t="s">
        <v>12652</v>
      </c>
      <c r="C5520" s="181" t="s">
        <v>14547</v>
      </c>
      <c r="D5520" s="181" t="s">
        <v>1219</v>
      </c>
      <c r="E5520" s="181" t="s">
        <v>12653</v>
      </c>
      <c r="F5520" s="181" t="s">
        <v>304</v>
      </c>
      <c r="G5520" s="181" t="s">
        <v>567</v>
      </c>
      <c r="H5520" s="181" t="s">
        <v>5</v>
      </c>
      <c r="I5520" s="181" t="s">
        <v>12654</v>
      </c>
      <c r="J5520" s="181">
        <v>37390</v>
      </c>
      <c r="K5520" s="181">
        <v>6</v>
      </c>
      <c r="L5520" s="181"/>
      <c r="M5520" s="181"/>
      <c r="N5520" s="596" t="s">
        <v>291</v>
      </c>
    </row>
    <row r="5521" spans="1:14" s="158" customFormat="1" ht="18" customHeight="1" x14ac:dyDescent="0.25">
      <c r="A5521" s="181">
        <v>8113</v>
      </c>
      <c r="B5521" s="701" t="s">
        <v>7623</v>
      </c>
      <c r="C5521" s="181" t="s">
        <v>7599</v>
      </c>
      <c r="D5521" s="181" t="s">
        <v>1243</v>
      </c>
      <c r="E5521" s="181" t="s">
        <v>7622</v>
      </c>
      <c r="F5521" s="181" t="s">
        <v>304</v>
      </c>
      <c r="G5521" s="181" t="s">
        <v>567</v>
      </c>
      <c r="H5521" s="181" t="s">
        <v>5</v>
      </c>
      <c r="I5521" s="181" t="s">
        <v>659</v>
      </c>
      <c r="J5521" s="181">
        <v>25300</v>
      </c>
      <c r="K5521" s="181">
        <v>6</v>
      </c>
      <c r="L5521" s="181"/>
      <c r="M5521" s="181"/>
      <c r="N5521" s="596" t="s">
        <v>291</v>
      </c>
    </row>
    <row r="5522" spans="1:14" ht="18" customHeight="1" x14ac:dyDescent="0.25">
      <c r="A5522" s="181">
        <v>30288</v>
      </c>
      <c r="B5522" s="701" t="s">
        <v>7624</v>
      </c>
      <c r="C5522" s="181" t="s">
        <v>12649</v>
      </c>
      <c r="D5522" s="181" t="s">
        <v>1243</v>
      </c>
      <c r="E5522" s="181" t="s">
        <v>7626</v>
      </c>
      <c r="F5522" s="181" t="s">
        <v>304</v>
      </c>
      <c r="G5522" s="181" t="s">
        <v>567</v>
      </c>
      <c r="H5522" s="181" t="s">
        <v>5</v>
      </c>
      <c r="I5522" s="181" t="s">
        <v>7328</v>
      </c>
      <c r="J5522" s="181">
        <v>23000</v>
      </c>
      <c r="K5522" s="181">
        <v>2</v>
      </c>
      <c r="L5522" s="181"/>
      <c r="M5522" s="181"/>
      <c r="N5522" s="596" t="s">
        <v>291</v>
      </c>
    </row>
    <row r="5523" spans="1:14" s="158" customFormat="1" ht="18" customHeight="1" x14ac:dyDescent="0.25">
      <c r="A5523" s="181">
        <v>21388</v>
      </c>
      <c r="B5523" s="701">
        <v>26001</v>
      </c>
      <c r="C5523" s="181" t="s">
        <v>12655</v>
      </c>
      <c r="D5523" s="181" t="s">
        <v>2826</v>
      </c>
      <c r="E5523" s="181" t="s">
        <v>278</v>
      </c>
      <c r="F5523" s="181" t="s">
        <v>304</v>
      </c>
      <c r="G5523" s="181" t="s">
        <v>567</v>
      </c>
      <c r="H5523" s="181" t="s">
        <v>5</v>
      </c>
      <c r="I5523" s="181" t="s">
        <v>12654</v>
      </c>
      <c r="J5523" s="181">
        <v>43770</v>
      </c>
      <c r="K5523" s="181">
        <v>3</v>
      </c>
      <c r="L5523" s="181"/>
      <c r="M5523" s="181"/>
      <c r="N5523" s="596" t="s">
        <v>291</v>
      </c>
    </row>
    <row r="5524" spans="1:14" s="158" customFormat="1" ht="18" customHeight="1" x14ac:dyDescent="0.25">
      <c r="A5524" s="181">
        <v>8116</v>
      </c>
      <c r="B5524" s="701" t="s">
        <v>7627</v>
      </c>
      <c r="C5524" s="181" t="s">
        <v>7606</v>
      </c>
      <c r="D5524" s="181" t="s">
        <v>7628</v>
      </c>
      <c r="E5524" s="181" t="s">
        <v>7629</v>
      </c>
      <c r="F5524" s="181" t="s">
        <v>304</v>
      </c>
      <c r="G5524" s="181" t="s">
        <v>567</v>
      </c>
      <c r="H5524" s="181" t="s">
        <v>5</v>
      </c>
      <c r="I5524" s="181" t="s">
        <v>7608</v>
      </c>
      <c r="J5524" s="181">
        <v>9610</v>
      </c>
      <c r="K5524" s="181">
        <v>3</v>
      </c>
      <c r="L5524" s="181"/>
      <c r="M5524" s="181"/>
      <c r="N5524" s="596" t="s">
        <v>291</v>
      </c>
    </row>
    <row r="5525" spans="1:14" s="158" customFormat="1" ht="18" customHeight="1" x14ac:dyDescent="0.25">
      <c r="A5525" s="181">
        <v>18476</v>
      </c>
      <c r="B5525" s="701" t="s">
        <v>15795</v>
      </c>
      <c r="C5525" s="181" t="s">
        <v>7541</v>
      </c>
      <c r="D5525" s="181" t="s">
        <v>1289</v>
      </c>
      <c r="E5525" s="181" t="s">
        <v>15796</v>
      </c>
      <c r="F5525" s="181" t="s">
        <v>304</v>
      </c>
      <c r="G5525" s="181" t="s">
        <v>1290</v>
      </c>
      <c r="H5525" s="181" t="s">
        <v>7</v>
      </c>
      <c r="I5525" s="181" t="s">
        <v>15797</v>
      </c>
      <c r="J5525" s="181">
        <v>246670</v>
      </c>
      <c r="K5525" s="181">
        <v>12</v>
      </c>
      <c r="L5525" s="181"/>
      <c r="M5525" s="181"/>
      <c r="N5525" s="596" t="s">
        <v>291</v>
      </c>
    </row>
    <row r="5526" spans="1:14" s="158" customFormat="1" ht="18" customHeight="1" x14ac:dyDescent="0.25">
      <c r="A5526" s="181">
        <v>13356</v>
      </c>
      <c r="B5526" s="701" t="s">
        <v>7630</v>
      </c>
      <c r="C5526" s="181" t="s">
        <v>7609</v>
      </c>
      <c r="D5526" s="181" t="s">
        <v>2848</v>
      </c>
      <c r="E5526" s="181" t="s">
        <v>7565</v>
      </c>
      <c r="F5526" s="181" t="s">
        <v>304</v>
      </c>
      <c r="G5526" s="181" t="s">
        <v>1989</v>
      </c>
      <c r="H5526" s="181" t="s">
        <v>13</v>
      </c>
      <c r="I5526" s="181" t="s">
        <v>7512</v>
      </c>
      <c r="J5526" s="181">
        <v>124920</v>
      </c>
      <c r="K5526" s="181">
        <v>26</v>
      </c>
      <c r="L5526" s="181"/>
      <c r="M5526" s="181"/>
      <c r="N5526" s="596" t="s">
        <v>291</v>
      </c>
    </row>
    <row r="5527" spans="1:14" s="158" customFormat="1" ht="18" customHeight="1" x14ac:dyDescent="0.25">
      <c r="A5527" s="181">
        <v>13357</v>
      </c>
      <c r="B5527" s="701" t="s">
        <v>7631</v>
      </c>
      <c r="C5527" s="181" t="s">
        <v>7632</v>
      </c>
      <c r="D5527" s="181" t="s">
        <v>2848</v>
      </c>
      <c r="E5527" s="181" t="s">
        <v>7633</v>
      </c>
      <c r="F5527" s="181" t="s">
        <v>304</v>
      </c>
      <c r="G5527" s="181" t="s">
        <v>1989</v>
      </c>
      <c r="H5527" s="181" t="s">
        <v>13</v>
      </c>
      <c r="I5527" s="181" t="s">
        <v>7634</v>
      </c>
      <c r="J5527" s="181">
        <v>131010</v>
      </c>
      <c r="K5527" s="181">
        <v>29</v>
      </c>
      <c r="L5527" s="181"/>
      <c r="M5527" s="181"/>
      <c r="N5527" s="596" t="s">
        <v>291</v>
      </c>
    </row>
    <row r="5528" spans="1:14" s="158" customFormat="1" ht="18" customHeight="1" x14ac:dyDescent="0.25">
      <c r="A5528" s="181">
        <v>3643</v>
      </c>
      <c r="B5528" s="701" t="s">
        <v>18724</v>
      </c>
      <c r="C5528" s="181" t="s">
        <v>7467</v>
      </c>
      <c r="D5528" s="181" t="s">
        <v>1311</v>
      </c>
      <c r="E5528" s="181" t="s">
        <v>15798</v>
      </c>
      <c r="F5528" s="181" t="s">
        <v>577</v>
      </c>
      <c r="G5528" s="181" t="s">
        <v>139</v>
      </c>
      <c r="H5528" s="181" t="s">
        <v>5</v>
      </c>
      <c r="I5528" s="181" t="s">
        <v>15799</v>
      </c>
      <c r="J5528" s="181">
        <v>166264</v>
      </c>
      <c r="K5528" s="181">
        <v>1</v>
      </c>
      <c r="L5528" s="181"/>
      <c r="M5528" s="181"/>
      <c r="N5528" s="596" t="s">
        <v>291</v>
      </c>
    </row>
    <row r="5529" spans="1:14" ht="18" customHeight="1" x14ac:dyDescent="0.25">
      <c r="A5529" s="181">
        <v>24315</v>
      </c>
      <c r="B5529" s="701" t="s">
        <v>15800</v>
      </c>
      <c r="C5529" s="181" t="s">
        <v>18720</v>
      </c>
      <c r="D5529" s="181" t="s">
        <v>1311</v>
      </c>
      <c r="E5529" s="181" t="s">
        <v>15798</v>
      </c>
      <c r="F5529" s="181" t="s">
        <v>577</v>
      </c>
      <c r="G5529" s="181" t="s">
        <v>139</v>
      </c>
      <c r="H5529" s="181" t="s">
        <v>5</v>
      </c>
      <c r="I5529" s="181" t="s">
        <v>15801</v>
      </c>
      <c r="J5529" s="181">
        <v>127870</v>
      </c>
      <c r="K5529" s="181">
        <v>4</v>
      </c>
      <c r="L5529" s="181"/>
      <c r="M5529" s="181"/>
      <c r="N5529" s="596" t="s">
        <v>291</v>
      </c>
    </row>
    <row r="5530" spans="1:14" s="158" customFormat="1" ht="18" customHeight="1" x14ac:dyDescent="0.25">
      <c r="A5530" s="181">
        <v>25997</v>
      </c>
      <c r="B5530" s="701" t="s">
        <v>17137</v>
      </c>
      <c r="C5530" s="181" t="s">
        <v>17138</v>
      </c>
      <c r="D5530" s="181" t="s">
        <v>1311</v>
      </c>
      <c r="E5530" s="181" t="s">
        <v>15798</v>
      </c>
      <c r="F5530" s="181" t="s">
        <v>577</v>
      </c>
      <c r="G5530" s="181" t="s">
        <v>1313</v>
      </c>
      <c r="H5530" s="181" t="s">
        <v>7</v>
      </c>
      <c r="I5530" s="181" t="s">
        <v>15799</v>
      </c>
      <c r="J5530" s="181">
        <v>57800</v>
      </c>
      <c r="K5530" s="181">
        <v>94</v>
      </c>
      <c r="L5530" s="181"/>
      <c r="M5530" s="181"/>
      <c r="N5530" s="596" t="s">
        <v>291</v>
      </c>
    </row>
    <row r="5531" spans="1:14" s="158" customFormat="1" ht="18" customHeight="1" x14ac:dyDescent="0.25">
      <c r="A5531" s="181">
        <v>75905</v>
      </c>
      <c r="B5531" s="701" t="s">
        <v>18725</v>
      </c>
      <c r="C5531" s="181" t="s">
        <v>17138</v>
      </c>
      <c r="D5531" s="181" t="s">
        <v>1311</v>
      </c>
      <c r="E5531" s="181" t="s">
        <v>7657</v>
      </c>
      <c r="F5531" s="181" t="s">
        <v>577</v>
      </c>
      <c r="G5531" s="181" t="s">
        <v>139</v>
      </c>
      <c r="H5531" s="181" t="s">
        <v>5</v>
      </c>
      <c r="I5531" s="181" t="s">
        <v>17571</v>
      </c>
      <c r="J5531" s="181">
        <v>120790</v>
      </c>
      <c r="K5531" s="181">
        <v>1</v>
      </c>
      <c r="L5531" s="181"/>
      <c r="M5531" s="181"/>
      <c r="N5531" s="596" t="s">
        <v>291</v>
      </c>
    </row>
    <row r="5532" spans="1:14" s="158" customFormat="1" ht="18" customHeight="1" x14ac:dyDescent="0.25">
      <c r="A5532" s="181">
        <v>6842</v>
      </c>
      <c r="B5532" s="701" t="s">
        <v>7636</v>
      </c>
      <c r="C5532" s="181" t="s">
        <v>7615</v>
      </c>
      <c r="D5532" s="181" t="s">
        <v>1311</v>
      </c>
      <c r="E5532" s="181" t="s">
        <v>7637</v>
      </c>
      <c r="F5532" s="181" t="s">
        <v>304</v>
      </c>
      <c r="G5532" s="181" t="s">
        <v>1313</v>
      </c>
      <c r="H5532" s="181" t="s">
        <v>7</v>
      </c>
      <c r="I5532" s="181" t="s">
        <v>7616</v>
      </c>
      <c r="J5532" s="181">
        <v>51580</v>
      </c>
      <c r="K5532" s="181">
        <v>87</v>
      </c>
      <c r="L5532" s="181"/>
      <c r="M5532" s="181"/>
      <c r="N5532" s="596" t="s">
        <v>291</v>
      </c>
    </row>
    <row r="5533" spans="1:14" s="158" customFormat="1" ht="18" customHeight="1" x14ac:dyDescent="0.25">
      <c r="A5533" s="181">
        <v>17537</v>
      </c>
      <c r="B5533" s="701" t="s">
        <v>7640</v>
      </c>
      <c r="C5533" s="181" t="s">
        <v>7528</v>
      </c>
      <c r="D5533" s="181" t="s">
        <v>1311</v>
      </c>
      <c r="E5533" s="181" t="s">
        <v>7639</v>
      </c>
      <c r="F5533" s="181" t="s">
        <v>577</v>
      </c>
      <c r="G5533" s="181" t="s">
        <v>1313</v>
      </c>
      <c r="H5533" s="181" t="s">
        <v>7</v>
      </c>
      <c r="I5533" s="181" t="s">
        <v>1326</v>
      </c>
      <c r="J5533" s="181">
        <v>58270</v>
      </c>
      <c r="K5533" s="181">
        <v>126</v>
      </c>
      <c r="L5533" s="181"/>
      <c r="M5533" s="181"/>
      <c r="N5533" s="596" t="s">
        <v>291</v>
      </c>
    </row>
    <row r="5534" spans="1:14" s="158" customFormat="1" ht="18" customHeight="1" x14ac:dyDescent="0.25">
      <c r="A5534" s="181">
        <v>4210</v>
      </c>
      <c r="B5534" s="701" t="s">
        <v>7643</v>
      </c>
      <c r="C5534" s="181" t="s">
        <v>7552</v>
      </c>
      <c r="D5534" s="181" t="s">
        <v>1311</v>
      </c>
      <c r="E5534" s="181" t="s">
        <v>7639</v>
      </c>
      <c r="F5534" s="181" t="s">
        <v>577</v>
      </c>
      <c r="G5534" s="181" t="s">
        <v>139</v>
      </c>
      <c r="H5534" s="181" t="s">
        <v>5</v>
      </c>
      <c r="I5534" s="181" t="s">
        <v>7620</v>
      </c>
      <c r="J5534" s="181">
        <v>90020</v>
      </c>
      <c r="K5534" s="181">
        <v>5</v>
      </c>
      <c r="L5534" s="181"/>
      <c r="M5534" s="181"/>
      <c r="N5534" s="596" t="s">
        <v>291</v>
      </c>
    </row>
    <row r="5535" spans="1:14" s="158" customFormat="1" ht="18" customHeight="1" x14ac:dyDescent="0.25">
      <c r="A5535" s="181">
        <v>2580</v>
      </c>
      <c r="B5535" s="701" t="s">
        <v>15802</v>
      </c>
      <c r="C5535" s="181" t="s">
        <v>7556</v>
      </c>
      <c r="D5535" s="181" t="s">
        <v>1311</v>
      </c>
      <c r="E5535" s="181" t="s">
        <v>7639</v>
      </c>
      <c r="F5535" s="181" t="s">
        <v>577</v>
      </c>
      <c r="G5535" s="181" t="s">
        <v>139</v>
      </c>
      <c r="H5535" s="181" t="s">
        <v>5</v>
      </c>
      <c r="I5535" s="181" t="s">
        <v>7620</v>
      </c>
      <c r="J5535" s="181">
        <v>147190</v>
      </c>
      <c r="K5535" s="181">
        <v>1</v>
      </c>
      <c r="L5535" s="181"/>
      <c r="M5535" s="181"/>
      <c r="N5535" s="596" t="s">
        <v>291</v>
      </c>
    </row>
    <row r="5536" spans="1:14" s="158" customFormat="1" ht="18" customHeight="1" x14ac:dyDescent="0.25">
      <c r="A5536" s="181">
        <v>26114</v>
      </c>
      <c r="B5536" s="701" t="s">
        <v>7645</v>
      </c>
      <c r="C5536" s="181" t="s">
        <v>7646</v>
      </c>
      <c r="D5536" s="181" t="s">
        <v>1311</v>
      </c>
      <c r="E5536" s="181" t="s">
        <v>7647</v>
      </c>
      <c r="F5536" s="181" t="s">
        <v>577</v>
      </c>
      <c r="G5536" s="181" t="s">
        <v>1313</v>
      </c>
      <c r="H5536" s="181" t="s">
        <v>7</v>
      </c>
      <c r="I5536" s="181" t="s">
        <v>7399</v>
      </c>
      <c r="J5536" s="181">
        <v>54150</v>
      </c>
      <c r="K5536" s="181">
        <v>62</v>
      </c>
      <c r="L5536" s="181"/>
      <c r="M5536" s="181"/>
      <c r="N5536" s="596" t="s">
        <v>291</v>
      </c>
    </row>
    <row r="5537" spans="1:14" s="158" customFormat="1" ht="18" customHeight="1" x14ac:dyDescent="0.25">
      <c r="A5537" s="181">
        <v>88640</v>
      </c>
      <c r="B5537" s="701" t="s">
        <v>7648</v>
      </c>
      <c r="C5537" s="181" t="s">
        <v>18692</v>
      </c>
      <c r="D5537" s="181" t="s">
        <v>1311</v>
      </c>
      <c r="E5537" s="181" t="s">
        <v>7647</v>
      </c>
      <c r="F5537" s="181" t="s">
        <v>577</v>
      </c>
      <c r="G5537" s="181" t="s">
        <v>139</v>
      </c>
      <c r="H5537" s="181" t="s">
        <v>5</v>
      </c>
      <c r="I5537" s="181" t="s">
        <v>7399</v>
      </c>
      <c r="J5537" s="181">
        <v>147290</v>
      </c>
      <c r="K5537" s="181">
        <v>1</v>
      </c>
      <c r="L5537" s="181"/>
      <c r="M5537" s="181"/>
      <c r="N5537" s="596" t="s">
        <v>291</v>
      </c>
    </row>
    <row r="5538" spans="1:14" s="158" customFormat="1" ht="18" customHeight="1" x14ac:dyDescent="0.25">
      <c r="A5538" s="181">
        <v>87610</v>
      </c>
      <c r="B5538" s="701" t="s">
        <v>15803</v>
      </c>
      <c r="C5538" s="181" t="s">
        <v>7646</v>
      </c>
      <c r="D5538" s="181" t="s">
        <v>1311</v>
      </c>
      <c r="E5538" s="181" t="s">
        <v>7647</v>
      </c>
      <c r="F5538" s="181" t="s">
        <v>577</v>
      </c>
      <c r="G5538" s="181" t="s">
        <v>139</v>
      </c>
      <c r="H5538" s="181" t="s">
        <v>5</v>
      </c>
      <c r="I5538" s="181" t="s">
        <v>7399</v>
      </c>
      <c r="J5538" s="181">
        <v>187542</v>
      </c>
      <c r="K5538" s="181">
        <v>1</v>
      </c>
      <c r="L5538" s="181"/>
      <c r="M5538" s="181"/>
      <c r="N5538" s="596" t="s">
        <v>291</v>
      </c>
    </row>
    <row r="5539" spans="1:14" s="158" customFormat="1" ht="18" customHeight="1" x14ac:dyDescent="0.25">
      <c r="A5539" s="181">
        <v>2581</v>
      </c>
      <c r="B5539" s="701" t="s">
        <v>7650</v>
      </c>
      <c r="C5539" s="181" t="s">
        <v>7519</v>
      </c>
      <c r="D5539" s="181" t="s">
        <v>1338</v>
      </c>
      <c r="E5539" s="181" t="s">
        <v>7191</v>
      </c>
      <c r="F5539" s="181" t="s">
        <v>577</v>
      </c>
      <c r="G5539" s="181" t="s">
        <v>139</v>
      </c>
      <c r="H5539" s="181" t="s">
        <v>5</v>
      </c>
      <c r="I5539" s="181" t="s">
        <v>3106</v>
      </c>
      <c r="J5539" s="181">
        <v>116250</v>
      </c>
      <c r="K5539" s="181">
        <v>3</v>
      </c>
      <c r="L5539" s="181"/>
      <c r="M5539" s="181"/>
      <c r="N5539" s="596" t="s">
        <v>291</v>
      </c>
    </row>
    <row r="5540" spans="1:14" s="158" customFormat="1" ht="18" customHeight="1" x14ac:dyDescent="0.25">
      <c r="A5540" s="181">
        <v>17538</v>
      </c>
      <c r="B5540" s="701" t="s">
        <v>15804</v>
      </c>
      <c r="C5540" s="181" t="s">
        <v>15805</v>
      </c>
      <c r="D5540" s="181" t="s">
        <v>1338</v>
      </c>
      <c r="E5540" s="181" t="s">
        <v>7191</v>
      </c>
      <c r="F5540" s="181" t="s">
        <v>577</v>
      </c>
      <c r="G5540" s="181" t="s">
        <v>1313</v>
      </c>
      <c r="H5540" s="181" t="s">
        <v>7</v>
      </c>
      <c r="I5540" s="181" t="s">
        <v>15806</v>
      </c>
      <c r="J5540" s="181">
        <v>44800</v>
      </c>
      <c r="K5540" s="181">
        <v>66</v>
      </c>
      <c r="L5540" s="181"/>
      <c r="M5540" s="181"/>
      <c r="N5540" s="596" t="s">
        <v>291</v>
      </c>
    </row>
    <row r="5541" spans="1:14" s="158" customFormat="1" ht="18" customHeight="1" x14ac:dyDescent="0.25">
      <c r="A5541" s="181">
        <v>26545</v>
      </c>
      <c r="B5541" s="701" t="s">
        <v>7651</v>
      </c>
      <c r="C5541" s="181" t="s">
        <v>7535</v>
      </c>
      <c r="D5541" s="181" t="s">
        <v>1338</v>
      </c>
      <c r="E5541" s="181" t="s">
        <v>7652</v>
      </c>
      <c r="F5541" s="181" t="s">
        <v>577</v>
      </c>
      <c r="G5541" s="181" t="s">
        <v>139</v>
      </c>
      <c r="H5541" s="181" t="s">
        <v>5</v>
      </c>
      <c r="I5541" s="181" t="s">
        <v>7191</v>
      </c>
      <c r="J5541" s="181">
        <v>113396</v>
      </c>
      <c r="K5541" s="181">
        <v>2</v>
      </c>
      <c r="L5541" s="181"/>
      <c r="M5541" s="181"/>
      <c r="N5541" s="596" t="s">
        <v>291</v>
      </c>
    </row>
    <row r="5542" spans="1:14" s="158" customFormat="1" ht="18" customHeight="1" x14ac:dyDescent="0.25">
      <c r="A5542" s="181">
        <v>29883</v>
      </c>
      <c r="B5542" s="701" t="s">
        <v>15807</v>
      </c>
      <c r="C5542" s="181" t="s">
        <v>7625</v>
      </c>
      <c r="D5542" s="181" t="s">
        <v>1375</v>
      </c>
      <c r="E5542" s="181" t="s">
        <v>7590</v>
      </c>
      <c r="F5542" s="181" t="s">
        <v>304</v>
      </c>
      <c r="G5542" s="181" t="s">
        <v>140</v>
      </c>
      <c r="H5542" s="181" t="s">
        <v>7</v>
      </c>
      <c r="I5542" s="181" t="s">
        <v>7351</v>
      </c>
      <c r="J5542" s="181">
        <v>185300</v>
      </c>
      <c r="K5542" s="181">
        <v>2</v>
      </c>
      <c r="L5542" s="181"/>
      <c r="M5542" s="181"/>
      <c r="N5542" s="596" t="s">
        <v>291</v>
      </c>
    </row>
    <row r="5543" spans="1:14" s="158" customFormat="1" ht="18" customHeight="1" x14ac:dyDescent="0.25">
      <c r="A5543" s="181">
        <v>29884</v>
      </c>
      <c r="B5543" s="701" t="s">
        <v>11234</v>
      </c>
      <c r="C5543" s="181" t="s">
        <v>7653</v>
      </c>
      <c r="D5543" s="181" t="s">
        <v>1379</v>
      </c>
      <c r="E5543" s="181" t="s">
        <v>7590</v>
      </c>
      <c r="F5543" s="181" t="s">
        <v>304</v>
      </c>
      <c r="G5543" s="181" t="s">
        <v>140</v>
      </c>
      <c r="H5543" s="181" t="s">
        <v>7</v>
      </c>
      <c r="I5543" s="181" t="s">
        <v>7351</v>
      </c>
      <c r="J5543" s="181">
        <v>182980</v>
      </c>
      <c r="K5543" s="181">
        <v>7</v>
      </c>
      <c r="L5543" s="181"/>
      <c r="M5543" s="181"/>
      <c r="N5543" s="596" t="s">
        <v>291</v>
      </c>
    </row>
    <row r="5544" spans="1:14" s="158" customFormat="1" ht="18" customHeight="1" x14ac:dyDescent="0.25">
      <c r="A5544" s="181">
        <v>29885</v>
      </c>
      <c r="B5544" s="701" t="s">
        <v>11235</v>
      </c>
      <c r="C5544" s="181" t="s">
        <v>7654</v>
      </c>
      <c r="D5544" s="181" t="s">
        <v>1385</v>
      </c>
      <c r="E5544" s="181" t="s">
        <v>7590</v>
      </c>
      <c r="F5544" s="181" t="s">
        <v>304</v>
      </c>
      <c r="G5544" s="181" t="s">
        <v>140</v>
      </c>
      <c r="H5544" s="181" t="s">
        <v>7</v>
      </c>
      <c r="I5544" s="181" t="s">
        <v>7351</v>
      </c>
      <c r="J5544" s="181">
        <v>155700</v>
      </c>
      <c r="K5544" s="181">
        <v>1</v>
      </c>
      <c r="L5544" s="181"/>
      <c r="M5544" s="181"/>
      <c r="N5544" s="596" t="s">
        <v>291</v>
      </c>
    </row>
    <row r="5545" spans="1:14" s="158" customFormat="1" ht="18" customHeight="1" x14ac:dyDescent="0.25">
      <c r="A5545" s="181">
        <v>45893</v>
      </c>
      <c r="B5545" s="701" t="s">
        <v>7655</v>
      </c>
      <c r="C5545" s="181" t="s">
        <v>7656</v>
      </c>
      <c r="D5545" s="181" t="s">
        <v>1385</v>
      </c>
      <c r="E5545" s="181" t="s">
        <v>7657</v>
      </c>
      <c r="F5545" s="181" t="s">
        <v>304</v>
      </c>
      <c r="G5545" s="181" t="s">
        <v>140</v>
      </c>
      <c r="H5545" s="181" t="s">
        <v>7</v>
      </c>
      <c r="I5545" s="181" t="s">
        <v>3024</v>
      </c>
      <c r="J5545" s="181">
        <v>118190</v>
      </c>
      <c r="K5545" s="181">
        <v>12</v>
      </c>
      <c r="L5545" s="181"/>
      <c r="M5545" s="181"/>
      <c r="N5545" s="596" t="s">
        <v>291</v>
      </c>
    </row>
    <row r="5546" spans="1:14" s="158" customFormat="1" ht="18" customHeight="1" x14ac:dyDescent="0.25">
      <c r="A5546" s="181">
        <v>29319</v>
      </c>
      <c r="B5546" s="701" t="s">
        <v>12656</v>
      </c>
      <c r="C5546" s="181" t="s">
        <v>12657</v>
      </c>
      <c r="D5546" s="181" t="s">
        <v>1385</v>
      </c>
      <c r="E5546" s="181" t="s">
        <v>12658</v>
      </c>
      <c r="F5546" s="181" t="s">
        <v>304</v>
      </c>
      <c r="G5546" s="181" t="s">
        <v>140</v>
      </c>
      <c r="H5546" s="181" t="s">
        <v>7</v>
      </c>
      <c r="I5546" s="181" t="s">
        <v>10831</v>
      </c>
      <c r="J5546" s="181">
        <v>145060</v>
      </c>
      <c r="K5546" s="181">
        <v>25</v>
      </c>
      <c r="L5546" s="181"/>
      <c r="M5546" s="181"/>
      <c r="N5546" s="596" t="s">
        <v>291</v>
      </c>
    </row>
    <row r="5547" spans="1:14" s="158" customFormat="1" ht="18" customHeight="1" x14ac:dyDescent="0.25">
      <c r="A5547" s="181">
        <v>45897</v>
      </c>
      <c r="B5547" s="701" t="s">
        <v>7658</v>
      </c>
      <c r="C5547" s="181" t="s">
        <v>7659</v>
      </c>
      <c r="D5547" s="181" t="s">
        <v>1385</v>
      </c>
      <c r="E5547" s="181" t="s">
        <v>7660</v>
      </c>
      <c r="F5547" s="181" t="s">
        <v>304</v>
      </c>
      <c r="G5547" s="181" t="s">
        <v>140</v>
      </c>
      <c r="H5547" s="181" t="s">
        <v>7</v>
      </c>
      <c r="I5547" s="181" t="s">
        <v>7661</v>
      </c>
      <c r="J5547" s="181">
        <v>119320</v>
      </c>
      <c r="K5547" s="181">
        <v>20</v>
      </c>
      <c r="L5547" s="181"/>
      <c r="M5547" s="181"/>
      <c r="N5547" s="596" t="s">
        <v>291</v>
      </c>
    </row>
    <row r="5548" spans="1:14" s="158" customFormat="1" ht="18" customHeight="1" x14ac:dyDescent="0.25">
      <c r="A5548" s="181">
        <v>29972</v>
      </c>
      <c r="B5548" s="701" t="s">
        <v>7662</v>
      </c>
      <c r="C5548" s="181" t="s">
        <v>7635</v>
      </c>
      <c r="D5548" s="181" t="s">
        <v>1425</v>
      </c>
      <c r="E5548" s="181" t="s">
        <v>7590</v>
      </c>
      <c r="F5548" s="181" t="s">
        <v>304</v>
      </c>
      <c r="G5548" s="181" t="s">
        <v>1427</v>
      </c>
      <c r="H5548" s="181" t="s">
        <v>7</v>
      </c>
      <c r="I5548" s="181" t="s">
        <v>7663</v>
      </c>
      <c r="J5548" s="181">
        <v>541400</v>
      </c>
      <c r="K5548" s="181">
        <v>11</v>
      </c>
      <c r="L5548" s="181"/>
      <c r="M5548" s="181"/>
      <c r="N5548" s="596" t="s">
        <v>291</v>
      </c>
    </row>
    <row r="5549" spans="1:14" s="158" customFormat="1" ht="18" customHeight="1" x14ac:dyDescent="0.25">
      <c r="A5549" s="181">
        <v>80238</v>
      </c>
      <c r="B5549" s="701" t="s">
        <v>15808</v>
      </c>
      <c r="C5549" s="181" t="s">
        <v>7635</v>
      </c>
      <c r="D5549" s="181" t="s">
        <v>3110</v>
      </c>
      <c r="E5549" s="181" t="s">
        <v>15809</v>
      </c>
      <c r="F5549" s="181" t="s">
        <v>577</v>
      </c>
      <c r="G5549" s="181" t="s">
        <v>753</v>
      </c>
      <c r="H5549" s="181" t="s">
        <v>5</v>
      </c>
      <c r="I5549" s="181" t="s">
        <v>7663</v>
      </c>
      <c r="J5549" s="181">
        <v>7950</v>
      </c>
      <c r="K5549" s="181">
        <v>2</v>
      </c>
      <c r="L5549" s="181"/>
      <c r="M5549" s="181"/>
      <c r="N5549" s="596" t="s">
        <v>291</v>
      </c>
    </row>
    <row r="5550" spans="1:14" s="158" customFormat="1" ht="18" customHeight="1" x14ac:dyDescent="0.25">
      <c r="A5550" s="181">
        <v>2882</v>
      </c>
      <c r="B5550" s="701" t="s">
        <v>7664</v>
      </c>
      <c r="C5550" s="181" t="s">
        <v>7475</v>
      </c>
      <c r="D5550" s="181" t="s">
        <v>3110</v>
      </c>
      <c r="E5550" s="181" t="s">
        <v>7666</v>
      </c>
      <c r="F5550" s="181" t="s">
        <v>577</v>
      </c>
      <c r="G5550" s="181" t="s">
        <v>753</v>
      </c>
      <c r="H5550" s="181" t="s">
        <v>5</v>
      </c>
      <c r="I5550" s="181" t="s">
        <v>7667</v>
      </c>
      <c r="J5550" s="181">
        <v>12370</v>
      </c>
      <c r="K5550" s="181">
        <v>15</v>
      </c>
      <c r="L5550" s="181"/>
      <c r="M5550" s="181"/>
      <c r="N5550" s="596" t="s">
        <v>291</v>
      </c>
    </row>
    <row r="5551" spans="1:14" s="158" customFormat="1" ht="18" customHeight="1" x14ac:dyDescent="0.25">
      <c r="A5551" s="181">
        <v>11424</v>
      </c>
      <c r="B5551" s="701" t="s">
        <v>7668</v>
      </c>
      <c r="C5551" s="181" t="s">
        <v>7638</v>
      </c>
      <c r="D5551" s="181" t="s">
        <v>3113</v>
      </c>
      <c r="E5551" s="181" t="s">
        <v>7669</v>
      </c>
      <c r="F5551" s="181" t="s">
        <v>577</v>
      </c>
      <c r="G5551" s="181" t="s">
        <v>1986</v>
      </c>
      <c r="H5551" s="181" t="s">
        <v>13</v>
      </c>
      <c r="I5551" s="181" t="s">
        <v>7670</v>
      </c>
      <c r="J5551" s="181">
        <v>49550</v>
      </c>
      <c r="K5551" s="181">
        <v>16</v>
      </c>
      <c r="L5551" s="181"/>
      <c r="M5551" s="181"/>
      <c r="N5551" s="596" t="s">
        <v>291</v>
      </c>
    </row>
    <row r="5552" spans="1:14" s="158" customFormat="1" ht="18" customHeight="1" x14ac:dyDescent="0.25">
      <c r="A5552" s="181">
        <v>29337</v>
      </c>
      <c r="B5552" s="701" t="s">
        <v>7671</v>
      </c>
      <c r="C5552" s="181" t="s">
        <v>7641</v>
      </c>
      <c r="D5552" s="181" t="s">
        <v>1453</v>
      </c>
      <c r="E5552" s="181" t="s">
        <v>7672</v>
      </c>
      <c r="F5552" s="181" t="s">
        <v>304</v>
      </c>
      <c r="G5552" s="181" t="s">
        <v>1310</v>
      </c>
      <c r="H5552" s="181" t="s">
        <v>15</v>
      </c>
      <c r="I5552" s="181" t="s">
        <v>7642</v>
      </c>
      <c r="J5552" s="181">
        <v>10660</v>
      </c>
      <c r="K5552" s="181">
        <v>27</v>
      </c>
      <c r="L5552" s="181"/>
      <c r="M5552" s="181"/>
      <c r="N5552" s="596" t="s">
        <v>291</v>
      </c>
    </row>
    <row r="5553" spans="1:14" s="158" customFormat="1" ht="18" customHeight="1" x14ac:dyDescent="0.25">
      <c r="A5553" s="181">
        <v>3458</v>
      </c>
      <c r="B5553" s="701" t="s">
        <v>7673</v>
      </c>
      <c r="C5553" s="181" t="s">
        <v>7644</v>
      </c>
      <c r="D5553" s="181" t="s">
        <v>3144</v>
      </c>
      <c r="E5553" s="181" t="s">
        <v>7571</v>
      </c>
      <c r="F5553" s="181" t="s">
        <v>304</v>
      </c>
      <c r="G5553" s="181" t="s">
        <v>1310</v>
      </c>
      <c r="H5553" s="181" t="s">
        <v>15</v>
      </c>
      <c r="I5553" s="181" t="s">
        <v>7591</v>
      </c>
      <c r="J5553" s="181">
        <v>6290</v>
      </c>
      <c r="K5553" s="181">
        <v>12</v>
      </c>
      <c r="L5553" s="181"/>
      <c r="M5553" s="181"/>
      <c r="N5553" s="596" t="s">
        <v>291</v>
      </c>
    </row>
    <row r="5554" spans="1:14" s="158" customFormat="1" ht="18" customHeight="1" x14ac:dyDescent="0.25">
      <c r="A5554" s="181">
        <v>11653</v>
      </c>
      <c r="B5554" s="701" t="s">
        <v>17139</v>
      </c>
      <c r="C5554" s="181" t="s">
        <v>7593</v>
      </c>
      <c r="D5554" s="181" t="s">
        <v>3157</v>
      </c>
      <c r="E5554" s="181" t="s">
        <v>17140</v>
      </c>
      <c r="F5554" s="181" t="s">
        <v>304</v>
      </c>
      <c r="G5554" s="181" t="s">
        <v>375</v>
      </c>
      <c r="H5554" s="181" t="s">
        <v>7</v>
      </c>
      <c r="I5554" s="181" t="s">
        <v>7602</v>
      </c>
      <c r="J5554" s="181">
        <v>90410</v>
      </c>
      <c r="K5554" s="181">
        <v>20</v>
      </c>
      <c r="L5554" s="181"/>
      <c r="M5554" s="181"/>
      <c r="N5554" s="596" t="s">
        <v>291</v>
      </c>
    </row>
    <row r="5555" spans="1:14" s="158" customFormat="1" ht="18" customHeight="1" x14ac:dyDescent="0.25">
      <c r="A5555" s="181">
        <v>26320</v>
      </c>
      <c r="B5555" s="701" t="s">
        <v>7674</v>
      </c>
      <c r="C5555" s="181" t="s">
        <v>7483</v>
      </c>
      <c r="D5555" s="181" t="s">
        <v>1520</v>
      </c>
      <c r="E5555" s="181" t="s">
        <v>7676</v>
      </c>
      <c r="F5555" s="181" t="s">
        <v>304</v>
      </c>
      <c r="G5555" s="181" t="s">
        <v>1508</v>
      </c>
      <c r="H5555" s="181" t="s">
        <v>7</v>
      </c>
      <c r="I5555" s="181" t="s">
        <v>7377</v>
      </c>
      <c r="J5555" s="181">
        <v>47210</v>
      </c>
      <c r="K5555" s="181">
        <v>55</v>
      </c>
      <c r="L5555" s="181"/>
      <c r="M5555" s="181"/>
      <c r="N5555" s="596" t="s">
        <v>291</v>
      </c>
    </row>
    <row r="5556" spans="1:14" s="158" customFormat="1" ht="18" customHeight="1" x14ac:dyDescent="0.25">
      <c r="A5556" s="181">
        <v>21651</v>
      </c>
      <c r="B5556" s="701" t="s">
        <v>7677</v>
      </c>
      <c r="C5556" s="181" t="s">
        <v>7649</v>
      </c>
      <c r="D5556" s="181" t="s">
        <v>1520</v>
      </c>
      <c r="E5556" s="181" t="s">
        <v>7511</v>
      </c>
      <c r="F5556" s="181" t="s">
        <v>304</v>
      </c>
      <c r="G5556" s="181" t="s">
        <v>1508</v>
      </c>
      <c r="H5556" s="181" t="s">
        <v>7</v>
      </c>
      <c r="I5556" s="181" t="s">
        <v>7396</v>
      </c>
      <c r="J5556" s="181">
        <v>58900</v>
      </c>
      <c r="K5556" s="181">
        <v>38</v>
      </c>
      <c r="L5556" s="181"/>
      <c r="M5556" s="181"/>
      <c r="N5556" s="596" t="s">
        <v>291</v>
      </c>
    </row>
    <row r="5557" spans="1:14" s="158" customFormat="1" ht="18" customHeight="1" x14ac:dyDescent="0.25">
      <c r="A5557" s="181">
        <v>21652</v>
      </c>
      <c r="B5557" s="701" t="s">
        <v>7679</v>
      </c>
      <c r="C5557" s="181" t="s">
        <v>7564</v>
      </c>
      <c r="D5557" s="181" t="s">
        <v>1523</v>
      </c>
      <c r="E5557" s="181" t="s">
        <v>7509</v>
      </c>
      <c r="F5557" s="181" t="s">
        <v>304</v>
      </c>
      <c r="G5557" s="181" t="s">
        <v>1508</v>
      </c>
      <c r="H5557" s="181" t="s">
        <v>7</v>
      </c>
      <c r="I5557" s="181" t="s">
        <v>5622</v>
      </c>
      <c r="J5557" s="181">
        <v>57610</v>
      </c>
      <c r="K5557" s="181">
        <v>70</v>
      </c>
      <c r="L5557" s="181"/>
      <c r="M5557" s="181"/>
      <c r="N5557" s="596" t="s">
        <v>291</v>
      </c>
    </row>
    <row r="5558" spans="1:14" s="158" customFormat="1" ht="18" customHeight="1" x14ac:dyDescent="0.25">
      <c r="A5558" s="181">
        <v>21653</v>
      </c>
      <c r="B5558" s="701" t="s">
        <v>7680</v>
      </c>
      <c r="C5558" s="181" t="s">
        <v>18698</v>
      </c>
      <c r="D5558" s="181" t="s">
        <v>1525</v>
      </c>
      <c r="E5558" s="181" t="s">
        <v>7509</v>
      </c>
      <c r="F5558" s="181" t="s">
        <v>304</v>
      </c>
      <c r="G5558" s="181" t="s">
        <v>1508</v>
      </c>
      <c r="H5558" s="181" t="s">
        <v>7</v>
      </c>
      <c r="I5558" s="181" t="s">
        <v>5622</v>
      </c>
      <c r="J5558" s="181">
        <v>54500</v>
      </c>
      <c r="K5558" s="181">
        <v>46</v>
      </c>
      <c r="L5558" s="181"/>
      <c r="M5558" s="181"/>
      <c r="N5558" s="596" t="s">
        <v>291</v>
      </c>
    </row>
    <row r="5559" spans="1:14" s="158" customFormat="1" ht="18" customHeight="1" x14ac:dyDescent="0.25">
      <c r="A5559" s="181">
        <v>26321</v>
      </c>
      <c r="B5559" s="701" t="s">
        <v>7681</v>
      </c>
      <c r="C5559" s="181" t="s">
        <v>7556</v>
      </c>
      <c r="D5559" s="181" t="s">
        <v>1526</v>
      </c>
      <c r="E5559" s="181" t="s">
        <v>7676</v>
      </c>
      <c r="F5559" s="181" t="s">
        <v>304</v>
      </c>
      <c r="G5559" s="181" t="s">
        <v>1508</v>
      </c>
      <c r="H5559" s="181" t="s">
        <v>7</v>
      </c>
      <c r="I5559" s="181" t="s">
        <v>7377</v>
      </c>
      <c r="J5559" s="181">
        <v>27670</v>
      </c>
      <c r="K5559" s="181">
        <v>60</v>
      </c>
      <c r="L5559" s="181"/>
      <c r="M5559" s="181"/>
      <c r="N5559" s="596" t="s">
        <v>291</v>
      </c>
    </row>
    <row r="5560" spans="1:14" s="158" customFormat="1" ht="18" customHeight="1" x14ac:dyDescent="0.25">
      <c r="A5560" s="181">
        <v>21654</v>
      </c>
      <c r="B5560" s="701" t="s">
        <v>7684</v>
      </c>
      <c r="C5560" s="181" t="s">
        <v>7682</v>
      </c>
      <c r="D5560" s="181" t="s">
        <v>1526</v>
      </c>
      <c r="E5560" s="181" t="s">
        <v>7509</v>
      </c>
      <c r="F5560" s="181" t="s">
        <v>304</v>
      </c>
      <c r="G5560" s="181" t="s">
        <v>1508</v>
      </c>
      <c r="H5560" s="181" t="s">
        <v>7</v>
      </c>
      <c r="I5560" s="181" t="s">
        <v>7685</v>
      </c>
      <c r="J5560" s="181">
        <v>34470</v>
      </c>
      <c r="K5560" s="181">
        <v>37</v>
      </c>
      <c r="L5560" s="181"/>
      <c r="M5560" s="181"/>
      <c r="N5560" s="596" t="s">
        <v>291</v>
      </c>
    </row>
    <row r="5561" spans="1:14" s="158" customFormat="1" ht="18" customHeight="1" x14ac:dyDescent="0.25">
      <c r="A5561" s="181">
        <v>21655</v>
      </c>
      <c r="B5561" s="701" t="s">
        <v>7686</v>
      </c>
      <c r="C5561" s="181" t="s">
        <v>10749</v>
      </c>
      <c r="D5561" s="181" t="s">
        <v>1526</v>
      </c>
      <c r="E5561" s="181" t="s">
        <v>7511</v>
      </c>
      <c r="F5561" s="181" t="s">
        <v>304</v>
      </c>
      <c r="G5561" s="181" t="s">
        <v>1508</v>
      </c>
      <c r="H5561" s="181" t="s">
        <v>7</v>
      </c>
      <c r="I5561" s="181" t="s">
        <v>7396</v>
      </c>
      <c r="J5561" s="181">
        <v>25890</v>
      </c>
      <c r="K5561" s="181">
        <v>114</v>
      </c>
      <c r="L5561" s="181"/>
      <c r="M5561" s="181"/>
      <c r="N5561" s="596" t="s">
        <v>291</v>
      </c>
    </row>
    <row r="5562" spans="1:14" s="158" customFormat="1" ht="18" customHeight="1" x14ac:dyDescent="0.25">
      <c r="A5562" s="181">
        <v>2048</v>
      </c>
      <c r="B5562" s="701" t="s">
        <v>7688</v>
      </c>
      <c r="C5562" s="181" t="s">
        <v>7383</v>
      </c>
      <c r="D5562" s="181" t="s">
        <v>1526</v>
      </c>
      <c r="E5562" s="181" t="s">
        <v>7511</v>
      </c>
      <c r="F5562" s="181" t="s">
        <v>304</v>
      </c>
      <c r="G5562" s="181" t="s">
        <v>1989</v>
      </c>
      <c r="H5562" s="181" t="s">
        <v>13</v>
      </c>
      <c r="I5562" s="181" t="s">
        <v>7396</v>
      </c>
      <c r="J5562" s="181">
        <v>57620</v>
      </c>
      <c r="K5562" s="181">
        <v>2</v>
      </c>
      <c r="L5562" s="181"/>
      <c r="M5562" s="181"/>
      <c r="N5562" s="596" t="s">
        <v>291</v>
      </c>
    </row>
    <row r="5563" spans="1:14" s="158" customFormat="1" ht="18" customHeight="1" x14ac:dyDescent="0.25">
      <c r="A5563" s="181">
        <v>8675</v>
      </c>
      <c r="B5563" s="701">
        <v>32450</v>
      </c>
      <c r="C5563" s="181" t="s">
        <v>14377</v>
      </c>
      <c r="D5563" s="181" t="s">
        <v>1640</v>
      </c>
      <c r="E5563" s="181" t="s">
        <v>7539</v>
      </c>
      <c r="F5563" s="181" t="s">
        <v>304</v>
      </c>
      <c r="G5563" s="181" t="s">
        <v>567</v>
      </c>
      <c r="H5563" s="181" t="s">
        <v>5</v>
      </c>
      <c r="I5563" s="181" t="s">
        <v>7572</v>
      </c>
      <c r="J5563" s="181">
        <v>44880</v>
      </c>
      <c r="K5563" s="181">
        <v>4</v>
      </c>
      <c r="L5563" s="181"/>
      <c r="M5563" s="181"/>
      <c r="N5563" s="596" t="s">
        <v>291</v>
      </c>
    </row>
    <row r="5564" spans="1:14" s="158" customFormat="1" ht="18" customHeight="1" x14ac:dyDescent="0.25">
      <c r="A5564" s="181">
        <v>30507</v>
      </c>
      <c r="B5564" s="701" t="s">
        <v>15810</v>
      </c>
      <c r="C5564" s="181" t="s">
        <v>15811</v>
      </c>
      <c r="D5564" s="181" t="s">
        <v>1640</v>
      </c>
      <c r="E5564" s="181" t="s">
        <v>15812</v>
      </c>
      <c r="F5564" s="181" t="s">
        <v>304</v>
      </c>
      <c r="G5564" s="181" t="s">
        <v>1550</v>
      </c>
      <c r="H5564" s="181" t="s">
        <v>7</v>
      </c>
      <c r="I5564" s="181" t="s">
        <v>15813</v>
      </c>
      <c r="J5564" s="181">
        <v>71710</v>
      </c>
      <c r="K5564" s="181">
        <v>29</v>
      </c>
      <c r="L5564" s="181"/>
      <c r="M5564" s="181"/>
      <c r="N5564" s="596" t="s">
        <v>280</v>
      </c>
    </row>
    <row r="5565" spans="1:14" s="158" customFormat="1" ht="18" customHeight="1" x14ac:dyDescent="0.25">
      <c r="A5565" s="181">
        <v>20837</v>
      </c>
      <c r="B5565" s="701" t="s">
        <v>7689</v>
      </c>
      <c r="C5565" s="181" t="s">
        <v>7690</v>
      </c>
      <c r="D5565" s="181" t="s">
        <v>3316</v>
      </c>
      <c r="E5565" s="181" t="s">
        <v>7691</v>
      </c>
      <c r="F5565" s="181" t="s">
        <v>304</v>
      </c>
      <c r="G5565" s="181" t="s">
        <v>3181</v>
      </c>
      <c r="H5565" s="181" t="s">
        <v>13</v>
      </c>
      <c r="I5565" s="181" t="s">
        <v>7692</v>
      </c>
      <c r="J5565" s="181">
        <v>14120</v>
      </c>
      <c r="K5565" s="181">
        <v>90</v>
      </c>
      <c r="L5565" s="181"/>
      <c r="M5565" s="181"/>
      <c r="N5565" s="596" t="s">
        <v>288</v>
      </c>
    </row>
    <row r="5566" spans="1:14" s="158" customFormat="1" ht="18" customHeight="1" x14ac:dyDescent="0.25">
      <c r="A5566" s="181">
        <v>26318</v>
      </c>
      <c r="B5566" s="701" t="s">
        <v>7693</v>
      </c>
      <c r="C5566" s="181" t="s">
        <v>7665</v>
      </c>
      <c r="D5566" s="181" t="s">
        <v>1718</v>
      </c>
      <c r="E5566" s="181" t="s">
        <v>7676</v>
      </c>
      <c r="F5566" s="181" t="s">
        <v>304</v>
      </c>
      <c r="G5566" s="181" t="s">
        <v>1508</v>
      </c>
      <c r="H5566" s="181" t="s">
        <v>7</v>
      </c>
      <c r="I5566" s="181" t="s">
        <v>7377</v>
      </c>
      <c r="J5566" s="181">
        <v>24050</v>
      </c>
      <c r="K5566" s="181">
        <v>50</v>
      </c>
      <c r="L5566" s="181"/>
      <c r="M5566" s="181"/>
      <c r="N5566" s="596" t="s">
        <v>291</v>
      </c>
    </row>
    <row r="5567" spans="1:14" s="158" customFormat="1" ht="18" customHeight="1" x14ac:dyDescent="0.25">
      <c r="A5567" s="181">
        <v>2568</v>
      </c>
      <c r="B5567" s="701" t="s">
        <v>7695</v>
      </c>
      <c r="C5567" s="181" t="s">
        <v>7696</v>
      </c>
      <c r="D5567" s="181" t="s">
        <v>6072</v>
      </c>
      <c r="E5567" s="181" t="s">
        <v>7509</v>
      </c>
      <c r="F5567" s="181" t="s">
        <v>304</v>
      </c>
      <c r="G5567" s="181" t="s">
        <v>1989</v>
      </c>
      <c r="H5567" s="181" t="s">
        <v>13</v>
      </c>
      <c r="I5567" s="181" t="s">
        <v>5622</v>
      </c>
      <c r="J5567" s="181">
        <v>72780</v>
      </c>
      <c r="K5567" s="181">
        <v>8</v>
      </c>
      <c r="L5567" s="181"/>
      <c r="M5567" s="181"/>
      <c r="N5567" s="596" t="s">
        <v>291</v>
      </c>
    </row>
    <row r="5568" spans="1:14" s="158" customFormat="1" ht="18" customHeight="1" x14ac:dyDescent="0.25">
      <c r="A5568" s="181">
        <v>30185</v>
      </c>
      <c r="B5568" s="701" t="s">
        <v>11172</v>
      </c>
      <c r="C5568" s="181" t="s">
        <v>11173</v>
      </c>
      <c r="D5568" s="181" t="s">
        <v>3463</v>
      </c>
      <c r="E5568" s="181" t="s">
        <v>7590</v>
      </c>
      <c r="F5568" s="181" t="s">
        <v>304</v>
      </c>
      <c r="G5568" s="181" t="s">
        <v>1508</v>
      </c>
      <c r="H5568" s="181" t="s">
        <v>7</v>
      </c>
      <c r="I5568" s="181" t="s">
        <v>11174</v>
      </c>
      <c r="J5568" s="181">
        <v>121530</v>
      </c>
      <c r="K5568" s="181">
        <v>22</v>
      </c>
      <c r="L5568" s="181"/>
      <c r="M5568" s="181"/>
      <c r="N5568" s="596" t="s">
        <v>291</v>
      </c>
    </row>
    <row r="5569" spans="1:14" s="158" customFormat="1" ht="18" customHeight="1" x14ac:dyDescent="0.25">
      <c r="A5569" s="181">
        <v>30186</v>
      </c>
      <c r="B5569" s="701" t="s">
        <v>11175</v>
      </c>
      <c r="C5569" s="181" t="s">
        <v>11176</v>
      </c>
      <c r="D5569" s="181" t="s">
        <v>3466</v>
      </c>
      <c r="E5569" s="181" t="s">
        <v>7590</v>
      </c>
      <c r="F5569" s="181" t="s">
        <v>304</v>
      </c>
      <c r="G5569" s="181" t="s">
        <v>1508</v>
      </c>
      <c r="H5569" s="181" t="s">
        <v>7</v>
      </c>
      <c r="I5569" s="181" t="s">
        <v>11174</v>
      </c>
      <c r="J5569" s="181">
        <v>121530</v>
      </c>
      <c r="K5569" s="181">
        <v>21</v>
      </c>
      <c r="L5569" s="181"/>
      <c r="M5569" s="181"/>
      <c r="N5569" s="596" t="s">
        <v>292</v>
      </c>
    </row>
    <row r="5570" spans="1:14" s="158" customFormat="1" ht="18" customHeight="1" x14ac:dyDescent="0.25">
      <c r="A5570" s="181">
        <v>28124</v>
      </c>
      <c r="B5570" s="701" t="s">
        <v>14378</v>
      </c>
      <c r="C5570" s="181" t="s">
        <v>7697</v>
      </c>
      <c r="D5570" s="181" t="s">
        <v>1819</v>
      </c>
      <c r="E5570" s="181" t="s">
        <v>7571</v>
      </c>
      <c r="F5570" s="181" t="s">
        <v>304</v>
      </c>
      <c r="G5570" s="181" t="s">
        <v>1822</v>
      </c>
      <c r="H5570" s="181" t="s">
        <v>5</v>
      </c>
      <c r="I5570" s="181" t="s">
        <v>7607</v>
      </c>
      <c r="J5570" s="181">
        <v>78810</v>
      </c>
      <c r="K5570" s="181">
        <v>1</v>
      </c>
      <c r="L5570" s="181"/>
      <c r="M5570" s="181"/>
      <c r="N5570" s="596" t="s">
        <v>292</v>
      </c>
    </row>
    <row r="5571" spans="1:14" s="158" customFormat="1" ht="18" customHeight="1" x14ac:dyDescent="0.25">
      <c r="A5571" s="181">
        <v>30080</v>
      </c>
      <c r="B5571" s="701" t="s">
        <v>18726</v>
      </c>
      <c r="C5571" s="181" t="s">
        <v>12644</v>
      </c>
      <c r="D5571" s="181" t="s">
        <v>1875</v>
      </c>
      <c r="E5571" s="181" t="s">
        <v>7527</v>
      </c>
      <c r="F5571" s="181" t="s">
        <v>577</v>
      </c>
      <c r="G5571" s="181" t="s">
        <v>1876</v>
      </c>
      <c r="H5571" s="181" t="s">
        <v>5</v>
      </c>
      <c r="I5571" s="181" t="s">
        <v>18727</v>
      </c>
      <c r="J5571" s="181">
        <v>109160</v>
      </c>
      <c r="K5571" s="181">
        <v>1</v>
      </c>
      <c r="L5571" s="181"/>
      <c r="M5571" s="181"/>
      <c r="N5571" s="596" t="s">
        <v>292</v>
      </c>
    </row>
    <row r="5572" spans="1:14" s="158" customFormat="1" ht="18" customHeight="1" x14ac:dyDescent="0.25">
      <c r="A5572" s="181">
        <v>30081</v>
      </c>
      <c r="B5572" s="701" t="s">
        <v>13723</v>
      </c>
      <c r="C5572" s="181" t="s">
        <v>12646</v>
      </c>
      <c r="D5572" s="181" t="s">
        <v>1875</v>
      </c>
      <c r="E5572" s="181" t="s">
        <v>13724</v>
      </c>
      <c r="F5572" s="181" t="s">
        <v>577</v>
      </c>
      <c r="G5572" s="181" t="s">
        <v>1876</v>
      </c>
      <c r="H5572" s="181" t="s">
        <v>5</v>
      </c>
      <c r="I5572" s="181" t="s">
        <v>12647</v>
      </c>
      <c r="J5572" s="181">
        <v>81080</v>
      </c>
      <c r="K5572" s="181">
        <v>2</v>
      </c>
      <c r="L5572" s="181"/>
      <c r="M5572" s="181"/>
      <c r="N5572" s="596"/>
    </row>
    <row r="5573" spans="1:14" s="158" customFormat="1" ht="18" customHeight="1" x14ac:dyDescent="0.25">
      <c r="A5573" s="181">
        <v>8112</v>
      </c>
      <c r="B5573" s="701" t="s">
        <v>12648</v>
      </c>
      <c r="C5573" s="181" t="s">
        <v>12649</v>
      </c>
      <c r="D5573" s="181" t="s">
        <v>1219</v>
      </c>
      <c r="E5573" s="181" t="s">
        <v>12650</v>
      </c>
      <c r="F5573" s="181" t="s">
        <v>304</v>
      </c>
      <c r="G5573" s="181" t="s">
        <v>567</v>
      </c>
      <c r="H5573" s="181" t="s">
        <v>5</v>
      </c>
      <c r="I5573" s="181" t="s">
        <v>12651</v>
      </c>
      <c r="J5573" s="181">
        <v>46650</v>
      </c>
      <c r="K5573" s="181">
        <v>2</v>
      </c>
      <c r="L5573" s="181"/>
      <c r="M5573" s="181"/>
      <c r="N5573" s="596"/>
    </row>
    <row r="5574" spans="1:14" s="158" customFormat="1" ht="18" customHeight="1" x14ac:dyDescent="0.25">
      <c r="A5574" s="181">
        <v>26250</v>
      </c>
      <c r="B5574" s="701" t="s">
        <v>13725</v>
      </c>
      <c r="C5574" s="181" t="s">
        <v>7182</v>
      </c>
      <c r="D5574" s="181" t="s">
        <v>310</v>
      </c>
      <c r="E5574" s="181" t="s">
        <v>7715</v>
      </c>
      <c r="F5574" s="181" t="s">
        <v>304</v>
      </c>
      <c r="G5574" s="181" t="s">
        <v>312</v>
      </c>
      <c r="H5574" s="181" t="s">
        <v>7</v>
      </c>
      <c r="I5574" s="181" t="s">
        <v>323</v>
      </c>
      <c r="J5574" s="181">
        <v>119210</v>
      </c>
      <c r="K5574" s="181">
        <v>34</v>
      </c>
      <c r="L5574" s="181"/>
      <c r="M5574" s="181"/>
      <c r="N5574" s="596"/>
    </row>
    <row r="5575" spans="1:14" s="158" customFormat="1" ht="18" customHeight="1" x14ac:dyDescent="0.25">
      <c r="A5575" s="181">
        <v>26249</v>
      </c>
      <c r="B5575" s="701" t="s">
        <v>13726</v>
      </c>
      <c r="C5575" s="181" t="s">
        <v>7597</v>
      </c>
      <c r="D5575" s="181" t="s">
        <v>313</v>
      </c>
      <c r="E5575" s="181" t="s">
        <v>7715</v>
      </c>
      <c r="F5575" s="181" t="s">
        <v>304</v>
      </c>
      <c r="G5575" s="181" t="s">
        <v>312</v>
      </c>
      <c r="H5575" s="181" t="s">
        <v>7</v>
      </c>
      <c r="I5575" s="181" t="s">
        <v>323</v>
      </c>
      <c r="J5575" s="181">
        <v>119210</v>
      </c>
      <c r="K5575" s="181">
        <v>34</v>
      </c>
      <c r="L5575" s="181"/>
      <c r="M5575" s="181"/>
      <c r="N5575" s="596" t="s">
        <v>291</v>
      </c>
    </row>
    <row r="5576" spans="1:14" s="158" customFormat="1" ht="18" customHeight="1" x14ac:dyDescent="0.25">
      <c r="A5576" s="181">
        <v>26686</v>
      </c>
      <c r="B5576" s="701" t="s">
        <v>7704</v>
      </c>
      <c r="C5576" s="181" t="s">
        <v>7599</v>
      </c>
      <c r="D5576" s="181" t="s">
        <v>314</v>
      </c>
      <c r="E5576" s="181" t="s">
        <v>7705</v>
      </c>
      <c r="F5576" s="181" t="s">
        <v>304</v>
      </c>
      <c r="G5576" s="181" t="s">
        <v>312</v>
      </c>
      <c r="H5576" s="181" t="s">
        <v>7</v>
      </c>
      <c r="I5576" s="181" t="s">
        <v>12261</v>
      </c>
      <c r="J5576" s="181">
        <v>116500</v>
      </c>
      <c r="K5576" s="181">
        <v>1</v>
      </c>
      <c r="L5576" s="181"/>
      <c r="M5576" s="181"/>
      <c r="N5576" s="596" t="s">
        <v>291</v>
      </c>
    </row>
    <row r="5577" spans="1:14" s="158" customFormat="1" ht="18" customHeight="1" x14ac:dyDescent="0.25">
      <c r="A5577" s="181">
        <v>26258</v>
      </c>
      <c r="B5577" s="701" t="s">
        <v>7706</v>
      </c>
      <c r="C5577" s="181" t="s">
        <v>7524</v>
      </c>
      <c r="D5577" s="181" t="s">
        <v>1921</v>
      </c>
      <c r="E5577" s="181" t="s">
        <v>7269</v>
      </c>
      <c r="F5577" s="181" t="s">
        <v>304</v>
      </c>
      <c r="G5577" s="181" t="s">
        <v>312</v>
      </c>
      <c r="H5577" s="181" t="s">
        <v>7</v>
      </c>
      <c r="I5577" s="181" t="s">
        <v>323</v>
      </c>
      <c r="J5577" s="181">
        <v>117160</v>
      </c>
      <c r="K5577" s="181">
        <v>18</v>
      </c>
      <c r="L5577" s="181"/>
      <c r="M5577" s="181"/>
      <c r="N5577" s="596" t="s">
        <v>291</v>
      </c>
    </row>
    <row r="5578" spans="1:14" s="158" customFormat="1" ht="18" customHeight="1" x14ac:dyDescent="0.25">
      <c r="A5578" s="181">
        <v>26259</v>
      </c>
      <c r="B5578" s="701" t="s">
        <v>7708</v>
      </c>
      <c r="C5578" s="181" t="s">
        <v>12655</v>
      </c>
      <c r="D5578" s="181" t="s">
        <v>1922</v>
      </c>
      <c r="E5578" s="181" t="s">
        <v>7269</v>
      </c>
      <c r="F5578" s="181" t="s">
        <v>304</v>
      </c>
      <c r="G5578" s="181" t="s">
        <v>312</v>
      </c>
      <c r="H5578" s="181" t="s">
        <v>7</v>
      </c>
      <c r="I5578" s="181" t="s">
        <v>323</v>
      </c>
      <c r="J5578" s="181">
        <v>117160</v>
      </c>
      <c r="K5578" s="181">
        <v>31</v>
      </c>
      <c r="L5578" s="181"/>
      <c r="M5578" s="181"/>
      <c r="N5578" s="596" t="s">
        <v>291</v>
      </c>
    </row>
    <row r="5579" spans="1:14" s="158" customFormat="1" ht="18" customHeight="1" x14ac:dyDescent="0.25">
      <c r="A5579" s="181">
        <v>24976</v>
      </c>
      <c r="B5579" s="701" t="s">
        <v>7712</v>
      </c>
      <c r="C5579" s="181" t="s">
        <v>7606</v>
      </c>
      <c r="D5579" s="181" t="s">
        <v>336</v>
      </c>
      <c r="E5579" s="181" t="s">
        <v>7703</v>
      </c>
      <c r="F5579" s="181" t="s">
        <v>304</v>
      </c>
      <c r="G5579" s="181" t="s">
        <v>312</v>
      </c>
      <c r="H5579" s="181" t="s">
        <v>7</v>
      </c>
      <c r="I5579" s="181" t="s">
        <v>7417</v>
      </c>
      <c r="J5579" s="181">
        <v>80330</v>
      </c>
      <c r="K5579" s="181">
        <v>44</v>
      </c>
      <c r="L5579" s="181"/>
      <c r="M5579" s="181"/>
      <c r="N5579" s="596" t="s">
        <v>291</v>
      </c>
    </row>
    <row r="5580" spans="1:14" s="158" customFormat="1" ht="18" customHeight="1" x14ac:dyDescent="0.25">
      <c r="A5580" s="181">
        <v>26260</v>
      </c>
      <c r="B5580" s="701" t="s">
        <v>7714</v>
      </c>
      <c r="C5580" s="181" t="s">
        <v>7609</v>
      </c>
      <c r="D5580" s="181" t="s">
        <v>336</v>
      </c>
      <c r="E5580" s="181" t="s">
        <v>7715</v>
      </c>
      <c r="F5580" s="181" t="s">
        <v>304</v>
      </c>
      <c r="G5580" s="181" t="s">
        <v>312</v>
      </c>
      <c r="H5580" s="181" t="s">
        <v>7</v>
      </c>
      <c r="I5580" s="181" t="s">
        <v>323</v>
      </c>
      <c r="J5580" s="181">
        <v>79130</v>
      </c>
      <c r="K5580" s="181">
        <v>80</v>
      </c>
      <c r="L5580" s="181"/>
      <c r="M5580" s="181"/>
      <c r="N5580" s="596" t="s">
        <v>291</v>
      </c>
    </row>
    <row r="5581" spans="1:14" s="158" customFormat="1" ht="18" customHeight="1" x14ac:dyDescent="0.25">
      <c r="A5581" s="181">
        <v>22018</v>
      </c>
      <c r="B5581" s="701" t="s">
        <v>7716</v>
      </c>
      <c r="C5581" s="181" t="s">
        <v>7632</v>
      </c>
      <c r="D5581" s="181" t="s">
        <v>352</v>
      </c>
      <c r="E5581" s="181" t="s">
        <v>7717</v>
      </c>
      <c r="F5581" s="181" t="s">
        <v>304</v>
      </c>
      <c r="G5581" s="181" t="s">
        <v>353</v>
      </c>
      <c r="H5581" s="181" t="s">
        <v>5</v>
      </c>
      <c r="I5581" s="181" t="s">
        <v>7421</v>
      </c>
      <c r="J5581" s="181">
        <v>4320</v>
      </c>
      <c r="K5581" s="181">
        <v>32</v>
      </c>
      <c r="L5581" s="181"/>
      <c r="M5581" s="181"/>
      <c r="N5581" s="596" t="s">
        <v>291</v>
      </c>
    </row>
    <row r="5582" spans="1:14" s="158" customFormat="1" ht="18" customHeight="1" x14ac:dyDescent="0.25">
      <c r="A5582" s="181">
        <v>12747</v>
      </c>
      <c r="B5582" s="701" t="s">
        <v>7718</v>
      </c>
      <c r="C5582" s="181" t="s">
        <v>7556</v>
      </c>
      <c r="D5582" s="181" t="s">
        <v>352</v>
      </c>
      <c r="E5582" s="181" t="s">
        <v>7720</v>
      </c>
      <c r="F5582" s="181" t="s">
        <v>304</v>
      </c>
      <c r="G5582" s="181" t="s">
        <v>353</v>
      </c>
      <c r="H5582" s="181" t="s">
        <v>5</v>
      </c>
      <c r="I5582" s="181" t="s">
        <v>7700</v>
      </c>
      <c r="J5582" s="181">
        <v>4040</v>
      </c>
      <c r="K5582" s="181">
        <v>17</v>
      </c>
      <c r="L5582" s="181"/>
      <c r="M5582" s="181"/>
      <c r="N5582" s="596" t="s">
        <v>291</v>
      </c>
    </row>
    <row r="5583" spans="1:14" s="158" customFormat="1" ht="18" customHeight="1" x14ac:dyDescent="0.25">
      <c r="A5583" s="181">
        <v>20766</v>
      </c>
      <c r="B5583" s="701" t="s">
        <v>10754</v>
      </c>
      <c r="C5583" s="181" t="s">
        <v>7559</v>
      </c>
      <c r="D5583" s="181" t="s">
        <v>352</v>
      </c>
      <c r="E5583" s="181" t="s">
        <v>7866</v>
      </c>
      <c r="F5583" s="181" t="s">
        <v>304</v>
      </c>
      <c r="G5583" s="181" t="s">
        <v>353</v>
      </c>
      <c r="H5583" s="181" t="s">
        <v>5</v>
      </c>
      <c r="I5583" s="181" t="s">
        <v>17571</v>
      </c>
      <c r="J5583" s="181">
        <v>4140</v>
      </c>
      <c r="K5583" s="181">
        <v>60</v>
      </c>
      <c r="L5583" s="181"/>
      <c r="M5583" s="181"/>
      <c r="N5583" s="596" t="s">
        <v>291</v>
      </c>
    </row>
    <row r="5584" spans="1:14" s="158" customFormat="1" ht="18" customHeight="1" x14ac:dyDescent="0.25">
      <c r="A5584" s="181">
        <v>13259</v>
      </c>
      <c r="B5584" s="701" t="s">
        <v>13727</v>
      </c>
      <c r="C5584" s="181" t="s">
        <v>7615</v>
      </c>
      <c r="D5584" s="181" t="s">
        <v>359</v>
      </c>
      <c r="E5584" s="181" t="s">
        <v>13728</v>
      </c>
      <c r="F5584" s="181" t="s">
        <v>304</v>
      </c>
      <c r="G5584" s="181" t="s">
        <v>361</v>
      </c>
      <c r="H5584" s="181" t="s">
        <v>7</v>
      </c>
      <c r="I5584" s="181" t="s">
        <v>13729</v>
      </c>
      <c r="J5584" s="181">
        <v>151190</v>
      </c>
      <c r="K5584" s="181">
        <v>39</v>
      </c>
      <c r="L5584" s="181"/>
      <c r="M5584" s="181"/>
      <c r="N5584" s="596" t="s">
        <v>291</v>
      </c>
    </row>
    <row r="5585" spans="1:14" s="158" customFormat="1" ht="18" customHeight="1" x14ac:dyDescent="0.25">
      <c r="A5585" s="181">
        <v>26057</v>
      </c>
      <c r="B5585" s="701" t="s">
        <v>17141</v>
      </c>
      <c r="C5585" s="181" t="s">
        <v>13719</v>
      </c>
      <c r="D5585" s="181" t="s">
        <v>369</v>
      </c>
      <c r="E5585" s="181" t="s">
        <v>17142</v>
      </c>
      <c r="F5585" s="181" t="s">
        <v>304</v>
      </c>
      <c r="G5585" s="181" t="s">
        <v>375</v>
      </c>
      <c r="H5585" s="181" t="s">
        <v>7</v>
      </c>
      <c r="I5585" s="181" t="s">
        <v>13730</v>
      </c>
      <c r="J5585" s="181">
        <v>51050</v>
      </c>
      <c r="K5585" s="181">
        <v>62</v>
      </c>
      <c r="L5585" s="181"/>
      <c r="M5585" s="181"/>
      <c r="N5585" s="596" t="s">
        <v>291</v>
      </c>
    </row>
    <row r="5586" spans="1:14" s="158" customFormat="1" ht="18" customHeight="1" x14ac:dyDescent="0.25">
      <c r="A5586" s="181">
        <v>11731</v>
      </c>
      <c r="B5586" s="701" t="s">
        <v>17143</v>
      </c>
      <c r="C5586" s="181" t="s">
        <v>7495</v>
      </c>
      <c r="D5586" s="181" t="s">
        <v>369</v>
      </c>
      <c r="E5586" s="181" t="s">
        <v>7721</v>
      </c>
      <c r="F5586" s="181" t="s">
        <v>304</v>
      </c>
      <c r="G5586" s="181" t="s">
        <v>375</v>
      </c>
      <c r="H5586" s="181" t="s">
        <v>7</v>
      </c>
      <c r="I5586" s="181" t="s">
        <v>395</v>
      </c>
      <c r="J5586" s="181">
        <v>38290</v>
      </c>
      <c r="K5586" s="181">
        <v>146</v>
      </c>
      <c r="L5586" s="181"/>
      <c r="M5586" s="181"/>
      <c r="N5586" s="596" t="s">
        <v>291</v>
      </c>
    </row>
    <row r="5587" spans="1:14" s="158" customFormat="1" ht="18" customHeight="1" x14ac:dyDescent="0.25">
      <c r="A5587" s="181">
        <v>21570</v>
      </c>
      <c r="B5587" s="701" t="s">
        <v>7722</v>
      </c>
      <c r="C5587" s="181" t="s">
        <v>7702</v>
      </c>
      <c r="D5587" s="181" t="s">
        <v>369</v>
      </c>
      <c r="E5587" s="181" t="s">
        <v>1754</v>
      </c>
      <c r="F5587" s="181" t="s">
        <v>304</v>
      </c>
      <c r="G5587" s="181" t="s">
        <v>375</v>
      </c>
      <c r="H5587" s="181" t="s">
        <v>7</v>
      </c>
      <c r="I5587" s="181" t="s">
        <v>7723</v>
      </c>
      <c r="J5587" s="181">
        <v>102580</v>
      </c>
      <c r="K5587" s="181">
        <v>443</v>
      </c>
      <c r="L5587" s="181"/>
      <c r="M5587" s="181"/>
      <c r="N5587" s="596" t="s">
        <v>291</v>
      </c>
    </row>
    <row r="5588" spans="1:14" s="158" customFormat="1" ht="18" customHeight="1" x14ac:dyDescent="0.25">
      <c r="A5588" s="181">
        <v>13760</v>
      </c>
      <c r="B5588" s="701" t="s">
        <v>7724</v>
      </c>
      <c r="C5588" s="181" t="s">
        <v>7725</v>
      </c>
      <c r="D5588" s="181" t="s">
        <v>369</v>
      </c>
      <c r="E5588" s="181" t="s">
        <v>7726</v>
      </c>
      <c r="F5588" s="181" t="s">
        <v>304</v>
      </c>
      <c r="G5588" s="181" t="s">
        <v>375</v>
      </c>
      <c r="H5588" s="181" t="s">
        <v>7</v>
      </c>
      <c r="I5588" s="181" t="s">
        <v>7727</v>
      </c>
      <c r="J5588" s="181">
        <v>140240</v>
      </c>
      <c r="K5588" s="181">
        <v>77</v>
      </c>
      <c r="L5588" s="181"/>
      <c r="M5588" s="181"/>
      <c r="N5588" s="596" t="s">
        <v>291</v>
      </c>
    </row>
    <row r="5589" spans="1:14" s="158" customFormat="1" ht="18" customHeight="1" x14ac:dyDescent="0.25">
      <c r="A5589" s="181">
        <v>2789</v>
      </c>
      <c r="B5589" s="701" t="s">
        <v>17144</v>
      </c>
      <c r="C5589" s="181" t="s">
        <v>17145</v>
      </c>
      <c r="D5589" s="181" t="s">
        <v>401</v>
      </c>
      <c r="E5589" s="181" t="s">
        <v>17146</v>
      </c>
      <c r="F5589" s="181" t="s">
        <v>304</v>
      </c>
      <c r="G5589" s="181" t="s">
        <v>361</v>
      </c>
      <c r="H5589" s="181" t="s">
        <v>7</v>
      </c>
      <c r="I5589" s="181" t="s">
        <v>7399</v>
      </c>
      <c r="J5589" s="181">
        <v>51510</v>
      </c>
      <c r="K5589" s="181">
        <v>128</v>
      </c>
      <c r="L5589" s="181"/>
      <c r="M5589" s="181"/>
      <c r="N5589" s="596" t="s">
        <v>291</v>
      </c>
    </row>
    <row r="5590" spans="1:14" s="158" customFormat="1" ht="18" customHeight="1" x14ac:dyDescent="0.25">
      <c r="A5590" s="181">
        <v>10311</v>
      </c>
      <c r="B5590" s="701" t="s">
        <v>15814</v>
      </c>
      <c r="C5590" s="181" t="s">
        <v>7495</v>
      </c>
      <c r="D5590" s="181" t="s">
        <v>3689</v>
      </c>
      <c r="E5590" s="181" t="s">
        <v>15815</v>
      </c>
      <c r="F5590" s="181" t="s">
        <v>304</v>
      </c>
      <c r="G5590" s="181" t="s">
        <v>1508</v>
      </c>
      <c r="H5590" s="181" t="s">
        <v>7</v>
      </c>
      <c r="I5590" s="181" t="s">
        <v>7399</v>
      </c>
      <c r="J5590" s="181">
        <v>166110</v>
      </c>
      <c r="K5590" s="181">
        <v>10</v>
      </c>
      <c r="L5590" s="181"/>
      <c r="M5590" s="181"/>
      <c r="N5590" s="596" t="s">
        <v>291</v>
      </c>
    </row>
    <row r="5591" spans="1:14" s="158" customFormat="1" ht="18" customHeight="1" x14ac:dyDescent="0.25">
      <c r="A5591" s="181">
        <v>10116</v>
      </c>
      <c r="B5591" s="701" t="s">
        <v>15816</v>
      </c>
      <c r="C5591" s="181" t="s">
        <v>7621</v>
      </c>
      <c r="D5591" s="181" t="s">
        <v>3689</v>
      </c>
      <c r="E5591" s="181" t="s">
        <v>15817</v>
      </c>
      <c r="F5591" s="181" t="s">
        <v>304</v>
      </c>
      <c r="G5591" s="181" t="s">
        <v>1508</v>
      </c>
      <c r="H5591" s="181" t="s">
        <v>7</v>
      </c>
      <c r="I5591" s="181" t="s">
        <v>7723</v>
      </c>
      <c r="J5591" s="181">
        <v>144250</v>
      </c>
      <c r="K5591" s="181">
        <v>2</v>
      </c>
      <c r="L5591" s="181"/>
      <c r="M5591" s="181"/>
      <c r="N5591" s="596" t="s">
        <v>291</v>
      </c>
    </row>
    <row r="5592" spans="1:14" s="158" customFormat="1" ht="18" customHeight="1" x14ac:dyDescent="0.25">
      <c r="A5592" s="181">
        <v>11707</v>
      </c>
      <c r="B5592" s="701" t="s">
        <v>17147</v>
      </c>
      <c r="C5592" s="181" t="s">
        <v>17148</v>
      </c>
      <c r="D5592" s="181" t="s">
        <v>432</v>
      </c>
      <c r="E5592" s="181" t="s">
        <v>17149</v>
      </c>
      <c r="F5592" s="181" t="s">
        <v>304</v>
      </c>
      <c r="G5592" s="181" t="s">
        <v>433</v>
      </c>
      <c r="H5592" s="181" t="s">
        <v>7</v>
      </c>
      <c r="I5592" s="181" t="s">
        <v>17150</v>
      </c>
      <c r="J5592" s="181">
        <v>94450</v>
      </c>
      <c r="K5592" s="181">
        <v>94</v>
      </c>
      <c r="L5592" s="181"/>
      <c r="M5592" s="181"/>
      <c r="N5592" s="596" t="s">
        <v>291</v>
      </c>
    </row>
    <row r="5593" spans="1:14" s="158" customFormat="1" ht="18" customHeight="1" x14ac:dyDescent="0.25">
      <c r="A5593" s="181">
        <v>24839</v>
      </c>
      <c r="B5593" s="701" t="s">
        <v>7730</v>
      </c>
      <c r="C5593" s="181" t="s">
        <v>7707</v>
      </c>
      <c r="D5593" s="181" t="s">
        <v>432</v>
      </c>
      <c r="E5593" s="181" t="s">
        <v>7731</v>
      </c>
      <c r="F5593" s="181" t="s">
        <v>304</v>
      </c>
      <c r="G5593" s="181" t="s">
        <v>433</v>
      </c>
      <c r="H5593" s="181" t="s">
        <v>7</v>
      </c>
      <c r="I5593" s="181" t="s">
        <v>4046</v>
      </c>
      <c r="J5593" s="181">
        <v>43930</v>
      </c>
      <c r="K5593" s="181">
        <v>17</v>
      </c>
      <c r="L5593" s="181"/>
      <c r="M5593" s="181"/>
      <c r="N5593" s="596" t="s">
        <v>291</v>
      </c>
    </row>
    <row r="5594" spans="1:14" s="158" customFormat="1" ht="18" customHeight="1" x14ac:dyDescent="0.25">
      <c r="A5594" s="181">
        <v>19320</v>
      </c>
      <c r="B5594" s="701" t="s">
        <v>17151</v>
      </c>
      <c r="C5594" s="181" t="s">
        <v>7516</v>
      </c>
      <c r="D5594" s="181" t="s">
        <v>432</v>
      </c>
      <c r="E5594" s="181" t="s">
        <v>7732</v>
      </c>
      <c r="F5594" s="181" t="s">
        <v>304</v>
      </c>
      <c r="G5594" s="181" t="s">
        <v>433</v>
      </c>
      <c r="H5594" s="181" t="s">
        <v>7</v>
      </c>
      <c r="I5594" s="181" t="s">
        <v>7733</v>
      </c>
      <c r="J5594" s="181">
        <v>94500</v>
      </c>
      <c r="K5594" s="181">
        <v>45</v>
      </c>
      <c r="L5594" s="181"/>
      <c r="M5594" s="181"/>
      <c r="N5594" s="596" t="s">
        <v>291</v>
      </c>
    </row>
    <row r="5595" spans="1:14" s="158" customFormat="1" ht="18" customHeight="1" x14ac:dyDescent="0.25">
      <c r="A5595" s="181">
        <v>29389</v>
      </c>
      <c r="B5595" s="701" t="s">
        <v>7734</v>
      </c>
      <c r="C5595" s="181" t="s">
        <v>7709</v>
      </c>
      <c r="D5595" s="181" t="s">
        <v>432</v>
      </c>
      <c r="E5595" s="181" t="s">
        <v>7735</v>
      </c>
      <c r="F5595" s="181" t="s">
        <v>304</v>
      </c>
      <c r="G5595" s="181" t="s">
        <v>433</v>
      </c>
      <c r="H5595" s="181" t="s">
        <v>7</v>
      </c>
      <c r="I5595" s="181" t="s">
        <v>7736</v>
      </c>
      <c r="J5595" s="181">
        <v>87740</v>
      </c>
      <c r="K5595" s="181">
        <v>10</v>
      </c>
      <c r="L5595" s="181"/>
      <c r="M5595" s="181"/>
      <c r="N5595" s="596" t="s">
        <v>291</v>
      </c>
    </row>
    <row r="5596" spans="1:14" s="158" customFormat="1" ht="18" customHeight="1" x14ac:dyDescent="0.25">
      <c r="A5596" s="181">
        <v>24613</v>
      </c>
      <c r="B5596" s="701" t="s">
        <v>7737</v>
      </c>
      <c r="C5596" s="181" t="s">
        <v>7738</v>
      </c>
      <c r="D5596" s="181" t="s">
        <v>439</v>
      </c>
      <c r="E5596" s="181" t="s">
        <v>7739</v>
      </c>
      <c r="F5596" s="181" t="s">
        <v>304</v>
      </c>
      <c r="G5596" s="181" t="s">
        <v>440</v>
      </c>
      <c r="H5596" s="181" t="s">
        <v>7</v>
      </c>
      <c r="I5596" s="181" t="s">
        <v>7740</v>
      </c>
      <c r="J5596" s="181">
        <v>60190</v>
      </c>
      <c r="K5596" s="181">
        <v>24</v>
      </c>
      <c r="L5596" s="181"/>
      <c r="M5596" s="181"/>
      <c r="N5596" s="596" t="s">
        <v>291</v>
      </c>
    </row>
    <row r="5597" spans="1:14" s="158" customFormat="1" ht="18" customHeight="1" x14ac:dyDescent="0.25">
      <c r="A5597" s="181">
        <v>13696</v>
      </c>
      <c r="B5597" s="701" t="s">
        <v>7741</v>
      </c>
      <c r="C5597" s="181" t="s">
        <v>7713</v>
      </c>
      <c r="D5597" s="181" t="s">
        <v>439</v>
      </c>
      <c r="E5597" s="181" t="s">
        <v>7742</v>
      </c>
      <c r="F5597" s="181" t="s">
        <v>304</v>
      </c>
      <c r="G5597" s="181" t="s">
        <v>440</v>
      </c>
      <c r="H5597" s="181" t="s">
        <v>7</v>
      </c>
      <c r="I5597" s="181" t="s">
        <v>3024</v>
      </c>
      <c r="J5597" s="181">
        <v>331270</v>
      </c>
      <c r="K5597" s="181">
        <v>84</v>
      </c>
      <c r="L5597" s="181"/>
      <c r="M5597" s="181"/>
      <c r="N5597" s="596" t="s">
        <v>291</v>
      </c>
    </row>
    <row r="5598" spans="1:14" s="158" customFormat="1" ht="18" customHeight="1" x14ac:dyDescent="0.25">
      <c r="A5598" s="181">
        <v>12496</v>
      </c>
      <c r="B5598" s="701" t="s">
        <v>15818</v>
      </c>
      <c r="C5598" s="181" t="s">
        <v>15819</v>
      </c>
      <c r="D5598" s="181" t="s">
        <v>439</v>
      </c>
      <c r="E5598" s="181" t="s">
        <v>7743</v>
      </c>
      <c r="F5598" s="181" t="s">
        <v>304</v>
      </c>
      <c r="G5598" s="181" t="s">
        <v>440</v>
      </c>
      <c r="H5598" s="181" t="s">
        <v>7</v>
      </c>
      <c r="I5598" s="181" t="s">
        <v>1174</v>
      </c>
      <c r="J5598" s="181">
        <v>316950</v>
      </c>
      <c r="K5598" s="181">
        <v>86</v>
      </c>
      <c r="L5598" s="181"/>
      <c r="M5598" s="181"/>
      <c r="N5598" s="596" t="s">
        <v>291</v>
      </c>
    </row>
    <row r="5599" spans="1:14" s="158" customFormat="1" ht="18" customHeight="1" x14ac:dyDescent="0.25">
      <c r="A5599" s="181">
        <v>13765</v>
      </c>
      <c r="B5599" s="701" t="s">
        <v>7744</v>
      </c>
      <c r="C5599" s="181" t="s">
        <v>7452</v>
      </c>
      <c r="D5599" s="181" t="s">
        <v>439</v>
      </c>
      <c r="E5599" s="181" t="s">
        <v>7745</v>
      </c>
      <c r="F5599" s="181" t="s">
        <v>304</v>
      </c>
      <c r="G5599" s="181" t="s">
        <v>440</v>
      </c>
      <c r="H5599" s="181" t="s">
        <v>7</v>
      </c>
      <c r="I5599" s="181" t="s">
        <v>374</v>
      </c>
      <c r="J5599" s="181">
        <v>192680</v>
      </c>
      <c r="K5599" s="181">
        <v>11</v>
      </c>
      <c r="L5599" s="181"/>
      <c r="M5599" s="181"/>
      <c r="N5599" s="596" t="s">
        <v>291</v>
      </c>
    </row>
    <row r="5600" spans="1:14" s="158" customFormat="1" ht="18" customHeight="1" x14ac:dyDescent="0.25">
      <c r="A5600" s="181">
        <v>18884</v>
      </c>
      <c r="B5600" s="701" t="s">
        <v>7746</v>
      </c>
      <c r="C5600" s="181" t="s">
        <v>7719</v>
      </c>
      <c r="D5600" s="181" t="s">
        <v>439</v>
      </c>
      <c r="E5600" s="181" t="s">
        <v>7721</v>
      </c>
      <c r="F5600" s="181" t="s">
        <v>304</v>
      </c>
      <c r="G5600" s="181" t="s">
        <v>440</v>
      </c>
      <c r="H5600" s="181" t="s">
        <v>7</v>
      </c>
      <c r="I5600" s="181" t="s">
        <v>7663</v>
      </c>
      <c r="J5600" s="181">
        <v>56460</v>
      </c>
      <c r="K5600" s="181">
        <v>11</v>
      </c>
      <c r="L5600" s="181"/>
      <c r="M5600" s="181"/>
      <c r="N5600" s="596" t="s">
        <v>291</v>
      </c>
    </row>
    <row r="5601" spans="1:14" s="158" customFormat="1" ht="18" customHeight="1" x14ac:dyDescent="0.25">
      <c r="A5601" s="181">
        <v>15640</v>
      </c>
      <c r="B5601" s="701" t="s">
        <v>7748</v>
      </c>
      <c r="C5601" s="181" t="s">
        <v>7749</v>
      </c>
      <c r="D5601" s="181" t="s">
        <v>439</v>
      </c>
      <c r="E5601" s="181" t="s">
        <v>7750</v>
      </c>
      <c r="F5601" s="181" t="s">
        <v>304</v>
      </c>
      <c r="G5601" s="181" t="s">
        <v>440</v>
      </c>
      <c r="H5601" s="181" t="s">
        <v>7</v>
      </c>
      <c r="I5601" s="181" t="s">
        <v>7751</v>
      </c>
      <c r="J5601" s="181">
        <v>197290</v>
      </c>
      <c r="K5601" s="181">
        <v>32</v>
      </c>
      <c r="L5601" s="181"/>
      <c r="M5601" s="181"/>
      <c r="N5601" s="596" t="s">
        <v>291</v>
      </c>
    </row>
    <row r="5602" spans="1:14" s="158" customFormat="1" ht="18" customHeight="1" x14ac:dyDescent="0.25">
      <c r="A5602" s="181">
        <v>11957</v>
      </c>
      <c r="B5602" s="701" t="s">
        <v>15820</v>
      </c>
      <c r="C5602" s="181" t="s">
        <v>15821</v>
      </c>
      <c r="D5602" s="181" t="s">
        <v>460</v>
      </c>
      <c r="E5602" s="181" t="s">
        <v>15822</v>
      </c>
      <c r="F5602" s="181" t="s">
        <v>304</v>
      </c>
      <c r="G5602" s="181" t="s">
        <v>440</v>
      </c>
      <c r="H5602" s="181" t="s">
        <v>7</v>
      </c>
      <c r="I5602" s="181" t="s">
        <v>14597</v>
      </c>
      <c r="J5602" s="181">
        <v>222370</v>
      </c>
      <c r="K5602" s="181">
        <v>7</v>
      </c>
      <c r="L5602" s="181"/>
      <c r="M5602" s="181"/>
      <c r="N5602" s="596" t="s">
        <v>291</v>
      </c>
    </row>
    <row r="5603" spans="1:14" s="158" customFormat="1" ht="18" customHeight="1" x14ac:dyDescent="0.25">
      <c r="A5603" s="181">
        <v>13767</v>
      </c>
      <c r="B5603" s="701" t="s">
        <v>7752</v>
      </c>
      <c r="C5603" s="181" t="s">
        <v>7456</v>
      </c>
      <c r="D5603" s="181" t="s">
        <v>460</v>
      </c>
      <c r="E5603" s="181" t="s">
        <v>7745</v>
      </c>
      <c r="F5603" s="181" t="s">
        <v>304</v>
      </c>
      <c r="G5603" s="181" t="s">
        <v>440</v>
      </c>
      <c r="H5603" s="181" t="s">
        <v>7</v>
      </c>
      <c r="I5603" s="181" t="s">
        <v>374</v>
      </c>
      <c r="J5603" s="181">
        <v>231360</v>
      </c>
      <c r="K5603" s="181">
        <v>28</v>
      </c>
      <c r="L5603" s="181"/>
      <c r="M5603" s="181"/>
      <c r="N5603" s="596" t="s">
        <v>291</v>
      </c>
    </row>
    <row r="5604" spans="1:14" s="158" customFormat="1" ht="18" customHeight="1" x14ac:dyDescent="0.25">
      <c r="A5604" s="181">
        <v>18888</v>
      </c>
      <c r="B5604" s="701" t="s">
        <v>7753</v>
      </c>
      <c r="C5604" s="181" t="s">
        <v>7459</v>
      </c>
      <c r="D5604" s="181" t="s">
        <v>460</v>
      </c>
      <c r="E5604" s="181" t="s">
        <v>7721</v>
      </c>
      <c r="F5604" s="181" t="s">
        <v>304</v>
      </c>
      <c r="G5604" s="181" t="s">
        <v>440</v>
      </c>
      <c r="H5604" s="181" t="s">
        <v>7</v>
      </c>
      <c r="I5604" s="181" t="s">
        <v>4813</v>
      </c>
      <c r="J5604" s="181">
        <v>82010</v>
      </c>
      <c r="K5604" s="181">
        <v>246</v>
      </c>
      <c r="L5604" s="181"/>
      <c r="M5604" s="181"/>
      <c r="N5604" s="596" t="s">
        <v>291</v>
      </c>
    </row>
    <row r="5605" spans="1:14" s="158" customFormat="1" ht="18" customHeight="1" x14ac:dyDescent="0.25">
      <c r="A5605" s="181">
        <v>13702</v>
      </c>
      <c r="B5605" s="701" t="s">
        <v>7755</v>
      </c>
      <c r="C5605" s="181" t="s">
        <v>7728</v>
      </c>
      <c r="D5605" s="181" t="s">
        <v>460</v>
      </c>
      <c r="E5605" s="181" t="s">
        <v>7732</v>
      </c>
      <c r="F5605" s="181" t="s">
        <v>304</v>
      </c>
      <c r="G5605" s="181" t="s">
        <v>440</v>
      </c>
      <c r="H5605" s="181" t="s">
        <v>7</v>
      </c>
      <c r="I5605" s="181" t="s">
        <v>374</v>
      </c>
      <c r="J5605" s="181">
        <v>184710</v>
      </c>
      <c r="K5605" s="181">
        <v>6</v>
      </c>
      <c r="L5605" s="181"/>
      <c r="M5605" s="181"/>
      <c r="N5605" s="596" t="s">
        <v>291</v>
      </c>
    </row>
    <row r="5606" spans="1:14" s="158" customFormat="1" ht="18" customHeight="1" x14ac:dyDescent="0.25">
      <c r="A5606" s="181">
        <v>13179</v>
      </c>
      <c r="B5606" s="701" t="s">
        <v>11930</v>
      </c>
      <c r="C5606" s="181" t="s">
        <v>11931</v>
      </c>
      <c r="D5606" s="181" t="s">
        <v>460</v>
      </c>
      <c r="E5606" s="181" t="s">
        <v>11932</v>
      </c>
      <c r="F5606" s="181" t="s">
        <v>304</v>
      </c>
      <c r="G5606" s="181" t="s">
        <v>440</v>
      </c>
      <c r="H5606" s="181" t="s">
        <v>7</v>
      </c>
      <c r="I5606" s="181" t="s">
        <v>11933</v>
      </c>
      <c r="J5606" s="181">
        <v>221820</v>
      </c>
      <c r="K5606" s="181">
        <v>22</v>
      </c>
      <c r="L5606" s="181"/>
      <c r="M5606" s="181"/>
      <c r="N5606" s="596" t="s">
        <v>291</v>
      </c>
    </row>
    <row r="5607" spans="1:14" s="158" customFormat="1" ht="18" customHeight="1" x14ac:dyDescent="0.25">
      <c r="A5607" s="181">
        <v>15133</v>
      </c>
      <c r="B5607" s="701" t="s">
        <v>7756</v>
      </c>
      <c r="C5607" s="181" t="s">
        <v>7757</v>
      </c>
      <c r="D5607" s="181" t="s">
        <v>460</v>
      </c>
      <c r="E5607" s="181" t="s">
        <v>7758</v>
      </c>
      <c r="F5607" s="181" t="s">
        <v>304</v>
      </c>
      <c r="G5607" s="181" t="s">
        <v>440</v>
      </c>
      <c r="H5607" s="181" t="s">
        <v>11261</v>
      </c>
      <c r="I5607" s="181" t="s">
        <v>13732</v>
      </c>
      <c r="J5607" s="181">
        <v>196940</v>
      </c>
      <c r="K5607" s="181">
        <v>7</v>
      </c>
      <c r="L5607" s="181"/>
      <c r="M5607" s="181"/>
      <c r="N5607" s="596" t="s">
        <v>291</v>
      </c>
    </row>
    <row r="5608" spans="1:14" s="158" customFormat="1" ht="18" customHeight="1" x14ac:dyDescent="0.25">
      <c r="A5608" s="181">
        <v>46347</v>
      </c>
      <c r="B5608" s="701" t="s">
        <v>7759</v>
      </c>
      <c r="C5608" s="181" t="s">
        <v>7760</v>
      </c>
      <c r="D5608" s="181" t="s">
        <v>464</v>
      </c>
      <c r="E5608" s="181" t="s">
        <v>7761</v>
      </c>
      <c r="F5608" s="181" t="s">
        <v>304</v>
      </c>
      <c r="G5608" s="181" t="s">
        <v>469</v>
      </c>
      <c r="H5608" s="181" t="s">
        <v>7</v>
      </c>
      <c r="I5608" s="181" t="s">
        <v>7729</v>
      </c>
      <c r="J5608" s="181">
        <v>79990</v>
      </c>
      <c r="K5608" s="181">
        <v>50</v>
      </c>
      <c r="L5608" s="181"/>
      <c r="M5608" s="181"/>
      <c r="N5608" s="596" t="s">
        <v>291</v>
      </c>
    </row>
    <row r="5609" spans="1:14" s="158" customFormat="1" ht="18" customHeight="1" x14ac:dyDescent="0.25">
      <c r="A5609" s="181">
        <v>23023</v>
      </c>
      <c r="B5609" s="701" t="s">
        <v>7762</v>
      </c>
      <c r="C5609" s="181" t="s">
        <v>7471</v>
      </c>
      <c r="D5609" s="181" t="s">
        <v>464</v>
      </c>
      <c r="E5609" s="181" t="s">
        <v>7763</v>
      </c>
      <c r="F5609" s="181" t="s">
        <v>304</v>
      </c>
      <c r="G5609" s="181" t="s">
        <v>469</v>
      </c>
      <c r="H5609" s="181" t="s">
        <v>7</v>
      </c>
      <c r="I5609" s="181" t="s">
        <v>5622</v>
      </c>
      <c r="J5609" s="181">
        <v>145130</v>
      </c>
      <c r="K5609" s="181">
        <v>23</v>
      </c>
      <c r="L5609" s="181"/>
      <c r="M5609" s="181"/>
      <c r="N5609" s="596" t="s">
        <v>291</v>
      </c>
    </row>
    <row r="5610" spans="1:14" s="158" customFormat="1" ht="18" customHeight="1" x14ac:dyDescent="0.25">
      <c r="A5610" s="181">
        <v>28170</v>
      </c>
      <c r="B5610" s="701" t="s">
        <v>7765</v>
      </c>
      <c r="C5610" s="181" t="s">
        <v>7473</v>
      </c>
      <c r="D5610" s="181" t="s">
        <v>464</v>
      </c>
      <c r="E5610" s="181" t="s">
        <v>7766</v>
      </c>
      <c r="F5610" s="181" t="s">
        <v>304</v>
      </c>
      <c r="G5610" s="181" t="s">
        <v>469</v>
      </c>
      <c r="H5610" s="181" t="s">
        <v>7</v>
      </c>
      <c r="I5610" s="181" t="s">
        <v>7767</v>
      </c>
      <c r="J5610" s="181">
        <v>136880</v>
      </c>
      <c r="K5610" s="181">
        <v>8</v>
      </c>
      <c r="L5610" s="181"/>
      <c r="M5610" s="181"/>
      <c r="N5610" s="596" t="s">
        <v>291</v>
      </c>
    </row>
    <row r="5611" spans="1:14" s="158" customFormat="1" ht="18" customHeight="1" x14ac:dyDescent="0.25">
      <c r="A5611" s="181">
        <v>28573</v>
      </c>
      <c r="B5611" s="701" t="s">
        <v>7768</v>
      </c>
      <c r="C5611" s="181" t="s">
        <v>7769</v>
      </c>
      <c r="D5611" s="181" t="s">
        <v>464</v>
      </c>
      <c r="E5611" s="181" t="s">
        <v>7770</v>
      </c>
      <c r="F5611" s="181" t="s">
        <v>304</v>
      </c>
      <c r="G5611" s="181" t="s">
        <v>469</v>
      </c>
      <c r="H5611" s="181" t="s">
        <v>7</v>
      </c>
      <c r="I5611" s="181" t="s">
        <v>7771</v>
      </c>
      <c r="J5611" s="181">
        <v>109920</v>
      </c>
      <c r="K5611" s="181">
        <v>9</v>
      </c>
      <c r="L5611" s="181"/>
      <c r="M5611" s="181"/>
      <c r="N5611" s="596" t="s">
        <v>291</v>
      </c>
    </row>
    <row r="5612" spans="1:14" s="158" customFormat="1" ht="18" customHeight="1" x14ac:dyDescent="0.25">
      <c r="A5612" s="181">
        <v>42747</v>
      </c>
      <c r="B5612" s="701" t="s">
        <v>15823</v>
      </c>
      <c r="C5612" s="181" t="s">
        <v>15824</v>
      </c>
      <c r="D5612" s="181" t="s">
        <v>464</v>
      </c>
      <c r="E5612" s="181" t="s">
        <v>7772</v>
      </c>
      <c r="F5612" s="181" t="s">
        <v>304</v>
      </c>
      <c r="G5612" s="181" t="s">
        <v>469</v>
      </c>
      <c r="H5612" s="181" t="s">
        <v>7</v>
      </c>
      <c r="I5612" s="181" t="s">
        <v>7396</v>
      </c>
      <c r="J5612" s="181">
        <v>69820</v>
      </c>
      <c r="K5612" s="181">
        <v>42</v>
      </c>
      <c r="L5612" s="181"/>
      <c r="M5612" s="181"/>
      <c r="N5612" s="596" t="s">
        <v>291</v>
      </c>
    </row>
    <row r="5613" spans="1:14" s="158" customFormat="1" ht="18" customHeight="1" x14ac:dyDescent="0.25">
      <c r="A5613" s="181">
        <v>46343</v>
      </c>
      <c r="B5613" s="701" t="s">
        <v>7773</v>
      </c>
      <c r="C5613" s="181" t="s">
        <v>7774</v>
      </c>
      <c r="D5613" s="181" t="s">
        <v>464</v>
      </c>
      <c r="E5613" s="181" t="s">
        <v>7775</v>
      </c>
      <c r="F5613" s="181" t="s">
        <v>304</v>
      </c>
      <c r="G5613" s="181" t="s">
        <v>469</v>
      </c>
      <c r="H5613" s="181" t="s">
        <v>7</v>
      </c>
      <c r="I5613" s="181" t="s">
        <v>7396</v>
      </c>
      <c r="J5613" s="181">
        <v>69860</v>
      </c>
      <c r="K5613" s="181">
        <v>5</v>
      </c>
      <c r="L5613" s="181"/>
      <c r="M5613" s="181"/>
      <c r="N5613" s="596" t="s">
        <v>291</v>
      </c>
    </row>
    <row r="5614" spans="1:14" s="158" customFormat="1" ht="18" customHeight="1" x14ac:dyDescent="0.25">
      <c r="A5614" s="181">
        <v>21074</v>
      </c>
      <c r="B5614" s="701" t="s">
        <v>7778</v>
      </c>
      <c r="C5614" s="181" t="s">
        <v>7480</v>
      </c>
      <c r="D5614" s="181" t="s">
        <v>464</v>
      </c>
      <c r="E5614" s="181" t="s">
        <v>1754</v>
      </c>
      <c r="F5614" s="181" t="s">
        <v>304</v>
      </c>
      <c r="G5614" s="181" t="s">
        <v>469</v>
      </c>
      <c r="H5614" s="181" t="s">
        <v>7</v>
      </c>
      <c r="I5614" s="181" t="s">
        <v>2231</v>
      </c>
      <c r="J5614" s="181">
        <v>354460</v>
      </c>
      <c r="K5614" s="181">
        <v>3</v>
      </c>
      <c r="L5614" s="181"/>
      <c r="M5614" s="181"/>
      <c r="N5614" s="596" t="s">
        <v>291</v>
      </c>
    </row>
    <row r="5615" spans="1:14" s="158" customFormat="1" ht="18" customHeight="1" x14ac:dyDescent="0.25">
      <c r="A5615" s="181">
        <v>15135</v>
      </c>
      <c r="B5615" s="701" t="s">
        <v>7780</v>
      </c>
      <c r="C5615" s="181" t="s">
        <v>7690</v>
      </c>
      <c r="D5615" s="181" t="s">
        <v>2072</v>
      </c>
      <c r="E5615" s="181" t="s">
        <v>7782</v>
      </c>
      <c r="F5615" s="181" t="s">
        <v>304</v>
      </c>
      <c r="G5615" s="181" t="s">
        <v>518</v>
      </c>
      <c r="H5615" s="181" t="s">
        <v>9</v>
      </c>
      <c r="I5615" s="181" t="s">
        <v>7692</v>
      </c>
      <c r="J5615" s="181">
        <v>57390</v>
      </c>
      <c r="K5615" s="181">
        <v>16</v>
      </c>
      <c r="L5615" s="181"/>
      <c r="M5615" s="181"/>
      <c r="N5615" s="596" t="s">
        <v>291</v>
      </c>
    </row>
    <row r="5616" spans="1:14" s="158" customFormat="1" ht="18" customHeight="1" x14ac:dyDescent="0.25">
      <c r="A5616" s="181">
        <v>29628</v>
      </c>
      <c r="B5616" s="701" t="s">
        <v>7784</v>
      </c>
      <c r="C5616" s="181" t="s">
        <v>7574</v>
      </c>
      <c r="D5616" s="181" t="s">
        <v>2072</v>
      </c>
      <c r="E5616" s="181" t="s">
        <v>7782</v>
      </c>
      <c r="F5616" s="181" t="s">
        <v>304</v>
      </c>
      <c r="G5616" s="181" t="s">
        <v>2073</v>
      </c>
      <c r="H5616" s="181" t="s">
        <v>7</v>
      </c>
      <c r="I5616" s="181" t="s">
        <v>447</v>
      </c>
      <c r="J5616" s="181">
        <v>34970</v>
      </c>
      <c r="K5616" s="181">
        <v>31</v>
      </c>
      <c r="L5616" s="181"/>
      <c r="M5616" s="181"/>
      <c r="N5616" s="596" t="s">
        <v>291</v>
      </c>
    </row>
    <row r="5617" spans="1:14" s="158" customFormat="1" ht="18" customHeight="1" x14ac:dyDescent="0.25">
      <c r="A5617" s="181">
        <v>46511</v>
      </c>
      <c r="B5617" s="701" t="s">
        <v>7785</v>
      </c>
      <c r="C5617" s="181" t="s">
        <v>7696</v>
      </c>
      <c r="D5617" s="181" t="s">
        <v>2072</v>
      </c>
      <c r="E5617" s="181" t="s">
        <v>7787</v>
      </c>
      <c r="F5617" s="181" t="s">
        <v>304</v>
      </c>
      <c r="G5617" s="181" t="s">
        <v>518</v>
      </c>
      <c r="H5617" s="181" t="s">
        <v>9</v>
      </c>
      <c r="I5617" s="181" t="s">
        <v>7788</v>
      </c>
      <c r="J5617" s="181">
        <v>67480</v>
      </c>
      <c r="K5617" s="181">
        <v>20</v>
      </c>
      <c r="L5617" s="181"/>
      <c r="M5617" s="181"/>
      <c r="N5617" s="596" t="s">
        <v>291</v>
      </c>
    </row>
    <row r="5618" spans="1:14" s="158" customFormat="1" ht="18" customHeight="1" x14ac:dyDescent="0.25">
      <c r="A5618" s="181">
        <v>29627</v>
      </c>
      <c r="B5618" s="701" t="s">
        <v>7779</v>
      </c>
      <c r="C5618" s="181" t="s">
        <v>11173</v>
      </c>
      <c r="D5618" s="181" t="s">
        <v>2072</v>
      </c>
      <c r="E5618" s="181" t="s">
        <v>7787</v>
      </c>
      <c r="F5618" s="181" t="s">
        <v>304</v>
      </c>
      <c r="G5618" s="181" t="s">
        <v>2073</v>
      </c>
      <c r="H5618" s="181" t="s">
        <v>7</v>
      </c>
      <c r="I5618" s="181" t="s">
        <v>7788</v>
      </c>
      <c r="J5618" s="181">
        <v>34170</v>
      </c>
      <c r="K5618" s="181">
        <v>48</v>
      </c>
      <c r="L5618" s="181"/>
      <c r="M5618" s="181"/>
      <c r="N5618" s="596" t="s">
        <v>291</v>
      </c>
    </row>
    <row r="5619" spans="1:14" s="158" customFormat="1" ht="18" customHeight="1" x14ac:dyDescent="0.25">
      <c r="A5619" s="181">
        <v>3337</v>
      </c>
      <c r="B5619" s="701" t="s">
        <v>15825</v>
      </c>
      <c r="C5619" s="181" t="s">
        <v>15826</v>
      </c>
      <c r="D5619" s="181" t="s">
        <v>2072</v>
      </c>
      <c r="E5619" s="181" t="s">
        <v>15827</v>
      </c>
      <c r="F5619" s="181" t="s">
        <v>304</v>
      </c>
      <c r="G5619" s="181" t="s">
        <v>518</v>
      </c>
      <c r="H5619" s="181" t="s">
        <v>9</v>
      </c>
      <c r="I5619" s="181" t="s">
        <v>11174</v>
      </c>
      <c r="J5619" s="181">
        <v>53630</v>
      </c>
      <c r="K5619" s="181">
        <v>19</v>
      </c>
      <c r="L5619" s="181"/>
      <c r="M5619" s="181"/>
      <c r="N5619" s="596" t="s">
        <v>291</v>
      </c>
    </row>
    <row r="5620" spans="1:14" s="158" customFormat="1" ht="18" customHeight="1" x14ac:dyDescent="0.25">
      <c r="A5620" s="181">
        <v>3338</v>
      </c>
      <c r="B5620" s="701" t="s">
        <v>15828</v>
      </c>
      <c r="C5620" s="181" t="s">
        <v>15829</v>
      </c>
      <c r="D5620" s="181" t="s">
        <v>2072</v>
      </c>
      <c r="E5620" s="181" t="s">
        <v>15830</v>
      </c>
      <c r="F5620" s="181" t="s">
        <v>304</v>
      </c>
      <c r="G5620" s="181" t="s">
        <v>2073</v>
      </c>
      <c r="H5620" s="181" t="s">
        <v>7</v>
      </c>
      <c r="I5620" s="181" t="s">
        <v>7316</v>
      </c>
      <c r="J5620" s="181">
        <v>42270</v>
      </c>
      <c r="K5620" s="181">
        <v>65</v>
      </c>
      <c r="L5620" s="181"/>
      <c r="M5620" s="181"/>
      <c r="N5620" s="596" t="s">
        <v>291</v>
      </c>
    </row>
    <row r="5621" spans="1:14" s="158" customFormat="1" ht="18" customHeight="1" x14ac:dyDescent="0.25">
      <c r="A5621" s="181">
        <v>46510</v>
      </c>
      <c r="B5621" s="701" t="s">
        <v>7792</v>
      </c>
      <c r="C5621" s="181" t="s">
        <v>7559</v>
      </c>
      <c r="D5621" s="181" t="s">
        <v>2080</v>
      </c>
      <c r="E5621" s="181" t="s">
        <v>7787</v>
      </c>
      <c r="F5621" s="181" t="s">
        <v>304</v>
      </c>
      <c r="G5621" s="181" t="s">
        <v>518</v>
      </c>
      <c r="H5621" s="181" t="s">
        <v>9</v>
      </c>
      <c r="I5621" s="181" t="s">
        <v>7754</v>
      </c>
      <c r="J5621" s="181">
        <v>163120</v>
      </c>
      <c r="K5621" s="181">
        <v>12</v>
      </c>
      <c r="L5621" s="181"/>
      <c r="M5621" s="181"/>
      <c r="N5621" s="596" t="s">
        <v>291</v>
      </c>
    </row>
    <row r="5622" spans="1:14" s="158" customFormat="1" ht="18" customHeight="1" x14ac:dyDescent="0.25">
      <c r="A5622" s="181">
        <v>23782</v>
      </c>
      <c r="B5622" s="701" t="s">
        <v>7794</v>
      </c>
      <c r="C5622" s="181" t="s">
        <v>7504</v>
      </c>
      <c r="D5622" s="181" t="s">
        <v>535</v>
      </c>
      <c r="E5622" s="181" t="s">
        <v>7732</v>
      </c>
      <c r="F5622" s="181" t="s">
        <v>304</v>
      </c>
      <c r="G5622" s="181" t="s">
        <v>536</v>
      </c>
      <c r="H5622" s="181" t="s">
        <v>7</v>
      </c>
      <c r="I5622" s="181" t="s">
        <v>7607</v>
      </c>
      <c r="J5622" s="181">
        <v>225420</v>
      </c>
      <c r="K5622" s="181">
        <v>63</v>
      </c>
      <c r="L5622" s="181"/>
      <c r="M5622" s="181"/>
      <c r="N5622" s="596" t="s">
        <v>291</v>
      </c>
    </row>
    <row r="5623" spans="1:14" s="158" customFormat="1" ht="18" customHeight="1" x14ac:dyDescent="0.25">
      <c r="A5623" s="181">
        <v>30373</v>
      </c>
      <c r="B5623" s="701" t="s">
        <v>11428</v>
      </c>
      <c r="C5623" s="181" t="s">
        <v>12644</v>
      </c>
      <c r="D5623" s="181" t="s">
        <v>549</v>
      </c>
      <c r="E5623" s="181" t="s">
        <v>7776</v>
      </c>
      <c r="F5623" s="181" t="s">
        <v>304</v>
      </c>
      <c r="G5623" s="181" t="s">
        <v>550</v>
      </c>
      <c r="H5623" s="181" t="s">
        <v>5</v>
      </c>
      <c r="I5623" s="181" t="s">
        <v>6696</v>
      </c>
      <c r="J5623" s="181">
        <v>332990</v>
      </c>
      <c r="K5623" s="181">
        <v>3</v>
      </c>
      <c r="L5623" s="181"/>
      <c r="M5623" s="181"/>
      <c r="N5623" s="596" t="s">
        <v>291</v>
      </c>
    </row>
    <row r="5624" spans="1:14" s="158" customFormat="1" ht="18" customHeight="1" x14ac:dyDescent="0.25">
      <c r="A5624" s="181">
        <v>27386</v>
      </c>
      <c r="B5624" s="701">
        <v>39657</v>
      </c>
      <c r="C5624" s="181" t="s">
        <v>15831</v>
      </c>
      <c r="D5624" s="181" t="s">
        <v>2163</v>
      </c>
      <c r="E5624" s="181" t="s">
        <v>7743</v>
      </c>
      <c r="F5624" s="181" t="s">
        <v>304</v>
      </c>
      <c r="G5624" s="181" t="s">
        <v>567</v>
      </c>
      <c r="H5624" s="181" t="s">
        <v>5</v>
      </c>
      <c r="I5624" s="181" t="s">
        <v>15832</v>
      </c>
      <c r="J5624" s="181">
        <v>18600</v>
      </c>
      <c r="K5624" s="181">
        <v>30</v>
      </c>
      <c r="L5624" s="181"/>
      <c r="M5624" s="181"/>
      <c r="N5624" s="596" t="s">
        <v>291</v>
      </c>
    </row>
    <row r="5625" spans="1:14" s="158" customFormat="1" ht="18" customHeight="1" x14ac:dyDescent="0.25">
      <c r="A5625" s="181">
        <v>25774</v>
      </c>
      <c r="B5625" s="701">
        <v>39670</v>
      </c>
      <c r="C5625" s="181" t="s">
        <v>12646</v>
      </c>
      <c r="D5625" s="181" t="s">
        <v>15833</v>
      </c>
      <c r="E5625" s="181" t="s">
        <v>7882</v>
      </c>
      <c r="F5625" s="181" t="s">
        <v>304</v>
      </c>
      <c r="G5625" s="181" t="s">
        <v>567</v>
      </c>
      <c r="H5625" s="181" t="s">
        <v>5</v>
      </c>
      <c r="I5625" s="181" t="s">
        <v>323</v>
      </c>
      <c r="J5625" s="181">
        <v>40750</v>
      </c>
      <c r="K5625" s="181">
        <v>1</v>
      </c>
      <c r="L5625" s="181"/>
      <c r="M5625" s="181"/>
      <c r="N5625" s="596" t="s">
        <v>291</v>
      </c>
    </row>
    <row r="5626" spans="1:14" s="158" customFormat="1" ht="18" customHeight="1" x14ac:dyDescent="0.25">
      <c r="A5626" s="181">
        <v>25769</v>
      </c>
      <c r="B5626" s="701">
        <v>39469</v>
      </c>
      <c r="C5626" s="181" t="s">
        <v>12649</v>
      </c>
      <c r="D5626" s="181" t="s">
        <v>14620</v>
      </c>
      <c r="E5626" s="181" t="s">
        <v>15834</v>
      </c>
      <c r="F5626" s="181" t="s">
        <v>304</v>
      </c>
      <c r="G5626" s="181" t="s">
        <v>567</v>
      </c>
      <c r="H5626" s="181" t="s">
        <v>5</v>
      </c>
      <c r="I5626" s="181" t="s">
        <v>15835</v>
      </c>
      <c r="J5626" s="181">
        <v>44800</v>
      </c>
      <c r="K5626" s="181">
        <v>4</v>
      </c>
      <c r="L5626" s="181"/>
      <c r="M5626" s="181"/>
      <c r="N5626" s="596" t="s">
        <v>291</v>
      </c>
    </row>
    <row r="5627" spans="1:14" s="158" customFormat="1" ht="18" customHeight="1" x14ac:dyDescent="0.25">
      <c r="A5627" s="181">
        <v>27291</v>
      </c>
      <c r="B5627" s="701">
        <v>39464</v>
      </c>
      <c r="C5627" s="181" t="s">
        <v>7796</v>
      </c>
      <c r="D5627" s="181" t="s">
        <v>14620</v>
      </c>
      <c r="E5627" s="181" t="s">
        <v>17152</v>
      </c>
      <c r="F5627" s="181" t="s">
        <v>304</v>
      </c>
      <c r="G5627" s="181" t="s">
        <v>567</v>
      </c>
      <c r="H5627" s="181" t="s">
        <v>5</v>
      </c>
      <c r="I5627" s="181" t="s">
        <v>17153</v>
      </c>
      <c r="J5627" s="181">
        <v>42260</v>
      </c>
      <c r="K5627" s="181">
        <v>7</v>
      </c>
      <c r="L5627" s="181"/>
      <c r="M5627" s="181"/>
      <c r="N5627" s="596" t="s">
        <v>291</v>
      </c>
    </row>
    <row r="5628" spans="1:14" s="158" customFormat="1" ht="18" customHeight="1" x14ac:dyDescent="0.25">
      <c r="A5628" s="181">
        <v>29696</v>
      </c>
      <c r="B5628" s="701">
        <v>39669</v>
      </c>
      <c r="C5628" s="181" t="s">
        <v>7569</v>
      </c>
      <c r="D5628" s="181" t="s">
        <v>14379</v>
      </c>
      <c r="E5628" s="181" t="s">
        <v>7777</v>
      </c>
      <c r="F5628" s="181" t="s">
        <v>304</v>
      </c>
      <c r="G5628" s="181" t="s">
        <v>567</v>
      </c>
      <c r="H5628" s="181" t="s">
        <v>5</v>
      </c>
      <c r="I5628" s="181" t="s">
        <v>323</v>
      </c>
      <c r="J5628" s="181">
        <v>84140</v>
      </c>
      <c r="K5628" s="181">
        <v>5</v>
      </c>
      <c r="L5628" s="181"/>
      <c r="M5628" s="181"/>
      <c r="N5628" s="596" t="s">
        <v>291</v>
      </c>
    </row>
    <row r="5629" spans="1:14" s="158" customFormat="1" ht="18" customHeight="1" x14ac:dyDescent="0.25">
      <c r="A5629" s="181">
        <v>28329</v>
      </c>
      <c r="B5629" s="701">
        <v>39484</v>
      </c>
      <c r="C5629" s="181" t="s">
        <v>7799</v>
      </c>
      <c r="D5629" s="181" t="s">
        <v>2169</v>
      </c>
      <c r="E5629" s="181" t="s">
        <v>7800</v>
      </c>
      <c r="F5629" s="181" t="s">
        <v>304</v>
      </c>
      <c r="G5629" s="181" t="s">
        <v>567</v>
      </c>
      <c r="H5629" s="181" t="s">
        <v>5</v>
      </c>
      <c r="I5629" s="181" t="s">
        <v>7801</v>
      </c>
      <c r="J5629" s="181">
        <v>7250</v>
      </c>
      <c r="K5629" s="181">
        <v>30</v>
      </c>
      <c r="L5629" s="181"/>
      <c r="M5629" s="181"/>
      <c r="N5629" s="596" t="s">
        <v>291</v>
      </c>
    </row>
    <row r="5630" spans="1:14" s="158" customFormat="1" ht="18" customHeight="1" x14ac:dyDescent="0.25">
      <c r="A5630" s="181">
        <v>3382</v>
      </c>
      <c r="B5630" s="701" t="s">
        <v>12262</v>
      </c>
      <c r="C5630" s="181" t="s">
        <v>7638</v>
      </c>
      <c r="D5630" s="181" t="s">
        <v>2172</v>
      </c>
      <c r="E5630" s="181" t="s">
        <v>279</v>
      </c>
      <c r="F5630" s="181" t="s">
        <v>304</v>
      </c>
      <c r="G5630" s="181" t="s">
        <v>601</v>
      </c>
      <c r="H5630" s="181" t="s">
        <v>5</v>
      </c>
      <c r="I5630" s="181" t="s">
        <v>17572</v>
      </c>
      <c r="J5630" s="181">
        <v>1590</v>
      </c>
      <c r="K5630" s="181">
        <v>27</v>
      </c>
      <c r="L5630" s="181"/>
      <c r="M5630" s="181"/>
      <c r="N5630" s="596" t="s">
        <v>291</v>
      </c>
    </row>
    <row r="5631" spans="1:14" s="158" customFormat="1" ht="18" customHeight="1" x14ac:dyDescent="0.25">
      <c r="A5631" s="181">
        <v>23320</v>
      </c>
      <c r="B5631" s="701" t="s">
        <v>7804</v>
      </c>
      <c r="C5631" s="181" t="s">
        <v>12655</v>
      </c>
      <c r="D5631" s="181" t="s">
        <v>2172</v>
      </c>
      <c r="E5631" s="181" t="s">
        <v>7805</v>
      </c>
      <c r="F5631" s="181" t="s">
        <v>304</v>
      </c>
      <c r="G5631" s="181" t="s">
        <v>601</v>
      </c>
      <c r="H5631" s="181" t="s">
        <v>5</v>
      </c>
      <c r="I5631" s="181" t="s">
        <v>7783</v>
      </c>
      <c r="J5631" s="181">
        <v>4130</v>
      </c>
      <c r="K5631" s="181">
        <v>34</v>
      </c>
      <c r="L5631" s="181"/>
      <c r="M5631" s="181"/>
      <c r="N5631" s="596" t="s">
        <v>291</v>
      </c>
    </row>
    <row r="5632" spans="1:14" s="158" customFormat="1" ht="18" customHeight="1" x14ac:dyDescent="0.25">
      <c r="A5632" s="181">
        <v>29722</v>
      </c>
      <c r="B5632" s="701">
        <v>41547</v>
      </c>
      <c r="C5632" s="181" t="s">
        <v>7606</v>
      </c>
      <c r="D5632" s="181" t="s">
        <v>14380</v>
      </c>
      <c r="E5632" s="181" t="s">
        <v>14381</v>
      </c>
      <c r="F5632" s="181" t="s">
        <v>304</v>
      </c>
      <c r="G5632" s="181" t="s">
        <v>567</v>
      </c>
      <c r="H5632" s="181" t="s">
        <v>5</v>
      </c>
      <c r="I5632" s="181" t="s">
        <v>14382</v>
      </c>
      <c r="J5632" s="181">
        <v>38430</v>
      </c>
      <c r="K5632" s="181">
        <v>2</v>
      </c>
      <c r="L5632" s="181"/>
      <c r="M5632" s="181"/>
      <c r="N5632" s="596" t="s">
        <v>291</v>
      </c>
    </row>
    <row r="5633" spans="1:14" s="158" customFormat="1" ht="18" customHeight="1" x14ac:dyDescent="0.25">
      <c r="A5633" s="181">
        <v>29697</v>
      </c>
      <c r="B5633" s="701">
        <v>39675</v>
      </c>
      <c r="C5633" s="181" t="s">
        <v>18728</v>
      </c>
      <c r="D5633" s="181" t="s">
        <v>6627</v>
      </c>
      <c r="E5633" s="181" t="s">
        <v>18729</v>
      </c>
      <c r="F5633" s="181" t="s">
        <v>304</v>
      </c>
      <c r="G5633" s="181" t="s">
        <v>567</v>
      </c>
      <c r="H5633" s="181" t="s">
        <v>5</v>
      </c>
      <c r="I5633" s="181" t="s">
        <v>18730</v>
      </c>
      <c r="J5633" s="181">
        <v>49690</v>
      </c>
      <c r="K5633" s="181">
        <v>5</v>
      </c>
      <c r="L5633" s="181"/>
      <c r="M5633" s="181"/>
      <c r="N5633" s="596" t="s">
        <v>291</v>
      </c>
    </row>
    <row r="5634" spans="1:14" s="158" customFormat="1" ht="18" customHeight="1" x14ac:dyDescent="0.25">
      <c r="A5634" s="181">
        <v>29540</v>
      </c>
      <c r="B5634" s="701">
        <v>39429</v>
      </c>
      <c r="C5634" s="181" t="s">
        <v>7580</v>
      </c>
      <c r="D5634" s="181" t="s">
        <v>7806</v>
      </c>
      <c r="E5634" s="181" t="s">
        <v>7807</v>
      </c>
      <c r="F5634" s="181" t="s">
        <v>304</v>
      </c>
      <c r="G5634" s="181" t="s">
        <v>567</v>
      </c>
      <c r="H5634" s="181" t="s">
        <v>5</v>
      </c>
      <c r="I5634" s="181" t="s">
        <v>7808</v>
      </c>
      <c r="J5634" s="181">
        <v>37960</v>
      </c>
      <c r="K5634" s="181">
        <v>13</v>
      </c>
      <c r="L5634" s="181"/>
      <c r="M5634" s="181"/>
      <c r="N5634" s="596" t="s">
        <v>291</v>
      </c>
    </row>
    <row r="5635" spans="1:14" s="158" customFormat="1" ht="18" customHeight="1" x14ac:dyDescent="0.25">
      <c r="A5635" s="181">
        <v>28342</v>
      </c>
      <c r="B5635" s="701">
        <v>41546</v>
      </c>
      <c r="C5635" s="181" t="s">
        <v>10755</v>
      </c>
      <c r="D5635" s="181" t="s">
        <v>574</v>
      </c>
      <c r="E5635" s="181" t="s">
        <v>10756</v>
      </c>
      <c r="F5635" s="181" t="s">
        <v>304</v>
      </c>
      <c r="G5635" s="181" t="s">
        <v>567</v>
      </c>
      <c r="H5635" s="181" t="s">
        <v>5</v>
      </c>
      <c r="I5635" s="181" t="s">
        <v>10757</v>
      </c>
      <c r="J5635" s="181">
        <v>21310</v>
      </c>
      <c r="K5635" s="181">
        <v>4</v>
      </c>
      <c r="L5635" s="181"/>
      <c r="M5635" s="181"/>
      <c r="N5635" s="596" t="s">
        <v>291</v>
      </c>
    </row>
    <row r="5636" spans="1:14" s="158" customFormat="1" ht="18" customHeight="1" x14ac:dyDescent="0.25">
      <c r="A5636" s="181">
        <v>28341</v>
      </c>
      <c r="B5636" s="701">
        <v>41545</v>
      </c>
      <c r="C5636" s="181" t="s">
        <v>14384</v>
      </c>
      <c r="D5636" s="181" t="s">
        <v>574</v>
      </c>
      <c r="E5636" s="181" t="s">
        <v>14385</v>
      </c>
      <c r="F5636" s="181" t="s">
        <v>304</v>
      </c>
      <c r="G5636" s="181" t="s">
        <v>567</v>
      </c>
      <c r="H5636" s="181" t="s">
        <v>5</v>
      </c>
      <c r="I5636" s="181" t="s">
        <v>14386</v>
      </c>
      <c r="J5636" s="181">
        <v>18460</v>
      </c>
      <c r="K5636" s="181">
        <v>8</v>
      </c>
      <c r="L5636" s="181"/>
      <c r="M5636" s="181"/>
      <c r="N5636" s="596" t="s">
        <v>291</v>
      </c>
    </row>
    <row r="5637" spans="1:14" s="158" customFormat="1" ht="18" customHeight="1" x14ac:dyDescent="0.25">
      <c r="A5637" s="181">
        <v>23095</v>
      </c>
      <c r="B5637" s="701">
        <v>39486</v>
      </c>
      <c r="C5637" s="181" t="s">
        <v>7786</v>
      </c>
      <c r="D5637" s="181" t="s">
        <v>7809</v>
      </c>
      <c r="E5637" s="181" t="s">
        <v>7810</v>
      </c>
      <c r="F5637" s="181" t="s">
        <v>304</v>
      </c>
      <c r="G5637" s="181" t="s">
        <v>567</v>
      </c>
      <c r="H5637" s="181" t="s">
        <v>5</v>
      </c>
      <c r="I5637" s="181" t="s">
        <v>7700</v>
      </c>
      <c r="J5637" s="181">
        <v>24370</v>
      </c>
      <c r="K5637" s="181">
        <v>15</v>
      </c>
      <c r="L5637" s="181"/>
      <c r="M5637" s="181"/>
      <c r="N5637" s="596" t="s">
        <v>291</v>
      </c>
    </row>
    <row r="5638" spans="1:14" s="158" customFormat="1" ht="18" customHeight="1" x14ac:dyDescent="0.25">
      <c r="A5638" s="181">
        <v>6844</v>
      </c>
      <c r="B5638" s="701">
        <v>39453</v>
      </c>
      <c r="C5638" s="181" t="s">
        <v>11429</v>
      </c>
      <c r="D5638" s="181" t="s">
        <v>578</v>
      </c>
      <c r="E5638" s="181" t="s">
        <v>7811</v>
      </c>
      <c r="F5638" s="181" t="s">
        <v>304</v>
      </c>
      <c r="G5638" s="181" t="s">
        <v>567</v>
      </c>
      <c r="H5638" s="181" t="s">
        <v>5</v>
      </c>
      <c r="I5638" s="181" t="s">
        <v>5643</v>
      </c>
      <c r="J5638" s="181">
        <v>19010</v>
      </c>
      <c r="K5638" s="181">
        <v>9</v>
      </c>
      <c r="L5638" s="181"/>
      <c r="M5638" s="181"/>
      <c r="N5638" s="596" t="s">
        <v>291</v>
      </c>
    </row>
    <row r="5639" spans="1:14" s="158" customFormat="1" ht="18" customHeight="1" x14ac:dyDescent="0.25">
      <c r="A5639" s="181">
        <v>29766</v>
      </c>
      <c r="B5639" s="701">
        <v>39448</v>
      </c>
      <c r="C5639" s="181" t="s">
        <v>7423</v>
      </c>
      <c r="D5639" s="181" t="s">
        <v>578</v>
      </c>
      <c r="E5639" s="181" t="s">
        <v>7812</v>
      </c>
      <c r="F5639" s="181" t="s">
        <v>304</v>
      </c>
      <c r="G5639" s="181" t="s">
        <v>567</v>
      </c>
      <c r="H5639" s="181" t="s">
        <v>5</v>
      </c>
      <c r="I5639" s="181" t="s">
        <v>7426</v>
      </c>
      <c r="J5639" s="181">
        <v>3790</v>
      </c>
      <c r="K5639" s="181">
        <v>20</v>
      </c>
      <c r="L5639" s="181"/>
      <c r="M5639" s="181"/>
      <c r="N5639" s="596" t="s">
        <v>291</v>
      </c>
    </row>
    <row r="5640" spans="1:14" s="158" customFormat="1" ht="18" customHeight="1" x14ac:dyDescent="0.25">
      <c r="A5640" s="181">
        <v>8431</v>
      </c>
      <c r="B5640" s="701">
        <v>39498</v>
      </c>
      <c r="C5640" s="181" t="s">
        <v>10971</v>
      </c>
      <c r="D5640" s="181" t="s">
        <v>578</v>
      </c>
      <c r="E5640" s="181" t="s">
        <v>10972</v>
      </c>
      <c r="F5640" s="181" t="s">
        <v>304</v>
      </c>
      <c r="G5640" s="181" t="s">
        <v>567</v>
      </c>
      <c r="H5640" s="181" t="s">
        <v>5</v>
      </c>
      <c r="I5640" s="181" t="s">
        <v>10973</v>
      </c>
      <c r="J5640" s="181">
        <v>21830</v>
      </c>
      <c r="K5640" s="181">
        <v>217</v>
      </c>
      <c r="L5640" s="181"/>
      <c r="M5640" s="181"/>
      <c r="N5640" s="596" t="s">
        <v>291</v>
      </c>
    </row>
    <row r="5641" spans="1:14" s="158" customFormat="1" ht="18" customHeight="1" x14ac:dyDescent="0.25">
      <c r="A5641" s="181">
        <v>27155</v>
      </c>
      <c r="B5641" s="701">
        <v>39656</v>
      </c>
      <c r="C5641" s="181" t="s">
        <v>10758</v>
      </c>
      <c r="D5641" s="181" t="s">
        <v>578</v>
      </c>
      <c r="E5641" s="181" t="s">
        <v>15836</v>
      </c>
      <c r="F5641" s="181" t="s">
        <v>304</v>
      </c>
      <c r="G5641" s="181" t="s">
        <v>567</v>
      </c>
      <c r="H5641" s="181" t="s">
        <v>5</v>
      </c>
      <c r="I5641" s="181" t="s">
        <v>15837</v>
      </c>
      <c r="J5641" s="181">
        <v>34380</v>
      </c>
      <c r="K5641" s="181">
        <v>95</v>
      </c>
      <c r="L5641" s="181"/>
      <c r="M5641" s="181"/>
      <c r="N5641" s="596" t="s">
        <v>291</v>
      </c>
    </row>
    <row r="5642" spans="1:14" s="158" customFormat="1" ht="18" customHeight="1" x14ac:dyDescent="0.25">
      <c r="A5642" s="181">
        <v>22861</v>
      </c>
      <c r="B5642" s="701">
        <v>39650</v>
      </c>
      <c r="C5642" s="181" t="s">
        <v>14549</v>
      </c>
      <c r="D5642" s="181" t="s">
        <v>578</v>
      </c>
      <c r="E5642" s="181" t="s">
        <v>15838</v>
      </c>
      <c r="F5642" s="181" t="s">
        <v>304</v>
      </c>
      <c r="G5642" s="181" t="s">
        <v>567</v>
      </c>
      <c r="H5642" s="181" t="s">
        <v>5</v>
      </c>
      <c r="I5642" s="181" t="s">
        <v>15839</v>
      </c>
      <c r="J5642" s="181">
        <v>25460</v>
      </c>
      <c r="K5642" s="181">
        <v>51</v>
      </c>
      <c r="L5642" s="181"/>
      <c r="M5642" s="181"/>
      <c r="N5642" s="596" t="s">
        <v>291</v>
      </c>
    </row>
    <row r="5643" spans="1:14" s="158" customFormat="1" ht="18" customHeight="1" x14ac:dyDescent="0.25">
      <c r="A5643" s="181">
        <v>22849</v>
      </c>
      <c r="B5643" s="701">
        <v>39496</v>
      </c>
      <c r="C5643" s="181" t="s">
        <v>7725</v>
      </c>
      <c r="D5643" s="181" t="s">
        <v>578</v>
      </c>
      <c r="E5643" s="181" t="s">
        <v>18731</v>
      </c>
      <c r="F5643" s="181" t="s">
        <v>304</v>
      </c>
      <c r="G5643" s="181" t="s">
        <v>567</v>
      </c>
      <c r="H5643" s="181" t="s">
        <v>5</v>
      </c>
      <c r="I5643" s="181" t="s">
        <v>18732</v>
      </c>
      <c r="J5643" s="181">
        <v>21220</v>
      </c>
      <c r="K5643" s="181">
        <v>10</v>
      </c>
      <c r="L5643" s="181"/>
      <c r="M5643" s="181"/>
      <c r="N5643" s="596" t="s">
        <v>291</v>
      </c>
    </row>
    <row r="5644" spans="1:14" s="158" customFormat="1" ht="18" customHeight="1" x14ac:dyDescent="0.25">
      <c r="A5644" s="181">
        <v>25771</v>
      </c>
      <c r="B5644" s="701">
        <v>39471</v>
      </c>
      <c r="C5644" s="181" t="s">
        <v>7707</v>
      </c>
      <c r="D5644" s="181" t="s">
        <v>578</v>
      </c>
      <c r="E5644" s="181" t="s">
        <v>15840</v>
      </c>
      <c r="F5644" s="181" t="s">
        <v>577</v>
      </c>
      <c r="G5644" s="181" t="s">
        <v>567</v>
      </c>
      <c r="H5644" s="181" t="s">
        <v>5</v>
      </c>
      <c r="I5644" s="181" t="s">
        <v>15841</v>
      </c>
      <c r="J5644" s="181">
        <v>65260</v>
      </c>
      <c r="K5644" s="181">
        <v>6</v>
      </c>
      <c r="L5644" s="181"/>
      <c r="M5644" s="181"/>
      <c r="N5644" s="596" t="s">
        <v>291</v>
      </c>
    </row>
    <row r="5645" spans="1:14" s="158" customFormat="1" ht="18" customHeight="1" x14ac:dyDescent="0.25">
      <c r="A5645" s="181">
        <v>15126</v>
      </c>
      <c r="B5645" s="701">
        <v>39450</v>
      </c>
      <c r="C5645" s="181" t="s">
        <v>12263</v>
      </c>
      <c r="D5645" s="181" t="s">
        <v>578</v>
      </c>
      <c r="E5645" s="181" t="s">
        <v>15842</v>
      </c>
      <c r="F5645" s="181" t="s">
        <v>304</v>
      </c>
      <c r="G5645" s="181" t="s">
        <v>567</v>
      </c>
      <c r="H5645" s="181" t="s">
        <v>5</v>
      </c>
      <c r="I5645" s="181" t="s">
        <v>14551</v>
      </c>
      <c r="J5645" s="181">
        <v>18400</v>
      </c>
      <c r="K5645" s="181">
        <v>82</v>
      </c>
      <c r="L5645" s="181"/>
      <c r="M5645" s="181"/>
      <c r="N5645" s="596" t="s">
        <v>291</v>
      </c>
    </row>
    <row r="5646" spans="1:14" s="158" customFormat="1" ht="18" customHeight="1" x14ac:dyDescent="0.25">
      <c r="A5646" s="181">
        <v>23892</v>
      </c>
      <c r="B5646" s="701">
        <v>39672</v>
      </c>
      <c r="C5646" s="181" t="s">
        <v>10759</v>
      </c>
      <c r="D5646" s="181" t="s">
        <v>578</v>
      </c>
      <c r="E5646" s="181" t="s">
        <v>10760</v>
      </c>
      <c r="F5646" s="181" t="s">
        <v>304</v>
      </c>
      <c r="G5646" s="181" t="s">
        <v>567</v>
      </c>
      <c r="H5646" s="181" t="s">
        <v>5</v>
      </c>
      <c r="I5646" s="181" t="s">
        <v>10761</v>
      </c>
      <c r="J5646" s="181">
        <v>25710</v>
      </c>
      <c r="K5646" s="181">
        <v>67</v>
      </c>
      <c r="L5646" s="181"/>
      <c r="M5646" s="181"/>
      <c r="N5646" s="596" t="s">
        <v>291</v>
      </c>
    </row>
    <row r="5647" spans="1:14" s="158" customFormat="1" ht="18" customHeight="1" x14ac:dyDescent="0.25">
      <c r="A5647" s="181">
        <v>15633</v>
      </c>
      <c r="B5647" s="701">
        <v>39482</v>
      </c>
      <c r="C5647" s="181" t="s">
        <v>14387</v>
      </c>
      <c r="D5647" s="181" t="s">
        <v>578</v>
      </c>
      <c r="E5647" s="181" t="s">
        <v>14388</v>
      </c>
      <c r="F5647" s="181" t="s">
        <v>304</v>
      </c>
      <c r="G5647" s="181" t="s">
        <v>567</v>
      </c>
      <c r="H5647" s="181" t="s">
        <v>5</v>
      </c>
      <c r="I5647" s="181" t="s">
        <v>14389</v>
      </c>
      <c r="J5647" s="181">
        <v>29150</v>
      </c>
      <c r="K5647" s="181">
        <v>69</v>
      </c>
      <c r="L5647" s="181"/>
      <c r="M5647" s="181"/>
      <c r="N5647" s="596" t="s">
        <v>291</v>
      </c>
    </row>
    <row r="5648" spans="1:14" s="158" customFormat="1" ht="18" customHeight="1" x14ac:dyDescent="0.25">
      <c r="A5648" s="181">
        <v>25454</v>
      </c>
      <c r="B5648" s="701">
        <v>41420</v>
      </c>
      <c r="C5648" s="181" t="s">
        <v>18733</v>
      </c>
      <c r="D5648" s="181" t="s">
        <v>578</v>
      </c>
      <c r="E5648" s="181" t="s">
        <v>18734</v>
      </c>
      <c r="F5648" s="181" t="s">
        <v>304</v>
      </c>
      <c r="G5648" s="181" t="s">
        <v>567</v>
      </c>
      <c r="H5648" s="181" t="s">
        <v>5</v>
      </c>
      <c r="I5648" s="181" t="s">
        <v>18735</v>
      </c>
      <c r="J5648" s="181">
        <v>25860</v>
      </c>
      <c r="K5648" s="181">
        <v>134</v>
      </c>
      <c r="L5648" s="181"/>
      <c r="M5648" s="181"/>
      <c r="N5648" s="596" t="s">
        <v>291</v>
      </c>
    </row>
    <row r="5649" spans="1:14" s="158" customFormat="1" ht="18" customHeight="1" x14ac:dyDescent="0.25">
      <c r="A5649" s="181">
        <v>25455</v>
      </c>
      <c r="B5649" s="701">
        <v>41421</v>
      </c>
      <c r="C5649" s="181" t="s">
        <v>17155</v>
      </c>
      <c r="D5649" s="181" t="s">
        <v>578</v>
      </c>
      <c r="E5649" s="181" t="s">
        <v>17156</v>
      </c>
      <c r="F5649" s="181" t="s">
        <v>304</v>
      </c>
      <c r="G5649" s="181" t="s">
        <v>567</v>
      </c>
      <c r="H5649" s="181" t="s">
        <v>5</v>
      </c>
      <c r="I5649" s="181" t="s">
        <v>17157</v>
      </c>
      <c r="J5649" s="181">
        <v>19970</v>
      </c>
      <c r="K5649" s="181">
        <v>126</v>
      </c>
      <c r="L5649" s="181"/>
      <c r="M5649" s="181"/>
      <c r="N5649" s="596" t="s">
        <v>291</v>
      </c>
    </row>
    <row r="5650" spans="1:14" s="158" customFormat="1" ht="18" customHeight="1" x14ac:dyDescent="0.25">
      <c r="A5650" s="181">
        <v>1490</v>
      </c>
      <c r="B5650" s="701">
        <v>39497</v>
      </c>
      <c r="C5650" s="181" t="s">
        <v>7719</v>
      </c>
      <c r="D5650" s="181" t="s">
        <v>578</v>
      </c>
      <c r="E5650" s="181" t="s">
        <v>14390</v>
      </c>
      <c r="F5650" s="181" t="s">
        <v>304</v>
      </c>
      <c r="G5650" s="181" t="s">
        <v>567</v>
      </c>
      <c r="H5650" s="181" t="s">
        <v>5</v>
      </c>
      <c r="I5650" s="181" t="s">
        <v>4222</v>
      </c>
      <c r="J5650" s="181">
        <v>24580</v>
      </c>
      <c r="K5650" s="181">
        <v>11</v>
      </c>
      <c r="L5650" s="181"/>
      <c r="M5650" s="181"/>
      <c r="N5650" s="596" t="s">
        <v>291</v>
      </c>
    </row>
    <row r="5651" spans="1:14" s="158" customFormat="1" ht="18" customHeight="1" x14ac:dyDescent="0.25">
      <c r="A5651" s="181">
        <v>19028</v>
      </c>
      <c r="B5651" s="701">
        <v>39481</v>
      </c>
      <c r="C5651" s="181" t="s">
        <v>7749</v>
      </c>
      <c r="D5651" s="181" t="s">
        <v>578</v>
      </c>
      <c r="E5651" s="181" t="s">
        <v>15843</v>
      </c>
      <c r="F5651" s="181" t="s">
        <v>304</v>
      </c>
      <c r="G5651" s="181" t="s">
        <v>567</v>
      </c>
      <c r="H5651" s="181" t="s">
        <v>5</v>
      </c>
      <c r="I5651" s="181" t="s">
        <v>15844</v>
      </c>
      <c r="J5651" s="181">
        <v>28110</v>
      </c>
      <c r="K5651" s="181">
        <v>61</v>
      </c>
      <c r="L5651" s="181"/>
      <c r="M5651" s="181"/>
      <c r="N5651" s="596" t="s">
        <v>291</v>
      </c>
    </row>
    <row r="5652" spans="1:14" s="158" customFormat="1" ht="18" customHeight="1" x14ac:dyDescent="0.25">
      <c r="A5652" s="181">
        <v>25634</v>
      </c>
      <c r="B5652" s="701">
        <v>39630</v>
      </c>
      <c r="C5652" s="181" t="s">
        <v>7456</v>
      </c>
      <c r="D5652" s="181" t="s">
        <v>578</v>
      </c>
      <c r="E5652" s="181" t="s">
        <v>18736</v>
      </c>
      <c r="F5652" s="181" t="s">
        <v>304</v>
      </c>
      <c r="G5652" s="181" t="s">
        <v>567</v>
      </c>
      <c r="H5652" s="181" t="s">
        <v>5</v>
      </c>
      <c r="I5652" s="181" t="s">
        <v>18737</v>
      </c>
      <c r="J5652" s="181">
        <v>38960</v>
      </c>
      <c r="K5652" s="181">
        <v>1</v>
      </c>
      <c r="L5652" s="181"/>
      <c r="M5652" s="181"/>
      <c r="N5652" s="596" t="s">
        <v>291</v>
      </c>
    </row>
    <row r="5653" spans="1:14" s="158" customFormat="1" ht="18" customHeight="1" x14ac:dyDescent="0.25">
      <c r="A5653" s="181">
        <v>26961</v>
      </c>
      <c r="B5653" s="701">
        <v>39673</v>
      </c>
      <c r="C5653" s="181" t="s">
        <v>12264</v>
      </c>
      <c r="D5653" s="181" t="s">
        <v>578</v>
      </c>
      <c r="E5653" s="181" t="s">
        <v>18738</v>
      </c>
      <c r="F5653" s="181" t="s">
        <v>577</v>
      </c>
      <c r="G5653" s="181" t="s">
        <v>567</v>
      </c>
      <c r="H5653" s="181" t="s">
        <v>5</v>
      </c>
      <c r="I5653" s="181" t="s">
        <v>12265</v>
      </c>
      <c r="J5653" s="181">
        <v>38430</v>
      </c>
      <c r="K5653" s="181">
        <v>3</v>
      </c>
      <c r="L5653" s="181"/>
      <c r="M5653" s="181"/>
      <c r="N5653" s="596" t="s">
        <v>291</v>
      </c>
    </row>
    <row r="5654" spans="1:14" s="158" customFormat="1" ht="18" customHeight="1" x14ac:dyDescent="0.25">
      <c r="A5654" s="181">
        <v>27980</v>
      </c>
      <c r="B5654" s="701">
        <v>39494</v>
      </c>
      <c r="C5654" s="181" t="s">
        <v>7728</v>
      </c>
      <c r="D5654" s="181" t="s">
        <v>578</v>
      </c>
      <c r="E5654" s="181" t="s">
        <v>11430</v>
      </c>
      <c r="F5654" s="181" t="s">
        <v>304</v>
      </c>
      <c r="G5654" s="181" t="s">
        <v>567</v>
      </c>
      <c r="H5654" s="181" t="s">
        <v>5</v>
      </c>
      <c r="I5654" s="181" t="s">
        <v>11431</v>
      </c>
      <c r="J5654" s="181">
        <v>26660</v>
      </c>
      <c r="K5654" s="181">
        <v>10</v>
      </c>
      <c r="L5654" s="181"/>
      <c r="M5654" s="181"/>
      <c r="N5654" s="596" t="s">
        <v>291</v>
      </c>
    </row>
    <row r="5655" spans="1:14" s="158" customFormat="1" ht="18" customHeight="1" x14ac:dyDescent="0.25">
      <c r="A5655" s="181">
        <v>22875</v>
      </c>
      <c r="B5655" s="701">
        <v>39492</v>
      </c>
      <c r="C5655" s="181" t="s">
        <v>11931</v>
      </c>
      <c r="D5655" s="181" t="s">
        <v>578</v>
      </c>
      <c r="E5655" s="181" t="s">
        <v>10762</v>
      </c>
      <c r="F5655" s="181" t="s">
        <v>304</v>
      </c>
      <c r="G5655" s="181" t="s">
        <v>567</v>
      </c>
      <c r="H5655" s="181" t="s">
        <v>5</v>
      </c>
      <c r="I5655" s="181" t="s">
        <v>10763</v>
      </c>
      <c r="J5655" s="181">
        <v>23960</v>
      </c>
      <c r="K5655" s="181">
        <v>14</v>
      </c>
      <c r="L5655" s="181"/>
      <c r="M5655" s="181"/>
      <c r="N5655" s="596" t="s">
        <v>291</v>
      </c>
    </row>
    <row r="5656" spans="1:14" s="158" customFormat="1" ht="18" customHeight="1" x14ac:dyDescent="0.25">
      <c r="A5656" s="181">
        <v>29692</v>
      </c>
      <c r="B5656" s="701">
        <v>39663</v>
      </c>
      <c r="C5656" s="181" t="s">
        <v>14391</v>
      </c>
      <c r="D5656" s="181" t="s">
        <v>578</v>
      </c>
      <c r="E5656" s="181" t="s">
        <v>14392</v>
      </c>
      <c r="F5656" s="181" t="s">
        <v>304</v>
      </c>
      <c r="G5656" s="181" t="s">
        <v>567</v>
      </c>
      <c r="H5656" s="181" t="s">
        <v>5</v>
      </c>
      <c r="I5656" s="181" t="s">
        <v>14393</v>
      </c>
      <c r="J5656" s="181">
        <v>46280</v>
      </c>
      <c r="K5656" s="181">
        <v>1</v>
      </c>
      <c r="L5656" s="181"/>
      <c r="M5656" s="181"/>
      <c r="N5656" s="596" t="s">
        <v>291</v>
      </c>
    </row>
    <row r="5657" spans="1:14" s="158" customFormat="1" ht="18" customHeight="1" x14ac:dyDescent="0.25">
      <c r="A5657" s="181">
        <v>27987</v>
      </c>
      <c r="B5657" s="701">
        <v>41518</v>
      </c>
      <c r="C5657" s="181" t="s">
        <v>15853</v>
      </c>
      <c r="D5657" s="181" t="s">
        <v>578</v>
      </c>
      <c r="E5657" s="181" t="s">
        <v>18739</v>
      </c>
      <c r="F5657" s="181" t="s">
        <v>304</v>
      </c>
      <c r="G5657" s="181" t="s">
        <v>567</v>
      </c>
      <c r="H5657" s="181" t="s">
        <v>5</v>
      </c>
      <c r="I5657" s="181" t="s">
        <v>17574</v>
      </c>
      <c r="J5657" s="181">
        <v>13270</v>
      </c>
      <c r="K5657" s="181">
        <v>4</v>
      </c>
      <c r="L5657" s="181"/>
      <c r="M5657" s="181"/>
      <c r="N5657" s="596" t="s">
        <v>291</v>
      </c>
    </row>
    <row r="5658" spans="1:14" s="158" customFormat="1" ht="18" customHeight="1" x14ac:dyDescent="0.25">
      <c r="A5658" s="181">
        <v>29690</v>
      </c>
      <c r="B5658" s="701">
        <v>39647</v>
      </c>
      <c r="C5658" s="181" t="s">
        <v>14394</v>
      </c>
      <c r="D5658" s="181" t="s">
        <v>578</v>
      </c>
      <c r="E5658" s="181" t="s">
        <v>14395</v>
      </c>
      <c r="F5658" s="181" t="s">
        <v>304</v>
      </c>
      <c r="G5658" s="181" t="s">
        <v>567</v>
      </c>
      <c r="H5658" s="181" t="s">
        <v>5</v>
      </c>
      <c r="I5658" s="181" t="s">
        <v>14396</v>
      </c>
      <c r="J5658" s="181">
        <v>72880</v>
      </c>
      <c r="K5658" s="181">
        <v>5</v>
      </c>
      <c r="L5658" s="181"/>
      <c r="M5658" s="181"/>
      <c r="N5658" s="596" t="s">
        <v>291</v>
      </c>
    </row>
    <row r="5659" spans="1:14" s="158" customFormat="1" ht="18" customHeight="1" x14ac:dyDescent="0.25">
      <c r="A5659" s="181">
        <v>29691</v>
      </c>
      <c r="B5659" s="701">
        <v>39649</v>
      </c>
      <c r="C5659" s="181" t="s">
        <v>15845</v>
      </c>
      <c r="D5659" s="181" t="s">
        <v>578</v>
      </c>
      <c r="E5659" s="181" t="s">
        <v>14395</v>
      </c>
      <c r="F5659" s="181" t="s">
        <v>304</v>
      </c>
      <c r="G5659" s="181" t="s">
        <v>567</v>
      </c>
      <c r="H5659" s="181" t="s">
        <v>5</v>
      </c>
      <c r="I5659" s="181" t="s">
        <v>15846</v>
      </c>
      <c r="J5659" s="181">
        <v>50670</v>
      </c>
      <c r="K5659" s="181">
        <v>1</v>
      </c>
      <c r="L5659" s="181"/>
      <c r="M5659" s="181"/>
      <c r="N5659" s="596" t="s">
        <v>291</v>
      </c>
    </row>
    <row r="5660" spans="1:14" s="158" customFormat="1" ht="18" customHeight="1" x14ac:dyDescent="0.25">
      <c r="A5660" s="181">
        <v>6843</v>
      </c>
      <c r="B5660" s="701">
        <v>39451</v>
      </c>
      <c r="C5660" s="181" t="s">
        <v>17158</v>
      </c>
      <c r="D5660" s="181" t="s">
        <v>17159</v>
      </c>
      <c r="E5660" s="181" t="s">
        <v>17160</v>
      </c>
      <c r="F5660" s="181" t="s">
        <v>304</v>
      </c>
      <c r="G5660" s="181" t="s">
        <v>567</v>
      </c>
      <c r="H5660" s="181" t="s">
        <v>5</v>
      </c>
      <c r="I5660" s="181" t="s">
        <v>10764</v>
      </c>
      <c r="J5660" s="181">
        <v>11250</v>
      </c>
      <c r="K5660" s="181">
        <v>10</v>
      </c>
      <c r="L5660" s="181"/>
      <c r="M5660" s="181"/>
      <c r="N5660" s="596" t="s">
        <v>291</v>
      </c>
    </row>
    <row r="5661" spans="1:14" s="158" customFormat="1" ht="18" customHeight="1" x14ac:dyDescent="0.25">
      <c r="A5661" s="181">
        <v>21557</v>
      </c>
      <c r="B5661" s="701" t="s">
        <v>15847</v>
      </c>
      <c r="C5661" s="181" t="s">
        <v>7533</v>
      </c>
      <c r="D5661" s="181" t="s">
        <v>4044</v>
      </c>
      <c r="E5661" s="181" t="s">
        <v>15848</v>
      </c>
      <c r="F5661" s="181" t="s">
        <v>304</v>
      </c>
      <c r="G5661" s="181" t="s">
        <v>4045</v>
      </c>
      <c r="H5661" s="181" t="s">
        <v>9</v>
      </c>
      <c r="I5661" s="181" t="s">
        <v>15849</v>
      </c>
      <c r="J5661" s="181">
        <v>52630</v>
      </c>
      <c r="K5661" s="181">
        <v>21</v>
      </c>
      <c r="L5661" s="181"/>
      <c r="M5661" s="181"/>
      <c r="N5661" s="596" t="s">
        <v>291</v>
      </c>
    </row>
    <row r="5662" spans="1:14" s="158" customFormat="1" ht="18" customHeight="1" x14ac:dyDescent="0.25">
      <c r="A5662" s="181">
        <v>28881</v>
      </c>
      <c r="B5662" s="701" t="s">
        <v>7814</v>
      </c>
      <c r="C5662" s="181" t="s">
        <v>18740</v>
      </c>
      <c r="D5662" s="181" t="s">
        <v>600</v>
      </c>
      <c r="E5662" s="181" t="s">
        <v>7816</v>
      </c>
      <c r="F5662" s="181" t="s">
        <v>304</v>
      </c>
      <c r="G5662" s="181" t="s">
        <v>601</v>
      </c>
      <c r="H5662" s="181" t="s">
        <v>5</v>
      </c>
      <c r="I5662" s="181" t="s">
        <v>7537</v>
      </c>
      <c r="J5662" s="181">
        <v>19920</v>
      </c>
      <c r="K5662" s="181">
        <v>10</v>
      </c>
      <c r="L5662" s="181"/>
      <c r="M5662" s="181"/>
      <c r="N5662" s="596" t="s">
        <v>291</v>
      </c>
    </row>
    <row r="5663" spans="1:14" s="158" customFormat="1" ht="18" customHeight="1" x14ac:dyDescent="0.25">
      <c r="A5663" s="181">
        <v>2826</v>
      </c>
      <c r="B5663" s="701" t="s">
        <v>7817</v>
      </c>
      <c r="C5663" s="181" t="s">
        <v>7480</v>
      </c>
      <c r="D5663" s="181" t="s">
        <v>600</v>
      </c>
      <c r="E5663" s="181" t="s">
        <v>7818</v>
      </c>
      <c r="F5663" s="181" t="s">
        <v>304</v>
      </c>
      <c r="G5663" s="181" t="s">
        <v>601</v>
      </c>
      <c r="H5663" s="181" t="s">
        <v>5</v>
      </c>
      <c r="I5663" s="181" t="s">
        <v>7377</v>
      </c>
      <c r="J5663" s="181">
        <v>28880</v>
      </c>
      <c r="K5663" s="181">
        <v>3</v>
      </c>
      <c r="L5663" s="181"/>
      <c r="M5663" s="181"/>
      <c r="N5663" s="596" t="s">
        <v>291</v>
      </c>
    </row>
    <row r="5664" spans="1:14" s="158" customFormat="1" ht="18" customHeight="1" x14ac:dyDescent="0.25">
      <c r="A5664" s="181">
        <v>5535</v>
      </c>
      <c r="B5664" s="701" t="s">
        <v>13733</v>
      </c>
      <c r="C5664" s="181" t="s">
        <v>7682</v>
      </c>
      <c r="D5664" s="181" t="s">
        <v>600</v>
      </c>
      <c r="E5664" s="181" t="s">
        <v>13734</v>
      </c>
      <c r="F5664" s="181" t="s">
        <v>304</v>
      </c>
      <c r="G5664" s="181" t="s">
        <v>601</v>
      </c>
      <c r="H5664" s="181" t="s">
        <v>5</v>
      </c>
      <c r="I5664" s="181" t="s">
        <v>7683</v>
      </c>
      <c r="J5664" s="181">
        <v>33860</v>
      </c>
      <c r="K5664" s="181">
        <v>2</v>
      </c>
      <c r="L5664" s="181"/>
      <c r="M5664" s="181"/>
      <c r="N5664" s="596" t="s">
        <v>291</v>
      </c>
    </row>
    <row r="5665" spans="1:14" s="158" customFormat="1" ht="18" customHeight="1" x14ac:dyDescent="0.25">
      <c r="A5665" s="181">
        <v>2827</v>
      </c>
      <c r="B5665" s="701" t="s">
        <v>7822</v>
      </c>
      <c r="C5665" s="181" t="s">
        <v>7719</v>
      </c>
      <c r="D5665" s="181" t="s">
        <v>600</v>
      </c>
      <c r="E5665" s="181" t="s">
        <v>7824</v>
      </c>
      <c r="F5665" s="181" t="s">
        <v>304</v>
      </c>
      <c r="G5665" s="181" t="s">
        <v>601</v>
      </c>
      <c r="H5665" s="181" t="s">
        <v>5</v>
      </c>
      <c r="I5665" s="181" t="s">
        <v>447</v>
      </c>
      <c r="J5665" s="181">
        <v>29880</v>
      </c>
      <c r="K5665" s="181">
        <v>2</v>
      </c>
      <c r="L5665" s="181"/>
      <c r="M5665" s="181"/>
      <c r="N5665" s="596" t="s">
        <v>291</v>
      </c>
    </row>
    <row r="5666" spans="1:14" s="158" customFormat="1" ht="18" customHeight="1" x14ac:dyDescent="0.25">
      <c r="A5666" s="181">
        <v>25381</v>
      </c>
      <c r="B5666" s="701" t="s">
        <v>14552</v>
      </c>
      <c r="C5666" s="181" t="s">
        <v>7852</v>
      </c>
      <c r="D5666" s="181" t="s">
        <v>600</v>
      </c>
      <c r="E5666" s="181" t="s">
        <v>14553</v>
      </c>
      <c r="F5666" s="181" t="s">
        <v>304</v>
      </c>
      <c r="G5666" s="181" t="s">
        <v>601</v>
      </c>
      <c r="H5666" s="181" t="s">
        <v>5</v>
      </c>
      <c r="I5666" s="181" t="s">
        <v>7545</v>
      </c>
      <c r="J5666" s="181">
        <v>32850</v>
      </c>
      <c r="K5666" s="181">
        <v>4</v>
      </c>
      <c r="L5666" s="181"/>
      <c r="M5666" s="181"/>
      <c r="N5666" s="596" t="s">
        <v>291</v>
      </c>
    </row>
    <row r="5667" spans="1:14" s="158" customFormat="1" ht="18" customHeight="1" x14ac:dyDescent="0.25">
      <c r="A5667" s="181">
        <v>15253</v>
      </c>
      <c r="B5667" s="701" t="s">
        <v>18741</v>
      </c>
      <c r="C5667" s="181" t="s">
        <v>7383</v>
      </c>
      <c r="D5667" s="181" t="s">
        <v>625</v>
      </c>
      <c r="E5667" s="181" t="s">
        <v>7269</v>
      </c>
      <c r="F5667" s="181" t="s">
        <v>304</v>
      </c>
      <c r="G5667" s="181" t="s">
        <v>601</v>
      </c>
      <c r="H5667" s="181" t="s">
        <v>5</v>
      </c>
      <c r="I5667" s="181" t="s">
        <v>7826</v>
      </c>
      <c r="J5667" s="181">
        <v>34780</v>
      </c>
      <c r="K5667" s="181">
        <v>10</v>
      </c>
      <c r="L5667" s="181"/>
      <c r="M5667" s="181"/>
      <c r="N5667" s="596" t="s">
        <v>291</v>
      </c>
    </row>
    <row r="5668" spans="1:14" s="158" customFormat="1" ht="18" customHeight="1" x14ac:dyDescent="0.25">
      <c r="A5668" s="181">
        <v>7287</v>
      </c>
      <c r="B5668" s="701" t="s">
        <v>7829</v>
      </c>
      <c r="C5668" s="181" t="s">
        <v>7504</v>
      </c>
      <c r="D5668" s="181" t="s">
        <v>4123</v>
      </c>
      <c r="E5668" s="181" t="s">
        <v>7830</v>
      </c>
      <c r="F5668" s="181" t="s">
        <v>304</v>
      </c>
      <c r="G5668" s="181" t="s">
        <v>601</v>
      </c>
      <c r="H5668" s="181" t="s">
        <v>5</v>
      </c>
      <c r="I5668" s="181" t="s">
        <v>7547</v>
      </c>
      <c r="J5668" s="181">
        <v>149400</v>
      </c>
      <c r="K5668" s="181">
        <v>1</v>
      </c>
      <c r="L5668" s="181"/>
      <c r="M5668" s="181"/>
      <c r="N5668" s="596" t="s">
        <v>291</v>
      </c>
    </row>
    <row r="5669" spans="1:14" s="158" customFormat="1" ht="18" customHeight="1" x14ac:dyDescent="0.25">
      <c r="A5669" s="181">
        <v>8482</v>
      </c>
      <c r="B5669" s="701" t="s">
        <v>13735</v>
      </c>
      <c r="C5669" s="181" t="s">
        <v>13736</v>
      </c>
      <c r="D5669" s="181" t="s">
        <v>4123</v>
      </c>
      <c r="E5669" s="181" t="s">
        <v>13737</v>
      </c>
      <c r="F5669" s="181" t="s">
        <v>304</v>
      </c>
      <c r="G5669" s="181" t="s">
        <v>601</v>
      </c>
      <c r="H5669" s="181" t="s">
        <v>5</v>
      </c>
      <c r="I5669" s="181" t="s">
        <v>7764</v>
      </c>
      <c r="J5669" s="181">
        <v>114040</v>
      </c>
      <c r="K5669" s="181">
        <v>3</v>
      </c>
      <c r="L5669" s="181"/>
      <c r="M5669" s="181"/>
      <c r="N5669" s="596" t="s">
        <v>291</v>
      </c>
    </row>
    <row r="5670" spans="1:14" s="158" customFormat="1" ht="18" customHeight="1" x14ac:dyDescent="0.25">
      <c r="A5670" s="181">
        <v>30172</v>
      </c>
      <c r="B5670" s="701" t="s">
        <v>7831</v>
      </c>
      <c r="C5670" s="181" t="s">
        <v>7665</v>
      </c>
      <c r="D5670" s="181" t="s">
        <v>4123</v>
      </c>
      <c r="E5670" s="181" t="s">
        <v>7833</v>
      </c>
      <c r="F5670" s="181" t="s">
        <v>304</v>
      </c>
      <c r="G5670" s="181" t="s">
        <v>601</v>
      </c>
      <c r="H5670" s="181" t="s">
        <v>5</v>
      </c>
      <c r="I5670" s="181" t="s">
        <v>6696</v>
      </c>
      <c r="J5670" s="181">
        <v>126990</v>
      </c>
      <c r="K5670" s="181">
        <v>3</v>
      </c>
      <c r="L5670" s="181"/>
      <c r="M5670" s="181"/>
      <c r="N5670" s="596" t="s">
        <v>291</v>
      </c>
    </row>
    <row r="5671" spans="1:14" s="158" customFormat="1" ht="18" customHeight="1" x14ac:dyDescent="0.25">
      <c r="A5671" s="181">
        <v>25371</v>
      </c>
      <c r="B5671" s="701" t="s">
        <v>13738</v>
      </c>
      <c r="C5671" s="181" t="s">
        <v>7569</v>
      </c>
      <c r="D5671" s="181" t="s">
        <v>4123</v>
      </c>
      <c r="E5671" s="181" t="s">
        <v>7834</v>
      </c>
      <c r="F5671" s="181" t="s">
        <v>304</v>
      </c>
      <c r="G5671" s="181" t="s">
        <v>601</v>
      </c>
      <c r="H5671" s="181" t="s">
        <v>5</v>
      </c>
      <c r="I5671" s="181" t="s">
        <v>7835</v>
      </c>
      <c r="J5671" s="181">
        <v>149400</v>
      </c>
      <c r="K5671" s="181">
        <v>1</v>
      </c>
      <c r="L5671" s="181"/>
      <c r="M5671" s="181"/>
      <c r="N5671" s="596" t="s">
        <v>291</v>
      </c>
    </row>
    <row r="5672" spans="1:14" s="158" customFormat="1" ht="18" customHeight="1" x14ac:dyDescent="0.25">
      <c r="A5672" s="181">
        <v>28225</v>
      </c>
      <c r="B5672" s="701" t="s">
        <v>7836</v>
      </c>
      <c r="C5672" s="181" t="s">
        <v>7799</v>
      </c>
      <c r="D5672" s="181" t="s">
        <v>4123</v>
      </c>
      <c r="E5672" s="181" t="s">
        <v>7837</v>
      </c>
      <c r="F5672" s="181" t="s">
        <v>304</v>
      </c>
      <c r="G5672" s="181" t="s">
        <v>601</v>
      </c>
      <c r="H5672" s="181" t="s">
        <v>5</v>
      </c>
      <c r="I5672" s="181" t="s">
        <v>7803</v>
      </c>
      <c r="J5672" s="181">
        <v>128980</v>
      </c>
      <c r="K5672" s="181">
        <v>1</v>
      </c>
      <c r="L5672" s="181"/>
      <c r="M5672" s="181"/>
      <c r="N5672" s="596" t="s">
        <v>291</v>
      </c>
    </row>
    <row r="5673" spans="1:14" s="158" customFormat="1" ht="18" customHeight="1" x14ac:dyDescent="0.25">
      <c r="A5673" s="181">
        <v>28224</v>
      </c>
      <c r="B5673" s="701" t="s">
        <v>13739</v>
      </c>
      <c r="C5673" s="181" t="s">
        <v>11176</v>
      </c>
      <c r="D5673" s="181" t="s">
        <v>640</v>
      </c>
      <c r="E5673" s="181" t="s">
        <v>7739</v>
      </c>
      <c r="F5673" s="181" t="s">
        <v>304</v>
      </c>
      <c r="G5673" s="181" t="s">
        <v>601</v>
      </c>
      <c r="H5673" s="181" t="s">
        <v>5</v>
      </c>
      <c r="I5673" s="181" t="s">
        <v>7839</v>
      </c>
      <c r="J5673" s="181">
        <v>260850</v>
      </c>
      <c r="K5673" s="181">
        <v>1</v>
      </c>
      <c r="L5673" s="181"/>
      <c r="M5673" s="181"/>
      <c r="N5673" s="596" t="s">
        <v>291</v>
      </c>
    </row>
    <row r="5674" spans="1:14" s="158" customFormat="1" ht="18" customHeight="1" x14ac:dyDescent="0.25">
      <c r="A5674" s="181">
        <v>28231</v>
      </c>
      <c r="B5674" s="701" t="s">
        <v>7840</v>
      </c>
      <c r="C5674" s="181" t="s">
        <v>7560</v>
      </c>
      <c r="D5674" s="181" t="s">
        <v>640</v>
      </c>
      <c r="E5674" s="181" t="s">
        <v>7841</v>
      </c>
      <c r="F5674" s="181" t="s">
        <v>304</v>
      </c>
      <c r="G5674" s="181" t="s">
        <v>601</v>
      </c>
      <c r="H5674" s="181" t="s">
        <v>5</v>
      </c>
      <c r="I5674" s="181" t="s">
        <v>7350</v>
      </c>
      <c r="J5674" s="181">
        <v>280370</v>
      </c>
      <c r="K5674" s="181">
        <v>1</v>
      </c>
      <c r="L5674" s="181"/>
      <c r="M5674" s="181"/>
      <c r="N5674" s="596" t="s">
        <v>291</v>
      </c>
    </row>
    <row r="5675" spans="1:14" s="158" customFormat="1" ht="18" customHeight="1" x14ac:dyDescent="0.25">
      <c r="A5675" s="181">
        <v>28232</v>
      </c>
      <c r="B5675" s="701" t="s">
        <v>13740</v>
      </c>
      <c r="C5675" s="181" t="s">
        <v>14550</v>
      </c>
      <c r="D5675" s="181" t="s">
        <v>640</v>
      </c>
      <c r="E5675" s="181" t="s">
        <v>13741</v>
      </c>
      <c r="F5675" s="181" t="s">
        <v>304</v>
      </c>
      <c r="G5675" s="181" t="s">
        <v>601</v>
      </c>
      <c r="H5675" s="181" t="s">
        <v>5</v>
      </c>
      <c r="I5675" s="181" t="s">
        <v>13742</v>
      </c>
      <c r="J5675" s="181">
        <v>240530</v>
      </c>
      <c r="K5675" s="181">
        <v>1</v>
      </c>
      <c r="L5675" s="181"/>
      <c r="M5675" s="181"/>
      <c r="N5675" s="596" t="s">
        <v>291</v>
      </c>
    </row>
    <row r="5676" spans="1:14" s="158" customFormat="1" ht="18" customHeight="1" x14ac:dyDescent="0.25">
      <c r="A5676" s="181">
        <v>28884</v>
      </c>
      <c r="B5676" s="701" t="s">
        <v>18742</v>
      </c>
      <c r="C5676" s="181" t="s">
        <v>7580</v>
      </c>
      <c r="D5676" s="181" t="s">
        <v>2249</v>
      </c>
      <c r="E5676" s="181" t="s">
        <v>7816</v>
      </c>
      <c r="F5676" s="181" t="s">
        <v>304</v>
      </c>
      <c r="G5676" s="181" t="s">
        <v>601</v>
      </c>
      <c r="H5676" s="181" t="s">
        <v>5</v>
      </c>
      <c r="I5676" s="181" t="s">
        <v>7856</v>
      </c>
      <c r="J5676" s="181">
        <v>49800</v>
      </c>
      <c r="K5676" s="181">
        <v>2</v>
      </c>
      <c r="L5676" s="181"/>
      <c r="M5676" s="181"/>
      <c r="N5676" s="596" t="s">
        <v>291</v>
      </c>
    </row>
    <row r="5677" spans="1:14" s="158" customFormat="1" ht="18" customHeight="1" x14ac:dyDescent="0.25">
      <c r="A5677" s="181">
        <v>25354</v>
      </c>
      <c r="B5677" s="701" t="s">
        <v>7842</v>
      </c>
      <c r="C5677" s="181" t="s">
        <v>10755</v>
      </c>
      <c r="D5677" s="181" t="s">
        <v>2249</v>
      </c>
      <c r="E5677" s="181" t="s">
        <v>7843</v>
      </c>
      <c r="F5677" s="181" t="s">
        <v>304</v>
      </c>
      <c r="G5677" s="181" t="s">
        <v>601</v>
      </c>
      <c r="H5677" s="181" t="s">
        <v>5</v>
      </c>
      <c r="I5677" s="181" t="s">
        <v>7844</v>
      </c>
      <c r="J5677" s="181">
        <v>48310</v>
      </c>
      <c r="K5677" s="181">
        <v>2</v>
      </c>
      <c r="L5677" s="181"/>
      <c r="M5677" s="181"/>
      <c r="N5677" s="596" t="s">
        <v>291</v>
      </c>
    </row>
    <row r="5678" spans="1:14" s="158" customFormat="1" ht="18" customHeight="1" x14ac:dyDescent="0.25">
      <c r="A5678" s="181">
        <v>25383</v>
      </c>
      <c r="B5678" s="701" t="s">
        <v>13743</v>
      </c>
      <c r="C5678" s="181" t="s">
        <v>14383</v>
      </c>
      <c r="D5678" s="181" t="s">
        <v>655</v>
      </c>
      <c r="E5678" s="181" t="s">
        <v>13744</v>
      </c>
      <c r="F5678" s="181" t="s">
        <v>304</v>
      </c>
      <c r="G5678" s="181" t="s">
        <v>601</v>
      </c>
      <c r="H5678" s="181" t="s">
        <v>5</v>
      </c>
      <c r="I5678" s="181" t="s">
        <v>12642</v>
      </c>
      <c r="J5678" s="181">
        <v>92630</v>
      </c>
      <c r="K5678" s="181">
        <v>3</v>
      </c>
      <c r="L5678" s="181"/>
      <c r="M5678" s="181"/>
      <c r="N5678" s="596" t="s">
        <v>291</v>
      </c>
    </row>
    <row r="5679" spans="1:14" s="158" customFormat="1" ht="18" customHeight="1" x14ac:dyDescent="0.25">
      <c r="A5679" s="181">
        <v>9112</v>
      </c>
      <c r="B5679" s="701" t="s">
        <v>7846</v>
      </c>
      <c r="C5679" s="181" t="s">
        <v>7568</v>
      </c>
      <c r="D5679" s="181" t="s">
        <v>655</v>
      </c>
      <c r="E5679" s="181" t="s">
        <v>7847</v>
      </c>
      <c r="F5679" s="181" t="s">
        <v>304</v>
      </c>
      <c r="G5679" s="181" t="s">
        <v>601</v>
      </c>
      <c r="H5679" s="181" t="s">
        <v>5</v>
      </c>
      <c r="I5679" s="181" t="s">
        <v>7520</v>
      </c>
      <c r="J5679" s="181">
        <v>64740</v>
      </c>
      <c r="K5679" s="181">
        <v>2</v>
      </c>
      <c r="L5679" s="181"/>
      <c r="M5679" s="181"/>
      <c r="N5679" s="596" t="s">
        <v>291</v>
      </c>
    </row>
    <row r="5680" spans="1:14" s="158" customFormat="1" ht="18" customHeight="1" x14ac:dyDescent="0.25">
      <c r="A5680" s="181">
        <v>27379</v>
      </c>
      <c r="B5680" s="701" t="s">
        <v>7848</v>
      </c>
      <c r="C5680" s="181" t="s">
        <v>7786</v>
      </c>
      <c r="D5680" s="181" t="s">
        <v>655</v>
      </c>
      <c r="E5680" s="181" t="s">
        <v>7849</v>
      </c>
      <c r="F5680" s="181" t="s">
        <v>304</v>
      </c>
      <c r="G5680" s="181" t="s">
        <v>601</v>
      </c>
      <c r="H5680" s="181" t="s">
        <v>5</v>
      </c>
      <c r="I5680" s="181" t="s">
        <v>7850</v>
      </c>
      <c r="J5680" s="181">
        <v>66730</v>
      </c>
      <c r="K5680" s="181">
        <v>1</v>
      </c>
      <c r="L5680" s="181"/>
      <c r="M5680" s="181"/>
      <c r="N5680" s="596" t="s">
        <v>291</v>
      </c>
    </row>
    <row r="5681" spans="1:14" s="158" customFormat="1" ht="18" customHeight="1" x14ac:dyDescent="0.25">
      <c r="A5681" s="181">
        <v>26635</v>
      </c>
      <c r="B5681" s="701" t="s">
        <v>7851</v>
      </c>
      <c r="C5681" s="181" t="s">
        <v>7852</v>
      </c>
      <c r="D5681" s="181" t="s">
        <v>655</v>
      </c>
      <c r="E5681" s="181" t="s">
        <v>7834</v>
      </c>
      <c r="F5681" s="181" t="s">
        <v>304</v>
      </c>
      <c r="G5681" s="181" t="s">
        <v>601</v>
      </c>
      <c r="H5681" s="181" t="s">
        <v>5</v>
      </c>
      <c r="I5681" s="181" t="s">
        <v>7853</v>
      </c>
      <c r="J5681" s="181">
        <v>77690</v>
      </c>
      <c r="K5681" s="181">
        <v>1</v>
      </c>
      <c r="L5681" s="181"/>
      <c r="M5681" s="181"/>
      <c r="N5681" s="596" t="s">
        <v>291</v>
      </c>
    </row>
    <row r="5682" spans="1:14" s="158" customFormat="1" ht="18" customHeight="1" x14ac:dyDescent="0.25">
      <c r="A5682" s="181">
        <v>9113</v>
      </c>
      <c r="B5682" s="701" t="s">
        <v>7854</v>
      </c>
      <c r="C5682" s="181" t="s">
        <v>7855</v>
      </c>
      <c r="D5682" s="181" t="s">
        <v>660</v>
      </c>
      <c r="E5682" s="181" t="s">
        <v>7847</v>
      </c>
      <c r="F5682" s="181" t="s">
        <v>304</v>
      </c>
      <c r="G5682" s="181" t="s">
        <v>601</v>
      </c>
      <c r="H5682" s="181" t="s">
        <v>5</v>
      </c>
      <c r="I5682" s="181" t="s">
        <v>7520</v>
      </c>
      <c r="J5682" s="181">
        <v>59760</v>
      </c>
      <c r="K5682" s="181">
        <v>5</v>
      </c>
      <c r="L5682" s="181"/>
      <c r="M5682" s="181"/>
      <c r="N5682" s="596" t="s">
        <v>291</v>
      </c>
    </row>
    <row r="5683" spans="1:14" s="158" customFormat="1" ht="18" customHeight="1" x14ac:dyDescent="0.25">
      <c r="A5683" s="181">
        <v>30018</v>
      </c>
      <c r="B5683" s="701" t="s">
        <v>13745</v>
      </c>
      <c r="C5683" s="181" t="s">
        <v>10971</v>
      </c>
      <c r="D5683" s="181" t="s">
        <v>660</v>
      </c>
      <c r="E5683" s="181" t="s">
        <v>7849</v>
      </c>
      <c r="F5683" s="181" t="s">
        <v>304</v>
      </c>
      <c r="G5683" s="181" t="s">
        <v>601</v>
      </c>
      <c r="H5683" s="181" t="s">
        <v>5</v>
      </c>
      <c r="I5683" s="181" t="s">
        <v>10973</v>
      </c>
      <c r="J5683" s="181">
        <v>66730</v>
      </c>
      <c r="K5683" s="181">
        <v>3</v>
      </c>
      <c r="L5683" s="181"/>
      <c r="M5683" s="181"/>
      <c r="N5683" s="596" t="s">
        <v>291</v>
      </c>
    </row>
    <row r="5684" spans="1:14" s="158" customFormat="1" ht="18" customHeight="1" x14ac:dyDescent="0.25">
      <c r="A5684" s="181">
        <v>26636</v>
      </c>
      <c r="B5684" s="701" t="s">
        <v>7857</v>
      </c>
      <c r="C5684" s="181" t="s">
        <v>7578</v>
      </c>
      <c r="D5684" s="181" t="s">
        <v>660</v>
      </c>
      <c r="E5684" s="181" t="s">
        <v>7843</v>
      </c>
      <c r="F5684" s="181" t="s">
        <v>304</v>
      </c>
      <c r="G5684" s="181" t="s">
        <v>601</v>
      </c>
      <c r="H5684" s="181" t="s">
        <v>5</v>
      </c>
      <c r="I5684" s="181" t="s">
        <v>7819</v>
      </c>
      <c r="J5684" s="181">
        <v>73700</v>
      </c>
      <c r="K5684" s="181">
        <v>2</v>
      </c>
      <c r="L5684" s="181"/>
      <c r="M5684" s="181"/>
      <c r="N5684" s="596" t="s">
        <v>291</v>
      </c>
    </row>
    <row r="5685" spans="1:14" s="158" customFormat="1" ht="18" customHeight="1" x14ac:dyDescent="0.25">
      <c r="A5685" s="181">
        <v>8439</v>
      </c>
      <c r="B5685" s="701" t="s">
        <v>7858</v>
      </c>
      <c r="C5685" s="181" t="s">
        <v>7820</v>
      </c>
      <c r="D5685" s="181" t="s">
        <v>7859</v>
      </c>
      <c r="E5685" s="181" t="s">
        <v>7847</v>
      </c>
      <c r="F5685" s="181" t="s">
        <v>304</v>
      </c>
      <c r="G5685" s="181" t="s">
        <v>601</v>
      </c>
      <c r="H5685" s="181" t="s">
        <v>5</v>
      </c>
      <c r="I5685" s="181" t="s">
        <v>15839</v>
      </c>
      <c r="J5685" s="181">
        <v>110560</v>
      </c>
      <c r="K5685" s="181">
        <v>25</v>
      </c>
      <c r="L5685" s="181"/>
      <c r="M5685" s="181"/>
      <c r="N5685" s="596" t="s">
        <v>291</v>
      </c>
    </row>
    <row r="5686" spans="1:14" s="158" customFormat="1" ht="18" customHeight="1" x14ac:dyDescent="0.25">
      <c r="A5686" s="181">
        <v>5549</v>
      </c>
      <c r="B5686" s="701" t="s">
        <v>14555</v>
      </c>
      <c r="C5686" s="181" t="s">
        <v>7456</v>
      </c>
      <c r="D5686" s="181" t="s">
        <v>670</v>
      </c>
      <c r="E5686" s="181" t="s">
        <v>7860</v>
      </c>
      <c r="F5686" s="181" t="s">
        <v>304</v>
      </c>
      <c r="G5686" s="181" t="s">
        <v>601</v>
      </c>
      <c r="H5686" s="181" t="s">
        <v>5</v>
      </c>
      <c r="I5686" s="181" t="s">
        <v>18732</v>
      </c>
      <c r="J5686" s="181">
        <v>21740</v>
      </c>
      <c r="K5686" s="181">
        <v>3</v>
      </c>
      <c r="L5686" s="181"/>
      <c r="M5686" s="181"/>
      <c r="N5686" s="596" t="s">
        <v>291</v>
      </c>
    </row>
    <row r="5687" spans="1:14" s="158" customFormat="1" ht="18" customHeight="1" x14ac:dyDescent="0.25">
      <c r="A5687" s="181">
        <v>11740</v>
      </c>
      <c r="B5687" s="701" t="s">
        <v>7861</v>
      </c>
      <c r="C5687" s="181" t="s">
        <v>7584</v>
      </c>
      <c r="D5687" s="181" t="s">
        <v>4232</v>
      </c>
      <c r="E5687" s="181" t="s">
        <v>7739</v>
      </c>
      <c r="F5687" s="181" t="s">
        <v>304</v>
      </c>
      <c r="G5687" s="181" t="s">
        <v>440</v>
      </c>
      <c r="H5687" s="181" t="s">
        <v>7</v>
      </c>
      <c r="I5687" s="181" t="s">
        <v>7789</v>
      </c>
      <c r="J5687" s="181">
        <v>43590</v>
      </c>
      <c r="K5687" s="181">
        <v>53</v>
      </c>
      <c r="L5687" s="181"/>
      <c r="M5687" s="181"/>
      <c r="N5687" s="596" t="s">
        <v>291</v>
      </c>
    </row>
    <row r="5688" spans="1:14" s="158" customFormat="1" ht="18" customHeight="1" x14ac:dyDescent="0.25">
      <c r="A5688" s="181">
        <v>10308</v>
      </c>
      <c r="B5688" s="701" t="s">
        <v>7862</v>
      </c>
      <c r="C5688" s="181" t="s">
        <v>17154</v>
      </c>
      <c r="D5688" s="181" t="s">
        <v>2293</v>
      </c>
      <c r="E5688" s="181" t="s">
        <v>7793</v>
      </c>
      <c r="F5688" s="181" t="s">
        <v>304</v>
      </c>
      <c r="G5688" s="181" t="s">
        <v>2296</v>
      </c>
      <c r="H5688" s="181" t="s">
        <v>13</v>
      </c>
      <c r="I5688" s="181" t="s">
        <v>18743</v>
      </c>
      <c r="J5688" s="181">
        <v>58270</v>
      </c>
      <c r="K5688" s="181">
        <v>6</v>
      </c>
      <c r="L5688" s="181"/>
      <c r="M5688" s="181"/>
      <c r="N5688" s="596" t="s">
        <v>291</v>
      </c>
    </row>
    <row r="5689" spans="1:14" s="158" customFormat="1" ht="18" customHeight="1" x14ac:dyDescent="0.25">
      <c r="A5689" s="181">
        <v>3373</v>
      </c>
      <c r="B5689" s="701" t="s">
        <v>7863</v>
      </c>
      <c r="C5689" s="181" t="s">
        <v>18744</v>
      </c>
      <c r="D5689" s="181" t="s">
        <v>4241</v>
      </c>
      <c r="E5689" s="181" t="s">
        <v>7864</v>
      </c>
      <c r="F5689" s="181" t="s">
        <v>304</v>
      </c>
      <c r="G5689" s="181" t="s">
        <v>1508</v>
      </c>
      <c r="H5689" s="181" t="s">
        <v>7</v>
      </c>
      <c r="I5689" s="181" t="s">
        <v>7828</v>
      </c>
      <c r="J5689" s="181">
        <v>53870</v>
      </c>
      <c r="K5689" s="181">
        <v>12</v>
      </c>
      <c r="L5689" s="181"/>
      <c r="M5689" s="181"/>
      <c r="N5689" s="596" t="s">
        <v>291</v>
      </c>
    </row>
    <row r="5690" spans="1:14" s="158" customFormat="1" ht="18" customHeight="1" x14ac:dyDescent="0.25">
      <c r="A5690" s="181">
        <v>29523</v>
      </c>
      <c r="B5690" s="701" t="s">
        <v>15850</v>
      </c>
      <c r="C5690" s="181" t="s">
        <v>10759</v>
      </c>
      <c r="D5690" s="181" t="s">
        <v>698</v>
      </c>
      <c r="E5690" s="181" t="s">
        <v>11240</v>
      </c>
      <c r="F5690" s="181" t="s">
        <v>304</v>
      </c>
      <c r="G5690" s="181" t="s">
        <v>700</v>
      </c>
      <c r="H5690" s="181" t="s">
        <v>5</v>
      </c>
      <c r="I5690" s="181" t="s">
        <v>15852</v>
      </c>
      <c r="J5690" s="181">
        <v>170020</v>
      </c>
      <c r="K5690" s="181">
        <v>2</v>
      </c>
      <c r="L5690" s="181"/>
      <c r="M5690" s="181"/>
      <c r="N5690" s="596" t="s">
        <v>291</v>
      </c>
    </row>
    <row r="5691" spans="1:14" s="158" customFormat="1" ht="18" customHeight="1" x14ac:dyDescent="0.25">
      <c r="A5691" s="181">
        <v>29045</v>
      </c>
      <c r="B5691" s="701" t="s">
        <v>10765</v>
      </c>
      <c r="C5691" s="181" t="s">
        <v>18733</v>
      </c>
      <c r="D5691" s="181" t="s">
        <v>698</v>
      </c>
      <c r="E5691" s="181" t="s">
        <v>7710</v>
      </c>
      <c r="F5691" s="181" t="s">
        <v>304</v>
      </c>
      <c r="G5691" s="181" t="s">
        <v>872</v>
      </c>
      <c r="H5691" s="181" t="s">
        <v>5</v>
      </c>
      <c r="I5691" s="181" t="s">
        <v>18735</v>
      </c>
      <c r="J5691" s="181">
        <v>166240</v>
      </c>
      <c r="K5691" s="181">
        <v>6</v>
      </c>
      <c r="L5691" s="181"/>
      <c r="M5691" s="181"/>
      <c r="N5691" s="596" t="s">
        <v>291</v>
      </c>
    </row>
    <row r="5692" spans="1:14" s="158" customFormat="1" ht="18" customHeight="1" x14ac:dyDescent="0.25">
      <c r="A5692" s="181">
        <v>29765</v>
      </c>
      <c r="B5692" s="701">
        <v>41423</v>
      </c>
      <c r="C5692" s="181" t="s">
        <v>18745</v>
      </c>
      <c r="D5692" s="181" t="s">
        <v>712</v>
      </c>
      <c r="E5692" s="181" t="s">
        <v>8383</v>
      </c>
      <c r="F5692" s="181" t="s">
        <v>304</v>
      </c>
      <c r="G5692" s="181" t="s">
        <v>567</v>
      </c>
      <c r="H5692" s="181" t="s">
        <v>5</v>
      </c>
      <c r="I5692" s="181" t="s">
        <v>18746</v>
      </c>
      <c r="J5692" s="181">
        <v>6460</v>
      </c>
      <c r="K5692" s="181">
        <v>16</v>
      </c>
      <c r="L5692" s="181"/>
      <c r="M5692" s="181"/>
      <c r="N5692" s="596" t="s">
        <v>291</v>
      </c>
    </row>
    <row r="5693" spans="1:14" s="158" customFormat="1" ht="18" customHeight="1" x14ac:dyDescent="0.25">
      <c r="A5693" s="181">
        <v>29719</v>
      </c>
      <c r="B5693" s="701">
        <v>41540</v>
      </c>
      <c r="C5693" s="181" t="s">
        <v>12661</v>
      </c>
      <c r="D5693" s="181" t="s">
        <v>712</v>
      </c>
      <c r="E5693" s="181" t="s">
        <v>13747</v>
      </c>
      <c r="F5693" s="181" t="s">
        <v>304</v>
      </c>
      <c r="G5693" s="181" t="s">
        <v>567</v>
      </c>
      <c r="H5693" s="181" t="s">
        <v>5</v>
      </c>
      <c r="I5693" s="181" t="s">
        <v>13748</v>
      </c>
      <c r="J5693" s="181">
        <v>9190</v>
      </c>
      <c r="K5693" s="181">
        <v>10</v>
      </c>
      <c r="L5693" s="181"/>
      <c r="M5693" s="181"/>
      <c r="N5693" s="596" t="s">
        <v>291</v>
      </c>
    </row>
    <row r="5694" spans="1:14" s="158" customFormat="1" ht="18" customHeight="1" x14ac:dyDescent="0.25">
      <c r="A5694" s="181">
        <v>13058</v>
      </c>
      <c r="B5694" s="701">
        <v>39654</v>
      </c>
      <c r="C5694" s="181" t="s">
        <v>10766</v>
      </c>
      <c r="D5694" s="181" t="s">
        <v>712</v>
      </c>
      <c r="E5694" s="181" t="s">
        <v>10767</v>
      </c>
      <c r="F5694" s="181" t="s">
        <v>304</v>
      </c>
      <c r="G5694" s="181" t="s">
        <v>567</v>
      </c>
      <c r="H5694" s="181" t="s">
        <v>5</v>
      </c>
      <c r="I5694" s="181" t="s">
        <v>10768</v>
      </c>
      <c r="J5694" s="181">
        <v>12370</v>
      </c>
      <c r="K5694" s="181">
        <v>12</v>
      </c>
      <c r="L5694" s="181"/>
      <c r="M5694" s="181"/>
      <c r="N5694" s="596" t="s">
        <v>291</v>
      </c>
    </row>
    <row r="5695" spans="1:14" s="158" customFormat="1" ht="18" customHeight="1" x14ac:dyDescent="0.25">
      <c r="A5695" s="181">
        <v>23305</v>
      </c>
      <c r="B5695" s="701">
        <v>39488</v>
      </c>
      <c r="C5695" s="181" t="s">
        <v>7887</v>
      </c>
      <c r="D5695" s="181" t="s">
        <v>712</v>
      </c>
      <c r="E5695" s="181" t="s">
        <v>7866</v>
      </c>
      <c r="F5695" s="181" t="s">
        <v>304</v>
      </c>
      <c r="G5695" s="181" t="s">
        <v>567</v>
      </c>
      <c r="H5695" s="181" t="s">
        <v>5</v>
      </c>
      <c r="I5695" s="181" t="s">
        <v>7810</v>
      </c>
      <c r="J5695" s="181">
        <v>6860</v>
      </c>
      <c r="K5695" s="181">
        <v>19</v>
      </c>
      <c r="L5695" s="181"/>
      <c r="M5695" s="181"/>
      <c r="N5695" s="596" t="s">
        <v>291</v>
      </c>
    </row>
    <row r="5696" spans="1:14" s="158" customFormat="1" ht="18" customHeight="1" x14ac:dyDescent="0.25">
      <c r="A5696" s="181">
        <v>24675</v>
      </c>
      <c r="B5696" s="701" t="s">
        <v>10974</v>
      </c>
      <c r="C5696" s="181" t="s">
        <v>10975</v>
      </c>
      <c r="D5696" s="181" t="s">
        <v>712</v>
      </c>
      <c r="E5696" s="181" t="s">
        <v>7866</v>
      </c>
      <c r="F5696" s="181" t="s">
        <v>304</v>
      </c>
      <c r="G5696" s="181" t="s">
        <v>718</v>
      </c>
      <c r="H5696" s="181" t="s">
        <v>5</v>
      </c>
      <c r="I5696" s="181" t="s">
        <v>10976</v>
      </c>
      <c r="J5696" s="181">
        <v>5350</v>
      </c>
      <c r="K5696" s="181">
        <v>7</v>
      </c>
      <c r="L5696" s="181"/>
      <c r="M5696" s="181"/>
      <c r="N5696" s="596" t="s">
        <v>291</v>
      </c>
    </row>
    <row r="5697" spans="1:14" s="158" customFormat="1" ht="18" customHeight="1" x14ac:dyDescent="0.25">
      <c r="A5697" s="181">
        <v>28785</v>
      </c>
      <c r="B5697" s="701" t="s">
        <v>12266</v>
      </c>
      <c r="C5697" s="181" t="s">
        <v>14391</v>
      </c>
      <c r="D5697" s="181" t="s">
        <v>712</v>
      </c>
      <c r="E5697" s="181" t="s">
        <v>7866</v>
      </c>
      <c r="F5697" s="181" t="s">
        <v>304</v>
      </c>
      <c r="G5697" s="181" t="s">
        <v>601</v>
      </c>
      <c r="H5697" s="181" t="s">
        <v>5</v>
      </c>
      <c r="I5697" s="181" t="s">
        <v>14393</v>
      </c>
      <c r="J5697" s="181">
        <v>5830</v>
      </c>
      <c r="K5697" s="181">
        <v>118</v>
      </c>
      <c r="L5697" s="181"/>
      <c r="M5697" s="181"/>
      <c r="N5697" s="596" t="s">
        <v>291</v>
      </c>
    </row>
    <row r="5698" spans="1:14" s="158" customFormat="1" ht="18" customHeight="1" x14ac:dyDescent="0.25">
      <c r="A5698" s="181">
        <v>29682</v>
      </c>
      <c r="B5698" s="701">
        <v>39493</v>
      </c>
      <c r="C5698" s="181" t="s">
        <v>18747</v>
      </c>
      <c r="D5698" s="181" t="s">
        <v>712</v>
      </c>
      <c r="E5698" s="181" t="s">
        <v>7866</v>
      </c>
      <c r="F5698" s="181" t="s">
        <v>304</v>
      </c>
      <c r="G5698" s="181" t="s">
        <v>567</v>
      </c>
      <c r="H5698" s="181" t="s">
        <v>5</v>
      </c>
      <c r="I5698" s="181" t="s">
        <v>17574</v>
      </c>
      <c r="J5698" s="181">
        <v>6650</v>
      </c>
      <c r="K5698" s="181">
        <v>10</v>
      </c>
      <c r="L5698" s="181"/>
      <c r="M5698" s="181"/>
      <c r="N5698" s="596" t="s">
        <v>291</v>
      </c>
    </row>
    <row r="5699" spans="1:14" s="158" customFormat="1" ht="18" customHeight="1" x14ac:dyDescent="0.25">
      <c r="A5699" s="181">
        <v>80834</v>
      </c>
      <c r="B5699" s="701">
        <v>39631</v>
      </c>
      <c r="C5699" s="181" t="s">
        <v>18748</v>
      </c>
      <c r="D5699" s="181" t="s">
        <v>712</v>
      </c>
      <c r="E5699" s="181" t="s">
        <v>18749</v>
      </c>
      <c r="F5699" s="181" t="s">
        <v>304</v>
      </c>
      <c r="G5699" s="181" t="s">
        <v>567</v>
      </c>
      <c r="H5699" s="181" t="s">
        <v>5</v>
      </c>
      <c r="I5699" s="181" t="s">
        <v>14396</v>
      </c>
      <c r="J5699" s="181">
        <v>9060</v>
      </c>
      <c r="K5699" s="181">
        <v>15</v>
      </c>
      <c r="L5699" s="181"/>
      <c r="M5699" s="181"/>
      <c r="N5699" s="596" t="s">
        <v>291</v>
      </c>
    </row>
    <row r="5700" spans="1:14" s="158" customFormat="1" ht="18" customHeight="1" x14ac:dyDescent="0.25">
      <c r="A5700" s="181">
        <v>27805</v>
      </c>
      <c r="B5700" s="701">
        <v>39635</v>
      </c>
      <c r="C5700" s="181" t="s">
        <v>18750</v>
      </c>
      <c r="D5700" s="181" t="s">
        <v>712</v>
      </c>
      <c r="E5700" s="181" t="s">
        <v>18751</v>
      </c>
      <c r="F5700" s="181" t="s">
        <v>304</v>
      </c>
      <c r="G5700" s="181" t="s">
        <v>567</v>
      </c>
      <c r="H5700" s="181" t="s">
        <v>5</v>
      </c>
      <c r="I5700" s="181" t="s">
        <v>18752</v>
      </c>
      <c r="J5700" s="181">
        <v>9900</v>
      </c>
      <c r="K5700" s="181">
        <v>12</v>
      </c>
      <c r="L5700" s="181"/>
      <c r="M5700" s="181"/>
      <c r="N5700" s="596" t="s">
        <v>291</v>
      </c>
    </row>
    <row r="5701" spans="1:14" s="158" customFormat="1" ht="18" customHeight="1" x14ac:dyDescent="0.25">
      <c r="A5701" s="181">
        <v>29720</v>
      </c>
      <c r="B5701" s="701">
        <v>41541</v>
      </c>
      <c r="C5701" s="181" t="s">
        <v>15854</v>
      </c>
      <c r="D5701" s="181" t="s">
        <v>712</v>
      </c>
      <c r="E5701" s="181" t="s">
        <v>15855</v>
      </c>
      <c r="F5701" s="181" t="s">
        <v>304</v>
      </c>
      <c r="G5701" s="181" t="s">
        <v>567</v>
      </c>
      <c r="H5701" s="181" t="s">
        <v>5</v>
      </c>
      <c r="I5701" s="181" t="s">
        <v>15856</v>
      </c>
      <c r="J5701" s="181">
        <v>9420</v>
      </c>
      <c r="K5701" s="181">
        <v>15</v>
      </c>
      <c r="L5701" s="181"/>
      <c r="M5701" s="181"/>
      <c r="N5701" s="596" t="s">
        <v>291</v>
      </c>
    </row>
    <row r="5702" spans="1:14" s="158" customFormat="1" ht="18" customHeight="1" x14ac:dyDescent="0.25">
      <c r="A5702" s="181">
        <v>25427</v>
      </c>
      <c r="B5702" s="701">
        <v>39674</v>
      </c>
      <c r="C5702" s="181" t="s">
        <v>18753</v>
      </c>
      <c r="D5702" s="181" t="s">
        <v>712</v>
      </c>
      <c r="E5702" s="181" t="s">
        <v>18754</v>
      </c>
      <c r="F5702" s="181" t="s">
        <v>304</v>
      </c>
      <c r="G5702" s="181" t="s">
        <v>567</v>
      </c>
      <c r="H5702" s="181" t="s">
        <v>5</v>
      </c>
      <c r="I5702" s="181" t="s">
        <v>17577</v>
      </c>
      <c r="J5702" s="181">
        <v>8660</v>
      </c>
      <c r="K5702" s="181">
        <v>36</v>
      </c>
      <c r="L5702" s="181"/>
      <c r="M5702" s="181"/>
      <c r="N5702" s="596" t="s">
        <v>291</v>
      </c>
    </row>
    <row r="5703" spans="1:14" s="158" customFormat="1" ht="18" customHeight="1" x14ac:dyDescent="0.25">
      <c r="A5703" s="181">
        <v>29716</v>
      </c>
      <c r="B5703" s="701">
        <v>37403</v>
      </c>
      <c r="C5703" s="181" t="s">
        <v>7516</v>
      </c>
      <c r="D5703" s="181" t="s">
        <v>724</v>
      </c>
      <c r="E5703" s="181" t="s">
        <v>7867</v>
      </c>
      <c r="F5703" s="181" t="s">
        <v>304</v>
      </c>
      <c r="G5703" s="181" t="s">
        <v>567</v>
      </c>
      <c r="H5703" s="181" t="s">
        <v>5</v>
      </c>
      <c r="I5703" s="181" t="s">
        <v>7537</v>
      </c>
      <c r="J5703" s="181">
        <v>1600</v>
      </c>
      <c r="K5703" s="181">
        <v>8</v>
      </c>
      <c r="L5703" s="181"/>
      <c r="M5703" s="181"/>
      <c r="N5703" s="596" t="s">
        <v>291</v>
      </c>
    </row>
    <row r="5704" spans="1:14" s="158" customFormat="1" ht="18" customHeight="1" x14ac:dyDescent="0.25">
      <c r="A5704" s="181">
        <v>27806</v>
      </c>
      <c r="B5704" s="701">
        <v>39632</v>
      </c>
      <c r="C5704" s="181" t="s">
        <v>7709</v>
      </c>
      <c r="D5704" s="181" t="s">
        <v>735</v>
      </c>
      <c r="E5704" s="181" t="s">
        <v>14397</v>
      </c>
      <c r="F5704" s="181" t="s">
        <v>304</v>
      </c>
      <c r="G5704" s="181" t="s">
        <v>567</v>
      </c>
      <c r="H5704" s="181" t="s">
        <v>5</v>
      </c>
      <c r="I5704" s="181" t="s">
        <v>14398</v>
      </c>
      <c r="J5704" s="181">
        <v>7430</v>
      </c>
      <c r="K5704" s="181">
        <v>12</v>
      </c>
      <c r="L5704" s="181"/>
      <c r="M5704" s="181"/>
      <c r="N5704" s="596" t="s">
        <v>291</v>
      </c>
    </row>
    <row r="5705" spans="1:14" s="158" customFormat="1" ht="18" customHeight="1" x14ac:dyDescent="0.25">
      <c r="A5705" s="181">
        <v>29689</v>
      </c>
      <c r="B5705" s="701">
        <v>39639</v>
      </c>
      <c r="C5705" s="181" t="s">
        <v>14399</v>
      </c>
      <c r="D5705" s="181" t="s">
        <v>735</v>
      </c>
      <c r="E5705" s="181" t="s">
        <v>8121</v>
      </c>
      <c r="F5705" s="181" t="s">
        <v>304</v>
      </c>
      <c r="G5705" s="181" t="s">
        <v>567</v>
      </c>
      <c r="H5705" s="181" t="s">
        <v>5</v>
      </c>
      <c r="I5705" s="181" t="s">
        <v>1133</v>
      </c>
      <c r="J5705" s="181">
        <v>8710</v>
      </c>
      <c r="K5705" s="181">
        <v>7</v>
      </c>
      <c r="L5705" s="181"/>
      <c r="M5705" s="181"/>
      <c r="N5705" s="596" t="s">
        <v>291</v>
      </c>
    </row>
    <row r="5706" spans="1:14" s="158" customFormat="1" ht="18" customHeight="1" x14ac:dyDescent="0.25">
      <c r="A5706" s="181">
        <v>68664</v>
      </c>
      <c r="B5706" s="701" t="s">
        <v>7874</v>
      </c>
      <c r="C5706" s="181" t="s">
        <v>7875</v>
      </c>
      <c r="D5706" s="181" t="s">
        <v>758</v>
      </c>
      <c r="E5706" s="181" t="s">
        <v>7876</v>
      </c>
      <c r="F5706" s="181" t="s">
        <v>577</v>
      </c>
      <c r="G5706" s="181" t="s">
        <v>753</v>
      </c>
      <c r="H5706" s="181" t="s">
        <v>5</v>
      </c>
      <c r="I5706" s="181" t="s">
        <v>5643</v>
      </c>
      <c r="J5706" s="181">
        <v>6160</v>
      </c>
      <c r="K5706" s="181">
        <v>58</v>
      </c>
      <c r="L5706" s="181"/>
      <c r="M5706" s="181"/>
      <c r="N5706" s="596" t="s">
        <v>291</v>
      </c>
    </row>
    <row r="5707" spans="1:14" s="158" customFormat="1" ht="18" customHeight="1" x14ac:dyDescent="0.25">
      <c r="A5707" s="181">
        <v>45865</v>
      </c>
      <c r="B5707" s="701" t="s">
        <v>15857</v>
      </c>
      <c r="C5707" s="181" t="s">
        <v>7452</v>
      </c>
      <c r="D5707" s="181" t="s">
        <v>768</v>
      </c>
      <c r="E5707" s="181" t="s">
        <v>15858</v>
      </c>
      <c r="F5707" s="181" t="s">
        <v>304</v>
      </c>
      <c r="G5707" s="181" t="s">
        <v>518</v>
      </c>
      <c r="H5707" s="181" t="s">
        <v>9</v>
      </c>
      <c r="I5707" s="181" t="s">
        <v>15859</v>
      </c>
      <c r="J5707" s="181">
        <v>64930</v>
      </c>
      <c r="K5707" s="181">
        <v>4</v>
      </c>
      <c r="L5707" s="181"/>
      <c r="M5707" s="181"/>
      <c r="N5707" s="596" t="s">
        <v>291</v>
      </c>
    </row>
    <row r="5708" spans="1:14" s="158" customFormat="1" ht="18" customHeight="1" x14ac:dyDescent="0.25">
      <c r="A5708" s="181">
        <v>25946</v>
      </c>
      <c r="B5708" s="701" t="s">
        <v>7877</v>
      </c>
      <c r="C5708" s="181" t="s">
        <v>7719</v>
      </c>
      <c r="D5708" s="181" t="s">
        <v>768</v>
      </c>
      <c r="E5708" s="181" t="s">
        <v>7739</v>
      </c>
      <c r="F5708" s="181" t="s">
        <v>304</v>
      </c>
      <c r="G5708" s="181" t="s">
        <v>518</v>
      </c>
      <c r="H5708" s="181" t="s">
        <v>9</v>
      </c>
      <c r="I5708" s="181" t="s">
        <v>501</v>
      </c>
      <c r="J5708" s="181">
        <v>56570</v>
      </c>
      <c r="K5708" s="181">
        <v>14</v>
      </c>
      <c r="L5708" s="181"/>
      <c r="M5708" s="181"/>
      <c r="N5708" s="596" t="s">
        <v>291</v>
      </c>
    </row>
    <row r="5709" spans="1:14" s="158" customFormat="1" ht="18" customHeight="1" x14ac:dyDescent="0.25">
      <c r="A5709" s="181">
        <v>26196</v>
      </c>
      <c r="B5709" s="701" t="s">
        <v>15860</v>
      </c>
      <c r="C5709" s="181" t="s">
        <v>7827</v>
      </c>
      <c r="D5709" s="181" t="s">
        <v>768</v>
      </c>
      <c r="E5709" s="181" t="s">
        <v>15861</v>
      </c>
      <c r="F5709" s="181" t="s">
        <v>304</v>
      </c>
      <c r="G5709" s="181" t="s">
        <v>518</v>
      </c>
      <c r="H5709" s="181" t="s">
        <v>9</v>
      </c>
      <c r="I5709" s="181" t="s">
        <v>766</v>
      </c>
      <c r="J5709" s="181">
        <v>67710</v>
      </c>
      <c r="K5709" s="181">
        <v>18</v>
      </c>
      <c r="L5709" s="181"/>
      <c r="M5709" s="181"/>
      <c r="N5709" s="596" t="s">
        <v>291</v>
      </c>
    </row>
    <row r="5710" spans="1:14" s="158" customFormat="1" ht="18" customHeight="1" x14ac:dyDescent="0.25">
      <c r="A5710" s="181">
        <v>15106</v>
      </c>
      <c r="B5710" s="701" t="s">
        <v>15862</v>
      </c>
      <c r="C5710" s="181" t="s">
        <v>7456</v>
      </c>
      <c r="D5710" s="181" t="s">
        <v>768</v>
      </c>
      <c r="E5710" s="181" t="s">
        <v>7793</v>
      </c>
      <c r="F5710" s="181" t="s">
        <v>304</v>
      </c>
      <c r="G5710" s="181" t="s">
        <v>518</v>
      </c>
      <c r="H5710" s="181" t="s">
        <v>9</v>
      </c>
      <c r="I5710" s="181" t="s">
        <v>2341</v>
      </c>
      <c r="J5710" s="181">
        <v>54270</v>
      </c>
      <c r="K5710" s="181">
        <v>44</v>
      </c>
      <c r="L5710" s="181"/>
      <c r="M5710" s="181"/>
      <c r="N5710" s="596" t="s">
        <v>291</v>
      </c>
    </row>
    <row r="5711" spans="1:14" s="158" customFormat="1" ht="18" customHeight="1" x14ac:dyDescent="0.25">
      <c r="A5711" s="181">
        <v>28918</v>
      </c>
      <c r="B5711" s="701" t="s">
        <v>7885</v>
      </c>
      <c r="C5711" s="181" t="s">
        <v>7678</v>
      </c>
      <c r="D5711" s="181" t="s">
        <v>7883</v>
      </c>
      <c r="E5711" s="181" t="s">
        <v>7884</v>
      </c>
      <c r="F5711" s="181" t="s">
        <v>304</v>
      </c>
      <c r="G5711" s="181" t="s">
        <v>466</v>
      </c>
      <c r="H5711" s="181" t="s">
        <v>12</v>
      </c>
      <c r="I5711" s="181" t="s">
        <v>13731</v>
      </c>
      <c r="J5711" s="181">
        <v>25190</v>
      </c>
      <c r="K5711" s="181">
        <v>54</v>
      </c>
      <c r="L5711" s="181"/>
      <c r="M5711" s="181"/>
      <c r="N5711" s="596" t="s">
        <v>291</v>
      </c>
    </row>
    <row r="5712" spans="1:14" s="158" customFormat="1" ht="18" customHeight="1" x14ac:dyDescent="0.25">
      <c r="A5712" s="181">
        <v>12994</v>
      </c>
      <c r="B5712" s="701">
        <v>17415</v>
      </c>
      <c r="C5712" s="181" t="s">
        <v>15851</v>
      </c>
      <c r="D5712" s="181" t="s">
        <v>7883</v>
      </c>
      <c r="E5712" s="181" t="s">
        <v>7884</v>
      </c>
      <c r="F5712" s="181" t="s">
        <v>304</v>
      </c>
      <c r="G5712" s="181" t="s">
        <v>776</v>
      </c>
      <c r="H5712" s="181" t="s">
        <v>7</v>
      </c>
      <c r="I5712" s="181" t="s">
        <v>15863</v>
      </c>
      <c r="J5712" s="181">
        <v>13470</v>
      </c>
      <c r="K5712" s="181">
        <v>17</v>
      </c>
      <c r="L5712" s="181"/>
      <c r="M5712" s="181"/>
      <c r="N5712" s="596" t="s">
        <v>291</v>
      </c>
    </row>
    <row r="5713" spans="1:14" s="158" customFormat="1" ht="18" customHeight="1" x14ac:dyDescent="0.25">
      <c r="A5713" s="181">
        <v>12954</v>
      </c>
      <c r="B5713" s="701" t="s">
        <v>18755</v>
      </c>
      <c r="C5713" s="181" t="s">
        <v>17579</v>
      </c>
      <c r="D5713" s="181" t="s">
        <v>18756</v>
      </c>
      <c r="E5713" s="181" t="s">
        <v>18757</v>
      </c>
      <c r="F5713" s="181" t="s">
        <v>304</v>
      </c>
      <c r="G5713" s="181" t="s">
        <v>776</v>
      </c>
      <c r="H5713" s="181" t="s">
        <v>7</v>
      </c>
      <c r="I5713" s="181" t="s">
        <v>7835</v>
      </c>
      <c r="J5713" s="181">
        <v>8690</v>
      </c>
      <c r="K5713" s="181">
        <v>48</v>
      </c>
      <c r="L5713" s="181"/>
      <c r="M5713" s="181"/>
      <c r="N5713" s="596" t="s">
        <v>291</v>
      </c>
    </row>
    <row r="5714" spans="1:14" s="158" customFormat="1" ht="18" customHeight="1" x14ac:dyDescent="0.25">
      <c r="A5714" s="181">
        <v>12958</v>
      </c>
      <c r="B5714" s="701" t="s">
        <v>7886</v>
      </c>
      <c r="C5714" s="181" t="s">
        <v>7887</v>
      </c>
      <c r="D5714" s="181" t="s">
        <v>7888</v>
      </c>
      <c r="E5714" s="181" t="s">
        <v>7824</v>
      </c>
      <c r="F5714" s="181" t="s">
        <v>304</v>
      </c>
      <c r="G5714" s="181" t="s">
        <v>776</v>
      </c>
      <c r="H5714" s="181" t="s">
        <v>7</v>
      </c>
      <c r="I5714" s="181" t="s">
        <v>7803</v>
      </c>
      <c r="J5714" s="181">
        <v>9400</v>
      </c>
      <c r="K5714" s="181">
        <v>65</v>
      </c>
      <c r="L5714" s="181"/>
      <c r="M5714" s="181"/>
      <c r="N5714" s="596" t="s">
        <v>291</v>
      </c>
    </row>
    <row r="5715" spans="1:14" s="158" customFormat="1" ht="18" customHeight="1" x14ac:dyDescent="0.25">
      <c r="A5715" s="181">
        <v>12961</v>
      </c>
      <c r="B5715" s="701">
        <v>15390</v>
      </c>
      <c r="C5715" s="181" t="s">
        <v>11862</v>
      </c>
      <c r="D5715" s="181" t="s">
        <v>11863</v>
      </c>
      <c r="E5715" s="181" t="s">
        <v>11864</v>
      </c>
      <c r="F5715" s="181" t="s">
        <v>304</v>
      </c>
      <c r="G5715" s="181" t="s">
        <v>776</v>
      </c>
      <c r="H5715" s="181" t="s">
        <v>7</v>
      </c>
      <c r="I5715" s="181" t="s">
        <v>7350</v>
      </c>
      <c r="J5715" s="181">
        <v>9850</v>
      </c>
      <c r="K5715" s="181">
        <v>49</v>
      </c>
      <c r="L5715" s="181"/>
      <c r="M5715" s="181"/>
      <c r="N5715" s="596" t="s">
        <v>291</v>
      </c>
    </row>
    <row r="5716" spans="1:14" s="158" customFormat="1" ht="18" customHeight="1" x14ac:dyDescent="0.25">
      <c r="A5716" s="181">
        <v>13222</v>
      </c>
      <c r="B5716" s="701" t="s">
        <v>14400</v>
      </c>
      <c r="C5716" s="181" t="s">
        <v>7865</v>
      </c>
      <c r="D5716" s="181" t="s">
        <v>14401</v>
      </c>
      <c r="E5716" s="181" t="s">
        <v>14402</v>
      </c>
      <c r="F5716" s="181" t="s">
        <v>304</v>
      </c>
      <c r="G5716" s="181" t="s">
        <v>776</v>
      </c>
      <c r="H5716" s="181" t="s">
        <v>7</v>
      </c>
      <c r="I5716" s="181" t="s">
        <v>13742</v>
      </c>
      <c r="J5716" s="181">
        <v>14040</v>
      </c>
      <c r="K5716" s="181">
        <v>57</v>
      </c>
      <c r="L5716" s="181"/>
      <c r="M5716" s="181"/>
      <c r="N5716" s="596" t="s">
        <v>291</v>
      </c>
    </row>
    <row r="5717" spans="1:14" s="158" customFormat="1" ht="18" customHeight="1" x14ac:dyDescent="0.25">
      <c r="A5717" s="181">
        <v>27201</v>
      </c>
      <c r="B5717" s="701" t="s">
        <v>7890</v>
      </c>
      <c r="C5717" s="181" t="s">
        <v>7473</v>
      </c>
      <c r="D5717" s="181" t="s">
        <v>7891</v>
      </c>
      <c r="E5717" s="181" t="s">
        <v>7892</v>
      </c>
      <c r="F5717" s="181" t="s">
        <v>304</v>
      </c>
      <c r="G5717" s="181" t="s">
        <v>466</v>
      </c>
      <c r="H5717" s="181" t="s">
        <v>12</v>
      </c>
      <c r="I5717" s="181" t="s">
        <v>7856</v>
      </c>
      <c r="J5717" s="181">
        <v>27190</v>
      </c>
      <c r="K5717" s="181">
        <v>29</v>
      </c>
      <c r="L5717" s="181"/>
      <c r="M5717" s="181"/>
      <c r="N5717" s="596" t="s">
        <v>291</v>
      </c>
    </row>
    <row r="5718" spans="1:14" s="158" customFormat="1" ht="18" customHeight="1" x14ac:dyDescent="0.25">
      <c r="A5718" s="181">
        <v>29310</v>
      </c>
      <c r="B5718" s="701" t="s">
        <v>7894</v>
      </c>
      <c r="C5718" s="181" t="s">
        <v>7769</v>
      </c>
      <c r="D5718" s="181" t="s">
        <v>7891</v>
      </c>
      <c r="E5718" s="181" t="s">
        <v>7892</v>
      </c>
      <c r="F5718" s="181" t="s">
        <v>304</v>
      </c>
      <c r="G5718" s="181" t="s">
        <v>776</v>
      </c>
      <c r="H5718" s="181" t="s">
        <v>7</v>
      </c>
      <c r="I5718" s="181" t="s">
        <v>7844</v>
      </c>
      <c r="J5718" s="181">
        <v>15090</v>
      </c>
      <c r="K5718" s="181">
        <v>49</v>
      </c>
      <c r="L5718" s="181"/>
      <c r="M5718" s="181"/>
      <c r="N5718" s="596" t="s">
        <v>291</v>
      </c>
    </row>
    <row r="5719" spans="1:14" s="158" customFormat="1" ht="18" customHeight="1" x14ac:dyDescent="0.25">
      <c r="A5719" s="181">
        <v>13737</v>
      </c>
      <c r="B5719" s="701" t="s">
        <v>7896</v>
      </c>
      <c r="C5719" s="181" t="s">
        <v>15824</v>
      </c>
      <c r="D5719" s="181" t="s">
        <v>7898</v>
      </c>
      <c r="E5719" s="181" t="s">
        <v>7899</v>
      </c>
      <c r="F5719" s="181" t="s">
        <v>304</v>
      </c>
      <c r="G5719" s="181" t="s">
        <v>776</v>
      </c>
      <c r="H5719" s="181" t="s">
        <v>7</v>
      </c>
      <c r="I5719" s="181" t="s">
        <v>4479</v>
      </c>
      <c r="J5719" s="181">
        <v>11000</v>
      </c>
      <c r="K5719" s="181">
        <v>110</v>
      </c>
      <c r="L5719" s="181"/>
      <c r="M5719" s="181"/>
      <c r="N5719" s="596" t="s">
        <v>291</v>
      </c>
    </row>
    <row r="5720" spans="1:14" s="158" customFormat="1" ht="18" customHeight="1" x14ac:dyDescent="0.25">
      <c r="A5720" s="181">
        <v>10967</v>
      </c>
      <c r="B5720" s="701" t="s">
        <v>7900</v>
      </c>
      <c r="C5720" s="181" t="s">
        <v>7568</v>
      </c>
      <c r="D5720" s="181" t="s">
        <v>7902</v>
      </c>
      <c r="E5720" s="181" t="s">
        <v>7903</v>
      </c>
      <c r="F5720" s="181" t="s">
        <v>304</v>
      </c>
      <c r="G5720" s="181" t="s">
        <v>466</v>
      </c>
      <c r="H5720" s="181" t="s">
        <v>12</v>
      </c>
      <c r="I5720" s="181" t="s">
        <v>7868</v>
      </c>
      <c r="J5720" s="181">
        <v>57230</v>
      </c>
      <c r="K5720" s="181">
        <v>38</v>
      </c>
      <c r="L5720" s="181"/>
      <c r="M5720" s="181"/>
      <c r="N5720" s="596" t="s">
        <v>291</v>
      </c>
    </row>
    <row r="5721" spans="1:14" s="158" customFormat="1" ht="18" customHeight="1" x14ac:dyDescent="0.25">
      <c r="A5721" s="181">
        <v>22973</v>
      </c>
      <c r="B5721" s="701" t="s">
        <v>7904</v>
      </c>
      <c r="C5721" s="181" t="s">
        <v>7480</v>
      </c>
      <c r="D5721" s="181" t="s">
        <v>7902</v>
      </c>
      <c r="E5721" s="181" t="s">
        <v>7903</v>
      </c>
      <c r="F5721" s="181" t="s">
        <v>304</v>
      </c>
      <c r="G5721" s="181" t="s">
        <v>776</v>
      </c>
      <c r="H5721" s="181" t="s">
        <v>7</v>
      </c>
      <c r="I5721" s="181" t="s">
        <v>7871</v>
      </c>
      <c r="J5721" s="181">
        <v>36850</v>
      </c>
      <c r="K5721" s="181">
        <v>18</v>
      </c>
      <c r="L5721" s="181"/>
      <c r="M5721" s="181"/>
      <c r="N5721" s="596" t="s">
        <v>291</v>
      </c>
    </row>
    <row r="5722" spans="1:14" s="158" customFormat="1" ht="18" customHeight="1" x14ac:dyDescent="0.25">
      <c r="A5722" s="181">
        <v>29126</v>
      </c>
      <c r="B5722" s="701" t="s">
        <v>7906</v>
      </c>
      <c r="C5722" s="181" t="s">
        <v>7852</v>
      </c>
      <c r="D5722" s="181" t="s">
        <v>7908</v>
      </c>
      <c r="E5722" s="181" t="s">
        <v>7909</v>
      </c>
      <c r="F5722" s="181" t="s">
        <v>304</v>
      </c>
      <c r="G5722" s="181" t="s">
        <v>466</v>
      </c>
      <c r="H5722" s="181" t="s">
        <v>12</v>
      </c>
      <c r="I5722" s="181" t="s">
        <v>983</v>
      </c>
      <c r="J5722" s="181">
        <v>69000</v>
      </c>
      <c r="K5722" s="181">
        <v>14</v>
      </c>
      <c r="L5722" s="181"/>
      <c r="M5722" s="181"/>
      <c r="N5722" s="596" t="s">
        <v>291</v>
      </c>
    </row>
    <row r="5723" spans="1:14" s="158" customFormat="1" ht="18" customHeight="1" x14ac:dyDescent="0.25">
      <c r="A5723" s="181">
        <v>13065</v>
      </c>
      <c r="B5723" s="701" t="s">
        <v>18758</v>
      </c>
      <c r="C5723" s="181" t="s">
        <v>7855</v>
      </c>
      <c r="D5723" s="181" t="s">
        <v>18759</v>
      </c>
      <c r="E5723" s="181" t="s">
        <v>18760</v>
      </c>
      <c r="F5723" s="181" t="s">
        <v>304</v>
      </c>
      <c r="G5723" s="181" t="s">
        <v>776</v>
      </c>
      <c r="H5723" s="181" t="s">
        <v>7</v>
      </c>
      <c r="I5723" s="181" t="s">
        <v>356</v>
      </c>
      <c r="J5723" s="181">
        <v>25650</v>
      </c>
      <c r="K5723" s="181">
        <v>55</v>
      </c>
      <c r="L5723" s="181"/>
      <c r="M5723" s="181"/>
      <c r="N5723" s="596" t="s">
        <v>291</v>
      </c>
    </row>
    <row r="5724" spans="1:14" s="158" customFormat="1" ht="18" customHeight="1" x14ac:dyDescent="0.25">
      <c r="A5724" s="181">
        <v>23811</v>
      </c>
      <c r="B5724" s="701" t="s">
        <v>7912</v>
      </c>
      <c r="C5724" s="181" t="s">
        <v>7907</v>
      </c>
      <c r="D5724" s="181" t="s">
        <v>7913</v>
      </c>
      <c r="E5724" s="181" t="s">
        <v>15864</v>
      </c>
      <c r="F5724" s="181" t="s">
        <v>304</v>
      </c>
      <c r="G5724" s="181" t="s">
        <v>466</v>
      </c>
      <c r="H5724" s="181" t="s">
        <v>12</v>
      </c>
      <c r="I5724" s="181" t="s">
        <v>7914</v>
      </c>
      <c r="J5724" s="181">
        <v>50410</v>
      </c>
      <c r="K5724" s="181">
        <v>10</v>
      </c>
      <c r="L5724" s="181"/>
      <c r="M5724" s="181"/>
      <c r="N5724" s="596" t="s">
        <v>291</v>
      </c>
    </row>
    <row r="5725" spans="1:14" s="158" customFormat="1" ht="18" customHeight="1" x14ac:dyDescent="0.25">
      <c r="A5725" s="181">
        <v>21072</v>
      </c>
      <c r="B5725" s="701" t="s">
        <v>7915</v>
      </c>
      <c r="C5725" s="181" t="s">
        <v>10971</v>
      </c>
      <c r="D5725" s="181" t="s">
        <v>7916</v>
      </c>
      <c r="E5725" s="181" t="s">
        <v>7917</v>
      </c>
      <c r="F5725" s="181" t="s">
        <v>304</v>
      </c>
      <c r="G5725" s="181" t="s">
        <v>776</v>
      </c>
      <c r="H5725" s="181" t="s">
        <v>7</v>
      </c>
      <c r="I5725" s="181" t="s">
        <v>7918</v>
      </c>
      <c r="J5725" s="181">
        <v>40730</v>
      </c>
      <c r="K5725" s="181">
        <v>38</v>
      </c>
      <c r="L5725" s="181"/>
      <c r="M5725" s="181"/>
      <c r="N5725" s="596" t="s">
        <v>291</v>
      </c>
    </row>
    <row r="5726" spans="1:14" s="158" customFormat="1" ht="18" customHeight="1" x14ac:dyDescent="0.25">
      <c r="A5726" s="181">
        <v>25526</v>
      </c>
      <c r="B5726" s="701" t="s">
        <v>7919</v>
      </c>
      <c r="C5726" s="181" t="s">
        <v>7578</v>
      </c>
      <c r="D5726" s="181" t="s">
        <v>7921</v>
      </c>
      <c r="E5726" s="181" t="s">
        <v>7866</v>
      </c>
      <c r="F5726" s="181" t="s">
        <v>304</v>
      </c>
      <c r="G5726" s="181" t="s">
        <v>466</v>
      </c>
      <c r="H5726" s="181" t="s">
        <v>12</v>
      </c>
      <c r="I5726" s="181" t="s">
        <v>7819</v>
      </c>
      <c r="J5726" s="181">
        <v>55970</v>
      </c>
      <c r="K5726" s="181">
        <v>25</v>
      </c>
      <c r="L5726" s="181"/>
      <c r="M5726" s="181"/>
      <c r="N5726" s="596" t="s">
        <v>291</v>
      </c>
    </row>
    <row r="5727" spans="1:14" s="158" customFormat="1" ht="18" customHeight="1" x14ac:dyDescent="0.25">
      <c r="A5727" s="181">
        <v>26766</v>
      </c>
      <c r="B5727" s="701" t="s">
        <v>15865</v>
      </c>
      <c r="C5727" s="181" t="s">
        <v>7820</v>
      </c>
      <c r="D5727" s="181" t="s">
        <v>7921</v>
      </c>
      <c r="E5727" s="181" t="s">
        <v>7866</v>
      </c>
      <c r="F5727" s="181" t="s">
        <v>304</v>
      </c>
      <c r="G5727" s="181" t="s">
        <v>776</v>
      </c>
      <c r="H5727" s="181" t="s">
        <v>7</v>
      </c>
      <c r="I5727" s="181" t="s">
        <v>15839</v>
      </c>
      <c r="J5727" s="181">
        <v>42700</v>
      </c>
      <c r="K5727" s="181">
        <v>17</v>
      </c>
      <c r="L5727" s="181"/>
      <c r="M5727" s="181"/>
      <c r="N5727" s="596" t="s">
        <v>291</v>
      </c>
    </row>
    <row r="5728" spans="1:14" s="158" customFormat="1" ht="18" customHeight="1" x14ac:dyDescent="0.25">
      <c r="A5728" s="181">
        <v>28930</v>
      </c>
      <c r="B5728" s="701" t="s">
        <v>7923</v>
      </c>
      <c r="C5728" s="181" t="s">
        <v>7796</v>
      </c>
      <c r="D5728" s="181" t="s">
        <v>7925</v>
      </c>
      <c r="E5728" s="181" t="s">
        <v>7711</v>
      </c>
      <c r="F5728" s="181" t="s">
        <v>304</v>
      </c>
      <c r="G5728" s="181" t="s">
        <v>466</v>
      </c>
      <c r="H5728" s="181" t="s">
        <v>12</v>
      </c>
      <c r="I5728" s="181" t="s">
        <v>7926</v>
      </c>
      <c r="J5728" s="181">
        <v>18030</v>
      </c>
      <c r="K5728" s="181">
        <v>23</v>
      </c>
      <c r="L5728" s="181"/>
      <c r="M5728" s="181"/>
      <c r="N5728" s="596" t="s">
        <v>291</v>
      </c>
    </row>
    <row r="5729" spans="1:14" s="158" customFormat="1" ht="18" customHeight="1" x14ac:dyDescent="0.25">
      <c r="A5729" s="181">
        <v>29655</v>
      </c>
      <c r="B5729" s="701" t="s">
        <v>7927</v>
      </c>
      <c r="C5729" s="181" t="s">
        <v>7584</v>
      </c>
      <c r="D5729" s="181" t="s">
        <v>7925</v>
      </c>
      <c r="E5729" s="181" t="s">
        <v>7711</v>
      </c>
      <c r="F5729" s="181" t="s">
        <v>304</v>
      </c>
      <c r="G5729" s="181" t="s">
        <v>776</v>
      </c>
      <c r="H5729" s="181" t="s">
        <v>7</v>
      </c>
      <c r="I5729" s="181" t="s">
        <v>14551</v>
      </c>
      <c r="J5729" s="181">
        <v>18680</v>
      </c>
      <c r="K5729" s="181">
        <v>67</v>
      </c>
      <c r="L5729" s="181"/>
      <c r="M5729" s="181"/>
      <c r="N5729" s="596" t="s">
        <v>291</v>
      </c>
    </row>
    <row r="5730" spans="1:14" s="158" customFormat="1" ht="18" customHeight="1" x14ac:dyDescent="0.25">
      <c r="A5730" s="181">
        <v>16067</v>
      </c>
      <c r="B5730" s="701" t="s">
        <v>17161</v>
      </c>
      <c r="C5730" s="181" t="s">
        <v>18761</v>
      </c>
      <c r="D5730" s="181" t="s">
        <v>17162</v>
      </c>
      <c r="E5730" s="181" t="s">
        <v>7269</v>
      </c>
      <c r="F5730" s="181" t="s">
        <v>304</v>
      </c>
      <c r="G5730" s="181" t="s">
        <v>466</v>
      </c>
      <c r="H5730" s="181" t="s">
        <v>12</v>
      </c>
      <c r="I5730" s="181" t="s">
        <v>7930</v>
      </c>
      <c r="J5730" s="181">
        <v>62990</v>
      </c>
      <c r="K5730" s="181">
        <v>5</v>
      </c>
      <c r="L5730" s="181"/>
      <c r="M5730" s="181"/>
      <c r="N5730" s="596" t="s">
        <v>291</v>
      </c>
    </row>
    <row r="5731" spans="1:14" s="158" customFormat="1" ht="18" customHeight="1" x14ac:dyDescent="0.25">
      <c r="A5731" s="181">
        <v>10902</v>
      </c>
      <c r="B5731" s="701" t="s">
        <v>7931</v>
      </c>
      <c r="C5731" s="181" t="s">
        <v>15831</v>
      </c>
      <c r="D5731" s="181" t="s">
        <v>2450</v>
      </c>
      <c r="E5731" s="181" t="s">
        <v>7932</v>
      </c>
      <c r="F5731" s="181" t="s">
        <v>304</v>
      </c>
      <c r="G5731" s="181" t="s">
        <v>2449</v>
      </c>
      <c r="H5731" s="181" t="s">
        <v>9</v>
      </c>
      <c r="I5731" s="181" t="s">
        <v>7933</v>
      </c>
      <c r="J5731" s="181">
        <v>29390</v>
      </c>
      <c r="K5731" s="181">
        <v>16</v>
      </c>
      <c r="L5731" s="181"/>
      <c r="M5731" s="181"/>
      <c r="N5731" s="596" t="s">
        <v>291</v>
      </c>
    </row>
    <row r="5732" spans="1:14" s="158" customFormat="1" ht="18" customHeight="1" x14ac:dyDescent="0.25">
      <c r="A5732" s="181">
        <v>10912</v>
      </c>
      <c r="B5732" s="701" t="s">
        <v>7934</v>
      </c>
      <c r="C5732" s="181" t="s">
        <v>13722</v>
      </c>
      <c r="D5732" s="181" t="s">
        <v>2450</v>
      </c>
      <c r="E5732" s="181" t="s">
        <v>1754</v>
      </c>
      <c r="F5732" s="181" t="s">
        <v>304</v>
      </c>
      <c r="G5732" s="181" t="s">
        <v>2449</v>
      </c>
      <c r="H5732" s="181" t="s">
        <v>9</v>
      </c>
      <c r="I5732" s="181" t="s">
        <v>7889</v>
      </c>
      <c r="J5732" s="181">
        <v>34360</v>
      </c>
      <c r="K5732" s="181">
        <v>28</v>
      </c>
      <c r="L5732" s="181"/>
      <c r="M5732" s="181"/>
      <c r="N5732" s="596" t="s">
        <v>291</v>
      </c>
    </row>
    <row r="5733" spans="1:14" s="158" customFormat="1" ht="18" customHeight="1" x14ac:dyDescent="0.25">
      <c r="A5733" s="181">
        <v>29574</v>
      </c>
      <c r="B5733" s="701" t="s">
        <v>13751</v>
      </c>
      <c r="C5733" s="181" t="s">
        <v>17575</v>
      </c>
      <c r="D5733" s="181" t="s">
        <v>849</v>
      </c>
      <c r="E5733" s="181" t="s">
        <v>13752</v>
      </c>
      <c r="F5733" s="181" t="s">
        <v>304</v>
      </c>
      <c r="G5733" s="181" t="s">
        <v>847</v>
      </c>
      <c r="H5733" s="181" t="s">
        <v>5</v>
      </c>
      <c r="I5733" s="181" t="s">
        <v>13731</v>
      </c>
      <c r="J5733" s="181">
        <v>69020</v>
      </c>
      <c r="K5733" s="181">
        <v>3</v>
      </c>
      <c r="L5733" s="181"/>
      <c r="M5733" s="181"/>
      <c r="N5733" s="596" t="s">
        <v>291</v>
      </c>
    </row>
    <row r="5734" spans="1:14" s="158" customFormat="1" ht="18" customHeight="1" x14ac:dyDescent="0.25">
      <c r="A5734" s="181">
        <v>28933</v>
      </c>
      <c r="B5734" s="701" t="s">
        <v>7936</v>
      </c>
      <c r="C5734" s="181" t="s">
        <v>18762</v>
      </c>
      <c r="D5734" s="181" t="s">
        <v>864</v>
      </c>
      <c r="E5734" s="181" t="s">
        <v>7938</v>
      </c>
      <c r="F5734" s="181" t="s">
        <v>304</v>
      </c>
      <c r="G5734" s="181" t="s">
        <v>866</v>
      </c>
      <c r="H5734" s="181" t="s">
        <v>7</v>
      </c>
      <c r="I5734" s="181" t="s">
        <v>18763</v>
      </c>
      <c r="J5734" s="181">
        <v>122830</v>
      </c>
      <c r="K5734" s="181">
        <v>3</v>
      </c>
      <c r="L5734" s="181"/>
      <c r="M5734" s="181"/>
      <c r="N5734" s="596" t="s">
        <v>291</v>
      </c>
    </row>
    <row r="5735" spans="1:14" s="158" customFormat="1" ht="18" customHeight="1" x14ac:dyDescent="0.25">
      <c r="A5735" s="181">
        <v>12544</v>
      </c>
      <c r="B5735" s="701" t="s">
        <v>10838</v>
      </c>
      <c r="C5735" s="181" t="s">
        <v>11713</v>
      </c>
      <c r="D5735" s="181" t="s">
        <v>864</v>
      </c>
      <c r="E5735" s="181" t="s">
        <v>7866</v>
      </c>
      <c r="F5735" s="181" t="s">
        <v>304</v>
      </c>
      <c r="G5735" s="181" t="s">
        <v>866</v>
      </c>
      <c r="H5735" s="181" t="s">
        <v>7</v>
      </c>
      <c r="I5735" s="181" t="s">
        <v>2720</v>
      </c>
      <c r="J5735" s="181">
        <v>130510</v>
      </c>
      <c r="K5735" s="181">
        <v>151</v>
      </c>
      <c r="L5735" s="181"/>
      <c r="M5735" s="181"/>
      <c r="N5735" s="596" t="s">
        <v>291</v>
      </c>
    </row>
    <row r="5736" spans="1:14" s="158" customFormat="1" ht="18" customHeight="1" x14ac:dyDescent="0.25">
      <c r="A5736" s="181">
        <v>12573</v>
      </c>
      <c r="B5736" s="701" t="s">
        <v>13753</v>
      </c>
      <c r="C5736" s="181" t="s">
        <v>11432</v>
      </c>
      <c r="D5736" s="181" t="s">
        <v>864</v>
      </c>
      <c r="E5736" s="181" t="s">
        <v>7940</v>
      </c>
      <c r="F5736" s="181" t="s">
        <v>304</v>
      </c>
      <c r="G5736" s="181" t="s">
        <v>866</v>
      </c>
      <c r="H5736" s="181" t="s">
        <v>7</v>
      </c>
      <c r="I5736" s="181" t="s">
        <v>13754</v>
      </c>
      <c r="J5736" s="181">
        <v>179700</v>
      </c>
      <c r="K5736" s="181">
        <v>30</v>
      </c>
      <c r="L5736" s="181"/>
      <c r="M5736" s="181"/>
      <c r="N5736" s="596" t="s">
        <v>291</v>
      </c>
    </row>
    <row r="5737" spans="1:14" s="158" customFormat="1" ht="18" customHeight="1" x14ac:dyDescent="0.25">
      <c r="A5737" s="181">
        <v>12616</v>
      </c>
      <c r="B5737" s="701" t="s">
        <v>13755</v>
      </c>
      <c r="C5737" s="181" t="s">
        <v>18745</v>
      </c>
      <c r="D5737" s="181" t="s">
        <v>864</v>
      </c>
      <c r="E5737" s="181" t="s">
        <v>13756</v>
      </c>
      <c r="F5737" s="181" t="s">
        <v>304</v>
      </c>
      <c r="G5737" s="181" t="s">
        <v>866</v>
      </c>
      <c r="H5737" s="181" t="s">
        <v>7</v>
      </c>
      <c r="I5737" s="181" t="s">
        <v>18746</v>
      </c>
      <c r="J5737" s="181">
        <v>140050</v>
      </c>
      <c r="K5737" s="181">
        <v>22</v>
      </c>
      <c r="L5737" s="181"/>
      <c r="M5737" s="181"/>
      <c r="N5737" s="596" t="s">
        <v>291</v>
      </c>
    </row>
    <row r="5738" spans="1:14" s="158" customFormat="1" ht="18" customHeight="1" x14ac:dyDescent="0.25">
      <c r="A5738" s="181">
        <v>30343</v>
      </c>
      <c r="B5738" s="701" t="s">
        <v>13757</v>
      </c>
      <c r="C5738" s="181" t="s">
        <v>13758</v>
      </c>
      <c r="D5738" s="181" t="s">
        <v>864</v>
      </c>
      <c r="E5738" s="181" t="s">
        <v>13759</v>
      </c>
      <c r="F5738" s="181" t="s">
        <v>304</v>
      </c>
      <c r="G5738" s="181" t="s">
        <v>866</v>
      </c>
      <c r="H5738" s="181" t="s">
        <v>7</v>
      </c>
      <c r="I5738" s="181" t="s">
        <v>17163</v>
      </c>
      <c r="J5738" s="181">
        <v>89710</v>
      </c>
      <c r="K5738" s="181">
        <v>13</v>
      </c>
      <c r="L5738" s="181"/>
      <c r="M5738" s="181"/>
      <c r="N5738" s="596" t="s">
        <v>291</v>
      </c>
    </row>
    <row r="5739" spans="1:14" s="158" customFormat="1" ht="18" customHeight="1" x14ac:dyDescent="0.25">
      <c r="A5739" s="181">
        <v>23381</v>
      </c>
      <c r="B5739" s="701" t="s">
        <v>12660</v>
      </c>
      <c r="C5739" s="181" t="s">
        <v>10766</v>
      </c>
      <c r="D5739" s="181" t="s">
        <v>875</v>
      </c>
      <c r="E5739" s="181" t="s">
        <v>7939</v>
      </c>
      <c r="F5739" s="181" t="s">
        <v>304</v>
      </c>
      <c r="G5739" s="181" t="s">
        <v>140</v>
      </c>
      <c r="H5739" s="181" t="s">
        <v>7</v>
      </c>
      <c r="I5739" s="181" t="s">
        <v>10768</v>
      </c>
      <c r="J5739" s="181">
        <v>460300</v>
      </c>
      <c r="K5739" s="181">
        <v>4</v>
      </c>
      <c r="L5739" s="181"/>
      <c r="M5739" s="181"/>
      <c r="N5739" s="596" t="s">
        <v>291</v>
      </c>
    </row>
    <row r="5740" spans="1:14" s="158" customFormat="1" ht="18" customHeight="1" x14ac:dyDescent="0.25">
      <c r="A5740" s="181">
        <v>24493</v>
      </c>
      <c r="B5740" s="701" t="s">
        <v>7944</v>
      </c>
      <c r="C5740" s="181" t="s">
        <v>7907</v>
      </c>
      <c r="D5740" s="181" t="s">
        <v>882</v>
      </c>
      <c r="E5740" s="181" t="s">
        <v>7739</v>
      </c>
      <c r="F5740" s="181" t="s">
        <v>304</v>
      </c>
      <c r="G5740" s="181" t="s">
        <v>140</v>
      </c>
      <c r="H5740" s="181" t="s">
        <v>7</v>
      </c>
      <c r="I5740" s="181" t="s">
        <v>501</v>
      </c>
      <c r="J5740" s="181">
        <v>207670</v>
      </c>
      <c r="K5740" s="181">
        <v>3</v>
      </c>
      <c r="L5740" s="181"/>
      <c r="M5740" s="181"/>
      <c r="N5740" s="596" t="s">
        <v>291</v>
      </c>
    </row>
    <row r="5741" spans="1:14" s="158" customFormat="1" ht="18" customHeight="1" x14ac:dyDescent="0.25">
      <c r="A5741" s="181">
        <v>27634</v>
      </c>
      <c r="B5741" s="701">
        <v>241441</v>
      </c>
      <c r="C5741" s="181" t="s">
        <v>10975</v>
      </c>
      <c r="D5741" s="181" t="s">
        <v>882</v>
      </c>
      <c r="E5741" s="181" t="s">
        <v>7946</v>
      </c>
      <c r="F5741" s="181" t="s">
        <v>304</v>
      </c>
      <c r="G5741" s="181" t="s">
        <v>140</v>
      </c>
      <c r="H5741" s="181" t="s">
        <v>7</v>
      </c>
      <c r="I5741" s="181" t="s">
        <v>10976</v>
      </c>
      <c r="J5741" s="181">
        <v>457330</v>
      </c>
      <c r="K5741" s="181">
        <v>1</v>
      </c>
      <c r="L5741" s="181"/>
      <c r="M5741" s="181"/>
      <c r="N5741" s="596" t="s">
        <v>291</v>
      </c>
    </row>
    <row r="5742" spans="1:14" s="158" customFormat="1" ht="18" customHeight="1" x14ac:dyDescent="0.25">
      <c r="A5742" s="181">
        <v>24564</v>
      </c>
      <c r="B5742" s="701" t="s">
        <v>7947</v>
      </c>
      <c r="C5742" s="181" t="s">
        <v>7911</v>
      </c>
      <c r="D5742" s="181" t="s">
        <v>882</v>
      </c>
      <c r="E5742" s="181" t="s">
        <v>7948</v>
      </c>
      <c r="F5742" s="181" t="s">
        <v>304</v>
      </c>
      <c r="G5742" s="181" t="s">
        <v>140</v>
      </c>
      <c r="H5742" s="181" t="s">
        <v>11261</v>
      </c>
      <c r="I5742" s="181" t="s">
        <v>10973</v>
      </c>
      <c r="J5742" s="181">
        <v>238140</v>
      </c>
      <c r="K5742" s="181">
        <v>1</v>
      </c>
      <c r="L5742" s="181"/>
      <c r="M5742" s="181"/>
      <c r="N5742" s="596" t="s">
        <v>291</v>
      </c>
    </row>
    <row r="5743" spans="1:14" s="158" customFormat="1" ht="18" customHeight="1" x14ac:dyDescent="0.25">
      <c r="A5743" s="181">
        <v>27633</v>
      </c>
      <c r="B5743" s="701">
        <v>241350</v>
      </c>
      <c r="C5743" s="181" t="s">
        <v>15854</v>
      </c>
      <c r="D5743" s="181" t="s">
        <v>882</v>
      </c>
      <c r="E5743" s="181" t="s">
        <v>7777</v>
      </c>
      <c r="F5743" s="181" t="s">
        <v>304</v>
      </c>
      <c r="G5743" s="181" t="s">
        <v>140</v>
      </c>
      <c r="H5743" s="181" t="s">
        <v>7</v>
      </c>
      <c r="I5743" s="181" t="s">
        <v>15856</v>
      </c>
      <c r="J5743" s="181">
        <v>503560</v>
      </c>
      <c r="K5743" s="181">
        <v>4</v>
      </c>
      <c r="L5743" s="181"/>
      <c r="M5743" s="181"/>
      <c r="N5743" s="596" t="s">
        <v>291</v>
      </c>
    </row>
    <row r="5744" spans="1:14" s="158" customFormat="1" ht="18" customHeight="1" x14ac:dyDescent="0.25">
      <c r="A5744" s="181">
        <v>27635</v>
      </c>
      <c r="B5744" s="701">
        <v>241365</v>
      </c>
      <c r="C5744" s="181" t="s">
        <v>18753</v>
      </c>
      <c r="D5744" s="181" t="s">
        <v>892</v>
      </c>
      <c r="E5744" s="181" t="s">
        <v>7946</v>
      </c>
      <c r="F5744" s="181" t="s">
        <v>304</v>
      </c>
      <c r="G5744" s="181" t="s">
        <v>140</v>
      </c>
      <c r="H5744" s="181" t="s">
        <v>7</v>
      </c>
      <c r="I5744" s="181" t="s">
        <v>17577</v>
      </c>
      <c r="J5744" s="181">
        <v>311540</v>
      </c>
      <c r="K5744" s="181">
        <v>2</v>
      </c>
      <c r="L5744" s="181"/>
      <c r="M5744" s="181"/>
      <c r="N5744" s="596" t="s">
        <v>291</v>
      </c>
    </row>
    <row r="5745" spans="1:14" s="158" customFormat="1" ht="18" customHeight="1" x14ac:dyDescent="0.25">
      <c r="A5745" s="181">
        <v>24563</v>
      </c>
      <c r="B5745" s="701" t="s">
        <v>7950</v>
      </c>
      <c r="C5745" s="181" t="s">
        <v>7675</v>
      </c>
      <c r="D5745" s="181" t="s">
        <v>892</v>
      </c>
      <c r="E5745" s="181" t="s">
        <v>7948</v>
      </c>
      <c r="F5745" s="181" t="s">
        <v>304</v>
      </c>
      <c r="G5745" s="181" t="s">
        <v>140</v>
      </c>
      <c r="H5745" s="181" t="s">
        <v>11261</v>
      </c>
      <c r="I5745" s="181" t="s">
        <v>14551</v>
      </c>
      <c r="J5745" s="181">
        <v>243220</v>
      </c>
      <c r="K5745" s="181">
        <v>1</v>
      </c>
      <c r="L5745" s="181"/>
      <c r="M5745" s="181"/>
      <c r="N5745" s="596" t="s">
        <v>291</v>
      </c>
    </row>
    <row r="5746" spans="1:14" s="158" customFormat="1" ht="18" customHeight="1" x14ac:dyDescent="0.25">
      <c r="A5746" s="181">
        <v>27632</v>
      </c>
      <c r="B5746" s="701">
        <v>241349</v>
      </c>
      <c r="C5746" s="181" t="s">
        <v>13749</v>
      </c>
      <c r="D5746" s="181" t="s">
        <v>892</v>
      </c>
      <c r="E5746" s="181" t="s">
        <v>7777</v>
      </c>
      <c r="F5746" s="181" t="s">
        <v>304</v>
      </c>
      <c r="G5746" s="181" t="s">
        <v>140</v>
      </c>
      <c r="H5746" s="181" t="s">
        <v>7</v>
      </c>
      <c r="I5746" s="181" t="s">
        <v>13750</v>
      </c>
      <c r="J5746" s="181">
        <v>388410</v>
      </c>
      <c r="K5746" s="181">
        <v>4</v>
      </c>
      <c r="L5746" s="181"/>
      <c r="M5746" s="181"/>
      <c r="N5746" s="596" t="s">
        <v>291</v>
      </c>
    </row>
    <row r="5747" spans="1:14" s="158" customFormat="1" ht="18" customHeight="1" x14ac:dyDescent="0.25">
      <c r="A5747" s="181">
        <v>10628</v>
      </c>
      <c r="B5747" s="701" t="s">
        <v>17573</v>
      </c>
      <c r="C5747" s="181" t="s">
        <v>10759</v>
      </c>
      <c r="D5747" s="181" t="s">
        <v>908</v>
      </c>
      <c r="E5747" s="181" t="s">
        <v>7269</v>
      </c>
      <c r="F5747" s="181" t="s">
        <v>577</v>
      </c>
      <c r="G5747" s="181" t="s">
        <v>697</v>
      </c>
      <c r="H5747" s="181" t="s">
        <v>5</v>
      </c>
      <c r="I5747" s="181" t="s">
        <v>14398</v>
      </c>
      <c r="J5747" s="181">
        <v>3980</v>
      </c>
      <c r="K5747" s="181">
        <v>10</v>
      </c>
      <c r="L5747" s="181"/>
      <c r="M5747" s="181"/>
      <c r="N5747" s="596" t="s">
        <v>291</v>
      </c>
    </row>
    <row r="5748" spans="1:14" s="158" customFormat="1" ht="18" customHeight="1" x14ac:dyDescent="0.25">
      <c r="A5748" s="181">
        <v>25119</v>
      </c>
      <c r="B5748" s="701" t="s">
        <v>11709</v>
      </c>
      <c r="C5748" s="181" t="s">
        <v>11710</v>
      </c>
      <c r="D5748" s="181" t="s">
        <v>918</v>
      </c>
      <c r="E5748" s="181" t="s">
        <v>7954</v>
      </c>
      <c r="F5748" s="181" t="s">
        <v>304</v>
      </c>
      <c r="G5748" s="181" t="s">
        <v>916</v>
      </c>
      <c r="H5748" s="181" t="s">
        <v>7</v>
      </c>
      <c r="I5748" s="181" t="s">
        <v>7955</v>
      </c>
      <c r="J5748" s="181">
        <v>73600</v>
      </c>
      <c r="K5748" s="181">
        <v>14</v>
      </c>
      <c r="L5748" s="181"/>
      <c r="M5748" s="181"/>
      <c r="N5748" s="596" t="s">
        <v>291</v>
      </c>
    </row>
    <row r="5749" spans="1:14" s="158" customFormat="1" ht="18" customHeight="1" x14ac:dyDescent="0.25">
      <c r="A5749" s="181">
        <v>19997</v>
      </c>
      <c r="B5749" s="701" t="s">
        <v>11711</v>
      </c>
      <c r="C5749" s="181" t="s">
        <v>11712</v>
      </c>
      <c r="D5749" s="181" t="s">
        <v>918</v>
      </c>
      <c r="E5749" s="181" t="s">
        <v>7269</v>
      </c>
      <c r="F5749" s="181" t="s">
        <v>304</v>
      </c>
      <c r="G5749" s="181" t="s">
        <v>916</v>
      </c>
      <c r="H5749" s="181" t="s">
        <v>7</v>
      </c>
      <c r="I5749" s="181" t="s">
        <v>12265</v>
      </c>
      <c r="J5749" s="181">
        <v>28460</v>
      </c>
      <c r="K5749" s="181">
        <v>9</v>
      </c>
      <c r="L5749" s="181"/>
      <c r="M5749" s="181"/>
      <c r="N5749" s="596" t="s">
        <v>291</v>
      </c>
    </row>
    <row r="5750" spans="1:14" s="158" customFormat="1" ht="18" customHeight="1" x14ac:dyDescent="0.25">
      <c r="A5750" s="181">
        <v>19845</v>
      </c>
      <c r="B5750" s="701" t="s">
        <v>7952</v>
      </c>
      <c r="C5750" s="181" t="s">
        <v>7928</v>
      </c>
      <c r="D5750" s="181" t="s">
        <v>918</v>
      </c>
      <c r="E5750" s="181" t="s">
        <v>7953</v>
      </c>
      <c r="F5750" s="181" t="s">
        <v>304</v>
      </c>
      <c r="G5750" s="181" t="s">
        <v>916</v>
      </c>
      <c r="H5750" s="181" t="s">
        <v>7</v>
      </c>
      <c r="I5750" s="181" t="s">
        <v>7873</v>
      </c>
      <c r="J5750" s="181">
        <v>25930</v>
      </c>
      <c r="K5750" s="181">
        <v>3</v>
      </c>
      <c r="L5750" s="181"/>
      <c r="M5750" s="181"/>
      <c r="N5750" s="596" t="s">
        <v>291</v>
      </c>
    </row>
    <row r="5751" spans="1:14" s="158" customFormat="1" ht="18" customHeight="1" x14ac:dyDescent="0.25">
      <c r="A5751" s="181">
        <v>4009</v>
      </c>
      <c r="B5751" s="701" t="s">
        <v>11714</v>
      </c>
      <c r="C5751" s="181" t="s">
        <v>11715</v>
      </c>
      <c r="D5751" s="181" t="s">
        <v>933</v>
      </c>
      <c r="E5751" s="181" t="s">
        <v>7866</v>
      </c>
      <c r="F5751" s="181" t="s">
        <v>304</v>
      </c>
      <c r="G5751" s="181" t="s">
        <v>916</v>
      </c>
      <c r="H5751" s="181" t="s">
        <v>7</v>
      </c>
      <c r="I5751" s="181" t="s">
        <v>10763</v>
      </c>
      <c r="J5751" s="181">
        <v>17960</v>
      </c>
      <c r="K5751" s="181">
        <v>29</v>
      </c>
      <c r="L5751" s="181"/>
      <c r="M5751" s="181"/>
      <c r="N5751" s="596" t="s">
        <v>291</v>
      </c>
    </row>
    <row r="5752" spans="1:14" s="158" customFormat="1" ht="18" customHeight="1" x14ac:dyDescent="0.25">
      <c r="A5752" s="181">
        <v>37242</v>
      </c>
      <c r="B5752" s="701" t="s">
        <v>15866</v>
      </c>
      <c r="C5752" s="181" t="s">
        <v>14557</v>
      </c>
      <c r="D5752" s="181" t="s">
        <v>937</v>
      </c>
      <c r="E5752" s="181" t="s">
        <v>7269</v>
      </c>
      <c r="F5752" s="181" t="s">
        <v>304</v>
      </c>
      <c r="G5752" s="181" t="s">
        <v>938</v>
      </c>
      <c r="H5752" s="181" t="s">
        <v>5</v>
      </c>
      <c r="I5752" s="181" t="s">
        <v>15867</v>
      </c>
      <c r="J5752" s="181">
        <v>129430</v>
      </c>
      <c r="K5752" s="181">
        <v>1</v>
      </c>
      <c r="L5752" s="181"/>
      <c r="M5752" s="181"/>
      <c r="N5752" s="596" t="s">
        <v>291</v>
      </c>
    </row>
    <row r="5753" spans="1:14" s="158" customFormat="1" ht="18" customHeight="1" x14ac:dyDescent="0.25">
      <c r="A5753" s="181">
        <v>29556</v>
      </c>
      <c r="B5753" s="701" t="s">
        <v>18764</v>
      </c>
      <c r="C5753" s="181" t="s">
        <v>7678</v>
      </c>
      <c r="D5753" s="181" t="s">
        <v>937</v>
      </c>
      <c r="E5753" s="181" t="s">
        <v>7882</v>
      </c>
      <c r="F5753" s="181" t="s">
        <v>304</v>
      </c>
      <c r="G5753" s="181" t="s">
        <v>938</v>
      </c>
      <c r="H5753" s="181" t="s">
        <v>5</v>
      </c>
      <c r="I5753" s="181" t="s">
        <v>17578</v>
      </c>
      <c r="J5753" s="181">
        <v>77270</v>
      </c>
      <c r="K5753" s="181">
        <v>4</v>
      </c>
      <c r="L5753" s="181"/>
      <c r="M5753" s="181"/>
      <c r="N5753" s="596" t="s">
        <v>291</v>
      </c>
    </row>
    <row r="5754" spans="1:14" s="158" customFormat="1" ht="18" customHeight="1" x14ac:dyDescent="0.25">
      <c r="A5754" s="181">
        <v>11691</v>
      </c>
      <c r="B5754" s="701" t="s">
        <v>18765</v>
      </c>
      <c r="C5754" s="181" t="s">
        <v>18766</v>
      </c>
      <c r="D5754" s="181" t="s">
        <v>950</v>
      </c>
      <c r="E5754" s="181" t="s">
        <v>7269</v>
      </c>
      <c r="F5754" s="181" t="s">
        <v>304</v>
      </c>
      <c r="G5754" s="181" t="s">
        <v>938</v>
      </c>
      <c r="H5754" s="181" t="s">
        <v>5</v>
      </c>
      <c r="I5754" s="181" t="s">
        <v>15863</v>
      </c>
      <c r="J5754" s="181">
        <v>118380</v>
      </c>
      <c r="K5754" s="181">
        <v>4</v>
      </c>
      <c r="L5754" s="181"/>
      <c r="M5754" s="181"/>
      <c r="N5754" s="596" t="s">
        <v>291</v>
      </c>
    </row>
    <row r="5755" spans="1:14" s="158" customFormat="1" ht="18" customHeight="1" x14ac:dyDescent="0.25">
      <c r="A5755" s="181">
        <v>46407</v>
      </c>
      <c r="B5755" s="701" t="s">
        <v>7957</v>
      </c>
      <c r="C5755" s="181" t="s">
        <v>7937</v>
      </c>
      <c r="D5755" s="181" t="s">
        <v>969</v>
      </c>
      <c r="E5755" s="181" t="s">
        <v>7958</v>
      </c>
      <c r="F5755" s="181" t="s">
        <v>304</v>
      </c>
      <c r="G5755" s="181" t="s">
        <v>959</v>
      </c>
      <c r="H5755" s="181" t="s">
        <v>7</v>
      </c>
      <c r="I5755" s="181" t="s">
        <v>7939</v>
      </c>
      <c r="J5755" s="181">
        <v>29920</v>
      </c>
      <c r="K5755" s="181">
        <v>47</v>
      </c>
      <c r="L5755" s="181"/>
      <c r="M5755" s="181"/>
      <c r="N5755" s="596" t="s">
        <v>291</v>
      </c>
    </row>
    <row r="5756" spans="1:14" s="158" customFormat="1" ht="18" customHeight="1" x14ac:dyDescent="0.25">
      <c r="A5756" s="181">
        <v>17332</v>
      </c>
      <c r="B5756" s="701" t="s">
        <v>7959</v>
      </c>
      <c r="C5756" s="181" t="s">
        <v>7687</v>
      </c>
      <c r="D5756" s="181" t="s">
        <v>969</v>
      </c>
      <c r="E5756" s="181" t="s">
        <v>7960</v>
      </c>
      <c r="F5756" s="181" t="s">
        <v>304</v>
      </c>
      <c r="G5756" s="181" t="s">
        <v>959</v>
      </c>
      <c r="H5756" s="181" t="s">
        <v>7</v>
      </c>
      <c r="I5756" s="181" t="s">
        <v>7961</v>
      </c>
      <c r="J5756" s="181">
        <v>15020</v>
      </c>
      <c r="K5756" s="181">
        <v>49</v>
      </c>
      <c r="L5756" s="181"/>
      <c r="M5756" s="181"/>
      <c r="N5756" s="596" t="s">
        <v>291</v>
      </c>
    </row>
    <row r="5757" spans="1:14" s="158" customFormat="1" ht="18" customHeight="1" x14ac:dyDescent="0.25">
      <c r="A5757" s="181">
        <v>177</v>
      </c>
      <c r="B5757" s="701" t="s">
        <v>7962</v>
      </c>
      <c r="C5757" s="181" t="s">
        <v>7941</v>
      </c>
      <c r="D5757" s="181" t="s">
        <v>969</v>
      </c>
      <c r="E5757" s="181" t="s">
        <v>7963</v>
      </c>
      <c r="F5757" s="181" t="s">
        <v>304</v>
      </c>
      <c r="G5757" s="181" t="s">
        <v>959</v>
      </c>
      <c r="H5757" s="181" t="s">
        <v>7</v>
      </c>
      <c r="I5757" s="181" t="s">
        <v>1433</v>
      </c>
      <c r="J5757" s="181">
        <v>31880</v>
      </c>
      <c r="K5757" s="181">
        <v>213</v>
      </c>
      <c r="L5757" s="181"/>
      <c r="M5757" s="181"/>
      <c r="N5757" s="596" t="s">
        <v>291</v>
      </c>
    </row>
    <row r="5758" spans="1:14" s="158" customFormat="1" ht="18" customHeight="1" x14ac:dyDescent="0.25">
      <c r="A5758" s="181">
        <v>10867</v>
      </c>
      <c r="B5758" s="701" t="s">
        <v>7964</v>
      </c>
      <c r="C5758" s="181" t="s">
        <v>7942</v>
      </c>
      <c r="D5758" s="181" t="s">
        <v>969</v>
      </c>
      <c r="E5758" s="181" t="s">
        <v>7953</v>
      </c>
      <c r="F5758" s="181" t="s">
        <v>304</v>
      </c>
      <c r="G5758" s="181" t="s">
        <v>959</v>
      </c>
      <c r="H5758" s="181" t="s">
        <v>7</v>
      </c>
      <c r="I5758" s="181" t="s">
        <v>7828</v>
      </c>
      <c r="J5758" s="181">
        <v>13550</v>
      </c>
      <c r="K5758" s="181">
        <v>54</v>
      </c>
      <c r="L5758" s="181"/>
      <c r="M5758" s="181"/>
      <c r="N5758" s="596" t="s">
        <v>291</v>
      </c>
    </row>
    <row r="5759" spans="1:14" s="158" customFormat="1" ht="18" customHeight="1" x14ac:dyDescent="0.25">
      <c r="A5759" s="181">
        <v>198</v>
      </c>
      <c r="B5759" s="701" t="s">
        <v>7966</v>
      </c>
      <c r="C5759" s="181" t="s">
        <v>7694</v>
      </c>
      <c r="D5759" s="181" t="s">
        <v>969</v>
      </c>
      <c r="E5759" s="181" t="s">
        <v>7732</v>
      </c>
      <c r="F5759" s="181" t="s">
        <v>304</v>
      </c>
      <c r="G5759" s="181" t="s">
        <v>959</v>
      </c>
      <c r="H5759" s="181" t="s">
        <v>7</v>
      </c>
      <c r="I5759" s="181" t="s">
        <v>7545</v>
      </c>
      <c r="J5759" s="181">
        <v>10590</v>
      </c>
      <c r="K5759" s="181">
        <v>92</v>
      </c>
      <c r="L5759" s="181"/>
      <c r="M5759" s="181"/>
      <c r="N5759" s="596" t="s">
        <v>291</v>
      </c>
    </row>
    <row r="5760" spans="1:14" s="158" customFormat="1" ht="18" customHeight="1" x14ac:dyDescent="0.25">
      <c r="A5760" s="181">
        <v>22777</v>
      </c>
      <c r="B5760" s="701" t="s">
        <v>7967</v>
      </c>
      <c r="C5760" s="181" t="s">
        <v>7945</v>
      </c>
      <c r="D5760" s="181" t="s">
        <v>969</v>
      </c>
      <c r="E5760" s="181" t="s">
        <v>1754</v>
      </c>
      <c r="F5760" s="181" t="s">
        <v>304</v>
      </c>
      <c r="G5760" s="181" t="s">
        <v>959</v>
      </c>
      <c r="H5760" s="181" t="s">
        <v>7</v>
      </c>
      <c r="I5760" s="181" t="s">
        <v>7826</v>
      </c>
      <c r="J5760" s="181">
        <v>37630</v>
      </c>
      <c r="K5760" s="181">
        <v>84</v>
      </c>
      <c r="L5760" s="181"/>
      <c r="M5760" s="181"/>
      <c r="N5760" s="596" t="s">
        <v>291</v>
      </c>
    </row>
    <row r="5761" spans="1:14" s="158" customFormat="1" ht="18" customHeight="1" x14ac:dyDescent="0.25">
      <c r="A5761" s="181">
        <v>184</v>
      </c>
      <c r="B5761" s="701" t="s">
        <v>7969</v>
      </c>
      <c r="C5761" s="181" t="s">
        <v>7970</v>
      </c>
      <c r="D5761" s="181" t="s">
        <v>993</v>
      </c>
      <c r="E5761" s="181" t="s">
        <v>7971</v>
      </c>
      <c r="F5761" s="181" t="s">
        <v>304</v>
      </c>
      <c r="G5761" s="181" t="s">
        <v>987</v>
      </c>
      <c r="H5761" s="181" t="s">
        <v>11261</v>
      </c>
      <c r="I5761" s="181" t="s">
        <v>7972</v>
      </c>
      <c r="J5761" s="181">
        <v>16290</v>
      </c>
      <c r="K5761" s="181">
        <v>19</v>
      </c>
      <c r="L5761" s="181"/>
      <c r="M5761" s="181"/>
      <c r="N5761" s="596" t="s">
        <v>291</v>
      </c>
    </row>
    <row r="5762" spans="1:14" s="158" customFormat="1" ht="18" customHeight="1" x14ac:dyDescent="0.25">
      <c r="A5762" s="181">
        <v>24328</v>
      </c>
      <c r="B5762" s="701" t="s">
        <v>7973</v>
      </c>
      <c r="C5762" s="181" t="s">
        <v>7974</v>
      </c>
      <c r="D5762" s="181" t="s">
        <v>993</v>
      </c>
      <c r="E5762" s="181" t="s">
        <v>7975</v>
      </c>
      <c r="F5762" s="181" t="s">
        <v>304</v>
      </c>
      <c r="G5762" s="181" t="s">
        <v>959</v>
      </c>
      <c r="H5762" s="181" t="s">
        <v>7</v>
      </c>
      <c r="I5762" s="181" t="s">
        <v>7976</v>
      </c>
      <c r="J5762" s="181">
        <v>14720</v>
      </c>
      <c r="K5762" s="181">
        <v>101</v>
      </c>
      <c r="L5762" s="181"/>
      <c r="M5762" s="181"/>
      <c r="N5762" s="596" t="s">
        <v>291</v>
      </c>
    </row>
    <row r="5763" spans="1:14" s="158" customFormat="1" ht="18" customHeight="1" x14ac:dyDescent="0.25">
      <c r="A5763" s="181">
        <v>11594</v>
      </c>
      <c r="B5763" s="701" t="s">
        <v>7977</v>
      </c>
      <c r="C5763" s="181" t="s">
        <v>7698</v>
      </c>
      <c r="D5763" s="181" t="s">
        <v>1008</v>
      </c>
      <c r="E5763" s="181" t="s">
        <v>7797</v>
      </c>
      <c r="F5763" s="181" t="s">
        <v>304</v>
      </c>
      <c r="G5763" s="181" t="s">
        <v>7978</v>
      </c>
      <c r="H5763" s="181" t="s">
        <v>11261</v>
      </c>
      <c r="I5763" s="181" t="s">
        <v>7949</v>
      </c>
      <c r="J5763" s="181">
        <v>13980</v>
      </c>
      <c r="K5763" s="181">
        <v>20</v>
      </c>
      <c r="L5763" s="181"/>
      <c r="M5763" s="181"/>
      <c r="N5763" s="596" t="s">
        <v>291</v>
      </c>
    </row>
    <row r="5764" spans="1:14" s="158" customFormat="1" ht="18" customHeight="1" x14ac:dyDescent="0.25">
      <c r="A5764" s="181">
        <v>22529</v>
      </c>
      <c r="B5764" s="701" t="s">
        <v>7979</v>
      </c>
      <c r="C5764" s="181" t="s">
        <v>7699</v>
      </c>
      <c r="D5764" s="181" t="s">
        <v>1008</v>
      </c>
      <c r="E5764" s="181" t="s">
        <v>7980</v>
      </c>
      <c r="F5764" s="181" t="s">
        <v>304</v>
      </c>
      <c r="G5764" s="181" t="s">
        <v>1010</v>
      </c>
      <c r="H5764" s="181" t="s">
        <v>7</v>
      </c>
      <c r="I5764" s="181" t="s">
        <v>988</v>
      </c>
      <c r="J5764" s="181">
        <v>25300</v>
      </c>
      <c r="K5764" s="181">
        <v>46</v>
      </c>
      <c r="L5764" s="181"/>
      <c r="M5764" s="181"/>
      <c r="N5764" s="596" t="s">
        <v>291</v>
      </c>
    </row>
    <row r="5765" spans="1:14" s="158" customFormat="1" ht="18" customHeight="1" x14ac:dyDescent="0.25">
      <c r="A5765" s="181">
        <v>46406</v>
      </c>
      <c r="B5765" s="701" t="s">
        <v>7981</v>
      </c>
      <c r="C5765" s="181" t="s">
        <v>7951</v>
      </c>
      <c r="D5765" s="181" t="s">
        <v>1012</v>
      </c>
      <c r="E5765" s="181" t="s">
        <v>7982</v>
      </c>
      <c r="F5765" s="181" t="s">
        <v>304</v>
      </c>
      <c r="G5765" s="181" t="s">
        <v>1010</v>
      </c>
      <c r="H5765" s="181" t="s">
        <v>7</v>
      </c>
      <c r="I5765" s="181" t="s">
        <v>1433</v>
      </c>
      <c r="J5765" s="181">
        <v>5440</v>
      </c>
      <c r="K5765" s="181">
        <v>122</v>
      </c>
      <c r="L5765" s="181"/>
      <c r="M5765" s="181"/>
      <c r="N5765" s="596" t="s">
        <v>291</v>
      </c>
    </row>
    <row r="5766" spans="1:14" s="158" customFormat="1" ht="18" customHeight="1" x14ac:dyDescent="0.25">
      <c r="A5766" s="181">
        <v>29430</v>
      </c>
      <c r="B5766" s="701" t="s">
        <v>10977</v>
      </c>
      <c r="C5766" s="181" t="s">
        <v>10978</v>
      </c>
      <c r="D5766" s="181" t="s">
        <v>1016</v>
      </c>
      <c r="E5766" s="181" t="s">
        <v>7984</v>
      </c>
      <c r="F5766" s="181" t="s">
        <v>304</v>
      </c>
      <c r="G5766" s="181" t="s">
        <v>708</v>
      </c>
      <c r="H5766" s="181" t="s">
        <v>5</v>
      </c>
      <c r="I5766" s="181" t="s">
        <v>7914</v>
      </c>
      <c r="J5766" s="181">
        <v>94390</v>
      </c>
      <c r="K5766" s="181">
        <v>3</v>
      </c>
      <c r="L5766" s="181"/>
      <c r="M5766" s="181"/>
      <c r="N5766" s="596" t="s">
        <v>291</v>
      </c>
    </row>
    <row r="5767" spans="1:14" s="158" customFormat="1" ht="18" customHeight="1" x14ac:dyDescent="0.25">
      <c r="A5767" s="181">
        <v>30386</v>
      </c>
      <c r="B5767" s="701" t="s">
        <v>7985</v>
      </c>
      <c r="C5767" s="181" t="s">
        <v>11862</v>
      </c>
      <c r="D5767" s="181" t="s">
        <v>1016</v>
      </c>
      <c r="E5767" s="181" t="s">
        <v>7986</v>
      </c>
      <c r="F5767" s="181" t="s">
        <v>304</v>
      </c>
      <c r="G5767" s="181" t="s">
        <v>708</v>
      </c>
      <c r="H5767" s="181" t="s">
        <v>5</v>
      </c>
      <c r="I5767" s="181" t="s">
        <v>7918</v>
      </c>
      <c r="J5767" s="181">
        <v>113760</v>
      </c>
      <c r="K5767" s="181">
        <v>1</v>
      </c>
      <c r="L5767" s="181"/>
      <c r="M5767" s="181"/>
      <c r="N5767" s="596" t="s">
        <v>291</v>
      </c>
    </row>
    <row r="5768" spans="1:14" s="158" customFormat="1" ht="18" customHeight="1" x14ac:dyDescent="0.25">
      <c r="A5768" s="181">
        <v>24526</v>
      </c>
      <c r="B5768" s="701" t="s">
        <v>15868</v>
      </c>
      <c r="C5768" s="181" t="s">
        <v>14554</v>
      </c>
      <c r="D5768" s="181" t="s">
        <v>1027</v>
      </c>
      <c r="E5768" s="181" t="s">
        <v>7870</v>
      </c>
      <c r="F5768" s="181" t="s">
        <v>304</v>
      </c>
      <c r="G5768" s="181" t="s">
        <v>718</v>
      </c>
      <c r="H5768" s="181" t="s">
        <v>5</v>
      </c>
      <c r="I5768" s="181" t="s">
        <v>7350</v>
      </c>
      <c r="J5768" s="181">
        <v>10920</v>
      </c>
      <c r="K5768" s="181">
        <v>29</v>
      </c>
      <c r="L5768" s="181"/>
      <c r="M5768" s="181"/>
      <c r="N5768" s="596" t="s">
        <v>291</v>
      </c>
    </row>
    <row r="5769" spans="1:14" s="158" customFormat="1" ht="18" customHeight="1" x14ac:dyDescent="0.25">
      <c r="A5769" s="181">
        <v>29211</v>
      </c>
      <c r="B5769" s="701" t="s">
        <v>7987</v>
      </c>
      <c r="C5769" s="181" t="s">
        <v>10975</v>
      </c>
      <c r="D5769" s="181" t="s">
        <v>1035</v>
      </c>
      <c r="E5769" s="181" t="s">
        <v>7701</v>
      </c>
      <c r="F5769" s="181" t="s">
        <v>304</v>
      </c>
      <c r="G5769" s="181" t="s">
        <v>718</v>
      </c>
      <c r="H5769" s="181" t="s">
        <v>5</v>
      </c>
      <c r="I5769" s="181" t="s">
        <v>13742</v>
      </c>
      <c r="J5769" s="181">
        <v>4410</v>
      </c>
      <c r="K5769" s="181">
        <v>16</v>
      </c>
      <c r="L5769" s="181"/>
      <c r="M5769" s="181"/>
      <c r="N5769" s="596" t="s">
        <v>291</v>
      </c>
    </row>
    <row r="5770" spans="1:14" s="158" customFormat="1" ht="18" customHeight="1" x14ac:dyDescent="0.25">
      <c r="A5770" s="181">
        <v>29206</v>
      </c>
      <c r="B5770" s="701" t="s">
        <v>7990</v>
      </c>
      <c r="C5770" s="181" t="s">
        <v>7820</v>
      </c>
      <c r="D5770" s="181" t="s">
        <v>1035</v>
      </c>
      <c r="E5770" s="181" t="s">
        <v>7992</v>
      </c>
      <c r="F5770" s="181" t="s">
        <v>304</v>
      </c>
      <c r="G5770" s="181" t="s">
        <v>718</v>
      </c>
      <c r="H5770" s="181" t="s">
        <v>5</v>
      </c>
      <c r="I5770" s="181" t="s">
        <v>7926</v>
      </c>
      <c r="J5770" s="181">
        <v>6720</v>
      </c>
      <c r="K5770" s="181">
        <v>13</v>
      </c>
      <c r="L5770" s="181"/>
      <c r="M5770" s="181"/>
      <c r="N5770" s="596" t="s">
        <v>291</v>
      </c>
    </row>
    <row r="5771" spans="1:14" s="158" customFormat="1" ht="18" customHeight="1" x14ac:dyDescent="0.25">
      <c r="A5771" s="181">
        <v>24528</v>
      </c>
      <c r="B5771" s="701" t="s">
        <v>15869</v>
      </c>
      <c r="C5771" s="181" t="s">
        <v>18748</v>
      </c>
      <c r="D5771" s="181" t="s">
        <v>1035</v>
      </c>
      <c r="E5771" s="181" t="s">
        <v>7870</v>
      </c>
      <c r="F5771" s="181" t="s">
        <v>304</v>
      </c>
      <c r="G5771" s="181" t="s">
        <v>718</v>
      </c>
      <c r="H5771" s="181" t="s">
        <v>5</v>
      </c>
      <c r="I5771" s="181" t="s">
        <v>7844</v>
      </c>
      <c r="J5771" s="181">
        <v>4410</v>
      </c>
      <c r="K5771" s="181">
        <v>14</v>
      </c>
      <c r="L5771" s="181"/>
      <c r="M5771" s="181"/>
      <c r="N5771" s="596" t="s">
        <v>291</v>
      </c>
    </row>
    <row r="5772" spans="1:14" s="158" customFormat="1" ht="18" customHeight="1" x14ac:dyDescent="0.25">
      <c r="A5772" s="181">
        <v>29204</v>
      </c>
      <c r="B5772" s="701" t="s">
        <v>7994</v>
      </c>
      <c r="C5772" s="181" t="s">
        <v>17166</v>
      </c>
      <c r="D5772" s="181" t="s">
        <v>1035</v>
      </c>
      <c r="E5772" s="181" t="s">
        <v>7882</v>
      </c>
      <c r="F5772" s="181" t="s">
        <v>304</v>
      </c>
      <c r="G5772" s="181" t="s">
        <v>718</v>
      </c>
      <c r="H5772" s="181" t="s">
        <v>5</v>
      </c>
      <c r="I5772" s="181" t="s">
        <v>1669</v>
      </c>
      <c r="J5772" s="181">
        <v>4410</v>
      </c>
      <c r="K5772" s="181">
        <v>17</v>
      </c>
      <c r="L5772" s="181"/>
      <c r="M5772" s="181"/>
      <c r="N5772" s="596" t="s">
        <v>291</v>
      </c>
    </row>
    <row r="5773" spans="1:14" s="158" customFormat="1" ht="18" customHeight="1" x14ac:dyDescent="0.25">
      <c r="A5773" s="181">
        <v>26658</v>
      </c>
      <c r="B5773" s="701">
        <v>39531</v>
      </c>
      <c r="C5773" s="181" t="s">
        <v>7996</v>
      </c>
      <c r="D5773" s="181" t="s">
        <v>2655</v>
      </c>
      <c r="E5773" s="181" t="s">
        <v>15870</v>
      </c>
      <c r="F5773" s="181" t="s">
        <v>304</v>
      </c>
      <c r="G5773" s="181" t="s">
        <v>567</v>
      </c>
      <c r="H5773" s="181" t="s">
        <v>5</v>
      </c>
      <c r="I5773" s="181" t="s">
        <v>14558</v>
      </c>
      <c r="J5773" s="181">
        <v>23860</v>
      </c>
      <c r="K5773" s="181">
        <v>11</v>
      </c>
      <c r="L5773" s="181"/>
      <c r="M5773" s="181"/>
      <c r="N5773" s="596" t="s">
        <v>291</v>
      </c>
    </row>
    <row r="5774" spans="1:14" s="158" customFormat="1" ht="18" customHeight="1" x14ac:dyDescent="0.25">
      <c r="A5774" s="181">
        <v>27563</v>
      </c>
      <c r="B5774" s="701" t="s">
        <v>7997</v>
      </c>
      <c r="C5774" s="181" t="s">
        <v>7998</v>
      </c>
      <c r="D5774" s="181" t="s">
        <v>1052</v>
      </c>
      <c r="E5774" s="181" t="s">
        <v>7870</v>
      </c>
      <c r="F5774" s="181" t="s">
        <v>304</v>
      </c>
      <c r="G5774" s="181" t="s">
        <v>725</v>
      </c>
      <c r="H5774" s="181" t="s">
        <v>5</v>
      </c>
      <c r="I5774" s="181" t="s">
        <v>7965</v>
      </c>
      <c r="J5774" s="181">
        <v>6740</v>
      </c>
      <c r="K5774" s="181">
        <v>11</v>
      </c>
      <c r="L5774" s="181"/>
      <c r="M5774" s="181"/>
      <c r="N5774" s="596" t="s">
        <v>291</v>
      </c>
    </row>
    <row r="5775" spans="1:14" s="158" customFormat="1" ht="18" customHeight="1" x14ac:dyDescent="0.25">
      <c r="A5775" s="181">
        <v>26082</v>
      </c>
      <c r="B5775" s="701" t="s">
        <v>18767</v>
      </c>
      <c r="C5775" s="181" t="s">
        <v>18768</v>
      </c>
      <c r="D5775" s="181" t="s">
        <v>1052</v>
      </c>
      <c r="E5775" s="181" t="s">
        <v>7999</v>
      </c>
      <c r="F5775" s="181" t="s">
        <v>304</v>
      </c>
      <c r="G5775" s="181" t="s">
        <v>725</v>
      </c>
      <c r="H5775" s="181" t="s">
        <v>5</v>
      </c>
      <c r="I5775" s="181" t="s">
        <v>18769</v>
      </c>
      <c r="J5775" s="181">
        <v>9300</v>
      </c>
      <c r="K5775" s="181">
        <v>43</v>
      </c>
      <c r="L5775" s="181"/>
      <c r="M5775" s="181"/>
      <c r="N5775" s="596" t="s">
        <v>291</v>
      </c>
    </row>
    <row r="5776" spans="1:14" s="158" customFormat="1" ht="18" customHeight="1" x14ac:dyDescent="0.25">
      <c r="A5776" s="181">
        <v>23831</v>
      </c>
      <c r="B5776" s="701" t="s">
        <v>8000</v>
      </c>
      <c r="C5776" s="181" t="s">
        <v>7852</v>
      </c>
      <c r="D5776" s="181" t="s">
        <v>1056</v>
      </c>
      <c r="E5776" s="181" t="s">
        <v>7939</v>
      </c>
      <c r="F5776" s="181" t="s">
        <v>304</v>
      </c>
      <c r="G5776" s="181" t="s">
        <v>1044</v>
      </c>
      <c r="H5776" s="181" t="s">
        <v>7</v>
      </c>
      <c r="I5776" s="181" t="s">
        <v>7853</v>
      </c>
      <c r="J5776" s="181">
        <v>21930</v>
      </c>
      <c r="K5776" s="181">
        <v>160</v>
      </c>
      <c r="L5776" s="181"/>
      <c r="M5776" s="181"/>
      <c r="N5776" s="596" t="s">
        <v>291</v>
      </c>
    </row>
    <row r="5777" spans="1:14" s="158" customFormat="1" ht="18" customHeight="1" x14ac:dyDescent="0.25">
      <c r="A5777" s="181">
        <v>65894</v>
      </c>
      <c r="B5777" s="701" t="s">
        <v>18770</v>
      </c>
      <c r="C5777" s="181" t="s">
        <v>10978</v>
      </c>
      <c r="D5777" s="181" t="s">
        <v>1076</v>
      </c>
      <c r="E5777" s="181" t="s">
        <v>17164</v>
      </c>
      <c r="F5777" s="181" t="s">
        <v>304</v>
      </c>
      <c r="G5777" s="181" t="s">
        <v>1077</v>
      </c>
      <c r="H5777" s="181" t="s">
        <v>5</v>
      </c>
      <c r="I5777" s="181" t="s">
        <v>1133</v>
      </c>
      <c r="J5777" s="181">
        <v>12530</v>
      </c>
      <c r="K5777" s="181">
        <v>12</v>
      </c>
      <c r="L5777" s="181"/>
      <c r="M5777" s="181"/>
      <c r="N5777" s="596" t="s">
        <v>291</v>
      </c>
    </row>
    <row r="5778" spans="1:14" s="158" customFormat="1" ht="18" customHeight="1" x14ac:dyDescent="0.25">
      <c r="A5778" s="181">
        <v>25047</v>
      </c>
      <c r="B5778" s="701" t="s">
        <v>8002</v>
      </c>
      <c r="C5778" s="181" t="s">
        <v>17580</v>
      </c>
      <c r="D5778" s="181" t="s">
        <v>1076</v>
      </c>
      <c r="E5778" s="181" t="s">
        <v>8003</v>
      </c>
      <c r="F5778" s="181" t="s">
        <v>577</v>
      </c>
      <c r="G5778" s="181" t="s">
        <v>1077</v>
      </c>
      <c r="H5778" s="181" t="s">
        <v>5</v>
      </c>
      <c r="I5778" s="181" t="s">
        <v>1134</v>
      </c>
      <c r="J5778" s="181">
        <v>22380</v>
      </c>
      <c r="K5778" s="181">
        <v>7</v>
      </c>
      <c r="L5778" s="181"/>
      <c r="M5778" s="181"/>
      <c r="N5778" s="596" t="s">
        <v>291</v>
      </c>
    </row>
    <row r="5779" spans="1:14" s="158" customFormat="1" ht="18" customHeight="1" x14ac:dyDescent="0.25">
      <c r="A5779" s="181">
        <v>18281</v>
      </c>
      <c r="B5779" s="701" t="s">
        <v>13763</v>
      </c>
      <c r="C5779" s="181" t="s">
        <v>7786</v>
      </c>
      <c r="D5779" s="181" t="s">
        <v>1076</v>
      </c>
      <c r="E5779" s="181" t="s">
        <v>8005</v>
      </c>
      <c r="F5779" s="181" t="s">
        <v>304</v>
      </c>
      <c r="G5779" s="181" t="s">
        <v>1077</v>
      </c>
      <c r="H5779" s="181" t="s">
        <v>5</v>
      </c>
      <c r="I5779" s="181" t="s">
        <v>5360</v>
      </c>
      <c r="J5779" s="181">
        <v>15220</v>
      </c>
      <c r="K5779" s="181">
        <v>6</v>
      </c>
      <c r="L5779" s="181"/>
      <c r="M5779" s="181"/>
      <c r="N5779" s="596" t="s">
        <v>291</v>
      </c>
    </row>
    <row r="5780" spans="1:14" s="158" customFormat="1" ht="18" customHeight="1" x14ac:dyDescent="0.25">
      <c r="A5780" s="181">
        <v>24151</v>
      </c>
      <c r="B5780" s="701">
        <v>11123</v>
      </c>
      <c r="C5780" s="181" t="s">
        <v>7578</v>
      </c>
      <c r="D5780" s="181" t="s">
        <v>1076</v>
      </c>
      <c r="E5780" s="181" t="s">
        <v>7860</v>
      </c>
      <c r="F5780" s="181" t="s">
        <v>577</v>
      </c>
      <c r="G5780" s="181" t="s">
        <v>1077</v>
      </c>
      <c r="H5780" s="181" t="s">
        <v>5</v>
      </c>
      <c r="I5780" s="181" t="s">
        <v>13754</v>
      </c>
      <c r="J5780" s="181">
        <v>12710</v>
      </c>
      <c r="K5780" s="181">
        <v>5</v>
      </c>
      <c r="L5780" s="181"/>
      <c r="M5780" s="181"/>
      <c r="N5780" s="596" t="s">
        <v>291</v>
      </c>
    </row>
    <row r="5781" spans="1:14" s="158" customFormat="1" ht="18" customHeight="1" x14ac:dyDescent="0.25">
      <c r="A5781" s="181">
        <v>28266</v>
      </c>
      <c r="B5781" s="701">
        <v>61040</v>
      </c>
      <c r="C5781" s="181" t="s">
        <v>7820</v>
      </c>
      <c r="D5781" s="181" t="s">
        <v>1076</v>
      </c>
      <c r="E5781" s="181" t="s">
        <v>7882</v>
      </c>
      <c r="F5781" s="181" t="s">
        <v>577</v>
      </c>
      <c r="G5781" s="181" t="s">
        <v>550</v>
      </c>
      <c r="H5781" s="181" t="s">
        <v>5</v>
      </c>
      <c r="I5781" s="181" t="s">
        <v>7534</v>
      </c>
      <c r="J5781" s="181">
        <v>13090</v>
      </c>
      <c r="K5781" s="181">
        <v>1</v>
      </c>
      <c r="L5781" s="181"/>
      <c r="M5781" s="181"/>
      <c r="N5781" s="596" t="s">
        <v>291</v>
      </c>
    </row>
    <row r="5782" spans="1:14" s="158" customFormat="1" ht="18" customHeight="1" x14ac:dyDescent="0.25">
      <c r="A5782" s="181">
        <v>26641</v>
      </c>
      <c r="B5782" s="701">
        <v>11126</v>
      </c>
      <c r="C5782" s="181" t="s">
        <v>13758</v>
      </c>
      <c r="D5782" s="181" t="s">
        <v>1076</v>
      </c>
      <c r="E5782" s="181" t="s">
        <v>7777</v>
      </c>
      <c r="F5782" s="181" t="s">
        <v>304</v>
      </c>
      <c r="G5782" s="181" t="s">
        <v>1077</v>
      </c>
      <c r="H5782" s="181" t="s">
        <v>5</v>
      </c>
      <c r="I5782" s="181" t="s">
        <v>1092</v>
      </c>
      <c r="J5782" s="181">
        <v>15250</v>
      </c>
      <c r="K5782" s="181">
        <v>4</v>
      </c>
      <c r="L5782" s="181"/>
      <c r="M5782" s="181"/>
      <c r="N5782" s="596" t="s">
        <v>291</v>
      </c>
    </row>
    <row r="5783" spans="1:14" s="158" customFormat="1" ht="18" customHeight="1" x14ac:dyDescent="0.25">
      <c r="A5783" s="181">
        <v>65845</v>
      </c>
      <c r="B5783" s="701" t="s">
        <v>17165</v>
      </c>
      <c r="C5783" s="181" t="s">
        <v>17166</v>
      </c>
      <c r="D5783" s="181" t="s">
        <v>1078</v>
      </c>
      <c r="E5783" s="181" t="s">
        <v>17164</v>
      </c>
      <c r="F5783" s="181" t="s">
        <v>577</v>
      </c>
      <c r="G5783" s="181" t="s">
        <v>1077</v>
      </c>
      <c r="H5783" s="181" t="s">
        <v>5</v>
      </c>
      <c r="I5783" s="181" t="s">
        <v>1133</v>
      </c>
      <c r="J5783" s="181">
        <v>12530</v>
      </c>
      <c r="K5783" s="181">
        <v>30</v>
      </c>
      <c r="L5783" s="181"/>
      <c r="M5783" s="181"/>
      <c r="N5783" s="596" t="s">
        <v>291</v>
      </c>
    </row>
    <row r="5784" spans="1:14" s="158" customFormat="1" ht="18" customHeight="1" x14ac:dyDescent="0.25">
      <c r="A5784" s="181">
        <v>25049</v>
      </c>
      <c r="B5784" s="701" t="s">
        <v>8007</v>
      </c>
      <c r="C5784" s="181" t="s">
        <v>11862</v>
      </c>
      <c r="D5784" s="181" t="s">
        <v>1078</v>
      </c>
      <c r="E5784" s="181" t="s">
        <v>8003</v>
      </c>
      <c r="F5784" s="181" t="s">
        <v>577</v>
      </c>
      <c r="G5784" s="181" t="s">
        <v>1077</v>
      </c>
      <c r="H5784" s="181" t="s">
        <v>5</v>
      </c>
      <c r="I5784" s="181" t="s">
        <v>1134</v>
      </c>
      <c r="J5784" s="181">
        <v>22380</v>
      </c>
      <c r="K5784" s="181">
        <v>8</v>
      </c>
      <c r="L5784" s="181"/>
      <c r="M5784" s="181"/>
      <c r="N5784" s="596" t="s">
        <v>291</v>
      </c>
    </row>
    <row r="5785" spans="1:14" s="158" customFormat="1" ht="18" customHeight="1" x14ac:dyDescent="0.25">
      <c r="A5785" s="181">
        <v>18282</v>
      </c>
      <c r="B5785" s="701" t="s">
        <v>8009</v>
      </c>
      <c r="C5785" s="181" t="s">
        <v>18771</v>
      </c>
      <c r="D5785" s="181" t="s">
        <v>1078</v>
      </c>
      <c r="E5785" s="181" t="s">
        <v>8005</v>
      </c>
      <c r="F5785" s="181" t="s">
        <v>304</v>
      </c>
      <c r="G5785" s="181" t="s">
        <v>1077</v>
      </c>
      <c r="H5785" s="181" t="s">
        <v>5</v>
      </c>
      <c r="I5785" s="181" t="s">
        <v>5360</v>
      </c>
      <c r="J5785" s="181">
        <v>15220</v>
      </c>
      <c r="K5785" s="181">
        <v>5</v>
      </c>
      <c r="L5785" s="181"/>
      <c r="M5785" s="181"/>
      <c r="N5785" s="596" t="s">
        <v>291</v>
      </c>
    </row>
    <row r="5786" spans="1:14" s="158" customFormat="1" ht="18" customHeight="1" x14ac:dyDescent="0.25">
      <c r="A5786" s="181">
        <v>24153</v>
      </c>
      <c r="B5786" s="701" t="s">
        <v>8011</v>
      </c>
      <c r="C5786" s="181" t="s">
        <v>7907</v>
      </c>
      <c r="D5786" s="181" t="s">
        <v>1078</v>
      </c>
      <c r="E5786" s="181" t="s">
        <v>7860</v>
      </c>
      <c r="F5786" s="181" t="s">
        <v>577</v>
      </c>
      <c r="G5786" s="181" t="s">
        <v>1077</v>
      </c>
      <c r="H5786" s="181" t="s">
        <v>5</v>
      </c>
      <c r="I5786" s="181" t="s">
        <v>501</v>
      </c>
      <c r="J5786" s="181">
        <v>12710</v>
      </c>
      <c r="K5786" s="181">
        <v>2</v>
      </c>
      <c r="L5786" s="181"/>
      <c r="M5786" s="181"/>
      <c r="N5786" s="596" t="s">
        <v>291</v>
      </c>
    </row>
    <row r="5787" spans="1:14" s="158" customFormat="1" ht="18" customHeight="1" x14ac:dyDescent="0.25">
      <c r="A5787" s="181">
        <v>26642</v>
      </c>
      <c r="B5787" s="701" t="s">
        <v>8014</v>
      </c>
      <c r="C5787" s="181" t="s">
        <v>14550</v>
      </c>
      <c r="D5787" s="181" t="s">
        <v>1078</v>
      </c>
      <c r="E5787" s="181" t="s">
        <v>7777</v>
      </c>
      <c r="F5787" s="181" t="s">
        <v>304</v>
      </c>
      <c r="G5787" s="181" t="s">
        <v>1077</v>
      </c>
      <c r="H5787" s="181" t="s">
        <v>5</v>
      </c>
      <c r="I5787" s="181" t="s">
        <v>17576</v>
      </c>
      <c r="J5787" s="181">
        <v>15250</v>
      </c>
      <c r="K5787" s="181">
        <v>2</v>
      </c>
      <c r="L5787" s="181"/>
      <c r="M5787" s="181"/>
      <c r="N5787" s="596" t="s">
        <v>291</v>
      </c>
    </row>
    <row r="5788" spans="1:14" s="158" customFormat="1" ht="18" customHeight="1" x14ac:dyDescent="0.25">
      <c r="A5788" s="181">
        <v>11796</v>
      </c>
      <c r="B5788" s="701" t="s">
        <v>8016</v>
      </c>
      <c r="C5788" s="181" t="s">
        <v>7911</v>
      </c>
      <c r="D5788" s="181" t="s">
        <v>8018</v>
      </c>
      <c r="E5788" s="181" t="s">
        <v>8019</v>
      </c>
      <c r="F5788" s="181" t="s">
        <v>304</v>
      </c>
      <c r="G5788" s="181" t="s">
        <v>1676</v>
      </c>
      <c r="H5788" s="181" t="s">
        <v>7077</v>
      </c>
      <c r="I5788" s="181" t="s">
        <v>15852</v>
      </c>
      <c r="J5788" s="181">
        <v>7720</v>
      </c>
      <c r="K5788" s="181">
        <v>15</v>
      </c>
      <c r="L5788" s="181"/>
      <c r="M5788" s="181"/>
      <c r="N5788" s="596" t="s">
        <v>291</v>
      </c>
    </row>
    <row r="5789" spans="1:14" ht="18" customHeight="1" x14ac:dyDescent="0.25">
      <c r="A5789" s="181">
        <v>11797</v>
      </c>
      <c r="B5789" s="701" t="s">
        <v>8021</v>
      </c>
      <c r="C5789" s="181" t="s">
        <v>18761</v>
      </c>
      <c r="D5789" s="181" t="s">
        <v>8018</v>
      </c>
      <c r="E5789" s="181" t="s">
        <v>8019</v>
      </c>
      <c r="F5789" s="181" t="s">
        <v>304</v>
      </c>
      <c r="G5789" s="181" t="s">
        <v>1676</v>
      </c>
      <c r="H5789" s="181" t="s">
        <v>7077</v>
      </c>
      <c r="I5789" s="181" t="s">
        <v>11716</v>
      </c>
      <c r="J5789" s="181">
        <v>7720</v>
      </c>
      <c r="K5789" s="181">
        <v>3</v>
      </c>
      <c r="L5789" s="181"/>
      <c r="M5789" s="181"/>
      <c r="N5789" s="596" t="s">
        <v>291</v>
      </c>
    </row>
    <row r="5790" spans="1:14" ht="18" customHeight="1" x14ac:dyDescent="0.25">
      <c r="A5790" s="181">
        <v>19573</v>
      </c>
      <c r="B5790" s="701" t="s">
        <v>11433</v>
      </c>
      <c r="C5790" s="181" t="s">
        <v>7675</v>
      </c>
      <c r="D5790" s="181" t="s">
        <v>1079</v>
      </c>
      <c r="E5790" s="181" t="s">
        <v>11434</v>
      </c>
      <c r="F5790" s="181" t="s">
        <v>304</v>
      </c>
      <c r="G5790" s="181" t="s">
        <v>1081</v>
      </c>
      <c r="H5790" s="181" t="s">
        <v>5</v>
      </c>
      <c r="I5790" s="181" t="s">
        <v>7939</v>
      </c>
      <c r="J5790" s="181">
        <v>7340</v>
      </c>
      <c r="K5790" s="181">
        <v>96</v>
      </c>
      <c r="L5790" s="181"/>
      <c r="M5790" s="181"/>
      <c r="N5790" s="596" t="s">
        <v>291</v>
      </c>
    </row>
    <row r="5791" spans="1:14" s="158" customFormat="1" ht="18" customHeight="1" x14ac:dyDescent="0.25">
      <c r="A5791" s="181">
        <v>10809</v>
      </c>
      <c r="B5791" s="701" t="s">
        <v>8022</v>
      </c>
      <c r="C5791" s="181" t="s">
        <v>11432</v>
      </c>
      <c r="D5791" s="181" t="s">
        <v>2708</v>
      </c>
      <c r="E5791" s="181" t="s">
        <v>8024</v>
      </c>
      <c r="F5791" s="181" t="s">
        <v>304</v>
      </c>
      <c r="G5791" s="181" t="s">
        <v>1081</v>
      </c>
      <c r="H5791" s="181" t="s">
        <v>5</v>
      </c>
      <c r="I5791" s="181" t="s">
        <v>7534</v>
      </c>
      <c r="J5791" s="181">
        <v>9020</v>
      </c>
      <c r="K5791" s="181">
        <v>4</v>
      </c>
      <c r="L5791" s="181"/>
      <c r="M5791" s="181"/>
      <c r="N5791" s="596" t="s">
        <v>291</v>
      </c>
    </row>
    <row r="5792" spans="1:14" s="158" customFormat="1" ht="18" customHeight="1" x14ac:dyDescent="0.25">
      <c r="A5792" s="181">
        <v>18719</v>
      </c>
      <c r="B5792" s="701" t="s">
        <v>8025</v>
      </c>
      <c r="C5792" s="181" t="s">
        <v>12661</v>
      </c>
      <c r="D5792" s="181" t="s">
        <v>2708</v>
      </c>
      <c r="E5792" s="181" t="s">
        <v>8024</v>
      </c>
      <c r="F5792" s="181" t="s">
        <v>304</v>
      </c>
      <c r="G5792" s="181" t="s">
        <v>1081</v>
      </c>
      <c r="H5792" s="181" t="s">
        <v>746</v>
      </c>
      <c r="I5792" s="181" t="s">
        <v>7534</v>
      </c>
      <c r="J5792" s="181">
        <v>7210</v>
      </c>
      <c r="K5792" s="181">
        <v>16</v>
      </c>
      <c r="L5792" s="181"/>
      <c r="M5792" s="181"/>
      <c r="N5792" s="596" t="s">
        <v>291</v>
      </c>
    </row>
    <row r="5793" spans="1:14" s="158" customFormat="1" ht="18" customHeight="1" x14ac:dyDescent="0.25">
      <c r="A5793" s="181">
        <v>4645</v>
      </c>
      <c r="B5793" s="701" t="s">
        <v>17167</v>
      </c>
      <c r="C5793" s="181" t="s">
        <v>11710</v>
      </c>
      <c r="D5793" s="181" t="s">
        <v>2714</v>
      </c>
      <c r="E5793" s="181" t="s">
        <v>17168</v>
      </c>
      <c r="F5793" s="181" t="s">
        <v>304</v>
      </c>
      <c r="G5793" s="181" t="s">
        <v>1081</v>
      </c>
      <c r="H5793" s="181" t="s">
        <v>5</v>
      </c>
      <c r="I5793" s="181" t="s">
        <v>17169</v>
      </c>
      <c r="J5793" s="181">
        <v>7240</v>
      </c>
      <c r="K5793" s="181">
        <v>24</v>
      </c>
      <c r="L5793" s="181"/>
      <c r="M5793" s="181"/>
      <c r="N5793" s="596" t="s">
        <v>291</v>
      </c>
    </row>
    <row r="5794" spans="1:14" s="158" customFormat="1" ht="18" customHeight="1" x14ac:dyDescent="0.25">
      <c r="A5794" s="181">
        <v>46501</v>
      </c>
      <c r="B5794" s="701" t="s">
        <v>8027</v>
      </c>
      <c r="C5794" s="181" t="s">
        <v>11712</v>
      </c>
      <c r="D5794" s="181" t="s">
        <v>1096</v>
      </c>
      <c r="E5794" s="181" t="s">
        <v>8028</v>
      </c>
      <c r="F5794" s="181" t="s">
        <v>304</v>
      </c>
      <c r="G5794" s="181" t="s">
        <v>138</v>
      </c>
      <c r="H5794" s="181" t="s">
        <v>7</v>
      </c>
      <c r="I5794" s="181" t="s">
        <v>7798</v>
      </c>
      <c r="J5794" s="181">
        <v>10320</v>
      </c>
      <c r="K5794" s="181">
        <v>48</v>
      </c>
      <c r="L5794" s="181"/>
      <c r="M5794" s="181"/>
      <c r="N5794" s="596" t="s">
        <v>291</v>
      </c>
    </row>
    <row r="5795" spans="1:14" s="158" customFormat="1" ht="18" customHeight="1" x14ac:dyDescent="0.25">
      <c r="A5795" s="181">
        <v>10963</v>
      </c>
      <c r="B5795" s="701" t="s">
        <v>8029</v>
      </c>
      <c r="C5795" s="181" t="s">
        <v>7928</v>
      </c>
      <c r="D5795" s="181" t="s">
        <v>1096</v>
      </c>
      <c r="E5795" s="181" t="s">
        <v>7866</v>
      </c>
      <c r="F5795" s="181" t="s">
        <v>304</v>
      </c>
      <c r="G5795" s="181" t="s">
        <v>138</v>
      </c>
      <c r="H5795" s="181" t="s">
        <v>7</v>
      </c>
      <c r="I5795" s="181" t="s">
        <v>1326</v>
      </c>
      <c r="J5795" s="181">
        <v>7940</v>
      </c>
      <c r="K5795" s="181">
        <v>34</v>
      </c>
      <c r="L5795" s="181"/>
      <c r="M5795" s="181"/>
      <c r="N5795" s="596" t="s">
        <v>291</v>
      </c>
    </row>
    <row r="5796" spans="1:14" s="158" customFormat="1" ht="18" customHeight="1" x14ac:dyDescent="0.25">
      <c r="A5796" s="181">
        <v>30117</v>
      </c>
      <c r="B5796" s="701" t="s">
        <v>11101</v>
      </c>
      <c r="C5796" s="181" t="s">
        <v>11713</v>
      </c>
      <c r="D5796" s="181" t="s">
        <v>1098</v>
      </c>
      <c r="E5796" s="181" t="s">
        <v>11102</v>
      </c>
      <c r="F5796" s="181" t="s">
        <v>577</v>
      </c>
      <c r="G5796" s="181" t="s">
        <v>142</v>
      </c>
      <c r="H5796" s="181" t="s">
        <v>16407</v>
      </c>
      <c r="I5796" s="181" t="s">
        <v>17577</v>
      </c>
      <c r="J5796" s="181">
        <v>84030</v>
      </c>
      <c r="K5796" s="181">
        <v>1</v>
      </c>
      <c r="L5796" s="181"/>
      <c r="M5796" s="181"/>
      <c r="N5796" s="596" t="s">
        <v>291</v>
      </c>
    </row>
    <row r="5797" spans="1:14" s="158" customFormat="1" ht="18" customHeight="1" x14ac:dyDescent="0.25">
      <c r="A5797" s="181">
        <v>4499</v>
      </c>
      <c r="B5797" s="701" t="s">
        <v>8030</v>
      </c>
      <c r="C5797" s="181" t="s">
        <v>11715</v>
      </c>
      <c r="D5797" s="181" t="s">
        <v>1098</v>
      </c>
      <c r="E5797" s="181" t="s">
        <v>8031</v>
      </c>
      <c r="F5797" s="181" t="s">
        <v>577</v>
      </c>
      <c r="G5797" s="181" t="s">
        <v>708</v>
      </c>
      <c r="H5797" s="181" t="s">
        <v>5</v>
      </c>
      <c r="I5797" s="181" t="s">
        <v>8032</v>
      </c>
      <c r="J5797" s="181">
        <v>67010</v>
      </c>
      <c r="K5797" s="181">
        <v>2</v>
      </c>
      <c r="L5797" s="181"/>
      <c r="M5797" s="181"/>
      <c r="N5797" s="596" t="s">
        <v>291</v>
      </c>
    </row>
    <row r="5798" spans="1:14" s="158" customFormat="1" ht="18" customHeight="1" x14ac:dyDescent="0.25">
      <c r="A5798" s="181">
        <v>1678</v>
      </c>
      <c r="B5798" s="701" t="s">
        <v>8033</v>
      </c>
      <c r="C5798" s="181" t="s">
        <v>18766</v>
      </c>
      <c r="D5798" s="181" t="s">
        <v>1098</v>
      </c>
      <c r="E5798" s="181" t="s">
        <v>8034</v>
      </c>
      <c r="F5798" s="181" t="s">
        <v>577</v>
      </c>
      <c r="G5798" s="181" t="s">
        <v>708</v>
      </c>
      <c r="H5798" s="181" t="s">
        <v>5</v>
      </c>
      <c r="I5798" s="181" t="s">
        <v>8035</v>
      </c>
      <c r="J5798" s="181">
        <v>127550</v>
      </c>
      <c r="K5798" s="181">
        <v>2</v>
      </c>
      <c r="L5798" s="181"/>
      <c r="M5798" s="181"/>
      <c r="N5798" s="596" t="s">
        <v>291</v>
      </c>
    </row>
    <row r="5799" spans="1:14" s="158" customFormat="1" ht="18" customHeight="1" x14ac:dyDescent="0.25">
      <c r="A5799" s="181">
        <v>17722</v>
      </c>
      <c r="B5799" s="701" t="s">
        <v>17170</v>
      </c>
      <c r="C5799" s="181" t="s">
        <v>7937</v>
      </c>
      <c r="D5799" s="181" t="s">
        <v>1098</v>
      </c>
      <c r="E5799" s="181" t="s">
        <v>8034</v>
      </c>
      <c r="F5799" s="181" t="s">
        <v>577</v>
      </c>
      <c r="G5799" s="181" t="s">
        <v>142</v>
      </c>
      <c r="H5799" s="181" t="s">
        <v>16407</v>
      </c>
      <c r="I5799" s="181" t="s">
        <v>834</v>
      </c>
      <c r="J5799" s="181">
        <v>100840</v>
      </c>
      <c r="K5799" s="181">
        <v>4</v>
      </c>
      <c r="L5799" s="181"/>
      <c r="M5799" s="181"/>
      <c r="N5799" s="596" t="s">
        <v>291</v>
      </c>
    </row>
    <row r="5800" spans="1:14" s="158" customFormat="1" ht="18" customHeight="1" x14ac:dyDescent="0.25">
      <c r="A5800" s="181">
        <v>17578</v>
      </c>
      <c r="B5800" s="701" t="s">
        <v>8037</v>
      </c>
      <c r="C5800" s="181" t="s">
        <v>7687</v>
      </c>
      <c r="D5800" s="181" t="s">
        <v>1098</v>
      </c>
      <c r="E5800" s="181" t="s">
        <v>8038</v>
      </c>
      <c r="F5800" s="181" t="s">
        <v>577</v>
      </c>
      <c r="G5800" s="181" t="s">
        <v>708</v>
      </c>
      <c r="H5800" s="181" t="s">
        <v>5</v>
      </c>
      <c r="I5800" s="181" t="s">
        <v>834</v>
      </c>
      <c r="J5800" s="181">
        <v>100690</v>
      </c>
      <c r="K5800" s="181">
        <v>8</v>
      </c>
      <c r="L5800" s="181"/>
      <c r="M5800" s="181"/>
      <c r="N5800" s="596" t="s">
        <v>291</v>
      </c>
    </row>
    <row r="5801" spans="1:14" s="158" customFormat="1" ht="18" customHeight="1" x14ac:dyDescent="0.25">
      <c r="A5801" s="181">
        <v>24655</v>
      </c>
      <c r="B5801" s="701" t="s">
        <v>13768</v>
      </c>
      <c r="C5801" s="181" t="s">
        <v>13767</v>
      </c>
      <c r="D5801" s="181" t="s">
        <v>1112</v>
      </c>
      <c r="E5801" s="181" t="s">
        <v>13769</v>
      </c>
      <c r="F5801" s="181" t="s">
        <v>304</v>
      </c>
      <c r="G5801" s="181" t="s">
        <v>1113</v>
      </c>
      <c r="H5801" s="181" t="s">
        <v>7</v>
      </c>
      <c r="I5801" s="181" t="s">
        <v>13746</v>
      </c>
      <c r="J5801" s="181">
        <v>96530</v>
      </c>
      <c r="K5801" s="181">
        <v>19</v>
      </c>
      <c r="L5801" s="181"/>
      <c r="M5801" s="181"/>
      <c r="N5801" s="596" t="s">
        <v>291</v>
      </c>
    </row>
    <row r="5802" spans="1:14" s="158" customFormat="1" ht="18" customHeight="1" x14ac:dyDescent="0.25">
      <c r="A5802" s="181">
        <v>29976</v>
      </c>
      <c r="B5802" s="701" t="s">
        <v>8039</v>
      </c>
      <c r="C5802" s="181" t="s">
        <v>8008</v>
      </c>
      <c r="D5802" s="181" t="s">
        <v>1112</v>
      </c>
      <c r="E5802" s="181" t="s">
        <v>8040</v>
      </c>
      <c r="F5802" s="181" t="s">
        <v>304</v>
      </c>
      <c r="G5802" s="181" t="s">
        <v>1113</v>
      </c>
      <c r="H5802" s="181" t="s">
        <v>7</v>
      </c>
      <c r="I5802" s="181" t="s">
        <v>8041</v>
      </c>
      <c r="J5802" s="181">
        <v>78060</v>
      </c>
      <c r="K5802" s="181">
        <v>28</v>
      </c>
      <c r="L5802" s="181"/>
      <c r="M5802" s="181"/>
      <c r="N5802" s="596" t="s">
        <v>291</v>
      </c>
    </row>
    <row r="5803" spans="1:14" s="158" customFormat="1" ht="18" customHeight="1" x14ac:dyDescent="0.25">
      <c r="A5803" s="181">
        <v>29983</v>
      </c>
      <c r="B5803" s="701" t="s">
        <v>8042</v>
      </c>
      <c r="C5803" s="181" t="s">
        <v>8010</v>
      </c>
      <c r="D5803" s="181" t="s">
        <v>1112</v>
      </c>
      <c r="E5803" s="181" t="s">
        <v>8043</v>
      </c>
      <c r="F5803" s="181" t="s">
        <v>304</v>
      </c>
      <c r="G5803" s="181" t="s">
        <v>1113</v>
      </c>
      <c r="H5803" s="181" t="s">
        <v>7</v>
      </c>
      <c r="I5803" s="181" t="s">
        <v>8044</v>
      </c>
      <c r="J5803" s="181">
        <v>78110</v>
      </c>
      <c r="K5803" s="181">
        <v>28</v>
      </c>
      <c r="L5803" s="181"/>
      <c r="M5803" s="181"/>
      <c r="N5803" s="596" t="s">
        <v>291</v>
      </c>
    </row>
    <row r="5804" spans="1:14" s="158" customFormat="1" ht="18" customHeight="1" x14ac:dyDescent="0.25">
      <c r="A5804" s="181">
        <v>29023</v>
      </c>
      <c r="B5804" s="701" t="s">
        <v>8045</v>
      </c>
      <c r="C5804" s="181" t="s">
        <v>8012</v>
      </c>
      <c r="D5804" s="181" t="s">
        <v>1112</v>
      </c>
      <c r="E5804" s="181" t="s">
        <v>8046</v>
      </c>
      <c r="F5804" s="181" t="s">
        <v>304</v>
      </c>
      <c r="G5804" s="181" t="s">
        <v>1113</v>
      </c>
      <c r="H5804" s="181" t="s">
        <v>7</v>
      </c>
      <c r="I5804" s="181" t="s">
        <v>8013</v>
      </c>
      <c r="J5804" s="181">
        <v>49190</v>
      </c>
      <c r="K5804" s="181">
        <v>22</v>
      </c>
      <c r="L5804" s="181"/>
      <c r="M5804" s="181"/>
      <c r="N5804" s="596" t="s">
        <v>291</v>
      </c>
    </row>
    <row r="5805" spans="1:14" s="158" customFormat="1" ht="18" customHeight="1" x14ac:dyDescent="0.25">
      <c r="A5805" s="181">
        <v>30148</v>
      </c>
      <c r="B5805" s="701" t="s">
        <v>13770</v>
      </c>
      <c r="C5805" s="181" t="s">
        <v>7970</v>
      </c>
      <c r="D5805" s="181" t="s">
        <v>1112</v>
      </c>
      <c r="E5805" s="181" t="s">
        <v>13771</v>
      </c>
      <c r="F5805" s="181" t="s">
        <v>304</v>
      </c>
      <c r="G5805" s="181" t="s">
        <v>1113</v>
      </c>
      <c r="H5805" s="181" t="s">
        <v>7</v>
      </c>
      <c r="I5805" s="181" t="s">
        <v>13772</v>
      </c>
      <c r="J5805" s="181">
        <v>73020</v>
      </c>
      <c r="K5805" s="181">
        <v>20</v>
      </c>
      <c r="L5805" s="181"/>
      <c r="M5805" s="181"/>
      <c r="N5805" s="596" t="s">
        <v>291</v>
      </c>
    </row>
    <row r="5806" spans="1:14" s="158" customFormat="1" ht="18" customHeight="1" x14ac:dyDescent="0.25">
      <c r="A5806" s="181">
        <v>28500</v>
      </c>
      <c r="B5806" s="701">
        <v>76603</v>
      </c>
      <c r="C5806" s="181" t="s">
        <v>7974</v>
      </c>
      <c r="D5806" s="181" t="s">
        <v>1124</v>
      </c>
      <c r="E5806" s="181" t="s">
        <v>8049</v>
      </c>
      <c r="F5806" s="181" t="s">
        <v>577</v>
      </c>
      <c r="G5806" s="181" t="s">
        <v>138</v>
      </c>
      <c r="H5806" s="181" t="s">
        <v>7</v>
      </c>
      <c r="I5806" s="181" t="s">
        <v>8020</v>
      </c>
      <c r="J5806" s="181">
        <v>232210</v>
      </c>
      <c r="K5806" s="181">
        <v>15</v>
      </c>
      <c r="L5806" s="181"/>
      <c r="M5806" s="181"/>
      <c r="N5806" s="596" t="s">
        <v>291</v>
      </c>
    </row>
    <row r="5807" spans="1:14" s="158" customFormat="1" ht="18" customHeight="1" x14ac:dyDescent="0.25">
      <c r="A5807" s="181">
        <v>28504</v>
      </c>
      <c r="B5807" s="701" t="s">
        <v>8053</v>
      </c>
      <c r="C5807" s="181" t="s">
        <v>7698</v>
      </c>
      <c r="D5807" s="181" t="s">
        <v>1124</v>
      </c>
      <c r="E5807" s="181" t="s">
        <v>8055</v>
      </c>
      <c r="F5807" s="181" t="s">
        <v>577</v>
      </c>
      <c r="G5807" s="181" t="s">
        <v>138</v>
      </c>
      <c r="H5807" s="181" t="s">
        <v>7</v>
      </c>
      <c r="I5807" s="181" t="s">
        <v>8056</v>
      </c>
      <c r="J5807" s="181">
        <v>289260</v>
      </c>
      <c r="K5807" s="181">
        <v>18</v>
      </c>
      <c r="L5807" s="181"/>
      <c r="M5807" s="181"/>
      <c r="N5807" s="596" t="s">
        <v>291</v>
      </c>
    </row>
    <row r="5808" spans="1:14" s="158" customFormat="1" ht="18" customHeight="1" x14ac:dyDescent="0.25">
      <c r="A5808" s="181">
        <v>10039</v>
      </c>
      <c r="B5808" s="701">
        <v>76579</v>
      </c>
      <c r="C5808" s="181" t="s">
        <v>7699</v>
      </c>
      <c r="D5808" s="181" t="s">
        <v>1124</v>
      </c>
      <c r="E5808" s="181" t="s">
        <v>11138</v>
      </c>
      <c r="F5808" s="181" t="s">
        <v>577</v>
      </c>
      <c r="G5808" s="181" t="s">
        <v>138</v>
      </c>
      <c r="H5808" s="181" t="s">
        <v>7</v>
      </c>
      <c r="I5808" s="181" t="s">
        <v>8052</v>
      </c>
      <c r="J5808" s="181">
        <v>179890</v>
      </c>
      <c r="K5808" s="181">
        <v>10</v>
      </c>
      <c r="L5808" s="181"/>
      <c r="M5808" s="181"/>
      <c r="N5808" s="596" t="s">
        <v>291</v>
      </c>
    </row>
    <row r="5809" spans="1:14" s="158" customFormat="1" ht="18" customHeight="1" x14ac:dyDescent="0.25">
      <c r="A5809" s="181">
        <v>22072</v>
      </c>
      <c r="B5809" s="701" t="s">
        <v>11435</v>
      </c>
      <c r="C5809" s="181" t="s">
        <v>7951</v>
      </c>
      <c r="D5809" s="181" t="s">
        <v>1124</v>
      </c>
      <c r="E5809" s="181" t="s">
        <v>11436</v>
      </c>
      <c r="F5809" s="181" t="s">
        <v>577</v>
      </c>
      <c r="G5809" s="181" t="s">
        <v>138</v>
      </c>
      <c r="H5809" s="181" t="s">
        <v>7</v>
      </c>
      <c r="I5809" s="181" t="s">
        <v>11437</v>
      </c>
      <c r="J5809" s="181">
        <v>401970</v>
      </c>
      <c r="K5809" s="181">
        <v>27</v>
      </c>
      <c r="L5809" s="181"/>
      <c r="M5809" s="181"/>
      <c r="N5809" s="596" t="s">
        <v>291</v>
      </c>
    </row>
    <row r="5810" spans="1:14" s="158" customFormat="1" ht="18" customHeight="1" x14ac:dyDescent="0.25">
      <c r="A5810" s="181">
        <v>26782</v>
      </c>
      <c r="B5810" s="701">
        <v>242172</v>
      </c>
      <c r="C5810" s="181" t="s">
        <v>18766</v>
      </c>
      <c r="D5810" s="181" t="s">
        <v>1132</v>
      </c>
      <c r="E5810" s="181" t="s">
        <v>7701</v>
      </c>
      <c r="F5810" s="181" t="s">
        <v>577</v>
      </c>
      <c r="G5810" s="181" t="s">
        <v>550</v>
      </c>
      <c r="H5810" s="181" t="s">
        <v>5</v>
      </c>
      <c r="I5810" s="181" t="s">
        <v>8067</v>
      </c>
      <c r="J5810" s="181">
        <v>20190</v>
      </c>
      <c r="K5810" s="181">
        <v>40</v>
      </c>
      <c r="L5810" s="181"/>
      <c r="M5810" s="181"/>
      <c r="N5810" s="596" t="s">
        <v>291</v>
      </c>
    </row>
    <row r="5811" spans="1:14" s="158" customFormat="1" ht="18" customHeight="1" x14ac:dyDescent="0.25">
      <c r="A5811" s="181">
        <v>25040</v>
      </c>
      <c r="B5811" s="701">
        <v>44400</v>
      </c>
      <c r="C5811" s="181" t="s">
        <v>8068</v>
      </c>
      <c r="D5811" s="181" t="s">
        <v>1132</v>
      </c>
      <c r="E5811" s="181" t="s">
        <v>10979</v>
      </c>
      <c r="F5811" s="181" t="s">
        <v>577</v>
      </c>
      <c r="G5811" s="181" t="s">
        <v>1077</v>
      </c>
      <c r="H5811" s="181" t="s">
        <v>5</v>
      </c>
      <c r="I5811" s="181" t="s">
        <v>17578</v>
      </c>
      <c r="J5811" s="181">
        <v>26050</v>
      </c>
      <c r="K5811" s="181">
        <v>1</v>
      </c>
      <c r="L5811" s="181"/>
      <c r="M5811" s="181"/>
      <c r="N5811" s="596" t="s">
        <v>291</v>
      </c>
    </row>
    <row r="5812" spans="1:14" s="158" customFormat="1" ht="18" customHeight="1" x14ac:dyDescent="0.25">
      <c r="A5812" s="181">
        <v>18214</v>
      </c>
      <c r="B5812" s="701">
        <v>44300</v>
      </c>
      <c r="C5812" s="181" t="s">
        <v>8070</v>
      </c>
      <c r="D5812" s="181" t="s">
        <v>1132</v>
      </c>
      <c r="E5812" s="181" t="s">
        <v>7269</v>
      </c>
      <c r="F5812" s="181" t="s">
        <v>304</v>
      </c>
      <c r="G5812" s="181" t="s">
        <v>1077</v>
      </c>
      <c r="H5812" s="181" t="s">
        <v>5</v>
      </c>
      <c r="I5812" s="181" t="s">
        <v>7776</v>
      </c>
      <c r="J5812" s="181">
        <v>19150</v>
      </c>
      <c r="K5812" s="181">
        <v>11</v>
      </c>
      <c r="L5812" s="181"/>
      <c r="M5812" s="181"/>
      <c r="N5812" s="596" t="s">
        <v>291</v>
      </c>
    </row>
    <row r="5813" spans="1:14" s="158" customFormat="1" ht="18" customHeight="1" x14ac:dyDescent="0.25">
      <c r="A5813" s="181">
        <v>24349</v>
      </c>
      <c r="B5813" s="701">
        <v>44302</v>
      </c>
      <c r="C5813" s="181" t="s">
        <v>17171</v>
      </c>
      <c r="D5813" s="181" t="s">
        <v>1132</v>
      </c>
      <c r="E5813" s="181" t="s">
        <v>7747</v>
      </c>
      <c r="F5813" s="181" t="s">
        <v>577</v>
      </c>
      <c r="G5813" s="181" t="s">
        <v>1077</v>
      </c>
      <c r="H5813" s="181" t="s">
        <v>5</v>
      </c>
      <c r="I5813" s="181" t="s">
        <v>7868</v>
      </c>
      <c r="J5813" s="181">
        <v>19760</v>
      </c>
      <c r="K5813" s="181">
        <v>35</v>
      </c>
      <c r="L5813" s="181"/>
      <c r="M5813" s="181"/>
      <c r="N5813" s="596" t="s">
        <v>291</v>
      </c>
    </row>
    <row r="5814" spans="1:14" s="158" customFormat="1" ht="18" customHeight="1" x14ac:dyDescent="0.25">
      <c r="A5814" s="181">
        <v>22900</v>
      </c>
      <c r="B5814" s="701">
        <v>44402</v>
      </c>
      <c r="C5814" s="181" t="s">
        <v>17172</v>
      </c>
      <c r="D5814" s="181" t="s">
        <v>1132</v>
      </c>
      <c r="E5814" s="181" t="s">
        <v>8058</v>
      </c>
      <c r="F5814" s="181" t="s">
        <v>304</v>
      </c>
      <c r="G5814" s="181" t="s">
        <v>1077</v>
      </c>
      <c r="H5814" s="181" t="s">
        <v>5</v>
      </c>
      <c r="I5814" s="181" t="s">
        <v>17173</v>
      </c>
      <c r="J5814" s="181">
        <v>26050</v>
      </c>
      <c r="K5814" s="181">
        <v>16</v>
      </c>
      <c r="L5814" s="181"/>
      <c r="M5814" s="181"/>
      <c r="N5814" s="596" t="s">
        <v>291</v>
      </c>
    </row>
    <row r="5815" spans="1:14" s="158" customFormat="1" ht="18" customHeight="1" x14ac:dyDescent="0.25">
      <c r="A5815" s="181">
        <v>25706</v>
      </c>
      <c r="B5815" s="701">
        <v>44305</v>
      </c>
      <c r="C5815" s="181" t="s">
        <v>10980</v>
      </c>
      <c r="D5815" s="181" t="s">
        <v>1132</v>
      </c>
      <c r="E5815" s="181" t="s">
        <v>10981</v>
      </c>
      <c r="F5815" s="181" t="s">
        <v>577</v>
      </c>
      <c r="G5815" s="181" t="s">
        <v>1077</v>
      </c>
      <c r="H5815" s="181" t="s">
        <v>5</v>
      </c>
      <c r="I5815" s="181" t="s">
        <v>10982</v>
      </c>
      <c r="J5815" s="181">
        <v>19760</v>
      </c>
      <c r="K5815" s="181">
        <v>6</v>
      </c>
      <c r="L5815" s="181"/>
      <c r="M5815" s="181"/>
      <c r="N5815" s="596" t="s">
        <v>291</v>
      </c>
    </row>
    <row r="5816" spans="1:14" s="158" customFormat="1" ht="18" customHeight="1" x14ac:dyDescent="0.25">
      <c r="A5816" s="181">
        <v>29818</v>
      </c>
      <c r="B5816" s="701">
        <v>28403</v>
      </c>
      <c r="C5816" s="181" t="s">
        <v>8050</v>
      </c>
      <c r="D5816" s="181" t="s">
        <v>1146</v>
      </c>
      <c r="E5816" s="181" t="s">
        <v>7766</v>
      </c>
      <c r="F5816" s="181" t="s">
        <v>304</v>
      </c>
      <c r="G5816" s="181" t="s">
        <v>567</v>
      </c>
      <c r="H5816" s="181" t="s">
        <v>5</v>
      </c>
      <c r="I5816" s="181" t="s">
        <v>8060</v>
      </c>
      <c r="J5816" s="181">
        <v>3470</v>
      </c>
      <c r="K5816" s="181">
        <v>2</v>
      </c>
      <c r="L5816" s="181"/>
      <c r="M5816" s="181"/>
      <c r="N5816" s="596" t="s">
        <v>291</v>
      </c>
    </row>
    <row r="5817" spans="1:14" s="158" customFormat="1" ht="18" customHeight="1" x14ac:dyDescent="0.25">
      <c r="A5817" s="181">
        <v>27520</v>
      </c>
      <c r="B5817" s="701" t="s">
        <v>8063</v>
      </c>
      <c r="C5817" s="181" t="s">
        <v>7781</v>
      </c>
      <c r="D5817" s="181" t="s">
        <v>1146</v>
      </c>
      <c r="E5817" s="181" t="s">
        <v>8061</v>
      </c>
      <c r="F5817" s="181" t="s">
        <v>304</v>
      </c>
      <c r="G5817" s="181" t="s">
        <v>567</v>
      </c>
      <c r="H5817" s="181" t="s">
        <v>5</v>
      </c>
      <c r="I5817" s="181" t="s">
        <v>4985</v>
      </c>
      <c r="J5817" s="181">
        <v>10950</v>
      </c>
      <c r="K5817" s="181">
        <v>2</v>
      </c>
      <c r="L5817" s="181"/>
      <c r="M5817" s="181"/>
      <c r="N5817" s="596" t="s">
        <v>291</v>
      </c>
    </row>
    <row r="5818" spans="1:14" s="158" customFormat="1" ht="18" customHeight="1" x14ac:dyDescent="0.25">
      <c r="A5818" s="181">
        <v>27519</v>
      </c>
      <c r="B5818" s="701" t="s">
        <v>12662</v>
      </c>
      <c r="C5818" s="181" t="s">
        <v>11934</v>
      </c>
      <c r="D5818" s="181" t="s">
        <v>1146</v>
      </c>
      <c r="E5818" s="181" t="s">
        <v>8061</v>
      </c>
      <c r="F5818" s="181" t="s">
        <v>304</v>
      </c>
      <c r="G5818" s="181" t="s">
        <v>567</v>
      </c>
      <c r="H5818" s="181" t="s">
        <v>5</v>
      </c>
      <c r="I5818" s="181" t="s">
        <v>8062</v>
      </c>
      <c r="J5818" s="181">
        <v>11540</v>
      </c>
      <c r="K5818" s="181">
        <v>3</v>
      </c>
      <c r="L5818" s="181"/>
      <c r="M5818" s="181"/>
      <c r="N5818" s="596" t="s">
        <v>291</v>
      </c>
    </row>
    <row r="5819" spans="1:14" s="158" customFormat="1" ht="18" customHeight="1" x14ac:dyDescent="0.25">
      <c r="A5819" s="181">
        <v>29857</v>
      </c>
      <c r="B5819" s="701" t="s">
        <v>8064</v>
      </c>
      <c r="C5819" s="181" t="s">
        <v>7974</v>
      </c>
      <c r="D5819" s="181" t="s">
        <v>1165</v>
      </c>
      <c r="E5819" s="181" t="s">
        <v>8066</v>
      </c>
      <c r="F5819" s="181" t="s">
        <v>304</v>
      </c>
      <c r="G5819" s="181" t="s">
        <v>567</v>
      </c>
      <c r="H5819" s="181" t="s">
        <v>5</v>
      </c>
      <c r="I5819" s="181" t="s">
        <v>8067</v>
      </c>
      <c r="J5819" s="181">
        <v>11050</v>
      </c>
      <c r="K5819" s="181">
        <v>4</v>
      </c>
      <c r="L5819" s="181"/>
      <c r="M5819" s="181"/>
      <c r="N5819" s="596" t="s">
        <v>291</v>
      </c>
    </row>
    <row r="5820" spans="1:14" s="158" customFormat="1" ht="18" customHeight="1" x14ac:dyDescent="0.25">
      <c r="A5820" s="181">
        <v>29814</v>
      </c>
      <c r="B5820" s="701">
        <v>28400</v>
      </c>
      <c r="C5820" s="181" t="s">
        <v>8068</v>
      </c>
      <c r="D5820" s="181" t="s">
        <v>1165</v>
      </c>
      <c r="E5820" s="181" t="s">
        <v>7766</v>
      </c>
      <c r="F5820" s="181" t="s">
        <v>304</v>
      </c>
      <c r="G5820" s="181" t="s">
        <v>567</v>
      </c>
      <c r="H5820" s="181" t="s">
        <v>5</v>
      </c>
      <c r="I5820" s="181" t="s">
        <v>8069</v>
      </c>
      <c r="J5820" s="181">
        <v>15770</v>
      </c>
      <c r="K5820" s="181">
        <v>2</v>
      </c>
      <c r="L5820" s="181"/>
      <c r="M5820" s="181"/>
      <c r="N5820" s="596" t="s">
        <v>291</v>
      </c>
    </row>
    <row r="5821" spans="1:14" s="158" customFormat="1" ht="18" customHeight="1" x14ac:dyDescent="0.25">
      <c r="A5821" s="181">
        <v>29815</v>
      </c>
      <c r="B5821" s="701">
        <v>28401</v>
      </c>
      <c r="C5821" s="181" t="s">
        <v>8070</v>
      </c>
      <c r="D5821" s="181" t="s">
        <v>1165</v>
      </c>
      <c r="E5821" s="181" t="s">
        <v>7766</v>
      </c>
      <c r="F5821" s="181" t="s">
        <v>304</v>
      </c>
      <c r="G5821" s="181" t="s">
        <v>567</v>
      </c>
      <c r="H5821" s="181" t="s">
        <v>5</v>
      </c>
      <c r="I5821" s="181" t="s">
        <v>8071</v>
      </c>
      <c r="J5821" s="181">
        <v>32170</v>
      </c>
      <c r="K5821" s="181">
        <v>4</v>
      </c>
      <c r="L5821" s="181"/>
      <c r="M5821" s="181"/>
      <c r="N5821" s="596" t="s">
        <v>291</v>
      </c>
    </row>
    <row r="5822" spans="1:14" s="158" customFormat="1" ht="18" customHeight="1" x14ac:dyDescent="0.25">
      <c r="A5822" s="181">
        <v>29748</v>
      </c>
      <c r="B5822" s="701">
        <v>27931</v>
      </c>
      <c r="C5822" s="181" t="s">
        <v>7832</v>
      </c>
      <c r="D5822" s="181" t="s">
        <v>1165</v>
      </c>
      <c r="E5822" s="181" t="s">
        <v>8072</v>
      </c>
      <c r="F5822" s="181" t="s">
        <v>304</v>
      </c>
      <c r="G5822" s="181" t="s">
        <v>567</v>
      </c>
      <c r="H5822" s="181" t="s">
        <v>5</v>
      </c>
      <c r="I5822" s="181" t="s">
        <v>8073</v>
      </c>
      <c r="J5822" s="181">
        <v>12550</v>
      </c>
      <c r="K5822" s="181">
        <v>4</v>
      </c>
      <c r="L5822" s="181"/>
      <c r="M5822" s="181"/>
      <c r="N5822" s="596" t="s">
        <v>291</v>
      </c>
    </row>
    <row r="5823" spans="1:14" s="158" customFormat="1" ht="18" customHeight="1" x14ac:dyDescent="0.25">
      <c r="A5823" s="181">
        <v>29860</v>
      </c>
      <c r="B5823" s="701" t="s">
        <v>8074</v>
      </c>
      <c r="C5823" s="181" t="s">
        <v>14556</v>
      </c>
      <c r="D5823" s="181" t="s">
        <v>1165</v>
      </c>
      <c r="E5823" s="181" t="s">
        <v>8076</v>
      </c>
      <c r="F5823" s="181" t="s">
        <v>304</v>
      </c>
      <c r="G5823" s="181" t="s">
        <v>567</v>
      </c>
      <c r="H5823" s="181" t="s">
        <v>5</v>
      </c>
      <c r="I5823" s="181" t="s">
        <v>7933</v>
      </c>
      <c r="J5823" s="181">
        <v>12790</v>
      </c>
      <c r="K5823" s="181">
        <v>2</v>
      </c>
      <c r="L5823" s="181"/>
      <c r="M5823" s="181"/>
      <c r="N5823" s="596" t="s">
        <v>291</v>
      </c>
    </row>
    <row r="5824" spans="1:14" s="158" customFormat="1" ht="18" customHeight="1" x14ac:dyDescent="0.25">
      <c r="A5824" s="181">
        <v>30544</v>
      </c>
      <c r="B5824" s="701" t="s">
        <v>13773</v>
      </c>
      <c r="C5824" s="181" t="s">
        <v>13774</v>
      </c>
      <c r="D5824" s="181" t="s">
        <v>1165</v>
      </c>
      <c r="E5824" s="181" t="s">
        <v>13775</v>
      </c>
      <c r="F5824" s="181" t="s">
        <v>304</v>
      </c>
      <c r="G5824" s="181" t="s">
        <v>567</v>
      </c>
      <c r="H5824" s="181" t="s">
        <v>5</v>
      </c>
      <c r="I5824" s="181" t="s">
        <v>13776</v>
      </c>
      <c r="J5824" s="181">
        <v>16100</v>
      </c>
      <c r="K5824" s="181">
        <v>2</v>
      </c>
      <c r="L5824" s="181"/>
      <c r="M5824" s="181"/>
      <c r="N5824" s="596" t="s">
        <v>291</v>
      </c>
    </row>
    <row r="5825" spans="1:14" s="158" customFormat="1" ht="18" customHeight="1" x14ac:dyDescent="0.25">
      <c r="A5825" s="181">
        <v>29856</v>
      </c>
      <c r="B5825" s="701" t="s">
        <v>8078</v>
      </c>
      <c r="C5825" s="181" t="s">
        <v>8090</v>
      </c>
      <c r="D5825" s="181" t="s">
        <v>1176</v>
      </c>
      <c r="E5825" s="181" t="s">
        <v>8066</v>
      </c>
      <c r="F5825" s="181" t="s">
        <v>304</v>
      </c>
      <c r="G5825" s="181" t="s">
        <v>567</v>
      </c>
      <c r="H5825" s="181" t="s">
        <v>5</v>
      </c>
      <c r="I5825" s="181" t="s">
        <v>8067</v>
      </c>
      <c r="J5825" s="181">
        <v>8870</v>
      </c>
      <c r="K5825" s="181">
        <v>1</v>
      </c>
      <c r="L5825" s="181"/>
      <c r="M5825" s="181"/>
      <c r="N5825" s="596" t="s">
        <v>291</v>
      </c>
    </row>
    <row r="5826" spans="1:14" s="158" customFormat="1" ht="18" customHeight="1" x14ac:dyDescent="0.25">
      <c r="A5826" s="181">
        <v>29817</v>
      </c>
      <c r="B5826" s="701">
        <v>28402</v>
      </c>
      <c r="C5826" s="181" t="s">
        <v>8050</v>
      </c>
      <c r="D5826" s="181" t="s">
        <v>1176</v>
      </c>
      <c r="E5826" s="181" t="s">
        <v>7766</v>
      </c>
      <c r="F5826" s="181" t="s">
        <v>304</v>
      </c>
      <c r="G5826" s="181" t="s">
        <v>567</v>
      </c>
      <c r="H5826" s="181" t="s">
        <v>5</v>
      </c>
      <c r="I5826" s="181" t="s">
        <v>7791</v>
      </c>
      <c r="J5826" s="181">
        <v>20910</v>
      </c>
      <c r="K5826" s="181">
        <v>4</v>
      </c>
      <c r="L5826" s="181"/>
      <c r="M5826" s="181"/>
      <c r="N5826" s="596" t="s">
        <v>291</v>
      </c>
    </row>
    <row r="5827" spans="1:14" s="158" customFormat="1" ht="18" customHeight="1" x14ac:dyDescent="0.25">
      <c r="A5827" s="181">
        <v>30546</v>
      </c>
      <c r="B5827" s="701" t="s">
        <v>13777</v>
      </c>
      <c r="C5827" s="181" t="s">
        <v>13778</v>
      </c>
      <c r="D5827" s="181" t="s">
        <v>1176</v>
      </c>
      <c r="E5827" s="181" t="s">
        <v>13775</v>
      </c>
      <c r="F5827" s="181" t="s">
        <v>304</v>
      </c>
      <c r="G5827" s="181" t="s">
        <v>567</v>
      </c>
      <c r="H5827" s="181" t="s">
        <v>5</v>
      </c>
      <c r="I5827" s="181" t="s">
        <v>13779</v>
      </c>
      <c r="J5827" s="181">
        <v>16100</v>
      </c>
      <c r="K5827" s="181">
        <v>2</v>
      </c>
      <c r="L5827" s="181"/>
      <c r="M5827" s="181"/>
      <c r="N5827" s="596" t="s">
        <v>291</v>
      </c>
    </row>
    <row r="5828" spans="1:14" s="158" customFormat="1" ht="18" customHeight="1" x14ac:dyDescent="0.25">
      <c r="A5828" s="181">
        <v>28628</v>
      </c>
      <c r="B5828" s="701" t="s">
        <v>8079</v>
      </c>
      <c r="C5828" s="181" t="s">
        <v>8075</v>
      </c>
      <c r="D5828" s="181" t="s">
        <v>2796</v>
      </c>
      <c r="E5828" s="181" t="s">
        <v>7882</v>
      </c>
      <c r="F5828" s="181" t="s">
        <v>304</v>
      </c>
      <c r="G5828" s="181" t="s">
        <v>718</v>
      </c>
      <c r="H5828" s="181" t="s">
        <v>5</v>
      </c>
      <c r="I5828" s="181" t="s">
        <v>1322</v>
      </c>
      <c r="J5828" s="181">
        <v>66210</v>
      </c>
      <c r="K5828" s="181">
        <v>2</v>
      </c>
      <c r="L5828" s="181"/>
      <c r="M5828" s="181"/>
      <c r="N5828" s="596" t="s">
        <v>291</v>
      </c>
    </row>
    <row r="5829" spans="1:14" s="158" customFormat="1" ht="18" customHeight="1" x14ac:dyDescent="0.25">
      <c r="A5829" s="181">
        <v>19081</v>
      </c>
      <c r="B5829" s="701" t="s">
        <v>8082</v>
      </c>
      <c r="C5829" s="181" t="s">
        <v>7845</v>
      </c>
      <c r="D5829" s="181" t="s">
        <v>2801</v>
      </c>
      <c r="E5829" s="181" t="s">
        <v>8083</v>
      </c>
      <c r="F5829" s="181" t="s">
        <v>304</v>
      </c>
      <c r="G5829" s="181" t="s">
        <v>567</v>
      </c>
      <c r="H5829" s="181" t="s">
        <v>5</v>
      </c>
      <c r="I5829" s="181" t="s">
        <v>8099</v>
      </c>
      <c r="J5829" s="181">
        <v>80800</v>
      </c>
      <c r="K5829" s="181">
        <v>3</v>
      </c>
      <c r="L5829" s="181"/>
      <c r="M5829" s="181"/>
      <c r="N5829" s="596" t="s">
        <v>291</v>
      </c>
    </row>
    <row r="5830" spans="1:14" s="158" customFormat="1" ht="18" customHeight="1" x14ac:dyDescent="0.25">
      <c r="A5830" s="181">
        <v>25748</v>
      </c>
      <c r="B5830" s="701" t="s">
        <v>8084</v>
      </c>
      <c r="C5830" s="181" t="s">
        <v>8081</v>
      </c>
      <c r="D5830" s="181" t="s">
        <v>1219</v>
      </c>
      <c r="E5830" s="181" t="s">
        <v>8085</v>
      </c>
      <c r="F5830" s="181" t="s">
        <v>304</v>
      </c>
      <c r="G5830" s="181" t="s">
        <v>567</v>
      </c>
      <c r="H5830" s="181" t="s">
        <v>5</v>
      </c>
      <c r="I5830" s="181" t="s">
        <v>7795</v>
      </c>
      <c r="J5830" s="181">
        <v>30270</v>
      </c>
      <c r="K5830" s="181">
        <v>4</v>
      </c>
      <c r="L5830" s="181"/>
      <c r="M5830" s="181"/>
      <c r="N5830" s="596" t="s">
        <v>291</v>
      </c>
    </row>
    <row r="5831" spans="1:14" s="158" customFormat="1" ht="18" customHeight="1" x14ac:dyDescent="0.25">
      <c r="A5831" s="181">
        <v>25749</v>
      </c>
      <c r="B5831" s="701" t="s">
        <v>13780</v>
      </c>
      <c r="C5831" s="181" t="s">
        <v>18772</v>
      </c>
      <c r="D5831" s="181" t="s">
        <v>1219</v>
      </c>
      <c r="E5831" s="181" t="s">
        <v>13781</v>
      </c>
      <c r="F5831" s="181" t="s">
        <v>304</v>
      </c>
      <c r="G5831" s="181" t="s">
        <v>567</v>
      </c>
      <c r="H5831" s="181" t="s">
        <v>5</v>
      </c>
      <c r="I5831" s="181" t="s">
        <v>13782</v>
      </c>
      <c r="J5831" s="181">
        <v>51730</v>
      </c>
      <c r="K5831" s="181">
        <v>4</v>
      </c>
      <c r="L5831" s="181"/>
      <c r="M5831" s="181"/>
      <c r="N5831" s="596" t="s">
        <v>291</v>
      </c>
    </row>
    <row r="5832" spans="1:14" s="158" customFormat="1" ht="18" customHeight="1" x14ac:dyDescent="0.25">
      <c r="A5832" s="181">
        <v>29848</v>
      </c>
      <c r="B5832" s="701" t="s">
        <v>13783</v>
      </c>
      <c r="C5832" s="181" t="s">
        <v>18773</v>
      </c>
      <c r="D5832" s="181" t="s">
        <v>1219</v>
      </c>
      <c r="E5832" s="181" t="s">
        <v>7790</v>
      </c>
      <c r="F5832" s="181" t="s">
        <v>304</v>
      </c>
      <c r="G5832" s="181" t="s">
        <v>567</v>
      </c>
      <c r="H5832" s="181" t="s">
        <v>5</v>
      </c>
      <c r="I5832" s="181" t="s">
        <v>13784</v>
      </c>
      <c r="J5832" s="181">
        <v>34280</v>
      </c>
      <c r="K5832" s="181">
        <v>3</v>
      </c>
      <c r="L5832" s="181"/>
      <c r="M5832" s="181"/>
      <c r="N5832" s="596" t="s">
        <v>291</v>
      </c>
    </row>
    <row r="5833" spans="1:14" s="158" customFormat="1" ht="18" customHeight="1" x14ac:dyDescent="0.25">
      <c r="A5833" s="181">
        <v>29820</v>
      </c>
      <c r="B5833" s="701">
        <v>28406</v>
      </c>
      <c r="C5833" s="181" t="s">
        <v>14559</v>
      </c>
      <c r="D5833" s="181" t="s">
        <v>1219</v>
      </c>
      <c r="E5833" s="181" t="s">
        <v>7766</v>
      </c>
      <c r="F5833" s="181" t="s">
        <v>1306</v>
      </c>
      <c r="G5833" s="181" t="s">
        <v>567</v>
      </c>
      <c r="H5833" s="181" t="s">
        <v>5</v>
      </c>
      <c r="I5833" s="181" t="s">
        <v>15871</v>
      </c>
      <c r="J5833" s="181">
        <v>85450</v>
      </c>
      <c r="K5833" s="181">
        <v>2</v>
      </c>
      <c r="L5833" s="181"/>
      <c r="M5833" s="181"/>
      <c r="N5833" s="596" t="s">
        <v>291</v>
      </c>
    </row>
    <row r="5834" spans="1:14" s="158" customFormat="1" ht="18" customHeight="1" x14ac:dyDescent="0.25">
      <c r="A5834" s="181">
        <v>29823</v>
      </c>
      <c r="B5834" s="701">
        <v>28416</v>
      </c>
      <c r="C5834" s="181" t="s">
        <v>14556</v>
      </c>
      <c r="D5834" s="181" t="s">
        <v>1219</v>
      </c>
      <c r="E5834" s="181" t="s">
        <v>7766</v>
      </c>
      <c r="F5834" s="181" t="s">
        <v>1306</v>
      </c>
      <c r="G5834" s="181" t="s">
        <v>567</v>
      </c>
      <c r="H5834" s="181" t="s">
        <v>5</v>
      </c>
      <c r="I5834" s="181" t="s">
        <v>15872</v>
      </c>
      <c r="J5834" s="181">
        <v>92630</v>
      </c>
      <c r="K5834" s="181">
        <v>3</v>
      </c>
      <c r="L5834" s="181"/>
      <c r="M5834" s="181"/>
      <c r="N5834" s="596" t="s">
        <v>291</v>
      </c>
    </row>
    <row r="5835" spans="1:14" s="158" customFormat="1" ht="18" customHeight="1" x14ac:dyDescent="0.25">
      <c r="A5835" s="181">
        <v>27521</v>
      </c>
      <c r="B5835" s="701" t="s">
        <v>8088</v>
      </c>
      <c r="C5835" s="181" t="s">
        <v>8065</v>
      </c>
      <c r="D5835" s="181" t="s">
        <v>1219</v>
      </c>
      <c r="E5835" s="181" t="s">
        <v>8061</v>
      </c>
      <c r="F5835" s="181" t="s">
        <v>304</v>
      </c>
      <c r="G5835" s="181" t="s">
        <v>567</v>
      </c>
      <c r="H5835" s="181" t="s">
        <v>5</v>
      </c>
      <c r="I5835" s="181" t="s">
        <v>1971</v>
      </c>
      <c r="J5835" s="181">
        <v>24060</v>
      </c>
      <c r="K5835" s="181">
        <v>1</v>
      </c>
      <c r="L5835" s="181"/>
      <c r="M5835" s="181"/>
      <c r="N5835" s="596" t="s">
        <v>291</v>
      </c>
    </row>
    <row r="5836" spans="1:14" s="158" customFormat="1" ht="18" customHeight="1" x14ac:dyDescent="0.25">
      <c r="A5836" s="181">
        <v>2914</v>
      </c>
      <c r="B5836" s="701" t="s">
        <v>8089</v>
      </c>
      <c r="C5836" s="181" t="s">
        <v>8090</v>
      </c>
      <c r="D5836" s="181" t="s">
        <v>1219</v>
      </c>
      <c r="E5836" s="181" t="s">
        <v>7731</v>
      </c>
      <c r="F5836" s="181" t="s">
        <v>304</v>
      </c>
      <c r="G5836" s="181" t="s">
        <v>567</v>
      </c>
      <c r="H5836" s="181" t="s">
        <v>5</v>
      </c>
      <c r="I5836" s="181" t="s">
        <v>7798</v>
      </c>
      <c r="J5836" s="181">
        <v>18740</v>
      </c>
      <c r="K5836" s="181">
        <v>2</v>
      </c>
      <c r="L5836" s="181"/>
      <c r="M5836" s="181"/>
      <c r="N5836" s="596" t="s">
        <v>291</v>
      </c>
    </row>
    <row r="5837" spans="1:14" s="158" customFormat="1" ht="18" customHeight="1" x14ac:dyDescent="0.25">
      <c r="A5837" s="181">
        <v>29850</v>
      </c>
      <c r="B5837" s="701" t="s">
        <v>8091</v>
      </c>
      <c r="C5837" s="181" t="s">
        <v>8092</v>
      </c>
      <c r="D5837" s="181" t="s">
        <v>1219</v>
      </c>
      <c r="E5837" s="181" t="s">
        <v>8093</v>
      </c>
      <c r="F5837" s="181" t="s">
        <v>304</v>
      </c>
      <c r="G5837" s="181" t="s">
        <v>567</v>
      </c>
      <c r="H5837" s="181" t="s">
        <v>5</v>
      </c>
      <c r="I5837" s="181" t="s">
        <v>8094</v>
      </c>
      <c r="J5837" s="181">
        <v>30710</v>
      </c>
      <c r="K5837" s="181">
        <v>1</v>
      </c>
      <c r="L5837" s="181"/>
      <c r="M5837" s="181"/>
      <c r="N5837" s="596" t="s">
        <v>291</v>
      </c>
    </row>
    <row r="5838" spans="1:14" s="158" customFormat="1" ht="18" customHeight="1" x14ac:dyDescent="0.25">
      <c r="A5838" s="181">
        <v>29851</v>
      </c>
      <c r="B5838" s="701" t="s">
        <v>8095</v>
      </c>
      <c r="C5838" s="181" t="s">
        <v>7815</v>
      </c>
      <c r="D5838" s="181" t="s">
        <v>1219</v>
      </c>
      <c r="E5838" s="181" t="s">
        <v>8093</v>
      </c>
      <c r="F5838" s="181" t="s">
        <v>304</v>
      </c>
      <c r="G5838" s="181" t="s">
        <v>567</v>
      </c>
      <c r="H5838" s="181" t="s">
        <v>5</v>
      </c>
      <c r="I5838" s="181" t="s">
        <v>8096</v>
      </c>
      <c r="J5838" s="181">
        <v>10920</v>
      </c>
      <c r="K5838" s="181">
        <v>2</v>
      </c>
      <c r="L5838" s="181"/>
      <c r="M5838" s="181"/>
      <c r="N5838" s="596" t="s">
        <v>291</v>
      </c>
    </row>
    <row r="5839" spans="1:14" s="158" customFormat="1" ht="18" customHeight="1" x14ac:dyDescent="0.25">
      <c r="A5839" s="181">
        <v>25417</v>
      </c>
      <c r="B5839" s="701" t="s">
        <v>8097</v>
      </c>
      <c r="C5839" s="181" t="s">
        <v>8075</v>
      </c>
      <c r="D5839" s="181" t="s">
        <v>1219</v>
      </c>
      <c r="E5839" s="181" t="s">
        <v>8058</v>
      </c>
      <c r="F5839" s="181" t="s">
        <v>304</v>
      </c>
      <c r="G5839" s="181" t="s">
        <v>567</v>
      </c>
      <c r="H5839" s="181" t="s">
        <v>5</v>
      </c>
      <c r="I5839" s="181" t="s">
        <v>8077</v>
      </c>
      <c r="J5839" s="181">
        <v>29720</v>
      </c>
      <c r="K5839" s="181">
        <v>2</v>
      </c>
      <c r="L5839" s="181"/>
      <c r="M5839" s="181"/>
      <c r="N5839" s="596" t="s">
        <v>291</v>
      </c>
    </row>
    <row r="5840" spans="1:14" s="158" customFormat="1" ht="18" customHeight="1" x14ac:dyDescent="0.25">
      <c r="A5840" s="181">
        <v>25418</v>
      </c>
      <c r="B5840" s="701" t="s">
        <v>8098</v>
      </c>
      <c r="C5840" s="181" t="s">
        <v>7802</v>
      </c>
      <c r="D5840" s="181" t="s">
        <v>1219</v>
      </c>
      <c r="E5840" s="181" t="s">
        <v>8058</v>
      </c>
      <c r="F5840" s="181" t="s">
        <v>304</v>
      </c>
      <c r="G5840" s="181" t="s">
        <v>567</v>
      </c>
      <c r="H5840" s="181" t="s">
        <v>5</v>
      </c>
      <c r="I5840" s="181" t="s">
        <v>8099</v>
      </c>
      <c r="J5840" s="181">
        <v>46790</v>
      </c>
      <c r="K5840" s="181">
        <v>1</v>
      </c>
      <c r="L5840" s="181"/>
      <c r="M5840" s="181"/>
      <c r="N5840" s="596" t="s">
        <v>292</v>
      </c>
    </row>
    <row r="5841" spans="1:14" s="158" customFormat="1" ht="18" customHeight="1" x14ac:dyDescent="0.25">
      <c r="A5841" s="181">
        <v>27965</v>
      </c>
      <c r="B5841" s="701">
        <v>27930</v>
      </c>
      <c r="C5841" s="181" t="s">
        <v>17581</v>
      </c>
      <c r="D5841" s="181" t="s">
        <v>1219</v>
      </c>
      <c r="E5841" s="181" t="s">
        <v>18774</v>
      </c>
      <c r="F5841" s="181" t="s">
        <v>304</v>
      </c>
      <c r="G5841" s="181" t="s">
        <v>567</v>
      </c>
      <c r="H5841" s="181" t="s">
        <v>5</v>
      </c>
      <c r="I5841" s="181" t="s">
        <v>17582</v>
      </c>
      <c r="J5841" s="181">
        <v>28970</v>
      </c>
      <c r="K5841" s="181">
        <v>1</v>
      </c>
      <c r="L5841" s="181"/>
      <c r="M5841" s="181"/>
      <c r="N5841" s="596" t="s">
        <v>292</v>
      </c>
    </row>
    <row r="5842" spans="1:14" s="158" customFormat="1" ht="18" customHeight="1" x14ac:dyDescent="0.25">
      <c r="A5842" s="181">
        <v>27524</v>
      </c>
      <c r="B5842" s="701" t="s">
        <v>18775</v>
      </c>
      <c r="C5842" s="181" t="s">
        <v>18776</v>
      </c>
      <c r="D5842" s="181" t="s">
        <v>1219</v>
      </c>
      <c r="E5842" s="181" t="s">
        <v>18777</v>
      </c>
      <c r="F5842" s="181" t="s">
        <v>304</v>
      </c>
      <c r="G5842" s="181" t="s">
        <v>567</v>
      </c>
      <c r="H5842" s="181" t="s">
        <v>5</v>
      </c>
      <c r="I5842" s="181" t="s">
        <v>1326</v>
      </c>
      <c r="J5842" s="181">
        <v>17680</v>
      </c>
      <c r="K5842" s="181">
        <v>1</v>
      </c>
      <c r="L5842" s="181"/>
      <c r="M5842" s="181"/>
      <c r="N5842" s="596" t="s">
        <v>292</v>
      </c>
    </row>
    <row r="5843" spans="1:14" s="158" customFormat="1" ht="18" customHeight="1" x14ac:dyDescent="0.25">
      <c r="A5843" s="181">
        <v>25420</v>
      </c>
      <c r="B5843" s="701" t="s">
        <v>8100</v>
      </c>
      <c r="C5843" s="181" t="s">
        <v>8081</v>
      </c>
      <c r="D5843" s="181" t="s">
        <v>1219</v>
      </c>
      <c r="E5843" s="181" t="s">
        <v>8101</v>
      </c>
      <c r="F5843" s="181" t="s">
        <v>304</v>
      </c>
      <c r="G5843" s="181" t="s">
        <v>567</v>
      </c>
      <c r="H5843" s="181" t="s">
        <v>5</v>
      </c>
      <c r="I5843" s="181" t="s">
        <v>2551</v>
      </c>
      <c r="J5843" s="181">
        <v>23670</v>
      </c>
      <c r="K5843" s="181">
        <v>2</v>
      </c>
      <c r="L5843" s="181"/>
      <c r="M5843" s="181"/>
      <c r="N5843" s="596" t="s">
        <v>292</v>
      </c>
    </row>
    <row r="5844" spans="1:14" s="158" customFormat="1" ht="18" customHeight="1" x14ac:dyDescent="0.25">
      <c r="A5844" s="181">
        <v>25747</v>
      </c>
      <c r="B5844" s="701" t="s">
        <v>13785</v>
      </c>
      <c r="C5844" s="181" t="s">
        <v>13767</v>
      </c>
      <c r="D5844" s="181" t="s">
        <v>1243</v>
      </c>
      <c r="E5844" s="181" t="s">
        <v>8085</v>
      </c>
      <c r="F5844" s="181" t="s">
        <v>304</v>
      </c>
      <c r="G5844" s="181" t="s">
        <v>567</v>
      </c>
      <c r="H5844" s="181" t="s">
        <v>5</v>
      </c>
      <c r="I5844" s="181" t="s">
        <v>13746</v>
      </c>
      <c r="J5844" s="181">
        <v>26370</v>
      </c>
      <c r="K5844" s="181">
        <v>4</v>
      </c>
      <c r="L5844" s="181"/>
      <c r="M5844" s="181"/>
      <c r="N5844" s="596" t="s">
        <v>292</v>
      </c>
    </row>
    <row r="5845" spans="1:14" s="158" customFormat="1" ht="18" customHeight="1" x14ac:dyDescent="0.25">
      <c r="A5845" s="181">
        <v>27527</v>
      </c>
      <c r="B5845" s="701" t="s">
        <v>15873</v>
      </c>
      <c r="C5845" s="181" t="s">
        <v>15874</v>
      </c>
      <c r="D5845" s="181" t="s">
        <v>1243</v>
      </c>
      <c r="E5845" s="181" t="s">
        <v>8086</v>
      </c>
      <c r="F5845" s="181" t="s">
        <v>304</v>
      </c>
      <c r="G5845" s="181" t="s">
        <v>567</v>
      </c>
      <c r="H5845" s="181" t="s">
        <v>5</v>
      </c>
      <c r="I5845" s="181" t="s">
        <v>15875</v>
      </c>
      <c r="J5845" s="181">
        <v>14240</v>
      </c>
      <c r="K5845" s="181">
        <v>1</v>
      </c>
      <c r="L5845" s="181"/>
      <c r="M5845" s="181"/>
      <c r="N5845" s="596" t="s">
        <v>292</v>
      </c>
    </row>
    <row r="5846" spans="1:14" s="158" customFormat="1" ht="18" customHeight="1" x14ac:dyDescent="0.25">
      <c r="A5846" s="181">
        <v>29858</v>
      </c>
      <c r="B5846" s="701" t="s">
        <v>8103</v>
      </c>
      <c r="C5846" s="181" t="s">
        <v>8010</v>
      </c>
      <c r="D5846" s="181" t="s">
        <v>1243</v>
      </c>
      <c r="E5846" s="181" t="s">
        <v>8066</v>
      </c>
      <c r="F5846" s="181" t="s">
        <v>304</v>
      </c>
      <c r="G5846" s="181" t="s">
        <v>567</v>
      </c>
      <c r="H5846" s="181" t="s">
        <v>5</v>
      </c>
      <c r="I5846" s="181" t="s">
        <v>8044</v>
      </c>
      <c r="J5846" s="181">
        <v>12110</v>
      </c>
      <c r="K5846" s="181">
        <v>2</v>
      </c>
      <c r="L5846" s="181"/>
      <c r="M5846" s="181"/>
      <c r="N5846" s="596" t="s">
        <v>292</v>
      </c>
    </row>
    <row r="5847" spans="1:14" s="158" customFormat="1" ht="18" customHeight="1" x14ac:dyDescent="0.25">
      <c r="A5847" s="181">
        <v>29819</v>
      </c>
      <c r="B5847" s="701">
        <v>28405</v>
      </c>
      <c r="C5847" s="181" t="s">
        <v>7813</v>
      </c>
      <c r="D5847" s="181" t="s">
        <v>1243</v>
      </c>
      <c r="E5847" s="181" t="s">
        <v>7766</v>
      </c>
      <c r="F5847" s="181" t="s">
        <v>304</v>
      </c>
      <c r="G5847" s="181" t="s">
        <v>567</v>
      </c>
      <c r="H5847" s="181" t="s">
        <v>5</v>
      </c>
      <c r="I5847" s="181" t="s">
        <v>8105</v>
      </c>
      <c r="J5847" s="181">
        <v>14480</v>
      </c>
      <c r="K5847" s="181">
        <v>1</v>
      </c>
      <c r="L5847" s="181"/>
      <c r="M5847" s="181"/>
      <c r="N5847" s="596" t="s">
        <v>292</v>
      </c>
    </row>
    <row r="5848" spans="1:14" s="158" customFormat="1" ht="18" customHeight="1" x14ac:dyDescent="0.25">
      <c r="A5848" s="181">
        <v>29822</v>
      </c>
      <c r="B5848" s="701">
        <v>28415</v>
      </c>
      <c r="C5848" s="181" t="s">
        <v>11715</v>
      </c>
      <c r="D5848" s="181" t="s">
        <v>1243</v>
      </c>
      <c r="E5848" s="181" t="s">
        <v>7766</v>
      </c>
      <c r="F5848" s="181" t="s">
        <v>304</v>
      </c>
      <c r="G5848" s="181" t="s">
        <v>567</v>
      </c>
      <c r="H5848" s="181" t="s">
        <v>5</v>
      </c>
      <c r="I5848" s="181" t="s">
        <v>8106</v>
      </c>
      <c r="J5848" s="181">
        <v>14480</v>
      </c>
      <c r="K5848" s="181">
        <v>4</v>
      </c>
      <c r="L5848" s="181"/>
      <c r="M5848" s="181"/>
      <c r="N5848" s="596" t="s">
        <v>292</v>
      </c>
    </row>
    <row r="5849" spans="1:14" s="158" customFormat="1" ht="18" customHeight="1" x14ac:dyDescent="0.25">
      <c r="A5849" s="181">
        <v>29821</v>
      </c>
      <c r="B5849" s="701">
        <v>28414</v>
      </c>
      <c r="C5849" s="181" t="s">
        <v>7869</v>
      </c>
      <c r="D5849" s="181" t="s">
        <v>1243</v>
      </c>
      <c r="E5849" s="181" t="s">
        <v>7766</v>
      </c>
      <c r="F5849" s="181" t="s">
        <v>304</v>
      </c>
      <c r="G5849" s="181" t="s">
        <v>567</v>
      </c>
      <c r="H5849" s="181" t="s">
        <v>5</v>
      </c>
      <c r="I5849" s="181" t="s">
        <v>8087</v>
      </c>
      <c r="J5849" s="181">
        <v>9030</v>
      </c>
      <c r="K5849" s="181">
        <v>1</v>
      </c>
      <c r="L5849" s="181"/>
      <c r="M5849" s="181"/>
      <c r="N5849" s="596" t="s">
        <v>292</v>
      </c>
    </row>
    <row r="5850" spans="1:14" s="158" customFormat="1" ht="18" customHeight="1" x14ac:dyDescent="0.25">
      <c r="A5850" s="181">
        <v>27528</v>
      </c>
      <c r="B5850" s="701" t="s">
        <v>8107</v>
      </c>
      <c r="C5850" s="181" t="s">
        <v>7815</v>
      </c>
      <c r="D5850" s="181" t="s">
        <v>1243</v>
      </c>
      <c r="E5850" s="181" t="s">
        <v>8061</v>
      </c>
      <c r="F5850" s="181" t="s">
        <v>304</v>
      </c>
      <c r="G5850" s="181" t="s">
        <v>567</v>
      </c>
      <c r="H5850" s="181" t="s">
        <v>5</v>
      </c>
      <c r="I5850" s="181" t="s">
        <v>1971</v>
      </c>
      <c r="J5850" s="181">
        <v>23320</v>
      </c>
      <c r="K5850" s="181">
        <v>3</v>
      </c>
      <c r="L5850" s="181"/>
      <c r="M5850" s="181"/>
      <c r="N5850" s="596" t="s">
        <v>292</v>
      </c>
    </row>
    <row r="5851" spans="1:14" s="158" customFormat="1" ht="18" customHeight="1" x14ac:dyDescent="0.25">
      <c r="A5851" s="181">
        <v>49931</v>
      </c>
      <c r="B5851" s="701" t="s">
        <v>17174</v>
      </c>
      <c r="C5851" s="181" t="s">
        <v>17175</v>
      </c>
      <c r="D5851" s="181" t="s">
        <v>1243</v>
      </c>
      <c r="E5851" s="181" t="s">
        <v>7731</v>
      </c>
      <c r="F5851" s="181" t="s">
        <v>304</v>
      </c>
      <c r="G5851" s="181" t="s">
        <v>567</v>
      </c>
      <c r="H5851" s="181" t="s">
        <v>5</v>
      </c>
      <c r="I5851" s="181" t="s">
        <v>8056</v>
      </c>
      <c r="J5851" s="181">
        <v>21560</v>
      </c>
      <c r="K5851" s="181">
        <v>2</v>
      </c>
      <c r="L5851" s="181"/>
      <c r="M5851" s="181"/>
      <c r="N5851" s="596" t="s">
        <v>292</v>
      </c>
    </row>
    <row r="5852" spans="1:14" s="158" customFormat="1" ht="18" customHeight="1" x14ac:dyDescent="0.25">
      <c r="A5852" s="181">
        <v>21395</v>
      </c>
      <c r="B5852" s="701" t="s">
        <v>8109</v>
      </c>
      <c r="C5852" s="181" t="s">
        <v>7687</v>
      </c>
      <c r="D5852" s="181" t="s">
        <v>1243</v>
      </c>
      <c r="E5852" s="181" t="s">
        <v>8036</v>
      </c>
      <c r="F5852" s="181" t="s">
        <v>304</v>
      </c>
      <c r="G5852" s="181" t="s">
        <v>567</v>
      </c>
      <c r="H5852" s="181" t="s">
        <v>5</v>
      </c>
      <c r="I5852" s="181" t="s">
        <v>7821</v>
      </c>
      <c r="J5852" s="181">
        <v>18920</v>
      </c>
      <c r="K5852" s="181">
        <v>5</v>
      </c>
      <c r="L5852" s="181"/>
      <c r="M5852" s="181"/>
      <c r="N5852" s="596" t="s">
        <v>292</v>
      </c>
    </row>
    <row r="5853" spans="1:14" s="158" customFormat="1" ht="18" customHeight="1" x14ac:dyDescent="0.25">
      <c r="A5853" s="181">
        <v>21394</v>
      </c>
      <c r="B5853" s="701" t="s">
        <v>13786</v>
      </c>
      <c r="C5853" s="181" t="s">
        <v>7941</v>
      </c>
      <c r="D5853" s="181" t="s">
        <v>1243</v>
      </c>
      <c r="E5853" s="181" t="s">
        <v>8036</v>
      </c>
      <c r="F5853" s="181" t="s">
        <v>304</v>
      </c>
      <c r="G5853" s="181" t="s">
        <v>567</v>
      </c>
      <c r="H5853" s="181" t="s">
        <v>5</v>
      </c>
      <c r="I5853" s="181" t="s">
        <v>12659</v>
      </c>
      <c r="J5853" s="181">
        <v>18020</v>
      </c>
      <c r="K5853" s="181">
        <v>1</v>
      </c>
      <c r="L5853" s="181"/>
      <c r="M5853" s="181"/>
      <c r="N5853" s="596" t="s">
        <v>292</v>
      </c>
    </row>
    <row r="5854" spans="1:14" s="158" customFormat="1" ht="18" customHeight="1" x14ac:dyDescent="0.25">
      <c r="A5854" s="181">
        <v>29849</v>
      </c>
      <c r="B5854" s="701" t="s">
        <v>8110</v>
      </c>
      <c r="C5854" s="181" t="s">
        <v>7823</v>
      </c>
      <c r="D5854" s="181" t="s">
        <v>1243</v>
      </c>
      <c r="E5854" s="181" t="s">
        <v>8093</v>
      </c>
      <c r="F5854" s="181" t="s">
        <v>304</v>
      </c>
      <c r="G5854" s="181" t="s">
        <v>567</v>
      </c>
      <c r="H5854" s="181" t="s">
        <v>5</v>
      </c>
      <c r="I5854" s="181" t="s">
        <v>7825</v>
      </c>
      <c r="J5854" s="181">
        <v>16210</v>
      </c>
      <c r="K5854" s="181">
        <v>1</v>
      </c>
      <c r="L5854" s="181"/>
      <c r="M5854" s="181"/>
      <c r="N5854" s="596" t="s">
        <v>292</v>
      </c>
    </row>
    <row r="5855" spans="1:14" s="158" customFormat="1" ht="18" customHeight="1" x14ac:dyDescent="0.25">
      <c r="A5855" s="181">
        <v>25416</v>
      </c>
      <c r="B5855" s="701" t="s">
        <v>17176</v>
      </c>
      <c r="C5855" s="181" t="s">
        <v>17177</v>
      </c>
      <c r="D5855" s="181" t="s">
        <v>1243</v>
      </c>
      <c r="E5855" s="181" t="s">
        <v>8058</v>
      </c>
      <c r="F5855" s="181" t="s">
        <v>304</v>
      </c>
      <c r="G5855" s="181" t="s">
        <v>567</v>
      </c>
      <c r="H5855" s="181" t="s">
        <v>5</v>
      </c>
      <c r="I5855" s="181" t="s">
        <v>17178</v>
      </c>
      <c r="J5855" s="181">
        <v>27170</v>
      </c>
      <c r="K5855" s="181">
        <v>3</v>
      </c>
      <c r="L5855" s="181"/>
      <c r="M5855" s="181"/>
      <c r="N5855" s="596" t="s">
        <v>292</v>
      </c>
    </row>
    <row r="5856" spans="1:14" s="158" customFormat="1" ht="18" customHeight="1" x14ac:dyDescent="0.25">
      <c r="A5856" s="181">
        <v>25419</v>
      </c>
      <c r="B5856" s="701" t="s">
        <v>17179</v>
      </c>
      <c r="C5856" s="181" t="s">
        <v>17180</v>
      </c>
      <c r="D5856" s="181" t="s">
        <v>1243</v>
      </c>
      <c r="E5856" s="181" t="s">
        <v>8101</v>
      </c>
      <c r="F5856" s="181" t="s">
        <v>304</v>
      </c>
      <c r="G5856" s="181" t="s">
        <v>567</v>
      </c>
      <c r="H5856" s="181" t="s">
        <v>5</v>
      </c>
      <c r="I5856" s="181" t="s">
        <v>2551</v>
      </c>
      <c r="J5856" s="181">
        <v>19490</v>
      </c>
      <c r="K5856" s="181">
        <v>2</v>
      </c>
      <c r="L5856" s="181"/>
      <c r="M5856" s="181"/>
      <c r="N5856" s="596" t="s">
        <v>292</v>
      </c>
    </row>
    <row r="5857" spans="1:14" s="158" customFormat="1" ht="18" customHeight="1" x14ac:dyDescent="0.25">
      <c r="A5857" s="181">
        <v>8643</v>
      </c>
      <c r="B5857" s="701" t="s">
        <v>15876</v>
      </c>
      <c r="C5857" s="181" t="s">
        <v>15877</v>
      </c>
      <c r="D5857" s="181" t="s">
        <v>1243</v>
      </c>
      <c r="E5857" s="181" t="s">
        <v>15878</v>
      </c>
      <c r="F5857" s="181" t="s">
        <v>304</v>
      </c>
      <c r="G5857" s="181" t="s">
        <v>567</v>
      </c>
      <c r="H5857" s="181" t="s">
        <v>5</v>
      </c>
      <c r="I5857" s="181" t="s">
        <v>7972</v>
      </c>
      <c r="J5857" s="181">
        <v>18570</v>
      </c>
      <c r="K5857" s="181">
        <v>6</v>
      </c>
      <c r="L5857" s="181"/>
      <c r="M5857" s="181"/>
      <c r="N5857" s="596" t="s">
        <v>292</v>
      </c>
    </row>
    <row r="5858" spans="1:14" s="158" customFormat="1" ht="18" customHeight="1" x14ac:dyDescent="0.25">
      <c r="A5858" s="181">
        <v>29855</v>
      </c>
      <c r="B5858" s="701" t="s">
        <v>8111</v>
      </c>
      <c r="C5858" s="181" t="s">
        <v>8112</v>
      </c>
      <c r="D5858" s="181" t="s">
        <v>2824</v>
      </c>
      <c r="E5858" s="181" t="s">
        <v>8113</v>
      </c>
      <c r="F5858" s="181" t="s">
        <v>304</v>
      </c>
      <c r="G5858" s="181" t="s">
        <v>567</v>
      </c>
      <c r="H5858" s="181" t="s">
        <v>5</v>
      </c>
      <c r="I5858" s="181" t="s">
        <v>8114</v>
      </c>
      <c r="J5858" s="181">
        <v>5120</v>
      </c>
      <c r="K5858" s="181">
        <v>4</v>
      </c>
      <c r="L5858" s="181"/>
      <c r="M5858" s="181"/>
      <c r="N5858" s="596" t="s">
        <v>292</v>
      </c>
    </row>
    <row r="5859" spans="1:14" s="158" customFormat="1" ht="18" customHeight="1" x14ac:dyDescent="0.25">
      <c r="A5859" s="181">
        <v>30547</v>
      </c>
      <c r="B5859" s="701" t="s">
        <v>13787</v>
      </c>
      <c r="C5859" s="181" t="s">
        <v>13788</v>
      </c>
      <c r="D5859" s="181" t="s">
        <v>1274</v>
      </c>
      <c r="E5859" s="181" t="s">
        <v>13789</v>
      </c>
      <c r="F5859" s="181" t="s">
        <v>304</v>
      </c>
      <c r="G5859" s="181" t="s">
        <v>567</v>
      </c>
      <c r="H5859" s="181" t="s">
        <v>5</v>
      </c>
      <c r="I5859" s="181" t="s">
        <v>13790</v>
      </c>
      <c r="J5859" s="181">
        <v>4600</v>
      </c>
      <c r="K5859" s="181">
        <v>1</v>
      </c>
      <c r="L5859" s="181"/>
      <c r="M5859" s="181"/>
      <c r="N5859" s="596" t="s">
        <v>292</v>
      </c>
    </row>
    <row r="5860" spans="1:14" s="158" customFormat="1" ht="18" customHeight="1" x14ac:dyDescent="0.25">
      <c r="A5860" s="181">
        <v>30548</v>
      </c>
      <c r="B5860" s="701" t="s">
        <v>13791</v>
      </c>
      <c r="C5860" s="181" t="s">
        <v>13792</v>
      </c>
      <c r="D5860" s="181" t="s">
        <v>1274</v>
      </c>
      <c r="E5860" s="181" t="s">
        <v>13789</v>
      </c>
      <c r="F5860" s="181" t="s">
        <v>304</v>
      </c>
      <c r="G5860" s="181" t="s">
        <v>567</v>
      </c>
      <c r="H5860" s="181" t="s">
        <v>5</v>
      </c>
      <c r="I5860" s="181" t="s">
        <v>13793</v>
      </c>
      <c r="J5860" s="181">
        <v>9200</v>
      </c>
      <c r="K5860" s="181">
        <v>1</v>
      </c>
      <c r="L5860" s="181"/>
      <c r="M5860" s="181"/>
      <c r="N5860" s="596" t="s">
        <v>292</v>
      </c>
    </row>
    <row r="5861" spans="1:14" s="158" customFormat="1" ht="18" customHeight="1" x14ac:dyDescent="0.25">
      <c r="A5861" s="181">
        <v>30549</v>
      </c>
      <c r="B5861" s="701" t="s">
        <v>13794</v>
      </c>
      <c r="C5861" s="181" t="s">
        <v>13795</v>
      </c>
      <c r="D5861" s="181" t="s">
        <v>1274</v>
      </c>
      <c r="E5861" s="181" t="s">
        <v>13789</v>
      </c>
      <c r="F5861" s="181" t="s">
        <v>304</v>
      </c>
      <c r="G5861" s="181" t="s">
        <v>567</v>
      </c>
      <c r="H5861" s="181" t="s">
        <v>5</v>
      </c>
      <c r="I5861" s="181" t="s">
        <v>13796</v>
      </c>
      <c r="J5861" s="181">
        <v>11110</v>
      </c>
      <c r="K5861" s="181">
        <v>1</v>
      </c>
      <c r="L5861" s="181"/>
      <c r="M5861" s="181"/>
      <c r="N5861" s="596" t="s">
        <v>292</v>
      </c>
    </row>
    <row r="5862" spans="1:14" s="158" customFormat="1" ht="18" customHeight="1" x14ac:dyDescent="0.25">
      <c r="A5862" s="181">
        <v>13552</v>
      </c>
      <c r="B5862" s="701" t="s">
        <v>15879</v>
      </c>
      <c r="C5862" s="181" t="s">
        <v>11934</v>
      </c>
      <c r="D5862" s="181" t="s">
        <v>1289</v>
      </c>
      <c r="E5862" s="181" t="s">
        <v>7739</v>
      </c>
      <c r="F5862" s="181" t="s">
        <v>304</v>
      </c>
      <c r="G5862" s="181" t="s">
        <v>1290</v>
      </c>
      <c r="H5862" s="181" t="s">
        <v>7</v>
      </c>
      <c r="I5862" s="181" t="s">
        <v>8062</v>
      </c>
      <c r="J5862" s="181">
        <v>181380</v>
      </c>
      <c r="K5862" s="181">
        <v>6</v>
      </c>
      <c r="L5862" s="181"/>
      <c r="M5862" s="181"/>
      <c r="N5862" s="596" t="s">
        <v>292</v>
      </c>
    </row>
    <row r="5863" spans="1:14" s="158" customFormat="1" ht="18" customHeight="1" x14ac:dyDescent="0.25">
      <c r="A5863" s="181">
        <v>22560</v>
      </c>
      <c r="B5863" s="701" t="s">
        <v>8115</v>
      </c>
      <c r="C5863" s="181" t="s">
        <v>8008</v>
      </c>
      <c r="D5863" s="181" t="s">
        <v>1289</v>
      </c>
      <c r="E5863" s="181" t="s">
        <v>7763</v>
      </c>
      <c r="F5863" s="181" t="s">
        <v>304</v>
      </c>
      <c r="G5863" s="181" t="s">
        <v>1290</v>
      </c>
      <c r="H5863" s="181" t="s">
        <v>7</v>
      </c>
      <c r="I5863" s="181" t="s">
        <v>8067</v>
      </c>
      <c r="J5863" s="181">
        <v>526710</v>
      </c>
      <c r="K5863" s="181">
        <v>13</v>
      </c>
      <c r="L5863" s="181"/>
      <c r="M5863" s="181"/>
      <c r="N5863" s="596" t="s">
        <v>292</v>
      </c>
    </row>
    <row r="5864" spans="1:14" s="158" customFormat="1" ht="18" customHeight="1" x14ac:dyDescent="0.25">
      <c r="A5864" s="181">
        <v>15073</v>
      </c>
      <c r="B5864" s="701" t="s">
        <v>18778</v>
      </c>
      <c r="C5864" s="181" t="s">
        <v>18779</v>
      </c>
      <c r="D5864" s="181" t="s">
        <v>1293</v>
      </c>
      <c r="E5864" s="181" t="s">
        <v>18780</v>
      </c>
      <c r="F5864" s="181" t="s">
        <v>304</v>
      </c>
      <c r="G5864" s="181" t="s">
        <v>1295</v>
      </c>
      <c r="H5864" s="181" t="s">
        <v>7</v>
      </c>
      <c r="I5864" s="181" t="s">
        <v>8069</v>
      </c>
      <c r="J5864" s="181">
        <v>114560</v>
      </c>
      <c r="K5864" s="181">
        <v>36</v>
      </c>
      <c r="L5864" s="181"/>
      <c r="M5864" s="181"/>
      <c r="N5864" s="596" t="s">
        <v>292</v>
      </c>
    </row>
    <row r="5865" spans="1:14" s="158" customFormat="1" ht="18" customHeight="1" x14ac:dyDescent="0.25">
      <c r="A5865" s="181">
        <v>15342</v>
      </c>
      <c r="B5865" s="701" t="s">
        <v>8118</v>
      </c>
      <c r="C5865" s="181" t="s">
        <v>7838</v>
      </c>
      <c r="D5865" s="181" t="s">
        <v>1300</v>
      </c>
      <c r="E5865" s="181" t="s">
        <v>7777</v>
      </c>
      <c r="F5865" s="181" t="s">
        <v>304</v>
      </c>
      <c r="G5865" s="181" t="s">
        <v>1295</v>
      </c>
      <c r="H5865" s="181" t="s">
        <v>7</v>
      </c>
      <c r="I5865" s="181" t="s">
        <v>8071</v>
      </c>
      <c r="J5865" s="181">
        <v>197060</v>
      </c>
      <c r="K5865" s="181">
        <v>4</v>
      </c>
      <c r="L5865" s="181"/>
      <c r="M5865" s="181"/>
      <c r="N5865" s="596" t="s">
        <v>292</v>
      </c>
    </row>
    <row r="5866" spans="1:14" s="158" customFormat="1" ht="18" customHeight="1" x14ac:dyDescent="0.25">
      <c r="A5866" s="181">
        <v>15343</v>
      </c>
      <c r="B5866" s="701" t="s">
        <v>8119</v>
      </c>
      <c r="C5866" s="181" t="s">
        <v>8120</v>
      </c>
      <c r="D5866" s="181" t="s">
        <v>1300</v>
      </c>
      <c r="E5866" s="181" t="s">
        <v>8121</v>
      </c>
      <c r="F5866" s="181" t="s">
        <v>304</v>
      </c>
      <c r="G5866" s="181" t="s">
        <v>1295</v>
      </c>
      <c r="H5866" s="181" t="s">
        <v>7</v>
      </c>
      <c r="I5866" s="181" t="s">
        <v>3912</v>
      </c>
      <c r="J5866" s="181">
        <v>293910</v>
      </c>
      <c r="K5866" s="181">
        <v>13</v>
      </c>
      <c r="L5866" s="181"/>
      <c r="M5866" s="181"/>
      <c r="N5866" s="596" t="s">
        <v>292</v>
      </c>
    </row>
    <row r="5867" spans="1:14" s="158" customFormat="1" ht="18" customHeight="1" x14ac:dyDescent="0.25">
      <c r="A5867" s="181">
        <v>28491</v>
      </c>
      <c r="B5867" s="701" t="s">
        <v>8122</v>
      </c>
      <c r="C5867" s="181" t="s">
        <v>7872</v>
      </c>
      <c r="D5867" s="181" t="s">
        <v>1308</v>
      </c>
      <c r="E5867" s="181" t="s">
        <v>7269</v>
      </c>
      <c r="F5867" s="181" t="s">
        <v>1309</v>
      </c>
      <c r="G5867" s="181" t="s">
        <v>1310</v>
      </c>
      <c r="H5867" s="181" t="s">
        <v>15</v>
      </c>
      <c r="I5867" s="181" t="s">
        <v>8162</v>
      </c>
      <c r="J5867" s="181">
        <v>12140</v>
      </c>
      <c r="K5867" s="181">
        <v>37</v>
      </c>
      <c r="L5867" s="181"/>
      <c r="M5867" s="181"/>
      <c r="N5867" s="596" t="s">
        <v>292</v>
      </c>
    </row>
    <row r="5868" spans="1:14" s="158" customFormat="1" ht="18" customHeight="1" x14ac:dyDescent="0.25">
      <c r="A5868" s="181">
        <v>28492</v>
      </c>
      <c r="B5868" s="701" t="s">
        <v>8125</v>
      </c>
      <c r="C5868" s="181" t="s">
        <v>13774</v>
      </c>
      <c r="D5868" s="181" t="s">
        <v>1308</v>
      </c>
      <c r="E5868" s="181" t="s">
        <v>1754</v>
      </c>
      <c r="F5868" s="181" t="s">
        <v>1309</v>
      </c>
      <c r="G5868" s="181" t="s">
        <v>1310</v>
      </c>
      <c r="H5868" s="181" t="s">
        <v>15</v>
      </c>
      <c r="I5868" s="181" t="s">
        <v>13776</v>
      </c>
      <c r="J5868" s="181">
        <v>10970</v>
      </c>
      <c r="K5868" s="181">
        <v>52</v>
      </c>
      <c r="L5868" s="181"/>
      <c r="M5868" s="181"/>
      <c r="N5868" s="596" t="s">
        <v>292</v>
      </c>
    </row>
    <row r="5869" spans="1:14" s="158" customFormat="1" ht="18" customHeight="1" x14ac:dyDescent="0.25">
      <c r="A5869" s="181">
        <v>82016</v>
      </c>
      <c r="B5869" s="701" t="s">
        <v>8126</v>
      </c>
      <c r="C5869" s="181" t="s">
        <v>7599</v>
      </c>
      <c r="D5869" s="181" t="s">
        <v>1311</v>
      </c>
      <c r="E5869" s="181" t="s">
        <v>8127</v>
      </c>
      <c r="F5869" s="181" t="s">
        <v>577</v>
      </c>
      <c r="G5869" s="181" t="s">
        <v>139</v>
      </c>
      <c r="H5869" s="181" t="s">
        <v>5</v>
      </c>
      <c r="I5869" s="181" t="s">
        <v>8128</v>
      </c>
      <c r="J5869" s="181">
        <v>132150</v>
      </c>
      <c r="K5869" s="181">
        <v>1</v>
      </c>
      <c r="L5869" s="181"/>
      <c r="M5869" s="181"/>
      <c r="N5869" s="596" t="s">
        <v>292</v>
      </c>
    </row>
    <row r="5870" spans="1:14" s="158" customFormat="1" ht="18" customHeight="1" x14ac:dyDescent="0.25">
      <c r="A5870" s="181">
        <v>24277</v>
      </c>
      <c r="B5870" s="701" t="s">
        <v>8129</v>
      </c>
      <c r="C5870" s="181" t="s">
        <v>8050</v>
      </c>
      <c r="D5870" s="181" t="s">
        <v>1311</v>
      </c>
      <c r="E5870" s="181" t="s">
        <v>8130</v>
      </c>
      <c r="F5870" s="181" t="s">
        <v>577</v>
      </c>
      <c r="G5870" s="181" t="s">
        <v>1328</v>
      </c>
      <c r="H5870" s="181" t="s">
        <v>7</v>
      </c>
      <c r="I5870" s="181" t="s">
        <v>8108</v>
      </c>
      <c r="J5870" s="181">
        <v>62060</v>
      </c>
      <c r="K5870" s="181">
        <v>102</v>
      </c>
      <c r="L5870" s="181"/>
      <c r="M5870" s="181"/>
      <c r="N5870" s="596" t="s">
        <v>292</v>
      </c>
    </row>
    <row r="5871" spans="1:14" s="158" customFormat="1" ht="18" customHeight="1" x14ac:dyDescent="0.25">
      <c r="A5871" s="181">
        <v>7026</v>
      </c>
      <c r="B5871" s="701" t="s">
        <v>8131</v>
      </c>
      <c r="C5871" s="181" t="s">
        <v>13778</v>
      </c>
      <c r="D5871" s="181" t="s">
        <v>1311</v>
      </c>
      <c r="E5871" s="181" t="s">
        <v>8133</v>
      </c>
      <c r="F5871" s="181" t="s">
        <v>304</v>
      </c>
      <c r="G5871" s="181" t="s">
        <v>1313</v>
      </c>
      <c r="H5871" s="181" t="s">
        <v>7</v>
      </c>
      <c r="I5871" s="181" t="s">
        <v>8134</v>
      </c>
      <c r="J5871" s="181">
        <v>63400</v>
      </c>
      <c r="K5871" s="181">
        <v>10</v>
      </c>
      <c r="L5871" s="181"/>
      <c r="M5871" s="181"/>
      <c r="N5871" s="596" t="s">
        <v>292</v>
      </c>
    </row>
    <row r="5872" spans="1:14" s="158" customFormat="1" ht="18" customHeight="1" x14ac:dyDescent="0.25">
      <c r="A5872" s="181">
        <v>8055</v>
      </c>
      <c r="B5872" s="701" t="s">
        <v>18781</v>
      </c>
      <c r="C5872" s="181" t="s">
        <v>7998</v>
      </c>
      <c r="D5872" s="181" t="s">
        <v>1311</v>
      </c>
      <c r="E5872" s="181" t="s">
        <v>8133</v>
      </c>
      <c r="F5872" s="181" t="s">
        <v>577</v>
      </c>
      <c r="G5872" s="181" t="s">
        <v>139</v>
      </c>
      <c r="H5872" s="181" t="s">
        <v>5</v>
      </c>
      <c r="I5872" s="181" t="s">
        <v>8134</v>
      </c>
      <c r="J5872" s="181">
        <v>216780</v>
      </c>
      <c r="K5872" s="181">
        <v>3</v>
      </c>
      <c r="L5872" s="181"/>
      <c r="M5872" s="181"/>
      <c r="N5872" s="596" t="s">
        <v>292</v>
      </c>
    </row>
    <row r="5873" spans="1:14" s="158" customFormat="1" ht="18" customHeight="1" x14ac:dyDescent="0.25">
      <c r="A5873" s="181">
        <v>7436</v>
      </c>
      <c r="B5873" s="701" t="s">
        <v>8136</v>
      </c>
      <c r="C5873" s="181" t="s">
        <v>8137</v>
      </c>
      <c r="D5873" s="181" t="s">
        <v>1311</v>
      </c>
      <c r="E5873" s="181" t="s">
        <v>8138</v>
      </c>
      <c r="F5873" s="181" t="s">
        <v>577</v>
      </c>
      <c r="G5873" s="181" t="s">
        <v>1313</v>
      </c>
      <c r="H5873" s="181" t="s">
        <v>7</v>
      </c>
      <c r="I5873" s="181" t="s">
        <v>8139</v>
      </c>
      <c r="J5873" s="181">
        <v>59910</v>
      </c>
      <c r="K5873" s="181">
        <v>8</v>
      </c>
      <c r="L5873" s="181"/>
      <c r="M5873" s="181"/>
      <c r="N5873" s="596" t="s">
        <v>292</v>
      </c>
    </row>
    <row r="5874" spans="1:14" s="158" customFormat="1" ht="18" customHeight="1" x14ac:dyDescent="0.25">
      <c r="A5874" s="181">
        <v>80573</v>
      </c>
      <c r="B5874" s="701" t="s">
        <v>18782</v>
      </c>
      <c r="C5874" s="181" t="s">
        <v>10978</v>
      </c>
      <c r="D5874" s="181" t="s">
        <v>1311</v>
      </c>
      <c r="E5874" s="181" t="s">
        <v>8138</v>
      </c>
      <c r="F5874" s="181" t="s">
        <v>577</v>
      </c>
      <c r="G5874" s="181" t="s">
        <v>139</v>
      </c>
      <c r="H5874" s="181" t="s">
        <v>5</v>
      </c>
      <c r="I5874" s="181" t="s">
        <v>13760</v>
      </c>
      <c r="J5874" s="181">
        <v>91238</v>
      </c>
      <c r="K5874" s="181">
        <v>7</v>
      </c>
      <c r="L5874" s="181"/>
      <c r="M5874" s="181"/>
      <c r="N5874" s="596" t="s">
        <v>292</v>
      </c>
    </row>
    <row r="5875" spans="1:14" s="158" customFormat="1" ht="18" customHeight="1" x14ac:dyDescent="0.25">
      <c r="A5875" s="181">
        <v>28037</v>
      </c>
      <c r="B5875" s="701" t="s">
        <v>8141</v>
      </c>
      <c r="C5875" s="181" t="s">
        <v>8142</v>
      </c>
      <c r="D5875" s="181" t="s">
        <v>1311</v>
      </c>
      <c r="E5875" s="181" t="s">
        <v>8143</v>
      </c>
      <c r="F5875" s="181" t="s">
        <v>577</v>
      </c>
      <c r="G5875" s="181" t="s">
        <v>1313</v>
      </c>
      <c r="H5875" s="181" t="s">
        <v>7</v>
      </c>
      <c r="I5875" s="181" t="s">
        <v>8144</v>
      </c>
      <c r="J5875" s="181">
        <v>53580</v>
      </c>
      <c r="K5875" s="181">
        <v>39</v>
      </c>
      <c r="L5875" s="181"/>
      <c r="M5875" s="181"/>
      <c r="N5875" s="596" t="s">
        <v>292</v>
      </c>
    </row>
    <row r="5876" spans="1:14" s="158" customFormat="1" ht="18" customHeight="1" x14ac:dyDescent="0.25">
      <c r="A5876" s="181">
        <v>29667</v>
      </c>
      <c r="B5876" s="701" t="s">
        <v>13797</v>
      </c>
      <c r="C5876" s="181" t="s">
        <v>7879</v>
      </c>
      <c r="D5876" s="181" t="s">
        <v>1311</v>
      </c>
      <c r="E5876" s="181" t="s">
        <v>13798</v>
      </c>
      <c r="F5876" s="181" t="s">
        <v>577</v>
      </c>
      <c r="G5876" s="181" t="s">
        <v>139</v>
      </c>
      <c r="H5876" s="181" t="s">
        <v>5</v>
      </c>
      <c r="I5876" s="181" t="s">
        <v>7795</v>
      </c>
      <c r="J5876" s="181">
        <v>123314</v>
      </c>
      <c r="K5876" s="181">
        <v>12</v>
      </c>
      <c r="L5876" s="181"/>
      <c r="M5876" s="181"/>
      <c r="N5876" s="596" t="s">
        <v>292</v>
      </c>
    </row>
    <row r="5877" spans="1:14" s="158" customFormat="1" ht="18" customHeight="1" x14ac:dyDescent="0.25">
      <c r="A5877" s="181">
        <v>4199</v>
      </c>
      <c r="B5877" s="701" t="s">
        <v>8146</v>
      </c>
      <c r="C5877" s="181" t="s">
        <v>7881</v>
      </c>
      <c r="D5877" s="181" t="s">
        <v>1311</v>
      </c>
      <c r="E5877" s="181" t="s">
        <v>8147</v>
      </c>
      <c r="F5877" s="181" t="s">
        <v>577</v>
      </c>
      <c r="G5877" s="181" t="s">
        <v>139</v>
      </c>
      <c r="H5877" s="181" t="s">
        <v>5</v>
      </c>
      <c r="I5877" s="181" t="s">
        <v>7922</v>
      </c>
      <c r="J5877" s="181">
        <v>123378</v>
      </c>
      <c r="K5877" s="181">
        <v>1</v>
      </c>
      <c r="L5877" s="181"/>
      <c r="M5877" s="181"/>
      <c r="N5877" s="596" t="s">
        <v>292</v>
      </c>
    </row>
    <row r="5878" spans="1:14" s="158" customFormat="1" ht="18" customHeight="1" x14ac:dyDescent="0.25">
      <c r="A5878" s="181">
        <v>26814</v>
      </c>
      <c r="B5878" s="701" t="s">
        <v>8148</v>
      </c>
      <c r="C5878" s="181" t="s">
        <v>13765</v>
      </c>
      <c r="D5878" s="181" t="s">
        <v>1311</v>
      </c>
      <c r="E5878" s="181" t="s">
        <v>8149</v>
      </c>
      <c r="F5878" s="181" t="s">
        <v>577</v>
      </c>
      <c r="G5878" s="181" t="s">
        <v>1313</v>
      </c>
      <c r="H5878" s="181" t="s">
        <v>7</v>
      </c>
      <c r="I5878" s="181" t="s">
        <v>8150</v>
      </c>
      <c r="J5878" s="181">
        <v>64660</v>
      </c>
      <c r="K5878" s="181">
        <v>81</v>
      </c>
      <c r="L5878" s="181"/>
      <c r="M5878" s="181"/>
      <c r="N5878" s="596" t="s">
        <v>292</v>
      </c>
    </row>
    <row r="5879" spans="1:14" s="158" customFormat="1" ht="18" customHeight="1" x14ac:dyDescent="0.25">
      <c r="A5879" s="181">
        <v>29374</v>
      </c>
      <c r="B5879" s="701" t="s">
        <v>18783</v>
      </c>
      <c r="C5879" s="181" t="s">
        <v>18784</v>
      </c>
      <c r="D5879" s="181" t="s">
        <v>1311</v>
      </c>
      <c r="E5879" s="181" t="s">
        <v>8149</v>
      </c>
      <c r="F5879" s="181" t="s">
        <v>577</v>
      </c>
      <c r="G5879" s="181" t="s">
        <v>139</v>
      </c>
      <c r="H5879" s="181" t="s">
        <v>5</v>
      </c>
      <c r="I5879" s="181" t="s">
        <v>18785</v>
      </c>
      <c r="J5879" s="181">
        <v>136250</v>
      </c>
      <c r="K5879" s="181">
        <v>9</v>
      </c>
      <c r="L5879" s="181"/>
      <c r="M5879" s="181"/>
      <c r="N5879" s="596" t="s">
        <v>292</v>
      </c>
    </row>
    <row r="5880" spans="1:14" s="158" customFormat="1" ht="18" customHeight="1" x14ac:dyDescent="0.25">
      <c r="A5880" s="181">
        <v>16851</v>
      </c>
      <c r="B5880" s="701" t="s">
        <v>13799</v>
      </c>
      <c r="C5880" s="181" t="s">
        <v>14559</v>
      </c>
      <c r="D5880" s="181" t="s">
        <v>1311</v>
      </c>
      <c r="E5880" s="181" t="s">
        <v>8152</v>
      </c>
      <c r="F5880" s="181" t="s">
        <v>304</v>
      </c>
      <c r="G5880" s="181" t="s">
        <v>139</v>
      </c>
      <c r="H5880" s="181" t="s">
        <v>5</v>
      </c>
      <c r="I5880" s="181" t="s">
        <v>13761</v>
      </c>
      <c r="J5880" s="181">
        <v>153564</v>
      </c>
      <c r="K5880" s="181">
        <v>1</v>
      </c>
      <c r="L5880" s="181"/>
      <c r="M5880" s="181"/>
      <c r="N5880" s="596" t="s">
        <v>292</v>
      </c>
    </row>
    <row r="5881" spans="1:14" s="158" customFormat="1" ht="18" customHeight="1" x14ac:dyDescent="0.25">
      <c r="A5881" s="181">
        <v>24439</v>
      </c>
      <c r="B5881" s="701" t="s">
        <v>8153</v>
      </c>
      <c r="C5881" s="181" t="s">
        <v>8154</v>
      </c>
      <c r="D5881" s="181" t="s">
        <v>1311</v>
      </c>
      <c r="E5881" s="181" t="s">
        <v>8152</v>
      </c>
      <c r="F5881" s="181" t="s">
        <v>577</v>
      </c>
      <c r="G5881" s="181" t="s">
        <v>1313</v>
      </c>
      <c r="H5881" s="181" t="s">
        <v>7</v>
      </c>
      <c r="I5881" s="181" t="s">
        <v>8117</v>
      </c>
      <c r="J5881" s="181">
        <v>66420</v>
      </c>
      <c r="K5881" s="181">
        <v>88</v>
      </c>
      <c r="L5881" s="181"/>
      <c r="M5881" s="181"/>
      <c r="N5881" s="596" t="s">
        <v>292</v>
      </c>
    </row>
    <row r="5882" spans="1:14" s="158" customFormat="1" ht="18" customHeight="1" x14ac:dyDescent="0.25">
      <c r="A5882" s="181">
        <v>82053</v>
      </c>
      <c r="B5882" s="701" t="s">
        <v>8155</v>
      </c>
      <c r="C5882" s="181" t="s">
        <v>8065</v>
      </c>
      <c r="D5882" s="181" t="s">
        <v>1311</v>
      </c>
      <c r="E5882" s="181" t="s">
        <v>7269</v>
      </c>
      <c r="F5882" s="181" t="s">
        <v>577</v>
      </c>
      <c r="G5882" s="181" t="s">
        <v>139</v>
      </c>
      <c r="H5882" s="181" t="s">
        <v>5</v>
      </c>
      <c r="I5882" s="181" t="s">
        <v>1971</v>
      </c>
      <c r="J5882" s="181">
        <v>79834</v>
      </c>
      <c r="K5882" s="181">
        <v>5</v>
      </c>
      <c r="L5882" s="181"/>
      <c r="M5882" s="181"/>
      <c r="N5882" s="596" t="s">
        <v>292</v>
      </c>
    </row>
    <row r="5883" spans="1:14" s="158" customFormat="1" ht="18" customHeight="1" x14ac:dyDescent="0.25">
      <c r="A5883" s="181">
        <v>6308</v>
      </c>
      <c r="B5883" s="701" t="s">
        <v>15880</v>
      </c>
      <c r="C5883" s="181" t="s">
        <v>8090</v>
      </c>
      <c r="D5883" s="181" t="s">
        <v>1311</v>
      </c>
      <c r="E5883" s="181" t="s">
        <v>7269</v>
      </c>
      <c r="F5883" s="181" t="s">
        <v>577</v>
      </c>
      <c r="G5883" s="181" t="s">
        <v>139</v>
      </c>
      <c r="H5883" s="181" t="s">
        <v>5</v>
      </c>
      <c r="I5883" s="181" t="s">
        <v>501</v>
      </c>
      <c r="J5883" s="181">
        <v>102596</v>
      </c>
      <c r="K5883" s="181">
        <v>2</v>
      </c>
      <c r="L5883" s="181"/>
      <c r="M5883" s="181"/>
      <c r="N5883" s="596" t="s">
        <v>292</v>
      </c>
    </row>
    <row r="5884" spans="1:14" s="158" customFormat="1" ht="18" customHeight="1" x14ac:dyDescent="0.25">
      <c r="A5884" s="181">
        <v>79947</v>
      </c>
      <c r="B5884" s="701" t="s">
        <v>17181</v>
      </c>
      <c r="C5884" s="181" t="s">
        <v>8092</v>
      </c>
      <c r="D5884" s="181" t="s">
        <v>1311</v>
      </c>
      <c r="E5884" s="181" t="s">
        <v>7269</v>
      </c>
      <c r="F5884" s="181" t="s">
        <v>577</v>
      </c>
      <c r="G5884" s="181" t="s">
        <v>1328</v>
      </c>
      <c r="H5884" s="181" t="s">
        <v>7</v>
      </c>
      <c r="I5884" s="181" t="s">
        <v>1334</v>
      </c>
      <c r="J5884" s="181">
        <v>45100</v>
      </c>
      <c r="K5884" s="181">
        <v>34</v>
      </c>
      <c r="L5884" s="181"/>
      <c r="M5884" s="181"/>
      <c r="N5884" s="596" t="s">
        <v>292</v>
      </c>
    </row>
    <row r="5885" spans="1:14" s="158" customFormat="1" ht="18" customHeight="1" x14ac:dyDescent="0.25">
      <c r="A5885" s="181">
        <v>5503</v>
      </c>
      <c r="B5885" s="701" t="s">
        <v>13800</v>
      </c>
      <c r="C5885" s="181" t="s">
        <v>13762</v>
      </c>
      <c r="D5885" s="181" t="s">
        <v>1311</v>
      </c>
      <c r="E5885" s="181" t="s">
        <v>7953</v>
      </c>
      <c r="F5885" s="181" t="s">
        <v>577</v>
      </c>
      <c r="G5885" s="181" t="s">
        <v>139</v>
      </c>
      <c r="H5885" s="181" t="s">
        <v>5</v>
      </c>
      <c r="I5885" s="181" t="s">
        <v>8096</v>
      </c>
      <c r="J5885" s="181">
        <v>75685</v>
      </c>
      <c r="K5885" s="181">
        <v>5</v>
      </c>
      <c r="L5885" s="181"/>
      <c r="M5885" s="181"/>
      <c r="N5885" s="596" t="s">
        <v>292</v>
      </c>
    </row>
    <row r="5886" spans="1:14" s="158" customFormat="1" ht="18" customHeight="1" x14ac:dyDescent="0.25">
      <c r="A5886" s="181">
        <v>17540</v>
      </c>
      <c r="B5886" s="701" t="s">
        <v>15881</v>
      </c>
      <c r="C5886" s="181" t="s">
        <v>8075</v>
      </c>
      <c r="D5886" s="181" t="s">
        <v>1311</v>
      </c>
      <c r="E5886" s="181" t="s">
        <v>7953</v>
      </c>
      <c r="F5886" s="181" t="s">
        <v>577</v>
      </c>
      <c r="G5886" s="181" t="s">
        <v>1328</v>
      </c>
      <c r="H5886" s="181" t="s">
        <v>7</v>
      </c>
      <c r="I5886" s="181" t="s">
        <v>1334</v>
      </c>
      <c r="J5886" s="181">
        <v>44680</v>
      </c>
      <c r="K5886" s="181">
        <v>66</v>
      </c>
      <c r="L5886" s="181"/>
      <c r="M5886" s="181"/>
      <c r="N5886" s="596" t="s">
        <v>292</v>
      </c>
    </row>
    <row r="5887" spans="1:14" s="158" customFormat="1" ht="18" customHeight="1" x14ac:dyDescent="0.25">
      <c r="A5887" s="181">
        <v>26721</v>
      </c>
      <c r="B5887" s="701" t="s">
        <v>8159</v>
      </c>
      <c r="C5887" s="181" t="s">
        <v>7802</v>
      </c>
      <c r="D5887" s="181" t="s">
        <v>1311</v>
      </c>
      <c r="E5887" s="181" t="s">
        <v>8161</v>
      </c>
      <c r="F5887" s="181" t="s">
        <v>577</v>
      </c>
      <c r="G5887" s="181" t="s">
        <v>139</v>
      </c>
      <c r="H5887" s="181" t="s">
        <v>5</v>
      </c>
      <c r="I5887" s="181" t="s">
        <v>8162</v>
      </c>
      <c r="J5887" s="181">
        <v>169658</v>
      </c>
      <c r="K5887" s="181">
        <v>2</v>
      </c>
      <c r="L5887" s="181"/>
      <c r="M5887" s="181"/>
      <c r="N5887" s="596" t="s">
        <v>292</v>
      </c>
    </row>
    <row r="5888" spans="1:14" s="158" customFormat="1" ht="18" customHeight="1" x14ac:dyDescent="0.25">
      <c r="A5888" s="181">
        <v>28036</v>
      </c>
      <c r="B5888" s="701" t="s">
        <v>15882</v>
      </c>
      <c r="C5888" s="181" t="s">
        <v>7872</v>
      </c>
      <c r="D5888" s="181" t="s">
        <v>1311</v>
      </c>
      <c r="E5888" s="181" t="s">
        <v>8161</v>
      </c>
      <c r="F5888" s="181" t="s">
        <v>577</v>
      </c>
      <c r="G5888" s="181" t="s">
        <v>1328</v>
      </c>
      <c r="H5888" s="181" t="s">
        <v>7</v>
      </c>
      <c r="I5888" s="181" t="s">
        <v>8162</v>
      </c>
      <c r="J5888" s="181">
        <v>52080</v>
      </c>
      <c r="K5888" s="181">
        <v>69</v>
      </c>
      <c r="L5888" s="181"/>
      <c r="M5888" s="181"/>
      <c r="N5888" s="596" t="s">
        <v>292</v>
      </c>
    </row>
    <row r="5889" spans="1:14" s="158" customFormat="1" ht="18" customHeight="1" x14ac:dyDescent="0.25">
      <c r="A5889" s="181">
        <v>10929</v>
      </c>
      <c r="B5889" s="701" t="s">
        <v>13801</v>
      </c>
      <c r="C5889" s="181" t="s">
        <v>18776</v>
      </c>
      <c r="D5889" s="181" t="s">
        <v>1311</v>
      </c>
      <c r="E5889" s="181" t="s">
        <v>7747</v>
      </c>
      <c r="F5889" s="181" t="s">
        <v>304</v>
      </c>
      <c r="G5889" s="181" t="s">
        <v>1313</v>
      </c>
      <c r="H5889" s="181" t="s">
        <v>7</v>
      </c>
      <c r="I5889" s="181" t="s">
        <v>1326</v>
      </c>
      <c r="J5889" s="181">
        <v>48750</v>
      </c>
      <c r="K5889" s="181">
        <v>136</v>
      </c>
      <c r="L5889" s="181"/>
      <c r="M5889" s="181"/>
      <c r="N5889" s="596" t="s">
        <v>292</v>
      </c>
    </row>
    <row r="5890" spans="1:14" s="158" customFormat="1" ht="18" customHeight="1" x14ac:dyDescent="0.25">
      <c r="A5890" s="181">
        <v>86526</v>
      </c>
      <c r="B5890" s="701" t="s">
        <v>14403</v>
      </c>
      <c r="C5890" s="181" t="s">
        <v>8081</v>
      </c>
      <c r="D5890" s="181" t="s">
        <v>1311</v>
      </c>
      <c r="E5890" s="181" t="s">
        <v>7747</v>
      </c>
      <c r="F5890" s="181" t="s">
        <v>577</v>
      </c>
      <c r="G5890" s="181" t="s">
        <v>139</v>
      </c>
      <c r="H5890" s="181" t="s">
        <v>5</v>
      </c>
      <c r="I5890" s="181" t="s">
        <v>2551</v>
      </c>
      <c r="J5890" s="181">
        <v>166596</v>
      </c>
      <c r="K5890" s="181">
        <v>5</v>
      </c>
      <c r="L5890" s="181"/>
      <c r="M5890" s="181"/>
      <c r="N5890" s="596" t="s">
        <v>292</v>
      </c>
    </row>
    <row r="5891" spans="1:14" s="158" customFormat="1" ht="18" customHeight="1" x14ac:dyDescent="0.25">
      <c r="A5891" s="181">
        <v>8243</v>
      </c>
      <c r="B5891" s="701" t="s">
        <v>13803</v>
      </c>
      <c r="C5891" s="181" t="s">
        <v>8199</v>
      </c>
      <c r="D5891" s="181" t="s">
        <v>1311</v>
      </c>
      <c r="E5891" s="181" t="s">
        <v>13802</v>
      </c>
      <c r="F5891" s="181" t="s">
        <v>577</v>
      </c>
      <c r="G5891" s="181" t="s">
        <v>139</v>
      </c>
      <c r="H5891" s="181" t="s">
        <v>5</v>
      </c>
      <c r="I5891" s="181" t="s">
        <v>8165</v>
      </c>
      <c r="J5891" s="181">
        <v>148434</v>
      </c>
      <c r="K5891" s="181">
        <v>9</v>
      </c>
      <c r="L5891" s="181"/>
      <c r="M5891" s="181"/>
      <c r="N5891" s="596" t="s">
        <v>292</v>
      </c>
    </row>
    <row r="5892" spans="1:14" s="158" customFormat="1" ht="18" customHeight="1" x14ac:dyDescent="0.25">
      <c r="A5892" s="181">
        <v>13896</v>
      </c>
      <c r="B5892" s="701" t="s">
        <v>17182</v>
      </c>
      <c r="C5892" s="181" t="s">
        <v>17183</v>
      </c>
      <c r="D5892" s="181" t="s">
        <v>1311</v>
      </c>
      <c r="E5892" s="181" t="s">
        <v>13802</v>
      </c>
      <c r="F5892" s="181" t="s">
        <v>577</v>
      </c>
      <c r="G5892" s="181" t="s">
        <v>1328</v>
      </c>
      <c r="H5892" s="181" t="s">
        <v>7</v>
      </c>
      <c r="I5892" s="181" t="s">
        <v>18786</v>
      </c>
      <c r="J5892" s="181">
        <v>61880</v>
      </c>
      <c r="K5892" s="181">
        <v>8</v>
      </c>
      <c r="L5892" s="181"/>
      <c r="M5892" s="181"/>
      <c r="N5892" s="596" t="s">
        <v>292</v>
      </c>
    </row>
    <row r="5893" spans="1:14" s="158" customFormat="1" ht="18" customHeight="1" x14ac:dyDescent="0.25">
      <c r="A5893" s="181">
        <v>4214</v>
      </c>
      <c r="B5893" s="701" t="s">
        <v>18787</v>
      </c>
      <c r="C5893" s="181" t="s">
        <v>15874</v>
      </c>
      <c r="D5893" s="181" t="s">
        <v>1311</v>
      </c>
      <c r="E5893" s="181" t="s">
        <v>18788</v>
      </c>
      <c r="F5893" s="181" t="s">
        <v>577</v>
      </c>
      <c r="G5893" s="181" t="s">
        <v>139</v>
      </c>
      <c r="H5893" s="181" t="s">
        <v>5</v>
      </c>
      <c r="I5893" s="181" t="s">
        <v>8172</v>
      </c>
      <c r="J5893" s="181">
        <v>112664</v>
      </c>
      <c r="K5893" s="181">
        <v>4</v>
      </c>
      <c r="L5893" s="181"/>
      <c r="M5893" s="181"/>
      <c r="N5893" s="596" t="s">
        <v>292</v>
      </c>
    </row>
    <row r="5894" spans="1:14" s="158" customFormat="1" ht="18" customHeight="1" x14ac:dyDescent="0.25">
      <c r="A5894" s="181">
        <v>82041</v>
      </c>
      <c r="B5894" s="701" t="s">
        <v>8173</v>
      </c>
      <c r="C5894" s="181" t="s">
        <v>7924</v>
      </c>
      <c r="D5894" s="181" t="s">
        <v>1311</v>
      </c>
      <c r="E5894" s="181" t="s">
        <v>8175</v>
      </c>
      <c r="F5894" s="181" t="s">
        <v>577</v>
      </c>
      <c r="G5894" s="181" t="s">
        <v>139</v>
      </c>
      <c r="H5894" s="181" t="s">
        <v>5</v>
      </c>
      <c r="I5894" s="181" t="s">
        <v>8172</v>
      </c>
      <c r="J5894" s="181">
        <v>138718</v>
      </c>
      <c r="K5894" s="181">
        <v>1</v>
      </c>
      <c r="L5894" s="181"/>
      <c r="M5894" s="181"/>
      <c r="N5894" s="596" t="s">
        <v>292</v>
      </c>
    </row>
    <row r="5895" spans="1:14" s="158" customFormat="1" ht="18" customHeight="1" x14ac:dyDescent="0.25">
      <c r="A5895" s="181">
        <v>25579</v>
      </c>
      <c r="B5895" s="701" t="s">
        <v>17184</v>
      </c>
      <c r="C5895" s="181" t="s">
        <v>17185</v>
      </c>
      <c r="D5895" s="181" t="s">
        <v>1311</v>
      </c>
      <c r="E5895" s="181" t="s">
        <v>17186</v>
      </c>
      <c r="F5895" s="181" t="s">
        <v>304</v>
      </c>
      <c r="G5895" s="181" t="s">
        <v>1313</v>
      </c>
      <c r="H5895" s="181" t="s">
        <v>7</v>
      </c>
      <c r="I5895" s="181" t="s">
        <v>8176</v>
      </c>
      <c r="J5895" s="181">
        <v>46620</v>
      </c>
      <c r="K5895" s="181">
        <v>116</v>
      </c>
      <c r="L5895" s="181"/>
      <c r="M5895" s="181"/>
      <c r="N5895" s="596" t="s">
        <v>292</v>
      </c>
    </row>
    <row r="5896" spans="1:14" s="158" customFormat="1" ht="18" customHeight="1" x14ac:dyDescent="0.25">
      <c r="A5896" s="181">
        <v>6353</v>
      </c>
      <c r="B5896" s="701" t="s">
        <v>8166</v>
      </c>
      <c r="C5896" s="181" t="s">
        <v>7878</v>
      </c>
      <c r="D5896" s="181" t="s">
        <v>1311</v>
      </c>
      <c r="E5896" s="181" t="s">
        <v>13804</v>
      </c>
      <c r="F5896" s="181" t="s">
        <v>577</v>
      </c>
      <c r="G5896" s="181" t="s">
        <v>139</v>
      </c>
      <c r="H5896" s="181" t="s">
        <v>5</v>
      </c>
      <c r="I5896" s="181" t="s">
        <v>8145</v>
      </c>
      <c r="J5896" s="181">
        <v>169226</v>
      </c>
      <c r="K5896" s="181">
        <v>4</v>
      </c>
      <c r="L5896" s="181"/>
      <c r="M5896" s="181"/>
      <c r="N5896" s="596" t="s">
        <v>292</v>
      </c>
    </row>
    <row r="5897" spans="1:14" s="158" customFormat="1" ht="18" customHeight="1" x14ac:dyDescent="0.25">
      <c r="A5897" s="181">
        <v>28511</v>
      </c>
      <c r="B5897" s="701" t="s">
        <v>8167</v>
      </c>
      <c r="C5897" s="181" t="s">
        <v>7879</v>
      </c>
      <c r="D5897" s="181" t="s">
        <v>1311</v>
      </c>
      <c r="E5897" s="181" t="s">
        <v>13804</v>
      </c>
      <c r="F5897" s="181" t="s">
        <v>577</v>
      </c>
      <c r="G5897" s="181" t="s">
        <v>139</v>
      </c>
      <c r="H5897" s="181" t="s">
        <v>5</v>
      </c>
      <c r="I5897" s="181" t="s">
        <v>8168</v>
      </c>
      <c r="J5897" s="181">
        <v>203590</v>
      </c>
      <c r="K5897" s="181">
        <v>2</v>
      </c>
      <c r="L5897" s="181"/>
      <c r="M5897" s="181"/>
      <c r="N5897" s="596" t="s">
        <v>292</v>
      </c>
    </row>
    <row r="5898" spans="1:14" s="158" customFormat="1" ht="18" customHeight="1" x14ac:dyDescent="0.25">
      <c r="A5898" s="181">
        <v>24070</v>
      </c>
      <c r="B5898" s="701" t="s">
        <v>15883</v>
      </c>
      <c r="C5898" s="181" t="s">
        <v>15884</v>
      </c>
      <c r="D5898" s="181" t="s">
        <v>1311</v>
      </c>
      <c r="E5898" s="181" t="s">
        <v>13804</v>
      </c>
      <c r="F5898" s="181" t="s">
        <v>577</v>
      </c>
      <c r="G5898" s="181" t="s">
        <v>1313</v>
      </c>
      <c r="H5898" s="181" t="s">
        <v>7</v>
      </c>
      <c r="I5898" s="181" t="s">
        <v>8145</v>
      </c>
      <c r="J5898" s="181">
        <v>51690</v>
      </c>
      <c r="K5898" s="181">
        <v>79</v>
      </c>
      <c r="L5898" s="181"/>
      <c r="M5898" s="181"/>
      <c r="N5898" s="596" t="s">
        <v>292</v>
      </c>
    </row>
    <row r="5899" spans="1:14" s="158" customFormat="1" ht="18" customHeight="1" x14ac:dyDescent="0.25">
      <c r="A5899" s="181">
        <v>26462</v>
      </c>
      <c r="B5899" s="701" t="s">
        <v>8169</v>
      </c>
      <c r="C5899" s="181" t="s">
        <v>7881</v>
      </c>
      <c r="D5899" s="181" t="s">
        <v>1311</v>
      </c>
      <c r="E5899" s="181" t="s">
        <v>13805</v>
      </c>
      <c r="F5899" s="181" t="s">
        <v>577</v>
      </c>
      <c r="G5899" s="181" t="s">
        <v>1313</v>
      </c>
      <c r="H5899" s="181" t="s">
        <v>7</v>
      </c>
      <c r="I5899" s="181" t="s">
        <v>13764</v>
      </c>
      <c r="J5899" s="181">
        <v>61910</v>
      </c>
      <c r="K5899" s="181">
        <v>11</v>
      </c>
      <c r="L5899" s="181"/>
      <c r="M5899" s="181"/>
      <c r="N5899" s="596" t="s">
        <v>292</v>
      </c>
    </row>
    <row r="5900" spans="1:14" s="158" customFormat="1" ht="18" customHeight="1" x14ac:dyDescent="0.25">
      <c r="A5900" s="181">
        <v>30369</v>
      </c>
      <c r="B5900" s="701" t="s">
        <v>13806</v>
      </c>
      <c r="C5900" s="181" t="s">
        <v>13765</v>
      </c>
      <c r="D5900" s="181" t="s">
        <v>1311</v>
      </c>
      <c r="E5900" s="181" t="s">
        <v>13807</v>
      </c>
      <c r="F5900" s="181" t="s">
        <v>577</v>
      </c>
      <c r="G5900" s="181" t="s">
        <v>139</v>
      </c>
      <c r="H5900" s="181" t="s">
        <v>5</v>
      </c>
      <c r="I5900" s="181" t="s">
        <v>13766</v>
      </c>
      <c r="J5900" s="181">
        <v>152738</v>
      </c>
      <c r="K5900" s="181">
        <v>4</v>
      </c>
      <c r="L5900" s="181"/>
      <c r="M5900" s="181"/>
      <c r="N5900" s="596" t="s">
        <v>292</v>
      </c>
    </row>
    <row r="5901" spans="1:14" s="158" customFormat="1" ht="18" customHeight="1" x14ac:dyDescent="0.25">
      <c r="A5901" s="181">
        <v>30566</v>
      </c>
      <c r="B5901" s="701" t="s">
        <v>17187</v>
      </c>
      <c r="C5901" s="181" t="s">
        <v>17188</v>
      </c>
      <c r="D5901" s="181" t="s">
        <v>1311</v>
      </c>
      <c r="E5901" s="181" t="s">
        <v>13807</v>
      </c>
      <c r="F5901" s="181" t="s">
        <v>577</v>
      </c>
      <c r="G5901" s="181" t="s">
        <v>1313</v>
      </c>
      <c r="H5901" s="181" t="s">
        <v>7</v>
      </c>
      <c r="I5901" s="181" t="s">
        <v>17189</v>
      </c>
      <c r="J5901" s="181">
        <v>63320</v>
      </c>
      <c r="K5901" s="181">
        <v>96</v>
      </c>
      <c r="L5901" s="181"/>
      <c r="M5901" s="181"/>
      <c r="N5901" s="596" t="s">
        <v>292</v>
      </c>
    </row>
    <row r="5902" spans="1:14" s="158" customFormat="1" ht="18" customHeight="1" x14ac:dyDescent="0.25">
      <c r="A5902" s="181">
        <v>27014</v>
      </c>
      <c r="B5902" s="701" t="s">
        <v>8177</v>
      </c>
      <c r="C5902" s="181" t="s">
        <v>7823</v>
      </c>
      <c r="D5902" s="181" t="s">
        <v>1338</v>
      </c>
      <c r="E5902" s="181" t="s">
        <v>8170</v>
      </c>
      <c r="F5902" s="181" t="s">
        <v>577</v>
      </c>
      <c r="G5902" s="181" t="s">
        <v>1313</v>
      </c>
      <c r="H5902" s="181" t="s">
        <v>7</v>
      </c>
      <c r="I5902" s="181" t="s">
        <v>8171</v>
      </c>
      <c r="J5902" s="181">
        <v>48960</v>
      </c>
      <c r="K5902" s="181">
        <v>32</v>
      </c>
      <c r="L5902" s="181"/>
      <c r="M5902" s="181"/>
      <c r="N5902" s="596" t="s">
        <v>292</v>
      </c>
    </row>
    <row r="5903" spans="1:14" s="158" customFormat="1" ht="18" customHeight="1" x14ac:dyDescent="0.25">
      <c r="A5903" s="181">
        <v>26544</v>
      </c>
      <c r="B5903" s="701" t="s">
        <v>8179</v>
      </c>
      <c r="C5903" s="181" t="s">
        <v>8156</v>
      </c>
      <c r="D5903" s="181" t="s">
        <v>1338</v>
      </c>
      <c r="E5903" s="181" t="s">
        <v>8170</v>
      </c>
      <c r="F5903" s="181" t="s">
        <v>577</v>
      </c>
      <c r="G5903" s="181" t="s">
        <v>139</v>
      </c>
      <c r="H5903" s="181" t="s">
        <v>5</v>
      </c>
      <c r="I5903" s="181" t="s">
        <v>8157</v>
      </c>
      <c r="J5903" s="181">
        <v>188510</v>
      </c>
      <c r="K5903" s="181">
        <v>7</v>
      </c>
      <c r="L5903" s="181"/>
      <c r="M5903" s="181"/>
      <c r="N5903" s="596" t="s">
        <v>292</v>
      </c>
    </row>
    <row r="5904" spans="1:14" s="158" customFormat="1" ht="18" customHeight="1" x14ac:dyDescent="0.25">
      <c r="A5904" s="181">
        <v>25514</v>
      </c>
      <c r="B5904" s="701" t="s">
        <v>8184</v>
      </c>
      <c r="C5904" s="181" t="s">
        <v>17180</v>
      </c>
      <c r="D5904" s="181" t="s">
        <v>13808</v>
      </c>
      <c r="E5904" s="181" t="s">
        <v>13809</v>
      </c>
      <c r="F5904" s="181" t="s">
        <v>304</v>
      </c>
      <c r="G5904" s="181" t="s">
        <v>1680</v>
      </c>
      <c r="H5904" s="181" t="s">
        <v>7</v>
      </c>
      <c r="I5904" s="181" t="s">
        <v>7893</v>
      </c>
      <c r="J5904" s="181">
        <v>41600</v>
      </c>
      <c r="K5904" s="181">
        <v>17</v>
      </c>
      <c r="L5904" s="181"/>
      <c r="M5904" s="181"/>
      <c r="N5904" s="596" t="s">
        <v>292</v>
      </c>
    </row>
    <row r="5905" spans="1:14" s="158" customFormat="1" ht="18" customHeight="1" x14ac:dyDescent="0.25">
      <c r="A5905" s="181">
        <v>24933</v>
      </c>
      <c r="B5905" s="701" t="s">
        <v>8180</v>
      </c>
      <c r="C5905" s="181" t="s">
        <v>8112</v>
      </c>
      <c r="D5905" s="181" t="s">
        <v>2945</v>
      </c>
      <c r="E5905" s="181" t="s">
        <v>8182</v>
      </c>
      <c r="F5905" s="181" t="s">
        <v>304</v>
      </c>
      <c r="G5905" s="181" t="s">
        <v>1680</v>
      </c>
      <c r="H5905" s="181" t="s">
        <v>7</v>
      </c>
      <c r="I5905" s="181" t="s">
        <v>8183</v>
      </c>
      <c r="J5905" s="181">
        <v>56410</v>
      </c>
      <c r="K5905" s="181">
        <v>27</v>
      </c>
      <c r="L5905" s="181"/>
      <c r="M5905" s="181"/>
      <c r="N5905" s="596" t="s">
        <v>292</v>
      </c>
    </row>
    <row r="5906" spans="1:14" s="158" customFormat="1" ht="18" customHeight="1" x14ac:dyDescent="0.25">
      <c r="A5906" s="181">
        <v>23380</v>
      </c>
      <c r="B5906" s="701" t="s">
        <v>8186</v>
      </c>
      <c r="C5906" s="181" t="s">
        <v>7895</v>
      </c>
      <c r="D5906" s="181" t="s">
        <v>1358</v>
      </c>
      <c r="E5906" s="181" t="s">
        <v>7939</v>
      </c>
      <c r="F5906" s="181" t="s">
        <v>304</v>
      </c>
      <c r="G5906" s="181" t="s">
        <v>140</v>
      </c>
      <c r="H5906" s="181" t="s">
        <v>7</v>
      </c>
      <c r="I5906" s="181" t="s">
        <v>8187</v>
      </c>
      <c r="J5906" s="181">
        <v>162668.5</v>
      </c>
      <c r="K5906" s="181">
        <v>113</v>
      </c>
      <c r="L5906" s="181"/>
      <c r="M5906" s="181"/>
      <c r="N5906" s="596" t="s">
        <v>292</v>
      </c>
    </row>
    <row r="5907" spans="1:14" s="158" customFormat="1" ht="18" customHeight="1" x14ac:dyDescent="0.25">
      <c r="A5907" s="181">
        <v>24177</v>
      </c>
      <c r="B5907" s="701" t="s">
        <v>8188</v>
      </c>
      <c r="C5907" s="181" t="s">
        <v>7897</v>
      </c>
      <c r="D5907" s="181" t="s">
        <v>1358</v>
      </c>
      <c r="E5907" s="181" t="s">
        <v>8189</v>
      </c>
      <c r="F5907" s="181" t="s">
        <v>304</v>
      </c>
      <c r="G5907" s="181" t="s">
        <v>140</v>
      </c>
      <c r="H5907" s="181" t="s">
        <v>7</v>
      </c>
      <c r="I5907" s="181" t="s">
        <v>13793</v>
      </c>
      <c r="J5907" s="181">
        <v>118210</v>
      </c>
      <c r="K5907" s="181">
        <v>26</v>
      </c>
      <c r="L5907" s="181"/>
      <c r="M5907" s="181"/>
      <c r="N5907" s="596" t="s">
        <v>292</v>
      </c>
    </row>
    <row r="5908" spans="1:14" s="158" customFormat="1" ht="18" customHeight="1" x14ac:dyDescent="0.25">
      <c r="A5908" s="181">
        <v>29093</v>
      </c>
      <c r="B5908" s="701">
        <v>601918</v>
      </c>
      <c r="C5908" s="181" t="s">
        <v>7901</v>
      </c>
      <c r="D5908" s="181" t="s">
        <v>1358</v>
      </c>
      <c r="E5908" s="181" t="s">
        <v>6418</v>
      </c>
      <c r="F5908" s="181" t="s">
        <v>304</v>
      </c>
      <c r="G5908" s="181" t="s">
        <v>140</v>
      </c>
      <c r="H5908" s="181" t="s">
        <v>7</v>
      </c>
      <c r="I5908" s="181" t="s">
        <v>501</v>
      </c>
      <c r="J5908" s="181">
        <v>101960</v>
      </c>
      <c r="K5908" s="181">
        <v>16</v>
      </c>
      <c r="L5908" s="181"/>
      <c r="M5908" s="181"/>
      <c r="N5908" s="596" t="s">
        <v>292</v>
      </c>
    </row>
    <row r="5909" spans="1:14" s="158" customFormat="1" ht="18" customHeight="1" x14ac:dyDescent="0.25">
      <c r="A5909" s="181">
        <v>45717</v>
      </c>
      <c r="B5909" s="701" t="s">
        <v>8190</v>
      </c>
      <c r="C5909" s="181" t="s">
        <v>7905</v>
      </c>
      <c r="D5909" s="181" t="s">
        <v>1358</v>
      </c>
      <c r="E5909" s="181" t="s">
        <v>8191</v>
      </c>
      <c r="F5909" s="181" t="s">
        <v>304</v>
      </c>
      <c r="G5909" s="181" t="s">
        <v>140</v>
      </c>
      <c r="H5909" s="181" t="s">
        <v>7</v>
      </c>
      <c r="I5909" s="181" t="s">
        <v>8192</v>
      </c>
      <c r="J5909" s="181">
        <v>132720</v>
      </c>
      <c r="K5909" s="181">
        <v>9</v>
      </c>
      <c r="L5909" s="181"/>
      <c r="M5909" s="181"/>
      <c r="N5909" s="596" t="s">
        <v>292</v>
      </c>
    </row>
    <row r="5910" spans="1:14" s="158" customFormat="1" ht="18" customHeight="1" x14ac:dyDescent="0.25">
      <c r="A5910" s="181">
        <v>22931</v>
      </c>
      <c r="B5910" s="701" t="s">
        <v>8193</v>
      </c>
      <c r="C5910" s="181" t="s">
        <v>8164</v>
      </c>
      <c r="D5910" s="181" t="s">
        <v>1358</v>
      </c>
      <c r="E5910" s="181" t="s">
        <v>7953</v>
      </c>
      <c r="F5910" s="181" t="s">
        <v>304</v>
      </c>
      <c r="G5910" s="181" t="s">
        <v>140</v>
      </c>
      <c r="H5910" s="181" t="s">
        <v>7</v>
      </c>
      <c r="I5910" s="181" t="s">
        <v>8187</v>
      </c>
      <c r="J5910" s="181">
        <v>165510</v>
      </c>
      <c r="K5910" s="181">
        <v>40</v>
      </c>
      <c r="L5910" s="181"/>
      <c r="M5910" s="181"/>
      <c r="N5910" s="596" t="s">
        <v>292</v>
      </c>
    </row>
    <row r="5911" spans="1:14" s="158" customFormat="1" ht="18" customHeight="1" x14ac:dyDescent="0.25">
      <c r="A5911" s="181">
        <v>29524</v>
      </c>
      <c r="B5911" s="701">
        <v>657111</v>
      </c>
      <c r="C5911" s="181" t="s">
        <v>7910</v>
      </c>
      <c r="D5911" s="181" t="s">
        <v>1358</v>
      </c>
      <c r="E5911" s="181" t="s">
        <v>8194</v>
      </c>
      <c r="F5911" s="181" t="s">
        <v>304</v>
      </c>
      <c r="G5911" s="181" t="s">
        <v>140</v>
      </c>
      <c r="H5911" s="181" t="s">
        <v>7</v>
      </c>
      <c r="I5911" s="181" t="s">
        <v>8195</v>
      </c>
      <c r="J5911" s="181">
        <v>77770</v>
      </c>
      <c r="K5911" s="181">
        <v>6</v>
      </c>
      <c r="L5911" s="181"/>
      <c r="M5911" s="181"/>
      <c r="N5911" s="596" t="s">
        <v>292</v>
      </c>
    </row>
    <row r="5912" spans="1:14" s="158" customFormat="1" ht="18" customHeight="1" x14ac:dyDescent="0.25">
      <c r="A5912" s="181">
        <v>27629</v>
      </c>
      <c r="B5912" s="701" t="s">
        <v>8196</v>
      </c>
      <c r="C5912" s="181" t="s">
        <v>8197</v>
      </c>
      <c r="D5912" s="181" t="s">
        <v>1375</v>
      </c>
      <c r="E5912" s="181" t="s">
        <v>8198</v>
      </c>
      <c r="F5912" s="181" t="s">
        <v>304</v>
      </c>
      <c r="G5912" s="181" t="s">
        <v>140</v>
      </c>
      <c r="H5912" s="181" t="s">
        <v>7</v>
      </c>
      <c r="I5912" s="181" t="s">
        <v>17173</v>
      </c>
      <c r="J5912" s="181">
        <v>172230</v>
      </c>
      <c r="K5912" s="181">
        <v>18</v>
      </c>
      <c r="L5912" s="181"/>
      <c r="M5912" s="181"/>
      <c r="N5912" s="596" t="s">
        <v>292</v>
      </c>
    </row>
    <row r="5913" spans="1:14" s="158" customFormat="1" ht="18" customHeight="1" x14ac:dyDescent="0.25">
      <c r="A5913" s="181">
        <v>29527</v>
      </c>
      <c r="B5913" s="701" t="s">
        <v>11236</v>
      </c>
      <c r="C5913" s="181" t="s">
        <v>8199</v>
      </c>
      <c r="D5913" s="181" t="s">
        <v>1375</v>
      </c>
      <c r="E5913" s="181" t="s">
        <v>8200</v>
      </c>
      <c r="F5913" s="181" t="s">
        <v>304</v>
      </c>
      <c r="G5913" s="181" t="s">
        <v>140</v>
      </c>
      <c r="H5913" s="181" t="s">
        <v>7</v>
      </c>
      <c r="I5913" s="181" t="s">
        <v>7929</v>
      </c>
      <c r="J5913" s="181">
        <v>361450</v>
      </c>
      <c r="K5913" s="181">
        <v>24</v>
      </c>
      <c r="L5913" s="181"/>
      <c r="M5913" s="181"/>
      <c r="N5913" s="596" t="s">
        <v>292</v>
      </c>
    </row>
    <row r="5914" spans="1:14" s="158" customFormat="1" ht="18" customHeight="1" x14ac:dyDescent="0.25">
      <c r="A5914" s="181">
        <v>29525</v>
      </c>
      <c r="B5914" s="701" t="s">
        <v>11237</v>
      </c>
      <c r="C5914" s="181" t="s">
        <v>8201</v>
      </c>
      <c r="D5914" s="181" t="s">
        <v>1375</v>
      </c>
      <c r="E5914" s="181" t="s">
        <v>8202</v>
      </c>
      <c r="F5914" s="181" t="s">
        <v>304</v>
      </c>
      <c r="G5914" s="181" t="s">
        <v>140</v>
      </c>
      <c r="H5914" s="181" t="s">
        <v>7</v>
      </c>
      <c r="I5914" s="181" t="s">
        <v>8203</v>
      </c>
      <c r="J5914" s="181">
        <v>266740</v>
      </c>
      <c r="K5914" s="181">
        <v>13</v>
      </c>
      <c r="L5914" s="181"/>
      <c r="M5914" s="181"/>
      <c r="N5914" s="596" t="s">
        <v>292</v>
      </c>
    </row>
    <row r="5915" spans="1:14" s="158" customFormat="1" ht="18" customHeight="1" x14ac:dyDescent="0.25">
      <c r="A5915" s="181">
        <v>29886</v>
      </c>
      <c r="B5915" s="701">
        <v>601699</v>
      </c>
      <c r="C5915" s="181" t="s">
        <v>7920</v>
      </c>
      <c r="D5915" s="181" t="s">
        <v>1375</v>
      </c>
      <c r="E5915" s="181" t="s">
        <v>8204</v>
      </c>
      <c r="F5915" s="181" t="s">
        <v>304</v>
      </c>
      <c r="G5915" s="181" t="s">
        <v>140</v>
      </c>
      <c r="H5915" s="181" t="s">
        <v>7</v>
      </c>
      <c r="I5915" s="181" t="s">
        <v>641</v>
      </c>
      <c r="J5915" s="181">
        <v>273090</v>
      </c>
      <c r="K5915" s="181">
        <v>7</v>
      </c>
      <c r="L5915" s="181"/>
      <c r="M5915" s="181"/>
      <c r="N5915" s="596" t="s">
        <v>292</v>
      </c>
    </row>
    <row r="5916" spans="1:14" s="158" customFormat="1" ht="18" customHeight="1" x14ac:dyDescent="0.25">
      <c r="A5916" s="181">
        <v>27829</v>
      </c>
      <c r="B5916" s="701" t="s">
        <v>8205</v>
      </c>
      <c r="C5916" s="181" t="s">
        <v>8174</v>
      </c>
      <c r="D5916" s="181" t="s">
        <v>1379</v>
      </c>
      <c r="E5916" s="181" t="s">
        <v>8051</v>
      </c>
      <c r="F5916" s="181" t="s">
        <v>304</v>
      </c>
      <c r="G5916" s="181" t="s">
        <v>140</v>
      </c>
      <c r="H5916" s="181" t="s">
        <v>7</v>
      </c>
      <c r="I5916" s="181" t="s">
        <v>8134</v>
      </c>
      <c r="J5916" s="181">
        <v>137990</v>
      </c>
      <c r="K5916" s="181">
        <v>14</v>
      </c>
      <c r="L5916" s="181"/>
      <c r="M5916" s="181"/>
      <c r="N5916" s="596" t="s">
        <v>292</v>
      </c>
    </row>
    <row r="5917" spans="1:14" s="158" customFormat="1" ht="18" customHeight="1" x14ac:dyDescent="0.25">
      <c r="A5917" s="181">
        <v>27628</v>
      </c>
      <c r="B5917" s="701" t="s">
        <v>8207</v>
      </c>
      <c r="C5917" s="181" t="s">
        <v>7924</v>
      </c>
      <c r="D5917" s="181" t="s">
        <v>1379</v>
      </c>
      <c r="E5917" s="181" t="s">
        <v>8198</v>
      </c>
      <c r="F5917" s="181" t="s">
        <v>304</v>
      </c>
      <c r="G5917" s="181" t="s">
        <v>140</v>
      </c>
      <c r="H5917" s="181" t="s">
        <v>7</v>
      </c>
      <c r="I5917" s="181" t="s">
        <v>8134</v>
      </c>
      <c r="J5917" s="181">
        <v>238500</v>
      </c>
      <c r="K5917" s="181">
        <v>68</v>
      </c>
      <c r="L5917" s="181"/>
      <c r="M5917" s="181"/>
      <c r="N5917" s="596" t="s">
        <v>292</v>
      </c>
    </row>
    <row r="5918" spans="1:14" s="158" customFormat="1" ht="18" customHeight="1" x14ac:dyDescent="0.25">
      <c r="A5918" s="181">
        <v>29529</v>
      </c>
      <c r="B5918" s="701" t="s">
        <v>11238</v>
      </c>
      <c r="C5918" s="181" t="s">
        <v>8178</v>
      </c>
      <c r="D5918" s="181" t="s">
        <v>1379</v>
      </c>
      <c r="E5918" s="181" t="s">
        <v>8200</v>
      </c>
      <c r="F5918" s="181" t="s">
        <v>304</v>
      </c>
      <c r="G5918" s="181" t="s">
        <v>140</v>
      </c>
      <c r="H5918" s="181" t="s">
        <v>7</v>
      </c>
      <c r="I5918" s="181" t="s">
        <v>7929</v>
      </c>
      <c r="J5918" s="181">
        <v>158490</v>
      </c>
      <c r="K5918" s="181">
        <v>15</v>
      </c>
      <c r="L5918" s="181"/>
      <c r="M5918" s="181"/>
      <c r="N5918" s="596" t="s">
        <v>292</v>
      </c>
    </row>
    <row r="5919" spans="1:14" s="158" customFormat="1" ht="18" customHeight="1" x14ac:dyDescent="0.25">
      <c r="A5919" s="181">
        <v>29528</v>
      </c>
      <c r="B5919" s="701" t="s">
        <v>13810</v>
      </c>
      <c r="C5919" s="181" t="s">
        <v>13811</v>
      </c>
      <c r="D5919" s="181" t="s">
        <v>1379</v>
      </c>
      <c r="E5919" s="181" t="s">
        <v>8202</v>
      </c>
      <c r="F5919" s="181" t="s">
        <v>304</v>
      </c>
      <c r="G5919" s="181" t="s">
        <v>140</v>
      </c>
      <c r="H5919" s="181" t="s">
        <v>7</v>
      </c>
      <c r="I5919" s="181" t="s">
        <v>13812</v>
      </c>
      <c r="J5919" s="181">
        <v>181100</v>
      </c>
      <c r="K5919" s="181">
        <v>10</v>
      </c>
      <c r="L5919" s="181"/>
      <c r="M5919" s="181"/>
      <c r="N5919" s="596" t="s">
        <v>292</v>
      </c>
    </row>
    <row r="5920" spans="1:14" s="158" customFormat="1" ht="18" customHeight="1" x14ac:dyDescent="0.25">
      <c r="A5920" s="181">
        <v>29887</v>
      </c>
      <c r="B5920" s="701" t="s">
        <v>11239</v>
      </c>
      <c r="C5920" s="181" t="s">
        <v>8209</v>
      </c>
      <c r="D5920" s="181" t="s">
        <v>1379</v>
      </c>
      <c r="E5920" s="181" t="s">
        <v>8204</v>
      </c>
      <c r="F5920" s="181" t="s">
        <v>304</v>
      </c>
      <c r="G5920" s="181" t="s">
        <v>140</v>
      </c>
      <c r="H5920" s="181" t="s">
        <v>7</v>
      </c>
      <c r="I5920" s="181" t="s">
        <v>641</v>
      </c>
      <c r="J5920" s="181">
        <v>171930</v>
      </c>
      <c r="K5920" s="181">
        <v>15</v>
      </c>
      <c r="L5920" s="181"/>
      <c r="M5920" s="181"/>
      <c r="N5920" s="596" t="s">
        <v>292</v>
      </c>
    </row>
    <row r="5921" spans="1:14" s="158" customFormat="1" ht="18" customHeight="1" x14ac:dyDescent="0.25">
      <c r="A5921" s="181">
        <v>23116</v>
      </c>
      <c r="B5921" s="701" t="s">
        <v>8210</v>
      </c>
      <c r="C5921" s="181" t="s">
        <v>8181</v>
      </c>
      <c r="D5921" s="181" t="s">
        <v>1385</v>
      </c>
      <c r="E5921" s="181" t="s">
        <v>7939</v>
      </c>
      <c r="F5921" s="181" t="s">
        <v>304</v>
      </c>
      <c r="G5921" s="181" t="s">
        <v>140</v>
      </c>
      <c r="H5921" s="181" t="s">
        <v>7</v>
      </c>
      <c r="I5921" s="181" t="s">
        <v>8211</v>
      </c>
      <c r="J5921" s="181">
        <v>145370</v>
      </c>
      <c r="K5921" s="181">
        <v>25</v>
      </c>
      <c r="L5921" s="181"/>
      <c r="M5921" s="181"/>
      <c r="N5921" s="596" t="s">
        <v>292</v>
      </c>
    </row>
    <row r="5922" spans="1:14" s="158" customFormat="1" ht="18" customHeight="1" x14ac:dyDescent="0.25">
      <c r="A5922" s="181">
        <v>23529</v>
      </c>
      <c r="B5922" s="701" t="s">
        <v>8212</v>
      </c>
      <c r="C5922" s="181" t="s">
        <v>8185</v>
      </c>
      <c r="D5922" s="181" t="s">
        <v>1385</v>
      </c>
      <c r="E5922" s="181" t="s">
        <v>8213</v>
      </c>
      <c r="F5922" s="181" t="s">
        <v>304</v>
      </c>
      <c r="G5922" s="181" t="s">
        <v>140</v>
      </c>
      <c r="H5922" s="181" t="s">
        <v>7</v>
      </c>
      <c r="I5922" s="181" t="s">
        <v>8214</v>
      </c>
      <c r="J5922" s="181">
        <v>193130</v>
      </c>
      <c r="K5922" s="181">
        <v>22</v>
      </c>
      <c r="L5922" s="181"/>
      <c r="M5922" s="181"/>
      <c r="N5922" s="596" t="s">
        <v>292</v>
      </c>
    </row>
    <row r="5923" spans="1:14" s="158" customFormat="1" ht="18" customHeight="1" x14ac:dyDescent="0.25">
      <c r="A5923" s="181">
        <v>22799</v>
      </c>
      <c r="B5923" s="701" t="s">
        <v>8215</v>
      </c>
      <c r="C5923" s="181" t="s">
        <v>7935</v>
      </c>
      <c r="D5923" s="181" t="s">
        <v>1385</v>
      </c>
      <c r="E5923" s="181" t="s">
        <v>8216</v>
      </c>
      <c r="F5923" s="181" t="s">
        <v>304</v>
      </c>
      <c r="G5923" s="181" t="s">
        <v>140</v>
      </c>
      <c r="H5923" s="181" t="s">
        <v>7</v>
      </c>
      <c r="I5923" s="181" t="s">
        <v>8217</v>
      </c>
      <c r="J5923" s="181">
        <v>132740</v>
      </c>
      <c r="K5923" s="181">
        <v>6</v>
      </c>
      <c r="L5923" s="181"/>
      <c r="M5923" s="181"/>
      <c r="N5923" s="596" t="s">
        <v>292</v>
      </c>
    </row>
    <row r="5924" spans="1:14" s="158" customFormat="1" ht="18" customHeight="1" x14ac:dyDescent="0.25">
      <c r="A5924" s="181">
        <v>23114</v>
      </c>
      <c r="B5924" s="701" t="s">
        <v>13813</v>
      </c>
      <c r="C5924" s="181" t="s">
        <v>13814</v>
      </c>
      <c r="D5924" s="181" t="s">
        <v>1385</v>
      </c>
      <c r="E5924" s="181" t="s">
        <v>8247</v>
      </c>
      <c r="F5924" s="181" t="s">
        <v>304</v>
      </c>
      <c r="G5924" s="181" t="s">
        <v>140</v>
      </c>
      <c r="H5924" s="181" t="s">
        <v>7</v>
      </c>
      <c r="I5924" s="181" t="s">
        <v>7791</v>
      </c>
      <c r="J5924" s="181">
        <v>164770</v>
      </c>
      <c r="K5924" s="181">
        <v>22</v>
      </c>
      <c r="L5924" s="181"/>
      <c r="M5924" s="181"/>
      <c r="N5924" s="596" t="s">
        <v>292</v>
      </c>
    </row>
    <row r="5925" spans="1:14" s="158" customFormat="1" ht="18" customHeight="1" x14ac:dyDescent="0.25">
      <c r="A5925" s="181">
        <v>4460</v>
      </c>
      <c r="B5925" s="701" t="s">
        <v>12663</v>
      </c>
      <c r="C5925" s="181" t="s">
        <v>12664</v>
      </c>
      <c r="D5925" s="181" t="s">
        <v>1385</v>
      </c>
      <c r="E5925" s="181" t="s">
        <v>12665</v>
      </c>
      <c r="F5925" s="181" t="s">
        <v>304</v>
      </c>
      <c r="G5925" s="181" t="s">
        <v>140</v>
      </c>
      <c r="H5925" s="181" t="s">
        <v>7</v>
      </c>
      <c r="I5925" s="181" t="s">
        <v>3024</v>
      </c>
      <c r="J5925" s="181">
        <v>113330</v>
      </c>
      <c r="K5925" s="181">
        <v>32</v>
      </c>
      <c r="L5925" s="181"/>
      <c r="M5925" s="181"/>
      <c r="N5925" s="596" t="s">
        <v>292</v>
      </c>
    </row>
    <row r="5926" spans="1:14" s="158" customFormat="1" ht="18" customHeight="1" x14ac:dyDescent="0.25">
      <c r="A5926" s="181">
        <v>23763</v>
      </c>
      <c r="B5926" s="701" t="s">
        <v>13815</v>
      </c>
      <c r="C5926" s="181" t="s">
        <v>8218</v>
      </c>
      <c r="D5926" s="181" t="s">
        <v>1385</v>
      </c>
      <c r="E5926" s="181" t="s">
        <v>13816</v>
      </c>
      <c r="F5926" s="181" t="s">
        <v>304</v>
      </c>
      <c r="G5926" s="181" t="s">
        <v>140</v>
      </c>
      <c r="H5926" s="181" t="s">
        <v>7</v>
      </c>
      <c r="I5926" s="181" t="s">
        <v>8139</v>
      </c>
      <c r="J5926" s="181">
        <v>131670</v>
      </c>
      <c r="K5926" s="181">
        <v>16</v>
      </c>
      <c r="L5926" s="181"/>
      <c r="M5926" s="181"/>
      <c r="N5926" s="596" t="s">
        <v>292</v>
      </c>
    </row>
    <row r="5927" spans="1:14" s="158" customFormat="1" ht="18" customHeight="1" x14ac:dyDescent="0.25">
      <c r="A5927" s="181">
        <v>22535</v>
      </c>
      <c r="B5927" s="701" t="s">
        <v>8219</v>
      </c>
      <c r="C5927" s="181" t="s">
        <v>8220</v>
      </c>
      <c r="D5927" s="181" t="s">
        <v>1385</v>
      </c>
      <c r="E5927" s="181" t="s">
        <v>8221</v>
      </c>
      <c r="F5927" s="181" t="s">
        <v>304</v>
      </c>
      <c r="G5927" s="181" t="s">
        <v>140</v>
      </c>
      <c r="H5927" s="181" t="s">
        <v>7</v>
      </c>
      <c r="I5927" s="181" t="s">
        <v>8265</v>
      </c>
      <c r="J5927" s="181">
        <v>142760</v>
      </c>
      <c r="K5927" s="181">
        <v>36</v>
      </c>
      <c r="L5927" s="181"/>
      <c r="M5927" s="181"/>
      <c r="N5927" s="596" t="s">
        <v>292</v>
      </c>
    </row>
    <row r="5928" spans="1:14" s="158" customFormat="1" ht="18" customHeight="1" x14ac:dyDescent="0.25">
      <c r="A5928" s="181">
        <v>17727</v>
      </c>
      <c r="B5928" s="701" t="s">
        <v>10983</v>
      </c>
      <c r="C5928" s="181" t="s">
        <v>10984</v>
      </c>
      <c r="D5928" s="181" t="s">
        <v>1385</v>
      </c>
      <c r="E5928" s="181" t="s">
        <v>7772</v>
      </c>
      <c r="F5928" s="181" t="s">
        <v>304</v>
      </c>
      <c r="G5928" s="181" t="s">
        <v>140</v>
      </c>
      <c r="H5928" s="181" t="s">
        <v>7</v>
      </c>
      <c r="I5928" s="181" t="s">
        <v>7943</v>
      </c>
      <c r="J5928" s="181">
        <v>106530</v>
      </c>
      <c r="K5928" s="181">
        <v>60</v>
      </c>
      <c r="L5928" s="181"/>
      <c r="M5928" s="181"/>
      <c r="N5928" s="596" t="s">
        <v>292</v>
      </c>
    </row>
    <row r="5929" spans="1:14" s="158" customFormat="1" ht="18" customHeight="1" x14ac:dyDescent="0.25">
      <c r="A5929" s="181">
        <v>45902</v>
      </c>
      <c r="B5929" s="701" t="s">
        <v>8222</v>
      </c>
      <c r="C5929" s="181" t="s">
        <v>8223</v>
      </c>
      <c r="D5929" s="181" t="s">
        <v>1385</v>
      </c>
      <c r="E5929" s="181" t="s">
        <v>8224</v>
      </c>
      <c r="F5929" s="181" t="s">
        <v>304</v>
      </c>
      <c r="G5929" s="181" t="s">
        <v>140</v>
      </c>
      <c r="H5929" s="181" t="s">
        <v>7</v>
      </c>
      <c r="I5929" s="181" t="s">
        <v>8172</v>
      </c>
      <c r="J5929" s="181">
        <v>103170</v>
      </c>
      <c r="K5929" s="181">
        <v>3</v>
      </c>
      <c r="L5929" s="181"/>
      <c r="M5929" s="181"/>
      <c r="N5929" s="596" t="s">
        <v>292</v>
      </c>
    </row>
    <row r="5930" spans="1:14" s="158" customFormat="1" ht="18" customHeight="1" x14ac:dyDescent="0.25">
      <c r="A5930" s="181">
        <v>45903</v>
      </c>
      <c r="B5930" s="701" t="s">
        <v>8225</v>
      </c>
      <c r="C5930" s="181" t="s">
        <v>8226</v>
      </c>
      <c r="D5930" s="181" t="s">
        <v>1385</v>
      </c>
      <c r="E5930" s="181" t="s">
        <v>7953</v>
      </c>
      <c r="F5930" s="181" t="s">
        <v>304</v>
      </c>
      <c r="G5930" s="181" t="s">
        <v>140</v>
      </c>
      <c r="H5930" s="181" t="s">
        <v>7</v>
      </c>
      <c r="I5930" s="181" t="s">
        <v>7943</v>
      </c>
      <c r="J5930" s="181">
        <v>113330</v>
      </c>
      <c r="K5930" s="181">
        <v>38</v>
      </c>
      <c r="L5930" s="181"/>
      <c r="M5930" s="181"/>
      <c r="N5930" s="596" t="s">
        <v>292</v>
      </c>
    </row>
    <row r="5931" spans="1:14" ht="18" customHeight="1" x14ac:dyDescent="0.25">
      <c r="A5931" s="181">
        <v>22788</v>
      </c>
      <c r="B5931" s="701" t="s">
        <v>10985</v>
      </c>
      <c r="C5931" s="181" t="s">
        <v>10986</v>
      </c>
      <c r="D5931" s="181" t="s">
        <v>1385</v>
      </c>
      <c r="E5931" s="181" t="s">
        <v>7953</v>
      </c>
      <c r="F5931" s="181" t="s">
        <v>304</v>
      </c>
      <c r="G5931" s="181" t="s">
        <v>140</v>
      </c>
      <c r="H5931" s="181" t="s">
        <v>7</v>
      </c>
      <c r="I5931" s="181" t="s">
        <v>2956</v>
      </c>
      <c r="J5931" s="181">
        <v>130000</v>
      </c>
      <c r="K5931" s="181">
        <v>25</v>
      </c>
      <c r="L5931" s="181"/>
      <c r="M5931" s="181"/>
      <c r="N5931" s="596" t="s">
        <v>292</v>
      </c>
    </row>
    <row r="5932" spans="1:14" s="158" customFormat="1" ht="18" customHeight="1" x14ac:dyDescent="0.25">
      <c r="A5932" s="181">
        <v>22978</v>
      </c>
      <c r="B5932" s="701" t="s">
        <v>8227</v>
      </c>
      <c r="C5932" s="181" t="s">
        <v>7995</v>
      </c>
      <c r="D5932" s="181" t="s">
        <v>1385</v>
      </c>
      <c r="E5932" s="181" t="s">
        <v>8228</v>
      </c>
      <c r="F5932" s="181" t="s">
        <v>304</v>
      </c>
      <c r="G5932" s="181" t="s">
        <v>140</v>
      </c>
      <c r="H5932" s="181" t="s">
        <v>7</v>
      </c>
      <c r="I5932" s="181" t="s">
        <v>8145</v>
      </c>
      <c r="J5932" s="181">
        <v>124160</v>
      </c>
      <c r="K5932" s="181">
        <v>51</v>
      </c>
      <c r="L5932" s="181"/>
      <c r="M5932" s="181"/>
      <c r="N5932" s="596" t="s">
        <v>292</v>
      </c>
    </row>
    <row r="5933" spans="1:14" s="158" customFormat="1" ht="18" customHeight="1" x14ac:dyDescent="0.25">
      <c r="A5933" s="181">
        <v>23813</v>
      </c>
      <c r="B5933" s="701" t="s">
        <v>8229</v>
      </c>
      <c r="C5933" s="181" t="s">
        <v>8230</v>
      </c>
      <c r="D5933" s="181" t="s">
        <v>1385</v>
      </c>
      <c r="E5933" s="181" t="s">
        <v>7777</v>
      </c>
      <c r="F5933" s="181" t="s">
        <v>304</v>
      </c>
      <c r="G5933" s="181" t="s">
        <v>140</v>
      </c>
      <c r="H5933" s="181" t="s">
        <v>7</v>
      </c>
      <c r="I5933" s="181" t="s">
        <v>2973</v>
      </c>
      <c r="J5933" s="181">
        <v>129050</v>
      </c>
      <c r="K5933" s="181">
        <v>24</v>
      </c>
      <c r="L5933" s="181"/>
      <c r="M5933" s="181"/>
      <c r="N5933" s="596" t="s">
        <v>292</v>
      </c>
    </row>
    <row r="5934" spans="1:14" s="158" customFormat="1" ht="18" customHeight="1" x14ac:dyDescent="0.25">
      <c r="A5934" s="181">
        <v>24555</v>
      </c>
      <c r="B5934" s="701" t="s">
        <v>8231</v>
      </c>
      <c r="C5934" s="181" t="s">
        <v>8232</v>
      </c>
      <c r="D5934" s="181" t="s">
        <v>1385</v>
      </c>
      <c r="E5934" s="181" t="s">
        <v>8233</v>
      </c>
      <c r="F5934" s="181" t="s">
        <v>304</v>
      </c>
      <c r="G5934" s="181" t="s">
        <v>140</v>
      </c>
      <c r="H5934" s="181" t="s">
        <v>7</v>
      </c>
      <c r="I5934" s="181" t="s">
        <v>8234</v>
      </c>
      <c r="J5934" s="181">
        <v>128490</v>
      </c>
      <c r="K5934" s="181">
        <v>23</v>
      </c>
      <c r="L5934" s="181"/>
      <c r="M5934" s="181"/>
      <c r="N5934" s="596" t="s">
        <v>292</v>
      </c>
    </row>
    <row r="5935" spans="1:14" s="158" customFormat="1" ht="18" customHeight="1" x14ac:dyDescent="0.25">
      <c r="A5935" s="181">
        <v>23527</v>
      </c>
      <c r="B5935" s="701" t="s">
        <v>8235</v>
      </c>
      <c r="C5935" s="181" t="s">
        <v>8236</v>
      </c>
      <c r="D5935" s="181" t="s">
        <v>1385</v>
      </c>
      <c r="E5935" s="181" t="s">
        <v>8237</v>
      </c>
      <c r="F5935" s="181" t="s">
        <v>304</v>
      </c>
      <c r="G5935" s="181" t="s">
        <v>140</v>
      </c>
      <c r="H5935" s="181" t="s">
        <v>7</v>
      </c>
      <c r="I5935" s="181" t="s">
        <v>8206</v>
      </c>
      <c r="J5935" s="181">
        <v>193650</v>
      </c>
      <c r="K5935" s="181">
        <v>40</v>
      </c>
      <c r="L5935" s="181"/>
      <c r="M5935" s="181"/>
      <c r="N5935" s="596" t="s">
        <v>292</v>
      </c>
    </row>
    <row r="5936" spans="1:14" s="158" customFormat="1" ht="18" customHeight="1" x14ac:dyDescent="0.25">
      <c r="A5936" s="181">
        <v>25387</v>
      </c>
      <c r="B5936" s="701" t="s">
        <v>8238</v>
      </c>
      <c r="C5936" s="181" t="s">
        <v>8001</v>
      </c>
      <c r="D5936" s="181" t="s">
        <v>1385</v>
      </c>
      <c r="E5936" s="181" t="s">
        <v>8202</v>
      </c>
      <c r="F5936" s="181" t="s">
        <v>304</v>
      </c>
      <c r="G5936" s="181" t="s">
        <v>140</v>
      </c>
      <c r="H5936" s="181" t="s">
        <v>7</v>
      </c>
      <c r="I5936" s="181" t="s">
        <v>8208</v>
      </c>
      <c r="J5936" s="181">
        <v>145770</v>
      </c>
      <c r="K5936" s="181">
        <v>10</v>
      </c>
      <c r="L5936" s="181"/>
      <c r="M5936" s="181"/>
      <c r="N5936" s="596" t="s">
        <v>292</v>
      </c>
    </row>
    <row r="5937" spans="1:14" ht="18" customHeight="1" x14ac:dyDescent="0.25">
      <c r="A5937" s="181">
        <v>27627</v>
      </c>
      <c r="B5937" s="701" t="s">
        <v>8239</v>
      </c>
      <c r="C5937" s="181" t="s">
        <v>8240</v>
      </c>
      <c r="D5937" s="181" t="s">
        <v>1385</v>
      </c>
      <c r="E5937" s="181" t="s">
        <v>8241</v>
      </c>
      <c r="F5937" s="181" t="s">
        <v>304</v>
      </c>
      <c r="G5937" s="181" t="s">
        <v>140</v>
      </c>
      <c r="H5937" s="181" t="s">
        <v>7</v>
      </c>
      <c r="I5937" s="181" t="s">
        <v>8242</v>
      </c>
      <c r="J5937" s="181">
        <v>159000</v>
      </c>
      <c r="K5937" s="181">
        <v>12</v>
      </c>
      <c r="L5937" s="181"/>
      <c r="M5937" s="181"/>
      <c r="N5937" s="596" t="s">
        <v>292</v>
      </c>
    </row>
    <row r="5938" spans="1:14" s="158" customFormat="1" ht="18" customHeight="1" x14ac:dyDescent="0.25">
      <c r="A5938" s="181">
        <v>27758</v>
      </c>
      <c r="B5938" s="701" t="s">
        <v>8243</v>
      </c>
      <c r="C5938" s="181" t="s">
        <v>8004</v>
      </c>
      <c r="D5938" s="181" t="s">
        <v>1385</v>
      </c>
      <c r="E5938" s="181" t="s">
        <v>8241</v>
      </c>
      <c r="F5938" s="181" t="s">
        <v>304</v>
      </c>
      <c r="G5938" s="181" t="s">
        <v>140</v>
      </c>
      <c r="H5938" s="181" t="s">
        <v>7</v>
      </c>
      <c r="I5938" s="181" t="s">
        <v>8242</v>
      </c>
      <c r="J5938" s="181">
        <v>159000</v>
      </c>
      <c r="K5938" s="181">
        <v>17</v>
      </c>
      <c r="L5938" s="181"/>
      <c r="M5938" s="181"/>
      <c r="N5938" s="596" t="s">
        <v>292</v>
      </c>
    </row>
    <row r="5939" spans="1:14" s="158" customFormat="1" ht="18" customHeight="1" x14ac:dyDescent="0.25">
      <c r="A5939" s="181">
        <v>29888</v>
      </c>
      <c r="B5939" s="701" t="s">
        <v>13817</v>
      </c>
      <c r="C5939" s="181" t="s">
        <v>13818</v>
      </c>
      <c r="D5939" s="181" t="s">
        <v>1385</v>
      </c>
      <c r="E5939" s="181" t="s">
        <v>8204</v>
      </c>
      <c r="F5939" s="181" t="s">
        <v>304</v>
      </c>
      <c r="G5939" s="181" t="s">
        <v>140</v>
      </c>
      <c r="H5939" s="181" t="s">
        <v>7</v>
      </c>
      <c r="I5939" s="181" t="s">
        <v>641</v>
      </c>
      <c r="J5939" s="181">
        <v>191870</v>
      </c>
      <c r="K5939" s="181">
        <v>16</v>
      </c>
      <c r="L5939" s="181"/>
      <c r="M5939" s="181"/>
      <c r="N5939" s="596" t="s">
        <v>292</v>
      </c>
    </row>
    <row r="5940" spans="1:14" s="158" customFormat="1" ht="18" customHeight="1" x14ac:dyDescent="0.25">
      <c r="A5940" s="181">
        <v>23728</v>
      </c>
      <c r="B5940" s="701" t="s">
        <v>15885</v>
      </c>
      <c r="C5940" s="181" t="s">
        <v>15886</v>
      </c>
      <c r="D5940" s="181" t="s">
        <v>1425</v>
      </c>
      <c r="E5940" s="181" t="s">
        <v>15887</v>
      </c>
      <c r="F5940" s="181" t="s">
        <v>304</v>
      </c>
      <c r="G5940" s="181" t="s">
        <v>1427</v>
      </c>
      <c r="H5940" s="181" t="s">
        <v>7</v>
      </c>
      <c r="I5940" s="181" t="s">
        <v>15888</v>
      </c>
      <c r="J5940" s="181">
        <v>370200</v>
      </c>
      <c r="K5940" s="181">
        <v>5</v>
      </c>
      <c r="L5940" s="181"/>
      <c r="M5940" s="181"/>
      <c r="N5940" s="596" t="s">
        <v>292</v>
      </c>
    </row>
    <row r="5941" spans="1:14" s="158" customFormat="1" ht="18" customHeight="1" x14ac:dyDescent="0.25">
      <c r="A5941" s="181">
        <v>23820</v>
      </c>
      <c r="B5941" s="701" t="s">
        <v>8244</v>
      </c>
      <c r="C5941" s="181" t="s">
        <v>8245</v>
      </c>
      <c r="D5941" s="181" t="s">
        <v>1425</v>
      </c>
      <c r="E5941" s="181" t="s">
        <v>8246</v>
      </c>
      <c r="F5941" s="181" t="s">
        <v>304</v>
      </c>
      <c r="G5941" s="181" t="s">
        <v>1427</v>
      </c>
      <c r="H5941" s="181" t="s">
        <v>7</v>
      </c>
      <c r="I5941" s="181" t="s">
        <v>1430</v>
      </c>
      <c r="J5941" s="181">
        <v>337640</v>
      </c>
      <c r="K5941" s="181">
        <v>11</v>
      </c>
      <c r="L5941" s="181"/>
      <c r="M5941" s="181"/>
      <c r="N5941" s="596" t="s">
        <v>292</v>
      </c>
    </row>
    <row r="5942" spans="1:14" s="158" customFormat="1" ht="18" customHeight="1" x14ac:dyDescent="0.25">
      <c r="A5942" s="181">
        <v>29170</v>
      </c>
      <c r="B5942" s="701" t="s">
        <v>15889</v>
      </c>
      <c r="C5942" s="181" t="s">
        <v>15890</v>
      </c>
      <c r="D5942" s="181" t="s">
        <v>1425</v>
      </c>
      <c r="E5942" s="181" t="s">
        <v>15891</v>
      </c>
      <c r="F5942" s="181" t="s">
        <v>304</v>
      </c>
      <c r="G5942" s="181" t="s">
        <v>1427</v>
      </c>
      <c r="H5942" s="181" t="s">
        <v>7</v>
      </c>
      <c r="I5942" s="181" t="s">
        <v>11718</v>
      </c>
      <c r="J5942" s="181">
        <v>418850</v>
      </c>
      <c r="K5942" s="181">
        <v>9</v>
      </c>
      <c r="L5942" s="181"/>
      <c r="M5942" s="181"/>
      <c r="N5942" s="596" t="s">
        <v>292</v>
      </c>
    </row>
    <row r="5943" spans="1:14" s="158" customFormat="1" ht="18" customHeight="1" x14ac:dyDescent="0.25">
      <c r="A5943" s="181">
        <v>20159</v>
      </c>
      <c r="B5943" s="701" t="s">
        <v>8248</v>
      </c>
      <c r="C5943" s="181" t="s">
        <v>8249</v>
      </c>
      <c r="D5943" s="181" t="s">
        <v>1425</v>
      </c>
      <c r="E5943" s="181" t="s">
        <v>7953</v>
      </c>
      <c r="F5943" s="181" t="s">
        <v>304</v>
      </c>
      <c r="G5943" s="181" t="s">
        <v>1427</v>
      </c>
      <c r="H5943" s="181" t="s">
        <v>7</v>
      </c>
      <c r="I5943" s="181" t="s">
        <v>8250</v>
      </c>
      <c r="J5943" s="181">
        <v>318330</v>
      </c>
      <c r="K5943" s="181">
        <v>11</v>
      </c>
      <c r="L5943" s="181"/>
      <c r="M5943" s="181"/>
      <c r="N5943" s="596" t="s">
        <v>292</v>
      </c>
    </row>
    <row r="5944" spans="1:14" s="158" customFormat="1" ht="18" customHeight="1" x14ac:dyDescent="0.25">
      <c r="A5944" s="181">
        <v>14528</v>
      </c>
      <c r="B5944" s="701" t="s">
        <v>8251</v>
      </c>
      <c r="C5944" s="181" t="s">
        <v>8252</v>
      </c>
      <c r="D5944" s="181" t="s">
        <v>1425</v>
      </c>
      <c r="E5944" s="181" t="s">
        <v>8253</v>
      </c>
      <c r="F5944" s="181" t="s">
        <v>304</v>
      </c>
      <c r="G5944" s="181" t="s">
        <v>1427</v>
      </c>
      <c r="H5944" s="181" t="s">
        <v>7</v>
      </c>
      <c r="I5944" s="181" t="s">
        <v>8254</v>
      </c>
      <c r="J5944" s="181">
        <v>403710</v>
      </c>
      <c r="K5944" s="181">
        <v>6</v>
      </c>
      <c r="L5944" s="181"/>
      <c r="M5944" s="181"/>
      <c r="N5944" s="596" t="s">
        <v>292</v>
      </c>
    </row>
    <row r="5945" spans="1:14" s="158" customFormat="1" ht="18" customHeight="1" x14ac:dyDescent="0.25">
      <c r="A5945" s="181">
        <v>29975</v>
      </c>
      <c r="B5945" s="701" t="s">
        <v>8255</v>
      </c>
      <c r="C5945" s="181" t="s">
        <v>8015</v>
      </c>
      <c r="D5945" s="181" t="s">
        <v>1425</v>
      </c>
      <c r="E5945" s="181" t="s">
        <v>7940</v>
      </c>
      <c r="F5945" s="181" t="s">
        <v>304</v>
      </c>
      <c r="G5945" s="181" t="s">
        <v>1427</v>
      </c>
      <c r="H5945" s="181" t="s">
        <v>7</v>
      </c>
      <c r="I5945" s="181" t="s">
        <v>7956</v>
      </c>
      <c r="J5945" s="181">
        <v>384800</v>
      </c>
      <c r="K5945" s="181">
        <v>10</v>
      </c>
      <c r="L5945" s="181"/>
      <c r="M5945" s="181"/>
      <c r="N5945" s="596" t="s">
        <v>292</v>
      </c>
    </row>
    <row r="5946" spans="1:14" s="158" customFormat="1" ht="18" customHeight="1" x14ac:dyDescent="0.25">
      <c r="A5946" s="181">
        <v>3227</v>
      </c>
      <c r="B5946" s="701" t="s">
        <v>13819</v>
      </c>
      <c r="C5946" s="181" t="s">
        <v>13820</v>
      </c>
      <c r="D5946" s="181" t="s">
        <v>3107</v>
      </c>
      <c r="E5946" s="181" t="s">
        <v>13821</v>
      </c>
      <c r="F5946" s="181" t="s">
        <v>577</v>
      </c>
      <c r="G5946" s="181" t="s">
        <v>3104</v>
      </c>
      <c r="H5946" s="181" t="s">
        <v>9</v>
      </c>
      <c r="I5946" s="181" t="s">
        <v>2662</v>
      </c>
      <c r="J5946" s="181">
        <v>13020</v>
      </c>
      <c r="K5946" s="181">
        <v>76</v>
      </c>
      <c r="L5946" s="181"/>
      <c r="M5946" s="181"/>
      <c r="N5946" s="596" t="s">
        <v>292</v>
      </c>
    </row>
    <row r="5947" spans="1:14" s="158" customFormat="1" ht="18" customHeight="1" x14ac:dyDescent="0.25">
      <c r="A5947" s="181">
        <v>4697</v>
      </c>
      <c r="B5947" s="701" t="s">
        <v>12267</v>
      </c>
      <c r="C5947" s="181" t="s">
        <v>8197</v>
      </c>
      <c r="D5947" s="181" t="s">
        <v>7248</v>
      </c>
      <c r="E5947" s="181" t="s">
        <v>12268</v>
      </c>
      <c r="F5947" s="181" t="s">
        <v>577</v>
      </c>
      <c r="G5947" s="181" t="s">
        <v>753</v>
      </c>
      <c r="H5947" s="181" t="s">
        <v>5</v>
      </c>
      <c r="I5947" s="181" t="s">
        <v>2341</v>
      </c>
      <c r="J5947" s="181">
        <v>12350</v>
      </c>
      <c r="K5947" s="181">
        <v>11</v>
      </c>
      <c r="L5947" s="181"/>
      <c r="M5947" s="181"/>
      <c r="N5947" s="596" t="s">
        <v>292</v>
      </c>
    </row>
    <row r="5948" spans="1:14" s="158" customFormat="1" ht="18" customHeight="1" x14ac:dyDescent="0.25">
      <c r="A5948" s="181">
        <v>11419</v>
      </c>
      <c r="B5948" s="701" t="s">
        <v>8256</v>
      </c>
      <c r="C5948" s="181" t="s">
        <v>8257</v>
      </c>
      <c r="D5948" s="181" t="s">
        <v>3113</v>
      </c>
      <c r="E5948" s="181" t="s">
        <v>7269</v>
      </c>
      <c r="F5948" s="181" t="s">
        <v>304</v>
      </c>
      <c r="G5948" s="181" t="s">
        <v>1986</v>
      </c>
      <c r="H5948" s="181" t="s">
        <v>13</v>
      </c>
      <c r="I5948" s="181" t="s">
        <v>7929</v>
      </c>
      <c r="J5948" s="181">
        <v>51020</v>
      </c>
      <c r="K5948" s="181">
        <v>26</v>
      </c>
      <c r="L5948" s="181"/>
      <c r="M5948" s="181"/>
      <c r="N5948" s="596" t="s">
        <v>292</v>
      </c>
    </row>
    <row r="5949" spans="1:14" s="158" customFormat="1" ht="18" customHeight="1" x14ac:dyDescent="0.25">
      <c r="A5949" s="181">
        <v>15121</v>
      </c>
      <c r="B5949" s="701" t="s">
        <v>8258</v>
      </c>
      <c r="C5949" s="181" t="s">
        <v>8026</v>
      </c>
      <c r="D5949" s="181" t="s">
        <v>5602</v>
      </c>
      <c r="E5949" s="181" t="s">
        <v>8259</v>
      </c>
      <c r="F5949" s="181" t="s">
        <v>304</v>
      </c>
      <c r="G5949" s="181" t="s">
        <v>1310</v>
      </c>
      <c r="H5949" s="181" t="s">
        <v>8260</v>
      </c>
      <c r="I5949" s="181" t="s">
        <v>8203</v>
      </c>
      <c r="J5949" s="181">
        <v>5170</v>
      </c>
      <c r="K5949" s="181">
        <v>24</v>
      </c>
      <c r="L5949" s="181"/>
      <c r="M5949" s="181"/>
      <c r="N5949" s="596" t="s">
        <v>292</v>
      </c>
    </row>
    <row r="5950" spans="1:14" s="158" customFormat="1" ht="18" customHeight="1" x14ac:dyDescent="0.25">
      <c r="A5950" s="181">
        <v>29333</v>
      </c>
      <c r="B5950" s="701" t="s">
        <v>8262</v>
      </c>
      <c r="C5950" s="181" t="s">
        <v>8263</v>
      </c>
      <c r="D5950" s="181" t="s">
        <v>1453</v>
      </c>
      <c r="E5950" s="181" t="s">
        <v>8264</v>
      </c>
      <c r="F5950" s="181" t="s">
        <v>304</v>
      </c>
      <c r="G5950" s="181" t="s">
        <v>1310</v>
      </c>
      <c r="H5950" s="181" t="s">
        <v>15</v>
      </c>
      <c r="I5950" s="181" t="s">
        <v>8265</v>
      </c>
      <c r="J5950" s="181">
        <v>10920</v>
      </c>
      <c r="K5950" s="181">
        <v>25</v>
      </c>
      <c r="L5950" s="181"/>
      <c r="M5950" s="181"/>
      <c r="N5950" s="596" t="s">
        <v>292</v>
      </c>
    </row>
    <row r="5951" spans="1:14" s="158" customFormat="1" ht="18" customHeight="1" x14ac:dyDescent="0.25">
      <c r="A5951" s="181">
        <v>29332</v>
      </c>
      <c r="B5951" s="701" t="s">
        <v>8266</v>
      </c>
      <c r="C5951" s="181" t="s">
        <v>8267</v>
      </c>
      <c r="D5951" s="181" t="s">
        <v>1453</v>
      </c>
      <c r="E5951" s="181" t="s">
        <v>8268</v>
      </c>
      <c r="F5951" s="181" t="s">
        <v>304</v>
      </c>
      <c r="G5951" s="181" t="s">
        <v>1310</v>
      </c>
      <c r="H5951" s="181" t="s">
        <v>15</v>
      </c>
      <c r="I5951" s="181" t="s">
        <v>7968</v>
      </c>
      <c r="J5951" s="181">
        <v>129480</v>
      </c>
      <c r="K5951" s="181">
        <v>98</v>
      </c>
      <c r="L5951" s="181"/>
      <c r="M5951" s="181"/>
      <c r="N5951" s="596" t="s">
        <v>292</v>
      </c>
    </row>
    <row r="5952" spans="1:14" s="158" customFormat="1" ht="18" customHeight="1" x14ac:dyDescent="0.25">
      <c r="A5952" s="181">
        <v>19132</v>
      </c>
      <c r="B5952" s="701" t="s">
        <v>8269</v>
      </c>
      <c r="C5952" s="181" t="s">
        <v>8270</v>
      </c>
      <c r="D5952" s="181" t="s">
        <v>5617</v>
      </c>
      <c r="E5952" s="181" t="s">
        <v>7269</v>
      </c>
      <c r="F5952" s="181" t="s">
        <v>304</v>
      </c>
      <c r="G5952" s="181" t="s">
        <v>1456</v>
      </c>
      <c r="H5952" s="181" t="s">
        <v>9</v>
      </c>
      <c r="I5952" s="181" t="s">
        <v>7825</v>
      </c>
      <c r="J5952" s="181">
        <v>8280</v>
      </c>
      <c r="K5952" s="181">
        <v>5</v>
      </c>
      <c r="L5952" s="181"/>
      <c r="M5952" s="181"/>
      <c r="N5952" s="596" t="s">
        <v>292</v>
      </c>
    </row>
    <row r="5953" spans="1:14" s="158" customFormat="1" ht="18" customHeight="1" x14ac:dyDescent="0.25">
      <c r="A5953" s="181">
        <v>29339</v>
      </c>
      <c r="B5953" s="701" t="s">
        <v>8271</v>
      </c>
      <c r="C5953" s="181" t="s">
        <v>8272</v>
      </c>
      <c r="D5953" s="181" t="s">
        <v>1468</v>
      </c>
      <c r="E5953" s="181" t="s">
        <v>8273</v>
      </c>
      <c r="F5953" s="181" t="s">
        <v>304</v>
      </c>
      <c r="G5953" s="181" t="s">
        <v>1310</v>
      </c>
      <c r="H5953" s="181" t="s">
        <v>15</v>
      </c>
      <c r="I5953" s="181" t="s">
        <v>5634</v>
      </c>
      <c r="J5953" s="181">
        <v>4160</v>
      </c>
      <c r="K5953" s="181">
        <v>16</v>
      </c>
      <c r="L5953" s="181"/>
      <c r="M5953" s="181"/>
      <c r="N5953" s="596" t="s">
        <v>292</v>
      </c>
    </row>
    <row r="5954" spans="1:14" s="158" customFormat="1" ht="18" customHeight="1" x14ac:dyDescent="0.25">
      <c r="A5954" s="181">
        <v>45861</v>
      </c>
      <c r="B5954" s="701" t="s">
        <v>15893</v>
      </c>
      <c r="C5954" s="181" t="s">
        <v>15894</v>
      </c>
      <c r="D5954" s="181" t="s">
        <v>3130</v>
      </c>
      <c r="E5954" s="181" t="s">
        <v>7721</v>
      </c>
      <c r="F5954" s="181" t="s">
        <v>304</v>
      </c>
      <c r="G5954" s="181" t="s">
        <v>1456</v>
      </c>
      <c r="H5954" s="181" t="s">
        <v>9</v>
      </c>
      <c r="I5954" s="181" t="s">
        <v>604</v>
      </c>
      <c r="J5954" s="181">
        <v>7430</v>
      </c>
      <c r="K5954" s="181">
        <v>1</v>
      </c>
      <c r="L5954" s="181"/>
      <c r="M5954" s="181"/>
      <c r="N5954" s="596" t="s">
        <v>292</v>
      </c>
    </row>
    <row r="5955" spans="1:14" s="158" customFormat="1" ht="18" customHeight="1" x14ac:dyDescent="0.25">
      <c r="A5955" s="181">
        <v>3376</v>
      </c>
      <c r="B5955" s="701" t="s">
        <v>8274</v>
      </c>
      <c r="C5955" s="181" t="s">
        <v>7983</v>
      </c>
      <c r="D5955" s="181" t="s">
        <v>3135</v>
      </c>
      <c r="E5955" s="181" t="s">
        <v>8275</v>
      </c>
      <c r="F5955" s="181" t="s">
        <v>304</v>
      </c>
      <c r="G5955" s="181" t="s">
        <v>1310</v>
      </c>
      <c r="H5955" s="181" t="s">
        <v>15</v>
      </c>
      <c r="I5955" s="181" t="s">
        <v>8276</v>
      </c>
      <c r="J5955" s="181">
        <v>11040</v>
      </c>
      <c r="K5955" s="181">
        <v>112</v>
      </c>
      <c r="L5955" s="181"/>
      <c r="M5955" s="181"/>
      <c r="N5955" s="596" t="s">
        <v>292</v>
      </c>
    </row>
    <row r="5956" spans="1:14" s="158" customFormat="1" ht="18" customHeight="1" x14ac:dyDescent="0.25">
      <c r="A5956" s="181">
        <v>21584</v>
      </c>
      <c r="B5956" s="701" t="s">
        <v>15895</v>
      </c>
      <c r="C5956" s="181" t="s">
        <v>15896</v>
      </c>
      <c r="D5956" s="181" t="s">
        <v>5664</v>
      </c>
      <c r="E5956" s="181" t="s">
        <v>15897</v>
      </c>
      <c r="F5956" s="181" t="s">
        <v>304</v>
      </c>
      <c r="G5956" s="181" t="s">
        <v>1456</v>
      </c>
      <c r="H5956" s="181" t="s">
        <v>9</v>
      </c>
      <c r="I5956" s="181" t="s">
        <v>15898</v>
      </c>
      <c r="J5956" s="181">
        <v>8630</v>
      </c>
      <c r="K5956" s="181">
        <v>24</v>
      </c>
      <c r="L5956" s="181"/>
      <c r="M5956" s="181"/>
      <c r="N5956" s="596" t="s">
        <v>292</v>
      </c>
    </row>
    <row r="5957" spans="1:14" s="158" customFormat="1" ht="18" customHeight="1" x14ac:dyDescent="0.25">
      <c r="A5957" s="181">
        <v>21585</v>
      </c>
      <c r="B5957" s="701" t="s">
        <v>15899</v>
      </c>
      <c r="C5957" s="181" t="s">
        <v>15900</v>
      </c>
      <c r="D5957" s="181" t="s">
        <v>5665</v>
      </c>
      <c r="E5957" s="181" t="s">
        <v>15897</v>
      </c>
      <c r="F5957" s="181" t="s">
        <v>304</v>
      </c>
      <c r="G5957" s="181" t="s">
        <v>1456</v>
      </c>
      <c r="H5957" s="181" t="s">
        <v>9</v>
      </c>
      <c r="I5957" s="181" t="s">
        <v>15898</v>
      </c>
      <c r="J5957" s="181">
        <v>4810</v>
      </c>
      <c r="K5957" s="181">
        <v>60</v>
      </c>
      <c r="L5957" s="181"/>
      <c r="M5957" s="181"/>
      <c r="N5957" s="596" t="s">
        <v>292</v>
      </c>
    </row>
    <row r="5958" spans="1:14" s="158" customFormat="1" ht="18" customHeight="1" x14ac:dyDescent="0.25">
      <c r="A5958" s="181">
        <v>13676</v>
      </c>
      <c r="B5958" s="701" t="s">
        <v>8277</v>
      </c>
      <c r="C5958" s="181" t="s">
        <v>7988</v>
      </c>
      <c r="D5958" s="181" t="s">
        <v>5671</v>
      </c>
      <c r="E5958" s="181" t="s">
        <v>8278</v>
      </c>
      <c r="F5958" s="181" t="s">
        <v>304</v>
      </c>
      <c r="G5958" s="181" t="s">
        <v>375</v>
      </c>
      <c r="H5958" s="181" t="s">
        <v>7</v>
      </c>
      <c r="I5958" s="181" t="s">
        <v>7989</v>
      </c>
      <c r="J5958" s="181">
        <v>74260</v>
      </c>
      <c r="K5958" s="181">
        <v>38</v>
      </c>
      <c r="L5958" s="181"/>
      <c r="M5958" s="181"/>
      <c r="N5958" s="596" t="s">
        <v>292</v>
      </c>
    </row>
    <row r="5959" spans="1:14" s="158" customFormat="1" ht="18" customHeight="1" x14ac:dyDescent="0.25">
      <c r="A5959" s="181">
        <v>9256</v>
      </c>
      <c r="B5959" s="701" t="s">
        <v>8279</v>
      </c>
      <c r="C5959" s="181" t="s">
        <v>7991</v>
      </c>
      <c r="D5959" s="181" t="s">
        <v>1503</v>
      </c>
      <c r="E5959" s="181" t="s">
        <v>7739</v>
      </c>
      <c r="F5959" s="181" t="s">
        <v>304</v>
      </c>
      <c r="G5959" s="181" t="s">
        <v>361</v>
      </c>
      <c r="H5959" s="181" t="s">
        <v>7</v>
      </c>
      <c r="I5959" s="181" t="s">
        <v>3024</v>
      </c>
      <c r="J5959" s="181">
        <v>12740</v>
      </c>
      <c r="K5959" s="181">
        <v>99</v>
      </c>
      <c r="L5959" s="181"/>
      <c r="M5959" s="181"/>
      <c r="N5959" s="596" t="s">
        <v>292</v>
      </c>
    </row>
    <row r="5960" spans="1:14" s="158" customFormat="1" ht="18" customHeight="1" x14ac:dyDescent="0.25">
      <c r="A5960" s="181">
        <v>47235</v>
      </c>
      <c r="B5960" s="701" t="s">
        <v>8281</v>
      </c>
      <c r="C5960" s="181" t="s">
        <v>7993</v>
      </c>
      <c r="D5960" s="181" t="s">
        <v>3179</v>
      </c>
      <c r="E5960" s="181" t="s">
        <v>8282</v>
      </c>
      <c r="F5960" s="181" t="s">
        <v>304</v>
      </c>
      <c r="G5960" s="181" t="s">
        <v>3181</v>
      </c>
      <c r="H5960" s="181" t="s">
        <v>13</v>
      </c>
      <c r="I5960" s="181" t="s">
        <v>7850</v>
      </c>
      <c r="J5960" s="181">
        <v>12330</v>
      </c>
      <c r="K5960" s="181">
        <v>22</v>
      </c>
      <c r="L5960" s="181"/>
      <c r="M5960" s="181"/>
      <c r="N5960" s="596" t="s">
        <v>292</v>
      </c>
    </row>
    <row r="5961" spans="1:14" s="158" customFormat="1" ht="18" customHeight="1" x14ac:dyDescent="0.25">
      <c r="A5961" s="181">
        <v>30655</v>
      </c>
      <c r="B5961" s="701">
        <v>4703301500</v>
      </c>
      <c r="C5961" s="181" t="s">
        <v>18789</v>
      </c>
      <c r="D5961" s="181" t="s">
        <v>1507</v>
      </c>
      <c r="E5961" s="181" t="s">
        <v>8149</v>
      </c>
      <c r="F5961" s="181" t="s">
        <v>304</v>
      </c>
      <c r="G5961" s="181" t="s">
        <v>1509</v>
      </c>
      <c r="H5961" s="181" t="s">
        <v>7</v>
      </c>
      <c r="I5961" s="181" t="s">
        <v>11718</v>
      </c>
      <c r="J5961" s="181">
        <v>45640</v>
      </c>
      <c r="K5961" s="181">
        <v>20</v>
      </c>
      <c r="L5961" s="181"/>
      <c r="M5961" s="181"/>
      <c r="N5961" s="596" t="s">
        <v>292</v>
      </c>
    </row>
    <row r="5962" spans="1:14" s="158" customFormat="1" ht="18" customHeight="1" x14ac:dyDescent="0.25">
      <c r="A5962" s="181">
        <v>10936</v>
      </c>
      <c r="B5962" s="701" t="s">
        <v>8283</v>
      </c>
      <c r="C5962" s="181" t="s">
        <v>10984</v>
      </c>
      <c r="D5962" s="181" t="s">
        <v>1507</v>
      </c>
      <c r="E5962" s="181" t="s">
        <v>8285</v>
      </c>
      <c r="F5962" s="181" t="s">
        <v>304</v>
      </c>
      <c r="G5962" s="181" t="s">
        <v>1508</v>
      </c>
      <c r="H5962" s="181" t="s">
        <v>7</v>
      </c>
      <c r="I5962" s="181" t="s">
        <v>8057</v>
      </c>
      <c r="J5962" s="181">
        <v>23940</v>
      </c>
      <c r="K5962" s="181">
        <v>20</v>
      </c>
      <c r="L5962" s="181"/>
      <c r="M5962" s="181"/>
      <c r="N5962" s="596" t="s">
        <v>292</v>
      </c>
    </row>
    <row r="5963" spans="1:14" s="158" customFormat="1" ht="18" customHeight="1" x14ac:dyDescent="0.25">
      <c r="A5963" s="181">
        <v>27047</v>
      </c>
      <c r="B5963" s="701" t="s">
        <v>8286</v>
      </c>
      <c r="C5963" s="181" t="s">
        <v>8287</v>
      </c>
      <c r="D5963" s="181" t="s">
        <v>1507</v>
      </c>
      <c r="E5963" s="181" t="s">
        <v>8285</v>
      </c>
      <c r="F5963" s="181" t="s">
        <v>304</v>
      </c>
      <c r="G5963" s="181" t="s">
        <v>1509</v>
      </c>
      <c r="H5963" s="181" t="s">
        <v>7</v>
      </c>
      <c r="I5963" s="181" t="s">
        <v>8288</v>
      </c>
      <c r="J5963" s="181">
        <v>35980</v>
      </c>
      <c r="K5963" s="181">
        <v>74</v>
      </c>
      <c r="L5963" s="181"/>
      <c r="M5963" s="181"/>
      <c r="N5963" s="596" t="s">
        <v>292</v>
      </c>
    </row>
    <row r="5964" spans="1:14" s="158" customFormat="1" ht="18" customHeight="1" x14ac:dyDescent="0.25">
      <c r="A5964" s="181">
        <v>25096</v>
      </c>
      <c r="B5964" s="701" t="s">
        <v>8289</v>
      </c>
      <c r="C5964" s="181" t="s">
        <v>8290</v>
      </c>
      <c r="D5964" s="181" t="s">
        <v>1507</v>
      </c>
      <c r="E5964" s="181" t="s">
        <v>8285</v>
      </c>
      <c r="F5964" s="181" t="s">
        <v>304</v>
      </c>
      <c r="G5964" s="181" t="s">
        <v>1989</v>
      </c>
      <c r="H5964" s="181" t="s">
        <v>13</v>
      </c>
      <c r="I5964" s="181" t="s">
        <v>8288</v>
      </c>
      <c r="J5964" s="181">
        <v>67370</v>
      </c>
      <c r="K5964" s="181">
        <v>8</v>
      </c>
      <c r="L5964" s="181"/>
      <c r="M5964" s="181"/>
      <c r="N5964" s="596" t="s">
        <v>292</v>
      </c>
    </row>
    <row r="5965" spans="1:14" s="158" customFormat="1" ht="18" customHeight="1" x14ac:dyDescent="0.25">
      <c r="A5965" s="181">
        <v>28421</v>
      </c>
      <c r="B5965" s="701" t="s">
        <v>13823</v>
      </c>
      <c r="C5965" s="181" t="s">
        <v>13824</v>
      </c>
      <c r="D5965" s="181" t="s">
        <v>1507</v>
      </c>
      <c r="E5965" s="181" t="s">
        <v>8291</v>
      </c>
      <c r="F5965" s="181" t="s">
        <v>304</v>
      </c>
      <c r="G5965" s="181" t="s">
        <v>1509</v>
      </c>
      <c r="H5965" s="181" t="s">
        <v>7</v>
      </c>
      <c r="I5965" s="181" t="s">
        <v>13825</v>
      </c>
      <c r="J5965" s="181">
        <v>34240</v>
      </c>
      <c r="K5965" s="181">
        <v>48</v>
      </c>
      <c r="L5965" s="181"/>
      <c r="M5965" s="181"/>
      <c r="N5965" s="596" t="s">
        <v>292</v>
      </c>
    </row>
    <row r="5966" spans="1:14" s="158" customFormat="1" ht="18" customHeight="1" x14ac:dyDescent="0.25">
      <c r="A5966" s="181">
        <v>30350</v>
      </c>
      <c r="B5966" s="701" t="s">
        <v>11442</v>
      </c>
      <c r="C5966" s="181" t="s">
        <v>7995</v>
      </c>
      <c r="D5966" s="181" t="s">
        <v>1507</v>
      </c>
      <c r="E5966" s="181" t="s">
        <v>8291</v>
      </c>
      <c r="F5966" s="181" t="s">
        <v>304</v>
      </c>
      <c r="G5966" s="181" t="s">
        <v>1508</v>
      </c>
      <c r="H5966" s="181" t="s">
        <v>7</v>
      </c>
      <c r="I5966" s="181" t="s">
        <v>11443</v>
      </c>
      <c r="J5966" s="181">
        <v>26210</v>
      </c>
      <c r="K5966" s="181">
        <v>41</v>
      </c>
      <c r="L5966" s="181"/>
      <c r="M5966" s="181"/>
      <c r="N5966" s="596" t="s">
        <v>292</v>
      </c>
    </row>
    <row r="5967" spans="1:14" s="158" customFormat="1" ht="18" customHeight="1" x14ac:dyDescent="0.25">
      <c r="A5967" s="181">
        <v>16685</v>
      </c>
      <c r="B5967" s="701" t="s">
        <v>11438</v>
      </c>
      <c r="C5967" s="181" t="s">
        <v>11439</v>
      </c>
      <c r="D5967" s="181" t="s">
        <v>1507</v>
      </c>
      <c r="E5967" s="181" t="s">
        <v>11440</v>
      </c>
      <c r="F5967" s="181" t="s">
        <v>304</v>
      </c>
      <c r="G5967" s="181" t="s">
        <v>1508</v>
      </c>
      <c r="H5967" s="181" t="s">
        <v>7</v>
      </c>
      <c r="I5967" s="181" t="s">
        <v>11441</v>
      </c>
      <c r="J5967" s="181">
        <v>21700</v>
      </c>
      <c r="K5967" s="181">
        <v>15</v>
      </c>
      <c r="L5967" s="181"/>
      <c r="M5967" s="181"/>
      <c r="N5967" s="596" t="s">
        <v>292</v>
      </c>
    </row>
    <row r="5968" spans="1:14" s="158" customFormat="1" ht="18" customHeight="1" x14ac:dyDescent="0.25">
      <c r="A5968" s="181">
        <v>3368</v>
      </c>
      <c r="B5968" s="701" t="s">
        <v>15901</v>
      </c>
      <c r="C5968" s="181" t="s">
        <v>8232</v>
      </c>
      <c r="D5968" s="181" t="s">
        <v>1520</v>
      </c>
      <c r="E5968" s="181" t="s">
        <v>8293</v>
      </c>
      <c r="F5968" s="181" t="s">
        <v>304</v>
      </c>
      <c r="G5968" s="181" t="s">
        <v>1508</v>
      </c>
      <c r="H5968" s="181" t="s">
        <v>7</v>
      </c>
      <c r="I5968" s="181" t="s">
        <v>15902</v>
      </c>
      <c r="J5968" s="181">
        <v>35310</v>
      </c>
      <c r="K5968" s="181">
        <v>13</v>
      </c>
      <c r="L5968" s="181"/>
      <c r="M5968" s="181"/>
      <c r="N5968" s="596" t="s">
        <v>292</v>
      </c>
    </row>
    <row r="5969" spans="1:14" s="158" customFormat="1" ht="18" customHeight="1" x14ac:dyDescent="0.25">
      <c r="A5969" s="181">
        <v>29468</v>
      </c>
      <c r="B5969" s="701" t="s">
        <v>18790</v>
      </c>
      <c r="C5969" s="181" t="s">
        <v>17584</v>
      </c>
      <c r="D5969" s="181" t="s">
        <v>1520</v>
      </c>
      <c r="E5969" s="181" t="s">
        <v>8293</v>
      </c>
      <c r="F5969" s="181" t="s">
        <v>304</v>
      </c>
      <c r="G5969" s="181" t="s">
        <v>1509</v>
      </c>
      <c r="H5969" s="181" t="s">
        <v>7</v>
      </c>
      <c r="I5969" s="181" t="s">
        <v>18791</v>
      </c>
      <c r="J5969" s="181">
        <v>40740</v>
      </c>
      <c r="K5969" s="181">
        <v>3</v>
      </c>
      <c r="L5969" s="181"/>
      <c r="M5969" s="181"/>
      <c r="N5969" s="596" t="s">
        <v>292</v>
      </c>
    </row>
    <row r="5970" spans="1:14" s="158" customFormat="1" ht="18" customHeight="1" x14ac:dyDescent="0.25">
      <c r="A5970" s="181">
        <v>21656</v>
      </c>
      <c r="B5970" s="701" t="s">
        <v>8294</v>
      </c>
      <c r="C5970" s="181" t="s">
        <v>12666</v>
      </c>
      <c r="D5970" s="181" t="s">
        <v>1520</v>
      </c>
      <c r="E5970" s="181" t="s">
        <v>8295</v>
      </c>
      <c r="F5970" s="181" t="s">
        <v>304</v>
      </c>
      <c r="G5970" s="181" t="s">
        <v>1508</v>
      </c>
      <c r="H5970" s="181" t="s">
        <v>7</v>
      </c>
      <c r="I5970" s="181" t="s">
        <v>8296</v>
      </c>
      <c r="J5970" s="181">
        <v>42230</v>
      </c>
      <c r="K5970" s="181">
        <v>138</v>
      </c>
      <c r="L5970" s="181"/>
      <c r="M5970" s="181"/>
      <c r="N5970" s="596" t="s">
        <v>292</v>
      </c>
    </row>
    <row r="5971" spans="1:14" s="158" customFormat="1" ht="18" customHeight="1" x14ac:dyDescent="0.25">
      <c r="A5971" s="181">
        <v>29469</v>
      </c>
      <c r="B5971" s="701" t="s">
        <v>8297</v>
      </c>
      <c r="C5971" s="181" t="s">
        <v>8006</v>
      </c>
      <c r="D5971" s="181" t="s">
        <v>1520</v>
      </c>
      <c r="E5971" s="181" t="s">
        <v>8295</v>
      </c>
      <c r="F5971" s="181" t="s">
        <v>304</v>
      </c>
      <c r="G5971" s="181" t="s">
        <v>1509</v>
      </c>
      <c r="H5971" s="181" t="s">
        <v>7</v>
      </c>
      <c r="I5971" s="181" t="s">
        <v>8298</v>
      </c>
      <c r="J5971" s="181">
        <v>57910</v>
      </c>
      <c r="K5971" s="181">
        <v>133</v>
      </c>
      <c r="L5971" s="181"/>
      <c r="M5971" s="181"/>
      <c r="N5971" s="596" t="s">
        <v>292</v>
      </c>
    </row>
    <row r="5972" spans="1:14" s="158" customFormat="1" ht="18" customHeight="1" x14ac:dyDescent="0.25">
      <c r="A5972" s="181">
        <v>27794</v>
      </c>
      <c r="B5972" s="701" t="s">
        <v>8299</v>
      </c>
      <c r="C5972" s="181" t="s">
        <v>8300</v>
      </c>
      <c r="D5972" s="181" t="s">
        <v>1520</v>
      </c>
      <c r="E5972" s="181" t="s">
        <v>8301</v>
      </c>
      <c r="F5972" s="181" t="s">
        <v>304</v>
      </c>
      <c r="G5972" s="181" t="s">
        <v>1508</v>
      </c>
      <c r="H5972" s="181" t="s">
        <v>7</v>
      </c>
      <c r="I5972" s="181" t="s">
        <v>8302</v>
      </c>
      <c r="J5972" s="181">
        <v>41550</v>
      </c>
      <c r="K5972" s="181">
        <v>23</v>
      </c>
      <c r="L5972" s="181"/>
      <c r="M5972" s="181"/>
      <c r="N5972" s="596" t="s">
        <v>292</v>
      </c>
    </row>
    <row r="5973" spans="1:14" s="158" customFormat="1" ht="18" customHeight="1" x14ac:dyDescent="0.25">
      <c r="A5973" s="181">
        <v>29226</v>
      </c>
      <c r="B5973" s="701" t="s">
        <v>8303</v>
      </c>
      <c r="C5973" s="181" t="s">
        <v>8304</v>
      </c>
      <c r="D5973" s="181" t="s">
        <v>1520</v>
      </c>
      <c r="E5973" s="181" t="s">
        <v>7743</v>
      </c>
      <c r="F5973" s="181" t="s">
        <v>304</v>
      </c>
      <c r="G5973" s="181" t="s">
        <v>1509</v>
      </c>
      <c r="H5973" s="181" t="s">
        <v>7</v>
      </c>
      <c r="I5973" s="181" t="s">
        <v>8242</v>
      </c>
      <c r="J5973" s="181">
        <v>60540</v>
      </c>
      <c r="K5973" s="181">
        <v>44</v>
      </c>
      <c r="L5973" s="181"/>
      <c r="M5973" s="181"/>
      <c r="N5973" s="596" t="s">
        <v>292</v>
      </c>
    </row>
    <row r="5974" spans="1:14" ht="18" customHeight="1" x14ac:dyDescent="0.25">
      <c r="A5974" s="181">
        <v>21112</v>
      </c>
      <c r="B5974" s="701" t="s">
        <v>8305</v>
      </c>
      <c r="C5974" s="181" t="s">
        <v>13818</v>
      </c>
      <c r="D5974" s="181" t="s">
        <v>1520</v>
      </c>
      <c r="E5974" s="181" t="s">
        <v>7721</v>
      </c>
      <c r="F5974" s="181" t="s">
        <v>304</v>
      </c>
      <c r="G5974" s="181" t="s">
        <v>1508</v>
      </c>
      <c r="H5974" s="181" t="s">
        <v>7</v>
      </c>
      <c r="I5974" s="181" t="s">
        <v>641</v>
      </c>
      <c r="J5974" s="181">
        <v>20900</v>
      </c>
      <c r="K5974" s="181">
        <v>18</v>
      </c>
      <c r="L5974" s="181"/>
      <c r="M5974" s="181"/>
      <c r="N5974" s="596" t="s">
        <v>292</v>
      </c>
    </row>
    <row r="5975" spans="1:14" ht="18" customHeight="1" x14ac:dyDescent="0.25">
      <c r="A5975" s="181">
        <v>3367</v>
      </c>
      <c r="B5975" s="701" t="s">
        <v>8307</v>
      </c>
      <c r="C5975" s="181" t="s">
        <v>8017</v>
      </c>
      <c r="D5975" s="181" t="s">
        <v>1520</v>
      </c>
      <c r="E5975" s="181" t="s">
        <v>8308</v>
      </c>
      <c r="F5975" s="181" t="s">
        <v>304</v>
      </c>
      <c r="G5975" s="181" t="s">
        <v>1989</v>
      </c>
      <c r="H5975" s="181" t="s">
        <v>13</v>
      </c>
      <c r="I5975" s="181" t="s">
        <v>8309</v>
      </c>
      <c r="J5975" s="181">
        <v>108220</v>
      </c>
      <c r="K5975" s="181">
        <v>64</v>
      </c>
      <c r="L5975" s="181"/>
      <c r="M5975" s="181"/>
      <c r="N5975" s="596" t="s">
        <v>292</v>
      </c>
    </row>
    <row r="5976" spans="1:14" s="158" customFormat="1" ht="18" customHeight="1" x14ac:dyDescent="0.25">
      <c r="A5976" s="181">
        <v>294</v>
      </c>
      <c r="B5976" s="701" t="s">
        <v>15903</v>
      </c>
      <c r="C5976" s="181" t="s">
        <v>17204</v>
      </c>
      <c r="D5976" s="181" t="s">
        <v>1520</v>
      </c>
      <c r="E5976" s="181" t="s">
        <v>1754</v>
      </c>
      <c r="F5976" s="181" t="s">
        <v>304</v>
      </c>
      <c r="G5976" s="181" t="s">
        <v>1508</v>
      </c>
      <c r="H5976" s="181" t="s">
        <v>7</v>
      </c>
      <c r="I5976" s="181" t="s">
        <v>17205</v>
      </c>
      <c r="J5976" s="181">
        <v>61490</v>
      </c>
      <c r="K5976" s="181">
        <v>89</v>
      </c>
      <c r="L5976" s="181"/>
      <c r="M5976" s="181"/>
      <c r="N5976" s="596" t="s">
        <v>292</v>
      </c>
    </row>
    <row r="5977" spans="1:14" s="158" customFormat="1" ht="18" customHeight="1" x14ac:dyDescent="0.25">
      <c r="A5977" s="181">
        <v>29279</v>
      </c>
      <c r="B5977" s="701" t="s">
        <v>8310</v>
      </c>
      <c r="C5977" s="181" t="s">
        <v>8311</v>
      </c>
      <c r="D5977" s="181" t="s">
        <v>1520</v>
      </c>
      <c r="E5977" s="181" t="s">
        <v>8312</v>
      </c>
      <c r="F5977" s="181" t="s">
        <v>304</v>
      </c>
      <c r="G5977" s="181" t="s">
        <v>1989</v>
      </c>
      <c r="H5977" s="181" t="s">
        <v>13</v>
      </c>
      <c r="I5977" s="181" t="s">
        <v>8280</v>
      </c>
      <c r="J5977" s="181">
        <v>78170</v>
      </c>
      <c r="K5977" s="181">
        <v>12</v>
      </c>
      <c r="L5977" s="181"/>
      <c r="M5977" s="181"/>
      <c r="N5977" s="596" t="s">
        <v>292</v>
      </c>
    </row>
    <row r="5978" spans="1:14" s="158" customFormat="1" ht="18" customHeight="1" x14ac:dyDescent="0.25">
      <c r="A5978" s="181">
        <v>10489</v>
      </c>
      <c r="B5978" s="701" t="s">
        <v>8313</v>
      </c>
      <c r="C5978" s="181" t="s">
        <v>8023</v>
      </c>
      <c r="D5978" s="181" t="s">
        <v>1526</v>
      </c>
      <c r="E5978" s="181" t="s">
        <v>7797</v>
      </c>
      <c r="F5978" s="181" t="s">
        <v>304</v>
      </c>
      <c r="G5978" s="181" t="s">
        <v>1989</v>
      </c>
      <c r="H5978" s="181" t="s">
        <v>13</v>
      </c>
      <c r="I5978" s="181" t="s">
        <v>8314</v>
      </c>
      <c r="J5978" s="181">
        <v>86630</v>
      </c>
      <c r="K5978" s="181">
        <v>29</v>
      </c>
      <c r="L5978" s="181"/>
      <c r="M5978" s="181"/>
      <c r="N5978" s="596" t="s">
        <v>292</v>
      </c>
    </row>
    <row r="5979" spans="1:14" s="158" customFormat="1" ht="18" customHeight="1" x14ac:dyDescent="0.25">
      <c r="A5979" s="181">
        <v>21657</v>
      </c>
      <c r="B5979" s="701" t="s">
        <v>8315</v>
      </c>
      <c r="C5979" s="181" t="s">
        <v>8252</v>
      </c>
      <c r="D5979" s="181" t="s">
        <v>1526</v>
      </c>
      <c r="E5979" s="181" t="s">
        <v>7797</v>
      </c>
      <c r="F5979" s="181" t="s">
        <v>304</v>
      </c>
      <c r="G5979" s="181" t="s">
        <v>1508</v>
      </c>
      <c r="H5979" s="181" t="s">
        <v>7</v>
      </c>
      <c r="I5979" s="181" t="s">
        <v>8316</v>
      </c>
      <c r="J5979" s="181">
        <v>27830</v>
      </c>
      <c r="K5979" s="181">
        <v>7</v>
      </c>
      <c r="L5979" s="181"/>
      <c r="M5979" s="181"/>
      <c r="N5979" s="596" t="s">
        <v>292</v>
      </c>
    </row>
    <row r="5980" spans="1:14" s="158" customFormat="1" ht="18" customHeight="1" x14ac:dyDescent="0.25">
      <c r="A5980" s="181">
        <v>27795</v>
      </c>
      <c r="B5980" s="701" t="s">
        <v>11444</v>
      </c>
      <c r="C5980" s="181" t="s">
        <v>11445</v>
      </c>
      <c r="D5980" s="181" t="s">
        <v>1526</v>
      </c>
      <c r="E5980" s="181" t="s">
        <v>8363</v>
      </c>
      <c r="F5980" s="181" t="s">
        <v>304</v>
      </c>
      <c r="G5980" s="181" t="s">
        <v>1508</v>
      </c>
      <c r="H5980" s="181" t="s">
        <v>7</v>
      </c>
      <c r="I5980" s="181" t="s">
        <v>11446</v>
      </c>
      <c r="J5980" s="181">
        <v>31080</v>
      </c>
      <c r="K5980" s="181">
        <v>2</v>
      </c>
      <c r="L5980" s="181"/>
      <c r="M5980" s="181"/>
      <c r="N5980" s="596" t="s">
        <v>292</v>
      </c>
    </row>
    <row r="5981" spans="1:14" s="158" customFormat="1" ht="18" customHeight="1" x14ac:dyDescent="0.25">
      <c r="A5981" s="181">
        <v>3366</v>
      </c>
      <c r="B5981" s="701" t="s">
        <v>8317</v>
      </c>
      <c r="C5981" s="181" t="s">
        <v>15892</v>
      </c>
      <c r="D5981" s="181" t="s">
        <v>1526</v>
      </c>
      <c r="E5981" s="181" t="s">
        <v>8318</v>
      </c>
      <c r="F5981" s="181" t="s">
        <v>304</v>
      </c>
      <c r="G5981" s="181" t="s">
        <v>1508</v>
      </c>
      <c r="H5981" s="181" t="s">
        <v>7</v>
      </c>
      <c r="I5981" s="181" t="s">
        <v>8319</v>
      </c>
      <c r="J5981" s="181">
        <v>33760</v>
      </c>
      <c r="K5981" s="181">
        <v>32</v>
      </c>
      <c r="L5981" s="181"/>
      <c r="M5981" s="181"/>
      <c r="N5981" s="596" t="s">
        <v>292</v>
      </c>
    </row>
    <row r="5982" spans="1:14" s="158" customFormat="1" ht="18" customHeight="1" x14ac:dyDescent="0.25">
      <c r="A5982" s="181">
        <v>3365</v>
      </c>
      <c r="B5982" s="701" t="s">
        <v>8320</v>
      </c>
      <c r="C5982" s="181" t="s">
        <v>8292</v>
      </c>
      <c r="D5982" s="181" t="s">
        <v>1526</v>
      </c>
      <c r="E5982" s="181" t="s">
        <v>8318</v>
      </c>
      <c r="F5982" s="181" t="s">
        <v>304</v>
      </c>
      <c r="G5982" s="181" t="s">
        <v>1989</v>
      </c>
      <c r="H5982" s="181" t="s">
        <v>13</v>
      </c>
      <c r="I5982" s="181" t="s">
        <v>8321</v>
      </c>
      <c r="J5982" s="181">
        <v>85500</v>
      </c>
      <c r="K5982" s="181">
        <v>27</v>
      </c>
      <c r="L5982" s="181"/>
      <c r="M5982" s="181"/>
      <c r="N5982" s="596" t="s">
        <v>292</v>
      </c>
    </row>
    <row r="5983" spans="1:14" s="158" customFormat="1" ht="18" customHeight="1" x14ac:dyDescent="0.25">
      <c r="A5983" s="181">
        <v>29158</v>
      </c>
      <c r="B5983" s="701" t="s">
        <v>8322</v>
      </c>
      <c r="C5983" s="181" t="s">
        <v>8323</v>
      </c>
      <c r="D5983" s="181" t="s">
        <v>1556</v>
      </c>
      <c r="E5983" s="181" t="s">
        <v>7269</v>
      </c>
      <c r="F5983" s="181" t="s">
        <v>304</v>
      </c>
      <c r="G5983" s="181" t="s">
        <v>1550</v>
      </c>
      <c r="H5983" s="181" t="s">
        <v>7</v>
      </c>
      <c r="I5983" s="181" t="s">
        <v>8324</v>
      </c>
      <c r="J5983" s="181">
        <v>54200</v>
      </c>
      <c r="K5983" s="181">
        <v>29</v>
      </c>
      <c r="L5983" s="181"/>
      <c r="M5983" s="181"/>
      <c r="N5983" s="596" t="s">
        <v>292</v>
      </c>
    </row>
    <row r="5984" spans="1:14" s="158" customFormat="1" ht="18" customHeight="1" x14ac:dyDescent="0.25">
      <c r="A5984" s="181">
        <v>29159</v>
      </c>
      <c r="B5984" s="701" t="s">
        <v>15904</v>
      </c>
      <c r="C5984" s="181" t="s">
        <v>15905</v>
      </c>
      <c r="D5984" s="181" t="s">
        <v>1556</v>
      </c>
      <c r="E5984" s="181" t="s">
        <v>15906</v>
      </c>
      <c r="F5984" s="181" t="s">
        <v>304</v>
      </c>
      <c r="G5984" s="181" t="s">
        <v>1550</v>
      </c>
      <c r="H5984" s="181" t="s">
        <v>7</v>
      </c>
      <c r="I5984" s="181" t="s">
        <v>15907</v>
      </c>
      <c r="J5984" s="181">
        <v>80230</v>
      </c>
      <c r="K5984" s="181">
        <v>27</v>
      </c>
      <c r="L5984" s="181"/>
      <c r="M5984" s="181"/>
      <c r="N5984" s="596" t="s">
        <v>292</v>
      </c>
    </row>
    <row r="5985" spans="1:14" s="158" customFormat="1" ht="18" customHeight="1" x14ac:dyDescent="0.25">
      <c r="A5985" s="181">
        <v>23889</v>
      </c>
      <c r="B5985" s="701">
        <v>39676</v>
      </c>
      <c r="C5985" s="181" t="s">
        <v>18792</v>
      </c>
      <c r="D5985" s="181" t="s">
        <v>3250</v>
      </c>
      <c r="E5985" s="181" t="s">
        <v>18793</v>
      </c>
      <c r="F5985" s="181" t="s">
        <v>304</v>
      </c>
      <c r="G5985" s="181" t="s">
        <v>567</v>
      </c>
      <c r="H5985" s="181" t="s">
        <v>5</v>
      </c>
      <c r="I5985" s="181" t="s">
        <v>8172</v>
      </c>
      <c r="J5985" s="181">
        <v>59610</v>
      </c>
      <c r="K5985" s="181">
        <v>2</v>
      </c>
      <c r="L5985" s="181"/>
      <c r="M5985" s="181"/>
      <c r="N5985" s="596" t="s">
        <v>292</v>
      </c>
    </row>
    <row r="5986" spans="1:14" s="158" customFormat="1" ht="18" customHeight="1" x14ac:dyDescent="0.25">
      <c r="A5986" s="181">
        <v>4346</v>
      </c>
      <c r="B5986" s="701" t="s">
        <v>12269</v>
      </c>
      <c r="C5986" s="181" t="s">
        <v>12270</v>
      </c>
      <c r="D5986" s="181" t="s">
        <v>3288</v>
      </c>
      <c r="E5986" s="181" t="s">
        <v>12271</v>
      </c>
      <c r="F5986" s="181" t="s">
        <v>304</v>
      </c>
      <c r="G5986" s="181" t="s">
        <v>1572</v>
      </c>
      <c r="H5986" s="181" t="s">
        <v>5</v>
      </c>
      <c r="I5986" s="181" t="s">
        <v>5745</v>
      </c>
      <c r="J5986" s="181">
        <v>41500</v>
      </c>
      <c r="K5986" s="181">
        <v>1</v>
      </c>
      <c r="L5986" s="181"/>
      <c r="M5986" s="181"/>
      <c r="N5986" s="596" t="s">
        <v>292</v>
      </c>
    </row>
    <row r="5987" spans="1:14" s="158" customFormat="1" ht="18" customHeight="1" x14ac:dyDescent="0.25">
      <c r="A5987" s="181">
        <v>24736</v>
      </c>
      <c r="B5987" s="701" t="s">
        <v>15908</v>
      </c>
      <c r="C5987" s="181" t="s">
        <v>11447</v>
      </c>
      <c r="D5987" s="181" t="s">
        <v>3288</v>
      </c>
      <c r="E5987" s="181" t="s">
        <v>15909</v>
      </c>
      <c r="F5987" s="181" t="s">
        <v>304</v>
      </c>
      <c r="G5987" s="181" t="s">
        <v>1572</v>
      </c>
      <c r="H5987" s="181" t="s">
        <v>5</v>
      </c>
      <c r="I5987" s="181" t="s">
        <v>8176</v>
      </c>
      <c r="J5987" s="181">
        <v>61730</v>
      </c>
      <c r="K5987" s="181">
        <v>1</v>
      </c>
      <c r="L5987" s="181"/>
      <c r="M5987" s="181"/>
      <c r="N5987" s="596" t="s">
        <v>292</v>
      </c>
    </row>
    <row r="5988" spans="1:14" s="158" customFormat="1" ht="18" customHeight="1" x14ac:dyDescent="0.25">
      <c r="A5988" s="181">
        <v>30155</v>
      </c>
      <c r="B5988" s="701">
        <v>39543</v>
      </c>
      <c r="C5988" s="181" t="s">
        <v>8047</v>
      </c>
      <c r="D5988" s="181" t="s">
        <v>5821</v>
      </c>
      <c r="E5988" s="181" t="s">
        <v>8325</v>
      </c>
      <c r="F5988" s="181" t="s">
        <v>304</v>
      </c>
      <c r="G5988" s="181" t="s">
        <v>567</v>
      </c>
      <c r="H5988" s="181" t="s">
        <v>5</v>
      </c>
      <c r="I5988" s="181" t="s">
        <v>8306</v>
      </c>
      <c r="J5988" s="181">
        <v>36260</v>
      </c>
      <c r="K5988" s="181">
        <v>7</v>
      </c>
      <c r="L5988" s="181"/>
      <c r="M5988" s="181"/>
      <c r="N5988" s="596" t="s">
        <v>292</v>
      </c>
    </row>
    <row r="5989" spans="1:14" s="158" customFormat="1" ht="18" customHeight="1" x14ac:dyDescent="0.25">
      <c r="A5989" s="181">
        <v>30907</v>
      </c>
      <c r="B5989" s="701">
        <v>39665</v>
      </c>
      <c r="C5989" s="181" t="s">
        <v>17190</v>
      </c>
      <c r="D5989" s="181" t="s">
        <v>5821</v>
      </c>
      <c r="E5989" s="181" t="s">
        <v>17191</v>
      </c>
      <c r="F5989" s="181" t="s">
        <v>304</v>
      </c>
      <c r="G5989" s="181" t="s">
        <v>567</v>
      </c>
      <c r="H5989" s="181" t="s">
        <v>5</v>
      </c>
      <c r="I5989" s="181" t="s">
        <v>17192</v>
      </c>
      <c r="J5989" s="181">
        <v>60620</v>
      </c>
      <c r="K5989" s="181">
        <v>30</v>
      </c>
      <c r="L5989" s="181"/>
      <c r="M5989" s="181"/>
      <c r="N5989" s="596" t="s">
        <v>292</v>
      </c>
    </row>
    <row r="5990" spans="1:14" s="158" customFormat="1" ht="18" customHeight="1" x14ac:dyDescent="0.25">
      <c r="A5990" s="181">
        <v>30908</v>
      </c>
      <c r="B5990" s="701">
        <v>39666</v>
      </c>
      <c r="C5990" s="181" t="s">
        <v>17193</v>
      </c>
      <c r="D5990" s="181" t="s">
        <v>5821</v>
      </c>
      <c r="E5990" s="181" t="s">
        <v>17191</v>
      </c>
      <c r="F5990" s="181" t="s">
        <v>304</v>
      </c>
      <c r="G5990" s="181" t="s">
        <v>567</v>
      </c>
      <c r="H5990" s="181" t="s">
        <v>5</v>
      </c>
      <c r="I5990" s="181" t="s">
        <v>17194</v>
      </c>
      <c r="J5990" s="181">
        <v>60770</v>
      </c>
      <c r="K5990" s="181">
        <v>30</v>
      </c>
      <c r="L5990" s="181"/>
      <c r="M5990" s="181"/>
      <c r="N5990" s="596" t="s">
        <v>292</v>
      </c>
    </row>
    <row r="5991" spans="1:14" s="158" customFormat="1" ht="18" customHeight="1" x14ac:dyDescent="0.25">
      <c r="A5991" s="181">
        <v>23272</v>
      </c>
      <c r="B5991" s="701">
        <v>39660</v>
      </c>
      <c r="C5991" s="181" t="s">
        <v>7983</v>
      </c>
      <c r="D5991" s="181" t="s">
        <v>1590</v>
      </c>
      <c r="E5991" s="181" t="s">
        <v>8335</v>
      </c>
      <c r="F5991" s="181" t="s">
        <v>304</v>
      </c>
      <c r="G5991" s="181" t="s">
        <v>567</v>
      </c>
      <c r="H5991" s="181" t="s">
        <v>5</v>
      </c>
      <c r="I5991" s="181" t="s">
        <v>8276</v>
      </c>
      <c r="J5991" s="181">
        <v>74450</v>
      </c>
      <c r="K5991" s="181">
        <v>4</v>
      </c>
      <c r="L5991" s="181"/>
      <c r="M5991" s="181"/>
      <c r="N5991" s="596" t="s">
        <v>292</v>
      </c>
    </row>
    <row r="5992" spans="1:14" s="158" customFormat="1" ht="18" customHeight="1" x14ac:dyDescent="0.25">
      <c r="A5992" s="181">
        <v>12338</v>
      </c>
      <c r="B5992" s="701" t="s">
        <v>8326</v>
      </c>
      <c r="C5992" s="181" t="s">
        <v>8048</v>
      </c>
      <c r="D5992" s="181" t="s">
        <v>1590</v>
      </c>
      <c r="E5992" s="181" t="s">
        <v>8086</v>
      </c>
      <c r="F5992" s="181" t="s">
        <v>304</v>
      </c>
      <c r="G5992" s="181" t="s">
        <v>1550</v>
      </c>
      <c r="H5992" s="181" t="s">
        <v>7</v>
      </c>
      <c r="I5992" s="181" t="s">
        <v>7961</v>
      </c>
      <c r="J5992" s="181">
        <v>271720</v>
      </c>
      <c r="K5992" s="181">
        <v>4</v>
      </c>
      <c r="L5992" s="181"/>
      <c r="M5992" s="181"/>
      <c r="N5992" s="596" t="s">
        <v>292</v>
      </c>
    </row>
    <row r="5993" spans="1:14" s="158" customFormat="1" ht="18" customHeight="1" x14ac:dyDescent="0.25">
      <c r="A5993" s="181">
        <v>7291</v>
      </c>
      <c r="B5993" s="701">
        <v>39541</v>
      </c>
      <c r="C5993" s="181" t="s">
        <v>15910</v>
      </c>
      <c r="D5993" s="181" t="s">
        <v>1590</v>
      </c>
      <c r="E5993" s="181" t="s">
        <v>8327</v>
      </c>
      <c r="F5993" s="181" t="s">
        <v>304</v>
      </c>
      <c r="G5993" s="181" t="s">
        <v>567</v>
      </c>
      <c r="H5993" s="181" t="s">
        <v>5</v>
      </c>
      <c r="I5993" s="181" t="s">
        <v>8157</v>
      </c>
      <c r="J5993" s="181">
        <v>92770</v>
      </c>
      <c r="K5993" s="181">
        <v>6</v>
      </c>
      <c r="L5993" s="181"/>
      <c r="M5993" s="181"/>
      <c r="N5993" s="596" t="s">
        <v>292</v>
      </c>
    </row>
    <row r="5994" spans="1:14" s="158" customFormat="1" ht="18" customHeight="1" x14ac:dyDescent="0.25">
      <c r="A5994" s="181">
        <v>12337</v>
      </c>
      <c r="B5994" s="701" t="s">
        <v>8328</v>
      </c>
      <c r="C5994" s="181" t="s">
        <v>8329</v>
      </c>
      <c r="D5994" s="181" t="s">
        <v>1590</v>
      </c>
      <c r="E5994" s="181" t="s">
        <v>8330</v>
      </c>
      <c r="F5994" s="181" t="s">
        <v>304</v>
      </c>
      <c r="G5994" s="181" t="s">
        <v>1550</v>
      </c>
      <c r="H5994" s="181" t="s">
        <v>7</v>
      </c>
      <c r="I5994" s="181" t="s">
        <v>7850</v>
      </c>
      <c r="J5994" s="181">
        <v>155290</v>
      </c>
      <c r="K5994" s="181">
        <v>37</v>
      </c>
      <c r="L5994" s="181"/>
      <c r="M5994" s="181"/>
      <c r="N5994" s="596" t="s">
        <v>292</v>
      </c>
    </row>
    <row r="5995" spans="1:14" s="158" customFormat="1" ht="18" customHeight="1" x14ac:dyDescent="0.25">
      <c r="A5995" s="181">
        <v>13205</v>
      </c>
      <c r="B5995" s="701" t="s">
        <v>8331</v>
      </c>
      <c r="C5995" s="181" t="s">
        <v>8332</v>
      </c>
      <c r="D5995" s="181" t="s">
        <v>1590</v>
      </c>
      <c r="E5995" s="181" t="s">
        <v>8333</v>
      </c>
      <c r="F5995" s="181" t="s">
        <v>304</v>
      </c>
      <c r="G5995" s="181" t="s">
        <v>1550</v>
      </c>
      <c r="H5995" s="181" t="s">
        <v>7</v>
      </c>
      <c r="I5995" s="181" t="s">
        <v>8334</v>
      </c>
      <c r="J5995" s="181">
        <v>135690</v>
      </c>
      <c r="K5995" s="181">
        <v>29</v>
      </c>
      <c r="L5995" s="181"/>
      <c r="M5995" s="181"/>
      <c r="N5995" s="596" t="s">
        <v>292</v>
      </c>
    </row>
    <row r="5996" spans="1:14" s="158" customFormat="1" ht="18" customHeight="1" x14ac:dyDescent="0.25">
      <c r="A5996" s="181">
        <v>2716</v>
      </c>
      <c r="B5996" s="701" t="s">
        <v>15911</v>
      </c>
      <c r="C5996" s="181" t="s">
        <v>15912</v>
      </c>
      <c r="D5996" s="181" t="s">
        <v>1590</v>
      </c>
      <c r="E5996" s="181" t="s">
        <v>15913</v>
      </c>
      <c r="F5996" s="181" t="s">
        <v>304</v>
      </c>
      <c r="G5996" s="181" t="s">
        <v>1550</v>
      </c>
      <c r="H5996" s="181" t="s">
        <v>7</v>
      </c>
      <c r="I5996" s="181" t="s">
        <v>8288</v>
      </c>
      <c r="J5996" s="181">
        <v>166420</v>
      </c>
      <c r="K5996" s="181">
        <v>25</v>
      </c>
      <c r="L5996" s="181"/>
      <c r="M5996" s="181"/>
      <c r="N5996" s="596" t="s">
        <v>292</v>
      </c>
    </row>
    <row r="5997" spans="1:14" s="158" customFormat="1" ht="18" customHeight="1" x14ac:dyDescent="0.25">
      <c r="A5997" s="181">
        <v>24596</v>
      </c>
      <c r="B5997" s="701">
        <v>39677</v>
      </c>
      <c r="C5997" s="181" t="s">
        <v>8290</v>
      </c>
      <c r="D5997" s="181" t="s">
        <v>13826</v>
      </c>
      <c r="E5997" s="181" t="s">
        <v>7715</v>
      </c>
      <c r="F5997" s="181" t="s">
        <v>304</v>
      </c>
      <c r="G5997" s="181" t="s">
        <v>567</v>
      </c>
      <c r="H5997" s="181" t="s">
        <v>5</v>
      </c>
      <c r="I5997" s="181" t="s">
        <v>8102</v>
      </c>
      <c r="J5997" s="181">
        <v>30040</v>
      </c>
      <c r="K5997" s="181">
        <v>1</v>
      </c>
      <c r="L5997" s="181"/>
      <c r="M5997" s="181"/>
      <c r="N5997" s="596" t="s">
        <v>292</v>
      </c>
    </row>
    <row r="5998" spans="1:14" s="158" customFormat="1" ht="18" customHeight="1" x14ac:dyDescent="0.25">
      <c r="A5998" s="181">
        <v>23273</v>
      </c>
      <c r="B5998" s="701">
        <v>39661</v>
      </c>
      <c r="C5998" s="181" t="s">
        <v>13824</v>
      </c>
      <c r="D5998" s="181" t="s">
        <v>1611</v>
      </c>
      <c r="E5998" s="181" t="s">
        <v>8335</v>
      </c>
      <c r="F5998" s="181" t="s">
        <v>304</v>
      </c>
      <c r="G5998" s="181" t="s">
        <v>567</v>
      </c>
      <c r="H5998" s="181" t="s">
        <v>5</v>
      </c>
      <c r="I5998" s="181" t="s">
        <v>13825</v>
      </c>
      <c r="J5998" s="181">
        <v>74450</v>
      </c>
      <c r="K5998" s="181">
        <v>1</v>
      </c>
      <c r="L5998" s="181"/>
      <c r="M5998" s="181"/>
      <c r="N5998" s="596" t="s">
        <v>292</v>
      </c>
    </row>
    <row r="5999" spans="1:14" s="158" customFormat="1" ht="18" customHeight="1" x14ac:dyDescent="0.25">
      <c r="A5999" s="181">
        <v>9636</v>
      </c>
      <c r="B5999" s="701">
        <v>39542</v>
      </c>
      <c r="C5999" s="181" t="s">
        <v>8336</v>
      </c>
      <c r="D5999" s="181" t="s">
        <v>1611</v>
      </c>
      <c r="E5999" s="181" t="s">
        <v>8327</v>
      </c>
      <c r="F5999" s="181" t="s">
        <v>304</v>
      </c>
      <c r="G5999" s="181" t="s">
        <v>567</v>
      </c>
      <c r="H5999" s="181" t="s">
        <v>5</v>
      </c>
      <c r="I5999" s="181" t="s">
        <v>11441</v>
      </c>
      <c r="J5999" s="181">
        <v>92770</v>
      </c>
      <c r="K5999" s="181">
        <v>6</v>
      </c>
      <c r="L5999" s="181"/>
      <c r="M5999" s="181"/>
      <c r="N5999" s="596" t="s">
        <v>292</v>
      </c>
    </row>
    <row r="6000" spans="1:14" s="158" customFormat="1" ht="18" customHeight="1" x14ac:dyDescent="0.25">
      <c r="A6000" s="181">
        <v>25612</v>
      </c>
      <c r="B6000" s="701" t="s">
        <v>8338</v>
      </c>
      <c r="C6000" s="181" t="s">
        <v>8059</v>
      </c>
      <c r="D6000" s="181" t="s">
        <v>1611</v>
      </c>
      <c r="E6000" s="181" t="s">
        <v>8339</v>
      </c>
      <c r="F6000" s="181" t="s">
        <v>304</v>
      </c>
      <c r="G6000" s="181" t="s">
        <v>1550</v>
      </c>
      <c r="H6000" s="181" t="s">
        <v>7</v>
      </c>
      <c r="I6000" s="181" t="s">
        <v>8340</v>
      </c>
      <c r="J6000" s="181">
        <v>51570</v>
      </c>
      <c r="K6000" s="181">
        <v>29</v>
      </c>
      <c r="L6000" s="181"/>
      <c r="M6000" s="181"/>
      <c r="N6000" s="596" t="s">
        <v>292</v>
      </c>
    </row>
    <row r="6001" spans="1:14" s="158" customFormat="1" ht="18" customHeight="1" x14ac:dyDescent="0.25">
      <c r="A6001" s="181">
        <v>13143</v>
      </c>
      <c r="B6001" s="701" t="s">
        <v>8341</v>
      </c>
      <c r="C6001" s="181" t="s">
        <v>8342</v>
      </c>
      <c r="D6001" s="181" t="s">
        <v>1618</v>
      </c>
      <c r="E6001" s="181" t="s">
        <v>7747</v>
      </c>
      <c r="F6001" s="181" t="s">
        <v>304</v>
      </c>
      <c r="G6001" s="181" t="s">
        <v>1550</v>
      </c>
      <c r="H6001" s="181" t="s">
        <v>7</v>
      </c>
      <c r="I6001" s="181" t="s">
        <v>8343</v>
      </c>
      <c r="J6001" s="181">
        <v>61680</v>
      </c>
      <c r="K6001" s="181">
        <v>8</v>
      </c>
      <c r="L6001" s="181"/>
      <c r="M6001" s="181"/>
      <c r="N6001" s="596" t="s">
        <v>292</v>
      </c>
    </row>
    <row r="6002" spans="1:14" s="158" customFormat="1" ht="18" customHeight="1" x14ac:dyDescent="0.25">
      <c r="A6002" s="181">
        <v>13152</v>
      </c>
      <c r="B6002" s="701" t="s">
        <v>8344</v>
      </c>
      <c r="C6002" s="181" t="s">
        <v>8345</v>
      </c>
      <c r="D6002" s="181" t="s">
        <v>1618</v>
      </c>
      <c r="E6002" s="181" t="s">
        <v>7999</v>
      </c>
      <c r="F6002" s="181" t="s">
        <v>304</v>
      </c>
      <c r="G6002" s="181" t="s">
        <v>1550</v>
      </c>
      <c r="H6002" s="181" t="s">
        <v>7</v>
      </c>
      <c r="I6002" s="181" t="s">
        <v>8346</v>
      </c>
      <c r="J6002" s="181">
        <v>67020</v>
      </c>
      <c r="K6002" s="181">
        <v>35</v>
      </c>
      <c r="L6002" s="181"/>
      <c r="M6002" s="181"/>
      <c r="N6002" s="596" t="s">
        <v>292</v>
      </c>
    </row>
    <row r="6003" spans="1:14" s="158" customFormat="1" ht="18" customHeight="1" x14ac:dyDescent="0.25">
      <c r="A6003" s="181">
        <v>10217</v>
      </c>
      <c r="B6003" s="701" t="s">
        <v>8347</v>
      </c>
      <c r="C6003" s="181" t="s">
        <v>8348</v>
      </c>
      <c r="D6003" s="181" t="s">
        <v>3316</v>
      </c>
      <c r="E6003" s="181" t="s">
        <v>8349</v>
      </c>
      <c r="F6003" s="181" t="s">
        <v>304</v>
      </c>
      <c r="G6003" s="181" t="s">
        <v>3181</v>
      </c>
      <c r="H6003" s="181" t="s">
        <v>13</v>
      </c>
      <c r="I6003" s="181" t="s">
        <v>1260</v>
      </c>
      <c r="J6003" s="181">
        <v>22260</v>
      </c>
      <c r="K6003" s="181">
        <v>2</v>
      </c>
      <c r="L6003" s="181"/>
      <c r="M6003" s="181"/>
      <c r="N6003" s="596" t="s">
        <v>292</v>
      </c>
    </row>
    <row r="6004" spans="1:14" s="158" customFormat="1" ht="18" customHeight="1" x14ac:dyDescent="0.25">
      <c r="A6004" s="181">
        <v>16492</v>
      </c>
      <c r="B6004" s="701" t="s">
        <v>13827</v>
      </c>
      <c r="C6004" s="181" t="s">
        <v>8304</v>
      </c>
      <c r="D6004" s="181" t="s">
        <v>3316</v>
      </c>
      <c r="E6004" s="181" t="s">
        <v>7731</v>
      </c>
      <c r="F6004" s="181" t="s">
        <v>304</v>
      </c>
      <c r="G6004" s="181" t="s">
        <v>3181</v>
      </c>
      <c r="H6004" s="181" t="s">
        <v>13</v>
      </c>
      <c r="I6004" s="181" t="s">
        <v>1433</v>
      </c>
      <c r="J6004" s="181">
        <v>15490</v>
      </c>
      <c r="K6004" s="181">
        <v>7</v>
      </c>
      <c r="L6004" s="181"/>
      <c r="M6004" s="181"/>
      <c r="N6004" s="596" t="s">
        <v>292</v>
      </c>
    </row>
    <row r="6005" spans="1:14" s="158" customFormat="1" ht="18" customHeight="1" x14ac:dyDescent="0.25">
      <c r="A6005" s="181">
        <v>13137</v>
      </c>
      <c r="B6005" s="701" t="s">
        <v>8350</v>
      </c>
      <c r="C6005" s="181" t="s">
        <v>8201</v>
      </c>
      <c r="D6005" s="181" t="s">
        <v>1657</v>
      </c>
      <c r="E6005" s="181" t="s">
        <v>7797</v>
      </c>
      <c r="F6005" s="181" t="s">
        <v>304</v>
      </c>
      <c r="G6005" s="181" t="s">
        <v>1508</v>
      </c>
      <c r="H6005" s="181" t="s">
        <v>7</v>
      </c>
      <c r="I6005" s="181" t="s">
        <v>8203</v>
      </c>
      <c r="J6005" s="181">
        <v>29750</v>
      </c>
      <c r="K6005" s="181">
        <v>25</v>
      </c>
      <c r="L6005" s="181"/>
      <c r="M6005" s="181"/>
      <c r="N6005" s="596" t="s">
        <v>292</v>
      </c>
    </row>
    <row r="6006" spans="1:14" s="158" customFormat="1" ht="18" customHeight="1" x14ac:dyDescent="0.25">
      <c r="A6006" s="181">
        <v>25085</v>
      </c>
      <c r="B6006" s="701" t="s">
        <v>8353</v>
      </c>
      <c r="C6006" s="181" t="s">
        <v>8354</v>
      </c>
      <c r="D6006" s="181" t="s">
        <v>1657</v>
      </c>
      <c r="E6006" s="181" t="s">
        <v>8355</v>
      </c>
      <c r="F6006" s="181" t="s">
        <v>304</v>
      </c>
      <c r="G6006" s="181" t="s">
        <v>1989</v>
      </c>
      <c r="H6006" s="181" t="s">
        <v>13</v>
      </c>
      <c r="I6006" s="181" t="s">
        <v>8309</v>
      </c>
      <c r="J6006" s="181">
        <v>41670</v>
      </c>
      <c r="K6006" s="181">
        <v>5</v>
      </c>
      <c r="L6006" s="181"/>
      <c r="M6006" s="181"/>
      <c r="N6006" s="596" t="s">
        <v>292</v>
      </c>
    </row>
    <row r="6007" spans="1:14" s="158" customFormat="1" ht="18" customHeight="1" x14ac:dyDescent="0.25">
      <c r="A6007" s="181">
        <v>29048</v>
      </c>
      <c r="B6007" s="701" t="s">
        <v>11448</v>
      </c>
      <c r="C6007" s="181" t="s">
        <v>8311</v>
      </c>
      <c r="D6007" s="181" t="s">
        <v>1657</v>
      </c>
      <c r="E6007" s="181" t="s">
        <v>8363</v>
      </c>
      <c r="F6007" s="181" t="s">
        <v>304</v>
      </c>
      <c r="G6007" s="181" t="s">
        <v>1508</v>
      </c>
      <c r="H6007" s="181" t="s">
        <v>7</v>
      </c>
      <c r="I6007" s="181" t="s">
        <v>8337</v>
      </c>
      <c r="J6007" s="181">
        <v>35300</v>
      </c>
      <c r="K6007" s="181">
        <v>6</v>
      </c>
      <c r="L6007" s="181"/>
      <c r="M6007" s="181"/>
      <c r="N6007" s="596" t="s">
        <v>292</v>
      </c>
    </row>
    <row r="6008" spans="1:14" s="158" customFormat="1" ht="18" customHeight="1" x14ac:dyDescent="0.25">
      <c r="A6008" s="181">
        <v>29230</v>
      </c>
      <c r="B6008" s="701" t="s">
        <v>13830</v>
      </c>
      <c r="C6008" s="181" t="s">
        <v>13831</v>
      </c>
      <c r="D6008" s="181" t="s">
        <v>1657</v>
      </c>
      <c r="E6008" s="181" t="s">
        <v>8363</v>
      </c>
      <c r="F6008" s="181" t="s">
        <v>304</v>
      </c>
      <c r="G6008" s="181" t="s">
        <v>1509</v>
      </c>
      <c r="H6008" s="181" t="s">
        <v>7</v>
      </c>
      <c r="I6008" s="181" t="s">
        <v>11718</v>
      </c>
      <c r="J6008" s="181">
        <v>52110</v>
      </c>
      <c r="K6008" s="181">
        <v>70</v>
      </c>
      <c r="L6008" s="181"/>
      <c r="M6008" s="181"/>
      <c r="N6008" s="596" t="s">
        <v>292</v>
      </c>
    </row>
    <row r="6009" spans="1:14" s="158" customFormat="1" ht="18" customHeight="1" x14ac:dyDescent="0.25">
      <c r="A6009" s="181">
        <v>27043</v>
      </c>
      <c r="B6009" s="701" t="s">
        <v>18794</v>
      </c>
      <c r="C6009" s="181" t="s">
        <v>18795</v>
      </c>
      <c r="D6009" s="181" t="s">
        <v>1657</v>
      </c>
      <c r="E6009" s="181" t="s">
        <v>8285</v>
      </c>
      <c r="F6009" s="181" t="s">
        <v>304</v>
      </c>
      <c r="G6009" s="181" t="s">
        <v>1509</v>
      </c>
      <c r="H6009" s="181" t="s">
        <v>7</v>
      </c>
      <c r="I6009" s="181" t="s">
        <v>17585</v>
      </c>
      <c r="J6009" s="181">
        <v>46220</v>
      </c>
      <c r="K6009" s="181">
        <v>19</v>
      </c>
      <c r="L6009" s="181"/>
      <c r="M6009" s="181"/>
      <c r="N6009" s="596" t="s">
        <v>292</v>
      </c>
    </row>
    <row r="6010" spans="1:14" s="158" customFormat="1" ht="18" customHeight="1" x14ac:dyDescent="0.25">
      <c r="A6010" s="181">
        <v>13138</v>
      </c>
      <c r="B6010" s="701" t="s">
        <v>8357</v>
      </c>
      <c r="C6010" s="181" t="s">
        <v>18796</v>
      </c>
      <c r="D6010" s="181" t="s">
        <v>1664</v>
      </c>
      <c r="E6010" s="181" t="s">
        <v>7797</v>
      </c>
      <c r="F6010" s="181" t="s">
        <v>304</v>
      </c>
      <c r="G6010" s="181" t="s">
        <v>1508</v>
      </c>
      <c r="H6010" s="181" t="s">
        <v>7</v>
      </c>
      <c r="I6010" s="181" t="s">
        <v>17214</v>
      </c>
      <c r="J6010" s="181">
        <v>29750</v>
      </c>
      <c r="K6010" s="181">
        <v>28</v>
      </c>
      <c r="L6010" s="181"/>
      <c r="M6010" s="181"/>
      <c r="N6010" s="596" t="s">
        <v>292</v>
      </c>
    </row>
    <row r="6011" spans="1:14" s="158" customFormat="1" ht="18" customHeight="1" x14ac:dyDescent="0.25">
      <c r="A6011" s="181">
        <v>25084</v>
      </c>
      <c r="B6011" s="701" t="s">
        <v>8360</v>
      </c>
      <c r="C6011" s="181" t="s">
        <v>8361</v>
      </c>
      <c r="D6011" s="181" t="s">
        <v>1664</v>
      </c>
      <c r="E6011" s="181" t="s">
        <v>8355</v>
      </c>
      <c r="F6011" s="181" t="s">
        <v>304</v>
      </c>
      <c r="G6011" s="181" t="s">
        <v>1989</v>
      </c>
      <c r="H6011" s="181" t="s">
        <v>13</v>
      </c>
      <c r="I6011" s="181" t="s">
        <v>11446</v>
      </c>
      <c r="J6011" s="181">
        <v>41670</v>
      </c>
      <c r="K6011" s="181">
        <v>3</v>
      </c>
      <c r="L6011" s="181"/>
      <c r="M6011" s="181"/>
      <c r="N6011" s="596" t="s">
        <v>292</v>
      </c>
    </row>
    <row r="6012" spans="1:14" s="158" customFormat="1" ht="18" customHeight="1" x14ac:dyDescent="0.25">
      <c r="A6012" s="181">
        <v>29049</v>
      </c>
      <c r="B6012" s="701" t="s">
        <v>11449</v>
      </c>
      <c r="C6012" s="181" t="s">
        <v>8181</v>
      </c>
      <c r="D6012" s="181" t="s">
        <v>1664</v>
      </c>
      <c r="E6012" s="181" t="s">
        <v>8363</v>
      </c>
      <c r="F6012" s="181" t="s">
        <v>304</v>
      </c>
      <c r="G6012" s="181" t="s">
        <v>1508</v>
      </c>
      <c r="H6012" s="181" t="s">
        <v>7</v>
      </c>
      <c r="I6012" s="181" t="s">
        <v>8337</v>
      </c>
      <c r="J6012" s="181">
        <v>35300</v>
      </c>
      <c r="K6012" s="181">
        <v>11</v>
      </c>
      <c r="L6012" s="181"/>
      <c r="M6012" s="181"/>
      <c r="N6012" s="596" t="s">
        <v>292</v>
      </c>
    </row>
    <row r="6013" spans="1:14" s="158" customFormat="1" ht="18" customHeight="1" x14ac:dyDescent="0.25">
      <c r="A6013" s="181">
        <v>29231</v>
      </c>
      <c r="B6013" s="701" t="s">
        <v>11717</v>
      </c>
      <c r="C6013" s="181" t="s">
        <v>8292</v>
      </c>
      <c r="D6013" s="181" t="s">
        <v>1664</v>
      </c>
      <c r="E6013" s="181" t="s">
        <v>8363</v>
      </c>
      <c r="F6013" s="181" t="s">
        <v>304</v>
      </c>
      <c r="G6013" s="181" t="s">
        <v>1509</v>
      </c>
      <c r="H6013" s="181" t="s">
        <v>7</v>
      </c>
      <c r="I6013" s="181" t="s">
        <v>11718</v>
      </c>
      <c r="J6013" s="181">
        <v>52110</v>
      </c>
      <c r="K6013" s="181">
        <v>32</v>
      </c>
      <c r="L6013" s="181"/>
      <c r="M6013" s="181"/>
      <c r="N6013" s="596" t="s">
        <v>292</v>
      </c>
    </row>
    <row r="6014" spans="1:14" s="158" customFormat="1" ht="18" customHeight="1" x14ac:dyDescent="0.25">
      <c r="A6014" s="181">
        <v>25099</v>
      </c>
      <c r="B6014" s="701" t="s">
        <v>8364</v>
      </c>
      <c r="C6014" s="181" t="s">
        <v>8365</v>
      </c>
      <c r="D6014" s="181" t="s">
        <v>1664</v>
      </c>
      <c r="E6014" s="181" t="s">
        <v>8285</v>
      </c>
      <c r="F6014" s="181" t="s">
        <v>304</v>
      </c>
      <c r="G6014" s="181" t="s">
        <v>1989</v>
      </c>
      <c r="H6014" s="181" t="s">
        <v>13</v>
      </c>
      <c r="I6014" s="181" t="s">
        <v>8288</v>
      </c>
      <c r="J6014" s="181">
        <v>70060</v>
      </c>
      <c r="K6014" s="181">
        <v>3</v>
      </c>
      <c r="L6014" s="181"/>
      <c r="M6014" s="181"/>
      <c r="N6014" s="596" t="s">
        <v>292</v>
      </c>
    </row>
    <row r="6015" spans="1:14" s="158" customFormat="1" ht="18" customHeight="1" x14ac:dyDescent="0.25">
      <c r="A6015" s="181">
        <v>27044</v>
      </c>
      <c r="B6015" s="701" t="s">
        <v>18797</v>
      </c>
      <c r="C6015" s="181" t="s">
        <v>18798</v>
      </c>
      <c r="D6015" s="181" t="s">
        <v>1664</v>
      </c>
      <c r="E6015" s="181" t="s">
        <v>8285</v>
      </c>
      <c r="F6015" s="181" t="s">
        <v>304</v>
      </c>
      <c r="G6015" s="181" t="s">
        <v>1509</v>
      </c>
      <c r="H6015" s="181" t="s">
        <v>7</v>
      </c>
      <c r="I6015" s="181" t="s">
        <v>17585</v>
      </c>
      <c r="J6015" s="181">
        <v>46220</v>
      </c>
      <c r="K6015" s="181">
        <v>19</v>
      </c>
      <c r="L6015" s="181"/>
      <c r="M6015" s="181"/>
      <c r="N6015" s="596" t="s">
        <v>292</v>
      </c>
    </row>
    <row r="6016" spans="1:14" s="158" customFormat="1" ht="18" customHeight="1" x14ac:dyDescent="0.25">
      <c r="A6016" s="181">
        <v>28868</v>
      </c>
      <c r="B6016" s="701" t="s">
        <v>18799</v>
      </c>
      <c r="C6016" s="181" t="s">
        <v>18800</v>
      </c>
      <c r="D6016" s="181" t="s">
        <v>1668</v>
      </c>
      <c r="E6016" s="181" t="s">
        <v>8366</v>
      </c>
      <c r="F6016" s="181" t="s">
        <v>304</v>
      </c>
      <c r="G6016" s="181" t="s">
        <v>1509</v>
      </c>
      <c r="H6016" s="181" t="s">
        <v>7</v>
      </c>
      <c r="I6016" s="181" t="s">
        <v>18801</v>
      </c>
      <c r="J6016" s="181">
        <v>46300</v>
      </c>
      <c r="K6016" s="181">
        <v>36</v>
      </c>
      <c r="L6016" s="181"/>
      <c r="M6016" s="181"/>
      <c r="N6016" s="596" t="s">
        <v>292</v>
      </c>
    </row>
    <row r="6017" spans="1:14" s="158" customFormat="1" ht="18" customHeight="1" x14ac:dyDescent="0.25">
      <c r="A6017" s="181">
        <v>27796</v>
      </c>
      <c r="B6017" s="701" t="s">
        <v>8367</v>
      </c>
      <c r="C6017" s="181" t="s">
        <v>8368</v>
      </c>
      <c r="D6017" s="181" t="s">
        <v>1668</v>
      </c>
      <c r="E6017" s="181" t="s">
        <v>8369</v>
      </c>
      <c r="F6017" s="181" t="s">
        <v>304</v>
      </c>
      <c r="G6017" s="181" t="s">
        <v>1508</v>
      </c>
      <c r="H6017" s="181" t="s">
        <v>7</v>
      </c>
      <c r="I6017" s="181" t="s">
        <v>8288</v>
      </c>
      <c r="J6017" s="181">
        <v>24520</v>
      </c>
      <c r="K6017" s="181">
        <v>46</v>
      </c>
      <c r="L6017" s="181"/>
      <c r="M6017" s="181"/>
      <c r="N6017" s="596" t="s">
        <v>292</v>
      </c>
    </row>
    <row r="6018" spans="1:14" s="158" customFormat="1" ht="18" customHeight="1" x14ac:dyDescent="0.25">
      <c r="A6018" s="181">
        <v>26315</v>
      </c>
      <c r="B6018" s="701" t="s">
        <v>15914</v>
      </c>
      <c r="C6018" s="181" t="s">
        <v>12270</v>
      </c>
      <c r="D6018" s="181" t="s">
        <v>1668</v>
      </c>
      <c r="E6018" s="181" t="s">
        <v>7866</v>
      </c>
      <c r="F6018" s="181" t="s">
        <v>304</v>
      </c>
      <c r="G6018" s="181" t="s">
        <v>1508</v>
      </c>
      <c r="H6018" s="181" t="s">
        <v>7</v>
      </c>
      <c r="I6018" s="181" t="s">
        <v>5745</v>
      </c>
      <c r="J6018" s="181">
        <v>22320</v>
      </c>
      <c r="K6018" s="181">
        <v>15</v>
      </c>
      <c r="L6018" s="181"/>
      <c r="M6018" s="181"/>
      <c r="N6018" s="596" t="s">
        <v>292</v>
      </c>
    </row>
    <row r="6019" spans="1:14" s="158" customFormat="1" ht="18" customHeight="1" x14ac:dyDescent="0.25">
      <c r="A6019" s="181">
        <v>29050</v>
      </c>
      <c r="B6019" s="701" t="s">
        <v>8371</v>
      </c>
      <c r="C6019" s="181" t="s">
        <v>8047</v>
      </c>
      <c r="D6019" s="181" t="s">
        <v>1674</v>
      </c>
      <c r="E6019" s="181" t="s">
        <v>8363</v>
      </c>
      <c r="F6019" s="181" t="s">
        <v>304</v>
      </c>
      <c r="G6019" s="181" t="s">
        <v>1508</v>
      </c>
      <c r="H6019" s="181" t="s">
        <v>7</v>
      </c>
      <c r="I6019" s="181" t="s">
        <v>8337</v>
      </c>
      <c r="J6019" s="181">
        <v>42030</v>
      </c>
      <c r="K6019" s="181">
        <v>48</v>
      </c>
      <c r="L6019" s="181"/>
      <c r="M6019" s="181"/>
      <c r="N6019" s="596" t="s">
        <v>292</v>
      </c>
    </row>
    <row r="6020" spans="1:14" s="158" customFormat="1" ht="18" customHeight="1" x14ac:dyDescent="0.25">
      <c r="A6020" s="181">
        <v>29232</v>
      </c>
      <c r="B6020" s="701" t="s">
        <v>13833</v>
      </c>
      <c r="C6020" s="181" t="s">
        <v>13834</v>
      </c>
      <c r="D6020" s="181" t="s">
        <v>1674</v>
      </c>
      <c r="E6020" s="181" t="s">
        <v>8363</v>
      </c>
      <c r="F6020" s="181" t="s">
        <v>304</v>
      </c>
      <c r="G6020" s="181" t="s">
        <v>1509</v>
      </c>
      <c r="H6020" s="181" t="s">
        <v>7</v>
      </c>
      <c r="I6020" s="181" t="s">
        <v>8396</v>
      </c>
      <c r="J6020" s="181">
        <v>59450</v>
      </c>
      <c r="K6020" s="181">
        <v>38</v>
      </c>
      <c r="L6020" s="181"/>
      <c r="M6020" s="181"/>
      <c r="N6020" s="596" t="s">
        <v>292</v>
      </c>
    </row>
    <row r="6021" spans="1:14" s="158" customFormat="1" ht="18" customHeight="1" x14ac:dyDescent="0.25">
      <c r="A6021" s="181">
        <v>20622</v>
      </c>
      <c r="B6021" s="701" t="s">
        <v>8373</v>
      </c>
      <c r="C6021" s="181" t="s">
        <v>8048</v>
      </c>
      <c r="D6021" s="181" t="s">
        <v>1674</v>
      </c>
      <c r="E6021" s="181" t="s">
        <v>7870</v>
      </c>
      <c r="F6021" s="181" t="s">
        <v>304</v>
      </c>
      <c r="G6021" s="181" t="s">
        <v>1508</v>
      </c>
      <c r="H6021" s="181" t="s">
        <v>7</v>
      </c>
      <c r="I6021" s="181" t="s">
        <v>7961</v>
      </c>
      <c r="J6021" s="181">
        <v>19050</v>
      </c>
      <c r="K6021" s="181">
        <v>37</v>
      </c>
      <c r="L6021" s="181"/>
      <c r="M6021" s="181"/>
      <c r="N6021" s="596" t="s">
        <v>292</v>
      </c>
    </row>
    <row r="6022" spans="1:14" s="158" customFormat="1" ht="18" customHeight="1" x14ac:dyDescent="0.25">
      <c r="A6022" s="181">
        <v>11404</v>
      </c>
      <c r="B6022" s="701" t="s">
        <v>11139</v>
      </c>
      <c r="C6022" s="181" t="s">
        <v>8329</v>
      </c>
      <c r="D6022" s="181" t="s">
        <v>1683</v>
      </c>
      <c r="E6022" s="181" t="s">
        <v>11140</v>
      </c>
      <c r="F6022" s="181" t="s">
        <v>304</v>
      </c>
      <c r="G6022" s="181" t="s">
        <v>1680</v>
      </c>
      <c r="H6022" s="181" t="s">
        <v>7</v>
      </c>
      <c r="I6022" s="181" t="s">
        <v>11141</v>
      </c>
      <c r="J6022" s="181">
        <v>94910</v>
      </c>
      <c r="K6022" s="181">
        <v>10</v>
      </c>
      <c r="L6022" s="181"/>
      <c r="M6022" s="181"/>
      <c r="N6022" s="596" t="s">
        <v>292</v>
      </c>
    </row>
    <row r="6023" spans="1:14" s="158" customFormat="1" ht="18" customHeight="1" x14ac:dyDescent="0.25">
      <c r="A6023" s="181">
        <v>25515</v>
      </c>
      <c r="B6023" s="701" t="s">
        <v>8375</v>
      </c>
      <c r="C6023" s="181" t="s">
        <v>8332</v>
      </c>
      <c r="D6023" s="181" t="s">
        <v>1683</v>
      </c>
      <c r="E6023" s="181" t="s">
        <v>1754</v>
      </c>
      <c r="F6023" s="181" t="s">
        <v>304</v>
      </c>
      <c r="G6023" s="181" t="s">
        <v>1680</v>
      </c>
      <c r="H6023" s="181" t="s">
        <v>7</v>
      </c>
      <c r="I6023" s="181" t="s">
        <v>1326</v>
      </c>
      <c r="J6023" s="181">
        <v>150350</v>
      </c>
      <c r="K6023" s="181">
        <v>65</v>
      </c>
      <c r="L6023" s="181"/>
      <c r="M6023" s="181"/>
      <c r="N6023" s="596" t="s">
        <v>292</v>
      </c>
    </row>
    <row r="6024" spans="1:14" s="158" customFormat="1" ht="18" customHeight="1" x14ac:dyDescent="0.25">
      <c r="A6024" s="181">
        <v>25512</v>
      </c>
      <c r="B6024" s="701" t="s">
        <v>8377</v>
      </c>
      <c r="C6024" s="181" t="s">
        <v>8054</v>
      </c>
      <c r="D6024" s="181" t="s">
        <v>1683</v>
      </c>
      <c r="E6024" s="181" t="s">
        <v>7750</v>
      </c>
      <c r="F6024" s="181" t="s">
        <v>304</v>
      </c>
      <c r="G6024" s="181" t="s">
        <v>1680</v>
      </c>
      <c r="H6024" s="181" t="s">
        <v>7</v>
      </c>
      <c r="I6024" s="181" t="s">
        <v>8378</v>
      </c>
      <c r="J6024" s="181">
        <v>107560</v>
      </c>
      <c r="K6024" s="181">
        <v>13</v>
      </c>
      <c r="L6024" s="181"/>
      <c r="M6024" s="181"/>
      <c r="N6024" s="596" t="s">
        <v>292</v>
      </c>
    </row>
    <row r="6025" spans="1:14" s="158" customFormat="1" ht="18" customHeight="1" x14ac:dyDescent="0.25">
      <c r="A6025" s="181">
        <v>26103</v>
      </c>
      <c r="B6025" s="701" t="s">
        <v>8379</v>
      </c>
      <c r="C6025" s="181" t="s">
        <v>8232</v>
      </c>
      <c r="D6025" s="181" t="s">
        <v>1718</v>
      </c>
      <c r="E6025" s="181" t="s">
        <v>8381</v>
      </c>
      <c r="F6025" s="181" t="s">
        <v>304</v>
      </c>
      <c r="G6025" s="181" t="s">
        <v>1508</v>
      </c>
      <c r="H6025" s="181" t="s">
        <v>7</v>
      </c>
      <c r="I6025" s="181" t="s">
        <v>8352</v>
      </c>
      <c r="J6025" s="181">
        <v>30340</v>
      </c>
      <c r="K6025" s="181">
        <v>37</v>
      </c>
      <c r="L6025" s="181"/>
      <c r="M6025" s="181"/>
      <c r="N6025" s="596" t="s">
        <v>292</v>
      </c>
    </row>
    <row r="6026" spans="1:14" s="158" customFormat="1" ht="18" customHeight="1" x14ac:dyDescent="0.25">
      <c r="A6026" s="181">
        <v>17093</v>
      </c>
      <c r="B6026" s="701" t="s">
        <v>8382</v>
      </c>
      <c r="C6026" s="181" t="s">
        <v>8236</v>
      </c>
      <c r="D6026" s="181" t="s">
        <v>1718</v>
      </c>
      <c r="E6026" s="181" t="s">
        <v>8383</v>
      </c>
      <c r="F6026" s="181" t="s">
        <v>304</v>
      </c>
      <c r="G6026" s="181" t="s">
        <v>1508</v>
      </c>
      <c r="H6026" s="181" t="s">
        <v>7</v>
      </c>
      <c r="I6026" s="181" t="s">
        <v>8206</v>
      </c>
      <c r="J6026" s="181">
        <v>27040</v>
      </c>
      <c r="K6026" s="181">
        <v>9</v>
      </c>
      <c r="L6026" s="181"/>
      <c r="M6026" s="181"/>
      <c r="N6026" s="596" t="s">
        <v>292</v>
      </c>
    </row>
    <row r="6027" spans="1:14" s="158" customFormat="1" ht="18" customHeight="1" x14ac:dyDescent="0.25">
      <c r="A6027" s="181">
        <v>28422</v>
      </c>
      <c r="B6027" s="701" t="s">
        <v>8385</v>
      </c>
      <c r="C6027" s="181" t="s">
        <v>8386</v>
      </c>
      <c r="D6027" s="181" t="s">
        <v>1718</v>
      </c>
      <c r="E6027" s="181" t="s">
        <v>8383</v>
      </c>
      <c r="F6027" s="181" t="s">
        <v>304</v>
      </c>
      <c r="G6027" s="181" t="s">
        <v>1509</v>
      </c>
      <c r="H6027" s="181" t="s">
        <v>7</v>
      </c>
      <c r="I6027" s="181" t="s">
        <v>18802</v>
      </c>
      <c r="J6027" s="181">
        <v>34500</v>
      </c>
      <c r="K6027" s="181">
        <v>52</v>
      </c>
      <c r="L6027" s="181"/>
      <c r="M6027" s="181"/>
      <c r="N6027" s="596" t="s">
        <v>292</v>
      </c>
    </row>
    <row r="6028" spans="1:14" s="158" customFormat="1" ht="18" customHeight="1" x14ac:dyDescent="0.25">
      <c r="A6028" s="181">
        <v>25087</v>
      </c>
      <c r="B6028" s="701" t="s">
        <v>8387</v>
      </c>
      <c r="C6028" s="181" t="s">
        <v>8358</v>
      </c>
      <c r="D6028" s="181" t="s">
        <v>1718</v>
      </c>
      <c r="E6028" s="181" t="s">
        <v>8388</v>
      </c>
      <c r="F6028" s="181" t="s">
        <v>304</v>
      </c>
      <c r="G6028" s="181" t="s">
        <v>1989</v>
      </c>
      <c r="H6028" s="181" t="s">
        <v>13</v>
      </c>
      <c r="I6028" s="181" t="s">
        <v>8359</v>
      </c>
      <c r="J6028" s="181">
        <v>74670</v>
      </c>
      <c r="K6028" s="181">
        <v>6</v>
      </c>
      <c r="L6028" s="181"/>
      <c r="M6028" s="181"/>
      <c r="N6028" s="596" t="s">
        <v>292</v>
      </c>
    </row>
    <row r="6029" spans="1:14" s="158" customFormat="1" ht="18" customHeight="1" x14ac:dyDescent="0.25">
      <c r="A6029" s="181">
        <v>27797</v>
      </c>
      <c r="B6029" s="701" t="s">
        <v>8389</v>
      </c>
      <c r="C6029" s="181" t="s">
        <v>8390</v>
      </c>
      <c r="D6029" s="181" t="s">
        <v>1718</v>
      </c>
      <c r="E6029" s="181" t="s">
        <v>8388</v>
      </c>
      <c r="F6029" s="181" t="s">
        <v>304</v>
      </c>
      <c r="G6029" s="181" t="s">
        <v>1508</v>
      </c>
      <c r="H6029" s="181" t="s">
        <v>7</v>
      </c>
      <c r="I6029" s="181" t="s">
        <v>8340</v>
      </c>
      <c r="J6029" s="181">
        <v>32900</v>
      </c>
      <c r="K6029" s="181">
        <v>131</v>
      </c>
      <c r="L6029" s="181"/>
      <c r="M6029" s="181"/>
      <c r="N6029" s="596" t="s">
        <v>292</v>
      </c>
    </row>
    <row r="6030" spans="1:14" s="158" customFormat="1" ht="18" customHeight="1" x14ac:dyDescent="0.25">
      <c r="A6030" s="181">
        <v>29227</v>
      </c>
      <c r="B6030" s="701" t="s">
        <v>8391</v>
      </c>
      <c r="C6030" s="181" t="s">
        <v>8362</v>
      </c>
      <c r="D6030" s="181" t="s">
        <v>1718</v>
      </c>
      <c r="E6030" s="181" t="s">
        <v>8388</v>
      </c>
      <c r="F6030" s="181" t="s">
        <v>304</v>
      </c>
      <c r="G6030" s="181" t="s">
        <v>1509</v>
      </c>
      <c r="H6030" s="181" t="s">
        <v>7</v>
      </c>
      <c r="I6030" s="181" t="s">
        <v>8343</v>
      </c>
      <c r="J6030" s="181">
        <v>36180</v>
      </c>
      <c r="K6030" s="181">
        <v>6</v>
      </c>
      <c r="L6030" s="181"/>
      <c r="M6030" s="181"/>
      <c r="N6030" s="596" t="s">
        <v>292</v>
      </c>
    </row>
    <row r="6031" spans="1:14" s="158" customFormat="1" ht="18" customHeight="1" x14ac:dyDescent="0.25">
      <c r="A6031" s="181">
        <v>30656</v>
      </c>
      <c r="B6031" s="701" t="s">
        <v>18803</v>
      </c>
      <c r="C6031" s="181" t="s">
        <v>18804</v>
      </c>
      <c r="D6031" s="181" t="s">
        <v>1718</v>
      </c>
      <c r="E6031" s="181" t="s">
        <v>8149</v>
      </c>
      <c r="F6031" s="181" t="s">
        <v>304</v>
      </c>
      <c r="G6031" s="181" t="s">
        <v>1509</v>
      </c>
      <c r="H6031" s="181" t="s">
        <v>7</v>
      </c>
      <c r="I6031" s="181" t="s">
        <v>8346</v>
      </c>
      <c r="J6031" s="181">
        <v>53510</v>
      </c>
      <c r="K6031" s="181">
        <v>20</v>
      </c>
      <c r="L6031" s="181"/>
      <c r="M6031" s="181"/>
      <c r="N6031" s="596" t="s">
        <v>292</v>
      </c>
    </row>
    <row r="6032" spans="1:14" s="158" customFormat="1" ht="18" customHeight="1" x14ac:dyDescent="0.25">
      <c r="A6032" s="181">
        <v>13135</v>
      </c>
      <c r="B6032" s="701" t="s">
        <v>15915</v>
      </c>
      <c r="C6032" s="181" t="s">
        <v>8348</v>
      </c>
      <c r="D6032" s="181" t="s">
        <v>1718</v>
      </c>
      <c r="E6032" s="181" t="s">
        <v>15916</v>
      </c>
      <c r="F6032" s="181" t="s">
        <v>304</v>
      </c>
      <c r="G6032" s="181" t="s">
        <v>1508</v>
      </c>
      <c r="H6032" s="181" t="s">
        <v>7</v>
      </c>
      <c r="I6032" s="181" t="s">
        <v>15917</v>
      </c>
      <c r="J6032" s="181">
        <v>23070</v>
      </c>
      <c r="K6032" s="181">
        <v>10</v>
      </c>
      <c r="L6032" s="181"/>
      <c r="M6032" s="181"/>
      <c r="N6032" s="596" t="s">
        <v>292</v>
      </c>
    </row>
    <row r="6033" spans="1:14" s="158" customFormat="1" ht="18" customHeight="1" x14ac:dyDescent="0.25">
      <c r="A6033" s="181">
        <v>16683</v>
      </c>
      <c r="B6033" s="701" t="s">
        <v>8393</v>
      </c>
      <c r="C6033" s="181" t="s">
        <v>8394</v>
      </c>
      <c r="D6033" s="181" t="s">
        <v>1718</v>
      </c>
      <c r="E6033" s="181" t="s">
        <v>7747</v>
      </c>
      <c r="F6033" s="181" t="s">
        <v>304</v>
      </c>
      <c r="G6033" s="181" t="s">
        <v>1508</v>
      </c>
      <c r="H6033" s="181" t="s">
        <v>7</v>
      </c>
      <c r="I6033" s="181" t="s">
        <v>8395</v>
      </c>
      <c r="J6033" s="181">
        <v>24180</v>
      </c>
      <c r="K6033" s="181">
        <v>34</v>
      </c>
      <c r="L6033" s="181"/>
      <c r="M6033" s="181"/>
      <c r="N6033" s="596" t="s">
        <v>292</v>
      </c>
    </row>
    <row r="6034" spans="1:14" s="158" customFormat="1" ht="18" customHeight="1" x14ac:dyDescent="0.25">
      <c r="A6034" s="181">
        <v>17694</v>
      </c>
      <c r="B6034" s="701" t="s">
        <v>13836</v>
      </c>
      <c r="C6034" s="181" t="s">
        <v>12668</v>
      </c>
      <c r="D6034" s="181" t="s">
        <v>1718</v>
      </c>
      <c r="E6034" s="181" t="s">
        <v>7866</v>
      </c>
      <c r="F6034" s="181" t="s">
        <v>304</v>
      </c>
      <c r="G6034" s="181" t="s">
        <v>1508</v>
      </c>
      <c r="H6034" s="181" t="s">
        <v>7</v>
      </c>
      <c r="I6034" s="181" t="s">
        <v>1430</v>
      </c>
      <c r="J6034" s="181">
        <v>59730</v>
      </c>
      <c r="K6034" s="181">
        <v>30</v>
      </c>
      <c r="L6034" s="181"/>
      <c r="M6034" s="181"/>
      <c r="N6034" s="596" t="s">
        <v>292</v>
      </c>
    </row>
    <row r="6035" spans="1:14" s="158" customFormat="1" ht="18" customHeight="1" x14ac:dyDescent="0.25">
      <c r="A6035" s="181">
        <v>27229</v>
      </c>
      <c r="B6035" s="701" t="s">
        <v>8399</v>
      </c>
      <c r="C6035" s="181" t="s">
        <v>8354</v>
      </c>
      <c r="D6035" s="181" t="s">
        <v>1718</v>
      </c>
      <c r="E6035" s="181" t="s">
        <v>8398</v>
      </c>
      <c r="F6035" s="181" t="s">
        <v>304</v>
      </c>
      <c r="G6035" s="181" t="s">
        <v>1508</v>
      </c>
      <c r="H6035" s="181" t="s">
        <v>7</v>
      </c>
      <c r="I6035" s="181" t="s">
        <v>8104</v>
      </c>
      <c r="J6035" s="181">
        <v>27980</v>
      </c>
      <c r="K6035" s="181">
        <v>23</v>
      </c>
      <c r="L6035" s="181"/>
      <c r="M6035" s="181"/>
      <c r="N6035" s="596" t="s">
        <v>292</v>
      </c>
    </row>
    <row r="6036" spans="1:14" s="158" customFormat="1" ht="18" customHeight="1" x14ac:dyDescent="0.25">
      <c r="A6036" s="181">
        <v>29284</v>
      </c>
      <c r="B6036" s="701" t="s">
        <v>8401</v>
      </c>
      <c r="C6036" s="181" t="s">
        <v>8376</v>
      </c>
      <c r="D6036" s="181" t="s">
        <v>1718</v>
      </c>
      <c r="E6036" s="181" t="s">
        <v>8398</v>
      </c>
      <c r="F6036" s="181" t="s">
        <v>304</v>
      </c>
      <c r="G6036" s="181" t="s">
        <v>1989</v>
      </c>
      <c r="H6036" s="181" t="s">
        <v>13</v>
      </c>
      <c r="I6036" s="181" t="s">
        <v>8402</v>
      </c>
      <c r="J6036" s="181">
        <v>70560</v>
      </c>
      <c r="K6036" s="181">
        <v>16</v>
      </c>
      <c r="L6036" s="181"/>
      <c r="M6036" s="181"/>
      <c r="N6036" s="596" t="s">
        <v>292</v>
      </c>
    </row>
    <row r="6037" spans="1:14" s="158" customFormat="1" ht="18" customHeight="1" x14ac:dyDescent="0.25">
      <c r="A6037" s="181">
        <v>27179</v>
      </c>
      <c r="B6037" s="701" t="s">
        <v>8397</v>
      </c>
      <c r="C6037" s="181" t="s">
        <v>8372</v>
      </c>
      <c r="D6037" s="181" t="s">
        <v>1718</v>
      </c>
      <c r="E6037" s="181" t="s">
        <v>8398</v>
      </c>
      <c r="F6037" s="181" t="s">
        <v>304</v>
      </c>
      <c r="G6037" s="181" t="s">
        <v>1509</v>
      </c>
      <c r="H6037" s="181" t="s">
        <v>7</v>
      </c>
      <c r="I6037" s="181" t="s">
        <v>8104</v>
      </c>
      <c r="J6037" s="181">
        <v>47030</v>
      </c>
      <c r="K6037" s="181">
        <v>21</v>
      </c>
      <c r="L6037" s="181"/>
      <c r="M6037" s="181"/>
      <c r="N6037" s="596" t="s">
        <v>292</v>
      </c>
    </row>
    <row r="6038" spans="1:14" s="158" customFormat="1" ht="18" customHeight="1" x14ac:dyDescent="0.25">
      <c r="A6038" s="181">
        <v>29053</v>
      </c>
      <c r="B6038" s="701" t="s">
        <v>13837</v>
      </c>
      <c r="C6038" s="181" t="s">
        <v>8356</v>
      </c>
      <c r="D6038" s="181" t="s">
        <v>1718</v>
      </c>
      <c r="E6038" s="181" t="s">
        <v>13838</v>
      </c>
      <c r="F6038" s="181" t="s">
        <v>304</v>
      </c>
      <c r="G6038" s="181" t="s">
        <v>1508</v>
      </c>
      <c r="H6038" s="181" t="s">
        <v>7</v>
      </c>
      <c r="I6038" s="181" t="s">
        <v>13839</v>
      </c>
      <c r="J6038" s="181">
        <v>29870</v>
      </c>
      <c r="K6038" s="181">
        <v>10</v>
      </c>
      <c r="L6038" s="181"/>
      <c r="M6038" s="181"/>
      <c r="N6038" s="596" t="s">
        <v>292</v>
      </c>
    </row>
    <row r="6039" spans="1:14" s="158" customFormat="1" ht="18" customHeight="1" x14ac:dyDescent="0.25">
      <c r="A6039" s="181">
        <v>23238</v>
      </c>
      <c r="B6039" s="701" t="s">
        <v>18805</v>
      </c>
      <c r="C6039" s="181" t="s">
        <v>18806</v>
      </c>
      <c r="D6039" s="181" t="s">
        <v>1718</v>
      </c>
      <c r="E6039" s="181" t="s">
        <v>13838</v>
      </c>
      <c r="F6039" s="181" t="s">
        <v>304</v>
      </c>
      <c r="G6039" s="181" t="s">
        <v>1509</v>
      </c>
      <c r="H6039" s="181" t="s">
        <v>7</v>
      </c>
      <c r="I6039" s="181" t="s">
        <v>13839</v>
      </c>
      <c r="J6039" s="181">
        <v>41580</v>
      </c>
      <c r="K6039" s="181">
        <v>20</v>
      </c>
      <c r="L6039" s="181"/>
      <c r="M6039" s="181"/>
      <c r="N6039" s="596" t="s">
        <v>292</v>
      </c>
    </row>
    <row r="6040" spans="1:14" s="158" customFormat="1" ht="18" customHeight="1" x14ac:dyDescent="0.25">
      <c r="A6040" s="181">
        <v>45867</v>
      </c>
      <c r="B6040" s="701" t="s">
        <v>13840</v>
      </c>
      <c r="C6040" s="181" t="s">
        <v>8361</v>
      </c>
      <c r="D6040" s="181" t="s">
        <v>1738</v>
      </c>
      <c r="E6040" s="181" t="s">
        <v>7721</v>
      </c>
      <c r="F6040" s="181" t="s">
        <v>304</v>
      </c>
      <c r="G6040" s="181" t="s">
        <v>1508</v>
      </c>
      <c r="H6040" s="181" t="s">
        <v>7</v>
      </c>
      <c r="I6040" s="181" t="s">
        <v>8396</v>
      </c>
      <c r="J6040" s="181">
        <v>21800</v>
      </c>
      <c r="K6040" s="181">
        <v>56</v>
      </c>
      <c r="L6040" s="181"/>
      <c r="M6040" s="181"/>
      <c r="N6040" s="596" t="s">
        <v>292</v>
      </c>
    </row>
    <row r="6041" spans="1:14" s="158" customFormat="1" ht="18" customHeight="1" x14ac:dyDescent="0.25">
      <c r="A6041" s="181">
        <v>18635</v>
      </c>
      <c r="B6041" s="701" t="s">
        <v>15918</v>
      </c>
      <c r="C6041" s="181" t="s">
        <v>8026</v>
      </c>
      <c r="D6041" s="181" t="s">
        <v>1738</v>
      </c>
      <c r="E6041" s="181" t="s">
        <v>1754</v>
      </c>
      <c r="F6041" s="181" t="s">
        <v>304</v>
      </c>
      <c r="G6041" s="181" t="s">
        <v>1508</v>
      </c>
      <c r="H6041" s="181" t="s">
        <v>7</v>
      </c>
      <c r="I6041" s="181" t="s">
        <v>8337</v>
      </c>
      <c r="J6041" s="181">
        <v>43230</v>
      </c>
      <c r="K6041" s="181">
        <v>3</v>
      </c>
      <c r="L6041" s="181"/>
      <c r="M6041" s="181"/>
      <c r="N6041" s="596" t="s">
        <v>292</v>
      </c>
    </row>
    <row r="6042" spans="1:14" s="158" customFormat="1" ht="18" customHeight="1" x14ac:dyDescent="0.25">
      <c r="A6042" s="181">
        <v>28424</v>
      </c>
      <c r="B6042" s="701" t="s">
        <v>13841</v>
      </c>
      <c r="C6042" s="181" t="s">
        <v>13842</v>
      </c>
      <c r="D6042" s="181" t="s">
        <v>1739</v>
      </c>
      <c r="E6042" s="181" t="s">
        <v>8383</v>
      </c>
      <c r="F6042" s="181" t="s">
        <v>304</v>
      </c>
      <c r="G6042" s="181" t="s">
        <v>1509</v>
      </c>
      <c r="H6042" s="181" t="s">
        <v>7</v>
      </c>
      <c r="I6042" s="181" t="s">
        <v>501</v>
      </c>
      <c r="J6042" s="181">
        <v>42220</v>
      </c>
      <c r="K6042" s="181">
        <v>64</v>
      </c>
      <c r="L6042" s="181"/>
      <c r="M6042" s="181"/>
      <c r="N6042" s="596" t="s">
        <v>292</v>
      </c>
    </row>
    <row r="6043" spans="1:14" s="158" customFormat="1" ht="18" customHeight="1" x14ac:dyDescent="0.25">
      <c r="A6043" s="181">
        <v>25083</v>
      </c>
      <c r="B6043" s="701" t="s">
        <v>8407</v>
      </c>
      <c r="C6043" s="181" t="s">
        <v>8408</v>
      </c>
      <c r="D6043" s="181" t="s">
        <v>1739</v>
      </c>
      <c r="E6043" s="181" t="s">
        <v>8409</v>
      </c>
      <c r="F6043" s="181" t="s">
        <v>304</v>
      </c>
      <c r="G6043" s="181" t="s">
        <v>1989</v>
      </c>
      <c r="H6043" s="181" t="s">
        <v>13</v>
      </c>
      <c r="I6043" s="181" t="s">
        <v>8288</v>
      </c>
      <c r="J6043" s="181">
        <v>69670</v>
      </c>
      <c r="K6043" s="181">
        <v>2</v>
      </c>
      <c r="L6043" s="181"/>
      <c r="M6043" s="181"/>
      <c r="N6043" s="596" t="s">
        <v>292</v>
      </c>
    </row>
    <row r="6044" spans="1:14" s="158" customFormat="1" ht="18" customHeight="1" x14ac:dyDescent="0.25">
      <c r="A6044" s="181">
        <v>27798</v>
      </c>
      <c r="B6044" s="701" t="s">
        <v>8411</v>
      </c>
      <c r="C6044" s="181" t="s">
        <v>8412</v>
      </c>
      <c r="D6044" s="181" t="s">
        <v>1739</v>
      </c>
      <c r="E6044" s="181" t="s">
        <v>8369</v>
      </c>
      <c r="F6044" s="181" t="s">
        <v>304</v>
      </c>
      <c r="G6044" s="181" t="s">
        <v>1508</v>
      </c>
      <c r="H6044" s="181" t="s">
        <v>7</v>
      </c>
      <c r="I6044" s="181" t="s">
        <v>18801</v>
      </c>
      <c r="J6044" s="181">
        <v>33970</v>
      </c>
      <c r="K6044" s="181">
        <v>70</v>
      </c>
      <c r="L6044" s="181"/>
      <c r="M6044" s="181"/>
      <c r="N6044" s="596" t="s">
        <v>292</v>
      </c>
    </row>
    <row r="6045" spans="1:14" s="158" customFormat="1" ht="18" customHeight="1" x14ac:dyDescent="0.25">
      <c r="A6045" s="181">
        <v>30657</v>
      </c>
      <c r="B6045" s="701" t="s">
        <v>18807</v>
      </c>
      <c r="C6045" s="181" t="s">
        <v>18808</v>
      </c>
      <c r="D6045" s="181" t="s">
        <v>1739</v>
      </c>
      <c r="E6045" s="181" t="s">
        <v>8149</v>
      </c>
      <c r="F6045" s="181" t="s">
        <v>304</v>
      </c>
      <c r="G6045" s="181" t="s">
        <v>1509</v>
      </c>
      <c r="H6045" s="181" t="s">
        <v>7</v>
      </c>
      <c r="I6045" s="181" t="s">
        <v>18809</v>
      </c>
      <c r="J6045" s="181">
        <v>61160</v>
      </c>
      <c r="K6045" s="181">
        <v>20</v>
      </c>
      <c r="L6045" s="181"/>
      <c r="M6045" s="181"/>
      <c r="N6045" s="596" t="s">
        <v>292</v>
      </c>
    </row>
    <row r="6046" spans="1:14" s="158" customFormat="1" ht="18" customHeight="1" x14ac:dyDescent="0.25">
      <c r="A6046" s="181">
        <v>29228</v>
      </c>
      <c r="B6046" s="701" t="s">
        <v>8415</v>
      </c>
      <c r="C6046" s="181" t="s">
        <v>8392</v>
      </c>
      <c r="D6046" s="181" t="s">
        <v>1739</v>
      </c>
      <c r="E6046" s="181" t="s">
        <v>7880</v>
      </c>
      <c r="F6046" s="181" t="s">
        <v>304</v>
      </c>
      <c r="G6046" s="181" t="s">
        <v>1509</v>
      </c>
      <c r="H6046" s="181" t="s">
        <v>7</v>
      </c>
      <c r="I6046" s="181" t="s">
        <v>8416</v>
      </c>
      <c r="J6046" s="181">
        <v>56650</v>
      </c>
      <c r="K6046" s="181">
        <v>37</v>
      </c>
      <c r="L6046" s="181"/>
      <c r="M6046" s="181"/>
      <c r="N6046" s="596" t="s">
        <v>292</v>
      </c>
    </row>
    <row r="6047" spans="1:14" s="158" customFormat="1" ht="18" customHeight="1" x14ac:dyDescent="0.25">
      <c r="A6047" s="181">
        <v>29878</v>
      </c>
      <c r="B6047" s="701" t="s">
        <v>15919</v>
      </c>
      <c r="C6047" s="181" t="s">
        <v>13834</v>
      </c>
      <c r="D6047" s="181" t="s">
        <v>1739</v>
      </c>
      <c r="E6047" s="181" t="s">
        <v>7880</v>
      </c>
      <c r="F6047" s="181" t="s">
        <v>304</v>
      </c>
      <c r="G6047" s="181" t="s">
        <v>1508</v>
      </c>
      <c r="H6047" s="181" t="s">
        <v>7</v>
      </c>
      <c r="I6047" s="181" t="s">
        <v>15920</v>
      </c>
      <c r="J6047" s="181">
        <v>48290</v>
      </c>
      <c r="K6047" s="181">
        <v>16</v>
      </c>
      <c r="L6047" s="181"/>
      <c r="M6047" s="181"/>
      <c r="N6047" s="596" t="s">
        <v>292</v>
      </c>
    </row>
    <row r="6048" spans="1:14" s="158" customFormat="1" ht="18" customHeight="1" x14ac:dyDescent="0.25">
      <c r="A6048" s="181">
        <v>25098</v>
      </c>
      <c r="B6048" s="701" t="s">
        <v>8418</v>
      </c>
      <c r="C6048" s="181" t="s">
        <v>8116</v>
      </c>
      <c r="D6048" s="181" t="s">
        <v>1739</v>
      </c>
      <c r="E6048" s="181" t="s">
        <v>8419</v>
      </c>
      <c r="F6048" s="181" t="s">
        <v>304</v>
      </c>
      <c r="G6048" s="181" t="s">
        <v>1989</v>
      </c>
      <c r="H6048" s="181" t="s">
        <v>13</v>
      </c>
      <c r="I6048" s="181" t="s">
        <v>8396</v>
      </c>
      <c r="J6048" s="181">
        <v>71190</v>
      </c>
      <c r="K6048" s="181">
        <v>13</v>
      </c>
      <c r="L6048" s="181"/>
      <c r="M6048" s="181"/>
      <c r="N6048" s="596" t="s">
        <v>292</v>
      </c>
    </row>
    <row r="6049" spans="1:14" s="158" customFormat="1" ht="18" customHeight="1" x14ac:dyDescent="0.25">
      <c r="A6049" s="181">
        <v>27045</v>
      </c>
      <c r="B6049" s="701" t="s">
        <v>8420</v>
      </c>
      <c r="C6049" s="181" t="s">
        <v>8421</v>
      </c>
      <c r="D6049" s="181" t="s">
        <v>1739</v>
      </c>
      <c r="E6049" s="181" t="s">
        <v>8419</v>
      </c>
      <c r="F6049" s="181" t="s">
        <v>304</v>
      </c>
      <c r="G6049" s="181" t="s">
        <v>1509</v>
      </c>
      <c r="H6049" s="181" t="s">
        <v>7</v>
      </c>
      <c r="I6049" s="181" t="s">
        <v>8422</v>
      </c>
      <c r="J6049" s="181">
        <v>40710</v>
      </c>
      <c r="K6049" s="181">
        <v>59</v>
      </c>
      <c r="L6049" s="181"/>
      <c r="M6049" s="181"/>
      <c r="N6049" s="596" t="s">
        <v>292</v>
      </c>
    </row>
    <row r="6050" spans="1:14" s="158" customFormat="1" ht="18" customHeight="1" x14ac:dyDescent="0.25">
      <c r="A6050" s="181">
        <v>27180</v>
      </c>
      <c r="B6050" s="701" t="s">
        <v>8423</v>
      </c>
      <c r="C6050" s="181" t="s">
        <v>8400</v>
      </c>
      <c r="D6050" s="181" t="s">
        <v>1739</v>
      </c>
      <c r="E6050" s="181" t="s">
        <v>8424</v>
      </c>
      <c r="F6050" s="181" t="s">
        <v>304</v>
      </c>
      <c r="G6050" s="181" t="s">
        <v>1509</v>
      </c>
      <c r="H6050" s="181" t="s">
        <v>7</v>
      </c>
      <c r="I6050" s="181" t="s">
        <v>8425</v>
      </c>
      <c r="J6050" s="181">
        <v>44950</v>
      </c>
      <c r="K6050" s="181">
        <v>8</v>
      </c>
      <c r="L6050" s="181"/>
      <c r="M6050" s="181"/>
      <c r="N6050" s="596" t="s">
        <v>292</v>
      </c>
    </row>
    <row r="6051" spans="1:14" s="158" customFormat="1" ht="18" customHeight="1" x14ac:dyDescent="0.25">
      <c r="A6051" s="181">
        <v>28594</v>
      </c>
      <c r="B6051" s="701" t="s">
        <v>11719</v>
      </c>
      <c r="C6051" s="181" t="s">
        <v>11720</v>
      </c>
      <c r="D6051" s="181" t="s">
        <v>1739</v>
      </c>
      <c r="E6051" s="181" t="s">
        <v>8424</v>
      </c>
      <c r="F6051" s="181" t="s">
        <v>304</v>
      </c>
      <c r="G6051" s="181" t="s">
        <v>1989</v>
      </c>
      <c r="H6051" s="181" t="s">
        <v>13</v>
      </c>
      <c r="I6051" s="181" t="s">
        <v>11721</v>
      </c>
      <c r="J6051" s="181">
        <v>85130</v>
      </c>
      <c r="K6051" s="181">
        <v>1</v>
      </c>
      <c r="L6051" s="181"/>
      <c r="M6051" s="181"/>
      <c r="N6051" s="596" t="s">
        <v>292</v>
      </c>
    </row>
    <row r="6052" spans="1:14" s="158" customFormat="1" ht="18" customHeight="1" x14ac:dyDescent="0.25">
      <c r="A6052" s="181">
        <v>13261</v>
      </c>
      <c r="B6052" s="701" t="s">
        <v>8426</v>
      </c>
      <c r="C6052" s="181" t="s">
        <v>7988</v>
      </c>
      <c r="D6052" s="181" t="s">
        <v>3412</v>
      </c>
      <c r="E6052" s="181" t="s">
        <v>8427</v>
      </c>
      <c r="F6052" s="181" t="s">
        <v>304</v>
      </c>
      <c r="G6052" s="181" t="s">
        <v>1508</v>
      </c>
      <c r="H6052" s="181" t="s">
        <v>7</v>
      </c>
      <c r="I6052" s="181" t="s">
        <v>8403</v>
      </c>
      <c r="J6052" s="181">
        <v>22580</v>
      </c>
      <c r="K6052" s="181">
        <v>58</v>
      </c>
      <c r="L6052" s="181"/>
      <c r="M6052" s="181"/>
      <c r="N6052" s="596" t="s">
        <v>292</v>
      </c>
    </row>
    <row r="6053" spans="1:14" s="158" customFormat="1" ht="18" customHeight="1" x14ac:dyDescent="0.25">
      <c r="A6053" s="181">
        <v>29471</v>
      </c>
      <c r="B6053" s="701" t="s">
        <v>8428</v>
      </c>
      <c r="C6053" s="181" t="s">
        <v>8404</v>
      </c>
      <c r="D6053" s="181" t="s">
        <v>3412</v>
      </c>
      <c r="E6053" s="181" t="s">
        <v>8427</v>
      </c>
      <c r="F6053" s="181" t="s">
        <v>304</v>
      </c>
      <c r="G6053" s="181" t="s">
        <v>1509</v>
      </c>
      <c r="H6053" s="181" t="s">
        <v>7</v>
      </c>
      <c r="I6053" s="181" t="s">
        <v>8405</v>
      </c>
      <c r="J6053" s="181">
        <v>30160</v>
      </c>
      <c r="K6053" s="181">
        <v>22</v>
      </c>
      <c r="L6053" s="181"/>
      <c r="M6053" s="181"/>
      <c r="N6053" s="596" t="s">
        <v>292</v>
      </c>
    </row>
    <row r="6054" spans="1:14" s="158" customFormat="1" ht="18" customHeight="1" x14ac:dyDescent="0.25">
      <c r="A6054" s="181">
        <v>11878</v>
      </c>
      <c r="B6054" s="701" t="s">
        <v>8429</v>
      </c>
      <c r="C6054" s="181" t="s">
        <v>8132</v>
      </c>
      <c r="D6054" s="181" t="s">
        <v>3412</v>
      </c>
      <c r="E6054" s="181" t="s">
        <v>8427</v>
      </c>
      <c r="F6054" s="181" t="s">
        <v>304</v>
      </c>
      <c r="G6054" s="181" t="s">
        <v>1989</v>
      </c>
      <c r="H6054" s="181" t="s">
        <v>13</v>
      </c>
      <c r="I6054" s="181" t="s">
        <v>8406</v>
      </c>
      <c r="J6054" s="181">
        <v>68020</v>
      </c>
      <c r="K6054" s="181">
        <v>9</v>
      </c>
      <c r="L6054" s="181"/>
      <c r="M6054" s="181"/>
      <c r="N6054" s="596" t="s">
        <v>292</v>
      </c>
    </row>
    <row r="6055" spans="1:14" s="158" customFormat="1" ht="18" customHeight="1" x14ac:dyDescent="0.25">
      <c r="A6055" s="181">
        <v>28580</v>
      </c>
      <c r="B6055" s="701" t="s">
        <v>8430</v>
      </c>
      <c r="C6055" s="181" t="s">
        <v>8135</v>
      </c>
      <c r="D6055" s="181" t="s">
        <v>3412</v>
      </c>
      <c r="E6055" s="181" t="s">
        <v>8431</v>
      </c>
      <c r="F6055" s="181" t="s">
        <v>304</v>
      </c>
      <c r="G6055" s="181" t="s">
        <v>1989</v>
      </c>
      <c r="H6055" s="181" t="s">
        <v>13</v>
      </c>
      <c r="I6055" s="181" t="s">
        <v>8417</v>
      </c>
      <c r="J6055" s="181">
        <v>136670</v>
      </c>
      <c r="K6055" s="181">
        <v>17</v>
      </c>
      <c r="L6055" s="181"/>
      <c r="M6055" s="181"/>
      <c r="N6055" s="596" t="s">
        <v>292</v>
      </c>
    </row>
    <row r="6056" spans="1:14" s="158" customFormat="1" ht="18" customHeight="1" x14ac:dyDescent="0.25">
      <c r="A6056" s="181">
        <v>13260</v>
      </c>
      <c r="B6056" s="701" t="s">
        <v>8432</v>
      </c>
      <c r="C6056" s="181" t="s">
        <v>8390</v>
      </c>
      <c r="D6056" s="181" t="s">
        <v>3434</v>
      </c>
      <c r="E6056" s="181" t="s">
        <v>8427</v>
      </c>
      <c r="F6056" s="181" t="s">
        <v>304</v>
      </c>
      <c r="G6056" s="181" t="s">
        <v>1508</v>
      </c>
      <c r="H6056" s="181" t="s">
        <v>7</v>
      </c>
      <c r="I6056" s="181" t="s">
        <v>8410</v>
      </c>
      <c r="J6056" s="181">
        <v>22700</v>
      </c>
      <c r="K6056" s="181">
        <v>112</v>
      </c>
      <c r="L6056" s="181"/>
      <c r="M6056" s="181"/>
      <c r="N6056" s="596" t="s">
        <v>292</v>
      </c>
    </row>
    <row r="6057" spans="1:14" s="158" customFormat="1" ht="18" customHeight="1" x14ac:dyDescent="0.25">
      <c r="A6057" s="181">
        <v>29472</v>
      </c>
      <c r="B6057" s="701" t="s">
        <v>8433</v>
      </c>
      <c r="C6057" s="181" t="s">
        <v>8140</v>
      </c>
      <c r="D6057" s="181" t="s">
        <v>3434</v>
      </c>
      <c r="E6057" s="181" t="s">
        <v>8427</v>
      </c>
      <c r="F6057" s="181" t="s">
        <v>304</v>
      </c>
      <c r="G6057" s="181" t="s">
        <v>1509</v>
      </c>
      <c r="H6057" s="181" t="s">
        <v>7</v>
      </c>
      <c r="I6057" s="181" t="s">
        <v>8413</v>
      </c>
      <c r="J6057" s="181">
        <v>39560</v>
      </c>
      <c r="K6057" s="181">
        <v>21</v>
      </c>
      <c r="L6057" s="181"/>
      <c r="M6057" s="181"/>
      <c r="N6057" s="596" t="s">
        <v>292</v>
      </c>
    </row>
    <row r="6058" spans="1:14" s="158" customFormat="1" ht="18" customHeight="1" x14ac:dyDescent="0.25">
      <c r="A6058" s="181">
        <v>29473</v>
      </c>
      <c r="B6058" s="701" t="s">
        <v>8434</v>
      </c>
      <c r="C6058" s="181" t="s">
        <v>8435</v>
      </c>
      <c r="D6058" s="181" t="s">
        <v>3434</v>
      </c>
      <c r="E6058" s="181" t="s">
        <v>8436</v>
      </c>
      <c r="F6058" s="181" t="s">
        <v>304</v>
      </c>
      <c r="G6058" s="181" t="s">
        <v>1509</v>
      </c>
      <c r="H6058" s="181" t="s">
        <v>7</v>
      </c>
      <c r="I6058" s="181" t="s">
        <v>8437</v>
      </c>
      <c r="J6058" s="181">
        <v>50100</v>
      </c>
      <c r="K6058" s="181">
        <v>28</v>
      </c>
      <c r="L6058" s="181"/>
      <c r="M6058" s="181"/>
      <c r="N6058" s="596" t="s">
        <v>292</v>
      </c>
    </row>
    <row r="6059" spans="1:14" s="158" customFormat="1" ht="18" customHeight="1" x14ac:dyDescent="0.25">
      <c r="A6059" s="181">
        <v>28578</v>
      </c>
      <c r="B6059" s="701" t="s">
        <v>8438</v>
      </c>
      <c r="C6059" s="181" t="s">
        <v>8439</v>
      </c>
      <c r="D6059" s="181" t="s">
        <v>3434</v>
      </c>
      <c r="E6059" s="181" t="s">
        <v>8431</v>
      </c>
      <c r="F6059" s="181" t="s">
        <v>304</v>
      </c>
      <c r="G6059" s="181" t="s">
        <v>1989</v>
      </c>
      <c r="H6059" s="181" t="s">
        <v>13</v>
      </c>
      <c r="I6059" s="181" t="s">
        <v>8417</v>
      </c>
      <c r="J6059" s="181">
        <v>133920</v>
      </c>
      <c r="K6059" s="181">
        <v>18</v>
      </c>
      <c r="L6059" s="181"/>
      <c r="M6059" s="181"/>
      <c r="N6059" s="596" t="s">
        <v>292</v>
      </c>
    </row>
    <row r="6060" spans="1:14" s="158" customFormat="1" ht="18" customHeight="1" x14ac:dyDescent="0.25">
      <c r="A6060" s="181">
        <v>28425</v>
      </c>
      <c r="B6060" s="701" t="s">
        <v>13843</v>
      </c>
      <c r="C6060" s="181" t="s">
        <v>13844</v>
      </c>
      <c r="D6060" s="181" t="s">
        <v>1748</v>
      </c>
      <c r="E6060" s="181" t="s">
        <v>8383</v>
      </c>
      <c r="F6060" s="181" t="s">
        <v>304</v>
      </c>
      <c r="G6060" s="181" t="s">
        <v>1509</v>
      </c>
      <c r="H6060" s="181" t="s">
        <v>7</v>
      </c>
      <c r="I6060" s="181" t="s">
        <v>501</v>
      </c>
      <c r="J6060" s="181">
        <v>42220</v>
      </c>
      <c r="K6060" s="181">
        <v>66</v>
      </c>
      <c r="L6060" s="181"/>
      <c r="M6060" s="181"/>
      <c r="N6060" s="596" t="s">
        <v>292</v>
      </c>
    </row>
    <row r="6061" spans="1:14" s="158" customFormat="1" ht="18" customHeight="1" x14ac:dyDescent="0.25">
      <c r="A6061" s="181">
        <v>25081</v>
      </c>
      <c r="B6061" s="701" t="s">
        <v>8440</v>
      </c>
      <c r="C6061" s="181" t="s">
        <v>8151</v>
      </c>
      <c r="D6061" s="181" t="s">
        <v>1748</v>
      </c>
      <c r="E6061" s="181" t="s">
        <v>8409</v>
      </c>
      <c r="F6061" s="181" t="s">
        <v>304</v>
      </c>
      <c r="G6061" s="181" t="s">
        <v>1989</v>
      </c>
      <c r="H6061" s="181" t="s">
        <v>13</v>
      </c>
      <c r="I6061" s="181" t="s">
        <v>8104</v>
      </c>
      <c r="J6061" s="181">
        <v>69670</v>
      </c>
      <c r="K6061" s="181">
        <v>3</v>
      </c>
      <c r="L6061" s="181"/>
      <c r="M6061" s="181"/>
      <c r="N6061" s="596" t="s">
        <v>292</v>
      </c>
    </row>
    <row r="6062" spans="1:14" s="158" customFormat="1" ht="18" customHeight="1" x14ac:dyDescent="0.25">
      <c r="A6062" s="181">
        <v>27799</v>
      </c>
      <c r="B6062" s="701" t="s">
        <v>8441</v>
      </c>
      <c r="C6062" s="181" t="s">
        <v>8442</v>
      </c>
      <c r="D6062" s="181" t="s">
        <v>1748</v>
      </c>
      <c r="E6062" s="181" t="s">
        <v>8369</v>
      </c>
      <c r="F6062" s="181" t="s">
        <v>304</v>
      </c>
      <c r="G6062" s="181" t="s">
        <v>1508</v>
      </c>
      <c r="H6062" s="181" t="s">
        <v>7</v>
      </c>
      <c r="I6062" s="181" t="s">
        <v>8402</v>
      </c>
      <c r="J6062" s="181">
        <v>33400</v>
      </c>
      <c r="K6062" s="181">
        <v>74</v>
      </c>
      <c r="L6062" s="181"/>
      <c r="M6062" s="181"/>
      <c r="N6062" s="596" t="s">
        <v>292</v>
      </c>
    </row>
    <row r="6063" spans="1:14" s="158" customFormat="1" ht="18" customHeight="1" x14ac:dyDescent="0.25">
      <c r="A6063" s="181">
        <v>25078</v>
      </c>
      <c r="B6063" s="701" t="s">
        <v>8443</v>
      </c>
      <c r="C6063" s="181" t="s">
        <v>8444</v>
      </c>
      <c r="D6063" s="181" t="s">
        <v>1748</v>
      </c>
      <c r="E6063" s="181" t="s">
        <v>8149</v>
      </c>
      <c r="F6063" s="181" t="s">
        <v>304</v>
      </c>
      <c r="G6063" s="181" t="s">
        <v>1989</v>
      </c>
      <c r="H6063" s="181" t="s">
        <v>13</v>
      </c>
      <c r="I6063" s="181" t="s">
        <v>8414</v>
      </c>
      <c r="J6063" s="181">
        <v>88810</v>
      </c>
      <c r="K6063" s="181">
        <v>17</v>
      </c>
      <c r="L6063" s="181"/>
      <c r="M6063" s="181"/>
      <c r="N6063" s="596" t="s">
        <v>292</v>
      </c>
    </row>
    <row r="6064" spans="1:14" s="158" customFormat="1" ht="18" customHeight="1" x14ac:dyDescent="0.25">
      <c r="A6064" s="181">
        <v>30658</v>
      </c>
      <c r="B6064" s="701" t="s">
        <v>18810</v>
      </c>
      <c r="C6064" s="181" t="s">
        <v>18811</v>
      </c>
      <c r="D6064" s="181" t="s">
        <v>1748</v>
      </c>
      <c r="E6064" s="181" t="s">
        <v>8149</v>
      </c>
      <c r="F6064" s="181" t="s">
        <v>304</v>
      </c>
      <c r="G6064" s="181" t="s">
        <v>1509</v>
      </c>
      <c r="H6064" s="181" t="s">
        <v>7</v>
      </c>
      <c r="I6064" s="181" t="s">
        <v>8296</v>
      </c>
      <c r="J6064" s="181">
        <v>61160</v>
      </c>
      <c r="K6064" s="181">
        <v>20</v>
      </c>
      <c r="L6064" s="181"/>
      <c r="M6064" s="181"/>
      <c r="N6064" s="596" t="s">
        <v>292</v>
      </c>
    </row>
    <row r="6065" spans="1:14" s="158" customFormat="1" ht="18" customHeight="1" x14ac:dyDescent="0.25">
      <c r="A6065" s="181">
        <v>29229</v>
      </c>
      <c r="B6065" s="701" t="s">
        <v>13845</v>
      </c>
      <c r="C6065" s="181" t="s">
        <v>13846</v>
      </c>
      <c r="D6065" s="181" t="s">
        <v>1748</v>
      </c>
      <c r="E6065" s="181" t="s">
        <v>7880</v>
      </c>
      <c r="F6065" s="181" t="s">
        <v>304</v>
      </c>
      <c r="G6065" s="181" t="s">
        <v>1509</v>
      </c>
      <c r="H6065" s="181" t="s">
        <v>7</v>
      </c>
      <c r="I6065" s="181" t="s">
        <v>8416</v>
      </c>
      <c r="J6065" s="181">
        <v>56730</v>
      </c>
      <c r="K6065" s="181">
        <v>35</v>
      </c>
      <c r="L6065" s="181"/>
      <c r="M6065" s="181"/>
      <c r="N6065" s="596" t="s">
        <v>292</v>
      </c>
    </row>
    <row r="6066" spans="1:14" s="158" customFormat="1" ht="18" customHeight="1" x14ac:dyDescent="0.25">
      <c r="A6066" s="181">
        <v>29879</v>
      </c>
      <c r="B6066" s="701" t="s">
        <v>15921</v>
      </c>
      <c r="C6066" s="181" t="s">
        <v>13842</v>
      </c>
      <c r="D6066" s="181" t="s">
        <v>1748</v>
      </c>
      <c r="E6066" s="181" t="s">
        <v>7880</v>
      </c>
      <c r="F6066" s="181" t="s">
        <v>304</v>
      </c>
      <c r="G6066" s="181" t="s">
        <v>1508</v>
      </c>
      <c r="H6066" s="181" t="s">
        <v>7</v>
      </c>
      <c r="I6066" s="181" t="s">
        <v>15920</v>
      </c>
      <c r="J6066" s="181">
        <v>48290</v>
      </c>
      <c r="K6066" s="181">
        <v>12</v>
      </c>
      <c r="L6066" s="181"/>
      <c r="M6066" s="181"/>
      <c r="N6066" s="596" t="s">
        <v>292</v>
      </c>
    </row>
    <row r="6067" spans="1:14" s="158" customFormat="1" ht="18" customHeight="1" x14ac:dyDescent="0.25">
      <c r="A6067" s="181">
        <v>16674</v>
      </c>
      <c r="B6067" s="701" t="s">
        <v>8445</v>
      </c>
      <c r="C6067" s="181" t="s">
        <v>8446</v>
      </c>
      <c r="D6067" s="181" t="s">
        <v>1748</v>
      </c>
      <c r="E6067" s="181" t="s">
        <v>7747</v>
      </c>
      <c r="F6067" s="181" t="s">
        <v>304</v>
      </c>
      <c r="G6067" s="181" t="s">
        <v>1508</v>
      </c>
      <c r="H6067" s="181" t="s">
        <v>7</v>
      </c>
      <c r="I6067" s="181" t="s">
        <v>8334</v>
      </c>
      <c r="J6067" s="181">
        <v>30580</v>
      </c>
      <c r="K6067" s="181">
        <v>11</v>
      </c>
      <c r="L6067" s="181"/>
      <c r="M6067" s="181"/>
      <c r="N6067" s="596" t="s">
        <v>292</v>
      </c>
    </row>
    <row r="6068" spans="1:14" s="158" customFormat="1" ht="18" customHeight="1" x14ac:dyDescent="0.25">
      <c r="A6068" s="181">
        <v>25097</v>
      </c>
      <c r="B6068" s="701" t="s">
        <v>8447</v>
      </c>
      <c r="C6068" s="181" t="s">
        <v>8158</v>
      </c>
      <c r="D6068" s="181" t="s">
        <v>1748</v>
      </c>
      <c r="E6068" s="181" t="s">
        <v>8419</v>
      </c>
      <c r="F6068" s="181" t="s">
        <v>304</v>
      </c>
      <c r="G6068" s="181" t="s">
        <v>1989</v>
      </c>
      <c r="H6068" s="181" t="s">
        <v>13</v>
      </c>
      <c r="I6068" s="181" t="s">
        <v>8396</v>
      </c>
      <c r="J6068" s="181">
        <v>65580</v>
      </c>
      <c r="K6068" s="181">
        <v>7</v>
      </c>
      <c r="L6068" s="181"/>
      <c r="M6068" s="181"/>
      <c r="N6068" s="596" t="s">
        <v>292</v>
      </c>
    </row>
    <row r="6069" spans="1:14" s="158" customFormat="1" ht="18" customHeight="1" x14ac:dyDescent="0.25">
      <c r="A6069" s="181">
        <v>27046</v>
      </c>
      <c r="B6069" s="701" t="s">
        <v>8448</v>
      </c>
      <c r="C6069" s="181" t="s">
        <v>8160</v>
      </c>
      <c r="D6069" s="181" t="s">
        <v>1748</v>
      </c>
      <c r="E6069" s="181" t="s">
        <v>8419</v>
      </c>
      <c r="F6069" s="181" t="s">
        <v>304</v>
      </c>
      <c r="G6069" s="181" t="s">
        <v>1509</v>
      </c>
      <c r="H6069" s="181" t="s">
        <v>7</v>
      </c>
      <c r="I6069" s="181" t="s">
        <v>8449</v>
      </c>
      <c r="J6069" s="181">
        <v>40740</v>
      </c>
      <c r="K6069" s="181">
        <v>68</v>
      </c>
      <c r="L6069" s="181"/>
      <c r="M6069" s="181"/>
      <c r="N6069" s="596" t="s">
        <v>292</v>
      </c>
    </row>
    <row r="6070" spans="1:14" s="158" customFormat="1" ht="18" customHeight="1" x14ac:dyDescent="0.25">
      <c r="A6070" s="181">
        <v>27181</v>
      </c>
      <c r="B6070" s="701" t="s">
        <v>8450</v>
      </c>
      <c r="C6070" s="181" t="s">
        <v>8451</v>
      </c>
      <c r="D6070" s="181" t="s">
        <v>1748</v>
      </c>
      <c r="E6070" s="181" t="s">
        <v>8424</v>
      </c>
      <c r="F6070" s="181" t="s">
        <v>304</v>
      </c>
      <c r="G6070" s="181" t="s">
        <v>1509</v>
      </c>
      <c r="H6070" s="181" t="s">
        <v>7</v>
      </c>
      <c r="I6070" s="181" t="s">
        <v>8425</v>
      </c>
      <c r="J6070" s="181">
        <v>44950</v>
      </c>
      <c r="K6070" s="181">
        <v>13</v>
      </c>
      <c r="L6070" s="181"/>
      <c r="M6070" s="181"/>
      <c r="N6070" s="596" t="s">
        <v>292</v>
      </c>
    </row>
    <row r="6071" spans="1:14" s="158" customFormat="1" ht="18" customHeight="1" x14ac:dyDescent="0.25">
      <c r="A6071" s="181">
        <v>10483</v>
      </c>
      <c r="B6071" s="701" t="s">
        <v>8452</v>
      </c>
      <c r="C6071" s="181" t="s">
        <v>8453</v>
      </c>
      <c r="D6071" s="181" t="s">
        <v>6072</v>
      </c>
      <c r="E6071" s="181" t="s">
        <v>8454</v>
      </c>
      <c r="F6071" s="181" t="s">
        <v>304</v>
      </c>
      <c r="G6071" s="181" t="s">
        <v>1989</v>
      </c>
      <c r="H6071" s="181" t="s">
        <v>2313</v>
      </c>
      <c r="I6071" s="181" t="s">
        <v>8163</v>
      </c>
      <c r="J6071" s="181">
        <v>28190</v>
      </c>
      <c r="K6071" s="181">
        <v>1</v>
      </c>
      <c r="L6071" s="181"/>
      <c r="M6071" s="181"/>
      <c r="N6071" s="596" t="s">
        <v>292</v>
      </c>
    </row>
    <row r="6072" spans="1:14" s="158" customFormat="1" ht="18" customHeight="1" x14ac:dyDescent="0.25">
      <c r="A6072" s="181">
        <v>39860</v>
      </c>
      <c r="B6072" s="701" t="s">
        <v>17195</v>
      </c>
      <c r="C6072" s="181" t="s">
        <v>17196</v>
      </c>
      <c r="D6072" s="181" t="s">
        <v>1759</v>
      </c>
      <c r="E6072" s="181" t="s">
        <v>7747</v>
      </c>
      <c r="F6072" s="181" t="s">
        <v>304</v>
      </c>
      <c r="G6072" s="181" t="s">
        <v>1508</v>
      </c>
      <c r="H6072" s="181" t="s">
        <v>7</v>
      </c>
      <c r="I6072" s="181" t="s">
        <v>8422</v>
      </c>
      <c r="J6072" s="181">
        <v>86840</v>
      </c>
      <c r="K6072" s="181">
        <v>7</v>
      </c>
      <c r="L6072" s="181"/>
      <c r="M6072" s="181"/>
      <c r="N6072" s="596" t="s">
        <v>292</v>
      </c>
    </row>
    <row r="6073" spans="1:14" s="158" customFormat="1" ht="18" customHeight="1" x14ac:dyDescent="0.25">
      <c r="A6073" s="181">
        <v>39731</v>
      </c>
      <c r="B6073" s="701" t="s">
        <v>17197</v>
      </c>
      <c r="C6073" s="181" t="s">
        <v>17198</v>
      </c>
      <c r="D6073" s="181" t="s">
        <v>1766</v>
      </c>
      <c r="E6073" s="181" t="s">
        <v>7747</v>
      </c>
      <c r="F6073" s="181" t="s">
        <v>304</v>
      </c>
      <c r="G6073" s="181" t="s">
        <v>1508</v>
      </c>
      <c r="H6073" s="181" t="s">
        <v>7</v>
      </c>
      <c r="I6073" s="181" t="s">
        <v>8425</v>
      </c>
      <c r="J6073" s="181">
        <v>86840</v>
      </c>
      <c r="K6073" s="181">
        <v>5</v>
      </c>
      <c r="L6073" s="181"/>
      <c r="M6073" s="181"/>
      <c r="N6073" s="596" t="s">
        <v>292</v>
      </c>
    </row>
    <row r="6074" spans="1:14" s="158" customFormat="1" ht="18" customHeight="1" x14ac:dyDescent="0.25">
      <c r="A6074" s="181">
        <v>13636</v>
      </c>
      <c r="B6074" s="701" t="s">
        <v>8457</v>
      </c>
      <c r="C6074" s="181" t="s">
        <v>8458</v>
      </c>
      <c r="D6074" s="181" t="s">
        <v>3463</v>
      </c>
      <c r="E6074" s="181" t="s">
        <v>8459</v>
      </c>
      <c r="F6074" s="181" t="s">
        <v>304</v>
      </c>
      <c r="G6074" s="181" t="s">
        <v>1508</v>
      </c>
      <c r="H6074" s="181" t="s">
        <v>7</v>
      </c>
      <c r="I6074" s="181" t="s">
        <v>641</v>
      </c>
      <c r="J6074" s="181">
        <v>102430</v>
      </c>
      <c r="K6074" s="181">
        <v>49</v>
      </c>
      <c r="L6074" s="181"/>
      <c r="M6074" s="181"/>
      <c r="N6074" s="596" t="s">
        <v>292</v>
      </c>
    </row>
    <row r="6075" spans="1:14" s="158" customFormat="1" ht="18" customHeight="1" x14ac:dyDescent="0.25">
      <c r="A6075" s="181">
        <v>11774</v>
      </c>
      <c r="B6075" s="701" t="s">
        <v>13847</v>
      </c>
      <c r="C6075" s="181" t="s">
        <v>13848</v>
      </c>
      <c r="D6075" s="181" t="s">
        <v>3463</v>
      </c>
      <c r="E6075" s="181" t="s">
        <v>13849</v>
      </c>
      <c r="F6075" s="181" t="s">
        <v>304</v>
      </c>
      <c r="G6075" s="181" t="s">
        <v>1508</v>
      </c>
      <c r="H6075" s="181" t="s">
        <v>7</v>
      </c>
      <c r="I6075" s="181" t="s">
        <v>13822</v>
      </c>
      <c r="J6075" s="181">
        <v>92270</v>
      </c>
      <c r="K6075" s="181">
        <v>46</v>
      </c>
      <c r="L6075" s="181"/>
      <c r="M6075" s="181"/>
      <c r="N6075" s="596" t="s">
        <v>292</v>
      </c>
    </row>
    <row r="6076" spans="1:14" s="158" customFormat="1" ht="18" customHeight="1" x14ac:dyDescent="0.25">
      <c r="A6076" s="181">
        <v>13477</v>
      </c>
      <c r="B6076" s="701" t="s">
        <v>8460</v>
      </c>
      <c r="C6076" s="181" t="s">
        <v>8461</v>
      </c>
      <c r="D6076" s="181" t="s">
        <v>3463</v>
      </c>
      <c r="E6076" s="181" t="s">
        <v>8462</v>
      </c>
      <c r="F6076" s="181" t="s">
        <v>304</v>
      </c>
      <c r="G6076" s="181" t="s">
        <v>1508</v>
      </c>
      <c r="H6076" s="181" t="s">
        <v>7</v>
      </c>
      <c r="I6076" s="181" t="s">
        <v>8463</v>
      </c>
      <c r="J6076" s="181">
        <v>101830</v>
      </c>
      <c r="K6076" s="181">
        <v>36</v>
      </c>
      <c r="L6076" s="181"/>
      <c r="M6076" s="181"/>
      <c r="N6076" s="596" t="s">
        <v>292</v>
      </c>
    </row>
    <row r="6077" spans="1:14" s="158" customFormat="1" ht="18" customHeight="1" x14ac:dyDescent="0.25">
      <c r="A6077" s="181">
        <v>17871</v>
      </c>
      <c r="B6077" s="701" t="s">
        <v>17199</v>
      </c>
      <c r="C6077" s="181" t="s">
        <v>17215</v>
      </c>
      <c r="D6077" s="181" t="s">
        <v>17200</v>
      </c>
      <c r="E6077" s="181" t="s">
        <v>1754</v>
      </c>
      <c r="F6077" s="181" t="s">
        <v>304</v>
      </c>
      <c r="G6077" s="181" t="s">
        <v>1508</v>
      </c>
      <c r="H6077" s="181" t="s">
        <v>7</v>
      </c>
      <c r="I6077" s="181" t="s">
        <v>17201</v>
      </c>
      <c r="J6077" s="181">
        <v>201310</v>
      </c>
      <c r="K6077" s="181">
        <v>30</v>
      </c>
      <c r="L6077" s="181"/>
      <c r="M6077" s="181"/>
      <c r="N6077" s="596" t="s">
        <v>292</v>
      </c>
    </row>
    <row r="6078" spans="1:14" s="158" customFormat="1" ht="18" customHeight="1" x14ac:dyDescent="0.25">
      <c r="A6078" s="181">
        <v>13637</v>
      </c>
      <c r="B6078" s="701" t="s">
        <v>8465</v>
      </c>
      <c r="C6078" s="181" t="s">
        <v>8466</v>
      </c>
      <c r="D6078" s="181" t="s">
        <v>3466</v>
      </c>
      <c r="E6078" s="181" t="s">
        <v>8459</v>
      </c>
      <c r="F6078" s="181" t="s">
        <v>304</v>
      </c>
      <c r="G6078" s="181" t="s">
        <v>1508</v>
      </c>
      <c r="H6078" s="181" t="s">
        <v>7</v>
      </c>
      <c r="I6078" s="181" t="s">
        <v>641</v>
      </c>
      <c r="J6078" s="181">
        <v>102430</v>
      </c>
      <c r="K6078" s="181">
        <v>50</v>
      </c>
      <c r="L6078" s="181"/>
      <c r="M6078" s="181"/>
      <c r="N6078" s="596" t="s">
        <v>292</v>
      </c>
    </row>
    <row r="6079" spans="1:14" s="158" customFormat="1" ht="18" customHeight="1" x14ac:dyDescent="0.25">
      <c r="A6079" s="181">
        <v>11775</v>
      </c>
      <c r="B6079" s="701" t="s">
        <v>13850</v>
      </c>
      <c r="C6079" s="181" t="s">
        <v>13851</v>
      </c>
      <c r="D6079" s="181" t="s">
        <v>3466</v>
      </c>
      <c r="E6079" s="181" t="s">
        <v>13849</v>
      </c>
      <c r="F6079" s="181" t="s">
        <v>304</v>
      </c>
      <c r="G6079" s="181" t="s">
        <v>1508</v>
      </c>
      <c r="H6079" s="181" t="s">
        <v>7</v>
      </c>
      <c r="I6079" s="181" t="s">
        <v>13822</v>
      </c>
      <c r="J6079" s="181">
        <v>92270</v>
      </c>
      <c r="K6079" s="181">
        <v>44</v>
      </c>
      <c r="L6079" s="181"/>
      <c r="M6079" s="181"/>
      <c r="N6079" s="596" t="s">
        <v>292</v>
      </c>
    </row>
    <row r="6080" spans="1:14" s="158" customFormat="1" ht="18" customHeight="1" x14ac:dyDescent="0.25">
      <c r="A6080" s="181">
        <v>13475</v>
      </c>
      <c r="B6080" s="701" t="s">
        <v>8467</v>
      </c>
      <c r="C6080" s="181" t="s">
        <v>8468</v>
      </c>
      <c r="D6080" s="181" t="s">
        <v>3466</v>
      </c>
      <c r="E6080" s="181" t="s">
        <v>8462</v>
      </c>
      <c r="F6080" s="181" t="s">
        <v>304</v>
      </c>
      <c r="G6080" s="181" t="s">
        <v>1508</v>
      </c>
      <c r="H6080" s="181" t="s">
        <v>7</v>
      </c>
      <c r="I6080" s="181" t="s">
        <v>8463</v>
      </c>
      <c r="J6080" s="181">
        <v>101830</v>
      </c>
      <c r="K6080" s="181">
        <v>37</v>
      </c>
      <c r="L6080" s="181"/>
      <c r="M6080" s="181"/>
      <c r="N6080" s="596" t="s">
        <v>292</v>
      </c>
    </row>
    <row r="6081" spans="1:14" s="158" customFormat="1" ht="18" customHeight="1" x14ac:dyDescent="0.25">
      <c r="A6081" s="181">
        <v>20773</v>
      </c>
      <c r="B6081" s="701" t="s">
        <v>17202</v>
      </c>
      <c r="C6081" s="181" t="s">
        <v>11447</v>
      </c>
      <c r="D6081" s="181" t="s">
        <v>17203</v>
      </c>
      <c r="E6081" s="181" t="s">
        <v>1754</v>
      </c>
      <c r="F6081" s="181" t="s">
        <v>304</v>
      </c>
      <c r="G6081" s="181" t="s">
        <v>1508</v>
      </c>
      <c r="H6081" s="181" t="s">
        <v>7</v>
      </c>
      <c r="I6081" s="181" t="s">
        <v>8410</v>
      </c>
      <c r="J6081" s="181">
        <v>201310</v>
      </c>
      <c r="K6081" s="181">
        <v>28</v>
      </c>
      <c r="L6081" s="181"/>
      <c r="M6081" s="181"/>
      <c r="N6081" s="596" t="s">
        <v>292</v>
      </c>
    </row>
    <row r="6082" spans="1:14" s="158" customFormat="1" ht="18" customHeight="1" x14ac:dyDescent="0.25">
      <c r="A6082" s="181">
        <v>11482</v>
      </c>
      <c r="B6082" s="701" t="s">
        <v>8469</v>
      </c>
      <c r="C6082" s="181" t="s">
        <v>8470</v>
      </c>
      <c r="D6082" s="181" t="s">
        <v>8471</v>
      </c>
      <c r="E6082" s="181" t="s">
        <v>8472</v>
      </c>
      <c r="F6082" s="181" t="s">
        <v>304</v>
      </c>
      <c r="G6082" s="181" t="s">
        <v>3476</v>
      </c>
      <c r="H6082" s="181" t="s">
        <v>13</v>
      </c>
      <c r="I6082" s="181" t="s">
        <v>8128</v>
      </c>
      <c r="J6082" s="181">
        <v>12800</v>
      </c>
      <c r="K6082" s="181">
        <v>51</v>
      </c>
      <c r="L6082" s="181"/>
      <c r="M6082" s="181"/>
      <c r="N6082" s="596" t="s">
        <v>292</v>
      </c>
    </row>
    <row r="6083" spans="1:14" s="158" customFormat="1" ht="18" customHeight="1" x14ac:dyDescent="0.25">
      <c r="A6083" s="181">
        <v>13290</v>
      </c>
      <c r="B6083" s="701" t="s">
        <v>8473</v>
      </c>
      <c r="C6083" s="181" t="s">
        <v>8474</v>
      </c>
      <c r="D6083" s="181" t="s">
        <v>1793</v>
      </c>
      <c r="E6083" s="181" t="s">
        <v>7721</v>
      </c>
      <c r="F6083" s="181" t="s">
        <v>304</v>
      </c>
      <c r="G6083" s="181" t="s">
        <v>3480</v>
      </c>
      <c r="H6083" s="181" t="s">
        <v>13</v>
      </c>
      <c r="I6083" s="181" t="s">
        <v>18812</v>
      </c>
      <c r="J6083" s="181">
        <v>35030</v>
      </c>
      <c r="K6083" s="181">
        <v>33</v>
      </c>
      <c r="L6083" s="181"/>
      <c r="M6083" s="181"/>
      <c r="N6083" s="596" t="s">
        <v>292</v>
      </c>
    </row>
    <row r="6084" spans="1:14" s="158" customFormat="1" ht="18" customHeight="1" x14ac:dyDescent="0.25">
      <c r="A6084" s="181">
        <v>3039</v>
      </c>
      <c r="B6084" s="701" t="s">
        <v>8476</v>
      </c>
      <c r="C6084" s="181" t="s">
        <v>8435</v>
      </c>
      <c r="D6084" s="181" t="s">
        <v>1793</v>
      </c>
      <c r="E6084" s="181" t="s">
        <v>7866</v>
      </c>
      <c r="F6084" s="181" t="s">
        <v>304</v>
      </c>
      <c r="G6084" s="181" t="s">
        <v>8478</v>
      </c>
      <c r="H6084" s="181" t="s">
        <v>9</v>
      </c>
      <c r="I6084" s="181" t="s">
        <v>8437</v>
      </c>
      <c r="J6084" s="181">
        <v>23130</v>
      </c>
      <c r="K6084" s="181">
        <v>15</v>
      </c>
      <c r="L6084" s="181"/>
      <c r="M6084" s="181"/>
      <c r="N6084" s="596" t="s">
        <v>292</v>
      </c>
    </row>
    <row r="6085" spans="1:14" s="158" customFormat="1" ht="18" customHeight="1" x14ac:dyDescent="0.25">
      <c r="A6085" s="181">
        <v>3041</v>
      </c>
      <c r="B6085" s="701" t="s">
        <v>8479</v>
      </c>
      <c r="C6085" s="181" t="s">
        <v>8439</v>
      </c>
      <c r="D6085" s="181" t="s">
        <v>1810</v>
      </c>
      <c r="E6085" s="181" t="s">
        <v>8366</v>
      </c>
      <c r="F6085" s="181" t="s">
        <v>304</v>
      </c>
      <c r="G6085" s="181" t="s">
        <v>751</v>
      </c>
      <c r="H6085" s="181" t="s">
        <v>9</v>
      </c>
      <c r="I6085" s="181" t="s">
        <v>8455</v>
      </c>
      <c r="J6085" s="181">
        <v>27720</v>
      </c>
      <c r="K6085" s="181">
        <v>2</v>
      </c>
      <c r="L6085" s="181"/>
      <c r="M6085" s="181"/>
      <c r="N6085" s="596" t="s">
        <v>292</v>
      </c>
    </row>
    <row r="6086" spans="1:14" s="158" customFormat="1" ht="18" customHeight="1" x14ac:dyDescent="0.25">
      <c r="A6086" s="181">
        <v>26532</v>
      </c>
      <c r="B6086" s="701" t="s">
        <v>8482</v>
      </c>
      <c r="C6086" s="181" t="s">
        <v>8054</v>
      </c>
      <c r="D6086" s="181" t="s">
        <v>1857</v>
      </c>
      <c r="E6086" s="181" t="s">
        <v>8484</v>
      </c>
      <c r="F6086" s="181" t="s">
        <v>577</v>
      </c>
      <c r="G6086" s="181" t="s">
        <v>141</v>
      </c>
      <c r="H6086" s="181" t="s">
        <v>10</v>
      </c>
      <c r="I6086" s="181" t="s">
        <v>501</v>
      </c>
      <c r="J6086" s="181">
        <v>168190</v>
      </c>
      <c r="K6086" s="181">
        <v>9</v>
      </c>
      <c r="L6086" s="181"/>
      <c r="M6086" s="181"/>
      <c r="N6086" s="596" t="s">
        <v>292</v>
      </c>
    </row>
    <row r="6087" spans="1:14" ht="18" customHeight="1" x14ac:dyDescent="0.25">
      <c r="A6087" s="181">
        <v>10999</v>
      </c>
      <c r="B6087" s="701" t="s">
        <v>8485</v>
      </c>
      <c r="C6087" s="181" t="s">
        <v>13844</v>
      </c>
      <c r="D6087" s="181" t="s">
        <v>1862</v>
      </c>
      <c r="E6087" s="181" t="s">
        <v>8487</v>
      </c>
      <c r="F6087" s="181" t="s">
        <v>416</v>
      </c>
      <c r="G6087" s="181" t="s">
        <v>141</v>
      </c>
      <c r="H6087" s="181" t="s">
        <v>10</v>
      </c>
      <c r="I6087" s="181" t="s">
        <v>501</v>
      </c>
      <c r="J6087" s="181">
        <v>71510</v>
      </c>
      <c r="K6087" s="181">
        <v>2</v>
      </c>
      <c r="L6087" s="181"/>
      <c r="M6087" s="181"/>
      <c r="N6087" s="596" t="s">
        <v>292</v>
      </c>
    </row>
    <row r="6088" spans="1:14" s="158" customFormat="1" ht="18" customHeight="1" x14ac:dyDescent="0.25">
      <c r="A6088" s="181">
        <v>11112</v>
      </c>
      <c r="B6088" s="701" t="s">
        <v>8489</v>
      </c>
      <c r="C6088" s="181" t="s">
        <v>8490</v>
      </c>
      <c r="D6088" s="181" t="s">
        <v>1862</v>
      </c>
      <c r="E6088" s="181" t="s">
        <v>7824</v>
      </c>
      <c r="F6088" s="181" t="s">
        <v>416</v>
      </c>
      <c r="G6088" s="181" t="s">
        <v>141</v>
      </c>
      <c r="H6088" s="181" t="s">
        <v>10</v>
      </c>
      <c r="I6088" s="181" t="s">
        <v>7955</v>
      </c>
      <c r="J6088" s="181">
        <v>120650</v>
      </c>
      <c r="K6088" s="181">
        <v>8</v>
      </c>
      <c r="L6088" s="181"/>
      <c r="M6088" s="181"/>
      <c r="N6088" s="596" t="s">
        <v>292</v>
      </c>
    </row>
    <row r="6089" spans="1:14" s="158" customFormat="1" ht="18" customHeight="1" x14ac:dyDescent="0.25">
      <c r="A6089" s="181">
        <v>26531</v>
      </c>
      <c r="B6089" s="701" t="s">
        <v>8492</v>
      </c>
      <c r="C6089" s="181" t="s">
        <v>8442</v>
      </c>
      <c r="D6089" s="181" t="s">
        <v>1864</v>
      </c>
      <c r="E6089" s="181" t="s">
        <v>8484</v>
      </c>
      <c r="F6089" s="181" t="s">
        <v>577</v>
      </c>
      <c r="G6089" s="181" t="s">
        <v>141</v>
      </c>
      <c r="H6089" s="181" t="s">
        <v>10</v>
      </c>
      <c r="I6089" s="181" t="s">
        <v>2841</v>
      </c>
      <c r="J6089" s="181">
        <v>214060</v>
      </c>
      <c r="K6089" s="181">
        <v>9</v>
      </c>
      <c r="L6089" s="181"/>
      <c r="M6089" s="181"/>
      <c r="N6089" s="596" t="s">
        <v>292</v>
      </c>
    </row>
    <row r="6090" spans="1:14" s="158" customFormat="1" ht="18" customHeight="1" x14ac:dyDescent="0.25">
      <c r="A6090" s="181">
        <v>30082</v>
      </c>
      <c r="B6090" s="701" t="s">
        <v>15922</v>
      </c>
      <c r="C6090" s="181" t="s">
        <v>8444</v>
      </c>
      <c r="D6090" s="181" t="s">
        <v>1875</v>
      </c>
      <c r="E6090" s="181" t="s">
        <v>7984</v>
      </c>
      <c r="F6090" s="181" t="s">
        <v>577</v>
      </c>
      <c r="G6090" s="181" t="s">
        <v>1876</v>
      </c>
      <c r="H6090" s="181" t="s">
        <v>5</v>
      </c>
      <c r="I6090" s="181" t="s">
        <v>15923</v>
      </c>
      <c r="J6090" s="181">
        <v>124500</v>
      </c>
      <c r="K6090" s="181">
        <v>2</v>
      </c>
      <c r="L6090" s="181"/>
      <c r="M6090" s="181"/>
      <c r="N6090" s="596" t="s">
        <v>292</v>
      </c>
    </row>
    <row r="6091" spans="1:14" s="158" customFormat="1" ht="18" customHeight="1" x14ac:dyDescent="0.25">
      <c r="A6091" s="181">
        <v>28261</v>
      </c>
      <c r="B6091" s="701" t="s">
        <v>14560</v>
      </c>
      <c r="C6091" s="181" t="s">
        <v>13846</v>
      </c>
      <c r="D6091" s="181" t="s">
        <v>1875</v>
      </c>
      <c r="E6091" s="181" t="s">
        <v>11240</v>
      </c>
      <c r="F6091" s="181" t="s">
        <v>577</v>
      </c>
      <c r="G6091" s="181" t="s">
        <v>1876</v>
      </c>
      <c r="H6091" s="181" t="s">
        <v>5</v>
      </c>
      <c r="I6091" s="181" t="s">
        <v>11241</v>
      </c>
      <c r="J6091" s="181">
        <v>152390</v>
      </c>
      <c r="K6091" s="181">
        <v>3</v>
      </c>
      <c r="L6091" s="181"/>
      <c r="M6091" s="181"/>
      <c r="N6091" s="596" t="s">
        <v>292</v>
      </c>
    </row>
    <row r="6092" spans="1:14" s="158" customFormat="1" ht="18" customHeight="1" x14ac:dyDescent="0.25">
      <c r="A6092" s="181">
        <v>29017</v>
      </c>
      <c r="B6092" s="701" t="s">
        <v>15924</v>
      </c>
      <c r="C6092" s="181" t="s">
        <v>8446</v>
      </c>
      <c r="D6092" s="181" t="s">
        <v>1875</v>
      </c>
      <c r="E6092" s="181" t="s">
        <v>15925</v>
      </c>
      <c r="F6092" s="181" t="s">
        <v>577</v>
      </c>
      <c r="G6092" s="181" t="s">
        <v>1876</v>
      </c>
      <c r="H6092" s="181" t="s">
        <v>5</v>
      </c>
      <c r="I6092" s="181" t="s">
        <v>15926</v>
      </c>
      <c r="J6092" s="181">
        <v>109560</v>
      </c>
      <c r="K6092" s="181">
        <v>6</v>
      </c>
      <c r="L6092" s="181"/>
      <c r="M6092" s="181"/>
      <c r="N6092" s="596" t="s">
        <v>292</v>
      </c>
    </row>
    <row r="6093" spans="1:14" ht="18" customHeight="1" x14ac:dyDescent="0.25">
      <c r="A6093" s="181">
        <v>28759</v>
      </c>
      <c r="B6093" s="701" t="s">
        <v>17206</v>
      </c>
      <c r="C6093" s="181" t="s">
        <v>8158</v>
      </c>
      <c r="D6093" s="181" t="s">
        <v>1875</v>
      </c>
      <c r="E6093" s="181" t="s">
        <v>17149</v>
      </c>
      <c r="F6093" s="181" t="s">
        <v>577</v>
      </c>
      <c r="G6093" s="181" t="s">
        <v>1876</v>
      </c>
      <c r="H6093" s="181" t="s">
        <v>5</v>
      </c>
      <c r="I6093" s="181" t="s">
        <v>17207</v>
      </c>
      <c r="J6093" s="181">
        <v>88640</v>
      </c>
      <c r="K6093" s="181">
        <v>4</v>
      </c>
      <c r="L6093" s="181"/>
      <c r="M6093" s="181"/>
      <c r="N6093" s="596" t="s">
        <v>292</v>
      </c>
    </row>
    <row r="6094" spans="1:14" s="158" customFormat="1" ht="18" customHeight="1" x14ac:dyDescent="0.25">
      <c r="A6094" s="181">
        <v>27757</v>
      </c>
      <c r="B6094" s="701" t="s">
        <v>18813</v>
      </c>
      <c r="C6094" s="181" t="s">
        <v>8160</v>
      </c>
      <c r="D6094" s="181" t="s">
        <v>1875</v>
      </c>
      <c r="E6094" s="181" t="s">
        <v>7721</v>
      </c>
      <c r="F6094" s="181" t="s">
        <v>577</v>
      </c>
      <c r="G6094" s="181" t="s">
        <v>1876</v>
      </c>
      <c r="H6094" s="181" t="s">
        <v>5</v>
      </c>
      <c r="I6094" s="181" t="s">
        <v>18814</v>
      </c>
      <c r="J6094" s="181">
        <v>59760</v>
      </c>
      <c r="K6094" s="181">
        <v>2</v>
      </c>
      <c r="L6094" s="181"/>
      <c r="M6094" s="181"/>
      <c r="N6094" s="596" t="s">
        <v>292</v>
      </c>
    </row>
    <row r="6095" spans="1:14" s="158" customFormat="1" ht="18" customHeight="1" x14ac:dyDescent="0.25">
      <c r="A6095" s="181">
        <v>24253</v>
      </c>
      <c r="B6095" s="701" t="s">
        <v>8497</v>
      </c>
      <c r="C6095" s="181" t="s">
        <v>8451</v>
      </c>
      <c r="D6095" s="181" t="s">
        <v>1875</v>
      </c>
      <c r="E6095" s="181" t="s">
        <v>7882</v>
      </c>
      <c r="F6095" s="181" t="s">
        <v>2307</v>
      </c>
      <c r="G6095" s="181" t="s">
        <v>1876</v>
      </c>
      <c r="H6095" s="181" t="s">
        <v>5</v>
      </c>
      <c r="I6095" s="181" t="s">
        <v>8425</v>
      </c>
      <c r="J6095" s="181">
        <v>64840</v>
      </c>
      <c r="K6095" s="181">
        <v>11</v>
      </c>
      <c r="L6095" s="181"/>
      <c r="M6095" s="181"/>
      <c r="N6095" s="596" t="s">
        <v>292</v>
      </c>
    </row>
    <row r="6096" spans="1:14" s="158" customFormat="1" ht="18" customHeight="1" x14ac:dyDescent="0.25">
      <c r="A6096" s="181">
        <v>10483</v>
      </c>
      <c r="B6096" s="701" t="s">
        <v>8452</v>
      </c>
      <c r="C6096" s="181" t="s">
        <v>8453</v>
      </c>
      <c r="D6096" s="181" t="s">
        <v>6072</v>
      </c>
      <c r="E6096" s="181" t="s">
        <v>8454</v>
      </c>
      <c r="F6096" s="181" t="s">
        <v>304</v>
      </c>
      <c r="G6096" s="181" t="s">
        <v>1989</v>
      </c>
      <c r="H6096" s="181" t="s">
        <v>2313</v>
      </c>
      <c r="I6096" s="181" t="s">
        <v>8163</v>
      </c>
      <c r="J6096" s="181">
        <v>28190</v>
      </c>
      <c r="K6096" s="181">
        <v>1</v>
      </c>
      <c r="L6096" s="181"/>
      <c r="M6096" s="181"/>
      <c r="N6096" s="596" t="s">
        <v>292</v>
      </c>
    </row>
    <row r="6097" spans="1:14" s="158" customFormat="1" ht="18" customHeight="1" x14ac:dyDescent="0.25">
      <c r="A6097" s="181">
        <v>11299</v>
      </c>
      <c r="B6097" s="701" t="s">
        <v>8503</v>
      </c>
      <c r="C6097" s="181" t="s">
        <v>8456</v>
      </c>
      <c r="D6097" s="181" t="s">
        <v>3971</v>
      </c>
      <c r="E6097" s="181" t="s">
        <v>8504</v>
      </c>
      <c r="F6097" s="181" t="s">
        <v>304</v>
      </c>
      <c r="G6097" s="181" t="s">
        <v>559</v>
      </c>
      <c r="H6097" s="181" t="s">
        <v>7077</v>
      </c>
      <c r="I6097" s="181" t="s">
        <v>13829</v>
      </c>
      <c r="J6097" s="181">
        <v>11990</v>
      </c>
      <c r="K6097" s="181">
        <v>5</v>
      </c>
      <c r="L6097" s="181"/>
      <c r="M6097" s="181"/>
      <c r="N6097" s="596" t="s">
        <v>292</v>
      </c>
    </row>
    <row r="6098" spans="1:14" s="158" customFormat="1" ht="18" customHeight="1" x14ac:dyDescent="0.25">
      <c r="A6098" s="181">
        <v>1717</v>
      </c>
      <c r="B6098" s="701">
        <v>39680</v>
      </c>
      <c r="C6098" s="181" t="s">
        <v>8458</v>
      </c>
      <c r="D6098" s="181" t="s">
        <v>18815</v>
      </c>
      <c r="E6098" s="181" t="s">
        <v>18816</v>
      </c>
      <c r="F6098" s="181" t="s">
        <v>304</v>
      </c>
      <c r="G6098" s="181" t="s">
        <v>567</v>
      </c>
      <c r="H6098" s="181" t="s">
        <v>5</v>
      </c>
      <c r="I6098" s="181" t="s">
        <v>18817</v>
      </c>
      <c r="J6098" s="181">
        <v>17950</v>
      </c>
      <c r="K6098" s="181">
        <v>7</v>
      </c>
      <c r="L6098" s="181"/>
      <c r="M6098" s="181"/>
      <c r="N6098" s="596" t="s">
        <v>292</v>
      </c>
    </row>
    <row r="6099" spans="1:14" s="158" customFormat="1" ht="18" customHeight="1" x14ac:dyDescent="0.25">
      <c r="A6099" s="181">
        <v>27666</v>
      </c>
      <c r="B6099" s="701">
        <v>39679</v>
      </c>
      <c r="C6099" s="181" t="s">
        <v>13848</v>
      </c>
      <c r="D6099" s="181" t="s">
        <v>578</v>
      </c>
      <c r="E6099" s="181" t="s">
        <v>17208</v>
      </c>
      <c r="F6099" s="181" t="s">
        <v>304</v>
      </c>
      <c r="G6099" s="181" t="s">
        <v>567</v>
      </c>
      <c r="H6099" s="181" t="s">
        <v>5</v>
      </c>
      <c r="I6099" s="181" t="s">
        <v>17209</v>
      </c>
      <c r="J6099" s="181">
        <v>38190</v>
      </c>
      <c r="K6099" s="181">
        <v>50</v>
      </c>
      <c r="L6099" s="181"/>
      <c r="M6099" s="181"/>
      <c r="N6099" s="596" t="s">
        <v>292</v>
      </c>
    </row>
    <row r="6100" spans="1:14" s="158" customFormat="1" ht="18" customHeight="1" x14ac:dyDescent="0.25">
      <c r="A6100" s="181">
        <v>26962</v>
      </c>
      <c r="B6100" s="701">
        <v>39681</v>
      </c>
      <c r="C6100" s="181" t="s">
        <v>18818</v>
      </c>
      <c r="D6100" s="181" t="s">
        <v>578</v>
      </c>
      <c r="E6100" s="181" t="s">
        <v>18819</v>
      </c>
      <c r="F6100" s="181" t="s">
        <v>304</v>
      </c>
      <c r="G6100" s="181" t="s">
        <v>567</v>
      </c>
      <c r="H6100" s="181" t="s">
        <v>5</v>
      </c>
      <c r="I6100" s="181" t="s">
        <v>18820</v>
      </c>
      <c r="J6100" s="181">
        <v>18700</v>
      </c>
      <c r="K6100" s="181">
        <v>4</v>
      </c>
      <c r="L6100" s="181"/>
      <c r="M6100" s="181"/>
      <c r="N6100" s="596" t="s">
        <v>292</v>
      </c>
    </row>
    <row r="6101" spans="1:14" s="158" customFormat="1" ht="18" customHeight="1" x14ac:dyDescent="0.25">
      <c r="A6101" s="181">
        <v>4019</v>
      </c>
      <c r="B6101" s="701" t="s">
        <v>18821</v>
      </c>
      <c r="C6101" s="181" t="s">
        <v>18822</v>
      </c>
      <c r="D6101" s="181" t="s">
        <v>625</v>
      </c>
      <c r="E6101" s="181" t="s">
        <v>8506</v>
      </c>
      <c r="F6101" s="181" t="s">
        <v>304</v>
      </c>
      <c r="G6101" s="181" t="s">
        <v>601</v>
      </c>
      <c r="H6101" s="181" t="s">
        <v>5</v>
      </c>
      <c r="I6101" s="181" t="s">
        <v>641</v>
      </c>
      <c r="J6101" s="181">
        <v>40840</v>
      </c>
      <c r="K6101" s="181">
        <v>3</v>
      </c>
      <c r="L6101" s="181"/>
      <c r="M6101" s="181"/>
      <c r="N6101" s="596" t="s">
        <v>292</v>
      </c>
    </row>
    <row r="6102" spans="1:14" s="158" customFormat="1" ht="18" customHeight="1" x14ac:dyDescent="0.25">
      <c r="A6102" s="181">
        <v>10141</v>
      </c>
      <c r="B6102" s="701" t="s">
        <v>8507</v>
      </c>
      <c r="C6102" s="181" t="s">
        <v>8477</v>
      </c>
      <c r="D6102" s="181" t="s">
        <v>8508</v>
      </c>
      <c r="E6102" s="181" t="s">
        <v>8504</v>
      </c>
      <c r="F6102" s="181" t="s">
        <v>577</v>
      </c>
      <c r="G6102" s="181" t="s">
        <v>2312</v>
      </c>
      <c r="H6102" s="181" t="s">
        <v>2313</v>
      </c>
      <c r="I6102" s="181" t="s">
        <v>1326</v>
      </c>
      <c r="J6102" s="181">
        <v>53150</v>
      </c>
      <c r="K6102" s="181">
        <v>3</v>
      </c>
      <c r="L6102" s="181"/>
      <c r="M6102" s="181"/>
      <c r="N6102" s="596" t="s">
        <v>292</v>
      </c>
    </row>
    <row r="6103" spans="1:14" s="158" customFormat="1" ht="18" customHeight="1" x14ac:dyDescent="0.25">
      <c r="A6103" s="181">
        <v>10142</v>
      </c>
      <c r="B6103" s="701" t="s">
        <v>8509</v>
      </c>
      <c r="C6103" s="181" t="s">
        <v>8480</v>
      </c>
      <c r="D6103" s="181" t="s">
        <v>8510</v>
      </c>
      <c r="E6103" s="181" t="s">
        <v>8504</v>
      </c>
      <c r="F6103" s="181" t="s">
        <v>577</v>
      </c>
      <c r="G6103" s="181" t="s">
        <v>2312</v>
      </c>
      <c r="H6103" s="181" t="s">
        <v>2313</v>
      </c>
      <c r="I6103" s="181" t="s">
        <v>1326</v>
      </c>
      <c r="J6103" s="181">
        <v>64840</v>
      </c>
      <c r="K6103" s="181">
        <v>11</v>
      </c>
      <c r="L6103" s="181"/>
      <c r="M6103" s="181"/>
      <c r="N6103" s="596" t="s">
        <v>292</v>
      </c>
    </row>
    <row r="6104" spans="1:14" s="158" customFormat="1" ht="18" customHeight="1" x14ac:dyDescent="0.25">
      <c r="A6104" s="181">
        <v>10143</v>
      </c>
      <c r="B6104" s="701" t="s">
        <v>8511</v>
      </c>
      <c r="C6104" s="181" t="s">
        <v>8481</v>
      </c>
      <c r="D6104" s="181" t="s">
        <v>2310</v>
      </c>
      <c r="E6104" s="181" t="s">
        <v>8504</v>
      </c>
      <c r="F6104" s="181" t="s">
        <v>577</v>
      </c>
      <c r="G6104" s="181" t="s">
        <v>2312</v>
      </c>
      <c r="H6104" s="181" t="s">
        <v>2313</v>
      </c>
      <c r="I6104" s="181" t="s">
        <v>1326</v>
      </c>
      <c r="J6104" s="181">
        <v>70440</v>
      </c>
      <c r="K6104" s="181">
        <v>5</v>
      </c>
      <c r="L6104" s="181"/>
      <c r="M6104" s="181"/>
      <c r="N6104" s="596" t="s">
        <v>292</v>
      </c>
    </row>
    <row r="6105" spans="1:14" s="158" customFormat="1" ht="18" customHeight="1" x14ac:dyDescent="0.25">
      <c r="A6105" s="181">
        <v>5256</v>
      </c>
      <c r="B6105" s="701" t="s">
        <v>8514</v>
      </c>
      <c r="C6105" s="181" t="s">
        <v>8470</v>
      </c>
      <c r="D6105" s="181" t="s">
        <v>8515</v>
      </c>
      <c r="E6105" s="181" t="s">
        <v>8516</v>
      </c>
      <c r="F6105" s="181" t="s">
        <v>577</v>
      </c>
      <c r="G6105" s="181" t="s">
        <v>753</v>
      </c>
      <c r="H6105" s="181" t="s">
        <v>5</v>
      </c>
      <c r="I6105" s="181" t="s">
        <v>8128</v>
      </c>
      <c r="J6105" s="181">
        <v>18960</v>
      </c>
      <c r="K6105" s="181">
        <v>20</v>
      </c>
      <c r="L6105" s="181"/>
      <c r="M6105" s="181"/>
      <c r="N6105" s="596" t="s">
        <v>292</v>
      </c>
    </row>
    <row r="6106" spans="1:14" s="158" customFormat="1" ht="18" customHeight="1" x14ac:dyDescent="0.25">
      <c r="A6106" s="181">
        <v>6710</v>
      </c>
      <c r="B6106" s="701" t="s">
        <v>8517</v>
      </c>
      <c r="C6106" s="181" t="s">
        <v>18823</v>
      </c>
      <c r="D6106" s="181" t="s">
        <v>8518</v>
      </c>
      <c r="E6106" s="181" t="s">
        <v>8502</v>
      </c>
      <c r="F6106" s="181" t="s">
        <v>304</v>
      </c>
      <c r="G6106" s="181" t="s">
        <v>466</v>
      </c>
      <c r="H6106" s="181" t="s">
        <v>12</v>
      </c>
      <c r="I6106" s="181" t="s">
        <v>17585</v>
      </c>
      <c r="J6106" s="181">
        <v>114510</v>
      </c>
      <c r="K6106" s="181">
        <v>1</v>
      </c>
      <c r="L6106" s="181"/>
      <c r="M6106" s="181"/>
      <c r="N6106" s="596" t="s">
        <v>292</v>
      </c>
    </row>
    <row r="6107" spans="1:14" s="158" customFormat="1" ht="18" customHeight="1" x14ac:dyDescent="0.25">
      <c r="A6107" s="181">
        <v>27769</v>
      </c>
      <c r="B6107" s="701" t="s">
        <v>8519</v>
      </c>
      <c r="C6107" s="181" t="s">
        <v>8495</v>
      </c>
      <c r="D6107" s="181" t="s">
        <v>933</v>
      </c>
      <c r="E6107" s="181" t="s">
        <v>8520</v>
      </c>
      <c r="F6107" s="181" t="s">
        <v>304</v>
      </c>
      <c r="G6107" s="181" t="s">
        <v>916</v>
      </c>
      <c r="H6107" s="181" t="s">
        <v>7</v>
      </c>
      <c r="I6107" s="181" t="s">
        <v>2841</v>
      </c>
      <c r="J6107" s="181">
        <v>10310</v>
      </c>
      <c r="K6107" s="181">
        <v>46</v>
      </c>
      <c r="L6107" s="181"/>
      <c r="M6107" s="181"/>
      <c r="N6107" s="596" t="s">
        <v>292</v>
      </c>
    </row>
    <row r="6108" spans="1:14" s="158" customFormat="1" ht="18" customHeight="1" x14ac:dyDescent="0.25">
      <c r="A6108" s="181">
        <v>1694</v>
      </c>
      <c r="B6108" s="701" t="s">
        <v>11242</v>
      </c>
      <c r="C6108" s="181" t="s">
        <v>18800</v>
      </c>
      <c r="D6108" s="181" t="s">
        <v>1098</v>
      </c>
      <c r="E6108" s="181" t="s">
        <v>11243</v>
      </c>
      <c r="F6108" s="181" t="s">
        <v>577</v>
      </c>
      <c r="G6108" s="181" t="s">
        <v>142</v>
      </c>
      <c r="H6108" s="181" t="s">
        <v>16407</v>
      </c>
      <c r="I6108" s="181" t="s">
        <v>18801</v>
      </c>
      <c r="J6108" s="181">
        <v>62000</v>
      </c>
      <c r="K6108" s="181">
        <v>3</v>
      </c>
      <c r="L6108" s="181"/>
      <c r="M6108" s="181"/>
      <c r="N6108" s="596" t="s">
        <v>292</v>
      </c>
    </row>
    <row r="6109" spans="1:14" s="158" customFormat="1" ht="18" customHeight="1" x14ac:dyDescent="0.25">
      <c r="A6109" s="181">
        <v>30280</v>
      </c>
      <c r="B6109" s="701">
        <v>4530209</v>
      </c>
      <c r="C6109" s="181" t="s">
        <v>17586</v>
      </c>
      <c r="D6109" s="181" t="s">
        <v>1205</v>
      </c>
      <c r="E6109" s="181" t="s">
        <v>8522</v>
      </c>
      <c r="F6109" s="181" t="s">
        <v>304</v>
      </c>
      <c r="G6109" s="181" t="s">
        <v>1206</v>
      </c>
      <c r="H6109" s="181" t="s">
        <v>5</v>
      </c>
      <c r="I6109" s="181" t="s">
        <v>18824</v>
      </c>
      <c r="J6109" s="181">
        <v>38580</v>
      </c>
      <c r="K6109" s="181">
        <v>1</v>
      </c>
      <c r="L6109" s="181"/>
      <c r="M6109" s="181"/>
      <c r="N6109" s="596" t="s">
        <v>292</v>
      </c>
    </row>
    <row r="6110" spans="1:14" s="158" customFormat="1" ht="18" customHeight="1" x14ac:dyDescent="0.25">
      <c r="A6110" s="181">
        <v>46439</v>
      </c>
      <c r="B6110" s="701" t="s">
        <v>8524</v>
      </c>
      <c r="C6110" s="181" t="s">
        <v>8116</v>
      </c>
      <c r="D6110" s="181" t="s">
        <v>2845</v>
      </c>
      <c r="E6110" s="181" t="s">
        <v>8525</v>
      </c>
      <c r="F6110" s="181" t="s">
        <v>304</v>
      </c>
      <c r="G6110" s="181" t="s">
        <v>1310</v>
      </c>
      <c r="H6110" s="181" t="s">
        <v>15</v>
      </c>
      <c r="I6110" s="181" t="s">
        <v>8455</v>
      </c>
      <c r="J6110" s="181">
        <v>640</v>
      </c>
      <c r="K6110" s="181">
        <v>261</v>
      </c>
      <c r="L6110" s="181"/>
      <c r="M6110" s="181"/>
      <c r="N6110" s="596" t="s">
        <v>292</v>
      </c>
    </row>
    <row r="6111" spans="1:14" s="158" customFormat="1" ht="18" customHeight="1" x14ac:dyDescent="0.25">
      <c r="A6111" s="181">
        <v>23391</v>
      </c>
      <c r="B6111" s="701" t="s">
        <v>8526</v>
      </c>
      <c r="C6111" s="181" t="s">
        <v>8498</v>
      </c>
      <c r="D6111" s="181" t="s">
        <v>1311</v>
      </c>
      <c r="E6111" s="181" t="s">
        <v>8527</v>
      </c>
      <c r="F6111" s="181" t="s">
        <v>577</v>
      </c>
      <c r="G6111" s="181" t="s">
        <v>1313</v>
      </c>
      <c r="H6111" s="181" t="s">
        <v>7</v>
      </c>
      <c r="I6111" s="181" t="s">
        <v>8499</v>
      </c>
      <c r="J6111" s="181">
        <v>45110</v>
      </c>
      <c r="K6111" s="181">
        <v>12</v>
      </c>
      <c r="L6111" s="181"/>
      <c r="M6111" s="181"/>
      <c r="N6111" s="596" t="s">
        <v>292</v>
      </c>
    </row>
    <row r="6112" spans="1:14" s="158" customFormat="1" ht="18" customHeight="1" x14ac:dyDescent="0.25">
      <c r="A6112" s="181">
        <v>19121</v>
      </c>
      <c r="B6112" s="701" t="s">
        <v>8500</v>
      </c>
      <c r="C6112" s="181" t="s">
        <v>8501</v>
      </c>
      <c r="D6112" s="181" t="s">
        <v>1385</v>
      </c>
      <c r="E6112" s="181" t="s">
        <v>8502</v>
      </c>
      <c r="F6112" s="181" t="s">
        <v>304</v>
      </c>
      <c r="G6112" s="181" t="s">
        <v>140</v>
      </c>
      <c r="H6112" s="181" t="s">
        <v>7</v>
      </c>
      <c r="I6112" s="181" t="s">
        <v>3044</v>
      </c>
      <c r="J6112" s="181">
        <v>118360</v>
      </c>
      <c r="K6112" s="181">
        <v>58</v>
      </c>
      <c r="L6112" s="181"/>
      <c r="M6112" s="181"/>
      <c r="N6112" s="596"/>
    </row>
    <row r="6113" spans="1:14" s="158" customFormat="1" ht="18" customHeight="1" x14ac:dyDescent="0.25">
      <c r="A6113" s="181">
        <v>3042</v>
      </c>
      <c r="B6113" s="701" t="s">
        <v>10769</v>
      </c>
      <c r="C6113" s="181" t="s">
        <v>11720</v>
      </c>
      <c r="D6113" s="181" t="s">
        <v>1872</v>
      </c>
      <c r="E6113" s="181" t="s">
        <v>8506</v>
      </c>
      <c r="F6113" s="181" t="s">
        <v>304</v>
      </c>
      <c r="G6113" s="181" t="s">
        <v>1873</v>
      </c>
      <c r="H6113" s="181" t="s">
        <v>5</v>
      </c>
      <c r="I6113" s="181" t="s">
        <v>10770</v>
      </c>
      <c r="J6113" s="181">
        <v>19870</v>
      </c>
      <c r="K6113" s="181">
        <v>1</v>
      </c>
      <c r="L6113" s="181"/>
      <c r="M6113" s="181"/>
      <c r="N6113" s="596" t="s">
        <v>292</v>
      </c>
    </row>
    <row r="6114" spans="1:14" s="158" customFormat="1" ht="18" customHeight="1" x14ac:dyDescent="0.25">
      <c r="A6114" s="181">
        <v>11112</v>
      </c>
      <c r="B6114" s="701" t="s">
        <v>8489</v>
      </c>
      <c r="C6114" s="181" t="s">
        <v>8490</v>
      </c>
      <c r="D6114" s="181" t="s">
        <v>1862</v>
      </c>
      <c r="E6114" s="181" t="s">
        <v>7824</v>
      </c>
      <c r="F6114" s="181" t="s">
        <v>416</v>
      </c>
      <c r="G6114" s="181" t="s">
        <v>141</v>
      </c>
      <c r="H6114" s="181" t="s">
        <v>10</v>
      </c>
      <c r="I6114" s="181" t="s">
        <v>7955</v>
      </c>
      <c r="J6114" s="181">
        <v>120650</v>
      </c>
      <c r="K6114" s="181">
        <v>8</v>
      </c>
      <c r="L6114" s="181"/>
      <c r="M6114" s="181"/>
      <c r="N6114" s="596" t="s">
        <v>292</v>
      </c>
    </row>
    <row r="6115" spans="1:14" s="158" customFormat="1" ht="18" customHeight="1" x14ac:dyDescent="0.25">
      <c r="A6115" s="181">
        <v>26709</v>
      </c>
      <c r="B6115" s="701" t="s">
        <v>13852</v>
      </c>
      <c r="C6115" s="181" t="s">
        <v>13828</v>
      </c>
      <c r="D6115" s="181" t="s">
        <v>369</v>
      </c>
      <c r="E6115" s="181" t="s">
        <v>13853</v>
      </c>
      <c r="F6115" s="181" t="s">
        <v>304</v>
      </c>
      <c r="G6115" s="181" t="s">
        <v>375</v>
      </c>
      <c r="H6115" s="181" t="s">
        <v>7</v>
      </c>
      <c r="I6115" s="181" t="s">
        <v>374</v>
      </c>
      <c r="J6115" s="181">
        <v>60870</v>
      </c>
      <c r="K6115" s="181">
        <v>36</v>
      </c>
      <c r="L6115" s="181"/>
      <c r="M6115" s="181"/>
      <c r="N6115" s="596" t="s">
        <v>292</v>
      </c>
    </row>
    <row r="6116" spans="1:14" s="158" customFormat="1" ht="18" customHeight="1" x14ac:dyDescent="0.25">
      <c r="A6116" s="181">
        <v>19120</v>
      </c>
      <c r="B6116" s="701" t="s">
        <v>13854</v>
      </c>
      <c r="C6116" s="181" t="s">
        <v>13855</v>
      </c>
      <c r="D6116" s="181" t="s">
        <v>369</v>
      </c>
      <c r="E6116" s="181" t="s">
        <v>11455</v>
      </c>
      <c r="F6116" s="181" t="s">
        <v>304</v>
      </c>
      <c r="G6116" s="181" t="s">
        <v>375</v>
      </c>
      <c r="H6116" s="181" t="s">
        <v>7</v>
      </c>
      <c r="I6116" s="181" t="s">
        <v>13829</v>
      </c>
      <c r="J6116" s="181">
        <v>72040</v>
      </c>
      <c r="K6116" s="181">
        <v>4</v>
      </c>
      <c r="L6116" s="181"/>
      <c r="M6116" s="181"/>
      <c r="N6116" s="596" t="s">
        <v>292</v>
      </c>
    </row>
    <row r="6117" spans="1:14" s="158" customFormat="1" ht="18" customHeight="1" x14ac:dyDescent="0.25">
      <c r="A6117" s="181">
        <v>1787</v>
      </c>
      <c r="B6117" s="701" t="s">
        <v>17210</v>
      </c>
      <c r="C6117" s="181" t="s">
        <v>17211</v>
      </c>
      <c r="D6117" s="181" t="s">
        <v>432</v>
      </c>
      <c r="E6117" s="181" t="s">
        <v>11455</v>
      </c>
      <c r="F6117" s="181" t="s">
        <v>304</v>
      </c>
      <c r="G6117" s="181" t="s">
        <v>433</v>
      </c>
      <c r="H6117" s="181" t="s">
        <v>7</v>
      </c>
      <c r="I6117" s="181" t="s">
        <v>17212</v>
      </c>
      <c r="J6117" s="181">
        <v>101420</v>
      </c>
      <c r="K6117" s="181">
        <v>12</v>
      </c>
      <c r="L6117" s="181"/>
      <c r="M6117" s="181"/>
      <c r="N6117" s="596" t="s">
        <v>292</v>
      </c>
    </row>
    <row r="6118" spans="1:14" s="158" customFormat="1" ht="18" customHeight="1" x14ac:dyDescent="0.25">
      <c r="A6118" s="181">
        <v>24949</v>
      </c>
      <c r="B6118" s="701" t="s">
        <v>15927</v>
      </c>
      <c r="C6118" s="181" t="s">
        <v>15928</v>
      </c>
      <c r="D6118" s="181" t="s">
        <v>439</v>
      </c>
      <c r="E6118" s="181" t="s">
        <v>13853</v>
      </c>
      <c r="F6118" s="181" t="s">
        <v>304</v>
      </c>
      <c r="G6118" s="181" t="s">
        <v>440</v>
      </c>
      <c r="H6118" s="181" t="s">
        <v>7</v>
      </c>
      <c r="I6118" s="181" t="s">
        <v>11241</v>
      </c>
      <c r="J6118" s="181">
        <v>64650</v>
      </c>
      <c r="K6118" s="181">
        <v>6</v>
      </c>
      <c r="L6118" s="181"/>
      <c r="M6118" s="181"/>
      <c r="N6118" s="596" t="s">
        <v>292</v>
      </c>
    </row>
    <row r="6119" spans="1:14" s="158" customFormat="1" ht="18" customHeight="1" x14ac:dyDescent="0.25">
      <c r="A6119" s="181">
        <v>29662</v>
      </c>
      <c r="B6119" s="701" t="s">
        <v>11722</v>
      </c>
      <c r="C6119" s="181" t="s">
        <v>8386</v>
      </c>
      <c r="D6119" s="181" t="s">
        <v>464</v>
      </c>
      <c r="E6119" s="181" t="s">
        <v>11455</v>
      </c>
      <c r="F6119" s="181" t="s">
        <v>304</v>
      </c>
      <c r="G6119" s="181" t="s">
        <v>469</v>
      </c>
      <c r="H6119" s="181" t="s">
        <v>7</v>
      </c>
      <c r="I6119" s="181" t="s">
        <v>11723</v>
      </c>
      <c r="J6119" s="181">
        <v>76750</v>
      </c>
      <c r="K6119" s="181">
        <v>2</v>
      </c>
      <c r="L6119" s="181"/>
      <c r="M6119" s="181"/>
      <c r="N6119" s="596" t="s">
        <v>292</v>
      </c>
    </row>
    <row r="6120" spans="1:14" s="158" customFormat="1" ht="18" customHeight="1" x14ac:dyDescent="0.25">
      <c r="A6120" s="181">
        <v>29661</v>
      </c>
      <c r="B6120" s="701" t="s">
        <v>8528</v>
      </c>
      <c r="C6120" s="181" t="s">
        <v>8529</v>
      </c>
      <c r="D6120" s="181" t="s">
        <v>464</v>
      </c>
      <c r="E6120" s="181" t="s">
        <v>8530</v>
      </c>
      <c r="F6120" s="181" t="s">
        <v>304</v>
      </c>
      <c r="G6120" s="181" t="s">
        <v>469</v>
      </c>
      <c r="H6120" s="181" t="s">
        <v>7</v>
      </c>
      <c r="I6120" s="181" t="s">
        <v>17213</v>
      </c>
      <c r="J6120" s="181">
        <v>85460</v>
      </c>
      <c r="K6120" s="181">
        <v>16</v>
      </c>
      <c r="L6120" s="181"/>
      <c r="M6120" s="181"/>
      <c r="N6120" s="596" t="s">
        <v>292</v>
      </c>
    </row>
    <row r="6121" spans="1:14" s="158" customFormat="1" ht="18" customHeight="1" x14ac:dyDescent="0.25">
      <c r="A6121" s="181">
        <v>30187</v>
      </c>
      <c r="B6121" s="701" t="s">
        <v>15929</v>
      </c>
      <c r="C6121" s="181" t="s">
        <v>15930</v>
      </c>
      <c r="D6121" s="181" t="s">
        <v>464</v>
      </c>
      <c r="E6121" s="181" t="s">
        <v>15931</v>
      </c>
      <c r="F6121" s="181" t="s">
        <v>304</v>
      </c>
      <c r="G6121" s="181" t="s">
        <v>469</v>
      </c>
      <c r="H6121" s="181" t="s">
        <v>7</v>
      </c>
      <c r="I6121" s="181" t="s">
        <v>18814</v>
      </c>
      <c r="J6121" s="181">
        <v>82040</v>
      </c>
      <c r="K6121" s="181">
        <v>7</v>
      </c>
      <c r="L6121" s="181"/>
      <c r="M6121" s="181"/>
      <c r="N6121" s="596" t="s">
        <v>292</v>
      </c>
    </row>
    <row r="6122" spans="1:14" s="158" customFormat="1" ht="18" customHeight="1" x14ac:dyDescent="0.25">
      <c r="A6122" s="181">
        <v>29419</v>
      </c>
      <c r="B6122" s="701" t="s">
        <v>8531</v>
      </c>
      <c r="C6122" s="181" t="s">
        <v>8512</v>
      </c>
      <c r="D6122" s="181" t="s">
        <v>600</v>
      </c>
      <c r="E6122" s="181" t="s">
        <v>8532</v>
      </c>
      <c r="F6122" s="181" t="s">
        <v>304</v>
      </c>
      <c r="G6122" s="181" t="s">
        <v>601</v>
      </c>
      <c r="H6122" s="181" t="s">
        <v>5</v>
      </c>
      <c r="I6122" s="181" t="s">
        <v>8533</v>
      </c>
      <c r="J6122" s="181">
        <v>26890</v>
      </c>
      <c r="K6122" s="181">
        <v>1</v>
      </c>
      <c r="L6122" s="181"/>
      <c r="M6122" s="181"/>
      <c r="N6122" s="596" t="s">
        <v>292</v>
      </c>
    </row>
    <row r="6123" spans="1:14" s="158" customFormat="1" ht="18" customHeight="1" x14ac:dyDescent="0.25">
      <c r="A6123" s="181">
        <v>2631</v>
      </c>
      <c r="B6123" s="701" t="s">
        <v>18825</v>
      </c>
      <c r="C6123" s="181" t="s">
        <v>17587</v>
      </c>
      <c r="D6123" s="181" t="s">
        <v>600</v>
      </c>
      <c r="E6123" s="181" t="s">
        <v>8560</v>
      </c>
      <c r="F6123" s="181" t="s">
        <v>304</v>
      </c>
      <c r="G6123" s="181" t="s">
        <v>601</v>
      </c>
      <c r="H6123" s="181" t="s">
        <v>5</v>
      </c>
      <c r="I6123" s="181" t="s">
        <v>7496</v>
      </c>
      <c r="J6123" s="181">
        <v>24400</v>
      </c>
      <c r="K6123" s="181">
        <v>2</v>
      </c>
      <c r="L6123" s="181"/>
      <c r="M6123" s="181"/>
      <c r="N6123" s="596" t="s">
        <v>292</v>
      </c>
    </row>
    <row r="6124" spans="1:14" s="158" customFormat="1" ht="18" customHeight="1" x14ac:dyDescent="0.25">
      <c r="A6124" s="181">
        <v>28888</v>
      </c>
      <c r="B6124" s="701" t="s">
        <v>8534</v>
      </c>
      <c r="C6124" s="181" t="s">
        <v>8394</v>
      </c>
      <c r="D6124" s="181" t="s">
        <v>625</v>
      </c>
      <c r="E6124" s="181" t="s">
        <v>8535</v>
      </c>
      <c r="F6124" s="181" t="s">
        <v>304</v>
      </c>
      <c r="G6124" s="181" t="s">
        <v>601</v>
      </c>
      <c r="H6124" s="181" t="s">
        <v>5</v>
      </c>
      <c r="I6124" s="181" t="s">
        <v>8261</v>
      </c>
      <c r="J6124" s="181">
        <v>44820</v>
      </c>
      <c r="K6124" s="181">
        <v>2</v>
      </c>
      <c r="L6124" s="181"/>
      <c r="M6124" s="181"/>
      <c r="N6124" s="596" t="s">
        <v>292</v>
      </c>
    </row>
    <row r="6125" spans="1:14" s="158" customFormat="1" ht="18" customHeight="1" x14ac:dyDescent="0.25">
      <c r="A6125" s="181">
        <v>2625</v>
      </c>
      <c r="B6125" s="701" t="s">
        <v>18826</v>
      </c>
      <c r="C6125" s="181" t="s">
        <v>12272</v>
      </c>
      <c r="D6125" s="181" t="s">
        <v>625</v>
      </c>
      <c r="E6125" s="181" t="s">
        <v>8560</v>
      </c>
      <c r="F6125" s="181" t="s">
        <v>304</v>
      </c>
      <c r="G6125" s="181" t="s">
        <v>601</v>
      </c>
      <c r="H6125" s="181" t="s">
        <v>5</v>
      </c>
      <c r="I6125" s="181" t="s">
        <v>18817</v>
      </c>
      <c r="J6125" s="181">
        <v>40340</v>
      </c>
      <c r="K6125" s="181">
        <v>1</v>
      </c>
      <c r="L6125" s="181"/>
      <c r="M6125" s="181"/>
      <c r="N6125" s="596" t="s">
        <v>292</v>
      </c>
    </row>
    <row r="6126" spans="1:14" s="158" customFormat="1" ht="18" customHeight="1" x14ac:dyDescent="0.25">
      <c r="A6126" s="181">
        <v>28227</v>
      </c>
      <c r="B6126" s="701" t="s">
        <v>13856</v>
      </c>
      <c r="C6126" s="181" t="s">
        <v>18818</v>
      </c>
      <c r="D6126" s="181" t="s">
        <v>625</v>
      </c>
      <c r="E6126" s="181" t="s">
        <v>13857</v>
      </c>
      <c r="F6126" s="181" t="s">
        <v>304</v>
      </c>
      <c r="G6126" s="181" t="s">
        <v>601</v>
      </c>
      <c r="H6126" s="181" t="s">
        <v>5</v>
      </c>
      <c r="I6126" s="181" t="s">
        <v>13832</v>
      </c>
      <c r="J6126" s="181">
        <v>33370</v>
      </c>
      <c r="K6126" s="181">
        <v>14</v>
      </c>
      <c r="L6126" s="181"/>
      <c r="M6126" s="181"/>
      <c r="N6126" s="596" t="s">
        <v>292</v>
      </c>
    </row>
    <row r="6127" spans="1:14" s="158" customFormat="1" ht="18" customHeight="1" x14ac:dyDescent="0.25">
      <c r="A6127" s="181">
        <v>28229</v>
      </c>
      <c r="B6127" s="701" t="s">
        <v>18827</v>
      </c>
      <c r="C6127" s="181" t="s">
        <v>18822</v>
      </c>
      <c r="D6127" s="181" t="s">
        <v>625</v>
      </c>
      <c r="E6127" s="181" t="s">
        <v>18828</v>
      </c>
      <c r="F6127" s="181" t="s">
        <v>304</v>
      </c>
      <c r="G6127" s="181" t="s">
        <v>601</v>
      </c>
      <c r="H6127" s="181" t="s">
        <v>5</v>
      </c>
      <c r="I6127" s="181" t="s">
        <v>18829</v>
      </c>
      <c r="J6127" s="181">
        <v>32370</v>
      </c>
      <c r="K6127" s="181">
        <v>1</v>
      </c>
      <c r="L6127" s="181"/>
      <c r="M6127" s="181"/>
      <c r="N6127" s="596" t="s">
        <v>292</v>
      </c>
    </row>
    <row r="6128" spans="1:14" s="158" customFormat="1" ht="18" customHeight="1" x14ac:dyDescent="0.25">
      <c r="A6128" s="181">
        <v>2626</v>
      </c>
      <c r="B6128" s="701" t="s">
        <v>8537</v>
      </c>
      <c r="C6128" s="181" t="s">
        <v>8521</v>
      </c>
      <c r="D6128" s="181" t="s">
        <v>670</v>
      </c>
      <c r="E6128" s="181" t="s">
        <v>8538</v>
      </c>
      <c r="F6128" s="181" t="s">
        <v>304</v>
      </c>
      <c r="G6128" s="181" t="s">
        <v>601</v>
      </c>
      <c r="H6128" s="181" t="s">
        <v>5</v>
      </c>
      <c r="I6128" s="181" t="s">
        <v>1326</v>
      </c>
      <c r="J6128" s="181">
        <v>35860</v>
      </c>
      <c r="K6128" s="181">
        <v>6</v>
      </c>
      <c r="L6128" s="181"/>
      <c r="M6128" s="181"/>
      <c r="N6128" s="596" t="s">
        <v>292</v>
      </c>
    </row>
    <row r="6129" spans="1:14" s="158" customFormat="1" ht="18" customHeight="1" x14ac:dyDescent="0.25">
      <c r="A6129" s="181">
        <v>30959</v>
      </c>
      <c r="B6129" s="701" t="s">
        <v>18830</v>
      </c>
      <c r="C6129" s="181" t="s">
        <v>8480</v>
      </c>
      <c r="D6129" s="181" t="s">
        <v>712</v>
      </c>
      <c r="E6129" s="181" t="s">
        <v>4718</v>
      </c>
      <c r="F6129" s="181" t="s">
        <v>304</v>
      </c>
      <c r="G6129" s="181" t="s">
        <v>1572</v>
      </c>
      <c r="H6129" s="181" t="s">
        <v>5</v>
      </c>
      <c r="I6129" s="181" t="s">
        <v>1326</v>
      </c>
      <c r="J6129" s="181">
        <v>6200</v>
      </c>
      <c r="K6129" s="181">
        <v>20</v>
      </c>
      <c r="L6129" s="181"/>
      <c r="M6129" s="181"/>
      <c r="N6129" s="596" t="s">
        <v>292</v>
      </c>
    </row>
    <row r="6130" spans="1:14" s="158" customFormat="1" ht="18" customHeight="1" x14ac:dyDescent="0.25">
      <c r="A6130" s="181">
        <v>3776</v>
      </c>
      <c r="B6130" s="701" t="s">
        <v>8539</v>
      </c>
      <c r="C6130" s="181" t="s">
        <v>8481</v>
      </c>
      <c r="D6130" s="181" t="s">
        <v>8513</v>
      </c>
      <c r="E6130" s="181" t="s">
        <v>290</v>
      </c>
      <c r="F6130" s="181" t="s">
        <v>577</v>
      </c>
      <c r="G6130" s="181" t="s">
        <v>753</v>
      </c>
      <c r="H6130" s="181" t="s">
        <v>5</v>
      </c>
      <c r="I6130" s="181" t="s">
        <v>8523</v>
      </c>
      <c r="J6130" s="181">
        <v>5660</v>
      </c>
      <c r="K6130" s="181">
        <v>31</v>
      </c>
      <c r="L6130" s="181"/>
      <c r="M6130" s="181"/>
      <c r="N6130" s="596" t="s">
        <v>292</v>
      </c>
    </row>
    <row r="6131" spans="1:14" s="158" customFormat="1" ht="18" customHeight="1" x14ac:dyDescent="0.25">
      <c r="A6131" s="181">
        <v>75802</v>
      </c>
      <c r="B6131" s="701" t="s">
        <v>12273</v>
      </c>
      <c r="C6131" s="181" t="s">
        <v>8540</v>
      </c>
      <c r="D6131" s="181" t="s">
        <v>762</v>
      </c>
      <c r="E6131" s="181" t="s">
        <v>290</v>
      </c>
      <c r="F6131" s="181" t="s">
        <v>577</v>
      </c>
      <c r="G6131" s="181" t="s">
        <v>753</v>
      </c>
      <c r="H6131" s="181" t="s">
        <v>5</v>
      </c>
      <c r="I6131" s="181" t="s">
        <v>8491</v>
      </c>
      <c r="J6131" s="181">
        <v>5300</v>
      </c>
      <c r="K6131" s="181">
        <v>24</v>
      </c>
      <c r="L6131" s="181"/>
      <c r="M6131" s="181"/>
      <c r="N6131" s="596" t="s">
        <v>292</v>
      </c>
    </row>
    <row r="6132" spans="1:14" s="158" customFormat="1" ht="18" customHeight="1" x14ac:dyDescent="0.25">
      <c r="A6132" s="181">
        <v>2752</v>
      </c>
      <c r="B6132" s="701" t="s">
        <v>8541</v>
      </c>
      <c r="C6132" s="181" t="s">
        <v>8542</v>
      </c>
      <c r="D6132" s="181" t="s">
        <v>768</v>
      </c>
      <c r="E6132" s="181" t="s">
        <v>8543</v>
      </c>
      <c r="F6132" s="181" t="s">
        <v>304</v>
      </c>
      <c r="G6132" s="181" t="s">
        <v>518</v>
      </c>
      <c r="H6132" s="181" t="s">
        <v>9</v>
      </c>
      <c r="I6132" s="181" t="s">
        <v>501</v>
      </c>
      <c r="J6132" s="181">
        <v>63740</v>
      </c>
      <c r="K6132" s="181">
        <v>6</v>
      </c>
      <c r="L6132" s="181"/>
      <c r="M6132" s="181"/>
      <c r="N6132" s="596" t="s">
        <v>292</v>
      </c>
    </row>
    <row r="6133" spans="1:14" s="158" customFormat="1" ht="18" customHeight="1" x14ac:dyDescent="0.25">
      <c r="A6133" s="181">
        <v>15657</v>
      </c>
      <c r="B6133" s="701" t="s">
        <v>18831</v>
      </c>
      <c r="C6133" s="181" t="s">
        <v>13842</v>
      </c>
      <c r="D6133" s="181" t="s">
        <v>18832</v>
      </c>
      <c r="E6133" s="181" t="s">
        <v>8608</v>
      </c>
      <c r="F6133" s="181" t="s">
        <v>304</v>
      </c>
      <c r="G6133" s="181" t="s">
        <v>776</v>
      </c>
      <c r="H6133" s="181" t="s">
        <v>7</v>
      </c>
      <c r="I6133" s="181" t="s">
        <v>8491</v>
      </c>
      <c r="J6133" s="181">
        <v>6800</v>
      </c>
      <c r="K6133" s="181">
        <v>78</v>
      </c>
      <c r="L6133" s="181"/>
      <c r="M6133" s="181"/>
      <c r="N6133" s="596" t="s">
        <v>292</v>
      </c>
    </row>
    <row r="6134" spans="1:14" s="158" customFormat="1" ht="18" customHeight="1" x14ac:dyDescent="0.25">
      <c r="A6134" s="181">
        <v>16134</v>
      </c>
      <c r="B6134" s="701" t="s">
        <v>18833</v>
      </c>
      <c r="C6134" s="181" t="s">
        <v>8408</v>
      </c>
      <c r="D6134" s="181" t="s">
        <v>18834</v>
      </c>
      <c r="E6134" s="181" t="s">
        <v>8608</v>
      </c>
      <c r="F6134" s="181" t="s">
        <v>304</v>
      </c>
      <c r="G6134" s="181" t="s">
        <v>776</v>
      </c>
      <c r="H6134" s="181" t="s">
        <v>7</v>
      </c>
      <c r="I6134" s="181" t="s">
        <v>1608</v>
      </c>
      <c r="J6134" s="181">
        <v>8590</v>
      </c>
      <c r="K6134" s="181">
        <v>60</v>
      </c>
      <c r="L6134" s="181"/>
      <c r="M6134" s="181"/>
      <c r="N6134" s="596" t="s">
        <v>292</v>
      </c>
    </row>
    <row r="6135" spans="1:14" s="158" customFormat="1" ht="18" customHeight="1" x14ac:dyDescent="0.25">
      <c r="A6135" s="181">
        <v>30345</v>
      </c>
      <c r="B6135" s="701" t="s">
        <v>13859</v>
      </c>
      <c r="C6135" s="181" t="s">
        <v>13835</v>
      </c>
      <c r="D6135" s="181" t="s">
        <v>870</v>
      </c>
      <c r="E6135" s="181" t="s">
        <v>11455</v>
      </c>
      <c r="F6135" s="181" t="s">
        <v>304</v>
      </c>
      <c r="G6135" s="181" t="s">
        <v>866</v>
      </c>
      <c r="H6135" s="181" t="s">
        <v>7</v>
      </c>
      <c r="I6135" s="181" t="s">
        <v>2841</v>
      </c>
      <c r="J6135" s="181">
        <v>69730</v>
      </c>
      <c r="K6135" s="181">
        <v>20</v>
      </c>
      <c r="L6135" s="181"/>
      <c r="M6135" s="181"/>
      <c r="N6135" s="596" t="s">
        <v>292</v>
      </c>
    </row>
    <row r="6136" spans="1:14" s="158" customFormat="1" ht="18" customHeight="1" x14ac:dyDescent="0.25">
      <c r="A6136" s="181">
        <v>29670</v>
      </c>
      <c r="B6136" s="701">
        <v>257285</v>
      </c>
      <c r="C6136" s="181" t="s">
        <v>8545</v>
      </c>
      <c r="D6136" s="181" t="s">
        <v>892</v>
      </c>
      <c r="E6136" s="181" t="s">
        <v>17216</v>
      </c>
      <c r="F6136" s="181" t="s">
        <v>304</v>
      </c>
      <c r="G6136" s="181" t="s">
        <v>140</v>
      </c>
      <c r="H6136" s="181" t="s">
        <v>7</v>
      </c>
      <c r="I6136" s="181" t="s">
        <v>5895</v>
      </c>
      <c r="J6136" s="181">
        <v>282900</v>
      </c>
      <c r="K6136" s="181">
        <v>4</v>
      </c>
      <c r="L6136" s="181"/>
      <c r="M6136" s="181"/>
      <c r="N6136" s="596" t="s">
        <v>292</v>
      </c>
    </row>
    <row r="6137" spans="1:14" s="158" customFormat="1" ht="18" customHeight="1" x14ac:dyDescent="0.25">
      <c r="A6137" s="181">
        <v>10878</v>
      </c>
      <c r="B6137" s="701" t="s">
        <v>8546</v>
      </c>
      <c r="C6137" s="181" t="s">
        <v>8547</v>
      </c>
      <c r="D6137" s="181" t="s">
        <v>969</v>
      </c>
      <c r="E6137" s="181" t="s">
        <v>8548</v>
      </c>
      <c r="F6137" s="181" t="s">
        <v>304</v>
      </c>
      <c r="G6137" s="181" t="s">
        <v>959</v>
      </c>
      <c r="H6137" s="181" t="s">
        <v>7</v>
      </c>
      <c r="I6137" s="181" t="s">
        <v>8549</v>
      </c>
      <c r="J6137" s="181">
        <v>18720</v>
      </c>
      <c r="K6137" s="181">
        <v>38</v>
      </c>
      <c r="L6137" s="181"/>
      <c r="M6137" s="181"/>
      <c r="N6137" s="596" t="s">
        <v>292</v>
      </c>
    </row>
    <row r="6138" spans="1:14" s="158" customFormat="1" ht="18" customHeight="1" x14ac:dyDescent="0.25">
      <c r="A6138" s="181">
        <v>29937</v>
      </c>
      <c r="B6138" s="701" t="s">
        <v>8550</v>
      </c>
      <c r="C6138" s="181" t="s">
        <v>8116</v>
      </c>
      <c r="D6138" s="181" t="s">
        <v>969</v>
      </c>
      <c r="E6138" s="181" t="s">
        <v>8551</v>
      </c>
      <c r="F6138" s="181" t="s">
        <v>304</v>
      </c>
      <c r="G6138" s="181" t="s">
        <v>959</v>
      </c>
      <c r="H6138" s="181" t="s">
        <v>7</v>
      </c>
      <c r="I6138" s="181" t="s">
        <v>8552</v>
      </c>
      <c r="J6138" s="181">
        <v>22590</v>
      </c>
      <c r="K6138" s="181">
        <v>83</v>
      </c>
      <c r="L6138" s="181"/>
      <c r="M6138" s="181"/>
      <c r="N6138" s="596" t="s">
        <v>292</v>
      </c>
    </row>
    <row r="6139" spans="1:14" s="158" customFormat="1" ht="18" customHeight="1" x14ac:dyDescent="0.25">
      <c r="A6139" s="181">
        <v>30034</v>
      </c>
      <c r="B6139" s="701" t="s">
        <v>8553</v>
      </c>
      <c r="C6139" s="181" t="s">
        <v>8554</v>
      </c>
      <c r="D6139" s="181" t="s">
        <v>993</v>
      </c>
      <c r="E6139" s="181" t="s">
        <v>8555</v>
      </c>
      <c r="F6139" s="181" t="s">
        <v>304</v>
      </c>
      <c r="G6139" s="181" t="s">
        <v>959</v>
      </c>
      <c r="H6139" s="181" t="s">
        <v>7</v>
      </c>
      <c r="I6139" s="181" t="s">
        <v>8499</v>
      </c>
      <c r="J6139" s="181">
        <v>14040</v>
      </c>
      <c r="K6139" s="181">
        <v>55</v>
      </c>
      <c r="L6139" s="181"/>
      <c r="M6139" s="181"/>
      <c r="N6139" s="596" t="s">
        <v>292</v>
      </c>
    </row>
    <row r="6140" spans="1:14" s="158" customFormat="1" ht="18" customHeight="1" x14ac:dyDescent="0.25">
      <c r="A6140" s="181">
        <v>29945</v>
      </c>
      <c r="B6140" s="701" t="s">
        <v>8557</v>
      </c>
      <c r="C6140" s="181" t="s">
        <v>8501</v>
      </c>
      <c r="D6140" s="181" t="s">
        <v>993</v>
      </c>
      <c r="E6140" s="181" t="s">
        <v>8558</v>
      </c>
      <c r="F6140" s="181" t="s">
        <v>304</v>
      </c>
      <c r="G6140" s="181" t="s">
        <v>959</v>
      </c>
      <c r="H6140" s="181" t="s">
        <v>7</v>
      </c>
      <c r="I6140" s="181" t="s">
        <v>1174</v>
      </c>
      <c r="J6140" s="181">
        <v>14000</v>
      </c>
      <c r="K6140" s="181">
        <v>84</v>
      </c>
      <c r="L6140" s="181"/>
      <c r="M6140" s="181"/>
      <c r="N6140" s="596" t="s">
        <v>292</v>
      </c>
    </row>
    <row r="6141" spans="1:14" s="158" customFormat="1" ht="18" customHeight="1" x14ac:dyDescent="0.25">
      <c r="A6141" s="181">
        <v>2632</v>
      </c>
      <c r="B6141" s="701" t="s">
        <v>11724</v>
      </c>
      <c r="C6141" s="181" t="s">
        <v>11720</v>
      </c>
      <c r="D6141" s="181" t="s">
        <v>1016</v>
      </c>
      <c r="E6141" s="181" t="s">
        <v>8560</v>
      </c>
      <c r="F6141" s="181" t="s">
        <v>304</v>
      </c>
      <c r="G6141" s="181" t="s">
        <v>708</v>
      </c>
      <c r="H6141" s="181" t="s">
        <v>5</v>
      </c>
      <c r="I6141" s="181" t="s">
        <v>7142</v>
      </c>
      <c r="J6141" s="181">
        <v>80370</v>
      </c>
      <c r="K6141" s="181">
        <v>9</v>
      </c>
      <c r="L6141" s="181"/>
      <c r="M6141" s="181"/>
      <c r="N6141" s="596" t="s">
        <v>292</v>
      </c>
    </row>
    <row r="6142" spans="1:14" s="158" customFormat="1" ht="18" customHeight="1" x14ac:dyDescent="0.25">
      <c r="A6142" s="181">
        <v>17266</v>
      </c>
      <c r="B6142" s="701" t="s">
        <v>18835</v>
      </c>
      <c r="C6142" s="181" t="s">
        <v>8123</v>
      </c>
      <c r="D6142" s="181" t="s">
        <v>1098</v>
      </c>
      <c r="E6142" s="181" t="s">
        <v>18836</v>
      </c>
      <c r="F6142" s="181" t="s">
        <v>577</v>
      </c>
      <c r="G6142" s="181" t="s">
        <v>142</v>
      </c>
      <c r="H6142" s="181" t="s">
        <v>16407</v>
      </c>
      <c r="I6142" s="181" t="s">
        <v>8124</v>
      </c>
      <c r="J6142" s="181">
        <v>43780</v>
      </c>
      <c r="K6142" s="181">
        <v>2</v>
      </c>
      <c r="L6142" s="181"/>
      <c r="M6142" s="181"/>
      <c r="N6142" s="596" t="s">
        <v>292</v>
      </c>
    </row>
    <row r="6143" spans="1:14" s="158" customFormat="1" ht="18" customHeight="1" x14ac:dyDescent="0.25">
      <c r="A6143" s="181">
        <v>30143</v>
      </c>
      <c r="B6143" s="701" t="s">
        <v>13860</v>
      </c>
      <c r="C6143" s="181" t="s">
        <v>13828</v>
      </c>
      <c r="D6143" s="181" t="s">
        <v>1112</v>
      </c>
      <c r="E6143" s="181" t="s">
        <v>13861</v>
      </c>
      <c r="F6143" s="181" t="s">
        <v>304</v>
      </c>
      <c r="G6143" s="181" t="s">
        <v>1113</v>
      </c>
      <c r="H6143" s="181" t="s">
        <v>7</v>
      </c>
      <c r="I6143" s="181" t="s">
        <v>13862</v>
      </c>
      <c r="J6143" s="181">
        <v>65530</v>
      </c>
      <c r="K6143" s="181">
        <v>38</v>
      </c>
      <c r="L6143" s="181"/>
      <c r="M6143" s="181"/>
      <c r="N6143" s="596" t="s">
        <v>292</v>
      </c>
    </row>
    <row r="6144" spans="1:14" s="158" customFormat="1" ht="18" customHeight="1" x14ac:dyDescent="0.25">
      <c r="A6144" s="181">
        <v>10096</v>
      </c>
      <c r="B6144" s="701" t="s">
        <v>11450</v>
      </c>
      <c r="C6144" s="181" t="s">
        <v>13855</v>
      </c>
      <c r="D6144" s="181" t="s">
        <v>1124</v>
      </c>
      <c r="E6144" s="181" t="s">
        <v>11451</v>
      </c>
      <c r="F6144" s="181" t="s">
        <v>577</v>
      </c>
      <c r="G6144" s="181" t="s">
        <v>138</v>
      </c>
      <c r="H6144" s="181" t="s">
        <v>7</v>
      </c>
      <c r="I6144" s="181" t="s">
        <v>11452</v>
      </c>
      <c r="J6144" s="181">
        <v>224320</v>
      </c>
      <c r="K6144" s="181">
        <v>30</v>
      </c>
      <c r="L6144" s="181"/>
      <c r="M6144" s="181"/>
      <c r="N6144" s="596" t="s">
        <v>292</v>
      </c>
    </row>
    <row r="6145" spans="1:14" s="158" customFormat="1" ht="18" customHeight="1" x14ac:dyDescent="0.25">
      <c r="A6145" s="181">
        <v>29787</v>
      </c>
      <c r="B6145" s="701">
        <v>25350</v>
      </c>
      <c r="C6145" s="181" t="s">
        <v>8561</v>
      </c>
      <c r="D6145" s="181" t="s">
        <v>1165</v>
      </c>
      <c r="E6145" s="181" t="s">
        <v>8562</v>
      </c>
      <c r="F6145" s="181" t="s">
        <v>304</v>
      </c>
      <c r="G6145" s="181" t="s">
        <v>567</v>
      </c>
      <c r="H6145" s="181" t="s">
        <v>5</v>
      </c>
      <c r="I6145" s="181" t="s">
        <v>8544</v>
      </c>
      <c r="J6145" s="181">
        <v>10890</v>
      </c>
      <c r="K6145" s="181">
        <v>6</v>
      </c>
      <c r="L6145" s="181"/>
      <c r="M6145" s="181"/>
      <c r="N6145" s="596" t="s">
        <v>292</v>
      </c>
    </row>
    <row r="6146" spans="1:14" s="158" customFormat="1" ht="18" customHeight="1" x14ac:dyDescent="0.25">
      <c r="A6146" s="181">
        <v>29792</v>
      </c>
      <c r="B6146" s="701">
        <v>25358</v>
      </c>
      <c r="C6146" s="181" t="s">
        <v>8536</v>
      </c>
      <c r="D6146" s="181" t="s">
        <v>1165</v>
      </c>
      <c r="E6146" s="181" t="s">
        <v>8563</v>
      </c>
      <c r="F6146" s="181" t="s">
        <v>304</v>
      </c>
      <c r="G6146" s="181" t="s">
        <v>567</v>
      </c>
      <c r="H6146" s="181" t="s">
        <v>5</v>
      </c>
      <c r="I6146" s="181" t="s">
        <v>8564</v>
      </c>
      <c r="J6146" s="181">
        <v>8110</v>
      </c>
      <c r="K6146" s="181">
        <v>3</v>
      </c>
      <c r="L6146" s="181"/>
      <c r="M6146" s="181"/>
      <c r="N6146" s="596" t="s">
        <v>292</v>
      </c>
    </row>
    <row r="6147" spans="1:14" s="158" customFormat="1" ht="18" customHeight="1" x14ac:dyDescent="0.25">
      <c r="A6147" s="181">
        <v>29790</v>
      </c>
      <c r="B6147" s="701">
        <v>25353</v>
      </c>
      <c r="C6147" s="181" t="s">
        <v>8284</v>
      </c>
      <c r="D6147" s="181" t="s">
        <v>1165</v>
      </c>
      <c r="E6147" s="181" t="s">
        <v>8565</v>
      </c>
      <c r="F6147" s="181" t="s">
        <v>304</v>
      </c>
      <c r="G6147" s="181" t="s">
        <v>567</v>
      </c>
      <c r="H6147" s="181" t="s">
        <v>5</v>
      </c>
      <c r="I6147" s="181" t="s">
        <v>8566</v>
      </c>
      <c r="J6147" s="181">
        <v>10420</v>
      </c>
      <c r="K6147" s="181">
        <v>3</v>
      </c>
      <c r="L6147" s="181"/>
      <c r="M6147" s="181"/>
      <c r="N6147" s="596" t="s">
        <v>292</v>
      </c>
    </row>
    <row r="6148" spans="1:14" s="158" customFormat="1" ht="18" customHeight="1" x14ac:dyDescent="0.25">
      <c r="A6148" s="181">
        <v>29770</v>
      </c>
      <c r="B6148" s="701">
        <v>25300</v>
      </c>
      <c r="C6148" s="181" t="s">
        <v>8567</v>
      </c>
      <c r="D6148" s="181" t="s">
        <v>1165</v>
      </c>
      <c r="E6148" s="181" t="s">
        <v>8568</v>
      </c>
      <c r="F6148" s="181" t="s">
        <v>304</v>
      </c>
      <c r="G6148" s="181" t="s">
        <v>567</v>
      </c>
      <c r="H6148" s="181" t="s">
        <v>5</v>
      </c>
      <c r="I6148" s="181" t="s">
        <v>834</v>
      </c>
      <c r="J6148" s="181">
        <v>14940</v>
      </c>
      <c r="K6148" s="181">
        <v>1</v>
      </c>
      <c r="L6148" s="181"/>
      <c r="M6148" s="181"/>
      <c r="N6148" s="596" t="s">
        <v>292</v>
      </c>
    </row>
    <row r="6149" spans="1:14" s="158" customFormat="1" ht="18" customHeight="1" x14ac:dyDescent="0.25">
      <c r="A6149" s="181">
        <v>29778</v>
      </c>
      <c r="B6149" s="701">
        <v>25323</v>
      </c>
      <c r="C6149" s="181" t="s">
        <v>17583</v>
      </c>
      <c r="D6149" s="181" t="s">
        <v>1176</v>
      </c>
      <c r="E6149" s="181" t="s">
        <v>8569</v>
      </c>
      <c r="F6149" s="181" t="s">
        <v>304</v>
      </c>
      <c r="G6149" s="181" t="s">
        <v>567</v>
      </c>
      <c r="H6149" s="181" t="s">
        <v>5</v>
      </c>
      <c r="I6149" s="181" t="s">
        <v>2081</v>
      </c>
      <c r="J6149" s="181">
        <v>7990</v>
      </c>
      <c r="K6149" s="181">
        <v>2</v>
      </c>
      <c r="L6149" s="181"/>
      <c r="M6149" s="181"/>
      <c r="N6149" s="596" t="s">
        <v>292</v>
      </c>
    </row>
    <row r="6150" spans="1:14" s="158" customFormat="1" ht="18" customHeight="1" x14ac:dyDescent="0.25">
      <c r="A6150" s="181">
        <v>29789</v>
      </c>
      <c r="B6150" s="701">
        <v>25352</v>
      </c>
      <c r="C6150" s="181" t="s">
        <v>8540</v>
      </c>
      <c r="D6150" s="181" t="s">
        <v>1176</v>
      </c>
      <c r="E6150" s="181" t="s">
        <v>8570</v>
      </c>
      <c r="F6150" s="181" t="s">
        <v>304</v>
      </c>
      <c r="G6150" s="181" t="s">
        <v>567</v>
      </c>
      <c r="H6150" s="181" t="s">
        <v>5</v>
      </c>
      <c r="I6150" s="181" t="s">
        <v>8571</v>
      </c>
      <c r="J6150" s="181">
        <v>9030</v>
      </c>
      <c r="K6150" s="181">
        <v>3</v>
      </c>
      <c r="L6150" s="181"/>
      <c r="M6150" s="181"/>
      <c r="N6150" s="596" t="s">
        <v>292</v>
      </c>
    </row>
    <row r="6151" spans="1:14" s="158" customFormat="1" ht="18" customHeight="1" x14ac:dyDescent="0.25">
      <c r="A6151" s="181">
        <v>29788</v>
      </c>
      <c r="B6151" s="701">
        <v>25351</v>
      </c>
      <c r="C6151" s="181" t="s">
        <v>8542</v>
      </c>
      <c r="D6151" s="181" t="s">
        <v>1176</v>
      </c>
      <c r="E6151" s="181" t="s">
        <v>8562</v>
      </c>
      <c r="F6151" s="181" t="s">
        <v>304</v>
      </c>
      <c r="G6151" s="181" t="s">
        <v>567</v>
      </c>
      <c r="H6151" s="181" t="s">
        <v>5</v>
      </c>
      <c r="I6151" s="181" t="s">
        <v>8544</v>
      </c>
      <c r="J6151" s="181">
        <v>12040</v>
      </c>
      <c r="K6151" s="181">
        <v>3</v>
      </c>
      <c r="L6151" s="181"/>
      <c r="M6151" s="181"/>
      <c r="N6151" s="596" t="s">
        <v>292</v>
      </c>
    </row>
    <row r="6152" spans="1:14" s="158" customFormat="1" ht="18" customHeight="1" x14ac:dyDescent="0.25">
      <c r="A6152" s="181">
        <v>29793</v>
      </c>
      <c r="B6152" s="701">
        <v>25359</v>
      </c>
      <c r="C6152" s="181" t="s">
        <v>8572</v>
      </c>
      <c r="D6152" s="181" t="s">
        <v>1176</v>
      </c>
      <c r="E6152" s="181" t="s">
        <v>8563</v>
      </c>
      <c r="F6152" s="181" t="s">
        <v>304</v>
      </c>
      <c r="G6152" s="181" t="s">
        <v>567</v>
      </c>
      <c r="H6152" s="181" t="s">
        <v>5</v>
      </c>
      <c r="I6152" s="181" t="s">
        <v>8564</v>
      </c>
      <c r="J6152" s="181">
        <v>8340</v>
      </c>
      <c r="K6152" s="181">
        <v>1</v>
      </c>
      <c r="L6152" s="181"/>
      <c r="M6152" s="181"/>
      <c r="N6152" s="596" t="s">
        <v>292</v>
      </c>
    </row>
    <row r="6153" spans="1:14" s="158" customFormat="1" ht="18" customHeight="1" x14ac:dyDescent="0.25">
      <c r="A6153" s="181">
        <v>29771</v>
      </c>
      <c r="B6153" s="701">
        <v>25301</v>
      </c>
      <c r="C6153" s="181" t="s">
        <v>12272</v>
      </c>
      <c r="D6153" s="181" t="s">
        <v>1176</v>
      </c>
      <c r="E6153" s="181" t="s">
        <v>8574</v>
      </c>
      <c r="F6153" s="181" t="s">
        <v>304</v>
      </c>
      <c r="G6153" s="181" t="s">
        <v>567</v>
      </c>
      <c r="H6153" s="181" t="s">
        <v>5</v>
      </c>
      <c r="I6153" s="181" t="s">
        <v>8575</v>
      </c>
      <c r="J6153" s="181">
        <v>13120</v>
      </c>
      <c r="K6153" s="181">
        <v>2</v>
      </c>
      <c r="L6153" s="181"/>
      <c r="M6153" s="181"/>
      <c r="N6153" s="596" t="s">
        <v>292</v>
      </c>
    </row>
    <row r="6154" spans="1:14" s="158" customFormat="1" ht="18" customHeight="1" x14ac:dyDescent="0.25">
      <c r="A6154" s="181">
        <v>29791</v>
      </c>
      <c r="B6154" s="701">
        <v>25355</v>
      </c>
      <c r="C6154" s="181" t="s">
        <v>8577</v>
      </c>
      <c r="D6154" s="181" t="s">
        <v>1219</v>
      </c>
      <c r="E6154" s="181" t="s">
        <v>8565</v>
      </c>
      <c r="F6154" s="181" t="s">
        <v>304</v>
      </c>
      <c r="G6154" s="181" t="s">
        <v>567</v>
      </c>
      <c r="H6154" s="181" t="s">
        <v>5</v>
      </c>
      <c r="I6154" s="181" t="s">
        <v>8556</v>
      </c>
      <c r="J6154" s="181">
        <v>24430</v>
      </c>
      <c r="K6154" s="181">
        <v>2</v>
      </c>
      <c r="L6154" s="181"/>
      <c r="M6154" s="181"/>
      <c r="N6154" s="596" t="s">
        <v>292</v>
      </c>
    </row>
    <row r="6155" spans="1:14" s="158" customFormat="1" ht="18" customHeight="1" x14ac:dyDescent="0.25">
      <c r="A6155" s="181">
        <v>29784</v>
      </c>
      <c r="B6155" s="701">
        <v>25345</v>
      </c>
      <c r="C6155" s="181" t="s">
        <v>8351</v>
      </c>
      <c r="D6155" s="181" t="s">
        <v>1219</v>
      </c>
      <c r="E6155" s="181" t="s">
        <v>8578</v>
      </c>
      <c r="F6155" s="181" t="s">
        <v>304</v>
      </c>
      <c r="G6155" s="181" t="s">
        <v>567</v>
      </c>
      <c r="H6155" s="181" t="s">
        <v>5</v>
      </c>
      <c r="I6155" s="181" t="s">
        <v>8579</v>
      </c>
      <c r="J6155" s="181">
        <v>7890</v>
      </c>
      <c r="K6155" s="181">
        <v>3</v>
      </c>
      <c r="L6155" s="181"/>
      <c r="M6155" s="181"/>
      <c r="N6155" s="596" t="s">
        <v>292</v>
      </c>
    </row>
    <row r="6156" spans="1:14" s="158" customFormat="1" ht="18" customHeight="1" x14ac:dyDescent="0.25">
      <c r="A6156" s="181">
        <v>29785</v>
      </c>
      <c r="B6156" s="701">
        <v>25346</v>
      </c>
      <c r="C6156" s="181" t="s">
        <v>8559</v>
      </c>
      <c r="D6156" s="181" t="s">
        <v>1219</v>
      </c>
      <c r="E6156" s="181" t="s">
        <v>8578</v>
      </c>
      <c r="F6156" s="181" t="s">
        <v>304</v>
      </c>
      <c r="G6156" s="181" t="s">
        <v>567</v>
      </c>
      <c r="H6156" s="181" t="s">
        <v>5</v>
      </c>
      <c r="I6156" s="181" t="s">
        <v>8580</v>
      </c>
      <c r="J6156" s="181">
        <v>5150</v>
      </c>
      <c r="K6156" s="181">
        <v>2</v>
      </c>
      <c r="L6156" s="181"/>
      <c r="M6156" s="181"/>
      <c r="N6156" s="596" t="s">
        <v>292</v>
      </c>
    </row>
    <row r="6157" spans="1:14" s="158" customFormat="1" ht="18" customHeight="1" x14ac:dyDescent="0.25">
      <c r="A6157" s="181">
        <v>29775</v>
      </c>
      <c r="B6157" s="701">
        <v>25306</v>
      </c>
      <c r="C6157" s="181" t="s">
        <v>8587</v>
      </c>
      <c r="D6157" s="181" t="s">
        <v>1243</v>
      </c>
      <c r="E6157" s="181" t="s">
        <v>8583</v>
      </c>
      <c r="F6157" s="181" t="s">
        <v>304</v>
      </c>
      <c r="G6157" s="181" t="s">
        <v>567</v>
      </c>
      <c r="H6157" s="181" t="s">
        <v>5</v>
      </c>
      <c r="I6157" s="181" t="s">
        <v>834</v>
      </c>
      <c r="J6157" s="181">
        <v>9660</v>
      </c>
      <c r="K6157" s="181">
        <v>1</v>
      </c>
      <c r="L6157" s="181"/>
      <c r="M6157" s="181"/>
      <c r="N6157" s="596" t="s">
        <v>292</v>
      </c>
    </row>
    <row r="6158" spans="1:14" s="158" customFormat="1" ht="18" customHeight="1" x14ac:dyDescent="0.25">
      <c r="A6158" s="181">
        <v>88341</v>
      </c>
      <c r="B6158" s="701" t="s">
        <v>11453</v>
      </c>
      <c r="C6158" s="181" t="s">
        <v>13846</v>
      </c>
      <c r="D6158" s="181" t="s">
        <v>1311</v>
      </c>
      <c r="E6158" s="181" t="s">
        <v>8589</v>
      </c>
      <c r="F6158" s="181" t="s">
        <v>577</v>
      </c>
      <c r="G6158" s="181" t="s">
        <v>139</v>
      </c>
      <c r="H6158" s="181" t="s">
        <v>5</v>
      </c>
      <c r="I6158" s="181" t="s">
        <v>4462</v>
      </c>
      <c r="J6158" s="181">
        <v>79490</v>
      </c>
      <c r="K6158" s="181">
        <v>2</v>
      </c>
      <c r="L6158" s="181"/>
      <c r="M6158" s="181"/>
      <c r="N6158" s="596" t="s">
        <v>292</v>
      </c>
    </row>
    <row r="6159" spans="1:14" s="158" customFormat="1" ht="18" customHeight="1" x14ac:dyDescent="0.25">
      <c r="A6159" s="181">
        <v>46296</v>
      </c>
      <c r="B6159" s="701" t="s">
        <v>17217</v>
      </c>
      <c r="C6159" s="181" t="s">
        <v>8588</v>
      </c>
      <c r="D6159" s="181" t="s">
        <v>1311</v>
      </c>
      <c r="E6159" s="181" t="s">
        <v>8589</v>
      </c>
      <c r="F6159" s="181" t="s">
        <v>577</v>
      </c>
      <c r="G6159" s="181" t="s">
        <v>1328</v>
      </c>
      <c r="H6159" s="181" t="s">
        <v>7</v>
      </c>
      <c r="I6159" s="181" t="s">
        <v>1334</v>
      </c>
      <c r="J6159" s="181">
        <v>41440</v>
      </c>
      <c r="K6159" s="181">
        <v>95</v>
      </c>
      <c r="L6159" s="181"/>
      <c r="M6159" s="181"/>
      <c r="N6159" s="596" t="s">
        <v>292</v>
      </c>
    </row>
    <row r="6160" spans="1:14" s="158" customFormat="1" ht="18" customHeight="1" x14ac:dyDescent="0.25">
      <c r="A6160" s="181">
        <v>24565</v>
      </c>
      <c r="B6160" s="701" t="s">
        <v>8590</v>
      </c>
      <c r="C6160" s="181" t="s">
        <v>8591</v>
      </c>
      <c r="D6160" s="181" t="s">
        <v>1311</v>
      </c>
      <c r="E6160" s="181" t="s">
        <v>8592</v>
      </c>
      <c r="F6160" s="181" t="s">
        <v>577</v>
      </c>
      <c r="G6160" s="181" t="s">
        <v>1313</v>
      </c>
      <c r="H6160" s="181" t="s">
        <v>7</v>
      </c>
      <c r="I6160" s="181" t="s">
        <v>8370</v>
      </c>
      <c r="J6160" s="181">
        <v>43140</v>
      </c>
      <c r="K6160" s="181">
        <v>17</v>
      </c>
      <c r="L6160" s="181"/>
      <c r="M6160" s="181"/>
      <c r="N6160" s="596" t="s">
        <v>292</v>
      </c>
    </row>
    <row r="6161" spans="1:14" s="158" customFormat="1" ht="18" customHeight="1" x14ac:dyDescent="0.25">
      <c r="A6161" s="181">
        <v>30520</v>
      </c>
      <c r="B6161" s="701" t="s">
        <v>10413</v>
      </c>
      <c r="C6161" s="181" t="s">
        <v>12669</v>
      </c>
      <c r="D6161" s="181" t="s">
        <v>1311</v>
      </c>
      <c r="E6161" s="181" t="s">
        <v>8594</v>
      </c>
      <c r="F6161" s="181" t="s">
        <v>577</v>
      </c>
      <c r="G6161" s="181" t="s">
        <v>1328</v>
      </c>
      <c r="H6161" s="181" t="s">
        <v>7</v>
      </c>
      <c r="I6161" s="181" t="s">
        <v>8595</v>
      </c>
      <c r="J6161" s="181">
        <v>61760</v>
      </c>
      <c r="K6161" s="181">
        <v>60</v>
      </c>
      <c r="L6161" s="181"/>
      <c r="M6161" s="181"/>
      <c r="N6161" s="596" t="s">
        <v>292</v>
      </c>
    </row>
    <row r="6162" spans="1:14" s="158" customFormat="1" ht="18" customHeight="1" x14ac:dyDescent="0.25">
      <c r="A6162" s="181">
        <v>12115</v>
      </c>
      <c r="B6162" s="701" t="s">
        <v>17218</v>
      </c>
      <c r="C6162" s="181" t="s">
        <v>8593</v>
      </c>
      <c r="D6162" s="181" t="s">
        <v>1311</v>
      </c>
      <c r="E6162" s="181" t="s">
        <v>8594</v>
      </c>
      <c r="F6162" s="181" t="s">
        <v>577</v>
      </c>
      <c r="G6162" s="181" t="s">
        <v>1313</v>
      </c>
      <c r="H6162" s="181" t="s">
        <v>7</v>
      </c>
      <c r="I6162" s="181" t="s">
        <v>8595</v>
      </c>
      <c r="J6162" s="181">
        <v>66860</v>
      </c>
      <c r="K6162" s="181">
        <v>95</v>
      </c>
      <c r="L6162" s="181"/>
      <c r="M6162" s="181"/>
      <c r="N6162" s="596" t="s">
        <v>292</v>
      </c>
    </row>
    <row r="6163" spans="1:14" s="158" customFormat="1" ht="18" customHeight="1" x14ac:dyDescent="0.25">
      <c r="A6163" s="181">
        <v>12119</v>
      </c>
      <c r="B6163" s="701" t="s">
        <v>17219</v>
      </c>
      <c r="C6163" s="181" t="s">
        <v>17220</v>
      </c>
      <c r="D6163" s="181" t="s">
        <v>1338</v>
      </c>
      <c r="E6163" s="181" t="s">
        <v>8594</v>
      </c>
      <c r="F6163" s="181" t="s">
        <v>577</v>
      </c>
      <c r="G6163" s="181" t="s">
        <v>1328</v>
      </c>
      <c r="H6163" s="181" t="s">
        <v>7</v>
      </c>
      <c r="I6163" s="181" t="s">
        <v>8595</v>
      </c>
      <c r="J6163" s="181">
        <v>40890</v>
      </c>
      <c r="K6163" s="181">
        <v>89</v>
      </c>
      <c r="L6163" s="181"/>
      <c r="M6163" s="181"/>
      <c r="N6163" s="596" t="s">
        <v>292</v>
      </c>
    </row>
    <row r="6164" spans="1:14" s="158" customFormat="1" ht="18" customHeight="1" x14ac:dyDescent="0.25">
      <c r="A6164" s="181">
        <v>29677</v>
      </c>
      <c r="B6164" s="701" t="s">
        <v>13863</v>
      </c>
      <c r="C6164" s="181" t="s">
        <v>13864</v>
      </c>
      <c r="D6164" s="181" t="s">
        <v>1358</v>
      </c>
      <c r="E6164" s="181" t="s">
        <v>8608</v>
      </c>
      <c r="F6164" s="181" t="s">
        <v>304</v>
      </c>
      <c r="G6164" s="181" t="s">
        <v>140</v>
      </c>
      <c r="H6164" s="181" t="s">
        <v>7</v>
      </c>
      <c r="I6164" s="181" t="s">
        <v>1608</v>
      </c>
      <c r="J6164" s="181">
        <v>120180</v>
      </c>
      <c r="K6164" s="181">
        <v>24</v>
      </c>
      <c r="L6164" s="181"/>
      <c r="M6164" s="181"/>
      <c r="N6164" s="596" t="s">
        <v>292</v>
      </c>
    </row>
    <row r="6165" spans="1:14" s="158" customFormat="1" ht="18" customHeight="1" x14ac:dyDescent="0.25">
      <c r="A6165" s="181">
        <v>30195</v>
      </c>
      <c r="B6165" s="701">
        <v>657165</v>
      </c>
      <c r="C6165" s="181" t="s">
        <v>12670</v>
      </c>
      <c r="D6165" s="181" t="s">
        <v>1375</v>
      </c>
      <c r="E6165" s="181" t="s">
        <v>12671</v>
      </c>
      <c r="F6165" s="181" t="s">
        <v>304</v>
      </c>
      <c r="G6165" s="181" t="s">
        <v>140</v>
      </c>
      <c r="H6165" s="181" t="s">
        <v>7</v>
      </c>
      <c r="I6165" s="181" t="s">
        <v>12672</v>
      </c>
      <c r="J6165" s="181">
        <v>128180</v>
      </c>
      <c r="K6165" s="181">
        <v>5</v>
      </c>
      <c r="L6165" s="181"/>
      <c r="M6165" s="181"/>
      <c r="N6165" s="596" t="s">
        <v>292</v>
      </c>
    </row>
    <row r="6166" spans="1:14" s="158" customFormat="1" ht="18" customHeight="1" x14ac:dyDescent="0.25">
      <c r="A6166" s="181">
        <v>30196</v>
      </c>
      <c r="B6166" s="701">
        <v>657153</v>
      </c>
      <c r="C6166" s="181" t="s">
        <v>12673</v>
      </c>
      <c r="D6166" s="181" t="s">
        <v>1375</v>
      </c>
      <c r="E6166" s="181" t="s">
        <v>12674</v>
      </c>
      <c r="F6166" s="181" t="s">
        <v>304</v>
      </c>
      <c r="G6166" s="181" t="s">
        <v>140</v>
      </c>
      <c r="H6166" s="181" t="s">
        <v>7</v>
      </c>
      <c r="I6166" s="181" t="s">
        <v>12675</v>
      </c>
      <c r="J6166" s="181">
        <v>125450</v>
      </c>
      <c r="K6166" s="181">
        <v>3</v>
      </c>
      <c r="L6166" s="181"/>
      <c r="M6166" s="181"/>
      <c r="N6166" s="596" t="s">
        <v>292</v>
      </c>
    </row>
    <row r="6167" spans="1:14" s="158" customFormat="1" ht="18" customHeight="1" x14ac:dyDescent="0.25">
      <c r="A6167" s="181">
        <v>30197</v>
      </c>
      <c r="B6167" s="701">
        <v>657167</v>
      </c>
      <c r="C6167" s="181" t="s">
        <v>12676</v>
      </c>
      <c r="D6167" s="181" t="s">
        <v>1379</v>
      </c>
      <c r="E6167" s="181" t="s">
        <v>12671</v>
      </c>
      <c r="F6167" s="181" t="s">
        <v>304</v>
      </c>
      <c r="G6167" s="181" t="s">
        <v>140</v>
      </c>
      <c r="H6167" s="181" t="s">
        <v>7</v>
      </c>
      <c r="I6167" s="181" t="s">
        <v>12677</v>
      </c>
      <c r="J6167" s="181">
        <v>125130</v>
      </c>
      <c r="K6167" s="181">
        <v>12</v>
      </c>
      <c r="L6167" s="181"/>
      <c r="M6167" s="181"/>
      <c r="N6167" s="596" t="s">
        <v>292</v>
      </c>
    </row>
    <row r="6168" spans="1:14" s="158" customFormat="1" ht="18" customHeight="1" x14ac:dyDescent="0.25">
      <c r="A6168" s="181">
        <v>30198</v>
      </c>
      <c r="B6168" s="701">
        <v>657154</v>
      </c>
      <c r="C6168" s="181" t="s">
        <v>12678</v>
      </c>
      <c r="D6168" s="181" t="s">
        <v>1379</v>
      </c>
      <c r="E6168" s="181" t="s">
        <v>12674</v>
      </c>
      <c r="F6168" s="181" t="s">
        <v>304</v>
      </c>
      <c r="G6168" s="181" t="s">
        <v>140</v>
      </c>
      <c r="H6168" s="181" t="s">
        <v>7</v>
      </c>
      <c r="I6168" s="181" t="s">
        <v>12675</v>
      </c>
      <c r="J6168" s="181">
        <v>132170</v>
      </c>
      <c r="K6168" s="181">
        <v>11</v>
      </c>
      <c r="L6168" s="181"/>
      <c r="M6168" s="181"/>
      <c r="N6168" s="596" t="s">
        <v>292</v>
      </c>
    </row>
    <row r="6169" spans="1:14" s="158" customFormat="1" ht="18" customHeight="1" x14ac:dyDescent="0.25">
      <c r="A6169" s="181">
        <v>26618</v>
      </c>
      <c r="B6169" s="701" t="s">
        <v>8596</v>
      </c>
      <c r="C6169" s="181" t="s">
        <v>8597</v>
      </c>
      <c r="D6169" s="181" t="s">
        <v>1385</v>
      </c>
      <c r="E6169" s="181" t="s">
        <v>15932</v>
      </c>
      <c r="F6169" s="181" t="s">
        <v>304</v>
      </c>
      <c r="G6169" s="181" t="s">
        <v>140</v>
      </c>
      <c r="H6169" s="181" t="s">
        <v>7</v>
      </c>
      <c r="I6169" s="181" t="s">
        <v>11452</v>
      </c>
      <c r="J6169" s="181">
        <v>121440</v>
      </c>
      <c r="K6169" s="181">
        <v>13</v>
      </c>
      <c r="L6169" s="181"/>
      <c r="M6169" s="181"/>
      <c r="N6169" s="596" t="s">
        <v>292</v>
      </c>
    </row>
    <row r="6170" spans="1:14" s="158" customFormat="1" ht="18" customHeight="1" x14ac:dyDescent="0.25">
      <c r="A6170" s="181">
        <v>13634</v>
      </c>
      <c r="B6170" s="701" t="s">
        <v>15933</v>
      </c>
      <c r="C6170" s="181" t="s">
        <v>15934</v>
      </c>
      <c r="D6170" s="181" t="s">
        <v>1425</v>
      </c>
      <c r="E6170" s="181" t="s">
        <v>15935</v>
      </c>
      <c r="F6170" s="181" t="s">
        <v>304</v>
      </c>
      <c r="G6170" s="181" t="s">
        <v>1427</v>
      </c>
      <c r="H6170" s="181" t="s">
        <v>7</v>
      </c>
      <c r="I6170" s="181" t="s">
        <v>458</v>
      </c>
      <c r="J6170" s="181">
        <v>335730</v>
      </c>
      <c r="K6170" s="181">
        <v>1</v>
      </c>
      <c r="L6170" s="181"/>
      <c r="M6170" s="181"/>
      <c r="N6170" s="596" t="s">
        <v>292</v>
      </c>
    </row>
    <row r="6171" spans="1:14" s="158" customFormat="1" ht="18" customHeight="1" x14ac:dyDescent="0.25">
      <c r="A6171" s="181">
        <v>30209</v>
      </c>
      <c r="B6171" s="701" t="s">
        <v>8600</v>
      </c>
      <c r="C6171" s="181" t="s">
        <v>8601</v>
      </c>
      <c r="D6171" s="181" t="s">
        <v>1425</v>
      </c>
      <c r="E6171" s="181" t="s">
        <v>8558</v>
      </c>
      <c r="F6171" s="181" t="s">
        <v>304</v>
      </c>
      <c r="G6171" s="181" t="s">
        <v>1427</v>
      </c>
      <c r="H6171" s="181" t="s">
        <v>7</v>
      </c>
      <c r="I6171" s="181" t="s">
        <v>8602</v>
      </c>
      <c r="J6171" s="181">
        <v>477830</v>
      </c>
      <c r="K6171" s="181">
        <v>2</v>
      </c>
      <c r="L6171" s="181"/>
      <c r="M6171" s="181"/>
      <c r="N6171" s="596" t="s">
        <v>292</v>
      </c>
    </row>
    <row r="6172" spans="1:14" s="158" customFormat="1" ht="18" customHeight="1" x14ac:dyDescent="0.25">
      <c r="A6172" s="181">
        <v>25544</v>
      </c>
      <c r="B6172" s="701" t="s">
        <v>15936</v>
      </c>
      <c r="C6172" s="181" t="s">
        <v>15937</v>
      </c>
      <c r="D6172" s="181" t="s">
        <v>1425</v>
      </c>
      <c r="E6172" s="181" t="s">
        <v>8598</v>
      </c>
      <c r="F6172" s="181" t="s">
        <v>304</v>
      </c>
      <c r="G6172" s="181" t="s">
        <v>1427</v>
      </c>
      <c r="H6172" s="181" t="s">
        <v>7</v>
      </c>
      <c r="I6172" s="181" t="s">
        <v>8564</v>
      </c>
      <c r="J6172" s="181">
        <v>366890</v>
      </c>
      <c r="K6172" s="181">
        <v>9</v>
      </c>
      <c r="L6172" s="181"/>
      <c r="M6172" s="181"/>
      <c r="N6172" s="596" t="s">
        <v>292</v>
      </c>
    </row>
    <row r="6173" spans="1:14" s="158" customFormat="1" ht="18" customHeight="1" x14ac:dyDescent="0.25">
      <c r="A6173" s="181">
        <v>3496</v>
      </c>
      <c r="B6173" s="701" t="s">
        <v>8603</v>
      </c>
      <c r="C6173" s="181" t="s">
        <v>8604</v>
      </c>
      <c r="D6173" s="181" t="s">
        <v>3113</v>
      </c>
      <c r="E6173" s="181" t="s">
        <v>8560</v>
      </c>
      <c r="F6173" s="181" t="s">
        <v>577</v>
      </c>
      <c r="G6173" s="181" t="s">
        <v>1986</v>
      </c>
      <c r="H6173" s="181" t="s">
        <v>13</v>
      </c>
      <c r="I6173" s="181" t="s">
        <v>8566</v>
      </c>
      <c r="J6173" s="181">
        <v>42270</v>
      </c>
      <c r="K6173" s="181">
        <v>10</v>
      </c>
      <c r="L6173" s="181"/>
      <c r="M6173" s="181"/>
      <c r="N6173" s="596" t="s">
        <v>292</v>
      </c>
    </row>
    <row r="6174" spans="1:14" s="158" customFormat="1" ht="18" customHeight="1" x14ac:dyDescent="0.25">
      <c r="A6174" s="181">
        <v>29873</v>
      </c>
      <c r="B6174" s="701" t="s">
        <v>13865</v>
      </c>
      <c r="C6174" s="181" t="s">
        <v>8567</v>
      </c>
      <c r="D6174" s="181" t="s">
        <v>1507</v>
      </c>
      <c r="E6174" s="181" t="s">
        <v>13866</v>
      </c>
      <c r="F6174" s="181" t="s">
        <v>304</v>
      </c>
      <c r="G6174" s="181" t="s">
        <v>1508</v>
      </c>
      <c r="H6174" s="181" t="s">
        <v>7</v>
      </c>
      <c r="I6174" s="181" t="s">
        <v>13867</v>
      </c>
      <c r="J6174" s="181">
        <v>26680</v>
      </c>
      <c r="K6174" s="181">
        <v>49</v>
      </c>
      <c r="L6174" s="181"/>
      <c r="M6174" s="181"/>
      <c r="N6174" s="596" t="s">
        <v>292</v>
      </c>
    </row>
    <row r="6175" spans="1:14" s="158" customFormat="1" ht="18" customHeight="1" x14ac:dyDescent="0.25">
      <c r="A6175" s="181">
        <v>7323</v>
      </c>
      <c r="B6175" s="701" t="s">
        <v>8605</v>
      </c>
      <c r="C6175" s="181" t="s">
        <v>8606</v>
      </c>
      <c r="D6175" s="181" t="s">
        <v>1692</v>
      </c>
      <c r="E6175" s="181" t="s">
        <v>4461</v>
      </c>
      <c r="F6175" s="181" t="s">
        <v>304</v>
      </c>
      <c r="G6175" s="181" t="s">
        <v>1680</v>
      </c>
      <c r="H6175" s="181" t="s">
        <v>7</v>
      </c>
      <c r="I6175" s="181" t="s">
        <v>8582</v>
      </c>
      <c r="J6175" s="181">
        <v>23710</v>
      </c>
      <c r="K6175" s="181">
        <v>239</v>
      </c>
      <c r="L6175" s="181"/>
      <c r="M6175" s="181"/>
      <c r="N6175" s="596" t="s">
        <v>292</v>
      </c>
    </row>
    <row r="6176" spans="1:14" s="158" customFormat="1" ht="18" customHeight="1" x14ac:dyDescent="0.25">
      <c r="A6176" s="181">
        <v>29675</v>
      </c>
      <c r="B6176" s="701" t="s">
        <v>8607</v>
      </c>
      <c r="C6176" s="181" t="s">
        <v>8542</v>
      </c>
      <c r="D6176" s="181" t="s">
        <v>1718</v>
      </c>
      <c r="E6176" s="181" t="s">
        <v>3565</v>
      </c>
      <c r="F6176" s="181" t="s">
        <v>304</v>
      </c>
      <c r="G6176" s="181" t="s">
        <v>1508</v>
      </c>
      <c r="H6176" s="181" t="s">
        <v>7</v>
      </c>
      <c r="I6176" s="181" t="s">
        <v>1301</v>
      </c>
      <c r="J6176" s="181">
        <v>31290</v>
      </c>
      <c r="K6176" s="181">
        <v>8</v>
      </c>
      <c r="L6176" s="181"/>
      <c r="M6176" s="181"/>
      <c r="N6176" s="596" t="s">
        <v>292</v>
      </c>
    </row>
    <row r="6177" spans="1:14" s="158" customFormat="1" ht="18" customHeight="1" x14ac:dyDescent="0.25">
      <c r="A6177" s="181">
        <v>23248</v>
      </c>
      <c r="B6177" s="701" t="s">
        <v>15938</v>
      </c>
      <c r="C6177" s="181" t="s">
        <v>8572</v>
      </c>
      <c r="D6177" s="181" t="s">
        <v>1718</v>
      </c>
      <c r="E6177" s="181" t="s">
        <v>8608</v>
      </c>
      <c r="F6177" s="181" t="s">
        <v>304</v>
      </c>
      <c r="G6177" s="181" t="s">
        <v>1508</v>
      </c>
      <c r="H6177" s="181" t="s">
        <v>7</v>
      </c>
      <c r="I6177" s="181" t="s">
        <v>15939</v>
      </c>
      <c r="J6177" s="181">
        <v>28330</v>
      </c>
      <c r="K6177" s="181">
        <v>14</v>
      </c>
      <c r="L6177" s="181"/>
      <c r="M6177" s="181"/>
      <c r="N6177" s="596" t="s">
        <v>292</v>
      </c>
    </row>
    <row r="6178" spans="1:14" s="158" customFormat="1" ht="18" customHeight="1" x14ac:dyDescent="0.25">
      <c r="A6178" s="181">
        <v>30357</v>
      </c>
      <c r="B6178" s="701" t="s">
        <v>11454</v>
      </c>
      <c r="C6178" s="181" t="s">
        <v>8132</v>
      </c>
      <c r="D6178" s="181" t="s">
        <v>1718</v>
      </c>
      <c r="E6178" s="181" t="s">
        <v>11455</v>
      </c>
      <c r="F6178" s="181" t="s">
        <v>304</v>
      </c>
      <c r="G6178" s="181" t="s">
        <v>1508</v>
      </c>
      <c r="H6178" s="181" t="s">
        <v>7</v>
      </c>
      <c r="I6178" s="181" t="s">
        <v>11456</v>
      </c>
      <c r="J6178" s="181">
        <v>31050</v>
      </c>
      <c r="K6178" s="181">
        <v>22</v>
      </c>
      <c r="L6178" s="181"/>
      <c r="M6178" s="181"/>
      <c r="N6178" s="596" t="s">
        <v>292</v>
      </c>
    </row>
    <row r="6179" spans="1:14" s="158" customFormat="1" ht="18" customHeight="1" x14ac:dyDescent="0.25">
      <c r="A6179" s="181">
        <v>29676</v>
      </c>
      <c r="B6179" s="701" t="s">
        <v>13869</v>
      </c>
      <c r="C6179" s="181" t="s">
        <v>8576</v>
      </c>
      <c r="D6179" s="181" t="s">
        <v>1738</v>
      </c>
      <c r="E6179" s="181" t="s">
        <v>3565</v>
      </c>
      <c r="F6179" s="181" t="s">
        <v>304</v>
      </c>
      <c r="G6179" s="181" t="s">
        <v>1508</v>
      </c>
      <c r="H6179" s="181" t="s">
        <v>7</v>
      </c>
      <c r="I6179" s="181" t="s">
        <v>13871</v>
      </c>
      <c r="J6179" s="181">
        <v>27740</v>
      </c>
      <c r="K6179" s="181">
        <v>62</v>
      </c>
      <c r="L6179" s="181"/>
      <c r="M6179" s="181"/>
      <c r="N6179" s="596" t="s">
        <v>292</v>
      </c>
    </row>
    <row r="6180" spans="1:14" s="158" customFormat="1" ht="18" customHeight="1" x14ac:dyDescent="0.25">
      <c r="A6180" s="181">
        <v>11788</v>
      </c>
      <c r="B6180" s="701" t="s">
        <v>11177</v>
      </c>
      <c r="C6180" s="181" t="s">
        <v>11178</v>
      </c>
      <c r="D6180" s="181" t="s">
        <v>1759</v>
      </c>
      <c r="E6180" s="181" t="s">
        <v>11935</v>
      </c>
      <c r="F6180" s="181" t="s">
        <v>304</v>
      </c>
      <c r="G6180" s="181" t="s">
        <v>1508</v>
      </c>
      <c r="H6180" s="181" t="s">
        <v>7</v>
      </c>
      <c r="I6180" s="181" t="s">
        <v>11936</v>
      </c>
      <c r="J6180" s="181">
        <v>124930</v>
      </c>
      <c r="K6180" s="181">
        <v>16</v>
      </c>
      <c r="L6180" s="181"/>
      <c r="M6180" s="181"/>
      <c r="N6180" s="596" t="s">
        <v>292</v>
      </c>
    </row>
    <row r="6181" spans="1:14" s="158" customFormat="1" ht="18" customHeight="1" x14ac:dyDescent="0.25">
      <c r="A6181" s="181">
        <v>11789</v>
      </c>
      <c r="B6181" s="701" t="s">
        <v>11179</v>
      </c>
      <c r="C6181" s="181" t="s">
        <v>11180</v>
      </c>
      <c r="D6181" s="181" t="s">
        <v>1766</v>
      </c>
      <c r="E6181" s="181" t="s">
        <v>11935</v>
      </c>
      <c r="F6181" s="181" t="s">
        <v>304</v>
      </c>
      <c r="G6181" s="181" t="s">
        <v>1508</v>
      </c>
      <c r="H6181" s="181" t="s">
        <v>7</v>
      </c>
      <c r="I6181" s="181" t="s">
        <v>11936</v>
      </c>
      <c r="J6181" s="181">
        <v>124930</v>
      </c>
      <c r="K6181" s="181">
        <v>18</v>
      </c>
      <c r="L6181" s="181"/>
      <c r="M6181" s="181"/>
      <c r="N6181" s="596" t="s">
        <v>292</v>
      </c>
    </row>
    <row r="6182" spans="1:14" s="158" customFormat="1" ht="18" customHeight="1" x14ac:dyDescent="0.25">
      <c r="A6182" s="181">
        <v>13271</v>
      </c>
      <c r="B6182" s="701" t="s">
        <v>15940</v>
      </c>
      <c r="C6182" s="181" t="s">
        <v>15941</v>
      </c>
      <c r="D6182" s="181" t="s">
        <v>1862</v>
      </c>
      <c r="E6182" s="181" t="s">
        <v>4718</v>
      </c>
      <c r="F6182" s="181" t="s">
        <v>577</v>
      </c>
      <c r="G6182" s="181" t="s">
        <v>141</v>
      </c>
      <c r="H6182" s="181" t="s">
        <v>10</v>
      </c>
      <c r="I6182" s="181" t="s">
        <v>15942</v>
      </c>
      <c r="J6182" s="181">
        <v>103920</v>
      </c>
      <c r="K6182" s="181">
        <v>16</v>
      </c>
      <c r="L6182" s="181"/>
      <c r="M6182" s="181"/>
      <c r="N6182" s="596" t="s">
        <v>292</v>
      </c>
    </row>
    <row r="6183" spans="1:14" s="158" customFormat="1" ht="18" customHeight="1" x14ac:dyDescent="0.25">
      <c r="A6183" s="181">
        <v>29784</v>
      </c>
      <c r="B6183" s="701">
        <v>25345</v>
      </c>
      <c r="C6183" s="181" t="s">
        <v>8351</v>
      </c>
      <c r="D6183" s="181" t="s">
        <v>1219</v>
      </c>
      <c r="E6183" s="181" t="s">
        <v>8578</v>
      </c>
      <c r="F6183" s="181" t="s">
        <v>304</v>
      </c>
      <c r="G6183" s="181" t="s">
        <v>567</v>
      </c>
      <c r="H6183" s="181" t="s">
        <v>5</v>
      </c>
      <c r="I6183" s="181" t="s">
        <v>8579</v>
      </c>
      <c r="J6183" s="181">
        <v>7890</v>
      </c>
      <c r="K6183" s="181">
        <v>3</v>
      </c>
      <c r="L6183" s="181"/>
      <c r="M6183" s="181"/>
      <c r="N6183" s="596" t="s">
        <v>292</v>
      </c>
    </row>
    <row r="6184" spans="1:14" s="158" customFormat="1" ht="18" customHeight="1" x14ac:dyDescent="0.25">
      <c r="A6184" s="181">
        <v>18457</v>
      </c>
      <c r="B6184" s="701" t="s">
        <v>15943</v>
      </c>
      <c r="C6184" s="181" t="s">
        <v>8559</v>
      </c>
      <c r="D6184" s="181" t="s">
        <v>3560</v>
      </c>
      <c r="E6184" s="181" t="s">
        <v>15944</v>
      </c>
      <c r="F6184" s="181" t="s">
        <v>304</v>
      </c>
      <c r="G6184" s="181" t="s">
        <v>1890</v>
      </c>
      <c r="H6184" s="181" t="s">
        <v>7</v>
      </c>
      <c r="I6184" s="181" t="s">
        <v>8580</v>
      </c>
      <c r="J6184" s="181">
        <v>387630</v>
      </c>
      <c r="K6184" s="181">
        <v>61</v>
      </c>
      <c r="L6184" s="181"/>
      <c r="M6184" s="181"/>
      <c r="N6184" s="596" t="s">
        <v>292</v>
      </c>
    </row>
    <row r="6185" spans="1:14" s="158" customFormat="1" ht="18" customHeight="1" x14ac:dyDescent="0.25">
      <c r="A6185" s="181">
        <v>11967</v>
      </c>
      <c r="B6185" s="701" t="s">
        <v>11725</v>
      </c>
      <c r="C6185" s="181" t="s">
        <v>8584</v>
      </c>
      <c r="D6185" s="181" t="s">
        <v>310</v>
      </c>
      <c r="E6185" s="181" t="s">
        <v>8619</v>
      </c>
      <c r="F6185" s="181" t="s">
        <v>304</v>
      </c>
      <c r="G6185" s="181" t="s">
        <v>11726</v>
      </c>
      <c r="H6185" s="181" t="s">
        <v>6606</v>
      </c>
      <c r="I6185" s="181" t="s">
        <v>2081</v>
      </c>
      <c r="J6185" s="181">
        <v>86080</v>
      </c>
      <c r="K6185" s="181">
        <v>17</v>
      </c>
      <c r="L6185" s="181"/>
      <c r="M6185" s="181"/>
      <c r="N6185" s="596" t="s">
        <v>292</v>
      </c>
    </row>
    <row r="6186" spans="1:14" s="158" customFormat="1" ht="18" customHeight="1" x14ac:dyDescent="0.25">
      <c r="A6186" s="181">
        <v>30420</v>
      </c>
      <c r="B6186" s="701" t="s">
        <v>13875</v>
      </c>
      <c r="C6186" s="181" t="s">
        <v>8585</v>
      </c>
      <c r="D6186" s="181" t="s">
        <v>310</v>
      </c>
      <c r="E6186" s="181" t="s">
        <v>13876</v>
      </c>
      <c r="F6186" s="181" t="s">
        <v>304</v>
      </c>
      <c r="G6186" s="181" t="s">
        <v>312</v>
      </c>
      <c r="H6186" s="181" t="s">
        <v>7</v>
      </c>
      <c r="I6186" s="181" t="s">
        <v>2081</v>
      </c>
      <c r="J6186" s="181">
        <v>146340</v>
      </c>
      <c r="K6186" s="181">
        <v>45</v>
      </c>
      <c r="L6186" s="181"/>
      <c r="M6186" s="181"/>
      <c r="N6186" s="596" t="s">
        <v>292</v>
      </c>
    </row>
    <row r="6187" spans="1:14" s="158" customFormat="1" ht="18" customHeight="1" x14ac:dyDescent="0.25">
      <c r="A6187" s="181">
        <v>22823</v>
      </c>
      <c r="B6187" s="701" t="s">
        <v>13872</v>
      </c>
      <c r="C6187" s="181" t="s">
        <v>13873</v>
      </c>
      <c r="D6187" s="181" t="s">
        <v>310</v>
      </c>
      <c r="E6187" s="181" t="s">
        <v>17221</v>
      </c>
      <c r="F6187" s="181" t="s">
        <v>304</v>
      </c>
      <c r="G6187" s="181" t="s">
        <v>312</v>
      </c>
      <c r="H6187" s="181" t="s">
        <v>7</v>
      </c>
      <c r="I6187" s="181" t="s">
        <v>12667</v>
      </c>
      <c r="J6187" s="181">
        <v>138360</v>
      </c>
      <c r="K6187" s="181">
        <v>36</v>
      </c>
      <c r="L6187" s="181"/>
      <c r="M6187" s="181"/>
      <c r="N6187" s="596" t="s">
        <v>292</v>
      </c>
    </row>
    <row r="6188" spans="1:14" s="158" customFormat="1" ht="18" customHeight="1" x14ac:dyDescent="0.25">
      <c r="A6188" s="181">
        <v>30002</v>
      </c>
      <c r="B6188" s="701" t="s">
        <v>8622</v>
      </c>
      <c r="C6188" s="181" t="s">
        <v>8623</v>
      </c>
      <c r="D6188" s="181" t="s">
        <v>313</v>
      </c>
      <c r="E6188" s="181" t="s">
        <v>8616</v>
      </c>
      <c r="F6188" s="181" t="s">
        <v>304</v>
      </c>
      <c r="G6188" s="181" t="s">
        <v>312</v>
      </c>
      <c r="H6188" s="181" t="s">
        <v>7</v>
      </c>
      <c r="I6188" s="181" t="s">
        <v>323</v>
      </c>
      <c r="J6188" s="181">
        <v>146880</v>
      </c>
      <c r="K6188" s="181">
        <v>11</v>
      </c>
      <c r="L6188" s="181"/>
      <c r="M6188" s="181"/>
      <c r="N6188" s="596" t="s">
        <v>292</v>
      </c>
    </row>
    <row r="6189" spans="1:14" s="158" customFormat="1" ht="18" customHeight="1" x14ac:dyDescent="0.25">
      <c r="A6189" s="181">
        <v>30421</v>
      </c>
      <c r="B6189" s="701" t="s">
        <v>13877</v>
      </c>
      <c r="C6189" s="181" t="s">
        <v>8588</v>
      </c>
      <c r="D6189" s="181" t="s">
        <v>313</v>
      </c>
      <c r="E6189" s="181" t="s">
        <v>13876</v>
      </c>
      <c r="F6189" s="181" t="s">
        <v>304</v>
      </c>
      <c r="G6189" s="181" t="s">
        <v>312</v>
      </c>
      <c r="H6189" s="181" t="s">
        <v>7</v>
      </c>
      <c r="I6189" s="181" t="s">
        <v>1334</v>
      </c>
      <c r="J6189" s="181">
        <v>146340</v>
      </c>
      <c r="K6189" s="181">
        <v>43</v>
      </c>
      <c r="L6189" s="181"/>
      <c r="M6189" s="181"/>
      <c r="N6189" s="596" t="s">
        <v>292</v>
      </c>
    </row>
    <row r="6190" spans="1:14" s="158" customFormat="1" ht="18" customHeight="1" x14ac:dyDescent="0.25">
      <c r="A6190" s="181">
        <v>25808</v>
      </c>
      <c r="B6190" s="701" t="s">
        <v>8617</v>
      </c>
      <c r="C6190" s="181" t="s">
        <v>8618</v>
      </c>
      <c r="D6190" s="181" t="s">
        <v>313</v>
      </c>
      <c r="E6190" s="181" t="s">
        <v>17221</v>
      </c>
      <c r="F6190" s="181" t="s">
        <v>304</v>
      </c>
      <c r="G6190" s="181" t="s">
        <v>312</v>
      </c>
      <c r="H6190" s="181" t="s">
        <v>7</v>
      </c>
      <c r="I6190" s="181" t="s">
        <v>323</v>
      </c>
      <c r="J6190" s="181">
        <v>138360</v>
      </c>
      <c r="K6190" s="181">
        <v>46</v>
      </c>
      <c r="L6190" s="181"/>
      <c r="M6190" s="181"/>
      <c r="N6190" s="596" t="s">
        <v>292</v>
      </c>
    </row>
    <row r="6191" spans="1:14" s="158" customFormat="1" ht="18" customHeight="1" x14ac:dyDescent="0.25">
      <c r="A6191" s="181">
        <v>24876</v>
      </c>
      <c r="B6191" s="701" t="s">
        <v>8625</v>
      </c>
      <c r="C6191" s="181" t="s">
        <v>8591</v>
      </c>
      <c r="D6191" s="181" t="s">
        <v>336</v>
      </c>
      <c r="E6191" s="181" t="s">
        <v>8611</v>
      </c>
      <c r="F6191" s="181" t="s">
        <v>304</v>
      </c>
      <c r="G6191" s="181" t="s">
        <v>312</v>
      </c>
      <c r="H6191" s="181" t="s">
        <v>7</v>
      </c>
      <c r="I6191" s="181" t="s">
        <v>323</v>
      </c>
      <c r="J6191" s="181">
        <v>82000</v>
      </c>
      <c r="K6191" s="181">
        <v>42</v>
      </c>
      <c r="L6191" s="181"/>
      <c r="M6191" s="181"/>
      <c r="N6191" s="596" t="s">
        <v>292</v>
      </c>
    </row>
    <row r="6192" spans="1:14" s="158" customFormat="1" ht="18" customHeight="1" x14ac:dyDescent="0.25">
      <c r="A6192" s="181">
        <v>30003</v>
      </c>
      <c r="B6192" s="701" t="s">
        <v>13878</v>
      </c>
      <c r="C6192" s="181" t="s">
        <v>13879</v>
      </c>
      <c r="D6192" s="181" t="s">
        <v>336</v>
      </c>
      <c r="E6192" s="181" t="s">
        <v>8616</v>
      </c>
      <c r="F6192" s="181" t="s">
        <v>304</v>
      </c>
      <c r="G6192" s="181" t="s">
        <v>312</v>
      </c>
      <c r="H6192" s="181" t="s">
        <v>7</v>
      </c>
      <c r="I6192" s="181" t="s">
        <v>323</v>
      </c>
      <c r="J6192" s="181">
        <v>85150</v>
      </c>
      <c r="K6192" s="181">
        <v>36</v>
      </c>
      <c r="L6192" s="181"/>
      <c r="M6192" s="181"/>
      <c r="N6192" s="596" t="s">
        <v>292</v>
      </c>
    </row>
    <row r="6193" spans="1:14" s="158" customFormat="1" ht="18" customHeight="1" x14ac:dyDescent="0.25">
      <c r="A6193" s="181">
        <v>30422</v>
      </c>
      <c r="B6193" s="701" t="s">
        <v>13880</v>
      </c>
      <c r="C6193" s="181" t="s">
        <v>12669</v>
      </c>
      <c r="D6193" s="181" t="s">
        <v>336</v>
      </c>
      <c r="E6193" s="181" t="s">
        <v>13881</v>
      </c>
      <c r="F6193" s="181" t="s">
        <v>304</v>
      </c>
      <c r="G6193" s="181" t="s">
        <v>312</v>
      </c>
      <c r="H6193" s="181" t="s">
        <v>7</v>
      </c>
      <c r="I6193" s="181" t="s">
        <v>323</v>
      </c>
      <c r="J6193" s="181">
        <v>84300</v>
      </c>
      <c r="K6193" s="181">
        <v>59</v>
      </c>
      <c r="L6193" s="181"/>
      <c r="M6193" s="181"/>
      <c r="N6193" s="596" t="s">
        <v>292</v>
      </c>
    </row>
    <row r="6194" spans="1:14" s="158" customFormat="1" ht="18" customHeight="1" x14ac:dyDescent="0.25">
      <c r="A6194" s="181">
        <v>18217</v>
      </c>
      <c r="B6194" s="701" t="s">
        <v>8626</v>
      </c>
      <c r="C6194" s="181" t="s">
        <v>8615</v>
      </c>
      <c r="D6194" s="181" t="s">
        <v>352</v>
      </c>
      <c r="E6194" s="181" t="s">
        <v>8627</v>
      </c>
      <c r="F6194" s="181" t="s">
        <v>304</v>
      </c>
      <c r="G6194" s="181" t="s">
        <v>353</v>
      </c>
      <c r="H6194" s="181" t="s">
        <v>5</v>
      </c>
      <c r="I6194" s="181" t="s">
        <v>8628</v>
      </c>
      <c r="J6194" s="181">
        <v>4040</v>
      </c>
      <c r="K6194" s="181">
        <v>14</v>
      </c>
      <c r="L6194" s="181"/>
      <c r="M6194" s="181"/>
      <c r="N6194" s="596" t="s">
        <v>292</v>
      </c>
    </row>
    <row r="6195" spans="1:14" s="158" customFormat="1" ht="18" customHeight="1" x14ac:dyDescent="0.25">
      <c r="A6195" s="181">
        <v>24828</v>
      </c>
      <c r="B6195" s="701" t="s">
        <v>13882</v>
      </c>
      <c r="C6195" s="181" t="s">
        <v>13883</v>
      </c>
      <c r="D6195" s="181" t="s">
        <v>352</v>
      </c>
      <c r="E6195" s="181" t="s">
        <v>8610</v>
      </c>
      <c r="F6195" s="181" t="s">
        <v>304</v>
      </c>
      <c r="G6195" s="181" t="s">
        <v>353</v>
      </c>
      <c r="H6195" s="181" t="s">
        <v>5</v>
      </c>
      <c r="I6195" s="181" t="s">
        <v>12672</v>
      </c>
      <c r="J6195" s="181">
        <v>3090</v>
      </c>
      <c r="K6195" s="181">
        <v>108</v>
      </c>
      <c r="L6195" s="181"/>
      <c r="M6195" s="181"/>
      <c r="N6195" s="596" t="s">
        <v>292</v>
      </c>
    </row>
    <row r="6196" spans="1:14" s="158" customFormat="1" ht="18" customHeight="1" x14ac:dyDescent="0.25">
      <c r="A6196" s="181">
        <v>26729</v>
      </c>
      <c r="B6196" s="701" t="s">
        <v>10771</v>
      </c>
      <c r="C6196" s="181" t="s">
        <v>12673</v>
      </c>
      <c r="D6196" s="181" t="s">
        <v>352</v>
      </c>
      <c r="E6196" s="181" t="s">
        <v>10772</v>
      </c>
      <c r="F6196" s="181" t="s">
        <v>304</v>
      </c>
      <c r="G6196" s="181" t="s">
        <v>353</v>
      </c>
      <c r="H6196" s="181" t="s">
        <v>5</v>
      </c>
      <c r="I6196" s="181" t="s">
        <v>10773</v>
      </c>
      <c r="J6196" s="181">
        <v>3500</v>
      </c>
      <c r="K6196" s="181">
        <v>38</v>
      </c>
      <c r="L6196" s="181"/>
      <c r="M6196" s="181"/>
      <c r="N6196" s="596" t="s">
        <v>292</v>
      </c>
    </row>
    <row r="6197" spans="1:14" s="158" customFormat="1" ht="18" customHeight="1" x14ac:dyDescent="0.25">
      <c r="A6197" s="181">
        <v>27264</v>
      </c>
      <c r="B6197" s="701" t="s">
        <v>8629</v>
      </c>
      <c r="C6197" s="181" t="s">
        <v>12676</v>
      </c>
      <c r="D6197" s="181" t="s">
        <v>352</v>
      </c>
      <c r="E6197" s="181" t="s">
        <v>8630</v>
      </c>
      <c r="F6197" s="181" t="s">
        <v>304</v>
      </c>
      <c r="G6197" s="181" t="s">
        <v>353</v>
      </c>
      <c r="H6197" s="181" t="s">
        <v>5</v>
      </c>
      <c r="I6197" s="181" t="s">
        <v>8631</v>
      </c>
      <c r="J6197" s="181">
        <v>4230</v>
      </c>
      <c r="K6197" s="181">
        <v>12</v>
      </c>
      <c r="L6197" s="181"/>
      <c r="M6197" s="181"/>
      <c r="N6197" s="596" t="s">
        <v>292</v>
      </c>
    </row>
    <row r="6198" spans="1:14" s="158" customFormat="1" ht="18" customHeight="1" x14ac:dyDescent="0.25">
      <c r="A6198" s="181">
        <v>20309</v>
      </c>
      <c r="B6198" s="701" t="s">
        <v>10774</v>
      </c>
      <c r="C6198" s="181" t="s">
        <v>12678</v>
      </c>
      <c r="D6198" s="181" t="s">
        <v>352</v>
      </c>
      <c r="E6198" s="181" t="s">
        <v>10775</v>
      </c>
      <c r="F6198" s="181" t="s">
        <v>304</v>
      </c>
      <c r="G6198" s="181" t="s">
        <v>353</v>
      </c>
      <c r="H6198" s="181" t="s">
        <v>5</v>
      </c>
      <c r="I6198" s="181" t="s">
        <v>10776</v>
      </c>
      <c r="J6198" s="181">
        <v>3610</v>
      </c>
      <c r="K6198" s="181">
        <v>68</v>
      </c>
      <c r="L6198" s="181"/>
      <c r="M6198" s="181"/>
      <c r="N6198" s="596" t="s">
        <v>292</v>
      </c>
    </row>
    <row r="6199" spans="1:14" s="158" customFormat="1" ht="18" customHeight="1" x14ac:dyDescent="0.25">
      <c r="A6199" s="181">
        <v>28548</v>
      </c>
      <c r="B6199" s="701" t="s">
        <v>11457</v>
      </c>
      <c r="C6199" s="181" t="s">
        <v>8632</v>
      </c>
      <c r="D6199" s="181" t="s">
        <v>3637</v>
      </c>
      <c r="E6199" s="181" t="s">
        <v>8614</v>
      </c>
      <c r="F6199" s="181" t="s">
        <v>304</v>
      </c>
      <c r="G6199" s="181" t="s">
        <v>1572</v>
      </c>
      <c r="H6199" s="181" t="s">
        <v>5</v>
      </c>
      <c r="I6199" s="181" t="s">
        <v>1326</v>
      </c>
      <c r="J6199" s="181">
        <v>9320</v>
      </c>
      <c r="K6199" s="181">
        <v>14</v>
      </c>
      <c r="L6199" s="181"/>
      <c r="M6199" s="181"/>
      <c r="N6199" s="596" t="s">
        <v>292</v>
      </c>
    </row>
    <row r="6200" spans="1:14" s="158" customFormat="1" ht="18" customHeight="1" x14ac:dyDescent="0.25">
      <c r="A6200" s="181">
        <v>12596</v>
      </c>
      <c r="B6200" s="701" t="s">
        <v>8633</v>
      </c>
      <c r="C6200" s="181" t="s">
        <v>8601</v>
      </c>
      <c r="D6200" s="181" t="s">
        <v>8634</v>
      </c>
      <c r="E6200" s="181" t="s">
        <v>8635</v>
      </c>
      <c r="F6200" s="181" t="s">
        <v>304</v>
      </c>
      <c r="G6200" s="181" t="s">
        <v>8636</v>
      </c>
      <c r="H6200" s="181" t="s">
        <v>6606</v>
      </c>
      <c r="I6200" s="181" t="s">
        <v>8602</v>
      </c>
      <c r="J6200" s="181">
        <v>24190</v>
      </c>
      <c r="K6200" s="181">
        <v>66</v>
      </c>
      <c r="L6200" s="181"/>
      <c r="M6200" s="181"/>
      <c r="N6200" s="596" t="s">
        <v>292</v>
      </c>
    </row>
    <row r="6201" spans="1:14" s="158" customFormat="1" ht="18" customHeight="1" x14ac:dyDescent="0.25">
      <c r="A6201" s="181">
        <v>10021</v>
      </c>
      <c r="B6201" s="701" t="s">
        <v>17222</v>
      </c>
      <c r="C6201" s="181" t="s">
        <v>8621</v>
      </c>
      <c r="D6201" s="181" t="s">
        <v>369</v>
      </c>
      <c r="E6201" s="181" t="s">
        <v>17223</v>
      </c>
      <c r="F6201" s="181" t="s">
        <v>304</v>
      </c>
      <c r="G6201" s="181" t="s">
        <v>375</v>
      </c>
      <c r="H6201" s="181" t="s">
        <v>7</v>
      </c>
      <c r="I6201" s="181" t="s">
        <v>8646</v>
      </c>
      <c r="J6201" s="181">
        <v>36910</v>
      </c>
      <c r="K6201" s="181">
        <v>340</v>
      </c>
      <c r="L6201" s="181"/>
      <c r="M6201" s="181"/>
      <c r="N6201" s="596" t="s">
        <v>292</v>
      </c>
    </row>
    <row r="6202" spans="1:14" s="158" customFormat="1" ht="18" customHeight="1" x14ac:dyDescent="0.25">
      <c r="A6202" s="181">
        <v>11690</v>
      </c>
      <c r="B6202" s="701" t="s">
        <v>8641</v>
      </c>
      <c r="C6202" s="181" t="s">
        <v>8642</v>
      </c>
      <c r="D6202" s="181" t="s">
        <v>369</v>
      </c>
      <c r="E6202" s="181" t="s">
        <v>8616</v>
      </c>
      <c r="F6202" s="181" t="s">
        <v>304</v>
      </c>
      <c r="G6202" s="181" t="s">
        <v>375</v>
      </c>
      <c r="H6202" s="181" t="s">
        <v>7</v>
      </c>
      <c r="I6202" s="181" t="s">
        <v>374</v>
      </c>
      <c r="J6202" s="181">
        <v>49320</v>
      </c>
      <c r="K6202" s="181">
        <v>550</v>
      </c>
      <c r="L6202" s="181"/>
      <c r="M6202" s="181"/>
      <c r="N6202" s="596" t="s">
        <v>292</v>
      </c>
    </row>
    <row r="6203" spans="1:14" s="158" customFormat="1" ht="18" customHeight="1" x14ac:dyDescent="0.25">
      <c r="A6203" s="181">
        <v>5289</v>
      </c>
      <c r="B6203" s="701" t="s">
        <v>8639</v>
      </c>
      <c r="C6203" s="181" t="s">
        <v>8374</v>
      </c>
      <c r="D6203" s="181" t="s">
        <v>369</v>
      </c>
      <c r="E6203" s="181" t="s">
        <v>17224</v>
      </c>
      <c r="F6203" s="181" t="s">
        <v>304</v>
      </c>
      <c r="G6203" s="181" t="s">
        <v>375</v>
      </c>
      <c r="H6203" s="181" t="s">
        <v>7</v>
      </c>
      <c r="I6203" s="181" t="s">
        <v>17225</v>
      </c>
      <c r="J6203" s="181">
        <v>56730</v>
      </c>
      <c r="K6203" s="181">
        <v>8</v>
      </c>
      <c r="L6203" s="181"/>
      <c r="M6203" s="181"/>
      <c r="N6203" s="596" t="s">
        <v>292</v>
      </c>
    </row>
    <row r="6204" spans="1:14" s="158" customFormat="1" ht="18" customHeight="1" x14ac:dyDescent="0.25">
      <c r="A6204" s="181">
        <v>13094</v>
      </c>
      <c r="B6204" s="701" t="s">
        <v>8643</v>
      </c>
      <c r="C6204" s="181" t="s">
        <v>8495</v>
      </c>
      <c r="D6204" s="181" t="s">
        <v>3689</v>
      </c>
      <c r="E6204" s="181" t="s">
        <v>8645</v>
      </c>
      <c r="F6204" s="181" t="s">
        <v>304</v>
      </c>
      <c r="G6204" s="181" t="s">
        <v>8636</v>
      </c>
      <c r="H6204" s="181" t="s">
        <v>6606</v>
      </c>
      <c r="I6204" s="181" t="s">
        <v>1301</v>
      </c>
      <c r="J6204" s="181">
        <v>72590</v>
      </c>
      <c r="K6204" s="181">
        <v>2</v>
      </c>
      <c r="L6204" s="181"/>
      <c r="M6204" s="181"/>
      <c r="N6204" s="596" t="s">
        <v>292</v>
      </c>
    </row>
    <row r="6205" spans="1:14" s="158" customFormat="1" ht="18" customHeight="1" x14ac:dyDescent="0.25">
      <c r="A6205" s="181">
        <v>16735</v>
      </c>
      <c r="B6205" s="701" t="s">
        <v>8649</v>
      </c>
      <c r="C6205" s="181" t="s">
        <v>8380</v>
      </c>
      <c r="D6205" s="181" t="s">
        <v>432</v>
      </c>
      <c r="E6205" s="181" t="s">
        <v>8650</v>
      </c>
      <c r="F6205" s="181" t="s">
        <v>304</v>
      </c>
      <c r="G6205" s="181" t="s">
        <v>433</v>
      </c>
      <c r="H6205" s="181" t="s">
        <v>7</v>
      </c>
      <c r="I6205" s="181" t="s">
        <v>14404</v>
      </c>
      <c r="J6205" s="181">
        <v>62970</v>
      </c>
      <c r="K6205" s="181">
        <v>96</v>
      </c>
      <c r="L6205" s="181"/>
      <c r="M6205" s="181"/>
      <c r="N6205" s="596" t="s">
        <v>292</v>
      </c>
    </row>
    <row r="6206" spans="1:14" s="158" customFormat="1" ht="18" customHeight="1" x14ac:dyDescent="0.25">
      <c r="A6206" s="181">
        <v>30174</v>
      </c>
      <c r="B6206" s="701" t="s">
        <v>8654</v>
      </c>
      <c r="C6206" s="181" t="s">
        <v>8678</v>
      </c>
      <c r="D6206" s="181" t="s">
        <v>432</v>
      </c>
      <c r="E6206" s="181" t="s">
        <v>8653</v>
      </c>
      <c r="F6206" s="181" t="s">
        <v>304</v>
      </c>
      <c r="G6206" s="181" t="s">
        <v>540</v>
      </c>
      <c r="H6206" s="181" t="s">
        <v>12</v>
      </c>
      <c r="I6206" s="181" t="s">
        <v>8384</v>
      </c>
      <c r="J6206" s="181">
        <v>107650</v>
      </c>
      <c r="K6206" s="181">
        <v>10</v>
      </c>
      <c r="L6206" s="181"/>
      <c r="M6206" s="181"/>
      <c r="N6206" s="596" t="s">
        <v>292</v>
      </c>
    </row>
    <row r="6207" spans="1:14" s="158" customFormat="1" ht="18" customHeight="1" x14ac:dyDescent="0.25">
      <c r="A6207" s="181">
        <v>1782</v>
      </c>
      <c r="B6207" s="701" t="s">
        <v>8651</v>
      </c>
      <c r="C6207" s="181" t="s">
        <v>8652</v>
      </c>
      <c r="D6207" s="181" t="s">
        <v>432</v>
      </c>
      <c r="E6207" s="181" t="s">
        <v>8653</v>
      </c>
      <c r="F6207" s="181" t="s">
        <v>304</v>
      </c>
      <c r="G6207" s="181" t="s">
        <v>433</v>
      </c>
      <c r="H6207" s="181" t="s">
        <v>7</v>
      </c>
      <c r="I6207" s="181" t="s">
        <v>8384</v>
      </c>
      <c r="J6207" s="181">
        <v>89810</v>
      </c>
      <c r="K6207" s="181">
        <v>4</v>
      </c>
      <c r="L6207" s="181"/>
      <c r="M6207" s="181"/>
      <c r="N6207" s="596" t="s">
        <v>292</v>
      </c>
    </row>
    <row r="6208" spans="1:14" s="158" customFormat="1" ht="18" customHeight="1" x14ac:dyDescent="0.25">
      <c r="A6208" s="181">
        <v>23981</v>
      </c>
      <c r="B6208" s="701" t="s">
        <v>17226</v>
      </c>
      <c r="C6208" s="181" t="s">
        <v>17227</v>
      </c>
      <c r="D6208" s="181" t="s">
        <v>432</v>
      </c>
      <c r="E6208" s="181" t="s">
        <v>8658</v>
      </c>
      <c r="F6208" s="181" t="s">
        <v>304</v>
      </c>
      <c r="G6208" s="181" t="s">
        <v>433</v>
      </c>
      <c r="H6208" s="181" t="s">
        <v>7</v>
      </c>
      <c r="I6208" s="181" t="s">
        <v>17228</v>
      </c>
      <c r="J6208" s="181">
        <v>78900</v>
      </c>
      <c r="K6208" s="181">
        <v>20</v>
      </c>
      <c r="L6208" s="181"/>
      <c r="M6208" s="181"/>
      <c r="N6208" s="596" t="s">
        <v>292</v>
      </c>
    </row>
    <row r="6209" spans="1:14" s="158" customFormat="1" ht="18" customHeight="1" x14ac:dyDescent="0.25">
      <c r="A6209" s="181">
        <v>19164</v>
      </c>
      <c r="B6209" s="701" t="s">
        <v>17229</v>
      </c>
      <c r="C6209" s="181" t="s">
        <v>17230</v>
      </c>
      <c r="D6209" s="181" t="s">
        <v>432</v>
      </c>
      <c r="E6209" s="181" t="s">
        <v>16015</v>
      </c>
      <c r="F6209" s="181" t="s">
        <v>304</v>
      </c>
      <c r="G6209" s="181" t="s">
        <v>433</v>
      </c>
      <c r="H6209" s="181" t="s">
        <v>7</v>
      </c>
      <c r="I6209" s="181" t="s">
        <v>17231</v>
      </c>
      <c r="J6209" s="181">
        <v>84500</v>
      </c>
      <c r="K6209" s="181">
        <v>4</v>
      </c>
      <c r="L6209" s="181"/>
      <c r="M6209" s="181"/>
      <c r="N6209" s="596" t="s">
        <v>292</v>
      </c>
    </row>
    <row r="6210" spans="1:14" s="158" customFormat="1" ht="18" customHeight="1" x14ac:dyDescent="0.25">
      <c r="A6210" s="181">
        <v>28677</v>
      </c>
      <c r="B6210" s="701" t="s">
        <v>17232</v>
      </c>
      <c r="C6210" s="181" t="s">
        <v>17233</v>
      </c>
      <c r="D6210" s="181" t="s">
        <v>432</v>
      </c>
      <c r="E6210" s="181" t="s">
        <v>17234</v>
      </c>
      <c r="F6210" s="181" t="s">
        <v>304</v>
      </c>
      <c r="G6210" s="181" t="s">
        <v>433</v>
      </c>
      <c r="H6210" s="181" t="s">
        <v>7</v>
      </c>
      <c r="I6210" s="181" t="s">
        <v>17235</v>
      </c>
      <c r="J6210" s="181">
        <v>73210</v>
      </c>
      <c r="K6210" s="181">
        <v>27</v>
      </c>
      <c r="L6210" s="181"/>
      <c r="M6210" s="181"/>
      <c r="N6210" s="596" t="s">
        <v>292</v>
      </c>
    </row>
    <row r="6211" spans="1:14" s="158" customFormat="1" ht="18" customHeight="1" x14ac:dyDescent="0.25">
      <c r="A6211" s="181">
        <v>12114</v>
      </c>
      <c r="B6211" s="701" t="s">
        <v>12679</v>
      </c>
      <c r="C6211" s="181" t="s">
        <v>8689</v>
      </c>
      <c r="D6211" s="181" t="s">
        <v>432</v>
      </c>
      <c r="E6211" s="181" t="s">
        <v>4387</v>
      </c>
      <c r="F6211" s="181" t="s">
        <v>304</v>
      </c>
      <c r="G6211" s="181" t="s">
        <v>12634</v>
      </c>
      <c r="H6211" s="181" t="s">
        <v>14</v>
      </c>
      <c r="I6211" s="181" t="s">
        <v>7142</v>
      </c>
      <c r="J6211" s="181">
        <v>160700</v>
      </c>
      <c r="K6211" s="181">
        <v>13</v>
      </c>
      <c r="L6211" s="181"/>
      <c r="M6211" s="181"/>
      <c r="N6211" s="596" t="s">
        <v>292</v>
      </c>
    </row>
    <row r="6212" spans="1:14" s="158" customFormat="1" ht="18" customHeight="1" x14ac:dyDescent="0.25">
      <c r="A6212" s="181">
        <v>1783</v>
      </c>
      <c r="B6212" s="701" t="s">
        <v>8662</v>
      </c>
      <c r="C6212" s="181" t="s">
        <v>8663</v>
      </c>
      <c r="D6212" s="181" t="s">
        <v>432</v>
      </c>
      <c r="E6212" s="181" t="s">
        <v>8664</v>
      </c>
      <c r="F6212" s="181" t="s">
        <v>304</v>
      </c>
      <c r="G6212" s="181" t="s">
        <v>433</v>
      </c>
      <c r="H6212" s="181" t="s">
        <v>7</v>
      </c>
      <c r="I6212" s="181" t="s">
        <v>644</v>
      </c>
      <c r="J6212" s="181">
        <v>94710</v>
      </c>
      <c r="K6212" s="181">
        <v>1</v>
      </c>
      <c r="L6212" s="181"/>
      <c r="M6212" s="181"/>
      <c r="N6212" s="596" t="s">
        <v>292</v>
      </c>
    </row>
    <row r="6213" spans="1:14" s="158" customFormat="1" ht="18" customHeight="1" x14ac:dyDescent="0.25">
      <c r="A6213" s="181">
        <v>18754</v>
      </c>
      <c r="B6213" s="701" t="s">
        <v>17236</v>
      </c>
      <c r="C6213" s="181" t="s">
        <v>17237</v>
      </c>
      <c r="D6213" s="181" t="s">
        <v>432</v>
      </c>
      <c r="E6213" s="181" t="s">
        <v>17238</v>
      </c>
      <c r="F6213" s="181" t="s">
        <v>304</v>
      </c>
      <c r="G6213" s="181" t="s">
        <v>433</v>
      </c>
      <c r="H6213" s="181" t="s">
        <v>7</v>
      </c>
      <c r="I6213" s="181" t="s">
        <v>17239</v>
      </c>
      <c r="J6213" s="181">
        <v>92920</v>
      </c>
      <c r="K6213" s="181">
        <v>2</v>
      </c>
      <c r="L6213" s="181"/>
      <c r="M6213" s="181"/>
      <c r="N6213" s="596" t="s">
        <v>292</v>
      </c>
    </row>
    <row r="6214" spans="1:14" s="158" customFormat="1" ht="18" customHeight="1" x14ac:dyDescent="0.25">
      <c r="A6214" s="181">
        <v>19013</v>
      </c>
      <c r="B6214" s="701" t="s">
        <v>15947</v>
      </c>
      <c r="C6214" s="181" t="s">
        <v>12680</v>
      </c>
      <c r="D6214" s="181" t="s">
        <v>439</v>
      </c>
      <c r="E6214" s="181" t="s">
        <v>8666</v>
      </c>
      <c r="F6214" s="181" t="s">
        <v>304</v>
      </c>
      <c r="G6214" s="181" t="s">
        <v>440</v>
      </c>
      <c r="H6214" s="181" t="s">
        <v>7</v>
      </c>
      <c r="I6214" s="181" t="s">
        <v>323</v>
      </c>
      <c r="J6214" s="181">
        <v>57770</v>
      </c>
      <c r="K6214" s="181">
        <v>17</v>
      </c>
      <c r="L6214" s="181"/>
      <c r="M6214" s="181"/>
      <c r="N6214" s="596"/>
    </row>
    <row r="6215" spans="1:14" s="158" customFormat="1" ht="18" customHeight="1" x14ac:dyDescent="0.25">
      <c r="A6215" s="181">
        <v>13313</v>
      </c>
      <c r="B6215" s="701" t="s">
        <v>8669</v>
      </c>
      <c r="C6215" s="181" t="s">
        <v>8648</v>
      </c>
      <c r="D6215" s="181" t="s">
        <v>439</v>
      </c>
      <c r="E6215" s="181" t="s">
        <v>8670</v>
      </c>
      <c r="F6215" s="181" t="s">
        <v>304</v>
      </c>
      <c r="G6215" s="181" t="s">
        <v>440</v>
      </c>
      <c r="H6215" s="181" t="s">
        <v>7</v>
      </c>
      <c r="I6215" s="181" t="s">
        <v>8637</v>
      </c>
      <c r="J6215" s="181">
        <v>58370</v>
      </c>
      <c r="K6215" s="181">
        <v>19</v>
      </c>
      <c r="L6215" s="181"/>
      <c r="M6215" s="181"/>
      <c r="N6215" s="596"/>
    </row>
    <row r="6216" spans="1:14" s="158" customFormat="1" ht="18" customHeight="1" x14ac:dyDescent="0.25">
      <c r="A6216" s="181">
        <v>3688</v>
      </c>
      <c r="B6216" s="701" t="s">
        <v>15945</v>
      </c>
      <c r="C6216" s="181" t="s">
        <v>15946</v>
      </c>
      <c r="D6216" s="181" t="s">
        <v>439</v>
      </c>
      <c r="E6216" s="181" t="s">
        <v>18837</v>
      </c>
      <c r="F6216" s="181" t="s">
        <v>304</v>
      </c>
      <c r="G6216" s="181" t="s">
        <v>440</v>
      </c>
      <c r="H6216" s="181" t="s">
        <v>7</v>
      </c>
      <c r="I6216" s="181" t="s">
        <v>1301</v>
      </c>
      <c r="J6216" s="181">
        <v>76520</v>
      </c>
      <c r="K6216" s="181">
        <v>22</v>
      </c>
      <c r="L6216" s="181"/>
      <c r="M6216" s="181"/>
      <c r="N6216" s="596"/>
    </row>
    <row r="6217" spans="1:14" s="158" customFormat="1" ht="18" customHeight="1" x14ac:dyDescent="0.25">
      <c r="A6217" s="181">
        <v>24747</v>
      </c>
      <c r="B6217" s="701" t="s">
        <v>8668</v>
      </c>
      <c r="C6217" s="181" t="s">
        <v>8644</v>
      </c>
      <c r="D6217" s="181" t="s">
        <v>439</v>
      </c>
      <c r="E6217" s="181" t="s">
        <v>18838</v>
      </c>
      <c r="F6217" s="181" t="s">
        <v>304</v>
      </c>
      <c r="G6217" s="181" t="s">
        <v>440</v>
      </c>
      <c r="H6217" s="181" t="s">
        <v>7</v>
      </c>
      <c r="I6217" s="181" t="s">
        <v>18839</v>
      </c>
      <c r="J6217" s="181">
        <v>65190</v>
      </c>
      <c r="K6217" s="181">
        <v>24</v>
      </c>
      <c r="L6217" s="181"/>
      <c r="M6217" s="181"/>
      <c r="N6217" s="596"/>
    </row>
    <row r="6218" spans="1:14" s="158" customFormat="1" ht="18" customHeight="1" x14ac:dyDescent="0.25">
      <c r="A6218" s="181">
        <v>13618</v>
      </c>
      <c r="B6218" s="701" t="s">
        <v>8674</v>
      </c>
      <c r="C6218" s="181" t="s">
        <v>8675</v>
      </c>
      <c r="D6218" s="181" t="s">
        <v>460</v>
      </c>
      <c r="E6218" s="181" t="s">
        <v>8676</v>
      </c>
      <c r="F6218" s="181" t="s">
        <v>304</v>
      </c>
      <c r="G6218" s="181" t="s">
        <v>440</v>
      </c>
      <c r="H6218" s="181" t="s">
        <v>7</v>
      </c>
      <c r="I6218" s="181" t="s">
        <v>8659</v>
      </c>
      <c r="J6218" s="181">
        <v>278860</v>
      </c>
      <c r="K6218" s="181">
        <v>9</v>
      </c>
      <c r="L6218" s="181"/>
      <c r="M6218" s="181"/>
      <c r="N6218" s="596"/>
    </row>
    <row r="6219" spans="1:14" s="158" customFormat="1" ht="18" customHeight="1" x14ac:dyDescent="0.25">
      <c r="A6219" s="181">
        <v>24977</v>
      </c>
      <c r="B6219" s="701" t="s">
        <v>8677</v>
      </c>
      <c r="C6219" s="181" t="s">
        <v>8678</v>
      </c>
      <c r="D6219" s="181" t="s">
        <v>460</v>
      </c>
      <c r="E6219" s="181" t="s">
        <v>8679</v>
      </c>
      <c r="F6219" s="181" t="s">
        <v>304</v>
      </c>
      <c r="G6219" s="181" t="s">
        <v>440</v>
      </c>
      <c r="H6219" s="181" t="s">
        <v>7</v>
      </c>
      <c r="I6219" s="181" t="s">
        <v>8680</v>
      </c>
      <c r="J6219" s="181">
        <v>172440</v>
      </c>
      <c r="K6219" s="181">
        <v>198</v>
      </c>
      <c r="L6219" s="181"/>
      <c r="M6219" s="181"/>
      <c r="N6219" s="596"/>
    </row>
    <row r="6220" spans="1:14" s="158" customFormat="1" ht="18" customHeight="1" x14ac:dyDescent="0.25">
      <c r="A6220" s="181">
        <v>17924</v>
      </c>
      <c r="B6220" s="701" t="s">
        <v>8681</v>
      </c>
      <c r="C6220" s="181" t="s">
        <v>8682</v>
      </c>
      <c r="D6220" s="181" t="s">
        <v>460</v>
      </c>
      <c r="E6220" s="181" t="s">
        <v>8683</v>
      </c>
      <c r="F6220" s="181" t="s">
        <v>304</v>
      </c>
      <c r="G6220" s="181" t="s">
        <v>440</v>
      </c>
      <c r="H6220" s="181" t="s">
        <v>7</v>
      </c>
      <c r="I6220" s="181" t="s">
        <v>8684</v>
      </c>
      <c r="J6220" s="181">
        <v>161760</v>
      </c>
      <c r="K6220" s="181">
        <v>61</v>
      </c>
      <c r="L6220" s="181"/>
      <c r="M6220" s="181"/>
      <c r="N6220" s="596" t="s">
        <v>285</v>
      </c>
    </row>
    <row r="6221" spans="1:14" s="158" customFormat="1" ht="18" customHeight="1" x14ac:dyDescent="0.25">
      <c r="A6221" s="181">
        <v>24980</v>
      </c>
      <c r="B6221" s="701" t="s">
        <v>8685</v>
      </c>
      <c r="C6221" s="181" t="s">
        <v>8660</v>
      </c>
      <c r="D6221" s="181" t="s">
        <v>460</v>
      </c>
      <c r="E6221" s="181" t="s">
        <v>8686</v>
      </c>
      <c r="F6221" s="181" t="s">
        <v>304</v>
      </c>
      <c r="G6221" s="181" t="s">
        <v>440</v>
      </c>
      <c r="H6221" s="181" t="s">
        <v>7</v>
      </c>
      <c r="I6221" s="181" t="s">
        <v>8661</v>
      </c>
      <c r="J6221" s="181">
        <v>154570</v>
      </c>
      <c r="K6221" s="181">
        <v>52</v>
      </c>
      <c r="L6221" s="181"/>
      <c r="M6221" s="181"/>
      <c r="N6221" s="596" t="s">
        <v>285</v>
      </c>
    </row>
    <row r="6222" spans="1:14" s="158" customFormat="1" ht="18" customHeight="1" x14ac:dyDescent="0.25">
      <c r="A6222" s="181">
        <v>13601</v>
      </c>
      <c r="B6222" s="701" t="s">
        <v>15948</v>
      </c>
      <c r="C6222" s="181" t="s">
        <v>15949</v>
      </c>
      <c r="D6222" s="181" t="s">
        <v>460</v>
      </c>
      <c r="E6222" s="181" t="s">
        <v>15950</v>
      </c>
      <c r="F6222" s="181" t="s">
        <v>304</v>
      </c>
      <c r="G6222" s="181" t="s">
        <v>440</v>
      </c>
      <c r="H6222" s="181" t="s">
        <v>7</v>
      </c>
      <c r="I6222" s="181" t="s">
        <v>15951</v>
      </c>
      <c r="J6222" s="181">
        <v>264710</v>
      </c>
      <c r="K6222" s="181">
        <v>2</v>
      </c>
      <c r="L6222" s="181"/>
      <c r="M6222" s="181"/>
      <c r="N6222" s="596" t="s">
        <v>285</v>
      </c>
    </row>
    <row r="6223" spans="1:14" s="158" customFormat="1" ht="18" customHeight="1" x14ac:dyDescent="0.25">
      <c r="A6223" s="181">
        <v>24979</v>
      </c>
      <c r="B6223" s="701" t="s">
        <v>8672</v>
      </c>
      <c r="C6223" s="181" t="s">
        <v>8655</v>
      </c>
      <c r="D6223" s="181" t="s">
        <v>460</v>
      </c>
      <c r="E6223" s="181" t="s">
        <v>18840</v>
      </c>
      <c r="F6223" s="181" t="s">
        <v>304</v>
      </c>
      <c r="G6223" s="181" t="s">
        <v>440</v>
      </c>
      <c r="H6223" s="181" t="s">
        <v>7</v>
      </c>
      <c r="I6223" s="181" t="s">
        <v>18841</v>
      </c>
      <c r="J6223" s="181">
        <v>245040</v>
      </c>
      <c r="K6223" s="181">
        <v>9</v>
      </c>
      <c r="L6223" s="181"/>
      <c r="M6223" s="181"/>
      <c r="N6223" s="596" t="s">
        <v>286</v>
      </c>
    </row>
    <row r="6224" spans="1:14" s="158" customFormat="1" ht="18" customHeight="1" x14ac:dyDescent="0.25">
      <c r="A6224" s="181">
        <v>13498</v>
      </c>
      <c r="B6224" s="701" t="s">
        <v>8688</v>
      </c>
      <c r="C6224" s="181" t="s">
        <v>8689</v>
      </c>
      <c r="D6224" s="181" t="s">
        <v>464</v>
      </c>
      <c r="E6224" s="181" t="s">
        <v>8690</v>
      </c>
      <c r="F6224" s="181" t="s">
        <v>304</v>
      </c>
      <c r="G6224" s="181" t="s">
        <v>469</v>
      </c>
      <c r="H6224" s="181" t="s">
        <v>7</v>
      </c>
      <c r="I6224" s="181" t="s">
        <v>323</v>
      </c>
      <c r="J6224" s="181">
        <v>107480</v>
      </c>
      <c r="K6224" s="181">
        <v>8</v>
      </c>
      <c r="L6224" s="181"/>
      <c r="M6224" s="181"/>
      <c r="N6224" s="596" t="s">
        <v>286</v>
      </c>
    </row>
    <row r="6225" spans="1:14" s="158" customFormat="1" ht="18" customHeight="1" x14ac:dyDescent="0.25">
      <c r="A6225" s="181">
        <v>1900</v>
      </c>
      <c r="B6225" s="701" t="s">
        <v>8692</v>
      </c>
      <c r="C6225" s="181" t="s">
        <v>8464</v>
      </c>
      <c r="D6225" s="181" t="s">
        <v>464</v>
      </c>
      <c r="E6225" s="181" t="s">
        <v>8658</v>
      </c>
      <c r="F6225" s="181" t="s">
        <v>304</v>
      </c>
      <c r="G6225" s="181" t="s">
        <v>469</v>
      </c>
      <c r="H6225" s="181" t="s">
        <v>7</v>
      </c>
      <c r="I6225" s="181" t="s">
        <v>13884</v>
      </c>
      <c r="J6225" s="181">
        <v>84200</v>
      </c>
      <c r="K6225" s="181">
        <v>17</v>
      </c>
      <c r="L6225" s="181"/>
      <c r="M6225" s="181"/>
      <c r="N6225" s="596" t="s">
        <v>286</v>
      </c>
    </row>
    <row r="6226" spans="1:14" s="158" customFormat="1" ht="18" customHeight="1" x14ac:dyDescent="0.25">
      <c r="A6226" s="181">
        <v>18573</v>
      </c>
      <c r="B6226" s="701" t="s">
        <v>8693</v>
      </c>
      <c r="C6226" s="181" t="s">
        <v>8694</v>
      </c>
      <c r="D6226" s="181" t="s">
        <v>464</v>
      </c>
      <c r="E6226" s="181" t="s">
        <v>8667</v>
      </c>
      <c r="F6226" s="181" t="s">
        <v>304</v>
      </c>
      <c r="G6226" s="181" t="s">
        <v>469</v>
      </c>
      <c r="H6226" s="181" t="s">
        <v>7</v>
      </c>
      <c r="I6226" s="181" t="s">
        <v>13885</v>
      </c>
      <c r="J6226" s="181">
        <v>75180</v>
      </c>
      <c r="K6226" s="181">
        <v>215</v>
      </c>
      <c r="L6226" s="181"/>
      <c r="M6226" s="181"/>
      <c r="N6226" s="596" t="s">
        <v>286</v>
      </c>
    </row>
    <row r="6227" spans="1:14" s="158" customFormat="1" ht="18" customHeight="1" x14ac:dyDescent="0.25">
      <c r="A6227" s="181">
        <v>28432</v>
      </c>
      <c r="B6227" s="701" t="s">
        <v>8695</v>
      </c>
      <c r="C6227" s="181" t="s">
        <v>13879</v>
      </c>
      <c r="D6227" s="181" t="s">
        <v>2072</v>
      </c>
      <c r="E6227" s="181" t="s">
        <v>8696</v>
      </c>
      <c r="F6227" s="181" t="s">
        <v>304</v>
      </c>
      <c r="G6227" s="181" t="s">
        <v>3886</v>
      </c>
      <c r="H6227" s="181" t="s">
        <v>14</v>
      </c>
      <c r="I6227" s="181" t="s">
        <v>1786</v>
      </c>
      <c r="J6227" s="181">
        <v>56550</v>
      </c>
      <c r="K6227" s="181">
        <v>295</v>
      </c>
      <c r="L6227" s="181"/>
      <c r="M6227" s="181"/>
      <c r="N6227" s="596" t="s">
        <v>286</v>
      </c>
    </row>
    <row r="6228" spans="1:14" s="158" customFormat="1" ht="18" customHeight="1" x14ac:dyDescent="0.25">
      <c r="A6228" s="181">
        <v>29632</v>
      </c>
      <c r="B6228" s="701" t="s">
        <v>8697</v>
      </c>
      <c r="C6228" s="181" t="s">
        <v>13858</v>
      </c>
      <c r="D6228" s="181" t="s">
        <v>2072</v>
      </c>
      <c r="E6228" s="181" t="s">
        <v>8698</v>
      </c>
      <c r="F6228" s="181" t="s">
        <v>304</v>
      </c>
      <c r="G6228" s="181" t="s">
        <v>2073</v>
      </c>
      <c r="H6228" s="181" t="s">
        <v>7</v>
      </c>
      <c r="I6228" s="181" t="s">
        <v>323</v>
      </c>
      <c r="J6228" s="181">
        <v>45390</v>
      </c>
      <c r="K6228" s="181">
        <v>65</v>
      </c>
      <c r="L6228" s="181"/>
      <c r="M6228" s="181"/>
      <c r="N6228" s="596" t="s">
        <v>280</v>
      </c>
    </row>
    <row r="6229" spans="1:14" s="158" customFormat="1" ht="18" customHeight="1" x14ac:dyDescent="0.25">
      <c r="A6229" s="181">
        <v>29611</v>
      </c>
      <c r="B6229" s="701" t="s">
        <v>8699</v>
      </c>
      <c r="C6229" s="181" t="s">
        <v>8615</v>
      </c>
      <c r="D6229" s="181" t="s">
        <v>2080</v>
      </c>
      <c r="E6229" s="181" t="s">
        <v>8638</v>
      </c>
      <c r="F6229" s="181" t="s">
        <v>304</v>
      </c>
      <c r="G6229" s="181" t="s">
        <v>2073</v>
      </c>
      <c r="H6229" s="181" t="s">
        <v>7</v>
      </c>
      <c r="I6229" s="181" t="s">
        <v>8620</v>
      </c>
      <c r="J6229" s="181">
        <v>65060</v>
      </c>
      <c r="K6229" s="181">
        <v>36</v>
      </c>
      <c r="L6229" s="181"/>
      <c r="M6229" s="181"/>
      <c r="N6229" s="596" t="s">
        <v>280</v>
      </c>
    </row>
    <row r="6230" spans="1:14" s="158" customFormat="1" ht="18" customHeight="1" x14ac:dyDescent="0.25">
      <c r="A6230" s="181">
        <v>4008</v>
      </c>
      <c r="B6230" s="701" t="s">
        <v>8700</v>
      </c>
      <c r="C6230" s="181" t="s">
        <v>13883</v>
      </c>
      <c r="D6230" s="181" t="s">
        <v>515</v>
      </c>
      <c r="E6230" s="181" t="s">
        <v>8614</v>
      </c>
      <c r="F6230" s="181" t="s">
        <v>304</v>
      </c>
      <c r="G6230" s="181" t="s">
        <v>518</v>
      </c>
      <c r="H6230" s="181" t="s">
        <v>9</v>
      </c>
      <c r="I6230" s="181" t="s">
        <v>445</v>
      </c>
      <c r="J6230" s="181">
        <v>263320</v>
      </c>
      <c r="K6230" s="181">
        <v>4</v>
      </c>
      <c r="L6230" s="181"/>
      <c r="M6230" s="181"/>
      <c r="N6230" s="596" t="s">
        <v>292</v>
      </c>
    </row>
    <row r="6231" spans="1:14" s="158" customFormat="1" ht="18" customHeight="1" x14ac:dyDescent="0.25">
      <c r="A6231" s="181">
        <v>12384</v>
      </c>
      <c r="B6231" s="701" t="s">
        <v>8701</v>
      </c>
      <c r="C6231" s="181" t="s">
        <v>13835</v>
      </c>
      <c r="D6231" s="181" t="s">
        <v>515</v>
      </c>
      <c r="E6231" s="181" t="s">
        <v>8702</v>
      </c>
      <c r="F6231" s="181" t="s">
        <v>304</v>
      </c>
      <c r="G6231" s="181" t="s">
        <v>518</v>
      </c>
      <c r="H6231" s="181" t="s">
        <v>9</v>
      </c>
      <c r="I6231" s="181" t="s">
        <v>374</v>
      </c>
      <c r="J6231" s="181">
        <v>385640</v>
      </c>
      <c r="K6231" s="181">
        <v>4</v>
      </c>
      <c r="L6231" s="181"/>
      <c r="M6231" s="181"/>
      <c r="N6231" s="596" t="s">
        <v>292</v>
      </c>
    </row>
    <row r="6232" spans="1:14" s="158" customFormat="1" ht="18" customHeight="1" x14ac:dyDescent="0.25">
      <c r="A6232" s="181">
        <v>30393</v>
      </c>
      <c r="B6232" s="701" t="s">
        <v>17240</v>
      </c>
      <c r="C6232" s="181" t="s">
        <v>18842</v>
      </c>
      <c r="D6232" s="181" t="s">
        <v>535</v>
      </c>
      <c r="E6232" s="181" t="s">
        <v>8665</v>
      </c>
      <c r="F6232" s="181" t="s">
        <v>304</v>
      </c>
      <c r="G6232" s="181" t="s">
        <v>2112</v>
      </c>
      <c r="H6232" s="181" t="s">
        <v>5</v>
      </c>
      <c r="I6232" s="181" t="s">
        <v>17241</v>
      </c>
      <c r="J6232" s="181">
        <v>332990</v>
      </c>
      <c r="K6232" s="181">
        <v>1</v>
      </c>
      <c r="L6232" s="181"/>
      <c r="M6232" s="181"/>
      <c r="N6232" s="596" t="s">
        <v>292</v>
      </c>
    </row>
    <row r="6233" spans="1:14" s="158" customFormat="1" ht="18" customHeight="1" x14ac:dyDescent="0.25">
      <c r="A6233" s="181">
        <v>11825</v>
      </c>
      <c r="B6233" s="701" t="s">
        <v>8706</v>
      </c>
      <c r="C6233" s="181" t="s">
        <v>8483</v>
      </c>
      <c r="D6233" s="181" t="s">
        <v>535</v>
      </c>
      <c r="E6233" s="181" t="s">
        <v>8707</v>
      </c>
      <c r="F6233" s="181" t="s">
        <v>304</v>
      </c>
      <c r="G6233" s="181" t="s">
        <v>2107</v>
      </c>
      <c r="H6233" s="181" t="s">
        <v>14</v>
      </c>
      <c r="I6233" s="181" t="s">
        <v>10776</v>
      </c>
      <c r="J6233" s="181">
        <v>292070</v>
      </c>
      <c r="K6233" s="181">
        <v>14</v>
      </c>
      <c r="L6233" s="181"/>
      <c r="M6233" s="181"/>
      <c r="N6233" s="596" t="s">
        <v>292</v>
      </c>
    </row>
    <row r="6234" spans="1:14" s="158" customFormat="1" ht="18" customHeight="1" x14ac:dyDescent="0.25">
      <c r="A6234" s="181">
        <v>28479</v>
      </c>
      <c r="B6234" s="701" t="s">
        <v>8708</v>
      </c>
      <c r="C6234" s="181" t="s">
        <v>8486</v>
      </c>
      <c r="D6234" s="181" t="s">
        <v>535</v>
      </c>
      <c r="E6234" s="181" t="s">
        <v>8709</v>
      </c>
      <c r="F6234" s="181" t="s">
        <v>304</v>
      </c>
      <c r="G6234" s="181" t="s">
        <v>2107</v>
      </c>
      <c r="H6234" s="181" t="s">
        <v>14</v>
      </c>
      <c r="I6234" s="181" t="s">
        <v>8687</v>
      </c>
      <c r="J6234" s="181">
        <v>370940</v>
      </c>
      <c r="K6234" s="181">
        <v>2</v>
      </c>
      <c r="L6234" s="181"/>
      <c r="M6234" s="181"/>
      <c r="N6234" s="596" t="s">
        <v>292</v>
      </c>
    </row>
    <row r="6235" spans="1:14" s="158" customFormat="1" ht="18" customHeight="1" x14ac:dyDescent="0.25">
      <c r="A6235" s="181">
        <v>35671</v>
      </c>
      <c r="B6235" s="701" t="s">
        <v>11458</v>
      </c>
      <c r="C6235" s="181" t="s">
        <v>11459</v>
      </c>
      <c r="D6235" s="181" t="s">
        <v>549</v>
      </c>
      <c r="E6235" s="181" t="s">
        <v>11460</v>
      </c>
      <c r="F6235" s="181" t="s">
        <v>304</v>
      </c>
      <c r="G6235" s="181" t="s">
        <v>550</v>
      </c>
      <c r="H6235" s="181" t="s">
        <v>5</v>
      </c>
      <c r="I6235" s="181" t="s">
        <v>11461</v>
      </c>
      <c r="J6235" s="181">
        <v>280510</v>
      </c>
      <c r="K6235" s="181">
        <v>1</v>
      </c>
      <c r="L6235" s="181"/>
      <c r="M6235" s="181"/>
      <c r="N6235" s="596" t="s">
        <v>292</v>
      </c>
    </row>
    <row r="6236" spans="1:14" s="158" customFormat="1" ht="18" customHeight="1" x14ac:dyDescent="0.25">
      <c r="A6236" s="181">
        <v>9133</v>
      </c>
      <c r="B6236" s="701">
        <v>39601</v>
      </c>
      <c r="C6236" s="181" t="s">
        <v>13858</v>
      </c>
      <c r="D6236" s="181" t="s">
        <v>3986</v>
      </c>
      <c r="E6236" s="181" t="s">
        <v>2433</v>
      </c>
      <c r="F6236" s="181" t="s">
        <v>304</v>
      </c>
      <c r="G6236" s="181" t="s">
        <v>567</v>
      </c>
      <c r="H6236" s="181" t="s">
        <v>5</v>
      </c>
      <c r="I6236" s="181" t="s">
        <v>2854</v>
      </c>
      <c r="J6236" s="181">
        <v>8630</v>
      </c>
      <c r="K6236" s="181">
        <v>4</v>
      </c>
      <c r="L6236" s="181"/>
      <c r="M6236" s="181"/>
      <c r="N6236" s="596" t="s">
        <v>292</v>
      </c>
    </row>
    <row r="6237" spans="1:14" s="158" customFormat="1" ht="18" customHeight="1" x14ac:dyDescent="0.25">
      <c r="A6237" s="181">
        <v>27976</v>
      </c>
      <c r="B6237" s="701">
        <v>37239</v>
      </c>
      <c r="C6237" s="181" t="s">
        <v>8710</v>
      </c>
      <c r="D6237" s="181" t="s">
        <v>3986</v>
      </c>
      <c r="E6237" s="181" t="s">
        <v>8711</v>
      </c>
      <c r="F6237" s="181" t="s">
        <v>304</v>
      </c>
      <c r="G6237" s="181" t="s">
        <v>567</v>
      </c>
      <c r="H6237" s="181" t="s">
        <v>5</v>
      </c>
      <c r="I6237" s="181" t="s">
        <v>8494</v>
      </c>
      <c r="J6237" s="181">
        <v>14190</v>
      </c>
      <c r="K6237" s="181">
        <v>6</v>
      </c>
      <c r="L6237" s="181"/>
      <c r="M6237" s="181"/>
      <c r="N6237" s="596" t="s">
        <v>292</v>
      </c>
    </row>
    <row r="6238" spans="1:14" s="158" customFormat="1" ht="18" customHeight="1" x14ac:dyDescent="0.25">
      <c r="A6238" s="181">
        <v>28476</v>
      </c>
      <c r="B6238" s="701">
        <v>37275</v>
      </c>
      <c r="C6238" s="181" t="s">
        <v>18843</v>
      </c>
      <c r="D6238" s="181" t="s">
        <v>18844</v>
      </c>
      <c r="E6238" s="181" t="s">
        <v>15952</v>
      </c>
      <c r="F6238" s="181" t="s">
        <v>304</v>
      </c>
      <c r="G6238" s="181" t="s">
        <v>567</v>
      </c>
      <c r="H6238" s="181" t="s">
        <v>5</v>
      </c>
      <c r="I6238" s="181" t="s">
        <v>15953</v>
      </c>
      <c r="J6238" s="181">
        <v>54050</v>
      </c>
      <c r="K6238" s="181">
        <v>5</v>
      </c>
      <c r="L6238" s="181"/>
      <c r="M6238" s="181"/>
      <c r="N6238" s="596" t="s">
        <v>292</v>
      </c>
    </row>
    <row r="6239" spans="1:14" s="158" customFormat="1" ht="18" customHeight="1" x14ac:dyDescent="0.25">
      <c r="A6239" s="181">
        <v>28477</v>
      </c>
      <c r="B6239" s="701">
        <v>37276</v>
      </c>
      <c r="C6239" s="181" t="s">
        <v>14562</v>
      </c>
      <c r="D6239" s="181" t="s">
        <v>15954</v>
      </c>
      <c r="E6239" s="181" t="s">
        <v>15952</v>
      </c>
      <c r="F6239" s="181" t="s">
        <v>304</v>
      </c>
      <c r="G6239" s="181" t="s">
        <v>567</v>
      </c>
      <c r="H6239" s="181" t="s">
        <v>5</v>
      </c>
      <c r="I6239" s="181" t="s">
        <v>15953</v>
      </c>
      <c r="J6239" s="181">
        <v>54050</v>
      </c>
      <c r="K6239" s="181">
        <v>11</v>
      </c>
      <c r="L6239" s="181"/>
      <c r="M6239" s="181"/>
      <c r="N6239" s="596" t="s">
        <v>292</v>
      </c>
    </row>
    <row r="6240" spans="1:14" s="158" customFormat="1" ht="18" customHeight="1" x14ac:dyDescent="0.25">
      <c r="A6240" s="181">
        <v>27981</v>
      </c>
      <c r="B6240" s="701">
        <v>40144</v>
      </c>
      <c r="C6240" s="181" t="s">
        <v>8593</v>
      </c>
      <c r="D6240" s="181" t="s">
        <v>8712</v>
      </c>
      <c r="E6240" s="181" t="s">
        <v>8713</v>
      </c>
      <c r="F6240" s="181" t="s">
        <v>304</v>
      </c>
      <c r="G6240" s="181" t="s">
        <v>567</v>
      </c>
      <c r="H6240" s="181" t="s">
        <v>5</v>
      </c>
      <c r="I6240" s="181" t="s">
        <v>8714</v>
      </c>
      <c r="J6240" s="181">
        <v>19210</v>
      </c>
      <c r="K6240" s="181">
        <v>8</v>
      </c>
      <c r="L6240" s="181"/>
      <c r="M6240" s="181"/>
      <c r="N6240" s="596" t="s">
        <v>292</v>
      </c>
    </row>
    <row r="6241" spans="1:14" s="158" customFormat="1" ht="18" customHeight="1" x14ac:dyDescent="0.25">
      <c r="A6241" s="181">
        <v>25972</v>
      </c>
      <c r="B6241" s="701">
        <v>37238</v>
      </c>
      <c r="C6241" s="181" t="s">
        <v>17242</v>
      </c>
      <c r="D6241" s="181" t="s">
        <v>6627</v>
      </c>
      <c r="E6241" s="181" t="s">
        <v>8610</v>
      </c>
      <c r="F6241" s="181" t="s">
        <v>304</v>
      </c>
      <c r="G6241" s="181" t="s">
        <v>567</v>
      </c>
      <c r="H6241" s="181" t="s">
        <v>5</v>
      </c>
      <c r="I6241" s="181" t="s">
        <v>14404</v>
      </c>
      <c r="J6241" s="181">
        <v>45260</v>
      </c>
      <c r="K6241" s="181">
        <v>165</v>
      </c>
      <c r="L6241" s="181"/>
      <c r="M6241" s="181"/>
      <c r="N6241" s="596" t="s">
        <v>292</v>
      </c>
    </row>
    <row r="6242" spans="1:14" s="158" customFormat="1" ht="18" customHeight="1" x14ac:dyDescent="0.25">
      <c r="A6242" s="181">
        <v>20955</v>
      </c>
      <c r="B6242" s="701" t="s">
        <v>12681</v>
      </c>
      <c r="C6242" s="181" t="s">
        <v>12682</v>
      </c>
      <c r="D6242" s="181" t="s">
        <v>6627</v>
      </c>
      <c r="E6242" s="181" t="s">
        <v>11464</v>
      </c>
      <c r="F6242" s="181" t="s">
        <v>304</v>
      </c>
      <c r="G6242" s="181" t="s">
        <v>3990</v>
      </c>
      <c r="H6242" s="181" t="s">
        <v>14</v>
      </c>
      <c r="I6242" s="181" t="s">
        <v>8820</v>
      </c>
      <c r="J6242" s="181">
        <v>25900</v>
      </c>
      <c r="K6242" s="181">
        <v>158</v>
      </c>
      <c r="L6242" s="181"/>
      <c r="M6242" s="181"/>
      <c r="N6242" s="596" t="s">
        <v>292</v>
      </c>
    </row>
    <row r="6243" spans="1:14" s="158" customFormat="1" ht="18" customHeight="1" x14ac:dyDescent="0.25">
      <c r="A6243" s="181">
        <v>24591</v>
      </c>
      <c r="B6243" s="701">
        <v>37234</v>
      </c>
      <c r="C6243" s="181" t="s">
        <v>11463</v>
      </c>
      <c r="D6243" s="181" t="s">
        <v>6627</v>
      </c>
      <c r="E6243" s="181" t="s">
        <v>11464</v>
      </c>
      <c r="F6243" s="181" t="s">
        <v>304</v>
      </c>
      <c r="G6243" s="181" t="s">
        <v>567</v>
      </c>
      <c r="H6243" s="181" t="s">
        <v>5</v>
      </c>
      <c r="I6243" s="181" t="s">
        <v>14405</v>
      </c>
      <c r="J6243" s="181">
        <v>38000</v>
      </c>
      <c r="K6243" s="181">
        <v>20</v>
      </c>
      <c r="L6243" s="181"/>
      <c r="M6243" s="181"/>
      <c r="N6243" s="596" t="s">
        <v>292</v>
      </c>
    </row>
    <row r="6244" spans="1:14" s="158" customFormat="1" ht="18" customHeight="1" x14ac:dyDescent="0.25">
      <c r="A6244" s="181">
        <v>30463</v>
      </c>
      <c r="B6244" s="701">
        <v>40149</v>
      </c>
      <c r="C6244" s="181" t="s">
        <v>8536</v>
      </c>
      <c r="D6244" s="181" t="s">
        <v>2177</v>
      </c>
      <c r="E6244" s="181" t="s">
        <v>11465</v>
      </c>
      <c r="F6244" s="181" t="s">
        <v>304</v>
      </c>
      <c r="G6244" s="181" t="s">
        <v>567</v>
      </c>
      <c r="H6244" s="181" t="s">
        <v>5</v>
      </c>
      <c r="I6244" s="181" t="s">
        <v>11466</v>
      </c>
      <c r="J6244" s="181">
        <v>52100</v>
      </c>
      <c r="K6244" s="181">
        <v>2</v>
      </c>
      <c r="L6244" s="181"/>
      <c r="M6244" s="181"/>
      <c r="N6244" s="596" t="s">
        <v>292</v>
      </c>
    </row>
    <row r="6245" spans="1:14" s="158" customFormat="1" ht="18" customHeight="1" x14ac:dyDescent="0.25">
      <c r="A6245" s="181">
        <v>30474</v>
      </c>
      <c r="B6245" s="701">
        <v>40145</v>
      </c>
      <c r="C6245" s="181" t="s">
        <v>11727</v>
      </c>
      <c r="D6245" s="181" t="s">
        <v>2177</v>
      </c>
      <c r="E6245" s="181" t="s">
        <v>11465</v>
      </c>
      <c r="F6245" s="181" t="s">
        <v>304</v>
      </c>
      <c r="G6245" s="181" t="s">
        <v>567</v>
      </c>
      <c r="H6245" s="181" t="s">
        <v>5</v>
      </c>
      <c r="I6245" s="181" t="s">
        <v>11728</v>
      </c>
      <c r="J6245" s="181">
        <v>19490</v>
      </c>
      <c r="K6245" s="181">
        <v>6</v>
      </c>
      <c r="L6245" s="181"/>
      <c r="M6245" s="181"/>
      <c r="N6245" s="596" t="s">
        <v>292</v>
      </c>
    </row>
    <row r="6246" spans="1:14" s="158" customFormat="1" ht="18" customHeight="1" x14ac:dyDescent="0.25">
      <c r="A6246" s="181">
        <v>30461</v>
      </c>
      <c r="B6246" s="701">
        <v>40146</v>
      </c>
      <c r="C6246" s="181" t="s">
        <v>15955</v>
      </c>
      <c r="D6246" s="181" t="s">
        <v>2177</v>
      </c>
      <c r="E6246" s="181" t="s">
        <v>11465</v>
      </c>
      <c r="F6246" s="181" t="s">
        <v>304</v>
      </c>
      <c r="G6246" s="181" t="s">
        <v>567</v>
      </c>
      <c r="H6246" s="181" t="s">
        <v>5</v>
      </c>
      <c r="I6246" s="181" t="s">
        <v>15956</v>
      </c>
      <c r="J6246" s="181">
        <v>19490</v>
      </c>
      <c r="K6246" s="181">
        <v>3</v>
      </c>
      <c r="L6246" s="181"/>
      <c r="M6246" s="181"/>
      <c r="N6246" s="596" t="s">
        <v>292</v>
      </c>
    </row>
    <row r="6247" spans="1:14" s="158" customFormat="1" ht="18" customHeight="1" x14ac:dyDescent="0.25">
      <c r="A6247" s="181">
        <v>30462</v>
      </c>
      <c r="B6247" s="701">
        <v>40148</v>
      </c>
      <c r="C6247" s="181" t="s">
        <v>15957</v>
      </c>
      <c r="D6247" s="181" t="s">
        <v>2177</v>
      </c>
      <c r="E6247" s="181" t="s">
        <v>11465</v>
      </c>
      <c r="F6247" s="181" t="s">
        <v>304</v>
      </c>
      <c r="G6247" s="181" t="s">
        <v>567</v>
      </c>
      <c r="H6247" s="181" t="s">
        <v>5</v>
      </c>
      <c r="I6247" s="181" t="s">
        <v>15958</v>
      </c>
      <c r="J6247" s="181">
        <v>15080</v>
      </c>
      <c r="K6247" s="181">
        <v>3</v>
      </c>
      <c r="L6247" s="181"/>
      <c r="M6247" s="181"/>
      <c r="N6247" s="596" t="s">
        <v>292</v>
      </c>
    </row>
    <row r="6248" spans="1:14" s="158" customFormat="1" ht="18" customHeight="1" x14ac:dyDescent="0.25">
      <c r="A6248" s="181">
        <v>24607</v>
      </c>
      <c r="B6248" s="701" t="s">
        <v>15959</v>
      </c>
      <c r="C6248" s="181" t="s">
        <v>8648</v>
      </c>
      <c r="D6248" s="181" t="s">
        <v>578</v>
      </c>
      <c r="E6248" s="181" t="s">
        <v>15960</v>
      </c>
      <c r="F6248" s="181" t="s">
        <v>304</v>
      </c>
      <c r="G6248" s="181" t="s">
        <v>4024</v>
      </c>
      <c r="H6248" s="181" t="s">
        <v>14</v>
      </c>
      <c r="I6248" s="181" t="s">
        <v>15961</v>
      </c>
      <c r="J6248" s="181">
        <v>21080</v>
      </c>
      <c r="K6248" s="181">
        <v>12</v>
      </c>
      <c r="L6248" s="181"/>
      <c r="M6248" s="181"/>
      <c r="N6248" s="596" t="s">
        <v>292</v>
      </c>
    </row>
    <row r="6249" spans="1:14" s="158" customFormat="1" ht="18" customHeight="1" x14ac:dyDescent="0.25">
      <c r="A6249" s="181">
        <v>24606</v>
      </c>
      <c r="B6249" s="701" t="s">
        <v>8716</v>
      </c>
      <c r="C6249" s="181" t="s">
        <v>8655</v>
      </c>
      <c r="D6249" s="181" t="s">
        <v>578</v>
      </c>
      <c r="E6249" s="181" t="s">
        <v>8718</v>
      </c>
      <c r="F6249" s="181" t="s">
        <v>304</v>
      </c>
      <c r="G6249" s="181" t="s">
        <v>4024</v>
      </c>
      <c r="H6249" s="181" t="s">
        <v>14</v>
      </c>
      <c r="I6249" s="181" t="s">
        <v>8657</v>
      </c>
      <c r="J6249" s="181">
        <v>12100</v>
      </c>
      <c r="K6249" s="181">
        <v>108</v>
      </c>
      <c r="L6249" s="181"/>
      <c r="M6249" s="181"/>
      <c r="N6249" s="596" t="s">
        <v>292</v>
      </c>
    </row>
    <row r="6250" spans="1:14" s="158" customFormat="1" ht="18" customHeight="1" x14ac:dyDescent="0.25">
      <c r="A6250" s="181">
        <v>25776</v>
      </c>
      <c r="B6250" s="701">
        <v>40140</v>
      </c>
      <c r="C6250" s="181" t="s">
        <v>8675</v>
      </c>
      <c r="D6250" s="181" t="s">
        <v>578</v>
      </c>
      <c r="E6250" s="181" t="s">
        <v>17243</v>
      </c>
      <c r="F6250" s="181" t="s">
        <v>304</v>
      </c>
      <c r="G6250" s="181" t="s">
        <v>567</v>
      </c>
      <c r="H6250" s="181" t="s">
        <v>5</v>
      </c>
      <c r="I6250" s="181" t="s">
        <v>17244</v>
      </c>
      <c r="J6250" s="181">
        <v>20000</v>
      </c>
      <c r="K6250" s="181">
        <v>6</v>
      </c>
      <c r="L6250" s="181"/>
      <c r="M6250" s="181"/>
      <c r="N6250" s="596" t="s">
        <v>292</v>
      </c>
    </row>
    <row r="6251" spans="1:14" s="158" customFormat="1" ht="18" customHeight="1" x14ac:dyDescent="0.25">
      <c r="A6251" s="181">
        <v>16918</v>
      </c>
      <c r="B6251" s="701">
        <v>39620</v>
      </c>
      <c r="C6251" s="181" t="s">
        <v>8678</v>
      </c>
      <c r="D6251" s="181" t="s">
        <v>578</v>
      </c>
      <c r="E6251" s="181" t="s">
        <v>18845</v>
      </c>
      <c r="F6251" s="181" t="s">
        <v>304</v>
      </c>
      <c r="G6251" s="181" t="s">
        <v>567</v>
      </c>
      <c r="H6251" s="181" t="s">
        <v>5</v>
      </c>
      <c r="I6251" s="181" t="s">
        <v>8680</v>
      </c>
      <c r="J6251" s="181">
        <v>31400</v>
      </c>
      <c r="K6251" s="181">
        <v>6</v>
      </c>
      <c r="L6251" s="181"/>
      <c r="M6251" s="181"/>
      <c r="N6251" s="596" t="s">
        <v>292</v>
      </c>
    </row>
    <row r="6252" spans="1:14" s="158" customFormat="1" ht="18" customHeight="1" x14ac:dyDescent="0.25">
      <c r="A6252" s="181">
        <v>25773</v>
      </c>
      <c r="B6252" s="701">
        <v>39606</v>
      </c>
      <c r="C6252" s="181" t="s">
        <v>8660</v>
      </c>
      <c r="D6252" s="181" t="s">
        <v>578</v>
      </c>
      <c r="E6252" s="181" t="s">
        <v>10777</v>
      </c>
      <c r="F6252" s="181" t="s">
        <v>304</v>
      </c>
      <c r="G6252" s="181" t="s">
        <v>567</v>
      </c>
      <c r="H6252" s="181" t="s">
        <v>5</v>
      </c>
      <c r="I6252" s="181" t="s">
        <v>10778</v>
      </c>
      <c r="J6252" s="181">
        <v>15100</v>
      </c>
      <c r="K6252" s="181">
        <v>9</v>
      </c>
      <c r="L6252" s="181"/>
      <c r="M6252" s="181"/>
      <c r="N6252" s="596" t="s">
        <v>292</v>
      </c>
    </row>
    <row r="6253" spans="1:14" s="158" customFormat="1" ht="18" customHeight="1" x14ac:dyDescent="0.25">
      <c r="A6253" s="181">
        <v>23738</v>
      </c>
      <c r="B6253" s="701">
        <v>39610</v>
      </c>
      <c r="C6253" s="181" t="s">
        <v>18846</v>
      </c>
      <c r="D6253" s="181" t="s">
        <v>578</v>
      </c>
      <c r="E6253" s="181" t="s">
        <v>18847</v>
      </c>
      <c r="F6253" s="181" t="s">
        <v>304</v>
      </c>
      <c r="G6253" s="181" t="s">
        <v>567</v>
      </c>
      <c r="H6253" s="181" t="s">
        <v>5</v>
      </c>
      <c r="I6253" s="181" t="s">
        <v>1669</v>
      </c>
      <c r="J6253" s="181">
        <v>23140</v>
      </c>
      <c r="K6253" s="181">
        <v>3</v>
      </c>
      <c r="L6253" s="181"/>
      <c r="M6253" s="181"/>
      <c r="N6253" s="596" t="s">
        <v>292</v>
      </c>
    </row>
    <row r="6254" spans="1:14" s="158" customFormat="1" ht="18" customHeight="1" x14ac:dyDescent="0.25">
      <c r="A6254" s="181">
        <v>13801</v>
      </c>
      <c r="B6254" s="701" t="s">
        <v>15962</v>
      </c>
      <c r="C6254" s="181" t="s">
        <v>17591</v>
      </c>
      <c r="D6254" s="181" t="s">
        <v>578</v>
      </c>
      <c r="E6254" s="181" t="s">
        <v>15963</v>
      </c>
      <c r="F6254" s="181" t="s">
        <v>304</v>
      </c>
      <c r="G6254" s="181" t="s">
        <v>4024</v>
      </c>
      <c r="H6254" s="181" t="s">
        <v>14</v>
      </c>
      <c r="I6254" s="181" t="s">
        <v>8556</v>
      </c>
      <c r="J6254" s="181">
        <v>21160</v>
      </c>
      <c r="K6254" s="181">
        <v>47</v>
      </c>
      <c r="L6254" s="181"/>
      <c r="M6254" s="181"/>
      <c r="N6254" s="596" t="s">
        <v>292</v>
      </c>
    </row>
    <row r="6255" spans="1:14" s="158" customFormat="1" ht="18" customHeight="1" x14ac:dyDescent="0.25">
      <c r="A6255" s="181">
        <v>24318</v>
      </c>
      <c r="B6255" s="701">
        <v>37235</v>
      </c>
      <c r="C6255" s="181" t="s">
        <v>17245</v>
      </c>
      <c r="D6255" s="181" t="s">
        <v>578</v>
      </c>
      <c r="E6255" s="181" t="s">
        <v>8721</v>
      </c>
      <c r="F6255" s="181" t="s">
        <v>304</v>
      </c>
      <c r="G6255" s="181" t="s">
        <v>567</v>
      </c>
      <c r="H6255" s="181" t="s">
        <v>5</v>
      </c>
      <c r="I6255" s="181" t="s">
        <v>8722</v>
      </c>
      <c r="J6255" s="181">
        <v>11670</v>
      </c>
      <c r="K6255" s="181">
        <v>20</v>
      </c>
      <c r="L6255" s="181"/>
      <c r="M6255" s="181"/>
      <c r="N6255" s="596" t="s">
        <v>292</v>
      </c>
    </row>
    <row r="6256" spans="1:14" s="158" customFormat="1" ht="18" customHeight="1" x14ac:dyDescent="0.25">
      <c r="A6256" s="181">
        <v>24595</v>
      </c>
      <c r="B6256" s="701">
        <v>39025</v>
      </c>
      <c r="C6256" s="181" t="s">
        <v>18848</v>
      </c>
      <c r="D6256" s="181" t="s">
        <v>578</v>
      </c>
      <c r="E6256" s="181" t="s">
        <v>8721</v>
      </c>
      <c r="F6256" s="181" t="s">
        <v>304</v>
      </c>
      <c r="G6256" s="181" t="s">
        <v>567</v>
      </c>
      <c r="H6256" s="181" t="s">
        <v>5</v>
      </c>
      <c r="I6256" s="181" t="s">
        <v>18849</v>
      </c>
      <c r="J6256" s="181">
        <v>11010</v>
      </c>
      <c r="K6256" s="181">
        <v>15</v>
      </c>
      <c r="L6256" s="181"/>
      <c r="M6256" s="181"/>
      <c r="N6256" s="596" t="s">
        <v>292</v>
      </c>
    </row>
    <row r="6257" spans="1:14" s="158" customFormat="1" ht="18" customHeight="1" x14ac:dyDescent="0.25">
      <c r="A6257" s="181">
        <v>18163</v>
      </c>
      <c r="B6257" s="701" t="s">
        <v>15964</v>
      </c>
      <c r="C6257" s="181" t="s">
        <v>8581</v>
      </c>
      <c r="D6257" s="181" t="s">
        <v>578</v>
      </c>
      <c r="E6257" s="181" t="s">
        <v>10779</v>
      </c>
      <c r="F6257" s="181" t="s">
        <v>304</v>
      </c>
      <c r="G6257" s="181" t="s">
        <v>3990</v>
      </c>
      <c r="H6257" s="181" t="s">
        <v>14</v>
      </c>
      <c r="I6257" s="181" t="s">
        <v>8704</v>
      </c>
      <c r="J6257" s="181">
        <v>7380</v>
      </c>
      <c r="K6257" s="181">
        <v>288</v>
      </c>
      <c r="L6257" s="181"/>
      <c r="M6257" s="181"/>
      <c r="N6257" s="596" t="s">
        <v>292</v>
      </c>
    </row>
    <row r="6258" spans="1:14" s="158" customFormat="1" ht="18" customHeight="1" x14ac:dyDescent="0.25">
      <c r="A6258" s="181">
        <v>17922</v>
      </c>
      <c r="B6258" s="701">
        <v>37232</v>
      </c>
      <c r="C6258" s="181" t="s">
        <v>8703</v>
      </c>
      <c r="D6258" s="181" t="s">
        <v>578</v>
      </c>
      <c r="E6258" s="181" t="s">
        <v>8723</v>
      </c>
      <c r="F6258" s="181" t="s">
        <v>304</v>
      </c>
      <c r="G6258" s="181" t="s">
        <v>567</v>
      </c>
      <c r="H6258" s="181" t="s">
        <v>5</v>
      </c>
      <c r="I6258" s="181" t="s">
        <v>8704</v>
      </c>
      <c r="J6258" s="181">
        <v>23800</v>
      </c>
      <c r="K6258" s="181">
        <v>223</v>
      </c>
      <c r="L6258" s="181"/>
      <c r="M6258" s="181"/>
      <c r="N6258" s="596" t="s">
        <v>292</v>
      </c>
    </row>
    <row r="6259" spans="1:14" s="158" customFormat="1" ht="18" customHeight="1" x14ac:dyDescent="0.25">
      <c r="A6259" s="181">
        <v>27669</v>
      </c>
      <c r="B6259" s="701">
        <v>40117</v>
      </c>
      <c r="C6259" s="181" t="s">
        <v>8584</v>
      </c>
      <c r="D6259" s="181" t="s">
        <v>578</v>
      </c>
      <c r="E6259" s="181" t="s">
        <v>18850</v>
      </c>
      <c r="F6259" s="181" t="s">
        <v>304</v>
      </c>
      <c r="G6259" s="181" t="s">
        <v>567</v>
      </c>
      <c r="H6259" s="181" t="s">
        <v>5</v>
      </c>
      <c r="I6259" s="181" t="s">
        <v>18851</v>
      </c>
      <c r="J6259" s="181">
        <v>41190</v>
      </c>
      <c r="K6259" s="181">
        <v>3</v>
      </c>
      <c r="L6259" s="181"/>
      <c r="M6259" s="181"/>
      <c r="N6259" s="596" t="s">
        <v>292</v>
      </c>
    </row>
    <row r="6260" spans="1:14" s="158" customFormat="1" ht="18" customHeight="1" x14ac:dyDescent="0.25">
      <c r="A6260" s="181">
        <v>27670</v>
      </c>
      <c r="B6260" s="701">
        <v>40118</v>
      </c>
      <c r="C6260" s="181" t="s">
        <v>8585</v>
      </c>
      <c r="D6260" s="181" t="s">
        <v>578</v>
      </c>
      <c r="E6260" s="181" t="s">
        <v>18850</v>
      </c>
      <c r="F6260" s="181" t="s">
        <v>304</v>
      </c>
      <c r="G6260" s="181" t="s">
        <v>567</v>
      </c>
      <c r="H6260" s="181" t="s">
        <v>5</v>
      </c>
      <c r="I6260" s="181" t="s">
        <v>18852</v>
      </c>
      <c r="J6260" s="181">
        <v>41190</v>
      </c>
      <c r="K6260" s="181">
        <v>8</v>
      </c>
      <c r="L6260" s="181"/>
      <c r="M6260" s="181"/>
      <c r="N6260" s="596" t="s">
        <v>292</v>
      </c>
    </row>
    <row r="6261" spans="1:14" s="158" customFormat="1" ht="18" customHeight="1" x14ac:dyDescent="0.25">
      <c r="A6261" s="181">
        <v>23776</v>
      </c>
      <c r="B6261" s="701" t="s">
        <v>12683</v>
      </c>
      <c r="C6261" s="181" t="s">
        <v>8586</v>
      </c>
      <c r="D6261" s="181" t="s">
        <v>578</v>
      </c>
      <c r="E6261" s="181" t="s">
        <v>10782</v>
      </c>
      <c r="F6261" s="181" t="s">
        <v>304</v>
      </c>
      <c r="G6261" s="181" t="s">
        <v>4024</v>
      </c>
      <c r="H6261" s="181" t="s">
        <v>14</v>
      </c>
      <c r="I6261" s="181" t="s">
        <v>12684</v>
      </c>
      <c r="J6261" s="181">
        <v>25120</v>
      </c>
      <c r="K6261" s="181">
        <v>262</v>
      </c>
      <c r="L6261" s="181"/>
      <c r="M6261" s="181"/>
      <c r="N6261" s="596" t="s">
        <v>292</v>
      </c>
    </row>
    <row r="6262" spans="1:14" s="158" customFormat="1" ht="18" customHeight="1" x14ac:dyDescent="0.25">
      <c r="A6262" s="181">
        <v>12351</v>
      </c>
      <c r="B6262" s="701">
        <v>37236</v>
      </c>
      <c r="C6262" s="181" t="s">
        <v>10781</v>
      </c>
      <c r="D6262" s="181" t="s">
        <v>578</v>
      </c>
      <c r="E6262" s="181" t="s">
        <v>10782</v>
      </c>
      <c r="F6262" s="181" t="s">
        <v>304</v>
      </c>
      <c r="G6262" s="181" t="s">
        <v>567</v>
      </c>
      <c r="H6262" s="181" t="s">
        <v>5</v>
      </c>
      <c r="I6262" s="181" t="s">
        <v>10783</v>
      </c>
      <c r="J6262" s="181">
        <v>27510</v>
      </c>
      <c r="K6262" s="181">
        <v>116</v>
      </c>
      <c r="L6262" s="181"/>
      <c r="M6262" s="181"/>
      <c r="N6262" s="596" t="s">
        <v>292</v>
      </c>
    </row>
    <row r="6263" spans="1:14" s="158" customFormat="1" ht="18" customHeight="1" x14ac:dyDescent="0.25">
      <c r="A6263" s="181">
        <v>25761</v>
      </c>
      <c r="B6263" s="701">
        <v>37250</v>
      </c>
      <c r="C6263" s="181" t="s">
        <v>8588</v>
      </c>
      <c r="D6263" s="181" t="s">
        <v>578</v>
      </c>
      <c r="E6263" s="181" t="s">
        <v>18853</v>
      </c>
      <c r="F6263" s="181" t="s">
        <v>304</v>
      </c>
      <c r="G6263" s="181" t="s">
        <v>567</v>
      </c>
      <c r="H6263" s="181" t="s">
        <v>5</v>
      </c>
      <c r="I6263" s="181" t="s">
        <v>18854</v>
      </c>
      <c r="J6263" s="181">
        <v>15430</v>
      </c>
      <c r="K6263" s="181">
        <v>15</v>
      </c>
      <c r="L6263" s="181"/>
      <c r="M6263" s="181"/>
      <c r="N6263" s="596" t="s">
        <v>292</v>
      </c>
    </row>
    <row r="6264" spans="1:14" s="158" customFormat="1" ht="18" customHeight="1" x14ac:dyDescent="0.25">
      <c r="A6264" s="181">
        <v>25762</v>
      </c>
      <c r="B6264" s="701">
        <v>37251</v>
      </c>
      <c r="C6264" s="181" t="s">
        <v>8483</v>
      </c>
      <c r="D6264" s="181" t="s">
        <v>578</v>
      </c>
      <c r="E6264" s="181" t="s">
        <v>17246</v>
      </c>
      <c r="F6264" s="181" t="s">
        <v>304</v>
      </c>
      <c r="G6264" s="181" t="s">
        <v>567</v>
      </c>
      <c r="H6264" s="181" t="s">
        <v>5</v>
      </c>
      <c r="I6264" s="181" t="s">
        <v>17247</v>
      </c>
      <c r="J6264" s="181">
        <v>22100</v>
      </c>
      <c r="K6264" s="181">
        <v>9</v>
      </c>
      <c r="L6264" s="181"/>
      <c r="M6264" s="181"/>
      <c r="N6264" s="596" t="s">
        <v>292</v>
      </c>
    </row>
    <row r="6265" spans="1:14" s="158" customFormat="1" ht="18" customHeight="1" x14ac:dyDescent="0.25">
      <c r="A6265" s="181">
        <v>28431</v>
      </c>
      <c r="B6265" s="701" t="s">
        <v>12274</v>
      </c>
      <c r="C6265" s="181" t="s">
        <v>8486</v>
      </c>
      <c r="D6265" s="181" t="s">
        <v>578</v>
      </c>
      <c r="E6265" s="181" t="s">
        <v>12275</v>
      </c>
      <c r="F6265" s="181" t="s">
        <v>304</v>
      </c>
      <c r="G6265" s="181" t="s">
        <v>1572</v>
      </c>
      <c r="H6265" s="181" t="s">
        <v>5</v>
      </c>
      <c r="I6265" s="181" t="s">
        <v>11877</v>
      </c>
      <c r="J6265" s="181">
        <v>17100</v>
      </c>
      <c r="K6265" s="181">
        <v>5</v>
      </c>
      <c r="L6265" s="181"/>
      <c r="M6265" s="181"/>
      <c r="N6265" s="596" t="s">
        <v>292</v>
      </c>
    </row>
    <row r="6266" spans="1:14" s="158" customFormat="1" ht="18" customHeight="1" x14ac:dyDescent="0.25">
      <c r="A6266" s="181">
        <v>27295</v>
      </c>
      <c r="B6266" s="701">
        <v>39604</v>
      </c>
      <c r="C6266" s="181" t="s">
        <v>11459</v>
      </c>
      <c r="D6266" s="181" t="s">
        <v>578</v>
      </c>
      <c r="E6266" s="181" t="s">
        <v>11467</v>
      </c>
      <c r="F6266" s="181" t="s">
        <v>304</v>
      </c>
      <c r="G6266" s="181" t="s">
        <v>567</v>
      </c>
      <c r="H6266" s="181" t="s">
        <v>5</v>
      </c>
      <c r="I6266" s="181" t="s">
        <v>11468</v>
      </c>
      <c r="J6266" s="181">
        <v>15390</v>
      </c>
      <c r="K6266" s="181">
        <v>6</v>
      </c>
      <c r="L6266" s="181"/>
      <c r="M6266" s="181"/>
      <c r="N6266" s="596" t="s">
        <v>292</v>
      </c>
    </row>
    <row r="6267" spans="1:14" s="158" customFormat="1" ht="18" customHeight="1" x14ac:dyDescent="0.25">
      <c r="A6267" s="181">
        <v>10391</v>
      </c>
      <c r="B6267" s="701">
        <v>37203</v>
      </c>
      <c r="C6267" s="181" t="s">
        <v>11469</v>
      </c>
      <c r="D6267" s="181" t="s">
        <v>578</v>
      </c>
      <c r="E6267" s="181" t="s">
        <v>11470</v>
      </c>
      <c r="F6267" s="181" t="s">
        <v>304</v>
      </c>
      <c r="G6267" s="181" t="s">
        <v>567</v>
      </c>
      <c r="H6267" s="181" t="s">
        <v>5</v>
      </c>
      <c r="I6267" s="181" t="s">
        <v>11462</v>
      </c>
      <c r="J6267" s="181">
        <v>30830</v>
      </c>
      <c r="K6267" s="181">
        <v>4</v>
      </c>
      <c r="L6267" s="181"/>
      <c r="M6267" s="181"/>
      <c r="N6267" s="596" t="s">
        <v>292</v>
      </c>
    </row>
    <row r="6268" spans="1:14" s="158" customFormat="1" ht="18" customHeight="1" x14ac:dyDescent="0.25">
      <c r="A6268" s="181">
        <v>24592</v>
      </c>
      <c r="B6268" s="701">
        <v>37270</v>
      </c>
      <c r="C6268" s="181" t="s">
        <v>14406</v>
      </c>
      <c r="D6268" s="181" t="s">
        <v>578</v>
      </c>
      <c r="E6268" s="181" t="s">
        <v>14407</v>
      </c>
      <c r="F6268" s="181" t="s">
        <v>304</v>
      </c>
      <c r="G6268" s="181" t="s">
        <v>567</v>
      </c>
      <c r="H6268" s="181" t="s">
        <v>5</v>
      </c>
      <c r="I6268" s="181" t="s">
        <v>14408</v>
      </c>
      <c r="J6268" s="181">
        <v>27510</v>
      </c>
      <c r="K6268" s="181">
        <v>8</v>
      </c>
      <c r="L6268" s="181"/>
      <c r="M6268" s="181"/>
      <c r="N6268" s="596" t="s">
        <v>292</v>
      </c>
    </row>
    <row r="6269" spans="1:14" s="158" customFormat="1" ht="18" customHeight="1" x14ac:dyDescent="0.25">
      <c r="A6269" s="181">
        <v>21553</v>
      </c>
      <c r="B6269" s="701" t="s">
        <v>13887</v>
      </c>
      <c r="C6269" s="181" t="s">
        <v>8710</v>
      </c>
      <c r="D6269" s="181" t="s">
        <v>4044</v>
      </c>
      <c r="E6269" s="181" t="s">
        <v>13888</v>
      </c>
      <c r="F6269" s="181" t="s">
        <v>304</v>
      </c>
      <c r="G6269" s="181" t="s">
        <v>4045</v>
      </c>
      <c r="H6269" s="181" t="s">
        <v>9</v>
      </c>
      <c r="I6269" s="181" t="s">
        <v>8726</v>
      </c>
      <c r="J6269" s="181">
        <v>10800</v>
      </c>
      <c r="K6269" s="181">
        <v>80</v>
      </c>
      <c r="L6269" s="181"/>
      <c r="M6269" s="181"/>
      <c r="N6269" s="596" t="s">
        <v>292</v>
      </c>
    </row>
    <row r="6270" spans="1:14" s="158" customFormat="1" ht="18" customHeight="1" x14ac:dyDescent="0.25">
      <c r="A6270" s="181">
        <v>21554</v>
      </c>
      <c r="B6270" s="701" t="s">
        <v>13889</v>
      </c>
      <c r="C6270" s="181" t="s">
        <v>11873</v>
      </c>
      <c r="D6270" s="181" t="s">
        <v>4044</v>
      </c>
      <c r="E6270" s="181" t="s">
        <v>13890</v>
      </c>
      <c r="F6270" s="181" t="s">
        <v>304</v>
      </c>
      <c r="G6270" s="181" t="s">
        <v>4045</v>
      </c>
      <c r="H6270" s="181" t="s">
        <v>9</v>
      </c>
      <c r="I6270" s="181" t="s">
        <v>13891</v>
      </c>
      <c r="J6270" s="181">
        <v>10960</v>
      </c>
      <c r="K6270" s="181">
        <v>76</v>
      </c>
      <c r="L6270" s="181"/>
      <c r="M6270" s="181"/>
      <c r="N6270" s="596" t="s">
        <v>292</v>
      </c>
    </row>
    <row r="6271" spans="1:14" s="158" customFormat="1" ht="18" customHeight="1" x14ac:dyDescent="0.25">
      <c r="A6271" s="181">
        <v>24816</v>
      </c>
      <c r="B6271" s="701" t="s">
        <v>18855</v>
      </c>
      <c r="C6271" s="181" t="s">
        <v>18856</v>
      </c>
      <c r="D6271" s="181" t="s">
        <v>600</v>
      </c>
      <c r="E6271" s="181" t="s">
        <v>18857</v>
      </c>
      <c r="F6271" s="181" t="s">
        <v>304</v>
      </c>
      <c r="G6271" s="181" t="s">
        <v>601</v>
      </c>
      <c r="H6271" s="181" t="s">
        <v>5</v>
      </c>
      <c r="I6271" s="181" t="s">
        <v>8820</v>
      </c>
      <c r="J6271" s="181">
        <v>26570</v>
      </c>
      <c r="K6271" s="181">
        <v>2</v>
      </c>
      <c r="L6271" s="181"/>
      <c r="M6271" s="181"/>
      <c r="N6271" s="596" t="s">
        <v>292</v>
      </c>
    </row>
    <row r="6272" spans="1:14" s="158" customFormat="1" ht="18" customHeight="1" x14ac:dyDescent="0.25">
      <c r="A6272" s="181">
        <v>17026</v>
      </c>
      <c r="B6272" s="701" t="s">
        <v>12276</v>
      </c>
      <c r="C6272" s="181" t="s">
        <v>11463</v>
      </c>
      <c r="D6272" s="181" t="s">
        <v>600</v>
      </c>
      <c r="E6272" s="181" t="s">
        <v>8614</v>
      </c>
      <c r="F6272" s="181" t="s">
        <v>304</v>
      </c>
      <c r="G6272" s="181" t="s">
        <v>601</v>
      </c>
      <c r="H6272" s="181" t="s">
        <v>5</v>
      </c>
      <c r="I6272" s="181" t="s">
        <v>11874</v>
      </c>
      <c r="J6272" s="181">
        <v>29470</v>
      </c>
      <c r="K6272" s="181">
        <v>1</v>
      </c>
      <c r="L6272" s="181"/>
      <c r="M6272" s="181"/>
      <c r="N6272" s="596" t="s">
        <v>292</v>
      </c>
    </row>
    <row r="6273" spans="1:14" s="158" customFormat="1" ht="18" customHeight="1" x14ac:dyDescent="0.25">
      <c r="A6273" s="181">
        <v>9109</v>
      </c>
      <c r="B6273" s="701" t="s">
        <v>18858</v>
      </c>
      <c r="C6273" s="181" t="s">
        <v>11875</v>
      </c>
      <c r="D6273" s="181" t="s">
        <v>600</v>
      </c>
      <c r="E6273" s="181" t="s">
        <v>8858</v>
      </c>
      <c r="F6273" s="181" t="s">
        <v>304</v>
      </c>
      <c r="G6273" s="181" t="s">
        <v>601</v>
      </c>
      <c r="H6273" s="181" t="s">
        <v>5</v>
      </c>
      <c r="I6273" s="181" t="s">
        <v>2698</v>
      </c>
      <c r="J6273" s="181">
        <v>26390</v>
      </c>
      <c r="K6273" s="181">
        <v>3</v>
      </c>
      <c r="L6273" s="181"/>
      <c r="M6273" s="181"/>
      <c r="N6273" s="596" t="s">
        <v>292</v>
      </c>
    </row>
    <row r="6274" spans="1:14" s="158" customFormat="1" ht="18" customHeight="1" x14ac:dyDescent="0.25">
      <c r="A6274" s="181">
        <v>8616</v>
      </c>
      <c r="B6274" s="701" t="s">
        <v>8728</v>
      </c>
      <c r="C6274" s="181" t="s">
        <v>12678</v>
      </c>
      <c r="D6274" s="181" t="s">
        <v>615</v>
      </c>
      <c r="E6274" s="181" t="s">
        <v>8729</v>
      </c>
      <c r="F6274" s="181" t="s">
        <v>304</v>
      </c>
      <c r="G6274" s="181" t="s">
        <v>601</v>
      </c>
      <c r="H6274" s="181" t="s">
        <v>5</v>
      </c>
      <c r="I6274" s="181" t="s">
        <v>11466</v>
      </c>
      <c r="J6274" s="181">
        <v>15940</v>
      </c>
      <c r="K6274" s="181">
        <v>2</v>
      </c>
      <c r="L6274" s="181"/>
      <c r="M6274" s="181"/>
      <c r="N6274" s="596" t="s">
        <v>292</v>
      </c>
    </row>
    <row r="6275" spans="1:14" s="158" customFormat="1" ht="18" customHeight="1" x14ac:dyDescent="0.25">
      <c r="A6275" s="181">
        <v>25339</v>
      </c>
      <c r="B6275" s="701" t="s">
        <v>8730</v>
      </c>
      <c r="C6275" s="181" t="s">
        <v>11727</v>
      </c>
      <c r="D6275" s="181" t="s">
        <v>615</v>
      </c>
      <c r="E6275" s="181" t="s">
        <v>8731</v>
      </c>
      <c r="F6275" s="181" t="s">
        <v>304</v>
      </c>
      <c r="G6275" s="181" t="s">
        <v>601</v>
      </c>
      <c r="H6275" s="181" t="s">
        <v>5</v>
      </c>
      <c r="I6275" s="181" t="s">
        <v>11728</v>
      </c>
      <c r="J6275" s="181">
        <v>34360</v>
      </c>
      <c r="K6275" s="181">
        <v>2</v>
      </c>
      <c r="L6275" s="181"/>
      <c r="M6275" s="181"/>
      <c r="N6275" s="596" t="s">
        <v>292</v>
      </c>
    </row>
    <row r="6276" spans="1:14" s="158" customFormat="1" ht="18" customHeight="1" x14ac:dyDescent="0.25">
      <c r="A6276" s="181">
        <v>4282</v>
      </c>
      <c r="B6276" s="701" t="s">
        <v>18859</v>
      </c>
      <c r="C6276" s="181" t="s">
        <v>8601</v>
      </c>
      <c r="D6276" s="181" t="s">
        <v>625</v>
      </c>
      <c r="E6276" s="181" t="s">
        <v>8732</v>
      </c>
      <c r="F6276" s="181" t="s">
        <v>304</v>
      </c>
      <c r="G6276" s="181" t="s">
        <v>601</v>
      </c>
      <c r="H6276" s="181" t="s">
        <v>5</v>
      </c>
      <c r="I6276" s="181" t="s">
        <v>8602</v>
      </c>
      <c r="J6276" s="181">
        <v>34300</v>
      </c>
      <c r="K6276" s="181">
        <v>7</v>
      </c>
      <c r="L6276" s="181"/>
      <c r="M6276" s="181"/>
      <c r="N6276" s="596" t="s">
        <v>292</v>
      </c>
    </row>
    <row r="6277" spans="1:14" s="158" customFormat="1" ht="18" customHeight="1" x14ac:dyDescent="0.25">
      <c r="A6277" s="181">
        <v>8489</v>
      </c>
      <c r="B6277" s="701" t="s">
        <v>12277</v>
      </c>
      <c r="C6277" s="181" t="s">
        <v>8720</v>
      </c>
      <c r="D6277" s="181" t="s">
        <v>625</v>
      </c>
      <c r="E6277" s="181" t="s">
        <v>8666</v>
      </c>
      <c r="F6277" s="181" t="s">
        <v>304</v>
      </c>
      <c r="G6277" s="181" t="s">
        <v>601</v>
      </c>
      <c r="H6277" s="181" t="s">
        <v>5</v>
      </c>
      <c r="I6277" s="181" t="s">
        <v>8733</v>
      </c>
      <c r="J6277" s="181">
        <v>31400</v>
      </c>
      <c r="K6277" s="181">
        <v>31</v>
      </c>
      <c r="L6277" s="181"/>
      <c r="M6277" s="181"/>
      <c r="N6277" s="596" t="s">
        <v>292</v>
      </c>
    </row>
    <row r="6278" spans="1:14" s="158" customFormat="1" ht="18" customHeight="1" x14ac:dyDescent="0.25">
      <c r="A6278" s="181">
        <v>17025</v>
      </c>
      <c r="B6278" s="701" t="s">
        <v>12278</v>
      </c>
      <c r="C6278" s="181" t="s">
        <v>8642</v>
      </c>
      <c r="D6278" s="181" t="s">
        <v>625</v>
      </c>
      <c r="E6278" s="181" t="s">
        <v>12279</v>
      </c>
      <c r="F6278" s="181" t="s">
        <v>304</v>
      </c>
      <c r="G6278" s="181" t="s">
        <v>601</v>
      </c>
      <c r="H6278" s="181" t="s">
        <v>5</v>
      </c>
      <c r="I6278" s="181" t="s">
        <v>11874</v>
      </c>
      <c r="J6278" s="181">
        <v>35260</v>
      </c>
      <c r="K6278" s="181">
        <v>6</v>
      </c>
      <c r="L6278" s="181"/>
      <c r="M6278" s="181"/>
      <c r="N6278" s="596" t="s">
        <v>292</v>
      </c>
    </row>
    <row r="6279" spans="1:14" s="158" customFormat="1" ht="18" customHeight="1" x14ac:dyDescent="0.25">
      <c r="A6279" s="181">
        <v>21823</v>
      </c>
      <c r="B6279" s="701" t="s">
        <v>12280</v>
      </c>
      <c r="C6279" s="181" t="s">
        <v>8606</v>
      </c>
      <c r="D6279" s="181" t="s">
        <v>625</v>
      </c>
      <c r="E6279" s="181" t="s">
        <v>12281</v>
      </c>
      <c r="F6279" s="181" t="s">
        <v>304</v>
      </c>
      <c r="G6279" s="181" t="s">
        <v>601</v>
      </c>
      <c r="H6279" s="181" t="s">
        <v>5</v>
      </c>
      <c r="I6279" s="181" t="s">
        <v>2217</v>
      </c>
      <c r="J6279" s="181">
        <v>40090</v>
      </c>
      <c r="K6279" s="181">
        <v>19</v>
      </c>
      <c r="L6279" s="181"/>
      <c r="M6279" s="181"/>
      <c r="N6279" s="596" t="s">
        <v>292</v>
      </c>
    </row>
    <row r="6280" spans="1:14" s="158" customFormat="1" ht="18" customHeight="1" x14ac:dyDescent="0.25">
      <c r="A6280" s="181">
        <v>21326</v>
      </c>
      <c r="B6280" s="701" t="s">
        <v>12282</v>
      </c>
      <c r="C6280" s="181" t="s">
        <v>11938</v>
      </c>
      <c r="D6280" s="181" t="s">
        <v>625</v>
      </c>
      <c r="E6280" s="181" t="s">
        <v>8735</v>
      </c>
      <c r="F6280" s="181" t="s">
        <v>304</v>
      </c>
      <c r="G6280" s="181" t="s">
        <v>601</v>
      </c>
      <c r="H6280" s="181" t="s">
        <v>5</v>
      </c>
      <c r="I6280" s="181" t="s">
        <v>1301</v>
      </c>
      <c r="J6280" s="181">
        <v>40090</v>
      </c>
      <c r="K6280" s="181">
        <v>42</v>
      </c>
      <c r="L6280" s="181"/>
      <c r="M6280" s="181"/>
      <c r="N6280" s="596" t="s">
        <v>292</v>
      </c>
    </row>
    <row r="6281" spans="1:14" s="158" customFormat="1" ht="18" customHeight="1" x14ac:dyDescent="0.25">
      <c r="A6281" s="181">
        <v>27579</v>
      </c>
      <c r="B6281" s="701" t="s">
        <v>8736</v>
      </c>
      <c r="C6281" s="181" t="s">
        <v>8724</v>
      </c>
      <c r="D6281" s="181" t="s">
        <v>625</v>
      </c>
      <c r="E6281" s="181" t="s">
        <v>8616</v>
      </c>
      <c r="F6281" s="181" t="s">
        <v>304</v>
      </c>
      <c r="G6281" s="181" t="s">
        <v>601</v>
      </c>
      <c r="H6281" s="181" t="s">
        <v>5</v>
      </c>
      <c r="I6281" s="181" t="s">
        <v>8737</v>
      </c>
      <c r="J6281" s="181">
        <v>43480</v>
      </c>
      <c r="K6281" s="181">
        <v>19</v>
      </c>
      <c r="L6281" s="181"/>
      <c r="M6281" s="181"/>
      <c r="N6281" s="596" t="s">
        <v>292</v>
      </c>
    </row>
    <row r="6282" spans="1:14" s="158" customFormat="1" ht="18" customHeight="1" x14ac:dyDescent="0.25">
      <c r="A6282" s="181">
        <v>23921</v>
      </c>
      <c r="B6282" s="701" t="s">
        <v>8738</v>
      </c>
      <c r="C6282" s="181" t="s">
        <v>8739</v>
      </c>
      <c r="D6282" s="181" t="s">
        <v>640</v>
      </c>
      <c r="E6282" s="181" t="s">
        <v>8740</v>
      </c>
      <c r="F6282" s="181" t="s">
        <v>304</v>
      </c>
      <c r="G6282" s="181" t="s">
        <v>601</v>
      </c>
      <c r="H6282" s="181" t="s">
        <v>5</v>
      </c>
      <c r="I6282" s="181" t="s">
        <v>8741</v>
      </c>
      <c r="J6282" s="181">
        <v>144920</v>
      </c>
      <c r="K6282" s="181">
        <v>13</v>
      </c>
      <c r="L6282" s="181"/>
      <c r="M6282" s="181"/>
      <c r="N6282" s="596" t="s">
        <v>292</v>
      </c>
    </row>
    <row r="6283" spans="1:14" s="158" customFormat="1" ht="18" customHeight="1" x14ac:dyDescent="0.25">
      <c r="A6283" s="181">
        <v>29329</v>
      </c>
      <c r="B6283" s="701" t="s">
        <v>12283</v>
      </c>
      <c r="C6283" s="181" t="s">
        <v>11937</v>
      </c>
      <c r="D6283" s="181" t="s">
        <v>640</v>
      </c>
      <c r="E6283" s="181" t="s">
        <v>8616</v>
      </c>
      <c r="F6283" s="181" t="s">
        <v>304</v>
      </c>
      <c r="G6283" s="181" t="s">
        <v>601</v>
      </c>
      <c r="H6283" s="181" t="s">
        <v>5</v>
      </c>
      <c r="I6283" s="181" t="s">
        <v>12284</v>
      </c>
      <c r="J6283" s="181">
        <v>156510</v>
      </c>
      <c r="K6283" s="181">
        <v>4</v>
      </c>
      <c r="L6283" s="181"/>
      <c r="M6283" s="181"/>
      <c r="N6283" s="596" t="s">
        <v>292</v>
      </c>
    </row>
    <row r="6284" spans="1:14" s="158" customFormat="1" ht="18" customHeight="1" x14ac:dyDescent="0.25">
      <c r="A6284" s="181">
        <v>9107</v>
      </c>
      <c r="B6284" s="701" t="s">
        <v>18860</v>
      </c>
      <c r="C6284" s="181" t="s">
        <v>18861</v>
      </c>
      <c r="D6284" s="181" t="s">
        <v>640</v>
      </c>
      <c r="E6284" s="181" t="s">
        <v>11464</v>
      </c>
      <c r="F6284" s="181" t="s">
        <v>304</v>
      </c>
      <c r="G6284" s="181" t="s">
        <v>601</v>
      </c>
      <c r="H6284" s="181" t="s">
        <v>5</v>
      </c>
      <c r="I6284" s="181" t="s">
        <v>18862</v>
      </c>
      <c r="J6284" s="181">
        <v>153130</v>
      </c>
      <c r="K6284" s="181">
        <v>3</v>
      </c>
      <c r="L6284" s="181"/>
      <c r="M6284" s="181"/>
      <c r="N6284" s="596" t="s">
        <v>292</v>
      </c>
    </row>
    <row r="6285" spans="1:14" s="158" customFormat="1" ht="18" customHeight="1" x14ac:dyDescent="0.25">
      <c r="A6285" s="181">
        <v>28223</v>
      </c>
      <c r="B6285" s="701" t="s">
        <v>18863</v>
      </c>
      <c r="C6285" s="181" t="s">
        <v>10781</v>
      </c>
      <c r="D6285" s="181" t="s">
        <v>640</v>
      </c>
      <c r="E6285" s="181" t="s">
        <v>18864</v>
      </c>
      <c r="F6285" s="181" t="s">
        <v>304</v>
      </c>
      <c r="G6285" s="181" t="s">
        <v>601</v>
      </c>
      <c r="H6285" s="181" t="s">
        <v>5</v>
      </c>
      <c r="I6285" s="181" t="s">
        <v>18865</v>
      </c>
      <c r="J6285" s="181">
        <v>197210</v>
      </c>
      <c r="K6285" s="181">
        <v>2</v>
      </c>
      <c r="L6285" s="181"/>
      <c r="M6285" s="181"/>
      <c r="N6285" s="596" t="s">
        <v>292</v>
      </c>
    </row>
    <row r="6286" spans="1:14" s="158" customFormat="1" ht="18" customHeight="1" x14ac:dyDescent="0.25">
      <c r="A6286" s="181">
        <v>28222</v>
      </c>
      <c r="B6286" s="701" t="s">
        <v>13892</v>
      </c>
      <c r="C6286" s="181" t="s">
        <v>18866</v>
      </c>
      <c r="D6286" s="181" t="s">
        <v>640</v>
      </c>
      <c r="E6286" s="181" t="s">
        <v>13893</v>
      </c>
      <c r="F6286" s="181" t="s">
        <v>304</v>
      </c>
      <c r="G6286" s="181" t="s">
        <v>601</v>
      </c>
      <c r="H6286" s="181" t="s">
        <v>5</v>
      </c>
      <c r="I6286" s="181" t="s">
        <v>8488</v>
      </c>
      <c r="J6286" s="181">
        <v>175300</v>
      </c>
      <c r="K6286" s="181">
        <v>3</v>
      </c>
      <c r="L6286" s="181"/>
      <c r="M6286" s="181"/>
      <c r="N6286" s="596" t="s">
        <v>292</v>
      </c>
    </row>
    <row r="6287" spans="1:14" s="158" customFormat="1" ht="18" customHeight="1" x14ac:dyDescent="0.25">
      <c r="A6287" s="181">
        <v>23477</v>
      </c>
      <c r="B6287" s="701" t="s">
        <v>18867</v>
      </c>
      <c r="C6287" s="181" t="s">
        <v>17598</v>
      </c>
      <c r="D6287" s="181" t="s">
        <v>640</v>
      </c>
      <c r="E6287" s="181" t="s">
        <v>18868</v>
      </c>
      <c r="F6287" s="181" t="s">
        <v>304</v>
      </c>
      <c r="G6287" s="181" t="s">
        <v>601</v>
      </c>
      <c r="H6287" s="181" t="s">
        <v>5</v>
      </c>
      <c r="I6287" s="181" t="s">
        <v>1538</v>
      </c>
      <c r="J6287" s="181">
        <v>212650</v>
      </c>
      <c r="K6287" s="181">
        <v>1</v>
      </c>
      <c r="L6287" s="181"/>
      <c r="M6287" s="181"/>
      <c r="N6287" s="596" t="s">
        <v>292</v>
      </c>
    </row>
    <row r="6288" spans="1:14" s="158" customFormat="1" ht="18" customHeight="1" x14ac:dyDescent="0.25">
      <c r="A6288" s="181">
        <v>29399</v>
      </c>
      <c r="B6288" s="701" t="s">
        <v>8742</v>
      </c>
      <c r="C6288" s="181" t="s">
        <v>8493</v>
      </c>
      <c r="D6288" s="181" t="s">
        <v>640</v>
      </c>
      <c r="E6288" s="181" t="s">
        <v>8743</v>
      </c>
      <c r="F6288" s="181" t="s">
        <v>304</v>
      </c>
      <c r="G6288" s="181" t="s">
        <v>601</v>
      </c>
      <c r="H6288" s="181" t="s">
        <v>5</v>
      </c>
      <c r="I6288" s="181" t="s">
        <v>11468</v>
      </c>
      <c r="J6288" s="181">
        <v>144420</v>
      </c>
      <c r="K6288" s="181">
        <v>2</v>
      </c>
      <c r="L6288" s="181"/>
      <c r="M6288" s="181"/>
      <c r="N6288" s="596" t="s">
        <v>292</v>
      </c>
    </row>
    <row r="6289" spans="1:14" s="158" customFormat="1" ht="18" customHeight="1" x14ac:dyDescent="0.25">
      <c r="A6289" s="181">
        <v>28085</v>
      </c>
      <c r="B6289" s="701" t="s">
        <v>12285</v>
      </c>
      <c r="C6289" s="181" t="s">
        <v>11876</v>
      </c>
      <c r="D6289" s="181" t="s">
        <v>640</v>
      </c>
      <c r="E6289" s="181" t="s">
        <v>12286</v>
      </c>
      <c r="F6289" s="181" t="s">
        <v>304</v>
      </c>
      <c r="G6289" s="181" t="s">
        <v>601</v>
      </c>
      <c r="H6289" s="181" t="s">
        <v>5</v>
      </c>
      <c r="I6289" s="181" t="s">
        <v>12287</v>
      </c>
      <c r="J6289" s="181">
        <v>149400</v>
      </c>
      <c r="K6289" s="181">
        <v>4</v>
      </c>
      <c r="L6289" s="181"/>
      <c r="M6289" s="181"/>
      <c r="N6289" s="596" t="s">
        <v>292</v>
      </c>
    </row>
    <row r="6290" spans="1:14" s="158" customFormat="1" ht="18" customHeight="1" x14ac:dyDescent="0.25">
      <c r="A6290" s="181">
        <v>28219</v>
      </c>
      <c r="B6290" s="701" t="s">
        <v>8744</v>
      </c>
      <c r="C6290" s="181" t="s">
        <v>14406</v>
      </c>
      <c r="D6290" s="181" t="s">
        <v>640</v>
      </c>
      <c r="E6290" s="181" t="s">
        <v>8745</v>
      </c>
      <c r="F6290" s="181" t="s">
        <v>304</v>
      </c>
      <c r="G6290" s="181" t="s">
        <v>601</v>
      </c>
      <c r="H6290" s="181" t="s">
        <v>5</v>
      </c>
      <c r="I6290" s="181" t="s">
        <v>8746</v>
      </c>
      <c r="J6290" s="181">
        <v>165690</v>
      </c>
      <c r="K6290" s="181">
        <v>3</v>
      </c>
      <c r="L6290" s="181"/>
      <c r="M6290" s="181"/>
      <c r="N6290" s="596" t="s">
        <v>292</v>
      </c>
    </row>
    <row r="6291" spans="1:14" s="158" customFormat="1" ht="18" customHeight="1" x14ac:dyDescent="0.25">
      <c r="A6291" s="181">
        <v>28882</v>
      </c>
      <c r="B6291" s="701" t="s">
        <v>15965</v>
      </c>
      <c r="C6291" s="181" t="s">
        <v>13874</v>
      </c>
      <c r="D6291" s="181" t="s">
        <v>640</v>
      </c>
      <c r="E6291" s="181" t="s">
        <v>8745</v>
      </c>
      <c r="F6291" s="181" t="s">
        <v>304</v>
      </c>
      <c r="G6291" s="181" t="s">
        <v>601</v>
      </c>
      <c r="H6291" s="181" t="s">
        <v>5</v>
      </c>
      <c r="I6291" s="181" t="s">
        <v>15966</v>
      </c>
      <c r="J6291" s="181">
        <v>165690</v>
      </c>
      <c r="K6291" s="181">
        <v>4</v>
      </c>
      <c r="L6291" s="181"/>
      <c r="M6291" s="181"/>
      <c r="N6291" s="596" t="s">
        <v>292</v>
      </c>
    </row>
    <row r="6292" spans="1:14" s="158" customFormat="1" ht="18" customHeight="1" x14ac:dyDescent="0.25">
      <c r="A6292" s="181">
        <v>29405</v>
      </c>
      <c r="B6292" s="701" t="s">
        <v>8748</v>
      </c>
      <c r="C6292" s="181" t="s">
        <v>8496</v>
      </c>
      <c r="D6292" s="181" t="s">
        <v>646</v>
      </c>
      <c r="E6292" s="181" t="s">
        <v>8749</v>
      </c>
      <c r="F6292" s="181" t="s">
        <v>304</v>
      </c>
      <c r="G6292" s="181" t="s">
        <v>601</v>
      </c>
      <c r="H6292" s="181" t="s">
        <v>5</v>
      </c>
      <c r="I6292" s="181" t="s">
        <v>8734</v>
      </c>
      <c r="J6292" s="181">
        <v>93620</v>
      </c>
      <c r="K6292" s="181">
        <v>3</v>
      </c>
      <c r="L6292" s="181"/>
      <c r="M6292" s="181"/>
      <c r="N6292" s="596" t="s">
        <v>292</v>
      </c>
    </row>
    <row r="6293" spans="1:14" s="158" customFormat="1" ht="18" customHeight="1" x14ac:dyDescent="0.25">
      <c r="A6293" s="181">
        <v>5537</v>
      </c>
      <c r="B6293" s="701" t="s">
        <v>18869</v>
      </c>
      <c r="C6293" s="181" t="s">
        <v>8618</v>
      </c>
      <c r="D6293" s="181" t="s">
        <v>655</v>
      </c>
      <c r="E6293" s="181" t="s">
        <v>8729</v>
      </c>
      <c r="F6293" s="181" t="s">
        <v>304</v>
      </c>
      <c r="G6293" s="181" t="s">
        <v>601</v>
      </c>
      <c r="H6293" s="181" t="s">
        <v>5</v>
      </c>
      <c r="I6293" s="181" t="s">
        <v>4885</v>
      </c>
      <c r="J6293" s="181">
        <v>42830</v>
      </c>
      <c r="K6293" s="181">
        <v>7</v>
      </c>
      <c r="L6293" s="181"/>
      <c r="M6293" s="181"/>
      <c r="N6293" s="596" t="s">
        <v>292</v>
      </c>
    </row>
    <row r="6294" spans="1:14" s="158" customFormat="1" ht="18" customHeight="1" x14ac:dyDescent="0.25">
      <c r="A6294" s="181">
        <v>25866</v>
      </c>
      <c r="B6294" s="701" t="s">
        <v>18870</v>
      </c>
      <c r="C6294" s="181" t="s">
        <v>11875</v>
      </c>
      <c r="D6294" s="181" t="s">
        <v>655</v>
      </c>
      <c r="E6294" s="181" t="s">
        <v>8610</v>
      </c>
      <c r="F6294" s="181" t="s">
        <v>304</v>
      </c>
      <c r="G6294" s="181" t="s">
        <v>601</v>
      </c>
      <c r="H6294" s="181" t="s">
        <v>5</v>
      </c>
      <c r="I6294" s="181" t="s">
        <v>2698</v>
      </c>
      <c r="J6294" s="181">
        <v>50240</v>
      </c>
      <c r="K6294" s="181">
        <v>2</v>
      </c>
      <c r="L6294" s="181"/>
      <c r="M6294" s="181"/>
      <c r="N6294" s="596" t="s">
        <v>292</v>
      </c>
    </row>
    <row r="6295" spans="1:14" s="158" customFormat="1" ht="18" customHeight="1" x14ac:dyDescent="0.25">
      <c r="A6295" s="181">
        <v>28645</v>
      </c>
      <c r="B6295" s="701" t="s">
        <v>15967</v>
      </c>
      <c r="C6295" s="181" t="s">
        <v>15968</v>
      </c>
      <c r="D6295" s="181" t="s">
        <v>655</v>
      </c>
      <c r="E6295" s="181" t="s">
        <v>14565</v>
      </c>
      <c r="F6295" s="181" t="s">
        <v>304</v>
      </c>
      <c r="G6295" s="181" t="s">
        <v>601</v>
      </c>
      <c r="H6295" s="181" t="s">
        <v>5</v>
      </c>
      <c r="I6295" s="181" t="s">
        <v>8750</v>
      </c>
      <c r="J6295" s="181">
        <v>43480</v>
      </c>
      <c r="K6295" s="181">
        <v>5</v>
      </c>
      <c r="L6295" s="181"/>
      <c r="M6295" s="181"/>
      <c r="N6295" s="596" t="s">
        <v>292</v>
      </c>
    </row>
    <row r="6296" spans="1:14" s="158" customFormat="1" ht="18" customHeight="1" x14ac:dyDescent="0.25">
      <c r="A6296" s="181">
        <v>25362</v>
      </c>
      <c r="B6296" s="701" t="s">
        <v>8751</v>
      </c>
      <c r="C6296" s="181" t="s">
        <v>8660</v>
      </c>
      <c r="D6296" s="181" t="s">
        <v>655</v>
      </c>
      <c r="E6296" s="181" t="s">
        <v>8752</v>
      </c>
      <c r="F6296" s="181" t="s">
        <v>304</v>
      </c>
      <c r="G6296" s="181" t="s">
        <v>601</v>
      </c>
      <c r="H6296" s="181" t="s">
        <v>5</v>
      </c>
      <c r="I6296" s="181" t="s">
        <v>8505</v>
      </c>
      <c r="J6296" s="181">
        <v>61250</v>
      </c>
      <c r="K6296" s="181">
        <v>3</v>
      </c>
      <c r="L6296" s="181"/>
      <c r="M6296" s="181"/>
      <c r="N6296" s="596" t="s">
        <v>292</v>
      </c>
    </row>
    <row r="6297" spans="1:14" s="158" customFormat="1" ht="18" customHeight="1" x14ac:dyDescent="0.25">
      <c r="A6297" s="181">
        <v>5539</v>
      </c>
      <c r="B6297" s="701" t="s">
        <v>18871</v>
      </c>
      <c r="C6297" s="181" t="s">
        <v>8623</v>
      </c>
      <c r="D6297" s="181" t="s">
        <v>660</v>
      </c>
      <c r="E6297" s="181" t="s">
        <v>8729</v>
      </c>
      <c r="F6297" s="181" t="s">
        <v>304</v>
      </c>
      <c r="G6297" s="181" t="s">
        <v>601</v>
      </c>
      <c r="H6297" s="181" t="s">
        <v>5</v>
      </c>
      <c r="I6297" s="181" t="s">
        <v>4885</v>
      </c>
      <c r="J6297" s="181">
        <v>41540</v>
      </c>
      <c r="K6297" s="181">
        <v>10</v>
      </c>
      <c r="L6297" s="181"/>
      <c r="M6297" s="181"/>
      <c r="N6297" s="596" t="s">
        <v>292</v>
      </c>
    </row>
    <row r="6298" spans="1:14" s="158" customFormat="1" ht="18" customHeight="1" x14ac:dyDescent="0.25">
      <c r="A6298" s="181">
        <v>25868</v>
      </c>
      <c r="B6298" s="701" t="s">
        <v>14561</v>
      </c>
      <c r="C6298" s="181" t="s">
        <v>8720</v>
      </c>
      <c r="D6298" s="181" t="s">
        <v>660</v>
      </c>
      <c r="E6298" s="181" t="s">
        <v>8610</v>
      </c>
      <c r="F6298" s="181" t="s">
        <v>304</v>
      </c>
      <c r="G6298" s="181" t="s">
        <v>601</v>
      </c>
      <c r="H6298" s="181" t="s">
        <v>5</v>
      </c>
      <c r="I6298" s="181" t="s">
        <v>8733</v>
      </c>
      <c r="J6298" s="181">
        <v>50240</v>
      </c>
      <c r="K6298" s="181">
        <v>3</v>
      </c>
      <c r="L6298" s="181"/>
      <c r="M6298" s="181"/>
      <c r="N6298" s="596" t="s">
        <v>292</v>
      </c>
    </row>
    <row r="6299" spans="1:14" s="158" customFormat="1" ht="18" customHeight="1" x14ac:dyDescent="0.25">
      <c r="A6299" s="181">
        <v>28646</v>
      </c>
      <c r="B6299" s="701" t="s">
        <v>14563</v>
      </c>
      <c r="C6299" s="181" t="s">
        <v>14564</v>
      </c>
      <c r="D6299" s="181" t="s">
        <v>660</v>
      </c>
      <c r="E6299" s="181" t="s">
        <v>14565</v>
      </c>
      <c r="F6299" s="181" t="s">
        <v>304</v>
      </c>
      <c r="G6299" s="181" t="s">
        <v>601</v>
      </c>
      <c r="H6299" s="181" t="s">
        <v>5</v>
      </c>
      <c r="I6299" s="181" t="s">
        <v>8750</v>
      </c>
      <c r="J6299" s="181">
        <v>44820</v>
      </c>
      <c r="K6299" s="181">
        <v>2</v>
      </c>
      <c r="L6299" s="181"/>
      <c r="M6299" s="181"/>
      <c r="N6299" s="596" t="s">
        <v>292</v>
      </c>
    </row>
    <row r="6300" spans="1:14" s="158" customFormat="1" ht="18" customHeight="1" x14ac:dyDescent="0.25">
      <c r="A6300" s="181">
        <v>25363</v>
      </c>
      <c r="B6300" s="701" t="s">
        <v>8753</v>
      </c>
      <c r="C6300" s="181" t="s">
        <v>8689</v>
      </c>
      <c r="D6300" s="181" t="s">
        <v>660</v>
      </c>
      <c r="E6300" s="181" t="s">
        <v>8752</v>
      </c>
      <c r="F6300" s="181" t="s">
        <v>304</v>
      </c>
      <c r="G6300" s="181" t="s">
        <v>601</v>
      </c>
      <c r="H6300" s="181" t="s">
        <v>5</v>
      </c>
      <c r="I6300" s="181" t="s">
        <v>8754</v>
      </c>
      <c r="J6300" s="181">
        <v>57770</v>
      </c>
      <c r="K6300" s="181">
        <v>3</v>
      </c>
      <c r="L6300" s="181"/>
      <c r="M6300" s="181"/>
      <c r="N6300" s="596" t="s">
        <v>292</v>
      </c>
    </row>
    <row r="6301" spans="1:14" s="158" customFormat="1" ht="18" customHeight="1" x14ac:dyDescent="0.25">
      <c r="A6301" s="181">
        <v>12460</v>
      </c>
      <c r="B6301" s="701" t="s">
        <v>8755</v>
      </c>
      <c r="C6301" s="181" t="s">
        <v>11938</v>
      </c>
      <c r="D6301" s="181" t="s">
        <v>667</v>
      </c>
      <c r="E6301" s="181" t="s">
        <v>8756</v>
      </c>
      <c r="F6301" s="181" t="s">
        <v>304</v>
      </c>
      <c r="G6301" s="181" t="s">
        <v>601</v>
      </c>
      <c r="H6301" s="181" t="s">
        <v>5</v>
      </c>
      <c r="I6301" s="181" t="s">
        <v>323</v>
      </c>
      <c r="J6301" s="181">
        <v>152390</v>
      </c>
      <c r="K6301" s="181">
        <v>2</v>
      </c>
      <c r="L6301" s="181"/>
      <c r="M6301" s="181"/>
      <c r="N6301" s="596" t="s">
        <v>292</v>
      </c>
    </row>
    <row r="6302" spans="1:14" s="158" customFormat="1" ht="18" customHeight="1" x14ac:dyDescent="0.25">
      <c r="A6302" s="181">
        <v>18201</v>
      </c>
      <c r="B6302" s="701" t="s">
        <v>18872</v>
      </c>
      <c r="C6302" s="181" t="s">
        <v>8724</v>
      </c>
      <c r="D6302" s="181" t="s">
        <v>670</v>
      </c>
      <c r="E6302" s="181" t="s">
        <v>18873</v>
      </c>
      <c r="F6302" s="181" t="s">
        <v>304</v>
      </c>
      <c r="G6302" s="181" t="s">
        <v>601</v>
      </c>
      <c r="H6302" s="181" t="s">
        <v>5</v>
      </c>
      <c r="I6302" s="181" t="s">
        <v>8737</v>
      </c>
      <c r="J6302" s="181">
        <v>20290</v>
      </c>
      <c r="K6302" s="181">
        <v>2</v>
      </c>
      <c r="L6302" s="181"/>
      <c r="M6302" s="181"/>
      <c r="N6302" s="596" t="s">
        <v>292</v>
      </c>
    </row>
    <row r="6303" spans="1:14" s="158" customFormat="1" ht="18" customHeight="1" x14ac:dyDescent="0.25">
      <c r="A6303" s="181">
        <v>12046</v>
      </c>
      <c r="B6303" s="701" t="s">
        <v>8757</v>
      </c>
      <c r="C6303" s="181" t="s">
        <v>8725</v>
      </c>
      <c r="D6303" s="181" t="s">
        <v>2286</v>
      </c>
      <c r="E6303" s="181" t="s">
        <v>8759</v>
      </c>
      <c r="F6303" s="181" t="s">
        <v>304</v>
      </c>
      <c r="G6303" s="181" t="s">
        <v>8636</v>
      </c>
      <c r="H6303" s="181" t="s">
        <v>6606</v>
      </c>
      <c r="I6303" s="181" t="s">
        <v>8475</v>
      </c>
      <c r="J6303" s="181">
        <v>86360</v>
      </c>
      <c r="K6303" s="181">
        <v>2</v>
      </c>
      <c r="L6303" s="181"/>
      <c r="M6303" s="181"/>
      <c r="N6303" s="596" t="s">
        <v>292</v>
      </c>
    </row>
    <row r="6304" spans="1:14" s="158" customFormat="1" ht="18" customHeight="1" x14ac:dyDescent="0.25">
      <c r="A6304" s="181">
        <v>16896</v>
      </c>
      <c r="B6304" s="701" t="s">
        <v>13894</v>
      </c>
      <c r="C6304" s="181" t="s">
        <v>13868</v>
      </c>
      <c r="D6304" s="181" t="s">
        <v>677</v>
      </c>
      <c r="E6304" s="181" t="s">
        <v>2433</v>
      </c>
      <c r="F6304" s="181" t="s">
        <v>304</v>
      </c>
      <c r="G6304" s="181" t="s">
        <v>678</v>
      </c>
      <c r="H6304" s="181" t="s">
        <v>7</v>
      </c>
      <c r="I6304" s="181" t="s">
        <v>8741</v>
      </c>
      <c r="J6304" s="181">
        <v>219110</v>
      </c>
      <c r="K6304" s="181">
        <v>4</v>
      </c>
      <c r="L6304" s="181"/>
      <c r="M6304" s="181"/>
      <c r="N6304" s="596" t="s">
        <v>292</v>
      </c>
    </row>
    <row r="6305" spans="1:14" s="158" customFormat="1" ht="18" customHeight="1" x14ac:dyDescent="0.25">
      <c r="A6305" s="181">
        <v>19681</v>
      </c>
      <c r="B6305" s="701" t="s">
        <v>8760</v>
      </c>
      <c r="C6305" s="181" t="s">
        <v>11937</v>
      </c>
      <c r="D6305" s="181" t="s">
        <v>677</v>
      </c>
      <c r="E6305" s="181" t="s">
        <v>4387</v>
      </c>
      <c r="F6305" s="181" t="s">
        <v>304</v>
      </c>
      <c r="G6305" s="181" t="s">
        <v>678</v>
      </c>
      <c r="H6305" s="181" t="s">
        <v>7</v>
      </c>
      <c r="I6305" s="181" t="s">
        <v>4101</v>
      </c>
      <c r="J6305" s="181">
        <v>227210</v>
      </c>
      <c r="K6305" s="181">
        <v>19</v>
      </c>
      <c r="L6305" s="181"/>
      <c r="M6305" s="181"/>
      <c r="N6305" s="596" t="s">
        <v>292</v>
      </c>
    </row>
    <row r="6306" spans="1:14" s="158" customFormat="1" ht="18" customHeight="1" x14ac:dyDescent="0.25">
      <c r="A6306" s="181">
        <v>28787</v>
      </c>
      <c r="B6306" s="701" t="s">
        <v>10987</v>
      </c>
      <c r="C6306" s="181" t="s">
        <v>8655</v>
      </c>
      <c r="D6306" s="181" t="s">
        <v>706</v>
      </c>
      <c r="E6306" s="181" t="s">
        <v>10988</v>
      </c>
      <c r="F6306" s="181" t="s">
        <v>2307</v>
      </c>
      <c r="G6306" s="181" t="s">
        <v>708</v>
      </c>
      <c r="H6306" s="181" t="s">
        <v>5</v>
      </c>
      <c r="I6306" s="181" t="s">
        <v>8611</v>
      </c>
      <c r="J6306" s="181">
        <v>29250</v>
      </c>
      <c r="K6306" s="181">
        <v>5</v>
      </c>
      <c r="L6306" s="181"/>
      <c r="M6306" s="181"/>
      <c r="N6306" s="596" t="s">
        <v>292</v>
      </c>
    </row>
    <row r="6307" spans="1:14" s="158" customFormat="1" ht="18" customHeight="1" x14ac:dyDescent="0.25">
      <c r="A6307" s="181">
        <v>27142</v>
      </c>
      <c r="B6307" s="701" t="s">
        <v>17248</v>
      </c>
      <c r="C6307" s="181" t="s">
        <v>17249</v>
      </c>
      <c r="D6307" s="181" t="s">
        <v>18874</v>
      </c>
      <c r="E6307" s="181" t="s">
        <v>17250</v>
      </c>
      <c r="F6307" s="181" t="s">
        <v>304</v>
      </c>
      <c r="G6307" s="181" t="s">
        <v>16720</v>
      </c>
      <c r="H6307" s="181" t="s">
        <v>5</v>
      </c>
      <c r="I6307" s="181" t="s">
        <v>17251</v>
      </c>
      <c r="J6307" s="181">
        <v>112880</v>
      </c>
      <c r="K6307" s="181">
        <v>4</v>
      </c>
      <c r="L6307" s="181"/>
      <c r="M6307" s="181"/>
      <c r="N6307" s="596" t="s">
        <v>292</v>
      </c>
    </row>
    <row r="6308" spans="1:14" s="158" customFormat="1" ht="18" customHeight="1" x14ac:dyDescent="0.25">
      <c r="A6308" s="181">
        <v>24471</v>
      </c>
      <c r="B6308" s="701" t="s">
        <v>15969</v>
      </c>
      <c r="C6308" s="181" t="s">
        <v>8493</v>
      </c>
      <c r="D6308" s="181" t="s">
        <v>712</v>
      </c>
      <c r="E6308" s="181" t="s">
        <v>8673</v>
      </c>
      <c r="F6308" s="181" t="s">
        <v>304</v>
      </c>
      <c r="G6308" s="181" t="s">
        <v>4024</v>
      </c>
      <c r="H6308" s="181" t="s">
        <v>14</v>
      </c>
      <c r="I6308" s="181" t="s">
        <v>374</v>
      </c>
      <c r="J6308" s="181">
        <v>4080</v>
      </c>
      <c r="K6308" s="181">
        <v>50</v>
      </c>
      <c r="L6308" s="181"/>
      <c r="M6308" s="181"/>
      <c r="N6308" s="596" t="s">
        <v>292</v>
      </c>
    </row>
    <row r="6309" spans="1:14" s="158" customFormat="1" ht="18" customHeight="1" x14ac:dyDescent="0.25">
      <c r="A6309" s="181">
        <v>24602</v>
      </c>
      <c r="B6309" s="701">
        <v>37240</v>
      </c>
      <c r="C6309" s="181" t="s">
        <v>13895</v>
      </c>
      <c r="D6309" s="181" t="s">
        <v>712</v>
      </c>
      <c r="E6309" s="181" t="s">
        <v>9783</v>
      </c>
      <c r="F6309" s="181" t="s">
        <v>304</v>
      </c>
      <c r="G6309" s="181" t="s">
        <v>567</v>
      </c>
      <c r="H6309" s="181" t="s">
        <v>5</v>
      </c>
      <c r="I6309" s="181" t="s">
        <v>9010</v>
      </c>
      <c r="J6309" s="181">
        <v>8420</v>
      </c>
      <c r="K6309" s="181">
        <v>13</v>
      </c>
      <c r="L6309" s="181"/>
      <c r="M6309" s="181"/>
      <c r="N6309" s="596" t="s">
        <v>292</v>
      </c>
    </row>
    <row r="6310" spans="1:14" s="158" customFormat="1" ht="18" customHeight="1" x14ac:dyDescent="0.25">
      <c r="A6310" s="181">
        <v>28741</v>
      </c>
      <c r="B6310" s="701" t="s">
        <v>8767</v>
      </c>
      <c r="C6310" s="181" t="s">
        <v>8660</v>
      </c>
      <c r="D6310" s="181" t="s">
        <v>712</v>
      </c>
      <c r="E6310" s="181" t="s">
        <v>8768</v>
      </c>
      <c r="F6310" s="181" t="s">
        <v>304</v>
      </c>
      <c r="G6310" s="181" t="s">
        <v>4024</v>
      </c>
      <c r="H6310" s="181" t="s">
        <v>14</v>
      </c>
      <c r="I6310" s="181" t="s">
        <v>8769</v>
      </c>
      <c r="J6310" s="181">
        <v>4300</v>
      </c>
      <c r="K6310" s="181">
        <v>107</v>
      </c>
      <c r="L6310" s="181"/>
      <c r="M6310" s="181"/>
      <c r="N6310" s="596" t="s">
        <v>280</v>
      </c>
    </row>
    <row r="6311" spans="1:14" s="158" customFormat="1" ht="18" customHeight="1" x14ac:dyDescent="0.25">
      <c r="A6311" s="181">
        <v>28376</v>
      </c>
      <c r="B6311" s="701">
        <v>37230</v>
      </c>
      <c r="C6311" s="181" t="s">
        <v>8496</v>
      </c>
      <c r="D6311" s="181" t="s">
        <v>712</v>
      </c>
      <c r="E6311" s="181" t="s">
        <v>18875</v>
      </c>
      <c r="F6311" s="181" t="s">
        <v>304</v>
      </c>
      <c r="G6311" s="181" t="s">
        <v>567</v>
      </c>
      <c r="H6311" s="181" t="s">
        <v>5</v>
      </c>
      <c r="I6311" s="181" t="s">
        <v>18876</v>
      </c>
      <c r="J6311" s="181">
        <v>6880</v>
      </c>
      <c r="K6311" s="181">
        <v>76</v>
      </c>
      <c r="L6311" s="181"/>
      <c r="M6311" s="181"/>
      <c r="N6311" s="596" t="s">
        <v>292</v>
      </c>
    </row>
    <row r="6312" spans="1:14" s="158" customFormat="1" ht="18" customHeight="1" x14ac:dyDescent="0.25">
      <c r="A6312" s="181">
        <v>28377</v>
      </c>
      <c r="B6312" s="701">
        <v>37233</v>
      </c>
      <c r="C6312" s="181" t="s">
        <v>8761</v>
      </c>
      <c r="D6312" s="181" t="s">
        <v>712</v>
      </c>
      <c r="E6312" s="181" t="s">
        <v>8772</v>
      </c>
      <c r="F6312" s="181" t="s">
        <v>304</v>
      </c>
      <c r="G6312" s="181" t="s">
        <v>567</v>
      </c>
      <c r="H6312" s="181" t="s">
        <v>5</v>
      </c>
      <c r="I6312" s="181" t="s">
        <v>8773</v>
      </c>
      <c r="J6312" s="181">
        <v>7290</v>
      </c>
      <c r="K6312" s="181">
        <v>40</v>
      </c>
      <c r="L6312" s="181"/>
      <c r="M6312" s="181"/>
      <c r="N6312" s="596" t="s">
        <v>292</v>
      </c>
    </row>
    <row r="6313" spans="1:14" s="158" customFormat="1" ht="18" customHeight="1" x14ac:dyDescent="0.25">
      <c r="A6313" s="181">
        <v>24590</v>
      </c>
      <c r="B6313" s="701" t="s">
        <v>17252</v>
      </c>
      <c r="C6313" s="181" t="s">
        <v>8758</v>
      </c>
      <c r="D6313" s="181" t="s">
        <v>712</v>
      </c>
      <c r="E6313" s="181" t="s">
        <v>8772</v>
      </c>
      <c r="F6313" s="181" t="s">
        <v>304</v>
      </c>
      <c r="G6313" s="181" t="s">
        <v>718</v>
      </c>
      <c r="H6313" s="181" t="s">
        <v>5</v>
      </c>
      <c r="I6313" s="181" t="s">
        <v>10989</v>
      </c>
      <c r="J6313" s="181">
        <v>4960</v>
      </c>
      <c r="K6313" s="181">
        <v>42</v>
      </c>
      <c r="L6313" s="181"/>
      <c r="M6313" s="181"/>
      <c r="N6313" s="596" t="s">
        <v>292</v>
      </c>
    </row>
    <row r="6314" spans="1:14" s="158" customFormat="1" ht="18" customHeight="1" x14ac:dyDescent="0.25">
      <c r="A6314" s="181">
        <v>22733</v>
      </c>
      <c r="B6314" s="701" t="s">
        <v>8770</v>
      </c>
      <c r="C6314" s="181" t="s">
        <v>15968</v>
      </c>
      <c r="D6314" s="181" t="s">
        <v>712</v>
      </c>
      <c r="E6314" s="181" t="s">
        <v>8772</v>
      </c>
      <c r="F6314" s="181" t="s">
        <v>304</v>
      </c>
      <c r="G6314" s="181" t="s">
        <v>4024</v>
      </c>
      <c r="H6314" s="181" t="s">
        <v>14</v>
      </c>
      <c r="I6314" s="181" t="s">
        <v>3640</v>
      </c>
      <c r="J6314" s="181">
        <v>3490</v>
      </c>
      <c r="K6314" s="181">
        <v>275</v>
      </c>
      <c r="L6314" s="181"/>
      <c r="M6314" s="181"/>
      <c r="N6314" s="596" t="s">
        <v>292</v>
      </c>
    </row>
    <row r="6315" spans="1:14" s="158" customFormat="1" ht="18" customHeight="1" x14ac:dyDescent="0.25">
      <c r="A6315" s="181">
        <v>18059</v>
      </c>
      <c r="B6315" s="701" t="s">
        <v>8774</v>
      </c>
      <c r="C6315" s="181" t="s">
        <v>8374</v>
      </c>
      <c r="D6315" s="181" t="s">
        <v>712</v>
      </c>
      <c r="E6315" s="181" t="s">
        <v>8776</v>
      </c>
      <c r="F6315" s="181" t="s">
        <v>304</v>
      </c>
      <c r="G6315" s="181" t="s">
        <v>3777</v>
      </c>
      <c r="H6315" s="181" t="s">
        <v>14</v>
      </c>
      <c r="I6315" s="181" t="s">
        <v>8505</v>
      </c>
      <c r="J6315" s="181">
        <v>2060</v>
      </c>
      <c r="K6315" s="181">
        <v>115</v>
      </c>
      <c r="L6315" s="181"/>
      <c r="M6315" s="181"/>
      <c r="N6315" s="596" t="s">
        <v>292</v>
      </c>
    </row>
    <row r="6316" spans="1:14" s="158" customFormat="1" ht="18" customHeight="1" x14ac:dyDescent="0.25">
      <c r="A6316" s="181">
        <v>30459</v>
      </c>
      <c r="B6316" s="701">
        <v>39609</v>
      </c>
      <c r="C6316" s="181" t="s">
        <v>13874</v>
      </c>
      <c r="D6316" s="181" t="s">
        <v>712</v>
      </c>
      <c r="E6316" s="181" t="s">
        <v>13896</v>
      </c>
      <c r="F6316" s="181" t="s">
        <v>304</v>
      </c>
      <c r="G6316" s="181" t="s">
        <v>567</v>
      </c>
      <c r="H6316" s="181" t="s">
        <v>5</v>
      </c>
      <c r="I6316" s="181" t="s">
        <v>13897</v>
      </c>
      <c r="J6316" s="181">
        <v>9570</v>
      </c>
      <c r="K6316" s="181">
        <v>9</v>
      </c>
      <c r="L6316" s="181"/>
      <c r="M6316" s="181"/>
      <c r="N6316" s="596" t="s">
        <v>292</v>
      </c>
    </row>
    <row r="6317" spans="1:14" s="158" customFormat="1" ht="18" customHeight="1" x14ac:dyDescent="0.25">
      <c r="A6317" s="181">
        <v>9132</v>
      </c>
      <c r="B6317" s="701">
        <v>39602</v>
      </c>
      <c r="C6317" s="181" t="s">
        <v>15970</v>
      </c>
      <c r="D6317" s="181" t="s">
        <v>724</v>
      </c>
      <c r="E6317" s="181" t="s">
        <v>2433</v>
      </c>
      <c r="F6317" s="181" t="s">
        <v>304</v>
      </c>
      <c r="G6317" s="181" t="s">
        <v>567</v>
      </c>
      <c r="H6317" s="181" t="s">
        <v>5</v>
      </c>
      <c r="I6317" s="181" t="s">
        <v>14411</v>
      </c>
      <c r="J6317" s="181">
        <v>5670</v>
      </c>
      <c r="K6317" s="181">
        <v>5</v>
      </c>
      <c r="L6317" s="181"/>
      <c r="M6317" s="181"/>
      <c r="N6317" s="596" t="s">
        <v>292</v>
      </c>
    </row>
    <row r="6318" spans="1:14" s="158" customFormat="1" ht="18" customHeight="1" x14ac:dyDescent="0.25">
      <c r="A6318" s="181">
        <v>28173</v>
      </c>
      <c r="B6318" s="701" t="s">
        <v>14409</v>
      </c>
      <c r="C6318" s="181" t="s">
        <v>14410</v>
      </c>
      <c r="D6318" s="181" t="s">
        <v>724</v>
      </c>
      <c r="E6318" s="181" t="s">
        <v>2433</v>
      </c>
      <c r="F6318" s="181" t="s">
        <v>304</v>
      </c>
      <c r="G6318" s="181" t="s">
        <v>718</v>
      </c>
      <c r="H6318" s="181" t="s">
        <v>5</v>
      </c>
      <c r="I6318" s="181" t="s">
        <v>14411</v>
      </c>
      <c r="J6318" s="181">
        <v>3630</v>
      </c>
      <c r="K6318" s="181">
        <v>6</v>
      </c>
      <c r="L6318" s="181"/>
      <c r="M6318" s="181"/>
      <c r="N6318" s="596" t="s">
        <v>292</v>
      </c>
    </row>
    <row r="6319" spans="1:14" s="158" customFormat="1" ht="18" customHeight="1" x14ac:dyDescent="0.25">
      <c r="A6319" s="181">
        <v>30578</v>
      </c>
      <c r="B6319" s="701" t="s">
        <v>15971</v>
      </c>
      <c r="C6319" s="181" t="s">
        <v>11463</v>
      </c>
      <c r="D6319" s="181" t="s">
        <v>752</v>
      </c>
      <c r="E6319" s="181" t="s">
        <v>8614</v>
      </c>
      <c r="F6319" s="181" t="s">
        <v>577</v>
      </c>
      <c r="G6319" s="181" t="s">
        <v>753</v>
      </c>
      <c r="H6319" s="181" t="s">
        <v>5</v>
      </c>
      <c r="I6319" s="181" t="s">
        <v>15972</v>
      </c>
      <c r="J6319" s="181">
        <v>6810</v>
      </c>
      <c r="K6319" s="181">
        <v>9</v>
      </c>
      <c r="L6319" s="181"/>
      <c r="M6319" s="181"/>
      <c r="N6319" s="596" t="s">
        <v>292</v>
      </c>
    </row>
    <row r="6320" spans="1:14" s="158" customFormat="1" ht="18" customHeight="1" x14ac:dyDescent="0.25">
      <c r="A6320" s="181">
        <v>25858</v>
      </c>
      <c r="B6320" s="701" t="s">
        <v>17253</v>
      </c>
      <c r="C6320" s="181" t="s">
        <v>8765</v>
      </c>
      <c r="D6320" s="181" t="s">
        <v>764</v>
      </c>
      <c r="E6320" s="181" t="s">
        <v>8610</v>
      </c>
      <c r="F6320" s="181" t="s">
        <v>304</v>
      </c>
      <c r="G6320" s="181" t="s">
        <v>1876</v>
      </c>
      <c r="H6320" s="181" t="s">
        <v>5</v>
      </c>
      <c r="I6320" s="181" t="s">
        <v>5074</v>
      </c>
      <c r="J6320" s="181">
        <v>46810</v>
      </c>
      <c r="K6320" s="181">
        <v>12</v>
      </c>
      <c r="L6320" s="181"/>
      <c r="M6320" s="181"/>
      <c r="N6320" s="596" t="s">
        <v>292</v>
      </c>
    </row>
    <row r="6321" spans="1:14" s="158" customFormat="1" ht="18" customHeight="1" x14ac:dyDescent="0.25">
      <c r="A6321" s="181">
        <v>12352</v>
      </c>
      <c r="B6321" s="701" t="s">
        <v>8781</v>
      </c>
      <c r="C6321" s="181" t="s">
        <v>18877</v>
      </c>
      <c r="D6321" s="181" t="s">
        <v>767</v>
      </c>
      <c r="E6321" s="181" t="s">
        <v>8610</v>
      </c>
      <c r="F6321" s="181" t="s">
        <v>304</v>
      </c>
      <c r="G6321" s="181" t="s">
        <v>518</v>
      </c>
      <c r="H6321" s="181" t="s">
        <v>9</v>
      </c>
      <c r="I6321" s="181" t="s">
        <v>8384</v>
      </c>
      <c r="J6321" s="181">
        <v>55450</v>
      </c>
      <c r="K6321" s="181">
        <v>5</v>
      </c>
      <c r="L6321" s="181"/>
      <c r="M6321" s="181"/>
      <c r="N6321" s="596" t="s">
        <v>292</v>
      </c>
    </row>
    <row r="6322" spans="1:14" s="158" customFormat="1" ht="18" customHeight="1" x14ac:dyDescent="0.25">
      <c r="A6322" s="181">
        <v>25861</v>
      </c>
      <c r="B6322" s="701" t="s">
        <v>18878</v>
      </c>
      <c r="C6322" s="181" t="s">
        <v>18879</v>
      </c>
      <c r="D6322" s="181" t="s">
        <v>767</v>
      </c>
      <c r="E6322" s="181" t="s">
        <v>8610</v>
      </c>
      <c r="F6322" s="181" t="s">
        <v>304</v>
      </c>
      <c r="G6322" s="181" t="s">
        <v>1876</v>
      </c>
      <c r="H6322" s="181" t="s">
        <v>5</v>
      </c>
      <c r="I6322" s="181" t="s">
        <v>5074</v>
      </c>
      <c r="J6322" s="181">
        <v>46810</v>
      </c>
      <c r="K6322" s="181">
        <v>9</v>
      </c>
      <c r="L6322" s="181"/>
      <c r="M6322" s="181"/>
      <c r="N6322" s="596" t="s">
        <v>292</v>
      </c>
    </row>
    <row r="6323" spans="1:14" s="158" customFormat="1" ht="18" customHeight="1" x14ac:dyDescent="0.25">
      <c r="A6323" s="181">
        <v>21105</v>
      </c>
      <c r="B6323" s="701" t="s">
        <v>15973</v>
      </c>
      <c r="C6323" s="181" t="s">
        <v>8624</v>
      </c>
      <c r="D6323" s="181" t="s">
        <v>768</v>
      </c>
      <c r="E6323" s="181" t="s">
        <v>8614</v>
      </c>
      <c r="F6323" s="181" t="s">
        <v>304</v>
      </c>
      <c r="G6323" s="181" t="s">
        <v>518</v>
      </c>
      <c r="H6323" s="181" t="s">
        <v>9</v>
      </c>
      <c r="I6323" s="181" t="s">
        <v>4101</v>
      </c>
      <c r="J6323" s="181">
        <v>62060</v>
      </c>
      <c r="K6323" s="181">
        <v>11</v>
      </c>
      <c r="L6323" s="181"/>
      <c r="M6323" s="181"/>
      <c r="N6323" s="596" t="s">
        <v>292</v>
      </c>
    </row>
    <row r="6324" spans="1:14" s="158" customFormat="1" ht="18" customHeight="1" x14ac:dyDescent="0.25">
      <c r="A6324" s="181">
        <v>12346</v>
      </c>
      <c r="B6324" s="701" t="s">
        <v>8783</v>
      </c>
      <c r="C6324" s="181" t="s">
        <v>8663</v>
      </c>
      <c r="D6324" s="181" t="s">
        <v>768</v>
      </c>
      <c r="E6324" s="181" t="s">
        <v>8776</v>
      </c>
      <c r="F6324" s="181" t="s">
        <v>304</v>
      </c>
      <c r="G6324" s="181" t="s">
        <v>518</v>
      </c>
      <c r="H6324" s="181" t="s">
        <v>9</v>
      </c>
      <c r="I6324" s="181" t="s">
        <v>18880</v>
      </c>
      <c r="J6324" s="181">
        <v>34770</v>
      </c>
      <c r="K6324" s="181">
        <v>20</v>
      </c>
      <c r="L6324" s="181"/>
      <c r="M6324" s="181"/>
      <c r="N6324" s="596" t="s">
        <v>292</v>
      </c>
    </row>
    <row r="6325" spans="1:14" s="158" customFormat="1" ht="18" customHeight="1" x14ac:dyDescent="0.25">
      <c r="A6325" s="181">
        <v>29302</v>
      </c>
      <c r="B6325" s="701" t="s">
        <v>8785</v>
      </c>
      <c r="C6325" s="181" t="s">
        <v>13870</v>
      </c>
      <c r="D6325" s="181" t="s">
        <v>8786</v>
      </c>
      <c r="E6325" s="181" t="s">
        <v>8787</v>
      </c>
      <c r="F6325" s="181" t="s">
        <v>304</v>
      </c>
      <c r="G6325" s="181" t="s">
        <v>466</v>
      </c>
      <c r="H6325" s="181" t="s">
        <v>12</v>
      </c>
      <c r="I6325" s="181" t="s">
        <v>8788</v>
      </c>
      <c r="J6325" s="181">
        <v>19530</v>
      </c>
      <c r="K6325" s="181">
        <v>32</v>
      </c>
      <c r="L6325" s="181"/>
      <c r="M6325" s="181"/>
      <c r="N6325" s="596" t="s">
        <v>292</v>
      </c>
    </row>
    <row r="6326" spans="1:14" s="158" customFormat="1" ht="18" customHeight="1" x14ac:dyDescent="0.25">
      <c r="A6326" s="181">
        <v>29308</v>
      </c>
      <c r="B6326" s="701" t="s">
        <v>15974</v>
      </c>
      <c r="C6326" s="181" t="s">
        <v>8644</v>
      </c>
      <c r="D6326" s="181" t="s">
        <v>8786</v>
      </c>
      <c r="E6326" s="181" t="s">
        <v>8787</v>
      </c>
      <c r="F6326" s="181" t="s">
        <v>304</v>
      </c>
      <c r="G6326" s="181" t="s">
        <v>776</v>
      </c>
      <c r="H6326" s="181" t="s">
        <v>7</v>
      </c>
      <c r="I6326" s="181" t="s">
        <v>8788</v>
      </c>
      <c r="J6326" s="181">
        <v>12110</v>
      </c>
      <c r="K6326" s="181">
        <v>30</v>
      </c>
      <c r="L6326" s="181"/>
      <c r="M6326" s="181"/>
      <c r="N6326" s="596" t="s">
        <v>292</v>
      </c>
    </row>
    <row r="6327" spans="1:14" s="158" customFormat="1" ht="18" customHeight="1" x14ac:dyDescent="0.25">
      <c r="A6327" s="181">
        <v>13739</v>
      </c>
      <c r="B6327" s="701" t="s">
        <v>18881</v>
      </c>
      <c r="C6327" s="181" t="s">
        <v>8648</v>
      </c>
      <c r="D6327" s="181" t="s">
        <v>18882</v>
      </c>
      <c r="E6327" s="181" t="s">
        <v>8691</v>
      </c>
      <c r="F6327" s="181" t="s">
        <v>304</v>
      </c>
      <c r="G6327" s="181" t="s">
        <v>776</v>
      </c>
      <c r="H6327" s="181" t="s">
        <v>7</v>
      </c>
      <c r="I6327" s="181" t="s">
        <v>18883</v>
      </c>
      <c r="J6327" s="181">
        <v>11320</v>
      </c>
      <c r="K6327" s="181">
        <v>135</v>
      </c>
      <c r="L6327" s="181"/>
      <c r="M6327" s="181"/>
      <c r="N6327" s="596" t="s">
        <v>292</v>
      </c>
    </row>
    <row r="6328" spans="1:14" s="158" customFormat="1" ht="18" customHeight="1" x14ac:dyDescent="0.25">
      <c r="A6328" s="181">
        <v>26757</v>
      </c>
      <c r="B6328" s="701" t="s">
        <v>8791</v>
      </c>
      <c r="C6328" s="181" t="s">
        <v>8671</v>
      </c>
      <c r="D6328" s="181" t="s">
        <v>8792</v>
      </c>
      <c r="E6328" s="181" t="s">
        <v>8793</v>
      </c>
      <c r="F6328" s="181" t="s">
        <v>304</v>
      </c>
      <c r="G6328" s="181" t="s">
        <v>776</v>
      </c>
      <c r="H6328" s="181" t="s">
        <v>7</v>
      </c>
      <c r="I6328" s="181" t="s">
        <v>18876</v>
      </c>
      <c r="J6328" s="181">
        <v>19790</v>
      </c>
      <c r="K6328" s="181">
        <v>44</v>
      </c>
      <c r="L6328" s="181"/>
      <c r="M6328" s="181"/>
      <c r="N6328" s="596" t="s">
        <v>292</v>
      </c>
    </row>
    <row r="6329" spans="1:14" s="158" customFormat="1" ht="18" customHeight="1" x14ac:dyDescent="0.25">
      <c r="A6329" s="181">
        <v>16033</v>
      </c>
      <c r="B6329" s="701" t="s">
        <v>8795</v>
      </c>
      <c r="C6329" s="181" t="s">
        <v>18884</v>
      </c>
      <c r="D6329" s="181" t="s">
        <v>8796</v>
      </c>
      <c r="E6329" s="181" t="s">
        <v>8797</v>
      </c>
      <c r="F6329" s="181" t="s">
        <v>304</v>
      </c>
      <c r="G6329" s="181" t="s">
        <v>466</v>
      </c>
      <c r="H6329" s="181" t="s">
        <v>12</v>
      </c>
      <c r="I6329" s="181" t="s">
        <v>18885</v>
      </c>
      <c r="J6329" s="181">
        <v>34660</v>
      </c>
      <c r="K6329" s="181">
        <v>1</v>
      </c>
      <c r="L6329" s="181"/>
      <c r="M6329" s="181"/>
      <c r="N6329" s="596" t="s">
        <v>292</v>
      </c>
    </row>
    <row r="6330" spans="1:14" s="158" customFormat="1" ht="18" customHeight="1" x14ac:dyDescent="0.25">
      <c r="A6330" s="181">
        <v>21589</v>
      </c>
      <c r="B6330" s="701" t="s">
        <v>11865</v>
      </c>
      <c r="C6330" s="181" t="s">
        <v>8761</v>
      </c>
      <c r="D6330" s="181" t="s">
        <v>8796</v>
      </c>
      <c r="E6330" s="181" t="s">
        <v>8797</v>
      </c>
      <c r="F6330" s="181" t="s">
        <v>304</v>
      </c>
      <c r="G6330" s="181" t="s">
        <v>776</v>
      </c>
      <c r="H6330" s="181" t="s">
        <v>7</v>
      </c>
      <c r="I6330" s="181" t="s">
        <v>8773</v>
      </c>
      <c r="J6330" s="181">
        <v>20880</v>
      </c>
      <c r="K6330" s="181">
        <v>66</v>
      </c>
      <c r="L6330" s="181"/>
      <c r="M6330" s="181"/>
      <c r="N6330" s="596" t="s">
        <v>292</v>
      </c>
    </row>
    <row r="6331" spans="1:14" s="158" customFormat="1" ht="18" customHeight="1" x14ac:dyDescent="0.25">
      <c r="A6331" s="181">
        <v>23876</v>
      </c>
      <c r="B6331" s="701" t="s">
        <v>18886</v>
      </c>
      <c r="C6331" s="181" t="s">
        <v>8758</v>
      </c>
      <c r="D6331" s="181" t="s">
        <v>18887</v>
      </c>
      <c r="E6331" s="181" t="s">
        <v>18888</v>
      </c>
      <c r="F6331" s="181" t="s">
        <v>304</v>
      </c>
      <c r="G6331" s="181" t="s">
        <v>776</v>
      </c>
      <c r="H6331" s="181" t="s">
        <v>7</v>
      </c>
      <c r="I6331" s="181" t="s">
        <v>10989</v>
      </c>
      <c r="J6331" s="181">
        <v>20390</v>
      </c>
      <c r="K6331" s="181">
        <v>54</v>
      </c>
      <c r="L6331" s="181"/>
      <c r="M6331" s="181"/>
      <c r="N6331" s="596" t="s">
        <v>292</v>
      </c>
    </row>
    <row r="6332" spans="1:14" s="158" customFormat="1" ht="18" customHeight="1" x14ac:dyDescent="0.25">
      <c r="A6332" s="181">
        <v>28922</v>
      </c>
      <c r="B6332" s="701" t="s">
        <v>8799</v>
      </c>
      <c r="C6332" s="181" t="s">
        <v>8682</v>
      </c>
      <c r="D6332" s="181" t="s">
        <v>8800</v>
      </c>
      <c r="E6332" s="181" t="s">
        <v>8801</v>
      </c>
      <c r="F6332" s="181" t="s">
        <v>304</v>
      </c>
      <c r="G6332" s="181" t="s">
        <v>466</v>
      </c>
      <c r="H6332" s="181" t="s">
        <v>12</v>
      </c>
      <c r="I6332" s="181" t="s">
        <v>3640</v>
      </c>
      <c r="J6332" s="181">
        <v>28820</v>
      </c>
      <c r="K6332" s="181">
        <v>19</v>
      </c>
      <c r="L6332" s="181"/>
      <c r="M6332" s="181"/>
      <c r="N6332" s="596" t="s">
        <v>292</v>
      </c>
    </row>
    <row r="6333" spans="1:14" s="158" customFormat="1" ht="18" customHeight="1" x14ac:dyDescent="0.25">
      <c r="A6333" s="181">
        <v>30019</v>
      </c>
      <c r="B6333" s="701" t="s">
        <v>11866</v>
      </c>
      <c r="C6333" s="181" t="s">
        <v>8660</v>
      </c>
      <c r="D6333" s="181" t="s">
        <v>8800</v>
      </c>
      <c r="E6333" s="181" t="s">
        <v>8801</v>
      </c>
      <c r="F6333" s="181" t="s">
        <v>304</v>
      </c>
      <c r="G6333" s="181" t="s">
        <v>776</v>
      </c>
      <c r="H6333" s="181" t="s">
        <v>7</v>
      </c>
      <c r="I6333" s="181" t="s">
        <v>8661</v>
      </c>
      <c r="J6333" s="181">
        <v>18980</v>
      </c>
      <c r="K6333" s="181">
        <v>111</v>
      </c>
      <c r="L6333" s="181"/>
      <c r="M6333" s="181"/>
      <c r="N6333" s="596" t="s">
        <v>292</v>
      </c>
    </row>
    <row r="6334" spans="1:14" s="158" customFormat="1" ht="18" customHeight="1" x14ac:dyDescent="0.25">
      <c r="A6334" s="181">
        <v>21752</v>
      </c>
      <c r="B6334" s="701" t="s">
        <v>8803</v>
      </c>
      <c r="C6334" s="181" t="s">
        <v>13874</v>
      </c>
      <c r="D6334" s="181" t="s">
        <v>8804</v>
      </c>
      <c r="E6334" s="181" t="s">
        <v>8802</v>
      </c>
      <c r="F6334" s="181" t="s">
        <v>304</v>
      </c>
      <c r="G6334" s="181" t="s">
        <v>466</v>
      </c>
      <c r="H6334" s="181" t="s">
        <v>12</v>
      </c>
      <c r="I6334" s="181" t="s">
        <v>13897</v>
      </c>
      <c r="J6334" s="181">
        <v>59980</v>
      </c>
      <c r="K6334" s="181">
        <v>25</v>
      </c>
      <c r="L6334" s="181"/>
      <c r="M6334" s="181"/>
      <c r="N6334" s="596" t="s">
        <v>292</v>
      </c>
    </row>
    <row r="6335" spans="1:14" s="158" customFormat="1" ht="18" customHeight="1" x14ac:dyDescent="0.25">
      <c r="A6335" s="181">
        <v>30024</v>
      </c>
      <c r="B6335" s="701" t="s">
        <v>11867</v>
      </c>
      <c r="C6335" s="181" t="s">
        <v>14410</v>
      </c>
      <c r="D6335" s="181" t="s">
        <v>11868</v>
      </c>
      <c r="E6335" s="181" t="s">
        <v>11869</v>
      </c>
      <c r="F6335" s="181" t="s">
        <v>304</v>
      </c>
      <c r="G6335" s="181" t="s">
        <v>776</v>
      </c>
      <c r="H6335" s="181" t="s">
        <v>7</v>
      </c>
      <c r="I6335" s="181" t="s">
        <v>11870</v>
      </c>
      <c r="J6335" s="181">
        <v>6680</v>
      </c>
      <c r="K6335" s="181">
        <v>5</v>
      </c>
      <c r="L6335" s="181"/>
      <c r="M6335" s="181"/>
      <c r="N6335" s="596" t="s">
        <v>292</v>
      </c>
    </row>
    <row r="6336" spans="1:14" s="158" customFormat="1" ht="18" customHeight="1" x14ac:dyDescent="0.25">
      <c r="A6336" s="181">
        <v>17016</v>
      </c>
      <c r="B6336" s="701" t="s">
        <v>8805</v>
      </c>
      <c r="C6336" s="181" t="s">
        <v>18889</v>
      </c>
      <c r="D6336" s="181" t="s">
        <v>8807</v>
      </c>
      <c r="E6336" s="181" t="s">
        <v>8808</v>
      </c>
      <c r="F6336" s="181" t="s">
        <v>304</v>
      </c>
      <c r="G6336" s="181" t="s">
        <v>466</v>
      </c>
      <c r="H6336" s="181" t="s">
        <v>12</v>
      </c>
      <c r="I6336" s="181" t="s">
        <v>8750</v>
      </c>
      <c r="J6336" s="181">
        <v>59380</v>
      </c>
      <c r="K6336" s="181">
        <v>49</v>
      </c>
      <c r="L6336" s="181"/>
      <c r="M6336" s="181"/>
      <c r="N6336" s="596" t="s">
        <v>292</v>
      </c>
    </row>
    <row r="6337" spans="1:14" s="158" customFormat="1" ht="18" customHeight="1" x14ac:dyDescent="0.25">
      <c r="A6337" s="181">
        <v>12045</v>
      </c>
      <c r="B6337" s="701">
        <v>1148202</v>
      </c>
      <c r="C6337" s="181" t="s">
        <v>8689</v>
      </c>
      <c r="D6337" s="181" t="s">
        <v>864</v>
      </c>
      <c r="E6337" s="181" t="s">
        <v>8811</v>
      </c>
      <c r="F6337" s="181" t="s">
        <v>304</v>
      </c>
      <c r="G6337" s="181" t="s">
        <v>866</v>
      </c>
      <c r="H6337" s="181" t="s">
        <v>7</v>
      </c>
      <c r="I6337" s="181" t="s">
        <v>8794</v>
      </c>
      <c r="J6337" s="181">
        <v>105710</v>
      </c>
      <c r="K6337" s="181">
        <v>13</v>
      </c>
      <c r="L6337" s="181"/>
      <c r="M6337" s="181"/>
      <c r="N6337" s="596" t="s">
        <v>292</v>
      </c>
    </row>
    <row r="6338" spans="1:14" s="158" customFormat="1" ht="18" customHeight="1" x14ac:dyDescent="0.25">
      <c r="A6338" s="181">
        <v>12308</v>
      </c>
      <c r="B6338" s="701" t="s">
        <v>10839</v>
      </c>
      <c r="C6338" s="181" t="s">
        <v>8764</v>
      </c>
      <c r="D6338" s="181" t="s">
        <v>864</v>
      </c>
      <c r="E6338" s="181" t="s">
        <v>8612</v>
      </c>
      <c r="F6338" s="181" t="s">
        <v>304</v>
      </c>
      <c r="G6338" s="181" t="s">
        <v>866</v>
      </c>
      <c r="H6338" s="181" t="s">
        <v>7</v>
      </c>
      <c r="I6338" s="181" t="s">
        <v>2698</v>
      </c>
      <c r="J6338" s="181">
        <v>64340</v>
      </c>
      <c r="K6338" s="181">
        <v>53</v>
      </c>
      <c r="L6338" s="181"/>
      <c r="M6338" s="181"/>
      <c r="N6338" s="596" t="s">
        <v>292</v>
      </c>
    </row>
    <row r="6339" spans="1:14" s="158" customFormat="1" ht="18" customHeight="1" x14ac:dyDescent="0.25">
      <c r="A6339" s="181">
        <v>12612</v>
      </c>
      <c r="B6339" s="701">
        <v>1546835</v>
      </c>
      <c r="C6339" s="181" t="s">
        <v>8765</v>
      </c>
      <c r="D6339" s="181" t="s">
        <v>864</v>
      </c>
      <c r="E6339" s="181" t="s">
        <v>8690</v>
      </c>
      <c r="F6339" s="181" t="s">
        <v>304</v>
      </c>
      <c r="G6339" s="181" t="s">
        <v>866</v>
      </c>
      <c r="H6339" s="181" t="s">
        <v>7</v>
      </c>
      <c r="I6339" s="181" t="s">
        <v>5074</v>
      </c>
      <c r="J6339" s="181">
        <v>107650</v>
      </c>
      <c r="K6339" s="181">
        <v>35</v>
      </c>
      <c r="L6339" s="181"/>
      <c r="M6339" s="181"/>
      <c r="N6339" s="596" t="s">
        <v>292</v>
      </c>
    </row>
    <row r="6340" spans="1:14" s="158" customFormat="1" ht="18" customHeight="1" x14ac:dyDescent="0.25">
      <c r="A6340" s="181">
        <v>30921</v>
      </c>
      <c r="B6340" s="701" t="s">
        <v>17254</v>
      </c>
      <c r="C6340" s="181" t="s">
        <v>8694</v>
      </c>
      <c r="D6340" s="181" t="s">
        <v>864</v>
      </c>
      <c r="E6340" s="181" t="s">
        <v>17255</v>
      </c>
      <c r="F6340" s="181" t="s">
        <v>304</v>
      </c>
      <c r="G6340" s="181" t="s">
        <v>1876</v>
      </c>
      <c r="H6340" s="181" t="s">
        <v>5</v>
      </c>
      <c r="I6340" s="181" t="s">
        <v>17256</v>
      </c>
      <c r="J6340" s="181">
        <v>166830</v>
      </c>
      <c r="K6340" s="181">
        <v>4</v>
      </c>
      <c r="L6340" s="181"/>
      <c r="M6340" s="181"/>
      <c r="N6340" s="596" t="s">
        <v>292</v>
      </c>
    </row>
    <row r="6341" spans="1:14" s="158" customFormat="1" ht="18" customHeight="1" x14ac:dyDescent="0.25">
      <c r="A6341" s="181">
        <v>12509</v>
      </c>
      <c r="B6341" s="701" t="s">
        <v>10840</v>
      </c>
      <c r="C6341" s="181" t="s">
        <v>10841</v>
      </c>
      <c r="D6341" s="181" t="s">
        <v>864</v>
      </c>
      <c r="E6341" s="181" t="s">
        <v>15975</v>
      </c>
      <c r="F6341" s="181" t="s">
        <v>304</v>
      </c>
      <c r="G6341" s="181" t="s">
        <v>866</v>
      </c>
      <c r="H6341" s="181" t="s">
        <v>7</v>
      </c>
      <c r="I6341" s="181" t="s">
        <v>15976</v>
      </c>
      <c r="J6341" s="181">
        <v>80670</v>
      </c>
      <c r="K6341" s="181">
        <v>131</v>
      </c>
      <c r="L6341" s="181"/>
      <c r="M6341" s="181"/>
      <c r="N6341" s="596" t="s">
        <v>292</v>
      </c>
    </row>
    <row r="6342" spans="1:14" s="158" customFormat="1" ht="18" customHeight="1" x14ac:dyDescent="0.25">
      <c r="A6342" s="181">
        <v>26361</v>
      </c>
      <c r="B6342" s="701" t="s">
        <v>8816</v>
      </c>
      <c r="C6342" s="181" t="s">
        <v>8624</v>
      </c>
      <c r="D6342" s="181" t="s">
        <v>882</v>
      </c>
      <c r="E6342" s="181" t="s">
        <v>8817</v>
      </c>
      <c r="F6342" s="181" t="s">
        <v>304</v>
      </c>
      <c r="G6342" s="181" t="s">
        <v>140</v>
      </c>
      <c r="H6342" s="181" t="s">
        <v>7</v>
      </c>
      <c r="I6342" s="181" t="s">
        <v>8830</v>
      </c>
      <c r="J6342" s="181">
        <v>343380</v>
      </c>
      <c r="K6342" s="181">
        <v>13</v>
      </c>
      <c r="L6342" s="181"/>
      <c r="M6342" s="181"/>
      <c r="N6342" s="596" t="s">
        <v>292</v>
      </c>
    </row>
    <row r="6343" spans="1:14" s="158" customFormat="1" ht="18" customHeight="1" x14ac:dyDescent="0.25">
      <c r="A6343" s="181">
        <v>27636</v>
      </c>
      <c r="B6343" s="701">
        <v>224230</v>
      </c>
      <c r="C6343" s="181" t="s">
        <v>11730</v>
      </c>
      <c r="D6343" s="181" t="s">
        <v>882</v>
      </c>
      <c r="E6343" s="181" t="s">
        <v>8818</v>
      </c>
      <c r="F6343" s="181" t="s">
        <v>304</v>
      </c>
      <c r="G6343" s="181" t="s">
        <v>140</v>
      </c>
      <c r="H6343" s="181" t="s">
        <v>7</v>
      </c>
      <c r="I6343" s="181" t="s">
        <v>8620</v>
      </c>
      <c r="J6343" s="181">
        <v>284450</v>
      </c>
      <c r="K6343" s="181">
        <v>2</v>
      </c>
      <c r="L6343" s="181"/>
      <c r="M6343" s="181"/>
      <c r="N6343" s="596" t="s">
        <v>292</v>
      </c>
    </row>
    <row r="6344" spans="1:14" s="158" customFormat="1" ht="18" customHeight="1" x14ac:dyDescent="0.25">
      <c r="A6344" s="181">
        <v>27761</v>
      </c>
      <c r="B6344" s="701">
        <v>227156</v>
      </c>
      <c r="C6344" s="181" t="s">
        <v>8809</v>
      </c>
      <c r="D6344" s="181" t="s">
        <v>882</v>
      </c>
      <c r="E6344" s="181" t="s">
        <v>8820</v>
      </c>
      <c r="F6344" s="181" t="s">
        <v>304</v>
      </c>
      <c r="G6344" s="181" t="s">
        <v>140</v>
      </c>
      <c r="H6344" s="181" t="s">
        <v>7</v>
      </c>
      <c r="I6344" s="181" t="s">
        <v>8788</v>
      </c>
      <c r="J6344" s="181">
        <v>202610</v>
      </c>
      <c r="K6344" s="181">
        <v>4</v>
      </c>
      <c r="L6344" s="181"/>
      <c r="M6344" s="181"/>
      <c r="N6344" s="596" t="s">
        <v>292</v>
      </c>
    </row>
    <row r="6345" spans="1:14" s="158" customFormat="1" ht="18" customHeight="1" x14ac:dyDescent="0.25">
      <c r="A6345" s="181">
        <v>26556</v>
      </c>
      <c r="B6345" s="701" t="s">
        <v>8823</v>
      </c>
      <c r="C6345" s="181" t="s">
        <v>8648</v>
      </c>
      <c r="D6345" s="181" t="s">
        <v>882</v>
      </c>
      <c r="E6345" s="181" t="s">
        <v>8824</v>
      </c>
      <c r="F6345" s="181" t="s">
        <v>304</v>
      </c>
      <c r="G6345" s="181" t="s">
        <v>140</v>
      </c>
      <c r="H6345" s="181" t="s">
        <v>7</v>
      </c>
      <c r="I6345" s="181" t="s">
        <v>8788</v>
      </c>
      <c r="J6345" s="181">
        <v>327265.5</v>
      </c>
      <c r="K6345" s="181">
        <v>12</v>
      </c>
      <c r="L6345" s="181"/>
      <c r="M6345" s="181"/>
      <c r="N6345" s="596" t="s">
        <v>292</v>
      </c>
    </row>
    <row r="6346" spans="1:14" s="158" customFormat="1" ht="18" customHeight="1" x14ac:dyDescent="0.25">
      <c r="A6346" s="181">
        <v>22551</v>
      </c>
      <c r="B6346" s="701">
        <v>239178</v>
      </c>
      <c r="C6346" s="181" t="s">
        <v>8705</v>
      </c>
      <c r="D6346" s="181" t="s">
        <v>882</v>
      </c>
      <c r="E6346" s="181" t="s">
        <v>10990</v>
      </c>
      <c r="F6346" s="181" t="s">
        <v>304</v>
      </c>
      <c r="G6346" s="181" t="s">
        <v>140</v>
      </c>
      <c r="H6346" s="181" t="s">
        <v>7</v>
      </c>
      <c r="I6346" s="181" t="s">
        <v>8814</v>
      </c>
      <c r="J6346" s="181">
        <v>236065.5</v>
      </c>
      <c r="K6346" s="181">
        <v>3</v>
      </c>
      <c r="L6346" s="181"/>
      <c r="M6346" s="181"/>
      <c r="N6346" s="596" t="s">
        <v>292</v>
      </c>
    </row>
    <row r="6347" spans="1:14" s="158" customFormat="1" ht="18" customHeight="1" x14ac:dyDescent="0.25">
      <c r="A6347" s="181">
        <v>28269</v>
      </c>
      <c r="B6347" s="701">
        <v>227191</v>
      </c>
      <c r="C6347" s="181" t="s">
        <v>12685</v>
      </c>
      <c r="D6347" s="181" t="s">
        <v>882</v>
      </c>
      <c r="E6347" s="181" t="s">
        <v>13900</v>
      </c>
      <c r="F6347" s="181" t="s">
        <v>304</v>
      </c>
      <c r="G6347" s="181" t="s">
        <v>140</v>
      </c>
      <c r="H6347" s="181" t="s">
        <v>7</v>
      </c>
      <c r="I6347" s="181" t="s">
        <v>17241</v>
      </c>
      <c r="J6347" s="181">
        <v>425430</v>
      </c>
      <c r="K6347" s="181">
        <v>1</v>
      </c>
      <c r="L6347" s="181"/>
      <c r="M6347" s="181"/>
      <c r="N6347" s="596" t="s">
        <v>292</v>
      </c>
    </row>
    <row r="6348" spans="1:14" s="158" customFormat="1" ht="18" customHeight="1" x14ac:dyDescent="0.25">
      <c r="A6348" s="181">
        <v>26362</v>
      </c>
      <c r="B6348" s="701" t="s">
        <v>8826</v>
      </c>
      <c r="C6348" s="181" t="s">
        <v>8813</v>
      </c>
      <c r="D6348" s="181" t="s">
        <v>892</v>
      </c>
      <c r="E6348" s="181" t="s">
        <v>8817</v>
      </c>
      <c r="F6348" s="181" t="s">
        <v>304</v>
      </c>
      <c r="G6348" s="181" t="s">
        <v>140</v>
      </c>
      <c r="H6348" s="181" t="s">
        <v>7</v>
      </c>
      <c r="I6348" s="181" t="s">
        <v>11735</v>
      </c>
      <c r="J6348" s="181">
        <v>302650</v>
      </c>
      <c r="K6348" s="181">
        <v>1</v>
      </c>
      <c r="L6348" s="181"/>
      <c r="M6348" s="181"/>
      <c r="N6348" s="596" t="s">
        <v>292</v>
      </c>
    </row>
    <row r="6349" spans="1:14" s="158" customFormat="1" ht="18" customHeight="1" x14ac:dyDescent="0.25">
      <c r="A6349" s="181">
        <v>27638</v>
      </c>
      <c r="B6349" s="701">
        <v>224231</v>
      </c>
      <c r="C6349" s="181" t="s">
        <v>8486</v>
      </c>
      <c r="D6349" s="181" t="s">
        <v>892</v>
      </c>
      <c r="E6349" s="181" t="s">
        <v>8818</v>
      </c>
      <c r="F6349" s="181" t="s">
        <v>304</v>
      </c>
      <c r="G6349" s="181" t="s">
        <v>140</v>
      </c>
      <c r="H6349" s="181" t="s">
        <v>7</v>
      </c>
      <c r="I6349" s="181" t="s">
        <v>8687</v>
      </c>
      <c r="J6349" s="181">
        <v>247200</v>
      </c>
      <c r="K6349" s="181">
        <v>4</v>
      </c>
      <c r="L6349" s="181"/>
      <c r="M6349" s="181"/>
      <c r="N6349" s="596" t="s">
        <v>292</v>
      </c>
    </row>
    <row r="6350" spans="1:14" s="158" customFormat="1" ht="18" customHeight="1" x14ac:dyDescent="0.25">
      <c r="A6350" s="181">
        <v>23216</v>
      </c>
      <c r="B6350" s="701" t="s">
        <v>15977</v>
      </c>
      <c r="C6350" s="181" t="s">
        <v>11459</v>
      </c>
      <c r="D6350" s="181" t="s">
        <v>892</v>
      </c>
      <c r="E6350" s="181" t="s">
        <v>2522</v>
      </c>
      <c r="F6350" s="181" t="s">
        <v>304</v>
      </c>
      <c r="G6350" s="181" t="s">
        <v>140</v>
      </c>
      <c r="H6350" s="181" t="s">
        <v>7</v>
      </c>
      <c r="I6350" s="181" t="s">
        <v>11461</v>
      </c>
      <c r="J6350" s="181">
        <v>303710</v>
      </c>
      <c r="K6350" s="181">
        <v>6</v>
      </c>
      <c r="L6350" s="181"/>
      <c r="M6350" s="181"/>
      <c r="N6350" s="596" t="s">
        <v>292</v>
      </c>
    </row>
    <row r="6351" spans="1:14" s="158" customFormat="1" ht="18" customHeight="1" x14ac:dyDescent="0.25">
      <c r="A6351" s="181">
        <v>22553</v>
      </c>
      <c r="B6351" s="701">
        <v>239177</v>
      </c>
      <c r="C6351" s="181" t="s">
        <v>8832</v>
      </c>
      <c r="D6351" s="181" t="s">
        <v>892</v>
      </c>
      <c r="E6351" s="181" t="s">
        <v>10990</v>
      </c>
      <c r="F6351" s="181" t="s">
        <v>304</v>
      </c>
      <c r="G6351" s="181" t="s">
        <v>140</v>
      </c>
      <c r="H6351" s="181" t="s">
        <v>7</v>
      </c>
      <c r="I6351" s="181" t="s">
        <v>8814</v>
      </c>
      <c r="J6351" s="181">
        <v>222879.5</v>
      </c>
      <c r="K6351" s="181">
        <v>1</v>
      </c>
      <c r="L6351" s="181"/>
      <c r="M6351" s="181"/>
      <c r="N6351" s="596" t="s">
        <v>292</v>
      </c>
    </row>
    <row r="6352" spans="1:14" s="158" customFormat="1" ht="18" customHeight="1" x14ac:dyDescent="0.25">
      <c r="A6352" s="181">
        <v>28270</v>
      </c>
      <c r="B6352" s="701">
        <v>227208</v>
      </c>
      <c r="C6352" s="181" t="s">
        <v>15978</v>
      </c>
      <c r="D6352" s="181" t="s">
        <v>892</v>
      </c>
      <c r="E6352" s="181" t="s">
        <v>13900</v>
      </c>
      <c r="F6352" s="181" t="s">
        <v>304</v>
      </c>
      <c r="G6352" s="181" t="s">
        <v>140</v>
      </c>
      <c r="H6352" s="181" t="s">
        <v>7</v>
      </c>
      <c r="I6352" s="181" t="s">
        <v>2854</v>
      </c>
      <c r="J6352" s="181">
        <v>369640</v>
      </c>
      <c r="K6352" s="181">
        <v>5</v>
      </c>
      <c r="L6352" s="181"/>
      <c r="M6352" s="181"/>
      <c r="N6352" s="596" t="s">
        <v>292</v>
      </c>
    </row>
    <row r="6353" spans="1:14" s="158" customFormat="1" ht="18" customHeight="1" x14ac:dyDescent="0.25">
      <c r="A6353" s="181">
        <v>27760</v>
      </c>
      <c r="B6353" s="701">
        <v>224536</v>
      </c>
      <c r="C6353" s="181" t="s">
        <v>8710</v>
      </c>
      <c r="D6353" s="181" t="s">
        <v>904</v>
      </c>
      <c r="E6353" s="181" t="s">
        <v>8818</v>
      </c>
      <c r="F6353" s="181" t="s">
        <v>304</v>
      </c>
      <c r="G6353" s="181" t="s">
        <v>140</v>
      </c>
      <c r="H6353" s="181" t="s">
        <v>7</v>
      </c>
      <c r="I6353" s="181" t="s">
        <v>8494</v>
      </c>
      <c r="J6353" s="181">
        <v>227500</v>
      </c>
      <c r="K6353" s="181">
        <v>6</v>
      </c>
      <c r="L6353" s="181"/>
      <c r="M6353" s="181"/>
      <c r="N6353" s="596" t="s">
        <v>292</v>
      </c>
    </row>
    <row r="6354" spans="1:14" s="158" customFormat="1" ht="18" customHeight="1" x14ac:dyDescent="0.25">
      <c r="A6354" s="181">
        <v>16218</v>
      </c>
      <c r="B6354" s="701" t="s">
        <v>17588</v>
      </c>
      <c r="C6354" s="181" t="s">
        <v>11937</v>
      </c>
      <c r="D6354" s="181" t="s">
        <v>908</v>
      </c>
      <c r="E6354" s="181" t="s">
        <v>17589</v>
      </c>
      <c r="F6354" s="181" t="s">
        <v>304</v>
      </c>
      <c r="G6354" s="181" t="s">
        <v>697</v>
      </c>
      <c r="H6354" s="181" t="s">
        <v>5</v>
      </c>
      <c r="I6354" s="181" t="s">
        <v>8714</v>
      </c>
      <c r="J6354" s="181">
        <v>3400</v>
      </c>
      <c r="K6354" s="181">
        <v>10</v>
      </c>
      <c r="L6354" s="181"/>
      <c r="M6354" s="181"/>
      <c r="N6354" s="596" t="s">
        <v>292</v>
      </c>
    </row>
    <row r="6355" spans="1:14" s="158" customFormat="1" ht="18" customHeight="1" x14ac:dyDescent="0.25">
      <c r="A6355" s="181">
        <v>16167</v>
      </c>
      <c r="B6355" s="701" t="s">
        <v>8831</v>
      </c>
      <c r="C6355" s="181" t="s">
        <v>18889</v>
      </c>
      <c r="D6355" s="181" t="s">
        <v>914</v>
      </c>
      <c r="E6355" s="181" t="s">
        <v>8833</v>
      </c>
      <c r="F6355" s="181" t="s">
        <v>304</v>
      </c>
      <c r="G6355" s="181" t="s">
        <v>4632</v>
      </c>
      <c r="H6355" s="181" t="s">
        <v>746</v>
      </c>
      <c r="I6355" s="181" t="s">
        <v>8599</v>
      </c>
      <c r="J6355" s="181">
        <v>66370</v>
      </c>
      <c r="K6355" s="181">
        <v>1</v>
      </c>
      <c r="L6355" s="181"/>
      <c r="M6355" s="181"/>
      <c r="N6355" s="596" t="s">
        <v>292</v>
      </c>
    </row>
    <row r="6356" spans="1:14" s="158" customFormat="1" ht="18" customHeight="1" x14ac:dyDescent="0.25">
      <c r="A6356" s="181">
        <v>7184</v>
      </c>
      <c r="B6356" s="701" t="s">
        <v>11729</v>
      </c>
      <c r="C6356" s="181" t="s">
        <v>11730</v>
      </c>
      <c r="D6356" s="181" t="s">
        <v>927</v>
      </c>
      <c r="E6356" s="181" t="s">
        <v>8691</v>
      </c>
      <c r="F6356" s="181" t="s">
        <v>304</v>
      </c>
      <c r="G6356" s="181" t="s">
        <v>916</v>
      </c>
      <c r="H6356" s="181" t="s">
        <v>7</v>
      </c>
      <c r="I6356" s="181" t="s">
        <v>11870</v>
      </c>
      <c r="J6356" s="181">
        <v>8120</v>
      </c>
      <c r="K6356" s="181">
        <v>40</v>
      </c>
      <c r="L6356" s="181"/>
      <c r="M6356" s="181"/>
      <c r="N6356" s="596" t="s">
        <v>292</v>
      </c>
    </row>
    <row r="6357" spans="1:14" s="158" customFormat="1" ht="18" customHeight="1" x14ac:dyDescent="0.25">
      <c r="A6357" s="181">
        <v>26933</v>
      </c>
      <c r="B6357" s="701" t="s">
        <v>11731</v>
      </c>
      <c r="C6357" s="181" t="s">
        <v>11732</v>
      </c>
      <c r="D6357" s="181" t="s">
        <v>927</v>
      </c>
      <c r="E6357" s="181" t="s">
        <v>8977</v>
      </c>
      <c r="F6357" s="181" t="s">
        <v>304</v>
      </c>
      <c r="G6357" s="181" t="s">
        <v>916</v>
      </c>
      <c r="H6357" s="181" t="s">
        <v>7</v>
      </c>
      <c r="I6357" s="181" t="s">
        <v>1134</v>
      </c>
      <c r="J6357" s="181">
        <v>13620</v>
      </c>
      <c r="K6357" s="181">
        <v>24</v>
      </c>
      <c r="L6357" s="181"/>
      <c r="M6357" s="181"/>
      <c r="N6357" s="596" t="s">
        <v>292</v>
      </c>
    </row>
    <row r="6358" spans="1:14" s="158" customFormat="1" ht="18" customHeight="1" x14ac:dyDescent="0.25">
      <c r="A6358" s="181">
        <v>5846</v>
      </c>
      <c r="B6358" s="701" t="s">
        <v>8840</v>
      </c>
      <c r="C6358" s="181" t="s">
        <v>11727</v>
      </c>
      <c r="D6358" s="181" t="s">
        <v>927</v>
      </c>
      <c r="E6358" s="181" t="s">
        <v>8841</v>
      </c>
      <c r="F6358" s="181" t="s">
        <v>304</v>
      </c>
      <c r="G6358" s="181" t="s">
        <v>4632</v>
      </c>
      <c r="H6358" s="181" t="s">
        <v>746</v>
      </c>
      <c r="I6358" s="181" t="s">
        <v>8842</v>
      </c>
      <c r="J6358" s="181">
        <v>3320</v>
      </c>
      <c r="K6358" s="181">
        <v>5</v>
      </c>
      <c r="L6358" s="181"/>
      <c r="M6358" s="181"/>
      <c r="N6358" s="596" t="s">
        <v>292</v>
      </c>
    </row>
    <row r="6359" spans="1:14" s="158" customFormat="1" ht="18" customHeight="1" x14ac:dyDescent="0.25">
      <c r="A6359" s="181">
        <v>7185</v>
      </c>
      <c r="B6359" s="701" t="s">
        <v>8843</v>
      </c>
      <c r="C6359" s="181" t="s">
        <v>8609</v>
      </c>
      <c r="D6359" s="181" t="s">
        <v>931</v>
      </c>
      <c r="E6359" s="181" t="s">
        <v>8691</v>
      </c>
      <c r="F6359" s="181" t="s">
        <v>304</v>
      </c>
      <c r="G6359" s="181" t="s">
        <v>916</v>
      </c>
      <c r="H6359" s="181" t="s">
        <v>7</v>
      </c>
      <c r="I6359" s="181" t="s">
        <v>17599</v>
      </c>
      <c r="J6359" s="181">
        <v>14120</v>
      </c>
      <c r="K6359" s="181">
        <v>18</v>
      </c>
      <c r="L6359" s="181"/>
      <c r="M6359" s="181"/>
      <c r="N6359" s="596" t="s">
        <v>292</v>
      </c>
    </row>
    <row r="6360" spans="1:14" s="158" customFormat="1" ht="18" customHeight="1" x14ac:dyDescent="0.25">
      <c r="A6360" s="181">
        <v>24605</v>
      </c>
      <c r="B6360" s="701" t="s">
        <v>15979</v>
      </c>
      <c r="C6360" s="181" t="s">
        <v>17600</v>
      </c>
      <c r="D6360" s="181" t="s">
        <v>933</v>
      </c>
      <c r="E6360" s="181" t="s">
        <v>8845</v>
      </c>
      <c r="F6360" s="181" t="s">
        <v>304</v>
      </c>
      <c r="G6360" s="181" t="s">
        <v>3990</v>
      </c>
      <c r="H6360" s="181" t="s">
        <v>14</v>
      </c>
      <c r="I6360" s="181" t="s">
        <v>3709</v>
      </c>
      <c r="J6360" s="181">
        <v>14870</v>
      </c>
      <c r="K6360" s="181">
        <v>22</v>
      </c>
      <c r="L6360" s="181"/>
      <c r="M6360" s="181"/>
      <c r="N6360" s="596" t="s">
        <v>292</v>
      </c>
    </row>
    <row r="6361" spans="1:14" s="158" customFormat="1" ht="18" customHeight="1" x14ac:dyDescent="0.25">
      <c r="A6361" s="181">
        <v>7161</v>
      </c>
      <c r="B6361" s="701" t="s">
        <v>11733</v>
      </c>
      <c r="C6361" s="181" t="s">
        <v>11734</v>
      </c>
      <c r="D6361" s="181" t="s">
        <v>933</v>
      </c>
      <c r="E6361" s="181" t="s">
        <v>2433</v>
      </c>
      <c r="F6361" s="181" t="s">
        <v>304</v>
      </c>
      <c r="G6361" s="181" t="s">
        <v>916</v>
      </c>
      <c r="H6361" s="181" t="s">
        <v>7</v>
      </c>
      <c r="I6361" s="181" t="s">
        <v>11735</v>
      </c>
      <c r="J6361" s="181">
        <v>13270</v>
      </c>
      <c r="K6361" s="181">
        <v>12</v>
      </c>
      <c r="L6361" s="181"/>
      <c r="M6361" s="181"/>
      <c r="N6361" s="596" t="s">
        <v>292</v>
      </c>
    </row>
    <row r="6362" spans="1:14" s="158" customFormat="1" ht="18" customHeight="1" x14ac:dyDescent="0.25">
      <c r="A6362" s="181">
        <v>19841</v>
      </c>
      <c r="B6362" s="701" t="s">
        <v>11736</v>
      </c>
      <c r="C6362" s="181" t="s">
        <v>11244</v>
      </c>
      <c r="D6362" s="181" t="s">
        <v>933</v>
      </c>
      <c r="E6362" s="181" t="s">
        <v>8838</v>
      </c>
      <c r="F6362" s="181" t="s">
        <v>304</v>
      </c>
      <c r="G6362" s="181" t="s">
        <v>916</v>
      </c>
      <c r="H6362" s="181" t="s">
        <v>7</v>
      </c>
      <c r="I6362" s="181" t="s">
        <v>2698</v>
      </c>
      <c r="J6362" s="181">
        <v>27990</v>
      </c>
      <c r="K6362" s="181">
        <v>19</v>
      </c>
      <c r="L6362" s="181"/>
      <c r="M6362" s="181"/>
      <c r="N6362" s="596" t="s">
        <v>292</v>
      </c>
    </row>
    <row r="6363" spans="1:14" s="158" customFormat="1" ht="18" customHeight="1" x14ac:dyDescent="0.25">
      <c r="A6363" s="181">
        <v>25131</v>
      </c>
      <c r="B6363" s="701" t="s">
        <v>8847</v>
      </c>
      <c r="C6363" s="181" t="s">
        <v>8832</v>
      </c>
      <c r="D6363" s="181" t="s">
        <v>933</v>
      </c>
      <c r="E6363" s="181" t="s">
        <v>8848</v>
      </c>
      <c r="F6363" s="181" t="s">
        <v>304</v>
      </c>
      <c r="G6363" s="181" t="s">
        <v>916</v>
      </c>
      <c r="H6363" s="181" t="s">
        <v>7</v>
      </c>
      <c r="I6363" s="181" t="s">
        <v>10778</v>
      </c>
      <c r="J6363" s="181">
        <v>20490</v>
      </c>
      <c r="K6363" s="181">
        <v>20</v>
      </c>
      <c r="L6363" s="181"/>
      <c r="M6363" s="181"/>
      <c r="N6363" s="596" t="s">
        <v>292</v>
      </c>
    </row>
    <row r="6364" spans="1:14" s="158" customFormat="1" ht="18" customHeight="1" x14ac:dyDescent="0.25">
      <c r="A6364" s="181">
        <v>29247</v>
      </c>
      <c r="B6364" s="701" t="s">
        <v>8849</v>
      </c>
      <c r="C6364" s="181" t="s">
        <v>8834</v>
      </c>
      <c r="D6364" s="181" t="s">
        <v>4679</v>
      </c>
      <c r="E6364" s="181" t="s">
        <v>8850</v>
      </c>
      <c r="F6364" s="181" t="s">
        <v>577</v>
      </c>
      <c r="G6364" s="181" t="s">
        <v>916</v>
      </c>
      <c r="H6364" s="181" t="s">
        <v>7</v>
      </c>
      <c r="I6364" s="181" t="s">
        <v>8835</v>
      </c>
      <c r="J6364" s="181">
        <v>169950</v>
      </c>
      <c r="K6364" s="181">
        <v>5</v>
      </c>
      <c r="L6364" s="181"/>
      <c r="M6364" s="181"/>
      <c r="N6364" s="596" t="s">
        <v>292</v>
      </c>
    </row>
    <row r="6365" spans="1:14" s="158" customFormat="1" ht="18" customHeight="1" x14ac:dyDescent="0.25">
      <c r="A6365" s="181">
        <v>28201</v>
      </c>
      <c r="B6365" s="701" t="s">
        <v>11871</v>
      </c>
      <c r="C6365" s="181" t="s">
        <v>8836</v>
      </c>
      <c r="D6365" s="181" t="s">
        <v>937</v>
      </c>
      <c r="E6365" s="181" t="s">
        <v>8851</v>
      </c>
      <c r="F6365" s="181" t="s">
        <v>304</v>
      </c>
      <c r="G6365" s="181" t="s">
        <v>938</v>
      </c>
      <c r="H6365" s="181" t="s">
        <v>5</v>
      </c>
      <c r="I6365" s="181" t="s">
        <v>8852</v>
      </c>
      <c r="J6365" s="181">
        <v>124660</v>
      </c>
      <c r="K6365" s="181">
        <v>2</v>
      </c>
      <c r="L6365" s="181"/>
      <c r="M6365" s="181"/>
      <c r="N6365" s="596" t="s">
        <v>292</v>
      </c>
    </row>
    <row r="6366" spans="1:14" s="158" customFormat="1" ht="18" customHeight="1" x14ac:dyDescent="0.25">
      <c r="A6366" s="181">
        <v>10553</v>
      </c>
      <c r="B6366" s="701" t="s">
        <v>8853</v>
      </c>
      <c r="C6366" s="181" t="s">
        <v>8483</v>
      </c>
      <c r="D6366" s="181" t="s">
        <v>937</v>
      </c>
      <c r="E6366" s="181" t="s">
        <v>8855</v>
      </c>
      <c r="F6366" s="181" t="s">
        <v>304</v>
      </c>
      <c r="G6366" s="181" t="s">
        <v>938</v>
      </c>
      <c r="H6366" s="181" t="s">
        <v>5</v>
      </c>
      <c r="I6366" s="181" t="s">
        <v>8856</v>
      </c>
      <c r="J6366" s="181">
        <v>96380</v>
      </c>
      <c r="K6366" s="181">
        <v>2</v>
      </c>
      <c r="L6366" s="181"/>
      <c r="M6366" s="181"/>
      <c r="N6366" s="596" t="s">
        <v>292</v>
      </c>
    </row>
    <row r="6367" spans="1:14" s="158" customFormat="1" ht="18" customHeight="1" x14ac:dyDescent="0.25">
      <c r="A6367" s="181">
        <v>28237</v>
      </c>
      <c r="B6367" s="701" t="s">
        <v>14412</v>
      </c>
      <c r="C6367" s="181" t="s">
        <v>14413</v>
      </c>
      <c r="D6367" s="181" t="s">
        <v>937</v>
      </c>
      <c r="E6367" s="181" t="s">
        <v>8610</v>
      </c>
      <c r="F6367" s="181" t="s">
        <v>304</v>
      </c>
      <c r="G6367" s="181" t="s">
        <v>938</v>
      </c>
      <c r="H6367" s="181" t="s">
        <v>5</v>
      </c>
      <c r="I6367" s="181" t="s">
        <v>18890</v>
      </c>
      <c r="J6367" s="181">
        <v>76900</v>
      </c>
      <c r="K6367" s="181">
        <v>25</v>
      </c>
      <c r="L6367" s="181"/>
      <c r="M6367" s="181"/>
      <c r="N6367" s="596" t="s">
        <v>292</v>
      </c>
    </row>
    <row r="6368" spans="1:14" s="158" customFormat="1" ht="18" customHeight="1" x14ac:dyDescent="0.25">
      <c r="A6368" s="181">
        <v>27447</v>
      </c>
      <c r="B6368" s="701" t="s">
        <v>18891</v>
      </c>
      <c r="C6368" s="181" t="s">
        <v>17604</v>
      </c>
      <c r="D6368" s="181" t="s">
        <v>937</v>
      </c>
      <c r="E6368" s="181" t="s">
        <v>8858</v>
      </c>
      <c r="F6368" s="181" t="s">
        <v>304</v>
      </c>
      <c r="G6368" s="181" t="s">
        <v>938</v>
      </c>
      <c r="H6368" s="181" t="s">
        <v>5</v>
      </c>
      <c r="I6368" s="181" t="s">
        <v>10780</v>
      </c>
      <c r="J6368" s="181">
        <v>78610</v>
      </c>
      <c r="K6368" s="181">
        <v>2</v>
      </c>
      <c r="L6368" s="181"/>
      <c r="M6368" s="181"/>
      <c r="N6368" s="596" t="s">
        <v>292</v>
      </c>
    </row>
    <row r="6369" spans="1:14" s="158" customFormat="1" ht="18" customHeight="1" x14ac:dyDescent="0.25">
      <c r="A6369" s="181">
        <v>29553</v>
      </c>
      <c r="B6369" s="701" t="s">
        <v>18892</v>
      </c>
      <c r="C6369" s="181" t="s">
        <v>8703</v>
      </c>
      <c r="D6369" s="181" t="s">
        <v>937</v>
      </c>
      <c r="E6369" s="181" t="s">
        <v>8861</v>
      </c>
      <c r="F6369" s="181" t="s">
        <v>304</v>
      </c>
      <c r="G6369" s="181" t="s">
        <v>938</v>
      </c>
      <c r="H6369" s="181" t="s">
        <v>5</v>
      </c>
      <c r="I6369" s="181" t="s">
        <v>8704</v>
      </c>
      <c r="J6369" s="181">
        <v>103030</v>
      </c>
      <c r="K6369" s="181">
        <v>4</v>
      </c>
      <c r="L6369" s="181"/>
      <c r="M6369" s="181"/>
      <c r="N6369" s="596" t="s">
        <v>292</v>
      </c>
    </row>
    <row r="6370" spans="1:14" s="158" customFormat="1" ht="18" customHeight="1" x14ac:dyDescent="0.25">
      <c r="A6370" s="181">
        <v>29557</v>
      </c>
      <c r="B6370" s="701" t="s">
        <v>11872</v>
      </c>
      <c r="C6370" s="181" t="s">
        <v>8809</v>
      </c>
      <c r="D6370" s="181" t="s">
        <v>937</v>
      </c>
      <c r="E6370" s="181" t="s">
        <v>8726</v>
      </c>
      <c r="F6370" s="181" t="s">
        <v>304</v>
      </c>
      <c r="G6370" s="181" t="s">
        <v>938</v>
      </c>
      <c r="H6370" s="181" t="s">
        <v>5</v>
      </c>
      <c r="I6370" s="181" t="s">
        <v>8862</v>
      </c>
      <c r="J6370" s="181">
        <v>96430</v>
      </c>
      <c r="K6370" s="181">
        <v>2</v>
      </c>
      <c r="L6370" s="181"/>
      <c r="M6370" s="181"/>
      <c r="N6370" s="596" t="s">
        <v>292</v>
      </c>
    </row>
    <row r="6371" spans="1:14" s="158" customFormat="1" ht="18" customHeight="1" x14ac:dyDescent="0.25">
      <c r="A6371" s="181">
        <v>30475</v>
      </c>
      <c r="B6371" s="701" t="s">
        <v>13901</v>
      </c>
      <c r="C6371" s="181" t="s">
        <v>10781</v>
      </c>
      <c r="D6371" s="181" t="s">
        <v>937</v>
      </c>
      <c r="E6371" s="181" t="s">
        <v>11639</v>
      </c>
      <c r="F6371" s="181" t="s">
        <v>304</v>
      </c>
      <c r="G6371" s="181" t="s">
        <v>938</v>
      </c>
      <c r="H6371" s="181" t="s">
        <v>5</v>
      </c>
      <c r="I6371" s="181" t="s">
        <v>13886</v>
      </c>
      <c r="J6371" s="181">
        <v>151830</v>
      </c>
      <c r="K6371" s="181">
        <v>8</v>
      </c>
      <c r="L6371" s="181"/>
      <c r="M6371" s="181"/>
      <c r="N6371" s="596" t="s">
        <v>292</v>
      </c>
    </row>
    <row r="6372" spans="1:14" s="158" customFormat="1" ht="18" customHeight="1" x14ac:dyDescent="0.25">
      <c r="A6372" s="181">
        <v>30638</v>
      </c>
      <c r="B6372" s="701" t="s">
        <v>15980</v>
      </c>
      <c r="C6372" s="181" t="s">
        <v>8881</v>
      </c>
      <c r="D6372" s="181" t="s">
        <v>937</v>
      </c>
      <c r="E6372" s="181" t="s">
        <v>15981</v>
      </c>
      <c r="F6372" s="181" t="s">
        <v>304</v>
      </c>
      <c r="G6372" s="181" t="s">
        <v>938</v>
      </c>
      <c r="H6372" s="181" t="s">
        <v>5</v>
      </c>
      <c r="I6372" s="181" t="s">
        <v>11877</v>
      </c>
      <c r="J6372" s="181">
        <v>207110</v>
      </c>
      <c r="K6372" s="181">
        <v>4</v>
      </c>
      <c r="L6372" s="181"/>
      <c r="M6372" s="181"/>
      <c r="N6372" s="596" t="s">
        <v>292</v>
      </c>
    </row>
    <row r="6373" spans="1:14" s="158" customFormat="1" ht="18" customHeight="1" x14ac:dyDescent="0.25">
      <c r="A6373" s="181">
        <v>29558</v>
      </c>
      <c r="B6373" s="701" t="s">
        <v>18893</v>
      </c>
      <c r="C6373" s="181" t="s">
        <v>17600</v>
      </c>
      <c r="D6373" s="181" t="s">
        <v>950</v>
      </c>
      <c r="E6373" s="181" t="s">
        <v>9187</v>
      </c>
      <c r="F6373" s="181" t="s">
        <v>304</v>
      </c>
      <c r="G6373" s="181" t="s">
        <v>938</v>
      </c>
      <c r="H6373" s="181" t="s">
        <v>5</v>
      </c>
      <c r="I6373" s="181" t="s">
        <v>18894</v>
      </c>
      <c r="J6373" s="181">
        <v>67220</v>
      </c>
      <c r="K6373" s="181">
        <v>4</v>
      </c>
      <c r="L6373" s="181"/>
      <c r="M6373" s="181"/>
      <c r="N6373" s="596" t="s">
        <v>292</v>
      </c>
    </row>
    <row r="6374" spans="1:14" s="158" customFormat="1" ht="18" customHeight="1" x14ac:dyDescent="0.25">
      <c r="A6374" s="181">
        <v>24758</v>
      </c>
      <c r="B6374" s="701" t="s">
        <v>18895</v>
      </c>
      <c r="C6374" s="181" t="s">
        <v>12685</v>
      </c>
      <c r="D6374" s="181" t="s">
        <v>950</v>
      </c>
      <c r="E6374" s="181" t="s">
        <v>18896</v>
      </c>
      <c r="F6374" s="181" t="s">
        <v>304</v>
      </c>
      <c r="G6374" s="181" t="s">
        <v>938</v>
      </c>
      <c r="H6374" s="181" t="s">
        <v>5</v>
      </c>
      <c r="I6374" s="181" t="s">
        <v>18897</v>
      </c>
      <c r="J6374" s="181">
        <v>83030</v>
      </c>
      <c r="K6374" s="181">
        <v>109</v>
      </c>
      <c r="L6374" s="181"/>
      <c r="M6374" s="181"/>
      <c r="N6374" s="596" t="s">
        <v>292</v>
      </c>
    </row>
    <row r="6375" spans="1:14" s="158" customFormat="1" ht="18" customHeight="1" x14ac:dyDescent="0.25">
      <c r="A6375" s="181">
        <v>24309</v>
      </c>
      <c r="B6375" s="701" t="s">
        <v>17590</v>
      </c>
      <c r="C6375" s="181" t="s">
        <v>11244</v>
      </c>
      <c r="D6375" s="181" t="s">
        <v>950</v>
      </c>
      <c r="E6375" s="181" t="s">
        <v>8858</v>
      </c>
      <c r="F6375" s="181" t="s">
        <v>304</v>
      </c>
      <c r="G6375" s="181" t="s">
        <v>938</v>
      </c>
      <c r="H6375" s="181" t="s">
        <v>5</v>
      </c>
      <c r="I6375" s="181" t="s">
        <v>8726</v>
      </c>
      <c r="J6375" s="181">
        <v>83430</v>
      </c>
      <c r="K6375" s="181">
        <v>3</v>
      </c>
      <c r="L6375" s="181"/>
      <c r="M6375" s="181"/>
      <c r="N6375" s="596" t="s">
        <v>292</v>
      </c>
    </row>
    <row r="6376" spans="1:14" s="158" customFormat="1" ht="18" customHeight="1" x14ac:dyDescent="0.25">
      <c r="A6376" s="181">
        <v>30639</v>
      </c>
      <c r="B6376" s="701" t="s">
        <v>18898</v>
      </c>
      <c r="C6376" s="181" t="s">
        <v>11873</v>
      </c>
      <c r="D6376" s="181" t="s">
        <v>950</v>
      </c>
      <c r="E6376" s="181" t="s">
        <v>15981</v>
      </c>
      <c r="F6376" s="181" t="s">
        <v>304</v>
      </c>
      <c r="G6376" s="181" t="s">
        <v>938</v>
      </c>
      <c r="H6376" s="181" t="s">
        <v>5</v>
      </c>
      <c r="I6376" s="181" t="s">
        <v>13891</v>
      </c>
      <c r="J6376" s="181">
        <v>150620</v>
      </c>
      <c r="K6376" s="181">
        <v>4</v>
      </c>
      <c r="L6376" s="181"/>
      <c r="M6376" s="181"/>
      <c r="N6376" s="596" t="s">
        <v>292</v>
      </c>
    </row>
    <row r="6377" spans="1:14" s="158" customFormat="1" ht="18" customHeight="1" x14ac:dyDescent="0.25">
      <c r="A6377" s="181">
        <v>13000</v>
      </c>
      <c r="B6377" s="701" t="s">
        <v>8865</v>
      </c>
      <c r="C6377" s="181" t="s">
        <v>8866</v>
      </c>
      <c r="D6377" s="181" t="s">
        <v>969</v>
      </c>
      <c r="E6377" s="181" t="s">
        <v>8867</v>
      </c>
      <c r="F6377" s="181" t="s">
        <v>304</v>
      </c>
      <c r="G6377" s="181" t="s">
        <v>3777</v>
      </c>
      <c r="H6377" s="181" t="s">
        <v>14</v>
      </c>
      <c r="I6377" s="181" t="s">
        <v>8868</v>
      </c>
      <c r="J6377" s="181">
        <v>20570</v>
      </c>
      <c r="K6377" s="181">
        <v>16</v>
      </c>
      <c r="L6377" s="181"/>
      <c r="M6377" s="181"/>
      <c r="N6377" s="596" t="s">
        <v>292</v>
      </c>
    </row>
    <row r="6378" spans="1:14" s="158" customFormat="1" ht="18" customHeight="1" x14ac:dyDescent="0.25">
      <c r="A6378" s="181">
        <v>22781</v>
      </c>
      <c r="B6378" s="701" t="s">
        <v>8870</v>
      </c>
      <c r="C6378" s="181" t="s">
        <v>8871</v>
      </c>
      <c r="D6378" s="181" t="s">
        <v>969</v>
      </c>
      <c r="E6378" s="181" t="s">
        <v>8872</v>
      </c>
      <c r="F6378" s="181" t="s">
        <v>304</v>
      </c>
      <c r="G6378" s="181" t="s">
        <v>959</v>
      </c>
      <c r="H6378" s="181" t="s">
        <v>7</v>
      </c>
      <c r="I6378" s="181" t="s">
        <v>8857</v>
      </c>
      <c r="J6378" s="181">
        <v>18040</v>
      </c>
      <c r="K6378" s="181">
        <v>161</v>
      </c>
      <c r="L6378" s="181"/>
      <c r="M6378" s="181"/>
      <c r="N6378" s="596" t="s">
        <v>292</v>
      </c>
    </row>
    <row r="6379" spans="1:14" s="158" customFormat="1" ht="18" customHeight="1" x14ac:dyDescent="0.25">
      <c r="A6379" s="181">
        <v>22782</v>
      </c>
      <c r="B6379" s="701" t="s">
        <v>8873</v>
      </c>
      <c r="C6379" s="181" t="s">
        <v>8758</v>
      </c>
      <c r="D6379" s="181" t="s">
        <v>969</v>
      </c>
      <c r="E6379" s="181" t="s">
        <v>8875</v>
      </c>
      <c r="F6379" s="181" t="s">
        <v>304</v>
      </c>
      <c r="G6379" s="181" t="s">
        <v>959</v>
      </c>
      <c r="H6379" s="181" t="s">
        <v>7</v>
      </c>
      <c r="I6379" s="181" t="s">
        <v>11874</v>
      </c>
      <c r="J6379" s="181">
        <v>12850</v>
      </c>
      <c r="K6379" s="181">
        <v>195</v>
      </c>
      <c r="L6379" s="181"/>
      <c r="M6379" s="181"/>
      <c r="N6379" s="596" t="s">
        <v>292</v>
      </c>
    </row>
    <row r="6380" spans="1:14" s="158" customFormat="1" ht="18" customHeight="1" x14ac:dyDescent="0.25">
      <c r="A6380" s="181">
        <v>19001</v>
      </c>
      <c r="B6380" s="701" t="s">
        <v>8876</v>
      </c>
      <c r="C6380" s="181" t="s">
        <v>8860</v>
      </c>
      <c r="D6380" s="181" t="s">
        <v>969</v>
      </c>
      <c r="E6380" s="181" t="s">
        <v>8614</v>
      </c>
      <c r="F6380" s="181" t="s">
        <v>304</v>
      </c>
      <c r="G6380" s="181" t="s">
        <v>959</v>
      </c>
      <c r="H6380" s="181" t="s">
        <v>7</v>
      </c>
      <c r="I6380" s="181" t="s">
        <v>2698</v>
      </c>
      <c r="J6380" s="181">
        <v>11920</v>
      </c>
      <c r="K6380" s="181">
        <v>115</v>
      </c>
      <c r="L6380" s="181"/>
      <c r="M6380" s="181"/>
      <c r="N6380" s="596" t="s">
        <v>292</v>
      </c>
    </row>
    <row r="6381" spans="1:14" s="158" customFormat="1" ht="18" customHeight="1" x14ac:dyDescent="0.25">
      <c r="A6381" s="181">
        <v>29083</v>
      </c>
      <c r="B6381" s="701" t="s">
        <v>8879</v>
      </c>
      <c r="C6381" s="181" t="s">
        <v>8898</v>
      </c>
      <c r="D6381" s="181" t="s">
        <v>969</v>
      </c>
      <c r="E6381" s="181" t="s">
        <v>8616</v>
      </c>
      <c r="F6381" s="181" t="s">
        <v>304</v>
      </c>
      <c r="G6381" s="181" t="s">
        <v>959</v>
      </c>
      <c r="H6381" s="181" t="s">
        <v>7</v>
      </c>
      <c r="I6381" s="181" t="s">
        <v>8599</v>
      </c>
      <c r="J6381" s="181">
        <v>24640</v>
      </c>
      <c r="K6381" s="181">
        <v>429</v>
      </c>
      <c r="L6381" s="181"/>
      <c r="M6381" s="181"/>
      <c r="N6381" s="596" t="s">
        <v>292</v>
      </c>
    </row>
    <row r="6382" spans="1:14" s="158" customFormat="1" ht="18" customHeight="1" x14ac:dyDescent="0.25">
      <c r="A6382" s="181">
        <v>14733</v>
      </c>
      <c r="B6382" s="701" t="s">
        <v>8880</v>
      </c>
      <c r="C6382" s="181" t="s">
        <v>8881</v>
      </c>
      <c r="D6382" s="181" t="s">
        <v>969</v>
      </c>
      <c r="E6382" s="181" t="s">
        <v>2433</v>
      </c>
      <c r="F6382" s="181" t="s">
        <v>304</v>
      </c>
      <c r="G6382" s="181" t="s">
        <v>959</v>
      </c>
      <c r="H6382" s="181" t="s">
        <v>7</v>
      </c>
      <c r="I6382" s="181" t="s">
        <v>8864</v>
      </c>
      <c r="J6382" s="181">
        <v>10060</v>
      </c>
      <c r="K6382" s="181">
        <v>4</v>
      </c>
      <c r="L6382" s="181"/>
      <c r="M6382" s="181"/>
      <c r="N6382" s="596" t="s">
        <v>292</v>
      </c>
    </row>
    <row r="6383" spans="1:14" s="158" customFormat="1" ht="18" customHeight="1" x14ac:dyDescent="0.25">
      <c r="A6383" s="181">
        <v>10281</v>
      </c>
      <c r="B6383" s="701" t="s">
        <v>8882</v>
      </c>
      <c r="C6383" s="181" t="s">
        <v>11730</v>
      </c>
      <c r="D6383" s="181" t="s">
        <v>969</v>
      </c>
      <c r="E6383" s="181" t="s">
        <v>8884</v>
      </c>
      <c r="F6383" s="181" t="s">
        <v>304</v>
      </c>
      <c r="G6383" s="181" t="s">
        <v>959</v>
      </c>
      <c r="H6383" s="181" t="s">
        <v>7</v>
      </c>
      <c r="I6383" s="181" t="s">
        <v>8640</v>
      </c>
      <c r="J6383" s="181">
        <v>17860</v>
      </c>
      <c r="K6383" s="181">
        <v>197</v>
      </c>
      <c r="L6383" s="181"/>
      <c r="M6383" s="181"/>
      <c r="N6383" s="596" t="s">
        <v>280</v>
      </c>
    </row>
    <row r="6384" spans="1:14" s="158" customFormat="1" ht="18" customHeight="1" x14ac:dyDescent="0.25">
      <c r="A6384" s="181">
        <v>46400</v>
      </c>
      <c r="B6384" s="701" t="s">
        <v>8887</v>
      </c>
      <c r="C6384" s="181" t="s">
        <v>11732</v>
      </c>
      <c r="D6384" s="181" t="s">
        <v>969</v>
      </c>
      <c r="E6384" s="181" t="s">
        <v>8888</v>
      </c>
      <c r="F6384" s="181" t="s">
        <v>304</v>
      </c>
      <c r="G6384" s="181" t="s">
        <v>987</v>
      </c>
      <c r="H6384" s="181" t="s">
        <v>11261</v>
      </c>
      <c r="I6384" s="181" t="s">
        <v>983</v>
      </c>
      <c r="J6384" s="181">
        <v>13210</v>
      </c>
      <c r="K6384" s="181">
        <v>23</v>
      </c>
      <c r="L6384" s="181"/>
      <c r="M6384" s="181"/>
      <c r="N6384" s="596" t="s">
        <v>292</v>
      </c>
    </row>
    <row r="6385" spans="1:14" s="158" customFormat="1" ht="18" customHeight="1" x14ac:dyDescent="0.25">
      <c r="A6385" s="181">
        <v>29943</v>
      </c>
      <c r="B6385" s="701" t="s">
        <v>8889</v>
      </c>
      <c r="C6385" s="181" t="s">
        <v>8764</v>
      </c>
      <c r="D6385" s="181" t="s">
        <v>993</v>
      </c>
      <c r="E6385" s="181" t="s">
        <v>8891</v>
      </c>
      <c r="F6385" s="181" t="s">
        <v>304</v>
      </c>
      <c r="G6385" s="181" t="s">
        <v>959</v>
      </c>
      <c r="H6385" s="181" t="s">
        <v>7</v>
      </c>
      <c r="I6385" s="181" t="s">
        <v>8488</v>
      </c>
      <c r="J6385" s="181">
        <v>13490</v>
      </c>
      <c r="K6385" s="181">
        <v>56</v>
      </c>
      <c r="L6385" s="181"/>
      <c r="M6385" s="181"/>
      <c r="N6385" s="596" t="s">
        <v>292</v>
      </c>
    </row>
    <row r="6386" spans="1:14" s="158" customFormat="1" ht="18" customHeight="1" x14ac:dyDescent="0.25">
      <c r="A6386" s="181">
        <v>10313</v>
      </c>
      <c r="B6386" s="701" t="s">
        <v>8892</v>
      </c>
      <c r="C6386" s="181" t="s">
        <v>8609</v>
      </c>
      <c r="D6386" s="181" t="s">
        <v>993</v>
      </c>
      <c r="E6386" s="181" t="s">
        <v>8616</v>
      </c>
      <c r="F6386" s="181" t="s">
        <v>304</v>
      </c>
      <c r="G6386" s="181" t="s">
        <v>959</v>
      </c>
      <c r="H6386" s="181" t="s">
        <v>7</v>
      </c>
      <c r="I6386" s="181" t="s">
        <v>445</v>
      </c>
      <c r="J6386" s="181">
        <v>16020</v>
      </c>
      <c r="K6386" s="181">
        <v>167</v>
      </c>
      <c r="L6386" s="181"/>
      <c r="M6386" s="181"/>
      <c r="N6386" s="596" t="s">
        <v>292</v>
      </c>
    </row>
    <row r="6387" spans="1:14" s="158" customFormat="1" ht="18" customHeight="1" x14ac:dyDescent="0.25">
      <c r="A6387" s="181">
        <v>2395</v>
      </c>
      <c r="B6387" s="701" t="s">
        <v>8893</v>
      </c>
      <c r="C6387" s="181" t="s">
        <v>18899</v>
      </c>
      <c r="D6387" s="181" t="s">
        <v>993</v>
      </c>
      <c r="E6387" s="181" t="s">
        <v>8894</v>
      </c>
      <c r="F6387" s="181" t="s">
        <v>304</v>
      </c>
      <c r="G6387" s="181" t="s">
        <v>959</v>
      </c>
      <c r="H6387" s="181" t="s">
        <v>7</v>
      </c>
      <c r="I6387" s="181" t="s">
        <v>8877</v>
      </c>
      <c r="J6387" s="181">
        <v>12390</v>
      </c>
      <c r="K6387" s="181">
        <v>294</v>
      </c>
      <c r="L6387" s="181"/>
      <c r="M6387" s="181"/>
      <c r="N6387" s="596" t="s">
        <v>292</v>
      </c>
    </row>
    <row r="6388" spans="1:14" s="158" customFormat="1" ht="18" customHeight="1" x14ac:dyDescent="0.25">
      <c r="A6388" s="181">
        <v>2284</v>
      </c>
      <c r="B6388" s="701" t="s">
        <v>8895</v>
      </c>
      <c r="C6388" s="181" t="s">
        <v>11734</v>
      </c>
      <c r="D6388" s="181" t="s">
        <v>993</v>
      </c>
      <c r="E6388" s="181" t="s">
        <v>8886</v>
      </c>
      <c r="F6388" s="181" t="s">
        <v>304</v>
      </c>
      <c r="G6388" s="181" t="s">
        <v>959</v>
      </c>
      <c r="H6388" s="181" t="s">
        <v>7</v>
      </c>
      <c r="I6388" s="181" t="s">
        <v>8897</v>
      </c>
      <c r="J6388" s="181">
        <v>13050</v>
      </c>
      <c r="K6388" s="181">
        <v>415</v>
      </c>
      <c r="L6388" s="181"/>
      <c r="M6388" s="181"/>
      <c r="N6388" s="596" t="s">
        <v>292</v>
      </c>
    </row>
    <row r="6389" spans="1:14" s="158" customFormat="1" ht="18" customHeight="1" x14ac:dyDescent="0.25">
      <c r="A6389" s="181">
        <v>13830</v>
      </c>
      <c r="B6389" s="701" t="s">
        <v>8899</v>
      </c>
      <c r="C6389" s="181" t="s">
        <v>8883</v>
      </c>
      <c r="D6389" s="181" t="s">
        <v>1012</v>
      </c>
      <c r="E6389" s="181" t="s">
        <v>8833</v>
      </c>
      <c r="F6389" s="181" t="s">
        <v>304</v>
      </c>
      <c r="G6389" s="181" t="s">
        <v>1010</v>
      </c>
      <c r="H6389" s="181" t="s">
        <v>7</v>
      </c>
      <c r="I6389" s="181" t="s">
        <v>8715</v>
      </c>
      <c r="J6389" s="181">
        <v>9890</v>
      </c>
      <c r="K6389" s="181">
        <v>66</v>
      </c>
      <c r="L6389" s="181"/>
      <c r="M6389" s="181"/>
      <c r="N6389" s="596" t="s">
        <v>292</v>
      </c>
    </row>
    <row r="6390" spans="1:14" s="158" customFormat="1" ht="18" customHeight="1" x14ac:dyDescent="0.25">
      <c r="A6390" s="181">
        <v>7836</v>
      </c>
      <c r="B6390" s="701" t="s">
        <v>8901</v>
      </c>
      <c r="C6390" s="181" t="s">
        <v>8717</v>
      </c>
      <c r="D6390" s="181" t="s">
        <v>1012</v>
      </c>
      <c r="E6390" s="181" t="s">
        <v>2433</v>
      </c>
      <c r="F6390" s="181" t="s">
        <v>304</v>
      </c>
      <c r="G6390" s="181" t="s">
        <v>7978</v>
      </c>
      <c r="H6390" s="181" t="s">
        <v>11261</v>
      </c>
      <c r="I6390" s="181" t="s">
        <v>2231</v>
      </c>
      <c r="J6390" s="181">
        <v>7450</v>
      </c>
      <c r="K6390" s="181">
        <v>1</v>
      </c>
      <c r="L6390" s="181"/>
      <c r="M6390" s="181"/>
      <c r="N6390" s="596" t="s">
        <v>292</v>
      </c>
    </row>
    <row r="6391" spans="1:14" s="158" customFormat="1" ht="18" customHeight="1" x14ac:dyDescent="0.25">
      <c r="A6391" s="181">
        <v>25947</v>
      </c>
      <c r="B6391" s="701" t="s">
        <v>17592</v>
      </c>
      <c r="C6391" s="181" t="s">
        <v>8832</v>
      </c>
      <c r="D6391" s="181" t="s">
        <v>1016</v>
      </c>
      <c r="E6391" s="181" t="s">
        <v>17593</v>
      </c>
      <c r="F6391" s="181" t="s">
        <v>304</v>
      </c>
      <c r="G6391" s="181" t="s">
        <v>708</v>
      </c>
      <c r="H6391" s="181" t="s">
        <v>5</v>
      </c>
      <c r="I6391" s="181" t="s">
        <v>17594</v>
      </c>
      <c r="J6391" s="181">
        <v>65600</v>
      </c>
      <c r="K6391" s="181">
        <v>28</v>
      </c>
      <c r="L6391" s="181"/>
      <c r="M6391" s="181"/>
      <c r="N6391" s="596" t="s">
        <v>292</v>
      </c>
    </row>
    <row r="6392" spans="1:14" s="158" customFormat="1" ht="18" customHeight="1" x14ac:dyDescent="0.25">
      <c r="A6392" s="181">
        <v>17755</v>
      </c>
      <c r="B6392" s="701" t="s">
        <v>13905</v>
      </c>
      <c r="C6392" s="181" t="s">
        <v>12686</v>
      </c>
      <c r="D6392" s="181" t="s">
        <v>1027</v>
      </c>
      <c r="E6392" s="181" t="s">
        <v>8902</v>
      </c>
      <c r="F6392" s="181" t="s">
        <v>304</v>
      </c>
      <c r="G6392" s="181" t="s">
        <v>718</v>
      </c>
      <c r="H6392" s="181" t="s">
        <v>5</v>
      </c>
      <c r="I6392" s="181" t="s">
        <v>1669</v>
      </c>
      <c r="J6392" s="181">
        <v>15110</v>
      </c>
      <c r="K6392" s="181">
        <v>9</v>
      </c>
      <c r="L6392" s="181"/>
      <c r="M6392" s="181"/>
      <c r="N6392" s="596" t="s">
        <v>292</v>
      </c>
    </row>
    <row r="6393" spans="1:14" s="158" customFormat="1" ht="18" customHeight="1" x14ac:dyDescent="0.25">
      <c r="A6393" s="181">
        <v>35348</v>
      </c>
      <c r="B6393" s="701" t="s">
        <v>14414</v>
      </c>
      <c r="C6393" s="181" t="s">
        <v>8836</v>
      </c>
      <c r="D6393" s="181" t="s">
        <v>1031</v>
      </c>
      <c r="E6393" s="181" t="s">
        <v>8610</v>
      </c>
      <c r="F6393" s="181" t="s">
        <v>304</v>
      </c>
      <c r="G6393" s="181" t="s">
        <v>718</v>
      </c>
      <c r="H6393" s="181" t="s">
        <v>5</v>
      </c>
      <c r="I6393" s="181" t="s">
        <v>1669</v>
      </c>
      <c r="J6393" s="181">
        <v>25800</v>
      </c>
      <c r="K6393" s="181">
        <v>6</v>
      </c>
      <c r="L6393" s="181"/>
      <c r="M6393" s="181"/>
      <c r="N6393" s="596" t="s">
        <v>292</v>
      </c>
    </row>
    <row r="6394" spans="1:14" s="158" customFormat="1" ht="18" customHeight="1" x14ac:dyDescent="0.25">
      <c r="A6394" s="181">
        <v>30630</v>
      </c>
      <c r="B6394" s="701" t="s">
        <v>15982</v>
      </c>
      <c r="C6394" s="181" t="s">
        <v>8470</v>
      </c>
      <c r="D6394" s="181" t="s">
        <v>1031</v>
      </c>
      <c r="E6394" s="181" t="s">
        <v>15983</v>
      </c>
      <c r="F6394" s="181" t="s">
        <v>304</v>
      </c>
      <c r="G6394" s="181" t="s">
        <v>718</v>
      </c>
      <c r="H6394" s="181" t="s">
        <v>5</v>
      </c>
      <c r="I6394" s="181" t="s">
        <v>8856</v>
      </c>
      <c r="J6394" s="181">
        <v>12410</v>
      </c>
      <c r="K6394" s="181">
        <v>2</v>
      </c>
      <c r="L6394" s="181"/>
      <c r="M6394" s="181"/>
      <c r="N6394" s="596" t="s">
        <v>292</v>
      </c>
    </row>
    <row r="6395" spans="1:14" s="158" customFormat="1" ht="18" customHeight="1" x14ac:dyDescent="0.25">
      <c r="A6395" s="181">
        <v>14241</v>
      </c>
      <c r="B6395" s="701" t="s">
        <v>8904</v>
      </c>
      <c r="C6395" s="181" t="s">
        <v>14413</v>
      </c>
      <c r="D6395" s="181" t="s">
        <v>1052</v>
      </c>
      <c r="E6395" s="181" t="s">
        <v>8614</v>
      </c>
      <c r="F6395" s="181" t="s">
        <v>304</v>
      </c>
      <c r="G6395" s="181" t="s">
        <v>725</v>
      </c>
      <c r="H6395" s="181" t="s">
        <v>5</v>
      </c>
      <c r="I6395" s="181" t="s">
        <v>1047</v>
      </c>
      <c r="J6395" s="181">
        <v>7440</v>
      </c>
      <c r="K6395" s="181">
        <v>18</v>
      </c>
      <c r="L6395" s="181"/>
      <c r="M6395" s="181"/>
      <c r="N6395" s="596" t="s">
        <v>292</v>
      </c>
    </row>
    <row r="6396" spans="1:14" s="158" customFormat="1" ht="18" customHeight="1" x14ac:dyDescent="0.25">
      <c r="A6396" s="181">
        <v>19606</v>
      </c>
      <c r="B6396" s="701" t="s">
        <v>12687</v>
      </c>
      <c r="C6396" s="181" t="s">
        <v>11876</v>
      </c>
      <c r="D6396" s="181" t="s">
        <v>1056</v>
      </c>
      <c r="E6396" s="181" t="s">
        <v>8907</v>
      </c>
      <c r="F6396" s="181" t="s">
        <v>577</v>
      </c>
      <c r="G6396" s="181" t="s">
        <v>1044</v>
      </c>
      <c r="H6396" s="181" t="s">
        <v>7</v>
      </c>
      <c r="I6396" s="181" t="s">
        <v>12287</v>
      </c>
      <c r="J6396" s="181">
        <v>20340</v>
      </c>
      <c r="K6396" s="181">
        <v>58</v>
      </c>
      <c r="L6396" s="181"/>
      <c r="M6396" s="181"/>
      <c r="N6396" s="596" t="s">
        <v>292</v>
      </c>
    </row>
    <row r="6397" spans="1:14" s="158" customFormat="1" ht="18" customHeight="1" x14ac:dyDescent="0.25">
      <c r="A6397" s="181">
        <v>28777</v>
      </c>
      <c r="B6397" s="701" t="s">
        <v>8909</v>
      </c>
      <c r="C6397" s="181" t="s">
        <v>12685</v>
      </c>
      <c r="D6397" s="181" t="s">
        <v>1056</v>
      </c>
      <c r="E6397" s="181" t="s">
        <v>7710</v>
      </c>
      <c r="F6397" s="181" t="s">
        <v>577</v>
      </c>
      <c r="G6397" s="181" t="s">
        <v>1044</v>
      </c>
      <c r="H6397" s="181" t="s">
        <v>7</v>
      </c>
      <c r="I6397" s="181" t="s">
        <v>8862</v>
      </c>
      <c r="J6397" s="181">
        <v>17110</v>
      </c>
      <c r="K6397" s="181">
        <v>2</v>
      </c>
      <c r="L6397" s="181"/>
      <c r="M6397" s="181"/>
      <c r="N6397" s="596" t="s">
        <v>292</v>
      </c>
    </row>
    <row r="6398" spans="1:14" s="158" customFormat="1" ht="18" customHeight="1" x14ac:dyDescent="0.25">
      <c r="A6398" s="181">
        <v>19644</v>
      </c>
      <c r="B6398" s="701" t="s">
        <v>8912</v>
      </c>
      <c r="C6398" s="181" t="s">
        <v>8496</v>
      </c>
      <c r="D6398" s="181" t="s">
        <v>1056</v>
      </c>
      <c r="E6398" s="181" t="s">
        <v>8914</v>
      </c>
      <c r="F6398" s="181" t="s">
        <v>577</v>
      </c>
      <c r="G6398" s="181" t="s">
        <v>1044</v>
      </c>
      <c r="H6398" s="181" t="s">
        <v>7</v>
      </c>
      <c r="I6398" s="181" t="s">
        <v>2433</v>
      </c>
      <c r="J6398" s="181">
        <v>19500</v>
      </c>
      <c r="K6398" s="181">
        <v>249</v>
      </c>
      <c r="L6398" s="181"/>
      <c r="M6398" s="181"/>
      <c r="N6398" s="596" t="s">
        <v>292</v>
      </c>
    </row>
    <row r="6399" spans="1:14" s="158" customFormat="1" ht="18" customHeight="1" x14ac:dyDescent="0.25">
      <c r="A6399" s="181">
        <v>14240</v>
      </c>
      <c r="B6399" s="701" t="s">
        <v>18900</v>
      </c>
      <c r="C6399" s="181" t="s">
        <v>18901</v>
      </c>
      <c r="D6399" s="181" t="s">
        <v>1067</v>
      </c>
      <c r="E6399" s="181" t="s">
        <v>8614</v>
      </c>
      <c r="F6399" s="181" t="s">
        <v>304</v>
      </c>
      <c r="G6399" s="181" t="s">
        <v>725</v>
      </c>
      <c r="H6399" s="181" t="s">
        <v>5</v>
      </c>
      <c r="I6399" s="181" t="s">
        <v>18897</v>
      </c>
      <c r="J6399" s="181">
        <v>5810</v>
      </c>
      <c r="K6399" s="181">
        <v>20</v>
      </c>
      <c r="L6399" s="181"/>
      <c r="M6399" s="181"/>
      <c r="N6399" s="596" t="s">
        <v>292</v>
      </c>
    </row>
    <row r="6400" spans="1:14" s="158" customFormat="1" ht="18" customHeight="1" x14ac:dyDescent="0.25">
      <c r="A6400" s="181">
        <v>25784</v>
      </c>
      <c r="B6400" s="701" t="s">
        <v>14415</v>
      </c>
      <c r="C6400" s="181" t="s">
        <v>14416</v>
      </c>
      <c r="D6400" s="181" t="s">
        <v>1067</v>
      </c>
      <c r="E6400" s="181" t="s">
        <v>8610</v>
      </c>
      <c r="F6400" s="181" t="s">
        <v>304</v>
      </c>
      <c r="G6400" s="181" t="s">
        <v>725</v>
      </c>
      <c r="H6400" s="181" t="s">
        <v>5</v>
      </c>
      <c r="I6400" s="181" t="s">
        <v>8505</v>
      </c>
      <c r="J6400" s="181">
        <v>5930</v>
      </c>
      <c r="K6400" s="181">
        <v>44</v>
      </c>
      <c r="L6400" s="181"/>
      <c r="M6400" s="181"/>
      <c r="N6400" s="596" t="s">
        <v>292</v>
      </c>
    </row>
    <row r="6401" spans="1:14" s="158" customFormat="1" ht="18" customHeight="1" x14ac:dyDescent="0.25">
      <c r="A6401" s="181">
        <v>21172</v>
      </c>
      <c r="B6401" s="701">
        <v>10111</v>
      </c>
      <c r="C6401" s="181" t="s">
        <v>8815</v>
      </c>
      <c r="D6401" s="181" t="s">
        <v>1076</v>
      </c>
      <c r="E6401" s="181" t="s">
        <v>17257</v>
      </c>
      <c r="F6401" s="181" t="s">
        <v>577</v>
      </c>
      <c r="G6401" s="181" t="s">
        <v>1077</v>
      </c>
      <c r="H6401" s="181" t="s">
        <v>5</v>
      </c>
      <c r="I6401" s="181" t="s">
        <v>4885</v>
      </c>
      <c r="J6401" s="181">
        <v>19390</v>
      </c>
      <c r="K6401" s="181">
        <v>6</v>
      </c>
      <c r="L6401" s="181"/>
      <c r="M6401" s="181"/>
      <c r="N6401" s="596" t="s">
        <v>292</v>
      </c>
    </row>
    <row r="6402" spans="1:14" s="158" customFormat="1" ht="18" customHeight="1" x14ac:dyDescent="0.25">
      <c r="A6402" s="181">
        <v>28064</v>
      </c>
      <c r="B6402" s="701">
        <v>10107</v>
      </c>
      <c r="C6402" s="181" t="s">
        <v>17601</v>
      </c>
      <c r="D6402" s="181" t="s">
        <v>1076</v>
      </c>
      <c r="E6402" s="181" t="s">
        <v>8610</v>
      </c>
      <c r="F6402" s="181" t="s">
        <v>577</v>
      </c>
      <c r="G6402" s="181" t="s">
        <v>1077</v>
      </c>
      <c r="H6402" s="181" t="s">
        <v>5</v>
      </c>
      <c r="I6402" s="181" t="s">
        <v>18902</v>
      </c>
      <c r="J6402" s="181">
        <v>22540</v>
      </c>
      <c r="K6402" s="181">
        <v>8</v>
      </c>
      <c r="L6402" s="181"/>
      <c r="M6402" s="181"/>
      <c r="N6402" s="596" t="s">
        <v>292</v>
      </c>
    </row>
    <row r="6403" spans="1:14" s="158" customFormat="1" ht="18" customHeight="1" x14ac:dyDescent="0.25">
      <c r="A6403" s="181">
        <v>24150</v>
      </c>
      <c r="B6403" s="701">
        <v>10105</v>
      </c>
      <c r="C6403" s="181" t="s">
        <v>8866</v>
      </c>
      <c r="D6403" s="181" t="s">
        <v>1076</v>
      </c>
      <c r="E6403" s="181" t="s">
        <v>8921</v>
      </c>
      <c r="F6403" s="181" t="s">
        <v>577</v>
      </c>
      <c r="G6403" s="181" t="s">
        <v>1077</v>
      </c>
      <c r="H6403" s="181" t="s">
        <v>5</v>
      </c>
      <c r="I6403" s="181" t="s">
        <v>8868</v>
      </c>
      <c r="J6403" s="181">
        <v>19390</v>
      </c>
      <c r="K6403" s="181">
        <v>6</v>
      </c>
      <c r="L6403" s="181"/>
      <c r="M6403" s="181"/>
      <c r="N6403" s="596" t="s">
        <v>292</v>
      </c>
    </row>
    <row r="6404" spans="1:14" s="158" customFormat="1" ht="18" customHeight="1" x14ac:dyDescent="0.25">
      <c r="A6404" s="181">
        <v>21173</v>
      </c>
      <c r="B6404" s="701">
        <v>10112</v>
      </c>
      <c r="C6404" s="181" t="s">
        <v>11875</v>
      </c>
      <c r="D6404" s="181" t="s">
        <v>1078</v>
      </c>
      <c r="E6404" s="181" t="s">
        <v>17257</v>
      </c>
      <c r="F6404" s="181" t="s">
        <v>577</v>
      </c>
      <c r="G6404" s="181" t="s">
        <v>1077</v>
      </c>
      <c r="H6404" s="181" t="s">
        <v>5</v>
      </c>
      <c r="I6404" s="181" t="s">
        <v>8488</v>
      </c>
      <c r="J6404" s="181">
        <v>19390</v>
      </c>
      <c r="K6404" s="181">
        <v>6</v>
      </c>
      <c r="L6404" s="181"/>
      <c r="M6404" s="181"/>
      <c r="N6404" s="596" t="s">
        <v>292</v>
      </c>
    </row>
    <row r="6405" spans="1:14" s="158" customFormat="1" ht="18" customHeight="1" x14ac:dyDescent="0.25">
      <c r="A6405" s="181">
        <v>28065</v>
      </c>
      <c r="B6405" s="701">
        <v>10108</v>
      </c>
      <c r="C6405" s="181" t="s">
        <v>8871</v>
      </c>
      <c r="D6405" s="181" t="s">
        <v>1078</v>
      </c>
      <c r="E6405" s="181" t="s">
        <v>8610</v>
      </c>
      <c r="F6405" s="181" t="s">
        <v>577</v>
      </c>
      <c r="G6405" s="181" t="s">
        <v>1077</v>
      </c>
      <c r="H6405" s="181" t="s">
        <v>5</v>
      </c>
      <c r="I6405" s="181" t="s">
        <v>8857</v>
      </c>
      <c r="J6405" s="181">
        <v>22540</v>
      </c>
      <c r="K6405" s="181">
        <v>4</v>
      </c>
      <c r="L6405" s="181"/>
      <c r="M6405" s="181"/>
      <c r="N6405" s="596" t="s">
        <v>292</v>
      </c>
    </row>
    <row r="6406" spans="1:14" s="158" customFormat="1" ht="18" customHeight="1" x14ac:dyDescent="0.25">
      <c r="A6406" s="181">
        <v>24152</v>
      </c>
      <c r="B6406" s="701">
        <v>10106</v>
      </c>
      <c r="C6406" s="181" t="s">
        <v>11720</v>
      </c>
      <c r="D6406" s="181" t="s">
        <v>1078</v>
      </c>
      <c r="E6406" s="181" t="s">
        <v>8921</v>
      </c>
      <c r="F6406" s="181" t="s">
        <v>577</v>
      </c>
      <c r="G6406" s="181" t="s">
        <v>1077</v>
      </c>
      <c r="H6406" s="181" t="s">
        <v>5</v>
      </c>
      <c r="I6406" s="181" t="s">
        <v>8919</v>
      </c>
      <c r="J6406" s="181">
        <v>19390</v>
      </c>
      <c r="K6406" s="181">
        <v>6</v>
      </c>
      <c r="L6406" s="181"/>
      <c r="M6406" s="181"/>
      <c r="N6406" s="596" t="s">
        <v>292</v>
      </c>
    </row>
    <row r="6407" spans="1:14" s="158" customFormat="1" ht="18" customHeight="1" x14ac:dyDescent="0.25">
      <c r="A6407" s="181">
        <v>24472</v>
      </c>
      <c r="B6407" s="701" t="s">
        <v>8926</v>
      </c>
      <c r="C6407" s="181" t="s">
        <v>8860</v>
      </c>
      <c r="D6407" s="181" t="s">
        <v>1079</v>
      </c>
      <c r="E6407" s="181" t="s">
        <v>8928</v>
      </c>
      <c r="F6407" s="181" t="s">
        <v>304</v>
      </c>
      <c r="G6407" s="181" t="s">
        <v>1081</v>
      </c>
      <c r="H6407" s="181" t="s">
        <v>5</v>
      </c>
      <c r="I6407" s="181" t="s">
        <v>8911</v>
      </c>
      <c r="J6407" s="181">
        <v>8080</v>
      </c>
      <c r="K6407" s="181">
        <v>18</v>
      </c>
      <c r="L6407" s="181"/>
      <c r="M6407" s="181"/>
      <c r="N6407" s="596" t="s">
        <v>292</v>
      </c>
    </row>
    <row r="6408" spans="1:14" s="158" customFormat="1" ht="18" customHeight="1" x14ac:dyDescent="0.25">
      <c r="A6408" s="181">
        <v>6281</v>
      </c>
      <c r="B6408" s="701" t="s">
        <v>8929</v>
      </c>
      <c r="C6408" s="181" t="s">
        <v>18903</v>
      </c>
      <c r="D6408" s="181" t="s">
        <v>1079</v>
      </c>
      <c r="E6408" s="181" t="s">
        <v>8928</v>
      </c>
      <c r="F6408" s="181" t="s">
        <v>304</v>
      </c>
      <c r="G6408" s="181" t="s">
        <v>1081</v>
      </c>
      <c r="H6408" s="181" t="s">
        <v>5</v>
      </c>
      <c r="I6408" s="181" t="s">
        <v>8931</v>
      </c>
      <c r="J6408" s="181">
        <v>7740</v>
      </c>
      <c r="K6408" s="181">
        <v>40</v>
      </c>
      <c r="L6408" s="181"/>
      <c r="M6408" s="181"/>
      <c r="N6408" s="596" t="s">
        <v>292</v>
      </c>
    </row>
    <row r="6409" spans="1:14" s="158" customFormat="1" ht="18" customHeight="1" x14ac:dyDescent="0.25">
      <c r="A6409" s="181">
        <v>4629</v>
      </c>
      <c r="B6409" s="701" t="s">
        <v>8932</v>
      </c>
      <c r="C6409" s="181" t="s">
        <v>13870</v>
      </c>
      <c r="D6409" s="181" t="s">
        <v>1079</v>
      </c>
      <c r="E6409" s="181" t="s">
        <v>8614</v>
      </c>
      <c r="F6409" s="181" t="s">
        <v>304</v>
      </c>
      <c r="G6409" s="181" t="s">
        <v>1081</v>
      </c>
      <c r="H6409" s="181" t="s">
        <v>5</v>
      </c>
      <c r="I6409" s="181" t="s">
        <v>604</v>
      </c>
      <c r="J6409" s="181">
        <v>7740</v>
      </c>
      <c r="K6409" s="181">
        <v>64</v>
      </c>
      <c r="L6409" s="181"/>
      <c r="M6409" s="181"/>
      <c r="N6409" s="596" t="s">
        <v>292</v>
      </c>
    </row>
    <row r="6410" spans="1:14" s="158" customFormat="1" ht="18" customHeight="1" x14ac:dyDescent="0.25">
      <c r="A6410" s="181">
        <v>13268</v>
      </c>
      <c r="B6410" s="701" t="s">
        <v>8933</v>
      </c>
      <c r="C6410" s="181" t="s">
        <v>8934</v>
      </c>
      <c r="D6410" s="181" t="s">
        <v>8935</v>
      </c>
      <c r="E6410" s="181" t="s">
        <v>8936</v>
      </c>
      <c r="F6410" s="181" t="s">
        <v>304</v>
      </c>
      <c r="G6410" s="181" t="s">
        <v>5282</v>
      </c>
      <c r="H6410" s="181" t="s">
        <v>6606</v>
      </c>
      <c r="I6410" s="181" t="s">
        <v>8864</v>
      </c>
      <c r="J6410" s="181">
        <v>27980</v>
      </c>
      <c r="K6410" s="181">
        <v>1</v>
      </c>
      <c r="L6410" s="181"/>
      <c r="M6410" s="181"/>
      <c r="N6410" s="596" t="s">
        <v>292</v>
      </c>
    </row>
    <row r="6411" spans="1:14" s="158" customFormat="1" ht="18" customHeight="1" x14ac:dyDescent="0.25">
      <c r="A6411" s="181">
        <v>30114</v>
      </c>
      <c r="B6411" s="701" t="s">
        <v>8938</v>
      </c>
      <c r="C6411" s="181" t="s">
        <v>13895</v>
      </c>
      <c r="D6411" s="181" t="s">
        <v>1098</v>
      </c>
      <c r="E6411" s="181" t="s">
        <v>8940</v>
      </c>
      <c r="F6411" s="181" t="s">
        <v>577</v>
      </c>
      <c r="G6411" s="181" t="s">
        <v>142</v>
      </c>
      <c r="H6411" s="181" t="s">
        <v>16407</v>
      </c>
      <c r="I6411" s="181" t="s">
        <v>8919</v>
      </c>
      <c r="J6411" s="181">
        <v>73050</v>
      </c>
      <c r="K6411" s="181">
        <v>4</v>
      </c>
      <c r="L6411" s="181"/>
      <c r="M6411" s="181"/>
      <c r="N6411" s="596" t="s">
        <v>292</v>
      </c>
    </row>
    <row r="6412" spans="1:14" s="158" customFormat="1" ht="18" customHeight="1" x14ac:dyDescent="0.25">
      <c r="A6412" s="181">
        <v>30105</v>
      </c>
      <c r="B6412" s="701" t="s">
        <v>18904</v>
      </c>
      <c r="C6412" s="181" t="s">
        <v>8573</v>
      </c>
      <c r="D6412" s="181" t="s">
        <v>1098</v>
      </c>
      <c r="E6412" s="181" t="s">
        <v>18905</v>
      </c>
      <c r="F6412" s="181" t="s">
        <v>577</v>
      </c>
      <c r="G6412" s="181" t="s">
        <v>142</v>
      </c>
      <c r="H6412" s="181" t="s">
        <v>16407</v>
      </c>
      <c r="I6412" s="181" t="s">
        <v>18906</v>
      </c>
      <c r="J6412" s="181">
        <v>65070</v>
      </c>
      <c r="K6412" s="181">
        <v>1</v>
      </c>
      <c r="L6412" s="181"/>
      <c r="M6412" s="181"/>
      <c r="N6412" s="596" t="s">
        <v>292</v>
      </c>
    </row>
    <row r="6413" spans="1:14" s="158" customFormat="1" ht="18" customHeight="1" x14ac:dyDescent="0.25">
      <c r="A6413" s="181">
        <v>30108</v>
      </c>
      <c r="B6413" s="701" t="s">
        <v>18907</v>
      </c>
      <c r="C6413" s="181" t="s">
        <v>8725</v>
      </c>
      <c r="D6413" s="181" t="s">
        <v>1098</v>
      </c>
      <c r="E6413" s="181" t="s">
        <v>8690</v>
      </c>
      <c r="F6413" s="181" t="s">
        <v>577</v>
      </c>
      <c r="G6413" s="181" t="s">
        <v>142</v>
      </c>
      <c r="H6413" s="181" t="s">
        <v>16407</v>
      </c>
      <c r="I6413" s="181" t="s">
        <v>18908</v>
      </c>
      <c r="J6413" s="181">
        <v>76730</v>
      </c>
      <c r="K6413" s="181">
        <v>1</v>
      </c>
      <c r="L6413" s="181"/>
      <c r="M6413" s="181"/>
      <c r="N6413" s="596" t="s">
        <v>292</v>
      </c>
    </row>
    <row r="6414" spans="1:14" s="158" customFormat="1" ht="18" customHeight="1" x14ac:dyDescent="0.25">
      <c r="A6414" s="181">
        <v>23769</v>
      </c>
      <c r="B6414" s="701" t="s">
        <v>8942</v>
      </c>
      <c r="C6414" s="181" t="s">
        <v>8761</v>
      </c>
      <c r="D6414" s="181" t="s">
        <v>1098</v>
      </c>
      <c r="E6414" s="181" t="s">
        <v>8902</v>
      </c>
      <c r="F6414" s="181" t="s">
        <v>304</v>
      </c>
      <c r="G6414" s="181" t="s">
        <v>708</v>
      </c>
      <c r="H6414" s="181" t="s">
        <v>5</v>
      </c>
      <c r="I6414" s="181" t="s">
        <v>8925</v>
      </c>
      <c r="J6414" s="181">
        <v>82190</v>
      </c>
      <c r="K6414" s="181">
        <v>51</v>
      </c>
      <c r="L6414" s="181"/>
      <c r="M6414" s="181"/>
      <c r="N6414" s="596" t="s">
        <v>292</v>
      </c>
    </row>
    <row r="6415" spans="1:14" s="158" customFormat="1" ht="18" customHeight="1" x14ac:dyDescent="0.25">
      <c r="A6415" s="181">
        <v>17765</v>
      </c>
      <c r="B6415" s="701" t="s">
        <v>17595</v>
      </c>
      <c r="C6415" s="181" t="s">
        <v>8758</v>
      </c>
      <c r="D6415" s="181" t="s">
        <v>1098</v>
      </c>
      <c r="E6415" s="181" t="s">
        <v>8635</v>
      </c>
      <c r="F6415" s="181" t="s">
        <v>577</v>
      </c>
      <c r="G6415" s="181" t="s">
        <v>708</v>
      </c>
      <c r="H6415" s="181" t="s">
        <v>5</v>
      </c>
      <c r="I6415" s="181" t="s">
        <v>2841</v>
      </c>
      <c r="J6415" s="181">
        <v>52680</v>
      </c>
      <c r="K6415" s="181">
        <v>2</v>
      </c>
      <c r="L6415" s="181"/>
      <c r="M6415" s="181"/>
      <c r="N6415" s="596" t="s">
        <v>292</v>
      </c>
    </row>
    <row r="6416" spans="1:14" s="158" customFormat="1" ht="18" customHeight="1" x14ac:dyDescent="0.25">
      <c r="A6416" s="181">
        <v>18239</v>
      </c>
      <c r="B6416" s="701" t="s">
        <v>15984</v>
      </c>
      <c r="C6416" s="181" t="s">
        <v>11103</v>
      </c>
      <c r="D6416" s="181" t="s">
        <v>1098</v>
      </c>
      <c r="E6416" s="181" t="s">
        <v>15985</v>
      </c>
      <c r="F6416" s="181" t="s">
        <v>577</v>
      </c>
      <c r="G6416" s="181" t="s">
        <v>142</v>
      </c>
      <c r="H6416" s="181" t="s">
        <v>16407</v>
      </c>
      <c r="I6416" s="181" t="s">
        <v>834</v>
      </c>
      <c r="J6416" s="181">
        <v>78560</v>
      </c>
      <c r="K6416" s="181">
        <v>14</v>
      </c>
      <c r="L6416" s="181"/>
      <c r="M6416" s="181"/>
      <c r="N6416" s="596" t="s">
        <v>292</v>
      </c>
    </row>
    <row r="6417" spans="1:14" s="158" customFormat="1" ht="18" customHeight="1" x14ac:dyDescent="0.25">
      <c r="A6417" s="181">
        <v>17439</v>
      </c>
      <c r="B6417" s="701" t="s">
        <v>15986</v>
      </c>
      <c r="C6417" s="181" t="s">
        <v>8939</v>
      </c>
      <c r="D6417" s="181" t="s">
        <v>1098</v>
      </c>
      <c r="E6417" s="181" t="s">
        <v>15985</v>
      </c>
      <c r="F6417" s="181" t="s">
        <v>577</v>
      </c>
      <c r="G6417" s="181" t="s">
        <v>708</v>
      </c>
      <c r="H6417" s="181" t="s">
        <v>5</v>
      </c>
      <c r="I6417" s="181" t="s">
        <v>834</v>
      </c>
      <c r="J6417" s="181">
        <v>117280</v>
      </c>
      <c r="K6417" s="181">
        <v>2</v>
      </c>
      <c r="L6417" s="181"/>
      <c r="M6417" s="181"/>
      <c r="N6417" s="596" t="s">
        <v>292</v>
      </c>
    </row>
    <row r="6418" spans="1:14" s="158" customFormat="1" ht="18" customHeight="1" x14ac:dyDescent="0.25">
      <c r="A6418" s="181">
        <v>9156</v>
      </c>
      <c r="B6418" s="701" t="s">
        <v>17596</v>
      </c>
      <c r="C6418" s="181" t="s">
        <v>17597</v>
      </c>
      <c r="D6418" s="181" t="s">
        <v>1098</v>
      </c>
      <c r="E6418" s="181" t="s">
        <v>15985</v>
      </c>
      <c r="F6418" s="181" t="s">
        <v>577</v>
      </c>
      <c r="G6418" s="181" t="s">
        <v>708</v>
      </c>
      <c r="H6418" s="181" t="s">
        <v>5</v>
      </c>
      <c r="I6418" s="181" t="s">
        <v>834</v>
      </c>
      <c r="J6418" s="181">
        <v>113070</v>
      </c>
      <c r="K6418" s="181">
        <v>2</v>
      </c>
      <c r="L6418" s="181"/>
      <c r="M6418" s="181"/>
      <c r="N6418" s="596" t="s">
        <v>292</v>
      </c>
    </row>
    <row r="6419" spans="1:14" s="158" customFormat="1" ht="18" customHeight="1" x14ac:dyDescent="0.25">
      <c r="A6419" s="181">
        <v>18240</v>
      </c>
      <c r="B6419" s="701" t="s">
        <v>8945</v>
      </c>
      <c r="C6419" s="181" t="s">
        <v>8898</v>
      </c>
      <c r="D6419" s="181" t="s">
        <v>1098</v>
      </c>
      <c r="E6419" s="181" t="s">
        <v>8947</v>
      </c>
      <c r="F6419" s="181" t="s">
        <v>577</v>
      </c>
      <c r="G6419" s="181" t="s">
        <v>142</v>
      </c>
      <c r="H6419" s="181" t="s">
        <v>16407</v>
      </c>
      <c r="I6419" s="181" t="s">
        <v>8937</v>
      </c>
      <c r="J6419" s="181">
        <v>47700</v>
      </c>
      <c r="K6419" s="181">
        <v>2</v>
      </c>
      <c r="L6419" s="181"/>
      <c r="M6419" s="181"/>
      <c r="N6419" s="596" t="s">
        <v>292</v>
      </c>
    </row>
    <row r="6420" spans="1:14" s="158" customFormat="1" ht="18" customHeight="1" x14ac:dyDescent="0.25">
      <c r="A6420" s="181">
        <v>17251</v>
      </c>
      <c r="B6420" s="701" t="s">
        <v>8948</v>
      </c>
      <c r="C6420" s="181" t="s">
        <v>8939</v>
      </c>
      <c r="D6420" s="181" t="s">
        <v>1098</v>
      </c>
      <c r="E6420" s="181" t="s">
        <v>8667</v>
      </c>
      <c r="F6420" s="181" t="s">
        <v>577</v>
      </c>
      <c r="G6420" s="181" t="s">
        <v>708</v>
      </c>
      <c r="H6420" s="181" t="s">
        <v>5</v>
      </c>
      <c r="I6420" s="181" t="s">
        <v>8949</v>
      </c>
      <c r="J6420" s="181">
        <v>48270</v>
      </c>
      <c r="K6420" s="181">
        <v>22</v>
      </c>
      <c r="L6420" s="181"/>
      <c r="M6420" s="181"/>
      <c r="N6420" s="596" t="s">
        <v>292</v>
      </c>
    </row>
    <row r="6421" spans="1:14" s="158" customFormat="1" ht="18" customHeight="1" x14ac:dyDescent="0.25">
      <c r="A6421" s="181">
        <v>30115</v>
      </c>
      <c r="B6421" s="701" t="s">
        <v>8950</v>
      </c>
      <c r="C6421" s="181" t="s">
        <v>8764</v>
      </c>
      <c r="D6421" s="181" t="s">
        <v>1098</v>
      </c>
      <c r="E6421" s="181" t="s">
        <v>8951</v>
      </c>
      <c r="F6421" s="181" t="s">
        <v>577</v>
      </c>
      <c r="G6421" s="181" t="s">
        <v>142</v>
      </c>
      <c r="H6421" s="181" t="s">
        <v>16407</v>
      </c>
      <c r="I6421" s="181" t="s">
        <v>13898</v>
      </c>
      <c r="J6421" s="181">
        <v>73890</v>
      </c>
      <c r="K6421" s="181">
        <v>5</v>
      </c>
      <c r="L6421" s="181"/>
      <c r="M6421" s="181"/>
      <c r="N6421" s="596" t="s">
        <v>292</v>
      </c>
    </row>
    <row r="6422" spans="1:14" s="158" customFormat="1" ht="18" customHeight="1" x14ac:dyDescent="0.25">
      <c r="A6422" s="181">
        <v>1439</v>
      </c>
      <c r="B6422" s="701" t="s">
        <v>13906</v>
      </c>
      <c r="C6422" s="181" t="s">
        <v>8717</v>
      </c>
      <c r="D6422" s="181" t="s">
        <v>1098</v>
      </c>
      <c r="E6422" s="181" t="s">
        <v>13907</v>
      </c>
      <c r="F6422" s="181" t="s">
        <v>577</v>
      </c>
      <c r="G6422" s="181" t="s">
        <v>708</v>
      </c>
      <c r="H6422" s="181" t="s">
        <v>5</v>
      </c>
      <c r="I6422" s="181" t="s">
        <v>7056</v>
      </c>
      <c r="J6422" s="181">
        <v>57390</v>
      </c>
      <c r="K6422" s="181">
        <v>2</v>
      </c>
      <c r="L6422" s="181"/>
      <c r="M6422" s="181"/>
      <c r="N6422" s="596" t="s">
        <v>292</v>
      </c>
    </row>
    <row r="6423" spans="1:14" s="158" customFormat="1" ht="18" customHeight="1" x14ac:dyDescent="0.25">
      <c r="A6423" s="181">
        <v>24938</v>
      </c>
      <c r="B6423" s="701" t="s">
        <v>8953</v>
      </c>
      <c r="C6423" s="181" t="s">
        <v>8496</v>
      </c>
      <c r="D6423" s="181" t="s">
        <v>1112</v>
      </c>
      <c r="E6423" s="181" t="s">
        <v>8955</v>
      </c>
      <c r="F6423" s="181" t="s">
        <v>304</v>
      </c>
      <c r="G6423" s="181" t="s">
        <v>1113</v>
      </c>
      <c r="H6423" s="181" t="s">
        <v>11261</v>
      </c>
      <c r="I6423" s="181" t="s">
        <v>8956</v>
      </c>
      <c r="J6423" s="181">
        <v>64650</v>
      </c>
      <c r="K6423" s="181">
        <v>11</v>
      </c>
      <c r="L6423" s="181"/>
      <c r="M6423" s="181"/>
      <c r="N6423" s="596" t="s">
        <v>292</v>
      </c>
    </row>
    <row r="6424" spans="1:14" s="158" customFormat="1" ht="18" customHeight="1" x14ac:dyDescent="0.25">
      <c r="A6424" s="181">
        <v>30142</v>
      </c>
      <c r="B6424" s="701">
        <v>280158055</v>
      </c>
      <c r="C6424" s="181" t="s">
        <v>18879</v>
      </c>
      <c r="D6424" s="181" t="s">
        <v>1112</v>
      </c>
      <c r="E6424" s="181" t="s">
        <v>13908</v>
      </c>
      <c r="F6424" s="181" t="s">
        <v>304</v>
      </c>
      <c r="G6424" s="181" t="s">
        <v>1113</v>
      </c>
      <c r="H6424" s="181" t="s">
        <v>7</v>
      </c>
      <c r="I6424" s="181" t="s">
        <v>13898</v>
      </c>
      <c r="J6424" s="181">
        <v>70010</v>
      </c>
      <c r="K6424" s="181">
        <v>16</v>
      </c>
      <c r="L6424" s="181"/>
      <c r="M6424" s="181"/>
      <c r="N6424" s="596" t="s">
        <v>292</v>
      </c>
    </row>
    <row r="6425" spans="1:14" s="158" customFormat="1" ht="18" customHeight="1" x14ac:dyDescent="0.25">
      <c r="A6425" s="181">
        <v>30145</v>
      </c>
      <c r="B6425" s="701">
        <v>280150931</v>
      </c>
      <c r="C6425" s="181" t="s">
        <v>12686</v>
      </c>
      <c r="D6425" s="181" t="s">
        <v>1112</v>
      </c>
      <c r="E6425" s="181" t="s">
        <v>13909</v>
      </c>
      <c r="F6425" s="181" t="s">
        <v>304</v>
      </c>
      <c r="G6425" s="181" t="s">
        <v>1113</v>
      </c>
      <c r="H6425" s="181" t="s">
        <v>7</v>
      </c>
      <c r="I6425" s="181" t="s">
        <v>13899</v>
      </c>
      <c r="J6425" s="181">
        <v>77400</v>
      </c>
      <c r="K6425" s="181">
        <v>20</v>
      </c>
      <c r="L6425" s="181"/>
      <c r="M6425" s="181"/>
      <c r="N6425" s="596" t="s">
        <v>292</v>
      </c>
    </row>
    <row r="6426" spans="1:14" s="158" customFormat="1" ht="18" customHeight="1" x14ac:dyDescent="0.25">
      <c r="A6426" s="181">
        <v>30147</v>
      </c>
      <c r="B6426" s="701">
        <v>280155900</v>
      </c>
      <c r="C6426" s="181" t="s">
        <v>15968</v>
      </c>
      <c r="D6426" s="181" t="s">
        <v>1112</v>
      </c>
      <c r="E6426" s="181" t="s">
        <v>13910</v>
      </c>
      <c r="F6426" s="181" t="s">
        <v>304</v>
      </c>
      <c r="G6426" s="181" t="s">
        <v>1113</v>
      </c>
      <c r="H6426" s="181" t="s">
        <v>7</v>
      </c>
      <c r="I6426" s="181" t="s">
        <v>13899</v>
      </c>
      <c r="J6426" s="181">
        <v>59780</v>
      </c>
      <c r="K6426" s="181">
        <v>20</v>
      </c>
      <c r="L6426" s="181"/>
      <c r="M6426" s="181"/>
      <c r="N6426" s="596" t="s">
        <v>292</v>
      </c>
    </row>
    <row r="6427" spans="1:14" s="158" customFormat="1" ht="18" customHeight="1" x14ac:dyDescent="0.25">
      <c r="A6427" s="181">
        <v>30149</v>
      </c>
      <c r="B6427" s="701">
        <v>280155734</v>
      </c>
      <c r="C6427" s="181" t="s">
        <v>8896</v>
      </c>
      <c r="D6427" s="181" t="s">
        <v>1112</v>
      </c>
      <c r="E6427" s="181" t="s">
        <v>13911</v>
      </c>
      <c r="F6427" s="181" t="s">
        <v>304</v>
      </c>
      <c r="G6427" s="181" t="s">
        <v>1113</v>
      </c>
      <c r="H6427" s="181" t="s">
        <v>7</v>
      </c>
      <c r="I6427" s="181" t="s">
        <v>13899</v>
      </c>
      <c r="J6427" s="181">
        <v>59780</v>
      </c>
      <c r="K6427" s="181">
        <v>20</v>
      </c>
      <c r="L6427" s="181"/>
      <c r="M6427" s="181"/>
      <c r="N6427" s="596" t="s">
        <v>292</v>
      </c>
    </row>
    <row r="6428" spans="1:14" s="158" customFormat="1" ht="18" customHeight="1" x14ac:dyDescent="0.25">
      <c r="A6428" s="181">
        <v>28498</v>
      </c>
      <c r="B6428" s="701" t="s">
        <v>8962</v>
      </c>
      <c r="C6428" s="181" t="s">
        <v>17602</v>
      </c>
      <c r="D6428" s="181" t="s">
        <v>1124</v>
      </c>
      <c r="E6428" s="181" t="s">
        <v>8963</v>
      </c>
      <c r="F6428" s="181" t="s">
        <v>577</v>
      </c>
      <c r="G6428" s="181" t="s">
        <v>138</v>
      </c>
      <c r="H6428" s="181" t="s">
        <v>7</v>
      </c>
      <c r="I6428" s="181" t="s">
        <v>4902</v>
      </c>
      <c r="J6428" s="181">
        <v>392410</v>
      </c>
      <c r="K6428" s="181">
        <v>10</v>
      </c>
      <c r="L6428" s="181"/>
      <c r="M6428" s="181"/>
      <c r="N6428" s="596" t="s">
        <v>292</v>
      </c>
    </row>
    <row r="6429" spans="1:14" s="158" customFormat="1" ht="18" customHeight="1" x14ac:dyDescent="0.25">
      <c r="A6429" s="181">
        <v>17128</v>
      </c>
      <c r="B6429" s="701">
        <v>37000</v>
      </c>
      <c r="C6429" s="181" t="s">
        <v>8946</v>
      </c>
      <c r="D6429" s="181" t="s">
        <v>1132</v>
      </c>
      <c r="E6429" s="181" t="s">
        <v>8964</v>
      </c>
      <c r="F6429" s="181" t="s">
        <v>577</v>
      </c>
      <c r="G6429" s="181" t="s">
        <v>1077</v>
      </c>
      <c r="H6429" s="181" t="s">
        <v>5</v>
      </c>
      <c r="I6429" s="181" t="s">
        <v>1047</v>
      </c>
      <c r="J6429" s="181">
        <v>19150</v>
      </c>
      <c r="K6429" s="181">
        <v>9</v>
      </c>
      <c r="L6429" s="181"/>
      <c r="M6429" s="181"/>
      <c r="N6429" s="596" t="s">
        <v>292</v>
      </c>
    </row>
    <row r="6430" spans="1:14" s="158" customFormat="1" ht="18" customHeight="1" x14ac:dyDescent="0.25">
      <c r="A6430" s="181">
        <v>24353</v>
      </c>
      <c r="B6430" s="701">
        <v>242898</v>
      </c>
      <c r="C6430" s="181" t="s">
        <v>12689</v>
      </c>
      <c r="D6430" s="181" t="s">
        <v>1132</v>
      </c>
      <c r="E6430" s="181" t="s">
        <v>8965</v>
      </c>
      <c r="F6430" s="181" t="s">
        <v>577</v>
      </c>
      <c r="G6430" s="181" t="s">
        <v>550</v>
      </c>
      <c r="H6430" s="181" t="s">
        <v>5</v>
      </c>
      <c r="I6430" s="181" t="s">
        <v>8936</v>
      </c>
      <c r="J6430" s="181">
        <v>23380</v>
      </c>
      <c r="K6430" s="181">
        <v>10</v>
      </c>
      <c r="L6430" s="181"/>
      <c r="M6430" s="181"/>
      <c r="N6430" s="596" t="s">
        <v>292</v>
      </c>
    </row>
    <row r="6431" spans="1:14" s="158" customFormat="1" ht="18" customHeight="1" x14ac:dyDescent="0.25">
      <c r="A6431" s="181">
        <v>18209</v>
      </c>
      <c r="B6431" s="701" t="s">
        <v>14417</v>
      </c>
      <c r="C6431" s="181" t="s">
        <v>10991</v>
      </c>
      <c r="D6431" s="181" t="s">
        <v>1132</v>
      </c>
      <c r="E6431" s="181" t="s">
        <v>9079</v>
      </c>
      <c r="F6431" s="181" t="s">
        <v>304</v>
      </c>
      <c r="G6431" s="181" t="s">
        <v>1077</v>
      </c>
      <c r="H6431" s="181" t="s">
        <v>5</v>
      </c>
      <c r="I6431" s="181" t="s">
        <v>8968</v>
      </c>
      <c r="J6431" s="181">
        <v>19150</v>
      </c>
      <c r="K6431" s="181">
        <v>22</v>
      </c>
      <c r="L6431" s="181"/>
      <c r="M6431" s="181"/>
      <c r="N6431" s="596" t="s">
        <v>292</v>
      </c>
    </row>
    <row r="6432" spans="1:14" s="158" customFormat="1" ht="18" customHeight="1" x14ac:dyDescent="0.25">
      <c r="A6432" s="181">
        <v>21156</v>
      </c>
      <c r="B6432" s="701" t="s">
        <v>14418</v>
      </c>
      <c r="C6432" s="181" t="s">
        <v>11471</v>
      </c>
      <c r="D6432" s="181" t="s">
        <v>1132</v>
      </c>
      <c r="E6432" s="181" t="s">
        <v>8614</v>
      </c>
      <c r="F6432" s="181" t="s">
        <v>577</v>
      </c>
      <c r="G6432" s="181" t="s">
        <v>1077</v>
      </c>
      <c r="H6432" s="181" t="s">
        <v>5</v>
      </c>
      <c r="I6432" s="181" t="s">
        <v>2433</v>
      </c>
      <c r="J6432" s="181">
        <v>19150</v>
      </c>
      <c r="K6432" s="181">
        <v>4</v>
      </c>
      <c r="L6432" s="181"/>
      <c r="M6432" s="181"/>
      <c r="N6432" s="596" t="s">
        <v>292</v>
      </c>
    </row>
    <row r="6433" spans="1:14" s="158" customFormat="1" ht="18" customHeight="1" x14ac:dyDescent="0.25">
      <c r="A6433" s="181">
        <v>26465</v>
      </c>
      <c r="B6433" s="701">
        <v>46400</v>
      </c>
      <c r="C6433" s="181" t="s">
        <v>8866</v>
      </c>
      <c r="D6433" s="181" t="s">
        <v>1132</v>
      </c>
      <c r="E6433" s="181" t="s">
        <v>8610</v>
      </c>
      <c r="F6433" s="181" t="s">
        <v>577</v>
      </c>
      <c r="G6433" s="181" t="s">
        <v>1077</v>
      </c>
      <c r="H6433" s="181" t="s">
        <v>5</v>
      </c>
      <c r="I6433" s="181" t="s">
        <v>8958</v>
      </c>
      <c r="J6433" s="181">
        <v>19150</v>
      </c>
      <c r="K6433" s="181">
        <v>56</v>
      </c>
      <c r="L6433" s="181"/>
      <c r="M6433" s="181"/>
      <c r="N6433" s="596" t="s">
        <v>292</v>
      </c>
    </row>
    <row r="6434" spans="1:14" s="158" customFormat="1" ht="18" customHeight="1" x14ac:dyDescent="0.25">
      <c r="A6434" s="181">
        <v>25415</v>
      </c>
      <c r="B6434" s="701" t="s">
        <v>12688</v>
      </c>
      <c r="C6434" s="181" t="s">
        <v>12689</v>
      </c>
      <c r="D6434" s="181" t="s">
        <v>1146</v>
      </c>
      <c r="E6434" s="181" t="s">
        <v>8966</v>
      </c>
      <c r="F6434" s="181" t="s">
        <v>304</v>
      </c>
      <c r="G6434" s="181" t="s">
        <v>567</v>
      </c>
      <c r="H6434" s="181" t="s">
        <v>5</v>
      </c>
      <c r="I6434" s="181" t="s">
        <v>11474</v>
      </c>
      <c r="J6434" s="181">
        <v>135810</v>
      </c>
      <c r="K6434" s="181">
        <v>2</v>
      </c>
      <c r="L6434" s="181"/>
      <c r="M6434" s="181"/>
      <c r="N6434" s="596" t="s">
        <v>292</v>
      </c>
    </row>
    <row r="6435" spans="1:14" s="158" customFormat="1" ht="18" customHeight="1" x14ac:dyDescent="0.25">
      <c r="A6435" s="181">
        <v>29806</v>
      </c>
      <c r="B6435" s="701">
        <v>27661</v>
      </c>
      <c r="C6435" s="181" t="s">
        <v>8952</v>
      </c>
      <c r="D6435" s="181" t="s">
        <v>1165</v>
      </c>
      <c r="E6435" s="181" t="s">
        <v>8967</v>
      </c>
      <c r="F6435" s="181" t="s">
        <v>304</v>
      </c>
      <c r="G6435" s="181" t="s">
        <v>567</v>
      </c>
      <c r="H6435" s="181" t="s">
        <v>5</v>
      </c>
      <c r="I6435" s="181" t="s">
        <v>8968</v>
      </c>
      <c r="J6435" s="181">
        <v>12510</v>
      </c>
      <c r="K6435" s="181">
        <v>5</v>
      </c>
      <c r="L6435" s="181"/>
      <c r="M6435" s="181"/>
      <c r="N6435" s="596" t="s">
        <v>292</v>
      </c>
    </row>
    <row r="6436" spans="1:14" s="158" customFormat="1" ht="18" customHeight="1" x14ac:dyDescent="0.25">
      <c r="A6436" s="181">
        <v>27951</v>
      </c>
      <c r="B6436" s="701">
        <v>27612</v>
      </c>
      <c r="C6436" s="181" t="s">
        <v>11732</v>
      </c>
      <c r="D6436" s="181" t="s">
        <v>1165</v>
      </c>
      <c r="E6436" s="181" t="s">
        <v>8969</v>
      </c>
      <c r="F6436" s="181" t="s">
        <v>304</v>
      </c>
      <c r="G6436" s="181" t="s">
        <v>567</v>
      </c>
      <c r="H6436" s="181" t="s">
        <v>5</v>
      </c>
      <c r="I6436" s="181" t="s">
        <v>8970</v>
      </c>
      <c r="J6436" s="181">
        <v>8840</v>
      </c>
      <c r="K6436" s="181">
        <v>3</v>
      </c>
      <c r="L6436" s="181"/>
      <c r="M6436" s="181"/>
      <c r="N6436" s="596" t="s">
        <v>292</v>
      </c>
    </row>
    <row r="6437" spans="1:14" s="158" customFormat="1" ht="18" customHeight="1" x14ac:dyDescent="0.25">
      <c r="A6437" s="181">
        <v>27939</v>
      </c>
      <c r="B6437" s="701">
        <v>27600</v>
      </c>
      <c r="C6437" s="181" t="s">
        <v>8860</v>
      </c>
      <c r="D6437" s="181" t="s">
        <v>1165</v>
      </c>
      <c r="E6437" s="181" t="s">
        <v>8971</v>
      </c>
      <c r="F6437" s="181" t="s">
        <v>304</v>
      </c>
      <c r="G6437" s="181" t="s">
        <v>567</v>
      </c>
      <c r="H6437" s="181" t="s">
        <v>5</v>
      </c>
      <c r="I6437" s="181" t="s">
        <v>8958</v>
      </c>
      <c r="J6437" s="181">
        <v>8770</v>
      </c>
      <c r="K6437" s="181">
        <v>2</v>
      </c>
      <c r="L6437" s="181"/>
      <c r="M6437" s="181"/>
      <c r="N6437" s="596" t="s">
        <v>292</v>
      </c>
    </row>
    <row r="6438" spans="1:14" s="158" customFormat="1" ht="18" customHeight="1" x14ac:dyDescent="0.25">
      <c r="A6438" s="181">
        <v>27950</v>
      </c>
      <c r="B6438" s="701">
        <v>27611</v>
      </c>
      <c r="C6438" s="181" t="s">
        <v>12690</v>
      </c>
      <c r="D6438" s="181" t="s">
        <v>1165</v>
      </c>
      <c r="E6438" s="181" t="s">
        <v>8966</v>
      </c>
      <c r="F6438" s="181" t="s">
        <v>304</v>
      </c>
      <c r="G6438" s="181" t="s">
        <v>567</v>
      </c>
      <c r="H6438" s="181" t="s">
        <v>5</v>
      </c>
      <c r="I6438" s="181" t="s">
        <v>13912</v>
      </c>
      <c r="J6438" s="181">
        <v>16700</v>
      </c>
      <c r="K6438" s="181">
        <v>1</v>
      </c>
      <c r="L6438" s="181"/>
      <c r="M6438" s="181"/>
      <c r="N6438" s="596" t="s">
        <v>292</v>
      </c>
    </row>
    <row r="6439" spans="1:14" s="158" customFormat="1" ht="18" customHeight="1" x14ac:dyDescent="0.25">
      <c r="A6439" s="181">
        <v>27930</v>
      </c>
      <c r="B6439" s="701">
        <v>27550</v>
      </c>
      <c r="C6439" s="181" t="s">
        <v>18899</v>
      </c>
      <c r="D6439" s="181" t="s">
        <v>1165</v>
      </c>
      <c r="E6439" s="181" t="s">
        <v>8690</v>
      </c>
      <c r="F6439" s="181" t="s">
        <v>304</v>
      </c>
      <c r="G6439" s="181" t="s">
        <v>567</v>
      </c>
      <c r="H6439" s="181" t="s">
        <v>5</v>
      </c>
      <c r="I6439" s="181" t="s">
        <v>17258</v>
      </c>
      <c r="J6439" s="181">
        <v>11050</v>
      </c>
      <c r="K6439" s="181">
        <v>2</v>
      </c>
      <c r="L6439" s="181"/>
      <c r="M6439" s="181"/>
      <c r="N6439" s="596" t="s">
        <v>292</v>
      </c>
    </row>
    <row r="6440" spans="1:14" s="158" customFormat="1" ht="18" customHeight="1" x14ac:dyDescent="0.25">
      <c r="A6440" s="181">
        <v>25413</v>
      </c>
      <c r="B6440" s="701" t="s">
        <v>8972</v>
      </c>
      <c r="C6440" s="181" t="s">
        <v>8959</v>
      </c>
      <c r="D6440" s="181" t="s">
        <v>1165</v>
      </c>
      <c r="E6440" s="181" t="s">
        <v>8973</v>
      </c>
      <c r="F6440" s="181" t="s">
        <v>304</v>
      </c>
      <c r="G6440" s="181" t="s">
        <v>567</v>
      </c>
      <c r="H6440" s="181" t="s">
        <v>5</v>
      </c>
      <c r="I6440" s="181" t="s">
        <v>8960</v>
      </c>
      <c r="J6440" s="181">
        <v>12520</v>
      </c>
      <c r="K6440" s="181">
        <v>37</v>
      </c>
      <c r="L6440" s="181"/>
      <c r="M6440" s="181"/>
      <c r="N6440" s="596" t="s">
        <v>292</v>
      </c>
    </row>
    <row r="6441" spans="1:14" s="158" customFormat="1" ht="18" customHeight="1" x14ac:dyDescent="0.25">
      <c r="A6441" s="181">
        <v>25450</v>
      </c>
      <c r="B6441" s="701" t="s">
        <v>8974</v>
      </c>
      <c r="C6441" s="181" t="s">
        <v>8961</v>
      </c>
      <c r="D6441" s="181" t="s">
        <v>1165</v>
      </c>
      <c r="E6441" s="181" t="s">
        <v>8975</v>
      </c>
      <c r="F6441" s="181" t="s">
        <v>304</v>
      </c>
      <c r="G6441" s="181" t="s">
        <v>567</v>
      </c>
      <c r="H6441" s="181" t="s">
        <v>5</v>
      </c>
      <c r="I6441" s="181" t="s">
        <v>659</v>
      </c>
      <c r="J6441" s="181">
        <v>13900</v>
      </c>
      <c r="K6441" s="181">
        <v>70</v>
      </c>
      <c r="L6441" s="181"/>
      <c r="M6441" s="181"/>
      <c r="N6441" s="596" t="s">
        <v>292</v>
      </c>
    </row>
    <row r="6442" spans="1:14" s="158" customFormat="1" ht="18" customHeight="1" x14ac:dyDescent="0.25">
      <c r="A6442" s="181">
        <v>25739</v>
      </c>
      <c r="B6442" s="701" t="s">
        <v>8976</v>
      </c>
      <c r="C6442" s="181" t="s">
        <v>8934</v>
      </c>
      <c r="D6442" s="181" t="s">
        <v>1165</v>
      </c>
      <c r="E6442" s="181" t="s">
        <v>8977</v>
      </c>
      <c r="F6442" s="181" t="s">
        <v>304</v>
      </c>
      <c r="G6442" s="181" t="s">
        <v>567</v>
      </c>
      <c r="H6442" s="181" t="s">
        <v>5</v>
      </c>
      <c r="I6442" s="181" t="s">
        <v>2698</v>
      </c>
      <c r="J6442" s="181">
        <v>11700</v>
      </c>
      <c r="K6442" s="181">
        <v>5</v>
      </c>
      <c r="L6442" s="181"/>
      <c r="M6442" s="181"/>
      <c r="N6442" s="596" t="s">
        <v>292</v>
      </c>
    </row>
    <row r="6443" spans="1:14" s="158" customFormat="1" ht="18" customHeight="1" x14ac:dyDescent="0.25">
      <c r="A6443" s="181">
        <v>27963</v>
      </c>
      <c r="B6443" s="701">
        <v>27888</v>
      </c>
      <c r="C6443" s="181" t="s">
        <v>8985</v>
      </c>
      <c r="D6443" s="181" t="s">
        <v>1165</v>
      </c>
      <c r="E6443" s="181" t="s">
        <v>11472</v>
      </c>
      <c r="F6443" s="181" t="s">
        <v>304</v>
      </c>
      <c r="G6443" s="181" t="s">
        <v>567</v>
      </c>
      <c r="H6443" s="181" t="s">
        <v>5</v>
      </c>
      <c r="I6443" s="181" t="s">
        <v>11473</v>
      </c>
      <c r="J6443" s="181">
        <v>8720</v>
      </c>
      <c r="K6443" s="181">
        <v>2</v>
      </c>
      <c r="L6443" s="181"/>
      <c r="M6443" s="181"/>
      <c r="N6443" s="596" t="s">
        <v>292</v>
      </c>
    </row>
    <row r="6444" spans="1:14" s="158" customFormat="1" ht="18" customHeight="1" x14ac:dyDescent="0.25">
      <c r="A6444" s="181">
        <v>25449</v>
      </c>
      <c r="B6444" s="701" t="s">
        <v>17259</v>
      </c>
      <c r="C6444" s="181" t="s">
        <v>8727</v>
      </c>
      <c r="D6444" s="181" t="s">
        <v>1165</v>
      </c>
      <c r="E6444" s="181" t="s">
        <v>17260</v>
      </c>
      <c r="F6444" s="181" t="s">
        <v>304</v>
      </c>
      <c r="G6444" s="181" t="s">
        <v>567</v>
      </c>
      <c r="H6444" s="181" t="s">
        <v>5</v>
      </c>
      <c r="I6444" s="181" t="s">
        <v>17261</v>
      </c>
      <c r="J6444" s="181">
        <v>24640</v>
      </c>
      <c r="K6444" s="181">
        <v>8</v>
      </c>
      <c r="L6444" s="181"/>
      <c r="M6444" s="181"/>
      <c r="N6444" s="596" t="s">
        <v>292</v>
      </c>
    </row>
    <row r="6445" spans="1:14" s="158" customFormat="1" ht="18" customHeight="1" x14ac:dyDescent="0.25">
      <c r="A6445" s="181">
        <v>29171</v>
      </c>
      <c r="B6445" s="701">
        <v>28220</v>
      </c>
      <c r="C6445" s="181" t="s">
        <v>12690</v>
      </c>
      <c r="D6445" s="181" t="s">
        <v>1165</v>
      </c>
      <c r="E6445" s="181" t="s">
        <v>12691</v>
      </c>
      <c r="F6445" s="181" t="s">
        <v>304</v>
      </c>
      <c r="G6445" s="181" t="s">
        <v>567</v>
      </c>
      <c r="H6445" s="181" t="s">
        <v>5</v>
      </c>
      <c r="I6445" s="181" t="s">
        <v>8990</v>
      </c>
      <c r="J6445" s="181">
        <v>8920</v>
      </c>
      <c r="K6445" s="181">
        <v>3</v>
      </c>
      <c r="L6445" s="181"/>
      <c r="M6445" s="181"/>
      <c r="N6445" s="596" t="s">
        <v>292</v>
      </c>
    </row>
    <row r="6446" spans="1:14" s="158" customFormat="1" ht="18" customHeight="1" x14ac:dyDescent="0.25">
      <c r="A6446" s="181">
        <v>29807</v>
      </c>
      <c r="B6446" s="701">
        <v>27664</v>
      </c>
      <c r="C6446" s="181" t="s">
        <v>13874</v>
      </c>
      <c r="D6446" s="181" t="s">
        <v>1176</v>
      </c>
      <c r="E6446" s="181" t="s">
        <v>8967</v>
      </c>
      <c r="F6446" s="181" t="s">
        <v>304</v>
      </c>
      <c r="G6446" s="181" t="s">
        <v>567</v>
      </c>
      <c r="H6446" s="181" t="s">
        <v>5</v>
      </c>
      <c r="I6446" s="181" t="s">
        <v>8968</v>
      </c>
      <c r="J6446" s="181">
        <v>11120</v>
      </c>
      <c r="K6446" s="181">
        <v>2</v>
      </c>
      <c r="L6446" s="181"/>
      <c r="M6446" s="181"/>
      <c r="N6446" s="596" t="s">
        <v>292</v>
      </c>
    </row>
    <row r="6447" spans="1:14" s="158" customFormat="1" ht="18" customHeight="1" x14ac:dyDescent="0.25">
      <c r="A6447" s="181">
        <v>27952</v>
      </c>
      <c r="B6447" s="701">
        <v>27613</v>
      </c>
      <c r="C6447" s="181" t="s">
        <v>18909</v>
      </c>
      <c r="D6447" s="181" t="s">
        <v>1176</v>
      </c>
      <c r="E6447" s="181" t="s">
        <v>8969</v>
      </c>
      <c r="F6447" s="181" t="s">
        <v>304</v>
      </c>
      <c r="G6447" s="181" t="s">
        <v>567</v>
      </c>
      <c r="H6447" s="181" t="s">
        <v>5</v>
      </c>
      <c r="I6447" s="181" t="s">
        <v>8980</v>
      </c>
      <c r="J6447" s="181">
        <v>8980</v>
      </c>
      <c r="K6447" s="181">
        <v>1</v>
      </c>
      <c r="L6447" s="181"/>
      <c r="M6447" s="181"/>
      <c r="N6447" s="596" t="s">
        <v>292</v>
      </c>
    </row>
    <row r="6448" spans="1:14" s="158" customFormat="1" ht="18" customHeight="1" x14ac:dyDescent="0.25">
      <c r="A6448" s="181">
        <v>27940</v>
      </c>
      <c r="B6448" s="701">
        <v>27601</v>
      </c>
      <c r="C6448" s="181" t="s">
        <v>8624</v>
      </c>
      <c r="D6448" s="181" t="s">
        <v>1176</v>
      </c>
      <c r="E6448" s="181" t="s">
        <v>8971</v>
      </c>
      <c r="F6448" s="181" t="s">
        <v>304</v>
      </c>
      <c r="G6448" s="181" t="s">
        <v>567</v>
      </c>
      <c r="H6448" s="181" t="s">
        <v>5</v>
      </c>
      <c r="I6448" s="181" t="s">
        <v>8958</v>
      </c>
      <c r="J6448" s="181">
        <v>13510</v>
      </c>
      <c r="K6448" s="181">
        <v>2</v>
      </c>
      <c r="L6448" s="181"/>
      <c r="M6448" s="181"/>
      <c r="N6448" s="596" t="s">
        <v>292</v>
      </c>
    </row>
    <row r="6449" spans="1:14" s="158" customFormat="1" ht="18" customHeight="1" x14ac:dyDescent="0.25">
      <c r="A6449" s="181">
        <v>25414</v>
      </c>
      <c r="B6449" s="701" t="s">
        <v>8983</v>
      </c>
      <c r="C6449" s="181" t="s">
        <v>8775</v>
      </c>
      <c r="D6449" s="181" t="s">
        <v>1176</v>
      </c>
      <c r="E6449" s="181" t="s">
        <v>8973</v>
      </c>
      <c r="F6449" s="181" t="s">
        <v>304</v>
      </c>
      <c r="G6449" s="181" t="s">
        <v>567</v>
      </c>
      <c r="H6449" s="181" t="s">
        <v>5</v>
      </c>
      <c r="I6449" s="181" t="s">
        <v>8984</v>
      </c>
      <c r="J6449" s="181">
        <v>12810</v>
      </c>
      <c r="K6449" s="181">
        <v>32</v>
      </c>
      <c r="L6449" s="181"/>
      <c r="M6449" s="181"/>
      <c r="N6449" s="596" t="s">
        <v>292</v>
      </c>
    </row>
    <row r="6450" spans="1:14" s="158" customFormat="1" ht="18" customHeight="1" x14ac:dyDescent="0.25">
      <c r="A6450" s="181">
        <v>29172</v>
      </c>
      <c r="B6450" s="701">
        <v>28221</v>
      </c>
      <c r="C6450" s="181" t="s">
        <v>8985</v>
      </c>
      <c r="D6450" s="181" t="s">
        <v>1176</v>
      </c>
      <c r="E6450" s="181" t="s">
        <v>8986</v>
      </c>
      <c r="F6450" s="181" t="s">
        <v>304</v>
      </c>
      <c r="G6450" s="181" t="s">
        <v>567</v>
      </c>
      <c r="H6450" s="181" t="s">
        <v>5</v>
      </c>
      <c r="I6450" s="181" t="s">
        <v>8987</v>
      </c>
      <c r="J6450" s="181">
        <v>8340</v>
      </c>
      <c r="K6450" s="181">
        <v>7</v>
      </c>
      <c r="L6450" s="181"/>
      <c r="M6450" s="181"/>
      <c r="N6450" s="596" t="s">
        <v>292</v>
      </c>
    </row>
    <row r="6451" spans="1:14" s="158" customFormat="1" ht="18" customHeight="1" x14ac:dyDescent="0.25">
      <c r="A6451" s="181">
        <v>29803</v>
      </c>
      <c r="B6451" s="701">
        <v>27624</v>
      </c>
      <c r="C6451" s="181" t="s">
        <v>8988</v>
      </c>
      <c r="D6451" s="181" t="s">
        <v>1176</v>
      </c>
      <c r="E6451" s="181" t="s">
        <v>8989</v>
      </c>
      <c r="F6451" s="181" t="s">
        <v>304</v>
      </c>
      <c r="G6451" s="181" t="s">
        <v>567</v>
      </c>
      <c r="H6451" s="181" t="s">
        <v>5</v>
      </c>
      <c r="I6451" s="181" t="s">
        <v>8990</v>
      </c>
      <c r="J6451" s="181">
        <v>38910</v>
      </c>
      <c r="K6451" s="181">
        <v>1</v>
      </c>
      <c r="L6451" s="181"/>
      <c r="M6451" s="181"/>
      <c r="N6451" s="596" t="s">
        <v>292</v>
      </c>
    </row>
    <row r="6452" spans="1:14" s="158" customFormat="1" ht="18" customHeight="1" x14ac:dyDescent="0.25">
      <c r="A6452" s="181">
        <v>25738</v>
      </c>
      <c r="B6452" s="701" t="s">
        <v>8991</v>
      </c>
      <c r="C6452" s="181" t="s">
        <v>18910</v>
      </c>
      <c r="D6452" s="181" t="s">
        <v>1176</v>
      </c>
      <c r="E6452" s="181" t="s">
        <v>8977</v>
      </c>
      <c r="F6452" s="181" t="s">
        <v>304</v>
      </c>
      <c r="G6452" s="181" t="s">
        <v>567</v>
      </c>
      <c r="H6452" s="181" t="s">
        <v>5</v>
      </c>
      <c r="I6452" s="181" t="s">
        <v>2841</v>
      </c>
      <c r="J6452" s="181">
        <v>10580</v>
      </c>
      <c r="K6452" s="181">
        <v>2</v>
      </c>
      <c r="L6452" s="181"/>
      <c r="M6452" s="181"/>
      <c r="N6452" s="596" t="s">
        <v>292</v>
      </c>
    </row>
    <row r="6453" spans="1:14" s="158" customFormat="1" ht="18" customHeight="1" x14ac:dyDescent="0.25">
      <c r="A6453" s="181">
        <v>25412</v>
      </c>
      <c r="B6453" s="701" t="s">
        <v>8992</v>
      </c>
      <c r="C6453" s="181" t="s">
        <v>8979</v>
      </c>
      <c r="D6453" s="181" t="s">
        <v>1176</v>
      </c>
      <c r="E6453" s="181" t="s">
        <v>8993</v>
      </c>
      <c r="F6453" s="181" t="s">
        <v>304</v>
      </c>
      <c r="G6453" s="181" t="s">
        <v>567</v>
      </c>
      <c r="H6453" s="181" t="s">
        <v>5</v>
      </c>
      <c r="I6453" s="181" t="s">
        <v>631</v>
      </c>
      <c r="J6453" s="181">
        <v>10730</v>
      </c>
      <c r="K6453" s="181">
        <v>28</v>
      </c>
      <c r="L6453" s="181"/>
      <c r="M6453" s="181"/>
      <c r="N6453" s="596" t="s">
        <v>292</v>
      </c>
    </row>
    <row r="6454" spans="1:14" s="158" customFormat="1" ht="18" customHeight="1" x14ac:dyDescent="0.25">
      <c r="A6454" s="181">
        <v>25745</v>
      </c>
      <c r="B6454" s="701" t="s">
        <v>12694</v>
      </c>
      <c r="C6454" s="181" t="s">
        <v>12685</v>
      </c>
      <c r="D6454" s="181" t="s">
        <v>12693</v>
      </c>
      <c r="E6454" s="181" t="s">
        <v>8820</v>
      </c>
      <c r="F6454" s="181" t="s">
        <v>304</v>
      </c>
      <c r="G6454" s="181" t="s">
        <v>567</v>
      </c>
      <c r="H6454" s="181" t="s">
        <v>5</v>
      </c>
      <c r="I6454" s="181" t="s">
        <v>12695</v>
      </c>
      <c r="J6454" s="181">
        <v>6680</v>
      </c>
      <c r="K6454" s="181">
        <v>1</v>
      </c>
      <c r="L6454" s="181"/>
      <c r="M6454" s="181"/>
      <c r="N6454" s="596" t="s">
        <v>292</v>
      </c>
    </row>
    <row r="6455" spans="1:14" s="158" customFormat="1" ht="18" customHeight="1" x14ac:dyDescent="0.25">
      <c r="A6455" s="181">
        <v>25737</v>
      </c>
      <c r="B6455" s="701" t="s">
        <v>12692</v>
      </c>
      <c r="C6455" s="181" t="s">
        <v>11103</v>
      </c>
      <c r="D6455" s="181" t="s">
        <v>12693</v>
      </c>
      <c r="E6455" s="181" t="s">
        <v>8820</v>
      </c>
      <c r="F6455" s="181" t="s">
        <v>304</v>
      </c>
      <c r="G6455" s="181" t="s">
        <v>567</v>
      </c>
      <c r="H6455" s="181" t="s">
        <v>5</v>
      </c>
      <c r="I6455" s="181" t="s">
        <v>11939</v>
      </c>
      <c r="J6455" s="181">
        <v>5850</v>
      </c>
      <c r="K6455" s="181">
        <v>7</v>
      </c>
      <c r="L6455" s="181"/>
      <c r="M6455" s="181"/>
      <c r="N6455" s="596" t="s">
        <v>292</v>
      </c>
    </row>
    <row r="6456" spans="1:14" s="158" customFormat="1" ht="18" customHeight="1" x14ac:dyDescent="0.25">
      <c r="A6456" s="181">
        <v>27936</v>
      </c>
      <c r="B6456" s="701">
        <v>27555</v>
      </c>
      <c r="C6456" s="181" t="s">
        <v>8747</v>
      </c>
      <c r="D6456" s="181" t="s">
        <v>1198</v>
      </c>
      <c r="E6456" s="181" t="s">
        <v>8690</v>
      </c>
      <c r="F6456" s="181" t="s">
        <v>304</v>
      </c>
      <c r="G6456" s="181" t="s">
        <v>567</v>
      </c>
      <c r="H6456" s="181" t="s">
        <v>5</v>
      </c>
      <c r="I6456" s="181" t="s">
        <v>8994</v>
      </c>
      <c r="J6456" s="181">
        <v>39290</v>
      </c>
      <c r="K6456" s="181">
        <v>2</v>
      </c>
      <c r="L6456" s="181"/>
      <c r="M6456" s="181"/>
      <c r="N6456" s="596" t="s">
        <v>292</v>
      </c>
    </row>
    <row r="6457" spans="1:14" s="158" customFormat="1" ht="18" customHeight="1" x14ac:dyDescent="0.25">
      <c r="A6457" s="181">
        <v>27503</v>
      </c>
      <c r="B6457" s="701">
        <v>27860</v>
      </c>
      <c r="C6457" s="181" t="s">
        <v>17262</v>
      </c>
      <c r="D6457" s="181" t="s">
        <v>1201</v>
      </c>
      <c r="E6457" s="181" t="s">
        <v>8995</v>
      </c>
      <c r="F6457" s="181" t="s">
        <v>304</v>
      </c>
      <c r="G6457" s="181" t="s">
        <v>567</v>
      </c>
      <c r="H6457" s="181" t="s">
        <v>5</v>
      </c>
      <c r="I6457" s="181" t="s">
        <v>1608</v>
      </c>
      <c r="J6457" s="181">
        <v>7810</v>
      </c>
      <c r="K6457" s="181">
        <v>2</v>
      </c>
      <c r="L6457" s="181"/>
      <c r="M6457" s="181"/>
      <c r="N6457" s="596" t="s">
        <v>292</v>
      </c>
    </row>
    <row r="6458" spans="1:14" s="158" customFormat="1" ht="18" customHeight="1" x14ac:dyDescent="0.25">
      <c r="A6458" s="181">
        <v>27934</v>
      </c>
      <c r="B6458" s="701">
        <v>27554</v>
      </c>
      <c r="C6458" s="181" t="s">
        <v>8939</v>
      </c>
      <c r="D6458" s="181" t="s">
        <v>5048</v>
      </c>
      <c r="E6458" s="181" t="s">
        <v>8690</v>
      </c>
      <c r="F6458" s="181" t="s">
        <v>304</v>
      </c>
      <c r="G6458" s="181" t="s">
        <v>567</v>
      </c>
      <c r="H6458" s="181" t="s">
        <v>5</v>
      </c>
      <c r="I6458" s="181" t="s">
        <v>8997</v>
      </c>
      <c r="J6458" s="181">
        <v>9860</v>
      </c>
      <c r="K6458" s="181">
        <v>1</v>
      </c>
      <c r="L6458" s="181"/>
      <c r="M6458" s="181"/>
      <c r="N6458" s="596" t="s">
        <v>292</v>
      </c>
    </row>
    <row r="6459" spans="1:14" s="158" customFormat="1" ht="18" customHeight="1" x14ac:dyDescent="0.25">
      <c r="A6459" s="181">
        <v>28631</v>
      </c>
      <c r="B6459" s="701" t="s">
        <v>10992</v>
      </c>
      <c r="C6459" s="181" t="s">
        <v>10993</v>
      </c>
      <c r="D6459" s="181" t="s">
        <v>2796</v>
      </c>
      <c r="E6459" s="181" t="s">
        <v>8735</v>
      </c>
      <c r="F6459" s="181" t="s">
        <v>304</v>
      </c>
      <c r="G6459" s="181" t="s">
        <v>718</v>
      </c>
      <c r="H6459" s="181" t="s">
        <v>5</v>
      </c>
      <c r="I6459" s="181" t="s">
        <v>12696</v>
      </c>
      <c r="J6459" s="181">
        <v>37650</v>
      </c>
      <c r="K6459" s="181">
        <v>19</v>
      </c>
      <c r="L6459" s="181"/>
      <c r="M6459" s="181"/>
      <c r="N6459" s="596" t="s">
        <v>292</v>
      </c>
    </row>
    <row r="6460" spans="1:14" s="158" customFormat="1" ht="18" customHeight="1" x14ac:dyDescent="0.25">
      <c r="A6460" s="181">
        <v>8258</v>
      </c>
      <c r="B6460" s="701" t="s">
        <v>9000</v>
      </c>
      <c r="C6460" s="181" t="s">
        <v>8747</v>
      </c>
      <c r="D6460" s="181" t="s">
        <v>5055</v>
      </c>
      <c r="E6460" s="181" t="s">
        <v>9001</v>
      </c>
      <c r="F6460" s="181" t="s">
        <v>304</v>
      </c>
      <c r="G6460" s="181" t="s">
        <v>8999</v>
      </c>
      <c r="H6460" s="181" t="s">
        <v>5</v>
      </c>
      <c r="I6460" s="181" t="s">
        <v>7056</v>
      </c>
      <c r="J6460" s="181">
        <v>30460</v>
      </c>
      <c r="K6460" s="181">
        <v>1</v>
      </c>
      <c r="L6460" s="181"/>
      <c r="M6460" s="181"/>
      <c r="N6460" s="596" t="s">
        <v>292</v>
      </c>
    </row>
    <row r="6461" spans="1:14" s="158" customFormat="1" ht="18" customHeight="1" x14ac:dyDescent="0.25">
      <c r="A6461" s="181">
        <v>16611</v>
      </c>
      <c r="B6461" s="701" t="s">
        <v>9002</v>
      </c>
      <c r="C6461" s="181" t="s">
        <v>8790</v>
      </c>
      <c r="D6461" s="181" t="s">
        <v>5055</v>
      </c>
      <c r="E6461" s="181" t="s">
        <v>9003</v>
      </c>
      <c r="F6461" s="181" t="s">
        <v>304</v>
      </c>
      <c r="G6461" s="181" t="s">
        <v>8999</v>
      </c>
      <c r="H6461" s="181" t="s">
        <v>5</v>
      </c>
      <c r="I6461" s="181" t="s">
        <v>8956</v>
      </c>
      <c r="J6461" s="181">
        <v>30460</v>
      </c>
      <c r="K6461" s="181">
        <v>1</v>
      </c>
      <c r="L6461" s="181"/>
      <c r="M6461" s="181"/>
      <c r="N6461" s="596" t="s">
        <v>292</v>
      </c>
    </row>
    <row r="6462" spans="1:14" s="158" customFormat="1" ht="18" customHeight="1" x14ac:dyDescent="0.25">
      <c r="A6462" s="181">
        <v>16591</v>
      </c>
      <c r="B6462" s="701" t="s">
        <v>9005</v>
      </c>
      <c r="C6462" s="181" t="s">
        <v>9006</v>
      </c>
      <c r="D6462" s="181" t="s">
        <v>8080</v>
      </c>
      <c r="E6462" s="181" t="s">
        <v>9003</v>
      </c>
      <c r="F6462" s="181" t="s">
        <v>304</v>
      </c>
      <c r="G6462" s="181" t="s">
        <v>8999</v>
      </c>
      <c r="H6462" s="181" t="s">
        <v>5</v>
      </c>
      <c r="I6462" s="181" t="s">
        <v>13898</v>
      </c>
      <c r="J6462" s="181">
        <v>30460</v>
      </c>
      <c r="K6462" s="181">
        <v>1</v>
      </c>
      <c r="L6462" s="181"/>
      <c r="M6462" s="181"/>
      <c r="N6462" s="596" t="s">
        <v>293</v>
      </c>
    </row>
    <row r="6463" spans="1:14" s="158" customFormat="1" ht="18" customHeight="1" x14ac:dyDescent="0.25">
      <c r="A6463" s="181">
        <v>16582</v>
      </c>
      <c r="B6463" s="701">
        <v>4530092</v>
      </c>
      <c r="C6463" s="181" t="s">
        <v>8351</v>
      </c>
      <c r="D6463" s="181" t="s">
        <v>1205</v>
      </c>
      <c r="E6463" s="181" t="s">
        <v>9007</v>
      </c>
      <c r="F6463" s="181" t="s">
        <v>304</v>
      </c>
      <c r="G6463" s="181" t="s">
        <v>1206</v>
      </c>
      <c r="H6463" s="181" t="s">
        <v>5</v>
      </c>
      <c r="I6463" s="181" t="s">
        <v>13899</v>
      </c>
      <c r="J6463" s="181">
        <v>34010</v>
      </c>
      <c r="K6463" s="181">
        <v>5</v>
      </c>
      <c r="L6463" s="181"/>
      <c r="M6463" s="181"/>
      <c r="N6463" s="596" t="s">
        <v>293</v>
      </c>
    </row>
    <row r="6464" spans="1:14" s="158" customFormat="1" ht="18" customHeight="1" x14ac:dyDescent="0.25">
      <c r="A6464" s="181">
        <v>16579</v>
      </c>
      <c r="B6464" s="701">
        <v>4530159</v>
      </c>
      <c r="C6464" s="181" t="s">
        <v>8881</v>
      </c>
      <c r="D6464" s="181" t="s">
        <v>1205</v>
      </c>
      <c r="E6464" s="181" t="s">
        <v>9009</v>
      </c>
      <c r="F6464" s="181" t="s">
        <v>304</v>
      </c>
      <c r="G6464" s="181" t="s">
        <v>1206</v>
      </c>
      <c r="H6464" s="181" t="s">
        <v>5</v>
      </c>
      <c r="I6464" s="181" t="s">
        <v>8998</v>
      </c>
      <c r="J6464" s="181">
        <v>28320</v>
      </c>
      <c r="K6464" s="181">
        <v>1</v>
      </c>
      <c r="L6464" s="181"/>
      <c r="M6464" s="181"/>
      <c r="N6464" s="596" t="s">
        <v>293</v>
      </c>
    </row>
    <row r="6465" spans="1:14" s="158" customFormat="1" ht="18" customHeight="1" x14ac:dyDescent="0.25">
      <c r="A6465" s="181">
        <v>30279</v>
      </c>
      <c r="B6465" s="701">
        <v>4530207</v>
      </c>
      <c r="C6465" s="181" t="s">
        <v>8827</v>
      </c>
      <c r="D6465" s="181" t="s">
        <v>1210</v>
      </c>
      <c r="E6465" s="181" t="s">
        <v>9007</v>
      </c>
      <c r="F6465" s="181" t="s">
        <v>304</v>
      </c>
      <c r="G6465" s="181" t="s">
        <v>1206</v>
      </c>
      <c r="H6465" s="181" t="s">
        <v>5</v>
      </c>
      <c r="I6465" s="181" t="s">
        <v>13899</v>
      </c>
      <c r="J6465" s="181">
        <v>17430</v>
      </c>
      <c r="K6465" s="181">
        <v>2</v>
      </c>
      <c r="L6465" s="181"/>
      <c r="M6465" s="181"/>
      <c r="N6465" s="596" t="s">
        <v>293</v>
      </c>
    </row>
    <row r="6466" spans="1:14" s="158" customFormat="1" ht="18" customHeight="1" x14ac:dyDescent="0.25">
      <c r="A6466" s="181">
        <v>6077</v>
      </c>
      <c r="B6466" s="701">
        <v>4530161</v>
      </c>
      <c r="C6466" s="181" t="s">
        <v>8806</v>
      </c>
      <c r="D6466" s="181" t="s">
        <v>1210</v>
      </c>
      <c r="E6466" s="181" t="s">
        <v>8947</v>
      </c>
      <c r="F6466" s="181" t="s">
        <v>304</v>
      </c>
      <c r="G6466" s="181" t="s">
        <v>1206</v>
      </c>
      <c r="H6466" s="181" t="s">
        <v>5</v>
      </c>
      <c r="I6466" s="181" t="s">
        <v>4902</v>
      </c>
      <c r="J6466" s="181">
        <v>18290</v>
      </c>
      <c r="K6466" s="181">
        <v>2</v>
      </c>
      <c r="L6466" s="181"/>
      <c r="M6466" s="181"/>
      <c r="N6466" s="596" t="s">
        <v>293</v>
      </c>
    </row>
    <row r="6467" spans="1:14" s="158" customFormat="1" ht="18" customHeight="1" x14ac:dyDescent="0.25">
      <c r="A6467" s="181">
        <v>30268</v>
      </c>
      <c r="B6467" s="701">
        <v>4530138</v>
      </c>
      <c r="C6467" s="181" t="s">
        <v>8946</v>
      </c>
      <c r="D6467" s="181" t="s">
        <v>1210</v>
      </c>
      <c r="E6467" s="181" t="s">
        <v>9016</v>
      </c>
      <c r="F6467" s="181" t="s">
        <v>304</v>
      </c>
      <c r="G6467" s="181" t="s">
        <v>1206</v>
      </c>
      <c r="H6467" s="181" t="s">
        <v>5</v>
      </c>
      <c r="I6467" s="181" t="s">
        <v>9004</v>
      </c>
      <c r="J6467" s="181">
        <v>17150</v>
      </c>
      <c r="K6467" s="181">
        <v>2</v>
      </c>
      <c r="L6467" s="181"/>
      <c r="M6467" s="181"/>
      <c r="N6467" s="596" t="s">
        <v>293</v>
      </c>
    </row>
    <row r="6468" spans="1:14" s="158" customFormat="1" ht="18" customHeight="1" x14ac:dyDescent="0.25">
      <c r="A6468" s="181">
        <v>20532</v>
      </c>
      <c r="B6468" s="701">
        <v>4530255</v>
      </c>
      <c r="C6468" s="181" t="s">
        <v>9017</v>
      </c>
      <c r="D6468" s="181" t="s">
        <v>1210</v>
      </c>
      <c r="E6468" s="181" t="s">
        <v>8614</v>
      </c>
      <c r="F6468" s="181" t="s">
        <v>304</v>
      </c>
      <c r="G6468" s="181" t="s">
        <v>1206</v>
      </c>
      <c r="H6468" s="181" t="s">
        <v>5</v>
      </c>
      <c r="I6468" s="181" t="s">
        <v>8936</v>
      </c>
      <c r="J6468" s="181">
        <v>15350</v>
      </c>
      <c r="K6468" s="181">
        <v>1</v>
      </c>
      <c r="L6468" s="181"/>
      <c r="M6468" s="181"/>
      <c r="N6468" s="596" t="s">
        <v>294</v>
      </c>
    </row>
    <row r="6469" spans="1:14" s="158" customFormat="1" ht="18" customHeight="1" x14ac:dyDescent="0.25">
      <c r="A6469" s="181">
        <v>16588</v>
      </c>
      <c r="B6469" s="701">
        <v>4530160</v>
      </c>
      <c r="C6469" s="181" t="s">
        <v>8810</v>
      </c>
      <c r="D6469" s="181" t="s">
        <v>1210</v>
      </c>
      <c r="E6469" s="181" t="s">
        <v>9009</v>
      </c>
      <c r="F6469" s="181" t="s">
        <v>304</v>
      </c>
      <c r="G6469" s="181" t="s">
        <v>1206</v>
      </c>
      <c r="H6469" s="181" t="s">
        <v>5</v>
      </c>
      <c r="I6469" s="181" t="s">
        <v>8488</v>
      </c>
      <c r="J6469" s="181">
        <v>16860</v>
      </c>
      <c r="K6469" s="181">
        <v>2</v>
      </c>
      <c r="L6469" s="181"/>
      <c r="M6469" s="181"/>
      <c r="N6469" s="596" t="s">
        <v>294</v>
      </c>
    </row>
    <row r="6470" spans="1:14" s="158" customFormat="1" ht="18" customHeight="1" x14ac:dyDescent="0.25">
      <c r="A6470" s="181">
        <v>30270</v>
      </c>
      <c r="B6470" s="701">
        <v>4530168</v>
      </c>
      <c r="C6470" s="181" t="s">
        <v>11471</v>
      </c>
      <c r="D6470" s="181" t="s">
        <v>1210</v>
      </c>
      <c r="E6470" s="181" t="s">
        <v>9012</v>
      </c>
      <c r="F6470" s="181" t="s">
        <v>304</v>
      </c>
      <c r="G6470" s="181" t="s">
        <v>1206</v>
      </c>
      <c r="H6470" s="181" t="s">
        <v>5</v>
      </c>
      <c r="I6470" s="181" t="s">
        <v>18911</v>
      </c>
      <c r="J6470" s="181">
        <v>18150</v>
      </c>
      <c r="K6470" s="181">
        <v>2</v>
      </c>
      <c r="L6470" s="181"/>
      <c r="M6470" s="181"/>
      <c r="N6470" s="596" t="s">
        <v>294</v>
      </c>
    </row>
    <row r="6471" spans="1:14" s="158" customFormat="1" ht="18" customHeight="1" x14ac:dyDescent="0.25">
      <c r="A6471" s="181">
        <v>29801</v>
      </c>
      <c r="B6471" s="701">
        <v>27618</v>
      </c>
      <c r="C6471" s="181" t="s">
        <v>8762</v>
      </c>
      <c r="D6471" s="181" t="s">
        <v>2801</v>
      </c>
      <c r="E6471" s="181" t="s">
        <v>8989</v>
      </c>
      <c r="F6471" s="181" t="s">
        <v>304</v>
      </c>
      <c r="G6471" s="181" t="s">
        <v>567</v>
      </c>
      <c r="H6471" s="181" t="s">
        <v>5</v>
      </c>
      <c r="I6471" s="181" t="s">
        <v>9008</v>
      </c>
      <c r="J6471" s="181">
        <v>318660</v>
      </c>
      <c r="K6471" s="181">
        <v>1</v>
      </c>
      <c r="L6471" s="181"/>
      <c r="M6471" s="181"/>
      <c r="N6471" s="596" t="s">
        <v>294</v>
      </c>
    </row>
    <row r="6472" spans="1:14" s="158" customFormat="1" ht="18" customHeight="1" x14ac:dyDescent="0.25">
      <c r="A6472" s="181">
        <v>29802</v>
      </c>
      <c r="B6472" s="701">
        <v>27619</v>
      </c>
      <c r="C6472" s="181" t="s">
        <v>8763</v>
      </c>
      <c r="D6472" s="181" t="s">
        <v>2801</v>
      </c>
      <c r="E6472" s="181" t="s">
        <v>8989</v>
      </c>
      <c r="F6472" s="181" t="s">
        <v>304</v>
      </c>
      <c r="G6472" s="181" t="s">
        <v>567</v>
      </c>
      <c r="H6472" s="181" t="s">
        <v>5</v>
      </c>
      <c r="I6472" s="181" t="s">
        <v>9018</v>
      </c>
      <c r="J6472" s="181">
        <v>238840</v>
      </c>
      <c r="K6472" s="181">
        <v>1</v>
      </c>
      <c r="L6472" s="181"/>
      <c r="M6472" s="181"/>
      <c r="N6472" s="596" t="s">
        <v>294</v>
      </c>
    </row>
    <row r="6473" spans="1:14" s="158" customFormat="1" ht="18" customHeight="1" x14ac:dyDescent="0.25">
      <c r="A6473" s="181">
        <v>27518</v>
      </c>
      <c r="B6473" s="701" t="s">
        <v>17263</v>
      </c>
      <c r="C6473" s="181" t="s">
        <v>17264</v>
      </c>
      <c r="D6473" s="181" t="s">
        <v>17265</v>
      </c>
      <c r="E6473" s="181" t="s">
        <v>8995</v>
      </c>
      <c r="F6473" s="181" t="s">
        <v>304</v>
      </c>
      <c r="G6473" s="181" t="s">
        <v>567</v>
      </c>
      <c r="H6473" s="181" t="s">
        <v>5</v>
      </c>
      <c r="I6473" s="181" t="s">
        <v>3709</v>
      </c>
      <c r="J6473" s="181">
        <v>5980</v>
      </c>
      <c r="K6473" s="181">
        <v>4</v>
      </c>
      <c r="L6473" s="181"/>
      <c r="M6473" s="181"/>
      <c r="N6473" s="596" t="s">
        <v>294</v>
      </c>
    </row>
    <row r="6474" spans="1:14" s="158" customFormat="1" ht="18" customHeight="1" x14ac:dyDescent="0.25">
      <c r="A6474" s="181">
        <v>2753</v>
      </c>
      <c r="B6474" s="701">
        <v>27667</v>
      </c>
      <c r="C6474" s="181" t="s">
        <v>14567</v>
      </c>
      <c r="D6474" s="181" t="s">
        <v>1219</v>
      </c>
      <c r="E6474" s="181" t="s">
        <v>8967</v>
      </c>
      <c r="F6474" s="181" t="s">
        <v>304</v>
      </c>
      <c r="G6474" s="181" t="s">
        <v>567</v>
      </c>
      <c r="H6474" s="181" t="s">
        <v>5</v>
      </c>
      <c r="I6474" s="181" t="s">
        <v>15987</v>
      </c>
      <c r="J6474" s="181">
        <v>18150</v>
      </c>
      <c r="K6474" s="181">
        <v>4</v>
      </c>
      <c r="L6474" s="181"/>
      <c r="M6474" s="181"/>
      <c r="N6474" s="596" t="s">
        <v>294</v>
      </c>
    </row>
    <row r="6475" spans="1:14" s="158" customFormat="1" ht="18" customHeight="1" x14ac:dyDescent="0.25">
      <c r="A6475" s="181">
        <v>25751</v>
      </c>
      <c r="B6475" s="701" t="s">
        <v>15988</v>
      </c>
      <c r="C6475" s="181" t="s">
        <v>8834</v>
      </c>
      <c r="D6475" s="181" t="s">
        <v>1219</v>
      </c>
      <c r="E6475" s="181" t="s">
        <v>15989</v>
      </c>
      <c r="F6475" s="181" t="s">
        <v>304</v>
      </c>
      <c r="G6475" s="181" t="s">
        <v>567</v>
      </c>
      <c r="H6475" s="181" t="s">
        <v>5</v>
      </c>
      <c r="I6475" s="181" t="s">
        <v>8780</v>
      </c>
      <c r="J6475" s="181">
        <v>50130</v>
      </c>
      <c r="K6475" s="181">
        <v>3</v>
      </c>
      <c r="L6475" s="181"/>
      <c r="M6475" s="181"/>
      <c r="N6475" s="596" t="s">
        <v>294</v>
      </c>
    </row>
    <row r="6476" spans="1:14" s="158" customFormat="1" ht="18" customHeight="1" x14ac:dyDescent="0.25">
      <c r="A6476" s="181">
        <v>27954</v>
      </c>
      <c r="B6476" s="701">
        <v>27614</v>
      </c>
      <c r="C6476" s="181" t="s">
        <v>8959</v>
      </c>
      <c r="D6476" s="181" t="s">
        <v>1219</v>
      </c>
      <c r="E6476" s="181" t="s">
        <v>8969</v>
      </c>
      <c r="F6476" s="181" t="s">
        <v>304</v>
      </c>
      <c r="G6476" s="181" t="s">
        <v>567</v>
      </c>
      <c r="H6476" s="181" t="s">
        <v>5</v>
      </c>
      <c r="I6476" s="181" t="s">
        <v>9014</v>
      </c>
      <c r="J6476" s="181">
        <v>31920</v>
      </c>
      <c r="K6476" s="181">
        <v>4</v>
      </c>
      <c r="L6476" s="181"/>
      <c r="M6476" s="181"/>
      <c r="N6476" s="596" t="s">
        <v>294</v>
      </c>
    </row>
    <row r="6477" spans="1:14" s="158" customFormat="1" ht="18" customHeight="1" x14ac:dyDescent="0.25">
      <c r="A6477" s="181">
        <v>27687</v>
      </c>
      <c r="B6477" s="701" t="s">
        <v>9019</v>
      </c>
      <c r="C6477" s="181" t="s">
        <v>9015</v>
      </c>
      <c r="D6477" s="181" t="s">
        <v>1219</v>
      </c>
      <c r="E6477" s="181" t="s">
        <v>8966</v>
      </c>
      <c r="F6477" s="181" t="s">
        <v>304</v>
      </c>
      <c r="G6477" s="181" t="s">
        <v>567</v>
      </c>
      <c r="H6477" s="181" t="s">
        <v>5</v>
      </c>
      <c r="I6477" s="181" t="s">
        <v>9020</v>
      </c>
      <c r="J6477" s="181">
        <v>59390</v>
      </c>
      <c r="K6477" s="181">
        <v>3</v>
      </c>
      <c r="L6477" s="181"/>
      <c r="M6477" s="181"/>
      <c r="N6477" s="596" t="s">
        <v>294</v>
      </c>
    </row>
    <row r="6478" spans="1:14" s="158" customFormat="1" ht="18" customHeight="1" x14ac:dyDescent="0.25">
      <c r="A6478" s="181">
        <v>27949</v>
      </c>
      <c r="B6478" s="701">
        <v>27603</v>
      </c>
      <c r="C6478" s="181" t="s">
        <v>8601</v>
      </c>
      <c r="D6478" s="181" t="s">
        <v>1219</v>
      </c>
      <c r="E6478" s="181" t="s">
        <v>8966</v>
      </c>
      <c r="F6478" s="181" t="s">
        <v>304</v>
      </c>
      <c r="G6478" s="181" t="s">
        <v>567</v>
      </c>
      <c r="H6478" s="181" t="s">
        <v>5</v>
      </c>
      <c r="I6478" s="181" t="s">
        <v>8766</v>
      </c>
      <c r="J6478" s="181">
        <v>43920</v>
      </c>
      <c r="K6478" s="181">
        <v>1</v>
      </c>
      <c r="L6478" s="181"/>
      <c r="M6478" s="181"/>
      <c r="N6478" s="596" t="s">
        <v>294</v>
      </c>
    </row>
    <row r="6479" spans="1:14" s="158" customFormat="1" ht="18" customHeight="1" x14ac:dyDescent="0.25">
      <c r="A6479" s="181">
        <v>27933</v>
      </c>
      <c r="B6479" s="701">
        <v>27553</v>
      </c>
      <c r="C6479" s="181" t="s">
        <v>17604</v>
      </c>
      <c r="D6479" s="181" t="s">
        <v>1219</v>
      </c>
      <c r="E6479" s="181" t="s">
        <v>8690</v>
      </c>
      <c r="F6479" s="181" t="s">
        <v>304</v>
      </c>
      <c r="G6479" s="181" t="s">
        <v>567</v>
      </c>
      <c r="H6479" s="181" t="s">
        <v>5</v>
      </c>
      <c r="I6479" s="181" t="s">
        <v>8997</v>
      </c>
      <c r="J6479" s="181">
        <v>29850</v>
      </c>
      <c r="K6479" s="181">
        <v>6</v>
      </c>
      <c r="L6479" s="181"/>
      <c r="M6479" s="181"/>
      <c r="N6479" s="596" t="s">
        <v>294</v>
      </c>
    </row>
    <row r="6480" spans="1:14" s="158" customFormat="1" ht="18" customHeight="1" x14ac:dyDescent="0.25">
      <c r="A6480" s="181">
        <v>3634</v>
      </c>
      <c r="B6480" s="701" t="s">
        <v>17266</v>
      </c>
      <c r="C6480" s="181" t="s">
        <v>12697</v>
      </c>
      <c r="D6480" s="181" t="s">
        <v>1219</v>
      </c>
      <c r="E6480" s="181" t="s">
        <v>9021</v>
      </c>
      <c r="F6480" s="181" t="s">
        <v>304</v>
      </c>
      <c r="G6480" s="181" t="s">
        <v>567</v>
      </c>
      <c r="H6480" s="181" t="s">
        <v>5</v>
      </c>
      <c r="I6480" s="181" t="s">
        <v>17261</v>
      </c>
      <c r="J6480" s="181">
        <v>20990</v>
      </c>
      <c r="K6480" s="181">
        <v>15</v>
      </c>
      <c r="L6480" s="181"/>
      <c r="M6480" s="181"/>
      <c r="N6480" s="596" t="s">
        <v>294</v>
      </c>
    </row>
    <row r="6481" spans="1:14" s="158" customFormat="1" ht="18" customHeight="1" x14ac:dyDescent="0.25">
      <c r="A6481" s="181">
        <v>29176</v>
      </c>
      <c r="B6481" s="701">
        <v>28227</v>
      </c>
      <c r="C6481" s="181" t="s">
        <v>17267</v>
      </c>
      <c r="D6481" s="181" t="s">
        <v>1219</v>
      </c>
      <c r="E6481" s="181" t="s">
        <v>9022</v>
      </c>
      <c r="F6481" s="181" t="s">
        <v>304</v>
      </c>
      <c r="G6481" s="181" t="s">
        <v>567</v>
      </c>
      <c r="H6481" s="181" t="s">
        <v>5</v>
      </c>
      <c r="I6481" s="181" t="s">
        <v>17268</v>
      </c>
      <c r="J6481" s="181">
        <v>18990</v>
      </c>
      <c r="K6481" s="181">
        <v>2</v>
      </c>
      <c r="L6481" s="181"/>
      <c r="M6481" s="181"/>
      <c r="N6481" s="596" t="s">
        <v>294</v>
      </c>
    </row>
    <row r="6482" spans="1:14" s="158" customFormat="1" ht="18" customHeight="1" x14ac:dyDescent="0.25">
      <c r="A6482" s="181">
        <v>13812</v>
      </c>
      <c r="B6482" s="701" t="s">
        <v>15990</v>
      </c>
      <c r="C6482" s="181" t="s">
        <v>8896</v>
      </c>
      <c r="D6482" s="181" t="s">
        <v>1219</v>
      </c>
      <c r="E6482" s="181" t="s">
        <v>9023</v>
      </c>
      <c r="F6482" s="181" t="s">
        <v>304</v>
      </c>
      <c r="G6482" s="181" t="s">
        <v>8719</v>
      </c>
      <c r="H6482" s="181" t="s">
        <v>14</v>
      </c>
      <c r="I6482" s="181" t="s">
        <v>8958</v>
      </c>
      <c r="J6482" s="181">
        <v>36790</v>
      </c>
      <c r="K6482" s="181">
        <v>10</v>
      </c>
      <c r="L6482" s="181"/>
      <c r="M6482" s="181"/>
      <c r="N6482" s="596" t="s">
        <v>294</v>
      </c>
    </row>
    <row r="6483" spans="1:14" s="158" customFormat="1" ht="18" customHeight="1" x14ac:dyDescent="0.25">
      <c r="A6483" s="181">
        <v>29174</v>
      </c>
      <c r="B6483" s="701">
        <v>28223</v>
      </c>
      <c r="C6483" s="181" t="s">
        <v>9024</v>
      </c>
      <c r="D6483" s="181" t="s">
        <v>1219</v>
      </c>
      <c r="E6483" s="181" t="s">
        <v>8986</v>
      </c>
      <c r="F6483" s="181" t="s">
        <v>304</v>
      </c>
      <c r="G6483" s="181" t="s">
        <v>567</v>
      </c>
      <c r="H6483" s="181" t="s">
        <v>5</v>
      </c>
      <c r="I6483" s="181" t="s">
        <v>9025</v>
      </c>
      <c r="J6483" s="181">
        <v>18680</v>
      </c>
      <c r="K6483" s="181">
        <v>2</v>
      </c>
      <c r="L6483" s="181"/>
      <c r="M6483" s="181"/>
      <c r="N6483" s="596" t="s">
        <v>294</v>
      </c>
    </row>
    <row r="6484" spans="1:14" s="158" customFormat="1" ht="18" customHeight="1" x14ac:dyDescent="0.25">
      <c r="A6484" s="181">
        <v>27507</v>
      </c>
      <c r="B6484" s="701" t="s">
        <v>15991</v>
      </c>
      <c r="C6484" s="181" t="s">
        <v>15992</v>
      </c>
      <c r="D6484" s="181" t="s">
        <v>1219</v>
      </c>
      <c r="E6484" s="181" t="s">
        <v>9783</v>
      </c>
      <c r="F6484" s="181" t="s">
        <v>304</v>
      </c>
      <c r="G6484" s="181" t="s">
        <v>567</v>
      </c>
      <c r="H6484" s="181" t="s">
        <v>5</v>
      </c>
      <c r="I6484" s="181" t="s">
        <v>1326</v>
      </c>
      <c r="J6484" s="181">
        <v>36430</v>
      </c>
      <c r="K6484" s="181">
        <v>3</v>
      </c>
      <c r="L6484" s="181"/>
      <c r="M6484" s="181"/>
      <c r="N6484" s="596" t="s">
        <v>294</v>
      </c>
    </row>
    <row r="6485" spans="1:14" s="158" customFormat="1" ht="18" customHeight="1" x14ac:dyDescent="0.25">
      <c r="A6485" s="181">
        <v>9236</v>
      </c>
      <c r="B6485" s="701" t="s">
        <v>9026</v>
      </c>
      <c r="C6485" s="181" t="s">
        <v>8771</v>
      </c>
      <c r="D6485" s="181" t="s">
        <v>1219</v>
      </c>
      <c r="E6485" s="181" t="s">
        <v>9027</v>
      </c>
      <c r="F6485" s="181" t="s">
        <v>304</v>
      </c>
      <c r="G6485" s="181" t="s">
        <v>567</v>
      </c>
      <c r="H6485" s="181" t="s">
        <v>5</v>
      </c>
      <c r="I6485" s="181" t="s">
        <v>8978</v>
      </c>
      <c r="J6485" s="181">
        <v>27430</v>
      </c>
      <c r="K6485" s="181">
        <v>1</v>
      </c>
      <c r="L6485" s="181"/>
      <c r="M6485" s="181"/>
      <c r="N6485" s="596" t="s">
        <v>294</v>
      </c>
    </row>
    <row r="6486" spans="1:14" s="158" customFormat="1" ht="18" customHeight="1" x14ac:dyDescent="0.25">
      <c r="A6486" s="181">
        <v>27885</v>
      </c>
      <c r="B6486" s="701">
        <v>27409</v>
      </c>
      <c r="C6486" s="181" t="s">
        <v>8988</v>
      </c>
      <c r="D6486" s="181" t="s">
        <v>1219</v>
      </c>
      <c r="E6486" s="181" t="s">
        <v>9030</v>
      </c>
      <c r="F6486" s="181" t="s">
        <v>304</v>
      </c>
      <c r="G6486" s="181" t="s">
        <v>567</v>
      </c>
      <c r="H6486" s="181" t="s">
        <v>5</v>
      </c>
      <c r="I6486" s="181" t="s">
        <v>8819</v>
      </c>
      <c r="J6486" s="181">
        <v>44910</v>
      </c>
      <c r="K6486" s="181">
        <v>4</v>
      </c>
      <c r="L6486" s="181"/>
      <c r="M6486" s="181"/>
      <c r="N6486" s="596" t="s">
        <v>294</v>
      </c>
    </row>
    <row r="6487" spans="1:14" s="158" customFormat="1" ht="18" customHeight="1" x14ac:dyDescent="0.25">
      <c r="A6487" s="181">
        <v>21828</v>
      </c>
      <c r="B6487" s="701" t="s">
        <v>12698</v>
      </c>
      <c r="C6487" s="181" t="s">
        <v>12699</v>
      </c>
      <c r="D6487" s="181" t="s">
        <v>1219</v>
      </c>
      <c r="E6487" s="181" t="s">
        <v>2433</v>
      </c>
      <c r="F6487" s="181" t="s">
        <v>304</v>
      </c>
      <c r="G6487" s="181" t="s">
        <v>567</v>
      </c>
      <c r="H6487" s="181" t="s">
        <v>5</v>
      </c>
      <c r="I6487" s="181" t="s">
        <v>18902</v>
      </c>
      <c r="J6487" s="181">
        <v>22070</v>
      </c>
      <c r="K6487" s="181">
        <v>1</v>
      </c>
      <c r="L6487" s="181"/>
      <c r="M6487" s="181"/>
      <c r="N6487" s="596" t="s">
        <v>294</v>
      </c>
    </row>
    <row r="6488" spans="1:14" s="158" customFormat="1" ht="18" customHeight="1" x14ac:dyDescent="0.25">
      <c r="A6488" s="181">
        <v>22830</v>
      </c>
      <c r="B6488" s="701" t="s">
        <v>15993</v>
      </c>
      <c r="C6488" s="181" t="s">
        <v>8979</v>
      </c>
      <c r="D6488" s="181" t="s">
        <v>1219</v>
      </c>
      <c r="E6488" s="181" t="s">
        <v>8858</v>
      </c>
      <c r="F6488" s="181" t="s">
        <v>304</v>
      </c>
      <c r="G6488" s="181" t="s">
        <v>567</v>
      </c>
      <c r="H6488" s="181" t="s">
        <v>5</v>
      </c>
      <c r="I6488" s="181" t="s">
        <v>631</v>
      </c>
      <c r="J6488" s="181">
        <v>18450</v>
      </c>
      <c r="K6488" s="181">
        <v>10</v>
      </c>
      <c r="L6488" s="181"/>
      <c r="M6488" s="181"/>
      <c r="N6488" s="596" t="s">
        <v>294</v>
      </c>
    </row>
    <row r="6489" spans="1:14" s="158" customFormat="1" ht="18" customHeight="1" x14ac:dyDescent="0.25">
      <c r="A6489" s="181">
        <v>25743</v>
      </c>
      <c r="B6489" s="701" t="s">
        <v>12700</v>
      </c>
      <c r="C6489" s="181" t="s">
        <v>8784</v>
      </c>
      <c r="D6489" s="181" t="s">
        <v>1219</v>
      </c>
      <c r="E6489" s="181" t="s">
        <v>8977</v>
      </c>
      <c r="F6489" s="181" t="s">
        <v>304</v>
      </c>
      <c r="G6489" s="181" t="s">
        <v>567</v>
      </c>
      <c r="H6489" s="181" t="s">
        <v>5</v>
      </c>
      <c r="I6489" s="181" t="s">
        <v>12695</v>
      </c>
      <c r="J6489" s="181">
        <v>22880</v>
      </c>
      <c r="K6489" s="181">
        <v>4</v>
      </c>
      <c r="L6489" s="181"/>
      <c r="M6489" s="181"/>
      <c r="N6489" s="596" t="s">
        <v>294</v>
      </c>
    </row>
    <row r="6490" spans="1:14" s="158" customFormat="1" ht="18" customHeight="1" x14ac:dyDescent="0.25">
      <c r="A6490" s="181">
        <v>29854</v>
      </c>
      <c r="B6490" s="701" t="s">
        <v>17269</v>
      </c>
      <c r="C6490" s="181" t="s">
        <v>17270</v>
      </c>
      <c r="D6490" s="181" t="s">
        <v>1219</v>
      </c>
      <c r="E6490" s="181" t="s">
        <v>12710</v>
      </c>
      <c r="F6490" s="181" t="s">
        <v>304</v>
      </c>
      <c r="G6490" s="181" t="s">
        <v>567</v>
      </c>
      <c r="H6490" s="181" t="s">
        <v>5</v>
      </c>
      <c r="I6490" s="181" t="s">
        <v>11939</v>
      </c>
      <c r="J6490" s="181">
        <v>41320</v>
      </c>
      <c r="K6490" s="181">
        <v>2</v>
      </c>
      <c r="L6490" s="181"/>
      <c r="M6490" s="181"/>
      <c r="N6490" s="596" t="s">
        <v>294</v>
      </c>
    </row>
    <row r="6491" spans="1:14" s="158" customFormat="1" ht="18" customHeight="1" x14ac:dyDescent="0.25">
      <c r="A6491" s="181">
        <v>29809</v>
      </c>
      <c r="B6491" s="701">
        <v>27666</v>
      </c>
      <c r="C6491" s="181" t="s">
        <v>8777</v>
      </c>
      <c r="D6491" s="181" t="s">
        <v>1243</v>
      </c>
      <c r="E6491" s="181" t="s">
        <v>8967</v>
      </c>
      <c r="F6491" s="181" t="s">
        <v>304</v>
      </c>
      <c r="G6491" s="181" t="s">
        <v>567</v>
      </c>
      <c r="H6491" s="181" t="s">
        <v>5</v>
      </c>
      <c r="I6491" s="181" t="s">
        <v>8779</v>
      </c>
      <c r="J6491" s="181">
        <v>17930</v>
      </c>
      <c r="K6491" s="181">
        <v>2</v>
      </c>
      <c r="L6491" s="181"/>
      <c r="M6491" s="181"/>
      <c r="N6491" s="596" t="s">
        <v>294</v>
      </c>
    </row>
    <row r="6492" spans="1:14" s="158" customFormat="1" ht="18" customHeight="1" x14ac:dyDescent="0.25">
      <c r="A6492" s="181">
        <v>29808</v>
      </c>
      <c r="B6492" s="701">
        <v>27665</v>
      </c>
      <c r="C6492" s="181" t="s">
        <v>9029</v>
      </c>
      <c r="D6492" s="181" t="s">
        <v>1243</v>
      </c>
      <c r="E6492" s="181" t="s">
        <v>8967</v>
      </c>
      <c r="F6492" s="181" t="s">
        <v>304</v>
      </c>
      <c r="G6492" s="181" t="s">
        <v>567</v>
      </c>
      <c r="H6492" s="181" t="s">
        <v>5</v>
      </c>
      <c r="I6492" s="181" t="s">
        <v>9033</v>
      </c>
      <c r="J6492" s="181">
        <v>23040</v>
      </c>
      <c r="K6492" s="181">
        <v>3</v>
      </c>
      <c r="L6492" s="181"/>
      <c r="M6492" s="181"/>
      <c r="N6492" s="596" t="s">
        <v>294</v>
      </c>
    </row>
    <row r="6493" spans="1:14" s="158" customFormat="1" ht="18" customHeight="1" x14ac:dyDescent="0.25">
      <c r="A6493" s="181">
        <v>27957</v>
      </c>
      <c r="B6493" s="701">
        <v>27616</v>
      </c>
      <c r="C6493" s="181" t="s">
        <v>8946</v>
      </c>
      <c r="D6493" s="181" t="s">
        <v>1243</v>
      </c>
      <c r="E6493" s="181" t="s">
        <v>8969</v>
      </c>
      <c r="F6493" s="181" t="s">
        <v>304</v>
      </c>
      <c r="G6493" s="181" t="s">
        <v>567</v>
      </c>
      <c r="H6493" s="181" t="s">
        <v>5</v>
      </c>
      <c r="I6493" s="181" t="s">
        <v>8782</v>
      </c>
      <c r="J6493" s="181">
        <v>22930</v>
      </c>
      <c r="K6493" s="181">
        <v>3</v>
      </c>
      <c r="L6493" s="181"/>
      <c r="M6493" s="181"/>
      <c r="N6493" s="596" t="s">
        <v>294</v>
      </c>
    </row>
    <row r="6494" spans="1:14" s="158" customFormat="1" ht="18" customHeight="1" x14ac:dyDescent="0.25">
      <c r="A6494" s="181">
        <v>27955</v>
      </c>
      <c r="B6494" s="701">
        <v>27615</v>
      </c>
      <c r="C6494" s="181" t="s">
        <v>18910</v>
      </c>
      <c r="D6494" s="181" t="s">
        <v>1243</v>
      </c>
      <c r="E6494" s="181" t="s">
        <v>8969</v>
      </c>
      <c r="F6494" s="181" t="s">
        <v>304</v>
      </c>
      <c r="G6494" s="181" t="s">
        <v>567</v>
      </c>
      <c r="H6494" s="181" t="s">
        <v>5</v>
      </c>
      <c r="I6494" s="181" t="s">
        <v>9031</v>
      </c>
      <c r="J6494" s="181">
        <v>36830</v>
      </c>
      <c r="K6494" s="181">
        <v>5</v>
      </c>
      <c r="L6494" s="181"/>
      <c r="M6494" s="181"/>
      <c r="N6494" s="596" t="s">
        <v>294</v>
      </c>
    </row>
    <row r="6495" spans="1:14" s="158" customFormat="1" ht="18" customHeight="1" x14ac:dyDescent="0.25">
      <c r="A6495" s="181">
        <v>26995</v>
      </c>
      <c r="B6495" s="701" t="s">
        <v>9035</v>
      </c>
      <c r="C6495" s="181" t="s">
        <v>10993</v>
      </c>
      <c r="D6495" s="181" t="s">
        <v>1243</v>
      </c>
      <c r="E6495" s="181" t="s">
        <v>8966</v>
      </c>
      <c r="F6495" s="181" t="s">
        <v>304</v>
      </c>
      <c r="G6495" s="181" t="s">
        <v>567</v>
      </c>
      <c r="H6495" s="181" t="s">
        <v>5</v>
      </c>
      <c r="I6495" s="181" t="s">
        <v>9036</v>
      </c>
      <c r="J6495" s="181">
        <v>31540</v>
      </c>
      <c r="K6495" s="181">
        <v>1</v>
      </c>
      <c r="L6495" s="181"/>
      <c r="M6495" s="181"/>
      <c r="N6495" s="596" t="s">
        <v>294</v>
      </c>
    </row>
    <row r="6496" spans="1:14" s="158" customFormat="1" ht="18" customHeight="1" x14ac:dyDescent="0.25">
      <c r="A6496" s="181">
        <v>27948</v>
      </c>
      <c r="B6496" s="701">
        <v>27602</v>
      </c>
      <c r="C6496" s="181" t="s">
        <v>8747</v>
      </c>
      <c r="D6496" s="181" t="s">
        <v>1243</v>
      </c>
      <c r="E6496" s="181" t="s">
        <v>8966</v>
      </c>
      <c r="F6496" s="181" t="s">
        <v>304</v>
      </c>
      <c r="G6496" s="181" t="s">
        <v>567</v>
      </c>
      <c r="H6496" s="181" t="s">
        <v>5</v>
      </c>
      <c r="I6496" s="181" t="s">
        <v>8766</v>
      </c>
      <c r="J6496" s="181">
        <v>38410</v>
      </c>
      <c r="K6496" s="181">
        <v>3</v>
      </c>
      <c r="L6496" s="181"/>
      <c r="M6496" s="181"/>
      <c r="N6496" s="596" t="s">
        <v>294</v>
      </c>
    </row>
    <row r="6497" spans="1:14" s="158" customFormat="1" ht="18" customHeight="1" x14ac:dyDescent="0.25">
      <c r="A6497" s="181">
        <v>27932</v>
      </c>
      <c r="B6497" s="701">
        <v>27552</v>
      </c>
      <c r="C6497" s="181" t="s">
        <v>8790</v>
      </c>
      <c r="D6497" s="181" t="s">
        <v>1243</v>
      </c>
      <c r="E6497" s="181" t="s">
        <v>8690</v>
      </c>
      <c r="F6497" s="181" t="s">
        <v>304</v>
      </c>
      <c r="G6497" s="181" t="s">
        <v>567</v>
      </c>
      <c r="H6497" s="181" t="s">
        <v>5</v>
      </c>
      <c r="I6497" s="181" t="s">
        <v>8997</v>
      </c>
      <c r="J6497" s="181">
        <v>25050</v>
      </c>
      <c r="K6497" s="181">
        <v>4</v>
      </c>
      <c r="L6497" s="181"/>
      <c r="M6497" s="181"/>
      <c r="N6497" s="596" t="s">
        <v>294</v>
      </c>
    </row>
    <row r="6498" spans="1:14" s="158" customFormat="1" ht="18" customHeight="1" x14ac:dyDescent="0.25">
      <c r="A6498" s="181">
        <v>24598</v>
      </c>
      <c r="B6498" s="701" t="s">
        <v>9037</v>
      </c>
      <c r="C6498" s="181" t="s">
        <v>9034</v>
      </c>
      <c r="D6498" s="181" t="s">
        <v>1243</v>
      </c>
      <c r="E6498" s="181" t="s">
        <v>9021</v>
      </c>
      <c r="F6498" s="181" t="s">
        <v>304</v>
      </c>
      <c r="G6498" s="181" t="s">
        <v>567</v>
      </c>
      <c r="H6498" s="181" t="s">
        <v>5</v>
      </c>
      <c r="I6498" s="181" t="s">
        <v>18908</v>
      </c>
      <c r="J6498" s="181">
        <v>23170</v>
      </c>
      <c r="K6498" s="181">
        <v>22</v>
      </c>
      <c r="L6498" s="181"/>
      <c r="M6498" s="181"/>
      <c r="N6498" s="596" t="s">
        <v>294</v>
      </c>
    </row>
    <row r="6499" spans="1:14" s="158" customFormat="1" ht="18" customHeight="1" x14ac:dyDescent="0.25">
      <c r="A6499" s="181">
        <v>29175</v>
      </c>
      <c r="B6499" s="701">
        <v>28226</v>
      </c>
      <c r="C6499" s="181" t="s">
        <v>8784</v>
      </c>
      <c r="D6499" s="181" t="s">
        <v>1243</v>
      </c>
      <c r="E6499" s="181" t="s">
        <v>9022</v>
      </c>
      <c r="F6499" s="181" t="s">
        <v>304</v>
      </c>
      <c r="G6499" s="181" t="s">
        <v>567</v>
      </c>
      <c r="H6499" s="181" t="s">
        <v>5</v>
      </c>
      <c r="I6499" s="181" t="s">
        <v>9038</v>
      </c>
      <c r="J6499" s="181">
        <v>19690</v>
      </c>
      <c r="K6499" s="181">
        <v>6</v>
      </c>
      <c r="L6499" s="181"/>
      <c r="M6499" s="181"/>
      <c r="N6499" s="596" t="s">
        <v>294</v>
      </c>
    </row>
    <row r="6500" spans="1:14" s="158" customFormat="1" ht="18" customHeight="1" x14ac:dyDescent="0.25">
      <c r="A6500" s="181">
        <v>13813</v>
      </c>
      <c r="B6500" s="701" t="s">
        <v>9039</v>
      </c>
      <c r="C6500" s="181" t="s">
        <v>8798</v>
      </c>
      <c r="D6500" s="181" t="s">
        <v>1243</v>
      </c>
      <c r="E6500" s="181" t="s">
        <v>9023</v>
      </c>
      <c r="F6500" s="181" t="s">
        <v>304</v>
      </c>
      <c r="G6500" s="181" t="s">
        <v>8719</v>
      </c>
      <c r="H6500" s="181" t="s">
        <v>14</v>
      </c>
      <c r="I6500" s="181" t="s">
        <v>8998</v>
      </c>
      <c r="J6500" s="181">
        <v>40770</v>
      </c>
      <c r="K6500" s="181">
        <v>18</v>
      </c>
      <c r="L6500" s="181"/>
      <c r="M6500" s="181"/>
      <c r="N6500" s="596" t="s">
        <v>294</v>
      </c>
    </row>
    <row r="6501" spans="1:14" s="158" customFormat="1" ht="18" customHeight="1" x14ac:dyDescent="0.25">
      <c r="A6501" s="181">
        <v>9232</v>
      </c>
      <c r="B6501" s="701" t="s">
        <v>9040</v>
      </c>
      <c r="C6501" s="181" t="s">
        <v>8789</v>
      </c>
      <c r="D6501" s="181" t="s">
        <v>1243</v>
      </c>
      <c r="E6501" s="181" t="s">
        <v>9027</v>
      </c>
      <c r="F6501" s="181" t="s">
        <v>304</v>
      </c>
      <c r="G6501" s="181" t="s">
        <v>567</v>
      </c>
      <c r="H6501" s="181" t="s">
        <v>5</v>
      </c>
      <c r="I6501" s="181" t="s">
        <v>445</v>
      </c>
      <c r="J6501" s="181">
        <v>22130</v>
      </c>
      <c r="K6501" s="181">
        <v>1</v>
      </c>
      <c r="L6501" s="181"/>
      <c r="M6501" s="181"/>
      <c r="N6501" s="596" t="s">
        <v>294</v>
      </c>
    </row>
    <row r="6502" spans="1:14" s="158" customFormat="1" ht="18" customHeight="1" x14ac:dyDescent="0.25">
      <c r="A6502" s="181">
        <v>9233</v>
      </c>
      <c r="B6502" s="701" t="s">
        <v>13916</v>
      </c>
      <c r="C6502" s="181" t="s">
        <v>13917</v>
      </c>
      <c r="D6502" s="181" t="s">
        <v>1243</v>
      </c>
      <c r="E6502" s="181" t="s">
        <v>8947</v>
      </c>
      <c r="F6502" s="181" t="s">
        <v>304</v>
      </c>
      <c r="G6502" s="181" t="s">
        <v>567</v>
      </c>
      <c r="H6502" s="181" t="s">
        <v>5</v>
      </c>
      <c r="I6502" s="181" t="s">
        <v>8877</v>
      </c>
      <c r="J6502" s="181">
        <v>24220</v>
      </c>
      <c r="K6502" s="181">
        <v>1</v>
      </c>
      <c r="L6502" s="181"/>
      <c r="M6502" s="181"/>
      <c r="N6502" s="596" t="s">
        <v>294</v>
      </c>
    </row>
    <row r="6503" spans="1:14" s="158" customFormat="1" ht="18" customHeight="1" x14ac:dyDescent="0.25">
      <c r="A6503" s="181">
        <v>12237</v>
      </c>
      <c r="B6503" s="701" t="s">
        <v>12701</v>
      </c>
      <c r="C6503" s="181" t="s">
        <v>12702</v>
      </c>
      <c r="D6503" s="181" t="s">
        <v>1243</v>
      </c>
      <c r="E6503" s="181" t="s">
        <v>8614</v>
      </c>
      <c r="F6503" s="181" t="s">
        <v>304</v>
      </c>
      <c r="G6503" s="181" t="s">
        <v>567</v>
      </c>
      <c r="H6503" s="181" t="s">
        <v>5</v>
      </c>
      <c r="I6503" s="181" t="s">
        <v>9004</v>
      </c>
      <c r="J6503" s="181">
        <v>24610</v>
      </c>
      <c r="K6503" s="181">
        <v>9</v>
      </c>
      <c r="L6503" s="181"/>
      <c r="M6503" s="181"/>
      <c r="N6503" s="596" t="s">
        <v>294</v>
      </c>
    </row>
    <row r="6504" spans="1:14" s="158" customFormat="1" ht="18" customHeight="1" x14ac:dyDescent="0.25">
      <c r="A6504" s="181">
        <v>27966</v>
      </c>
      <c r="B6504" s="701">
        <v>28206</v>
      </c>
      <c r="C6504" s="181" t="s">
        <v>9017</v>
      </c>
      <c r="D6504" s="181" t="s">
        <v>1243</v>
      </c>
      <c r="E6504" s="181" t="s">
        <v>9030</v>
      </c>
      <c r="F6504" s="181" t="s">
        <v>304</v>
      </c>
      <c r="G6504" s="181" t="s">
        <v>567</v>
      </c>
      <c r="H6504" s="181" t="s">
        <v>5</v>
      </c>
      <c r="I6504" s="181" t="s">
        <v>8819</v>
      </c>
      <c r="J6504" s="181">
        <v>21290</v>
      </c>
      <c r="K6504" s="181">
        <v>32</v>
      </c>
      <c r="L6504" s="181"/>
      <c r="M6504" s="181"/>
      <c r="N6504" s="596" t="s">
        <v>294</v>
      </c>
    </row>
    <row r="6505" spans="1:14" s="158" customFormat="1" ht="18" customHeight="1" x14ac:dyDescent="0.25">
      <c r="A6505" s="181">
        <v>9235</v>
      </c>
      <c r="B6505" s="701" t="s">
        <v>12703</v>
      </c>
      <c r="C6505" s="181" t="s">
        <v>12704</v>
      </c>
      <c r="D6505" s="181" t="s">
        <v>1243</v>
      </c>
      <c r="E6505" s="181" t="s">
        <v>2433</v>
      </c>
      <c r="F6505" s="181" t="s">
        <v>304</v>
      </c>
      <c r="G6505" s="181" t="s">
        <v>567</v>
      </c>
      <c r="H6505" s="181" t="s">
        <v>5</v>
      </c>
      <c r="I6505" s="181" t="s">
        <v>8715</v>
      </c>
      <c r="J6505" s="181">
        <v>18840</v>
      </c>
      <c r="K6505" s="181">
        <v>3</v>
      </c>
      <c r="L6505" s="181"/>
      <c r="M6505" s="181"/>
      <c r="N6505" s="596" t="s">
        <v>294</v>
      </c>
    </row>
    <row r="6506" spans="1:14" s="158" customFormat="1" ht="18" customHeight="1" x14ac:dyDescent="0.25">
      <c r="A6506" s="181">
        <v>27514</v>
      </c>
      <c r="B6506" s="701" t="s">
        <v>12705</v>
      </c>
      <c r="C6506" s="181" t="s">
        <v>12706</v>
      </c>
      <c r="D6506" s="181" t="s">
        <v>1243</v>
      </c>
      <c r="E6506" s="181" t="s">
        <v>12707</v>
      </c>
      <c r="F6506" s="181" t="s">
        <v>304</v>
      </c>
      <c r="G6506" s="181" t="s">
        <v>567</v>
      </c>
      <c r="H6506" s="181" t="s">
        <v>5</v>
      </c>
      <c r="I6506" s="181" t="s">
        <v>983</v>
      </c>
      <c r="J6506" s="181">
        <v>48920</v>
      </c>
      <c r="K6506" s="181">
        <v>4</v>
      </c>
      <c r="L6506" s="181"/>
      <c r="M6506" s="181"/>
      <c r="N6506" s="596" t="s">
        <v>294</v>
      </c>
    </row>
    <row r="6507" spans="1:14" s="158" customFormat="1" ht="18" customHeight="1" x14ac:dyDescent="0.25">
      <c r="A6507" s="181">
        <v>25742</v>
      </c>
      <c r="B6507" s="701" t="s">
        <v>17272</v>
      </c>
      <c r="C6507" s="181" t="s">
        <v>8762</v>
      </c>
      <c r="D6507" s="181" t="s">
        <v>1243</v>
      </c>
      <c r="E6507" s="181" t="s">
        <v>17273</v>
      </c>
      <c r="F6507" s="181" t="s">
        <v>304</v>
      </c>
      <c r="G6507" s="181" t="s">
        <v>567</v>
      </c>
      <c r="H6507" s="181" t="s">
        <v>5</v>
      </c>
      <c r="I6507" s="181" t="s">
        <v>17274</v>
      </c>
      <c r="J6507" s="181">
        <v>19960</v>
      </c>
      <c r="K6507" s="181">
        <v>3</v>
      </c>
      <c r="L6507" s="181"/>
      <c r="M6507" s="181"/>
      <c r="N6507" s="596" t="s">
        <v>294</v>
      </c>
    </row>
    <row r="6508" spans="1:14" s="158" customFormat="1" ht="18" customHeight="1" x14ac:dyDescent="0.25">
      <c r="A6508" s="181">
        <v>25741</v>
      </c>
      <c r="B6508" s="701" t="s">
        <v>9045</v>
      </c>
      <c r="C6508" s="181" t="s">
        <v>8763</v>
      </c>
      <c r="D6508" s="181" t="s">
        <v>1243</v>
      </c>
      <c r="E6508" s="181" t="s">
        <v>9047</v>
      </c>
      <c r="F6508" s="181" t="s">
        <v>304</v>
      </c>
      <c r="G6508" s="181" t="s">
        <v>567</v>
      </c>
      <c r="H6508" s="181" t="s">
        <v>5</v>
      </c>
      <c r="I6508" s="181" t="s">
        <v>9041</v>
      </c>
      <c r="J6508" s="181">
        <v>21160</v>
      </c>
      <c r="K6508" s="181">
        <v>2</v>
      </c>
      <c r="L6508" s="181"/>
      <c r="M6508" s="181"/>
      <c r="N6508" s="596" t="s">
        <v>294</v>
      </c>
    </row>
    <row r="6509" spans="1:14" s="158" customFormat="1" ht="18" customHeight="1" x14ac:dyDescent="0.25">
      <c r="A6509" s="181">
        <v>22829</v>
      </c>
      <c r="B6509" s="701" t="s">
        <v>9048</v>
      </c>
      <c r="C6509" s="181" t="s">
        <v>9042</v>
      </c>
      <c r="D6509" s="181" t="s">
        <v>1243</v>
      </c>
      <c r="E6509" s="181" t="s">
        <v>9049</v>
      </c>
      <c r="F6509" s="181" t="s">
        <v>304</v>
      </c>
      <c r="G6509" s="181" t="s">
        <v>567</v>
      </c>
      <c r="H6509" s="181" t="s">
        <v>5</v>
      </c>
      <c r="I6509" s="181" t="s">
        <v>9043</v>
      </c>
      <c r="J6509" s="181">
        <v>19520</v>
      </c>
      <c r="K6509" s="181">
        <v>15</v>
      </c>
      <c r="L6509" s="181"/>
      <c r="M6509" s="181"/>
      <c r="N6509" s="596" t="s">
        <v>294</v>
      </c>
    </row>
    <row r="6510" spans="1:14" s="158" customFormat="1" ht="18" customHeight="1" x14ac:dyDescent="0.25">
      <c r="A6510" s="181">
        <v>23897</v>
      </c>
      <c r="B6510" s="701" t="s">
        <v>15994</v>
      </c>
      <c r="C6510" s="181" t="s">
        <v>9050</v>
      </c>
      <c r="D6510" s="181" t="s">
        <v>1243</v>
      </c>
      <c r="E6510" s="181" t="s">
        <v>8820</v>
      </c>
      <c r="F6510" s="181" t="s">
        <v>304</v>
      </c>
      <c r="G6510" s="181" t="s">
        <v>567</v>
      </c>
      <c r="H6510" s="181" t="s">
        <v>5</v>
      </c>
      <c r="I6510" s="181" t="s">
        <v>1538</v>
      </c>
      <c r="J6510" s="181">
        <v>20530</v>
      </c>
      <c r="K6510" s="181">
        <v>8</v>
      </c>
      <c r="L6510" s="181"/>
      <c r="M6510" s="181"/>
      <c r="N6510" s="596" t="s">
        <v>294</v>
      </c>
    </row>
    <row r="6511" spans="1:14" s="158" customFormat="1" ht="18" customHeight="1" x14ac:dyDescent="0.25">
      <c r="A6511" s="181">
        <v>29811</v>
      </c>
      <c r="B6511" s="701">
        <v>28254</v>
      </c>
      <c r="C6511" s="181" t="s">
        <v>8798</v>
      </c>
      <c r="D6511" s="181" t="s">
        <v>1243</v>
      </c>
      <c r="E6511" s="181" t="s">
        <v>9032</v>
      </c>
      <c r="F6511" s="181" t="s">
        <v>304</v>
      </c>
      <c r="G6511" s="181" t="s">
        <v>567</v>
      </c>
      <c r="H6511" s="181" t="s">
        <v>5</v>
      </c>
      <c r="I6511" s="181" t="s">
        <v>9044</v>
      </c>
      <c r="J6511" s="181">
        <v>13440</v>
      </c>
      <c r="K6511" s="181">
        <v>1</v>
      </c>
      <c r="L6511" s="181"/>
      <c r="M6511" s="181"/>
      <c r="N6511" s="596" t="s">
        <v>294</v>
      </c>
    </row>
    <row r="6512" spans="1:14" s="158" customFormat="1" ht="18" customHeight="1" x14ac:dyDescent="0.25">
      <c r="A6512" s="181">
        <v>29852</v>
      </c>
      <c r="B6512" s="701" t="s">
        <v>12708</v>
      </c>
      <c r="C6512" s="181" t="s">
        <v>12709</v>
      </c>
      <c r="D6512" s="181" t="s">
        <v>1243</v>
      </c>
      <c r="E6512" s="181" t="s">
        <v>12710</v>
      </c>
      <c r="F6512" s="181" t="s">
        <v>304</v>
      </c>
      <c r="G6512" s="181" t="s">
        <v>567</v>
      </c>
      <c r="H6512" s="181" t="s">
        <v>5</v>
      </c>
      <c r="I6512" s="181" t="s">
        <v>9014</v>
      </c>
      <c r="J6512" s="181">
        <v>26450</v>
      </c>
      <c r="K6512" s="181">
        <v>2</v>
      </c>
      <c r="L6512" s="181"/>
      <c r="M6512" s="181"/>
      <c r="N6512" s="596" t="s">
        <v>294</v>
      </c>
    </row>
    <row r="6513" spans="1:14" s="158" customFormat="1" ht="18" customHeight="1" x14ac:dyDescent="0.25">
      <c r="A6513" s="181">
        <v>25408</v>
      </c>
      <c r="B6513" s="701" t="s">
        <v>15995</v>
      </c>
      <c r="C6513" s="181" t="s">
        <v>9046</v>
      </c>
      <c r="D6513" s="181" t="s">
        <v>1243</v>
      </c>
      <c r="E6513" s="181" t="s">
        <v>15996</v>
      </c>
      <c r="F6513" s="181" t="s">
        <v>304</v>
      </c>
      <c r="G6513" s="181" t="s">
        <v>567</v>
      </c>
      <c r="H6513" s="181" t="s">
        <v>5</v>
      </c>
      <c r="I6513" s="181" t="s">
        <v>15997</v>
      </c>
      <c r="J6513" s="181">
        <v>21340</v>
      </c>
      <c r="K6513" s="181">
        <v>2</v>
      </c>
      <c r="L6513" s="181"/>
      <c r="M6513" s="181"/>
      <c r="N6513" s="596" t="s">
        <v>294</v>
      </c>
    </row>
    <row r="6514" spans="1:14" s="158" customFormat="1" ht="18" customHeight="1" x14ac:dyDescent="0.25">
      <c r="A6514" s="181">
        <v>25746</v>
      </c>
      <c r="B6514" s="701" t="s">
        <v>13918</v>
      </c>
      <c r="C6514" s="181" t="s">
        <v>17605</v>
      </c>
      <c r="D6514" s="181" t="s">
        <v>1243</v>
      </c>
      <c r="E6514" s="181" t="s">
        <v>13919</v>
      </c>
      <c r="F6514" s="181" t="s">
        <v>304</v>
      </c>
      <c r="G6514" s="181" t="s">
        <v>567</v>
      </c>
      <c r="H6514" s="181" t="s">
        <v>5</v>
      </c>
      <c r="I6514" s="181" t="s">
        <v>8766</v>
      </c>
      <c r="J6514" s="181">
        <v>24220</v>
      </c>
      <c r="K6514" s="181">
        <v>2</v>
      </c>
      <c r="L6514" s="181"/>
      <c r="M6514" s="181"/>
      <c r="N6514" s="596" t="s">
        <v>294</v>
      </c>
    </row>
    <row r="6515" spans="1:14" s="158" customFormat="1" ht="18" customHeight="1" x14ac:dyDescent="0.25">
      <c r="A6515" s="181">
        <v>27550</v>
      </c>
      <c r="B6515" s="701" t="s">
        <v>9051</v>
      </c>
      <c r="C6515" s="181" t="s">
        <v>9052</v>
      </c>
      <c r="D6515" s="181" t="s">
        <v>1274</v>
      </c>
      <c r="E6515" s="181" t="s">
        <v>9053</v>
      </c>
      <c r="F6515" s="181" t="s">
        <v>304</v>
      </c>
      <c r="G6515" s="181" t="s">
        <v>567</v>
      </c>
      <c r="H6515" s="181" t="s">
        <v>5</v>
      </c>
      <c r="I6515" s="181" t="s">
        <v>9054</v>
      </c>
      <c r="J6515" s="181">
        <v>4160</v>
      </c>
      <c r="K6515" s="181">
        <v>11</v>
      </c>
      <c r="L6515" s="181"/>
      <c r="M6515" s="181"/>
      <c r="N6515" s="596" t="s">
        <v>294</v>
      </c>
    </row>
    <row r="6516" spans="1:14" s="158" customFormat="1" ht="18" customHeight="1" x14ac:dyDescent="0.25">
      <c r="A6516" s="181">
        <v>27516</v>
      </c>
      <c r="B6516" s="701" t="s">
        <v>9056</v>
      </c>
      <c r="C6516" s="181" t="s">
        <v>9057</v>
      </c>
      <c r="D6516" s="181" t="s">
        <v>1274</v>
      </c>
      <c r="E6516" s="181" t="s">
        <v>8995</v>
      </c>
      <c r="F6516" s="181" t="s">
        <v>304</v>
      </c>
      <c r="G6516" s="181" t="s">
        <v>567</v>
      </c>
      <c r="H6516" s="181" t="s">
        <v>5</v>
      </c>
      <c r="I6516" s="181" t="s">
        <v>5212</v>
      </c>
      <c r="J6516" s="181">
        <v>4680</v>
      </c>
      <c r="K6516" s="181">
        <v>11</v>
      </c>
      <c r="L6516" s="181"/>
      <c r="M6516" s="181"/>
      <c r="N6516" s="596" t="s">
        <v>294</v>
      </c>
    </row>
    <row r="6517" spans="1:14" s="158" customFormat="1" ht="18" customHeight="1" x14ac:dyDescent="0.25">
      <c r="A6517" s="181">
        <v>27517</v>
      </c>
      <c r="B6517" s="701" t="s">
        <v>17275</v>
      </c>
      <c r="C6517" s="181" t="s">
        <v>9055</v>
      </c>
      <c r="D6517" s="181" t="s">
        <v>1274</v>
      </c>
      <c r="E6517" s="181" t="s">
        <v>8995</v>
      </c>
      <c r="F6517" s="181" t="s">
        <v>304</v>
      </c>
      <c r="G6517" s="181" t="s">
        <v>567</v>
      </c>
      <c r="H6517" s="181" t="s">
        <v>5</v>
      </c>
      <c r="I6517" s="181" t="s">
        <v>17276</v>
      </c>
      <c r="J6517" s="181">
        <v>6510</v>
      </c>
      <c r="K6517" s="181">
        <v>28</v>
      </c>
      <c r="L6517" s="181"/>
      <c r="M6517" s="181"/>
      <c r="N6517" s="596" t="s">
        <v>294</v>
      </c>
    </row>
    <row r="6518" spans="1:14" s="158" customFormat="1" ht="18" customHeight="1" x14ac:dyDescent="0.25">
      <c r="A6518" s="181">
        <v>27552</v>
      </c>
      <c r="B6518" s="701" t="s">
        <v>9058</v>
      </c>
      <c r="C6518" s="181" t="s">
        <v>9059</v>
      </c>
      <c r="D6518" s="181" t="s">
        <v>1274</v>
      </c>
      <c r="E6518" s="181" t="s">
        <v>9060</v>
      </c>
      <c r="F6518" s="181" t="s">
        <v>304</v>
      </c>
      <c r="G6518" s="181" t="s">
        <v>567</v>
      </c>
      <c r="H6518" s="181" t="s">
        <v>5</v>
      </c>
      <c r="I6518" s="181" t="s">
        <v>9061</v>
      </c>
      <c r="J6518" s="181">
        <v>6510</v>
      </c>
      <c r="K6518" s="181">
        <v>21</v>
      </c>
      <c r="L6518" s="181"/>
      <c r="M6518" s="181"/>
      <c r="N6518" s="596" t="s">
        <v>294</v>
      </c>
    </row>
    <row r="6519" spans="1:14" s="158" customFormat="1" ht="18" customHeight="1" x14ac:dyDescent="0.25">
      <c r="A6519" s="181">
        <v>25411</v>
      </c>
      <c r="B6519" s="701" t="s">
        <v>17277</v>
      </c>
      <c r="C6519" s="181" t="s">
        <v>8771</v>
      </c>
      <c r="D6519" s="181" t="s">
        <v>17278</v>
      </c>
      <c r="E6519" s="181" t="s">
        <v>8993</v>
      </c>
      <c r="F6519" s="181" t="s">
        <v>304</v>
      </c>
      <c r="G6519" s="181" t="s">
        <v>567</v>
      </c>
      <c r="H6519" s="181" t="s">
        <v>5</v>
      </c>
      <c r="I6519" s="181" t="s">
        <v>11474</v>
      </c>
      <c r="J6519" s="181">
        <v>6560</v>
      </c>
      <c r="K6519" s="181">
        <v>14</v>
      </c>
      <c r="L6519" s="181"/>
      <c r="M6519" s="181"/>
      <c r="N6519" s="596" t="s">
        <v>294</v>
      </c>
    </row>
    <row r="6520" spans="1:14" s="158" customFormat="1" ht="18" customHeight="1" x14ac:dyDescent="0.25">
      <c r="A6520" s="181">
        <v>14207</v>
      </c>
      <c r="B6520" s="701" t="s">
        <v>15998</v>
      </c>
      <c r="C6520" s="181" t="s">
        <v>8946</v>
      </c>
      <c r="D6520" s="181" t="s">
        <v>1289</v>
      </c>
      <c r="E6520" s="181" t="s">
        <v>11739</v>
      </c>
      <c r="F6520" s="181" t="s">
        <v>304</v>
      </c>
      <c r="G6520" s="181" t="s">
        <v>1290</v>
      </c>
      <c r="H6520" s="181" t="s">
        <v>7</v>
      </c>
      <c r="I6520" s="181" t="s">
        <v>8821</v>
      </c>
      <c r="J6520" s="181">
        <v>223260</v>
      </c>
      <c r="K6520" s="181">
        <v>5</v>
      </c>
      <c r="L6520" s="181"/>
      <c r="M6520" s="181"/>
      <c r="N6520" s="596" t="s">
        <v>294</v>
      </c>
    </row>
    <row r="6521" spans="1:14" s="158" customFormat="1" ht="18" customHeight="1" x14ac:dyDescent="0.25">
      <c r="A6521" s="181">
        <v>18472</v>
      </c>
      <c r="B6521" s="701" t="s">
        <v>15999</v>
      </c>
      <c r="C6521" s="181" t="s">
        <v>9028</v>
      </c>
      <c r="D6521" s="181" t="s">
        <v>1289</v>
      </c>
      <c r="E6521" s="181" t="s">
        <v>15944</v>
      </c>
      <c r="F6521" s="181" t="s">
        <v>304</v>
      </c>
      <c r="G6521" s="181" t="s">
        <v>1290</v>
      </c>
      <c r="H6521" s="181" t="s">
        <v>7</v>
      </c>
      <c r="I6521" s="181" t="s">
        <v>15440</v>
      </c>
      <c r="J6521" s="181">
        <v>176200</v>
      </c>
      <c r="K6521" s="181">
        <v>6</v>
      </c>
      <c r="L6521" s="181"/>
      <c r="M6521" s="181"/>
      <c r="N6521" s="596" t="s">
        <v>294</v>
      </c>
    </row>
    <row r="6522" spans="1:14" s="158" customFormat="1" ht="18" customHeight="1" x14ac:dyDescent="0.25">
      <c r="A6522" s="181">
        <v>29987</v>
      </c>
      <c r="B6522" s="701" t="s">
        <v>13920</v>
      </c>
      <c r="C6522" s="181" t="s">
        <v>13903</v>
      </c>
      <c r="D6522" s="181" t="s">
        <v>5264</v>
      </c>
      <c r="E6522" s="181" t="s">
        <v>13921</v>
      </c>
      <c r="F6522" s="181" t="s">
        <v>304</v>
      </c>
      <c r="G6522" s="181" t="s">
        <v>1295</v>
      </c>
      <c r="H6522" s="181" t="s">
        <v>7</v>
      </c>
      <c r="I6522" s="181" t="s">
        <v>8819</v>
      </c>
      <c r="J6522" s="181">
        <v>154540</v>
      </c>
      <c r="K6522" s="181">
        <v>87</v>
      </c>
      <c r="L6522" s="181"/>
      <c r="M6522" s="181"/>
      <c r="N6522" s="596" t="s">
        <v>294</v>
      </c>
    </row>
    <row r="6523" spans="1:14" s="158" customFormat="1" ht="18" customHeight="1" x14ac:dyDescent="0.25">
      <c r="A6523" s="181">
        <v>2751</v>
      </c>
      <c r="B6523" s="701" t="s">
        <v>16000</v>
      </c>
      <c r="C6523" s="181" t="s">
        <v>12699</v>
      </c>
      <c r="D6523" s="181" t="s">
        <v>5265</v>
      </c>
      <c r="E6523" s="181" t="s">
        <v>18912</v>
      </c>
      <c r="F6523" s="181" t="s">
        <v>304</v>
      </c>
      <c r="G6523" s="181" t="s">
        <v>5888</v>
      </c>
      <c r="H6523" s="181" t="s">
        <v>14</v>
      </c>
      <c r="I6523" s="181" t="s">
        <v>18913</v>
      </c>
      <c r="J6523" s="181">
        <v>22050</v>
      </c>
      <c r="K6523" s="181">
        <v>13</v>
      </c>
      <c r="L6523" s="181"/>
      <c r="M6523" s="181"/>
      <c r="N6523" s="596" t="s">
        <v>294</v>
      </c>
    </row>
    <row r="6524" spans="1:14" s="158" customFormat="1" ht="18" customHeight="1" x14ac:dyDescent="0.25">
      <c r="A6524" s="181">
        <v>14129</v>
      </c>
      <c r="B6524" s="701" t="s">
        <v>11737</v>
      </c>
      <c r="C6524" s="181" t="s">
        <v>11738</v>
      </c>
      <c r="D6524" s="181" t="s">
        <v>1293</v>
      </c>
      <c r="E6524" s="181" t="s">
        <v>11739</v>
      </c>
      <c r="F6524" s="181" t="s">
        <v>304</v>
      </c>
      <c r="G6524" s="181" t="s">
        <v>1295</v>
      </c>
      <c r="H6524" s="181" t="s">
        <v>7</v>
      </c>
      <c r="I6524" s="181" t="s">
        <v>2839</v>
      </c>
      <c r="J6524" s="181">
        <v>88510</v>
      </c>
      <c r="K6524" s="181">
        <v>70</v>
      </c>
      <c r="L6524" s="181"/>
      <c r="M6524" s="181"/>
      <c r="N6524" s="596" t="s">
        <v>294</v>
      </c>
    </row>
    <row r="6525" spans="1:14" s="158" customFormat="1" ht="18" customHeight="1" x14ac:dyDescent="0.25">
      <c r="A6525" s="181">
        <v>20665</v>
      </c>
      <c r="B6525" s="701" t="s">
        <v>18914</v>
      </c>
      <c r="C6525" s="181" t="s">
        <v>13904</v>
      </c>
      <c r="D6525" s="181" t="s">
        <v>1293</v>
      </c>
      <c r="E6525" s="181" t="s">
        <v>8610</v>
      </c>
      <c r="F6525" s="181" t="s">
        <v>304</v>
      </c>
      <c r="G6525" s="181" t="s">
        <v>1295</v>
      </c>
      <c r="H6525" s="181" t="s">
        <v>7</v>
      </c>
      <c r="I6525" s="181" t="s">
        <v>8610</v>
      </c>
      <c r="J6525" s="181">
        <v>88840</v>
      </c>
      <c r="K6525" s="181">
        <v>100</v>
      </c>
      <c r="L6525" s="181"/>
      <c r="M6525" s="181"/>
      <c r="N6525" s="596" t="s">
        <v>294</v>
      </c>
    </row>
    <row r="6526" spans="1:14" s="158" customFormat="1" ht="18" customHeight="1" x14ac:dyDescent="0.25">
      <c r="A6526" s="181">
        <v>1928</v>
      </c>
      <c r="B6526" s="701" t="s">
        <v>9062</v>
      </c>
      <c r="C6526" s="181" t="s">
        <v>8812</v>
      </c>
      <c r="D6526" s="181" t="s">
        <v>1300</v>
      </c>
      <c r="E6526" s="181" t="s">
        <v>8611</v>
      </c>
      <c r="F6526" s="181" t="s">
        <v>304</v>
      </c>
      <c r="G6526" s="181" t="s">
        <v>1295</v>
      </c>
      <c r="H6526" s="181" t="s">
        <v>7</v>
      </c>
      <c r="I6526" s="181" t="s">
        <v>3912</v>
      </c>
      <c r="J6526" s="181">
        <v>218080</v>
      </c>
      <c r="K6526" s="181">
        <v>14</v>
      </c>
      <c r="L6526" s="181"/>
      <c r="M6526" s="181"/>
      <c r="N6526" s="596" t="s">
        <v>294</v>
      </c>
    </row>
    <row r="6527" spans="1:14" s="158" customFormat="1" ht="18" customHeight="1" x14ac:dyDescent="0.25">
      <c r="A6527" s="181">
        <v>20403</v>
      </c>
      <c r="B6527" s="701" t="s">
        <v>18915</v>
      </c>
      <c r="C6527" s="181" t="s">
        <v>17606</v>
      </c>
      <c r="D6527" s="181" t="s">
        <v>1300</v>
      </c>
      <c r="E6527" s="181" t="s">
        <v>9230</v>
      </c>
      <c r="F6527" s="181" t="s">
        <v>304</v>
      </c>
      <c r="G6527" s="181" t="s">
        <v>1295</v>
      </c>
      <c r="H6527" s="181" t="s">
        <v>7</v>
      </c>
      <c r="I6527" s="181" t="s">
        <v>18916</v>
      </c>
      <c r="J6527" s="181">
        <v>177840</v>
      </c>
      <c r="K6527" s="181">
        <v>92</v>
      </c>
      <c r="L6527" s="181"/>
      <c r="M6527" s="181"/>
      <c r="N6527" s="596" t="s">
        <v>294</v>
      </c>
    </row>
    <row r="6528" spans="1:14" s="158" customFormat="1" ht="18" customHeight="1" x14ac:dyDescent="0.25">
      <c r="A6528" s="181">
        <v>2046</v>
      </c>
      <c r="B6528" s="701" t="s">
        <v>18917</v>
      </c>
      <c r="C6528" s="181" t="s">
        <v>17605</v>
      </c>
      <c r="D6528" s="181" t="s">
        <v>1300</v>
      </c>
      <c r="E6528" s="181" t="s">
        <v>18918</v>
      </c>
      <c r="F6528" s="181" t="s">
        <v>304</v>
      </c>
      <c r="G6528" s="181" t="s">
        <v>1295</v>
      </c>
      <c r="H6528" s="181" t="s">
        <v>7</v>
      </c>
      <c r="I6528" s="181" t="s">
        <v>13915</v>
      </c>
      <c r="J6528" s="181">
        <v>157480</v>
      </c>
      <c r="K6528" s="181">
        <v>8</v>
      </c>
      <c r="L6528" s="181"/>
      <c r="M6528" s="181"/>
      <c r="N6528" s="596" t="s">
        <v>294</v>
      </c>
    </row>
    <row r="6529" spans="1:14" s="158" customFormat="1" ht="18" customHeight="1" x14ac:dyDescent="0.25">
      <c r="A6529" s="181">
        <v>27456</v>
      </c>
      <c r="B6529" s="701">
        <v>3962</v>
      </c>
      <c r="C6529" s="181" t="s">
        <v>8777</v>
      </c>
      <c r="D6529" s="181" t="s">
        <v>5275</v>
      </c>
      <c r="E6529" s="181" t="s">
        <v>8614</v>
      </c>
      <c r="F6529" s="181" t="s">
        <v>304</v>
      </c>
      <c r="G6529" s="181" t="s">
        <v>309</v>
      </c>
      <c r="H6529" s="181" t="s">
        <v>5</v>
      </c>
      <c r="I6529" s="181" t="s">
        <v>8779</v>
      </c>
      <c r="J6529" s="181">
        <v>8130</v>
      </c>
      <c r="K6529" s="181">
        <v>4</v>
      </c>
      <c r="L6529" s="181"/>
      <c r="M6529" s="181"/>
      <c r="N6529" s="596" t="s">
        <v>294</v>
      </c>
    </row>
    <row r="6530" spans="1:14" s="158" customFormat="1" ht="18" customHeight="1" x14ac:dyDescent="0.25">
      <c r="A6530" s="181">
        <v>5929</v>
      </c>
      <c r="B6530" s="701" t="s">
        <v>9066</v>
      </c>
      <c r="C6530" s="181" t="s">
        <v>9029</v>
      </c>
      <c r="D6530" s="181" t="s">
        <v>1311</v>
      </c>
      <c r="E6530" s="181" t="s">
        <v>9068</v>
      </c>
      <c r="F6530" s="181" t="s">
        <v>577</v>
      </c>
      <c r="G6530" s="181" t="s">
        <v>139</v>
      </c>
      <c r="H6530" s="181" t="s">
        <v>5</v>
      </c>
      <c r="I6530" s="181" t="s">
        <v>9033</v>
      </c>
      <c r="J6530" s="181">
        <v>74060</v>
      </c>
      <c r="K6530" s="181">
        <v>4</v>
      </c>
      <c r="L6530" s="181"/>
      <c r="M6530" s="181"/>
      <c r="N6530" s="596" t="s">
        <v>294</v>
      </c>
    </row>
    <row r="6531" spans="1:14" s="158" customFormat="1" ht="18" customHeight="1" x14ac:dyDescent="0.25">
      <c r="A6531" s="181">
        <v>18949</v>
      </c>
      <c r="B6531" s="701" t="s">
        <v>9069</v>
      </c>
      <c r="C6531" s="181" t="s">
        <v>9080</v>
      </c>
      <c r="D6531" s="181" t="s">
        <v>1311</v>
      </c>
      <c r="E6531" s="181" t="s">
        <v>8966</v>
      </c>
      <c r="F6531" s="181" t="s">
        <v>304</v>
      </c>
      <c r="G6531" s="181" t="s">
        <v>139</v>
      </c>
      <c r="H6531" s="181" t="s">
        <v>5</v>
      </c>
      <c r="I6531" s="181" t="s">
        <v>8821</v>
      </c>
      <c r="J6531" s="181">
        <v>175940</v>
      </c>
      <c r="K6531" s="181">
        <v>1</v>
      </c>
      <c r="L6531" s="181"/>
      <c r="M6531" s="181"/>
      <c r="N6531" s="596" t="s">
        <v>294</v>
      </c>
    </row>
    <row r="6532" spans="1:14" s="158" customFormat="1" ht="18" customHeight="1" x14ac:dyDescent="0.25">
      <c r="A6532" s="181">
        <v>27783</v>
      </c>
      <c r="B6532" s="701" t="s">
        <v>9071</v>
      </c>
      <c r="C6532" s="181" t="s">
        <v>8822</v>
      </c>
      <c r="D6532" s="181" t="s">
        <v>1311</v>
      </c>
      <c r="E6532" s="181" t="s">
        <v>8966</v>
      </c>
      <c r="F6532" s="181" t="s">
        <v>577</v>
      </c>
      <c r="G6532" s="181" t="s">
        <v>1313</v>
      </c>
      <c r="H6532" s="181" t="s">
        <v>7</v>
      </c>
      <c r="I6532" s="181" t="s">
        <v>9072</v>
      </c>
      <c r="J6532" s="181">
        <v>51180</v>
      </c>
      <c r="K6532" s="181">
        <v>73</v>
      </c>
      <c r="L6532" s="181"/>
      <c r="M6532" s="181"/>
      <c r="N6532" s="596" t="s">
        <v>294</v>
      </c>
    </row>
    <row r="6533" spans="1:14" s="158" customFormat="1" ht="18" customHeight="1" x14ac:dyDescent="0.25">
      <c r="A6533" s="181">
        <v>26390</v>
      </c>
      <c r="B6533" s="701" t="s">
        <v>9073</v>
      </c>
      <c r="C6533" s="181" t="s">
        <v>9083</v>
      </c>
      <c r="D6533" s="181" t="s">
        <v>1311</v>
      </c>
      <c r="E6533" s="181" t="s">
        <v>9074</v>
      </c>
      <c r="F6533" s="181" t="s">
        <v>577</v>
      </c>
      <c r="G6533" s="181" t="s">
        <v>139</v>
      </c>
      <c r="H6533" s="181" t="s">
        <v>5</v>
      </c>
      <c r="I6533" s="181" t="s">
        <v>8825</v>
      </c>
      <c r="J6533" s="181">
        <v>180650</v>
      </c>
      <c r="K6533" s="181">
        <v>2</v>
      </c>
      <c r="L6533" s="181"/>
      <c r="M6533" s="181"/>
      <c r="N6533" s="596" t="s">
        <v>294</v>
      </c>
    </row>
    <row r="6534" spans="1:14" s="158" customFormat="1" ht="18" customHeight="1" x14ac:dyDescent="0.25">
      <c r="A6534" s="181">
        <v>28003</v>
      </c>
      <c r="B6534" s="701" t="s">
        <v>9075</v>
      </c>
      <c r="C6534" s="181" t="s">
        <v>11103</v>
      </c>
      <c r="D6534" s="181" t="s">
        <v>1311</v>
      </c>
      <c r="E6534" s="181" t="s">
        <v>8612</v>
      </c>
      <c r="F6534" s="181" t="s">
        <v>577</v>
      </c>
      <c r="G6534" s="181" t="s">
        <v>139</v>
      </c>
      <c r="H6534" s="181" t="s">
        <v>5</v>
      </c>
      <c r="I6534" s="181" t="s">
        <v>2433</v>
      </c>
      <c r="J6534" s="181">
        <v>98020</v>
      </c>
      <c r="K6534" s="181">
        <v>5</v>
      </c>
      <c r="L6534" s="181"/>
      <c r="M6534" s="181"/>
      <c r="N6534" s="596" t="s">
        <v>294</v>
      </c>
    </row>
    <row r="6535" spans="1:14" s="158" customFormat="1" ht="18" customHeight="1" x14ac:dyDescent="0.25">
      <c r="A6535" s="181">
        <v>80561</v>
      </c>
      <c r="B6535" s="701" t="s">
        <v>14419</v>
      </c>
      <c r="C6535" s="181" t="s">
        <v>9017</v>
      </c>
      <c r="D6535" s="181" t="s">
        <v>1311</v>
      </c>
      <c r="E6535" s="181" t="s">
        <v>8612</v>
      </c>
      <c r="F6535" s="181" t="s">
        <v>577</v>
      </c>
      <c r="G6535" s="181" t="s">
        <v>139</v>
      </c>
      <c r="H6535" s="181" t="s">
        <v>5</v>
      </c>
      <c r="I6535" s="181" t="s">
        <v>2522</v>
      </c>
      <c r="J6535" s="181">
        <v>73440</v>
      </c>
      <c r="K6535" s="181">
        <v>5</v>
      </c>
      <c r="L6535" s="181"/>
      <c r="M6535" s="181"/>
      <c r="N6535" s="596" t="s">
        <v>294</v>
      </c>
    </row>
    <row r="6536" spans="1:14" s="158" customFormat="1" ht="18" customHeight="1" x14ac:dyDescent="0.25">
      <c r="A6536" s="181">
        <v>19282</v>
      </c>
      <c r="B6536" s="701" t="s">
        <v>16001</v>
      </c>
      <c r="C6536" s="181" t="s">
        <v>8810</v>
      </c>
      <c r="D6536" s="181" t="s">
        <v>1311</v>
      </c>
      <c r="E6536" s="181" t="s">
        <v>8612</v>
      </c>
      <c r="F6536" s="181" t="s">
        <v>577</v>
      </c>
      <c r="G6536" s="181" t="s">
        <v>1328</v>
      </c>
      <c r="H6536" s="181" t="s">
        <v>7</v>
      </c>
      <c r="I6536" s="181" t="s">
        <v>1334</v>
      </c>
      <c r="J6536" s="181">
        <v>42530</v>
      </c>
      <c r="K6536" s="181">
        <v>53</v>
      </c>
      <c r="L6536" s="181"/>
      <c r="M6536" s="181"/>
      <c r="N6536" s="596" t="s">
        <v>294</v>
      </c>
    </row>
    <row r="6537" spans="1:14" s="158" customFormat="1" ht="18" customHeight="1" x14ac:dyDescent="0.25">
      <c r="A6537" s="181">
        <v>29107</v>
      </c>
      <c r="B6537" s="701" t="s">
        <v>14421</v>
      </c>
      <c r="C6537" s="181" t="s">
        <v>9034</v>
      </c>
      <c r="D6537" s="181" t="s">
        <v>1311</v>
      </c>
      <c r="E6537" s="181" t="s">
        <v>9077</v>
      </c>
      <c r="F6537" s="181" t="s">
        <v>577</v>
      </c>
      <c r="G6537" s="181" t="s">
        <v>139</v>
      </c>
      <c r="H6537" s="181" t="s">
        <v>5</v>
      </c>
      <c r="I6537" s="181" t="s">
        <v>14420</v>
      </c>
      <c r="J6537" s="181">
        <v>110440</v>
      </c>
      <c r="K6537" s="181">
        <v>3</v>
      </c>
      <c r="L6537" s="181"/>
      <c r="M6537" s="181"/>
      <c r="N6537" s="596" t="s">
        <v>294</v>
      </c>
    </row>
    <row r="6538" spans="1:14" s="158" customFormat="1" ht="18" customHeight="1" x14ac:dyDescent="0.25">
      <c r="A6538" s="181">
        <v>17525</v>
      </c>
      <c r="B6538" s="701" t="s">
        <v>18919</v>
      </c>
      <c r="C6538" s="181" t="s">
        <v>11475</v>
      </c>
      <c r="D6538" s="181" t="s">
        <v>1311</v>
      </c>
      <c r="E6538" s="181" t="s">
        <v>9077</v>
      </c>
      <c r="F6538" s="181" t="s">
        <v>577</v>
      </c>
      <c r="G6538" s="181" t="s">
        <v>139</v>
      </c>
      <c r="H6538" s="181" t="s">
        <v>5</v>
      </c>
      <c r="I6538" s="181" t="s">
        <v>14420</v>
      </c>
      <c r="J6538" s="181">
        <v>100974</v>
      </c>
      <c r="K6538" s="181">
        <v>4</v>
      </c>
      <c r="L6538" s="181"/>
      <c r="M6538" s="181"/>
      <c r="N6538" s="596" t="s">
        <v>294</v>
      </c>
    </row>
    <row r="6539" spans="1:14" s="158" customFormat="1" ht="18" customHeight="1" x14ac:dyDescent="0.25">
      <c r="A6539" s="181">
        <v>28200</v>
      </c>
      <c r="B6539" s="701" t="s">
        <v>17279</v>
      </c>
      <c r="C6539" s="181" t="s">
        <v>17280</v>
      </c>
      <c r="D6539" s="181" t="s">
        <v>1311</v>
      </c>
      <c r="E6539" s="181" t="s">
        <v>17281</v>
      </c>
      <c r="F6539" s="181" t="s">
        <v>577</v>
      </c>
      <c r="G6539" s="181" t="s">
        <v>1313</v>
      </c>
      <c r="H6539" s="181" t="s">
        <v>7</v>
      </c>
      <c r="I6539" s="181" t="s">
        <v>17282</v>
      </c>
      <c r="J6539" s="181">
        <v>55700</v>
      </c>
      <c r="K6539" s="181">
        <v>42</v>
      </c>
      <c r="L6539" s="181"/>
      <c r="M6539" s="181"/>
      <c r="N6539" s="596" t="s">
        <v>294</v>
      </c>
    </row>
    <row r="6540" spans="1:14" s="158" customFormat="1" ht="18" customHeight="1" x14ac:dyDescent="0.25">
      <c r="A6540" s="181">
        <v>6441</v>
      </c>
      <c r="B6540" s="701" t="s">
        <v>13923</v>
      </c>
      <c r="C6540" s="181" t="s">
        <v>13902</v>
      </c>
      <c r="D6540" s="181" t="s">
        <v>1311</v>
      </c>
      <c r="E6540" s="181" t="s">
        <v>9078</v>
      </c>
      <c r="F6540" s="181" t="s">
        <v>577</v>
      </c>
      <c r="G6540" s="181" t="s">
        <v>139</v>
      </c>
      <c r="H6540" s="181" t="s">
        <v>5</v>
      </c>
      <c r="I6540" s="181" t="s">
        <v>11476</v>
      </c>
      <c r="J6540" s="181">
        <v>130540</v>
      </c>
      <c r="K6540" s="181">
        <v>11</v>
      </c>
      <c r="L6540" s="181"/>
      <c r="M6540" s="181"/>
      <c r="N6540" s="596" t="s">
        <v>294</v>
      </c>
    </row>
    <row r="6541" spans="1:14" s="158" customFormat="1" ht="18" customHeight="1" x14ac:dyDescent="0.25">
      <c r="A6541" s="181">
        <v>10962</v>
      </c>
      <c r="B6541" s="701" t="s">
        <v>16002</v>
      </c>
      <c r="C6541" s="181" t="s">
        <v>14566</v>
      </c>
      <c r="D6541" s="181" t="s">
        <v>1311</v>
      </c>
      <c r="E6541" s="181" t="s">
        <v>9078</v>
      </c>
      <c r="F6541" s="181" t="s">
        <v>304</v>
      </c>
      <c r="G6541" s="181" t="s">
        <v>1313</v>
      </c>
      <c r="H6541" s="181" t="s">
        <v>7</v>
      </c>
      <c r="I6541" s="181" t="s">
        <v>8829</v>
      </c>
      <c r="J6541" s="181">
        <v>43590</v>
      </c>
      <c r="K6541" s="181">
        <v>71</v>
      </c>
      <c r="L6541" s="181"/>
      <c r="M6541" s="181"/>
      <c r="N6541" s="596" t="s">
        <v>294</v>
      </c>
    </row>
    <row r="6542" spans="1:14" s="158" customFormat="1" ht="18" customHeight="1" x14ac:dyDescent="0.25">
      <c r="A6542" s="181">
        <v>5497</v>
      </c>
      <c r="B6542" s="701" t="s">
        <v>17283</v>
      </c>
      <c r="C6542" s="181" t="s">
        <v>9076</v>
      </c>
      <c r="D6542" s="181" t="s">
        <v>1311</v>
      </c>
      <c r="E6542" s="181" t="s">
        <v>9078</v>
      </c>
      <c r="F6542" s="181" t="s">
        <v>577</v>
      </c>
      <c r="G6542" s="181" t="s">
        <v>1328</v>
      </c>
      <c r="H6542" s="181" t="s">
        <v>7</v>
      </c>
      <c r="I6542" s="181" t="s">
        <v>8829</v>
      </c>
      <c r="J6542" s="181">
        <v>42530</v>
      </c>
      <c r="K6542" s="181">
        <v>86</v>
      </c>
      <c r="L6542" s="181"/>
      <c r="M6542" s="181"/>
      <c r="N6542" s="596" t="s">
        <v>294</v>
      </c>
    </row>
    <row r="6543" spans="1:14" s="158" customFormat="1" ht="18" customHeight="1" x14ac:dyDescent="0.25">
      <c r="A6543" s="181">
        <v>24962</v>
      </c>
      <c r="B6543" s="701" t="s">
        <v>18920</v>
      </c>
      <c r="C6543" s="181" t="s">
        <v>12697</v>
      </c>
      <c r="D6543" s="181" t="s">
        <v>1311</v>
      </c>
      <c r="E6543" s="181" t="s">
        <v>9078</v>
      </c>
      <c r="F6543" s="181" t="s">
        <v>577</v>
      </c>
      <c r="G6543" s="181" t="s">
        <v>139</v>
      </c>
      <c r="H6543" s="181" t="s">
        <v>5</v>
      </c>
      <c r="I6543" s="181" t="s">
        <v>11476</v>
      </c>
      <c r="J6543" s="181">
        <v>114392</v>
      </c>
      <c r="K6543" s="181">
        <v>15</v>
      </c>
      <c r="L6543" s="181"/>
      <c r="M6543" s="181"/>
      <c r="N6543" s="596" t="s">
        <v>294</v>
      </c>
    </row>
    <row r="6544" spans="1:14" s="158" customFormat="1" ht="18" customHeight="1" x14ac:dyDescent="0.25">
      <c r="A6544" s="181">
        <v>8046</v>
      </c>
      <c r="B6544" s="701" t="s">
        <v>18921</v>
      </c>
      <c r="C6544" s="181" t="s">
        <v>9080</v>
      </c>
      <c r="D6544" s="181" t="s">
        <v>1311</v>
      </c>
      <c r="E6544" s="181" t="s">
        <v>9079</v>
      </c>
      <c r="F6544" s="181" t="s">
        <v>577</v>
      </c>
      <c r="G6544" s="181" t="s">
        <v>139</v>
      </c>
      <c r="H6544" s="181" t="s">
        <v>5</v>
      </c>
      <c r="I6544" s="181" t="s">
        <v>13899</v>
      </c>
      <c r="J6544" s="181">
        <v>86400</v>
      </c>
      <c r="K6544" s="181">
        <v>9</v>
      </c>
      <c r="L6544" s="181"/>
      <c r="M6544" s="181"/>
      <c r="N6544" s="596" t="s">
        <v>294</v>
      </c>
    </row>
    <row r="6545" spans="1:14" s="158" customFormat="1" ht="18" customHeight="1" x14ac:dyDescent="0.25">
      <c r="A6545" s="181">
        <v>17736</v>
      </c>
      <c r="B6545" s="701" t="s">
        <v>17284</v>
      </c>
      <c r="C6545" s="181" t="s">
        <v>9096</v>
      </c>
      <c r="D6545" s="181" t="s">
        <v>1311</v>
      </c>
      <c r="E6545" s="181" t="s">
        <v>9079</v>
      </c>
      <c r="F6545" s="181" t="s">
        <v>577</v>
      </c>
      <c r="G6545" s="181" t="s">
        <v>1328</v>
      </c>
      <c r="H6545" s="181" t="s">
        <v>7</v>
      </c>
      <c r="I6545" s="181" t="s">
        <v>1334</v>
      </c>
      <c r="J6545" s="181">
        <v>48600</v>
      </c>
      <c r="K6545" s="181">
        <v>77</v>
      </c>
      <c r="L6545" s="181"/>
      <c r="M6545" s="181"/>
      <c r="N6545" s="596" t="s">
        <v>294</v>
      </c>
    </row>
    <row r="6546" spans="1:14" s="158" customFormat="1" ht="18" customHeight="1" x14ac:dyDescent="0.25">
      <c r="A6546" s="181">
        <v>17497</v>
      </c>
      <c r="B6546" s="701" t="s">
        <v>9082</v>
      </c>
      <c r="C6546" s="181" t="s">
        <v>9083</v>
      </c>
      <c r="D6546" s="181" t="s">
        <v>1311</v>
      </c>
      <c r="E6546" s="181" t="s">
        <v>8667</v>
      </c>
      <c r="F6546" s="181" t="s">
        <v>577</v>
      </c>
      <c r="G6546" s="181" t="s">
        <v>1328</v>
      </c>
      <c r="H6546" s="181" t="s">
        <v>7</v>
      </c>
      <c r="I6546" s="181" t="s">
        <v>4902</v>
      </c>
      <c r="J6546" s="181">
        <v>42600</v>
      </c>
      <c r="K6546" s="181">
        <v>118</v>
      </c>
      <c r="L6546" s="181"/>
      <c r="M6546" s="181"/>
      <c r="N6546" s="596" t="s">
        <v>294</v>
      </c>
    </row>
    <row r="6547" spans="1:14" s="158" customFormat="1" ht="18" customHeight="1" x14ac:dyDescent="0.25">
      <c r="A6547" s="181">
        <v>19207</v>
      </c>
      <c r="B6547" s="701" t="s">
        <v>9085</v>
      </c>
      <c r="C6547" s="181" t="s">
        <v>12706</v>
      </c>
      <c r="D6547" s="181" t="s">
        <v>1311</v>
      </c>
      <c r="E6547" s="181" t="s">
        <v>8667</v>
      </c>
      <c r="F6547" s="181" t="s">
        <v>577</v>
      </c>
      <c r="G6547" s="181" t="s">
        <v>1313</v>
      </c>
      <c r="H6547" s="181" t="s">
        <v>7</v>
      </c>
      <c r="I6547" s="181" t="s">
        <v>983</v>
      </c>
      <c r="J6547" s="181">
        <v>45020</v>
      </c>
      <c r="K6547" s="181">
        <v>16</v>
      </c>
      <c r="L6547" s="181"/>
      <c r="M6547" s="181"/>
      <c r="N6547" s="596" t="s">
        <v>294</v>
      </c>
    </row>
    <row r="6548" spans="1:14" s="158" customFormat="1" ht="18" customHeight="1" x14ac:dyDescent="0.25">
      <c r="A6548" s="181">
        <v>6352</v>
      </c>
      <c r="B6548" s="701" t="s">
        <v>13925</v>
      </c>
      <c r="C6548" s="181" t="s">
        <v>10993</v>
      </c>
      <c r="D6548" s="181" t="s">
        <v>1311</v>
      </c>
      <c r="E6548" s="181" t="s">
        <v>8667</v>
      </c>
      <c r="F6548" s="181" t="s">
        <v>577</v>
      </c>
      <c r="G6548" s="181" t="s">
        <v>139</v>
      </c>
      <c r="H6548" s="181" t="s">
        <v>5</v>
      </c>
      <c r="I6548" s="181" t="s">
        <v>17274</v>
      </c>
      <c r="J6548" s="181">
        <v>63938</v>
      </c>
      <c r="K6548" s="181">
        <v>8</v>
      </c>
      <c r="L6548" s="181"/>
      <c r="M6548" s="181"/>
      <c r="N6548" s="596" t="s">
        <v>294</v>
      </c>
    </row>
    <row r="6549" spans="1:14" s="158" customFormat="1" ht="18" customHeight="1" x14ac:dyDescent="0.25">
      <c r="A6549" s="181">
        <v>24652</v>
      </c>
      <c r="B6549" s="701" t="s">
        <v>18922</v>
      </c>
      <c r="C6549" s="181" t="s">
        <v>12689</v>
      </c>
      <c r="D6549" s="181" t="s">
        <v>1311</v>
      </c>
      <c r="E6549" s="181" t="s">
        <v>8667</v>
      </c>
      <c r="F6549" s="181" t="s">
        <v>577</v>
      </c>
      <c r="G6549" s="181" t="s">
        <v>139</v>
      </c>
      <c r="H6549" s="181" t="s">
        <v>5</v>
      </c>
      <c r="I6549" s="181" t="s">
        <v>9041</v>
      </c>
      <c r="J6549" s="181">
        <v>107872</v>
      </c>
      <c r="K6549" s="181">
        <v>2</v>
      </c>
      <c r="L6549" s="181"/>
      <c r="M6549" s="181"/>
      <c r="N6549" s="596" t="s">
        <v>294</v>
      </c>
    </row>
    <row r="6550" spans="1:14" s="158" customFormat="1" ht="18" customHeight="1" x14ac:dyDescent="0.25">
      <c r="A6550" s="181">
        <v>4213</v>
      </c>
      <c r="B6550" s="701" t="s">
        <v>9088</v>
      </c>
      <c r="C6550" s="181" t="s">
        <v>9042</v>
      </c>
      <c r="D6550" s="181" t="s">
        <v>1311</v>
      </c>
      <c r="E6550" s="181" t="s">
        <v>9090</v>
      </c>
      <c r="F6550" s="181" t="s">
        <v>577</v>
      </c>
      <c r="G6550" s="181" t="s">
        <v>139</v>
      </c>
      <c r="H6550" s="181" t="s">
        <v>5</v>
      </c>
      <c r="I6550" s="181" t="s">
        <v>9084</v>
      </c>
      <c r="J6550" s="181">
        <v>136858</v>
      </c>
      <c r="K6550" s="181">
        <v>3</v>
      </c>
      <c r="L6550" s="181"/>
      <c r="M6550" s="181"/>
      <c r="N6550" s="596" t="s">
        <v>294</v>
      </c>
    </row>
    <row r="6551" spans="1:14" s="158" customFormat="1" ht="18" customHeight="1" x14ac:dyDescent="0.25">
      <c r="A6551" s="181">
        <v>10290</v>
      </c>
      <c r="B6551" s="701" t="s">
        <v>9091</v>
      </c>
      <c r="C6551" s="181" t="s">
        <v>9086</v>
      </c>
      <c r="D6551" s="181" t="s">
        <v>1311</v>
      </c>
      <c r="E6551" s="181" t="s">
        <v>9092</v>
      </c>
      <c r="F6551" s="181" t="s">
        <v>304</v>
      </c>
      <c r="G6551" s="181" t="s">
        <v>1313</v>
      </c>
      <c r="H6551" s="181" t="s">
        <v>7</v>
      </c>
      <c r="I6551" s="181" t="s">
        <v>9087</v>
      </c>
      <c r="J6551" s="181">
        <v>60170</v>
      </c>
      <c r="K6551" s="181">
        <v>99</v>
      </c>
      <c r="L6551" s="181"/>
      <c r="M6551" s="181"/>
      <c r="N6551" s="596" t="s">
        <v>294</v>
      </c>
    </row>
    <row r="6552" spans="1:14" s="158" customFormat="1" ht="18" customHeight="1" x14ac:dyDescent="0.25">
      <c r="A6552" s="181">
        <v>21438</v>
      </c>
      <c r="B6552" s="701" t="s">
        <v>9093</v>
      </c>
      <c r="C6552" s="181" t="s">
        <v>8798</v>
      </c>
      <c r="D6552" s="181" t="s">
        <v>1311</v>
      </c>
      <c r="E6552" s="181" t="s">
        <v>9092</v>
      </c>
      <c r="F6552" s="181" t="s">
        <v>304</v>
      </c>
      <c r="G6552" s="181" t="s">
        <v>139</v>
      </c>
      <c r="H6552" s="181" t="s">
        <v>5</v>
      </c>
      <c r="I6552" s="181" t="s">
        <v>8839</v>
      </c>
      <c r="J6552" s="181">
        <v>120490</v>
      </c>
      <c r="K6552" s="181">
        <v>4</v>
      </c>
      <c r="L6552" s="181"/>
      <c r="M6552" s="181"/>
      <c r="N6552" s="596" t="s">
        <v>294</v>
      </c>
    </row>
    <row r="6553" spans="1:14" s="158" customFormat="1" ht="18" customHeight="1" x14ac:dyDescent="0.25">
      <c r="A6553" s="181">
        <v>24102</v>
      </c>
      <c r="B6553" s="701" t="s">
        <v>9095</v>
      </c>
      <c r="C6553" s="181" t="s">
        <v>12709</v>
      </c>
      <c r="D6553" s="181" t="s">
        <v>1311</v>
      </c>
      <c r="E6553" s="181" t="s">
        <v>9097</v>
      </c>
      <c r="F6553" s="181" t="s">
        <v>577</v>
      </c>
      <c r="G6553" s="181" t="s">
        <v>139</v>
      </c>
      <c r="H6553" s="181" t="s">
        <v>5</v>
      </c>
      <c r="I6553" s="181" t="s">
        <v>13912</v>
      </c>
      <c r="J6553" s="181">
        <v>160550</v>
      </c>
      <c r="K6553" s="181">
        <v>2</v>
      </c>
      <c r="L6553" s="181"/>
      <c r="M6553" s="181"/>
      <c r="N6553" s="596" t="s">
        <v>294</v>
      </c>
    </row>
    <row r="6554" spans="1:14" s="158" customFormat="1" ht="18" customHeight="1" x14ac:dyDescent="0.25">
      <c r="A6554" s="181">
        <v>5959</v>
      </c>
      <c r="B6554" s="701" t="s">
        <v>14422</v>
      </c>
      <c r="C6554" s="181" t="s">
        <v>14423</v>
      </c>
      <c r="D6554" s="181" t="s">
        <v>1311</v>
      </c>
      <c r="E6554" s="181" t="s">
        <v>14424</v>
      </c>
      <c r="F6554" s="181" t="s">
        <v>577</v>
      </c>
      <c r="G6554" s="181" t="s">
        <v>139</v>
      </c>
      <c r="H6554" s="181" t="s">
        <v>5</v>
      </c>
      <c r="I6554" s="181" t="s">
        <v>14425</v>
      </c>
      <c r="J6554" s="181">
        <v>92966</v>
      </c>
      <c r="K6554" s="181">
        <v>10</v>
      </c>
      <c r="L6554" s="181"/>
      <c r="M6554" s="181"/>
      <c r="N6554" s="596" t="s">
        <v>294</v>
      </c>
    </row>
    <row r="6555" spans="1:14" s="158" customFormat="1" ht="18" customHeight="1" x14ac:dyDescent="0.25">
      <c r="A6555" s="181">
        <v>23</v>
      </c>
      <c r="B6555" s="701" t="s">
        <v>13930</v>
      </c>
      <c r="C6555" s="181" t="s">
        <v>11371</v>
      </c>
      <c r="D6555" s="181" t="s">
        <v>1311</v>
      </c>
      <c r="E6555" s="181" t="s">
        <v>13928</v>
      </c>
      <c r="F6555" s="181" t="s">
        <v>577</v>
      </c>
      <c r="G6555" s="181" t="s">
        <v>139</v>
      </c>
      <c r="H6555" s="181" t="s">
        <v>5</v>
      </c>
      <c r="I6555" s="181" t="s">
        <v>13929</v>
      </c>
      <c r="J6555" s="181">
        <v>122140</v>
      </c>
      <c r="K6555" s="181">
        <v>1</v>
      </c>
      <c r="L6555" s="181"/>
      <c r="M6555" s="181"/>
      <c r="N6555" s="596" t="s">
        <v>294</v>
      </c>
    </row>
    <row r="6556" spans="1:14" s="158" customFormat="1" ht="18" customHeight="1" x14ac:dyDescent="0.25">
      <c r="A6556" s="181">
        <v>18966</v>
      </c>
      <c r="B6556" s="701" t="s">
        <v>13927</v>
      </c>
      <c r="C6556" s="181" t="s">
        <v>11372</v>
      </c>
      <c r="D6556" s="181" t="s">
        <v>1311</v>
      </c>
      <c r="E6556" s="181" t="s">
        <v>13928</v>
      </c>
      <c r="F6556" s="181" t="s">
        <v>577</v>
      </c>
      <c r="G6556" s="181" t="s">
        <v>139</v>
      </c>
      <c r="H6556" s="181" t="s">
        <v>5</v>
      </c>
      <c r="I6556" s="181" t="s">
        <v>13929</v>
      </c>
      <c r="J6556" s="181">
        <v>119232</v>
      </c>
      <c r="K6556" s="181">
        <v>4</v>
      </c>
      <c r="L6556" s="181"/>
      <c r="M6556" s="181"/>
      <c r="N6556" s="596" t="s">
        <v>294</v>
      </c>
    </row>
    <row r="6557" spans="1:14" s="158" customFormat="1" ht="18" customHeight="1" x14ac:dyDescent="0.25">
      <c r="A6557" s="181">
        <v>82119</v>
      </c>
      <c r="B6557" s="701" t="s">
        <v>9098</v>
      </c>
      <c r="C6557" s="181" t="s">
        <v>9055</v>
      </c>
      <c r="D6557" s="181" t="s">
        <v>1338</v>
      </c>
      <c r="E6557" s="181" t="s">
        <v>9099</v>
      </c>
      <c r="F6557" s="181" t="s">
        <v>577</v>
      </c>
      <c r="G6557" s="181" t="s">
        <v>139</v>
      </c>
      <c r="H6557" s="181" t="s">
        <v>5</v>
      </c>
      <c r="I6557" s="181" t="s">
        <v>8844</v>
      </c>
      <c r="J6557" s="181">
        <v>121780</v>
      </c>
      <c r="K6557" s="181">
        <v>2</v>
      </c>
      <c r="L6557" s="181"/>
      <c r="M6557" s="181"/>
      <c r="N6557" s="596" t="s">
        <v>294</v>
      </c>
    </row>
    <row r="6558" spans="1:14" s="158" customFormat="1" ht="18" customHeight="1" x14ac:dyDescent="0.25">
      <c r="A6558" s="181">
        <v>25845</v>
      </c>
      <c r="B6558" s="701" t="s">
        <v>9100</v>
      </c>
      <c r="C6558" s="181" t="s">
        <v>9057</v>
      </c>
      <c r="D6558" s="181" t="s">
        <v>1338</v>
      </c>
      <c r="E6558" s="181" t="s">
        <v>9074</v>
      </c>
      <c r="F6558" s="181" t="s">
        <v>577</v>
      </c>
      <c r="G6558" s="181" t="s">
        <v>139</v>
      </c>
      <c r="H6558" s="181" t="s">
        <v>5</v>
      </c>
      <c r="I6558" s="181" t="s">
        <v>568</v>
      </c>
      <c r="J6558" s="181">
        <v>188510</v>
      </c>
      <c r="K6558" s="181">
        <v>2</v>
      </c>
      <c r="L6558" s="181"/>
      <c r="M6558" s="181"/>
      <c r="N6558" s="596" t="s">
        <v>294</v>
      </c>
    </row>
    <row r="6559" spans="1:14" s="158" customFormat="1" ht="18" customHeight="1" x14ac:dyDescent="0.25">
      <c r="A6559" s="181">
        <v>5506</v>
      </c>
      <c r="B6559" s="701" t="s">
        <v>9101</v>
      </c>
      <c r="C6559" s="181" t="s">
        <v>9096</v>
      </c>
      <c r="D6559" s="181" t="s">
        <v>1338</v>
      </c>
      <c r="E6559" s="181" t="s">
        <v>9102</v>
      </c>
      <c r="F6559" s="181" t="s">
        <v>577</v>
      </c>
      <c r="G6559" s="181" t="s">
        <v>139</v>
      </c>
      <c r="H6559" s="181" t="s">
        <v>5</v>
      </c>
      <c r="I6559" s="181" t="s">
        <v>2860</v>
      </c>
      <c r="J6559" s="181">
        <v>192430</v>
      </c>
      <c r="K6559" s="181">
        <v>3</v>
      </c>
      <c r="L6559" s="181"/>
      <c r="M6559" s="181"/>
      <c r="N6559" s="596" t="s">
        <v>294</v>
      </c>
    </row>
    <row r="6560" spans="1:14" s="158" customFormat="1" ht="18" customHeight="1" x14ac:dyDescent="0.25">
      <c r="A6560" s="181">
        <v>28473</v>
      </c>
      <c r="B6560" s="701" t="s">
        <v>9104</v>
      </c>
      <c r="C6560" s="181" t="s">
        <v>12690</v>
      </c>
      <c r="D6560" s="181" t="s">
        <v>1338</v>
      </c>
      <c r="E6560" s="181" t="s">
        <v>9103</v>
      </c>
      <c r="F6560" s="181" t="s">
        <v>577</v>
      </c>
      <c r="G6560" s="181" t="s">
        <v>139</v>
      </c>
      <c r="H6560" s="181" t="s">
        <v>5</v>
      </c>
      <c r="I6560" s="181" t="s">
        <v>9105</v>
      </c>
      <c r="J6560" s="181">
        <v>110842</v>
      </c>
      <c r="K6560" s="181">
        <v>3</v>
      </c>
      <c r="L6560" s="181"/>
      <c r="M6560" s="181"/>
      <c r="N6560" s="596" t="s">
        <v>294</v>
      </c>
    </row>
    <row r="6561" spans="1:14" s="158" customFormat="1" ht="18" customHeight="1" x14ac:dyDescent="0.25">
      <c r="A6561" s="181">
        <v>23260</v>
      </c>
      <c r="B6561" s="701" t="s">
        <v>14426</v>
      </c>
      <c r="C6561" s="181" t="s">
        <v>8863</v>
      </c>
      <c r="D6561" s="181" t="s">
        <v>1338</v>
      </c>
      <c r="E6561" s="181" t="s">
        <v>9103</v>
      </c>
      <c r="F6561" s="181" t="s">
        <v>577</v>
      </c>
      <c r="G6561" s="181" t="s">
        <v>139</v>
      </c>
      <c r="H6561" s="181" t="s">
        <v>5</v>
      </c>
      <c r="I6561" s="181" t="s">
        <v>14427</v>
      </c>
      <c r="J6561" s="181">
        <v>97114</v>
      </c>
      <c r="K6561" s="181">
        <v>2</v>
      </c>
      <c r="L6561" s="181"/>
      <c r="M6561" s="181"/>
      <c r="N6561" s="596" t="s">
        <v>294</v>
      </c>
    </row>
    <row r="6562" spans="1:14" s="158" customFormat="1" ht="18" customHeight="1" x14ac:dyDescent="0.25">
      <c r="A6562" s="181">
        <v>26285</v>
      </c>
      <c r="B6562" s="701" t="s">
        <v>9106</v>
      </c>
      <c r="C6562" s="181" t="s">
        <v>9107</v>
      </c>
      <c r="D6562" s="181" t="s">
        <v>1338</v>
      </c>
      <c r="E6562" s="181" t="s">
        <v>9108</v>
      </c>
      <c r="F6562" s="181" t="s">
        <v>577</v>
      </c>
      <c r="G6562" s="181" t="s">
        <v>1313</v>
      </c>
      <c r="H6562" s="181" t="s">
        <v>7</v>
      </c>
      <c r="I6562" s="181" t="s">
        <v>9109</v>
      </c>
      <c r="J6562" s="181">
        <v>39460</v>
      </c>
      <c r="K6562" s="181">
        <v>57</v>
      </c>
      <c r="L6562" s="181"/>
      <c r="M6562" s="181"/>
      <c r="N6562" s="596" t="s">
        <v>294</v>
      </c>
    </row>
    <row r="6563" spans="1:14" s="158" customFormat="1" ht="18" customHeight="1" x14ac:dyDescent="0.25">
      <c r="A6563" s="181">
        <v>29892</v>
      </c>
      <c r="B6563" s="701" t="s">
        <v>18923</v>
      </c>
      <c r="C6563" s="181" t="s">
        <v>18924</v>
      </c>
      <c r="D6563" s="181" t="s">
        <v>1338</v>
      </c>
      <c r="E6563" s="181" t="s">
        <v>9108</v>
      </c>
      <c r="F6563" s="181" t="s">
        <v>577</v>
      </c>
      <c r="G6563" s="181" t="s">
        <v>139</v>
      </c>
      <c r="H6563" s="181" t="s">
        <v>5</v>
      </c>
      <c r="I6563" s="181" t="s">
        <v>18925</v>
      </c>
      <c r="J6563" s="181">
        <v>102859</v>
      </c>
      <c r="K6563" s="181">
        <v>10</v>
      </c>
      <c r="L6563" s="181"/>
      <c r="M6563" s="181"/>
      <c r="N6563" s="596" t="s">
        <v>294</v>
      </c>
    </row>
    <row r="6564" spans="1:14" s="158" customFormat="1" ht="18" customHeight="1" x14ac:dyDescent="0.25">
      <c r="A6564" s="181">
        <v>30464</v>
      </c>
      <c r="B6564" s="701" t="s">
        <v>16003</v>
      </c>
      <c r="C6564" s="181" t="s">
        <v>13904</v>
      </c>
      <c r="D6564" s="181" t="s">
        <v>1338</v>
      </c>
      <c r="E6564" s="181" t="s">
        <v>16004</v>
      </c>
      <c r="F6564" s="181" t="s">
        <v>577</v>
      </c>
      <c r="G6564" s="181" t="s">
        <v>139</v>
      </c>
      <c r="H6564" s="181" t="s">
        <v>5</v>
      </c>
      <c r="I6564" s="181" t="s">
        <v>16005</v>
      </c>
      <c r="J6564" s="181">
        <v>112330</v>
      </c>
      <c r="K6564" s="181">
        <v>4</v>
      </c>
      <c r="L6564" s="181"/>
      <c r="M6564" s="181"/>
      <c r="N6564" s="596" t="s">
        <v>294</v>
      </c>
    </row>
    <row r="6565" spans="1:14" s="158" customFormat="1" ht="18" customHeight="1" x14ac:dyDescent="0.25">
      <c r="A6565" s="181">
        <v>5999</v>
      </c>
      <c r="B6565" s="701">
        <v>2108</v>
      </c>
      <c r="C6565" s="181" t="s">
        <v>8854</v>
      </c>
      <c r="D6565" s="181" t="s">
        <v>1344</v>
      </c>
      <c r="E6565" s="181" t="s">
        <v>8667</v>
      </c>
      <c r="F6565" s="181" t="s">
        <v>304</v>
      </c>
      <c r="G6565" s="181" t="s">
        <v>309</v>
      </c>
      <c r="H6565" s="181" t="s">
        <v>5</v>
      </c>
      <c r="I6565" s="181" t="s">
        <v>9110</v>
      </c>
      <c r="J6565" s="181">
        <v>8150</v>
      </c>
      <c r="K6565" s="181">
        <v>8</v>
      </c>
      <c r="L6565" s="181"/>
      <c r="M6565" s="181"/>
      <c r="N6565" s="596" t="s">
        <v>294</v>
      </c>
    </row>
    <row r="6566" spans="1:14" s="158" customFormat="1" ht="18" customHeight="1" x14ac:dyDescent="0.25">
      <c r="A6566" s="181">
        <v>11696</v>
      </c>
      <c r="B6566" s="701" t="s">
        <v>9111</v>
      </c>
      <c r="C6566" s="181" t="s">
        <v>8812</v>
      </c>
      <c r="D6566" s="181" t="s">
        <v>2945</v>
      </c>
      <c r="E6566" s="181" t="s">
        <v>9112</v>
      </c>
      <c r="F6566" s="181" t="s">
        <v>304</v>
      </c>
      <c r="G6566" s="181" t="s">
        <v>361</v>
      </c>
      <c r="H6566" s="181" t="s">
        <v>7</v>
      </c>
      <c r="I6566" s="181" t="s">
        <v>3709</v>
      </c>
      <c r="J6566" s="181">
        <v>32940</v>
      </c>
      <c r="K6566" s="181">
        <v>51</v>
      </c>
      <c r="L6566" s="181"/>
      <c r="M6566" s="181"/>
      <c r="N6566" s="596" t="s">
        <v>294</v>
      </c>
    </row>
    <row r="6567" spans="1:14" s="158" customFormat="1" ht="18" customHeight="1" x14ac:dyDescent="0.25">
      <c r="A6567" s="181">
        <v>23867</v>
      </c>
      <c r="B6567" s="701" t="s">
        <v>13932</v>
      </c>
      <c r="C6567" s="181" t="s">
        <v>17606</v>
      </c>
      <c r="D6567" s="181" t="s">
        <v>12920</v>
      </c>
      <c r="E6567" s="181" t="s">
        <v>8610</v>
      </c>
      <c r="F6567" s="181" t="s">
        <v>304</v>
      </c>
      <c r="G6567" s="181" t="s">
        <v>5404</v>
      </c>
      <c r="H6567" s="181" t="s">
        <v>7</v>
      </c>
      <c r="I6567" s="181" t="s">
        <v>8978</v>
      </c>
      <c r="J6567" s="181">
        <v>170500</v>
      </c>
      <c r="K6567" s="181">
        <v>37</v>
      </c>
      <c r="L6567" s="181"/>
      <c r="M6567" s="181"/>
      <c r="N6567" s="596" t="s">
        <v>294</v>
      </c>
    </row>
    <row r="6568" spans="1:14" s="158" customFormat="1" ht="18" customHeight="1" x14ac:dyDescent="0.25">
      <c r="A6568" s="181">
        <v>22577</v>
      </c>
      <c r="B6568" s="701" t="s">
        <v>13931</v>
      </c>
      <c r="C6568" s="181" t="s">
        <v>8988</v>
      </c>
      <c r="D6568" s="181" t="s">
        <v>12920</v>
      </c>
      <c r="E6568" s="181" t="s">
        <v>10130</v>
      </c>
      <c r="F6568" s="181" t="s">
        <v>304</v>
      </c>
      <c r="G6568" s="181" t="s">
        <v>1508</v>
      </c>
      <c r="H6568" s="181" t="s">
        <v>7</v>
      </c>
      <c r="I6568" s="181" t="s">
        <v>8990</v>
      </c>
      <c r="J6568" s="181">
        <v>158360</v>
      </c>
      <c r="K6568" s="181">
        <v>12</v>
      </c>
      <c r="L6568" s="181"/>
      <c r="M6568" s="181"/>
      <c r="N6568" s="596" t="s">
        <v>294</v>
      </c>
    </row>
    <row r="6569" spans="1:14" s="158" customFormat="1" ht="18" customHeight="1" x14ac:dyDescent="0.25">
      <c r="A6569" s="181">
        <v>22578</v>
      </c>
      <c r="B6569" s="701" t="s">
        <v>13933</v>
      </c>
      <c r="C6569" s="181" t="s">
        <v>9065</v>
      </c>
      <c r="D6569" s="181" t="s">
        <v>5403</v>
      </c>
      <c r="E6569" s="181" t="s">
        <v>8614</v>
      </c>
      <c r="F6569" s="181" t="s">
        <v>304</v>
      </c>
      <c r="G6569" s="181" t="s">
        <v>1508</v>
      </c>
      <c r="H6569" s="181" t="s">
        <v>7</v>
      </c>
      <c r="I6569" s="181" t="s">
        <v>568</v>
      </c>
      <c r="J6569" s="181">
        <v>158360</v>
      </c>
      <c r="K6569" s="181">
        <v>6</v>
      </c>
      <c r="L6569" s="181"/>
      <c r="M6569" s="181"/>
      <c r="N6569" s="596" t="s">
        <v>294</v>
      </c>
    </row>
    <row r="6570" spans="1:14" s="158" customFormat="1" ht="18" customHeight="1" x14ac:dyDescent="0.25">
      <c r="A6570" s="181">
        <v>23868</v>
      </c>
      <c r="B6570" s="701" t="s">
        <v>13934</v>
      </c>
      <c r="C6570" s="181" t="s">
        <v>8979</v>
      </c>
      <c r="D6570" s="181" t="s">
        <v>5403</v>
      </c>
      <c r="E6570" s="181" t="s">
        <v>8610</v>
      </c>
      <c r="F6570" s="181" t="s">
        <v>304</v>
      </c>
      <c r="G6570" s="181" t="s">
        <v>5404</v>
      </c>
      <c r="H6570" s="181" t="s">
        <v>7</v>
      </c>
      <c r="I6570" s="181" t="s">
        <v>631</v>
      </c>
      <c r="J6570" s="181">
        <v>170500</v>
      </c>
      <c r="K6570" s="181">
        <v>32</v>
      </c>
      <c r="L6570" s="181"/>
      <c r="M6570" s="181"/>
      <c r="N6570" s="596" t="s">
        <v>294</v>
      </c>
    </row>
    <row r="6571" spans="1:14" s="158" customFormat="1" ht="18" customHeight="1" x14ac:dyDescent="0.25">
      <c r="A6571" s="181">
        <v>23514</v>
      </c>
      <c r="B6571" s="701" t="s">
        <v>9113</v>
      </c>
      <c r="C6571" s="181" t="s">
        <v>8913</v>
      </c>
      <c r="D6571" s="181" t="s">
        <v>1358</v>
      </c>
      <c r="E6571" s="181" t="s">
        <v>9114</v>
      </c>
      <c r="F6571" s="181" t="s">
        <v>304</v>
      </c>
      <c r="G6571" s="181" t="s">
        <v>140</v>
      </c>
      <c r="H6571" s="181" t="s">
        <v>11261</v>
      </c>
      <c r="I6571" s="181" t="s">
        <v>8187</v>
      </c>
      <c r="J6571" s="181">
        <v>90900</v>
      </c>
      <c r="K6571" s="181">
        <v>2</v>
      </c>
      <c r="L6571" s="181"/>
      <c r="M6571" s="181"/>
      <c r="N6571" s="596" t="s">
        <v>294</v>
      </c>
    </row>
    <row r="6572" spans="1:14" s="158" customFormat="1" ht="18" customHeight="1" x14ac:dyDescent="0.25">
      <c r="A6572" s="181">
        <v>16321</v>
      </c>
      <c r="B6572" s="701" t="s">
        <v>9115</v>
      </c>
      <c r="C6572" s="181" t="s">
        <v>9116</v>
      </c>
      <c r="D6572" s="181" t="s">
        <v>1358</v>
      </c>
      <c r="E6572" s="181" t="s">
        <v>8612</v>
      </c>
      <c r="F6572" s="181" t="s">
        <v>304</v>
      </c>
      <c r="G6572" s="181" t="s">
        <v>140</v>
      </c>
      <c r="H6572" s="181" t="s">
        <v>7</v>
      </c>
      <c r="I6572" s="181" t="s">
        <v>8859</v>
      </c>
      <c r="J6572" s="181">
        <v>110590</v>
      </c>
      <c r="K6572" s="181">
        <v>36</v>
      </c>
      <c r="L6572" s="181"/>
      <c r="M6572" s="181"/>
      <c r="N6572" s="596" t="s">
        <v>294</v>
      </c>
    </row>
    <row r="6573" spans="1:14" s="158" customFormat="1" ht="18" customHeight="1" x14ac:dyDescent="0.25">
      <c r="A6573" s="181">
        <v>20256</v>
      </c>
      <c r="B6573" s="701" t="s">
        <v>12711</v>
      </c>
      <c r="C6573" s="181" t="s">
        <v>11878</v>
      </c>
      <c r="D6573" s="181" t="s">
        <v>1358</v>
      </c>
      <c r="E6573" s="181" t="s">
        <v>12712</v>
      </c>
      <c r="F6573" s="181" t="s">
        <v>304</v>
      </c>
      <c r="G6573" s="181" t="s">
        <v>140</v>
      </c>
      <c r="H6573" s="181" t="s">
        <v>7</v>
      </c>
      <c r="I6573" s="181" t="s">
        <v>5433</v>
      </c>
      <c r="J6573" s="181">
        <v>88000</v>
      </c>
      <c r="K6573" s="181">
        <v>147</v>
      </c>
      <c r="L6573" s="181"/>
      <c r="M6573" s="181"/>
      <c r="N6573" s="596" t="s">
        <v>294</v>
      </c>
    </row>
    <row r="6574" spans="1:14" s="158" customFormat="1" ht="18" customHeight="1" x14ac:dyDescent="0.25">
      <c r="A6574" s="181">
        <v>22787</v>
      </c>
      <c r="B6574" s="701" t="s">
        <v>9117</v>
      </c>
      <c r="C6574" s="181" t="s">
        <v>8863</v>
      </c>
      <c r="D6574" s="181" t="s">
        <v>1358</v>
      </c>
      <c r="E6574" s="181" t="s">
        <v>8838</v>
      </c>
      <c r="F6574" s="181" t="s">
        <v>304</v>
      </c>
      <c r="G6574" s="181" t="s">
        <v>140</v>
      </c>
      <c r="H6574" s="181" t="s">
        <v>7</v>
      </c>
      <c r="I6574" s="181" t="s">
        <v>9118</v>
      </c>
      <c r="J6574" s="181">
        <v>139030</v>
      </c>
      <c r="K6574" s="181">
        <v>11</v>
      </c>
      <c r="L6574" s="181"/>
      <c r="M6574" s="181"/>
      <c r="N6574" s="596" t="s">
        <v>294</v>
      </c>
    </row>
    <row r="6575" spans="1:14" s="158" customFormat="1" ht="18" customHeight="1" x14ac:dyDescent="0.25">
      <c r="A6575" s="181">
        <v>22325</v>
      </c>
      <c r="B6575" s="701" t="s">
        <v>9119</v>
      </c>
      <c r="C6575" s="181" t="s">
        <v>8920</v>
      </c>
      <c r="D6575" s="181" t="s">
        <v>1358</v>
      </c>
      <c r="E6575" s="181" t="s">
        <v>9120</v>
      </c>
      <c r="F6575" s="181" t="s">
        <v>304</v>
      </c>
      <c r="G6575" s="181" t="s">
        <v>140</v>
      </c>
      <c r="H6575" s="181" t="s">
        <v>7</v>
      </c>
      <c r="I6575" s="181" t="s">
        <v>1366</v>
      </c>
      <c r="J6575" s="181">
        <v>142110</v>
      </c>
      <c r="K6575" s="181">
        <v>2</v>
      </c>
      <c r="L6575" s="181"/>
      <c r="M6575" s="181"/>
      <c r="N6575" s="596" t="s">
        <v>294</v>
      </c>
    </row>
    <row r="6576" spans="1:14" s="158" customFormat="1" ht="18" customHeight="1" x14ac:dyDescent="0.25">
      <c r="A6576" s="181">
        <v>24560</v>
      </c>
      <c r="B6576" s="701" t="s">
        <v>9121</v>
      </c>
      <c r="C6576" s="181" t="s">
        <v>9122</v>
      </c>
      <c r="D6576" s="181" t="s">
        <v>1385</v>
      </c>
      <c r="E6576" s="181" t="s">
        <v>9123</v>
      </c>
      <c r="F6576" s="181" t="s">
        <v>304</v>
      </c>
      <c r="G6576" s="181" t="s">
        <v>140</v>
      </c>
      <c r="H6576" s="181" t="s">
        <v>7</v>
      </c>
      <c r="I6576" s="181" t="s">
        <v>8825</v>
      </c>
      <c r="J6576" s="181">
        <v>122060</v>
      </c>
      <c r="K6576" s="181">
        <v>13</v>
      </c>
      <c r="L6576" s="181"/>
      <c r="M6576" s="181"/>
      <c r="N6576" s="596" t="s">
        <v>294</v>
      </c>
    </row>
    <row r="6577" spans="1:14" s="158" customFormat="1" ht="18" customHeight="1" x14ac:dyDescent="0.25">
      <c r="A6577" s="181">
        <v>26186</v>
      </c>
      <c r="B6577" s="701" t="s">
        <v>9124</v>
      </c>
      <c r="C6577" s="181" t="s">
        <v>9125</v>
      </c>
      <c r="D6577" s="181" t="s">
        <v>1385</v>
      </c>
      <c r="E6577" s="181" t="s">
        <v>9126</v>
      </c>
      <c r="F6577" s="181" t="s">
        <v>304</v>
      </c>
      <c r="G6577" s="181" t="s">
        <v>140</v>
      </c>
      <c r="H6577" s="181" t="s">
        <v>7</v>
      </c>
      <c r="I6577" s="181" t="s">
        <v>9127</v>
      </c>
      <c r="J6577" s="181">
        <v>138930</v>
      </c>
      <c r="K6577" s="181">
        <v>4</v>
      </c>
      <c r="L6577" s="181"/>
      <c r="M6577" s="181"/>
      <c r="N6577" s="596" t="s">
        <v>294</v>
      </c>
    </row>
    <row r="6578" spans="1:14" s="158" customFormat="1" ht="18" customHeight="1" x14ac:dyDescent="0.25">
      <c r="A6578" s="181">
        <v>29318</v>
      </c>
      <c r="B6578" s="701">
        <v>817082</v>
      </c>
      <c r="C6578" s="181" t="s">
        <v>8869</v>
      </c>
      <c r="D6578" s="181" t="s">
        <v>1385</v>
      </c>
      <c r="E6578" s="181" t="s">
        <v>9128</v>
      </c>
      <c r="F6578" s="181" t="s">
        <v>304</v>
      </c>
      <c r="G6578" s="181" t="s">
        <v>140</v>
      </c>
      <c r="H6578" s="181" t="s">
        <v>7</v>
      </c>
      <c r="I6578" s="181" t="s">
        <v>2522</v>
      </c>
      <c r="J6578" s="181">
        <v>120600</v>
      </c>
      <c r="K6578" s="181">
        <v>15</v>
      </c>
      <c r="L6578" s="181"/>
      <c r="M6578" s="181"/>
      <c r="N6578" s="596" t="s">
        <v>294</v>
      </c>
    </row>
    <row r="6579" spans="1:14" s="158" customFormat="1" ht="18" customHeight="1" x14ac:dyDescent="0.25">
      <c r="A6579" s="181">
        <v>22933</v>
      </c>
      <c r="B6579" s="701" t="s">
        <v>9129</v>
      </c>
      <c r="C6579" s="181" t="s">
        <v>8927</v>
      </c>
      <c r="D6579" s="181" t="s">
        <v>1385</v>
      </c>
      <c r="E6579" s="181" t="s">
        <v>9130</v>
      </c>
      <c r="F6579" s="181" t="s">
        <v>304</v>
      </c>
      <c r="G6579" s="181" t="s">
        <v>140</v>
      </c>
      <c r="H6579" s="181" t="s">
        <v>7</v>
      </c>
      <c r="I6579" s="181" t="s">
        <v>14420</v>
      </c>
      <c r="J6579" s="181">
        <v>139240</v>
      </c>
      <c r="K6579" s="181">
        <v>32</v>
      </c>
      <c r="L6579" s="181"/>
      <c r="M6579" s="181"/>
      <c r="N6579" s="596" t="s">
        <v>294</v>
      </c>
    </row>
    <row r="6580" spans="1:14" s="158" customFormat="1" ht="18" customHeight="1" x14ac:dyDescent="0.25">
      <c r="A6580" s="181">
        <v>4462</v>
      </c>
      <c r="B6580" s="701" t="s">
        <v>9131</v>
      </c>
      <c r="C6580" s="181" t="s">
        <v>9132</v>
      </c>
      <c r="D6580" s="181" t="s">
        <v>1385</v>
      </c>
      <c r="E6580" s="181" t="s">
        <v>8612</v>
      </c>
      <c r="F6580" s="181" t="s">
        <v>304</v>
      </c>
      <c r="G6580" s="181" t="s">
        <v>140</v>
      </c>
      <c r="H6580" s="181" t="s">
        <v>7</v>
      </c>
      <c r="I6580" s="181" t="s">
        <v>9133</v>
      </c>
      <c r="J6580" s="181">
        <v>103540</v>
      </c>
      <c r="K6580" s="181">
        <v>148</v>
      </c>
      <c r="L6580" s="181"/>
      <c r="M6580" s="181"/>
      <c r="N6580" s="596" t="s">
        <v>294</v>
      </c>
    </row>
    <row r="6581" spans="1:14" s="158" customFormat="1" ht="18" customHeight="1" x14ac:dyDescent="0.25">
      <c r="A6581" s="181">
        <v>23513</v>
      </c>
      <c r="B6581" s="701" t="s">
        <v>9134</v>
      </c>
      <c r="C6581" s="181" t="s">
        <v>8874</v>
      </c>
      <c r="D6581" s="181" t="s">
        <v>1385</v>
      </c>
      <c r="E6581" s="181" t="s">
        <v>9135</v>
      </c>
      <c r="F6581" s="181" t="s">
        <v>304</v>
      </c>
      <c r="G6581" s="181" t="s">
        <v>140</v>
      </c>
      <c r="H6581" s="181" t="s">
        <v>7</v>
      </c>
      <c r="I6581" s="181" t="s">
        <v>11476</v>
      </c>
      <c r="J6581" s="181">
        <v>86330</v>
      </c>
      <c r="K6581" s="181">
        <v>17</v>
      </c>
      <c r="L6581" s="181"/>
      <c r="M6581" s="181"/>
      <c r="N6581" s="596" t="s">
        <v>294</v>
      </c>
    </row>
    <row r="6582" spans="1:14" s="158" customFormat="1" ht="18" customHeight="1" x14ac:dyDescent="0.25">
      <c r="A6582" s="181">
        <v>23512</v>
      </c>
      <c r="B6582" s="701" t="s">
        <v>9136</v>
      </c>
      <c r="C6582" s="181" t="s">
        <v>9137</v>
      </c>
      <c r="D6582" s="181" t="s">
        <v>1385</v>
      </c>
      <c r="E6582" s="181" t="s">
        <v>9138</v>
      </c>
      <c r="F6582" s="181" t="s">
        <v>304</v>
      </c>
      <c r="G6582" s="181" t="s">
        <v>140</v>
      </c>
      <c r="H6582" s="181" t="s">
        <v>7</v>
      </c>
      <c r="I6582" s="181" t="s">
        <v>501</v>
      </c>
      <c r="J6582" s="181">
        <v>114340</v>
      </c>
      <c r="K6582" s="181">
        <v>28</v>
      </c>
      <c r="L6582" s="181"/>
      <c r="M6582" s="181"/>
      <c r="N6582" s="596" t="s">
        <v>294</v>
      </c>
    </row>
    <row r="6583" spans="1:14" s="158" customFormat="1" ht="18" customHeight="1" x14ac:dyDescent="0.25">
      <c r="A6583" s="181">
        <v>15939</v>
      </c>
      <c r="B6583" s="701" t="s">
        <v>9139</v>
      </c>
      <c r="C6583" s="181" t="s">
        <v>8878</v>
      </c>
      <c r="D6583" s="181" t="s">
        <v>1385</v>
      </c>
      <c r="E6583" s="181" t="s">
        <v>8778</v>
      </c>
      <c r="F6583" s="181" t="s">
        <v>304</v>
      </c>
      <c r="G6583" s="181" t="s">
        <v>140</v>
      </c>
      <c r="H6583" s="181" t="s">
        <v>7</v>
      </c>
      <c r="I6583" s="181" t="s">
        <v>9140</v>
      </c>
      <c r="J6583" s="181">
        <v>118030</v>
      </c>
      <c r="K6583" s="181">
        <v>31</v>
      </c>
      <c r="L6583" s="181"/>
      <c r="M6583" s="181"/>
      <c r="N6583" s="596" t="s">
        <v>294</v>
      </c>
    </row>
    <row r="6584" spans="1:14" s="158" customFormat="1" ht="18" customHeight="1" x14ac:dyDescent="0.25">
      <c r="A6584" s="181">
        <v>13726</v>
      </c>
      <c r="B6584" s="701" t="s">
        <v>11477</v>
      </c>
      <c r="C6584" s="181" t="s">
        <v>11245</v>
      </c>
      <c r="D6584" s="181" t="s">
        <v>1385</v>
      </c>
      <c r="E6584" s="181" t="s">
        <v>8778</v>
      </c>
      <c r="F6584" s="181" t="s">
        <v>304</v>
      </c>
      <c r="G6584" s="181" t="s">
        <v>140</v>
      </c>
      <c r="H6584" s="181" t="s">
        <v>7</v>
      </c>
      <c r="I6584" s="181" t="s">
        <v>11478</v>
      </c>
      <c r="J6584" s="181">
        <v>113650</v>
      </c>
      <c r="K6584" s="181">
        <v>1</v>
      </c>
      <c r="L6584" s="181"/>
      <c r="M6584" s="181"/>
      <c r="N6584" s="596" t="s">
        <v>294</v>
      </c>
    </row>
    <row r="6585" spans="1:14" s="158" customFormat="1" ht="18" customHeight="1" x14ac:dyDescent="0.25">
      <c r="A6585" s="181">
        <v>26619</v>
      </c>
      <c r="B6585" s="701" t="s">
        <v>10784</v>
      </c>
      <c r="C6585" s="181" t="s">
        <v>10785</v>
      </c>
      <c r="D6585" s="181" t="s">
        <v>1385</v>
      </c>
      <c r="E6585" s="181" t="s">
        <v>8817</v>
      </c>
      <c r="F6585" s="181" t="s">
        <v>304</v>
      </c>
      <c r="G6585" s="181" t="s">
        <v>140</v>
      </c>
      <c r="H6585" s="181" t="s">
        <v>7</v>
      </c>
      <c r="I6585" s="181" t="s">
        <v>12713</v>
      </c>
      <c r="J6585" s="181">
        <v>110860</v>
      </c>
      <c r="K6585" s="181">
        <v>317</v>
      </c>
      <c r="L6585" s="181"/>
      <c r="M6585" s="181"/>
      <c r="N6585" s="596" t="s">
        <v>294</v>
      </c>
    </row>
    <row r="6586" spans="1:14" s="158" customFormat="1" ht="18" customHeight="1" x14ac:dyDescent="0.25">
      <c r="A6586" s="181">
        <v>29088</v>
      </c>
      <c r="B6586" s="701" t="s">
        <v>9141</v>
      </c>
      <c r="C6586" s="181" t="s">
        <v>9142</v>
      </c>
      <c r="D6586" s="181" t="s">
        <v>1385</v>
      </c>
      <c r="E6586" s="181" t="s">
        <v>9143</v>
      </c>
      <c r="F6586" s="181" t="s">
        <v>304</v>
      </c>
      <c r="G6586" s="181" t="s">
        <v>140</v>
      </c>
      <c r="H6586" s="181" t="s">
        <v>7</v>
      </c>
      <c r="I6586" s="181" t="s">
        <v>17271</v>
      </c>
      <c r="J6586" s="181">
        <v>120600</v>
      </c>
      <c r="K6586" s="181">
        <v>170</v>
      </c>
      <c r="L6586" s="181"/>
      <c r="M6586" s="181"/>
      <c r="N6586" s="596" t="s">
        <v>294</v>
      </c>
    </row>
    <row r="6587" spans="1:14" s="158" customFormat="1" ht="18" customHeight="1" x14ac:dyDescent="0.25">
      <c r="A6587" s="181">
        <v>20670</v>
      </c>
      <c r="B6587" s="701" t="s">
        <v>9144</v>
      </c>
      <c r="C6587" s="181" t="s">
        <v>9145</v>
      </c>
      <c r="D6587" s="181" t="s">
        <v>1385</v>
      </c>
      <c r="E6587" s="181" t="s">
        <v>9146</v>
      </c>
      <c r="F6587" s="181" t="s">
        <v>304</v>
      </c>
      <c r="G6587" s="181" t="s">
        <v>140</v>
      </c>
      <c r="H6587" s="181" t="s">
        <v>7</v>
      </c>
      <c r="I6587" s="181" t="s">
        <v>2982</v>
      </c>
      <c r="J6587" s="181">
        <v>135830</v>
      </c>
      <c r="K6587" s="181">
        <v>21</v>
      </c>
      <c r="L6587" s="181"/>
      <c r="M6587" s="181"/>
      <c r="N6587" s="596" t="s">
        <v>294</v>
      </c>
    </row>
    <row r="6588" spans="1:14" s="158" customFormat="1" ht="18" customHeight="1" x14ac:dyDescent="0.25">
      <c r="A6588" s="181">
        <v>45724</v>
      </c>
      <c r="B6588" s="701" t="s">
        <v>9147</v>
      </c>
      <c r="C6588" s="181" t="s">
        <v>8885</v>
      </c>
      <c r="D6588" s="181" t="s">
        <v>1385</v>
      </c>
      <c r="E6588" s="181" t="s">
        <v>8759</v>
      </c>
      <c r="F6588" s="181" t="s">
        <v>304</v>
      </c>
      <c r="G6588" s="181" t="s">
        <v>140</v>
      </c>
      <c r="H6588" s="181" t="s">
        <v>7</v>
      </c>
      <c r="I6588" s="181" t="s">
        <v>9148</v>
      </c>
      <c r="J6588" s="181">
        <v>117350.39999999999</v>
      </c>
      <c r="K6588" s="181">
        <v>26</v>
      </c>
      <c r="L6588" s="181"/>
      <c r="M6588" s="181"/>
      <c r="N6588" s="596" t="s">
        <v>294</v>
      </c>
    </row>
    <row r="6589" spans="1:14" s="158" customFormat="1" ht="18" customHeight="1" x14ac:dyDescent="0.25">
      <c r="A6589" s="181">
        <v>45921</v>
      </c>
      <c r="B6589" s="701" t="s">
        <v>9149</v>
      </c>
      <c r="C6589" s="181" t="s">
        <v>8501</v>
      </c>
      <c r="D6589" s="181" t="s">
        <v>1385</v>
      </c>
      <c r="E6589" s="181" t="s">
        <v>9150</v>
      </c>
      <c r="F6589" s="181" t="s">
        <v>304</v>
      </c>
      <c r="G6589" s="181" t="s">
        <v>140</v>
      </c>
      <c r="H6589" s="181" t="s">
        <v>7</v>
      </c>
      <c r="I6589" s="181" t="s">
        <v>9151</v>
      </c>
      <c r="J6589" s="181">
        <v>103290</v>
      </c>
      <c r="K6589" s="181">
        <v>141</v>
      </c>
      <c r="L6589" s="181"/>
      <c r="M6589" s="181"/>
      <c r="N6589" s="596" t="s">
        <v>294</v>
      </c>
    </row>
    <row r="6590" spans="1:14" s="158" customFormat="1" ht="18" customHeight="1" x14ac:dyDescent="0.25">
      <c r="A6590" s="181">
        <v>23501</v>
      </c>
      <c r="B6590" s="701" t="s">
        <v>9152</v>
      </c>
      <c r="C6590" s="181" t="s">
        <v>8890</v>
      </c>
      <c r="D6590" s="181" t="s">
        <v>1385</v>
      </c>
      <c r="E6590" s="181" t="s">
        <v>9153</v>
      </c>
      <c r="F6590" s="181" t="s">
        <v>304</v>
      </c>
      <c r="G6590" s="181" t="s">
        <v>140</v>
      </c>
      <c r="H6590" s="181" t="s">
        <v>7</v>
      </c>
      <c r="I6590" s="181" t="s">
        <v>13929</v>
      </c>
      <c r="J6590" s="181">
        <v>125090</v>
      </c>
      <c r="K6590" s="181">
        <v>19</v>
      </c>
      <c r="L6590" s="181"/>
      <c r="M6590" s="181"/>
      <c r="N6590" s="596" t="s">
        <v>294</v>
      </c>
    </row>
    <row r="6591" spans="1:14" s="158" customFormat="1" ht="18" customHeight="1" x14ac:dyDescent="0.25">
      <c r="A6591" s="181">
        <v>24559</v>
      </c>
      <c r="B6591" s="701" t="s">
        <v>9154</v>
      </c>
      <c r="C6591" s="181" t="s">
        <v>9155</v>
      </c>
      <c r="D6591" s="181" t="s">
        <v>1385</v>
      </c>
      <c r="E6591" s="181" t="s">
        <v>9156</v>
      </c>
      <c r="F6591" s="181" t="s">
        <v>304</v>
      </c>
      <c r="G6591" s="181" t="s">
        <v>140</v>
      </c>
      <c r="H6591" s="181" t="s">
        <v>7</v>
      </c>
      <c r="I6591" s="181" t="s">
        <v>9157</v>
      </c>
      <c r="J6591" s="181">
        <v>140420</v>
      </c>
      <c r="K6591" s="181">
        <v>13</v>
      </c>
      <c r="L6591" s="181"/>
      <c r="M6591" s="181"/>
      <c r="N6591" s="596" t="s">
        <v>294</v>
      </c>
    </row>
    <row r="6592" spans="1:14" s="158" customFormat="1" ht="18" customHeight="1" x14ac:dyDescent="0.25">
      <c r="A6592" s="181">
        <v>20428</v>
      </c>
      <c r="B6592" s="701" t="s">
        <v>16009</v>
      </c>
      <c r="C6592" s="181" t="s">
        <v>16010</v>
      </c>
      <c r="D6592" s="181" t="s">
        <v>1425</v>
      </c>
      <c r="E6592" s="181" t="s">
        <v>16011</v>
      </c>
      <c r="F6592" s="181" t="s">
        <v>304</v>
      </c>
      <c r="G6592" s="181" t="s">
        <v>1427</v>
      </c>
      <c r="H6592" s="181" t="s">
        <v>7</v>
      </c>
      <c r="I6592" s="181" t="s">
        <v>16012</v>
      </c>
      <c r="J6592" s="181">
        <v>201070</v>
      </c>
      <c r="K6592" s="181">
        <v>7</v>
      </c>
      <c r="L6592" s="181"/>
      <c r="M6592" s="181"/>
      <c r="N6592" s="596" t="s">
        <v>294</v>
      </c>
    </row>
    <row r="6593" spans="1:14" s="158" customFormat="1" ht="18" customHeight="1" x14ac:dyDescent="0.25">
      <c r="A6593" s="181">
        <v>19474</v>
      </c>
      <c r="B6593" s="701">
        <v>1772874</v>
      </c>
      <c r="C6593" s="181" t="s">
        <v>16013</v>
      </c>
      <c r="D6593" s="181" t="s">
        <v>1425</v>
      </c>
      <c r="E6593" s="181" t="s">
        <v>8690</v>
      </c>
      <c r="F6593" s="181" t="s">
        <v>304</v>
      </c>
      <c r="G6593" s="181" t="s">
        <v>1427</v>
      </c>
      <c r="H6593" s="181" t="s">
        <v>7</v>
      </c>
      <c r="I6593" s="181" t="s">
        <v>16014</v>
      </c>
      <c r="J6593" s="181">
        <v>239920</v>
      </c>
      <c r="K6593" s="181">
        <v>40</v>
      </c>
      <c r="L6593" s="181"/>
      <c r="M6593" s="181"/>
      <c r="N6593" s="596" t="s">
        <v>294</v>
      </c>
    </row>
    <row r="6594" spans="1:14" s="158" customFormat="1" ht="18" customHeight="1" x14ac:dyDescent="0.25">
      <c r="A6594" s="181">
        <v>21488</v>
      </c>
      <c r="B6594" s="701" t="s">
        <v>9158</v>
      </c>
      <c r="C6594" s="181" t="s">
        <v>9159</v>
      </c>
      <c r="D6594" s="181" t="s">
        <v>1425</v>
      </c>
      <c r="E6594" s="181" t="s">
        <v>8729</v>
      </c>
      <c r="F6594" s="181" t="s">
        <v>304</v>
      </c>
      <c r="G6594" s="181" t="s">
        <v>1427</v>
      </c>
      <c r="H6594" s="181" t="s">
        <v>7</v>
      </c>
      <c r="I6594" s="181" t="s">
        <v>9105</v>
      </c>
      <c r="J6594" s="181">
        <v>199600</v>
      </c>
      <c r="K6594" s="181">
        <v>24</v>
      </c>
      <c r="L6594" s="181"/>
      <c r="M6594" s="181"/>
      <c r="N6594" s="596" t="s">
        <v>294</v>
      </c>
    </row>
    <row r="6595" spans="1:14" s="158" customFormat="1" ht="18" customHeight="1" x14ac:dyDescent="0.25">
      <c r="A6595" s="181">
        <v>22641</v>
      </c>
      <c r="B6595" s="701" t="s">
        <v>9160</v>
      </c>
      <c r="C6595" s="181" t="s">
        <v>8900</v>
      </c>
      <c r="D6595" s="181" t="s">
        <v>1425</v>
      </c>
      <c r="E6595" s="181" t="s">
        <v>9161</v>
      </c>
      <c r="F6595" s="181" t="s">
        <v>304</v>
      </c>
      <c r="G6595" s="181" t="s">
        <v>1427</v>
      </c>
      <c r="H6595" s="181" t="s">
        <v>7</v>
      </c>
      <c r="I6595" s="181" t="s">
        <v>1430</v>
      </c>
      <c r="J6595" s="181">
        <v>320880</v>
      </c>
      <c r="K6595" s="181">
        <v>33</v>
      </c>
      <c r="L6595" s="181"/>
      <c r="M6595" s="181"/>
      <c r="N6595" s="596" t="s">
        <v>294</v>
      </c>
    </row>
    <row r="6596" spans="1:14" s="158" customFormat="1" ht="18" customHeight="1" x14ac:dyDescent="0.25">
      <c r="A6596" s="181">
        <v>23316</v>
      </c>
      <c r="B6596" s="701" t="s">
        <v>16017</v>
      </c>
      <c r="C6596" s="181" t="s">
        <v>16018</v>
      </c>
      <c r="D6596" s="181" t="s">
        <v>1425</v>
      </c>
      <c r="E6596" s="181" t="s">
        <v>16019</v>
      </c>
      <c r="F6596" s="181" t="s">
        <v>304</v>
      </c>
      <c r="G6596" s="181" t="s">
        <v>1427</v>
      </c>
      <c r="H6596" s="181" t="s">
        <v>7</v>
      </c>
      <c r="I6596" s="181" t="s">
        <v>16020</v>
      </c>
      <c r="J6596" s="181">
        <v>194240</v>
      </c>
      <c r="K6596" s="181">
        <v>4</v>
      </c>
      <c r="L6596" s="181"/>
      <c r="M6596" s="181"/>
      <c r="N6596" s="596" t="s">
        <v>294</v>
      </c>
    </row>
    <row r="6597" spans="1:14" s="158" customFormat="1" ht="18" customHeight="1" x14ac:dyDescent="0.25">
      <c r="A6597" s="181">
        <v>24730</v>
      </c>
      <c r="B6597" s="701" t="s">
        <v>16006</v>
      </c>
      <c r="C6597" s="181" t="s">
        <v>16007</v>
      </c>
      <c r="D6597" s="181" t="s">
        <v>1425</v>
      </c>
      <c r="E6597" s="181" t="s">
        <v>17603</v>
      </c>
      <c r="F6597" s="181" t="s">
        <v>304</v>
      </c>
      <c r="G6597" s="181" t="s">
        <v>1427</v>
      </c>
      <c r="H6597" s="181" t="s">
        <v>7</v>
      </c>
      <c r="I6597" s="181" t="s">
        <v>16008</v>
      </c>
      <c r="J6597" s="181">
        <v>327380</v>
      </c>
      <c r="K6597" s="181">
        <v>3</v>
      </c>
      <c r="L6597" s="181"/>
      <c r="M6597" s="181"/>
      <c r="N6597" s="596" t="s">
        <v>294</v>
      </c>
    </row>
    <row r="6598" spans="1:14" s="158" customFormat="1" ht="18" customHeight="1" x14ac:dyDescent="0.25">
      <c r="A6598" s="181">
        <v>2740</v>
      </c>
      <c r="B6598" s="701" t="s">
        <v>9162</v>
      </c>
      <c r="C6598" s="181" t="s">
        <v>9163</v>
      </c>
      <c r="D6598" s="181" t="s">
        <v>1453</v>
      </c>
      <c r="E6598" s="181" t="s">
        <v>9164</v>
      </c>
      <c r="F6598" s="181" t="s">
        <v>304</v>
      </c>
      <c r="G6598" s="181" t="s">
        <v>5283</v>
      </c>
      <c r="H6598" s="181" t="s">
        <v>14</v>
      </c>
      <c r="I6598" s="181" t="s">
        <v>9165</v>
      </c>
      <c r="J6598" s="181">
        <v>12160</v>
      </c>
      <c r="K6598" s="181">
        <v>172</v>
      </c>
      <c r="L6598" s="181"/>
      <c r="M6598" s="181"/>
      <c r="N6598" s="596" t="s">
        <v>294</v>
      </c>
    </row>
    <row r="6599" spans="1:14" s="158" customFormat="1" ht="18" customHeight="1" x14ac:dyDescent="0.25">
      <c r="A6599" s="181">
        <v>25165</v>
      </c>
      <c r="B6599" s="701" t="s">
        <v>12792</v>
      </c>
      <c r="C6599" s="181" t="s">
        <v>18926</v>
      </c>
      <c r="D6599" s="181" t="s">
        <v>1453</v>
      </c>
      <c r="E6599" s="181" t="s">
        <v>18927</v>
      </c>
      <c r="F6599" s="181" t="s">
        <v>304</v>
      </c>
      <c r="G6599" s="181" t="s">
        <v>5283</v>
      </c>
      <c r="H6599" s="181" t="s">
        <v>14</v>
      </c>
      <c r="I6599" s="181" t="s">
        <v>18928</v>
      </c>
      <c r="J6599" s="181">
        <v>26810</v>
      </c>
      <c r="K6599" s="181">
        <v>62</v>
      </c>
      <c r="L6599" s="181"/>
      <c r="M6599" s="181"/>
      <c r="N6599" s="596" t="s">
        <v>294</v>
      </c>
    </row>
    <row r="6600" spans="1:14" s="158" customFormat="1" ht="18" customHeight="1" x14ac:dyDescent="0.25">
      <c r="A6600" s="181">
        <v>19411</v>
      </c>
      <c r="B6600" s="701" t="s">
        <v>16021</v>
      </c>
      <c r="C6600" s="181" t="s">
        <v>16022</v>
      </c>
      <c r="D6600" s="181" t="s">
        <v>1462</v>
      </c>
      <c r="E6600" s="181" t="s">
        <v>16023</v>
      </c>
      <c r="F6600" s="181" t="s">
        <v>304</v>
      </c>
      <c r="G6600" s="181" t="s">
        <v>5280</v>
      </c>
      <c r="H6600" s="181" t="s">
        <v>14</v>
      </c>
      <c r="I6600" s="181" t="s">
        <v>12713</v>
      </c>
      <c r="J6600" s="181">
        <v>7700</v>
      </c>
      <c r="K6600" s="181">
        <v>337</v>
      </c>
      <c r="L6600" s="181"/>
      <c r="M6600" s="181"/>
      <c r="N6600" s="596" t="s">
        <v>294</v>
      </c>
    </row>
    <row r="6601" spans="1:14" s="158" customFormat="1" ht="18" customHeight="1" x14ac:dyDescent="0.25">
      <c r="A6601" s="181">
        <v>10191</v>
      </c>
      <c r="B6601" s="701" t="s">
        <v>16024</v>
      </c>
      <c r="C6601" s="181" t="s">
        <v>16025</v>
      </c>
      <c r="D6601" s="181" t="s">
        <v>5617</v>
      </c>
      <c r="E6601" s="181" t="s">
        <v>9164</v>
      </c>
      <c r="F6601" s="181" t="s">
        <v>304</v>
      </c>
      <c r="G6601" s="181" t="s">
        <v>3777</v>
      </c>
      <c r="H6601" s="181" t="s">
        <v>14</v>
      </c>
      <c r="I6601" s="181" t="s">
        <v>16026</v>
      </c>
      <c r="J6601" s="181">
        <v>7680</v>
      </c>
      <c r="K6601" s="181">
        <v>627</v>
      </c>
      <c r="L6601" s="181"/>
      <c r="M6601" s="181"/>
      <c r="N6601" s="596" t="s">
        <v>294</v>
      </c>
    </row>
    <row r="6602" spans="1:14" s="158" customFormat="1" ht="18" customHeight="1" x14ac:dyDescent="0.25">
      <c r="A6602" s="181">
        <v>25166</v>
      </c>
      <c r="B6602" s="701" t="s">
        <v>9974</v>
      </c>
      <c r="C6602" s="181" t="s">
        <v>14036</v>
      </c>
      <c r="D6602" s="181" t="s">
        <v>1478</v>
      </c>
      <c r="E6602" s="181" t="s">
        <v>18927</v>
      </c>
      <c r="F6602" s="181" t="s">
        <v>304</v>
      </c>
      <c r="G6602" s="181" t="s">
        <v>5283</v>
      </c>
      <c r="H6602" s="181" t="s">
        <v>14</v>
      </c>
      <c r="I6602" s="181" t="s">
        <v>18929</v>
      </c>
      <c r="J6602" s="181">
        <v>10760</v>
      </c>
      <c r="K6602" s="181">
        <v>41</v>
      </c>
      <c r="L6602" s="181"/>
      <c r="M6602" s="181"/>
      <c r="N6602" s="596" t="s">
        <v>294</v>
      </c>
    </row>
    <row r="6603" spans="1:14" s="158" customFormat="1" ht="18" customHeight="1" x14ac:dyDescent="0.25">
      <c r="A6603" s="181">
        <v>19824</v>
      </c>
      <c r="B6603" s="701" t="s">
        <v>13935</v>
      </c>
      <c r="C6603" s="181" t="s">
        <v>12716</v>
      </c>
      <c r="D6603" s="181" t="s">
        <v>1503</v>
      </c>
      <c r="E6603" s="181" t="s">
        <v>10842</v>
      </c>
      <c r="F6603" s="181" t="s">
        <v>304</v>
      </c>
      <c r="G6603" s="181" t="s">
        <v>826</v>
      </c>
      <c r="H6603" s="181" t="s">
        <v>5</v>
      </c>
      <c r="I6603" s="181" t="s">
        <v>13913</v>
      </c>
      <c r="J6603" s="181">
        <v>5810</v>
      </c>
      <c r="K6603" s="181">
        <v>47</v>
      </c>
      <c r="L6603" s="181"/>
      <c r="M6603" s="181"/>
      <c r="N6603" s="596" t="s">
        <v>294</v>
      </c>
    </row>
    <row r="6604" spans="1:14" s="158" customFormat="1" ht="18" customHeight="1" x14ac:dyDescent="0.25">
      <c r="A6604" s="181">
        <v>13129</v>
      </c>
      <c r="B6604" s="701" t="s">
        <v>17285</v>
      </c>
      <c r="C6604" s="181" t="s">
        <v>8913</v>
      </c>
      <c r="D6604" s="181" t="s">
        <v>1503</v>
      </c>
      <c r="E6604" s="181" t="s">
        <v>10842</v>
      </c>
      <c r="F6604" s="181" t="s">
        <v>304</v>
      </c>
      <c r="G6604" s="181" t="s">
        <v>361</v>
      </c>
      <c r="H6604" s="181" t="s">
        <v>7</v>
      </c>
      <c r="I6604" s="181" t="s">
        <v>17286</v>
      </c>
      <c r="J6604" s="181">
        <v>9330</v>
      </c>
      <c r="K6604" s="181">
        <v>89</v>
      </c>
      <c r="L6604" s="181"/>
      <c r="M6604" s="181"/>
      <c r="N6604" s="596" t="s">
        <v>295</v>
      </c>
    </row>
    <row r="6605" spans="1:14" s="158" customFormat="1" ht="18" customHeight="1" x14ac:dyDescent="0.25">
      <c r="A6605" s="181">
        <v>28745</v>
      </c>
      <c r="B6605" s="701" t="s">
        <v>13936</v>
      </c>
      <c r="C6605" s="181" t="s">
        <v>11479</v>
      </c>
      <c r="D6605" s="181" t="s">
        <v>1507</v>
      </c>
      <c r="E6605" s="181" t="s">
        <v>13937</v>
      </c>
      <c r="F6605" s="181" t="s">
        <v>304</v>
      </c>
      <c r="G6605" s="181" t="s">
        <v>1508</v>
      </c>
      <c r="H6605" s="181" t="s">
        <v>7</v>
      </c>
      <c r="I6605" s="181" t="s">
        <v>11480</v>
      </c>
      <c r="J6605" s="181">
        <v>27000</v>
      </c>
      <c r="K6605" s="181">
        <v>122</v>
      </c>
      <c r="L6605" s="181"/>
      <c r="M6605" s="181"/>
      <c r="N6605" s="596" t="s">
        <v>295</v>
      </c>
    </row>
    <row r="6606" spans="1:14" s="158" customFormat="1" ht="18" customHeight="1" x14ac:dyDescent="0.25">
      <c r="A6606" s="181">
        <v>27063</v>
      </c>
      <c r="B6606" s="701" t="s">
        <v>13938</v>
      </c>
      <c r="C6606" s="181" t="s">
        <v>12717</v>
      </c>
      <c r="D6606" s="181" t="s">
        <v>1507</v>
      </c>
      <c r="E6606" s="181" t="s">
        <v>13937</v>
      </c>
      <c r="F6606" s="181" t="s">
        <v>304</v>
      </c>
      <c r="G6606" s="181" t="s">
        <v>1509</v>
      </c>
      <c r="H6606" s="181" t="s">
        <v>7</v>
      </c>
      <c r="I6606" s="181" t="s">
        <v>8861</v>
      </c>
      <c r="J6606" s="181">
        <v>43890</v>
      </c>
      <c r="K6606" s="181">
        <v>262</v>
      </c>
      <c r="L6606" s="181"/>
      <c r="M6606" s="181"/>
      <c r="N6606" s="596" t="s">
        <v>295</v>
      </c>
    </row>
    <row r="6607" spans="1:14" s="158" customFormat="1" ht="18" customHeight="1" x14ac:dyDescent="0.25">
      <c r="A6607" s="181">
        <v>27070</v>
      </c>
      <c r="B6607" s="701" t="s">
        <v>9169</v>
      </c>
      <c r="C6607" s="181" t="s">
        <v>8906</v>
      </c>
      <c r="D6607" s="181" t="s">
        <v>1507</v>
      </c>
      <c r="E6607" s="181" t="s">
        <v>9168</v>
      </c>
      <c r="F6607" s="181" t="s">
        <v>304</v>
      </c>
      <c r="G6607" s="181" t="s">
        <v>1509</v>
      </c>
      <c r="H6607" s="181" t="s">
        <v>7</v>
      </c>
      <c r="I6607" s="181" t="s">
        <v>8908</v>
      </c>
      <c r="J6607" s="181">
        <v>26490</v>
      </c>
      <c r="K6607" s="181">
        <v>514</v>
      </c>
      <c r="L6607" s="181"/>
      <c r="M6607" s="181"/>
      <c r="N6607" s="596" t="s">
        <v>295</v>
      </c>
    </row>
    <row r="6608" spans="1:14" s="158" customFormat="1" ht="18" customHeight="1" x14ac:dyDescent="0.25">
      <c r="A6608" s="181">
        <v>17921</v>
      </c>
      <c r="B6608" s="701" t="s">
        <v>9167</v>
      </c>
      <c r="C6608" s="181" t="s">
        <v>8905</v>
      </c>
      <c r="D6608" s="181" t="s">
        <v>1507</v>
      </c>
      <c r="E6608" s="181" t="s">
        <v>9168</v>
      </c>
      <c r="F6608" s="181" t="s">
        <v>304</v>
      </c>
      <c r="G6608" s="181" t="s">
        <v>1508</v>
      </c>
      <c r="H6608" s="181" t="s">
        <v>7</v>
      </c>
      <c r="I6608" s="181" t="s">
        <v>8908</v>
      </c>
      <c r="J6608" s="181">
        <v>19930</v>
      </c>
      <c r="K6608" s="181">
        <v>148</v>
      </c>
      <c r="L6608" s="181"/>
      <c r="M6608" s="181"/>
      <c r="N6608" s="596" t="s">
        <v>295</v>
      </c>
    </row>
    <row r="6609" spans="1:14" s="158" customFormat="1" ht="18" customHeight="1" x14ac:dyDescent="0.25">
      <c r="A6609" s="181">
        <v>28462</v>
      </c>
      <c r="B6609" s="701" t="s">
        <v>9170</v>
      </c>
      <c r="C6609" s="181" t="s">
        <v>8910</v>
      </c>
      <c r="D6609" s="181" t="s">
        <v>1507</v>
      </c>
      <c r="E6609" s="181" t="s">
        <v>9171</v>
      </c>
      <c r="F6609" s="181" t="s">
        <v>304</v>
      </c>
      <c r="G6609" s="181" t="s">
        <v>1509</v>
      </c>
      <c r="H6609" s="181" t="s">
        <v>7</v>
      </c>
      <c r="I6609" s="181" t="s">
        <v>8637</v>
      </c>
      <c r="J6609" s="181">
        <v>37190</v>
      </c>
      <c r="K6609" s="181">
        <v>416</v>
      </c>
      <c r="L6609" s="181"/>
      <c r="M6609" s="181"/>
      <c r="N6609" s="596" t="s">
        <v>295</v>
      </c>
    </row>
    <row r="6610" spans="1:14" s="158" customFormat="1" ht="18" customHeight="1" x14ac:dyDescent="0.25">
      <c r="A6610" s="181">
        <v>16726</v>
      </c>
      <c r="B6610" s="701" t="s">
        <v>9166</v>
      </c>
      <c r="C6610" s="181" t="s">
        <v>8920</v>
      </c>
      <c r="D6610" s="181" t="s">
        <v>1507</v>
      </c>
      <c r="E6610" s="181" t="s">
        <v>18930</v>
      </c>
      <c r="F6610" s="181" t="s">
        <v>304</v>
      </c>
      <c r="G6610" s="181" t="s">
        <v>1508</v>
      </c>
      <c r="H6610" s="181" t="s">
        <v>7</v>
      </c>
      <c r="I6610" s="181" t="s">
        <v>1301</v>
      </c>
      <c r="J6610" s="181">
        <v>25490</v>
      </c>
      <c r="K6610" s="181">
        <v>19</v>
      </c>
      <c r="L6610" s="181"/>
      <c r="M6610" s="181"/>
      <c r="N6610" s="596" t="s">
        <v>295</v>
      </c>
    </row>
    <row r="6611" spans="1:14" s="158" customFormat="1" ht="18" customHeight="1" x14ac:dyDescent="0.25">
      <c r="A6611" s="181">
        <v>12404</v>
      </c>
      <c r="B6611" s="701" t="s">
        <v>9172</v>
      </c>
      <c r="C6611" s="181" t="s">
        <v>9122</v>
      </c>
      <c r="D6611" s="181" t="s">
        <v>1535</v>
      </c>
      <c r="E6611" s="181" t="s">
        <v>9173</v>
      </c>
      <c r="F6611" s="181" t="s">
        <v>304</v>
      </c>
      <c r="G6611" s="181" t="s">
        <v>704</v>
      </c>
      <c r="H6611" s="181" t="s">
        <v>7</v>
      </c>
      <c r="I6611" s="181" t="s">
        <v>9174</v>
      </c>
      <c r="J6611" s="181">
        <v>114790</v>
      </c>
      <c r="K6611" s="181">
        <v>3</v>
      </c>
      <c r="L6611" s="181"/>
      <c r="M6611" s="181"/>
      <c r="N6611" s="596" t="s">
        <v>295</v>
      </c>
    </row>
    <row r="6612" spans="1:14" s="158" customFormat="1" ht="18" customHeight="1" x14ac:dyDescent="0.25">
      <c r="A6612" s="181">
        <v>30183</v>
      </c>
      <c r="B6612" s="701" t="s">
        <v>9175</v>
      </c>
      <c r="C6612" s="181" t="s">
        <v>8915</v>
      </c>
      <c r="D6612" s="181" t="s">
        <v>3216</v>
      </c>
      <c r="E6612" s="181" t="s">
        <v>8656</v>
      </c>
      <c r="F6612" s="181" t="s">
        <v>304</v>
      </c>
      <c r="G6612" s="181" t="s">
        <v>540</v>
      </c>
      <c r="H6612" s="181" t="s">
        <v>12</v>
      </c>
      <c r="I6612" s="181" t="s">
        <v>9127</v>
      </c>
      <c r="J6612" s="181">
        <v>49810</v>
      </c>
      <c r="K6612" s="181">
        <v>16</v>
      </c>
      <c r="L6612" s="181"/>
      <c r="M6612" s="181"/>
      <c r="N6612" s="596" t="s">
        <v>295</v>
      </c>
    </row>
    <row r="6613" spans="1:14" s="158" customFormat="1" ht="18" customHeight="1" x14ac:dyDescent="0.25">
      <c r="A6613" s="181">
        <v>23034</v>
      </c>
      <c r="B6613" s="701" t="s">
        <v>9177</v>
      </c>
      <c r="C6613" s="181" t="s">
        <v>8869</v>
      </c>
      <c r="D6613" s="181" t="s">
        <v>3216</v>
      </c>
      <c r="E6613" s="181" t="s">
        <v>9173</v>
      </c>
      <c r="F6613" s="181" t="s">
        <v>304</v>
      </c>
      <c r="G6613" s="181" t="s">
        <v>704</v>
      </c>
      <c r="H6613" s="181" t="s">
        <v>7</v>
      </c>
      <c r="I6613" s="181" t="s">
        <v>8916</v>
      </c>
      <c r="J6613" s="181">
        <v>46970</v>
      </c>
      <c r="K6613" s="181">
        <v>3</v>
      </c>
      <c r="L6613" s="181"/>
      <c r="M6613" s="181"/>
      <c r="N6613" s="596" t="s">
        <v>295</v>
      </c>
    </row>
    <row r="6614" spans="1:14" s="158" customFormat="1" ht="18" customHeight="1" x14ac:dyDescent="0.25">
      <c r="A6614" s="181">
        <v>10094</v>
      </c>
      <c r="B6614" s="701" t="s">
        <v>13939</v>
      </c>
      <c r="C6614" s="181" t="s">
        <v>8927</v>
      </c>
      <c r="D6614" s="181" t="s">
        <v>3216</v>
      </c>
      <c r="E6614" s="181" t="s">
        <v>13940</v>
      </c>
      <c r="F6614" s="181" t="s">
        <v>304</v>
      </c>
      <c r="G6614" s="181" t="s">
        <v>704</v>
      </c>
      <c r="H6614" s="181" t="s">
        <v>7</v>
      </c>
      <c r="I6614" s="181" t="s">
        <v>7839</v>
      </c>
      <c r="J6614" s="181">
        <v>43080</v>
      </c>
      <c r="K6614" s="181">
        <v>27</v>
      </c>
      <c r="L6614" s="181"/>
      <c r="M6614" s="181"/>
      <c r="N6614" s="596" t="s">
        <v>295</v>
      </c>
    </row>
    <row r="6615" spans="1:14" s="158" customFormat="1" ht="18" customHeight="1" x14ac:dyDescent="0.25">
      <c r="A6615" s="181">
        <v>30184</v>
      </c>
      <c r="B6615" s="701" t="s">
        <v>9178</v>
      </c>
      <c r="C6615" s="181" t="s">
        <v>8917</v>
      </c>
      <c r="D6615" s="181" t="s">
        <v>5768</v>
      </c>
      <c r="E6615" s="181" t="s">
        <v>9179</v>
      </c>
      <c r="F6615" s="181" t="s">
        <v>304</v>
      </c>
      <c r="G6615" s="181" t="s">
        <v>540</v>
      </c>
      <c r="H6615" s="181" t="s">
        <v>12</v>
      </c>
      <c r="I6615" s="181" t="s">
        <v>7839</v>
      </c>
      <c r="J6615" s="181">
        <v>49810</v>
      </c>
      <c r="K6615" s="181">
        <v>14</v>
      </c>
      <c r="L6615" s="181"/>
      <c r="M6615" s="181"/>
      <c r="N6615" s="596" t="s">
        <v>295</v>
      </c>
    </row>
    <row r="6616" spans="1:14" s="158" customFormat="1" ht="18" customHeight="1" x14ac:dyDescent="0.25">
      <c r="A6616" s="181">
        <v>23043</v>
      </c>
      <c r="B6616" s="701" t="s">
        <v>9180</v>
      </c>
      <c r="C6616" s="181" t="s">
        <v>8874</v>
      </c>
      <c r="D6616" s="181" t="s">
        <v>5768</v>
      </c>
      <c r="E6616" s="181" t="s">
        <v>9173</v>
      </c>
      <c r="F6616" s="181" t="s">
        <v>304</v>
      </c>
      <c r="G6616" s="181" t="s">
        <v>704</v>
      </c>
      <c r="H6616" s="181" t="s">
        <v>7</v>
      </c>
      <c r="I6616" s="181" t="s">
        <v>9176</v>
      </c>
      <c r="J6616" s="181">
        <v>40520</v>
      </c>
      <c r="K6616" s="181">
        <v>33</v>
      </c>
      <c r="L6616" s="181"/>
      <c r="M6616" s="181"/>
      <c r="N6616" s="596" t="s">
        <v>295</v>
      </c>
    </row>
    <row r="6617" spans="1:14" s="158" customFormat="1" ht="18" customHeight="1" x14ac:dyDescent="0.25">
      <c r="A6617" s="181">
        <v>2590</v>
      </c>
      <c r="B6617" s="701" t="s">
        <v>9181</v>
      </c>
      <c r="C6617" s="181" t="s">
        <v>9137</v>
      </c>
      <c r="D6617" s="181" t="s">
        <v>5768</v>
      </c>
      <c r="E6617" s="181" t="s">
        <v>9182</v>
      </c>
      <c r="F6617" s="181" t="s">
        <v>304</v>
      </c>
      <c r="G6617" s="181" t="s">
        <v>5754</v>
      </c>
      <c r="H6617" s="181" t="s">
        <v>14</v>
      </c>
      <c r="I6617" s="181" t="s">
        <v>501</v>
      </c>
      <c r="J6617" s="181">
        <v>48580</v>
      </c>
      <c r="K6617" s="181">
        <v>17</v>
      </c>
      <c r="L6617" s="181"/>
      <c r="M6617" s="181"/>
      <c r="N6617" s="596" t="s">
        <v>295</v>
      </c>
    </row>
    <row r="6618" spans="1:14" s="158" customFormat="1" ht="18" customHeight="1" x14ac:dyDescent="0.25">
      <c r="A6618" s="181">
        <v>12663</v>
      </c>
      <c r="B6618" s="701" t="s">
        <v>9183</v>
      </c>
      <c r="C6618" s="181" t="s">
        <v>8922</v>
      </c>
      <c r="D6618" s="181" t="s">
        <v>1548</v>
      </c>
      <c r="E6618" s="181" t="s">
        <v>8776</v>
      </c>
      <c r="F6618" s="181" t="s">
        <v>304</v>
      </c>
      <c r="G6618" s="181" t="s">
        <v>1550</v>
      </c>
      <c r="H6618" s="181" t="s">
        <v>7</v>
      </c>
      <c r="I6618" s="181" t="s">
        <v>9140</v>
      </c>
      <c r="J6618" s="181">
        <v>54640</v>
      </c>
      <c r="K6618" s="181">
        <v>46</v>
      </c>
      <c r="L6618" s="181"/>
      <c r="M6618" s="181"/>
      <c r="N6618" s="596" t="s">
        <v>295</v>
      </c>
    </row>
    <row r="6619" spans="1:14" s="158" customFormat="1" ht="18" customHeight="1" x14ac:dyDescent="0.25">
      <c r="A6619" s="181">
        <v>12664</v>
      </c>
      <c r="B6619" s="701" t="s">
        <v>9184</v>
      </c>
      <c r="C6619" s="181" t="s">
        <v>8923</v>
      </c>
      <c r="D6619" s="181" t="s">
        <v>1554</v>
      </c>
      <c r="E6619" s="181" t="s">
        <v>8776</v>
      </c>
      <c r="F6619" s="181" t="s">
        <v>304</v>
      </c>
      <c r="G6619" s="181" t="s">
        <v>1550</v>
      </c>
      <c r="H6619" s="181" t="s">
        <v>7</v>
      </c>
      <c r="I6619" s="181" t="s">
        <v>11478</v>
      </c>
      <c r="J6619" s="181">
        <v>54640</v>
      </c>
      <c r="K6619" s="181">
        <v>92</v>
      </c>
      <c r="L6619" s="181"/>
      <c r="M6619" s="181"/>
      <c r="N6619" s="596" t="s">
        <v>295</v>
      </c>
    </row>
    <row r="6620" spans="1:14" s="158" customFormat="1" ht="18" customHeight="1" x14ac:dyDescent="0.25">
      <c r="A6620" s="181">
        <v>9756</v>
      </c>
      <c r="B6620" s="701" t="s">
        <v>9186</v>
      </c>
      <c r="C6620" s="181" t="s">
        <v>8924</v>
      </c>
      <c r="D6620" s="181" t="s">
        <v>1556</v>
      </c>
      <c r="E6620" s="181" t="s">
        <v>9187</v>
      </c>
      <c r="F6620" s="181" t="s">
        <v>304</v>
      </c>
      <c r="G6620" s="181" t="s">
        <v>1550</v>
      </c>
      <c r="H6620" s="181" t="s">
        <v>7</v>
      </c>
      <c r="I6620" s="181" t="s">
        <v>1301</v>
      </c>
      <c r="J6620" s="181">
        <v>55360</v>
      </c>
      <c r="K6620" s="181">
        <v>6</v>
      </c>
      <c r="L6620" s="181"/>
      <c r="M6620" s="181"/>
      <c r="N6620" s="596" t="s">
        <v>295</v>
      </c>
    </row>
    <row r="6621" spans="1:14" s="158" customFormat="1" ht="18" customHeight="1" x14ac:dyDescent="0.25">
      <c r="A6621" s="181">
        <v>28365</v>
      </c>
      <c r="B6621" s="701">
        <v>39607</v>
      </c>
      <c r="C6621" s="181" t="s">
        <v>16027</v>
      </c>
      <c r="D6621" s="181" t="s">
        <v>1556</v>
      </c>
      <c r="E6621" s="181" t="s">
        <v>16028</v>
      </c>
      <c r="F6621" s="181" t="s">
        <v>304</v>
      </c>
      <c r="G6621" s="181" t="s">
        <v>567</v>
      </c>
      <c r="H6621" s="181" t="s">
        <v>5</v>
      </c>
      <c r="I6621" s="181" t="s">
        <v>16029</v>
      </c>
      <c r="J6621" s="181">
        <v>42410</v>
      </c>
      <c r="K6621" s="181">
        <v>5</v>
      </c>
      <c r="L6621" s="181"/>
      <c r="M6621" s="181"/>
      <c r="N6621" s="596" t="s">
        <v>295</v>
      </c>
    </row>
    <row r="6622" spans="1:14" s="158" customFormat="1" ht="18" customHeight="1" x14ac:dyDescent="0.25">
      <c r="A6622" s="181">
        <v>13814</v>
      </c>
      <c r="B6622" s="701" t="s">
        <v>9188</v>
      </c>
      <c r="C6622" s="181" t="s">
        <v>9145</v>
      </c>
      <c r="D6622" s="181" t="s">
        <v>1556</v>
      </c>
      <c r="E6622" s="181" t="s">
        <v>9023</v>
      </c>
      <c r="F6622" s="181" t="s">
        <v>304</v>
      </c>
      <c r="G6622" s="181" t="s">
        <v>3777</v>
      </c>
      <c r="H6622" s="181" t="s">
        <v>14</v>
      </c>
      <c r="I6622" s="181" t="s">
        <v>2982</v>
      </c>
      <c r="J6622" s="181">
        <v>27910</v>
      </c>
      <c r="K6622" s="181">
        <v>160</v>
      </c>
      <c r="L6622" s="181"/>
      <c r="M6622" s="181"/>
      <c r="N6622" s="596" t="s">
        <v>295</v>
      </c>
    </row>
    <row r="6623" spans="1:14" s="158" customFormat="1" ht="18" customHeight="1" x14ac:dyDescent="0.25">
      <c r="A6623" s="181">
        <v>16182</v>
      </c>
      <c r="B6623" s="701" t="s">
        <v>16030</v>
      </c>
      <c r="C6623" s="181" t="s">
        <v>16031</v>
      </c>
      <c r="D6623" s="181" t="s">
        <v>1556</v>
      </c>
      <c r="E6623" s="181" t="s">
        <v>9023</v>
      </c>
      <c r="F6623" s="181" t="s">
        <v>304</v>
      </c>
      <c r="G6623" s="181" t="s">
        <v>1550</v>
      </c>
      <c r="H6623" s="181" t="s">
        <v>7</v>
      </c>
      <c r="I6623" s="181" t="s">
        <v>9148</v>
      </c>
      <c r="J6623" s="181">
        <v>39640</v>
      </c>
      <c r="K6623" s="181">
        <v>29</v>
      </c>
      <c r="L6623" s="181"/>
      <c r="M6623" s="181"/>
      <c r="N6623" s="596" t="s">
        <v>295</v>
      </c>
    </row>
    <row r="6624" spans="1:14" s="158" customFormat="1" ht="18" customHeight="1" x14ac:dyDescent="0.25">
      <c r="A6624" s="181">
        <v>9757</v>
      </c>
      <c r="B6624" s="701" t="s">
        <v>9189</v>
      </c>
      <c r="C6624" s="181" t="s">
        <v>8930</v>
      </c>
      <c r="D6624" s="181" t="s">
        <v>1556</v>
      </c>
      <c r="E6624" s="181" t="s">
        <v>9190</v>
      </c>
      <c r="F6624" s="181" t="s">
        <v>304</v>
      </c>
      <c r="G6624" s="181" t="s">
        <v>1550</v>
      </c>
      <c r="H6624" s="181" t="s">
        <v>7</v>
      </c>
      <c r="I6624" s="181" t="s">
        <v>9185</v>
      </c>
      <c r="J6624" s="181">
        <v>28780</v>
      </c>
      <c r="K6624" s="181">
        <v>16</v>
      </c>
      <c r="L6624" s="181"/>
      <c r="M6624" s="181"/>
      <c r="N6624" s="596" t="s">
        <v>295</v>
      </c>
    </row>
    <row r="6625" spans="1:14" s="158" customFormat="1" ht="18" customHeight="1" x14ac:dyDescent="0.25">
      <c r="A6625" s="181">
        <v>24633</v>
      </c>
      <c r="B6625" s="701">
        <v>37317</v>
      </c>
      <c r="C6625" s="181" t="s">
        <v>13914</v>
      </c>
      <c r="D6625" s="181" t="s">
        <v>1556</v>
      </c>
      <c r="E6625" s="181" t="s">
        <v>9190</v>
      </c>
      <c r="F6625" s="181" t="s">
        <v>304</v>
      </c>
      <c r="G6625" s="181" t="s">
        <v>567</v>
      </c>
      <c r="H6625" s="181" t="s">
        <v>5</v>
      </c>
      <c r="I6625" s="181" t="s">
        <v>13942</v>
      </c>
      <c r="J6625" s="181">
        <v>31710</v>
      </c>
      <c r="K6625" s="181">
        <v>71</v>
      </c>
      <c r="L6625" s="181"/>
      <c r="M6625" s="181"/>
      <c r="N6625" s="596" t="s">
        <v>295</v>
      </c>
    </row>
    <row r="6626" spans="1:14" s="158" customFormat="1" ht="18" customHeight="1" x14ac:dyDescent="0.25">
      <c r="A6626" s="181">
        <v>26125</v>
      </c>
      <c r="B6626" s="701" t="s">
        <v>16032</v>
      </c>
      <c r="C6626" s="181" t="s">
        <v>8890</v>
      </c>
      <c r="D6626" s="181" t="s">
        <v>1556</v>
      </c>
      <c r="E6626" s="181" t="s">
        <v>18931</v>
      </c>
      <c r="F6626" s="181" t="s">
        <v>304</v>
      </c>
      <c r="G6626" s="181" t="s">
        <v>3777</v>
      </c>
      <c r="H6626" s="181" t="s">
        <v>14</v>
      </c>
      <c r="I6626" s="181" t="s">
        <v>8611</v>
      </c>
      <c r="J6626" s="181">
        <v>42480</v>
      </c>
      <c r="K6626" s="181">
        <v>18</v>
      </c>
      <c r="L6626" s="181"/>
      <c r="M6626" s="181"/>
      <c r="N6626" s="596" t="s">
        <v>295</v>
      </c>
    </row>
    <row r="6627" spans="1:14" s="158" customFormat="1" ht="18" customHeight="1" x14ac:dyDescent="0.25">
      <c r="A6627" s="181">
        <v>25424</v>
      </c>
      <c r="B6627" s="701">
        <v>37340</v>
      </c>
      <c r="C6627" s="181" t="s">
        <v>18932</v>
      </c>
      <c r="D6627" s="181" t="s">
        <v>1573</v>
      </c>
      <c r="E6627" s="181" t="s">
        <v>18933</v>
      </c>
      <c r="F6627" s="181" t="s">
        <v>304</v>
      </c>
      <c r="G6627" s="181" t="s">
        <v>567</v>
      </c>
      <c r="H6627" s="181" t="s">
        <v>5</v>
      </c>
      <c r="I6627" s="181" t="s">
        <v>18934</v>
      </c>
      <c r="J6627" s="181">
        <v>27950</v>
      </c>
      <c r="K6627" s="181">
        <v>11</v>
      </c>
      <c r="L6627" s="181"/>
      <c r="M6627" s="181"/>
      <c r="N6627" s="596" t="s">
        <v>295</v>
      </c>
    </row>
    <row r="6628" spans="1:14" s="158" customFormat="1" ht="18" customHeight="1" x14ac:dyDescent="0.25">
      <c r="A6628" s="181">
        <v>27397</v>
      </c>
      <c r="B6628" s="701">
        <v>37228</v>
      </c>
      <c r="C6628" s="181" t="s">
        <v>11481</v>
      </c>
      <c r="D6628" s="181" t="s">
        <v>11482</v>
      </c>
      <c r="E6628" s="181" t="s">
        <v>8735</v>
      </c>
      <c r="F6628" s="181" t="s">
        <v>577</v>
      </c>
      <c r="G6628" s="181" t="s">
        <v>567</v>
      </c>
      <c r="H6628" s="181" t="s">
        <v>5</v>
      </c>
      <c r="I6628" s="181" t="s">
        <v>11483</v>
      </c>
      <c r="J6628" s="181">
        <v>29150</v>
      </c>
      <c r="K6628" s="181">
        <v>15</v>
      </c>
      <c r="L6628" s="181"/>
      <c r="M6628" s="181"/>
      <c r="N6628" s="596" t="s">
        <v>295</v>
      </c>
    </row>
    <row r="6629" spans="1:14" s="158" customFormat="1" ht="18" customHeight="1" x14ac:dyDescent="0.25">
      <c r="A6629" s="181">
        <v>8432</v>
      </c>
      <c r="B6629" s="701">
        <v>39603</v>
      </c>
      <c r="C6629" s="181" t="s">
        <v>18935</v>
      </c>
      <c r="D6629" s="181" t="s">
        <v>9192</v>
      </c>
      <c r="E6629" s="181" t="s">
        <v>2433</v>
      </c>
      <c r="F6629" s="181" t="s">
        <v>304</v>
      </c>
      <c r="G6629" s="181" t="s">
        <v>567</v>
      </c>
      <c r="H6629" s="181" t="s">
        <v>5</v>
      </c>
      <c r="I6629" s="181" t="s">
        <v>2522</v>
      </c>
      <c r="J6629" s="181">
        <v>52850</v>
      </c>
      <c r="K6629" s="181">
        <v>2</v>
      </c>
      <c r="L6629" s="181"/>
      <c r="M6629" s="181"/>
      <c r="N6629" s="596" t="s">
        <v>295</v>
      </c>
    </row>
    <row r="6630" spans="1:14" s="158" customFormat="1" ht="18" customHeight="1" x14ac:dyDescent="0.25">
      <c r="A6630" s="181">
        <v>7658</v>
      </c>
      <c r="B6630" s="701">
        <v>37313</v>
      </c>
      <c r="C6630" s="181" t="s">
        <v>8941</v>
      </c>
      <c r="D6630" s="181" t="s">
        <v>5807</v>
      </c>
      <c r="E6630" s="181" t="s">
        <v>9193</v>
      </c>
      <c r="F6630" s="181" t="s">
        <v>304</v>
      </c>
      <c r="G6630" s="181" t="s">
        <v>567</v>
      </c>
      <c r="H6630" s="181" t="s">
        <v>5</v>
      </c>
      <c r="I6630" s="181" t="s">
        <v>587</v>
      </c>
      <c r="J6630" s="181">
        <v>8840</v>
      </c>
      <c r="K6630" s="181">
        <v>6</v>
      </c>
      <c r="L6630" s="181"/>
      <c r="M6630" s="181"/>
      <c r="N6630" s="596" t="s">
        <v>295</v>
      </c>
    </row>
    <row r="6631" spans="1:14" s="158" customFormat="1" ht="18" customHeight="1" x14ac:dyDescent="0.25">
      <c r="A6631" s="181">
        <v>19666</v>
      </c>
      <c r="B6631" s="701">
        <v>40128</v>
      </c>
      <c r="C6631" s="181" t="s">
        <v>8943</v>
      </c>
      <c r="D6631" s="181" t="s">
        <v>3288</v>
      </c>
      <c r="E6631" s="181" t="s">
        <v>9194</v>
      </c>
      <c r="F6631" s="181" t="s">
        <v>304</v>
      </c>
      <c r="G6631" s="181" t="s">
        <v>567</v>
      </c>
      <c r="H6631" s="181" t="s">
        <v>5</v>
      </c>
      <c r="I6631" s="181" t="s">
        <v>9195</v>
      </c>
      <c r="J6631" s="181">
        <v>47610</v>
      </c>
      <c r="K6631" s="181">
        <v>7</v>
      </c>
      <c r="L6631" s="181"/>
      <c r="M6631" s="181"/>
      <c r="N6631" s="596" t="s">
        <v>295</v>
      </c>
    </row>
    <row r="6632" spans="1:14" s="158" customFormat="1" ht="18" customHeight="1" x14ac:dyDescent="0.25">
      <c r="A6632" s="181">
        <v>4330</v>
      </c>
      <c r="B6632" s="701">
        <v>40132</v>
      </c>
      <c r="C6632" s="181" t="s">
        <v>8900</v>
      </c>
      <c r="D6632" s="181" t="s">
        <v>3288</v>
      </c>
      <c r="E6632" s="181" t="s">
        <v>9196</v>
      </c>
      <c r="F6632" s="181" t="s">
        <v>304</v>
      </c>
      <c r="G6632" s="181" t="s">
        <v>567</v>
      </c>
      <c r="H6632" s="181" t="s">
        <v>5</v>
      </c>
      <c r="I6632" s="181" t="s">
        <v>9197</v>
      </c>
      <c r="J6632" s="181">
        <v>74420</v>
      </c>
      <c r="K6632" s="181">
        <v>8</v>
      </c>
      <c r="L6632" s="181"/>
      <c r="M6632" s="181"/>
      <c r="N6632" s="596" t="s">
        <v>295</v>
      </c>
    </row>
    <row r="6633" spans="1:14" s="158" customFormat="1" ht="18" customHeight="1" x14ac:dyDescent="0.25">
      <c r="A6633" s="181">
        <v>28326</v>
      </c>
      <c r="B6633" s="701">
        <v>37341</v>
      </c>
      <c r="C6633" s="181" t="s">
        <v>18936</v>
      </c>
      <c r="D6633" s="181" t="s">
        <v>5821</v>
      </c>
      <c r="E6633" s="181" t="s">
        <v>18937</v>
      </c>
      <c r="F6633" s="181" t="s">
        <v>304</v>
      </c>
      <c r="G6633" s="181" t="s">
        <v>567</v>
      </c>
      <c r="H6633" s="181" t="s">
        <v>5</v>
      </c>
      <c r="I6633" s="181" t="s">
        <v>18938</v>
      </c>
      <c r="J6633" s="181">
        <v>46600</v>
      </c>
      <c r="K6633" s="181">
        <v>3</v>
      </c>
      <c r="L6633" s="181"/>
      <c r="M6633" s="181"/>
      <c r="N6633" s="596" t="s">
        <v>295</v>
      </c>
    </row>
    <row r="6634" spans="1:14" s="158" customFormat="1" ht="18" customHeight="1" x14ac:dyDescent="0.25">
      <c r="A6634" s="181">
        <v>27400</v>
      </c>
      <c r="B6634" s="701">
        <v>39617</v>
      </c>
      <c r="C6634" s="181" t="s">
        <v>8944</v>
      </c>
      <c r="D6634" s="181" t="s">
        <v>1590</v>
      </c>
      <c r="E6634" s="181" t="s">
        <v>8966</v>
      </c>
      <c r="F6634" s="181" t="s">
        <v>304</v>
      </c>
      <c r="G6634" s="181" t="s">
        <v>567</v>
      </c>
      <c r="H6634" s="181" t="s">
        <v>5</v>
      </c>
      <c r="I6634" s="181" t="s">
        <v>9198</v>
      </c>
      <c r="J6634" s="181">
        <v>88910</v>
      </c>
      <c r="K6634" s="181">
        <v>8</v>
      </c>
      <c r="L6634" s="181"/>
      <c r="M6634" s="181"/>
      <c r="N6634" s="596" t="s">
        <v>295</v>
      </c>
    </row>
    <row r="6635" spans="1:14" s="158" customFormat="1" ht="18" customHeight="1" x14ac:dyDescent="0.25">
      <c r="A6635" s="181">
        <v>23877</v>
      </c>
      <c r="B6635" s="701" t="s">
        <v>9199</v>
      </c>
      <c r="C6635" s="181" t="s">
        <v>9200</v>
      </c>
      <c r="D6635" s="181" t="s">
        <v>1590</v>
      </c>
      <c r="E6635" s="181" t="s">
        <v>8845</v>
      </c>
      <c r="F6635" s="181" t="s">
        <v>304</v>
      </c>
      <c r="G6635" s="181" t="s">
        <v>1550</v>
      </c>
      <c r="H6635" s="181" t="s">
        <v>7</v>
      </c>
      <c r="I6635" s="181" t="s">
        <v>9165</v>
      </c>
      <c r="J6635" s="181">
        <v>156470</v>
      </c>
      <c r="K6635" s="181">
        <v>48</v>
      </c>
      <c r="L6635" s="181"/>
      <c r="M6635" s="181"/>
      <c r="N6635" s="596" t="s">
        <v>295</v>
      </c>
    </row>
    <row r="6636" spans="1:14" s="158" customFormat="1" ht="18" customHeight="1" x14ac:dyDescent="0.25">
      <c r="A6636" s="181">
        <v>24195</v>
      </c>
      <c r="B6636" s="701">
        <v>37316</v>
      </c>
      <c r="C6636" s="181" t="s">
        <v>17287</v>
      </c>
      <c r="D6636" s="181" t="s">
        <v>1590</v>
      </c>
      <c r="E6636" s="181" t="s">
        <v>17288</v>
      </c>
      <c r="F6636" s="181" t="s">
        <v>304</v>
      </c>
      <c r="G6636" s="181" t="s">
        <v>567</v>
      </c>
      <c r="H6636" s="181" t="s">
        <v>5</v>
      </c>
      <c r="I6636" s="181" t="s">
        <v>17289</v>
      </c>
      <c r="J6636" s="181">
        <v>63060</v>
      </c>
      <c r="K6636" s="181">
        <v>33</v>
      </c>
      <c r="L6636" s="181"/>
      <c r="M6636" s="181"/>
      <c r="N6636" s="596" t="s">
        <v>295</v>
      </c>
    </row>
    <row r="6637" spans="1:14" s="158" customFormat="1" ht="18" customHeight="1" x14ac:dyDescent="0.25">
      <c r="A6637" s="181">
        <v>14303</v>
      </c>
      <c r="B6637" s="701" t="s">
        <v>16033</v>
      </c>
      <c r="C6637" s="181" t="s">
        <v>8798</v>
      </c>
      <c r="D6637" s="181" t="s">
        <v>1590</v>
      </c>
      <c r="E6637" s="181" t="s">
        <v>2433</v>
      </c>
      <c r="F6637" s="181" t="s">
        <v>304</v>
      </c>
      <c r="G6637" s="181" t="s">
        <v>3990</v>
      </c>
      <c r="H6637" s="181" t="s">
        <v>14</v>
      </c>
      <c r="I6637" s="181" t="s">
        <v>17286</v>
      </c>
      <c r="J6637" s="181">
        <v>41950</v>
      </c>
      <c r="K6637" s="181">
        <v>4</v>
      </c>
      <c r="L6637" s="181"/>
      <c r="M6637" s="181"/>
      <c r="N6637" s="596" t="s">
        <v>295</v>
      </c>
    </row>
    <row r="6638" spans="1:14" s="158" customFormat="1" ht="18" customHeight="1" x14ac:dyDescent="0.25">
      <c r="A6638" s="181">
        <v>7093</v>
      </c>
      <c r="B6638" s="701" t="s">
        <v>12715</v>
      </c>
      <c r="C6638" s="181" t="s">
        <v>12709</v>
      </c>
      <c r="D6638" s="181" t="s">
        <v>1590</v>
      </c>
      <c r="E6638" s="181" t="s">
        <v>12714</v>
      </c>
      <c r="F6638" s="181" t="s">
        <v>304</v>
      </c>
      <c r="G6638" s="181" t="s">
        <v>4024</v>
      </c>
      <c r="H6638" s="181" t="s">
        <v>14</v>
      </c>
      <c r="I6638" s="181" t="s">
        <v>4084</v>
      </c>
      <c r="J6638" s="181">
        <v>95020</v>
      </c>
      <c r="K6638" s="181">
        <v>15</v>
      </c>
      <c r="L6638" s="181"/>
      <c r="M6638" s="181"/>
      <c r="N6638" s="596" t="s">
        <v>295</v>
      </c>
    </row>
    <row r="6639" spans="1:14" s="158" customFormat="1" ht="18" customHeight="1" x14ac:dyDescent="0.25">
      <c r="A6639" s="181">
        <v>25188</v>
      </c>
      <c r="B6639" s="701" t="s">
        <v>9202</v>
      </c>
      <c r="C6639" s="181" t="s">
        <v>11479</v>
      </c>
      <c r="D6639" s="181" t="s">
        <v>9203</v>
      </c>
      <c r="E6639" s="181" t="s">
        <v>17290</v>
      </c>
      <c r="F6639" s="181" t="s">
        <v>304</v>
      </c>
      <c r="G6639" s="181" t="s">
        <v>4024</v>
      </c>
      <c r="H6639" s="181" t="s">
        <v>14</v>
      </c>
      <c r="I6639" s="181" t="s">
        <v>17291</v>
      </c>
      <c r="J6639" s="181">
        <v>50960</v>
      </c>
      <c r="K6639" s="181">
        <v>21</v>
      </c>
      <c r="L6639" s="181"/>
      <c r="M6639" s="181"/>
      <c r="N6639" s="596" t="s">
        <v>295</v>
      </c>
    </row>
    <row r="6640" spans="1:14" s="158" customFormat="1" ht="18" customHeight="1" x14ac:dyDescent="0.25">
      <c r="A6640" s="181">
        <v>11962</v>
      </c>
      <c r="B6640" s="701" t="s">
        <v>9204</v>
      </c>
      <c r="C6640" s="181" t="s">
        <v>12717</v>
      </c>
      <c r="D6640" s="181" t="s">
        <v>5839</v>
      </c>
      <c r="E6640" s="181" t="s">
        <v>17290</v>
      </c>
      <c r="F6640" s="181" t="s">
        <v>304</v>
      </c>
      <c r="G6640" s="181" t="s">
        <v>3990</v>
      </c>
      <c r="H6640" s="181" t="s">
        <v>14</v>
      </c>
      <c r="I6640" s="181" t="s">
        <v>1301</v>
      </c>
      <c r="J6640" s="181">
        <v>151190</v>
      </c>
      <c r="K6640" s="181">
        <v>36</v>
      </c>
      <c r="L6640" s="181"/>
      <c r="M6640" s="181"/>
      <c r="N6640" s="596" t="s">
        <v>295</v>
      </c>
    </row>
    <row r="6641" spans="1:14" s="158" customFormat="1" ht="18" customHeight="1" x14ac:dyDescent="0.25">
      <c r="A6641" s="181">
        <v>25187</v>
      </c>
      <c r="B6641" s="701" t="s">
        <v>16034</v>
      </c>
      <c r="C6641" s="181" t="s">
        <v>8905</v>
      </c>
      <c r="D6641" s="181" t="s">
        <v>1611</v>
      </c>
      <c r="E6641" s="181" t="s">
        <v>8673</v>
      </c>
      <c r="F6641" s="181" t="s">
        <v>304</v>
      </c>
      <c r="G6641" s="181" t="s">
        <v>3990</v>
      </c>
      <c r="H6641" s="181" t="s">
        <v>14</v>
      </c>
      <c r="I6641" s="181" t="s">
        <v>8611</v>
      </c>
      <c r="J6641" s="181">
        <v>125730</v>
      </c>
      <c r="K6641" s="181">
        <v>8</v>
      </c>
      <c r="L6641" s="181"/>
      <c r="M6641" s="181"/>
      <c r="N6641" s="596" t="s">
        <v>295</v>
      </c>
    </row>
    <row r="6642" spans="1:14" s="158" customFormat="1" ht="18" customHeight="1" x14ac:dyDescent="0.25">
      <c r="A6642" s="181">
        <v>23878</v>
      </c>
      <c r="B6642" s="701" t="s">
        <v>9206</v>
      </c>
      <c r="C6642" s="181" t="s">
        <v>8954</v>
      </c>
      <c r="D6642" s="181" t="s">
        <v>1611</v>
      </c>
      <c r="E6642" s="181" t="s">
        <v>8845</v>
      </c>
      <c r="F6642" s="181" t="s">
        <v>304</v>
      </c>
      <c r="G6642" s="181" t="s">
        <v>1550</v>
      </c>
      <c r="H6642" s="181" t="s">
        <v>7</v>
      </c>
      <c r="I6642" s="181" t="s">
        <v>8908</v>
      </c>
      <c r="J6642" s="181">
        <v>82480</v>
      </c>
      <c r="K6642" s="181">
        <v>41</v>
      </c>
      <c r="L6642" s="181"/>
      <c r="M6642" s="181"/>
      <c r="N6642" s="596" t="s">
        <v>295</v>
      </c>
    </row>
    <row r="6643" spans="1:14" s="158" customFormat="1" ht="18" customHeight="1" x14ac:dyDescent="0.25">
      <c r="A6643" s="181">
        <v>12826</v>
      </c>
      <c r="B6643" s="701">
        <v>37314</v>
      </c>
      <c r="C6643" s="181" t="s">
        <v>16035</v>
      </c>
      <c r="D6643" s="181" t="s">
        <v>16036</v>
      </c>
      <c r="E6643" s="181" t="s">
        <v>16037</v>
      </c>
      <c r="F6643" s="181" t="s">
        <v>304</v>
      </c>
      <c r="G6643" s="181" t="s">
        <v>567</v>
      </c>
      <c r="H6643" s="181" t="s">
        <v>5</v>
      </c>
      <c r="I6643" s="181" t="s">
        <v>8637</v>
      </c>
      <c r="J6643" s="181">
        <v>40170</v>
      </c>
      <c r="K6643" s="181">
        <v>6</v>
      </c>
      <c r="L6643" s="181"/>
      <c r="M6643" s="181"/>
      <c r="N6643" s="596" t="s">
        <v>295</v>
      </c>
    </row>
    <row r="6644" spans="1:14" s="158" customFormat="1" ht="18" customHeight="1" x14ac:dyDescent="0.25">
      <c r="A6644" s="181">
        <v>25189</v>
      </c>
      <c r="B6644" s="701" t="s">
        <v>9209</v>
      </c>
      <c r="C6644" s="181" t="s">
        <v>9137</v>
      </c>
      <c r="D6644" s="181" t="s">
        <v>1618</v>
      </c>
      <c r="E6644" s="181" t="s">
        <v>17290</v>
      </c>
      <c r="F6644" s="181" t="s">
        <v>304</v>
      </c>
      <c r="G6644" s="181" t="s">
        <v>4024</v>
      </c>
      <c r="H6644" s="181" t="s">
        <v>14</v>
      </c>
      <c r="I6644" s="181" t="s">
        <v>16038</v>
      </c>
      <c r="J6644" s="181">
        <v>80200</v>
      </c>
      <c r="K6644" s="181">
        <v>7</v>
      </c>
      <c r="L6644" s="181"/>
      <c r="M6644" s="181"/>
      <c r="N6644" s="596" t="s">
        <v>295</v>
      </c>
    </row>
    <row r="6645" spans="1:14" s="158" customFormat="1" ht="18" customHeight="1" x14ac:dyDescent="0.25">
      <c r="A6645" s="181">
        <v>29146</v>
      </c>
      <c r="B6645" s="701">
        <v>37229</v>
      </c>
      <c r="C6645" s="181" t="s">
        <v>14428</v>
      </c>
      <c r="D6645" s="181" t="s">
        <v>14429</v>
      </c>
      <c r="E6645" s="181" t="s">
        <v>14430</v>
      </c>
      <c r="F6645" s="181" t="s">
        <v>577</v>
      </c>
      <c r="G6645" s="181" t="s">
        <v>567</v>
      </c>
      <c r="H6645" s="181" t="s">
        <v>5</v>
      </c>
      <c r="I6645" s="181" t="s">
        <v>14431</v>
      </c>
      <c r="J6645" s="181">
        <v>55290</v>
      </c>
      <c r="K6645" s="181">
        <v>15</v>
      </c>
      <c r="L6645" s="181"/>
      <c r="M6645" s="181"/>
      <c r="N6645" s="596" t="s">
        <v>295</v>
      </c>
    </row>
    <row r="6646" spans="1:14" s="158" customFormat="1" ht="18" customHeight="1" x14ac:dyDescent="0.25">
      <c r="A6646" s="181">
        <v>23879</v>
      </c>
      <c r="B6646" s="701" t="s">
        <v>9210</v>
      </c>
      <c r="C6646" s="181" t="s">
        <v>9211</v>
      </c>
      <c r="D6646" s="181" t="s">
        <v>1630</v>
      </c>
      <c r="E6646" s="181" t="s">
        <v>9212</v>
      </c>
      <c r="F6646" s="181" t="s">
        <v>304</v>
      </c>
      <c r="G6646" s="181" t="s">
        <v>1550</v>
      </c>
      <c r="H6646" s="181" t="s">
        <v>7</v>
      </c>
      <c r="I6646" s="181" t="s">
        <v>1134</v>
      </c>
      <c r="J6646" s="181">
        <v>116990</v>
      </c>
      <c r="K6646" s="181">
        <v>36</v>
      </c>
      <c r="L6646" s="181"/>
      <c r="M6646" s="181"/>
      <c r="N6646" s="596" t="s">
        <v>295</v>
      </c>
    </row>
    <row r="6647" spans="1:14" s="158" customFormat="1" ht="18" customHeight="1" x14ac:dyDescent="0.25">
      <c r="A6647" s="181">
        <v>24445</v>
      </c>
      <c r="B6647" s="701" t="s">
        <v>9213</v>
      </c>
      <c r="C6647" s="181" t="s">
        <v>11486</v>
      </c>
      <c r="D6647" s="181" t="s">
        <v>9214</v>
      </c>
      <c r="E6647" s="181" t="s">
        <v>8610</v>
      </c>
      <c r="F6647" s="181" t="s">
        <v>304</v>
      </c>
      <c r="G6647" s="181" t="s">
        <v>138</v>
      </c>
      <c r="H6647" s="181" t="s">
        <v>7</v>
      </c>
      <c r="I6647" s="181" t="s">
        <v>7839</v>
      </c>
      <c r="J6647" s="181">
        <v>11110</v>
      </c>
      <c r="K6647" s="181">
        <v>69</v>
      </c>
      <c r="L6647" s="181"/>
      <c r="M6647" s="181"/>
      <c r="N6647" s="596" t="s">
        <v>295</v>
      </c>
    </row>
    <row r="6648" spans="1:14" s="158" customFormat="1" ht="18" customHeight="1" x14ac:dyDescent="0.25">
      <c r="A6648" s="181">
        <v>26403</v>
      </c>
      <c r="B6648" s="701" t="s">
        <v>9217</v>
      </c>
      <c r="C6648" s="181" t="s">
        <v>9218</v>
      </c>
      <c r="D6648" s="181" t="s">
        <v>9214</v>
      </c>
      <c r="E6648" s="181" t="s">
        <v>8667</v>
      </c>
      <c r="F6648" s="181" t="s">
        <v>304</v>
      </c>
      <c r="G6648" s="181" t="s">
        <v>564</v>
      </c>
      <c r="H6648" s="181" t="s">
        <v>5</v>
      </c>
      <c r="I6648" s="181" t="s">
        <v>9219</v>
      </c>
      <c r="J6648" s="181">
        <v>11950</v>
      </c>
      <c r="K6648" s="181">
        <v>16</v>
      </c>
      <c r="L6648" s="181"/>
      <c r="M6648" s="181"/>
      <c r="N6648" s="596" t="s">
        <v>296</v>
      </c>
    </row>
    <row r="6649" spans="1:14" s="158" customFormat="1" ht="18" customHeight="1" x14ac:dyDescent="0.25">
      <c r="A6649" s="181">
        <v>10171</v>
      </c>
      <c r="B6649" s="701" t="s">
        <v>16039</v>
      </c>
      <c r="C6649" s="181" t="s">
        <v>13904</v>
      </c>
      <c r="D6649" s="181" t="s">
        <v>9214</v>
      </c>
      <c r="E6649" s="181" t="s">
        <v>8667</v>
      </c>
      <c r="F6649" s="181" t="s">
        <v>304</v>
      </c>
      <c r="G6649" s="181" t="s">
        <v>138</v>
      </c>
      <c r="H6649" s="181" t="s">
        <v>7</v>
      </c>
      <c r="I6649" s="181" t="s">
        <v>16040</v>
      </c>
      <c r="J6649" s="181">
        <v>10220</v>
      </c>
      <c r="K6649" s="181">
        <v>29</v>
      </c>
      <c r="L6649" s="181"/>
      <c r="M6649" s="181"/>
      <c r="N6649" s="596" t="s">
        <v>296</v>
      </c>
    </row>
    <row r="6650" spans="1:14" s="158" customFormat="1" ht="18" customHeight="1" x14ac:dyDescent="0.25">
      <c r="A6650" s="181">
        <v>24483</v>
      </c>
      <c r="B6650" s="701" t="s">
        <v>17292</v>
      </c>
      <c r="C6650" s="181" t="s">
        <v>8885</v>
      </c>
      <c r="D6650" s="181" t="s">
        <v>9214</v>
      </c>
      <c r="E6650" s="181" t="s">
        <v>8667</v>
      </c>
      <c r="F6650" s="181" t="s">
        <v>304</v>
      </c>
      <c r="G6650" s="181" t="s">
        <v>16720</v>
      </c>
      <c r="H6650" s="181" t="s">
        <v>5</v>
      </c>
      <c r="I6650" s="181" t="s">
        <v>17293</v>
      </c>
      <c r="J6650" s="181">
        <v>28220</v>
      </c>
      <c r="K6650" s="181">
        <v>12</v>
      </c>
      <c r="L6650" s="181"/>
      <c r="M6650" s="181"/>
      <c r="N6650" s="596" t="s">
        <v>296</v>
      </c>
    </row>
    <row r="6651" spans="1:14" s="158" customFormat="1" ht="18" customHeight="1" x14ac:dyDescent="0.25">
      <c r="A6651" s="181">
        <v>11720</v>
      </c>
      <c r="B6651" s="701" t="s">
        <v>18939</v>
      </c>
      <c r="C6651" s="181" t="s">
        <v>18940</v>
      </c>
      <c r="D6651" s="181" t="s">
        <v>1648</v>
      </c>
      <c r="E6651" s="181" t="s">
        <v>18941</v>
      </c>
      <c r="F6651" s="181" t="s">
        <v>304</v>
      </c>
      <c r="G6651" s="181" t="s">
        <v>711</v>
      </c>
      <c r="H6651" s="181" t="s">
        <v>10</v>
      </c>
      <c r="I6651" s="181" t="s">
        <v>18942</v>
      </c>
      <c r="J6651" s="181">
        <v>13600</v>
      </c>
      <c r="K6651" s="181">
        <v>68</v>
      </c>
      <c r="L6651" s="181"/>
      <c r="M6651" s="181"/>
      <c r="N6651" s="596" t="s">
        <v>296</v>
      </c>
    </row>
    <row r="6652" spans="1:14" s="158" customFormat="1" ht="18" customHeight="1" x14ac:dyDescent="0.25">
      <c r="A6652" s="181">
        <v>13816</v>
      </c>
      <c r="B6652" s="701" t="s">
        <v>16041</v>
      </c>
      <c r="C6652" s="181" t="s">
        <v>8923</v>
      </c>
      <c r="D6652" s="181" t="s">
        <v>15133</v>
      </c>
      <c r="E6652" s="181" t="s">
        <v>9023</v>
      </c>
      <c r="F6652" s="181" t="s">
        <v>304</v>
      </c>
      <c r="G6652" s="181" t="s">
        <v>5256</v>
      </c>
      <c r="H6652" s="181" t="s">
        <v>14</v>
      </c>
      <c r="I6652" s="181" t="s">
        <v>3912</v>
      </c>
      <c r="J6652" s="181">
        <v>3970</v>
      </c>
      <c r="K6652" s="181">
        <v>36</v>
      </c>
      <c r="L6652" s="181"/>
      <c r="M6652" s="181"/>
      <c r="N6652" s="596" t="s">
        <v>296</v>
      </c>
    </row>
    <row r="6653" spans="1:14" s="158" customFormat="1" ht="18" customHeight="1" x14ac:dyDescent="0.25">
      <c r="A6653" s="181">
        <v>21699</v>
      </c>
      <c r="B6653" s="701" t="s">
        <v>16042</v>
      </c>
      <c r="C6653" s="181" t="s">
        <v>8924</v>
      </c>
      <c r="D6653" s="181" t="s">
        <v>1657</v>
      </c>
      <c r="E6653" s="181" t="s">
        <v>8614</v>
      </c>
      <c r="F6653" s="181" t="s">
        <v>304</v>
      </c>
      <c r="G6653" s="181" t="s">
        <v>1508</v>
      </c>
      <c r="H6653" s="181" t="s">
        <v>7</v>
      </c>
      <c r="I6653" s="181" t="s">
        <v>1301</v>
      </c>
      <c r="J6653" s="181">
        <v>22900</v>
      </c>
      <c r="K6653" s="181">
        <v>70</v>
      </c>
      <c r="L6653" s="181"/>
      <c r="M6653" s="181"/>
      <c r="N6653" s="596" t="s">
        <v>296</v>
      </c>
    </row>
    <row r="6654" spans="1:14" s="158" customFormat="1" ht="18" customHeight="1" x14ac:dyDescent="0.25">
      <c r="A6654" s="181">
        <v>27112</v>
      </c>
      <c r="B6654" s="701" t="s">
        <v>18943</v>
      </c>
      <c r="C6654" s="181" t="s">
        <v>17609</v>
      </c>
      <c r="D6654" s="181" t="s">
        <v>1657</v>
      </c>
      <c r="E6654" s="181" t="s">
        <v>8614</v>
      </c>
      <c r="F6654" s="181" t="s">
        <v>304</v>
      </c>
      <c r="G6654" s="181" t="s">
        <v>1509</v>
      </c>
      <c r="H6654" s="181" t="s">
        <v>7</v>
      </c>
      <c r="I6654" s="181" t="s">
        <v>568</v>
      </c>
      <c r="J6654" s="181">
        <v>30330</v>
      </c>
      <c r="K6654" s="181">
        <v>27</v>
      </c>
      <c r="L6654" s="181"/>
      <c r="M6654" s="181"/>
      <c r="N6654" s="596" t="s">
        <v>296</v>
      </c>
    </row>
    <row r="6655" spans="1:14" s="158" customFormat="1" ht="18" customHeight="1" x14ac:dyDescent="0.25">
      <c r="A6655" s="181">
        <v>27064</v>
      </c>
      <c r="B6655" s="701" t="s">
        <v>18944</v>
      </c>
      <c r="C6655" s="181" t="s">
        <v>18945</v>
      </c>
      <c r="D6655" s="181" t="s">
        <v>1657</v>
      </c>
      <c r="E6655" s="181" t="s">
        <v>8610</v>
      </c>
      <c r="F6655" s="181" t="s">
        <v>304</v>
      </c>
      <c r="G6655" s="181" t="s">
        <v>1509</v>
      </c>
      <c r="H6655" s="181" t="s">
        <v>7</v>
      </c>
      <c r="I6655" s="181" t="s">
        <v>8637</v>
      </c>
      <c r="J6655" s="181">
        <v>33480</v>
      </c>
      <c r="K6655" s="181">
        <v>146</v>
      </c>
      <c r="L6655" s="181"/>
      <c r="M6655" s="181"/>
      <c r="N6655" s="596" t="s">
        <v>296</v>
      </c>
    </row>
    <row r="6656" spans="1:14" s="158" customFormat="1" ht="18" customHeight="1" x14ac:dyDescent="0.25">
      <c r="A6656" s="181">
        <v>19982</v>
      </c>
      <c r="B6656" s="701" t="s">
        <v>13945</v>
      </c>
      <c r="C6656" s="181" t="s">
        <v>8930</v>
      </c>
      <c r="D6656" s="181" t="s">
        <v>1657</v>
      </c>
      <c r="E6656" s="181" t="s">
        <v>9220</v>
      </c>
      <c r="F6656" s="181" t="s">
        <v>304</v>
      </c>
      <c r="G6656" s="181" t="s">
        <v>1508</v>
      </c>
      <c r="H6656" s="181" t="s">
        <v>7</v>
      </c>
      <c r="I6656" s="181" t="s">
        <v>9185</v>
      </c>
      <c r="J6656" s="181">
        <v>23290</v>
      </c>
      <c r="K6656" s="181">
        <v>29</v>
      </c>
      <c r="L6656" s="181"/>
      <c r="M6656" s="181"/>
      <c r="N6656" s="596" t="s">
        <v>296</v>
      </c>
    </row>
    <row r="6657" spans="1:14" s="158" customFormat="1" ht="18" customHeight="1" x14ac:dyDescent="0.25">
      <c r="A6657" s="181">
        <v>21700</v>
      </c>
      <c r="B6657" s="701" t="s">
        <v>16043</v>
      </c>
      <c r="C6657" s="181" t="s">
        <v>13914</v>
      </c>
      <c r="D6657" s="181" t="s">
        <v>1664</v>
      </c>
      <c r="E6657" s="181" t="s">
        <v>8614</v>
      </c>
      <c r="F6657" s="181" t="s">
        <v>304</v>
      </c>
      <c r="G6657" s="181" t="s">
        <v>1508</v>
      </c>
      <c r="H6657" s="181" t="s">
        <v>7</v>
      </c>
      <c r="I6657" s="181" t="s">
        <v>13942</v>
      </c>
      <c r="J6657" s="181">
        <v>22900</v>
      </c>
      <c r="K6657" s="181">
        <v>85</v>
      </c>
      <c r="L6657" s="181"/>
      <c r="M6657" s="181"/>
      <c r="N6657" s="596" t="s">
        <v>296</v>
      </c>
    </row>
    <row r="6658" spans="1:14" s="158" customFormat="1" ht="18" customHeight="1" x14ac:dyDescent="0.25">
      <c r="A6658" s="181">
        <v>27113</v>
      </c>
      <c r="B6658" s="701" t="s">
        <v>18946</v>
      </c>
      <c r="C6658" s="181" t="s">
        <v>18947</v>
      </c>
      <c r="D6658" s="181" t="s">
        <v>1664</v>
      </c>
      <c r="E6658" s="181" t="s">
        <v>8614</v>
      </c>
      <c r="F6658" s="181" t="s">
        <v>304</v>
      </c>
      <c r="G6658" s="181" t="s">
        <v>1509</v>
      </c>
      <c r="H6658" s="181" t="s">
        <v>7</v>
      </c>
      <c r="I6658" s="181" t="s">
        <v>9191</v>
      </c>
      <c r="J6658" s="181">
        <v>30330</v>
      </c>
      <c r="K6658" s="181">
        <v>37</v>
      </c>
      <c r="L6658" s="181"/>
      <c r="M6658" s="181"/>
      <c r="N6658" s="596" t="s">
        <v>296</v>
      </c>
    </row>
    <row r="6659" spans="1:14" s="158" customFormat="1" ht="18" customHeight="1" x14ac:dyDescent="0.25">
      <c r="A6659" s="181">
        <v>27065</v>
      </c>
      <c r="B6659" s="701" t="s">
        <v>18948</v>
      </c>
      <c r="C6659" s="181" t="s">
        <v>18949</v>
      </c>
      <c r="D6659" s="181" t="s">
        <v>1664</v>
      </c>
      <c r="E6659" s="181" t="s">
        <v>8610</v>
      </c>
      <c r="F6659" s="181" t="s">
        <v>304</v>
      </c>
      <c r="G6659" s="181" t="s">
        <v>1509</v>
      </c>
      <c r="H6659" s="181" t="s">
        <v>7</v>
      </c>
      <c r="I6659" s="181" t="s">
        <v>11483</v>
      </c>
      <c r="J6659" s="181">
        <v>33480</v>
      </c>
      <c r="K6659" s="181">
        <v>150</v>
      </c>
      <c r="L6659" s="181"/>
      <c r="M6659" s="181"/>
      <c r="N6659" s="596" t="s">
        <v>297</v>
      </c>
    </row>
    <row r="6660" spans="1:14" s="158" customFormat="1" ht="18" customHeight="1" x14ac:dyDescent="0.25">
      <c r="A6660" s="181">
        <v>19983</v>
      </c>
      <c r="B6660" s="701" t="s">
        <v>16044</v>
      </c>
      <c r="C6660" s="181" t="s">
        <v>18935</v>
      </c>
      <c r="D6660" s="181" t="s">
        <v>1664</v>
      </c>
      <c r="E6660" s="181" t="s">
        <v>9220</v>
      </c>
      <c r="F6660" s="181" t="s">
        <v>304</v>
      </c>
      <c r="G6660" s="181" t="s">
        <v>1508</v>
      </c>
      <c r="H6660" s="181" t="s">
        <v>7</v>
      </c>
      <c r="I6660" s="181" t="s">
        <v>2522</v>
      </c>
      <c r="J6660" s="181">
        <v>23290</v>
      </c>
      <c r="K6660" s="181">
        <v>29</v>
      </c>
      <c r="L6660" s="181"/>
      <c r="M6660" s="181"/>
      <c r="N6660" s="596" t="s">
        <v>297</v>
      </c>
    </row>
    <row r="6661" spans="1:14" s="158" customFormat="1" ht="18" customHeight="1" x14ac:dyDescent="0.25">
      <c r="A6661" s="181">
        <v>26304</v>
      </c>
      <c r="B6661" s="701" t="s">
        <v>13946</v>
      </c>
      <c r="C6661" s="181" t="s">
        <v>8941</v>
      </c>
      <c r="D6661" s="181" t="s">
        <v>1668</v>
      </c>
      <c r="E6661" s="181" t="s">
        <v>8673</v>
      </c>
      <c r="F6661" s="181" t="s">
        <v>304</v>
      </c>
      <c r="G6661" s="181" t="s">
        <v>1508</v>
      </c>
      <c r="H6661" s="181" t="s">
        <v>7</v>
      </c>
      <c r="I6661" s="181" t="s">
        <v>587</v>
      </c>
      <c r="J6661" s="181">
        <v>30370</v>
      </c>
      <c r="K6661" s="181">
        <v>8</v>
      </c>
      <c r="L6661" s="181"/>
      <c r="M6661" s="181"/>
      <c r="N6661" s="596" t="s">
        <v>297</v>
      </c>
    </row>
    <row r="6662" spans="1:14" s="158" customFormat="1" ht="18" customHeight="1" x14ac:dyDescent="0.25">
      <c r="A6662" s="181">
        <v>11702</v>
      </c>
      <c r="B6662" s="701" t="s">
        <v>9224</v>
      </c>
      <c r="C6662" s="181" t="s">
        <v>13943</v>
      </c>
      <c r="D6662" s="181" t="s">
        <v>1683</v>
      </c>
      <c r="E6662" s="181" t="s">
        <v>9023</v>
      </c>
      <c r="F6662" s="181" t="s">
        <v>304</v>
      </c>
      <c r="G6662" s="181" t="s">
        <v>1680</v>
      </c>
      <c r="H6662" s="181" t="s">
        <v>7</v>
      </c>
      <c r="I6662" s="181" t="s">
        <v>1345</v>
      </c>
      <c r="J6662" s="181">
        <v>128190</v>
      </c>
      <c r="K6662" s="181">
        <v>66</v>
      </c>
      <c r="L6662" s="181"/>
      <c r="M6662" s="181"/>
      <c r="N6662" s="596" t="s">
        <v>297</v>
      </c>
    </row>
    <row r="6663" spans="1:14" s="158" customFormat="1" ht="18" customHeight="1" x14ac:dyDescent="0.25">
      <c r="A6663" s="181">
        <v>17368</v>
      </c>
      <c r="B6663" s="701" t="s">
        <v>9227</v>
      </c>
      <c r="C6663" s="181" t="s">
        <v>8982</v>
      </c>
      <c r="D6663" s="181" t="s">
        <v>1718</v>
      </c>
      <c r="E6663" s="181" t="s">
        <v>8611</v>
      </c>
      <c r="F6663" s="181" t="s">
        <v>304</v>
      </c>
      <c r="G6663" s="181" t="s">
        <v>1508</v>
      </c>
      <c r="H6663" s="181" t="s">
        <v>7</v>
      </c>
      <c r="I6663" s="181" t="s">
        <v>17294</v>
      </c>
      <c r="J6663" s="181">
        <v>31310</v>
      </c>
      <c r="K6663" s="181">
        <v>39</v>
      </c>
      <c r="L6663" s="181"/>
      <c r="M6663" s="181"/>
      <c r="N6663" s="596" t="s">
        <v>297</v>
      </c>
    </row>
    <row r="6664" spans="1:14" s="158" customFormat="1" ht="18" customHeight="1" x14ac:dyDescent="0.25">
      <c r="A6664" s="181">
        <v>27111</v>
      </c>
      <c r="B6664" s="701" t="s">
        <v>9228</v>
      </c>
      <c r="C6664" s="181" t="s">
        <v>9229</v>
      </c>
      <c r="D6664" s="181" t="s">
        <v>1718</v>
      </c>
      <c r="E6664" s="181" t="s">
        <v>8614</v>
      </c>
      <c r="F6664" s="181" t="s">
        <v>304</v>
      </c>
      <c r="G6664" s="181" t="s">
        <v>1509</v>
      </c>
      <c r="H6664" s="181" t="s">
        <v>7</v>
      </c>
      <c r="I6664" s="181" t="s">
        <v>9197</v>
      </c>
      <c r="J6664" s="181">
        <v>43580</v>
      </c>
      <c r="K6664" s="181">
        <v>153</v>
      </c>
      <c r="L6664" s="181"/>
      <c r="M6664" s="181"/>
      <c r="N6664" s="596" t="s">
        <v>298</v>
      </c>
    </row>
    <row r="6665" spans="1:14" s="158" customFormat="1" ht="18" customHeight="1" x14ac:dyDescent="0.25">
      <c r="A6665" s="181">
        <v>20298</v>
      </c>
      <c r="B6665" s="701" t="s">
        <v>11484</v>
      </c>
      <c r="C6665" s="181" t="s">
        <v>8944</v>
      </c>
      <c r="D6665" s="181" t="s">
        <v>1718</v>
      </c>
      <c r="E6665" s="181" t="s">
        <v>8614</v>
      </c>
      <c r="F6665" s="181" t="s">
        <v>304</v>
      </c>
      <c r="G6665" s="181" t="s">
        <v>1508</v>
      </c>
      <c r="H6665" s="181" t="s">
        <v>7</v>
      </c>
      <c r="I6665" s="181" t="s">
        <v>9198</v>
      </c>
      <c r="J6665" s="181">
        <v>22000</v>
      </c>
      <c r="K6665" s="181">
        <v>181</v>
      </c>
      <c r="L6665" s="181"/>
      <c r="M6665" s="181"/>
      <c r="N6665" s="596" t="s">
        <v>298</v>
      </c>
    </row>
    <row r="6666" spans="1:14" s="158" customFormat="1" ht="18" customHeight="1" x14ac:dyDescent="0.25">
      <c r="A6666" s="181">
        <v>27069</v>
      </c>
      <c r="B6666" s="701" t="s">
        <v>13947</v>
      </c>
      <c r="C6666" s="181" t="s">
        <v>11881</v>
      </c>
      <c r="D6666" s="181" t="s">
        <v>1718</v>
      </c>
      <c r="E6666" s="181" t="s">
        <v>9230</v>
      </c>
      <c r="F6666" s="181" t="s">
        <v>304</v>
      </c>
      <c r="G6666" s="181" t="s">
        <v>1509</v>
      </c>
      <c r="H6666" s="181" t="s">
        <v>7</v>
      </c>
      <c r="I6666" s="181" t="s">
        <v>7496</v>
      </c>
      <c r="J6666" s="181">
        <v>55080</v>
      </c>
      <c r="K6666" s="181">
        <v>33</v>
      </c>
      <c r="L6666" s="181"/>
      <c r="M6666" s="181"/>
      <c r="N6666" s="596" t="s">
        <v>298</v>
      </c>
    </row>
    <row r="6667" spans="1:14" s="158" customFormat="1" ht="18" customHeight="1" x14ac:dyDescent="0.25">
      <c r="A6667" s="181">
        <v>3031</v>
      </c>
      <c r="B6667" s="701" t="s">
        <v>16046</v>
      </c>
      <c r="C6667" s="181" t="s">
        <v>13924</v>
      </c>
      <c r="D6667" s="181" t="s">
        <v>1718</v>
      </c>
      <c r="E6667" s="181" t="s">
        <v>9230</v>
      </c>
      <c r="F6667" s="181" t="s">
        <v>304</v>
      </c>
      <c r="G6667" s="181" t="s">
        <v>1508</v>
      </c>
      <c r="H6667" s="181" t="s">
        <v>7</v>
      </c>
      <c r="I6667" s="181" t="s">
        <v>16047</v>
      </c>
      <c r="J6667" s="181">
        <v>28120</v>
      </c>
      <c r="K6667" s="181">
        <v>13</v>
      </c>
      <c r="L6667" s="181"/>
      <c r="M6667" s="181"/>
      <c r="N6667" s="596"/>
    </row>
    <row r="6668" spans="1:14" s="158" customFormat="1" ht="18" customHeight="1" x14ac:dyDescent="0.25">
      <c r="A6668" s="181">
        <v>3263</v>
      </c>
      <c r="B6668" s="701" t="s">
        <v>16048</v>
      </c>
      <c r="C6668" s="181" t="s">
        <v>14566</v>
      </c>
      <c r="D6668" s="181" t="s">
        <v>1718</v>
      </c>
      <c r="E6668" s="181" t="s">
        <v>9230</v>
      </c>
      <c r="F6668" s="181" t="s">
        <v>304</v>
      </c>
      <c r="G6668" s="181" t="s">
        <v>1508</v>
      </c>
      <c r="H6668" s="181" t="s">
        <v>7</v>
      </c>
      <c r="I6668" s="181" t="s">
        <v>16049</v>
      </c>
      <c r="J6668" s="181">
        <v>24530</v>
      </c>
      <c r="K6668" s="181">
        <v>41</v>
      </c>
      <c r="L6668" s="181"/>
      <c r="M6668" s="181"/>
      <c r="N6668" s="596"/>
    </row>
    <row r="6669" spans="1:14" s="158" customFormat="1" ht="18" customHeight="1" x14ac:dyDescent="0.25">
      <c r="A6669" s="181">
        <v>29222</v>
      </c>
      <c r="B6669" s="701" t="s">
        <v>18950</v>
      </c>
      <c r="C6669" s="181" t="s">
        <v>18951</v>
      </c>
      <c r="D6669" s="181" t="s">
        <v>1718</v>
      </c>
      <c r="E6669" s="181" t="s">
        <v>9230</v>
      </c>
      <c r="F6669" s="181" t="s">
        <v>304</v>
      </c>
      <c r="G6669" s="181" t="s">
        <v>1509</v>
      </c>
      <c r="H6669" s="181" t="s">
        <v>7</v>
      </c>
      <c r="I6669" s="181" t="s">
        <v>18952</v>
      </c>
      <c r="J6669" s="181">
        <v>49950</v>
      </c>
      <c r="K6669" s="181">
        <v>80</v>
      </c>
      <c r="L6669" s="181"/>
      <c r="M6669" s="181"/>
      <c r="N6669" s="596"/>
    </row>
    <row r="6670" spans="1:14" s="158" customFormat="1" ht="18" customHeight="1" x14ac:dyDescent="0.25">
      <c r="A6670" s="181">
        <v>28465</v>
      </c>
      <c r="B6670" s="701" t="s">
        <v>9232</v>
      </c>
      <c r="C6670" s="181" t="s">
        <v>9231</v>
      </c>
      <c r="D6670" s="181" t="s">
        <v>1718</v>
      </c>
      <c r="E6670" s="181" t="s">
        <v>8616</v>
      </c>
      <c r="F6670" s="181" t="s">
        <v>304</v>
      </c>
      <c r="G6670" s="181" t="s">
        <v>1509</v>
      </c>
      <c r="H6670" s="181" t="s">
        <v>7</v>
      </c>
      <c r="I6670" s="181" t="s">
        <v>8637</v>
      </c>
      <c r="J6670" s="181">
        <v>35650</v>
      </c>
      <c r="K6670" s="181">
        <v>160</v>
      </c>
      <c r="L6670" s="181"/>
      <c r="M6670" s="181"/>
      <c r="N6670" s="596"/>
    </row>
    <row r="6671" spans="1:14" s="158" customFormat="1" ht="18" customHeight="1" x14ac:dyDescent="0.25">
      <c r="A6671" s="181">
        <v>13649</v>
      </c>
      <c r="B6671" s="701" t="s">
        <v>9226</v>
      </c>
      <c r="C6671" s="181" t="s">
        <v>8981</v>
      </c>
      <c r="D6671" s="181" t="s">
        <v>1718</v>
      </c>
      <c r="E6671" s="181" t="s">
        <v>17255</v>
      </c>
      <c r="F6671" s="181" t="s">
        <v>304</v>
      </c>
      <c r="G6671" s="181" t="s">
        <v>1508</v>
      </c>
      <c r="H6671" s="181" t="s">
        <v>7</v>
      </c>
      <c r="I6671" s="181" t="s">
        <v>17295</v>
      </c>
      <c r="J6671" s="181">
        <v>29030</v>
      </c>
      <c r="K6671" s="181">
        <v>29</v>
      </c>
      <c r="L6671" s="181"/>
      <c r="M6671" s="181"/>
      <c r="N6671" s="596"/>
    </row>
    <row r="6672" spans="1:14" s="158" customFormat="1" ht="18" customHeight="1" x14ac:dyDescent="0.25">
      <c r="A6672" s="181">
        <v>24479</v>
      </c>
      <c r="B6672" s="701" t="s">
        <v>11485</v>
      </c>
      <c r="C6672" s="181" t="s">
        <v>11486</v>
      </c>
      <c r="D6672" s="181" t="s">
        <v>1718</v>
      </c>
      <c r="E6672" s="181" t="s">
        <v>11487</v>
      </c>
      <c r="F6672" s="181" t="s">
        <v>304</v>
      </c>
      <c r="G6672" s="181" t="s">
        <v>1508</v>
      </c>
      <c r="H6672" s="181" t="s">
        <v>7</v>
      </c>
      <c r="I6672" s="181" t="s">
        <v>9223</v>
      </c>
      <c r="J6672" s="181">
        <v>20720</v>
      </c>
      <c r="K6672" s="181">
        <v>37</v>
      </c>
      <c r="L6672" s="181"/>
      <c r="M6672" s="181"/>
      <c r="N6672" s="596"/>
    </row>
    <row r="6673" spans="1:14" s="158" customFormat="1" ht="18" customHeight="1" x14ac:dyDescent="0.25">
      <c r="A6673" s="181">
        <v>17391</v>
      </c>
      <c r="B6673" s="701" t="s">
        <v>16045</v>
      </c>
      <c r="C6673" s="181" t="s">
        <v>14428</v>
      </c>
      <c r="D6673" s="181" t="s">
        <v>1718</v>
      </c>
      <c r="E6673" s="181" t="s">
        <v>18953</v>
      </c>
      <c r="F6673" s="181" t="s">
        <v>304</v>
      </c>
      <c r="G6673" s="181" t="s">
        <v>1508</v>
      </c>
      <c r="H6673" s="181" t="s">
        <v>7</v>
      </c>
      <c r="I6673" s="181" t="s">
        <v>18954</v>
      </c>
      <c r="J6673" s="181">
        <v>21230</v>
      </c>
      <c r="K6673" s="181">
        <v>58</v>
      </c>
      <c r="L6673" s="181"/>
      <c r="M6673" s="181"/>
      <c r="N6673" s="596"/>
    </row>
    <row r="6674" spans="1:14" s="158" customFormat="1" ht="18" customHeight="1" x14ac:dyDescent="0.25">
      <c r="A6674" s="181">
        <v>27071</v>
      </c>
      <c r="B6674" s="701" t="s">
        <v>9237</v>
      </c>
      <c r="C6674" s="181" t="s">
        <v>9238</v>
      </c>
      <c r="D6674" s="181" t="s">
        <v>1738</v>
      </c>
      <c r="E6674" s="181" t="s">
        <v>9235</v>
      </c>
      <c r="F6674" s="181" t="s">
        <v>304</v>
      </c>
      <c r="G6674" s="181" t="s">
        <v>1509</v>
      </c>
      <c r="H6674" s="181" t="s">
        <v>7</v>
      </c>
      <c r="I6674" s="181" t="s">
        <v>8666</v>
      </c>
      <c r="J6674" s="181">
        <v>28270</v>
      </c>
      <c r="K6674" s="181">
        <v>134</v>
      </c>
      <c r="L6674" s="181"/>
      <c r="M6674" s="181"/>
      <c r="N6674" s="596"/>
    </row>
    <row r="6675" spans="1:14" s="158" customFormat="1" ht="18" customHeight="1" x14ac:dyDescent="0.25">
      <c r="A6675" s="181">
        <v>18307</v>
      </c>
      <c r="B6675" s="701" t="s">
        <v>9233</v>
      </c>
      <c r="C6675" s="181" t="s">
        <v>9234</v>
      </c>
      <c r="D6675" s="181" t="s">
        <v>1738</v>
      </c>
      <c r="E6675" s="181" t="s">
        <v>9235</v>
      </c>
      <c r="F6675" s="181" t="s">
        <v>304</v>
      </c>
      <c r="G6675" s="181" t="s">
        <v>1508</v>
      </c>
      <c r="H6675" s="181" t="s">
        <v>7</v>
      </c>
      <c r="I6675" s="181" t="s">
        <v>9236</v>
      </c>
      <c r="J6675" s="181">
        <v>24100</v>
      </c>
      <c r="K6675" s="181">
        <v>54</v>
      </c>
      <c r="L6675" s="181"/>
      <c r="M6675" s="181"/>
      <c r="N6675" s="596"/>
    </row>
    <row r="6676" spans="1:14" s="158" customFormat="1" ht="18" customHeight="1" x14ac:dyDescent="0.25">
      <c r="A6676" s="181">
        <v>29219</v>
      </c>
      <c r="B6676" s="701" t="s">
        <v>18955</v>
      </c>
      <c r="C6676" s="181" t="s">
        <v>18956</v>
      </c>
      <c r="D6676" s="181" t="s">
        <v>1739</v>
      </c>
      <c r="E6676" s="181" t="s">
        <v>18957</v>
      </c>
      <c r="F6676" s="181" t="s">
        <v>304</v>
      </c>
      <c r="G6676" s="181" t="s">
        <v>1509</v>
      </c>
      <c r="H6676" s="181" t="s">
        <v>7</v>
      </c>
      <c r="I6676" s="181" t="s">
        <v>18958</v>
      </c>
      <c r="J6676" s="181">
        <v>52620</v>
      </c>
      <c r="K6676" s="181">
        <v>6</v>
      </c>
      <c r="L6676" s="181"/>
      <c r="M6676" s="181"/>
      <c r="N6676" s="596"/>
    </row>
    <row r="6677" spans="1:14" s="158" customFormat="1" ht="18" customHeight="1" x14ac:dyDescent="0.25">
      <c r="A6677" s="181">
        <v>28463</v>
      </c>
      <c r="B6677" s="701" t="s">
        <v>9240</v>
      </c>
      <c r="C6677" s="181" t="s">
        <v>8996</v>
      </c>
      <c r="D6677" s="181" t="s">
        <v>1739</v>
      </c>
      <c r="E6677" s="181" t="s">
        <v>9241</v>
      </c>
      <c r="F6677" s="181" t="s">
        <v>304</v>
      </c>
      <c r="G6677" s="181" t="s">
        <v>1509</v>
      </c>
      <c r="H6677" s="181" t="s">
        <v>7</v>
      </c>
      <c r="I6677" s="181" t="s">
        <v>8637</v>
      </c>
      <c r="J6677" s="181">
        <v>53090</v>
      </c>
      <c r="K6677" s="181">
        <v>157</v>
      </c>
      <c r="L6677" s="181"/>
      <c r="M6677" s="181"/>
      <c r="N6677" s="596"/>
    </row>
    <row r="6678" spans="1:14" s="158" customFormat="1" ht="18" customHeight="1" x14ac:dyDescent="0.25">
      <c r="A6678" s="181">
        <v>16728</v>
      </c>
      <c r="B6678" s="701" t="s">
        <v>9239</v>
      </c>
      <c r="C6678" s="181" t="s">
        <v>8900</v>
      </c>
      <c r="D6678" s="181" t="s">
        <v>1739</v>
      </c>
      <c r="E6678" s="181" t="s">
        <v>17296</v>
      </c>
      <c r="F6678" s="181" t="s">
        <v>304</v>
      </c>
      <c r="G6678" s="181" t="s">
        <v>1508</v>
      </c>
      <c r="H6678" s="181" t="s">
        <v>7</v>
      </c>
      <c r="I6678" s="181" t="s">
        <v>17297</v>
      </c>
      <c r="J6678" s="181">
        <v>45050</v>
      </c>
      <c r="K6678" s="181">
        <v>57</v>
      </c>
      <c r="L6678" s="181"/>
      <c r="M6678" s="181"/>
      <c r="N6678" s="596"/>
    </row>
    <row r="6679" spans="1:14" s="158" customFormat="1" ht="18" customHeight="1" x14ac:dyDescent="0.25">
      <c r="A6679" s="181">
        <v>29220</v>
      </c>
      <c r="B6679" s="701" t="s">
        <v>18959</v>
      </c>
      <c r="C6679" s="181" t="s">
        <v>18960</v>
      </c>
      <c r="D6679" s="181" t="s">
        <v>1748</v>
      </c>
      <c r="E6679" s="181" t="s">
        <v>18957</v>
      </c>
      <c r="F6679" s="181" t="s">
        <v>304</v>
      </c>
      <c r="G6679" s="181" t="s">
        <v>1509</v>
      </c>
      <c r="H6679" s="181" t="s">
        <v>7</v>
      </c>
      <c r="I6679" s="181" t="s">
        <v>18958</v>
      </c>
      <c r="J6679" s="181">
        <v>52620</v>
      </c>
      <c r="K6679" s="181">
        <v>30</v>
      </c>
      <c r="L6679" s="181"/>
      <c r="M6679" s="181"/>
      <c r="N6679" s="596"/>
    </row>
    <row r="6680" spans="1:14" s="158" customFormat="1" ht="18" customHeight="1" x14ac:dyDescent="0.25">
      <c r="A6680" s="181">
        <v>28464</v>
      </c>
      <c r="B6680" s="701" t="s">
        <v>9245</v>
      </c>
      <c r="C6680" s="181" t="s">
        <v>9244</v>
      </c>
      <c r="D6680" s="181" t="s">
        <v>1748</v>
      </c>
      <c r="E6680" s="181" t="s">
        <v>9241</v>
      </c>
      <c r="F6680" s="181" t="s">
        <v>304</v>
      </c>
      <c r="G6680" s="181" t="s">
        <v>1509</v>
      </c>
      <c r="H6680" s="181" t="s">
        <v>7</v>
      </c>
      <c r="I6680" s="181" t="s">
        <v>8637</v>
      </c>
      <c r="J6680" s="181">
        <v>53090</v>
      </c>
      <c r="K6680" s="181">
        <v>193</v>
      </c>
      <c r="L6680" s="181"/>
      <c r="M6680" s="181"/>
      <c r="N6680" s="596"/>
    </row>
    <row r="6681" spans="1:14" s="158" customFormat="1" ht="18" customHeight="1" x14ac:dyDescent="0.25">
      <c r="A6681" s="181">
        <v>16729</v>
      </c>
      <c r="B6681" s="701" t="s">
        <v>9243</v>
      </c>
      <c r="C6681" s="181" t="s">
        <v>8981</v>
      </c>
      <c r="D6681" s="181" t="s">
        <v>1748</v>
      </c>
      <c r="E6681" s="181" t="s">
        <v>17296</v>
      </c>
      <c r="F6681" s="181" t="s">
        <v>304</v>
      </c>
      <c r="G6681" s="181" t="s">
        <v>1508</v>
      </c>
      <c r="H6681" s="181" t="s">
        <v>7</v>
      </c>
      <c r="I6681" s="181" t="s">
        <v>17298</v>
      </c>
      <c r="J6681" s="181">
        <v>45050</v>
      </c>
      <c r="K6681" s="181">
        <v>53</v>
      </c>
      <c r="L6681" s="181"/>
      <c r="M6681" s="181"/>
      <c r="N6681" s="596"/>
    </row>
    <row r="6682" spans="1:14" s="158" customFormat="1" ht="18" customHeight="1" x14ac:dyDescent="0.25">
      <c r="A6682" s="181">
        <v>28770</v>
      </c>
      <c r="B6682" s="701" t="s">
        <v>18961</v>
      </c>
      <c r="C6682" s="181" t="s">
        <v>18962</v>
      </c>
      <c r="D6682" s="181" t="s">
        <v>1753</v>
      </c>
      <c r="E6682" s="181" t="s">
        <v>13937</v>
      </c>
      <c r="F6682" s="181" t="s">
        <v>304</v>
      </c>
      <c r="G6682" s="181" t="s">
        <v>711</v>
      </c>
      <c r="H6682" s="181" t="s">
        <v>10</v>
      </c>
      <c r="I6682" s="181" t="s">
        <v>18963</v>
      </c>
      <c r="J6682" s="181">
        <v>29090</v>
      </c>
      <c r="K6682" s="181">
        <v>48</v>
      </c>
      <c r="L6682" s="181"/>
      <c r="M6682" s="181"/>
      <c r="N6682" s="596"/>
    </row>
    <row r="6683" spans="1:14" s="158" customFormat="1" ht="18" customHeight="1" x14ac:dyDescent="0.25">
      <c r="A6683" s="181">
        <v>12634</v>
      </c>
      <c r="B6683" s="701" t="s">
        <v>13948</v>
      </c>
      <c r="C6683" s="181" t="s">
        <v>11879</v>
      </c>
      <c r="D6683" s="181" t="s">
        <v>1759</v>
      </c>
      <c r="E6683" s="181" t="s">
        <v>13949</v>
      </c>
      <c r="F6683" s="181" t="s">
        <v>304</v>
      </c>
      <c r="G6683" s="181" t="s">
        <v>1508</v>
      </c>
      <c r="H6683" s="181" t="s">
        <v>7</v>
      </c>
      <c r="I6683" s="181" t="s">
        <v>11685</v>
      </c>
      <c r="J6683" s="181">
        <v>113650</v>
      </c>
      <c r="K6683" s="181">
        <v>36</v>
      </c>
      <c r="L6683" s="181"/>
      <c r="M6683" s="181"/>
      <c r="N6683" s="596"/>
    </row>
    <row r="6684" spans="1:14" s="158" customFormat="1" ht="18" customHeight="1" x14ac:dyDescent="0.25">
      <c r="A6684" s="181">
        <v>29223</v>
      </c>
      <c r="B6684" s="701" t="s">
        <v>13950</v>
      </c>
      <c r="C6684" s="181" t="s">
        <v>13951</v>
      </c>
      <c r="D6684" s="181" t="s">
        <v>1759</v>
      </c>
      <c r="E6684" s="181" t="s">
        <v>8616</v>
      </c>
      <c r="F6684" s="181" t="s">
        <v>304</v>
      </c>
      <c r="G6684" s="181" t="s">
        <v>1509</v>
      </c>
      <c r="H6684" s="181" t="s">
        <v>7</v>
      </c>
      <c r="I6684" s="181" t="s">
        <v>9105</v>
      </c>
      <c r="J6684" s="181">
        <v>281670</v>
      </c>
      <c r="K6684" s="181">
        <v>34</v>
      </c>
      <c r="L6684" s="181"/>
      <c r="M6684" s="181"/>
      <c r="N6684" s="596"/>
    </row>
    <row r="6685" spans="1:14" s="158" customFormat="1" ht="18" customHeight="1" x14ac:dyDescent="0.25">
      <c r="A6685" s="181">
        <v>11786</v>
      </c>
      <c r="B6685" s="701" t="s">
        <v>13952</v>
      </c>
      <c r="C6685" s="181" t="s">
        <v>13922</v>
      </c>
      <c r="D6685" s="181" t="s">
        <v>1759</v>
      </c>
      <c r="E6685" s="181" t="s">
        <v>13953</v>
      </c>
      <c r="F6685" s="181" t="s">
        <v>304</v>
      </c>
      <c r="G6685" s="181" t="s">
        <v>1508</v>
      </c>
      <c r="H6685" s="181" t="s">
        <v>7</v>
      </c>
      <c r="I6685" s="181" t="s">
        <v>13954</v>
      </c>
      <c r="J6685" s="181">
        <v>103200</v>
      </c>
      <c r="K6685" s="181">
        <v>41</v>
      </c>
      <c r="L6685" s="181"/>
      <c r="M6685" s="181"/>
      <c r="N6685" s="596"/>
    </row>
    <row r="6686" spans="1:14" s="158" customFormat="1" ht="18" customHeight="1" x14ac:dyDescent="0.25">
      <c r="A6686" s="181">
        <v>12610</v>
      </c>
      <c r="B6686" s="701" t="s">
        <v>17299</v>
      </c>
      <c r="C6686" s="181" t="s">
        <v>13955</v>
      </c>
      <c r="D6686" s="181" t="s">
        <v>1766</v>
      </c>
      <c r="E6686" s="181" t="s">
        <v>13949</v>
      </c>
      <c r="F6686" s="181" t="s">
        <v>304</v>
      </c>
      <c r="G6686" s="181" t="s">
        <v>1508</v>
      </c>
      <c r="H6686" s="181" t="s">
        <v>7</v>
      </c>
      <c r="I6686" s="181" t="s">
        <v>11685</v>
      </c>
      <c r="J6686" s="181">
        <v>113650</v>
      </c>
      <c r="K6686" s="181">
        <v>49</v>
      </c>
      <c r="L6686" s="181"/>
      <c r="M6686" s="181"/>
      <c r="N6686" s="596"/>
    </row>
    <row r="6687" spans="1:14" s="158" customFormat="1" ht="18" customHeight="1" x14ac:dyDescent="0.25">
      <c r="A6687" s="181">
        <v>24435</v>
      </c>
      <c r="B6687" s="701" t="s">
        <v>17300</v>
      </c>
      <c r="C6687" s="181" t="s">
        <v>17301</v>
      </c>
      <c r="D6687" s="181" t="s">
        <v>1766</v>
      </c>
      <c r="E6687" s="181" t="s">
        <v>9230</v>
      </c>
      <c r="F6687" s="181" t="s">
        <v>304</v>
      </c>
      <c r="G6687" s="181" t="s">
        <v>1508</v>
      </c>
      <c r="H6687" s="181" t="s">
        <v>7</v>
      </c>
      <c r="I6687" s="181" t="s">
        <v>9223</v>
      </c>
      <c r="J6687" s="181">
        <v>105240</v>
      </c>
      <c r="K6687" s="181">
        <v>10</v>
      </c>
      <c r="L6687" s="181"/>
      <c r="M6687" s="181"/>
      <c r="N6687" s="596"/>
    </row>
    <row r="6688" spans="1:14" s="158" customFormat="1" ht="18" customHeight="1" x14ac:dyDescent="0.25">
      <c r="A6688" s="181">
        <v>29224</v>
      </c>
      <c r="B6688" s="701" t="s">
        <v>13956</v>
      </c>
      <c r="C6688" s="181" t="s">
        <v>13957</v>
      </c>
      <c r="D6688" s="181" t="s">
        <v>1766</v>
      </c>
      <c r="E6688" s="181" t="s">
        <v>8616</v>
      </c>
      <c r="F6688" s="181" t="s">
        <v>304</v>
      </c>
      <c r="G6688" s="181" t="s">
        <v>1509</v>
      </c>
      <c r="H6688" s="181" t="s">
        <v>7</v>
      </c>
      <c r="I6688" s="181" t="s">
        <v>9236</v>
      </c>
      <c r="J6688" s="181">
        <v>281670</v>
      </c>
      <c r="K6688" s="181">
        <v>28</v>
      </c>
      <c r="L6688" s="181"/>
      <c r="M6688" s="181"/>
      <c r="N6688" s="596"/>
    </row>
    <row r="6689" spans="1:14" s="158" customFormat="1" ht="18" customHeight="1" x14ac:dyDescent="0.25">
      <c r="A6689" s="181">
        <v>11787</v>
      </c>
      <c r="B6689" s="701" t="s">
        <v>13958</v>
      </c>
      <c r="C6689" s="181" t="s">
        <v>13924</v>
      </c>
      <c r="D6689" s="181" t="s">
        <v>1766</v>
      </c>
      <c r="E6689" s="181" t="s">
        <v>13953</v>
      </c>
      <c r="F6689" s="181" t="s">
        <v>304</v>
      </c>
      <c r="G6689" s="181" t="s">
        <v>1508</v>
      </c>
      <c r="H6689" s="181" t="s">
        <v>7</v>
      </c>
      <c r="I6689" s="181" t="s">
        <v>13954</v>
      </c>
      <c r="J6689" s="181">
        <v>103200</v>
      </c>
      <c r="K6689" s="181">
        <v>37</v>
      </c>
      <c r="L6689" s="181"/>
      <c r="M6689" s="181"/>
      <c r="N6689" s="596"/>
    </row>
    <row r="6690" spans="1:14" s="158" customFormat="1" ht="18" customHeight="1" x14ac:dyDescent="0.25">
      <c r="A6690" s="181">
        <v>12831</v>
      </c>
      <c r="B6690" s="701">
        <v>37237</v>
      </c>
      <c r="C6690" s="181" t="s">
        <v>17608</v>
      </c>
      <c r="D6690" s="181" t="s">
        <v>9247</v>
      </c>
      <c r="E6690" s="181" t="s">
        <v>8975</v>
      </c>
      <c r="F6690" s="181" t="s">
        <v>304</v>
      </c>
      <c r="G6690" s="181" t="s">
        <v>567</v>
      </c>
      <c r="H6690" s="181" t="s">
        <v>5</v>
      </c>
      <c r="I6690" s="181" t="s">
        <v>9195</v>
      </c>
      <c r="J6690" s="181">
        <v>16490</v>
      </c>
      <c r="K6690" s="181">
        <v>26</v>
      </c>
      <c r="L6690" s="181"/>
      <c r="M6690" s="181"/>
      <c r="N6690" s="596"/>
    </row>
    <row r="6691" spans="1:14" s="158" customFormat="1" ht="18" customHeight="1" x14ac:dyDescent="0.25">
      <c r="A6691" s="181">
        <v>24529</v>
      </c>
      <c r="B6691" s="701" t="s">
        <v>16050</v>
      </c>
      <c r="C6691" s="181" t="s">
        <v>11475</v>
      </c>
      <c r="D6691" s="181" t="s">
        <v>9247</v>
      </c>
      <c r="E6691" s="181" t="s">
        <v>8975</v>
      </c>
      <c r="F6691" s="181" t="s">
        <v>304</v>
      </c>
      <c r="G6691" s="181" t="s">
        <v>718</v>
      </c>
      <c r="H6691" s="181" t="s">
        <v>5</v>
      </c>
      <c r="I6691" s="181" t="s">
        <v>8916</v>
      </c>
      <c r="J6691" s="181">
        <v>8760</v>
      </c>
      <c r="K6691" s="181">
        <v>7</v>
      </c>
      <c r="L6691" s="181"/>
      <c r="M6691" s="181"/>
      <c r="N6691" s="596"/>
    </row>
    <row r="6692" spans="1:14" s="158" customFormat="1" ht="18" customHeight="1" x14ac:dyDescent="0.25">
      <c r="A6692" s="181">
        <v>29147</v>
      </c>
      <c r="B6692" s="701">
        <v>37280</v>
      </c>
      <c r="C6692" s="181" t="s">
        <v>9011</v>
      </c>
      <c r="D6692" s="181" t="s">
        <v>9247</v>
      </c>
      <c r="E6692" s="181" t="s">
        <v>14432</v>
      </c>
      <c r="F6692" s="181" t="s">
        <v>304</v>
      </c>
      <c r="G6692" s="181" t="s">
        <v>567</v>
      </c>
      <c r="H6692" s="181" t="s">
        <v>5</v>
      </c>
      <c r="I6692" s="181" t="s">
        <v>9248</v>
      </c>
      <c r="J6692" s="181">
        <v>15550</v>
      </c>
      <c r="K6692" s="181">
        <v>35</v>
      </c>
      <c r="L6692" s="181"/>
      <c r="M6692" s="181"/>
      <c r="N6692" s="596"/>
    </row>
    <row r="6693" spans="1:14" s="158" customFormat="1" ht="18" customHeight="1" x14ac:dyDescent="0.25">
      <c r="A6693" s="181">
        <v>13815</v>
      </c>
      <c r="B6693" s="701" t="s">
        <v>12718</v>
      </c>
      <c r="C6693" s="181" t="s">
        <v>8913</v>
      </c>
      <c r="D6693" s="181" t="s">
        <v>1775</v>
      </c>
      <c r="E6693" s="181" t="s">
        <v>9023</v>
      </c>
      <c r="F6693" s="181" t="s">
        <v>304</v>
      </c>
      <c r="G6693" s="181" t="s">
        <v>6151</v>
      </c>
      <c r="H6693" s="181" t="s">
        <v>14</v>
      </c>
      <c r="I6693" s="181" t="s">
        <v>8187</v>
      </c>
      <c r="J6693" s="181">
        <v>19120</v>
      </c>
      <c r="K6693" s="181">
        <v>31</v>
      </c>
      <c r="L6693" s="181"/>
      <c r="M6693" s="181"/>
      <c r="N6693" s="596"/>
    </row>
    <row r="6694" spans="1:14" s="158" customFormat="1" ht="18" customHeight="1" x14ac:dyDescent="0.25">
      <c r="A6694" s="181">
        <v>24396</v>
      </c>
      <c r="B6694" s="701" t="s">
        <v>9249</v>
      </c>
      <c r="C6694" s="181" t="s">
        <v>9013</v>
      </c>
      <c r="D6694" s="181" t="s">
        <v>1775</v>
      </c>
      <c r="E6694" s="181" t="s">
        <v>9250</v>
      </c>
      <c r="F6694" s="181" t="s">
        <v>304</v>
      </c>
      <c r="G6694" s="181" t="s">
        <v>711</v>
      </c>
      <c r="H6694" s="181" t="s">
        <v>10</v>
      </c>
      <c r="I6694" s="181" t="s">
        <v>1608</v>
      </c>
      <c r="J6694" s="181">
        <v>22620</v>
      </c>
      <c r="K6694" s="181">
        <v>71</v>
      </c>
      <c r="L6694" s="181"/>
      <c r="M6694" s="181"/>
      <c r="N6694" s="596"/>
    </row>
    <row r="6695" spans="1:14" s="158" customFormat="1" ht="18" customHeight="1" x14ac:dyDescent="0.25">
      <c r="A6695" s="181">
        <v>2615</v>
      </c>
      <c r="B6695" s="701" t="s">
        <v>9251</v>
      </c>
      <c r="C6695" s="181" t="s">
        <v>9252</v>
      </c>
      <c r="D6695" s="181" t="s">
        <v>1798</v>
      </c>
      <c r="E6695" s="181" t="s">
        <v>8653</v>
      </c>
      <c r="F6695" s="181" t="s">
        <v>304</v>
      </c>
      <c r="G6695" s="181" t="s">
        <v>711</v>
      </c>
      <c r="H6695" s="181" t="s">
        <v>10</v>
      </c>
      <c r="I6695" s="181" t="s">
        <v>18963</v>
      </c>
      <c r="J6695" s="181">
        <v>20920</v>
      </c>
      <c r="K6695" s="181">
        <v>13</v>
      </c>
      <c r="L6695" s="181"/>
      <c r="M6695" s="181"/>
      <c r="N6695" s="596"/>
    </row>
    <row r="6696" spans="1:14" s="158" customFormat="1" ht="18" customHeight="1" x14ac:dyDescent="0.25">
      <c r="A6696" s="181">
        <v>9268</v>
      </c>
      <c r="B6696" s="701" t="s">
        <v>9254</v>
      </c>
      <c r="C6696" s="181" t="s">
        <v>9253</v>
      </c>
      <c r="D6696" s="181" t="s">
        <v>1810</v>
      </c>
      <c r="E6696" s="181" t="s">
        <v>9255</v>
      </c>
      <c r="F6696" s="181" t="s">
        <v>304</v>
      </c>
      <c r="G6696" s="181" t="s">
        <v>711</v>
      </c>
      <c r="H6696" s="181" t="s">
        <v>10</v>
      </c>
      <c r="I6696" s="181" t="s">
        <v>8872</v>
      </c>
      <c r="J6696" s="181">
        <v>37150</v>
      </c>
      <c r="K6696" s="181">
        <v>12</v>
      </c>
      <c r="L6696" s="181"/>
      <c r="M6696" s="181"/>
      <c r="N6696" s="596"/>
    </row>
    <row r="6697" spans="1:14" s="158" customFormat="1" ht="18" customHeight="1" x14ac:dyDescent="0.25">
      <c r="A6697" s="181">
        <v>30504</v>
      </c>
      <c r="B6697" s="701" t="s">
        <v>16051</v>
      </c>
      <c r="C6697" s="181" t="s">
        <v>13926</v>
      </c>
      <c r="D6697" s="181" t="s">
        <v>1819</v>
      </c>
      <c r="E6697" s="181" t="s">
        <v>16052</v>
      </c>
      <c r="F6697" s="181" t="s">
        <v>304</v>
      </c>
      <c r="G6697" s="181" t="s">
        <v>1822</v>
      </c>
      <c r="H6697" s="181" t="s">
        <v>5</v>
      </c>
      <c r="I6697" s="181" t="s">
        <v>16053</v>
      </c>
      <c r="J6697" s="181">
        <v>75070</v>
      </c>
      <c r="K6697" s="181">
        <v>13</v>
      </c>
      <c r="L6697" s="181"/>
      <c r="M6697" s="181"/>
      <c r="N6697" s="596"/>
    </row>
    <row r="6698" spans="1:14" s="158" customFormat="1" ht="18" customHeight="1" x14ac:dyDescent="0.25">
      <c r="A6698" s="181">
        <v>10163</v>
      </c>
      <c r="B6698" s="701" t="s">
        <v>12289</v>
      </c>
      <c r="C6698" s="181" t="s">
        <v>13922</v>
      </c>
      <c r="D6698" s="181" t="s">
        <v>1850</v>
      </c>
      <c r="E6698" s="181" t="s">
        <v>9260</v>
      </c>
      <c r="F6698" s="181" t="s">
        <v>577</v>
      </c>
      <c r="G6698" s="181" t="s">
        <v>141</v>
      </c>
      <c r="H6698" s="181" t="s">
        <v>10</v>
      </c>
      <c r="I6698" s="181" t="s">
        <v>13954</v>
      </c>
      <c r="J6698" s="181">
        <v>127030</v>
      </c>
      <c r="K6698" s="181">
        <v>8</v>
      </c>
      <c r="L6698" s="181"/>
      <c r="M6698" s="181"/>
      <c r="N6698" s="596"/>
    </row>
    <row r="6699" spans="1:14" s="158" customFormat="1" ht="18" customHeight="1" x14ac:dyDescent="0.25">
      <c r="A6699" s="181">
        <v>24622</v>
      </c>
      <c r="B6699" s="701" t="s">
        <v>16054</v>
      </c>
      <c r="C6699" s="181" t="s">
        <v>17610</v>
      </c>
      <c r="D6699" s="181" t="s">
        <v>1850</v>
      </c>
      <c r="E6699" s="181" t="s">
        <v>8691</v>
      </c>
      <c r="F6699" s="181" t="s">
        <v>577</v>
      </c>
      <c r="G6699" s="181" t="s">
        <v>141</v>
      </c>
      <c r="H6699" s="181" t="s">
        <v>10</v>
      </c>
      <c r="I6699" s="181" t="s">
        <v>834</v>
      </c>
      <c r="J6699" s="181">
        <v>110350</v>
      </c>
      <c r="K6699" s="181">
        <v>145</v>
      </c>
      <c r="L6699" s="181"/>
      <c r="M6699" s="181"/>
      <c r="N6699" s="596"/>
    </row>
    <row r="6700" spans="1:14" s="158" customFormat="1" ht="18" customHeight="1" x14ac:dyDescent="0.25">
      <c r="A6700" s="181">
        <v>10587</v>
      </c>
      <c r="B6700" s="701" t="s">
        <v>9256</v>
      </c>
      <c r="C6700" s="181" t="s">
        <v>9246</v>
      </c>
      <c r="D6700" s="181" t="s">
        <v>9257</v>
      </c>
      <c r="E6700" s="181" t="s">
        <v>9258</v>
      </c>
      <c r="F6700" s="181" t="s">
        <v>577</v>
      </c>
      <c r="G6700" s="181" t="s">
        <v>141</v>
      </c>
      <c r="H6700" s="181" t="s">
        <v>10</v>
      </c>
      <c r="I6700" s="181" t="s">
        <v>8657</v>
      </c>
      <c r="J6700" s="181">
        <v>143910</v>
      </c>
      <c r="K6700" s="181">
        <v>73</v>
      </c>
      <c r="L6700" s="181"/>
      <c r="M6700" s="181"/>
      <c r="N6700" s="596"/>
    </row>
    <row r="6701" spans="1:14" s="158" customFormat="1" ht="18" customHeight="1" x14ac:dyDescent="0.25">
      <c r="A6701" s="181">
        <v>11520</v>
      </c>
      <c r="B6701" s="701" t="s">
        <v>16056</v>
      </c>
      <c r="C6701" s="181" t="s">
        <v>13955</v>
      </c>
      <c r="D6701" s="181" t="s">
        <v>1862</v>
      </c>
      <c r="E6701" s="181" t="s">
        <v>16055</v>
      </c>
      <c r="F6701" s="181" t="s">
        <v>577</v>
      </c>
      <c r="G6701" s="181" t="s">
        <v>141</v>
      </c>
      <c r="H6701" s="181" t="s">
        <v>10</v>
      </c>
      <c r="I6701" s="181" t="s">
        <v>9259</v>
      </c>
      <c r="J6701" s="181">
        <v>87920</v>
      </c>
      <c r="K6701" s="181">
        <v>361</v>
      </c>
      <c r="L6701" s="181"/>
      <c r="M6701" s="181"/>
      <c r="N6701" s="596"/>
    </row>
    <row r="6702" spans="1:14" s="158" customFormat="1" ht="18" customHeight="1" x14ac:dyDescent="0.25">
      <c r="A6702" s="181">
        <v>10588</v>
      </c>
      <c r="B6702" s="701" t="s">
        <v>9262</v>
      </c>
      <c r="C6702" s="181" t="s">
        <v>13957</v>
      </c>
      <c r="D6702" s="181" t="s">
        <v>9263</v>
      </c>
      <c r="E6702" s="181" t="s">
        <v>9258</v>
      </c>
      <c r="F6702" s="181" t="s">
        <v>577</v>
      </c>
      <c r="G6702" s="181" t="s">
        <v>141</v>
      </c>
      <c r="H6702" s="181" t="s">
        <v>10</v>
      </c>
      <c r="I6702" s="181" t="s">
        <v>341</v>
      </c>
      <c r="J6702" s="181">
        <v>185230</v>
      </c>
      <c r="K6702" s="181">
        <v>108</v>
      </c>
      <c r="L6702" s="181"/>
      <c r="M6702" s="181"/>
      <c r="N6702" s="596"/>
    </row>
    <row r="6703" spans="1:14" s="158" customFormat="1" ht="18" customHeight="1" x14ac:dyDescent="0.25">
      <c r="A6703" s="181">
        <v>12273</v>
      </c>
      <c r="B6703" s="701" t="s">
        <v>9264</v>
      </c>
      <c r="C6703" s="181" t="s">
        <v>13924</v>
      </c>
      <c r="D6703" s="181" t="s">
        <v>9265</v>
      </c>
      <c r="E6703" s="181" t="s">
        <v>8635</v>
      </c>
      <c r="F6703" s="181" t="s">
        <v>304</v>
      </c>
      <c r="G6703" s="181" t="s">
        <v>8636</v>
      </c>
      <c r="H6703" s="181" t="s">
        <v>6606</v>
      </c>
      <c r="I6703" s="181" t="s">
        <v>1260</v>
      </c>
      <c r="J6703" s="181">
        <v>17470</v>
      </c>
      <c r="K6703" s="181">
        <v>8</v>
      </c>
      <c r="L6703" s="181"/>
      <c r="M6703" s="181"/>
      <c r="N6703" s="596"/>
    </row>
    <row r="6704" spans="1:14" s="158" customFormat="1" ht="18" customHeight="1" x14ac:dyDescent="0.25">
      <c r="A6704" s="181">
        <v>14320</v>
      </c>
      <c r="B6704" s="701" t="s">
        <v>12719</v>
      </c>
      <c r="C6704" s="181" t="s">
        <v>18964</v>
      </c>
      <c r="D6704" s="181" t="s">
        <v>3540</v>
      </c>
      <c r="E6704" s="181" t="s">
        <v>8666</v>
      </c>
      <c r="F6704" s="181" t="s">
        <v>304</v>
      </c>
      <c r="G6704" s="181" t="s">
        <v>5754</v>
      </c>
      <c r="H6704" s="181" t="s">
        <v>14</v>
      </c>
      <c r="I6704" s="181" t="s">
        <v>8666</v>
      </c>
      <c r="J6704" s="181">
        <v>9590</v>
      </c>
      <c r="K6704" s="181">
        <v>52</v>
      </c>
      <c r="L6704" s="181"/>
      <c r="M6704" s="181"/>
      <c r="N6704" s="596"/>
    </row>
    <row r="6705" spans="1:14" s="158" customFormat="1" ht="18" customHeight="1" x14ac:dyDescent="0.25">
      <c r="A6705" s="181">
        <v>15497</v>
      </c>
      <c r="B6705" s="701" t="s">
        <v>13960</v>
      </c>
      <c r="C6705" s="181" t="s">
        <v>9011</v>
      </c>
      <c r="D6705" s="181" t="s">
        <v>3540</v>
      </c>
      <c r="E6705" s="181" t="s">
        <v>8666</v>
      </c>
      <c r="F6705" s="181" t="s">
        <v>304</v>
      </c>
      <c r="G6705" s="181" t="s">
        <v>704</v>
      </c>
      <c r="H6705" s="181" t="s">
        <v>7</v>
      </c>
      <c r="I6705" s="181" t="s">
        <v>9248</v>
      </c>
      <c r="J6705" s="181">
        <v>7540</v>
      </c>
      <c r="K6705" s="181">
        <v>381</v>
      </c>
      <c r="L6705" s="181"/>
      <c r="M6705" s="181"/>
      <c r="N6705" s="596"/>
    </row>
    <row r="6706" spans="1:14" s="158" customFormat="1" ht="18" customHeight="1" x14ac:dyDescent="0.25">
      <c r="A6706" s="181">
        <v>30079</v>
      </c>
      <c r="B6706" s="701" t="s">
        <v>9268</v>
      </c>
      <c r="C6706" s="181" t="s">
        <v>9137</v>
      </c>
      <c r="D6706" s="181" t="s">
        <v>1875</v>
      </c>
      <c r="E6706" s="181" t="s">
        <v>9270</v>
      </c>
      <c r="F6706" s="181" t="s">
        <v>577</v>
      </c>
      <c r="G6706" s="181" t="s">
        <v>1876</v>
      </c>
      <c r="H6706" s="181" t="s">
        <v>5</v>
      </c>
      <c r="I6706" s="181" t="s">
        <v>9267</v>
      </c>
      <c r="J6706" s="181">
        <v>70500</v>
      </c>
      <c r="K6706" s="181">
        <v>2</v>
      </c>
      <c r="L6706" s="181"/>
      <c r="M6706" s="181"/>
      <c r="N6706" s="596"/>
    </row>
    <row r="6707" spans="1:14" s="158" customFormat="1" ht="18" customHeight="1" x14ac:dyDescent="0.25">
      <c r="A6707" s="181">
        <v>26974</v>
      </c>
      <c r="B6707" s="701" t="s">
        <v>9271</v>
      </c>
      <c r="C6707" s="181" t="s">
        <v>9013</v>
      </c>
      <c r="D6707" s="181" t="s">
        <v>1875</v>
      </c>
      <c r="E6707" s="181" t="s">
        <v>9273</v>
      </c>
      <c r="F6707" s="181" t="s">
        <v>577</v>
      </c>
      <c r="G6707" s="181" t="s">
        <v>1876</v>
      </c>
      <c r="H6707" s="181" t="s">
        <v>5</v>
      </c>
      <c r="I6707" s="181" t="s">
        <v>1608</v>
      </c>
      <c r="J6707" s="181">
        <v>74150</v>
      </c>
      <c r="K6707" s="181">
        <v>1</v>
      </c>
      <c r="L6707" s="181"/>
      <c r="M6707" s="181"/>
      <c r="N6707" s="596"/>
    </row>
    <row r="6708" spans="1:14" s="158" customFormat="1" ht="18" customHeight="1" x14ac:dyDescent="0.25">
      <c r="A6708" s="181">
        <v>30068</v>
      </c>
      <c r="B6708" s="701" t="s">
        <v>18965</v>
      </c>
      <c r="C6708" s="181" t="s">
        <v>9252</v>
      </c>
      <c r="D6708" s="181" t="s">
        <v>1875</v>
      </c>
      <c r="E6708" s="181" t="s">
        <v>18966</v>
      </c>
      <c r="F6708" s="181" t="s">
        <v>577</v>
      </c>
      <c r="G6708" s="181" t="s">
        <v>1876</v>
      </c>
      <c r="H6708" s="181" t="s">
        <v>5</v>
      </c>
      <c r="I6708" s="181" t="s">
        <v>18967</v>
      </c>
      <c r="J6708" s="181">
        <v>85160</v>
      </c>
      <c r="K6708" s="181">
        <v>2</v>
      </c>
      <c r="L6708" s="181"/>
      <c r="M6708" s="181"/>
      <c r="N6708" s="596"/>
    </row>
    <row r="6709" spans="1:14" s="158" customFormat="1" ht="18" customHeight="1" x14ac:dyDescent="0.25">
      <c r="A6709" s="181">
        <v>30070</v>
      </c>
      <c r="B6709" s="701" t="s">
        <v>9275</v>
      </c>
      <c r="C6709" s="181" t="s">
        <v>9253</v>
      </c>
      <c r="D6709" s="181" t="s">
        <v>1875</v>
      </c>
      <c r="E6709" s="181" t="s">
        <v>5736</v>
      </c>
      <c r="F6709" s="181" t="s">
        <v>577</v>
      </c>
      <c r="G6709" s="181" t="s">
        <v>1876</v>
      </c>
      <c r="H6709" s="181" t="s">
        <v>5</v>
      </c>
      <c r="I6709" s="181" t="s">
        <v>8872</v>
      </c>
      <c r="J6709" s="181">
        <v>85530</v>
      </c>
      <c r="K6709" s="181">
        <v>2</v>
      </c>
      <c r="L6709" s="181"/>
      <c r="M6709" s="181"/>
      <c r="N6709" s="596"/>
    </row>
    <row r="6710" spans="1:14" s="158" customFormat="1" ht="18" customHeight="1" x14ac:dyDescent="0.25">
      <c r="A6710" s="181">
        <v>30075</v>
      </c>
      <c r="B6710" s="701" t="s">
        <v>9276</v>
      </c>
      <c r="C6710" s="181" t="s">
        <v>12288</v>
      </c>
      <c r="D6710" s="181" t="s">
        <v>1875</v>
      </c>
      <c r="E6710" s="181" t="s">
        <v>8907</v>
      </c>
      <c r="F6710" s="181" t="s">
        <v>577</v>
      </c>
      <c r="G6710" s="181" t="s">
        <v>1876</v>
      </c>
      <c r="H6710" s="181" t="s">
        <v>5</v>
      </c>
      <c r="I6710" s="181" t="s">
        <v>9306</v>
      </c>
      <c r="J6710" s="181">
        <v>65360</v>
      </c>
      <c r="K6710" s="181">
        <v>1</v>
      </c>
      <c r="L6710" s="181"/>
      <c r="M6710" s="181"/>
      <c r="N6710" s="596"/>
    </row>
    <row r="6711" spans="1:14" s="158" customFormat="1" ht="18" customHeight="1" x14ac:dyDescent="0.25">
      <c r="A6711" s="181">
        <v>18812</v>
      </c>
      <c r="B6711" s="701" t="s">
        <v>9277</v>
      </c>
      <c r="C6711" s="181" t="s">
        <v>13926</v>
      </c>
      <c r="D6711" s="181" t="s">
        <v>1875</v>
      </c>
      <c r="E6711" s="181" t="s">
        <v>8614</v>
      </c>
      <c r="F6711" s="181" t="s">
        <v>577</v>
      </c>
      <c r="G6711" s="181" t="s">
        <v>1876</v>
      </c>
      <c r="H6711" s="181" t="s">
        <v>5</v>
      </c>
      <c r="I6711" s="181" t="s">
        <v>16053</v>
      </c>
      <c r="J6711" s="181">
        <v>53580</v>
      </c>
      <c r="K6711" s="181">
        <v>8</v>
      </c>
      <c r="L6711" s="181"/>
      <c r="M6711" s="181"/>
      <c r="N6711" s="596"/>
    </row>
    <row r="6712" spans="1:14" s="158" customFormat="1" ht="18" customHeight="1" x14ac:dyDescent="0.25">
      <c r="A6712" s="181">
        <v>19906</v>
      </c>
      <c r="B6712" s="701" t="s">
        <v>17302</v>
      </c>
      <c r="C6712" s="181" t="s">
        <v>8885</v>
      </c>
      <c r="D6712" s="181" t="s">
        <v>1875</v>
      </c>
      <c r="E6712" s="181" t="s">
        <v>8610</v>
      </c>
      <c r="F6712" s="181" t="s">
        <v>577</v>
      </c>
      <c r="G6712" s="181" t="s">
        <v>1876</v>
      </c>
      <c r="H6712" s="181" t="s">
        <v>5</v>
      </c>
      <c r="I6712" s="181" t="s">
        <v>9148</v>
      </c>
      <c r="J6712" s="181">
        <v>47810</v>
      </c>
      <c r="K6712" s="181">
        <v>12</v>
      </c>
      <c r="L6712" s="181"/>
      <c r="M6712" s="181"/>
      <c r="N6712" s="596"/>
    </row>
    <row r="6713" spans="1:14" s="158" customFormat="1" ht="18" customHeight="1" x14ac:dyDescent="0.25">
      <c r="A6713" s="181">
        <v>13323</v>
      </c>
      <c r="B6713" s="701" t="s">
        <v>16057</v>
      </c>
      <c r="C6713" s="181" t="s">
        <v>16058</v>
      </c>
      <c r="D6713" s="181" t="s">
        <v>1875</v>
      </c>
      <c r="E6713" s="181" t="s">
        <v>8776</v>
      </c>
      <c r="F6713" s="181" t="s">
        <v>577</v>
      </c>
      <c r="G6713" s="181" t="s">
        <v>1876</v>
      </c>
      <c r="H6713" s="181" t="s">
        <v>5</v>
      </c>
      <c r="I6713" s="181" t="s">
        <v>14569</v>
      </c>
      <c r="J6713" s="181">
        <v>56770</v>
      </c>
      <c r="K6713" s="181">
        <v>3</v>
      </c>
      <c r="L6713" s="181"/>
      <c r="M6713" s="181"/>
      <c r="N6713" s="596"/>
    </row>
    <row r="6714" spans="1:14" s="158" customFormat="1" ht="18" customHeight="1" x14ac:dyDescent="0.25">
      <c r="A6714" s="181">
        <v>27146</v>
      </c>
      <c r="B6714" s="701" t="s">
        <v>16059</v>
      </c>
      <c r="C6714" s="181" t="s">
        <v>8501</v>
      </c>
      <c r="D6714" s="181" t="s">
        <v>1875</v>
      </c>
      <c r="E6714" s="181" t="s">
        <v>16060</v>
      </c>
      <c r="F6714" s="181" t="s">
        <v>577</v>
      </c>
      <c r="G6714" s="181" t="s">
        <v>1876</v>
      </c>
      <c r="H6714" s="181" t="s">
        <v>5</v>
      </c>
      <c r="I6714" s="181" t="s">
        <v>16061</v>
      </c>
      <c r="J6714" s="181">
        <v>84660</v>
      </c>
      <c r="K6714" s="181">
        <v>1</v>
      </c>
      <c r="L6714" s="181"/>
      <c r="M6714" s="181"/>
      <c r="N6714" s="596"/>
    </row>
    <row r="6715" spans="1:14" s="158" customFormat="1" ht="18" customHeight="1" x14ac:dyDescent="0.25">
      <c r="A6715" s="181">
        <v>10588</v>
      </c>
      <c r="B6715" s="701" t="s">
        <v>9262</v>
      </c>
      <c r="C6715" s="181" t="s">
        <v>13957</v>
      </c>
      <c r="D6715" s="181" t="s">
        <v>9263</v>
      </c>
      <c r="E6715" s="181" t="s">
        <v>9258</v>
      </c>
      <c r="F6715" s="181" t="s">
        <v>577</v>
      </c>
      <c r="G6715" s="181" t="s">
        <v>141</v>
      </c>
      <c r="H6715" s="181" t="s">
        <v>10</v>
      </c>
      <c r="I6715" s="181" t="s">
        <v>341</v>
      </c>
      <c r="J6715" s="181">
        <v>185230</v>
      </c>
      <c r="K6715" s="181">
        <v>108</v>
      </c>
      <c r="L6715" s="181"/>
      <c r="M6715" s="181"/>
      <c r="N6715" s="596"/>
    </row>
    <row r="6716" spans="1:14" s="158" customFormat="1" ht="18" customHeight="1" x14ac:dyDescent="0.25">
      <c r="A6716" s="181">
        <v>13442</v>
      </c>
      <c r="B6716" s="701" t="s">
        <v>17303</v>
      </c>
      <c r="C6716" s="181" t="s">
        <v>17304</v>
      </c>
      <c r="D6716" s="181" t="s">
        <v>302</v>
      </c>
      <c r="E6716" s="181" t="s">
        <v>9280</v>
      </c>
      <c r="F6716" s="181" t="s">
        <v>304</v>
      </c>
      <c r="G6716" s="181" t="s">
        <v>309</v>
      </c>
      <c r="H6716" s="181" t="s">
        <v>5</v>
      </c>
      <c r="I6716" s="181" t="s">
        <v>1260</v>
      </c>
      <c r="J6716" s="181">
        <v>3530</v>
      </c>
      <c r="K6716" s="181">
        <v>16</v>
      </c>
      <c r="L6716" s="181"/>
      <c r="M6716" s="181"/>
      <c r="N6716" s="596"/>
    </row>
    <row r="6717" spans="1:14" s="158" customFormat="1" ht="18" customHeight="1" x14ac:dyDescent="0.25">
      <c r="A6717" s="181">
        <v>18632</v>
      </c>
      <c r="B6717" s="701">
        <v>15150</v>
      </c>
      <c r="C6717" s="181" t="s">
        <v>16062</v>
      </c>
      <c r="D6717" s="181" t="s">
        <v>1887</v>
      </c>
      <c r="E6717" s="181" t="s">
        <v>9280</v>
      </c>
      <c r="F6717" s="181" t="s">
        <v>304</v>
      </c>
      <c r="G6717" s="181" t="s">
        <v>309</v>
      </c>
      <c r="H6717" s="181" t="s">
        <v>5</v>
      </c>
      <c r="I6717" s="181" t="s">
        <v>8666</v>
      </c>
      <c r="J6717" s="181">
        <v>3280</v>
      </c>
      <c r="K6717" s="181">
        <v>236</v>
      </c>
      <c r="L6717" s="181"/>
      <c r="M6717" s="181"/>
      <c r="N6717" s="596"/>
    </row>
    <row r="6718" spans="1:14" s="158" customFormat="1" ht="18" customHeight="1" x14ac:dyDescent="0.25">
      <c r="A6718" s="181">
        <v>22549</v>
      </c>
      <c r="B6718" s="701" t="s">
        <v>16063</v>
      </c>
      <c r="C6718" s="181" t="s">
        <v>16064</v>
      </c>
      <c r="D6718" s="181" t="s">
        <v>1891</v>
      </c>
      <c r="E6718" s="181" t="s">
        <v>16065</v>
      </c>
      <c r="F6718" s="181" t="s">
        <v>304</v>
      </c>
      <c r="G6718" s="181" t="s">
        <v>1890</v>
      </c>
      <c r="H6718" s="181" t="s">
        <v>7</v>
      </c>
      <c r="I6718" s="181" t="s">
        <v>16066</v>
      </c>
      <c r="J6718" s="181">
        <v>503410</v>
      </c>
      <c r="K6718" s="181">
        <v>4</v>
      </c>
      <c r="L6718" s="181"/>
      <c r="M6718" s="181"/>
      <c r="N6718" s="596"/>
    </row>
    <row r="6719" spans="1:14" s="158" customFormat="1" ht="18" customHeight="1" x14ac:dyDescent="0.25">
      <c r="A6719" s="181">
        <v>22547</v>
      </c>
      <c r="B6719" s="701" t="s">
        <v>16067</v>
      </c>
      <c r="C6719" s="181" t="s">
        <v>16016</v>
      </c>
      <c r="D6719" s="181" t="s">
        <v>16068</v>
      </c>
      <c r="E6719" s="181" t="s">
        <v>9613</v>
      </c>
      <c r="F6719" s="181" t="s">
        <v>304</v>
      </c>
      <c r="G6719" s="181" t="s">
        <v>1890</v>
      </c>
      <c r="H6719" s="181" t="s">
        <v>7</v>
      </c>
      <c r="I6719" s="181" t="s">
        <v>17611</v>
      </c>
      <c r="J6719" s="181">
        <v>347350</v>
      </c>
      <c r="K6719" s="181">
        <v>1</v>
      </c>
      <c r="L6719" s="181"/>
      <c r="M6719" s="181"/>
      <c r="N6719" s="596"/>
    </row>
    <row r="6720" spans="1:14" s="158" customFormat="1" ht="18" customHeight="1" x14ac:dyDescent="0.25">
      <c r="A6720" s="181">
        <v>2678</v>
      </c>
      <c r="B6720" s="701" t="s">
        <v>16069</v>
      </c>
      <c r="C6720" s="181" t="s">
        <v>8900</v>
      </c>
      <c r="D6720" s="181" t="s">
        <v>16070</v>
      </c>
      <c r="E6720" s="181" t="s">
        <v>8872</v>
      </c>
      <c r="F6720" s="181" t="s">
        <v>304</v>
      </c>
      <c r="G6720" s="181" t="s">
        <v>1890</v>
      </c>
      <c r="H6720" s="181" t="s">
        <v>7</v>
      </c>
      <c r="I6720" s="181" t="s">
        <v>9267</v>
      </c>
      <c r="J6720" s="181">
        <v>437970</v>
      </c>
      <c r="K6720" s="181">
        <v>10</v>
      </c>
      <c r="L6720" s="181"/>
      <c r="M6720" s="181"/>
      <c r="N6720" s="596"/>
    </row>
    <row r="6721" spans="1:14" s="158" customFormat="1" ht="18" customHeight="1" x14ac:dyDescent="0.25">
      <c r="A6721" s="181">
        <v>21282</v>
      </c>
      <c r="B6721" s="701" t="s">
        <v>9284</v>
      </c>
      <c r="C6721" s="181" t="s">
        <v>8957</v>
      </c>
      <c r="D6721" s="181" t="s">
        <v>310</v>
      </c>
      <c r="E6721" s="181" t="s">
        <v>9285</v>
      </c>
      <c r="F6721" s="181" t="s">
        <v>304</v>
      </c>
      <c r="G6721" s="181" t="s">
        <v>312</v>
      </c>
      <c r="H6721" s="181" t="s">
        <v>7</v>
      </c>
      <c r="I6721" s="181" t="s">
        <v>9286</v>
      </c>
      <c r="J6721" s="181">
        <v>128000</v>
      </c>
      <c r="K6721" s="181">
        <v>12</v>
      </c>
      <c r="L6721" s="181"/>
      <c r="M6721" s="181"/>
      <c r="N6721" s="596"/>
    </row>
    <row r="6722" spans="1:14" s="158" customFormat="1" ht="18" customHeight="1" x14ac:dyDescent="0.25">
      <c r="A6722" s="181">
        <v>26252</v>
      </c>
      <c r="B6722" s="701" t="s">
        <v>9287</v>
      </c>
      <c r="C6722" s="181" t="s">
        <v>9163</v>
      </c>
      <c r="D6722" s="181" t="s">
        <v>310</v>
      </c>
      <c r="E6722" s="181" t="s">
        <v>9288</v>
      </c>
      <c r="F6722" s="181" t="s">
        <v>304</v>
      </c>
      <c r="G6722" s="181" t="s">
        <v>312</v>
      </c>
      <c r="H6722" s="181" t="s">
        <v>7</v>
      </c>
      <c r="I6722" s="181" t="s">
        <v>323</v>
      </c>
      <c r="J6722" s="181">
        <v>142000</v>
      </c>
      <c r="K6722" s="181">
        <v>47</v>
      </c>
      <c r="L6722" s="181"/>
      <c r="M6722" s="181"/>
      <c r="N6722" s="596"/>
    </row>
    <row r="6723" spans="1:14" s="158" customFormat="1" ht="18" customHeight="1" x14ac:dyDescent="0.25">
      <c r="A6723" s="181">
        <v>26705</v>
      </c>
      <c r="B6723" s="701" t="s">
        <v>9289</v>
      </c>
      <c r="C6723" s="181" t="s">
        <v>16022</v>
      </c>
      <c r="D6723" s="181" t="s">
        <v>310</v>
      </c>
      <c r="E6723" s="181" t="s">
        <v>9290</v>
      </c>
      <c r="F6723" s="181" t="s">
        <v>304</v>
      </c>
      <c r="G6723" s="181" t="s">
        <v>312</v>
      </c>
      <c r="H6723" s="181" t="s">
        <v>7</v>
      </c>
      <c r="I6723" s="181" t="s">
        <v>341</v>
      </c>
      <c r="J6723" s="181">
        <v>160000</v>
      </c>
      <c r="K6723" s="181">
        <v>37</v>
      </c>
      <c r="L6723" s="181"/>
      <c r="M6723" s="181"/>
      <c r="N6723" s="596"/>
    </row>
    <row r="6724" spans="1:14" s="158" customFormat="1" ht="18" customHeight="1" x14ac:dyDescent="0.25">
      <c r="A6724" s="181">
        <v>26261</v>
      </c>
      <c r="B6724" s="701" t="s">
        <v>9294</v>
      </c>
      <c r="C6724" s="181" t="s">
        <v>12716</v>
      </c>
      <c r="D6724" s="181" t="s">
        <v>310</v>
      </c>
      <c r="E6724" s="181" t="s">
        <v>9295</v>
      </c>
      <c r="F6724" s="181" t="s">
        <v>304</v>
      </c>
      <c r="G6724" s="181" t="s">
        <v>312</v>
      </c>
      <c r="H6724" s="181" t="s">
        <v>7</v>
      </c>
      <c r="I6724" s="181" t="s">
        <v>323</v>
      </c>
      <c r="J6724" s="181">
        <v>180300</v>
      </c>
      <c r="K6724" s="181">
        <v>11</v>
      </c>
      <c r="L6724" s="181"/>
      <c r="M6724" s="181"/>
      <c r="N6724" s="596"/>
    </row>
    <row r="6725" spans="1:14" s="158" customFormat="1" ht="18" customHeight="1" x14ac:dyDescent="0.25">
      <c r="A6725" s="181">
        <v>15592</v>
      </c>
      <c r="B6725" s="701" t="s">
        <v>9297</v>
      </c>
      <c r="C6725" s="181" t="s">
        <v>8996</v>
      </c>
      <c r="D6725" s="181" t="s">
        <v>313</v>
      </c>
      <c r="E6725" s="181" t="s">
        <v>9285</v>
      </c>
      <c r="F6725" s="181" t="s">
        <v>304</v>
      </c>
      <c r="G6725" s="181" t="s">
        <v>312</v>
      </c>
      <c r="H6725" s="181" t="s">
        <v>7</v>
      </c>
      <c r="I6725" s="181" t="s">
        <v>9286</v>
      </c>
      <c r="J6725" s="181">
        <v>128000</v>
      </c>
      <c r="K6725" s="181">
        <v>19</v>
      </c>
      <c r="L6725" s="181"/>
      <c r="M6725" s="181"/>
      <c r="N6725" s="596"/>
    </row>
    <row r="6726" spans="1:14" s="158" customFormat="1" ht="18" customHeight="1" x14ac:dyDescent="0.25">
      <c r="A6726" s="181">
        <v>26253</v>
      </c>
      <c r="B6726" s="701" t="s">
        <v>9298</v>
      </c>
      <c r="C6726" s="181" t="s">
        <v>11143</v>
      </c>
      <c r="D6726" s="181" t="s">
        <v>313</v>
      </c>
      <c r="E6726" s="181" t="s">
        <v>9288</v>
      </c>
      <c r="F6726" s="181" t="s">
        <v>304</v>
      </c>
      <c r="G6726" s="181" t="s">
        <v>312</v>
      </c>
      <c r="H6726" s="181" t="s">
        <v>7</v>
      </c>
      <c r="I6726" s="181" t="s">
        <v>323</v>
      </c>
      <c r="J6726" s="181">
        <v>142000</v>
      </c>
      <c r="K6726" s="181">
        <v>46</v>
      </c>
      <c r="L6726" s="181"/>
      <c r="M6726" s="181"/>
      <c r="N6726" s="596"/>
    </row>
    <row r="6727" spans="1:14" s="158" customFormat="1" ht="18" customHeight="1" x14ac:dyDescent="0.25">
      <c r="A6727" s="181">
        <v>26704</v>
      </c>
      <c r="B6727" s="701" t="s">
        <v>9300</v>
      </c>
      <c r="C6727" s="181" t="s">
        <v>11479</v>
      </c>
      <c r="D6727" s="181" t="s">
        <v>313</v>
      </c>
      <c r="E6727" s="181" t="s">
        <v>9290</v>
      </c>
      <c r="F6727" s="181" t="s">
        <v>304</v>
      </c>
      <c r="G6727" s="181" t="s">
        <v>312</v>
      </c>
      <c r="H6727" s="181" t="s">
        <v>7</v>
      </c>
      <c r="I6727" s="181" t="s">
        <v>341</v>
      </c>
      <c r="J6727" s="181">
        <v>160000</v>
      </c>
      <c r="K6727" s="181">
        <v>31</v>
      </c>
      <c r="L6727" s="181"/>
      <c r="M6727" s="181"/>
      <c r="N6727" s="596"/>
    </row>
    <row r="6728" spans="1:14" s="158" customFormat="1" ht="18" customHeight="1" x14ac:dyDescent="0.25">
      <c r="A6728" s="181">
        <v>27279</v>
      </c>
      <c r="B6728" s="701" t="s">
        <v>9303</v>
      </c>
      <c r="C6728" s="181" t="s">
        <v>16058</v>
      </c>
      <c r="D6728" s="181" t="s">
        <v>313</v>
      </c>
      <c r="E6728" s="181" t="s">
        <v>9293</v>
      </c>
      <c r="F6728" s="181" t="s">
        <v>304</v>
      </c>
      <c r="G6728" s="181" t="s">
        <v>312</v>
      </c>
      <c r="H6728" s="181" t="s">
        <v>7</v>
      </c>
      <c r="I6728" s="181" t="s">
        <v>9304</v>
      </c>
      <c r="J6728" s="181">
        <v>143000</v>
      </c>
      <c r="K6728" s="181">
        <v>6</v>
      </c>
      <c r="L6728" s="181"/>
      <c r="M6728" s="181"/>
      <c r="N6728" s="596"/>
    </row>
    <row r="6729" spans="1:14" s="158" customFormat="1" ht="18" customHeight="1" x14ac:dyDescent="0.25">
      <c r="A6729" s="181">
        <v>26262</v>
      </c>
      <c r="B6729" s="701" t="s">
        <v>9307</v>
      </c>
      <c r="C6729" s="181" t="s">
        <v>8905</v>
      </c>
      <c r="D6729" s="181" t="s">
        <v>313</v>
      </c>
      <c r="E6729" s="181" t="s">
        <v>9295</v>
      </c>
      <c r="F6729" s="181" t="s">
        <v>304</v>
      </c>
      <c r="G6729" s="181" t="s">
        <v>312</v>
      </c>
      <c r="H6729" s="181" t="s">
        <v>7</v>
      </c>
      <c r="I6729" s="181" t="s">
        <v>9308</v>
      </c>
      <c r="J6729" s="181">
        <v>180300</v>
      </c>
      <c r="K6729" s="181">
        <v>18</v>
      </c>
      <c r="L6729" s="181"/>
      <c r="M6729" s="181"/>
      <c r="N6729" s="596"/>
    </row>
    <row r="6730" spans="1:14" s="158" customFormat="1" ht="18" customHeight="1" x14ac:dyDescent="0.25">
      <c r="A6730" s="181">
        <v>26263</v>
      </c>
      <c r="B6730" s="701" t="s">
        <v>9310</v>
      </c>
      <c r="C6730" s="181" t="s">
        <v>8906</v>
      </c>
      <c r="D6730" s="181" t="s">
        <v>1921</v>
      </c>
      <c r="E6730" s="181" t="s">
        <v>9295</v>
      </c>
      <c r="F6730" s="181" t="s">
        <v>304</v>
      </c>
      <c r="G6730" s="181" t="s">
        <v>312</v>
      </c>
      <c r="H6730" s="181" t="s">
        <v>7</v>
      </c>
      <c r="I6730" s="181" t="s">
        <v>323</v>
      </c>
      <c r="J6730" s="181">
        <v>172940</v>
      </c>
      <c r="K6730" s="181">
        <v>26</v>
      </c>
      <c r="L6730" s="181"/>
      <c r="M6730" s="181"/>
      <c r="N6730" s="596"/>
    </row>
    <row r="6731" spans="1:14" s="158" customFormat="1" ht="18" customHeight="1" x14ac:dyDescent="0.25">
      <c r="A6731" s="181">
        <v>26264</v>
      </c>
      <c r="B6731" s="701" t="s">
        <v>9311</v>
      </c>
      <c r="C6731" s="181" t="s">
        <v>8910</v>
      </c>
      <c r="D6731" s="181" t="s">
        <v>1922</v>
      </c>
      <c r="E6731" s="181" t="s">
        <v>9295</v>
      </c>
      <c r="F6731" s="181" t="s">
        <v>304</v>
      </c>
      <c r="G6731" s="181" t="s">
        <v>312</v>
      </c>
      <c r="H6731" s="181" t="s">
        <v>7</v>
      </c>
      <c r="I6731" s="181" t="s">
        <v>323</v>
      </c>
      <c r="J6731" s="181">
        <v>172940</v>
      </c>
      <c r="K6731" s="181">
        <v>30</v>
      </c>
      <c r="L6731" s="181"/>
      <c r="M6731" s="181"/>
      <c r="N6731" s="596"/>
    </row>
    <row r="6732" spans="1:14" s="158" customFormat="1" ht="18" customHeight="1" x14ac:dyDescent="0.25">
      <c r="A6732" s="181">
        <v>26267</v>
      </c>
      <c r="B6732" s="701" t="s">
        <v>9314</v>
      </c>
      <c r="C6732" s="181" t="s">
        <v>17304</v>
      </c>
      <c r="D6732" s="181" t="s">
        <v>336</v>
      </c>
      <c r="E6732" s="181" t="s">
        <v>9362</v>
      </c>
      <c r="F6732" s="181" t="s">
        <v>304</v>
      </c>
      <c r="G6732" s="181" t="s">
        <v>312</v>
      </c>
      <c r="H6732" s="181" t="s">
        <v>7</v>
      </c>
      <c r="I6732" s="181" t="s">
        <v>323</v>
      </c>
      <c r="J6732" s="181">
        <v>98000</v>
      </c>
      <c r="K6732" s="181">
        <v>41</v>
      </c>
      <c r="L6732" s="181"/>
      <c r="M6732" s="181"/>
      <c r="N6732" s="596"/>
    </row>
    <row r="6733" spans="1:14" s="158" customFormat="1" ht="18" customHeight="1" x14ac:dyDescent="0.25">
      <c r="A6733" s="181">
        <v>7647</v>
      </c>
      <c r="B6733" s="701" t="s">
        <v>16071</v>
      </c>
      <c r="C6733" s="181" t="s">
        <v>10786</v>
      </c>
      <c r="D6733" s="181" t="s">
        <v>352</v>
      </c>
      <c r="E6733" s="181" t="s">
        <v>9372</v>
      </c>
      <c r="F6733" s="181" t="s">
        <v>304</v>
      </c>
      <c r="G6733" s="181" t="s">
        <v>353</v>
      </c>
      <c r="H6733" s="181" t="s">
        <v>5</v>
      </c>
      <c r="I6733" s="181" t="s">
        <v>9447</v>
      </c>
      <c r="J6733" s="181">
        <v>2930</v>
      </c>
      <c r="K6733" s="181">
        <v>39</v>
      </c>
      <c r="L6733" s="181"/>
      <c r="M6733" s="181"/>
      <c r="N6733" s="596"/>
    </row>
    <row r="6734" spans="1:14" s="158" customFormat="1" ht="18" customHeight="1" x14ac:dyDescent="0.25">
      <c r="A6734" s="181">
        <v>7284</v>
      </c>
      <c r="B6734" s="701" t="s">
        <v>10787</v>
      </c>
      <c r="C6734" s="181" t="s">
        <v>10788</v>
      </c>
      <c r="D6734" s="181" t="s">
        <v>352</v>
      </c>
      <c r="E6734" s="181" t="s">
        <v>10789</v>
      </c>
      <c r="F6734" s="181" t="s">
        <v>304</v>
      </c>
      <c r="G6734" s="181" t="s">
        <v>353</v>
      </c>
      <c r="H6734" s="181" t="s">
        <v>5</v>
      </c>
      <c r="I6734" s="181" t="s">
        <v>10790</v>
      </c>
      <c r="J6734" s="181">
        <v>2570</v>
      </c>
      <c r="K6734" s="181">
        <v>460</v>
      </c>
      <c r="L6734" s="181"/>
      <c r="M6734" s="181"/>
      <c r="N6734" s="596"/>
    </row>
    <row r="6735" spans="1:14" s="158" customFormat="1" ht="18" customHeight="1" x14ac:dyDescent="0.25">
      <c r="A6735" s="181">
        <v>20754</v>
      </c>
      <c r="B6735" s="701" t="s">
        <v>9315</v>
      </c>
      <c r="C6735" s="181" t="s">
        <v>9070</v>
      </c>
      <c r="D6735" s="181" t="s">
        <v>352</v>
      </c>
      <c r="E6735" s="181" t="s">
        <v>9316</v>
      </c>
      <c r="F6735" s="181" t="s">
        <v>304</v>
      </c>
      <c r="G6735" s="181" t="s">
        <v>353</v>
      </c>
      <c r="H6735" s="181" t="s">
        <v>5</v>
      </c>
      <c r="I6735" s="181" t="s">
        <v>9317</v>
      </c>
      <c r="J6735" s="181">
        <v>3390</v>
      </c>
      <c r="K6735" s="181">
        <v>23</v>
      </c>
      <c r="L6735" s="181"/>
      <c r="M6735" s="181"/>
      <c r="N6735" s="596"/>
    </row>
    <row r="6736" spans="1:14" s="158" customFormat="1" ht="18" customHeight="1" x14ac:dyDescent="0.25">
      <c r="A6736" s="181">
        <v>25272</v>
      </c>
      <c r="B6736" s="701" t="s">
        <v>9318</v>
      </c>
      <c r="C6736" s="181" t="s">
        <v>8917</v>
      </c>
      <c r="D6736" s="181" t="s">
        <v>9319</v>
      </c>
      <c r="E6736" s="181" t="s">
        <v>9320</v>
      </c>
      <c r="F6736" s="181" t="s">
        <v>304</v>
      </c>
      <c r="G6736" s="181" t="s">
        <v>353</v>
      </c>
      <c r="H6736" s="181" t="s">
        <v>5</v>
      </c>
      <c r="I6736" s="181" t="s">
        <v>9321</v>
      </c>
      <c r="J6736" s="181">
        <v>4860</v>
      </c>
      <c r="K6736" s="181">
        <v>22</v>
      </c>
      <c r="L6736" s="181"/>
      <c r="M6736" s="181"/>
      <c r="N6736" s="596"/>
    </row>
    <row r="6737" spans="1:14" s="158" customFormat="1" ht="18" customHeight="1" x14ac:dyDescent="0.25">
      <c r="A6737" s="181">
        <v>23743</v>
      </c>
      <c r="B6737" s="701">
        <v>39337</v>
      </c>
      <c r="C6737" s="181" t="s">
        <v>12720</v>
      </c>
      <c r="D6737" s="181" t="s">
        <v>14433</v>
      </c>
      <c r="E6737" s="181" t="s">
        <v>9280</v>
      </c>
      <c r="F6737" s="181" t="s">
        <v>577</v>
      </c>
      <c r="G6737" s="181" t="s">
        <v>567</v>
      </c>
      <c r="H6737" s="181" t="s">
        <v>5</v>
      </c>
      <c r="I6737" s="181" t="s">
        <v>1669</v>
      </c>
      <c r="J6737" s="181">
        <v>5670</v>
      </c>
      <c r="K6737" s="181">
        <v>16</v>
      </c>
      <c r="L6737" s="181"/>
      <c r="M6737" s="181"/>
      <c r="N6737" s="596"/>
    </row>
    <row r="6738" spans="1:14" s="158" customFormat="1" ht="18" customHeight="1" x14ac:dyDescent="0.25">
      <c r="A6738" s="181">
        <v>30898</v>
      </c>
      <c r="B6738" s="701" t="s">
        <v>17305</v>
      </c>
      <c r="C6738" s="181" t="s">
        <v>13941</v>
      </c>
      <c r="D6738" s="181" t="s">
        <v>17306</v>
      </c>
      <c r="E6738" s="181" t="s">
        <v>9282</v>
      </c>
      <c r="F6738" s="181" t="s">
        <v>304</v>
      </c>
      <c r="G6738" s="181" t="s">
        <v>16720</v>
      </c>
      <c r="H6738" s="181" t="s">
        <v>5</v>
      </c>
      <c r="I6738" s="181" t="s">
        <v>18968</v>
      </c>
      <c r="J6738" s="181">
        <v>8300</v>
      </c>
      <c r="K6738" s="181">
        <v>20</v>
      </c>
      <c r="L6738" s="181"/>
      <c r="M6738" s="181"/>
      <c r="N6738" s="596"/>
    </row>
    <row r="6739" spans="1:14" s="158" customFormat="1" ht="18" customHeight="1" x14ac:dyDescent="0.25">
      <c r="A6739" s="181">
        <v>30154</v>
      </c>
      <c r="B6739" s="701">
        <v>39013</v>
      </c>
      <c r="C6739" s="181" t="s">
        <v>9322</v>
      </c>
      <c r="D6739" s="181" t="s">
        <v>9323</v>
      </c>
      <c r="E6739" s="181" t="s">
        <v>18969</v>
      </c>
      <c r="F6739" s="181" t="s">
        <v>304</v>
      </c>
      <c r="G6739" s="181" t="s">
        <v>567</v>
      </c>
      <c r="H6739" s="181" t="s">
        <v>5</v>
      </c>
      <c r="I6739" s="181" t="s">
        <v>18970</v>
      </c>
      <c r="J6739" s="181">
        <v>17100</v>
      </c>
      <c r="K6739" s="181">
        <v>30</v>
      </c>
      <c r="L6739" s="181"/>
      <c r="M6739" s="181"/>
      <c r="N6739" s="596"/>
    </row>
    <row r="6740" spans="1:14" s="158" customFormat="1" ht="18" customHeight="1" x14ac:dyDescent="0.25">
      <c r="A6740" s="181">
        <v>13022</v>
      </c>
      <c r="B6740" s="701" t="s">
        <v>9324</v>
      </c>
      <c r="C6740" s="181" t="s">
        <v>8923</v>
      </c>
      <c r="D6740" s="181" t="s">
        <v>9325</v>
      </c>
      <c r="E6740" s="181" t="s">
        <v>10175</v>
      </c>
      <c r="F6740" s="181" t="s">
        <v>304</v>
      </c>
      <c r="G6740" s="181" t="s">
        <v>138</v>
      </c>
      <c r="H6740" s="181" t="s">
        <v>7</v>
      </c>
      <c r="I6740" s="181" t="s">
        <v>16072</v>
      </c>
      <c r="J6740" s="181">
        <v>20060</v>
      </c>
      <c r="K6740" s="181">
        <v>60</v>
      </c>
      <c r="L6740" s="181"/>
      <c r="M6740" s="181"/>
      <c r="N6740" s="596"/>
    </row>
    <row r="6741" spans="1:14" s="158" customFormat="1" ht="18" customHeight="1" x14ac:dyDescent="0.25">
      <c r="A6741" s="181">
        <v>23002</v>
      </c>
      <c r="B6741" s="701" t="s">
        <v>16073</v>
      </c>
      <c r="C6741" s="181" t="s">
        <v>8924</v>
      </c>
      <c r="D6741" s="181" t="s">
        <v>16074</v>
      </c>
      <c r="E6741" s="181" t="s">
        <v>16075</v>
      </c>
      <c r="F6741" s="181" t="s">
        <v>304</v>
      </c>
      <c r="G6741" s="181" t="s">
        <v>138</v>
      </c>
      <c r="H6741" s="181" t="s">
        <v>7</v>
      </c>
      <c r="I6741" s="181" t="s">
        <v>9286</v>
      </c>
      <c r="J6741" s="181">
        <v>23400</v>
      </c>
      <c r="K6741" s="181">
        <v>38</v>
      </c>
      <c r="L6741" s="181"/>
      <c r="M6741" s="181"/>
      <c r="N6741" s="596"/>
    </row>
    <row r="6742" spans="1:14" s="158" customFormat="1" ht="18" customHeight="1" x14ac:dyDescent="0.25">
      <c r="A6742" s="181">
        <v>6544</v>
      </c>
      <c r="B6742" s="701" t="s">
        <v>11142</v>
      </c>
      <c r="C6742" s="181" t="s">
        <v>11143</v>
      </c>
      <c r="D6742" s="181" t="s">
        <v>369</v>
      </c>
      <c r="E6742" s="181" t="s">
        <v>9398</v>
      </c>
      <c r="F6742" s="181" t="s">
        <v>304</v>
      </c>
      <c r="G6742" s="181" t="s">
        <v>375</v>
      </c>
      <c r="H6742" s="181" t="s">
        <v>7</v>
      </c>
      <c r="I6742" s="181" t="s">
        <v>11144</v>
      </c>
      <c r="J6742" s="181">
        <v>41840</v>
      </c>
      <c r="K6742" s="181">
        <v>170</v>
      </c>
      <c r="L6742" s="181"/>
      <c r="M6742" s="181"/>
      <c r="N6742" s="596"/>
    </row>
    <row r="6743" spans="1:14" s="158" customFormat="1" ht="18" customHeight="1" x14ac:dyDescent="0.25">
      <c r="A6743" s="181">
        <v>26869</v>
      </c>
      <c r="B6743" s="701" t="s">
        <v>9331</v>
      </c>
      <c r="C6743" s="181" t="s">
        <v>9063</v>
      </c>
      <c r="D6743" s="181" t="s">
        <v>369</v>
      </c>
      <c r="E6743" s="181" t="s">
        <v>9332</v>
      </c>
      <c r="F6743" s="181" t="s">
        <v>304</v>
      </c>
      <c r="G6743" s="181" t="s">
        <v>361</v>
      </c>
      <c r="H6743" s="181" t="s">
        <v>7</v>
      </c>
      <c r="I6743" s="181" t="s">
        <v>9064</v>
      </c>
      <c r="J6743" s="181">
        <v>39010</v>
      </c>
      <c r="K6743" s="181">
        <v>95</v>
      </c>
      <c r="L6743" s="181"/>
      <c r="M6743" s="181"/>
      <c r="N6743" s="596"/>
    </row>
    <row r="6744" spans="1:14" s="158" customFormat="1" ht="18" customHeight="1" x14ac:dyDescent="0.25">
      <c r="A6744" s="181">
        <v>24461</v>
      </c>
      <c r="B6744" s="701" t="s">
        <v>9333</v>
      </c>
      <c r="C6744" s="181" t="s">
        <v>9330</v>
      </c>
      <c r="D6744" s="181" t="s">
        <v>401</v>
      </c>
      <c r="E6744" s="181" t="s">
        <v>9090</v>
      </c>
      <c r="F6744" s="181" t="s">
        <v>304</v>
      </c>
      <c r="G6744" s="181" t="s">
        <v>361</v>
      </c>
      <c r="H6744" s="181" t="s">
        <v>7</v>
      </c>
      <c r="I6744" s="181" t="s">
        <v>9334</v>
      </c>
      <c r="J6744" s="181">
        <v>38050</v>
      </c>
      <c r="K6744" s="181">
        <v>52</v>
      </c>
      <c r="L6744" s="181"/>
      <c r="M6744" s="181"/>
      <c r="N6744" s="596"/>
    </row>
    <row r="6745" spans="1:14" s="158" customFormat="1" ht="18" customHeight="1" x14ac:dyDescent="0.25">
      <c r="A6745" s="181">
        <v>23005</v>
      </c>
      <c r="B6745" s="701" t="s">
        <v>9335</v>
      </c>
      <c r="C6745" s="181" t="s">
        <v>17607</v>
      </c>
      <c r="D6745" s="181" t="s">
        <v>9336</v>
      </c>
      <c r="E6745" s="181" t="s">
        <v>9337</v>
      </c>
      <c r="F6745" s="181" t="s">
        <v>304</v>
      </c>
      <c r="G6745" s="181" t="s">
        <v>9338</v>
      </c>
      <c r="H6745" s="181" t="s">
        <v>6606</v>
      </c>
      <c r="I6745" s="181" t="s">
        <v>2698</v>
      </c>
      <c r="J6745" s="181">
        <v>17130</v>
      </c>
      <c r="K6745" s="181">
        <v>1</v>
      </c>
      <c r="L6745" s="181"/>
      <c r="M6745" s="181"/>
      <c r="N6745" s="596"/>
    </row>
    <row r="6746" spans="1:14" s="158" customFormat="1" ht="18" customHeight="1" x14ac:dyDescent="0.25">
      <c r="A6746" s="181">
        <v>23006</v>
      </c>
      <c r="B6746" s="701" t="s">
        <v>9339</v>
      </c>
      <c r="C6746" s="181" t="s">
        <v>11481</v>
      </c>
      <c r="D6746" s="181" t="s">
        <v>9340</v>
      </c>
      <c r="E6746" s="181" t="s">
        <v>9337</v>
      </c>
      <c r="F6746" s="181" t="s">
        <v>304</v>
      </c>
      <c r="G6746" s="181" t="s">
        <v>9338</v>
      </c>
      <c r="H6746" s="181" t="s">
        <v>6606</v>
      </c>
      <c r="I6746" s="181" t="s">
        <v>9278</v>
      </c>
      <c r="J6746" s="181">
        <v>12720</v>
      </c>
      <c r="K6746" s="181">
        <v>1</v>
      </c>
      <c r="L6746" s="181"/>
      <c r="M6746" s="181"/>
      <c r="N6746" s="596"/>
    </row>
    <row r="6747" spans="1:14" s="158" customFormat="1" ht="18" customHeight="1" x14ac:dyDescent="0.25">
      <c r="A6747" s="181">
        <v>23765</v>
      </c>
      <c r="B6747" s="701" t="s">
        <v>9343</v>
      </c>
      <c r="C6747" s="181" t="s">
        <v>9067</v>
      </c>
      <c r="D6747" s="181" t="s">
        <v>432</v>
      </c>
      <c r="E6747" s="181" t="s">
        <v>9344</v>
      </c>
      <c r="F6747" s="181" t="s">
        <v>304</v>
      </c>
      <c r="G6747" s="181" t="s">
        <v>433</v>
      </c>
      <c r="H6747" s="181" t="s">
        <v>7</v>
      </c>
      <c r="I6747" s="181" t="s">
        <v>9345</v>
      </c>
      <c r="J6747" s="181">
        <v>71020</v>
      </c>
      <c r="K6747" s="181">
        <v>38</v>
      </c>
      <c r="L6747" s="181"/>
      <c r="M6747" s="181"/>
      <c r="N6747" s="596"/>
    </row>
    <row r="6748" spans="1:14" s="158" customFormat="1" ht="18" customHeight="1" x14ac:dyDescent="0.25">
      <c r="A6748" s="181">
        <v>7384</v>
      </c>
      <c r="B6748" s="701" t="s">
        <v>17307</v>
      </c>
      <c r="C6748" s="181" t="s">
        <v>17308</v>
      </c>
      <c r="D6748" s="181" t="s">
        <v>432</v>
      </c>
      <c r="E6748" s="181" t="s">
        <v>9309</v>
      </c>
      <c r="F6748" s="181" t="s">
        <v>304</v>
      </c>
      <c r="G6748" s="181" t="s">
        <v>433</v>
      </c>
      <c r="H6748" s="181" t="s">
        <v>7</v>
      </c>
      <c r="I6748" s="181" t="s">
        <v>323</v>
      </c>
      <c r="J6748" s="181">
        <v>123950</v>
      </c>
      <c r="K6748" s="181">
        <v>12</v>
      </c>
      <c r="L6748" s="181"/>
      <c r="M6748" s="181"/>
      <c r="N6748" s="596"/>
    </row>
    <row r="6749" spans="1:14" s="158" customFormat="1" ht="18" customHeight="1" x14ac:dyDescent="0.25">
      <c r="A6749" s="181">
        <v>21814</v>
      </c>
      <c r="B6749" s="701" t="s">
        <v>17309</v>
      </c>
      <c r="C6749" s="181" t="s">
        <v>12720</v>
      </c>
      <c r="D6749" s="181" t="s">
        <v>432</v>
      </c>
      <c r="E6749" s="181" t="s">
        <v>9347</v>
      </c>
      <c r="F6749" s="181" t="s">
        <v>304</v>
      </c>
      <c r="G6749" s="181" t="s">
        <v>433</v>
      </c>
      <c r="H6749" s="181" t="s">
        <v>7</v>
      </c>
      <c r="I6749" s="181" t="s">
        <v>323</v>
      </c>
      <c r="J6749" s="181">
        <v>119960</v>
      </c>
      <c r="K6749" s="181">
        <v>16</v>
      </c>
      <c r="L6749" s="181"/>
      <c r="M6749" s="181"/>
      <c r="N6749" s="596"/>
    </row>
    <row r="6750" spans="1:14" s="158" customFormat="1" ht="18" customHeight="1" x14ac:dyDescent="0.25">
      <c r="A6750" s="181">
        <v>21819</v>
      </c>
      <c r="B6750" s="701" t="s">
        <v>17310</v>
      </c>
      <c r="C6750" s="181" t="s">
        <v>8943</v>
      </c>
      <c r="D6750" s="181" t="s">
        <v>432</v>
      </c>
      <c r="E6750" s="181" t="s">
        <v>17311</v>
      </c>
      <c r="F6750" s="181" t="s">
        <v>304</v>
      </c>
      <c r="G6750" s="181" t="s">
        <v>433</v>
      </c>
      <c r="H6750" s="181" t="s">
        <v>7</v>
      </c>
      <c r="I6750" s="181" t="s">
        <v>8820</v>
      </c>
      <c r="J6750" s="181">
        <v>78900</v>
      </c>
      <c r="K6750" s="181">
        <v>35</v>
      </c>
      <c r="L6750" s="181"/>
      <c r="M6750" s="181"/>
      <c r="N6750" s="596"/>
    </row>
    <row r="6751" spans="1:14" s="158" customFormat="1" ht="18" customHeight="1" x14ac:dyDescent="0.25">
      <c r="A6751" s="181">
        <v>7379</v>
      </c>
      <c r="B6751" s="701" t="s">
        <v>17312</v>
      </c>
      <c r="C6751" s="181" t="s">
        <v>13941</v>
      </c>
      <c r="D6751" s="181" t="s">
        <v>436</v>
      </c>
      <c r="E6751" s="181" t="s">
        <v>17313</v>
      </c>
      <c r="F6751" s="181" t="s">
        <v>304</v>
      </c>
      <c r="G6751" s="181" t="s">
        <v>433</v>
      </c>
      <c r="H6751" s="181" t="s">
        <v>7</v>
      </c>
      <c r="I6751" s="181" t="s">
        <v>14568</v>
      </c>
      <c r="J6751" s="181">
        <v>101270</v>
      </c>
      <c r="K6751" s="181">
        <v>83</v>
      </c>
      <c r="L6751" s="181"/>
      <c r="M6751" s="181"/>
      <c r="N6751" s="596"/>
    </row>
    <row r="6752" spans="1:14" s="158" customFormat="1" ht="18" customHeight="1" x14ac:dyDescent="0.25">
      <c r="A6752" s="181">
        <v>16185</v>
      </c>
      <c r="B6752" s="701" t="s">
        <v>17314</v>
      </c>
      <c r="C6752" s="181" t="s">
        <v>17315</v>
      </c>
      <c r="D6752" s="181" t="s">
        <v>16342</v>
      </c>
      <c r="E6752" s="181" t="s">
        <v>9349</v>
      </c>
      <c r="F6752" s="181" t="s">
        <v>304</v>
      </c>
      <c r="G6752" s="181" t="s">
        <v>433</v>
      </c>
      <c r="H6752" s="181" t="s">
        <v>7</v>
      </c>
      <c r="I6752" s="181" t="s">
        <v>323</v>
      </c>
      <c r="J6752" s="181">
        <v>43660</v>
      </c>
      <c r="K6752" s="181">
        <v>16</v>
      </c>
      <c r="L6752" s="181"/>
      <c r="M6752" s="181"/>
      <c r="N6752" s="596"/>
    </row>
    <row r="6753" spans="1:14" s="158" customFormat="1" ht="18" customHeight="1" x14ac:dyDescent="0.25">
      <c r="A6753" s="181">
        <v>13563</v>
      </c>
      <c r="B6753" s="701" t="s">
        <v>9352</v>
      </c>
      <c r="C6753" s="181" t="s">
        <v>9353</v>
      </c>
      <c r="D6753" s="181" t="s">
        <v>439</v>
      </c>
      <c r="E6753" s="181" t="s">
        <v>9354</v>
      </c>
      <c r="F6753" s="181" t="s">
        <v>304</v>
      </c>
      <c r="G6753" s="181" t="s">
        <v>440</v>
      </c>
      <c r="H6753" s="181" t="s">
        <v>7</v>
      </c>
      <c r="I6753" s="181" t="s">
        <v>12721</v>
      </c>
      <c r="J6753" s="181">
        <v>226570</v>
      </c>
      <c r="K6753" s="181">
        <v>20</v>
      </c>
      <c r="L6753" s="181"/>
      <c r="M6753" s="181"/>
      <c r="N6753" s="596"/>
    </row>
    <row r="6754" spans="1:14" s="158" customFormat="1" ht="18" customHeight="1" x14ac:dyDescent="0.25">
      <c r="A6754" s="181">
        <v>16470</v>
      </c>
      <c r="B6754" s="701" t="s">
        <v>16076</v>
      </c>
      <c r="C6754" s="181" t="s">
        <v>16077</v>
      </c>
      <c r="D6754" s="181" t="s">
        <v>439</v>
      </c>
      <c r="E6754" s="181" t="s">
        <v>16078</v>
      </c>
      <c r="F6754" s="181" t="s">
        <v>304</v>
      </c>
      <c r="G6754" s="181" t="s">
        <v>440</v>
      </c>
      <c r="H6754" s="181" t="s">
        <v>7</v>
      </c>
      <c r="I6754" s="181" t="s">
        <v>323</v>
      </c>
      <c r="J6754" s="181">
        <v>73470</v>
      </c>
      <c r="K6754" s="181">
        <v>14</v>
      </c>
      <c r="L6754" s="181"/>
      <c r="M6754" s="181"/>
      <c r="N6754" s="596"/>
    </row>
    <row r="6755" spans="1:14" s="158" customFormat="1" ht="18" customHeight="1" x14ac:dyDescent="0.25">
      <c r="A6755" s="181">
        <v>4494</v>
      </c>
      <c r="B6755" s="701" t="s">
        <v>16079</v>
      </c>
      <c r="C6755" s="181" t="s">
        <v>11890</v>
      </c>
      <c r="D6755" s="181" t="s">
        <v>439</v>
      </c>
      <c r="E6755" s="181" t="s">
        <v>16080</v>
      </c>
      <c r="F6755" s="181" t="s">
        <v>304</v>
      </c>
      <c r="G6755" s="181" t="s">
        <v>440</v>
      </c>
      <c r="H6755" s="181" t="s">
        <v>7</v>
      </c>
      <c r="I6755" s="181" t="s">
        <v>16081</v>
      </c>
      <c r="J6755" s="181">
        <v>59390</v>
      </c>
      <c r="K6755" s="181">
        <v>147</v>
      </c>
      <c r="L6755" s="181"/>
      <c r="M6755" s="181"/>
      <c r="N6755" s="596"/>
    </row>
    <row r="6756" spans="1:14" s="158" customFormat="1" ht="18" customHeight="1" x14ac:dyDescent="0.25">
      <c r="A6756" s="181">
        <v>16290</v>
      </c>
      <c r="B6756" s="701" t="s">
        <v>16082</v>
      </c>
      <c r="C6756" s="181" t="s">
        <v>16083</v>
      </c>
      <c r="D6756" s="181" t="s">
        <v>439</v>
      </c>
      <c r="E6756" s="181" t="s">
        <v>16084</v>
      </c>
      <c r="F6756" s="181" t="s">
        <v>304</v>
      </c>
      <c r="G6756" s="181" t="s">
        <v>440</v>
      </c>
      <c r="H6756" s="181" t="s">
        <v>7</v>
      </c>
      <c r="I6756" s="181" t="s">
        <v>16085</v>
      </c>
      <c r="J6756" s="181">
        <v>78690</v>
      </c>
      <c r="K6756" s="181">
        <v>5</v>
      </c>
      <c r="L6756" s="181"/>
      <c r="M6756" s="181"/>
      <c r="N6756" s="596"/>
    </row>
    <row r="6757" spans="1:14" s="158" customFormat="1" ht="18" customHeight="1" x14ac:dyDescent="0.25">
      <c r="A6757" s="181">
        <v>4495</v>
      </c>
      <c r="B6757" s="701" t="s">
        <v>16086</v>
      </c>
      <c r="C6757" s="181" t="s">
        <v>16087</v>
      </c>
      <c r="D6757" s="181" t="s">
        <v>460</v>
      </c>
      <c r="E6757" s="181" t="s">
        <v>16088</v>
      </c>
      <c r="F6757" s="181" t="s">
        <v>304</v>
      </c>
      <c r="G6757" s="181" t="s">
        <v>440</v>
      </c>
      <c r="H6757" s="181" t="s">
        <v>7</v>
      </c>
      <c r="I6757" s="181" t="s">
        <v>16089</v>
      </c>
      <c r="J6757" s="181">
        <v>117120</v>
      </c>
      <c r="K6757" s="181">
        <v>45</v>
      </c>
      <c r="L6757" s="181"/>
      <c r="M6757" s="181"/>
      <c r="N6757" s="596"/>
    </row>
    <row r="6758" spans="1:14" s="158" customFormat="1" ht="18" customHeight="1" x14ac:dyDescent="0.25">
      <c r="A6758" s="181">
        <v>8605</v>
      </c>
      <c r="B6758" s="701" t="s">
        <v>9355</v>
      </c>
      <c r="C6758" s="181" t="s">
        <v>11104</v>
      </c>
      <c r="D6758" s="181" t="s">
        <v>460</v>
      </c>
      <c r="E6758" s="181" t="s">
        <v>9356</v>
      </c>
      <c r="F6758" s="181" t="s">
        <v>304</v>
      </c>
      <c r="G6758" s="181" t="s">
        <v>440</v>
      </c>
      <c r="H6758" s="181" t="s">
        <v>7</v>
      </c>
      <c r="I6758" s="181" t="s">
        <v>9081</v>
      </c>
      <c r="J6758" s="181">
        <v>109310</v>
      </c>
      <c r="K6758" s="181">
        <v>13</v>
      </c>
      <c r="L6758" s="181"/>
      <c r="M6758" s="181"/>
      <c r="N6758" s="596"/>
    </row>
    <row r="6759" spans="1:14" s="158" customFormat="1" ht="18" customHeight="1" x14ac:dyDescent="0.25">
      <c r="A6759" s="181">
        <v>8610</v>
      </c>
      <c r="B6759" s="701" t="s">
        <v>16090</v>
      </c>
      <c r="C6759" s="181" t="s">
        <v>16091</v>
      </c>
      <c r="D6759" s="181" t="s">
        <v>460</v>
      </c>
      <c r="E6759" s="181" t="s">
        <v>16092</v>
      </c>
      <c r="F6759" s="181" t="s">
        <v>304</v>
      </c>
      <c r="G6759" s="181" t="s">
        <v>440</v>
      </c>
      <c r="H6759" s="181" t="s">
        <v>7</v>
      </c>
      <c r="I6759" s="181" t="s">
        <v>9476</v>
      </c>
      <c r="J6759" s="181">
        <v>103030</v>
      </c>
      <c r="K6759" s="181">
        <v>888</v>
      </c>
      <c r="L6759" s="181"/>
      <c r="M6759" s="181"/>
      <c r="N6759" s="596"/>
    </row>
    <row r="6760" spans="1:14" s="158" customFormat="1" ht="18" customHeight="1" x14ac:dyDescent="0.25">
      <c r="A6760" s="181">
        <v>13565</v>
      </c>
      <c r="B6760" s="701" t="s">
        <v>9357</v>
      </c>
      <c r="C6760" s="181" t="s">
        <v>9358</v>
      </c>
      <c r="D6760" s="181" t="s">
        <v>460</v>
      </c>
      <c r="E6760" s="181" t="s">
        <v>9359</v>
      </c>
      <c r="F6760" s="181" t="s">
        <v>304</v>
      </c>
      <c r="G6760" s="181" t="s">
        <v>440</v>
      </c>
      <c r="H6760" s="181" t="s">
        <v>7</v>
      </c>
      <c r="I6760" s="181" t="s">
        <v>374</v>
      </c>
      <c r="J6760" s="181">
        <v>227670</v>
      </c>
      <c r="K6760" s="181">
        <v>7</v>
      </c>
      <c r="L6760" s="181"/>
      <c r="M6760" s="181"/>
      <c r="N6760" s="596"/>
    </row>
    <row r="6761" spans="1:14" s="158" customFormat="1" ht="18" customHeight="1" x14ac:dyDescent="0.25">
      <c r="A6761" s="181">
        <v>24376</v>
      </c>
      <c r="B6761" s="701" t="s">
        <v>9360</v>
      </c>
      <c r="C6761" s="181" t="s">
        <v>9361</v>
      </c>
      <c r="D6761" s="181" t="s">
        <v>460</v>
      </c>
      <c r="E6761" s="181" t="s">
        <v>9362</v>
      </c>
      <c r="F6761" s="181" t="s">
        <v>304</v>
      </c>
      <c r="G6761" s="181" t="s">
        <v>440</v>
      </c>
      <c r="H6761" s="181" t="s">
        <v>7</v>
      </c>
      <c r="I6761" s="181" t="s">
        <v>9363</v>
      </c>
      <c r="J6761" s="181">
        <v>200800</v>
      </c>
      <c r="K6761" s="181">
        <v>14</v>
      </c>
      <c r="L6761" s="181"/>
      <c r="M6761" s="181"/>
      <c r="N6761" s="596"/>
    </row>
    <row r="6762" spans="1:14" s="158" customFormat="1" ht="18" customHeight="1" x14ac:dyDescent="0.25">
      <c r="A6762" s="181">
        <v>24330</v>
      </c>
      <c r="B6762" s="701" t="s">
        <v>16093</v>
      </c>
      <c r="C6762" s="181" t="s">
        <v>16094</v>
      </c>
      <c r="D6762" s="181" t="s">
        <v>460</v>
      </c>
      <c r="E6762" s="181" t="s">
        <v>9364</v>
      </c>
      <c r="F6762" s="181" t="s">
        <v>304</v>
      </c>
      <c r="G6762" s="181" t="s">
        <v>440</v>
      </c>
      <c r="H6762" s="181" t="s">
        <v>7</v>
      </c>
      <c r="I6762" s="181" t="s">
        <v>16095</v>
      </c>
      <c r="J6762" s="181">
        <v>86130</v>
      </c>
      <c r="K6762" s="181">
        <v>8</v>
      </c>
      <c r="L6762" s="181"/>
      <c r="M6762" s="181"/>
      <c r="N6762" s="596"/>
    </row>
    <row r="6763" spans="1:14" s="158" customFormat="1" ht="18" customHeight="1" x14ac:dyDescent="0.25">
      <c r="A6763" s="181">
        <v>21415</v>
      </c>
      <c r="B6763" s="701" t="s">
        <v>9366</v>
      </c>
      <c r="C6763" s="181" t="s">
        <v>9367</v>
      </c>
      <c r="D6763" s="181" t="s">
        <v>460</v>
      </c>
      <c r="E6763" s="181" t="s">
        <v>9090</v>
      </c>
      <c r="F6763" s="181" t="s">
        <v>304</v>
      </c>
      <c r="G6763" s="181" t="s">
        <v>440</v>
      </c>
      <c r="H6763" s="181" t="s">
        <v>7</v>
      </c>
      <c r="I6763" s="181" t="s">
        <v>1133</v>
      </c>
      <c r="J6763" s="181">
        <v>149870</v>
      </c>
      <c r="K6763" s="181">
        <v>27</v>
      </c>
      <c r="L6763" s="181"/>
      <c r="M6763" s="181"/>
      <c r="N6763" s="596"/>
    </row>
    <row r="6764" spans="1:14" s="158" customFormat="1" ht="18" customHeight="1" x14ac:dyDescent="0.25">
      <c r="A6764" s="181">
        <v>13564</v>
      </c>
      <c r="B6764" s="701" t="s">
        <v>9365</v>
      </c>
      <c r="C6764" s="181" t="s">
        <v>9089</v>
      </c>
      <c r="D6764" s="181" t="s">
        <v>460</v>
      </c>
      <c r="E6764" s="181" t="s">
        <v>12722</v>
      </c>
      <c r="F6764" s="181" t="s">
        <v>304</v>
      </c>
      <c r="G6764" s="181" t="s">
        <v>440</v>
      </c>
      <c r="H6764" s="181" t="s">
        <v>7</v>
      </c>
      <c r="I6764" s="181" t="s">
        <v>12723</v>
      </c>
      <c r="J6764" s="181">
        <v>273540</v>
      </c>
      <c r="K6764" s="181">
        <v>6</v>
      </c>
      <c r="L6764" s="181"/>
      <c r="M6764" s="181"/>
      <c r="N6764" s="596"/>
    </row>
    <row r="6765" spans="1:14" s="158" customFormat="1" ht="18" customHeight="1" x14ac:dyDescent="0.25">
      <c r="A6765" s="181">
        <v>46367</v>
      </c>
      <c r="B6765" s="701" t="s">
        <v>9368</v>
      </c>
      <c r="C6765" s="181" t="s">
        <v>9063</v>
      </c>
      <c r="D6765" s="181" t="s">
        <v>461</v>
      </c>
      <c r="E6765" s="181" t="s">
        <v>9369</v>
      </c>
      <c r="F6765" s="181" t="s">
        <v>304</v>
      </c>
      <c r="G6765" s="181" t="s">
        <v>463</v>
      </c>
      <c r="H6765" s="181" t="s">
        <v>11261</v>
      </c>
      <c r="I6765" s="181" t="s">
        <v>9064</v>
      </c>
      <c r="J6765" s="181">
        <v>98250</v>
      </c>
      <c r="K6765" s="181">
        <v>11</v>
      </c>
      <c r="L6765" s="181"/>
      <c r="M6765" s="181"/>
      <c r="N6765" s="596"/>
    </row>
    <row r="6766" spans="1:14" s="158" customFormat="1" ht="18" customHeight="1" x14ac:dyDescent="0.25">
      <c r="A6766" s="181">
        <v>46379</v>
      </c>
      <c r="B6766" s="701" t="s">
        <v>9370</v>
      </c>
      <c r="C6766" s="181" t="s">
        <v>9371</v>
      </c>
      <c r="D6766" s="181" t="s">
        <v>464</v>
      </c>
      <c r="E6766" s="181" t="s">
        <v>9372</v>
      </c>
      <c r="F6766" s="181" t="s">
        <v>304</v>
      </c>
      <c r="G6766" s="181" t="s">
        <v>469</v>
      </c>
      <c r="H6766" s="181" t="s">
        <v>7</v>
      </c>
      <c r="I6766" s="181" t="s">
        <v>9373</v>
      </c>
      <c r="J6766" s="181">
        <v>86800</v>
      </c>
      <c r="K6766" s="181">
        <v>14</v>
      </c>
      <c r="L6766" s="181"/>
      <c r="M6766" s="181"/>
      <c r="N6766" s="532"/>
    </row>
    <row r="6767" spans="1:14" s="158" customFormat="1" ht="18" customHeight="1" x14ac:dyDescent="0.25">
      <c r="A6767" s="181">
        <v>46327</v>
      </c>
      <c r="B6767" s="701" t="s">
        <v>9374</v>
      </c>
      <c r="C6767" s="181" t="s">
        <v>9375</v>
      </c>
      <c r="D6767" s="181" t="s">
        <v>464</v>
      </c>
      <c r="E6767" s="181" t="s">
        <v>9376</v>
      </c>
      <c r="F6767" s="181" t="s">
        <v>304</v>
      </c>
      <c r="G6767" s="181" t="s">
        <v>469</v>
      </c>
      <c r="H6767" s="181" t="s">
        <v>7</v>
      </c>
      <c r="I6767" s="181" t="s">
        <v>9377</v>
      </c>
      <c r="J6767" s="181">
        <v>69780</v>
      </c>
      <c r="K6767" s="181">
        <v>311</v>
      </c>
      <c r="L6767" s="181"/>
      <c r="M6767" s="181"/>
      <c r="N6767" s="596"/>
    </row>
    <row r="6768" spans="1:14" s="158" customFormat="1" ht="18" customHeight="1" x14ac:dyDescent="0.25">
      <c r="A6768" s="181">
        <v>18572</v>
      </c>
      <c r="B6768" s="701" t="s">
        <v>9379</v>
      </c>
      <c r="C6768" s="181" t="s">
        <v>9380</v>
      </c>
      <c r="D6768" s="181" t="s">
        <v>464</v>
      </c>
      <c r="E6768" s="181" t="s">
        <v>9296</v>
      </c>
      <c r="F6768" s="181" t="s">
        <v>304</v>
      </c>
      <c r="G6768" s="181" t="s">
        <v>469</v>
      </c>
      <c r="H6768" s="181" t="s">
        <v>7</v>
      </c>
      <c r="I6768" s="181" t="s">
        <v>9334</v>
      </c>
      <c r="J6768" s="181">
        <v>77940</v>
      </c>
      <c r="K6768" s="181">
        <v>3</v>
      </c>
      <c r="L6768" s="181"/>
      <c r="M6768" s="181"/>
      <c r="N6768" s="596"/>
    </row>
    <row r="6769" spans="1:14" s="158" customFormat="1" ht="18" customHeight="1" x14ac:dyDescent="0.25">
      <c r="A6769" s="181">
        <v>9612</v>
      </c>
      <c r="B6769" s="701" t="s">
        <v>16096</v>
      </c>
      <c r="C6769" s="181" t="s">
        <v>11740</v>
      </c>
      <c r="D6769" s="181" t="s">
        <v>464</v>
      </c>
      <c r="E6769" s="181" t="s">
        <v>16097</v>
      </c>
      <c r="F6769" s="181" t="s">
        <v>304</v>
      </c>
      <c r="G6769" s="181" t="s">
        <v>469</v>
      </c>
      <c r="H6769" s="181" t="s">
        <v>7</v>
      </c>
      <c r="I6769" s="181" t="s">
        <v>18971</v>
      </c>
      <c r="J6769" s="181">
        <v>87650</v>
      </c>
      <c r="K6769" s="181">
        <v>6</v>
      </c>
      <c r="L6769" s="181"/>
      <c r="M6769" s="181"/>
      <c r="N6769" s="596"/>
    </row>
    <row r="6770" spans="1:14" s="158" customFormat="1" ht="18" customHeight="1" x14ac:dyDescent="0.25">
      <c r="A6770" s="181">
        <v>18134</v>
      </c>
      <c r="B6770" s="701" t="s">
        <v>12724</v>
      </c>
      <c r="C6770" s="181" t="s">
        <v>12725</v>
      </c>
      <c r="D6770" s="181" t="s">
        <v>2072</v>
      </c>
      <c r="E6770" s="181" t="s">
        <v>12726</v>
      </c>
      <c r="F6770" s="181" t="s">
        <v>304</v>
      </c>
      <c r="G6770" s="181" t="s">
        <v>3886</v>
      </c>
      <c r="H6770" s="181" t="s">
        <v>14</v>
      </c>
      <c r="I6770" s="181" t="s">
        <v>2698</v>
      </c>
      <c r="J6770" s="181">
        <v>71000</v>
      </c>
      <c r="K6770" s="181">
        <v>21</v>
      </c>
      <c r="L6770" s="181"/>
      <c r="M6770" s="181"/>
      <c r="N6770" s="596"/>
    </row>
    <row r="6771" spans="1:14" s="158" customFormat="1" ht="18" customHeight="1" x14ac:dyDescent="0.25">
      <c r="A6771" s="181">
        <v>4940</v>
      </c>
      <c r="B6771" s="701" t="s">
        <v>16098</v>
      </c>
      <c r="C6771" s="181" t="s">
        <v>16099</v>
      </c>
      <c r="D6771" s="181" t="s">
        <v>2072</v>
      </c>
      <c r="E6771" s="181" t="s">
        <v>9387</v>
      </c>
      <c r="F6771" s="181" t="s">
        <v>304</v>
      </c>
      <c r="G6771" s="181" t="s">
        <v>3886</v>
      </c>
      <c r="H6771" s="181" t="s">
        <v>14</v>
      </c>
      <c r="I6771" s="181" t="s">
        <v>16100</v>
      </c>
      <c r="J6771" s="181">
        <v>71380</v>
      </c>
      <c r="K6771" s="181">
        <v>6</v>
      </c>
      <c r="L6771" s="181"/>
      <c r="M6771" s="181"/>
      <c r="N6771" s="596"/>
    </row>
    <row r="6772" spans="1:14" s="158" customFormat="1" ht="18" customHeight="1" x14ac:dyDescent="0.25">
      <c r="A6772" s="181">
        <v>5406</v>
      </c>
      <c r="B6772" s="701" t="s">
        <v>12727</v>
      </c>
      <c r="C6772" s="181" t="s">
        <v>9067</v>
      </c>
      <c r="D6772" s="181" t="s">
        <v>2072</v>
      </c>
      <c r="E6772" s="181" t="s">
        <v>13962</v>
      </c>
      <c r="F6772" s="181" t="s">
        <v>304</v>
      </c>
      <c r="G6772" s="181" t="s">
        <v>3886</v>
      </c>
      <c r="H6772" s="181" t="s">
        <v>14</v>
      </c>
      <c r="I6772" s="181" t="s">
        <v>13944</v>
      </c>
      <c r="J6772" s="181">
        <v>72030</v>
      </c>
      <c r="K6772" s="181">
        <v>3</v>
      </c>
      <c r="L6772" s="181"/>
      <c r="M6772" s="181"/>
      <c r="N6772" s="596"/>
    </row>
    <row r="6773" spans="1:14" s="158" customFormat="1" ht="18" customHeight="1" x14ac:dyDescent="0.25">
      <c r="A6773" s="181">
        <v>25157</v>
      </c>
      <c r="B6773" s="701" t="s">
        <v>9385</v>
      </c>
      <c r="C6773" s="181" t="s">
        <v>9350</v>
      </c>
      <c r="D6773" s="181" t="s">
        <v>2080</v>
      </c>
      <c r="E6773" s="181" t="s">
        <v>10179</v>
      </c>
      <c r="F6773" s="181" t="s">
        <v>304</v>
      </c>
      <c r="G6773" s="181" t="s">
        <v>3886</v>
      </c>
      <c r="H6773" s="181" t="s">
        <v>14</v>
      </c>
      <c r="I6773" s="181" t="s">
        <v>9388</v>
      </c>
      <c r="J6773" s="181">
        <v>73200</v>
      </c>
      <c r="K6773" s="181">
        <v>125</v>
      </c>
      <c r="L6773" s="181"/>
      <c r="M6773" s="181"/>
      <c r="N6773" s="596"/>
    </row>
    <row r="6774" spans="1:14" s="158" customFormat="1" ht="18" customHeight="1" x14ac:dyDescent="0.25">
      <c r="A6774" s="181">
        <v>28010</v>
      </c>
      <c r="B6774" s="701" t="s">
        <v>9382</v>
      </c>
      <c r="C6774" s="181" t="s">
        <v>9383</v>
      </c>
      <c r="D6774" s="181" t="s">
        <v>2080</v>
      </c>
      <c r="E6774" s="181" t="s">
        <v>9090</v>
      </c>
      <c r="F6774" s="181" t="s">
        <v>304</v>
      </c>
      <c r="G6774" s="181" t="s">
        <v>3886</v>
      </c>
      <c r="H6774" s="181" t="s">
        <v>14</v>
      </c>
      <c r="I6774" s="181" t="s">
        <v>12721</v>
      </c>
      <c r="J6774" s="181">
        <v>92030</v>
      </c>
      <c r="K6774" s="181">
        <v>9</v>
      </c>
      <c r="L6774" s="181"/>
      <c r="M6774" s="181"/>
      <c r="N6774" s="596"/>
    </row>
    <row r="6775" spans="1:14" s="158" customFormat="1" ht="18" customHeight="1" x14ac:dyDescent="0.25">
      <c r="A6775" s="181">
        <v>14929</v>
      </c>
      <c r="B6775" s="701" t="s">
        <v>9391</v>
      </c>
      <c r="C6775" s="181" t="s">
        <v>11104</v>
      </c>
      <c r="D6775" s="181" t="s">
        <v>515</v>
      </c>
      <c r="E6775" s="181" t="s">
        <v>9283</v>
      </c>
      <c r="F6775" s="181" t="s">
        <v>304</v>
      </c>
      <c r="G6775" s="181" t="s">
        <v>518</v>
      </c>
      <c r="H6775" s="181" t="s">
        <v>9</v>
      </c>
      <c r="I6775" s="181" t="s">
        <v>7522</v>
      </c>
      <c r="J6775" s="181">
        <v>232840</v>
      </c>
      <c r="K6775" s="181">
        <v>10</v>
      </c>
      <c r="L6775" s="181"/>
      <c r="M6775" s="181"/>
      <c r="N6775" s="596"/>
    </row>
    <row r="6776" spans="1:14" s="158" customFormat="1" ht="18" customHeight="1" x14ac:dyDescent="0.25">
      <c r="A6776" s="181">
        <v>9396</v>
      </c>
      <c r="B6776" s="701" t="s">
        <v>16101</v>
      </c>
      <c r="C6776" s="181" t="s">
        <v>9358</v>
      </c>
      <c r="D6776" s="181" t="s">
        <v>515</v>
      </c>
      <c r="E6776" s="181" t="s">
        <v>16102</v>
      </c>
      <c r="F6776" s="181" t="s">
        <v>304</v>
      </c>
      <c r="G6776" s="181" t="s">
        <v>518</v>
      </c>
      <c r="H6776" s="181" t="s">
        <v>9</v>
      </c>
      <c r="I6776" s="181" t="s">
        <v>16103</v>
      </c>
      <c r="J6776" s="181">
        <v>293600</v>
      </c>
      <c r="K6776" s="181">
        <v>1</v>
      </c>
      <c r="L6776" s="181"/>
      <c r="M6776" s="181"/>
      <c r="N6776" s="596"/>
    </row>
    <row r="6777" spans="1:14" s="158" customFormat="1" ht="18" customHeight="1" x14ac:dyDescent="0.25">
      <c r="A6777" s="181">
        <v>2608</v>
      </c>
      <c r="B6777" s="701" t="s">
        <v>9394</v>
      </c>
      <c r="C6777" s="181" t="s">
        <v>9361</v>
      </c>
      <c r="D6777" s="181" t="s">
        <v>515</v>
      </c>
      <c r="E6777" s="181" t="s">
        <v>9396</v>
      </c>
      <c r="F6777" s="181" t="s">
        <v>304</v>
      </c>
      <c r="G6777" s="181" t="s">
        <v>518</v>
      </c>
      <c r="H6777" s="181" t="s">
        <v>9</v>
      </c>
      <c r="I6777" s="181" t="s">
        <v>9384</v>
      </c>
      <c r="J6777" s="181">
        <v>292840</v>
      </c>
      <c r="K6777" s="181">
        <v>3</v>
      </c>
      <c r="L6777" s="181"/>
      <c r="M6777" s="181"/>
      <c r="N6777" s="596"/>
    </row>
    <row r="6778" spans="1:14" s="158" customFormat="1" ht="18" customHeight="1" x14ac:dyDescent="0.25">
      <c r="A6778" s="181">
        <v>13558</v>
      </c>
      <c r="B6778" s="701" t="s">
        <v>9397</v>
      </c>
      <c r="C6778" s="181" t="s">
        <v>9386</v>
      </c>
      <c r="D6778" s="181" t="s">
        <v>515</v>
      </c>
      <c r="E6778" s="181" t="s">
        <v>9398</v>
      </c>
      <c r="F6778" s="181" t="s">
        <v>304</v>
      </c>
      <c r="G6778" s="181" t="s">
        <v>518</v>
      </c>
      <c r="H6778" s="181" t="s">
        <v>9</v>
      </c>
      <c r="I6778" s="181" t="s">
        <v>9399</v>
      </c>
      <c r="J6778" s="181">
        <v>409440</v>
      </c>
      <c r="K6778" s="181">
        <v>3</v>
      </c>
      <c r="L6778" s="181"/>
      <c r="M6778" s="181"/>
      <c r="N6778" s="596"/>
    </row>
    <row r="6779" spans="1:14" s="158" customFormat="1" ht="18" customHeight="1" x14ac:dyDescent="0.25">
      <c r="A6779" s="181">
        <v>30245</v>
      </c>
      <c r="B6779" s="701" t="s">
        <v>9400</v>
      </c>
      <c r="C6779" s="181" t="s">
        <v>9089</v>
      </c>
      <c r="D6779" s="181" t="s">
        <v>515</v>
      </c>
      <c r="E6779" s="181" t="s">
        <v>9401</v>
      </c>
      <c r="F6779" s="181" t="s">
        <v>304</v>
      </c>
      <c r="G6779" s="181" t="s">
        <v>518</v>
      </c>
      <c r="H6779" s="181" t="s">
        <v>9</v>
      </c>
      <c r="I6779" s="181" t="s">
        <v>12723</v>
      </c>
      <c r="J6779" s="181">
        <v>547640</v>
      </c>
      <c r="K6779" s="181">
        <v>2</v>
      </c>
      <c r="L6779" s="181"/>
      <c r="M6779" s="181"/>
      <c r="N6779" s="596"/>
    </row>
    <row r="6780" spans="1:14" s="158" customFormat="1" ht="18" customHeight="1" x14ac:dyDescent="0.25">
      <c r="A6780" s="181">
        <v>5330</v>
      </c>
      <c r="B6780" s="701" t="s">
        <v>16104</v>
      </c>
      <c r="C6780" s="181" t="s">
        <v>11486</v>
      </c>
      <c r="D6780" s="181" t="s">
        <v>515</v>
      </c>
      <c r="E6780" s="181" t="s">
        <v>9381</v>
      </c>
      <c r="F6780" s="181" t="s">
        <v>304</v>
      </c>
      <c r="G6780" s="181" t="s">
        <v>518</v>
      </c>
      <c r="H6780" s="181" t="s">
        <v>9</v>
      </c>
      <c r="I6780" s="181" t="s">
        <v>9223</v>
      </c>
      <c r="J6780" s="181">
        <v>310590</v>
      </c>
      <c r="K6780" s="181">
        <v>2</v>
      </c>
      <c r="L6780" s="181"/>
      <c r="M6780" s="181"/>
      <c r="N6780" s="596"/>
    </row>
    <row r="6781" spans="1:14" s="158" customFormat="1" ht="18" customHeight="1" x14ac:dyDescent="0.25">
      <c r="A6781" s="181">
        <v>22022</v>
      </c>
      <c r="B6781" s="701" t="s">
        <v>9403</v>
      </c>
      <c r="C6781" s="181" t="s">
        <v>9392</v>
      </c>
      <c r="D6781" s="181" t="s">
        <v>535</v>
      </c>
      <c r="E6781" s="181" t="s">
        <v>9404</v>
      </c>
      <c r="F6781" s="181" t="s">
        <v>304</v>
      </c>
      <c r="G6781" s="181" t="s">
        <v>2107</v>
      </c>
      <c r="H6781" s="181" t="s">
        <v>14</v>
      </c>
      <c r="I6781" s="181" t="s">
        <v>9373</v>
      </c>
      <c r="J6781" s="181">
        <v>302970</v>
      </c>
      <c r="K6781" s="181">
        <v>17</v>
      </c>
      <c r="L6781" s="181"/>
      <c r="M6781" s="181"/>
      <c r="N6781" s="596"/>
    </row>
    <row r="6782" spans="1:14" s="158" customFormat="1" ht="18" customHeight="1" x14ac:dyDescent="0.25">
      <c r="A6782" s="181">
        <v>28480</v>
      </c>
      <c r="B6782" s="701" t="s">
        <v>9405</v>
      </c>
      <c r="C6782" s="181" t="s">
        <v>9393</v>
      </c>
      <c r="D6782" s="181" t="s">
        <v>535</v>
      </c>
      <c r="E6782" s="181" t="s">
        <v>8872</v>
      </c>
      <c r="F6782" s="181" t="s">
        <v>304</v>
      </c>
      <c r="G6782" s="181" t="s">
        <v>2107</v>
      </c>
      <c r="H6782" s="181" t="s">
        <v>14</v>
      </c>
      <c r="I6782" s="181" t="s">
        <v>983</v>
      </c>
      <c r="J6782" s="181">
        <v>322480</v>
      </c>
      <c r="K6782" s="181">
        <v>16</v>
      </c>
      <c r="L6782" s="181"/>
      <c r="M6782" s="181"/>
      <c r="N6782" s="596"/>
    </row>
    <row r="6783" spans="1:14" s="158" customFormat="1" ht="18" customHeight="1" x14ac:dyDescent="0.25">
      <c r="A6783" s="181">
        <v>25477</v>
      </c>
      <c r="B6783" s="701" t="s">
        <v>9406</v>
      </c>
      <c r="C6783" s="181" t="s">
        <v>9395</v>
      </c>
      <c r="D6783" s="181" t="s">
        <v>535</v>
      </c>
      <c r="E6783" s="181" t="s">
        <v>9090</v>
      </c>
      <c r="F6783" s="181" t="s">
        <v>304</v>
      </c>
      <c r="G6783" s="181" t="s">
        <v>2107</v>
      </c>
      <c r="H6783" s="181" t="s">
        <v>14</v>
      </c>
      <c r="I6783" s="181" t="s">
        <v>9407</v>
      </c>
      <c r="J6783" s="181">
        <v>330900</v>
      </c>
      <c r="K6783" s="181">
        <v>1</v>
      </c>
      <c r="L6783" s="181"/>
      <c r="M6783" s="181"/>
      <c r="N6783" s="596"/>
    </row>
    <row r="6784" spans="1:14" s="158" customFormat="1" ht="18" customHeight="1" x14ac:dyDescent="0.25">
      <c r="A6784" s="181">
        <v>30376</v>
      </c>
      <c r="B6784" s="701" t="s">
        <v>9409</v>
      </c>
      <c r="C6784" s="181" t="s">
        <v>9380</v>
      </c>
      <c r="D6784" s="181" t="s">
        <v>549</v>
      </c>
      <c r="E6784" s="181" t="s">
        <v>9312</v>
      </c>
      <c r="F6784" s="181" t="s">
        <v>304</v>
      </c>
      <c r="G6784" s="181" t="s">
        <v>550</v>
      </c>
      <c r="H6784" s="181" t="s">
        <v>5</v>
      </c>
      <c r="I6784" s="181" t="s">
        <v>9348</v>
      </c>
      <c r="J6784" s="181">
        <v>218930</v>
      </c>
      <c r="K6784" s="181">
        <v>1</v>
      </c>
      <c r="L6784" s="181"/>
      <c r="M6784" s="181"/>
      <c r="N6784" s="596"/>
    </row>
    <row r="6785" spans="1:14" s="158" customFormat="1" ht="18" customHeight="1" x14ac:dyDescent="0.25">
      <c r="A6785" s="181">
        <v>10010</v>
      </c>
      <c r="B6785" s="701" t="s">
        <v>9412</v>
      </c>
      <c r="C6785" s="181" t="s">
        <v>12725</v>
      </c>
      <c r="D6785" s="181" t="s">
        <v>549</v>
      </c>
      <c r="E6785" s="181" t="s">
        <v>9413</v>
      </c>
      <c r="F6785" s="181" t="s">
        <v>304</v>
      </c>
      <c r="G6785" s="181" t="s">
        <v>1876</v>
      </c>
      <c r="H6785" s="181" t="s">
        <v>5</v>
      </c>
      <c r="I6785" s="181" t="s">
        <v>2698</v>
      </c>
      <c r="J6785" s="181">
        <v>167700</v>
      </c>
      <c r="K6785" s="181">
        <v>1</v>
      </c>
      <c r="L6785" s="181"/>
      <c r="M6785" s="181"/>
      <c r="N6785" s="596"/>
    </row>
    <row r="6786" spans="1:14" s="158" customFormat="1" ht="18" customHeight="1" x14ac:dyDescent="0.25">
      <c r="A6786" s="181">
        <v>30418</v>
      </c>
      <c r="B6786" s="701" t="s">
        <v>9414</v>
      </c>
      <c r="C6786" s="181" t="s">
        <v>9389</v>
      </c>
      <c r="D6786" s="181" t="s">
        <v>549</v>
      </c>
      <c r="E6786" s="181" t="s">
        <v>9413</v>
      </c>
      <c r="F6786" s="181" t="s">
        <v>304</v>
      </c>
      <c r="G6786" s="181" t="s">
        <v>550</v>
      </c>
      <c r="H6786" s="181" t="s">
        <v>5</v>
      </c>
      <c r="I6786" s="181" t="s">
        <v>17615</v>
      </c>
      <c r="J6786" s="181">
        <v>160000</v>
      </c>
      <c r="K6786" s="181">
        <v>3</v>
      </c>
      <c r="L6786" s="181"/>
      <c r="M6786" s="181"/>
      <c r="N6786" s="596"/>
    </row>
    <row r="6787" spans="1:14" s="158" customFormat="1" ht="18" customHeight="1" x14ac:dyDescent="0.25">
      <c r="A6787" s="181">
        <v>29195</v>
      </c>
      <c r="B6787" s="701" t="s">
        <v>9415</v>
      </c>
      <c r="C6787" s="181" t="s">
        <v>18972</v>
      </c>
      <c r="D6787" s="181" t="s">
        <v>549</v>
      </c>
      <c r="E6787" s="181" t="s">
        <v>9416</v>
      </c>
      <c r="F6787" s="181" t="s">
        <v>304</v>
      </c>
      <c r="G6787" s="181" t="s">
        <v>1876</v>
      </c>
      <c r="H6787" s="181" t="s">
        <v>5</v>
      </c>
      <c r="I6787" s="181" t="s">
        <v>13944</v>
      </c>
      <c r="J6787" s="181">
        <v>173040</v>
      </c>
      <c r="K6787" s="181">
        <v>2</v>
      </c>
      <c r="L6787" s="181"/>
      <c r="M6787" s="181"/>
      <c r="N6787" s="596"/>
    </row>
    <row r="6788" spans="1:14" s="158" customFormat="1" ht="18" customHeight="1" x14ac:dyDescent="0.25">
      <c r="A6788" s="181">
        <v>15332</v>
      </c>
      <c r="B6788" s="701" t="s">
        <v>16105</v>
      </c>
      <c r="C6788" s="181" t="s">
        <v>11880</v>
      </c>
      <c r="D6788" s="181" t="s">
        <v>16106</v>
      </c>
      <c r="E6788" s="181" t="s">
        <v>9309</v>
      </c>
      <c r="F6788" s="181" t="s">
        <v>304</v>
      </c>
      <c r="G6788" s="181" t="s">
        <v>1572</v>
      </c>
      <c r="H6788" s="181" t="s">
        <v>5</v>
      </c>
      <c r="I6788" s="181" t="s">
        <v>604</v>
      </c>
      <c r="J6788" s="181">
        <v>39180</v>
      </c>
      <c r="K6788" s="181">
        <v>2</v>
      </c>
      <c r="L6788" s="181"/>
      <c r="M6788" s="181"/>
      <c r="N6788" s="596"/>
    </row>
    <row r="6789" spans="1:14" s="158" customFormat="1" ht="18" customHeight="1" x14ac:dyDescent="0.25">
      <c r="A6789" s="181">
        <v>15330</v>
      </c>
      <c r="B6789" s="701" t="s">
        <v>16107</v>
      </c>
      <c r="C6789" s="181" t="s">
        <v>9383</v>
      </c>
      <c r="D6789" s="181" t="s">
        <v>16108</v>
      </c>
      <c r="E6789" s="181" t="s">
        <v>9309</v>
      </c>
      <c r="F6789" s="181" t="s">
        <v>304</v>
      </c>
      <c r="G6789" s="181" t="s">
        <v>1572</v>
      </c>
      <c r="H6789" s="181" t="s">
        <v>5</v>
      </c>
      <c r="I6789" s="181" t="s">
        <v>604</v>
      </c>
      <c r="J6789" s="181">
        <v>39180</v>
      </c>
      <c r="K6789" s="181">
        <v>2</v>
      </c>
      <c r="L6789" s="181"/>
      <c r="M6789" s="181"/>
      <c r="N6789" s="596"/>
    </row>
    <row r="6790" spans="1:14" s="158" customFormat="1" ht="18" customHeight="1" x14ac:dyDescent="0.25">
      <c r="A6790" s="181">
        <v>15329</v>
      </c>
      <c r="B6790" s="701" t="s">
        <v>16109</v>
      </c>
      <c r="C6790" s="181" t="s">
        <v>16110</v>
      </c>
      <c r="D6790" s="181" t="s">
        <v>16111</v>
      </c>
      <c r="E6790" s="181" t="s">
        <v>9309</v>
      </c>
      <c r="F6790" s="181" t="s">
        <v>304</v>
      </c>
      <c r="G6790" s="181" t="s">
        <v>1572</v>
      </c>
      <c r="H6790" s="181" t="s">
        <v>5</v>
      </c>
      <c r="I6790" s="181" t="s">
        <v>604</v>
      </c>
      <c r="J6790" s="181">
        <v>39180</v>
      </c>
      <c r="K6790" s="181">
        <v>2</v>
      </c>
      <c r="L6790" s="181"/>
      <c r="M6790" s="181"/>
      <c r="N6790" s="596"/>
    </row>
    <row r="6791" spans="1:14" s="158" customFormat="1" ht="18" customHeight="1" x14ac:dyDescent="0.25">
      <c r="A6791" s="181">
        <v>29188</v>
      </c>
      <c r="B6791" s="701">
        <v>39077</v>
      </c>
      <c r="C6791" s="181" t="s">
        <v>11488</v>
      </c>
      <c r="D6791" s="181" t="s">
        <v>16112</v>
      </c>
      <c r="E6791" s="181" t="s">
        <v>8872</v>
      </c>
      <c r="F6791" s="181" t="s">
        <v>304</v>
      </c>
      <c r="G6791" s="181" t="s">
        <v>567</v>
      </c>
      <c r="H6791" s="181" t="s">
        <v>5</v>
      </c>
      <c r="I6791" s="181" t="s">
        <v>11489</v>
      </c>
      <c r="J6791" s="181">
        <v>20950</v>
      </c>
      <c r="K6791" s="181">
        <v>8</v>
      </c>
      <c r="L6791" s="181"/>
      <c r="M6791" s="181"/>
      <c r="N6791" s="596"/>
    </row>
    <row r="6792" spans="1:14" s="158" customFormat="1" ht="18" customHeight="1" x14ac:dyDescent="0.25">
      <c r="A6792" s="181">
        <v>14681</v>
      </c>
      <c r="B6792" s="701" t="s">
        <v>17316</v>
      </c>
      <c r="C6792" s="181" t="s">
        <v>11879</v>
      </c>
      <c r="D6792" s="181" t="s">
        <v>561</v>
      </c>
      <c r="E6792" s="181" t="s">
        <v>9280</v>
      </c>
      <c r="F6792" s="181" t="s">
        <v>304</v>
      </c>
      <c r="G6792" s="181" t="s">
        <v>309</v>
      </c>
      <c r="H6792" s="181" t="s">
        <v>5</v>
      </c>
      <c r="I6792" s="181" t="s">
        <v>604</v>
      </c>
      <c r="J6792" s="181">
        <v>3660</v>
      </c>
      <c r="K6792" s="181">
        <v>34</v>
      </c>
      <c r="L6792" s="181"/>
      <c r="M6792" s="181"/>
      <c r="N6792" s="596"/>
    </row>
    <row r="6793" spans="1:14" s="158" customFormat="1" ht="18" customHeight="1" x14ac:dyDescent="0.25">
      <c r="A6793" s="181">
        <v>15840</v>
      </c>
      <c r="B6793" s="701" t="s">
        <v>16113</v>
      </c>
      <c r="C6793" s="181" t="s">
        <v>16114</v>
      </c>
      <c r="D6793" s="181" t="s">
        <v>565</v>
      </c>
      <c r="E6793" s="181" t="s">
        <v>16115</v>
      </c>
      <c r="F6793" s="181" t="s">
        <v>304</v>
      </c>
      <c r="G6793" s="181" t="s">
        <v>718</v>
      </c>
      <c r="H6793" s="181" t="s">
        <v>5</v>
      </c>
      <c r="I6793" s="181" t="s">
        <v>16116</v>
      </c>
      <c r="J6793" s="181">
        <v>4320</v>
      </c>
      <c r="K6793" s="181">
        <v>6</v>
      </c>
      <c r="L6793" s="181"/>
      <c r="M6793" s="181"/>
      <c r="N6793" s="596"/>
    </row>
    <row r="6794" spans="1:14" s="158" customFormat="1" ht="18" customHeight="1" x14ac:dyDescent="0.25">
      <c r="A6794" s="181">
        <v>65158</v>
      </c>
      <c r="B6794" s="701" t="s">
        <v>16117</v>
      </c>
      <c r="C6794" s="181" t="s">
        <v>16118</v>
      </c>
      <c r="D6794" s="181" t="s">
        <v>565</v>
      </c>
      <c r="E6794" s="181" t="s">
        <v>16119</v>
      </c>
      <c r="F6794" s="181" t="s">
        <v>304</v>
      </c>
      <c r="G6794" s="181" t="s">
        <v>718</v>
      </c>
      <c r="H6794" s="181" t="s">
        <v>5</v>
      </c>
      <c r="I6794" s="181" t="s">
        <v>9384</v>
      </c>
      <c r="J6794" s="181">
        <v>3980</v>
      </c>
      <c r="K6794" s="181">
        <v>5</v>
      </c>
      <c r="L6794" s="181"/>
      <c r="M6794" s="181"/>
      <c r="N6794" s="596"/>
    </row>
    <row r="6795" spans="1:14" s="158" customFormat="1" ht="18" customHeight="1" x14ac:dyDescent="0.25">
      <c r="A6795" s="181">
        <v>48951</v>
      </c>
      <c r="B6795" s="701">
        <v>10840</v>
      </c>
      <c r="C6795" s="181" t="s">
        <v>11181</v>
      </c>
      <c r="D6795" s="181" t="s">
        <v>11182</v>
      </c>
      <c r="E6795" s="181" t="s">
        <v>11183</v>
      </c>
      <c r="F6795" s="181" t="s">
        <v>304</v>
      </c>
      <c r="G6795" s="181" t="s">
        <v>1874</v>
      </c>
      <c r="H6795" s="181" t="s">
        <v>5</v>
      </c>
      <c r="I6795" s="181" t="s">
        <v>2609</v>
      </c>
      <c r="J6795" s="181">
        <v>5380</v>
      </c>
      <c r="K6795" s="181">
        <v>89</v>
      </c>
      <c r="L6795" s="181"/>
      <c r="M6795" s="181"/>
      <c r="N6795" s="596"/>
    </row>
    <row r="6796" spans="1:14" s="158" customFormat="1" ht="18" customHeight="1" x14ac:dyDescent="0.25">
      <c r="A6796" s="181">
        <v>30916</v>
      </c>
      <c r="B6796" s="701" t="s">
        <v>17317</v>
      </c>
      <c r="C6796" s="181" t="s">
        <v>9246</v>
      </c>
      <c r="D6796" s="181" t="s">
        <v>17318</v>
      </c>
      <c r="E6796" s="181" t="s">
        <v>9280</v>
      </c>
      <c r="F6796" s="181" t="s">
        <v>304</v>
      </c>
      <c r="G6796" s="181" t="s">
        <v>718</v>
      </c>
      <c r="H6796" s="181" t="s">
        <v>5</v>
      </c>
      <c r="I6796" s="181" t="s">
        <v>8657</v>
      </c>
      <c r="J6796" s="181">
        <v>7400</v>
      </c>
      <c r="K6796" s="181">
        <v>35</v>
      </c>
      <c r="L6796" s="181"/>
      <c r="M6796" s="181"/>
      <c r="N6796" s="596"/>
    </row>
    <row r="6797" spans="1:14" s="158" customFormat="1" ht="18" customHeight="1" x14ac:dyDescent="0.25">
      <c r="A6797" s="181">
        <v>29186</v>
      </c>
      <c r="B6797" s="701">
        <v>39074</v>
      </c>
      <c r="C6797" s="181" t="s">
        <v>18973</v>
      </c>
      <c r="D6797" s="181" t="s">
        <v>18974</v>
      </c>
      <c r="E6797" s="181" t="s">
        <v>8872</v>
      </c>
      <c r="F6797" s="181" t="s">
        <v>304</v>
      </c>
      <c r="G6797" s="181" t="s">
        <v>567</v>
      </c>
      <c r="H6797" s="181" t="s">
        <v>5</v>
      </c>
      <c r="I6797" s="181" t="s">
        <v>18975</v>
      </c>
      <c r="J6797" s="181">
        <v>15300</v>
      </c>
      <c r="K6797" s="181">
        <v>3</v>
      </c>
      <c r="L6797" s="181"/>
      <c r="M6797" s="181"/>
      <c r="N6797" s="596"/>
    </row>
    <row r="6798" spans="1:14" s="158" customFormat="1" ht="18" customHeight="1" x14ac:dyDescent="0.25">
      <c r="A6798" s="181">
        <v>23909</v>
      </c>
      <c r="B6798" s="701">
        <v>39291</v>
      </c>
      <c r="C6798" s="181" t="s">
        <v>10792</v>
      </c>
      <c r="D6798" s="181" t="s">
        <v>6627</v>
      </c>
      <c r="E6798" s="181" t="s">
        <v>10793</v>
      </c>
      <c r="F6798" s="181" t="s">
        <v>304</v>
      </c>
      <c r="G6798" s="181" t="s">
        <v>567</v>
      </c>
      <c r="H6798" s="181" t="s">
        <v>5</v>
      </c>
      <c r="I6798" s="181" t="s">
        <v>983</v>
      </c>
      <c r="J6798" s="181">
        <v>21570</v>
      </c>
      <c r="K6798" s="181">
        <v>115</v>
      </c>
      <c r="L6798" s="181"/>
      <c r="M6798" s="181"/>
      <c r="N6798" s="596"/>
    </row>
    <row r="6799" spans="1:14" s="158" customFormat="1" ht="18" customHeight="1" x14ac:dyDescent="0.25">
      <c r="A6799" s="181">
        <v>25934</v>
      </c>
      <c r="B6799" s="701">
        <v>39006</v>
      </c>
      <c r="C6799" s="181" t="s">
        <v>11897</v>
      </c>
      <c r="D6799" s="181" t="s">
        <v>6627</v>
      </c>
      <c r="E6799" s="181" t="s">
        <v>9292</v>
      </c>
      <c r="F6799" s="181" t="s">
        <v>304</v>
      </c>
      <c r="G6799" s="181" t="s">
        <v>567</v>
      </c>
      <c r="H6799" s="181" t="s">
        <v>5</v>
      </c>
      <c r="I6799" s="181" t="s">
        <v>13954</v>
      </c>
      <c r="J6799" s="181">
        <v>44360</v>
      </c>
      <c r="K6799" s="181">
        <v>31</v>
      </c>
      <c r="L6799" s="181"/>
      <c r="M6799" s="181"/>
      <c r="N6799" s="596"/>
    </row>
    <row r="6800" spans="1:14" s="158" customFormat="1" ht="18" customHeight="1" x14ac:dyDescent="0.25">
      <c r="A6800" s="181">
        <v>3363</v>
      </c>
      <c r="B6800" s="701" t="s">
        <v>16120</v>
      </c>
      <c r="C6800" s="181" t="s">
        <v>9408</v>
      </c>
      <c r="D6800" s="181" t="s">
        <v>6627</v>
      </c>
      <c r="E6800" s="181" t="s">
        <v>9292</v>
      </c>
      <c r="F6800" s="181" t="s">
        <v>304</v>
      </c>
      <c r="G6800" s="181" t="s">
        <v>16121</v>
      </c>
      <c r="H6800" s="181" t="s">
        <v>14</v>
      </c>
      <c r="I6800" s="181" t="s">
        <v>8872</v>
      </c>
      <c r="J6800" s="181">
        <v>42800</v>
      </c>
      <c r="K6800" s="181">
        <v>24</v>
      </c>
      <c r="L6800" s="181"/>
      <c r="M6800" s="181"/>
      <c r="N6800" s="596"/>
    </row>
    <row r="6801" spans="1:14" s="158" customFormat="1" ht="18" customHeight="1" x14ac:dyDescent="0.25">
      <c r="A6801" s="181">
        <v>29714</v>
      </c>
      <c r="B6801" s="701">
        <v>37266</v>
      </c>
      <c r="C6801" s="181" t="s">
        <v>16122</v>
      </c>
      <c r="D6801" s="181" t="s">
        <v>6627</v>
      </c>
      <c r="E6801" s="181" t="s">
        <v>9398</v>
      </c>
      <c r="F6801" s="181" t="s">
        <v>304</v>
      </c>
      <c r="G6801" s="181" t="s">
        <v>567</v>
      </c>
      <c r="H6801" s="181" t="s">
        <v>5</v>
      </c>
      <c r="I6801" s="181" t="s">
        <v>16123</v>
      </c>
      <c r="J6801" s="181">
        <v>44950</v>
      </c>
      <c r="K6801" s="181">
        <v>4</v>
      </c>
      <c r="L6801" s="181"/>
      <c r="M6801" s="181"/>
      <c r="N6801" s="596"/>
    </row>
    <row r="6802" spans="1:14" s="158" customFormat="1" ht="18" customHeight="1" x14ac:dyDescent="0.25">
      <c r="A6802" s="181">
        <v>27860</v>
      </c>
      <c r="B6802" s="701">
        <v>39363</v>
      </c>
      <c r="C6802" s="181" t="s">
        <v>9013</v>
      </c>
      <c r="D6802" s="181" t="s">
        <v>6627</v>
      </c>
      <c r="E6802" s="181" t="s">
        <v>9804</v>
      </c>
      <c r="F6802" s="181" t="s">
        <v>304</v>
      </c>
      <c r="G6802" s="181" t="s">
        <v>567</v>
      </c>
      <c r="H6802" s="181" t="s">
        <v>5</v>
      </c>
      <c r="I6802" s="181" t="s">
        <v>1608</v>
      </c>
      <c r="J6802" s="181">
        <v>38000</v>
      </c>
      <c r="K6802" s="181">
        <v>10</v>
      </c>
      <c r="L6802" s="181"/>
      <c r="M6802" s="181"/>
      <c r="N6802" s="596"/>
    </row>
    <row r="6803" spans="1:14" s="158" customFormat="1" ht="18" customHeight="1" x14ac:dyDescent="0.25">
      <c r="A6803" s="181">
        <v>16917</v>
      </c>
      <c r="B6803" s="701">
        <v>39285</v>
      </c>
      <c r="C6803" s="181" t="s">
        <v>10794</v>
      </c>
      <c r="D6803" s="181" t="s">
        <v>578</v>
      </c>
      <c r="E6803" s="181" t="s">
        <v>9421</v>
      </c>
      <c r="F6803" s="181" t="s">
        <v>304</v>
      </c>
      <c r="G6803" s="181" t="s">
        <v>567</v>
      </c>
      <c r="H6803" s="181" t="s">
        <v>5</v>
      </c>
      <c r="I6803" s="181" t="s">
        <v>10795</v>
      </c>
      <c r="J6803" s="181">
        <v>13680</v>
      </c>
      <c r="K6803" s="181">
        <v>31</v>
      </c>
      <c r="L6803" s="181"/>
      <c r="M6803" s="181"/>
      <c r="N6803" s="596"/>
    </row>
    <row r="6804" spans="1:14" s="158" customFormat="1" ht="18" customHeight="1" x14ac:dyDescent="0.25">
      <c r="A6804" s="181">
        <v>9062</v>
      </c>
      <c r="B6804" s="701">
        <v>39288</v>
      </c>
      <c r="C6804" s="181" t="s">
        <v>9253</v>
      </c>
      <c r="D6804" s="181" t="s">
        <v>578</v>
      </c>
      <c r="E6804" s="181" t="s">
        <v>16124</v>
      </c>
      <c r="F6804" s="181" t="s">
        <v>304</v>
      </c>
      <c r="G6804" s="181" t="s">
        <v>567</v>
      </c>
      <c r="H6804" s="181" t="s">
        <v>5</v>
      </c>
      <c r="I6804" s="181" t="s">
        <v>16125</v>
      </c>
      <c r="J6804" s="181">
        <v>13680</v>
      </c>
      <c r="K6804" s="181">
        <v>306</v>
      </c>
      <c r="L6804" s="181"/>
      <c r="M6804" s="181"/>
      <c r="N6804" s="596"/>
    </row>
    <row r="6805" spans="1:14" s="158" customFormat="1" ht="18" customHeight="1" x14ac:dyDescent="0.25">
      <c r="A6805" s="181">
        <v>9287</v>
      </c>
      <c r="B6805" s="701" t="s">
        <v>16126</v>
      </c>
      <c r="C6805" s="181" t="s">
        <v>16127</v>
      </c>
      <c r="D6805" s="181" t="s">
        <v>578</v>
      </c>
      <c r="E6805" s="181" t="s">
        <v>16124</v>
      </c>
      <c r="F6805" s="181" t="s">
        <v>304</v>
      </c>
      <c r="G6805" s="181" t="s">
        <v>718</v>
      </c>
      <c r="H6805" s="181" t="s">
        <v>5</v>
      </c>
      <c r="I6805" s="181" t="s">
        <v>16128</v>
      </c>
      <c r="J6805" s="181">
        <v>9450</v>
      </c>
      <c r="K6805" s="181">
        <v>266</v>
      </c>
      <c r="L6805" s="181"/>
      <c r="M6805" s="181"/>
      <c r="N6805" s="596"/>
    </row>
    <row r="6806" spans="1:14" s="158" customFormat="1" ht="18" customHeight="1" x14ac:dyDescent="0.25">
      <c r="A6806" s="181">
        <v>23567</v>
      </c>
      <c r="B6806" s="701">
        <v>39282</v>
      </c>
      <c r="C6806" s="181" t="s">
        <v>18976</v>
      </c>
      <c r="D6806" s="181" t="s">
        <v>578</v>
      </c>
      <c r="E6806" s="181" t="s">
        <v>16124</v>
      </c>
      <c r="F6806" s="181" t="s">
        <v>304</v>
      </c>
      <c r="G6806" s="181" t="s">
        <v>567</v>
      </c>
      <c r="H6806" s="181" t="s">
        <v>5</v>
      </c>
      <c r="I6806" s="181" t="s">
        <v>18977</v>
      </c>
      <c r="J6806" s="181">
        <v>13940</v>
      </c>
      <c r="K6806" s="181">
        <v>40</v>
      </c>
      <c r="L6806" s="181"/>
      <c r="M6806" s="181"/>
      <c r="N6806" s="596"/>
    </row>
    <row r="6807" spans="1:14" s="158" customFormat="1" ht="18" customHeight="1" x14ac:dyDescent="0.25">
      <c r="A6807" s="181">
        <v>9060</v>
      </c>
      <c r="B6807" s="701">
        <v>39286</v>
      </c>
      <c r="C6807" s="181" t="s">
        <v>9067</v>
      </c>
      <c r="D6807" s="181" t="s">
        <v>578</v>
      </c>
      <c r="E6807" s="181" t="s">
        <v>18978</v>
      </c>
      <c r="F6807" s="181" t="s">
        <v>304</v>
      </c>
      <c r="G6807" s="181" t="s">
        <v>567</v>
      </c>
      <c r="H6807" s="181" t="s">
        <v>5</v>
      </c>
      <c r="I6807" s="181" t="s">
        <v>17613</v>
      </c>
      <c r="J6807" s="181">
        <v>22240</v>
      </c>
      <c r="K6807" s="181">
        <v>160</v>
      </c>
      <c r="L6807" s="181"/>
      <c r="M6807" s="181"/>
      <c r="N6807" s="596"/>
    </row>
    <row r="6808" spans="1:14" s="158" customFormat="1" ht="18" customHeight="1" x14ac:dyDescent="0.25">
      <c r="A6808" s="181">
        <v>5057</v>
      </c>
      <c r="B6808" s="701" t="s">
        <v>16129</v>
      </c>
      <c r="C6808" s="181" t="s">
        <v>12728</v>
      </c>
      <c r="D6808" s="181" t="s">
        <v>578</v>
      </c>
      <c r="E6808" s="181" t="s">
        <v>16130</v>
      </c>
      <c r="F6808" s="181" t="s">
        <v>304</v>
      </c>
      <c r="G6808" s="181" t="s">
        <v>4024</v>
      </c>
      <c r="H6808" s="181" t="s">
        <v>14</v>
      </c>
      <c r="I6808" s="181" t="s">
        <v>16131</v>
      </c>
      <c r="J6808" s="181">
        <v>13330</v>
      </c>
      <c r="K6808" s="181">
        <v>59</v>
      </c>
      <c r="L6808" s="181"/>
      <c r="M6808" s="181"/>
      <c r="N6808" s="596"/>
    </row>
    <row r="6809" spans="1:14" s="158" customFormat="1" ht="18" customHeight="1" x14ac:dyDescent="0.25">
      <c r="A6809" s="181">
        <v>9061</v>
      </c>
      <c r="B6809" s="701">
        <v>39287</v>
      </c>
      <c r="C6809" s="181" t="s">
        <v>17617</v>
      </c>
      <c r="D6809" s="181" t="s">
        <v>578</v>
      </c>
      <c r="E6809" s="181" t="s">
        <v>16130</v>
      </c>
      <c r="F6809" s="181" t="s">
        <v>304</v>
      </c>
      <c r="G6809" s="181" t="s">
        <v>567</v>
      </c>
      <c r="H6809" s="181" t="s">
        <v>5</v>
      </c>
      <c r="I6809" s="181" t="s">
        <v>17319</v>
      </c>
      <c r="J6809" s="181">
        <v>22240</v>
      </c>
      <c r="K6809" s="181">
        <v>520</v>
      </c>
      <c r="L6809" s="181"/>
      <c r="M6809" s="181"/>
      <c r="N6809" s="596"/>
    </row>
    <row r="6810" spans="1:14" s="158" customFormat="1" ht="18" customHeight="1" x14ac:dyDescent="0.25">
      <c r="A6810" s="181">
        <v>27362</v>
      </c>
      <c r="B6810" s="701">
        <v>39370</v>
      </c>
      <c r="C6810" s="181" t="s">
        <v>12720</v>
      </c>
      <c r="D6810" s="181" t="s">
        <v>578</v>
      </c>
      <c r="E6810" s="181" t="s">
        <v>10796</v>
      </c>
      <c r="F6810" s="181" t="s">
        <v>304</v>
      </c>
      <c r="G6810" s="181" t="s">
        <v>567</v>
      </c>
      <c r="H6810" s="181" t="s">
        <v>5</v>
      </c>
      <c r="I6810" s="181" t="s">
        <v>10797</v>
      </c>
      <c r="J6810" s="181">
        <v>23880</v>
      </c>
      <c r="K6810" s="181">
        <v>2</v>
      </c>
      <c r="L6810" s="181"/>
      <c r="M6810" s="181"/>
      <c r="N6810" s="596"/>
    </row>
    <row r="6811" spans="1:14" s="158" customFormat="1" ht="18" customHeight="1" x14ac:dyDescent="0.25">
      <c r="A6811" s="181">
        <v>24389</v>
      </c>
      <c r="B6811" s="701">
        <v>39265</v>
      </c>
      <c r="C6811" s="181" t="s">
        <v>18979</v>
      </c>
      <c r="D6811" s="181" t="s">
        <v>578</v>
      </c>
      <c r="E6811" s="181" t="s">
        <v>18980</v>
      </c>
      <c r="F6811" s="181" t="s">
        <v>304</v>
      </c>
      <c r="G6811" s="181" t="s">
        <v>567</v>
      </c>
      <c r="H6811" s="181" t="s">
        <v>5</v>
      </c>
      <c r="I6811" s="181" t="s">
        <v>18981</v>
      </c>
      <c r="J6811" s="181">
        <v>24770</v>
      </c>
      <c r="K6811" s="181">
        <v>5</v>
      </c>
      <c r="L6811" s="181"/>
      <c r="M6811" s="181"/>
      <c r="N6811" s="596"/>
    </row>
    <row r="6812" spans="1:14" s="158" customFormat="1" ht="18" customHeight="1" x14ac:dyDescent="0.25">
      <c r="A6812" s="181">
        <v>27289</v>
      </c>
      <c r="B6812" s="701">
        <v>39293</v>
      </c>
      <c r="C6812" s="181" t="s">
        <v>11181</v>
      </c>
      <c r="D6812" s="181" t="s">
        <v>578</v>
      </c>
      <c r="E6812" s="181" t="s">
        <v>18982</v>
      </c>
      <c r="F6812" s="181" t="s">
        <v>304</v>
      </c>
      <c r="G6812" s="181" t="s">
        <v>567</v>
      </c>
      <c r="H6812" s="181" t="s">
        <v>5</v>
      </c>
      <c r="I6812" s="181" t="s">
        <v>18983</v>
      </c>
      <c r="J6812" s="181">
        <v>23810</v>
      </c>
      <c r="K6812" s="181">
        <v>5</v>
      </c>
      <c r="L6812" s="181"/>
      <c r="M6812" s="181"/>
      <c r="N6812" s="596"/>
    </row>
    <row r="6813" spans="1:14" s="158" customFormat="1" ht="18" customHeight="1" x14ac:dyDescent="0.25">
      <c r="A6813" s="181">
        <v>11579</v>
      </c>
      <c r="B6813" s="701" t="s">
        <v>11940</v>
      </c>
      <c r="C6813" s="181" t="s">
        <v>10791</v>
      </c>
      <c r="D6813" s="181" t="s">
        <v>578</v>
      </c>
      <c r="E6813" s="181" t="s">
        <v>9422</v>
      </c>
      <c r="F6813" s="181" t="s">
        <v>304</v>
      </c>
      <c r="G6813" s="181" t="s">
        <v>4024</v>
      </c>
      <c r="H6813" s="181" t="s">
        <v>14</v>
      </c>
      <c r="I6813" s="181" t="s">
        <v>18984</v>
      </c>
      <c r="J6813" s="181">
        <v>26360</v>
      </c>
      <c r="K6813" s="181">
        <v>12</v>
      </c>
      <c r="L6813" s="181"/>
      <c r="M6813" s="181"/>
      <c r="N6813" s="596"/>
    </row>
    <row r="6814" spans="1:14" s="158" customFormat="1" ht="18" customHeight="1" x14ac:dyDescent="0.25">
      <c r="A6814" s="181">
        <v>24500</v>
      </c>
      <c r="B6814" s="701">
        <v>39026</v>
      </c>
      <c r="C6814" s="181" t="s">
        <v>10994</v>
      </c>
      <c r="D6814" s="181" t="s">
        <v>578</v>
      </c>
      <c r="E6814" s="181" t="s">
        <v>9422</v>
      </c>
      <c r="F6814" s="181" t="s">
        <v>304</v>
      </c>
      <c r="G6814" s="181" t="s">
        <v>567</v>
      </c>
      <c r="H6814" s="181" t="s">
        <v>5</v>
      </c>
      <c r="I6814" s="181" t="s">
        <v>1134</v>
      </c>
      <c r="J6814" s="181">
        <v>30550</v>
      </c>
      <c r="K6814" s="181">
        <v>10</v>
      </c>
      <c r="L6814" s="181"/>
      <c r="M6814" s="181"/>
      <c r="N6814" s="596"/>
    </row>
    <row r="6815" spans="1:14" s="158" customFormat="1" ht="18" customHeight="1" x14ac:dyDescent="0.25">
      <c r="A6815" s="181">
        <v>19244</v>
      </c>
      <c r="B6815" s="701">
        <v>39005</v>
      </c>
      <c r="C6815" s="181" t="s">
        <v>13963</v>
      </c>
      <c r="D6815" s="181" t="s">
        <v>578</v>
      </c>
      <c r="E6815" s="181" t="s">
        <v>13964</v>
      </c>
      <c r="F6815" s="181" t="s">
        <v>304</v>
      </c>
      <c r="G6815" s="181" t="s">
        <v>567</v>
      </c>
      <c r="H6815" s="181" t="s">
        <v>5</v>
      </c>
      <c r="I6815" s="181" t="s">
        <v>8704</v>
      </c>
      <c r="J6815" s="181">
        <v>23800</v>
      </c>
      <c r="K6815" s="181">
        <v>88</v>
      </c>
      <c r="L6815" s="181"/>
      <c r="M6815" s="181"/>
      <c r="N6815" s="596"/>
    </row>
    <row r="6816" spans="1:14" s="158" customFormat="1" ht="18" customHeight="1" x14ac:dyDescent="0.25">
      <c r="A6816" s="181">
        <v>18068</v>
      </c>
      <c r="B6816" s="701">
        <v>39352</v>
      </c>
      <c r="C6816" s="181" t="s">
        <v>9425</v>
      </c>
      <c r="D6816" s="181" t="s">
        <v>578</v>
      </c>
      <c r="E6816" s="181" t="s">
        <v>9426</v>
      </c>
      <c r="F6816" s="181" t="s">
        <v>304</v>
      </c>
      <c r="G6816" s="181" t="s">
        <v>567</v>
      </c>
      <c r="H6816" s="181" t="s">
        <v>5</v>
      </c>
      <c r="I6816" s="181" t="s">
        <v>9221</v>
      </c>
      <c r="J6816" s="181">
        <v>27510</v>
      </c>
      <c r="K6816" s="181">
        <v>42</v>
      </c>
      <c r="L6816" s="181"/>
      <c r="M6816" s="181"/>
      <c r="N6816" s="596"/>
    </row>
    <row r="6817" spans="1:14" s="158" customFormat="1" ht="18" customHeight="1" x14ac:dyDescent="0.25">
      <c r="A6817" s="181">
        <v>19830</v>
      </c>
      <c r="B6817" s="701" t="s">
        <v>16132</v>
      </c>
      <c r="C6817" s="181" t="s">
        <v>9207</v>
      </c>
      <c r="D6817" s="181" t="s">
        <v>578</v>
      </c>
      <c r="E6817" s="181" t="s">
        <v>9426</v>
      </c>
      <c r="F6817" s="181" t="s">
        <v>304</v>
      </c>
      <c r="G6817" s="181" t="s">
        <v>3990</v>
      </c>
      <c r="H6817" s="181" t="s">
        <v>14</v>
      </c>
      <c r="I6817" s="181" t="s">
        <v>16133</v>
      </c>
      <c r="J6817" s="181">
        <v>16970</v>
      </c>
      <c r="K6817" s="181">
        <v>9</v>
      </c>
      <c r="L6817" s="181"/>
      <c r="M6817" s="181"/>
      <c r="N6817" s="596"/>
    </row>
    <row r="6818" spans="1:14" s="158" customFormat="1" ht="18" customHeight="1" x14ac:dyDescent="0.25">
      <c r="A6818" s="181">
        <v>11093</v>
      </c>
      <c r="B6818" s="701" t="s">
        <v>16134</v>
      </c>
      <c r="C6818" s="181" t="s">
        <v>11104</v>
      </c>
      <c r="D6818" s="181" t="s">
        <v>578</v>
      </c>
      <c r="E6818" s="181" t="s">
        <v>16135</v>
      </c>
      <c r="F6818" s="181" t="s">
        <v>304</v>
      </c>
      <c r="G6818" s="181" t="s">
        <v>4024</v>
      </c>
      <c r="H6818" s="181" t="s">
        <v>14</v>
      </c>
      <c r="I6818" s="181" t="s">
        <v>1669</v>
      </c>
      <c r="J6818" s="181">
        <v>7600</v>
      </c>
      <c r="K6818" s="181">
        <v>8</v>
      </c>
      <c r="L6818" s="181"/>
      <c r="M6818" s="181"/>
      <c r="N6818" s="596"/>
    </row>
    <row r="6819" spans="1:14" s="158" customFormat="1" ht="18" customHeight="1" x14ac:dyDescent="0.25">
      <c r="A6819" s="181">
        <v>20248</v>
      </c>
      <c r="B6819" s="701">
        <v>39390</v>
      </c>
      <c r="C6819" s="181" t="s">
        <v>18985</v>
      </c>
      <c r="D6819" s="181" t="s">
        <v>578</v>
      </c>
      <c r="E6819" s="181" t="s">
        <v>16135</v>
      </c>
      <c r="F6819" s="181" t="s">
        <v>304</v>
      </c>
      <c r="G6819" s="181" t="s">
        <v>567</v>
      </c>
      <c r="H6819" s="181" t="s">
        <v>5</v>
      </c>
      <c r="I6819" s="181" t="s">
        <v>10795</v>
      </c>
      <c r="J6819" s="181">
        <v>11390</v>
      </c>
      <c r="K6819" s="181">
        <v>16</v>
      </c>
      <c r="L6819" s="181"/>
      <c r="M6819" s="181"/>
      <c r="N6819" s="596"/>
    </row>
    <row r="6820" spans="1:14" s="158" customFormat="1" ht="18" customHeight="1" x14ac:dyDescent="0.25">
      <c r="A6820" s="181">
        <v>22292</v>
      </c>
      <c r="B6820" s="701" t="s">
        <v>12729</v>
      </c>
      <c r="C6820" s="181" t="s">
        <v>11143</v>
      </c>
      <c r="D6820" s="181" t="s">
        <v>578</v>
      </c>
      <c r="E6820" s="181" t="s">
        <v>12730</v>
      </c>
      <c r="F6820" s="181" t="s">
        <v>304</v>
      </c>
      <c r="G6820" s="181" t="s">
        <v>4024</v>
      </c>
      <c r="H6820" s="181" t="s">
        <v>14</v>
      </c>
      <c r="I6820" s="181" t="s">
        <v>12731</v>
      </c>
      <c r="J6820" s="181">
        <v>20810</v>
      </c>
      <c r="K6820" s="181">
        <v>130</v>
      </c>
      <c r="L6820" s="181"/>
      <c r="M6820" s="181"/>
      <c r="N6820" s="596"/>
    </row>
    <row r="6821" spans="1:14" s="158" customFormat="1" ht="18" customHeight="1" x14ac:dyDescent="0.25">
      <c r="A6821" s="181">
        <v>23628</v>
      </c>
      <c r="B6821" s="701">
        <v>39360</v>
      </c>
      <c r="C6821" s="181" t="s">
        <v>13959</v>
      </c>
      <c r="D6821" s="181" t="s">
        <v>578</v>
      </c>
      <c r="E6821" s="181" t="s">
        <v>12730</v>
      </c>
      <c r="F6821" s="181" t="s">
        <v>304</v>
      </c>
      <c r="G6821" s="181" t="s">
        <v>567</v>
      </c>
      <c r="H6821" s="181" t="s">
        <v>5</v>
      </c>
      <c r="I6821" s="181" t="s">
        <v>12731</v>
      </c>
      <c r="J6821" s="181">
        <v>27510</v>
      </c>
      <c r="K6821" s="181">
        <v>364</v>
      </c>
      <c r="L6821" s="181"/>
      <c r="M6821" s="181"/>
      <c r="N6821" s="596"/>
    </row>
    <row r="6822" spans="1:14" s="158" customFormat="1" ht="18" customHeight="1" x14ac:dyDescent="0.25">
      <c r="A6822" s="181">
        <v>25425</v>
      </c>
      <c r="B6822" s="701">
        <v>39065</v>
      </c>
      <c r="C6822" s="181" t="s">
        <v>18986</v>
      </c>
      <c r="D6822" s="181" t="s">
        <v>578</v>
      </c>
      <c r="E6822" s="181" t="s">
        <v>18987</v>
      </c>
      <c r="F6822" s="181" t="s">
        <v>304</v>
      </c>
      <c r="G6822" s="181" t="s">
        <v>567</v>
      </c>
      <c r="H6822" s="181" t="s">
        <v>5</v>
      </c>
      <c r="I6822" s="181" t="s">
        <v>18988</v>
      </c>
      <c r="J6822" s="181">
        <v>16040</v>
      </c>
      <c r="K6822" s="181">
        <v>17</v>
      </c>
      <c r="L6822" s="181"/>
      <c r="M6822" s="181"/>
      <c r="N6822" s="596"/>
    </row>
    <row r="6823" spans="1:14" s="158" customFormat="1" ht="18" customHeight="1" x14ac:dyDescent="0.25">
      <c r="A6823" s="181">
        <v>10504</v>
      </c>
      <c r="B6823" s="701">
        <v>37261</v>
      </c>
      <c r="C6823" s="181" t="s">
        <v>9427</v>
      </c>
      <c r="D6823" s="181" t="s">
        <v>578</v>
      </c>
      <c r="E6823" s="181" t="s">
        <v>17320</v>
      </c>
      <c r="F6823" s="181" t="s">
        <v>304</v>
      </c>
      <c r="G6823" s="181" t="s">
        <v>567</v>
      </c>
      <c r="H6823" s="181" t="s">
        <v>5</v>
      </c>
      <c r="I6823" s="181" t="s">
        <v>17321</v>
      </c>
      <c r="J6823" s="181">
        <v>11250</v>
      </c>
      <c r="K6823" s="181">
        <v>23</v>
      </c>
      <c r="L6823" s="181"/>
      <c r="M6823" s="181"/>
      <c r="N6823" s="596"/>
    </row>
    <row r="6824" spans="1:14" s="158" customFormat="1" ht="18" customHeight="1" x14ac:dyDescent="0.25">
      <c r="A6824" s="181">
        <v>25426</v>
      </c>
      <c r="B6824" s="701">
        <v>39066</v>
      </c>
      <c r="C6824" s="181" t="s">
        <v>17322</v>
      </c>
      <c r="D6824" s="181" t="s">
        <v>578</v>
      </c>
      <c r="E6824" s="181" t="s">
        <v>17323</v>
      </c>
      <c r="F6824" s="181" t="s">
        <v>304</v>
      </c>
      <c r="G6824" s="181" t="s">
        <v>567</v>
      </c>
      <c r="H6824" s="181" t="s">
        <v>5</v>
      </c>
      <c r="I6824" s="181" t="s">
        <v>17324</v>
      </c>
      <c r="J6824" s="181">
        <v>27670</v>
      </c>
      <c r="K6824" s="181">
        <v>169</v>
      </c>
      <c r="L6824" s="181"/>
      <c r="M6824" s="181"/>
      <c r="N6824" s="596"/>
    </row>
    <row r="6825" spans="1:14" s="158" customFormat="1" ht="18" customHeight="1" x14ac:dyDescent="0.25">
      <c r="A6825" s="181">
        <v>28902</v>
      </c>
      <c r="B6825" s="701">
        <v>39258</v>
      </c>
      <c r="C6825" s="181" t="s">
        <v>10994</v>
      </c>
      <c r="D6825" s="181" t="s">
        <v>578</v>
      </c>
      <c r="E6825" s="181" t="s">
        <v>14434</v>
      </c>
      <c r="F6825" s="181" t="s">
        <v>304</v>
      </c>
      <c r="G6825" s="181" t="s">
        <v>567</v>
      </c>
      <c r="H6825" s="181" t="s">
        <v>5</v>
      </c>
      <c r="I6825" s="181" t="s">
        <v>14435</v>
      </c>
      <c r="J6825" s="181">
        <v>32050</v>
      </c>
      <c r="K6825" s="181">
        <v>2</v>
      </c>
      <c r="L6825" s="181"/>
      <c r="M6825" s="181"/>
      <c r="N6825" s="596"/>
    </row>
    <row r="6826" spans="1:14" s="158" customFormat="1" ht="18" customHeight="1" x14ac:dyDescent="0.25">
      <c r="A6826" s="181">
        <v>9054</v>
      </c>
      <c r="B6826" s="701">
        <v>39275</v>
      </c>
      <c r="C6826" s="181" t="s">
        <v>14436</v>
      </c>
      <c r="D6826" s="181" t="s">
        <v>578</v>
      </c>
      <c r="E6826" s="181" t="s">
        <v>14437</v>
      </c>
      <c r="F6826" s="181" t="s">
        <v>304</v>
      </c>
      <c r="G6826" s="181" t="s">
        <v>567</v>
      </c>
      <c r="H6826" s="181" t="s">
        <v>5</v>
      </c>
      <c r="I6826" s="181" t="s">
        <v>8704</v>
      </c>
      <c r="J6826" s="181">
        <v>23860</v>
      </c>
      <c r="K6826" s="181">
        <v>10</v>
      </c>
      <c r="L6826" s="181"/>
      <c r="M6826" s="181"/>
      <c r="N6826" s="596"/>
    </row>
    <row r="6827" spans="1:14" s="158" customFormat="1" ht="18" customHeight="1" x14ac:dyDescent="0.25">
      <c r="A6827" s="181">
        <v>28163</v>
      </c>
      <c r="B6827" s="701" t="s">
        <v>9423</v>
      </c>
      <c r="C6827" s="181" t="s">
        <v>18989</v>
      </c>
      <c r="D6827" s="181" t="s">
        <v>578</v>
      </c>
      <c r="E6827" s="181" t="s">
        <v>16136</v>
      </c>
      <c r="F6827" s="181" t="s">
        <v>304</v>
      </c>
      <c r="G6827" s="181" t="s">
        <v>4024</v>
      </c>
      <c r="H6827" s="181" t="s">
        <v>14</v>
      </c>
      <c r="I6827" s="181" t="s">
        <v>587</v>
      </c>
      <c r="J6827" s="181">
        <v>20210</v>
      </c>
      <c r="K6827" s="181">
        <v>35</v>
      </c>
      <c r="L6827" s="181"/>
      <c r="M6827" s="181"/>
      <c r="N6827" s="596"/>
    </row>
    <row r="6828" spans="1:14" s="158" customFormat="1" ht="18" customHeight="1" x14ac:dyDescent="0.25">
      <c r="A6828" s="181">
        <v>28164</v>
      </c>
      <c r="B6828" s="701" t="s">
        <v>16137</v>
      </c>
      <c r="C6828" s="181" t="s">
        <v>9067</v>
      </c>
      <c r="D6828" s="181" t="s">
        <v>578</v>
      </c>
      <c r="E6828" s="181" t="s">
        <v>16138</v>
      </c>
      <c r="F6828" s="181" t="s">
        <v>304</v>
      </c>
      <c r="G6828" s="181" t="s">
        <v>4024</v>
      </c>
      <c r="H6828" s="181" t="s">
        <v>14</v>
      </c>
      <c r="I6828" s="181" t="s">
        <v>2301</v>
      </c>
      <c r="J6828" s="181">
        <v>21510</v>
      </c>
      <c r="K6828" s="181">
        <v>23</v>
      </c>
      <c r="L6828" s="181"/>
      <c r="M6828" s="181"/>
      <c r="N6828" s="596"/>
    </row>
    <row r="6829" spans="1:14" s="158" customFormat="1" ht="18" customHeight="1" x14ac:dyDescent="0.25">
      <c r="A6829" s="181">
        <v>21682</v>
      </c>
      <c r="B6829" s="701" t="s">
        <v>13965</v>
      </c>
      <c r="C6829" s="181" t="s">
        <v>13966</v>
      </c>
      <c r="D6829" s="181" t="s">
        <v>4044</v>
      </c>
      <c r="E6829" s="181" t="s">
        <v>13967</v>
      </c>
      <c r="F6829" s="181" t="s">
        <v>304</v>
      </c>
      <c r="G6829" s="181" t="s">
        <v>4045</v>
      </c>
      <c r="H6829" s="181" t="s">
        <v>9</v>
      </c>
      <c r="I6829" s="181" t="s">
        <v>341</v>
      </c>
      <c r="J6829" s="181">
        <v>10930</v>
      </c>
      <c r="K6829" s="181">
        <v>104</v>
      </c>
      <c r="L6829" s="181"/>
      <c r="M6829" s="181"/>
      <c r="N6829" s="596"/>
    </row>
    <row r="6830" spans="1:14" s="158" customFormat="1" ht="18" customHeight="1" x14ac:dyDescent="0.25">
      <c r="A6830" s="181">
        <v>21552</v>
      </c>
      <c r="B6830" s="701" t="s">
        <v>13968</v>
      </c>
      <c r="C6830" s="181" t="s">
        <v>9425</v>
      </c>
      <c r="D6830" s="181" t="s">
        <v>4044</v>
      </c>
      <c r="E6830" s="181" t="s">
        <v>13969</v>
      </c>
      <c r="F6830" s="181" t="s">
        <v>304</v>
      </c>
      <c r="G6830" s="181" t="s">
        <v>4045</v>
      </c>
      <c r="H6830" s="181" t="s">
        <v>9</v>
      </c>
      <c r="I6830" s="181" t="s">
        <v>9221</v>
      </c>
      <c r="J6830" s="181">
        <v>19640</v>
      </c>
      <c r="K6830" s="181">
        <v>103</v>
      </c>
      <c r="L6830" s="181"/>
      <c r="M6830" s="181"/>
      <c r="N6830" s="596"/>
    </row>
    <row r="6831" spans="1:14" s="158" customFormat="1" ht="18" customHeight="1" x14ac:dyDescent="0.25">
      <c r="A6831" s="181">
        <v>17994</v>
      </c>
      <c r="B6831" s="701" t="s">
        <v>18990</v>
      </c>
      <c r="C6831" s="181" t="s">
        <v>18991</v>
      </c>
      <c r="D6831" s="181" t="s">
        <v>600</v>
      </c>
      <c r="E6831" s="181" t="s">
        <v>9428</v>
      </c>
      <c r="F6831" s="181" t="s">
        <v>304</v>
      </c>
      <c r="G6831" s="181" t="s">
        <v>601</v>
      </c>
      <c r="H6831" s="181" t="s">
        <v>5</v>
      </c>
      <c r="I6831" s="181" t="s">
        <v>2186</v>
      </c>
      <c r="J6831" s="181">
        <v>28390</v>
      </c>
      <c r="K6831" s="181">
        <v>53</v>
      </c>
      <c r="L6831" s="181"/>
      <c r="M6831" s="181"/>
      <c r="N6831" s="596"/>
    </row>
    <row r="6832" spans="1:14" s="158" customFormat="1" ht="18" customHeight="1" x14ac:dyDescent="0.25">
      <c r="A6832" s="181">
        <v>20484</v>
      </c>
      <c r="B6832" s="701" t="s">
        <v>18992</v>
      </c>
      <c r="C6832" s="181" t="s">
        <v>17614</v>
      </c>
      <c r="D6832" s="181" t="s">
        <v>600</v>
      </c>
      <c r="E6832" s="181" t="s">
        <v>9411</v>
      </c>
      <c r="F6832" s="181" t="s">
        <v>304</v>
      </c>
      <c r="G6832" s="181" t="s">
        <v>601</v>
      </c>
      <c r="H6832" s="181" t="s">
        <v>5</v>
      </c>
      <c r="I6832" s="181" t="s">
        <v>659</v>
      </c>
      <c r="J6832" s="181">
        <v>27530</v>
      </c>
      <c r="K6832" s="181">
        <v>37</v>
      </c>
      <c r="L6832" s="181"/>
      <c r="M6832" s="181"/>
      <c r="N6832" s="532"/>
    </row>
    <row r="6833" spans="1:14" s="158" customFormat="1" ht="18" customHeight="1" x14ac:dyDescent="0.25">
      <c r="A6833" s="181">
        <v>29407</v>
      </c>
      <c r="B6833" s="701" t="s">
        <v>13970</v>
      </c>
      <c r="C6833" s="181" t="s">
        <v>11886</v>
      </c>
      <c r="D6833" s="181" t="s">
        <v>600</v>
      </c>
      <c r="E6833" s="181" t="s">
        <v>9429</v>
      </c>
      <c r="F6833" s="181" t="s">
        <v>304</v>
      </c>
      <c r="G6833" s="181" t="s">
        <v>601</v>
      </c>
      <c r="H6833" s="181" t="s">
        <v>5</v>
      </c>
      <c r="I6833" s="181" t="s">
        <v>9430</v>
      </c>
      <c r="J6833" s="181">
        <v>33370</v>
      </c>
      <c r="K6833" s="181">
        <v>3</v>
      </c>
      <c r="L6833" s="181"/>
      <c r="M6833" s="181"/>
      <c r="N6833" s="596"/>
    </row>
    <row r="6834" spans="1:14" s="158" customFormat="1" ht="18" customHeight="1" x14ac:dyDescent="0.25">
      <c r="A6834" s="181">
        <v>20109</v>
      </c>
      <c r="B6834" s="701" t="s">
        <v>9431</v>
      </c>
      <c r="C6834" s="181" t="s">
        <v>9432</v>
      </c>
      <c r="D6834" s="181" t="s">
        <v>600</v>
      </c>
      <c r="E6834" s="181" t="s">
        <v>9433</v>
      </c>
      <c r="F6834" s="181" t="s">
        <v>304</v>
      </c>
      <c r="G6834" s="181" t="s">
        <v>601</v>
      </c>
      <c r="H6834" s="181" t="s">
        <v>5</v>
      </c>
      <c r="I6834" s="181" t="s">
        <v>18993</v>
      </c>
      <c r="J6834" s="181">
        <v>56270</v>
      </c>
      <c r="K6834" s="181">
        <v>3</v>
      </c>
      <c r="L6834" s="181"/>
      <c r="M6834" s="181"/>
      <c r="N6834" s="596"/>
    </row>
    <row r="6835" spans="1:14" s="158" customFormat="1" ht="18" customHeight="1" x14ac:dyDescent="0.25">
      <c r="A6835" s="181">
        <v>23361</v>
      </c>
      <c r="B6835" s="701" t="s">
        <v>18994</v>
      </c>
      <c r="C6835" s="181" t="s">
        <v>14436</v>
      </c>
      <c r="D6835" s="181" t="s">
        <v>600</v>
      </c>
      <c r="E6835" s="181" t="s">
        <v>18995</v>
      </c>
      <c r="F6835" s="181" t="s">
        <v>304</v>
      </c>
      <c r="G6835" s="181" t="s">
        <v>601</v>
      </c>
      <c r="H6835" s="181" t="s">
        <v>5</v>
      </c>
      <c r="I6835" s="181" t="s">
        <v>341</v>
      </c>
      <c r="J6835" s="181">
        <v>29470</v>
      </c>
      <c r="K6835" s="181">
        <v>10</v>
      </c>
      <c r="L6835" s="181"/>
      <c r="M6835" s="181"/>
      <c r="N6835" s="596"/>
    </row>
    <row r="6836" spans="1:14" s="158" customFormat="1" ht="18" customHeight="1" x14ac:dyDescent="0.25">
      <c r="A6836" s="181">
        <v>18809</v>
      </c>
      <c r="B6836" s="701" t="s">
        <v>12290</v>
      </c>
      <c r="C6836" s="181" t="s">
        <v>9353</v>
      </c>
      <c r="D6836" s="181" t="s">
        <v>600</v>
      </c>
      <c r="E6836" s="181" t="s">
        <v>9309</v>
      </c>
      <c r="F6836" s="181" t="s">
        <v>304</v>
      </c>
      <c r="G6836" s="181" t="s">
        <v>601</v>
      </c>
      <c r="H6836" s="181" t="s">
        <v>5</v>
      </c>
      <c r="I6836" s="181" t="s">
        <v>12291</v>
      </c>
      <c r="J6836" s="181">
        <v>31370</v>
      </c>
      <c r="K6836" s="181">
        <v>2</v>
      </c>
      <c r="L6836" s="181"/>
      <c r="M6836" s="181"/>
      <c r="N6836" s="596"/>
    </row>
    <row r="6837" spans="1:14" s="158" customFormat="1" ht="18" customHeight="1" x14ac:dyDescent="0.25">
      <c r="A6837" s="181">
        <v>20108</v>
      </c>
      <c r="B6837" s="701" t="s">
        <v>14571</v>
      </c>
      <c r="C6837" s="181" t="s">
        <v>12292</v>
      </c>
      <c r="D6837" s="181" t="s">
        <v>600</v>
      </c>
      <c r="E6837" s="181" t="s">
        <v>12293</v>
      </c>
      <c r="F6837" s="181" t="s">
        <v>304</v>
      </c>
      <c r="G6837" s="181" t="s">
        <v>601</v>
      </c>
      <c r="H6837" s="181" t="s">
        <v>5</v>
      </c>
      <c r="I6837" s="181" t="s">
        <v>9304</v>
      </c>
      <c r="J6837" s="181">
        <v>40580</v>
      </c>
      <c r="K6837" s="181">
        <v>2</v>
      </c>
      <c r="L6837" s="181"/>
      <c r="M6837" s="181"/>
      <c r="N6837" s="596"/>
    </row>
    <row r="6838" spans="1:14" s="158" customFormat="1" ht="18" customHeight="1" x14ac:dyDescent="0.25">
      <c r="A6838" s="181">
        <v>17500</v>
      </c>
      <c r="B6838" s="701" t="s">
        <v>9436</v>
      </c>
      <c r="C6838" s="181" t="s">
        <v>16083</v>
      </c>
      <c r="D6838" s="181" t="s">
        <v>600</v>
      </c>
      <c r="E6838" s="181" t="s">
        <v>9437</v>
      </c>
      <c r="F6838" s="181" t="s">
        <v>304</v>
      </c>
      <c r="G6838" s="181" t="s">
        <v>601</v>
      </c>
      <c r="H6838" s="181" t="s">
        <v>5</v>
      </c>
      <c r="I6838" s="181" t="s">
        <v>9201</v>
      </c>
      <c r="J6838" s="181">
        <v>30380</v>
      </c>
      <c r="K6838" s="181">
        <v>2</v>
      </c>
      <c r="L6838" s="181"/>
      <c r="M6838" s="181"/>
      <c r="N6838" s="596"/>
    </row>
    <row r="6839" spans="1:14" s="158" customFormat="1" ht="18" customHeight="1" x14ac:dyDescent="0.25">
      <c r="A6839" s="181">
        <v>78323</v>
      </c>
      <c r="B6839" s="701" t="s">
        <v>9439</v>
      </c>
      <c r="C6839" s="181" t="s">
        <v>18991</v>
      </c>
      <c r="D6839" s="181" t="s">
        <v>615</v>
      </c>
      <c r="E6839" s="181" t="s">
        <v>9441</v>
      </c>
      <c r="F6839" s="181" t="s">
        <v>304</v>
      </c>
      <c r="G6839" s="181" t="s">
        <v>601</v>
      </c>
      <c r="H6839" s="181" t="s">
        <v>5</v>
      </c>
      <c r="I6839" s="181" t="s">
        <v>2186</v>
      </c>
      <c r="J6839" s="181">
        <v>25400</v>
      </c>
      <c r="K6839" s="181">
        <v>4</v>
      </c>
      <c r="L6839" s="181"/>
      <c r="M6839" s="181"/>
      <c r="N6839" s="596"/>
    </row>
    <row r="6840" spans="1:14" s="158" customFormat="1" ht="18" customHeight="1" x14ac:dyDescent="0.25">
      <c r="A6840" s="181">
        <v>27578</v>
      </c>
      <c r="B6840" s="701" t="s">
        <v>12294</v>
      </c>
      <c r="C6840" s="181" t="s">
        <v>17614</v>
      </c>
      <c r="D6840" s="181" t="s">
        <v>615</v>
      </c>
      <c r="E6840" s="181" t="s">
        <v>12295</v>
      </c>
      <c r="F6840" s="181" t="s">
        <v>304</v>
      </c>
      <c r="G6840" s="181" t="s">
        <v>601</v>
      </c>
      <c r="H6840" s="181" t="s">
        <v>5</v>
      </c>
      <c r="I6840" s="181" t="s">
        <v>11941</v>
      </c>
      <c r="J6840" s="181">
        <v>18920</v>
      </c>
      <c r="K6840" s="181">
        <v>1</v>
      </c>
      <c r="L6840" s="181"/>
      <c r="M6840" s="181"/>
      <c r="N6840" s="596"/>
    </row>
    <row r="6841" spans="1:14" s="158" customFormat="1" ht="18" customHeight="1" x14ac:dyDescent="0.25">
      <c r="A6841" s="181">
        <v>23362</v>
      </c>
      <c r="B6841" s="701" t="s">
        <v>18996</v>
      </c>
      <c r="C6841" s="181" t="s">
        <v>11886</v>
      </c>
      <c r="D6841" s="181" t="s">
        <v>615</v>
      </c>
      <c r="E6841" s="181" t="s">
        <v>18995</v>
      </c>
      <c r="F6841" s="181" t="s">
        <v>304</v>
      </c>
      <c r="G6841" s="181" t="s">
        <v>601</v>
      </c>
      <c r="H6841" s="181" t="s">
        <v>5</v>
      </c>
      <c r="I6841" s="181" t="s">
        <v>9430</v>
      </c>
      <c r="J6841" s="181">
        <v>21250</v>
      </c>
      <c r="K6841" s="181">
        <v>2</v>
      </c>
      <c r="L6841" s="181"/>
      <c r="M6841" s="181"/>
      <c r="N6841" s="596"/>
    </row>
    <row r="6842" spans="1:14" s="158" customFormat="1" ht="18" customHeight="1" x14ac:dyDescent="0.25">
      <c r="A6842" s="181">
        <v>19332</v>
      </c>
      <c r="B6842" s="701" t="s">
        <v>18997</v>
      </c>
      <c r="C6842" s="181" t="s">
        <v>9432</v>
      </c>
      <c r="D6842" s="181" t="s">
        <v>625</v>
      </c>
      <c r="E6842" s="181" t="s">
        <v>9280</v>
      </c>
      <c r="F6842" s="181" t="s">
        <v>304</v>
      </c>
      <c r="G6842" s="181" t="s">
        <v>601</v>
      </c>
      <c r="H6842" s="181" t="s">
        <v>5</v>
      </c>
      <c r="I6842" s="181" t="s">
        <v>18998</v>
      </c>
      <c r="J6842" s="181">
        <v>28390</v>
      </c>
      <c r="K6842" s="181">
        <v>32</v>
      </c>
      <c r="L6842" s="181"/>
      <c r="M6842" s="181"/>
      <c r="N6842" s="596"/>
    </row>
    <row r="6843" spans="1:14" s="158" customFormat="1" ht="18" customHeight="1" x14ac:dyDescent="0.25">
      <c r="A6843" s="181">
        <v>6033</v>
      </c>
      <c r="B6843" s="701" t="s">
        <v>12296</v>
      </c>
      <c r="C6843" s="181" t="s">
        <v>9205</v>
      </c>
      <c r="D6843" s="181" t="s">
        <v>625</v>
      </c>
      <c r="E6843" s="181" t="s">
        <v>9280</v>
      </c>
      <c r="F6843" s="181" t="s">
        <v>304</v>
      </c>
      <c r="G6843" s="181" t="s">
        <v>601</v>
      </c>
      <c r="H6843" s="181" t="s">
        <v>5</v>
      </c>
      <c r="I6843" s="181" t="s">
        <v>12297</v>
      </c>
      <c r="J6843" s="181">
        <v>38640</v>
      </c>
      <c r="K6843" s="181">
        <v>100</v>
      </c>
      <c r="L6843" s="181"/>
      <c r="M6843" s="181"/>
      <c r="N6843" s="596"/>
    </row>
    <row r="6844" spans="1:14" s="158" customFormat="1" ht="18" customHeight="1" x14ac:dyDescent="0.25">
      <c r="A6844" s="181">
        <v>25608</v>
      </c>
      <c r="B6844" s="701" t="s">
        <v>18999</v>
      </c>
      <c r="C6844" s="181" t="s">
        <v>9313</v>
      </c>
      <c r="D6844" s="181" t="s">
        <v>625</v>
      </c>
      <c r="E6844" s="181" t="s">
        <v>9290</v>
      </c>
      <c r="F6844" s="181" t="s">
        <v>304</v>
      </c>
      <c r="G6844" s="181" t="s">
        <v>601</v>
      </c>
      <c r="H6844" s="181" t="s">
        <v>5</v>
      </c>
      <c r="I6844" s="181" t="s">
        <v>9208</v>
      </c>
      <c r="J6844" s="181">
        <v>41330</v>
      </c>
      <c r="K6844" s="181">
        <v>24</v>
      </c>
      <c r="L6844" s="181"/>
      <c r="M6844" s="181"/>
      <c r="N6844" s="596"/>
    </row>
    <row r="6845" spans="1:14" s="158" customFormat="1" ht="18" customHeight="1" x14ac:dyDescent="0.25">
      <c r="A6845" s="181">
        <v>46028</v>
      </c>
      <c r="B6845" s="701" t="s">
        <v>12298</v>
      </c>
      <c r="C6845" s="181" t="s">
        <v>12292</v>
      </c>
      <c r="D6845" s="181" t="s">
        <v>625</v>
      </c>
      <c r="E6845" s="181" t="s">
        <v>9292</v>
      </c>
      <c r="F6845" s="181" t="s">
        <v>304</v>
      </c>
      <c r="G6845" s="181" t="s">
        <v>601</v>
      </c>
      <c r="H6845" s="181" t="s">
        <v>5</v>
      </c>
      <c r="I6845" s="181" t="s">
        <v>323</v>
      </c>
      <c r="J6845" s="181">
        <v>37200</v>
      </c>
      <c r="K6845" s="181">
        <v>76</v>
      </c>
      <c r="L6845" s="181"/>
      <c r="M6845" s="181"/>
      <c r="N6845" s="596"/>
    </row>
    <row r="6846" spans="1:14" s="158" customFormat="1" ht="18" customHeight="1" x14ac:dyDescent="0.25">
      <c r="A6846" s="181">
        <v>28221</v>
      </c>
      <c r="B6846" s="701" t="s">
        <v>19000</v>
      </c>
      <c r="C6846" s="181" t="s">
        <v>9094</v>
      </c>
      <c r="D6846" s="181" t="s">
        <v>625</v>
      </c>
      <c r="E6846" s="181" t="s">
        <v>19001</v>
      </c>
      <c r="F6846" s="181" t="s">
        <v>304</v>
      </c>
      <c r="G6846" s="181" t="s">
        <v>601</v>
      </c>
      <c r="H6846" s="181" t="s">
        <v>5</v>
      </c>
      <c r="I6846" s="181" t="s">
        <v>1134</v>
      </c>
      <c r="J6846" s="181">
        <v>43480</v>
      </c>
      <c r="K6846" s="181">
        <v>2</v>
      </c>
      <c r="L6846" s="181"/>
      <c r="M6846" s="181"/>
      <c r="N6846" s="596"/>
    </row>
    <row r="6847" spans="1:14" s="158" customFormat="1" ht="18" customHeight="1" x14ac:dyDescent="0.25">
      <c r="A6847" s="181">
        <v>25342</v>
      </c>
      <c r="B6847" s="701" t="s">
        <v>9444</v>
      </c>
      <c r="C6847" s="181" t="s">
        <v>19002</v>
      </c>
      <c r="D6847" s="181" t="s">
        <v>4123</v>
      </c>
      <c r="E6847" s="181" t="s">
        <v>9445</v>
      </c>
      <c r="F6847" s="181" t="s">
        <v>304</v>
      </c>
      <c r="G6847" s="181" t="s">
        <v>601</v>
      </c>
      <c r="H6847" s="181" t="s">
        <v>5</v>
      </c>
      <c r="I6847" s="181" t="s">
        <v>1326</v>
      </c>
      <c r="J6847" s="181">
        <v>125990</v>
      </c>
      <c r="K6847" s="181">
        <v>1</v>
      </c>
      <c r="L6847" s="181"/>
      <c r="M6847" s="181"/>
      <c r="N6847" s="596"/>
    </row>
    <row r="6848" spans="1:14" s="158" customFormat="1" ht="18" customHeight="1" x14ac:dyDescent="0.25">
      <c r="A6848" s="181">
        <v>13431</v>
      </c>
      <c r="B6848" s="701" t="s">
        <v>12299</v>
      </c>
      <c r="C6848" s="181" t="s">
        <v>9443</v>
      </c>
      <c r="D6848" s="181" t="s">
        <v>4123</v>
      </c>
      <c r="E6848" s="181" t="s">
        <v>9309</v>
      </c>
      <c r="F6848" s="181" t="s">
        <v>304</v>
      </c>
      <c r="G6848" s="181" t="s">
        <v>601</v>
      </c>
      <c r="H6848" s="181" t="s">
        <v>5</v>
      </c>
      <c r="I6848" s="181" t="s">
        <v>341</v>
      </c>
      <c r="J6848" s="181">
        <v>151890</v>
      </c>
      <c r="K6848" s="181">
        <v>1</v>
      </c>
      <c r="L6848" s="181"/>
      <c r="M6848" s="181"/>
      <c r="N6848" s="596"/>
    </row>
    <row r="6849" spans="1:14" s="158" customFormat="1" ht="18" customHeight="1" x14ac:dyDescent="0.25">
      <c r="A6849" s="181">
        <v>21690</v>
      </c>
      <c r="B6849" s="701" t="s">
        <v>19003</v>
      </c>
      <c r="C6849" s="181" t="s">
        <v>19004</v>
      </c>
      <c r="D6849" s="181" t="s">
        <v>4123</v>
      </c>
      <c r="E6849" s="181" t="s">
        <v>12293</v>
      </c>
      <c r="F6849" s="181" t="s">
        <v>304</v>
      </c>
      <c r="G6849" s="181" t="s">
        <v>601</v>
      </c>
      <c r="H6849" s="181" t="s">
        <v>5</v>
      </c>
      <c r="I6849" s="181" t="s">
        <v>11941</v>
      </c>
      <c r="J6849" s="181">
        <v>148780</v>
      </c>
      <c r="K6849" s="181">
        <v>1</v>
      </c>
      <c r="L6849" s="181"/>
      <c r="M6849" s="181"/>
      <c r="N6849" s="596"/>
    </row>
    <row r="6850" spans="1:14" s="158" customFormat="1" ht="18" customHeight="1" x14ac:dyDescent="0.25">
      <c r="A6850" s="181">
        <v>25870</v>
      </c>
      <c r="B6850" s="701" t="s">
        <v>19005</v>
      </c>
      <c r="C6850" s="181" t="s">
        <v>10786</v>
      </c>
      <c r="D6850" s="181" t="s">
        <v>640</v>
      </c>
      <c r="E6850" s="181" t="s">
        <v>9290</v>
      </c>
      <c r="F6850" s="181" t="s">
        <v>304</v>
      </c>
      <c r="G6850" s="181" t="s">
        <v>601</v>
      </c>
      <c r="H6850" s="181" t="s">
        <v>5</v>
      </c>
      <c r="I6850" s="181" t="s">
        <v>9447</v>
      </c>
      <c r="J6850" s="181">
        <v>157870</v>
      </c>
      <c r="K6850" s="181">
        <v>3</v>
      </c>
      <c r="L6850" s="181"/>
      <c r="M6850" s="181"/>
      <c r="N6850" s="596"/>
    </row>
    <row r="6851" spans="1:14" s="158" customFormat="1" ht="18" customHeight="1" x14ac:dyDescent="0.25">
      <c r="A6851" s="181">
        <v>23924</v>
      </c>
      <c r="B6851" s="701" t="s">
        <v>12300</v>
      </c>
      <c r="C6851" s="181" t="s">
        <v>11898</v>
      </c>
      <c r="D6851" s="181" t="s">
        <v>640</v>
      </c>
      <c r="E6851" s="181" t="s">
        <v>9292</v>
      </c>
      <c r="F6851" s="181" t="s">
        <v>304</v>
      </c>
      <c r="G6851" s="181" t="s">
        <v>601</v>
      </c>
      <c r="H6851" s="181" t="s">
        <v>5</v>
      </c>
      <c r="I6851" s="181" t="s">
        <v>12297</v>
      </c>
      <c r="J6851" s="181">
        <v>147820</v>
      </c>
      <c r="K6851" s="181">
        <v>3</v>
      </c>
      <c r="L6851" s="181"/>
      <c r="M6851" s="181"/>
      <c r="N6851" s="596"/>
    </row>
    <row r="6852" spans="1:14" s="158" customFormat="1" ht="18" customHeight="1" x14ac:dyDescent="0.25">
      <c r="A6852" s="181">
        <v>28084</v>
      </c>
      <c r="B6852" s="701" t="s">
        <v>13971</v>
      </c>
      <c r="C6852" s="181" t="s">
        <v>12733</v>
      </c>
      <c r="D6852" s="181" t="s">
        <v>640</v>
      </c>
      <c r="E6852" s="181" t="s">
        <v>13972</v>
      </c>
      <c r="F6852" s="181" t="s">
        <v>304</v>
      </c>
      <c r="G6852" s="181" t="s">
        <v>601</v>
      </c>
      <c r="H6852" s="181" t="s">
        <v>5</v>
      </c>
      <c r="I6852" s="181" t="s">
        <v>13973</v>
      </c>
      <c r="J6852" s="181">
        <v>185260</v>
      </c>
      <c r="K6852" s="181">
        <v>3</v>
      </c>
      <c r="L6852" s="181"/>
      <c r="M6852" s="181"/>
      <c r="N6852" s="596"/>
    </row>
    <row r="6853" spans="1:14" s="158" customFormat="1" ht="18" customHeight="1" x14ac:dyDescent="0.25">
      <c r="A6853" s="181">
        <v>29870</v>
      </c>
      <c r="B6853" s="701" t="s">
        <v>13974</v>
      </c>
      <c r="C6853" s="181" t="s">
        <v>13975</v>
      </c>
      <c r="D6853" s="181" t="s">
        <v>640</v>
      </c>
      <c r="E6853" s="181" t="s">
        <v>13976</v>
      </c>
      <c r="F6853" s="181" t="s">
        <v>304</v>
      </c>
      <c r="G6853" s="181" t="s">
        <v>601</v>
      </c>
      <c r="H6853" s="181" t="s">
        <v>5</v>
      </c>
      <c r="I6853" s="181" t="s">
        <v>2698</v>
      </c>
      <c r="J6853" s="181">
        <v>161350</v>
      </c>
      <c r="K6853" s="181">
        <v>1</v>
      </c>
      <c r="L6853" s="181"/>
      <c r="M6853" s="181"/>
      <c r="N6853" s="596"/>
    </row>
    <row r="6854" spans="1:14" s="158" customFormat="1" ht="18" customHeight="1" x14ac:dyDescent="0.25">
      <c r="A6854" s="181">
        <v>23923</v>
      </c>
      <c r="B6854" s="701" t="s">
        <v>13977</v>
      </c>
      <c r="C6854" s="181" t="s">
        <v>13978</v>
      </c>
      <c r="D6854" s="181" t="s">
        <v>640</v>
      </c>
      <c r="E6854" s="181" t="s">
        <v>13979</v>
      </c>
      <c r="F6854" s="181" t="s">
        <v>304</v>
      </c>
      <c r="G6854" s="181" t="s">
        <v>601</v>
      </c>
      <c r="H6854" s="181" t="s">
        <v>5</v>
      </c>
      <c r="I6854" s="181" t="s">
        <v>1133</v>
      </c>
      <c r="J6854" s="181">
        <v>153380</v>
      </c>
      <c r="K6854" s="181">
        <v>1</v>
      </c>
      <c r="L6854" s="181"/>
      <c r="M6854" s="181"/>
      <c r="N6854" s="596"/>
    </row>
    <row r="6855" spans="1:14" s="158" customFormat="1" ht="18" customHeight="1" x14ac:dyDescent="0.25">
      <c r="A6855" s="181">
        <v>4561</v>
      </c>
      <c r="B6855" s="701" t="s">
        <v>14572</v>
      </c>
      <c r="C6855" s="181" t="s">
        <v>11740</v>
      </c>
      <c r="D6855" s="181" t="s">
        <v>655</v>
      </c>
      <c r="E6855" s="181" t="s">
        <v>9419</v>
      </c>
      <c r="F6855" s="181" t="s">
        <v>304</v>
      </c>
      <c r="G6855" s="181" t="s">
        <v>601</v>
      </c>
      <c r="H6855" s="181" t="s">
        <v>5</v>
      </c>
      <c r="I6855" s="181" t="s">
        <v>604</v>
      </c>
      <c r="J6855" s="181">
        <v>44440</v>
      </c>
      <c r="K6855" s="181">
        <v>2</v>
      </c>
      <c r="L6855" s="181"/>
      <c r="M6855" s="181"/>
      <c r="N6855" s="596"/>
    </row>
    <row r="6856" spans="1:14" s="158" customFormat="1" ht="18" customHeight="1" x14ac:dyDescent="0.25">
      <c r="A6856" s="181">
        <v>29544</v>
      </c>
      <c r="B6856" s="701" t="s">
        <v>9446</v>
      </c>
      <c r="C6856" s="181" t="s">
        <v>9383</v>
      </c>
      <c r="D6856" s="181" t="s">
        <v>655</v>
      </c>
      <c r="E6856" s="181" t="s">
        <v>9429</v>
      </c>
      <c r="F6856" s="181" t="s">
        <v>304</v>
      </c>
      <c r="G6856" s="181" t="s">
        <v>601</v>
      </c>
      <c r="H6856" s="181" t="s">
        <v>5</v>
      </c>
      <c r="I6856" s="181" t="s">
        <v>1134</v>
      </c>
      <c r="J6856" s="181">
        <v>40090</v>
      </c>
      <c r="K6856" s="181">
        <v>1</v>
      </c>
      <c r="L6856" s="181"/>
      <c r="M6856" s="181"/>
      <c r="N6856" s="596"/>
    </row>
    <row r="6857" spans="1:14" s="158" customFormat="1" ht="18" customHeight="1" x14ac:dyDescent="0.25">
      <c r="A6857" s="181">
        <v>18293</v>
      </c>
      <c r="B6857" s="701" t="s">
        <v>9449</v>
      </c>
      <c r="C6857" s="181" t="s">
        <v>9222</v>
      </c>
      <c r="D6857" s="181" t="s">
        <v>655</v>
      </c>
      <c r="E6857" s="181" t="s">
        <v>9450</v>
      </c>
      <c r="F6857" s="181" t="s">
        <v>304</v>
      </c>
      <c r="G6857" s="181" t="s">
        <v>601</v>
      </c>
      <c r="H6857" s="181" t="s">
        <v>5</v>
      </c>
      <c r="I6857" s="181" t="s">
        <v>604</v>
      </c>
      <c r="J6857" s="181">
        <v>78190</v>
      </c>
      <c r="K6857" s="181">
        <v>3</v>
      </c>
      <c r="L6857" s="181"/>
      <c r="M6857" s="181"/>
      <c r="N6857" s="596"/>
    </row>
    <row r="6858" spans="1:14" s="158" customFormat="1" ht="18" customHeight="1" x14ac:dyDescent="0.25">
      <c r="A6858" s="181">
        <v>25373</v>
      </c>
      <c r="B6858" s="701" t="s">
        <v>9451</v>
      </c>
      <c r="C6858" s="181" t="s">
        <v>9269</v>
      </c>
      <c r="D6858" s="181" t="s">
        <v>655</v>
      </c>
      <c r="E6858" s="181" t="s">
        <v>9452</v>
      </c>
      <c r="F6858" s="181" t="s">
        <v>304</v>
      </c>
      <c r="G6858" s="181" t="s">
        <v>601</v>
      </c>
      <c r="H6858" s="181" t="s">
        <v>5</v>
      </c>
      <c r="I6858" s="181" t="s">
        <v>9448</v>
      </c>
      <c r="J6858" s="181">
        <v>80180</v>
      </c>
      <c r="K6858" s="181">
        <v>2</v>
      </c>
      <c r="L6858" s="181"/>
      <c r="M6858" s="181"/>
      <c r="N6858" s="596"/>
    </row>
    <row r="6859" spans="1:14" s="158" customFormat="1" ht="18" customHeight="1" x14ac:dyDescent="0.25">
      <c r="A6859" s="181">
        <v>21689</v>
      </c>
      <c r="B6859" s="701" t="s">
        <v>9453</v>
      </c>
      <c r="C6859" s="181" t="s">
        <v>9266</v>
      </c>
      <c r="D6859" s="181" t="s">
        <v>655</v>
      </c>
      <c r="E6859" s="181" t="s">
        <v>9309</v>
      </c>
      <c r="F6859" s="181" t="s">
        <v>304</v>
      </c>
      <c r="G6859" s="181" t="s">
        <v>601</v>
      </c>
      <c r="H6859" s="181" t="s">
        <v>5</v>
      </c>
      <c r="I6859" s="181" t="s">
        <v>7547</v>
      </c>
      <c r="J6859" s="181">
        <v>49270</v>
      </c>
      <c r="K6859" s="181">
        <v>1</v>
      </c>
      <c r="L6859" s="181"/>
      <c r="M6859" s="181"/>
      <c r="N6859" s="596"/>
    </row>
    <row r="6860" spans="1:14" s="158" customFormat="1" ht="18" customHeight="1" x14ac:dyDescent="0.25">
      <c r="A6860" s="181">
        <v>20111</v>
      </c>
      <c r="B6860" s="701" t="s">
        <v>9454</v>
      </c>
      <c r="C6860" s="181" t="s">
        <v>9225</v>
      </c>
      <c r="D6860" s="181" t="s">
        <v>655</v>
      </c>
      <c r="E6860" s="181" t="s">
        <v>9455</v>
      </c>
      <c r="F6860" s="181" t="s">
        <v>304</v>
      </c>
      <c r="G6860" s="181" t="s">
        <v>601</v>
      </c>
      <c r="H6860" s="181" t="s">
        <v>5</v>
      </c>
      <c r="I6860" s="181" t="s">
        <v>9456</v>
      </c>
      <c r="J6860" s="181">
        <v>59900</v>
      </c>
      <c r="K6860" s="181">
        <v>3</v>
      </c>
      <c r="L6860" s="181"/>
      <c r="M6860" s="181"/>
      <c r="N6860" s="596"/>
    </row>
    <row r="6861" spans="1:14" s="158" customFormat="1" ht="18" customHeight="1" x14ac:dyDescent="0.25">
      <c r="A6861" s="181">
        <v>10326</v>
      </c>
      <c r="B6861" s="701" t="s">
        <v>12301</v>
      </c>
      <c r="C6861" s="181" t="s">
        <v>11898</v>
      </c>
      <c r="D6861" s="181" t="s">
        <v>655</v>
      </c>
      <c r="E6861" s="181" t="s">
        <v>9457</v>
      </c>
      <c r="F6861" s="181" t="s">
        <v>304</v>
      </c>
      <c r="G6861" s="181" t="s">
        <v>601</v>
      </c>
      <c r="H6861" s="181" t="s">
        <v>5</v>
      </c>
      <c r="I6861" s="181" t="s">
        <v>604</v>
      </c>
      <c r="J6861" s="181">
        <v>34860</v>
      </c>
      <c r="K6861" s="181">
        <v>20</v>
      </c>
      <c r="L6861" s="181"/>
      <c r="M6861" s="181"/>
      <c r="N6861" s="596"/>
    </row>
    <row r="6862" spans="1:14" s="158" customFormat="1" ht="18" customHeight="1" x14ac:dyDescent="0.25">
      <c r="A6862" s="181">
        <v>26042</v>
      </c>
      <c r="B6862" s="701" t="s">
        <v>19006</v>
      </c>
      <c r="C6862" s="181" t="s">
        <v>12302</v>
      </c>
      <c r="D6862" s="181" t="s">
        <v>655</v>
      </c>
      <c r="E6862" s="181" t="s">
        <v>19007</v>
      </c>
      <c r="F6862" s="181" t="s">
        <v>304</v>
      </c>
      <c r="G6862" s="181" t="s">
        <v>601</v>
      </c>
      <c r="H6862" s="181" t="s">
        <v>5</v>
      </c>
      <c r="I6862" s="181" t="s">
        <v>9281</v>
      </c>
      <c r="J6862" s="181">
        <v>51790</v>
      </c>
      <c r="K6862" s="181">
        <v>16</v>
      </c>
      <c r="L6862" s="181"/>
      <c r="M6862" s="181"/>
      <c r="N6862" s="596"/>
    </row>
    <row r="6863" spans="1:14" s="158" customFormat="1" ht="18" customHeight="1" x14ac:dyDescent="0.25">
      <c r="A6863" s="181">
        <v>4562</v>
      </c>
      <c r="B6863" s="701" t="s">
        <v>19008</v>
      </c>
      <c r="C6863" s="181" t="s">
        <v>9329</v>
      </c>
      <c r="D6863" s="181" t="s">
        <v>660</v>
      </c>
      <c r="E6863" s="181" t="s">
        <v>9419</v>
      </c>
      <c r="F6863" s="181" t="s">
        <v>304</v>
      </c>
      <c r="G6863" s="181" t="s">
        <v>601</v>
      </c>
      <c r="H6863" s="181" t="s">
        <v>5</v>
      </c>
      <c r="I6863" s="181" t="s">
        <v>604</v>
      </c>
      <c r="J6863" s="181">
        <v>49270</v>
      </c>
      <c r="K6863" s="181">
        <v>2</v>
      </c>
      <c r="L6863" s="181"/>
      <c r="M6863" s="181"/>
      <c r="N6863" s="596"/>
    </row>
    <row r="6864" spans="1:14" s="158" customFormat="1" ht="18" customHeight="1" x14ac:dyDescent="0.25">
      <c r="A6864" s="181">
        <v>29545</v>
      </c>
      <c r="B6864" s="701" t="s">
        <v>9458</v>
      </c>
      <c r="C6864" s="181" t="s">
        <v>13975</v>
      </c>
      <c r="D6864" s="181" t="s">
        <v>660</v>
      </c>
      <c r="E6864" s="181" t="s">
        <v>9429</v>
      </c>
      <c r="F6864" s="181" t="s">
        <v>304</v>
      </c>
      <c r="G6864" s="181" t="s">
        <v>601</v>
      </c>
      <c r="H6864" s="181" t="s">
        <v>5</v>
      </c>
      <c r="I6864" s="181" t="s">
        <v>9497</v>
      </c>
      <c r="J6864" s="181">
        <v>41330</v>
      </c>
      <c r="K6864" s="181">
        <v>1</v>
      </c>
      <c r="L6864" s="181"/>
      <c r="M6864" s="181"/>
      <c r="N6864" s="596"/>
    </row>
    <row r="6865" spans="1:14" s="158" customFormat="1" ht="18" customHeight="1" x14ac:dyDescent="0.25">
      <c r="A6865" s="181">
        <v>18294</v>
      </c>
      <c r="B6865" s="701" t="s">
        <v>13980</v>
      </c>
      <c r="C6865" s="181" t="s">
        <v>13981</v>
      </c>
      <c r="D6865" s="181" t="s">
        <v>660</v>
      </c>
      <c r="E6865" s="181" t="s">
        <v>9450</v>
      </c>
      <c r="F6865" s="181" t="s">
        <v>304</v>
      </c>
      <c r="G6865" s="181" t="s">
        <v>601</v>
      </c>
      <c r="H6865" s="181" t="s">
        <v>5</v>
      </c>
      <c r="I6865" s="181" t="s">
        <v>1133</v>
      </c>
      <c r="J6865" s="181">
        <v>83170</v>
      </c>
      <c r="K6865" s="181">
        <v>3</v>
      </c>
      <c r="L6865" s="181"/>
      <c r="M6865" s="181"/>
      <c r="N6865" s="596"/>
    </row>
    <row r="6866" spans="1:14" s="158" customFormat="1" ht="18" customHeight="1" x14ac:dyDescent="0.25">
      <c r="A6866" s="181">
        <v>25378</v>
      </c>
      <c r="B6866" s="701" t="s">
        <v>12303</v>
      </c>
      <c r="C6866" s="181" t="s">
        <v>9395</v>
      </c>
      <c r="D6866" s="181" t="s">
        <v>660</v>
      </c>
      <c r="E6866" s="181" t="s">
        <v>12304</v>
      </c>
      <c r="F6866" s="181" t="s">
        <v>304</v>
      </c>
      <c r="G6866" s="181" t="s">
        <v>601</v>
      </c>
      <c r="H6866" s="181" t="s">
        <v>5</v>
      </c>
      <c r="I6866" s="181" t="s">
        <v>2698</v>
      </c>
      <c r="J6866" s="181">
        <v>80180</v>
      </c>
      <c r="K6866" s="181">
        <v>3</v>
      </c>
      <c r="L6866" s="181"/>
      <c r="M6866" s="181"/>
      <c r="N6866" s="596"/>
    </row>
    <row r="6867" spans="1:14" s="158" customFormat="1" ht="18" customHeight="1" x14ac:dyDescent="0.25">
      <c r="A6867" s="181">
        <v>21688</v>
      </c>
      <c r="B6867" s="701" t="s">
        <v>19009</v>
      </c>
      <c r="C6867" s="181" t="s">
        <v>19010</v>
      </c>
      <c r="D6867" s="181" t="s">
        <v>660</v>
      </c>
      <c r="E6867" s="181" t="s">
        <v>9309</v>
      </c>
      <c r="F6867" s="181" t="s">
        <v>304</v>
      </c>
      <c r="G6867" s="181" t="s">
        <v>601</v>
      </c>
      <c r="H6867" s="181" t="s">
        <v>5</v>
      </c>
      <c r="I6867" s="181" t="s">
        <v>7547</v>
      </c>
      <c r="J6867" s="181">
        <v>50800</v>
      </c>
      <c r="K6867" s="181">
        <v>2</v>
      </c>
      <c r="L6867" s="181"/>
      <c r="M6867" s="181"/>
      <c r="N6867" s="596"/>
    </row>
    <row r="6868" spans="1:14" s="158" customFormat="1" ht="18" customHeight="1" x14ac:dyDescent="0.25">
      <c r="A6868" s="181">
        <v>20110</v>
      </c>
      <c r="B6868" s="701" t="s">
        <v>19011</v>
      </c>
      <c r="C6868" s="181" t="s">
        <v>9279</v>
      </c>
      <c r="D6868" s="181" t="s">
        <v>660</v>
      </c>
      <c r="E6868" s="181" t="s">
        <v>9455</v>
      </c>
      <c r="F6868" s="181" t="s">
        <v>304</v>
      </c>
      <c r="G6868" s="181" t="s">
        <v>601</v>
      </c>
      <c r="H6868" s="181" t="s">
        <v>5</v>
      </c>
      <c r="I6868" s="181" t="s">
        <v>9456</v>
      </c>
      <c r="J6868" s="181">
        <v>59900</v>
      </c>
      <c r="K6868" s="181">
        <v>1</v>
      </c>
      <c r="L6868" s="181"/>
      <c r="M6868" s="181"/>
      <c r="N6868" s="596"/>
    </row>
    <row r="6869" spans="1:14" s="158" customFormat="1" ht="18" customHeight="1" x14ac:dyDescent="0.25">
      <c r="A6869" s="181">
        <v>10403</v>
      </c>
      <c r="B6869" s="701" t="s">
        <v>9459</v>
      </c>
      <c r="C6869" s="181" t="s">
        <v>9266</v>
      </c>
      <c r="D6869" s="181" t="s">
        <v>660</v>
      </c>
      <c r="E6869" s="181" t="s">
        <v>9457</v>
      </c>
      <c r="F6869" s="181" t="s">
        <v>304</v>
      </c>
      <c r="G6869" s="181" t="s">
        <v>601</v>
      </c>
      <c r="H6869" s="181" t="s">
        <v>5</v>
      </c>
      <c r="I6869" s="181" t="s">
        <v>604</v>
      </c>
      <c r="J6869" s="181">
        <v>33810</v>
      </c>
      <c r="K6869" s="181">
        <v>23</v>
      </c>
      <c r="L6869" s="181"/>
      <c r="M6869" s="181"/>
      <c r="N6869" s="596" t="s">
        <v>280</v>
      </c>
    </row>
    <row r="6870" spans="1:14" s="158" customFormat="1" ht="18" customHeight="1" x14ac:dyDescent="0.25">
      <c r="A6870" s="181">
        <v>26043</v>
      </c>
      <c r="B6870" s="701" t="s">
        <v>19012</v>
      </c>
      <c r="C6870" s="181" t="s">
        <v>9460</v>
      </c>
      <c r="D6870" s="181" t="s">
        <v>660</v>
      </c>
      <c r="E6870" s="181" t="s">
        <v>19007</v>
      </c>
      <c r="F6870" s="181" t="s">
        <v>304</v>
      </c>
      <c r="G6870" s="181" t="s">
        <v>601</v>
      </c>
      <c r="H6870" s="181" t="s">
        <v>5</v>
      </c>
      <c r="I6870" s="181" t="s">
        <v>9281</v>
      </c>
      <c r="J6870" s="181">
        <v>51790</v>
      </c>
      <c r="K6870" s="181">
        <v>13</v>
      </c>
      <c r="L6870" s="181"/>
      <c r="M6870" s="181"/>
      <c r="N6870" s="596" t="s">
        <v>291</v>
      </c>
    </row>
    <row r="6871" spans="1:14" s="158" customFormat="1" ht="18" customHeight="1" x14ac:dyDescent="0.25">
      <c r="A6871" s="181">
        <v>25384</v>
      </c>
      <c r="B6871" s="701" t="s">
        <v>9461</v>
      </c>
      <c r="C6871" s="181" t="s">
        <v>12302</v>
      </c>
      <c r="D6871" s="181" t="s">
        <v>667</v>
      </c>
      <c r="E6871" s="181" t="s">
        <v>9445</v>
      </c>
      <c r="F6871" s="181" t="s">
        <v>304</v>
      </c>
      <c r="G6871" s="181" t="s">
        <v>601</v>
      </c>
      <c r="H6871" s="181" t="s">
        <v>5</v>
      </c>
      <c r="I6871" s="181" t="s">
        <v>1326</v>
      </c>
      <c r="J6871" s="181">
        <v>125990</v>
      </c>
      <c r="K6871" s="181">
        <v>2</v>
      </c>
      <c r="L6871" s="181"/>
      <c r="M6871" s="181"/>
      <c r="N6871" s="596" t="s">
        <v>291</v>
      </c>
    </row>
    <row r="6872" spans="1:14" s="158" customFormat="1" ht="18" customHeight="1" x14ac:dyDescent="0.25">
      <c r="A6872" s="181">
        <v>18203</v>
      </c>
      <c r="B6872" s="701" t="s">
        <v>16139</v>
      </c>
      <c r="C6872" s="181" t="s">
        <v>13941</v>
      </c>
      <c r="D6872" s="181" t="s">
        <v>670</v>
      </c>
      <c r="E6872" s="181" t="s">
        <v>9419</v>
      </c>
      <c r="F6872" s="181" t="s">
        <v>304</v>
      </c>
      <c r="G6872" s="181" t="s">
        <v>601</v>
      </c>
      <c r="H6872" s="181" t="s">
        <v>5</v>
      </c>
      <c r="I6872" s="181" t="s">
        <v>604</v>
      </c>
      <c r="J6872" s="181">
        <v>22700</v>
      </c>
      <c r="K6872" s="181">
        <v>3</v>
      </c>
      <c r="L6872" s="181"/>
      <c r="M6872" s="181"/>
      <c r="N6872" s="596" t="s">
        <v>292</v>
      </c>
    </row>
    <row r="6873" spans="1:14" s="158" customFormat="1" ht="18" customHeight="1" x14ac:dyDescent="0.25">
      <c r="A6873" s="181">
        <v>18204</v>
      </c>
      <c r="B6873" s="701" t="s">
        <v>12305</v>
      </c>
      <c r="C6873" s="181" t="s">
        <v>9350</v>
      </c>
      <c r="D6873" s="181" t="s">
        <v>670</v>
      </c>
      <c r="E6873" s="181" t="s">
        <v>9280</v>
      </c>
      <c r="F6873" s="181" t="s">
        <v>304</v>
      </c>
      <c r="G6873" s="181" t="s">
        <v>601</v>
      </c>
      <c r="H6873" s="181" t="s">
        <v>5</v>
      </c>
      <c r="I6873" s="181" t="s">
        <v>604</v>
      </c>
      <c r="J6873" s="181">
        <v>22700</v>
      </c>
      <c r="K6873" s="181">
        <v>5</v>
      </c>
      <c r="L6873" s="181"/>
      <c r="M6873" s="181"/>
      <c r="N6873" s="596" t="s">
        <v>292</v>
      </c>
    </row>
    <row r="6874" spans="1:14" s="158" customFormat="1" ht="18" customHeight="1" x14ac:dyDescent="0.25">
      <c r="A6874" s="181">
        <v>19029</v>
      </c>
      <c r="B6874" s="701" t="s">
        <v>19013</v>
      </c>
      <c r="C6874" s="181" t="s">
        <v>12306</v>
      </c>
      <c r="D6874" s="181" t="s">
        <v>670</v>
      </c>
      <c r="E6874" s="181" t="s">
        <v>9309</v>
      </c>
      <c r="F6874" s="181" t="s">
        <v>304</v>
      </c>
      <c r="G6874" s="181" t="s">
        <v>601</v>
      </c>
      <c r="H6874" s="181" t="s">
        <v>5</v>
      </c>
      <c r="I6874" s="181" t="s">
        <v>12721</v>
      </c>
      <c r="J6874" s="181">
        <v>28880</v>
      </c>
      <c r="K6874" s="181">
        <v>1</v>
      </c>
      <c r="L6874" s="181"/>
      <c r="M6874" s="181"/>
      <c r="N6874" s="596" t="s">
        <v>292</v>
      </c>
    </row>
    <row r="6875" spans="1:14" s="158" customFormat="1" ht="18" customHeight="1" x14ac:dyDescent="0.25">
      <c r="A6875" s="181">
        <v>13438</v>
      </c>
      <c r="B6875" s="701" t="s">
        <v>9463</v>
      </c>
      <c r="C6875" s="181" t="s">
        <v>11104</v>
      </c>
      <c r="D6875" s="181" t="s">
        <v>677</v>
      </c>
      <c r="E6875" s="181" t="s">
        <v>9465</v>
      </c>
      <c r="F6875" s="181" t="s">
        <v>304</v>
      </c>
      <c r="G6875" s="181" t="s">
        <v>678</v>
      </c>
      <c r="H6875" s="181" t="s">
        <v>7</v>
      </c>
      <c r="I6875" s="181" t="s">
        <v>8614</v>
      </c>
      <c r="J6875" s="181">
        <v>342900</v>
      </c>
      <c r="K6875" s="181">
        <v>119</v>
      </c>
      <c r="L6875" s="181"/>
      <c r="M6875" s="181"/>
      <c r="N6875" s="596" t="s">
        <v>292</v>
      </c>
    </row>
    <row r="6876" spans="1:14" s="158" customFormat="1" ht="18" customHeight="1" x14ac:dyDescent="0.25">
      <c r="A6876" s="181">
        <v>7440</v>
      </c>
      <c r="B6876" s="701" t="s">
        <v>9466</v>
      </c>
      <c r="C6876" s="181" t="s">
        <v>9291</v>
      </c>
      <c r="D6876" s="181" t="s">
        <v>677</v>
      </c>
      <c r="E6876" s="181" t="s">
        <v>9309</v>
      </c>
      <c r="F6876" s="181" t="s">
        <v>304</v>
      </c>
      <c r="G6876" s="181" t="s">
        <v>678</v>
      </c>
      <c r="H6876" s="181" t="s">
        <v>7</v>
      </c>
      <c r="I6876" s="181" t="s">
        <v>604</v>
      </c>
      <c r="J6876" s="181">
        <v>261100</v>
      </c>
      <c r="K6876" s="181">
        <v>70</v>
      </c>
      <c r="L6876" s="181"/>
      <c r="M6876" s="181"/>
      <c r="N6876" s="596"/>
    </row>
    <row r="6877" spans="1:14" s="158" customFormat="1" ht="18" customHeight="1" x14ac:dyDescent="0.25">
      <c r="A6877" s="181">
        <v>23465</v>
      </c>
      <c r="B6877" s="701" t="s">
        <v>13984</v>
      </c>
      <c r="C6877" s="181" t="s">
        <v>9460</v>
      </c>
      <c r="D6877" s="181" t="s">
        <v>677</v>
      </c>
      <c r="E6877" s="181" t="s">
        <v>9381</v>
      </c>
      <c r="F6877" s="181" t="s">
        <v>304</v>
      </c>
      <c r="G6877" s="181" t="s">
        <v>678</v>
      </c>
      <c r="H6877" s="181" t="s">
        <v>7</v>
      </c>
      <c r="I6877" s="181" t="s">
        <v>4101</v>
      </c>
      <c r="J6877" s="181">
        <v>321130</v>
      </c>
      <c r="K6877" s="181">
        <v>300</v>
      </c>
      <c r="L6877" s="181"/>
      <c r="M6877" s="181"/>
      <c r="N6877" s="596"/>
    </row>
    <row r="6878" spans="1:14" s="158" customFormat="1" ht="18" customHeight="1" x14ac:dyDescent="0.25">
      <c r="A6878" s="181">
        <v>16898</v>
      </c>
      <c r="B6878" s="701" t="s">
        <v>9468</v>
      </c>
      <c r="C6878" s="181" t="s">
        <v>9367</v>
      </c>
      <c r="D6878" s="181" t="s">
        <v>677</v>
      </c>
      <c r="E6878" s="181" t="s">
        <v>9469</v>
      </c>
      <c r="F6878" s="181" t="s">
        <v>304</v>
      </c>
      <c r="G6878" s="181" t="s">
        <v>678</v>
      </c>
      <c r="H6878" s="181" t="s">
        <v>7</v>
      </c>
      <c r="I6878" s="181" t="s">
        <v>1326</v>
      </c>
      <c r="J6878" s="181">
        <v>262230</v>
      </c>
      <c r="K6878" s="181">
        <v>63</v>
      </c>
      <c r="L6878" s="181"/>
      <c r="M6878" s="181"/>
      <c r="N6878" s="596"/>
    </row>
    <row r="6879" spans="1:14" s="158" customFormat="1" ht="18" customHeight="1" x14ac:dyDescent="0.25">
      <c r="A6879" s="181">
        <v>13779</v>
      </c>
      <c r="B6879" s="701" t="s">
        <v>9471</v>
      </c>
      <c r="C6879" s="181" t="s">
        <v>17325</v>
      </c>
      <c r="D6879" s="181" t="s">
        <v>691</v>
      </c>
      <c r="E6879" s="181" t="s">
        <v>9472</v>
      </c>
      <c r="F6879" s="181" t="s">
        <v>304</v>
      </c>
      <c r="G6879" s="181" t="s">
        <v>678</v>
      </c>
      <c r="H6879" s="181" t="s">
        <v>7</v>
      </c>
      <c r="I6879" s="181" t="s">
        <v>12723</v>
      </c>
      <c r="J6879" s="181">
        <v>806200</v>
      </c>
      <c r="K6879" s="181">
        <v>12</v>
      </c>
      <c r="L6879" s="181"/>
      <c r="M6879" s="181"/>
      <c r="N6879" s="596"/>
    </row>
    <row r="6880" spans="1:14" s="158" customFormat="1" ht="18" customHeight="1" x14ac:dyDescent="0.25">
      <c r="A6880" s="181">
        <v>12545</v>
      </c>
      <c r="B6880" s="701" t="s">
        <v>13985</v>
      </c>
      <c r="C6880" s="181" t="s">
        <v>9313</v>
      </c>
      <c r="D6880" s="181" t="s">
        <v>698</v>
      </c>
      <c r="E6880" s="181" t="s">
        <v>9428</v>
      </c>
      <c r="F6880" s="181" t="s">
        <v>304</v>
      </c>
      <c r="G6880" s="181" t="s">
        <v>700</v>
      </c>
      <c r="H6880" s="181" t="s">
        <v>5</v>
      </c>
      <c r="I6880" s="181" t="s">
        <v>604</v>
      </c>
      <c r="J6880" s="181">
        <v>80750</v>
      </c>
      <c r="K6880" s="181">
        <v>2</v>
      </c>
      <c r="L6880" s="181"/>
      <c r="M6880" s="181"/>
      <c r="N6880" s="596"/>
    </row>
    <row r="6881" spans="1:14" s="158" customFormat="1" ht="18" customHeight="1" x14ac:dyDescent="0.25">
      <c r="A6881" s="181">
        <v>29882</v>
      </c>
      <c r="B6881" s="701" t="s">
        <v>9474</v>
      </c>
      <c r="C6881" s="181" t="s">
        <v>12306</v>
      </c>
      <c r="D6881" s="181" t="s">
        <v>698</v>
      </c>
      <c r="E6881" s="181" t="s">
        <v>9296</v>
      </c>
      <c r="F6881" s="181" t="s">
        <v>304</v>
      </c>
      <c r="G6881" s="181" t="s">
        <v>872</v>
      </c>
      <c r="H6881" s="181" t="s">
        <v>5</v>
      </c>
      <c r="I6881" s="181" t="s">
        <v>8820</v>
      </c>
      <c r="J6881" s="181">
        <v>132690</v>
      </c>
      <c r="K6881" s="181">
        <v>2</v>
      </c>
      <c r="L6881" s="181"/>
      <c r="M6881" s="181"/>
      <c r="N6881" s="596"/>
    </row>
    <row r="6882" spans="1:14" s="158" customFormat="1" ht="18" customHeight="1" x14ac:dyDescent="0.25">
      <c r="A6882" s="181">
        <v>12524</v>
      </c>
      <c r="B6882" s="701" t="s">
        <v>17326</v>
      </c>
      <c r="C6882" s="181" t="s">
        <v>9375</v>
      </c>
      <c r="D6882" s="181" t="s">
        <v>698</v>
      </c>
      <c r="E6882" s="181" t="s">
        <v>9296</v>
      </c>
      <c r="F6882" s="181" t="s">
        <v>304</v>
      </c>
      <c r="G6882" s="181" t="s">
        <v>700</v>
      </c>
      <c r="H6882" s="181" t="s">
        <v>5</v>
      </c>
      <c r="I6882" s="181" t="s">
        <v>8820</v>
      </c>
      <c r="J6882" s="181">
        <v>84650</v>
      </c>
      <c r="K6882" s="181">
        <v>11</v>
      </c>
      <c r="L6882" s="181"/>
      <c r="M6882" s="181"/>
      <c r="N6882" s="596"/>
    </row>
    <row r="6883" spans="1:14" s="158" customFormat="1" ht="18" customHeight="1" x14ac:dyDescent="0.25">
      <c r="A6883" s="181">
        <v>60069</v>
      </c>
      <c r="B6883" s="701" t="s">
        <v>16140</v>
      </c>
      <c r="C6883" s="181" t="s">
        <v>9475</v>
      </c>
      <c r="D6883" s="181" t="s">
        <v>698</v>
      </c>
      <c r="E6883" s="181" t="s">
        <v>9476</v>
      </c>
      <c r="F6883" s="181" t="s">
        <v>304</v>
      </c>
      <c r="G6883" s="181" t="s">
        <v>700</v>
      </c>
      <c r="H6883" s="181" t="s">
        <v>5</v>
      </c>
      <c r="I6883" s="181" t="s">
        <v>8614</v>
      </c>
      <c r="J6883" s="181">
        <v>87420</v>
      </c>
      <c r="K6883" s="181">
        <v>6</v>
      </c>
      <c r="L6883" s="181"/>
      <c r="M6883" s="181"/>
      <c r="N6883" s="596"/>
    </row>
    <row r="6884" spans="1:14" s="158" customFormat="1" ht="18" customHeight="1" x14ac:dyDescent="0.25">
      <c r="A6884" s="181">
        <v>69760</v>
      </c>
      <c r="B6884" s="701" t="s">
        <v>19014</v>
      </c>
      <c r="C6884" s="181" t="s">
        <v>19002</v>
      </c>
      <c r="D6884" s="181" t="s">
        <v>698</v>
      </c>
      <c r="E6884" s="181" t="s">
        <v>19015</v>
      </c>
      <c r="F6884" s="181" t="s">
        <v>304</v>
      </c>
      <c r="G6884" s="181" t="s">
        <v>700</v>
      </c>
      <c r="H6884" s="181" t="s">
        <v>5</v>
      </c>
      <c r="I6884" s="181" t="s">
        <v>19016</v>
      </c>
      <c r="J6884" s="181">
        <v>94550</v>
      </c>
      <c r="K6884" s="181">
        <v>2</v>
      </c>
      <c r="L6884" s="181"/>
      <c r="M6884" s="181"/>
      <c r="N6884" s="596"/>
    </row>
    <row r="6885" spans="1:14" s="158" customFormat="1" ht="18" customHeight="1" x14ac:dyDescent="0.25">
      <c r="A6885" s="181">
        <v>28788</v>
      </c>
      <c r="B6885" s="701" t="s">
        <v>9478</v>
      </c>
      <c r="C6885" s="181" t="s">
        <v>9380</v>
      </c>
      <c r="D6885" s="181" t="s">
        <v>706</v>
      </c>
      <c r="E6885" s="181" t="s">
        <v>9479</v>
      </c>
      <c r="F6885" s="181" t="s">
        <v>2307</v>
      </c>
      <c r="G6885" s="181" t="s">
        <v>708</v>
      </c>
      <c r="H6885" s="181" t="s">
        <v>5</v>
      </c>
      <c r="I6885" s="181" t="s">
        <v>9477</v>
      </c>
      <c r="J6885" s="181">
        <v>29250</v>
      </c>
      <c r="K6885" s="181">
        <v>5</v>
      </c>
      <c r="L6885" s="181"/>
      <c r="M6885" s="181"/>
      <c r="N6885" s="596"/>
    </row>
    <row r="6886" spans="1:14" s="158" customFormat="1" ht="18" customHeight="1" x14ac:dyDescent="0.25">
      <c r="A6886" s="181">
        <v>11040</v>
      </c>
      <c r="B6886" s="701" t="s">
        <v>16141</v>
      </c>
      <c r="C6886" s="181" t="s">
        <v>12725</v>
      </c>
      <c r="D6886" s="181" t="s">
        <v>14440</v>
      </c>
      <c r="E6886" s="181" t="s">
        <v>16142</v>
      </c>
      <c r="F6886" s="181" t="s">
        <v>304</v>
      </c>
      <c r="G6886" s="181" t="s">
        <v>138</v>
      </c>
      <c r="H6886" s="181" t="s">
        <v>7</v>
      </c>
      <c r="I6886" s="181" t="s">
        <v>710</v>
      </c>
      <c r="J6886" s="181">
        <v>19550</v>
      </c>
      <c r="K6886" s="181">
        <v>129</v>
      </c>
      <c r="L6886" s="181"/>
      <c r="M6886" s="181"/>
      <c r="N6886" s="596"/>
    </row>
    <row r="6887" spans="1:14" s="158" customFormat="1" ht="18" customHeight="1" x14ac:dyDescent="0.25">
      <c r="A6887" s="181">
        <v>24792</v>
      </c>
      <c r="B6887" s="701" t="s">
        <v>14438</v>
      </c>
      <c r="C6887" s="181" t="s">
        <v>14439</v>
      </c>
      <c r="D6887" s="181" t="s">
        <v>14440</v>
      </c>
      <c r="E6887" s="181" t="s">
        <v>9413</v>
      </c>
      <c r="F6887" s="181" t="s">
        <v>304</v>
      </c>
      <c r="G6887" s="181" t="s">
        <v>711</v>
      </c>
      <c r="H6887" s="181" t="s">
        <v>10</v>
      </c>
      <c r="I6887" s="181" t="s">
        <v>14441</v>
      </c>
      <c r="J6887" s="181">
        <v>40970</v>
      </c>
      <c r="K6887" s="181">
        <v>120</v>
      </c>
      <c r="L6887" s="181"/>
      <c r="M6887" s="181"/>
      <c r="N6887" s="596"/>
    </row>
    <row r="6888" spans="1:14" s="158" customFormat="1" ht="18" customHeight="1" x14ac:dyDescent="0.25">
      <c r="A6888" s="181">
        <v>10166</v>
      </c>
      <c r="B6888" s="701" t="s">
        <v>16143</v>
      </c>
      <c r="C6888" s="181" t="s">
        <v>11897</v>
      </c>
      <c r="D6888" s="181" t="s">
        <v>14440</v>
      </c>
      <c r="E6888" s="181" t="s">
        <v>9413</v>
      </c>
      <c r="F6888" s="181" t="s">
        <v>304</v>
      </c>
      <c r="G6888" s="181" t="s">
        <v>138</v>
      </c>
      <c r="H6888" s="181" t="s">
        <v>7</v>
      </c>
      <c r="I6888" s="181" t="s">
        <v>16144</v>
      </c>
      <c r="J6888" s="181">
        <v>22700</v>
      </c>
      <c r="K6888" s="181">
        <v>114</v>
      </c>
      <c r="L6888" s="181"/>
      <c r="M6888" s="181"/>
      <c r="N6888" s="596"/>
    </row>
    <row r="6889" spans="1:14" s="158" customFormat="1" ht="18" customHeight="1" x14ac:dyDescent="0.25">
      <c r="A6889" s="181">
        <v>46192</v>
      </c>
      <c r="B6889" s="701" t="s">
        <v>9480</v>
      </c>
      <c r="C6889" s="181" t="s">
        <v>9207</v>
      </c>
      <c r="D6889" s="181" t="s">
        <v>2310</v>
      </c>
      <c r="E6889" s="181" t="s">
        <v>9482</v>
      </c>
      <c r="F6889" s="181" t="s">
        <v>304</v>
      </c>
      <c r="G6889" s="181" t="s">
        <v>2312</v>
      </c>
      <c r="H6889" s="181" t="s">
        <v>2313</v>
      </c>
      <c r="I6889" s="181" t="s">
        <v>710</v>
      </c>
      <c r="J6889" s="181">
        <v>49450</v>
      </c>
      <c r="K6889" s="181">
        <v>4</v>
      </c>
      <c r="L6889" s="181"/>
      <c r="M6889" s="181"/>
      <c r="N6889" s="596"/>
    </row>
    <row r="6890" spans="1:14" s="158" customFormat="1" ht="18" customHeight="1" x14ac:dyDescent="0.25">
      <c r="A6890" s="181">
        <v>15843</v>
      </c>
      <c r="B6890" s="701" t="s">
        <v>9483</v>
      </c>
      <c r="C6890" s="181" t="s">
        <v>9305</v>
      </c>
      <c r="D6890" s="181" t="s">
        <v>712</v>
      </c>
      <c r="E6890" s="181" t="s">
        <v>9419</v>
      </c>
      <c r="F6890" s="181" t="s">
        <v>304</v>
      </c>
      <c r="G6890" s="181" t="s">
        <v>4024</v>
      </c>
      <c r="H6890" s="181" t="s">
        <v>14</v>
      </c>
      <c r="I6890" s="181" t="s">
        <v>604</v>
      </c>
      <c r="J6890" s="181">
        <v>2490</v>
      </c>
      <c r="K6890" s="181">
        <v>67</v>
      </c>
      <c r="L6890" s="181"/>
      <c r="M6890" s="181"/>
      <c r="N6890" s="596"/>
    </row>
    <row r="6891" spans="1:14" s="158" customFormat="1" ht="18" customHeight="1" x14ac:dyDescent="0.25">
      <c r="A6891" s="181">
        <v>8962</v>
      </c>
      <c r="B6891" s="701" t="s">
        <v>9485</v>
      </c>
      <c r="C6891" s="181" t="s">
        <v>9543</v>
      </c>
      <c r="D6891" s="181" t="s">
        <v>712</v>
      </c>
      <c r="E6891" s="181" t="s">
        <v>9349</v>
      </c>
      <c r="F6891" s="181" t="s">
        <v>304</v>
      </c>
      <c r="G6891" s="181" t="s">
        <v>4024</v>
      </c>
      <c r="H6891" s="181" t="s">
        <v>14</v>
      </c>
      <c r="I6891" s="181" t="s">
        <v>3640</v>
      </c>
      <c r="J6891" s="181">
        <v>1930</v>
      </c>
      <c r="K6891" s="181">
        <v>87</v>
      </c>
      <c r="L6891" s="181"/>
      <c r="M6891" s="181"/>
      <c r="N6891" s="596"/>
    </row>
    <row r="6892" spans="1:14" s="158" customFormat="1" ht="18" customHeight="1" x14ac:dyDescent="0.25">
      <c r="A6892" s="181">
        <v>12182</v>
      </c>
      <c r="B6892" s="701" t="s">
        <v>14442</v>
      </c>
      <c r="C6892" s="181" t="s">
        <v>13961</v>
      </c>
      <c r="D6892" s="181" t="s">
        <v>712</v>
      </c>
      <c r="E6892" s="181" t="s">
        <v>9349</v>
      </c>
      <c r="F6892" s="181" t="s">
        <v>304</v>
      </c>
      <c r="G6892" s="181" t="s">
        <v>718</v>
      </c>
      <c r="H6892" s="181" t="s">
        <v>5</v>
      </c>
      <c r="I6892" s="181" t="s">
        <v>3640</v>
      </c>
      <c r="J6892" s="181">
        <v>2820</v>
      </c>
      <c r="K6892" s="181">
        <v>72</v>
      </c>
      <c r="L6892" s="181"/>
      <c r="M6892" s="181"/>
      <c r="N6892" s="596"/>
    </row>
    <row r="6893" spans="1:14" s="158" customFormat="1" ht="18" customHeight="1" x14ac:dyDescent="0.25">
      <c r="A6893" s="181">
        <v>1493</v>
      </c>
      <c r="B6893" s="701">
        <v>39297</v>
      </c>
      <c r="C6893" s="181" t="s">
        <v>16145</v>
      </c>
      <c r="D6893" s="181" t="s">
        <v>712</v>
      </c>
      <c r="E6893" s="181" t="s">
        <v>9349</v>
      </c>
      <c r="F6893" s="181" t="s">
        <v>304</v>
      </c>
      <c r="G6893" s="181" t="s">
        <v>567</v>
      </c>
      <c r="H6893" s="181" t="s">
        <v>5</v>
      </c>
      <c r="I6893" s="181" t="s">
        <v>3640</v>
      </c>
      <c r="J6893" s="181">
        <v>4600</v>
      </c>
      <c r="K6893" s="181">
        <v>22</v>
      </c>
      <c r="L6893" s="181"/>
      <c r="M6893" s="181"/>
      <c r="N6893" s="596"/>
    </row>
    <row r="6894" spans="1:14" s="158" customFormat="1" ht="18" customHeight="1" x14ac:dyDescent="0.25">
      <c r="A6894" s="181">
        <v>28609</v>
      </c>
      <c r="B6894" s="701" t="s">
        <v>9484</v>
      </c>
      <c r="C6894" s="181" t="s">
        <v>12728</v>
      </c>
      <c r="D6894" s="181" t="s">
        <v>712</v>
      </c>
      <c r="E6894" s="181" t="s">
        <v>9349</v>
      </c>
      <c r="F6894" s="181" t="s">
        <v>304</v>
      </c>
      <c r="G6894" s="181" t="s">
        <v>601</v>
      </c>
      <c r="H6894" s="181" t="s">
        <v>5</v>
      </c>
      <c r="I6894" s="181" t="s">
        <v>3640</v>
      </c>
      <c r="J6894" s="181">
        <v>1790</v>
      </c>
      <c r="K6894" s="181">
        <v>160</v>
      </c>
      <c r="L6894" s="181"/>
      <c r="M6894" s="181"/>
      <c r="N6894" s="596"/>
    </row>
    <row r="6895" spans="1:14" s="158" customFormat="1" ht="18" customHeight="1" x14ac:dyDescent="0.25">
      <c r="A6895" s="181">
        <v>24821</v>
      </c>
      <c r="B6895" s="701" t="s">
        <v>9486</v>
      </c>
      <c r="C6895" s="181" t="s">
        <v>13961</v>
      </c>
      <c r="D6895" s="181" t="s">
        <v>712</v>
      </c>
      <c r="E6895" s="181" t="s">
        <v>9487</v>
      </c>
      <c r="F6895" s="181" t="s">
        <v>304</v>
      </c>
      <c r="G6895" s="181" t="s">
        <v>4024</v>
      </c>
      <c r="H6895" s="181" t="s">
        <v>14</v>
      </c>
      <c r="I6895" s="181" t="s">
        <v>3640</v>
      </c>
      <c r="J6895" s="181">
        <v>4040</v>
      </c>
      <c r="K6895" s="181">
        <v>73</v>
      </c>
      <c r="L6895" s="181"/>
      <c r="M6895" s="181"/>
      <c r="N6895" s="596"/>
    </row>
    <row r="6896" spans="1:14" s="158" customFormat="1" ht="18" customHeight="1" x14ac:dyDescent="0.25">
      <c r="A6896" s="181">
        <v>24593</v>
      </c>
      <c r="B6896" s="701">
        <v>39020</v>
      </c>
      <c r="C6896" s="181" t="s">
        <v>13986</v>
      </c>
      <c r="D6896" s="181" t="s">
        <v>712</v>
      </c>
      <c r="E6896" s="181" t="s">
        <v>9487</v>
      </c>
      <c r="F6896" s="181" t="s">
        <v>304</v>
      </c>
      <c r="G6896" s="181" t="s">
        <v>567</v>
      </c>
      <c r="H6896" s="181" t="s">
        <v>5</v>
      </c>
      <c r="I6896" s="181" t="s">
        <v>1326</v>
      </c>
      <c r="J6896" s="181">
        <v>6880</v>
      </c>
      <c r="K6896" s="181">
        <v>11</v>
      </c>
      <c r="L6896" s="181"/>
      <c r="M6896" s="181"/>
      <c r="N6896" s="596"/>
    </row>
    <row r="6897" spans="1:14" s="158" customFormat="1" ht="18" customHeight="1" x14ac:dyDescent="0.25">
      <c r="A6897" s="181">
        <v>25764</v>
      </c>
      <c r="B6897" s="701">
        <v>39040</v>
      </c>
      <c r="C6897" s="181" t="s">
        <v>13986</v>
      </c>
      <c r="D6897" s="181" t="s">
        <v>712</v>
      </c>
      <c r="E6897" s="181" t="s">
        <v>9488</v>
      </c>
      <c r="F6897" s="181" t="s">
        <v>304</v>
      </c>
      <c r="G6897" s="181" t="s">
        <v>567</v>
      </c>
      <c r="H6897" s="181" t="s">
        <v>5</v>
      </c>
      <c r="I6897" s="181" t="s">
        <v>9489</v>
      </c>
      <c r="J6897" s="181">
        <v>7290</v>
      </c>
      <c r="K6897" s="181">
        <v>9</v>
      </c>
      <c r="L6897" s="181"/>
      <c r="M6897" s="181"/>
      <c r="N6897" s="596"/>
    </row>
    <row r="6898" spans="1:14" s="158" customFormat="1" ht="18" customHeight="1" x14ac:dyDescent="0.25">
      <c r="A6898" s="181">
        <v>11465</v>
      </c>
      <c r="B6898" s="701" t="s">
        <v>9490</v>
      </c>
      <c r="C6898" s="181" t="s">
        <v>9393</v>
      </c>
      <c r="D6898" s="181" t="s">
        <v>712</v>
      </c>
      <c r="E6898" s="181" t="s">
        <v>8872</v>
      </c>
      <c r="F6898" s="181" t="s">
        <v>304</v>
      </c>
      <c r="G6898" s="181" t="s">
        <v>4024</v>
      </c>
      <c r="H6898" s="181" t="s">
        <v>14</v>
      </c>
      <c r="I6898" s="181" t="s">
        <v>8631</v>
      </c>
      <c r="J6898" s="181">
        <v>3530</v>
      </c>
      <c r="K6898" s="181">
        <v>77</v>
      </c>
      <c r="L6898" s="181"/>
      <c r="M6898" s="181"/>
      <c r="N6898" s="596"/>
    </row>
    <row r="6899" spans="1:14" s="158" customFormat="1" ht="18" customHeight="1" x14ac:dyDescent="0.25">
      <c r="A6899" s="181">
        <v>25172</v>
      </c>
      <c r="B6899" s="701" t="s">
        <v>9492</v>
      </c>
      <c r="C6899" s="181" t="s">
        <v>9395</v>
      </c>
      <c r="D6899" s="181" t="s">
        <v>712</v>
      </c>
      <c r="E6899" s="181" t="s">
        <v>9493</v>
      </c>
      <c r="F6899" s="181" t="s">
        <v>304</v>
      </c>
      <c r="G6899" s="181" t="s">
        <v>4024</v>
      </c>
      <c r="H6899" s="181" t="s">
        <v>14</v>
      </c>
      <c r="I6899" s="181" t="s">
        <v>9261</v>
      </c>
      <c r="J6899" s="181">
        <v>5070</v>
      </c>
      <c r="K6899" s="181">
        <v>45</v>
      </c>
      <c r="L6899" s="181"/>
      <c r="M6899" s="181"/>
      <c r="N6899" s="596"/>
    </row>
    <row r="6900" spans="1:14" s="158" customFormat="1" ht="18" customHeight="1" x14ac:dyDescent="0.25">
      <c r="A6900" s="181">
        <v>18872</v>
      </c>
      <c r="B6900" s="701">
        <v>39355</v>
      </c>
      <c r="C6900" s="181" t="s">
        <v>17616</v>
      </c>
      <c r="D6900" s="181" t="s">
        <v>712</v>
      </c>
      <c r="E6900" s="181" t="s">
        <v>9493</v>
      </c>
      <c r="F6900" s="181" t="s">
        <v>304</v>
      </c>
      <c r="G6900" s="181" t="s">
        <v>567</v>
      </c>
      <c r="H6900" s="181" t="s">
        <v>5</v>
      </c>
      <c r="I6900" s="181" t="s">
        <v>19017</v>
      </c>
      <c r="J6900" s="181">
        <v>7700</v>
      </c>
      <c r="K6900" s="181">
        <v>10</v>
      </c>
      <c r="L6900" s="181"/>
      <c r="M6900" s="181"/>
      <c r="N6900" s="596"/>
    </row>
    <row r="6901" spans="1:14" s="158" customFormat="1" ht="18" customHeight="1" x14ac:dyDescent="0.25">
      <c r="A6901" s="181">
        <v>5419</v>
      </c>
      <c r="B6901" s="701" t="s">
        <v>9494</v>
      </c>
      <c r="C6901" s="181" t="s">
        <v>17616</v>
      </c>
      <c r="D6901" s="181" t="s">
        <v>712</v>
      </c>
      <c r="E6901" s="181" t="s">
        <v>9309</v>
      </c>
      <c r="F6901" s="181" t="s">
        <v>304</v>
      </c>
      <c r="G6901" s="181" t="s">
        <v>4024</v>
      </c>
      <c r="H6901" s="181" t="s">
        <v>14</v>
      </c>
      <c r="I6901" s="181" t="s">
        <v>2301</v>
      </c>
      <c r="J6901" s="181">
        <v>3540</v>
      </c>
      <c r="K6901" s="181">
        <v>31</v>
      </c>
      <c r="L6901" s="181"/>
      <c r="M6901" s="181"/>
      <c r="N6901" s="596"/>
    </row>
    <row r="6902" spans="1:14" s="158" customFormat="1" ht="18" customHeight="1" x14ac:dyDescent="0.25">
      <c r="A6902" s="181">
        <v>22181</v>
      </c>
      <c r="B6902" s="701" t="s">
        <v>14443</v>
      </c>
      <c r="C6902" s="181" t="s">
        <v>9269</v>
      </c>
      <c r="D6902" s="181" t="s">
        <v>712</v>
      </c>
      <c r="E6902" s="181" t="s">
        <v>9495</v>
      </c>
      <c r="F6902" s="181" t="s">
        <v>304</v>
      </c>
      <c r="G6902" s="181" t="s">
        <v>718</v>
      </c>
      <c r="H6902" s="181" t="s">
        <v>5</v>
      </c>
      <c r="I6902" s="181" t="s">
        <v>9496</v>
      </c>
      <c r="J6902" s="181">
        <v>4770</v>
      </c>
      <c r="K6902" s="181">
        <v>4</v>
      </c>
      <c r="L6902" s="181"/>
      <c r="M6902" s="181"/>
      <c r="N6902" s="596"/>
    </row>
    <row r="6903" spans="1:14" s="158" customFormat="1" ht="18" customHeight="1" x14ac:dyDescent="0.25">
      <c r="A6903" s="181">
        <v>19139</v>
      </c>
      <c r="B6903" s="701" t="s">
        <v>16146</v>
      </c>
      <c r="C6903" s="181" t="s">
        <v>9269</v>
      </c>
      <c r="D6903" s="181" t="s">
        <v>712</v>
      </c>
      <c r="E6903" s="181" t="s">
        <v>9495</v>
      </c>
      <c r="F6903" s="181" t="s">
        <v>304</v>
      </c>
      <c r="G6903" s="181" t="s">
        <v>4024</v>
      </c>
      <c r="H6903" s="181" t="s">
        <v>14</v>
      </c>
      <c r="I6903" s="181" t="s">
        <v>16147</v>
      </c>
      <c r="J6903" s="181">
        <v>4080</v>
      </c>
      <c r="K6903" s="181">
        <v>14</v>
      </c>
      <c r="L6903" s="181"/>
      <c r="M6903" s="181"/>
      <c r="N6903" s="596"/>
    </row>
    <row r="6904" spans="1:14" s="158" customFormat="1" ht="18" customHeight="1" x14ac:dyDescent="0.25">
      <c r="A6904" s="181">
        <v>28742</v>
      </c>
      <c r="B6904" s="701" t="s">
        <v>16148</v>
      </c>
      <c r="C6904" s="181" t="s">
        <v>9272</v>
      </c>
      <c r="D6904" s="181" t="s">
        <v>735</v>
      </c>
      <c r="E6904" s="181" t="s">
        <v>8872</v>
      </c>
      <c r="F6904" s="181" t="s">
        <v>304</v>
      </c>
      <c r="G6904" s="181" t="s">
        <v>4024</v>
      </c>
      <c r="H6904" s="181" t="s">
        <v>14</v>
      </c>
      <c r="I6904" s="181" t="s">
        <v>9274</v>
      </c>
      <c r="J6904" s="181">
        <v>3860</v>
      </c>
      <c r="K6904" s="181">
        <v>20</v>
      </c>
      <c r="L6904" s="181"/>
      <c r="M6904" s="181"/>
      <c r="N6904" s="596"/>
    </row>
    <row r="6905" spans="1:14" s="158" customFormat="1" ht="18" customHeight="1" x14ac:dyDescent="0.25">
      <c r="A6905" s="181">
        <v>24661</v>
      </c>
      <c r="B6905" s="701">
        <v>39356</v>
      </c>
      <c r="C6905" s="181" t="s">
        <v>19018</v>
      </c>
      <c r="D6905" s="181" t="s">
        <v>735</v>
      </c>
      <c r="E6905" s="181" t="s">
        <v>9493</v>
      </c>
      <c r="F6905" s="181" t="s">
        <v>304</v>
      </c>
      <c r="G6905" s="181" t="s">
        <v>567</v>
      </c>
      <c r="H6905" s="181" t="s">
        <v>5</v>
      </c>
      <c r="I6905" s="181" t="s">
        <v>19019</v>
      </c>
      <c r="J6905" s="181">
        <v>10090</v>
      </c>
      <c r="K6905" s="181">
        <v>15</v>
      </c>
      <c r="L6905" s="181"/>
      <c r="M6905" s="181"/>
      <c r="N6905" s="596"/>
    </row>
    <row r="6906" spans="1:14" s="158" customFormat="1" ht="18" customHeight="1" x14ac:dyDescent="0.25">
      <c r="A6906" s="181">
        <v>18019</v>
      </c>
      <c r="B6906" s="701">
        <v>27063</v>
      </c>
      <c r="C6906" s="181" t="s">
        <v>10995</v>
      </c>
      <c r="D6906" s="181" t="s">
        <v>9498</v>
      </c>
      <c r="E6906" s="181" t="s">
        <v>9337</v>
      </c>
      <c r="F6906" s="181" t="s">
        <v>304</v>
      </c>
      <c r="G6906" s="181" t="s">
        <v>429</v>
      </c>
      <c r="H6906" s="181" t="s">
        <v>746</v>
      </c>
      <c r="I6906" s="181" t="s">
        <v>9278</v>
      </c>
      <c r="J6906" s="181">
        <v>1100</v>
      </c>
      <c r="K6906" s="181">
        <v>1</v>
      </c>
      <c r="L6906" s="181"/>
      <c r="M6906" s="181"/>
      <c r="N6906" s="596"/>
    </row>
    <row r="6907" spans="1:14" s="158" customFormat="1" ht="18" customHeight="1" x14ac:dyDescent="0.25">
      <c r="A6907" s="181">
        <v>21629</v>
      </c>
      <c r="B6907" s="701" t="s">
        <v>12307</v>
      </c>
      <c r="C6907" s="181" t="s">
        <v>9577</v>
      </c>
      <c r="D6907" s="181" t="s">
        <v>752</v>
      </c>
      <c r="E6907" s="181" t="s">
        <v>9280</v>
      </c>
      <c r="F6907" s="181" t="s">
        <v>577</v>
      </c>
      <c r="G6907" s="181" t="s">
        <v>753</v>
      </c>
      <c r="H6907" s="181" t="s">
        <v>5</v>
      </c>
      <c r="I6907" s="181" t="s">
        <v>11899</v>
      </c>
      <c r="J6907" s="181">
        <v>7330</v>
      </c>
      <c r="K6907" s="181">
        <v>87</v>
      </c>
      <c r="L6907" s="181"/>
      <c r="M6907" s="181"/>
      <c r="N6907" s="596"/>
    </row>
    <row r="6908" spans="1:14" s="158" customFormat="1" ht="18" customHeight="1" x14ac:dyDescent="0.25">
      <c r="A6908" s="181">
        <v>19675</v>
      </c>
      <c r="B6908" s="701" t="s">
        <v>9500</v>
      </c>
      <c r="C6908" s="181" t="s">
        <v>11891</v>
      </c>
      <c r="D6908" s="181" t="s">
        <v>9502</v>
      </c>
      <c r="E6908" s="181" t="s">
        <v>9280</v>
      </c>
      <c r="F6908" s="181" t="s">
        <v>577</v>
      </c>
      <c r="G6908" s="181" t="s">
        <v>753</v>
      </c>
      <c r="H6908" s="181" t="s">
        <v>5</v>
      </c>
      <c r="I6908" s="181" t="s">
        <v>9497</v>
      </c>
      <c r="J6908" s="181">
        <v>5580</v>
      </c>
      <c r="K6908" s="181">
        <v>13</v>
      </c>
      <c r="L6908" s="181"/>
      <c r="M6908" s="181"/>
      <c r="N6908" s="596"/>
    </row>
    <row r="6909" spans="1:14" s="158" customFormat="1" ht="18" customHeight="1" x14ac:dyDescent="0.25">
      <c r="A6909" s="181">
        <v>14634</v>
      </c>
      <c r="B6909" s="701" t="s">
        <v>9503</v>
      </c>
      <c r="C6909" s="181" t="s">
        <v>9574</v>
      </c>
      <c r="D6909" s="181" t="s">
        <v>9505</v>
      </c>
      <c r="E6909" s="181" t="s">
        <v>9280</v>
      </c>
      <c r="F6909" s="181" t="s">
        <v>304</v>
      </c>
      <c r="G6909" s="181" t="s">
        <v>753</v>
      </c>
      <c r="H6909" s="181" t="s">
        <v>5</v>
      </c>
      <c r="I6909" s="181" t="s">
        <v>9497</v>
      </c>
      <c r="J6909" s="181">
        <v>5610</v>
      </c>
      <c r="K6909" s="181">
        <v>21</v>
      </c>
      <c r="L6909" s="181"/>
      <c r="M6909" s="181"/>
      <c r="N6909" s="596"/>
    </row>
    <row r="6910" spans="1:14" s="158" customFormat="1" ht="18" customHeight="1" x14ac:dyDescent="0.25">
      <c r="A6910" s="181">
        <v>5252</v>
      </c>
      <c r="B6910" s="701" t="s">
        <v>9508</v>
      </c>
      <c r="C6910" s="181" t="s">
        <v>11488</v>
      </c>
      <c r="D6910" s="181" t="s">
        <v>757</v>
      </c>
      <c r="E6910" s="181" t="s">
        <v>9348</v>
      </c>
      <c r="F6910" s="181" t="s">
        <v>577</v>
      </c>
      <c r="G6910" s="181" t="s">
        <v>753</v>
      </c>
      <c r="H6910" s="181" t="s">
        <v>5</v>
      </c>
      <c r="I6910" s="181" t="s">
        <v>11489</v>
      </c>
      <c r="J6910" s="181">
        <v>5610</v>
      </c>
      <c r="K6910" s="181">
        <v>2</v>
      </c>
      <c r="L6910" s="181"/>
      <c r="M6910" s="181"/>
      <c r="N6910" s="596"/>
    </row>
    <row r="6911" spans="1:14" s="158" customFormat="1" ht="18" customHeight="1" x14ac:dyDescent="0.25">
      <c r="A6911" s="181">
        <v>24324</v>
      </c>
      <c r="B6911" s="701" t="s">
        <v>9510</v>
      </c>
      <c r="C6911" s="181" t="s">
        <v>17617</v>
      </c>
      <c r="D6911" s="181" t="s">
        <v>764</v>
      </c>
      <c r="E6911" s="181" t="s">
        <v>9341</v>
      </c>
      <c r="F6911" s="181" t="s">
        <v>304</v>
      </c>
      <c r="G6911" s="181" t="s">
        <v>518</v>
      </c>
      <c r="H6911" s="181" t="s">
        <v>9</v>
      </c>
      <c r="I6911" s="181" t="s">
        <v>604</v>
      </c>
      <c r="J6911" s="181">
        <v>46140</v>
      </c>
      <c r="K6911" s="181">
        <v>4</v>
      </c>
      <c r="L6911" s="181"/>
      <c r="M6911" s="181"/>
      <c r="N6911" s="596"/>
    </row>
    <row r="6912" spans="1:14" s="158" customFormat="1" ht="18" customHeight="1" x14ac:dyDescent="0.25">
      <c r="A6912" s="181">
        <v>21431</v>
      </c>
      <c r="B6912" s="701" t="s">
        <v>19020</v>
      </c>
      <c r="C6912" s="181" t="s">
        <v>9361</v>
      </c>
      <c r="D6912" s="181" t="s">
        <v>764</v>
      </c>
      <c r="E6912" s="181" t="s">
        <v>19021</v>
      </c>
      <c r="F6912" s="181" t="s">
        <v>304</v>
      </c>
      <c r="G6912" s="181" t="s">
        <v>139</v>
      </c>
      <c r="H6912" s="181" t="s">
        <v>5</v>
      </c>
      <c r="I6912" s="181" t="s">
        <v>19022</v>
      </c>
      <c r="J6912" s="181">
        <v>56470</v>
      </c>
      <c r="K6912" s="181">
        <v>22</v>
      </c>
      <c r="L6912" s="181"/>
      <c r="M6912" s="181"/>
      <c r="N6912" s="596"/>
    </row>
    <row r="6913" spans="1:14" s="158" customFormat="1" ht="18" customHeight="1" x14ac:dyDescent="0.25">
      <c r="A6913" s="181">
        <v>3317</v>
      </c>
      <c r="B6913" s="701" t="s">
        <v>9514</v>
      </c>
      <c r="C6913" s="181" t="s">
        <v>12302</v>
      </c>
      <c r="D6913" s="181" t="s">
        <v>764</v>
      </c>
      <c r="E6913" s="181" t="s">
        <v>9515</v>
      </c>
      <c r="F6913" s="181" t="s">
        <v>304</v>
      </c>
      <c r="G6913" s="181" t="s">
        <v>518</v>
      </c>
      <c r="H6913" s="181" t="s">
        <v>9</v>
      </c>
      <c r="I6913" s="181" t="s">
        <v>9509</v>
      </c>
      <c r="J6913" s="181">
        <v>51950</v>
      </c>
      <c r="K6913" s="181">
        <v>10</v>
      </c>
      <c r="L6913" s="181"/>
      <c r="M6913" s="181"/>
      <c r="N6913" s="596"/>
    </row>
    <row r="6914" spans="1:14" s="158" customFormat="1" ht="18" customHeight="1" x14ac:dyDescent="0.25">
      <c r="A6914" s="181">
        <v>24323</v>
      </c>
      <c r="B6914" s="701" t="s">
        <v>9516</v>
      </c>
      <c r="C6914" s="181" t="s">
        <v>11181</v>
      </c>
      <c r="D6914" s="181" t="s">
        <v>767</v>
      </c>
      <c r="E6914" s="181" t="s">
        <v>9341</v>
      </c>
      <c r="F6914" s="181" t="s">
        <v>304</v>
      </c>
      <c r="G6914" s="181" t="s">
        <v>518</v>
      </c>
      <c r="H6914" s="181" t="s">
        <v>9</v>
      </c>
      <c r="I6914" s="181" t="s">
        <v>9509</v>
      </c>
      <c r="J6914" s="181">
        <v>46140</v>
      </c>
      <c r="K6914" s="181">
        <v>4</v>
      </c>
      <c r="L6914" s="181"/>
      <c r="M6914" s="181"/>
      <c r="N6914" s="596"/>
    </row>
    <row r="6915" spans="1:14" s="158" customFormat="1" ht="18" customHeight="1" x14ac:dyDescent="0.25">
      <c r="A6915" s="181">
        <v>21904</v>
      </c>
      <c r="B6915" s="701" t="s">
        <v>9518</v>
      </c>
      <c r="C6915" s="181" t="s">
        <v>11880</v>
      </c>
      <c r="D6915" s="181" t="s">
        <v>767</v>
      </c>
      <c r="E6915" s="181" t="s">
        <v>9511</v>
      </c>
      <c r="F6915" s="181" t="s">
        <v>304</v>
      </c>
      <c r="G6915" s="181" t="s">
        <v>518</v>
      </c>
      <c r="H6915" s="181" t="s">
        <v>9</v>
      </c>
      <c r="I6915" s="181" t="s">
        <v>19023</v>
      </c>
      <c r="J6915" s="181">
        <v>49190</v>
      </c>
      <c r="K6915" s="181">
        <v>1</v>
      </c>
      <c r="L6915" s="181"/>
      <c r="M6915" s="181"/>
      <c r="N6915" s="596"/>
    </row>
    <row r="6916" spans="1:14" s="158" customFormat="1" ht="18" customHeight="1" x14ac:dyDescent="0.25">
      <c r="A6916" s="181">
        <v>21429</v>
      </c>
      <c r="B6916" s="701" t="s">
        <v>19024</v>
      </c>
      <c r="C6916" s="181" t="s">
        <v>10791</v>
      </c>
      <c r="D6916" s="181" t="s">
        <v>767</v>
      </c>
      <c r="E6916" s="181" t="s">
        <v>19021</v>
      </c>
      <c r="F6916" s="181" t="s">
        <v>304</v>
      </c>
      <c r="G6916" s="181" t="s">
        <v>139</v>
      </c>
      <c r="H6916" s="181" t="s">
        <v>5</v>
      </c>
      <c r="I6916" s="181" t="s">
        <v>19025</v>
      </c>
      <c r="J6916" s="181">
        <v>56470</v>
      </c>
      <c r="K6916" s="181">
        <v>8</v>
      </c>
      <c r="L6916" s="181"/>
      <c r="M6916" s="181"/>
      <c r="N6916" s="596"/>
    </row>
    <row r="6917" spans="1:14" s="158" customFormat="1" ht="18" customHeight="1" x14ac:dyDescent="0.25">
      <c r="A6917" s="181">
        <v>3318</v>
      </c>
      <c r="B6917" s="701" t="s">
        <v>9520</v>
      </c>
      <c r="C6917" s="181" t="s">
        <v>10792</v>
      </c>
      <c r="D6917" s="181" t="s">
        <v>767</v>
      </c>
      <c r="E6917" s="181" t="s">
        <v>9515</v>
      </c>
      <c r="F6917" s="181" t="s">
        <v>304</v>
      </c>
      <c r="G6917" s="181" t="s">
        <v>518</v>
      </c>
      <c r="H6917" s="181" t="s">
        <v>9</v>
      </c>
      <c r="I6917" s="181" t="s">
        <v>9509</v>
      </c>
      <c r="J6917" s="181">
        <v>50680</v>
      </c>
      <c r="K6917" s="181">
        <v>7</v>
      </c>
      <c r="L6917" s="181"/>
      <c r="M6917" s="181"/>
      <c r="N6917" s="596"/>
    </row>
    <row r="6918" spans="1:14" s="158" customFormat="1" ht="18" customHeight="1" x14ac:dyDescent="0.25">
      <c r="A6918" s="181">
        <v>24414</v>
      </c>
      <c r="B6918" s="701" t="s">
        <v>9521</v>
      </c>
      <c r="C6918" s="181" t="s">
        <v>11897</v>
      </c>
      <c r="D6918" s="181" t="s">
        <v>4358</v>
      </c>
      <c r="E6918" s="181" t="s">
        <v>9356</v>
      </c>
      <c r="F6918" s="181" t="s">
        <v>304</v>
      </c>
      <c r="G6918" s="181" t="s">
        <v>1427</v>
      </c>
      <c r="H6918" s="181" t="s">
        <v>11261</v>
      </c>
      <c r="I6918" s="181" t="s">
        <v>7547</v>
      </c>
      <c r="J6918" s="181">
        <v>175280</v>
      </c>
      <c r="K6918" s="181">
        <v>4</v>
      </c>
      <c r="L6918" s="181"/>
      <c r="M6918" s="181"/>
      <c r="N6918" s="596"/>
    </row>
    <row r="6919" spans="1:14" s="158" customFormat="1" ht="18" customHeight="1" x14ac:dyDescent="0.25">
      <c r="A6919" s="181">
        <v>24415</v>
      </c>
      <c r="B6919" s="701" t="s">
        <v>9522</v>
      </c>
      <c r="C6919" s="181" t="s">
        <v>9299</v>
      </c>
      <c r="D6919" s="181" t="s">
        <v>4358</v>
      </c>
      <c r="E6919" s="181" t="s">
        <v>9523</v>
      </c>
      <c r="F6919" s="181" t="s">
        <v>304</v>
      </c>
      <c r="G6919" s="181" t="s">
        <v>1427</v>
      </c>
      <c r="H6919" s="181" t="s">
        <v>11261</v>
      </c>
      <c r="I6919" s="181" t="s">
        <v>17612</v>
      </c>
      <c r="J6919" s="181">
        <v>219110</v>
      </c>
      <c r="K6919" s="181">
        <v>1</v>
      </c>
      <c r="L6919" s="181"/>
      <c r="M6919" s="181"/>
      <c r="N6919" s="596"/>
    </row>
    <row r="6920" spans="1:14" s="158" customFormat="1" ht="18" customHeight="1" x14ac:dyDescent="0.25">
      <c r="A6920" s="181">
        <v>24416</v>
      </c>
      <c r="B6920" s="701" t="s">
        <v>9525</v>
      </c>
      <c r="C6920" s="181" t="s">
        <v>9302</v>
      </c>
      <c r="D6920" s="181" t="s">
        <v>4358</v>
      </c>
      <c r="E6920" s="181" t="s">
        <v>9506</v>
      </c>
      <c r="F6920" s="181" t="s">
        <v>304</v>
      </c>
      <c r="G6920" s="181" t="s">
        <v>1427</v>
      </c>
      <c r="H6920" s="181" t="s">
        <v>11261</v>
      </c>
      <c r="I6920" s="181" t="s">
        <v>1430</v>
      </c>
      <c r="J6920" s="181">
        <v>210340</v>
      </c>
      <c r="K6920" s="181">
        <v>6</v>
      </c>
      <c r="L6920" s="181"/>
      <c r="M6920" s="181"/>
      <c r="N6920" s="596"/>
    </row>
    <row r="6921" spans="1:14" s="158" customFormat="1" ht="18" customHeight="1" x14ac:dyDescent="0.25">
      <c r="A6921" s="181">
        <v>13662</v>
      </c>
      <c r="B6921" s="701" t="s">
        <v>9527</v>
      </c>
      <c r="C6921" s="181" t="s">
        <v>9302</v>
      </c>
      <c r="D6921" s="181" t="s">
        <v>9529</v>
      </c>
      <c r="E6921" s="181" t="s">
        <v>9530</v>
      </c>
      <c r="F6921" s="181" t="s">
        <v>304</v>
      </c>
      <c r="G6921" s="181" t="s">
        <v>776</v>
      </c>
      <c r="H6921" s="181" t="s">
        <v>7</v>
      </c>
      <c r="I6921" s="181" t="s">
        <v>10795</v>
      </c>
      <c r="J6921" s="181">
        <v>9040</v>
      </c>
      <c r="K6921" s="181">
        <v>109</v>
      </c>
      <c r="L6921" s="181"/>
      <c r="M6921" s="181"/>
      <c r="N6921" s="596"/>
    </row>
    <row r="6922" spans="1:14" s="158" customFormat="1" ht="18" customHeight="1" x14ac:dyDescent="0.25">
      <c r="A6922" s="181">
        <v>15997</v>
      </c>
      <c r="B6922" s="701" t="s">
        <v>9531</v>
      </c>
      <c r="C6922" s="181" t="s">
        <v>10845</v>
      </c>
      <c r="D6922" s="181" t="s">
        <v>9529</v>
      </c>
      <c r="E6922" s="181" t="s">
        <v>9530</v>
      </c>
      <c r="F6922" s="181" t="s">
        <v>304</v>
      </c>
      <c r="G6922" s="181" t="s">
        <v>466</v>
      </c>
      <c r="H6922" s="181" t="s">
        <v>12</v>
      </c>
      <c r="I6922" s="181" t="s">
        <v>10797</v>
      </c>
      <c r="J6922" s="181">
        <v>13650</v>
      </c>
      <c r="K6922" s="181">
        <v>17</v>
      </c>
      <c r="L6922" s="181"/>
      <c r="M6922" s="181"/>
      <c r="N6922" s="596"/>
    </row>
    <row r="6923" spans="1:14" s="158" customFormat="1" ht="18" customHeight="1" x14ac:dyDescent="0.25">
      <c r="A6923" s="181">
        <v>28919</v>
      </c>
      <c r="B6923" s="701" t="s">
        <v>9533</v>
      </c>
      <c r="C6923" s="181" t="s">
        <v>9222</v>
      </c>
      <c r="D6923" s="181" t="s">
        <v>9534</v>
      </c>
      <c r="E6923" s="181" t="s">
        <v>9535</v>
      </c>
      <c r="F6923" s="181" t="s">
        <v>304</v>
      </c>
      <c r="G6923" s="181" t="s">
        <v>466</v>
      </c>
      <c r="H6923" s="181" t="s">
        <v>12</v>
      </c>
      <c r="I6923" s="181" t="s">
        <v>9593</v>
      </c>
      <c r="J6923" s="181">
        <v>15320</v>
      </c>
      <c r="K6923" s="181">
        <v>83</v>
      </c>
      <c r="L6923" s="181"/>
      <c r="M6923" s="181"/>
      <c r="N6923" s="596"/>
    </row>
    <row r="6924" spans="1:14" s="158" customFormat="1" ht="18" customHeight="1" x14ac:dyDescent="0.25">
      <c r="A6924" s="181">
        <v>28896</v>
      </c>
      <c r="B6924" s="701" t="s">
        <v>11882</v>
      </c>
      <c r="C6924" s="181" t="s">
        <v>10994</v>
      </c>
      <c r="D6924" s="181" t="s">
        <v>9534</v>
      </c>
      <c r="E6924" s="181" t="s">
        <v>9535</v>
      </c>
      <c r="F6924" s="181" t="s">
        <v>304</v>
      </c>
      <c r="G6924" s="181" t="s">
        <v>776</v>
      </c>
      <c r="H6924" s="181" t="s">
        <v>7</v>
      </c>
      <c r="I6924" s="181" t="s">
        <v>1174</v>
      </c>
      <c r="J6924" s="181">
        <v>9830</v>
      </c>
      <c r="K6924" s="181">
        <v>74</v>
      </c>
      <c r="L6924" s="181"/>
      <c r="M6924" s="181"/>
      <c r="N6924" s="596"/>
    </row>
    <row r="6925" spans="1:14" s="158" customFormat="1" ht="18" customHeight="1" x14ac:dyDescent="0.25">
      <c r="A6925" s="181">
        <v>13051</v>
      </c>
      <c r="B6925" s="701" t="s">
        <v>16149</v>
      </c>
      <c r="C6925" s="181" t="s">
        <v>13963</v>
      </c>
      <c r="D6925" s="181" t="s">
        <v>16150</v>
      </c>
      <c r="E6925" s="181" t="s">
        <v>16151</v>
      </c>
      <c r="F6925" s="181" t="s">
        <v>304</v>
      </c>
      <c r="G6925" s="181" t="s">
        <v>776</v>
      </c>
      <c r="H6925" s="181" t="s">
        <v>7</v>
      </c>
      <c r="I6925" s="181" t="s">
        <v>8704</v>
      </c>
      <c r="J6925" s="181">
        <v>10200</v>
      </c>
      <c r="K6925" s="181">
        <v>284</v>
      </c>
      <c r="L6925" s="181"/>
      <c r="M6925" s="181"/>
      <c r="N6925" s="596"/>
    </row>
    <row r="6926" spans="1:14" s="158" customFormat="1" ht="18" customHeight="1" x14ac:dyDescent="0.25">
      <c r="A6926" s="181">
        <v>13611</v>
      </c>
      <c r="B6926" s="701" t="s">
        <v>16152</v>
      </c>
      <c r="C6926" s="181" t="s">
        <v>9225</v>
      </c>
      <c r="D6926" s="181" t="s">
        <v>16153</v>
      </c>
      <c r="E6926" s="181" t="s">
        <v>9654</v>
      </c>
      <c r="F6926" s="181" t="s">
        <v>304</v>
      </c>
      <c r="G6926" s="181" t="s">
        <v>776</v>
      </c>
      <c r="H6926" s="181" t="s">
        <v>7</v>
      </c>
      <c r="I6926" s="181" t="s">
        <v>16154</v>
      </c>
      <c r="J6926" s="181">
        <v>9830</v>
      </c>
      <c r="K6926" s="181">
        <v>318</v>
      </c>
      <c r="L6926" s="181"/>
      <c r="M6926" s="181"/>
      <c r="N6926" s="596"/>
    </row>
    <row r="6927" spans="1:14" s="158" customFormat="1" ht="18" customHeight="1" x14ac:dyDescent="0.25">
      <c r="A6927" s="181">
        <v>13616</v>
      </c>
      <c r="B6927" s="701" t="s">
        <v>9538</v>
      </c>
      <c r="C6927" s="181" t="s">
        <v>9076</v>
      </c>
      <c r="D6927" s="181" t="s">
        <v>9540</v>
      </c>
      <c r="E6927" s="181" t="s">
        <v>9541</v>
      </c>
      <c r="F6927" s="181" t="s">
        <v>304</v>
      </c>
      <c r="G6927" s="181" t="s">
        <v>776</v>
      </c>
      <c r="H6927" s="181" t="s">
        <v>7</v>
      </c>
      <c r="I6927" s="181" t="s">
        <v>9532</v>
      </c>
      <c r="J6927" s="181">
        <v>10020</v>
      </c>
      <c r="K6927" s="181">
        <v>254</v>
      </c>
      <c r="L6927" s="181"/>
      <c r="M6927" s="181"/>
      <c r="N6927" s="596"/>
    </row>
    <row r="6928" spans="1:14" s="158" customFormat="1" ht="18" customHeight="1" x14ac:dyDescent="0.25">
      <c r="A6928" s="181">
        <v>7266</v>
      </c>
      <c r="B6928" s="701" t="s">
        <v>16155</v>
      </c>
      <c r="C6928" s="181" t="s">
        <v>9425</v>
      </c>
      <c r="D6928" s="181" t="s">
        <v>16156</v>
      </c>
      <c r="E6928" s="181" t="s">
        <v>16157</v>
      </c>
      <c r="F6928" s="181" t="s">
        <v>304</v>
      </c>
      <c r="G6928" s="181" t="s">
        <v>776</v>
      </c>
      <c r="H6928" s="181" t="s">
        <v>7</v>
      </c>
      <c r="I6928" s="181" t="s">
        <v>16158</v>
      </c>
      <c r="J6928" s="181">
        <v>10950</v>
      </c>
      <c r="K6928" s="181">
        <v>229</v>
      </c>
      <c r="L6928" s="181"/>
      <c r="M6928" s="181"/>
      <c r="N6928" s="596"/>
    </row>
    <row r="6929" spans="1:14" s="158" customFormat="1" ht="18" customHeight="1" x14ac:dyDescent="0.25">
      <c r="A6929" s="181">
        <v>19469</v>
      </c>
      <c r="B6929" s="701" t="s">
        <v>19026</v>
      </c>
      <c r="C6929" s="181" t="s">
        <v>9383</v>
      </c>
      <c r="D6929" s="181" t="s">
        <v>19027</v>
      </c>
      <c r="E6929" s="181" t="s">
        <v>10847</v>
      </c>
      <c r="F6929" s="181" t="s">
        <v>304</v>
      </c>
      <c r="G6929" s="181" t="s">
        <v>776</v>
      </c>
      <c r="H6929" s="181" t="s">
        <v>7</v>
      </c>
      <c r="I6929" s="181" t="s">
        <v>19028</v>
      </c>
      <c r="J6929" s="181">
        <v>12090</v>
      </c>
      <c r="K6929" s="181">
        <v>69</v>
      </c>
      <c r="L6929" s="181"/>
      <c r="M6929" s="181"/>
      <c r="N6929" s="596"/>
    </row>
    <row r="6930" spans="1:14" s="158" customFormat="1" ht="18" customHeight="1" x14ac:dyDescent="0.25">
      <c r="A6930" s="181">
        <v>10757</v>
      </c>
      <c r="B6930" s="701" t="s">
        <v>9542</v>
      </c>
      <c r="C6930" s="181" t="s">
        <v>13959</v>
      </c>
      <c r="D6930" s="181" t="s">
        <v>9544</v>
      </c>
      <c r="E6930" s="181" t="s">
        <v>9312</v>
      </c>
      <c r="F6930" s="181" t="s">
        <v>304</v>
      </c>
      <c r="G6930" s="181" t="s">
        <v>776</v>
      </c>
      <c r="H6930" s="181" t="s">
        <v>7</v>
      </c>
      <c r="I6930" s="181" t="s">
        <v>7953</v>
      </c>
      <c r="J6930" s="181">
        <v>12120</v>
      </c>
      <c r="K6930" s="181">
        <v>102</v>
      </c>
      <c r="L6930" s="181"/>
      <c r="M6930" s="181"/>
      <c r="N6930" s="596"/>
    </row>
    <row r="6931" spans="1:14" s="158" customFormat="1" ht="18" customHeight="1" x14ac:dyDescent="0.25">
      <c r="A6931" s="181">
        <v>15813</v>
      </c>
      <c r="B6931" s="701" t="s">
        <v>9545</v>
      </c>
      <c r="C6931" s="181" t="s">
        <v>9427</v>
      </c>
      <c r="D6931" s="181" t="s">
        <v>9544</v>
      </c>
      <c r="E6931" s="181" t="s">
        <v>9312</v>
      </c>
      <c r="F6931" s="181" t="s">
        <v>304</v>
      </c>
      <c r="G6931" s="181" t="s">
        <v>466</v>
      </c>
      <c r="H6931" s="181" t="s">
        <v>12</v>
      </c>
      <c r="I6931" s="181" t="s">
        <v>7953</v>
      </c>
      <c r="J6931" s="181">
        <v>16730</v>
      </c>
      <c r="K6931" s="181">
        <v>22</v>
      </c>
      <c r="L6931" s="181"/>
      <c r="M6931" s="181"/>
      <c r="N6931" s="596"/>
    </row>
    <row r="6932" spans="1:14" s="158" customFormat="1" ht="18" customHeight="1" x14ac:dyDescent="0.25">
      <c r="A6932" s="181">
        <v>28921</v>
      </c>
      <c r="B6932" s="701" t="s">
        <v>9547</v>
      </c>
      <c r="C6932" s="181" t="s">
        <v>19029</v>
      </c>
      <c r="D6932" s="181" t="s">
        <v>9548</v>
      </c>
      <c r="E6932" s="181" t="s">
        <v>9549</v>
      </c>
      <c r="F6932" s="181" t="s">
        <v>304</v>
      </c>
      <c r="G6932" s="181" t="s">
        <v>466</v>
      </c>
      <c r="H6932" s="181" t="s">
        <v>12</v>
      </c>
      <c r="I6932" s="181" t="s">
        <v>9550</v>
      </c>
      <c r="J6932" s="181">
        <v>34330</v>
      </c>
      <c r="K6932" s="181">
        <v>12</v>
      </c>
      <c r="L6932" s="181"/>
      <c r="M6932" s="181"/>
      <c r="N6932" s="596"/>
    </row>
    <row r="6933" spans="1:14" s="158" customFormat="1" ht="18" customHeight="1" x14ac:dyDescent="0.25">
      <c r="A6933" s="181">
        <v>30371</v>
      </c>
      <c r="B6933" s="701" t="s">
        <v>11883</v>
      </c>
      <c r="C6933" s="181" t="s">
        <v>13966</v>
      </c>
      <c r="D6933" s="181" t="s">
        <v>9548</v>
      </c>
      <c r="E6933" s="181" t="s">
        <v>9549</v>
      </c>
      <c r="F6933" s="181" t="s">
        <v>304</v>
      </c>
      <c r="G6933" s="181" t="s">
        <v>776</v>
      </c>
      <c r="H6933" s="181" t="s">
        <v>7</v>
      </c>
      <c r="I6933" s="181" t="s">
        <v>11884</v>
      </c>
      <c r="J6933" s="181">
        <v>20460</v>
      </c>
      <c r="K6933" s="181">
        <v>68</v>
      </c>
      <c r="L6933" s="181"/>
      <c r="M6933" s="181"/>
      <c r="N6933" s="596"/>
    </row>
    <row r="6934" spans="1:14" s="158" customFormat="1" ht="18" customHeight="1" x14ac:dyDescent="0.25">
      <c r="A6934" s="181">
        <v>13480</v>
      </c>
      <c r="B6934" s="701" t="s">
        <v>19030</v>
      </c>
      <c r="C6934" s="181" t="s">
        <v>9279</v>
      </c>
      <c r="D6934" s="181" t="s">
        <v>19031</v>
      </c>
      <c r="E6934" s="181" t="s">
        <v>9551</v>
      </c>
      <c r="F6934" s="181" t="s">
        <v>304</v>
      </c>
      <c r="G6934" s="181" t="s">
        <v>776</v>
      </c>
      <c r="H6934" s="181" t="s">
        <v>7</v>
      </c>
      <c r="I6934" s="181" t="s">
        <v>11884</v>
      </c>
      <c r="J6934" s="181">
        <v>18720</v>
      </c>
      <c r="K6934" s="181">
        <v>36</v>
      </c>
      <c r="L6934" s="181"/>
      <c r="M6934" s="181"/>
      <c r="N6934" s="596"/>
    </row>
    <row r="6935" spans="1:14" s="158" customFormat="1" ht="18" customHeight="1" x14ac:dyDescent="0.25">
      <c r="A6935" s="181">
        <v>1074</v>
      </c>
      <c r="B6935" s="701" t="s">
        <v>9552</v>
      </c>
      <c r="C6935" s="181" t="s">
        <v>9543</v>
      </c>
      <c r="D6935" s="181" t="s">
        <v>9553</v>
      </c>
      <c r="E6935" s="181" t="s">
        <v>9359</v>
      </c>
      <c r="F6935" s="181" t="s">
        <v>304</v>
      </c>
      <c r="G6935" s="181" t="s">
        <v>776</v>
      </c>
      <c r="H6935" s="181" t="s">
        <v>7</v>
      </c>
      <c r="I6935" s="181" t="s">
        <v>1608</v>
      </c>
      <c r="J6935" s="181">
        <v>20870</v>
      </c>
      <c r="K6935" s="181">
        <v>38</v>
      </c>
      <c r="L6935" s="181"/>
      <c r="M6935" s="181"/>
      <c r="N6935" s="596"/>
    </row>
    <row r="6936" spans="1:14" s="158" customFormat="1" ht="18" customHeight="1" x14ac:dyDescent="0.25">
      <c r="A6936" s="181">
        <v>15757</v>
      </c>
      <c r="B6936" s="701" t="s">
        <v>9554</v>
      </c>
      <c r="C6936" s="181" t="s">
        <v>9546</v>
      </c>
      <c r="D6936" s="181" t="s">
        <v>9553</v>
      </c>
      <c r="E6936" s="181" t="s">
        <v>9359</v>
      </c>
      <c r="F6936" s="181" t="s">
        <v>304</v>
      </c>
      <c r="G6936" s="181" t="s">
        <v>466</v>
      </c>
      <c r="H6936" s="181" t="s">
        <v>12</v>
      </c>
      <c r="I6936" s="181" t="s">
        <v>1608</v>
      </c>
      <c r="J6936" s="181">
        <v>30920</v>
      </c>
      <c r="K6936" s="181">
        <v>17</v>
      </c>
      <c r="L6936" s="181"/>
      <c r="M6936" s="181"/>
      <c r="N6936" s="596"/>
    </row>
    <row r="6937" spans="1:14" s="158" customFormat="1" ht="18" customHeight="1" x14ac:dyDescent="0.25">
      <c r="A6937" s="181">
        <v>15956</v>
      </c>
      <c r="B6937" s="701" t="s">
        <v>11885</v>
      </c>
      <c r="C6937" s="181" t="s">
        <v>9546</v>
      </c>
      <c r="D6937" s="181" t="s">
        <v>11887</v>
      </c>
      <c r="E6937" s="181" t="s">
        <v>11888</v>
      </c>
      <c r="F6937" s="181" t="s">
        <v>304</v>
      </c>
      <c r="G6937" s="181" t="s">
        <v>776</v>
      </c>
      <c r="H6937" s="181" t="s">
        <v>7</v>
      </c>
      <c r="I6937" s="181" t="s">
        <v>14444</v>
      </c>
      <c r="J6937" s="181">
        <v>24870</v>
      </c>
      <c r="K6937" s="181">
        <v>65</v>
      </c>
      <c r="L6937" s="181"/>
      <c r="M6937" s="181"/>
      <c r="N6937" s="596"/>
    </row>
    <row r="6938" spans="1:14" s="158" customFormat="1" ht="18" customHeight="1" x14ac:dyDescent="0.25">
      <c r="A6938" s="181">
        <v>29653</v>
      </c>
      <c r="B6938" s="701" t="s">
        <v>9558</v>
      </c>
      <c r="C6938" s="181" t="s">
        <v>9432</v>
      </c>
      <c r="D6938" s="181" t="s">
        <v>9557</v>
      </c>
      <c r="E6938" s="181" t="s">
        <v>9354</v>
      </c>
      <c r="F6938" s="181" t="s">
        <v>304</v>
      </c>
      <c r="G6938" s="181" t="s">
        <v>776</v>
      </c>
      <c r="H6938" s="181" t="s">
        <v>7</v>
      </c>
      <c r="I6938" s="181" t="s">
        <v>14444</v>
      </c>
      <c r="J6938" s="181">
        <v>40150</v>
      </c>
      <c r="K6938" s="181">
        <v>22</v>
      </c>
      <c r="L6938" s="181"/>
      <c r="M6938" s="181"/>
      <c r="N6938" s="596"/>
    </row>
    <row r="6939" spans="1:14" s="158" customFormat="1" ht="18" customHeight="1" x14ac:dyDescent="0.25">
      <c r="A6939" s="181">
        <v>13872</v>
      </c>
      <c r="B6939" s="701" t="s">
        <v>9559</v>
      </c>
      <c r="C6939" s="181" t="s">
        <v>9395</v>
      </c>
      <c r="D6939" s="181" t="s">
        <v>9560</v>
      </c>
      <c r="E6939" s="181" t="s">
        <v>8872</v>
      </c>
      <c r="F6939" s="181" t="s">
        <v>304</v>
      </c>
      <c r="G6939" s="181" t="s">
        <v>776</v>
      </c>
      <c r="H6939" s="181" t="s">
        <v>7</v>
      </c>
      <c r="I6939" s="181" t="s">
        <v>1326</v>
      </c>
      <c r="J6939" s="181">
        <v>49250</v>
      </c>
      <c r="K6939" s="181">
        <v>32</v>
      </c>
      <c r="L6939" s="181"/>
      <c r="M6939" s="181"/>
      <c r="N6939" s="596"/>
    </row>
    <row r="6940" spans="1:14" s="158" customFormat="1" ht="18" customHeight="1" x14ac:dyDescent="0.25">
      <c r="A6940" s="181">
        <v>15784</v>
      </c>
      <c r="B6940" s="701" t="s">
        <v>9561</v>
      </c>
      <c r="C6940" s="181" t="s">
        <v>12306</v>
      </c>
      <c r="D6940" s="181" t="s">
        <v>9560</v>
      </c>
      <c r="E6940" s="181" t="s">
        <v>8872</v>
      </c>
      <c r="F6940" s="181" t="s">
        <v>304</v>
      </c>
      <c r="G6940" s="181" t="s">
        <v>466</v>
      </c>
      <c r="H6940" s="181" t="s">
        <v>12</v>
      </c>
      <c r="I6940" s="181" t="s">
        <v>9556</v>
      </c>
      <c r="J6940" s="181">
        <v>73360</v>
      </c>
      <c r="K6940" s="181">
        <v>4</v>
      </c>
      <c r="L6940" s="181"/>
      <c r="M6940" s="181"/>
      <c r="N6940" s="596"/>
    </row>
    <row r="6941" spans="1:14" s="158" customFormat="1" ht="18" customHeight="1" x14ac:dyDescent="0.25">
      <c r="A6941" s="181">
        <v>13484</v>
      </c>
      <c r="B6941" s="701" t="s">
        <v>9562</v>
      </c>
      <c r="C6941" s="181" t="s">
        <v>12292</v>
      </c>
      <c r="D6941" s="181" t="s">
        <v>9563</v>
      </c>
      <c r="E6941" s="181" t="s">
        <v>8872</v>
      </c>
      <c r="F6941" s="181" t="s">
        <v>304</v>
      </c>
      <c r="G6941" s="181" t="s">
        <v>776</v>
      </c>
      <c r="H6941" s="181" t="s">
        <v>7</v>
      </c>
      <c r="I6941" s="181" t="s">
        <v>983</v>
      </c>
      <c r="J6941" s="181">
        <v>48680</v>
      </c>
      <c r="K6941" s="181">
        <v>46</v>
      </c>
      <c r="L6941" s="181"/>
      <c r="M6941" s="181"/>
      <c r="N6941" s="596"/>
    </row>
    <row r="6942" spans="1:14" s="158" customFormat="1" ht="18" customHeight="1" x14ac:dyDescent="0.25">
      <c r="A6942" s="181">
        <v>27718</v>
      </c>
      <c r="B6942" s="701" t="s">
        <v>9564</v>
      </c>
      <c r="C6942" s="181" t="s">
        <v>9408</v>
      </c>
      <c r="D6942" s="181" t="s">
        <v>9563</v>
      </c>
      <c r="E6942" s="181" t="s">
        <v>8872</v>
      </c>
      <c r="F6942" s="181" t="s">
        <v>304</v>
      </c>
      <c r="G6942" s="181" t="s">
        <v>466</v>
      </c>
      <c r="H6942" s="181" t="s">
        <v>12</v>
      </c>
      <c r="I6942" s="181" t="s">
        <v>983</v>
      </c>
      <c r="J6942" s="181">
        <v>85460</v>
      </c>
      <c r="K6942" s="181">
        <v>12</v>
      </c>
      <c r="L6942" s="181"/>
      <c r="M6942" s="181"/>
      <c r="N6942" s="596"/>
    </row>
    <row r="6943" spans="1:14" s="158" customFormat="1" ht="18" customHeight="1" x14ac:dyDescent="0.25">
      <c r="A6943" s="181">
        <v>18187</v>
      </c>
      <c r="B6943" s="701" t="s">
        <v>9565</v>
      </c>
      <c r="C6943" s="181" t="s">
        <v>9326</v>
      </c>
      <c r="D6943" s="181" t="s">
        <v>9566</v>
      </c>
      <c r="E6943" s="181" t="s">
        <v>9567</v>
      </c>
      <c r="F6943" s="181" t="s">
        <v>304</v>
      </c>
      <c r="G6943" s="181" t="s">
        <v>466</v>
      </c>
      <c r="H6943" s="181" t="s">
        <v>12</v>
      </c>
      <c r="I6943" s="181" t="s">
        <v>983</v>
      </c>
      <c r="J6943" s="181">
        <v>47140</v>
      </c>
      <c r="K6943" s="181">
        <v>7</v>
      </c>
      <c r="L6943" s="181"/>
      <c r="M6943" s="181"/>
      <c r="N6943" s="596"/>
    </row>
    <row r="6944" spans="1:14" s="158" customFormat="1" ht="18" customHeight="1" x14ac:dyDescent="0.25">
      <c r="A6944" s="181">
        <v>16291</v>
      </c>
      <c r="B6944" s="701">
        <v>17260</v>
      </c>
      <c r="C6944" s="181" t="s">
        <v>9326</v>
      </c>
      <c r="D6944" s="181" t="s">
        <v>19032</v>
      </c>
      <c r="E6944" s="181" t="s">
        <v>9584</v>
      </c>
      <c r="F6944" s="181" t="s">
        <v>304</v>
      </c>
      <c r="G6944" s="181" t="s">
        <v>776</v>
      </c>
      <c r="H6944" s="181" t="s">
        <v>7</v>
      </c>
      <c r="I6944" s="181" t="s">
        <v>9381</v>
      </c>
      <c r="J6944" s="181">
        <v>7890</v>
      </c>
      <c r="K6944" s="181">
        <v>37</v>
      </c>
      <c r="L6944" s="181"/>
      <c r="M6944" s="181"/>
      <c r="N6944" s="596"/>
    </row>
    <row r="6945" spans="1:14" s="158" customFormat="1" ht="18" customHeight="1" x14ac:dyDescent="0.25">
      <c r="A6945" s="181">
        <v>13381</v>
      </c>
      <c r="B6945" s="701" t="s">
        <v>16159</v>
      </c>
      <c r="C6945" s="181" t="s">
        <v>19033</v>
      </c>
      <c r="D6945" s="181" t="s">
        <v>16160</v>
      </c>
      <c r="E6945" s="181" t="s">
        <v>9372</v>
      </c>
      <c r="F6945" s="181" t="s">
        <v>304</v>
      </c>
      <c r="G6945" s="181" t="s">
        <v>776</v>
      </c>
      <c r="H6945" s="181" t="s">
        <v>7</v>
      </c>
      <c r="I6945" s="181" t="s">
        <v>16161</v>
      </c>
      <c r="J6945" s="181">
        <v>8370</v>
      </c>
      <c r="K6945" s="181">
        <v>134</v>
      </c>
      <c r="L6945" s="181"/>
      <c r="M6945" s="181"/>
      <c r="N6945" s="596"/>
    </row>
    <row r="6946" spans="1:14" s="158" customFormat="1" ht="18" customHeight="1" x14ac:dyDescent="0.25">
      <c r="A6946" s="181">
        <v>17022</v>
      </c>
      <c r="B6946" s="701" t="s">
        <v>9568</v>
      </c>
      <c r="C6946" s="181" t="s">
        <v>9624</v>
      </c>
      <c r="D6946" s="181" t="s">
        <v>9570</v>
      </c>
      <c r="E6946" s="181" t="s">
        <v>9419</v>
      </c>
      <c r="F6946" s="181" t="s">
        <v>304</v>
      </c>
      <c r="G6946" s="181" t="s">
        <v>466</v>
      </c>
      <c r="H6946" s="181" t="s">
        <v>12</v>
      </c>
      <c r="I6946" s="181" t="s">
        <v>9327</v>
      </c>
      <c r="J6946" s="181">
        <v>63490</v>
      </c>
      <c r="K6946" s="181">
        <v>11</v>
      </c>
      <c r="L6946" s="181"/>
      <c r="M6946" s="181"/>
      <c r="N6946" s="596"/>
    </row>
    <row r="6947" spans="1:14" s="158" customFormat="1" ht="18" customHeight="1" x14ac:dyDescent="0.25">
      <c r="A6947" s="181">
        <v>7227</v>
      </c>
      <c r="B6947" s="701" t="s">
        <v>16162</v>
      </c>
      <c r="C6947" s="181" t="s">
        <v>11889</v>
      </c>
      <c r="D6947" s="181" t="s">
        <v>9570</v>
      </c>
      <c r="E6947" s="181" t="s">
        <v>9419</v>
      </c>
      <c r="F6947" s="181" t="s">
        <v>304</v>
      </c>
      <c r="G6947" s="181" t="s">
        <v>808</v>
      </c>
      <c r="H6947" s="181" t="s">
        <v>7</v>
      </c>
      <c r="I6947" s="181" t="s">
        <v>9327</v>
      </c>
      <c r="J6947" s="181">
        <v>20830</v>
      </c>
      <c r="K6947" s="181">
        <v>41</v>
      </c>
      <c r="L6947" s="181"/>
      <c r="M6947" s="181"/>
      <c r="N6947" s="596"/>
    </row>
    <row r="6948" spans="1:14" s="158" customFormat="1" ht="18" customHeight="1" x14ac:dyDescent="0.25">
      <c r="A6948" s="181">
        <v>16566</v>
      </c>
      <c r="B6948" s="701" t="s">
        <v>9573</v>
      </c>
      <c r="C6948" s="181" t="s">
        <v>11889</v>
      </c>
      <c r="D6948" s="181" t="s">
        <v>9571</v>
      </c>
      <c r="E6948" s="181" t="s">
        <v>9572</v>
      </c>
      <c r="F6948" s="181" t="s">
        <v>304</v>
      </c>
      <c r="G6948" s="181" t="s">
        <v>466</v>
      </c>
      <c r="H6948" s="181" t="s">
        <v>12</v>
      </c>
      <c r="I6948" s="181" t="s">
        <v>9191</v>
      </c>
      <c r="J6948" s="181">
        <v>48130</v>
      </c>
      <c r="K6948" s="181">
        <v>481</v>
      </c>
      <c r="L6948" s="181"/>
      <c r="M6948" s="181"/>
      <c r="N6948" s="596"/>
    </row>
    <row r="6949" spans="1:14" s="158" customFormat="1" ht="18" customHeight="1" x14ac:dyDescent="0.25">
      <c r="A6949" s="181">
        <v>7228</v>
      </c>
      <c r="B6949" s="701" t="s">
        <v>19034</v>
      </c>
      <c r="C6949" s="181" t="s">
        <v>17618</v>
      </c>
      <c r="D6949" s="181" t="s">
        <v>9571</v>
      </c>
      <c r="E6949" s="181" t="s">
        <v>9572</v>
      </c>
      <c r="F6949" s="181" t="s">
        <v>304</v>
      </c>
      <c r="G6949" s="181" t="s">
        <v>808</v>
      </c>
      <c r="H6949" s="181" t="s">
        <v>7</v>
      </c>
      <c r="I6949" s="181" t="s">
        <v>9191</v>
      </c>
      <c r="J6949" s="181">
        <v>25350</v>
      </c>
      <c r="K6949" s="181">
        <v>285</v>
      </c>
      <c r="L6949" s="181"/>
      <c r="M6949" s="181"/>
      <c r="N6949" s="596"/>
    </row>
    <row r="6950" spans="1:14" s="158" customFormat="1" ht="18" customHeight="1" x14ac:dyDescent="0.25">
      <c r="A6950" s="181">
        <v>14688</v>
      </c>
      <c r="B6950" s="701" t="s">
        <v>16163</v>
      </c>
      <c r="C6950" s="181" t="s">
        <v>9632</v>
      </c>
      <c r="D6950" s="181" t="s">
        <v>16164</v>
      </c>
      <c r="E6950" s="181" t="s">
        <v>9495</v>
      </c>
      <c r="F6950" s="181" t="s">
        <v>304</v>
      </c>
      <c r="G6950" s="181" t="s">
        <v>808</v>
      </c>
      <c r="H6950" s="181" t="s">
        <v>7</v>
      </c>
      <c r="I6950" s="181" t="s">
        <v>14570</v>
      </c>
      <c r="J6950" s="181">
        <v>31760</v>
      </c>
      <c r="K6950" s="181">
        <v>77</v>
      </c>
      <c r="L6950" s="181"/>
      <c r="M6950" s="181"/>
      <c r="N6950" s="596"/>
    </row>
    <row r="6951" spans="1:14" s="158" customFormat="1" ht="18" customHeight="1" x14ac:dyDescent="0.25">
      <c r="A6951" s="181">
        <v>5913</v>
      </c>
      <c r="B6951" s="701" t="s">
        <v>9576</v>
      </c>
      <c r="C6951" s="181" t="s">
        <v>9577</v>
      </c>
      <c r="D6951" s="181" t="s">
        <v>9578</v>
      </c>
      <c r="E6951" s="181" t="s">
        <v>9579</v>
      </c>
      <c r="F6951" s="181" t="s">
        <v>304</v>
      </c>
      <c r="G6951" s="181" t="s">
        <v>466</v>
      </c>
      <c r="H6951" s="181" t="s">
        <v>12</v>
      </c>
      <c r="I6951" s="181" t="s">
        <v>9342</v>
      </c>
      <c r="J6951" s="181">
        <v>101850</v>
      </c>
      <c r="K6951" s="181">
        <v>42</v>
      </c>
      <c r="L6951" s="181"/>
      <c r="M6951" s="181"/>
      <c r="N6951" s="596"/>
    </row>
    <row r="6952" spans="1:14" s="158" customFormat="1" ht="18" customHeight="1" x14ac:dyDescent="0.25">
      <c r="A6952" s="181">
        <v>7226</v>
      </c>
      <c r="B6952" s="701" t="s">
        <v>19035</v>
      </c>
      <c r="C6952" s="181" t="s">
        <v>11891</v>
      </c>
      <c r="D6952" s="181" t="s">
        <v>9578</v>
      </c>
      <c r="E6952" s="181" t="s">
        <v>9579</v>
      </c>
      <c r="F6952" s="181" t="s">
        <v>304</v>
      </c>
      <c r="G6952" s="181" t="s">
        <v>808</v>
      </c>
      <c r="H6952" s="181" t="s">
        <v>7</v>
      </c>
      <c r="I6952" s="181" t="s">
        <v>9342</v>
      </c>
      <c r="J6952" s="181">
        <v>32770</v>
      </c>
      <c r="K6952" s="181">
        <v>9</v>
      </c>
      <c r="L6952" s="181"/>
      <c r="M6952" s="181"/>
      <c r="N6952" s="596"/>
    </row>
    <row r="6953" spans="1:14" s="158" customFormat="1" ht="18" customHeight="1" x14ac:dyDescent="0.25">
      <c r="A6953" s="181">
        <v>11583</v>
      </c>
      <c r="B6953" s="701" t="s">
        <v>11892</v>
      </c>
      <c r="C6953" s="181" t="s">
        <v>11891</v>
      </c>
      <c r="D6953" s="181" t="s">
        <v>9580</v>
      </c>
      <c r="E6953" s="181" t="s">
        <v>9581</v>
      </c>
      <c r="F6953" s="181" t="s">
        <v>304</v>
      </c>
      <c r="G6953" s="181" t="s">
        <v>808</v>
      </c>
      <c r="H6953" s="181" t="s">
        <v>7</v>
      </c>
      <c r="I6953" s="181" t="s">
        <v>8726</v>
      </c>
      <c r="J6953" s="181">
        <v>39740</v>
      </c>
      <c r="K6953" s="181">
        <v>44</v>
      </c>
      <c r="L6953" s="181"/>
      <c r="M6953" s="181"/>
      <c r="N6953" s="596"/>
    </row>
    <row r="6954" spans="1:14" s="158" customFormat="1" ht="18" customHeight="1" x14ac:dyDescent="0.25">
      <c r="A6954" s="181">
        <v>18094</v>
      </c>
      <c r="B6954" s="701" t="s">
        <v>9582</v>
      </c>
      <c r="C6954" s="181" t="s">
        <v>9575</v>
      </c>
      <c r="D6954" s="181" t="s">
        <v>9583</v>
      </c>
      <c r="E6954" s="181" t="s">
        <v>9584</v>
      </c>
      <c r="F6954" s="181" t="s">
        <v>577</v>
      </c>
      <c r="G6954" s="181" t="s">
        <v>3777</v>
      </c>
      <c r="H6954" s="181" t="s">
        <v>14</v>
      </c>
      <c r="I6954" s="181" t="s">
        <v>9288</v>
      </c>
      <c r="J6954" s="181">
        <v>139800</v>
      </c>
      <c r="K6954" s="181">
        <v>4</v>
      </c>
      <c r="L6954" s="181"/>
      <c r="M6954" s="181"/>
      <c r="N6954" s="596"/>
    </row>
    <row r="6955" spans="1:14" s="158" customFormat="1" ht="18" customHeight="1" x14ac:dyDescent="0.25">
      <c r="A6955" s="181">
        <v>11104</v>
      </c>
      <c r="B6955" s="701" t="s">
        <v>9585</v>
      </c>
      <c r="C6955" s="181" t="s">
        <v>9575</v>
      </c>
      <c r="D6955" s="181" t="s">
        <v>9586</v>
      </c>
      <c r="E6955" s="181" t="s">
        <v>9419</v>
      </c>
      <c r="F6955" s="181" t="s">
        <v>304</v>
      </c>
      <c r="G6955" s="181" t="s">
        <v>8719</v>
      </c>
      <c r="H6955" s="181" t="s">
        <v>6606</v>
      </c>
      <c r="I6955" s="181" t="s">
        <v>9506</v>
      </c>
      <c r="J6955" s="181">
        <v>3210</v>
      </c>
      <c r="K6955" s="181">
        <v>37</v>
      </c>
      <c r="L6955" s="181"/>
      <c r="M6955" s="181"/>
      <c r="N6955" s="596"/>
    </row>
    <row r="6956" spans="1:14" s="158" customFormat="1" ht="18" customHeight="1" x14ac:dyDescent="0.25">
      <c r="A6956" s="181">
        <v>11105</v>
      </c>
      <c r="B6956" s="701" t="s">
        <v>9587</v>
      </c>
      <c r="C6956" s="181" t="s">
        <v>19004</v>
      </c>
      <c r="D6956" s="181" t="s">
        <v>9588</v>
      </c>
      <c r="E6956" s="181" t="s">
        <v>9419</v>
      </c>
      <c r="F6956" s="181" t="s">
        <v>304</v>
      </c>
      <c r="G6956" s="181" t="s">
        <v>8719</v>
      </c>
      <c r="H6956" s="181" t="s">
        <v>6606</v>
      </c>
      <c r="I6956" s="181" t="s">
        <v>9506</v>
      </c>
      <c r="J6956" s="181">
        <v>810</v>
      </c>
      <c r="K6956" s="181">
        <v>87</v>
      </c>
      <c r="L6956" s="181"/>
      <c r="M6956" s="181"/>
      <c r="N6956" s="596"/>
    </row>
    <row r="6957" spans="1:14" s="158" customFormat="1" ht="18" customHeight="1" x14ac:dyDescent="0.25">
      <c r="A6957" s="181">
        <v>28433</v>
      </c>
      <c r="B6957" s="701" t="s">
        <v>12734</v>
      </c>
      <c r="C6957" s="181" t="s">
        <v>19036</v>
      </c>
      <c r="D6957" s="181" t="s">
        <v>849</v>
      </c>
      <c r="E6957" s="181" t="s">
        <v>12735</v>
      </c>
      <c r="F6957" s="181" t="s">
        <v>304</v>
      </c>
      <c r="G6957" s="181" t="s">
        <v>3777</v>
      </c>
      <c r="H6957" s="181" t="s">
        <v>14</v>
      </c>
      <c r="I6957" s="181" t="s">
        <v>12736</v>
      </c>
      <c r="J6957" s="181">
        <v>28640</v>
      </c>
      <c r="K6957" s="181">
        <v>6</v>
      </c>
      <c r="L6957" s="181"/>
      <c r="M6957" s="181"/>
      <c r="N6957" s="596"/>
    </row>
    <row r="6958" spans="1:14" s="158" customFormat="1" ht="18" customHeight="1" x14ac:dyDescent="0.25">
      <c r="A6958" s="181">
        <v>2853</v>
      </c>
      <c r="B6958" s="701" t="s">
        <v>9589</v>
      </c>
      <c r="C6958" s="181" t="s">
        <v>11898</v>
      </c>
      <c r="D6958" s="181" t="s">
        <v>9590</v>
      </c>
      <c r="E6958" s="181" t="s">
        <v>9280</v>
      </c>
      <c r="F6958" s="181" t="s">
        <v>304</v>
      </c>
      <c r="G6958" s="181" t="s">
        <v>753</v>
      </c>
      <c r="H6958" s="181" t="s">
        <v>5</v>
      </c>
      <c r="I6958" s="181" t="s">
        <v>9591</v>
      </c>
      <c r="J6958" s="181">
        <v>9540</v>
      </c>
      <c r="K6958" s="181">
        <v>22</v>
      </c>
      <c r="L6958" s="181"/>
      <c r="M6958" s="181"/>
      <c r="N6958" s="596"/>
    </row>
    <row r="6959" spans="1:14" s="158" customFormat="1" ht="18" customHeight="1" x14ac:dyDescent="0.25">
      <c r="A6959" s="181">
        <v>12548</v>
      </c>
      <c r="B6959" s="701" t="s">
        <v>10843</v>
      </c>
      <c r="C6959" s="181" t="s">
        <v>12733</v>
      </c>
      <c r="D6959" s="181" t="s">
        <v>864</v>
      </c>
      <c r="E6959" s="181" t="s">
        <v>9715</v>
      </c>
      <c r="F6959" s="181" t="s">
        <v>304</v>
      </c>
      <c r="G6959" s="181" t="s">
        <v>866</v>
      </c>
      <c r="H6959" s="181" t="s">
        <v>7</v>
      </c>
      <c r="I6959" s="181" t="s">
        <v>12736</v>
      </c>
      <c r="J6959" s="181">
        <v>75860</v>
      </c>
      <c r="K6959" s="181">
        <v>64</v>
      </c>
      <c r="L6959" s="181"/>
      <c r="M6959" s="181"/>
      <c r="N6959" s="596"/>
    </row>
    <row r="6960" spans="1:14" s="158" customFormat="1" ht="18" customHeight="1" x14ac:dyDescent="0.25">
      <c r="A6960" s="181">
        <v>12535</v>
      </c>
      <c r="B6960" s="701" t="s">
        <v>12737</v>
      </c>
      <c r="C6960" s="181" t="s">
        <v>17619</v>
      </c>
      <c r="D6960" s="181" t="s">
        <v>864</v>
      </c>
      <c r="E6960" s="181" t="s">
        <v>9428</v>
      </c>
      <c r="F6960" s="181" t="s">
        <v>304</v>
      </c>
      <c r="G6960" s="181" t="s">
        <v>866</v>
      </c>
      <c r="H6960" s="181" t="s">
        <v>7</v>
      </c>
      <c r="I6960" s="181" t="s">
        <v>1322</v>
      </c>
      <c r="J6960" s="181">
        <v>71650</v>
      </c>
      <c r="K6960" s="181">
        <v>103</v>
      </c>
      <c r="L6960" s="181"/>
      <c r="M6960" s="181"/>
      <c r="N6960" s="596"/>
    </row>
    <row r="6961" spans="1:14" s="158" customFormat="1" ht="18" customHeight="1" x14ac:dyDescent="0.25">
      <c r="A6961" s="181">
        <v>29043</v>
      </c>
      <c r="B6961" s="701" t="s">
        <v>17327</v>
      </c>
      <c r="C6961" s="181" t="s">
        <v>13975</v>
      </c>
      <c r="D6961" s="181" t="s">
        <v>864</v>
      </c>
      <c r="E6961" s="181" t="s">
        <v>9290</v>
      </c>
      <c r="F6961" s="181" t="s">
        <v>304</v>
      </c>
      <c r="G6961" s="181" t="s">
        <v>872</v>
      </c>
      <c r="H6961" s="181" t="s">
        <v>5</v>
      </c>
      <c r="I6961" s="181" t="s">
        <v>9496</v>
      </c>
      <c r="J6961" s="181">
        <v>114960</v>
      </c>
      <c r="K6961" s="181">
        <v>16</v>
      </c>
      <c r="L6961" s="181"/>
      <c r="M6961" s="181"/>
      <c r="N6961" s="596"/>
    </row>
    <row r="6962" spans="1:14" s="158" customFormat="1" ht="18" customHeight="1" x14ac:dyDescent="0.25">
      <c r="A6962" s="181">
        <v>13252</v>
      </c>
      <c r="B6962" s="701" t="s">
        <v>10844</v>
      </c>
      <c r="C6962" s="181" t="s">
        <v>16165</v>
      </c>
      <c r="D6962" s="181" t="s">
        <v>864</v>
      </c>
      <c r="E6962" s="181" t="s">
        <v>9398</v>
      </c>
      <c r="F6962" s="181" t="s">
        <v>304</v>
      </c>
      <c r="G6962" s="181" t="s">
        <v>866</v>
      </c>
      <c r="H6962" s="181" t="s">
        <v>7</v>
      </c>
      <c r="I6962" s="181" t="s">
        <v>16166</v>
      </c>
      <c r="J6962" s="181">
        <v>106500</v>
      </c>
      <c r="K6962" s="181">
        <v>10</v>
      </c>
      <c r="L6962" s="181"/>
      <c r="M6962" s="181"/>
      <c r="N6962" s="596"/>
    </row>
    <row r="6963" spans="1:14" s="158" customFormat="1" ht="18" customHeight="1" x14ac:dyDescent="0.25">
      <c r="A6963" s="181">
        <v>14486</v>
      </c>
      <c r="B6963" s="701" t="s">
        <v>9592</v>
      </c>
      <c r="C6963" s="181" t="s">
        <v>11490</v>
      </c>
      <c r="D6963" s="181" t="s">
        <v>864</v>
      </c>
      <c r="E6963" s="181" t="s">
        <v>8872</v>
      </c>
      <c r="F6963" s="181" t="s">
        <v>304</v>
      </c>
      <c r="G6963" s="181" t="s">
        <v>866</v>
      </c>
      <c r="H6963" s="181" t="s">
        <v>7</v>
      </c>
      <c r="I6963" s="181" t="s">
        <v>9593</v>
      </c>
      <c r="J6963" s="181">
        <v>155110</v>
      </c>
      <c r="K6963" s="181">
        <v>107</v>
      </c>
      <c r="L6963" s="181"/>
      <c r="M6963" s="181"/>
      <c r="N6963" s="596"/>
    </row>
    <row r="6964" spans="1:14" s="158" customFormat="1" ht="18" customHeight="1" x14ac:dyDescent="0.25">
      <c r="A6964" s="181">
        <v>12618</v>
      </c>
      <c r="B6964" s="701" t="s">
        <v>10846</v>
      </c>
      <c r="C6964" s="181" t="s">
        <v>19037</v>
      </c>
      <c r="D6964" s="181" t="s">
        <v>864</v>
      </c>
      <c r="E6964" s="181" t="s">
        <v>9354</v>
      </c>
      <c r="F6964" s="181" t="s">
        <v>304</v>
      </c>
      <c r="G6964" s="181" t="s">
        <v>866</v>
      </c>
      <c r="H6964" s="181" t="s">
        <v>7</v>
      </c>
      <c r="I6964" s="181" t="s">
        <v>1174</v>
      </c>
      <c r="J6964" s="181">
        <v>144380</v>
      </c>
      <c r="K6964" s="181">
        <v>33</v>
      </c>
      <c r="L6964" s="181"/>
      <c r="M6964" s="181"/>
      <c r="N6964" s="596"/>
    </row>
    <row r="6965" spans="1:14" s="158" customFormat="1" ht="18" customHeight="1" x14ac:dyDescent="0.25">
      <c r="A6965" s="181">
        <v>12306</v>
      </c>
      <c r="B6965" s="701" t="s">
        <v>10848</v>
      </c>
      <c r="C6965" s="181" t="s">
        <v>10845</v>
      </c>
      <c r="D6965" s="181" t="s">
        <v>864</v>
      </c>
      <c r="E6965" s="181" t="s">
        <v>10849</v>
      </c>
      <c r="F6965" s="181" t="s">
        <v>304</v>
      </c>
      <c r="G6965" s="181" t="s">
        <v>866</v>
      </c>
      <c r="H6965" s="181" t="s">
        <v>7</v>
      </c>
      <c r="I6965" s="181" t="s">
        <v>9709</v>
      </c>
      <c r="J6965" s="181">
        <v>80080</v>
      </c>
      <c r="K6965" s="181">
        <v>67</v>
      </c>
      <c r="L6965" s="181"/>
      <c r="M6965" s="181"/>
      <c r="N6965" s="596"/>
    </row>
    <row r="6966" spans="1:14" s="158" customFormat="1" ht="18" customHeight="1" x14ac:dyDescent="0.25">
      <c r="A6966" s="181">
        <v>12307</v>
      </c>
      <c r="B6966" s="701" t="s">
        <v>13988</v>
      </c>
      <c r="C6966" s="181" t="s">
        <v>9301</v>
      </c>
      <c r="D6966" s="181" t="s">
        <v>864</v>
      </c>
      <c r="E6966" s="181" t="s">
        <v>9296</v>
      </c>
      <c r="F6966" s="181" t="s">
        <v>304</v>
      </c>
      <c r="G6966" s="181" t="s">
        <v>866</v>
      </c>
      <c r="H6966" s="181" t="s">
        <v>7</v>
      </c>
      <c r="I6966" s="181" t="s">
        <v>9593</v>
      </c>
      <c r="J6966" s="181">
        <v>86000</v>
      </c>
      <c r="K6966" s="181">
        <v>33</v>
      </c>
      <c r="L6966" s="181"/>
      <c r="M6966" s="181"/>
      <c r="N6966" s="596"/>
    </row>
    <row r="6967" spans="1:14" s="158" customFormat="1" ht="18" customHeight="1" x14ac:dyDescent="0.25">
      <c r="A6967" s="181">
        <v>13251</v>
      </c>
      <c r="B6967" s="701" t="s">
        <v>13989</v>
      </c>
      <c r="C6967" s="181" t="s">
        <v>13987</v>
      </c>
      <c r="D6967" s="181" t="s">
        <v>870</v>
      </c>
      <c r="E6967" s="181" t="s">
        <v>9362</v>
      </c>
      <c r="F6967" s="181" t="s">
        <v>304</v>
      </c>
      <c r="G6967" s="181" t="s">
        <v>866</v>
      </c>
      <c r="H6967" s="181" t="s">
        <v>7</v>
      </c>
      <c r="I6967" s="181" t="s">
        <v>13990</v>
      </c>
      <c r="J6967" s="181">
        <v>76000</v>
      </c>
      <c r="K6967" s="181">
        <v>21</v>
      </c>
      <c r="L6967" s="181"/>
      <c r="M6967" s="181"/>
      <c r="N6967" s="596"/>
    </row>
    <row r="6968" spans="1:14" s="158" customFormat="1" ht="18" customHeight="1" x14ac:dyDescent="0.25">
      <c r="A6968" s="181">
        <v>12601</v>
      </c>
      <c r="B6968" s="701" t="s">
        <v>13991</v>
      </c>
      <c r="C6968" s="181" t="s">
        <v>9225</v>
      </c>
      <c r="D6968" s="181" t="s">
        <v>870</v>
      </c>
      <c r="E6968" s="181" t="s">
        <v>9364</v>
      </c>
      <c r="F6968" s="181" t="s">
        <v>304</v>
      </c>
      <c r="G6968" s="181" t="s">
        <v>866</v>
      </c>
      <c r="H6968" s="181" t="s">
        <v>7</v>
      </c>
      <c r="I6968" s="181" t="s">
        <v>13992</v>
      </c>
      <c r="J6968" s="181">
        <v>96810</v>
      </c>
      <c r="K6968" s="181">
        <v>60</v>
      </c>
      <c r="L6968" s="181"/>
      <c r="M6968" s="181"/>
      <c r="N6968" s="596"/>
    </row>
    <row r="6969" spans="1:14" s="158" customFormat="1" ht="18" customHeight="1" x14ac:dyDescent="0.25">
      <c r="A6969" s="181">
        <v>29120</v>
      </c>
      <c r="B6969" s="701" t="s">
        <v>9594</v>
      </c>
      <c r="C6969" s="181" t="s">
        <v>11750</v>
      </c>
      <c r="D6969" s="181" t="s">
        <v>870</v>
      </c>
      <c r="E6969" s="181" t="s">
        <v>9354</v>
      </c>
      <c r="F6969" s="181" t="s">
        <v>304</v>
      </c>
      <c r="G6969" s="181" t="s">
        <v>866</v>
      </c>
      <c r="H6969" s="181" t="s">
        <v>7</v>
      </c>
      <c r="I6969" s="181" t="s">
        <v>1174</v>
      </c>
      <c r="J6969" s="181">
        <v>100770</v>
      </c>
      <c r="K6969" s="181">
        <v>109</v>
      </c>
      <c r="L6969" s="181"/>
      <c r="M6969" s="181"/>
      <c r="N6969" s="596"/>
    </row>
    <row r="6970" spans="1:14" s="158" customFormat="1" ht="18" customHeight="1" x14ac:dyDescent="0.25">
      <c r="A6970" s="181">
        <v>45708</v>
      </c>
      <c r="B6970" s="701" t="s">
        <v>9596</v>
      </c>
      <c r="C6970" s="181" t="s">
        <v>9410</v>
      </c>
      <c r="D6970" s="181" t="s">
        <v>882</v>
      </c>
      <c r="E6970" s="181" t="s">
        <v>9283</v>
      </c>
      <c r="F6970" s="181" t="s">
        <v>304</v>
      </c>
      <c r="G6970" s="181" t="s">
        <v>140</v>
      </c>
      <c r="H6970" s="181" t="s">
        <v>7</v>
      </c>
      <c r="I6970" s="181" t="s">
        <v>9597</v>
      </c>
      <c r="J6970" s="181">
        <v>357670</v>
      </c>
      <c r="K6970" s="181">
        <v>13</v>
      </c>
      <c r="L6970" s="181"/>
      <c r="M6970" s="181"/>
      <c r="N6970" s="596"/>
    </row>
    <row r="6971" spans="1:14" s="158" customFormat="1" ht="18" customHeight="1" x14ac:dyDescent="0.25">
      <c r="A6971" s="181">
        <v>21481</v>
      </c>
      <c r="B6971" s="701" t="s">
        <v>9598</v>
      </c>
      <c r="C6971" s="181" t="s">
        <v>13987</v>
      </c>
      <c r="D6971" s="181" t="s">
        <v>882</v>
      </c>
      <c r="E6971" s="181" t="s">
        <v>9599</v>
      </c>
      <c r="F6971" s="181" t="s">
        <v>304</v>
      </c>
      <c r="G6971" s="181" t="s">
        <v>140</v>
      </c>
      <c r="H6971" s="181" t="s">
        <v>7</v>
      </c>
      <c r="I6971" s="181" t="s">
        <v>9600</v>
      </c>
      <c r="J6971" s="181">
        <v>312950</v>
      </c>
      <c r="K6971" s="181">
        <v>22</v>
      </c>
      <c r="L6971" s="181"/>
      <c r="M6971" s="181"/>
      <c r="N6971" s="596"/>
    </row>
    <row r="6972" spans="1:14" s="158" customFormat="1" ht="18" customHeight="1" x14ac:dyDescent="0.25">
      <c r="A6972" s="181">
        <v>25247</v>
      </c>
      <c r="B6972" s="701" t="s">
        <v>9601</v>
      </c>
      <c r="C6972" s="181" t="s">
        <v>12728</v>
      </c>
      <c r="D6972" s="181" t="s">
        <v>882</v>
      </c>
      <c r="E6972" s="181" t="s">
        <v>9290</v>
      </c>
      <c r="F6972" s="181" t="s">
        <v>304</v>
      </c>
      <c r="G6972" s="181" t="s">
        <v>140</v>
      </c>
      <c r="H6972" s="181" t="s">
        <v>7</v>
      </c>
      <c r="I6972" s="181" t="s">
        <v>13992</v>
      </c>
      <c r="J6972" s="181">
        <v>359280</v>
      </c>
      <c r="K6972" s="181">
        <v>7</v>
      </c>
      <c r="L6972" s="181"/>
      <c r="M6972" s="181"/>
      <c r="N6972" s="596"/>
    </row>
    <row r="6973" spans="1:14" s="158" customFormat="1" ht="18" customHeight="1" x14ac:dyDescent="0.25">
      <c r="A6973" s="181">
        <v>26830</v>
      </c>
      <c r="B6973" s="701" t="s">
        <v>9603</v>
      </c>
      <c r="C6973" s="181" t="s">
        <v>13981</v>
      </c>
      <c r="D6973" s="181" t="s">
        <v>882</v>
      </c>
      <c r="E6973" s="181" t="s">
        <v>9551</v>
      </c>
      <c r="F6973" s="181" t="s">
        <v>304</v>
      </c>
      <c r="G6973" s="181" t="s">
        <v>140</v>
      </c>
      <c r="H6973" s="181" t="s">
        <v>7</v>
      </c>
      <c r="I6973" s="181" t="s">
        <v>1174</v>
      </c>
      <c r="J6973" s="181">
        <v>337970</v>
      </c>
      <c r="K6973" s="181">
        <v>17</v>
      </c>
      <c r="L6973" s="181"/>
      <c r="M6973" s="181"/>
      <c r="N6973" s="596"/>
    </row>
    <row r="6974" spans="1:14" s="158" customFormat="1" ht="18" customHeight="1" x14ac:dyDescent="0.25">
      <c r="A6974" s="181">
        <v>27642</v>
      </c>
      <c r="B6974" s="701">
        <v>224044</v>
      </c>
      <c r="C6974" s="181" t="s">
        <v>9410</v>
      </c>
      <c r="D6974" s="181" t="s">
        <v>882</v>
      </c>
      <c r="E6974" s="181" t="s">
        <v>9381</v>
      </c>
      <c r="F6974" s="181" t="s">
        <v>304</v>
      </c>
      <c r="G6974" s="181" t="s">
        <v>140</v>
      </c>
      <c r="H6974" s="181" t="s">
        <v>7</v>
      </c>
      <c r="I6974" s="181" t="s">
        <v>9597</v>
      </c>
      <c r="J6974" s="181">
        <v>392758.5</v>
      </c>
      <c r="K6974" s="181">
        <v>1</v>
      </c>
      <c r="L6974" s="181"/>
      <c r="M6974" s="181"/>
      <c r="N6974" s="596"/>
    </row>
    <row r="6975" spans="1:14" s="158" customFormat="1" ht="18" customHeight="1" x14ac:dyDescent="0.25">
      <c r="A6975" s="181">
        <v>45709</v>
      </c>
      <c r="B6975" s="701" t="s">
        <v>9605</v>
      </c>
      <c r="C6975" s="181" t="s">
        <v>9606</v>
      </c>
      <c r="D6975" s="181" t="s">
        <v>892</v>
      </c>
      <c r="E6975" s="181" t="s">
        <v>9283</v>
      </c>
      <c r="F6975" s="181" t="s">
        <v>304</v>
      </c>
      <c r="G6975" s="181" t="s">
        <v>140</v>
      </c>
      <c r="H6975" s="181" t="s">
        <v>7</v>
      </c>
      <c r="I6975" s="181" t="s">
        <v>9600</v>
      </c>
      <c r="J6975" s="181">
        <v>362430</v>
      </c>
      <c r="K6975" s="181">
        <v>7</v>
      </c>
      <c r="L6975" s="181"/>
      <c r="M6975" s="181"/>
      <c r="N6975" s="596"/>
    </row>
    <row r="6976" spans="1:14" s="158" customFormat="1" ht="18" customHeight="1" x14ac:dyDescent="0.25">
      <c r="A6976" s="181">
        <v>21480</v>
      </c>
      <c r="B6976" s="701" t="s">
        <v>9608</v>
      </c>
      <c r="C6976" s="181" t="s">
        <v>9279</v>
      </c>
      <c r="D6976" s="181" t="s">
        <v>892</v>
      </c>
      <c r="E6976" s="181" t="s">
        <v>9599</v>
      </c>
      <c r="F6976" s="181" t="s">
        <v>304</v>
      </c>
      <c r="G6976" s="181" t="s">
        <v>140</v>
      </c>
      <c r="H6976" s="181" t="s">
        <v>7</v>
      </c>
      <c r="I6976" s="181" t="s">
        <v>9607</v>
      </c>
      <c r="J6976" s="181">
        <v>281320</v>
      </c>
      <c r="K6976" s="181">
        <v>29</v>
      </c>
      <c r="L6976" s="181"/>
      <c r="M6976" s="181"/>
      <c r="N6976" s="596"/>
    </row>
    <row r="6977" spans="1:14" s="158" customFormat="1" ht="18" customHeight="1" x14ac:dyDescent="0.25">
      <c r="A6977" s="181">
        <v>25248</v>
      </c>
      <c r="B6977" s="701" t="s">
        <v>9610</v>
      </c>
      <c r="C6977" s="181" t="s">
        <v>13982</v>
      </c>
      <c r="D6977" s="181" t="s">
        <v>892</v>
      </c>
      <c r="E6977" s="181" t="s">
        <v>9290</v>
      </c>
      <c r="F6977" s="181" t="s">
        <v>304</v>
      </c>
      <c r="G6977" s="181" t="s">
        <v>140</v>
      </c>
      <c r="H6977" s="181" t="s">
        <v>7</v>
      </c>
      <c r="I6977" s="181" t="s">
        <v>604</v>
      </c>
      <c r="J6977" s="181">
        <v>301000</v>
      </c>
      <c r="K6977" s="181">
        <v>8</v>
      </c>
      <c r="L6977" s="181"/>
      <c r="M6977" s="181"/>
      <c r="N6977" s="596"/>
    </row>
    <row r="6978" spans="1:14" s="158" customFormat="1" ht="18" customHeight="1" x14ac:dyDescent="0.25">
      <c r="A6978" s="181">
        <v>26831</v>
      </c>
      <c r="B6978" s="701" t="s">
        <v>9611</v>
      </c>
      <c r="C6978" s="181" t="s">
        <v>9460</v>
      </c>
      <c r="D6978" s="181" t="s">
        <v>892</v>
      </c>
      <c r="E6978" s="181" t="s">
        <v>9551</v>
      </c>
      <c r="F6978" s="181" t="s">
        <v>304</v>
      </c>
      <c r="G6978" s="181" t="s">
        <v>140</v>
      </c>
      <c r="H6978" s="181" t="s">
        <v>7</v>
      </c>
      <c r="I6978" s="181" t="s">
        <v>9281</v>
      </c>
      <c r="J6978" s="181">
        <v>335435.5</v>
      </c>
      <c r="K6978" s="181">
        <v>15</v>
      </c>
      <c r="L6978" s="181"/>
      <c r="M6978" s="181"/>
      <c r="N6978" s="596"/>
    </row>
    <row r="6979" spans="1:14" s="158" customFormat="1" ht="18" customHeight="1" x14ac:dyDescent="0.25">
      <c r="A6979" s="181">
        <v>25250</v>
      </c>
      <c r="B6979" s="701" t="s">
        <v>9612</v>
      </c>
      <c r="C6979" s="181" t="s">
        <v>9604</v>
      </c>
      <c r="D6979" s="181" t="s">
        <v>892</v>
      </c>
      <c r="E6979" s="181" t="s">
        <v>9613</v>
      </c>
      <c r="F6979" s="181" t="s">
        <v>304</v>
      </c>
      <c r="G6979" s="181" t="s">
        <v>140</v>
      </c>
      <c r="H6979" s="181" t="s">
        <v>7</v>
      </c>
      <c r="I6979" s="181" t="s">
        <v>1326</v>
      </c>
      <c r="J6979" s="181">
        <v>225170</v>
      </c>
      <c r="K6979" s="181">
        <v>5</v>
      </c>
      <c r="L6979" s="181"/>
      <c r="M6979" s="181"/>
      <c r="N6979" s="596"/>
    </row>
    <row r="6980" spans="1:14" s="158" customFormat="1" ht="18" customHeight="1" x14ac:dyDescent="0.25">
      <c r="A6980" s="181">
        <v>27641</v>
      </c>
      <c r="B6980" s="701">
        <v>224188</v>
      </c>
      <c r="C6980" s="181" t="s">
        <v>9606</v>
      </c>
      <c r="D6980" s="181" t="s">
        <v>892</v>
      </c>
      <c r="E6980" s="181" t="s">
        <v>9381</v>
      </c>
      <c r="F6980" s="181" t="s">
        <v>304</v>
      </c>
      <c r="G6980" s="181" t="s">
        <v>140</v>
      </c>
      <c r="H6980" s="181" t="s">
        <v>7</v>
      </c>
      <c r="I6980" s="181" t="s">
        <v>1430</v>
      </c>
      <c r="J6980" s="181">
        <v>367430</v>
      </c>
      <c r="K6980" s="181">
        <v>2</v>
      </c>
      <c r="L6980" s="181"/>
      <c r="M6980" s="181"/>
      <c r="N6980" s="596"/>
    </row>
    <row r="6981" spans="1:14" s="158" customFormat="1" ht="18" customHeight="1" x14ac:dyDescent="0.25">
      <c r="A6981" s="181">
        <v>14426</v>
      </c>
      <c r="B6981" s="701" t="s">
        <v>9616</v>
      </c>
      <c r="C6981" s="181" t="s">
        <v>9302</v>
      </c>
      <c r="D6981" s="181" t="s">
        <v>9618</v>
      </c>
      <c r="E6981" s="181" t="s">
        <v>9506</v>
      </c>
      <c r="F6981" s="181" t="s">
        <v>304</v>
      </c>
      <c r="G6981" s="181" t="s">
        <v>9619</v>
      </c>
      <c r="H6981" s="181" t="s">
        <v>6606</v>
      </c>
      <c r="I6981" s="181" t="s">
        <v>9607</v>
      </c>
      <c r="J6981" s="181">
        <v>5380</v>
      </c>
      <c r="K6981" s="181">
        <v>26</v>
      </c>
      <c r="L6981" s="181"/>
      <c r="M6981" s="181"/>
      <c r="N6981" s="596"/>
    </row>
    <row r="6982" spans="1:14" s="158" customFormat="1" ht="18" customHeight="1" x14ac:dyDescent="0.25">
      <c r="A6982" s="181">
        <v>21633</v>
      </c>
      <c r="B6982" s="701" t="s">
        <v>9620</v>
      </c>
      <c r="C6982" s="181" t="s">
        <v>9617</v>
      </c>
      <c r="D6982" s="181" t="s">
        <v>4620</v>
      </c>
      <c r="E6982" s="181" t="s">
        <v>9280</v>
      </c>
      <c r="F6982" s="181" t="s">
        <v>304</v>
      </c>
      <c r="G6982" s="181" t="s">
        <v>916</v>
      </c>
      <c r="H6982" s="181" t="s">
        <v>7</v>
      </c>
      <c r="I6982" s="181" t="s">
        <v>19038</v>
      </c>
      <c r="J6982" s="181">
        <v>4440</v>
      </c>
      <c r="K6982" s="181">
        <v>99</v>
      </c>
      <c r="L6982" s="181"/>
      <c r="M6982" s="181"/>
      <c r="N6982" s="596"/>
    </row>
    <row r="6983" spans="1:14" s="158" customFormat="1" ht="18" customHeight="1" x14ac:dyDescent="0.25">
      <c r="A6983" s="181">
        <v>3172</v>
      </c>
      <c r="B6983" s="701" t="s">
        <v>9621</v>
      </c>
      <c r="C6983" s="181" t="s">
        <v>9420</v>
      </c>
      <c r="D6983" s="181" t="s">
        <v>914</v>
      </c>
      <c r="E6983" s="181" t="s">
        <v>9372</v>
      </c>
      <c r="F6983" s="181" t="s">
        <v>304</v>
      </c>
      <c r="G6983" s="181" t="s">
        <v>916</v>
      </c>
      <c r="H6983" s="181" t="s">
        <v>7</v>
      </c>
      <c r="I6983" s="181" t="s">
        <v>9381</v>
      </c>
      <c r="J6983" s="181">
        <v>17790</v>
      </c>
      <c r="K6983" s="181">
        <v>61</v>
      </c>
      <c r="L6983" s="181"/>
      <c r="M6983" s="181"/>
      <c r="N6983" s="596"/>
    </row>
    <row r="6984" spans="1:14" s="158" customFormat="1" ht="18" customHeight="1" x14ac:dyDescent="0.25">
      <c r="A6984" s="181">
        <v>5020</v>
      </c>
      <c r="B6984" s="701" t="s">
        <v>9623</v>
      </c>
      <c r="C6984" s="181" t="s">
        <v>9624</v>
      </c>
      <c r="D6984" s="181" t="s">
        <v>918</v>
      </c>
      <c r="E6984" s="181" t="s">
        <v>9625</v>
      </c>
      <c r="F6984" s="181" t="s">
        <v>304</v>
      </c>
      <c r="G6984" s="181" t="s">
        <v>916</v>
      </c>
      <c r="H6984" s="181" t="s">
        <v>7</v>
      </c>
      <c r="I6984" s="181" t="s">
        <v>2303</v>
      </c>
      <c r="J6984" s="181">
        <v>39270</v>
      </c>
      <c r="K6984" s="181">
        <v>8</v>
      </c>
      <c r="L6984" s="181"/>
      <c r="M6984" s="181"/>
      <c r="N6984" s="596"/>
    </row>
    <row r="6985" spans="1:14" s="158" customFormat="1" ht="18" customHeight="1" x14ac:dyDescent="0.25">
      <c r="A6985" s="181">
        <v>25114</v>
      </c>
      <c r="B6985" s="701" t="s">
        <v>9626</v>
      </c>
      <c r="C6985" s="181" t="s">
        <v>9627</v>
      </c>
      <c r="D6985" s="181" t="s">
        <v>918</v>
      </c>
      <c r="E6985" s="181" t="s">
        <v>9628</v>
      </c>
      <c r="F6985" s="181" t="s">
        <v>304</v>
      </c>
      <c r="G6985" s="181" t="s">
        <v>916</v>
      </c>
      <c r="H6985" s="181" t="s">
        <v>7</v>
      </c>
      <c r="I6985" s="181" t="s">
        <v>9629</v>
      </c>
      <c r="J6985" s="181">
        <v>24010</v>
      </c>
      <c r="K6985" s="181">
        <v>25</v>
      </c>
      <c r="L6985" s="181"/>
      <c r="M6985" s="181"/>
      <c r="N6985" s="596"/>
    </row>
    <row r="6986" spans="1:14" s="158" customFormat="1" ht="18" customHeight="1" x14ac:dyDescent="0.25">
      <c r="A6986" s="181">
        <v>25113</v>
      </c>
      <c r="B6986" s="701" t="s">
        <v>9630</v>
      </c>
      <c r="C6986" s="181" t="s">
        <v>9390</v>
      </c>
      <c r="D6986" s="181" t="s">
        <v>918</v>
      </c>
      <c r="E6986" s="181" t="s">
        <v>9191</v>
      </c>
      <c r="F6986" s="181" t="s">
        <v>304</v>
      </c>
      <c r="G6986" s="181" t="s">
        <v>916</v>
      </c>
      <c r="H6986" s="181" t="s">
        <v>7</v>
      </c>
      <c r="I6986" s="181" t="s">
        <v>4101</v>
      </c>
      <c r="J6986" s="181">
        <v>47160</v>
      </c>
      <c r="K6986" s="181">
        <v>15</v>
      </c>
      <c r="L6986" s="181"/>
      <c r="M6986" s="181"/>
      <c r="N6986" s="596"/>
    </row>
    <row r="6987" spans="1:14" s="158" customFormat="1" ht="18" customHeight="1" x14ac:dyDescent="0.25">
      <c r="A6987" s="181">
        <v>21849</v>
      </c>
      <c r="B6987" s="701" t="s">
        <v>12738</v>
      </c>
      <c r="C6987" s="181" t="s">
        <v>9420</v>
      </c>
      <c r="D6987" s="181" t="s">
        <v>918</v>
      </c>
      <c r="E6987" s="181" t="s">
        <v>9644</v>
      </c>
      <c r="F6987" s="181" t="s">
        <v>304</v>
      </c>
      <c r="G6987" s="181" t="s">
        <v>3990</v>
      </c>
      <c r="H6987" s="181" t="s">
        <v>14</v>
      </c>
      <c r="I6987" s="181" t="s">
        <v>13996</v>
      </c>
      <c r="J6987" s="181">
        <v>40800</v>
      </c>
      <c r="K6987" s="181">
        <v>3</v>
      </c>
      <c r="L6987" s="181"/>
      <c r="M6987" s="181"/>
      <c r="N6987" s="596"/>
    </row>
    <row r="6988" spans="1:14" s="158" customFormat="1" ht="18" customHeight="1" x14ac:dyDescent="0.25">
      <c r="A6988" s="181">
        <v>24184</v>
      </c>
      <c r="B6988" s="701" t="s">
        <v>9631</v>
      </c>
      <c r="C6988" s="181" t="s">
        <v>9632</v>
      </c>
      <c r="D6988" s="181" t="s">
        <v>918</v>
      </c>
      <c r="E6988" s="181" t="s">
        <v>9328</v>
      </c>
      <c r="F6988" s="181" t="s">
        <v>304</v>
      </c>
      <c r="G6988" s="181" t="s">
        <v>916</v>
      </c>
      <c r="H6988" s="181" t="s">
        <v>7</v>
      </c>
      <c r="I6988" s="181" t="s">
        <v>2303</v>
      </c>
      <c r="J6988" s="181">
        <v>37180</v>
      </c>
      <c r="K6988" s="181">
        <v>35</v>
      </c>
      <c r="L6988" s="181"/>
      <c r="M6988" s="181"/>
      <c r="N6988" s="596"/>
    </row>
    <row r="6989" spans="1:14" s="158" customFormat="1" ht="18" customHeight="1" x14ac:dyDescent="0.25">
      <c r="A6989" s="181">
        <v>25117</v>
      </c>
      <c r="B6989" s="701" t="s">
        <v>9634</v>
      </c>
      <c r="C6989" s="181" t="s">
        <v>9635</v>
      </c>
      <c r="D6989" s="181" t="s">
        <v>918</v>
      </c>
      <c r="E6989" s="181" t="s">
        <v>9378</v>
      </c>
      <c r="F6989" s="181" t="s">
        <v>304</v>
      </c>
      <c r="G6989" s="181" t="s">
        <v>916</v>
      </c>
      <c r="H6989" s="181" t="s">
        <v>7</v>
      </c>
      <c r="I6989" s="181" t="s">
        <v>13997</v>
      </c>
      <c r="J6989" s="181">
        <v>48370</v>
      </c>
      <c r="K6989" s="181">
        <v>29</v>
      </c>
      <c r="L6989" s="181"/>
      <c r="M6989" s="181"/>
      <c r="N6989" s="596"/>
    </row>
    <row r="6990" spans="1:14" s="158" customFormat="1" ht="18" customHeight="1" x14ac:dyDescent="0.25">
      <c r="A6990" s="181">
        <v>24158</v>
      </c>
      <c r="B6990" s="701" t="s">
        <v>12739</v>
      </c>
      <c r="C6990" s="181" t="s">
        <v>9627</v>
      </c>
      <c r="D6990" s="181" t="s">
        <v>918</v>
      </c>
      <c r="E6990" s="181" t="s">
        <v>9378</v>
      </c>
      <c r="F6990" s="181" t="s">
        <v>304</v>
      </c>
      <c r="G6990" s="181" t="s">
        <v>3990</v>
      </c>
      <c r="H6990" s="181" t="s">
        <v>14</v>
      </c>
      <c r="I6990" s="181" t="s">
        <v>13998</v>
      </c>
      <c r="J6990" s="181">
        <v>23260</v>
      </c>
      <c r="K6990" s="181">
        <v>14</v>
      </c>
      <c r="L6990" s="181"/>
      <c r="M6990" s="181"/>
      <c r="N6990" s="596"/>
    </row>
    <row r="6991" spans="1:14" s="158" customFormat="1" ht="18" customHeight="1" x14ac:dyDescent="0.25">
      <c r="A6991" s="181">
        <v>25118</v>
      </c>
      <c r="B6991" s="701" t="s">
        <v>9639</v>
      </c>
      <c r="C6991" s="181" t="s">
        <v>9640</v>
      </c>
      <c r="D6991" s="181" t="s">
        <v>918</v>
      </c>
      <c r="E6991" s="181" t="s">
        <v>9090</v>
      </c>
      <c r="F6991" s="181" t="s">
        <v>304</v>
      </c>
      <c r="G6991" s="181" t="s">
        <v>916</v>
      </c>
      <c r="H6991" s="181" t="s">
        <v>7</v>
      </c>
      <c r="I6991" s="181" t="s">
        <v>9402</v>
      </c>
      <c r="J6991" s="181">
        <v>40360</v>
      </c>
      <c r="K6991" s="181">
        <v>13</v>
      </c>
      <c r="L6991" s="181"/>
      <c r="M6991" s="181"/>
      <c r="N6991" s="596"/>
    </row>
    <row r="6992" spans="1:14" s="158" customFormat="1" ht="18" customHeight="1" x14ac:dyDescent="0.25">
      <c r="A6992" s="181">
        <v>24186</v>
      </c>
      <c r="B6992" s="701" t="s">
        <v>9641</v>
      </c>
      <c r="C6992" s="181" t="s">
        <v>9642</v>
      </c>
      <c r="D6992" s="181" t="s">
        <v>918</v>
      </c>
      <c r="E6992" s="181" t="s">
        <v>9347</v>
      </c>
      <c r="F6992" s="181" t="s">
        <v>304</v>
      </c>
      <c r="G6992" s="181" t="s">
        <v>916</v>
      </c>
      <c r="H6992" s="181" t="s">
        <v>7</v>
      </c>
      <c r="I6992" s="181" t="s">
        <v>2303</v>
      </c>
      <c r="J6992" s="181">
        <v>46790</v>
      </c>
      <c r="K6992" s="181">
        <v>20</v>
      </c>
      <c r="L6992" s="181"/>
      <c r="M6992" s="181"/>
      <c r="N6992" s="596"/>
    </row>
    <row r="6993" spans="1:14" s="158" customFormat="1" ht="18" customHeight="1" x14ac:dyDescent="0.25">
      <c r="A6993" s="181">
        <v>26483</v>
      </c>
      <c r="B6993" s="701" t="s">
        <v>13999</v>
      </c>
      <c r="C6993" s="181" t="s">
        <v>9632</v>
      </c>
      <c r="D6993" s="181" t="s">
        <v>918</v>
      </c>
      <c r="E6993" s="181" t="s">
        <v>16097</v>
      </c>
      <c r="F6993" s="181" t="s">
        <v>304</v>
      </c>
      <c r="G6993" s="181" t="s">
        <v>3777</v>
      </c>
      <c r="H6993" s="181" t="s">
        <v>14</v>
      </c>
      <c r="I6993" s="181" t="s">
        <v>16278</v>
      </c>
      <c r="J6993" s="181">
        <v>32310</v>
      </c>
      <c r="K6993" s="181">
        <v>1</v>
      </c>
      <c r="L6993" s="181"/>
      <c r="M6993" s="181"/>
      <c r="N6993" s="596"/>
    </row>
    <row r="6994" spans="1:14" s="158" customFormat="1" ht="18" customHeight="1" x14ac:dyDescent="0.25">
      <c r="A6994" s="181">
        <v>26930</v>
      </c>
      <c r="B6994" s="701" t="s">
        <v>8837</v>
      </c>
      <c r="C6994" s="181" t="s">
        <v>8827</v>
      </c>
      <c r="D6994" s="181" t="s">
        <v>918</v>
      </c>
      <c r="E6994" s="181" t="s">
        <v>19039</v>
      </c>
      <c r="F6994" s="181" t="s">
        <v>304</v>
      </c>
      <c r="G6994" s="181" t="s">
        <v>916</v>
      </c>
      <c r="H6994" s="181" t="s">
        <v>7</v>
      </c>
      <c r="I6994" s="181" t="s">
        <v>19040</v>
      </c>
      <c r="J6994" s="181">
        <v>58650</v>
      </c>
      <c r="K6994" s="181">
        <v>18</v>
      </c>
      <c r="L6994" s="181"/>
      <c r="M6994" s="181"/>
      <c r="N6994" s="596"/>
    </row>
    <row r="6995" spans="1:14" s="158" customFormat="1" ht="18" customHeight="1" x14ac:dyDescent="0.25">
      <c r="A6995" s="181">
        <v>2443</v>
      </c>
      <c r="B6995" s="701" t="s">
        <v>11741</v>
      </c>
      <c r="C6995" s="181" t="s">
        <v>11742</v>
      </c>
      <c r="D6995" s="181" t="s">
        <v>927</v>
      </c>
      <c r="E6995" s="181" t="s">
        <v>9372</v>
      </c>
      <c r="F6995" s="181" t="s">
        <v>304</v>
      </c>
      <c r="G6995" s="181" t="s">
        <v>916</v>
      </c>
      <c r="H6995" s="181" t="s">
        <v>7</v>
      </c>
      <c r="I6995" s="181" t="s">
        <v>13997</v>
      </c>
      <c r="J6995" s="181">
        <v>6380</v>
      </c>
      <c r="K6995" s="181">
        <v>31</v>
      </c>
      <c r="L6995" s="181"/>
      <c r="M6995" s="181"/>
      <c r="N6995" s="596"/>
    </row>
    <row r="6996" spans="1:14" s="158" customFormat="1" ht="18" customHeight="1" x14ac:dyDescent="0.25">
      <c r="A6996" s="181">
        <v>28210</v>
      </c>
      <c r="B6996" s="701" t="s">
        <v>11743</v>
      </c>
      <c r="C6996" s="181" t="s">
        <v>11744</v>
      </c>
      <c r="D6996" s="181" t="s">
        <v>927</v>
      </c>
      <c r="E6996" s="181" t="s">
        <v>9644</v>
      </c>
      <c r="F6996" s="181" t="s">
        <v>304</v>
      </c>
      <c r="G6996" s="181" t="s">
        <v>916</v>
      </c>
      <c r="H6996" s="181" t="s">
        <v>7</v>
      </c>
      <c r="I6996" s="181" t="s">
        <v>8828</v>
      </c>
      <c r="J6996" s="181">
        <v>12240</v>
      </c>
      <c r="K6996" s="181">
        <v>11</v>
      </c>
      <c r="L6996" s="181"/>
      <c r="M6996" s="181"/>
      <c r="N6996" s="596"/>
    </row>
    <row r="6997" spans="1:14" s="158" customFormat="1" ht="18" customHeight="1" x14ac:dyDescent="0.25">
      <c r="A6997" s="181">
        <v>12377</v>
      </c>
      <c r="B6997" s="701" t="s">
        <v>11745</v>
      </c>
      <c r="C6997" s="181" t="s">
        <v>11746</v>
      </c>
      <c r="D6997" s="181" t="s">
        <v>927</v>
      </c>
      <c r="E6997" s="181" t="s">
        <v>9381</v>
      </c>
      <c r="F6997" s="181" t="s">
        <v>304</v>
      </c>
      <c r="G6997" s="181" t="s">
        <v>916</v>
      </c>
      <c r="H6997" s="181" t="s">
        <v>7</v>
      </c>
      <c r="I6997" s="181" t="s">
        <v>9638</v>
      </c>
      <c r="J6997" s="181">
        <v>6990</v>
      </c>
      <c r="K6997" s="181">
        <v>19</v>
      </c>
      <c r="L6997" s="181"/>
      <c r="M6997" s="181"/>
      <c r="N6997" s="596"/>
    </row>
    <row r="6998" spans="1:14" s="158" customFormat="1" ht="18" customHeight="1" x14ac:dyDescent="0.25">
      <c r="A6998" s="181">
        <v>16823</v>
      </c>
      <c r="B6998" s="701" t="s">
        <v>9645</v>
      </c>
      <c r="C6998" s="181" t="s">
        <v>9640</v>
      </c>
      <c r="D6998" s="181" t="s">
        <v>9647</v>
      </c>
      <c r="E6998" s="181" t="s">
        <v>9283</v>
      </c>
      <c r="F6998" s="181" t="s">
        <v>304</v>
      </c>
      <c r="G6998" s="181" t="s">
        <v>8719</v>
      </c>
      <c r="H6998" s="181" t="s">
        <v>6606</v>
      </c>
      <c r="I6998" s="181" t="s">
        <v>9434</v>
      </c>
      <c r="J6998" s="181">
        <v>32460</v>
      </c>
      <c r="K6998" s="181">
        <v>3</v>
      </c>
      <c r="L6998" s="181"/>
      <c r="M6998" s="181"/>
      <c r="N6998" s="596"/>
    </row>
    <row r="6999" spans="1:14" s="158" customFormat="1" ht="18" customHeight="1" x14ac:dyDescent="0.25">
      <c r="A6999" s="181">
        <v>17698</v>
      </c>
      <c r="B6999" s="701">
        <v>17698</v>
      </c>
      <c r="C6999" s="181" t="s">
        <v>9642</v>
      </c>
      <c r="D6999" s="181" t="s">
        <v>9648</v>
      </c>
      <c r="E6999" s="181" t="s">
        <v>9283</v>
      </c>
      <c r="F6999" s="181" t="s">
        <v>304</v>
      </c>
      <c r="G6999" s="181" t="s">
        <v>9649</v>
      </c>
      <c r="H6999" s="181" t="s">
        <v>746</v>
      </c>
      <c r="I6999" s="181" t="s">
        <v>2303</v>
      </c>
      <c r="J6999" s="181">
        <v>8020</v>
      </c>
      <c r="K6999" s="181">
        <v>26</v>
      </c>
      <c r="L6999" s="181"/>
      <c r="M6999" s="181"/>
      <c r="N6999" s="596"/>
    </row>
    <row r="7000" spans="1:14" s="158" customFormat="1" ht="18" customHeight="1" x14ac:dyDescent="0.25">
      <c r="A7000" s="181">
        <v>2231</v>
      </c>
      <c r="B7000" s="701" t="s">
        <v>11747</v>
      </c>
      <c r="C7000" s="181" t="s">
        <v>11748</v>
      </c>
      <c r="D7000" s="181" t="s">
        <v>933</v>
      </c>
      <c r="E7000" s="181" t="s">
        <v>9372</v>
      </c>
      <c r="F7000" s="181" t="s">
        <v>304</v>
      </c>
      <c r="G7000" s="181" t="s">
        <v>916</v>
      </c>
      <c r="H7000" s="181" t="s">
        <v>7</v>
      </c>
      <c r="I7000" s="181" t="s">
        <v>8631</v>
      </c>
      <c r="J7000" s="181">
        <v>13260</v>
      </c>
      <c r="K7000" s="181">
        <v>23</v>
      </c>
      <c r="L7000" s="181"/>
      <c r="M7000" s="181"/>
      <c r="N7000" s="596"/>
    </row>
    <row r="7001" spans="1:14" s="158" customFormat="1" ht="18" customHeight="1" x14ac:dyDescent="0.25">
      <c r="A7001" s="181">
        <v>25129</v>
      </c>
      <c r="B7001" s="701" t="s">
        <v>11749</v>
      </c>
      <c r="C7001" s="181" t="s">
        <v>11750</v>
      </c>
      <c r="D7001" s="181" t="s">
        <v>933</v>
      </c>
      <c r="E7001" s="181" t="s">
        <v>9328</v>
      </c>
      <c r="F7001" s="181" t="s">
        <v>304</v>
      </c>
      <c r="G7001" s="181" t="s">
        <v>916</v>
      </c>
      <c r="H7001" s="181" t="s">
        <v>7</v>
      </c>
      <c r="I7001" s="181" t="s">
        <v>9259</v>
      </c>
      <c r="J7001" s="181">
        <v>9570</v>
      </c>
      <c r="K7001" s="181">
        <v>512</v>
      </c>
      <c r="L7001" s="181"/>
      <c r="M7001" s="181"/>
      <c r="N7001" s="596"/>
    </row>
    <row r="7002" spans="1:14" s="158" customFormat="1" ht="18" customHeight="1" x14ac:dyDescent="0.25">
      <c r="A7002" s="181">
        <v>28166</v>
      </c>
      <c r="B7002" s="701" t="s">
        <v>16168</v>
      </c>
      <c r="C7002" s="181" t="s">
        <v>11744</v>
      </c>
      <c r="D7002" s="181" t="s">
        <v>933</v>
      </c>
      <c r="E7002" s="181" t="s">
        <v>16169</v>
      </c>
      <c r="F7002" s="181" t="s">
        <v>304</v>
      </c>
      <c r="G7002" s="181" t="s">
        <v>3990</v>
      </c>
      <c r="H7002" s="181" t="s">
        <v>14</v>
      </c>
      <c r="I7002" s="181" t="s">
        <v>8828</v>
      </c>
      <c r="J7002" s="181">
        <v>16860</v>
      </c>
      <c r="K7002" s="181">
        <v>20</v>
      </c>
      <c r="L7002" s="181"/>
      <c r="M7002" s="181"/>
      <c r="N7002" s="596"/>
    </row>
    <row r="7003" spans="1:14" s="158" customFormat="1" ht="18" customHeight="1" x14ac:dyDescent="0.25">
      <c r="A7003" s="181">
        <v>21069</v>
      </c>
      <c r="B7003" s="701" t="s">
        <v>12740</v>
      </c>
      <c r="C7003" s="181" t="s">
        <v>11746</v>
      </c>
      <c r="D7003" s="181" t="s">
        <v>933</v>
      </c>
      <c r="E7003" s="181" t="s">
        <v>12741</v>
      </c>
      <c r="F7003" s="181" t="s">
        <v>304</v>
      </c>
      <c r="G7003" s="181" t="s">
        <v>3990</v>
      </c>
      <c r="H7003" s="181" t="s">
        <v>14</v>
      </c>
      <c r="I7003" s="181" t="s">
        <v>12742</v>
      </c>
      <c r="J7003" s="181">
        <v>19390</v>
      </c>
      <c r="K7003" s="181">
        <v>9</v>
      </c>
      <c r="L7003" s="181"/>
      <c r="M7003" s="181"/>
      <c r="N7003" s="596"/>
    </row>
    <row r="7004" spans="1:14" s="158" customFormat="1" ht="18" customHeight="1" x14ac:dyDescent="0.25">
      <c r="A7004" s="181">
        <v>25174</v>
      </c>
      <c r="B7004" s="701" t="s">
        <v>16167</v>
      </c>
      <c r="C7004" s="181" t="s">
        <v>19041</v>
      </c>
      <c r="D7004" s="181" t="s">
        <v>933</v>
      </c>
      <c r="E7004" s="181" t="s">
        <v>16097</v>
      </c>
      <c r="F7004" s="181" t="s">
        <v>304</v>
      </c>
      <c r="G7004" s="181" t="s">
        <v>3990</v>
      </c>
      <c r="H7004" s="181" t="s">
        <v>14</v>
      </c>
      <c r="I7004" s="181" t="s">
        <v>19042</v>
      </c>
      <c r="J7004" s="181">
        <v>16300</v>
      </c>
      <c r="K7004" s="181">
        <v>22</v>
      </c>
      <c r="L7004" s="181"/>
      <c r="M7004" s="181"/>
      <c r="N7004" s="596"/>
    </row>
    <row r="7005" spans="1:14" s="158" customFormat="1" ht="18" customHeight="1" x14ac:dyDescent="0.25">
      <c r="A7005" s="181">
        <v>26936</v>
      </c>
      <c r="B7005" s="701" t="s">
        <v>8846</v>
      </c>
      <c r="C7005" s="181" t="s">
        <v>8613</v>
      </c>
      <c r="D7005" s="181" t="s">
        <v>933</v>
      </c>
      <c r="E7005" s="181" t="s">
        <v>19039</v>
      </c>
      <c r="F7005" s="181" t="s">
        <v>304</v>
      </c>
      <c r="G7005" s="181" t="s">
        <v>916</v>
      </c>
      <c r="H7005" s="181" t="s">
        <v>7</v>
      </c>
      <c r="I7005" s="181" t="s">
        <v>19040</v>
      </c>
      <c r="J7005" s="181">
        <v>37850</v>
      </c>
      <c r="K7005" s="181">
        <v>44</v>
      </c>
      <c r="L7005" s="181"/>
      <c r="M7005" s="181"/>
      <c r="N7005" s="596"/>
    </row>
    <row r="7006" spans="1:14" s="158" customFormat="1" ht="18" customHeight="1" x14ac:dyDescent="0.25">
      <c r="A7006" s="181">
        <v>8577</v>
      </c>
      <c r="B7006" s="701" t="s">
        <v>9652</v>
      </c>
      <c r="C7006" s="181" t="s">
        <v>9417</v>
      </c>
      <c r="D7006" s="181" t="s">
        <v>4679</v>
      </c>
      <c r="E7006" s="181" t="s">
        <v>9372</v>
      </c>
      <c r="F7006" s="181" t="s">
        <v>577</v>
      </c>
      <c r="G7006" s="181" t="s">
        <v>916</v>
      </c>
      <c r="H7006" s="181" t="s">
        <v>7</v>
      </c>
      <c r="I7006" s="181" t="s">
        <v>9434</v>
      </c>
      <c r="J7006" s="181">
        <v>136420</v>
      </c>
      <c r="K7006" s="181">
        <v>19</v>
      </c>
      <c r="L7006" s="181"/>
      <c r="M7006" s="181"/>
      <c r="N7006" s="596"/>
    </row>
    <row r="7007" spans="1:14" s="158" customFormat="1" ht="18" customHeight="1" x14ac:dyDescent="0.25">
      <c r="A7007" s="181">
        <v>26017</v>
      </c>
      <c r="B7007" s="701" t="s">
        <v>9653</v>
      </c>
      <c r="C7007" s="181" t="s">
        <v>9418</v>
      </c>
      <c r="D7007" s="181" t="s">
        <v>4679</v>
      </c>
      <c r="E7007" s="181" t="s">
        <v>9654</v>
      </c>
      <c r="F7007" s="181" t="s">
        <v>304</v>
      </c>
      <c r="G7007" s="181" t="s">
        <v>916</v>
      </c>
      <c r="H7007" s="181" t="s">
        <v>7</v>
      </c>
      <c r="I7007" s="181" t="s">
        <v>604</v>
      </c>
      <c r="J7007" s="181">
        <v>142530</v>
      </c>
      <c r="K7007" s="181">
        <v>4</v>
      </c>
      <c r="L7007" s="181"/>
      <c r="M7007" s="181"/>
      <c r="N7007" s="596"/>
    </row>
    <row r="7008" spans="1:14" s="158" customFormat="1" ht="18" customHeight="1" x14ac:dyDescent="0.25">
      <c r="A7008" s="181">
        <v>27375</v>
      </c>
      <c r="B7008" s="701" t="s">
        <v>14000</v>
      </c>
      <c r="C7008" s="181" t="s">
        <v>13982</v>
      </c>
      <c r="D7008" s="181" t="s">
        <v>4679</v>
      </c>
      <c r="E7008" s="181" t="s">
        <v>9549</v>
      </c>
      <c r="F7008" s="181" t="s">
        <v>577</v>
      </c>
      <c r="G7008" s="181" t="s">
        <v>916</v>
      </c>
      <c r="H7008" s="181" t="s">
        <v>7</v>
      </c>
      <c r="I7008" s="181" t="s">
        <v>14001</v>
      </c>
      <c r="J7008" s="181">
        <v>131150</v>
      </c>
      <c r="K7008" s="181">
        <v>1</v>
      </c>
      <c r="L7008" s="181"/>
      <c r="M7008" s="181"/>
      <c r="N7008" s="596"/>
    </row>
    <row r="7009" spans="1:14" s="158" customFormat="1" ht="18" customHeight="1" x14ac:dyDescent="0.25">
      <c r="A7009" s="181">
        <v>25108</v>
      </c>
      <c r="B7009" s="701" t="s">
        <v>11751</v>
      </c>
      <c r="C7009" s="181" t="s">
        <v>11752</v>
      </c>
      <c r="D7009" s="181" t="s">
        <v>4679</v>
      </c>
      <c r="E7009" s="181" t="s">
        <v>9328</v>
      </c>
      <c r="F7009" s="181" t="s">
        <v>577</v>
      </c>
      <c r="G7009" s="181" t="s">
        <v>916</v>
      </c>
      <c r="H7009" s="181" t="s">
        <v>7</v>
      </c>
      <c r="I7009" s="181" t="s">
        <v>9259</v>
      </c>
      <c r="J7009" s="181">
        <v>150010</v>
      </c>
      <c r="K7009" s="181">
        <v>5</v>
      </c>
      <c r="L7009" s="181"/>
      <c r="M7009" s="181"/>
      <c r="N7009" s="596"/>
    </row>
    <row r="7010" spans="1:14" s="158" customFormat="1" ht="18" customHeight="1" x14ac:dyDescent="0.25">
      <c r="A7010" s="181">
        <v>29246</v>
      </c>
      <c r="B7010" s="701" t="s">
        <v>9655</v>
      </c>
      <c r="C7010" s="181" t="s">
        <v>9440</v>
      </c>
      <c r="D7010" s="181" t="s">
        <v>4679</v>
      </c>
      <c r="E7010" s="181" t="s">
        <v>8872</v>
      </c>
      <c r="F7010" s="181" t="s">
        <v>577</v>
      </c>
      <c r="G7010" s="181" t="s">
        <v>916</v>
      </c>
      <c r="H7010" s="181" t="s">
        <v>7</v>
      </c>
      <c r="I7010" s="181" t="s">
        <v>9656</v>
      </c>
      <c r="J7010" s="181">
        <v>163200</v>
      </c>
      <c r="K7010" s="181">
        <v>4</v>
      </c>
      <c r="L7010" s="181"/>
      <c r="M7010" s="181"/>
      <c r="N7010" s="596"/>
    </row>
    <row r="7011" spans="1:14" s="158" customFormat="1" ht="18" customHeight="1" x14ac:dyDescent="0.25">
      <c r="A7011" s="181">
        <v>5602</v>
      </c>
      <c r="B7011" s="701" t="s">
        <v>9657</v>
      </c>
      <c r="C7011" s="181" t="s">
        <v>9442</v>
      </c>
      <c r="D7011" s="181" t="s">
        <v>4679</v>
      </c>
      <c r="E7011" s="181" t="s">
        <v>9347</v>
      </c>
      <c r="F7011" s="181" t="s">
        <v>304</v>
      </c>
      <c r="G7011" s="181" t="s">
        <v>916</v>
      </c>
      <c r="H7011" s="181" t="s">
        <v>7</v>
      </c>
      <c r="I7011" s="181" t="s">
        <v>8903</v>
      </c>
      <c r="J7011" s="181">
        <v>141560</v>
      </c>
      <c r="K7011" s="181">
        <v>14</v>
      </c>
      <c r="L7011" s="181"/>
      <c r="M7011" s="181"/>
      <c r="N7011" s="596"/>
    </row>
    <row r="7012" spans="1:14" s="158" customFormat="1" ht="18" customHeight="1" x14ac:dyDescent="0.25">
      <c r="A7012" s="181">
        <v>5006</v>
      </c>
      <c r="B7012" s="701" t="s">
        <v>9659</v>
      </c>
      <c r="C7012" s="181" t="s">
        <v>9417</v>
      </c>
      <c r="D7012" s="181" t="s">
        <v>9660</v>
      </c>
      <c r="E7012" s="181" t="s">
        <v>9661</v>
      </c>
      <c r="F7012" s="181" t="s">
        <v>304</v>
      </c>
      <c r="G7012" s="181" t="s">
        <v>9662</v>
      </c>
      <c r="H7012" s="181" t="s">
        <v>6606</v>
      </c>
      <c r="I7012" s="181" t="s">
        <v>9434</v>
      </c>
      <c r="J7012" s="181">
        <v>25970</v>
      </c>
      <c r="K7012" s="181">
        <v>7</v>
      </c>
      <c r="L7012" s="181"/>
      <c r="M7012" s="181"/>
      <c r="N7012" s="596"/>
    </row>
    <row r="7013" spans="1:14" s="158" customFormat="1" ht="18" customHeight="1" x14ac:dyDescent="0.25">
      <c r="A7013" s="181">
        <v>24755</v>
      </c>
      <c r="B7013" s="701" t="s">
        <v>19043</v>
      </c>
      <c r="C7013" s="181" t="s">
        <v>9418</v>
      </c>
      <c r="D7013" s="181" t="s">
        <v>937</v>
      </c>
      <c r="E7013" s="181" t="s">
        <v>9372</v>
      </c>
      <c r="F7013" s="181" t="s">
        <v>304</v>
      </c>
      <c r="G7013" s="181" t="s">
        <v>938</v>
      </c>
      <c r="H7013" s="181" t="s">
        <v>5</v>
      </c>
      <c r="I7013" s="181" t="s">
        <v>19038</v>
      </c>
      <c r="J7013" s="181">
        <v>110750</v>
      </c>
      <c r="K7013" s="181">
        <v>4</v>
      </c>
      <c r="L7013" s="181"/>
      <c r="M7013" s="181"/>
      <c r="N7013" s="596"/>
    </row>
    <row r="7014" spans="1:14" s="158" customFormat="1" ht="18" customHeight="1" x14ac:dyDescent="0.25">
      <c r="A7014" s="181">
        <v>15727</v>
      </c>
      <c r="B7014" s="701" t="s">
        <v>19044</v>
      </c>
      <c r="C7014" s="181" t="s">
        <v>13982</v>
      </c>
      <c r="D7014" s="181" t="s">
        <v>937</v>
      </c>
      <c r="E7014" s="181" t="s">
        <v>9280</v>
      </c>
      <c r="F7014" s="181" t="s">
        <v>304</v>
      </c>
      <c r="G7014" s="181" t="s">
        <v>938</v>
      </c>
      <c r="H7014" s="181" t="s">
        <v>5</v>
      </c>
      <c r="I7014" s="181" t="s">
        <v>14001</v>
      </c>
      <c r="J7014" s="181">
        <v>113980</v>
      </c>
      <c r="K7014" s="181">
        <v>7</v>
      </c>
      <c r="L7014" s="181"/>
      <c r="M7014" s="181"/>
      <c r="N7014" s="596"/>
    </row>
    <row r="7015" spans="1:14" s="158" customFormat="1" ht="18" customHeight="1" x14ac:dyDescent="0.25">
      <c r="A7015" s="181">
        <v>27444</v>
      </c>
      <c r="B7015" s="701" t="s">
        <v>14002</v>
      </c>
      <c r="C7015" s="181" t="s">
        <v>13983</v>
      </c>
      <c r="D7015" s="181" t="s">
        <v>937</v>
      </c>
      <c r="E7015" s="181" t="s">
        <v>9290</v>
      </c>
      <c r="F7015" s="181" t="s">
        <v>304</v>
      </c>
      <c r="G7015" s="181" t="s">
        <v>938</v>
      </c>
      <c r="H7015" s="181" t="s">
        <v>5</v>
      </c>
      <c r="I7015" s="181" t="s">
        <v>9259</v>
      </c>
      <c r="J7015" s="181">
        <v>92930</v>
      </c>
      <c r="K7015" s="181">
        <v>3</v>
      </c>
      <c r="L7015" s="181"/>
      <c r="M7015" s="181"/>
      <c r="N7015" s="596"/>
    </row>
    <row r="7016" spans="1:14" s="158" customFormat="1" ht="18" customHeight="1" x14ac:dyDescent="0.25">
      <c r="A7016" s="181">
        <v>24707</v>
      </c>
      <c r="B7016" s="701" t="s">
        <v>19045</v>
      </c>
      <c r="C7016" s="181" t="s">
        <v>17621</v>
      </c>
      <c r="D7016" s="181" t="s">
        <v>937</v>
      </c>
      <c r="E7016" s="181" t="s">
        <v>9292</v>
      </c>
      <c r="F7016" s="181" t="s">
        <v>304</v>
      </c>
      <c r="G7016" s="181" t="s">
        <v>938</v>
      </c>
      <c r="H7016" s="181" t="s">
        <v>5</v>
      </c>
      <c r="I7016" s="181" t="s">
        <v>9656</v>
      </c>
      <c r="J7016" s="181">
        <v>99690</v>
      </c>
      <c r="K7016" s="181">
        <v>6</v>
      </c>
      <c r="L7016" s="181"/>
      <c r="M7016" s="181"/>
      <c r="N7016" s="596"/>
    </row>
    <row r="7017" spans="1:14" s="158" customFormat="1" ht="18" customHeight="1" x14ac:dyDescent="0.25">
      <c r="A7017" s="181">
        <v>30637</v>
      </c>
      <c r="B7017" s="701" t="s">
        <v>19046</v>
      </c>
      <c r="C7017" s="181" t="s">
        <v>9442</v>
      </c>
      <c r="D7017" s="181" t="s">
        <v>937</v>
      </c>
      <c r="E7017" s="181" t="s">
        <v>12293</v>
      </c>
      <c r="F7017" s="181" t="s">
        <v>304</v>
      </c>
      <c r="G7017" s="181" t="s">
        <v>938</v>
      </c>
      <c r="H7017" s="181" t="s">
        <v>5</v>
      </c>
      <c r="I7017" s="181" t="s">
        <v>9281</v>
      </c>
      <c r="J7017" s="181">
        <v>153320</v>
      </c>
      <c r="K7017" s="181">
        <v>2</v>
      </c>
      <c r="L7017" s="181"/>
      <c r="M7017" s="181"/>
      <c r="N7017" s="596"/>
    </row>
    <row r="7018" spans="1:14" s="158" customFormat="1" ht="18" customHeight="1" x14ac:dyDescent="0.25">
      <c r="A7018" s="181">
        <v>25553</v>
      </c>
      <c r="B7018" s="701" t="s">
        <v>11893</v>
      </c>
      <c r="C7018" s="181" t="s">
        <v>9707</v>
      </c>
      <c r="D7018" s="181" t="s">
        <v>950</v>
      </c>
      <c r="E7018" s="181" t="s">
        <v>9280</v>
      </c>
      <c r="F7018" s="181" t="s">
        <v>304</v>
      </c>
      <c r="G7018" s="181" t="s">
        <v>938</v>
      </c>
      <c r="H7018" s="181" t="s">
        <v>5</v>
      </c>
      <c r="I7018" s="181" t="s">
        <v>9664</v>
      </c>
      <c r="J7018" s="181">
        <v>83940</v>
      </c>
      <c r="K7018" s="181">
        <v>5</v>
      </c>
      <c r="L7018" s="181"/>
      <c r="M7018" s="181"/>
      <c r="N7018" s="596"/>
    </row>
    <row r="7019" spans="1:14" s="158" customFormat="1" ht="18" customHeight="1" x14ac:dyDescent="0.25">
      <c r="A7019" s="181">
        <v>15728</v>
      </c>
      <c r="B7019" s="701" t="s">
        <v>11894</v>
      </c>
      <c r="C7019" s="181" t="s">
        <v>9708</v>
      </c>
      <c r="D7019" s="181" t="s">
        <v>950</v>
      </c>
      <c r="E7019" s="181" t="s">
        <v>9280</v>
      </c>
      <c r="F7019" s="181" t="s">
        <v>304</v>
      </c>
      <c r="G7019" s="181" t="s">
        <v>938</v>
      </c>
      <c r="H7019" s="181" t="s">
        <v>5</v>
      </c>
      <c r="I7019" s="181" t="s">
        <v>9666</v>
      </c>
      <c r="J7019" s="181">
        <v>82820</v>
      </c>
      <c r="K7019" s="181">
        <v>37</v>
      </c>
      <c r="L7019" s="181"/>
      <c r="M7019" s="181"/>
      <c r="N7019" s="596"/>
    </row>
    <row r="7020" spans="1:14" s="158" customFormat="1" ht="18" customHeight="1" x14ac:dyDescent="0.25">
      <c r="A7020" s="181">
        <v>14288</v>
      </c>
      <c r="B7020" s="701" t="s">
        <v>19047</v>
      </c>
      <c r="C7020" s="181" t="s">
        <v>19048</v>
      </c>
      <c r="D7020" s="181" t="s">
        <v>950</v>
      </c>
      <c r="E7020" s="181" t="s">
        <v>19049</v>
      </c>
      <c r="F7020" s="181" t="s">
        <v>304</v>
      </c>
      <c r="G7020" s="181" t="s">
        <v>938</v>
      </c>
      <c r="H7020" s="181" t="s">
        <v>5</v>
      </c>
      <c r="I7020" s="181" t="s">
        <v>17380</v>
      </c>
      <c r="J7020" s="181">
        <v>71690</v>
      </c>
      <c r="K7020" s="181">
        <v>94</v>
      </c>
      <c r="L7020" s="181"/>
      <c r="M7020" s="181"/>
      <c r="N7020" s="596"/>
    </row>
    <row r="7021" spans="1:14" s="158" customFormat="1" ht="18" customHeight="1" x14ac:dyDescent="0.25">
      <c r="A7021" s="181">
        <v>27442</v>
      </c>
      <c r="B7021" s="701" t="s">
        <v>11895</v>
      </c>
      <c r="C7021" s="181" t="s">
        <v>9667</v>
      </c>
      <c r="D7021" s="181" t="s">
        <v>950</v>
      </c>
      <c r="E7021" s="181" t="s">
        <v>9290</v>
      </c>
      <c r="F7021" s="181" t="s">
        <v>304</v>
      </c>
      <c r="G7021" s="181" t="s">
        <v>938</v>
      </c>
      <c r="H7021" s="181" t="s">
        <v>5</v>
      </c>
      <c r="I7021" s="181" t="s">
        <v>4694</v>
      </c>
      <c r="J7021" s="181">
        <v>86580</v>
      </c>
      <c r="K7021" s="181">
        <v>12</v>
      </c>
      <c r="L7021" s="181"/>
      <c r="M7021" s="181"/>
      <c r="N7021" s="596"/>
    </row>
    <row r="7022" spans="1:14" s="158" customFormat="1" ht="18" customHeight="1" x14ac:dyDescent="0.25">
      <c r="A7022" s="181">
        <v>24708</v>
      </c>
      <c r="B7022" s="701" t="s">
        <v>11896</v>
      </c>
      <c r="C7022" s="181" t="s">
        <v>9424</v>
      </c>
      <c r="D7022" s="181" t="s">
        <v>950</v>
      </c>
      <c r="E7022" s="181" t="s">
        <v>9292</v>
      </c>
      <c r="F7022" s="181" t="s">
        <v>304</v>
      </c>
      <c r="G7022" s="181" t="s">
        <v>938</v>
      </c>
      <c r="H7022" s="181" t="s">
        <v>5</v>
      </c>
      <c r="I7022" s="181" t="s">
        <v>9664</v>
      </c>
      <c r="J7022" s="181">
        <v>79330</v>
      </c>
      <c r="K7022" s="181">
        <v>17</v>
      </c>
      <c r="L7022" s="181"/>
      <c r="M7022" s="181"/>
      <c r="N7022" s="596"/>
    </row>
    <row r="7023" spans="1:14" s="158" customFormat="1" ht="18" customHeight="1" x14ac:dyDescent="0.25">
      <c r="A7023" s="181">
        <v>25300</v>
      </c>
      <c r="B7023" s="701" t="s">
        <v>19050</v>
      </c>
      <c r="C7023" s="181" t="s">
        <v>9301</v>
      </c>
      <c r="D7023" s="181" t="s">
        <v>950</v>
      </c>
      <c r="E7023" s="181" t="s">
        <v>9292</v>
      </c>
      <c r="F7023" s="181" t="s">
        <v>304</v>
      </c>
      <c r="G7023" s="181" t="s">
        <v>938</v>
      </c>
      <c r="H7023" s="181" t="s">
        <v>5</v>
      </c>
      <c r="I7023" s="181" t="s">
        <v>4694</v>
      </c>
      <c r="J7023" s="181">
        <v>77740</v>
      </c>
      <c r="K7023" s="181">
        <v>10</v>
      </c>
      <c r="L7023" s="181"/>
      <c r="M7023" s="181"/>
      <c r="N7023" s="596"/>
    </row>
    <row r="7024" spans="1:14" s="158" customFormat="1" ht="18" customHeight="1" x14ac:dyDescent="0.25">
      <c r="A7024" s="181">
        <v>28840</v>
      </c>
      <c r="B7024" s="701" t="s">
        <v>14003</v>
      </c>
      <c r="C7024" s="181" t="s">
        <v>19048</v>
      </c>
      <c r="D7024" s="181" t="s">
        <v>950</v>
      </c>
      <c r="E7024" s="181" t="s">
        <v>14004</v>
      </c>
      <c r="F7024" s="181" t="s">
        <v>304</v>
      </c>
      <c r="G7024" s="181" t="s">
        <v>938</v>
      </c>
      <c r="H7024" s="181" t="s">
        <v>5</v>
      </c>
      <c r="I7024" s="181" t="s">
        <v>14005</v>
      </c>
      <c r="J7024" s="181">
        <v>80810</v>
      </c>
      <c r="K7024" s="181">
        <v>22</v>
      </c>
      <c r="L7024" s="181"/>
      <c r="M7024" s="181"/>
      <c r="N7024" s="596"/>
    </row>
    <row r="7025" spans="1:14" s="158" customFormat="1" ht="18" customHeight="1" x14ac:dyDescent="0.25">
      <c r="A7025" s="181">
        <v>18905</v>
      </c>
      <c r="B7025" s="701" t="s">
        <v>16170</v>
      </c>
      <c r="C7025" s="181" t="s">
        <v>9424</v>
      </c>
      <c r="D7025" s="181" t="s">
        <v>950</v>
      </c>
      <c r="E7025" s="181" t="s">
        <v>9506</v>
      </c>
      <c r="F7025" s="181" t="s">
        <v>304</v>
      </c>
      <c r="G7025" s="181" t="s">
        <v>938</v>
      </c>
      <c r="H7025" s="181" t="s">
        <v>5</v>
      </c>
      <c r="I7025" s="181" t="s">
        <v>954</v>
      </c>
      <c r="J7025" s="181">
        <v>104940</v>
      </c>
      <c r="K7025" s="181">
        <v>9</v>
      </c>
      <c r="L7025" s="181"/>
      <c r="M7025" s="181"/>
      <c r="N7025" s="596"/>
    </row>
    <row r="7026" spans="1:14" s="158" customFormat="1" ht="18" customHeight="1" x14ac:dyDescent="0.25">
      <c r="A7026" s="181">
        <v>45619</v>
      </c>
      <c r="B7026" s="701" t="s">
        <v>19051</v>
      </c>
      <c r="C7026" s="181" t="s">
        <v>17620</v>
      </c>
      <c r="D7026" s="181" t="s">
        <v>950</v>
      </c>
      <c r="E7026" s="181" t="s">
        <v>19052</v>
      </c>
      <c r="F7026" s="181" t="s">
        <v>304</v>
      </c>
      <c r="G7026" s="181" t="s">
        <v>938</v>
      </c>
      <c r="H7026" s="181" t="s">
        <v>5</v>
      </c>
      <c r="I7026" s="181" t="s">
        <v>19053</v>
      </c>
      <c r="J7026" s="181">
        <v>107520</v>
      </c>
      <c r="K7026" s="181">
        <v>6</v>
      </c>
      <c r="L7026" s="181"/>
      <c r="M7026" s="181"/>
      <c r="N7026" s="596"/>
    </row>
    <row r="7027" spans="1:14" s="158" customFormat="1" ht="18" customHeight="1" x14ac:dyDescent="0.25">
      <c r="A7027" s="181">
        <v>17327</v>
      </c>
      <c r="B7027" s="701" t="s">
        <v>9672</v>
      </c>
      <c r="C7027" s="181" t="s">
        <v>9673</v>
      </c>
      <c r="D7027" s="181" t="s">
        <v>969</v>
      </c>
      <c r="E7027" s="181" t="s">
        <v>9674</v>
      </c>
      <c r="F7027" s="181" t="s">
        <v>304</v>
      </c>
      <c r="G7027" s="181" t="s">
        <v>959</v>
      </c>
      <c r="H7027" s="181" t="s">
        <v>7</v>
      </c>
      <c r="I7027" s="181" t="s">
        <v>19054</v>
      </c>
      <c r="J7027" s="181">
        <v>10720</v>
      </c>
      <c r="K7027" s="181">
        <v>79</v>
      </c>
      <c r="L7027" s="181"/>
      <c r="M7027" s="181"/>
      <c r="N7027" s="596"/>
    </row>
    <row r="7028" spans="1:14" s="158" customFormat="1" ht="18" customHeight="1" x14ac:dyDescent="0.25">
      <c r="A7028" s="181">
        <v>10275</v>
      </c>
      <c r="B7028" s="701" t="s">
        <v>9676</v>
      </c>
      <c r="C7028" s="181" t="s">
        <v>9673</v>
      </c>
      <c r="D7028" s="181" t="s">
        <v>969</v>
      </c>
      <c r="E7028" s="181" t="s">
        <v>9622</v>
      </c>
      <c r="F7028" s="181" t="s">
        <v>304</v>
      </c>
      <c r="G7028" s="181" t="s">
        <v>959</v>
      </c>
      <c r="H7028" s="181" t="s">
        <v>7</v>
      </c>
      <c r="I7028" s="181" t="s">
        <v>1174</v>
      </c>
      <c r="J7028" s="181">
        <v>14270</v>
      </c>
      <c r="K7028" s="181">
        <v>57</v>
      </c>
      <c r="L7028" s="181"/>
      <c r="M7028" s="181"/>
      <c r="N7028" s="596"/>
    </row>
    <row r="7029" spans="1:14" s="158" customFormat="1" ht="18" customHeight="1" x14ac:dyDescent="0.25">
      <c r="A7029" s="181">
        <v>10279</v>
      </c>
      <c r="B7029" s="701" t="s">
        <v>9678</v>
      </c>
      <c r="C7029" s="181" t="s">
        <v>9723</v>
      </c>
      <c r="D7029" s="181" t="s">
        <v>969</v>
      </c>
      <c r="E7029" s="181" t="s">
        <v>9411</v>
      </c>
      <c r="F7029" s="181" t="s">
        <v>304</v>
      </c>
      <c r="G7029" s="181" t="s">
        <v>959</v>
      </c>
      <c r="H7029" s="181" t="s">
        <v>7</v>
      </c>
      <c r="I7029" s="181" t="s">
        <v>9532</v>
      </c>
      <c r="J7029" s="181">
        <v>13250</v>
      </c>
      <c r="K7029" s="181">
        <v>39</v>
      </c>
      <c r="L7029" s="181"/>
      <c r="M7029" s="181"/>
      <c r="N7029" s="596"/>
    </row>
    <row r="7030" spans="1:14" s="158" customFormat="1" ht="18" customHeight="1" x14ac:dyDescent="0.25">
      <c r="A7030" s="181">
        <v>24299</v>
      </c>
      <c r="B7030" s="701" t="s">
        <v>16171</v>
      </c>
      <c r="C7030" s="181" t="s">
        <v>11880</v>
      </c>
      <c r="D7030" s="181" t="s">
        <v>969</v>
      </c>
      <c r="E7030" s="181" t="s">
        <v>9191</v>
      </c>
      <c r="F7030" s="181" t="s">
        <v>304</v>
      </c>
      <c r="G7030" s="181" t="s">
        <v>10162</v>
      </c>
      <c r="H7030" s="181" t="s">
        <v>14</v>
      </c>
      <c r="I7030" s="181" t="s">
        <v>19028</v>
      </c>
      <c r="J7030" s="181">
        <v>18530</v>
      </c>
      <c r="K7030" s="181">
        <v>4</v>
      </c>
      <c r="L7030" s="181"/>
      <c r="M7030" s="181"/>
      <c r="N7030" s="596"/>
    </row>
    <row r="7031" spans="1:14" s="158" customFormat="1" ht="18" customHeight="1" x14ac:dyDescent="0.25">
      <c r="A7031" s="181">
        <v>18724</v>
      </c>
      <c r="B7031" s="701" t="s">
        <v>9682</v>
      </c>
      <c r="C7031" s="181" t="s">
        <v>9683</v>
      </c>
      <c r="D7031" s="181" t="s">
        <v>969</v>
      </c>
      <c r="E7031" s="181" t="s">
        <v>9684</v>
      </c>
      <c r="F7031" s="181" t="s">
        <v>304</v>
      </c>
      <c r="G7031" s="181" t="s">
        <v>959</v>
      </c>
      <c r="H7031" s="181" t="s">
        <v>7</v>
      </c>
      <c r="I7031" s="181" t="s">
        <v>9685</v>
      </c>
      <c r="J7031" s="181">
        <v>30080</v>
      </c>
      <c r="K7031" s="181">
        <v>275</v>
      </c>
      <c r="L7031" s="181"/>
      <c r="M7031" s="181"/>
      <c r="N7031" s="596"/>
    </row>
    <row r="7032" spans="1:14" s="158" customFormat="1" ht="18" customHeight="1" x14ac:dyDescent="0.25">
      <c r="A7032" s="181">
        <v>20077</v>
      </c>
      <c r="B7032" s="701" t="s">
        <v>9687</v>
      </c>
      <c r="C7032" s="181" t="s">
        <v>9688</v>
      </c>
      <c r="D7032" s="181" t="s">
        <v>969</v>
      </c>
      <c r="E7032" s="181" t="s">
        <v>9689</v>
      </c>
      <c r="F7032" s="181" t="s">
        <v>304</v>
      </c>
      <c r="G7032" s="181" t="s">
        <v>987</v>
      </c>
      <c r="H7032" s="181" t="s">
        <v>11261</v>
      </c>
      <c r="I7032" s="181" t="s">
        <v>9690</v>
      </c>
      <c r="J7032" s="181">
        <v>8260</v>
      </c>
      <c r="K7032" s="181">
        <v>31</v>
      </c>
      <c r="L7032" s="181"/>
      <c r="M7032" s="181"/>
      <c r="N7032" s="596"/>
    </row>
    <row r="7033" spans="1:14" s="158" customFormat="1" ht="18" customHeight="1" x14ac:dyDescent="0.25">
      <c r="A7033" s="181">
        <v>13969</v>
      </c>
      <c r="B7033" s="701" t="s">
        <v>9691</v>
      </c>
      <c r="C7033" s="181" t="s">
        <v>19055</v>
      </c>
      <c r="D7033" s="181" t="s">
        <v>969</v>
      </c>
      <c r="E7033" s="181" t="s">
        <v>9692</v>
      </c>
      <c r="F7033" s="181" t="s">
        <v>304</v>
      </c>
      <c r="G7033" s="181" t="s">
        <v>987</v>
      </c>
      <c r="H7033" s="181" t="s">
        <v>11261</v>
      </c>
      <c r="I7033" s="181" t="s">
        <v>1608</v>
      </c>
      <c r="J7033" s="181">
        <v>20430</v>
      </c>
      <c r="K7033" s="181">
        <v>13</v>
      </c>
      <c r="L7033" s="181"/>
      <c r="M7033" s="181"/>
      <c r="N7033" s="596"/>
    </row>
    <row r="7034" spans="1:14" s="158" customFormat="1" ht="18" customHeight="1" x14ac:dyDescent="0.25">
      <c r="A7034" s="181">
        <v>29940</v>
      </c>
      <c r="B7034" s="701" t="s">
        <v>9693</v>
      </c>
      <c r="C7034" s="181" t="s">
        <v>9688</v>
      </c>
      <c r="D7034" s="181" t="s">
        <v>969</v>
      </c>
      <c r="E7034" s="181" t="s">
        <v>9346</v>
      </c>
      <c r="F7034" s="181" t="s">
        <v>304</v>
      </c>
      <c r="G7034" s="181" t="s">
        <v>959</v>
      </c>
      <c r="H7034" s="181" t="s">
        <v>7</v>
      </c>
      <c r="I7034" s="181" t="s">
        <v>9690</v>
      </c>
      <c r="J7034" s="181">
        <v>24250</v>
      </c>
      <c r="K7034" s="181">
        <v>158</v>
      </c>
      <c r="L7034" s="181"/>
      <c r="M7034" s="181"/>
      <c r="N7034" s="596"/>
    </row>
    <row r="7035" spans="1:14" s="158" customFormat="1" ht="18" customHeight="1" x14ac:dyDescent="0.25">
      <c r="A7035" s="181">
        <v>18723</v>
      </c>
      <c r="B7035" s="701" t="s">
        <v>9694</v>
      </c>
      <c r="C7035" s="181" t="s">
        <v>9435</v>
      </c>
      <c r="D7035" s="181" t="s">
        <v>969</v>
      </c>
      <c r="E7035" s="181" t="s">
        <v>9296</v>
      </c>
      <c r="F7035" s="181" t="s">
        <v>304</v>
      </c>
      <c r="G7035" s="181" t="s">
        <v>959</v>
      </c>
      <c r="H7035" s="181" t="s">
        <v>7</v>
      </c>
      <c r="I7035" s="181" t="s">
        <v>1608</v>
      </c>
      <c r="J7035" s="181">
        <v>15440</v>
      </c>
      <c r="K7035" s="181">
        <v>46</v>
      </c>
      <c r="L7035" s="181"/>
      <c r="M7035" s="181"/>
      <c r="N7035" s="596"/>
    </row>
    <row r="7036" spans="1:14" s="158" customFormat="1" ht="18" customHeight="1" x14ac:dyDescent="0.25">
      <c r="A7036" s="181">
        <v>5119</v>
      </c>
      <c r="B7036" s="701" t="s">
        <v>9695</v>
      </c>
      <c r="C7036" s="181" t="s">
        <v>9438</v>
      </c>
      <c r="D7036" s="181" t="s">
        <v>993</v>
      </c>
      <c r="E7036" s="181" t="s">
        <v>9696</v>
      </c>
      <c r="F7036" s="181" t="s">
        <v>304</v>
      </c>
      <c r="G7036" s="181" t="s">
        <v>987</v>
      </c>
      <c r="H7036" s="181" t="s">
        <v>11261</v>
      </c>
      <c r="I7036" s="181" t="s">
        <v>17622</v>
      </c>
      <c r="J7036" s="181">
        <v>12250</v>
      </c>
      <c r="K7036" s="181">
        <v>53</v>
      </c>
      <c r="L7036" s="181"/>
      <c r="M7036" s="181"/>
      <c r="N7036" s="596"/>
    </row>
    <row r="7037" spans="1:14" s="158" customFormat="1" ht="18" customHeight="1" x14ac:dyDescent="0.25">
      <c r="A7037" s="181">
        <v>2283</v>
      </c>
      <c r="B7037" s="701" t="s">
        <v>9697</v>
      </c>
      <c r="C7037" s="181" t="s">
        <v>12732</v>
      </c>
      <c r="D7037" s="181" t="s">
        <v>993</v>
      </c>
      <c r="E7037" s="181" t="s">
        <v>9698</v>
      </c>
      <c r="F7037" s="181" t="s">
        <v>304</v>
      </c>
      <c r="G7037" s="181" t="s">
        <v>959</v>
      </c>
      <c r="H7037" s="181" t="s">
        <v>7</v>
      </c>
      <c r="I7037" s="181" t="s">
        <v>9470</v>
      </c>
      <c r="J7037" s="181">
        <v>13080</v>
      </c>
      <c r="K7037" s="181">
        <v>467</v>
      </c>
      <c r="L7037" s="181"/>
      <c r="M7037" s="181"/>
      <c r="N7037" s="596"/>
    </row>
    <row r="7038" spans="1:14" s="158" customFormat="1" ht="18" customHeight="1" x14ac:dyDescent="0.25">
      <c r="A7038" s="181">
        <v>2569</v>
      </c>
      <c r="B7038" s="701" t="s">
        <v>9699</v>
      </c>
      <c r="C7038" s="181" t="s">
        <v>9435</v>
      </c>
      <c r="D7038" s="181" t="s">
        <v>993</v>
      </c>
      <c r="E7038" s="181" t="s">
        <v>9701</v>
      </c>
      <c r="F7038" s="181" t="s">
        <v>304</v>
      </c>
      <c r="G7038" s="181" t="s">
        <v>959</v>
      </c>
      <c r="H7038" s="181" t="s">
        <v>7</v>
      </c>
      <c r="I7038" s="181" t="s">
        <v>9702</v>
      </c>
      <c r="J7038" s="181">
        <v>14000</v>
      </c>
      <c r="K7038" s="181">
        <v>105</v>
      </c>
      <c r="L7038" s="181"/>
      <c r="M7038" s="181"/>
      <c r="N7038" s="596"/>
    </row>
    <row r="7039" spans="1:14" s="158" customFormat="1" ht="18" customHeight="1" x14ac:dyDescent="0.25">
      <c r="A7039" s="181">
        <v>7846</v>
      </c>
      <c r="B7039" s="701" t="s">
        <v>9703</v>
      </c>
      <c r="C7039" s="181" t="s">
        <v>9473</v>
      </c>
      <c r="D7039" s="181" t="s">
        <v>1008</v>
      </c>
      <c r="E7039" s="181" t="s">
        <v>9704</v>
      </c>
      <c r="F7039" s="181" t="s">
        <v>304</v>
      </c>
      <c r="G7039" s="181" t="s">
        <v>7978</v>
      </c>
      <c r="H7039" s="181" t="s">
        <v>11261</v>
      </c>
      <c r="I7039" s="181" t="s">
        <v>19056</v>
      </c>
      <c r="J7039" s="181">
        <v>13020</v>
      </c>
      <c r="K7039" s="181">
        <v>112</v>
      </c>
      <c r="L7039" s="181"/>
      <c r="M7039" s="181"/>
      <c r="N7039" s="596"/>
    </row>
    <row r="7040" spans="1:14" s="158" customFormat="1" ht="18" customHeight="1" x14ac:dyDescent="0.25">
      <c r="A7040" s="181">
        <v>22520</v>
      </c>
      <c r="B7040" s="701" t="s">
        <v>9705</v>
      </c>
      <c r="C7040" s="181" t="s">
        <v>9438</v>
      </c>
      <c r="D7040" s="181" t="s">
        <v>1012</v>
      </c>
      <c r="E7040" s="181" t="s">
        <v>9419</v>
      </c>
      <c r="F7040" s="181" t="s">
        <v>304</v>
      </c>
      <c r="G7040" s="181" t="s">
        <v>1010</v>
      </c>
      <c r="H7040" s="181" t="s">
        <v>7</v>
      </c>
      <c r="I7040" s="181" t="s">
        <v>1326</v>
      </c>
      <c r="J7040" s="181">
        <v>14880</v>
      </c>
      <c r="K7040" s="181">
        <v>64</v>
      </c>
      <c r="L7040" s="181"/>
      <c r="M7040" s="181"/>
      <c r="N7040" s="596"/>
    </row>
    <row r="7041" spans="1:14" s="158" customFormat="1" ht="18" customHeight="1" x14ac:dyDescent="0.25">
      <c r="A7041" s="181">
        <v>22532</v>
      </c>
      <c r="B7041" s="701" t="s">
        <v>9706</v>
      </c>
      <c r="C7041" s="181" t="s">
        <v>9707</v>
      </c>
      <c r="D7041" s="181" t="s">
        <v>1012</v>
      </c>
      <c r="E7041" s="181" t="s">
        <v>9411</v>
      </c>
      <c r="F7041" s="181" t="s">
        <v>304</v>
      </c>
      <c r="G7041" s="181" t="s">
        <v>1010</v>
      </c>
      <c r="H7041" s="181" t="s">
        <v>7</v>
      </c>
      <c r="I7041" s="181" t="s">
        <v>9470</v>
      </c>
      <c r="J7041" s="181">
        <v>14900</v>
      </c>
      <c r="K7041" s="181">
        <v>1769</v>
      </c>
      <c r="L7041" s="181"/>
      <c r="M7041" s="181"/>
      <c r="N7041" s="596"/>
    </row>
    <row r="7042" spans="1:14" s="158" customFormat="1" ht="18" customHeight="1" x14ac:dyDescent="0.25">
      <c r="A7042" s="181">
        <v>29035</v>
      </c>
      <c r="B7042" s="701" t="s">
        <v>9710</v>
      </c>
      <c r="C7042" s="181" t="s">
        <v>9462</v>
      </c>
      <c r="D7042" s="181" t="s">
        <v>1012</v>
      </c>
      <c r="E7042" s="181" t="s">
        <v>9711</v>
      </c>
      <c r="F7042" s="181" t="s">
        <v>304</v>
      </c>
      <c r="G7042" s="181" t="s">
        <v>1010</v>
      </c>
      <c r="H7042" s="181" t="s">
        <v>7</v>
      </c>
      <c r="I7042" s="181" t="s">
        <v>9712</v>
      </c>
      <c r="J7042" s="181">
        <v>26290</v>
      </c>
      <c r="K7042" s="181">
        <v>42</v>
      </c>
      <c r="L7042" s="181"/>
      <c r="M7042" s="181"/>
      <c r="N7042" s="596"/>
    </row>
    <row r="7043" spans="1:14" s="158" customFormat="1" ht="18" customHeight="1" x14ac:dyDescent="0.25">
      <c r="A7043" s="181">
        <v>1143</v>
      </c>
      <c r="B7043" s="701" t="s">
        <v>16172</v>
      </c>
      <c r="C7043" s="181" t="s">
        <v>9473</v>
      </c>
      <c r="D7043" s="181" t="s">
        <v>1016</v>
      </c>
      <c r="E7043" s="181" t="s">
        <v>9411</v>
      </c>
      <c r="F7043" s="181" t="s">
        <v>304</v>
      </c>
      <c r="G7043" s="181" t="s">
        <v>708</v>
      </c>
      <c r="H7043" s="181" t="s">
        <v>5</v>
      </c>
      <c r="I7043" s="181" t="s">
        <v>983</v>
      </c>
      <c r="J7043" s="181">
        <v>68990</v>
      </c>
      <c r="K7043" s="181">
        <v>1</v>
      </c>
      <c r="L7043" s="181"/>
      <c r="M7043" s="181"/>
      <c r="N7043" s="596"/>
    </row>
    <row r="7044" spans="1:14" s="158" customFormat="1" ht="18" customHeight="1" x14ac:dyDescent="0.25">
      <c r="A7044" s="181">
        <v>87105</v>
      </c>
      <c r="B7044" s="701" t="s">
        <v>9713</v>
      </c>
      <c r="C7044" s="181" t="s">
        <v>17623</v>
      </c>
      <c r="D7044" s="181" t="s">
        <v>1016</v>
      </c>
      <c r="E7044" s="181" t="s">
        <v>9714</v>
      </c>
      <c r="F7044" s="181" t="s">
        <v>304</v>
      </c>
      <c r="G7044" s="181" t="s">
        <v>708</v>
      </c>
      <c r="H7044" s="181" t="s">
        <v>5</v>
      </c>
      <c r="I7044" s="181" t="s">
        <v>19057</v>
      </c>
      <c r="J7044" s="181">
        <v>125830</v>
      </c>
      <c r="K7044" s="181">
        <v>1</v>
      </c>
      <c r="L7044" s="181"/>
      <c r="M7044" s="181"/>
      <c r="N7044" s="596"/>
    </row>
    <row r="7045" spans="1:14" s="158" customFormat="1" ht="18" customHeight="1" x14ac:dyDescent="0.25">
      <c r="A7045" s="181">
        <v>24401</v>
      </c>
      <c r="B7045" s="701" t="s">
        <v>19058</v>
      </c>
      <c r="C7045" s="181" t="s">
        <v>19059</v>
      </c>
      <c r="D7045" s="181" t="s">
        <v>1027</v>
      </c>
      <c r="E7045" s="181" t="s">
        <v>9715</v>
      </c>
      <c r="F7045" s="181" t="s">
        <v>304</v>
      </c>
      <c r="G7045" s="181" t="s">
        <v>725</v>
      </c>
      <c r="H7045" s="181" t="s">
        <v>5</v>
      </c>
      <c r="I7045" s="181" t="s">
        <v>9327</v>
      </c>
      <c r="J7045" s="181">
        <v>14530</v>
      </c>
      <c r="K7045" s="181">
        <v>20</v>
      </c>
      <c r="L7045" s="181"/>
      <c r="M7045" s="181"/>
      <c r="N7045" s="596"/>
    </row>
    <row r="7046" spans="1:14" s="158" customFormat="1" ht="18" customHeight="1" x14ac:dyDescent="0.25">
      <c r="A7046" s="181">
        <v>27134</v>
      </c>
      <c r="B7046" s="701" t="s">
        <v>14445</v>
      </c>
      <c r="C7046" s="181" t="s">
        <v>9707</v>
      </c>
      <c r="D7046" s="181" t="s">
        <v>1035</v>
      </c>
      <c r="E7046" s="181" t="s">
        <v>9715</v>
      </c>
      <c r="F7046" s="181" t="s">
        <v>304</v>
      </c>
      <c r="G7046" s="181" t="s">
        <v>725</v>
      </c>
      <c r="H7046" s="181" t="s">
        <v>5</v>
      </c>
      <c r="I7046" s="181" t="s">
        <v>14446</v>
      </c>
      <c r="J7046" s="181">
        <v>8130</v>
      </c>
      <c r="K7046" s="181">
        <v>74</v>
      </c>
      <c r="L7046" s="181"/>
      <c r="M7046" s="181"/>
      <c r="N7046" s="596"/>
    </row>
    <row r="7047" spans="1:14" s="158" customFormat="1" ht="18" customHeight="1" x14ac:dyDescent="0.25">
      <c r="A7047" s="181">
        <v>7664</v>
      </c>
      <c r="B7047" s="701" t="s">
        <v>14447</v>
      </c>
      <c r="C7047" s="181" t="s">
        <v>9717</v>
      </c>
      <c r="D7047" s="181" t="s">
        <v>1035</v>
      </c>
      <c r="E7047" s="181" t="s">
        <v>14448</v>
      </c>
      <c r="F7047" s="181" t="s">
        <v>304</v>
      </c>
      <c r="G7047" s="181" t="s">
        <v>718</v>
      </c>
      <c r="H7047" s="181" t="s">
        <v>5</v>
      </c>
      <c r="I7047" s="181" t="s">
        <v>9447</v>
      </c>
      <c r="J7047" s="181">
        <v>4410</v>
      </c>
      <c r="K7047" s="181">
        <v>409</v>
      </c>
      <c r="L7047" s="181"/>
      <c r="M7047" s="181"/>
      <c r="N7047" s="596"/>
    </row>
    <row r="7048" spans="1:14" s="158" customFormat="1" ht="18" customHeight="1" x14ac:dyDescent="0.25">
      <c r="A7048" s="181">
        <v>30917</v>
      </c>
      <c r="B7048" s="701" t="s">
        <v>17328</v>
      </c>
      <c r="C7048" s="181" t="s">
        <v>9617</v>
      </c>
      <c r="D7048" s="181" t="s">
        <v>17329</v>
      </c>
      <c r="E7048" s="181" t="s">
        <v>9280</v>
      </c>
      <c r="F7048" s="181" t="s">
        <v>304</v>
      </c>
      <c r="G7048" s="181" t="s">
        <v>718</v>
      </c>
      <c r="H7048" s="181" t="s">
        <v>5</v>
      </c>
      <c r="I7048" s="181" t="s">
        <v>9712</v>
      </c>
      <c r="J7048" s="181">
        <v>3830</v>
      </c>
      <c r="K7048" s="181">
        <v>12</v>
      </c>
      <c r="L7048" s="181"/>
      <c r="M7048" s="181"/>
      <c r="N7048" s="596"/>
    </row>
    <row r="7049" spans="1:14" s="158" customFormat="1" ht="18" customHeight="1" x14ac:dyDescent="0.25">
      <c r="A7049" s="181">
        <v>18906</v>
      </c>
      <c r="B7049" s="701" t="s">
        <v>9718</v>
      </c>
      <c r="C7049" s="181" t="s">
        <v>9577</v>
      </c>
      <c r="D7049" s="181" t="s">
        <v>2655</v>
      </c>
      <c r="E7049" s="181" t="s">
        <v>9372</v>
      </c>
      <c r="F7049" s="181" t="s">
        <v>577</v>
      </c>
      <c r="G7049" s="181" t="s">
        <v>1044</v>
      </c>
      <c r="H7049" s="181" t="s">
        <v>7</v>
      </c>
      <c r="I7049" s="181" t="s">
        <v>9719</v>
      </c>
      <c r="J7049" s="181">
        <v>18320</v>
      </c>
      <c r="K7049" s="181">
        <v>170</v>
      </c>
      <c r="L7049" s="181"/>
      <c r="M7049" s="181"/>
      <c r="N7049" s="596"/>
    </row>
    <row r="7050" spans="1:14" s="158" customFormat="1" ht="18" customHeight="1" x14ac:dyDescent="0.25">
      <c r="A7050" s="181">
        <v>8523</v>
      </c>
      <c r="B7050" s="701" t="s">
        <v>9720</v>
      </c>
      <c r="C7050" s="181" t="s">
        <v>9721</v>
      </c>
      <c r="D7050" s="181" t="s">
        <v>1052</v>
      </c>
      <c r="E7050" s="181" t="s">
        <v>9280</v>
      </c>
      <c r="F7050" s="181" t="s">
        <v>304</v>
      </c>
      <c r="G7050" s="181" t="s">
        <v>718</v>
      </c>
      <c r="H7050" s="181" t="s">
        <v>5</v>
      </c>
      <c r="I7050" s="181" t="s">
        <v>604</v>
      </c>
      <c r="J7050" s="181">
        <v>4410</v>
      </c>
      <c r="K7050" s="181">
        <v>92</v>
      </c>
      <c r="L7050" s="181"/>
      <c r="M7050" s="181"/>
      <c r="N7050" s="596"/>
    </row>
    <row r="7051" spans="1:14" s="158" customFormat="1" ht="18" customHeight="1" x14ac:dyDescent="0.25">
      <c r="A7051" s="181">
        <v>29031</v>
      </c>
      <c r="B7051" s="701" t="s">
        <v>9722</v>
      </c>
      <c r="C7051" s="181" t="s">
        <v>9723</v>
      </c>
      <c r="D7051" s="181" t="s">
        <v>1052</v>
      </c>
      <c r="E7051" s="181" t="s">
        <v>9724</v>
      </c>
      <c r="F7051" s="181" t="s">
        <v>304</v>
      </c>
      <c r="G7051" s="181" t="s">
        <v>725</v>
      </c>
      <c r="H7051" s="181" t="s">
        <v>5</v>
      </c>
      <c r="I7051" s="181" t="s">
        <v>9725</v>
      </c>
      <c r="J7051" s="181">
        <v>7440</v>
      </c>
      <c r="K7051" s="181">
        <v>15</v>
      </c>
      <c r="L7051" s="181"/>
      <c r="M7051" s="181"/>
      <c r="N7051" s="596"/>
    </row>
    <row r="7052" spans="1:14" s="158" customFormat="1" ht="18" customHeight="1" x14ac:dyDescent="0.25">
      <c r="A7052" s="181">
        <v>18422</v>
      </c>
      <c r="B7052" s="701" t="s">
        <v>9726</v>
      </c>
      <c r="C7052" s="181" t="s">
        <v>9575</v>
      </c>
      <c r="D7052" s="181" t="s">
        <v>1056</v>
      </c>
      <c r="E7052" s="181" t="s">
        <v>9727</v>
      </c>
      <c r="F7052" s="181" t="s">
        <v>577</v>
      </c>
      <c r="G7052" s="181" t="s">
        <v>1044</v>
      </c>
      <c r="H7052" s="181" t="s">
        <v>7</v>
      </c>
      <c r="I7052" s="181" t="s">
        <v>14446</v>
      </c>
      <c r="J7052" s="181">
        <v>17940</v>
      </c>
      <c r="K7052" s="181">
        <v>153</v>
      </c>
      <c r="L7052" s="181"/>
      <c r="M7052" s="181"/>
      <c r="N7052" s="596"/>
    </row>
    <row r="7053" spans="1:14" s="158" customFormat="1" ht="18" customHeight="1" x14ac:dyDescent="0.25">
      <c r="A7053" s="181">
        <v>19618</v>
      </c>
      <c r="B7053" s="701" t="s">
        <v>9728</v>
      </c>
      <c r="C7053" s="181" t="s">
        <v>9717</v>
      </c>
      <c r="D7053" s="181" t="s">
        <v>1056</v>
      </c>
      <c r="E7053" s="181" t="s">
        <v>9730</v>
      </c>
      <c r="F7053" s="181" t="s">
        <v>577</v>
      </c>
      <c r="G7053" s="181" t="s">
        <v>1044</v>
      </c>
      <c r="H7053" s="181" t="s">
        <v>7</v>
      </c>
      <c r="I7053" s="181" t="s">
        <v>9731</v>
      </c>
      <c r="J7053" s="181">
        <v>19730</v>
      </c>
      <c r="K7053" s="181">
        <v>159</v>
      </c>
      <c r="L7053" s="181"/>
      <c r="M7053" s="181"/>
      <c r="N7053" s="596"/>
    </row>
    <row r="7054" spans="1:14" s="158" customFormat="1" ht="18" customHeight="1" x14ac:dyDescent="0.25">
      <c r="A7054" s="181">
        <v>28776</v>
      </c>
      <c r="B7054" s="701" t="s">
        <v>9732</v>
      </c>
      <c r="C7054" s="181" t="s">
        <v>14574</v>
      </c>
      <c r="D7054" s="181" t="s">
        <v>1056</v>
      </c>
      <c r="E7054" s="181" t="s">
        <v>9733</v>
      </c>
      <c r="F7054" s="181" t="s">
        <v>577</v>
      </c>
      <c r="G7054" s="181" t="s">
        <v>1044</v>
      </c>
      <c r="H7054" s="181" t="s">
        <v>7</v>
      </c>
      <c r="I7054" s="181" t="s">
        <v>9719</v>
      </c>
      <c r="J7054" s="181">
        <v>16940</v>
      </c>
      <c r="K7054" s="181">
        <v>87</v>
      </c>
      <c r="L7054" s="181"/>
      <c r="M7054" s="181"/>
      <c r="N7054" s="596"/>
    </row>
    <row r="7055" spans="1:14" s="158" customFormat="1" ht="18" customHeight="1" x14ac:dyDescent="0.25">
      <c r="A7055" s="181">
        <v>2850</v>
      </c>
      <c r="B7055" s="701" t="s">
        <v>19060</v>
      </c>
      <c r="C7055" s="181" t="s">
        <v>9491</v>
      </c>
      <c r="D7055" s="181" t="s">
        <v>1067</v>
      </c>
      <c r="E7055" s="181" t="s">
        <v>9280</v>
      </c>
      <c r="F7055" s="181" t="s">
        <v>304</v>
      </c>
      <c r="G7055" s="181" t="s">
        <v>725</v>
      </c>
      <c r="H7055" s="181" t="s">
        <v>5</v>
      </c>
      <c r="I7055" s="181" t="s">
        <v>1047</v>
      </c>
      <c r="J7055" s="181">
        <v>6270</v>
      </c>
      <c r="K7055" s="181">
        <v>30</v>
      </c>
      <c r="L7055" s="181"/>
      <c r="M7055" s="181"/>
      <c r="N7055" s="596"/>
    </row>
    <row r="7056" spans="1:14" s="158" customFormat="1" ht="18" customHeight="1" x14ac:dyDescent="0.25">
      <c r="A7056" s="181">
        <v>29032</v>
      </c>
      <c r="B7056" s="701" t="s">
        <v>9735</v>
      </c>
      <c r="C7056" s="181" t="s">
        <v>9721</v>
      </c>
      <c r="D7056" s="181" t="s">
        <v>1067</v>
      </c>
      <c r="E7056" s="181" t="s">
        <v>9724</v>
      </c>
      <c r="F7056" s="181" t="s">
        <v>304</v>
      </c>
      <c r="G7056" s="181" t="s">
        <v>725</v>
      </c>
      <c r="H7056" s="181" t="s">
        <v>5</v>
      </c>
      <c r="I7056" s="181" t="s">
        <v>9736</v>
      </c>
      <c r="J7056" s="181">
        <v>7440</v>
      </c>
      <c r="K7056" s="181">
        <v>8</v>
      </c>
      <c r="L7056" s="181"/>
      <c r="M7056" s="181"/>
      <c r="N7056" s="596"/>
    </row>
    <row r="7057" spans="1:14" s="158" customFormat="1" ht="18" customHeight="1" x14ac:dyDescent="0.25">
      <c r="A7057" s="181">
        <v>24147</v>
      </c>
      <c r="B7057" s="701" t="s">
        <v>17330</v>
      </c>
      <c r="C7057" s="181" t="s">
        <v>14449</v>
      </c>
      <c r="D7057" s="181" t="s">
        <v>1076</v>
      </c>
      <c r="E7057" s="181" t="s">
        <v>17331</v>
      </c>
      <c r="F7057" s="181" t="s">
        <v>577</v>
      </c>
      <c r="G7057" s="181" t="s">
        <v>1077</v>
      </c>
      <c r="H7057" s="181" t="s">
        <v>5</v>
      </c>
      <c r="I7057" s="181" t="s">
        <v>568</v>
      </c>
      <c r="J7057" s="181">
        <v>22950</v>
      </c>
      <c r="K7057" s="181">
        <v>64</v>
      </c>
      <c r="L7057" s="181"/>
      <c r="M7057" s="181"/>
      <c r="N7057" s="596"/>
    </row>
    <row r="7058" spans="1:14" s="158" customFormat="1" ht="18" customHeight="1" x14ac:dyDescent="0.25">
      <c r="A7058" s="181">
        <v>63770</v>
      </c>
      <c r="B7058" s="701" t="s">
        <v>17332</v>
      </c>
      <c r="C7058" s="181" t="s">
        <v>12732</v>
      </c>
      <c r="D7058" s="181" t="s">
        <v>1076</v>
      </c>
      <c r="E7058" s="181" t="s">
        <v>17333</v>
      </c>
      <c r="F7058" s="181" t="s">
        <v>577</v>
      </c>
      <c r="G7058" s="181" t="s">
        <v>1077</v>
      </c>
      <c r="H7058" s="181" t="s">
        <v>5</v>
      </c>
      <c r="I7058" s="181" t="s">
        <v>1608</v>
      </c>
      <c r="J7058" s="181">
        <v>19510</v>
      </c>
      <c r="K7058" s="181">
        <v>32</v>
      </c>
      <c r="L7058" s="181"/>
      <c r="M7058" s="181"/>
      <c r="N7058" s="596"/>
    </row>
    <row r="7059" spans="1:14" s="158" customFormat="1" ht="18" customHeight="1" x14ac:dyDescent="0.25">
      <c r="A7059" s="181">
        <v>29578</v>
      </c>
      <c r="B7059" s="701" t="s">
        <v>11491</v>
      </c>
      <c r="C7059" s="181" t="s">
        <v>11748</v>
      </c>
      <c r="D7059" s="181" t="s">
        <v>1078</v>
      </c>
      <c r="E7059" s="181" t="s">
        <v>9290</v>
      </c>
      <c r="F7059" s="181" t="s">
        <v>577</v>
      </c>
      <c r="G7059" s="181" t="s">
        <v>1077</v>
      </c>
      <c r="H7059" s="181" t="s">
        <v>5</v>
      </c>
      <c r="I7059" s="181" t="s">
        <v>9731</v>
      </c>
      <c r="J7059" s="181">
        <v>21880</v>
      </c>
      <c r="K7059" s="181">
        <v>3</v>
      </c>
      <c r="L7059" s="181"/>
      <c r="M7059" s="181"/>
      <c r="N7059" s="596"/>
    </row>
    <row r="7060" spans="1:14" s="158" customFormat="1" ht="18" customHeight="1" x14ac:dyDescent="0.25">
      <c r="A7060" s="181">
        <v>24149</v>
      </c>
      <c r="B7060" s="701" t="s">
        <v>17334</v>
      </c>
      <c r="C7060" s="181" t="s">
        <v>9737</v>
      </c>
      <c r="D7060" s="181" t="s">
        <v>1078</v>
      </c>
      <c r="E7060" s="181" t="s">
        <v>17331</v>
      </c>
      <c r="F7060" s="181" t="s">
        <v>577</v>
      </c>
      <c r="G7060" s="181" t="s">
        <v>1077</v>
      </c>
      <c r="H7060" s="181" t="s">
        <v>5</v>
      </c>
      <c r="I7060" s="181" t="s">
        <v>568</v>
      </c>
      <c r="J7060" s="181">
        <v>22950</v>
      </c>
      <c r="K7060" s="181">
        <v>73</v>
      </c>
      <c r="L7060" s="181"/>
      <c r="M7060" s="181"/>
      <c r="N7060" s="596"/>
    </row>
    <row r="7061" spans="1:14" s="158" customFormat="1" ht="18" customHeight="1" x14ac:dyDescent="0.25">
      <c r="A7061" s="181">
        <v>60045</v>
      </c>
      <c r="B7061" s="701">
        <v>10102</v>
      </c>
      <c r="C7061" s="181" t="s">
        <v>17335</v>
      </c>
      <c r="D7061" s="181" t="s">
        <v>1078</v>
      </c>
      <c r="E7061" s="181" t="s">
        <v>17333</v>
      </c>
      <c r="F7061" s="181" t="s">
        <v>577</v>
      </c>
      <c r="G7061" s="181" t="s">
        <v>1077</v>
      </c>
      <c r="H7061" s="181" t="s">
        <v>5</v>
      </c>
      <c r="I7061" s="181" t="s">
        <v>9506</v>
      </c>
      <c r="J7061" s="181">
        <v>19510</v>
      </c>
      <c r="K7061" s="181">
        <v>51</v>
      </c>
      <c r="L7061" s="181"/>
      <c r="M7061" s="181"/>
      <c r="N7061" s="596"/>
    </row>
    <row r="7062" spans="1:14" s="158" customFormat="1" ht="18" customHeight="1" x14ac:dyDescent="0.25">
      <c r="A7062" s="181">
        <v>6228</v>
      </c>
      <c r="B7062" s="701" t="s">
        <v>9738</v>
      </c>
      <c r="C7062" s="181" t="s">
        <v>9462</v>
      </c>
      <c r="D7062" s="181" t="s">
        <v>1079</v>
      </c>
      <c r="E7062" s="181" t="s">
        <v>9372</v>
      </c>
      <c r="F7062" s="181" t="s">
        <v>304</v>
      </c>
      <c r="G7062" s="181" t="s">
        <v>1081</v>
      </c>
      <c r="H7062" s="181" t="s">
        <v>5</v>
      </c>
      <c r="I7062" s="181" t="s">
        <v>9739</v>
      </c>
      <c r="J7062" s="181">
        <v>7740</v>
      </c>
      <c r="K7062" s="181">
        <v>302</v>
      </c>
      <c r="L7062" s="181"/>
      <c r="M7062" s="181"/>
      <c r="N7062" s="596"/>
    </row>
    <row r="7063" spans="1:14" s="158" customFormat="1" ht="18" customHeight="1" x14ac:dyDescent="0.25">
      <c r="A7063" s="181">
        <v>53016</v>
      </c>
      <c r="B7063" s="701" t="s">
        <v>9740</v>
      </c>
      <c r="C7063" s="181" t="s">
        <v>11742</v>
      </c>
      <c r="D7063" s="181" t="s">
        <v>1079</v>
      </c>
      <c r="E7063" s="181" t="s">
        <v>9372</v>
      </c>
      <c r="F7063" s="181" t="s">
        <v>304</v>
      </c>
      <c r="G7063" s="181" t="s">
        <v>1081</v>
      </c>
      <c r="H7063" s="181" t="s">
        <v>5</v>
      </c>
      <c r="I7063" s="181" t="s">
        <v>9741</v>
      </c>
      <c r="J7063" s="181">
        <v>7740</v>
      </c>
      <c r="K7063" s="181">
        <v>17</v>
      </c>
      <c r="L7063" s="181"/>
      <c r="M7063" s="181"/>
      <c r="N7063" s="596"/>
    </row>
    <row r="7064" spans="1:14" s="158" customFormat="1" ht="18" customHeight="1" x14ac:dyDescent="0.25">
      <c r="A7064" s="181">
        <v>20694</v>
      </c>
      <c r="B7064" s="701" t="s">
        <v>9742</v>
      </c>
      <c r="C7064" s="181" t="s">
        <v>11744</v>
      </c>
      <c r="D7064" s="181" t="s">
        <v>1079</v>
      </c>
      <c r="E7064" s="181" t="s">
        <v>9743</v>
      </c>
      <c r="F7064" s="181" t="s">
        <v>304</v>
      </c>
      <c r="G7064" s="181" t="s">
        <v>141</v>
      </c>
      <c r="H7064" s="181" t="s">
        <v>10</v>
      </c>
      <c r="I7064" s="181" t="s">
        <v>9744</v>
      </c>
      <c r="J7064" s="181">
        <v>10340</v>
      </c>
      <c r="K7064" s="181">
        <v>104</v>
      </c>
      <c r="L7064" s="181"/>
      <c r="M7064" s="181"/>
      <c r="N7064" s="596"/>
    </row>
    <row r="7065" spans="1:14" s="158" customFormat="1" ht="18" customHeight="1" x14ac:dyDescent="0.25">
      <c r="A7065" s="181">
        <v>31951</v>
      </c>
      <c r="B7065" s="701" t="s">
        <v>9746</v>
      </c>
      <c r="C7065" s="181" t="s">
        <v>9747</v>
      </c>
      <c r="D7065" s="181" t="s">
        <v>1079</v>
      </c>
      <c r="E7065" s="181" t="s">
        <v>9282</v>
      </c>
      <c r="F7065" s="181" t="s">
        <v>304</v>
      </c>
      <c r="G7065" s="181" t="s">
        <v>1081</v>
      </c>
      <c r="H7065" s="181" t="s">
        <v>5</v>
      </c>
      <c r="I7065" s="181" t="s">
        <v>568</v>
      </c>
      <c r="J7065" s="181">
        <v>8080</v>
      </c>
      <c r="K7065" s="181">
        <v>544</v>
      </c>
      <c r="L7065" s="181"/>
      <c r="M7065" s="181"/>
      <c r="N7065" s="596"/>
    </row>
    <row r="7066" spans="1:14" s="158" customFormat="1" ht="18" customHeight="1" x14ac:dyDescent="0.25">
      <c r="A7066" s="181">
        <v>20224</v>
      </c>
      <c r="B7066" s="701" t="s">
        <v>9749</v>
      </c>
      <c r="C7066" s="181" t="s">
        <v>9464</v>
      </c>
      <c r="D7066" s="181" t="s">
        <v>1079</v>
      </c>
      <c r="E7066" s="181" t="s">
        <v>9282</v>
      </c>
      <c r="F7066" s="181" t="s">
        <v>304</v>
      </c>
      <c r="G7066" s="181" t="s">
        <v>1081</v>
      </c>
      <c r="H7066" s="181" t="s">
        <v>5</v>
      </c>
      <c r="I7066" s="181" t="s">
        <v>9709</v>
      </c>
      <c r="J7066" s="181">
        <v>8310</v>
      </c>
      <c r="K7066" s="181">
        <v>72</v>
      </c>
      <c r="L7066" s="181"/>
      <c r="M7066" s="181"/>
      <c r="N7066" s="596"/>
    </row>
    <row r="7067" spans="1:14" s="158" customFormat="1" ht="18" customHeight="1" x14ac:dyDescent="0.25">
      <c r="A7067" s="181">
        <v>8799</v>
      </c>
      <c r="B7067" s="701" t="s">
        <v>9745</v>
      </c>
      <c r="C7067" s="181" t="s">
        <v>14575</v>
      </c>
      <c r="D7067" s="181" t="s">
        <v>1079</v>
      </c>
      <c r="E7067" s="181" t="s">
        <v>9282</v>
      </c>
      <c r="F7067" s="181" t="s">
        <v>304</v>
      </c>
      <c r="G7067" s="181" t="s">
        <v>1081</v>
      </c>
      <c r="H7067" s="181" t="s">
        <v>5</v>
      </c>
      <c r="I7067" s="181" t="s">
        <v>9774</v>
      </c>
      <c r="J7067" s="181">
        <v>7740</v>
      </c>
      <c r="K7067" s="181">
        <v>256</v>
      </c>
      <c r="L7067" s="181"/>
      <c r="M7067" s="181"/>
      <c r="N7067" s="596"/>
    </row>
    <row r="7068" spans="1:14" s="158" customFormat="1" ht="18" customHeight="1" x14ac:dyDescent="0.25">
      <c r="A7068" s="181">
        <v>3036</v>
      </c>
      <c r="B7068" s="701" t="s">
        <v>12743</v>
      </c>
      <c r="C7068" s="181" t="s">
        <v>12744</v>
      </c>
      <c r="D7068" s="181" t="s">
        <v>2708</v>
      </c>
      <c r="E7068" s="181" t="s">
        <v>9283</v>
      </c>
      <c r="F7068" s="181" t="s">
        <v>304</v>
      </c>
      <c r="G7068" s="181" t="s">
        <v>1081</v>
      </c>
      <c r="H7068" s="181" t="s">
        <v>5</v>
      </c>
      <c r="I7068" s="181" t="s">
        <v>568</v>
      </c>
      <c r="J7068" s="181">
        <v>7740</v>
      </c>
      <c r="K7068" s="181">
        <v>40</v>
      </c>
      <c r="L7068" s="181"/>
      <c r="M7068" s="181"/>
      <c r="N7068" s="596"/>
    </row>
    <row r="7069" spans="1:14" s="158" customFormat="1" ht="18" customHeight="1" x14ac:dyDescent="0.25">
      <c r="A7069" s="181">
        <v>19055</v>
      </c>
      <c r="B7069" s="701" t="s">
        <v>9751</v>
      </c>
      <c r="C7069" s="181" t="s">
        <v>17335</v>
      </c>
      <c r="D7069" s="181" t="s">
        <v>2708</v>
      </c>
      <c r="E7069" s="181" t="s">
        <v>9283</v>
      </c>
      <c r="F7069" s="181" t="s">
        <v>304</v>
      </c>
      <c r="G7069" s="181" t="s">
        <v>1081</v>
      </c>
      <c r="H7069" s="181" t="s">
        <v>5</v>
      </c>
      <c r="I7069" s="181" t="s">
        <v>9467</v>
      </c>
      <c r="J7069" s="181">
        <v>8080</v>
      </c>
      <c r="K7069" s="181">
        <v>4</v>
      </c>
      <c r="L7069" s="181"/>
      <c r="M7069" s="181"/>
      <c r="N7069" s="596"/>
    </row>
    <row r="7070" spans="1:14" s="158" customFormat="1" ht="18" customHeight="1" x14ac:dyDescent="0.25">
      <c r="A7070" s="181">
        <v>11695</v>
      </c>
      <c r="B7070" s="701" t="s">
        <v>16173</v>
      </c>
      <c r="C7070" s="181" t="s">
        <v>9775</v>
      </c>
      <c r="D7070" s="181" t="s">
        <v>2714</v>
      </c>
      <c r="E7070" s="181" t="s">
        <v>9283</v>
      </c>
      <c r="F7070" s="181" t="s">
        <v>304</v>
      </c>
      <c r="G7070" s="181" t="s">
        <v>1081</v>
      </c>
      <c r="H7070" s="181" t="s">
        <v>5</v>
      </c>
      <c r="I7070" s="181" t="s">
        <v>17624</v>
      </c>
      <c r="J7070" s="181">
        <v>7740</v>
      </c>
      <c r="K7070" s="181">
        <v>16</v>
      </c>
      <c r="L7070" s="181"/>
      <c r="M7070" s="181"/>
      <c r="N7070" s="596"/>
    </row>
    <row r="7071" spans="1:14" s="158" customFormat="1" ht="18" customHeight="1" x14ac:dyDescent="0.25">
      <c r="A7071" s="181">
        <v>19056</v>
      </c>
      <c r="B7071" s="701" t="s">
        <v>9756</v>
      </c>
      <c r="C7071" s="181" t="s">
        <v>9462</v>
      </c>
      <c r="D7071" s="181" t="s">
        <v>2714</v>
      </c>
      <c r="E7071" s="181" t="s">
        <v>9283</v>
      </c>
      <c r="F7071" s="181" t="s">
        <v>304</v>
      </c>
      <c r="G7071" s="181" t="s">
        <v>1081</v>
      </c>
      <c r="H7071" s="181" t="s">
        <v>5</v>
      </c>
      <c r="I7071" s="181" t="s">
        <v>9467</v>
      </c>
      <c r="J7071" s="181">
        <v>8080</v>
      </c>
      <c r="K7071" s="181">
        <v>4</v>
      </c>
      <c r="L7071" s="181"/>
      <c r="M7071" s="181"/>
      <c r="N7071" s="596"/>
    </row>
    <row r="7072" spans="1:14" s="158" customFormat="1" ht="18" customHeight="1" x14ac:dyDescent="0.25">
      <c r="A7072" s="181">
        <v>46057</v>
      </c>
      <c r="B7072" s="701" t="s">
        <v>19061</v>
      </c>
      <c r="C7072" s="181" t="s">
        <v>19062</v>
      </c>
      <c r="D7072" s="181" t="s">
        <v>1096</v>
      </c>
      <c r="E7072" s="181" t="s">
        <v>9372</v>
      </c>
      <c r="F7072" s="181" t="s">
        <v>304</v>
      </c>
      <c r="G7072" s="181" t="s">
        <v>138</v>
      </c>
      <c r="H7072" s="181" t="s">
        <v>7</v>
      </c>
      <c r="I7072" s="181" t="s">
        <v>19063</v>
      </c>
      <c r="J7072" s="181">
        <v>14650</v>
      </c>
      <c r="K7072" s="181">
        <v>12</v>
      </c>
      <c r="L7072" s="181"/>
      <c r="M7072" s="181"/>
      <c r="N7072" s="596"/>
    </row>
    <row r="7073" spans="1:14" s="158" customFormat="1" ht="18" customHeight="1" x14ac:dyDescent="0.25">
      <c r="A7073" s="181">
        <v>2547</v>
      </c>
      <c r="B7073" s="701" t="s">
        <v>9757</v>
      </c>
      <c r="C7073" s="181" t="s">
        <v>13993</v>
      </c>
      <c r="D7073" s="181" t="s">
        <v>1096</v>
      </c>
      <c r="E7073" s="181" t="s">
        <v>9758</v>
      </c>
      <c r="F7073" s="181" t="s">
        <v>304</v>
      </c>
      <c r="G7073" s="181" t="s">
        <v>138</v>
      </c>
      <c r="H7073" s="181" t="s">
        <v>7</v>
      </c>
      <c r="I7073" s="181" t="s">
        <v>9759</v>
      </c>
      <c r="J7073" s="181">
        <v>15380</v>
      </c>
      <c r="K7073" s="181">
        <v>48</v>
      </c>
      <c r="L7073" s="181"/>
      <c r="M7073" s="181"/>
      <c r="N7073" s="596"/>
    </row>
    <row r="7074" spans="1:14" s="158" customFormat="1" ht="18" customHeight="1" x14ac:dyDescent="0.25">
      <c r="A7074" s="181">
        <v>17798</v>
      </c>
      <c r="B7074" s="701" t="s">
        <v>17336</v>
      </c>
      <c r="C7074" s="181" t="s">
        <v>14574</v>
      </c>
      <c r="D7074" s="181" t="s">
        <v>1098</v>
      </c>
      <c r="E7074" s="181" t="s">
        <v>17337</v>
      </c>
      <c r="F7074" s="181" t="s">
        <v>577</v>
      </c>
      <c r="G7074" s="181" t="s">
        <v>142</v>
      </c>
      <c r="H7074" s="181" t="s">
        <v>16407</v>
      </c>
      <c r="I7074" s="181" t="s">
        <v>2721</v>
      </c>
      <c r="J7074" s="181">
        <v>53050</v>
      </c>
      <c r="K7074" s="181">
        <v>3</v>
      </c>
      <c r="L7074" s="181"/>
      <c r="M7074" s="181"/>
      <c r="N7074" s="596"/>
    </row>
    <row r="7075" spans="1:14" s="158" customFormat="1" ht="18" customHeight="1" x14ac:dyDescent="0.25">
      <c r="A7075" s="181">
        <v>643</v>
      </c>
      <c r="B7075" s="701" t="s">
        <v>9760</v>
      </c>
      <c r="C7075" s="181" t="s">
        <v>9747</v>
      </c>
      <c r="D7075" s="181" t="s">
        <v>1098</v>
      </c>
      <c r="E7075" s="181" t="s">
        <v>9761</v>
      </c>
      <c r="F7075" s="181" t="s">
        <v>577</v>
      </c>
      <c r="G7075" s="181" t="s">
        <v>708</v>
      </c>
      <c r="H7075" s="181" t="s">
        <v>5</v>
      </c>
      <c r="I7075" s="181" t="s">
        <v>9762</v>
      </c>
      <c r="J7075" s="181">
        <v>42470</v>
      </c>
      <c r="K7075" s="181">
        <v>140</v>
      </c>
      <c r="L7075" s="181"/>
      <c r="M7075" s="181"/>
      <c r="N7075" s="596"/>
    </row>
    <row r="7076" spans="1:14" s="158" customFormat="1" ht="18" customHeight="1" x14ac:dyDescent="0.25">
      <c r="A7076" s="181">
        <v>17268</v>
      </c>
      <c r="B7076" s="701" t="s">
        <v>17338</v>
      </c>
      <c r="C7076" s="181" t="s">
        <v>17339</v>
      </c>
      <c r="D7076" s="181" t="s">
        <v>1098</v>
      </c>
      <c r="E7076" s="181" t="s">
        <v>9761</v>
      </c>
      <c r="F7076" s="181" t="s">
        <v>577</v>
      </c>
      <c r="G7076" s="181" t="s">
        <v>142</v>
      </c>
      <c r="H7076" s="181" t="s">
        <v>16407</v>
      </c>
      <c r="I7076" s="181" t="s">
        <v>11105</v>
      </c>
      <c r="J7076" s="181">
        <v>38300</v>
      </c>
      <c r="K7076" s="181">
        <v>79</v>
      </c>
      <c r="L7076" s="181"/>
      <c r="M7076" s="181"/>
      <c r="N7076" s="596"/>
    </row>
    <row r="7077" spans="1:14" s="158" customFormat="1" ht="18" customHeight="1" x14ac:dyDescent="0.25">
      <c r="A7077" s="181">
        <v>18013</v>
      </c>
      <c r="B7077" s="701" t="s">
        <v>11753</v>
      </c>
      <c r="C7077" s="181" t="s">
        <v>9606</v>
      </c>
      <c r="D7077" s="181" t="s">
        <v>1098</v>
      </c>
      <c r="E7077" s="181" t="s">
        <v>9761</v>
      </c>
      <c r="F7077" s="181" t="s">
        <v>577</v>
      </c>
      <c r="G7077" s="181" t="s">
        <v>708</v>
      </c>
      <c r="H7077" s="181" t="s">
        <v>5</v>
      </c>
      <c r="I7077" s="181" t="s">
        <v>11754</v>
      </c>
      <c r="J7077" s="181">
        <v>47500</v>
      </c>
      <c r="K7077" s="181">
        <v>488</v>
      </c>
      <c r="L7077" s="181"/>
      <c r="M7077" s="181"/>
      <c r="N7077" s="596"/>
    </row>
    <row r="7078" spans="1:14" s="158" customFormat="1" ht="18" customHeight="1" x14ac:dyDescent="0.25">
      <c r="A7078" s="181">
        <v>4502</v>
      </c>
      <c r="B7078" s="701" t="s">
        <v>16174</v>
      </c>
      <c r="C7078" s="181" t="s">
        <v>13994</v>
      </c>
      <c r="D7078" s="181" t="s">
        <v>1098</v>
      </c>
      <c r="E7078" s="181" t="s">
        <v>16175</v>
      </c>
      <c r="F7078" s="181" t="s">
        <v>577</v>
      </c>
      <c r="G7078" s="181" t="s">
        <v>708</v>
      </c>
      <c r="H7078" s="181" t="s">
        <v>5</v>
      </c>
      <c r="I7078" s="181" t="s">
        <v>9467</v>
      </c>
      <c r="J7078" s="181">
        <v>123670</v>
      </c>
      <c r="K7078" s="181">
        <v>2</v>
      </c>
      <c r="L7078" s="181"/>
      <c r="M7078" s="181"/>
      <c r="N7078" s="596"/>
    </row>
    <row r="7079" spans="1:14" s="158" customFormat="1" ht="18" customHeight="1" x14ac:dyDescent="0.25">
      <c r="A7079" s="181">
        <v>28552</v>
      </c>
      <c r="B7079" s="701" t="s">
        <v>9763</v>
      </c>
      <c r="C7079" s="181" t="s">
        <v>19062</v>
      </c>
      <c r="D7079" s="181" t="s">
        <v>1098</v>
      </c>
      <c r="E7079" s="181" t="s">
        <v>9765</v>
      </c>
      <c r="F7079" s="181" t="s">
        <v>577</v>
      </c>
      <c r="G7079" s="181" t="s">
        <v>142</v>
      </c>
      <c r="H7079" s="181" t="s">
        <v>16407</v>
      </c>
      <c r="I7079" s="181" t="s">
        <v>1608</v>
      </c>
      <c r="J7079" s="181">
        <v>84420</v>
      </c>
      <c r="K7079" s="181">
        <v>9</v>
      </c>
      <c r="L7079" s="181"/>
      <c r="M7079" s="181"/>
      <c r="N7079" s="596"/>
    </row>
    <row r="7080" spans="1:14" s="158" customFormat="1" ht="18" customHeight="1" x14ac:dyDescent="0.25">
      <c r="A7080" s="181">
        <v>30112</v>
      </c>
      <c r="B7080" s="701" t="s">
        <v>17340</v>
      </c>
      <c r="C7080" s="181" t="s">
        <v>13995</v>
      </c>
      <c r="D7080" s="181" t="s">
        <v>1098</v>
      </c>
      <c r="E7080" s="181" t="s">
        <v>17341</v>
      </c>
      <c r="F7080" s="181" t="s">
        <v>577</v>
      </c>
      <c r="G7080" s="181" t="s">
        <v>142</v>
      </c>
      <c r="H7080" s="181" t="s">
        <v>16407</v>
      </c>
      <c r="I7080" s="181" t="s">
        <v>17342</v>
      </c>
      <c r="J7080" s="181">
        <v>48180</v>
      </c>
      <c r="K7080" s="181">
        <v>5</v>
      </c>
      <c r="L7080" s="181"/>
      <c r="M7080" s="181"/>
      <c r="N7080" s="596"/>
    </row>
    <row r="7081" spans="1:14" s="158" customFormat="1" ht="18" customHeight="1" x14ac:dyDescent="0.25">
      <c r="A7081" s="181">
        <v>21352</v>
      </c>
      <c r="B7081" s="701" t="s">
        <v>9766</v>
      </c>
      <c r="C7081" s="181" t="s">
        <v>9481</v>
      </c>
      <c r="D7081" s="181" t="s">
        <v>1098</v>
      </c>
      <c r="E7081" s="181" t="s">
        <v>9767</v>
      </c>
      <c r="F7081" s="181" t="s">
        <v>577</v>
      </c>
      <c r="G7081" s="181" t="s">
        <v>142</v>
      </c>
      <c r="H7081" s="181" t="s">
        <v>16407</v>
      </c>
      <c r="I7081" s="181" t="s">
        <v>1608</v>
      </c>
      <c r="J7081" s="181">
        <v>75350</v>
      </c>
      <c r="K7081" s="181">
        <v>4</v>
      </c>
      <c r="L7081" s="181"/>
      <c r="M7081" s="181"/>
      <c r="N7081" s="596"/>
    </row>
    <row r="7082" spans="1:14" s="158" customFormat="1" ht="18" customHeight="1" x14ac:dyDescent="0.25">
      <c r="A7082" s="181">
        <v>24270</v>
      </c>
      <c r="B7082" s="701" t="s">
        <v>17343</v>
      </c>
      <c r="C7082" s="181" t="s">
        <v>14574</v>
      </c>
      <c r="D7082" s="181" t="s">
        <v>1098</v>
      </c>
      <c r="E7082" s="181" t="s">
        <v>8902</v>
      </c>
      <c r="F7082" s="181" t="s">
        <v>577</v>
      </c>
      <c r="G7082" s="181" t="s">
        <v>142</v>
      </c>
      <c r="H7082" s="181" t="s">
        <v>16407</v>
      </c>
      <c r="I7082" s="181" t="s">
        <v>9768</v>
      </c>
      <c r="J7082" s="181">
        <v>70500</v>
      </c>
      <c r="K7082" s="181">
        <v>27</v>
      </c>
      <c r="L7082" s="181"/>
      <c r="M7082" s="181"/>
      <c r="N7082" s="596"/>
    </row>
    <row r="7083" spans="1:14" s="158" customFormat="1" ht="18" customHeight="1" x14ac:dyDescent="0.25">
      <c r="A7083" s="181">
        <v>17801</v>
      </c>
      <c r="B7083" s="701" t="s">
        <v>11106</v>
      </c>
      <c r="C7083" s="181" t="s">
        <v>11107</v>
      </c>
      <c r="D7083" s="181" t="s">
        <v>1098</v>
      </c>
      <c r="E7083" s="181" t="s">
        <v>8667</v>
      </c>
      <c r="F7083" s="181" t="s">
        <v>577</v>
      </c>
      <c r="G7083" s="181" t="s">
        <v>142</v>
      </c>
      <c r="H7083" s="181" t="s">
        <v>16407</v>
      </c>
      <c r="I7083" s="181" t="s">
        <v>11108</v>
      </c>
      <c r="J7083" s="181">
        <v>48790</v>
      </c>
      <c r="K7083" s="181">
        <v>7</v>
      </c>
      <c r="L7083" s="181"/>
      <c r="M7083" s="181"/>
      <c r="N7083" s="596"/>
    </row>
    <row r="7084" spans="1:14" s="158" customFormat="1" ht="18" customHeight="1" x14ac:dyDescent="0.25">
      <c r="A7084" s="181">
        <v>23961</v>
      </c>
      <c r="B7084" s="701" t="s">
        <v>9769</v>
      </c>
      <c r="C7084" s="181" t="s">
        <v>17339</v>
      </c>
      <c r="D7084" s="181" t="s">
        <v>1098</v>
      </c>
      <c r="E7084" s="181" t="s">
        <v>9771</v>
      </c>
      <c r="F7084" s="181" t="s">
        <v>577</v>
      </c>
      <c r="G7084" s="181" t="s">
        <v>142</v>
      </c>
      <c r="H7084" s="181" t="s">
        <v>16407</v>
      </c>
      <c r="I7084" s="181" t="s">
        <v>5745</v>
      </c>
      <c r="J7084" s="181">
        <v>53270</v>
      </c>
      <c r="K7084" s="181">
        <v>3</v>
      </c>
      <c r="L7084" s="181"/>
      <c r="M7084" s="181"/>
      <c r="N7084" s="596"/>
    </row>
    <row r="7085" spans="1:14" s="158" customFormat="1" ht="18" customHeight="1" x14ac:dyDescent="0.25">
      <c r="A7085" s="181">
        <v>21348</v>
      </c>
      <c r="B7085" s="701" t="s">
        <v>17344</v>
      </c>
      <c r="C7085" s="181" t="s">
        <v>19033</v>
      </c>
      <c r="D7085" s="181" t="s">
        <v>1098</v>
      </c>
      <c r="E7085" s="181" t="s">
        <v>17345</v>
      </c>
      <c r="F7085" s="181" t="s">
        <v>577</v>
      </c>
      <c r="G7085" s="181" t="s">
        <v>142</v>
      </c>
      <c r="H7085" s="181" t="s">
        <v>16407</v>
      </c>
      <c r="I7085" s="181" t="s">
        <v>568</v>
      </c>
      <c r="J7085" s="181">
        <v>82630</v>
      </c>
      <c r="K7085" s="181">
        <v>5</v>
      </c>
      <c r="L7085" s="181"/>
      <c r="M7085" s="181"/>
      <c r="N7085" s="596"/>
    </row>
    <row r="7086" spans="1:14" s="158" customFormat="1" ht="18" customHeight="1" x14ac:dyDescent="0.25">
      <c r="A7086" s="181">
        <v>24356</v>
      </c>
      <c r="B7086" s="701" t="s">
        <v>9772</v>
      </c>
      <c r="C7086" s="181" t="s">
        <v>9624</v>
      </c>
      <c r="D7086" s="181" t="s">
        <v>1098</v>
      </c>
      <c r="E7086" s="181" t="s">
        <v>9773</v>
      </c>
      <c r="F7086" s="181" t="s">
        <v>577</v>
      </c>
      <c r="G7086" s="181" t="s">
        <v>708</v>
      </c>
      <c r="H7086" s="181" t="s">
        <v>5</v>
      </c>
      <c r="I7086" s="181" t="s">
        <v>9774</v>
      </c>
      <c r="J7086" s="181">
        <v>88680</v>
      </c>
      <c r="K7086" s="181">
        <v>5</v>
      </c>
      <c r="L7086" s="181"/>
      <c r="M7086" s="181"/>
      <c r="N7086" s="596"/>
    </row>
    <row r="7087" spans="1:14" s="158" customFormat="1" ht="18" customHeight="1" x14ac:dyDescent="0.25">
      <c r="A7087" s="181">
        <v>17265</v>
      </c>
      <c r="B7087" s="701" t="s">
        <v>14573</v>
      </c>
      <c r="C7087" s="181" t="s">
        <v>9627</v>
      </c>
      <c r="D7087" s="181" t="s">
        <v>1098</v>
      </c>
      <c r="E7087" s="181" t="s">
        <v>9773</v>
      </c>
      <c r="F7087" s="181" t="s">
        <v>577</v>
      </c>
      <c r="G7087" s="181" t="s">
        <v>708</v>
      </c>
      <c r="H7087" s="181" t="s">
        <v>5</v>
      </c>
      <c r="I7087" s="181" t="s">
        <v>9774</v>
      </c>
      <c r="J7087" s="181">
        <v>83460</v>
      </c>
      <c r="K7087" s="181">
        <v>19</v>
      </c>
      <c r="L7087" s="181"/>
      <c r="M7087" s="181"/>
      <c r="N7087" s="596"/>
    </row>
    <row r="7088" spans="1:14" s="158" customFormat="1" ht="18" customHeight="1" x14ac:dyDescent="0.25">
      <c r="A7088" s="181">
        <v>5921</v>
      </c>
      <c r="B7088" s="701" t="s">
        <v>16176</v>
      </c>
      <c r="C7088" s="181" t="s">
        <v>14575</v>
      </c>
      <c r="D7088" s="181" t="s">
        <v>1098</v>
      </c>
      <c r="E7088" s="181" t="s">
        <v>9773</v>
      </c>
      <c r="F7088" s="181" t="s">
        <v>304</v>
      </c>
      <c r="G7088" s="181" t="s">
        <v>142</v>
      </c>
      <c r="H7088" s="181" t="s">
        <v>16407</v>
      </c>
      <c r="I7088" s="181" t="s">
        <v>9774</v>
      </c>
      <c r="J7088" s="181">
        <v>74010</v>
      </c>
      <c r="K7088" s="181">
        <v>22</v>
      </c>
      <c r="L7088" s="181"/>
      <c r="M7088" s="181"/>
      <c r="N7088" s="596"/>
    </row>
    <row r="7089" spans="1:14" s="158" customFormat="1" ht="18" customHeight="1" x14ac:dyDescent="0.25">
      <c r="A7089" s="181">
        <v>30110</v>
      </c>
      <c r="B7089" s="701" t="s">
        <v>17346</v>
      </c>
      <c r="C7089" s="181" t="s">
        <v>9481</v>
      </c>
      <c r="D7089" s="181" t="s">
        <v>1098</v>
      </c>
      <c r="E7089" s="181" t="s">
        <v>17347</v>
      </c>
      <c r="F7089" s="181" t="s">
        <v>577</v>
      </c>
      <c r="G7089" s="181" t="s">
        <v>142</v>
      </c>
      <c r="H7089" s="181" t="s">
        <v>16407</v>
      </c>
      <c r="I7089" s="181" t="s">
        <v>1608</v>
      </c>
      <c r="J7089" s="181">
        <v>41380</v>
      </c>
      <c r="K7089" s="181">
        <v>1</v>
      </c>
      <c r="L7089" s="181"/>
      <c r="M7089" s="181"/>
      <c r="N7089" s="596"/>
    </row>
    <row r="7090" spans="1:14" s="158" customFormat="1" ht="18" customHeight="1" x14ac:dyDescent="0.25">
      <c r="A7090" s="181">
        <v>23959</v>
      </c>
      <c r="B7090" s="701" t="s">
        <v>17349</v>
      </c>
      <c r="C7090" s="181" t="s">
        <v>9632</v>
      </c>
      <c r="D7090" s="181" t="s">
        <v>1098</v>
      </c>
      <c r="E7090" s="181" t="s">
        <v>17350</v>
      </c>
      <c r="F7090" s="181" t="s">
        <v>577</v>
      </c>
      <c r="G7090" s="181" t="s">
        <v>142</v>
      </c>
      <c r="H7090" s="181" t="s">
        <v>16407</v>
      </c>
      <c r="I7090" s="181" t="s">
        <v>17351</v>
      </c>
      <c r="J7090" s="181">
        <v>73780</v>
      </c>
      <c r="K7090" s="181">
        <v>2</v>
      </c>
      <c r="L7090" s="181"/>
      <c r="M7090" s="181"/>
      <c r="N7090" s="596"/>
    </row>
    <row r="7091" spans="1:14" s="158" customFormat="1" ht="18" customHeight="1" x14ac:dyDescent="0.25">
      <c r="A7091" s="181">
        <v>24327</v>
      </c>
      <c r="B7091" s="701" t="s">
        <v>9776</v>
      </c>
      <c r="C7091" s="181" t="s">
        <v>9775</v>
      </c>
      <c r="D7091" s="181" t="s">
        <v>1112</v>
      </c>
      <c r="E7091" s="181" t="s">
        <v>9777</v>
      </c>
      <c r="F7091" s="181" t="s">
        <v>304</v>
      </c>
      <c r="G7091" s="181" t="s">
        <v>1113</v>
      </c>
      <c r="H7091" s="181" t="s">
        <v>11261</v>
      </c>
      <c r="I7091" s="181" t="s">
        <v>11108</v>
      </c>
      <c r="J7091" s="181">
        <v>55900</v>
      </c>
      <c r="K7091" s="181">
        <v>62</v>
      </c>
      <c r="L7091" s="181"/>
      <c r="M7091" s="181"/>
      <c r="N7091" s="596"/>
    </row>
    <row r="7092" spans="1:14" s="158" customFormat="1" ht="18" customHeight="1" x14ac:dyDescent="0.25">
      <c r="A7092" s="181">
        <v>23805</v>
      </c>
      <c r="B7092" s="701" t="s">
        <v>9778</v>
      </c>
      <c r="C7092" s="181" t="s">
        <v>9635</v>
      </c>
      <c r="D7092" s="181" t="s">
        <v>1112</v>
      </c>
      <c r="E7092" s="181" t="s">
        <v>9090</v>
      </c>
      <c r="F7092" s="181" t="s">
        <v>304</v>
      </c>
      <c r="G7092" s="181" t="s">
        <v>1113</v>
      </c>
      <c r="H7092" s="181" t="s">
        <v>7</v>
      </c>
      <c r="I7092" s="181" t="s">
        <v>983</v>
      </c>
      <c r="J7092" s="181">
        <v>68600</v>
      </c>
      <c r="K7092" s="181">
        <v>8</v>
      </c>
      <c r="L7092" s="181"/>
      <c r="M7092" s="181"/>
      <c r="N7092" s="596"/>
    </row>
    <row r="7093" spans="1:14" s="158" customFormat="1" ht="18" customHeight="1" x14ac:dyDescent="0.25">
      <c r="A7093" s="181">
        <v>18437</v>
      </c>
      <c r="B7093" s="701" t="s">
        <v>16177</v>
      </c>
      <c r="C7093" s="181" t="s">
        <v>13993</v>
      </c>
      <c r="D7093" s="181" t="s">
        <v>1121</v>
      </c>
      <c r="E7093" s="181" t="s">
        <v>9929</v>
      </c>
      <c r="F7093" s="181" t="s">
        <v>577</v>
      </c>
      <c r="G7093" s="181" t="s">
        <v>309</v>
      </c>
      <c r="H7093" s="181" t="s">
        <v>5</v>
      </c>
      <c r="I7093" s="181" t="s">
        <v>568</v>
      </c>
      <c r="J7093" s="181">
        <v>13100</v>
      </c>
      <c r="K7093" s="181">
        <v>30</v>
      </c>
      <c r="L7093" s="181"/>
      <c r="M7093" s="181"/>
      <c r="N7093" s="596"/>
    </row>
    <row r="7094" spans="1:14" s="158" customFormat="1" ht="18" customHeight="1" x14ac:dyDescent="0.25">
      <c r="A7094" s="181">
        <v>29011</v>
      </c>
      <c r="B7094" s="701">
        <v>75030</v>
      </c>
      <c r="C7094" s="181" t="s">
        <v>12310</v>
      </c>
      <c r="D7094" s="181" t="s">
        <v>1124</v>
      </c>
      <c r="E7094" s="181" t="s">
        <v>9781</v>
      </c>
      <c r="F7094" s="181" t="s">
        <v>577</v>
      </c>
      <c r="G7094" s="181" t="s">
        <v>138</v>
      </c>
      <c r="H7094" s="181" t="s">
        <v>7</v>
      </c>
      <c r="I7094" s="181" t="s">
        <v>9782</v>
      </c>
      <c r="J7094" s="181">
        <v>319980</v>
      </c>
      <c r="K7094" s="181">
        <v>3</v>
      </c>
      <c r="L7094" s="181"/>
      <c r="M7094" s="181"/>
      <c r="N7094" s="596"/>
    </row>
    <row r="7095" spans="1:14" s="158" customFormat="1" ht="18" customHeight="1" x14ac:dyDescent="0.25">
      <c r="A7095" s="181">
        <v>25908</v>
      </c>
      <c r="B7095" s="701">
        <v>221060</v>
      </c>
      <c r="C7095" s="181" t="s">
        <v>9640</v>
      </c>
      <c r="D7095" s="181" t="s">
        <v>1129</v>
      </c>
      <c r="E7095" s="181" t="s">
        <v>9280</v>
      </c>
      <c r="F7095" s="181" t="s">
        <v>304</v>
      </c>
      <c r="G7095" s="181" t="s">
        <v>550</v>
      </c>
      <c r="H7095" s="181" t="s">
        <v>5</v>
      </c>
      <c r="I7095" s="181" t="s">
        <v>9774</v>
      </c>
      <c r="J7095" s="181">
        <v>4850</v>
      </c>
      <c r="K7095" s="181">
        <v>10</v>
      </c>
      <c r="L7095" s="181"/>
      <c r="M7095" s="181"/>
      <c r="N7095" s="596"/>
    </row>
    <row r="7096" spans="1:14" s="158" customFormat="1" ht="18" customHeight="1" x14ac:dyDescent="0.25">
      <c r="A7096" s="181">
        <v>17126</v>
      </c>
      <c r="B7096" s="701">
        <v>42300</v>
      </c>
      <c r="C7096" s="181" t="s">
        <v>16178</v>
      </c>
      <c r="D7096" s="181" t="s">
        <v>1132</v>
      </c>
      <c r="E7096" s="181" t="s">
        <v>9372</v>
      </c>
      <c r="F7096" s="181" t="s">
        <v>577</v>
      </c>
      <c r="G7096" s="181" t="s">
        <v>1077</v>
      </c>
      <c r="H7096" s="181" t="s">
        <v>5</v>
      </c>
      <c r="I7096" s="181" t="s">
        <v>10996</v>
      </c>
      <c r="J7096" s="181">
        <v>19150</v>
      </c>
      <c r="K7096" s="181">
        <v>32</v>
      </c>
      <c r="L7096" s="181"/>
      <c r="M7096" s="181"/>
      <c r="N7096" s="596"/>
    </row>
    <row r="7097" spans="1:14" s="158" customFormat="1" ht="18" customHeight="1" x14ac:dyDescent="0.25">
      <c r="A7097" s="181">
        <v>18212</v>
      </c>
      <c r="B7097" s="701">
        <v>42305</v>
      </c>
      <c r="C7097" s="181" t="s">
        <v>13994</v>
      </c>
      <c r="D7097" s="181" t="s">
        <v>1132</v>
      </c>
      <c r="E7097" s="181" t="s">
        <v>9280</v>
      </c>
      <c r="F7097" s="181" t="s">
        <v>304</v>
      </c>
      <c r="G7097" s="181" t="s">
        <v>1077</v>
      </c>
      <c r="H7097" s="181" t="s">
        <v>5</v>
      </c>
      <c r="I7097" s="181" t="s">
        <v>2946</v>
      </c>
      <c r="J7097" s="181">
        <v>19150</v>
      </c>
      <c r="K7097" s="181">
        <v>25</v>
      </c>
      <c r="L7097" s="181"/>
      <c r="M7097" s="181"/>
      <c r="N7097" s="596"/>
    </row>
    <row r="7098" spans="1:14" s="158" customFormat="1" ht="18" customHeight="1" x14ac:dyDescent="0.25">
      <c r="A7098" s="181">
        <v>15006</v>
      </c>
      <c r="B7098" s="701" t="s">
        <v>10997</v>
      </c>
      <c r="C7098" s="181" t="s">
        <v>10998</v>
      </c>
      <c r="D7098" s="181" t="s">
        <v>1132</v>
      </c>
      <c r="E7098" s="181" t="s">
        <v>10999</v>
      </c>
      <c r="F7098" s="181" t="s">
        <v>577</v>
      </c>
      <c r="G7098" s="181" t="s">
        <v>1077</v>
      </c>
      <c r="H7098" s="181" t="s">
        <v>5</v>
      </c>
      <c r="I7098" s="181" t="s">
        <v>1669</v>
      </c>
      <c r="J7098" s="181">
        <v>19150</v>
      </c>
      <c r="K7098" s="181">
        <v>201</v>
      </c>
      <c r="L7098" s="181"/>
      <c r="M7098" s="181"/>
      <c r="N7098" s="596"/>
    </row>
    <row r="7099" spans="1:14" s="158" customFormat="1" ht="18" customHeight="1" x14ac:dyDescent="0.25">
      <c r="A7099" s="181">
        <v>26781</v>
      </c>
      <c r="B7099" s="701">
        <v>41700</v>
      </c>
      <c r="C7099" s="181" t="s">
        <v>13995</v>
      </c>
      <c r="D7099" s="181" t="s">
        <v>1132</v>
      </c>
      <c r="E7099" s="181" t="s">
        <v>9290</v>
      </c>
      <c r="F7099" s="181" t="s">
        <v>577</v>
      </c>
      <c r="G7099" s="181" t="s">
        <v>1077</v>
      </c>
      <c r="H7099" s="181" t="s">
        <v>5</v>
      </c>
      <c r="I7099" s="181" t="s">
        <v>17351</v>
      </c>
      <c r="J7099" s="181">
        <v>22340</v>
      </c>
      <c r="K7099" s="181">
        <v>71</v>
      </c>
      <c r="L7099" s="181"/>
      <c r="M7099" s="181"/>
      <c r="N7099" s="596"/>
    </row>
    <row r="7100" spans="1:14" s="158" customFormat="1" ht="18" customHeight="1" x14ac:dyDescent="0.25">
      <c r="A7100" s="181">
        <v>24347</v>
      </c>
      <c r="B7100" s="701" t="s">
        <v>16179</v>
      </c>
      <c r="C7100" s="181" t="s">
        <v>16180</v>
      </c>
      <c r="D7100" s="181" t="s">
        <v>1132</v>
      </c>
      <c r="E7100" s="181" t="s">
        <v>9292</v>
      </c>
      <c r="F7100" s="181" t="s">
        <v>577</v>
      </c>
      <c r="G7100" s="181" t="s">
        <v>1077</v>
      </c>
      <c r="H7100" s="181" t="s">
        <v>5</v>
      </c>
      <c r="I7100" s="181" t="s">
        <v>1608</v>
      </c>
      <c r="J7100" s="181">
        <v>22790</v>
      </c>
      <c r="K7100" s="181">
        <v>47</v>
      </c>
      <c r="L7100" s="181"/>
      <c r="M7100" s="181"/>
      <c r="N7100" s="596"/>
    </row>
    <row r="7101" spans="1:14" s="158" customFormat="1" ht="18" customHeight="1" x14ac:dyDescent="0.25">
      <c r="A7101" s="181">
        <v>24348</v>
      </c>
      <c r="B7101" s="701">
        <v>42705</v>
      </c>
      <c r="C7101" s="181" t="s">
        <v>17352</v>
      </c>
      <c r="D7101" s="181" t="s">
        <v>1132</v>
      </c>
      <c r="E7101" s="181" t="s">
        <v>9783</v>
      </c>
      <c r="F7101" s="181" t="s">
        <v>577</v>
      </c>
      <c r="G7101" s="181" t="s">
        <v>1077</v>
      </c>
      <c r="H7101" s="181" t="s">
        <v>5</v>
      </c>
      <c r="I7101" s="181" t="s">
        <v>17353</v>
      </c>
      <c r="J7101" s="181">
        <v>22790</v>
      </c>
      <c r="K7101" s="181">
        <v>16</v>
      </c>
      <c r="L7101" s="181"/>
      <c r="M7101" s="181"/>
      <c r="N7101" s="596"/>
    </row>
    <row r="7102" spans="1:14" s="158" customFormat="1" ht="18" customHeight="1" x14ac:dyDescent="0.25">
      <c r="A7102" s="181">
        <v>17132</v>
      </c>
      <c r="B7102" s="701">
        <v>42700</v>
      </c>
      <c r="C7102" s="181" t="s">
        <v>9499</v>
      </c>
      <c r="D7102" s="181" t="s">
        <v>1132</v>
      </c>
      <c r="E7102" s="181" t="s">
        <v>9784</v>
      </c>
      <c r="F7102" s="181" t="s">
        <v>577</v>
      </c>
      <c r="G7102" s="181" t="s">
        <v>1077</v>
      </c>
      <c r="H7102" s="181" t="s">
        <v>5</v>
      </c>
      <c r="I7102" s="181" t="s">
        <v>9785</v>
      </c>
      <c r="J7102" s="181">
        <v>22340</v>
      </c>
      <c r="K7102" s="181">
        <v>14</v>
      </c>
      <c r="L7102" s="181"/>
      <c r="M7102" s="181"/>
      <c r="N7102" s="596"/>
    </row>
    <row r="7103" spans="1:14" s="158" customFormat="1" ht="18" customHeight="1" x14ac:dyDescent="0.25">
      <c r="A7103" s="181">
        <v>24352</v>
      </c>
      <c r="B7103" s="701">
        <v>42706</v>
      </c>
      <c r="C7103" s="181" t="s">
        <v>9501</v>
      </c>
      <c r="D7103" s="181" t="s">
        <v>1132</v>
      </c>
      <c r="E7103" s="181" t="s">
        <v>9090</v>
      </c>
      <c r="F7103" s="181" t="s">
        <v>577</v>
      </c>
      <c r="G7103" s="181" t="s">
        <v>1077</v>
      </c>
      <c r="H7103" s="181" t="s">
        <v>5</v>
      </c>
      <c r="I7103" s="181" t="s">
        <v>9786</v>
      </c>
      <c r="J7103" s="181">
        <v>22790</v>
      </c>
      <c r="K7103" s="181">
        <v>13</v>
      </c>
      <c r="L7103" s="181"/>
      <c r="M7103" s="181"/>
      <c r="N7103" s="596"/>
    </row>
    <row r="7104" spans="1:14" s="158" customFormat="1" ht="18" customHeight="1" x14ac:dyDescent="0.25">
      <c r="A7104" s="181">
        <v>18234</v>
      </c>
      <c r="B7104" s="701">
        <v>42301</v>
      </c>
      <c r="C7104" s="181" t="s">
        <v>17354</v>
      </c>
      <c r="D7104" s="181" t="s">
        <v>1132</v>
      </c>
      <c r="E7104" s="181" t="s">
        <v>17355</v>
      </c>
      <c r="F7104" s="181" t="s">
        <v>577</v>
      </c>
      <c r="G7104" s="181" t="s">
        <v>1077</v>
      </c>
      <c r="H7104" s="181" t="s">
        <v>5</v>
      </c>
      <c r="I7104" s="181" t="s">
        <v>17356</v>
      </c>
      <c r="J7104" s="181">
        <v>19150</v>
      </c>
      <c r="K7104" s="181">
        <v>37</v>
      </c>
      <c r="L7104" s="181"/>
      <c r="M7104" s="181"/>
      <c r="N7104" s="596"/>
    </row>
    <row r="7105" spans="1:14" s="158" customFormat="1" ht="18" customHeight="1" x14ac:dyDescent="0.25">
      <c r="A7105" s="181">
        <v>17842</v>
      </c>
      <c r="B7105" s="701">
        <v>35402</v>
      </c>
      <c r="C7105" s="181" t="s">
        <v>14450</v>
      </c>
      <c r="D7105" s="181" t="s">
        <v>1132</v>
      </c>
      <c r="E7105" s="181" t="s">
        <v>14451</v>
      </c>
      <c r="F7105" s="181" t="s">
        <v>304</v>
      </c>
      <c r="G7105" s="181" t="s">
        <v>1077</v>
      </c>
      <c r="H7105" s="181" t="s">
        <v>5</v>
      </c>
      <c r="I7105" s="181" t="s">
        <v>9785</v>
      </c>
      <c r="J7105" s="181">
        <v>22340</v>
      </c>
      <c r="K7105" s="181">
        <v>10</v>
      </c>
      <c r="L7105" s="181"/>
      <c r="M7105" s="181"/>
      <c r="N7105" s="596"/>
    </row>
    <row r="7106" spans="1:14" s="158" customFormat="1" ht="18" customHeight="1" x14ac:dyDescent="0.25">
      <c r="A7106" s="181">
        <v>16526</v>
      </c>
      <c r="B7106" s="701" t="s">
        <v>9787</v>
      </c>
      <c r="C7106" s="181" t="s">
        <v>9504</v>
      </c>
      <c r="D7106" s="181" t="s">
        <v>1140</v>
      </c>
      <c r="E7106" s="181" t="s">
        <v>9280</v>
      </c>
      <c r="F7106" s="181" t="s">
        <v>304</v>
      </c>
      <c r="G7106" s="181" t="s">
        <v>567</v>
      </c>
      <c r="H7106" s="181" t="s">
        <v>5</v>
      </c>
      <c r="I7106" s="181" t="s">
        <v>9782</v>
      </c>
      <c r="J7106" s="181">
        <v>5160</v>
      </c>
      <c r="K7106" s="181">
        <v>218</v>
      </c>
      <c r="L7106" s="181"/>
      <c r="M7106" s="181"/>
      <c r="N7106" s="596"/>
    </row>
    <row r="7107" spans="1:14" s="158" customFormat="1" ht="18" customHeight="1" x14ac:dyDescent="0.25">
      <c r="A7107" s="181">
        <v>25445</v>
      </c>
      <c r="B7107" s="701" t="s">
        <v>9789</v>
      </c>
      <c r="C7107" s="181" t="s">
        <v>9507</v>
      </c>
      <c r="D7107" s="181" t="s">
        <v>1140</v>
      </c>
      <c r="E7107" s="181" t="s">
        <v>9296</v>
      </c>
      <c r="F7107" s="181" t="s">
        <v>304</v>
      </c>
      <c r="G7107" s="181" t="s">
        <v>567</v>
      </c>
      <c r="H7107" s="181" t="s">
        <v>5</v>
      </c>
      <c r="I7107" s="181" t="s">
        <v>9788</v>
      </c>
      <c r="J7107" s="181">
        <v>14210</v>
      </c>
      <c r="K7107" s="181">
        <v>26</v>
      </c>
      <c r="L7107" s="181"/>
      <c r="M7107" s="181"/>
      <c r="N7107" s="596"/>
    </row>
    <row r="7108" spans="1:14" s="158" customFormat="1" ht="18" customHeight="1" x14ac:dyDescent="0.25">
      <c r="A7108" s="181">
        <v>25442</v>
      </c>
      <c r="B7108" s="701" t="s">
        <v>17357</v>
      </c>
      <c r="C7108" s="181" t="s">
        <v>17358</v>
      </c>
      <c r="D7108" s="181" t="s">
        <v>6489</v>
      </c>
      <c r="E7108" s="181" t="s">
        <v>17359</v>
      </c>
      <c r="F7108" s="181" t="s">
        <v>304</v>
      </c>
      <c r="G7108" s="181" t="s">
        <v>567</v>
      </c>
      <c r="H7108" s="181" t="s">
        <v>5</v>
      </c>
      <c r="I7108" s="181" t="s">
        <v>17360</v>
      </c>
      <c r="J7108" s="181">
        <v>8520</v>
      </c>
      <c r="K7108" s="181">
        <v>9</v>
      </c>
      <c r="L7108" s="181"/>
      <c r="M7108" s="181"/>
      <c r="N7108" s="596"/>
    </row>
    <row r="7109" spans="1:14" s="158" customFormat="1" ht="18" customHeight="1" x14ac:dyDescent="0.25">
      <c r="A7109" s="181">
        <v>11784</v>
      </c>
      <c r="B7109" s="701" t="s">
        <v>17361</v>
      </c>
      <c r="C7109" s="181" t="s">
        <v>17362</v>
      </c>
      <c r="D7109" s="181" t="s">
        <v>6489</v>
      </c>
      <c r="E7109" s="181" t="s">
        <v>17363</v>
      </c>
      <c r="F7109" s="181" t="s">
        <v>304</v>
      </c>
      <c r="G7109" s="181" t="s">
        <v>567</v>
      </c>
      <c r="H7109" s="181" t="s">
        <v>5</v>
      </c>
      <c r="I7109" s="181" t="s">
        <v>17360</v>
      </c>
      <c r="J7109" s="181">
        <v>12420</v>
      </c>
      <c r="K7109" s="181">
        <v>5</v>
      </c>
      <c r="L7109" s="181"/>
      <c r="M7109" s="181"/>
      <c r="N7109" s="596"/>
    </row>
    <row r="7110" spans="1:14" s="158" customFormat="1" ht="18" customHeight="1" x14ac:dyDescent="0.25">
      <c r="A7110" s="181">
        <v>20493</v>
      </c>
      <c r="B7110" s="701" t="s">
        <v>9790</v>
      </c>
      <c r="C7110" s="181" t="s">
        <v>13995</v>
      </c>
      <c r="D7110" s="181" t="s">
        <v>1146</v>
      </c>
      <c r="E7110" s="181" t="s">
        <v>9280</v>
      </c>
      <c r="F7110" s="181" t="s">
        <v>304</v>
      </c>
      <c r="G7110" s="181" t="s">
        <v>567</v>
      </c>
      <c r="H7110" s="181" t="s">
        <v>5</v>
      </c>
      <c r="I7110" s="181" t="s">
        <v>9512</v>
      </c>
      <c r="J7110" s="181">
        <v>10730</v>
      </c>
      <c r="K7110" s="181">
        <v>141</v>
      </c>
      <c r="L7110" s="181"/>
      <c r="M7110" s="181"/>
      <c r="N7110" s="596"/>
    </row>
    <row r="7111" spans="1:14" s="158" customFormat="1" ht="18" customHeight="1" x14ac:dyDescent="0.25">
      <c r="A7111" s="181">
        <v>37760</v>
      </c>
      <c r="B7111" s="701" t="s">
        <v>9791</v>
      </c>
      <c r="C7111" s="181" t="s">
        <v>9513</v>
      </c>
      <c r="D7111" s="181" t="s">
        <v>1146</v>
      </c>
      <c r="E7111" s="181" t="s">
        <v>9280</v>
      </c>
      <c r="F7111" s="181" t="s">
        <v>304</v>
      </c>
      <c r="G7111" s="181" t="s">
        <v>567</v>
      </c>
      <c r="H7111" s="181" t="s">
        <v>5</v>
      </c>
      <c r="I7111" s="181" t="s">
        <v>9792</v>
      </c>
      <c r="J7111" s="181">
        <v>6900</v>
      </c>
      <c r="K7111" s="181">
        <v>293</v>
      </c>
      <c r="L7111" s="181"/>
      <c r="M7111" s="181"/>
      <c r="N7111" s="596"/>
    </row>
    <row r="7112" spans="1:14" s="158" customFormat="1" ht="18" customHeight="1" x14ac:dyDescent="0.25">
      <c r="A7112" s="181">
        <v>20168</v>
      </c>
      <c r="B7112" s="701" t="s">
        <v>9793</v>
      </c>
      <c r="C7112" s="181" t="s">
        <v>9501</v>
      </c>
      <c r="D7112" s="181" t="s">
        <v>1146</v>
      </c>
      <c r="E7112" s="181" t="s">
        <v>9794</v>
      </c>
      <c r="F7112" s="181" t="s">
        <v>304</v>
      </c>
      <c r="G7112" s="181" t="s">
        <v>567</v>
      </c>
      <c r="H7112" s="181" t="s">
        <v>5</v>
      </c>
      <c r="I7112" s="181" t="s">
        <v>9786</v>
      </c>
      <c r="J7112" s="181">
        <v>9960</v>
      </c>
      <c r="K7112" s="181">
        <v>28</v>
      </c>
      <c r="L7112" s="181"/>
      <c r="M7112" s="181"/>
      <c r="N7112" s="596"/>
    </row>
    <row r="7113" spans="1:14" s="158" customFormat="1" ht="18" customHeight="1" x14ac:dyDescent="0.25">
      <c r="A7113" s="181">
        <v>25405</v>
      </c>
      <c r="B7113" s="701" t="s">
        <v>9795</v>
      </c>
      <c r="C7113" s="181" t="s">
        <v>9517</v>
      </c>
      <c r="D7113" s="181" t="s">
        <v>1146</v>
      </c>
      <c r="E7113" s="181" t="s">
        <v>9796</v>
      </c>
      <c r="F7113" s="181" t="s">
        <v>304</v>
      </c>
      <c r="G7113" s="181" t="s">
        <v>567</v>
      </c>
      <c r="H7113" s="181" t="s">
        <v>5</v>
      </c>
      <c r="I7113" s="181" t="s">
        <v>9785</v>
      </c>
      <c r="J7113" s="181">
        <v>14310</v>
      </c>
      <c r="K7113" s="181">
        <v>39</v>
      </c>
      <c r="L7113" s="181"/>
      <c r="M7113" s="181"/>
      <c r="N7113" s="596"/>
    </row>
    <row r="7114" spans="1:14" s="158" customFormat="1" ht="18" customHeight="1" x14ac:dyDescent="0.25">
      <c r="A7114" s="181">
        <v>23898</v>
      </c>
      <c r="B7114" s="701" t="s">
        <v>9797</v>
      </c>
      <c r="C7114" s="181" t="s">
        <v>9798</v>
      </c>
      <c r="D7114" s="181" t="s">
        <v>1146</v>
      </c>
      <c r="E7114" s="181" t="s">
        <v>9799</v>
      </c>
      <c r="F7114" s="181" t="s">
        <v>304</v>
      </c>
      <c r="G7114" s="181" t="s">
        <v>567</v>
      </c>
      <c r="H7114" s="181" t="s">
        <v>5</v>
      </c>
      <c r="I7114" s="181" t="s">
        <v>604</v>
      </c>
      <c r="J7114" s="181">
        <v>10110</v>
      </c>
      <c r="K7114" s="181">
        <v>52</v>
      </c>
      <c r="L7114" s="181"/>
      <c r="M7114" s="181"/>
      <c r="N7114" s="596"/>
    </row>
    <row r="7115" spans="1:14" s="158" customFormat="1" ht="18" customHeight="1" x14ac:dyDescent="0.25">
      <c r="A7115" s="181">
        <v>27880</v>
      </c>
      <c r="B7115" s="701">
        <v>26288</v>
      </c>
      <c r="C7115" s="181" t="s">
        <v>9507</v>
      </c>
      <c r="D7115" s="181" t="s">
        <v>1146</v>
      </c>
      <c r="E7115" s="181" t="s">
        <v>9800</v>
      </c>
      <c r="F7115" s="181" t="s">
        <v>304</v>
      </c>
      <c r="G7115" s="181" t="s">
        <v>567</v>
      </c>
      <c r="H7115" s="181" t="s">
        <v>5</v>
      </c>
      <c r="I7115" s="181" t="s">
        <v>9519</v>
      </c>
      <c r="J7115" s="181">
        <v>8350</v>
      </c>
      <c r="K7115" s="181">
        <v>4</v>
      </c>
      <c r="L7115" s="181"/>
      <c r="M7115" s="181"/>
      <c r="N7115" s="596"/>
    </row>
    <row r="7116" spans="1:14" s="158" customFormat="1" ht="18" customHeight="1" x14ac:dyDescent="0.25">
      <c r="A7116" s="181">
        <v>25726</v>
      </c>
      <c r="B7116" s="701" t="s">
        <v>9801</v>
      </c>
      <c r="C7116" s="181" t="s">
        <v>17358</v>
      </c>
      <c r="D7116" s="181" t="s">
        <v>1165</v>
      </c>
      <c r="E7116" s="181" t="s">
        <v>9290</v>
      </c>
      <c r="F7116" s="181" t="s">
        <v>304</v>
      </c>
      <c r="G7116" s="181" t="s">
        <v>567</v>
      </c>
      <c r="H7116" s="181" t="s">
        <v>5</v>
      </c>
      <c r="I7116" s="181" t="s">
        <v>9803</v>
      </c>
      <c r="J7116" s="181">
        <v>12810</v>
      </c>
      <c r="K7116" s="181">
        <v>31</v>
      </c>
      <c r="L7116" s="181"/>
      <c r="M7116" s="181"/>
      <c r="N7116" s="596"/>
    </row>
    <row r="7117" spans="1:14" s="158" customFormat="1" ht="18" customHeight="1" x14ac:dyDescent="0.25">
      <c r="A7117" s="181">
        <v>25736</v>
      </c>
      <c r="B7117" s="701" t="s">
        <v>12745</v>
      </c>
      <c r="C7117" s="181" t="s">
        <v>17362</v>
      </c>
      <c r="D7117" s="181" t="s">
        <v>1165</v>
      </c>
      <c r="E7117" s="181" t="s">
        <v>9613</v>
      </c>
      <c r="F7117" s="181" t="s">
        <v>304</v>
      </c>
      <c r="G7117" s="181" t="s">
        <v>567</v>
      </c>
      <c r="H7117" s="181" t="s">
        <v>5</v>
      </c>
      <c r="I7117" s="181" t="s">
        <v>1538</v>
      </c>
      <c r="J7117" s="181">
        <v>11700</v>
      </c>
      <c r="K7117" s="181">
        <v>6</v>
      </c>
      <c r="L7117" s="181"/>
      <c r="M7117" s="181"/>
      <c r="N7117" s="596"/>
    </row>
    <row r="7118" spans="1:14" s="158" customFormat="1" ht="18" customHeight="1" x14ac:dyDescent="0.25">
      <c r="A7118" s="181">
        <v>29795</v>
      </c>
      <c r="B7118" s="701">
        <v>26632</v>
      </c>
      <c r="C7118" s="181" t="s">
        <v>12308</v>
      </c>
      <c r="D7118" s="181" t="s">
        <v>1165</v>
      </c>
      <c r="E7118" s="181" t="s">
        <v>8872</v>
      </c>
      <c r="F7118" s="181" t="s">
        <v>304</v>
      </c>
      <c r="G7118" s="181" t="s">
        <v>567</v>
      </c>
      <c r="H7118" s="181" t="s">
        <v>5</v>
      </c>
      <c r="I7118" s="181" t="s">
        <v>12309</v>
      </c>
      <c r="J7118" s="181">
        <v>12040</v>
      </c>
      <c r="K7118" s="181">
        <v>5</v>
      </c>
      <c r="L7118" s="181"/>
      <c r="M7118" s="181"/>
      <c r="N7118" s="596"/>
    </row>
    <row r="7119" spans="1:14" s="158" customFormat="1" ht="18" customHeight="1" x14ac:dyDescent="0.25">
      <c r="A7119" s="181">
        <v>27531</v>
      </c>
      <c r="B7119" s="701" t="s">
        <v>17364</v>
      </c>
      <c r="C7119" s="181" t="s">
        <v>12746</v>
      </c>
      <c r="D7119" s="181" t="s">
        <v>1165</v>
      </c>
      <c r="E7119" s="181" t="s">
        <v>17365</v>
      </c>
      <c r="F7119" s="181" t="s">
        <v>304</v>
      </c>
      <c r="G7119" s="181" t="s">
        <v>567</v>
      </c>
      <c r="H7119" s="181" t="s">
        <v>5</v>
      </c>
      <c r="I7119" s="181" t="s">
        <v>9792</v>
      </c>
      <c r="J7119" s="181">
        <v>8860</v>
      </c>
      <c r="K7119" s="181">
        <v>32</v>
      </c>
      <c r="L7119" s="181"/>
      <c r="M7119" s="181"/>
      <c r="N7119" s="596"/>
    </row>
    <row r="7120" spans="1:14" s="158" customFormat="1" ht="18" customHeight="1" x14ac:dyDescent="0.25">
      <c r="A7120" s="181">
        <v>25725</v>
      </c>
      <c r="B7120" s="701" t="s">
        <v>9805</v>
      </c>
      <c r="C7120" s="181" t="s">
        <v>17374</v>
      </c>
      <c r="D7120" s="181" t="s">
        <v>1176</v>
      </c>
      <c r="E7120" s="181" t="s">
        <v>9290</v>
      </c>
      <c r="F7120" s="181" t="s">
        <v>304</v>
      </c>
      <c r="G7120" s="181" t="s">
        <v>567</v>
      </c>
      <c r="H7120" s="181" t="s">
        <v>5</v>
      </c>
      <c r="I7120" s="181" t="s">
        <v>9803</v>
      </c>
      <c r="J7120" s="181">
        <v>15400</v>
      </c>
      <c r="K7120" s="181">
        <v>20</v>
      </c>
      <c r="L7120" s="181"/>
      <c r="M7120" s="181"/>
      <c r="N7120" s="596"/>
    </row>
    <row r="7121" spans="1:14" s="158" customFormat="1" ht="18" customHeight="1" x14ac:dyDescent="0.25">
      <c r="A7121" s="181">
        <v>25735</v>
      </c>
      <c r="B7121" s="701" t="s">
        <v>12747</v>
      </c>
      <c r="C7121" s="181" t="s">
        <v>9517</v>
      </c>
      <c r="D7121" s="181" t="s">
        <v>1176</v>
      </c>
      <c r="E7121" s="181" t="s">
        <v>9613</v>
      </c>
      <c r="F7121" s="181" t="s">
        <v>304</v>
      </c>
      <c r="G7121" s="181" t="s">
        <v>567</v>
      </c>
      <c r="H7121" s="181" t="s">
        <v>5</v>
      </c>
      <c r="I7121" s="181" t="s">
        <v>1538</v>
      </c>
      <c r="J7121" s="181">
        <v>10580</v>
      </c>
      <c r="K7121" s="181">
        <v>5</v>
      </c>
      <c r="L7121" s="181"/>
      <c r="M7121" s="181"/>
      <c r="N7121" s="596"/>
    </row>
    <row r="7122" spans="1:14" s="158" customFormat="1" ht="18" customHeight="1" x14ac:dyDescent="0.25">
      <c r="A7122" s="181">
        <v>27532</v>
      </c>
      <c r="B7122" s="701" t="s">
        <v>17366</v>
      </c>
      <c r="C7122" s="181" t="s">
        <v>9807</v>
      </c>
      <c r="D7122" s="181" t="s">
        <v>1176</v>
      </c>
      <c r="E7122" s="181" t="s">
        <v>17367</v>
      </c>
      <c r="F7122" s="181" t="s">
        <v>304</v>
      </c>
      <c r="G7122" s="181" t="s">
        <v>567</v>
      </c>
      <c r="H7122" s="181" t="s">
        <v>5</v>
      </c>
      <c r="I7122" s="181" t="s">
        <v>17368</v>
      </c>
      <c r="J7122" s="181">
        <v>9530</v>
      </c>
      <c r="K7122" s="181">
        <v>2</v>
      </c>
      <c r="L7122" s="181"/>
      <c r="M7122" s="181"/>
      <c r="N7122" s="596"/>
    </row>
    <row r="7123" spans="1:14" s="158" customFormat="1" ht="18" customHeight="1" x14ac:dyDescent="0.25">
      <c r="A7123" s="181">
        <v>29794</v>
      </c>
      <c r="B7123" s="701">
        <v>26289</v>
      </c>
      <c r="C7123" s="181" t="s">
        <v>12310</v>
      </c>
      <c r="D7123" s="181" t="s">
        <v>1176</v>
      </c>
      <c r="E7123" s="181" t="s">
        <v>12311</v>
      </c>
      <c r="F7123" s="181" t="s">
        <v>304</v>
      </c>
      <c r="G7123" s="181" t="s">
        <v>567</v>
      </c>
      <c r="H7123" s="181" t="s">
        <v>5</v>
      </c>
      <c r="I7123" s="181" t="s">
        <v>12312</v>
      </c>
      <c r="J7123" s="181">
        <v>8800</v>
      </c>
      <c r="K7123" s="181">
        <v>5</v>
      </c>
      <c r="L7123" s="181"/>
      <c r="M7123" s="181"/>
      <c r="N7123" s="596"/>
    </row>
    <row r="7124" spans="1:14" s="158" customFormat="1" ht="18" customHeight="1" x14ac:dyDescent="0.25">
      <c r="A7124" s="181">
        <v>20495</v>
      </c>
      <c r="B7124" s="701" t="s">
        <v>9809</v>
      </c>
      <c r="C7124" s="181" t="s">
        <v>9830</v>
      </c>
      <c r="D7124" s="181" t="s">
        <v>9810</v>
      </c>
      <c r="E7124" s="181" t="s">
        <v>9280</v>
      </c>
      <c r="F7124" s="181" t="s">
        <v>304</v>
      </c>
      <c r="G7124" s="181" t="s">
        <v>567</v>
      </c>
      <c r="H7124" s="181" t="s">
        <v>5</v>
      </c>
      <c r="I7124" s="181" t="s">
        <v>9803</v>
      </c>
      <c r="J7124" s="181">
        <v>9580</v>
      </c>
      <c r="K7124" s="181">
        <v>126</v>
      </c>
      <c r="L7124" s="181"/>
      <c r="M7124" s="181"/>
      <c r="N7124" s="596"/>
    </row>
    <row r="7125" spans="1:14" s="158" customFormat="1" ht="18" customHeight="1" x14ac:dyDescent="0.25">
      <c r="A7125" s="181">
        <v>20494</v>
      </c>
      <c r="B7125" s="701" t="s">
        <v>9811</v>
      </c>
      <c r="C7125" s="181" t="s">
        <v>9569</v>
      </c>
      <c r="D7125" s="181" t="s">
        <v>9812</v>
      </c>
      <c r="E7125" s="181" t="s">
        <v>9280</v>
      </c>
      <c r="F7125" s="181" t="s">
        <v>304</v>
      </c>
      <c r="G7125" s="181" t="s">
        <v>567</v>
      </c>
      <c r="H7125" s="181" t="s">
        <v>5</v>
      </c>
      <c r="I7125" s="181" t="s">
        <v>1538</v>
      </c>
      <c r="J7125" s="181">
        <v>13410</v>
      </c>
      <c r="K7125" s="181">
        <v>133</v>
      </c>
      <c r="L7125" s="181"/>
      <c r="M7125" s="181"/>
      <c r="N7125" s="596"/>
    </row>
    <row r="7126" spans="1:14" s="158" customFormat="1" ht="18" customHeight="1" x14ac:dyDescent="0.25">
      <c r="A7126" s="181">
        <v>23160</v>
      </c>
      <c r="B7126" s="701" t="s">
        <v>14008</v>
      </c>
      <c r="C7126" s="181" t="s">
        <v>12308</v>
      </c>
      <c r="D7126" s="181" t="s">
        <v>14009</v>
      </c>
      <c r="E7126" s="181" t="s">
        <v>14010</v>
      </c>
      <c r="F7126" s="181" t="s">
        <v>304</v>
      </c>
      <c r="G7126" s="181" t="s">
        <v>567</v>
      </c>
      <c r="H7126" s="181" t="s">
        <v>5</v>
      </c>
      <c r="I7126" s="181" t="s">
        <v>12309</v>
      </c>
      <c r="J7126" s="181">
        <v>17250</v>
      </c>
      <c r="K7126" s="181">
        <v>4</v>
      </c>
      <c r="L7126" s="181"/>
      <c r="M7126" s="181"/>
      <c r="N7126" s="596"/>
    </row>
    <row r="7127" spans="1:14" s="158" customFormat="1" ht="18" customHeight="1" x14ac:dyDescent="0.25">
      <c r="A7127" s="181">
        <v>20492</v>
      </c>
      <c r="B7127" s="701">
        <v>26159</v>
      </c>
      <c r="C7127" s="181" t="s">
        <v>9813</v>
      </c>
      <c r="D7127" s="181" t="s">
        <v>1201</v>
      </c>
      <c r="E7127" s="181" t="s">
        <v>9280</v>
      </c>
      <c r="F7127" s="181" t="s">
        <v>304</v>
      </c>
      <c r="G7127" s="181" t="s">
        <v>567</v>
      </c>
      <c r="H7127" s="181" t="s">
        <v>5</v>
      </c>
      <c r="I7127" s="181" t="s">
        <v>9526</v>
      </c>
      <c r="J7127" s="181">
        <v>11500</v>
      </c>
      <c r="K7127" s="181">
        <v>150</v>
      </c>
      <c r="L7127" s="181"/>
      <c r="M7127" s="181"/>
      <c r="N7127" s="596"/>
    </row>
    <row r="7128" spans="1:14" s="158" customFormat="1" ht="18" customHeight="1" x14ac:dyDescent="0.25">
      <c r="A7128" s="181">
        <v>28312</v>
      </c>
      <c r="B7128" s="701">
        <v>26162</v>
      </c>
      <c r="C7128" s="181" t="s">
        <v>9814</v>
      </c>
      <c r="D7128" s="181" t="s">
        <v>1201</v>
      </c>
      <c r="E7128" s="181" t="s">
        <v>9815</v>
      </c>
      <c r="F7128" s="181" t="s">
        <v>304</v>
      </c>
      <c r="G7128" s="181" t="s">
        <v>567</v>
      </c>
      <c r="H7128" s="181" t="s">
        <v>5</v>
      </c>
      <c r="I7128" s="181" t="s">
        <v>9816</v>
      </c>
      <c r="J7128" s="181">
        <v>7240</v>
      </c>
      <c r="K7128" s="181">
        <v>26</v>
      </c>
      <c r="L7128" s="181"/>
      <c r="M7128" s="181"/>
      <c r="N7128" s="596"/>
    </row>
    <row r="7129" spans="1:14" s="158" customFormat="1" ht="18" customHeight="1" x14ac:dyDescent="0.25">
      <c r="A7129" s="181">
        <v>28634</v>
      </c>
      <c r="B7129" s="701" t="s">
        <v>16181</v>
      </c>
      <c r="C7129" s="181" t="s">
        <v>9528</v>
      </c>
      <c r="D7129" s="181" t="s">
        <v>2796</v>
      </c>
      <c r="E7129" s="181" t="s">
        <v>9280</v>
      </c>
      <c r="F7129" s="181" t="s">
        <v>304</v>
      </c>
      <c r="G7129" s="181" t="s">
        <v>718</v>
      </c>
      <c r="H7129" s="181" t="s">
        <v>5</v>
      </c>
      <c r="I7129" s="181" t="s">
        <v>16182</v>
      </c>
      <c r="J7129" s="181">
        <v>26230</v>
      </c>
      <c r="K7129" s="181">
        <v>2</v>
      </c>
      <c r="L7129" s="181"/>
      <c r="M7129" s="181"/>
      <c r="N7129" s="596"/>
    </row>
    <row r="7130" spans="1:14" s="158" customFormat="1" ht="18" customHeight="1" x14ac:dyDescent="0.25">
      <c r="A7130" s="181">
        <v>28633</v>
      </c>
      <c r="B7130" s="701" t="s">
        <v>14452</v>
      </c>
      <c r="C7130" s="181" t="s">
        <v>14453</v>
      </c>
      <c r="D7130" s="181" t="s">
        <v>2796</v>
      </c>
      <c r="E7130" s="181" t="s">
        <v>9411</v>
      </c>
      <c r="F7130" s="181" t="s">
        <v>304</v>
      </c>
      <c r="G7130" s="181" t="s">
        <v>718</v>
      </c>
      <c r="H7130" s="181" t="s">
        <v>5</v>
      </c>
      <c r="I7130" s="181" t="s">
        <v>588</v>
      </c>
      <c r="J7130" s="181">
        <v>26230</v>
      </c>
      <c r="K7130" s="181">
        <v>8</v>
      </c>
      <c r="L7130" s="181"/>
      <c r="M7130" s="181"/>
      <c r="N7130" s="596"/>
    </row>
    <row r="7131" spans="1:14" s="158" customFormat="1" ht="18" customHeight="1" x14ac:dyDescent="0.25">
      <c r="A7131" s="181">
        <v>28635</v>
      </c>
      <c r="B7131" s="701" t="s">
        <v>14011</v>
      </c>
      <c r="C7131" s="181" t="s">
        <v>11492</v>
      </c>
      <c r="D7131" s="181" t="s">
        <v>2796</v>
      </c>
      <c r="E7131" s="181" t="s">
        <v>9292</v>
      </c>
      <c r="F7131" s="181" t="s">
        <v>304</v>
      </c>
      <c r="G7131" s="181" t="s">
        <v>718</v>
      </c>
      <c r="H7131" s="181" t="s">
        <v>5</v>
      </c>
      <c r="I7131" s="181" t="s">
        <v>1538</v>
      </c>
      <c r="J7131" s="181">
        <v>36520</v>
      </c>
      <c r="K7131" s="181">
        <v>2</v>
      </c>
      <c r="L7131" s="181"/>
      <c r="M7131" s="181"/>
      <c r="N7131" s="596"/>
    </row>
    <row r="7132" spans="1:14" s="158" customFormat="1" ht="18" customHeight="1" x14ac:dyDescent="0.25">
      <c r="A7132" s="181">
        <v>30555</v>
      </c>
      <c r="B7132" s="701">
        <v>29913</v>
      </c>
      <c r="C7132" s="181" t="s">
        <v>14454</v>
      </c>
      <c r="D7132" s="181" t="s">
        <v>2796</v>
      </c>
      <c r="E7132" s="181" t="s">
        <v>12293</v>
      </c>
      <c r="F7132" s="181" t="s">
        <v>304</v>
      </c>
      <c r="G7132" s="181" t="s">
        <v>567</v>
      </c>
      <c r="H7132" s="181" t="s">
        <v>5</v>
      </c>
      <c r="I7132" s="181" t="s">
        <v>14455</v>
      </c>
      <c r="J7132" s="181">
        <v>52840</v>
      </c>
      <c r="K7132" s="181">
        <v>2</v>
      </c>
      <c r="L7132" s="181"/>
      <c r="M7132" s="181"/>
      <c r="N7132" s="596"/>
    </row>
    <row r="7133" spans="1:14" s="158" customFormat="1" ht="18" customHeight="1" x14ac:dyDescent="0.25">
      <c r="A7133" s="181">
        <v>20530</v>
      </c>
      <c r="B7133" s="701">
        <v>4530259</v>
      </c>
      <c r="C7133" s="181" t="s">
        <v>9537</v>
      </c>
      <c r="D7133" s="181" t="s">
        <v>5055</v>
      </c>
      <c r="E7133" s="181" t="s">
        <v>9524</v>
      </c>
      <c r="F7133" s="181" t="s">
        <v>304</v>
      </c>
      <c r="G7133" s="181" t="s">
        <v>1206</v>
      </c>
      <c r="H7133" s="181" t="s">
        <v>5</v>
      </c>
      <c r="I7133" s="181" t="s">
        <v>12695</v>
      </c>
      <c r="J7133" s="181">
        <v>27770</v>
      </c>
      <c r="K7133" s="181">
        <v>1</v>
      </c>
      <c r="L7133" s="181"/>
      <c r="M7133" s="181"/>
      <c r="N7133" s="596"/>
    </row>
    <row r="7134" spans="1:14" s="158" customFormat="1" ht="18" customHeight="1" x14ac:dyDescent="0.25">
      <c r="A7134" s="181">
        <v>20529</v>
      </c>
      <c r="B7134" s="701">
        <v>4530260</v>
      </c>
      <c r="C7134" s="181" t="s">
        <v>9539</v>
      </c>
      <c r="D7134" s="181" t="s">
        <v>8080</v>
      </c>
      <c r="E7134" s="181" t="s">
        <v>9524</v>
      </c>
      <c r="F7134" s="181" t="s">
        <v>304</v>
      </c>
      <c r="G7134" s="181" t="s">
        <v>1206</v>
      </c>
      <c r="H7134" s="181" t="s">
        <v>5</v>
      </c>
      <c r="I7134" s="181" t="s">
        <v>11939</v>
      </c>
      <c r="J7134" s="181">
        <v>27770</v>
      </c>
      <c r="K7134" s="181">
        <v>5</v>
      </c>
      <c r="L7134" s="181"/>
      <c r="M7134" s="181"/>
      <c r="N7134" s="596"/>
    </row>
    <row r="7135" spans="1:14" s="158" customFormat="1" ht="18" customHeight="1" x14ac:dyDescent="0.25">
      <c r="A7135" s="181">
        <v>22606</v>
      </c>
      <c r="B7135" s="701">
        <v>4530030</v>
      </c>
      <c r="C7135" s="181" t="s">
        <v>9818</v>
      </c>
      <c r="D7135" s="181" t="s">
        <v>1210</v>
      </c>
      <c r="E7135" s="181" t="s">
        <v>9819</v>
      </c>
      <c r="F7135" s="181" t="s">
        <v>304</v>
      </c>
      <c r="G7135" s="181" t="s">
        <v>1206</v>
      </c>
      <c r="H7135" s="181" t="s">
        <v>5</v>
      </c>
      <c r="I7135" s="181" t="s">
        <v>9744</v>
      </c>
      <c r="J7135" s="181">
        <v>18290</v>
      </c>
      <c r="K7135" s="181">
        <v>1</v>
      </c>
      <c r="L7135" s="181"/>
      <c r="M7135" s="181"/>
      <c r="N7135" s="596"/>
    </row>
    <row r="7136" spans="1:14" s="158" customFormat="1" ht="18" customHeight="1" x14ac:dyDescent="0.25">
      <c r="A7136" s="181">
        <v>30285</v>
      </c>
      <c r="B7136" s="701">
        <v>4530272</v>
      </c>
      <c r="C7136" s="181" t="s">
        <v>9646</v>
      </c>
      <c r="D7136" s="181" t="s">
        <v>1210</v>
      </c>
      <c r="E7136" s="181" t="s">
        <v>9823</v>
      </c>
      <c r="F7136" s="181" t="s">
        <v>304</v>
      </c>
      <c r="G7136" s="181" t="s">
        <v>1206</v>
      </c>
      <c r="H7136" s="181" t="s">
        <v>5</v>
      </c>
      <c r="I7136" s="181" t="s">
        <v>11499</v>
      </c>
      <c r="J7136" s="181">
        <v>21880</v>
      </c>
      <c r="K7136" s="181">
        <v>5</v>
      </c>
      <c r="L7136" s="181"/>
      <c r="M7136" s="181"/>
      <c r="N7136" s="596"/>
    </row>
    <row r="7137" spans="1:14" s="158" customFormat="1" ht="18" customHeight="1" x14ac:dyDescent="0.25">
      <c r="A7137" s="181">
        <v>24391</v>
      </c>
      <c r="B7137" s="701">
        <v>26177</v>
      </c>
      <c r="C7137" s="181" t="s">
        <v>9822</v>
      </c>
      <c r="D7137" s="181" t="s">
        <v>17369</v>
      </c>
      <c r="E7137" s="181" t="s">
        <v>9280</v>
      </c>
      <c r="F7137" s="181" t="s">
        <v>304</v>
      </c>
      <c r="G7137" s="181" t="s">
        <v>567</v>
      </c>
      <c r="H7137" s="181" t="s">
        <v>5</v>
      </c>
      <c r="I7137" s="181" t="s">
        <v>9824</v>
      </c>
      <c r="J7137" s="181">
        <v>17280</v>
      </c>
      <c r="K7137" s="181">
        <v>3</v>
      </c>
      <c r="L7137" s="181"/>
      <c r="M7137" s="181"/>
      <c r="N7137" s="596"/>
    </row>
    <row r="7138" spans="1:14" s="158" customFormat="1" ht="18" customHeight="1" x14ac:dyDescent="0.25">
      <c r="A7138" s="181">
        <v>15798</v>
      </c>
      <c r="B7138" s="701">
        <v>29906</v>
      </c>
      <c r="C7138" s="181" t="s">
        <v>14456</v>
      </c>
      <c r="D7138" s="181" t="s">
        <v>1216</v>
      </c>
      <c r="E7138" s="181" t="s">
        <v>9280</v>
      </c>
      <c r="F7138" s="181" t="s">
        <v>304</v>
      </c>
      <c r="G7138" s="181" t="s">
        <v>567</v>
      </c>
      <c r="H7138" s="181" t="s">
        <v>5</v>
      </c>
      <c r="I7138" s="181" t="s">
        <v>9526</v>
      </c>
      <c r="J7138" s="181">
        <v>27130</v>
      </c>
      <c r="K7138" s="181">
        <v>2</v>
      </c>
      <c r="L7138" s="181"/>
      <c r="M7138" s="181"/>
      <c r="N7138" s="596"/>
    </row>
    <row r="7139" spans="1:14" s="158" customFormat="1" ht="18" customHeight="1" x14ac:dyDescent="0.25">
      <c r="A7139" s="181">
        <v>19871</v>
      </c>
      <c r="B7139" s="701" t="s">
        <v>17370</v>
      </c>
      <c r="C7139" s="181" t="s">
        <v>17371</v>
      </c>
      <c r="D7139" s="181" t="s">
        <v>1216</v>
      </c>
      <c r="E7139" s="181" t="s">
        <v>9280</v>
      </c>
      <c r="F7139" s="181" t="s">
        <v>304</v>
      </c>
      <c r="G7139" s="181" t="s">
        <v>718</v>
      </c>
      <c r="H7139" s="181" t="s">
        <v>5</v>
      </c>
      <c r="I7139" s="181" t="s">
        <v>9816</v>
      </c>
      <c r="J7139" s="181">
        <v>6110</v>
      </c>
      <c r="K7139" s="181">
        <v>6</v>
      </c>
      <c r="L7139" s="181"/>
      <c r="M7139" s="181"/>
      <c r="N7139" s="596"/>
    </row>
    <row r="7140" spans="1:14" s="158" customFormat="1" ht="18" customHeight="1" x14ac:dyDescent="0.25">
      <c r="A7140" s="181">
        <v>5702</v>
      </c>
      <c r="B7140" s="701" t="s">
        <v>16183</v>
      </c>
      <c r="C7140" s="181" t="s">
        <v>16184</v>
      </c>
      <c r="D7140" s="181" t="s">
        <v>1219</v>
      </c>
      <c r="E7140" s="181" t="s">
        <v>9283</v>
      </c>
      <c r="F7140" s="181" t="s">
        <v>304</v>
      </c>
      <c r="G7140" s="181" t="s">
        <v>567</v>
      </c>
      <c r="H7140" s="181" t="s">
        <v>5</v>
      </c>
      <c r="I7140" s="181" t="s">
        <v>588</v>
      </c>
      <c r="J7140" s="181">
        <v>36600</v>
      </c>
      <c r="K7140" s="181">
        <v>12</v>
      </c>
      <c r="L7140" s="181"/>
      <c r="M7140" s="181"/>
      <c r="N7140" s="596"/>
    </row>
    <row r="7141" spans="1:14" s="158" customFormat="1" ht="18" customHeight="1" x14ac:dyDescent="0.25">
      <c r="A7141" s="181">
        <v>5045</v>
      </c>
      <c r="B7141" s="701" t="s">
        <v>9827</v>
      </c>
      <c r="C7141" s="181" t="s">
        <v>9555</v>
      </c>
      <c r="D7141" s="181" t="s">
        <v>1219</v>
      </c>
      <c r="E7141" s="181" t="s">
        <v>9280</v>
      </c>
      <c r="F7141" s="181" t="s">
        <v>304</v>
      </c>
      <c r="G7141" s="181" t="s">
        <v>567</v>
      </c>
      <c r="H7141" s="181" t="s">
        <v>5</v>
      </c>
      <c r="I7141" s="181" t="s">
        <v>9690</v>
      </c>
      <c r="J7141" s="181">
        <v>36440</v>
      </c>
      <c r="K7141" s="181">
        <v>67</v>
      </c>
      <c r="L7141" s="181"/>
      <c r="M7141" s="181"/>
      <c r="N7141" s="596"/>
    </row>
    <row r="7142" spans="1:14" s="158" customFormat="1" ht="18" customHeight="1" x14ac:dyDescent="0.25">
      <c r="A7142" s="181">
        <v>5028</v>
      </c>
      <c r="B7142" s="701" t="s">
        <v>9826</v>
      </c>
      <c r="C7142" s="181" t="s">
        <v>14454</v>
      </c>
      <c r="D7142" s="181" t="s">
        <v>1219</v>
      </c>
      <c r="E7142" s="181" t="s">
        <v>9280</v>
      </c>
      <c r="F7142" s="181" t="s">
        <v>304</v>
      </c>
      <c r="G7142" s="181" t="s">
        <v>4024</v>
      </c>
      <c r="H7142" s="181" t="s">
        <v>14</v>
      </c>
      <c r="I7142" s="181" t="s">
        <v>14455</v>
      </c>
      <c r="J7142" s="181">
        <v>28710</v>
      </c>
      <c r="K7142" s="181">
        <v>24</v>
      </c>
      <c r="L7142" s="181"/>
      <c r="M7142" s="181"/>
      <c r="N7142" s="596"/>
    </row>
    <row r="7143" spans="1:14" s="158" customFormat="1" ht="18" customHeight="1" x14ac:dyDescent="0.25">
      <c r="A7143" s="181">
        <v>25728</v>
      </c>
      <c r="B7143" s="701" t="s">
        <v>17372</v>
      </c>
      <c r="C7143" s="181" t="s">
        <v>9536</v>
      </c>
      <c r="D7143" s="181" t="s">
        <v>1219</v>
      </c>
      <c r="E7143" s="181" t="s">
        <v>9290</v>
      </c>
      <c r="F7143" s="181" t="s">
        <v>304</v>
      </c>
      <c r="G7143" s="181" t="s">
        <v>567</v>
      </c>
      <c r="H7143" s="181" t="s">
        <v>5</v>
      </c>
      <c r="I7143" s="181" t="s">
        <v>9817</v>
      </c>
      <c r="J7143" s="181">
        <v>25560</v>
      </c>
      <c r="K7143" s="181">
        <v>4</v>
      </c>
      <c r="L7143" s="181"/>
      <c r="M7143" s="181"/>
      <c r="N7143" s="596"/>
    </row>
    <row r="7144" spans="1:14" s="158" customFormat="1" ht="18" customHeight="1" x14ac:dyDescent="0.25">
      <c r="A7144" s="181">
        <v>23894</v>
      </c>
      <c r="B7144" s="701" t="s">
        <v>12748</v>
      </c>
      <c r="C7144" s="181" t="s">
        <v>11901</v>
      </c>
      <c r="D7144" s="181" t="s">
        <v>1219</v>
      </c>
      <c r="E7144" s="181" t="s">
        <v>12749</v>
      </c>
      <c r="F7144" s="181" t="s">
        <v>304</v>
      </c>
      <c r="G7144" s="181" t="s">
        <v>567</v>
      </c>
      <c r="H7144" s="181" t="s">
        <v>5</v>
      </c>
      <c r="I7144" s="181" t="s">
        <v>1326</v>
      </c>
      <c r="J7144" s="181">
        <v>39420</v>
      </c>
      <c r="K7144" s="181">
        <v>3</v>
      </c>
      <c r="L7144" s="181"/>
      <c r="M7144" s="181"/>
      <c r="N7144" s="596"/>
    </row>
    <row r="7145" spans="1:14" s="158" customFormat="1" ht="18" customHeight="1" x14ac:dyDescent="0.25">
      <c r="A7145" s="181">
        <v>25734</v>
      </c>
      <c r="B7145" s="701" t="s">
        <v>11493</v>
      </c>
      <c r="C7145" s="181" t="s">
        <v>9435</v>
      </c>
      <c r="D7145" s="181" t="s">
        <v>1219</v>
      </c>
      <c r="E7145" s="181" t="s">
        <v>11494</v>
      </c>
      <c r="F7145" s="181" t="s">
        <v>304</v>
      </c>
      <c r="G7145" s="181" t="s">
        <v>567</v>
      </c>
      <c r="H7145" s="181" t="s">
        <v>5</v>
      </c>
      <c r="I7145" s="181" t="s">
        <v>11495</v>
      </c>
      <c r="J7145" s="181">
        <v>22880</v>
      </c>
      <c r="K7145" s="181">
        <v>6</v>
      </c>
      <c r="L7145" s="181"/>
      <c r="M7145" s="181"/>
      <c r="N7145" s="596"/>
    </row>
    <row r="7146" spans="1:14" s="158" customFormat="1" ht="18" customHeight="1" x14ac:dyDescent="0.25">
      <c r="A7146" s="181">
        <v>8</v>
      </c>
      <c r="B7146" s="701" t="s">
        <v>17373</v>
      </c>
      <c r="C7146" s="181" t="s">
        <v>17374</v>
      </c>
      <c r="D7146" s="181" t="s">
        <v>1219</v>
      </c>
      <c r="E7146" s="181" t="s">
        <v>17375</v>
      </c>
      <c r="F7146" s="181" t="s">
        <v>304</v>
      </c>
      <c r="G7146" s="181" t="s">
        <v>567</v>
      </c>
      <c r="H7146" s="181" t="s">
        <v>5</v>
      </c>
      <c r="I7146" s="181" t="s">
        <v>19056</v>
      </c>
      <c r="J7146" s="181">
        <v>47230</v>
      </c>
      <c r="K7146" s="181">
        <v>24</v>
      </c>
      <c r="L7146" s="181"/>
      <c r="M7146" s="181"/>
      <c r="N7146" s="596"/>
    </row>
    <row r="7147" spans="1:14" s="158" customFormat="1" ht="18" customHeight="1" x14ac:dyDescent="0.25">
      <c r="A7147" s="181">
        <v>27508</v>
      </c>
      <c r="B7147" s="701" t="s">
        <v>12750</v>
      </c>
      <c r="C7147" s="181" t="s">
        <v>12751</v>
      </c>
      <c r="D7147" s="181" t="s">
        <v>1219</v>
      </c>
      <c r="E7147" s="181" t="s">
        <v>9783</v>
      </c>
      <c r="F7147" s="181" t="s">
        <v>304</v>
      </c>
      <c r="G7147" s="181" t="s">
        <v>567</v>
      </c>
      <c r="H7147" s="181" t="s">
        <v>5</v>
      </c>
      <c r="I7147" s="181" t="s">
        <v>983</v>
      </c>
      <c r="J7147" s="181">
        <v>49250</v>
      </c>
      <c r="K7147" s="181">
        <v>3</v>
      </c>
      <c r="L7147" s="181"/>
      <c r="M7147" s="181"/>
      <c r="N7147" s="596"/>
    </row>
    <row r="7148" spans="1:14" s="158" customFormat="1" ht="18" customHeight="1" x14ac:dyDescent="0.25">
      <c r="A7148" s="181">
        <v>25730</v>
      </c>
      <c r="B7148" s="701" t="s">
        <v>12752</v>
      </c>
      <c r="C7148" s="181" t="s">
        <v>19064</v>
      </c>
      <c r="D7148" s="181" t="s">
        <v>1219</v>
      </c>
      <c r="E7148" s="181" t="s">
        <v>12753</v>
      </c>
      <c r="F7148" s="181" t="s">
        <v>304</v>
      </c>
      <c r="G7148" s="181" t="s">
        <v>567</v>
      </c>
      <c r="H7148" s="181" t="s">
        <v>5</v>
      </c>
      <c r="I7148" s="181" t="s">
        <v>12754</v>
      </c>
      <c r="J7148" s="181">
        <v>41320</v>
      </c>
      <c r="K7148" s="181">
        <v>1</v>
      </c>
      <c r="L7148" s="181"/>
      <c r="M7148" s="181"/>
      <c r="N7148" s="596"/>
    </row>
    <row r="7149" spans="1:14" s="158" customFormat="1" ht="18" customHeight="1" x14ac:dyDescent="0.25">
      <c r="A7149" s="181">
        <v>27536</v>
      </c>
      <c r="B7149" s="701" t="s">
        <v>16185</v>
      </c>
      <c r="C7149" s="181" t="s">
        <v>16186</v>
      </c>
      <c r="D7149" s="181" t="s">
        <v>1219</v>
      </c>
      <c r="E7149" s="181" t="s">
        <v>16187</v>
      </c>
      <c r="F7149" s="181" t="s">
        <v>304</v>
      </c>
      <c r="G7149" s="181" t="s">
        <v>567</v>
      </c>
      <c r="H7149" s="181" t="s">
        <v>5</v>
      </c>
      <c r="I7149" s="181" t="s">
        <v>16188</v>
      </c>
      <c r="J7149" s="181">
        <v>36160</v>
      </c>
      <c r="K7149" s="181">
        <v>6</v>
      </c>
      <c r="L7149" s="181"/>
      <c r="M7149" s="181"/>
      <c r="N7149" s="596"/>
    </row>
    <row r="7150" spans="1:14" s="158" customFormat="1" ht="18" customHeight="1" x14ac:dyDescent="0.25">
      <c r="A7150" s="181">
        <v>25404</v>
      </c>
      <c r="B7150" s="701" t="s">
        <v>9829</v>
      </c>
      <c r="C7150" s="181" t="s">
        <v>9830</v>
      </c>
      <c r="D7150" s="181" t="s">
        <v>1219</v>
      </c>
      <c r="E7150" s="181" t="s">
        <v>9090</v>
      </c>
      <c r="F7150" s="181" t="s">
        <v>304</v>
      </c>
      <c r="G7150" s="181" t="s">
        <v>567</v>
      </c>
      <c r="H7150" s="181" t="s">
        <v>5</v>
      </c>
      <c r="I7150" s="181" t="s">
        <v>9831</v>
      </c>
      <c r="J7150" s="181">
        <v>51730</v>
      </c>
      <c r="K7150" s="181">
        <v>2</v>
      </c>
      <c r="L7150" s="181"/>
      <c r="M7150" s="181"/>
      <c r="N7150" s="596"/>
    </row>
    <row r="7151" spans="1:14" s="158" customFormat="1" ht="18" customHeight="1" x14ac:dyDescent="0.25">
      <c r="A7151" s="181">
        <v>21407</v>
      </c>
      <c r="B7151" s="701" t="s">
        <v>14013</v>
      </c>
      <c r="C7151" s="181" t="s">
        <v>14014</v>
      </c>
      <c r="D7151" s="181" t="s">
        <v>1219</v>
      </c>
      <c r="E7151" s="181" t="s">
        <v>9309</v>
      </c>
      <c r="F7151" s="181" t="s">
        <v>304</v>
      </c>
      <c r="G7151" s="181" t="s">
        <v>567</v>
      </c>
      <c r="H7151" s="181" t="s">
        <v>5</v>
      </c>
      <c r="I7151" s="181" t="s">
        <v>19057</v>
      </c>
      <c r="J7151" s="181">
        <v>33050</v>
      </c>
      <c r="K7151" s="181">
        <v>10</v>
      </c>
      <c r="L7151" s="181"/>
      <c r="M7151" s="181"/>
      <c r="N7151" s="596"/>
    </row>
    <row r="7152" spans="1:14" s="158" customFormat="1" ht="18" customHeight="1" x14ac:dyDescent="0.25">
      <c r="A7152" s="181">
        <v>23896</v>
      </c>
      <c r="B7152" s="701" t="s">
        <v>11496</v>
      </c>
      <c r="C7152" s="181" t="s">
        <v>11497</v>
      </c>
      <c r="D7152" s="181" t="s">
        <v>1219</v>
      </c>
      <c r="E7152" s="181" t="s">
        <v>9296</v>
      </c>
      <c r="F7152" s="181" t="s">
        <v>304</v>
      </c>
      <c r="G7152" s="181" t="s">
        <v>567</v>
      </c>
      <c r="H7152" s="181" t="s">
        <v>5</v>
      </c>
      <c r="I7152" s="181" t="s">
        <v>11247</v>
      </c>
      <c r="J7152" s="181">
        <v>27420</v>
      </c>
      <c r="K7152" s="181">
        <v>10</v>
      </c>
      <c r="L7152" s="181"/>
      <c r="M7152" s="181"/>
      <c r="N7152" s="596"/>
    </row>
    <row r="7153" spans="1:14" s="158" customFormat="1" ht="18" customHeight="1" x14ac:dyDescent="0.25">
      <c r="A7153" s="181">
        <v>6973</v>
      </c>
      <c r="B7153" s="701" t="s">
        <v>12755</v>
      </c>
      <c r="C7153" s="181" t="s">
        <v>12756</v>
      </c>
      <c r="D7153" s="181" t="s">
        <v>1243</v>
      </c>
      <c r="E7153" s="181" t="s">
        <v>9283</v>
      </c>
      <c r="F7153" s="181" t="s">
        <v>304</v>
      </c>
      <c r="G7153" s="181" t="s">
        <v>567</v>
      </c>
      <c r="H7153" s="181" t="s">
        <v>5</v>
      </c>
      <c r="I7153" s="181" t="s">
        <v>9201</v>
      </c>
      <c r="J7153" s="181">
        <v>29610</v>
      </c>
      <c r="K7153" s="181">
        <v>11</v>
      </c>
      <c r="L7153" s="181"/>
      <c r="M7153" s="181"/>
      <c r="N7153" s="596"/>
    </row>
    <row r="7154" spans="1:14" s="158" customFormat="1" ht="18" customHeight="1" x14ac:dyDescent="0.25">
      <c r="A7154" s="181">
        <v>5026</v>
      </c>
      <c r="B7154" s="701" t="s">
        <v>9832</v>
      </c>
      <c r="C7154" s="181" t="s">
        <v>9569</v>
      </c>
      <c r="D7154" s="181" t="s">
        <v>1243</v>
      </c>
      <c r="E7154" s="181" t="s">
        <v>9280</v>
      </c>
      <c r="F7154" s="181" t="s">
        <v>304</v>
      </c>
      <c r="G7154" s="181" t="s">
        <v>567</v>
      </c>
      <c r="H7154" s="181" t="s">
        <v>5</v>
      </c>
      <c r="I7154" s="181" t="s">
        <v>9833</v>
      </c>
      <c r="J7154" s="181">
        <v>18740</v>
      </c>
      <c r="K7154" s="181">
        <v>49</v>
      </c>
      <c r="L7154" s="181"/>
      <c r="M7154" s="181"/>
      <c r="N7154" s="596"/>
    </row>
    <row r="7155" spans="1:14" s="158" customFormat="1" ht="18" customHeight="1" x14ac:dyDescent="0.25">
      <c r="A7155" s="181">
        <v>5027</v>
      </c>
      <c r="B7155" s="701" t="s">
        <v>16189</v>
      </c>
      <c r="C7155" s="181" t="s">
        <v>11901</v>
      </c>
      <c r="D7155" s="181" t="s">
        <v>1243</v>
      </c>
      <c r="E7155" s="181" t="s">
        <v>9280</v>
      </c>
      <c r="F7155" s="181" t="s">
        <v>304</v>
      </c>
      <c r="G7155" s="181" t="s">
        <v>4024</v>
      </c>
      <c r="H7155" s="181" t="s">
        <v>14</v>
      </c>
      <c r="I7155" s="181" t="s">
        <v>1326</v>
      </c>
      <c r="J7155" s="181">
        <v>14980</v>
      </c>
      <c r="K7155" s="181">
        <v>56</v>
      </c>
      <c r="L7155" s="181"/>
      <c r="M7155" s="181"/>
      <c r="N7155" s="596"/>
    </row>
    <row r="7156" spans="1:14" s="158" customFormat="1" ht="18" customHeight="1" x14ac:dyDescent="0.25">
      <c r="A7156" s="181">
        <v>23153</v>
      </c>
      <c r="B7156" s="701" t="s">
        <v>9834</v>
      </c>
      <c r="C7156" s="181" t="s">
        <v>9609</v>
      </c>
      <c r="D7156" s="181" t="s">
        <v>1243</v>
      </c>
      <c r="E7156" s="181" t="s">
        <v>9835</v>
      </c>
      <c r="F7156" s="181" t="s">
        <v>304</v>
      </c>
      <c r="G7156" s="181" t="s">
        <v>567</v>
      </c>
      <c r="H7156" s="181" t="s">
        <v>5</v>
      </c>
      <c r="I7156" s="181" t="s">
        <v>9836</v>
      </c>
      <c r="J7156" s="181">
        <v>16930</v>
      </c>
      <c r="K7156" s="181">
        <v>9</v>
      </c>
      <c r="L7156" s="181"/>
      <c r="M7156" s="181"/>
      <c r="N7156" s="596"/>
    </row>
    <row r="7157" spans="1:14" s="158" customFormat="1" ht="18" customHeight="1" x14ac:dyDescent="0.25">
      <c r="A7157" s="181">
        <v>28313</v>
      </c>
      <c r="B7157" s="701" t="s">
        <v>9837</v>
      </c>
      <c r="C7157" s="181" t="s">
        <v>9838</v>
      </c>
      <c r="D7157" s="181" t="s">
        <v>1243</v>
      </c>
      <c r="E7157" s="181" t="s">
        <v>9839</v>
      </c>
      <c r="F7157" s="181" t="s">
        <v>304</v>
      </c>
      <c r="G7157" s="181" t="s">
        <v>567</v>
      </c>
      <c r="H7157" s="181" t="s">
        <v>5</v>
      </c>
      <c r="I7157" s="181" t="s">
        <v>9840</v>
      </c>
      <c r="J7157" s="181">
        <v>11700</v>
      </c>
      <c r="K7157" s="181">
        <v>15</v>
      </c>
      <c r="L7157" s="181"/>
      <c r="M7157" s="181"/>
      <c r="N7157" s="596"/>
    </row>
    <row r="7158" spans="1:14" s="158" customFormat="1" ht="18" customHeight="1" x14ac:dyDescent="0.25">
      <c r="A7158" s="181">
        <v>25727</v>
      </c>
      <c r="B7158" s="701" t="s">
        <v>12757</v>
      </c>
      <c r="C7158" s="181" t="s">
        <v>12751</v>
      </c>
      <c r="D7158" s="181" t="s">
        <v>1243</v>
      </c>
      <c r="E7158" s="181" t="s">
        <v>12758</v>
      </c>
      <c r="F7158" s="181" t="s">
        <v>304</v>
      </c>
      <c r="G7158" s="181" t="s">
        <v>567</v>
      </c>
      <c r="H7158" s="181" t="s">
        <v>5</v>
      </c>
      <c r="I7158" s="181" t="s">
        <v>9841</v>
      </c>
      <c r="J7158" s="181">
        <v>23490</v>
      </c>
      <c r="K7158" s="181">
        <v>19</v>
      </c>
      <c r="L7158" s="181"/>
      <c r="M7158" s="181"/>
      <c r="N7158" s="596"/>
    </row>
    <row r="7159" spans="1:14" s="158" customFormat="1" ht="18" customHeight="1" x14ac:dyDescent="0.25">
      <c r="A7159" s="181">
        <v>25444</v>
      </c>
      <c r="B7159" s="701" t="s">
        <v>9842</v>
      </c>
      <c r="C7159" s="181" t="s">
        <v>9843</v>
      </c>
      <c r="D7159" s="181" t="s">
        <v>1243</v>
      </c>
      <c r="E7159" s="181" t="s">
        <v>9351</v>
      </c>
      <c r="F7159" s="181" t="s">
        <v>304</v>
      </c>
      <c r="G7159" s="181" t="s">
        <v>567</v>
      </c>
      <c r="H7159" s="181" t="s">
        <v>5</v>
      </c>
      <c r="I7159" s="181" t="s">
        <v>9844</v>
      </c>
      <c r="J7159" s="181">
        <v>33500</v>
      </c>
      <c r="K7159" s="181">
        <v>2</v>
      </c>
      <c r="L7159" s="181"/>
      <c r="M7159" s="181"/>
      <c r="N7159" s="596"/>
    </row>
    <row r="7160" spans="1:14" s="158" customFormat="1" ht="18" customHeight="1" x14ac:dyDescent="0.25">
      <c r="A7160" s="181">
        <v>5666</v>
      </c>
      <c r="B7160" s="701" t="s">
        <v>9845</v>
      </c>
      <c r="C7160" s="181" t="s">
        <v>9637</v>
      </c>
      <c r="D7160" s="181" t="s">
        <v>1243</v>
      </c>
      <c r="E7160" s="181" t="s">
        <v>9292</v>
      </c>
      <c r="F7160" s="181" t="s">
        <v>304</v>
      </c>
      <c r="G7160" s="181" t="s">
        <v>567</v>
      </c>
      <c r="H7160" s="181" t="s">
        <v>5</v>
      </c>
      <c r="I7160" s="181" t="s">
        <v>16188</v>
      </c>
      <c r="J7160" s="181">
        <v>20740</v>
      </c>
      <c r="K7160" s="181">
        <v>56</v>
      </c>
      <c r="L7160" s="181"/>
      <c r="M7160" s="181"/>
      <c r="N7160" s="596"/>
    </row>
    <row r="7161" spans="1:14" s="158" customFormat="1" ht="18" customHeight="1" x14ac:dyDescent="0.25">
      <c r="A7161" s="181">
        <v>30136</v>
      </c>
      <c r="B7161" s="701">
        <v>26138</v>
      </c>
      <c r="C7161" s="181" t="s">
        <v>9830</v>
      </c>
      <c r="D7161" s="181" t="s">
        <v>1243</v>
      </c>
      <c r="E7161" s="181" t="s">
        <v>16190</v>
      </c>
      <c r="F7161" s="181" t="s">
        <v>304</v>
      </c>
      <c r="G7161" s="181" t="s">
        <v>567</v>
      </c>
      <c r="H7161" s="181" t="s">
        <v>5</v>
      </c>
      <c r="I7161" s="181" t="s">
        <v>16191</v>
      </c>
      <c r="J7161" s="181">
        <v>18070</v>
      </c>
      <c r="K7161" s="181">
        <v>2</v>
      </c>
      <c r="L7161" s="181"/>
      <c r="M7161" s="181"/>
      <c r="N7161" s="596"/>
    </row>
    <row r="7162" spans="1:14" s="158" customFormat="1" ht="18" customHeight="1" x14ac:dyDescent="0.25">
      <c r="A7162" s="181">
        <v>27515</v>
      </c>
      <c r="B7162" s="701" t="s">
        <v>17376</v>
      </c>
      <c r="C7162" s="181" t="s">
        <v>17377</v>
      </c>
      <c r="D7162" s="181" t="s">
        <v>1243</v>
      </c>
      <c r="E7162" s="181" t="s">
        <v>8872</v>
      </c>
      <c r="F7162" s="181" t="s">
        <v>304</v>
      </c>
      <c r="G7162" s="181" t="s">
        <v>567</v>
      </c>
      <c r="H7162" s="181" t="s">
        <v>5</v>
      </c>
      <c r="I7162" s="181" t="s">
        <v>17378</v>
      </c>
      <c r="J7162" s="181">
        <v>18170</v>
      </c>
      <c r="K7162" s="181">
        <v>1</v>
      </c>
      <c r="L7162" s="181"/>
      <c r="M7162" s="181"/>
      <c r="N7162" s="596"/>
    </row>
    <row r="7163" spans="1:14" s="158" customFormat="1" ht="18" customHeight="1" x14ac:dyDescent="0.25">
      <c r="A7163" s="181">
        <v>25729</v>
      </c>
      <c r="B7163" s="701" t="s">
        <v>12759</v>
      </c>
      <c r="C7163" s="181" t="s">
        <v>11497</v>
      </c>
      <c r="D7163" s="181" t="s">
        <v>1243</v>
      </c>
      <c r="E7163" s="181" t="s">
        <v>9846</v>
      </c>
      <c r="F7163" s="181" t="s">
        <v>304</v>
      </c>
      <c r="G7163" s="181" t="s">
        <v>567</v>
      </c>
      <c r="H7163" s="181" t="s">
        <v>5</v>
      </c>
      <c r="I7163" s="181" t="s">
        <v>11942</v>
      </c>
      <c r="J7163" s="181">
        <v>26450</v>
      </c>
      <c r="K7163" s="181">
        <v>5</v>
      </c>
      <c r="L7163" s="181"/>
      <c r="M7163" s="181"/>
      <c r="N7163" s="596"/>
    </row>
    <row r="7164" spans="1:14" s="158" customFormat="1" ht="18" customHeight="1" x14ac:dyDescent="0.25">
      <c r="A7164" s="181">
        <v>27542</v>
      </c>
      <c r="B7164" s="701" t="s">
        <v>9847</v>
      </c>
      <c r="C7164" s="181" t="s">
        <v>9848</v>
      </c>
      <c r="D7164" s="181" t="s">
        <v>1243</v>
      </c>
      <c r="E7164" s="181" t="s">
        <v>9849</v>
      </c>
      <c r="F7164" s="181" t="s">
        <v>304</v>
      </c>
      <c r="G7164" s="181" t="s">
        <v>567</v>
      </c>
      <c r="H7164" s="181" t="s">
        <v>5</v>
      </c>
      <c r="I7164" s="181" t="s">
        <v>9850</v>
      </c>
      <c r="J7164" s="181">
        <v>77380</v>
      </c>
      <c r="K7164" s="181">
        <v>2</v>
      </c>
      <c r="L7164" s="181"/>
      <c r="M7164" s="181"/>
      <c r="N7164" s="596"/>
    </row>
    <row r="7165" spans="1:14" s="158" customFormat="1" ht="18" customHeight="1" x14ac:dyDescent="0.25">
      <c r="A7165" s="181">
        <v>25406</v>
      </c>
      <c r="B7165" s="701" t="s">
        <v>12761</v>
      </c>
      <c r="C7165" s="181" t="s">
        <v>12762</v>
      </c>
      <c r="D7165" s="181" t="s">
        <v>1243</v>
      </c>
      <c r="E7165" s="181" t="s">
        <v>9090</v>
      </c>
      <c r="F7165" s="181" t="s">
        <v>304</v>
      </c>
      <c r="G7165" s="181" t="s">
        <v>567</v>
      </c>
      <c r="H7165" s="181" t="s">
        <v>5</v>
      </c>
      <c r="I7165" s="181" t="s">
        <v>12763</v>
      </c>
      <c r="J7165" s="181">
        <v>48920</v>
      </c>
      <c r="K7165" s="181">
        <v>4</v>
      </c>
      <c r="L7165" s="181"/>
      <c r="M7165" s="181"/>
      <c r="N7165" s="596"/>
    </row>
    <row r="7166" spans="1:14" s="158" customFormat="1" ht="18" customHeight="1" x14ac:dyDescent="0.25">
      <c r="A7166" s="181">
        <v>25403</v>
      </c>
      <c r="B7166" s="701" t="s">
        <v>17379</v>
      </c>
      <c r="C7166" s="181" t="s">
        <v>12760</v>
      </c>
      <c r="D7166" s="181" t="s">
        <v>1243</v>
      </c>
      <c r="E7166" s="181" t="s">
        <v>9090</v>
      </c>
      <c r="F7166" s="181" t="s">
        <v>304</v>
      </c>
      <c r="G7166" s="181" t="s">
        <v>567</v>
      </c>
      <c r="H7166" s="181" t="s">
        <v>5</v>
      </c>
      <c r="I7166" s="181" t="s">
        <v>9831</v>
      </c>
      <c r="J7166" s="181">
        <v>68970</v>
      </c>
      <c r="K7166" s="181">
        <v>7</v>
      </c>
      <c r="L7166" s="181"/>
      <c r="M7166" s="181"/>
      <c r="N7166" s="596"/>
    </row>
    <row r="7167" spans="1:14" s="158" customFormat="1" ht="18" customHeight="1" x14ac:dyDescent="0.25">
      <c r="A7167" s="181">
        <v>19076</v>
      </c>
      <c r="B7167" s="701" t="s">
        <v>12764</v>
      </c>
      <c r="C7167" s="181" t="s">
        <v>9878</v>
      </c>
      <c r="D7167" s="181" t="s">
        <v>1243</v>
      </c>
      <c r="E7167" s="181" t="s">
        <v>9309</v>
      </c>
      <c r="F7167" s="181" t="s">
        <v>304</v>
      </c>
      <c r="G7167" s="181" t="s">
        <v>567</v>
      </c>
      <c r="H7167" s="181" t="s">
        <v>5</v>
      </c>
      <c r="I7167" s="181" t="s">
        <v>9836</v>
      </c>
      <c r="J7167" s="181">
        <v>24040</v>
      </c>
      <c r="K7167" s="181">
        <v>13</v>
      </c>
      <c r="L7167" s="181"/>
      <c r="M7167" s="181"/>
      <c r="N7167" s="596"/>
    </row>
    <row r="7168" spans="1:14" s="158" customFormat="1" ht="18" customHeight="1" x14ac:dyDescent="0.25">
      <c r="A7168" s="181">
        <v>24475</v>
      </c>
      <c r="B7168" s="701" t="s">
        <v>11498</v>
      </c>
      <c r="C7168" s="181" t="s">
        <v>9646</v>
      </c>
      <c r="D7168" s="181" t="s">
        <v>1243</v>
      </c>
      <c r="E7168" s="181" t="s">
        <v>9296</v>
      </c>
      <c r="F7168" s="181" t="s">
        <v>304</v>
      </c>
      <c r="G7168" s="181" t="s">
        <v>567</v>
      </c>
      <c r="H7168" s="181" t="s">
        <v>5</v>
      </c>
      <c r="I7168" s="181" t="s">
        <v>11499</v>
      </c>
      <c r="J7168" s="181">
        <v>20530</v>
      </c>
      <c r="K7168" s="181">
        <v>12</v>
      </c>
      <c r="L7168" s="181"/>
      <c r="M7168" s="181"/>
      <c r="N7168" s="596"/>
    </row>
    <row r="7169" spans="1:14" s="158" customFormat="1" ht="18" customHeight="1" x14ac:dyDescent="0.25">
      <c r="A7169" s="181">
        <v>30229</v>
      </c>
      <c r="B7169" s="701" t="s">
        <v>12765</v>
      </c>
      <c r="C7169" s="181" t="s">
        <v>12766</v>
      </c>
      <c r="D7169" s="181" t="s">
        <v>1243</v>
      </c>
      <c r="E7169" s="181" t="s">
        <v>12767</v>
      </c>
      <c r="F7169" s="181" t="s">
        <v>304</v>
      </c>
      <c r="G7169" s="181" t="s">
        <v>567</v>
      </c>
      <c r="H7169" s="181" t="s">
        <v>5</v>
      </c>
      <c r="I7169" s="181" t="s">
        <v>9841</v>
      </c>
      <c r="J7169" s="181">
        <v>21080</v>
      </c>
      <c r="K7169" s="181">
        <v>2</v>
      </c>
      <c r="L7169" s="181"/>
      <c r="M7169" s="181"/>
      <c r="N7169" s="596"/>
    </row>
    <row r="7170" spans="1:14" s="158" customFormat="1" ht="18" customHeight="1" x14ac:dyDescent="0.25">
      <c r="A7170" s="181">
        <v>27551</v>
      </c>
      <c r="B7170" s="701" t="s">
        <v>12768</v>
      </c>
      <c r="C7170" s="181" t="s">
        <v>12769</v>
      </c>
      <c r="D7170" s="181" t="s">
        <v>1274</v>
      </c>
      <c r="E7170" s="181" t="s">
        <v>12770</v>
      </c>
      <c r="F7170" s="181" t="s">
        <v>304</v>
      </c>
      <c r="G7170" s="181" t="s">
        <v>567</v>
      </c>
      <c r="H7170" s="181" t="s">
        <v>5</v>
      </c>
      <c r="I7170" s="181" t="s">
        <v>12771</v>
      </c>
      <c r="J7170" s="181">
        <v>8590</v>
      </c>
      <c r="K7170" s="181">
        <v>211</v>
      </c>
      <c r="L7170" s="181"/>
      <c r="M7170" s="181"/>
      <c r="N7170" s="596"/>
    </row>
    <row r="7171" spans="1:14" s="158" customFormat="1" ht="18" customHeight="1" x14ac:dyDescent="0.25">
      <c r="A7171" s="181">
        <v>27549</v>
      </c>
      <c r="B7171" s="701" t="s">
        <v>9851</v>
      </c>
      <c r="C7171" s="181" t="s">
        <v>9852</v>
      </c>
      <c r="D7171" s="181" t="s">
        <v>1274</v>
      </c>
      <c r="E7171" s="181" t="s">
        <v>9853</v>
      </c>
      <c r="F7171" s="181" t="s">
        <v>304</v>
      </c>
      <c r="G7171" s="181" t="s">
        <v>567</v>
      </c>
      <c r="H7171" s="181" t="s">
        <v>5</v>
      </c>
      <c r="I7171" s="181" t="s">
        <v>9854</v>
      </c>
      <c r="J7171" s="181">
        <v>7290</v>
      </c>
      <c r="K7171" s="181">
        <v>49</v>
      </c>
      <c r="L7171" s="181"/>
      <c r="M7171" s="181"/>
      <c r="N7171" s="596"/>
    </row>
    <row r="7172" spans="1:14" s="158" customFormat="1" ht="18" customHeight="1" x14ac:dyDescent="0.25">
      <c r="A7172" s="181">
        <v>27554</v>
      </c>
      <c r="B7172" s="701">
        <v>26180</v>
      </c>
      <c r="C7172" s="181" t="s">
        <v>11900</v>
      </c>
      <c r="D7172" s="181" t="s">
        <v>1276</v>
      </c>
      <c r="E7172" s="181" t="s">
        <v>9411</v>
      </c>
      <c r="F7172" s="181" t="s">
        <v>304</v>
      </c>
      <c r="G7172" s="181" t="s">
        <v>567</v>
      </c>
      <c r="H7172" s="181" t="s">
        <v>5</v>
      </c>
      <c r="I7172" s="181" t="s">
        <v>11903</v>
      </c>
      <c r="J7172" s="181">
        <v>3640</v>
      </c>
      <c r="K7172" s="181">
        <v>6</v>
      </c>
      <c r="L7172" s="181"/>
      <c r="M7172" s="181"/>
      <c r="N7172" s="596"/>
    </row>
    <row r="7173" spans="1:14" s="158" customFormat="1" ht="18" customHeight="1" x14ac:dyDescent="0.25">
      <c r="A7173" s="181">
        <v>27533</v>
      </c>
      <c r="B7173" s="701">
        <v>26311</v>
      </c>
      <c r="C7173" s="181" t="s">
        <v>9462</v>
      </c>
      <c r="D7173" s="181" t="s">
        <v>1276</v>
      </c>
      <c r="E7173" s="181" t="s">
        <v>9765</v>
      </c>
      <c r="F7173" s="181" t="s">
        <v>304</v>
      </c>
      <c r="G7173" s="181" t="s">
        <v>567</v>
      </c>
      <c r="H7173" s="181" t="s">
        <v>5</v>
      </c>
      <c r="I7173" s="181" t="s">
        <v>9855</v>
      </c>
      <c r="J7173" s="181">
        <v>11710</v>
      </c>
      <c r="K7173" s="181">
        <v>2</v>
      </c>
      <c r="L7173" s="181"/>
      <c r="M7173" s="181"/>
      <c r="N7173" s="596"/>
    </row>
    <row r="7174" spans="1:14" s="158" customFormat="1" ht="18" customHeight="1" x14ac:dyDescent="0.25">
      <c r="A7174" s="181">
        <v>27555</v>
      </c>
      <c r="B7174" s="701">
        <v>26314</v>
      </c>
      <c r="C7174" s="181" t="s">
        <v>11500</v>
      </c>
      <c r="D7174" s="181" t="s">
        <v>1276</v>
      </c>
      <c r="E7174" s="181" t="s">
        <v>12772</v>
      </c>
      <c r="F7174" s="181" t="s">
        <v>304</v>
      </c>
      <c r="G7174" s="181" t="s">
        <v>567</v>
      </c>
      <c r="H7174" s="181" t="s">
        <v>5</v>
      </c>
      <c r="I7174" s="181" t="s">
        <v>17378</v>
      </c>
      <c r="J7174" s="181">
        <v>4950</v>
      </c>
      <c r="K7174" s="181">
        <v>8</v>
      </c>
      <c r="L7174" s="181"/>
      <c r="M7174" s="181"/>
      <c r="N7174" s="596"/>
    </row>
    <row r="7175" spans="1:14" s="158" customFormat="1" ht="18" customHeight="1" x14ac:dyDescent="0.25">
      <c r="A7175" s="181">
        <v>27556</v>
      </c>
      <c r="B7175" s="701">
        <v>26312</v>
      </c>
      <c r="C7175" s="181" t="s">
        <v>12773</v>
      </c>
      <c r="D7175" s="181" t="s">
        <v>1276</v>
      </c>
      <c r="E7175" s="181" t="s">
        <v>12774</v>
      </c>
      <c r="F7175" s="181" t="s">
        <v>304</v>
      </c>
      <c r="G7175" s="181" t="s">
        <v>567</v>
      </c>
      <c r="H7175" s="181" t="s">
        <v>5</v>
      </c>
      <c r="I7175" s="181" t="s">
        <v>12775</v>
      </c>
      <c r="J7175" s="181">
        <v>4950</v>
      </c>
      <c r="K7175" s="181">
        <v>4</v>
      </c>
      <c r="L7175" s="181"/>
      <c r="M7175" s="181"/>
      <c r="N7175" s="596"/>
    </row>
    <row r="7176" spans="1:14" s="158" customFormat="1" ht="18" customHeight="1" x14ac:dyDescent="0.25">
      <c r="A7176" s="181">
        <v>27535</v>
      </c>
      <c r="B7176" s="701">
        <v>26301</v>
      </c>
      <c r="C7176" s="181" t="s">
        <v>12776</v>
      </c>
      <c r="D7176" s="181" t="s">
        <v>1276</v>
      </c>
      <c r="E7176" s="181" t="s">
        <v>8667</v>
      </c>
      <c r="F7176" s="181" t="s">
        <v>304</v>
      </c>
      <c r="G7176" s="181" t="s">
        <v>567</v>
      </c>
      <c r="H7176" s="181" t="s">
        <v>5</v>
      </c>
      <c r="I7176" s="181" t="s">
        <v>12777</v>
      </c>
      <c r="J7176" s="181">
        <v>8330</v>
      </c>
      <c r="K7176" s="181">
        <v>7</v>
      </c>
      <c r="L7176" s="181"/>
      <c r="M7176" s="181"/>
      <c r="N7176" s="596"/>
    </row>
    <row r="7177" spans="1:14" s="158" customFormat="1" ht="18" customHeight="1" x14ac:dyDescent="0.25">
      <c r="A7177" s="181">
        <v>23253</v>
      </c>
      <c r="B7177" s="701" t="s">
        <v>17381</v>
      </c>
      <c r="C7177" s="181" t="s">
        <v>12760</v>
      </c>
      <c r="D7177" s="181" t="s">
        <v>1276</v>
      </c>
      <c r="E7177" s="181" t="s">
        <v>9309</v>
      </c>
      <c r="F7177" s="181" t="s">
        <v>304</v>
      </c>
      <c r="G7177" s="181" t="s">
        <v>567</v>
      </c>
      <c r="H7177" s="181" t="s">
        <v>5</v>
      </c>
      <c r="I7177" s="181" t="s">
        <v>9831</v>
      </c>
      <c r="J7177" s="181">
        <v>6130</v>
      </c>
      <c r="K7177" s="181">
        <v>2</v>
      </c>
      <c r="L7177" s="181"/>
      <c r="M7177" s="181"/>
      <c r="N7177" s="596"/>
    </row>
    <row r="7178" spans="1:14" s="158" customFormat="1" ht="18" customHeight="1" x14ac:dyDescent="0.25">
      <c r="A7178" s="181">
        <v>30409</v>
      </c>
      <c r="B7178" s="701">
        <v>26179</v>
      </c>
      <c r="C7178" s="181" t="s">
        <v>12762</v>
      </c>
      <c r="D7178" s="181" t="s">
        <v>1276</v>
      </c>
      <c r="E7178" s="181" t="s">
        <v>12778</v>
      </c>
      <c r="F7178" s="181" t="s">
        <v>304</v>
      </c>
      <c r="G7178" s="181" t="s">
        <v>567</v>
      </c>
      <c r="H7178" s="181" t="s">
        <v>5</v>
      </c>
      <c r="I7178" s="181" t="s">
        <v>11903</v>
      </c>
      <c r="J7178" s="181">
        <v>3640</v>
      </c>
      <c r="K7178" s="181">
        <v>4</v>
      </c>
      <c r="L7178" s="181"/>
      <c r="M7178" s="181"/>
      <c r="N7178" s="596"/>
    </row>
    <row r="7179" spans="1:14" s="158" customFormat="1" ht="18" customHeight="1" x14ac:dyDescent="0.25">
      <c r="A7179" s="181">
        <v>24583</v>
      </c>
      <c r="B7179" s="701" t="s">
        <v>9857</v>
      </c>
      <c r="C7179" s="181" t="s">
        <v>9595</v>
      </c>
      <c r="D7179" s="181" t="s">
        <v>1280</v>
      </c>
      <c r="E7179" s="181" t="s">
        <v>9413</v>
      </c>
      <c r="F7179" s="181" t="s">
        <v>304</v>
      </c>
      <c r="G7179" s="181" t="s">
        <v>567</v>
      </c>
      <c r="H7179" s="181" t="s">
        <v>5</v>
      </c>
      <c r="I7179" s="181" t="s">
        <v>9467</v>
      </c>
      <c r="J7179" s="181">
        <v>6560</v>
      </c>
      <c r="K7179" s="181">
        <v>153</v>
      </c>
      <c r="L7179" s="181"/>
      <c r="M7179" s="181"/>
      <c r="N7179" s="596"/>
    </row>
    <row r="7180" spans="1:14" s="158" customFormat="1" ht="18" customHeight="1" x14ac:dyDescent="0.25">
      <c r="A7180" s="181">
        <v>25443</v>
      </c>
      <c r="B7180" s="701" t="s">
        <v>9858</v>
      </c>
      <c r="C7180" s="181" t="s">
        <v>9859</v>
      </c>
      <c r="D7180" s="181" t="s">
        <v>1280</v>
      </c>
      <c r="E7180" s="181" t="s">
        <v>9860</v>
      </c>
      <c r="F7180" s="181" t="s">
        <v>304</v>
      </c>
      <c r="G7180" s="181" t="s">
        <v>567</v>
      </c>
      <c r="H7180" s="181" t="s">
        <v>5</v>
      </c>
      <c r="I7180" s="181" t="s">
        <v>9861</v>
      </c>
      <c r="J7180" s="181">
        <v>16420</v>
      </c>
      <c r="K7180" s="181">
        <v>17</v>
      </c>
      <c r="L7180" s="181"/>
      <c r="M7180" s="181"/>
      <c r="N7180" s="596"/>
    </row>
    <row r="7181" spans="1:14" s="158" customFormat="1" ht="18" customHeight="1" x14ac:dyDescent="0.25">
      <c r="A7181" s="181">
        <v>27557</v>
      </c>
      <c r="B7181" s="701">
        <v>26313</v>
      </c>
      <c r="C7181" s="181" t="s">
        <v>9862</v>
      </c>
      <c r="D7181" s="181" t="s">
        <v>5254</v>
      </c>
      <c r="E7181" s="181" t="s">
        <v>9863</v>
      </c>
      <c r="F7181" s="181" t="s">
        <v>304</v>
      </c>
      <c r="G7181" s="181" t="s">
        <v>567</v>
      </c>
      <c r="H7181" s="181" t="s">
        <v>5</v>
      </c>
      <c r="I7181" s="181" t="s">
        <v>9864</v>
      </c>
      <c r="J7181" s="181">
        <v>7370</v>
      </c>
      <c r="K7181" s="181">
        <v>9</v>
      </c>
      <c r="L7181" s="181"/>
      <c r="M7181" s="181"/>
      <c r="N7181" s="596"/>
    </row>
    <row r="7182" spans="1:14" s="158" customFormat="1" ht="18" customHeight="1" x14ac:dyDescent="0.25">
      <c r="A7182" s="181">
        <v>18467</v>
      </c>
      <c r="B7182" s="701" t="s">
        <v>16193</v>
      </c>
      <c r="C7182" s="181" t="s">
        <v>19065</v>
      </c>
      <c r="D7182" s="181" t="s">
        <v>1289</v>
      </c>
      <c r="E7182" s="181" t="s">
        <v>12783</v>
      </c>
      <c r="F7182" s="181" t="s">
        <v>304</v>
      </c>
      <c r="G7182" s="181" t="s">
        <v>1290</v>
      </c>
      <c r="H7182" s="181" t="s">
        <v>7</v>
      </c>
      <c r="I7182" s="181" t="s">
        <v>16194</v>
      </c>
      <c r="J7182" s="181">
        <v>256740</v>
      </c>
      <c r="K7182" s="181">
        <v>14</v>
      </c>
      <c r="L7182" s="181"/>
      <c r="M7182" s="181"/>
      <c r="N7182" s="596"/>
    </row>
    <row r="7183" spans="1:14" s="158" customFormat="1" ht="18" customHeight="1" x14ac:dyDescent="0.25">
      <c r="A7183" s="181">
        <v>18456</v>
      </c>
      <c r="B7183" s="701" t="s">
        <v>9865</v>
      </c>
      <c r="C7183" s="181" t="s">
        <v>12769</v>
      </c>
      <c r="D7183" s="181" t="s">
        <v>1289</v>
      </c>
      <c r="E7183" s="181" t="s">
        <v>9378</v>
      </c>
      <c r="F7183" s="181" t="s">
        <v>304</v>
      </c>
      <c r="G7183" s="181" t="s">
        <v>1290</v>
      </c>
      <c r="H7183" s="181" t="s">
        <v>7</v>
      </c>
      <c r="I7183" s="181" t="s">
        <v>9602</v>
      </c>
      <c r="J7183" s="181">
        <v>181290</v>
      </c>
      <c r="K7183" s="181">
        <v>1</v>
      </c>
      <c r="L7183" s="181"/>
      <c r="M7183" s="181"/>
      <c r="N7183" s="596"/>
    </row>
    <row r="7184" spans="1:14" s="158" customFormat="1" ht="18" customHeight="1" x14ac:dyDescent="0.25">
      <c r="A7184" s="181">
        <v>22564</v>
      </c>
      <c r="B7184" s="701" t="s">
        <v>9866</v>
      </c>
      <c r="C7184" s="181" t="s">
        <v>9852</v>
      </c>
      <c r="D7184" s="181" t="s">
        <v>1289</v>
      </c>
      <c r="E7184" s="181" t="s">
        <v>8872</v>
      </c>
      <c r="F7184" s="181" t="s">
        <v>304</v>
      </c>
      <c r="G7184" s="181" t="s">
        <v>1290</v>
      </c>
      <c r="H7184" s="181" t="s">
        <v>7</v>
      </c>
      <c r="I7184" s="181" t="s">
        <v>983</v>
      </c>
      <c r="J7184" s="181">
        <v>206400</v>
      </c>
      <c r="K7184" s="181">
        <v>5</v>
      </c>
      <c r="L7184" s="181"/>
      <c r="M7184" s="181"/>
      <c r="N7184" s="596"/>
    </row>
    <row r="7185" spans="1:14" s="158" customFormat="1" ht="18" customHeight="1" x14ac:dyDescent="0.25">
      <c r="A7185" s="181">
        <v>1377</v>
      </c>
      <c r="B7185" s="701" t="s">
        <v>16195</v>
      </c>
      <c r="C7185" s="181" t="s">
        <v>16192</v>
      </c>
      <c r="D7185" s="181" t="s">
        <v>1289</v>
      </c>
      <c r="E7185" s="181" t="s">
        <v>16196</v>
      </c>
      <c r="F7185" s="181" t="s">
        <v>304</v>
      </c>
      <c r="G7185" s="181" t="s">
        <v>1290</v>
      </c>
      <c r="H7185" s="181" t="s">
        <v>7</v>
      </c>
      <c r="I7185" s="181" t="s">
        <v>8918</v>
      </c>
      <c r="J7185" s="181">
        <v>211430</v>
      </c>
      <c r="K7185" s="181">
        <v>5</v>
      </c>
      <c r="L7185" s="181"/>
      <c r="M7185" s="181"/>
      <c r="N7185" s="596"/>
    </row>
    <row r="7186" spans="1:14" s="158" customFormat="1" ht="18" customHeight="1" x14ac:dyDescent="0.25">
      <c r="A7186" s="181">
        <v>24575</v>
      </c>
      <c r="B7186" s="701" t="s">
        <v>19066</v>
      </c>
      <c r="C7186" s="181" t="s">
        <v>19064</v>
      </c>
      <c r="D7186" s="181" t="s">
        <v>5264</v>
      </c>
      <c r="E7186" s="181" t="s">
        <v>9280</v>
      </c>
      <c r="F7186" s="181" t="s">
        <v>304</v>
      </c>
      <c r="G7186" s="181" t="s">
        <v>1295</v>
      </c>
      <c r="H7186" s="181" t="s">
        <v>7</v>
      </c>
      <c r="I7186" s="181" t="s">
        <v>11903</v>
      </c>
      <c r="J7186" s="181">
        <v>82570</v>
      </c>
      <c r="K7186" s="181">
        <v>76</v>
      </c>
      <c r="L7186" s="181"/>
      <c r="M7186" s="181"/>
      <c r="N7186" s="596"/>
    </row>
    <row r="7187" spans="1:14" s="158" customFormat="1" ht="18" customHeight="1" x14ac:dyDescent="0.25">
      <c r="A7187" s="181">
        <v>29986</v>
      </c>
      <c r="B7187" s="701" t="s">
        <v>19067</v>
      </c>
      <c r="C7187" s="181" t="s">
        <v>19068</v>
      </c>
      <c r="D7187" s="181" t="s">
        <v>5264</v>
      </c>
      <c r="E7187" s="181" t="s">
        <v>19069</v>
      </c>
      <c r="F7187" s="181" t="s">
        <v>304</v>
      </c>
      <c r="G7187" s="181" t="s">
        <v>1295</v>
      </c>
      <c r="H7187" s="181" t="s">
        <v>7</v>
      </c>
      <c r="I7187" s="181" t="s">
        <v>9855</v>
      </c>
      <c r="J7187" s="181">
        <v>143760</v>
      </c>
      <c r="K7187" s="181">
        <v>40</v>
      </c>
      <c r="L7187" s="181"/>
      <c r="M7187" s="181"/>
      <c r="N7187" s="596"/>
    </row>
    <row r="7188" spans="1:14" s="158" customFormat="1" ht="18" customHeight="1" x14ac:dyDescent="0.25">
      <c r="A7188" s="181">
        <v>29988</v>
      </c>
      <c r="B7188" s="701" t="s">
        <v>19070</v>
      </c>
      <c r="C7188" s="181" t="s">
        <v>19071</v>
      </c>
      <c r="D7188" s="181" t="s">
        <v>5264</v>
      </c>
      <c r="E7188" s="181" t="s">
        <v>8916</v>
      </c>
      <c r="F7188" s="181" t="s">
        <v>304</v>
      </c>
      <c r="G7188" s="181" t="s">
        <v>1295</v>
      </c>
      <c r="H7188" s="181" t="s">
        <v>7</v>
      </c>
      <c r="I7188" s="181" t="s">
        <v>11754</v>
      </c>
      <c r="J7188" s="181">
        <v>190700</v>
      </c>
      <c r="K7188" s="181">
        <v>42</v>
      </c>
      <c r="L7188" s="181"/>
      <c r="M7188" s="181"/>
      <c r="N7188" s="596"/>
    </row>
    <row r="7189" spans="1:14" s="158" customFormat="1" ht="18" customHeight="1" x14ac:dyDescent="0.25">
      <c r="A7189" s="181">
        <v>8881</v>
      </c>
      <c r="B7189" s="701" t="s">
        <v>9868</v>
      </c>
      <c r="C7189" s="181" t="s">
        <v>12773</v>
      </c>
      <c r="D7189" s="181" t="s">
        <v>5265</v>
      </c>
      <c r="E7189" s="181" t="s">
        <v>9283</v>
      </c>
      <c r="F7189" s="181" t="s">
        <v>304</v>
      </c>
      <c r="G7189" s="181" t="s">
        <v>9869</v>
      </c>
      <c r="H7189" s="181" t="s">
        <v>14</v>
      </c>
      <c r="I7189" s="181" t="s">
        <v>12775</v>
      </c>
      <c r="J7189" s="181">
        <v>19890</v>
      </c>
      <c r="K7189" s="181">
        <v>5</v>
      </c>
      <c r="L7189" s="181"/>
      <c r="M7189" s="181"/>
      <c r="N7189" s="596"/>
    </row>
    <row r="7190" spans="1:14" s="158" customFormat="1" ht="18" customHeight="1" x14ac:dyDescent="0.25">
      <c r="A7190" s="181">
        <v>22298</v>
      </c>
      <c r="B7190" s="701" t="s">
        <v>19072</v>
      </c>
      <c r="C7190" s="181" t="s">
        <v>14012</v>
      </c>
      <c r="D7190" s="181" t="s">
        <v>1293</v>
      </c>
      <c r="E7190" s="181" t="s">
        <v>9870</v>
      </c>
      <c r="F7190" s="181" t="s">
        <v>304</v>
      </c>
      <c r="G7190" s="181" t="s">
        <v>1295</v>
      </c>
      <c r="H7190" s="181" t="s">
        <v>7</v>
      </c>
      <c r="I7190" s="181" t="s">
        <v>5268</v>
      </c>
      <c r="J7190" s="181">
        <v>76870</v>
      </c>
      <c r="K7190" s="181">
        <v>74</v>
      </c>
      <c r="L7190" s="181"/>
      <c r="M7190" s="181"/>
      <c r="N7190" s="596"/>
    </row>
    <row r="7191" spans="1:14" s="158" customFormat="1" ht="18" customHeight="1" x14ac:dyDescent="0.25">
      <c r="A7191" s="181">
        <v>21202</v>
      </c>
      <c r="B7191" s="701" t="s">
        <v>19073</v>
      </c>
      <c r="C7191" s="181" t="s">
        <v>19074</v>
      </c>
      <c r="D7191" s="181" t="s">
        <v>1293</v>
      </c>
      <c r="E7191" s="181" t="s">
        <v>9411</v>
      </c>
      <c r="F7191" s="181" t="s">
        <v>304</v>
      </c>
      <c r="G7191" s="181" t="s">
        <v>1295</v>
      </c>
      <c r="H7191" s="181" t="s">
        <v>7</v>
      </c>
      <c r="I7191" s="181" t="s">
        <v>4694</v>
      </c>
      <c r="J7191" s="181">
        <v>103570</v>
      </c>
      <c r="K7191" s="181">
        <v>87</v>
      </c>
      <c r="L7191" s="181"/>
      <c r="M7191" s="181"/>
      <c r="N7191" s="596"/>
    </row>
    <row r="7192" spans="1:14" s="158" customFormat="1" ht="18" customHeight="1" x14ac:dyDescent="0.25">
      <c r="A7192" s="181">
        <v>22273</v>
      </c>
      <c r="B7192" s="701" t="s">
        <v>19075</v>
      </c>
      <c r="C7192" s="181" t="s">
        <v>17626</v>
      </c>
      <c r="D7192" s="181" t="s">
        <v>1293</v>
      </c>
      <c r="E7192" s="181" t="s">
        <v>9411</v>
      </c>
      <c r="F7192" s="181" t="s">
        <v>304</v>
      </c>
      <c r="G7192" s="181" t="s">
        <v>1295</v>
      </c>
      <c r="H7192" s="181" t="s">
        <v>7</v>
      </c>
      <c r="I7192" s="181" t="s">
        <v>11903</v>
      </c>
      <c r="J7192" s="181">
        <v>74470</v>
      </c>
      <c r="K7192" s="181">
        <v>114</v>
      </c>
      <c r="L7192" s="181"/>
      <c r="M7192" s="181"/>
      <c r="N7192" s="596"/>
    </row>
    <row r="7193" spans="1:14" s="158" customFormat="1" ht="18" customHeight="1" x14ac:dyDescent="0.25">
      <c r="A7193" s="181">
        <v>1907</v>
      </c>
      <c r="B7193" s="701" t="s">
        <v>14457</v>
      </c>
      <c r="C7193" s="181" t="s">
        <v>14458</v>
      </c>
      <c r="D7193" s="181" t="s">
        <v>1293</v>
      </c>
      <c r="E7193" s="181" t="s">
        <v>9292</v>
      </c>
      <c r="F7193" s="181" t="s">
        <v>304</v>
      </c>
      <c r="G7193" s="181" t="s">
        <v>1295</v>
      </c>
      <c r="H7193" s="181" t="s">
        <v>7</v>
      </c>
      <c r="I7193" s="181" t="s">
        <v>11108</v>
      </c>
      <c r="J7193" s="181">
        <v>77980</v>
      </c>
      <c r="K7193" s="181">
        <v>48</v>
      </c>
      <c r="L7193" s="181"/>
      <c r="M7193" s="181"/>
      <c r="N7193" s="596"/>
    </row>
    <row r="7194" spans="1:14" s="158" customFormat="1" ht="18" customHeight="1" x14ac:dyDescent="0.25">
      <c r="A7194" s="181">
        <v>22276</v>
      </c>
      <c r="B7194" s="701" t="s">
        <v>19076</v>
      </c>
      <c r="C7194" s="181" t="s">
        <v>19077</v>
      </c>
      <c r="D7194" s="181" t="s">
        <v>1300</v>
      </c>
      <c r="E7194" s="181" t="s">
        <v>9870</v>
      </c>
      <c r="F7194" s="181" t="s">
        <v>304</v>
      </c>
      <c r="G7194" s="181" t="s">
        <v>1295</v>
      </c>
      <c r="H7194" s="181" t="s">
        <v>7</v>
      </c>
      <c r="I7194" s="181" t="s">
        <v>17625</v>
      </c>
      <c r="J7194" s="181">
        <v>125270</v>
      </c>
      <c r="K7194" s="181">
        <v>19</v>
      </c>
      <c r="L7194" s="181"/>
      <c r="M7194" s="181"/>
      <c r="N7194" s="596"/>
    </row>
    <row r="7195" spans="1:14" s="158" customFormat="1" ht="18" customHeight="1" x14ac:dyDescent="0.25">
      <c r="A7195" s="181">
        <v>20873</v>
      </c>
      <c r="B7195" s="701" t="s">
        <v>19078</v>
      </c>
      <c r="C7195" s="181" t="s">
        <v>14459</v>
      </c>
      <c r="D7195" s="181" t="s">
        <v>1300</v>
      </c>
      <c r="E7195" s="181" t="s">
        <v>9411</v>
      </c>
      <c r="F7195" s="181" t="s">
        <v>304</v>
      </c>
      <c r="G7195" s="181" t="s">
        <v>1295</v>
      </c>
      <c r="H7195" s="181" t="s">
        <v>7</v>
      </c>
      <c r="I7195" s="181" t="s">
        <v>9864</v>
      </c>
      <c r="J7195" s="181">
        <v>116710</v>
      </c>
      <c r="K7195" s="181">
        <v>232</v>
      </c>
      <c r="L7195" s="181"/>
      <c r="M7195" s="181"/>
      <c r="N7195" s="596"/>
    </row>
    <row r="7196" spans="1:14" s="158" customFormat="1" ht="18" customHeight="1" x14ac:dyDescent="0.25">
      <c r="A7196" s="181">
        <v>20745</v>
      </c>
      <c r="B7196" s="701" t="s">
        <v>12779</v>
      </c>
      <c r="C7196" s="181" t="s">
        <v>12780</v>
      </c>
      <c r="D7196" s="181" t="s">
        <v>1300</v>
      </c>
      <c r="E7196" s="181" t="s">
        <v>10024</v>
      </c>
      <c r="F7196" s="181" t="s">
        <v>304</v>
      </c>
      <c r="G7196" s="181" t="s">
        <v>1295</v>
      </c>
      <c r="H7196" s="181" t="s">
        <v>7</v>
      </c>
      <c r="I7196" s="181" t="s">
        <v>9602</v>
      </c>
      <c r="J7196" s="181">
        <v>202460</v>
      </c>
      <c r="K7196" s="181">
        <v>3</v>
      </c>
      <c r="L7196" s="181"/>
      <c r="M7196" s="181"/>
      <c r="N7196" s="596"/>
    </row>
    <row r="7197" spans="1:14" s="158" customFormat="1" ht="18" customHeight="1" x14ac:dyDescent="0.25">
      <c r="A7197" s="181">
        <v>26077</v>
      </c>
      <c r="B7197" s="701" t="s">
        <v>19079</v>
      </c>
      <c r="C7197" s="181" t="s">
        <v>17628</v>
      </c>
      <c r="D7197" s="181" t="s">
        <v>1300</v>
      </c>
      <c r="E7197" s="181" t="s">
        <v>9292</v>
      </c>
      <c r="F7197" s="181" t="s">
        <v>304</v>
      </c>
      <c r="G7197" s="181" t="s">
        <v>1295</v>
      </c>
      <c r="H7197" s="181" t="s">
        <v>7</v>
      </c>
      <c r="I7197" s="181" t="s">
        <v>17389</v>
      </c>
      <c r="J7197" s="181">
        <v>118930</v>
      </c>
      <c r="K7197" s="181">
        <v>128</v>
      </c>
      <c r="L7197" s="181"/>
      <c r="M7197" s="181"/>
      <c r="N7197" s="596"/>
    </row>
    <row r="7198" spans="1:14" s="158" customFormat="1" ht="18" customHeight="1" x14ac:dyDescent="0.25">
      <c r="A7198" s="181">
        <v>22855</v>
      </c>
      <c r="B7198" s="701" t="s">
        <v>19080</v>
      </c>
      <c r="C7198" s="181" t="s">
        <v>17629</v>
      </c>
      <c r="D7198" s="181" t="s">
        <v>1300</v>
      </c>
      <c r="E7198" s="181" t="s">
        <v>9398</v>
      </c>
      <c r="F7198" s="181" t="s">
        <v>304</v>
      </c>
      <c r="G7198" s="181" t="s">
        <v>1295</v>
      </c>
      <c r="H7198" s="181" t="s">
        <v>7</v>
      </c>
      <c r="I7198" s="181" t="s">
        <v>17348</v>
      </c>
      <c r="J7198" s="181">
        <v>177760</v>
      </c>
      <c r="K7198" s="181">
        <v>19</v>
      </c>
      <c r="L7198" s="181"/>
      <c r="M7198" s="181"/>
      <c r="N7198" s="596"/>
    </row>
    <row r="7199" spans="1:14" s="158" customFormat="1" ht="18" customHeight="1" x14ac:dyDescent="0.25">
      <c r="A7199" s="181">
        <v>23019</v>
      </c>
      <c r="B7199" s="701" t="s">
        <v>9871</v>
      </c>
      <c r="C7199" s="181" t="s">
        <v>9872</v>
      </c>
      <c r="D7199" s="181" t="s">
        <v>1300</v>
      </c>
      <c r="E7199" s="181" t="s">
        <v>8872</v>
      </c>
      <c r="F7199" s="181" t="s">
        <v>304</v>
      </c>
      <c r="G7199" s="181" t="s">
        <v>1295</v>
      </c>
      <c r="H7199" s="181" t="s">
        <v>7</v>
      </c>
      <c r="I7199" s="181" t="s">
        <v>458</v>
      </c>
      <c r="J7199" s="181">
        <v>222360</v>
      </c>
      <c r="K7199" s="181">
        <v>44</v>
      </c>
      <c r="L7199" s="181"/>
      <c r="M7199" s="181"/>
      <c r="N7199" s="596"/>
    </row>
    <row r="7200" spans="1:14" s="158" customFormat="1" ht="18" customHeight="1" x14ac:dyDescent="0.25">
      <c r="A7200" s="181">
        <v>23018</v>
      </c>
      <c r="B7200" s="701" t="s">
        <v>9873</v>
      </c>
      <c r="C7200" s="181" t="s">
        <v>9609</v>
      </c>
      <c r="D7200" s="181" t="s">
        <v>1300</v>
      </c>
      <c r="E7200" s="181" t="s">
        <v>9090</v>
      </c>
      <c r="F7200" s="181" t="s">
        <v>304</v>
      </c>
      <c r="G7200" s="181" t="s">
        <v>1295</v>
      </c>
      <c r="H7200" s="181" t="s">
        <v>7</v>
      </c>
      <c r="I7200" s="181" t="s">
        <v>983</v>
      </c>
      <c r="J7200" s="181">
        <v>217600</v>
      </c>
      <c r="K7200" s="181">
        <v>26</v>
      </c>
      <c r="L7200" s="181"/>
      <c r="M7200" s="181"/>
      <c r="N7200" s="596"/>
    </row>
    <row r="7201" spans="1:14" s="158" customFormat="1" ht="18" customHeight="1" x14ac:dyDescent="0.25">
      <c r="A7201" s="181">
        <v>21203</v>
      </c>
      <c r="B7201" s="701" t="s">
        <v>19081</v>
      </c>
      <c r="C7201" s="181" t="s">
        <v>19082</v>
      </c>
      <c r="D7201" s="181" t="s">
        <v>1300</v>
      </c>
      <c r="E7201" s="181" t="s">
        <v>9579</v>
      </c>
      <c r="F7201" s="181" t="s">
        <v>304</v>
      </c>
      <c r="G7201" s="181" t="s">
        <v>1295</v>
      </c>
      <c r="H7201" s="181" t="s">
        <v>7</v>
      </c>
      <c r="I7201" s="181" t="s">
        <v>983</v>
      </c>
      <c r="J7201" s="181">
        <v>121090</v>
      </c>
      <c r="K7201" s="181">
        <v>18</v>
      </c>
      <c r="L7201" s="181"/>
      <c r="M7201" s="181"/>
      <c r="N7201" s="596"/>
    </row>
    <row r="7202" spans="1:14" s="158" customFormat="1" ht="18" customHeight="1" x14ac:dyDescent="0.25">
      <c r="A7202" s="181">
        <v>22870</v>
      </c>
      <c r="B7202" s="701" t="s">
        <v>19083</v>
      </c>
      <c r="C7202" s="181" t="s">
        <v>19084</v>
      </c>
      <c r="D7202" s="181" t="s">
        <v>1300</v>
      </c>
      <c r="E7202" s="181" t="s">
        <v>9584</v>
      </c>
      <c r="F7202" s="181" t="s">
        <v>304</v>
      </c>
      <c r="G7202" s="181" t="s">
        <v>1295</v>
      </c>
      <c r="H7202" s="181" t="s">
        <v>7</v>
      </c>
      <c r="I7202" s="181" t="s">
        <v>12312</v>
      </c>
      <c r="J7202" s="181">
        <v>121690</v>
      </c>
      <c r="K7202" s="181">
        <v>21</v>
      </c>
      <c r="L7202" s="181"/>
      <c r="M7202" s="181"/>
      <c r="N7202" s="596"/>
    </row>
    <row r="7203" spans="1:14" s="158" customFormat="1" ht="18" customHeight="1" x14ac:dyDescent="0.25">
      <c r="A7203" s="181">
        <v>5048</v>
      </c>
      <c r="B7203" s="701" t="s">
        <v>12781</v>
      </c>
      <c r="C7203" s="181" t="s">
        <v>12782</v>
      </c>
      <c r="D7203" s="181" t="s">
        <v>2845</v>
      </c>
      <c r="E7203" s="181" t="s">
        <v>12783</v>
      </c>
      <c r="F7203" s="181" t="s">
        <v>304</v>
      </c>
      <c r="G7203" s="181" t="s">
        <v>5280</v>
      </c>
      <c r="H7203" s="181" t="s">
        <v>14</v>
      </c>
      <c r="I7203" s="181" t="s">
        <v>9309</v>
      </c>
      <c r="J7203" s="181">
        <v>2320</v>
      </c>
      <c r="K7203" s="181">
        <v>822</v>
      </c>
      <c r="L7203" s="181"/>
      <c r="M7203" s="181"/>
      <c r="N7203" s="596"/>
    </row>
    <row r="7204" spans="1:14" s="158" customFormat="1" ht="18" customHeight="1" x14ac:dyDescent="0.25">
      <c r="A7204" s="181">
        <v>6104</v>
      </c>
      <c r="B7204" s="701" t="s">
        <v>12784</v>
      </c>
      <c r="C7204" s="181" t="s">
        <v>19085</v>
      </c>
      <c r="D7204" s="181" t="s">
        <v>2845</v>
      </c>
      <c r="E7204" s="181" t="s">
        <v>12785</v>
      </c>
      <c r="F7204" s="181" t="s">
        <v>304</v>
      </c>
      <c r="G7204" s="181" t="s">
        <v>5280</v>
      </c>
      <c r="H7204" s="181" t="s">
        <v>14</v>
      </c>
      <c r="I7204" s="181" t="s">
        <v>17627</v>
      </c>
      <c r="J7204" s="181">
        <v>2020</v>
      </c>
      <c r="K7204" s="181">
        <v>141</v>
      </c>
      <c r="L7204" s="181"/>
      <c r="M7204" s="181"/>
      <c r="N7204" s="596"/>
    </row>
    <row r="7205" spans="1:14" s="158" customFormat="1" ht="18" customHeight="1" x14ac:dyDescent="0.25">
      <c r="A7205" s="181">
        <v>9340</v>
      </c>
      <c r="B7205" s="701" t="s">
        <v>9874</v>
      </c>
      <c r="C7205" s="181" t="s">
        <v>17628</v>
      </c>
      <c r="D7205" s="181" t="s">
        <v>2845</v>
      </c>
      <c r="E7205" s="181" t="s">
        <v>9103</v>
      </c>
      <c r="F7205" s="181" t="s">
        <v>304</v>
      </c>
      <c r="G7205" s="181" t="s">
        <v>5280</v>
      </c>
      <c r="H7205" s="181" t="s">
        <v>14</v>
      </c>
      <c r="I7205" s="181" t="s">
        <v>9614</v>
      </c>
      <c r="J7205" s="181">
        <v>2950</v>
      </c>
      <c r="K7205" s="181">
        <v>181</v>
      </c>
      <c r="L7205" s="181"/>
      <c r="M7205" s="181"/>
      <c r="N7205" s="596"/>
    </row>
    <row r="7206" spans="1:14" s="158" customFormat="1" ht="18" customHeight="1" x14ac:dyDescent="0.25">
      <c r="A7206" s="181">
        <v>46448</v>
      </c>
      <c r="B7206" s="701" t="s">
        <v>14016</v>
      </c>
      <c r="C7206" s="181" t="s">
        <v>11755</v>
      </c>
      <c r="D7206" s="181" t="s">
        <v>1311</v>
      </c>
      <c r="E7206" s="181" t="s">
        <v>9875</v>
      </c>
      <c r="F7206" s="181" t="s">
        <v>577</v>
      </c>
      <c r="G7206" s="181" t="s">
        <v>1328</v>
      </c>
      <c r="H7206" s="181" t="s">
        <v>7</v>
      </c>
      <c r="I7206" s="181" t="s">
        <v>11756</v>
      </c>
      <c r="J7206" s="181">
        <v>47590</v>
      </c>
      <c r="K7206" s="181">
        <v>51</v>
      </c>
      <c r="L7206" s="181"/>
      <c r="M7206" s="181"/>
      <c r="N7206" s="596"/>
    </row>
    <row r="7207" spans="1:14" s="158" customFormat="1" ht="18" customHeight="1" x14ac:dyDescent="0.25">
      <c r="A7207" s="181">
        <v>75772</v>
      </c>
      <c r="B7207" s="701" t="s">
        <v>14017</v>
      </c>
      <c r="C7207" s="181" t="s">
        <v>9872</v>
      </c>
      <c r="D7207" s="181" t="s">
        <v>1311</v>
      </c>
      <c r="E7207" s="181" t="s">
        <v>9875</v>
      </c>
      <c r="F7207" s="181" t="s">
        <v>577</v>
      </c>
      <c r="G7207" s="181" t="s">
        <v>139</v>
      </c>
      <c r="H7207" s="181" t="s">
        <v>5</v>
      </c>
      <c r="I7207" s="181" t="s">
        <v>9615</v>
      </c>
      <c r="J7207" s="181">
        <v>76090</v>
      </c>
      <c r="K7207" s="181">
        <v>18</v>
      </c>
      <c r="L7207" s="181"/>
      <c r="M7207" s="181"/>
      <c r="N7207" s="596"/>
    </row>
    <row r="7208" spans="1:14" s="158" customFormat="1" ht="18" customHeight="1" x14ac:dyDescent="0.25">
      <c r="A7208" s="181">
        <v>9205</v>
      </c>
      <c r="B7208" s="701" t="s">
        <v>19086</v>
      </c>
      <c r="C7208" s="181" t="s">
        <v>9609</v>
      </c>
      <c r="D7208" s="181" t="s">
        <v>1311</v>
      </c>
      <c r="E7208" s="181" t="s">
        <v>9875</v>
      </c>
      <c r="F7208" s="181" t="s">
        <v>577</v>
      </c>
      <c r="G7208" s="181" t="s">
        <v>139</v>
      </c>
      <c r="H7208" s="181" t="s">
        <v>5</v>
      </c>
      <c r="I7208" s="181" t="s">
        <v>19087</v>
      </c>
      <c r="J7208" s="181">
        <v>107874</v>
      </c>
      <c r="K7208" s="181">
        <v>6</v>
      </c>
      <c r="L7208" s="181"/>
      <c r="M7208" s="181"/>
      <c r="N7208" s="596"/>
    </row>
    <row r="7209" spans="1:14" s="158" customFormat="1" ht="18" customHeight="1" x14ac:dyDescent="0.25">
      <c r="A7209" s="181">
        <v>46492</v>
      </c>
      <c r="B7209" s="701" t="s">
        <v>14018</v>
      </c>
      <c r="C7209" s="181" t="s">
        <v>14019</v>
      </c>
      <c r="D7209" s="181" t="s">
        <v>1311</v>
      </c>
      <c r="E7209" s="181" t="s">
        <v>9428</v>
      </c>
      <c r="F7209" s="181" t="s">
        <v>577</v>
      </c>
      <c r="G7209" s="181" t="s">
        <v>139</v>
      </c>
      <c r="H7209" s="181" t="s">
        <v>5</v>
      </c>
      <c r="I7209" s="181" t="s">
        <v>9497</v>
      </c>
      <c r="J7209" s="181">
        <v>68946</v>
      </c>
      <c r="K7209" s="181">
        <v>8</v>
      </c>
      <c r="L7209" s="181"/>
      <c r="M7209" s="181"/>
      <c r="N7209" s="596"/>
    </row>
    <row r="7210" spans="1:14" s="158" customFormat="1" ht="18" customHeight="1" x14ac:dyDescent="0.25">
      <c r="A7210" s="181">
        <v>7009</v>
      </c>
      <c r="B7210" s="701" t="s">
        <v>17382</v>
      </c>
      <c r="C7210" s="181" t="s">
        <v>9878</v>
      </c>
      <c r="D7210" s="181" t="s">
        <v>1311</v>
      </c>
      <c r="E7210" s="181" t="s">
        <v>9428</v>
      </c>
      <c r="F7210" s="181" t="s">
        <v>304</v>
      </c>
      <c r="G7210" s="181" t="s">
        <v>1313</v>
      </c>
      <c r="H7210" s="181" t="s">
        <v>7</v>
      </c>
      <c r="I7210" s="181" t="s">
        <v>9879</v>
      </c>
      <c r="J7210" s="181">
        <v>42220</v>
      </c>
      <c r="K7210" s="181">
        <v>70</v>
      </c>
      <c r="L7210" s="181"/>
      <c r="M7210" s="181"/>
      <c r="N7210" s="596"/>
    </row>
    <row r="7211" spans="1:14" s="158" customFormat="1" ht="18" customHeight="1" x14ac:dyDescent="0.25">
      <c r="A7211" s="181">
        <v>24505</v>
      </c>
      <c r="B7211" s="701" t="s">
        <v>16197</v>
      </c>
      <c r="C7211" s="181" t="s">
        <v>9499</v>
      </c>
      <c r="D7211" s="181" t="s">
        <v>1311</v>
      </c>
      <c r="E7211" s="181" t="s">
        <v>9290</v>
      </c>
      <c r="F7211" s="181" t="s">
        <v>304</v>
      </c>
      <c r="G7211" s="181" t="s">
        <v>1313</v>
      </c>
      <c r="H7211" s="181" t="s">
        <v>7</v>
      </c>
      <c r="I7211" s="181" t="s">
        <v>16198</v>
      </c>
      <c r="J7211" s="181">
        <v>50840</v>
      </c>
      <c r="K7211" s="181">
        <v>119</v>
      </c>
      <c r="L7211" s="181"/>
      <c r="M7211" s="181"/>
      <c r="N7211" s="596"/>
    </row>
    <row r="7212" spans="1:14" s="158" customFormat="1" ht="18" customHeight="1" x14ac:dyDescent="0.25">
      <c r="A7212" s="181">
        <v>29060</v>
      </c>
      <c r="B7212" s="701" t="s">
        <v>9880</v>
      </c>
      <c r="C7212" s="181" t="s">
        <v>9501</v>
      </c>
      <c r="D7212" s="181" t="s">
        <v>1311</v>
      </c>
      <c r="E7212" s="181" t="s">
        <v>9290</v>
      </c>
      <c r="F7212" s="181" t="s">
        <v>577</v>
      </c>
      <c r="G7212" s="181" t="s">
        <v>139</v>
      </c>
      <c r="H7212" s="181" t="s">
        <v>5</v>
      </c>
      <c r="I7212" s="181" t="s">
        <v>9614</v>
      </c>
      <c r="J7212" s="181">
        <v>112162</v>
      </c>
      <c r="K7212" s="181">
        <v>1</v>
      </c>
      <c r="L7212" s="181"/>
      <c r="M7212" s="181"/>
      <c r="N7212" s="596"/>
    </row>
    <row r="7213" spans="1:14" s="158" customFormat="1" ht="18" customHeight="1" x14ac:dyDescent="0.25">
      <c r="A7213" s="181">
        <v>76016</v>
      </c>
      <c r="B7213" s="701" t="s">
        <v>9882</v>
      </c>
      <c r="C7213" s="181" t="s">
        <v>11755</v>
      </c>
      <c r="D7213" s="181" t="s">
        <v>1311</v>
      </c>
      <c r="E7213" s="181" t="s">
        <v>9884</v>
      </c>
      <c r="F7213" s="181" t="s">
        <v>577</v>
      </c>
      <c r="G7213" s="181" t="s">
        <v>139</v>
      </c>
      <c r="H7213" s="181" t="s">
        <v>5</v>
      </c>
      <c r="I7213" s="181" t="s">
        <v>9885</v>
      </c>
      <c r="J7213" s="181">
        <v>189686</v>
      </c>
      <c r="K7213" s="181">
        <v>5</v>
      </c>
      <c r="L7213" s="181"/>
      <c r="M7213" s="181"/>
      <c r="N7213" s="596"/>
    </row>
    <row r="7214" spans="1:14" s="158" customFormat="1" ht="18" customHeight="1" x14ac:dyDescent="0.25">
      <c r="A7214" s="181">
        <v>25548</v>
      </c>
      <c r="B7214" s="701" t="s">
        <v>9886</v>
      </c>
      <c r="C7214" s="181" t="s">
        <v>9887</v>
      </c>
      <c r="D7214" s="181" t="s">
        <v>1311</v>
      </c>
      <c r="E7214" s="181" t="s">
        <v>9362</v>
      </c>
      <c r="F7214" s="181" t="s">
        <v>577</v>
      </c>
      <c r="G7214" s="181" t="s">
        <v>1313</v>
      </c>
      <c r="H7214" s="181" t="s">
        <v>7</v>
      </c>
      <c r="I7214" s="181" t="s">
        <v>9636</v>
      </c>
      <c r="J7214" s="181">
        <v>56460</v>
      </c>
      <c r="K7214" s="181">
        <v>22</v>
      </c>
      <c r="L7214" s="181"/>
      <c r="M7214" s="181"/>
      <c r="N7214" s="596"/>
    </row>
    <row r="7215" spans="1:14" s="158" customFormat="1" ht="18" customHeight="1" x14ac:dyDescent="0.25">
      <c r="A7215" s="181">
        <v>76004</v>
      </c>
      <c r="B7215" s="701" t="s">
        <v>9888</v>
      </c>
      <c r="C7215" s="181" t="s">
        <v>9507</v>
      </c>
      <c r="D7215" s="181" t="s">
        <v>1311</v>
      </c>
      <c r="E7215" s="181" t="s">
        <v>9362</v>
      </c>
      <c r="F7215" s="181" t="s">
        <v>577</v>
      </c>
      <c r="G7215" s="181" t="s">
        <v>139</v>
      </c>
      <c r="H7215" s="181" t="s">
        <v>5</v>
      </c>
      <c r="I7215" s="181" t="s">
        <v>9890</v>
      </c>
      <c r="J7215" s="181">
        <v>152380</v>
      </c>
      <c r="K7215" s="181">
        <v>3</v>
      </c>
      <c r="L7215" s="181"/>
      <c r="M7215" s="181"/>
      <c r="N7215" s="596"/>
    </row>
    <row r="7216" spans="1:14" s="158" customFormat="1" ht="18" customHeight="1" x14ac:dyDescent="0.25">
      <c r="A7216" s="181">
        <v>11170</v>
      </c>
      <c r="B7216" s="701" t="s">
        <v>9891</v>
      </c>
      <c r="C7216" s="181" t="s">
        <v>9877</v>
      </c>
      <c r="D7216" s="181" t="s">
        <v>1311</v>
      </c>
      <c r="E7216" s="181" t="s">
        <v>9364</v>
      </c>
      <c r="F7216" s="181" t="s">
        <v>304</v>
      </c>
      <c r="G7216" s="181" t="s">
        <v>1313</v>
      </c>
      <c r="H7216" s="181" t="s">
        <v>7</v>
      </c>
      <c r="I7216" s="181" t="s">
        <v>9892</v>
      </c>
      <c r="J7216" s="181">
        <v>58560</v>
      </c>
      <c r="K7216" s="181">
        <v>78</v>
      </c>
      <c r="L7216" s="181"/>
      <c r="M7216" s="181"/>
      <c r="N7216" s="596"/>
    </row>
    <row r="7217" spans="1:14" s="158" customFormat="1" ht="18" customHeight="1" x14ac:dyDescent="0.25">
      <c r="A7217" s="181">
        <v>23259</v>
      </c>
      <c r="B7217" s="701" t="s">
        <v>14460</v>
      </c>
      <c r="C7217" s="181" t="s">
        <v>9878</v>
      </c>
      <c r="D7217" s="181" t="s">
        <v>1311</v>
      </c>
      <c r="E7217" s="181" t="s">
        <v>9364</v>
      </c>
      <c r="F7217" s="181" t="s">
        <v>577</v>
      </c>
      <c r="G7217" s="181" t="s">
        <v>139</v>
      </c>
      <c r="H7217" s="181" t="s">
        <v>5</v>
      </c>
      <c r="I7217" s="181" t="s">
        <v>14461</v>
      </c>
      <c r="J7217" s="181">
        <v>168574</v>
      </c>
      <c r="K7217" s="181">
        <v>3</v>
      </c>
      <c r="L7217" s="181"/>
      <c r="M7217" s="181"/>
      <c r="N7217" s="596"/>
    </row>
    <row r="7218" spans="1:14" s="158" customFormat="1" ht="18" customHeight="1" x14ac:dyDescent="0.25">
      <c r="A7218" s="181">
        <v>46518</v>
      </c>
      <c r="B7218" s="701" t="s">
        <v>9893</v>
      </c>
      <c r="C7218" s="181" t="s">
        <v>14019</v>
      </c>
      <c r="D7218" s="181" t="s">
        <v>1311</v>
      </c>
      <c r="E7218" s="181" t="s">
        <v>9894</v>
      </c>
      <c r="F7218" s="181" t="s">
        <v>577</v>
      </c>
      <c r="G7218" s="181" t="s">
        <v>139</v>
      </c>
      <c r="H7218" s="181" t="s">
        <v>5</v>
      </c>
      <c r="I7218" s="181" t="s">
        <v>9686</v>
      </c>
      <c r="J7218" s="181">
        <v>134594</v>
      </c>
      <c r="K7218" s="181">
        <v>2</v>
      </c>
      <c r="L7218" s="181"/>
      <c r="M7218" s="181"/>
      <c r="N7218" s="596"/>
    </row>
    <row r="7219" spans="1:14" s="158" customFormat="1" ht="18" customHeight="1" x14ac:dyDescent="0.25">
      <c r="A7219" s="181">
        <v>22113</v>
      </c>
      <c r="B7219" s="701" t="s">
        <v>9895</v>
      </c>
      <c r="C7219" s="181" t="s">
        <v>9513</v>
      </c>
      <c r="D7219" s="181" t="s">
        <v>1311</v>
      </c>
      <c r="E7219" s="181" t="s">
        <v>9090</v>
      </c>
      <c r="F7219" s="181" t="s">
        <v>577</v>
      </c>
      <c r="G7219" s="181" t="s">
        <v>1313</v>
      </c>
      <c r="H7219" s="181" t="s">
        <v>7</v>
      </c>
      <c r="I7219" s="181" t="s">
        <v>9896</v>
      </c>
      <c r="J7219" s="181">
        <v>58340</v>
      </c>
      <c r="K7219" s="181">
        <v>22</v>
      </c>
      <c r="L7219" s="181"/>
      <c r="M7219" s="181"/>
      <c r="N7219" s="596"/>
    </row>
    <row r="7220" spans="1:14" s="158" customFormat="1" ht="18" customHeight="1" x14ac:dyDescent="0.25">
      <c r="A7220" s="181">
        <v>21136</v>
      </c>
      <c r="B7220" s="701" t="s">
        <v>19088</v>
      </c>
      <c r="C7220" s="181" t="s">
        <v>11003</v>
      </c>
      <c r="D7220" s="181" t="s">
        <v>1311</v>
      </c>
      <c r="E7220" s="181" t="s">
        <v>9090</v>
      </c>
      <c r="F7220" s="181" t="s">
        <v>577</v>
      </c>
      <c r="G7220" s="181" t="s">
        <v>139</v>
      </c>
      <c r="H7220" s="181" t="s">
        <v>5</v>
      </c>
      <c r="I7220" s="181" t="s">
        <v>9084</v>
      </c>
      <c r="J7220" s="181">
        <v>150430</v>
      </c>
      <c r="K7220" s="181">
        <v>6</v>
      </c>
      <c r="L7220" s="181"/>
      <c r="M7220" s="181"/>
      <c r="N7220" s="596"/>
    </row>
    <row r="7221" spans="1:14" s="158" customFormat="1" ht="18" customHeight="1" x14ac:dyDescent="0.25">
      <c r="A7221" s="181">
        <v>21193</v>
      </c>
      <c r="B7221" s="701" t="s">
        <v>16199</v>
      </c>
      <c r="C7221" s="181" t="s">
        <v>9517</v>
      </c>
      <c r="D7221" s="181" t="s">
        <v>1311</v>
      </c>
      <c r="E7221" s="181" t="s">
        <v>9495</v>
      </c>
      <c r="F7221" s="181" t="s">
        <v>577</v>
      </c>
      <c r="G7221" s="181" t="s">
        <v>1328</v>
      </c>
      <c r="H7221" s="181" t="s">
        <v>7</v>
      </c>
      <c r="I7221" s="181" t="s">
        <v>9650</v>
      </c>
      <c r="J7221" s="181">
        <v>51960</v>
      </c>
      <c r="K7221" s="181">
        <v>42</v>
      </c>
      <c r="L7221" s="181"/>
      <c r="M7221" s="181"/>
      <c r="N7221" s="596"/>
    </row>
    <row r="7222" spans="1:14" s="158" customFormat="1" ht="18" customHeight="1" x14ac:dyDescent="0.25">
      <c r="A7222" s="181">
        <v>19042</v>
      </c>
      <c r="B7222" s="701" t="s">
        <v>14021</v>
      </c>
      <c r="C7222" s="181" t="s">
        <v>9798</v>
      </c>
      <c r="D7222" s="181" t="s">
        <v>1311</v>
      </c>
      <c r="E7222" s="181" t="s">
        <v>9495</v>
      </c>
      <c r="F7222" s="181" t="s">
        <v>577</v>
      </c>
      <c r="G7222" s="181" t="s">
        <v>139</v>
      </c>
      <c r="H7222" s="181" t="s">
        <v>5</v>
      </c>
      <c r="I7222" s="181" t="s">
        <v>9650</v>
      </c>
      <c r="J7222" s="181">
        <v>102644</v>
      </c>
      <c r="K7222" s="181">
        <v>12</v>
      </c>
      <c r="L7222" s="181"/>
      <c r="M7222" s="181"/>
      <c r="N7222" s="596"/>
    </row>
    <row r="7223" spans="1:14" s="158" customFormat="1" ht="18" customHeight="1" x14ac:dyDescent="0.25">
      <c r="A7223" s="181">
        <v>19043</v>
      </c>
      <c r="B7223" s="701" t="s">
        <v>14022</v>
      </c>
      <c r="C7223" s="181" t="s">
        <v>9887</v>
      </c>
      <c r="D7223" s="181" t="s">
        <v>1311</v>
      </c>
      <c r="E7223" s="181" t="s">
        <v>9495</v>
      </c>
      <c r="F7223" s="181" t="s">
        <v>577</v>
      </c>
      <c r="G7223" s="181" t="s">
        <v>139</v>
      </c>
      <c r="H7223" s="181" t="s">
        <v>5</v>
      </c>
      <c r="I7223" s="181" t="s">
        <v>9650</v>
      </c>
      <c r="J7223" s="181">
        <v>115620</v>
      </c>
      <c r="K7223" s="181">
        <v>2</v>
      </c>
      <c r="L7223" s="181"/>
      <c r="M7223" s="181"/>
      <c r="N7223" s="596"/>
    </row>
    <row r="7224" spans="1:14" s="158" customFormat="1" ht="18" customHeight="1" x14ac:dyDescent="0.25">
      <c r="A7224" s="181">
        <v>24280</v>
      </c>
      <c r="B7224" s="701" t="s">
        <v>9899</v>
      </c>
      <c r="C7224" s="181" t="s">
        <v>9651</v>
      </c>
      <c r="D7224" s="181" t="s">
        <v>1311</v>
      </c>
      <c r="E7224" s="181" t="s">
        <v>9900</v>
      </c>
      <c r="F7224" s="181" t="s">
        <v>577</v>
      </c>
      <c r="G7224" s="181" t="s">
        <v>1313</v>
      </c>
      <c r="H7224" s="181" t="s">
        <v>7</v>
      </c>
      <c r="I7224" s="181" t="s">
        <v>9901</v>
      </c>
      <c r="J7224" s="181">
        <v>55540</v>
      </c>
      <c r="K7224" s="181">
        <v>116</v>
      </c>
      <c r="L7224" s="181"/>
      <c r="M7224" s="181"/>
      <c r="N7224" s="596"/>
    </row>
    <row r="7225" spans="1:14" s="158" customFormat="1" ht="18" customHeight="1" x14ac:dyDescent="0.25">
      <c r="A7225" s="181">
        <v>5507</v>
      </c>
      <c r="B7225" s="701" t="s">
        <v>11501</v>
      </c>
      <c r="C7225" s="181" t="s">
        <v>9945</v>
      </c>
      <c r="D7225" s="181" t="s">
        <v>1311</v>
      </c>
      <c r="E7225" s="181" t="s">
        <v>11502</v>
      </c>
      <c r="F7225" s="181" t="s">
        <v>577</v>
      </c>
      <c r="G7225" s="181" t="s">
        <v>139</v>
      </c>
      <c r="H7225" s="181" t="s">
        <v>5</v>
      </c>
      <c r="I7225" s="181" t="s">
        <v>11503</v>
      </c>
      <c r="J7225" s="181">
        <v>152380</v>
      </c>
      <c r="K7225" s="181">
        <v>1</v>
      </c>
      <c r="L7225" s="181"/>
      <c r="M7225" s="181"/>
      <c r="N7225" s="596"/>
    </row>
    <row r="7226" spans="1:14" s="158" customFormat="1" ht="18" customHeight="1" x14ac:dyDescent="0.25">
      <c r="A7226" s="181">
        <v>4215</v>
      </c>
      <c r="B7226" s="701" t="s">
        <v>9902</v>
      </c>
      <c r="C7226" s="181" t="s">
        <v>12308</v>
      </c>
      <c r="D7226" s="181" t="s">
        <v>1311</v>
      </c>
      <c r="E7226" s="181" t="s">
        <v>9903</v>
      </c>
      <c r="F7226" s="181" t="s">
        <v>577</v>
      </c>
      <c r="G7226" s="181" t="s">
        <v>139</v>
      </c>
      <c r="H7226" s="181" t="s">
        <v>5</v>
      </c>
      <c r="I7226" s="181" t="s">
        <v>9904</v>
      </c>
      <c r="J7226" s="181">
        <v>147626</v>
      </c>
      <c r="K7226" s="181">
        <v>9</v>
      </c>
      <c r="L7226" s="181"/>
      <c r="M7226" s="181"/>
      <c r="N7226" s="596"/>
    </row>
    <row r="7227" spans="1:14" s="158" customFormat="1" ht="18" customHeight="1" x14ac:dyDescent="0.25">
      <c r="A7227" s="181">
        <v>17520</v>
      </c>
      <c r="B7227" s="701" t="s">
        <v>9905</v>
      </c>
      <c r="C7227" s="181" t="s">
        <v>9906</v>
      </c>
      <c r="D7227" s="181" t="s">
        <v>1311</v>
      </c>
      <c r="E7227" s="181" t="s">
        <v>9907</v>
      </c>
      <c r="F7227" s="181" t="s">
        <v>577</v>
      </c>
      <c r="G7227" s="181" t="s">
        <v>139</v>
      </c>
      <c r="H7227" s="181" t="s">
        <v>5</v>
      </c>
      <c r="I7227" s="181" t="s">
        <v>9643</v>
      </c>
      <c r="J7227" s="181">
        <v>108620</v>
      </c>
      <c r="K7227" s="181">
        <v>2</v>
      </c>
      <c r="L7227" s="181"/>
      <c r="M7227" s="181"/>
      <c r="N7227" s="596"/>
    </row>
    <row r="7228" spans="1:14" s="158" customFormat="1" ht="18" customHeight="1" x14ac:dyDescent="0.25">
      <c r="A7228" s="181">
        <v>5439</v>
      </c>
      <c r="B7228" s="701" t="s">
        <v>9881</v>
      </c>
      <c r="C7228" s="181" t="s">
        <v>17630</v>
      </c>
      <c r="D7228" s="181" t="s">
        <v>1311</v>
      </c>
      <c r="E7228" s="181" t="s">
        <v>14023</v>
      </c>
      <c r="F7228" s="181" t="s">
        <v>577</v>
      </c>
      <c r="G7228" s="181" t="s">
        <v>139</v>
      </c>
      <c r="H7228" s="181" t="s">
        <v>5</v>
      </c>
      <c r="I7228" s="181" t="s">
        <v>14015</v>
      </c>
      <c r="J7228" s="181">
        <v>99070</v>
      </c>
      <c r="K7228" s="181">
        <v>1</v>
      </c>
      <c r="L7228" s="181"/>
      <c r="M7228" s="181"/>
      <c r="N7228" s="596"/>
    </row>
    <row r="7229" spans="1:14" s="158" customFormat="1" ht="18" customHeight="1" x14ac:dyDescent="0.25">
      <c r="A7229" s="181">
        <v>17521</v>
      </c>
      <c r="B7229" s="701" t="s">
        <v>17383</v>
      </c>
      <c r="C7229" s="181" t="s">
        <v>17384</v>
      </c>
      <c r="D7229" s="181" t="s">
        <v>1311</v>
      </c>
      <c r="E7229" s="181" t="s">
        <v>14023</v>
      </c>
      <c r="F7229" s="181" t="s">
        <v>577</v>
      </c>
      <c r="G7229" s="181" t="s">
        <v>1328</v>
      </c>
      <c r="H7229" s="181" t="s">
        <v>7</v>
      </c>
      <c r="I7229" s="181" t="s">
        <v>17385</v>
      </c>
      <c r="J7229" s="181">
        <v>58460</v>
      </c>
      <c r="K7229" s="181">
        <v>92</v>
      </c>
      <c r="L7229" s="181"/>
      <c r="M7229" s="181"/>
      <c r="N7229" s="596"/>
    </row>
    <row r="7230" spans="1:14" s="158" customFormat="1" ht="18" customHeight="1" x14ac:dyDescent="0.25">
      <c r="A7230" s="181">
        <v>11171</v>
      </c>
      <c r="B7230" s="701" t="s">
        <v>9908</v>
      </c>
      <c r="C7230" s="181" t="s">
        <v>9909</v>
      </c>
      <c r="D7230" s="181" t="s">
        <v>1338</v>
      </c>
      <c r="E7230" s="181" t="s">
        <v>8872</v>
      </c>
      <c r="F7230" s="181" t="s">
        <v>304</v>
      </c>
      <c r="G7230" s="181" t="s">
        <v>1313</v>
      </c>
      <c r="H7230" s="181" t="s">
        <v>7</v>
      </c>
      <c r="I7230" s="181" t="s">
        <v>9910</v>
      </c>
      <c r="J7230" s="181">
        <v>40460</v>
      </c>
      <c r="K7230" s="181">
        <v>115</v>
      </c>
      <c r="L7230" s="181"/>
      <c r="M7230" s="181"/>
      <c r="N7230" s="596"/>
    </row>
    <row r="7231" spans="1:14" s="158" customFormat="1" ht="18" customHeight="1" x14ac:dyDescent="0.25">
      <c r="A7231" s="181">
        <v>12118</v>
      </c>
      <c r="B7231" s="701" t="s">
        <v>14024</v>
      </c>
      <c r="C7231" s="181" t="s">
        <v>14006</v>
      </c>
      <c r="D7231" s="181" t="s">
        <v>1338</v>
      </c>
      <c r="E7231" s="181" t="s">
        <v>9346</v>
      </c>
      <c r="F7231" s="181" t="s">
        <v>577</v>
      </c>
      <c r="G7231" s="181" t="s">
        <v>1328</v>
      </c>
      <c r="H7231" s="181" t="s">
        <v>7</v>
      </c>
      <c r="I7231" s="181" t="s">
        <v>9084</v>
      </c>
      <c r="J7231" s="181">
        <v>42000</v>
      </c>
      <c r="K7231" s="181">
        <v>50</v>
      </c>
      <c r="L7231" s="181"/>
      <c r="M7231" s="181"/>
      <c r="N7231" s="596"/>
    </row>
    <row r="7232" spans="1:14" s="158" customFormat="1" ht="18" customHeight="1" x14ac:dyDescent="0.25">
      <c r="A7232" s="181">
        <v>21135</v>
      </c>
      <c r="B7232" s="701" t="s">
        <v>14025</v>
      </c>
      <c r="C7232" s="181" t="s">
        <v>9807</v>
      </c>
      <c r="D7232" s="181" t="s">
        <v>1338</v>
      </c>
      <c r="E7232" s="181" t="s">
        <v>9913</v>
      </c>
      <c r="F7232" s="181" t="s">
        <v>577</v>
      </c>
      <c r="G7232" s="181" t="s">
        <v>1313</v>
      </c>
      <c r="H7232" s="181" t="s">
        <v>7</v>
      </c>
      <c r="I7232" s="181" t="s">
        <v>9914</v>
      </c>
      <c r="J7232" s="181">
        <v>40260</v>
      </c>
      <c r="K7232" s="181">
        <v>90</v>
      </c>
      <c r="L7232" s="181"/>
      <c r="M7232" s="181"/>
      <c r="N7232" s="596"/>
    </row>
    <row r="7233" spans="1:14" s="158" customFormat="1" ht="18" customHeight="1" x14ac:dyDescent="0.25">
      <c r="A7233" s="181">
        <v>17527</v>
      </c>
      <c r="B7233" s="701" t="s">
        <v>9911</v>
      </c>
      <c r="C7233" s="181" t="s">
        <v>9912</v>
      </c>
      <c r="D7233" s="181" t="s">
        <v>1338</v>
      </c>
      <c r="E7233" s="181" t="s">
        <v>9913</v>
      </c>
      <c r="F7233" s="181" t="s">
        <v>577</v>
      </c>
      <c r="G7233" s="181" t="s">
        <v>139</v>
      </c>
      <c r="H7233" s="181" t="s">
        <v>5</v>
      </c>
      <c r="I7233" s="181" t="s">
        <v>9914</v>
      </c>
      <c r="J7233" s="181">
        <v>92370</v>
      </c>
      <c r="K7233" s="181">
        <v>7</v>
      </c>
      <c r="L7233" s="181"/>
      <c r="M7233" s="181"/>
      <c r="N7233" s="596"/>
    </row>
    <row r="7234" spans="1:14" s="158" customFormat="1" ht="18" customHeight="1" x14ac:dyDescent="0.25">
      <c r="A7234" s="181">
        <v>24935</v>
      </c>
      <c r="B7234" s="701" t="s">
        <v>9915</v>
      </c>
      <c r="C7234" s="181" t="s">
        <v>9651</v>
      </c>
      <c r="D7234" s="181" t="s">
        <v>2945</v>
      </c>
      <c r="E7234" s="181" t="s">
        <v>9916</v>
      </c>
      <c r="F7234" s="181" t="s">
        <v>304</v>
      </c>
      <c r="G7234" s="181" t="s">
        <v>1680</v>
      </c>
      <c r="H7234" s="181" t="s">
        <v>7</v>
      </c>
      <c r="I7234" s="181" t="s">
        <v>9917</v>
      </c>
      <c r="J7234" s="181">
        <v>43750</v>
      </c>
      <c r="K7234" s="181">
        <v>58</v>
      </c>
      <c r="L7234" s="181"/>
      <c r="M7234" s="181"/>
      <c r="N7234" s="596"/>
    </row>
    <row r="7235" spans="1:14" s="158" customFormat="1" ht="18" customHeight="1" x14ac:dyDescent="0.25">
      <c r="A7235" s="181">
        <v>29657</v>
      </c>
      <c r="B7235" s="701" t="s">
        <v>9918</v>
      </c>
      <c r="C7235" s="181" t="s">
        <v>9959</v>
      </c>
      <c r="D7235" s="181" t="s">
        <v>2945</v>
      </c>
      <c r="E7235" s="181" t="s">
        <v>8872</v>
      </c>
      <c r="F7235" s="181" t="s">
        <v>304</v>
      </c>
      <c r="G7235" s="181" t="s">
        <v>1680</v>
      </c>
      <c r="H7235" s="181" t="s">
        <v>7</v>
      </c>
      <c r="I7235" s="181" t="s">
        <v>9658</v>
      </c>
      <c r="J7235" s="181">
        <v>35930</v>
      </c>
      <c r="K7235" s="181">
        <v>33</v>
      </c>
      <c r="L7235" s="181"/>
      <c r="M7235" s="181"/>
      <c r="N7235" s="596"/>
    </row>
    <row r="7236" spans="1:14" s="158" customFormat="1" ht="18" customHeight="1" x14ac:dyDescent="0.25">
      <c r="A7236" s="181">
        <v>29659</v>
      </c>
      <c r="B7236" s="701" t="s">
        <v>9919</v>
      </c>
      <c r="C7236" s="181" t="s">
        <v>9906</v>
      </c>
      <c r="D7236" s="181" t="s">
        <v>2945</v>
      </c>
      <c r="E7236" s="181" t="s">
        <v>8872</v>
      </c>
      <c r="F7236" s="181" t="s">
        <v>304</v>
      </c>
      <c r="G7236" s="181" t="s">
        <v>1680</v>
      </c>
      <c r="H7236" s="181" t="s">
        <v>7</v>
      </c>
      <c r="I7236" s="181" t="s">
        <v>9663</v>
      </c>
      <c r="J7236" s="181">
        <v>39470</v>
      </c>
      <c r="K7236" s="181">
        <v>37</v>
      </c>
      <c r="L7236" s="181"/>
      <c r="M7236" s="181"/>
      <c r="N7236" s="596"/>
    </row>
    <row r="7237" spans="1:14" s="158" customFormat="1" ht="18" customHeight="1" x14ac:dyDescent="0.25">
      <c r="A7237" s="181">
        <v>30367</v>
      </c>
      <c r="B7237" s="701" t="s">
        <v>9920</v>
      </c>
      <c r="C7237" s="181" t="s">
        <v>19089</v>
      </c>
      <c r="D7237" s="181" t="s">
        <v>2945</v>
      </c>
      <c r="E7237" s="181" t="s">
        <v>9922</v>
      </c>
      <c r="F7237" s="181" t="s">
        <v>304</v>
      </c>
      <c r="G7237" s="181" t="s">
        <v>826</v>
      </c>
      <c r="H7237" s="181" t="s">
        <v>5</v>
      </c>
      <c r="I7237" s="181" t="s">
        <v>9923</v>
      </c>
      <c r="J7237" s="181">
        <v>18260</v>
      </c>
      <c r="K7237" s="181">
        <v>11</v>
      </c>
      <c r="L7237" s="181"/>
      <c r="M7237" s="181"/>
      <c r="N7237" s="596"/>
    </row>
    <row r="7238" spans="1:14" s="158" customFormat="1" ht="18" customHeight="1" x14ac:dyDescent="0.25">
      <c r="A7238" s="181">
        <v>30169</v>
      </c>
      <c r="B7238" s="701" t="s">
        <v>14026</v>
      </c>
      <c r="C7238" s="181" t="s">
        <v>9909</v>
      </c>
      <c r="D7238" s="181" t="s">
        <v>12920</v>
      </c>
      <c r="E7238" s="181" t="s">
        <v>9290</v>
      </c>
      <c r="F7238" s="181" t="s">
        <v>304</v>
      </c>
      <c r="G7238" s="181" t="s">
        <v>5404</v>
      </c>
      <c r="H7238" s="181" t="s">
        <v>7</v>
      </c>
      <c r="I7238" s="181" t="s">
        <v>9910</v>
      </c>
      <c r="J7238" s="181">
        <v>170290</v>
      </c>
      <c r="K7238" s="181">
        <v>34</v>
      </c>
      <c r="L7238" s="181"/>
      <c r="M7238" s="181"/>
      <c r="N7238" s="596"/>
    </row>
    <row r="7239" spans="1:14" s="158" customFormat="1" ht="18" customHeight="1" x14ac:dyDescent="0.25">
      <c r="A7239" s="181">
        <v>18560</v>
      </c>
      <c r="B7239" s="701" t="s">
        <v>14027</v>
      </c>
      <c r="C7239" s="181" t="s">
        <v>14007</v>
      </c>
      <c r="D7239" s="181" t="s">
        <v>12920</v>
      </c>
      <c r="E7239" s="181" t="s">
        <v>14028</v>
      </c>
      <c r="F7239" s="181" t="s">
        <v>304</v>
      </c>
      <c r="G7239" s="181" t="s">
        <v>5404</v>
      </c>
      <c r="H7239" s="181" t="s">
        <v>7</v>
      </c>
      <c r="I7239" s="181" t="s">
        <v>9526</v>
      </c>
      <c r="J7239" s="181">
        <v>113770</v>
      </c>
      <c r="K7239" s="181">
        <v>3</v>
      </c>
      <c r="L7239" s="181"/>
      <c r="M7239" s="181"/>
      <c r="N7239" s="596"/>
    </row>
    <row r="7240" spans="1:14" s="158" customFormat="1" ht="18" customHeight="1" x14ac:dyDescent="0.25">
      <c r="A7240" s="181">
        <v>8265</v>
      </c>
      <c r="B7240" s="701" t="s">
        <v>14029</v>
      </c>
      <c r="C7240" s="181" t="s">
        <v>9814</v>
      </c>
      <c r="D7240" s="181" t="s">
        <v>5403</v>
      </c>
      <c r="E7240" s="181" t="s">
        <v>9290</v>
      </c>
      <c r="F7240" s="181" t="s">
        <v>304</v>
      </c>
      <c r="G7240" s="181" t="s">
        <v>5404</v>
      </c>
      <c r="H7240" s="181" t="s">
        <v>7</v>
      </c>
      <c r="I7240" s="181" t="s">
        <v>9914</v>
      </c>
      <c r="J7240" s="181">
        <v>170290</v>
      </c>
      <c r="K7240" s="181">
        <v>33</v>
      </c>
      <c r="L7240" s="181"/>
      <c r="M7240" s="181"/>
      <c r="N7240" s="596"/>
    </row>
    <row r="7241" spans="1:14" s="158" customFormat="1" ht="18" customHeight="1" x14ac:dyDescent="0.25">
      <c r="A7241" s="181">
        <v>6383</v>
      </c>
      <c r="B7241" s="701" t="s">
        <v>9924</v>
      </c>
      <c r="C7241" s="181" t="s">
        <v>9912</v>
      </c>
      <c r="D7241" s="181" t="s">
        <v>9925</v>
      </c>
      <c r="E7241" s="181" t="s">
        <v>9285</v>
      </c>
      <c r="F7241" s="181" t="s">
        <v>304</v>
      </c>
      <c r="G7241" s="181" t="s">
        <v>9338</v>
      </c>
      <c r="H7241" s="181" t="s">
        <v>6606</v>
      </c>
      <c r="I7241" s="181" t="s">
        <v>9914</v>
      </c>
      <c r="J7241" s="181">
        <v>162860</v>
      </c>
      <c r="K7241" s="181">
        <v>1</v>
      </c>
      <c r="L7241" s="181"/>
      <c r="M7241" s="181"/>
      <c r="N7241" s="596"/>
    </row>
    <row r="7242" spans="1:14" s="158" customFormat="1" ht="18" customHeight="1" x14ac:dyDescent="0.25">
      <c r="A7242" s="181">
        <v>16320</v>
      </c>
      <c r="B7242" s="701" t="s">
        <v>9927</v>
      </c>
      <c r="C7242" s="181" t="s">
        <v>9665</v>
      </c>
      <c r="D7242" s="181" t="s">
        <v>1358</v>
      </c>
      <c r="E7242" s="181" t="s">
        <v>9372</v>
      </c>
      <c r="F7242" s="181" t="s">
        <v>304</v>
      </c>
      <c r="G7242" s="181" t="s">
        <v>140</v>
      </c>
      <c r="H7242" s="181" t="s">
        <v>7</v>
      </c>
      <c r="I7242" s="181" t="s">
        <v>9716</v>
      </c>
      <c r="J7242" s="181">
        <v>116000</v>
      </c>
      <c r="K7242" s="181">
        <v>76</v>
      </c>
      <c r="L7242" s="181"/>
      <c r="M7242" s="181"/>
      <c r="N7242" s="596"/>
    </row>
    <row r="7243" spans="1:14" s="158" customFormat="1" ht="18" customHeight="1" x14ac:dyDescent="0.25">
      <c r="A7243" s="181">
        <v>13590</v>
      </c>
      <c r="B7243" s="701" t="s">
        <v>9928</v>
      </c>
      <c r="C7243" s="181" t="s">
        <v>5432</v>
      </c>
      <c r="D7243" s="181" t="s">
        <v>1358</v>
      </c>
      <c r="E7243" s="181" t="s">
        <v>9929</v>
      </c>
      <c r="F7243" s="181" t="s">
        <v>304</v>
      </c>
      <c r="G7243" s="181" t="s">
        <v>140</v>
      </c>
      <c r="H7243" s="181" t="s">
        <v>7</v>
      </c>
      <c r="I7243" s="181" t="s">
        <v>9930</v>
      </c>
      <c r="J7243" s="181">
        <v>77450</v>
      </c>
      <c r="K7243" s="181">
        <v>931</v>
      </c>
      <c r="L7243" s="181"/>
      <c r="M7243" s="181"/>
      <c r="N7243" s="596"/>
    </row>
    <row r="7244" spans="1:14" s="158" customFormat="1" ht="18" customHeight="1" x14ac:dyDescent="0.25">
      <c r="A7244" s="181">
        <v>47014</v>
      </c>
      <c r="B7244" s="701" t="s">
        <v>14030</v>
      </c>
      <c r="C7244" s="181" t="s">
        <v>14031</v>
      </c>
      <c r="D7244" s="181" t="s">
        <v>1358</v>
      </c>
      <c r="E7244" s="181" t="s">
        <v>14032</v>
      </c>
      <c r="F7244" s="181" t="s">
        <v>304</v>
      </c>
      <c r="G7244" s="181" t="s">
        <v>140</v>
      </c>
      <c r="H7244" s="181" t="s">
        <v>7</v>
      </c>
      <c r="I7244" s="181" t="s">
        <v>14033</v>
      </c>
      <c r="J7244" s="181">
        <v>109320</v>
      </c>
      <c r="K7244" s="181">
        <v>21</v>
      </c>
      <c r="L7244" s="181"/>
      <c r="M7244" s="181"/>
      <c r="N7244" s="596"/>
    </row>
    <row r="7245" spans="1:14" s="158" customFormat="1" ht="18" customHeight="1" x14ac:dyDescent="0.25">
      <c r="A7245" s="181">
        <v>23683</v>
      </c>
      <c r="B7245" s="701" t="s">
        <v>14034</v>
      </c>
      <c r="C7245" s="181" t="s">
        <v>9931</v>
      </c>
      <c r="D7245" s="181" t="s">
        <v>1358</v>
      </c>
      <c r="E7245" s="181" t="s">
        <v>9734</v>
      </c>
      <c r="F7245" s="181" t="s">
        <v>304</v>
      </c>
      <c r="G7245" s="181" t="s">
        <v>140</v>
      </c>
      <c r="H7245" s="181" t="s">
        <v>7</v>
      </c>
      <c r="I7245" s="181" t="s">
        <v>9663</v>
      </c>
      <c r="J7245" s="181">
        <v>107900</v>
      </c>
      <c r="K7245" s="181">
        <v>27</v>
      </c>
      <c r="L7245" s="181"/>
      <c r="M7245" s="181"/>
      <c r="N7245" s="596"/>
    </row>
    <row r="7246" spans="1:14" s="158" customFormat="1" ht="18" customHeight="1" x14ac:dyDescent="0.25">
      <c r="A7246" s="181">
        <v>24357</v>
      </c>
      <c r="B7246" s="701" t="s">
        <v>9932</v>
      </c>
      <c r="C7246" s="181" t="s">
        <v>9668</v>
      </c>
      <c r="D7246" s="181" t="s">
        <v>1358</v>
      </c>
      <c r="E7246" s="181" t="s">
        <v>9933</v>
      </c>
      <c r="F7246" s="181" t="s">
        <v>304</v>
      </c>
      <c r="G7246" s="181" t="s">
        <v>140</v>
      </c>
      <c r="H7246" s="181" t="s">
        <v>7</v>
      </c>
      <c r="I7246" s="181" t="s">
        <v>9923</v>
      </c>
      <c r="J7246" s="181">
        <v>103330</v>
      </c>
      <c r="K7246" s="181">
        <v>164</v>
      </c>
      <c r="L7246" s="181"/>
      <c r="M7246" s="181"/>
      <c r="N7246" s="596"/>
    </row>
    <row r="7247" spans="1:14" s="158" customFormat="1" ht="18" customHeight="1" x14ac:dyDescent="0.25">
      <c r="A7247" s="181">
        <v>29315</v>
      </c>
      <c r="B7247" s="701" t="s">
        <v>14035</v>
      </c>
      <c r="C7247" s="181" t="s">
        <v>14020</v>
      </c>
      <c r="D7247" s="181" t="s">
        <v>1358</v>
      </c>
      <c r="E7247" s="181" t="s">
        <v>8872</v>
      </c>
      <c r="F7247" s="181" t="s">
        <v>304</v>
      </c>
      <c r="G7247" s="181" t="s">
        <v>140</v>
      </c>
      <c r="H7247" s="181" t="s">
        <v>7</v>
      </c>
      <c r="I7247" s="181" t="s">
        <v>11499</v>
      </c>
      <c r="J7247" s="181">
        <v>137360</v>
      </c>
      <c r="K7247" s="181">
        <v>17</v>
      </c>
      <c r="L7247" s="181"/>
      <c r="M7247" s="181"/>
      <c r="N7247" s="596"/>
    </row>
    <row r="7248" spans="1:14" s="158" customFormat="1" ht="18" customHeight="1" x14ac:dyDescent="0.25">
      <c r="A7248" s="181">
        <v>22537</v>
      </c>
      <c r="B7248" s="701" t="s">
        <v>9934</v>
      </c>
      <c r="C7248" s="181" t="s">
        <v>9669</v>
      </c>
      <c r="D7248" s="181" t="s">
        <v>1358</v>
      </c>
      <c r="E7248" s="181" t="s">
        <v>10153</v>
      </c>
      <c r="F7248" s="181" t="s">
        <v>304</v>
      </c>
      <c r="G7248" s="181" t="s">
        <v>140</v>
      </c>
      <c r="H7248" s="181" t="s">
        <v>7</v>
      </c>
      <c r="I7248" s="181" t="s">
        <v>9670</v>
      </c>
      <c r="J7248" s="181">
        <v>138010</v>
      </c>
      <c r="K7248" s="181">
        <v>46</v>
      </c>
      <c r="L7248" s="181"/>
      <c r="M7248" s="181"/>
      <c r="N7248" s="596"/>
    </row>
    <row r="7249" spans="1:14" s="158" customFormat="1" ht="18" customHeight="1" x14ac:dyDescent="0.25">
      <c r="A7249" s="181">
        <v>28415</v>
      </c>
      <c r="B7249" s="701" t="s">
        <v>12786</v>
      </c>
      <c r="C7249" s="181" t="s">
        <v>11902</v>
      </c>
      <c r="D7249" s="181" t="s">
        <v>1358</v>
      </c>
      <c r="E7249" s="181" t="s">
        <v>12787</v>
      </c>
      <c r="F7249" s="181" t="s">
        <v>304</v>
      </c>
      <c r="G7249" s="181" t="s">
        <v>140</v>
      </c>
      <c r="H7249" s="181" t="s">
        <v>7</v>
      </c>
      <c r="I7249" s="181" t="s">
        <v>9855</v>
      </c>
      <c r="J7249" s="181">
        <v>116700</v>
      </c>
      <c r="K7249" s="181">
        <v>12</v>
      </c>
      <c r="L7249" s="181"/>
      <c r="M7249" s="181"/>
      <c r="N7249" s="596"/>
    </row>
    <row r="7250" spans="1:14" s="158" customFormat="1" ht="18" customHeight="1" x14ac:dyDescent="0.25">
      <c r="A7250" s="181">
        <v>1564</v>
      </c>
      <c r="B7250" s="701" t="s">
        <v>9936</v>
      </c>
      <c r="C7250" s="181" t="s">
        <v>9671</v>
      </c>
      <c r="D7250" s="181" t="s">
        <v>1385</v>
      </c>
      <c r="E7250" s="181" t="s">
        <v>9372</v>
      </c>
      <c r="F7250" s="181" t="s">
        <v>304</v>
      </c>
      <c r="G7250" s="181" t="s">
        <v>140</v>
      </c>
      <c r="H7250" s="181" t="s">
        <v>7</v>
      </c>
      <c r="I7250" s="181" t="s">
        <v>9937</v>
      </c>
      <c r="J7250" s="181">
        <v>80570</v>
      </c>
      <c r="K7250" s="181">
        <v>1180</v>
      </c>
      <c r="L7250" s="181"/>
      <c r="M7250" s="181"/>
      <c r="N7250" s="596"/>
    </row>
    <row r="7251" spans="1:14" s="158" customFormat="1" ht="18" customHeight="1" x14ac:dyDescent="0.25">
      <c r="A7251" s="181">
        <v>5901</v>
      </c>
      <c r="B7251" s="701" t="s">
        <v>12788</v>
      </c>
      <c r="C7251" s="181" t="s">
        <v>12789</v>
      </c>
      <c r="D7251" s="181" t="s">
        <v>1385</v>
      </c>
      <c r="E7251" s="181" t="s">
        <v>12790</v>
      </c>
      <c r="F7251" s="181" t="s">
        <v>304</v>
      </c>
      <c r="G7251" s="181" t="s">
        <v>140</v>
      </c>
      <c r="H7251" s="181" t="s">
        <v>7</v>
      </c>
      <c r="I7251" s="181" t="s">
        <v>11943</v>
      </c>
      <c r="J7251" s="181">
        <v>103310</v>
      </c>
      <c r="K7251" s="181">
        <v>26</v>
      </c>
      <c r="L7251" s="181"/>
      <c r="M7251" s="181"/>
      <c r="N7251" s="596"/>
    </row>
    <row r="7252" spans="1:14" s="158" customFormat="1" ht="18" customHeight="1" x14ac:dyDescent="0.25">
      <c r="A7252" s="181">
        <v>45919</v>
      </c>
      <c r="B7252" s="701" t="s">
        <v>9938</v>
      </c>
      <c r="C7252" s="181" t="s">
        <v>9939</v>
      </c>
      <c r="D7252" s="181" t="s">
        <v>1385</v>
      </c>
      <c r="E7252" s="181" t="s">
        <v>9411</v>
      </c>
      <c r="F7252" s="181" t="s">
        <v>304</v>
      </c>
      <c r="G7252" s="181" t="s">
        <v>140</v>
      </c>
      <c r="H7252" s="181" t="s">
        <v>7</v>
      </c>
      <c r="I7252" s="181" t="s">
        <v>9675</v>
      </c>
      <c r="J7252" s="181">
        <v>67100</v>
      </c>
      <c r="K7252" s="181">
        <v>1855</v>
      </c>
      <c r="L7252" s="181"/>
      <c r="M7252" s="181"/>
      <c r="N7252" s="596"/>
    </row>
    <row r="7253" spans="1:14" s="158" customFormat="1" ht="18" customHeight="1" x14ac:dyDescent="0.25">
      <c r="A7253" s="181">
        <v>22538</v>
      </c>
      <c r="B7253" s="701" t="s">
        <v>11000</v>
      </c>
      <c r="C7253" s="181" t="s">
        <v>11001</v>
      </c>
      <c r="D7253" s="181" t="s">
        <v>1385</v>
      </c>
      <c r="E7253" s="181" t="s">
        <v>11002</v>
      </c>
      <c r="F7253" s="181" t="s">
        <v>304</v>
      </c>
      <c r="G7253" s="181" t="s">
        <v>140</v>
      </c>
      <c r="H7253" s="181" t="s">
        <v>7</v>
      </c>
      <c r="I7253" s="181" t="s">
        <v>5504</v>
      </c>
      <c r="J7253" s="181">
        <v>81360</v>
      </c>
      <c r="K7253" s="181">
        <v>106</v>
      </c>
      <c r="L7253" s="181"/>
      <c r="M7253" s="181"/>
      <c r="N7253" s="596"/>
    </row>
    <row r="7254" spans="1:14" s="158" customFormat="1" ht="18" customHeight="1" x14ac:dyDescent="0.25">
      <c r="A7254" s="181">
        <v>8362</v>
      </c>
      <c r="B7254" s="701" t="s">
        <v>9940</v>
      </c>
      <c r="C7254" s="181" t="s">
        <v>9677</v>
      </c>
      <c r="D7254" s="181" t="s">
        <v>1385</v>
      </c>
      <c r="E7254" s="181" t="s">
        <v>9730</v>
      </c>
      <c r="F7254" s="181" t="s">
        <v>304</v>
      </c>
      <c r="G7254" s="181" t="s">
        <v>140</v>
      </c>
      <c r="H7254" s="181" t="s">
        <v>7</v>
      </c>
      <c r="I7254" s="181" t="s">
        <v>5504</v>
      </c>
      <c r="J7254" s="181">
        <v>93080</v>
      </c>
      <c r="K7254" s="181">
        <v>115</v>
      </c>
      <c r="L7254" s="181"/>
      <c r="M7254" s="181"/>
      <c r="N7254" s="596"/>
    </row>
    <row r="7255" spans="1:14" s="158" customFormat="1" ht="18" customHeight="1" x14ac:dyDescent="0.25">
      <c r="A7255" s="181">
        <v>14200</v>
      </c>
      <c r="B7255" s="701" t="s">
        <v>16200</v>
      </c>
      <c r="C7255" s="181" t="s">
        <v>11003</v>
      </c>
      <c r="D7255" s="181" t="s">
        <v>1385</v>
      </c>
      <c r="E7255" s="181" t="s">
        <v>16201</v>
      </c>
      <c r="F7255" s="181" t="s">
        <v>304</v>
      </c>
      <c r="G7255" s="181" t="s">
        <v>140</v>
      </c>
      <c r="H7255" s="181" t="s">
        <v>7</v>
      </c>
      <c r="I7255" s="181" t="s">
        <v>11004</v>
      </c>
      <c r="J7255" s="181">
        <v>98850</v>
      </c>
      <c r="K7255" s="181">
        <v>54</v>
      </c>
      <c r="L7255" s="181"/>
      <c r="M7255" s="181"/>
      <c r="N7255" s="596"/>
    </row>
    <row r="7256" spans="1:14" s="158" customFormat="1" ht="18" customHeight="1" x14ac:dyDescent="0.25">
      <c r="A7256" s="181">
        <v>26295</v>
      </c>
      <c r="B7256" s="701" t="s">
        <v>9941</v>
      </c>
      <c r="C7256" s="181" t="s">
        <v>9679</v>
      </c>
      <c r="D7256" s="181" t="s">
        <v>1385</v>
      </c>
      <c r="E7256" s="181" t="s">
        <v>9290</v>
      </c>
      <c r="F7256" s="181" t="s">
        <v>304</v>
      </c>
      <c r="G7256" s="181" t="s">
        <v>140</v>
      </c>
      <c r="H7256" s="181" t="s">
        <v>7</v>
      </c>
      <c r="I7256" s="181" t="s">
        <v>9680</v>
      </c>
      <c r="J7256" s="181">
        <v>113420</v>
      </c>
      <c r="K7256" s="181">
        <v>317</v>
      </c>
      <c r="L7256" s="181"/>
      <c r="M7256" s="181"/>
      <c r="N7256" s="596"/>
    </row>
    <row r="7257" spans="1:14" s="158" customFormat="1" ht="18" customHeight="1" x14ac:dyDescent="0.25">
      <c r="A7257" s="181">
        <v>28703</v>
      </c>
      <c r="B7257" s="701" t="s">
        <v>9942</v>
      </c>
      <c r="C7257" s="181" t="s">
        <v>9681</v>
      </c>
      <c r="D7257" s="181" t="s">
        <v>1385</v>
      </c>
      <c r="E7257" s="181" t="s">
        <v>9943</v>
      </c>
      <c r="F7257" s="181" t="s">
        <v>304</v>
      </c>
      <c r="G7257" s="181" t="s">
        <v>140</v>
      </c>
      <c r="H7257" s="181" t="s">
        <v>7</v>
      </c>
      <c r="I7257" s="181" t="s">
        <v>374</v>
      </c>
      <c r="J7257" s="181">
        <v>129990</v>
      </c>
      <c r="K7257" s="181">
        <v>103</v>
      </c>
      <c r="L7257" s="181"/>
      <c r="M7257" s="181"/>
      <c r="N7257" s="596"/>
    </row>
    <row r="7258" spans="1:14" s="158" customFormat="1" ht="18" customHeight="1" x14ac:dyDescent="0.25">
      <c r="A7258" s="181">
        <v>23631</v>
      </c>
      <c r="B7258" s="701" t="s">
        <v>11005</v>
      </c>
      <c r="C7258" s="181" t="s">
        <v>11006</v>
      </c>
      <c r="D7258" s="181" t="s">
        <v>1385</v>
      </c>
      <c r="E7258" s="181" t="s">
        <v>9328</v>
      </c>
      <c r="F7258" s="181" t="s">
        <v>304</v>
      </c>
      <c r="G7258" s="181" t="s">
        <v>140</v>
      </c>
      <c r="H7258" s="181" t="s">
        <v>7</v>
      </c>
      <c r="I7258" s="181" t="s">
        <v>11007</v>
      </c>
      <c r="J7258" s="181">
        <v>84470</v>
      </c>
      <c r="K7258" s="181">
        <v>342</v>
      </c>
      <c r="L7258" s="181"/>
      <c r="M7258" s="181"/>
      <c r="N7258" s="596"/>
    </row>
    <row r="7259" spans="1:14" s="158" customFormat="1" ht="18" customHeight="1" x14ac:dyDescent="0.25">
      <c r="A7259" s="181">
        <v>26548</v>
      </c>
      <c r="B7259" s="701" t="s">
        <v>11008</v>
      </c>
      <c r="C7259" s="181" t="s">
        <v>11009</v>
      </c>
      <c r="D7259" s="181" t="s">
        <v>1385</v>
      </c>
      <c r="E7259" s="181" t="s">
        <v>9551</v>
      </c>
      <c r="F7259" s="181" t="s">
        <v>304</v>
      </c>
      <c r="G7259" s="181" t="s">
        <v>140</v>
      </c>
      <c r="H7259" s="181" t="s">
        <v>7</v>
      </c>
      <c r="I7259" s="181" t="s">
        <v>12791</v>
      </c>
      <c r="J7259" s="181">
        <v>122130</v>
      </c>
      <c r="K7259" s="181">
        <v>48</v>
      </c>
      <c r="L7259" s="181"/>
      <c r="M7259" s="181"/>
      <c r="N7259" s="596"/>
    </row>
    <row r="7260" spans="1:14" s="158" customFormat="1" ht="18" customHeight="1" x14ac:dyDescent="0.25">
      <c r="A7260" s="181">
        <v>24556</v>
      </c>
      <c r="B7260" s="701" t="s">
        <v>9944</v>
      </c>
      <c r="C7260" s="181" t="s">
        <v>9945</v>
      </c>
      <c r="D7260" s="181" t="s">
        <v>1385</v>
      </c>
      <c r="E7260" s="181" t="s">
        <v>9946</v>
      </c>
      <c r="F7260" s="181" t="s">
        <v>304</v>
      </c>
      <c r="G7260" s="181" t="s">
        <v>140</v>
      </c>
      <c r="H7260" s="181" t="s">
        <v>7</v>
      </c>
      <c r="I7260" s="181" t="s">
        <v>9947</v>
      </c>
      <c r="J7260" s="181">
        <v>142760</v>
      </c>
      <c r="K7260" s="181">
        <v>57</v>
      </c>
      <c r="L7260" s="181"/>
      <c r="M7260" s="181"/>
      <c r="N7260" s="596"/>
    </row>
    <row r="7261" spans="1:14" s="158" customFormat="1" ht="18" customHeight="1" x14ac:dyDescent="0.25">
      <c r="A7261" s="181">
        <v>22631</v>
      </c>
      <c r="B7261" s="701" t="s">
        <v>11010</v>
      </c>
      <c r="C7261" s="181" t="s">
        <v>11011</v>
      </c>
      <c r="D7261" s="181" t="s">
        <v>1385</v>
      </c>
      <c r="E7261" s="181" t="s">
        <v>11012</v>
      </c>
      <c r="F7261" s="181" t="s">
        <v>304</v>
      </c>
      <c r="G7261" s="181" t="s">
        <v>140</v>
      </c>
      <c r="H7261" s="181" t="s">
        <v>7</v>
      </c>
      <c r="I7261" s="181" t="s">
        <v>9670</v>
      </c>
      <c r="J7261" s="181">
        <v>165510</v>
      </c>
      <c r="K7261" s="181">
        <v>40</v>
      </c>
      <c r="L7261" s="181"/>
      <c r="M7261" s="181"/>
      <c r="N7261" s="596"/>
    </row>
    <row r="7262" spans="1:14" s="158" customFormat="1" ht="18" customHeight="1" x14ac:dyDescent="0.25">
      <c r="A7262" s="181">
        <v>22789</v>
      </c>
      <c r="B7262" s="701" t="s">
        <v>9948</v>
      </c>
      <c r="C7262" s="181" t="s">
        <v>9949</v>
      </c>
      <c r="D7262" s="181" t="s">
        <v>1385</v>
      </c>
      <c r="E7262" s="181" t="s">
        <v>9524</v>
      </c>
      <c r="F7262" s="181" t="s">
        <v>304</v>
      </c>
      <c r="G7262" s="181" t="s">
        <v>140</v>
      </c>
      <c r="H7262" s="181" t="s">
        <v>7</v>
      </c>
      <c r="I7262" s="181" t="s">
        <v>983</v>
      </c>
      <c r="J7262" s="181">
        <v>121690</v>
      </c>
      <c r="K7262" s="181">
        <v>40</v>
      </c>
      <c r="L7262" s="181"/>
      <c r="M7262" s="181"/>
      <c r="N7262" s="596"/>
    </row>
    <row r="7263" spans="1:14" s="158" customFormat="1" ht="18" customHeight="1" x14ac:dyDescent="0.25">
      <c r="A7263" s="181">
        <v>22630</v>
      </c>
      <c r="B7263" s="701" t="s">
        <v>9950</v>
      </c>
      <c r="C7263" s="181" t="s">
        <v>9951</v>
      </c>
      <c r="D7263" s="181" t="s">
        <v>1385</v>
      </c>
      <c r="E7263" s="181" t="s">
        <v>9846</v>
      </c>
      <c r="F7263" s="181" t="s">
        <v>304</v>
      </c>
      <c r="G7263" s="181" t="s">
        <v>140</v>
      </c>
      <c r="H7263" s="181" t="s">
        <v>7</v>
      </c>
      <c r="I7263" s="181" t="s">
        <v>9952</v>
      </c>
      <c r="J7263" s="181">
        <v>145290</v>
      </c>
      <c r="K7263" s="181">
        <v>80</v>
      </c>
      <c r="L7263" s="181"/>
      <c r="M7263" s="181"/>
      <c r="N7263" s="596"/>
    </row>
    <row r="7264" spans="1:14" s="158" customFormat="1" ht="18" customHeight="1" x14ac:dyDescent="0.25">
      <c r="A7264" s="181">
        <v>23500</v>
      </c>
      <c r="B7264" s="701" t="s">
        <v>9953</v>
      </c>
      <c r="C7264" s="181" t="s">
        <v>9954</v>
      </c>
      <c r="D7264" s="181" t="s">
        <v>1385</v>
      </c>
      <c r="E7264" s="181" t="s">
        <v>9955</v>
      </c>
      <c r="F7264" s="181" t="s">
        <v>304</v>
      </c>
      <c r="G7264" s="181" t="s">
        <v>140</v>
      </c>
      <c r="H7264" s="181" t="s">
        <v>7</v>
      </c>
      <c r="I7264" s="181" t="s">
        <v>19090</v>
      </c>
      <c r="J7264" s="181">
        <v>137680</v>
      </c>
      <c r="K7264" s="181">
        <v>54</v>
      </c>
      <c r="L7264" s="181"/>
      <c r="M7264" s="181"/>
      <c r="N7264" s="596"/>
    </row>
    <row r="7265" spans="1:14" s="158" customFormat="1" ht="18" customHeight="1" x14ac:dyDescent="0.25">
      <c r="A7265" s="181">
        <v>27743</v>
      </c>
      <c r="B7265" s="701" t="s">
        <v>11013</v>
      </c>
      <c r="C7265" s="181" t="s">
        <v>11014</v>
      </c>
      <c r="D7265" s="181" t="s">
        <v>1385</v>
      </c>
      <c r="E7265" s="181" t="s">
        <v>9935</v>
      </c>
      <c r="F7265" s="181" t="s">
        <v>304</v>
      </c>
      <c r="G7265" s="181" t="s">
        <v>140</v>
      </c>
      <c r="H7265" s="181" t="s">
        <v>7</v>
      </c>
      <c r="I7265" s="181" t="s">
        <v>9937</v>
      </c>
      <c r="J7265" s="181">
        <v>131940</v>
      </c>
      <c r="K7265" s="181">
        <v>17</v>
      </c>
      <c r="L7265" s="181"/>
      <c r="M7265" s="181"/>
      <c r="N7265" s="596"/>
    </row>
    <row r="7266" spans="1:14" s="158" customFormat="1" ht="18" customHeight="1" x14ac:dyDescent="0.25">
      <c r="A7266" s="181">
        <v>16316</v>
      </c>
      <c r="B7266" s="701" t="s">
        <v>16202</v>
      </c>
      <c r="C7266" s="181" t="s">
        <v>16203</v>
      </c>
      <c r="D7266" s="181" t="s">
        <v>1385</v>
      </c>
      <c r="E7266" s="181" t="s">
        <v>16204</v>
      </c>
      <c r="F7266" s="181" t="s">
        <v>304</v>
      </c>
      <c r="G7266" s="181" t="s">
        <v>140</v>
      </c>
      <c r="H7266" s="181" t="s">
        <v>7</v>
      </c>
      <c r="I7266" s="181" t="s">
        <v>3024</v>
      </c>
      <c r="J7266" s="181">
        <v>116640</v>
      </c>
      <c r="K7266" s="181">
        <v>12</v>
      </c>
      <c r="L7266" s="181"/>
      <c r="M7266" s="181"/>
      <c r="N7266" s="596"/>
    </row>
    <row r="7267" spans="1:14" s="158" customFormat="1" ht="18" customHeight="1" x14ac:dyDescent="0.25">
      <c r="A7267" s="181">
        <v>22483</v>
      </c>
      <c r="B7267" s="701" t="s">
        <v>16205</v>
      </c>
      <c r="C7267" s="181" t="s">
        <v>16206</v>
      </c>
      <c r="D7267" s="181" t="s">
        <v>1425</v>
      </c>
      <c r="E7267" s="181" t="s">
        <v>16207</v>
      </c>
      <c r="F7267" s="181" t="s">
        <v>304</v>
      </c>
      <c r="G7267" s="181" t="s">
        <v>1427</v>
      </c>
      <c r="H7267" s="181" t="s">
        <v>7</v>
      </c>
      <c r="I7267" s="181" t="s">
        <v>16208</v>
      </c>
      <c r="J7267" s="181">
        <v>321810</v>
      </c>
      <c r="K7267" s="181">
        <v>12</v>
      </c>
      <c r="L7267" s="181"/>
      <c r="M7267" s="181"/>
      <c r="N7267" s="596"/>
    </row>
    <row r="7268" spans="1:14" s="158" customFormat="1" ht="18" customHeight="1" x14ac:dyDescent="0.25">
      <c r="A7268" s="181">
        <v>7416</v>
      </c>
      <c r="B7268" s="701" t="s">
        <v>16209</v>
      </c>
      <c r="C7268" s="181" t="s">
        <v>16210</v>
      </c>
      <c r="D7268" s="181" t="s">
        <v>1425</v>
      </c>
      <c r="E7268" s="181" t="s">
        <v>9341</v>
      </c>
      <c r="F7268" s="181" t="s">
        <v>304</v>
      </c>
      <c r="G7268" s="181" t="s">
        <v>1427</v>
      </c>
      <c r="H7268" s="181" t="s">
        <v>7</v>
      </c>
      <c r="I7268" s="181" t="s">
        <v>16211</v>
      </c>
      <c r="J7268" s="181">
        <v>228320</v>
      </c>
      <c r="K7268" s="181">
        <v>3</v>
      </c>
      <c r="L7268" s="181"/>
      <c r="M7268" s="181"/>
      <c r="N7268" s="596"/>
    </row>
    <row r="7269" spans="1:14" s="158" customFormat="1" ht="18" customHeight="1" x14ac:dyDescent="0.25">
      <c r="A7269" s="181">
        <v>7405</v>
      </c>
      <c r="B7269" s="701" t="s">
        <v>9956</v>
      </c>
      <c r="C7269" s="181" t="s">
        <v>9752</v>
      </c>
      <c r="D7269" s="181" t="s">
        <v>1425</v>
      </c>
      <c r="E7269" s="181" t="s">
        <v>9730</v>
      </c>
      <c r="F7269" s="181" t="s">
        <v>304</v>
      </c>
      <c r="G7269" s="181" t="s">
        <v>1427</v>
      </c>
      <c r="H7269" s="181" t="s">
        <v>7</v>
      </c>
      <c r="I7269" s="181" t="s">
        <v>9957</v>
      </c>
      <c r="J7269" s="181">
        <v>179340</v>
      </c>
      <c r="K7269" s="181">
        <v>32</v>
      </c>
      <c r="L7269" s="181"/>
      <c r="M7269" s="181"/>
      <c r="N7269" s="596"/>
    </row>
    <row r="7270" spans="1:14" s="158" customFormat="1" ht="18" customHeight="1" x14ac:dyDescent="0.25">
      <c r="A7270" s="181">
        <v>19429</v>
      </c>
      <c r="B7270" s="701" t="s">
        <v>16212</v>
      </c>
      <c r="C7270" s="181" t="s">
        <v>16213</v>
      </c>
      <c r="D7270" s="181" t="s">
        <v>1425</v>
      </c>
      <c r="E7270" s="181" t="s">
        <v>9288</v>
      </c>
      <c r="F7270" s="181" t="s">
        <v>304</v>
      </c>
      <c r="G7270" s="181" t="s">
        <v>1427</v>
      </c>
      <c r="H7270" s="181" t="s">
        <v>7</v>
      </c>
      <c r="I7270" s="181" t="s">
        <v>1430</v>
      </c>
      <c r="J7270" s="181">
        <v>240120</v>
      </c>
      <c r="K7270" s="181">
        <v>1</v>
      </c>
      <c r="L7270" s="181"/>
      <c r="M7270" s="181"/>
      <c r="N7270" s="596"/>
    </row>
    <row r="7271" spans="1:14" s="158" customFormat="1" ht="18" customHeight="1" x14ac:dyDescent="0.25">
      <c r="A7271" s="181">
        <v>27441</v>
      </c>
      <c r="B7271" s="701" t="s">
        <v>16214</v>
      </c>
      <c r="C7271" s="181" t="s">
        <v>16215</v>
      </c>
      <c r="D7271" s="181" t="s">
        <v>1425</v>
      </c>
      <c r="E7271" s="181" t="s">
        <v>9290</v>
      </c>
      <c r="F7271" s="181" t="s">
        <v>304</v>
      </c>
      <c r="G7271" s="181" t="s">
        <v>1427</v>
      </c>
      <c r="H7271" s="181" t="s">
        <v>7</v>
      </c>
      <c r="I7271" s="181" t="s">
        <v>374</v>
      </c>
      <c r="J7271" s="181">
        <v>226280</v>
      </c>
      <c r="K7271" s="181">
        <v>1</v>
      </c>
      <c r="L7271" s="181"/>
      <c r="M7271" s="181"/>
      <c r="N7271" s="596"/>
    </row>
    <row r="7272" spans="1:14" s="158" customFormat="1" ht="18" customHeight="1" x14ac:dyDescent="0.25">
      <c r="A7272" s="181">
        <v>22144</v>
      </c>
      <c r="B7272" s="701" t="s">
        <v>9958</v>
      </c>
      <c r="C7272" s="181" t="s">
        <v>9959</v>
      </c>
      <c r="D7272" s="181" t="s">
        <v>1425</v>
      </c>
      <c r="E7272" s="181" t="s">
        <v>9960</v>
      </c>
      <c r="F7272" s="181" t="s">
        <v>304</v>
      </c>
      <c r="G7272" s="181" t="s">
        <v>1427</v>
      </c>
      <c r="H7272" s="181" t="s">
        <v>7</v>
      </c>
      <c r="I7272" s="181" t="s">
        <v>1430</v>
      </c>
      <c r="J7272" s="181">
        <v>215560</v>
      </c>
      <c r="K7272" s="181">
        <v>495</v>
      </c>
      <c r="L7272" s="181"/>
      <c r="M7272" s="181"/>
      <c r="N7272" s="596"/>
    </row>
    <row r="7273" spans="1:14" s="158" customFormat="1" ht="18" customHeight="1" x14ac:dyDescent="0.25">
      <c r="A7273" s="181">
        <v>13631</v>
      </c>
      <c r="B7273" s="701" t="s">
        <v>9961</v>
      </c>
      <c r="C7273" s="181" t="s">
        <v>9700</v>
      </c>
      <c r="D7273" s="181" t="s">
        <v>1425</v>
      </c>
      <c r="E7273" s="181" t="s">
        <v>9962</v>
      </c>
      <c r="F7273" s="181" t="s">
        <v>304</v>
      </c>
      <c r="G7273" s="181" t="s">
        <v>1427</v>
      </c>
      <c r="H7273" s="181" t="s">
        <v>7</v>
      </c>
      <c r="I7273" s="181" t="s">
        <v>9963</v>
      </c>
      <c r="J7273" s="181">
        <v>352820</v>
      </c>
      <c r="K7273" s="181">
        <v>12</v>
      </c>
      <c r="L7273" s="181"/>
      <c r="M7273" s="181"/>
      <c r="N7273" s="596"/>
    </row>
    <row r="7274" spans="1:14" s="158" customFormat="1" ht="18" customHeight="1" x14ac:dyDescent="0.25">
      <c r="A7274" s="181">
        <v>28607</v>
      </c>
      <c r="B7274" s="701" t="s">
        <v>19091</v>
      </c>
      <c r="C7274" s="181" t="s">
        <v>17631</v>
      </c>
      <c r="D7274" s="181" t="s">
        <v>1425</v>
      </c>
      <c r="E7274" s="181" t="s">
        <v>9698</v>
      </c>
      <c r="F7274" s="181" t="s">
        <v>304</v>
      </c>
      <c r="G7274" s="181" t="s">
        <v>1427</v>
      </c>
      <c r="H7274" s="181" t="s">
        <v>7</v>
      </c>
      <c r="I7274" s="181" t="s">
        <v>445</v>
      </c>
      <c r="J7274" s="181">
        <v>376850</v>
      </c>
      <c r="K7274" s="181">
        <v>2</v>
      </c>
      <c r="L7274" s="181"/>
      <c r="M7274" s="181"/>
      <c r="N7274" s="596"/>
    </row>
    <row r="7275" spans="1:14" s="158" customFormat="1" ht="18" customHeight="1" x14ac:dyDescent="0.25">
      <c r="A7275" s="181">
        <v>13434</v>
      </c>
      <c r="B7275" s="701" t="s">
        <v>16216</v>
      </c>
      <c r="C7275" s="181" t="s">
        <v>16217</v>
      </c>
      <c r="D7275" s="181" t="s">
        <v>1425</v>
      </c>
      <c r="E7275" s="181" t="s">
        <v>16218</v>
      </c>
      <c r="F7275" s="181" t="s">
        <v>304</v>
      </c>
      <c r="G7275" s="181" t="s">
        <v>1427</v>
      </c>
      <c r="H7275" s="181" t="s">
        <v>7</v>
      </c>
      <c r="I7275" s="181" t="s">
        <v>16219</v>
      </c>
      <c r="J7275" s="181">
        <v>162900</v>
      </c>
      <c r="K7275" s="181">
        <v>1</v>
      </c>
      <c r="L7275" s="181"/>
      <c r="M7275" s="181"/>
      <c r="N7275" s="596"/>
    </row>
    <row r="7276" spans="1:14" s="158" customFormat="1" ht="18" customHeight="1" x14ac:dyDescent="0.25">
      <c r="A7276" s="181">
        <v>19272</v>
      </c>
      <c r="B7276" s="701" t="s">
        <v>16220</v>
      </c>
      <c r="C7276" s="181" t="s">
        <v>16221</v>
      </c>
      <c r="D7276" s="181" t="s">
        <v>1425</v>
      </c>
      <c r="E7276" s="181" t="s">
        <v>16222</v>
      </c>
      <c r="F7276" s="181" t="s">
        <v>304</v>
      </c>
      <c r="G7276" s="181" t="s">
        <v>1427</v>
      </c>
      <c r="H7276" s="181" t="s">
        <v>7</v>
      </c>
      <c r="I7276" s="181" t="s">
        <v>16223</v>
      </c>
      <c r="J7276" s="181">
        <v>353250</v>
      </c>
      <c r="K7276" s="181">
        <v>8</v>
      </c>
      <c r="L7276" s="181"/>
      <c r="M7276" s="181"/>
      <c r="N7276" s="596"/>
    </row>
    <row r="7277" spans="1:14" s="158" customFormat="1" ht="18" customHeight="1" x14ac:dyDescent="0.25">
      <c r="A7277" s="181">
        <v>10012</v>
      </c>
      <c r="B7277" s="701" t="s">
        <v>9964</v>
      </c>
      <c r="C7277" s="181" t="s">
        <v>9949</v>
      </c>
      <c r="D7277" s="181" t="s">
        <v>1440</v>
      </c>
      <c r="E7277" s="181" t="s">
        <v>9411</v>
      </c>
      <c r="F7277" s="181" t="s">
        <v>304</v>
      </c>
      <c r="G7277" s="181" t="s">
        <v>540</v>
      </c>
      <c r="H7277" s="181" t="s">
        <v>12</v>
      </c>
      <c r="I7277" s="181" t="s">
        <v>11942</v>
      </c>
      <c r="J7277" s="181">
        <v>142540</v>
      </c>
      <c r="K7277" s="181">
        <v>5</v>
      </c>
      <c r="L7277" s="181"/>
      <c r="M7277" s="181"/>
      <c r="N7277" s="596"/>
    </row>
    <row r="7278" spans="1:14" s="158" customFormat="1" ht="18" customHeight="1" x14ac:dyDescent="0.25">
      <c r="A7278" s="181">
        <v>15145</v>
      </c>
      <c r="B7278" s="701" t="s">
        <v>9965</v>
      </c>
      <c r="C7278" s="181" t="s">
        <v>9951</v>
      </c>
      <c r="D7278" s="181" t="s">
        <v>1440</v>
      </c>
      <c r="E7278" s="181" t="s">
        <v>9309</v>
      </c>
      <c r="F7278" s="181" t="s">
        <v>304</v>
      </c>
      <c r="G7278" s="181" t="s">
        <v>6151</v>
      </c>
      <c r="H7278" s="181" t="s">
        <v>14</v>
      </c>
      <c r="I7278" s="181" t="s">
        <v>9952</v>
      </c>
      <c r="J7278" s="181">
        <v>52850</v>
      </c>
      <c r="K7278" s="181">
        <v>1</v>
      </c>
      <c r="L7278" s="181"/>
      <c r="M7278" s="181"/>
      <c r="N7278" s="596"/>
    </row>
    <row r="7279" spans="1:14" s="158" customFormat="1" ht="18" customHeight="1" x14ac:dyDescent="0.25">
      <c r="A7279" s="181">
        <v>7790</v>
      </c>
      <c r="B7279" s="701" t="s">
        <v>12314</v>
      </c>
      <c r="C7279" s="181" t="s">
        <v>12315</v>
      </c>
      <c r="D7279" s="181" t="s">
        <v>3109</v>
      </c>
      <c r="E7279" s="181" t="s">
        <v>12316</v>
      </c>
      <c r="F7279" s="181" t="s">
        <v>577</v>
      </c>
      <c r="G7279" s="181" t="s">
        <v>753</v>
      </c>
      <c r="H7279" s="181" t="s">
        <v>5</v>
      </c>
      <c r="I7279" s="181" t="s">
        <v>11904</v>
      </c>
      <c r="J7279" s="181">
        <v>12620</v>
      </c>
      <c r="K7279" s="181">
        <v>7</v>
      </c>
      <c r="L7279" s="181"/>
      <c r="M7279" s="181"/>
      <c r="N7279" s="596"/>
    </row>
    <row r="7280" spans="1:14" s="158" customFormat="1" ht="18" customHeight="1" x14ac:dyDescent="0.25">
      <c r="A7280" s="181">
        <v>24849</v>
      </c>
      <c r="B7280" s="701" t="s">
        <v>14576</v>
      </c>
      <c r="C7280" s="181" t="s">
        <v>11014</v>
      </c>
      <c r="D7280" s="181" t="s">
        <v>1445</v>
      </c>
      <c r="E7280" s="181" t="s">
        <v>14462</v>
      </c>
      <c r="F7280" s="181" t="s">
        <v>577</v>
      </c>
      <c r="G7280" s="181" t="s">
        <v>753</v>
      </c>
      <c r="H7280" s="181" t="s">
        <v>5</v>
      </c>
      <c r="I7280" s="181" t="s">
        <v>12763</v>
      </c>
      <c r="J7280" s="181">
        <v>12830</v>
      </c>
      <c r="K7280" s="181">
        <v>18</v>
      </c>
      <c r="L7280" s="181"/>
      <c r="M7280" s="181"/>
      <c r="N7280" s="596"/>
    </row>
    <row r="7281" spans="1:14" s="158" customFormat="1" ht="18" customHeight="1" x14ac:dyDescent="0.25">
      <c r="A7281" s="181">
        <v>5443</v>
      </c>
      <c r="B7281" s="701" t="s">
        <v>9966</v>
      </c>
      <c r="C7281" s="181" t="s">
        <v>9967</v>
      </c>
      <c r="D7281" s="181" t="s">
        <v>1453</v>
      </c>
      <c r="E7281" s="181" t="s">
        <v>9372</v>
      </c>
      <c r="F7281" s="181" t="s">
        <v>304</v>
      </c>
      <c r="G7281" s="181" t="s">
        <v>5280</v>
      </c>
      <c r="H7281" s="181" t="s">
        <v>14</v>
      </c>
      <c r="I7281" s="181" t="s">
        <v>19092</v>
      </c>
      <c r="J7281" s="181">
        <v>7730</v>
      </c>
      <c r="K7281" s="181">
        <v>47</v>
      </c>
      <c r="L7281" s="181"/>
      <c r="M7281" s="181"/>
      <c r="N7281" s="596"/>
    </row>
    <row r="7282" spans="1:14" s="158" customFormat="1" ht="18" customHeight="1" x14ac:dyDescent="0.25">
      <c r="A7282" s="181">
        <v>5024</v>
      </c>
      <c r="B7282" s="701" t="s">
        <v>9968</v>
      </c>
      <c r="C7282" s="181" t="s">
        <v>9969</v>
      </c>
      <c r="D7282" s="181" t="s">
        <v>1453</v>
      </c>
      <c r="E7282" s="181" t="s">
        <v>9530</v>
      </c>
      <c r="F7282" s="181" t="s">
        <v>304</v>
      </c>
      <c r="G7282" s="181" t="s">
        <v>5283</v>
      </c>
      <c r="H7282" s="181" t="s">
        <v>14</v>
      </c>
      <c r="I7282" s="181" t="s">
        <v>16208</v>
      </c>
      <c r="J7282" s="181">
        <v>7560</v>
      </c>
      <c r="K7282" s="181">
        <v>7</v>
      </c>
      <c r="L7282" s="181"/>
      <c r="M7282" s="181"/>
      <c r="N7282" s="596"/>
    </row>
    <row r="7283" spans="1:14" s="158" customFormat="1" ht="18" customHeight="1" x14ac:dyDescent="0.25">
      <c r="A7283" s="181">
        <v>15867</v>
      </c>
      <c r="B7283" s="701" t="s">
        <v>16224</v>
      </c>
      <c r="C7283" s="181" t="s">
        <v>16225</v>
      </c>
      <c r="D7283" s="181" t="s">
        <v>1453</v>
      </c>
      <c r="E7283" s="181" t="s">
        <v>8872</v>
      </c>
      <c r="F7283" s="181" t="s">
        <v>304</v>
      </c>
      <c r="G7283" s="181" t="s">
        <v>5280</v>
      </c>
      <c r="H7283" s="181" t="s">
        <v>14</v>
      </c>
      <c r="I7283" s="181" t="s">
        <v>16226</v>
      </c>
      <c r="J7283" s="181">
        <v>16630</v>
      </c>
      <c r="K7283" s="181">
        <v>17</v>
      </c>
      <c r="L7283" s="181"/>
      <c r="M7283" s="181"/>
      <c r="N7283" s="596"/>
    </row>
    <row r="7284" spans="1:14" s="158" customFormat="1" ht="18" customHeight="1" x14ac:dyDescent="0.25">
      <c r="A7284" s="181">
        <v>29330</v>
      </c>
      <c r="B7284" s="701" t="s">
        <v>9970</v>
      </c>
      <c r="C7284" s="181" t="s">
        <v>9971</v>
      </c>
      <c r="D7284" s="181" t="s">
        <v>1453</v>
      </c>
      <c r="E7284" s="181" t="s">
        <v>9090</v>
      </c>
      <c r="F7284" s="181" t="s">
        <v>304</v>
      </c>
      <c r="G7284" s="181" t="s">
        <v>1310</v>
      </c>
      <c r="H7284" s="181" t="s">
        <v>15</v>
      </c>
      <c r="I7284" s="181" t="s">
        <v>8998</v>
      </c>
      <c r="J7284" s="181">
        <v>17320</v>
      </c>
      <c r="K7284" s="181">
        <v>24</v>
      </c>
      <c r="L7284" s="181"/>
      <c r="M7284" s="181"/>
      <c r="N7284" s="596"/>
    </row>
    <row r="7285" spans="1:14" s="158" customFormat="1" ht="18" customHeight="1" x14ac:dyDescent="0.25">
      <c r="A7285" s="181">
        <v>15900</v>
      </c>
      <c r="B7285" s="701" t="s">
        <v>16227</v>
      </c>
      <c r="C7285" s="181" t="s">
        <v>16228</v>
      </c>
      <c r="D7285" s="181" t="s">
        <v>1462</v>
      </c>
      <c r="E7285" s="181" t="s">
        <v>16229</v>
      </c>
      <c r="F7285" s="181" t="s">
        <v>304</v>
      </c>
      <c r="G7285" s="181" t="s">
        <v>5283</v>
      </c>
      <c r="H7285" s="181" t="s">
        <v>14</v>
      </c>
      <c r="I7285" s="181" t="s">
        <v>16230</v>
      </c>
      <c r="J7285" s="181">
        <v>7280</v>
      </c>
      <c r="K7285" s="181">
        <v>69</v>
      </c>
      <c r="L7285" s="181"/>
      <c r="M7285" s="181"/>
      <c r="N7285" s="596"/>
    </row>
    <row r="7286" spans="1:14" s="158" customFormat="1" ht="18" customHeight="1" x14ac:dyDescent="0.25">
      <c r="A7286" s="181">
        <v>20528</v>
      </c>
      <c r="B7286" s="701" t="s">
        <v>16231</v>
      </c>
      <c r="C7286" s="181" t="s">
        <v>16232</v>
      </c>
      <c r="D7286" s="181" t="s">
        <v>1462</v>
      </c>
      <c r="E7286" s="181" t="s">
        <v>19093</v>
      </c>
      <c r="F7286" s="181" t="s">
        <v>304</v>
      </c>
      <c r="G7286" s="181" t="s">
        <v>5283</v>
      </c>
      <c r="H7286" s="181" t="s">
        <v>14</v>
      </c>
      <c r="I7286" s="181" t="s">
        <v>16233</v>
      </c>
      <c r="J7286" s="181">
        <v>10250</v>
      </c>
      <c r="K7286" s="181">
        <v>20</v>
      </c>
      <c r="L7286" s="181"/>
      <c r="M7286" s="181"/>
      <c r="N7286" s="596"/>
    </row>
    <row r="7287" spans="1:14" s="158" customFormat="1" ht="18" customHeight="1" x14ac:dyDescent="0.25">
      <c r="A7287" s="181">
        <v>5013</v>
      </c>
      <c r="B7287" s="701" t="s">
        <v>9972</v>
      </c>
      <c r="C7287" s="181" t="s">
        <v>9779</v>
      </c>
      <c r="D7287" s="181" t="s">
        <v>1478</v>
      </c>
      <c r="E7287" s="181" t="s">
        <v>9372</v>
      </c>
      <c r="F7287" s="181" t="s">
        <v>304</v>
      </c>
      <c r="G7287" s="181" t="s">
        <v>5283</v>
      </c>
      <c r="H7287" s="181" t="s">
        <v>14</v>
      </c>
      <c r="I7287" s="181" t="s">
        <v>9973</v>
      </c>
      <c r="J7287" s="181">
        <v>8030</v>
      </c>
      <c r="K7287" s="181">
        <v>36</v>
      </c>
      <c r="L7287" s="181"/>
      <c r="M7287" s="181"/>
      <c r="N7287" s="596"/>
    </row>
    <row r="7288" spans="1:14" s="158" customFormat="1" ht="18" customHeight="1" x14ac:dyDescent="0.25">
      <c r="A7288" s="181">
        <v>5035</v>
      </c>
      <c r="B7288" s="701" t="s">
        <v>16234</v>
      </c>
      <c r="C7288" s="181" t="s">
        <v>16235</v>
      </c>
      <c r="D7288" s="181" t="s">
        <v>1478</v>
      </c>
      <c r="E7288" s="181" t="s">
        <v>9282</v>
      </c>
      <c r="F7288" s="181" t="s">
        <v>304</v>
      </c>
      <c r="G7288" s="181" t="s">
        <v>5283</v>
      </c>
      <c r="H7288" s="181" t="s">
        <v>14</v>
      </c>
      <c r="I7288" s="181" t="s">
        <v>9165</v>
      </c>
      <c r="J7288" s="181">
        <v>3530</v>
      </c>
      <c r="K7288" s="181">
        <v>1</v>
      </c>
      <c r="L7288" s="181"/>
      <c r="M7288" s="181"/>
      <c r="N7288" s="596"/>
    </row>
    <row r="7289" spans="1:14" s="158" customFormat="1" ht="18" customHeight="1" x14ac:dyDescent="0.25">
      <c r="A7289" s="181">
        <v>13817</v>
      </c>
      <c r="B7289" s="701" t="s">
        <v>9975</v>
      </c>
      <c r="C7289" s="181" t="s">
        <v>9729</v>
      </c>
      <c r="D7289" s="181" t="s">
        <v>1478</v>
      </c>
      <c r="E7289" s="181" t="s">
        <v>8872</v>
      </c>
      <c r="F7289" s="181" t="s">
        <v>304</v>
      </c>
      <c r="G7289" s="181" t="s">
        <v>5283</v>
      </c>
      <c r="H7289" s="181" t="s">
        <v>14</v>
      </c>
      <c r="I7289" s="181" t="s">
        <v>445</v>
      </c>
      <c r="J7289" s="181">
        <v>18960</v>
      </c>
      <c r="K7289" s="181">
        <v>2</v>
      </c>
      <c r="L7289" s="181"/>
      <c r="M7289" s="181"/>
      <c r="N7289" s="596"/>
    </row>
    <row r="7290" spans="1:14" s="158" customFormat="1" ht="18" customHeight="1" x14ac:dyDescent="0.25">
      <c r="A7290" s="181">
        <v>2782</v>
      </c>
      <c r="B7290" s="701" t="s">
        <v>9976</v>
      </c>
      <c r="C7290" s="181" t="s">
        <v>9977</v>
      </c>
      <c r="D7290" s="181" t="s">
        <v>1503</v>
      </c>
      <c r="E7290" s="181" t="s">
        <v>9280</v>
      </c>
      <c r="F7290" s="181" t="s">
        <v>304</v>
      </c>
      <c r="G7290" s="181" t="s">
        <v>361</v>
      </c>
      <c r="H7290" s="181" t="s">
        <v>7</v>
      </c>
      <c r="I7290" s="181" t="s">
        <v>16219</v>
      </c>
      <c r="J7290" s="181">
        <v>12700</v>
      </c>
      <c r="K7290" s="181">
        <v>528</v>
      </c>
      <c r="L7290" s="181"/>
      <c r="M7290" s="181"/>
      <c r="N7290" s="596"/>
    </row>
    <row r="7291" spans="1:14" s="158" customFormat="1" ht="18" customHeight="1" x14ac:dyDescent="0.25">
      <c r="A7291" s="181">
        <v>26486</v>
      </c>
      <c r="B7291" s="701" t="s">
        <v>16236</v>
      </c>
      <c r="C7291" s="181" t="s">
        <v>16221</v>
      </c>
      <c r="D7291" s="181" t="s">
        <v>1503</v>
      </c>
      <c r="E7291" s="181" t="s">
        <v>8872</v>
      </c>
      <c r="F7291" s="181" t="s">
        <v>304</v>
      </c>
      <c r="G7291" s="181" t="s">
        <v>3777</v>
      </c>
      <c r="H7291" s="181" t="s">
        <v>14</v>
      </c>
      <c r="I7291" s="181" t="s">
        <v>16223</v>
      </c>
      <c r="J7291" s="181">
        <v>47250</v>
      </c>
      <c r="K7291" s="181">
        <v>9</v>
      </c>
      <c r="L7291" s="181"/>
      <c r="M7291" s="181"/>
      <c r="N7291" s="596"/>
    </row>
    <row r="7292" spans="1:14" s="158" customFormat="1" ht="18" customHeight="1" x14ac:dyDescent="0.25">
      <c r="A7292" s="181">
        <v>28378</v>
      </c>
      <c r="B7292" s="701" t="s">
        <v>9978</v>
      </c>
      <c r="C7292" s="181" t="s">
        <v>9979</v>
      </c>
      <c r="D7292" s="181" t="s">
        <v>1503</v>
      </c>
      <c r="E7292" s="181" t="s">
        <v>9296</v>
      </c>
      <c r="F7292" s="181" t="s">
        <v>304</v>
      </c>
      <c r="G7292" s="181" t="s">
        <v>361</v>
      </c>
      <c r="H7292" s="181" t="s">
        <v>7</v>
      </c>
      <c r="I7292" s="181" t="s">
        <v>604</v>
      </c>
      <c r="J7292" s="181">
        <v>22180</v>
      </c>
      <c r="K7292" s="181">
        <v>19</v>
      </c>
      <c r="L7292" s="181"/>
      <c r="M7292" s="181"/>
      <c r="N7292" s="596"/>
    </row>
    <row r="7293" spans="1:14" s="158" customFormat="1" ht="18" customHeight="1" x14ac:dyDescent="0.25">
      <c r="A7293" s="181">
        <v>28842</v>
      </c>
      <c r="B7293" s="701" t="s">
        <v>9982</v>
      </c>
      <c r="C7293" s="181" t="s">
        <v>9983</v>
      </c>
      <c r="D7293" s="181" t="s">
        <v>1507</v>
      </c>
      <c r="E7293" s="181" t="s">
        <v>9981</v>
      </c>
      <c r="F7293" s="181" t="s">
        <v>304</v>
      </c>
      <c r="G7293" s="181" t="s">
        <v>1509</v>
      </c>
      <c r="H7293" s="181" t="s">
        <v>7</v>
      </c>
      <c r="I7293" s="181" t="s">
        <v>19094</v>
      </c>
      <c r="J7293" s="181">
        <v>26690</v>
      </c>
      <c r="K7293" s="181">
        <v>82</v>
      </c>
      <c r="L7293" s="181"/>
      <c r="M7293" s="181"/>
      <c r="N7293" s="596"/>
    </row>
    <row r="7294" spans="1:14" s="158" customFormat="1" ht="18" customHeight="1" x14ac:dyDescent="0.25">
      <c r="A7294" s="181">
        <v>6642</v>
      </c>
      <c r="B7294" s="701" t="s">
        <v>9980</v>
      </c>
      <c r="C7294" s="181" t="s">
        <v>14038</v>
      </c>
      <c r="D7294" s="181" t="s">
        <v>1507</v>
      </c>
      <c r="E7294" s="181" t="s">
        <v>9981</v>
      </c>
      <c r="F7294" s="181" t="s">
        <v>304</v>
      </c>
      <c r="G7294" s="181" t="s">
        <v>1508</v>
      </c>
      <c r="H7294" s="181" t="s">
        <v>7</v>
      </c>
      <c r="I7294" s="181" t="s">
        <v>19095</v>
      </c>
      <c r="J7294" s="181">
        <v>21800</v>
      </c>
      <c r="K7294" s="181">
        <v>148</v>
      </c>
      <c r="L7294" s="181"/>
      <c r="M7294" s="181"/>
      <c r="N7294" s="596"/>
    </row>
    <row r="7295" spans="1:14" s="158" customFormat="1" ht="18" customHeight="1" x14ac:dyDescent="0.25">
      <c r="A7295" s="181">
        <v>17411</v>
      </c>
      <c r="B7295" s="701" t="s">
        <v>9984</v>
      </c>
      <c r="C7295" s="181" t="s">
        <v>12313</v>
      </c>
      <c r="D7295" s="181" t="s">
        <v>1507</v>
      </c>
      <c r="E7295" s="181" t="s">
        <v>9280</v>
      </c>
      <c r="F7295" s="181" t="s">
        <v>304</v>
      </c>
      <c r="G7295" s="181" t="s">
        <v>1508</v>
      </c>
      <c r="H7295" s="181" t="s">
        <v>7</v>
      </c>
      <c r="I7295" s="181" t="s">
        <v>17632</v>
      </c>
      <c r="J7295" s="181">
        <v>15820</v>
      </c>
      <c r="K7295" s="181">
        <v>1236</v>
      </c>
      <c r="L7295" s="181"/>
      <c r="M7295" s="181"/>
      <c r="N7295" s="596"/>
    </row>
    <row r="7296" spans="1:14" s="158" customFormat="1" ht="18" customHeight="1" x14ac:dyDescent="0.25">
      <c r="A7296" s="181">
        <v>29437</v>
      </c>
      <c r="B7296" s="701" t="s">
        <v>9985</v>
      </c>
      <c r="C7296" s="181" t="s">
        <v>9986</v>
      </c>
      <c r="D7296" s="181" t="s">
        <v>1507</v>
      </c>
      <c r="E7296" s="181" t="s">
        <v>9280</v>
      </c>
      <c r="F7296" s="181" t="s">
        <v>304</v>
      </c>
      <c r="G7296" s="181" t="s">
        <v>1509</v>
      </c>
      <c r="H7296" s="181" t="s">
        <v>7</v>
      </c>
      <c r="I7296" s="181" t="s">
        <v>9864</v>
      </c>
      <c r="J7296" s="181">
        <v>23160</v>
      </c>
      <c r="K7296" s="181">
        <v>353</v>
      </c>
      <c r="L7296" s="181"/>
      <c r="M7296" s="181"/>
      <c r="N7296" s="596"/>
    </row>
    <row r="7297" spans="1:14" s="158" customFormat="1" ht="18" customHeight="1" x14ac:dyDescent="0.25">
      <c r="A7297" s="181">
        <v>27039</v>
      </c>
      <c r="B7297" s="701" t="s">
        <v>9987</v>
      </c>
      <c r="C7297" s="181" t="s">
        <v>9988</v>
      </c>
      <c r="D7297" s="181" t="s">
        <v>1507</v>
      </c>
      <c r="E7297" s="181" t="s">
        <v>8872</v>
      </c>
      <c r="F7297" s="181" t="s">
        <v>304</v>
      </c>
      <c r="G7297" s="181" t="s">
        <v>1509</v>
      </c>
      <c r="H7297" s="181" t="s">
        <v>7</v>
      </c>
      <c r="I7297" s="181" t="s">
        <v>11904</v>
      </c>
      <c r="J7297" s="181">
        <v>43550</v>
      </c>
      <c r="K7297" s="181">
        <v>76</v>
      </c>
      <c r="L7297" s="181"/>
      <c r="M7297" s="181"/>
      <c r="N7297" s="596"/>
    </row>
    <row r="7298" spans="1:14" s="158" customFormat="1" ht="18" customHeight="1" x14ac:dyDescent="0.25">
      <c r="A7298" s="181">
        <v>26099</v>
      </c>
      <c r="B7298" s="701" t="s">
        <v>16237</v>
      </c>
      <c r="C7298" s="181" t="s">
        <v>12801</v>
      </c>
      <c r="D7298" s="181" t="s">
        <v>1507</v>
      </c>
      <c r="E7298" s="181" t="s">
        <v>8872</v>
      </c>
      <c r="F7298" s="181" t="s">
        <v>304</v>
      </c>
      <c r="G7298" s="181" t="s">
        <v>1508</v>
      </c>
      <c r="H7298" s="181" t="s">
        <v>7</v>
      </c>
      <c r="I7298" s="181" t="s">
        <v>983</v>
      </c>
      <c r="J7298" s="181">
        <v>40780</v>
      </c>
      <c r="K7298" s="181">
        <v>5</v>
      </c>
      <c r="L7298" s="181"/>
      <c r="M7298" s="181"/>
      <c r="N7298" s="596"/>
    </row>
    <row r="7299" spans="1:14" s="158" customFormat="1" ht="18" customHeight="1" x14ac:dyDescent="0.25">
      <c r="A7299" s="181">
        <v>22082</v>
      </c>
      <c r="B7299" s="701" t="s">
        <v>11504</v>
      </c>
      <c r="C7299" s="181" t="s">
        <v>19071</v>
      </c>
      <c r="D7299" s="181" t="s">
        <v>1507</v>
      </c>
      <c r="E7299" s="181" t="s">
        <v>9989</v>
      </c>
      <c r="F7299" s="181" t="s">
        <v>304</v>
      </c>
      <c r="G7299" s="181" t="s">
        <v>1508</v>
      </c>
      <c r="H7299" s="181" t="s">
        <v>7</v>
      </c>
      <c r="I7299" s="181" t="s">
        <v>9856</v>
      </c>
      <c r="J7299" s="181">
        <v>27270</v>
      </c>
      <c r="K7299" s="181">
        <v>3</v>
      </c>
      <c r="L7299" s="181"/>
      <c r="M7299" s="181"/>
      <c r="N7299" s="596"/>
    </row>
    <row r="7300" spans="1:14" s="158" customFormat="1" ht="18" customHeight="1" x14ac:dyDescent="0.25">
      <c r="A7300" s="181">
        <v>19454</v>
      </c>
      <c r="B7300" s="701" t="s">
        <v>11505</v>
      </c>
      <c r="C7300" s="181" t="s">
        <v>9967</v>
      </c>
      <c r="D7300" s="181" t="s">
        <v>1507</v>
      </c>
      <c r="E7300" s="181" t="s">
        <v>9495</v>
      </c>
      <c r="F7300" s="181" t="s">
        <v>304</v>
      </c>
      <c r="G7300" s="181" t="s">
        <v>1508</v>
      </c>
      <c r="H7300" s="181" t="s">
        <v>7</v>
      </c>
      <c r="I7300" s="181" t="s">
        <v>7047</v>
      </c>
      <c r="J7300" s="181">
        <v>29810</v>
      </c>
      <c r="K7300" s="181">
        <v>65</v>
      </c>
      <c r="L7300" s="181"/>
      <c r="M7300" s="181"/>
      <c r="N7300" s="596"/>
    </row>
    <row r="7301" spans="1:14" s="158" customFormat="1" ht="18" customHeight="1" x14ac:dyDescent="0.25">
      <c r="A7301" s="181">
        <v>20147</v>
      </c>
      <c r="B7301" s="701" t="s">
        <v>9991</v>
      </c>
      <c r="C7301" s="181" t="s">
        <v>9969</v>
      </c>
      <c r="D7301" s="181" t="s">
        <v>1529</v>
      </c>
      <c r="E7301" s="181" t="s">
        <v>9992</v>
      </c>
      <c r="F7301" s="181" t="s">
        <v>304</v>
      </c>
      <c r="G7301" s="181" t="s">
        <v>704</v>
      </c>
      <c r="H7301" s="181" t="s">
        <v>11261</v>
      </c>
      <c r="I7301" s="181" t="s">
        <v>9748</v>
      </c>
      <c r="J7301" s="181">
        <v>20560</v>
      </c>
      <c r="K7301" s="181">
        <v>14</v>
      </c>
      <c r="L7301" s="181"/>
      <c r="M7301" s="181"/>
      <c r="N7301" s="596"/>
    </row>
    <row r="7302" spans="1:14" s="158" customFormat="1" ht="18" customHeight="1" x14ac:dyDescent="0.25">
      <c r="A7302" s="181">
        <v>20893</v>
      </c>
      <c r="B7302" s="701" t="s">
        <v>9993</v>
      </c>
      <c r="C7302" s="181" t="s">
        <v>19077</v>
      </c>
      <c r="D7302" s="181" t="s">
        <v>1531</v>
      </c>
      <c r="E7302" s="181" t="s">
        <v>9995</v>
      </c>
      <c r="F7302" s="181" t="s">
        <v>304</v>
      </c>
      <c r="G7302" s="181" t="s">
        <v>704</v>
      </c>
      <c r="H7302" s="181" t="s">
        <v>7</v>
      </c>
      <c r="I7302" s="181" t="s">
        <v>9750</v>
      </c>
      <c r="J7302" s="181">
        <v>38090</v>
      </c>
      <c r="K7302" s="181">
        <v>9</v>
      </c>
      <c r="L7302" s="181"/>
      <c r="M7302" s="181"/>
      <c r="N7302" s="596"/>
    </row>
    <row r="7303" spans="1:14" s="158" customFormat="1" ht="18" customHeight="1" x14ac:dyDescent="0.25">
      <c r="A7303" s="181">
        <v>20943</v>
      </c>
      <c r="B7303" s="701" t="s">
        <v>9996</v>
      </c>
      <c r="C7303" s="181" t="s">
        <v>9971</v>
      </c>
      <c r="D7303" s="181" t="s">
        <v>1535</v>
      </c>
      <c r="E7303" s="181" t="s">
        <v>9349</v>
      </c>
      <c r="F7303" s="181" t="s">
        <v>304</v>
      </c>
      <c r="G7303" s="181" t="s">
        <v>704</v>
      </c>
      <c r="H7303" s="181" t="s">
        <v>7</v>
      </c>
      <c r="I7303" s="181" t="s">
        <v>9998</v>
      </c>
      <c r="J7303" s="181">
        <v>148110</v>
      </c>
      <c r="K7303" s="181">
        <v>71</v>
      </c>
      <c r="L7303" s="181"/>
      <c r="M7303" s="181"/>
      <c r="N7303" s="596"/>
    </row>
    <row r="7304" spans="1:14" s="158" customFormat="1" ht="18" customHeight="1" x14ac:dyDescent="0.25">
      <c r="A7304" s="181">
        <v>10045</v>
      </c>
      <c r="B7304" s="701" t="s">
        <v>9999</v>
      </c>
      <c r="C7304" s="181" t="s">
        <v>10000</v>
      </c>
      <c r="D7304" s="181" t="s">
        <v>1535</v>
      </c>
      <c r="E7304" s="181" t="s">
        <v>10001</v>
      </c>
      <c r="F7304" s="181" t="s">
        <v>304</v>
      </c>
      <c r="G7304" s="181" t="s">
        <v>540</v>
      </c>
      <c r="H7304" s="181" t="s">
        <v>12</v>
      </c>
      <c r="I7304" s="181" t="s">
        <v>9753</v>
      </c>
      <c r="J7304" s="181">
        <v>145810</v>
      </c>
      <c r="K7304" s="181">
        <v>13</v>
      </c>
      <c r="L7304" s="181"/>
      <c r="M7304" s="181"/>
      <c r="N7304" s="596"/>
    </row>
    <row r="7305" spans="1:14" s="158" customFormat="1" ht="18" customHeight="1" x14ac:dyDescent="0.25">
      <c r="A7305" s="181">
        <v>12291</v>
      </c>
      <c r="B7305" s="701" t="s">
        <v>10002</v>
      </c>
      <c r="C7305" s="181" t="s">
        <v>9754</v>
      </c>
      <c r="D7305" s="181" t="s">
        <v>1535</v>
      </c>
      <c r="E7305" s="181" t="s">
        <v>10003</v>
      </c>
      <c r="F7305" s="181" t="s">
        <v>304</v>
      </c>
      <c r="G7305" s="181" t="s">
        <v>704</v>
      </c>
      <c r="H7305" s="181" t="s">
        <v>7</v>
      </c>
      <c r="I7305" s="181" t="s">
        <v>9755</v>
      </c>
      <c r="J7305" s="181">
        <v>115350</v>
      </c>
      <c r="K7305" s="181">
        <v>17</v>
      </c>
      <c r="L7305" s="181"/>
      <c r="M7305" s="181"/>
      <c r="N7305" s="596"/>
    </row>
    <row r="7306" spans="1:14" s="158" customFormat="1" ht="18" customHeight="1" x14ac:dyDescent="0.25">
      <c r="A7306" s="181">
        <v>27320</v>
      </c>
      <c r="B7306" s="701" t="s">
        <v>10005</v>
      </c>
      <c r="C7306" s="181" t="s">
        <v>19096</v>
      </c>
      <c r="D7306" s="181" t="s">
        <v>3216</v>
      </c>
      <c r="E7306" s="181" t="s">
        <v>10006</v>
      </c>
      <c r="F7306" s="181" t="s">
        <v>304</v>
      </c>
      <c r="G7306" s="181" t="s">
        <v>5384</v>
      </c>
      <c r="H7306" s="181" t="s">
        <v>14</v>
      </c>
      <c r="I7306" s="181" t="s">
        <v>9348</v>
      </c>
      <c r="J7306" s="181">
        <v>55840</v>
      </c>
      <c r="K7306" s="181">
        <v>12</v>
      </c>
      <c r="L7306" s="181"/>
      <c r="M7306" s="181"/>
      <c r="N7306" s="596"/>
    </row>
    <row r="7307" spans="1:14" s="158" customFormat="1" ht="18" customHeight="1" x14ac:dyDescent="0.25">
      <c r="A7307" s="181">
        <v>21834</v>
      </c>
      <c r="B7307" s="701" t="s">
        <v>12794</v>
      </c>
      <c r="C7307" s="181" t="s">
        <v>14036</v>
      </c>
      <c r="D7307" s="181" t="s">
        <v>1537</v>
      </c>
      <c r="E7307" s="181" t="s">
        <v>12795</v>
      </c>
      <c r="F7307" s="181" t="s">
        <v>304</v>
      </c>
      <c r="G7307" s="181" t="s">
        <v>5384</v>
      </c>
      <c r="H7307" s="181" t="s">
        <v>14</v>
      </c>
      <c r="I7307" s="181" t="s">
        <v>10039</v>
      </c>
      <c r="J7307" s="181">
        <v>51010</v>
      </c>
      <c r="K7307" s="181">
        <v>3</v>
      </c>
      <c r="L7307" s="181"/>
      <c r="M7307" s="181"/>
      <c r="N7307" s="596"/>
    </row>
    <row r="7308" spans="1:14" s="158" customFormat="1" ht="18" customHeight="1" x14ac:dyDescent="0.25">
      <c r="A7308" s="181">
        <v>14523</v>
      </c>
      <c r="B7308" s="701" t="s">
        <v>10008</v>
      </c>
      <c r="C7308" s="181" t="s">
        <v>9764</v>
      </c>
      <c r="D7308" s="181" t="s">
        <v>1556</v>
      </c>
      <c r="E7308" s="181" t="s">
        <v>9372</v>
      </c>
      <c r="F7308" s="181" t="s">
        <v>304</v>
      </c>
      <c r="G7308" s="181" t="s">
        <v>1550</v>
      </c>
      <c r="H7308" s="181" t="s">
        <v>7</v>
      </c>
      <c r="I7308" s="181" t="s">
        <v>10009</v>
      </c>
      <c r="J7308" s="181">
        <v>66580</v>
      </c>
      <c r="K7308" s="181">
        <v>118</v>
      </c>
      <c r="L7308" s="181"/>
      <c r="M7308" s="181"/>
      <c r="N7308" s="596"/>
    </row>
    <row r="7309" spans="1:14" s="158" customFormat="1" ht="18" customHeight="1" x14ac:dyDescent="0.25">
      <c r="A7309" s="181">
        <v>13140</v>
      </c>
      <c r="B7309" s="701" t="s">
        <v>10010</v>
      </c>
      <c r="C7309" s="181" t="s">
        <v>10011</v>
      </c>
      <c r="D7309" s="181" t="s">
        <v>1556</v>
      </c>
      <c r="E7309" s="181" t="s">
        <v>10012</v>
      </c>
      <c r="F7309" s="181" t="s">
        <v>304</v>
      </c>
      <c r="G7309" s="181" t="s">
        <v>1550</v>
      </c>
      <c r="H7309" s="181" t="s">
        <v>7</v>
      </c>
      <c r="I7309" s="181" t="s">
        <v>10013</v>
      </c>
      <c r="J7309" s="181">
        <v>48000</v>
      </c>
      <c r="K7309" s="181">
        <v>321</v>
      </c>
      <c r="L7309" s="181"/>
      <c r="M7309" s="181"/>
      <c r="N7309" s="596"/>
    </row>
    <row r="7310" spans="1:14" s="158" customFormat="1" ht="18" customHeight="1" x14ac:dyDescent="0.25">
      <c r="A7310" s="181">
        <v>29381</v>
      </c>
      <c r="B7310" s="701">
        <v>39012</v>
      </c>
      <c r="C7310" s="181" t="s">
        <v>16238</v>
      </c>
      <c r="D7310" s="181" t="s">
        <v>1556</v>
      </c>
      <c r="E7310" s="181" t="s">
        <v>9765</v>
      </c>
      <c r="F7310" s="181" t="s">
        <v>304</v>
      </c>
      <c r="G7310" s="181" t="s">
        <v>567</v>
      </c>
      <c r="H7310" s="181" t="s">
        <v>5</v>
      </c>
      <c r="I7310" s="181" t="s">
        <v>16239</v>
      </c>
      <c r="J7310" s="181">
        <v>31420</v>
      </c>
      <c r="K7310" s="181">
        <v>21</v>
      </c>
      <c r="L7310" s="181"/>
      <c r="M7310" s="181"/>
      <c r="N7310" s="596"/>
    </row>
    <row r="7311" spans="1:14" s="158" customFormat="1" ht="18" customHeight="1" x14ac:dyDescent="0.25">
      <c r="A7311" s="181">
        <v>8270</v>
      </c>
      <c r="B7311" s="701">
        <v>43060</v>
      </c>
      <c r="C7311" s="181" t="s">
        <v>9983</v>
      </c>
      <c r="D7311" s="181" t="s">
        <v>3241</v>
      </c>
      <c r="E7311" s="181" t="s">
        <v>9312</v>
      </c>
      <c r="F7311" s="181" t="s">
        <v>304</v>
      </c>
      <c r="G7311" s="181" t="s">
        <v>305</v>
      </c>
      <c r="H7311" s="181" t="s">
        <v>5</v>
      </c>
      <c r="I7311" s="181" t="s">
        <v>1669</v>
      </c>
      <c r="J7311" s="181">
        <v>18470</v>
      </c>
      <c r="K7311" s="181">
        <v>24</v>
      </c>
      <c r="L7311" s="181"/>
      <c r="M7311" s="181"/>
      <c r="N7311" s="596"/>
    </row>
    <row r="7312" spans="1:14" s="158" customFormat="1" ht="18" customHeight="1" x14ac:dyDescent="0.25">
      <c r="A7312" s="181">
        <v>12739</v>
      </c>
      <c r="B7312" s="701" t="s">
        <v>10014</v>
      </c>
      <c r="C7312" s="181" t="s">
        <v>10015</v>
      </c>
      <c r="D7312" s="181" t="s">
        <v>1573</v>
      </c>
      <c r="E7312" s="181" t="s">
        <v>9411</v>
      </c>
      <c r="F7312" s="181" t="s">
        <v>304</v>
      </c>
      <c r="G7312" s="181" t="s">
        <v>1550</v>
      </c>
      <c r="H7312" s="181" t="s">
        <v>7</v>
      </c>
      <c r="I7312" s="181" t="s">
        <v>14463</v>
      </c>
      <c r="J7312" s="181">
        <v>39780</v>
      </c>
      <c r="K7312" s="181">
        <v>8</v>
      </c>
      <c r="L7312" s="181"/>
      <c r="M7312" s="181"/>
      <c r="N7312" s="596"/>
    </row>
    <row r="7313" spans="1:14" s="158" customFormat="1" ht="18" customHeight="1" x14ac:dyDescent="0.25">
      <c r="A7313" s="181">
        <v>23199</v>
      </c>
      <c r="B7313" s="701">
        <v>39334</v>
      </c>
      <c r="C7313" s="181" t="s">
        <v>10051</v>
      </c>
      <c r="D7313" s="181" t="s">
        <v>14301</v>
      </c>
      <c r="E7313" s="181" t="s">
        <v>14464</v>
      </c>
      <c r="F7313" s="181" t="s">
        <v>304</v>
      </c>
      <c r="G7313" s="181" t="s">
        <v>567</v>
      </c>
      <c r="H7313" s="181" t="s">
        <v>5</v>
      </c>
      <c r="I7313" s="181" t="s">
        <v>14465</v>
      </c>
      <c r="J7313" s="181">
        <v>26060</v>
      </c>
      <c r="K7313" s="181">
        <v>11</v>
      </c>
      <c r="L7313" s="181"/>
      <c r="M7313" s="181"/>
      <c r="N7313" s="596"/>
    </row>
    <row r="7314" spans="1:14" s="158" customFormat="1" ht="18" customHeight="1" x14ac:dyDescent="0.25">
      <c r="A7314" s="181">
        <v>25766</v>
      </c>
      <c r="B7314" s="701">
        <v>39330</v>
      </c>
      <c r="C7314" s="181" t="s">
        <v>9986</v>
      </c>
      <c r="D7314" s="181" t="s">
        <v>14301</v>
      </c>
      <c r="E7314" s="181" t="s">
        <v>17386</v>
      </c>
      <c r="F7314" s="181" t="s">
        <v>304</v>
      </c>
      <c r="G7314" s="181" t="s">
        <v>567</v>
      </c>
      <c r="H7314" s="181" t="s">
        <v>5</v>
      </c>
      <c r="I7314" s="181" t="s">
        <v>9497</v>
      </c>
      <c r="J7314" s="181">
        <v>28800</v>
      </c>
      <c r="K7314" s="181">
        <v>5</v>
      </c>
      <c r="L7314" s="181"/>
      <c r="M7314" s="181"/>
      <c r="N7314" s="596"/>
    </row>
    <row r="7315" spans="1:14" s="158" customFormat="1" ht="18" customHeight="1" x14ac:dyDescent="0.25">
      <c r="A7315" s="181">
        <v>6606</v>
      </c>
      <c r="B7315" s="701" t="s">
        <v>12796</v>
      </c>
      <c r="C7315" s="181" t="s">
        <v>12797</v>
      </c>
      <c r="D7315" s="181" t="s">
        <v>9192</v>
      </c>
      <c r="E7315" s="181" t="s">
        <v>9506</v>
      </c>
      <c r="F7315" s="181" t="s">
        <v>304</v>
      </c>
      <c r="G7315" s="181" t="s">
        <v>3990</v>
      </c>
      <c r="H7315" s="181" t="s">
        <v>14</v>
      </c>
      <c r="I7315" s="181" t="s">
        <v>9879</v>
      </c>
      <c r="J7315" s="181">
        <v>50260</v>
      </c>
      <c r="K7315" s="181">
        <v>5</v>
      </c>
      <c r="L7315" s="181"/>
      <c r="M7315" s="181"/>
      <c r="N7315" s="596"/>
    </row>
    <row r="7316" spans="1:14" s="158" customFormat="1" ht="18" customHeight="1" x14ac:dyDescent="0.25">
      <c r="A7316" s="181">
        <v>5449</v>
      </c>
      <c r="B7316" s="701" t="s">
        <v>12798</v>
      </c>
      <c r="C7316" s="181" t="s">
        <v>12799</v>
      </c>
      <c r="D7316" s="181" t="s">
        <v>12800</v>
      </c>
      <c r="E7316" s="181" t="s">
        <v>9312</v>
      </c>
      <c r="F7316" s="181" t="s">
        <v>304</v>
      </c>
      <c r="G7316" s="181" t="s">
        <v>3777</v>
      </c>
      <c r="H7316" s="181" t="s">
        <v>14</v>
      </c>
      <c r="I7316" s="181" t="s">
        <v>9476</v>
      </c>
      <c r="J7316" s="181">
        <v>65080</v>
      </c>
      <c r="K7316" s="181">
        <v>16</v>
      </c>
      <c r="L7316" s="181"/>
      <c r="M7316" s="181"/>
      <c r="N7316" s="596"/>
    </row>
    <row r="7317" spans="1:14" s="158" customFormat="1" ht="18" customHeight="1" x14ac:dyDescent="0.25">
      <c r="A7317" s="181">
        <v>9697</v>
      </c>
      <c r="B7317" s="701" t="s">
        <v>10016</v>
      </c>
      <c r="C7317" s="181" t="s">
        <v>10054</v>
      </c>
      <c r="D7317" s="181" t="s">
        <v>1582</v>
      </c>
      <c r="E7317" s="181" t="s">
        <v>10018</v>
      </c>
      <c r="F7317" s="181" t="s">
        <v>304</v>
      </c>
      <c r="G7317" s="181" t="s">
        <v>718</v>
      </c>
      <c r="H7317" s="181" t="s">
        <v>5</v>
      </c>
      <c r="I7317" s="181" t="s">
        <v>16198</v>
      </c>
      <c r="J7317" s="181">
        <v>6570</v>
      </c>
      <c r="K7317" s="181">
        <v>16</v>
      </c>
      <c r="L7317" s="181"/>
      <c r="M7317" s="181"/>
      <c r="N7317" s="596"/>
    </row>
    <row r="7318" spans="1:14" s="158" customFormat="1" ht="18" customHeight="1" x14ac:dyDescent="0.25">
      <c r="A7318" s="181">
        <v>13965</v>
      </c>
      <c r="B7318" s="701">
        <v>39345</v>
      </c>
      <c r="C7318" s="181" t="s">
        <v>19097</v>
      </c>
      <c r="D7318" s="181" t="s">
        <v>6562</v>
      </c>
      <c r="E7318" s="181" t="s">
        <v>9411</v>
      </c>
      <c r="F7318" s="181" t="s">
        <v>304</v>
      </c>
      <c r="G7318" s="181" t="s">
        <v>567</v>
      </c>
      <c r="H7318" s="181" t="s">
        <v>5</v>
      </c>
      <c r="I7318" s="181" t="s">
        <v>17633</v>
      </c>
      <c r="J7318" s="181">
        <v>33740</v>
      </c>
      <c r="K7318" s="181">
        <v>52</v>
      </c>
      <c r="L7318" s="181"/>
      <c r="M7318" s="181"/>
      <c r="N7318" s="596"/>
    </row>
    <row r="7319" spans="1:14" s="158" customFormat="1" ht="18" customHeight="1" x14ac:dyDescent="0.25">
      <c r="A7319" s="181">
        <v>19145</v>
      </c>
      <c r="B7319" s="701" t="s">
        <v>16240</v>
      </c>
      <c r="C7319" s="181" t="s">
        <v>16241</v>
      </c>
      <c r="D7319" s="181" t="s">
        <v>1586</v>
      </c>
      <c r="E7319" s="181" t="s">
        <v>9381</v>
      </c>
      <c r="F7319" s="181" t="s">
        <v>304</v>
      </c>
      <c r="G7319" s="181" t="s">
        <v>3990</v>
      </c>
      <c r="H7319" s="181" t="s">
        <v>14</v>
      </c>
      <c r="I7319" s="181" t="s">
        <v>9750</v>
      </c>
      <c r="J7319" s="181">
        <v>87960</v>
      </c>
      <c r="K7319" s="181">
        <v>2</v>
      </c>
      <c r="L7319" s="181"/>
      <c r="M7319" s="181"/>
      <c r="N7319" s="596"/>
    </row>
    <row r="7320" spans="1:14" s="158" customFormat="1" ht="18" customHeight="1" x14ac:dyDescent="0.25">
      <c r="A7320" s="181">
        <v>29182</v>
      </c>
      <c r="B7320" s="701">
        <v>39016</v>
      </c>
      <c r="C7320" s="181" t="s">
        <v>9780</v>
      </c>
      <c r="D7320" s="181" t="s">
        <v>10019</v>
      </c>
      <c r="E7320" s="181" t="s">
        <v>9765</v>
      </c>
      <c r="F7320" s="181" t="s">
        <v>304</v>
      </c>
      <c r="G7320" s="181" t="s">
        <v>567</v>
      </c>
      <c r="H7320" s="181" t="s">
        <v>5</v>
      </c>
      <c r="I7320" s="181" t="s">
        <v>9820</v>
      </c>
      <c r="J7320" s="181">
        <v>46050</v>
      </c>
      <c r="K7320" s="181">
        <v>24</v>
      </c>
      <c r="L7320" s="181"/>
      <c r="M7320" s="181"/>
      <c r="N7320" s="596"/>
    </row>
    <row r="7321" spans="1:14" s="158" customFormat="1" ht="18" customHeight="1" x14ac:dyDescent="0.25">
      <c r="A7321" s="181">
        <v>29268</v>
      </c>
      <c r="B7321" s="701">
        <v>39015</v>
      </c>
      <c r="C7321" s="181" t="s">
        <v>10000</v>
      </c>
      <c r="D7321" s="181" t="s">
        <v>10021</v>
      </c>
      <c r="E7321" s="181" t="s">
        <v>9765</v>
      </c>
      <c r="F7321" s="181" t="s">
        <v>577</v>
      </c>
      <c r="G7321" s="181" t="s">
        <v>567</v>
      </c>
      <c r="H7321" s="181" t="s">
        <v>5</v>
      </c>
      <c r="I7321" s="181" t="s">
        <v>9821</v>
      </c>
      <c r="J7321" s="181">
        <v>55800</v>
      </c>
      <c r="K7321" s="181">
        <v>24</v>
      </c>
      <c r="L7321" s="181"/>
      <c r="M7321" s="181"/>
      <c r="N7321" s="596"/>
    </row>
    <row r="7322" spans="1:14" s="158" customFormat="1" ht="18" customHeight="1" x14ac:dyDescent="0.25">
      <c r="A7322" s="181">
        <v>16893</v>
      </c>
      <c r="B7322" s="701">
        <v>39340</v>
      </c>
      <c r="C7322" s="181" t="s">
        <v>17387</v>
      </c>
      <c r="D7322" s="181" t="s">
        <v>5825</v>
      </c>
      <c r="E7322" s="181" t="s">
        <v>9730</v>
      </c>
      <c r="F7322" s="181" t="s">
        <v>304</v>
      </c>
      <c r="G7322" s="181" t="s">
        <v>567</v>
      </c>
      <c r="H7322" s="181" t="s">
        <v>5</v>
      </c>
      <c r="I7322" s="181" t="s">
        <v>17388</v>
      </c>
      <c r="J7322" s="181">
        <v>27330</v>
      </c>
      <c r="K7322" s="181">
        <v>10</v>
      </c>
      <c r="L7322" s="181"/>
      <c r="M7322" s="181"/>
      <c r="N7322" s="596"/>
    </row>
    <row r="7323" spans="1:14" s="158" customFormat="1" ht="18" customHeight="1" x14ac:dyDescent="0.25">
      <c r="A7323" s="181">
        <v>10872</v>
      </c>
      <c r="B7323" s="701" t="s">
        <v>10022</v>
      </c>
      <c r="C7323" s="181" t="s">
        <v>10023</v>
      </c>
      <c r="D7323" s="181" t="s">
        <v>1590</v>
      </c>
      <c r="E7323" s="181" t="s">
        <v>10024</v>
      </c>
      <c r="F7323" s="181" t="s">
        <v>304</v>
      </c>
      <c r="G7323" s="181" t="s">
        <v>1550</v>
      </c>
      <c r="H7323" s="181" t="s">
        <v>7</v>
      </c>
      <c r="I7323" s="181" t="s">
        <v>9643</v>
      </c>
      <c r="J7323" s="181">
        <v>133890</v>
      </c>
      <c r="K7323" s="181">
        <v>18</v>
      </c>
      <c r="L7323" s="181"/>
      <c r="M7323" s="181"/>
      <c r="N7323" s="596"/>
    </row>
    <row r="7324" spans="1:14" s="158" customFormat="1" ht="18" customHeight="1" x14ac:dyDescent="0.25">
      <c r="A7324" s="181">
        <v>26886</v>
      </c>
      <c r="B7324" s="701" t="s">
        <v>10025</v>
      </c>
      <c r="C7324" s="181" t="s">
        <v>10026</v>
      </c>
      <c r="D7324" s="181" t="s">
        <v>1590</v>
      </c>
      <c r="E7324" s="181" t="s">
        <v>9328</v>
      </c>
      <c r="F7324" s="181" t="s">
        <v>304</v>
      </c>
      <c r="G7324" s="181" t="s">
        <v>1550</v>
      </c>
      <c r="H7324" s="181" t="s">
        <v>7</v>
      </c>
      <c r="I7324" s="181" t="s">
        <v>7047</v>
      </c>
      <c r="J7324" s="181">
        <v>118260</v>
      </c>
      <c r="K7324" s="181">
        <v>77</v>
      </c>
      <c r="L7324" s="181"/>
      <c r="M7324" s="181"/>
      <c r="N7324" s="596"/>
    </row>
    <row r="7325" spans="1:14" s="158" customFormat="1" ht="18" customHeight="1" x14ac:dyDescent="0.25">
      <c r="A7325" s="181">
        <v>24197</v>
      </c>
      <c r="B7325" s="701">
        <v>39010</v>
      </c>
      <c r="C7325" s="181" t="s">
        <v>16242</v>
      </c>
      <c r="D7325" s="181" t="s">
        <v>1590</v>
      </c>
      <c r="E7325" s="181" t="s">
        <v>9328</v>
      </c>
      <c r="F7325" s="181" t="s">
        <v>304</v>
      </c>
      <c r="G7325" s="181" t="s">
        <v>567</v>
      </c>
      <c r="H7325" s="181" t="s">
        <v>5</v>
      </c>
      <c r="I7325" s="181" t="s">
        <v>16243</v>
      </c>
      <c r="J7325" s="181">
        <v>65840</v>
      </c>
      <c r="K7325" s="181">
        <v>7</v>
      </c>
      <c r="L7325" s="181"/>
      <c r="M7325" s="181"/>
      <c r="N7325" s="596"/>
    </row>
    <row r="7326" spans="1:14" s="158" customFormat="1" ht="18" customHeight="1" x14ac:dyDescent="0.25">
      <c r="A7326" s="181">
        <v>9780</v>
      </c>
      <c r="B7326" s="701" t="s">
        <v>10027</v>
      </c>
      <c r="C7326" s="181" t="s">
        <v>10028</v>
      </c>
      <c r="D7326" s="181" t="s">
        <v>1590</v>
      </c>
      <c r="E7326" s="181" t="s">
        <v>9398</v>
      </c>
      <c r="F7326" s="181" t="s">
        <v>304</v>
      </c>
      <c r="G7326" s="181" t="s">
        <v>1550</v>
      </c>
      <c r="H7326" s="181" t="s">
        <v>7</v>
      </c>
      <c r="I7326" s="181" t="s">
        <v>9825</v>
      </c>
      <c r="J7326" s="181">
        <v>147690</v>
      </c>
      <c r="K7326" s="181">
        <v>43</v>
      </c>
      <c r="L7326" s="181"/>
      <c r="M7326" s="181"/>
      <c r="N7326" s="596"/>
    </row>
    <row r="7327" spans="1:14" s="158" customFormat="1" ht="18" customHeight="1" x14ac:dyDescent="0.25">
      <c r="A7327" s="181">
        <v>12399</v>
      </c>
      <c r="B7327" s="701" t="s">
        <v>10029</v>
      </c>
      <c r="C7327" s="181" t="s">
        <v>11902</v>
      </c>
      <c r="D7327" s="181" t="s">
        <v>1590</v>
      </c>
      <c r="E7327" s="181" t="s">
        <v>8872</v>
      </c>
      <c r="F7327" s="181" t="s">
        <v>304</v>
      </c>
      <c r="G7327" s="181" t="s">
        <v>3990</v>
      </c>
      <c r="H7327" s="181" t="s">
        <v>14</v>
      </c>
      <c r="I7327" s="181" t="s">
        <v>9650</v>
      </c>
      <c r="J7327" s="181">
        <v>167230</v>
      </c>
      <c r="K7327" s="181">
        <v>4</v>
      </c>
      <c r="L7327" s="181"/>
      <c r="M7327" s="181"/>
      <c r="N7327" s="596"/>
    </row>
    <row r="7328" spans="1:14" s="158" customFormat="1" ht="18" customHeight="1" x14ac:dyDescent="0.25">
      <c r="A7328" s="181">
        <v>25765</v>
      </c>
      <c r="B7328" s="701">
        <v>39267</v>
      </c>
      <c r="C7328" s="181" t="s">
        <v>9764</v>
      </c>
      <c r="D7328" s="181" t="s">
        <v>1590</v>
      </c>
      <c r="E7328" s="181" t="s">
        <v>19098</v>
      </c>
      <c r="F7328" s="181" t="s">
        <v>304</v>
      </c>
      <c r="G7328" s="181" t="s">
        <v>567</v>
      </c>
      <c r="H7328" s="181" t="s">
        <v>5</v>
      </c>
      <c r="I7328" s="181" t="s">
        <v>10033</v>
      </c>
      <c r="J7328" s="181">
        <v>89210</v>
      </c>
      <c r="K7328" s="181">
        <v>4</v>
      </c>
      <c r="L7328" s="181"/>
      <c r="M7328" s="181"/>
      <c r="N7328" s="596"/>
    </row>
    <row r="7329" spans="1:14" s="158" customFormat="1" ht="18" customHeight="1" x14ac:dyDescent="0.25">
      <c r="A7329" s="181">
        <v>25453</v>
      </c>
      <c r="B7329" s="701">
        <v>39268</v>
      </c>
      <c r="C7329" s="181" t="s">
        <v>14466</v>
      </c>
      <c r="D7329" s="181" t="s">
        <v>1611</v>
      </c>
      <c r="E7329" s="181" t="s">
        <v>14467</v>
      </c>
      <c r="F7329" s="181" t="s">
        <v>304</v>
      </c>
      <c r="G7329" s="181" t="s">
        <v>567</v>
      </c>
      <c r="H7329" s="181" t="s">
        <v>5</v>
      </c>
      <c r="I7329" s="181" t="s">
        <v>14468</v>
      </c>
      <c r="J7329" s="181">
        <v>89210</v>
      </c>
      <c r="K7329" s="181">
        <v>1</v>
      </c>
      <c r="L7329" s="181"/>
      <c r="M7329" s="181"/>
      <c r="N7329" s="596"/>
    </row>
    <row r="7330" spans="1:14" s="158" customFormat="1" ht="18" customHeight="1" x14ac:dyDescent="0.25">
      <c r="A7330" s="181">
        <v>30040</v>
      </c>
      <c r="B7330" s="701" t="s">
        <v>10034</v>
      </c>
      <c r="C7330" s="181" t="s">
        <v>10035</v>
      </c>
      <c r="D7330" s="181" t="s">
        <v>1611</v>
      </c>
      <c r="E7330" s="181" t="s">
        <v>10024</v>
      </c>
      <c r="F7330" s="181" t="s">
        <v>304</v>
      </c>
      <c r="G7330" s="181" t="s">
        <v>1550</v>
      </c>
      <c r="H7330" s="181" t="s">
        <v>7</v>
      </c>
      <c r="I7330" s="181" t="s">
        <v>4062</v>
      </c>
      <c r="J7330" s="181">
        <v>122180</v>
      </c>
      <c r="K7330" s="181">
        <v>7</v>
      </c>
      <c r="L7330" s="181"/>
      <c r="M7330" s="181"/>
      <c r="N7330" s="596"/>
    </row>
    <row r="7331" spans="1:14" s="158" customFormat="1" ht="18" customHeight="1" x14ac:dyDescent="0.25">
      <c r="A7331" s="181">
        <v>26885</v>
      </c>
      <c r="B7331" s="701" t="s">
        <v>10036</v>
      </c>
      <c r="C7331" s="181" t="s">
        <v>10037</v>
      </c>
      <c r="D7331" s="181" t="s">
        <v>1611</v>
      </c>
      <c r="E7331" s="181" t="s">
        <v>9396</v>
      </c>
      <c r="F7331" s="181" t="s">
        <v>304</v>
      </c>
      <c r="G7331" s="181" t="s">
        <v>1550</v>
      </c>
      <c r="H7331" s="181" t="s">
        <v>7</v>
      </c>
      <c r="I7331" s="181" t="s">
        <v>3383</v>
      </c>
      <c r="J7331" s="181">
        <v>78260</v>
      </c>
      <c r="K7331" s="181">
        <v>11</v>
      </c>
      <c r="L7331" s="181"/>
      <c r="M7331" s="181"/>
      <c r="N7331" s="596"/>
    </row>
    <row r="7332" spans="1:14" s="158" customFormat="1" ht="18" customHeight="1" x14ac:dyDescent="0.25">
      <c r="A7332" s="181">
        <v>27766</v>
      </c>
      <c r="B7332" s="701">
        <v>39009</v>
      </c>
      <c r="C7332" s="181" t="s">
        <v>16244</v>
      </c>
      <c r="D7332" s="181" t="s">
        <v>1611</v>
      </c>
      <c r="E7332" s="181" t="s">
        <v>9396</v>
      </c>
      <c r="F7332" s="181" t="s">
        <v>304</v>
      </c>
      <c r="G7332" s="181" t="s">
        <v>567</v>
      </c>
      <c r="H7332" s="181" t="s">
        <v>5</v>
      </c>
      <c r="I7332" s="181" t="s">
        <v>1669</v>
      </c>
      <c r="J7332" s="181">
        <v>91370</v>
      </c>
      <c r="K7332" s="181">
        <v>28</v>
      </c>
      <c r="L7332" s="181"/>
      <c r="M7332" s="181"/>
      <c r="N7332" s="596"/>
    </row>
    <row r="7333" spans="1:14" s="158" customFormat="1" ht="18" customHeight="1" x14ac:dyDescent="0.25">
      <c r="A7333" s="181">
        <v>9781</v>
      </c>
      <c r="B7333" s="701" t="s">
        <v>10038</v>
      </c>
      <c r="C7333" s="181" t="s">
        <v>9828</v>
      </c>
      <c r="D7333" s="181" t="s">
        <v>1611</v>
      </c>
      <c r="E7333" s="181" t="s">
        <v>9398</v>
      </c>
      <c r="F7333" s="181" t="s">
        <v>304</v>
      </c>
      <c r="G7333" s="181" t="s">
        <v>1550</v>
      </c>
      <c r="H7333" s="181" t="s">
        <v>7</v>
      </c>
      <c r="I7333" s="181" t="s">
        <v>10039</v>
      </c>
      <c r="J7333" s="181">
        <v>117970</v>
      </c>
      <c r="K7333" s="181">
        <v>24</v>
      </c>
      <c r="L7333" s="181"/>
      <c r="M7333" s="181"/>
      <c r="N7333" s="596"/>
    </row>
    <row r="7334" spans="1:14" s="158" customFormat="1" ht="18" customHeight="1" x14ac:dyDescent="0.25">
      <c r="A7334" s="181">
        <v>5053</v>
      </c>
      <c r="B7334" s="701" t="s">
        <v>12802</v>
      </c>
      <c r="C7334" s="181" t="s">
        <v>12797</v>
      </c>
      <c r="D7334" s="181" t="s">
        <v>1618</v>
      </c>
      <c r="E7334" s="181" t="s">
        <v>9870</v>
      </c>
      <c r="F7334" s="181" t="s">
        <v>304</v>
      </c>
      <c r="G7334" s="181" t="s">
        <v>3990</v>
      </c>
      <c r="H7334" s="181" t="s">
        <v>14</v>
      </c>
      <c r="I7334" s="181" t="s">
        <v>16253</v>
      </c>
      <c r="J7334" s="181">
        <v>36150</v>
      </c>
      <c r="K7334" s="181">
        <v>11</v>
      </c>
      <c r="L7334" s="181"/>
      <c r="M7334" s="181"/>
      <c r="N7334" s="596"/>
    </row>
    <row r="7335" spans="1:14" s="158" customFormat="1" ht="18" customHeight="1" x14ac:dyDescent="0.25">
      <c r="A7335" s="181">
        <v>12080</v>
      </c>
      <c r="B7335" s="701">
        <v>39346</v>
      </c>
      <c r="C7335" s="181" t="s">
        <v>10798</v>
      </c>
      <c r="D7335" s="181" t="s">
        <v>1618</v>
      </c>
      <c r="E7335" s="181" t="s">
        <v>9411</v>
      </c>
      <c r="F7335" s="181" t="s">
        <v>304</v>
      </c>
      <c r="G7335" s="181" t="s">
        <v>567</v>
      </c>
      <c r="H7335" s="181" t="s">
        <v>5</v>
      </c>
      <c r="I7335" s="181" t="s">
        <v>9476</v>
      </c>
      <c r="J7335" s="181">
        <v>89360</v>
      </c>
      <c r="K7335" s="181">
        <v>157</v>
      </c>
      <c r="L7335" s="181"/>
      <c r="M7335" s="181"/>
      <c r="N7335" s="596"/>
    </row>
    <row r="7336" spans="1:14" s="158" customFormat="1" ht="18" customHeight="1" x14ac:dyDescent="0.25">
      <c r="A7336" s="181">
        <v>26889</v>
      </c>
      <c r="B7336" s="701" t="s">
        <v>10041</v>
      </c>
      <c r="C7336" s="181" t="s">
        <v>10042</v>
      </c>
      <c r="D7336" s="181" t="s">
        <v>1618</v>
      </c>
      <c r="E7336" s="181" t="s">
        <v>9411</v>
      </c>
      <c r="F7336" s="181" t="s">
        <v>304</v>
      </c>
      <c r="G7336" s="181" t="s">
        <v>1550</v>
      </c>
      <c r="H7336" s="181" t="s">
        <v>7</v>
      </c>
      <c r="I7336" s="181" t="s">
        <v>9910</v>
      </c>
      <c r="J7336" s="181">
        <v>76010</v>
      </c>
      <c r="K7336" s="181">
        <v>35</v>
      </c>
      <c r="L7336" s="181"/>
      <c r="M7336" s="181"/>
      <c r="N7336" s="596"/>
    </row>
    <row r="7337" spans="1:14" s="158" customFormat="1" ht="18" customHeight="1" x14ac:dyDescent="0.25">
      <c r="A7337" s="181">
        <v>10873</v>
      </c>
      <c r="B7337" s="701" t="s">
        <v>16245</v>
      </c>
      <c r="C7337" s="181" t="s">
        <v>16246</v>
      </c>
      <c r="D7337" s="181" t="s">
        <v>1618</v>
      </c>
      <c r="E7337" s="181" t="s">
        <v>10024</v>
      </c>
      <c r="F7337" s="181" t="s">
        <v>304</v>
      </c>
      <c r="G7337" s="181" t="s">
        <v>1550</v>
      </c>
      <c r="H7337" s="181" t="s">
        <v>7</v>
      </c>
      <c r="I7337" s="181" t="s">
        <v>4084</v>
      </c>
      <c r="J7337" s="181">
        <v>97310</v>
      </c>
      <c r="K7337" s="181">
        <v>19</v>
      </c>
      <c r="L7337" s="181"/>
      <c r="M7337" s="181"/>
      <c r="N7337" s="596"/>
    </row>
    <row r="7338" spans="1:14" s="158" customFormat="1" ht="18" customHeight="1" x14ac:dyDescent="0.25">
      <c r="A7338" s="181">
        <v>25167</v>
      </c>
      <c r="B7338" s="701" t="s">
        <v>10044</v>
      </c>
      <c r="C7338" s="181" t="s">
        <v>9802</v>
      </c>
      <c r="D7338" s="181" t="s">
        <v>1618</v>
      </c>
      <c r="E7338" s="181" t="s">
        <v>9398</v>
      </c>
      <c r="F7338" s="181" t="s">
        <v>304</v>
      </c>
      <c r="G7338" s="181" t="s">
        <v>3990</v>
      </c>
      <c r="H7338" s="181" t="s">
        <v>14</v>
      </c>
      <c r="I7338" s="181" t="s">
        <v>10045</v>
      </c>
      <c r="J7338" s="181">
        <v>100330</v>
      </c>
      <c r="K7338" s="181">
        <v>15</v>
      </c>
      <c r="L7338" s="181"/>
      <c r="M7338" s="181"/>
      <c r="N7338" s="596"/>
    </row>
    <row r="7339" spans="1:14" s="158" customFormat="1" ht="18" customHeight="1" x14ac:dyDescent="0.25">
      <c r="A7339" s="181">
        <v>26887</v>
      </c>
      <c r="B7339" s="701" t="s">
        <v>10048</v>
      </c>
      <c r="C7339" s="181" t="s">
        <v>10049</v>
      </c>
      <c r="D7339" s="181" t="s">
        <v>1618</v>
      </c>
      <c r="E7339" s="181" t="s">
        <v>10047</v>
      </c>
      <c r="F7339" s="181" t="s">
        <v>304</v>
      </c>
      <c r="G7339" s="181" t="s">
        <v>1550</v>
      </c>
      <c r="H7339" s="181" t="s">
        <v>7</v>
      </c>
      <c r="I7339" s="181" t="s">
        <v>8102</v>
      </c>
      <c r="J7339" s="181">
        <v>69060</v>
      </c>
      <c r="K7339" s="181">
        <v>52</v>
      </c>
      <c r="L7339" s="181"/>
      <c r="M7339" s="181"/>
      <c r="N7339" s="596"/>
    </row>
    <row r="7340" spans="1:14" s="158" customFormat="1" ht="18" customHeight="1" x14ac:dyDescent="0.25">
      <c r="A7340" s="181">
        <v>23874</v>
      </c>
      <c r="B7340" s="701">
        <v>39008</v>
      </c>
      <c r="C7340" s="181" t="s">
        <v>9780</v>
      </c>
      <c r="D7340" s="181" t="s">
        <v>1618</v>
      </c>
      <c r="E7340" s="181" t="s">
        <v>10047</v>
      </c>
      <c r="F7340" s="181" t="s">
        <v>304</v>
      </c>
      <c r="G7340" s="181" t="s">
        <v>567</v>
      </c>
      <c r="H7340" s="181" t="s">
        <v>5</v>
      </c>
      <c r="I7340" s="181" t="s">
        <v>8102</v>
      </c>
      <c r="J7340" s="181">
        <v>69690</v>
      </c>
      <c r="K7340" s="181">
        <v>70</v>
      </c>
      <c r="L7340" s="181"/>
      <c r="M7340" s="181"/>
      <c r="N7340" s="596"/>
    </row>
    <row r="7341" spans="1:14" s="158" customFormat="1" ht="18" customHeight="1" x14ac:dyDescent="0.25">
      <c r="A7341" s="181">
        <v>12400</v>
      </c>
      <c r="B7341" s="701" t="s">
        <v>16247</v>
      </c>
      <c r="C7341" s="181" t="s">
        <v>9867</v>
      </c>
      <c r="D7341" s="181" t="s">
        <v>1618</v>
      </c>
      <c r="E7341" s="181" t="s">
        <v>8872</v>
      </c>
      <c r="F7341" s="181" t="s">
        <v>304</v>
      </c>
      <c r="G7341" s="181" t="s">
        <v>4024</v>
      </c>
      <c r="H7341" s="181" t="s">
        <v>14</v>
      </c>
      <c r="I7341" s="181" t="s">
        <v>9821</v>
      </c>
      <c r="J7341" s="181">
        <v>125090</v>
      </c>
      <c r="K7341" s="181">
        <v>7</v>
      </c>
      <c r="L7341" s="181"/>
      <c r="M7341" s="181"/>
      <c r="N7341" s="596"/>
    </row>
    <row r="7342" spans="1:14" s="158" customFormat="1" ht="18" customHeight="1" x14ac:dyDescent="0.25">
      <c r="A7342" s="181">
        <v>13693</v>
      </c>
      <c r="B7342" s="701" t="s">
        <v>10050</v>
      </c>
      <c r="C7342" s="181" t="s">
        <v>10051</v>
      </c>
      <c r="D7342" s="181" t="s">
        <v>1618</v>
      </c>
      <c r="E7342" s="181" t="s">
        <v>9090</v>
      </c>
      <c r="F7342" s="181" t="s">
        <v>304</v>
      </c>
      <c r="G7342" s="181" t="s">
        <v>1550</v>
      </c>
      <c r="H7342" s="181" t="s">
        <v>7</v>
      </c>
      <c r="I7342" s="181" t="s">
        <v>10032</v>
      </c>
      <c r="J7342" s="181">
        <v>72040</v>
      </c>
      <c r="K7342" s="181">
        <v>18</v>
      </c>
      <c r="L7342" s="181"/>
      <c r="M7342" s="181"/>
      <c r="N7342" s="596"/>
    </row>
    <row r="7343" spans="1:14" s="158" customFormat="1" ht="18" customHeight="1" x14ac:dyDescent="0.25">
      <c r="A7343" s="181">
        <v>19147</v>
      </c>
      <c r="B7343" s="701" t="s">
        <v>19099</v>
      </c>
      <c r="C7343" s="181" t="s">
        <v>12803</v>
      </c>
      <c r="D7343" s="181" t="s">
        <v>1618</v>
      </c>
      <c r="E7343" s="181" t="s">
        <v>9381</v>
      </c>
      <c r="F7343" s="181" t="s">
        <v>304</v>
      </c>
      <c r="G7343" s="181" t="s">
        <v>3777</v>
      </c>
      <c r="H7343" s="181" t="s">
        <v>14</v>
      </c>
      <c r="I7343" s="181" t="s">
        <v>9923</v>
      </c>
      <c r="J7343" s="181">
        <v>102260</v>
      </c>
      <c r="K7343" s="181">
        <v>2</v>
      </c>
      <c r="L7343" s="181"/>
      <c r="M7343" s="181"/>
      <c r="N7343" s="596"/>
    </row>
    <row r="7344" spans="1:14" s="158" customFormat="1" ht="18" customHeight="1" x14ac:dyDescent="0.25">
      <c r="A7344" s="181">
        <v>20247</v>
      </c>
      <c r="B7344" s="701">
        <v>39380</v>
      </c>
      <c r="C7344" s="181" t="s">
        <v>9806</v>
      </c>
      <c r="D7344" s="181" t="s">
        <v>5870</v>
      </c>
      <c r="E7344" s="181" t="s">
        <v>9280</v>
      </c>
      <c r="F7344" s="181" t="s">
        <v>304</v>
      </c>
      <c r="G7344" s="181" t="s">
        <v>567</v>
      </c>
      <c r="H7344" s="181" t="s">
        <v>5</v>
      </c>
      <c r="I7344" s="181" t="s">
        <v>7047</v>
      </c>
      <c r="J7344" s="181">
        <v>14920</v>
      </c>
      <c r="K7344" s="181">
        <v>141</v>
      </c>
      <c r="L7344" s="181"/>
      <c r="M7344" s="181"/>
      <c r="N7344" s="596"/>
    </row>
    <row r="7345" spans="1:14" s="158" customFormat="1" ht="18" customHeight="1" x14ac:dyDescent="0.25">
      <c r="A7345" s="181">
        <v>23575</v>
      </c>
      <c r="B7345" s="701" t="s">
        <v>10053</v>
      </c>
      <c r="C7345" s="181" t="s">
        <v>10054</v>
      </c>
      <c r="D7345" s="181" t="s">
        <v>10055</v>
      </c>
      <c r="E7345" s="181" t="s">
        <v>9280</v>
      </c>
      <c r="F7345" s="181" t="s">
        <v>304</v>
      </c>
      <c r="G7345" s="181" t="s">
        <v>1427</v>
      </c>
      <c r="H7345" s="181" t="s">
        <v>7</v>
      </c>
      <c r="I7345" s="181" t="s">
        <v>9825</v>
      </c>
      <c r="J7345" s="181">
        <v>31620</v>
      </c>
      <c r="K7345" s="181">
        <v>54</v>
      </c>
      <c r="L7345" s="181"/>
      <c r="M7345" s="181"/>
      <c r="N7345" s="596"/>
    </row>
    <row r="7346" spans="1:14" s="158" customFormat="1" ht="18" customHeight="1" x14ac:dyDescent="0.25">
      <c r="A7346" s="181">
        <v>26536</v>
      </c>
      <c r="B7346" s="701" t="s">
        <v>10056</v>
      </c>
      <c r="C7346" s="181" t="s">
        <v>14007</v>
      </c>
      <c r="D7346" s="181" t="s">
        <v>10055</v>
      </c>
      <c r="E7346" s="181" t="s">
        <v>9292</v>
      </c>
      <c r="F7346" s="181" t="s">
        <v>304</v>
      </c>
      <c r="G7346" s="181" t="s">
        <v>1427</v>
      </c>
      <c r="H7346" s="181" t="s">
        <v>7</v>
      </c>
      <c r="I7346" s="181" t="s">
        <v>10084</v>
      </c>
      <c r="J7346" s="181">
        <v>33440</v>
      </c>
      <c r="K7346" s="181">
        <v>30</v>
      </c>
      <c r="L7346" s="181"/>
      <c r="M7346" s="181"/>
      <c r="N7346" s="596"/>
    </row>
    <row r="7347" spans="1:14" s="158" customFormat="1" ht="18" customHeight="1" x14ac:dyDescent="0.25">
      <c r="A7347" s="181">
        <v>23574</v>
      </c>
      <c r="B7347" s="701" t="s">
        <v>10058</v>
      </c>
      <c r="C7347" s="181" t="s">
        <v>10059</v>
      </c>
      <c r="D7347" s="181" t="s">
        <v>10060</v>
      </c>
      <c r="E7347" s="181" t="s">
        <v>9280</v>
      </c>
      <c r="F7347" s="181" t="s">
        <v>304</v>
      </c>
      <c r="G7347" s="181" t="s">
        <v>1427</v>
      </c>
      <c r="H7347" s="181" t="s">
        <v>7</v>
      </c>
      <c r="I7347" s="181" t="s">
        <v>10033</v>
      </c>
      <c r="J7347" s="181">
        <v>29260</v>
      </c>
      <c r="K7347" s="181">
        <v>77</v>
      </c>
      <c r="L7347" s="181"/>
      <c r="M7347" s="181"/>
      <c r="N7347" s="596"/>
    </row>
    <row r="7348" spans="1:14" s="158" customFormat="1" ht="18" customHeight="1" x14ac:dyDescent="0.25">
      <c r="A7348" s="181">
        <v>26537</v>
      </c>
      <c r="B7348" s="701" t="s">
        <v>16248</v>
      </c>
      <c r="C7348" s="181" t="s">
        <v>14466</v>
      </c>
      <c r="D7348" s="181" t="s">
        <v>10060</v>
      </c>
      <c r="E7348" s="181" t="s">
        <v>9292</v>
      </c>
      <c r="F7348" s="181" t="s">
        <v>304</v>
      </c>
      <c r="G7348" s="181" t="s">
        <v>1427</v>
      </c>
      <c r="H7348" s="181" t="s">
        <v>7</v>
      </c>
      <c r="I7348" s="181" t="s">
        <v>14468</v>
      </c>
      <c r="J7348" s="181">
        <v>33770</v>
      </c>
      <c r="K7348" s="181">
        <v>51</v>
      </c>
      <c r="L7348" s="181"/>
      <c r="M7348" s="181"/>
      <c r="N7348" s="596"/>
    </row>
    <row r="7349" spans="1:14" s="158" customFormat="1" ht="18" customHeight="1" x14ac:dyDescent="0.25">
      <c r="A7349" s="181">
        <v>16910</v>
      </c>
      <c r="B7349" s="701" t="s">
        <v>10061</v>
      </c>
      <c r="C7349" s="181" t="s">
        <v>9808</v>
      </c>
      <c r="D7349" s="181" t="s">
        <v>1646</v>
      </c>
      <c r="E7349" s="181" t="s">
        <v>9023</v>
      </c>
      <c r="F7349" s="181" t="s">
        <v>304</v>
      </c>
      <c r="G7349" s="181" t="s">
        <v>5256</v>
      </c>
      <c r="H7349" s="181" t="s">
        <v>14</v>
      </c>
      <c r="I7349" s="181" t="s">
        <v>10062</v>
      </c>
      <c r="J7349" s="181">
        <v>7090</v>
      </c>
      <c r="K7349" s="181">
        <v>9</v>
      </c>
      <c r="L7349" s="181"/>
      <c r="M7349" s="181"/>
      <c r="N7349" s="596"/>
    </row>
    <row r="7350" spans="1:14" s="158" customFormat="1" ht="18" customHeight="1" x14ac:dyDescent="0.25">
      <c r="A7350" s="181">
        <v>2602</v>
      </c>
      <c r="B7350" s="701" t="s">
        <v>14469</v>
      </c>
      <c r="C7350" s="181" t="s">
        <v>14470</v>
      </c>
      <c r="D7350" s="181" t="s">
        <v>10063</v>
      </c>
      <c r="E7350" s="181" t="s">
        <v>9411</v>
      </c>
      <c r="F7350" s="181" t="s">
        <v>304</v>
      </c>
      <c r="G7350" s="181" t="s">
        <v>711</v>
      </c>
      <c r="H7350" s="181" t="s">
        <v>10</v>
      </c>
      <c r="I7350" s="181" t="s">
        <v>710</v>
      </c>
      <c r="J7350" s="181">
        <v>30940</v>
      </c>
      <c r="K7350" s="181">
        <v>36</v>
      </c>
      <c r="L7350" s="181"/>
      <c r="M7350" s="181"/>
      <c r="N7350" s="596"/>
    </row>
    <row r="7351" spans="1:14" s="158" customFormat="1" ht="18" customHeight="1" x14ac:dyDescent="0.25">
      <c r="A7351" s="181">
        <v>1322</v>
      </c>
      <c r="B7351" s="701" t="s">
        <v>10064</v>
      </c>
      <c r="C7351" s="181" t="s">
        <v>16244</v>
      </c>
      <c r="D7351" s="181" t="s">
        <v>9214</v>
      </c>
      <c r="E7351" s="181" t="s">
        <v>8872</v>
      </c>
      <c r="F7351" s="181" t="s">
        <v>304</v>
      </c>
      <c r="G7351" s="181" t="s">
        <v>138</v>
      </c>
      <c r="H7351" s="181" t="s">
        <v>7</v>
      </c>
      <c r="I7351" s="181" t="s">
        <v>10093</v>
      </c>
      <c r="J7351" s="181">
        <v>10080</v>
      </c>
      <c r="K7351" s="181">
        <v>23</v>
      </c>
      <c r="L7351" s="181"/>
      <c r="M7351" s="181"/>
      <c r="N7351" s="596"/>
    </row>
    <row r="7352" spans="1:14" s="158" customFormat="1" ht="18" customHeight="1" x14ac:dyDescent="0.25">
      <c r="A7352" s="181">
        <v>11778</v>
      </c>
      <c r="B7352" s="701" t="s">
        <v>9215</v>
      </c>
      <c r="C7352" s="181" t="s">
        <v>9828</v>
      </c>
      <c r="D7352" s="181" t="s">
        <v>9214</v>
      </c>
      <c r="E7352" s="181" t="s">
        <v>11246</v>
      </c>
      <c r="F7352" s="181" t="s">
        <v>304</v>
      </c>
      <c r="G7352" s="181" t="s">
        <v>138</v>
      </c>
      <c r="H7352" s="181" t="s">
        <v>7</v>
      </c>
      <c r="I7352" s="181" t="s">
        <v>9216</v>
      </c>
      <c r="J7352" s="181">
        <v>9040</v>
      </c>
      <c r="K7352" s="181">
        <v>88</v>
      </c>
      <c r="L7352" s="181"/>
      <c r="M7352" s="181"/>
      <c r="N7352" s="596"/>
    </row>
    <row r="7353" spans="1:14" s="158" customFormat="1" ht="18" customHeight="1" x14ac:dyDescent="0.25">
      <c r="A7353" s="181">
        <v>19726</v>
      </c>
      <c r="B7353" s="701" t="s">
        <v>11184</v>
      </c>
      <c r="C7353" s="181" t="s">
        <v>12315</v>
      </c>
      <c r="D7353" s="181" t="s">
        <v>5890</v>
      </c>
      <c r="E7353" s="181" t="s">
        <v>9280</v>
      </c>
      <c r="F7353" s="181" t="s">
        <v>304</v>
      </c>
      <c r="G7353" s="181" t="s">
        <v>564</v>
      </c>
      <c r="H7353" s="181" t="s">
        <v>5</v>
      </c>
      <c r="I7353" s="181" t="s">
        <v>8916</v>
      </c>
      <c r="J7353" s="181">
        <v>26560</v>
      </c>
      <c r="K7353" s="181">
        <v>41</v>
      </c>
      <c r="L7353" s="181"/>
      <c r="M7353" s="181"/>
      <c r="N7353" s="596"/>
    </row>
    <row r="7354" spans="1:14" s="158" customFormat="1" ht="18" customHeight="1" x14ac:dyDescent="0.25">
      <c r="A7354" s="181">
        <v>26126</v>
      </c>
      <c r="B7354" s="701" t="s">
        <v>16249</v>
      </c>
      <c r="C7354" s="181" t="s">
        <v>16250</v>
      </c>
      <c r="D7354" s="181" t="s">
        <v>16251</v>
      </c>
      <c r="E7354" s="181" t="s">
        <v>9411</v>
      </c>
      <c r="F7354" s="181" t="s">
        <v>304</v>
      </c>
      <c r="G7354" s="181" t="s">
        <v>309</v>
      </c>
      <c r="H7354" s="181" t="s">
        <v>5</v>
      </c>
      <c r="I7354" s="181" t="s">
        <v>5634</v>
      </c>
      <c r="J7354" s="181">
        <v>17810</v>
      </c>
      <c r="K7354" s="181">
        <v>6</v>
      </c>
      <c r="L7354" s="181"/>
      <c r="M7354" s="181"/>
      <c r="N7354" s="596"/>
    </row>
    <row r="7355" spans="1:14" s="158" customFormat="1" ht="18" customHeight="1" x14ac:dyDescent="0.25">
      <c r="A7355" s="181">
        <v>26379</v>
      </c>
      <c r="B7355" s="701" t="s">
        <v>10068</v>
      </c>
      <c r="C7355" s="181" t="s">
        <v>10069</v>
      </c>
      <c r="D7355" s="181" t="s">
        <v>1657</v>
      </c>
      <c r="E7355" s="181" t="s">
        <v>9288</v>
      </c>
      <c r="F7355" s="181" t="s">
        <v>304</v>
      </c>
      <c r="G7355" s="181" t="s">
        <v>1509</v>
      </c>
      <c r="H7355" s="181" t="s">
        <v>7</v>
      </c>
      <c r="I7355" s="181" t="s">
        <v>9930</v>
      </c>
      <c r="J7355" s="181">
        <v>27350</v>
      </c>
      <c r="K7355" s="181">
        <v>71</v>
      </c>
      <c r="L7355" s="181"/>
      <c r="M7355" s="181"/>
      <c r="N7355" s="596"/>
    </row>
    <row r="7356" spans="1:14" s="158" customFormat="1" ht="18" customHeight="1" x14ac:dyDescent="0.25">
      <c r="A7356" s="181">
        <v>27035</v>
      </c>
      <c r="B7356" s="701" t="s">
        <v>19100</v>
      </c>
      <c r="C7356" s="181" t="s">
        <v>19101</v>
      </c>
      <c r="D7356" s="181" t="s">
        <v>1657</v>
      </c>
      <c r="E7356" s="181" t="s">
        <v>19102</v>
      </c>
      <c r="F7356" s="181" t="s">
        <v>304</v>
      </c>
      <c r="G7356" s="181" t="s">
        <v>1509</v>
      </c>
      <c r="H7356" s="181" t="s">
        <v>7</v>
      </c>
      <c r="I7356" s="181" t="s">
        <v>10045</v>
      </c>
      <c r="J7356" s="181">
        <v>35070</v>
      </c>
      <c r="K7356" s="181">
        <v>55</v>
      </c>
      <c r="L7356" s="181"/>
      <c r="M7356" s="181"/>
      <c r="N7356" s="596"/>
    </row>
    <row r="7357" spans="1:14" s="158" customFormat="1" ht="18" customHeight="1" x14ac:dyDescent="0.25">
      <c r="A7357" s="181">
        <v>20616</v>
      </c>
      <c r="B7357" s="701" t="s">
        <v>14041</v>
      </c>
      <c r="C7357" s="181" t="s">
        <v>16252</v>
      </c>
      <c r="D7357" s="181" t="s">
        <v>1657</v>
      </c>
      <c r="E7357" s="181" t="s">
        <v>9309</v>
      </c>
      <c r="F7357" s="181" t="s">
        <v>304</v>
      </c>
      <c r="G7357" s="181" t="s">
        <v>1508</v>
      </c>
      <c r="H7357" s="181" t="s">
        <v>7</v>
      </c>
      <c r="I7357" s="181" t="s">
        <v>8102</v>
      </c>
      <c r="J7357" s="181">
        <v>23400</v>
      </c>
      <c r="K7357" s="181">
        <v>6</v>
      </c>
      <c r="L7357" s="181"/>
      <c r="M7357" s="181"/>
      <c r="N7357" s="596"/>
    </row>
    <row r="7358" spans="1:14" s="158" customFormat="1" ht="18" customHeight="1" x14ac:dyDescent="0.25">
      <c r="A7358" s="181">
        <v>26377</v>
      </c>
      <c r="B7358" s="701" t="s">
        <v>10070</v>
      </c>
      <c r="C7358" s="181" t="s">
        <v>10071</v>
      </c>
      <c r="D7358" s="181" t="s">
        <v>1664</v>
      </c>
      <c r="E7358" s="181" t="s">
        <v>9288</v>
      </c>
      <c r="F7358" s="181" t="s">
        <v>304</v>
      </c>
      <c r="G7358" s="181" t="s">
        <v>1509</v>
      </c>
      <c r="H7358" s="181" t="s">
        <v>7</v>
      </c>
      <c r="I7358" s="181" t="s">
        <v>8102</v>
      </c>
      <c r="J7358" s="181">
        <v>27350</v>
      </c>
      <c r="K7358" s="181">
        <v>51</v>
      </c>
      <c r="L7358" s="181"/>
      <c r="M7358" s="181"/>
      <c r="N7358" s="596"/>
    </row>
    <row r="7359" spans="1:14" s="158" customFormat="1" ht="18" customHeight="1" x14ac:dyDescent="0.25">
      <c r="A7359" s="181">
        <v>27036</v>
      </c>
      <c r="B7359" s="701" t="s">
        <v>19103</v>
      </c>
      <c r="C7359" s="181" t="s">
        <v>19104</v>
      </c>
      <c r="D7359" s="181" t="s">
        <v>1664</v>
      </c>
      <c r="E7359" s="181" t="s">
        <v>19102</v>
      </c>
      <c r="F7359" s="181" t="s">
        <v>304</v>
      </c>
      <c r="G7359" s="181" t="s">
        <v>1509</v>
      </c>
      <c r="H7359" s="181" t="s">
        <v>7</v>
      </c>
      <c r="I7359" s="181" t="s">
        <v>10032</v>
      </c>
      <c r="J7359" s="181">
        <v>35070</v>
      </c>
      <c r="K7359" s="181">
        <v>67</v>
      </c>
      <c r="L7359" s="181"/>
      <c r="M7359" s="181"/>
      <c r="N7359" s="596"/>
    </row>
    <row r="7360" spans="1:14" s="158" customFormat="1" ht="18" customHeight="1" x14ac:dyDescent="0.25">
      <c r="A7360" s="181">
        <v>20615</v>
      </c>
      <c r="B7360" s="701" t="s">
        <v>14042</v>
      </c>
      <c r="C7360" s="181" t="s">
        <v>12803</v>
      </c>
      <c r="D7360" s="181" t="s">
        <v>1664</v>
      </c>
      <c r="E7360" s="181" t="s">
        <v>9309</v>
      </c>
      <c r="F7360" s="181" t="s">
        <v>304</v>
      </c>
      <c r="G7360" s="181" t="s">
        <v>1508</v>
      </c>
      <c r="H7360" s="181" t="s">
        <v>7</v>
      </c>
      <c r="I7360" s="181" t="s">
        <v>9670</v>
      </c>
      <c r="J7360" s="181">
        <v>23400</v>
      </c>
      <c r="K7360" s="181">
        <v>16</v>
      </c>
      <c r="L7360" s="181"/>
      <c r="M7360" s="181"/>
      <c r="N7360" s="596"/>
    </row>
    <row r="7361" spans="1:14" s="158" customFormat="1" ht="18" customHeight="1" x14ac:dyDescent="0.25">
      <c r="A7361" s="181">
        <v>11165</v>
      </c>
      <c r="B7361" s="701" t="s">
        <v>16254</v>
      </c>
      <c r="C7361" s="181" t="s">
        <v>9806</v>
      </c>
      <c r="D7361" s="181" t="s">
        <v>1664</v>
      </c>
      <c r="E7361" s="181" t="s">
        <v>9495</v>
      </c>
      <c r="F7361" s="181" t="s">
        <v>304</v>
      </c>
      <c r="G7361" s="181" t="s">
        <v>1508</v>
      </c>
      <c r="H7361" s="181" t="s">
        <v>7</v>
      </c>
      <c r="I7361" s="181" t="s">
        <v>16253</v>
      </c>
      <c r="J7361" s="181">
        <v>27250</v>
      </c>
      <c r="K7361" s="181">
        <v>40</v>
      </c>
      <c r="L7361" s="181"/>
      <c r="M7361" s="181"/>
      <c r="N7361" s="596"/>
    </row>
    <row r="7362" spans="1:14" s="158" customFormat="1" ht="18" customHeight="1" x14ac:dyDescent="0.25">
      <c r="A7362" s="181">
        <v>5107</v>
      </c>
      <c r="B7362" s="701" t="s">
        <v>10072</v>
      </c>
      <c r="C7362" s="181" t="s">
        <v>10054</v>
      </c>
      <c r="D7362" s="181" t="s">
        <v>1668</v>
      </c>
      <c r="E7362" s="181" t="s">
        <v>9280</v>
      </c>
      <c r="F7362" s="181" t="s">
        <v>304</v>
      </c>
      <c r="G7362" s="181" t="s">
        <v>1874</v>
      </c>
      <c r="H7362" s="181" t="s">
        <v>5</v>
      </c>
      <c r="I7362" s="181" t="s">
        <v>12793</v>
      </c>
      <c r="J7362" s="181">
        <v>7890</v>
      </c>
      <c r="K7362" s="181">
        <v>278</v>
      </c>
      <c r="L7362" s="181"/>
      <c r="M7362" s="181"/>
      <c r="N7362" s="596"/>
    </row>
    <row r="7363" spans="1:14" s="158" customFormat="1" ht="18" customHeight="1" x14ac:dyDescent="0.25">
      <c r="A7363" s="181">
        <v>29445</v>
      </c>
      <c r="B7363" s="701" t="s">
        <v>19105</v>
      </c>
      <c r="C7363" s="181" t="s">
        <v>19106</v>
      </c>
      <c r="D7363" s="181" t="s">
        <v>1668</v>
      </c>
      <c r="E7363" s="181" t="s">
        <v>9378</v>
      </c>
      <c r="F7363" s="181" t="s">
        <v>304</v>
      </c>
      <c r="G7363" s="181" t="s">
        <v>1509</v>
      </c>
      <c r="H7363" s="181" t="s">
        <v>7</v>
      </c>
      <c r="I7363" s="181" t="s">
        <v>19107</v>
      </c>
      <c r="J7363" s="181">
        <v>34780</v>
      </c>
      <c r="K7363" s="181">
        <v>56</v>
      </c>
      <c r="L7363" s="181"/>
      <c r="M7363" s="181"/>
      <c r="N7363" s="596"/>
    </row>
    <row r="7364" spans="1:14" s="158" customFormat="1" ht="18" customHeight="1" x14ac:dyDescent="0.25">
      <c r="A7364" s="181">
        <v>27037</v>
      </c>
      <c r="B7364" s="701" t="s">
        <v>19108</v>
      </c>
      <c r="C7364" s="181" t="s">
        <v>19109</v>
      </c>
      <c r="D7364" s="181" t="s">
        <v>1668</v>
      </c>
      <c r="E7364" s="181" t="s">
        <v>8872</v>
      </c>
      <c r="F7364" s="181" t="s">
        <v>304</v>
      </c>
      <c r="G7364" s="181" t="s">
        <v>1509</v>
      </c>
      <c r="H7364" s="181" t="s">
        <v>7</v>
      </c>
      <c r="I7364" s="181" t="s">
        <v>19110</v>
      </c>
      <c r="J7364" s="181">
        <v>34100</v>
      </c>
      <c r="K7364" s="181">
        <v>80</v>
      </c>
      <c r="L7364" s="181"/>
      <c r="M7364" s="181"/>
      <c r="N7364" s="596"/>
    </row>
    <row r="7365" spans="1:14" s="158" customFormat="1" ht="18" customHeight="1" x14ac:dyDescent="0.25">
      <c r="A7365" s="181">
        <v>24306</v>
      </c>
      <c r="B7365" s="701" t="s">
        <v>16255</v>
      </c>
      <c r="C7365" s="181" t="s">
        <v>9808</v>
      </c>
      <c r="D7365" s="181" t="s">
        <v>1668</v>
      </c>
      <c r="E7365" s="181" t="s">
        <v>16256</v>
      </c>
      <c r="F7365" s="181" t="s">
        <v>304</v>
      </c>
      <c r="G7365" s="181" t="s">
        <v>1508</v>
      </c>
      <c r="H7365" s="181" t="s">
        <v>7</v>
      </c>
      <c r="I7365" s="181" t="s">
        <v>16257</v>
      </c>
      <c r="J7365" s="181">
        <v>24800</v>
      </c>
      <c r="K7365" s="181">
        <v>8</v>
      </c>
      <c r="L7365" s="181"/>
      <c r="M7365" s="181"/>
      <c r="N7365" s="596"/>
    </row>
    <row r="7366" spans="1:14" s="158" customFormat="1" ht="18" customHeight="1" x14ac:dyDescent="0.25">
      <c r="A7366" s="181">
        <v>25055</v>
      </c>
      <c r="B7366" s="701" t="s">
        <v>10076</v>
      </c>
      <c r="C7366" s="181" t="s">
        <v>19111</v>
      </c>
      <c r="D7366" s="181" t="s">
        <v>1674</v>
      </c>
      <c r="E7366" s="181" t="s">
        <v>9362</v>
      </c>
      <c r="F7366" s="181" t="s">
        <v>304</v>
      </c>
      <c r="G7366" s="181" t="s">
        <v>1508</v>
      </c>
      <c r="H7366" s="181" t="s">
        <v>7</v>
      </c>
      <c r="I7366" s="181" t="s">
        <v>10078</v>
      </c>
      <c r="J7366" s="181">
        <v>27830</v>
      </c>
      <c r="K7366" s="181">
        <v>42</v>
      </c>
      <c r="L7366" s="181"/>
      <c r="M7366" s="181"/>
      <c r="N7366" s="596"/>
    </row>
    <row r="7367" spans="1:14" s="158" customFormat="1" ht="18" customHeight="1" x14ac:dyDescent="0.25">
      <c r="A7367" s="181">
        <v>29446</v>
      </c>
      <c r="B7367" s="701" t="s">
        <v>19112</v>
      </c>
      <c r="C7367" s="181" t="s">
        <v>9867</v>
      </c>
      <c r="D7367" s="181" t="s">
        <v>1674</v>
      </c>
      <c r="E7367" s="181" t="s">
        <v>9362</v>
      </c>
      <c r="F7367" s="181" t="s">
        <v>304</v>
      </c>
      <c r="G7367" s="181" t="s">
        <v>1509</v>
      </c>
      <c r="H7367" s="181" t="s">
        <v>7</v>
      </c>
      <c r="I7367" s="181" t="s">
        <v>710</v>
      </c>
      <c r="J7367" s="181">
        <v>48070</v>
      </c>
      <c r="K7367" s="181">
        <v>16</v>
      </c>
      <c r="L7367" s="181"/>
      <c r="M7367" s="181"/>
      <c r="N7367" s="596"/>
    </row>
    <row r="7368" spans="1:14" s="158" customFormat="1" ht="18" customHeight="1" x14ac:dyDescent="0.25">
      <c r="A7368" s="181">
        <v>25056</v>
      </c>
      <c r="B7368" s="701" t="s">
        <v>10079</v>
      </c>
      <c r="C7368" s="181" t="s">
        <v>9677</v>
      </c>
      <c r="D7368" s="181" t="s">
        <v>1674</v>
      </c>
      <c r="E7368" s="181" t="s">
        <v>9364</v>
      </c>
      <c r="F7368" s="181" t="s">
        <v>304</v>
      </c>
      <c r="G7368" s="181" t="s">
        <v>1508</v>
      </c>
      <c r="H7368" s="181" t="s">
        <v>7</v>
      </c>
      <c r="I7368" s="181" t="s">
        <v>10080</v>
      </c>
      <c r="J7368" s="181">
        <v>26230</v>
      </c>
      <c r="K7368" s="181">
        <v>143</v>
      </c>
      <c r="L7368" s="181"/>
      <c r="M7368" s="181"/>
      <c r="N7368" s="596"/>
    </row>
    <row r="7369" spans="1:14" s="158" customFormat="1" ht="18" customHeight="1" x14ac:dyDescent="0.25">
      <c r="A7369" s="181">
        <v>29447</v>
      </c>
      <c r="B7369" s="701" t="s">
        <v>19113</v>
      </c>
      <c r="C7369" s="181" t="s">
        <v>17636</v>
      </c>
      <c r="D7369" s="181" t="s">
        <v>1674</v>
      </c>
      <c r="E7369" s="181" t="s">
        <v>9364</v>
      </c>
      <c r="F7369" s="181" t="s">
        <v>304</v>
      </c>
      <c r="G7369" s="181" t="s">
        <v>1509</v>
      </c>
      <c r="H7369" s="181" t="s">
        <v>7</v>
      </c>
      <c r="I7369" s="181" t="s">
        <v>9216</v>
      </c>
      <c r="J7369" s="181">
        <v>34290</v>
      </c>
      <c r="K7369" s="181">
        <v>20</v>
      </c>
      <c r="L7369" s="181"/>
      <c r="M7369" s="181"/>
      <c r="N7369" s="596"/>
    </row>
    <row r="7370" spans="1:14" s="158" customFormat="1" ht="18" customHeight="1" x14ac:dyDescent="0.25">
      <c r="A7370" s="181">
        <v>2624</v>
      </c>
      <c r="B7370" s="701" t="s">
        <v>11506</v>
      </c>
      <c r="C7370" s="181" t="s">
        <v>9679</v>
      </c>
      <c r="D7370" s="181" t="s">
        <v>1674</v>
      </c>
      <c r="E7370" s="181" t="s">
        <v>9354</v>
      </c>
      <c r="F7370" s="181" t="s">
        <v>304</v>
      </c>
      <c r="G7370" s="181" t="s">
        <v>1508</v>
      </c>
      <c r="H7370" s="181" t="s">
        <v>7</v>
      </c>
      <c r="I7370" s="181" t="s">
        <v>8916</v>
      </c>
      <c r="J7370" s="181">
        <v>26110</v>
      </c>
      <c r="K7370" s="181">
        <v>20</v>
      </c>
      <c r="L7370" s="181"/>
      <c r="M7370" s="181"/>
      <c r="N7370" s="596"/>
    </row>
    <row r="7371" spans="1:14" s="158" customFormat="1" ht="18" customHeight="1" x14ac:dyDescent="0.25">
      <c r="A7371" s="181">
        <v>24305</v>
      </c>
      <c r="B7371" s="701" t="s">
        <v>10081</v>
      </c>
      <c r="C7371" s="181" t="s">
        <v>16250</v>
      </c>
      <c r="D7371" s="181" t="s">
        <v>1674</v>
      </c>
      <c r="E7371" s="181" t="s">
        <v>9989</v>
      </c>
      <c r="F7371" s="181" t="s">
        <v>304</v>
      </c>
      <c r="G7371" s="181" t="s">
        <v>1508</v>
      </c>
      <c r="H7371" s="181" t="s">
        <v>7</v>
      </c>
      <c r="I7371" s="181" t="s">
        <v>9856</v>
      </c>
      <c r="J7371" s="181">
        <v>27030</v>
      </c>
      <c r="K7371" s="181">
        <v>46</v>
      </c>
      <c r="L7371" s="181"/>
      <c r="M7371" s="181"/>
      <c r="N7371" s="596"/>
    </row>
    <row r="7372" spans="1:14" s="158" customFormat="1" ht="18" customHeight="1" x14ac:dyDescent="0.25">
      <c r="A7372" s="181">
        <v>26872</v>
      </c>
      <c r="B7372" s="701" t="s">
        <v>10082</v>
      </c>
      <c r="C7372" s="181" t="s">
        <v>10069</v>
      </c>
      <c r="D7372" s="181" t="s">
        <v>1683</v>
      </c>
      <c r="E7372" s="181" t="s">
        <v>8872</v>
      </c>
      <c r="F7372" s="181" t="s">
        <v>304</v>
      </c>
      <c r="G7372" s="181" t="s">
        <v>1680</v>
      </c>
      <c r="H7372" s="181" t="s">
        <v>7</v>
      </c>
      <c r="I7372" s="181" t="s">
        <v>10084</v>
      </c>
      <c r="J7372" s="181">
        <v>96120</v>
      </c>
      <c r="K7372" s="181">
        <v>27</v>
      </c>
      <c r="L7372" s="181"/>
      <c r="M7372" s="181"/>
      <c r="N7372" s="596"/>
    </row>
    <row r="7373" spans="1:14" s="158" customFormat="1" ht="18" customHeight="1" x14ac:dyDescent="0.25">
      <c r="A7373" s="181">
        <v>29656</v>
      </c>
      <c r="B7373" s="701" t="s">
        <v>10085</v>
      </c>
      <c r="C7373" s="181" t="s">
        <v>11009</v>
      </c>
      <c r="D7373" s="181" t="s">
        <v>1683</v>
      </c>
      <c r="E7373" s="181" t="s">
        <v>8872</v>
      </c>
      <c r="F7373" s="181" t="s">
        <v>304</v>
      </c>
      <c r="G7373" s="181" t="s">
        <v>1680</v>
      </c>
      <c r="H7373" s="181" t="s">
        <v>7</v>
      </c>
      <c r="I7373" s="181" t="s">
        <v>10086</v>
      </c>
      <c r="J7373" s="181">
        <v>101660</v>
      </c>
      <c r="K7373" s="181">
        <v>19</v>
      </c>
      <c r="L7373" s="181"/>
      <c r="M7373" s="181"/>
      <c r="N7373" s="596"/>
    </row>
    <row r="7374" spans="1:14" s="158" customFormat="1" ht="18" customHeight="1" x14ac:dyDescent="0.25">
      <c r="A7374" s="181">
        <v>5015</v>
      </c>
      <c r="B7374" s="701" t="s">
        <v>10087</v>
      </c>
      <c r="C7374" s="181" t="s">
        <v>10088</v>
      </c>
      <c r="D7374" s="181" t="s">
        <v>1692</v>
      </c>
      <c r="E7374" s="181" t="s">
        <v>9282</v>
      </c>
      <c r="F7374" s="181" t="s">
        <v>304</v>
      </c>
      <c r="G7374" s="181" t="s">
        <v>3777</v>
      </c>
      <c r="H7374" s="181" t="s">
        <v>14</v>
      </c>
      <c r="I7374" s="181" t="s">
        <v>9259</v>
      </c>
      <c r="J7374" s="181">
        <v>35060</v>
      </c>
      <c r="K7374" s="181">
        <v>224</v>
      </c>
      <c r="L7374" s="181"/>
      <c r="M7374" s="181"/>
      <c r="N7374" s="596"/>
    </row>
    <row r="7375" spans="1:14" s="158" customFormat="1" ht="18" customHeight="1" x14ac:dyDescent="0.25">
      <c r="A7375" s="181">
        <v>7301</v>
      </c>
      <c r="B7375" s="701" t="s">
        <v>10089</v>
      </c>
      <c r="C7375" s="181" t="s">
        <v>10090</v>
      </c>
      <c r="D7375" s="181" t="s">
        <v>1692</v>
      </c>
      <c r="E7375" s="181" t="s">
        <v>9282</v>
      </c>
      <c r="F7375" s="181" t="s">
        <v>304</v>
      </c>
      <c r="G7375" s="181" t="s">
        <v>1680</v>
      </c>
      <c r="H7375" s="181" t="s">
        <v>7</v>
      </c>
      <c r="I7375" s="181" t="s">
        <v>10091</v>
      </c>
      <c r="J7375" s="181">
        <v>34350</v>
      </c>
      <c r="K7375" s="181">
        <v>737</v>
      </c>
      <c r="L7375" s="181"/>
      <c r="M7375" s="181"/>
      <c r="N7375" s="532"/>
    </row>
    <row r="7376" spans="1:14" s="158" customFormat="1" ht="18" customHeight="1" x14ac:dyDescent="0.25">
      <c r="A7376" s="181">
        <v>25885</v>
      </c>
      <c r="B7376" s="701" t="s">
        <v>10092</v>
      </c>
      <c r="C7376" s="181" t="s">
        <v>17398</v>
      </c>
      <c r="D7376" s="181" t="s">
        <v>1692</v>
      </c>
      <c r="E7376" s="181" t="s">
        <v>9515</v>
      </c>
      <c r="F7376" s="181" t="s">
        <v>304</v>
      </c>
      <c r="G7376" s="181" t="s">
        <v>1680</v>
      </c>
      <c r="H7376" s="181" t="s">
        <v>7</v>
      </c>
      <c r="I7376" s="181" t="s">
        <v>10093</v>
      </c>
      <c r="J7376" s="181">
        <v>73940</v>
      </c>
      <c r="K7376" s="181">
        <v>120</v>
      </c>
      <c r="L7376" s="181"/>
      <c r="M7376" s="181"/>
      <c r="N7376" s="596"/>
    </row>
    <row r="7377" spans="1:14" s="158" customFormat="1" ht="18" customHeight="1" x14ac:dyDescent="0.25">
      <c r="A7377" s="181">
        <v>9976</v>
      </c>
      <c r="B7377" s="701" t="s">
        <v>12804</v>
      </c>
      <c r="C7377" s="181" t="s">
        <v>10075</v>
      </c>
      <c r="D7377" s="181" t="s">
        <v>1692</v>
      </c>
      <c r="E7377" s="181" t="s">
        <v>12805</v>
      </c>
      <c r="F7377" s="181" t="s">
        <v>304</v>
      </c>
      <c r="G7377" s="181" t="s">
        <v>3777</v>
      </c>
      <c r="H7377" s="181" t="s">
        <v>14</v>
      </c>
      <c r="I7377" s="181" t="s">
        <v>12806</v>
      </c>
      <c r="J7377" s="181">
        <v>103980</v>
      </c>
      <c r="K7377" s="181">
        <v>3</v>
      </c>
      <c r="L7377" s="181"/>
      <c r="M7377" s="181"/>
      <c r="N7377" s="596"/>
    </row>
    <row r="7378" spans="1:14" s="158" customFormat="1" ht="18" customHeight="1" x14ac:dyDescent="0.25">
      <c r="A7378" s="181">
        <v>28436</v>
      </c>
      <c r="B7378" s="701" t="s">
        <v>12807</v>
      </c>
      <c r="C7378" s="181" t="s">
        <v>17634</v>
      </c>
      <c r="D7378" s="181" t="s">
        <v>1692</v>
      </c>
      <c r="E7378" s="181" t="s">
        <v>12808</v>
      </c>
      <c r="F7378" s="181" t="s">
        <v>304</v>
      </c>
      <c r="G7378" s="181" t="s">
        <v>3777</v>
      </c>
      <c r="H7378" s="181" t="s">
        <v>14</v>
      </c>
      <c r="I7378" s="181" t="s">
        <v>12809</v>
      </c>
      <c r="J7378" s="181">
        <v>144060</v>
      </c>
      <c r="K7378" s="181">
        <v>17</v>
      </c>
      <c r="L7378" s="181"/>
      <c r="M7378" s="181"/>
      <c r="N7378" s="596"/>
    </row>
    <row r="7379" spans="1:14" s="158" customFormat="1" ht="18" customHeight="1" x14ac:dyDescent="0.25">
      <c r="A7379" s="181">
        <v>28437</v>
      </c>
      <c r="B7379" s="701" t="s">
        <v>10094</v>
      </c>
      <c r="C7379" s="181" t="s">
        <v>9954</v>
      </c>
      <c r="D7379" s="181" t="s">
        <v>1712</v>
      </c>
      <c r="E7379" s="181" t="s">
        <v>10096</v>
      </c>
      <c r="F7379" s="181" t="s">
        <v>304</v>
      </c>
      <c r="G7379" s="181" t="s">
        <v>3990</v>
      </c>
      <c r="H7379" s="181" t="s">
        <v>14</v>
      </c>
      <c r="I7379" s="181" t="s">
        <v>1326</v>
      </c>
      <c r="J7379" s="181">
        <v>46250</v>
      </c>
      <c r="K7379" s="181">
        <v>5</v>
      </c>
      <c r="L7379" s="181"/>
      <c r="M7379" s="181"/>
      <c r="N7379" s="596"/>
    </row>
    <row r="7380" spans="1:14" s="158" customFormat="1" ht="18" customHeight="1" x14ac:dyDescent="0.25">
      <c r="A7380" s="181">
        <v>13707</v>
      </c>
      <c r="B7380" s="701" t="s">
        <v>10097</v>
      </c>
      <c r="C7380" s="181" t="s">
        <v>10098</v>
      </c>
      <c r="D7380" s="181" t="s">
        <v>1712</v>
      </c>
      <c r="E7380" s="181" t="s">
        <v>10099</v>
      </c>
      <c r="F7380" s="181" t="s">
        <v>304</v>
      </c>
      <c r="G7380" s="181" t="s">
        <v>10100</v>
      </c>
      <c r="H7380" s="181" t="s">
        <v>14</v>
      </c>
      <c r="I7380" s="181" t="s">
        <v>10101</v>
      </c>
      <c r="J7380" s="181">
        <v>52750</v>
      </c>
      <c r="K7380" s="181">
        <v>9</v>
      </c>
      <c r="L7380" s="181"/>
      <c r="M7380" s="181"/>
      <c r="N7380" s="596"/>
    </row>
    <row r="7381" spans="1:14" s="158" customFormat="1" ht="18" customHeight="1" x14ac:dyDescent="0.25">
      <c r="A7381" s="181">
        <v>19144</v>
      </c>
      <c r="B7381" s="701" t="s">
        <v>10102</v>
      </c>
      <c r="C7381" s="181" t="s">
        <v>10103</v>
      </c>
      <c r="D7381" s="181" t="s">
        <v>1712</v>
      </c>
      <c r="E7381" s="181" t="s">
        <v>9495</v>
      </c>
      <c r="F7381" s="181" t="s">
        <v>304</v>
      </c>
      <c r="G7381" s="181" t="s">
        <v>3777</v>
      </c>
      <c r="H7381" s="181" t="s">
        <v>14</v>
      </c>
      <c r="I7381" s="181" t="s">
        <v>19092</v>
      </c>
      <c r="J7381" s="181">
        <v>35370</v>
      </c>
      <c r="K7381" s="181">
        <v>29</v>
      </c>
      <c r="L7381" s="181"/>
      <c r="M7381" s="181"/>
      <c r="N7381" s="596"/>
    </row>
    <row r="7382" spans="1:14" s="158" customFormat="1" ht="18" customHeight="1" x14ac:dyDescent="0.25">
      <c r="A7382" s="181">
        <v>19596</v>
      </c>
      <c r="B7382" s="701" t="s">
        <v>10104</v>
      </c>
      <c r="C7382" s="181" t="s">
        <v>17635</v>
      </c>
      <c r="D7382" s="181" t="s">
        <v>1712</v>
      </c>
      <c r="E7382" s="181" t="s">
        <v>9495</v>
      </c>
      <c r="F7382" s="181" t="s">
        <v>304</v>
      </c>
      <c r="G7382" s="181" t="s">
        <v>1680</v>
      </c>
      <c r="H7382" s="181" t="s">
        <v>7</v>
      </c>
      <c r="I7382" s="181" t="s">
        <v>10080</v>
      </c>
      <c r="J7382" s="181">
        <v>25970</v>
      </c>
      <c r="K7382" s="181">
        <v>105</v>
      </c>
      <c r="L7382" s="181"/>
      <c r="M7382" s="181"/>
      <c r="N7382" s="596"/>
    </row>
    <row r="7383" spans="1:14" s="158" customFormat="1" ht="18" customHeight="1" x14ac:dyDescent="0.25">
      <c r="A7383" s="181">
        <v>6547</v>
      </c>
      <c r="B7383" s="701" t="s">
        <v>10105</v>
      </c>
      <c r="C7383" s="181" t="s">
        <v>17636</v>
      </c>
      <c r="D7383" s="181" t="s">
        <v>1718</v>
      </c>
      <c r="E7383" s="181" t="s">
        <v>9280</v>
      </c>
      <c r="F7383" s="181" t="s">
        <v>304</v>
      </c>
      <c r="G7383" s="181" t="s">
        <v>1508</v>
      </c>
      <c r="H7383" s="181" t="s">
        <v>7</v>
      </c>
      <c r="I7383" s="181" t="s">
        <v>1430</v>
      </c>
      <c r="J7383" s="181">
        <v>20790</v>
      </c>
      <c r="K7383" s="181">
        <v>155</v>
      </c>
      <c r="L7383" s="181"/>
      <c r="M7383" s="181"/>
      <c r="N7383" s="596"/>
    </row>
    <row r="7384" spans="1:14" s="158" customFormat="1" ht="18" customHeight="1" x14ac:dyDescent="0.25">
      <c r="A7384" s="181">
        <v>29441</v>
      </c>
      <c r="B7384" s="701" t="s">
        <v>14043</v>
      </c>
      <c r="C7384" s="181" t="s">
        <v>14044</v>
      </c>
      <c r="D7384" s="181" t="s">
        <v>1718</v>
      </c>
      <c r="E7384" s="181" t="s">
        <v>9280</v>
      </c>
      <c r="F7384" s="181" t="s">
        <v>304</v>
      </c>
      <c r="G7384" s="181" t="s">
        <v>1509</v>
      </c>
      <c r="H7384" s="181" t="s">
        <v>7</v>
      </c>
      <c r="I7384" s="181" t="s">
        <v>9957</v>
      </c>
      <c r="J7384" s="181">
        <v>35280</v>
      </c>
      <c r="K7384" s="181">
        <v>605</v>
      </c>
      <c r="L7384" s="181"/>
      <c r="M7384" s="181"/>
      <c r="N7384" s="596"/>
    </row>
    <row r="7385" spans="1:14" s="158" customFormat="1" ht="18" customHeight="1" x14ac:dyDescent="0.25">
      <c r="A7385" s="181">
        <v>22006</v>
      </c>
      <c r="B7385" s="701" t="s">
        <v>12810</v>
      </c>
      <c r="C7385" s="181" t="s">
        <v>9959</v>
      </c>
      <c r="D7385" s="181" t="s">
        <v>1718</v>
      </c>
      <c r="E7385" s="181" t="s">
        <v>9288</v>
      </c>
      <c r="F7385" s="181" t="s">
        <v>304</v>
      </c>
      <c r="G7385" s="181" t="s">
        <v>1508</v>
      </c>
      <c r="H7385" s="181" t="s">
        <v>7</v>
      </c>
      <c r="I7385" s="181" t="s">
        <v>9856</v>
      </c>
      <c r="J7385" s="181">
        <v>26720</v>
      </c>
      <c r="K7385" s="181">
        <v>2</v>
      </c>
      <c r="L7385" s="181"/>
      <c r="M7385" s="181"/>
      <c r="N7385" s="596"/>
    </row>
    <row r="7386" spans="1:14" s="158" customFormat="1" ht="18" customHeight="1" x14ac:dyDescent="0.25">
      <c r="A7386" s="181">
        <v>27031</v>
      </c>
      <c r="B7386" s="701" t="s">
        <v>14045</v>
      </c>
      <c r="C7386" s="181" t="s">
        <v>14046</v>
      </c>
      <c r="D7386" s="181" t="s">
        <v>1718</v>
      </c>
      <c r="E7386" s="181" t="s">
        <v>9290</v>
      </c>
      <c r="F7386" s="181" t="s">
        <v>304</v>
      </c>
      <c r="G7386" s="181" t="s">
        <v>1509</v>
      </c>
      <c r="H7386" s="181" t="s">
        <v>7</v>
      </c>
      <c r="I7386" s="181" t="s">
        <v>9963</v>
      </c>
      <c r="J7386" s="181">
        <v>49100</v>
      </c>
      <c r="K7386" s="181">
        <v>97</v>
      </c>
      <c r="L7386" s="181"/>
      <c r="M7386" s="181"/>
      <c r="N7386" s="596"/>
    </row>
    <row r="7387" spans="1:14" s="158" customFormat="1" ht="18" customHeight="1" x14ac:dyDescent="0.25">
      <c r="A7387" s="181">
        <v>27034</v>
      </c>
      <c r="B7387" s="701" t="s">
        <v>14047</v>
      </c>
      <c r="C7387" s="181" t="s">
        <v>14048</v>
      </c>
      <c r="D7387" s="181" t="s">
        <v>1718</v>
      </c>
      <c r="E7387" s="181" t="s">
        <v>9292</v>
      </c>
      <c r="F7387" s="181" t="s">
        <v>304</v>
      </c>
      <c r="G7387" s="181" t="s">
        <v>1509</v>
      </c>
      <c r="H7387" s="181" t="s">
        <v>7</v>
      </c>
      <c r="I7387" s="181" t="s">
        <v>10084</v>
      </c>
      <c r="J7387" s="181">
        <v>45230</v>
      </c>
      <c r="K7387" s="181">
        <v>241</v>
      </c>
      <c r="L7387" s="181"/>
      <c r="M7387" s="181"/>
      <c r="N7387" s="596"/>
    </row>
    <row r="7388" spans="1:14" s="158" customFormat="1" ht="18" customHeight="1" x14ac:dyDescent="0.25">
      <c r="A7388" s="181">
        <v>29442</v>
      </c>
      <c r="B7388" s="701" t="s">
        <v>19114</v>
      </c>
      <c r="C7388" s="181" t="s">
        <v>19115</v>
      </c>
      <c r="D7388" s="181" t="s">
        <v>1718</v>
      </c>
      <c r="E7388" s="181" t="s">
        <v>9404</v>
      </c>
      <c r="F7388" s="181" t="s">
        <v>304</v>
      </c>
      <c r="G7388" s="181" t="s">
        <v>1509</v>
      </c>
      <c r="H7388" s="181" t="s">
        <v>7</v>
      </c>
      <c r="I7388" s="181" t="s">
        <v>10086</v>
      </c>
      <c r="J7388" s="181">
        <v>45290</v>
      </c>
      <c r="K7388" s="181">
        <v>30</v>
      </c>
      <c r="L7388" s="181"/>
      <c r="M7388" s="181"/>
      <c r="N7388" s="596"/>
    </row>
    <row r="7389" spans="1:14" s="158" customFormat="1" ht="18" customHeight="1" x14ac:dyDescent="0.25">
      <c r="A7389" s="181">
        <v>27038</v>
      </c>
      <c r="B7389" s="701" t="s">
        <v>10108</v>
      </c>
      <c r="C7389" s="181" t="s">
        <v>9889</v>
      </c>
      <c r="D7389" s="181" t="s">
        <v>1718</v>
      </c>
      <c r="E7389" s="181" t="s">
        <v>8872</v>
      </c>
      <c r="F7389" s="181" t="s">
        <v>304</v>
      </c>
      <c r="G7389" s="181" t="s">
        <v>1509</v>
      </c>
      <c r="H7389" s="181" t="s">
        <v>7</v>
      </c>
      <c r="I7389" s="181" t="s">
        <v>19116</v>
      </c>
      <c r="J7389" s="181">
        <v>50220</v>
      </c>
      <c r="K7389" s="181">
        <v>21</v>
      </c>
      <c r="L7389" s="181"/>
      <c r="M7389" s="181"/>
      <c r="N7389" s="596"/>
    </row>
    <row r="7390" spans="1:14" s="158" customFormat="1" ht="18" customHeight="1" x14ac:dyDescent="0.25">
      <c r="A7390" s="181">
        <v>29054</v>
      </c>
      <c r="B7390" s="701" t="s">
        <v>10109</v>
      </c>
      <c r="C7390" s="181" t="s">
        <v>10088</v>
      </c>
      <c r="D7390" s="181" t="s">
        <v>1718</v>
      </c>
      <c r="E7390" s="181" t="s">
        <v>9354</v>
      </c>
      <c r="F7390" s="181" t="s">
        <v>304</v>
      </c>
      <c r="G7390" s="181" t="s">
        <v>1508</v>
      </c>
      <c r="H7390" s="181" t="s">
        <v>7</v>
      </c>
      <c r="I7390" s="181" t="s">
        <v>1174</v>
      </c>
      <c r="J7390" s="181">
        <v>32890</v>
      </c>
      <c r="K7390" s="181">
        <v>45</v>
      </c>
      <c r="L7390" s="181"/>
      <c r="M7390" s="181"/>
      <c r="N7390" s="596"/>
    </row>
    <row r="7391" spans="1:14" s="158" customFormat="1" ht="18" customHeight="1" x14ac:dyDescent="0.25">
      <c r="A7391" s="181">
        <v>17377</v>
      </c>
      <c r="B7391" s="701" t="s">
        <v>16258</v>
      </c>
      <c r="C7391" s="181" t="s">
        <v>10090</v>
      </c>
      <c r="D7391" s="181" t="s">
        <v>1718</v>
      </c>
      <c r="E7391" s="181" t="s">
        <v>9495</v>
      </c>
      <c r="F7391" s="181" t="s">
        <v>304</v>
      </c>
      <c r="G7391" s="181" t="s">
        <v>1508</v>
      </c>
      <c r="H7391" s="181" t="s">
        <v>7</v>
      </c>
      <c r="I7391" s="181" t="s">
        <v>10091</v>
      </c>
      <c r="J7391" s="181">
        <v>22550</v>
      </c>
      <c r="K7391" s="181">
        <v>28</v>
      </c>
      <c r="L7391" s="181"/>
      <c r="M7391" s="181"/>
      <c r="N7391" s="596"/>
    </row>
    <row r="7392" spans="1:14" s="158" customFormat="1" ht="18" customHeight="1" x14ac:dyDescent="0.25">
      <c r="A7392" s="181">
        <v>17384</v>
      </c>
      <c r="B7392" s="701" t="s">
        <v>16259</v>
      </c>
      <c r="C7392" s="181" t="s">
        <v>10110</v>
      </c>
      <c r="D7392" s="181" t="s">
        <v>1738</v>
      </c>
      <c r="E7392" s="181" t="s">
        <v>9372</v>
      </c>
      <c r="F7392" s="181" t="s">
        <v>304</v>
      </c>
      <c r="G7392" s="181" t="s">
        <v>1508</v>
      </c>
      <c r="H7392" s="181" t="s">
        <v>7</v>
      </c>
      <c r="I7392" s="181" t="s">
        <v>10111</v>
      </c>
      <c r="J7392" s="181">
        <v>19700</v>
      </c>
      <c r="K7392" s="181">
        <v>47</v>
      </c>
      <c r="L7392" s="181"/>
      <c r="M7392" s="181"/>
      <c r="N7392" s="596"/>
    </row>
    <row r="7393" spans="1:14" s="158" customFormat="1" ht="18" customHeight="1" x14ac:dyDescent="0.25">
      <c r="A7393" s="181">
        <v>29438</v>
      </c>
      <c r="B7393" s="701" t="s">
        <v>10114</v>
      </c>
      <c r="C7393" s="181" t="s">
        <v>10115</v>
      </c>
      <c r="D7393" s="181" t="s">
        <v>1738</v>
      </c>
      <c r="E7393" s="181" t="s">
        <v>9280</v>
      </c>
      <c r="F7393" s="181" t="s">
        <v>304</v>
      </c>
      <c r="G7393" s="181" t="s">
        <v>1509</v>
      </c>
      <c r="H7393" s="181" t="s">
        <v>7</v>
      </c>
      <c r="I7393" s="181" t="s">
        <v>12806</v>
      </c>
      <c r="J7393" s="181">
        <v>30390</v>
      </c>
      <c r="K7393" s="181">
        <v>638</v>
      </c>
      <c r="L7393" s="181"/>
      <c r="M7393" s="181"/>
      <c r="N7393" s="596"/>
    </row>
    <row r="7394" spans="1:14" s="158" customFormat="1" ht="18" customHeight="1" x14ac:dyDescent="0.25">
      <c r="A7394" s="181">
        <v>13721</v>
      </c>
      <c r="B7394" s="701" t="s">
        <v>10112</v>
      </c>
      <c r="C7394" s="181" t="s">
        <v>10113</v>
      </c>
      <c r="D7394" s="181" t="s">
        <v>1738</v>
      </c>
      <c r="E7394" s="181" t="s">
        <v>9280</v>
      </c>
      <c r="F7394" s="181" t="s">
        <v>304</v>
      </c>
      <c r="G7394" s="181" t="s">
        <v>1508</v>
      </c>
      <c r="H7394" s="181" t="s">
        <v>7</v>
      </c>
      <c r="I7394" s="181" t="s">
        <v>12809</v>
      </c>
      <c r="J7394" s="181">
        <v>19930</v>
      </c>
      <c r="K7394" s="181">
        <v>157</v>
      </c>
      <c r="L7394" s="181"/>
      <c r="M7394" s="181"/>
      <c r="N7394" s="596"/>
    </row>
    <row r="7395" spans="1:14" s="158" customFormat="1" ht="18" customHeight="1" x14ac:dyDescent="0.25">
      <c r="A7395" s="181">
        <v>30361</v>
      </c>
      <c r="B7395" s="701" t="s">
        <v>14049</v>
      </c>
      <c r="C7395" s="181" t="s">
        <v>9967</v>
      </c>
      <c r="D7395" s="181" t="s">
        <v>1739</v>
      </c>
      <c r="E7395" s="181" t="s">
        <v>9290</v>
      </c>
      <c r="F7395" s="181" t="s">
        <v>304</v>
      </c>
      <c r="G7395" s="181" t="s">
        <v>1508</v>
      </c>
      <c r="H7395" s="181" t="s">
        <v>7</v>
      </c>
      <c r="I7395" s="181" t="s">
        <v>1326</v>
      </c>
      <c r="J7395" s="181">
        <v>23340</v>
      </c>
      <c r="K7395" s="181">
        <v>58</v>
      </c>
      <c r="L7395" s="181"/>
      <c r="M7395" s="181"/>
      <c r="N7395" s="596"/>
    </row>
    <row r="7396" spans="1:14" s="158" customFormat="1" ht="18" customHeight="1" x14ac:dyDescent="0.25">
      <c r="A7396" s="181">
        <v>27032</v>
      </c>
      <c r="B7396" s="701" t="s">
        <v>14050</v>
      </c>
      <c r="C7396" s="181" t="s">
        <v>14051</v>
      </c>
      <c r="D7396" s="181" t="s">
        <v>1739</v>
      </c>
      <c r="E7396" s="181" t="s">
        <v>9290</v>
      </c>
      <c r="F7396" s="181" t="s">
        <v>304</v>
      </c>
      <c r="G7396" s="181" t="s">
        <v>1509</v>
      </c>
      <c r="H7396" s="181" t="s">
        <v>7</v>
      </c>
      <c r="I7396" s="181" t="s">
        <v>10101</v>
      </c>
      <c r="J7396" s="181">
        <v>43890</v>
      </c>
      <c r="K7396" s="181">
        <v>137</v>
      </c>
      <c r="L7396" s="181"/>
      <c r="M7396" s="181"/>
      <c r="N7396" s="596"/>
    </row>
    <row r="7397" spans="1:14" s="158" customFormat="1" ht="18" customHeight="1" x14ac:dyDescent="0.25">
      <c r="A7397" s="181">
        <v>19050</v>
      </c>
      <c r="B7397" s="701" t="s">
        <v>16260</v>
      </c>
      <c r="C7397" s="181" t="s">
        <v>10103</v>
      </c>
      <c r="D7397" s="181" t="s">
        <v>1739</v>
      </c>
      <c r="E7397" s="181" t="s">
        <v>16261</v>
      </c>
      <c r="F7397" s="181" t="s">
        <v>304</v>
      </c>
      <c r="G7397" s="181" t="s">
        <v>1508</v>
      </c>
      <c r="H7397" s="181" t="s">
        <v>7</v>
      </c>
      <c r="I7397" s="181" t="s">
        <v>16262</v>
      </c>
      <c r="J7397" s="181">
        <v>31990</v>
      </c>
      <c r="K7397" s="181">
        <v>7</v>
      </c>
      <c r="L7397" s="181"/>
      <c r="M7397" s="181"/>
      <c r="N7397" s="596"/>
    </row>
    <row r="7398" spans="1:14" s="158" customFormat="1" ht="18" customHeight="1" x14ac:dyDescent="0.25">
      <c r="A7398" s="181">
        <v>29443</v>
      </c>
      <c r="B7398" s="701" t="s">
        <v>19117</v>
      </c>
      <c r="C7398" s="181" t="s">
        <v>19118</v>
      </c>
      <c r="D7398" s="181" t="s">
        <v>1739</v>
      </c>
      <c r="E7398" s="181" t="s">
        <v>16261</v>
      </c>
      <c r="F7398" s="181" t="s">
        <v>304</v>
      </c>
      <c r="G7398" s="181" t="s">
        <v>1509</v>
      </c>
      <c r="H7398" s="181" t="s">
        <v>7</v>
      </c>
      <c r="I7398" s="181" t="s">
        <v>19119</v>
      </c>
      <c r="J7398" s="181">
        <v>50400</v>
      </c>
      <c r="K7398" s="181">
        <v>20</v>
      </c>
      <c r="L7398" s="181"/>
      <c r="M7398" s="181"/>
      <c r="N7398" s="596"/>
    </row>
    <row r="7399" spans="1:14" s="158" customFormat="1" ht="18" customHeight="1" x14ac:dyDescent="0.25">
      <c r="A7399" s="181">
        <v>24482</v>
      </c>
      <c r="B7399" s="701" t="s">
        <v>10116</v>
      </c>
      <c r="C7399" s="181" t="s">
        <v>19120</v>
      </c>
      <c r="D7399" s="181" t="s">
        <v>1739</v>
      </c>
      <c r="E7399" s="181" t="s">
        <v>8872</v>
      </c>
      <c r="F7399" s="181" t="s">
        <v>304</v>
      </c>
      <c r="G7399" s="181" t="s">
        <v>1508</v>
      </c>
      <c r="H7399" s="181" t="s">
        <v>7</v>
      </c>
      <c r="I7399" s="181" t="s">
        <v>10009</v>
      </c>
      <c r="J7399" s="181">
        <v>37680</v>
      </c>
      <c r="K7399" s="181">
        <v>4</v>
      </c>
      <c r="L7399" s="181"/>
      <c r="M7399" s="181"/>
      <c r="N7399" s="596"/>
    </row>
    <row r="7400" spans="1:14" s="158" customFormat="1" ht="18" customHeight="1" x14ac:dyDescent="0.25">
      <c r="A7400" s="181">
        <v>27040</v>
      </c>
      <c r="B7400" s="701" t="s">
        <v>10117</v>
      </c>
      <c r="C7400" s="181" t="s">
        <v>9897</v>
      </c>
      <c r="D7400" s="181" t="s">
        <v>1739</v>
      </c>
      <c r="E7400" s="181" t="s">
        <v>8872</v>
      </c>
      <c r="F7400" s="181" t="s">
        <v>304</v>
      </c>
      <c r="G7400" s="181" t="s">
        <v>1509</v>
      </c>
      <c r="H7400" s="181" t="s">
        <v>7</v>
      </c>
      <c r="I7400" s="181" t="s">
        <v>9973</v>
      </c>
      <c r="J7400" s="181">
        <v>45690</v>
      </c>
      <c r="K7400" s="181">
        <v>55</v>
      </c>
      <c r="L7400" s="181"/>
      <c r="M7400" s="181"/>
      <c r="N7400" s="596"/>
    </row>
    <row r="7401" spans="1:14" s="158" customFormat="1" ht="18" customHeight="1" x14ac:dyDescent="0.25">
      <c r="A7401" s="181">
        <v>29055</v>
      </c>
      <c r="B7401" s="701" t="s">
        <v>10118</v>
      </c>
      <c r="C7401" s="181" t="s">
        <v>14044</v>
      </c>
      <c r="D7401" s="181" t="s">
        <v>1739</v>
      </c>
      <c r="E7401" s="181" t="s">
        <v>9354</v>
      </c>
      <c r="F7401" s="181" t="s">
        <v>304</v>
      </c>
      <c r="G7401" s="181" t="s">
        <v>1508</v>
      </c>
      <c r="H7401" s="181" t="s">
        <v>7</v>
      </c>
      <c r="I7401" s="181" t="s">
        <v>1174</v>
      </c>
      <c r="J7401" s="181">
        <v>37940</v>
      </c>
      <c r="K7401" s="181">
        <v>50</v>
      </c>
      <c r="L7401" s="181"/>
      <c r="M7401" s="181"/>
      <c r="N7401" s="596"/>
    </row>
    <row r="7402" spans="1:14" s="158" customFormat="1" ht="18" customHeight="1" x14ac:dyDescent="0.25">
      <c r="A7402" s="181">
        <v>22083</v>
      </c>
      <c r="B7402" s="701" t="s">
        <v>10120</v>
      </c>
      <c r="C7402" s="181" t="s">
        <v>14046</v>
      </c>
      <c r="D7402" s="181" t="s">
        <v>1739</v>
      </c>
      <c r="E7402" s="181" t="s">
        <v>9989</v>
      </c>
      <c r="F7402" s="181" t="s">
        <v>304</v>
      </c>
      <c r="G7402" s="181" t="s">
        <v>1508</v>
      </c>
      <c r="H7402" s="181" t="s">
        <v>7</v>
      </c>
      <c r="I7402" s="181" t="s">
        <v>9856</v>
      </c>
      <c r="J7402" s="181">
        <v>25000</v>
      </c>
      <c r="K7402" s="181">
        <v>36</v>
      </c>
      <c r="L7402" s="181"/>
      <c r="M7402" s="181"/>
      <c r="N7402" s="596"/>
    </row>
    <row r="7403" spans="1:14" s="158" customFormat="1" ht="18" customHeight="1" x14ac:dyDescent="0.25">
      <c r="A7403" s="181">
        <v>30362</v>
      </c>
      <c r="B7403" s="701" t="s">
        <v>11507</v>
      </c>
      <c r="C7403" s="181" t="s">
        <v>14048</v>
      </c>
      <c r="D7403" s="181" t="s">
        <v>1748</v>
      </c>
      <c r="E7403" s="181" t="s">
        <v>9290</v>
      </c>
      <c r="F7403" s="181" t="s">
        <v>304</v>
      </c>
      <c r="G7403" s="181" t="s">
        <v>1508</v>
      </c>
      <c r="H7403" s="181" t="s">
        <v>7</v>
      </c>
      <c r="I7403" s="181" t="s">
        <v>9923</v>
      </c>
      <c r="J7403" s="181">
        <v>23340</v>
      </c>
      <c r="K7403" s="181">
        <v>26</v>
      </c>
      <c r="L7403" s="181"/>
      <c r="M7403" s="181"/>
      <c r="N7403" s="596"/>
    </row>
    <row r="7404" spans="1:14" s="158" customFormat="1" ht="18" customHeight="1" x14ac:dyDescent="0.25">
      <c r="A7404" s="181">
        <v>27033</v>
      </c>
      <c r="B7404" s="701" t="s">
        <v>14052</v>
      </c>
      <c r="C7404" s="181" t="s">
        <v>14053</v>
      </c>
      <c r="D7404" s="181" t="s">
        <v>1748</v>
      </c>
      <c r="E7404" s="181" t="s">
        <v>9290</v>
      </c>
      <c r="F7404" s="181" t="s">
        <v>304</v>
      </c>
      <c r="G7404" s="181" t="s">
        <v>1509</v>
      </c>
      <c r="H7404" s="181" t="s">
        <v>7</v>
      </c>
      <c r="I7404" s="181" t="s">
        <v>19121</v>
      </c>
      <c r="J7404" s="181">
        <v>43890</v>
      </c>
      <c r="K7404" s="181">
        <v>142</v>
      </c>
      <c r="L7404" s="181"/>
      <c r="M7404" s="181"/>
      <c r="N7404" s="596"/>
    </row>
    <row r="7405" spans="1:14" s="158" customFormat="1" ht="18" customHeight="1" x14ac:dyDescent="0.25">
      <c r="A7405" s="181">
        <v>19049</v>
      </c>
      <c r="B7405" s="701" t="s">
        <v>16263</v>
      </c>
      <c r="C7405" s="181" t="s">
        <v>9977</v>
      </c>
      <c r="D7405" s="181" t="s">
        <v>1748</v>
      </c>
      <c r="E7405" s="181" t="s">
        <v>16261</v>
      </c>
      <c r="F7405" s="181" t="s">
        <v>304</v>
      </c>
      <c r="G7405" s="181" t="s">
        <v>1508</v>
      </c>
      <c r="H7405" s="181" t="s">
        <v>7</v>
      </c>
      <c r="I7405" s="181" t="s">
        <v>16262</v>
      </c>
      <c r="J7405" s="181">
        <v>31990</v>
      </c>
      <c r="K7405" s="181">
        <v>10</v>
      </c>
      <c r="L7405" s="181"/>
      <c r="M7405" s="181"/>
      <c r="N7405" s="596"/>
    </row>
    <row r="7406" spans="1:14" s="158" customFormat="1" ht="18" customHeight="1" x14ac:dyDescent="0.25">
      <c r="A7406" s="181">
        <v>29444</v>
      </c>
      <c r="B7406" s="701" t="s">
        <v>19122</v>
      </c>
      <c r="C7406" s="181" t="s">
        <v>19123</v>
      </c>
      <c r="D7406" s="181" t="s">
        <v>1748</v>
      </c>
      <c r="E7406" s="181" t="s">
        <v>16261</v>
      </c>
      <c r="F7406" s="181" t="s">
        <v>304</v>
      </c>
      <c r="G7406" s="181" t="s">
        <v>1509</v>
      </c>
      <c r="H7406" s="181" t="s">
        <v>7</v>
      </c>
      <c r="I7406" s="181" t="s">
        <v>19124</v>
      </c>
      <c r="J7406" s="181">
        <v>50400</v>
      </c>
      <c r="K7406" s="181">
        <v>20</v>
      </c>
      <c r="L7406" s="181"/>
      <c r="M7406" s="181"/>
      <c r="N7406" s="596"/>
    </row>
    <row r="7407" spans="1:14" s="158" customFormat="1" ht="18" customHeight="1" x14ac:dyDescent="0.25">
      <c r="A7407" s="181">
        <v>24481</v>
      </c>
      <c r="B7407" s="701" t="s">
        <v>10121</v>
      </c>
      <c r="C7407" s="181" t="s">
        <v>10113</v>
      </c>
      <c r="D7407" s="181" t="s">
        <v>1748</v>
      </c>
      <c r="E7407" s="181" t="s">
        <v>8872</v>
      </c>
      <c r="F7407" s="181" t="s">
        <v>304</v>
      </c>
      <c r="G7407" s="181" t="s">
        <v>1508</v>
      </c>
      <c r="H7407" s="181" t="s">
        <v>7</v>
      </c>
      <c r="I7407" s="181" t="s">
        <v>17638</v>
      </c>
      <c r="J7407" s="181">
        <v>37680</v>
      </c>
      <c r="K7407" s="181">
        <v>17</v>
      </c>
      <c r="L7407" s="181"/>
      <c r="M7407" s="181"/>
      <c r="N7407" s="596"/>
    </row>
    <row r="7408" spans="1:14" s="158" customFormat="1" ht="18" customHeight="1" x14ac:dyDescent="0.25">
      <c r="A7408" s="181">
        <v>27041</v>
      </c>
      <c r="B7408" s="701" t="s">
        <v>10123</v>
      </c>
      <c r="C7408" s="181" t="s">
        <v>10124</v>
      </c>
      <c r="D7408" s="181" t="s">
        <v>1748</v>
      </c>
      <c r="E7408" s="181" t="s">
        <v>8872</v>
      </c>
      <c r="F7408" s="181" t="s">
        <v>304</v>
      </c>
      <c r="G7408" s="181" t="s">
        <v>1509</v>
      </c>
      <c r="H7408" s="181" t="s">
        <v>7</v>
      </c>
      <c r="I7408" s="181" t="s">
        <v>17638</v>
      </c>
      <c r="J7408" s="181">
        <v>45690</v>
      </c>
      <c r="K7408" s="181">
        <v>46</v>
      </c>
      <c r="L7408" s="181"/>
      <c r="M7408" s="181"/>
      <c r="N7408" s="596"/>
    </row>
    <row r="7409" spans="1:14" s="158" customFormat="1" ht="18" customHeight="1" x14ac:dyDescent="0.25">
      <c r="A7409" s="181">
        <v>29056</v>
      </c>
      <c r="B7409" s="701" t="s">
        <v>10125</v>
      </c>
      <c r="C7409" s="181" t="s">
        <v>10023</v>
      </c>
      <c r="D7409" s="181" t="s">
        <v>1748</v>
      </c>
      <c r="E7409" s="181" t="s">
        <v>9354</v>
      </c>
      <c r="F7409" s="181" t="s">
        <v>304</v>
      </c>
      <c r="G7409" s="181" t="s">
        <v>1508</v>
      </c>
      <c r="H7409" s="181" t="s">
        <v>7</v>
      </c>
      <c r="I7409" s="181" t="s">
        <v>1174</v>
      </c>
      <c r="J7409" s="181">
        <v>37940</v>
      </c>
      <c r="K7409" s="181">
        <v>46</v>
      </c>
      <c r="L7409" s="181"/>
      <c r="M7409" s="181"/>
      <c r="N7409" s="596"/>
    </row>
    <row r="7410" spans="1:14" s="158" customFormat="1" ht="18" customHeight="1" x14ac:dyDescent="0.25">
      <c r="A7410" s="181">
        <v>22084</v>
      </c>
      <c r="B7410" s="701" t="s">
        <v>10127</v>
      </c>
      <c r="C7410" s="181" t="s">
        <v>14051</v>
      </c>
      <c r="D7410" s="181" t="s">
        <v>1748</v>
      </c>
      <c r="E7410" s="181" t="s">
        <v>9989</v>
      </c>
      <c r="F7410" s="181" t="s">
        <v>304</v>
      </c>
      <c r="G7410" s="181" t="s">
        <v>1508</v>
      </c>
      <c r="H7410" s="181" t="s">
        <v>7</v>
      </c>
      <c r="I7410" s="181" t="s">
        <v>9856</v>
      </c>
      <c r="J7410" s="181">
        <v>25000</v>
      </c>
      <c r="K7410" s="181">
        <v>59</v>
      </c>
      <c r="L7410" s="181"/>
      <c r="M7410" s="181"/>
      <c r="N7410" s="596"/>
    </row>
    <row r="7411" spans="1:14" s="158" customFormat="1" ht="18" customHeight="1" x14ac:dyDescent="0.25">
      <c r="A7411" s="181">
        <v>19360</v>
      </c>
      <c r="B7411" s="701" t="s">
        <v>19125</v>
      </c>
      <c r="C7411" s="181" t="s">
        <v>19126</v>
      </c>
      <c r="D7411" s="181" t="s">
        <v>1753</v>
      </c>
      <c r="E7411" s="181" t="s">
        <v>9283</v>
      </c>
      <c r="F7411" s="181" t="s">
        <v>304</v>
      </c>
      <c r="G7411" s="181" t="s">
        <v>711</v>
      </c>
      <c r="H7411" s="181" t="s">
        <v>10</v>
      </c>
      <c r="I7411" s="181" t="s">
        <v>10159</v>
      </c>
      <c r="J7411" s="181">
        <v>28610</v>
      </c>
      <c r="K7411" s="181">
        <v>70</v>
      </c>
      <c r="L7411" s="181"/>
      <c r="M7411" s="181"/>
      <c r="N7411" s="596"/>
    </row>
    <row r="7412" spans="1:14" s="158" customFormat="1" ht="18" customHeight="1" x14ac:dyDescent="0.25">
      <c r="A7412" s="181">
        <v>14100</v>
      </c>
      <c r="B7412" s="701" t="s">
        <v>14055</v>
      </c>
      <c r="C7412" s="181" t="s">
        <v>14056</v>
      </c>
      <c r="D7412" s="181" t="s">
        <v>1753</v>
      </c>
      <c r="E7412" s="181" t="s">
        <v>14057</v>
      </c>
      <c r="F7412" s="181" t="s">
        <v>304</v>
      </c>
      <c r="G7412" s="181" t="s">
        <v>711</v>
      </c>
      <c r="H7412" s="181" t="s">
        <v>10</v>
      </c>
      <c r="I7412" s="181" t="s">
        <v>4815</v>
      </c>
      <c r="J7412" s="181">
        <v>23310</v>
      </c>
      <c r="K7412" s="181">
        <v>110</v>
      </c>
      <c r="L7412" s="181"/>
      <c r="M7412" s="181"/>
      <c r="N7412" s="596"/>
    </row>
    <row r="7413" spans="1:14" s="158" customFormat="1" ht="18" customHeight="1" x14ac:dyDescent="0.25">
      <c r="A7413" s="181">
        <v>6967</v>
      </c>
      <c r="B7413" s="701" t="s">
        <v>10128</v>
      </c>
      <c r="C7413" s="181" t="s">
        <v>10031</v>
      </c>
      <c r="D7413" s="181" t="s">
        <v>1753</v>
      </c>
      <c r="E7413" s="181" t="s">
        <v>10130</v>
      </c>
      <c r="F7413" s="181" t="s">
        <v>304</v>
      </c>
      <c r="G7413" s="181" t="s">
        <v>711</v>
      </c>
      <c r="H7413" s="181" t="s">
        <v>10</v>
      </c>
      <c r="I7413" s="181" t="s">
        <v>10131</v>
      </c>
      <c r="J7413" s="181">
        <v>25630</v>
      </c>
      <c r="K7413" s="181">
        <v>5</v>
      </c>
      <c r="L7413" s="181"/>
      <c r="M7413" s="181"/>
      <c r="N7413" s="596"/>
    </row>
    <row r="7414" spans="1:14" s="158" customFormat="1" ht="18" customHeight="1" x14ac:dyDescent="0.25">
      <c r="A7414" s="181">
        <v>13111</v>
      </c>
      <c r="B7414" s="701" t="s">
        <v>14058</v>
      </c>
      <c r="C7414" s="181" t="s">
        <v>14059</v>
      </c>
      <c r="D7414" s="181" t="s">
        <v>1753</v>
      </c>
      <c r="E7414" s="181" t="s">
        <v>9309</v>
      </c>
      <c r="F7414" s="181" t="s">
        <v>304</v>
      </c>
      <c r="G7414" s="181" t="s">
        <v>711</v>
      </c>
      <c r="H7414" s="181" t="s">
        <v>10</v>
      </c>
      <c r="I7414" s="181" t="s">
        <v>9856</v>
      </c>
      <c r="J7414" s="181">
        <v>21510</v>
      </c>
      <c r="K7414" s="181">
        <v>49</v>
      </c>
      <c r="L7414" s="181"/>
      <c r="M7414" s="181"/>
      <c r="N7414" s="596"/>
    </row>
    <row r="7415" spans="1:14" s="158" customFormat="1" ht="18" customHeight="1" x14ac:dyDescent="0.25">
      <c r="A7415" s="181">
        <v>5031</v>
      </c>
      <c r="B7415" s="701" t="s">
        <v>19127</v>
      </c>
      <c r="C7415" s="181" t="s">
        <v>19128</v>
      </c>
      <c r="D7415" s="181" t="s">
        <v>1753</v>
      </c>
      <c r="E7415" s="181" t="s">
        <v>19129</v>
      </c>
      <c r="F7415" s="181" t="s">
        <v>304</v>
      </c>
      <c r="G7415" s="181" t="s">
        <v>711</v>
      </c>
      <c r="H7415" s="181" t="s">
        <v>10</v>
      </c>
      <c r="I7415" s="181" t="s">
        <v>19130</v>
      </c>
      <c r="J7415" s="181">
        <v>29180</v>
      </c>
      <c r="K7415" s="181">
        <v>103</v>
      </c>
      <c r="L7415" s="181"/>
      <c r="M7415" s="181"/>
      <c r="N7415" s="596"/>
    </row>
    <row r="7416" spans="1:14" s="158" customFormat="1" ht="18" customHeight="1" x14ac:dyDescent="0.25">
      <c r="A7416" s="181">
        <v>47011</v>
      </c>
      <c r="B7416" s="701" t="s">
        <v>17390</v>
      </c>
      <c r="C7416" s="181" t="s">
        <v>10132</v>
      </c>
      <c r="D7416" s="181" t="s">
        <v>1759</v>
      </c>
      <c r="E7416" s="181" t="s">
        <v>9283</v>
      </c>
      <c r="F7416" s="181" t="s">
        <v>304</v>
      </c>
      <c r="G7416" s="181" t="s">
        <v>1508</v>
      </c>
      <c r="H7416" s="181" t="s">
        <v>7</v>
      </c>
      <c r="I7416" s="181" t="s">
        <v>9998</v>
      </c>
      <c r="J7416" s="181">
        <v>105240</v>
      </c>
      <c r="K7416" s="181">
        <v>34</v>
      </c>
      <c r="L7416" s="181"/>
      <c r="M7416" s="181"/>
      <c r="N7416" s="596"/>
    </row>
    <row r="7417" spans="1:14" s="158" customFormat="1" ht="18" customHeight="1" x14ac:dyDescent="0.25">
      <c r="A7417" s="181">
        <v>19571</v>
      </c>
      <c r="B7417" s="701" t="s">
        <v>17391</v>
      </c>
      <c r="C7417" s="181" t="s">
        <v>17392</v>
      </c>
      <c r="D7417" s="181" t="s">
        <v>1759</v>
      </c>
      <c r="E7417" s="181" t="s">
        <v>9280</v>
      </c>
      <c r="F7417" s="181" t="s">
        <v>304</v>
      </c>
      <c r="G7417" s="181" t="s">
        <v>1508</v>
      </c>
      <c r="H7417" s="181" t="s">
        <v>7</v>
      </c>
      <c r="I7417" s="181" t="s">
        <v>9753</v>
      </c>
      <c r="J7417" s="181">
        <v>86940</v>
      </c>
      <c r="K7417" s="181">
        <v>10</v>
      </c>
      <c r="L7417" s="181"/>
      <c r="M7417" s="181"/>
      <c r="N7417" s="596"/>
    </row>
    <row r="7418" spans="1:14" s="158" customFormat="1" ht="18" customHeight="1" x14ac:dyDescent="0.25">
      <c r="A7418" s="181">
        <v>20040</v>
      </c>
      <c r="B7418" s="701" t="s">
        <v>10133</v>
      </c>
      <c r="C7418" s="181" t="s">
        <v>9921</v>
      </c>
      <c r="D7418" s="181" t="s">
        <v>1759</v>
      </c>
      <c r="E7418" s="181" t="s">
        <v>9351</v>
      </c>
      <c r="F7418" s="181" t="s">
        <v>304</v>
      </c>
      <c r="G7418" s="181" t="s">
        <v>9242</v>
      </c>
      <c r="H7418" s="181" t="s">
        <v>14</v>
      </c>
      <c r="I7418" s="181" t="s">
        <v>9755</v>
      </c>
      <c r="J7418" s="181">
        <v>180430</v>
      </c>
      <c r="K7418" s="181">
        <v>1</v>
      </c>
      <c r="L7418" s="181"/>
      <c r="M7418" s="181"/>
      <c r="N7418" s="596"/>
    </row>
    <row r="7419" spans="1:14" s="158" customFormat="1" ht="18" customHeight="1" x14ac:dyDescent="0.25">
      <c r="A7419" s="181">
        <v>47010</v>
      </c>
      <c r="B7419" s="701" t="s">
        <v>17393</v>
      </c>
      <c r="C7419" s="181" t="s">
        <v>17394</v>
      </c>
      <c r="D7419" s="181" t="s">
        <v>1766</v>
      </c>
      <c r="E7419" s="181" t="s">
        <v>9283</v>
      </c>
      <c r="F7419" s="181" t="s">
        <v>304</v>
      </c>
      <c r="G7419" s="181" t="s">
        <v>1508</v>
      </c>
      <c r="H7419" s="181" t="s">
        <v>7</v>
      </c>
      <c r="I7419" s="181" t="s">
        <v>1174</v>
      </c>
      <c r="J7419" s="181">
        <v>105240</v>
      </c>
      <c r="K7419" s="181">
        <v>30</v>
      </c>
      <c r="L7419" s="181"/>
      <c r="M7419" s="181"/>
      <c r="N7419" s="596"/>
    </row>
    <row r="7420" spans="1:14" s="158" customFormat="1" ht="18" customHeight="1" x14ac:dyDescent="0.25">
      <c r="A7420" s="181">
        <v>587</v>
      </c>
      <c r="B7420" s="701" t="s">
        <v>10135</v>
      </c>
      <c r="C7420" s="181" t="s">
        <v>10136</v>
      </c>
      <c r="D7420" s="181" t="s">
        <v>1766</v>
      </c>
      <c r="E7420" s="181" t="s">
        <v>9351</v>
      </c>
      <c r="F7420" s="181" t="s">
        <v>304</v>
      </c>
      <c r="G7420" s="181" t="s">
        <v>9242</v>
      </c>
      <c r="H7420" s="181" t="s">
        <v>14</v>
      </c>
      <c r="I7420" s="181" t="s">
        <v>9856</v>
      </c>
      <c r="J7420" s="181">
        <v>180430</v>
      </c>
      <c r="K7420" s="181">
        <v>2</v>
      </c>
      <c r="L7420" s="181"/>
      <c r="M7420" s="181"/>
      <c r="N7420" s="596"/>
    </row>
    <row r="7421" spans="1:14" s="158" customFormat="1" ht="18" customHeight="1" x14ac:dyDescent="0.25">
      <c r="A7421" s="181">
        <v>26020</v>
      </c>
      <c r="B7421" s="701" t="s">
        <v>10138</v>
      </c>
      <c r="C7421" s="181" t="s">
        <v>9876</v>
      </c>
      <c r="D7421" s="181" t="s">
        <v>1766</v>
      </c>
      <c r="E7421" s="181" t="s">
        <v>9613</v>
      </c>
      <c r="F7421" s="181" t="s">
        <v>304</v>
      </c>
      <c r="G7421" s="181" t="s">
        <v>1508</v>
      </c>
      <c r="H7421" s="181" t="s">
        <v>7</v>
      </c>
      <c r="I7421" s="181" t="s">
        <v>4815</v>
      </c>
      <c r="J7421" s="181">
        <v>113170</v>
      </c>
      <c r="K7421" s="181">
        <v>6</v>
      </c>
      <c r="L7421" s="181"/>
      <c r="M7421" s="181"/>
      <c r="N7421" s="596"/>
    </row>
    <row r="7422" spans="1:14" s="158" customFormat="1" ht="18" customHeight="1" x14ac:dyDescent="0.25">
      <c r="A7422" s="181">
        <v>24064</v>
      </c>
      <c r="B7422" s="701" t="s">
        <v>16264</v>
      </c>
      <c r="C7422" s="181" t="s">
        <v>17639</v>
      </c>
      <c r="D7422" s="181" t="s">
        <v>1766</v>
      </c>
      <c r="E7422" s="181" t="s">
        <v>8872</v>
      </c>
      <c r="F7422" s="181" t="s">
        <v>304</v>
      </c>
      <c r="G7422" s="181" t="s">
        <v>1508</v>
      </c>
      <c r="H7422" s="181" t="s">
        <v>7</v>
      </c>
      <c r="I7422" s="181" t="s">
        <v>10131</v>
      </c>
      <c r="J7422" s="181">
        <v>225360</v>
      </c>
      <c r="K7422" s="181">
        <v>19</v>
      </c>
      <c r="L7422" s="181"/>
      <c r="M7422" s="181"/>
      <c r="N7422" s="596"/>
    </row>
    <row r="7423" spans="1:14" s="158" customFormat="1" ht="18" customHeight="1" x14ac:dyDescent="0.25">
      <c r="A7423" s="181">
        <v>29610</v>
      </c>
      <c r="B7423" s="701" t="s">
        <v>10141</v>
      </c>
      <c r="C7423" s="181" t="s">
        <v>10142</v>
      </c>
      <c r="D7423" s="181" t="s">
        <v>1766</v>
      </c>
      <c r="E7423" s="181" t="s">
        <v>9090</v>
      </c>
      <c r="F7423" s="181" t="s">
        <v>304</v>
      </c>
      <c r="G7423" s="181" t="s">
        <v>1508</v>
      </c>
      <c r="H7423" s="181" t="s">
        <v>7</v>
      </c>
      <c r="I7423" s="181" t="s">
        <v>604</v>
      </c>
      <c r="J7423" s="181">
        <v>167770</v>
      </c>
      <c r="K7423" s="181">
        <v>2</v>
      </c>
      <c r="L7423" s="181"/>
      <c r="M7423" s="181"/>
      <c r="N7423" s="596"/>
    </row>
    <row r="7424" spans="1:14" s="158" customFormat="1" ht="18" customHeight="1" x14ac:dyDescent="0.25">
      <c r="A7424" s="181">
        <v>16626</v>
      </c>
      <c r="B7424" s="701">
        <v>39007</v>
      </c>
      <c r="C7424" s="181" t="s">
        <v>10146</v>
      </c>
      <c r="D7424" s="181" t="s">
        <v>9247</v>
      </c>
      <c r="E7424" s="181" t="s">
        <v>9292</v>
      </c>
      <c r="F7424" s="181" t="s">
        <v>304</v>
      </c>
      <c r="G7424" s="181" t="s">
        <v>567</v>
      </c>
      <c r="H7424" s="181" t="s">
        <v>5</v>
      </c>
      <c r="I7424" s="181" t="s">
        <v>10180</v>
      </c>
      <c r="J7424" s="181">
        <v>12950</v>
      </c>
      <c r="K7424" s="181">
        <v>14</v>
      </c>
      <c r="L7424" s="181"/>
      <c r="M7424" s="181"/>
      <c r="N7424" s="596"/>
    </row>
    <row r="7425" spans="1:14" s="158" customFormat="1" ht="18" customHeight="1" x14ac:dyDescent="0.25">
      <c r="A7425" s="181">
        <v>7296</v>
      </c>
      <c r="B7425" s="701" t="s">
        <v>11015</v>
      </c>
      <c r="C7425" s="181" t="s">
        <v>11016</v>
      </c>
      <c r="D7425" s="181" t="s">
        <v>11017</v>
      </c>
      <c r="E7425" s="181" t="s">
        <v>9280</v>
      </c>
      <c r="F7425" s="181" t="s">
        <v>304</v>
      </c>
      <c r="G7425" s="181" t="s">
        <v>718</v>
      </c>
      <c r="H7425" s="181" t="s">
        <v>5</v>
      </c>
      <c r="I7425" s="181" t="s">
        <v>604</v>
      </c>
      <c r="J7425" s="181">
        <v>6410</v>
      </c>
      <c r="K7425" s="181">
        <v>9</v>
      </c>
      <c r="L7425" s="181"/>
      <c r="M7425" s="181"/>
      <c r="N7425" s="596"/>
    </row>
    <row r="7426" spans="1:14" s="158" customFormat="1" ht="18" customHeight="1" x14ac:dyDescent="0.25">
      <c r="A7426" s="181">
        <v>11182</v>
      </c>
      <c r="B7426" s="701" t="s">
        <v>14060</v>
      </c>
      <c r="C7426" s="181" t="s">
        <v>14061</v>
      </c>
      <c r="D7426" s="181" t="s">
        <v>1775</v>
      </c>
      <c r="E7426" s="181" t="s">
        <v>14062</v>
      </c>
      <c r="F7426" s="181" t="s">
        <v>304</v>
      </c>
      <c r="G7426" s="181" t="s">
        <v>711</v>
      </c>
      <c r="H7426" s="181" t="s">
        <v>10</v>
      </c>
      <c r="I7426" s="181" t="s">
        <v>14037</v>
      </c>
      <c r="J7426" s="181">
        <v>16520</v>
      </c>
      <c r="K7426" s="181">
        <v>278</v>
      </c>
      <c r="L7426" s="181"/>
      <c r="M7426" s="181"/>
      <c r="N7426" s="596"/>
    </row>
    <row r="7427" spans="1:14" s="158" customFormat="1" ht="18" customHeight="1" x14ac:dyDescent="0.25">
      <c r="A7427" s="181">
        <v>12693</v>
      </c>
      <c r="B7427" s="701" t="s">
        <v>16265</v>
      </c>
      <c r="C7427" s="181" t="s">
        <v>16266</v>
      </c>
      <c r="D7427" s="181" t="s">
        <v>1775</v>
      </c>
      <c r="E7427" s="181" t="s">
        <v>14062</v>
      </c>
      <c r="F7427" s="181" t="s">
        <v>304</v>
      </c>
      <c r="G7427" s="181" t="s">
        <v>16267</v>
      </c>
      <c r="H7427" s="181" t="s">
        <v>14</v>
      </c>
      <c r="I7427" s="181" t="s">
        <v>16268</v>
      </c>
      <c r="J7427" s="181">
        <v>12670</v>
      </c>
      <c r="K7427" s="181">
        <v>29</v>
      </c>
      <c r="L7427" s="181"/>
      <c r="M7427" s="181"/>
      <c r="N7427" s="596"/>
    </row>
    <row r="7428" spans="1:14" s="158" customFormat="1" ht="18" customHeight="1" x14ac:dyDescent="0.25">
      <c r="A7428" s="181">
        <v>15869</v>
      </c>
      <c r="B7428" s="701" t="s">
        <v>10147</v>
      </c>
      <c r="C7428" s="181" t="s">
        <v>17637</v>
      </c>
      <c r="D7428" s="181" t="s">
        <v>1793</v>
      </c>
      <c r="E7428" s="181" t="s">
        <v>9283</v>
      </c>
      <c r="F7428" s="181" t="s">
        <v>304</v>
      </c>
      <c r="G7428" s="181" t="s">
        <v>5754</v>
      </c>
      <c r="H7428" s="181" t="s">
        <v>14</v>
      </c>
      <c r="I7428" s="181" t="s">
        <v>3383</v>
      </c>
      <c r="J7428" s="181">
        <v>12950</v>
      </c>
      <c r="K7428" s="181">
        <v>2</v>
      </c>
      <c r="L7428" s="181"/>
      <c r="M7428" s="181"/>
      <c r="N7428" s="596"/>
    </row>
    <row r="7429" spans="1:14" s="158" customFormat="1" ht="18" customHeight="1" x14ac:dyDescent="0.25">
      <c r="A7429" s="181">
        <v>17614</v>
      </c>
      <c r="B7429" s="701" t="s">
        <v>19131</v>
      </c>
      <c r="C7429" s="181" t="s">
        <v>19132</v>
      </c>
      <c r="D7429" s="181" t="s">
        <v>1793</v>
      </c>
      <c r="E7429" s="181" t="s">
        <v>9280</v>
      </c>
      <c r="F7429" s="181" t="s">
        <v>304</v>
      </c>
      <c r="G7429" s="181" t="s">
        <v>711</v>
      </c>
      <c r="H7429" s="181" t="s">
        <v>10</v>
      </c>
      <c r="I7429" s="181" t="s">
        <v>1669</v>
      </c>
      <c r="J7429" s="181">
        <v>19870</v>
      </c>
      <c r="K7429" s="181">
        <v>40</v>
      </c>
      <c r="L7429" s="181"/>
      <c r="M7429" s="181"/>
      <c r="N7429" s="596"/>
    </row>
    <row r="7430" spans="1:14" s="158" customFormat="1" ht="18" customHeight="1" x14ac:dyDescent="0.25">
      <c r="A7430" s="181">
        <v>12394</v>
      </c>
      <c r="B7430" s="701" t="s">
        <v>10148</v>
      </c>
      <c r="C7430" s="181" t="s">
        <v>9883</v>
      </c>
      <c r="D7430" s="181" t="s">
        <v>1793</v>
      </c>
      <c r="E7430" s="181" t="s">
        <v>10149</v>
      </c>
      <c r="F7430" s="181" t="s">
        <v>304</v>
      </c>
      <c r="G7430" s="181" t="s">
        <v>711</v>
      </c>
      <c r="H7430" s="181" t="s">
        <v>10</v>
      </c>
      <c r="I7430" s="181" t="s">
        <v>10150</v>
      </c>
      <c r="J7430" s="181">
        <v>17960</v>
      </c>
      <c r="K7430" s="181">
        <v>17</v>
      </c>
      <c r="L7430" s="181"/>
      <c r="M7430" s="181"/>
      <c r="N7430" s="596"/>
    </row>
    <row r="7431" spans="1:14" s="158" customFormat="1" ht="18" customHeight="1" x14ac:dyDescent="0.25">
      <c r="A7431" s="181">
        <v>6199</v>
      </c>
      <c r="B7431" s="701" t="s">
        <v>10151</v>
      </c>
      <c r="C7431" s="181" t="s">
        <v>10136</v>
      </c>
      <c r="D7431" s="181" t="s">
        <v>1793</v>
      </c>
      <c r="E7431" s="181" t="s">
        <v>10153</v>
      </c>
      <c r="F7431" s="181" t="s">
        <v>304</v>
      </c>
      <c r="G7431" s="181" t="s">
        <v>5754</v>
      </c>
      <c r="H7431" s="181" t="s">
        <v>14</v>
      </c>
      <c r="I7431" s="181" t="s">
        <v>5634</v>
      </c>
      <c r="J7431" s="181">
        <v>14430</v>
      </c>
      <c r="K7431" s="181">
        <v>6</v>
      </c>
      <c r="L7431" s="181"/>
      <c r="M7431" s="181"/>
      <c r="N7431" s="596"/>
    </row>
    <row r="7432" spans="1:14" s="158" customFormat="1" ht="18" customHeight="1" x14ac:dyDescent="0.25">
      <c r="A7432" s="181">
        <v>20731</v>
      </c>
      <c r="B7432" s="701" t="s">
        <v>14065</v>
      </c>
      <c r="C7432" s="181" t="s">
        <v>14066</v>
      </c>
      <c r="D7432" s="181" t="s">
        <v>1798</v>
      </c>
      <c r="E7432" s="181" t="s">
        <v>14067</v>
      </c>
      <c r="F7432" s="181" t="s">
        <v>304</v>
      </c>
      <c r="G7432" s="181" t="s">
        <v>711</v>
      </c>
      <c r="H7432" s="181" t="s">
        <v>10</v>
      </c>
      <c r="I7432" s="181" t="s">
        <v>14039</v>
      </c>
      <c r="J7432" s="181">
        <v>23710</v>
      </c>
      <c r="K7432" s="181">
        <v>48</v>
      </c>
      <c r="L7432" s="181"/>
      <c r="M7432" s="181"/>
      <c r="N7432" s="596"/>
    </row>
    <row r="7433" spans="1:14" s="158" customFormat="1" ht="18" customHeight="1" x14ac:dyDescent="0.25">
      <c r="A7433" s="181">
        <v>20978</v>
      </c>
      <c r="B7433" s="701" t="s">
        <v>10157</v>
      </c>
      <c r="C7433" s="181" t="s">
        <v>10158</v>
      </c>
      <c r="D7433" s="181" t="s">
        <v>1798</v>
      </c>
      <c r="E7433" s="181" t="s">
        <v>10155</v>
      </c>
      <c r="F7433" s="181" t="s">
        <v>304</v>
      </c>
      <c r="G7433" s="181" t="s">
        <v>704</v>
      </c>
      <c r="H7433" s="181" t="s">
        <v>7</v>
      </c>
      <c r="I7433" s="181" t="s">
        <v>10159</v>
      </c>
      <c r="J7433" s="181">
        <v>12480</v>
      </c>
      <c r="K7433" s="181">
        <v>72</v>
      </c>
      <c r="L7433" s="181"/>
      <c r="M7433" s="181"/>
      <c r="N7433" s="596"/>
    </row>
    <row r="7434" spans="1:14" s="158" customFormat="1" ht="18" customHeight="1" x14ac:dyDescent="0.25">
      <c r="A7434" s="181">
        <v>24795</v>
      </c>
      <c r="B7434" s="701" t="s">
        <v>14068</v>
      </c>
      <c r="C7434" s="181" t="s">
        <v>14040</v>
      </c>
      <c r="D7434" s="181" t="s">
        <v>1798</v>
      </c>
      <c r="E7434" s="181" t="s">
        <v>10155</v>
      </c>
      <c r="F7434" s="181" t="s">
        <v>304</v>
      </c>
      <c r="G7434" s="181" t="s">
        <v>711</v>
      </c>
      <c r="H7434" s="181" t="s">
        <v>10</v>
      </c>
      <c r="I7434" s="181" t="s">
        <v>10156</v>
      </c>
      <c r="J7434" s="181">
        <v>28830</v>
      </c>
      <c r="K7434" s="181">
        <v>73</v>
      </c>
      <c r="L7434" s="181"/>
      <c r="M7434" s="181"/>
      <c r="N7434" s="596"/>
    </row>
    <row r="7435" spans="1:14" s="158" customFormat="1" ht="18" customHeight="1" x14ac:dyDescent="0.25">
      <c r="A7435" s="181">
        <v>26265</v>
      </c>
      <c r="B7435" s="701" t="s">
        <v>10161</v>
      </c>
      <c r="C7435" s="181" t="s">
        <v>11016</v>
      </c>
      <c r="D7435" s="181" t="s">
        <v>1798</v>
      </c>
      <c r="E7435" s="181" t="s">
        <v>10160</v>
      </c>
      <c r="F7435" s="181" t="s">
        <v>304</v>
      </c>
      <c r="G7435" s="181" t="s">
        <v>5754</v>
      </c>
      <c r="H7435" s="181" t="s">
        <v>14</v>
      </c>
      <c r="I7435" s="181" t="s">
        <v>10163</v>
      </c>
      <c r="J7435" s="181">
        <v>19790</v>
      </c>
      <c r="K7435" s="181">
        <v>5</v>
      </c>
      <c r="L7435" s="181"/>
      <c r="M7435" s="181"/>
      <c r="N7435" s="596"/>
    </row>
    <row r="7436" spans="1:14" s="158" customFormat="1" ht="18" customHeight="1" x14ac:dyDescent="0.25">
      <c r="A7436" s="181">
        <v>9262</v>
      </c>
      <c r="B7436" s="701" t="s">
        <v>19133</v>
      </c>
      <c r="C7436" s="181" t="s">
        <v>19134</v>
      </c>
      <c r="D7436" s="181" t="s">
        <v>1798</v>
      </c>
      <c r="E7436" s="181" t="s">
        <v>10160</v>
      </c>
      <c r="F7436" s="181" t="s">
        <v>304</v>
      </c>
      <c r="G7436" s="181" t="s">
        <v>711</v>
      </c>
      <c r="H7436" s="181" t="s">
        <v>10</v>
      </c>
      <c r="I7436" s="181" t="s">
        <v>19135</v>
      </c>
      <c r="J7436" s="181">
        <v>26120</v>
      </c>
      <c r="K7436" s="181">
        <v>20</v>
      </c>
      <c r="L7436" s="181"/>
      <c r="M7436" s="181"/>
      <c r="N7436" s="596"/>
    </row>
    <row r="7437" spans="1:14" s="158" customFormat="1" ht="18" customHeight="1" x14ac:dyDescent="0.25">
      <c r="A7437" s="181">
        <v>23046</v>
      </c>
      <c r="B7437" s="701" t="s">
        <v>14069</v>
      </c>
      <c r="C7437" s="181" t="s">
        <v>9780</v>
      </c>
      <c r="D7437" s="181" t="s">
        <v>1810</v>
      </c>
      <c r="E7437" s="181" t="s">
        <v>9280</v>
      </c>
      <c r="F7437" s="181" t="s">
        <v>304</v>
      </c>
      <c r="G7437" s="181" t="s">
        <v>704</v>
      </c>
      <c r="H7437" s="181" t="s">
        <v>7</v>
      </c>
      <c r="I7437" s="181" t="s">
        <v>9820</v>
      </c>
      <c r="J7437" s="181">
        <v>9720</v>
      </c>
      <c r="K7437" s="181">
        <v>5</v>
      </c>
      <c r="L7437" s="181"/>
      <c r="M7437" s="181"/>
      <c r="N7437" s="596"/>
    </row>
    <row r="7438" spans="1:14" s="158" customFormat="1" ht="18" customHeight="1" x14ac:dyDescent="0.25">
      <c r="A7438" s="181">
        <v>10020</v>
      </c>
      <c r="B7438" s="701" t="s">
        <v>19136</v>
      </c>
      <c r="C7438" s="181" t="s">
        <v>17417</v>
      </c>
      <c r="D7438" s="181" t="s">
        <v>1810</v>
      </c>
      <c r="E7438" s="181" t="s">
        <v>9280</v>
      </c>
      <c r="F7438" s="181" t="s">
        <v>304</v>
      </c>
      <c r="G7438" s="181" t="s">
        <v>711</v>
      </c>
      <c r="H7438" s="181" t="s">
        <v>10</v>
      </c>
      <c r="I7438" s="181" t="s">
        <v>10150</v>
      </c>
      <c r="J7438" s="181">
        <v>23460</v>
      </c>
      <c r="K7438" s="181">
        <v>20</v>
      </c>
      <c r="L7438" s="181"/>
      <c r="M7438" s="181"/>
      <c r="N7438" s="596"/>
    </row>
    <row r="7439" spans="1:14" s="158" customFormat="1" ht="18" customHeight="1" x14ac:dyDescent="0.25">
      <c r="A7439" s="181">
        <v>20038</v>
      </c>
      <c r="B7439" s="701" t="s">
        <v>10164</v>
      </c>
      <c r="C7439" s="181" t="s">
        <v>10165</v>
      </c>
      <c r="D7439" s="181" t="s">
        <v>1819</v>
      </c>
      <c r="E7439" s="181" t="s">
        <v>9283</v>
      </c>
      <c r="F7439" s="181" t="s">
        <v>304</v>
      </c>
      <c r="G7439" s="181" t="s">
        <v>1822</v>
      </c>
      <c r="H7439" s="181" t="s">
        <v>5</v>
      </c>
      <c r="I7439" s="181" t="s">
        <v>10166</v>
      </c>
      <c r="J7439" s="181">
        <v>65560</v>
      </c>
      <c r="K7439" s="181">
        <v>8</v>
      </c>
      <c r="L7439" s="181"/>
      <c r="M7439" s="181"/>
      <c r="N7439" s="596"/>
    </row>
    <row r="7440" spans="1:14" s="158" customFormat="1" ht="18" customHeight="1" x14ac:dyDescent="0.25">
      <c r="A7440" s="181">
        <v>28122</v>
      </c>
      <c r="B7440" s="701" t="s">
        <v>17395</v>
      </c>
      <c r="C7440" s="181" t="s">
        <v>10023</v>
      </c>
      <c r="D7440" s="181" t="s">
        <v>1819</v>
      </c>
      <c r="E7440" s="181" t="s">
        <v>17396</v>
      </c>
      <c r="F7440" s="181" t="s">
        <v>304</v>
      </c>
      <c r="G7440" s="181" t="s">
        <v>1822</v>
      </c>
      <c r="H7440" s="181" t="s">
        <v>5</v>
      </c>
      <c r="I7440" s="181" t="s">
        <v>11944</v>
      </c>
      <c r="J7440" s="181">
        <v>65560</v>
      </c>
      <c r="K7440" s="181">
        <v>5</v>
      </c>
      <c r="L7440" s="181"/>
      <c r="M7440" s="181"/>
      <c r="N7440" s="596"/>
    </row>
    <row r="7441" spans="1:14" s="158" customFormat="1" ht="18" customHeight="1" x14ac:dyDescent="0.25">
      <c r="A7441" s="181">
        <v>14968</v>
      </c>
      <c r="B7441" s="701" t="s">
        <v>12317</v>
      </c>
      <c r="C7441" s="181" t="s">
        <v>14066</v>
      </c>
      <c r="D7441" s="181" t="s">
        <v>1819</v>
      </c>
      <c r="E7441" s="181" t="s">
        <v>12318</v>
      </c>
      <c r="F7441" s="181" t="s">
        <v>304</v>
      </c>
      <c r="G7441" s="181" t="s">
        <v>1822</v>
      </c>
      <c r="H7441" s="181" t="s">
        <v>5</v>
      </c>
      <c r="I7441" s="181" t="s">
        <v>9381</v>
      </c>
      <c r="J7441" s="181">
        <v>65380</v>
      </c>
      <c r="K7441" s="181">
        <v>8</v>
      </c>
      <c r="L7441" s="181"/>
      <c r="M7441" s="181"/>
      <c r="N7441" s="596"/>
    </row>
    <row r="7442" spans="1:14" s="158" customFormat="1" ht="18" customHeight="1" x14ac:dyDescent="0.25">
      <c r="A7442" s="181">
        <v>18397</v>
      </c>
      <c r="B7442" s="701" t="s">
        <v>10168</v>
      </c>
      <c r="C7442" s="181" t="s">
        <v>9898</v>
      </c>
      <c r="D7442" s="181" t="s">
        <v>10169</v>
      </c>
      <c r="E7442" s="181" t="s">
        <v>9411</v>
      </c>
      <c r="F7442" s="181" t="s">
        <v>304</v>
      </c>
      <c r="G7442" s="181" t="s">
        <v>1822</v>
      </c>
      <c r="H7442" s="181" t="s">
        <v>5</v>
      </c>
      <c r="I7442" s="181" t="s">
        <v>10170</v>
      </c>
      <c r="J7442" s="181">
        <v>32030</v>
      </c>
      <c r="K7442" s="181">
        <v>217</v>
      </c>
      <c r="L7442" s="181"/>
      <c r="M7442" s="181"/>
      <c r="N7442" s="596"/>
    </row>
    <row r="7443" spans="1:14" s="158" customFormat="1" ht="18" customHeight="1" x14ac:dyDescent="0.25">
      <c r="A7443" s="181">
        <v>10155</v>
      </c>
      <c r="B7443" s="701" t="s">
        <v>16269</v>
      </c>
      <c r="C7443" s="181" t="s">
        <v>16270</v>
      </c>
      <c r="D7443" s="181" t="s">
        <v>1850</v>
      </c>
      <c r="E7443" s="181" t="s">
        <v>10179</v>
      </c>
      <c r="F7443" s="181" t="s">
        <v>577</v>
      </c>
      <c r="G7443" s="181" t="s">
        <v>141</v>
      </c>
      <c r="H7443" s="181" t="s">
        <v>10</v>
      </c>
      <c r="I7443" s="181" t="s">
        <v>16271</v>
      </c>
      <c r="J7443" s="181">
        <v>128840</v>
      </c>
      <c r="K7443" s="181">
        <v>19</v>
      </c>
      <c r="L7443" s="181"/>
      <c r="M7443" s="181"/>
      <c r="N7443" s="596"/>
    </row>
    <row r="7444" spans="1:14" s="158" customFormat="1" ht="18" customHeight="1" x14ac:dyDescent="0.25">
      <c r="A7444" s="181">
        <v>8066</v>
      </c>
      <c r="B7444" s="701" t="s">
        <v>12319</v>
      </c>
      <c r="C7444" s="181" t="s">
        <v>10031</v>
      </c>
      <c r="D7444" s="181" t="s">
        <v>1857</v>
      </c>
      <c r="E7444" s="181" t="s">
        <v>9372</v>
      </c>
      <c r="F7444" s="181" t="s">
        <v>1309</v>
      </c>
      <c r="G7444" s="181" t="s">
        <v>141</v>
      </c>
      <c r="H7444" s="181" t="s">
        <v>10</v>
      </c>
      <c r="I7444" s="181" t="s">
        <v>604</v>
      </c>
      <c r="J7444" s="181">
        <v>163790</v>
      </c>
      <c r="K7444" s="181">
        <v>101</v>
      </c>
      <c r="L7444" s="181"/>
      <c r="M7444" s="181"/>
      <c r="N7444" s="596"/>
    </row>
    <row r="7445" spans="1:14" s="158" customFormat="1" ht="18" customHeight="1" x14ac:dyDescent="0.25">
      <c r="A7445" s="181">
        <v>9980</v>
      </c>
      <c r="B7445" s="701" t="s">
        <v>16272</v>
      </c>
      <c r="C7445" s="181" t="s">
        <v>16273</v>
      </c>
      <c r="D7445" s="181" t="s">
        <v>1857</v>
      </c>
      <c r="E7445" s="181" t="s">
        <v>9292</v>
      </c>
      <c r="F7445" s="181" t="s">
        <v>577</v>
      </c>
      <c r="G7445" s="181" t="s">
        <v>141</v>
      </c>
      <c r="H7445" s="181" t="s">
        <v>10</v>
      </c>
      <c r="I7445" s="181" t="s">
        <v>10033</v>
      </c>
      <c r="J7445" s="181">
        <v>199490</v>
      </c>
      <c r="K7445" s="181">
        <v>46</v>
      </c>
      <c r="L7445" s="181"/>
      <c r="M7445" s="181"/>
      <c r="N7445" s="596"/>
    </row>
    <row r="7446" spans="1:14" s="158" customFormat="1" ht="18" customHeight="1" x14ac:dyDescent="0.25">
      <c r="A7446" s="181">
        <v>10256</v>
      </c>
      <c r="B7446" s="701" t="s">
        <v>16274</v>
      </c>
      <c r="C7446" s="181" t="s">
        <v>10165</v>
      </c>
      <c r="D7446" s="181" t="s">
        <v>1857</v>
      </c>
      <c r="E7446" s="181" t="s">
        <v>9846</v>
      </c>
      <c r="F7446" s="181" t="s">
        <v>577</v>
      </c>
      <c r="G7446" s="181" t="s">
        <v>141</v>
      </c>
      <c r="H7446" s="181" t="s">
        <v>10</v>
      </c>
      <c r="I7446" s="181" t="s">
        <v>1326</v>
      </c>
      <c r="J7446" s="181">
        <v>144580</v>
      </c>
      <c r="K7446" s="181">
        <v>2</v>
      </c>
      <c r="L7446" s="181"/>
      <c r="M7446" s="181"/>
      <c r="N7446" s="596"/>
    </row>
    <row r="7447" spans="1:14" s="158" customFormat="1" ht="18" customHeight="1" x14ac:dyDescent="0.25">
      <c r="A7447" s="181">
        <v>26594</v>
      </c>
      <c r="B7447" s="701" t="s">
        <v>10173</v>
      </c>
      <c r="C7447" s="181" t="s">
        <v>10174</v>
      </c>
      <c r="D7447" s="181" t="s">
        <v>1857</v>
      </c>
      <c r="E7447" s="181" t="s">
        <v>10175</v>
      </c>
      <c r="F7447" s="181" t="s">
        <v>577</v>
      </c>
      <c r="G7447" s="181" t="s">
        <v>141</v>
      </c>
      <c r="H7447" s="181" t="s">
        <v>10</v>
      </c>
      <c r="I7447" s="181" t="s">
        <v>8918</v>
      </c>
      <c r="J7447" s="181">
        <v>240320</v>
      </c>
      <c r="K7447" s="181">
        <v>24</v>
      </c>
      <c r="L7447" s="181"/>
      <c r="M7447" s="181"/>
      <c r="N7447" s="596"/>
    </row>
    <row r="7448" spans="1:14" s="158" customFormat="1" ht="18" customHeight="1" x14ac:dyDescent="0.25">
      <c r="A7448" s="181">
        <v>8067</v>
      </c>
      <c r="B7448" s="701" t="s">
        <v>12320</v>
      </c>
      <c r="C7448" s="181" t="s">
        <v>9828</v>
      </c>
      <c r="D7448" s="181" t="s">
        <v>1862</v>
      </c>
      <c r="E7448" s="181" t="s">
        <v>9372</v>
      </c>
      <c r="F7448" s="181" t="s">
        <v>416</v>
      </c>
      <c r="G7448" s="181" t="s">
        <v>141</v>
      </c>
      <c r="H7448" s="181" t="s">
        <v>10</v>
      </c>
      <c r="I7448" s="181" t="s">
        <v>604</v>
      </c>
      <c r="J7448" s="181">
        <v>108810</v>
      </c>
      <c r="K7448" s="181">
        <v>144</v>
      </c>
      <c r="L7448" s="181"/>
      <c r="M7448" s="181"/>
      <c r="N7448" s="596"/>
    </row>
    <row r="7449" spans="1:14" s="158" customFormat="1" ht="18" customHeight="1" x14ac:dyDescent="0.25">
      <c r="A7449" s="181">
        <v>9981</v>
      </c>
      <c r="B7449" s="701" t="s">
        <v>16275</v>
      </c>
      <c r="C7449" s="181" t="s">
        <v>16276</v>
      </c>
      <c r="D7449" s="181" t="s">
        <v>1862</v>
      </c>
      <c r="E7449" s="181" t="s">
        <v>9292</v>
      </c>
      <c r="F7449" s="181" t="s">
        <v>577</v>
      </c>
      <c r="G7449" s="181" t="s">
        <v>141</v>
      </c>
      <c r="H7449" s="181" t="s">
        <v>10</v>
      </c>
      <c r="I7449" s="181" t="s">
        <v>10170</v>
      </c>
      <c r="J7449" s="181">
        <v>108800</v>
      </c>
      <c r="K7449" s="181">
        <v>34</v>
      </c>
      <c r="L7449" s="181"/>
      <c r="M7449" s="181"/>
      <c r="N7449" s="596"/>
    </row>
    <row r="7450" spans="1:14" s="158" customFormat="1" ht="18" customHeight="1" x14ac:dyDescent="0.25">
      <c r="A7450" s="181">
        <v>10156</v>
      </c>
      <c r="B7450" s="701" t="s">
        <v>10177</v>
      </c>
      <c r="C7450" s="181" t="s">
        <v>10178</v>
      </c>
      <c r="D7450" s="181" t="s">
        <v>1862</v>
      </c>
      <c r="E7450" s="181" t="s">
        <v>10179</v>
      </c>
      <c r="F7450" s="181" t="s">
        <v>577</v>
      </c>
      <c r="G7450" s="181" t="s">
        <v>141</v>
      </c>
      <c r="H7450" s="181" t="s">
        <v>10</v>
      </c>
      <c r="I7450" s="181" t="s">
        <v>10180</v>
      </c>
      <c r="J7450" s="181">
        <v>116860</v>
      </c>
      <c r="K7450" s="181">
        <v>33</v>
      </c>
      <c r="L7450" s="181"/>
      <c r="M7450" s="181"/>
      <c r="N7450" s="596"/>
    </row>
    <row r="7451" spans="1:14" s="158" customFormat="1" ht="18" customHeight="1" x14ac:dyDescent="0.25">
      <c r="A7451" s="181">
        <v>18937</v>
      </c>
      <c r="B7451" s="701" t="s">
        <v>16277</v>
      </c>
      <c r="C7451" s="181" t="s">
        <v>10174</v>
      </c>
      <c r="D7451" s="181" t="s">
        <v>1864</v>
      </c>
      <c r="E7451" s="181" t="s">
        <v>8872</v>
      </c>
      <c r="F7451" s="181" t="s">
        <v>577</v>
      </c>
      <c r="G7451" s="181" t="s">
        <v>141</v>
      </c>
      <c r="H7451" s="181" t="s">
        <v>10</v>
      </c>
      <c r="I7451" s="181" t="s">
        <v>16278</v>
      </c>
      <c r="J7451" s="181">
        <v>236110</v>
      </c>
      <c r="K7451" s="181">
        <v>4</v>
      </c>
      <c r="L7451" s="181"/>
      <c r="M7451" s="181"/>
      <c r="N7451" s="596"/>
    </row>
    <row r="7452" spans="1:14" s="158" customFormat="1" ht="18" customHeight="1" x14ac:dyDescent="0.25">
      <c r="A7452" s="181">
        <v>22864</v>
      </c>
      <c r="B7452" s="701" t="s">
        <v>10182</v>
      </c>
      <c r="C7452" s="181" t="s">
        <v>9802</v>
      </c>
      <c r="D7452" s="181" t="s">
        <v>1864</v>
      </c>
      <c r="E7452" s="181" t="s">
        <v>9381</v>
      </c>
      <c r="F7452" s="181" t="s">
        <v>1309</v>
      </c>
      <c r="G7452" s="181" t="s">
        <v>141</v>
      </c>
      <c r="H7452" s="181" t="s">
        <v>10</v>
      </c>
      <c r="I7452" s="181" t="s">
        <v>604</v>
      </c>
      <c r="J7452" s="181">
        <v>208600</v>
      </c>
      <c r="K7452" s="181">
        <v>128</v>
      </c>
      <c r="L7452" s="181"/>
      <c r="M7452" s="181"/>
      <c r="N7452" s="596"/>
    </row>
    <row r="7453" spans="1:14" s="158" customFormat="1" ht="18" customHeight="1" x14ac:dyDescent="0.25">
      <c r="A7453" s="181">
        <v>26595</v>
      </c>
      <c r="B7453" s="701" t="s">
        <v>16279</v>
      </c>
      <c r="C7453" s="181" t="s">
        <v>16280</v>
      </c>
      <c r="D7453" s="181" t="s">
        <v>1864</v>
      </c>
      <c r="E7453" s="181" t="s">
        <v>10175</v>
      </c>
      <c r="F7453" s="181" t="s">
        <v>577</v>
      </c>
      <c r="G7453" s="181" t="s">
        <v>141</v>
      </c>
      <c r="H7453" s="181" t="s">
        <v>10</v>
      </c>
      <c r="I7453" s="181" t="s">
        <v>8918</v>
      </c>
      <c r="J7453" s="181">
        <v>265140</v>
      </c>
      <c r="K7453" s="181">
        <v>44</v>
      </c>
      <c r="L7453" s="181"/>
      <c r="M7453" s="181"/>
      <c r="N7453" s="596"/>
    </row>
    <row r="7454" spans="1:14" s="158" customFormat="1" ht="18" customHeight="1" x14ac:dyDescent="0.25">
      <c r="A7454" s="181">
        <v>15263</v>
      </c>
      <c r="B7454" s="701" t="s">
        <v>14070</v>
      </c>
      <c r="C7454" s="181" t="s">
        <v>10051</v>
      </c>
      <c r="D7454" s="181" t="s">
        <v>3540</v>
      </c>
      <c r="E7454" s="181" t="s">
        <v>9282</v>
      </c>
      <c r="F7454" s="181" t="s">
        <v>304</v>
      </c>
      <c r="G7454" s="181" t="s">
        <v>704</v>
      </c>
      <c r="H7454" s="181" t="s">
        <v>7</v>
      </c>
      <c r="I7454" s="181" t="s">
        <v>14071</v>
      </c>
      <c r="J7454" s="181">
        <v>5220</v>
      </c>
      <c r="K7454" s="181">
        <v>198</v>
      </c>
      <c r="L7454" s="181"/>
      <c r="M7454" s="181"/>
      <c r="N7454" s="596"/>
    </row>
    <row r="7455" spans="1:14" s="158" customFormat="1" ht="18" customHeight="1" x14ac:dyDescent="0.25">
      <c r="A7455" s="181">
        <v>12697</v>
      </c>
      <c r="B7455" s="701" t="s">
        <v>16281</v>
      </c>
      <c r="C7455" s="181" t="s">
        <v>12803</v>
      </c>
      <c r="D7455" s="181" t="s">
        <v>1872</v>
      </c>
      <c r="E7455" s="181" t="s">
        <v>9411</v>
      </c>
      <c r="F7455" s="181" t="s">
        <v>304</v>
      </c>
      <c r="G7455" s="181" t="s">
        <v>1873</v>
      </c>
      <c r="H7455" s="181" t="s">
        <v>5</v>
      </c>
      <c r="I7455" s="181" t="s">
        <v>14071</v>
      </c>
      <c r="J7455" s="181">
        <v>27420</v>
      </c>
      <c r="K7455" s="181">
        <v>56</v>
      </c>
      <c r="L7455" s="181"/>
      <c r="M7455" s="181"/>
      <c r="N7455" s="596"/>
    </row>
    <row r="7456" spans="1:14" s="158" customFormat="1" ht="18" customHeight="1" x14ac:dyDescent="0.25">
      <c r="A7456" s="181">
        <v>17594</v>
      </c>
      <c r="B7456" s="701" t="s">
        <v>11248</v>
      </c>
      <c r="C7456" s="181" t="s">
        <v>9806</v>
      </c>
      <c r="D7456" s="181" t="s">
        <v>1875</v>
      </c>
      <c r="E7456" s="181" t="s">
        <v>9280</v>
      </c>
      <c r="F7456" s="181" t="s">
        <v>577</v>
      </c>
      <c r="G7456" s="181" t="s">
        <v>1876</v>
      </c>
      <c r="H7456" s="181" t="s">
        <v>5</v>
      </c>
      <c r="I7456" s="181" t="s">
        <v>19137</v>
      </c>
      <c r="J7456" s="181">
        <v>59760</v>
      </c>
      <c r="K7456" s="181">
        <v>13</v>
      </c>
      <c r="L7456" s="181"/>
      <c r="M7456" s="181"/>
      <c r="N7456" s="596"/>
    </row>
    <row r="7457" spans="1:14" s="158" customFormat="1" ht="18" customHeight="1" x14ac:dyDescent="0.25">
      <c r="A7457" s="181">
        <v>24658</v>
      </c>
      <c r="B7457" s="701" t="s">
        <v>16282</v>
      </c>
      <c r="C7457" s="181" t="s">
        <v>10236</v>
      </c>
      <c r="D7457" s="181" t="s">
        <v>1875</v>
      </c>
      <c r="E7457" s="181" t="s">
        <v>16283</v>
      </c>
      <c r="F7457" s="181" t="s">
        <v>577</v>
      </c>
      <c r="G7457" s="181" t="s">
        <v>1876</v>
      </c>
      <c r="H7457" s="181" t="s">
        <v>5</v>
      </c>
      <c r="I7457" s="181" t="s">
        <v>8903</v>
      </c>
      <c r="J7457" s="181">
        <v>71710</v>
      </c>
      <c r="K7457" s="181">
        <v>11</v>
      </c>
      <c r="L7457" s="181"/>
      <c r="M7457" s="181"/>
      <c r="N7457" s="596"/>
    </row>
    <row r="7458" spans="1:14" s="158" customFormat="1" ht="18" customHeight="1" x14ac:dyDescent="0.25">
      <c r="A7458" s="181">
        <v>23881</v>
      </c>
      <c r="B7458" s="701" t="s">
        <v>10185</v>
      </c>
      <c r="C7458" s="181" t="s">
        <v>10054</v>
      </c>
      <c r="D7458" s="181" t="s">
        <v>1875</v>
      </c>
      <c r="E7458" s="181" t="s">
        <v>9292</v>
      </c>
      <c r="F7458" s="181" t="s">
        <v>577</v>
      </c>
      <c r="G7458" s="181" t="s">
        <v>1876</v>
      </c>
      <c r="H7458" s="181" t="s">
        <v>5</v>
      </c>
      <c r="I7458" s="181" t="s">
        <v>501</v>
      </c>
      <c r="J7458" s="181">
        <v>56770</v>
      </c>
      <c r="K7458" s="181">
        <v>11</v>
      </c>
      <c r="L7458" s="181"/>
      <c r="M7458" s="181"/>
      <c r="N7458" s="596"/>
    </row>
    <row r="7459" spans="1:14" s="158" customFormat="1" ht="18" customHeight="1" x14ac:dyDescent="0.25">
      <c r="A7459" s="181">
        <v>27148</v>
      </c>
      <c r="B7459" s="701" t="s">
        <v>10188</v>
      </c>
      <c r="C7459" s="181" t="s">
        <v>10241</v>
      </c>
      <c r="D7459" s="181" t="s">
        <v>1875</v>
      </c>
      <c r="E7459" s="181" t="s">
        <v>9090</v>
      </c>
      <c r="F7459" s="181" t="s">
        <v>577</v>
      </c>
      <c r="G7459" s="181" t="s">
        <v>1876</v>
      </c>
      <c r="H7459" s="181" t="s">
        <v>5</v>
      </c>
      <c r="I7459" s="181" t="s">
        <v>10189</v>
      </c>
      <c r="J7459" s="181">
        <v>96610</v>
      </c>
      <c r="K7459" s="181">
        <v>1</v>
      </c>
      <c r="L7459" s="181"/>
      <c r="M7459" s="181"/>
      <c r="N7459" s="596"/>
    </row>
    <row r="7460" spans="1:14" s="158" customFormat="1" ht="18" customHeight="1" x14ac:dyDescent="0.25">
      <c r="A7460" s="181">
        <v>27147</v>
      </c>
      <c r="B7460" s="701" t="s">
        <v>17397</v>
      </c>
      <c r="C7460" s="181" t="s">
        <v>10059</v>
      </c>
      <c r="D7460" s="181" t="s">
        <v>1875</v>
      </c>
      <c r="E7460" s="181" t="s">
        <v>9090</v>
      </c>
      <c r="F7460" s="181" t="s">
        <v>577</v>
      </c>
      <c r="G7460" s="181" t="s">
        <v>1876</v>
      </c>
      <c r="H7460" s="181" t="s">
        <v>5</v>
      </c>
      <c r="I7460" s="181" t="s">
        <v>9926</v>
      </c>
      <c r="J7460" s="181">
        <v>53780</v>
      </c>
      <c r="K7460" s="181">
        <v>2</v>
      </c>
      <c r="L7460" s="181"/>
      <c r="M7460" s="181"/>
      <c r="N7460" s="596"/>
    </row>
    <row r="7461" spans="1:14" s="158" customFormat="1" ht="18" customHeight="1" x14ac:dyDescent="0.25">
      <c r="A7461" s="181">
        <v>30078</v>
      </c>
      <c r="B7461" s="701" t="s">
        <v>19138</v>
      </c>
      <c r="C7461" s="181" t="s">
        <v>9808</v>
      </c>
      <c r="D7461" s="181" t="s">
        <v>1875</v>
      </c>
      <c r="E7461" s="181" t="s">
        <v>9090</v>
      </c>
      <c r="F7461" s="181" t="s">
        <v>577</v>
      </c>
      <c r="G7461" s="181" t="s">
        <v>1876</v>
      </c>
      <c r="H7461" s="181" t="s">
        <v>5</v>
      </c>
      <c r="I7461" s="181" t="s">
        <v>19139</v>
      </c>
      <c r="J7461" s="181">
        <v>124690</v>
      </c>
      <c r="K7461" s="181">
        <v>2</v>
      </c>
      <c r="L7461" s="181"/>
      <c r="M7461" s="181"/>
      <c r="N7461" s="596"/>
    </row>
    <row r="7462" spans="1:14" s="158" customFormat="1" ht="18" customHeight="1" x14ac:dyDescent="0.25">
      <c r="A7462" s="181">
        <v>21081</v>
      </c>
      <c r="B7462" s="701" t="s">
        <v>10190</v>
      </c>
      <c r="C7462" s="181" t="s">
        <v>10191</v>
      </c>
      <c r="D7462" s="181" t="s">
        <v>1875</v>
      </c>
      <c r="E7462" s="181" t="s">
        <v>10192</v>
      </c>
      <c r="F7462" s="181" t="s">
        <v>577</v>
      </c>
      <c r="G7462" s="181" t="s">
        <v>1876</v>
      </c>
      <c r="H7462" s="181" t="s">
        <v>5</v>
      </c>
      <c r="I7462" s="181" t="s">
        <v>10193</v>
      </c>
      <c r="J7462" s="181">
        <v>72210</v>
      </c>
      <c r="K7462" s="181">
        <v>5</v>
      </c>
      <c r="L7462" s="181"/>
      <c r="M7462" s="181"/>
      <c r="N7462" s="596"/>
    </row>
    <row r="7463" spans="1:14" s="158" customFormat="1" ht="18" customHeight="1" x14ac:dyDescent="0.25">
      <c r="A7463" s="181">
        <v>27147</v>
      </c>
      <c r="B7463" s="701" t="s">
        <v>17397</v>
      </c>
      <c r="C7463" s="181" t="s">
        <v>10059</v>
      </c>
      <c r="D7463" s="181" t="s">
        <v>1875</v>
      </c>
      <c r="E7463" s="181" t="s">
        <v>9090</v>
      </c>
      <c r="F7463" s="181" t="s">
        <v>577</v>
      </c>
      <c r="G7463" s="181" t="s">
        <v>1876</v>
      </c>
      <c r="H7463" s="181" t="s">
        <v>5</v>
      </c>
      <c r="I7463" s="181" t="s">
        <v>9926</v>
      </c>
      <c r="J7463" s="181">
        <v>53780</v>
      </c>
      <c r="K7463" s="181">
        <v>2</v>
      </c>
      <c r="L7463" s="181"/>
      <c r="M7463" s="181"/>
      <c r="N7463" s="596"/>
    </row>
    <row r="7464" spans="1:14" s="158" customFormat="1" ht="18" customHeight="1" x14ac:dyDescent="0.25">
      <c r="A7464" s="181">
        <v>25491</v>
      </c>
      <c r="B7464" s="701">
        <v>4142009403</v>
      </c>
      <c r="C7464" s="181" t="s">
        <v>10194</v>
      </c>
      <c r="D7464" s="181" t="s">
        <v>439</v>
      </c>
      <c r="E7464" s="181" t="s">
        <v>10195</v>
      </c>
      <c r="F7464" s="181" t="s">
        <v>304</v>
      </c>
      <c r="G7464" s="181" t="s">
        <v>440</v>
      </c>
      <c r="H7464" s="181" t="s">
        <v>7</v>
      </c>
      <c r="I7464" s="181" t="s">
        <v>374</v>
      </c>
      <c r="J7464" s="181">
        <v>343400</v>
      </c>
      <c r="K7464" s="181">
        <v>25</v>
      </c>
      <c r="L7464" s="181"/>
      <c r="M7464" s="181"/>
      <c r="N7464" s="596"/>
    </row>
    <row r="7465" spans="1:14" s="158" customFormat="1" ht="18" customHeight="1" x14ac:dyDescent="0.25">
      <c r="A7465" s="181">
        <v>19726</v>
      </c>
      <c r="B7465" s="701" t="s">
        <v>11184</v>
      </c>
      <c r="C7465" s="181" t="s">
        <v>9983</v>
      </c>
      <c r="D7465" s="181" t="s">
        <v>19140</v>
      </c>
      <c r="E7465" s="181" t="s">
        <v>9280</v>
      </c>
      <c r="F7465" s="181" t="s">
        <v>304</v>
      </c>
      <c r="G7465" s="181" t="s">
        <v>564</v>
      </c>
      <c r="H7465" s="181" t="s">
        <v>5</v>
      </c>
      <c r="I7465" s="181" t="s">
        <v>8916</v>
      </c>
      <c r="J7465" s="181">
        <v>23900</v>
      </c>
      <c r="K7465" s="181">
        <v>25</v>
      </c>
      <c r="L7465" s="181"/>
      <c r="M7465" s="181"/>
      <c r="N7465" s="596"/>
    </row>
    <row r="7466" spans="1:14" s="158" customFormat="1" ht="18" customHeight="1" x14ac:dyDescent="0.25">
      <c r="A7466" s="181">
        <v>19478</v>
      </c>
      <c r="B7466" s="701" t="s">
        <v>10198</v>
      </c>
      <c r="C7466" s="181" t="s">
        <v>10199</v>
      </c>
      <c r="D7466" s="181" t="s">
        <v>310</v>
      </c>
      <c r="E7466" s="181" t="s">
        <v>1963</v>
      </c>
      <c r="F7466" s="181" t="s">
        <v>304</v>
      </c>
      <c r="G7466" s="181" t="s">
        <v>312</v>
      </c>
      <c r="H7466" s="181" t="s">
        <v>7</v>
      </c>
      <c r="I7466" s="181" t="s">
        <v>323</v>
      </c>
      <c r="J7466" s="181">
        <v>93000</v>
      </c>
      <c r="K7466" s="181">
        <v>50</v>
      </c>
      <c r="L7466" s="181"/>
      <c r="M7466" s="181"/>
      <c r="N7466" s="596"/>
    </row>
    <row r="7467" spans="1:14" s="158" customFormat="1" ht="18" customHeight="1" x14ac:dyDescent="0.25">
      <c r="A7467" s="181">
        <v>27276</v>
      </c>
      <c r="B7467" s="701" t="s">
        <v>10200</v>
      </c>
      <c r="C7467" s="181" t="s">
        <v>10196</v>
      </c>
      <c r="D7467" s="181" t="s">
        <v>310</v>
      </c>
      <c r="E7467" s="181" t="s">
        <v>6717</v>
      </c>
      <c r="F7467" s="181" t="s">
        <v>304</v>
      </c>
      <c r="G7467" s="181" t="s">
        <v>312</v>
      </c>
      <c r="H7467" s="181" t="s">
        <v>7</v>
      </c>
      <c r="I7467" s="181" t="s">
        <v>341</v>
      </c>
      <c r="J7467" s="181">
        <v>151130</v>
      </c>
      <c r="K7467" s="181">
        <v>46</v>
      </c>
      <c r="L7467" s="181"/>
      <c r="M7467" s="181"/>
      <c r="N7467" s="596"/>
    </row>
    <row r="7468" spans="1:14" s="158" customFormat="1" ht="18" customHeight="1" x14ac:dyDescent="0.25">
      <c r="A7468" s="181">
        <v>24869</v>
      </c>
      <c r="B7468" s="701" t="s">
        <v>14072</v>
      </c>
      <c r="C7468" s="181" t="s">
        <v>10197</v>
      </c>
      <c r="D7468" s="181" t="s">
        <v>310</v>
      </c>
      <c r="E7468" s="181" t="s">
        <v>10206</v>
      </c>
      <c r="F7468" s="181" t="s">
        <v>304</v>
      </c>
      <c r="G7468" s="181" t="s">
        <v>312</v>
      </c>
      <c r="H7468" s="181" t="s">
        <v>7</v>
      </c>
      <c r="I7468" s="181" t="s">
        <v>323</v>
      </c>
      <c r="J7468" s="181">
        <v>125590</v>
      </c>
      <c r="K7468" s="181">
        <v>4</v>
      </c>
      <c r="L7468" s="181"/>
      <c r="M7468" s="181"/>
      <c r="N7468" s="596"/>
    </row>
    <row r="7469" spans="1:14" s="158" customFormat="1" ht="18" customHeight="1" x14ac:dyDescent="0.25">
      <c r="A7469" s="181">
        <v>22099</v>
      </c>
      <c r="B7469" s="701" t="s">
        <v>10201</v>
      </c>
      <c r="C7469" s="181" t="s">
        <v>10071</v>
      </c>
      <c r="D7469" s="181" t="s">
        <v>313</v>
      </c>
      <c r="E7469" s="181" t="s">
        <v>1963</v>
      </c>
      <c r="F7469" s="181" t="s">
        <v>304</v>
      </c>
      <c r="G7469" s="181" t="s">
        <v>312</v>
      </c>
      <c r="H7469" s="181" t="s">
        <v>7</v>
      </c>
      <c r="I7469" s="181" t="s">
        <v>323</v>
      </c>
      <c r="J7469" s="181">
        <v>93000</v>
      </c>
      <c r="K7469" s="181">
        <v>56</v>
      </c>
      <c r="L7469" s="181"/>
      <c r="M7469" s="181"/>
      <c r="N7469" s="596"/>
    </row>
    <row r="7470" spans="1:14" s="158" customFormat="1" ht="18" customHeight="1" x14ac:dyDescent="0.25">
      <c r="A7470" s="181">
        <v>27277</v>
      </c>
      <c r="B7470" s="701" t="s">
        <v>10203</v>
      </c>
      <c r="C7470" s="181" t="s">
        <v>10199</v>
      </c>
      <c r="D7470" s="181" t="s">
        <v>313</v>
      </c>
      <c r="E7470" s="181" t="s">
        <v>6717</v>
      </c>
      <c r="F7470" s="181" t="s">
        <v>304</v>
      </c>
      <c r="G7470" s="181" t="s">
        <v>312</v>
      </c>
      <c r="H7470" s="181" t="s">
        <v>7</v>
      </c>
      <c r="I7470" s="181" t="s">
        <v>341</v>
      </c>
      <c r="J7470" s="181">
        <v>151130</v>
      </c>
      <c r="K7470" s="181">
        <v>41</v>
      </c>
      <c r="L7470" s="181"/>
      <c r="M7470" s="181"/>
      <c r="N7470" s="596"/>
    </row>
    <row r="7471" spans="1:14" s="158" customFormat="1" ht="18" customHeight="1" x14ac:dyDescent="0.25">
      <c r="A7471" s="181">
        <v>24871</v>
      </c>
      <c r="B7471" s="701" t="s">
        <v>14073</v>
      </c>
      <c r="C7471" s="181" t="s">
        <v>17640</v>
      </c>
      <c r="D7471" s="181" t="s">
        <v>313</v>
      </c>
      <c r="E7471" s="181" t="s">
        <v>10206</v>
      </c>
      <c r="F7471" s="181" t="s">
        <v>304</v>
      </c>
      <c r="G7471" s="181" t="s">
        <v>312</v>
      </c>
      <c r="H7471" s="181" t="s">
        <v>7</v>
      </c>
      <c r="I7471" s="181" t="s">
        <v>323</v>
      </c>
      <c r="J7471" s="181">
        <v>125590</v>
      </c>
      <c r="K7471" s="181">
        <v>3</v>
      </c>
      <c r="L7471" s="181"/>
      <c r="M7471" s="181"/>
      <c r="N7471" s="596"/>
    </row>
    <row r="7472" spans="1:14" s="158" customFormat="1" ht="18" customHeight="1" x14ac:dyDescent="0.25">
      <c r="A7472" s="181">
        <v>24870</v>
      </c>
      <c r="B7472" s="701" t="s">
        <v>14074</v>
      </c>
      <c r="C7472" s="181" t="s">
        <v>10113</v>
      </c>
      <c r="D7472" s="181" t="s">
        <v>1921</v>
      </c>
      <c r="E7472" s="181" t="s">
        <v>10206</v>
      </c>
      <c r="F7472" s="181" t="s">
        <v>304</v>
      </c>
      <c r="G7472" s="181" t="s">
        <v>312</v>
      </c>
      <c r="H7472" s="181" t="s">
        <v>7</v>
      </c>
      <c r="I7472" s="181" t="s">
        <v>323</v>
      </c>
      <c r="J7472" s="181">
        <v>125590</v>
      </c>
      <c r="K7472" s="181">
        <v>14</v>
      </c>
      <c r="L7472" s="181"/>
      <c r="M7472" s="181"/>
      <c r="N7472" s="596"/>
    </row>
    <row r="7473" spans="1:14" s="158" customFormat="1" ht="18" customHeight="1" x14ac:dyDescent="0.25">
      <c r="A7473" s="181">
        <v>24872</v>
      </c>
      <c r="B7473" s="701" t="s">
        <v>10204</v>
      </c>
      <c r="C7473" s="181" t="s">
        <v>10075</v>
      </c>
      <c r="D7473" s="181" t="s">
        <v>1922</v>
      </c>
      <c r="E7473" s="181" t="s">
        <v>10206</v>
      </c>
      <c r="F7473" s="181" t="s">
        <v>304</v>
      </c>
      <c r="G7473" s="181" t="s">
        <v>312</v>
      </c>
      <c r="H7473" s="181" t="s">
        <v>7</v>
      </c>
      <c r="I7473" s="181" t="s">
        <v>323</v>
      </c>
      <c r="J7473" s="181">
        <v>125590</v>
      </c>
      <c r="K7473" s="181">
        <v>38</v>
      </c>
      <c r="L7473" s="181"/>
      <c r="M7473" s="181"/>
      <c r="N7473" s="596"/>
    </row>
    <row r="7474" spans="1:14" s="158" customFormat="1" ht="18" customHeight="1" x14ac:dyDescent="0.25">
      <c r="A7474" s="181">
        <v>27278</v>
      </c>
      <c r="B7474" s="701" t="s">
        <v>10207</v>
      </c>
      <c r="C7474" s="181" t="s">
        <v>17634</v>
      </c>
      <c r="D7474" s="181" t="s">
        <v>336</v>
      </c>
      <c r="E7474" s="181" t="s">
        <v>6717</v>
      </c>
      <c r="F7474" s="181" t="s">
        <v>304</v>
      </c>
      <c r="G7474" s="181" t="s">
        <v>312</v>
      </c>
      <c r="H7474" s="181" t="s">
        <v>7</v>
      </c>
      <c r="I7474" s="181" t="s">
        <v>341</v>
      </c>
      <c r="J7474" s="181">
        <v>92000</v>
      </c>
      <c r="K7474" s="181">
        <v>42</v>
      </c>
      <c r="L7474" s="181"/>
      <c r="M7474" s="181"/>
      <c r="N7474" s="596"/>
    </row>
    <row r="7475" spans="1:14" s="158" customFormat="1" ht="18" customHeight="1" x14ac:dyDescent="0.25">
      <c r="A7475" s="181">
        <v>21953</v>
      </c>
      <c r="B7475" s="701" t="s">
        <v>10209</v>
      </c>
      <c r="C7475" s="181" t="s">
        <v>10210</v>
      </c>
      <c r="D7475" s="181" t="s">
        <v>369</v>
      </c>
      <c r="E7475" s="181" t="s">
        <v>10211</v>
      </c>
      <c r="F7475" s="181" t="s">
        <v>304</v>
      </c>
      <c r="G7475" s="181" t="s">
        <v>361</v>
      </c>
      <c r="H7475" s="181" t="s">
        <v>7</v>
      </c>
      <c r="I7475" s="181" t="s">
        <v>10212</v>
      </c>
      <c r="J7475" s="181">
        <v>36930</v>
      </c>
      <c r="K7475" s="181">
        <v>162</v>
      </c>
      <c r="L7475" s="181"/>
      <c r="M7475" s="181"/>
      <c r="N7475" s="596"/>
    </row>
    <row r="7476" spans="1:14" s="158" customFormat="1" ht="18" customHeight="1" x14ac:dyDescent="0.25">
      <c r="A7476" s="181">
        <v>2774</v>
      </c>
      <c r="B7476" s="701" t="s">
        <v>10213</v>
      </c>
      <c r="C7476" s="181" t="s">
        <v>10214</v>
      </c>
      <c r="D7476" s="181" t="s">
        <v>369</v>
      </c>
      <c r="E7476" s="181" t="s">
        <v>10215</v>
      </c>
      <c r="F7476" s="181" t="s">
        <v>304</v>
      </c>
      <c r="G7476" s="181" t="s">
        <v>375</v>
      </c>
      <c r="H7476" s="181" t="s">
        <v>7</v>
      </c>
      <c r="I7476" s="181" t="s">
        <v>323</v>
      </c>
      <c r="J7476" s="181">
        <v>34030</v>
      </c>
      <c r="K7476" s="181">
        <v>58</v>
      </c>
      <c r="L7476" s="181"/>
      <c r="M7476" s="181"/>
      <c r="N7476" s="596"/>
    </row>
    <row r="7477" spans="1:14" s="158" customFormat="1" ht="18" customHeight="1" x14ac:dyDescent="0.25">
      <c r="A7477" s="181">
        <v>11544</v>
      </c>
      <c r="B7477" s="701" t="s">
        <v>10216</v>
      </c>
      <c r="C7477" s="181" t="s">
        <v>10217</v>
      </c>
      <c r="D7477" s="181" t="s">
        <v>369</v>
      </c>
      <c r="E7477" s="181" t="s">
        <v>10218</v>
      </c>
      <c r="F7477" s="181" t="s">
        <v>304</v>
      </c>
      <c r="G7477" s="181" t="s">
        <v>361</v>
      </c>
      <c r="H7477" s="181" t="s">
        <v>7</v>
      </c>
      <c r="I7477" s="181" t="s">
        <v>374</v>
      </c>
      <c r="J7477" s="181">
        <v>47670</v>
      </c>
      <c r="K7477" s="181">
        <v>114</v>
      </c>
      <c r="L7477" s="181"/>
      <c r="M7477" s="181"/>
      <c r="N7477" s="596"/>
    </row>
    <row r="7478" spans="1:14" s="158" customFormat="1" ht="18" customHeight="1" x14ac:dyDescent="0.25">
      <c r="A7478" s="181">
        <v>15788</v>
      </c>
      <c r="B7478" s="701" t="s">
        <v>10219</v>
      </c>
      <c r="C7478" s="181" t="s">
        <v>10220</v>
      </c>
      <c r="D7478" s="181" t="s">
        <v>432</v>
      </c>
      <c r="E7478" s="181" t="s">
        <v>10221</v>
      </c>
      <c r="F7478" s="181" t="s">
        <v>304</v>
      </c>
      <c r="G7478" s="181" t="s">
        <v>540</v>
      </c>
      <c r="H7478" s="181" t="s">
        <v>12</v>
      </c>
      <c r="I7478" s="181" t="s">
        <v>341</v>
      </c>
      <c r="J7478" s="181">
        <v>198920</v>
      </c>
      <c r="K7478" s="181">
        <v>9</v>
      </c>
      <c r="L7478" s="181"/>
      <c r="M7478" s="181"/>
      <c r="N7478" s="596"/>
    </row>
    <row r="7479" spans="1:14" s="158" customFormat="1" ht="18" customHeight="1" x14ac:dyDescent="0.25">
      <c r="A7479" s="181">
        <v>16675</v>
      </c>
      <c r="B7479" s="701" t="s">
        <v>10222</v>
      </c>
      <c r="C7479" s="181" t="s">
        <v>10223</v>
      </c>
      <c r="D7479" s="181" t="s">
        <v>432</v>
      </c>
      <c r="E7479" s="181" t="s">
        <v>10224</v>
      </c>
      <c r="F7479" s="181" t="s">
        <v>304</v>
      </c>
      <c r="G7479" s="181" t="s">
        <v>433</v>
      </c>
      <c r="H7479" s="181" t="s">
        <v>7</v>
      </c>
      <c r="I7479" s="181" t="s">
        <v>10225</v>
      </c>
      <c r="J7479" s="181">
        <v>84780</v>
      </c>
      <c r="K7479" s="181">
        <v>5</v>
      </c>
      <c r="L7479" s="181"/>
      <c r="M7479" s="181"/>
      <c r="N7479" s="596"/>
    </row>
    <row r="7480" spans="1:14" s="158" customFormat="1" ht="18" customHeight="1" x14ac:dyDescent="0.25">
      <c r="A7480" s="181">
        <v>30214</v>
      </c>
      <c r="B7480" s="701" t="s">
        <v>10226</v>
      </c>
      <c r="C7480" s="181" t="s">
        <v>10214</v>
      </c>
      <c r="D7480" s="181" t="s">
        <v>432</v>
      </c>
      <c r="E7480" s="181" t="s">
        <v>10224</v>
      </c>
      <c r="F7480" s="181" t="s">
        <v>304</v>
      </c>
      <c r="G7480" s="181" t="s">
        <v>540</v>
      </c>
      <c r="H7480" s="181" t="s">
        <v>12</v>
      </c>
      <c r="I7480" s="181" t="s">
        <v>9990</v>
      </c>
      <c r="J7480" s="181">
        <v>133960</v>
      </c>
      <c r="K7480" s="181">
        <v>10</v>
      </c>
      <c r="L7480" s="181"/>
      <c r="M7480" s="181"/>
      <c r="N7480" s="596"/>
    </row>
    <row r="7481" spans="1:14" s="158" customFormat="1" ht="18" customHeight="1" x14ac:dyDescent="0.25">
      <c r="A7481" s="181">
        <v>21815</v>
      </c>
      <c r="B7481" s="701">
        <v>19005270</v>
      </c>
      <c r="C7481" s="181" t="s">
        <v>14064</v>
      </c>
      <c r="D7481" s="181" t="s">
        <v>432</v>
      </c>
      <c r="E7481" s="181" t="s">
        <v>14075</v>
      </c>
      <c r="F7481" s="181" t="s">
        <v>304</v>
      </c>
      <c r="G7481" s="181" t="s">
        <v>433</v>
      </c>
      <c r="H7481" s="181" t="s">
        <v>7</v>
      </c>
      <c r="I7481" s="181" t="s">
        <v>14076</v>
      </c>
      <c r="J7481" s="181">
        <v>94050</v>
      </c>
      <c r="K7481" s="181">
        <v>14</v>
      </c>
      <c r="L7481" s="181"/>
      <c r="M7481" s="181"/>
      <c r="N7481" s="596"/>
    </row>
    <row r="7482" spans="1:14" s="158" customFormat="1" ht="18" customHeight="1" x14ac:dyDescent="0.25">
      <c r="A7482" s="181">
        <v>16732</v>
      </c>
      <c r="B7482" s="701">
        <v>19005277</v>
      </c>
      <c r="C7482" s="181" t="s">
        <v>10227</v>
      </c>
      <c r="D7482" s="181" t="s">
        <v>432</v>
      </c>
      <c r="E7482" s="181" t="s">
        <v>10228</v>
      </c>
      <c r="F7482" s="181" t="s">
        <v>304</v>
      </c>
      <c r="G7482" s="181" t="s">
        <v>433</v>
      </c>
      <c r="H7482" s="181" t="s">
        <v>7</v>
      </c>
      <c r="I7482" s="181" t="s">
        <v>12329</v>
      </c>
      <c r="J7482" s="181">
        <v>95740</v>
      </c>
      <c r="K7482" s="181">
        <v>50</v>
      </c>
      <c r="L7482" s="181"/>
      <c r="M7482" s="181"/>
      <c r="N7482" s="596"/>
    </row>
    <row r="7483" spans="1:14" s="158" customFormat="1" ht="18" customHeight="1" x14ac:dyDescent="0.25">
      <c r="A7483" s="181">
        <v>22620</v>
      </c>
      <c r="B7483" s="701">
        <v>221500802</v>
      </c>
      <c r="C7483" s="181" t="s">
        <v>10229</v>
      </c>
      <c r="D7483" s="181" t="s">
        <v>432</v>
      </c>
      <c r="E7483" s="181" t="s">
        <v>10230</v>
      </c>
      <c r="F7483" s="181" t="s">
        <v>304</v>
      </c>
      <c r="G7483" s="181" t="s">
        <v>433</v>
      </c>
      <c r="H7483" s="181" t="s">
        <v>7</v>
      </c>
      <c r="I7483" s="181" t="s">
        <v>10225</v>
      </c>
      <c r="J7483" s="181">
        <v>78850</v>
      </c>
      <c r="K7483" s="181">
        <v>15</v>
      </c>
      <c r="L7483" s="181"/>
      <c r="M7483" s="181"/>
      <c r="N7483" s="596"/>
    </row>
    <row r="7484" spans="1:14" s="158" customFormat="1" ht="18" customHeight="1" x14ac:dyDescent="0.25">
      <c r="A7484" s="181">
        <v>1784</v>
      </c>
      <c r="B7484" s="701" t="s">
        <v>10231</v>
      </c>
      <c r="C7484" s="181" t="s">
        <v>10232</v>
      </c>
      <c r="D7484" s="181" t="s">
        <v>432</v>
      </c>
      <c r="E7484" s="181" t="s">
        <v>10233</v>
      </c>
      <c r="F7484" s="181" t="s">
        <v>304</v>
      </c>
      <c r="G7484" s="181" t="s">
        <v>433</v>
      </c>
      <c r="H7484" s="181" t="s">
        <v>7</v>
      </c>
      <c r="I7484" s="181" t="s">
        <v>10234</v>
      </c>
      <c r="J7484" s="181">
        <v>89810</v>
      </c>
      <c r="K7484" s="181">
        <v>5</v>
      </c>
      <c r="L7484" s="181"/>
      <c r="M7484" s="181"/>
      <c r="N7484" s="596"/>
    </row>
    <row r="7485" spans="1:14" s="158" customFormat="1" ht="18" customHeight="1" x14ac:dyDescent="0.25">
      <c r="A7485" s="181">
        <v>26051</v>
      </c>
      <c r="B7485" s="701" t="s">
        <v>10235</v>
      </c>
      <c r="C7485" s="181" t="s">
        <v>10236</v>
      </c>
      <c r="D7485" s="181" t="s">
        <v>439</v>
      </c>
      <c r="E7485" s="181" t="s">
        <v>10237</v>
      </c>
      <c r="F7485" s="181" t="s">
        <v>304</v>
      </c>
      <c r="G7485" s="181" t="s">
        <v>440</v>
      </c>
      <c r="H7485" s="181" t="s">
        <v>7</v>
      </c>
      <c r="I7485" s="181" t="s">
        <v>501</v>
      </c>
      <c r="J7485" s="181">
        <v>57080</v>
      </c>
      <c r="K7485" s="181">
        <v>6</v>
      </c>
      <c r="L7485" s="181"/>
      <c r="M7485" s="181"/>
      <c r="N7485" s="596"/>
    </row>
    <row r="7486" spans="1:14" s="158" customFormat="1" ht="18" customHeight="1" x14ac:dyDescent="0.25">
      <c r="A7486" s="181">
        <v>9276</v>
      </c>
      <c r="B7486" s="701" t="s">
        <v>16284</v>
      </c>
      <c r="C7486" s="181" t="s">
        <v>16285</v>
      </c>
      <c r="D7486" s="181" t="s">
        <v>439</v>
      </c>
      <c r="E7486" s="181" t="s">
        <v>16286</v>
      </c>
      <c r="F7486" s="181" t="s">
        <v>304</v>
      </c>
      <c r="G7486" s="181" t="s">
        <v>440</v>
      </c>
      <c r="H7486" s="181" t="s">
        <v>7</v>
      </c>
      <c r="I7486" s="181" t="s">
        <v>4807</v>
      </c>
      <c r="J7486" s="181">
        <v>97460</v>
      </c>
      <c r="K7486" s="181">
        <v>209</v>
      </c>
      <c r="L7486" s="181"/>
      <c r="M7486" s="181"/>
      <c r="N7486" s="596"/>
    </row>
    <row r="7487" spans="1:14" s="158" customFormat="1" ht="18" customHeight="1" x14ac:dyDescent="0.25">
      <c r="A7487" s="181">
        <v>27847</v>
      </c>
      <c r="B7487" s="701" t="s">
        <v>10238</v>
      </c>
      <c r="C7487" s="181" t="s">
        <v>10239</v>
      </c>
      <c r="D7487" s="181" t="s">
        <v>460</v>
      </c>
      <c r="E7487" s="181" t="s">
        <v>10237</v>
      </c>
      <c r="F7487" s="181" t="s">
        <v>304</v>
      </c>
      <c r="G7487" s="181" t="s">
        <v>440</v>
      </c>
      <c r="H7487" s="181" t="s">
        <v>7</v>
      </c>
      <c r="I7487" s="181" t="s">
        <v>501</v>
      </c>
      <c r="J7487" s="181">
        <v>269640</v>
      </c>
      <c r="K7487" s="181">
        <v>5</v>
      </c>
      <c r="L7487" s="181"/>
      <c r="M7487" s="181"/>
      <c r="N7487" s="596"/>
    </row>
    <row r="7488" spans="1:14" s="158" customFormat="1" ht="18" customHeight="1" x14ac:dyDescent="0.25">
      <c r="A7488" s="181">
        <v>26052</v>
      </c>
      <c r="B7488" s="701" t="s">
        <v>10240</v>
      </c>
      <c r="C7488" s="181" t="s">
        <v>10241</v>
      </c>
      <c r="D7488" s="181" t="s">
        <v>460</v>
      </c>
      <c r="E7488" s="181" t="s">
        <v>10242</v>
      </c>
      <c r="F7488" s="181" t="s">
        <v>304</v>
      </c>
      <c r="G7488" s="181" t="s">
        <v>440</v>
      </c>
      <c r="H7488" s="181" t="s">
        <v>7</v>
      </c>
      <c r="I7488" s="181" t="s">
        <v>10243</v>
      </c>
      <c r="J7488" s="181">
        <v>198150</v>
      </c>
      <c r="K7488" s="181">
        <v>12</v>
      </c>
      <c r="L7488" s="181"/>
      <c r="M7488" s="181"/>
      <c r="N7488" s="596"/>
    </row>
    <row r="7489" spans="1:14" s="158" customFormat="1" ht="18" customHeight="1" x14ac:dyDescent="0.25">
      <c r="A7489" s="181">
        <v>26073</v>
      </c>
      <c r="B7489" s="701" t="s">
        <v>10244</v>
      </c>
      <c r="C7489" s="181" t="s">
        <v>10004</v>
      </c>
      <c r="D7489" s="181" t="s">
        <v>464</v>
      </c>
      <c r="E7489" s="181" t="s">
        <v>10245</v>
      </c>
      <c r="F7489" s="181" t="s">
        <v>304</v>
      </c>
      <c r="G7489" s="181" t="s">
        <v>469</v>
      </c>
      <c r="H7489" s="181" t="s">
        <v>7</v>
      </c>
      <c r="I7489" s="181" t="s">
        <v>10246</v>
      </c>
      <c r="J7489" s="181">
        <v>97410</v>
      </c>
      <c r="K7489" s="181">
        <v>113</v>
      </c>
      <c r="L7489" s="181"/>
      <c r="M7489" s="181"/>
      <c r="N7489" s="596"/>
    </row>
    <row r="7490" spans="1:14" s="158" customFormat="1" ht="18" customHeight="1" x14ac:dyDescent="0.25">
      <c r="A7490" s="181">
        <v>10251</v>
      </c>
      <c r="B7490" s="701" t="s">
        <v>10247</v>
      </c>
      <c r="C7490" s="181" t="s">
        <v>10248</v>
      </c>
      <c r="D7490" s="181" t="s">
        <v>464</v>
      </c>
      <c r="E7490" s="181" t="s">
        <v>10249</v>
      </c>
      <c r="F7490" s="181" t="s">
        <v>304</v>
      </c>
      <c r="G7490" s="181" t="s">
        <v>469</v>
      </c>
      <c r="H7490" s="181" t="s">
        <v>7</v>
      </c>
      <c r="I7490" s="181" t="s">
        <v>501</v>
      </c>
      <c r="J7490" s="181">
        <v>92230</v>
      </c>
      <c r="K7490" s="181">
        <v>29</v>
      </c>
      <c r="L7490" s="181"/>
      <c r="M7490" s="181"/>
      <c r="N7490" s="596"/>
    </row>
    <row r="7491" spans="1:14" s="158" customFormat="1" ht="18" customHeight="1" x14ac:dyDescent="0.25">
      <c r="A7491" s="181">
        <v>9642</v>
      </c>
      <c r="B7491" s="701" t="s">
        <v>10250</v>
      </c>
      <c r="C7491" s="181" t="s">
        <v>10251</v>
      </c>
      <c r="D7491" s="181" t="s">
        <v>464</v>
      </c>
      <c r="E7491" s="181" t="s">
        <v>10252</v>
      </c>
      <c r="F7491" s="181" t="s">
        <v>304</v>
      </c>
      <c r="G7491" s="181" t="s">
        <v>469</v>
      </c>
      <c r="H7491" s="181" t="s">
        <v>7</v>
      </c>
      <c r="I7491" s="181" t="s">
        <v>10243</v>
      </c>
      <c r="J7491" s="181">
        <v>82900</v>
      </c>
      <c r="K7491" s="181">
        <v>3</v>
      </c>
      <c r="L7491" s="181"/>
      <c r="M7491" s="181"/>
      <c r="N7491" s="596"/>
    </row>
    <row r="7492" spans="1:14" s="158" customFormat="1" ht="18" customHeight="1" x14ac:dyDescent="0.25">
      <c r="A7492" s="181">
        <v>22106</v>
      </c>
      <c r="B7492" s="701" t="s">
        <v>10253</v>
      </c>
      <c r="C7492" s="181" t="s">
        <v>10254</v>
      </c>
      <c r="D7492" s="181" t="s">
        <v>464</v>
      </c>
      <c r="E7492" s="181" t="s">
        <v>10255</v>
      </c>
      <c r="F7492" s="181" t="s">
        <v>304</v>
      </c>
      <c r="G7492" s="181" t="s">
        <v>469</v>
      </c>
      <c r="H7492" s="181" t="s">
        <v>7</v>
      </c>
      <c r="I7492" s="181" t="s">
        <v>10246</v>
      </c>
      <c r="J7492" s="181">
        <v>153270</v>
      </c>
      <c r="K7492" s="181">
        <v>4</v>
      </c>
      <c r="L7492" s="181"/>
      <c r="M7492" s="181"/>
      <c r="N7492" s="596"/>
    </row>
    <row r="7493" spans="1:14" s="158" customFormat="1" ht="18" customHeight="1" x14ac:dyDescent="0.25">
      <c r="A7493" s="181">
        <v>30188</v>
      </c>
      <c r="B7493" s="701" t="s">
        <v>10256</v>
      </c>
      <c r="C7493" s="181" t="s">
        <v>10257</v>
      </c>
      <c r="D7493" s="181" t="s">
        <v>464</v>
      </c>
      <c r="E7493" s="181" t="s">
        <v>10258</v>
      </c>
      <c r="F7493" s="181" t="s">
        <v>304</v>
      </c>
      <c r="G7493" s="181" t="s">
        <v>469</v>
      </c>
      <c r="H7493" s="181" t="s">
        <v>7</v>
      </c>
      <c r="I7493" s="181" t="s">
        <v>10259</v>
      </c>
      <c r="J7493" s="181">
        <v>145920</v>
      </c>
      <c r="K7493" s="181">
        <v>5</v>
      </c>
      <c r="L7493" s="181"/>
      <c r="M7493" s="181"/>
      <c r="N7493" s="596"/>
    </row>
    <row r="7494" spans="1:14" s="158" customFormat="1" ht="18" customHeight="1" x14ac:dyDescent="0.25">
      <c r="A7494" s="181">
        <v>11628</v>
      </c>
      <c r="B7494" s="701" t="s">
        <v>10260</v>
      </c>
      <c r="C7494" s="181" t="s">
        <v>10251</v>
      </c>
      <c r="D7494" s="181" t="s">
        <v>515</v>
      </c>
      <c r="E7494" s="181" t="s">
        <v>4839</v>
      </c>
      <c r="F7494" s="181" t="s">
        <v>304</v>
      </c>
      <c r="G7494" s="181" t="s">
        <v>518</v>
      </c>
      <c r="H7494" s="181" t="s">
        <v>9</v>
      </c>
      <c r="I7494" s="181" t="s">
        <v>10282</v>
      </c>
      <c r="J7494" s="181">
        <v>261230</v>
      </c>
      <c r="K7494" s="181">
        <v>3</v>
      </c>
      <c r="L7494" s="181"/>
      <c r="M7494" s="181"/>
      <c r="N7494" s="596"/>
    </row>
    <row r="7495" spans="1:14" s="158" customFormat="1" ht="18" customHeight="1" x14ac:dyDescent="0.25">
      <c r="A7495" s="181">
        <v>1905</v>
      </c>
      <c r="B7495" s="701" t="s">
        <v>10262</v>
      </c>
      <c r="C7495" s="181" t="s">
        <v>10254</v>
      </c>
      <c r="D7495" s="181" t="s">
        <v>535</v>
      </c>
      <c r="E7495" s="181" t="s">
        <v>10263</v>
      </c>
      <c r="F7495" s="181" t="s">
        <v>304</v>
      </c>
      <c r="G7495" s="181" t="s">
        <v>540</v>
      </c>
      <c r="H7495" s="181" t="s">
        <v>12</v>
      </c>
      <c r="I7495" s="181" t="s">
        <v>10009</v>
      </c>
      <c r="J7495" s="181">
        <v>199390</v>
      </c>
      <c r="K7495" s="181">
        <v>2</v>
      </c>
      <c r="L7495" s="181"/>
      <c r="M7495" s="181"/>
      <c r="N7495" s="596"/>
    </row>
    <row r="7496" spans="1:14" s="158" customFormat="1" ht="18" customHeight="1" x14ac:dyDescent="0.25">
      <c r="A7496" s="181">
        <v>47008</v>
      </c>
      <c r="B7496" s="701" t="s">
        <v>10265</v>
      </c>
      <c r="C7496" s="181" t="s">
        <v>10266</v>
      </c>
      <c r="D7496" s="181" t="s">
        <v>3960</v>
      </c>
      <c r="E7496" s="181" t="s">
        <v>10267</v>
      </c>
      <c r="F7496" s="181" t="s">
        <v>304</v>
      </c>
      <c r="G7496" s="181" t="s">
        <v>1508</v>
      </c>
      <c r="H7496" s="181" t="s">
        <v>7</v>
      </c>
      <c r="I7496" s="181" t="s">
        <v>10007</v>
      </c>
      <c r="J7496" s="181">
        <v>47480</v>
      </c>
      <c r="K7496" s="181">
        <v>7</v>
      </c>
      <c r="L7496" s="181"/>
      <c r="M7496" s="181"/>
      <c r="N7496" s="596"/>
    </row>
    <row r="7497" spans="1:14" s="158" customFormat="1" ht="18" customHeight="1" x14ac:dyDescent="0.25">
      <c r="A7497" s="181">
        <v>47009</v>
      </c>
      <c r="B7497" s="701" t="s">
        <v>10268</v>
      </c>
      <c r="C7497" s="181" t="s">
        <v>10269</v>
      </c>
      <c r="D7497" s="181" t="s">
        <v>3962</v>
      </c>
      <c r="E7497" s="181" t="s">
        <v>10267</v>
      </c>
      <c r="F7497" s="181" t="s">
        <v>304</v>
      </c>
      <c r="G7497" s="181" t="s">
        <v>1508</v>
      </c>
      <c r="H7497" s="181" t="s">
        <v>7</v>
      </c>
      <c r="I7497" s="181" t="s">
        <v>10007</v>
      </c>
      <c r="J7497" s="181">
        <v>47480</v>
      </c>
      <c r="K7497" s="181">
        <v>40</v>
      </c>
      <c r="L7497" s="181"/>
      <c r="M7497" s="181"/>
      <c r="N7497" s="596"/>
    </row>
    <row r="7498" spans="1:14" s="158" customFormat="1" ht="18" customHeight="1" x14ac:dyDescent="0.25">
      <c r="A7498" s="181">
        <v>27330</v>
      </c>
      <c r="B7498" s="701">
        <v>40391</v>
      </c>
      <c r="C7498" s="181" t="s">
        <v>10270</v>
      </c>
      <c r="D7498" s="181" t="s">
        <v>578</v>
      </c>
      <c r="E7498" s="181" t="s">
        <v>10271</v>
      </c>
      <c r="F7498" s="181" t="s">
        <v>304</v>
      </c>
      <c r="G7498" s="181" t="s">
        <v>567</v>
      </c>
      <c r="H7498" s="181" t="s">
        <v>5</v>
      </c>
      <c r="I7498" s="181" t="s">
        <v>10272</v>
      </c>
      <c r="J7498" s="181">
        <v>10020</v>
      </c>
      <c r="K7498" s="181">
        <v>18</v>
      </c>
      <c r="L7498" s="181"/>
      <c r="M7498" s="181"/>
      <c r="N7498" s="596"/>
    </row>
    <row r="7499" spans="1:14" s="158" customFormat="1" ht="18" customHeight="1" x14ac:dyDescent="0.25">
      <c r="A7499" s="181">
        <v>27300</v>
      </c>
      <c r="B7499" s="701">
        <v>40393</v>
      </c>
      <c r="C7499" s="181" t="s">
        <v>10266</v>
      </c>
      <c r="D7499" s="181" t="s">
        <v>578</v>
      </c>
      <c r="E7499" s="181" t="s">
        <v>10273</v>
      </c>
      <c r="F7499" s="181" t="s">
        <v>304</v>
      </c>
      <c r="G7499" s="181" t="s">
        <v>567</v>
      </c>
      <c r="H7499" s="181" t="s">
        <v>5</v>
      </c>
      <c r="I7499" s="181" t="s">
        <v>10274</v>
      </c>
      <c r="J7499" s="181">
        <v>13290</v>
      </c>
      <c r="K7499" s="181">
        <v>7</v>
      </c>
      <c r="L7499" s="181"/>
      <c r="M7499" s="181"/>
      <c r="N7499" s="596"/>
    </row>
    <row r="7500" spans="1:14" s="158" customFormat="1" ht="18" customHeight="1" x14ac:dyDescent="0.25">
      <c r="A7500" s="181">
        <v>27299</v>
      </c>
      <c r="B7500" s="701">
        <v>40392</v>
      </c>
      <c r="C7500" s="181" t="s">
        <v>10269</v>
      </c>
      <c r="D7500" s="181" t="s">
        <v>578</v>
      </c>
      <c r="E7500" s="181" t="s">
        <v>10275</v>
      </c>
      <c r="F7500" s="181" t="s">
        <v>304</v>
      </c>
      <c r="G7500" s="181" t="s">
        <v>567</v>
      </c>
      <c r="H7500" s="181" t="s">
        <v>5</v>
      </c>
      <c r="I7500" s="181" t="s">
        <v>10274</v>
      </c>
      <c r="J7500" s="181">
        <v>13290</v>
      </c>
      <c r="K7500" s="181">
        <v>7</v>
      </c>
      <c r="L7500" s="181"/>
      <c r="M7500" s="181"/>
      <c r="N7500" s="596"/>
    </row>
    <row r="7501" spans="1:14" s="158" customFormat="1" ht="18" customHeight="1" x14ac:dyDescent="0.25">
      <c r="A7501" s="181">
        <v>27392</v>
      </c>
      <c r="B7501" s="701">
        <v>40412</v>
      </c>
      <c r="C7501" s="181" t="s">
        <v>10276</v>
      </c>
      <c r="D7501" s="181" t="s">
        <v>578</v>
      </c>
      <c r="E7501" s="181" t="s">
        <v>16287</v>
      </c>
      <c r="F7501" s="181" t="s">
        <v>304</v>
      </c>
      <c r="G7501" s="181" t="s">
        <v>567</v>
      </c>
      <c r="H7501" s="181" t="s">
        <v>5</v>
      </c>
      <c r="I7501" s="181" t="s">
        <v>16288</v>
      </c>
      <c r="J7501" s="181">
        <v>27700</v>
      </c>
      <c r="K7501" s="181">
        <v>2</v>
      </c>
      <c r="L7501" s="181"/>
      <c r="M7501" s="181"/>
      <c r="N7501" s="596"/>
    </row>
    <row r="7502" spans="1:14" s="158" customFormat="1" ht="18" customHeight="1" x14ac:dyDescent="0.25">
      <c r="A7502" s="181">
        <v>29717</v>
      </c>
      <c r="B7502" s="701">
        <v>40413</v>
      </c>
      <c r="C7502" s="181" t="s">
        <v>14471</v>
      </c>
      <c r="D7502" s="181" t="s">
        <v>578</v>
      </c>
      <c r="E7502" s="181" t="s">
        <v>14472</v>
      </c>
      <c r="F7502" s="181" t="s">
        <v>304</v>
      </c>
      <c r="G7502" s="181" t="s">
        <v>567</v>
      </c>
      <c r="H7502" s="181" t="s">
        <v>5</v>
      </c>
      <c r="I7502" s="181" t="s">
        <v>14473</v>
      </c>
      <c r="J7502" s="181">
        <v>12810</v>
      </c>
      <c r="K7502" s="181">
        <v>1</v>
      </c>
      <c r="L7502" s="181"/>
      <c r="M7502" s="181"/>
      <c r="N7502" s="596"/>
    </row>
    <row r="7503" spans="1:14" s="158" customFormat="1" ht="18" customHeight="1" x14ac:dyDescent="0.25">
      <c r="A7503" s="181">
        <v>22776</v>
      </c>
      <c r="B7503" s="701" t="s">
        <v>11508</v>
      </c>
      <c r="C7503" s="181" t="s">
        <v>10031</v>
      </c>
      <c r="D7503" s="181" t="s">
        <v>600</v>
      </c>
      <c r="E7503" s="181" t="s">
        <v>11509</v>
      </c>
      <c r="F7503" s="181" t="s">
        <v>304</v>
      </c>
      <c r="G7503" s="181" t="s">
        <v>601</v>
      </c>
      <c r="H7503" s="181" t="s">
        <v>5</v>
      </c>
      <c r="I7503" s="181" t="s">
        <v>3426</v>
      </c>
      <c r="J7503" s="181">
        <v>35360</v>
      </c>
      <c r="K7503" s="181">
        <v>4</v>
      </c>
      <c r="L7503" s="181"/>
      <c r="M7503" s="181"/>
      <c r="N7503" s="596"/>
    </row>
    <row r="7504" spans="1:14" s="158" customFormat="1" ht="18" customHeight="1" x14ac:dyDescent="0.25">
      <c r="A7504" s="181">
        <v>19030</v>
      </c>
      <c r="B7504" s="701" t="s">
        <v>12321</v>
      </c>
      <c r="C7504" s="181" t="s">
        <v>12322</v>
      </c>
      <c r="D7504" s="181" t="s">
        <v>600</v>
      </c>
      <c r="E7504" s="181" t="s">
        <v>12323</v>
      </c>
      <c r="F7504" s="181" t="s">
        <v>304</v>
      </c>
      <c r="G7504" s="181" t="s">
        <v>601</v>
      </c>
      <c r="H7504" s="181" t="s">
        <v>5</v>
      </c>
      <c r="I7504" s="181" t="s">
        <v>16288</v>
      </c>
      <c r="J7504" s="181">
        <v>31870</v>
      </c>
      <c r="K7504" s="181">
        <v>1</v>
      </c>
      <c r="L7504" s="181"/>
      <c r="M7504" s="181"/>
      <c r="N7504" s="596"/>
    </row>
    <row r="7505" spans="1:14" s="158" customFormat="1" ht="18" customHeight="1" x14ac:dyDescent="0.25">
      <c r="A7505" s="181">
        <v>15395</v>
      </c>
      <c r="B7505" s="701" t="s">
        <v>14077</v>
      </c>
      <c r="C7505" s="181" t="s">
        <v>14078</v>
      </c>
      <c r="D7505" s="181" t="s">
        <v>600</v>
      </c>
      <c r="E7505" s="181" t="s">
        <v>1963</v>
      </c>
      <c r="F7505" s="181" t="s">
        <v>304</v>
      </c>
      <c r="G7505" s="181" t="s">
        <v>601</v>
      </c>
      <c r="H7505" s="181" t="s">
        <v>5</v>
      </c>
      <c r="I7505" s="181" t="s">
        <v>9430</v>
      </c>
      <c r="J7505" s="181">
        <v>27890</v>
      </c>
      <c r="K7505" s="181">
        <v>3</v>
      </c>
      <c r="L7505" s="181"/>
      <c r="M7505" s="181"/>
      <c r="N7505" s="596"/>
    </row>
    <row r="7506" spans="1:14" s="158" customFormat="1" ht="18" customHeight="1" x14ac:dyDescent="0.25">
      <c r="A7506" s="181">
        <v>23476</v>
      </c>
      <c r="B7506" s="701" t="s">
        <v>14079</v>
      </c>
      <c r="C7506" s="181" t="s">
        <v>12332</v>
      </c>
      <c r="D7506" s="181" t="s">
        <v>600</v>
      </c>
      <c r="E7506" s="181" t="s">
        <v>10277</v>
      </c>
      <c r="F7506" s="181" t="s">
        <v>304</v>
      </c>
      <c r="G7506" s="181" t="s">
        <v>601</v>
      </c>
      <c r="H7506" s="181" t="s">
        <v>5</v>
      </c>
      <c r="I7506" s="181" t="s">
        <v>3426</v>
      </c>
      <c r="J7506" s="181">
        <v>35360</v>
      </c>
      <c r="K7506" s="181">
        <v>3</v>
      </c>
      <c r="L7506" s="181"/>
      <c r="M7506" s="181"/>
      <c r="N7506" s="596"/>
    </row>
    <row r="7507" spans="1:14" ht="18" customHeight="1" x14ac:dyDescent="0.25">
      <c r="A7507" s="181">
        <v>23473</v>
      </c>
      <c r="B7507" s="701" t="s">
        <v>10278</v>
      </c>
      <c r="C7507" s="181" t="s">
        <v>10279</v>
      </c>
      <c r="D7507" s="181" t="s">
        <v>600</v>
      </c>
      <c r="E7507" s="181" t="s">
        <v>10280</v>
      </c>
      <c r="F7507" s="181" t="s">
        <v>304</v>
      </c>
      <c r="G7507" s="181" t="s">
        <v>601</v>
      </c>
      <c r="H7507" s="181" t="s">
        <v>5</v>
      </c>
      <c r="I7507" s="181" t="s">
        <v>10337</v>
      </c>
      <c r="J7507" s="181">
        <v>30430</v>
      </c>
      <c r="K7507" s="181">
        <v>2</v>
      </c>
      <c r="L7507" s="181"/>
      <c r="M7507" s="181"/>
      <c r="N7507" s="596"/>
    </row>
    <row r="7508" spans="1:14" ht="18" customHeight="1" x14ac:dyDescent="0.25">
      <c r="A7508" s="181">
        <v>29395</v>
      </c>
      <c r="B7508" s="701" t="s">
        <v>12324</v>
      </c>
      <c r="C7508" s="181" t="s">
        <v>12325</v>
      </c>
      <c r="D7508" s="181" t="s">
        <v>600</v>
      </c>
      <c r="E7508" s="181" t="s">
        <v>10281</v>
      </c>
      <c r="F7508" s="181" t="s">
        <v>304</v>
      </c>
      <c r="G7508" s="181" t="s">
        <v>601</v>
      </c>
      <c r="H7508" s="181" t="s">
        <v>5</v>
      </c>
      <c r="I7508" s="181" t="s">
        <v>10282</v>
      </c>
      <c r="J7508" s="181">
        <v>32370</v>
      </c>
      <c r="K7508" s="181">
        <v>3</v>
      </c>
      <c r="L7508" s="181"/>
      <c r="M7508" s="181"/>
      <c r="N7508" s="596"/>
    </row>
    <row r="7509" spans="1:14" s="158" customFormat="1" ht="18" customHeight="1" x14ac:dyDescent="0.25">
      <c r="A7509" s="181">
        <v>15832</v>
      </c>
      <c r="B7509" s="701" t="s">
        <v>10283</v>
      </c>
      <c r="C7509" s="181" t="s">
        <v>10284</v>
      </c>
      <c r="D7509" s="181" t="s">
        <v>600</v>
      </c>
      <c r="E7509" s="181" t="s">
        <v>10285</v>
      </c>
      <c r="F7509" s="181" t="s">
        <v>304</v>
      </c>
      <c r="G7509" s="181" t="s">
        <v>601</v>
      </c>
      <c r="H7509" s="181" t="s">
        <v>5</v>
      </c>
      <c r="I7509" s="181" t="s">
        <v>10344</v>
      </c>
      <c r="J7509" s="181">
        <v>31870</v>
      </c>
      <c r="K7509" s="181">
        <v>3</v>
      </c>
      <c r="L7509" s="181"/>
      <c r="M7509" s="181"/>
      <c r="N7509" s="596"/>
    </row>
    <row r="7510" spans="1:14" s="158" customFormat="1" ht="18" customHeight="1" x14ac:dyDescent="0.25">
      <c r="A7510" s="181">
        <v>24265</v>
      </c>
      <c r="B7510" s="701" t="s">
        <v>10286</v>
      </c>
      <c r="C7510" s="181" t="s">
        <v>10279</v>
      </c>
      <c r="D7510" s="181" t="s">
        <v>600</v>
      </c>
      <c r="E7510" s="181" t="s">
        <v>10287</v>
      </c>
      <c r="F7510" s="181" t="s">
        <v>304</v>
      </c>
      <c r="G7510" s="181" t="s">
        <v>601</v>
      </c>
      <c r="H7510" s="181" t="s">
        <v>5</v>
      </c>
      <c r="I7510" s="181" t="s">
        <v>10150</v>
      </c>
      <c r="J7510" s="181">
        <v>28390</v>
      </c>
      <c r="K7510" s="181">
        <v>2</v>
      </c>
      <c r="L7510" s="181"/>
      <c r="M7510" s="181"/>
      <c r="N7510" s="596"/>
    </row>
    <row r="7511" spans="1:14" s="158" customFormat="1" ht="18" customHeight="1" x14ac:dyDescent="0.25">
      <c r="A7511" s="181">
        <v>21694</v>
      </c>
      <c r="B7511" s="701" t="s">
        <v>19141</v>
      </c>
      <c r="C7511" s="181" t="s">
        <v>10288</v>
      </c>
      <c r="D7511" s="181" t="s">
        <v>625</v>
      </c>
      <c r="E7511" s="181" t="s">
        <v>19142</v>
      </c>
      <c r="F7511" s="181" t="s">
        <v>304</v>
      </c>
      <c r="G7511" s="181" t="s">
        <v>601</v>
      </c>
      <c r="H7511" s="181" t="s">
        <v>5</v>
      </c>
      <c r="I7511" s="181" t="s">
        <v>10282</v>
      </c>
      <c r="J7511" s="181">
        <v>48800</v>
      </c>
      <c r="K7511" s="181">
        <v>2</v>
      </c>
      <c r="L7511" s="181"/>
      <c r="M7511" s="181"/>
      <c r="N7511" s="596"/>
    </row>
    <row r="7512" spans="1:14" s="158" customFormat="1" ht="18" customHeight="1" x14ac:dyDescent="0.25">
      <c r="A7512" s="181">
        <v>15713</v>
      </c>
      <c r="B7512" s="701" t="s">
        <v>19143</v>
      </c>
      <c r="C7512" s="181" t="s">
        <v>19144</v>
      </c>
      <c r="D7512" s="181" t="s">
        <v>625</v>
      </c>
      <c r="E7512" s="181" t="s">
        <v>1963</v>
      </c>
      <c r="F7512" s="181" t="s">
        <v>304</v>
      </c>
      <c r="G7512" s="181" t="s">
        <v>601</v>
      </c>
      <c r="H7512" s="181" t="s">
        <v>5</v>
      </c>
      <c r="I7512" s="181" t="s">
        <v>501</v>
      </c>
      <c r="J7512" s="181">
        <v>28500</v>
      </c>
      <c r="K7512" s="181">
        <v>5</v>
      </c>
      <c r="L7512" s="181"/>
      <c r="M7512" s="181"/>
      <c r="N7512" s="180"/>
    </row>
    <row r="7513" spans="1:14" s="158" customFormat="1" ht="18" customHeight="1" x14ac:dyDescent="0.25">
      <c r="A7513" s="181">
        <v>27775</v>
      </c>
      <c r="B7513" s="701" t="s">
        <v>10290</v>
      </c>
      <c r="C7513" s="181" t="s">
        <v>10291</v>
      </c>
      <c r="D7513" s="181" t="s">
        <v>625</v>
      </c>
      <c r="E7513" s="181" t="s">
        <v>10292</v>
      </c>
      <c r="F7513" s="181" t="s">
        <v>304</v>
      </c>
      <c r="G7513" s="181" t="s">
        <v>601</v>
      </c>
      <c r="H7513" s="181" t="s">
        <v>5</v>
      </c>
      <c r="I7513" s="181" t="s">
        <v>10293</v>
      </c>
      <c r="J7513" s="181">
        <v>37680</v>
      </c>
      <c r="K7513" s="181">
        <v>9</v>
      </c>
      <c r="L7513" s="181"/>
      <c r="M7513" s="181"/>
      <c r="N7513" s="532"/>
    </row>
    <row r="7514" spans="1:14" s="158" customFormat="1" ht="18" customHeight="1" x14ac:dyDescent="0.25">
      <c r="A7514" s="181">
        <v>23475</v>
      </c>
      <c r="B7514" s="701" t="s">
        <v>10294</v>
      </c>
      <c r="C7514" s="181" t="s">
        <v>10295</v>
      </c>
      <c r="D7514" s="181" t="s">
        <v>625</v>
      </c>
      <c r="E7514" s="181" t="s">
        <v>10277</v>
      </c>
      <c r="F7514" s="181" t="s">
        <v>304</v>
      </c>
      <c r="G7514" s="181" t="s">
        <v>601</v>
      </c>
      <c r="H7514" s="181" t="s">
        <v>5</v>
      </c>
      <c r="I7514" s="181" t="s">
        <v>1174</v>
      </c>
      <c r="J7514" s="181">
        <v>39840</v>
      </c>
      <c r="K7514" s="181">
        <v>3</v>
      </c>
      <c r="L7514" s="181"/>
      <c r="M7514" s="181"/>
      <c r="N7514" s="596"/>
    </row>
    <row r="7515" spans="1:14" s="158" customFormat="1" ht="18" customHeight="1" x14ac:dyDescent="0.25">
      <c r="A7515" s="181">
        <v>29409</v>
      </c>
      <c r="B7515" s="701" t="s">
        <v>10297</v>
      </c>
      <c r="C7515" s="181" t="s">
        <v>10291</v>
      </c>
      <c r="D7515" s="181" t="s">
        <v>625</v>
      </c>
      <c r="E7515" s="181" t="s">
        <v>10281</v>
      </c>
      <c r="F7515" s="181" t="s">
        <v>304</v>
      </c>
      <c r="G7515" s="181" t="s">
        <v>601</v>
      </c>
      <c r="H7515" s="181" t="s">
        <v>5</v>
      </c>
      <c r="I7515" s="181" t="s">
        <v>10282</v>
      </c>
      <c r="J7515" s="181">
        <v>58270</v>
      </c>
      <c r="K7515" s="181">
        <v>3</v>
      </c>
      <c r="L7515" s="181"/>
      <c r="M7515" s="181"/>
      <c r="N7515" s="596"/>
    </row>
    <row r="7516" spans="1:14" s="158" customFormat="1" ht="18" customHeight="1" x14ac:dyDescent="0.25">
      <c r="A7516" s="181">
        <v>20482</v>
      </c>
      <c r="B7516" s="701" t="s">
        <v>12326</v>
      </c>
      <c r="C7516" s="181" t="s">
        <v>10295</v>
      </c>
      <c r="D7516" s="181" t="s">
        <v>625</v>
      </c>
      <c r="E7516" s="181" t="s">
        <v>10298</v>
      </c>
      <c r="F7516" s="181" t="s">
        <v>304</v>
      </c>
      <c r="G7516" s="181" t="s">
        <v>601</v>
      </c>
      <c r="H7516" s="181" t="s">
        <v>5</v>
      </c>
      <c r="I7516" s="181" t="s">
        <v>10163</v>
      </c>
      <c r="J7516" s="181">
        <v>42830</v>
      </c>
      <c r="K7516" s="181">
        <v>3</v>
      </c>
      <c r="L7516" s="181"/>
      <c r="M7516" s="181"/>
      <c r="N7516" s="596"/>
    </row>
    <row r="7517" spans="1:14" s="158" customFormat="1" ht="18" customHeight="1" x14ac:dyDescent="0.25">
      <c r="A7517" s="181">
        <v>20481</v>
      </c>
      <c r="B7517" s="701" t="s">
        <v>12327</v>
      </c>
      <c r="C7517" s="181" t="s">
        <v>12328</v>
      </c>
      <c r="D7517" s="181" t="s">
        <v>625</v>
      </c>
      <c r="E7517" s="181" t="s">
        <v>11111</v>
      </c>
      <c r="F7517" s="181" t="s">
        <v>304</v>
      </c>
      <c r="G7517" s="181" t="s">
        <v>601</v>
      </c>
      <c r="H7517" s="181" t="s">
        <v>5</v>
      </c>
      <c r="I7517" s="181" t="s">
        <v>12329</v>
      </c>
      <c r="J7517" s="181">
        <v>45320</v>
      </c>
      <c r="K7517" s="181">
        <v>2</v>
      </c>
      <c r="L7517" s="181"/>
      <c r="M7517" s="181"/>
      <c r="N7517" s="596"/>
    </row>
    <row r="7518" spans="1:14" s="158" customFormat="1" ht="18" customHeight="1" x14ac:dyDescent="0.25">
      <c r="A7518" s="181">
        <v>29410</v>
      </c>
      <c r="B7518" s="701" t="s">
        <v>10299</v>
      </c>
      <c r="C7518" s="181" t="s">
        <v>10300</v>
      </c>
      <c r="D7518" s="181" t="s">
        <v>625</v>
      </c>
      <c r="E7518" s="181" t="s">
        <v>10301</v>
      </c>
      <c r="F7518" s="181" t="s">
        <v>304</v>
      </c>
      <c r="G7518" s="181" t="s">
        <v>601</v>
      </c>
      <c r="H7518" s="181" t="s">
        <v>5</v>
      </c>
      <c r="I7518" s="181" t="s">
        <v>10302</v>
      </c>
      <c r="J7518" s="181">
        <v>53780</v>
      </c>
      <c r="K7518" s="181">
        <v>1</v>
      </c>
      <c r="L7518" s="181"/>
      <c r="M7518" s="181"/>
      <c r="N7518" s="596"/>
    </row>
    <row r="7519" spans="1:14" s="158" customFormat="1" ht="18" customHeight="1" x14ac:dyDescent="0.25">
      <c r="A7519" s="181">
        <v>78219</v>
      </c>
      <c r="B7519" s="701" t="s">
        <v>10303</v>
      </c>
      <c r="C7519" s="181" t="s">
        <v>10361</v>
      </c>
      <c r="D7519" s="181" t="s">
        <v>625</v>
      </c>
      <c r="E7519" s="181" t="s">
        <v>10304</v>
      </c>
      <c r="F7519" s="181" t="s">
        <v>304</v>
      </c>
      <c r="G7519" s="181" t="s">
        <v>601</v>
      </c>
      <c r="H7519" s="181" t="s">
        <v>5</v>
      </c>
      <c r="I7519" s="181" t="s">
        <v>16262</v>
      </c>
      <c r="J7519" s="181">
        <v>58270</v>
      </c>
      <c r="K7519" s="181">
        <v>3</v>
      </c>
      <c r="L7519" s="181"/>
      <c r="M7519" s="181"/>
      <c r="N7519" s="596"/>
    </row>
    <row r="7520" spans="1:14" s="158" customFormat="1" ht="18" customHeight="1" x14ac:dyDescent="0.25">
      <c r="A7520" s="181">
        <v>23472</v>
      </c>
      <c r="B7520" s="701" t="s">
        <v>14081</v>
      </c>
      <c r="C7520" s="181" t="s">
        <v>12328</v>
      </c>
      <c r="D7520" s="181" t="s">
        <v>4123</v>
      </c>
      <c r="E7520" s="181" t="s">
        <v>10280</v>
      </c>
      <c r="F7520" s="181" t="s">
        <v>304</v>
      </c>
      <c r="G7520" s="181" t="s">
        <v>601</v>
      </c>
      <c r="H7520" s="181" t="s">
        <v>5</v>
      </c>
      <c r="I7520" s="181" t="s">
        <v>12329</v>
      </c>
      <c r="J7520" s="181">
        <v>72210</v>
      </c>
      <c r="K7520" s="181">
        <v>1</v>
      </c>
      <c r="L7520" s="181"/>
      <c r="M7520" s="181"/>
      <c r="N7520" s="596"/>
    </row>
    <row r="7521" spans="1:14" s="158" customFormat="1" ht="18" customHeight="1" x14ac:dyDescent="0.25">
      <c r="A7521" s="181">
        <v>29394</v>
      </c>
      <c r="B7521" s="701" t="s">
        <v>10307</v>
      </c>
      <c r="C7521" s="181" t="s">
        <v>10300</v>
      </c>
      <c r="D7521" s="181" t="s">
        <v>640</v>
      </c>
      <c r="E7521" s="181" t="s">
        <v>10308</v>
      </c>
      <c r="F7521" s="181" t="s">
        <v>304</v>
      </c>
      <c r="G7521" s="181" t="s">
        <v>601</v>
      </c>
      <c r="H7521" s="181" t="s">
        <v>5</v>
      </c>
      <c r="I7521" s="181" t="s">
        <v>10302</v>
      </c>
      <c r="J7521" s="181">
        <v>159360</v>
      </c>
      <c r="K7521" s="181">
        <v>1</v>
      </c>
      <c r="L7521" s="181"/>
      <c r="M7521" s="181"/>
      <c r="N7521" s="596"/>
    </row>
    <row r="7522" spans="1:14" s="158" customFormat="1" ht="18" customHeight="1" x14ac:dyDescent="0.25">
      <c r="A7522" s="181">
        <v>15826</v>
      </c>
      <c r="B7522" s="701" t="s">
        <v>10309</v>
      </c>
      <c r="C7522" s="181" t="s">
        <v>10310</v>
      </c>
      <c r="D7522" s="181" t="s">
        <v>646</v>
      </c>
      <c r="E7522" s="181" t="s">
        <v>1963</v>
      </c>
      <c r="F7522" s="181" t="s">
        <v>304</v>
      </c>
      <c r="G7522" s="181" t="s">
        <v>601</v>
      </c>
      <c r="H7522" s="181" t="s">
        <v>5</v>
      </c>
      <c r="I7522" s="181" t="s">
        <v>10370</v>
      </c>
      <c r="J7522" s="181">
        <v>86650</v>
      </c>
      <c r="K7522" s="181">
        <v>3</v>
      </c>
      <c r="L7522" s="181"/>
      <c r="M7522" s="181"/>
      <c r="N7522" s="596"/>
    </row>
    <row r="7523" spans="1:14" s="158" customFormat="1" ht="18" customHeight="1" x14ac:dyDescent="0.25">
      <c r="A7523" s="181">
        <v>23458</v>
      </c>
      <c r="B7523" s="701" t="s">
        <v>10311</v>
      </c>
      <c r="C7523" s="181" t="s">
        <v>10046</v>
      </c>
      <c r="D7523" s="181" t="s">
        <v>655</v>
      </c>
      <c r="E7523" s="181" t="s">
        <v>10312</v>
      </c>
      <c r="F7523" s="181" t="s">
        <v>304</v>
      </c>
      <c r="G7523" s="181" t="s">
        <v>601</v>
      </c>
      <c r="H7523" s="181" t="s">
        <v>5</v>
      </c>
      <c r="I7523" s="181" t="s">
        <v>2720</v>
      </c>
      <c r="J7523" s="181">
        <v>39840</v>
      </c>
      <c r="K7523" s="181">
        <v>3</v>
      </c>
      <c r="L7523" s="181"/>
      <c r="M7523" s="181"/>
      <c r="N7523" s="596"/>
    </row>
    <row r="7524" spans="1:14" s="158" customFormat="1" ht="18" customHeight="1" x14ac:dyDescent="0.25">
      <c r="A7524" s="181">
        <v>23459</v>
      </c>
      <c r="B7524" s="701" t="s">
        <v>10313</v>
      </c>
      <c r="C7524" s="181" t="s">
        <v>9994</v>
      </c>
      <c r="D7524" s="181" t="s">
        <v>660</v>
      </c>
      <c r="E7524" s="181" t="s">
        <v>10314</v>
      </c>
      <c r="F7524" s="181" t="s">
        <v>304</v>
      </c>
      <c r="G7524" s="181" t="s">
        <v>601</v>
      </c>
      <c r="H7524" s="181" t="s">
        <v>5</v>
      </c>
      <c r="I7524" s="181" t="s">
        <v>2720</v>
      </c>
      <c r="J7524" s="181">
        <v>40340</v>
      </c>
      <c r="K7524" s="181">
        <v>3</v>
      </c>
      <c r="L7524" s="181"/>
      <c r="M7524" s="181"/>
      <c r="N7524" s="596"/>
    </row>
    <row r="7525" spans="1:14" s="158" customFormat="1" ht="18" customHeight="1" x14ac:dyDescent="0.25">
      <c r="A7525" s="181">
        <v>25382</v>
      </c>
      <c r="B7525" s="701" t="s">
        <v>14082</v>
      </c>
      <c r="C7525" s="181" t="s">
        <v>17641</v>
      </c>
      <c r="D7525" s="181" t="s">
        <v>667</v>
      </c>
      <c r="E7525" s="181" t="s">
        <v>10277</v>
      </c>
      <c r="F7525" s="181" t="s">
        <v>304</v>
      </c>
      <c r="G7525" s="181" t="s">
        <v>601</v>
      </c>
      <c r="H7525" s="181" t="s">
        <v>5</v>
      </c>
      <c r="I7525" s="181" t="s">
        <v>14083</v>
      </c>
      <c r="J7525" s="181">
        <v>70220</v>
      </c>
      <c r="K7525" s="181">
        <v>2</v>
      </c>
      <c r="L7525" s="181"/>
      <c r="M7525" s="181"/>
      <c r="N7525" s="596"/>
    </row>
    <row r="7526" spans="1:14" s="158" customFormat="1" ht="18" customHeight="1" x14ac:dyDescent="0.25">
      <c r="A7526" s="181">
        <v>29420</v>
      </c>
      <c r="B7526" s="701" t="s">
        <v>10315</v>
      </c>
      <c r="C7526" s="181" t="s">
        <v>9997</v>
      </c>
      <c r="D7526" s="181" t="s">
        <v>667</v>
      </c>
      <c r="E7526" s="181" t="s">
        <v>10296</v>
      </c>
      <c r="F7526" s="181" t="s">
        <v>304</v>
      </c>
      <c r="G7526" s="181" t="s">
        <v>601</v>
      </c>
      <c r="H7526" s="181" t="s">
        <v>5</v>
      </c>
      <c r="I7526" s="181" t="s">
        <v>10306</v>
      </c>
      <c r="J7526" s="181">
        <v>62750</v>
      </c>
      <c r="K7526" s="181">
        <v>1</v>
      </c>
      <c r="L7526" s="181"/>
      <c r="M7526" s="181"/>
      <c r="N7526" s="596"/>
    </row>
    <row r="7527" spans="1:14" s="158" customFormat="1" ht="18" customHeight="1" x14ac:dyDescent="0.25">
      <c r="A7527" s="181">
        <v>29418</v>
      </c>
      <c r="B7527" s="701" t="s">
        <v>16289</v>
      </c>
      <c r="C7527" s="181" t="s">
        <v>9878</v>
      </c>
      <c r="D7527" s="181" t="s">
        <v>667</v>
      </c>
      <c r="E7527" s="181" t="s">
        <v>10281</v>
      </c>
      <c r="F7527" s="181" t="s">
        <v>304</v>
      </c>
      <c r="G7527" s="181" t="s">
        <v>601</v>
      </c>
      <c r="H7527" s="181" t="s">
        <v>5</v>
      </c>
      <c r="I7527" s="181" t="s">
        <v>10282</v>
      </c>
      <c r="J7527" s="181">
        <v>60870</v>
      </c>
      <c r="K7527" s="181">
        <v>1</v>
      </c>
      <c r="L7527" s="181"/>
      <c r="M7527" s="181"/>
      <c r="N7527" s="596"/>
    </row>
    <row r="7528" spans="1:14" s="158" customFormat="1" ht="18" customHeight="1" x14ac:dyDescent="0.25">
      <c r="A7528" s="181">
        <v>23456</v>
      </c>
      <c r="B7528" s="701" t="s">
        <v>14084</v>
      </c>
      <c r="C7528" s="181" t="s">
        <v>14085</v>
      </c>
      <c r="D7528" s="181" t="s">
        <v>14086</v>
      </c>
      <c r="E7528" s="181" t="s">
        <v>10263</v>
      </c>
      <c r="F7528" s="181" t="s">
        <v>304</v>
      </c>
      <c r="G7528" s="181" t="s">
        <v>601</v>
      </c>
      <c r="H7528" s="181" t="s">
        <v>5</v>
      </c>
      <c r="I7528" s="181" t="s">
        <v>604</v>
      </c>
      <c r="J7528" s="181">
        <v>45320</v>
      </c>
      <c r="K7528" s="181">
        <v>3</v>
      </c>
      <c r="L7528" s="181"/>
      <c r="M7528" s="181"/>
      <c r="N7528" s="596"/>
    </row>
    <row r="7529" spans="1:14" s="158" customFormat="1" ht="18" customHeight="1" x14ac:dyDescent="0.25">
      <c r="A7529" s="181">
        <v>22092</v>
      </c>
      <c r="B7529" s="701" t="s">
        <v>10316</v>
      </c>
      <c r="C7529" s="181" t="s">
        <v>19145</v>
      </c>
      <c r="D7529" s="181" t="s">
        <v>677</v>
      </c>
      <c r="E7529" s="181" t="s">
        <v>4839</v>
      </c>
      <c r="F7529" s="181" t="s">
        <v>304</v>
      </c>
      <c r="G7529" s="181" t="s">
        <v>678</v>
      </c>
      <c r="H7529" s="181" t="s">
        <v>7</v>
      </c>
      <c r="I7529" s="181" t="s">
        <v>10043</v>
      </c>
      <c r="J7529" s="181">
        <v>165040</v>
      </c>
      <c r="K7529" s="181">
        <v>578</v>
      </c>
      <c r="L7529" s="181"/>
      <c r="M7529" s="181"/>
      <c r="N7529" s="596"/>
    </row>
    <row r="7530" spans="1:14" s="158" customFormat="1" ht="18" customHeight="1" x14ac:dyDescent="0.25">
      <c r="A7530" s="181">
        <v>28789</v>
      </c>
      <c r="B7530" s="701" t="s">
        <v>10317</v>
      </c>
      <c r="C7530" s="181" t="s">
        <v>10310</v>
      </c>
      <c r="D7530" s="181" t="s">
        <v>706</v>
      </c>
      <c r="E7530" s="181" t="s">
        <v>10319</v>
      </c>
      <c r="F7530" s="181" t="s">
        <v>1306</v>
      </c>
      <c r="G7530" s="181" t="s">
        <v>708</v>
      </c>
      <c r="H7530" s="181" t="s">
        <v>5</v>
      </c>
      <c r="I7530" s="181" t="s">
        <v>5074</v>
      </c>
      <c r="J7530" s="181">
        <v>63180</v>
      </c>
      <c r="K7530" s="181">
        <v>2</v>
      </c>
      <c r="L7530" s="181"/>
      <c r="M7530" s="181"/>
      <c r="N7530" s="596"/>
    </row>
    <row r="7531" spans="1:14" s="158" customFormat="1" ht="18" customHeight="1" x14ac:dyDescent="0.25">
      <c r="A7531" s="181">
        <v>28793</v>
      </c>
      <c r="B7531" s="701" t="s">
        <v>10320</v>
      </c>
      <c r="C7531" s="181" t="s">
        <v>10046</v>
      </c>
      <c r="D7531" s="181" t="s">
        <v>706</v>
      </c>
      <c r="E7531" s="181" t="s">
        <v>10322</v>
      </c>
      <c r="F7531" s="181" t="s">
        <v>1306</v>
      </c>
      <c r="G7531" s="181" t="s">
        <v>708</v>
      </c>
      <c r="H7531" s="181" t="s">
        <v>5</v>
      </c>
      <c r="I7531" s="181" t="s">
        <v>2720</v>
      </c>
      <c r="J7531" s="181">
        <v>56010</v>
      </c>
      <c r="K7531" s="181">
        <v>2</v>
      </c>
      <c r="L7531" s="181"/>
      <c r="M7531" s="181"/>
      <c r="N7531" s="596"/>
    </row>
    <row r="7532" spans="1:14" s="158" customFormat="1" ht="18" customHeight="1" x14ac:dyDescent="0.25">
      <c r="A7532" s="181">
        <v>27989</v>
      </c>
      <c r="B7532" s="701" t="s">
        <v>12330</v>
      </c>
      <c r="C7532" s="181" t="s">
        <v>9994</v>
      </c>
      <c r="D7532" s="181" t="s">
        <v>12331</v>
      </c>
      <c r="E7532" s="181" t="s">
        <v>10267</v>
      </c>
      <c r="F7532" s="181" t="s">
        <v>577</v>
      </c>
      <c r="G7532" s="181" t="s">
        <v>753</v>
      </c>
      <c r="H7532" s="181" t="s">
        <v>5</v>
      </c>
      <c r="I7532" s="181" t="s">
        <v>763</v>
      </c>
      <c r="J7532" s="181">
        <v>5450</v>
      </c>
      <c r="K7532" s="181">
        <v>28</v>
      </c>
      <c r="L7532" s="181"/>
      <c r="M7532" s="181"/>
      <c r="N7532" s="596"/>
    </row>
    <row r="7533" spans="1:14" s="158" customFormat="1" ht="18" customHeight="1" x14ac:dyDescent="0.25">
      <c r="A7533" s="181">
        <v>4002</v>
      </c>
      <c r="B7533" s="701" t="s">
        <v>10324</v>
      </c>
      <c r="C7533" s="181" t="s">
        <v>17637</v>
      </c>
      <c r="D7533" s="181" t="s">
        <v>764</v>
      </c>
      <c r="E7533" s="181" t="s">
        <v>4839</v>
      </c>
      <c r="F7533" s="181" t="s">
        <v>304</v>
      </c>
      <c r="G7533" s="181" t="s">
        <v>518</v>
      </c>
      <c r="H7533" s="181" t="s">
        <v>9</v>
      </c>
      <c r="I7533" s="181" t="s">
        <v>14083</v>
      </c>
      <c r="J7533" s="181">
        <v>51720</v>
      </c>
      <c r="K7533" s="181">
        <v>28</v>
      </c>
      <c r="L7533" s="181"/>
      <c r="M7533" s="181"/>
      <c r="N7533" s="532"/>
    </row>
    <row r="7534" spans="1:14" s="158" customFormat="1" ht="18" customHeight="1" x14ac:dyDescent="0.25">
      <c r="A7534" s="181">
        <v>4003</v>
      </c>
      <c r="B7534" s="701" t="s">
        <v>10325</v>
      </c>
      <c r="C7534" s="181" t="s">
        <v>9997</v>
      </c>
      <c r="D7534" s="181" t="s">
        <v>767</v>
      </c>
      <c r="E7534" s="181" t="s">
        <v>4839</v>
      </c>
      <c r="F7534" s="181" t="s">
        <v>304</v>
      </c>
      <c r="G7534" s="181" t="s">
        <v>518</v>
      </c>
      <c r="H7534" s="181" t="s">
        <v>9</v>
      </c>
      <c r="I7534" s="181" t="s">
        <v>10306</v>
      </c>
      <c r="J7534" s="181">
        <v>51720</v>
      </c>
      <c r="K7534" s="181">
        <v>31</v>
      </c>
      <c r="L7534" s="181"/>
      <c r="M7534" s="181"/>
      <c r="N7534" s="596"/>
    </row>
    <row r="7535" spans="1:14" s="158" customFormat="1" ht="18" customHeight="1" x14ac:dyDescent="0.25">
      <c r="A7535" s="181">
        <v>25509</v>
      </c>
      <c r="B7535" s="701" t="s">
        <v>10326</v>
      </c>
      <c r="C7535" s="181" t="s">
        <v>10327</v>
      </c>
      <c r="D7535" s="181" t="s">
        <v>10328</v>
      </c>
      <c r="E7535" s="181" t="s">
        <v>10292</v>
      </c>
      <c r="F7535" s="181" t="s">
        <v>304</v>
      </c>
      <c r="G7535" s="181" t="s">
        <v>776</v>
      </c>
      <c r="H7535" s="181" t="s">
        <v>7</v>
      </c>
      <c r="I7535" s="181" t="s">
        <v>604</v>
      </c>
      <c r="J7535" s="181">
        <v>8970</v>
      </c>
      <c r="K7535" s="181">
        <v>54</v>
      </c>
      <c r="L7535" s="181"/>
      <c r="M7535" s="181"/>
      <c r="N7535" s="596"/>
    </row>
    <row r="7536" spans="1:14" s="158" customFormat="1" ht="18" customHeight="1" x14ac:dyDescent="0.25">
      <c r="A7536" s="181">
        <v>13011</v>
      </c>
      <c r="B7536" s="701" t="s">
        <v>10329</v>
      </c>
      <c r="C7536" s="181" t="s">
        <v>19146</v>
      </c>
      <c r="D7536" s="181" t="s">
        <v>10330</v>
      </c>
      <c r="E7536" s="181" t="s">
        <v>10292</v>
      </c>
      <c r="F7536" s="181" t="s">
        <v>304</v>
      </c>
      <c r="G7536" s="181" t="s">
        <v>466</v>
      </c>
      <c r="H7536" s="181" t="s">
        <v>12</v>
      </c>
      <c r="I7536" s="181" t="s">
        <v>10277</v>
      </c>
      <c r="J7536" s="181">
        <v>18630</v>
      </c>
      <c r="K7536" s="181">
        <v>40</v>
      </c>
      <c r="L7536" s="181"/>
      <c r="M7536" s="181"/>
      <c r="N7536" s="596"/>
    </row>
    <row r="7537" spans="1:14" s="158" customFormat="1" ht="18" customHeight="1" x14ac:dyDescent="0.25">
      <c r="A7537" s="181">
        <v>10755</v>
      </c>
      <c r="B7537" s="701" t="s">
        <v>10331</v>
      </c>
      <c r="C7537" s="181" t="s">
        <v>10136</v>
      </c>
      <c r="D7537" s="181" t="s">
        <v>10332</v>
      </c>
      <c r="E7537" s="181" t="s">
        <v>10333</v>
      </c>
      <c r="F7537" s="181" t="s">
        <v>304</v>
      </c>
      <c r="G7537" s="181" t="s">
        <v>776</v>
      </c>
      <c r="H7537" s="181" t="s">
        <v>7</v>
      </c>
      <c r="I7537" s="181" t="s">
        <v>2762</v>
      </c>
      <c r="J7537" s="181">
        <v>22200</v>
      </c>
      <c r="K7537" s="181">
        <v>29</v>
      </c>
      <c r="L7537" s="181"/>
      <c r="M7537" s="181"/>
      <c r="N7537" s="596"/>
    </row>
    <row r="7538" spans="1:14" s="158" customFormat="1" ht="18" customHeight="1" x14ac:dyDescent="0.25">
      <c r="A7538" s="181">
        <v>25506</v>
      </c>
      <c r="B7538" s="701" t="s">
        <v>10334</v>
      </c>
      <c r="C7538" s="181" t="s">
        <v>10067</v>
      </c>
      <c r="D7538" s="181" t="s">
        <v>10335</v>
      </c>
      <c r="E7538" s="181" t="s">
        <v>10336</v>
      </c>
      <c r="F7538" s="181" t="s">
        <v>304</v>
      </c>
      <c r="G7538" s="181" t="s">
        <v>808</v>
      </c>
      <c r="H7538" s="181" t="s">
        <v>7</v>
      </c>
      <c r="I7538" s="181" t="s">
        <v>10337</v>
      </c>
      <c r="J7538" s="181">
        <v>20430</v>
      </c>
      <c r="K7538" s="181">
        <v>87</v>
      </c>
      <c r="L7538" s="181"/>
      <c r="M7538" s="181"/>
      <c r="N7538" s="596"/>
    </row>
    <row r="7539" spans="1:14" s="158" customFormat="1" ht="18" customHeight="1" x14ac:dyDescent="0.25">
      <c r="A7539" s="181">
        <v>25507</v>
      </c>
      <c r="B7539" s="701" t="s">
        <v>14474</v>
      </c>
      <c r="C7539" s="181" t="s">
        <v>10338</v>
      </c>
      <c r="D7539" s="181" t="s">
        <v>14475</v>
      </c>
      <c r="E7539" s="181" t="s">
        <v>10339</v>
      </c>
      <c r="F7539" s="181" t="s">
        <v>304</v>
      </c>
      <c r="G7539" s="181" t="s">
        <v>808</v>
      </c>
      <c r="H7539" s="181" t="s">
        <v>7</v>
      </c>
      <c r="I7539" s="181" t="s">
        <v>374</v>
      </c>
      <c r="J7539" s="181">
        <v>28650</v>
      </c>
      <c r="K7539" s="181">
        <v>65</v>
      </c>
      <c r="L7539" s="181"/>
      <c r="M7539" s="181"/>
      <c r="N7539" s="596"/>
    </row>
    <row r="7540" spans="1:14" s="158" customFormat="1" ht="18" customHeight="1" x14ac:dyDescent="0.25">
      <c r="A7540" s="181">
        <v>7008</v>
      </c>
      <c r="B7540" s="701" t="s">
        <v>10340</v>
      </c>
      <c r="C7540" s="181" t="s">
        <v>10341</v>
      </c>
      <c r="D7540" s="181" t="s">
        <v>10342</v>
      </c>
      <c r="E7540" s="181" t="s">
        <v>10343</v>
      </c>
      <c r="F7540" s="181" t="s">
        <v>304</v>
      </c>
      <c r="G7540" s="181" t="s">
        <v>808</v>
      </c>
      <c r="H7540" s="181" t="s">
        <v>7</v>
      </c>
      <c r="I7540" s="181" t="s">
        <v>10344</v>
      </c>
      <c r="J7540" s="181">
        <v>32510</v>
      </c>
      <c r="K7540" s="181">
        <v>68</v>
      </c>
      <c r="L7540" s="181"/>
      <c r="M7540" s="181"/>
      <c r="N7540" s="596"/>
    </row>
    <row r="7541" spans="1:14" s="158" customFormat="1" ht="18" customHeight="1" x14ac:dyDescent="0.25">
      <c r="A7541" s="181">
        <v>25508</v>
      </c>
      <c r="B7541" s="701" t="s">
        <v>10345</v>
      </c>
      <c r="C7541" s="181" t="s">
        <v>10346</v>
      </c>
      <c r="D7541" s="181" t="s">
        <v>10347</v>
      </c>
      <c r="E7541" s="181" t="s">
        <v>10348</v>
      </c>
      <c r="F7541" s="181" t="s">
        <v>304</v>
      </c>
      <c r="G7541" s="181" t="s">
        <v>808</v>
      </c>
      <c r="H7541" s="181" t="s">
        <v>7</v>
      </c>
      <c r="I7541" s="181" t="s">
        <v>11110</v>
      </c>
      <c r="J7541" s="181">
        <v>57810</v>
      </c>
      <c r="K7541" s="181">
        <v>24</v>
      </c>
      <c r="L7541" s="181"/>
      <c r="M7541" s="181"/>
      <c r="N7541" s="596"/>
    </row>
    <row r="7542" spans="1:14" s="158" customFormat="1" ht="18" customHeight="1" x14ac:dyDescent="0.25">
      <c r="A7542" s="181">
        <v>10125</v>
      </c>
      <c r="B7542" s="701" t="s">
        <v>10349</v>
      </c>
      <c r="C7542" s="181" t="s">
        <v>10017</v>
      </c>
      <c r="D7542" s="181" t="s">
        <v>918</v>
      </c>
      <c r="E7542" s="181" t="s">
        <v>10350</v>
      </c>
      <c r="F7542" s="181" t="s">
        <v>304</v>
      </c>
      <c r="G7542" s="181" t="s">
        <v>916</v>
      </c>
      <c r="H7542" s="181" t="s">
        <v>7</v>
      </c>
      <c r="I7542" s="181" t="s">
        <v>17413</v>
      </c>
      <c r="J7542" s="181">
        <v>16480</v>
      </c>
      <c r="K7542" s="181">
        <v>24</v>
      </c>
      <c r="L7542" s="181"/>
      <c r="M7542" s="181"/>
      <c r="N7542" s="596"/>
    </row>
    <row r="7543" spans="1:14" s="158" customFormat="1" ht="18" customHeight="1" x14ac:dyDescent="0.25">
      <c r="A7543" s="181">
        <v>10280</v>
      </c>
      <c r="B7543" s="701" t="s">
        <v>10351</v>
      </c>
      <c r="C7543" s="181" t="s">
        <v>11016</v>
      </c>
      <c r="D7543" s="181" t="s">
        <v>969</v>
      </c>
      <c r="E7543" s="181" t="s">
        <v>10352</v>
      </c>
      <c r="F7543" s="181" t="s">
        <v>304</v>
      </c>
      <c r="G7543" s="181" t="s">
        <v>959</v>
      </c>
      <c r="H7543" s="181" t="s">
        <v>7</v>
      </c>
      <c r="I7543" s="181" t="s">
        <v>2762</v>
      </c>
      <c r="J7543" s="181">
        <v>15730</v>
      </c>
      <c r="K7543" s="181">
        <v>216</v>
      </c>
      <c r="L7543" s="181"/>
      <c r="M7543" s="181"/>
      <c r="N7543" s="596"/>
    </row>
    <row r="7544" spans="1:14" s="158" customFormat="1" ht="18" customHeight="1" x14ac:dyDescent="0.25">
      <c r="A7544" s="181">
        <v>10345</v>
      </c>
      <c r="B7544" s="701" t="s">
        <v>10353</v>
      </c>
      <c r="C7544" s="181" t="s">
        <v>10067</v>
      </c>
      <c r="D7544" s="181" t="s">
        <v>969</v>
      </c>
      <c r="E7544" s="181" t="s">
        <v>10354</v>
      </c>
      <c r="F7544" s="181" t="s">
        <v>304</v>
      </c>
      <c r="G7544" s="181" t="s">
        <v>959</v>
      </c>
      <c r="H7544" s="181" t="s">
        <v>7</v>
      </c>
      <c r="I7544" s="181" t="s">
        <v>10337</v>
      </c>
      <c r="J7544" s="181">
        <v>13400</v>
      </c>
      <c r="K7544" s="181">
        <v>179</v>
      </c>
      <c r="L7544" s="181"/>
      <c r="M7544" s="181"/>
      <c r="N7544" s="596"/>
    </row>
    <row r="7545" spans="1:14" s="158" customFormat="1" ht="18" customHeight="1" x14ac:dyDescent="0.25">
      <c r="A7545" s="181">
        <v>26275</v>
      </c>
      <c r="B7545" s="701" t="s">
        <v>10355</v>
      </c>
      <c r="C7545" s="181" t="s">
        <v>10020</v>
      </c>
      <c r="D7545" s="181" t="s">
        <v>969</v>
      </c>
      <c r="E7545" s="181" t="s">
        <v>10292</v>
      </c>
      <c r="F7545" s="181" t="s">
        <v>304</v>
      </c>
      <c r="G7545" s="181" t="s">
        <v>987</v>
      </c>
      <c r="H7545" s="181" t="s">
        <v>7</v>
      </c>
      <c r="I7545" s="181" t="s">
        <v>10384</v>
      </c>
      <c r="J7545" s="181">
        <v>11750</v>
      </c>
      <c r="K7545" s="181">
        <v>14</v>
      </c>
      <c r="L7545" s="181"/>
      <c r="M7545" s="181"/>
      <c r="N7545" s="596"/>
    </row>
    <row r="7546" spans="1:14" s="158" customFormat="1" ht="18" customHeight="1" x14ac:dyDescent="0.25">
      <c r="A7546" s="181">
        <v>20683</v>
      </c>
      <c r="B7546" s="701" t="s">
        <v>10356</v>
      </c>
      <c r="C7546" s="181" t="s">
        <v>10357</v>
      </c>
      <c r="D7546" s="181" t="s">
        <v>969</v>
      </c>
      <c r="E7546" s="181" t="s">
        <v>10358</v>
      </c>
      <c r="F7546" s="181" t="s">
        <v>304</v>
      </c>
      <c r="G7546" s="181" t="s">
        <v>987</v>
      </c>
      <c r="H7546" s="181" t="s">
        <v>7</v>
      </c>
      <c r="I7546" s="181" t="s">
        <v>10359</v>
      </c>
      <c r="J7546" s="181">
        <v>12320</v>
      </c>
      <c r="K7546" s="181">
        <v>6</v>
      </c>
      <c r="L7546" s="181"/>
      <c r="M7546" s="181"/>
      <c r="N7546" s="596"/>
    </row>
    <row r="7547" spans="1:14" s="158" customFormat="1" ht="18" customHeight="1" x14ac:dyDescent="0.25">
      <c r="A7547" s="181">
        <v>181</v>
      </c>
      <c r="B7547" s="701" t="s">
        <v>10360</v>
      </c>
      <c r="C7547" s="181" t="s">
        <v>10361</v>
      </c>
      <c r="D7547" s="181" t="s">
        <v>969</v>
      </c>
      <c r="E7547" s="181" t="s">
        <v>10333</v>
      </c>
      <c r="F7547" s="181" t="s">
        <v>304</v>
      </c>
      <c r="G7547" s="181" t="s">
        <v>959</v>
      </c>
      <c r="H7547" s="181" t="s">
        <v>7</v>
      </c>
      <c r="I7547" s="181" t="s">
        <v>14063</v>
      </c>
      <c r="J7547" s="181">
        <v>17390</v>
      </c>
      <c r="K7547" s="181">
        <v>65</v>
      </c>
      <c r="L7547" s="181"/>
      <c r="M7547" s="181"/>
      <c r="N7547" s="596"/>
    </row>
    <row r="7548" spans="1:14" s="158" customFormat="1" ht="18" customHeight="1" x14ac:dyDescent="0.25">
      <c r="A7548" s="181">
        <v>25700</v>
      </c>
      <c r="B7548" s="701" t="s">
        <v>10362</v>
      </c>
      <c r="C7548" s="181" t="s">
        <v>10363</v>
      </c>
      <c r="D7548" s="181" t="s">
        <v>969</v>
      </c>
      <c r="E7548" s="181" t="s">
        <v>10364</v>
      </c>
      <c r="F7548" s="181" t="s">
        <v>304</v>
      </c>
      <c r="G7548" s="181" t="s">
        <v>959</v>
      </c>
      <c r="H7548" s="181" t="s">
        <v>7</v>
      </c>
      <c r="I7548" s="181" t="s">
        <v>9774</v>
      </c>
      <c r="J7548" s="181">
        <v>21600</v>
      </c>
      <c r="K7548" s="181">
        <v>63</v>
      </c>
      <c r="L7548" s="181"/>
      <c r="M7548" s="181"/>
      <c r="N7548" s="596"/>
    </row>
    <row r="7549" spans="1:14" s="158" customFormat="1" ht="18" customHeight="1" x14ac:dyDescent="0.25">
      <c r="A7549" s="181">
        <v>25875</v>
      </c>
      <c r="B7549" s="701" t="s">
        <v>10365</v>
      </c>
      <c r="C7549" s="181" t="s">
        <v>10030</v>
      </c>
      <c r="D7549" s="181" t="s">
        <v>969</v>
      </c>
      <c r="E7549" s="181" t="s">
        <v>10366</v>
      </c>
      <c r="F7549" s="181" t="s">
        <v>304</v>
      </c>
      <c r="G7549" s="181" t="s">
        <v>987</v>
      </c>
      <c r="H7549" s="181" t="s">
        <v>7</v>
      </c>
      <c r="I7549" s="181" t="s">
        <v>501</v>
      </c>
      <c r="J7549" s="181">
        <v>12790</v>
      </c>
      <c r="K7549" s="181">
        <v>33</v>
      </c>
      <c r="L7549" s="181"/>
      <c r="M7549" s="181"/>
      <c r="N7549" s="596"/>
    </row>
    <row r="7550" spans="1:14" s="158" customFormat="1" ht="18" customHeight="1" x14ac:dyDescent="0.25">
      <c r="A7550" s="181">
        <v>23396</v>
      </c>
      <c r="B7550" s="701" t="s">
        <v>10367</v>
      </c>
      <c r="C7550" s="181" t="s">
        <v>10368</v>
      </c>
      <c r="D7550" s="181" t="s">
        <v>969</v>
      </c>
      <c r="E7550" s="181" t="s">
        <v>10369</v>
      </c>
      <c r="F7550" s="181" t="s">
        <v>304</v>
      </c>
      <c r="G7550" s="181" t="s">
        <v>987</v>
      </c>
      <c r="H7550" s="181" t="s">
        <v>11261</v>
      </c>
      <c r="I7550" s="181" t="s">
        <v>10370</v>
      </c>
      <c r="J7550" s="181">
        <v>11250</v>
      </c>
      <c r="K7550" s="181">
        <v>120</v>
      </c>
      <c r="L7550" s="181"/>
      <c r="M7550" s="181"/>
      <c r="N7550" s="596"/>
    </row>
    <row r="7551" spans="1:14" s="158" customFormat="1" ht="18" customHeight="1" x14ac:dyDescent="0.25">
      <c r="A7551" s="181">
        <v>65596</v>
      </c>
      <c r="B7551" s="701" t="s">
        <v>14087</v>
      </c>
      <c r="C7551" s="181" t="s">
        <v>14054</v>
      </c>
      <c r="D7551" s="181" t="s">
        <v>1035</v>
      </c>
      <c r="E7551" s="181" t="s">
        <v>14088</v>
      </c>
      <c r="F7551" s="181" t="s">
        <v>304</v>
      </c>
      <c r="G7551" s="181" t="s">
        <v>718</v>
      </c>
      <c r="H7551" s="181" t="s">
        <v>5</v>
      </c>
      <c r="I7551" s="181" t="s">
        <v>10156</v>
      </c>
      <c r="J7551" s="181">
        <v>4410</v>
      </c>
      <c r="K7551" s="181">
        <v>116</v>
      </c>
      <c r="L7551" s="181"/>
      <c r="M7551" s="181"/>
      <c r="N7551" s="596"/>
    </row>
    <row r="7552" spans="1:14" s="158" customFormat="1" ht="18" customHeight="1" x14ac:dyDescent="0.25">
      <c r="A7552" s="181">
        <v>10806</v>
      </c>
      <c r="B7552" s="701" t="s">
        <v>17399</v>
      </c>
      <c r="C7552" s="181" t="s">
        <v>10217</v>
      </c>
      <c r="D7552" s="181" t="s">
        <v>1079</v>
      </c>
      <c r="E7552" s="181" t="s">
        <v>17400</v>
      </c>
      <c r="F7552" s="181" t="s">
        <v>304</v>
      </c>
      <c r="G7552" s="181" t="s">
        <v>1081</v>
      </c>
      <c r="H7552" s="181" t="s">
        <v>5</v>
      </c>
      <c r="I7552" s="181" t="s">
        <v>4827</v>
      </c>
      <c r="J7552" s="181">
        <v>9020</v>
      </c>
      <c r="K7552" s="181">
        <v>8</v>
      </c>
      <c r="L7552" s="181"/>
      <c r="M7552" s="181"/>
      <c r="N7552" s="596"/>
    </row>
    <row r="7553" spans="1:14" s="158" customFormat="1" ht="18" customHeight="1" x14ac:dyDescent="0.25">
      <c r="A7553" s="181">
        <v>25330</v>
      </c>
      <c r="B7553" s="701" t="s">
        <v>16290</v>
      </c>
      <c r="C7553" s="181" t="s">
        <v>17417</v>
      </c>
      <c r="D7553" s="181" t="s">
        <v>2708</v>
      </c>
      <c r="E7553" s="181" t="s">
        <v>16291</v>
      </c>
      <c r="F7553" s="181" t="s">
        <v>304</v>
      </c>
      <c r="G7553" s="181" t="s">
        <v>1081</v>
      </c>
      <c r="H7553" s="181" t="s">
        <v>5</v>
      </c>
      <c r="I7553" s="181" t="s">
        <v>834</v>
      </c>
      <c r="J7553" s="181">
        <v>7740</v>
      </c>
      <c r="K7553" s="181">
        <v>40</v>
      </c>
      <c r="L7553" s="181"/>
      <c r="M7553" s="181"/>
      <c r="N7553" s="596"/>
    </row>
    <row r="7554" spans="1:14" s="158" customFormat="1" ht="18" customHeight="1" x14ac:dyDescent="0.25">
      <c r="A7554" s="181">
        <v>25329</v>
      </c>
      <c r="B7554" s="701" t="s">
        <v>16292</v>
      </c>
      <c r="C7554" s="181" t="s">
        <v>10020</v>
      </c>
      <c r="D7554" s="181" t="s">
        <v>2714</v>
      </c>
      <c r="E7554" s="181" t="s">
        <v>16291</v>
      </c>
      <c r="F7554" s="181" t="s">
        <v>304</v>
      </c>
      <c r="G7554" s="181" t="s">
        <v>1081</v>
      </c>
      <c r="H7554" s="181" t="s">
        <v>5</v>
      </c>
      <c r="I7554" s="181" t="s">
        <v>834</v>
      </c>
      <c r="J7554" s="181">
        <v>7740</v>
      </c>
      <c r="K7554" s="181">
        <v>40</v>
      </c>
      <c r="L7554" s="181"/>
      <c r="M7554" s="181"/>
      <c r="N7554" s="596"/>
    </row>
    <row r="7555" spans="1:14" s="158" customFormat="1" ht="18" customHeight="1" x14ac:dyDescent="0.25">
      <c r="A7555" s="181">
        <v>17291</v>
      </c>
      <c r="B7555" s="701" t="s">
        <v>10371</v>
      </c>
      <c r="C7555" s="181" t="s">
        <v>10357</v>
      </c>
      <c r="D7555" s="181" t="s">
        <v>1098</v>
      </c>
      <c r="E7555" s="181" t="s">
        <v>10372</v>
      </c>
      <c r="F7555" s="181" t="s">
        <v>577</v>
      </c>
      <c r="G7555" s="181" t="s">
        <v>142</v>
      </c>
      <c r="H7555" s="181" t="s">
        <v>16407</v>
      </c>
      <c r="I7555" s="181" t="s">
        <v>10359</v>
      </c>
      <c r="J7555" s="181">
        <v>39480</v>
      </c>
      <c r="K7555" s="181">
        <v>5</v>
      </c>
      <c r="L7555" s="181"/>
      <c r="M7555" s="181"/>
      <c r="N7555" s="596"/>
    </row>
    <row r="7556" spans="1:14" s="158" customFormat="1" ht="18" customHeight="1" x14ac:dyDescent="0.25">
      <c r="A7556" s="181">
        <v>20577</v>
      </c>
      <c r="B7556" s="701" t="s">
        <v>11757</v>
      </c>
      <c r="C7556" s="181" t="s">
        <v>10361</v>
      </c>
      <c r="D7556" s="181" t="s">
        <v>1098</v>
      </c>
      <c r="E7556" s="181" t="s">
        <v>10372</v>
      </c>
      <c r="F7556" s="181" t="s">
        <v>577</v>
      </c>
      <c r="G7556" s="181" t="s">
        <v>708</v>
      </c>
      <c r="H7556" s="181" t="s">
        <v>5</v>
      </c>
      <c r="I7556" s="181" t="s">
        <v>10040</v>
      </c>
      <c r="J7556" s="181">
        <v>51230</v>
      </c>
      <c r="K7556" s="181">
        <v>3</v>
      </c>
      <c r="L7556" s="181"/>
      <c r="M7556" s="181"/>
      <c r="N7556" s="596"/>
    </row>
    <row r="7557" spans="1:14" s="158" customFormat="1" ht="18" customHeight="1" x14ac:dyDescent="0.25">
      <c r="A7557" s="181">
        <v>17271</v>
      </c>
      <c r="B7557" s="701" t="s">
        <v>16293</v>
      </c>
      <c r="C7557" s="181" t="s">
        <v>10363</v>
      </c>
      <c r="D7557" s="181" t="s">
        <v>1098</v>
      </c>
      <c r="E7557" s="181" t="s">
        <v>10372</v>
      </c>
      <c r="F7557" s="181" t="s">
        <v>577</v>
      </c>
      <c r="G7557" s="181" t="s">
        <v>142</v>
      </c>
      <c r="H7557" s="181" t="s">
        <v>16407</v>
      </c>
      <c r="I7557" s="181" t="s">
        <v>10040</v>
      </c>
      <c r="J7557" s="181">
        <v>94890</v>
      </c>
      <c r="K7557" s="181">
        <v>6</v>
      </c>
      <c r="L7557" s="181"/>
      <c r="M7557" s="181"/>
      <c r="N7557" s="596"/>
    </row>
    <row r="7558" spans="1:14" s="158" customFormat="1" ht="18" customHeight="1" x14ac:dyDescent="0.25">
      <c r="A7558" s="181">
        <v>30095</v>
      </c>
      <c r="B7558" s="701" t="s">
        <v>10373</v>
      </c>
      <c r="C7558" s="181" t="s">
        <v>10030</v>
      </c>
      <c r="D7558" s="181" t="s">
        <v>1098</v>
      </c>
      <c r="E7558" s="181" t="s">
        <v>10374</v>
      </c>
      <c r="F7558" s="181" t="s">
        <v>577</v>
      </c>
      <c r="G7558" s="181" t="s">
        <v>142</v>
      </c>
      <c r="H7558" s="181" t="s">
        <v>16407</v>
      </c>
      <c r="I7558" s="181" t="s">
        <v>10043</v>
      </c>
      <c r="J7558" s="181">
        <v>57000</v>
      </c>
      <c r="K7558" s="181">
        <v>4</v>
      </c>
      <c r="L7558" s="181"/>
      <c r="M7558" s="181"/>
      <c r="N7558" s="596"/>
    </row>
    <row r="7559" spans="1:14" s="158" customFormat="1" ht="18" customHeight="1" x14ac:dyDescent="0.25">
      <c r="A7559" s="181">
        <v>20578</v>
      </c>
      <c r="B7559" s="701" t="s">
        <v>10375</v>
      </c>
      <c r="C7559" s="181" t="s">
        <v>10368</v>
      </c>
      <c r="D7559" s="181" t="s">
        <v>1098</v>
      </c>
      <c r="E7559" s="181" t="s">
        <v>10376</v>
      </c>
      <c r="F7559" s="181" t="s">
        <v>577</v>
      </c>
      <c r="G7559" s="181" t="s">
        <v>708</v>
      </c>
      <c r="H7559" s="181" t="s">
        <v>5</v>
      </c>
      <c r="I7559" s="181" t="s">
        <v>5074</v>
      </c>
      <c r="J7559" s="181">
        <v>98770</v>
      </c>
      <c r="K7559" s="181">
        <v>2</v>
      </c>
      <c r="L7559" s="181"/>
      <c r="M7559" s="181"/>
      <c r="N7559" s="596"/>
    </row>
    <row r="7560" spans="1:14" s="158" customFormat="1" ht="18" customHeight="1" x14ac:dyDescent="0.25">
      <c r="A7560" s="181">
        <v>30099</v>
      </c>
      <c r="B7560" s="701" t="s">
        <v>10377</v>
      </c>
      <c r="C7560" s="181" t="s">
        <v>17644</v>
      </c>
      <c r="D7560" s="181" t="s">
        <v>1098</v>
      </c>
      <c r="E7560" s="181" t="s">
        <v>10378</v>
      </c>
      <c r="F7560" s="181" t="s">
        <v>577</v>
      </c>
      <c r="G7560" s="181" t="s">
        <v>142</v>
      </c>
      <c r="H7560" s="181" t="s">
        <v>16407</v>
      </c>
      <c r="I7560" s="181" t="s">
        <v>10379</v>
      </c>
      <c r="J7560" s="181">
        <v>42140</v>
      </c>
      <c r="K7560" s="181">
        <v>3</v>
      </c>
      <c r="L7560" s="181"/>
      <c r="M7560" s="181"/>
      <c r="N7560" s="596"/>
    </row>
    <row r="7561" spans="1:14" s="158" customFormat="1" ht="18" customHeight="1" x14ac:dyDescent="0.25">
      <c r="A7561" s="181">
        <v>18062</v>
      </c>
      <c r="B7561" s="701" t="s">
        <v>16294</v>
      </c>
      <c r="C7561" s="181" t="s">
        <v>14054</v>
      </c>
      <c r="D7561" s="181" t="s">
        <v>1098</v>
      </c>
      <c r="E7561" s="181" t="s">
        <v>1963</v>
      </c>
      <c r="F7561" s="181" t="s">
        <v>304</v>
      </c>
      <c r="G7561" s="181" t="s">
        <v>708</v>
      </c>
      <c r="H7561" s="181" t="s">
        <v>5</v>
      </c>
      <c r="I7561" s="181" t="s">
        <v>2081</v>
      </c>
      <c r="J7561" s="181">
        <v>76450</v>
      </c>
      <c r="K7561" s="181">
        <v>2</v>
      </c>
      <c r="L7561" s="181"/>
      <c r="M7561" s="181"/>
      <c r="N7561" s="596"/>
    </row>
    <row r="7562" spans="1:14" s="158" customFormat="1" ht="18" customHeight="1" x14ac:dyDescent="0.25">
      <c r="A7562" s="181">
        <v>17298</v>
      </c>
      <c r="B7562" s="701" t="s">
        <v>17401</v>
      </c>
      <c r="C7562" s="181" t="s">
        <v>10178</v>
      </c>
      <c r="D7562" s="181" t="s">
        <v>1098</v>
      </c>
      <c r="E7562" s="181" t="s">
        <v>1963</v>
      </c>
      <c r="F7562" s="181" t="s">
        <v>577</v>
      </c>
      <c r="G7562" s="181" t="s">
        <v>142</v>
      </c>
      <c r="H7562" s="181" t="s">
        <v>16407</v>
      </c>
      <c r="I7562" s="181" t="s">
        <v>2081</v>
      </c>
      <c r="J7562" s="181">
        <v>65100</v>
      </c>
      <c r="K7562" s="181">
        <v>2</v>
      </c>
      <c r="L7562" s="181"/>
      <c r="M7562" s="181"/>
      <c r="N7562" s="596"/>
    </row>
    <row r="7563" spans="1:14" s="158" customFormat="1" ht="18" customHeight="1" x14ac:dyDescent="0.25">
      <c r="A7563" s="181">
        <v>23367</v>
      </c>
      <c r="B7563" s="701" t="s">
        <v>11109</v>
      </c>
      <c r="C7563" s="181" t="s">
        <v>12813</v>
      </c>
      <c r="D7563" s="181" t="s">
        <v>1098</v>
      </c>
      <c r="E7563" s="181" t="s">
        <v>10221</v>
      </c>
      <c r="F7563" s="181" t="s">
        <v>577</v>
      </c>
      <c r="G7563" s="181" t="s">
        <v>142</v>
      </c>
      <c r="H7563" s="181" t="s">
        <v>16407</v>
      </c>
      <c r="I7563" s="181" t="s">
        <v>834</v>
      </c>
      <c r="J7563" s="181">
        <v>81950</v>
      </c>
      <c r="K7563" s="181">
        <v>2</v>
      </c>
      <c r="L7563" s="181"/>
      <c r="M7563" s="181"/>
      <c r="N7563" s="596"/>
    </row>
    <row r="7564" spans="1:14" s="158" customFormat="1" ht="18" customHeight="1" x14ac:dyDescent="0.25">
      <c r="A7564" s="181">
        <v>13930</v>
      </c>
      <c r="B7564" s="701" t="s">
        <v>17402</v>
      </c>
      <c r="C7564" s="181" t="s">
        <v>10248</v>
      </c>
      <c r="D7564" s="181" t="s">
        <v>1098</v>
      </c>
      <c r="E7564" s="181" t="s">
        <v>17403</v>
      </c>
      <c r="F7564" s="181" t="s">
        <v>304</v>
      </c>
      <c r="G7564" s="181" t="s">
        <v>142</v>
      </c>
      <c r="H7564" s="181" t="s">
        <v>16407</v>
      </c>
      <c r="I7564" s="181" t="s">
        <v>10277</v>
      </c>
      <c r="J7564" s="181">
        <v>50690</v>
      </c>
      <c r="K7564" s="181">
        <v>3</v>
      </c>
      <c r="L7564" s="181"/>
      <c r="M7564" s="181"/>
      <c r="N7564" s="596"/>
    </row>
    <row r="7565" spans="1:14" s="158" customFormat="1" ht="18" customHeight="1" x14ac:dyDescent="0.25">
      <c r="A7565" s="181">
        <v>30102</v>
      </c>
      <c r="B7565" s="701" t="s">
        <v>17404</v>
      </c>
      <c r="C7565" s="181" t="s">
        <v>16297</v>
      </c>
      <c r="D7565" s="181" t="s">
        <v>1098</v>
      </c>
      <c r="E7565" s="181" t="s">
        <v>17405</v>
      </c>
      <c r="F7565" s="181" t="s">
        <v>577</v>
      </c>
      <c r="G7565" s="181" t="s">
        <v>142</v>
      </c>
      <c r="H7565" s="181" t="s">
        <v>16407</v>
      </c>
      <c r="I7565" s="181" t="s">
        <v>17406</v>
      </c>
      <c r="J7565" s="181">
        <v>67270</v>
      </c>
      <c r="K7565" s="181">
        <v>3</v>
      </c>
      <c r="L7565" s="181"/>
      <c r="M7565" s="181"/>
      <c r="N7565" s="596"/>
    </row>
    <row r="7566" spans="1:14" ht="18" customHeight="1" x14ac:dyDescent="0.25">
      <c r="A7566" s="181">
        <v>30103</v>
      </c>
      <c r="B7566" s="701" t="s">
        <v>17407</v>
      </c>
      <c r="C7566" s="181" t="s">
        <v>10410</v>
      </c>
      <c r="D7566" s="181" t="s">
        <v>1098</v>
      </c>
      <c r="E7566" s="181" t="s">
        <v>17408</v>
      </c>
      <c r="F7566" s="181" t="s">
        <v>577</v>
      </c>
      <c r="G7566" s="181" t="s">
        <v>142</v>
      </c>
      <c r="H7566" s="181" t="s">
        <v>16407</v>
      </c>
      <c r="I7566" s="181" t="s">
        <v>17409</v>
      </c>
      <c r="J7566" s="181">
        <v>75560</v>
      </c>
      <c r="K7566" s="181">
        <v>5</v>
      </c>
      <c r="L7566" s="181"/>
      <c r="M7566" s="181"/>
      <c r="N7566" s="596"/>
    </row>
    <row r="7567" spans="1:14" s="158" customFormat="1" ht="18" customHeight="1" x14ac:dyDescent="0.25">
      <c r="A7567" s="181">
        <v>24273</v>
      </c>
      <c r="B7567" s="701" t="s">
        <v>17410</v>
      </c>
      <c r="C7567" s="181" t="s">
        <v>10257</v>
      </c>
      <c r="D7567" s="181" t="s">
        <v>1098</v>
      </c>
      <c r="E7567" s="181" t="s">
        <v>17411</v>
      </c>
      <c r="F7567" s="181" t="s">
        <v>577</v>
      </c>
      <c r="G7567" s="181" t="s">
        <v>142</v>
      </c>
      <c r="H7567" s="181" t="s">
        <v>16407</v>
      </c>
      <c r="I7567" s="181" t="s">
        <v>7547</v>
      </c>
      <c r="J7567" s="181">
        <v>83540</v>
      </c>
      <c r="K7567" s="181">
        <v>3</v>
      </c>
      <c r="L7567" s="181"/>
      <c r="M7567" s="181"/>
      <c r="N7567" s="596"/>
    </row>
    <row r="7568" spans="1:14" s="158" customFormat="1" ht="18" customHeight="1" x14ac:dyDescent="0.25">
      <c r="A7568" s="181">
        <v>21359</v>
      </c>
      <c r="B7568" s="701" t="s">
        <v>19147</v>
      </c>
      <c r="C7568" s="181" t="s">
        <v>19148</v>
      </c>
      <c r="D7568" s="181" t="s">
        <v>1098</v>
      </c>
      <c r="E7568" s="181" t="s">
        <v>10298</v>
      </c>
      <c r="F7568" s="181" t="s">
        <v>577</v>
      </c>
      <c r="G7568" s="181" t="s">
        <v>142</v>
      </c>
      <c r="H7568" s="181" t="s">
        <v>16407</v>
      </c>
      <c r="I7568" s="181" t="s">
        <v>17413</v>
      </c>
      <c r="J7568" s="181">
        <v>45850</v>
      </c>
      <c r="K7568" s="181">
        <v>2</v>
      </c>
      <c r="L7568" s="181"/>
      <c r="M7568" s="181"/>
      <c r="N7568" s="596"/>
    </row>
    <row r="7569" spans="1:14" s="158" customFormat="1" ht="18" customHeight="1" x14ac:dyDescent="0.25">
      <c r="A7569" s="181">
        <v>17351</v>
      </c>
      <c r="B7569" s="701" t="s">
        <v>17412</v>
      </c>
      <c r="C7569" s="181" t="s">
        <v>12334</v>
      </c>
      <c r="D7569" s="181" t="s">
        <v>1098</v>
      </c>
      <c r="E7569" s="181" t="s">
        <v>11111</v>
      </c>
      <c r="F7569" s="181" t="s">
        <v>577</v>
      </c>
      <c r="G7569" s="181" t="s">
        <v>142</v>
      </c>
      <c r="H7569" s="181" t="s">
        <v>16407</v>
      </c>
      <c r="I7569" s="181" t="s">
        <v>17413</v>
      </c>
      <c r="J7569" s="181">
        <v>45850</v>
      </c>
      <c r="K7569" s="181">
        <v>3</v>
      </c>
      <c r="L7569" s="181"/>
      <c r="M7569" s="181"/>
      <c r="N7569" s="596"/>
    </row>
    <row r="7570" spans="1:14" s="158" customFormat="1" ht="18" customHeight="1" x14ac:dyDescent="0.25">
      <c r="A7570" s="181">
        <v>21363</v>
      </c>
      <c r="B7570" s="701" t="s">
        <v>17414</v>
      </c>
      <c r="C7570" s="181" t="s">
        <v>17415</v>
      </c>
      <c r="D7570" s="181" t="s">
        <v>1098</v>
      </c>
      <c r="E7570" s="181" t="s">
        <v>11111</v>
      </c>
      <c r="F7570" s="181" t="s">
        <v>577</v>
      </c>
      <c r="G7570" s="181" t="s">
        <v>142</v>
      </c>
      <c r="H7570" s="181" t="s">
        <v>16407</v>
      </c>
      <c r="I7570" s="181" t="s">
        <v>11112</v>
      </c>
      <c r="J7570" s="181">
        <v>51920</v>
      </c>
      <c r="K7570" s="181">
        <v>8</v>
      </c>
      <c r="L7570" s="181"/>
      <c r="M7570" s="181"/>
      <c r="N7570" s="596"/>
    </row>
    <row r="7571" spans="1:14" s="158" customFormat="1" ht="18" customHeight="1" x14ac:dyDescent="0.25">
      <c r="A7571" s="181">
        <v>18104</v>
      </c>
      <c r="B7571" s="701" t="s">
        <v>10380</v>
      </c>
      <c r="C7571" s="181" t="s">
        <v>10269</v>
      </c>
      <c r="D7571" s="181" t="s">
        <v>1098</v>
      </c>
      <c r="E7571" s="181" t="s">
        <v>10381</v>
      </c>
      <c r="F7571" s="181" t="s">
        <v>577</v>
      </c>
      <c r="G7571" s="181" t="s">
        <v>708</v>
      </c>
      <c r="H7571" s="181" t="s">
        <v>5</v>
      </c>
      <c r="I7571" s="181" t="s">
        <v>5074</v>
      </c>
      <c r="J7571" s="181">
        <v>46080</v>
      </c>
      <c r="K7571" s="181">
        <v>1</v>
      </c>
      <c r="L7571" s="181"/>
      <c r="M7571" s="181"/>
      <c r="N7571" s="596"/>
    </row>
    <row r="7572" spans="1:14" s="158" customFormat="1" ht="18" customHeight="1" x14ac:dyDescent="0.25">
      <c r="A7572" s="181">
        <v>30113</v>
      </c>
      <c r="B7572" s="701" t="s">
        <v>17416</v>
      </c>
      <c r="C7572" s="181" t="s">
        <v>10191</v>
      </c>
      <c r="D7572" s="181" t="s">
        <v>1098</v>
      </c>
      <c r="E7572" s="181" t="s">
        <v>17418</v>
      </c>
      <c r="F7572" s="181" t="s">
        <v>577</v>
      </c>
      <c r="G7572" s="181" t="s">
        <v>142</v>
      </c>
      <c r="H7572" s="181" t="s">
        <v>16407</v>
      </c>
      <c r="I7572" s="181" t="s">
        <v>10052</v>
      </c>
      <c r="J7572" s="181">
        <v>47930</v>
      </c>
      <c r="K7572" s="181">
        <v>3</v>
      </c>
      <c r="L7572" s="181"/>
      <c r="M7572" s="181"/>
      <c r="N7572" s="532"/>
    </row>
    <row r="7573" spans="1:14" ht="18" customHeight="1" x14ac:dyDescent="0.25">
      <c r="A7573" s="181">
        <v>30123</v>
      </c>
      <c r="B7573" s="701" t="s">
        <v>10382</v>
      </c>
      <c r="C7573" s="181" t="s">
        <v>10288</v>
      </c>
      <c r="D7573" s="181" t="s">
        <v>1098</v>
      </c>
      <c r="E7573" s="181" t="s">
        <v>10383</v>
      </c>
      <c r="F7573" s="181" t="s">
        <v>577</v>
      </c>
      <c r="G7573" s="181" t="s">
        <v>142</v>
      </c>
      <c r="H7573" s="181" t="s">
        <v>16407</v>
      </c>
      <c r="I7573" s="181" t="s">
        <v>10384</v>
      </c>
      <c r="J7573" s="181">
        <v>39200</v>
      </c>
      <c r="K7573" s="181">
        <v>2</v>
      </c>
      <c r="L7573" s="181"/>
      <c r="M7573" s="181"/>
      <c r="N7573" s="596"/>
    </row>
    <row r="7574" spans="1:14" ht="18" customHeight="1" x14ac:dyDescent="0.25">
      <c r="A7574" s="181">
        <v>30122</v>
      </c>
      <c r="B7574" s="701" t="s">
        <v>10385</v>
      </c>
      <c r="C7574" s="181" t="s">
        <v>10194</v>
      </c>
      <c r="D7574" s="181" t="s">
        <v>1098</v>
      </c>
      <c r="E7574" s="181" t="s">
        <v>10386</v>
      </c>
      <c r="F7574" s="181" t="s">
        <v>577</v>
      </c>
      <c r="G7574" s="181" t="s">
        <v>142</v>
      </c>
      <c r="H7574" s="181" t="s">
        <v>16407</v>
      </c>
      <c r="I7574" s="181" t="s">
        <v>10057</v>
      </c>
      <c r="J7574" s="181">
        <v>38200</v>
      </c>
      <c r="K7574" s="181">
        <v>5</v>
      </c>
      <c r="L7574" s="181"/>
      <c r="M7574" s="181"/>
      <c r="N7574" s="596"/>
    </row>
    <row r="7575" spans="1:14" s="158" customFormat="1" ht="18" customHeight="1" x14ac:dyDescent="0.25">
      <c r="A7575" s="181">
        <v>30097</v>
      </c>
      <c r="B7575" s="701" t="s">
        <v>17419</v>
      </c>
      <c r="C7575" s="181" t="s">
        <v>10196</v>
      </c>
      <c r="D7575" s="181" t="s">
        <v>1098</v>
      </c>
      <c r="E7575" s="181" t="s">
        <v>17420</v>
      </c>
      <c r="F7575" s="181" t="s">
        <v>577</v>
      </c>
      <c r="G7575" s="181" t="s">
        <v>142</v>
      </c>
      <c r="H7575" s="181" t="s">
        <v>16407</v>
      </c>
      <c r="I7575" s="181" t="s">
        <v>17421</v>
      </c>
      <c r="J7575" s="181">
        <v>42140</v>
      </c>
      <c r="K7575" s="181">
        <v>3</v>
      </c>
      <c r="L7575" s="181"/>
      <c r="M7575" s="181"/>
      <c r="N7575" s="596"/>
    </row>
    <row r="7576" spans="1:14" s="158" customFormat="1" ht="18" customHeight="1" x14ac:dyDescent="0.25">
      <c r="A7576" s="181">
        <v>30098</v>
      </c>
      <c r="B7576" s="701" t="s">
        <v>17422</v>
      </c>
      <c r="C7576" s="181" t="s">
        <v>10197</v>
      </c>
      <c r="D7576" s="181" t="s">
        <v>1098</v>
      </c>
      <c r="E7576" s="181" t="s">
        <v>17423</v>
      </c>
      <c r="F7576" s="181" t="s">
        <v>577</v>
      </c>
      <c r="G7576" s="181" t="s">
        <v>142</v>
      </c>
      <c r="H7576" s="181" t="s">
        <v>16407</v>
      </c>
      <c r="I7576" s="181" t="s">
        <v>14063</v>
      </c>
      <c r="J7576" s="181">
        <v>80480</v>
      </c>
      <c r="K7576" s="181">
        <v>3</v>
      </c>
      <c r="L7576" s="181"/>
      <c r="M7576" s="181"/>
      <c r="N7576" s="596"/>
    </row>
    <row r="7577" spans="1:14" s="158" customFormat="1" ht="18" customHeight="1" x14ac:dyDescent="0.25">
      <c r="A7577" s="181">
        <v>20579</v>
      </c>
      <c r="B7577" s="701" t="s">
        <v>10387</v>
      </c>
      <c r="C7577" s="181" t="s">
        <v>10426</v>
      </c>
      <c r="D7577" s="181" t="s">
        <v>1098</v>
      </c>
      <c r="E7577" s="181" t="s">
        <v>10388</v>
      </c>
      <c r="F7577" s="181" t="s">
        <v>577</v>
      </c>
      <c r="G7577" s="181" t="s">
        <v>708</v>
      </c>
      <c r="H7577" s="181" t="s">
        <v>5</v>
      </c>
      <c r="I7577" s="181" t="s">
        <v>12329</v>
      </c>
      <c r="J7577" s="181">
        <v>59410</v>
      </c>
      <c r="K7577" s="181">
        <v>1</v>
      </c>
      <c r="L7577" s="181"/>
      <c r="M7577" s="181"/>
      <c r="N7577" s="596"/>
    </row>
    <row r="7578" spans="1:14" s="158" customFormat="1" ht="18" customHeight="1" x14ac:dyDescent="0.25">
      <c r="A7578" s="181">
        <v>17707</v>
      </c>
      <c r="B7578" s="701" t="s">
        <v>17424</v>
      </c>
      <c r="C7578" s="181" t="s">
        <v>19148</v>
      </c>
      <c r="D7578" s="181" t="s">
        <v>1098</v>
      </c>
      <c r="E7578" s="181" t="s">
        <v>17425</v>
      </c>
      <c r="F7578" s="181" t="s">
        <v>577</v>
      </c>
      <c r="G7578" s="181" t="s">
        <v>142</v>
      </c>
      <c r="H7578" s="181" t="s">
        <v>16407</v>
      </c>
      <c r="I7578" s="181" t="s">
        <v>834</v>
      </c>
      <c r="J7578" s="181">
        <v>45020</v>
      </c>
      <c r="K7578" s="181">
        <v>1</v>
      </c>
      <c r="L7578" s="181"/>
      <c r="M7578" s="181"/>
      <c r="N7578" s="596"/>
    </row>
    <row r="7579" spans="1:14" s="158" customFormat="1" ht="18" customHeight="1" x14ac:dyDescent="0.25">
      <c r="A7579" s="181">
        <v>30109</v>
      </c>
      <c r="B7579" s="701" t="s">
        <v>17426</v>
      </c>
      <c r="C7579" s="181" t="s">
        <v>12814</v>
      </c>
      <c r="D7579" s="181" t="s">
        <v>1098</v>
      </c>
      <c r="E7579" s="181" t="s">
        <v>17427</v>
      </c>
      <c r="F7579" s="181" t="s">
        <v>577</v>
      </c>
      <c r="G7579" s="181" t="s">
        <v>142</v>
      </c>
      <c r="H7579" s="181" t="s">
        <v>16407</v>
      </c>
      <c r="I7579" s="181" t="s">
        <v>11110</v>
      </c>
      <c r="J7579" s="181">
        <v>51890</v>
      </c>
      <c r="K7579" s="181">
        <v>3</v>
      </c>
      <c r="L7579" s="181"/>
      <c r="M7579" s="181"/>
      <c r="N7579" s="596"/>
    </row>
    <row r="7580" spans="1:14" s="158" customFormat="1" ht="18" customHeight="1" x14ac:dyDescent="0.25">
      <c r="A7580" s="181">
        <v>29985</v>
      </c>
      <c r="B7580" s="701">
        <v>28152065</v>
      </c>
      <c r="C7580" s="181" t="s">
        <v>10389</v>
      </c>
      <c r="D7580" s="181" t="s">
        <v>1112</v>
      </c>
      <c r="E7580" s="181" t="s">
        <v>10390</v>
      </c>
      <c r="F7580" s="181" t="s">
        <v>304</v>
      </c>
      <c r="G7580" s="181" t="s">
        <v>1113</v>
      </c>
      <c r="H7580" s="181" t="s">
        <v>7</v>
      </c>
      <c r="I7580" s="181" t="s">
        <v>10106</v>
      </c>
      <c r="J7580" s="181">
        <v>58900</v>
      </c>
      <c r="K7580" s="181">
        <v>20</v>
      </c>
      <c r="L7580" s="181"/>
      <c r="M7580" s="181"/>
      <c r="N7580" s="596"/>
    </row>
    <row r="7581" spans="1:14" s="158" customFormat="1" ht="18" customHeight="1" x14ac:dyDescent="0.25">
      <c r="A7581" s="181">
        <v>23801</v>
      </c>
      <c r="B7581" s="701" t="s">
        <v>10391</v>
      </c>
      <c r="C7581" s="181" t="s">
        <v>17415</v>
      </c>
      <c r="D7581" s="181" t="s">
        <v>1112</v>
      </c>
      <c r="E7581" s="181" t="s">
        <v>10392</v>
      </c>
      <c r="F7581" s="181" t="s">
        <v>304</v>
      </c>
      <c r="G7581" s="181" t="s">
        <v>1113</v>
      </c>
      <c r="H7581" s="181" t="s">
        <v>7</v>
      </c>
      <c r="I7581" s="181" t="s">
        <v>10107</v>
      </c>
      <c r="J7581" s="181">
        <v>53040</v>
      </c>
      <c r="K7581" s="181">
        <v>29</v>
      </c>
      <c r="L7581" s="181"/>
      <c r="M7581" s="181"/>
      <c r="N7581" s="596"/>
    </row>
    <row r="7582" spans="1:14" s="158" customFormat="1" ht="18" customHeight="1" x14ac:dyDescent="0.25">
      <c r="A7582" s="181">
        <v>24679</v>
      </c>
      <c r="B7582" s="701">
        <v>280156263</v>
      </c>
      <c r="C7582" s="181" t="s">
        <v>10065</v>
      </c>
      <c r="D7582" s="181" t="s">
        <v>1112</v>
      </c>
      <c r="E7582" s="181" t="s">
        <v>10393</v>
      </c>
      <c r="F7582" s="181" t="s">
        <v>304</v>
      </c>
      <c r="G7582" s="181" t="s">
        <v>1113</v>
      </c>
      <c r="H7582" s="181" t="s">
        <v>7</v>
      </c>
      <c r="I7582" s="181" t="s">
        <v>10066</v>
      </c>
      <c r="J7582" s="181">
        <v>61880</v>
      </c>
      <c r="K7582" s="181">
        <v>31</v>
      </c>
      <c r="L7582" s="181"/>
      <c r="M7582" s="181"/>
      <c r="N7582" s="596"/>
    </row>
    <row r="7583" spans="1:14" s="158" customFormat="1" ht="18" customHeight="1" x14ac:dyDescent="0.25">
      <c r="A7583" s="181">
        <v>72450</v>
      </c>
      <c r="B7583" s="701" t="s">
        <v>10394</v>
      </c>
      <c r="C7583" s="181" t="s">
        <v>19149</v>
      </c>
      <c r="D7583" s="181" t="s">
        <v>1132</v>
      </c>
      <c r="E7583" s="181" t="s">
        <v>10395</v>
      </c>
      <c r="F7583" s="181" t="s">
        <v>577</v>
      </c>
      <c r="G7583" s="181" t="s">
        <v>550</v>
      </c>
      <c r="H7583" s="181" t="s">
        <v>5</v>
      </c>
      <c r="I7583" s="181" t="s">
        <v>10052</v>
      </c>
      <c r="J7583" s="181">
        <v>18220</v>
      </c>
      <c r="K7583" s="181">
        <v>21</v>
      </c>
      <c r="L7583" s="181"/>
      <c r="M7583" s="181"/>
      <c r="N7583" s="596"/>
    </row>
    <row r="7584" spans="1:14" s="158" customFormat="1" ht="18" customHeight="1" x14ac:dyDescent="0.25">
      <c r="A7584" s="181">
        <v>26824</v>
      </c>
      <c r="B7584" s="701">
        <v>30501</v>
      </c>
      <c r="C7584" s="181" t="s">
        <v>10434</v>
      </c>
      <c r="D7584" s="181" t="s">
        <v>1132</v>
      </c>
      <c r="E7584" s="181" t="s">
        <v>10396</v>
      </c>
      <c r="F7584" s="181" t="s">
        <v>577</v>
      </c>
      <c r="G7584" s="181" t="s">
        <v>1077</v>
      </c>
      <c r="H7584" s="181" t="s">
        <v>5</v>
      </c>
      <c r="I7584" s="181" t="s">
        <v>10384</v>
      </c>
      <c r="J7584" s="181">
        <v>22340</v>
      </c>
      <c r="K7584" s="181">
        <v>37</v>
      </c>
      <c r="L7584" s="181"/>
      <c r="M7584" s="181"/>
      <c r="N7584" s="596"/>
    </row>
    <row r="7585" spans="1:14" s="158" customFormat="1" ht="18" customHeight="1" x14ac:dyDescent="0.25">
      <c r="A7585" s="181">
        <v>27499</v>
      </c>
      <c r="B7585" s="701" t="s">
        <v>10397</v>
      </c>
      <c r="C7585" s="181" t="s">
        <v>10083</v>
      </c>
      <c r="D7585" s="181" t="s">
        <v>1146</v>
      </c>
      <c r="E7585" s="181" t="s">
        <v>10398</v>
      </c>
      <c r="F7585" s="181" t="s">
        <v>304</v>
      </c>
      <c r="G7585" s="181" t="s">
        <v>567</v>
      </c>
      <c r="H7585" s="181" t="s">
        <v>5</v>
      </c>
      <c r="I7585" s="181" t="s">
        <v>8062</v>
      </c>
      <c r="J7585" s="181">
        <v>3320</v>
      </c>
      <c r="K7585" s="181">
        <v>2</v>
      </c>
      <c r="L7585" s="181"/>
      <c r="M7585" s="181"/>
      <c r="N7585" s="596"/>
    </row>
    <row r="7586" spans="1:14" s="158" customFormat="1" ht="18" customHeight="1" x14ac:dyDescent="0.25">
      <c r="A7586" s="181">
        <v>27501</v>
      </c>
      <c r="B7586" s="701" t="s">
        <v>10399</v>
      </c>
      <c r="C7586" s="181" t="s">
        <v>10400</v>
      </c>
      <c r="D7586" s="181" t="s">
        <v>1146</v>
      </c>
      <c r="E7586" s="181" t="s">
        <v>10398</v>
      </c>
      <c r="F7586" s="181" t="s">
        <v>304</v>
      </c>
      <c r="G7586" s="181" t="s">
        <v>567</v>
      </c>
      <c r="H7586" s="181" t="s">
        <v>5</v>
      </c>
      <c r="I7586" s="181" t="s">
        <v>4985</v>
      </c>
      <c r="J7586" s="181">
        <v>8290</v>
      </c>
      <c r="K7586" s="181">
        <v>2</v>
      </c>
      <c r="L7586" s="181"/>
      <c r="M7586" s="181"/>
      <c r="N7586" s="596"/>
    </row>
    <row r="7587" spans="1:14" s="158" customFormat="1" ht="18" customHeight="1" x14ac:dyDescent="0.25">
      <c r="A7587" s="181">
        <v>27502</v>
      </c>
      <c r="B7587" s="701" t="s">
        <v>10401</v>
      </c>
      <c r="C7587" s="181" t="s">
        <v>10402</v>
      </c>
      <c r="D7587" s="181" t="s">
        <v>1146</v>
      </c>
      <c r="E7587" s="181" t="s">
        <v>10403</v>
      </c>
      <c r="F7587" s="181" t="s">
        <v>304</v>
      </c>
      <c r="G7587" s="181" t="s">
        <v>567</v>
      </c>
      <c r="H7587" s="181" t="s">
        <v>5</v>
      </c>
      <c r="I7587" s="181" t="s">
        <v>10404</v>
      </c>
      <c r="J7587" s="181">
        <v>9890</v>
      </c>
      <c r="K7587" s="181">
        <v>1</v>
      </c>
      <c r="L7587" s="181"/>
      <c r="M7587" s="181"/>
      <c r="N7587" s="596"/>
    </row>
    <row r="7588" spans="1:14" s="158" customFormat="1" ht="18" customHeight="1" x14ac:dyDescent="0.25">
      <c r="A7588" s="181">
        <v>402</v>
      </c>
      <c r="B7588" s="701" t="s">
        <v>12811</v>
      </c>
      <c r="C7588" s="181" t="s">
        <v>10214</v>
      </c>
      <c r="D7588" s="181" t="s">
        <v>1219</v>
      </c>
      <c r="E7588" s="181" t="s">
        <v>4839</v>
      </c>
      <c r="F7588" s="181" t="s">
        <v>304</v>
      </c>
      <c r="G7588" s="181" t="s">
        <v>567</v>
      </c>
      <c r="H7588" s="181" t="s">
        <v>5</v>
      </c>
      <c r="I7588" s="181" t="s">
        <v>10282</v>
      </c>
      <c r="J7588" s="181">
        <v>24120</v>
      </c>
      <c r="K7588" s="181">
        <v>5</v>
      </c>
      <c r="L7588" s="181"/>
      <c r="M7588" s="181"/>
      <c r="N7588" s="596"/>
    </row>
    <row r="7589" spans="1:14" s="158" customFormat="1" ht="18" customHeight="1" x14ac:dyDescent="0.25">
      <c r="A7589" s="181">
        <v>25754</v>
      </c>
      <c r="B7589" s="701" t="s">
        <v>14089</v>
      </c>
      <c r="C7589" s="181" t="s">
        <v>10217</v>
      </c>
      <c r="D7589" s="181" t="s">
        <v>1219</v>
      </c>
      <c r="E7589" s="181" t="s">
        <v>4839</v>
      </c>
      <c r="F7589" s="181" t="s">
        <v>304</v>
      </c>
      <c r="G7589" s="181" t="s">
        <v>567</v>
      </c>
      <c r="H7589" s="181" t="s">
        <v>5</v>
      </c>
      <c r="I7589" s="181" t="s">
        <v>834</v>
      </c>
      <c r="J7589" s="181">
        <v>18780</v>
      </c>
      <c r="K7589" s="181">
        <v>5</v>
      </c>
      <c r="L7589" s="181"/>
      <c r="M7589" s="181"/>
      <c r="N7589" s="596"/>
    </row>
    <row r="7590" spans="1:14" s="158" customFormat="1" ht="18" customHeight="1" x14ac:dyDescent="0.25">
      <c r="A7590" s="181">
        <v>25757</v>
      </c>
      <c r="B7590" s="701" t="s">
        <v>16295</v>
      </c>
      <c r="C7590" s="181" t="s">
        <v>10220</v>
      </c>
      <c r="D7590" s="181" t="s">
        <v>1219</v>
      </c>
      <c r="E7590" s="181" t="s">
        <v>16296</v>
      </c>
      <c r="F7590" s="181" t="s">
        <v>304</v>
      </c>
      <c r="G7590" s="181" t="s">
        <v>567</v>
      </c>
      <c r="H7590" s="181" t="s">
        <v>5</v>
      </c>
      <c r="I7590" s="181" t="s">
        <v>10441</v>
      </c>
      <c r="J7590" s="181">
        <v>31930</v>
      </c>
      <c r="K7590" s="181">
        <v>2</v>
      </c>
      <c r="L7590" s="181"/>
      <c r="M7590" s="181"/>
      <c r="N7590" s="596" t="s">
        <v>285</v>
      </c>
    </row>
    <row r="7591" spans="1:14" s="158" customFormat="1" ht="18" customHeight="1" x14ac:dyDescent="0.25">
      <c r="A7591" s="181">
        <v>27506</v>
      </c>
      <c r="B7591" s="701" t="s">
        <v>10405</v>
      </c>
      <c r="C7591" s="181" t="s">
        <v>10406</v>
      </c>
      <c r="D7591" s="181" t="s">
        <v>1219</v>
      </c>
      <c r="E7591" s="181" t="s">
        <v>10403</v>
      </c>
      <c r="F7591" s="181" t="s">
        <v>304</v>
      </c>
      <c r="G7591" s="181" t="s">
        <v>567</v>
      </c>
      <c r="H7591" s="181" t="s">
        <v>5</v>
      </c>
      <c r="I7591" s="181" t="s">
        <v>10407</v>
      </c>
      <c r="J7591" s="181">
        <v>22120</v>
      </c>
      <c r="K7591" s="181">
        <v>4</v>
      </c>
      <c r="L7591" s="181"/>
      <c r="M7591" s="181"/>
      <c r="N7591" s="596" t="s">
        <v>285</v>
      </c>
    </row>
    <row r="7592" spans="1:14" s="158" customFormat="1" ht="18" customHeight="1" x14ac:dyDescent="0.25">
      <c r="A7592" s="181">
        <v>25755</v>
      </c>
      <c r="B7592" s="701" t="s">
        <v>19150</v>
      </c>
      <c r="C7592" s="181" t="s">
        <v>19151</v>
      </c>
      <c r="D7592" s="181" t="s">
        <v>1219</v>
      </c>
      <c r="E7592" s="181" t="s">
        <v>19152</v>
      </c>
      <c r="F7592" s="181" t="s">
        <v>304</v>
      </c>
      <c r="G7592" s="181" t="s">
        <v>567</v>
      </c>
      <c r="H7592" s="181" t="s">
        <v>5</v>
      </c>
      <c r="I7592" s="181" t="s">
        <v>10107</v>
      </c>
      <c r="J7592" s="181">
        <v>31930</v>
      </c>
      <c r="K7592" s="181">
        <v>1</v>
      </c>
      <c r="L7592" s="181"/>
      <c r="M7592" s="181"/>
      <c r="N7592" s="596" t="s">
        <v>285</v>
      </c>
    </row>
    <row r="7593" spans="1:14" ht="18" customHeight="1" x14ac:dyDescent="0.25">
      <c r="A7593" s="181">
        <v>30552</v>
      </c>
      <c r="B7593" s="701">
        <v>29346</v>
      </c>
      <c r="C7593" s="181" t="s">
        <v>14090</v>
      </c>
      <c r="D7593" s="181" t="s">
        <v>1219</v>
      </c>
      <c r="E7593" s="181" t="s">
        <v>14091</v>
      </c>
      <c r="F7593" s="181" t="s">
        <v>304</v>
      </c>
      <c r="G7593" s="181" t="s">
        <v>567</v>
      </c>
      <c r="H7593" s="181" t="s">
        <v>5</v>
      </c>
      <c r="I7593" s="181" t="s">
        <v>14092</v>
      </c>
      <c r="J7593" s="181">
        <v>47830</v>
      </c>
      <c r="K7593" s="181">
        <v>3</v>
      </c>
      <c r="L7593" s="181"/>
      <c r="M7593" s="181"/>
      <c r="N7593" s="596" t="s">
        <v>286</v>
      </c>
    </row>
    <row r="7594" spans="1:14" s="158" customFormat="1" ht="18" customHeight="1" x14ac:dyDescent="0.25">
      <c r="A7594" s="181">
        <v>83914</v>
      </c>
      <c r="B7594" s="701" t="s">
        <v>12812</v>
      </c>
      <c r="C7594" s="181" t="s">
        <v>12813</v>
      </c>
      <c r="D7594" s="181" t="s">
        <v>1243</v>
      </c>
      <c r="E7594" s="181" t="s">
        <v>4839</v>
      </c>
      <c r="F7594" s="181" t="s">
        <v>304</v>
      </c>
      <c r="G7594" s="181" t="s">
        <v>567</v>
      </c>
      <c r="H7594" s="181" t="s">
        <v>5</v>
      </c>
      <c r="I7594" s="181" t="s">
        <v>2720</v>
      </c>
      <c r="J7594" s="181">
        <v>18450</v>
      </c>
      <c r="K7594" s="181">
        <v>5</v>
      </c>
      <c r="L7594" s="181"/>
      <c r="M7594" s="181"/>
      <c r="N7594" s="596" t="s">
        <v>286</v>
      </c>
    </row>
    <row r="7595" spans="1:14" s="158" customFormat="1" ht="18" customHeight="1" x14ac:dyDescent="0.25">
      <c r="A7595" s="181">
        <v>11169</v>
      </c>
      <c r="B7595" s="701" t="s">
        <v>10408</v>
      </c>
      <c r="C7595" s="181" t="s">
        <v>10229</v>
      </c>
      <c r="D7595" s="181" t="s">
        <v>1243</v>
      </c>
      <c r="E7595" s="181" t="s">
        <v>4807</v>
      </c>
      <c r="F7595" s="181" t="s">
        <v>304</v>
      </c>
      <c r="G7595" s="181" t="s">
        <v>567</v>
      </c>
      <c r="H7595" s="181" t="s">
        <v>5</v>
      </c>
      <c r="I7595" s="181" t="s">
        <v>10259</v>
      </c>
      <c r="J7595" s="181">
        <v>31930</v>
      </c>
      <c r="K7595" s="181">
        <v>3</v>
      </c>
      <c r="L7595" s="181"/>
      <c r="M7595" s="181"/>
      <c r="N7595" s="596" t="s">
        <v>286</v>
      </c>
    </row>
    <row r="7596" spans="1:14" s="158" customFormat="1" ht="18" customHeight="1" x14ac:dyDescent="0.25">
      <c r="A7596" s="181">
        <v>27512</v>
      </c>
      <c r="B7596" s="701" t="s">
        <v>16298</v>
      </c>
      <c r="C7596" s="181" t="s">
        <v>16297</v>
      </c>
      <c r="D7596" s="181" t="s">
        <v>1243</v>
      </c>
      <c r="E7596" s="181" t="s">
        <v>10298</v>
      </c>
      <c r="F7596" s="181" t="s">
        <v>304</v>
      </c>
      <c r="G7596" s="181" t="s">
        <v>567</v>
      </c>
      <c r="H7596" s="181" t="s">
        <v>5</v>
      </c>
      <c r="I7596" s="181" t="s">
        <v>3709</v>
      </c>
      <c r="J7596" s="181">
        <v>15280</v>
      </c>
      <c r="K7596" s="181">
        <v>3</v>
      </c>
      <c r="L7596" s="181"/>
      <c r="M7596" s="181"/>
      <c r="N7596" s="596" t="s">
        <v>286</v>
      </c>
    </row>
    <row r="7597" spans="1:14" s="158" customFormat="1" ht="18" customHeight="1" x14ac:dyDescent="0.25">
      <c r="A7597" s="181">
        <v>27513</v>
      </c>
      <c r="B7597" s="701" t="s">
        <v>10409</v>
      </c>
      <c r="C7597" s="181" t="s">
        <v>10410</v>
      </c>
      <c r="D7597" s="181" t="s">
        <v>1243</v>
      </c>
      <c r="E7597" s="181" t="s">
        <v>10411</v>
      </c>
      <c r="F7597" s="181" t="s">
        <v>304</v>
      </c>
      <c r="G7597" s="181" t="s">
        <v>567</v>
      </c>
      <c r="H7597" s="181" t="s">
        <v>5</v>
      </c>
      <c r="I7597" s="181" t="s">
        <v>10407</v>
      </c>
      <c r="J7597" s="181">
        <v>34430</v>
      </c>
      <c r="K7597" s="181">
        <v>3</v>
      </c>
      <c r="L7597" s="181"/>
      <c r="M7597" s="181"/>
      <c r="N7597" s="596" t="s">
        <v>286</v>
      </c>
    </row>
    <row r="7598" spans="1:14" ht="18" customHeight="1" x14ac:dyDescent="0.25">
      <c r="A7598" s="181">
        <v>30336</v>
      </c>
      <c r="B7598" s="701" t="s">
        <v>11510</v>
      </c>
      <c r="C7598" s="181" t="s">
        <v>10402</v>
      </c>
      <c r="D7598" s="181" t="s">
        <v>1243</v>
      </c>
      <c r="E7598" s="181" t="s">
        <v>11511</v>
      </c>
      <c r="F7598" s="181" t="s">
        <v>304</v>
      </c>
      <c r="G7598" s="181" t="s">
        <v>567</v>
      </c>
      <c r="H7598" s="181" t="s">
        <v>5</v>
      </c>
      <c r="I7598" s="181" t="s">
        <v>11512</v>
      </c>
      <c r="J7598" s="181">
        <v>35910</v>
      </c>
      <c r="K7598" s="181">
        <v>2</v>
      </c>
      <c r="L7598" s="181"/>
      <c r="M7598" s="181"/>
      <c r="N7598" s="596" t="s">
        <v>280</v>
      </c>
    </row>
    <row r="7599" spans="1:14" s="158" customFormat="1" ht="18" customHeight="1" x14ac:dyDescent="0.25">
      <c r="A7599" s="181">
        <v>30553</v>
      </c>
      <c r="B7599" s="701" t="s">
        <v>19153</v>
      </c>
      <c r="C7599" s="181" t="s">
        <v>10241</v>
      </c>
      <c r="D7599" s="181" t="s">
        <v>1243</v>
      </c>
      <c r="E7599" s="181" t="s">
        <v>19154</v>
      </c>
      <c r="F7599" s="181" t="s">
        <v>304</v>
      </c>
      <c r="G7599" s="181" t="s">
        <v>567</v>
      </c>
      <c r="H7599" s="181" t="s">
        <v>5</v>
      </c>
      <c r="I7599" s="181" t="s">
        <v>19155</v>
      </c>
      <c r="J7599" s="181">
        <v>26720</v>
      </c>
      <c r="K7599" s="181">
        <v>1</v>
      </c>
      <c r="L7599" s="181"/>
      <c r="M7599" s="181"/>
      <c r="N7599" s="596" t="s">
        <v>280</v>
      </c>
    </row>
    <row r="7600" spans="1:14" s="158" customFormat="1" ht="18" customHeight="1" x14ac:dyDescent="0.25">
      <c r="A7600" s="181">
        <v>22274</v>
      </c>
      <c r="B7600" s="701">
        <v>130801001</v>
      </c>
      <c r="C7600" s="181" t="s">
        <v>10412</v>
      </c>
      <c r="D7600" s="181" t="s">
        <v>1300</v>
      </c>
      <c r="E7600" s="181" t="s">
        <v>4839</v>
      </c>
      <c r="F7600" s="181" t="s">
        <v>304</v>
      </c>
      <c r="G7600" s="181" t="s">
        <v>1295</v>
      </c>
      <c r="H7600" s="181" t="s">
        <v>7</v>
      </c>
      <c r="I7600" s="181" t="s">
        <v>10246</v>
      </c>
      <c r="J7600" s="181">
        <v>101040</v>
      </c>
      <c r="K7600" s="181">
        <v>12</v>
      </c>
      <c r="L7600" s="181"/>
      <c r="M7600" s="181"/>
      <c r="N7600" s="596" t="s">
        <v>280</v>
      </c>
    </row>
    <row r="7601" spans="1:14" s="158" customFormat="1" ht="18" customHeight="1" x14ac:dyDescent="0.25">
      <c r="A7601" s="181">
        <v>22304</v>
      </c>
      <c r="B7601" s="701" t="s">
        <v>14093</v>
      </c>
      <c r="C7601" s="181" t="s">
        <v>12334</v>
      </c>
      <c r="D7601" s="181" t="s">
        <v>1311</v>
      </c>
      <c r="E7601" s="181" t="s">
        <v>10414</v>
      </c>
      <c r="F7601" s="181" t="s">
        <v>577</v>
      </c>
      <c r="G7601" s="181" t="s">
        <v>1313</v>
      </c>
      <c r="H7601" s="181" t="s">
        <v>7</v>
      </c>
      <c r="I7601" s="181" t="s">
        <v>14094</v>
      </c>
      <c r="J7601" s="181">
        <v>42730</v>
      </c>
      <c r="K7601" s="181">
        <v>6</v>
      </c>
      <c r="L7601" s="181"/>
      <c r="M7601" s="181"/>
      <c r="N7601" s="596" t="s">
        <v>280</v>
      </c>
    </row>
    <row r="7602" spans="1:14" s="158" customFormat="1" ht="18" customHeight="1" x14ac:dyDescent="0.25">
      <c r="A7602" s="181">
        <v>5890</v>
      </c>
      <c r="B7602" s="701" t="s">
        <v>14095</v>
      </c>
      <c r="C7602" s="181" t="s">
        <v>10406</v>
      </c>
      <c r="D7602" s="181" t="s">
        <v>1311</v>
      </c>
      <c r="E7602" s="181" t="s">
        <v>10414</v>
      </c>
      <c r="F7602" s="181" t="s">
        <v>577</v>
      </c>
      <c r="G7602" s="181" t="s">
        <v>139</v>
      </c>
      <c r="H7602" s="181" t="s">
        <v>5</v>
      </c>
      <c r="I7602" s="181" t="s">
        <v>12333</v>
      </c>
      <c r="J7602" s="181">
        <v>111666</v>
      </c>
      <c r="K7602" s="181">
        <v>1</v>
      </c>
      <c r="L7602" s="181"/>
      <c r="M7602" s="181"/>
      <c r="N7602" s="596" t="s">
        <v>280</v>
      </c>
    </row>
    <row r="7603" spans="1:14" s="158" customFormat="1" ht="18" customHeight="1" x14ac:dyDescent="0.25">
      <c r="A7603" s="181">
        <v>25888</v>
      </c>
      <c r="B7603" s="701" t="s">
        <v>10415</v>
      </c>
      <c r="C7603" s="181" t="s">
        <v>10073</v>
      </c>
      <c r="D7603" s="181" t="s">
        <v>1311</v>
      </c>
      <c r="E7603" s="181" t="s">
        <v>10416</v>
      </c>
      <c r="F7603" s="181" t="s">
        <v>304</v>
      </c>
      <c r="G7603" s="181" t="s">
        <v>1313</v>
      </c>
      <c r="H7603" s="181" t="s">
        <v>7</v>
      </c>
      <c r="I7603" s="181" t="s">
        <v>10074</v>
      </c>
      <c r="J7603" s="181">
        <v>38310</v>
      </c>
      <c r="K7603" s="181">
        <v>11</v>
      </c>
      <c r="L7603" s="181"/>
      <c r="M7603" s="181"/>
      <c r="N7603" s="596" t="s">
        <v>291</v>
      </c>
    </row>
    <row r="7604" spans="1:14" s="158" customFormat="1" ht="18" customHeight="1" x14ac:dyDescent="0.25">
      <c r="A7604" s="181">
        <v>25891</v>
      </c>
      <c r="B7604" s="701" t="s">
        <v>16299</v>
      </c>
      <c r="C7604" s="181" t="s">
        <v>16300</v>
      </c>
      <c r="D7604" s="181" t="s">
        <v>1311</v>
      </c>
      <c r="E7604" s="181" t="s">
        <v>6717</v>
      </c>
      <c r="F7604" s="181" t="s">
        <v>577</v>
      </c>
      <c r="G7604" s="181" t="s">
        <v>1313</v>
      </c>
      <c r="H7604" s="181" t="s">
        <v>7</v>
      </c>
      <c r="I7604" s="181" t="s">
        <v>16301</v>
      </c>
      <c r="J7604" s="181">
        <v>66570</v>
      </c>
      <c r="K7604" s="181">
        <v>64</v>
      </c>
      <c r="L7604" s="181"/>
      <c r="M7604" s="181"/>
      <c r="N7604" s="596" t="s">
        <v>291</v>
      </c>
    </row>
    <row r="7605" spans="1:14" s="158" customFormat="1" ht="18" customHeight="1" x14ac:dyDescent="0.25">
      <c r="A7605" s="181">
        <v>24278</v>
      </c>
      <c r="B7605" s="701" t="s">
        <v>10417</v>
      </c>
      <c r="C7605" s="181" t="s">
        <v>14090</v>
      </c>
      <c r="D7605" s="181" t="s">
        <v>1311</v>
      </c>
      <c r="E7605" s="181" t="s">
        <v>10242</v>
      </c>
      <c r="F7605" s="181" t="s">
        <v>577</v>
      </c>
      <c r="G7605" s="181" t="s">
        <v>1328</v>
      </c>
      <c r="H7605" s="181" t="s">
        <v>7</v>
      </c>
      <c r="I7605" s="181" t="s">
        <v>10418</v>
      </c>
      <c r="J7605" s="181">
        <v>43530</v>
      </c>
      <c r="K7605" s="181">
        <v>24</v>
      </c>
      <c r="L7605" s="181"/>
      <c r="M7605" s="181"/>
      <c r="N7605" s="596" t="s">
        <v>291</v>
      </c>
    </row>
    <row r="7606" spans="1:14" s="158" customFormat="1" ht="18" customHeight="1" x14ac:dyDescent="0.25">
      <c r="A7606" s="181">
        <v>27308</v>
      </c>
      <c r="B7606" s="701" t="s">
        <v>10419</v>
      </c>
      <c r="C7606" s="181" t="s">
        <v>10420</v>
      </c>
      <c r="D7606" s="181" t="s">
        <v>1311</v>
      </c>
      <c r="E7606" s="181" t="s">
        <v>10421</v>
      </c>
      <c r="F7606" s="181" t="s">
        <v>577</v>
      </c>
      <c r="G7606" s="181" t="s">
        <v>1328</v>
      </c>
      <c r="H7606" s="181" t="s">
        <v>7</v>
      </c>
      <c r="I7606" s="181" t="s">
        <v>10422</v>
      </c>
      <c r="J7606" s="181">
        <v>49190</v>
      </c>
      <c r="K7606" s="181">
        <v>69</v>
      </c>
      <c r="L7606" s="181"/>
      <c r="M7606" s="181"/>
      <c r="N7606" s="596" t="s">
        <v>292</v>
      </c>
    </row>
    <row r="7607" spans="1:14" ht="18" customHeight="1" x14ac:dyDescent="0.25">
      <c r="A7607" s="181">
        <v>24943</v>
      </c>
      <c r="B7607" s="701" t="s">
        <v>10423</v>
      </c>
      <c r="C7607" s="181" t="s">
        <v>10266</v>
      </c>
      <c r="D7607" s="181" t="s">
        <v>1311</v>
      </c>
      <c r="E7607" s="181" t="s">
        <v>10424</v>
      </c>
      <c r="F7607" s="181" t="s">
        <v>577</v>
      </c>
      <c r="G7607" s="181" t="s">
        <v>1328</v>
      </c>
      <c r="H7607" s="181" t="s">
        <v>7</v>
      </c>
      <c r="I7607" s="181" t="s">
        <v>10007</v>
      </c>
      <c r="J7607" s="181">
        <v>48170</v>
      </c>
      <c r="K7607" s="181">
        <v>73</v>
      </c>
      <c r="L7607" s="181"/>
      <c r="M7607" s="181"/>
      <c r="N7607" s="596" t="s">
        <v>292</v>
      </c>
    </row>
    <row r="7608" spans="1:14" ht="18" customHeight="1" x14ac:dyDescent="0.25">
      <c r="A7608" s="181">
        <v>25889</v>
      </c>
      <c r="B7608" s="701" t="s">
        <v>10425</v>
      </c>
      <c r="C7608" s="181" t="s">
        <v>10122</v>
      </c>
      <c r="D7608" s="181" t="s">
        <v>1338</v>
      </c>
      <c r="E7608" s="181" t="s">
        <v>6717</v>
      </c>
      <c r="F7608" s="181" t="s">
        <v>577</v>
      </c>
      <c r="G7608" s="181" t="s">
        <v>1313</v>
      </c>
      <c r="H7608" s="181" t="s">
        <v>7</v>
      </c>
      <c r="I7608" s="181" t="s">
        <v>3709</v>
      </c>
      <c r="J7608" s="181">
        <v>33190</v>
      </c>
      <c r="K7608" s="181">
        <v>127</v>
      </c>
      <c r="L7608" s="181"/>
      <c r="M7608" s="181"/>
      <c r="N7608" s="596" t="s">
        <v>292</v>
      </c>
    </row>
    <row r="7609" spans="1:14" s="158" customFormat="1" ht="18" customHeight="1" x14ac:dyDescent="0.25">
      <c r="A7609" s="181">
        <v>29090</v>
      </c>
      <c r="B7609" s="701" t="s">
        <v>16302</v>
      </c>
      <c r="C7609" s="181" t="s">
        <v>10426</v>
      </c>
      <c r="D7609" s="181" t="s">
        <v>1358</v>
      </c>
      <c r="E7609" s="181" t="s">
        <v>10237</v>
      </c>
      <c r="F7609" s="181" t="s">
        <v>304</v>
      </c>
      <c r="G7609" s="181" t="s">
        <v>140</v>
      </c>
      <c r="H7609" s="181" t="s">
        <v>7</v>
      </c>
      <c r="I7609" s="181" t="s">
        <v>10407</v>
      </c>
      <c r="J7609" s="181">
        <v>113310</v>
      </c>
      <c r="K7609" s="181">
        <v>1</v>
      </c>
      <c r="L7609" s="181"/>
      <c r="M7609" s="181"/>
      <c r="N7609" s="596"/>
    </row>
    <row r="7610" spans="1:14" s="158" customFormat="1" ht="18" customHeight="1" x14ac:dyDescent="0.25">
      <c r="A7610" s="181">
        <v>30190</v>
      </c>
      <c r="B7610" s="701">
        <v>657088</v>
      </c>
      <c r="C7610" s="181" t="s">
        <v>12814</v>
      </c>
      <c r="D7610" s="181" t="s">
        <v>1358</v>
      </c>
      <c r="E7610" s="181" t="s">
        <v>12815</v>
      </c>
      <c r="F7610" s="181" t="s">
        <v>304</v>
      </c>
      <c r="G7610" s="181" t="s">
        <v>140</v>
      </c>
      <c r="H7610" s="181" t="s">
        <v>7</v>
      </c>
      <c r="I7610" s="181" t="s">
        <v>11512</v>
      </c>
      <c r="J7610" s="181">
        <v>142990</v>
      </c>
      <c r="K7610" s="181">
        <v>5</v>
      </c>
      <c r="L7610" s="181"/>
      <c r="M7610" s="181"/>
      <c r="N7610" s="596"/>
    </row>
    <row r="7611" spans="1:14" s="158" customFormat="1" ht="18" customHeight="1" x14ac:dyDescent="0.25">
      <c r="A7611" s="181">
        <v>22853</v>
      </c>
      <c r="B7611" s="701" t="s">
        <v>10427</v>
      </c>
      <c r="C7611" s="181" t="s">
        <v>10428</v>
      </c>
      <c r="D7611" s="181" t="s">
        <v>1385</v>
      </c>
      <c r="E7611" s="181" t="s">
        <v>10429</v>
      </c>
      <c r="F7611" s="181" t="s">
        <v>304</v>
      </c>
      <c r="G7611" s="181" t="s">
        <v>140</v>
      </c>
      <c r="H7611" s="181" t="s">
        <v>7</v>
      </c>
      <c r="I7611" s="181" t="s">
        <v>10430</v>
      </c>
      <c r="J7611" s="181">
        <v>125430</v>
      </c>
      <c r="K7611" s="181">
        <v>20</v>
      </c>
      <c r="L7611" s="181"/>
      <c r="M7611" s="181"/>
      <c r="N7611" s="596"/>
    </row>
    <row r="7612" spans="1:14" s="158" customFormat="1" ht="18" customHeight="1" x14ac:dyDescent="0.25">
      <c r="A7612" s="181">
        <v>22758</v>
      </c>
      <c r="B7612" s="701" t="s">
        <v>10431</v>
      </c>
      <c r="C7612" s="181" t="s">
        <v>10432</v>
      </c>
      <c r="D7612" s="181" t="s">
        <v>1385</v>
      </c>
      <c r="E7612" s="181" t="s">
        <v>4571</v>
      </c>
      <c r="F7612" s="181" t="s">
        <v>304</v>
      </c>
      <c r="G7612" s="181" t="s">
        <v>140</v>
      </c>
      <c r="H7612" s="181" t="s">
        <v>7</v>
      </c>
      <c r="I7612" s="181" t="s">
        <v>5504</v>
      </c>
      <c r="J7612" s="181">
        <v>106160</v>
      </c>
      <c r="K7612" s="181">
        <v>18</v>
      </c>
      <c r="L7612" s="181"/>
      <c r="M7612" s="181"/>
      <c r="N7612" s="596"/>
    </row>
    <row r="7613" spans="1:14" ht="18" customHeight="1" x14ac:dyDescent="0.25">
      <c r="A7613" s="181">
        <v>11480</v>
      </c>
      <c r="B7613" s="701" t="s">
        <v>10433</v>
      </c>
      <c r="C7613" s="181" t="s">
        <v>10434</v>
      </c>
      <c r="D7613" s="181" t="s">
        <v>1385</v>
      </c>
      <c r="E7613" s="181" t="s">
        <v>10364</v>
      </c>
      <c r="F7613" s="181" t="s">
        <v>304</v>
      </c>
      <c r="G7613" s="181" t="s">
        <v>140</v>
      </c>
      <c r="H7613" s="181" t="s">
        <v>7</v>
      </c>
      <c r="I7613" s="181" t="s">
        <v>14094</v>
      </c>
      <c r="J7613" s="181">
        <v>128592</v>
      </c>
      <c r="K7613" s="181">
        <v>19</v>
      </c>
      <c r="L7613" s="181"/>
      <c r="M7613" s="181"/>
      <c r="N7613" s="596"/>
    </row>
    <row r="7614" spans="1:14" s="158" customFormat="1" ht="18" customHeight="1" x14ac:dyDescent="0.25">
      <c r="A7614" s="181">
        <v>26188</v>
      </c>
      <c r="B7614" s="701" t="s">
        <v>10435</v>
      </c>
      <c r="C7614" s="181" t="s">
        <v>10083</v>
      </c>
      <c r="D7614" s="181" t="s">
        <v>1385</v>
      </c>
      <c r="E7614" s="181" t="s">
        <v>10436</v>
      </c>
      <c r="F7614" s="181" t="s">
        <v>304</v>
      </c>
      <c r="G7614" s="181" t="s">
        <v>140</v>
      </c>
      <c r="H7614" s="181" t="s">
        <v>7</v>
      </c>
      <c r="I7614" s="181" t="s">
        <v>458</v>
      </c>
      <c r="J7614" s="181">
        <v>111380</v>
      </c>
      <c r="K7614" s="181">
        <v>19</v>
      </c>
      <c r="L7614" s="181"/>
      <c r="M7614" s="181"/>
      <c r="N7614" s="596"/>
    </row>
    <row r="7615" spans="1:14" ht="18" customHeight="1" x14ac:dyDescent="0.25">
      <c r="A7615" s="181">
        <v>30201</v>
      </c>
      <c r="B7615" s="701">
        <v>857199</v>
      </c>
      <c r="C7615" s="181" t="s">
        <v>12816</v>
      </c>
      <c r="D7615" s="181" t="s">
        <v>1385</v>
      </c>
      <c r="E7615" s="181" t="s">
        <v>10258</v>
      </c>
      <c r="F7615" s="181" t="s">
        <v>304</v>
      </c>
      <c r="G7615" s="181" t="s">
        <v>140</v>
      </c>
      <c r="H7615" s="181" t="s">
        <v>7</v>
      </c>
      <c r="I7615" s="181" t="s">
        <v>12817</v>
      </c>
      <c r="J7615" s="181">
        <v>141840</v>
      </c>
      <c r="K7615" s="181">
        <v>6</v>
      </c>
      <c r="L7615" s="181"/>
      <c r="M7615" s="181"/>
      <c r="N7615" s="596"/>
    </row>
    <row r="7616" spans="1:14" s="158" customFormat="1" ht="18" customHeight="1" x14ac:dyDescent="0.25">
      <c r="A7616" s="181">
        <v>19382</v>
      </c>
      <c r="B7616" s="701">
        <v>130101001</v>
      </c>
      <c r="C7616" s="181" t="s">
        <v>10437</v>
      </c>
      <c r="D7616" s="181" t="s">
        <v>1425</v>
      </c>
      <c r="E7616" s="181" t="s">
        <v>10438</v>
      </c>
      <c r="F7616" s="181" t="s">
        <v>304</v>
      </c>
      <c r="G7616" s="181" t="s">
        <v>1427</v>
      </c>
      <c r="H7616" s="181" t="s">
        <v>7</v>
      </c>
      <c r="I7616" s="181" t="s">
        <v>1430</v>
      </c>
      <c r="J7616" s="181">
        <v>159010</v>
      </c>
      <c r="K7616" s="181">
        <v>13</v>
      </c>
      <c r="L7616" s="181"/>
      <c r="M7616" s="181"/>
      <c r="N7616" s="596"/>
    </row>
    <row r="7617" spans="1:14" s="158" customFormat="1" ht="18" customHeight="1" x14ac:dyDescent="0.25">
      <c r="A7617" s="181">
        <v>23948</v>
      </c>
      <c r="B7617" s="701" t="s">
        <v>10439</v>
      </c>
      <c r="C7617" s="181" t="s">
        <v>10440</v>
      </c>
      <c r="D7617" s="181" t="s">
        <v>1425</v>
      </c>
      <c r="E7617" s="181" t="s">
        <v>10237</v>
      </c>
      <c r="F7617" s="181" t="s">
        <v>304</v>
      </c>
      <c r="G7617" s="181" t="s">
        <v>1427</v>
      </c>
      <c r="H7617" s="181" t="s">
        <v>7</v>
      </c>
      <c r="I7617" s="181" t="s">
        <v>10441</v>
      </c>
      <c r="J7617" s="181">
        <v>363770</v>
      </c>
      <c r="K7617" s="181">
        <v>36</v>
      </c>
      <c r="L7617" s="181"/>
      <c r="M7617" s="181"/>
      <c r="N7617" s="596"/>
    </row>
    <row r="7618" spans="1:14" ht="18" customHeight="1" x14ac:dyDescent="0.25">
      <c r="A7618" s="181">
        <v>28606</v>
      </c>
      <c r="B7618" s="701" t="s">
        <v>10442</v>
      </c>
      <c r="C7618" s="181" t="s">
        <v>10443</v>
      </c>
      <c r="D7618" s="181" t="s">
        <v>1425</v>
      </c>
      <c r="E7618" s="181" t="s">
        <v>10444</v>
      </c>
      <c r="F7618" s="181" t="s">
        <v>304</v>
      </c>
      <c r="G7618" s="181" t="s">
        <v>1427</v>
      </c>
      <c r="H7618" s="181" t="s">
        <v>7</v>
      </c>
      <c r="I7618" s="181" t="s">
        <v>1430</v>
      </c>
      <c r="J7618" s="181">
        <v>273970</v>
      </c>
      <c r="K7618" s="181">
        <v>3</v>
      </c>
      <c r="L7618" s="181"/>
      <c r="M7618" s="181"/>
      <c r="N7618" s="596" t="s">
        <v>287</v>
      </c>
    </row>
    <row r="7619" spans="1:14" ht="18" customHeight="1" x14ac:dyDescent="0.25">
      <c r="A7619" s="181">
        <v>27786</v>
      </c>
      <c r="B7619" s="701" t="s">
        <v>10445</v>
      </c>
      <c r="C7619" s="181" t="s">
        <v>10020</v>
      </c>
      <c r="D7619" s="181" t="s">
        <v>1507</v>
      </c>
      <c r="E7619" s="181" t="s">
        <v>10364</v>
      </c>
      <c r="F7619" s="181" t="s">
        <v>304</v>
      </c>
      <c r="G7619" s="181" t="s">
        <v>1508</v>
      </c>
      <c r="H7619" s="181" t="s">
        <v>7</v>
      </c>
      <c r="I7619" s="181" t="s">
        <v>4827</v>
      </c>
      <c r="J7619" s="181">
        <v>35650</v>
      </c>
      <c r="K7619" s="181">
        <v>29</v>
      </c>
      <c r="L7619" s="181"/>
      <c r="M7619" s="181"/>
      <c r="N7619" s="596" t="s">
        <v>287</v>
      </c>
    </row>
    <row r="7620" spans="1:14" s="158" customFormat="1" ht="18" customHeight="1" x14ac:dyDescent="0.25">
      <c r="A7620" s="181">
        <v>27648</v>
      </c>
      <c r="B7620" s="701" t="s">
        <v>19156</v>
      </c>
      <c r="C7620" s="181" t="s">
        <v>10122</v>
      </c>
      <c r="D7620" s="181" t="s">
        <v>3288</v>
      </c>
      <c r="E7620" s="181" t="s">
        <v>19157</v>
      </c>
      <c r="F7620" s="181" t="s">
        <v>304</v>
      </c>
      <c r="G7620" s="181" t="s">
        <v>1572</v>
      </c>
      <c r="H7620" s="181" t="s">
        <v>5</v>
      </c>
      <c r="I7620" s="181" t="s">
        <v>10483</v>
      </c>
      <c r="J7620" s="181">
        <v>58230</v>
      </c>
      <c r="K7620" s="181">
        <v>1</v>
      </c>
      <c r="L7620" s="181"/>
      <c r="M7620" s="181"/>
      <c r="N7620" s="596"/>
    </row>
    <row r="7621" spans="1:14" s="158" customFormat="1" ht="18" customHeight="1" x14ac:dyDescent="0.25">
      <c r="A7621" s="181">
        <v>27787</v>
      </c>
      <c r="B7621" s="701" t="s">
        <v>10446</v>
      </c>
      <c r="C7621" s="181" t="s">
        <v>10426</v>
      </c>
      <c r="D7621" s="181" t="s">
        <v>1668</v>
      </c>
      <c r="E7621" s="181" t="s">
        <v>10364</v>
      </c>
      <c r="F7621" s="181" t="s">
        <v>304</v>
      </c>
      <c r="G7621" s="181" t="s">
        <v>1508</v>
      </c>
      <c r="H7621" s="181" t="s">
        <v>7</v>
      </c>
      <c r="I7621" s="181" t="s">
        <v>19158</v>
      </c>
      <c r="J7621" s="181">
        <v>28570</v>
      </c>
      <c r="K7621" s="181">
        <v>11</v>
      </c>
      <c r="L7621" s="181"/>
      <c r="M7621" s="181"/>
      <c r="N7621" s="596"/>
    </row>
    <row r="7622" spans="1:14" s="158" customFormat="1" ht="18" customHeight="1" x14ac:dyDescent="0.25">
      <c r="A7622" s="181">
        <v>19538</v>
      </c>
      <c r="B7622" s="701" t="s">
        <v>14096</v>
      </c>
      <c r="C7622" s="181" t="s">
        <v>12814</v>
      </c>
      <c r="D7622" s="181" t="s">
        <v>1683</v>
      </c>
      <c r="E7622" s="181" t="s">
        <v>14097</v>
      </c>
      <c r="F7622" s="181" t="s">
        <v>304</v>
      </c>
      <c r="G7622" s="181" t="s">
        <v>1680</v>
      </c>
      <c r="H7622" s="181" t="s">
        <v>7</v>
      </c>
      <c r="I7622" s="181" t="s">
        <v>10259</v>
      </c>
      <c r="J7622" s="181">
        <v>124460</v>
      </c>
      <c r="K7622" s="181">
        <v>29</v>
      </c>
      <c r="L7622" s="181"/>
      <c r="M7622" s="181"/>
      <c r="N7622" s="596"/>
    </row>
    <row r="7623" spans="1:14" s="158" customFormat="1" ht="18" customHeight="1" x14ac:dyDescent="0.25">
      <c r="A7623" s="181">
        <v>24467</v>
      </c>
      <c r="B7623" s="701" t="s">
        <v>10447</v>
      </c>
      <c r="C7623" s="181" t="s">
        <v>10095</v>
      </c>
      <c r="D7623" s="181" t="s">
        <v>1692</v>
      </c>
      <c r="E7623" s="181" t="s">
        <v>10339</v>
      </c>
      <c r="F7623" s="181" t="s">
        <v>304</v>
      </c>
      <c r="G7623" s="181" t="s">
        <v>1680</v>
      </c>
      <c r="H7623" s="181" t="s">
        <v>7</v>
      </c>
      <c r="I7623" s="181" t="s">
        <v>501</v>
      </c>
      <c r="J7623" s="181">
        <v>63540</v>
      </c>
      <c r="K7623" s="181">
        <v>39</v>
      </c>
      <c r="L7623" s="181"/>
      <c r="M7623" s="181"/>
      <c r="N7623" s="596"/>
    </row>
    <row r="7624" spans="1:14" s="158" customFormat="1" ht="18" customHeight="1" x14ac:dyDescent="0.25">
      <c r="A7624" s="181">
        <v>11808</v>
      </c>
      <c r="B7624" s="701" t="s">
        <v>10448</v>
      </c>
      <c r="C7624" s="181" t="s">
        <v>19159</v>
      </c>
      <c r="D7624" s="181" t="s">
        <v>1692</v>
      </c>
      <c r="E7624" s="181" t="s">
        <v>10343</v>
      </c>
      <c r="F7624" s="181" t="s">
        <v>304</v>
      </c>
      <c r="G7624" s="181" t="s">
        <v>1680</v>
      </c>
      <c r="H7624" s="181" t="s">
        <v>7</v>
      </c>
      <c r="I7624" s="181" t="s">
        <v>10344</v>
      </c>
      <c r="J7624" s="181">
        <v>30490</v>
      </c>
      <c r="K7624" s="181">
        <v>196</v>
      </c>
      <c r="L7624" s="181"/>
      <c r="M7624" s="181"/>
      <c r="N7624" s="596"/>
    </row>
    <row r="7625" spans="1:14" s="158" customFormat="1" ht="18" customHeight="1" x14ac:dyDescent="0.25">
      <c r="A7625" s="181">
        <v>24468</v>
      </c>
      <c r="B7625" s="701" t="s">
        <v>10449</v>
      </c>
      <c r="C7625" s="181" t="s">
        <v>10428</v>
      </c>
      <c r="D7625" s="181" t="s">
        <v>1712</v>
      </c>
      <c r="E7625" s="181" t="s">
        <v>10450</v>
      </c>
      <c r="F7625" s="181" t="s">
        <v>304</v>
      </c>
      <c r="G7625" s="181" t="s">
        <v>1680</v>
      </c>
      <c r="H7625" s="181" t="s">
        <v>7</v>
      </c>
      <c r="I7625" s="181" t="s">
        <v>10430</v>
      </c>
      <c r="J7625" s="181">
        <v>30790</v>
      </c>
      <c r="K7625" s="181">
        <v>32</v>
      </c>
      <c r="L7625" s="181"/>
      <c r="M7625" s="181"/>
      <c r="N7625" s="596"/>
    </row>
    <row r="7626" spans="1:14" s="158" customFormat="1" ht="18" customHeight="1" x14ac:dyDescent="0.25">
      <c r="A7626" s="181">
        <v>27788</v>
      </c>
      <c r="B7626" s="701" t="s">
        <v>10451</v>
      </c>
      <c r="C7626" s="181" t="s">
        <v>10077</v>
      </c>
      <c r="D7626" s="181" t="s">
        <v>1718</v>
      </c>
      <c r="E7626" s="181" t="s">
        <v>10364</v>
      </c>
      <c r="F7626" s="181" t="s">
        <v>304</v>
      </c>
      <c r="G7626" s="181" t="s">
        <v>1508</v>
      </c>
      <c r="H7626" s="181" t="s">
        <v>7</v>
      </c>
      <c r="I7626" s="181" t="s">
        <v>374</v>
      </c>
      <c r="J7626" s="181">
        <v>27650</v>
      </c>
      <c r="K7626" s="181">
        <v>110</v>
      </c>
      <c r="L7626" s="181"/>
      <c r="M7626" s="181"/>
      <c r="N7626" s="596"/>
    </row>
    <row r="7627" spans="1:14" s="158" customFormat="1" ht="18" customHeight="1" x14ac:dyDescent="0.25">
      <c r="A7627" s="181">
        <v>16671</v>
      </c>
      <c r="B7627" s="701" t="s">
        <v>10452</v>
      </c>
      <c r="C7627" s="181" t="s">
        <v>10432</v>
      </c>
      <c r="D7627" s="181" t="s">
        <v>1739</v>
      </c>
      <c r="E7627" s="181" t="s">
        <v>4839</v>
      </c>
      <c r="F7627" s="181" t="s">
        <v>304</v>
      </c>
      <c r="G7627" s="181" t="s">
        <v>1508</v>
      </c>
      <c r="H7627" s="181" t="s">
        <v>7</v>
      </c>
      <c r="I7627" s="181" t="s">
        <v>5504</v>
      </c>
      <c r="J7627" s="181">
        <v>29300</v>
      </c>
      <c r="K7627" s="181">
        <v>34</v>
      </c>
      <c r="L7627" s="181"/>
      <c r="M7627" s="181"/>
      <c r="N7627" s="596"/>
    </row>
    <row r="7628" spans="1:14" s="158" customFormat="1" ht="18" customHeight="1" x14ac:dyDescent="0.25">
      <c r="A7628" s="181">
        <v>27791</v>
      </c>
      <c r="B7628" s="701" t="s">
        <v>10453</v>
      </c>
      <c r="C7628" s="181" t="s">
        <v>10434</v>
      </c>
      <c r="D7628" s="181" t="s">
        <v>1739</v>
      </c>
      <c r="E7628" s="181" t="s">
        <v>10364</v>
      </c>
      <c r="F7628" s="181" t="s">
        <v>304</v>
      </c>
      <c r="G7628" s="181" t="s">
        <v>1508</v>
      </c>
      <c r="H7628" s="181" t="s">
        <v>7</v>
      </c>
      <c r="I7628" s="181" t="s">
        <v>10302</v>
      </c>
      <c r="J7628" s="181">
        <v>42710</v>
      </c>
      <c r="K7628" s="181">
        <v>26</v>
      </c>
      <c r="L7628" s="181"/>
      <c r="M7628" s="181"/>
      <c r="N7628" s="596"/>
    </row>
    <row r="7629" spans="1:14" s="158" customFormat="1" ht="18" customHeight="1" x14ac:dyDescent="0.25">
      <c r="A7629" s="181">
        <v>16670</v>
      </c>
      <c r="B7629" s="701" t="s">
        <v>10454</v>
      </c>
      <c r="C7629" s="181" t="s">
        <v>10083</v>
      </c>
      <c r="D7629" s="181" t="s">
        <v>1748</v>
      </c>
      <c r="E7629" s="181" t="s">
        <v>4839</v>
      </c>
      <c r="F7629" s="181" t="s">
        <v>304</v>
      </c>
      <c r="G7629" s="181" t="s">
        <v>1508</v>
      </c>
      <c r="H7629" s="181" t="s">
        <v>7</v>
      </c>
      <c r="I7629" s="181" t="s">
        <v>458</v>
      </c>
      <c r="J7629" s="181">
        <v>29300</v>
      </c>
      <c r="K7629" s="181">
        <v>33</v>
      </c>
      <c r="L7629" s="181"/>
      <c r="M7629" s="181"/>
      <c r="N7629" s="596"/>
    </row>
    <row r="7630" spans="1:14" ht="18" customHeight="1" x14ac:dyDescent="0.25">
      <c r="A7630" s="181">
        <v>27792</v>
      </c>
      <c r="B7630" s="701" t="s">
        <v>10455</v>
      </c>
      <c r="C7630" s="181" t="s">
        <v>12816</v>
      </c>
      <c r="D7630" s="181" t="s">
        <v>1748</v>
      </c>
      <c r="E7630" s="181" t="s">
        <v>10456</v>
      </c>
      <c r="F7630" s="181" t="s">
        <v>304</v>
      </c>
      <c r="G7630" s="181" t="s">
        <v>1508</v>
      </c>
      <c r="H7630" s="181" t="s">
        <v>7</v>
      </c>
      <c r="I7630" s="181" t="s">
        <v>12817</v>
      </c>
      <c r="J7630" s="181">
        <v>42710</v>
      </c>
      <c r="K7630" s="181">
        <v>103</v>
      </c>
      <c r="L7630" s="181"/>
      <c r="M7630" s="181"/>
      <c r="N7630" s="596"/>
    </row>
    <row r="7631" spans="1:14" ht="18" customHeight="1" x14ac:dyDescent="0.25">
      <c r="A7631" s="181">
        <v>21285</v>
      </c>
      <c r="B7631" s="701" t="s">
        <v>10457</v>
      </c>
      <c r="C7631" s="181" t="s">
        <v>10152</v>
      </c>
      <c r="D7631" s="181" t="s">
        <v>1759</v>
      </c>
      <c r="E7631" s="181" t="s">
        <v>10237</v>
      </c>
      <c r="F7631" s="181" t="s">
        <v>304</v>
      </c>
      <c r="G7631" s="181" t="s">
        <v>1508</v>
      </c>
      <c r="H7631" s="181" t="s">
        <v>7</v>
      </c>
      <c r="I7631" s="181" t="s">
        <v>501</v>
      </c>
      <c r="J7631" s="181">
        <v>79530</v>
      </c>
      <c r="K7631" s="181">
        <v>2</v>
      </c>
      <c r="L7631" s="181"/>
      <c r="M7631" s="181"/>
      <c r="N7631" s="596"/>
    </row>
    <row r="7632" spans="1:14" s="158" customFormat="1" ht="18" customHeight="1" x14ac:dyDescent="0.25">
      <c r="A7632" s="181">
        <v>21284</v>
      </c>
      <c r="B7632" s="701" t="s">
        <v>10458</v>
      </c>
      <c r="C7632" s="181" t="s">
        <v>10459</v>
      </c>
      <c r="D7632" s="181" t="s">
        <v>1766</v>
      </c>
      <c r="E7632" s="181" t="s">
        <v>10237</v>
      </c>
      <c r="F7632" s="181" t="s">
        <v>304</v>
      </c>
      <c r="G7632" s="181" t="s">
        <v>1508</v>
      </c>
      <c r="H7632" s="181" t="s">
        <v>7</v>
      </c>
      <c r="I7632" s="181" t="s">
        <v>501</v>
      </c>
      <c r="J7632" s="181">
        <v>79530</v>
      </c>
      <c r="K7632" s="181">
        <v>2</v>
      </c>
      <c r="L7632" s="181"/>
      <c r="M7632" s="181"/>
      <c r="N7632" s="596"/>
    </row>
    <row r="7633" spans="1:14" ht="18" customHeight="1" x14ac:dyDescent="0.25">
      <c r="A7633" s="181">
        <v>11504</v>
      </c>
      <c r="B7633" s="701" t="s">
        <v>10460</v>
      </c>
      <c r="C7633" s="181" t="s">
        <v>10461</v>
      </c>
      <c r="D7633" s="181" t="s">
        <v>1862</v>
      </c>
      <c r="E7633" s="181" t="s">
        <v>10343</v>
      </c>
      <c r="F7633" s="181" t="s">
        <v>577</v>
      </c>
      <c r="G7633" s="181" t="s">
        <v>141</v>
      </c>
      <c r="H7633" s="181" t="s">
        <v>10</v>
      </c>
      <c r="I7633" s="181" t="s">
        <v>10344</v>
      </c>
      <c r="J7633" s="181">
        <v>39950</v>
      </c>
      <c r="K7633" s="181">
        <v>5</v>
      </c>
      <c r="L7633" s="181"/>
      <c r="M7633" s="181"/>
      <c r="N7633" s="596"/>
    </row>
    <row r="7634" spans="1:14" s="158" customFormat="1" ht="18" customHeight="1" x14ac:dyDescent="0.25">
      <c r="A7634" s="181">
        <v>23948</v>
      </c>
      <c r="B7634" s="701" t="s">
        <v>10439</v>
      </c>
      <c r="C7634" s="181" t="s">
        <v>10440</v>
      </c>
      <c r="D7634" s="181" t="s">
        <v>1425</v>
      </c>
      <c r="E7634" s="181" t="s">
        <v>10237</v>
      </c>
      <c r="F7634" s="181" t="s">
        <v>304</v>
      </c>
      <c r="G7634" s="181" t="s">
        <v>1427</v>
      </c>
      <c r="H7634" s="181" t="s">
        <v>7</v>
      </c>
      <c r="I7634" s="181" t="s">
        <v>10441</v>
      </c>
      <c r="J7634" s="181">
        <v>363770</v>
      </c>
      <c r="K7634" s="181">
        <v>36</v>
      </c>
      <c r="L7634" s="181"/>
      <c r="M7634" s="181"/>
      <c r="N7634" s="596"/>
    </row>
    <row r="7635" spans="1:14" s="158" customFormat="1" ht="18" customHeight="1" x14ac:dyDescent="0.25">
      <c r="A7635" s="181">
        <v>27006</v>
      </c>
      <c r="B7635" s="701" t="s">
        <v>10462</v>
      </c>
      <c r="C7635" s="181" t="s">
        <v>10443</v>
      </c>
      <c r="D7635" s="181" t="s">
        <v>314</v>
      </c>
      <c r="E7635" s="181" t="s">
        <v>10463</v>
      </c>
      <c r="F7635" s="181" t="s">
        <v>304</v>
      </c>
      <c r="G7635" s="181" t="s">
        <v>312</v>
      </c>
      <c r="H7635" s="181" t="s">
        <v>7</v>
      </c>
      <c r="I7635" s="181" t="s">
        <v>323</v>
      </c>
      <c r="J7635" s="181">
        <v>128650</v>
      </c>
      <c r="K7635" s="181">
        <v>48</v>
      </c>
      <c r="L7635" s="181"/>
      <c r="M7635" s="181"/>
      <c r="N7635" s="596"/>
    </row>
    <row r="7636" spans="1:14" s="158" customFormat="1" ht="18" customHeight="1" x14ac:dyDescent="0.25">
      <c r="A7636" s="181">
        <v>27003</v>
      </c>
      <c r="B7636" s="701" t="s">
        <v>10464</v>
      </c>
      <c r="C7636" s="181" t="s">
        <v>19145</v>
      </c>
      <c r="D7636" s="181" t="s">
        <v>336</v>
      </c>
      <c r="E7636" s="181" t="s">
        <v>17428</v>
      </c>
      <c r="F7636" s="181" t="s">
        <v>304</v>
      </c>
      <c r="G7636" s="181" t="s">
        <v>312</v>
      </c>
      <c r="H7636" s="181" t="s">
        <v>7</v>
      </c>
      <c r="I7636" s="181" t="s">
        <v>17429</v>
      </c>
      <c r="J7636" s="181">
        <v>58720</v>
      </c>
      <c r="K7636" s="181">
        <v>22</v>
      </c>
      <c r="L7636" s="181"/>
      <c r="M7636" s="181"/>
      <c r="N7636" s="596"/>
    </row>
    <row r="7637" spans="1:14" s="158" customFormat="1" ht="18" customHeight="1" x14ac:dyDescent="0.25">
      <c r="A7637" s="181">
        <v>25293</v>
      </c>
      <c r="B7637" s="701" t="s">
        <v>10465</v>
      </c>
      <c r="C7637" s="181" t="s">
        <v>10466</v>
      </c>
      <c r="D7637" s="181" t="s">
        <v>432</v>
      </c>
      <c r="E7637" s="181" t="s">
        <v>10467</v>
      </c>
      <c r="F7637" s="181" t="s">
        <v>304</v>
      </c>
      <c r="G7637" s="181" t="s">
        <v>433</v>
      </c>
      <c r="H7637" s="181" t="s">
        <v>7</v>
      </c>
      <c r="I7637" s="181" t="s">
        <v>19160</v>
      </c>
      <c r="J7637" s="181">
        <v>74010</v>
      </c>
      <c r="K7637" s="181">
        <v>12</v>
      </c>
      <c r="L7637" s="181"/>
      <c r="M7637" s="181"/>
      <c r="N7637" s="596"/>
    </row>
    <row r="7638" spans="1:14" s="158" customFormat="1" ht="18" customHeight="1" x14ac:dyDescent="0.25">
      <c r="A7638" s="181">
        <v>23274</v>
      </c>
      <c r="B7638" s="701" t="s">
        <v>10468</v>
      </c>
      <c r="C7638" s="181" t="s">
        <v>10469</v>
      </c>
      <c r="D7638" s="181" t="s">
        <v>439</v>
      </c>
      <c r="E7638" s="181" t="s">
        <v>10470</v>
      </c>
      <c r="F7638" s="181" t="s">
        <v>304</v>
      </c>
      <c r="G7638" s="181" t="s">
        <v>440</v>
      </c>
      <c r="H7638" s="181" t="s">
        <v>11261</v>
      </c>
      <c r="I7638" s="181" t="s">
        <v>10471</v>
      </c>
      <c r="J7638" s="181">
        <v>90670</v>
      </c>
      <c r="K7638" s="181">
        <v>65</v>
      </c>
      <c r="L7638" s="181"/>
      <c r="M7638" s="181"/>
      <c r="N7638" s="596"/>
    </row>
    <row r="7639" spans="1:14" ht="18" customHeight="1" x14ac:dyDescent="0.25">
      <c r="A7639" s="181">
        <v>2300</v>
      </c>
      <c r="B7639" s="701" t="s">
        <v>10472</v>
      </c>
      <c r="C7639" s="181" t="s">
        <v>10473</v>
      </c>
      <c r="D7639" s="181" t="s">
        <v>464</v>
      </c>
      <c r="E7639" s="181" t="s">
        <v>10474</v>
      </c>
      <c r="F7639" s="181" t="s">
        <v>304</v>
      </c>
      <c r="G7639" s="181" t="s">
        <v>469</v>
      </c>
      <c r="H7639" s="181" t="s">
        <v>7</v>
      </c>
      <c r="I7639" s="181" t="s">
        <v>10475</v>
      </c>
      <c r="J7639" s="181">
        <v>95600</v>
      </c>
      <c r="K7639" s="181">
        <v>9</v>
      </c>
      <c r="L7639" s="181"/>
      <c r="M7639" s="181"/>
      <c r="N7639" s="596"/>
    </row>
    <row r="7640" spans="1:14" s="158" customFormat="1" ht="18" customHeight="1" x14ac:dyDescent="0.25">
      <c r="A7640" s="181">
        <v>30398</v>
      </c>
      <c r="B7640" s="701" t="s">
        <v>10476</v>
      </c>
      <c r="C7640" s="181" t="s">
        <v>9994</v>
      </c>
      <c r="D7640" s="181" t="s">
        <v>535</v>
      </c>
      <c r="E7640" s="181" t="s">
        <v>10477</v>
      </c>
      <c r="F7640" s="181" t="s">
        <v>304</v>
      </c>
      <c r="G7640" s="181" t="s">
        <v>2112</v>
      </c>
      <c r="H7640" s="181" t="s">
        <v>5</v>
      </c>
      <c r="I7640" s="181" t="s">
        <v>10478</v>
      </c>
      <c r="J7640" s="181">
        <v>246890</v>
      </c>
      <c r="K7640" s="181">
        <v>1</v>
      </c>
      <c r="L7640" s="181"/>
      <c r="M7640" s="181"/>
      <c r="N7640" s="596"/>
    </row>
    <row r="7641" spans="1:14" s="158" customFormat="1" ht="18" customHeight="1" x14ac:dyDescent="0.25">
      <c r="A7641" s="181">
        <v>30413</v>
      </c>
      <c r="B7641" s="701" t="s">
        <v>10479</v>
      </c>
      <c r="C7641" s="181" t="s">
        <v>9770</v>
      </c>
      <c r="D7641" s="181" t="s">
        <v>546</v>
      </c>
      <c r="E7641" s="181" t="s">
        <v>10480</v>
      </c>
      <c r="F7641" s="181" t="s">
        <v>304</v>
      </c>
      <c r="G7641" s="181" t="s">
        <v>2112</v>
      </c>
      <c r="H7641" s="181" t="s">
        <v>5</v>
      </c>
      <c r="I7641" s="181" t="s">
        <v>10481</v>
      </c>
      <c r="J7641" s="181">
        <v>76400</v>
      </c>
      <c r="K7641" s="181">
        <v>1</v>
      </c>
      <c r="L7641" s="181"/>
      <c r="M7641" s="181"/>
      <c r="N7641" s="596"/>
    </row>
    <row r="7642" spans="1:14" s="158" customFormat="1" ht="18" customHeight="1" x14ac:dyDescent="0.25">
      <c r="A7642" s="181">
        <v>28337</v>
      </c>
      <c r="B7642" s="701">
        <v>41453</v>
      </c>
      <c r="C7642" s="181" t="s">
        <v>19161</v>
      </c>
      <c r="D7642" s="181" t="s">
        <v>578</v>
      </c>
      <c r="E7642" s="181" t="s">
        <v>19162</v>
      </c>
      <c r="F7642" s="181" t="s">
        <v>304</v>
      </c>
      <c r="G7642" s="181" t="s">
        <v>567</v>
      </c>
      <c r="H7642" s="181" t="s">
        <v>5</v>
      </c>
      <c r="I7642" s="181" t="s">
        <v>19163</v>
      </c>
      <c r="J7642" s="181">
        <v>27430</v>
      </c>
      <c r="K7642" s="181">
        <v>10</v>
      </c>
      <c r="L7642" s="181"/>
      <c r="M7642" s="181"/>
      <c r="N7642" s="596"/>
    </row>
    <row r="7643" spans="1:14" s="158" customFormat="1" ht="18" customHeight="1" x14ac:dyDescent="0.25">
      <c r="A7643" s="181">
        <v>26957</v>
      </c>
      <c r="B7643" s="701">
        <v>39202</v>
      </c>
      <c r="C7643" s="181" t="s">
        <v>17430</v>
      </c>
      <c r="D7643" s="181" t="s">
        <v>578</v>
      </c>
      <c r="E7643" s="181" t="s">
        <v>17431</v>
      </c>
      <c r="F7643" s="181" t="s">
        <v>304</v>
      </c>
      <c r="G7643" s="181" t="s">
        <v>567</v>
      </c>
      <c r="H7643" s="181" t="s">
        <v>5</v>
      </c>
      <c r="I7643" s="181" t="s">
        <v>17432</v>
      </c>
      <c r="J7643" s="181">
        <v>12340</v>
      </c>
      <c r="K7643" s="181">
        <v>5</v>
      </c>
      <c r="L7643" s="181"/>
      <c r="M7643" s="181"/>
      <c r="N7643" s="596"/>
    </row>
    <row r="7644" spans="1:14" s="158" customFormat="1" ht="18" customHeight="1" x14ac:dyDescent="0.25">
      <c r="A7644" s="181">
        <v>26958</v>
      </c>
      <c r="B7644" s="701">
        <v>39203</v>
      </c>
      <c r="C7644" s="181" t="s">
        <v>10119</v>
      </c>
      <c r="D7644" s="181" t="s">
        <v>578</v>
      </c>
      <c r="E7644" s="181" t="s">
        <v>10482</v>
      </c>
      <c r="F7644" s="181" t="s">
        <v>304</v>
      </c>
      <c r="G7644" s="181" t="s">
        <v>567</v>
      </c>
      <c r="H7644" s="181" t="s">
        <v>5</v>
      </c>
      <c r="I7644" s="181" t="s">
        <v>10483</v>
      </c>
      <c r="J7644" s="181">
        <v>15220</v>
      </c>
      <c r="K7644" s="181">
        <v>2</v>
      </c>
      <c r="L7644" s="181"/>
      <c r="M7644" s="181"/>
      <c r="N7644" s="596"/>
    </row>
    <row r="7645" spans="1:14" ht="18" customHeight="1" x14ac:dyDescent="0.25">
      <c r="A7645" s="181">
        <v>26970</v>
      </c>
      <c r="B7645" s="701">
        <v>41461</v>
      </c>
      <c r="C7645" s="181" t="s">
        <v>19164</v>
      </c>
      <c r="D7645" s="181" t="s">
        <v>578</v>
      </c>
      <c r="E7645" s="181" t="s">
        <v>19165</v>
      </c>
      <c r="F7645" s="181" t="s">
        <v>304</v>
      </c>
      <c r="G7645" s="181" t="s">
        <v>567</v>
      </c>
      <c r="H7645" s="181" t="s">
        <v>5</v>
      </c>
      <c r="I7645" s="181" t="s">
        <v>19158</v>
      </c>
      <c r="J7645" s="181">
        <v>11520</v>
      </c>
      <c r="K7645" s="181">
        <v>3</v>
      </c>
      <c r="L7645" s="181"/>
      <c r="M7645" s="181"/>
      <c r="N7645" s="596"/>
    </row>
    <row r="7646" spans="1:14" ht="18" customHeight="1" x14ac:dyDescent="0.25">
      <c r="A7646" s="181">
        <v>30571</v>
      </c>
      <c r="B7646" s="701" t="s">
        <v>14098</v>
      </c>
      <c r="C7646" s="181" t="s">
        <v>14080</v>
      </c>
      <c r="D7646" s="181" t="s">
        <v>14099</v>
      </c>
      <c r="E7646" s="181" t="s">
        <v>14100</v>
      </c>
      <c r="F7646" s="181" t="s">
        <v>577</v>
      </c>
      <c r="G7646" s="181" t="s">
        <v>826</v>
      </c>
      <c r="H7646" s="181" t="s">
        <v>5</v>
      </c>
      <c r="I7646" s="181" t="s">
        <v>14101</v>
      </c>
      <c r="J7646" s="181">
        <v>104530</v>
      </c>
      <c r="K7646" s="181">
        <v>1</v>
      </c>
      <c r="L7646" s="181"/>
      <c r="M7646" s="181"/>
      <c r="N7646" s="596"/>
    </row>
    <row r="7647" spans="1:14" s="158" customFormat="1" ht="18" customHeight="1" x14ac:dyDescent="0.25">
      <c r="A7647" s="181">
        <v>23964</v>
      </c>
      <c r="B7647" s="701" t="s">
        <v>10484</v>
      </c>
      <c r="C7647" s="181" t="s">
        <v>10217</v>
      </c>
      <c r="D7647" s="181" t="s">
        <v>882</v>
      </c>
      <c r="E7647" s="181" t="s">
        <v>10485</v>
      </c>
      <c r="F7647" s="181" t="s">
        <v>304</v>
      </c>
      <c r="G7647" s="181" t="s">
        <v>140</v>
      </c>
      <c r="H7647" s="181" t="s">
        <v>11261</v>
      </c>
      <c r="I7647" s="181" t="s">
        <v>10486</v>
      </c>
      <c r="J7647" s="181">
        <v>403702.5</v>
      </c>
      <c r="K7647" s="181">
        <v>6</v>
      </c>
      <c r="L7647" s="181"/>
      <c r="M7647" s="181"/>
      <c r="N7647" s="596"/>
    </row>
    <row r="7648" spans="1:14" s="158" customFormat="1" ht="18" customHeight="1" x14ac:dyDescent="0.25">
      <c r="A7648" s="181">
        <v>23963</v>
      </c>
      <c r="B7648" s="701" t="s">
        <v>10487</v>
      </c>
      <c r="C7648" s="181" t="s">
        <v>10152</v>
      </c>
      <c r="D7648" s="181" t="s">
        <v>892</v>
      </c>
      <c r="E7648" s="181" t="s">
        <v>10485</v>
      </c>
      <c r="F7648" s="181" t="s">
        <v>304</v>
      </c>
      <c r="G7648" s="181" t="s">
        <v>140</v>
      </c>
      <c r="H7648" s="181" t="s">
        <v>11261</v>
      </c>
      <c r="I7648" s="181" t="s">
        <v>10486</v>
      </c>
      <c r="J7648" s="181">
        <v>259825</v>
      </c>
      <c r="K7648" s="181">
        <v>1</v>
      </c>
      <c r="L7648" s="181"/>
      <c r="M7648" s="181"/>
      <c r="N7648" s="596"/>
    </row>
    <row r="7649" spans="1:14" ht="18" customHeight="1" x14ac:dyDescent="0.25">
      <c r="A7649" s="181">
        <v>22525</v>
      </c>
      <c r="B7649" s="701" t="s">
        <v>10488</v>
      </c>
      <c r="C7649" s="181" t="s">
        <v>10126</v>
      </c>
      <c r="D7649" s="181" t="s">
        <v>969</v>
      </c>
      <c r="E7649" s="181" t="s">
        <v>10489</v>
      </c>
      <c r="F7649" s="181" t="s">
        <v>304</v>
      </c>
      <c r="G7649" s="181" t="s">
        <v>987</v>
      </c>
      <c r="H7649" s="181" t="s">
        <v>11261</v>
      </c>
      <c r="I7649" s="181" t="s">
        <v>10490</v>
      </c>
      <c r="J7649" s="181">
        <v>24240</v>
      </c>
      <c r="K7649" s="181">
        <v>82</v>
      </c>
      <c r="L7649" s="181"/>
      <c r="M7649" s="181"/>
      <c r="N7649" s="596"/>
    </row>
    <row r="7650" spans="1:14" s="158" customFormat="1" ht="18" customHeight="1" x14ac:dyDescent="0.25">
      <c r="A7650" s="181">
        <v>13712</v>
      </c>
      <c r="B7650" s="701" t="s">
        <v>10491</v>
      </c>
      <c r="C7650" s="181" t="s">
        <v>10492</v>
      </c>
      <c r="D7650" s="181" t="s">
        <v>969</v>
      </c>
      <c r="E7650" s="181" t="s">
        <v>10493</v>
      </c>
      <c r="F7650" s="181" t="s">
        <v>304</v>
      </c>
      <c r="G7650" s="181" t="s">
        <v>987</v>
      </c>
      <c r="H7650" s="181" t="s">
        <v>11261</v>
      </c>
      <c r="I7650" s="181" t="s">
        <v>10494</v>
      </c>
      <c r="J7650" s="181">
        <v>15820</v>
      </c>
      <c r="K7650" s="181">
        <v>35</v>
      </c>
      <c r="L7650" s="181"/>
      <c r="M7650" s="181"/>
      <c r="N7650" s="596"/>
    </row>
    <row r="7651" spans="1:14" s="158" customFormat="1" ht="18" customHeight="1" x14ac:dyDescent="0.25">
      <c r="A7651" s="181">
        <v>23184</v>
      </c>
      <c r="B7651" s="701" t="s">
        <v>10495</v>
      </c>
      <c r="C7651" s="181" t="s">
        <v>10129</v>
      </c>
      <c r="D7651" s="181" t="s">
        <v>993</v>
      </c>
      <c r="E7651" s="181" t="s">
        <v>10496</v>
      </c>
      <c r="F7651" s="181" t="s">
        <v>304</v>
      </c>
      <c r="G7651" s="181" t="s">
        <v>987</v>
      </c>
      <c r="H7651" s="181" t="s">
        <v>11261</v>
      </c>
      <c r="I7651" s="181" t="s">
        <v>10497</v>
      </c>
      <c r="J7651" s="181">
        <v>12090</v>
      </c>
      <c r="K7651" s="181">
        <v>144</v>
      </c>
      <c r="L7651" s="181"/>
      <c r="M7651" s="181"/>
      <c r="N7651" s="596"/>
    </row>
    <row r="7652" spans="1:14" s="158" customFormat="1" ht="18" customHeight="1" x14ac:dyDescent="0.25">
      <c r="A7652" s="181">
        <v>30389</v>
      </c>
      <c r="B7652" s="701" t="s">
        <v>10498</v>
      </c>
      <c r="C7652" s="181" t="s">
        <v>10400</v>
      </c>
      <c r="D7652" s="181" t="s">
        <v>1016</v>
      </c>
      <c r="E7652" s="181" t="s">
        <v>10499</v>
      </c>
      <c r="F7652" s="181" t="s">
        <v>304</v>
      </c>
      <c r="G7652" s="181" t="s">
        <v>708</v>
      </c>
      <c r="H7652" s="181" t="s">
        <v>5</v>
      </c>
      <c r="I7652" s="181" t="s">
        <v>834</v>
      </c>
      <c r="J7652" s="181">
        <v>116060</v>
      </c>
      <c r="K7652" s="181">
        <v>1</v>
      </c>
      <c r="L7652" s="181"/>
      <c r="M7652" s="181"/>
      <c r="N7652" s="596"/>
    </row>
    <row r="7653" spans="1:14" s="158" customFormat="1" ht="18" customHeight="1" x14ac:dyDescent="0.25">
      <c r="A7653" s="181">
        <v>28273</v>
      </c>
      <c r="B7653" s="701" t="s">
        <v>10500</v>
      </c>
      <c r="C7653" s="181" t="s">
        <v>10501</v>
      </c>
      <c r="D7653" s="181" t="s">
        <v>1056</v>
      </c>
      <c r="E7653" s="181" t="s">
        <v>10502</v>
      </c>
      <c r="F7653" s="181" t="s">
        <v>577</v>
      </c>
      <c r="G7653" s="181" t="s">
        <v>1044</v>
      </c>
      <c r="H7653" s="181" t="s">
        <v>7</v>
      </c>
      <c r="I7653" s="181" t="s">
        <v>323</v>
      </c>
      <c r="J7653" s="181">
        <v>22050</v>
      </c>
      <c r="K7653" s="181">
        <v>179</v>
      </c>
      <c r="L7653" s="181"/>
      <c r="M7653" s="181"/>
      <c r="N7653" s="596"/>
    </row>
    <row r="7654" spans="1:14" s="158" customFormat="1" ht="18" customHeight="1" x14ac:dyDescent="0.25">
      <c r="A7654" s="181">
        <v>19632</v>
      </c>
      <c r="B7654" s="701" t="s">
        <v>12818</v>
      </c>
      <c r="C7654" s="181" t="s">
        <v>10389</v>
      </c>
      <c r="D7654" s="181" t="s">
        <v>1056</v>
      </c>
      <c r="E7654" s="181" t="s">
        <v>12819</v>
      </c>
      <c r="F7654" s="181" t="s">
        <v>577</v>
      </c>
      <c r="G7654" s="181" t="s">
        <v>1044</v>
      </c>
      <c r="H7654" s="181" t="s">
        <v>7</v>
      </c>
      <c r="I7654" s="181" t="s">
        <v>12820</v>
      </c>
      <c r="J7654" s="181">
        <v>19090</v>
      </c>
      <c r="K7654" s="181">
        <v>73</v>
      </c>
      <c r="L7654" s="181"/>
      <c r="M7654" s="181"/>
      <c r="N7654" s="596"/>
    </row>
    <row r="7655" spans="1:14" s="158" customFormat="1" ht="18" customHeight="1" x14ac:dyDescent="0.25">
      <c r="A7655" s="181">
        <v>30124</v>
      </c>
      <c r="B7655" s="701" t="s">
        <v>10503</v>
      </c>
      <c r="C7655" s="181" t="s">
        <v>10466</v>
      </c>
      <c r="D7655" s="181" t="s">
        <v>1098</v>
      </c>
      <c r="E7655" s="181" t="s">
        <v>10504</v>
      </c>
      <c r="F7655" s="181" t="s">
        <v>577</v>
      </c>
      <c r="G7655" s="181" t="s">
        <v>142</v>
      </c>
      <c r="H7655" s="181" t="s">
        <v>16407</v>
      </c>
      <c r="I7655" s="181" t="s">
        <v>10505</v>
      </c>
      <c r="J7655" s="181">
        <v>105640</v>
      </c>
      <c r="K7655" s="181">
        <v>2</v>
      </c>
      <c r="L7655" s="181"/>
      <c r="M7655" s="181"/>
      <c r="N7655" s="596"/>
    </row>
    <row r="7656" spans="1:14" s="158" customFormat="1" ht="18" customHeight="1" x14ac:dyDescent="0.25">
      <c r="A7656" s="181">
        <v>30125</v>
      </c>
      <c r="B7656" s="701" t="s">
        <v>17433</v>
      </c>
      <c r="C7656" s="181" t="s">
        <v>19166</v>
      </c>
      <c r="D7656" s="181" t="s">
        <v>1098</v>
      </c>
      <c r="E7656" s="181" t="s">
        <v>17434</v>
      </c>
      <c r="F7656" s="181" t="s">
        <v>577</v>
      </c>
      <c r="G7656" s="181" t="s">
        <v>142</v>
      </c>
      <c r="H7656" s="181" t="s">
        <v>16407</v>
      </c>
      <c r="I7656" s="181" t="s">
        <v>19167</v>
      </c>
      <c r="J7656" s="181">
        <v>60400</v>
      </c>
      <c r="K7656" s="181">
        <v>3</v>
      </c>
      <c r="L7656" s="181"/>
      <c r="M7656" s="181"/>
      <c r="N7656" s="596"/>
    </row>
    <row r="7657" spans="1:14" s="158" customFormat="1" ht="18" customHeight="1" x14ac:dyDescent="0.25">
      <c r="A7657" s="181">
        <v>26557</v>
      </c>
      <c r="B7657" s="701" t="s">
        <v>11018</v>
      </c>
      <c r="C7657" s="181" t="s">
        <v>10469</v>
      </c>
      <c r="D7657" s="181" t="s">
        <v>1098</v>
      </c>
      <c r="E7657" s="181" t="s">
        <v>11019</v>
      </c>
      <c r="F7657" s="181" t="s">
        <v>577</v>
      </c>
      <c r="G7657" s="181" t="s">
        <v>142</v>
      </c>
      <c r="H7657" s="181" t="s">
        <v>7</v>
      </c>
      <c r="I7657" s="181" t="s">
        <v>10134</v>
      </c>
      <c r="J7657" s="181">
        <v>104700</v>
      </c>
      <c r="K7657" s="181">
        <v>1</v>
      </c>
      <c r="L7657" s="181"/>
      <c r="M7657" s="181"/>
      <c r="N7657" s="596"/>
    </row>
    <row r="7658" spans="1:14" s="158" customFormat="1" ht="18" customHeight="1" x14ac:dyDescent="0.25">
      <c r="A7658" s="181">
        <v>24680</v>
      </c>
      <c r="B7658" s="701" t="s">
        <v>10506</v>
      </c>
      <c r="C7658" s="181" t="s">
        <v>10473</v>
      </c>
      <c r="D7658" s="181" t="s">
        <v>1112</v>
      </c>
      <c r="E7658" s="181" t="s">
        <v>10507</v>
      </c>
      <c r="F7658" s="181" t="s">
        <v>304</v>
      </c>
      <c r="G7658" s="181" t="s">
        <v>1113</v>
      </c>
      <c r="H7658" s="181" t="s">
        <v>11261</v>
      </c>
      <c r="I7658" s="181" t="s">
        <v>10137</v>
      </c>
      <c r="J7658" s="181">
        <v>56520</v>
      </c>
      <c r="K7658" s="181">
        <v>5</v>
      </c>
      <c r="L7658" s="181"/>
      <c r="M7658" s="181"/>
      <c r="N7658" s="596"/>
    </row>
    <row r="7659" spans="1:14" s="158" customFormat="1" ht="18" customHeight="1" x14ac:dyDescent="0.25">
      <c r="A7659" s="181">
        <v>29140</v>
      </c>
      <c r="B7659" s="701">
        <v>242889</v>
      </c>
      <c r="C7659" s="181" t="s">
        <v>17642</v>
      </c>
      <c r="D7659" s="181" t="s">
        <v>1132</v>
      </c>
      <c r="E7659" s="181" t="s">
        <v>14476</v>
      </c>
      <c r="F7659" s="181" t="s">
        <v>577</v>
      </c>
      <c r="G7659" s="181" t="s">
        <v>550</v>
      </c>
      <c r="H7659" s="181" t="s">
        <v>5</v>
      </c>
      <c r="I7659" s="181" t="s">
        <v>10139</v>
      </c>
      <c r="J7659" s="181">
        <v>21000</v>
      </c>
      <c r="K7659" s="181">
        <v>8</v>
      </c>
      <c r="L7659" s="181"/>
      <c r="M7659" s="181"/>
      <c r="N7659" s="596"/>
    </row>
    <row r="7660" spans="1:14" s="158" customFormat="1" ht="18" customHeight="1" x14ac:dyDescent="0.25">
      <c r="A7660" s="181">
        <v>30318</v>
      </c>
      <c r="B7660" s="701">
        <v>27724</v>
      </c>
      <c r="C7660" s="181" t="s">
        <v>17643</v>
      </c>
      <c r="D7660" s="181" t="s">
        <v>1140</v>
      </c>
      <c r="E7660" s="181" t="s">
        <v>10508</v>
      </c>
      <c r="F7660" s="181" t="s">
        <v>304</v>
      </c>
      <c r="G7660" s="181" t="s">
        <v>567</v>
      </c>
      <c r="H7660" s="181" t="s">
        <v>5</v>
      </c>
      <c r="I7660" s="181" t="s">
        <v>10509</v>
      </c>
      <c r="J7660" s="181">
        <v>10420</v>
      </c>
      <c r="K7660" s="181">
        <v>3</v>
      </c>
      <c r="L7660" s="181"/>
      <c r="M7660" s="181"/>
      <c r="N7660" s="596"/>
    </row>
    <row r="7661" spans="1:14" s="158" customFormat="1" ht="18" customHeight="1" x14ac:dyDescent="0.25">
      <c r="A7661" s="181">
        <v>30328</v>
      </c>
      <c r="B7661" s="701" t="s">
        <v>10510</v>
      </c>
      <c r="C7661" s="181" t="s">
        <v>19168</v>
      </c>
      <c r="D7661" s="181" t="s">
        <v>1146</v>
      </c>
      <c r="E7661" s="181" t="s">
        <v>10511</v>
      </c>
      <c r="F7661" s="181" t="s">
        <v>304</v>
      </c>
      <c r="G7661" s="181" t="s">
        <v>567</v>
      </c>
      <c r="H7661" s="181" t="s">
        <v>5</v>
      </c>
      <c r="I7661" s="181" t="s">
        <v>10140</v>
      </c>
      <c r="J7661" s="181">
        <v>13350</v>
      </c>
      <c r="K7661" s="181">
        <v>13</v>
      </c>
      <c r="L7661" s="181"/>
      <c r="M7661" s="181"/>
      <c r="N7661" s="596"/>
    </row>
    <row r="7662" spans="1:14" ht="18" customHeight="1" x14ac:dyDescent="0.25">
      <c r="A7662" s="181">
        <v>27882</v>
      </c>
      <c r="B7662" s="701">
        <v>27271</v>
      </c>
      <c r="C7662" s="181" t="s">
        <v>10119</v>
      </c>
      <c r="D7662" s="181" t="s">
        <v>10512</v>
      </c>
      <c r="E7662" s="181" t="s">
        <v>10513</v>
      </c>
      <c r="F7662" s="181" t="s">
        <v>304</v>
      </c>
      <c r="G7662" s="181" t="s">
        <v>567</v>
      </c>
      <c r="H7662" s="181" t="s">
        <v>5</v>
      </c>
      <c r="I7662" s="181" t="s">
        <v>10143</v>
      </c>
      <c r="J7662" s="181">
        <v>12390</v>
      </c>
      <c r="K7662" s="181">
        <v>1</v>
      </c>
      <c r="L7662" s="181"/>
      <c r="M7662" s="181"/>
      <c r="N7662" s="596"/>
    </row>
    <row r="7663" spans="1:14" ht="18" customHeight="1" x14ac:dyDescent="0.25">
      <c r="A7663" s="181">
        <v>29810</v>
      </c>
      <c r="B7663" s="701">
        <v>27710</v>
      </c>
      <c r="C7663" s="181" t="s">
        <v>10514</v>
      </c>
      <c r="D7663" s="181" t="s">
        <v>1165</v>
      </c>
      <c r="E7663" s="181" t="s">
        <v>10515</v>
      </c>
      <c r="F7663" s="181" t="s">
        <v>304</v>
      </c>
      <c r="G7663" s="181" t="s">
        <v>567</v>
      </c>
      <c r="H7663" s="181" t="s">
        <v>5</v>
      </c>
      <c r="I7663" s="181" t="s">
        <v>10144</v>
      </c>
      <c r="J7663" s="181">
        <v>27570</v>
      </c>
      <c r="K7663" s="181">
        <v>6</v>
      </c>
      <c r="L7663" s="181"/>
      <c r="M7663" s="181"/>
      <c r="N7663" s="596"/>
    </row>
    <row r="7664" spans="1:14" ht="18" customHeight="1" x14ac:dyDescent="0.25">
      <c r="A7664" s="181">
        <v>27956</v>
      </c>
      <c r="B7664" s="701">
        <v>27711</v>
      </c>
      <c r="C7664" s="181" t="s">
        <v>19169</v>
      </c>
      <c r="D7664" s="181" t="s">
        <v>1176</v>
      </c>
      <c r="E7664" s="181" t="s">
        <v>10515</v>
      </c>
      <c r="F7664" s="181" t="s">
        <v>304</v>
      </c>
      <c r="G7664" s="181" t="s">
        <v>567</v>
      </c>
      <c r="H7664" s="181" t="s">
        <v>5</v>
      </c>
      <c r="I7664" s="181" t="s">
        <v>10145</v>
      </c>
      <c r="J7664" s="181">
        <v>9140</v>
      </c>
      <c r="K7664" s="181">
        <v>2</v>
      </c>
      <c r="L7664" s="181"/>
      <c r="M7664" s="181"/>
      <c r="N7664" s="596"/>
    </row>
    <row r="7665" spans="1:14" ht="18" customHeight="1" x14ac:dyDescent="0.25">
      <c r="A7665" s="181">
        <v>30273</v>
      </c>
      <c r="B7665" s="701">
        <v>4530186</v>
      </c>
      <c r="C7665" s="181" t="s">
        <v>19170</v>
      </c>
      <c r="D7665" s="181" t="s">
        <v>1205</v>
      </c>
      <c r="E7665" s="181" t="s">
        <v>10516</v>
      </c>
      <c r="F7665" s="181" t="s">
        <v>304</v>
      </c>
      <c r="G7665" s="181" t="s">
        <v>1206</v>
      </c>
      <c r="H7665" s="181" t="s">
        <v>5</v>
      </c>
      <c r="I7665" s="181" t="s">
        <v>19171</v>
      </c>
      <c r="J7665" s="181">
        <v>17430</v>
      </c>
      <c r="K7665" s="181">
        <v>2</v>
      </c>
      <c r="L7665" s="181"/>
      <c r="M7665" s="181"/>
      <c r="N7665" s="596"/>
    </row>
    <row r="7666" spans="1:14" s="158" customFormat="1" ht="18" customHeight="1" x14ac:dyDescent="0.25">
      <c r="A7666" s="181">
        <v>30274</v>
      </c>
      <c r="B7666" s="701">
        <v>4530187</v>
      </c>
      <c r="C7666" s="181" t="s">
        <v>10357</v>
      </c>
      <c r="D7666" s="181" t="s">
        <v>10517</v>
      </c>
      <c r="E7666" s="181" t="s">
        <v>10516</v>
      </c>
      <c r="F7666" s="181" t="s">
        <v>304</v>
      </c>
      <c r="G7666" s="181" t="s">
        <v>1206</v>
      </c>
      <c r="H7666" s="181" t="s">
        <v>5</v>
      </c>
      <c r="I7666" s="181" t="s">
        <v>19172</v>
      </c>
      <c r="J7666" s="181">
        <v>14290</v>
      </c>
      <c r="K7666" s="181">
        <v>2</v>
      </c>
      <c r="L7666" s="181"/>
      <c r="M7666" s="181"/>
      <c r="N7666" s="596"/>
    </row>
    <row r="7667" spans="1:14" s="158" customFormat="1" ht="18" customHeight="1" x14ac:dyDescent="0.25">
      <c r="A7667" s="181">
        <v>30275</v>
      </c>
      <c r="B7667" s="701">
        <v>4530188</v>
      </c>
      <c r="C7667" s="181" t="s">
        <v>19173</v>
      </c>
      <c r="D7667" s="181" t="s">
        <v>10518</v>
      </c>
      <c r="E7667" s="181" t="s">
        <v>10516</v>
      </c>
      <c r="F7667" s="181" t="s">
        <v>304</v>
      </c>
      <c r="G7667" s="181" t="s">
        <v>1206</v>
      </c>
      <c r="H7667" s="181" t="s">
        <v>5</v>
      </c>
      <c r="I7667" s="181" t="s">
        <v>1134</v>
      </c>
      <c r="J7667" s="181">
        <v>14290</v>
      </c>
      <c r="K7667" s="181">
        <v>2</v>
      </c>
      <c r="L7667" s="181"/>
      <c r="M7667" s="181"/>
      <c r="N7667" s="596"/>
    </row>
    <row r="7668" spans="1:14" s="158" customFormat="1" ht="18" customHeight="1" x14ac:dyDescent="0.25">
      <c r="A7668" s="181">
        <v>27962</v>
      </c>
      <c r="B7668" s="701">
        <v>27713</v>
      </c>
      <c r="C7668" s="181" t="s">
        <v>14080</v>
      </c>
      <c r="D7668" s="181" t="s">
        <v>1219</v>
      </c>
      <c r="E7668" s="181" t="s">
        <v>10515</v>
      </c>
      <c r="F7668" s="181" t="s">
        <v>304</v>
      </c>
      <c r="G7668" s="181" t="s">
        <v>567</v>
      </c>
      <c r="H7668" s="181" t="s">
        <v>5</v>
      </c>
      <c r="I7668" s="181" t="s">
        <v>8067</v>
      </c>
      <c r="J7668" s="181">
        <v>14120</v>
      </c>
      <c r="K7668" s="181">
        <v>2</v>
      </c>
      <c r="L7668" s="181"/>
      <c r="M7668" s="181"/>
      <c r="N7668" s="596"/>
    </row>
    <row r="7669" spans="1:14" s="158" customFormat="1" ht="18" customHeight="1" x14ac:dyDescent="0.25">
      <c r="A7669" s="181">
        <v>30317</v>
      </c>
      <c r="B7669" s="701">
        <v>27714</v>
      </c>
      <c r="C7669" s="181" t="s">
        <v>10030</v>
      </c>
      <c r="D7669" s="181" t="s">
        <v>1219</v>
      </c>
      <c r="E7669" s="181" t="s">
        <v>10515</v>
      </c>
      <c r="F7669" s="181" t="s">
        <v>304</v>
      </c>
      <c r="G7669" s="181" t="s">
        <v>567</v>
      </c>
      <c r="H7669" s="181" t="s">
        <v>5</v>
      </c>
      <c r="I7669" s="181" t="s">
        <v>12821</v>
      </c>
      <c r="J7669" s="181">
        <v>42910</v>
      </c>
      <c r="K7669" s="181">
        <v>2</v>
      </c>
      <c r="L7669" s="181"/>
      <c r="M7669" s="181"/>
      <c r="N7669" s="596"/>
    </row>
    <row r="7670" spans="1:14" s="158" customFormat="1" ht="18" customHeight="1" x14ac:dyDescent="0.25">
      <c r="A7670" s="181">
        <v>27884</v>
      </c>
      <c r="B7670" s="701">
        <v>27275</v>
      </c>
      <c r="C7670" s="181" t="s">
        <v>10368</v>
      </c>
      <c r="D7670" s="181" t="s">
        <v>1219</v>
      </c>
      <c r="E7670" s="181" t="s">
        <v>10513</v>
      </c>
      <c r="F7670" s="181" t="s">
        <v>304</v>
      </c>
      <c r="G7670" s="181" t="s">
        <v>567</v>
      </c>
      <c r="H7670" s="181" t="s">
        <v>5</v>
      </c>
      <c r="I7670" s="181" t="s">
        <v>10486</v>
      </c>
      <c r="J7670" s="181">
        <v>39800</v>
      </c>
      <c r="K7670" s="181">
        <v>4</v>
      </c>
      <c r="L7670" s="181"/>
      <c r="M7670" s="181"/>
      <c r="N7670" s="596"/>
    </row>
    <row r="7671" spans="1:14" ht="18" customHeight="1" x14ac:dyDescent="0.25">
      <c r="A7671" s="181">
        <v>16521</v>
      </c>
      <c r="B7671" s="701" t="s">
        <v>10519</v>
      </c>
      <c r="C7671" s="181" t="s">
        <v>10126</v>
      </c>
      <c r="D7671" s="181" t="s">
        <v>1219</v>
      </c>
      <c r="E7671" s="181" t="s">
        <v>10520</v>
      </c>
      <c r="F7671" s="181" t="s">
        <v>304</v>
      </c>
      <c r="G7671" s="181" t="s">
        <v>567</v>
      </c>
      <c r="H7671" s="181" t="s">
        <v>5</v>
      </c>
      <c r="I7671" s="181" t="s">
        <v>10490</v>
      </c>
      <c r="J7671" s="181">
        <v>45750</v>
      </c>
      <c r="K7671" s="181">
        <v>1</v>
      </c>
      <c r="L7671" s="181"/>
      <c r="M7671" s="181"/>
      <c r="N7671" s="596"/>
    </row>
    <row r="7672" spans="1:14" ht="18" customHeight="1" x14ac:dyDescent="0.25">
      <c r="A7672" s="181">
        <v>30331</v>
      </c>
      <c r="B7672" s="701" t="s">
        <v>10521</v>
      </c>
      <c r="C7672" s="181" t="s">
        <v>10492</v>
      </c>
      <c r="D7672" s="181" t="s">
        <v>1219</v>
      </c>
      <c r="E7672" s="181" t="s">
        <v>10522</v>
      </c>
      <c r="F7672" s="181" t="s">
        <v>304</v>
      </c>
      <c r="G7672" s="181" t="s">
        <v>567</v>
      </c>
      <c r="H7672" s="181" t="s">
        <v>5</v>
      </c>
      <c r="I7672" s="181" t="s">
        <v>10154</v>
      </c>
      <c r="J7672" s="181">
        <v>14410</v>
      </c>
      <c r="K7672" s="181">
        <v>1</v>
      </c>
      <c r="L7672" s="181"/>
      <c r="M7672" s="181"/>
      <c r="N7672" s="596"/>
    </row>
    <row r="7673" spans="1:14" s="158" customFormat="1" ht="18" customHeight="1" x14ac:dyDescent="0.25">
      <c r="A7673" s="181">
        <v>27961</v>
      </c>
      <c r="B7673" s="701">
        <v>27712</v>
      </c>
      <c r="C7673" s="181" t="s">
        <v>10129</v>
      </c>
      <c r="D7673" s="181" t="s">
        <v>1243</v>
      </c>
      <c r="E7673" s="181" t="s">
        <v>10515</v>
      </c>
      <c r="F7673" s="181" t="s">
        <v>304</v>
      </c>
      <c r="G7673" s="181" t="s">
        <v>567</v>
      </c>
      <c r="H7673" s="181" t="s">
        <v>5</v>
      </c>
      <c r="I7673" s="181" t="s">
        <v>10523</v>
      </c>
      <c r="J7673" s="181">
        <v>16700</v>
      </c>
      <c r="K7673" s="181">
        <v>1</v>
      </c>
      <c r="L7673" s="181"/>
      <c r="M7673" s="181"/>
      <c r="N7673" s="596"/>
    </row>
    <row r="7674" spans="1:14" s="158" customFormat="1" ht="18" customHeight="1" x14ac:dyDescent="0.25">
      <c r="A7674" s="181">
        <v>27883</v>
      </c>
      <c r="B7674" s="701">
        <v>27274</v>
      </c>
      <c r="C7674" s="181" t="s">
        <v>10555</v>
      </c>
      <c r="D7674" s="181" t="s">
        <v>1243</v>
      </c>
      <c r="E7674" s="181" t="s">
        <v>10513</v>
      </c>
      <c r="F7674" s="181" t="s">
        <v>304</v>
      </c>
      <c r="G7674" s="181" t="s">
        <v>567</v>
      </c>
      <c r="H7674" s="181" t="s">
        <v>5</v>
      </c>
      <c r="I7674" s="181" t="s">
        <v>10524</v>
      </c>
      <c r="J7674" s="181">
        <v>23630</v>
      </c>
      <c r="K7674" s="181">
        <v>4</v>
      </c>
      <c r="L7674" s="181"/>
      <c r="M7674" s="181"/>
      <c r="N7674" s="596"/>
    </row>
    <row r="7675" spans="1:14" s="158" customFormat="1" ht="18" customHeight="1" x14ac:dyDescent="0.25">
      <c r="A7675" s="181">
        <v>29651</v>
      </c>
      <c r="B7675" s="701" t="s">
        <v>10525</v>
      </c>
      <c r="C7675" s="181" t="s">
        <v>10501</v>
      </c>
      <c r="D7675" s="181" t="s">
        <v>1274</v>
      </c>
      <c r="E7675" s="181" t="s">
        <v>10511</v>
      </c>
      <c r="F7675" s="181" t="s">
        <v>304</v>
      </c>
      <c r="G7675" s="181" t="s">
        <v>567</v>
      </c>
      <c r="H7675" s="181" t="s">
        <v>5</v>
      </c>
      <c r="I7675" s="181" t="s">
        <v>10526</v>
      </c>
      <c r="J7675" s="181">
        <v>10920</v>
      </c>
      <c r="K7675" s="181">
        <v>1</v>
      </c>
      <c r="L7675" s="181"/>
      <c r="M7675" s="181"/>
      <c r="N7675" s="596"/>
    </row>
    <row r="7676" spans="1:14" s="158" customFormat="1" ht="18" customHeight="1" x14ac:dyDescent="0.25">
      <c r="A7676" s="181">
        <v>2184</v>
      </c>
      <c r="B7676" s="701" t="s">
        <v>10527</v>
      </c>
      <c r="C7676" s="181" t="s">
        <v>10528</v>
      </c>
      <c r="D7676" s="181" t="s">
        <v>1300</v>
      </c>
      <c r="E7676" s="181" t="s">
        <v>10529</v>
      </c>
      <c r="F7676" s="181" t="s">
        <v>304</v>
      </c>
      <c r="G7676" s="181" t="s">
        <v>1295</v>
      </c>
      <c r="H7676" s="181" t="s">
        <v>7</v>
      </c>
      <c r="I7676" s="181" t="s">
        <v>10530</v>
      </c>
      <c r="J7676" s="181">
        <v>216380</v>
      </c>
      <c r="K7676" s="181">
        <v>16</v>
      </c>
      <c r="L7676" s="181"/>
      <c r="M7676" s="181"/>
      <c r="N7676" s="596"/>
    </row>
    <row r="7677" spans="1:14" ht="18" customHeight="1" x14ac:dyDescent="0.25">
      <c r="A7677" s="181">
        <v>9995</v>
      </c>
      <c r="B7677" s="701" t="s">
        <v>10531</v>
      </c>
      <c r="C7677" s="181" t="s">
        <v>10532</v>
      </c>
      <c r="D7677" s="181" t="s">
        <v>1311</v>
      </c>
      <c r="E7677" s="181" t="s">
        <v>10533</v>
      </c>
      <c r="F7677" s="181" t="s">
        <v>577</v>
      </c>
      <c r="G7677" s="181" t="s">
        <v>1313</v>
      </c>
      <c r="H7677" s="181" t="s">
        <v>7</v>
      </c>
      <c r="I7677" s="181" t="s">
        <v>10534</v>
      </c>
      <c r="J7677" s="181">
        <v>61090</v>
      </c>
      <c r="K7677" s="181">
        <v>84</v>
      </c>
      <c r="L7677" s="181"/>
      <c r="M7677" s="181"/>
      <c r="N7677" s="596"/>
    </row>
    <row r="7678" spans="1:14" s="158" customFormat="1" ht="18" customHeight="1" x14ac:dyDescent="0.25">
      <c r="A7678" s="181">
        <v>29100</v>
      </c>
      <c r="B7678" s="701" t="s">
        <v>10535</v>
      </c>
      <c r="C7678" s="181" t="s">
        <v>10536</v>
      </c>
      <c r="D7678" s="181" t="s">
        <v>1311</v>
      </c>
      <c r="E7678" s="181" t="s">
        <v>10537</v>
      </c>
      <c r="F7678" s="181" t="s">
        <v>577</v>
      </c>
      <c r="G7678" s="181" t="s">
        <v>1313</v>
      </c>
      <c r="H7678" s="181" t="s">
        <v>7</v>
      </c>
      <c r="I7678" s="181" t="s">
        <v>10538</v>
      </c>
      <c r="J7678" s="181">
        <v>57070</v>
      </c>
      <c r="K7678" s="181">
        <v>50</v>
      </c>
      <c r="L7678" s="181"/>
      <c r="M7678" s="181"/>
      <c r="N7678" s="596"/>
    </row>
    <row r="7679" spans="1:14" ht="18" customHeight="1" x14ac:dyDescent="0.25">
      <c r="A7679" s="181">
        <v>8018</v>
      </c>
      <c r="B7679" s="701" t="s">
        <v>12838</v>
      </c>
      <c r="C7679" s="181" t="s">
        <v>12824</v>
      </c>
      <c r="D7679" s="181" t="s">
        <v>1311</v>
      </c>
      <c r="E7679" s="181" t="s">
        <v>12839</v>
      </c>
      <c r="F7679" s="181" t="s">
        <v>577</v>
      </c>
      <c r="G7679" s="181" t="s">
        <v>139</v>
      </c>
      <c r="H7679" s="181" t="s">
        <v>5</v>
      </c>
      <c r="I7679" s="181" t="s">
        <v>12840</v>
      </c>
      <c r="J7679" s="181">
        <v>200600</v>
      </c>
      <c r="K7679" s="181">
        <v>1</v>
      </c>
      <c r="L7679" s="181"/>
      <c r="M7679" s="181"/>
      <c r="N7679" s="596"/>
    </row>
    <row r="7680" spans="1:14" ht="18" customHeight="1" x14ac:dyDescent="0.25">
      <c r="A7680" s="181">
        <v>25849</v>
      </c>
      <c r="B7680" s="701" t="s">
        <v>16303</v>
      </c>
      <c r="C7680" s="181" t="s">
        <v>10184</v>
      </c>
      <c r="D7680" s="181" t="s">
        <v>1311</v>
      </c>
      <c r="E7680" s="181" t="s">
        <v>16304</v>
      </c>
      <c r="F7680" s="181" t="s">
        <v>577</v>
      </c>
      <c r="G7680" s="181" t="s">
        <v>139</v>
      </c>
      <c r="H7680" s="181" t="s">
        <v>5</v>
      </c>
      <c r="I7680" s="181" t="s">
        <v>16305</v>
      </c>
      <c r="J7680" s="181">
        <v>151400</v>
      </c>
      <c r="K7680" s="181">
        <v>2</v>
      </c>
      <c r="L7680" s="181"/>
      <c r="M7680" s="181"/>
      <c r="N7680" s="596"/>
    </row>
    <row r="7681" spans="1:14" ht="18" customHeight="1" x14ac:dyDescent="0.25">
      <c r="A7681" s="181">
        <v>82284</v>
      </c>
      <c r="B7681" s="701" t="s">
        <v>12841</v>
      </c>
      <c r="C7681" s="181" t="s">
        <v>10186</v>
      </c>
      <c r="D7681" s="181" t="s">
        <v>1311</v>
      </c>
      <c r="E7681" s="181" t="s">
        <v>12842</v>
      </c>
      <c r="F7681" s="181" t="s">
        <v>577</v>
      </c>
      <c r="G7681" s="181" t="s">
        <v>139</v>
      </c>
      <c r="H7681" s="181" t="s">
        <v>5</v>
      </c>
      <c r="I7681" s="181" t="s">
        <v>10539</v>
      </c>
      <c r="J7681" s="181">
        <v>92274</v>
      </c>
      <c r="K7681" s="181">
        <v>3</v>
      </c>
      <c r="L7681" s="181"/>
      <c r="M7681" s="181"/>
      <c r="N7681" s="596"/>
    </row>
    <row r="7682" spans="1:14" ht="18" customHeight="1" x14ac:dyDescent="0.25">
      <c r="A7682" s="181">
        <v>24651</v>
      </c>
      <c r="B7682" s="701" t="s">
        <v>12843</v>
      </c>
      <c r="C7682" s="181" t="s">
        <v>10187</v>
      </c>
      <c r="D7682" s="181" t="s">
        <v>1311</v>
      </c>
      <c r="E7682" s="181" t="s">
        <v>12822</v>
      </c>
      <c r="F7682" s="181" t="s">
        <v>577</v>
      </c>
      <c r="G7682" s="181" t="s">
        <v>139</v>
      </c>
      <c r="H7682" s="181" t="s">
        <v>5</v>
      </c>
      <c r="I7682" s="181" t="s">
        <v>10137</v>
      </c>
      <c r="J7682" s="181">
        <v>231748</v>
      </c>
      <c r="K7682" s="181">
        <v>2</v>
      </c>
      <c r="L7682" s="181"/>
      <c r="M7682" s="181"/>
      <c r="N7682" s="596"/>
    </row>
    <row r="7683" spans="1:14" ht="18" customHeight="1" x14ac:dyDescent="0.25">
      <c r="A7683" s="181">
        <v>9996</v>
      </c>
      <c r="B7683" s="701" t="s">
        <v>10540</v>
      </c>
      <c r="C7683" s="181" t="s">
        <v>10167</v>
      </c>
      <c r="D7683" s="181" t="s">
        <v>1338</v>
      </c>
      <c r="E7683" s="181" t="s">
        <v>10533</v>
      </c>
      <c r="F7683" s="181" t="s">
        <v>577</v>
      </c>
      <c r="G7683" s="181" t="s">
        <v>1313</v>
      </c>
      <c r="H7683" s="181" t="s">
        <v>7</v>
      </c>
      <c r="I7683" s="181" t="s">
        <v>10534</v>
      </c>
      <c r="J7683" s="181">
        <v>42910</v>
      </c>
      <c r="K7683" s="181">
        <v>88</v>
      </c>
      <c r="L7683" s="181"/>
      <c r="M7683" s="181"/>
      <c r="N7683" s="596"/>
    </row>
    <row r="7684" spans="1:14" ht="18" customHeight="1" x14ac:dyDescent="0.25">
      <c r="A7684" s="181">
        <v>28773</v>
      </c>
      <c r="B7684" s="701">
        <v>661061</v>
      </c>
      <c r="C7684" s="181" t="s">
        <v>10171</v>
      </c>
      <c r="D7684" s="181" t="s">
        <v>1358</v>
      </c>
      <c r="E7684" s="181" t="s">
        <v>10474</v>
      </c>
      <c r="F7684" s="181" t="s">
        <v>304</v>
      </c>
      <c r="G7684" s="181" t="s">
        <v>140</v>
      </c>
      <c r="H7684" s="181" t="s">
        <v>7</v>
      </c>
      <c r="I7684" s="181" t="s">
        <v>10541</v>
      </c>
      <c r="J7684" s="181">
        <v>132410</v>
      </c>
      <c r="K7684" s="181">
        <v>28</v>
      </c>
      <c r="L7684" s="181"/>
      <c r="M7684" s="181"/>
      <c r="N7684" s="596"/>
    </row>
    <row r="7685" spans="1:14" s="158" customFormat="1" ht="18" customHeight="1" x14ac:dyDescent="0.25">
      <c r="A7685" s="181">
        <v>30192</v>
      </c>
      <c r="B7685" s="701">
        <v>699148</v>
      </c>
      <c r="C7685" s="181" t="s">
        <v>16306</v>
      </c>
      <c r="D7685" s="181" t="s">
        <v>1358</v>
      </c>
      <c r="E7685" s="181" t="s">
        <v>12822</v>
      </c>
      <c r="F7685" s="181" t="s">
        <v>304</v>
      </c>
      <c r="G7685" s="181" t="s">
        <v>140</v>
      </c>
      <c r="H7685" s="181" t="s">
        <v>7</v>
      </c>
      <c r="I7685" s="181" t="s">
        <v>10140</v>
      </c>
      <c r="J7685" s="181">
        <v>160540</v>
      </c>
      <c r="K7685" s="181">
        <v>10</v>
      </c>
      <c r="L7685" s="181"/>
      <c r="M7685" s="181"/>
      <c r="N7685" s="596"/>
    </row>
    <row r="7686" spans="1:14" s="158" customFormat="1" ht="18" customHeight="1" x14ac:dyDescent="0.25">
      <c r="A7686" s="181">
        <v>23965</v>
      </c>
      <c r="B7686" s="701" t="s">
        <v>10542</v>
      </c>
      <c r="C7686" s="181" t="s">
        <v>10543</v>
      </c>
      <c r="D7686" s="181" t="s">
        <v>1375</v>
      </c>
      <c r="E7686" s="181" t="s">
        <v>10544</v>
      </c>
      <c r="F7686" s="181" t="s">
        <v>304</v>
      </c>
      <c r="G7686" s="181" t="s">
        <v>140</v>
      </c>
      <c r="H7686" s="181" t="s">
        <v>11261</v>
      </c>
      <c r="I7686" s="181" t="s">
        <v>10545</v>
      </c>
      <c r="J7686" s="181">
        <v>278380</v>
      </c>
      <c r="K7686" s="181">
        <v>7</v>
      </c>
      <c r="L7686" s="181"/>
      <c r="M7686" s="181"/>
      <c r="N7686" s="596"/>
    </row>
    <row r="7687" spans="1:14" ht="18" customHeight="1" x14ac:dyDescent="0.25">
      <c r="A7687" s="181">
        <v>29320</v>
      </c>
      <c r="B7687" s="701" t="s">
        <v>11249</v>
      </c>
      <c r="C7687" s="181" t="s">
        <v>10546</v>
      </c>
      <c r="D7687" s="181" t="s">
        <v>1385</v>
      </c>
      <c r="E7687" s="181" t="s">
        <v>10547</v>
      </c>
      <c r="F7687" s="181" t="s">
        <v>304</v>
      </c>
      <c r="G7687" s="181" t="s">
        <v>140</v>
      </c>
      <c r="H7687" s="181" t="s">
        <v>7</v>
      </c>
      <c r="I7687" s="181" t="s">
        <v>10548</v>
      </c>
      <c r="J7687" s="181">
        <v>167020</v>
      </c>
      <c r="K7687" s="181">
        <v>74</v>
      </c>
      <c r="L7687" s="181"/>
      <c r="M7687" s="181"/>
      <c r="N7687" s="596"/>
    </row>
    <row r="7688" spans="1:14" ht="18" customHeight="1" x14ac:dyDescent="0.25">
      <c r="A7688" s="181">
        <v>13725</v>
      </c>
      <c r="B7688" s="701" t="s">
        <v>10549</v>
      </c>
      <c r="C7688" s="181" t="s">
        <v>10172</v>
      </c>
      <c r="D7688" s="181" t="s">
        <v>1385</v>
      </c>
      <c r="E7688" s="181" t="s">
        <v>10502</v>
      </c>
      <c r="F7688" s="181" t="s">
        <v>304</v>
      </c>
      <c r="G7688" s="181" t="s">
        <v>140</v>
      </c>
      <c r="H7688" s="181" t="s">
        <v>7</v>
      </c>
      <c r="I7688" s="181" t="s">
        <v>10183</v>
      </c>
      <c r="J7688" s="181">
        <v>94100</v>
      </c>
      <c r="K7688" s="181">
        <v>170</v>
      </c>
      <c r="L7688" s="181"/>
      <c r="M7688" s="181"/>
      <c r="N7688" s="596"/>
    </row>
    <row r="7689" spans="1:14" ht="18" customHeight="1" x14ac:dyDescent="0.25">
      <c r="A7689" s="181">
        <v>23525</v>
      </c>
      <c r="B7689" s="701" t="s">
        <v>10550</v>
      </c>
      <c r="C7689" s="181" t="s">
        <v>10551</v>
      </c>
      <c r="D7689" s="181" t="s">
        <v>1385</v>
      </c>
      <c r="E7689" s="181" t="s">
        <v>10502</v>
      </c>
      <c r="F7689" s="181" t="s">
        <v>304</v>
      </c>
      <c r="G7689" s="181" t="s">
        <v>140</v>
      </c>
      <c r="H7689" s="181" t="s">
        <v>7</v>
      </c>
      <c r="I7689" s="181" t="s">
        <v>10552</v>
      </c>
      <c r="J7689" s="181">
        <v>117030</v>
      </c>
      <c r="K7689" s="181">
        <v>34</v>
      </c>
      <c r="L7689" s="181"/>
      <c r="M7689" s="181"/>
      <c r="N7689" s="596"/>
    </row>
    <row r="7690" spans="1:14" ht="18" customHeight="1" x14ac:dyDescent="0.25">
      <c r="A7690" s="181">
        <v>28774</v>
      </c>
      <c r="B7690" s="701">
        <v>861046</v>
      </c>
      <c r="C7690" s="181" t="s">
        <v>10176</v>
      </c>
      <c r="D7690" s="181" t="s">
        <v>1385</v>
      </c>
      <c r="E7690" s="181" t="s">
        <v>10474</v>
      </c>
      <c r="F7690" s="181" t="s">
        <v>304</v>
      </c>
      <c r="G7690" s="181" t="s">
        <v>140</v>
      </c>
      <c r="H7690" s="181" t="s">
        <v>7</v>
      </c>
      <c r="I7690" s="181" t="s">
        <v>10553</v>
      </c>
      <c r="J7690" s="181">
        <v>127130</v>
      </c>
      <c r="K7690" s="181">
        <v>35</v>
      </c>
      <c r="L7690" s="181"/>
      <c r="M7690" s="181"/>
      <c r="N7690" s="596"/>
    </row>
    <row r="7691" spans="1:14" ht="18" customHeight="1" x14ac:dyDescent="0.25">
      <c r="A7691" s="181">
        <v>20957</v>
      </c>
      <c r="B7691" s="701" t="s">
        <v>10554</v>
      </c>
      <c r="C7691" s="181" t="s">
        <v>10555</v>
      </c>
      <c r="D7691" s="181" t="s">
        <v>1385</v>
      </c>
      <c r="E7691" s="181" t="s">
        <v>10556</v>
      </c>
      <c r="F7691" s="181" t="s">
        <v>304</v>
      </c>
      <c r="G7691" s="181" t="s">
        <v>140</v>
      </c>
      <c r="H7691" s="181" t="s">
        <v>7</v>
      </c>
      <c r="I7691" s="181" t="s">
        <v>10552</v>
      </c>
      <c r="J7691" s="181">
        <v>120890</v>
      </c>
      <c r="K7691" s="181">
        <v>46</v>
      </c>
      <c r="L7691" s="181"/>
      <c r="M7691" s="181"/>
      <c r="N7691" s="596"/>
    </row>
    <row r="7692" spans="1:14" ht="18" customHeight="1" x14ac:dyDescent="0.25">
      <c r="A7692" s="181">
        <v>45915</v>
      </c>
      <c r="B7692" s="701" t="s">
        <v>10557</v>
      </c>
      <c r="C7692" s="181" t="s">
        <v>10558</v>
      </c>
      <c r="D7692" s="181" t="s">
        <v>1385</v>
      </c>
      <c r="E7692" s="181" t="s">
        <v>10559</v>
      </c>
      <c r="F7692" s="181" t="s">
        <v>304</v>
      </c>
      <c r="G7692" s="181" t="s">
        <v>140</v>
      </c>
      <c r="H7692" s="181" t="s">
        <v>7</v>
      </c>
      <c r="I7692" s="181" t="s">
        <v>10261</v>
      </c>
      <c r="J7692" s="181">
        <v>113330</v>
      </c>
      <c r="K7692" s="181">
        <v>39</v>
      </c>
      <c r="L7692" s="181"/>
      <c r="M7692" s="181"/>
      <c r="N7692" s="596"/>
    </row>
    <row r="7693" spans="1:14" ht="18" customHeight="1" x14ac:dyDescent="0.25">
      <c r="A7693" s="181">
        <v>45917</v>
      </c>
      <c r="B7693" s="701" t="s">
        <v>10560</v>
      </c>
      <c r="C7693" s="181" t="s">
        <v>10181</v>
      </c>
      <c r="D7693" s="181" t="s">
        <v>1385</v>
      </c>
      <c r="E7693" s="181" t="s">
        <v>10561</v>
      </c>
      <c r="F7693" s="181" t="s">
        <v>304</v>
      </c>
      <c r="G7693" s="181" t="s">
        <v>140</v>
      </c>
      <c r="H7693" s="181" t="s">
        <v>7</v>
      </c>
      <c r="I7693" s="181" t="s">
        <v>10264</v>
      </c>
      <c r="J7693" s="181">
        <v>134520</v>
      </c>
      <c r="K7693" s="181">
        <v>7</v>
      </c>
      <c r="L7693" s="181"/>
      <c r="M7693" s="181"/>
      <c r="N7693" s="596"/>
    </row>
    <row r="7694" spans="1:14" ht="18" customHeight="1" x14ac:dyDescent="0.25">
      <c r="A7694" s="181">
        <v>4461</v>
      </c>
      <c r="B7694" s="701" t="s">
        <v>10562</v>
      </c>
      <c r="C7694" s="181" t="s">
        <v>10563</v>
      </c>
      <c r="D7694" s="181" t="s">
        <v>1385</v>
      </c>
      <c r="E7694" s="181" t="s">
        <v>10564</v>
      </c>
      <c r="F7694" s="181" t="s">
        <v>304</v>
      </c>
      <c r="G7694" s="181" t="s">
        <v>140</v>
      </c>
      <c r="H7694" s="181" t="s">
        <v>7</v>
      </c>
      <c r="I7694" s="181" t="s">
        <v>10183</v>
      </c>
      <c r="J7694" s="181">
        <v>103310</v>
      </c>
      <c r="K7694" s="181">
        <v>37</v>
      </c>
      <c r="L7694" s="181"/>
      <c r="M7694" s="181"/>
      <c r="N7694" s="596"/>
    </row>
    <row r="7695" spans="1:14" s="158" customFormat="1" ht="18" customHeight="1" x14ac:dyDescent="0.25">
      <c r="A7695" s="181">
        <v>26004</v>
      </c>
      <c r="B7695" s="701" t="s">
        <v>10565</v>
      </c>
      <c r="C7695" s="181" t="s">
        <v>10566</v>
      </c>
      <c r="D7695" s="181" t="s">
        <v>1385</v>
      </c>
      <c r="E7695" s="181" t="s">
        <v>10567</v>
      </c>
      <c r="F7695" s="181" t="s">
        <v>304</v>
      </c>
      <c r="G7695" s="181" t="s">
        <v>140</v>
      </c>
      <c r="H7695" s="181" t="s">
        <v>7</v>
      </c>
      <c r="I7695" s="181" t="s">
        <v>1786</v>
      </c>
      <c r="J7695" s="181">
        <v>172890</v>
      </c>
      <c r="K7695" s="181">
        <v>30</v>
      </c>
      <c r="L7695" s="181"/>
      <c r="M7695" s="181"/>
      <c r="N7695" s="596"/>
    </row>
    <row r="7696" spans="1:14" s="158" customFormat="1" ht="18" customHeight="1" x14ac:dyDescent="0.25">
      <c r="A7696" s="181">
        <v>23692</v>
      </c>
      <c r="B7696" s="701" t="s">
        <v>12823</v>
      </c>
      <c r="C7696" s="181" t="s">
        <v>12824</v>
      </c>
      <c r="D7696" s="181" t="s">
        <v>1385</v>
      </c>
      <c r="E7696" s="181" t="s">
        <v>12825</v>
      </c>
      <c r="F7696" s="181" t="s">
        <v>304</v>
      </c>
      <c r="G7696" s="181" t="s">
        <v>140</v>
      </c>
      <c r="H7696" s="181" t="s">
        <v>7</v>
      </c>
      <c r="I7696" s="181" t="s">
        <v>12826</v>
      </c>
      <c r="J7696" s="181">
        <v>138540</v>
      </c>
      <c r="K7696" s="181">
        <v>29</v>
      </c>
      <c r="L7696" s="181"/>
      <c r="M7696" s="181"/>
      <c r="N7696" s="596"/>
    </row>
    <row r="7697" spans="1:14" s="158" customFormat="1" ht="18" customHeight="1" x14ac:dyDescent="0.25">
      <c r="A7697" s="181">
        <v>23873</v>
      </c>
      <c r="B7697" s="701" t="s">
        <v>10568</v>
      </c>
      <c r="C7697" s="181" t="s">
        <v>10184</v>
      </c>
      <c r="D7697" s="181" t="s">
        <v>1425</v>
      </c>
      <c r="E7697" s="181" t="s">
        <v>10569</v>
      </c>
      <c r="F7697" s="181" t="s">
        <v>304</v>
      </c>
      <c r="G7697" s="181" t="s">
        <v>1427</v>
      </c>
      <c r="H7697" s="181" t="s">
        <v>7</v>
      </c>
      <c r="I7697" s="181" t="s">
        <v>1430</v>
      </c>
      <c r="J7697" s="181">
        <v>246330</v>
      </c>
      <c r="K7697" s="181">
        <v>15</v>
      </c>
      <c r="L7697" s="181"/>
      <c r="M7697" s="181"/>
      <c r="N7697" s="596"/>
    </row>
    <row r="7698" spans="1:14" s="158" customFormat="1" ht="18" customHeight="1" x14ac:dyDescent="0.25">
      <c r="A7698" s="181">
        <v>30208</v>
      </c>
      <c r="B7698" s="701" t="s">
        <v>10570</v>
      </c>
      <c r="C7698" s="181" t="s">
        <v>10186</v>
      </c>
      <c r="D7698" s="181" t="s">
        <v>1425</v>
      </c>
      <c r="E7698" s="181" t="s">
        <v>10571</v>
      </c>
      <c r="F7698" s="181" t="s">
        <v>304</v>
      </c>
      <c r="G7698" s="181" t="s">
        <v>1427</v>
      </c>
      <c r="H7698" s="181" t="s">
        <v>7</v>
      </c>
      <c r="I7698" s="181" t="s">
        <v>10572</v>
      </c>
      <c r="J7698" s="181">
        <v>324070</v>
      </c>
      <c r="K7698" s="181">
        <v>2</v>
      </c>
      <c r="L7698" s="181"/>
      <c r="M7698" s="181"/>
      <c r="N7698" s="596"/>
    </row>
    <row r="7699" spans="1:14" s="158" customFormat="1" ht="18" customHeight="1" x14ac:dyDescent="0.25">
      <c r="A7699" s="181">
        <v>12627</v>
      </c>
      <c r="B7699" s="701" t="s">
        <v>10573</v>
      </c>
      <c r="C7699" s="181" t="s">
        <v>10187</v>
      </c>
      <c r="D7699" s="181" t="s">
        <v>1425</v>
      </c>
      <c r="E7699" s="181" t="s">
        <v>10574</v>
      </c>
      <c r="F7699" s="181" t="s">
        <v>304</v>
      </c>
      <c r="G7699" s="181" t="s">
        <v>1427</v>
      </c>
      <c r="H7699" s="181" t="s">
        <v>7</v>
      </c>
      <c r="I7699" s="181" t="s">
        <v>10526</v>
      </c>
      <c r="J7699" s="181">
        <v>233320</v>
      </c>
      <c r="K7699" s="181">
        <v>2</v>
      </c>
      <c r="L7699" s="181"/>
      <c r="M7699" s="181"/>
      <c r="N7699" s="596"/>
    </row>
    <row r="7700" spans="1:14" s="158" customFormat="1" ht="18" customHeight="1" x14ac:dyDescent="0.25">
      <c r="A7700" s="181">
        <v>2184</v>
      </c>
      <c r="B7700" s="701" t="s">
        <v>10527</v>
      </c>
      <c r="C7700" s="181" t="s">
        <v>10528</v>
      </c>
      <c r="D7700" s="181" t="s">
        <v>1300</v>
      </c>
      <c r="E7700" s="181" t="s">
        <v>10529</v>
      </c>
      <c r="F7700" s="181" t="s">
        <v>304</v>
      </c>
      <c r="G7700" s="181" t="s">
        <v>1295</v>
      </c>
      <c r="H7700" s="181" t="s">
        <v>7</v>
      </c>
      <c r="I7700" s="181" t="s">
        <v>10530</v>
      </c>
      <c r="J7700" s="181">
        <v>216380</v>
      </c>
      <c r="K7700" s="181">
        <v>16</v>
      </c>
      <c r="L7700" s="181"/>
      <c r="M7700" s="181"/>
      <c r="N7700" s="180"/>
    </row>
    <row r="7701" spans="1:14" s="158" customFormat="1" ht="18" customHeight="1" x14ac:dyDescent="0.25">
      <c r="A7701" s="181">
        <v>16894</v>
      </c>
      <c r="B7701" s="701">
        <v>36236</v>
      </c>
      <c r="C7701" s="181" t="s">
        <v>10532</v>
      </c>
      <c r="D7701" s="181" t="s">
        <v>578</v>
      </c>
      <c r="E7701" s="181" t="s">
        <v>11513</v>
      </c>
      <c r="F7701" s="181" t="s">
        <v>304</v>
      </c>
      <c r="G7701" s="181" t="s">
        <v>567</v>
      </c>
      <c r="H7701" s="181" t="s">
        <v>5</v>
      </c>
      <c r="I7701" s="181" t="s">
        <v>11514</v>
      </c>
      <c r="J7701" s="181">
        <v>14500</v>
      </c>
      <c r="K7701" s="181">
        <v>18</v>
      </c>
      <c r="L7701" s="181"/>
      <c r="M7701" s="181"/>
      <c r="N7701" s="596"/>
    </row>
    <row r="7702" spans="1:14" s="158" customFormat="1" ht="18" customHeight="1" x14ac:dyDescent="0.25">
      <c r="A7702" s="181">
        <v>30231</v>
      </c>
      <c r="B7702" s="701" t="s">
        <v>10575</v>
      </c>
      <c r="C7702" s="181" t="s">
        <v>10536</v>
      </c>
      <c r="D7702" s="181" t="s">
        <v>1146</v>
      </c>
      <c r="E7702" s="181" t="s">
        <v>10576</v>
      </c>
      <c r="F7702" s="181" t="s">
        <v>304</v>
      </c>
      <c r="G7702" s="181" t="s">
        <v>567</v>
      </c>
      <c r="H7702" s="181" t="s">
        <v>5</v>
      </c>
      <c r="I7702" s="181" t="s">
        <v>10289</v>
      </c>
      <c r="J7702" s="181">
        <v>28380</v>
      </c>
      <c r="K7702" s="181">
        <v>6</v>
      </c>
      <c r="L7702" s="181"/>
      <c r="M7702" s="181"/>
      <c r="N7702" s="596"/>
    </row>
    <row r="7703" spans="1:14" s="158" customFormat="1" ht="18" customHeight="1" x14ac:dyDescent="0.25">
      <c r="A7703" s="181">
        <v>24618</v>
      </c>
      <c r="B7703" s="701" t="s">
        <v>10577</v>
      </c>
      <c r="C7703" s="181" t="s">
        <v>10065</v>
      </c>
      <c r="D7703" s="181" t="s">
        <v>1338</v>
      </c>
      <c r="E7703" s="181" t="s">
        <v>10578</v>
      </c>
      <c r="F7703" s="181" t="s">
        <v>577</v>
      </c>
      <c r="G7703" s="181" t="s">
        <v>139</v>
      </c>
      <c r="H7703" s="181" t="s">
        <v>5</v>
      </c>
      <c r="I7703" s="181" t="s">
        <v>12840</v>
      </c>
      <c r="J7703" s="181">
        <v>125890</v>
      </c>
      <c r="K7703" s="181">
        <v>2</v>
      </c>
      <c r="L7703" s="181"/>
      <c r="M7703" s="181"/>
      <c r="N7703" s="596"/>
    </row>
    <row r="7704" spans="1:14" s="158" customFormat="1" ht="18" customHeight="1" x14ac:dyDescent="0.25">
      <c r="A7704" s="181">
        <v>22902</v>
      </c>
      <c r="B7704" s="701" t="s">
        <v>12827</v>
      </c>
      <c r="C7704" s="181" t="s">
        <v>12828</v>
      </c>
      <c r="D7704" s="181" t="s">
        <v>1358</v>
      </c>
      <c r="E7704" s="181" t="s">
        <v>10598</v>
      </c>
      <c r="F7704" s="181" t="s">
        <v>304</v>
      </c>
      <c r="G7704" s="181" t="s">
        <v>140</v>
      </c>
      <c r="H7704" s="181" t="s">
        <v>7</v>
      </c>
      <c r="I7704" s="181" t="s">
        <v>9118</v>
      </c>
      <c r="J7704" s="181">
        <v>158540</v>
      </c>
      <c r="K7704" s="181">
        <v>15</v>
      </c>
      <c r="L7704" s="181"/>
      <c r="M7704" s="181"/>
      <c r="N7704" s="596"/>
    </row>
    <row r="7705" spans="1:14" s="158" customFormat="1" ht="18" customHeight="1" x14ac:dyDescent="0.25">
      <c r="A7705" s="181">
        <v>26184</v>
      </c>
      <c r="B7705" s="701" t="s">
        <v>12829</v>
      </c>
      <c r="C7705" s="181" t="s">
        <v>12830</v>
      </c>
      <c r="D7705" s="181" t="s">
        <v>1385</v>
      </c>
      <c r="E7705" s="181" t="s">
        <v>12831</v>
      </c>
      <c r="F7705" s="181" t="s">
        <v>304</v>
      </c>
      <c r="G7705" s="181" t="s">
        <v>140</v>
      </c>
      <c r="H7705" s="181" t="s">
        <v>7</v>
      </c>
      <c r="I7705" s="181" t="s">
        <v>12832</v>
      </c>
      <c r="J7705" s="181">
        <v>123920</v>
      </c>
      <c r="K7705" s="181">
        <v>23</v>
      </c>
      <c r="L7705" s="181"/>
      <c r="M7705" s="181"/>
      <c r="N7705" s="596"/>
    </row>
    <row r="7706" spans="1:14" s="158" customFormat="1" ht="18" customHeight="1" x14ac:dyDescent="0.25">
      <c r="A7706" s="181">
        <v>15495</v>
      </c>
      <c r="B7706" s="701" t="s">
        <v>10579</v>
      </c>
      <c r="C7706" s="181" t="s">
        <v>10580</v>
      </c>
      <c r="D7706" s="181" t="s">
        <v>1385</v>
      </c>
      <c r="E7706" s="181" t="s">
        <v>10581</v>
      </c>
      <c r="F7706" s="181" t="s">
        <v>304</v>
      </c>
      <c r="G7706" s="181" t="s">
        <v>140</v>
      </c>
      <c r="H7706" s="181" t="s">
        <v>7</v>
      </c>
      <c r="I7706" s="181" t="s">
        <v>10582</v>
      </c>
      <c r="J7706" s="181">
        <v>139660</v>
      </c>
      <c r="K7706" s="181">
        <v>25</v>
      </c>
      <c r="L7706" s="181"/>
      <c r="M7706" s="181"/>
      <c r="N7706" s="596"/>
    </row>
    <row r="7707" spans="1:14" s="158" customFormat="1" ht="18" customHeight="1" x14ac:dyDescent="0.25">
      <c r="A7707" s="181">
        <v>26039</v>
      </c>
      <c r="B7707" s="701" t="s">
        <v>10583</v>
      </c>
      <c r="C7707" s="181" t="s">
        <v>10584</v>
      </c>
      <c r="D7707" s="181" t="s">
        <v>1385</v>
      </c>
      <c r="E7707" s="181" t="s">
        <v>10585</v>
      </c>
      <c r="F7707" s="181" t="s">
        <v>304</v>
      </c>
      <c r="G7707" s="181" t="s">
        <v>140</v>
      </c>
      <c r="H7707" s="181" t="s">
        <v>7</v>
      </c>
      <c r="I7707" s="181" t="s">
        <v>10541</v>
      </c>
      <c r="J7707" s="181">
        <v>180780</v>
      </c>
      <c r="K7707" s="181">
        <v>46</v>
      </c>
      <c r="L7707" s="181"/>
      <c r="M7707" s="181"/>
      <c r="N7707" s="596"/>
    </row>
    <row r="7708" spans="1:14" s="158" customFormat="1" ht="18" customHeight="1" x14ac:dyDescent="0.25">
      <c r="A7708" s="181">
        <v>45889</v>
      </c>
      <c r="B7708" s="701" t="s">
        <v>10586</v>
      </c>
      <c r="C7708" s="181" t="s">
        <v>10202</v>
      </c>
      <c r="D7708" s="181" t="s">
        <v>1385</v>
      </c>
      <c r="E7708" s="181" t="s">
        <v>10587</v>
      </c>
      <c r="F7708" s="181" t="s">
        <v>304</v>
      </c>
      <c r="G7708" s="181" t="s">
        <v>140</v>
      </c>
      <c r="H7708" s="181" t="s">
        <v>7</v>
      </c>
      <c r="I7708" s="181" t="s">
        <v>2956</v>
      </c>
      <c r="J7708" s="181">
        <v>116600</v>
      </c>
      <c r="K7708" s="181">
        <v>73</v>
      </c>
      <c r="L7708" s="181"/>
      <c r="M7708" s="181"/>
      <c r="N7708" s="596"/>
    </row>
    <row r="7709" spans="1:14" s="158" customFormat="1" ht="18" customHeight="1" x14ac:dyDescent="0.25">
      <c r="A7709" s="181">
        <v>15494</v>
      </c>
      <c r="B7709" s="701" t="s">
        <v>10588</v>
      </c>
      <c r="C7709" s="181" t="s">
        <v>10589</v>
      </c>
      <c r="D7709" s="181" t="s">
        <v>1385</v>
      </c>
      <c r="E7709" s="181" t="s">
        <v>10590</v>
      </c>
      <c r="F7709" s="181" t="s">
        <v>304</v>
      </c>
      <c r="G7709" s="181" t="s">
        <v>140</v>
      </c>
      <c r="H7709" s="181" t="s">
        <v>7</v>
      </c>
      <c r="I7709" s="181" t="s">
        <v>10545</v>
      </c>
      <c r="J7709" s="181">
        <v>108630</v>
      </c>
      <c r="K7709" s="181">
        <v>73</v>
      </c>
      <c r="L7709" s="181"/>
      <c r="M7709" s="181"/>
      <c r="N7709" s="596"/>
    </row>
    <row r="7710" spans="1:14" s="158" customFormat="1" ht="18" customHeight="1" x14ac:dyDescent="0.25">
      <c r="A7710" s="181">
        <v>45887</v>
      </c>
      <c r="B7710" s="701" t="s">
        <v>10591</v>
      </c>
      <c r="C7710" s="181" t="s">
        <v>10205</v>
      </c>
      <c r="D7710" s="181" t="s">
        <v>1385</v>
      </c>
      <c r="E7710" s="181" t="s">
        <v>10592</v>
      </c>
      <c r="F7710" s="181" t="s">
        <v>304</v>
      </c>
      <c r="G7710" s="181" t="s">
        <v>140</v>
      </c>
      <c r="H7710" s="181" t="s">
        <v>7</v>
      </c>
      <c r="I7710" s="181" t="s">
        <v>1399</v>
      </c>
      <c r="J7710" s="181">
        <v>109740</v>
      </c>
      <c r="K7710" s="181">
        <v>110</v>
      </c>
      <c r="L7710" s="181"/>
      <c r="M7710" s="181"/>
      <c r="N7710" s="596"/>
    </row>
    <row r="7711" spans="1:14" s="158" customFormat="1" ht="18" customHeight="1" x14ac:dyDescent="0.25">
      <c r="A7711" s="181">
        <v>45888</v>
      </c>
      <c r="B7711" s="701" t="s">
        <v>10593</v>
      </c>
      <c r="C7711" s="181" t="s">
        <v>10208</v>
      </c>
      <c r="D7711" s="181" t="s">
        <v>1385</v>
      </c>
      <c r="E7711" s="181" t="s">
        <v>10594</v>
      </c>
      <c r="F7711" s="181" t="s">
        <v>304</v>
      </c>
      <c r="G7711" s="181" t="s">
        <v>140</v>
      </c>
      <c r="H7711" s="181" t="s">
        <v>7</v>
      </c>
      <c r="I7711" s="181" t="s">
        <v>10595</v>
      </c>
      <c r="J7711" s="181">
        <v>116600</v>
      </c>
      <c r="K7711" s="181">
        <v>75</v>
      </c>
      <c r="L7711" s="181"/>
      <c r="M7711" s="181"/>
      <c r="N7711" s="596"/>
    </row>
    <row r="7712" spans="1:14" s="158" customFormat="1" ht="18" customHeight="1" x14ac:dyDescent="0.25">
      <c r="A7712" s="181">
        <v>21277</v>
      </c>
      <c r="B7712" s="701" t="s">
        <v>10596</v>
      </c>
      <c r="C7712" s="181" t="s">
        <v>10597</v>
      </c>
      <c r="D7712" s="181" t="s">
        <v>1425</v>
      </c>
      <c r="E7712" s="181" t="s">
        <v>10598</v>
      </c>
      <c r="F7712" s="181" t="s">
        <v>304</v>
      </c>
      <c r="G7712" s="181" t="s">
        <v>1427</v>
      </c>
      <c r="H7712" s="181" t="s">
        <v>7</v>
      </c>
      <c r="I7712" s="181" t="s">
        <v>3083</v>
      </c>
      <c r="J7712" s="181">
        <v>249220</v>
      </c>
      <c r="K7712" s="181">
        <v>24</v>
      </c>
      <c r="L7712" s="181"/>
      <c r="M7712" s="181"/>
      <c r="N7712" s="596"/>
    </row>
    <row r="7713" spans="1:14" s="158" customFormat="1" ht="18" customHeight="1" x14ac:dyDescent="0.25">
      <c r="A7713" s="181">
        <v>23785</v>
      </c>
      <c r="B7713" s="701" t="s">
        <v>10599</v>
      </c>
      <c r="C7713" s="181" t="s">
        <v>10600</v>
      </c>
      <c r="D7713" s="181" t="s">
        <v>1425</v>
      </c>
      <c r="E7713" s="181" t="s">
        <v>10601</v>
      </c>
      <c r="F7713" s="181" t="s">
        <v>304</v>
      </c>
      <c r="G7713" s="181" t="s">
        <v>1427</v>
      </c>
      <c r="H7713" s="181" t="s">
        <v>7</v>
      </c>
      <c r="I7713" s="181" t="s">
        <v>10305</v>
      </c>
      <c r="J7713" s="181">
        <v>423050</v>
      </c>
      <c r="K7713" s="181">
        <v>4</v>
      </c>
      <c r="L7713" s="181"/>
      <c r="M7713" s="181"/>
      <c r="N7713" s="596"/>
    </row>
    <row r="7714" spans="1:14" s="158" customFormat="1" ht="18" customHeight="1" x14ac:dyDescent="0.25">
      <c r="A7714" s="181">
        <v>20968</v>
      </c>
      <c r="B7714" s="701" t="s">
        <v>16307</v>
      </c>
      <c r="C7714" s="181" t="s">
        <v>16308</v>
      </c>
      <c r="D7714" s="181" t="s">
        <v>1425</v>
      </c>
      <c r="E7714" s="181" t="s">
        <v>16309</v>
      </c>
      <c r="F7714" s="181" t="s">
        <v>304</v>
      </c>
      <c r="G7714" s="181" t="s">
        <v>1427</v>
      </c>
      <c r="H7714" s="181" t="s">
        <v>7</v>
      </c>
      <c r="I7714" s="181" t="s">
        <v>3083</v>
      </c>
      <c r="J7714" s="181">
        <v>307550</v>
      </c>
      <c r="K7714" s="181">
        <v>10</v>
      </c>
      <c r="L7714" s="181"/>
      <c r="M7714" s="181"/>
      <c r="N7714" s="596"/>
    </row>
    <row r="7715" spans="1:14" s="158" customFormat="1" ht="18" customHeight="1" x14ac:dyDescent="0.25">
      <c r="A7715" s="181">
        <v>27191</v>
      </c>
      <c r="B7715" s="701" t="s">
        <v>10602</v>
      </c>
      <c r="C7715" s="181" t="s">
        <v>10603</v>
      </c>
      <c r="D7715" s="181" t="s">
        <v>1520</v>
      </c>
      <c r="E7715" s="181" t="s">
        <v>10604</v>
      </c>
      <c r="F7715" s="181" t="s">
        <v>304</v>
      </c>
      <c r="G7715" s="181" t="s">
        <v>1989</v>
      </c>
      <c r="H7715" s="181" t="s">
        <v>13</v>
      </c>
      <c r="I7715" s="181" t="s">
        <v>5745</v>
      </c>
      <c r="J7715" s="181">
        <v>102340</v>
      </c>
      <c r="K7715" s="181">
        <v>16</v>
      </c>
      <c r="L7715" s="181"/>
      <c r="M7715" s="181"/>
      <c r="N7715" s="596"/>
    </row>
    <row r="7716" spans="1:14" s="158" customFormat="1" ht="18" customHeight="1" x14ac:dyDescent="0.25">
      <c r="A7716" s="181">
        <v>27197</v>
      </c>
      <c r="B7716" s="701" t="s">
        <v>10606</v>
      </c>
      <c r="C7716" s="181" t="s">
        <v>10607</v>
      </c>
      <c r="D7716" s="181" t="s">
        <v>3359</v>
      </c>
      <c r="E7716" s="181" t="s">
        <v>10605</v>
      </c>
      <c r="F7716" s="181" t="s">
        <v>304</v>
      </c>
      <c r="G7716" s="181" t="s">
        <v>1989</v>
      </c>
      <c r="H7716" s="181" t="s">
        <v>13</v>
      </c>
      <c r="I7716" s="181" t="s">
        <v>5745</v>
      </c>
      <c r="J7716" s="181">
        <v>52590</v>
      </c>
      <c r="K7716" s="181">
        <v>22</v>
      </c>
      <c r="L7716" s="181"/>
      <c r="M7716" s="181"/>
      <c r="N7716" s="596"/>
    </row>
    <row r="7717" spans="1:14" s="158" customFormat="1" ht="18" customHeight="1" x14ac:dyDescent="0.25">
      <c r="A7717" s="181">
        <v>30076</v>
      </c>
      <c r="B7717" s="701" t="s">
        <v>16310</v>
      </c>
      <c r="C7717" s="181" t="s">
        <v>10563</v>
      </c>
      <c r="D7717" s="181" t="s">
        <v>1875</v>
      </c>
      <c r="E7717" s="181" t="s">
        <v>16311</v>
      </c>
      <c r="F7717" s="181" t="s">
        <v>577</v>
      </c>
      <c r="G7717" s="181" t="s">
        <v>1876</v>
      </c>
      <c r="H7717" s="181" t="s">
        <v>5</v>
      </c>
      <c r="I7717" s="181" t="s">
        <v>10183</v>
      </c>
      <c r="J7717" s="181">
        <v>68720</v>
      </c>
      <c r="K7717" s="181">
        <v>1</v>
      </c>
      <c r="L7717" s="181"/>
      <c r="M7717" s="181"/>
      <c r="N7717" s="596"/>
    </row>
    <row r="7718" spans="1:14" s="158" customFormat="1" ht="18" customHeight="1" x14ac:dyDescent="0.25">
      <c r="A7718" s="181">
        <v>26004</v>
      </c>
      <c r="B7718" s="701" t="s">
        <v>10565</v>
      </c>
      <c r="C7718" s="181" t="s">
        <v>10566</v>
      </c>
      <c r="D7718" s="181" t="s">
        <v>1385</v>
      </c>
      <c r="E7718" s="181" t="s">
        <v>10567</v>
      </c>
      <c r="F7718" s="181" t="s">
        <v>304</v>
      </c>
      <c r="G7718" s="181" t="s">
        <v>140</v>
      </c>
      <c r="H7718" s="181" t="s">
        <v>7</v>
      </c>
      <c r="I7718" s="181" t="s">
        <v>1786</v>
      </c>
      <c r="J7718" s="181">
        <v>172890</v>
      </c>
      <c r="K7718" s="181">
        <v>30</v>
      </c>
      <c r="L7718" s="181"/>
      <c r="M7718" s="181"/>
      <c r="N7718" s="596"/>
    </row>
    <row r="7719" spans="1:14" s="158" customFormat="1" ht="18" customHeight="1" x14ac:dyDescent="0.25">
      <c r="A7719" s="181">
        <v>22451</v>
      </c>
      <c r="B7719" s="701" t="s">
        <v>11020</v>
      </c>
      <c r="C7719" s="181" t="s">
        <v>11021</v>
      </c>
      <c r="D7719" s="181" t="s">
        <v>1358</v>
      </c>
      <c r="E7719" s="181" t="s">
        <v>11022</v>
      </c>
      <c r="F7719" s="181" t="s">
        <v>304</v>
      </c>
      <c r="G7719" s="181" t="s">
        <v>140</v>
      </c>
      <c r="H7719" s="181" t="s">
        <v>7</v>
      </c>
      <c r="I7719" s="181" t="s">
        <v>11023</v>
      </c>
      <c r="J7719" s="181">
        <v>179220</v>
      </c>
      <c r="K7719" s="181">
        <v>62</v>
      </c>
      <c r="L7719" s="181"/>
      <c r="M7719" s="181"/>
      <c r="N7719" s="596"/>
    </row>
    <row r="7720" spans="1:14" s="158" customFormat="1" ht="18" customHeight="1" x14ac:dyDescent="0.25">
      <c r="A7720" s="181">
        <v>45908</v>
      </c>
      <c r="B7720" s="701" t="s">
        <v>10608</v>
      </c>
      <c r="C7720" s="181" t="s">
        <v>10609</v>
      </c>
      <c r="D7720" s="181" t="s">
        <v>1385</v>
      </c>
      <c r="E7720" s="181" t="s">
        <v>10610</v>
      </c>
      <c r="F7720" s="181" t="s">
        <v>304</v>
      </c>
      <c r="G7720" s="181" t="s">
        <v>140</v>
      </c>
      <c r="H7720" s="181" t="s">
        <v>7</v>
      </c>
      <c r="I7720" s="181" t="s">
        <v>10611</v>
      </c>
      <c r="J7720" s="181">
        <v>109280</v>
      </c>
      <c r="K7720" s="181">
        <v>28</v>
      </c>
      <c r="L7720" s="181"/>
      <c r="M7720" s="181"/>
      <c r="N7720" s="596"/>
    </row>
    <row r="7721" spans="1:14" s="158" customFormat="1" ht="18" customHeight="1" x14ac:dyDescent="0.25">
      <c r="A7721" s="181">
        <v>45907</v>
      </c>
      <c r="B7721" s="701" t="s">
        <v>12833</v>
      </c>
      <c r="C7721" s="181" t="s">
        <v>12834</v>
      </c>
      <c r="D7721" s="181" t="s">
        <v>1385</v>
      </c>
      <c r="E7721" s="181" t="s">
        <v>10610</v>
      </c>
      <c r="F7721" s="181" t="s">
        <v>304</v>
      </c>
      <c r="G7721" s="181" t="s">
        <v>140</v>
      </c>
      <c r="H7721" s="181" t="s">
        <v>7</v>
      </c>
      <c r="I7721" s="181" t="s">
        <v>10572</v>
      </c>
      <c r="J7721" s="181">
        <v>116600</v>
      </c>
      <c r="K7721" s="181">
        <v>17</v>
      </c>
      <c r="L7721" s="181"/>
      <c r="M7721" s="181"/>
      <c r="N7721" s="596"/>
    </row>
    <row r="7722" spans="1:14" s="158" customFormat="1" ht="18" customHeight="1" x14ac:dyDescent="0.25">
      <c r="A7722" s="181">
        <v>45906</v>
      </c>
      <c r="B7722" s="701" t="s">
        <v>12835</v>
      </c>
      <c r="C7722" s="181" t="s">
        <v>12836</v>
      </c>
      <c r="D7722" s="181" t="s">
        <v>1385</v>
      </c>
      <c r="E7722" s="181" t="s">
        <v>11022</v>
      </c>
      <c r="F7722" s="181" t="s">
        <v>304</v>
      </c>
      <c r="G7722" s="181" t="s">
        <v>140</v>
      </c>
      <c r="H7722" s="181" t="s">
        <v>7</v>
      </c>
      <c r="I7722" s="181" t="s">
        <v>12837</v>
      </c>
      <c r="J7722" s="181">
        <v>112250</v>
      </c>
      <c r="K7722" s="181">
        <v>11</v>
      </c>
      <c r="L7722" s="181"/>
      <c r="M7722" s="181"/>
      <c r="N7722" s="596"/>
    </row>
    <row r="7723" spans="1:14" s="158" customFormat="1" ht="18" customHeight="1" x14ac:dyDescent="0.25">
      <c r="A7723" s="181">
        <v>15493</v>
      </c>
      <c r="B7723" s="701" t="s">
        <v>14102</v>
      </c>
      <c r="C7723" s="181" t="s">
        <v>14103</v>
      </c>
      <c r="D7723" s="181" t="s">
        <v>1385</v>
      </c>
      <c r="E7723" s="181" t="s">
        <v>11022</v>
      </c>
      <c r="F7723" s="181" t="s">
        <v>304</v>
      </c>
      <c r="G7723" s="181" t="s">
        <v>140</v>
      </c>
      <c r="H7723" s="181" t="s">
        <v>7</v>
      </c>
      <c r="I7723" s="181" t="s">
        <v>14104</v>
      </c>
      <c r="J7723" s="181">
        <v>107280</v>
      </c>
      <c r="K7723" s="181">
        <v>5</v>
      </c>
      <c r="L7723" s="181"/>
      <c r="M7723" s="181"/>
      <c r="N7723" s="596"/>
    </row>
    <row r="7724" spans="1:14" s="158" customFormat="1" ht="18" customHeight="1" x14ac:dyDescent="0.25">
      <c r="A7724" s="181">
        <v>16894</v>
      </c>
      <c r="B7724" s="701">
        <v>36236</v>
      </c>
      <c r="C7724" s="181" t="s">
        <v>10532</v>
      </c>
      <c r="D7724" s="181" t="s">
        <v>578</v>
      </c>
      <c r="E7724" s="181" t="s">
        <v>11513</v>
      </c>
      <c r="F7724" s="181" t="s">
        <v>304</v>
      </c>
      <c r="G7724" s="181" t="s">
        <v>567</v>
      </c>
      <c r="H7724" s="181" t="s">
        <v>5</v>
      </c>
      <c r="I7724" s="181" t="s">
        <v>11514</v>
      </c>
      <c r="J7724" s="181">
        <v>14500</v>
      </c>
      <c r="K7724" s="181">
        <v>18</v>
      </c>
      <c r="L7724" s="181"/>
      <c r="M7724" s="181"/>
      <c r="N7724" s="596"/>
    </row>
    <row r="7725" spans="1:14" s="158" customFormat="1" ht="18" customHeight="1" x14ac:dyDescent="0.25">
      <c r="A7725" s="181">
        <v>27664</v>
      </c>
      <c r="B7725" s="701">
        <v>37852</v>
      </c>
      <c r="C7725" s="181" t="s">
        <v>19174</v>
      </c>
      <c r="D7725" s="181" t="s">
        <v>578</v>
      </c>
      <c r="E7725" s="181" t="s">
        <v>10612</v>
      </c>
      <c r="F7725" s="181" t="s">
        <v>304</v>
      </c>
      <c r="G7725" s="181" t="s">
        <v>567</v>
      </c>
      <c r="H7725" s="181" t="s">
        <v>5</v>
      </c>
      <c r="I7725" s="181" t="s">
        <v>10613</v>
      </c>
      <c r="J7725" s="181">
        <v>20330</v>
      </c>
      <c r="K7725" s="181">
        <v>6</v>
      </c>
      <c r="L7725" s="181"/>
      <c r="M7725" s="181"/>
      <c r="N7725" s="596"/>
    </row>
    <row r="7726" spans="1:14" ht="18" customHeight="1" x14ac:dyDescent="0.25">
      <c r="A7726" s="181">
        <v>27663</v>
      </c>
      <c r="B7726" s="701">
        <v>37810</v>
      </c>
      <c r="C7726" s="181" t="s">
        <v>19170</v>
      </c>
      <c r="D7726" s="181" t="s">
        <v>578</v>
      </c>
      <c r="E7726" s="181" t="s">
        <v>10614</v>
      </c>
      <c r="F7726" s="181" t="s">
        <v>304</v>
      </c>
      <c r="G7726" s="181" t="s">
        <v>567</v>
      </c>
      <c r="H7726" s="181" t="s">
        <v>5</v>
      </c>
      <c r="I7726" s="181" t="s">
        <v>2946</v>
      </c>
      <c r="J7726" s="181">
        <v>11300</v>
      </c>
      <c r="K7726" s="181">
        <v>4</v>
      </c>
      <c r="L7726" s="181"/>
      <c r="M7726" s="181"/>
      <c r="N7726" s="596"/>
    </row>
    <row r="7727" spans="1:14" ht="18" customHeight="1" x14ac:dyDescent="0.25">
      <c r="A7727" s="181">
        <v>30232</v>
      </c>
      <c r="B7727" s="701" t="s">
        <v>10615</v>
      </c>
      <c r="C7727" s="181" t="s">
        <v>12828</v>
      </c>
      <c r="D7727" s="181" t="s">
        <v>1219</v>
      </c>
      <c r="E7727" s="181" t="s">
        <v>10616</v>
      </c>
      <c r="F7727" s="181" t="s">
        <v>304</v>
      </c>
      <c r="G7727" s="181" t="s">
        <v>567</v>
      </c>
      <c r="H7727" s="181" t="s">
        <v>5</v>
      </c>
      <c r="I7727" s="181" t="s">
        <v>9118</v>
      </c>
      <c r="J7727" s="181">
        <v>31210</v>
      </c>
      <c r="K7727" s="181">
        <v>3</v>
      </c>
      <c r="L7727" s="181"/>
      <c r="M7727" s="181"/>
      <c r="N7727" s="596"/>
    </row>
    <row r="7728" spans="1:14" s="158" customFormat="1" ht="18" customHeight="1" x14ac:dyDescent="0.25">
      <c r="A7728" s="181">
        <v>30234</v>
      </c>
      <c r="B7728" s="701">
        <v>29235</v>
      </c>
      <c r="C7728" s="181" t="s">
        <v>10580</v>
      </c>
      <c r="D7728" s="181" t="s">
        <v>1243</v>
      </c>
      <c r="E7728" s="181" t="s">
        <v>10617</v>
      </c>
      <c r="F7728" s="181" t="s">
        <v>304</v>
      </c>
      <c r="G7728" s="181" t="s">
        <v>567</v>
      </c>
      <c r="H7728" s="181" t="s">
        <v>5</v>
      </c>
      <c r="I7728" s="181" t="s">
        <v>10618</v>
      </c>
      <c r="J7728" s="181">
        <v>16940</v>
      </c>
      <c r="K7728" s="181">
        <v>3</v>
      </c>
      <c r="L7728" s="181"/>
      <c r="M7728" s="181"/>
      <c r="N7728" s="596"/>
    </row>
    <row r="7729" spans="1:14" s="158" customFormat="1" ht="18" customHeight="1" x14ac:dyDescent="0.25">
      <c r="A7729" s="181">
        <v>23522</v>
      </c>
      <c r="B7729" s="701" t="s">
        <v>10619</v>
      </c>
      <c r="C7729" s="181" t="s">
        <v>10318</v>
      </c>
      <c r="D7729" s="181" t="s">
        <v>1385</v>
      </c>
      <c r="E7729" s="181" t="s">
        <v>10620</v>
      </c>
      <c r="F7729" s="181" t="s">
        <v>304</v>
      </c>
      <c r="G7729" s="181" t="s">
        <v>140</v>
      </c>
      <c r="H7729" s="181" t="s">
        <v>7</v>
      </c>
      <c r="I7729" s="181" t="s">
        <v>10422</v>
      </c>
      <c r="J7729" s="181">
        <v>126130</v>
      </c>
      <c r="K7729" s="181">
        <v>4</v>
      </c>
      <c r="L7729" s="181"/>
      <c r="M7729" s="181"/>
      <c r="N7729" s="596"/>
    </row>
    <row r="7730" spans="1:14" s="158" customFormat="1" ht="18" customHeight="1" x14ac:dyDescent="0.25">
      <c r="A7730" s="181">
        <v>22928</v>
      </c>
      <c r="B7730" s="701">
        <v>133038</v>
      </c>
      <c r="C7730" s="181" t="s">
        <v>10321</v>
      </c>
      <c r="D7730" s="181" t="s">
        <v>1425</v>
      </c>
      <c r="E7730" s="181" t="s">
        <v>10620</v>
      </c>
      <c r="F7730" s="181" t="s">
        <v>304</v>
      </c>
      <c r="G7730" s="181" t="s">
        <v>1427</v>
      </c>
      <c r="H7730" s="181" t="s">
        <v>7</v>
      </c>
      <c r="I7730" s="181" t="s">
        <v>10323</v>
      </c>
      <c r="J7730" s="181">
        <v>277850</v>
      </c>
      <c r="K7730" s="181">
        <v>11</v>
      </c>
      <c r="L7730" s="181"/>
      <c r="M7730" s="181"/>
      <c r="N7730" s="596"/>
    </row>
    <row r="7731" spans="1:14" s="158" customFormat="1" ht="18" customHeight="1" x14ac:dyDescent="0.25">
      <c r="A7731" s="181">
        <v>15494</v>
      </c>
      <c r="B7731" s="701" t="s">
        <v>10588</v>
      </c>
      <c r="C7731" s="181" t="s">
        <v>10589</v>
      </c>
      <c r="D7731" s="181" t="s">
        <v>1385</v>
      </c>
      <c r="E7731" s="181" t="s">
        <v>10590</v>
      </c>
      <c r="F7731" s="181" t="s">
        <v>304</v>
      </c>
      <c r="G7731" s="181" t="s">
        <v>140</v>
      </c>
      <c r="H7731" s="181" t="s">
        <v>7</v>
      </c>
      <c r="I7731" s="181" t="s">
        <v>10545</v>
      </c>
      <c r="J7731" s="181">
        <v>108630</v>
      </c>
      <c r="K7731" s="181">
        <v>73</v>
      </c>
      <c r="L7731" s="181"/>
      <c r="M7731" s="181"/>
      <c r="N7731" s="596"/>
    </row>
    <row r="7732" spans="1:14" s="158" customFormat="1" ht="18" customHeight="1" x14ac:dyDescent="0.25">
      <c r="A7732" s="181">
        <v>45887</v>
      </c>
      <c r="B7732" s="701" t="s">
        <v>10591</v>
      </c>
      <c r="C7732" s="181" t="s">
        <v>10205</v>
      </c>
      <c r="D7732" s="181" t="s">
        <v>1385</v>
      </c>
      <c r="E7732" s="181" t="s">
        <v>10592</v>
      </c>
      <c r="F7732" s="181" t="s">
        <v>304</v>
      </c>
      <c r="G7732" s="181" t="s">
        <v>140</v>
      </c>
      <c r="H7732" s="181" t="s">
        <v>7</v>
      </c>
      <c r="I7732" s="181" t="s">
        <v>1399</v>
      </c>
      <c r="J7732" s="181">
        <v>109740</v>
      </c>
      <c r="K7732" s="181">
        <v>110</v>
      </c>
      <c r="L7732" s="181"/>
      <c r="M7732" s="181"/>
      <c r="N7732" s="596"/>
    </row>
    <row r="7733" spans="1:14" s="158" customFormat="1" ht="18" customHeight="1" x14ac:dyDescent="0.25">
      <c r="A7733" s="181">
        <v>45888</v>
      </c>
      <c r="B7733" s="701" t="s">
        <v>10593</v>
      </c>
      <c r="C7733" s="181" t="s">
        <v>10208</v>
      </c>
      <c r="D7733" s="181" t="s">
        <v>1385</v>
      </c>
      <c r="E7733" s="181" t="s">
        <v>10594</v>
      </c>
      <c r="F7733" s="181" t="s">
        <v>304</v>
      </c>
      <c r="G7733" s="181" t="s">
        <v>140</v>
      </c>
      <c r="H7733" s="181" t="s">
        <v>7</v>
      </c>
      <c r="I7733" s="181" t="s">
        <v>10595</v>
      </c>
      <c r="J7733" s="181">
        <v>116600</v>
      </c>
      <c r="K7733" s="181">
        <v>75</v>
      </c>
      <c r="L7733" s="181"/>
      <c r="M7733" s="181"/>
      <c r="N7733" s="596"/>
    </row>
    <row r="7734" spans="1:14" ht="18" customHeight="1" x14ac:dyDescent="0.25">
      <c r="A7734" s="181">
        <v>21277</v>
      </c>
      <c r="B7734" s="701" t="s">
        <v>10596</v>
      </c>
      <c r="C7734" s="181" t="s">
        <v>10597</v>
      </c>
      <c r="D7734" s="181" t="s">
        <v>1425</v>
      </c>
      <c r="E7734" s="181" t="s">
        <v>10598</v>
      </c>
      <c r="F7734" s="181" t="s">
        <v>304</v>
      </c>
      <c r="G7734" s="181" t="s">
        <v>1427</v>
      </c>
      <c r="H7734" s="181" t="s">
        <v>7</v>
      </c>
      <c r="I7734" s="181" t="s">
        <v>3083</v>
      </c>
      <c r="J7734" s="181">
        <v>249220</v>
      </c>
      <c r="K7734" s="181">
        <v>24</v>
      </c>
      <c r="L7734" s="181"/>
      <c r="M7734" s="181"/>
      <c r="N7734" s="596"/>
    </row>
    <row r="7735" spans="1:14" ht="18" customHeight="1" x14ac:dyDescent="0.25">
      <c r="A7735" s="181">
        <v>23785</v>
      </c>
      <c r="B7735" s="701" t="s">
        <v>10599</v>
      </c>
      <c r="C7735" s="181" t="s">
        <v>10600</v>
      </c>
      <c r="D7735" s="181" t="s">
        <v>1425</v>
      </c>
      <c r="E7735" s="181" t="s">
        <v>10601</v>
      </c>
      <c r="F7735" s="181" t="s">
        <v>304</v>
      </c>
      <c r="G7735" s="181" t="s">
        <v>1427</v>
      </c>
      <c r="H7735" s="181" t="s">
        <v>7</v>
      </c>
      <c r="I7735" s="181" t="s">
        <v>10305</v>
      </c>
      <c r="J7735" s="181">
        <v>423050</v>
      </c>
      <c r="K7735" s="181">
        <v>4</v>
      </c>
      <c r="L7735" s="181"/>
      <c r="M7735" s="181"/>
      <c r="N7735" s="596"/>
    </row>
    <row r="7736" spans="1:14" s="158" customFormat="1" ht="18" customHeight="1" x14ac:dyDescent="0.25">
      <c r="A7736" s="181">
        <v>20968</v>
      </c>
      <c r="B7736" s="701" t="s">
        <v>16307</v>
      </c>
      <c r="C7736" s="181" t="s">
        <v>16308</v>
      </c>
      <c r="D7736" s="181" t="s">
        <v>1425</v>
      </c>
      <c r="E7736" s="181" t="s">
        <v>16309</v>
      </c>
      <c r="F7736" s="181" t="s">
        <v>304</v>
      </c>
      <c r="G7736" s="181" t="s">
        <v>1427</v>
      </c>
      <c r="H7736" s="181" t="s">
        <v>7</v>
      </c>
      <c r="I7736" s="181" t="s">
        <v>3083</v>
      </c>
      <c r="J7736" s="181">
        <v>307550</v>
      </c>
      <c r="K7736" s="181">
        <v>10</v>
      </c>
      <c r="L7736" s="181"/>
      <c r="M7736" s="181"/>
      <c r="N7736" s="596"/>
    </row>
    <row r="7737" spans="1:14" s="158" customFormat="1" ht="18" customHeight="1" x14ac:dyDescent="0.25">
      <c r="A7737" s="181">
        <v>27191</v>
      </c>
      <c r="B7737" s="701" t="s">
        <v>10602</v>
      </c>
      <c r="C7737" s="181" t="s">
        <v>10603</v>
      </c>
      <c r="D7737" s="181" t="s">
        <v>1520</v>
      </c>
      <c r="E7737" s="181" t="s">
        <v>10604</v>
      </c>
      <c r="F7737" s="181" t="s">
        <v>304</v>
      </c>
      <c r="G7737" s="181" t="s">
        <v>1989</v>
      </c>
      <c r="H7737" s="181" t="s">
        <v>13</v>
      </c>
      <c r="I7737" s="181" t="s">
        <v>5745</v>
      </c>
      <c r="J7737" s="181">
        <v>102340</v>
      </c>
      <c r="K7737" s="181">
        <v>16</v>
      </c>
      <c r="L7737" s="181"/>
      <c r="M7737" s="181"/>
      <c r="N7737" s="596"/>
    </row>
    <row r="7738" spans="1:14" ht="18" customHeight="1" x14ac:dyDescent="0.25">
      <c r="A7738" s="181">
        <v>27197</v>
      </c>
      <c r="B7738" s="701" t="s">
        <v>10606</v>
      </c>
      <c r="C7738" s="181" t="s">
        <v>10607</v>
      </c>
      <c r="D7738" s="181" t="s">
        <v>3359</v>
      </c>
      <c r="E7738" s="181" t="s">
        <v>10605</v>
      </c>
      <c r="F7738" s="181" t="s">
        <v>304</v>
      </c>
      <c r="G7738" s="181" t="s">
        <v>1989</v>
      </c>
      <c r="H7738" s="181" t="s">
        <v>13</v>
      </c>
      <c r="I7738" s="181" t="s">
        <v>5745</v>
      </c>
      <c r="J7738" s="181">
        <v>52590</v>
      </c>
      <c r="K7738" s="181">
        <v>22</v>
      </c>
      <c r="L7738" s="181"/>
      <c r="M7738" s="181"/>
      <c r="N7738" s="596"/>
    </row>
    <row r="7739" spans="1:14" ht="18" customHeight="1" x14ac:dyDescent="0.25">
      <c r="A7739" s="181">
        <v>22758</v>
      </c>
      <c r="B7739" s="701" t="s">
        <v>10431</v>
      </c>
      <c r="C7739" s="181" t="s">
        <v>10432</v>
      </c>
      <c r="D7739" s="181" t="s">
        <v>19175</v>
      </c>
      <c r="E7739" s="181" t="s">
        <v>4571</v>
      </c>
      <c r="F7739" s="181" t="s">
        <v>304</v>
      </c>
      <c r="G7739" s="181" t="s">
        <v>140</v>
      </c>
      <c r="H7739" s="181" t="s">
        <v>7</v>
      </c>
      <c r="I7739" s="181" t="s">
        <v>5504</v>
      </c>
      <c r="J7739" s="181">
        <v>103240</v>
      </c>
      <c r="K7739" s="181">
        <v>43</v>
      </c>
      <c r="L7739" s="181"/>
      <c r="M7739" s="181"/>
      <c r="N7739" s="596"/>
    </row>
    <row r="7740" spans="1:14" ht="18" customHeight="1" x14ac:dyDescent="0.25">
      <c r="A7740" s="181">
        <v>22451</v>
      </c>
      <c r="B7740" s="701" t="s">
        <v>11020</v>
      </c>
      <c r="C7740" s="181" t="s">
        <v>11021</v>
      </c>
      <c r="D7740" s="181" t="s">
        <v>1358</v>
      </c>
      <c r="E7740" s="181" t="s">
        <v>11022</v>
      </c>
      <c r="F7740" s="181" t="s">
        <v>304</v>
      </c>
      <c r="G7740" s="181" t="s">
        <v>140</v>
      </c>
      <c r="H7740" s="181" t="s">
        <v>7</v>
      </c>
      <c r="I7740" s="181" t="s">
        <v>11023</v>
      </c>
      <c r="J7740" s="181">
        <v>179220</v>
      </c>
      <c r="K7740" s="181">
        <v>62</v>
      </c>
      <c r="L7740" s="181"/>
      <c r="M7740" s="181"/>
      <c r="N7740" s="596"/>
    </row>
    <row r="7741" spans="1:14" s="158" customFormat="1" ht="18" customHeight="1" x14ac:dyDescent="0.25">
      <c r="A7741" s="181">
        <v>45908</v>
      </c>
      <c r="B7741" s="701" t="s">
        <v>10608</v>
      </c>
      <c r="C7741" s="181" t="s">
        <v>10609</v>
      </c>
      <c r="D7741" s="181" t="s">
        <v>1385</v>
      </c>
      <c r="E7741" s="181" t="s">
        <v>10610</v>
      </c>
      <c r="F7741" s="181" t="s">
        <v>304</v>
      </c>
      <c r="G7741" s="181" t="s">
        <v>140</v>
      </c>
      <c r="H7741" s="181" t="s">
        <v>7</v>
      </c>
      <c r="I7741" s="181" t="s">
        <v>10611</v>
      </c>
      <c r="J7741" s="181">
        <v>109280</v>
      </c>
      <c r="K7741" s="181">
        <v>28</v>
      </c>
      <c r="L7741" s="181"/>
      <c r="M7741" s="181"/>
      <c r="N7741" s="596"/>
    </row>
    <row r="7742" spans="1:14" s="158" customFormat="1" ht="18" customHeight="1" x14ac:dyDescent="0.25">
      <c r="A7742" s="181">
        <v>45907</v>
      </c>
      <c r="B7742" s="701" t="s">
        <v>12833</v>
      </c>
      <c r="C7742" s="181" t="s">
        <v>12834</v>
      </c>
      <c r="D7742" s="181" t="s">
        <v>1385</v>
      </c>
      <c r="E7742" s="181" t="s">
        <v>10610</v>
      </c>
      <c r="F7742" s="181" t="s">
        <v>304</v>
      </c>
      <c r="G7742" s="181" t="s">
        <v>140</v>
      </c>
      <c r="H7742" s="181" t="s">
        <v>7</v>
      </c>
      <c r="I7742" s="181" t="s">
        <v>10572</v>
      </c>
      <c r="J7742" s="181">
        <v>116600</v>
      </c>
      <c r="K7742" s="181">
        <v>17</v>
      </c>
      <c r="L7742" s="181"/>
      <c r="M7742" s="181"/>
      <c r="N7742" s="596"/>
    </row>
    <row r="7743" spans="1:14" s="158" customFormat="1" ht="18" customHeight="1" x14ac:dyDescent="0.25">
      <c r="A7743" s="181">
        <v>45906</v>
      </c>
      <c r="B7743" s="701" t="s">
        <v>12835</v>
      </c>
      <c r="C7743" s="181" t="s">
        <v>12836</v>
      </c>
      <c r="D7743" s="181" t="s">
        <v>1385</v>
      </c>
      <c r="E7743" s="181" t="s">
        <v>11022</v>
      </c>
      <c r="F7743" s="181" t="s">
        <v>304</v>
      </c>
      <c r="G7743" s="181" t="s">
        <v>140</v>
      </c>
      <c r="H7743" s="181" t="s">
        <v>7</v>
      </c>
      <c r="I7743" s="181" t="s">
        <v>12837</v>
      </c>
      <c r="J7743" s="181">
        <v>112250</v>
      </c>
      <c r="K7743" s="181">
        <v>11</v>
      </c>
      <c r="L7743" s="181"/>
      <c r="M7743" s="181"/>
      <c r="N7743" s="596"/>
    </row>
    <row r="7744" spans="1:14" s="158" customFormat="1" ht="18" customHeight="1" x14ac:dyDescent="0.25">
      <c r="A7744" s="181">
        <v>15493</v>
      </c>
      <c r="B7744" s="701" t="s">
        <v>14102</v>
      </c>
      <c r="C7744" s="181" t="s">
        <v>14103</v>
      </c>
      <c r="D7744" s="181" t="s">
        <v>1385</v>
      </c>
      <c r="E7744" s="181" t="s">
        <v>11022</v>
      </c>
      <c r="F7744" s="181" t="s">
        <v>304</v>
      </c>
      <c r="G7744" s="181" t="s">
        <v>140</v>
      </c>
      <c r="H7744" s="181" t="s">
        <v>7</v>
      </c>
      <c r="I7744" s="181" t="s">
        <v>14104</v>
      </c>
      <c r="J7744" s="181">
        <v>107280</v>
      </c>
      <c r="K7744" s="181">
        <v>5</v>
      </c>
      <c r="L7744" s="181"/>
      <c r="M7744" s="181"/>
      <c r="N7744" s="596"/>
    </row>
    <row r="7745" spans="1:14" s="158" customFormat="1" ht="18" customHeight="1" x14ac:dyDescent="0.25">
      <c r="A7745" s="181">
        <v>29958</v>
      </c>
      <c r="B7745" s="701" t="s">
        <v>19176</v>
      </c>
      <c r="C7745" s="181" t="s">
        <v>19177</v>
      </c>
      <c r="D7745" s="181" t="s">
        <v>19178</v>
      </c>
      <c r="E7745" s="181" t="s">
        <v>19179</v>
      </c>
      <c r="F7745" s="181" t="s">
        <v>304</v>
      </c>
      <c r="G7745" s="181" t="s">
        <v>140</v>
      </c>
      <c r="H7745" s="181" t="s">
        <v>7</v>
      </c>
      <c r="I7745" s="181" t="s">
        <v>10509</v>
      </c>
      <c r="J7745" s="181">
        <v>132440</v>
      </c>
      <c r="K7745" s="181">
        <v>26</v>
      </c>
      <c r="L7745" s="181"/>
      <c r="M7745" s="181"/>
      <c r="N7745" s="596"/>
    </row>
    <row r="7746" spans="1:14" s="158" customFormat="1" ht="18" customHeight="1" x14ac:dyDescent="0.25">
      <c r="A7746" s="181">
        <v>27664</v>
      </c>
      <c r="B7746" s="701">
        <v>37852</v>
      </c>
      <c r="C7746" s="181" t="s">
        <v>19174</v>
      </c>
      <c r="D7746" s="181" t="s">
        <v>578</v>
      </c>
      <c r="E7746" s="181" t="s">
        <v>10612</v>
      </c>
      <c r="F7746" s="181" t="s">
        <v>304</v>
      </c>
      <c r="G7746" s="181" t="s">
        <v>567</v>
      </c>
      <c r="H7746" s="181" t="s">
        <v>5</v>
      </c>
      <c r="I7746" s="181" t="s">
        <v>10613</v>
      </c>
      <c r="J7746" s="181">
        <v>20330</v>
      </c>
      <c r="K7746" s="181">
        <v>6</v>
      </c>
      <c r="L7746" s="181"/>
      <c r="M7746" s="181"/>
      <c r="N7746" s="596"/>
    </row>
    <row r="7747" spans="1:14" s="158" customFormat="1" ht="18" customHeight="1" x14ac:dyDescent="0.25">
      <c r="A7747" s="181">
        <v>27663</v>
      </c>
      <c r="B7747" s="701">
        <v>37810</v>
      </c>
      <c r="C7747" s="181" t="s">
        <v>19170</v>
      </c>
      <c r="D7747" s="181" t="s">
        <v>578</v>
      </c>
      <c r="E7747" s="181" t="s">
        <v>10614</v>
      </c>
      <c r="F7747" s="181" t="s">
        <v>304</v>
      </c>
      <c r="G7747" s="181" t="s">
        <v>567</v>
      </c>
      <c r="H7747" s="181" t="s">
        <v>5</v>
      </c>
      <c r="I7747" s="181" t="s">
        <v>2946</v>
      </c>
      <c r="J7747" s="181">
        <v>11300</v>
      </c>
      <c r="K7747" s="181">
        <v>4</v>
      </c>
      <c r="L7747" s="181"/>
      <c r="M7747" s="181"/>
      <c r="N7747" s="596"/>
    </row>
    <row r="7748" spans="1:14" s="158" customFormat="1" ht="18" customHeight="1" x14ac:dyDescent="0.25">
      <c r="A7748" s="181">
        <v>30232</v>
      </c>
      <c r="B7748" s="701" t="s">
        <v>10615</v>
      </c>
      <c r="C7748" s="181" t="s">
        <v>12828</v>
      </c>
      <c r="D7748" s="181" t="s">
        <v>1219</v>
      </c>
      <c r="E7748" s="181" t="s">
        <v>10616</v>
      </c>
      <c r="F7748" s="181" t="s">
        <v>304</v>
      </c>
      <c r="G7748" s="181" t="s">
        <v>567</v>
      </c>
      <c r="H7748" s="181" t="s">
        <v>5</v>
      </c>
      <c r="I7748" s="181" t="s">
        <v>9118</v>
      </c>
      <c r="J7748" s="181">
        <v>31210</v>
      </c>
      <c r="K7748" s="181">
        <v>3</v>
      </c>
      <c r="L7748" s="181"/>
      <c r="M7748" s="181"/>
      <c r="N7748" s="596"/>
    </row>
    <row r="7749" spans="1:14" s="158" customFormat="1" ht="18" customHeight="1" x14ac:dyDescent="0.25">
      <c r="A7749" s="181">
        <v>30234</v>
      </c>
      <c r="B7749" s="701">
        <v>29235</v>
      </c>
      <c r="C7749" s="181" t="s">
        <v>10580</v>
      </c>
      <c r="D7749" s="181" t="s">
        <v>1243</v>
      </c>
      <c r="E7749" s="181" t="s">
        <v>10617</v>
      </c>
      <c r="F7749" s="181" t="s">
        <v>304</v>
      </c>
      <c r="G7749" s="181" t="s">
        <v>567</v>
      </c>
      <c r="H7749" s="181" t="s">
        <v>5</v>
      </c>
      <c r="I7749" s="181" t="s">
        <v>10618</v>
      </c>
      <c r="J7749" s="181">
        <v>16940</v>
      </c>
      <c r="K7749" s="181">
        <v>3</v>
      </c>
      <c r="L7749" s="181"/>
      <c r="M7749" s="181"/>
      <c r="N7749" s="596"/>
    </row>
    <row r="7750" spans="1:14" s="158" customFormat="1" ht="18" customHeight="1" x14ac:dyDescent="0.25">
      <c r="A7750" s="181">
        <v>23522</v>
      </c>
      <c r="B7750" s="701" t="s">
        <v>10619</v>
      </c>
      <c r="C7750" s="181" t="s">
        <v>10318</v>
      </c>
      <c r="D7750" s="181" t="s">
        <v>1385</v>
      </c>
      <c r="E7750" s="181" t="s">
        <v>10620</v>
      </c>
      <c r="F7750" s="181" t="s">
        <v>304</v>
      </c>
      <c r="G7750" s="181" t="s">
        <v>140</v>
      </c>
      <c r="H7750" s="181" t="s">
        <v>7</v>
      </c>
      <c r="I7750" s="181" t="s">
        <v>10422</v>
      </c>
      <c r="J7750" s="181">
        <v>126130</v>
      </c>
      <c r="K7750" s="181">
        <v>4</v>
      </c>
      <c r="L7750" s="181"/>
      <c r="M7750" s="181"/>
      <c r="N7750" s="596"/>
    </row>
    <row r="7751" spans="1:14" s="158" customFormat="1" ht="18" customHeight="1" x14ac:dyDescent="0.25">
      <c r="A7751" s="181">
        <v>22928</v>
      </c>
      <c r="B7751" s="701">
        <v>133038</v>
      </c>
      <c r="C7751" s="181" t="s">
        <v>10321</v>
      </c>
      <c r="D7751" s="181" t="s">
        <v>1425</v>
      </c>
      <c r="E7751" s="181" t="s">
        <v>10620</v>
      </c>
      <c r="F7751" s="181" t="s">
        <v>304</v>
      </c>
      <c r="G7751" s="181" t="s">
        <v>1427</v>
      </c>
      <c r="H7751" s="181" t="s">
        <v>7</v>
      </c>
      <c r="I7751" s="181" t="s">
        <v>10323</v>
      </c>
      <c r="J7751" s="181">
        <v>277850</v>
      </c>
      <c r="K7751" s="181">
        <v>11</v>
      </c>
      <c r="L7751" s="181"/>
      <c r="M7751" s="181"/>
      <c r="N7751" s="596"/>
    </row>
    <row r="7752" spans="1:14" s="158" customFormat="1" ht="18" customHeight="1" x14ac:dyDescent="0.25">
      <c r="A7752" s="181">
        <v>24467</v>
      </c>
      <c r="B7752" s="701" t="s">
        <v>10447</v>
      </c>
      <c r="C7752" s="181" t="s">
        <v>10095</v>
      </c>
      <c r="D7752" s="181" t="s">
        <v>1692</v>
      </c>
      <c r="E7752" s="181" t="s">
        <v>10339</v>
      </c>
      <c r="F7752" s="181" t="s">
        <v>304</v>
      </c>
      <c r="G7752" s="181" t="s">
        <v>1680</v>
      </c>
      <c r="H7752" s="181" t="s">
        <v>7</v>
      </c>
      <c r="I7752" s="181" t="s">
        <v>501</v>
      </c>
      <c r="J7752" s="181">
        <v>63540</v>
      </c>
      <c r="K7752" s="181">
        <v>44</v>
      </c>
      <c r="L7752" s="181"/>
      <c r="M7752" s="181"/>
      <c r="N7752" s="596"/>
    </row>
    <row r="7753" spans="1:14" s="158" customFormat="1" ht="18" customHeight="1" x14ac:dyDescent="0.25">
      <c r="A7753" s="181">
        <v>11808</v>
      </c>
      <c r="B7753" s="701" t="s">
        <v>10448</v>
      </c>
      <c r="C7753" s="181" t="s">
        <v>10402</v>
      </c>
      <c r="D7753" s="181" t="s">
        <v>1692</v>
      </c>
      <c r="E7753" s="181" t="s">
        <v>10343</v>
      </c>
      <c r="F7753" s="181" t="s">
        <v>304</v>
      </c>
      <c r="G7753" s="181" t="s">
        <v>1680</v>
      </c>
      <c r="H7753" s="181" t="s">
        <v>7</v>
      </c>
      <c r="I7753" s="181" t="s">
        <v>10344</v>
      </c>
      <c r="J7753" s="181">
        <v>30490</v>
      </c>
      <c r="K7753" s="181">
        <v>284</v>
      </c>
      <c r="L7753" s="181"/>
      <c r="M7753" s="181"/>
      <c r="N7753" s="180"/>
    </row>
    <row r="7754" spans="1:14" ht="18" customHeight="1" x14ac:dyDescent="0.25">
      <c r="A7754" s="181">
        <v>19539</v>
      </c>
      <c r="B7754" s="701" t="s">
        <v>19180</v>
      </c>
      <c r="C7754" s="181" t="s">
        <v>19181</v>
      </c>
      <c r="D7754" s="181" t="s">
        <v>1692</v>
      </c>
      <c r="E7754" s="181" t="s">
        <v>14097</v>
      </c>
      <c r="F7754" s="181" t="s">
        <v>304</v>
      </c>
      <c r="G7754" s="181" t="s">
        <v>1680</v>
      </c>
      <c r="H7754" s="181" t="s">
        <v>7</v>
      </c>
      <c r="I7754" s="181" t="s">
        <v>10259</v>
      </c>
      <c r="J7754" s="181">
        <v>56610</v>
      </c>
      <c r="K7754" s="181">
        <v>30</v>
      </c>
      <c r="L7754" s="181"/>
      <c r="M7754" s="181"/>
      <c r="N7754" s="596"/>
    </row>
    <row r="7755" spans="1:14" s="158" customFormat="1" ht="18" customHeight="1" x14ac:dyDescent="0.25">
      <c r="A7755" s="181">
        <v>24468</v>
      </c>
      <c r="B7755" s="701" t="s">
        <v>10449</v>
      </c>
      <c r="C7755" s="181" t="s">
        <v>10563</v>
      </c>
      <c r="D7755" s="181" t="s">
        <v>1712</v>
      </c>
      <c r="E7755" s="181" t="s">
        <v>10450</v>
      </c>
      <c r="F7755" s="181" t="s">
        <v>304</v>
      </c>
      <c r="G7755" s="181" t="s">
        <v>1680</v>
      </c>
      <c r="H7755" s="181" t="s">
        <v>7</v>
      </c>
      <c r="I7755" s="181" t="s">
        <v>10183</v>
      </c>
      <c r="J7755" s="181">
        <v>27490</v>
      </c>
      <c r="K7755" s="181">
        <v>16</v>
      </c>
      <c r="L7755" s="181"/>
      <c r="M7755" s="181"/>
      <c r="N7755" s="596"/>
    </row>
    <row r="7756" spans="1:14" s="158" customFormat="1" ht="18" customHeight="1" x14ac:dyDescent="0.25">
      <c r="A7756" s="181">
        <v>27788</v>
      </c>
      <c r="B7756" s="701" t="s">
        <v>10451</v>
      </c>
      <c r="C7756" s="181" t="s">
        <v>10167</v>
      </c>
      <c r="D7756" s="181" t="s">
        <v>1718</v>
      </c>
      <c r="E7756" s="181" t="s">
        <v>10364</v>
      </c>
      <c r="F7756" s="181" t="s">
        <v>304</v>
      </c>
      <c r="G7756" s="181" t="s">
        <v>1508</v>
      </c>
      <c r="H7756" s="181" t="s">
        <v>7</v>
      </c>
      <c r="I7756" s="181" t="s">
        <v>10154</v>
      </c>
      <c r="J7756" s="181">
        <v>27650</v>
      </c>
      <c r="K7756" s="181">
        <v>120</v>
      </c>
      <c r="L7756" s="181"/>
      <c r="M7756" s="181"/>
      <c r="N7756" s="596"/>
    </row>
    <row r="7757" spans="1:14" s="158" customFormat="1" ht="18" customHeight="1" x14ac:dyDescent="0.25">
      <c r="A7757" s="181">
        <v>16671</v>
      </c>
      <c r="B7757" s="701" t="s">
        <v>10452</v>
      </c>
      <c r="C7757" s="181" t="s">
        <v>12813</v>
      </c>
      <c r="D7757" s="181" t="s">
        <v>1739</v>
      </c>
      <c r="E7757" s="181" t="s">
        <v>4839</v>
      </c>
      <c r="F7757" s="181" t="s">
        <v>304</v>
      </c>
      <c r="G7757" s="181" t="s">
        <v>1508</v>
      </c>
      <c r="H7757" s="181" t="s">
        <v>7</v>
      </c>
      <c r="I7757" s="181" t="s">
        <v>10523</v>
      </c>
      <c r="J7757" s="181">
        <v>29300</v>
      </c>
      <c r="K7757" s="181">
        <v>102</v>
      </c>
      <c r="L7757" s="181"/>
      <c r="M7757" s="181"/>
      <c r="N7757" s="596"/>
    </row>
    <row r="7758" spans="1:14" s="158" customFormat="1" ht="18" customHeight="1" x14ac:dyDescent="0.25">
      <c r="A7758" s="181">
        <v>27791</v>
      </c>
      <c r="B7758" s="701" t="s">
        <v>10453</v>
      </c>
      <c r="C7758" s="181" t="s">
        <v>10171</v>
      </c>
      <c r="D7758" s="181" t="s">
        <v>1739</v>
      </c>
      <c r="E7758" s="181" t="s">
        <v>10364</v>
      </c>
      <c r="F7758" s="181" t="s">
        <v>304</v>
      </c>
      <c r="G7758" s="181" t="s">
        <v>1508</v>
      </c>
      <c r="H7758" s="181" t="s">
        <v>7</v>
      </c>
      <c r="I7758" s="181" t="s">
        <v>10524</v>
      </c>
      <c r="J7758" s="181">
        <v>42710</v>
      </c>
      <c r="K7758" s="181">
        <v>39</v>
      </c>
      <c r="L7758" s="181"/>
      <c r="M7758" s="181"/>
      <c r="N7758" s="596"/>
    </row>
    <row r="7759" spans="1:14" s="158" customFormat="1" ht="18" customHeight="1" x14ac:dyDescent="0.25">
      <c r="A7759" s="181"/>
      <c r="B7759" s="181"/>
      <c r="C7759" s="181"/>
      <c r="D7759" s="181"/>
      <c r="E7759" s="181"/>
      <c r="F7759" s="181"/>
      <c r="G7759" s="181"/>
      <c r="H7759" s="181"/>
      <c r="I7759" s="181"/>
      <c r="J7759" s="181"/>
      <c r="K7759" s="181"/>
      <c r="L7759" s="181"/>
      <c r="M7759" s="181"/>
      <c r="N7759" s="596"/>
    </row>
    <row r="7760" spans="1:14" s="158" customFormat="1" ht="18" customHeight="1" x14ac:dyDescent="0.25">
      <c r="A7760" s="181"/>
      <c r="B7760" s="181"/>
      <c r="C7760" s="181"/>
      <c r="D7760" s="181"/>
      <c r="E7760" s="181"/>
      <c r="F7760" s="181"/>
      <c r="G7760" s="181"/>
      <c r="H7760" s="181"/>
      <c r="I7760" s="181"/>
      <c r="J7760" s="181"/>
      <c r="K7760" s="181"/>
      <c r="L7760" s="181"/>
      <c r="M7760" s="181"/>
      <c r="N7760" s="596"/>
    </row>
    <row r="7761" spans="1:14" s="158" customFormat="1" ht="18" customHeight="1" x14ac:dyDescent="0.25">
      <c r="A7761" s="181"/>
      <c r="B7761" s="181"/>
      <c r="C7761" s="181"/>
      <c r="D7761" s="181"/>
      <c r="E7761" s="181"/>
      <c r="F7761" s="181"/>
      <c r="G7761" s="181"/>
      <c r="H7761" s="181"/>
      <c r="I7761" s="181"/>
      <c r="J7761" s="181"/>
      <c r="K7761" s="181"/>
      <c r="L7761" s="181"/>
      <c r="M7761" s="181"/>
      <c r="N7761" s="596"/>
    </row>
    <row r="7762" spans="1:14" ht="18" customHeight="1" x14ac:dyDescent="0.25">
      <c r="A7762" s="181"/>
      <c r="B7762" s="181"/>
      <c r="C7762" s="181"/>
      <c r="D7762" s="181"/>
      <c r="E7762" s="181"/>
      <c r="F7762" s="181"/>
      <c r="G7762" s="181"/>
      <c r="H7762" s="181"/>
      <c r="I7762" s="181"/>
      <c r="J7762" s="181"/>
      <c r="K7762" s="181"/>
      <c r="L7762" s="181"/>
      <c r="M7762" s="181"/>
      <c r="N7762" s="596"/>
    </row>
    <row r="7763" spans="1:14" s="158" customFormat="1" ht="18" customHeight="1" x14ac:dyDescent="0.25">
      <c r="A7763" s="181"/>
      <c r="B7763" s="181"/>
      <c r="C7763" s="181"/>
      <c r="D7763" s="181"/>
      <c r="E7763" s="181"/>
      <c r="F7763" s="181"/>
      <c r="G7763" s="181"/>
      <c r="H7763" s="181"/>
      <c r="I7763" s="181"/>
      <c r="J7763" s="181"/>
      <c r="K7763" s="181"/>
      <c r="L7763" s="181"/>
      <c r="M7763" s="181"/>
      <c r="N7763" s="596"/>
    </row>
    <row r="7764" spans="1:14" s="158" customFormat="1" ht="18" customHeight="1" x14ac:dyDescent="0.25">
      <c r="A7764" s="181"/>
      <c r="B7764" s="181"/>
      <c r="C7764" s="181"/>
      <c r="D7764" s="181"/>
      <c r="E7764" s="181"/>
      <c r="F7764" s="181"/>
      <c r="G7764" s="181"/>
      <c r="H7764" s="181"/>
      <c r="I7764" s="181"/>
      <c r="J7764" s="181"/>
      <c r="K7764" s="181"/>
      <c r="L7764" s="181"/>
      <c r="M7764" s="181"/>
      <c r="N7764" s="596"/>
    </row>
    <row r="7765" spans="1:14" s="158" customFormat="1" ht="18" customHeight="1" x14ac:dyDescent="0.25">
      <c r="A7765" s="181"/>
      <c r="B7765" s="181"/>
      <c r="C7765" s="181"/>
      <c r="D7765" s="181"/>
      <c r="E7765" s="181"/>
      <c r="F7765" s="181"/>
      <c r="G7765" s="181"/>
      <c r="H7765" s="181"/>
      <c r="I7765" s="181"/>
      <c r="J7765" s="181"/>
      <c r="K7765" s="181"/>
      <c r="L7765" s="181"/>
      <c r="M7765" s="181"/>
      <c r="N7765" s="596"/>
    </row>
    <row r="7766" spans="1:14" s="158" customFormat="1" ht="18" customHeight="1" x14ac:dyDescent="0.25">
      <c r="A7766" s="181"/>
      <c r="B7766" s="181"/>
      <c r="C7766" s="181"/>
      <c r="D7766" s="181"/>
      <c r="E7766" s="181"/>
      <c r="F7766" s="181"/>
      <c r="G7766" s="181"/>
      <c r="H7766" s="181"/>
      <c r="I7766" s="181"/>
      <c r="J7766" s="181"/>
      <c r="K7766" s="181"/>
      <c r="L7766" s="181"/>
      <c r="M7766" s="181"/>
      <c r="N7766" s="596"/>
    </row>
    <row r="7767" spans="1:14" s="158" customFormat="1" ht="18" customHeight="1" x14ac:dyDescent="0.25">
      <c r="A7767" s="181"/>
      <c r="B7767" s="181"/>
      <c r="C7767" s="181"/>
      <c r="D7767" s="181"/>
      <c r="E7767" s="181"/>
      <c r="F7767" s="181"/>
      <c r="G7767" s="181"/>
      <c r="H7767" s="181"/>
      <c r="I7767" s="181"/>
      <c r="J7767" s="181"/>
      <c r="K7767" s="181"/>
      <c r="L7767" s="181"/>
      <c r="M7767" s="181"/>
      <c r="N7767" s="596"/>
    </row>
    <row r="7768" spans="1:14" s="158" customFormat="1" ht="18" customHeight="1" x14ac:dyDescent="0.25">
      <c r="A7768" s="181"/>
      <c r="B7768" s="181"/>
      <c r="C7768" s="181"/>
      <c r="D7768" s="181"/>
      <c r="E7768" s="181"/>
      <c r="F7768" s="181"/>
      <c r="G7768" s="181"/>
      <c r="H7768" s="181"/>
      <c r="I7768" s="181"/>
      <c r="J7768" s="181"/>
      <c r="K7768" s="181"/>
      <c r="L7768" s="181"/>
      <c r="M7768" s="181"/>
      <c r="N7768" s="596"/>
    </row>
    <row r="7769" spans="1:14" s="158" customFormat="1" ht="18" customHeight="1" x14ac:dyDescent="0.25">
      <c r="A7769" s="181"/>
      <c r="B7769" s="181"/>
      <c r="C7769" s="181"/>
      <c r="D7769" s="181"/>
      <c r="E7769" s="181"/>
      <c r="F7769" s="181"/>
      <c r="G7769" s="181"/>
      <c r="H7769" s="181"/>
      <c r="I7769" s="181"/>
      <c r="J7769" s="181"/>
      <c r="K7769" s="181"/>
      <c r="L7769" s="181"/>
      <c r="M7769" s="181"/>
      <c r="N7769" s="596"/>
    </row>
    <row r="7770" spans="1:14" s="158" customFormat="1" ht="18" customHeight="1" x14ac:dyDescent="0.25">
      <c r="A7770" s="181"/>
      <c r="B7770" s="181"/>
      <c r="C7770" s="181"/>
      <c r="D7770" s="181"/>
      <c r="E7770" s="181"/>
      <c r="F7770" s="181"/>
      <c r="G7770" s="181"/>
      <c r="H7770" s="181"/>
      <c r="I7770" s="181"/>
      <c r="J7770" s="181"/>
      <c r="K7770" s="181"/>
      <c r="L7770" s="181"/>
      <c r="M7770" s="181"/>
      <c r="N7770" s="596"/>
    </row>
    <row r="7771" spans="1:14" ht="18" customHeight="1" x14ac:dyDescent="0.25">
      <c r="A7771" s="181"/>
      <c r="B7771" s="181"/>
      <c r="C7771" s="181"/>
      <c r="D7771" s="181"/>
      <c r="E7771" s="181"/>
      <c r="F7771" s="181"/>
      <c r="G7771" s="181"/>
      <c r="H7771" s="181"/>
      <c r="I7771" s="181"/>
      <c r="J7771" s="181"/>
      <c r="K7771" s="181"/>
      <c r="L7771" s="181"/>
      <c r="M7771" s="181"/>
      <c r="N7771" s="596"/>
    </row>
    <row r="7772" spans="1:14" s="158" customFormat="1" ht="18" customHeight="1" x14ac:dyDescent="0.25">
      <c r="A7772" s="181"/>
      <c r="B7772" s="181"/>
      <c r="C7772" s="181"/>
      <c r="D7772" s="181"/>
      <c r="E7772" s="181"/>
      <c r="F7772" s="181"/>
      <c r="G7772" s="181"/>
      <c r="H7772" s="181"/>
      <c r="I7772" s="181"/>
      <c r="J7772" s="181"/>
      <c r="K7772" s="181"/>
      <c r="L7772" s="181"/>
      <c r="M7772" s="181"/>
      <c r="N7772" s="596"/>
    </row>
    <row r="7773" spans="1:14" s="158" customFormat="1" ht="18" customHeight="1" x14ac:dyDescent="0.25">
      <c r="A7773" s="181"/>
      <c r="B7773" s="181"/>
      <c r="C7773" s="181"/>
      <c r="D7773" s="181"/>
      <c r="E7773" s="181"/>
      <c r="F7773" s="181"/>
      <c r="G7773" s="181"/>
      <c r="H7773" s="181"/>
      <c r="I7773" s="181"/>
      <c r="J7773" s="181"/>
      <c r="K7773" s="181"/>
      <c r="L7773" s="181"/>
      <c r="M7773" s="181"/>
      <c r="N7773" s="596"/>
    </row>
    <row r="7774" spans="1:14" ht="18" customHeight="1" x14ac:dyDescent="0.25">
      <c r="A7774" s="181"/>
      <c r="B7774" s="181"/>
      <c r="C7774" s="181"/>
      <c r="D7774" s="181"/>
      <c r="E7774" s="181"/>
      <c r="F7774" s="181"/>
      <c r="G7774" s="181"/>
      <c r="H7774" s="181"/>
      <c r="I7774" s="181"/>
      <c r="J7774" s="181"/>
      <c r="K7774" s="181"/>
      <c r="L7774" s="181"/>
      <c r="M7774" s="181"/>
      <c r="N7774" s="596"/>
    </row>
    <row r="7775" spans="1:14" s="158" customFormat="1" ht="18" customHeight="1" x14ac:dyDescent="0.25">
      <c r="A7775" s="181"/>
      <c r="B7775" s="181"/>
      <c r="C7775" s="181"/>
      <c r="D7775" s="181"/>
      <c r="E7775" s="181"/>
      <c r="F7775" s="181"/>
      <c r="G7775" s="181"/>
      <c r="H7775" s="181"/>
      <c r="I7775" s="181"/>
      <c r="J7775" s="181"/>
      <c r="K7775" s="181"/>
      <c r="L7775" s="181"/>
      <c r="M7775" s="181"/>
      <c r="N7775" s="596"/>
    </row>
    <row r="7776" spans="1:14" s="158" customFormat="1" ht="18" customHeight="1" x14ac:dyDescent="0.25">
      <c r="A7776" s="181"/>
      <c r="B7776" s="181"/>
      <c r="C7776" s="181"/>
      <c r="D7776" s="181"/>
      <c r="E7776" s="181"/>
      <c r="F7776" s="181"/>
      <c r="G7776" s="181"/>
      <c r="H7776" s="181"/>
      <c r="I7776" s="181"/>
      <c r="J7776" s="181"/>
      <c r="K7776" s="181"/>
      <c r="L7776" s="181"/>
      <c r="M7776" s="181"/>
      <c r="N7776" s="596"/>
    </row>
    <row r="7777" spans="1:14" s="158" customFormat="1" ht="18" customHeight="1" x14ac:dyDescent="0.25">
      <c r="A7777" s="181"/>
      <c r="B7777" s="181"/>
      <c r="C7777" s="181"/>
      <c r="D7777" s="181"/>
      <c r="E7777" s="181"/>
      <c r="F7777" s="181"/>
      <c r="G7777" s="181"/>
      <c r="H7777" s="181"/>
      <c r="I7777" s="181"/>
      <c r="J7777" s="181"/>
      <c r="K7777" s="181"/>
      <c r="L7777" s="181"/>
      <c r="M7777" s="181"/>
      <c r="N7777" s="596"/>
    </row>
    <row r="7778" spans="1:14" s="158" customFormat="1" ht="18" customHeight="1" x14ac:dyDescent="0.25">
      <c r="A7778" s="181"/>
      <c r="B7778" s="181"/>
      <c r="C7778" s="181"/>
      <c r="D7778" s="181"/>
      <c r="E7778" s="181"/>
      <c r="F7778" s="181"/>
      <c r="G7778" s="181"/>
      <c r="H7778" s="181"/>
      <c r="I7778" s="181"/>
      <c r="J7778" s="181"/>
      <c r="K7778" s="181"/>
      <c r="L7778" s="181"/>
      <c r="M7778" s="181"/>
      <c r="N7778" s="596"/>
    </row>
    <row r="7779" spans="1:14" s="158" customFormat="1" ht="18" customHeight="1" x14ac:dyDescent="0.25">
      <c r="A7779" s="181"/>
      <c r="B7779" s="181"/>
      <c r="C7779" s="181"/>
      <c r="D7779" s="181"/>
      <c r="E7779" s="181"/>
      <c r="F7779" s="181"/>
      <c r="G7779" s="181"/>
      <c r="H7779" s="181"/>
      <c r="I7779" s="181"/>
      <c r="J7779" s="181"/>
      <c r="K7779" s="181"/>
      <c r="L7779" s="181"/>
      <c r="M7779" s="181"/>
      <c r="N7779" s="596"/>
    </row>
    <row r="7780" spans="1:14" ht="18" customHeight="1" x14ac:dyDescent="0.25">
      <c r="A7780" s="181"/>
      <c r="B7780" s="181"/>
      <c r="C7780" s="181"/>
      <c r="D7780" s="181"/>
      <c r="E7780" s="181"/>
      <c r="F7780" s="181"/>
      <c r="G7780" s="181"/>
      <c r="H7780" s="181"/>
      <c r="I7780" s="181"/>
      <c r="J7780" s="181"/>
      <c r="K7780" s="181"/>
      <c r="L7780" s="181"/>
      <c r="M7780" s="181"/>
      <c r="N7780" s="596"/>
    </row>
    <row r="7781" spans="1:14" s="158" customFormat="1" ht="18" customHeight="1" x14ac:dyDescent="0.25">
      <c r="A7781" s="181"/>
      <c r="B7781" s="181"/>
      <c r="C7781" s="181"/>
      <c r="D7781" s="181"/>
      <c r="E7781" s="181"/>
      <c r="F7781" s="181"/>
      <c r="G7781" s="181"/>
      <c r="H7781" s="181"/>
      <c r="I7781" s="181"/>
      <c r="J7781" s="181"/>
      <c r="K7781" s="181"/>
      <c r="L7781" s="181"/>
      <c r="M7781" s="181"/>
      <c r="N7781" s="596"/>
    </row>
    <row r="7782" spans="1:14" ht="18" customHeight="1" x14ac:dyDescent="0.25">
      <c r="A7782" s="181"/>
      <c r="B7782" s="181"/>
      <c r="C7782" s="181"/>
      <c r="D7782" s="181"/>
      <c r="E7782" s="181"/>
      <c r="F7782" s="181"/>
      <c r="G7782" s="181"/>
      <c r="H7782" s="181"/>
      <c r="I7782" s="181"/>
      <c r="J7782" s="181"/>
      <c r="K7782" s="181"/>
      <c r="L7782" s="181"/>
      <c r="M7782" s="181"/>
      <c r="N7782" s="596"/>
    </row>
    <row r="7783" spans="1:14" ht="18" customHeight="1" x14ac:dyDescent="0.25">
      <c r="A7783" s="181"/>
      <c r="B7783" s="181"/>
      <c r="C7783" s="181"/>
      <c r="D7783" s="181"/>
      <c r="E7783" s="181"/>
      <c r="F7783" s="181"/>
      <c r="G7783" s="181"/>
      <c r="H7783" s="181"/>
      <c r="I7783" s="181"/>
      <c r="J7783" s="181"/>
      <c r="K7783" s="181"/>
      <c r="L7783" s="181"/>
      <c r="M7783" s="181"/>
      <c r="N7783" s="596"/>
    </row>
    <row r="7784" spans="1:14" ht="18" customHeight="1" x14ac:dyDescent="0.25">
      <c r="A7784" s="181"/>
      <c r="B7784" s="181"/>
      <c r="C7784" s="181"/>
      <c r="D7784" s="181"/>
      <c r="E7784" s="181"/>
      <c r="F7784" s="181"/>
      <c r="G7784" s="181"/>
      <c r="H7784" s="181"/>
      <c r="I7784" s="181"/>
      <c r="J7784" s="181"/>
      <c r="K7784" s="181"/>
      <c r="L7784" s="181"/>
      <c r="M7784" s="181"/>
      <c r="N7784" s="596"/>
    </row>
    <row r="7785" spans="1:14" s="158" customFormat="1" ht="18" customHeight="1" x14ac:dyDescent="0.25">
      <c r="A7785" s="181"/>
      <c r="B7785" s="181"/>
      <c r="C7785" s="181"/>
      <c r="D7785" s="181"/>
      <c r="E7785" s="181"/>
      <c r="F7785" s="181"/>
      <c r="G7785" s="181"/>
      <c r="H7785" s="181"/>
      <c r="I7785" s="181"/>
      <c r="J7785" s="181"/>
      <c r="K7785" s="181"/>
      <c r="L7785" s="181"/>
      <c r="M7785" s="181"/>
      <c r="N7785" s="596"/>
    </row>
    <row r="7786" spans="1:14" s="158" customFormat="1" ht="18" customHeight="1" x14ac:dyDescent="0.25">
      <c r="A7786" s="181"/>
      <c r="B7786" s="181"/>
      <c r="C7786" s="181"/>
      <c r="D7786" s="181"/>
      <c r="E7786" s="181"/>
      <c r="F7786" s="181"/>
      <c r="G7786" s="181"/>
      <c r="H7786" s="181"/>
      <c r="I7786" s="181"/>
      <c r="J7786" s="181"/>
      <c r="K7786" s="181"/>
      <c r="L7786" s="181"/>
      <c r="M7786" s="181"/>
      <c r="N7786" s="596"/>
    </row>
    <row r="7787" spans="1:14" s="158" customFormat="1" ht="18" customHeight="1" x14ac:dyDescent="0.25">
      <c r="A7787" s="181"/>
      <c r="B7787" s="181"/>
      <c r="C7787" s="181"/>
      <c r="D7787" s="181"/>
      <c r="E7787" s="181"/>
      <c r="F7787" s="181"/>
      <c r="G7787" s="181"/>
      <c r="H7787" s="181"/>
      <c r="I7787" s="181"/>
      <c r="J7787" s="181"/>
      <c r="K7787" s="181"/>
      <c r="L7787" s="181"/>
      <c r="M7787" s="181"/>
      <c r="N7787" s="596"/>
    </row>
    <row r="7788" spans="1:14" ht="18" customHeight="1" x14ac:dyDescent="0.25">
      <c r="A7788" s="181"/>
      <c r="B7788" s="181"/>
      <c r="C7788" s="181"/>
      <c r="D7788" s="181"/>
      <c r="E7788" s="181"/>
      <c r="F7788" s="181"/>
      <c r="G7788" s="181"/>
      <c r="H7788" s="181"/>
      <c r="I7788" s="181"/>
      <c r="J7788" s="181"/>
      <c r="K7788" s="181"/>
      <c r="L7788" s="181"/>
      <c r="M7788" s="181"/>
      <c r="N7788" s="596"/>
    </row>
    <row r="7789" spans="1:14" ht="18" customHeight="1" x14ac:dyDescent="0.25">
      <c r="A7789" s="181"/>
      <c r="B7789" s="181"/>
      <c r="C7789" s="181"/>
      <c r="D7789" s="181"/>
      <c r="E7789" s="181"/>
      <c r="F7789" s="181"/>
      <c r="G7789" s="181"/>
      <c r="H7789" s="181"/>
      <c r="I7789" s="181"/>
      <c r="J7789" s="181"/>
      <c r="K7789" s="181"/>
      <c r="L7789" s="181"/>
      <c r="M7789" s="181"/>
      <c r="N7789" s="596"/>
    </row>
    <row r="7790" spans="1:14" ht="18" customHeight="1" x14ac:dyDescent="0.25">
      <c r="A7790" s="181"/>
      <c r="B7790" s="181"/>
      <c r="C7790" s="181"/>
      <c r="D7790" s="181"/>
      <c r="E7790" s="181"/>
      <c r="F7790" s="181"/>
      <c r="G7790" s="181"/>
      <c r="H7790" s="181"/>
      <c r="I7790" s="181"/>
      <c r="J7790" s="181"/>
      <c r="K7790" s="181"/>
      <c r="L7790" s="181"/>
      <c r="M7790" s="181"/>
      <c r="N7790" s="596"/>
    </row>
    <row r="7791" spans="1:14" s="158" customFormat="1" ht="18" customHeight="1" x14ac:dyDescent="0.25">
      <c r="A7791" s="181"/>
      <c r="B7791" s="181"/>
      <c r="C7791" s="181"/>
      <c r="D7791" s="181"/>
      <c r="E7791" s="181"/>
      <c r="F7791" s="181"/>
      <c r="G7791" s="181"/>
      <c r="H7791" s="181"/>
      <c r="I7791" s="181"/>
      <c r="J7791" s="181"/>
      <c r="K7791" s="181"/>
      <c r="L7791" s="181"/>
      <c r="M7791" s="181"/>
      <c r="N7791" s="596"/>
    </row>
    <row r="7792" spans="1:14" s="158" customFormat="1" ht="18" customHeight="1" x14ac:dyDescent="0.25">
      <c r="A7792" s="181"/>
      <c r="B7792" s="181"/>
      <c r="C7792" s="181"/>
      <c r="D7792" s="181"/>
      <c r="E7792" s="181"/>
      <c r="F7792" s="181"/>
      <c r="G7792" s="181"/>
      <c r="H7792" s="181"/>
      <c r="I7792" s="181"/>
      <c r="J7792" s="181"/>
      <c r="K7792" s="181"/>
      <c r="L7792" s="181"/>
      <c r="M7792" s="181"/>
      <c r="N7792" s="596"/>
    </row>
    <row r="7793" spans="1:14" s="158" customFormat="1" ht="18" customHeight="1" x14ac:dyDescent="0.25">
      <c r="A7793" s="181"/>
      <c r="B7793" s="181"/>
      <c r="C7793" s="181"/>
      <c r="D7793" s="181"/>
      <c r="E7793" s="181"/>
      <c r="F7793" s="181"/>
      <c r="G7793" s="181"/>
      <c r="H7793" s="181"/>
      <c r="I7793" s="181"/>
      <c r="J7793" s="181"/>
      <c r="K7793" s="181"/>
      <c r="L7793" s="181"/>
      <c r="M7793" s="181"/>
      <c r="N7793" s="596"/>
    </row>
    <row r="7794" spans="1:14" s="158" customFormat="1" ht="18" customHeight="1" x14ac:dyDescent="0.25">
      <c r="A7794" s="181"/>
      <c r="B7794" s="181"/>
      <c r="C7794" s="181"/>
      <c r="D7794" s="181"/>
      <c r="E7794" s="181"/>
      <c r="F7794" s="181"/>
      <c r="G7794" s="181"/>
      <c r="H7794" s="181"/>
      <c r="I7794" s="181"/>
      <c r="J7794" s="181"/>
      <c r="K7794" s="181"/>
      <c r="L7794" s="181"/>
      <c r="M7794" s="181"/>
      <c r="N7794" s="596"/>
    </row>
    <row r="7795" spans="1:14" s="158" customFormat="1" ht="18" customHeight="1" x14ac:dyDescent="0.25">
      <c r="A7795" s="181"/>
      <c r="B7795" s="181"/>
      <c r="C7795" s="181"/>
      <c r="D7795" s="181"/>
      <c r="E7795" s="181"/>
      <c r="F7795" s="181"/>
      <c r="G7795" s="181"/>
      <c r="H7795" s="181"/>
      <c r="I7795" s="181"/>
      <c r="J7795" s="181"/>
      <c r="K7795" s="181"/>
      <c r="L7795" s="181"/>
      <c r="M7795" s="181"/>
      <c r="N7795" s="596"/>
    </row>
    <row r="7796" spans="1:14" s="158" customFormat="1" ht="18" customHeight="1" x14ac:dyDescent="0.25">
      <c r="A7796" s="181"/>
      <c r="B7796" s="181"/>
      <c r="C7796" s="181"/>
      <c r="D7796" s="181"/>
      <c r="E7796" s="181"/>
      <c r="F7796" s="181"/>
      <c r="G7796" s="181"/>
      <c r="H7796" s="181"/>
      <c r="I7796" s="181"/>
      <c r="J7796" s="181"/>
      <c r="K7796" s="181"/>
      <c r="L7796" s="181"/>
      <c r="M7796" s="181"/>
      <c r="N7796" s="596"/>
    </row>
    <row r="7797" spans="1:14" s="158" customFormat="1" ht="18" customHeight="1" x14ac:dyDescent="0.25">
      <c r="A7797" s="181"/>
      <c r="B7797" s="181"/>
      <c r="C7797" s="181"/>
      <c r="D7797" s="181"/>
      <c r="E7797" s="181"/>
      <c r="F7797" s="181"/>
      <c r="G7797" s="181"/>
      <c r="H7797" s="181"/>
      <c r="I7797" s="181"/>
      <c r="J7797" s="181"/>
      <c r="K7797" s="181"/>
      <c r="L7797" s="181"/>
      <c r="M7797" s="181"/>
      <c r="N7797" s="596"/>
    </row>
    <row r="7798" spans="1:14" s="158" customFormat="1" ht="18" customHeight="1" x14ac:dyDescent="0.25">
      <c r="A7798" s="181"/>
      <c r="B7798" s="181"/>
      <c r="C7798" s="181"/>
      <c r="D7798" s="181"/>
      <c r="E7798" s="181"/>
      <c r="F7798" s="181"/>
      <c r="G7798" s="181"/>
      <c r="H7798" s="181"/>
      <c r="I7798" s="181"/>
      <c r="J7798" s="181"/>
      <c r="K7798" s="181"/>
      <c r="L7798" s="181"/>
      <c r="M7798" s="181"/>
      <c r="N7798" s="596"/>
    </row>
    <row r="7799" spans="1:14" s="158" customFormat="1" ht="18" customHeight="1" x14ac:dyDescent="0.25">
      <c r="A7799" s="181"/>
      <c r="B7799" s="181"/>
      <c r="C7799" s="181"/>
      <c r="D7799" s="181"/>
      <c r="E7799" s="181"/>
      <c r="F7799" s="181"/>
      <c r="G7799" s="181"/>
      <c r="H7799" s="181"/>
      <c r="I7799" s="181"/>
      <c r="J7799" s="181"/>
      <c r="K7799" s="181"/>
      <c r="L7799" s="181"/>
      <c r="M7799" s="181"/>
      <c r="N7799" s="596"/>
    </row>
    <row r="7800" spans="1:14" s="158" customFormat="1" ht="18" customHeight="1" x14ac:dyDescent="0.25">
      <c r="A7800" s="181"/>
      <c r="B7800" s="181"/>
      <c r="C7800" s="181"/>
      <c r="D7800" s="181"/>
      <c r="E7800" s="181"/>
      <c r="F7800" s="181"/>
      <c r="G7800" s="181"/>
      <c r="H7800" s="181"/>
      <c r="I7800" s="181"/>
      <c r="J7800" s="181"/>
      <c r="K7800" s="181"/>
      <c r="L7800" s="181"/>
      <c r="M7800" s="181"/>
      <c r="N7800" s="596"/>
    </row>
    <row r="7801" spans="1:14" s="158" customFormat="1" ht="18" customHeight="1" x14ac:dyDescent="0.25">
      <c r="A7801" s="181"/>
      <c r="B7801" s="181"/>
      <c r="C7801" s="181"/>
      <c r="D7801" s="181"/>
      <c r="E7801" s="181"/>
      <c r="F7801" s="181"/>
      <c r="G7801" s="181"/>
      <c r="H7801" s="181"/>
      <c r="I7801" s="181"/>
      <c r="J7801" s="181"/>
      <c r="K7801" s="181"/>
      <c r="L7801" s="181"/>
      <c r="M7801" s="181"/>
      <c r="N7801" s="596"/>
    </row>
    <row r="7802" spans="1:14" s="158" customFormat="1" ht="18" customHeight="1" x14ac:dyDescent="0.25">
      <c r="A7802" s="181"/>
      <c r="B7802" s="181"/>
      <c r="C7802" s="181"/>
      <c r="D7802" s="181"/>
      <c r="E7802" s="181"/>
      <c r="F7802" s="181"/>
      <c r="G7802" s="181"/>
      <c r="H7802" s="181"/>
      <c r="I7802" s="181"/>
      <c r="J7802" s="181"/>
      <c r="K7802" s="181"/>
      <c r="L7802" s="181"/>
      <c r="M7802" s="181"/>
      <c r="N7802" s="596"/>
    </row>
    <row r="7803" spans="1:14" ht="18" customHeight="1" x14ac:dyDescent="0.25">
      <c r="A7803" s="181"/>
      <c r="B7803" s="181"/>
      <c r="C7803" s="181"/>
      <c r="D7803" s="181"/>
      <c r="E7803" s="181"/>
      <c r="F7803" s="181"/>
      <c r="G7803" s="181"/>
      <c r="H7803" s="181"/>
      <c r="I7803" s="181"/>
      <c r="J7803" s="181"/>
      <c r="K7803" s="181"/>
      <c r="L7803" s="181"/>
      <c r="M7803" s="181"/>
      <c r="N7803" s="596"/>
    </row>
    <row r="7804" spans="1:14" s="158" customFormat="1" ht="18" customHeight="1" x14ac:dyDescent="0.25">
      <c r="A7804" s="181"/>
      <c r="B7804" s="181"/>
      <c r="C7804" s="181"/>
      <c r="D7804" s="181"/>
      <c r="E7804" s="181"/>
      <c r="F7804" s="181"/>
      <c r="G7804" s="181"/>
      <c r="H7804" s="181"/>
      <c r="I7804" s="181"/>
      <c r="J7804" s="181"/>
      <c r="K7804" s="181"/>
      <c r="L7804" s="181"/>
      <c r="M7804" s="181"/>
      <c r="N7804" s="596"/>
    </row>
    <row r="7805" spans="1:14" s="158" customFormat="1" ht="18" customHeight="1" x14ac:dyDescent="0.25">
      <c r="A7805" s="181"/>
      <c r="B7805" s="181"/>
      <c r="C7805" s="181"/>
      <c r="D7805" s="181"/>
      <c r="E7805" s="181"/>
      <c r="F7805" s="181"/>
      <c r="G7805" s="181"/>
      <c r="H7805" s="181"/>
      <c r="I7805" s="181"/>
      <c r="J7805" s="181"/>
      <c r="K7805" s="181"/>
      <c r="L7805" s="181"/>
      <c r="M7805" s="181"/>
      <c r="N7805" s="596"/>
    </row>
    <row r="7806" spans="1:14" s="158" customFormat="1" ht="18" customHeight="1" x14ac:dyDescent="0.25">
      <c r="A7806" s="181"/>
      <c r="B7806" s="181"/>
      <c r="C7806" s="181"/>
      <c r="D7806" s="181"/>
      <c r="E7806" s="181"/>
      <c r="F7806" s="181"/>
      <c r="G7806" s="181"/>
      <c r="H7806" s="181"/>
      <c r="I7806" s="181"/>
      <c r="J7806" s="181"/>
      <c r="K7806" s="181"/>
      <c r="L7806" s="181"/>
      <c r="M7806" s="181"/>
      <c r="N7806" s="596"/>
    </row>
    <row r="7807" spans="1:14" ht="18" customHeight="1" x14ac:dyDescent="0.25">
      <c r="A7807" s="181"/>
      <c r="B7807" s="181"/>
      <c r="C7807" s="181"/>
      <c r="D7807" s="181"/>
      <c r="E7807" s="181"/>
      <c r="F7807" s="181"/>
      <c r="G7807" s="181"/>
      <c r="H7807" s="181"/>
      <c r="I7807" s="181"/>
      <c r="J7807" s="181"/>
      <c r="K7807" s="181"/>
      <c r="L7807" s="181"/>
      <c r="M7807" s="181"/>
      <c r="N7807" s="596"/>
    </row>
    <row r="7808" spans="1:14" ht="18" customHeight="1" x14ac:dyDescent="0.25">
      <c r="A7808" s="181"/>
      <c r="B7808" s="181"/>
      <c r="C7808" s="181"/>
      <c r="D7808" s="181"/>
      <c r="E7808" s="181"/>
      <c r="F7808" s="181"/>
      <c r="G7808" s="181"/>
      <c r="H7808" s="181"/>
      <c r="I7808" s="181"/>
      <c r="J7808" s="181"/>
      <c r="K7808" s="181"/>
      <c r="L7808" s="181"/>
      <c r="M7808" s="181"/>
      <c r="N7808" s="596"/>
    </row>
    <row r="7809" spans="1:14" ht="18" customHeight="1" x14ac:dyDescent="0.25">
      <c r="A7809" s="181"/>
      <c r="B7809" s="181"/>
      <c r="C7809" s="181"/>
      <c r="D7809" s="181"/>
      <c r="E7809" s="181"/>
      <c r="F7809" s="181"/>
      <c r="G7809" s="181"/>
      <c r="H7809" s="181"/>
      <c r="I7809" s="181"/>
      <c r="J7809" s="181"/>
      <c r="K7809" s="181"/>
      <c r="L7809" s="181"/>
      <c r="M7809" s="181"/>
      <c r="N7809" s="596"/>
    </row>
    <row r="7810" spans="1:14" s="158" customFormat="1" ht="18" customHeight="1" x14ac:dyDescent="0.25">
      <c r="A7810" s="181"/>
      <c r="B7810" s="181"/>
      <c r="C7810" s="181"/>
      <c r="D7810" s="181"/>
      <c r="E7810" s="181"/>
      <c r="F7810" s="181"/>
      <c r="G7810" s="181"/>
      <c r="H7810" s="181"/>
      <c r="I7810" s="181"/>
      <c r="J7810" s="181"/>
      <c r="K7810" s="181"/>
      <c r="L7810" s="181"/>
      <c r="M7810" s="181"/>
      <c r="N7810" s="596"/>
    </row>
    <row r="7811" spans="1:14" s="158" customFormat="1" ht="18" customHeight="1" x14ac:dyDescent="0.25">
      <c r="A7811" s="181"/>
      <c r="B7811" s="181"/>
      <c r="C7811" s="181"/>
      <c r="D7811" s="181"/>
      <c r="E7811" s="181"/>
      <c r="F7811" s="181"/>
      <c r="G7811" s="181"/>
      <c r="H7811" s="181"/>
      <c r="I7811" s="181"/>
      <c r="J7811" s="181"/>
      <c r="K7811" s="181"/>
      <c r="L7811" s="181"/>
      <c r="M7811" s="181"/>
      <c r="N7811" s="596"/>
    </row>
    <row r="7812" spans="1:14" s="158" customFormat="1" ht="18" customHeight="1" x14ac:dyDescent="0.25">
      <c r="A7812" s="181"/>
      <c r="B7812" s="181"/>
      <c r="C7812" s="181"/>
      <c r="D7812" s="181"/>
      <c r="E7812" s="181"/>
      <c r="F7812" s="181"/>
      <c r="G7812" s="181"/>
      <c r="H7812" s="181"/>
      <c r="I7812" s="181"/>
      <c r="J7812" s="181"/>
      <c r="K7812" s="181"/>
      <c r="L7812" s="181"/>
      <c r="M7812" s="181"/>
      <c r="N7812" s="596"/>
    </row>
    <row r="7813" spans="1:14" ht="18" customHeight="1" x14ac:dyDescent="0.25">
      <c r="A7813" s="181"/>
      <c r="B7813" s="181"/>
      <c r="C7813" s="181"/>
      <c r="D7813" s="181"/>
      <c r="E7813" s="181"/>
      <c r="F7813" s="181"/>
      <c r="G7813" s="181"/>
      <c r="H7813" s="181"/>
      <c r="I7813" s="181"/>
      <c r="J7813" s="181"/>
      <c r="K7813" s="181"/>
      <c r="L7813" s="181"/>
      <c r="M7813" s="181"/>
      <c r="N7813" s="596"/>
    </row>
    <row r="7814" spans="1:14" ht="18" customHeight="1" x14ac:dyDescent="0.25">
      <c r="A7814" s="181"/>
      <c r="B7814" s="181"/>
      <c r="C7814" s="181"/>
      <c r="D7814" s="181"/>
      <c r="E7814" s="181"/>
      <c r="F7814" s="181"/>
      <c r="G7814" s="181"/>
      <c r="H7814" s="181"/>
      <c r="I7814" s="181"/>
      <c r="J7814" s="181"/>
      <c r="K7814" s="181"/>
      <c r="L7814" s="181"/>
      <c r="M7814" s="181"/>
      <c r="N7814" s="596"/>
    </row>
    <row r="7815" spans="1:14" s="158" customFormat="1" ht="18" customHeight="1" x14ac:dyDescent="0.25">
      <c r="A7815" s="181"/>
      <c r="B7815" s="181"/>
      <c r="C7815" s="181"/>
      <c r="D7815" s="181"/>
      <c r="E7815" s="181"/>
      <c r="F7815" s="181"/>
      <c r="G7815" s="181"/>
      <c r="H7815" s="181"/>
      <c r="I7815" s="181"/>
      <c r="J7815" s="181"/>
      <c r="K7815" s="181"/>
      <c r="L7815" s="181"/>
      <c r="M7815" s="181"/>
      <c r="N7815" s="596"/>
    </row>
    <row r="7816" spans="1:14" s="158" customFormat="1" ht="18" customHeight="1" x14ac:dyDescent="0.25">
      <c r="A7816" s="181"/>
      <c r="B7816" s="181"/>
      <c r="C7816" s="181"/>
      <c r="D7816" s="181"/>
      <c r="E7816" s="181"/>
      <c r="F7816" s="181"/>
      <c r="G7816" s="181"/>
      <c r="H7816" s="181"/>
      <c r="I7816" s="181"/>
      <c r="J7816" s="181"/>
      <c r="K7816" s="181"/>
      <c r="L7816" s="181"/>
      <c r="M7816" s="181"/>
      <c r="N7816" s="596"/>
    </row>
    <row r="7817" spans="1:14" ht="18" customHeight="1" x14ac:dyDescent="0.25">
      <c r="A7817" s="181"/>
      <c r="B7817" s="181"/>
      <c r="C7817" s="181"/>
      <c r="D7817" s="181"/>
      <c r="E7817" s="181"/>
      <c r="F7817" s="181"/>
      <c r="G7817" s="181"/>
      <c r="H7817" s="181"/>
      <c r="I7817" s="181"/>
      <c r="J7817" s="181"/>
      <c r="K7817" s="181"/>
      <c r="L7817" s="181"/>
      <c r="M7817" s="181"/>
      <c r="N7817" s="596"/>
    </row>
    <row r="7818" spans="1:14" ht="18" customHeight="1" x14ac:dyDescent="0.25">
      <c r="A7818" s="181"/>
      <c r="B7818" s="181"/>
      <c r="C7818" s="181"/>
      <c r="D7818" s="181"/>
      <c r="E7818" s="181"/>
      <c r="F7818" s="181"/>
      <c r="G7818" s="181"/>
      <c r="H7818" s="181"/>
      <c r="I7818" s="181"/>
      <c r="J7818" s="181"/>
      <c r="K7818" s="181"/>
      <c r="L7818" s="181"/>
      <c r="M7818" s="181"/>
      <c r="N7818" s="596"/>
    </row>
    <row r="7819" spans="1:14" s="158" customFormat="1" ht="18" customHeight="1" x14ac:dyDescent="0.25">
      <c r="A7819" s="181"/>
      <c r="B7819" s="181"/>
      <c r="C7819" s="181"/>
      <c r="D7819" s="181"/>
      <c r="E7819" s="181"/>
      <c r="F7819" s="181"/>
      <c r="G7819" s="181"/>
      <c r="H7819" s="181"/>
      <c r="I7819" s="181"/>
      <c r="J7819" s="181"/>
      <c r="K7819" s="181"/>
      <c r="L7819" s="181"/>
      <c r="M7819" s="181"/>
      <c r="N7819" s="596"/>
    </row>
    <row r="7820" spans="1:14" s="158" customFormat="1" ht="18" customHeight="1" x14ac:dyDescent="0.25">
      <c r="A7820" s="181"/>
      <c r="B7820" s="181"/>
      <c r="C7820" s="181"/>
      <c r="D7820" s="181"/>
      <c r="E7820" s="181"/>
      <c r="F7820" s="181"/>
      <c r="G7820" s="181"/>
      <c r="H7820" s="181"/>
      <c r="I7820" s="181"/>
      <c r="J7820" s="181"/>
      <c r="K7820" s="181"/>
      <c r="L7820" s="181"/>
      <c r="M7820" s="181"/>
      <c r="N7820" s="596"/>
    </row>
    <row r="7821" spans="1:14" s="158" customFormat="1" ht="18" customHeight="1" x14ac:dyDescent="0.25">
      <c r="A7821" s="181"/>
      <c r="B7821" s="181"/>
      <c r="C7821" s="181"/>
      <c r="D7821" s="181"/>
      <c r="E7821" s="181"/>
      <c r="F7821" s="181"/>
      <c r="G7821" s="181"/>
      <c r="H7821" s="181"/>
      <c r="I7821" s="181"/>
      <c r="J7821" s="181"/>
      <c r="K7821" s="181"/>
      <c r="L7821" s="181"/>
      <c r="M7821" s="181"/>
      <c r="N7821" s="596"/>
    </row>
    <row r="7822" spans="1:14" ht="18" customHeight="1" x14ac:dyDescent="0.25">
      <c r="A7822" s="181"/>
      <c r="B7822" s="181"/>
      <c r="C7822" s="181"/>
      <c r="D7822" s="181"/>
      <c r="E7822" s="181"/>
      <c r="F7822" s="181"/>
      <c r="G7822" s="181"/>
      <c r="H7822" s="181"/>
      <c r="I7822" s="181"/>
      <c r="J7822" s="181"/>
      <c r="K7822" s="181"/>
      <c r="L7822" s="181"/>
      <c r="M7822" s="181"/>
      <c r="N7822" s="596"/>
    </row>
    <row r="7823" spans="1:14" s="158" customFormat="1" ht="18" customHeight="1" x14ac:dyDescent="0.25">
      <c r="A7823" s="181"/>
      <c r="B7823" s="181"/>
      <c r="C7823" s="181"/>
      <c r="D7823" s="181"/>
      <c r="E7823" s="181"/>
      <c r="F7823" s="181"/>
      <c r="G7823" s="181"/>
      <c r="H7823" s="181"/>
      <c r="I7823" s="181"/>
      <c r="J7823" s="181"/>
      <c r="K7823" s="181"/>
      <c r="L7823" s="181"/>
      <c r="M7823" s="181"/>
      <c r="N7823" s="596"/>
    </row>
    <row r="7824" spans="1:14" s="158" customFormat="1" ht="18" customHeight="1" x14ac:dyDescent="0.25">
      <c r="A7824" s="181"/>
      <c r="B7824" s="181"/>
      <c r="C7824" s="181"/>
      <c r="D7824" s="181"/>
      <c r="E7824" s="181"/>
      <c r="F7824" s="181"/>
      <c r="G7824" s="181"/>
      <c r="H7824" s="181"/>
      <c r="I7824" s="181"/>
      <c r="J7824" s="181"/>
      <c r="K7824" s="181"/>
      <c r="L7824" s="181"/>
      <c r="M7824" s="181"/>
      <c r="N7824" s="596"/>
    </row>
    <row r="7825" spans="1:14" s="158" customFormat="1" ht="18" customHeight="1" x14ac:dyDescent="0.25">
      <c r="A7825" s="181"/>
      <c r="B7825" s="181"/>
      <c r="C7825" s="181"/>
      <c r="D7825" s="181"/>
      <c r="E7825" s="181"/>
      <c r="F7825" s="181"/>
      <c r="G7825" s="181"/>
      <c r="H7825" s="181"/>
      <c r="I7825" s="181"/>
      <c r="J7825" s="181"/>
      <c r="K7825" s="181"/>
      <c r="L7825" s="181"/>
      <c r="M7825" s="181"/>
      <c r="N7825" s="596"/>
    </row>
    <row r="7826" spans="1:14" s="158" customFormat="1" ht="18" customHeight="1" x14ac:dyDescent="0.25">
      <c r="A7826" s="181"/>
      <c r="B7826" s="181"/>
      <c r="C7826" s="181"/>
      <c r="D7826" s="181"/>
      <c r="E7826" s="181"/>
      <c r="F7826" s="181"/>
      <c r="G7826" s="181"/>
      <c r="H7826" s="181"/>
      <c r="I7826" s="181"/>
      <c r="J7826" s="181"/>
      <c r="K7826" s="181"/>
      <c r="L7826" s="181"/>
      <c r="M7826" s="181"/>
      <c r="N7826" s="596"/>
    </row>
    <row r="7827" spans="1:14" s="158" customFormat="1" ht="18" customHeight="1" x14ac:dyDescent="0.25">
      <c r="A7827" s="181"/>
      <c r="B7827" s="181"/>
      <c r="C7827" s="181"/>
      <c r="D7827" s="181"/>
      <c r="E7827" s="181"/>
      <c r="F7827" s="181"/>
      <c r="G7827" s="181"/>
      <c r="H7827" s="181"/>
      <c r="I7827" s="181"/>
      <c r="J7827" s="181"/>
      <c r="K7827" s="181"/>
      <c r="L7827" s="181"/>
      <c r="M7827" s="181"/>
      <c r="N7827" s="596"/>
    </row>
    <row r="7828" spans="1:14" s="158" customFormat="1" ht="18" customHeight="1" x14ac:dyDescent="0.25">
      <c r="A7828" s="181"/>
      <c r="B7828" s="181"/>
      <c r="C7828" s="181"/>
      <c r="D7828" s="181"/>
      <c r="E7828" s="181"/>
      <c r="F7828" s="181"/>
      <c r="G7828" s="181"/>
      <c r="H7828" s="181"/>
      <c r="I7828" s="181"/>
      <c r="J7828" s="181"/>
      <c r="K7828" s="181"/>
      <c r="L7828" s="181"/>
      <c r="M7828" s="181"/>
      <c r="N7828" s="596"/>
    </row>
    <row r="7829" spans="1:14" ht="18" customHeight="1" x14ac:dyDescent="0.25">
      <c r="A7829" s="181"/>
      <c r="B7829" s="181"/>
      <c r="C7829" s="181"/>
      <c r="D7829" s="181"/>
      <c r="E7829" s="181"/>
      <c r="F7829" s="181"/>
      <c r="G7829" s="181"/>
      <c r="H7829" s="181"/>
      <c r="I7829" s="181"/>
      <c r="J7829" s="181"/>
      <c r="K7829" s="181"/>
      <c r="L7829" s="181"/>
      <c r="M7829" s="181"/>
      <c r="N7829" s="596"/>
    </row>
    <row r="7830" spans="1:14" ht="18" customHeight="1" x14ac:dyDescent="0.25">
      <c r="A7830" s="181"/>
      <c r="B7830" s="181"/>
      <c r="C7830" s="181"/>
      <c r="D7830" s="181"/>
      <c r="E7830" s="181"/>
      <c r="F7830" s="181"/>
      <c r="G7830" s="181"/>
      <c r="H7830" s="181"/>
      <c r="I7830" s="181"/>
      <c r="J7830" s="181"/>
      <c r="K7830" s="181"/>
      <c r="L7830" s="181"/>
      <c r="M7830" s="181"/>
      <c r="N7830" s="596"/>
    </row>
    <row r="7831" spans="1:14" ht="18" customHeight="1" x14ac:dyDescent="0.25">
      <c r="A7831" s="181"/>
      <c r="B7831" s="181"/>
      <c r="C7831" s="181"/>
      <c r="D7831" s="181"/>
      <c r="E7831" s="181"/>
      <c r="F7831" s="181"/>
      <c r="G7831" s="181"/>
      <c r="H7831" s="181"/>
      <c r="I7831" s="181"/>
      <c r="J7831" s="181"/>
      <c r="K7831" s="181"/>
      <c r="L7831" s="181"/>
      <c r="M7831" s="181"/>
      <c r="N7831" s="596"/>
    </row>
    <row r="7832" spans="1:14" ht="18" customHeight="1" x14ac:dyDescent="0.25">
      <c r="A7832" s="181"/>
      <c r="B7832" s="181"/>
      <c r="C7832" s="181"/>
      <c r="D7832" s="181"/>
      <c r="E7832" s="181"/>
      <c r="F7832" s="181"/>
      <c r="G7832" s="181"/>
      <c r="H7832" s="181"/>
      <c r="I7832" s="181"/>
      <c r="J7832" s="181"/>
      <c r="K7832" s="181"/>
      <c r="L7832" s="181"/>
      <c r="M7832" s="181"/>
      <c r="N7832" s="596"/>
    </row>
    <row r="7833" spans="1:14" ht="18" customHeight="1" x14ac:dyDescent="0.25">
      <c r="A7833" s="181"/>
      <c r="B7833" s="181"/>
      <c r="C7833" s="181"/>
      <c r="D7833" s="181"/>
      <c r="E7833" s="181"/>
      <c r="F7833" s="181"/>
      <c r="G7833" s="181"/>
      <c r="H7833" s="181"/>
      <c r="I7833" s="181"/>
      <c r="J7833" s="181"/>
      <c r="K7833" s="181"/>
      <c r="L7833" s="181"/>
      <c r="M7833" s="181"/>
      <c r="N7833" s="596"/>
    </row>
    <row r="7834" spans="1:14" ht="18" customHeight="1" x14ac:dyDescent="0.25">
      <c r="A7834" s="181"/>
      <c r="B7834" s="181"/>
      <c r="C7834" s="181"/>
      <c r="D7834" s="181"/>
      <c r="E7834" s="181"/>
      <c r="F7834" s="181"/>
      <c r="G7834" s="181"/>
      <c r="H7834" s="181"/>
      <c r="I7834" s="181"/>
      <c r="J7834" s="181"/>
      <c r="K7834" s="181"/>
      <c r="L7834" s="181"/>
      <c r="M7834" s="181"/>
      <c r="N7834" s="596"/>
    </row>
    <row r="7835" spans="1:14" s="158" customFormat="1" ht="18" customHeight="1" x14ac:dyDescent="0.25">
      <c r="A7835" s="181"/>
      <c r="B7835" s="181"/>
      <c r="C7835" s="181"/>
      <c r="D7835" s="181"/>
      <c r="E7835" s="181"/>
      <c r="F7835" s="181"/>
      <c r="G7835" s="181"/>
      <c r="H7835" s="181"/>
      <c r="I7835" s="181"/>
      <c r="J7835" s="181"/>
      <c r="K7835" s="181"/>
      <c r="L7835" s="181"/>
      <c r="M7835" s="181"/>
      <c r="N7835" s="596"/>
    </row>
    <row r="7836" spans="1:14" s="158" customFormat="1" ht="18" customHeight="1" x14ac:dyDescent="0.25">
      <c r="A7836" s="181"/>
      <c r="B7836" s="181"/>
      <c r="C7836" s="181"/>
      <c r="D7836" s="181"/>
      <c r="E7836" s="181"/>
      <c r="F7836" s="181"/>
      <c r="G7836" s="181"/>
      <c r="H7836" s="181"/>
      <c r="I7836" s="181"/>
      <c r="J7836" s="181"/>
      <c r="K7836" s="181"/>
      <c r="L7836" s="181"/>
      <c r="M7836" s="181"/>
      <c r="N7836" s="596" t="s">
        <v>292</v>
      </c>
    </row>
    <row r="7837" spans="1:14" s="158" customFormat="1" ht="18" customHeight="1" x14ac:dyDescent="0.25">
      <c r="A7837" s="181"/>
      <c r="B7837" s="181"/>
      <c r="C7837" s="181"/>
      <c r="D7837" s="181"/>
      <c r="E7837" s="181"/>
      <c r="F7837" s="181"/>
      <c r="G7837" s="181"/>
      <c r="H7837" s="181"/>
      <c r="I7837" s="181"/>
      <c r="J7837" s="181"/>
      <c r="K7837" s="181"/>
      <c r="L7837" s="181"/>
      <c r="M7837" s="181"/>
      <c r="N7837" s="596" t="s">
        <v>292</v>
      </c>
    </row>
    <row r="7838" spans="1:14" s="158" customFormat="1" ht="18" customHeight="1" x14ac:dyDescent="0.25">
      <c r="A7838" s="181"/>
      <c r="B7838" s="181"/>
      <c r="C7838" s="181"/>
      <c r="D7838" s="181"/>
      <c r="E7838" s="181"/>
      <c r="F7838" s="181"/>
      <c r="G7838" s="181"/>
      <c r="H7838" s="181"/>
      <c r="I7838" s="181"/>
      <c r="J7838" s="181"/>
      <c r="K7838" s="181"/>
      <c r="L7838" s="181"/>
      <c r="M7838" s="181"/>
      <c r="N7838" s="596" t="s">
        <v>286</v>
      </c>
    </row>
    <row r="7839" spans="1:14" s="158" customFormat="1" ht="18" customHeight="1" x14ac:dyDescent="0.25">
      <c r="A7839" s="181"/>
      <c r="B7839" s="181"/>
      <c r="C7839" s="181"/>
      <c r="D7839" s="181"/>
      <c r="E7839" s="181"/>
      <c r="F7839" s="181"/>
      <c r="G7839" s="181"/>
      <c r="H7839" s="181"/>
      <c r="I7839" s="181"/>
      <c r="J7839" s="181"/>
      <c r="K7839" s="181"/>
      <c r="L7839" s="181"/>
      <c r="M7839" s="181"/>
      <c r="N7839" s="596"/>
    </row>
    <row r="7840" spans="1:14" s="158" customFormat="1" ht="18" customHeight="1" x14ac:dyDescent="0.25">
      <c r="A7840" s="181"/>
      <c r="B7840" s="181"/>
      <c r="C7840" s="181"/>
      <c r="D7840" s="181"/>
      <c r="E7840" s="181"/>
      <c r="F7840" s="181"/>
      <c r="G7840" s="181"/>
      <c r="H7840" s="181"/>
      <c r="I7840" s="181"/>
      <c r="J7840" s="181"/>
      <c r="K7840" s="181"/>
      <c r="L7840" s="181"/>
      <c r="M7840" s="181"/>
      <c r="N7840" s="596"/>
    </row>
    <row r="7841" spans="1:14" s="158" customFormat="1" ht="18" customHeight="1" x14ac:dyDescent="0.25">
      <c r="A7841" s="181"/>
      <c r="B7841" s="181"/>
      <c r="C7841" s="181"/>
      <c r="D7841" s="181"/>
      <c r="E7841" s="181"/>
      <c r="F7841" s="181"/>
      <c r="G7841" s="181"/>
      <c r="H7841" s="181"/>
      <c r="I7841" s="181"/>
      <c r="J7841" s="181"/>
      <c r="K7841" s="181"/>
      <c r="L7841" s="181"/>
      <c r="M7841" s="181"/>
      <c r="N7841" s="596"/>
    </row>
    <row r="7842" spans="1:14" s="158" customFormat="1" ht="18" customHeight="1" x14ac:dyDescent="0.25">
      <c r="A7842" s="181"/>
      <c r="B7842" s="181"/>
      <c r="C7842" s="181"/>
      <c r="D7842" s="181"/>
      <c r="E7842" s="181"/>
      <c r="F7842" s="181"/>
      <c r="G7842" s="181"/>
      <c r="H7842" s="181"/>
      <c r="I7842" s="181"/>
      <c r="J7842" s="181"/>
      <c r="K7842" s="181"/>
      <c r="L7842" s="181"/>
      <c r="M7842" s="181"/>
      <c r="N7842" s="596"/>
    </row>
    <row r="7843" spans="1:14" s="158" customFormat="1" ht="18" customHeight="1" x14ac:dyDescent="0.25">
      <c r="A7843" s="181"/>
      <c r="B7843" s="181"/>
      <c r="C7843" s="181"/>
      <c r="D7843" s="181"/>
      <c r="E7843" s="181"/>
      <c r="F7843" s="181"/>
      <c r="G7843" s="181"/>
      <c r="H7843" s="181"/>
      <c r="I7843" s="181"/>
      <c r="J7843" s="181"/>
      <c r="K7843" s="181"/>
      <c r="L7843" s="181"/>
      <c r="M7843" s="181"/>
      <c r="N7843" s="596"/>
    </row>
    <row r="7844" spans="1:14" s="158" customFormat="1" ht="18" customHeight="1" x14ac:dyDescent="0.25">
      <c r="A7844" s="181"/>
      <c r="B7844" s="181"/>
      <c r="C7844" s="181"/>
      <c r="D7844" s="181"/>
      <c r="E7844" s="181"/>
      <c r="F7844" s="181"/>
      <c r="G7844" s="181"/>
      <c r="H7844" s="181"/>
      <c r="I7844" s="181"/>
      <c r="J7844" s="181"/>
      <c r="K7844" s="181"/>
      <c r="L7844" s="181"/>
      <c r="M7844" s="181"/>
      <c r="N7844" s="596"/>
    </row>
    <row r="7845" spans="1:14" s="158" customFormat="1" ht="18" customHeight="1" x14ac:dyDescent="0.25">
      <c r="A7845" s="181"/>
      <c r="B7845" s="181"/>
      <c r="C7845" s="181"/>
      <c r="D7845" s="181"/>
      <c r="E7845" s="181"/>
      <c r="F7845" s="181"/>
      <c r="G7845" s="181"/>
      <c r="H7845" s="181"/>
      <c r="I7845" s="181"/>
      <c r="J7845" s="181"/>
      <c r="K7845" s="181"/>
      <c r="L7845" s="181"/>
      <c r="M7845" s="181"/>
      <c r="N7845" s="596"/>
    </row>
    <row r="7846" spans="1:14" s="158" customFormat="1" ht="18" customHeight="1" x14ac:dyDescent="0.25">
      <c r="A7846" s="181"/>
      <c r="B7846" s="181"/>
      <c r="C7846" s="181"/>
      <c r="D7846" s="181"/>
      <c r="E7846" s="181"/>
      <c r="F7846" s="181"/>
      <c r="G7846" s="181"/>
      <c r="H7846" s="181"/>
      <c r="I7846" s="181"/>
      <c r="J7846" s="181"/>
      <c r="K7846" s="181"/>
      <c r="L7846" s="181"/>
      <c r="M7846" s="181"/>
      <c r="N7846" s="596"/>
    </row>
    <row r="7847" spans="1:14" s="158" customFormat="1" ht="18" customHeight="1" x14ac:dyDescent="0.25">
      <c r="A7847" s="181"/>
      <c r="B7847" s="181"/>
      <c r="C7847" s="181"/>
      <c r="D7847" s="181"/>
      <c r="E7847" s="181"/>
      <c r="F7847" s="181"/>
      <c r="G7847" s="181"/>
      <c r="H7847" s="181"/>
      <c r="I7847" s="181"/>
      <c r="J7847" s="181"/>
      <c r="K7847" s="181"/>
      <c r="L7847" s="181"/>
      <c r="M7847" s="181"/>
      <c r="N7847" s="596"/>
    </row>
    <row r="7848" spans="1:14" s="158" customFormat="1" ht="18" customHeight="1" x14ac:dyDescent="0.25">
      <c r="A7848" s="181"/>
      <c r="B7848" s="181"/>
      <c r="C7848" s="181"/>
      <c r="D7848" s="181"/>
      <c r="E7848" s="181"/>
      <c r="F7848" s="181"/>
      <c r="G7848" s="181"/>
      <c r="H7848" s="181"/>
      <c r="I7848" s="181"/>
      <c r="J7848" s="181"/>
      <c r="K7848" s="181"/>
      <c r="L7848" s="181"/>
      <c r="M7848" s="181"/>
      <c r="N7848" s="596"/>
    </row>
    <row r="7849" spans="1:14" ht="18" customHeight="1" x14ac:dyDescent="0.25">
      <c r="A7849" s="181"/>
      <c r="B7849" s="181"/>
      <c r="C7849" s="181"/>
      <c r="D7849" s="181"/>
      <c r="E7849" s="181"/>
      <c r="F7849" s="181"/>
      <c r="G7849" s="181"/>
      <c r="H7849" s="181"/>
      <c r="I7849" s="181"/>
      <c r="J7849" s="181"/>
      <c r="K7849" s="181"/>
      <c r="L7849" s="181"/>
      <c r="M7849" s="181"/>
      <c r="N7849" s="596"/>
    </row>
    <row r="7850" spans="1:14" ht="18" customHeight="1" x14ac:dyDescent="0.25">
      <c r="A7850" s="181"/>
      <c r="B7850" s="181"/>
      <c r="C7850" s="181"/>
      <c r="D7850" s="181"/>
      <c r="E7850" s="181"/>
      <c r="F7850" s="181"/>
      <c r="G7850" s="181"/>
      <c r="H7850" s="181"/>
      <c r="I7850" s="181"/>
      <c r="J7850" s="181"/>
      <c r="K7850" s="181"/>
      <c r="L7850" s="181"/>
      <c r="M7850" s="181"/>
      <c r="N7850" s="596"/>
    </row>
    <row r="7851" spans="1:14" s="158" customFormat="1" ht="18" customHeight="1" x14ac:dyDescent="0.25">
      <c r="A7851" s="181"/>
      <c r="B7851" s="181"/>
      <c r="C7851" s="181"/>
      <c r="D7851" s="181"/>
      <c r="E7851" s="181"/>
      <c r="F7851" s="181"/>
      <c r="G7851" s="181"/>
      <c r="H7851" s="181"/>
      <c r="I7851" s="181"/>
      <c r="J7851" s="181"/>
      <c r="K7851" s="181"/>
      <c r="L7851" s="181"/>
      <c r="M7851" s="181"/>
      <c r="N7851" s="596"/>
    </row>
    <row r="7852" spans="1:14" s="158" customFormat="1" ht="18" customHeight="1" x14ac:dyDescent="0.25">
      <c r="A7852" s="181"/>
      <c r="B7852" s="181"/>
      <c r="C7852" s="181"/>
      <c r="D7852" s="181"/>
      <c r="E7852" s="181"/>
      <c r="F7852" s="181"/>
      <c r="G7852" s="181"/>
      <c r="H7852" s="181"/>
      <c r="I7852" s="181"/>
      <c r="J7852" s="181"/>
      <c r="K7852" s="181"/>
      <c r="L7852" s="181"/>
      <c r="M7852" s="181"/>
      <c r="N7852" s="596"/>
    </row>
    <row r="7853" spans="1:14" s="158" customFormat="1" ht="18" customHeight="1" x14ac:dyDescent="0.25">
      <c r="A7853" s="181"/>
      <c r="B7853" s="181"/>
      <c r="C7853" s="181"/>
      <c r="D7853" s="181"/>
      <c r="E7853" s="181"/>
      <c r="F7853" s="181"/>
      <c r="G7853" s="181"/>
      <c r="H7853" s="181"/>
      <c r="I7853" s="181"/>
      <c r="J7853" s="181"/>
      <c r="K7853" s="181"/>
      <c r="L7853" s="181"/>
      <c r="M7853" s="181"/>
      <c r="N7853" s="596"/>
    </row>
    <row r="7854" spans="1:14" s="158" customFormat="1" ht="18" customHeight="1" x14ac:dyDescent="0.25">
      <c r="A7854" s="181"/>
      <c r="B7854" s="181"/>
      <c r="C7854" s="181"/>
      <c r="D7854" s="181"/>
      <c r="E7854" s="181"/>
      <c r="F7854" s="181"/>
      <c r="G7854" s="181"/>
      <c r="H7854" s="181"/>
      <c r="I7854" s="181"/>
      <c r="J7854" s="181"/>
      <c r="K7854" s="181"/>
      <c r="L7854" s="181"/>
      <c r="M7854" s="181"/>
      <c r="N7854" s="596"/>
    </row>
    <row r="7855" spans="1:14" s="158" customFormat="1" ht="18" customHeight="1" x14ac:dyDescent="0.25">
      <c r="A7855" s="181"/>
      <c r="B7855" s="181"/>
      <c r="C7855" s="181"/>
      <c r="D7855" s="181"/>
      <c r="E7855" s="181"/>
      <c r="F7855" s="181"/>
      <c r="G7855" s="181"/>
      <c r="H7855" s="181"/>
      <c r="I7855" s="181"/>
      <c r="J7855" s="181"/>
      <c r="K7855" s="181"/>
      <c r="L7855" s="181"/>
      <c r="M7855" s="181"/>
      <c r="N7855" s="596"/>
    </row>
    <row r="7856" spans="1:14" s="158" customFormat="1" ht="18" customHeight="1" x14ac:dyDescent="0.25">
      <c r="A7856" s="181"/>
      <c r="B7856" s="181"/>
      <c r="C7856" s="181"/>
      <c r="D7856" s="181"/>
      <c r="E7856" s="181"/>
      <c r="F7856" s="181"/>
      <c r="G7856" s="181"/>
      <c r="H7856" s="181"/>
      <c r="I7856" s="181"/>
      <c r="J7856" s="181"/>
      <c r="K7856" s="181"/>
      <c r="L7856" s="181"/>
      <c r="M7856" s="181"/>
      <c r="N7856" s="596"/>
    </row>
    <row r="7857" spans="1:14" s="158" customFormat="1" ht="18" customHeight="1" x14ac:dyDescent="0.25">
      <c r="A7857" s="181"/>
      <c r="B7857" s="181"/>
      <c r="C7857" s="181"/>
      <c r="D7857" s="181"/>
      <c r="E7857" s="181"/>
      <c r="F7857" s="181"/>
      <c r="G7857" s="181"/>
      <c r="H7857" s="181"/>
      <c r="I7857" s="181"/>
      <c r="J7857" s="181"/>
      <c r="K7857" s="181"/>
      <c r="L7857" s="181"/>
      <c r="M7857" s="181"/>
      <c r="N7857" s="596"/>
    </row>
    <row r="7858" spans="1:14" ht="18" customHeight="1" x14ac:dyDescent="0.25">
      <c r="A7858" s="181"/>
      <c r="B7858" s="181"/>
      <c r="C7858" s="181"/>
      <c r="D7858" s="181"/>
      <c r="E7858" s="181"/>
      <c r="F7858" s="181"/>
      <c r="G7858" s="181"/>
      <c r="H7858" s="181"/>
      <c r="I7858" s="181"/>
      <c r="J7858" s="181"/>
      <c r="K7858" s="181"/>
      <c r="L7858" s="181"/>
      <c r="M7858" s="181"/>
      <c r="N7858" s="596"/>
    </row>
    <row r="7859" spans="1:14" s="158" customFormat="1" ht="18" customHeight="1" x14ac:dyDescent="0.25">
      <c r="A7859" s="181"/>
      <c r="B7859" s="181"/>
      <c r="C7859" s="181"/>
      <c r="D7859" s="181"/>
      <c r="E7859" s="181"/>
      <c r="F7859" s="181"/>
      <c r="G7859" s="181"/>
      <c r="H7859" s="181"/>
      <c r="I7859" s="181"/>
      <c r="J7859" s="181"/>
      <c r="K7859" s="181"/>
      <c r="L7859" s="181"/>
      <c r="M7859" s="181"/>
      <c r="N7859" s="596"/>
    </row>
    <row r="7860" spans="1:14" s="158" customFormat="1" ht="18" customHeight="1" x14ac:dyDescent="0.25">
      <c r="A7860" s="181"/>
      <c r="B7860" s="181"/>
      <c r="C7860" s="181"/>
      <c r="D7860" s="181"/>
      <c r="E7860" s="181"/>
      <c r="F7860" s="181"/>
      <c r="G7860" s="181"/>
      <c r="H7860" s="181"/>
      <c r="I7860" s="181"/>
      <c r="J7860" s="181"/>
      <c r="K7860" s="181"/>
      <c r="L7860" s="181"/>
      <c r="M7860" s="181"/>
      <c r="N7860" s="596"/>
    </row>
    <row r="7861" spans="1:14" ht="18" customHeight="1" x14ac:dyDescent="0.25">
      <c r="A7861" s="181"/>
      <c r="B7861" s="181"/>
      <c r="C7861" s="181"/>
      <c r="D7861" s="181"/>
      <c r="E7861" s="181"/>
      <c r="F7861" s="181"/>
      <c r="G7861" s="181"/>
      <c r="H7861" s="181"/>
      <c r="I7861" s="181"/>
      <c r="J7861" s="181"/>
      <c r="K7861" s="181"/>
      <c r="L7861" s="181"/>
      <c r="M7861" s="181"/>
      <c r="N7861" s="596"/>
    </row>
    <row r="7862" spans="1:14" ht="18" customHeight="1" x14ac:dyDescent="0.25">
      <c r="A7862" s="181"/>
      <c r="B7862" s="181"/>
      <c r="C7862" s="181"/>
      <c r="D7862" s="181"/>
      <c r="E7862" s="181"/>
      <c r="F7862" s="181"/>
      <c r="G7862" s="181"/>
      <c r="H7862" s="181"/>
      <c r="I7862" s="181"/>
      <c r="J7862" s="181"/>
      <c r="K7862" s="181"/>
      <c r="L7862" s="181"/>
      <c r="M7862" s="181"/>
      <c r="N7862" s="596"/>
    </row>
    <row r="7863" spans="1:14" s="158" customFormat="1" ht="18" customHeight="1" x14ac:dyDescent="0.25">
      <c r="A7863" s="181"/>
      <c r="B7863" s="181"/>
      <c r="C7863" s="181"/>
      <c r="D7863" s="181"/>
      <c r="E7863" s="181"/>
      <c r="F7863" s="181"/>
      <c r="G7863" s="181"/>
      <c r="H7863" s="181"/>
      <c r="I7863" s="181"/>
      <c r="J7863" s="181"/>
      <c r="K7863" s="181"/>
      <c r="L7863" s="181"/>
      <c r="M7863" s="181"/>
      <c r="N7863" s="596"/>
    </row>
    <row r="7864" spans="1:14" ht="18" customHeight="1" x14ac:dyDescent="0.25">
      <c r="A7864" s="181"/>
      <c r="B7864" s="181"/>
      <c r="C7864" s="181"/>
      <c r="D7864" s="181"/>
      <c r="E7864" s="181"/>
      <c r="F7864" s="181"/>
      <c r="G7864" s="181"/>
      <c r="H7864" s="181"/>
      <c r="I7864" s="181"/>
      <c r="J7864" s="181"/>
      <c r="K7864" s="181"/>
      <c r="L7864" s="181"/>
      <c r="M7864" s="181"/>
      <c r="N7864" s="596"/>
    </row>
    <row r="7865" spans="1:14" ht="18" customHeight="1" x14ac:dyDescent="0.25">
      <c r="A7865" s="181"/>
      <c r="B7865" s="181"/>
      <c r="C7865" s="181"/>
      <c r="D7865" s="181"/>
      <c r="E7865" s="181"/>
      <c r="F7865" s="181"/>
      <c r="G7865" s="181"/>
      <c r="H7865" s="181"/>
      <c r="I7865" s="181"/>
      <c r="J7865" s="181"/>
      <c r="K7865" s="181"/>
      <c r="L7865" s="181"/>
      <c r="M7865" s="181"/>
      <c r="N7865" s="596"/>
    </row>
    <row r="7866" spans="1:14" ht="18" customHeight="1" x14ac:dyDescent="0.25">
      <c r="A7866" s="181"/>
      <c r="B7866" s="181"/>
      <c r="C7866" s="181"/>
      <c r="D7866" s="181"/>
      <c r="E7866" s="181"/>
      <c r="F7866" s="181"/>
      <c r="G7866" s="181"/>
      <c r="H7866" s="181"/>
      <c r="I7866" s="181"/>
      <c r="J7866" s="181"/>
      <c r="K7866" s="181"/>
      <c r="L7866" s="181"/>
      <c r="M7866" s="181"/>
      <c r="N7866" s="596"/>
    </row>
    <row r="7867" spans="1:14" s="158" customFormat="1" ht="18" customHeight="1" x14ac:dyDescent="0.25">
      <c r="A7867" s="181"/>
      <c r="B7867" s="181"/>
      <c r="C7867" s="181"/>
      <c r="D7867" s="181"/>
      <c r="E7867" s="181"/>
      <c r="F7867" s="181"/>
      <c r="G7867" s="181"/>
      <c r="H7867" s="181"/>
      <c r="I7867" s="181"/>
      <c r="J7867" s="181"/>
      <c r="K7867" s="181"/>
      <c r="L7867" s="181"/>
      <c r="M7867" s="181"/>
      <c r="N7867" s="596"/>
    </row>
    <row r="7868" spans="1:14" s="158" customFormat="1" ht="18" customHeight="1" x14ac:dyDescent="0.25">
      <c r="A7868" s="181"/>
      <c r="B7868" s="181"/>
      <c r="C7868" s="181"/>
      <c r="D7868" s="181"/>
      <c r="E7868" s="181"/>
      <c r="F7868" s="181"/>
      <c r="G7868" s="181"/>
      <c r="H7868" s="181"/>
      <c r="I7868" s="181"/>
      <c r="J7868" s="181"/>
      <c r="K7868" s="181"/>
      <c r="L7868" s="181"/>
      <c r="M7868" s="181"/>
      <c r="N7868" s="596"/>
    </row>
    <row r="7869" spans="1:14" s="158" customFormat="1" ht="18" customHeight="1" x14ac:dyDescent="0.25">
      <c r="A7869" s="181"/>
      <c r="B7869" s="181"/>
      <c r="C7869" s="181"/>
      <c r="D7869" s="181"/>
      <c r="E7869" s="181"/>
      <c r="F7869" s="181"/>
      <c r="G7869" s="181"/>
      <c r="H7869" s="181"/>
      <c r="I7869" s="181"/>
      <c r="J7869" s="181"/>
      <c r="K7869" s="181"/>
      <c r="L7869" s="181"/>
      <c r="M7869" s="181"/>
      <c r="N7869" s="596"/>
    </row>
    <row r="7870" spans="1:14" s="158" customFormat="1" ht="18" customHeight="1" x14ac:dyDescent="0.25">
      <c r="A7870" s="181"/>
      <c r="B7870" s="181"/>
      <c r="C7870" s="181"/>
      <c r="D7870" s="181"/>
      <c r="E7870" s="181"/>
      <c r="F7870" s="181"/>
      <c r="G7870" s="181"/>
      <c r="H7870" s="181"/>
      <c r="I7870" s="181"/>
      <c r="J7870" s="181"/>
      <c r="K7870" s="181"/>
      <c r="L7870" s="181"/>
      <c r="M7870" s="181"/>
      <c r="N7870" s="596"/>
    </row>
    <row r="7871" spans="1:14" s="158" customFormat="1" ht="18" customHeight="1" x14ac:dyDescent="0.25">
      <c r="A7871" s="181"/>
      <c r="B7871" s="181"/>
      <c r="C7871" s="181"/>
      <c r="D7871" s="181"/>
      <c r="E7871" s="181"/>
      <c r="F7871" s="181"/>
      <c r="G7871" s="181"/>
      <c r="H7871" s="181"/>
      <c r="I7871" s="181"/>
      <c r="J7871" s="181"/>
      <c r="K7871" s="181"/>
      <c r="L7871" s="181"/>
      <c r="M7871" s="181"/>
      <c r="N7871" s="596"/>
    </row>
    <row r="7872" spans="1:14" s="158" customFormat="1" ht="18" customHeight="1" x14ac:dyDescent="0.25">
      <c r="A7872" s="181"/>
      <c r="B7872" s="181"/>
      <c r="C7872" s="181"/>
      <c r="D7872" s="181"/>
      <c r="E7872" s="181"/>
      <c r="F7872" s="181"/>
      <c r="G7872" s="181"/>
      <c r="H7872" s="181"/>
      <c r="I7872" s="181"/>
      <c r="J7872" s="181"/>
      <c r="K7872" s="181"/>
      <c r="L7872" s="181"/>
      <c r="M7872" s="181"/>
      <c r="N7872" s="596"/>
    </row>
    <row r="7873" spans="1:14" s="158" customFormat="1" ht="18" customHeight="1" x14ac:dyDescent="0.25">
      <c r="A7873" s="181"/>
      <c r="B7873" s="181"/>
      <c r="C7873" s="181"/>
      <c r="D7873" s="181"/>
      <c r="E7873" s="181"/>
      <c r="F7873" s="181"/>
      <c r="G7873" s="181"/>
      <c r="H7873" s="181"/>
      <c r="I7873" s="181"/>
      <c r="J7873" s="181"/>
      <c r="K7873" s="181"/>
      <c r="L7873" s="181"/>
      <c r="M7873" s="181"/>
      <c r="N7873" s="596"/>
    </row>
    <row r="7874" spans="1:14" s="158" customFormat="1" ht="18" customHeight="1" x14ac:dyDescent="0.25">
      <c r="A7874" s="181"/>
      <c r="B7874" s="181"/>
      <c r="C7874" s="181"/>
      <c r="D7874" s="181"/>
      <c r="E7874" s="181"/>
      <c r="F7874" s="181"/>
      <c r="G7874" s="181"/>
      <c r="H7874" s="181"/>
      <c r="I7874" s="181"/>
      <c r="J7874" s="181"/>
      <c r="K7874" s="181"/>
      <c r="L7874" s="181"/>
      <c r="M7874" s="181"/>
      <c r="N7874" s="596"/>
    </row>
    <row r="7875" spans="1:14" s="158" customFormat="1" ht="18" customHeight="1" x14ac:dyDescent="0.25">
      <c r="A7875" s="181"/>
      <c r="B7875" s="181"/>
      <c r="C7875" s="181"/>
      <c r="D7875" s="181"/>
      <c r="E7875" s="181"/>
      <c r="F7875" s="181"/>
      <c r="G7875" s="181"/>
      <c r="H7875" s="181"/>
      <c r="I7875" s="181"/>
      <c r="J7875" s="181"/>
      <c r="K7875" s="181"/>
      <c r="L7875" s="181"/>
      <c r="M7875" s="181"/>
      <c r="N7875" s="596"/>
    </row>
    <row r="7876" spans="1:14" ht="18" customHeight="1" x14ac:dyDescent="0.25">
      <c r="A7876" s="181"/>
      <c r="B7876" s="181"/>
      <c r="C7876" s="181"/>
      <c r="D7876" s="181"/>
      <c r="E7876" s="181"/>
      <c r="F7876" s="181"/>
      <c r="G7876" s="181"/>
      <c r="H7876" s="181"/>
      <c r="I7876" s="181"/>
      <c r="J7876" s="181"/>
      <c r="K7876" s="181"/>
      <c r="L7876" s="181"/>
      <c r="M7876" s="181"/>
      <c r="N7876" s="596"/>
    </row>
    <row r="7877" spans="1:14" s="158" customFormat="1" ht="18" customHeight="1" x14ac:dyDescent="0.25">
      <c r="A7877" s="181"/>
      <c r="B7877" s="181"/>
      <c r="C7877" s="181"/>
      <c r="D7877" s="181"/>
      <c r="E7877" s="181"/>
      <c r="F7877" s="181"/>
      <c r="G7877" s="181"/>
      <c r="H7877" s="181"/>
      <c r="I7877" s="181"/>
      <c r="J7877" s="181"/>
      <c r="K7877" s="181"/>
      <c r="L7877" s="181"/>
      <c r="M7877" s="181"/>
      <c r="N7877" s="596"/>
    </row>
    <row r="7878" spans="1:14" s="158" customFormat="1" ht="18" customHeight="1" x14ac:dyDescent="0.25">
      <c r="A7878" s="181"/>
      <c r="B7878" s="181"/>
      <c r="C7878" s="181"/>
      <c r="D7878" s="181"/>
      <c r="E7878" s="181"/>
      <c r="F7878" s="181"/>
      <c r="G7878" s="181"/>
      <c r="H7878" s="181"/>
      <c r="I7878" s="181"/>
      <c r="J7878" s="181"/>
      <c r="K7878" s="181"/>
      <c r="L7878" s="181"/>
      <c r="M7878" s="181"/>
      <c r="N7878" s="596"/>
    </row>
    <row r="7879" spans="1:14" s="158" customFormat="1" ht="18" customHeight="1" x14ac:dyDescent="0.25">
      <c r="A7879" s="181"/>
      <c r="B7879" s="181"/>
      <c r="C7879" s="181"/>
      <c r="D7879" s="181"/>
      <c r="E7879" s="181"/>
      <c r="F7879" s="181"/>
      <c r="G7879" s="181"/>
      <c r="H7879" s="181"/>
      <c r="I7879" s="181"/>
      <c r="J7879" s="181"/>
      <c r="K7879" s="181"/>
      <c r="L7879" s="181"/>
      <c r="M7879" s="181"/>
      <c r="N7879" s="596"/>
    </row>
    <row r="7880" spans="1:14" s="158" customFormat="1" ht="18" customHeight="1" x14ac:dyDescent="0.25">
      <c r="A7880" s="181"/>
      <c r="B7880" s="181"/>
      <c r="C7880" s="181"/>
      <c r="D7880" s="181"/>
      <c r="E7880" s="181"/>
      <c r="F7880" s="181"/>
      <c r="G7880" s="181"/>
      <c r="H7880" s="181"/>
      <c r="I7880" s="181"/>
      <c r="J7880" s="181"/>
      <c r="K7880" s="181"/>
      <c r="L7880" s="181"/>
      <c r="M7880" s="181"/>
      <c r="N7880" s="596"/>
    </row>
    <row r="7881" spans="1:14" ht="18" customHeight="1" x14ac:dyDescent="0.25">
      <c r="A7881" s="181"/>
      <c r="B7881" s="181"/>
      <c r="C7881" s="181"/>
      <c r="D7881" s="181"/>
      <c r="E7881" s="181"/>
      <c r="F7881" s="181"/>
      <c r="G7881" s="181"/>
      <c r="H7881" s="181"/>
      <c r="I7881" s="181"/>
      <c r="J7881" s="181"/>
      <c r="K7881" s="181"/>
      <c r="L7881" s="181"/>
      <c r="M7881" s="181"/>
      <c r="N7881" s="596"/>
    </row>
    <row r="7882" spans="1:14" s="158" customFormat="1" ht="18" customHeight="1" x14ac:dyDescent="0.25">
      <c r="A7882" s="181"/>
      <c r="B7882" s="181"/>
      <c r="C7882" s="181"/>
      <c r="D7882" s="181"/>
      <c r="E7882" s="181"/>
      <c r="F7882" s="181"/>
      <c r="G7882" s="181"/>
      <c r="H7882" s="181"/>
      <c r="I7882" s="181"/>
      <c r="J7882" s="181"/>
      <c r="K7882" s="181"/>
      <c r="L7882" s="181"/>
      <c r="M7882" s="181"/>
      <c r="N7882" s="596"/>
    </row>
    <row r="7883" spans="1:14" s="158" customFormat="1" ht="18" customHeight="1" x14ac:dyDescent="0.25">
      <c r="A7883" s="181"/>
      <c r="B7883" s="181"/>
      <c r="C7883" s="181"/>
      <c r="D7883" s="181"/>
      <c r="E7883" s="181"/>
      <c r="F7883" s="181"/>
      <c r="G7883" s="181"/>
      <c r="H7883" s="181"/>
      <c r="I7883" s="181"/>
      <c r="J7883" s="181"/>
      <c r="K7883" s="181"/>
      <c r="L7883" s="181"/>
      <c r="M7883" s="181"/>
      <c r="N7883" s="596"/>
    </row>
    <row r="7884" spans="1:14" s="158" customFormat="1" ht="18" customHeight="1" x14ac:dyDescent="0.25">
      <c r="A7884" s="181"/>
      <c r="B7884" s="181"/>
      <c r="C7884" s="181"/>
      <c r="D7884" s="181"/>
      <c r="E7884" s="181"/>
      <c r="F7884" s="181"/>
      <c r="G7884" s="181"/>
      <c r="H7884" s="181"/>
      <c r="I7884" s="181"/>
      <c r="J7884" s="181"/>
      <c r="K7884" s="181"/>
      <c r="L7884" s="181"/>
      <c r="M7884" s="181"/>
      <c r="N7884" s="596"/>
    </row>
    <row r="7885" spans="1:14" ht="18" customHeight="1" x14ac:dyDescent="0.25">
      <c r="A7885" s="181"/>
      <c r="B7885" s="181"/>
      <c r="C7885" s="181"/>
      <c r="D7885" s="181"/>
      <c r="E7885" s="181"/>
      <c r="F7885" s="181"/>
      <c r="G7885" s="181"/>
      <c r="H7885" s="181"/>
      <c r="I7885" s="181"/>
      <c r="J7885" s="181"/>
      <c r="K7885" s="181"/>
      <c r="L7885" s="181"/>
      <c r="M7885" s="181"/>
      <c r="N7885" s="596"/>
    </row>
    <row r="7886" spans="1:14" ht="18" customHeight="1" x14ac:dyDescent="0.25">
      <c r="A7886" s="181"/>
      <c r="B7886" s="181"/>
      <c r="C7886" s="181"/>
      <c r="D7886" s="181"/>
      <c r="E7886" s="181"/>
      <c r="F7886" s="181"/>
      <c r="G7886" s="181"/>
      <c r="H7886" s="181"/>
      <c r="I7886" s="181"/>
      <c r="J7886" s="181"/>
      <c r="K7886" s="181"/>
      <c r="L7886" s="181"/>
      <c r="M7886" s="181"/>
      <c r="N7886" s="596"/>
    </row>
    <row r="7887" spans="1:14" s="158" customFormat="1" ht="18" customHeight="1" x14ac:dyDescent="0.25">
      <c r="A7887" s="181"/>
      <c r="B7887" s="181"/>
      <c r="C7887" s="181"/>
      <c r="D7887" s="181"/>
      <c r="E7887" s="181"/>
      <c r="F7887" s="181"/>
      <c r="G7887" s="181"/>
      <c r="H7887" s="181"/>
      <c r="I7887" s="181"/>
      <c r="J7887" s="181"/>
      <c r="K7887" s="181"/>
      <c r="L7887" s="181"/>
      <c r="M7887" s="181"/>
      <c r="N7887" s="596"/>
    </row>
    <row r="7888" spans="1:14" ht="18" customHeight="1" x14ac:dyDescent="0.25">
      <c r="A7888" s="181"/>
      <c r="B7888" s="181"/>
      <c r="C7888" s="181"/>
      <c r="D7888" s="181"/>
      <c r="E7888" s="181"/>
      <c r="F7888" s="181"/>
      <c r="G7888" s="181"/>
      <c r="H7888" s="181"/>
      <c r="I7888" s="181"/>
      <c r="J7888" s="181"/>
      <c r="K7888" s="181"/>
      <c r="L7888" s="181"/>
      <c r="M7888" s="181"/>
      <c r="N7888" s="596"/>
    </row>
    <row r="7889" spans="1:14" ht="18" customHeight="1" x14ac:dyDescent="0.25">
      <c r="A7889" s="181"/>
      <c r="B7889" s="181"/>
      <c r="C7889" s="181"/>
      <c r="D7889" s="181"/>
      <c r="E7889" s="181"/>
      <c r="F7889" s="181"/>
      <c r="G7889" s="181"/>
      <c r="H7889" s="181"/>
      <c r="I7889" s="181"/>
      <c r="J7889" s="181"/>
      <c r="K7889" s="181"/>
      <c r="L7889" s="181"/>
      <c r="M7889" s="181"/>
      <c r="N7889" s="596"/>
    </row>
    <row r="7890" spans="1:14" s="158" customFormat="1" ht="18" customHeight="1" x14ac:dyDescent="0.25">
      <c r="A7890" s="181"/>
      <c r="B7890" s="181"/>
      <c r="C7890" s="181"/>
      <c r="D7890" s="181"/>
      <c r="E7890" s="181"/>
      <c r="F7890" s="181"/>
      <c r="G7890" s="181"/>
      <c r="H7890" s="181"/>
      <c r="I7890" s="181"/>
      <c r="J7890" s="181"/>
      <c r="K7890" s="181"/>
      <c r="L7890" s="181"/>
      <c r="M7890" s="181"/>
      <c r="N7890" s="596"/>
    </row>
    <row r="7891" spans="1:14" s="158" customFormat="1" ht="18" customHeight="1" x14ac:dyDescent="0.25">
      <c r="A7891" s="181"/>
      <c r="B7891" s="181"/>
      <c r="C7891" s="181"/>
      <c r="D7891" s="181"/>
      <c r="E7891" s="181"/>
      <c r="F7891" s="181"/>
      <c r="G7891" s="181"/>
      <c r="H7891" s="181"/>
      <c r="I7891" s="181"/>
      <c r="J7891" s="181"/>
      <c r="K7891" s="181"/>
      <c r="L7891" s="181"/>
      <c r="M7891" s="181"/>
      <c r="N7891" s="596"/>
    </row>
    <row r="7892" spans="1:14" s="158" customFormat="1" ht="18" customHeight="1" x14ac:dyDescent="0.25">
      <c r="A7892" s="181"/>
      <c r="B7892" s="181"/>
      <c r="C7892" s="181"/>
      <c r="D7892" s="181"/>
      <c r="E7892" s="181"/>
      <c r="F7892" s="181"/>
      <c r="G7892" s="181"/>
      <c r="H7892" s="181"/>
      <c r="I7892" s="181"/>
      <c r="J7892" s="181"/>
      <c r="K7892" s="181"/>
      <c r="L7892" s="181"/>
      <c r="M7892" s="181"/>
      <c r="N7892" s="596"/>
    </row>
    <row r="7893" spans="1:14" s="158" customFormat="1" ht="18" customHeight="1" x14ac:dyDescent="0.25">
      <c r="A7893" s="181"/>
      <c r="B7893" s="181"/>
      <c r="C7893" s="181"/>
      <c r="D7893" s="181"/>
      <c r="E7893" s="181"/>
      <c r="F7893" s="181"/>
      <c r="G7893" s="181"/>
      <c r="H7893" s="181"/>
      <c r="I7893" s="181"/>
      <c r="J7893" s="181"/>
      <c r="K7893" s="181"/>
      <c r="L7893" s="181"/>
      <c r="M7893" s="181"/>
      <c r="N7893" s="596"/>
    </row>
    <row r="7894" spans="1:14" s="158" customFormat="1" ht="18" customHeight="1" x14ac:dyDescent="0.25">
      <c r="A7894" s="181"/>
      <c r="B7894" s="181"/>
      <c r="C7894" s="181"/>
      <c r="D7894" s="181"/>
      <c r="E7894" s="181"/>
      <c r="F7894" s="181"/>
      <c r="G7894" s="181"/>
      <c r="H7894" s="181"/>
      <c r="I7894" s="181"/>
      <c r="J7894" s="181"/>
      <c r="K7894" s="181"/>
      <c r="L7894" s="181"/>
      <c r="M7894" s="181"/>
      <c r="N7894" s="596"/>
    </row>
    <row r="7895" spans="1:14" s="158" customFormat="1" ht="18" customHeight="1" x14ac:dyDescent="0.25">
      <c r="A7895" s="181"/>
      <c r="B7895" s="181"/>
      <c r="C7895" s="181"/>
      <c r="D7895" s="181"/>
      <c r="E7895" s="181"/>
      <c r="F7895" s="181"/>
      <c r="G7895" s="181"/>
      <c r="H7895" s="181"/>
      <c r="I7895" s="181"/>
      <c r="J7895" s="181"/>
      <c r="K7895" s="181"/>
      <c r="L7895" s="181"/>
      <c r="M7895" s="181"/>
      <c r="N7895" s="596"/>
    </row>
    <row r="7896" spans="1:14" s="158" customFormat="1" ht="18" customHeight="1" x14ac:dyDescent="0.25">
      <c r="A7896" s="181"/>
      <c r="B7896" s="181"/>
      <c r="C7896" s="181"/>
      <c r="D7896" s="181"/>
      <c r="E7896" s="181"/>
      <c r="F7896" s="181"/>
      <c r="G7896" s="181"/>
      <c r="H7896" s="181"/>
      <c r="I7896" s="181"/>
      <c r="J7896" s="181"/>
      <c r="K7896" s="181"/>
      <c r="L7896" s="181"/>
      <c r="M7896" s="181"/>
      <c r="N7896" s="596"/>
    </row>
    <row r="7897" spans="1:14" s="158" customFormat="1" ht="18" customHeight="1" x14ac:dyDescent="0.25">
      <c r="A7897" s="181"/>
      <c r="B7897" s="181"/>
      <c r="C7897" s="181"/>
      <c r="D7897" s="181"/>
      <c r="E7897" s="181"/>
      <c r="F7897" s="181"/>
      <c r="G7897" s="181"/>
      <c r="H7897" s="181"/>
      <c r="I7897" s="181"/>
      <c r="J7897" s="181"/>
      <c r="K7897" s="181"/>
      <c r="L7897" s="181"/>
      <c r="M7897" s="181"/>
      <c r="N7897" s="596"/>
    </row>
    <row r="7898" spans="1:14" s="158" customFormat="1" ht="18" customHeight="1" x14ac:dyDescent="0.25">
      <c r="A7898" s="181"/>
      <c r="B7898" s="181"/>
      <c r="C7898" s="181"/>
      <c r="D7898" s="181"/>
      <c r="E7898" s="181"/>
      <c r="F7898" s="181"/>
      <c r="G7898" s="181"/>
      <c r="H7898" s="181"/>
      <c r="I7898" s="181"/>
      <c r="J7898" s="181"/>
      <c r="K7898" s="181"/>
      <c r="L7898" s="181"/>
      <c r="M7898" s="181"/>
      <c r="N7898" s="596"/>
    </row>
    <row r="7899" spans="1:14" s="158" customFormat="1" ht="18" customHeight="1" x14ac:dyDescent="0.25">
      <c r="A7899" s="181"/>
      <c r="B7899" s="181"/>
      <c r="C7899" s="181"/>
      <c r="D7899" s="181"/>
      <c r="E7899" s="181"/>
      <c r="F7899" s="181"/>
      <c r="G7899" s="181"/>
      <c r="H7899" s="181"/>
      <c r="I7899" s="181"/>
      <c r="J7899" s="181"/>
      <c r="K7899" s="181"/>
      <c r="L7899" s="181"/>
      <c r="M7899" s="181"/>
      <c r="N7899" s="596"/>
    </row>
    <row r="7900" spans="1:14" ht="18" customHeight="1" x14ac:dyDescent="0.25">
      <c r="A7900" s="181"/>
      <c r="B7900" s="181"/>
      <c r="C7900" s="181"/>
      <c r="D7900" s="181"/>
      <c r="E7900" s="181"/>
      <c r="F7900" s="181"/>
      <c r="G7900" s="181"/>
      <c r="H7900" s="181"/>
      <c r="I7900" s="181"/>
      <c r="J7900" s="181"/>
      <c r="K7900" s="181"/>
      <c r="L7900" s="181"/>
      <c r="M7900" s="181"/>
      <c r="N7900" s="596"/>
    </row>
    <row r="7901" spans="1:14" ht="18" customHeight="1" x14ac:dyDescent="0.25">
      <c r="A7901" s="181"/>
      <c r="B7901" s="181"/>
      <c r="C7901" s="181"/>
      <c r="D7901" s="181"/>
      <c r="E7901" s="181"/>
      <c r="F7901" s="181"/>
      <c r="G7901" s="181"/>
      <c r="H7901" s="181"/>
      <c r="I7901" s="181"/>
      <c r="J7901" s="181"/>
      <c r="K7901" s="181"/>
      <c r="L7901" s="181"/>
      <c r="M7901" s="181"/>
      <c r="N7901" s="596"/>
    </row>
    <row r="7902" spans="1:14" s="158" customFormat="1" ht="18" customHeight="1" x14ac:dyDescent="0.25">
      <c r="A7902" s="181"/>
      <c r="B7902" s="181"/>
      <c r="C7902" s="181"/>
      <c r="D7902" s="181"/>
      <c r="E7902" s="181"/>
      <c r="F7902" s="181"/>
      <c r="G7902" s="181"/>
      <c r="H7902" s="181"/>
      <c r="I7902" s="181"/>
      <c r="J7902" s="181"/>
      <c r="K7902" s="181"/>
      <c r="L7902" s="181"/>
      <c r="M7902" s="181"/>
      <c r="N7902" s="596"/>
    </row>
    <row r="7903" spans="1:14" ht="18" customHeight="1" x14ac:dyDescent="0.25">
      <c r="A7903" s="181"/>
      <c r="B7903" s="181"/>
      <c r="C7903" s="181"/>
      <c r="D7903" s="181"/>
      <c r="E7903" s="181"/>
      <c r="F7903" s="181"/>
      <c r="G7903" s="181"/>
      <c r="H7903" s="181"/>
      <c r="I7903" s="181"/>
      <c r="J7903" s="181"/>
      <c r="K7903" s="181"/>
      <c r="L7903" s="181"/>
      <c r="M7903" s="181"/>
      <c r="N7903" s="596"/>
    </row>
    <row r="7904" spans="1:14" s="158" customFormat="1" ht="18" customHeight="1" x14ac:dyDescent="0.25">
      <c r="A7904" s="181"/>
      <c r="B7904" s="181"/>
      <c r="C7904" s="181"/>
      <c r="D7904" s="181"/>
      <c r="E7904" s="181"/>
      <c r="F7904" s="181"/>
      <c r="G7904" s="181"/>
      <c r="H7904" s="181"/>
      <c r="I7904" s="181"/>
      <c r="J7904" s="181"/>
      <c r="K7904" s="181"/>
      <c r="L7904" s="181"/>
      <c r="M7904" s="181"/>
      <c r="N7904" s="596"/>
    </row>
    <row r="7905" spans="1:14" s="158" customFormat="1" ht="18" customHeight="1" x14ac:dyDescent="0.25">
      <c r="A7905" s="181"/>
      <c r="B7905" s="181"/>
      <c r="C7905" s="181"/>
      <c r="D7905" s="181"/>
      <c r="E7905" s="181"/>
      <c r="F7905" s="181"/>
      <c r="G7905" s="181"/>
      <c r="H7905" s="181"/>
      <c r="I7905" s="181"/>
      <c r="J7905" s="181"/>
      <c r="K7905" s="181"/>
      <c r="L7905" s="181"/>
      <c r="M7905" s="181"/>
      <c r="N7905" s="596"/>
    </row>
    <row r="7906" spans="1:14" s="158" customFormat="1" ht="18" customHeight="1" x14ac:dyDescent="0.25">
      <c r="A7906" s="181"/>
      <c r="B7906" s="181"/>
      <c r="C7906" s="181"/>
      <c r="D7906" s="181"/>
      <c r="E7906" s="181"/>
      <c r="F7906" s="181"/>
      <c r="G7906" s="181"/>
      <c r="H7906" s="181"/>
      <c r="I7906" s="181"/>
      <c r="J7906" s="181"/>
      <c r="K7906" s="181"/>
      <c r="L7906" s="181"/>
      <c r="M7906" s="181"/>
      <c r="N7906" s="596"/>
    </row>
    <row r="7907" spans="1:14" ht="18" customHeight="1" x14ac:dyDescent="0.25">
      <c r="A7907" s="181"/>
      <c r="B7907" s="181"/>
      <c r="C7907" s="181"/>
      <c r="D7907" s="181"/>
      <c r="E7907" s="181"/>
      <c r="F7907" s="181"/>
      <c r="G7907" s="181"/>
      <c r="H7907" s="181"/>
      <c r="I7907" s="181"/>
      <c r="J7907" s="181"/>
      <c r="K7907" s="181"/>
      <c r="L7907" s="181"/>
      <c r="M7907" s="181"/>
      <c r="N7907" s="596"/>
    </row>
    <row r="7908" spans="1:14" s="158" customFormat="1" ht="18" customHeight="1" x14ac:dyDescent="0.25">
      <c r="A7908" s="181"/>
      <c r="B7908" s="181"/>
      <c r="C7908" s="181"/>
      <c r="D7908" s="181"/>
      <c r="E7908" s="181"/>
      <c r="F7908" s="181"/>
      <c r="G7908" s="181"/>
      <c r="H7908" s="181"/>
      <c r="I7908" s="181"/>
      <c r="J7908" s="181"/>
      <c r="K7908" s="181"/>
      <c r="L7908" s="181"/>
      <c r="M7908" s="181"/>
      <c r="N7908" s="596"/>
    </row>
    <row r="7909" spans="1:14" s="158" customFormat="1" ht="18" customHeight="1" x14ac:dyDescent="0.25">
      <c r="A7909" s="181"/>
      <c r="B7909" s="181"/>
      <c r="C7909" s="181"/>
      <c r="D7909" s="181"/>
      <c r="E7909" s="181"/>
      <c r="F7909" s="181"/>
      <c r="G7909" s="181"/>
      <c r="H7909" s="181"/>
      <c r="I7909" s="181"/>
      <c r="J7909" s="181"/>
      <c r="K7909" s="181"/>
      <c r="L7909" s="181"/>
      <c r="M7909" s="181"/>
      <c r="N7909" s="596"/>
    </row>
    <row r="7910" spans="1:14" s="158" customFormat="1" ht="18" customHeight="1" x14ac:dyDescent="0.25">
      <c r="A7910" s="181"/>
      <c r="B7910" s="181"/>
      <c r="C7910" s="181"/>
      <c r="D7910" s="181"/>
      <c r="E7910" s="181"/>
      <c r="F7910" s="181"/>
      <c r="G7910" s="181"/>
      <c r="H7910" s="181"/>
      <c r="I7910" s="181"/>
      <c r="J7910" s="181"/>
      <c r="K7910" s="181"/>
      <c r="L7910" s="181"/>
      <c r="M7910" s="181"/>
      <c r="N7910" s="596"/>
    </row>
    <row r="7911" spans="1:14" s="158" customFormat="1" ht="18" customHeight="1" x14ac:dyDescent="0.25">
      <c r="A7911" s="181"/>
      <c r="B7911" s="181"/>
      <c r="C7911" s="181"/>
      <c r="D7911" s="181"/>
      <c r="E7911" s="181"/>
      <c r="F7911" s="181"/>
      <c r="G7911" s="181"/>
      <c r="H7911" s="181"/>
      <c r="I7911" s="181"/>
      <c r="J7911" s="181"/>
      <c r="K7911" s="181"/>
      <c r="L7911" s="181"/>
      <c r="M7911" s="181"/>
      <c r="N7911" s="596"/>
    </row>
    <row r="7912" spans="1:14" s="158" customFormat="1" ht="18" customHeight="1" x14ac:dyDescent="0.25">
      <c r="A7912" s="181"/>
      <c r="B7912" s="181"/>
      <c r="C7912" s="181"/>
      <c r="D7912" s="181"/>
      <c r="E7912" s="181"/>
      <c r="F7912" s="181"/>
      <c r="G7912" s="181"/>
      <c r="H7912" s="181"/>
      <c r="I7912" s="181"/>
      <c r="J7912" s="181"/>
      <c r="K7912" s="181"/>
      <c r="L7912" s="181"/>
      <c r="M7912" s="181"/>
      <c r="N7912" s="596"/>
    </row>
    <row r="7913" spans="1:14" s="158" customFormat="1" ht="18" customHeight="1" x14ac:dyDescent="0.25">
      <c r="A7913" s="181"/>
      <c r="B7913" s="181"/>
      <c r="C7913" s="181"/>
      <c r="D7913" s="181"/>
      <c r="E7913" s="181"/>
      <c r="F7913" s="181"/>
      <c r="G7913" s="181"/>
      <c r="H7913" s="181"/>
      <c r="I7913" s="181"/>
      <c r="J7913" s="181"/>
      <c r="K7913" s="181"/>
      <c r="L7913" s="181"/>
      <c r="M7913" s="181"/>
      <c r="N7913" s="596"/>
    </row>
    <row r="7914" spans="1:14" s="158" customFormat="1" ht="18" customHeight="1" x14ac:dyDescent="0.25">
      <c r="A7914" s="181"/>
      <c r="B7914" s="181"/>
      <c r="C7914" s="181"/>
      <c r="D7914" s="181"/>
      <c r="E7914" s="181"/>
      <c r="F7914" s="181"/>
      <c r="G7914" s="181"/>
      <c r="H7914" s="181"/>
      <c r="I7914" s="181"/>
      <c r="J7914" s="181"/>
      <c r="K7914" s="181"/>
      <c r="L7914" s="181"/>
      <c r="M7914" s="181"/>
      <c r="N7914" s="596"/>
    </row>
    <row r="7915" spans="1:14" s="158" customFormat="1" ht="18" customHeight="1" x14ac:dyDescent="0.25">
      <c r="A7915" s="181"/>
      <c r="B7915" s="181"/>
      <c r="C7915" s="181"/>
      <c r="D7915" s="181"/>
      <c r="E7915" s="181"/>
      <c r="F7915" s="181"/>
      <c r="G7915" s="181"/>
      <c r="H7915" s="181"/>
      <c r="I7915" s="181"/>
      <c r="J7915" s="181"/>
      <c r="K7915" s="181"/>
      <c r="L7915" s="181"/>
      <c r="M7915" s="181"/>
      <c r="N7915" s="596"/>
    </row>
    <row r="7916" spans="1:14" s="158" customFormat="1" ht="18" customHeight="1" x14ac:dyDescent="0.25">
      <c r="A7916" s="181"/>
      <c r="B7916" s="181"/>
      <c r="C7916" s="181"/>
      <c r="D7916" s="181"/>
      <c r="E7916" s="181"/>
      <c r="F7916" s="181"/>
      <c r="G7916" s="181"/>
      <c r="H7916" s="181"/>
      <c r="I7916" s="181"/>
      <c r="J7916" s="181"/>
      <c r="K7916" s="181"/>
      <c r="L7916" s="181"/>
      <c r="M7916" s="181"/>
      <c r="N7916" s="596"/>
    </row>
    <row r="7917" spans="1:14" s="158" customFormat="1" ht="18" customHeight="1" x14ac:dyDescent="0.25">
      <c r="A7917" s="181"/>
      <c r="B7917" s="181"/>
      <c r="C7917" s="181"/>
      <c r="D7917" s="181"/>
      <c r="E7917" s="181"/>
      <c r="F7917" s="181"/>
      <c r="G7917" s="181"/>
      <c r="H7917" s="181"/>
      <c r="I7917" s="181"/>
      <c r="J7917" s="181"/>
      <c r="K7917" s="181"/>
      <c r="L7917" s="181"/>
      <c r="M7917" s="181"/>
      <c r="N7917" s="596"/>
    </row>
    <row r="7918" spans="1:14" s="158" customFormat="1" ht="18" customHeight="1" x14ac:dyDescent="0.25">
      <c r="A7918" s="181"/>
      <c r="B7918" s="181"/>
      <c r="C7918" s="181"/>
      <c r="D7918" s="181"/>
      <c r="E7918" s="181"/>
      <c r="F7918" s="181"/>
      <c r="G7918" s="181"/>
      <c r="H7918" s="181"/>
      <c r="I7918" s="181"/>
      <c r="J7918" s="181"/>
      <c r="K7918" s="181"/>
      <c r="L7918" s="181"/>
      <c r="M7918" s="181"/>
      <c r="N7918" s="596"/>
    </row>
    <row r="7919" spans="1:14" s="158" customFormat="1" ht="18" customHeight="1" x14ac:dyDescent="0.25">
      <c r="A7919" s="181"/>
      <c r="B7919" s="181"/>
      <c r="C7919" s="181"/>
      <c r="D7919" s="181"/>
      <c r="E7919" s="181"/>
      <c r="F7919" s="181"/>
      <c r="G7919" s="181"/>
      <c r="H7919" s="181"/>
      <c r="I7919" s="181"/>
      <c r="J7919" s="181"/>
      <c r="K7919" s="181"/>
      <c r="L7919" s="181"/>
      <c r="M7919" s="181"/>
      <c r="N7919" s="596"/>
    </row>
    <row r="7920" spans="1:14" s="158" customFormat="1" ht="18" customHeight="1" x14ac:dyDescent="0.25">
      <c r="A7920" s="181"/>
      <c r="B7920" s="181"/>
      <c r="C7920" s="181"/>
      <c r="D7920" s="181"/>
      <c r="E7920" s="181"/>
      <c r="F7920" s="181"/>
      <c r="G7920" s="181"/>
      <c r="H7920" s="181"/>
      <c r="I7920" s="181"/>
      <c r="J7920" s="181"/>
      <c r="K7920" s="181"/>
      <c r="L7920" s="181"/>
      <c r="M7920" s="181"/>
      <c r="N7920" s="596"/>
    </row>
    <row r="7921" spans="1:14" ht="18" customHeight="1" x14ac:dyDescent="0.25">
      <c r="A7921" s="181"/>
      <c r="B7921" s="181"/>
      <c r="C7921" s="181"/>
      <c r="D7921" s="181"/>
      <c r="E7921" s="181"/>
      <c r="F7921" s="181"/>
      <c r="G7921" s="181"/>
      <c r="H7921" s="181"/>
      <c r="I7921" s="181"/>
      <c r="J7921" s="181"/>
      <c r="K7921" s="181"/>
      <c r="L7921" s="181"/>
      <c r="M7921" s="181"/>
      <c r="N7921" s="596"/>
    </row>
    <row r="7922" spans="1:14" s="158" customFormat="1" ht="18" customHeight="1" x14ac:dyDescent="0.25">
      <c r="A7922" s="181"/>
      <c r="B7922" s="181"/>
      <c r="C7922" s="181"/>
      <c r="D7922" s="181"/>
      <c r="E7922" s="181"/>
      <c r="F7922" s="181"/>
      <c r="G7922" s="181"/>
      <c r="H7922" s="181"/>
      <c r="I7922" s="181"/>
      <c r="J7922" s="181"/>
      <c r="K7922" s="181"/>
      <c r="L7922" s="181"/>
      <c r="M7922" s="181"/>
      <c r="N7922" s="596"/>
    </row>
    <row r="7923" spans="1:14" s="158" customFormat="1" ht="18" customHeight="1" x14ac:dyDescent="0.25">
      <c r="A7923" s="181"/>
      <c r="B7923" s="181"/>
      <c r="C7923" s="181"/>
      <c r="D7923" s="181"/>
      <c r="E7923" s="181"/>
      <c r="F7923" s="181"/>
      <c r="G7923" s="181"/>
      <c r="H7923" s="181"/>
      <c r="I7923" s="181"/>
      <c r="J7923" s="181"/>
      <c r="K7923" s="181"/>
      <c r="L7923" s="181"/>
      <c r="M7923" s="181"/>
      <c r="N7923" s="596"/>
    </row>
    <row r="7924" spans="1:14" s="158" customFormat="1" ht="18" customHeight="1" x14ac:dyDescent="0.25">
      <c r="A7924" s="181"/>
      <c r="B7924" s="181"/>
      <c r="C7924" s="181"/>
      <c r="D7924" s="181"/>
      <c r="E7924" s="181"/>
      <c r="F7924" s="181"/>
      <c r="G7924" s="181"/>
      <c r="H7924" s="181"/>
      <c r="I7924" s="181"/>
      <c r="J7924" s="181"/>
      <c r="K7924" s="181"/>
      <c r="L7924" s="181"/>
      <c r="M7924" s="181"/>
      <c r="N7924" s="596"/>
    </row>
    <row r="7925" spans="1:14" s="158" customFormat="1" ht="18" customHeight="1" x14ac:dyDescent="0.25">
      <c r="A7925" s="181"/>
      <c r="B7925" s="181"/>
      <c r="C7925" s="181"/>
      <c r="D7925" s="181"/>
      <c r="E7925" s="181"/>
      <c r="F7925" s="181"/>
      <c r="G7925" s="181"/>
      <c r="H7925" s="181"/>
      <c r="I7925" s="181"/>
      <c r="J7925" s="181"/>
      <c r="K7925" s="181"/>
      <c r="L7925" s="181"/>
      <c r="M7925" s="181"/>
      <c r="N7925" s="596"/>
    </row>
    <row r="7926" spans="1:14" ht="18" customHeight="1" x14ac:dyDescent="0.25">
      <c r="A7926" s="181"/>
      <c r="B7926" s="181"/>
      <c r="C7926" s="181"/>
      <c r="D7926" s="181"/>
      <c r="E7926" s="181"/>
      <c r="F7926" s="181"/>
      <c r="G7926" s="181"/>
      <c r="H7926" s="181"/>
      <c r="I7926" s="181"/>
      <c r="J7926" s="181"/>
      <c r="K7926" s="181"/>
      <c r="L7926" s="181"/>
      <c r="M7926" s="181"/>
      <c r="N7926" s="596"/>
    </row>
    <row r="7927" spans="1:14" s="158" customFormat="1" ht="18" customHeight="1" x14ac:dyDescent="0.25">
      <c r="A7927" s="181"/>
      <c r="B7927" s="181"/>
      <c r="C7927" s="181"/>
      <c r="D7927" s="181"/>
      <c r="E7927" s="181"/>
      <c r="F7927" s="181"/>
      <c r="G7927" s="181"/>
      <c r="H7927" s="181"/>
      <c r="I7927" s="181"/>
      <c r="J7927" s="181"/>
      <c r="K7927" s="181"/>
      <c r="L7927" s="181"/>
      <c r="M7927" s="181"/>
      <c r="N7927" s="596"/>
    </row>
    <row r="7928" spans="1:14" s="158" customFormat="1" ht="18" customHeight="1" x14ac:dyDescent="0.25">
      <c r="A7928" s="181"/>
      <c r="B7928" s="181"/>
      <c r="C7928" s="181"/>
      <c r="D7928" s="181"/>
      <c r="E7928" s="181"/>
      <c r="F7928" s="181"/>
      <c r="G7928" s="181"/>
      <c r="H7928" s="181"/>
      <c r="I7928" s="181"/>
      <c r="J7928" s="181"/>
      <c r="K7928" s="181"/>
      <c r="L7928" s="181"/>
      <c r="M7928" s="181"/>
      <c r="N7928" s="596"/>
    </row>
    <row r="7929" spans="1:14" ht="18" customHeight="1" x14ac:dyDescent="0.25">
      <c r="A7929" s="181"/>
      <c r="B7929" s="181"/>
      <c r="C7929" s="181"/>
      <c r="D7929" s="181"/>
      <c r="E7929" s="181"/>
      <c r="F7929" s="181"/>
      <c r="G7929" s="181"/>
      <c r="H7929" s="181"/>
      <c r="I7929" s="181"/>
      <c r="J7929" s="181"/>
      <c r="K7929" s="181"/>
      <c r="L7929" s="181"/>
      <c r="M7929" s="181"/>
      <c r="N7929" s="596"/>
    </row>
    <row r="7930" spans="1:14" ht="18" customHeight="1" x14ac:dyDescent="0.25">
      <c r="A7930" s="181"/>
      <c r="B7930" s="181"/>
      <c r="C7930" s="181"/>
      <c r="D7930" s="181"/>
      <c r="E7930" s="181"/>
      <c r="F7930" s="181"/>
      <c r="G7930" s="181"/>
      <c r="H7930" s="181"/>
      <c r="I7930" s="181"/>
      <c r="J7930" s="181"/>
      <c r="K7930" s="181"/>
      <c r="L7930" s="181"/>
      <c r="M7930" s="181"/>
      <c r="N7930" s="596"/>
    </row>
    <row r="7931" spans="1:14" ht="18" customHeight="1" x14ac:dyDescent="0.25">
      <c r="A7931" s="181"/>
      <c r="B7931" s="181"/>
      <c r="C7931" s="181"/>
      <c r="D7931" s="181"/>
      <c r="E7931" s="181"/>
      <c r="F7931" s="181"/>
      <c r="G7931" s="181"/>
      <c r="H7931" s="181"/>
      <c r="I7931" s="181"/>
      <c r="J7931" s="181"/>
      <c r="K7931" s="181"/>
      <c r="L7931" s="181"/>
      <c r="M7931" s="181"/>
      <c r="N7931" s="596"/>
    </row>
    <row r="7932" spans="1:14" s="158" customFormat="1" ht="18" customHeight="1" x14ac:dyDescent="0.25">
      <c r="A7932" s="181"/>
      <c r="B7932" s="181"/>
      <c r="C7932" s="181"/>
      <c r="D7932" s="181"/>
      <c r="E7932" s="181"/>
      <c r="F7932" s="181"/>
      <c r="G7932" s="181"/>
      <c r="H7932" s="181"/>
      <c r="I7932" s="181"/>
      <c r="J7932" s="181"/>
      <c r="K7932" s="181"/>
      <c r="L7932" s="181"/>
      <c r="M7932" s="181"/>
      <c r="N7932" s="596"/>
    </row>
    <row r="7933" spans="1:14" s="158" customFormat="1" ht="18" customHeight="1" x14ac:dyDescent="0.25">
      <c r="A7933" s="181"/>
      <c r="B7933" s="181"/>
      <c r="C7933" s="181"/>
      <c r="D7933" s="181"/>
      <c r="E7933" s="181"/>
      <c r="F7933" s="181"/>
      <c r="G7933" s="181"/>
      <c r="H7933" s="181"/>
      <c r="I7933" s="181"/>
      <c r="J7933" s="181"/>
      <c r="K7933" s="181"/>
      <c r="L7933" s="181"/>
      <c r="M7933" s="181"/>
      <c r="N7933" s="596"/>
    </row>
    <row r="7934" spans="1:14" s="158" customFormat="1" ht="18" customHeight="1" x14ac:dyDescent="0.25">
      <c r="A7934" s="181"/>
      <c r="B7934" s="181"/>
      <c r="C7934" s="181"/>
      <c r="D7934" s="181"/>
      <c r="E7934" s="181"/>
      <c r="F7934" s="181"/>
      <c r="G7934" s="181"/>
      <c r="H7934" s="181"/>
      <c r="I7934" s="181"/>
      <c r="J7934" s="181"/>
      <c r="K7934" s="181"/>
      <c r="L7934" s="181"/>
      <c r="M7934" s="181"/>
      <c r="N7934" s="596"/>
    </row>
    <row r="7935" spans="1:14" s="158" customFormat="1" ht="18" customHeight="1" x14ac:dyDescent="0.25">
      <c r="A7935" s="181"/>
      <c r="B7935" s="181"/>
      <c r="C7935" s="181"/>
      <c r="D7935" s="181"/>
      <c r="E7935" s="181"/>
      <c r="F7935" s="181"/>
      <c r="G7935" s="181"/>
      <c r="H7935" s="181"/>
      <c r="I7935" s="181"/>
      <c r="J7935" s="181"/>
      <c r="K7935" s="181"/>
      <c r="L7935" s="181"/>
      <c r="M7935" s="181"/>
      <c r="N7935" s="596"/>
    </row>
    <row r="7936" spans="1:14" s="158" customFormat="1" ht="18" customHeight="1" x14ac:dyDescent="0.25">
      <c r="A7936" s="181"/>
      <c r="B7936" s="181"/>
      <c r="C7936" s="181"/>
      <c r="D7936" s="181"/>
      <c r="E7936" s="181"/>
      <c r="F7936" s="181"/>
      <c r="G7936" s="181"/>
      <c r="H7936" s="181"/>
      <c r="I7936" s="181"/>
      <c r="J7936" s="181"/>
      <c r="K7936" s="181"/>
      <c r="L7936" s="181"/>
      <c r="M7936" s="181"/>
      <c r="N7936" s="596"/>
    </row>
    <row r="7937" spans="1:14" s="158" customFormat="1" ht="18" customHeight="1" x14ac:dyDescent="0.25">
      <c r="A7937" s="181"/>
      <c r="B7937" s="181"/>
      <c r="C7937" s="181"/>
      <c r="D7937" s="181"/>
      <c r="E7937" s="181"/>
      <c r="F7937" s="181"/>
      <c r="G7937" s="181"/>
      <c r="H7937" s="181"/>
      <c r="I7937" s="181"/>
      <c r="J7937" s="181"/>
      <c r="K7937" s="181"/>
      <c r="L7937" s="181"/>
      <c r="M7937" s="181"/>
      <c r="N7937" s="596"/>
    </row>
    <row r="7938" spans="1:14" s="158" customFormat="1" ht="18" customHeight="1" x14ac:dyDescent="0.25">
      <c r="A7938" s="181"/>
      <c r="B7938" s="181"/>
      <c r="C7938" s="181"/>
      <c r="D7938" s="181"/>
      <c r="E7938" s="181"/>
      <c r="F7938" s="181"/>
      <c r="G7938" s="181"/>
      <c r="H7938" s="181"/>
      <c r="I7938" s="181"/>
      <c r="J7938" s="181"/>
      <c r="K7938" s="181"/>
      <c r="L7938" s="181"/>
      <c r="M7938" s="181"/>
      <c r="N7938" s="596"/>
    </row>
    <row r="7939" spans="1:14" ht="18" customHeight="1" x14ac:dyDescent="0.25">
      <c r="A7939" s="181"/>
      <c r="B7939" s="181"/>
      <c r="C7939" s="181"/>
      <c r="D7939" s="181"/>
      <c r="E7939" s="181"/>
      <c r="F7939" s="181"/>
      <c r="G7939" s="181"/>
      <c r="H7939" s="181"/>
      <c r="I7939" s="181"/>
      <c r="J7939" s="181"/>
      <c r="K7939" s="181"/>
      <c r="L7939" s="181"/>
      <c r="M7939" s="181"/>
      <c r="N7939" s="596"/>
    </row>
    <row r="7940" spans="1:14" s="158" customFormat="1" ht="18" customHeight="1" x14ac:dyDescent="0.25">
      <c r="A7940" s="181"/>
      <c r="B7940" s="181"/>
      <c r="C7940" s="181"/>
      <c r="D7940" s="181"/>
      <c r="E7940" s="181"/>
      <c r="F7940" s="181"/>
      <c r="G7940" s="181"/>
      <c r="H7940" s="181"/>
      <c r="I7940" s="181"/>
      <c r="J7940" s="181"/>
      <c r="K7940" s="181"/>
      <c r="L7940" s="181"/>
      <c r="M7940" s="181"/>
      <c r="N7940" s="596"/>
    </row>
    <row r="7941" spans="1:14" s="158" customFormat="1" ht="18" customHeight="1" x14ac:dyDescent="0.25">
      <c r="A7941" s="181"/>
      <c r="B7941" s="181"/>
      <c r="C7941" s="181"/>
      <c r="D7941" s="181"/>
      <c r="E7941" s="181"/>
      <c r="F7941" s="181"/>
      <c r="G7941" s="181"/>
      <c r="H7941" s="181"/>
      <c r="I7941" s="181"/>
      <c r="J7941" s="181"/>
      <c r="K7941" s="181"/>
      <c r="L7941" s="181"/>
      <c r="M7941" s="181"/>
      <c r="N7941" s="596"/>
    </row>
    <row r="7942" spans="1:14" s="158" customFormat="1" ht="18" customHeight="1" x14ac:dyDescent="0.25">
      <c r="A7942" s="181"/>
      <c r="B7942" s="181"/>
      <c r="C7942" s="181"/>
      <c r="D7942" s="181"/>
      <c r="E7942" s="181"/>
      <c r="F7942" s="181"/>
      <c r="G7942" s="181"/>
      <c r="H7942" s="181"/>
      <c r="I7942" s="181"/>
      <c r="J7942" s="181"/>
      <c r="K7942" s="181"/>
      <c r="L7942" s="181"/>
      <c r="M7942" s="181"/>
      <c r="N7942" s="596"/>
    </row>
    <row r="7943" spans="1:14" s="158" customFormat="1" ht="18" customHeight="1" x14ac:dyDescent="0.25">
      <c r="A7943" s="181"/>
      <c r="B7943" s="181"/>
      <c r="C7943" s="181"/>
      <c r="D7943" s="181"/>
      <c r="E7943" s="181"/>
      <c r="F7943" s="181"/>
      <c r="G7943" s="181"/>
      <c r="H7943" s="181"/>
      <c r="I7943" s="181"/>
      <c r="J7943" s="181"/>
      <c r="K7943" s="181"/>
      <c r="L7943" s="181"/>
      <c r="M7943" s="181"/>
      <c r="N7943" s="596"/>
    </row>
    <row r="7944" spans="1:14" ht="18" customHeight="1" x14ac:dyDescent="0.25">
      <c r="A7944" s="181"/>
      <c r="B7944" s="181"/>
      <c r="C7944" s="181"/>
      <c r="D7944" s="181"/>
      <c r="E7944" s="181"/>
      <c r="F7944" s="181"/>
      <c r="G7944" s="181"/>
      <c r="H7944" s="181"/>
      <c r="I7944" s="181"/>
      <c r="J7944" s="181"/>
      <c r="K7944" s="181"/>
      <c r="L7944" s="181"/>
      <c r="M7944" s="181"/>
      <c r="N7944" s="596"/>
    </row>
    <row r="7945" spans="1:14" ht="18" customHeight="1" x14ac:dyDescent="0.25">
      <c r="A7945" s="181"/>
      <c r="B7945" s="181"/>
      <c r="C7945" s="181"/>
      <c r="D7945" s="181"/>
      <c r="E7945" s="181"/>
      <c r="F7945" s="181"/>
      <c r="G7945" s="181"/>
      <c r="H7945" s="181"/>
      <c r="I7945" s="181"/>
      <c r="J7945" s="181"/>
      <c r="K7945" s="181"/>
      <c r="L7945" s="181"/>
      <c r="M7945" s="181"/>
      <c r="N7945" s="596"/>
    </row>
    <row r="7946" spans="1:14" s="158" customFormat="1" ht="18" customHeight="1" x14ac:dyDescent="0.25">
      <c r="A7946" s="181"/>
      <c r="B7946" s="181"/>
      <c r="C7946" s="181"/>
      <c r="D7946" s="181"/>
      <c r="E7946" s="181"/>
      <c r="F7946" s="181"/>
      <c r="G7946" s="181"/>
      <c r="H7946" s="181"/>
      <c r="I7946" s="181"/>
      <c r="J7946" s="181"/>
      <c r="K7946" s="181"/>
      <c r="L7946" s="181"/>
      <c r="M7946" s="181"/>
      <c r="N7946" s="596"/>
    </row>
    <row r="7947" spans="1:14" s="158" customFormat="1" ht="18" customHeight="1" x14ac:dyDescent="0.25">
      <c r="A7947" s="181"/>
      <c r="B7947" s="181"/>
      <c r="C7947" s="181"/>
      <c r="D7947" s="181"/>
      <c r="E7947" s="181"/>
      <c r="F7947" s="181"/>
      <c r="G7947" s="181"/>
      <c r="H7947" s="181"/>
      <c r="I7947" s="181"/>
      <c r="J7947" s="181"/>
      <c r="K7947" s="181"/>
      <c r="L7947" s="181"/>
      <c r="M7947" s="181"/>
      <c r="N7947" s="596"/>
    </row>
    <row r="7948" spans="1:14" s="158" customFormat="1" ht="18" customHeight="1" x14ac:dyDescent="0.25">
      <c r="A7948" s="181"/>
      <c r="B7948" s="181"/>
      <c r="C7948" s="181"/>
      <c r="D7948" s="181"/>
      <c r="E7948" s="181"/>
      <c r="F7948" s="181"/>
      <c r="G7948" s="181"/>
      <c r="H7948" s="181"/>
      <c r="I7948" s="181"/>
      <c r="J7948" s="181"/>
      <c r="K7948" s="181"/>
      <c r="L7948" s="181"/>
      <c r="M7948" s="181"/>
      <c r="N7948" s="596"/>
    </row>
    <row r="7949" spans="1:14" s="158" customFormat="1" ht="18" customHeight="1" x14ac:dyDescent="0.25">
      <c r="A7949" s="181"/>
      <c r="B7949" s="181"/>
      <c r="C7949" s="181"/>
      <c r="D7949" s="181"/>
      <c r="E7949" s="181"/>
      <c r="F7949" s="181"/>
      <c r="G7949" s="181"/>
      <c r="H7949" s="181"/>
      <c r="I7949" s="181"/>
      <c r="J7949" s="181"/>
      <c r="K7949" s="181"/>
      <c r="L7949" s="181"/>
      <c r="M7949" s="181"/>
      <c r="N7949" s="596"/>
    </row>
    <row r="7950" spans="1:14" s="158" customFormat="1" ht="18" customHeight="1" x14ac:dyDescent="0.25">
      <c r="A7950" s="181"/>
      <c r="B7950" s="181"/>
      <c r="C7950" s="181"/>
      <c r="D7950" s="181"/>
      <c r="E7950" s="181"/>
      <c r="F7950" s="181"/>
      <c r="G7950" s="181"/>
      <c r="H7950" s="181"/>
      <c r="I7950" s="181"/>
      <c r="J7950" s="181"/>
      <c r="K7950" s="181"/>
      <c r="L7950" s="181"/>
      <c r="M7950" s="181"/>
      <c r="N7950" s="596"/>
    </row>
    <row r="7951" spans="1:14" s="158" customFormat="1" ht="18" customHeight="1" x14ac:dyDescent="0.25">
      <c r="A7951" s="181"/>
      <c r="B7951" s="181"/>
      <c r="C7951" s="181"/>
      <c r="D7951" s="181"/>
      <c r="E7951" s="181"/>
      <c r="F7951" s="181"/>
      <c r="G7951" s="181"/>
      <c r="H7951" s="181"/>
      <c r="I7951" s="181"/>
      <c r="J7951" s="181"/>
      <c r="K7951" s="181"/>
      <c r="L7951" s="181"/>
      <c r="M7951" s="181"/>
      <c r="N7951" s="596"/>
    </row>
    <row r="7952" spans="1:14" s="158" customFormat="1" ht="18" customHeight="1" x14ac:dyDescent="0.25">
      <c r="A7952" s="181"/>
      <c r="B7952" s="181"/>
      <c r="C7952" s="181"/>
      <c r="D7952" s="181"/>
      <c r="E7952" s="181"/>
      <c r="F7952" s="181"/>
      <c r="G7952" s="181"/>
      <c r="H7952" s="181"/>
      <c r="I7952" s="181"/>
      <c r="J7952" s="181"/>
      <c r="K7952" s="181"/>
      <c r="L7952" s="181"/>
      <c r="M7952" s="181"/>
      <c r="N7952" s="596"/>
    </row>
    <row r="7953" spans="1:14" s="158" customFormat="1" ht="18" customHeight="1" x14ac:dyDescent="0.25">
      <c r="A7953" s="181"/>
      <c r="B7953" s="181"/>
      <c r="C7953" s="181"/>
      <c r="D7953" s="181"/>
      <c r="E7953" s="181"/>
      <c r="F7953" s="181"/>
      <c r="G7953" s="181"/>
      <c r="H7953" s="181"/>
      <c r="I7953" s="181"/>
      <c r="J7953" s="181"/>
      <c r="K7953" s="181"/>
      <c r="L7953" s="181"/>
      <c r="M7953" s="181"/>
      <c r="N7953" s="596"/>
    </row>
    <row r="7954" spans="1:14" s="158" customFormat="1" ht="18" customHeight="1" x14ac:dyDescent="0.25">
      <c r="A7954" s="181"/>
      <c r="B7954" s="181"/>
      <c r="C7954" s="181"/>
      <c r="D7954" s="181"/>
      <c r="E7954" s="181"/>
      <c r="F7954" s="181"/>
      <c r="G7954" s="181"/>
      <c r="H7954" s="181"/>
      <c r="I7954" s="181"/>
      <c r="J7954" s="181"/>
      <c r="K7954" s="181"/>
      <c r="L7954" s="181"/>
      <c r="M7954" s="181"/>
      <c r="N7954" s="596"/>
    </row>
    <row r="7955" spans="1:14" s="158" customFormat="1" ht="18" customHeight="1" x14ac:dyDescent="0.25">
      <c r="A7955" s="181"/>
      <c r="B7955" s="181"/>
      <c r="C7955" s="181"/>
      <c r="D7955" s="181"/>
      <c r="E7955" s="181"/>
      <c r="F7955" s="181"/>
      <c r="G7955" s="181"/>
      <c r="H7955" s="181"/>
      <c r="I7955" s="181"/>
      <c r="J7955" s="181"/>
      <c r="K7955" s="181"/>
      <c r="L7955" s="181"/>
      <c r="M7955" s="181"/>
      <c r="N7955" s="596"/>
    </row>
    <row r="7956" spans="1:14" s="158" customFormat="1" ht="18" customHeight="1" x14ac:dyDescent="0.25">
      <c r="A7956" s="181"/>
      <c r="B7956" s="181"/>
      <c r="C7956" s="181"/>
      <c r="D7956" s="181"/>
      <c r="E7956" s="181"/>
      <c r="F7956" s="181"/>
      <c r="G7956" s="181"/>
      <c r="H7956" s="181"/>
      <c r="I7956" s="181"/>
      <c r="J7956" s="181"/>
      <c r="K7956" s="181"/>
      <c r="L7956" s="181"/>
      <c r="M7956" s="181"/>
      <c r="N7956" s="596"/>
    </row>
    <row r="7957" spans="1:14" s="158" customFormat="1" ht="18" customHeight="1" x14ac:dyDescent="0.25">
      <c r="A7957" s="181"/>
      <c r="B7957" s="181"/>
      <c r="C7957" s="181"/>
      <c r="D7957" s="181"/>
      <c r="E7957" s="181"/>
      <c r="F7957" s="181"/>
      <c r="G7957" s="181"/>
      <c r="H7957" s="181"/>
      <c r="I7957" s="181"/>
      <c r="J7957" s="181"/>
      <c r="K7957" s="181"/>
      <c r="L7957" s="181"/>
      <c r="M7957" s="181"/>
      <c r="N7957" s="596"/>
    </row>
    <row r="7958" spans="1:14" s="158" customFormat="1" ht="18" customHeight="1" x14ac:dyDescent="0.25">
      <c r="A7958" s="181"/>
      <c r="B7958" s="181"/>
      <c r="C7958" s="181"/>
      <c r="D7958" s="181"/>
      <c r="E7958" s="181"/>
      <c r="F7958" s="181"/>
      <c r="G7958" s="181"/>
      <c r="H7958" s="181"/>
      <c r="I7958" s="181"/>
      <c r="J7958" s="181"/>
      <c r="K7958" s="181"/>
      <c r="L7958" s="181"/>
      <c r="M7958" s="181"/>
      <c r="N7958" s="596"/>
    </row>
    <row r="7959" spans="1:14" s="158" customFormat="1" ht="18" customHeight="1" x14ac:dyDescent="0.25">
      <c r="A7959" s="181"/>
      <c r="B7959" s="181"/>
      <c r="C7959" s="181"/>
      <c r="D7959" s="181"/>
      <c r="E7959" s="181"/>
      <c r="F7959" s="181"/>
      <c r="G7959" s="181"/>
      <c r="H7959" s="181"/>
      <c r="I7959" s="181"/>
      <c r="J7959" s="181"/>
      <c r="K7959" s="181"/>
      <c r="L7959" s="181"/>
      <c r="M7959" s="181"/>
      <c r="N7959" s="596"/>
    </row>
    <row r="7960" spans="1:14" s="158" customFormat="1" ht="18" customHeight="1" x14ac:dyDescent="0.25">
      <c r="A7960" s="181"/>
      <c r="B7960" s="181"/>
      <c r="C7960" s="181"/>
      <c r="D7960" s="181"/>
      <c r="E7960" s="181"/>
      <c r="F7960" s="181"/>
      <c r="G7960" s="181"/>
      <c r="H7960" s="181"/>
      <c r="I7960" s="181"/>
      <c r="J7960" s="181"/>
      <c r="K7960" s="181"/>
      <c r="L7960" s="181"/>
      <c r="M7960" s="181"/>
      <c r="N7960" s="596"/>
    </row>
    <row r="7961" spans="1:14" s="158" customFormat="1" ht="18" customHeight="1" x14ac:dyDescent="0.25">
      <c r="A7961" s="181"/>
      <c r="B7961" s="181"/>
      <c r="C7961" s="181"/>
      <c r="D7961" s="181"/>
      <c r="E7961" s="181"/>
      <c r="F7961" s="181"/>
      <c r="G7961" s="181"/>
      <c r="H7961" s="181"/>
      <c r="I7961" s="181"/>
      <c r="J7961" s="181"/>
      <c r="K7961" s="181"/>
      <c r="L7961" s="181"/>
      <c r="M7961" s="181"/>
      <c r="N7961" s="596"/>
    </row>
    <row r="7962" spans="1:14" s="158" customFormat="1" ht="18" customHeight="1" x14ac:dyDescent="0.25">
      <c r="A7962" s="181"/>
      <c r="B7962" s="181"/>
      <c r="C7962" s="181"/>
      <c r="D7962" s="181"/>
      <c r="E7962" s="181"/>
      <c r="F7962" s="181"/>
      <c r="G7962" s="181"/>
      <c r="H7962" s="181"/>
      <c r="I7962" s="181"/>
      <c r="J7962" s="181"/>
      <c r="K7962" s="181"/>
      <c r="L7962" s="181"/>
      <c r="M7962" s="181"/>
      <c r="N7962" s="596"/>
    </row>
    <row r="7963" spans="1:14" s="158" customFormat="1" ht="18" customHeight="1" x14ac:dyDescent="0.25">
      <c r="A7963" s="181"/>
      <c r="B7963" s="181"/>
      <c r="C7963" s="181"/>
      <c r="D7963" s="181"/>
      <c r="E7963" s="181"/>
      <c r="F7963" s="181"/>
      <c r="G7963" s="181"/>
      <c r="H7963" s="181"/>
      <c r="I7963" s="181"/>
      <c r="J7963" s="181"/>
      <c r="K7963" s="181"/>
      <c r="L7963" s="181"/>
      <c r="M7963" s="181"/>
      <c r="N7963" s="596"/>
    </row>
    <row r="7964" spans="1:14" s="158" customFormat="1" ht="18" customHeight="1" x14ac:dyDescent="0.25">
      <c r="A7964" s="181"/>
      <c r="B7964" s="181"/>
      <c r="C7964" s="181"/>
      <c r="D7964" s="181"/>
      <c r="E7964" s="181"/>
      <c r="F7964" s="181"/>
      <c r="G7964" s="181"/>
      <c r="H7964" s="181"/>
      <c r="I7964" s="181"/>
      <c r="J7964" s="181"/>
      <c r="K7964" s="181"/>
      <c r="L7964" s="181"/>
      <c r="M7964" s="181"/>
      <c r="N7964" s="596"/>
    </row>
    <row r="7965" spans="1:14" s="158" customFormat="1" ht="18" customHeight="1" x14ac:dyDescent="0.25">
      <c r="A7965" s="181"/>
      <c r="B7965" s="181"/>
      <c r="C7965" s="181"/>
      <c r="D7965" s="181"/>
      <c r="E7965" s="181"/>
      <c r="F7965" s="181"/>
      <c r="G7965" s="181"/>
      <c r="H7965" s="181"/>
      <c r="I7965" s="181"/>
      <c r="J7965" s="181"/>
      <c r="K7965" s="181"/>
      <c r="L7965" s="181"/>
      <c r="M7965" s="181"/>
      <c r="N7965" s="596"/>
    </row>
    <row r="7966" spans="1:14" s="158" customFormat="1" ht="18" customHeight="1" x14ac:dyDescent="0.25">
      <c r="A7966" s="181"/>
      <c r="B7966" s="181"/>
      <c r="C7966" s="181"/>
      <c r="D7966" s="181"/>
      <c r="E7966" s="181"/>
      <c r="F7966" s="181"/>
      <c r="G7966" s="181"/>
      <c r="H7966" s="181"/>
      <c r="I7966" s="181"/>
      <c r="J7966" s="181"/>
      <c r="K7966" s="181"/>
      <c r="L7966" s="181"/>
      <c r="M7966" s="181"/>
      <c r="N7966" s="596"/>
    </row>
    <row r="7967" spans="1:14" s="158" customFormat="1" ht="18" customHeight="1" x14ac:dyDescent="0.25">
      <c r="A7967" s="181"/>
      <c r="B7967" s="181"/>
      <c r="C7967" s="181"/>
      <c r="D7967" s="181"/>
      <c r="E7967" s="181"/>
      <c r="F7967" s="181"/>
      <c r="G7967" s="181"/>
      <c r="H7967" s="181"/>
      <c r="I7967" s="181"/>
      <c r="J7967" s="181"/>
      <c r="K7967" s="181"/>
      <c r="L7967" s="181"/>
      <c r="M7967" s="181"/>
      <c r="N7967" s="596"/>
    </row>
    <row r="7968" spans="1:14" ht="18" customHeight="1" x14ac:dyDescent="0.25">
      <c r="A7968" s="181"/>
      <c r="B7968" s="181"/>
      <c r="C7968" s="181"/>
      <c r="D7968" s="181"/>
      <c r="E7968" s="181"/>
      <c r="F7968" s="181"/>
      <c r="G7968" s="181"/>
      <c r="H7968" s="181"/>
      <c r="I7968" s="181"/>
      <c r="J7968" s="181"/>
      <c r="K7968" s="181"/>
      <c r="L7968" s="181"/>
      <c r="M7968" s="181"/>
      <c r="N7968" s="596"/>
    </row>
    <row r="7969" spans="1:14" s="158" customFormat="1" ht="18" customHeight="1" x14ac:dyDescent="0.25">
      <c r="A7969" s="181"/>
      <c r="B7969" s="181"/>
      <c r="C7969" s="181"/>
      <c r="D7969" s="181"/>
      <c r="E7969" s="181"/>
      <c r="F7969" s="181"/>
      <c r="G7969" s="181"/>
      <c r="H7969" s="181"/>
      <c r="I7969" s="181"/>
      <c r="J7969" s="181"/>
      <c r="K7969" s="181"/>
      <c r="L7969" s="181"/>
      <c r="M7969" s="181"/>
      <c r="N7969" s="596"/>
    </row>
    <row r="7970" spans="1:14" s="158" customFormat="1" ht="18" customHeight="1" x14ac:dyDescent="0.25">
      <c r="A7970" s="181"/>
      <c r="B7970" s="181"/>
      <c r="C7970" s="181"/>
      <c r="D7970" s="181"/>
      <c r="E7970" s="181"/>
      <c r="F7970" s="181"/>
      <c r="G7970" s="181"/>
      <c r="H7970" s="181"/>
      <c r="I7970" s="181"/>
      <c r="J7970" s="181"/>
      <c r="K7970" s="181"/>
      <c r="L7970" s="181"/>
      <c r="M7970" s="181"/>
      <c r="N7970" s="596"/>
    </row>
    <row r="7971" spans="1:14" s="158" customFormat="1" ht="18" customHeight="1" x14ac:dyDescent="0.25">
      <c r="A7971" s="181"/>
      <c r="B7971" s="181"/>
      <c r="C7971" s="181"/>
      <c r="D7971" s="181"/>
      <c r="E7971" s="181"/>
      <c r="F7971" s="181"/>
      <c r="G7971" s="181"/>
      <c r="H7971" s="181"/>
      <c r="I7971" s="181"/>
      <c r="J7971" s="181"/>
      <c r="K7971" s="181"/>
      <c r="L7971" s="181"/>
      <c r="M7971" s="181"/>
      <c r="N7971" s="596"/>
    </row>
    <row r="7972" spans="1:14" s="158" customFormat="1" ht="18" customHeight="1" x14ac:dyDescent="0.25">
      <c r="A7972" s="181"/>
      <c r="B7972" s="181"/>
      <c r="C7972" s="181"/>
      <c r="D7972" s="181"/>
      <c r="E7972" s="181"/>
      <c r="F7972" s="181"/>
      <c r="G7972" s="181"/>
      <c r="H7972" s="181"/>
      <c r="I7972" s="181"/>
      <c r="J7972" s="181"/>
      <c r="K7972" s="181"/>
      <c r="L7972" s="181"/>
      <c r="M7972" s="181"/>
      <c r="N7972" s="596"/>
    </row>
    <row r="7973" spans="1:14" ht="18" customHeight="1" x14ac:dyDescent="0.25">
      <c r="A7973" s="181"/>
      <c r="B7973" s="181"/>
      <c r="C7973" s="181"/>
      <c r="D7973" s="181"/>
      <c r="E7973" s="181"/>
      <c r="F7973" s="181"/>
      <c r="G7973" s="181"/>
      <c r="H7973" s="181"/>
      <c r="I7973" s="181"/>
      <c r="J7973" s="181"/>
      <c r="K7973" s="181"/>
      <c r="L7973" s="181"/>
      <c r="M7973" s="181"/>
      <c r="N7973" s="596"/>
    </row>
    <row r="7974" spans="1:14" ht="18" customHeight="1" x14ac:dyDescent="0.25">
      <c r="A7974" s="181"/>
      <c r="B7974" s="181"/>
      <c r="C7974" s="181"/>
      <c r="D7974" s="181"/>
      <c r="E7974" s="181"/>
      <c r="F7974" s="181"/>
      <c r="G7974" s="181"/>
      <c r="H7974" s="181"/>
      <c r="I7974" s="181"/>
      <c r="J7974" s="181"/>
      <c r="K7974" s="181"/>
      <c r="L7974" s="181"/>
      <c r="M7974" s="181"/>
      <c r="N7974" s="596"/>
    </row>
    <row r="7975" spans="1:14" s="158" customFormat="1" ht="18" customHeight="1" x14ac:dyDescent="0.25">
      <c r="A7975" s="181"/>
      <c r="B7975" s="181"/>
      <c r="C7975" s="181"/>
      <c r="D7975" s="181"/>
      <c r="E7975" s="181"/>
      <c r="F7975" s="181"/>
      <c r="G7975" s="181"/>
      <c r="H7975" s="181"/>
      <c r="I7975" s="181"/>
      <c r="J7975" s="181"/>
      <c r="K7975" s="181"/>
      <c r="L7975" s="181"/>
      <c r="M7975" s="181"/>
      <c r="N7975" s="596"/>
    </row>
    <row r="7976" spans="1:14" ht="18" customHeight="1" x14ac:dyDescent="0.25">
      <c r="A7976" s="181"/>
      <c r="B7976" s="181"/>
      <c r="C7976" s="181"/>
      <c r="D7976" s="181"/>
      <c r="E7976" s="181"/>
      <c r="F7976" s="181"/>
      <c r="G7976" s="181"/>
      <c r="H7976" s="181"/>
      <c r="I7976" s="181"/>
      <c r="J7976" s="181"/>
      <c r="K7976" s="181"/>
      <c r="L7976" s="181"/>
      <c r="M7976" s="181"/>
      <c r="N7976" s="596"/>
    </row>
    <row r="7977" spans="1:14" s="158" customFormat="1" ht="18" customHeight="1" x14ac:dyDescent="0.25">
      <c r="A7977" s="181"/>
      <c r="B7977" s="181"/>
      <c r="C7977" s="181"/>
      <c r="D7977" s="181"/>
      <c r="E7977" s="181"/>
      <c r="F7977" s="181"/>
      <c r="G7977" s="181"/>
      <c r="H7977" s="181"/>
      <c r="I7977" s="181"/>
      <c r="J7977" s="181"/>
      <c r="K7977" s="181"/>
      <c r="L7977" s="181"/>
      <c r="M7977" s="181"/>
      <c r="N7977" s="596"/>
    </row>
    <row r="7978" spans="1:14" s="158" customFormat="1" ht="18" customHeight="1" x14ac:dyDescent="0.25">
      <c r="A7978" s="181"/>
      <c r="B7978" s="181"/>
      <c r="C7978" s="181"/>
      <c r="D7978" s="181"/>
      <c r="E7978" s="181"/>
      <c r="F7978" s="181"/>
      <c r="G7978" s="181"/>
      <c r="H7978" s="181"/>
      <c r="I7978" s="181"/>
      <c r="J7978" s="181"/>
      <c r="K7978" s="181"/>
      <c r="L7978" s="181"/>
      <c r="M7978" s="181"/>
      <c r="N7978" s="596"/>
    </row>
    <row r="7979" spans="1:14" s="158" customFormat="1" ht="18" customHeight="1" x14ac:dyDescent="0.25">
      <c r="A7979" s="181"/>
      <c r="B7979" s="181"/>
      <c r="C7979" s="181"/>
      <c r="D7979" s="181"/>
      <c r="E7979" s="181"/>
      <c r="F7979" s="181"/>
      <c r="G7979" s="181"/>
      <c r="H7979" s="181"/>
      <c r="I7979" s="181"/>
      <c r="J7979" s="181"/>
      <c r="K7979" s="181"/>
      <c r="L7979" s="181"/>
      <c r="M7979" s="181"/>
      <c r="N7979" s="596"/>
    </row>
    <row r="7980" spans="1:14" ht="18" customHeight="1" x14ac:dyDescent="0.25">
      <c r="A7980" s="181"/>
      <c r="B7980" s="181"/>
      <c r="C7980" s="181"/>
      <c r="D7980" s="181"/>
      <c r="E7980" s="181"/>
      <c r="F7980" s="181"/>
      <c r="G7980" s="181"/>
      <c r="H7980" s="181"/>
      <c r="I7980" s="181"/>
      <c r="J7980" s="181"/>
      <c r="K7980" s="181"/>
      <c r="L7980" s="181"/>
      <c r="M7980" s="181"/>
      <c r="N7980" s="596"/>
    </row>
    <row r="7981" spans="1:14" s="158" customFormat="1" ht="18" customHeight="1" x14ac:dyDescent="0.25">
      <c r="A7981" s="181"/>
      <c r="B7981" s="181"/>
      <c r="C7981" s="181"/>
      <c r="D7981" s="181"/>
      <c r="E7981" s="181"/>
      <c r="F7981" s="181"/>
      <c r="G7981" s="181"/>
      <c r="H7981" s="181"/>
      <c r="I7981" s="181"/>
      <c r="J7981" s="181"/>
      <c r="K7981" s="181"/>
      <c r="L7981" s="181"/>
      <c r="M7981" s="181"/>
      <c r="N7981" s="596"/>
    </row>
    <row r="7982" spans="1:14" s="158" customFormat="1" ht="18" customHeight="1" x14ac:dyDescent="0.25">
      <c r="A7982" s="181"/>
      <c r="B7982" s="181"/>
      <c r="C7982" s="181"/>
      <c r="D7982" s="181"/>
      <c r="E7982" s="181"/>
      <c r="F7982" s="181"/>
      <c r="G7982" s="181"/>
      <c r="H7982" s="181"/>
      <c r="I7982" s="181"/>
      <c r="J7982" s="181"/>
      <c r="K7982" s="181"/>
      <c r="L7982" s="181"/>
      <c r="M7982" s="181"/>
      <c r="N7982" s="596"/>
    </row>
    <row r="7983" spans="1:14" ht="18" customHeight="1" x14ac:dyDescent="0.25">
      <c r="A7983" s="181"/>
      <c r="B7983" s="181"/>
      <c r="C7983" s="181"/>
      <c r="D7983" s="181"/>
      <c r="E7983" s="181"/>
      <c r="F7983" s="181"/>
      <c r="G7983" s="181"/>
      <c r="H7983" s="181"/>
      <c r="I7983" s="181"/>
      <c r="J7983" s="181"/>
      <c r="K7983" s="181"/>
      <c r="L7983" s="181"/>
      <c r="M7983" s="181"/>
      <c r="N7983" s="596"/>
    </row>
    <row r="7984" spans="1:14" s="158" customFormat="1" ht="18" customHeight="1" x14ac:dyDescent="0.25">
      <c r="A7984" s="181"/>
      <c r="B7984" s="181"/>
      <c r="C7984" s="181"/>
      <c r="D7984" s="181"/>
      <c r="E7984" s="181"/>
      <c r="F7984" s="181"/>
      <c r="G7984" s="181"/>
      <c r="H7984" s="181"/>
      <c r="I7984" s="181"/>
      <c r="J7984" s="181"/>
      <c r="K7984" s="181"/>
      <c r="L7984" s="181"/>
      <c r="M7984" s="181"/>
      <c r="N7984" s="596"/>
    </row>
    <row r="7985" spans="1:14" ht="18" customHeight="1" x14ac:dyDescent="0.25">
      <c r="A7985" s="181"/>
      <c r="B7985" s="181"/>
      <c r="C7985" s="181"/>
      <c r="D7985" s="181"/>
      <c r="E7985" s="181"/>
      <c r="F7985" s="181"/>
      <c r="G7985" s="181"/>
      <c r="H7985" s="181"/>
      <c r="I7985" s="181"/>
      <c r="J7985" s="181"/>
      <c r="K7985" s="181"/>
      <c r="L7985" s="181"/>
      <c r="M7985" s="181"/>
      <c r="N7985" s="596"/>
    </row>
    <row r="7986" spans="1:14" ht="18" customHeight="1" x14ac:dyDescent="0.25">
      <c r="A7986" s="181"/>
      <c r="B7986" s="181"/>
      <c r="C7986" s="181"/>
      <c r="D7986" s="181"/>
      <c r="E7986" s="181"/>
      <c r="F7986" s="181"/>
      <c r="G7986" s="181"/>
      <c r="H7986" s="181"/>
      <c r="I7986" s="181"/>
      <c r="J7986" s="181"/>
      <c r="K7986" s="181"/>
      <c r="L7986" s="181"/>
      <c r="M7986" s="181"/>
      <c r="N7986" s="596"/>
    </row>
    <row r="7987" spans="1:14" s="158" customFormat="1" ht="18" customHeight="1" x14ac:dyDescent="0.25">
      <c r="A7987" s="181"/>
      <c r="B7987" s="181"/>
      <c r="C7987" s="181"/>
      <c r="D7987" s="181"/>
      <c r="E7987" s="181"/>
      <c r="F7987" s="181"/>
      <c r="G7987" s="181"/>
      <c r="H7987" s="181"/>
      <c r="I7987" s="181"/>
      <c r="J7987" s="181"/>
      <c r="K7987" s="181"/>
      <c r="L7987" s="181"/>
      <c r="M7987" s="181"/>
      <c r="N7987" s="596"/>
    </row>
    <row r="7988" spans="1:14" ht="18" customHeight="1" x14ac:dyDescent="0.25">
      <c r="A7988" s="181"/>
      <c r="B7988" s="181"/>
      <c r="C7988" s="181"/>
      <c r="D7988" s="181"/>
      <c r="E7988" s="181"/>
      <c r="F7988" s="181"/>
      <c r="G7988" s="181"/>
      <c r="H7988" s="181"/>
      <c r="I7988" s="181"/>
      <c r="J7988" s="181"/>
      <c r="K7988" s="181"/>
      <c r="L7988" s="181"/>
      <c r="M7988" s="181"/>
      <c r="N7988" s="596"/>
    </row>
    <row r="7989" spans="1:14" ht="18" customHeight="1" x14ac:dyDescent="0.25">
      <c r="A7989" s="181"/>
      <c r="B7989" s="181"/>
      <c r="C7989" s="181"/>
      <c r="D7989" s="181"/>
      <c r="E7989" s="181"/>
      <c r="F7989" s="181"/>
      <c r="G7989" s="181"/>
      <c r="H7989" s="181"/>
      <c r="I7989" s="181"/>
      <c r="J7989" s="181"/>
      <c r="K7989" s="181"/>
      <c r="L7989" s="181"/>
      <c r="M7989" s="181"/>
      <c r="N7989" s="596"/>
    </row>
    <row r="7990" spans="1:14" s="158" customFormat="1" ht="18" customHeight="1" x14ac:dyDescent="0.25">
      <c r="A7990" s="181"/>
      <c r="B7990" s="181"/>
      <c r="C7990" s="181"/>
      <c r="D7990" s="181"/>
      <c r="E7990" s="181"/>
      <c r="F7990" s="181"/>
      <c r="G7990" s="181"/>
      <c r="H7990" s="181"/>
      <c r="I7990" s="181"/>
      <c r="J7990" s="181"/>
      <c r="K7990" s="181"/>
      <c r="L7990" s="181"/>
      <c r="M7990" s="181"/>
      <c r="N7990" s="596"/>
    </row>
    <row r="7991" spans="1:14" ht="18" customHeight="1" x14ac:dyDescent="0.25">
      <c r="A7991" s="181"/>
      <c r="B7991" s="181"/>
      <c r="C7991" s="181"/>
      <c r="D7991" s="181"/>
      <c r="E7991" s="181"/>
      <c r="F7991" s="181"/>
      <c r="G7991" s="181"/>
      <c r="H7991" s="181"/>
      <c r="I7991" s="181"/>
      <c r="J7991" s="181"/>
      <c r="K7991" s="181"/>
      <c r="L7991" s="181"/>
      <c r="M7991" s="181"/>
      <c r="N7991" s="596"/>
    </row>
    <row r="7992" spans="1:14" s="158" customFormat="1" ht="18" customHeight="1" x14ac:dyDescent="0.25">
      <c r="A7992" s="181"/>
      <c r="B7992" s="181"/>
      <c r="C7992" s="181"/>
      <c r="D7992" s="181"/>
      <c r="E7992" s="181"/>
      <c r="F7992" s="181"/>
      <c r="G7992" s="181"/>
      <c r="H7992" s="181"/>
      <c r="I7992" s="181"/>
      <c r="J7992" s="181"/>
      <c r="K7992" s="181"/>
      <c r="L7992" s="181"/>
      <c r="M7992" s="181"/>
      <c r="N7992" s="596"/>
    </row>
    <row r="7993" spans="1:14" ht="18" customHeight="1" x14ac:dyDescent="0.25">
      <c r="A7993" s="181"/>
      <c r="B7993" s="181"/>
      <c r="C7993" s="181"/>
      <c r="D7993" s="181"/>
      <c r="E7993" s="181"/>
      <c r="F7993" s="181"/>
      <c r="G7993" s="181"/>
      <c r="H7993" s="181"/>
      <c r="I7993" s="181"/>
      <c r="J7993" s="181"/>
      <c r="K7993" s="181"/>
      <c r="L7993" s="181"/>
      <c r="M7993" s="181"/>
      <c r="N7993" s="596"/>
    </row>
    <row r="7994" spans="1:14" s="158" customFormat="1" ht="18" customHeight="1" x14ac:dyDescent="0.25">
      <c r="A7994" s="181"/>
      <c r="B7994" s="181"/>
      <c r="C7994" s="181"/>
      <c r="D7994" s="181"/>
      <c r="E7994" s="181"/>
      <c r="F7994" s="181"/>
      <c r="G7994" s="181"/>
      <c r="H7994" s="181"/>
      <c r="I7994" s="181"/>
      <c r="J7994" s="181"/>
      <c r="K7994" s="181"/>
      <c r="L7994" s="181"/>
      <c r="M7994" s="181"/>
      <c r="N7994" s="596"/>
    </row>
    <row r="7995" spans="1:14" s="158" customFormat="1" ht="18" customHeight="1" x14ac:dyDescent="0.25">
      <c r="A7995" s="181"/>
      <c r="B7995" s="181"/>
      <c r="C7995" s="181"/>
      <c r="D7995" s="181"/>
      <c r="E7995" s="181"/>
      <c r="F7995" s="181"/>
      <c r="G7995" s="181"/>
      <c r="H7995" s="181"/>
      <c r="I7995" s="181"/>
      <c r="J7995" s="181"/>
      <c r="K7995" s="181"/>
      <c r="L7995" s="181"/>
      <c r="M7995" s="181"/>
      <c r="N7995" s="596"/>
    </row>
    <row r="7996" spans="1:14" s="158" customFormat="1" ht="18" customHeight="1" x14ac:dyDescent="0.25">
      <c r="A7996" s="181"/>
      <c r="B7996" s="181"/>
      <c r="C7996" s="181"/>
      <c r="D7996" s="181"/>
      <c r="E7996" s="181"/>
      <c r="F7996" s="181"/>
      <c r="G7996" s="181"/>
      <c r="H7996" s="181"/>
      <c r="I7996" s="181"/>
      <c r="J7996" s="181"/>
      <c r="K7996" s="181"/>
      <c r="L7996" s="181"/>
      <c r="M7996" s="181"/>
      <c r="N7996" s="596"/>
    </row>
    <row r="7997" spans="1:14" s="158" customFormat="1" ht="18" customHeight="1" x14ac:dyDescent="0.25">
      <c r="A7997" s="181"/>
      <c r="B7997" s="181"/>
      <c r="C7997" s="181"/>
      <c r="D7997" s="181"/>
      <c r="E7997" s="181"/>
      <c r="F7997" s="181"/>
      <c r="G7997" s="181"/>
      <c r="H7997" s="181"/>
      <c r="I7997" s="181"/>
      <c r="J7997" s="181"/>
      <c r="K7997" s="181"/>
      <c r="L7997" s="181"/>
      <c r="M7997" s="181"/>
      <c r="N7997" s="596"/>
    </row>
    <row r="7998" spans="1:14" s="158" customFormat="1" ht="18" customHeight="1" x14ac:dyDescent="0.25">
      <c r="A7998" s="181"/>
      <c r="B7998" s="181"/>
      <c r="C7998" s="181"/>
      <c r="D7998" s="181"/>
      <c r="E7998" s="181"/>
      <c r="F7998" s="181"/>
      <c r="G7998" s="181"/>
      <c r="H7998" s="181"/>
      <c r="I7998" s="181"/>
      <c r="J7998" s="181"/>
      <c r="K7998" s="181"/>
      <c r="L7998" s="181"/>
      <c r="M7998" s="181"/>
      <c r="N7998" s="596"/>
    </row>
    <row r="7999" spans="1:14" s="158" customFormat="1" ht="18" customHeight="1" x14ac:dyDescent="0.25">
      <c r="A7999" s="181"/>
      <c r="B7999" s="181"/>
      <c r="C7999" s="181"/>
      <c r="D7999" s="181"/>
      <c r="E7999" s="181"/>
      <c r="F7999" s="181"/>
      <c r="G7999" s="181"/>
      <c r="H7999" s="181"/>
      <c r="I7999" s="181"/>
      <c r="J7999" s="181"/>
      <c r="K7999" s="181"/>
      <c r="L7999" s="181"/>
      <c r="M7999" s="181"/>
      <c r="N7999" s="596"/>
    </row>
    <row r="8000" spans="1:14" ht="18" customHeight="1" x14ac:dyDescent="0.25">
      <c r="A8000" s="181"/>
      <c r="B8000" s="181"/>
      <c r="C8000" s="181"/>
      <c r="D8000" s="181"/>
      <c r="E8000" s="181"/>
      <c r="F8000" s="181"/>
      <c r="G8000" s="181"/>
      <c r="H8000" s="181"/>
      <c r="I8000" s="181"/>
      <c r="J8000" s="181"/>
      <c r="K8000" s="181"/>
      <c r="L8000" s="181"/>
      <c r="M8000" s="181"/>
      <c r="N8000" s="596"/>
    </row>
    <row r="8001" spans="1:14" ht="18" customHeight="1" x14ac:dyDescent="0.25">
      <c r="A8001" s="181"/>
      <c r="B8001" s="181"/>
      <c r="C8001" s="181"/>
      <c r="D8001" s="181"/>
      <c r="E8001" s="181"/>
      <c r="F8001" s="181"/>
      <c r="G8001" s="181"/>
      <c r="H8001" s="181"/>
      <c r="I8001" s="181"/>
      <c r="J8001" s="181"/>
      <c r="K8001" s="181"/>
      <c r="L8001" s="181"/>
      <c r="M8001" s="181"/>
      <c r="N8001" s="596"/>
    </row>
    <row r="8002" spans="1:14" ht="18" customHeight="1" x14ac:dyDescent="0.25">
      <c r="A8002" s="181"/>
      <c r="B8002" s="181"/>
      <c r="C8002" s="181"/>
      <c r="D8002" s="181"/>
      <c r="E8002" s="181"/>
      <c r="F8002" s="181"/>
      <c r="G8002" s="181"/>
      <c r="H8002" s="181"/>
      <c r="I8002" s="181"/>
      <c r="J8002" s="181"/>
      <c r="K8002" s="181"/>
      <c r="L8002" s="181"/>
      <c r="M8002" s="181"/>
      <c r="N8002" s="596"/>
    </row>
    <row r="8003" spans="1:14" ht="18" customHeight="1" x14ac:dyDescent="0.25">
      <c r="A8003" s="181"/>
      <c r="B8003" s="181"/>
      <c r="C8003" s="181"/>
      <c r="D8003" s="181"/>
      <c r="E8003" s="181"/>
      <c r="F8003" s="181"/>
      <c r="G8003" s="181"/>
      <c r="H8003" s="181"/>
      <c r="I8003" s="181"/>
      <c r="J8003" s="181"/>
      <c r="K8003" s="181"/>
      <c r="L8003" s="181"/>
      <c r="M8003" s="181"/>
      <c r="N8003" s="596"/>
    </row>
    <row r="8004" spans="1:14" s="158" customFormat="1" ht="18" customHeight="1" x14ac:dyDescent="0.25">
      <c r="A8004" s="181"/>
      <c r="B8004" s="181"/>
      <c r="C8004" s="181"/>
      <c r="D8004" s="181"/>
      <c r="E8004" s="181"/>
      <c r="F8004" s="181"/>
      <c r="G8004" s="181"/>
      <c r="H8004" s="181"/>
      <c r="I8004" s="181"/>
      <c r="J8004" s="181"/>
      <c r="K8004" s="181"/>
      <c r="L8004" s="181"/>
      <c r="M8004" s="181"/>
      <c r="N8004" s="596"/>
    </row>
    <row r="8005" spans="1:14" s="158" customFormat="1" ht="18" customHeight="1" x14ac:dyDescent="0.25">
      <c r="A8005" s="181"/>
      <c r="B8005" s="181"/>
      <c r="C8005" s="181"/>
      <c r="D8005" s="181"/>
      <c r="E8005" s="181"/>
      <c r="F8005" s="181"/>
      <c r="G8005" s="181"/>
      <c r="H8005" s="181"/>
      <c r="I8005" s="181"/>
      <c r="J8005" s="181"/>
      <c r="K8005" s="181"/>
      <c r="L8005" s="181"/>
      <c r="M8005" s="181"/>
      <c r="N8005" s="180"/>
    </row>
    <row r="8006" spans="1:14" s="158" customFormat="1" ht="18" customHeight="1" x14ac:dyDescent="0.25">
      <c r="A8006" s="181"/>
      <c r="B8006" s="181"/>
      <c r="C8006" s="181"/>
      <c r="D8006" s="181"/>
      <c r="E8006" s="181"/>
      <c r="F8006" s="181"/>
      <c r="G8006" s="181"/>
      <c r="H8006" s="181"/>
      <c r="I8006" s="181"/>
      <c r="J8006" s="181"/>
      <c r="K8006" s="181"/>
      <c r="L8006" s="181"/>
      <c r="M8006" s="181"/>
      <c r="N8006" s="596"/>
    </row>
    <row r="8007" spans="1:14" s="158" customFormat="1" ht="18" customHeight="1" x14ac:dyDescent="0.25">
      <c r="A8007" s="181"/>
      <c r="B8007" s="181"/>
      <c r="C8007" s="181"/>
      <c r="D8007" s="181"/>
      <c r="E8007" s="181"/>
      <c r="F8007" s="181"/>
      <c r="G8007" s="181"/>
      <c r="H8007" s="181"/>
      <c r="I8007" s="181"/>
      <c r="J8007" s="181"/>
      <c r="K8007" s="181"/>
      <c r="L8007" s="181"/>
      <c r="M8007" s="181"/>
      <c r="N8007" s="596"/>
    </row>
    <row r="8008" spans="1:14" s="158" customFormat="1" ht="18" customHeight="1" x14ac:dyDescent="0.25">
      <c r="A8008" s="181"/>
      <c r="B8008" s="181"/>
      <c r="C8008" s="181"/>
      <c r="D8008" s="181"/>
      <c r="E8008" s="181"/>
      <c r="F8008" s="181"/>
      <c r="G8008" s="181"/>
      <c r="H8008" s="181"/>
      <c r="I8008" s="181"/>
      <c r="J8008" s="181"/>
      <c r="K8008" s="181"/>
      <c r="L8008" s="181"/>
      <c r="M8008" s="181"/>
      <c r="N8008" s="596"/>
    </row>
    <row r="8009" spans="1:14" s="158" customFormat="1" ht="18" customHeight="1" x14ac:dyDescent="0.25">
      <c r="A8009" s="181"/>
      <c r="B8009" s="181"/>
      <c r="C8009" s="181"/>
      <c r="D8009" s="181"/>
      <c r="E8009" s="181"/>
      <c r="F8009" s="181"/>
      <c r="G8009" s="181"/>
      <c r="H8009" s="181"/>
      <c r="I8009" s="181"/>
      <c r="J8009" s="181"/>
      <c r="K8009" s="181"/>
      <c r="L8009" s="181"/>
      <c r="M8009" s="181"/>
      <c r="N8009" s="596"/>
    </row>
    <row r="8010" spans="1:14" ht="18" customHeight="1" x14ac:dyDescent="0.25">
      <c r="A8010" s="181"/>
      <c r="B8010" s="181"/>
      <c r="C8010" s="181"/>
      <c r="D8010" s="181"/>
      <c r="E8010" s="181"/>
      <c r="F8010" s="181"/>
      <c r="G8010" s="181"/>
      <c r="H8010" s="181"/>
      <c r="I8010" s="181"/>
      <c r="J8010" s="181"/>
      <c r="K8010" s="181"/>
      <c r="L8010" s="181"/>
      <c r="M8010" s="181"/>
      <c r="N8010" s="596"/>
    </row>
    <row r="8011" spans="1:14" s="158" customFormat="1" ht="18" customHeight="1" x14ac:dyDescent="0.25">
      <c r="A8011" s="181"/>
      <c r="B8011" s="181"/>
      <c r="C8011" s="181"/>
      <c r="D8011" s="181"/>
      <c r="E8011" s="181"/>
      <c r="F8011" s="181"/>
      <c r="G8011" s="181"/>
      <c r="H8011" s="181"/>
      <c r="I8011" s="181"/>
      <c r="J8011" s="181"/>
      <c r="K8011" s="181"/>
      <c r="L8011" s="181"/>
      <c r="M8011" s="181"/>
      <c r="N8011" s="596"/>
    </row>
    <row r="8012" spans="1:14" ht="18" customHeight="1" x14ac:dyDescent="0.25">
      <c r="A8012" s="181"/>
      <c r="B8012" s="181"/>
      <c r="C8012" s="181"/>
      <c r="D8012" s="181"/>
      <c r="E8012" s="181"/>
      <c r="F8012" s="181"/>
      <c r="G8012" s="181"/>
      <c r="H8012" s="181"/>
      <c r="I8012" s="181"/>
      <c r="J8012" s="181"/>
      <c r="K8012" s="181"/>
      <c r="L8012" s="181"/>
      <c r="M8012" s="181"/>
      <c r="N8012" s="596"/>
    </row>
    <row r="8013" spans="1:14" ht="18" customHeight="1" x14ac:dyDescent="0.25">
      <c r="A8013" s="181"/>
      <c r="B8013" s="181"/>
      <c r="C8013" s="181"/>
      <c r="D8013" s="181"/>
      <c r="E8013" s="181"/>
      <c r="F8013" s="181"/>
      <c r="G8013" s="181"/>
      <c r="H8013" s="181"/>
      <c r="I8013" s="181"/>
      <c r="J8013" s="181"/>
      <c r="K8013" s="181"/>
      <c r="L8013" s="181"/>
      <c r="M8013" s="181"/>
      <c r="N8013" s="596"/>
    </row>
    <row r="8014" spans="1:14" ht="18" customHeight="1" x14ac:dyDescent="0.25">
      <c r="A8014" s="181"/>
      <c r="B8014" s="181"/>
      <c r="C8014" s="181"/>
      <c r="D8014" s="181"/>
      <c r="E8014" s="181"/>
      <c r="F8014" s="181"/>
      <c r="G8014" s="181"/>
      <c r="H8014" s="181"/>
      <c r="I8014" s="181"/>
      <c r="J8014" s="181"/>
      <c r="K8014" s="181"/>
      <c r="L8014" s="181"/>
      <c r="M8014" s="181"/>
      <c r="N8014" s="596"/>
    </row>
    <row r="8015" spans="1:14" ht="18" customHeight="1" x14ac:dyDescent="0.25">
      <c r="A8015" s="181"/>
      <c r="B8015" s="181"/>
      <c r="C8015" s="181"/>
      <c r="D8015" s="181"/>
      <c r="E8015" s="181"/>
      <c r="F8015" s="181"/>
      <c r="G8015" s="181"/>
      <c r="H8015" s="181"/>
      <c r="I8015" s="181"/>
      <c r="J8015" s="181"/>
      <c r="K8015" s="181"/>
      <c r="L8015" s="181"/>
      <c r="M8015" s="181"/>
      <c r="N8015" s="596"/>
    </row>
    <row r="8016" spans="1:14" ht="18" customHeight="1" x14ac:dyDescent="0.25">
      <c r="A8016" s="181"/>
      <c r="B8016" s="181"/>
      <c r="C8016" s="181"/>
      <c r="D8016" s="181"/>
      <c r="E8016" s="181"/>
      <c r="F8016" s="181"/>
      <c r="G8016" s="181"/>
      <c r="H8016" s="181"/>
      <c r="I8016" s="181"/>
      <c r="J8016" s="181"/>
      <c r="K8016" s="181"/>
      <c r="L8016" s="181"/>
      <c r="M8016" s="181"/>
      <c r="N8016" s="596"/>
    </row>
    <row r="8017" spans="1:14" s="158" customFormat="1" ht="18" customHeight="1" x14ac:dyDescent="0.25">
      <c r="A8017" s="181"/>
      <c r="B8017" s="181"/>
      <c r="C8017" s="181"/>
      <c r="D8017" s="181"/>
      <c r="E8017" s="181"/>
      <c r="F8017" s="181"/>
      <c r="G8017" s="181"/>
      <c r="H8017" s="181"/>
      <c r="I8017" s="181"/>
      <c r="J8017" s="181"/>
      <c r="K8017" s="181"/>
      <c r="L8017" s="181"/>
      <c r="M8017" s="181"/>
      <c r="N8017" s="596"/>
    </row>
    <row r="8018" spans="1:14" s="158" customFormat="1" ht="18" customHeight="1" x14ac:dyDescent="0.25">
      <c r="A8018" s="181"/>
      <c r="B8018" s="181"/>
      <c r="C8018" s="181"/>
      <c r="D8018" s="181"/>
      <c r="E8018" s="181"/>
      <c r="F8018" s="181"/>
      <c r="G8018" s="181"/>
      <c r="H8018" s="181"/>
      <c r="I8018" s="181"/>
      <c r="J8018" s="181"/>
      <c r="K8018" s="181"/>
      <c r="L8018" s="181"/>
      <c r="M8018" s="181"/>
      <c r="N8018" s="596"/>
    </row>
    <row r="8019" spans="1:14" s="158" customFormat="1" ht="18" customHeight="1" x14ac:dyDescent="0.25">
      <c r="A8019" s="181"/>
      <c r="B8019" s="181"/>
      <c r="C8019" s="181"/>
      <c r="D8019" s="181"/>
      <c r="E8019" s="181"/>
      <c r="F8019" s="181"/>
      <c r="G8019" s="181"/>
      <c r="H8019" s="181"/>
      <c r="I8019" s="181"/>
      <c r="J8019" s="181"/>
      <c r="K8019" s="181"/>
      <c r="L8019" s="181"/>
      <c r="M8019" s="181"/>
      <c r="N8019" s="596"/>
    </row>
    <row r="8020" spans="1:14" s="158" customFormat="1" ht="18" customHeight="1" x14ac:dyDescent="0.25">
      <c r="A8020" s="181"/>
      <c r="B8020" s="181"/>
      <c r="C8020" s="181"/>
      <c r="D8020" s="181"/>
      <c r="E8020" s="181"/>
      <c r="F8020" s="181"/>
      <c r="G8020" s="181"/>
      <c r="H8020" s="181"/>
      <c r="I8020" s="181"/>
      <c r="J8020" s="181"/>
      <c r="K8020" s="181"/>
      <c r="L8020" s="181"/>
      <c r="M8020" s="181"/>
      <c r="N8020" s="596"/>
    </row>
    <row r="8021" spans="1:14" s="158" customFormat="1" ht="18" customHeight="1" x14ac:dyDescent="0.25">
      <c r="A8021" s="181"/>
      <c r="B8021" s="181"/>
      <c r="C8021" s="181"/>
      <c r="D8021" s="181"/>
      <c r="E8021" s="181"/>
      <c r="F8021" s="181"/>
      <c r="G8021" s="181"/>
      <c r="H8021" s="181"/>
      <c r="I8021" s="181"/>
      <c r="J8021" s="181"/>
      <c r="K8021" s="181"/>
      <c r="L8021" s="181"/>
      <c r="M8021" s="181"/>
      <c r="N8021" s="596"/>
    </row>
    <row r="8022" spans="1:14" s="158" customFormat="1" ht="18" customHeight="1" x14ac:dyDescent="0.25">
      <c r="A8022" s="181"/>
      <c r="B8022" s="181"/>
      <c r="C8022" s="181"/>
      <c r="D8022" s="181"/>
      <c r="E8022" s="181"/>
      <c r="F8022" s="181"/>
      <c r="G8022" s="181"/>
      <c r="H8022" s="181"/>
      <c r="I8022" s="181"/>
      <c r="J8022" s="181"/>
      <c r="K8022" s="181"/>
      <c r="L8022" s="181"/>
      <c r="M8022" s="181"/>
      <c r="N8022" s="596"/>
    </row>
    <row r="8023" spans="1:14" s="158" customFormat="1" ht="18" customHeight="1" x14ac:dyDescent="0.25">
      <c r="A8023" s="181"/>
      <c r="B8023" s="181"/>
      <c r="C8023" s="181"/>
      <c r="D8023" s="181"/>
      <c r="E8023" s="181"/>
      <c r="F8023" s="181"/>
      <c r="G8023" s="181"/>
      <c r="H8023" s="181"/>
      <c r="I8023" s="181"/>
      <c r="J8023" s="181"/>
      <c r="K8023" s="181"/>
      <c r="L8023" s="181"/>
      <c r="M8023" s="181"/>
      <c r="N8023" s="596"/>
    </row>
    <row r="8024" spans="1:14" s="158" customFormat="1" ht="18" customHeight="1" x14ac:dyDescent="0.25">
      <c r="A8024" s="181"/>
      <c r="B8024" s="181"/>
      <c r="C8024" s="181"/>
      <c r="D8024" s="181"/>
      <c r="E8024" s="181"/>
      <c r="F8024" s="181"/>
      <c r="G8024" s="181"/>
      <c r="H8024" s="181"/>
      <c r="I8024" s="181"/>
      <c r="J8024" s="181"/>
      <c r="K8024" s="181"/>
      <c r="L8024" s="181"/>
      <c r="M8024" s="181"/>
      <c r="N8024" s="596"/>
    </row>
    <row r="8025" spans="1:14" s="158" customFormat="1" ht="18" customHeight="1" x14ac:dyDescent="0.25">
      <c r="A8025" s="181"/>
      <c r="B8025" s="181"/>
      <c r="C8025" s="181"/>
      <c r="D8025" s="181"/>
      <c r="E8025" s="181"/>
      <c r="F8025" s="181"/>
      <c r="G8025" s="181"/>
      <c r="H8025" s="181"/>
      <c r="I8025" s="181"/>
      <c r="J8025" s="181"/>
      <c r="K8025" s="181"/>
      <c r="L8025" s="181"/>
      <c r="M8025" s="181"/>
      <c r="N8025" s="596"/>
    </row>
    <row r="8026" spans="1:14" s="158" customFormat="1" ht="18" customHeight="1" x14ac:dyDescent="0.25">
      <c r="A8026" s="181"/>
      <c r="B8026" s="181"/>
      <c r="C8026" s="181"/>
      <c r="D8026" s="181"/>
      <c r="E8026" s="181"/>
      <c r="F8026" s="181"/>
      <c r="G8026" s="181"/>
      <c r="H8026" s="181"/>
      <c r="I8026" s="181"/>
      <c r="J8026" s="181"/>
      <c r="K8026" s="181"/>
      <c r="L8026" s="181"/>
      <c r="M8026" s="181"/>
      <c r="N8026" s="596"/>
    </row>
    <row r="8027" spans="1:14" s="158" customFormat="1" ht="18" customHeight="1" x14ac:dyDescent="0.25">
      <c r="A8027" s="181"/>
      <c r="B8027" s="181"/>
      <c r="C8027" s="181"/>
      <c r="D8027" s="181"/>
      <c r="E8027" s="181"/>
      <c r="F8027" s="181"/>
      <c r="G8027" s="181"/>
      <c r="H8027" s="181"/>
      <c r="I8027" s="181"/>
      <c r="J8027" s="181"/>
      <c r="K8027" s="181"/>
      <c r="L8027" s="181"/>
      <c r="M8027" s="181"/>
      <c r="N8027" s="596"/>
    </row>
    <row r="8028" spans="1:14" s="158" customFormat="1" ht="18" customHeight="1" x14ac:dyDescent="0.25">
      <c r="A8028" s="181"/>
      <c r="B8028" s="181"/>
      <c r="C8028" s="181"/>
      <c r="D8028" s="181"/>
      <c r="E8028" s="181"/>
      <c r="F8028" s="181"/>
      <c r="G8028" s="181"/>
      <c r="H8028" s="181"/>
      <c r="I8028" s="181"/>
      <c r="J8028" s="181"/>
      <c r="K8028" s="181"/>
      <c r="L8028" s="181"/>
      <c r="M8028" s="181"/>
      <c r="N8028" s="596"/>
    </row>
    <row r="8029" spans="1:14" ht="18" customHeight="1" x14ac:dyDescent="0.25">
      <c r="A8029" s="181"/>
      <c r="B8029" s="181"/>
      <c r="C8029" s="181"/>
      <c r="D8029" s="181"/>
      <c r="E8029" s="181"/>
      <c r="F8029" s="181"/>
      <c r="G8029" s="181"/>
      <c r="H8029" s="181"/>
      <c r="I8029" s="181"/>
      <c r="J8029" s="181"/>
      <c r="K8029" s="181"/>
      <c r="L8029" s="181"/>
      <c r="M8029" s="181"/>
      <c r="N8029" s="596"/>
    </row>
    <row r="8030" spans="1:14" s="158" customFormat="1" ht="18" customHeight="1" x14ac:dyDescent="0.25">
      <c r="A8030" s="181"/>
      <c r="B8030" s="181"/>
      <c r="C8030" s="181"/>
      <c r="D8030" s="181"/>
      <c r="E8030" s="181"/>
      <c r="F8030" s="181"/>
      <c r="G8030" s="181"/>
      <c r="H8030" s="181"/>
      <c r="I8030" s="181"/>
      <c r="J8030" s="181"/>
      <c r="K8030" s="181"/>
      <c r="L8030" s="181"/>
      <c r="M8030" s="181"/>
      <c r="N8030" s="596"/>
    </row>
    <row r="8031" spans="1:14" s="158" customFormat="1" ht="18" customHeight="1" x14ac:dyDescent="0.25">
      <c r="A8031" s="181"/>
      <c r="B8031" s="181"/>
      <c r="C8031" s="181"/>
      <c r="D8031" s="181"/>
      <c r="E8031" s="181"/>
      <c r="F8031" s="181"/>
      <c r="G8031" s="181"/>
      <c r="H8031" s="181"/>
      <c r="I8031" s="181"/>
      <c r="J8031" s="181"/>
      <c r="K8031" s="181"/>
      <c r="L8031" s="181"/>
      <c r="M8031" s="181"/>
      <c r="N8031" s="596"/>
    </row>
    <row r="8032" spans="1:14" s="158" customFormat="1" ht="18" customHeight="1" x14ac:dyDescent="0.25">
      <c r="A8032" s="181"/>
      <c r="B8032" s="181"/>
      <c r="C8032" s="181"/>
      <c r="D8032" s="181"/>
      <c r="E8032" s="181"/>
      <c r="F8032" s="181"/>
      <c r="G8032" s="181"/>
      <c r="H8032" s="181"/>
      <c r="I8032" s="181"/>
      <c r="J8032" s="181"/>
      <c r="K8032" s="181"/>
      <c r="L8032" s="181"/>
      <c r="M8032" s="181"/>
      <c r="N8032" s="596"/>
    </row>
    <row r="8033" spans="1:14" s="158" customFormat="1" ht="18" customHeight="1" x14ac:dyDescent="0.25">
      <c r="A8033" s="181"/>
      <c r="B8033" s="181"/>
      <c r="C8033" s="181"/>
      <c r="D8033" s="181"/>
      <c r="E8033" s="181"/>
      <c r="F8033" s="181"/>
      <c r="G8033" s="181"/>
      <c r="H8033" s="181"/>
      <c r="I8033" s="181"/>
      <c r="J8033" s="181"/>
      <c r="K8033" s="181"/>
      <c r="L8033" s="181"/>
      <c r="M8033" s="181"/>
      <c r="N8033" s="596"/>
    </row>
    <row r="8034" spans="1:14" ht="18" customHeight="1" x14ac:dyDescent="0.25">
      <c r="A8034" s="181"/>
      <c r="B8034" s="181"/>
      <c r="C8034" s="181"/>
      <c r="D8034" s="181"/>
      <c r="E8034" s="181"/>
      <c r="F8034" s="181"/>
      <c r="G8034" s="181"/>
      <c r="H8034" s="181"/>
      <c r="I8034" s="181"/>
      <c r="J8034" s="181"/>
      <c r="K8034" s="181"/>
      <c r="L8034" s="181"/>
      <c r="M8034" s="181"/>
      <c r="N8034" s="596"/>
    </row>
    <row r="8035" spans="1:14" ht="18" customHeight="1" x14ac:dyDescent="0.25">
      <c r="A8035" s="181"/>
      <c r="B8035" s="181"/>
      <c r="C8035" s="181"/>
      <c r="D8035" s="181"/>
      <c r="E8035" s="181"/>
      <c r="F8035" s="181"/>
      <c r="G8035" s="181"/>
      <c r="H8035" s="181"/>
      <c r="I8035" s="181"/>
      <c r="J8035" s="181"/>
      <c r="K8035" s="181"/>
      <c r="L8035" s="181"/>
      <c r="M8035" s="181"/>
      <c r="N8035" s="596"/>
    </row>
    <row r="8036" spans="1:14" s="158" customFormat="1" ht="18" customHeight="1" x14ac:dyDescent="0.25">
      <c r="A8036" s="181"/>
      <c r="B8036" s="181"/>
      <c r="C8036" s="181"/>
      <c r="D8036" s="181"/>
      <c r="E8036" s="181"/>
      <c r="F8036" s="181"/>
      <c r="G8036" s="181"/>
      <c r="H8036" s="181"/>
      <c r="I8036" s="181"/>
      <c r="J8036" s="181"/>
      <c r="K8036" s="181"/>
      <c r="L8036" s="181"/>
      <c r="M8036" s="181"/>
      <c r="N8036" s="596"/>
    </row>
    <row r="8037" spans="1:14" ht="18" customHeight="1" x14ac:dyDescent="0.25">
      <c r="A8037" s="181"/>
      <c r="B8037" s="181"/>
      <c r="C8037" s="181"/>
      <c r="D8037" s="181"/>
      <c r="E8037" s="181"/>
      <c r="F8037" s="181"/>
      <c r="G8037" s="181"/>
      <c r="H8037" s="181"/>
      <c r="I8037" s="181"/>
      <c r="J8037" s="181"/>
      <c r="K8037" s="181"/>
      <c r="L8037" s="181"/>
      <c r="M8037" s="181"/>
      <c r="N8037" s="596"/>
    </row>
    <row r="8038" spans="1:14" s="158" customFormat="1" ht="18" customHeight="1" x14ac:dyDescent="0.25">
      <c r="A8038" s="181"/>
      <c r="B8038" s="181"/>
      <c r="C8038" s="181"/>
      <c r="D8038" s="181"/>
      <c r="E8038" s="181"/>
      <c r="F8038" s="181"/>
      <c r="G8038" s="181"/>
      <c r="H8038" s="181"/>
      <c r="I8038" s="181"/>
      <c r="J8038" s="181"/>
      <c r="K8038" s="181"/>
      <c r="L8038" s="181"/>
      <c r="M8038" s="181"/>
      <c r="N8038" s="180"/>
    </row>
    <row r="8039" spans="1:14" ht="18" customHeight="1" x14ac:dyDescent="0.25">
      <c r="A8039" s="181"/>
      <c r="B8039" s="181"/>
      <c r="C8039" s="181"/>
      <c r="D8039" s="181"/>
      <c r="E8039" s="181"/>
      <c r="F8039" s="181"/>
      <c r="G8039" s="181"/>
      <c r="H8039" s="181"/>
      <c r="I8039" s="181"/>
      <c r="J8039" s="181"/>
      <c r="K8039" s="181"/>
      <c r="L8039" s="181"/>
      <c r="M8039" s="181"/>
      <c r="N8039" s="596"/>
    </row>
    <row r="8040" spans="1:14" ht="18" customHeight="1" x14ac:dyDescent="0.25">
      <c r="A8040" s="181"/>
      <c r="B8040" s="181"/>
      <c r="C8040" s="181"/>
      <c r="D8040" s="181"/>
      <c r="E8040" s="181"/>
      <c r="F8040" s="181"/>
      <c r="G8040" s="181"/>
      <c r="H8040" s="181"/>
      <c r="I8040" s="181"/>
      <c r="J8040" s="181"/>
      <c r="K8040" s="181"/>
      <c r="L8040" s="181"/>
      <c r="M8040" s="181"/>
      <c r="N8040" s="596"/>
    </row>
    <row r="8041" spans="1:14" s="158" customFormat="1" ht="18" customHeight="1" x14ac:dyDescent="0.25">
      <c r="A8041" s="181"/>
      <c r="B8041" s="181"/>
      <c r="C8041" s="181"/>
      <c r="D8041" s="181"/>
      <c r="E8041" s="181"/>
      <c r="F8041" s="181"/>
      <c r="G8041" s="181"/>
      <c r="H8041" s="181"/>
      <c r="I8041" s="181"/>
      <c r="J8041" s="181"/>
      <c r="K8041" s="181"/>
      <c r="L8041" s="181"/>
      <c r="M8041" s="181"/>
      <c r="N8041" s="596"/>
    </row>
    <row r="8042" spans="1:14" s="158" customFormat="1" ht="18" customHeight="1" x14ac:dyDescent="0.25">
      <c r="A8042" s="181"/>
      <c r="B8042" s="181"/>
      <c r="C8042" s="181"/>
      <c r="D8042" s="181"/>
      <c r="E8042" s="181"/>
      <c r="F8042" s="181"/>
      <c r="G8042" s="181"/>
      <c r="H8042" s="181"/>
      <c r="I8042" s="181"/>
      <c r="J8042" s="181"/>
      <c r="K8042" s="181"/>
      <c r="L8042" s="181"/>
      <c r="M8042" s="181"/>
      <c r="N8042" s="596"/>
    </row>
    <row r="8043" spans="1:14" s="158" customFormat="1" ht="18" customHeight="1" x14ac:dyDescent="0.25">
      <c r="A8043" s="181"/>
      <c r="B8043" s="181"/>
      <c r="C8043" s="181"/>
      <c r="D8043" s="181"/>
      <c r="E8043" s="181"/>
      <c r="F8043" s="181"/>
      <c r="G8043" s="181"/>
      <c r="H8043" s="181"/>
      <c r="I8043" s="181"/>
      <c r="J8043" s="181"/>
      <c r="K8043" s="181"/>
      <c r="L8043" s="181"/>
      <c r="M8043" s="181"/>
      <c r="N8043" s="596"/>
    </row>
    <row r="8044" spans="1:14" s="158" customFormat="1" ht="18" customHeight="1" x14ac:dyDescent="0.25">
      <c r="A8044" s="181"/>
      <c r="B8044" s="181"/>
      <c r="C8044" s="181"/>
      <c r="D8044" s="181"/>
      <c r="E8044" s="181"/>
      <c r="F8044" s="181"/>
      <c r="G8044" s="181"/>
      <c r="H8044" s="181"/>
      <c r="I8044" s="181"/>
      <c r="J8044" s="181"/>
      <c r="K8044" s="181"/>
      <c r="L8044" s="181"/>
      <c r="M8044" s="181"/>
      <c r="N8044" s="596"/>
    </row>
    <row r="8045" spans="1:14" s="158" customFormat="1" ht="18" customHeight="1" x14ac:dyDescent="0.25">
      <c r="A8045" s="181"/>
      <c r="B8045" s="181"/>
      <c r="C8045" s="181"/>
      <c r="D8045" s="181"/>
      <c r="E8045" s="181"/>
      <c r="F8045" s="181"/>
      <c r="G8045" s="181"/>
      <c r="H8045" s="181"/>
      <c r="I8045" s="181"/>
      <c r="J8045" s="181"/>
      <c r="K8045" s="181"/>
      <c r="L8045" s="181"/>
      <c r="M8045" s="181"/>
      <c r="N8045" s="596"/>
    </row>
    <row r="8046" spans="1:14" s="158" customFormat="1" ht="18" customHeight="1" x14ac:dyDescent="0.25">
      <c r="A8046" s="181"/>
      <c r="B8046" s="181"/>
      <c r="C8046" s="181"/>
      <c r="D8046" s="181"/>
      <c r="E8046" s="181"/>
      <c r="F8046" s="181"/>
      <c r="G8046" s="181"/>
      <c r="H8046" s="181"/>
      <c r="I8046" s="181"/>
      <c r="J8046" s="181"/>
      <c r="K8046" s="181"/>
      <c r="L8046" s="181"/>
      <c r="M8046" s="181"/>
      <c r="N8046" s="596"/>
    </row>
    <row r="8047" spans="1:14" s="158" customFormat="1" ht="18" customHeight="1" x14ac:dyDescent="0.25">
      <c r="A8047" s="181"/>
      <c r="B8047" s="181"/>
      <c r="C8047" s="181"/>
      <c r="D8047" s="181"/>
      <c r="E8047" s="181"/>
      <c r="F8047" s="181"/>
      <c r="G8047" s="181"/>
      <c r="H8047" s="181"/>
      <c r="I8047" s="181"/>
      <c r="J8047" s="181"/>
      <c r="K8047" s="181"/>
      <c r="L8047" s="181"/>
      <c r="M8047" s="181"/>
      <c r="N8047" s="596"/>
    </row>
    <row r="8048" spans="1:14" ht="18" customHeight="1" x14ac:dyDescent="0.25">
      <c r="A8048" s="181"/>
      <c r="B8048" s="181"/>
      <c r="C8048" s="181"/>
      <c r="D8048" s="181"/>
      <c r="E8048" s="181"/>
      <c r="F8048" s="181"/>
      <c r="G8048" s="181"/>
      <c r="H8048" s="181"/>
      <c r="I8048" s="181"/>
      <c r="J8048" s="181"/>
      <c r="K8048" s="181"/>
      <c r="L8048" s="181"/>
      <c r="M8048" s="181"/>
      <c r="N8048" s="596"/>
    </row>
    <row r="8049" spans="1:14" s="158" customFormat="1" ht="18" customHeight="1" x14ac:dyDescent="0.25">
      <c r="A8049" s="181"/>
      <c r="B8049" s="181"/>
      <c r="C8049" s="181"/>
      <c r="D8049" s="181"/>
      <c r="E8049" s="181"/>
      <c r="F8049" s="181"/>
      <c r="G8049" s="181"/>
      <c r="H8049" s="181"/>
      <c r="I8049" s="181"/>
      <c r="J8049" s="181"/>
      <c r="K8049" s="181"/>
      <c r="L8049" s="181"/>
      <c r="M8049" s="181"/>
      <c r="N8049" s="596"/>
    </row>
    <row r="8050" spans="1:14" ht="18" customHeight="1" x14ac:dyDescent="0.25">
      <c r="A8050" s="181"/>
      <c r="B8050" s="181"/>
      <c r="C8050" s="181"/>
      <c r="D8050" s="181"/>
      <c r="E8050" s="181"/>
      <c r="F8050" s="181"/>
      <c r="G8050" s="181"/>
      <c r="H8050" s="181"/>
      <c r="I8050" s="181"/>
      <c r="J8050" s="181"/>
      <c r="K8050" s="181"/>
      <c r="L8050" s="181"/>
      <c r="M8050" s="181"/>
      <c r="N8050" s="596"/>
    </row>
    <row r="8051" spans="1:14" ht="18" customHeight="1" x14ac:dyDescent="0.25">
      <c r="A8051" s="181"/>
      <c r="B8051" s="181"/>
      <c r="C8051" s="181"/>
      <c r="D8051" s="181"/>
      <c r="E8051" s="181"/>
      <c r="F8051" s="181"/>
      <c r="G8051" s="181"/>
      <c r="H8051" s="181"/>
      <c r="I8051" s="181"/>
      <c r="J8051" s="181"/>
      <c r="K8051" s="181"/>
      <c r="L8051" s="181"/>
      <c r="M8051" s="181"/>
      <c r="N8051" s="596"/>
    </row>
    <row r="8052" spans="1:14" ht="18" customHeight="1" x14ac:dyDescent="0.25">
      <c r="A8052" s="181"/>
      <c r="B8052" s="181"/>
      <c r="C8052" s="181"/>
      <c r="D8052" s="181"/>
      <c r="E8052" s="181"/>
      <c r="F8052" s="181"/>
      <c r="G8052" s="181"/>
      <c r="H8052" s="181"/>
      <c r="I8052" s="181"/>
      <c r="J8052" s="181"/>
      <c r="K8052" s="181"/>
      <c r="L8052" s="181"/>
      <c r="M8052" s="181"/>
      <c r="N8052" s="596"/>
    </row>
    <row r="8053" spans="1:14" ht="18" customHeight="1" x14ac:dyDescent="0.25">
      <c r="A8053" s="181"/>
      <c r="B8053" s="181"/>
      <c r="C8053" s="181"/>
      <c r="D8053" s="181"/>
      <c r="E8053" s="181"/>
      <c r="F8053" s="181"/>
      <c r="G8053" s="181"/>
      <c r="H8053" s="181"/>
      <c r="I8053" s="181"/>
      <c r="J8053" s="181"/>
      <c r="K8053" s="181"/>
      <c r="L8053" s="181"/>
      <c r="M8053" s="181"/>
      <c r="N8053" s="596"/>
    </row>
    <row r="8054" spans="1:14" ht="18" customHeight="1" x14ac:dyDescent="0.25">
      <c r="A8054" s="181"/>
      <c r="B8054" s="181"/>
      <c r="C8054" s="181"/>
      <c r="D8054" s="181"/>
      <c r="E8054" s="181"/>
      <c r="F8054" s="181"/>
      <c r="G8054" s="181"/>
      <c r="H8054" s="181"/>
      <c r="I8054" s="181"/>
      <c r="J8054" s="181"/>
      <c r="K8054" s="181"/>
      <c r="L8054" s="181"/>
      <c r="M8054" s="181"/>
      <c r="N8054" s="596"/>
    </row>
    <row r="8055" spans="1:14" s="158" customFormat="1" ht="18" customHeight="1" x14ac:dyDescent="0.25">
      <c r="A8055" s="181"/>
      <c r="B8055" s="181"/>
      <c r="C8055" s="181"/>
      <c r="D8055" s="181"/>
      <c r="E8055" s="181"/>
      <c r="F8055" s="181"/>
      <c r="G8055" s="181"/>
      <c r="H8055" s="181"/>
      <c r="I8055" s="181"/>
      <c r="J8055" s="181"/>
      <c r="K8055" s="181"/>
      <c r="L8055" s="181"/>
      <c r="M8055" s="181"/>
      <c r="N8055" s="596"/>
    </row>
    <row r="8056" spans="1:14" s="158" customFormat="1" ht="18" customHeight="1" x14ac:dyDescent="0.25">
      <c r="A8056" s="181"/>
      <c r="B8056" s="181"/>
      <c r="C8056" s="181"/>
      <c r="D8056" s="181"/>
      <c r="E8056" s="181"/>
      <c r="F8056" s="181"/>
      <c r="G8056" s="181"/>
      <c r="H8056" s="181"/>
      <c r="I8056" s="181"/>
      <c r="J8056" s="181"/>
      <c r="K8056" s="181"/>
      <c r="L8056" s="181"/>
      <c r="M8056" s="181"/>
      <c r="N8056" s="596"/>
    </row>
    <row r="8057" spans="1:14" ht="18" customHeight="1" x14ac:dyDescent="0.25">
      <c r="A8057" s="181"/>
      <c r="B8057" s="181"/>
      <c r="C8057" s="181"/>
      <c r="D8057" s="181"/>
      <c r="E8057" s="181"/>
      <c r="F8057" s="181"/>
      <c r="G8057" s="181"/>
      <c r="H8057" s="181"/>
      <c r="I8057" s="181"/>
      <c r="J8057" s="181"/>
      <c r="K8057" s="181"/>
      <c r="L8057" s="181"/>
      <c r="M8057" s="181"/>
      <c r="N8057" s="596"/>
    </row>
    <row r="8058" spans="1:14" s="158" customFormat="1" ht="18" customHeight="1" x14ac:dyDescent="0.25">
      <c r="A8058" s="181"/>
      <c r="B8058" s="181"/>
      <c r="C8058" s="181"/>
      <c r="D8058" s="181"/>
      <c r="E8058" s="181"/>
      <c r="F8058" s="181"/>
      <c r="G8058" s="181"/>
      <c r="H8058" s="181"/>
      <c r="I8058" s="181"/>
      <c r="J8058" s="181"/>
      <c r="K8058" s="181"/>
      <c r="L8058" s="181"/>
      <c r="M8058" s="181"/>
      <c r="N8058" s="596"/>
    </row>
    <row r="8059" spans="1:14" s="158" customFormat="1" ht="18" customHeight="1" x14ac:dyDescent="0.25">
      <c r="A8059" s="181"/>
      <c r="B8059" s="181"/>
      <c r="C8059" s="181"/>
      <c r="D8059" s="181"/>
      <c r="E8059" s="181"/>
      <c r="F8059" s="181"/>
      <c r="G8059" s="181"/>
      <c r="H8059" s="181"/>
      <c r="I8059" s="181"/>
      <c r="J8059" s="181"/>
      <c r="K8059" s="181"/>
      <c r="L8059" s="181"/>
      <c r="M8059" s="181"/>
      <c r="N8059" s="596"/>
    </row>
    <row r="8060" spans="1:14" s="158" customFormat="1" ht="18" customHeight="1" x14ac:dyDescent="0.25">
      <c r="A8060" s="181"/>
      <c r="B8060" s="181"/>
      <c r="C8060" s="181"/>
      <c r="D8060" s="181"/>
      <c r="E8060" s="181"/>
      <c r="F8060" s="181"/>
      <c r="G8060" s="181"/>
      <c r="H8060" s="181"/>
      <c r="I8060" s="181"/>
      <c r="J8060" s="181"/>
      <c r="K8060" s="181"/>
      <c r="L8060" s="181"/>
      <c r="M8060" s="181"/>
      <c r="N8060" s="596"/>
    </row>
    <row r="8061" spans="1:14" s="158" customFormat="1" ht="18" customHeight="1" x14ac:dyDescent="0.25">
      <c r="A8061" s="181"/>
      <c r="B8061" s="181"/>
      <c r="C8061" s="181"/>
      <c r="D8061" s="181"/>
      <c r="E8061" s="181"/>
      <c r="F8061" s="181"/>
      <c r="G8061" s="181"/>
      <c r="H8061" s="181"/>
      <c r="I8061" s="181"/>
      <c r="J8061" s="181"/>
      <c r="K8061" s="181"/>
      <c r="L8061" s="181"/>
      <c r="M8061" s="181"/>
      <c r="N8061" s="596"/>
    </row>
    <row r="8062" spans="1:14" s="158" customFormat="1" ht="18" customHeight="1" x14ac:dyDescent="0.25">
      <c r="A8062" s="181"/>
      <c r="B8062" s="181"/>
      <c r="C8062" s="181"/>
      <c r="D8062" s="181"/>
      <c r="E8062" s="181"/>
      <c r="F8062" s="181"/>
      <c r="G8062" s="181"/>
      <c r="H8062" s="181"/>
      <c r="I8062" s="181"/>
      <c r="J8062" s="181"/>
      <c r="K8062" s="181"/>
      <c r="L8062" s="181"/>
      <c r="M8062" s="181"/>
      <c r="N8062" s="596"/>
    </row>
    <row r="8063" spans="1:14" s="158" customFormat="1" ht="18" customHeight="1" x14ac:dyDescent="0.25">
      <c r="A8063" s="181"/>
      <c r="B8063" s="181"/>
      <c r="C8063" s="181"/>
      <c r="D8063" s="181"/>
      <c r="E8063" s="181"/>
      <c r="F8063" s="181"/>
      <c r="G8063" s="181"/>
      <c r="H8063" s="181"/>
      <c r="I8063" s="181"/>
      <c r="J8063" s="181"/>
      <c r="K8063" s="181"/>
      <c r="L8063" s="181"/>
      <c r="M8063" s="181"/>
      <c r="N8063" s="596"/>
    </row>
    <row r="8064" spans="1:14" s="158" customFormat="1" ht="18" customHeight="1" x14ac:dyDescent="0.25">
      <c r="A8064" s="181"/>
      <c r="B8064" s="181"/>
      <c r="C8064" s="181"/>
      <c r="D8064" s="181"/>
      <c r="E8064" s="181"/>
      <c r="F8064" s="181"/>
      <c r="G8064" s="181"/>
      <c r="H8064" s="181"/>
      <c r="I8064" s="181"/>
      <c r="J8064" s="181"/>
      <c r="K8064" s="181"/>
      <c r="L8064" s="181"/>
      <c r="M8064" s="181"/>
      <c r="N8064" s="596"/>
    </row>
    <row r="8065" spans="1:14" s="158" customFormat="1" ht="18" customHeight="1" x14ac:dyDescent="0.25">
      <c r="A8065" s="181"/>
      <c r="B8065" s="181"/>
      <c r="C8065" s="181"/>
      <c r="D8065" s="181"/>
      <c r="E8065" s="181"/>
      <c r="F8065" s="181"/>
      <c r="G8065" s="181"/>
      <c r="H8065" s="181"/>
      <c r="I8065" s="181"/>
      <c r="J8065" s="181"/>
      <c r="K8065" s="181"/>
      <c r="L8065" s="181"/>
      <c r="M8065" s="181"/>
      <c r="N8065" s="596"/>
    </row>
    <row r="8066" spans="1:14" s="158" customFormat="1" ht="18" customHeight="1" x14ac:dyDescent="0.25">
      <c r="A8066" s="181"/>
      <c r="B8066" s="181"/>
      <c r="C8066" s="181"/>
      <c r="D8066" s="181"/>
      <c r="E8066" s="181"/>
      <c r="F8066" s="181"/>
      <c r="G8066" s="181"/>
      <c r="H8066" s="181"/>
      <c r="I8066" s="181"/>
      <c r="J8066" s="181"/>
      <c r="K8066" s="181"/>
      <c r="L8066" s="181"/>
      <c r="M8066" s="181"/>
      <c r="N8066" s="596"/>
    </row>
    <row r="8067" spans="1:14" ht="18" customHeight="1" x14ac:dyDescent="0.25">
      <c r="A8067" s="181"/>
      <c r="B8067" s="181"/>
      <c r="C8067" s="181"/>
      <c r="D8067" s="181"/>
      <c r="E8067" s="181"/>
      <c r="F8067" s="181"/>
      <c r="G8067" s="181"/>
      <c r="H8067" s="181"/>
      <c r="I8067" s="181"/>
      <c r="J8067" s="181"/>
      <c r="K8067" s="181"/>
      <c r="L8067" s="181"/>
      <c r="M8067" s="181"/>
      <c r="N8067" s="596"/>
    </row>
    <row r="8068" spans="1:14" ht="18" customHeight="1" x14ac:dyDescent="0.25">
      <c r="A8068" s="181"/>
      <c r="B8068" s="181"/>
      <c r="C8068" s="181"/>
      <c r="D8068" s="181"/>
      <c r="E8068" s="181"/>
      <c r="F8068" s="181"/>
      <c r="G8068" s="181"/>
      <c r="H8068" s="181"/>
      <c r="I8068" s="181"/>
      <c r="J8068" s="181"/>
      <c r="K8068" s="181"/>
      <c r="L8068" s="181"/>
      <c r="M8068" s="181"/>
      <c r="N8068" s="596"/>
    </row>
    <row r="8069" spans="1:14" s="158" customFormat="1" ht="18" customHeight="1" x14ac:dyDescent="0.25">
      <c r="A8069" s="181"/>
      <c r="B8069" s="181"/>
      <c r="C8069" s="181"/>
      <c r="D8069" s="181"/>
      <c r="E8069" s="181"/>
      <c r="F8069" s="181"/>
      <c r="G8069" s="181"/>
      <c r="H8069" s="181"/>
      <c r="I8069" s="181"/>
      <c r="J8069" s="181"/>
      <c r="K8069" s="181"/>
      <c r="L8069" s="181"/>
      <c r="M8069" s="181"/>
      <c r="N8069" s="596"/>
    </row>
    <row r="8070" spans="1:14" ht="18" customHeight="1" x14ac:dyDescent="0.25">
      <c r="A8070" s="181"/>
      <c r="B8070" s="181"/>
      <c r="C8070" s="181"/>
      <c r="D8070" s="181"/>
      <c r="E8070" s="181"/>
      <c r="F8070" s="181"/>
      <c r="G8070" s="181"/>
      <c r="H8070" s="181"/>
      <c r="I8070" s="181"/>
      <c r="J8070" s="181"/>
      <c r="K8070" s="181"/>
      <c r="L8070" s="181"/>
      <c r="M8070" s="181"/>
      <c r="N8070" s="596"/>
    </row>
    <row r="8071" spans="1:14" s="158" customFormat="1" ht="18" customHeight="1" x14ac:dyDescent="0.25">
      <c r="A8071" s="181"/>
      <c r="B8071" s="181"/>
      <c r="C8071" s="181"/>
      <c r="D8071" s="181"/>
      <c r="E8071" s="181"/>
      <c r="F8071" s="181"/>
      <c r="G8071" s="181"/>
      <c r="H8071" s="181"/>
      <c r="I8071" s="181"/>
      <c r="J8071" s="181"/>
      <c r="K8071" s="181"/>
      <c r="L8071" s="181"/>
      <c r="M8071" s="181"/>
      <c r="N8071" s="596"/>
    </row>
    <row r="8072" spans="1:14" ht="18" customHeight="1" x14ac:dyDescent="0.25">
      <c r="A8072" s="181"/>
      <c r="B8072" s="181"/>
      <c r="C8072" s="181"/>
      <c r="D8072" s="181"/>
      <c r="E8072" s="181"/>
      <c r="F8072" s="181"/>
      <c r="G8072" s="181"/>
      <c r="H8072" s="181"/>
      <c r="I8072" s="181"/>
      <c r="J8072" s="181"/>
      <c r="K8072" s="181"/>
      <c r="L8072" s="181"/>
      <c r="M8072" s="181"/>
      <c r="N8072" s="596"/>
    </row>
    <row r="8073" spans="1:14" s="158" customFormat="1" ht="18" customHeight="1" x14ac:dyDescent="0.25">
      <c r="A8073" s="181"/>
      <c r="B8073" s="181"/>
      <c r="C8073" s="181"/>
      <c r="D8073" s="181"/>
      <c r="E8073" s="181"/>
      <c r="F8073" s="181"/>
      <c r="G8073" s="181"/>
      <c r="H8073" s="181"/>
      <c r="I8073" s="181"/>
      <c r="J8073" s="181"/>
      <c r="K8073" s="181"/>
      <c r="L8073" s="181"/>
      <c r="M8073" s="181"/>
      <c r="N8073" s="596"/>
    </row>
    <row r="8074" spans="1:14" ht="18" customHeight="1" x14ac:dyDescent="0.25">
      <c r="A8074" s="181"/>
      <c r="B8074" s="181"/>
      <c r="C8074" s="181"/>
      <c r="D8074" s="181"/>
      <c r="E8074" s="181"/>
      <c r="F8074" s="181"/>
      <c r="G8074" s="181"/>
      <c r="H8074" s="181"/>
      <c r="I8074" s="181"/>
      <c r="J8074" s="181"/>
      <c r="K8074" s="181"/>
      <c r="L8074" s="181"/>
      <c r="M8074" s="181"/>
      <c r="N8074" s="596"/>
    </row>
    <row r="8075" spans="1:14" s="158" customFormat="1" ht="18" customHeight="1" x14ac:dyDescent="0.25">
      <c r="A8075" s="181"/>
      <c r="B8075" s="181"/>
      <c r="C8075" s="181"/>
      <c r="D8075" s="181"/>
      <c r="E8075" s="181"/>
      <c r="F8075" s="181"/>
      <c r="G8075" s="181"/>
      <c r="H8075" s="181"/>
      <c r="I8075" s="181"/>
      <c r="J8075" s="181"/>
      <c r="K8075" s="181"/>
      <c r="L8075" s="181"/>
      <c r="M8075" s="181"/>
      <c r="N8075" s="596"/>
    </row>
    <row r="8076" spans="1:14" ht="18" customHeight="1" x14ac:dyDescent="0.25">
      <c r="A8076" s="181"/>
      <c r="B8076" s="181"/>
      <c r="C8076" s="181"/>
      <c r="D8076" s="181"/>
      <c r="E8076" s="181"/>
      <c r="F8076" s="181"/>
      <c r="G8076" s="181"/>
      <c r="H8076" s="181"/>
      <c r="I8076" s="181"/>
      <c r="J8076" s="181"/>
      <c r="K8076" s="181"/>
      <c r="L8076" s="181"/>
      <c r="M8076" s="181"/>
      <c r="N8076" s="596"/>
    </row>
    <row r="8077" spans="1:14" s="158" customFormat="1" ht="18" customHeight="1" x14ac:dyDescent="0.25">
      <c r="A8077" s="181"/>
      <c r="B8077" s="181"/>
      <c r="C8077" s="181"/>
      <c r="D8077" s="181"/>
      <c r="E8077" s="181"/>
      <c r="F8077" s="181"/>
      <c r="G8077" s="181"/>
      <c r="H8077" s="181"/>
      <c r="I8077" s="181"/>
      <c r="J8077" s="181"/>
      <c r="K8077" s="181"/>
      <c r="L8077" s="181"/>
      <c r="M8077" s="181"/>
      <c r="N8077" s="596"/>
    </row>
    <row r="8078" spans="1:14" ht="18" customHeight="1" x14ac:dyDescent="0.25">
      <c r="A8078" s="181"/>
      <c r="B8078" s="181"/>
      <c r="C8078" s="181"/>
      <c r="D8078" s="181"/>
      <c r="E8078" s="181"/>
      <c r="F8078" s="181"/>
      <c r="G8078" s="181"/>
      <c r="H8078" s="181"/>
      <c r="I8078" s="181"/>
      <c r="J8078" s="181"/>
      <c r="K8078" s="181"/>
      <c r="L8078" s="181"/>
      <c r="M8078" s="181"/>
      <c r="N8078" s="596"/>
    </row>
    <row r="8079" spans="1:14" ht="18" customHeight="1" x14ac:dyDescent="0.25">
      <c r="A8079" s="181"/>
      <c r="B8079" s="181"/>
      <c r="C8079" s="181"/>
      <c r="D8079" s="181"/>
      <c r="E8079" s="181"/>
      <c r="F8079" s="181"/>
      <c r="G8079" s="181"/>
      <c r="H8079" s="181"/>
      <c r="I8079" s="181"/>
      <c r="J8079" s="181"/>
      <c r="K8079" s="181"/>
      <c r="L8079" s="181"/>
      <c r="M8079" s="181"/>
      <c r="N8079" s="596"/>
    </row>
    <row r="8080" spans="1:14" s="158" customFormat="1" ht="18" customHeight="1" x14ac:dyDescent="0.25">
      <c r="A8080" s="181"/>
      <c r="B8080" s="181"/>
      <c r="C8080" s="181"/>
      <c r="D8080" s="181"/>
      <c r="E8080" s="181"/>
      <c r="F8080" s="181"/>
      <c r="G8080" s="181"/>
      <c r="H8080" s="181"/>
      <c r="I8080" s="181"/>
      <c r="J8080" s="181"/>
      <c r="K8080" s="181"/>
      <c r="L8080" s="181"/>
      <c r="M8080" s="181"/>
      <c r="N8080" s="596"/>
    </row>
    <row r="8081" spans="1:14" s="158" customFormat="1" ht="18" customHeight="1" x14ac:dyDescent="0.25">
      <c r="A8081" s="181"/>
      <c r="B8081" s="181"/>
      <c r="C8081" s="181"/>
      <c r="D8081" s="181"/>
      <c r="E8081" s="181"/>
      <c r="F8081" s="181"/>
      <c r="G8081" s="181"/>
      <c r="H8081" s="181"/>
      <c r="I8081" s="181"/>
      <c r="J8081" s="181"/>
      <c r="K8081" s="181"/>
      <c r="L8081" s="181"/>
      <c r="M8081" s="181"/>
      <c r="N8081" s="596"/>
    </row>
    <row r="8082" spans="1:14" s="158" customFormat="1" ht="18" customHeight="1" x14ac:dyDescent="0.25">
      <c r="A8082" s="181"/>
      <c r="B8082" s="181"/>
      <c r="C8082" s="181"/>
      <c r="D8082" s="181"/>
      <c r="E8082" s="181"/>
      <c r="F8082" s="181"/>
      <c r="G8082" s="181"/>
      <c r="H8082" s="181"/>
      <c r="I8082" s="181"/>
      <c r="J8082" s="181"/>
      <c r="K8082" s="181"/>
      <c r="L8082" s="181"/>
      <c r="M8082" s="181"/>
      <c r="N8082" s="596"/>
    </row>
    <row r="8083" spans="1:14" s="158" customFormat="1" ht="18" customHeight="1" x14ac:dyDescent="0.25">
      <c r="A8083" s="181"/>
      <c r="B8083" s="181"/>
      <c r="C8083" s="181"/>
      <c r="D8083" s="181"/>
      <c r="E8083" s="181"/>
      <c r="F8083" s="181"/>
      <c r="G8083" s="181"/>
      <c r="H8083" s="181"/>
      <c r="I8083" s="181"/>
      <c r="J8083" s="181"/>
      <c r="K8083" s="181"/>
      <c r="L8083" s="181"/>
      <c r="M8083" s="181"/>
      <c r="N8083" s="596"/>
    </row>
    <row r="8084" spans="1:14" s="158" customFormat="1" ht="18" customHeight="1" x14ac:dyDescent="0.25">
      <c r="A8084" s="181"/>
      <c r="B8084" s="181"/>
      <c r="C8084" s="181"/>
      <c r="D8084" s="181"/>
      <c r="E8084" s="181"/>
      <c r="F8084" s="181"/>
      <c r="G8084" s="181"/>
      <c r="H8084" s="181"/>
      <c r="I8084" s="181"/>
      <c r="J8084" s="181"/>
      <c r="K8084" s="181"/>
      <c r="L8084" s="181"/>
      <c r="M8084" s="181"/>
      <c r="N8084" s="596"/>
    </row>
    <row r="8085" spans="1:14" s="158" customFormat="1" ht="18" customHeight="1" x14ac:dyDescent="0.25">
      <c r="A8085" s="181"/>
      <c r="B8085" s="181"/>
      <c r="C8085" s="181"/>
      <c r="D8085" s="181"/>
      <c r="E8085" s="181"/>
      <c r="F8085" s="181"/>
      <c r="G8085" s="181"/>
      <c r="H8085" s="181"/>
      <c r="I8085" s="181"/>
      <c r="J8085" s="181"/>
      <c r="K8085" s="181"/>
      <c r="L8085" s="516"/>
      <c r="M8085" s="410" t="str">
        <f>IFERROR(IF($A8086=VLOOKUP($A8086,AGOTADOS!$A$3:$H$4997,1,FALSE),"AGOTADO","SI HAY"),"")</f>
        <v/>
      </c>
      <c r="N8085" s="596"/>
    </row>
    <row r="8086" spans="1:14" s="158" customFormat="1" ht="18" customHeight="1" x14ac:dyDescent="0.25">
      <c r="A8086" s="181"/>
      <c r="B8086" s="181"/>
      <c r="C8086" s="181"/>
      <c r="D8086" s="181"/>
      <c r="E8086" s="181"/>
      <c r="F8086" s="181"/>
      <c r="G8086" s="181"/>
      <c r="H8086" s="181"/>
      <c r="I8086" s="181"/>
      <c r="J8086" s="181"/>
      <c r="K8086" s="181"/>
      <c r="L8086" s="516"/>
      <c r="M8086" s="410" t="str">
        <f>IFERROR(IF($A8087=VLOOKUP($A8087,AGOTADOS!$A$3:$H$4997,1,FALSE),"AGOTADO","SI HAY"),"")</f>
        <v/>
      </c>
      <c r="N8086" s="596"/>
    </row>
    <row r="8087" spans="1:14" s="158" customFormat="1" ht="18" customHeight="1" x14ac:dyDescent="0.25">
      <c r="A8087" s="181"/>
      <c r="B8087" s="181"/>
      <c r="C8087" s="181"/>
      <c r="D8087" s="181"/>
      <c r="E8087" s="181"/>
      <c r="F8087" s="181"/>
      <c r="G8087" s="181"/>
      <c r="H8087" s="181"/>
      <c r="I8087" s="181"/>
      <c r="J8087" s="181"/>
      <c r="K8087" s="181"/>
      <c r="L8087" s="516"/>
      <c r="M8087" s="410" t="str">
        <f>IFERROR(IF($A8088=VLOOKUP($A8088,AGOTADOS!$A$3:$H$4997,1,FALSE),"AGOTADO","SI HAY"),"")</f>
        <v/>
      </c>
      <c r="N8087" s="596"/>
    </row>
    <row r="8088" spans="1:14" s="158" customFormat="1" ht="18" customHeight="1" x14ac:dyDescent="0.25">
      <c r="A8088" s="181"/>
      <c r="B8088" s="181"/>
      <c r="C8088" s="181"/>
      <c r="D8088" s="181"/>
      <c r="E8088" s="181"/>
      <c r="F8088" s="181"/>
      <c r="G8088" s="181"/>
      <c r="H8088" s="181"/>
      <c r="I8088" s="181"/>
      <c r="J8088" s="181"/>
      <c r="K8088" s="181"/>
      <c r="L8088" s="516"/>
      <c r="M8088" s="410" t="str">
        <f>IFERROR(IF($A8089=VLOOKUP($A8089,AGOTADOS!$A$3:$H$4997,1,FALSE),"AGOTADO","SI HAY"),"")</f>
        <v/>
      </c>
      <c r="N8088" s="596"/>
    </row>
    <row r="8089" spans="1:14" s="158" customFormat="1" ht="18" customHeight="1" x14ac:dyDescent="0.25">
      <c r="A8089" s="181"/>
      <c r="B8089" s="181"/>
      <c r="C8089" s="181"/>
      <c r="D8089" s="181"/>
      <c r="E8089" s="181"/>
      <c r="F8089" s="181"/>
      <c r="G8089" s="181"/>
      <c r="H8089" s="181"/>
      <c r="I8089" s="181"/>
      <c r="J8089" s="181"/>
      <c r="K8089" s="181"/>
      <c r="L8089" s="516"/>
      <c r="M8089" s="410" t="str">
        <f>IFERROR(IF($A8090=VLOOKUP($A8090,AGOTADOS!$A$3:$H$4997,1,FALSE),"AGOTADO","SI HAY"),"")</f>
        <v/>
      </c>
      <c r="N8089" s="596"/>
    </row>
    <row r="8090" spans="1:14" s="158" customFormat="1" ht="18" customHeight="1" x14ac:dyDescent="0.25">
      <c r="A8090" s="181"/>
      <c r="B8090" s="181"/>
      <c r="C8090" s="181"/>
      <c r="D8090" s="181"/>
      <c r="E8090" s="181"/>
      <c r="F8090" s="181"/>
      <c r="G8090" s="181"/>
      <c r="H8090" s="181"/>
      <c r="I8090" s="181"/>
      <c r="J8090" s="181"/>
      <c r="K8090" s="181"/>
      <c r="L8090" s="516"/>
      <c r="M8090" s="410" t="str">
        <f>IFERROR(IF($A8091=VLOOKUP($A8091,AGOTADOS!$A$3:$H$4997,1,FALSE),"AGOTADO","SI HAY"),"")</f>
        <v/>
      </c>
      <c r="N8090" s="596"/>
    </row>
    <row r="8091" spans="1:14" s="158" customFormat="1" ht="18" customHeight="1" x14ac:dyDescent="0.25">
      <c r="A8091" s="181"/>
      <c r="B8091" s="181"/>
      <c r="C8091" s="181"/>
      <c r="D8091" s="181"/>
      <c r="E8091" s="181"/>
      <c r="F8091" s="181"/>
      <c r="G8091" s="181"/>
      <c r="H8091" s="181"/>
      <c r="I8091" s="181"/>
      <c r="J8091" s="181"/>
      <c r="K8091" s="181"/>
      <c r="L8091" s="516"/>
      <c r="M8091" s="410" t="str">
        <f>IFERROR(IF($A8092=VLOOKUP($A8092,AGOTADOS!$A$3:$H$4997,1,FALSE),"AGOTADO","SI HAY"),"")</f>
        <v/>
      </c>
      <c r="N8091" s="596"/>
    </row>
    <row r="8092" spans="1:14" s="158" customFormat="1" ht="18" customHeight="1" x14ac:dyDescent="0.25">
      <c r="A8092" s="181"/>
      <c r="B8092" s="181"/>
      <c r="C8092" s="181"/>
      <c r="D8092" s="181"/>
      <c r="E8092" s="181"/>
      <c r="F8092" s="181"/>
      <c r="G8092" s="181"/>
      <c r="H8092" s="181"/>
      <c r="I8092" s="181"/>
      <c r="J8092" s="181"/>
      <c r="K8092" s="181"/>
      <c r="L8092" s="516"/>
      <c r="M8092" s="410" t="str">
        <f>IFERROR(IF($A8093=VLOOKUP($A8093,AGOTADOS!$A$3:$H$4997,1,FALSE),"AGOTADO","SI HAY"),"")</f>
        <v/>
      </c>
      <c r="N8092" s="596"/>
    </row>
    <row r="8093" spans="1:14" ht="18" customHeight="1" x14ac:dyDescent="0.25">
      <c r="A8093" s="181"/>
      <c r="B8093" s="181"/>
      <c r="C8093" s="181"/>
      <c r="D8093" s="181"/>
      <c r="E8093" s="181"/>
      <c r="F8093" s="181"/>
      <c r="G8093" s="181"/>
      <c r="H8093" s="181"/>
      <c r="I8093" s="181"/>
      <c r="J8093" s="181"/>
      <c r="K8093" s="181"/>
      <c r="L8093" s="516"/>
      <c r="M8093" s="410" t="str">
        <f>IFERROR(IF($A8094=VLOOKUP($A8094,AGOTADOS!$A$3:$H$4997,1,FALSE),"AGOTADO","SI HAY"),"")</f>
        <v/>
      </c>
      <c r="N8093" s="596"/>
    </row>
    <row r="8094" spans="1:14" ht="18" customHeight="1" x14ac:dyDescent="0.25">
      <c r="A8094" s="181"/>
      <c r="B8094" s="181"/>
      <c r="C8094" s="181"/>
      <c r="D8094" s="181"/>
      <c r="E8094" s="181"/>
      <c r="F8094" s="181"/>
      <c r="G8094" s="181"/>
      <c r="H8094" s="181"/>
      <c r="I8094" s="181"/>
      <c r="J8094" s="181"/>
      <c r="K8094" s="181"/>
      <c r="L8094" s="516"/>
      <c r="M8094" s="410" t="str">
        <f>IFERROR(IF($A8095=VLOOKUP($A8095,AGOTADOS!$A$3:$H$4997,1,FALSE),"AGOTADO","SI HAY"),"")</f>
        <v/>
      </c>
      <c r="N8094" s="596"/>
    </row>
    <row r="8095" spans="1:14" ht="18" customHeight="1" x14ac:dyDescent="0.25">
      <c r="A8095" s="181"/>
      <c r="B8095" s="181"/>
      <c r="C8095" s="181"/>
      <c r="D8095" s="181"/>
      <c r="E8095" s="181"/>
      <c r="F8095" s="181"/>
      <c r="G8095" s="181"/>
      <c r="H8095" s="181"/>
      <c r="I8095" s="181"/>
      <c r="J8095" s="181"/>
      <c r="K8095" s="181"/>
      <c r="L8095" s="516"/>
      <c r="M8095" s="410" t="str">
        <f>IFERROR(IF($A8096=VLOOKUP($A8096,AGOTADOS!$A$3:$H$4997,1,FALSE),"AGOTADO","SI HAY"),"")</f>
        <v/>
      </c>
      <c r="N8095" s="596"/>
    </row>
    <row r="8096" spans="1:14" s="158" customFormat="1" ht="18" customHeight="1" x14ac:dyDescent="0.25">
      <c r="A8096" s="181"/>
      <c r="B8096" s="181"/>
      <c r="C8096" s="181"/>
      <c r="D8096" s="181"/>
      <c r="E8096" s="181"/>
      <c r="F8096" s="181"/>
      <c r="G8096" s="181"/>
      <c r="H8096" s="181"/>
      <c r="I8096" s="181"/>
      <c r="J8096" s="181"/>
      <c r="K8096" s="181"/>
      <c r="L8096" s="516"/>
      <c r="M8096" s="410" t="str">
        <f>IFERROR(IF($A8097=VLOOKUP($A8097,AGOTADOS!$A$3:$H$4997,1,FALSE),"AGOTADO","SI HAY"),"")</f>
        <v/>
      </c>
      <c r="N8096" s="596"/>
    </row>
    <row r="8097" spans="1:14" s="158" customFormat="1" ht="18" customHeight="1" x14ac:dyDescent="0.25">
      <c r="A8097" s="181"/>
      <c r="B8097" s="181"/>
      <c r="C8097" s="181"/>
      <c r="D8097" s="181"/>
      <c r="E8097" s="181"/>
      <c r="F8097" s="181"/>
      <c r="G8097" s="181"/>
      <c r="H8097" s="181"/>
      <c r="I8097" s="181"/>
      <c r="J8097" s="181"/>
      <c r="K8097" s="181"/>
      <c r="L8097" s="516"/>
      <c r="M8097" s="410" t="str">
        <f>IFERROR(IF($A8098=VLOOKUP($A8098,AGOTADOS!$A$3:$H$4997,1,FALSE),"AGOTADO","SI HAY"),"")</f>
        <v/>
      </c>
      <c r="N8097" s="596"/>
    </row>
    <row r="8098" spans="1:14" s="158" customFormat="1" ht="18" customHeight="1" x14ac:dyDescent="0.25">
      <c r="A8098" s="181"/>
      <c r="B8098" s="181"/>
      <c r="C8098" s="181"/>
      <c r="D8098" s="181"/>
      <c r="E8098" s="181"/>
      <c r="F8098" s="181"/>
      <c r="G8098" s="181"/>
      <c r="H8098" s="181"/>
      <c r="I8098" s="181"/>
      <c r="J8098" s="181"/>
      <c r="K8098" s="181"/>
      <c r="L8098" s="516"/>
      <c r="M8098" s="410" t="str">
        <f>IFERROR(IF($A8099=VLOOKUP($A8099,AGOTADOS!$A$3:$H$4997,1,FALSE),"AGOTADO","SI HAY"),"")</f>
        <v/>
      </c>
      <c r="N8098" s="596"/>
    </row>
    <row r="8099" spans="1:14" s="158" customFormat="1" ht="18" customHeight="1" x14ac:dyDescent="0.25">
      <c r="A8099" s="181"/>
      <c r="B8099" s="181"/>
      <c r="C8099" s="181"/>
      <c r="D8099" s="181"/>
      <c r="E8099" s="181"/>
      <c r="F8099" s="181"/>
      <c r="G8099" s="181"/>
      <c r="H8099" s="181"/>
      <c r="I8099" s="181"/>
      <c r="J8099" s="181"/>
      <c r="K8099" s="181"/>
      <c r="L8099" s="516"/>
      <c r="M8099" s="410" t="str">
        <f>IFERROR(IF($A8100=VLOOKUP($A8100,AGOTADOS!$A$3:$H$4997,1,FALSE),"AGOTADO","SI HAY"),"")</f>
        <v/>
      </c>
      <c r="N8099" s="596"/>
    </row>
    <row r="8100" spans="1:14" s="158" customFormat="1" ht="18" customHeight="1" x14ac:dyDescent="0.25">
      <c r="A8100" s="181"/>
      <c r="B8100" s="181"/>
      <c r="C8100" s="181"/>
      <c r="D8100" s="181"/>
      <c r="E8100" s="181"/>
      <c r="F8100" s="181"/>
      <c r="G8100" s="181"/>
      <c r="H8100" s="181"/>
      <c r="I8100" s="181"/>
      <c r="J8100" s="181"/>
      <c r="K8100" s="181"/>
      <c r="L8100" s="516"/>
      <c r="M8100" s="410" t="str">
        <f>IFERROR(IF($A8101=VLOOKUP($A8101,AGOTADOS!$A$3:$H$4997,1,FALSE),"AGOTADO","SI HAY"),"")</f>
        <v/>
      </c>
      <c r="N8100" s="596"/>
    </row>
    <row r="8101" spans="1:14" s="158" customFormat="1" ht="18" customHeight="1" x14ac:dyDescent="0.25">
      <c r="A8101" s="181"/>
      <c r="B8101" s="181"/>
      <c r="C8101" s="181"/>
      <c r="D8101" s="181"/>
      <c r="E8101" s="181"/>
      <c r="F8101" s="181"/>
      <c r="G8101" s="181"/>
      <c r="H8101" s="181"/>
      <c r="I8101" s="181"/>
      <c r="J8101" s="181"/>
      <c r="K8101" s="181"/>
      <c r="L8101" s="516"/>
      <c r="M8101" s="410" t="str">
        <f>IFERROR(IF($A8102=VLOOKUP($A8102,AGOTADOS!$A$3:$H$4997,1,FALSE),"AGOTADO","SI HAY"),"")</f>
        <v/>
      </c>
      <c r="N8101" s="596"/>
    </row>
    <row r="8102" spans="1:14" ht="18" customHeight="1" x14ac:dyDescent="0.25">
      <c r="A8102" s="181"/>
      <c r="B8102" s="181"/>
      <c r="C8102" s="181"/>
      <c r="D8102" s="181"/>
      <c r="E8102" s="181"/>
      <c r="F8102" s="181"/>
      <c r="G8102" s="181"/>
      <c r="H8102" s="181"/>
      <c r="I8102" s="181"/>
      <c r="J8102" s="181"/>
      <c r="K8102" s="181"/>
      <c r="L8102" s="516"/>
      <c r="M8102" s="410" t="str">
        <f>IFERROR(IF($A8103=VLOOKUP($A8103,AGOTADOS!$A$3:$H$4997,1,FALSE),"AGOTADO","SI HAY"),"")</f>
        <v/>
      </c>
      <c r="N8102" s="596"/>
    </row>
    <row r="8103" spans="1:14" ht="18" customHeight="1" x14ac:dyDescent="0.25">
      <c r="A8103" s="181"/>
      <c r="B8103" s="181"/>
      <c r="C8103" s="181"/>
      <c r="D8103" s="181"/>
      <c r="E8103" s="181"/>
      <c r="F8103" s="181"/>
      <c r="G8103" s="181"/>
      <c r="H8103" s="181"/>
      <c r="I8103" s="181"/>
      <c r="J8103" s="181"/>
      <c r="K8103" s="181"/>
      <c r="L8103" s="516"/>
      <c r="M8103" s="410" t="str">
        <f>IFERROR(IF($A8104=VLOOKUP($A8104,AGOTADOS!$A$3:$H$4997,1,FALSE),"AGOTADO","SI HAY"),"")</f>
        <v/>
      </c>
      <c r="N8103" s="596"/>
    </row>
    <row r="8104" spans="1:14" ht="18" customHeight="1" x14ac:dyDescent="0.25">
      <c r="A8104" s="181"/>
      <c r="B8104" s="181"/>
      <c r="C8104" s="181"/>
      <c r="D8104" s="181"/>
      <c r="E8104" s="181"/>
      <c r="F8104" s="181"/>
      <c r="G8104" s="181"/>
      <c r="H8104" s="181"/>
      <c r="I8104" s="181"/>
      <c r="J8104" s="181"/>
      <c r="K8104" s="181"/>
      <c r="L8104" s="516"/>
      <c r="M8104" s="410" t="str">
        <f>IFERROR(IF($A8105=VLOOKUP($A8105,AGOTADOS!$A$3:$H$4997,1,FALSE),"AGOTADO","SI HAY"),"")</f>
        <v/>
      </c>
      <c r="N8104" s="596"/>
    </row>
    <row r="8105" spans="1:14" s="158" customFormat="1" ht="18" customHeight="1" x14ac:dyDescent="0.25">
      <c r="A8105" s="181"/>
      <c r="B8105" s="181"/>
      <c r="C8105" s="181"/>
      <c r="D8105" s="181"/>
      <c r="E8105" s="181"/>
      <c r="F8105" s="181"/>
      <c r="G8105" s="181"/>
      <c r="H8105" s="181"/>
      <c r="I8105" s="181"/>
      <c r="J8105" s="181"/>
      <c r="K8105" s="181"/>
      <c r="L8105" s="516"/>
      <c r="M8105" s="410" t="str">
        <f>IFERROR(IF($A8106=VLOOKUP($A8106,AGOTADOS!$A$3:$H$4997,1,FALSE),"AGOTADO","SI HAY"),"")</f>
        <v/>
      </c>
      <c r="N8105" s="596"/>
    </row>
    <row r="8106" spans="1:14" s="158" customFormat="1" ht="18" customHeight="1" x14ac:dyDescent="0.25">
      <c r="A8106" s="181"/>
      <c r="B8106" s="181"/>
      <c r="C8106" s="181"/>
      <c r="D8106" s="181"/>
      <c r="E8106" s="181"/>
      <c r="F8106" s="181"/>
      <c r="G8106" s="181"/>
      <c r="H8106" s="181"/>
      <c r="I8106" s="181"/>
      <c r="J8106" s="181"/>
      <c r="K8106" s="181"/>
      <c r="L8106" s="516"/>
      <c r="M8106" s="410" t="str">
        <f>IFERROR(IF($A8107=VLOOKUP($A8107,AGOTADOS!$A$3:$H$4997,1,FALSE),"AGOTADO","SI HAY"),"")</f>
        <v/>
      </c>
      <c r="N8106" s="596"/>
    </row>
    <row r="8107" spans="1:14" s="158" customFormat="1" ht="18" customHeight="1" x14ac:dyDescent="0.25">
      <c r="A8107" s="181"/>
      <c r="B8107" s="181"/>
      <c r="C8107" s="181"/>
      <c r="D8107" s="181"/>
      <c r="E8107" s="181"/>
      <c r="F8107" s="181"/>
      <c r="G8107" s="181"/>
      <c r="H8107" s="181"/>
      <c r="I8107" s="181"/>
      <c r="J8107" s="181"/>
      <c r="K8107" s="181"/>
      <c r="L8107" s="516"/>
      <c r="M8107" s="410" t="str">
        <f>IFERROR(IF($A8108=VLOOKUP($A8108,AGOTADOS!$A$3:$H$4997,1,FALSE),"AGOTADO","SI HAY"),"")</f>
        <v/>
      </c>
      <c r="N8107" s="596"/>
    </row>
    <row r="8108" spans="1:14" s="158" customFormat="1" ht="18" customHeight="1" x14ac:dyDescent="0.25">
      <c r="A8108" s="181"/>
      <c r="B8108" s="181"/>
      <c r="C8108" s="181"/>
      <c r="D8108" s="181"/>
      <c r="E8108" s="181"/>
      <c r="F8108" s="181"/>
      <c r="G8108" s="181"/>
      <c r="H8108" s="181"/>
      <c r="I8108" s="181"/>
      <c r="J8108" s="181"/>
      <c r="K8108" s="181"/>
      <c r="L8108" s="516"/>
      <c r="M8108" s="410" t="str">
        <f>IFERROR(IF($A8109=VLOOKUP($A8109,AGOTADOS!$A$3:$H$4997,1,FALSE),"AGOTADO","SI HAY"),"")</f>
        <v/>
      </c>
      <c r="N8108" s="596"/>
    </row>
    <row r="8109" spans="1:14" s="158" customFormat="1" ht="18" customHeight="1" x14ac:dyDescent="0.25">
      <c r="A8109" s="181"/>
      <c r="B8109" s="181"/>
      <c r="C8109" s="181"/>
      <c r="D8109" s="181"/>
      <c r="E8109" s="181"/>
      <c r="F8109" s="181"/>
      <c r="G8109" s="181"/>
      <c r="H8109" s="181"/>
      <c r="I8109" s="181"/>
      <c r="J8109" s="181"/>
      <c r="K8109" s="181"/>
      <c r="L8109" s="516"/>
      <c r="M8109" s="410" t="str">
        <f>IFERROR(IF($A8110=VLOOKUP($A8110,AGOTADOS!$A$3:$H$4997,1,FALSE),"AGOTADO","SI HAY"),"")</f>
        <v/>
      </c>
      <c r="N8109" s="596"/>
    </row>
    <row r="8110" spans="1:14" s="158" customFormat="1" ht="18" customHeight="1" x14ac:dyDescent="0.25">
      <c r="A8110" s="181"/>
      <c r="B8110" s="181"/>
      <c r="C8110" s="181"/>
      <c r="D8110" s="181"/>
      <c r="E8110" s="181"/>
      <c r="F8110" s="181"/>
      <c r="G8110" s="181"/>
      <c r="H8110" s="181"/>
      <c r="I8110" s="181"/>
      <c r="J8110" s="181"/>
      <c r="K8110" s="181"/>
      <c r="L8110" s="516"/>
      <c r="M8110" s="410" t="str">
        <f>IFERROR(IF($A8111=VLOOKUP($A8111,AGOTADOS!$A$3:$H$4997,1,FALSE),"AGOTADO","SI HAY"),"")</f>
        <v/>
      </c>
      <c r="N8110" s="596"/>
    </row>
    <row r="8111" spans="1:14" s="158" customFormat="1" ht="18" customHeight="1" x14ac:dyDescent="0.25">
      <c r="A8111" s="181"/>
      <c r="B8111" s="181"/>
      <c r="C8111" s="181"/>
      <c r="D8111" s="181"/>
      <c r="E8111" s="181"/>
      <c r="F8111" s="181"/>
      <c r="G8111" s="181"/>
      <c r="H8111" s="181"/>
      <c r="I8111" s="181"/>
      <c r="J8111" s="181"/>
      <c r="K8111" s="181"/>
      <c r="L8111" s="516"/>
      <c r="M8111" s="410" t="str">
        <f>IFERROR(IF($A8112=VLOOKUP($A8112,AGOTADOS!$A$3:$H$4997,1,FALSE),"AGOTADO","SI HAY"),"")</f>
        <v/>
      </c>
      <c r="N8111" s="596"/>
    </row>
    <row r="8112" spans="1:14" s="158" customFormat="1" ht="18" customHeight="1" x14ac:dyDescent="0.25">
      <c r="A8112" s="181"/>
      <c r="B8112" s="181"/>
      <c r="C8112" s="181"/>
      <c r="D8112" s="181"/>
      <c r="E8112" s="181"/>
      <c r="F8112" s="181"/>
      <c r="G8112" s="181"/>
      <c r="H8112" s="181"/>
      <c r="I8112" s="181"/>
      <c r="J8112" s="181"/>
      <c r="K8112" s="181"/>
      <c r="L8112" s="516"/>
      <c r="M8112" s="410" t="str">
        <f>IFERROR(IF($A8113=VLOOKUP($A8113,AGOTADOS!$A$3:$H$4997,1,FALSE),"AGOTADO","SI HAY"),"")</f>
        <v/>
      </c>
      <c r="N8112" s="596"/>
    </row>
    <row r="8113" spans="1:14" s="158" customFormat="1" ht="18" customHeight="1" x14ac:dyDescent="0.25">
      <c r="A8113" s="181"/>
      <c r="B8113" s="181"/>
      <c r="C8113" s="181"/>
      <c r="D8113" s="181"/>
      <c r="E8113" s="181"/>
      <c r="F8113" s="181"/>
      <c r="G8113" s="181"/>
      <c r="H8113" s="181"/>
      <c r="I8113" s="181"/>
      <c r="J8113" s="181"/>
      <c r="K8113" s="181"/>
      <c r="L8113" s="516"/>
      <c r="M8113" s="410" t="str">
        <f>IFERROR(IF($A8114=VLOOKUP($A8114,AGOTADOS!$A$3:$H$4997,1,FALSE),"AGOTADO","SI HAY"),"")</f>
        <v/>
      </c>
      <c r="N8113" s="596"/>
    </row>
    <row r="8114" spans="1:14" s="158" customFormat="1" ht="18" customHeight="1" x14ac:dyDescent="0.25">
      <c r="A8114" s="181"/>
      <c r="B8114" s="181"/>
      <c r="C8114" s="181"/>
      <c r="D8114" s="181"/>
      <c r="E8114" s="181"/>
      <c r="F8114" s="181"/>
      <c r="G8114" s="181"/>
      <c r="H8114" s="181"/>
      <c r="I8114" s="181"/>
      <c r="J8114" s="181"/>
      <c r="K8114" s="181"/>
      <c r="L8114" s="516"/>
      <c r="M8114" s="410" t="str">
        <f>IFERROR(IF($A8115=VLOOKUP($A8115,AGOTADOS!$A$3:$H$4997,1,FALSE),"AGOTADO","SI HAY"),"")</f>
        <v/>
      </c>
      <c r="N8114" s="596"/>
    </row>
    <row r="8115" spans="1:14" s="158" customFormat="1" ht="18" customHeight="1" x14ac:dyDescent="0.25">
      <c r="A8115" s="181"/>
      <c r="B8115" s="181"/>
      <c r="C8115" s="181"/>
      <c r="D8115" s="181"/>
      <c r="E8115" s="181"/>
      <c r="F8115" s="181"/>
      <c r="G8115" s="181"/>
      <c r="H8115" s="181"/>
      <c r="I8115" s="181"/>
      <c r="J8115" s="181"/>
      <c r="K8115" s="181"/>
      <c r="L8115" s="516"/>
      <c r="M8115" s="410" t="str">
        <f>IFERROR(IF($A8116=VLOOKUP($A8116,AGOTADOS!$A$3:$H$4997,1,FALSE),"AGOTADO","SI HAY"),"")</f>
        <v/>
      </c>
      <c r="N8115" s="596"/>
    </row>
    <row r="8116" spans="1:14" s="158" customFormat="1" ht="18" customHeight="1" x14ac:dyDescent="0.25">
      <c r="A8116" s="181"/>
      <c r="B8116" s="181"/>
      <c r="C8116" s="181"/>
      <c r="D8116" s="181"/>
      <c r="E8116" s="181"/>
      <c r="F8116" s="181"/>
      <c r="G8116" s="181"/>
      <c r="H8116" s="181"/>
      <c r="I8116" s="181"/>
      <c r="J8116" s="181"/>
      <c r="K8116" s="181"/>
      <c r="L8116" s="516"/>
      <c r="M8116" s="410" t="str">
        <f>IFERROR(IF($A8117=VLOOKUP($A8117,AGOTADOS!$A$3:$H$4997,1,FALSE),"AGOTADO","SI HAY"),"")</f>
        <v/>
      </c>
      <c r="N8116" s="596"/>
    </row>
    <row r="8117" spans="1:14" s="158" customFormat="1" ht="18" customHeight="1" x14ac:dyDescent="0.25">
      <c r="A8117" s="181"/>
      <c r="B8117" s="181"/>
      <c r="C8117" s="181"/>
      <c r="D8117" s="181"/>
      <c r="E8117" s="181"/>
      <c r="F8117" s="181"/>
      <c r="G8117" s="181"/>
      <c r="H8117" s="181"/>
      <c r="I8117" s="181"/>
      <c r="J8117" s="181"/>
      <c r="K8117" s="181"/>
      <c r="L8117" s="516"/>
      <c r="M8117" s="410" t="str">
        <f>IFERROR(IF($A8118=VLOOKUP($A8118,AGOTADOS!$A$3:$H$4997,1,FALSE),"AGOTADO","SI HAY"),"")</f>
        <v/>
      </c>
      <c r="N8117" s="596"/>
    </row>
    <row r="8118" spans="1:14" s="158" customFormat="1" ht="18" customHeight="1" x14ac:dyDescent="0.25">
      <c r="A8118" s="181"/>
      <c r="B8118" s="181"/>
      <c r="C8118" s="181"/>
      <c r="D8118" s="181"/>
      <c r="E8118" s="181"/>
      <c r="F8118" s="181"/>
      <c r="G8118" s="181"/>
      <c r="H8118" s="181"/>
      <c r="I8118" s="181"/>
      <c r="J8118" s="181"/>
      <c r="K8118" s="181"/>
      <c r="L8118" s="516"/>
      <c r="M8118" s="410" t="str">
        <f>IFERROR(IF($A8119=VLOOKUP($A8119,AGOTADOS!$A$3:$H$4997,1,FALSE),"AGOTADO","SI HAY"),"")</f>
        <v/>
      </c>
      <c r="N8118" s="596"/>
    </row>
    <row r="8119" spans="1:14" ht="18" customHeight="1" x14ac:dyDescent="0.25">
      <c r="A8119" s="181"/>
      <c r="B8119" s="181"/>
      <c r="C8119" s="181"/>
      <c r="D8119" s="181"/>
      <c r="E8119" s="181"/>
      <c r="F8119" s="181"/>
      <c r="G8119" s="181"/>
      <c r="H8119" s="181"/>
      <c r="I8119" s="181"/>
      <c r="J8119" s="181"/>
      <c r="K8119" s="181"/>
      <c r="L8119" s="516"/>
      <c r="M8119" s="410" t="str">
        <f>IFERROR(IF($A8120=VLOOKUP($A8120,AGOTADOS!$A$3:$H$4997,1,FALSE),"AGOTADO","SI HAY"),"")</f>
        <v/>
      </c>
      <c r="N8119" s="596"/>
    </row>
    <row r="8120" spans="1:14" s="158" customFormat="1" ht="18" customHeight="1" x14ac:dyDescent="0.25">
      <c r="A8120" s="181"/>
      <c r="B8120" s="181"/>
      <c r="C8120" s="181"/>
      <c r="D8120" s="181"/>
      <c r="E8120" s="181"/>
      <c r="F8120" s="181"/>
      <c r="G8120" s="181"/>
      <c r="H8120" s="181"/>
      <c r="I8120" s="181"/>
      <c r="J8120" s="181"/>
      <c r="K8120" s="181"/>
      <c r="L8120" s="516"/>
      <c r="M8120" s="410" t="str">
        <f>IFERROR(IF($A8121=VLOOKUP($A8121,AGOTADOS!$A$3:$H$4997,1,FALSE),"AGOTADO","SI HAY"),"")</f>
        <v/>
      </c>
      <c r="N8120" s="596"/>
    </row>
    <row r="8121" spans="1:14" s="158" customFormat="1" ht="18" customHeight="1" x14ac:dyDescent="0.25">
      <c r="A8121" s="181"/>
      <c r="B8121" s="181"/>
      <c r="C8121" s="181"/>
      <c r="D8121" s="181"/>
      <c r="E8121" s="181"/>
      <c r="F8121" s="181"/>
      <c r="G8121" s="181"/>
      <c r="H8121" s="181"/>
      <c r="I8121" s="181"/>
      <c r="J8121" s="181"/>
      <c r="K8121" s="181"/>
      <c r="L8121" s="516"/>
      <c r="M8121" s="410" t="str">
        <f>IFERROR(IF($A8122=VLOOKUP($A8122,AGOTADOS!$A$3:$H$4997,1,FALSE),"AGOTADO","SI HAY"),"")</f>
        <v/>
      </c>
      <c r="N8121" s="596"/>
    </row>
    <row r="8122" spans="1:14" s="158" customFormat="1" ht="18" customHeight="1" x14ac:dyDescent="0.25">
      <c r="A8122" s="181"/>
      <c r="B8122" s="96"/>
      <c r="C8122" s="96"/>
      <c r="D8122" s="181"/>
      <c r="E8122" s="96"/>
      <c r="F8122" s="181"/>
      <c r="G8122" s="181"/>
      <c r="H8122" s="181"/>
      <c r="I8122" s="96"/>
      <c r="J8122" s="516"/>
      <c r="K8122" s="516"/>
      <c r="L8122" s="516"/>
      <c r="M8122" s="410" t="str">
        <f>IFERROR(IF($A8123=VLOOKUP($A8123,AGOTADOS!$A$3:$H$4997,1,FALSE),"AGOTADO","SI HAY"),"")</f>
        <v/>
      </c>
      <c r="N8122" s="596"/>
    </row>
    <row r="8123" spans="1:14" s="158" customFormat="1" ht="18" customHeight="1" x14ac:dyDescent="0.25">
      <c r="A8123" s="181"/>
      <c r="B8123" s="96"/>
      <c r="C8123" s="181"/>
      <c r="D8123" s="181"/>
      <c r="E8123" s="96"/>
      <c r="F8123" s="181"/>
      <c r="G8123" s="181"/>
      <c r="H8123" s="181"/>
      <c r="I8123" s="96"/>
      <c r="J8123" s="516"/>
      <c r="K8123" s="516"/>
      <c r="L8123" s="516"/>
      <c r="M8123" s="410" t="str">
        <f>IFERROR(IF($A8124=VLOOKUP($A8124,AGOTADOS!$A$3:$H$4997,1,FALSE),"AGOTADO","SI HAY"),"")</f>
        <v/>
      </c>
      <c r="N8123" s="596"/>
    </row>
    <row r="8124" spans="1:14" s="158" customFormat="1" ht="18" customHeight="1" x14ac:dyDescent="0.25">
      <c r="A8124" s="181"/>
      <c r="B8124" s="96"/>
      <c r="C8124" s="181"/>
      <c r="D8124" s="181"/>
      <c r="E8124" s="96"/>
      <c r="F8124" s="181"/>
      <c r="G8124" s="181"/>
      <c r="H8124" s="181"/>
      <c r="I8124" s="96"/>
      <c r="J8124" s="516"/>
      <c r="K8124" s="516"/>
      <c r="L8124" s="516"/>
      <c r="M8124" s="410" t="str">
        <f>IFERROR(IF($A8125=VLOOKUP($A8125,AGOTADOS!$A$3:$H$4997,1,FALSE),"AGOTADO","SI HAY"),"")</f>
        <v/>
      </c>
      <c r="N8124" s="596"/>
    </row>
    <row r="8125" spans="1:14" s="158" customFormat="1" ht="18" customHeight="1" x14ac:dyDescent="0.25">
      <c r="A8125" s="181"/>
      <c r="B8125" s="96"/>
      <c r="C8125" s="181"/>
      <c r="D8125" s="181"/>
      <c r="E8125" s="96"/>
      <c r="F8125" s="181"/>
      <c r="G8125" s="181"/>
      <c r="H8125" s="181"/>
      <c r="I8125" s="96"/>
      <c r="J8125" s="516"/>
      <c r="K8125" s="516"/>
      <c r="L8125" s="516"/>
      <c r="M8125" s="410" t="str">
        <f>IFERROR(IF($A8126=VLOOKUP($A8126,AGOTADOS!$A$3:$H$4997,1,FALSE),"AGOTADO","SI HAY"),"")</f>
        <v/>
      </c>
      <c r="N8125" s="596"/>
    </row>
    <row r="8126" spans="1:14" s="158" customFormat="1" ht="18" customHeight="1" x14ac:dyDescent="0.25">
      <c r="A8126" s="181"/>
      <c r="B8126" s="96"/>
      <c r="C8126" s="181"/>
      <c r="D8126" s="181"/>
      <c r="E8126" s="96"/>
      <c r="F8126" s="181"/>
      <c r="G8126" s="181"/>
      <c r="H8126" s="181"/>
      <c r="I8126" s="96"/>
      <c r="J8126" s="516"/>
      <c r="K8126" s="516"/>
      <c r="L8126" s="516"/>
      <c r="M8126" s="410" t="str">
        <f>IFERROR(IF($A8127=VLOOKUP($A8127,AGOTADOS!$A$3:$H$4997,1,FALSE),"AGOTADO","SI HAY"),"")</f>
        <v/>
      </c>
      <c r="N8126" s="596"/>
    </row>
    <row r="8127" spans="1:14" s="158" customFormat="1" ht="18" customHeight="1" x14ac:dyDescent="0.25">
      <c r="A8127" s="181"/>
      <c r="B8127" s="96"/>
      <c r="C8127" s="96"/>
      <c r="D8127" s="181"/>
      <c r="E8127" s="96"/>
      <c r="F8127" s="181"/>
      <c r="G8127" s="181"/>
      <c r="H8127" s="181"/>
      <c r="I8127" s="96"/>
      <c r="J8127" s="516"/>
      <c r="K8127" s="516"/>
      <c r="L8127" s="516"/>
      <c r="M8127" s="410" t="str">
        <f>IFERROR(IF($A8128=VLOOKUP($A8128,AGOTADOS!$A$3:$H$4997,1,FALSE),"AGOTADO","SI HAY"),"")</f>
        <v/>
      </c>
      <c r="N8127" s="596"/>
    </row>
    <row r="8128" spans="1:14" s="158" customFormat="1" ht="18" customHeight="1" x14ac:dyDescent="0.25">
      <c r="A8128" s="181"/>
      <c r="B8128" s="96"/>
      <c r="C8128" s="181"/>
      <c r="D8128" s="181"/>
      <c r="E8128" s="96"/>
      <c r="F8128" s="181"/>
      <c r="G8128" s="181"/>
      <c r="H8128" s="181"/>
      <c r="I8128" s="96"/>
      <c r="J8128" s="516"/>
      <c r="K8128" s="516"/>
      <c r="L8128" s="516"/>
      <c r="M8128" s="410" t="str">
        <f>IFERROR(IF($A8129=VLOOKUP($A8129,AGOTADOS!$A$3:$H$4997,1,FALSE),"AGOTADO","SI HAY"),"")</f>
        <v/>
      </c>
      <c r="N8128" s="596"/>
    </row>
    <row r="8129" spans="1:14" s="158" customFormat="1" ht="18" customHeight="1" x14ac:dyDescent="0.25">
      <c r="A8129" s="181"/>
      <c r="B8129" s="96"/>
      <c r="C8129" s="181"/>
      <c r="D8129" s="181"/>
      <c r="E8129" s="96"/>
      <c r="F8129" s="181"/>
      <c r="G8129" s="181"/>
      <c r="H8129" s="181"/>
      <c r="I8129" s="96"/>
      <c r="J8129" s="516"/>
      <c r="K8129" s="516"/>
      <c r="L8129" s="516"/>
      <c r="M8129" s="410" t="str">
        <f>IFERROR(IF($A8130=VLOOKUP($A8130,AGOTADOS!$A$3:$H$4997,1,FALSE),"AGOTADO","SI HAY"),"")</f>
        <v/>
      </c>
      <c r="N8129" s="596"/>
    </row>
    <row r="8130" spans="1:14" s="158" customFormat="1" ht="18" customHeight="1" x14ac:dyDescent="0.25">
      <c r="A8130" s="181"/>
      <c r="B8130" s="96"/>
      <c r="C8130" s="96"/>
      <c r="D8130" s="181"/>
      <c r="E8130" s="96"/>
      <c r="F8130" s="181"/>
      <c r="G8130" s="181"/>
      <c r="H8130" s="181"/>
      <c r="I8130" s="96"/>
      <c r="J8130" s="516"/>
      <c r="K8130" s="516"/>
      <c r="L8130" s="516"/>
      <c r="M8130" s="410" t="str">
        <f>IFERROR(IF($A8131=VLOOKUP($A8131,AGOTADOS!$A$3:$H$4997,1,FALSE),"AGOTADO","SI HAY"),"")</f>
        <v/>
      </c>
      <c r="N8130" s="596"/>
    </row>
    <row r="8131" spans="1:14" ht="18" customHeight="1" x14ac:dyDescent="0.25">
      <c r="A8131" s="181"/>
      <c r="B8131" s="96"/>
      <c r="C8131" s="181"/>
      <c r="D8131" s="181"/>
      <c r="E8131" s="96"/>
      <c r="F8131" s="181"/>
      <c r="G8131" s="181"/>
      <c r="H8131" s="181"/>
      <c r="I8131" s="96"/>
      <c r="J8131" s="516"/>
      <c r="K8131" s="516"/>
      <c r="L8131" s="516"/>
      <c r="M8131" s="410" t="str">
        <f>IFERROR(IF($A8132=VLOOKUP($A8132,AGOTADOS!$A$3:$H$4997,1,FALSE),"AGOTADO","SI HAY"),"")</f>
        <v/>
      </c>
      <c r="N8131" s="596"/>
    </row>
    <row r="8132" spans="1:14" ht="18" customHeight="1" x14ac:dyDescent="0.25">
      <c r="A8132" s="181"/>
      <c r="B8132" s="96"/>
      <c r="C8132" s="181"/>
      <c r="D8132" s="181"/>
      <c r="E8132" s="96"/>
      <c r="F8132" s="181"/>
      <c r="G8132" s="181"/>
      <c r="H8132" s="181"/>
      <c r="I8132" s="96"/>
      <c r="J8132" s="516"/>
      <c r="K8132" s="516"/>
      <c r="L8132" s="516"/>
      <c r="M8132" s="410" t="str">
        <f>IFERROR(IF($A8133=VLOOKUP($A8133,AGOTADOS!$A$3:$H$4997,1,FALSE),"AGOTADO","SI HAY"),"")</f>
        <v/>
      </c>
      <c r="N8132" s="596"/>
    </row>
    <row r="8133" spans="1:14" s="158" customFormat="1" ht="18" customHeight="1" x14ac:dyDescent="0.25">
      <c r="A8133" s="181"/>
      <c r="B8133" s="96"/>
      <c r="C8133" s="181"/>
      <c r="D8133" s="181"/>
      <c r="E8133" s="96"/>
      <c r="F8133" s="181"/>
      <c r="G8133" s="181"/>
      <c r="H8133" s="181"/>
      <c r="I8133" s="96"/>
      <c r="J8133" s="516"/>
      <c r="K8133" s="516"/>
      <c r="L8133" s="516"/>
      <c r="M8133" s="410" t="str">
        <f>IFERROR(IF($A8134=VLOOKUP($A8134,AGOTADOS!$A$3:$H$4997,1,FALSE),"AGOTADO","SI HAY"),"")</f>
        <v/>
      </c>
      <c r="N8133" s="596"/>
    </row>
    <row r="8134" spans="1:14" s="158" customFormat="1" ht="18" customHeight="1" x14ac:dyDescent="0.25">
      <c r="A8134" s="181"/>
      <c r="B8134" s="96"/>
      <c r="C8134" s="181"/>
      <c r="D8134" s="181"/>
      <c r="E8134" s="96"/>
      <c r="F8134" s="181"/>
      <c r="G8134" s="181"/>
      <c r="H8134" s="181"/>
      <c r="I8134" s="96"/>
      <c r="J8134" s="516"/>
      <c r="K8134" s="516"/>
      <c r="L8134" s="516"/>
      <c r="M8134" s="410" t="str">
        <f>IFERROR(IF($A8135=VLOOKUP($A8135,AGOTADOS!$A$3:$H$4997,1,FALSE),"AGOTADO","SI HAY"),"")</f>
        <v/>
      </c>
      <c r="N8134" s="596"/>
    </row>
    <row r="8135" spans="1:14" ht="18" customHeight="1" x14ac:dyDescent="0.25">
      <c r="A8135" s="181"/>
      <c r="B8135" s="96"/>
      <c r="C8135" s="181"/>
      <c r="D8135" s="181"/>
      <c r="E8135" s="96"/>
      <c r="F8135" s="181"/>
      <c r="G8135" s="181"/>
      <c r="H8135" s="181"/>
      <c r="I8135" s="96"/>
      <c r="J8135" s="516"/>
      <c r="K8135" s="516"/>
      <c r="L8135" s="516"/>
      <c r="M8135" s="410" t="str">
        <f>IFERROR(IF($A8136=VLOOKUP($A8136,AGOTADOS!$A$3:$H$4997,1,FALSE),"AGOTADO","SI HAY"),"")</f>
        <v/>
      </c>
      <c r="N8135" s="596"/>
    </row>
    <row r="8136" spans="1:14" s="158" customFormat="1" ht="18" customHeight="1" x14ac:dyDescent="0.25">
      <c r="A8136" s="181"/>
      <c r="B8136" s="96"/>
      <c r="C8136" s="181"/>
      <c r="D8136" s="181"/>
      <c r="E8136" s="96"/>
      <c r="F8136" s="181"/>
      <c r="G8136" s="181"/>
      <c r="H8136" s="181"/>
      <c r="I8136" s="96"/>
      <c r="J8136" s="516"/>
      <c r="K8136" s="516"/>
      <c r="L8136" s="516"/>
      <c r="M8136" s="410" t="str">
        <f>IFERROR(IF($A8137=VLOOKUP($A8137,AGOTADOS!$A$3:$H$4997,1,FALSE),"AGOTADO","SI HAY"),"")</f>
        <v/>
      </c>
      <c r="N8136" s="596"/>
    </row>
    <row r="8137" spans="1:14" s="158" customFormat="1" ht="18" customHeight="1" x14ac:dyDescent="0.25">
      <c r="A8137" s="181"/>
      <c r="B8137" s="96"/>
      <c r="C8137" s="181"/>
      <c r="D8137" s="181"/>
      <c r="E8137" s="96"/>
      <c r="F8137" s="181"/>
      <c r="G8137" s="181"/>
      <c r="H8137" s="181"/>
      <c r="I8137" s="96"/>
      <c r="J8137" s="516"/>
      <c r="K8137" s="516"/>
      <c r="L8137" s="516"/>
      <c r="M8137" s="410" t="str">
        <f>IFERROR(IF($A8138=VLOOKUP($A8138,AGOTADOS!$A$3:$H$4997,1,FALSE),"AGOTADO","SI HAY"),"")</f>
        <v/>
      </c>
      <c r="N8137" s="596"/>
    </row>
    <row r="8138" spans="1:14" s="158" customFormat="1" ht="18" customHeight="1" x14ac:dyDescent="0.25">
      <c r="A8138" s="181"/>
      <c r="B8138" s="96"/>
      <c r="C8138" s="181"/>
      <c r="D8138" s="181"/>
      <c r="E8138" s="96"/>
      <c r="F8138" s="181"/>
      <c r="G8138" s="181"/>
      <c r="H8138" s="181"/>
      <c r="I8138" s="96"/>
      <c r="J8138" s="516"/>
      <c r="K8138" s="516"/>
      <c r="L8138" s="516"/>
      <c r="M8138" s="410" t="str">
        <f>IFERROR(IF($A8139=VLOOKUP($A8139,AGOTADOS!$A$3:$H$4997,1,FALSE),"AGOTADO","SI HAY"),"")</f>
        <v/>
      </c>
      <c r="N8138" s="596"/>
    </row>
    <row r="8139" spans="1:14" s="158" customFormat="1" ht="18" customHeight="1" x14ac:dyDescent="0.25">
      <c r="A8139" s="181"/>
      <c r="B8139" s="96"/>
      <c r="C8139" s="181"/>
      <c r="D8139" s="181"/>
      <c r="E8139" s="96"/>
      <c r="F8139" s="181"/>
      <c r="G8139" s="181"/>
      <c r="H8139" s="181"/>
      <c r="I8139" s="96"/>
      <c r="J8139" s="516"/>
      <c r="K8139" s="516"/>
      <c r="L8139" s="516"/>
      <c r="M8139" s="410" t="str">
        <f>IFERROR(IF($A8140=VLOOKUP($A8140,AGOTADOS!$A$3:$H$4997,1,FALSE),"AGOTADO","SI HAY"),"")</f>
        <v/>
      </c>
      <c r="N8139" s="596"/>
    </row>
    <row r="8140" spans="1:14" s="158" customFormat="1" ht="18" customHeight="1" x14ac:dyDescent="0.25">
      <c r="A8140" s="181"/>
      <c r="B8140" s="96"/>
      <c r="C8140" s="181"/>
      <c r="D8140" s="181"/>
      <c r="E8140" s="96"/>
      <c r="F8140" s="181"/>
      <c r="G8140" s="181"/>
      <c r="H8140" s="181"/>
      <c r="I8140" s="96"/>
      <c r="J8140" s="516"/>
      <c r="K8140" s="516"/>
      <c r="L8140" s="516"/>
      <c r="M8140" s="410" t="str">
        <f>IFERROR(IF($A8141=VLOOKUP($A8141,AGOTADOS!$A$3:$H$4997,1,FALSE),"AGOTADO","SI HAY"),"")</f>
        <v/>
      </c>
      <c r="N8140" s="596"/>
    </row>
    <row r="8141" spans="1:14" s="158" customFormat="1" ht="18" customHeight="1" x14ac:dyDescent="0.25">
      <c r="A8141" s="181"/>
      <c r="B8141" s="96"/>
      <c r="C8141" s="96"/>
      <c r="D8141" s="181"/>
      <c r="E8141" s="96"/>
      <c r="F8141" s="181"/>
      <c r="G8141" s="181"/>
      <c r="H8141" s="181"/>
      <c r="I8141" s="96"/>
      <c r="J8141" s="516"/>
      <c r="K8141" s="516"/>
      <c r="L8141" s="516"/>
      <c r="M8141" s="410" t="str">
        <f>IFERROR(IF($A8142=VLOOKUP($A8142,AGOTADOS!$A$3:$H$4997,1,FALSE),"AGOTADO","SI HAY"),"")</f>
        <v/>
      </c>
      <c r="N8141" s="596"/>
    </row>
    <row r="8142" spans="1:14" s="158" customFormat="1" ht="18" customHeight="1" x14ac:dyDescent="0.25">
      <c r="A8142" s="181"/>
      <c r="B8142" s="96"/>
      <c r="C8142" s="96"/>
      <c r="D8142" s="181"/>
      <c r="E8142" s="96"/>
      <c r="F8142" s="181"/>
      <c r="G8142" s="181"/>
      <c r="H8142" s="181"/>
      <c r="I8142" s="96"/>
      <c r="J8142" s="516"/>
      <c r="K8142" s="516"/>
      <c r="L8142" s="516"/>
      <c r="M8142" s="410" t="str">
        <f>IFERROR(IF($A8143=VLOOKUP($A8143,AGOTADOS!$A$3:$H$4997,1,FALSE),"AGOTADO","SI HAY"),"")</f>
        <v/>
      </c>
      <c r="N8142" s="596"/>
    </row>
    <row r="8143" spans="1:14" ht="18" customHeight="1" x14ac:dyDescent="0.25">
      <c r="A8143" s="181"/>
      <c r="B8143" s="96"/>
      <c r="C8143" s="181"/>
      <c r="D8143" s="181"/>
      <c r="E8143" s="96"/>
      <c r="F8143" s="181"/>
      <c r="G8143" s="181"/>
      <c r="H8143" s="181"/>
      <c r="I8143" s="96"/>
      <c r="J8143" s="516"/>
      <c r="K8143" s="516"/>
      <c r="L8143" s="516"/>
      <c r="M8143" s="410" t="str">
        <f>IFERROR(IF($A8144=VLOOKUP($A8144,AGOTADOS!$A$3:$H$4997,1,FALSE),"AGOTADO","SI HAY"),"")</f>
        <v/>
      </c>
      <c r="N8143" s="596"/>
    </row>
    <row r="8144" spans="1:14" s="158" customFormat="1" ht="18" customHeight="1" x14ac:dyDescent="0.25">
      <c r="A8144" s="181"/>
      <c r="B8144" s="96"/>
      <c r="C8144" s="181"/>
      <c r="D8144" s="181"/>
      <c r="E8144" s="96"/>
      <c r="F8144" s="181"/>
      <c r="G8144" s="181"/>
      <c r="H8144" s="181"/>
      <c r="I8144" s="96"/>
      <c r="J8144" s="516"/>
      <c r="K8144" s="516"/>
      <c r="L8144" s="516"/>
      <c r="M8144" s="410" t="str">
        <f>IFERROR(IF($A8145=VLOOKUP($A8145,AGOTADOS!$A$3:$H$4997,1,FALSE),"AGOTADO","SI HAY"),"")</f>
        <v/>
      </c>
      <c r="N8144" s="596"/>
    </row>
    <row r="8145" spans="1:14" ht="18" customHeight="1" x14ac:dyDescent="0.25">
      <c r="A8145" s="181"/>
      <c r="B8145" s="96"/>
      <c r="C8145" s="181"/>
      <c r="D8145" s="181"/>
      <c r="E8145" s="96"/>
      <c r="F8145" s="181"/>
      <c r="G8145" s="181"/>
      <c r="H8145" s="181"/>
      <c r="I8145" s="96"/>
      <c r="J8145" s="516"/>
      <c r="K8145" s="516"/>
      <c r="L8145" s="516"/>
      <c r="M8145" s="410" t="str">
        <f>IFERROR(IF($A8146=VLOOKUP($A8146,AGOTADOS!$A$3:$H$4997,1,FALSE),"AGOTADO","SI HAY"),"")</f>
        <v/>
      </c>
      <c r="N8145" s="596"/>
    </row>
    <row r="8146" spans="1:14" s="158" customFormat="1" ht="18" customHeight="1" x14ac:dyDescent="0.25">
      <c r="A8146" s="181"/>
      <c r="B8146" s="96"/>
      <c r="C8146" s="181"/>
      <c r="D8146" s="181"/>
      <c r="E8146" s="96"/>
      <c r="F8146" s="181"/>
      <c r="G8146" s="181"/>
      <c r="H8146" s="181"/>
      <c r="I8146" s="96"/>
      <c r="J8146" s="516"/>
      <c r="K8146" s="516"/>
      <c r="L8146" s="516"/>
      <c r="M8146" s="410" t="str">
        <f>IFERROR(IF($A8147=VLOOKUP($A8147,AGOTADOS!$A$3:$H$4997,1,FALSE),"AGOTADO","SI HAY"),"")</f>
        <v/>
      </c>
      <c r="N8146" s="596"/>
    </row>
    <row r="8147" spans="1:14" s="158" customFormat="1" ht="18" customHeight="1" x14ac:dyDescent="0.25">
      <c r="A8147" s="181"/>
      <c r="B8147" s="96"/>
      <c r="C8147" s="96"/>
      <c r="D8147" s="181"/>
      <c r="E8147" s="96"/>
      <c r="F8147" s="181"/>
      <c r="G8147" s="181"/>
      <c r="H8147" s="181"/>
      <c r="I8147" s="96"/>
      <c r="J8147" s="516"/>
      <c r="K8147" s="516"/>
      <c r="L8147" s="516"/>
      <c r="M8147" s="410" t="str">
        <f>IFERROR(IF($A8148=VLOOKUP($A8148,AGOTADOS!$A$3:$H$4997,1,FALSE),"AGOTADO","SI HAY"),"")</f>
        <v/>
      </c>
      <c r="N8147" s="596"/>
    </row>
    <row r="8148" spans="1:14" s="158" customFormat="1" ht="18" customHeight="1" x14ac:dyDescent="0.25">
      <c r="A8148" s="181"/>
      <c r="B8148" s="96"/>
      <c r="C8148" s="181"/>
      <c r="D8148" s="181"/>
      <c r="E8148" s="96"/>
      <c r="F8148" s="181"/>
      <c r="G8148" s="181"/>
      <c r="H8148" s="181"/>
      <c r="I8148" s="96"/>
      <c r="J8148" s="516"/>
      <c r="K8148" s="516"/>
      <c r="L8148" s="516"/>
      <c r="M8148" s="410" t="str">
        <f>IFERROR(IF($A8149=VLOOKUP($A8149,AGOTADOS!$A$3:$H$4997,1,FALSE),"AGOTADO","SI HAY"),"")</f>
        <v/>
      </c>
      <c r="N8148" s="596"/>
    </row>
    <row r="8149" spans="1:14" ht="18" customHeight="1" x14ac:dyDescent="0.25">
      <c r="A8149" s="181"/>
      <c r="B8149" s="96"/>
      <c r="C8149" s="181"/>
      <c r="D8149" s="181"/>
      <c r="E8149" s="96"/>
      <c r="F8149" s="181"/>
      <c r="G8149" s="181"/>
      <c r="H8149" s="181"/>
      <c r="I8149" s="96"/>
      <c r="J8149" s="516"/>
      <c r="K8149" s="516"/>
      <c r="L8149" s="516"/>
      <c r="M8149" s="410" t="str">
        <f>IFERROR(IF($A8150=VLOOKUP($A8150,AGOTADOS!$A$3:$H$4997,1,FALSE),"AGOTADO","SI HAY"),"")</f>
        <v/>
      </c>
      <c r="N8149" s="596"/>
    </row>
    <row r="8150" spans="1:14" ht="18" customHeight="1" x14ac:dyDescent="0.25">
      <c r="A8150" s="181"/>
      <c r="B8150" s="96"/>
      <c r="C8150" s="181"/>
      <c r="D8150" s="181"/>
      <c r="E8150" s="96"/>
      <c r="F8150" s="181"/>
      <c r="G8150" s="181"/>
      <c r="H8150" s="181"/>
      <c r="I8150" s="96"/>
      <c r="J8150" s="516"/>
      <c r="K8150" s="516"/>
      <c r="L8150" s="516"/>
      <c r="M8150" s="410" t="str">
        <f>IFERROR(IF($A8151=VLOOKUP($A8151,AGOTADOS!$A$3:$H$4997,1,FALSE),"AGOTADO","SI HAY"),"")</f>
        <v/>
      </c>
      <c r="N8150" s="596"/>
    </row>
    <row r="8151" spans="1:14" ht="18" customHeight="1" x14ac:dyDescent="0.25">
      <c r="A8151" s="181"/>
      <c r="B8151" s="96"/>
      <c r="C8151" s="181"/>
      <c r="D8151" s="181"/>
      <c r="E8151" s="96"/>
      <c r="F8151" s="181"/>
      <c r="G8151" s="181"/>
      <c r="H8151" s="181"/>
      <c r="I8151" s="96"/>
      <c r="J8151" s="516"/>
      <c r="K8151" s="516"/>
      <c r="L8151" s="516"/>
      <c r="M8151" s="410" t="str">
        <f>IFERROR(IF($A8152=VLOOKUP($A8152,AGOTADOS!$A$3:$H$4997,1,FALSE),"AGOTADO","SI HAY"),"")</f>
        <v/>
      </c>
      <c r="N8151" s="596"/>
    </row>
    <row r="8152" spans="1:14" ht="18" customHeight="1" x14ac:dyDescent="0.25">
      <c r="A8152" s="181"/>
      <c r="B8152" s="96"/>
      <c r="C8152" s="181"/>
      <c r="D8152" s="181"/>
      <c r="E8152" s="96"/>
      <c r="F8152" s="181"/>
      <c r="G8152" s="181"/>
      <c r="H8152" s="181"/>
      <c r="I8152" s="96"/>
      <c r="J8152" s="516"/>
      <c r="K8152" s="516"/>
      <c r="L8152" s="516"/>
      <c r="M8152" s="410" t="str">
        <f>IFERROR(IF($A8153=VLOOKUP($A8153,AGOTADOS!$A$3:$H$4997,1,FALSE),"AGOTADO","SI HAY"),"")</f>
        <v/>
      </c>
      <c r="N8152" s="596"/>
    </row>
    <row r="8153" spans="1:14" s="158" customFormat="1" ht="18" customHeight="1" x14ac:dyDescent="0.25">
      <c r="A8153" s="181"/>
      <c r="B8153" s="96"/>
      <c r="C8153" s="181"/>
      <c r="D8153" s="181"/>
      <c r="E8153" s="96"/>
      <c r="F8153" s="181"/>
      <c r="G8153" s="181"/>
      <c r="H8153" s="181"/>
      <c r="I8153" s="96"/>
      <c r="J8153" s="516"/>
      <c r="K8153" s="516"/>
      <c r="L8153" s="516"/>
      <c r="M8153" s="410" t="str">
        <f>IFERROR(IF($A8154=VLOOKUP($A8154,AGOTADOS!$A$3:$H$4997,1,FALSE),"AGOTADO","SI HAY"),"")</f>
        <v/>
      </c>
      <c r="N8153" s="596"/>
    </row>
    <row r="8154" spans="1:14" s="158" customFormat="1" ht="18" customHeight="1" x14ac:dyDescent="0.25">
      <c r="A8154" s="181"/>
      <c r="B8154" s="96"/>
      <c r="C8154" s="181"/>
      <c r="D8154" s="181"/>
      <c r="E8154" s="96"/>
      <c r="F8154" s="181"/>
      <c r="G8154" s="181"/>
      <c r="H8154" s="181"/>
      <c r="I8154" s="96"/>
      <c r="J8154" s="516"/>
      <c r="K8154" s="516"/>
      <c r="L8154" s="516"/>
      <c r="M8154" s="410" t="str">
        <f>IFERROR(IF($A8155=VLOOKUP($A8155,AGOTADOS!$A$3:$H$4997,1,FALSE),"AGOTADO","SI HAY"),"")</f>
        <v/>
      </c>
      <c r="N8154" s="596"/>
    </row>
    <row r="8155" spans="1:14" s="158" customFormat="1" ht="18" customHeight="1" x14ac:dyDescent="0.25">
      <c r="A8155" s="181"/>
      <c r="B8155" s="96"/>
      <c r="C8155" s="181"/>
      <c r="D8155" s="181"/>
      <c r="E8155" s="96"/>
      <c r="F8155" s="181"/>
      <c r="G8155" s="181"/>
      <c r="H8155" s="181"/>
      <c r="I8155" s="96"/>
      <c r="J8155" s="516"/>
      <c r="K8155" s="516"/>
      <c r="L8155" s="516"/>
      <c r="M8155" s="410" t="str">
        <f>IFERROR(IF($A8156=VLOOKUP($A8156,AGOTADOS!$A$3:$H$4997,1,FALSE),"AGOTADO","SI HAY"),"")</f>
        <v/>
      </c>
      <c r="N8155" s="596"/>
    </row>
    <row r="8156" spans="1:14" s="158" customFormat="1" ht="18" customHeight="1" x14ac:dyDescent="0.25">
      <c r="A8156" s="181"/>
      <c r="B8156" s="96"/>
      <c r="C8156" s="181"/>
      <c r="D8156" s="181"/>
      <c r="E8156" s="96"/>
      <c r="F8156" s="181"/>
      <c r="G8156" s="181"/>
      <c r="H8156" s="181"/>
      <c r="I8156" s="96"/>
      <c r="J8156" s="516"/>
      <c r="K8156" s="516"/>
      <c r="L8156" s="516"/>
      <c r="M8156" s="410" t="str">
        <f>IFERROR(IF($A8157=VLOOKUP($A8157,AGOTADOS!$A$3:$H$4997,1,FALSE),"AGOTADO","SI HAY"),"")</f>
        <v/>
      </c>
      <c r="N8156" s="596"/>
    </row>
    <row r="8157" spans="1:14" s="158" customFormat="1" ht="18" customHeight="1" x14ac:dyDescent="0.25">
      <c r="A8157" s="181"/>
      <c r="B8157" s="96"/>
      <c r="C8157" s="181"/>
      <c r="D8157" s="181"/>
      <c r="E8157" s="96"/>
      <c r="F8157" s="181"/>
      <c r="G8157" s="181"/>
      <c r="H8157" s="181"/>
      <c r="I8157" s="96"/>
      <c r="J8157" s="516"/>
      <c r="K8157" s="516"/>
      <c r="L8157" s="516"/>
      <c r="M8157" s="410" t="str">
        <f>IFERROR(IF($A8158=VLOOKUP($A8158,AGOTADOS!$A$3:$H$4997,1,FALSE),"AGOTADO","SI HAY"),"")</f>
        <v/>
      </c>
      <c r="N8157" s="596"/>
    </row>
    <row r="8158" spans="1:14" s="158" customFormat="1" ht="18" customHeight="1" x14ac:dyDescent="0.25">
      <c r="A8158" s="181"/>
      <c r="B8158" s="96"/>
      <c r="C8158" s="181"/>
      <c r="D8158" s="181"/>
      <c r="E8158" s="96"/>
      <c r="F8158" s="181"/>
      <c r="G8158" s="181"/>
      <c r="H8158" s="181"/>
      <c r="I8158" s="96"/>
      <c r="J8158" s="516"/>
      <c r="K8158" s="516"/>
      <c r="L8158" s="516"/>
      <c r="M8158" s="410" t="str">
        <f>IFERROR(IF($A8159=VLOOKUP($A8159,AGOTADOS!$A$3:$H$4997,1,FALSE),"AGOTADO","SI HAY"),"")</f>
        <v/>
      </c>
      <c r="N8158" s="596"/>
    </row>
    <row r="8159" spans="1:14" s="158" customFormat="1" ht="18" customHeight="1" x14ac:dyDescent="0.25">
      <c r="A8159" s="181"/>
      <c r="B8159" s="96"/>
      <c r="C8159" s="181"/>
      <c r="D8159" s="181"/>
      <c r="E8159" s="96"/>
      <c r="F8159" s="181"/>
      <c r="G8159" s="181"/>
      <c r="H8159" s="181"/>
      <c r="I8159" s="96"/>
      <c r="J8159" s="516"/>
      <c r="K8159" s="516"/>
      <c r="L8159" s="516"/>
      <c r="M8159" s="410" t="str">
        <f>IFERROR(IF($A8160=VLOOKUP($A8160,AGOTADOS!$A$3:$H$4997,1,FALSE),"AGOTADO","SI HAY"),"")</f>
        <v/>
      </c>
      <c r="N8159" s="596"/>
    </row>
    <row r="8160" spans="1:14" s="158" customFormat="1" ht="18" customHeight="1" x14ac:dyDescent="0.25">
      <c r="A8160" s="181"/>
      <c r="B8160" s="96"/>
      <c r="C8160" s="181"/>
      <c r="D8160" s="181"/>
      <c r="E8160" s="96"/>
      <c r="F8160" s="181"/>
      <c r="G8160" s="181"/>
      <c r="H8160" s="181"/>
      <c r="I8160" s="96"/>
      <c r="J8160" s="516"/>
      <c r="K8160" s="516"/>
      <c r="L8160" s="516"/>
      <c r="M8160" s="410" t="str">
        <f>IFERROR(IF($A8161=VLOOKUP($A8161,AGOTADOS!$A$3:$H$4997,1,FALSE),"AGOTADO","SI HAY"),"")</f>
        <v/>
      </c>
      <c r="N8160" s="596"/>
    </row>
    <row r="8161" spans="1:14" s="158" customFormat="1" ht="18" customHeight="1" x14ac:dyDescent="0.25">
      <c r="A8161" s="181"/>
      <c r="B8161" s="96"/>
      <c r="C8161" s="181"/>
      <c r="D8161" s="181"/>
      <c r="E8161" s="96"/>
      <c r="F8161" s="181"/>
      <c r="G8161" s="181"/>
      <c r="H8161" s="181"/>
      <c r="I8161" s="96"/>
      <c r="J8161" s="516"/>
      <c r="K8161" s="516"/>
      <c r="L8161" s="516"/>
      <c r="M8161" s="410" t="str">
        <f>IFERROR(IF($A8162=VLOOKUP($A8162,AGOTADOS!$A$3:$H$4997,1,FALSE),"AGOTADO","SI HAY"),"")</f>
        <v/>
      </c>
      <c r="N8161" s="596"/>
    </row>
    <row r="8162" spans="1:14" s="158" customFormat="1" ht="18" customHeight="1" x14ac:dyDescent="0.25">
      <c r="A8162" s="181"/>
      <c r="B8162" s="96"/>
      <c r="C8162" s="181"/>
      <c r="D8162" s="181"/>
      <c r="E8162" s="96"/>
      <c r="F8162" s="181"/>
      <c r="G8162" s="181"/>
      <c r="H8162" s="181"/>
      <c r="I8162" s="96"/>
      <c r="J8162" s="516"/>
      <c r="K8162" s="516"/>
      <c r="L8162" s="516"/>
      <c r="M8162" s="410" t="str">
        <f>IFERROR(IF($A8163=VLOOKUP($A8163,AGOTADOS!$A$3:$H$4997,1,FALSE),"AGOTADO","SI HAY"),"")</f>
        <v/>
      </c>
      <c r="N8162" s="596"/>
    </row>
    <row r="8163" spans="1:14" s="158" customFormat="1" ht="18" customHeight="1" x14ac:dyDescent="0.25">
      <c r="A8163" s="181"/>
      <c r="B8163" s="96"/>
      <c r="C8163" s="96"/>
      <c r="D8163" s="181"/>
      <c r="E8163" s="96"/>
      <c r="F8163" s="181"/>
      <c r="G8163" s="181"/>
      <c r="H8163" s="181"/>
      <c r="I8163" s="96"/>
      <c r="J8163" s="516"/>
      <c r="K8163" s="516"/>
      <c r="L8163" s="516"/>
      <c r="M8163" s="410" t="str">
        <f>IFERROR(IF($A8164=VLOOKUP($A8164,AGOTADOS!$A$3:$H$4997,1,FALSE),"AGOTADO","SI HAY"),"")</f>
        <v/>
      </c>
      <c r="N8163" s="596"/>
    </row>
    <row r="8164" spans="1:14" s="158" customFormat="1" ht="18" customHeight="1" x14ac:dyDescent="0.3">
      <c r="A8164" s="181"/>
      <c r="B8164" s="598"/>
      <c r="C8164" s="96"/>
      <c r="D8164" s="181"/>
      <c r="E8164" s="181"/>
      <c r="F8164" s="181"/>
      <c r="G8164" s="181"/>
      <c r="H8164" s="181"/>
      <c r="I8164" s="181"/>
      <c r="J8164" s="516"/>
      <c r="K8164" s="516"/>
      <c r="L8164" s="516"/>
      <c r="M8164" s="599"/>
      <c r="N8164" s="597"/>
    </row>
    <row r="8165" spans="1:14" s="158" customFormat="1" ht="18" customHeight="1" x14ac:dyDescent="0.3">
      <c r="A8165" s="181"/>
      <c r="B8165" s="598"/>
      <c r="C8165" s="96"/>
      <c r="D8165" s="181"/>
      <c r="E8165" s="181"/>
      <c r="F8165" s="181"/>
      <c r="G8165" s="181"/>
      <c r="H8165" s="181"/>
      <c r="I8165" s="181"/>
      <c r="J8165" s="516"/>
      <c r="K8165" s="516"/>
      <c r="L8165" s="516"/>
      <c r="M8165" s="410" t="str">
        <f>IFERROR(IF($A8166=VLOOKUP($A8166,AGOTADOS!$A$3:$H$4997,1,FALSE),"AGOTADO","SI HAY"),"")</f>
        <v/>
      </c>
      <c r="N8165" s="596"/>
    </row>
    <row r="8166" spans="1:14" s="158" customFormat="1" ht="18" customHeight="1" x14ac:dyDescent="0.3">
      <c r="A8166" s="181"/>
      <c r="B8166" s="598"/>
      <c r="C8166" s="96"/>
      <c r="D8166" s="181"/>
      <c r="E8166" s="181"/>
      <c r="F8166" s="181"/>
      <c r="G8166" s="181"/>
      <c r="H8166" s="181"/>
      <c r="I8166" s="181"/>
      <c r="J8166" s="516"/>
      <c r="K8166" s="516"/>
      <c r="L8166" s="516"/>
      <c r="M8166" s="410" t="str">
        <f>IFERROR(IF($A8167=VLOOKUP($A8167,AGOTADOS!$A$3:$H$4997,1,FALSE),"AGOTADO","SI HAY"),"")</f>
        <v/>
      </c>
      <c r="N8166" s="596"/>
    </row>
    <row r="8167" spans="1:14" s="158" customFormat="1" ht="18" customHeight="1" x14ac:dyDescent="0.3">
      <c r="A8167" s="181"/>
      <c r="B8167" s="598"/>
      <c r="C8167" s="96"/>
      <c r="D8167" s="181"/>
      <c r="E8167" s="181"/>
      <c r="F8167" s="181"/>
      <c r="G8167" s="181"/>
      <c r="H8167" s="181"/>
      <c r="I8167" s="181"/>
      <c r="J8167" s="516"/>
      <c r="K8167" s="516"/>
      <c r="L8167" s="516"/>
      <c r="M8167" s="410" t="str">
        <f>IFERROR(IF($A8168=VLOOKUP($A8168,AGOTADOS!$A$3:$H$4997,1,FALSE),"AGOTADO","SI HAY"),"")</f>
        <v/>
      </c>
      <c r="N8167" s="596"/>
    </row>
    <row r="8168" spans="1:14" s="158" customFormat="1" ht="18" customHeight="1" x14ac:dyDescent="0.3">
      <c r="A8168" s="181"/>
      <c r="B8168" s="598"/>
      <c r="C8168" s="96"/>
      <c r="D8168" s="181"/>
      <c r="E8168" s="181"/>
      <c r="F8168" s="181"/>
      <c r="G8168" s="181"/>
      <c r="H8168" s="181"/>
      <c r="I8168" s="181"/>
      <c r="J8168" s="516"/>
      <c r="K8168" s="516"/>
      <c r="L8168" s="516"/>
      <c r="M8168" s="410" t="str">
        <f>IFERROR(IF($A8169=VLOOKUP($A8169,AGOTADOS!$A$3:$H$4997,1,FALSE),"AGOTADO","SI HAY"),"")</f>
        <v/>
      </c>
      <c r="N8168" s="596"/>
    </row>
    <row r="8169" spans="1:14" s="158" customFormat="1" ht="18" customHeight="1" x14ac:dyDescent="0.3">
      <c r="A8169" s="181"/>
      <c r="B8169" s="598"/>
      <c r="C8169" s="96"/>
      <c r="D8169" s="181"/>
      <c r="E8169" s="181"/>
      <c r="F8169" s="181"/>
      <c r="G8169" s="181"/>
      <c r="H8169" s="181"/>
      <c r="I8169" s="181"/>
      <c r="J8169" s="516"/>
      <c r="K8169" s="516"/>
      <c r="L8169" s="516"/>
      <c r="M8169" s="410" t="str">
        <f>IFERROR(IF($A8170=VLOOKUP($A8170,AGOTADOS!$A$3:$H$4997,1,FALSE),"AGOTADO","SI HAY"),"")</f>
        <v/>
      </c>
      <c r="N8169" s="596"/>
    </row>
    <row r="8170" spans="1:14" s="158" customFormat="1" ht="18" customHeight="1" x14ac:dyDescent="0.3">
      <c r="A8170" s="181"/>
      <c r="B8170" s="598"/>
      <c r="C8170" s="96"/>
      <c r="D8170" s="181"/>
      <c r="E8170" s="181"/>
      <c r="F8170" s="181"/>
      <c r="G8170" s="181"/>
      <c r="H8170" s="181"/>
      <c r="I8170" s="181"/>
      <c r="J8170" s="516"/>
      <c r="K8170" s="516"/>
      <c r="L8170" s="516"/>
      <c r="M8170" s="410" t="str">
        <f>IFERROR(IF($A8171=VLOOKUP($A8171,AGOTADOS!$A$3:$H$4997,1,FALSE),"AGOTADO","SI HAY"),"")</f>
        <v/>
      </c>
      <c r="N8170" s="596"/>
    </row>
    <row r="8171" spans="1:14" s="158" customFormat="1" ht="18" customHeight="1" x14ac:dyDescent="0.3">
      <c r="A8171" s="181"/>
      <c r="B8171" s="598"/>
      <c r="C8171" s="96"/>
      <c r="D8171" s="181"/>
      <c r="E8171" s="181"/>
      <c r="F8171" s="181"/>
      <c r="G8171" s="181"/>
      <c r="H8171" s="181"/>
      <c r="I8171" s="181"/>
      <c r="J8171" s="516"/>
      <c r="K8171" s="516"/>
      <c r="L8171" s="516"/>
      <c r="M8171" s="410" t="str">
        <f>IFERROR(IF($A8172=VLOOKUP($A8172,AGOTADOS!$A$3:$H$4997,1,FALSE),"AGOTADO","SI HAY"),"")</f>
        <v/>
      </c>
      <c r="N8171" s="596"/>
    </row>
    <row r="8172" spans="1:14" s="158" customFormat="1" ht="18" customHeight="1" x14ac:dyDescent="0.3">
      <c r="A8172" s="181"/>
      <c r="B8172" s="598"/>
      <c r="C8172" s="96"/>
      <c r="D8172" s="181"/>
      <c r="E8172" s="181"/>
      <c r="F8172" s="181"/>
      <c r="G8172" s="181"/>
      <c r="H8172" s="181"/>
      <c r="I8172" s="181"/>
      <c r="J8172" s="516"/>
      <c r="K8172" s="516"/>
      <c r="L8172" s="516"/>
      <c r="M8172" s="410" t="str">
        <f>IFERROR(IF($A8173=VLOOKUP($A8173,AGOTADOS!$A$3:$H$4997,1,FALSE),"AGOTADO","SI HAY"),"")</f>
        <v/>
      </c>
      <c r="N8172" s="596"/>
    </row>
    <row r="8173" spans="1:14" s="158" customFormat="1" ht="18" customHeight="1" x14ac:dyDescent="0.3">
      <c r="A8173" s="181"/>
      <c r="B8173" s="598"/>
      <c r="C8173" s="96"/>
      <c r="D8173" s="181"/>
      <c r="E8173" s="181"/>
      <c r="F8173" s="181"/>
      <c r="G8173" s="181"/>
      <c r="H8173" s="181"/>
      <c r="I8173" s="181"/>
      <c r="J8173" s="516"/>
      <c r="K8173" s="516"/>
      <c r="L8173" s="516"/>
      <c r="M8173" s="410" t="str">
        <f>IFERROR(IF($A8174=VLOOKUP($A8174,AGOTADOS!$A$3:$H$4997,1,FALSE),"AGOTADO","SI HAY"),"")</f>
        <v/>
      </c>
      <c r="N8173" s="596"/>
    </row>
    <row r="8174" spans="1:14" s="158" customFormat="1" ht="18" customHeight="1" x14ac:dyDescent="0.3">
      <c r="A8174" s="181"/>
      <c r="B8174" s="598"/>
      <c r="C8174" s="96"/>
      <c r="D8174" s="181"/>
      <c r="E8174" s="181"/>
      <c r="F8174" s="181"/>
      <c r="G8174" s="181"/>
      <c r="H8174" s="181"/>
      <c r="I8174" s="181"/>
      <c r="J8174" s="516"/>
      <c r="K8174" s="516"/>
      <c r="L8174" s="516"/>
      <c r="M8174" s="410" t="str">
        <f>IFERROR(IF($A8175=VLOOKUP($A8175,AGOTADOS!$A$3:$H$4997,1,FALSE),"AGOTADO","SI HAY"),"")</f>
        <v/>
      </c>
      <c r="N8174" s="596"/>
    </row>
    <row r="8175" spans="1:14" s="158" customFormat="1" ht="18" customHeight="1" x14ac:dyDescent="0.3">
      <c r="A8175" s="181"/>
      <c r="B8175" s="598"/>
      <c r="C8175" s="96"/>
      <c r="D8175" s="181"/>
      <c r="E8175" s="181"/>
      <c r="F8175" s="181"/>
      <c r="G8175" s="181"/>
      <c r="H8175" s="181"/>
      <c r="I8175" s="181"/>
      <c r="J8175" s="516"/>
      <c r="K8175" s="516"/>
      <c r="L8175" s="516"/>
      <c r="M8175" s="410" t="str">
        <f>IFERROR(IF($A8176=VLOOKUP($A8176,AGOTADOS!$A$3:$H$4997,1,FALSE),"AGOTADO","SI HAY"),"")</f>
        <v/>
      </c>
      <c r="N8175" s="596"/>
    </row>
    <row r="8176" spans="1:14" s="158" customFormat="1" ht="18" customHeight="1" x14ac:dyDescent="0.3">
      <c r="A8176" s="181"/>
      <c r="B8176" s="598"/>
      <c r="C8176" s="96"/>
      <c r="D8176" s="181"/>
      <c r="E8176" s="181"/>
      <c r="F8176" s="181"/>
      <c r="G8176" s="181"/>
      <c r="H8176" s="181"/>
      <c r="I8176" s="181"/>
      <c r="J8176" s="516"/>
      <c r="K8176" s="516"/>
      <c r="L8176" s="516"/>
      <c r="M8176" s="410" t="str">
        <f>IFERROR(IF($A8177=VLOOKUP($A8177,AGOTADOS!$A$3:$H$4997,1,FALSE),"AGOTADO","SI HAY"),"")</f>
        <v/>
      </c>
      <c r="N8176" s="596"/>
    </row>
    <row r="8177" spans="1:14" s="158" customFormat="1" ht="18" customHeight="1" x14ac:dyDescent="0.3">
      <c r="A8177" s="181"/>
      <c r="B8177" s="598"/>
      <c r="C8177" s="96"/>
      <c r="D8177" s="181"/>
      <c r="E8177" s="181"/>
      <c r="F8177" s="181"/>
      <c r="G8177" s="181"/>
      <c r="H8177" s="181"/>
      <c r="I8177" s="181"/>
      <c r="J8177" s="516"/>
      <c r="K8177" s="516"/>
      <c r="L8177" s="516"/>
      <c r="M8177" s="410" t="str">
        <f>IFERROR(IF($A8178=VLOOKUP($A8178,AGOTADOS!$A$3:$H$4997,1,FALSE),"AGOTADO","SI HAY"),"")</f>
        <v/>
      </c>
      <c r="N8177" s="596"/>
    </row>
    <row r="8178" spans="1:14" s="158" customFormat="1" ht="18" customHeight="1" x14ac:dyDescent="0.3">
      <c r="A8178" s="181"/>
      <c r="B8178" s="598"/>
      <c r="C8178" s="96"/>
      <c r="D8178" s="181"/>
      <c r="E8178" s="181"/>
      <c r="F8178" s="181"/>
      <c r="G8178" s="181"/>
      <c r="H8178" s="181"/>
      <c r="I8178" s="181"/>
      <c r="J8178" s="516"/>
      <c r="K8178" s="516"/>
      <c r="L8178" s="516"/>
      <c r="M8178" s="410" t="str">
        <f>IFERROR(IF($A8179=VLOOKUP($A8179,AGOTADOS!$A$3:$H$4997,1,FALSE),"AGOTADO","SI HAY"),"")</f>
        <v/>
      </c>
      <c r="N8178" s="180"/>
    </row>
    <row r="8179" spans="1:14" s="158" customFormat="1" ht="18" customHeight="1" x14ac:dyDescent="0.3">
      <c r="A8179" s="181"/>
      <c r="B8179" s="598"/>
      <c r="C8179" s="96"/>
      <c r="D8179" s="181"/>
      <c r="E8179" s="181"/>
      <c r="F8179" s="181"/>
      <c r="G8179" s="181"/>
      <c r="H8179" s="181"/>
      <c r="I8179" s="181"/>
      <c r="J8179" s="516"/>
      <c r="K8179" s="516"/>
      <c r="L8179" s="516"/>
      <c r="M8179" s="410" t="str">
        <f>IFERROR(IF($A8180=VLOOKUP($A8180,AGOTADOS!$A$3:$H$4997,1,FALSE),"AGOTADO","SI HAY"),"")</f>
        <v/>
      </c>
      <c r="N8179" s="532"/>
    </row>
    <row r="8180" spans="1:14" s="158" customFormat="1" ht="18" customHeight="1" x14ac:dyDescent="0.3">
      <c r="A8180" s="181"/>
      <c r="B8180" s="598"/>
      <c r="C8180" s="96"/>
      <c r="D8180" s="181"/>
      <c r="E8180" s="181"/>
      <c r="F8180" s="181"/>
      <c r="G8180" s="181"/>
      <c r="H8180" s="181"/>
      <c r="I8180" s="181"/>
      <c r="J8180" s="516"/>
      <c r="K8180" s="516"/>
      <c r="L8180" s="516"/>
      <c r="M8180" s="410" t="str">
        <f>IFERROR(IF($A8181=VLOOKUP($A8181,AGOTADOS!$A$3:$H$4997,1,FALSE),"AGOTADO","SI HAY"),"")</f>
        <v/>
      </c>
      <c r="N8180" s="532"/>
    </row>
    <row r="8181" spans="1:14" s="158" customFormat="1" ht="18" customHeight="1" x14ac:dyDescent="0.3">
      <c r="A8181" s="181"/>
      <c r="B8181" s="598"/>
      <c r="C8181" s="96"/>
      <c r="D8181" s="181"/>
      <c r="E8181" s="181"/>
      <c r="F8181" s="181"/>
      <c r="G8181" s="181"/>
      <c r="H8181" s="181"/>
      <c r="I8181" s="181"/>
      <c r="J8181" s="516"/>
      <c r="K8181" s="516"/>
      <c r="L8181" s="516"/>
      <c r="M8181" s="410" t="str">
        <f>IFERROR(IF($A8182=VLOOKUP($A8182,AGOTADOS!$A$3:$H$4997,1,FALSE),"AGOTADO","SI HAY"),"")</f>
        <v/>
      </c>
      <c r="N8181" s="532"/>
    </row>
    <row r="8182" spans="1:14" ht="18" customHeight="1" x14ac:dyDescent="0.25">
      <c r="A8182" s="181"/>
      <c r="B8182" s="96"/>
      <c r="C8182" s="181"/>
      <c r="D8182" s="181"/>
      <c r="E8182" s="96"/>
      <c r="F8182" s="181"/>
      <c r="G8182" s="181"/>
      <c r="H8182" s="181"/>
      <c r="I8182" s="96"/>
      <c r="J8182" s="516"/>
      <c r="K8182" s="516"/>
      <c r="L8182" s="516"/>
      <c r="M8182" s="410" t="str">
        <f>IFERROR(IF($A8183=VLOOKUP($A8183,AGOTADOS!$A$3:$H$4997,1,FALSE),"AGOTADO","SI HAY"),"")</f>
        <v/>
      </c>
    </row>
    <row r="8183" spans="1:14" ht="18" customHeight="1" x14ac:dyDescent="0.3">
      <c r="A8183" s="181"/>
      <c r="B8183" s="598"/>
      <c r="C8183" s="96"/>
      <c r="D8183" s="181"/>
      <c r="E8183" s="181"/>
      <c r="F8183" s="181"/>
      <c r="G8183" s="181"/>
      <c r="H8183" s="181"/>
      <c r="I8183" s="181"/>
      <c r="J8183" s="516"/>
      <c r="K8183" s="516"/>
      <c r="L8183" s="516"/>
      <c r="M8183" s="410" t="str">
        <f>IFERROR(IF($A8184=VLOOKUP($A8184,AGOTADOS!$A$3:$H$4997,1,FALSE),"AGOTADO","SI HAY"),"")</f>
        <v/>
      </c>
    </row>
    <row r="8184" spans="1:14" ht="18" customHeight="1" x14ac:dyDescent="0.25">
      <c r="A8184" s="181"/>
      <c r="B8184" s="96"/>
      <c r="C8184" s="96"/>
      <c r="D8184" s="181"/>
      <c r="E8184" s="96"/>
      <c r="F8184" s="181"/>
      <c r="G8184" s="181"/>
      <c r="H8184" s="181"/>
      <c r="I8184" s="96"/>
      <c r="J8184" s="516"/>
      <c r="K8184" s="516"/>
      <c r="L8184" s="516"/>
      <c r="M8184" s="410" t="str">
        <f>IFERROR(IF($A8185=VLOOKUP($A8185,AGOTADOS!$A$3:$H$4997,1,FALSE),"AGOTADO","SI HAY"),"")</f>
        <v/>
      </c>
    </row>
    <row r="8185" spans="1:14" s="158" customFormat="1" ht="18" customHeight="1" x14ac:dyDescent="0.25">
      <c r="A8185" s="181"/>
      <c r="B8185" s="96"/>
      <c r="C8185" s="181"/>
      <c r="D8185" s="181"/>
      <c r="E8185" s="96"/>
      <c r="F8185" s="181"/>
      <c r="G8185" s="181"/>
      <c r="H8185" s="181"/>
      <c r="I8185" s="96"/>
      <c r="J8185" s="516"/>
      <c r="K8185" s="516"/>
      <c r="L8185" s="516"/>
      <c r="M8185" s="410" t="str">
        <f>IFERROR(IF($A8186=VLOOKUP($A8186,AGOTADOS!$A$3:$H$4997,1,FALSE),"AGOTADO","SI HAY"),"")</f>
        <v/>
      </c>
      <c r="N8185" s="532"/>
    </row>
    <row r="8186" spans="1:14" s="158" customFormat="1" ht="18" customHeight="1" x14ac:dyDescent="0.25">
      <c r="A8186" s="181"/>
      <c r="B8186" s="96"/>
      <c r="C8186" s="96"/>
      <c r="D8186" s="181"/>
      <c r="E8186" s="96"/>
      <c r="F8186" s="181"/>
      <c r="G8186" s="181"/>
      <c r="H8186" s="181"/>
      <c r="I8186" s="96"/>
      <c r="J8186" s="516"/>
      <c r="K8186" s="516"/>
      <c r="L8186" s="516"/>
      <c r="M8186" s="410" t="str">
        <f>IFERROR(IF($A8187=VLOOKUP($A8187,AGOTADOS!$A$3:$H$4997,1,FALSE),"AGOTADO","SI HAY"),"")</f>
        <v/>
      </c>
      <c r="N8186" s="532"/>
    </row>
    <row r="8187" spans="1:14" ht="18" customHeight="1" x14ac:dyDescent="0.25">
      <c r="A8187" s="181"/>
      <c r="B8187" s="96"/>
      <c r="C8187" s="181"/>
      <c r="D8187" s="181"/>
      <c r="E8187" s="96"/>
      <c r="F8187" s="181"/>
      <c r="G8187" s="181"/>
      <c r="H8187" s="181"/>
      <c r="I8187" s="96"/>
      <c r="J8187" s="516"/>
      <c r="K8187" s="516"/>
      <c r="L8187" s="516"/>
      <c r="M8187" s="410" t="str">
        <f>IFERROR(IF($A8188=VLOOKUP($A8188,AGOTADOS!$A$3:$H$4997,1,FALSE),"AGOTADO","SI HAY"),"")</f>
        <v/>
      </c>
    </row>
    <row r="8188" spans="1:14" s="158" customFormat="1" ht="18" customHeight="1" x14ac:dyDescent="0.25">
      <c r="A8188" s="181"/>
      <c r="B8188" s="96"/>
      <c r="C8188" s="96"/>
      <c r="D8188" s="181"/>
      <c r="E8188" s="96"/>
      <c r="F8188" s="181"/>
      <c r="G8188" s="181"/>
      <c r="H8188" s="181"/>
      <c r="I8188" s="96"/>
      <c r="J8188" s="516"/>
      <c r="K8188" s="516"/>
      <c r="L8188" s="516"/>
      <c r="M8188" s="410" t="str">
        <f>IFERROR(IF($A8189=VLOOKUP($A8189,AGOTADOS!$A$3:$H$4997,1,FALSE),"AGOTADO","SI HAY"),"")</f>
        <v/>
      </c>
      <c r="N8188" s="532"/>
    </row>
    <row r="8189" spans="1:14" s="158" customFormat="1" ht="18" customHeight="1" x14ac:dyDescent="0.25">
      <c r="A8189" s="181"/>
      <c r="B8189" s="96"/>
      <c r="C8189" s="96"/>
      <c r="D8189" s="181"/>
      <c r="E8189" s="96"/>
      <c r="F8189" s="181"/>
      <c r="G8189" s="181"/>
      <c r="H8189" s="181"/>
      <c r="I8189" s="96"/>
      <c r="J8189" s="516"/>
      <c r="K8189" s="516"/>
      <c r="L8189" s="516"/>
      <c r="M8189" s="410" t="str">
        <f>IFERROR(IF($A8190=VLOOKUP($A8190,AGOTADOS!$A$3:$H$4997,1,FALSE),"AGOTADO","SI HAY"),"")</f>
        <v/>
      </c>
      <c r="N8189" s="532"/>
    </row>
    <row r="8190" spans="1:14" s="158" customFormat="1" ht="18" customHeight="1" x14ac:dyDescent="0.25">
      <c r="A8190" s="181"/>
      <c r="B8190" s="96"/>
      <c r="C8190" s="96"/>
      <c r="D8190" s="181"/>
      <c r="E8190" s="96"/>
      <c r="F8190" s="181"/>
      <c r="G8190" s="181"/>
      <c r="H8190" s="181"/>
      <c r="I8190" s="96"/>
      <c r="J8190" s="516"/>
      <c r="K8190" s="516"/>
      <c r="L8190" s="516"/>
      <c r="M8190" s="410" t="str">
        <f>IFERROR(IF($A8191=VLOOKUP($A8191,AGOTADOS!$A$3:$H$4997,1,FALSE),"AGOTADO","SI HAY"),"")</f>
        <v/>
      </c>
      <c r="N8190" s="532"/>
    </row>
    <row r="8191" spans="1:14" ht="18" customHeight="1" x14ac:dyDescent="0.25">
      <c r="A8191" s="181"/>
      <c r="B8191" s="96"/>
      <c r="C8191" s="96"/>
      <c r="D8191" s="181"/>
      <c r="E8191" s="96"/>
      <c r="F8191" s="181"/>
      <c r="G8191" s="181"/>
      <c r="H8191" s="181"/>
      <c r="I8191" s="96"/>
      <c r="J8191" s="516"/>
      <c r="K8191" s="516"/>
      <c r="L8191" s="516"/>
      <c r="M8191" s="410" t="str">
        <f>IFERROR(IF($A8192=VLOOKUP($A8192,AGOTADOS!$A$3:$H$4997,1,FALSE),"AGOTADO","SI HAY"),"")</f>
        <v/>
      </c>
    </row>
    <row r="8192" spans="1:14" s="158" customFormat="1" ht="18" customHeight="1" x14ac:dyDescent="0.25">
      <c r="A8192" s="181"/>
      <c r="B8192" s="96"/>
      <c r="C8192" s="96"/>
      <c r="D8192" s="181"/>
      <c r="E8192" s="96"/>
      <c r="F8192" s="181"/>
      <c r="G8192" s="181"/>
      <c r="H8192" s="181"/>
      <c r="I8192" s="96"/>
      <c r="J8192" s="516"/>
      <c r="K8192" s="516"/>
      <c r="L8192" s="516"/>
      <c r="M8192" s="410" t="str">
        <f>IFERROR(IF($A8193=VLOOKUP($A8193,AGOTADOS!$A$3:$H$4997,1,FALSE),"AGOTADO","SI HAY"),"")</f>
        <v/>
      </c>
      <c r="N8192" s="532"/>
    </row>
    <row r="8193" spans="1:14" s="158" customFormat="1" ht="18" customHeight="1" x14ac:dyDescent="0.25">
      <c r="A8193" s="181"/>
      <c r="B8193" s="96"/>
      <c r="C8193" s="96"/>
      <c r="D8193" s="181"/>
      <c r="E8193" s="96"/>
      <c r="F8193" s="181"/>
      <c r="G8193" s="181"/>
      <c r="H8193" s="181"/>
      <c r="I8193" s="96"/>
      <c r="J8193" s="516"/>
      <c r="K8193" s="516"/>
      <c r="L8193" s="516"/>
      <c r="M8193" s="410" t="str">
        <f>IFERROR(IF($A8194=VLOOKUP($A8194,AGOTADOS!$A$3:$H$4997,1,FALSE),"AGOTADO","SI HAY"),"")</f>
        <v/>
      </c>
      <c r="N8193" s="532"/>
    </row>
    <row r="8194" spans="1:14" s="158" customFormat="1" ht="18" customHeight="1" x14ac:dyDescent="0.25">
      <c r="A8194" s="181"/>
      <c r="B8194" s="96"/>
      <c r="C8194" s="96"/>
      <c r="D8194" s="181"/>
      <c r="E8194" s="96"/>
      <c r="F8194" s="181"/>
      <c r="G8194" s="181"/>
      <c r="H8194" s="181"/>
      <c r="I8194" s="96"/>
      <c r="J8194" s="516"/>
      <c r="K8194" s="516"/>
      <c r="L8194" s="516"/>
      <c r="M8194" s="410" t="str">
        <f>IFERROR(IF($A8195=VLOOKUP($A8195,AGOTADOS!$A$3:$H$4997,1,FALSE),"AGOTADO","SI HAY"),"")</f>
        <v/>
      </c>
      <c r="N8194" s="532"/>
    </row>
    <row r="8195" spans="1:14" s="158" customFormat="1" ht="18" customHeight="1" x14ac:dyDescent="0.25">
      <c r="A8195" s="181"/>
      <c r="B8195" s="96"/>
      <c r="C8195" s="96"/>
      <c r="D8195" s="181"/>
      <c r="E8195" s="96"/>
      <c r="F8195" s="181"/>
      <c r="G8195" s="181"/>
      <c r="H8195" s="181"/>
      <c r="I8195" s="96"/>
      <c r="J8195" s="516"/>
      <c r="K8195" s="516"/>
      <c r="L8195" s="516"/>
      <c r="M8195" s="410" t="str">
        <f>IFERROR(IF($A8196=VLOOKUP($A8196,AGOTADOS!$A$3:$H$4997,1,FALSE),"AGOTADO","SI HAY"),"")</f>
        <v/>
      </c>
      <c r="N8195" s="532"/>
    </row>
    <row r="8196" spans="1:14" ht="18" customHeight="1" x14ac:dyDescent="0.25">
      <c r="A8196" s="181"/>
      <c r="B8196" s="96"/>
      <c r="C8196" s="96"/>
      <c r="D8196" s="181"/>
      <c r="E8196" s="96"/>
      <c r="F8196" s="181"/>
      <c r="G8196" s="181"/>
      <c r="H8196" s="181"/>
      <c r="I8196" s="96"/>
      <c r="J8196" s="516"/>
      <c r="K8196" s="516"/>
      <c r="L8196" s="516"/>
      <c r="M8196" s="410" t="str">
        <f>IFERROR(IF($A8197=VLOOKUP($A8197,AGOTADOS!$A$3:$H$4997,1,FALSE),"AGOTADO","SI HAY"),"")</f>
        <v/>
      </c>
    </row>
    <row r="8197" spans="1:14" ht="18" customHeight="1" x14ac:dyDescent="0.25">
      <c r="A8197" s="181"/>
      <c r="B8197" s="96"/>
      <c r="C8197" s="96"/>
      <c r="D8197" s="181"/>
      <c r="E8197" s="96"/>
      <c r="F8197" s="181"/>
      <c r="G8197" s="181"/>
      <c r="H8197" s="181"/>
      <c r="I8197" s="96"/>
      <c r="J8197" s="516"/>
      <c r="K8197" s="516"/>
      <c r="L8197" s="516"/>
      <c r="M8197" s="410" t="str">
        <f>IFERROR(IF($A8198=VLOOKUP($A8198,AGOTADOS!$A$3:$H$4997,1,FALSE),"AGOTADO","SI HAY"),"")</f>
        <v/>
      </c>
    </row>
    <row r="8198" spans="1:14" s="158" customFormat="1" ht="18" customHeight="1" x14ac:dyDescent="0.25">
      <c r="A8198" s="181"/>
      <c r="B8198" s="96"/>
      <c r="C8198" s="96"/>
      <c r="D8198" s="181"/>
      <c r="E8198" s="96"/>
      <c r="F8198" s="181"/>
      <c r="G8198" s="181"/>
      <c r="H8198" s="181"/>
      <c r="I8198" s="96"/>
      <c r="J8198" s="516"/>
      <c r="K8198" s="516"/>
      <c r="L8198" s="516"/>
      <c r="M8198" s="410" t="str">
        <f>IFERROR(IF($A8199=VLOOKUP($A8199,AGOTADOS!$A$3:$H$4997,1,FALSE),"AGOTADO","SI HAY"),"")</f>
        <v/>
      </c>
      <c r="N8198" s="532"/>
    </row>
    <row r="8199" spans="1:14" s="158" customFormat="1" ht="18" customHeight="1" x14ac:dyDescent="0.25">
      <c r="A8199" s="181"/>
      <c r="B8199" s="96"/>
      <c r="C8199" s="96"/>
      <c r="D8199" s="181"/>
      <c r="E8199" s="96"/>
      <c r="F8199" s="181"/>
      <c r="G8199" s="181"/>
      <c r="H8199" s="181"/>
      <c r="I8199" s="96"/>
      <c r="J8199" s="516"/>
      <c r="K8199" s="516"/>
      <c r="L8199" s="516"/>
      <c r="M8199" s="410" t="str">
        <f>IFERROR(IF($A8200=VLOOKUP($A8200,AGOTADOS!$A$3:$H$4997,1,FALSE),"AGOTADO","SI HAY"),"")</f>
        <v/>
      </c>
      <c r="N8199" s="532"/>
    </row>
    <row r="8200" spans="1:14" s="158" customFormat="1" ht="18" customHeight="1" x14ac:dyDescent="0.25">
      <c r="A8200" s="181"/>
      <c r="B8200" s="96"/>
      <c r="C8200" s="96"/>
      <c r="D8200" s="181"/>
      <c r="E8200" s="96"/>
      <c r="F8200" s="181"/>
      <c r="G8200" s="181"/>
      <c r="H8200" s="181"/>
      <c r="I8200" s="96"/>
      <c r="J8200" s="516"/>
      <c r="K8200" s="516"/>
      <c r="L8200" s="516"/>
      <c r="M8200" s="410" t="str">
        <f>IFERROR(IF($A8201=VLOOKUP($A8201,AGOTADOS!$A$3:$H$4997,1,FALSE),"AGOTADO","SI HAY"),"")</f>
        <v/>
      </c>
      <c r="N8200" s="532"/>
    </row>
    <row r="8201" spans="1:14" s="158" customFormat="1" ht="18" customHeight="1" x14ac:dyDescent="0.25">
      <c r="A8201" s="181"/>
      <c r="B8201" s="96"/>
      <c r="C8201" s="96"/>
      <c r="D8201" s="181"/>
      <c r="E8201" s="96"/>
      <c r="F8201" s="181"/>
      <c r="G8201" s="181"/>
      <c r="H8201" s="181"/>
      <c r="I8201" s="96"/>
      <c r="J8201" s="516"/>
      <c r="K8201" s="516"/>
      <c r="L8201" s="516"/>
      <c r="M8201" s="410" t="str">
        <f>IFERROR(IF($A8202=VLOOKUP($A8202,AGOTADOS!$A$3:$H$4997,1,FALSE),"AGOTADO","SI HAY"),"")</f>
        <v/>
      </c>
      <c r="N8201" s="532"/>
    </row>
    <row r="8202" spans="1:14" s="158" customFormat="1" ht="18" customHeight="1" x14ac:dyDescent="0.3">
      <c r="A8202" s="181"/>
      <c r="B8202" s="598"/>
      <c r="C8202" s="96"/>
      <c r="D8202" s="181"/>
      <c r="E8202" s="181"/>
      <c r="F8202" s="181"/>
      <c r="G8202" s="181"/>
      <c r="H8202" s="181"/>
      <c r="I8202" s="181"/>
      <c r="J8202" s="516"/>
      <c r="K8202" s="516"/>
      <c r="L8202" s="516"/>
      <c r="M8202" s="410" t="str">
        <f>IFERROR(IF($A8203=VLOOKUP($A8203,AGOTADOS!$A$3:$H$4997,1,FALSE),"AGOTADO","SI HAY"),"")</f>
        <v/>
      </c>
      <c r="N8202" s="532"/>
    </row>
    <row r="8203" spans="1:14" ht="18" customHeight="1" x14ac:dyDescent="0.25">
      <c r="A8203" s="181"/>
      <c r="B8203" s="96"/>
      <c r="C8203" s="96"/>
      <c r="D8203" s="181"/>
      <c r="E8203" s="96"/>
      <c r="F8203" s="181"/>
      <c r="G8203" s="181"/>
      <c r="H8203" s="181"/>
      <c r="I8203" s="96"/>
      <c r="J8203" s="516"/>
      <c r="K8203" s="516"/>
      <c r="L8203" s="516"/>
      <c r="M8203" s="410" t="str">
        <f>IFERROR(IF($A8204=VLOOKUP($A8204,AGOTADOS!$A$3:$H$4997,1,FALSE),"AGOTADO","SI HAY"),"")</f>
        <v/>
      </c>
    </row>
    <row r="8204" spans="1:14" ht="18" customHeight="1" x14ac:dyDescent="0.25">
      <c r="A8204" s="181"/>
      <c r="B8204" s="96"/>
      <c r="C8204" s="96"/>
      <c r="D8204" s="181"/>
      <c r="E8204" s="96"/>
      <c r="F8204" s="181"/>
      <c r="G8204" s="181"/>
      <c r="H8204" s="181"/>
      <c r="I8204" s="96"/>
      <c r="J8204" s="516"/>
      <c r="K8204" s="516"/>
      <c r="L8204" s="516"/>
      <c r="M8204" s="410" t="str">
        <f>IFERROR(IF($A8205=VLOOKUP($A8205,AGOTADOS!$A$3:$H$4997,1,FALSE),"AGOTADO","SI HAY"),"")</f>
        <v/>
      </c>
    </row>
    <row r="8205" spans="1:14" ht="18" customHeight="1" x14ac:dyDescent="0.25">
      <c r="A8205" s="181"/>
      <c r="B8205" s="96"/>
      <c r="C8205" s="96"/>
      <c r="D8205" s="181"/>
      <c r="E8205" s="96"/>
      <c r="F8205" s="181"/>
      <c r="G8205" s="181"/>
      <c r="H8205" s="181"/>
      <c r="I8205" s="96"/>
      <c r="J8205" s="516"/>
      <c r="K8205" s="516"/>
      <c r="L8205" s="516"/>
      <c r="M8205" s="410" t="str">
        <f>IFERROR(IF($A8206=VLOOKUP($A8206,AGOTADOS!$A$3:$H$4997,1,FALSE),"AGOTADO","SI HAY"),"")</f>
        <v/>
      </c>
    </row>
    <row r="8206" spans="1:14" s="158" customFormat="1" ht="18" customHeight="1" x14ac:dyDescent="0.25">
      <c r="A8206" s="181"/>
      <c r="B8206" s="96"/>
      <c r="C8206" s="96"/>
      <c r="D8206" s="181"/>
      <c r="E8206" s="96"/>
      <c r="F8206" s="181"/>
      <c r="G8206" s="181"/>
      <c r="H8206" s="181"/>
      <c r="I8206" s="96"/>
      <c r="J8206" s="516"/>
      <c r="K8206" s="516"/>
      <c r="L8206" s="516"/>
      <c r="M8206" s="410" t="str">
        <f>IFERROR(IF($A8207=VLOOKUP($A8207,AGOTADOS!$A$3:$H$4997,1,FALSE),"AGOTADO","SI HAY"),"")</f>
        <v/>
      </c>
      <c r="N8206" s="532"/>
    </row>
    <row r="8207" spans="1:14" s="158" customFormat="1" ht="18" customHeight="1" x14ac:dyDescent="0.3">
      <c r="A8207" s="181"/>
      <c r="B8207" s="598"/>
      <c r="C8207" s="96"/>
      <c r="D8207" s="181"/>
      <c r="E8207" s="181"/>
      <c r="F8207" s="181"/>
      <c r="G8207" s="181"/>
      <c r="H8207" s="181"/>
      <c r="I8207" s="181"/>
      <c r="J8207" s="516"/>
      <c r="K8207" s="516"/>
      <c r="L8207" s="516"/>
      <c r="M8207" s="410" t="str">
        <f>IFERROR(IF($A8208=VLOOKUP($A8208,AGOTADOS!$A$3:$H$4997,1,FALSE),"AGOTADO","SI HAY"),"")</f>
        <v/>
      </c>
      <c r="N8207" s="532"/>
    </row>
    <row r="8208" spans="1:14" s="158" customFormat="1" ht="18" customHeight="1" x14ac:dyDescent="0.25">
      <c r="A8208" s="181"/>
      <c r="B8208" s="96"/>
      <c r="C8208" s="181"/>
      <c r="D8208" s="181"/>
      <c r="E8208" s="96"/>
      <c r="F8208" s="181"/>
      <c r="G8208" s="181"/>
      <c r="H8208" s="181"/>
      <c r="I8208" s="96"/>
      <c r="J8208" s="516"/>
      <c r="K8208" s="516"/>
      <c r="L8208" s="516"/>
      <c r="M8208" s="410" t="str">
        <f>IFERROR(IF($A8209=VLOOKUP($A8209,AGOTADOS!$A$3:$H$4997,1,FALSE),"AGOTADO","SI HAY"),"")</f>
        <v/>
      </c>
      <c r="N8208" s="532"/>
    </row>
    <row r="8209" spans="1:14" s="158" customFormat="1" ht="18" customHeight="1" x14ac:dyDescent="0.25">
      <c r="A8209" s="181"/>
      <c r="B8209" s="96"/>
      <c r="C8209" s="181"/>
      <c r="D8209" s="181"/>
      <c r="E8209" s="96"/>
      <c r="F8209" s="181"/>
      <c r="G8209" s="181"/>
      <c r="H8209" s="181"/>
      <c r="I8209" s="96"/>
      <c r="J8209" s="516"/>
      <c r="K8209" s="516"/>
      <c r="L8209" s="516"/>
      <c r="M8209" s="410" t="str">
        <f>IFERROR(IF($A8210=VLOOKUP($A8210,AGOTADOS!$A$3:$H$4997,1,FALSE),"AGOTADO","SI HAY"),"")</f>
        <v/>
      </c>
      <c r="N8209" s="532"/>
    </row>
    <row r="8210" spans="1:14" s="158" customFormat="1" ht="18" customHeight="1" x14ac:dyDescent="0.25">
      <c r="A8210" s="181"/>
      <c r="B8210" s="96"/>
      <c r="C8210" s="181"/>
      <c r="D8210" s="181"/>
      <c r="E8210" s="96"/>
      <c r="F8210" s="181"/>
      <c r="G8210" s="181"/>
      <c r="H8210" s="181"/>
      <c r="I8210" s="96"/>
      <c r="J8210" s="516"/>
      <c r="K8210" s="516"/>
      <c r="L8210" s="516"/>
      <c r="M8210" s="410" t="str">
        <f>IFERROR(IF($A8211=VLOOKUP($A8211,AGOTADOS!$A$3:$H$4997,1,FALSE),"AGOTADO","SI HAY"),"")</f>
        <v/>
      </c>
      <c r="N8210" s="532"/>
    </row>
    <row r="8211" spans="1:14" s="158" customFormat="1" ht="18" customHeight="1" x14ac:dyDescent="0.25">
      <c r="A8211" s="181"/>
      <c r="B8211" s="96"/>
      <c r="C8211" s="181"/>
      <c r="D8211" s="181"/>
      <c r="E8211" s="96"/>
      <c r="F8211" s="181"/>
      <c r="G8211" s="181"/>
      <c r="H8211" s="181"/>
      <c r="I8211" s="96"/>
      <c r="J8211" s="516"/>
      <c r="K8211" s="516"/>
      <c r="L8211" s="516"/>
      <c r="M8211" s="410" t="str">
        <f>IFERROR(IF($A8212=VLOOKUP($A8212,AGOTADOS!$A$3:$H$4997,1,FALSE),"AGOTADO","SI HAY"),"")</f>
        <v/>
      </c>
      <c r="N8211" s="532"/>
    </row>
    <row r="8212" spans="1:14" s="158" customFormat="1" ht="18" customHeight="1" x14ac:dyDescent="0.25">
      <c r="A8212" s="181"/>
      <c r="B8212" s="96"/>
      <c r="C8212" s="96"/>
      <c r="D8212" s="181"/>
      <c r="E8212" s="96"/>
      <c r="F8212" s="181"/>
      <c r="G8212" s="181"/>
      <c r="H8212" s="181"/>
      <c r="I8212" s="96"/>
      <c r="J8212" s="516"/>
      <c r="K8212" s="516"/>
      <c r="L8212" s="516"/>
      <c r="M8212" s="410" t="str">
        <f>IFERROR(IF($A8213=VLOOKUP($A8213,AGOTADOS!$A$3:$H$4997,1,FALSE),"AGOTADO","SI HAY"),"")</f>
        <v/>
      </c>
      <c r="N8212" s="532"/>
    </row>
    <row r="8213" spans="1:14" s="158" customFormat="1" ht="18" customHeight="1" x14ac:dyDescent="0.25">
      <c r="A8213" s="181"/>
      <c r="B8213" s="96"/>
      <c r="C8213" s="96"/>
      <c r="D8213" s="181"/>
      <c r="E8213" s="96"/>
      <c r="F8213" s="181"/>
      <c r="G8213" s="181"/>
      <c r="H8213" s="181"/>
      <c r="I8213" s="96"/>
      <c r="J8213" s="516"/>
      <c r="K8213" s="516"/>
      <c r="L8213" s="516"/>
      <c r="M8213" s="410" t="str">
        <f>IFERROR(IF($A8214=VLOOKUP($A8214,AGOTADOS!$A$3:$H$4997,1,FALSE),"AGOTADO","SI HAY"),"")</f>
        <v/>
      </c>
      <c r="N8213" s="532"/>
    </row>
    <row r="8214" spans="1:14" s="158" customFormat="1" ht="18" customHeight="1" x14ac:dyDescent="0.25">
      <c r="A8214" s="181"/>
      <c r="B8214" s="96"/>
      <c r="C8214" s="96"/>
      <c r="D8214" s="181"/>
      <c r="E8214" s="96"/>
      <c r="F8214" s="181"/>
      <c r="G8214" s="181"/>
      <c r="H8214" s="181"/>
      <c r="I8214" s="96"/>
      <c r="J8214" s="516"/>
      <c r="K8214" s="516"/>
      <c r="L8214" s="516"/>
      <c r="M8214" s="410" t="str">
        <f>IFERROR(IF($A8215=VLOOKUP($A8215,AGOTADOS!$A$3:$H$4997,1,FALSE),"AGOTADO","SI HAY"),"")</f>
        <v/>
      </c>
      <c r="N8214" s="532"/>
    </row>
    <row r="8215" spans="1:14" s="158" customFormat="1" ht="18" customHeight="1" x14ac:dyDescent="0.25">
      <c r="A8215" s="181"/>
      <c r="B8215" s="96"/>
      <c r="C8215" s="96"/>
      <c r="D8215" s="181"/>
      <c r="E8215" s="96"/>
      <c r="F8215" s="181"/>
      <c r="G8215" s="181"/>
      <c r="H8215" s="181"/>
      <c r="I8215" s="96"/>
      <c r="J8215" s="516"/>
      <c r="K8215" s="516"/>
      <c r="L8215" s="516"/>
      <c r="M8215" s="410" t="str">
        <f>IFERROR(IF($A8216=VLOOKUP($A8216,AGOTADOS!$A$3:$H$4997,1,FALSE),"AGOTADO","SI HAY"),"")</f>
        <v/>
      </c>
      <c r="N8215" s="532"/>
    </row>
    <row r="8216" spans="1:14" s="158" customFormat="1" ht="18" customHeight="1" x14ac:dyDescent="0.25">
      <c r="A8216" s="181"/>
      <c r="B8216" s="96"/>
      <c r="C8216" s="96"/>
      <c r="D8216" s="181"/>
      <c r="E8216" s="96"/>
      <c r="F8216" s="181"/>
      <c r="G8216" s="181"/>
      <c r="H8216" s="181"/>
      <c r="I8216" s="96"/>
      <c r="J8216" s="516"/>
      <c r="K8216" s="516"/>
      <c r="L8216" s="516"/>
      <c r="M8216" s="410" t="str">
        <f>IFERROR(IF($A8217=VLOOKUP($A8217,AGOTADOS!$A$3:$H$4997,1,FALSE),"AGOTADO","SI HAY"),"")</f>
        <v/>
      </c>
      <c r="N8216" s="532"/>
    </row>
    <row r="8217" spans="1:14" s="158" customFormat="1" ht="18" customHeight="1" x14ac:dyDescent="0.25">
      <c r="A8217" s="181"/>
      <c r="B8217" s="96"/>
      <c r="C8217" s="96"/>
      <c r="D8217" s="181"/>
      <c r="E8217" s="96"/>
      <c r="F8217" s="181"/>
      <c r="G8217" s="181"/>
      <c r="H8217" s="181"/>
      <c r="I8217" s="96"/>
      <c r="J8217" s="516"/>
      <c r="K8217" s="516"/>
      <c r="L8217" s="516"/>
      <c r="M8217" s="410" t="str">
        <f>IFERROR(IF($A8218=VLOOKUP($A8218,AGOTADOS!$A$3:$H$4997,1,FALSE),"AGOTADO","SI HAY"),"")</f>
        <v/>
      </c>
      <c r="N8217" s="532"/>
    </row>
    <row r="8218" spans="1:14" s="158" customFormat="1" ht="18" customHeight="1" x14ac:dyDescent="0.25">
      <c r="A8218" s="181"/>
      <c r="B8218" s="96"/>
      <c r="C8218" s="181"/>
      <c r="D8218" s="181"/>
      <c r="E8218" s="96"/>
      <c r="F8218" s="181"/>
      <c r="G8218" s="181"/>
      <c r="H8218" s="181"/>
      <c r="I8218" s="96"/>
      <c r="J8218" s="516"/>
      <c r="K8218" s="516"/>
      <c r="L8218" s="516"/>
      <c r="M8218" s="410" t="str">
        <f>IFERROR(IF($A8219=VLOOKUP($A8219,AGOTADOS!$A$3:$H$4997,1,FALSE),"AGOTADO","SI HAY"),"")</f>
        <v/>
      </c>
      <c r="N8218" s="532"/>
    </row>
    <row r="8219" spans="1:14" s="158" customFormat="1" ht="18" customHeight="1" x14ac:dyDescent="0.25">
      <c r="A8219" s="181"/>
      <c r="B8219" s="96"/>
      <c r="C8219" s="181"/>
      <c r="D8219" s="181"/>
      <c r="E8219" s="96"/>
      <c r="F8219" s="181"/>
      <c r="G8219" s="181"/>
      <c r="H8219" s="181"/>
      <c r="I8219" s="96"/>
      <c r="J8219" s="516"/>
      <c r="K8219" s="516"/>
      <c r="L8219" s="516"/>
      <c r="M8219" s="410" t="str">
        <f>IFERROR(IF($A8220=VLOOKUP($A8220,AGOTADOS!$A$3:$H$4997,1,FALSE),"AGOTADO","SI HAY"),"")</f>
        <v/>
      </c>
      <c r="N8219" s="532"/>
    </row>
    <row r="8220" spans="1:14" s="158" customFormat="1" ht="18" customHeight="1" x14ac:dyDescent="0.25">
      <c r="A8220" s="181"/>
      <c r="B8220" s="96"/>
      <c r="C8220" s="181"/>
      <c r="D8220" s="181"/>
      <c r="E8220" s="96"/>
      <c r="F8220" s="181"/>
      <c r="G8220" s="181"/>
      <c r="H8220" s="181"/>
      <c r="I8220" s="96"/>
      <c r="J8220" s="516"/>
      <c r="K8220" s="516"/>
      <c r="L8220" s="516"/>
      <c r="M8220" s="410" t="str">
        <f>IFERROR(IF($A8221=VLOOKUP($A8221,AGOTADOS!$A$3:$H$4997,1,FALSE),"AGOTADO","SI HAY"),"")</f>
        <v/>
      </c>
      <c r="N8220" s="532"/>
    </row>
    <row r="8221" spans="1:14" s="158" customFormat="1" ht="18" customHeight="1" x14ac:dyDescent="0.25">
      <c r="A8221" s="181"/>
      <c r="B8221" s="96"/>
      <c r="C8221" s="181"/>
      <c r="D8221" s="181"/>
      <c r="E8221" s="96"/>
      <c r="F8221" s="181"/>
      <c r="G8221" s="181"/>
      <c r="H8221" s="181"/>
      <c r="I8221" s="96"/>
      <c r="J8221" s="516"/>
      <c r="K8221" s="516"/>
      <c r="L8221" s="516"/>
      <c r="M8221" s="410" t="str">
        <f>IFERROR(IF($A8222=VLOOKUP($A8222,AGOTADOS!$A$3:$H$4997,1,FALSE),"AGOTADO","SI HAY"),"")</f>
        <v/>
      </c>
      <c r="N8221" s="532"/>
    </row>
    <row r="8222" spans="1:14" ht="18" customHeight="1" x14ac:dyDescent="0.25">
      <c r="A8222" s="181"/>
      <c r="B8222" s="96"/>
      <c r="C8222" s="181"/>
      <c r="D8222" s="181"/>
      <c r="E8222" s="96"/>
      <c r="F8222" s="181"/>
      <c r="G8222" s="181"/>
      <c r="H8222" s="181"/>
      <c r="I8222" s="96"/>
      <c r="J8222" s="516"/>
      <c r="K8222" s="516"/>
      <c r="L8222" s="516"/>
      <c r="M8222" s="410" t="str">
        <f>IFERROR(IF($A8223=VLOOKUP($A8223,AGOTADOS!$A$3:$H$4997,1,FALSE),"AGOTADO","SI HAY"),"")</f>
        <v/>
      </c>
    </row>
    <row r="8223" spans="1:14" ht="18" customHeight="1" x14ac:dyDescent="0.25">
      <c r="A8223" s="181"/>
      <c r="B8223" s="96"/>
      <c r="C8223" s="96"/>
      <c r="D8223" s="181"/>
      <c r="E8223" s="96"/>
      <c r="F8223" s="181"/>
      <c r="G8223" s="181"/>
      <c r="H8223" s="181"/>
      <c r="I8223" s="96"/>
      <c r="J8223" s="516"/>
      <c r="K8223" s="516"/>
      <c r="L8223" s="516"/>
      <c r="M8223" s="410" t="str">
        <f>IFERROR(IF($A8224=VLOOKUP($A8224,AGOTADOS!$A$3:$H$4997,1,FALSE),"AGOTADO","SI HAY"),"")</f>
        <v/>
      </c>
    </row>
    <row r="8224" spans="1:14" ht="18" customHeight="1" x14ac:dyDescent="0.25">
      <c r="A8224" s="181"/>
      <c r="B8224" s="96"/>
      <c r="C8224" s="96"/>
      <c r="D8224" s="181"/>
      <c r="E8224" s="96"/>
      <c r="F8224" s="181"/>
      <c r="G8224" s="181"/>
      <c r="H8224" s="181"/>
      <c r="I8224" s="96"/>
      <c r="J8224" s="516"/>
      <c r="K8224" s="516"/>
      <c r="L8224" s="516"/>
      <c r="M8224" s="410" t="str">
        <f>IFERROR(IF($A8225=VLOOKUP($A8225,AGOTADOS!$A$3:$H$4997,1,FALSE),"AGOTADO","SI HAY"),"")</f>
        <v/>
      </c>
    </row>
    <row r="8225" spans="1:14" s="158" customFormat="1" ht="18" customHeight="1" x14ac:dyDescent="0.25">
      <c r="A8225" s="181"/>
      <c r="B8225" s="96"/>
      <c r="C8225" s="96"/>
      <c r="D8225" s="181"/>
      <c r="E8225" s="96"/>
      <c r="F8225" s="181"/>
      <c r="G8225" s="181"/>
      <c r="H8225" s="181"/>
      <c r="I8225" s="96"/>
      <c r="J8225" s="516"/>
      <c r="K8225" s="516"/>
      <c r="L8225" s="516"/>
      <c r="M8225" s="410" t="str">
        <f>IFERROR(IF($A8226=VLOOKUP($A8226,AGOTADOS!$A$3:$H$4997,1,FALSE),"AGOTADO","SI HAY"),"")</f>
        <v/>
      </c>
      <c r="N8225" s="532"/>
    </row>
    <row r="8226" spans="1:14" s="158" customFormat="1" ht="18" customHeight="1" x14ac:dyDescent="0.25">
      <c r="A8226" s="181"/>
      <c r="B8226" s="96"/>
      <c r="C8226" s="96"/>
      <c r="D8226" s="181"/>
      <c r="E8226" s="96"/>
      <c r="F8226" s="181"/>
      <c r="G8226" s="181"/>
      <c r="H8226" s="181"/>
      <c r="I8226" s="96"/>
      <c r="J8226" s="516"/>
      <c r="K8226" s="516"/>
      <c r="L8226" s="516"/>
      <c r="M8226" s="410" t="str">
        <f>IFERROR(IF($A8227=VLOOKUP($A8227,AGOTADOS!$A$3:$H$4997,1,FALSE),"AGOTADO","SI HAY"),"")</f>
        <v/>
      </c>
      <c r="N8226" s="532"/>
    </row>
    <row r="8227" spans="1:14" s="158" customFormat="1" ht="18" customHeight="1" x14ac:dyDescent="0.25">
      <c r="A8227" s="181"/>
      <c r="B8227" s="96"/>
      <c r="C8227" s="96"/>
      <c r="D8227" s="181"/>
      <c r="E8227" s="96"/>
      <c r="F8227" s="181"/>
      <c r="G8227" s="181"/>
      <c r="H8227" s="181"/>
      <c r="I8227" s="96"/>
      <c r="J8227" s="516"/>
      <c r="K8227" s="516"/>
      <c r="L8227" s="516"/>
      <c r="M8227" s="410" t="str">
        <f>IFERROR(IF($A8228=VLOOKUP($A8228,AGOTADOS!$A$3:$H$4997,1,FALSE),"AGOTADO","SI HAY"),"")</f>
        <v/>
      </c>
      <c r="N8227" s="532"/>
    </row>
    <row r="8228" spans="1:14" s="158" customFormat="1" ht="18" customHeight="1" x14ac:dyDescent="0.25">
      <c r="A8228" s="181"/>
      <c r="B8228" s="96"/>
      <c r="C8228" s="181"/>
      <c r="D8228" s="181"/>
      <c r="E8228" s="96"/>
      <c r="F8228" s="181"/>
      <c r="G8228" s="181"/>
      <c r="H8228" s="181"/>
      <c r="I8228" s="96"/>
      <c r="J8228" s="516"/>
      <c r="K8228" s="516"/>
      <c r="L8228" s="516"/>
      <c r="M8228" s="410" t="str">
        <f>IFERROR(IF($A8229=VLOOKUP($A8229,AGOTADOS!$A$3:$H$4997,1,FALSE),"AGOTADO","SI HAY"),"")</f>
        <v/>
      </c>
      <c r="N8228" s="532"/>
    </row>
    <row r="8229" spans="1:14" ht="18" customHeight="1" x14ac:dyDescent="0.25">
      <c r="A8229" s="181"/>
      <c r="B8229" s="96"/>
      <c r="C8229" s="181"/>
      <c r="D8229" s="181"/>
      <c r="E8229" s="96"/>
      <c r="F8229" s="181"/>
      <c r="G8229" s="181"/>
      <c r="H8229" s="181"/>
      <c r="I8229" s="96"/>
      <c r="J8229" s="516"/>
      <c r="K8229" s="516"/>
      <c r="L8229" s="516"/>
      <c r="M8229" s="410" t="str">
        <f>IFERROR(IF($A8230=VLOOKUP($A8230,AGOTADOS!$A$3:$H$4997,1,FALSE),"AGOTADO","SI HAY"),"")</f>
        <v/>
      </c>
    </row>
    <row r="8230" spans="1:14" s="158" customFormat="1" ht="18" customHeight="1" x14ac:dyDescent="0.25">
      <c r="A8230" s="181"/>
      <c r="B8230" s="96"/>
      <c r="C8230" s="181"/>
      <c r="D8230" s="181"/>
      <c r="E8230" s="96"/>
      <c r="F8230" s="181"/>
      <c r="G8230" s="181"/>
      <c r="H8230" s="181"/>
      <c r="I8230" s="96"/>
      <c r="J8230" s="516"/>
      <c r="K8230" s="516"/>
      <c r="L8230" s="516"/>
      <c r="M8230" s="410" t="str">
        <f>IFERROR(IF($A8231=VLOOKUP($A8231,AGOTADOS!$A$3:$H$4997,1,FALSE),"AGOTADO","SI HAY"),"")</f>
        <v/>
      </c>
      <c r="N8230" s="532"/>
    </row>
    <row r="8231" spans="1:14" s="158" customFormat="1" ht="18" customHeight="1" x14ac:dyDescent="0.25">
      <c r="A8231" s="181"/>
      <c r="B8231" s="96"/>
      <c r="C8231" s="181"/>
      <c r="D8231" s="181"/>
      <c r="E8231" s="96"/>
      <c r="F8231" s="181"/>
      <c r="G8231" s="181"/>
      <c r="H8231" s="181"/>
      <c r="I8231" s="96"/>
      <c r="J8231" s="516"/>
      <c r="K8231" s="516"/>
      <c r="L8231" s="516"/>
      <c r="M8231" s="410" t="str">
        <f>IFERROR(IF($A8232=VLOOKUP($A8232,AGOTADOS!$A$3:$H$4997,1,FALSE),"AGOTADO","SI HAY"),"")</f>
        <v/>
      </c>
      <c r="N8231" s="532"/>
    </row>
    <row r="8232" spans="1:14" ht="18" customHeight="1" x14ac:dyDescent="0.25">
      <c r="A8232" s="181"/>
      <c r="B8232" s="96"/>
      <c r="C8232" s="181"/>
      <c r="D8232" s="181"/>
      <c r="E8232" s="96"/>
      <c r="F8232" s="181"/>
      <c r="G8232" s="181"/>
      <c r="H8232" s="181"/>
      <c r="I8232" s="96"/>
      <c r="J8232" s="516"/>
      <c r="K8232" s="516"/>
      <c r="L8232" s="516"/>
      <c r="M8232" s="410" t="str">
        <f>IFERROR(IF($A8233=VLOOKUP($A8233,AGOTADOS!$A$3:$H$4997,1,FALSE),"AGOTADO","SI HAY"),"")</f>
        <v/>
      </c>
    </row>
    <row r="8233" spans="1:14" s="158" customFormat="1" ht="18" customHeight="1" x14ac:dyDescent="0.25">
      <c r="A8233" s="181"/>
      <c r="B8233" s="96"/>
      <c r="C8233" s="181"/>
      <c r="D8233" s="181"/>
      <c r="E8233" s="96"/>
      <c r="F8233" s="181"/>
      <c r="G8233" s="181"/>
      <c r="H8233" s="181"/>
      <c r="I8233" s="96"/>
      <c r="J8233" s="516"/>
      <c r="K8233" s="516"/>
      <c r="L8233" s="516"/>
      <c r="M8233" s="410" t="str">
        <f>IFERROR(IF($A8234=VLOOKUP($A8234,AGOTADOS!$A$3:$H$4997,1,FALSE),"AGOTADO","SI HAY"),"")</f>
        <v/>
      </c>
      <c r="N8233" s="532"/>
    </row>
    <row r="8234" spans="1:14" ht="18" customHeight="1" x14ac:dyDescent="0.25">
      <c r="A8234" s="181"/>
      <c r="B8234" s="96"/>
      <c r="C8234" s="181"/>
      <c r="D8234" s="181"/>
      <c r="E8234" s="96"/>
      <c r="F8234" s="181"/>
      <c r="G8234" s="181"/>
      <c r="H8234" s="181"/>
      <c r="I8234" s="96"/>
      <c r="J8234" s="516"/>
      <c r="K8234" s="516"/>
      <c r="L8234" s="516"/>
      <c r="M8234" s="410" t="str">
        <f>IFERROR(IF($A8235=VLOOKUP($A8235,AGOTADOS!$A$3:$H$4997,1,FALSE),"AGOTADO","SI HAY"),"")</f>
        <v/>
      </c>
    </row>
    <row r="8235" spans="1:14" ht="18" customHeight="1" x14ac:dyDescent="0.25">
      <c r="A8235" s="181"/>
      <c r="B8235" s="96"/>
      <c r="C8235" s="181"/>
      <c r="D8235" s="181"/>
      <c r="E8235" s="96"/>
      <c r="F8235" s="181"/>
      <c r="G8235" s="181"/>
      <c r="H8235" s="181"/>
      <c r="I8235" s="96"/>
      <c r="J8235" s="516"/>
      <c r="K8235" s="516"/>
      <c r="L8235" s="516"/>
      <c r="M8235" s="410" t="str">
        <f>IFERROR(IF($A8236=VLOOKUP($A8236,AGOTADOS!$A$3:$H$4997,1,FALSE),"AGOTADO","SI HAY"),"")</f>
        <v/>
      </c>
    </row>
    <row r="8236" spans="1:14" s="158" customFormat="1" ht="18" customHeight="1" x14ac:dyDescent="0.25">
      <c r="A8236" s="181"/>
      <c r="B8236" s="96"/>
      <c r="C8236" s="181"/>
      <c r="D8236" s="181"/>
      <c r="E8236" s="96"/>
      <c r="F8236" s="181"/>
      <c r="G8236" s="181"/>
      <c r="H8236" s="181"/>
      <c r="I8236" s="96"/>
      <c r="J8236" s="516"/>
      <c r="K8236" s="516"/>
      <c r="L8236" s="516"/>
      <c r="M8236" s="410" t="str">
        <f>IFERROR(IF($A8237=VLOOKUP($A8237,AGOTADOS!$A$3:$H$4997,1,FALSE),"AGOTADO","SI HAY"),"")</f>
        <v/>
      </c>
      <c r="N8236" s="532"/>
    </row>
    <row r="8237" spans="1:14" s="158" customFormat="1" ht="18" customHeight="1" x14ac:dyDescent="0.25">
      <c r="A8237" s="181"/>
      <c r="B8237" s="96"/>
      <c r="C8237" s="181"/>
      <c r="D8237" s="181"/>
      <c r="E8237" s="96"/>
      <c r="F8237" s="181"/>
      <c r="G8237" s="181"/>
      <c r="H8237" s="181"/>
      <c r="I8237" s="96"/>
      <c r="J8237" s="516"/>
      <c r="K8237" s="516"/>
      <c r="L8237" s="516"/>
      <c r="M8237" s="410" t="str">
        <f>IFERROR(IF($A8238=VLOOKUP($A8238,AGOTADOS!$A$3:$H$4997,1,FALSE),"AGOTADO","SI HAY"),"")</f>
        <v/>
      </c>
      <c r="N8237" s="532"/>
    </row>
    <row r="8238" spans="1:14" ht="18" customHeight="1" x14ac:dyDescent="0.25">
      <c r="A8238" s="181"/>
      <c r="B8238" s="96"/>
      <c r="C8238" s="181"/>
      <c r="D8238" s="181"/>
      <c r="E8238" s="96"/>
      <c r="F8238" s="181"/>
      <c r="G8238" s="181"/>
      <c r="H8238" s="181"/>
      <c r="I8238" s="96"/>
      <c r="J8238" s="516"/>
      <c r="K8238" s="516"/>
      <c r="L8238" s="516"/>
      <c r="M8238" s="410" t="str">
        <f>IFERROR(IF($A8239=VLOOKUP($A8239,AGOTADOS!$A$3:$H$4997,1,FALSE),"AGOTADO","SI HAY"),"")</f>
        <v/>
      </c>
    </row>
    <row r="8239" spans="1:14" s="158" customFormat="1" ht="18" customHeight="1" x14ac:dyDescent="0.25">
      <c r="A8239" s="181"/>
      <c r="B8239" s="96"/>
      <c r="C8239" s="181"/>
      <c r="D8239" s="181"/>
      <c r="E8239" s="96"/>
      <c r="F8239" s="181"/>
      <c r="G8239" s="181"/>
      <c r="H8239" s="181"/>
      <c r="I8239" s="96"/>
      <c r="J8239" s="516"/>
      <c r="K8239" s="516"/>
      <c r="L8239" s="516"/>
      <c r="M8239" s="410" t="str">
        <f>IFERROR(IF($A8240=VLOOKUP($A8240,AGOTADOS!$A$3:$H$4997,1,FALSE),"AGOTADO","SI HAY"),"")</f>
        <v/>
      </c>
      <c r="N8239" s="532"/>
    </row>
    <row r="8240" spans="1:14" ht="18" customHeight="1" x14ac:dyDescent="0.25">
      <c r="A8240" s="181"/>
      <c r="B8240" s="96"/>
      <c r="C8240" s="181"/>
      <c r="D8240" s="181"/>
      <c r="E8240" s="96"/>
      <c r="F8240" s="181"/>
      <c r="G8240" s="181"/>
      <c r="H8240" s="181"/>
      <c r="I8240" s="96"/>
      <c r="J8240" s="516"/>
      <c r="K8240" s="516"/>
      <c r="L8240" s="516"/>
      <c r="M8240" s="410" t="str">
        <f>IFERROR(IF($A8241=VLOOKUP($A8241,AGOTADOS!$A$3:$H$4997,1,FALSE),"AGOTADO","SI HAY"),"")</f>
        <v/>
      </c>
    </row>
    <row r="8241" spans="1:14" s="158" customFormat="1" ht="18" customHeight="1" x14ac:dyDescent="0.25">
      <c r="A8241" s="181"/>
      <c r="B8241" s="96"/>
      <c r="C8241" s="181"/>
      <c r="D8241" s="181"/>
      <c r="E8241" s="96"/>
      <c r="F8241" s="181"/>
      <c r="G8241" s="181"/>
      <c r="H8241" s="181"/>
      <c r="I8241" s="96"/>
      <c r="J8241" s="516"/>
      <c r="K8241" s="516"/>
      <c r="L8241" s="516"/>
      <c r="M8241" s="410" t="str">
        <f>IFERROR(IF($A8242=VLOOKUP($A8242,AGOTADOS!$A$3:$H$4997,1,FALSE),"AGOTADO","SI HAY"),"")</f>
        <v/>
      </c>
      <c r="N8241" s="532"/>
    </row>
    <row r="8242" spans="1:14" ht="18" customHeight="1" x14ac:dyDescent="0.25">
      <c r="A8242" s="181"/>
      <c r="B8242" s="96"/>
      <c r="C8242" s="181"/>
      <c r="D8242" s="181"/>
      <c r="E8242" s="96"/>
      <c r="F8242" s="181"/>
      <c r="G8242" s="181"/>
      <c r="H8242" s="181"/>
      <c r="I8242" s="96"/>
      <c r="J8242" s="516"/>
      <c r="K8242" s="516"/>
      <c r="L8242" s="516"/>
      <c r="M8242" s="410" t="str">
        <f>IFERROR(IF($A8243=VLOOKUP($A8243,AGOTADOS!$A$3:$H$4997,1,FALSE),"AGOTADO","SI HAY"),"")</f>
        <v/>
      </c>
    </row>
    <row r="8243" spans="1:14" s="158" customFormat="1" ht="18" customHeight="1" x14ac:dyDescent="0.25">
      <c r="A8243" s="181"/>
      <c r="B8243" s="96"/>
      <c r="C8243" s="181"/>
      <c r="D8243" s="181"/>
      <c r="E8243" s="96"/>
      <c r="F8243" s="181"/>
      <c r="G8243" s="181"/>
      <c r="H8243" s="181"/>
      <c r="I8243" s="96"/>
      <c r="J8243" s="516"/>
      <c r="K8243" s="516"/>
      <c r="L8243" s="516"/>
      <c r="M8243" s="410" t="str">
        <f>IFERROR(IF($A8244=VLOOKUP($A8244,AGOTADOS!$A$3:$H$4997,1,FALSE),"AGOTADO","SI HAY"),"")</f>
        <v/>
      </c>
      <c r="N8243" s="532"/>
    </row>
    <row r="8244" spans="1:14" ht="18" customHeight="1" x14ac:dyDescent="0.25">
      <c r="A8244" s="181"/>
      <c r="B8244" s="96"/>
      <c r="C8244" s="96"/>
      <c r="D8244" s="181"/>
      <c r="E8244" s="96"/>
      <c r="F8244" s="181"/>
      <c r="G8244" s="181"/>
      <c r="H8244" s="181"/>
      <c r="I8244" s="96"/>
      <c r="J8244" s="516"/>
      <c r="K8244" s="516"/>
      <c r="L8244" s="516"/>
      <c r="M8244" s="410" t="str">
        <f>IFERROR(IF($A8245=VLOOKUP($A8245,AGOTADOS!$A$3:$H$4997,1,FALSE),"AGOTADO","SI HAY"),"")</f>
        <v/>
      </c>
    </row>
    <row r="8245" spans="1:14" s="158" customFormat="1" ht="18" customHeight="1" x14ac:dyDescent="0.25">
      <c r="A8245" s="181"/>
      <c r="B8245" s="96"/>
      <c r="C8245" s="96"/>
      <c r="D8245" s="181"/>
      <c r="E8245" s="96"/>
      <c r="F8245" s="181"/>
      <c r="G8245" s="181"/>
      <c r="H8245" s="181"/>
      <c r="I8245" s="96"/>
      <c r="J8245" s="516"/>
      <c r="K8245" s="516"/>
      <c r="L8245" s="516"/>
      <c r="M8245" s="410" t="str">
        <f>IFERROR(IF($A8246=VLOOKUP($A8246,AGOTADOS!$A$3:$H$4997,1,FALSE),"AGOTADO","SI HAY"),"")</f>
        <v/>
      </c>
      <c r="N8245" s="532"/>
    </row>
    <row r="8246" spans="1:14" s="158" customFormat="1" ht="18" customHeight="1" x14ac:dyDescent="0.25">
      <c r="A8246" s="181"/>
      <c r="B8246" s="96"/>
      <c r="C8246" s="96"/>
      <c r="D8246" s="181"/>
      <c r="E8246" s="96"/>
      <c r="F8246" s="181"/>
      <c r="G8246" s="181"/>
      <c r="H8246" s="181"/>
      <c r="I8246" s="96"/>
      <c r="J8246" s="516"/>
      <c r="K8246" s="516"/>
      <c r="L8246" s="516"/>
      <c r="M8246" s="410" t="str">
        <f>IFERROR(IF($A8247=VLOOKUP($A8247,AGOTADOS!$A$3:$H$4997,1,FALSE),"AGOTADO","SI HAY"),"")</f>
        <v/>
      </c>
      <c r="N8246" s="532"/>
    </row>
    <row r="8247" spans="1:14" ht="18" customHeight="1" x14ac:dyDescent="0.25">
      <c r="A8247" s="181"/>
      <c r="B8247" s="96"/>
      <c r="C8247" s="96"/>
      <c r="D8247" s="181"/>
      <c r="E8247" s="96"/>
      <c r="F8247" s="181"/>
      <c r="G8247" s="181"/>
      <c r="H8247" s="181"/>
      <c r="I8247" s="96"/>
      <c r="J8247" s="516"/>
      <c r="K8247" s="516"/>
      <c r="L8247" s="516"/>
      <c r="M8247" s="410" t="str">
        <f>IFERROR(IF($A8248=VLOOKUP($A8248,AGOTADOS!$A$3:$H$4997,1,FALSE),"AGOTADO","SI HAY"),"")</f>
        <v/>
      </c>
    </row>
    <row r="8248" spans="1:14" ht="18" customHeight="1" x14ac:dyDescent="0.25">
      <c r="A8248" s="181"/>
      <c r="B8248" s="96"/>
      <c r="C8248" s="96"/>
      <c r="D8248" s="181"/>
      <c r="E8248" s="96"/>
      <c r="F8248" s="181"/>
      <c r="G8248" s="181"/>
      <c r="H8248" s="181"/>
      <c r="I8248" s="96"/>
      <c r="J8248" s="516"/>
      <c r="K8248" s="516"/>
      <c r="L8248" s="516"/>
      <c r="M8248" s="410" t="str">
        <f>IFERROR(IF($A8249=VLOOKUP($A8249,AGOTADOS!$A$3:$H$4997,1,FALSE),"AGOTADO","SI HAY"),"")</f>
        <v/>
      </c>
    </row>
    <row r="8249" spans="1:14" ht="18" customHeight="1" x14ac:dyDescent="0.25">
      <c r="A8249" s="181"/>
      <c r="B8249" s="96"/>
      <c r="C8249" s="96"/>
      <c r="D8249" s="181"/>
      <c r="E8249" s="96"/>
      <c r="F8249" s="181"/>
      <c r="G8249" s="181"/>
      <c r="H8249" s="181"/>
      <c r="I8249" s="96"/>
      <c r="J8249" s="516"/>
      <c r="K8249" s="516"/>
      <c r="L8249" s="516"/>
      <c r="M8249" s="410" t="str">
        <f>IFERROR(IF($A8250=VLOOKUP($A8250,AGOTADOS!$A$3:$H$4997,1,FALSE),"AGOTADO","SI HAY"),"")</f>
        <v/>
      </c>
    </row>
    <row r="8250" spans="1:14" ht="18" customHeight="1" x14ac:dyDescent="0.25">
      <c r="A8250" s="181"/>
      <c r="B8250" s="96"/>
      <c r="C8250" s="96"/>
      <c r="D8250" s="181"/>
      <c r="E8250" s="96"/>
      <c r="F8250" s="181"/>
      <c r="G8250" s="181"/>
      <c r="H8250" s="181"/>
      <c r="I8250" s="96"/>
      <c r="J8250" s="516"/>
      <c r="K8250" s="516"/>
      <c r="L8250" s="516"/>
      <c r="M8250" s="410" t="str">
        <f>IFERROR(IF($A8251=VLOOKUP($A8251,AGOTADOS!$A$3:$H$4997,1,FALSE),"AGOTADO","SI HAY"),"")</f>
        <v/>
      </c>
    </row>
    <row r="8251" spans="1:14" ht="18" customHeight="1" x14ac:dyDescent="0.25">
      <c r="A8251" s="181"/>
      <c r="B8251" s="96"/>
      <c r="C8251" s="96"/>
      <c r="D8251" s="181"/>
      <c r="E8251" s="96"/>
      <c r="F8251" s="181"/>
      <c r="G8251" s="181"/>
      <c r="H8251" s="181"/>
      <c r="I8251" s="96"/>
      <c r="J8251" s="516"/>
      <c r="K8251" s="516"/>
      <c r="L8251" s="516"/>
      <c r="M8251" s="410" t="str">
        <f>IFERROR(IF($A8252=VLOOKUP($A8252,AGOTADOS!$A$3:$H$4997,1,FALSE),"AGOTADO","SI HAY"),"")</f>
        <v/>
      </c>
    </row>
    <row r="8252" spans="1:14" s="158" customFormat="1" ht="18" customHeight="1" x14ac:dyDescent="0.25">
      <c r="A8252" s="181"/>
      <c r="B8252" s="96"/>
      <c r="C8252" s="96"/>
      <c r="D8252" s="181"/>
      <c r="E8252" s="96"/>
      <c r="F8252" s="181"/>
      <c r="G8252" s="181"/>
      <c r="H8252" s="181"/>
      <c r="I8252" s="96"/>
      <c r="J8252" s="516"/>
      <c r="K8252" s="516"/>
      <c r="L8252" s="516"/>
      <c r="M8252" s="410" t="str">
        <f>IFERROR(IF($A8253=VLOOKUP($A8253,AGOTADOS!$A$3:$H$4997,1,FALSE),"AGOTADO","SI HAY"),"")</f>
        <v/>
      </c>
      <c r="N8252" s="532"/>
    </row>
    <row r="8253" spans="1:14" s="158" customFormat="1" ht="18" customHeight="1" x14ac:dyDescent="0.25">
      <c r="A8253" s="181"/>
      <c r="B8253" s="96"/>
      <c r="C8253" s="96"/>
      <c r="D8253" s="181"/>
      <c r="E8253" s="96"/>
      <c r="F8253" s="181"/>
      <c r="G8253" s="181"/>
      <c r="H8253" s="181"/>
      <c r="I8253" s="96"/>
      <c r="J8253" s="516"/>
      <c r="K8253" s="516"/>
      <c r="L8253" s="516"/>
      <c r="M8253" s="410" t="str">
        <f>IFERROR(IF($A8254=VLOOKUP($A8254,AGOTADOS!$A$3:$H$4997,1,FALSE),"AGOTADO","SI HAY"),"")</f>
        <v/>
      </c>
      <c r="N8253" s="532"/>
    </row>
    <row r="8254" spans="1:14" ht="18" customHeight="1" x14ac:dyDescent="0.25">
      <c r="A8254" s="181"/>
      <c r="B8254" s="96"/>
      <c r="C8254" s="96"/>
      <c r="D8254" s="181"/>
      <c r="E8254" s="96"/>
      <c r="F8254" s="181"/>
      <c r="G8254" s="181"/>
      <c r="H8254" s="181"/>
      <c r="I8254" s="96"/>
      <c r="J8254" s="516"/>
      <c r="K8254" s="516"/>
      <c r="L8254" s="516"/>
      <c r="M8254" s="410" t="str">
        <f>IFERROR(IF($A8255=VLOOKUP($A8255,AGOTADOS!$A$3:$H$4997,1,FALSE),"AGOTADO","SI HAY"),"")</f>
        <v/>
      </c>
    </row>
    <row r="8255" spans="1:14" s="158" customFormat="1" ht="18" customHeight="1" x14ac:dyDescent="0.25">
      <c r="A8255" s="181"/>
      <c r="B8255" s="96"/>
      <c r="C8255" s="96"/>
      <c r="D8255" s="181"/>
      <c r="E8255" s="96"/>
      <c r="F8255" s="181"/>
      <c r="G8255" s="181"/>
      <c r="H8255" s="181"/>
      <c r="I8255" s="96"/>
      <c r="J8255" s="516"/>
      <c r="K8255" s="516"/>
      <c r="L8255" s="516"/>
      <c r="M8255" s="410" t="str">
        <f>IFERROR(IF($A8256=VLOOKUP($A8256,AGOTADOS!$A$3:$H$4997,1,FALSE),"AGOTADO","SI HAY"),"")</f>
        <v/>
      </c>
      <c r="N8255" s="532"/>
    </row>
    <row r="8256" spans="1:14" s="158" customFormat="1" ht="18" customHeight="1" x14ac:dyDescent="0.25">
      <c r="A8256" s="181"/>
      <c r="B8256" s="96"/>
      <c r="C8256" s="96"/>
      <c r="D8256" s="181"/>
      <c r="E8256" s="96"/>
      <c r="F8256" s="181"/>
      <c r="G8256" s="181"/>
      <c r="H8256" s="181"/>
      <c r="I8256" s="96"/>
      <c r="J8256" s="516"/>
      <c r="K8256" s="516"/>
      <c r="L8256" s="516"/>
      <c r="M8256" s="410" t="str">
        <f>IFERROR(IF($A8257=VLOOKUP($A8257,AGOTADOS!$A$3:$H$4997,1,FALSE),"AGOTADO","SI HAY"),"")</f>
        <v/>
      </c>
      <c r="N8256" s="532"/>
    </row>
    <row r="8257" spans="1:14" s="158" customFormat="1" ht="18" customHeight="1" x14ac:dyDescent="0.25">
      <c r="A8257" s="181"/>
      <c r="B8257" s="96"/>
      <c r="C8257" s="96"/>
      <c r="D8257" s="181"/>
      <c r="E8257" s="96"/>
      <c r="F8257" s="181"/>
      <c r="G8257" s="181"/>
      <c r="H8257" s="181"/>
      <c r="I8257" s="96"/>
      <c r="J8257" s="516"/>
      <c r="K8257" s="516"/>
      <c r="L8257" s="516"/>
      <c r="M8257" s="410" t="str">
        <f>IFERROR(IF($A8258=VLOOKUP($A8258,AGOTADOS!$A$3:$H$4997,1,FALSE),"AGOTADO","SI HAY"),"")</f>
        <v/>
      </c>
      <c r="N8257" s="532"/>
    </row>
    <row r="8258" spans="1:14" s="158" customFormat="1" ht="18" customHeight="1" x14ac:dyDescent="0.25">
      <c r="A8258" s="181"/>
      <c r="B8258" s="96"/>
      <c r="C8258" s="96"/>
      <c r="D8258" s="181"/>
      <c r="E8258" s="96"/>
      <c r="F8258" s="181"/>
      <c r="G8258" s="181"/>
      <c r="H8258" s="181"/>
      <c r="I8258" s="96"/>
      <c r="J8258" s="516"/>
      <c r="K8258" s="516"/>
      <c r="L8258" s="516"/>
      <c r="M8258" s="410" t="str">
        <f>IFERROR(IF($A8259=VLOOKUP($A8259,AGOTADOS!$A$3:$H$4997,1,FALSE),"AGOTADO","SI HAY"),"")</f>
        <v/>
      </c>
      <c r="N8258" s="532"/>
    </row>
    <row r="8259" spans="1:14" s="158" customFormat="1" ht="18" customHeight="1" x14ac:dyDescent="0.25">
      <c r="A8259" s="181"/>
      <c r="B8259" s="96"/>
      <c r="C8259" s="96"/>
      <c r="D8259" s="181"/>
      <c r="E8259" s="96"/>
      <c r="F8259" s="181"/>
      <c r="G8259" s="181"/>
      <c r="H8259" s="181"/>
      <c r="I8259" s="96"/>
      <c r="J8259" s="516"/>
      <c r="K8259" s="516"/>
      <c r="L8259" s="516"/>
      <c r="M8259" s="410" t="str">
        <f>IFERROR(IF($A8260=VLOOKUP($A8260,AGOTADOS!$A$3:$H$4997,1,FALSE),"AGOTADO","SI HAY"),"")</f>
        <v/>
      </c>
      <c r="N8259" s="532"/>
    </row>
    <row r="8260" spans="1:14" s="158" customFormat="1" ht="18" customHeight="1" x14ac:dyDescent="0.25">
      <c r="A8260" s="181"/>
      <c r="B8260" s="96"/>
      <c r="C8260" s="96"/>
      <c r="D8260" s="181"/>
      <c r="E8260" s="96"/>
      <c r="F8260" s="181"/>
      <c r="G8260" s="181"/>
      <c r="H8260" s="181"/>
      <c r="I8260" s="96"/>
      <c r="J8260" s="516"/>
      <c r="K8260" s="516"/>
      <c r="L8260" s="516"/>
      <c r="M8260" s="410" t="str">
        <f>IFERROR(IF($A8261=VLOOKUP($A8261,AGOTADOS!$A$3:$H$4997,1,FALSE),"AGOTADO","SI HAY"),"")</f>
        <v/>
      </c>
      <c r="N8260" s="532"/>
    </row>
    <row r="8261" spans="1:14" s="158" customFormat="1" ht="18" customHeight="1" x14ac:dyDescent="0.25">
      <c r="A8261" s="181"/>
      <c r="B8261" s="96"/>
      <c r="C8261" s="181"/>
      <c r="D8261" s="181"/>
      <c r="E8261" s="96"/>
      <c r="F8261" s="181"/>
      <c r="G8261" s="181"/>
      <c r="H8261" s="181"/>
      <c r="I8261" s="96"/>
      <c r="J8261" s="516"/>
      <c r="K8261" s="516"/>
      <c r="L8261" s="516"/>
      <c r="M8261" s="410" t="str">
        <f>IFERROR(IF($A8262=VLOOKUP($A8262,AGOTADOS!$A$3:$H$4997,1,FALSE),"AGOTADO","SI HAY"),"")</f>
        <v/>
      </c>
      <c r="N8261" s="532"/>
    </row>
    <row r="8262" spans="1:14" ht="18" customHeight="1" x14ac:dyDescent="0.25">
      <c r="A8262" s="181"/>
      <c r="B8262" s="96"/>
      <c r="C8262" s="181"/>
      <c r="D8262" s="181"/>
      <c r="E8262" s="96"/>
      <c r="F8262" s="181"/>
      <c r="G8262" s="181"/>
      <c r="H8262" s="181"/>
      <c r="I8262" s="96"/>
      <c r="J8262" s="516"/>
      <c r="K8262" s="516"/>
      <c r="L8262" s="516"/>
      <c r="M8262" s="410" t="str">
        <f>IFERROR(IF($A8263=VLOOKUP($A8263,AGOTADOS!$A$3:$H$4997,1,FALSE),"AGOTADO","SI HAY"),"")</f>
        <v/>
      </c>
    </row>
    <row r="8263" spans="1:14" ht="18" customHeight="1" x14ac:dyDescent="0.3">
      <c r="A8263" s="181"/>
      <c r="B8263" s="598"/>
      <c r="C8263" s="96"/>
      <c r="D8263" s="181"/>
      <c r="E8263" s="181"/>
      <c r="F8263" s="181"/>
      <c r="G8263" s="181"/>
      <c r="H8263" s="181"/>
      <c r="I8263" s="181"/>
      <c r="J8263" s="516"/>
      <c r="K8263" s="516"/>
      <c r="L8263" s="516"/>
      <c r="M8263" s="410" t="str">
        <f>IFERROR(IF($A8264=VLOOKUP($A8264,AGOTADOS!$A$3:$H$4997,1,FALSE),"AGOTADO","SI HAY"),"")</f>
        <v/>
      </c>
    </row>
    <row r="8264" spans="1:14" ht="18" customHeight="1" x14ac:dyDescent="0.25">
      <c r="A8264" s="181"/>
      <c r="B8264" s="96"/>
      <c r="C8264" s="181"/>
      <c r="D8264" s="181"/>
      <c r="E8264" s="96"/>
      <c r="F8264" s="181"/>
      <c r="G8264" s="181"/>
      <c r="H8264" s="181"/>
      <c r="I8264" s="96"/>
      <c r="J8264" s="516"/>
      <c r="K8264" s="516"/>
      <c r="L8264" s="516"/>
      <c r="M8264" s="410" t="str">
        <f>IFERROR(IF($A8265=VLOOKUP($A8265,AGOTADOS!$A$3:$H$4997,1,FALSE),"AGOTADO","SI HAY"),"")</f>
        <v/>
      </c>
    </row>
    <row r="8265" spans="1:14" s="158" customFormat="1" ht="18" customHeight="1" x14ac:dyDescent="0.25">
      <c r="A8265" s="181"/>
      <c r="B8265" s="96"/>
      <c r="C8265" s="96"/>
      <c r="D8265" s="181"/>
      <c r="E8265" s="96"/>
      <c r="F8265" s="181"/>
      <c r="G8265" s="181"/>
      <c r="H8265" s="181"/>
      <c r="I8265" s="96"/>
      <c r="J8265" s="516"/>
      <c r="K8265" s="516"/>
      <c r="L8265" s="516"/>
      <c r="M8265" s="410" t="str">
        <f>IFERROR(IF($A8266=VLOOKUP($A8266,AGOTADOS!$A$3:$H$4997,1,FALSE),"AGOTADO","SI HAY"),"")</f>
        <v/>
      </c>
      <c r="N8265" s="532"/>
    </row>
    <row r="8266" spans="1:14" s="158" customFormat="1" ht="18" customHeight="1" x14ac:dyDescent="0.25">
      <c r="A8266" s="181"/>
      <c r="B8266" s="96"/>
      <c r="C8266" s="181"/>
      <c r="D8266" s="181"/>
      <c r="E8266" s="96"/>
      <c r="F8266" s="181"/>
      <c r="G8266" s="181"/>
      <c r="H8266" s="181"/>
      <c r="I8266" s="96"/>
      <c r="J8266" s="516"/>
      <c r="K8266" s="516"/>
      <c r="L8266" s="516"/>
      <c r="M8266" s="410" t="str">
        <f>IFERROR(IF($A8267=VLOOKUP($A8267,AGOTADOS!$A$3:$H$4997,1,FALSE),"AGOTADO","SI HAY"),"")</f>
        <v/>
      </c>
      <c r="N8266" s="532"/>
    </row>
    <row r="8267" spans="1:14" s="158" customFormat="1" ht="18" customHeight="1" x14ac:dyDescent="0.25">
      <c r="A8267" s="181"/>
      <c r="B8267" s="96"/>
      <c r="C8267" s="96"/>
      <c r="D8267" s="181"/>
      <c r="E8267" s="96"/>
      <c r="F8267" s="181"/>
      <c r="G8267" s="181"/>
      <c r="H8267" s="181"/>
      <c r="I8267" s="96"/>
      <c r="J8267" s="516"/>
      <c r="K8267" s="516"/>
      <c r="L8267" s="516"/>
      <c r="M8267" s="410" t="str">
        <f>IFERROR(IF($A8268=VLOOKUP($A8268,AGOTADOS!$A$3:$H$4997,1,FALSE),"AGOTADO","SI HAY"),"")</f>
        <v/>
      </c>
      <c r="N8267" s="532"/>
    </row>
    <row r="8268" spans="1:14" ht="18" customHeight="1" x14ac:dyDescent="0.25">
      <c r="A8268" s="181"/>
      <c r="B8268" s="96"/>
      <c r="C8268" s="96"/>
      <c r="D8268" s="181"/>
      <c r="E8268" s="96"/>
      <c r="F8268" s="181"/>
      <c r="G8268" s="181"/>
      <c r="H8268" s="181"/>
      <c r="I8268" s="96"/>
      <c r="J8268" s="516"/>
      <c r="K8268" s="516"/>
      <c r="L8268" s="516"/>
      <c r="M8268" s="410" t="str">
        <f>IFERROR(IF($A8269=VLOOKUP($A8269,AGOTADOS!$A$3:$H$4997,1,FALSE),"AGOTADO","SI HAY"),"")</f>
        <v/>
      </c>
    </row>
    <row r="8269" spans="1:14" ht="18" customHeight="1" x14ac:dyDescent="0.25">
      <c r="A8269" s="181"/>
      <c r="B8269" s="96"/>
      <c r="C8269" s="96"/>
      <c r="D8269" s="181"/>
      <c r="E8269" s="96"/>
      <c r="F8269" s="181"/>
      <c r="G8269" s="181"/>
      <c r="H8269" s="181"/>
      <c r="I8269" s="96"/>
      <c r="J8269" s="516"/>
      <c r="K8269" s="516"/>
      <c r="L8269" s="516"/>
      <c r="M8269" s="410" t="str">
        <f>IFERROR(IF($A8270=VLOOKUP($A8270,AGOTADOS!$A$3:$H$4997,1,FALSE),"AGOTADO","SI HAY"),"")</f>
        <v/>
      </c>
    </row>
    <row r="8270" spans="1:14" s="158" customFormat="1" ht="18" customHeight="1" x14ac:dyDescent="0.25">
      <c r="A8270" s="181"/>
      <c r="B8270" s="96"/>
      <c r="C8270" s="96"/>
      <c r="D8270" s="181"/>
      <c r="E8270" s="96"/>
      <c r="F8270" s="181"/>
      <c r="G8270" s="181"/>
      <c r="H8270" s="181"/>
      <c r="I8270" s="96"/>
      <c r="J8270" s="516"/>
      <c r="K8270" s="516"/>
      <c r="L8270" s="516"/>
      <c r="M8270" s="410" t="str">
        <f>IFERROR(IF($A8271=VLOOKUP($A8271,AGOTADOS!$A$3:$H$4997,1,FALSE),"AGOTADO","SI HAY"),"")</f>
        <v/>
      </c>
      <c r="N8270" s="532"/>
    </row>
    <row r="8271" spans="1:14" s="158" customFormat="1" ht="18" customHeight="1" x14ac:dyDescent="0.25">
      <c r="A8271" s="181"/>
      <c r="B8271" s="96"/>
      <c r="C8271" s="96"/>
      <c r="D8271" s="181"/>
      <c r="E8271" s="96"/>
      <c r="F8271" s="181"/>
      <c r="G8271" s="181"/>
      <c r="H8271" s="181"/>
      <c r="I8271" s="96"/>
      <c r="J8271" s="516"/>
      <c r="K8271" s="516"/>
      <c r="L8271" s="516"/>
      <c r="M8271" s="410" t="str">
        <f>IFERROR(IF($A8272=VLOOKUP($A8272,AGOTADOS!$A$3:$H$4997,1,FALSE),"AGOTADO","SI HAY"),"")</f>
        <v/>
      </c>
      <c r="N8271" s="532"/>
    </row>
    <row r="8272" spans="1:14" ht="18" customHeight="1" x14ac:dyDescent="0.25">
      <c r="A8272" s="181"/>
      <c r="B8272" s="96"/>
      <c r="C8272" s="96"/>
      <c r="D8272" s="181"/>
      <c r="E8272" s="96"/>
      <c r="F8272" s="181"/>
      <c r="G8272" s="181"/>
      <c r="H8272" s="181"/>
      <c r="I8272" s="96"/>
      <c r="J8272" s="516"/>
      <c r="K8272" s="516"/>
      <c r="L8272" s="516"/>
      <c r="M8272" s="410" t="str">
        <f>IFERROR(IF($A8273=VLOOKUP($A8273,AGOTADOS!$A$3:$H$4997,1,FALSE),"AGOTADO","SI HAY"),"")</f>
        <v/>
      </c>
    </row>
    <row r="8273" spans="1:14" ht="18" customHeight="1" x14ac:dyDescent="0.25">
      <c r="A8273" s="181"/>
      <c r="B8273" s="96"/>
      <c r="C8273" s="96"/>
      <c r="D8273" s="181"/>
      <c r="E8273" s="96"/>
      <c r="F8273" s="181"/>
      <c r="G8273" s="181"/>
      <c r="H8273" s="181"/>
      <c r="I8273" s="96"/>
      <c r="J8273" s="516"/>
      <c r="K8273" s="516"/>
      <c r="L8273" s="516"/>
      <c r="M8273" s="410" t="str">
        <f>IFERROR(IF($A8274=VLOOKUP($A8274,AGOTADOS!$A$3:$H$4997,1,FALSE),"AGOTADO","SI HAY"),"")</f>
        <v/>
      </c>
    </row>
    <row r="8274" spans="1:14" ht="18" customHeight="1" x14ac:dyDescent="0.25">
      <c r="A8274" s="181"/>
      <c r="B8274" s="96"/>
      <c r="C8274" s="96"/>
      <c r="D8274" s="181"/>
      <c r="E8274" s="96"/>
      <c r="F8274" s="181"/>
      <c r="G8274" s="181"/>
      <c r="H8274" s="181"/>
      <c r="I8274" s="96"/>
      <c r="J8274" s="516"/>
      <c r="K8274" s="516"/>
      <c r="L8274" s="516"/>
      <c r="M8274" s="410" t="str">
        <f>IFERROR(IF($A8275=VLOOKUP($A8275,AGOTADOS!$A$3:$H$4997,1,FALSE),"AGOTADO","SI HAY"),"")</f>
        <v/>
      </c>
    </row>
    <row r="8275" spans="1:14" ht="18" customHeight="1" x14ac:dyDescent="0.25">
      <c r="A8275" s="181"/>
      <c r="B8275" s="96"/>
      <c r="C8275" s="96"/>
      <c r="D8275" s="181"/>
      <c r="E8275" s="96"/>
      <c r="F8275" s="181"/>
      <c r="G8275" s="181"/>
      <c r="H8275" s="181"/>
      <c r="I8275" s="96"/>
      <c r="J8275" s="516"/>
      <c r="K8275" s="516"/>
      <c r="L8275" s="516"/>
      <c r="M8275" s="410" t="str">
        <f>IFERROR(IF($A8276=VLOOKUP($A8276,AGOTADOS!$A$3:$H$4997,1,FALSE),"AGOTADO","SI HAY"),"")</f>
        <v/>
      </c>
    </row>
    <row r="8276" spans="1:14" s="158" customFormat="1" ht="18" customHeight="1" x14ac:dyDescent="0.25">
      <c r="A8276" s="181"/>
      <c r="B8276" s="96"/>
      <c r="C8276" s="96"/>
      <c r="D8276" s="181"/>
      <c r="E8276" s="96"/>
      <c r="F8276" s="181"/>
      <c r="G8276" s="181"/>
      <c r="H8276" s="181"/>
      <c r="I8276" s="96"/>
      <c r="J8276" s="516"/>
      <c r="K8276" s="516"/>
      <c r="L8276" s="516"/>
      <c r="M8276" s="410" t="str">
        <f>IFERROR(IF($A8277=VLOOKUP($A8277,AGOTADOS!$A$3:$H$4997,1,FALSE),"AGOTADO","SI HAY"),"")</f>
        <v/>
      </c>
      <c r="N8276" s="532"/>
    </row>
    <row r="8277" spans="1:14" s="158" customFormat="1" ht="18" customHeight="1" x14ac:dyDescent="0.25">
      <c r="A8277" s="181"/>
      <c r="B8277" s="96"/>
      <c r="C8277" s="96"/>
      <c r="D8277" s="181"/>
      <c r="E8277" s="96"/>
      <c r="F8277" s="181"/>
      <c r="G8277" s="181"/>
      <c r="H8277" s="181"/>
      <c r="I8277" s="96"/>
      <c r="J8277" s="516"/>
      <c r="K8277" s="516"/>
      <c r="L8277" s="516"/>
      <c r="M8277" s="410" t="str">
        <f>IFERROR(IF($A8278=VLOOKUP($A8278,AGOTADOS!$A$3:$H$4997,1,FALSE),"AGOTADO","SI HAY"),"")</f>
        <v/>
      </c>
      <c r="N8277" s="532"/>
    </row>
    <row r="8278" spans="1:14" s="158" customFormat="1" ht="18" customHeight="1" x14ac:dyDescent="0.25">
      <c r="A8278" s="181"/>
      <c r="B8278" s="96"/>
      <c r="C8278" s="96"/>
      <c r="D8278" s="181"/>
      <c r="E8278" s="96"/>
      <c r="F8278" s="181"/>
      <c r="G8278" s="181"/>
      <c r="H8278" s="181"/>
      <c r="I8278" s="96"/>
      <c r="J8278" s="516"/>
      <c r="K8278" s="516"/>
      <c r="L8278" s="516"/>
      <c r="M8278" s="410" t="str">
        <f>IFERROR(IF($A8279=VLOOKUP($A8279,AGOTADOS!$A$3:$H$4997,1,FALSE),"AGOTADO","SI HAY"),"")</f>
        <v/>
      </c>
      <c r="N8278" s="532"/>
    </row>
    <row r="8279" spans="1:14" ht="18" customHeight="1" x14ac:dyDescent="0.25">
      <c r="A8279" s="181"/>
      <c r="B8279" s="96"/>
      <c r="C8279" s="96"/>
      <c r="D8279" s="181"/>
      <c r="E8279" s="96"/>
      <c r="F8279" s="181"/>
      <c r="G8279" s="181"/>
      <c r="H8279" s="181"/>
      <c r="I8279" s="96"/>
      <c r="J8279" s="516"/>
      <c r="K8279" s="516"/>
      <c r="L8279" s="516"/>
      <c r="M8279" s="410" t="str">
        <f>IFERROR(IF($A8280=VLOOKUP($A8280,AGOTADOS!$A$3:$H$4997,1,FALSE),"AGOTADO","SI HAY"),"")</f>
        <v/>
      </c>
    </row>
    <row r="8280" spans="1:14" ht="18" customHeight="1" x14ac:dyDescent="0.25">
      <c r="A8280" s="181"/>
      <c r="B8280" s="96"/>
      <c r="C8280" s="96"/>
      <c r="D8280" s="181"/>
      <c r="E8280" s="96"/>
      <c r="F8280" s="181"/>
      <c r="G8280" s="181"/>
      <c r="H8280" s="181"/>
      <c r="I8280" s="96"/>
      <c r="J8280" s="516"/>
      <c r="K8280" s="516"/>
      <c r="L8280" s="516"/>
      <c r="M8280" s="410" t="str">
        <f>IFERROR(IF($A8281=VLOOKUP($A8281,AGOTADOS!$A$3:$H$4997,1,FALSE),"AGOTADO","SI HAY"),"")</f>
        <v/>
      </c>
    </row>
    <row r="8281" spans="1:14" s="158" customFormat="1" ht="18" customHeight="1" x14ac:dyDescent="0.25">
      <c r="A8281" s="181"/>
      <c r="B8281" s="96"/>
      <c r="C8281" s="96"/>
      <c r="D8281" s="181"/>
      <c r="E8281" s="96"/>
      <c r="F8281" s="181"/>
      <c r="G8281" s="181"/>
      <c r="H8281" s="181"/>
      <c r="I8281" s="96"/>
      <c r="J8281" s="516"/>
      <c r="K8281" s="516"/>
      <c r="L8281" s="516"/>
      <c r="M8281" s="410" t="str">
        <f>IFERROR(IF($A8282=VLOOKUP($A8282,AGOTADOS!$A$3:$H$4997,1,FALSE),"AGOTADO","SI HAY"),"")</f>
        <v/>
      </c>
      <c r="N8281" s="532"/>
    </row>
    <row r="8282" spans="1:14" ht="18" customHeight="1" x14ac:dyDescent="0.3">
      <c r="A8282" s="181"/>
      <c r="B8282" s="598"/>
      <c r="C8282" s="96"/>
      <c r="D8282" s="181"/>
      <c r="E8282" s="181"/>
      <c r="F8282" s="181"/>
      <c r="G8282" s="181"/>
      <c r="H8282" s="181"/>
      <c r="I8282" s="181"/>
      <c r="J8282" s="516"/>
      <c r="K8282" s="516"/>
      <c r="L8282" s="516"/>
      <c r="M8282" s="410" t="str">
        <f>IFERROR(IF($A8283=VLOOKUP($A8283,AGOTADOS!$A$3:$H$4997,1,FALSE),"AGOTADO","SI HAY"),"")</f>
        <v/>
      </c>
    </row>
    <row r="8283" spans="1:14" s="158" customFormat="1" ht="18" customHeight="1" x14ac:dyDescent="0.25">
      <c r="A8283" s="181"/>
      <c r="B8283" s="96"/>
      <c r="C8283" s="96"/>
      <c r="D8283" s="181"/>
      <c r="E8283" s="96"/>
      <c r="F8283" s="181"/>
      <c r="G8283" s="181"/>
      <c r="H8283" s="181"/>
      <c r="I8283" s="96"/>
      <c r="J8283" s="516"/>
      <c r="K8283" s="516"/>
      <c r="L8283" s="516"/>
      <c r="M8283" s="410" t="str">
        <f>IFERROR(IF($A8284=VLOOKUP($A8284,AGOTADOS!$A$3:$H$4997,1,FALSE),"AGOTADO","SI HAY"),"")</f>
        <v/>
      </c>
      <c r="N8283" s="532"/>
    </row>
    <row r="8284" spans="1:14" s="158" customFormat="1" ht="18" customHeight="1" x14ac:dyDescent="0.25">
      <c r="A8284" s="181"/>
      <c r="B8284" s="96"/>
      <c r="C8284" s="96"/>
      <c r="D8284" s="181"/>
      <c r="E8284" s="96"/>
      <c r="F8284" s="181"/>
      <c r="G8284" s="181"/>
      <c r="H8284" s="181"/>
      <c r="I8284" s="96"/>
      <c r="J8284" s="516"/>
      <c r="K8284" s="516"/>
      <c r="L8284" s="516"/>
      <c r="M8284" s="410" t="str">
        <f>IFERROR(IF($A8285=VLOOKUP($A8285,AGOTADOS!$A$3:$H$4997,1,FALSE),"AGOTADO","SI HAY"),"")</f>
        <v/>
      </c>
      <c r="N8284" s="532"/>
    </row>
    <row r="8285" spans="1:14" s="158" customFormat="1" ht="18" customHeight="1" x14ac:dyDescent="0.25">
      <c r="A8285" s="181"/>
      <c r="B8285" s="96"/>
      <c r="C8285" s="96"/>
      <c r="D8285" s="181"/>
      <c r="E8285" s="96"/>
      <c r="F8285" s="181"/>
      <c r="G8285" s="181"/>
      <c r="H8285" s="181"/>
      <c r="I8285" s="96"/>
      <c r="J8285" s="516"/>
      <c r="K8285" s="516"/>
      <c r="L8285" s="516"/>
      <c r="M8285" s="410" t="str">
        <f>IFERROR(IF($A8286=VLOOKUP($A8286,AGOTADOS!$A$3:$H$4997,1,FALSE),"AGOTADO","SI HAY"),"")</f>
        <v/>
      </c>
      <c r="N8285" s="532"/>
    </row>
    <row r="8286" spans="1:14" s="158" customFormat="1" ht="18" customHeight="1" x14ac:dyDescent="0.25">
      <c r="A8286" s="181"/>
      <c r="B8286" s="96"/>
      <c r="C8286" s="96"/>
      <c r="D8286" s="181"/>
      <c r="E8286" s="96"/>
      <c r="F8286" s="181"/>
      <c r="G8286" s="181"/>
      <c r="H8286" s="181"/>
      <c r="I8286" s="96"/>
      <c r="J8286" s="516"/>
      <c r="K8286" s="516"/>
      <c r="L8286" s="516"/>
      <c r="M8286" s="410" t="str">
        <f>IFERROR(IF($A8287=VLOOKUP($A8287,AGOTADOS!$A$3:$H$4997,1,FALSE),"AGOTADO","SI HAY"),"")</f>
        <v/>
      </c>
      <c r="N8286" s="532"/>
    </row>
    <row r="8287" spans="1:14" s="158" customFormat="1" ht="18" customHeight="1" x14ac:dyDescent="0.25">
      <c r="A8287" s="181"/>
      <c r="B8287" s="96"/>
      <c r="C8287" s="96"/>
      <c r="D8287" s="181"/>
      <c r="E8287" s="96"/>
      <c r="F8287" s="181"/>
      <c r="G8287" s="181"/>
      <c r="H8287" s="181"/>
      <c r="I8287" s="96"/>
      <c r="J8287" s="516"/>
      <c r="K8287" s="516"/>
      <c r="L8287" s="516"/>
      <c r="M8287" s="410" t="str">
        <f>IFERROR(IF($A8288=VLOOKUP($A8288,AGOTADOS!$A$3:$H$4997,1,FALSE),"AGOTADO","SI HAY"),"")</f>
        <v/>
      </c>
      <c r="N8287" s="532"/>
    </row>
    <row r="8288" spans="1:14" s="158" customFormat="1" ht="18" customHeight="1" x14ac:dyDescent="0.25">
      <c r="A8288" s="181"/>
      <c r="B8288" s="96"/>
      <c r="C8288" s="96"/>
      <c r="D8288" s="181"/>
      <c r="E8288" s="96"/>
      <c r="F8288" s="181"/>
      <c r="G8288" s="181"/>
      <c r="H8288" s="181"/>
      <c r="I8288" s="96"/>
      <c r="J8288" s="516"/>
      <c r="K8288" s="516"/>
      <c r="L8288" s="516"/>
      <c r="M8288" s="410" t="str">
        <f>IFERROR(IF($A8289=VLOOKUP($A8289,AGOTADOS!$A$3:$H$4997,1,FALSE),"AGOTADO","SI HAY"),"")</f>
        <v/>
      </c>
      <c r="N8288" s="532"/>
    </row>
    <row r="8289" spans="1:14" ht="18" customHeight="1" x14ac:dyDescent="0.25">
      <c r="A8289" s="181"/>
      <c r="B8289" s="96"/>
      <c r="C8289" s="96"/>
      <c r="D8289" s="181"/>
      <c r="E8289" s="96"/>
      <c r="F8289" s="181"/>
      <c r="G8289" s="181"/>
      <c r="H8289" s="181"/>
      <c r="I8289" s="96"/>
      <c r="J8289" s="516"/>
      <c r="K8289" s="516"/>
      <c r="L8289" s="516"/>
      <c r="M8289" s="410" t="str">
        <f>IFERROR(IF($A8290=VLOOKUP($A8290,AGOTADOS!$A$3:$H$4997,1,FALSE),"AGOTADO","SI HAY"),"")</f>
        <v/>
      </c>
    </row>
    <row r="8290" spans="1:14" s="158" customFormat="1" ht="18" customHeight="1" x14ac:dyDescent="0.3">
      <c r="A8290" s="181"/>
      <c r="B8290" s="598"/>
      <c r="C8290" s="96"/>
      <c r="D8290" s="181"/>
      <c r="E8290" s="181"/>
      <c r="F8290" s="181"/>
      <c r="G8290" s="181"/>
      <c r="H8290" s="181"/>
      <c r="I8290" s="181"/>
      <c r="J8290" s="516"/>
      <c r="K8290" s="516"/>
      <c r="L8290" s="516"/>
      <c r="M8290" s="410" t="str">
        <f>IFERROR(IF($A8291=VLOOKUP($A8291,AGOTADOS!$A$3:$H$4997,1,FALSE),"AGOTADO","SI HAY"),"")</f>
        <v/>
      </c>
      <c r="N8290" s="532"/>
    </row>
    <row r="8291" spans="1:14" s="158" customFormat="1" ht="18" customHeight="1" x14ac:dyDescent="0.25">
      <c r="A8291" s="181"/>
      <c r="B8291" s="96"/>
      <c r="C8291" s="181"/>
      <c r="D8291" s="181"/>
      <c r="E8291" s="96"/>
      <c r="F8291" s="181"/>
      <c r="G8291" s="181"/>
      <c r="H8291" s="181"/>
      <c r="I8291" s="96"/>
      <c r="J8291" s="516"/>
      <c r="K8291" s="516"/>
      <c r="L8291" s="516"/>
      <c r="M8291" s="410" t="str">
        <f>IFERROR(IF($A8292=VLOOKUP($A8292,AGOTADOS!$A$3:$H$4997,1,FALSE),"AGOTADO","SI HAY"),"")</f>
        <v/>
      </c>
      <c r="N8291" s="532"/>
    </row>
    <row r="8292" spans="1:14" s="158" customFormat="1" ht="18" customHeight="1" x14ac:dyDescent="0.25">
      <c r="A8292" s="181"/>
      <c r="B8292" s="96"/>
      <c r="C8292" s="181"/>
      <c r="D8292" s="181"/>
      <c r="E8292" s="96"/>
      <c r="F8292" s="181"/>
      <c r="G8292" s="181"/>
      <c r="H8292" s="181"/>
      <c r="I8292" s="96"/>
      <c r="J8292" s="516"/>
      <c r="K8292" s="516"/>
      <c r="L8292" s="516"/>
      <c r="M8292" s="410" t="str">
        <f>IFERROR(IF($A8293=VLOOKUP($A8293,AGOTADOS!$A$3:$H$4997,1,FALSE),"AGOTADO","SI HAY"),"")</f>
        <v/>
      </c>
      <c r="N8292" s="532"/>
    </row>
    <row r="8293" spans="1:14" s="158" customFormat="1" ht="18" customHeight="1" x14ac:dyDescent="0.25">
      <c r="A8293" s="181"/>
      <c r="B8293" s="96"/>
      <c r="C8293" s="96"/>
      <c r="D8293" s="181"/>
      <c r="E8293" s="96"/>
      <c r="F8293" s="181"/>
      <c r="G8293" s="181"/>
      <c r="H8293" s="181"/>
      <c r="I8293" s="96"/>
      <c r="J8293" s="516"/>
      <c r="K8293" s="516"/>
      <c r="L8293" s="516"/>
      <c r="M8293" s="410" t="str">
        <f>IFERROR(IF($A8294=VLOOKUP($A8294,AGOTADOS!$A$3:$H$4997,1,FALSE),"AGOTADO","SI HAY"),"")</f>
        <v/>
      </c>
      <c r="N8293" s="532"/>
    </row>
    <row r="8294" spans="1:14" ht="18" customHeight="1" x14ac:dyDescent="0.25">
      <c r="A8294" s="181"/>
      <c r="B8294" s="96"/>
      <c r="C8294" s="96"/>
      <c r="D8294" s="181"/>
      <c r="E8294" s="96"/>
      <c r="F8294" s="181"/>
      <c r="G8294" s="181"/>
      <c r="H8294" s="181"/>
      <c r="I8294" s="96"/>
      <c r="J8294" s="516"/>
      <c r="K8294" s="516"/>
      <c r="L8294" s="516"/>
      <c r="M8294" s="410" t="str">
        <f>IFERROR(IF($A8295=VLOOKUP($A8295,AGOTADOS!$A$3:$H$4997,1,FALSE),"AGOTADO","SI HAY"),"")</f>
        <v/>
      </c>
    </row>
    <row r="8295" spans="1:14" ht="18" customHeight="1" x14ac:dyDescent="0.25">
      <c r="A8295" s="181"/>
      <c r="B8295" s="96"/>
      <c r="C8295" s="96"/>
      <c r="D8295" s="181"/>
      <c r="E8295" s="96"/>
      <c r="F8295" s="181"/>
      <c r="G8295" s="181"/>
      <c r="H8295" s="181"/>
      <c r="I8295" s="96"/>
      <c r="J8295" s="516"/>
      <c r="K8295" s="516"/>
      <c r="L8295" s="516"/>
      <c r="M8295" s="410" t="str">
        <f>IFERROR(IF($A8296=VLOOKUP($A8296,AGOTADOS!$A$3:$H$4997,1,FALSE),"AGOTADO","SI HAY"),"")</f>
        <v/>
      </c>
    </row>
    <row r="8296" spans="1:14" ht="18" customHeight="1" x14ac:dyDescent="0.25">
      <c r="A8296" s="181"/>
      <c r="B8296" s="96"/>
      <c r="C8296" s="96"/>
      <c r="D8296" s="181"/>
      <c r="E8296" s="96"/>
      <c r="F8296" s="181"/>
      <c r="G8296" s="181"/>
      <c r="H8296" s="181"/>
      <c r="I8296" s="96"/>
      <c r="J8296" s="516"/>
      <c r="K8296" s="516"/>
      <c r="L8296" s="516"/>
      <c r="M8296" s="410" t="str">
        <f>IFERROR(IF($A8297=VLOOKUP($A8297,AGOTADOS!$A$3:$H$4997,1,FALSE),"AGOTADO","SI HAY"),"")</f>
        <v/>
      </c>
    </row>
    <row r="8297" spans="1:14" ht="18" customHeight="1" x14ac:dyDescent="0.25">
      <c r="A8297" s="181"/>
      <c r="B8297" s="96"/>
      <c r="C8297" s="96"/>
      <c r="D8297" s="181"/>
      <c r="E8297" s="96"/>
      <c r="F8297" s="181"/>
      <c r="G8297" s="181"/>
      <c r="H8297" s="181"/>
      <c r="I8297" s="96"/>
      <c r="J8297" s="516"/>
      <c r="K8297" s="516"/>
      <c r="L8297" s="516"/>
      <c r="M8297" s="410" t="str">
        <f>IFERROR(IF($A8298=VLOOKUP($A8298,AGOTADOS!$A$3:$H$4997,1,FALSE),"AGOTADO","SI HAY"),"")</f>
        <v/>
      </c>
    </row>
    <row r="8298" spans="1:14" ht="18" customHeight="1" x14ac:dyDescent="0.25">
      <c r="A8298" s="181"/>
      <c r="B8298" s="96"/>
      <c r="C8298" s="96"/>
      <c r="D8298" s="181"/>
      <c r="E8298" s="96"/>
      <c r="F8298" s="181"/>
      <c r="G8298" s="181"/>
      <c r="H8298" s="181"/>
      <c r="I8298" s="96"/>
      <c r="J8298" s="516"/>
      <c r="K8298" s="516"/>
      <c r="L8298" s="516"/>
      <c r="M8298" s="410" t="str">
        <f>IFERROR(IF($A8299=VLOOKUP($A8299,AGOTADOS!$A$3:$H$4997,1,FALSE),"AGOTADO","SI HAY"),"")</f>
        <v/>
      </c>
    </row>
    <row r="8299" spans="1:14" ht="18" customHeight="1" x14ac:dyDescent="0.25">
      <c r="A8299" s="181"/>
      <c r="B8299" s="96"/>
      <c r="C8299" s="96"/>
      <c r="D8299" s="181"/>
      <c r="E8299" s="96"/>
      <c r="F8299" s="181"/>
      <c r="G8299" s="181"/>
      <c r="H8299" s="181"/>
      <c r="I8299" s="96"/>
      <c r="J8299" s="516"/>
      <c r="K8299" s="516"/>
      <c r="L8299" s="516"/>
      <c r="M8299" s="410" t="str">
        <f>IFERROR(IF($A8300=VLOOKUP($A8300,AGOTADOS!$A$3:$H$4997,1,FALSE),"AGOTADO","SI HAY"),"")</f>
        <v/>
      </c>
    </row>
    <row r="8300" spans="1:14" s="158" customFormat="1" ht="18" customHeight="1" x14ac:dyDescent="0.25">
      <c r="A8300" s="181"/>
      <c r="B8300" s="96"/>
      <c r="C8300" s="96"/>
      <c r="D8300" s="181"/>
      <c r="E8300" s="96"/>
      <c r="F8300" s="181"/>
      <c r="G8300" s="181"/>
      <c r="H8300" s="181"/>
      <c r="I8300" s="96"/>
      <c r="J8300" s="516"/>
      <c r="K8300" s="516"/>
      <c r="L8300" s="516"/>
      <c r="M8300" s="410" t="str">
        <f>IFERROR(IF($A8301=VLOOKUP($A8301,AGOTADOS!$A$3:$H$4997,1,FALSE),"AGOTADO","SI HAY"),"")</f>
        <v/>
      </c>
      <c r="N8300" s="532"/>
    </row>
    <row r="8301" spans="1:14" ht="18" customHeight="1" x14ac:dyDescent="0.25">
      <c r="A8301" s="181"/>
      <c r="B8301" s="96"/>
      <c r="C8301" s="181"/>
      <c r="D8301" s="181"/>
      <c r="E8301" s="96"/>
      <c r="F8301" s="181"/>
      <c r="G8301" s="181"/>
      <c r="H8301" s="181"/>
      <c r="I8301" s="96"/>
      <c r="J8301" s="516"/>
      <c r="K8301" s="516"/>
      <c r="L8301" s="516"/>
      <c r="M8301" s="410" t="str">
        <f>IFERROR(IF($A8302=VLOOKUP($A8302,AGOTADOS!$A$3:$H$4997,1,FALSE),"AGOTADO","SI HAY"),"")</f>
        <v/>
      </c>
    </row>
    <row r="8302" spans="1:14" s="158" customFormat="1" ht="18" customHeight="1" x14ac:dyDescent="0.25">
      <c r="A8302" s="181"/>
      <c r="B8302" s="96"/>
      <c r="C8302" s="96"/>
      <c r="D8302" s="181"/>
      <c r="E8302" s="96"/>
      <c r="F8302" s="181"/>
      <c r="G8302" s="181"/>
      <c r="H8302" s="181"/>
      <c r="I8302" s="96"/>
      <c r="J8302" s="516"/>
      <c r="K8302" s="516"/>
      <c r="L8302" s="516"/>
      <c r="M8302" s="410" t="str">
        <f>IFERROR(IF($A8303=VLOOKUP($A8303,AGOTADOS!$A$3:$H$4997,1,FALSE),"AGOTADO","SI HAY"),"")</f>
        <v/>
      </c>
      <c r="N8302" s="532"/>
    </row>
    <row r="8303" spans="1:14" ht="18" customHeight="1" x14ac:dyDescent="0.25">
      <c r="A8303" s="181"/>
      <c r="B8303" s="96"/>
      <c r="C8303" s="96"/>
      <c r="D8303" s="181"/>
      <c r="E8303" s="96"/>
      <c r="F8303" s="181"/>
      <c r="G8303" s="181"/>
      <c r="H8303" s="181"/>
      <c r="I8303" s="96"/>
      <c r="J8303" s="516"/>
      <c r="K8303" s="516"/>
      <c r="L8303" s="516"/>
      <c r="M8303" s="410" t="str">
        <f>IFERROR(IF($A8304=VLOOKUP($A8304,AGOTADOS!$A$3:$H$4997,1,FALSE),"AGOTADO","SI HAY"),"")</f>
        <v/>
      </c>
    </row>
    <row r="8304" spans="1:14" ht="18" customHeight="1" x14ac:dyDescent="0.25">
      <c r="A8304" s="181"/>
      <c r="B8304" s="96"/>
      <c r="C8304" s="96"/>
      <c r="D8304" s="181"/>
      <c r="E8304" s="96"/>
      <c r="F8304" s="181"/>
      <c r="G8304" s="181"/>
      <c r="H8304" s="181"/>
      <c r="I8304" s="96"/>
      <c r="J8304" s="516"/>
      <c r="K8304" s="516"/>
      <c r="L8304" s="516"/>
      <c r="M8304" s="410" t="str">
        <f>IFERROR(IF($A8305=VLOOKUP($A8305,AGOTADOS!$A$3:$H$4997,1,FALSE),"AGOTADO","SI HAY"),"")</f>
        <v/>
      </c>
    </row>
    <row r="8305" spans="1:14" s="158" customFormat="1" ht="18" customHeight="1" x14ac:dyDescent="0.25">
      <c r="A8305" s="181"/>
      <c r="B8305" s="96"/>
      <c r="C8305" s="96"/>
      <c r="D8305" s="181"/>
      <c r="E8305" s="96"/>
      <c r="F8305" s="181"/>
      <c r="G8305" s="181"/>
      <c r="H8305" s="181"/>
      <c r="I8305" s="96"/>
      <c r="J8305" s="516"/>
      <c r="K8305" s="516"/>
      <c r="L8305" s="516"/>
      <c r="M8305" s="410" t="str">
        <f>IFERROR(IF($A8306=VLOOKUP($A8306,AGOTADOS!$A$3:$H$4997,1,FALSE),"AGOTADO","SI HAY"),"")</f>
        <v/>
      </c>
      <c r="N8305" s="532"/>
    </row>
    <row r="8306" spans="1:14" ht="18" customHeight="1" x14ac:dyDescent="0.25">
      <c r="A8306" s="181"/>
      <c r="B8306" s="96"/>
      <c r="C8306" s="96"/>
      <c r="D8306" s="181"/>
      <c r="E8306" s="96"/>
      <c r="F8306" s="181"/>
      <c r="G8306" s="181"/>
      <c r="H8306" s="181"/>
      <c r="I8306" s="96"/>
      <c r="J8306" s="516"/>
      <c r="K8306" s="516"/>
      <c r="L8306" s="516"/>
      <c r="M8306" s="410" t="str">
        <f>IFERROR(IF($A8307=VLOOKUP($A8307,AGOTADOS!$A$3:$H$4997,1,FALSE),"AGOTADO","SI HAY"),"")</f>
        <v/>
      </c>
    </row>
    <row r="8307" spans="1:14" ht="18" customHeight="1" x14ac:dyDescent="0.25">
      <c r="A8307" s="181"/>
      <c r="B8307" s="96"/>
      <c r="C8307" s="96"/>
      <c r="D8307" s="181"/>
      <c r="E8307" s="96"/>
      <c r="F8307" s="181"/>
      <c r="G8307" s="181"/>
      <c r="H8307" s="181"/>
      <c r="I8307" s="96"/>
      <c r="J8307" s="516"/>
      <c r="K8307" s="516"/>
      <c r="L8307" s="516"/>
      <c r="M8307" s="410" t="str">
        <f>IFERROR(IF($A8308=VLOOKUP($A8308,AGOTADOS!$A$3:$H$4997,1,FALSE),"AGOTADO","SI HAY"),"")</f>
        <v/>
      </c>
    </row>
    <row r="8308" spans="1:14" s="158" customFormat="1" ht="18" customHeight="1" x14ac:dyDescent="0.25">
      <c r="A8308" s="181"/>
      <c r="B8308" s="96"/>
      <c r="C8308" s="181"/>
      <c r="D8308" s="181"/>
      <c r="E8308" s="96"/>
      <c r="F8308" s="181"/>
      <c r="G8308" s="181"/>
      <c r="H8308" s="181"/>
      <c r="I8308" s="96"/>
      <c r="J8308" s="516"/>
      <c r="K8308" s="516"/>
      <c r="L8308" s="516"/>
      <c r="M8308" s="410" t="str">
        <f>IFERROR(IF($A8309=VLOOKUP($A8309,AGOTADOS!$A$3:$H$4997,1,FALSE),"AGOTADO","SI HAY"),"")</f>
        <v/>
      </c>
      <c r="N8308" s="532"/>
    </row>
    <row r="8309" spans="1:14" s="158" customFormat="1" ht="18" customHeight="1" x14ac:dyDescent="0.25">
      <c r="A8309" s="181"/>
      <c r="B8309" s="96"/>
      <c r="C8309" s="181"/>
      <c r="D8309" s="181"/>
      <c r="E8309" s="96"/>
      <c r="F8309" s="181"/>
      <c r="G8309" s="181"/>
      <c r="H8309" s="181"/>
      <c r="I8309" s="96"/>
      <c r="J8309" s="516"/>
      <c r="K8309" s="516"/>
      <c r="L8309" s="516"/>
      <c r="M8309" s="410" t="str">
        <f>IFERROR(IF($A8310=VLOOKUP($A8310,AGOTADOS!$A$3:$H$4997,1,FALSE),"AGOTADO","SI HAY"),"")</f>
        <v/>
      </c>
      <c r="N8309" s="532"/>
    </row>
    <row r="8310" spans="1:14" s="158" customFormat="1" ht="18" customHeight="1" x14ac:dyDescent="0.25">
      <c r="A8310" s="181"/>
      <c r="B8310" s="96"/>
      <c r="C8310" s="181"/>
      <c r="D8310" s="181"/>
      <c r="E8310" s="96"/>
      <c r="F8310" s="181"/>
      <c r="G8310" s="181"/>
      <c r="H8310" s="181"/>
      <c r="I8310" s="96"/>
      <c r="J8310" s="516"/>
      <c r="K8310" s="516"/>
      <c r="L8310" s="516"/>
      <c r="M8310" s="410" t="str">
        <f>IFERROR(IF($A8311=VLOOKUP($A8311,AGOTADOS!$A$3:$H$4997,1,FALSE),"AGOTADO","SI HAY"),"")</f>
        <v/>
      </c>
      <c r="N8310" s="532"/>
    </row>
    <row r="8311" spans="1:14" s="158" customFormat="1" ht="18" customHeight="1" x14ac:dyDescent="0.25">
      <c r="A8311" s="181"/>
      <c r="B8311" s="96"/>
      <c r="C8311" s="181"/>
      <c r="D8311" s="181"/>
      <c r="E8311" s="96"/>
      <c r="F8311" s="181"/>
      <c r="G8311" s="181"/>
      <c r="H8311" s="181"/>
      <c r="I8311" s="96"/>
      <c r="J8311" s="516"/>
      <c r="K8311" s="516"/>
      <c r="L8311" s="516"/>
      <c r="M8311" s="410" t="str">
        <f>IFERROR(IF($A8312=VLOOKUP($A8312,AGOTADOS!$A$3:$H$4997,1,FALSE),"AGOTADO","SI HAY"),"")</f>
        <v/>
      </c>
      <c r="N8311" s="532"/>
    </row>
    <row r="8312" spans="1:14" s="158" customFormat="1" ht="18" customHeight="1" x14ac:dyDescent="0.25">
      <c r="A8312" s="181"/>
      <c r="B8312" s="96"/>
      <c r="C8312" s="181"/>
      <c r="D8312" s="181"/>
      <c r="E8312" s="96"/>
      <c r="F8312" s="181"/>
      <c r="G8312" s="181"/>
      <c r="H8312" s="181"/>
      <c r="I8312" s="96"/>
      <c r="J8312" s="516"/>
      <c r="K8312" s="516"/>
      <c r="L8312" s="516"/>
      <c r="M8312" s="410" t="str">
        <f>IFERROR(IF($A8313=VLOOKUP($A8313,AGOTADOS!$A$3:$H$4997,1,FALSE),"AGOTADO","SI HAY"),"")</f>
        <v/>
      </c>
      <c r="N8312" s="532"/>
    </row>
    <row r="8313" spans="1:14" s="158" customFormat="1" ht="18" customHeight="1" x14ac:dyDescent="0.25">
      <c r="A8313" s="181"/>
      <c r="B8313" s="96"/>
      <c r="C8313" s="96"/>
      <c r="D8313" s="181"/>
      <c r="E8313" s="96"/>
      <c r="F8313" s="181"/>
      <c r="G8313" s="181"/>
      <c r="H8313" s="181"/>
      <c r="I8313" s="96"/>
      <c r="J8313" s="516"/>
      <c r="K8313" s="516"/>
      <c r="L8313" s="516"/>
      <c r="M8313" s="410" t="str">
        <f>IFERROR(IF($A8314=VLOOKUP($A8314,AGOTADOS!$A$3:$H$4997,1,FALSE),"AGOTADO","SI HAY"),"")</f>
        <v/>
      </c>
      <c r="N8313" s="532"/>
    </row>
    <row r="8314" spans="1:14" s="158" customFormat="1" ht="18" customHeight="1" x14ac:dyDescent="0.25">
      <c r="A8314" s="181"/>
      <c r="B8314" s="96"/>
      <c r="C8314" s="96"/>
      <c r="D8314" s="181"/>
      <c r="E8314" s="96"/>
      <c r="F8314" s="181"/>
      <c r="G8314" s="181"/>
      <c r="H8314" s="181"/>
      <c r="I8314" s="96"/>
      <c r="J8314" s="516"/>
      <c r="K8314" s="516"/>
      <c r="L8314" s="516"/>
      <c r="M8314" s="410" t="str">
        <f>IFERROR(IF($A8315=VLOOKUP($A8315,AGOTADOS!$A$3:$H$4997,1,FALSE),"AGOTADO","SI HAY"),"")</f>
        <v/>
      </c>
      <c r="N8314" s="532"/>
    </row>
    <row r="8315" spans="1:14" s="158" customFormat="1" ht="18" customHeight="1" x14ac:dyDescent="0.25">
      <c r="A8315" s="181"/>
      <c r="B8315" s="96"/>
      <c r="C8315" s="96"/>
      <c r="D8315" s="181"/>
      <c r="E8315" s="96"/>
      <c r="F8315" s="181"/>
      <c r="G8315" s="181"/>
      <c r="H8315" s="181"/>
      <c r="I8315" s="96"/>
      <c r="J8315" s="516"/>
      <c r="K8315" s="516"/>
      <c r="L8315" s="516"/>
      <c r="M8315" s="410" t="str">
        <f>IFERROR(IF($A8316=VLOOKUP($A8316,AGOTADOS!$A$3:$H$4997,1,FALSE),"AGOTADO","SI HAY"),"")</f>
        <v/>
      </c>
      <c r="N8315" s="532"/>
    </row>
    <row r="8316" spans="1:14" s="158" customFormat="1" ht="18" customHeight="1" x14ac:dyDescent="0.25">
      <c r="A8316" s="181"/>
      <c r="B8316" s="96"/>
      <c r="C8316" s="96"/>
      <c r="D8316" s="181"/>
      <c r="E8316" s="96"/>
      <c r="F8316" s="181"/>
      <c r="G8316" s="181"/>
      <c r="H8316" s="181"/>
      <c r="I8316" s="96"/>
      <c r="J8316" s="516"/>
      <c r="K8316" s="516"/>
      <c r="L8316" s="516"/>
      <c r="M8316" s="410" t="str">
        <f>IFERROR(IF($A8317=VLOOKUP($A8317,AGOTADOS!$A$3:$H$4997,1,FALSE),"AGOTADO","SI HAY"),"")</f>
        <v/>
      </c>
      <c r="N8316" s="532"/>
    </row>
    <row r="8317" spans="1:14" ht="18" customHeight="1" x14ac:dyDescent="0.25">
      <c r="A8317" s="181"/>
      <c r="B8317" s="96"/>
      <c r="C8317" s="96"/>
      <c r="D8317" s="181"/>
      <c r="E8317" s="96"/>
      <c r="F8317" s="181"/>
      <c r="G8317" s="181"/>
      <c r="H8317" s="181"/>
      <c r="I8317" s="96"/>
      <c r="J8317" s="516"/>
      <c r="K8317" s="516"/>
      <c r="L8317" s="516"/>
      <c r="M8317" s="410" t="str">
        <f>IFERROR(IF($A8318=VLOOKUP($A8318,AGOTADOS!$A$3:$H$4997,1,FALSE),"AGOTADO","SI HAY"),"")</f>
        <v/>
      </c>
    </row>
    <row r="8318" spans="1:14" s="158" customFormat="1" ht="18" customHeight="1" x14ac:dyDescent="0.25">
      <c r="A8318" s="181"/>
      <c r="B8318" s="96"/>
      <c r="C8318" s="181"/>
      <c r="D8318" s="181"/>
      <c r="E8318" s="96"/>
      <c r="F8318" s="181"/>
      <c r="G8318" s="181"/>
      <c r="H8318" s="181"/>
      <c r="I8318" s="96"/>
      <c r="J8318" s="516"/>
      <c r="K8318" s="516"/>
      <c r="L8318" s="516"/>
      <c r="M8318" s="410" t="str">
        <f>IFERROR(IF($A8319=VLOOKUP($A8319,AGOTADOS!$A$3:$H$4997,1,FALSE),"AGOTADO","SI HAY"),"")</f>
        <v/>
      </c>
      <c r="N8318" s="532"/>
    </row>
    <row r="8319" spans="1:14" s="158" customFormat="1" ht="18" customHeight="1" x14ac:dyDescent="0.25">
      <c r="A8319" s="181"/>
      <c r="B8319" s="96"/>
      <c r="C8319" s="181"/>
      <c r="D8319" s="181"/>
      <c r="E8319" s="96"/>
      <c r="F8319" s="181"/>
      <c r="G8319" s="181"/>
      <c r="H8319" s="181"/>
      <c r="I8319" s="96"/>
      <c r="J8319" s="516"/>
      <c r="K8319" s="516"/>
      <c r="L8319" s="516"/>
      <c r="M8319" s="410" t="str">
        <f>IFERROR(IF($A8320=VLOOKUP($A8320,AGOTADOS!$A$3:$H$4997,1,FALSE),"AGOTADO","SI HAY"),"")</f>
        <v/>
      </c>
      <c r="N8319" s="532"/>
    </row>
    <row r="8320" spans="1:14" s="158" customFormat="1" ht="18" customHeight="1" x14ac:dyDescent="0.25">
      <c r="A8320" s="181"/>
      <c r="B8320" s="96"/>
      <c r="C8320" s="181"/>
      <c r="D8320" s="181"/>
      <c r="E8320" s="96"/>
      <c r="F8320" s="181"/>
      <c r="G8320" s="181"/>
      <c r="H8320" s="181"/>
      <c r="I8320" s="96"/>
      <c r="J8320" s="516"/>
      <c r="K8320" s="516"/>
      <c r="L8320" s="516"/>
      <c r="M8320" s="410" t="str">
        <f>IFERROR(IF($A8321=VLOOKUP($A8321,AGOTADOS!$A$3:$H$4997,1,FALSE),"AGOTADO","SI HAY"),"")</f>
        <v/>
      </c>
      <c r="N8320" s="532"/>
    </row>
    <row r="8321" spans="1:14" s="158" customFormat="1" ht="18" customHeight="1" x14ac:dyDescent="0.25">
      <c r="A8321" s="181"/>
      <c r="B8321" s="96"/>
      <c r="C8321" s="181"/>
      <c r="D8321" s="181"/>
      <c r="E8321" s="96"/>
      <c r="F8321" s="181"/>
      <c r="G8321" s="181"/>
      <c r="H8321" s="181"/>
      <c r="I8321" s="96"/>
      <c r="J8321" s="516"/>
      <c r="K8321" s="516"/>
      <c r="L8321" s="516"/>
      <c r="M8321" s="410" t="str">
        <f>IFERROR(IF($A8322=VLOOKUP($A8322,AGOTADOS!$A$3:$H$4997,1,FALSE),"AGOTADO","SI HAY"),"")</f>
        <v/>
      </c>
      <c r="N8321" s="532"/>
    </row>
    <row r="8322" spans="1:14" s="158" customFormat="1" ht="18" customHeight="1" x14ac:dyDescent="0.25">
      <c r="A8322" s="181"/>
      <c r="B8322" s="96"/>
      <c r="C8322" s="181"/>
      <c r="D8322" s="181"/>
      <c r="E8322" s="96"/>
      <c r="F8322" s="181"/>
      <c r="G8322" s="181"/>
      <c r="H8322" s="181"/>
      <c r="I8322" s="96"/>
      <c r="J8322" s="516"/>
      <c r="K8322" s="516"/>
      <c r="L8322" s="516"/>
      <c r="M8322" s="410" t="str">
        <f>IFERROR(IF($A8323=VLOOKUP($A8323,AGOTADOS!$A$3:$H$4997,1,FALSE),"AGOTADO","SI HAY"),"")</f>
        <v/>
      </c>
      <c r="N8322" s="532"/>
    </row>
    <row r="8323" spans="1:14" s="158" customFormat="1" ht="18" customHeight="1" x14ac:dyDescent="0.25">
      <c r="A8323" s="181"/>
      <c r="B8323" s="96"/>
      <c r="C8323" s="181"/>
      <c r="D8323" s="181"/>
      <c r="E8323" s="96"/>
      <c r="F8323" s="181"/>
      <c r="G8323" s="181"/>
      <c r="H8323" s="181"/>
      <c r="I8323" s="96"/>
      <c r="J8323" s="516"/>
      <c r="K8323" s="516"/>
      <c r="L8323" s="516"/>
      <c r="M8323" s="410" t="str">
        <f>IFERROR(IF($A8324=VLOOKUP($A8324,AGOTADOS!$A$3:$H$4997,1,FALSE),"AGOTADO","SI HAY"),"")</f>
        <v/>
      </c>
      <c r="N8323" s="532"/>
    </row>
    <row r="8324" spans="1:14" s="158" customFormat="1" ht="18" customHeight="1" x14ac:dyDescent="0.25">
      <c r="A8324" s="181"/>
      <c r="B8324" s="96"/>
      <c r="C8324" s="181"/>
      <c r="D8324" s="181"/>
      <c r="E8324" s="96"/>
      <c r="F8324" s="181"/>
      <c r="G8324" s="181"/>
      <c r="H8324" s="181"/>
      <c r="I8324" s="96"/>
      <c r="J8324" s="516"/>
      <c r="K8324" s="516"/>
      <c r="L8324" s="516"/>
      <c r="M8324" s="410" t="str">
        <f>IFERROR(IF($A8325=VLOOKUP($A8325,AGOTADOS!$A$3:$H$4997,1,FALSE),"AGOTADO","SI HAY"),"")</f>
        <v/>
      </c>
      <c r="N8324" s="532"/>
    </row>
    <row r="8325" spans="1:14" s="158" customFormat="1" ht="18" customHeight="1" x14ac:dyDescent="0.25">
      <c r="A8325" s="181"/>
      <c r="B8325" s="96"/>
      <c r="C8325" s="181"/>
      <c r="D8325" s="181"/>
      <c r="E8325" s="96"/>
      <c r="F8325" s="181"/>
      <c r="G8325" s="181"/>
      <c r="H8325" s="181"/>
      <c r="I8325" s="96"/>
      <c r="J8325" s="516"/>
      <c r="K8325" s="516"/>
      <c r="L8325" s="516"/>
      <c r="M8325" s="410" t="str">
        <f>IFERROR(IF($A8326=VLOOKUP($A8326,AGOTADOS!$A$3:$H$4997,1,FALSE),"AGOTADO","SI HAY"),"")</f>
        <v/>
      </c>
      <c r="N8325" s="532"/>
    </row>
    <row r="8326" spans="1:14" s="158" customFormat="1" ht="18" customHeight="1" x14ac:dyDescent="0.25">
      <c r="A8326" s="181"/>
      <c r="B8326" s="96"/>
      <c r="C8326" s="181"/>
      <c r="D8326" s="181"/>
      <c r="E8326" s="96"/>
      <c r="F8326" s="181"/>
      <c r="G8326" s="181"/>
      <c r="H8326" s="181"/>
      <c r="I8326" s="96"/>
      <c r="J8326" s="516"/>
      <c r="K8326" s="516"/>
      <c r="L8326" s="516"/>
      <c r="M8326" s="410" t="str">
        <f>IFERROR(IF($A8327=VLOOKUP($A8327,AGOTADOS!$A$3:$H$4997,1,FALSE),"AGOTADO","SI HAY"),"")</f>
        <v/>
      </c>
      <c r="N8326" s="532"/>
    </row>
    <row r="8327" spans="1:14" ht="18" customHeight="1" x14ac:dyDescent="0.25">
      <c r="A8327" s="181"/>
      <c r="B8327" s="96"/>
      <c r="C8327" s="181"/>
      <c r="D8327" s="181"/>
      <c r="E8327" s="96"/>
      <c r="F8327" s="181"/>
      <c r="G8327" s="181"/>
      <c r="H8327" s="181"/>
      <c r="I8327" s="96"/>
      <c r="J8327" s="516"/>
      <c r="K8327" s="516"/>
      <c r="L8327" s="516"/>
      <c r="M8327" s="410" t="str">
        <f>IFERROR(IF($A8328=VLOOKUP($A8328,AGOTADOS!$A$3:$H$4997,1,FALSE),"AGOTADO","SI HAY"),"")</f>
        <v/>
      </c>
    </row>
    <row r="8328" spans="1:14" ht="18" customHeight="1" x14ac:dyDescent="0.25">
      <c r="A8328" s="181"/>
      <c r="B8328" s="96"/>
      <c r="C8328" s="181"/>
      <c r="D8328" s="181"/>
      <c r="E8328" s="96"/>
      <c r="F8328" s="181"/>
      <c r="G8328" s="181"/>
      <c r="H8328" s="181"/>
      <c r="I8328" s="96"/>
      <c r="J8328" s="516"/>
      <c r="K8328" s="516"/>
      <c r="L8328" s="516"/>
      <c r="M8328" s="410" t="str">
        <f>IFERROR(IF($A8329=VLOOKUP($A8329,AGOTADOS!$A$3:$H$4997,1,FALSE),"AGOTADO","SI HAY"),"")</f>
        <v/>
      </c>
    </row>
    <row r="8329" spans="1:14" s="158" customFormat="1" ht="18" customHeight="1" x14ac:dyDescent="0.25">
      <c r="A8329" s="181"/>
      <c r="B8329" s="96"/>
      <c r="C8329" s="181"/>
      <c r="D8329" s="181"/>
      <c r="E8329" s="96"/>
      <c r="F8329" s="181"/>
      <c r="G8329" s="181"/>
      <c r="H8329" s="181"/>
      <c r="I8329" s="96"/>
      <c r="J8329" s="516"/>
      <c r="K8329" s="516"/>
      <c r="L8329" s="516"/>
      <c r="M8329" s="410" t="str">
        <f>IFERROR(IF($A8330=VLOOKUP($A8330,AGOTADOS!$A$3:$H$4997,1,FALSE),"AGOTADO","SI HAY"),"")</f>
        <v/>
      </c>
      <c r="N8329" s="532"/>
    </row>
    <row r="8330" spans="1:14" s="158" customFormat="1" ht="18" customHeight="1" x14ac:dyDescent="0.25">
      <c r="A8330" s="181"/>
      <c r="B8330" s="96"/>
      <c r="C8330" s="181"/>
      <c r="D8330" s="181"/>
      <c r="E8330" s="96"/>
      <c r="F8330" s="181"/>
      <c r="G8330" s="181"/>
      <c r="H8330" s="181"/>
      <c r="I8330" s="96"/>
      <c r="J8330" s="516"/>
      <c r="K8330" s="516"/>
      <c r="L8330" s="516"/>
      <c r="M8330" s="410" t="str">
        <f>IFERROR(IF($A8331=VLOOKUP($A8331,AGOTADOS!$A$3:$H$4997,1,FALSE),"AGOTADO","SI HAY"),"")</f>
        <v/>
      </c>
      <c r="N8330" s="532"/>
    </row>
    <row r="8331" spans="1:14" ht="18" customHeight="1" x14ac:dyDescent="0.25">
      <c r="A8331" s="181"/>
      <c r="B8331" s="96"/>
      <c r="C8331" s="181"/>
      <c r="D8331" s="181"/>
      <c r="E8331" s="96"/>
      <c r="F8331" s="181"/>
      <c r="G8331" s="181"/>
      <c r="H8331" s="181"/>
      <c r="I8331" s="96"/>
      <c r="J8331" s="516"/>
      <c r="K8331" s="516"/>
      <c r="L8331" s="516"/>
      <c r="M8331" s="410" t="str">
        <f>IFERROR(IF($A8332=VLOOKUP($A8332,AGOTADOS!$A$3:$H$4997,1,FALSE),"AGOTADO","SI HAY"),"")</f>
        <v/>
      </c>
    </row>
    <row r="8332" spans="1:14" s="158" customFormat="1" ht="18" customHeight="1" x14ac:dyDescent="0.25">
      <c r="A8332" s="181"/>
      <c r="B8332" s="96"/>
      <c r="C8332" s="181"/>
      <c r="D8332" s="181"/>
      <c r="E8332" s="96"/>
      <c r="F8332" s="181"/>
      <c r="G8332" s="181"/>
      <c r="H8332" s="181"/>
      <c r="I8332" s="96"/>
      <c r="J8332" s="516"/>
      <c r="K8332" s="516"/>
      <c r="L8332" s="516"/>
      <c r="M8332" s="410" t="str">
        <f>IFERROR(IF($A8333=VLOOKUP($A8333,AGOTADOS!$A$3:$H$4997,1,FALSE),"AGOTADO","SI HAY"),"")</f>
        <v/>
      </c>
      <c r="N8332" s="532"/>
    </row>
    <row r="8333" spans="1:14" s="158" customFormat="1" ht="18" customHeight="1" x14ac:dyDescent="0.25">
      <c r="A8333" s="181"/>
      <c r="B8333" s="96"/>
      <c r="C8333" s="181"/>
      <c r="D8333" s="181"/>
      <c r="E8333" s="96"/>
      <c r="F8333" s="181"/>
      <c r="G8333" s="181"/>
      <c r="H8333" s="181"/>
      <c r="I8333" s="96"/>
      <c r="J8333" s="516"/>
      <c r="K8333" s="516"/>
      <c r="L8333" s="516"/>
      <c r="M8333" s="410" t="str">
        <f>IFERROR(IF($A8334=VLOOKUP($A8334,AGOTADOS!$A$3:$H$4997,1,FALSE),"AGOTADO","SI HAY"),"")</f>
        <v/>
      </c>
      <c r="N8333" s="532"/>
    </row>
    <row r="8334" spans="1:14" s="158" customFormat="1" ht="18" customHeight="1" x14ac:dyDescent="0.25">
      <c r="A8334" s="181"/>
      <c r="B8334" s="96"/>
      <c r="C8334" s="96"/>
      <c r="D8334" s="181"/>
      <c r="E8334" s="96"/>
      <c r="F8334" s="181"/>
      <c r="G8334" s="181"/>
      <c r="H8334" s="181"/>
      <c r="I8334" s="96"/>
      <c r="J8334" s="516"/>
      <c r="K8334" s="516"/>
      <c r="L8334" s="516"/>
      <c r="M8334" s="410" t="str">
        <f>IFERROR(IF($A8335=VLOOKUP($A8335,AGOTADOS!$A$3:$H$4997,1,FALSE),"AGOTADO","SI HAY"),"")</f>
        <v/>
      </c>
      <c r="N8334" s="532"/>
    </row>
    <row r="8335" spans="1:14" s="158" customFormat="1" ht="18" customHeight="1" x14ac:dyDescent="0.25">
      <c r="A8335" s="181"/>
      <c r="B8335" s="96"/>
      <c r="C8335" s="96"/>
      <c r="D8335" s="181"/>
      <c r="E8335" s="96"/>
      <c r="F8335" s="181"/>
      <c r="G8335" s="181"/>
      <c r="H8335" s="181"/>
      <c r="I8335" s="96"/>
      <c r="J8335" s="516"/>
      <c r="K8335" s="516"/>
      <c r="L8335" s="516"/>
      <c r="M8335" s="410" t="str">
        <f>IFERROR(IF($A8336=VLOOKUP($A8336,AGOTADOS!$A$3:$H$4997,1,FALSE),"AGOTADO","SI HAY"),"")</f>
        <v/>
      </c>
      <c r="N8335" s="532"/>
    </row>
    <row r="8336" spans="1:14" s="158" customFormat="1" ht="18" customHeight="1" x14ac:dyDescent="0.25">
      <c r="A8336" s="181"/>
      <c r="B8336" s="96"/>
      <c r="C8336" s="96"/>
      <c r="D8336" s="181"/>
      <c r="E8336" s="96"/>
      <c r="F8336" s="181"/>
      <c r="G8336" s="181"/>
      <c r="H8336" s="181"/>
      <c r="I8336" s="96"/>
      <c r="J8336" s="516"/>
      <c r="K8336" s="516"/>
      <c r="L8336" s="516"/>
      <c r="M8336" s="410" t="str">
        <f>IFERROR(IF($A8337=VLOOKUP($A8337,AGOTADOS!$A$3:$H$4997,1,FALSE),"AGOTADO","SI HAY"),"")</f>
        <v/>
      </c>
      <c r="N8336" s="532"/>
    </row>
    <row r="8337" spans="1:14" s="158" customFormat="1" ht="18" customHeight="1" x14ac:dyDescent="0.25">
      <c r="A8337" s="181"/>
      <c r="B8337" s="96"/>
      <c r="C8337" s="96"/>
      <c r="D8337" s="181"/>
      <c r="E8337" s="96"/>
      <c r="F8337" s="181"/>
      <c r="G8337" s="181"/>
      <c r="H8337" s="181"/>
      <c r="I8337" s="96"/>
      <c r="J8337" s="516"/>
      <c r="K8337" s="516"/>
      <c r="L8337" s="516"/>
      <c r="M8337" s="410" t="str">
        <f>IFERROR(IF($A8338=VLOOKUP($A8338,AGOTADOS!$A$3:$H$4997,1,FALSE),"AGOTADO","SI HAY"),"")</f>
        <v/>
      </c>
      <c r="N8337" s="532"/>
    </row>
    <row r="8338" spans="1:14" s="158" customFormat="1" ht="18" customHeight="1" x14ac:dyDescent="0.25">
      <c r="A8338" s="181"/>
      <c r="B8338" s="96"/>
      <c r="C8338" s="96"/>
      <c r="D8338" s="181"/>
      <c r="E8338" s="96"/>
      <c r="F8338" s="181"/>
      <c r="G8338" s="181"/>
      <c r="H8338" s="181"/>
      <c r="I8338" s="96"/>
      <c r="J8338" s="516"/>
      <c r="K8338" s="516"/>
      <c r="L8338" s="516"/>
      <c r="M8338" s="410" t="str">
        <f>IFERROR(IF($A8339=VLOOKUP($A8339,AGOTADOS!$A$3:$H$4997,1,FALSE),"AGOTADO","SI HAY"),"")</f>
        <v/>
      </c>
      <c r="N8338" s="532"/>
    </row>
    <row r="8339" spans="1:14" s="158" customFormat="1" ht="18" customHeight="1" x14ac:dyDescent="0.25">
      <c r="A8339" s="181"/>
      <c r="B8339" s="96"/>
      <c r="C8339" s="96"/>
      <c r="D8339" s="181"/>
      <c r="E8339" s="96"/>
      <c r="F8339" s="181"/>
      <c r="G8339" s="181"/>
      <c r="H8339" s="181"/>
      <c r="I8339" s="96"/>
      <c r="J8339" s="516"/>
      <c r="K8339" s="516"/>
      <c r="L8339" s="516"/>
      <c r="M8339" s="410" t="str">
        <f>IFERROR(IF($A8340=VLOOKUP($A8340,AGOTADOS!$A$3:$H$4997,1,FALSE),"AGOTADO","SI HAY"),"")</f>
        <v/>
      </c>
      <c r="N8339" s="532"/>
    </row>
    <row r="8340" spans="1:14" s="158" customFormat="1" ht="18" customHeight="1" x14ac:dyDescent="0.25">
      <c r="A8340" s="181"/>
      <c r="B8340" s="96"/>
      <c r="C8340" s="96"/>
      <c r="D8340" s="181"/>
      <c r="E8340" s="96"/>
      <c r="F8340" s="181"/>
      <c r="G8340" s="181"/>
      <c r="H8340" s="181"/>
      <c r="I8340" s="96"/>
      <c r="J8340" s="516"/>
      <c r="K8340" s="516"/>
      <c r="L8340" s="516"/>
      <c r="M8340" s="410" t="str">
        <f>IFERROR(IF($A8341=VLOOKUP($A8341,AGOTADOS!$A$3:$H$4997,1,FALSE),"AGOTADO","SI HAY"),"")</f>
        <v/>
      </c>
      <c r="N8340" s="532"/>
    </row>
    <row r="8341" spans="1:14" s="158" customFormat="1" ht="18" customHeight="1" x14ac:dyDescent="0.25">
      <c r="A8341" s="181"/>
      <c r="B8341" s="96"/>
      <c r="C8341" s="96"/>
      <c r="D8341" s="181"/>
      <c r="E8341" s="96"/>
      <c r="F8341" s="181"/>
      <c r="G8341" s="181"/>
      <c r="H8341" s="181"/>
      <c r="I8341" s="96"/>
      <c r="J8341" s="516"/>
      <c r="K8341" s="516"/>
      <c r="L8341" s="516"/>
      <c r="M8341" s="410" t="str">
        <f>IFERROR(IF($A8342=VLOOKUP($A8342,AGOTADOS!$A$3:$H$4997,1,FALSE),"AGOTADO","SI HAY"),"")</f>
        <v/>
      </c>
      <c r="N8341" s="532"/>
    </row>
    <row r="8342" spans="1:14" ht="18" customHeight="1" x14ac:dyDescent="0.25">
      <c r="A8342" s="181"/>
      <c r="B8342" s="96"/>
      <c r="C8342" s="96"/>
      <c r="D8342" s="181"/>
      <c r="E8342" s="96"/>
      <c r="F8342" s="181"/>
      <c r="G8342" s="181"/>
      <c r="H8342" s="181"/>
      <c r="I8342" s="96"/>
      <c r="J8342" s="516"/>
      <c r="K8342" s="516"/>
      <c r="L8342" s="516"/>
      <c r="M8342" s="410" t="str">
        <f>IFERROR(IF($A8343=VLOOKUP($A8343,AGOTADOS!$A$3:$H$4997,1,FALSE),"AGOTADO","SI HAY"),"")</f>
        <v/>
      </c>
    </row>
    <row r="8343" spans="1:14" s="158" customFormat="1" ht="18" customHeight="1" x14ac:dyDescent="0.25">
      <c r="A8343" s="181"/>
      <c r="B8343" s="96"/>
      <c r="C8343" s="96"/>
      <c r="D8343" s="181"/>
      <c r="E8343" s="96"/>
      <c r="F8343" s="181"/>
      <c r="G8343" s="181"/>
      <c r="H8343" s="181"/>
      <c r="I8343" s="96"/>
      <c r="J8343" s="516"/>
      <c r="K8343" s="516"/>
      <c r="L8343" s="516"/>
      <c r="M8343" s="410" t="str">
        <f>IFERROR(IF($A8344=VLOOKUP($A8344,AGOTADOS!$A$3:$H$4997,1,FALSE),"AGOTADO","SI HAY"),"")</f>
        <v/>
      </c>
      <c r="N8343" s="532"/>
    </row>
    <row r="8344" spans="1:14" s="158" customFormat="1" ht="18" customHeight="1" x14ac:dyDescent="0.25">
      <c r="A8344" s="181"/>
      <c r="B8344" s="96"/>
      <c r="C8344" s="96"/>
      <c r="D8344" s="181"/>
      <c r="E8344" s="96"/>
      <c r="F8344" s="181"/>
      <c r="G8344" s="181"/>
      <c r="H8344" s="181"/>
      <c r="I8344" s="96"/>
      <c r="J8344" s="516"/>
      <c r="K8344" s="516"/>
      <c r="L8344" s="516"/>
      <c r="M8344" s="410" t="str">
        <f>IFERROR(IF($A8345=VLOOKUP($A8345,AGOTADOS!$A$3:$H$4997,1,FALSE),"AGOTADO","SI HAY"),"")</f>
        <v/>
      </c>
      <c r="N8344" s="532"/>
    </row>
    <row r="8345" spans="1:14" s="158" customFormat="1" ht="18" customHeight="1" x14ac:dyDescent="0.25">
      <c r="A8345" s="181"/>
      <c r="B8345" s="96"/>
      <c r="C8345" s="96"/>
      <c r="D8345" s="181"/>
      <c r="E8345" s="96"/>
      <c r="F8345" s="181"/>
      <c r="G8345" s="181"/>
      <c r="H8345" s="181"/>
      <c r="I8345" s="96"/>
      <c r="J8345" s="516"/>
      <c r="K8345" s="516"/>
      <c r="L8345" s="516"/>
      <c r="M8345" s="410" t="str">
        <f>IFERROR(IF($A8346=VLOOKUP($A8346,AGOTADOS!$A$3:$H$4997,1,FALSE),"AGOTADO","SI HAY"),"")</f>
        <v/>
      </c>
      <c r="N8345" s="532"/>
    </row>
    <row r="8346" spans="1:14" s="158" customFormat="1" ht="18" customHeight="1" x14ac:dyDescent="0.25">
      <c r="A8346" s="181"/>
      <c r="B8346" s="96"/>
      <c r="C8346" s="96"/>
      <c r="D8346" s="181"/>
      <c r="E8346" s="96"/>
      <c r="F8346" s="181"/>
      <c r="G8346" s="181"/>
      <c r="H8346" s="181"/>
      <c r="I8346" s="96"/>
      <c r="J8346" s="516"/>
      <c r="K8346" s="516"/>
      <c r="L8346" s="516"/>
      <c r="M8346" s="410" t="str">
        <f>IFERROR(IF($A8347=VLOOKUP($A8347,AGOTADOS!$A$3:$H$4997,1,FALSE),"AGOTADO","SI HAY"),"")</f>
        <v/>
      </c>
      <c r="N8346" s="532"/>
    </row>
    <row r="8347" spans="1:14" s="158" customFormat="1" ht="18" customHeight="1" x14ac:dyDescent="0.25">
      <c r="A8347" s="181"/>
      <c r="B8347" s="96"/>
      <c r="C8347" s="96"/>
      <c r="D8347" s="181"/>
      <c r="E8347" s="96"/>
      <c r="F8347" s="181"/>
      <c r="G8347" s="181"/>
      <c r="H8347" s="181"/>
      <c r="I8347" s="96"/>
      <c r="J8347" s="516"/>
      <c r="K8347" s="516"/>
      <c r="L8347" s="516"/>
      <c r="M8347" s="410" t="str">
        <f>IFERROR(IF($A8348=VLOOKUP($A8348,AGOTADOS!$A$3:$H$4997,1,FALSE),"AGOTADO","SI HAY"),"")</f>
        <v/>
      </c>
      <c r="N8347" s="532"/>
    </row>
    <row r="8348" spans="1:14" s="158" customFormat="1" ht="18" customHeight="1" x14ac:dyDescent="0.25">
      <c r="A8348" s="181"/>
      <c r="B8348" s="96"/>
      <c r="C8348" s="96"/>
      <c r="D8348" s="181"/>
      <c r="E8348" s="96"/>
      <c r="F8348" s="181"/>
      <c r="G8348" s="181"/>
      <c r="H8348" s="181"/>
      <c r="I8348" s="96"/>
      <c r="J8348" s="516"/>
      <c r="K8348" s="516"/>
      <c r="L8348" s="516"/>
      <c r="M8348" s="410" t="str">
        <f>IFERROR(IF($A8349=VLOOKUP($A8349,AGOTADOS!$A$3:$H$4997,1,FALSE),"AGOTADO","SI HAY"),"")</f>
        <v/>
      </c>
      <c r="N8348" s="532"/>
    </row>
    <row r="8349" spans="1:14" s="158" customFormat="1" ht="18" customHeight="1" x14ac:dyDescent="0.25">
      <c r="A8349" s="181"/>
      <c r="B8349" s="96"/>
      <c r="C8349" s="181"/>
      <c r="D8349" s="181"/>
      <c r="E8349" s="96"/>
      <c r="F8349" s="181"/>
      <c r="G8349" s="181"/>
      <c r="H8349" s="181"/>
      <c r="I8349" s="96"/>
      <c r="J8349" s="516"/>
      <c r="K8349" s="516"/>
      <c r="L8349" s="516"/>
      <c r="M8349" s="410" t="str">
        <f>IFERROR(IF($A8350=VLOOKUP($A8350,AGOTADOS!$A$3:$H$4997,1,FALSE),"AGOTADO","SI HAY"),"")</f>
        <v/>
      </c>
      <c r="N8349" s="532"/>
    </row>
    <row r="8350" spans="1:14" s="158" customFormat="1" ht="18" customHeight="1" x14ac:dyDescent="0.25">
      <c r="A8350" s="181"/>
      <c r="B8350" s="96"/>
      <c r="C8350" s="181"/>
      <c r="D8350" s="181"/>
      <c r="E8350" s="96"/>
      <c r="F8350" s="181"/>
      <c r="G8350" s="181"/>
      <c r="H8350" s="181"/>
      <c r="I8350" s="96"/>
      <c r="J8350" s="516"/>
      <c r="K8350" s="516"/>
      <c r="L8350" s="516"/>
      <c r="M8350" s="410" t="str">
        <f>IFERROR(IF($A8351=VLOOKUP($A8351,AGOTADOS!$A$3:$H$4997,1,FALSE),"AGOTADO","SI HAY"),"")</f>
        <v/>
      </c>
      <c r="N8350" s="532"/>
    </row>
    <row r="8351" spans="1:14" s="158" customFormat="1" ht="18" customHeight="1" x14ac:dyDescent="0.3">
      <c r="A8351" s="181"/>
      <c r="B8351" s="598"/>
      <c r="C8351" s="96"/>
      <c r="D8351" s="181"/>
      <c r="E8351" s="181"/>
      <c r="F8351" s="181"/>
      <c r="G8351" s="181"/>
      <c r="H8351" s="181"/>
      <c r="I8351" s="181"/>
      <c r="J8351" s="516"/>
      <c r="K8351" s="516"/>
      <c r="L8351" s="516"/>
      <c r="M8351" s="410" t="str">
        <f>IFERROR(IF($A8352=VLOOKUP($A8352,AGOTADOS!$A$3:$H$4997,1,FALSE),"AGOTADO","SI HAY"),"")</f>
        <v/>
      </c>
      <c r="N8351" s="532"/>
    </row>
    <row r="8352" spans="1:14" s="158" customFormat="1" ht="18" customHeight="1" x14ac:dyDescent="0.25">
      <c r="A8352" s="181"/>
      <c r="B8352" s="96"/>
      <c r="C8352" s="181"/>
      <c r="D8352" s="181"/>
      <c r="E8352" s="96"/>
      <c r="F8352" s="181"/>
      <c r="G8352" s="181"/>
      <c r="H8352" s="181"/>
      <c r="I8352" s="96"/>
      <c r="J8352" s="516"/>
      <c r="K8352" s="516"/>
      <c r="L8352" s="516"/>
      <c r="M8352" s="410" t="str">
        <f>IFERROR(IF($A8353=VLOOKUP($A8353,AGOTADOS!$A$3:$H$4997,1,FALSE),"AGOTADO","SI HAY"),"")</f>
        <v/>
      </c>
      <c r="N8352" s="532"/>
    </row>
    <row r="8353" spans="1:14" s="158" customFormat="1" ht="18" customHeight="1" x14ac:dyDescent="0.25">
      <c r="A8353" s="181"/>
      <c r="B8353" s="96"/>
      <c r="C8353" s="96"/>
      <c r="D8353" s="181"/>
      <c r="E8353" s="96"/>
      <c r="F8353" s="181"/>
      <c r="G8353" s="181"/>
      <c r="H8353" s="181"/>
      <c r="I8353" s="96"/>
      <c r="J8353" s="516"/>
      <c r="K8353" s="516"/>
      <c r="L8353" s="516"/>
      <c r="M8353" s="410" t="str">
        <f>IFERROR(IF($A8354=VLOOKUP($A8354,AGOTADOS!$A$3:$H$4997,1,FALSE),"AGOTADO","SI HAY"),"")</f>
        <v/>
      </c>
      <c r="N8353" s="180"/>
    </row>
    <row r="8354" spans="1:14" s="158" customFormat="1" ht="18" customHeight="1" x14ac:dyDescent="0.25">
      <c r="A8354" s="181"/>
      <c r="B8354" s="96"/>
      <c r="C8354" s="96"/>
      <c r="D8354" s="181"/>
      <c r="E8354" s="96"/>
      <c r="F8354" s="181"/>
      <c r="G8354" s="181"/>
      <c r="H8354" s="181"/>
      <c r="I8354" s="96"/>
      <c r="J8354" s="516"/>
      <c r="K8354" s="516"/>
      <c r="L8354" s="516"/>
      <c r="M8354" s="410" t="str">
        <f>IFERROR(IF($A8355=VLOOKUP($A8355,AGOTADOS!$A$3:$H$4997,1,FALSE),"AGOTADO","SI HAY"),"")</f>
        <v/>
      </c>
      <c r="N8354" s="180"/>
    </row>
    <row r="8355" spans="1:14" ht="18" customHeight="1" x14ac:dyDescent="0.25">
      <c r="A8355" s="181"/>
      <c r="B8355" s="96"/>
      <c r="C8355" s="96"/>
      <c r="D8355" s="181"/>
      <c r="E8355" s="96"/>
      <c r="F8355" s="181"/>
      <c r="G8355" s="181"/>
      <c r="H8355" s="181"/>
      <c r="I8355" s="96"/>
      <c r="J8355" s="516"/>
      <c r="K8355" s="516"/>
      <c r="L8355" s="516"/>
      <c r="M8355" s="410" t="str">
        <f>IFERROR(IF($A8356=VLOOKUP($A8356,AGOTADOS!$A$3:$H$4997,1,FALSE),"AGOTADO","SI HAY"),"")</f>
        <v/>
      </c>
      <c r="N8355" s="180"/>
    </row>
    <row r="8356" spans="1:14" s="158" customFormat="1" ht="18" customHeight="1" x14ac:dyDescent="0.25">
      <c r="A8356" s="181"/>
      <c r="B8356" s="96"/>
      <c r="C8356" s="96"/>
      <c r="D8356" s="181"/>
      <c r="E8356" s="96"/>
      <c r="F8356" s="181"/>
      <c r="G8356" s="181"/>
      <c r="H8356" s="181"/>
      <c r="I8356" s="96"/>
      <c r="J8356" s="516"/>
      <c r="K8356" s="516"/>
      <c r="L8356" s="516"/>
      <c r="M8356" s="410" t="str">
        <f>IFERROR(IF($A8357=VLOOKUP($A8357,AGOTADOS!$A$3:$H$4997,1,FALSE),"AGOTADO","SI HAY"),"")</f>
        <v/>
      </c>
      <c r="N8356" s="180"/>
    </row>
    <row r="8357" spans="1:14" s="158" customFormat="1" ht="18" customHeight="1" x14ac:dyDescent="0.25">
      <c r="A8357" s="181"/>
      <c r="B8357" s="96"/>
      <c r="C8357" s="96"/>
      <c r="D8357" s="181"/>
      <c r="E8357" s="96"/>
      <c r="F8357" s="181"/>
      <c r="G8357" s="181"/>
      <c r="H8357" s="181"/>
      <c r="I8357" s="96"/>
      <c r="J8357" s="516"/>
      <c r="K8357" s="516"/>
      <c r="L8357" s="516"/>
      <c r="M8357" s="410" t="str">
        <f>IFERROR(IF($A8358=VLOOKUP($A8358,AGOTADOS!$A$3:$H$4997,1,FALSE),"AGOTADO","SI HAY"),"")</f>
        <v/>
      </c>
      <c r="N8357" s="180"/>
    </row>
    <row r="8358" spans="1:14" s="158" customFormat="1" ht="18" customHeight="1" x14ac:dyDescent="0.25">
      <c r="A8358" s="181"/>
      <c r="B8358" s="96"/>
      <c r="C8358" s="96"/>
      <c r="D8358" s="181"/>
      <c r="E8358" s="96"/>
      <c r="F8358" s="181"/>
      <c r="G8358" s="181"/>
      <c r="H8358" s="181"/>
      <c r="I8358" s="96"/>
      <c r="J8358" s="516"/>
      <c r="K8358" s="516"/>
      <c r="L8358" s="516"/>
      <c r="M8358" s="410" t="str">
        <f>IFERROR(IF($A8359=VLOOKUP($A8359,AGOTADOS!$A$3:$H$4997,1,FALSE),"AGOTADO","SI HAY"),"")</f>
        <v/>
      </c>
      <c r="N8358" s="180"/>
    </row>
    <row r="8359" spans="1:14" s="158" customFormat="1" ht="18" customHeight="1" x14ac:dyDescent="0.25">
      <c r="A8359" s="181"/>
      <c r="B8359" s="96"/>
      <c r="C8359" s="96"/>
      <c r="D8359" s="181"/>
      <c r="E8359" s="96"/>
      <c r="F8359" s="181"/>
      <c r="G8359" s="181"/>
      <c r="H8359" s="181"/>
      <c r="I8359" s="96"/>
      <c r="J8359" s="516"/>
      <c r="K8359" s="516"/>
      <c r="L8359" s="516"/>
      <c r="M8359" s="410" t="str">
        <f>IFERROR(IF($A8360=VLOOKUP($A8360,AGOTADOS!$A$3:$H$4997,1,FALSE),"AGOTADO","SI HAY"),"")</f>
        <v/>
      </c>
      <c r="N8359" s="180"/>
    </row>
    <row r="8360" spans="1:14" s="158" customFormat="1" ht="18" customHeight="1" x14ac:dyDescent="0.25">
      <c r="A8360" s="181"/>
      <c r="B8360" s="96"/>
      <c r="C8360" s="96"/>
      <c r="D8360" s="181"/>
      <c r="E8360" s="96"/>
      <c r="F8360" s="181"/>
      <c r="G8360" s="181"/>
      <c r="H8360" s="181"/>
      <c r="I8360" s="96"/>
      <c r="J8360" s="516"/>
      <c r="K8360" s="516"/>
      <c r="L8360" s="516"/>
      <c r="M8360" s="410" t="str">
        <f>IFERROR(IF($A8361=VLOOKUP($A8361,AGOTADOS!$A$3:$H$4997,1,FALSE),"AGOTADO","SI HAY"),"")</f>
        <v/>
      </c>
      <c r="N8360" s="180"/>
    </row>
    <row r="8361" spans="1:14" ht="18" customHeight="1" x14ac:dyDescent="0.25">
      <c r="A8361" s="181"/>
      <c r="B8361" s="96"/>
      <c r="C8361" s="96"/>
      <c r="D8361" s="181"/>
      <c r="E8361" s="96"/>
      <c r="F8361" s="181"/>
      <c r="G8361" s="181"/>
      <c r="H8361" s="181"/>
      <c r="I8361" s="96"/>
      <c r="J8361" s="516"/>
      <c r="K8361" s="516"/>
      <c r="L8361" s="516"/>
      <c r="M8361" s="410" t="str">
        <f>IFERROR(IF($A8362=VLOOKUP($A8362,AGOTADOS!$A$3:$H$4997,1,FALSE),"AGOTADO","SI HAY"),"")</f>
        <v/>
      </c>
      <c r="N8361" s="180"/>
    </row>
    <row r="8362" spans="1:14" s="158" customFormat="1" ht="18" customHeight="1" x14ac:dyDescent="0.25">
      <c r="A8362" s="181"/>
      <c r="B8362" s="96"/>
      <c r="C8362" s="96"/>
      <c r="D8362" s="181"/>
      <c r="E8362" s="96"/>
      <c r="F8362" s="181"/>
      <c r="G8362" s="181"/>
      <c r="H8362" s="181"/>
      <c r="I8362" s="96"/>
      <c r="J8362" s="516"/>
      <c r="K8362" s="516"/>
      <c r="L8362" s="516"/>
      <c r="M8362" s="410" t="str">
        <f>IFERROR(IF($A8363=VLOOKUP($A8363,AGOTADOS!$A$3:$H$4997,1,FALSE),"AGOTADO","SI HAY"),"")</f>
        <v/>
      </c>
      <c r="N8362" s="180"/>
    </row>
    <row r="8363" spans="1:14" s="158" customFormat="1" ht="18" customHeight="1" x14ac:dyDescent="0.25">
      <c r="A8363" s="181"/>
      <c r="B8363" s="96"/>
      <c r="C8363" s="96"/>
      <c r="D8363" s="181"/>
      <c r="E8363" s="96"/>
      <c r="F8363" s="181"/>
      <c r="G8363" s="181"/>
      <c r="H8363" s="181"/>
      <c r="I8363" s="96"/>
      <c r="J8363" s="516"/>
      <c r="K8363" s="516"/>
      <c r="L8363" s="516"/>
      <c r="M8363" s="410" t="str">
        <f>IFERROR(IF($A8364=VLOOKUP($A8364,AGOTADOS!$A$3:$H$4997,1,FALSE),"AGOTADO","SI HAY"),"")</f>
        <v/>
      </c>
      <c r="N8363" s="180"/>
    </row>
    <row r="8364" spans="1:14" s="158" customFormat="1" ht="18" customHeight="1" x14ac:dyDescent="0.25">
      <c r="A8364" s="181"/>
      <c r="B8364" s="96"/>
      <c r="C8364" s="96"/>
      <c r="D8364" s="181"/>
      <c r="E8364" s="96"/>
      <c r="F8364" s="181"/>
      <c r="G8364" s="181"/>
      <c r="H8364" s="181"/>
      <c r="I8364" s="96"/>
      <c r="J8364" s="516"/>
      <c r="K8364" s="516"/>
      <c r="L8364" s="516"/>
      <c r="M8364" s="410" t="str">
        <f>IFERROR(IF($A8365=VLOOKUP($A8365,AGOTADOS!$A$3:$H$4997,1,FALSE),"AGOTADO","SI HAY"),"")</f>
        <v/>
      </c>
      <c r="N8364" s="180"/>
    </row>
    <row r="8365" spans="1:14" s="158" customFormat="1" ht="18" customHeight="1" x14ac:dyDescent="0.25">
      <c r="A8365" s="181"/>
      <c r="B8365" s="96"/>
      <c r="C8365" s="96"/>
      <c r="D8365" s="181"/>
      <c r="E8365" s="96"/>
      <c r="F8365" s="181"/>
      <c r="G8365" s="181"/>
      <c r="H8365" s="181"/>
      <c r="I8365" s="96"/>
      <c r="J8365" s="516"/>
      <c r="K8365" s="516"/>
      <c r="L8365" s="516"/>
      <c r="M8365" s="410" t="str">
        <f>IFERROR(IF($A8366=VLOOKUP($A8366,AGOTADOS!$A$3:$H$4997,1,FALSE),"AGOTADO","SI HAY"),"")</f>
        <v/>
      </c>
      <c r="N8365" s="180"/>
    </row>
    <row r="8366" spans="1:14" s="158" customFormat="1" ht="18" customHeight="1" x14ac:dyDescent="0.25">
      <c r="A8366" s="181"/>
      <c r="B8366" s="96"/>
      <c r="C8366" s="96"/>
      <c r="D8366" s="181"/>
      <c r="E8366" s="96"/>
      <c r="F8366" s="181"/>
      <c r="G8366" s="181"/>
      <c r="H8366" s="181"/>
      <c r="I8366" s="96"/>
      <c r="J8366" s="516"/>
      <c r="K8366" s="516"/>
      <c r="L8366" s="516"/>
      <c r="M8366" s="410" t="str">
        <f>IFERROR(IF($A8367=VLOOKUP($A8367,AGOTADOS!$A$3:$H$4997,1,FALSE),"AGOTADO","SI HAY"),"")</f>
        <v/>
      </c>
      <c r="N8366" s="180"/>
    </row>
    <row r="8367" spans="1:14" s="158" customFormat="1" ht="18" customHeight="1" x14ac:dyDescent="0.25">
      <c r="A8367" s="181"/>
      <c r="B8367" s="96"/>
      <c r="C8367" s="96"/>
      <c r="D8367" s="181"/>
      <c r="E8367" s="96"/>
      <c r="F8367" s="181"/>
      <c r="G8367" s="181"/>
      <c r="H8367" s="181"/>
      <c r="I8367" s="96"/>
      <c r="J8367" s="516"/>
      <c r="K8367" s="516"/>
      <c r="L8367" s="516"/>
      <c r="M8367" s="410" t="str">
        <f>IFERROR(IF($A8368=VLOOKUP($A8368,AGOTADOS!$A$3:$H$4997,1,FALSE),"AGOTADO","SI HAY"),"")</f>
        <v/>
      </c>
      <c r="N8367" s="180"/>
    </row>
    <row r="8368" spans="1:14" s="158" customFormat="1" ht="18" customHeight="1" x14ac:dyDescent="0.25">
      <c r="A8368" s="181"/>
      <c r="B8368" s="96"/>
      <c r="C8368" s="96"/>
      <c r="D8368" s="181"/>
      <c r="E8368" s="96"/>
      <c r="F8368" s="181"/>
      <c r="G8368" s="181"/>
      <c r="H8368" s="181"/>
      <c r="I8368" s="96"/>
      <c r="J8368" s="516"/>
      <c r="K8368" s="516"/>
      <c r="L8368" s="516"/>
      <c r="M8368" s="410" t="str">
        <f>IFERROR(IF($A8369=VLOOKUP($A8369,AGOTADOS!$A$3:$H$4997,1,FALSE),"AGOTADO","SI HAY"),"")</f>
        <v/>
      </c>
      <c r="N8368" s="180"/>
    </row>
    <row r="8369" spans="1:14" ht="18" customHeight="1" x14ac:dyDescent="0.3">
      <c r="A8369" s="181"/>
      <c r="B8369" s="598"/>
      <c r="C8369" s="96"/>
      <c r="D8369" s="181"/>
      <c r="E8369" s="181"/>
      <c r="F8369" s="181"/>
      <c r="G8369" s="181"/>
      <c r="H8369" s="181"/>
      <c r="I8369" s="181"/>
      <c r="J8369" s="516"/>
      <c r="K8369" s="516"/>
      <c r="L8369" s="516"/>
      <c r="M8369" s="410" t="str">
        <f>IFERROR(IF($A8370=VLOOKUP($A8370,AGOTADOS!$A$3:$H$4997,1,FALSE),"AGOTADO","SI HAY"),"")</f>
        <v/>
      </c>
      <c r="N8369" s="180"/>
    </row>
    <row r="8370" spans="1:14" s="158" customFormat="1" ht="18" customHeight="1" x14ac:dyDescent="0.25">
      <c r="A8370" s="181"/>
      <c r="B8370" s="96"/>
      <c r="C8370" s="96"/>
      <c r="D8370" s="181"/>
      <c r="E8370" s="96"/>
      <c r="F8370" s="181"/>
      <c r="G8370" s="181"/>
      <c r="H8370" s="181"/>
      <c r="I8370" s="96"/>
      <c r="J8370" s="516"/>
      <c r="K8370" s="516"/>
      <c r="L8370" s="516"/>
      <c r="M8370" s="410" t="str">
        <f>IFERROR(IF($A8371=VLOOKUP($A8371,AGOTADOS!$A$3:$H$4997,1,FALSE),"AGOTADO","SI HAY"),"")</f>
        <v/>
      </c>
      <c r="N8370" s="180"/>
    </row>
    <row r="8371" spans="1:14" s="158" customFormat="1" ht="18" customHeight="1" x14ac:dyDescent="0.25">
      <c r="A8371" s="181"/>
      <c r="B8371" s="96"/>
      <c r="C8371" s="96"/>
      <c r="D8371" s="181"/>
      <c r="E8371" s="96"/>
      <c r="F8371" s="181"/>
      <c r="G8371" s="181"/>
      <c r="H8371" s="181"/>
      <c r="I8371" s="96"/>
      <c r="J8371" s="516"/>
      <c r="K8371" s="516"/>
      <c r="L8371" s="516"/>
      <c r="M8371" s="410" t="str">
        <f>IFERROR(IF($A8372=VLOOKUP($A8372,AGOTADOS!$A$3:$H$4997,1,FALSE),"AGOTADO","SI HAY"),"")</f>
        <v/>
      </c>
      <c r="N8371" s="180"/>
    </row>
    <row r="8372" spans="1:14" s="158" customFormat="1" ht="18" customHeight="1" x14ac:dyDescent="0.25">
      <c r="A8372" s="181"/>
      <c r="B8372" s="96"/>
      <c r="C8372" s="96"/>
      <c r="D8372" s="181"/>
      <c r="E8372" s="96"/>
      <c r="F8372" s="181"/>
      <c r="G8372" s="181"/>
      <c r="H8372" s="181"/>
      <c r="I8372" s="96"/>
      <c r="J8372" s="516"/>
      <c r="K8372" s="516"/>
      <c r="L8372" s="516"/>
      <c r="M8372" s="410" t="str">
        <f>IFERROR(IF($A8373=VLOOKUP($A8373,AGOTADOS!$A$3:$H$4997,1,FALSE),"AGOTADO","SI HAY"),"")</f>
        <v/>
      </c>
      <c r="N8372" s="180"/>
    </row>
    <row r="8373" spans="1:14" s="158" customFormat="1" ht="18" customHeight="1" x14ac:dyDescent="0.25">
      <c r="A8373" s="181"/>
      <c r="B8373" s="96"/>
      <c r="C8373" s="96"/>
      <c r="D8373" s="181"/>
      <c r="E8373" s="96"/>
      <c r="F8373" s="181"/>
      <c r="G8373" s="181"/>
      <c r="H8373" s="181"/>
      <c r="I8373" s="96"/>
      <c r="J8373" s="516"/>
      <c r="K8373" s="516"/>
      <c r="L8373" s="516"/>
      <c r="M8373" s="410" t="str">
        <f>IFERROR(IF($A8374=VLOOKUP($A8374,AGOTADOS!$A$3:$H$4997,1,FALSE),"AGOTADO","SI HAY"),"")</f>
        <v/>
      </c>
      <c r="N8373" s="180"/>
    </row>
    <row r="8374" spans="1:14" s="158" customFormat="1" ht="18" customHeight="1" x14ac:dyDescent="0.25">
      <c r="A8374" s="181"/>
      <c r="B8374" s="96"/>
      <c r="C8374" s="96"/>
      <c r="D8374" s="181"/>
      <c r="E8374" s="96"/>
      <c r="F8374" s="181"/>
      <c r="G8374" s="181"/>
      <c r="H8374" s="181"/>
      <c r="I8374" s="96"/>
      <c r="J8374" s="516"/>
      <c r="K8374" s="516"/>
      <c r="L8374" s="516"/>
      <c r="M8374" s="410" t="str">
        <f>IFERROR(IF($A8375=VLOOKUP($A8375,AGOTADOS!$A$3:$H$4997,1,FALSE),"AGOTADO","SI HAY"),"")</f>
        <v/>
      </c>
      <c r="N8374" s="180"/>
    </row>
    <row r="8375" spans="1:14" s="158" customFormat="1" ht="18" customHeight="1" x14ac:dyDescent="0.3">
      <c r="A8375" s="181"/>
      <c r="B8375" s="598"/>
      <c r="C8375" s="96"/>
      <c r="D8375" s="181"/>
      <c r="E8375" s="181"/>
      <c r="F8375" s="181"/>
      <c r="G8375" s="181"/>
      <c r="H8375" s="181"/>
      <c r="I8375" s="181"/>
      <c r="J8375" s="516"/>
      <c r="K8375" s="516"/>
      <c r="L8375" s="516"/>
      <c r="M8375" s="410" t="str">
        <f>IFERROR(IF($A8376=VLOOKUP($A8376,AGOTADOS!$A$3:$H$4997,1,FALSE),"AGOTADO","SI HAY"),"")</f>
        <v/>
      </c>
      <c r="N8375" s="180"/>
    </row>
    <row r="8376" spans="1:14" s="158" customFormat="1" ht="18" customHeight="1" x14ac:dyDescent="0.25">
      <c r="A8376" s="181"/>
      <c r="B8376" s="96"/>
      <c r="C8376" s="181"/>
      <c r="D8376" s="181"/>
      <c r="E8376" s="96"/>
      <c r="F8376" s="181"/>
      <c r="G8376" s="181"/>
      <c r="H8376" s="181"/>
      <c r="I8376" s="96"/>
      <c r="J8376" s="516"/>
      <c r="K8376" s="516"/>
      <c r="L8376" s="516"/>
      <c r="M8376" s="410" t="str">
        <f>IFERROR(IF($A8377=VLOOKUP($A8377,AGOTADOS!$A$3:$H$4997,1,FALSE),"AGOTADO","SI HAY"),"")</f>
        <v/>
      </c>
      <c r="N8376" s="180"/>
    </row>
    <row r="8377" spans="1:14" ht="18" customHeight="1" x14ac:dyDescent="0.25">
      <c r="A8377" s="181"/>
      <c r="B8377" s="96"/>
      <c r="C8377" s="181"/>
      <c r="D8377" s="181"/>
      <c r="E8377" s="96"/>
      <c r="F8377" s="181"/>
      <c r="G8377" s="181"/>
      <c r="H8377" s="181"/>
      <c r="I8377" s="96"/>
      <c r="J8377" s="516"/>
      <c r="K8377" s="516"/>
      <c r="L8377" s="516"/>
      <c r="M8377" s="410" t="str">
        <f>IFERROR(IF($A8378=VLOOKUP($A8378,AGOTADOS!$A$3:$H$4997,1,FALSE),"AGOTADO","SI HAY"),"")</f>
        <v/>
      </c>
      <c r="N8377" s="180"/>
    </row>
    <row r="8378" spans="1:14" ht="18" customHeight="1" x14ac:dyDescent="0.25">
      <c r="A8378" s="181"/>
      <c r="B8378" s="96"/>
      <c r="C8378" s="96"/>
      <c r="D8378" s="181"/>
      <c r="E8378" s="96"/>
      <c r="F8378" s="181"/>
      <c r="G8378" s="181"/>
      <c r="H8378" s="181"/>
      <c r="I8378" s="96"/>
      <c r="J8378" s="516"/>
      <c r="K8378" s="516"/>
      <c r="L8378" s="516"/>
      <c r="M8378" s="410" t="str">
        <f>IFERROR(IF($A8379=VLOOKUP($A8379,AGOTADOS!$A$3:$H$4997,1,FALSE),"AGOTADO","SI HAY"),"")</f>
        <v/>
      </c>
    </row>
    <row r="8379" spans="1:14" ht="18" customHeight="1" x14ac:dyDescent="0.25">
      <c r="A8379" s="181"/>
      <c r="B8379" s="96"/>
      <c r="C8379" s="96"/>
      <c r="D8379" s="181"/>
      <c r="E8379" s="96"/>
      <c r="F8379" s="181"/>
      <c r="G8379" s="181"/>
      <c r="H8379" s="181"/>
      <c r="I8379" s="96"/>
      <c r="J8379" s="516"/>
      <c r="K8379" s="516"/>
      <c r="L8379" s="516"/>
      <c r="M8379" s="410" t="str">
        <f>IFERROR(IF($A8380=VLOOKUP($A8380,AGOTADOS!$A$3:$H$4997,1,FALSE),"AGOTADO","SI HAY"),"")</f>
        <v/>
      </c>
    </row>
    <row r="8380" spans="1:14" s="158" customFormat="1" ht="18" customHeight="1" x14ac:dyDescent="0.25">
      <c r="A8380" s="181"/>
      <c r="B8380" s="96"/>
      <c r="C8380" s="181"/>
      <c r="D8380" s="181"/>
      <c r="E8380" s="96"/>
      <c r="F8380" s="181"/>
      <c r="G8380" s="181"/>
      <c r="H8380" s="181"/>
      <c r="I8380" s="96"/>
      <c r="J8380" s="516"/>
      <c r="K8380" s="516"/>
      <c r="L8380" s="516"/>
      <c r="M8380" s="410" t="str">
        <f>IFERROR(IF($A8381=VLOOKUP($A8381,AGOTADOS!$A$3:$H$4997,1,FALSE),"AGOTADO","SI HAY"),"")</f>
        <v/>
      </c>
      <c r="N8380" s="532"/>
    </row>
    <row r="8381" spans="1:14" ht="18" customHeight="1" x14ac:dyDescent="0.25">
      <c r="A8381" s="181"/>
      <c r="B8381" s="96"/>
      <c r="C8381" s="96"/>
      <c r="D8381" s="181"/>
      <c r="E8381" s="96"/>
      <c r="F8381" s="181"/>
      <c r="G8381" s="181"/>
      <c r="H8381" s="181"/>
      <c r="I8381" s="96"/>
      <c r="J8381" s="516"/>
      <c r="K8381" s="516"/>
      <c r="L8381" s="516"/>
      <c r="M8381" s="410" t="str">
        <f>IFERROR(IF($A8382=VLOOKUP($A8382,AGOTADOS!$A$3:$H$4997,1,FALSE),"AGOTADO","SI HAY"),"")</f>
        <v/>
      </c>
    </row>
    <row r="8382" spans="1:14" s="158" customFormat="1" ht="18" customHeight="1" x14ac:dyDescent="0.25">
      <c r="A8382" s="181"/>
      <c r="B8382" s="96"/>
      <c r="C8382" s="96"/>
      <c r="D8382" s="181"/>
      <c r="E8382" s="96"/>
      <c r="F8382" s="181"/>
      <c r="G8382" s="181"/>
      <c r="H8382" s="181"/>
      <c r="I8382" s="96"/>
      <c r="J8382" s="516"/>
      <c r="K8382" s="516"/>
      <c r="L8382" s="516"/>
      <c r="M8382" s="410" t="str">
        <f>IFERROR(IF($A8383=VLOOKUP($A8383,AGOTADOS!$A$3:$H$4997,1,FALSE),"AGOTADO","SI HAY"),"")</f>
        <v/>
      </c>
      <c r="N8382" s="532"/>
    </row>
    <row r="8383" spans="1:14" s="158" customFormat="1" ht="18" customHeight="1" x14ac:dyDescent="0.25">
      <c r="A8383" s="181"/>
      <c r="B8383" s="96"/>
      <c r="C8383" s="96"/>
      <c r="D8383" s="181"/>
      <c r="E8383" s="96"/>
      <c r="F8383" s="181"/>
      <c r="G8383" s="181"/>
      <c r="H8383" s="181"/>
      <c r="I8383" s="96"/>
      <c r="J8383" s="516"/>
      <c r="K8383" s="600"/>
      <c r="L8383" s="516"/>
      <c r="M8383" s="410" t="str">
        <f>IFERROR(IF($A8384=VLOOKUP($A8384,AGOTADOS!$A$3:$H$4997,1,FALSE),"AGOTADO","SI HAY"),"")</f>
        <v/>
      </c>
      <c r="N8383" s="180"/>
    </row>
    <row r="8384" spans="1:14" s="158" customFormat="1" ht="18" customHeight="1" x14ac:dyDescent="0.25">
      <c r="A8384" s="181"/>
      <c r="B8384" s="96"/>
      <c r="C8384" s="96"/>
      <c r="D8384" s="181"/>
      <c r="E8384" s="96"/>
      <c r="F8384" s="181"/>
      <c r="G8384" s="181"/>
      <c r="H8384" s="181"/>
      <c r="I8384" s="96"/>
      <c r="J8384" s="516"/>
      <c r="K8384" s="600"/>
      <c r="L8384" s="516"/>
      <c r="M8384" s="410" t="str">
        <f>IFERROR(IF($A8385=VLOOKUP($A8385,AGOTADOS!$A$3:$H$4997,1,FALSE),"AGOTADO","SI HAY"),"")</f>
        <v/>
      </c>
      <c r="N8384" s="180"/>
    </row>
    <row r="8385" spans="1:14" ht="18" customHeight="1" x14ac:dyDescent="0.25">
      <c r="A8385" s="181"/>
      <c r="B8385" s="96"/>
      <c r="C8385" s="96"/>
      <c r="D8385" s="181"/>
      <c r="E8385" s="96"/>
      <c r="F8385" s="181"/>
      <c r="G8385" s="181"/>
      <c r="H8385" s="181"/>
      <c r="I8385" s="96"/>
      <c r="J8385" s="516"/>
      <c r="K8385" s="600"/>
      <c r="L8385" s="516"/>
      <c r="M8385" s="410" t="str">
        <f>IFERROR(IF($A8386=VLOOKUP($A8386,AGOTADOS!$A$3:$H$4997,1,FALSE),"AGOTADO","SI HAY"),"")</f>
        <v/>
      </c>
    </row>
    <row r="8386" spans="1:14" ht="18" customHeight="1" x14ac:dyDescent="0.25">
      <c r="A8386" s="181"/>
      <c r="B8386" s="96"/>
      <c r="C8386" s="96"/>
      <c r="D8386" s="181"/>
      <c r="E8386" s="96"/>
      <c r="F8386" s="181"/>
      <c r="G8386" s="181"/>
      <c r="H8386" s="181"/>
      <c r="I8386" s="96"/>
      <c r="J8386" s="516"/>
      <c r="K8386" s="600"/>
      <c r="L8386" s="516"/>
      <c r="M8386" s="410" t="str">
        <f>IFERROR(IF($A8387=VLOOKUP($A8387,AGOTADOS!$A$3:$H$4997,1,FALSE),"AGOTADO","SI HAY"),"")</f>
        <v/>
      </c>
    </row>
    <row r="8387" spans="1:14" s="158" customFormat="1" ht="18" customHeight="1" x14ac:dyDescent="0.3">
      <c r="A8387" s="181"/>
      <c r="B8387" s="598"/>
      <c r="C8387" s="96"/>
      <c r="D8387" s="181"/>
      <c r="E8387" s="181"/>
      <c r="F8387" s="181"/>
      <c r="G8387" s="181"/>
      <c r="H8387" s="181"/>
      <c r="I8387" s="181"/>
      <c r="J8387" s="516"/>
      <c r="K8387" s="600"/>
      <c r="L8387" s="516"/>
      <c r="M8387" s="410" t="str">
        <f>IFERROR(IF($A8388=VLOOKUP($A8388,AGOTADOS!$A$3:$H$4997,1,FALSE),"AGOTADO","SI HAY"),"")</f>
        <v/>
      </c>
      <c r="N8387" s="180"/>
    </row>
    <row r="8388" spans="1:14" ht="18" customHeight="1" x14ac:dyDescent="0.25">
      <c r="A8388" s="181"/>
      <c r="B8388" s="96"/>
      <c r="C8388" s="181"/>
      <c r="D8388" s="181"/>
      <c r="E8388" s="96"/>
      <c r="F8388" s="181"/>
      <c r="G8388" s="181"/>
      <c r="H8388" s="181"/>
      <c r="I8388" s="96"/>
      <c r="J8388" s="516"/>
      <c r="K8388" s="600"/>
      <c r="L8388" s="516"/>
      <c r="M8388" s="410" t="str">
        <f>IFERROR(IF($A8389=VLOOKUP($A8389,AGOTADOS!$A$3:$H$4997,1,FALSE),"AGOTADO","SI HAY"),"")</f>
        <v/>
      </c>
    </row>
    <row r="8389" spans="1:14" s="158" customFormat="1" ht="18" customHeight="1" x14ac:dyDescent="0.25">
      <c r="A8389" s="181"/>
      <c r="B8389" s="96"/>
      <c r="C8389" s="181"/>
      <c r="D8389" s="181"/>
      <c r="E8389" s="96"/>
      <c r="F8389" s="181"/>
      <c r="G8389" s="181"/>
      <c r="H8389" s="181"/>
      <c r="I8389" s="96"/>
      <c r="J8389" s="516"/>
      <c r="K8389" s="600"/>
      <c r="L8389" s="516"/>
      <c r="M8389" s="410" t="str">
        <f>IFERROR(IF($A8390=VLOOKUP($A8390,AGOTADOS!$A$3:$H$4997,1,FALSE),"AGOTADO","SI HAY"),"")</f>
        <v/>
      </c>
      <c r="N8389" s="180"/>
    </row>
    <row r="8390" spans="1:14" s="158" customFormat="1" ht="18" customHeight="1" x14ac:dyDescent="0.25">
      <c r="A8390" s="181"/>
      <c r="B8390" s="96"/>
      <c r="C8390" s="96"/>
      <c r="D8390" s="181"/>
      <c r="E8390" s="96"/>
      <c r="F8390" s="181"/>
      <c r="G8390" s="181"/>
      <c r="H8390" s="181"/>
      <c r="I8390" s="96"/>
      <c r="J8390" s="516"/>
      <c r="K8390" s="600"/>
      <c r="L8390" s="516"/>
      <c r="M8390" s="410" t="str">
        <f>IFERROR(IF($A8391=VLOOKUP($A8391,AGOTADOS!$A$3:$H$4997,1,FALSE),"AGOTADO","SI HAY"),"")</f>
        <v/>
      </c>
      <c r="N8390" s="180"/>
    </row>
    <row r="8391" spans="1:14" ht="18" customHeight="1" x14ac:dyDescent="0.25">
      <c r="A8391" s="181"/>
      <c r="B8391" s="96"/>
      <c r="C8391" s="96"/>
      <c r="D8391" s="181"/>
      <c r="E8391" s="96"/>
      <c r="F8391" s="181"/>
      <c r="G8391" s="181"/>
      <c r="H8391" s="181"/>
      <c r="I8391" s="96"/>
      <c r="J8391" s="516"/>
      <c r="K8391" s="600"/>
      <c r="L8391" s="516"/>
      <c r="M8391" s="410" t="str">
        <f>IFERROR(IF($A8392=VLOOKUP($A8392,AGOTADOS!$A$3:$H$4997,1,FALSE),"AGOTADO","SI HAY"),"")</f>
        <v/>
      </c>
    </row>
    <row r="8392" spans="1:14" ht="18" customHeight="1" x14ac:dyDescent="0.25">
      <c r="A8392" s="181"/>
      <c r="B8392" s="96"/>
      <c r="C8392" s="96"/>
      <c r="D8392" s="181"/>
      <c r="E8392" s="96"/>
      <c r="F8392" s="181"/>
      <c r="G8392" s="181"/>
      <c r="H8392" s="181"/>
      <c r="I8392" s="96"/>
      <c r="J8392" s="516"/>
      <c r="K8392" s="600"/>
      <c r="L8392" s="516"/>
      <c r="M8392" s="410" t="str">
        <f>IFERROR(IF($A8393=VLOOKUP($A8393,AGOTADOS!$A$3:$H$4997,1,FALSE),"AGOTADO","SI HAY"),"")</f>
        <v/>
      </c>
    </row>
    <row r="8393" spans="1:14" s="158" customFormat="1" ht="18" customHeight="1" x14ac:dyDescent="0.25">
      <c r="A8393" s="181"/>
      <c r="B8393" s="96"/>
      <c r="C8393" s="96"/>
      <c r="D8393" s="181"/>
      <c r="E8393" s="96"/>
      <c r="F8393" s="181"/>
      <c r="G8393" s="181"/>
      <c r="H8393" s="181"/>
      <c r="I8393" s="96"/>
      <c r="J8393" s="516"/>
      <c r="K8393" s="600"/>
      <c r="L8393" s="516"/>
      <c r="M8393" s="410" t="str">
        <f>IFERROR(IF($A8394=VLOOKUP($A8394,AGOTADOS!$A$3:$H$4997,1,FALSE),"AGOTADO","SI HAY"),"")</f>
        <v/>
      </c>
      <c r="N8393" s="180"/>
    </row>
    <row r="8394" spans="1:14" s="158" customFormat="1" ht="18" customHeight="1" x14ac:dyDescent="0.25">
      <c r="A8394" s="181"/>
      <c r="B8394" s="96"/>
      <c r="C8394" s="96"/>
      <c r="D8394" s="181"/>
      <c r="E8394" s="96"/>
      <c r="F8394" s="181"/>
      <c r="G8394" s="181"/>
      <c r="H8394" s="181"/>
      <c r="I8394" s="96"/>
      <c r="J8394" s="516"/>
      <c r="K8394" s="600"/>
      <c r="L8394" s="516"/>
      <c r="M8394" s="410" t="str">
        <f>IFERROR(IF($A8395=VLOOKUP($A8395,AGOTADOS!$A$3:$H$4997,1,FALSE),"AGOTADO","SI HAY"),"")</f>
        <v/>
      </c>
      <c r="N8394" s="180"/>
    </row>
    <row r="8395" spans="1:14" ht="18" customHeight="1" x14ac:dyDescent="0.25">
      <c r="A8395" s="181"/>
      <c r="B8395" s="96"/>
      <c r="C8395" s="181"/>
      <c r="D8395" s="181"/>
      <c r="E8395" s="96"/>
      <c r="F8395" s="181"/>
      <c r="G8395" s="181"/>
      <c r="H8395" s="181"/>
      <c r="I8395" s="96"/>
      <c r="J8395" s="516"/>
      <c r="K8395" s="600"/>
      <c r="L8395" s="516"/>
      <c r="M8395" s="410" t="str">
        <f>IFERROR(IF($A8396=VLOOKUP($A8396,AGOTADOS!$A$3:$H$4997,1,FALSE),"AGOTADO","SI HAY"),"")</f>
        <v/>
      </c>
    </row>
    <row r="8396" spans="1:14" ht="18" customHeight="1" x14ac:dyDescent="0.25">
      <c r="A8396" s="181"/>
      <c r="B8396" s="96"/>
      <c r="C8396" s="96"/>
      <c r="D8396" s="181"/>
      <c r="E8396" s="96"/>
      <c r="F8396" s="181"/>
      <c r="G8396" s="181"/>
      <c r="H8396" s="181"/>
      <c r="I8396" s="96"/>
      <c r="J8396" s="516"/>
      <c r="K8396" s="600"/>
      <c r="L8396" s="516"/>
      <c r="M8396" s="410" t="str">
        <f>IFERROR(IF($A8397=VLOOKUP($A8397,AGOTADOS!$A$3:$H$4997,1,FALSE),"AGOTADO","SI HAY"),"")</f>
        <v/>
      </c>
    </row>
    <row r="8397" spans="1:14" s="158" customFormat="1" ht="18" customHeight="1" x14ac:dyDescent="0.25">
      <c r="A8397" s="181"/>
      <c r="B8397" s="96"/>
      <c r="C8397" s="96"/>
      <c r="D8397" s="181"/>
      <c r="E8397" s="96"/>
      <c r="F8397" s="181"/>
      <c r="G8397" s="181"/>
      <c r="H8397" s="181"/>
      <c r="I8397" s="96"/>
      <c r="J8397" s="516"/>
      <c r="K8397" s="600"/>
      <c r="L8397" s="516"/>
      <c r="M8397" s="410" t="str">
        <f>IFERROR(IF($A8398=VLOOKUP($A8398,AGOTADOS!$A$3:$H$4997,1,FALSE),"AGOTADO","SI HAY"),"")</f>
        <v/>
      </c>
      <c r="N8397" s="180"/>
    </row>
    <row r="8398" spans="1:14" s="158" customFormat="1" ht="18" customHeight="1" x14ac:dyDescent="0.25">
      <c r="A8398" s="181"/>
      <c r="B8398" s="96"/>
      <c r="C8398" s="96"/>
      <c r="D8398" s="181"/>
      <c r="E8398" s="96"/>
      <c r="F8398" s="181"/>
      <c r="G8398" s="181"/>
      <c r="H8398" s="181"/>
      <c r="I8398" s="96"/>
      <c r="J8398" s="516"/>
      <c r="K8398" s="600"/>
      <c r="L8398" s="516"/>
      <c r="M8398" s="410" t="str">
        <f>IFERROR(IF($A8399=VLOOKUP($A8399,AGOTADOS!$A$3:$H$4997,1,FALSE),"AGOTADO","SI HAY"),"")</f>
        <v/>
      </c>
      <c r="N8398" s="180"/>
    </row>
    <row r="8399" spans="1:14" s="158" customFormat="1" ht="18" customHeight="1" x14ac:dyDescent="0.25">
      <c r="A8399" s="181"/>
      <c r="B8399" s="96"/>
      <c r="C8399" s="96"/>
      <c r="D8399" s="181"/>
      <c r="E8399" s="96"/>
      <c r="F8399" s="181"/>
      <c r="G8399" s="181"/>
      <c r="H8399" s="181"/>
      <c r="I8399" s="96"/>
      <c r="J8399" s="516"/>
      <c r="K8399" s="600"/>
      <c r="L8399" s="516"/>
      <c r="M8399" s="410" t="str">
        <f>IFERROR(IF($A8400=VLOOKUP($A8400,AGOTADOS!$A$3:$H$4997,1,FALSE),"AGOTADO","SI HAY"),"")</f>
        <v/>
      </c>
      <c r="N8399" s="180"/>
    </row>
    <row r="8400" spans="1:14" s="158" customFormat="1" ht="18" customHeight="1" x14ac:dyDescent="0.25">
      <c r="A8400" s="181"/>
      <c r="B8400" s="96"/>
      <c r="C8400" s="96"/>
      <c r="D8400" s="181"/>
      <c r="E8400" s="96"/>
      <c r="F8400" s="181"/>
      <c r="G8400" s="181"/>
      <c r="H8400" s="181"/>
      <c r="I8400" s="96"/>
      <c r="J8400" s="516"/>
      <c r="K8400" s="600"/>
      <c r="L8400" s="516"/>
      <c r="M8400" s="410" t="str">
        <f>IFERROR(IF($A8401=VLOOKUP($A8401,AGOTADOS!$A$3:$H$4997,1,FALSE),"AGOTADO","SI HAY"),"")</f>
        <v/>
      </c>
      <c r="N8400" s="180"/>
    </row>
    <row r="8401" spans="1:14" s="158" customFormat="1" ht="18" customHeight="1" x14ac:dyDescent="0.25">
      <c r="A8401" s="181"/>
      <c r="B8401" s="96"/>
      <c r="C8401" s="96"/>
      <c r="D8401" s="181"/>
      <c r="E8401" s="96"/>
      <c r="F8401" s="181"/>
      <c r="G8401" s="181"/>
      <c r="H8401" s="181"/>
      <c r="I8401" s="96"/>
      <c r="J8401" s="516"/>
      <c r="K8401" s="600"/>
      <c r="L8401" s="516"/>
      <c r="M8401" s="410" t="str">
        <f>IFERROR(IF($A8402=VLOOKUP($A8402,AGOTADOS!$A$3:$H$4997,1,FALSE),"AGOTADO","SI HAY"),"")</f>
        <v/>
      </c>
      <c r="N8401" s="180"/>
    </row>
    <row r="8402" spans="1:14" s="158" customFormat="1" ht="18" customHeight="1" x14ac:dyDescent="0.25">
      <c r="A8402" s="181"/>
      <c r="B8402" s="96"/>
      <c r="C8402" s="181"/>
      <c r="D8402" s="181"/>
      <c r="E8402" s="96"/>
      <c r="F8402" s="181"/>
      <c r="G8402" s="181"/>
      <c r="H8402" s="181"/>
      <c r="I8402" s="96"/>
      <c r="J8402" s="516"/>
      <c r="K8402" s="600"/>
      <c r="L8402" s="516"/>
      <c r="M8402" s="410" t="str">
        <f>IFERROR(IF($A8403=VLOOKUP($A8403,AGOTADOS!$A$3:$H$4997,1,FALSE),"AGOTADO","SI HAY"),"")</f>
        <v/>
      </c>
      <c r="N8402" s="180"/>
    </row>
    <row r="8403" spans="1:14" ht="18" customHeight="1" x14ac:dyDescent="0.25">
      <c r="A8403" s="181"/>
      <c r="B8403" s="96"/>
      <c r="C8403" s="181"/>
      <c r="D8403" s="181"/>
      <c r="E8403" s="96"/>
      <c r="F8403" s="181"/>
      <c r="G8403" s="181"/>
      <c r="H8403" s="181"/>
      <c r="I8403" s="96"/>
      <c r="J8403" s="516"/>
      <c r="K8403" s="600"/>
      <c r="L8403" s="516"/>
      <c r="M8403" s="410" t="str">
        <f>IFERROR(IF($A8404=VLOOKUP($A8404,AGOTADOS!$A$3:$H$4997,1,FALSE),"AGOTADO","SI HAY"),"")</f>
        <v/>
      </c>
    </row>
    <row r="8404" spans="1:14" ht="18" customHeight="1" x14ac:dyDescent="0.25">
      <c r="A8404" s="181"/>
      <c r="B8404" s="96"/>
      <c r="C8404" s="181"/>
      <c r="D8404" s="181"/>
      <c r="E8404" s="96"/>
      <c r="F8404" s="181"/>
      <c r="G8404" s="181"/>
      <c r="H8404" s="181"/>
      <c r="I8404" s="96"/>
      <c r="J8404" s="516"/>
      <c r="K8404" s="600"/>
      <c r="L8404" s="516"/>
      <c r="M8404" s="410" t="str">
        <f>IFERROR(IF($A8405=VLOOKUP($A8405,AGOTADOS!$A$3:$H$4997,1,FALSE),"AGOTADO","SI HAY"),"")</f>
        <v/>
      </c>
    </row>
    <row r="8405" spans="1:14" s="158" customFormat="1" ht="18" customHeight="1" x14ac:dyDescent="0.25">
      <c r="A8405" s="181"/>
      <c r="B8405" s="96"/>
      <c r="C8405" s="181"/>
      <c r="D8405" s="181"/>
      <c r="E8405" s="96"/>
      <c r="F8405" s="181"/>
      <c r="G8405" s="181"/>
      <c r="H8405" s="181"/>
      <c r="I8405" s="96"/>
      <c r="J8405" s="516"/>
      <c r="K8405" s="600"/>
      <c r="L8405" s="516"/>
      <c r="M8405" s="410" t="str">
        <f>IFERROR(IF($A8406=VLOOKUP($A8406,AGOTADOS!$A$3:$H$4997,1,FALSE),"AGOTADO","SI HAY"),"")</f>
        <v/>
      </c>
      <c r="N8405" s="180"/>
    </row>
    <row r="8406" spans="1:14" s="158" customFormat="1" ht="18" customHeight="1" x14ac:dyDescent="0.25">
      <c r="A8406" s="181"/>
      <c r="B8406" s="96"/>
      <c r="C8406" s="181"/>
      <c r="D8406" s="181"/>
      <c r="E8406" s="96"/>
      <c r="F8406" s="181"/>
      <c r="G8406" s="181"/>
      <c r="H8406" s="181"/>
      <c r="I8406" s="96"/>
      <c r="J8406" s="516"/>
      <c r="K8406" s="600"/>
      <c r="L8406" s="516"/>
      <c r="M8406" s="410" t="str">
        <f>IFERROR(IF($A8407=VLOOKUP($A8407,AGOTADOS!$A$3:$H$4997,1,FALSE),"AGOTADO","SI HAY"),"")</f>
        <v/>
      </c>
      <c r="N8406" s="180"/>
    </row>
    <row r="8407" spans="1:14" s="158" customFormat="1" ht="18" customHeight="1" x14ac:dyDescent="0.25">
      <c r="A8407" s="181"/>
      <c r="B8407" s="96"/>
      <c r="C8407" s="96"/>
      <c r="D8407" s="181"/>
      <c r="E8407" s="96"/>
      <c r="F8407" s="181"/>
      <c r="G8407" s="181"/>
      <c r="H8407" s="181"/>
      <c r="I8407" s="96"/>
      <c r="J8407" s="516"/>
      <c r="K8407" s="600"/>
      <c r="L8407" s="516"/>
      <c r="M8407" s="410" t="str">
        <f>IFERROR(IF($A8408=VLOOKUP($A8408,AGOTADOS!$A$3:$H$4997,1,FALSE),"AGOTADO","SI HAY"),"")</f>
        <v/>
      </c>
      <c r="N8407" s="180"/>
    </row>
    <row r="8408" spans="1:14" s="158" customFormat="1" ht="18" customHeight="1" x14ac:dyDescent="0.25">
      <c r="A8408" s="181"/>
      <c r="B8408" s="96"/>
      <c r="C8408" s="96"/>
      <c r="D8408" s="181"/>
      <c r="E8408" s="96"/>
      <c r="F8408" s="181"/>
      <c r="G8408" s="181"/>
      <c r="H8408" s="181"/>
      <c r="I8408" s="96"/>
      <c r="J8408" s="516"/>
      <c r="K8408" s="600"/>
      <c r="L8408" s="516"/>
      <c r="M8408" s="410" t="str">
        <f>IFERROR(IF($A8409=VLOOKUP($A8409,AGOTADOS!$A$3:$H$4997,1,FALSE),"AGOTADO","SI HAY"),"")</f>
        <v/>
      </c>
      <c r="N8408" s="180"/>
    </row>
    <row r="8409" spans="1:14" s="158" customFormat="1" ht="18" customHeight="1" x14ac:dyDescent="0.25">
      <c r="A8409" s="181"/>
      <c r="B8409" s="96"/>
      <c r="C8409" s="96"/>
      <c r="D8409" s="181"/>
      <c r="E8409" s="96"/>
      <c r="F8409" s="181"/>
      <c r="G8409" s="181"/>
      <c r="H8409" s="181"/>
      <c r="I8409" s="96"/>
      <c r="J8409" s="516"/>
      <c r="K8409" s="600"/>
      <c r="L8409" s="516"/>
      <c r="M8409" s="410" t="str">
        <f>IFERROR(IF($A8410=VLOOKUP($A8410,AGOTADOS!$A$3:$H$4997,1,FALSE),"AGOTADO","SI HAY"),"")</f>
        <v/>
      </c>
      <c r="N8409" s="180"/>
    </row>
    <row r="8410" spans="1:14" s="158" customFormat="1" ht="18" customHeight="1" x14ac:dyDescent="0.25">
      <c r="A8410" s="181"/>
      <c r="B8410" s="96"/>
      <c r="C8410" s="96"/>
      <c r="D8410" s="181"/>
      <c r="E8410" s="96"/>
      <c r="F8410" s="181"/>
      <c r="G8410" s="181"/>
      <c r="H8410" s="181"/>
      <c r="I8410" s="96"/>
      <c r="J8410" s="516"/>
      <c r="K8410" s="600"/>
      <c r="L8410" s="516"/>
      <c r="M8410" s="410" t="str">
        <f>IFERROR(IF($A8411=VLOOKUP($A8411,AGOTADOS!$A$3:$H$4997,1,FALSE),"AGOTADO","SI HAY"),"")</f>
        <v/>
      </c>
      <c r="N8410" s="180"/>
    </row>
    <row r="8411" spans="1:14" ht="18" customHeight="1" x14ac:dyDescent="0.25">
      <c r="A8411" s="181"/>
      <c r="B8411" s="96"/>
      <c r="C8411" s="96"/>
      <c r="D8411" s="181"/>
      <c r="E8411" s="96"/>
      <c r="F8411" s="181"/>
      <c r="G8411" s="181"/>
      <c r="H8411" s="181"/>
      <c r="I8411" s="96"/>
      <c r="J8411" s="516"/>
      <c r="K8411" s="600"/>
      <c r="L8411" s="516"/>
      <c r="M8411" s="410" t="str">
        <f>IFERROR(IF($A8412=VLOOKUP($A8412,AGOTADOS!$A$3:$H$4997,1,FALSE),"AGOTADO","SI HAY"),"")</f>
        <v/>
      </c>
    </row>
    <row r="8412" spans="1:14" ht="18" customHeight="1" x14ac:dyDescent="0.25">
      <c r="A8412" s="181"/>
      <c r="B8412" s="96"/>
      <c r="C8412" s="181"/>
      <c r="D8412" s="181"/>
      <c r="E8412" s="96"/>
      <c r="F8412" s="181"/>
      <c r="G8412" s="181"/>
      <c r="H8412" s="181"/>
      <c r="I8412" s="96"/>
      <c r="J8412" s="516"/>
      <c r="K8412" s="600"/>
      <c r="L8412" s="516"/>
      <c r="M8412" s="410" t="str">
        <f>IFERROR(IF($A8413=VLOOKUP($A8413,AGOTADOS!$A$3:$H$4997,1,FALSE),"AGOTADO","SI HAY"),"")</f>
        <v/>
      </c>
    </row>
    <row r="8413" spans="1:14" ht="18" customHeight="1" x14ac:dyDescent="0.25">
      <c r="A8413" s="181"/>
      <c r="B8413" s="96"/>
      <c r="C8413" s="181"/>
      <c r="D8413" s="181"/>
      <c r="E8413" s="96"/>
      <c r="F8413" s="181"/>
      <c r="G8413" s="181"/>
      <c r="H8413" s="181"/>
      <c r="I8413" s="96"/>
      <c r="J8413" s="516"/>
      <c r="K8413" s="600"/>
      <c r="L8413" s="516"/>
      <c r="M8413" s="410" t="str">
        <f>IFERROR(IF($A8414=VLOOKUP($A8414,AGOTADOS!$A$3:$H$4997,1,FALSE),"AGOTADO","SI HAY"),"")</f>
        <v/>
      </c>
    </row>
    <row r="8414" spans="1:14" s="158" customFormat="1" ht="18" customHeight="1" x14ac:dyDescent="0.25">
      <c r="A8414" s="181"/>
      <c r="B8414" s="96"/>
      <c r="C8414" s="181"/>
      <c r="D8414" s="181"/>
      <c r="E8414" s="96"/>
      <c r="F8414" s="181"/>
      <c r="G8414" s="181"/>
      <c r="H8414" s="181"/>
      <c r="I8414" s="96"/>
      <c r="J8414" s="516"/>
      <c r="K8414" s="600"/>
      <c r="L8414" s="516"/>
      <c r="M8414" s="410" t="str">
        <f>IFERROR(IF($A8415=VLOOKUP($A8415,AGOTADOS!$A$3:$H$4997,1,FALSE),"AGOTADO","SI HAY"),"")</f>
        <v/>
      </c>
      <c r="N8414" s="180"/>
    </row>
    <row r="8415" spans="1:14" s="158" customFormat="1" ht="18" customHeight="1" x14ac:dyDescent="0.25">
      <c r="A8415" s="181"/>
      <c r="B8415" s="96"/>
      <c r="C8415" s="181"/>
      <c r="D8415" s="181"/>
      <c r="E8415" s="96"/>
      <c r="F8415" s="181"/>
      <c r="G8415" s="181"/>
      <c r="H8415" s="181"/>
      <c r="I8415" s="96"/>
      <c r="J8415" s="516"/>
      <c r="K8415" s="600"/>
      <c r="L8415" s="516"/>
      <c r="M8415" s="410" t="str">
        <f>IFERROR(IF($A8416=VLOOKUP($A8416,AGOTADOS!$A$3:$H$4997,1,FALSE),"AGOTADO","SI HAY"),"")</f>
        <v/>
      </c>
      <c r="N8415" s="180"/>
    </row>
    <row r="8416" spans="1:14" s="158" customFormat="1" ht="18" customHeight="1" x14ac:dyDescent="0.25">
      <c r="A8416" s="181"/>
      <c r="B8416" s="96"/>
      <c r="C8416" s="181"/>
      <c r="D8416" s="181"/>
      <c r="E8416" s="96"/>
      <c r="F8416" s="181"/>
      <c r="G8416" s="181"/>
      <c r="H8416" s="181"/>
      <c r="I8416" s="96"/>
      <c r="J8416" s="516"/>
      <c r="K8416" s="600"/>
      <c r="L8416" s="516"/>
      <c r="M8416" s="410" t="str">
        <f>IFERROR(IF($A8417=VLOOKUP($A8417,AGOTADOS!$A$3:$H$4997,1,FALSE),"AGOTADO","SI HAY"),"")</f>
        <v/>
      </c>
      <c r="N8416" s="180"/>
    </row>
    <row r="8417" spans="1:14" s="158" customFormat="1" ht="18" customHeight="1" x14ac:dyDescent="0.25">
      <c r="A8417" s="181"/>
      <c r="B8417" s="96"/>
      <c r="C8417" s="181"/>
      <c r="D8417" s="181"/>
      <c r="E8417" s="96"/>
      <c r="F8417" s="181"/>
      <c r="G8417" s="181"/>
      <c r="H8417" s="181"/>
      <c r="I8417" s="96"/>
      <c r="J8417" s="516"/>
      <c r="K8417" s="600"/>
      <c r="L8417" s="516"/>
      <c r="M8417" s="410" t="str">
        <f>IFERROR(IF($A8418=VLOOKUP($A8418,AGOTADOS!$A$3:$H$4997,1,FALSE),"AGOTADO","SI HAY"),"")</f>
        <v/>
      </c>
      <c r="N8417" s="180"/>
    </row>
    <row r="8418" spans="1:14" s="158" customFormat="1" ht="18" customHeight="1" x14ac:dyDescent="0.25">
      <c r="A8418" s="181"/>
      <c r="B8418" s="96"/>
      <c r="C8418" s="181"/>
      <c r="D8418" s="181"/>
      <c r="E8418" s="96"/>
      <c r="F8418" s="181"/>
      <c r="G8418" s="181"/>
      <c r="H8418" s="181"/>
      <c r="I8418" s="96"/>
      <c r="J8418" s="516"/>
      <c r="K8418" s="600"/>
      <c r="L8418" s="516"/>
      <c r="M8418" s="410" t="str">
        <f>IFERROR(IF($A8419=VLOOKUP($A8419,AGOTADOS!$A$3:$H$4997,1,FALSE),"AGOTADO","SI HAY"),"")</f>
        <v/>
      </c>
      <c r="N8418" s="180"/>
    </row>
    <row r="8419" spans="1:14" s="158" customFormat="1" ht="18" customHeight="1" x14ac:dyDescent="0.25">
      <c r="A8419" s="181"/>
      <c r="B8419" s="96"/>
      <c r="C8419" s="181"/>
      <c r="D8419" s="181"/>
      <c r="E8419" s="96"/>
      <c r="F8419" s="181"/>
      <c r="G8419" s="181"/>
      <c r="H8419" s="181"/>
      <c r="I8419" s="96"/>
      <c r="J8419" s="516"/>
      <c r="K8419" s="600"/>
      <c r="L8419" s="516"/>
      <c r="M8419" s="410" t="str">
        <f>IFERROR(IF($A8420=VLOOKUP($A8420,AGOTADOS!$A$3:$H$4997,1,FALSE),"AGOTADO","SI HAY"),"")</f>
        <v/>
      </c>
      <c r="N8419" s="180"/>
    </row>
    <row r="8420" spans="1:14" s="158" customFormat="1" ht="18" customHeight="1" x14ac:dyDescent="0.25">
      <c r="A8420" s="181"/>
      <c r="B8420" s="96"/>
      <c r="C8420" s="181"/>
      <c r="D8420" s="181"/>
      <c r="E8420" s="96"/>
      <c r="F8420" s="181"/>
      <c r="G8420" s="181"/>
      <c r="H8420" s="181"/>
      <c r="I8420" s="96"/>
      <c r="J8420" s="516"/>
      <c r="K8420" s="600"/>
      <c r="L8420" s="516"/>
      <c r="M8420" s="410" t="str">
        <f>IFERROR(IF($A8421=VLOOKUP($A8421,AGOTADOS!$A$3:$H$4997,1,FALSE),"AGOTADO","SI HAY"),"")</f>
        <v/>
      </c>
      <c r="N8420" s="180"/>
    </row>
    <row r="8421" spans="1:14" s="158" customFormat="1" ht="18" customHeight="1" x14ac:dyDescent="0.25">
      <c r="A8421" s="181"/>
      <c r="B8421" s="96"/>
      <c r="C8421" s="181"/>
      <c r="D8421" s="181"/>
      <c r="E8421" s="96"/>
      <c r="F8421" s="181"/>
      <c r="G8421" s="181"/>
      <c r="H8421" s="181"/>
      <c r="I8421" s="96"/>
      <c r="J8421" s="516"/>
      <c r="K8421" s="600"/>
      <c r="L8421" s="516"/>
      <c r="M8421" s="410" t="str">
        <f>IFERROR(IF($A8422=VLOOKUP($A8422,AGOTADOS!$A$3:$H$4997,1,FALSE),"AGOTADO","SI HAY"),"")</f>
        <v/>
      </c>
      <c r="N8421" s="180"/>
    </row>
    <row r="8422" spans="1:14" s="158" customFormat="1" ht="18" customHeight="1" x14ac:dyDescent="0.25">
      <c r="A8422" s="181"/>
      <c r="B8422" s="96"/>
      <c r="C8422" s="181"/>
      <c r="D8422" s="181"/>
      <c r="E8422" s="96"/>
      <c r="F8422" s="181"/>
      <c r="G8422" s="181"/>
      <c r="H8422" s="181"/>
      <c r="I8422" s="96"/>
      <c r="J8422" s="516"/>
      <c r="K8422" s="600"/>
      <c r="L8422" s="516"/>
      <c r="M8422" s="410" t="str">
        <f>IFERROR(IF($A8423=VLOOKUP($A8423,AGOTADOS!$A$3:$H$4997,1,FALSE),"AGOTADO","SI HAY"),"")</f>
        <v/>
      </c>
      <c r="N8422" s="180"/>
    </row>
    <row r="8423" spans="1:14" s="158" customFormat="1" ht="18" customHeight="1" x14ac:dyDescent="0.25">
      <c r="A8423" s="181"/>
      <c r="B8423" s="96"/>
      <c r="C8423" s="181"/>
      <c r="D8423" s="181"/>
      <c r="E8423" s="96"/>
      <c r="F8423" s="181"/>
      <c r="G8423" s="181"/>
      <c r="H8423" s="181"/>
      <c r="I8423" s="96"/>
      <c r="J8423" s="516"/>
      <c r="K8423" s="600"/>
      <c r="L8423" s="516"/>
      <c r="M8423" s="410" t="str">
        <f>IFERROR(IF($A8424=VLOOKUP($A8424,AGOTADOS!$A$3:$H$4997,1,FALSE),"AGOTADO","SI HAY"),"")</f>
        <v/>
      </c>
      <c r="N8423" s="180"/>
    </row>
    <row r="8424" spans="1:14" s="158" customFormat="1" ht="18" customHeight="1" x14ac:dyDescent="0.25">
      <c r="A8424" s="181"/>
      <c r="B8424" s="96"/>
      <c r="C8424" s="181"/>
      <c r="D8424" s="181"/>
      <c r="E8424" s="96"/>
      <c r="F8424" s="181"/>
      <c r="G8424" s="181"/>
      <c r="H8424" s="181"/>
      <c r="I8424" s="96"/>
      <c r="J8424" s="516"/>
      <c r="K8424" s="600"/>
      <c r="L8424" s="516"/>
      <c r="M8424" s="410" t="str">
        <f>IFERROR(IF($A8425=VLOOKUP($A8425,AGOTADOS!$A$3:$H$4997,1,FALSE),"AGOTADO","SI HAY"),"")</f>
        <v/>
      </c>
      <c r="N8424" s="180"/>
    </row>
    <row r="8425" spans="1:14" s="158" customFormat="1" ht="18" customHeight="1" x14ac:dyDescent="0.25">
      <c r="A8425" s="181"/>
      <c r="B8425" s="96"/>
      <c r="C8425" s="181"/>
      <c r="D8425" s="181"/>
      <c r="E8425" s="96"/>
      <c r="F8425" s="181"/>
      <c r="G8425" s="181"/>
      <c r="H8425" s="181"/>
      <c r="I8425" s="96"/>
      <c r="J8425" s="516"/>
      <c r="K8425" s="600"/>
      <c r="L8425" s="516"/>
      <c r="M8425" s="410" t="str">
        <f>IFERROR(IF($A8426=VLOOKUP($A8426,AGOTADOS!$A$3:$H$4997,1,FALSE),"AGOTADO","SI HAY"),"")</f>
        <v/>
      </c>
      <c r="N8425" s="180"/>
    </row>
    <row r="8426" spans="1:14" s="158" customFormat="1" ht="18" customHeight="1" x14ac:dyDescent="0.25">
      <c r="A8426" s="181"/>
      <c r="B8426" s="96"/>
      <c r="C8426" s="181"/>
      <c r="D8426" s="181"/>
      <c r="E8426" s="96"/>
      <c r="F8426" s="181"/>
      <c r="G8426" s="181"/>
      <c r="H8426" s="181"/>
      <c r="I8426" s="96"/>
      <c r="J8426" s="516"/>
      <c r="K8426" s="600"/>
      <c r="L8426" s="516"/>
      <c r="M8426" s="410" t="str">
        <f>IFERROR(IF($A8427=VLOOKUP($A8427,AGOTADOS!$A$3:$H$4997,1,FALSE),"AGOTADO","SI HAY"),"")</f>
        <v/>
      </c>
      <c r="N8426" s="180"/>
    </row>
    <row r="8427" spans="1:14" s="158" customFormat="1" ht="18" customHeight="1" x14ac:dyDescent="0.25">
      <c r="A8427" s="181"/>
      <c r="B8427" s="96"/>
      <c r="C8427" s="181"/>
      <c r="D8427" s="181"/>
      <c r="E8427" s="96"/>
      <c r="F8427" s="181"/>
      <c r="G8427" s="181"/>
      <c r="H8427" s="181"/>
      <c r="I8427" s="96"/>
      <c r="J8427" s="516"/>
      <c r="K8427" s="600"/>
      <c r="L8427" s="516"/>
      <c r="M8427" s="410" t="str">
        <f>IFERROR(IF($A8428=VLOOKUP($A8428,AGOTADOS!$A$3:$H$4997,1,FALSE),"AGOTADO","SI HAY"),"")</f>
        <v/>
      </c>
      <c r="N8427" s="180"/>
    </row>
    <row r="8428" spans="1:14" s="158" customFormat="1" ht="18" customHeight="1" x14ac:dyDescent="0.25">
      <c r="A8428" s="181"/>
      <c r="B8428" s="96"/>
      <c r="C8428" s="96"/>
      <c r="D8428" s="181"/>
      <c r="E8428" s="96"/>
      <c r="F8428" s="181"/>
      <c r="G8428" s="181"/>
      <c r="H8428" s="181"/>
      <c r="I8428" s="96"/>
      <c r="J8428" s="516"/>
      <c r="K8428" s="600"/>
      <c r="L8428" s="516"/>
      <c r="M8428" s="410" t="str">
        <f>IFERROR(IF($A8429=VLOOKUP($A8429,AGOTADOS!$A$3:$H$4997,1,FALSE),"AGOTADO","SI HAY"),"")</f>
        <v/>
      </c>
      <c r="N8428" s="180"/>
    </row>
    <row r="8429" spans="1:14" s="158" customFormat="1" ht="18" customHeight="1" x14ac:dyDescent="0.25">
      <c r="A8429" s="181"/>
      <c r="B8429" s="96"/>
      <c r="C8429" s="96"/>
      <c r="D8429" s="181"/>
      <c r="E8429" s="96"/>
      <c r="F8429" s="181"/>
      <c r="G8429" s="181"/>
      <c r="H8429" s="181"/>
      <c r="I8429" s="96"/>
      <c r="J8429" s="516"/>
      <c r="K8429" s="600"/>
      <c r="L8429" s="516"/>
      <c r="M8429" s="410" t="str">
        <f>IFERROR(IF($A8430=VLOOKUP($A8430,AGOTADOS!$A$3:$H$4997,1,FALSE),"AGOTADO","SI HAY"),"")</f>
        <v/>
      </c>
      <c r="N8429" s="180"/>
    </row>
    <row r="8430" spans="1:14" s="158" customFormat="1" ht="18" customHeight="1" x14ac:dyDescent="0.25">
      <c r="A8430" s="181"/>
      <c r="B8430" s="96"/>
      <c r="C8430" s="96"/>
      <c r="D8430" s="181"/>
      <c r="E8430" s="96"/>
      <c r="F8430" s="181"/>
      <c r="G8430" s="181"/>
      <c r="H8430" s="181"/>
      <c r="I8430" s="96"/>
      <c r="J8430" s="516"/>
      <c r="K8430" s="600"/>
      <c r="L8430" s="516"/>
      <c r="M8430" s="410" t="str">
        <f>IFERROR(IF($A8431=VLOOKUP($A8431,AGOTADOS!$A$3:$H$4997,1,FALSE),"AGOTADO","SI HAY"),"")</f>
        <v/>
      </c>
      <c r="N8430" s="180"/>
    </row>
    <row r="8431" spans="1:14" s="158" customFormat="1" ht="18" customHeight="1" x14ac:dyDescent="0.25">
      <c r="A8431" s="181"/>
      <c r="B8431" s="96"/>
      <c r="C8431" s="96"/>
      <c r="D8431" s="181"/>
      <c r="E8431" s="96"/>
      <c r="F8431" s="181"/>
      <c r="G8431" s="181"/>
      <c r="H8431" s="181"/>
      <c r="I8431" s="96"/>
      <c r="J8431" s="516"/>
      <c r="K8431" s="600"/>
      <c r="L8431" s="516"/>
      <c r="M8431" s="410" t="str">
        <f>IFERROR(IF($A8432=VLOOKUP($A8432,AGOTADOS!$A$3:$H$4997,1,FALSE),"AGOTADO","SI HAY"),"")</f>
        <v/>
      </c>
      <c r="N8431" s="180"/>
    </row>
    <row r="8432" spans="1:14" s="158" customFormat="1" ht="18" customHeight="1" x14ac:dyDescent="0.25">
      <c r="A8432" s="181"/>
      <c r="B8432" s="96"/>
      <c r="C8432" s="96"/>
      <c r="D8432" s="181"/>
      <c r="E8432" s="96"/>
      <c r="F8432" s="181"/>
      <c r="G8432" s="181"/>
      <c r="H8432" s="181"/>
      <c r="I8432" s="96"/>
      <c r="J8432" s="516"/>
      <c r="K8432" s="600"/>
      <c r="L8432" s="516"/>
      <c r="M8432" s="410" t="str">
        <f>IFERROR(IF($A8433=VLOOKUP($A8433,AGOTADOS!$A$3:$H$4997,1,FALSE),"AGOTADO","SI HAY"),"")</f>
        <v/>
      </c>
      <c r="N8432" s="180"/>
    </row>
    <row r="8433" spans="1:14" s="158" customFormat="1" ht="18" customHeight="1" x14ac:dyDescent="0.25">
      <c r="A8433" s="181"/>
      <c r="B8433" s="96"/>
      <c r="C8433" s="96"/>
      <c r="D8433" s="181"/>
      <c r="E8433" s="96"/>
      <c r="F8433" s="181"/>
      <c r="G8433" s="181"/>
      <c r="H8433" s="181"/>
      <c r="I8433" s="96"/>
      <c r="J8433" s="516"/>
      <c r="K8433" s="600"/>
      <c r="L8433" s="516"/>
      <c r="M8433" s="410" t="str">
        <f>IFERROR(IF($A8434=VLOOKUP($A8434,AGOTADOS!$A$3:$H$4997,1,FALSE),"AGOTADO","SI HAY"),"")</f>
        <v/>
      </c>
      <c r="N8433" s="180"/>
    </row>
    <row r="8434" spans="1:14" s="158" customFormat="1" ht="18" customHeight="1" x14ac:dyDescent="0.25">
      <c r="A8434" s="181"/>
      <c r="B8434" s="96"/>
      <c r="C8434" s="96"/>
      <c r="D8434" s="181"/>
      <c r="E8434" s="96"/>
      <c r="F8434" s="181"/>
      <c r="G8434" s="181"/>
      <c r="H8434" s="181"/>
      <c r="I8434" s="96"/>
      <c r="J8434" s="516"/>
      <c r="K8434" s="600"/>
      <c r="L8434" s="516"/>
      <c r="M8434" s="410" t="str">
        <f>IFERROR(IF($A8435=VLOOKUP($A8435,AGOTADOS!$A$3:$H$4997,1,FALSE),"AGOTADO","SI HAY"),"")</f>
        <v/>
      </c>
      <c r="N8434" s="180"/>
    </row>
    <row r="8435" spans="1:14" s="158" customFormat="1" ht="18" customHeight="1" x14ac:dyDescent="0.25">
      <c r="A8435" s="181"/>
      <c r="B8435" s="96"/>
      <c r="C8435" s="96"/>
      <c r="D8435" s="181"/>
      <c r="E8435" s="96"/>
      <c r="F8435" s="181"/>
      <c r="G8435" s="181"/>
      <c r="H8435" s="181"/>
      <c r="I8435" s="96"/>
      <c r="J8435" s="516"/>
      <c r="K8435" s="600"/>
      <c r="L8435" s="516"/>
      <c r="M8435" s="410" t="str">
        <f>IFERROR(IF($A8436=VLOOKUP($A8436,AGOTADOS!$A$3:$H$4997,1,FALSE),"AGOTADO","SI HAY"),"")</f>
        <v/>
      </c>
      <c r="N8435" s="180"/>
    </row>
    <row r="8436" spans="1:14" s="158" customFormat="1" ht="18" customHeight="1" x14ac:dyDescent="0.25">
      <c r="A8436" s="181"/>
      <c r="B8436" s="96"/>
      <c r="C8436" s="96"/>
      <c r="D8436" s="181"/>
      <c r="E8436" s="96"/>
      <c r="F8436" s="181"/>
      <c r="G8436" s="181"/>
      <c r="H8436" s="181"/>
      <c r="I8436" s="96"/>
      <c r="J8436" s="516"/>
      <c r="K8436" s="600"/>
      <c r="L8436" s="516"/>
      <c r="M8436" s="410" t="str">
        <f>IFERROR(IF($A8437=VLOOKUP($A8437,AGOTADOS!$A$3:$H$4997,1,FALSE),"AGOTADO","SI HAY"),"")</f>
        <v/>
      </c>
      <c r="N8436" s="180"/>
    </row>
    <row r="8437" spans="1:14" ht="18" customHeight="1" x14ac:dyDescent="0.25">
      <c r="A8437" s="181"/>
      <c r="B8437" s="96"/>
      <c r="C8437" s="96"/>
      <c r="D8437" s="181"/>
      <c r="E8437" s="96"/>
      <c r="F8437" s="181"/>
      <c r="G8437" s="181"/>
      <c r="H8437" s="181"/>
      <c r="I8437" s="96"/>
      <c r="J8437" s="516"/>
      <c r="K8437" s="600"/>
      <c r="L8437" s="516"/>
      <c r="M8437" s="410" t="str">
        <f>IFERROR(IF($A8438=VLOOKUP($A8438,AGOTADOS!$A$3:$H$4997,1,FALSE),"AGOTADO","SI HAY"),"")</f>
        <v/>
      </c>
    </row>
    <row r="8438" spans="1:14" s="158" customFormat="1" ht="18" customHeight="1" x14ac:dyDescent="0.25">
      <c r="A8438" s="181"/>
      <c r="B8438" s="96"/>
      <c r="C8438" s="96"/>
      <c r="D8438" s="181"/>
      <c r="E8438" s="96"/>
      <c r="F8438" s="181"/>
      <c r="G8438" s="181"/>
      <c r="H8438" s="181"/>
      <c r="I8438" s="96"/>
      <c r="J8438" s="516"/>
      <c r="K8438" s="600"/>
      <c r="L8438" s="516"/>
      <c r="M8438" s="410" t="str">
        <f>IFERROR(IF($A8439=VLOOKUP($A8439,AGOTADOS!$A$3:$H$4997,1,FALSE),"AGOTADO","SI HAY"),"")</f>
        <v/>
      </c>
      <c r="N8438" s="180"/>
    </row>
    <row r="8439" spans="1:14" s="158" customFormat="1" ht="18" customHeight="1" x14ac:dyDescent="0.25">
      <c r="A8439" s="181"/>
      <c r="B8439" s="96"/>
      <c r="C8439" s="96"/>
      <c r="D8439" s="181"/>
      <c r="E8439" s="96"/>
      <c r="F8439" s="181"/>
      <c r="G8439" s="181"/>
      <c r="H8439" s="181"/>
      <c r="I8439" s="96"/>
      <c r="J8439" s="516"/>
      <c r="K8439" s="600"/>
      <c r="L8439" s="516"/>
      <c r="M8439" s="410" t="str">
        <f>IFERROR(IF($A8440=VLOOKUP($A8440,AGOTADOS!$A$3:$H$4997,1,FALSE),"AGOTADO","SI HAY"),"")</f>
        <v/>
      </c>
      <c r="N8439" s="180"/>
    </row>
    <row r="8440" spans="1:14" s="158" customFormat="1" ht="18" customHeight="1" x14ac:dyDescent="0.25">
      <c r="A8440" s="181"/>
      <c r="B8440" s="96"/>
      <c r="C8440" s="96"/>
      <c r="D8440" s="181"/>
      <c r="E8440" s="96"/>
      <c r="F8440" s="181"/>
      <c r="G8440" s="181"/>
      <c r="H8440" s="181"/>
      <c r="I8440" s="96"/>
      <c r="J8440" s="516"/>
      <c r="K8440" s="600"/>
      <c r="L8440" s="516"/>
      <c r="M8440" s="410" t="str">
        <f>IFERROR(IF($A8441=VLOOKUP($A8441,AGOTADOS!$A$3:$H$4997,1,FALSE),"AGOTADO","SI HAY"),"")</f>
        <v/>
      </c>
      <c r="N8440" s="180"/>
    </row>
    <row r="8441" spans="1:14" s="158" customFormat="1" ht="18" customHeight="1" x14ac:dyDescent="0.25">
      <c r="A8441" s="181"/>
      <c r="B8441" s="96"/>
      <c r="C8441" s="96"/>
      <c r="D8441" s="181"/>
      <c r="E8441" s="96"/>
      <c r="F8441" s="181"/>
      <c r="G8441" s="181"/>
      <c r="H8441" s="181"/>
      <c r="I8441" s="96"/>
      <c r="J8441" s="516"/>
      <c r="K8441" s="600"/>
      <c r="L8441" s="516"/>
      <c r="M8441" s="410" t="str">
        <f>IFERROR(IF($A8442=VLOOKUP($A8442,AGOTADOS!$A$3:$H$4997,1,FALSE),"AGOTADO","SI HAY"),"")</f>
        <v/>
      </c>
      <c r="N8441" s="180"/>
    </row>
    <row r="8442" spans="1:14" s="158" customFormat="1" ht="18" customHeight="1" x14ac:dyDescent="0.25">
      <c r="A8442" s="181"/>
      <c r="B8442" s="96"/>
      <c r="C8442" s="96"/>
      <c r="D8442" s="181"/>
      <c r="E8442" s="96"/>
      <c r="F8442" s="181"/>
      <c r="G8442" s="181"/>
      <c r="H8442" s="181"/>
      <c r="I8442" s="96"/>
      <c r="J8442" s="516"/>
      <c r="K8442" s="600"/>
      <c r="L8442" s="516"/>
      <c r="M8442" s="410" t="str">
        <f>IFERROR(IF($A8443=VLOOKUP($A8443,AGOTADOS!$A$3:$H$4997,1,FALSE),"AGOTADO","SI HAY"),"")</f>
        <v/>
      </c>
      <c r="N8442" s="180"/>
    </row>
    <row r="8443" spans="1:14" s="158" customFormat="1" ht="18" customHeight="1" x14ac:dyDescent="0.25">
      <c r="A8443" s="181"/>
      <c r="B8443" s="96"/>
      <c r="C8443" s="96"/>
      <c r="D8443" s="181"/>
      <c r="E8443" s="96"/>
      <c r="F8443" s="181"/>
      <c r="G8443" s="181"/>
      <c r="H8443" s="181"/>
      <c r="I8443" s="96"/>
      <c r="J8443" s="516"/>
      <c r="K8443" s="600"/>
      <c r="L8443" s="516"/>
      <c r="M8443" s="410" t="str">
        <f>IFERROR(IF($A8444=VLOOKUP($A8444,AGOTADOS!$A$3:$H$4997,1,FALSE),"AGOTADO","SI HAY"),"")</f>
        <v/>
      </c>
      <c r="N8443" s="180"/>
    </row>
    <row r="8444" spans="1:14" s="158" customFormat="1" ht="18" customHeight="1" x14ac:dyDescent="0.25">
      <c r="A8444" s="181"/>
      <c r="B8444" s="96"/>
      <c r="C8444" s="181"/>
      <c r="D8444" s="181"/>
      <c r="E8444" s="96"/>
      <c r="F8444" s="181"/>
      <c r="G8444" s="181"/>
      <c r="H8444" s="181"/>
      <c r="I8444" s="96"/>
      <c r="J8444" s="516"/>
      <c r="K8444" s="600"/>
      <c r="L8444" s="516"/>
      <c r="M8444" s="410" t="str">
        <f>IFERROR(IF($A8445=VLOOKUP($A8445,AGOTADOS!$A$3:$H$4997,1,FALSE),"AGOTADO","SI HAY"),"")</f>
        <v/>
      </c>
      <c r="N8444" s="180"/>
    </row>
    <row r="8445" spans="1:14" s="158" customFormat="1" ht="18" customHeight="1" x14ac:dyDescent="0.25">
      <c r="A8445" s="181"/>
      <c r="B8445" s="96"/>
      <c r="C8445" s="181"/>
      <c r="D8445" s="181"/>
      <c r="E8445" s="96"/>
      <c r="F8445" s="181"/>
      <c r="G8445" s="181"/>
      <c r="H8445" s="181"/>
      <c r="I8445" s="96"/>
      <c r="J8445" s="516"/>
      <c r="K8445" s="600"/>
      <c r="L8445" s="516"/>
      <c r="M8445" s="410" t="str">
        <f>IFERROR(IF($A8446=VLOOKUP($A8446,AGOTADOS!$A$3:$H$4997,1,FALSE),"AGOTADO","SI HAY"),"")</f>
        <v/>
      </c>
      <c r="N8445" s="180"/>
    </row>
    <row r="8446" spans="1:14" s="158" customFormat="1" ht="18" customHeight="1" x14ac:dyDescent="0.3">
      <c r="A8446" s="181"/>
      <c r="B8446" s="598"/>
      <c r="C8446" s="96"/>
      <c r="D8446" s="181"/>
      <c r="E8446" s="181"/>
      <c r="F8446" s="181"/>
      <c r="G8446" s="181"/>
      <c r="H8446" s="181"/>
      <c r="I8446" s="181"/>
      <c r="J8446" s="516"/>
      <c r="K8446" s="600"/>
      <c r="L8446" s="516"/>
      <c r="M8446" s="410" t="str">
        <f>IFERROR(IF($A8447=VLOOKUP($A8447,AGOTADOS!$A$3:$H$4997,1,FALSE),"AGOTADO","SI HAY"),"")</f>
        <v/>
      </c>
      <c r="N8446" s="180"/>
    </row>
    <row r="8447" spans="1:14" s="158" customFormat="1" ht="18" customHeight="1" x14ac:dyDescent="0.25">
      <c r="A8447" s="181"/>
      <c r="B8447" s="96"/>
      <c r="C8447" s="181"/>
      <c r="D8447" s="181"/>
      <c r="E8447" s="96"/>
      <c r="F8447" s="181"/>
      <c r="G8447" s="181"/>
      <c r="H8447" s="181"/>
      <c r="I8447" s="96"/>
      <c r="J8447" s="516"/>
      <c r="K8447" s="600"/>
      <c r="L8447" s="516"/>
      <c r="M8447" s="410" t="str">
        <f>IFERROR(IF($A8448=VLOOKUP($A8448,AGOTADOS!$A$3:$H$4997,1,FALSE),"AGOTADO","SI HAY"),"")</f>
        <v/>
      </c>
      <c r="N8447" s="180"/>
    </row>
    <row r="8448" spans="1:14" s="158" customFormat="1" ht="18" customHeight="1" x14ac:dyDescent="0.25">
      <c r="A8448" s="181"/>
      <c r="B8448" s="96"/>
      <c r="C8448" s="96"/>
      <c r="D8448" s="181"/>
      <c r="E8448" s="96"/>
      <c r="F8448" s="181"/>
      <c r="G8448" s="181"/>
      <c r="H8448" s="181"/>
      <c r="I8448" s="96"/>
      <c r="J8448" s="516"/>
      <c r="K8448" s="600"/>
      <c r="L8448" s="516"/>
      <c r="M8448" s="410" t="str">
        <f>IFERROR(IF($A8449=VLOOKUP($A8449,AGOTADOS!$A$3:$H$4997,1,FALSE),"AGOTADO","SI HAY"),"")</f>
        <v/>
      </c>
      <c r="N8448" s="180"/>
    </row>
    <row r="8449" spans="1:14" s="158" customFormat="1" ht="18" customHeight="1" x14ac:dyDescent="0.25">
      <c r="A8449" s="181"/>
      <c r="B8449" s="96"/>
      <c r="C8449" s="96"/>
      <c r="D8449" s="181"/>
      <c r="E8449" s="96"/>
      <c r="F8449" s="181"/>
      <c r="G8449" s="181"/>
      <c r="H8449" s="181"/>
      <c r="I8449" s="96"/>
      <c r="J8449" s="516"/>
      <c r="K8449" s="600"/>
      <c r="L8449" s="516"/>
      <c r="M8449" s="410" t="str">
        <f>IFERROR(IF($A8450=VLOOKUP($A8450,AGOTADOS!$A$3:$H$4997,1,FALSE),"AGOTADO","SI HAY"),"")</f>
        <v/>
      </c>
      <c r="N8449" s="180"/>
    </row>
    <row r="8450" spans="1:14" s="158" customFormat="1" ht="18" customHeight="1" x14ac:dyDescent="0.25">
      <c r="A8450" s="181"/>
      <c r="B8450" s="96"/>
      <c r="C8450" s="96"/>
      <c r="D8450" s="181"/>
      <c r="E8450" s="96"/>
      <c r="F8450" s="181"/>
      <c r="G8450" s="181"/>
      <c r="H8450" s="181"/>
      <c r="I8450" s="96"/>
      <c r="J8450" s="516"/>
      <c r="K8450" s="600"/>
      <c r="L8450" s="516"/>
      <c r="M8450" s="410" t="str">
        <f>IFERROR(IF($A8451=VLOOKUP($A8451,AGOTADOS!$A$3:$H$4997,1,FALSE),"AGOTADO","SI HAY"),"")</f>
        <v/>
      </c>
      <c r="N8450" s="180"/>
    </row>
    <row r="8451" spans="1:14" s="158" customFormat="1" ht="18" customHeight="1" x14ac:dyDescent="0.25">
      <c r="A8451" s="181"/>
      <c r="B8451" s="96"/>
      <c r="C8451" s="96"/>
      <c r="D8451" s="181"/>
      <c r="E8451" s="96"/>
      <c r="F8451" s="181"/>
      <c r="G8451" s="181"/>
      <c r="H8451" s="181"/>
      <c r="I8451" s="96"/>
      <c r="J8451" s="516"/>
      <c r="K8451" s="600"/>
      <c r="L8451" s="516"/>
      <c r="M8451" s="410" t="str">
        <f>IFERROR(IF($A8452=VLOOKUP($A8452,AGOTADOS!$A$3:$H$4997,1,FALSE),"AGOTADO","SI HAY"),"")</f>
        <v/>
      </c>
      <c r="N8451" s="180"/>
    </row>
    <row r="8452" spans="1:14" s="158" customFormat="1" ht="18" customHeight="1" x14ac:dyDescent="0.25">
      <c r="A8452" s="181"/>
      <c r="B8452" s="96"/>
      <c r="C8452" s="96"/>
      <c r="D8452" s="181"/>
      <c r="E8452" s="96"/>
      <c r="F8452" s="181"/>
      <c r="G8452" s="181"/>
      <c r="H8452" s="181"/>
      <c r="I8452" s="96"/>
      <c r="J8452" s="516"/>
      <c r="K8452" s="600"/>
      <c r="L8452" s="516"/>
      <c r="M8452" s="410" t="str">
        <f>IFERROR(IF($A8453=VLOOKUP($A8453,AGOTADOS!$A$3:$H$4997,1,FALSE),"AGOTADO","SI HAY"),"")</f>
        <v/>
      </c>
      <c r="N8452" s="180"/>
    </row>
    <row r="8453" spans="1:14" s="158" customFormat="1" ht="18" customHeight="1" x14ac:dyDescent="0.25">
      <c r="A8453" s="181"/>
      <c r="B8453" s="96"/>
      <c r="C8453" s="96"/>
      <c r="D8453" s="181"/>
      <c r="E8453" s="96"/>
      <c r="F8453" s="181"/>
      <c r="G8453" s="181"/>
      <c r="H8453" s="181"/>
      <c r="I8453" s="96"/>
      <c r="J8453" s="516"/>
      <c r="K8453" s="600"/>
      <c r="L8453" s="516"/>
      <c r="M8453" s="410" t="str">
        <f>IFERROR(IF($A8454=VLOOKUP($A8454,AGOTADOS!$A$3:$H$4997,1,FALSE),"AGOTADO","SI HAY"),"")</f>
        <v/>
      </c>
      <c r="N8453" s="180"/>
    </row>
    <row r="8454" spans="1:14" s="158" customFormat="1" ht="18" customHeight="1" x14ac:dyDescent="0.25">
      <c r="A8454" s="181"/>
      <c r="B8454" s="96"/>
      <c r="C8454" s="96"/>
      <c r="D8454" s="181"/>
      <c r="E8454" s="96"/>
      <c r="F8454" s="181"/>
      <c r="G8454" s="181"/>
      <c r="H8454" s="181"/>
      <c r="I8454" s="96"/>
      <c r="J8454" s="516"/>
      <c r="K8454" s="600"/>
      <c r="L8454" s="516"/>
      <c r="M8454" s="410" t="str">
        <f>IFERROR(IF($A8455=VLOOKUP($A8455,AGOTADOS!$A$3:$H$4997,1,FALSE),"AGOTADO","SI HAY"),"")</f>
        <v/>
      </c>
      <c r="N8454" s="180"/>
    </row>
    <row r="8455" spans="1:14" s="158" customFormat="1" ht="18" customHeight="1" x14ac:dyDescent="0.25">
      <c r="A8455" s="181"/>
      <c r="B8455" s="96"/>
      <c r="C8455" s="96"/>
      <c r="D8455" s="181"/>
      <c r="E8455" s="96"/>
      <c r="F8455" s="181"/>
      <c r="G8455" s="181"/>
      <c r="H8455" s="181"/>
      <c r="I8455" s="96"/>
      <c r="J8455" s="516"/>
      <c r="K8455" s="600"/>
      <c r="L8455" s="516"/>
      <c r="M8455" s="410" t="str">
        <f>IFERROR(IF($A8456=VLOOKUP($A8456,AGOTADOS!$A$3:$H$4997,1,FALSE),"AGOTADO","SI HAY"),"")</f>
        <v/>
      </c>
      <c r="N8455" s="180"/>
    </row>
    <row r="8456" spans="1:14" s="158" customFormat="1" ht="18" customHeight="1" x14ac:dyDescent="0.25">
      <c r="A8456" s="181"/>
      <c r="B8456" s="96"/>
      <c r="C8456" s="96"/>
      <c r="D8456" s="181"/>
      <c r="E8456" s="96"/>
      <c r="F8456" s="181"/>
      <c r="G8456" s="181"/>
      <c r="H8456" s="181"/>
      <c r="I8456" s="96"/>
      <c r="J8456" s="516"/>
      <c r="K8456" s="600"/>
      <c r="L8456" s="516"/>
      <c r="M8456" s="410" t="str">
        <f>IFERROR(IF($A8457=VLOOKUP($A8457,AGOTADOS!$A$3:$H$4997,1,FALSE),"AGOTADO","SI HAY"),"")</f>
        <v/>
      </c>
      <c r="N8456" s="180"/>
    </row>
    <row r="8457" spans="1:14" s="158" customFormat="1" ht="18" customHeight="1" x14ac:dyDescent="0.25">
      <c r="A8457" s="181"/>
      <c r="B8457" s="96"/>
      <c r="C8457" s="96"/>
      <c r="D8457" s="181"/>
      <c r="E8457" s="96"/>
      <c r="F8457" s="181"/>
      <c r="G8457" s="181"/>
      <c r="H8457" s="181"/>
      <c r="I8457" s="96"/>
      <c r="J8457" s="516"/>
      <c r="K8457" s="600"/>
      <c r="L8457" s="516"/>
      <c r="M8457" s="410" t="str">
        <f>IFERROR(IF($A8458=VLOOKUP($A8458,AGOTADOS!$A$3:$H$4997,1,FALSE),"AGOTADO","SI HAY"),"")</f>
        <v/>
      </c>
      <c r="N8457" s="180"/>
    </row>
    <row r="8458" spans="1:14" s="158" customFormat="1" ht="18" customHeight="1" x14ac:dyDescent="0.25">
      <c r="A8458" s="181"/>
      <c r="B8458" s="96"/>
      <c r="C8458" s="96"/>
      <c r="D8458" s="181"/>
      <c r="E8458" s="96"/>
      <c r="F8458" s="181"/>
      <c r="G8458" s="181"/>
      <c r="H8458" s="181"/>
      <c r="I8458" s="96"/>
      <c r="J8458" s="516"/>
      <c r="K8458" s="600"/>
      <c r="L8458" s="516"/>
      <c r="M8458" s="410" t="str">
        <f>IFERROR(IF($A8459=VLOOKUP($A8459,AGOTADOS!$A$3:$H$4997,1,FALSE),"AGOTADO","SI HAY"),"")</f>
        <v/>
      </c>
      <c r="N8458" s="180"/>
    </row>
    <row r="8459" spans="1:14" s="158" customFormat="1" ht="18" customHeight="1" x14ac:dyDescent="0.25">
      <c r="A8459" s="181"/>
      <c r="B8459" s="96"/>
      <c r="C8459" s="96"/>
      <c r="D8459" s="181"/>
      <c r="E8459" s="96"/>
      <c r="F8459" s="181"/>
      <c r="G8459" s="181"/>
      <c r="H8459" s="181"/>
      <c r="I8459" s="96"/>
      <c r="J8459" s="516"/>
      <c r="K8459" s="600"/>
      <c r="L8459" s="516"/>
      <c r="M8459" s="410" t="str">
        <f>IFERROR(IF($A8460=VLOOKUP($A8460,AGOTADOS!$A$3:$H$4997,1,FALSE),"AGOTADO","SI HAY"),"")</f>
        <v/>
      </c>
      <c r="N8459" s="180"/>
    </row>
    <row r="8460" spans="1:14" s="158" customFormat="1" ht="18" customHeight="1" x14ac:dyDescent="0.25">
      <c r="A8460" s="181"/>
      <c r="B8460" s="96"/>
      <c r="C8460" s="96"/>
      <c r="D8460" s="181"/>
      <c r="E8460" s="96"/>
      <c r="F8460" s="181"/>
      <c r="G8460" s="181"/>
      <c r="H8460" s="181"/>
      <c r="I8460" s="96"/>
      <c r="J8460" s="516"/>
      <c r="K8460" s="600"/>
      <c r="L8460" s="516"/>
      <c r="M8460" s="410" t="str">
        <f>IFERROR(IF($A8461=VLOOKUP($A8461,AGOTADOS!$A$3:$H$4997,1,FALSE),"AGOTADO","SI HAY"),"")</f>
        <v/>
      </c>
      <c r="N8460" s="180"/>
    </row>
    <row r="8461" spans="1:14" s="158" customFormat="1" ht="18" customHeight="1" x14ac:dyDescent="0.25">
      <c r="A8461" s="181"/>
      <c r="B8461" s="96"/>
      <c r="C8461" s="96"/>
      <c r="D8461" s="181"/>
      <c r="E8461" s="96"/>
      <c r="F8461" s="181"/>
      <c r="G8461" s="181"/>
      <c r="H8461" s="181"/>
      <c r="I8461" s="96"/>
      <c r="J8461" s="516"/>
      <c r="K8461" s="600"/>
      <c r="L8461" s="516"/>
      <c r="M8461" s="410" t="str">
        <f>IFERROR(IF($A8462=VLOOKUP($A8462,AGOTADOS!$A$3:$H$4997,1,FALSE),"AGOTADO","SI HAY"),"")</f>
        <v/>
      </c>
      <c r="N8461" s="180"/>
    </row>
    <row r="8462" spans="1:14" s="158" customFormat="1" ht="18" customHeight="1" x14ac:dyDescent="0.25">
      <c r="A8462" s="181"/>
      <c r="B8462" s="96"/>
      <c r="C8462" s="96"/>
      <c r="D8462" s="181"/>
      <c r="E8462" s="96"/>
      <c r="F8462" s="181"/>
      <c r="G8462" s="181"/>
      <c r="H8462" s="181"/>
      <c r="I8462" s="96"/>
      <c r="J8462" s="516"/>
      <c r="K8462" s="600"/>
      <c r="L8462" s="516"/>
      <c r="M8462" s="410" t="str">
        <f>IFERROR(IF($A8463=VLOOKUP($A8463,AGOTADOS!$A$3:$H$4997,1,FALSE),"AGOTADO","SI HAY"),"")</f>
        <v/>
      </c>
      <c r="N8462" s="180"/>
    </row>
    <row r="8463" spans="1:14" s="158" customFormat="1" ht="18" customHeight="1" x14ac:dyDescent="0.25">
      <c r="A8463" s="181"/>
      <c r="B8463" s="96"/>
      <c r="C8463" s="96"/>
      <c r="D8463" s="181"/>
      <c r="E8463" s="96"/>
      <c r="F8463" s="181"/>
      <c r="G8463" s="181"/>
      <c r="H8463" s="181"/>
      <c r="I8463" s="96"/>
      <c r="J8463" s="516"/>
      <c r="K8463" s="600"/>
      <c r="L8463" s="516"/>
      <c r="M8463" s="410" t="str">
        <f>IFERROR(IF($A8464=VLOOKUP($A8464,AGOTADOS!$A$3:$H$4997,1,FALSE),"AGOTADO","SI HAY"),"")</f>
        <v/>
      </c>
      <c r="N8463" s="180"/>
    </row>
    <row r="8464" spans="1:14" s="158" customFormat="1" ht="18" customHeight="1" x14ac:dyDescent="0.25">
      <c r="A8464" s="181"/>
      <c r="B8464" s="96"/>
      <c r="C8464" s="96"/>
      <c r="D8464" s="181"/>
      <c r="E8464" s="96"/>
      <c r="F8464" s="181"/>
      <c r="G8464" s="181"/>
      <c r="H8464" s="181"/>
      <c r="I8464" s="96"/>
      <c r="J8464" s="516"/>
      <c r="K8464" s="600"/>
      <c r="L8464" s="516"/>
      <c r="M8464" s="410" t="str">
        <f>IFERROR(IF($A8465=VLOOKUP($A8465,AGOTADOS!$A$3:$H$4997,1,FALSE),"AGOTADO","SI HAY"),"")</f>
        <v/>
      </c>
      <c r="N8464" s="180"/>
    </row>
    <row r="8465" spans="1:14" s="158" customFormat="1" ht="18" customHeight="1" x14ac:dyDescent="0.3">
      <c r="A8465" s="181"/>
      <c r="B8465" s="598"/>
      <c r="C8465" s="96"/>
      <c r="D8465" s="181"/>
      <c r="E8465" s="181"/>
      <c r="F8465" s="181"/>
      <c r="G8465" s="181"/>
      <c r="H8465" s="181"/>
      <c r="I8465" s="181"/>
      <c r="J8465" s="516"/>
      <c r="K8465" s="600"/>
      <c r="L8465" s="516"/>
      <c r="M8465" s="410" t="str">
        <f>IFERROR(IF($A8466=VLOOKUP($A8466,AGOTADOS!$A$3:$H$4997,1,FALSE),"AGOTADO","SI HAY"),"")</f>
        <v/>
      </c>
      <c r="N8465" s="180"/>
    </row>
    <row r="8466" spans="1:14" s="158" customFormat="1" ht="18" customHeight="1" x14ac:dyDescent="0.25">
      <c r="A8466" s="181"/>
      <c r="B8466" s="96"/>
      <c r="C8466" s="96"/>
      <c r="D8466" s="181"/>
      <c r="E8466" s="96"/>
      <c r="F8466" s="181"/>
      <c r="G8466" s="181"/>
      <c r="H8466" s="181"/>
      <c r="I8466" s="96"/>
      <c r="J8466" s="516"/>
      <c r="K8466" s="600"/>
      <c r="L8466" s="516"/>
      <c r="M8466" s="410" t="str">
        <f>IFERROR(IF($A8467=VLOOKUP($A8467,AGOTADOS!$A$3:$H$4997,1,FALSE),"AGOTADO","SI HAY"),"")</f>
        <v/>
      </c>
      <c r="N8466" s="180"/>
    </row>
    <row r="8467" spans="1:14" s="158" customFormat="1" ht="18" customHeight="1" x14ac:dyDescent="0.25">
      <c r="A8467" s="181"/>
      <c r="B8467" s="96"/>
      <c r="C8467" s="96"/>
      <c r="D8467" s="181"/>
      <c r="E8467" s="96"/>
      <c r="F8467" s="181"/>
      <c r="G8467" s="181"/>
      <c r="H8467" s="181"/>
      <c r="I8467" s="96"/>
      <c r="J8467" s="516"/>
      <c r="K8467" s="600"/>
      <c r="L8467" s="516"/>
      <c r="M8467" s="410" t="str">
        <f>IFERROR(IF($A8468=VLOOKUP($A8468,AGOTADOS!$A$3:$H$4997,1,FALSE),"AGOTADO","SI HAY"),"")</f>
        <v/>
      </c>
      <c r="N8467" s="180"/>
    </row>
    <row r="8468" spans="1:14" s="158" customFormat="1" ht="18" customHeight="1" x14ac:dyDescent="0.25">
      <c r="A8468" s="181"/>
      <c r="B8468" s="96"/>
      <c r="C8468" s="96"/>
      <c r="D8468" s="181"/>
      <c r="E8468" s="96"/>
      <c r="F8468" s="181"/>
      <c r="G8468" s="181"/>
      <c r="H8468" s="181"/>
      <c r="I8468" s="96"/>
      <c r="J8468" s="516"/>
      <c r="K8468" s="600"/>
      <c r="L8468" s="516"/>
      <c r="M8468" s="410" t="str">
        <f>IFERROR(IF($A8469=VLOOKUP($A8469,AGOTADOS!$A$3:$H$4997,1,FALSE),"AGOTADO","SI HAY"),"")</f>
        <v/>
      </c>
      <c r="N8468" s="180"/>
    </row>
    <row r="8469" spans="1:14" s="158" customFormat="1" ht="18" customHeight="1" x14ac:dyDescent="0.25">
      <c r="A8469" s="181"/>
      <c r="B8469" s="96"/>
      <c r="C8469" s="96"/>
      <c r="D8469" s="181"/>
      <c r="E8469" s="96"/>
      <c r="F8469" s="181"/>
      <c r="G8469" s="181"/>
      <c r="H8469" s="181"/>
      <c r="I8469" s="96"/>
      <c r="J8469" s="516"/>
      <c r="K8469" s="600"/>
      <c r="L8469" s="516"/>
      <c r="M8469" s="410" t="str">
        <f>IFERROR(IF($A8470=VLOOKUP($A8470,AGOTADOS!$A$3:$H$4997,1,FALSE),"AGOTADO","SI HAY"),"")</f>
        <v/>
      </c>
      <c r="N8469" s="180"/>
    </row>
    <row r="8470" spans="1:14" s="158" customFormat="1" ht="18" customHeight="1" x14ac:dyDescent="0.25">
      <c r="A8470" s="181"/>
      <c r="B8470" s="96"/>
      <c r="C8470" s="96"/>
      <c r="D8470" s="181"/>
      <c r="E8470" s="96"/>
      <c r="F8470" s="181"/>
      <c r="G8470" s="181"/>
      <c r="H8470" s="181"/>
      <c r="I8470" s="96"/>
      <c r="J8470" s="516"/>
      <c r="K8470" s="600"/>
      <c r="L8470" s="516"/>
      <c r="M8470" s="410" t="str">
        <f>IFERROR(IF($A8471=VLOOKUP($A8471,AGOTADOS!$A$3:$H$4997,1,FALSE),"AGOTADO","SI HAY"),"")</f>
        <v/>
      </c>
      <c r="N8470" s="180"/>
    </row>
    <row r="8471" spans="1:14" s="158" customFormat="1" ht="18" customHeight="1" x14ac:dyDescent="0.25">
      <c r="A8471" s="181"/>
      <c r="B8471" s="96"/>
      <c r="C8471" s="96"/>
      <c r="D8471" s="181"/>
      <c r="E8471" s="96"/>
      <c r="F8471" s="181"/>
      <c r="G8471" s="181"/>
      <c r="H8471" s="181"/>
      <c r="I8471" s="96"/>
      <c r="J8471" s="516"/>
      <c r="K8471" s="600"/>
      <c r="L8471" s="516"/>
      <c r="M8471" s="410" t="str">
        <f>IFERROR(IF($A8472=VLOOKUP($A8472,AGOTADOS!$A$3:$H$4997,1,FALSE),"AGOTADO","SI HAY"),"")</f>
        <v/>
      </c>
      <c r="N8471" s="180"/>
    </row>
    <row r="8472" spans="1:14" s="158" customFormat="1" ht="18" customHeight="1" x14ac:dyDescent="0.3">
      <c r="A8472" s="181"/>
      <c r="B8472" s="598"/>
      <c r="C8472" s="96"/>
      <c r="D8472" s="181"/>
      <c r="E8472" s="181"/>
      <c r="F8472" s="181"/>
      <c r="G8472" s="181"/>
      <c r="H8472" s="181"/>
      <c r="I8472" s="181"/>
      <c r="J8472" s="516"/>
      <c r="K8472" s="600"/>
      <c r="L8472" s="516"/>
      <c r="M8472" s="410" t="str">
        <f>IFERROR(IF($A8473=VLOOKUP($A8473,AGOTADOS!$A$3:$H$4997,1,FALSE),"AGOTADO","SI HAY"),"")</f>
        <v/>
      </c>
      <c r="N8472" s="180"/>
    </row>
    <row r="8473" spans="1:14" s="158" customFormat="1" ht="18" customHeight="1" x14ac:dyDescent="0.25">
      <c r="A8473" s="181"/>
      <c r="B8473" s="96"/>
      <c r="C8473" s="181"/>
      <c r="D8473" s="181"/>
      <c r="E8473" s="96"/>
      <c r="F8473" s="181"/>
      <c r="G8473" s="181"/>
      <c r="H8473" s="181"/>
      <c r="I8473" s="96"/>
      <c r="J8473" s="516"/>
      <c r="K8473" s="600"/>
      <c r="L8473" s="516"/>
      <c r="M8473" s="410" t="str">
        <f>IFERROR(IF($A8474=VLOOKUP($A8474,AGOTADOS!$A$3:$H$4997,1,FALSE),"AGOTADO","SI HAY"),"")</f>
        <v/>
      </c>
      <c r="N8473" s="180"/>
    </row>
    <row r="8474" spans="1:14" s="158" customFormat="1" ht="18" customHeight="1" x14ac:dyDescent="0.25">
      <c r="A8474" s="181"/>
      <c r="B8474" s="96"/>
      <c r="C8474" s="181"/>
      <c r="D8474" s="181"/>
      <c r="E8474" s="96"/>
      <c r="F8474" s="181"/>
      <c r="G8474" s="181"/>
      <c r="H8474" s="181"/>
      <c r="I8474" s="96"/>
      <c r="J8474" s="516"/>
      <c r="K8474" s="600"/>
      <c r="L8474" s="516"/>
      <c r="M8474" s="410" t="str">
        <f>IFERROR(IF($A8475=VLOOKUP($A8475,AGOTADOS!$A$3:$H$4997,1,FALSE),"AGOTADO","SI HAY"),"")</f>
        <v/>
      </c>
      <c r="N8474" s="180"/>
    </row>
    <row r="8475" spans="1:14" s="158" customFormat="1" ht="18" customHeight="1" x14ac:dyDescent="0.25">
      <c r="A8475" s="181"/>
      <c r="B8475" s="96"/>
      <c r="C8475" s="96"/>
      <c r="D8475" s="181"/>
      <c r="E8475" s="96"/>
      <c r="F8475" s="181"/>
      <c r="G8475" s="181"/>
      <c r="H8475" s="181"/>
      <c r="I8475" s="96"/>
      <c r="J8475" s="516"/>
      <c r="K8475" s="600"/>
      <c r="L8475" s="516"/>
      <c r="M8475" s="410" t="str">
        <f>IFERROR(IF($A8476=VLOOKUP($A8476,AGOTADOS!$A$3:$H$4997,1,FALSE),"AGOTADO","SI HAY"),"")</f>
        <v/>
      </c>
      <c r="N8475" s="180"/>
    </row>
    <row r="8476" spans="1:14" s="158" customFormat="1" ht="18" customHeight="1" x14ac:dyDescent="0.25">
      <c r="A8476" s="181"/>
      <c r="B8476" s="96"/>
      <c r="C8476" s="96"/>
      <c r="D8476" s="181"/>
      <c r="E8476" s="96"/>
      <c r="F8476" s="181"/>
      <c r="G8476" s="181"/>
      <c r="H8476" s="181"/>
      <c r="I8476" s="96"/>
      <c r="J8476" s="516"/>
      <c r="K8476" s="600"/>
      <c r="L8476" s="516"/>
      <c r="M8476" s="410" t="str">
        <f>IFERROR(IF($A8477=VLOOKUP($A8477,AGOTADOS!$A$3:$H$4997,1,FALSE),"AGOTADO","SI HAY"),"")</f>
        <v/>
      </c>
      <c r="N8476" s="180"/>
    </row>
    <row r="8477" spans="1:14" s="158" customFormat="1" ht="18" customHeight="1" x14ac:dyDescent="0.3">
      <c r="A8477" s="601"/>
      <c r="B8477" s="602"/>
      <c r="C8477" s="603"/>
      <c r="D8477" s="601"/>
      <c r="E8477" s="601"/>
      <c r="F8477" s="601"/>
      <c r="G8477" s="601"/>
      <c r="H8477" s="601"/>
      <c r="I8477" s="601"/>
      <c r="J8477" s="604"/>
      <c r="K8477" s="605"/>
      <c r="L8477" s="516"/>
      <c r="M8477" s="410" t="str">
        <f>IFERROR(IF($A8478=VLOOKUP($A8478,AGOTADOS!$A$3:$H$4997,1,FALSE),"AGOTADO","SI HAY"),"")</f>
        <v/>
      </c>
      <c r="N8477" s="180"/>
    </row>
    <row r="8478" spans="1:14" s="158" customFormat="1" ht="18" customHeight="1" x14ac:dyDescent="0.25">
      <c r="A8478" s="601"/>
      <c r="B8478" s="603"/>
      <c r="C8478" s="601"/>
      <c r="D8478" s="601"/>
      <c r="E8478" s="603"/>
      <c r="F8478" s="601"/>
      <c r="G8478" s="601"/>
      <c r="H8478" s="601"/>
      <c r="I8478" s="603"/>
      <c r="J8478" s="604"/>
      <c r="K8478" s="605"/>
      <c r="L8478" s="516"/>
      <c r="M8478" s="410" t="str">
        <f>IFERROR(IF($A8479=VLOOKUP($A8479,AGOTADOS!$A$3:$H$4997,1,FALSE),"AGOTADO","SI HAY"),"")</f>
        <v/>
      </c>
      <c r="N8478" s="180"/>
    </row>
    <row r="8479" spans="1:14" s="158" customFormat="1" ht="18" customHeight="1" x14ac:dyDescent="0.25">
      <c r="A8479" s="601"/>
      <c r="B8479" s="603"/>
      <c r="C8479" s="601"/>
      <c r="D8479" s="601"/>
      <c r="E8479" s="603"/>
      <c r="F8479" s="601"/>
      <c r="G8479" s="601"/>
      <c r="H8479" s="601"/>
      <c r="I8479" s="603"/>
      <c r="J8479" s="604"/>
      <c r="K8479" s="605"/>
      <c r="L8479" s="516"/>
      <c r="M8479" s="410" t="str">
        <f>IFERROR(IF($A8480=VLOOKUP($A8480,AGOTADOS!$A$3:$H$4997,1,FALSE),"AGOTADO","SI HAY"),"")</f>
        <v/>
      </c>
      <c r="N8479" s="180"/>
    </row>
    <row r="8480" spans="1:14" s="158" customFormat="1" ht="18" customHeight="1" x14ac:dyDescent="0.25">
      <c r="A8480" s="601"/>
      <c r="B8480" s="603"/>
      <c r="C8480" s="601"/>
      <c r="D8480" s="601"/>
      <c r="E8480" s="603"/>
      <c r="F8480" s="601"/>
      <c r="G8480" s="601"/>
      <c r="H8480" s="601"/>
      <c r="I8480" s="603"/>
      <c r="J8480" s="604"/>
      <c r="K8480" s="605"/>
      <c r="L8480" s="516"/>
      <c r="M8480" s="410" t="str">
        <f>IFERROR(IF($A8481=VLOOKUP($A8481,AGOTADOS!$A$3:$H$4997,1,FALSE),"AGOTADO","SI HAY"),"")</f>
        <v/>
      </c>
      <c r="N8480" s="180"/>
    </row>
    <row r="8481" spans="1:14" s="158" customFormat="1" ht="18" customHeight="1" x14ac:dyDescent="0.25">
      <c r="A8481" s="601"/>
      <c r="B8481" s="603"/>
      <c r="C8481" s="601"/>
      <c r="D8481" s="601"/>
      <c r="E8481" s="603"/>
      <c r="F8481" s="601"/>
      <c r="G8481" s="601"/>
      <c r="H8481" s="601"/>
      <c r="I8481" s="603"/>
      <c r="J8481" s="604"/>
      <c r="K8481" s="605"/>
      <c r="L8481" s="516"/>
      <c r="M8481" s="410" t="str">
        <f>IFERROR(IF($A8482=VLOOKUP($A8482,AGOTADOS!$A$3:$H$4997,1,FALSE),"AGOTADO","SI HAY"),"")</f>
        <v/>
      </c>
      <c r="N8481" s="180"/>
    </row>
    <row r="8482" spans="1:14" s="158" customFormat="1" ht="18" customHeight="1" x14ac:dyDescent="0.25">
      <c r="A8482" s="601"/>
      <c r="B8482" s="603"/>
      <c r="C8482" s="601"/>
      <c r="D8482" s="601"/>
      <c r="E8482" s="603"/>
      <c r="F8482" s="601"/>
      <c r="G8482" s="601"/>
      <c r="H8482" s="601"/>
      <c r="I8482" s="603"/>
      <c r="J8482" s="604"/>
      <c r="K8482" s="605"/>
      <c r="L8482" s="516"/>
      <c r="M8482" s="410" t="str">
        <f>IFERROR(IF($A8483=VLOOKUP($A8483,AGOTADOS!$A$3:$H$4997,1,FALSE),"AGOTADO","SI HAY"),"")</f>
        <v/>
      </c>
      <c r="N8482" s="180"/>
    </row>
    <row r="8483" spans="1:14" s="158" customFormat="1" ht="18" customHeight="1" x14ac:dyDescent="0.25">
      <c r="A8483" s="601"/>
      <c r="B8483" s="603"/>
      <c r="C8483" s="601"/>
      <c r="D8483" s="601"/>
      <c r="E8483" s="603"/>
      <c r="F8483" s="601"/>
      <c r="G8483" s="601"/>
      <c r="H8483" s="601"/>
      <c r="I8483" s="603"/>
      <c r="J8483" s="604"/>
      <c r="K8483" s="605"/>
      <c r="L8483" s="516"/>
      <c r="M8483" s="410" t="str">
        <f>IFERROR(IF($A8484=VLOOKUP($A8484,AGOTADOS!$A$3:$H$4997,1,FALSE),"AGOTADO","SI HAY"),"")</f>
        <v/>
      </c>
      <c r="N8483" s="180"/>
    </row>
    <row r="8484" spans="1:14" s="158" customFormat="1" ht="18" customHeight="1" x14ac:dyDescent="0.25">
      <c r="A8484" s="601"/>
      <c r="B8484" s="603"/>
      <c r="C8484" s="603"/>
      <c r="D8484" s="601"/>
      <c r="E8484" s="603"/>
      <c r="F8484" s="601"/>
      <c r="G8484" s="601"/>
      <c r="H8484" s="601"/>
      <c r="I8484" s="603"/>
      <c r="J8484" s="604"/>
      <c r="K8484" s="605"/>
      <c r="L8484" s="516"/>
      <c r="M8484" s="410" t="str">
        <f>IFERROR(IF($A8485=VLOOKUP($A8485,AGOTADOS!$A$3:$H$4997,1,FALSE),"AGOTADO","SI HAY"),"")</f>
        <v/>
      </c>
      <c r="N8484" s="180"/>
    </row>
    <row r="8485" spans="1:14" s="158" customFormat="1" ht="18" customHeight="1" x14ac:dyDescent="0.25">
      <c r="A8485" s="601"/>
      <c r="B8485" s="603"/>
      <c r="C8485" s="601"/>
      <c r="D8485" s="601"/>
      <c r="E8485" s="603"/>
      <c r="F8485" s="601"/>
      <c r="G8485" s="601"/>
      <c r="H8485" s="601"/>
      <c r="I8485" s="603"/>
      <c r="J8485" s="604"/>
      <c r="K8485" s="605"/>
      <c r="L8485" s="516"/>
      <c r="M8485" s="410" t="str">
        <f>IFERROR(IF($A8486=VLOOKUP($A8486,AGOTADOS!$A$3:$H$4997,1,FALSE),"AGOTADO","SI HAY"),"")</f>
        <v/>
      </c>
      <c r="N8485" s="180"/>
    </row>
    <row r="8486" spans="1:14" s="158" customFormat="1" ht="18" customHeight="1" x14ac:dyDescent="0.25">
      <c r="A8486" s="601"/>
      <c r="B8486" s="603"/>
      <c r="C8486" s="603"/>
      <c r="D8486" s="601"/>
      <c r="E8486" s="603"/>
      <c r="F8486" s="601"/>
      <c r="G8486" s="601"/>
      <c r="H8486" s="601"/>
      <c r="I8486" s="603"/>
      <c r="J8486" s="604"/>
      <c r="K8486" s="605"/>
      <c r="L8486" s="516"/>
      <c r="M8486" s="410" t="str">
        <f>IFERROR(IF($A8487=VLOOKUP($A8487,AGOTADOS!$A$3:$H$4997,1,FALSE),"AGOTADO","SI HAY"),"")</f>
        <v/>
      </c>
      <c r="N8486" s="180"/>
    </row>
    <row r="8487" spans="1:14" s="158" customFormat="1" ht="18" customHeight="1" x14ac:dyDescent="0.25">
      <c r="A8487" s="601"/>
      <c r="B8487" s="603"/>
      <c r="C8487" s="603"/>
      <c r="D8487" s="601"/>
      <c r="E8487" s="603"/>
      <c r="F8487" s="601"/>
      <c r="G8487" s="601"/>
      <c r="H8487" s="601"/>
      <c r="I8487" s="603"/>
      <c r="J8487" s="604"/>
      <c r="K8487" s="605"/>
      <c r="L8487" s="516"/>
      <c r="M8487" s="410" t="str">
        <f>IFERROR(IF($A8488=VLOOKUP($A8488,AGOTADOS!$A$3:$H$4997,1,FALSE),"AGOTADO","SI HAY"),"")</f>
        <v/>
      </c>
      <c r="N8487" s="180"/>
    </row>
    <row r="8488" spans="1:14" s="158" customFormat="1" ht="18" customHeight="1" x14ac:dyDescent="0.25">
      <c r="A8488" s="601"/>
      <c r="B8488" s="603"/>
      <c r="C8488" s="601"/>
      <c r="D8488" s="601"/>
      <c r="E8488" s="603"/>
      <c r="F8488" s="601"/>
      <c r="G8488" s="601"/>
      <c r="H8488" s="601"/>
      <c r="I8488" s="603"/>
      <c r="J8488" s="604"/>
      <c r="K8488" s="605"/>
      <c r="L8488" s="516"/>
      <c r="M8488" s="410" t="str">
        <f>IFERROR(IF($A8489=VLOOKUP($A8489,AGOTADOS!$A$3:$H$4997,1,FALSE),"AGOTADO","SI HAY"),"")</f>
        <v/>
      </c>
      <c r="N8488" s="180"/>
    </row>
    <row r="8489" spans="1:14" s="158" customFormat="1" ht="18" customHeight="1" x14ac:dyDescent="0.25">
      <c r="A8489" s="601"/>
      <c r="B8489" s="603"/>
      <c r="C8489" s="601"/>
      <c r="D8489" s="601"/>
      <c r="E8489" s="603"/>
      <c r="F8489" s="601"/>
      <c r="G8489" s="601"/>
      <c r="H8489" s="601"/>
      <c r="I8489" s="603"/>
      <c r="J8489" s="604"/>
      <c r="K8489" s="605"/>
      <c r="L8489" s="516"/>
      <c r="M8489" s="410" t="str">
        <f>IFERROR(IF($A8490=VLOOKUP($A8490,AGOTADOS!$A$3:$H$4997,1,FALSE),"AGOTADO","SI HAY"),"")</f>
        <v/>
      </c>
      <c r="N8489" s="180"/>
    </row>
    <row r="8490" spans="1:14" s="158" customFormat="1" ht="18" customHeight="1" x14ac:dyDescent="0.25">
      <c r="A8490" s="601"/>
      <c r="B8490" s="603"/>
      <c r="C8490" s="601"/>
      <c r="D8490" s="601"/>
      <c r="E8490" s="603"/>
      <c r="F8490" s="601"/>
      <c r="G8490" s="601"/>
      <c r="H8490" s="601"/>
      <c r="I8490" s="603"/>
      <c r="J8490" s="604"/>
      <c r="K8490" s="605"/>
      <c r="L8490" s="516"/>
      <c r="M8490" s="410" t="str">
        <f>IFERROR(IF($A8491=VLOOKUP($A8491,AGOTADOS!$A$3:$H$4997,1,FALSE),"AGOTADO","SI HAY"),"")</f>
        <v/>
      </c>
      <c r="N8490" s="180"/>
    </row>
    <row r="8491" spans="1:14" s="158" customFormat="1" ht="18" customHeight="1" x14ac:dyDescent="0.25">
      <c r="A8491" s="601"/>
      <c r="B8491" s="603"/>
      <c r="C8491" s="601"/>
      <c r="D8491" s="601"/>
      <c r="E8491" s="603"/>
      <c r="F8491" s="601"/>
      <c r="G8491" s="601"/>
      <c r="H8491" s="601"/>
      <c r="I8491" s="603"/>
      <c r="J8491" s="604"/>
      <c r="K8491" s="605"/>
      <c r="L8491" s="516"/>
      <c r="M8491" s="410" t="str">
        <f>IFERROR(IF($A8492=VLOOKUP($A8492,AGOTADOS!$A$3:$H$4997,1,FALSE),"AGOTADO","SI HAY"),"")</f>
        <v/>
      </c>
      <c r="N8491" s="180"/>
    </row>
    <row r="8492" spans="1:14" s="158" customFormat="1" ht="18" customHeight="1" x14ac:dyDescent="0.25">
      <c r="A8492" s="601"/>
      <c r="B8492" s="603"/>
      <c r="C8492" s="601"/>
      <c r="D8492" s="601"/>
      <c r="E8492" s="603"/>
      <c r="F8492" s="601"/>
      <c r="G8492" s="601"/>
      <c r="H8492" s="601"/>
      <c r="I8492" s="603"/>
      <c r="J8492" s="604"/>
      <c r="K8492" s="605"/>
      <c r="L8492" s="516"/>
      <c r="M8492" s="410" t="str">
        <f>IFERROR(IF($A8493=VLOOKUP($A8493,AGOTADOS!$A$3:$H$4997,1,FALSE),"AGOTADO","SI HAY"),"")</f>
        <v/>
      </c>
      <c r="N8492" s="180"/>
    </row>
    <row r="8493" spans="1:14" s="158" customFormat="1" ht="18" customHeight="1" x14ac:dyDescent="0.25">
      <c r="A8493" s="601"/>
      <c r="B8493" s="603"/>
      <c r="C8493" s="601"/>
      <c r="D8493" s="601"/>
      <c r="E8493" s="603"/>
      <c r="F8493" s="601"/>
      <c r="G8493" s="601"/>
      <c r="H8493" s="601"/>
      <c r="I8493" s="603"/>
      <c r="J8493" s="604"/>
      <c r="K8493" s="605"/>
      <c r="L8493" s="516"/>
      <c r="M8493" s="410" t="str">
        <f>IFERROR(IF($A8494=VLOOKUP($A8494,AGOTADOS!$A$3:$H$4997,1,FALSE),"AGOTADO","SI HAY"),"")</f>
        <v/>
      </c>
      <c r="N8493" s="180"/>
    </row>
    <row r="8494" spans="1:14" s="158" customFormat="1" ht="18" customHeight="1" x14ac:dyDescent="0.25">
      <c r="A8494" s="601"/>
      <c r="B8494" s="603"/>
      <c r="C8494" s="601"/>
      <c r="D8494" s="601"/>
      <c r="E8494" s="603"/>
      <c r="F8494" s="601"/>
      <c r="G8494" s="601"/>
      <c r="H8494" s="601"/>
      <c r="I8494" s="603"/>
      <c r="J8494" s="604"/>
      <c r="K8494" s="605"/>
      <c r="L8494" s="516"/>
      <c r="M8494" s="410" t="str">
        <f>IFERROR(IF($A8495=VLOOKUP($A8495,AGOTADOS!$A$3:$H$4997,1,FALSE),"AGOTADO","SI HAY"),"")</f>
        <v/>
      </c>
      <c r="N8494" s="180"/>
    </row>
    <row r="8495" spans="1:14" s="158" customFormat="1" ht="18" customHeight="1" x14ac:dyDescent="0.25">
      <c r="A8495" s="601"/>
      <c r="B8495" s="603"/>
      <c r="C8495" s="601"/>
      <c r="D8495" s="601"/>
      <c r="E8495" s="603"/>
      <c r="F8495" s="601"/>
      <c r="G8495" s="601"/>
      <c r="H8495" s="601"/>
      <c r="I8495" s="603"/>
      <c r="J8495" s="604"/>
      <c r="K8495" s="605"/>
      <c r="L8495" s="516"/>
      <c r="M8495" s="410" t="str">
        <f>IFERROR(IF($A8496=VLOOKUP($A8496,AGOTADOS!$A$3:$H$4997,1,FALSE),"AGOTADO","SI HAY"),"")</f>
        <v/>
      </c>
      <c r="N8495" s="180"/>
    </row>
    <row r="8496" spans="1:14" s="158" customFormat="1" ht="18" customHeight="1" x14ac:dyDescent="0.25">
      <c r="A8496" s="601"/>
      <c r="B8496" s="603"/>
      <c r="C8496" s="601"/>
      <c r="D8496" s="601"/>
      <c r="E8496" s="603"/>
      <c r="F8496" s="601"/>
      <c r="G8496" s="601"/>
      <c r="H8496" s="601"/>
      <c r="I8496" s="603"/>
      <c r="J8496" s="604"/>
      <c r="K8496" s="605"/>
      <c r="L8496" s="516"/>
      <c r="M8496" s="410" t="str">
        <f>IFERROR(IF($A8497=VLOOKUP($A8497,AGOTADOS!$A$3:$H$4997,1,FALSE),"AGOTADO","SI HAY"),"")</f>
        <v/>
      </c>
      <c r="N8496" s="180"/>
    </row>
    <row r="8497" spans="1:14" s="158" customFormat="1" ht="18" customHeight="1" x14ac:dyDescent="0.25">
      <c r="A8497" s="601"/>
      <c r="B8497" s="603"/>
      <c r="C8497" s="601"/>
      <c r="D8497" s="601"/>
      <c r="E8497" s="603"/>
      <c r="F8497" s="601"/>
      <c r="G8497" s="601"/>
      <c r="H8497" s="601"/>
      <c r="I8497" s="603"/>
      <c r="J8497" s="604"/>
      <c r="K8497" s="605"/>
      <c r="L8497" s="516"/>
      <c r="M8497" s="410" t="str">
        <f>IFERROR(IF($A8498=VLOOKUP($A8498,AGOTADOS!$A$3:$H$4997,1,FALSE),"AGOTADO","SI HAY"),"")</f>
        <v/>
      </c>
      <c r="N8497" s="180"/>
    </row>
    <row r="8498" spans="1:14" s="158" customFormat="1" ht="18" customHeight="1" x14ac:dyDescent="0.25">
      <c r="A8498" s="601"/>
      <c r="B8498" s="603"/>
      <c r="C8498" s="601"/>
      <c r="D8498" s="601"/>
      <c r="E8498" s="603"/>
      <c r="F8498" s="601"/>
      <c r="G8498" s="601"/>
      <c r="H8498" s="601"/>
      <c r="I8498" s="603"/>
      <c r="J8498" s="604"/>
      <c r="K8498" s="605"/>
      <c r="L8498" s="516"/>
      <c r="M8498" s="410" t="str">
        <f>IFERROR(IF($A8499=VLOOKUP($A8499,AGOTADOS!$A$3:$H$4997,1,FALSE),"AGOTADO","SI HAY"),"")</f>
        <v/>
      </c>
      <c r="N8498" s="180"/>
    </row>
    <row r="8499" spans="1:14" s="158" customFormat="1" ht="18" customHeight="1" x14ac:dyDescent="0.25">
      <c r="A8499" s="601"/>
      <c r="B8499" s="603"/>
      <c r="C8499" s="603"/>
      <c r="D8499" s="601"/>
      <c r="E8499" s="603"/>
      <c r="F8499" s="601"/>
      <c r="G8499" s="601"/>
      <c r="H8499" s="601"/>
      <c r="I8499" s="603"/>
      <c r="J8499" s="604"/>
      <c r="K8499" s="605"/>
      <c r="L8499" s="516"/>
      <c r="M8499" s="410" t="str">
        <f>IFERROR(IF($A8500=VLOOKUP($A8500,AGOTADOS!$A$3:$H$4997,1,FALSE),"AGOTADO","SI HAY"),"")</f>
        <v/>
      </c>
      <c r="N8499" s="180"/>
    </row>
    <row r="8500" spans="1:14" s="158" customFormat="1" ht="18" customHeight="1" x14ac:dyDescent="0.25">
      <c r="A8500" s="601"/>
      <c r="B8500" s="603"/>
      <c r="C8500" s="601"/>
      <c r="D8500" s="601"/>
      <c r="E8500" s="603"/>
      <c r="F8500" s="601"/>
      <c r="G8500" s="601"/>
      <c r="H8500" s="601"/>
      <c r="I8500" s="603"/>
      <c r="J8500" s="604"/>
      <c r="K8500" s="605"/>
      <c r="L8500" s="516"/>
      <c r="M8500" s="410" t="str">
        <f>IFERROR(IF($A8501=VLOOKUP($A8501,AGOTADOS!$A$3:$H$4997,1,FALSE),"AGOTADO","SI HAY"),"")</f>
        <v/>
      </c>
      <c r="N8500" s="180"/>
    </row>
    <row r="8501" spans="1:14" s="158" customFormat="1" ht="18" customHeight="1" x14ac:dyDescent="0.25">
      <c r="A8501" s="601"/>
      <c r="B8501" s="603"/>
      <c r="C8501" s="603"/>
      <c r="D8501" s="601"/>
      <c r="E8501" s="603"/>
      <c r="F8501" s="601"/>
      <c r="G8501" s="601"/>
      <c r="H8501" s="601"/>
      <c r="I8501" s="603"/>
      <c r="J8501" s="604"/>
      <c r="K8501" s="605"/>
      <c r="L8501" s="516"/>
      <c r="M8501" s="410" t="str">
        <f>IFERROR(IF($A8502=VLOOKUP($A8502,AGOTADOS!$A$3:$H$4997,1,FALSE),"AGOTADO","SI HAY"),"")</f>
        <v/>
      </c>
      <c r="N8501" s="180"/>
    </row>
    <row r="8502" spans="1:14" s="158" customFormat="1" ht="18" customHeight="1" x14ac:dyDescent="0.25">
      <c r="A8502" s="601"/>
      <c r="B8502" s="603"/>
      <c r="C8502" s="601"/>
      <c r="D8502" s="601"/>
      <c r="E8502" s="603"/>
      <c r="F8502" s="601"/>
      <c r="G8502" s="601"/>
      <c r="H8502" s="601"/>
      <c r="I8502" s="603"/>
      <c r="J8502" s="604"/>
      <c r="K8502" s="605"/>
      <c r="L8502" s="516"/>
      <c r="M8502" s="410" t="str">
        <f>IFERROR(IF($A8503=VLOOKUP($A8503,AGOTADOS!$A$3:$H$4997,1,FALSE),"AGOTADO","SI HAY"),"")</f>
        <v/>
      </c>
      <c r="N8502" s="180"/>
    </row>
    <row r="8503" spans="1:14" s="158" customFormat="1" ht="18" customHeight="1" x14ac:dyDescent="0.25">
      <c r="A8503" s="601"/>
      <c r="B8503" s="603"/>
      <c r="C8503" s="601"/>
      <c r="D8503" s="601"/>
      <c r="E8503" s="603"/>
      <c r="F8503" s="601"/>
      <c r="G8503" s="601"/>
      <c r="H8503" s="601"/>
      <c r="I8503" s="603"/>
      <c r="J8503" s="604"/>
      <c r="K8503" s="605"/>
      <c r="L8503" s="516"/>
      <c r="M8503" s="410" t="str">
        <f>IFERROR(IF($A8504=VLOOKUP($A8504,AGOTADOS!$A$3:$H$4997,1,FALSE),"AGOTADO","SI HAY"),"")</f>
        <v/>
      </c>
      <c r="N8503" s="180"/>
    </row>
    <row r="8504" spans="1:14" s="158" customFormat="1" ht="18" customHeight="1" x14ac:dyDescent="0.25">
      <c r="A8504" s="601"/>
      <c r="B8504" s="603"/>
      <c r="C8504" s="601"/>
      <c r="D8504" s="601"/>
      <c r="E8504" s="603"/>
      <c r="F8504" s="601"/>
      <c r="G8504" s="601"/>
      <c r="H8504" s="601"/>
      <c r="I8504" s="603"/>
      <c r="J8504" s="604"/>
      <c r="K8504" s="605"/>
      <c r="L8504" s="516"/>
      <c r="M8504" s="410" t="str">
        <f>IFERROR(IF($A8505=VLOOKUP($A8505,AGOTADOS!$A$3:$H$4997,1,FALSE),"AGOTADO","SI HAY"),"")</f>
        <v/>
      </c>
      <c r="N8504" s="180"/>
    </row>
    <row r="8505" spans="1:14" s="158" customFormat="1" ht="18" customHeight="1" x14ac:dyDescent="0.25">
      <c r="A8505" s="601"/>
      <c r="B8505" s="603"/>
      <c r="C8505" s="601"/>
      <c r="D8505" s="601"/>
      <c r="E8505" s="603"/>
      <c r="F8505" s="601"/>
      <c r="G8505" s="601"/>
      <c r="H8505" s="601"/>
      <c r="I8505" s="603"/>
      <c r="J8505" s="604"/>
      <c r="K8505" s="605"/>
      <c r="L8505" s="516"/>
      <c r="M8505" s="410" t="str">
        <f>IFERROR(IF($A8506=VLOOKUP($A8506,AGOTADOS!$A$3:$H$4997,1,FALSE),"AGOTADO","SI HAY"),"")</f>
        <v/>
      </c>
      <c r="N8505" s="180"/>
    </row>
    <row r="8506" spans="1:14" s="158" customFormat="1" ht="18" customHeight="1" x14ac:dyDescent="0.3">
      <c r="A8506" s="601"/>
      <c r="B8506" s="602"/>
      <c r="C8506" s="603"/>
      <c r="D8506" s="601"/>
      <c r="E8506" s="601"/>
      <c r="F8506" s="601"/>
      <c r="G8506" s="601"/>
      <c r="H8506" s="601"/>
      <c r="I8506" s="601"/>
      <c r="J8506" s="604"/>
      <c r="K8506" s="605"/>
      <c r="L8506" s="516"/>
      <c r="M8506" s="410" t="str">
        <f>IFERROR(IF($A8507=VLOOKUP($A8507,AGOTADOS!$A$3:$H$4997,1,FALSE),"AGOTADO","SI HAY"),"")</f>
        <v/>
      </c>
      <c r="N8506" s="180"/>
    </row>
    <row r="8507" spans="1:14" s="158" customFormat="1" ht="18" customHeight="1" x14ac:dyDescent="0.25">
      <c r="A8507" s="601"/>
      <c r="B8507" s="603"/>
      <c r="C8507" s="601"/>
      <c r="D8507" s="601"/>
      <c r="E8507" s="603"/>
      <c r="F8507" s="601"/>
      <c r="G8507" s="601"/>
      <c r="H8507" s="601"/>
      <c r="I8507" s="603"/>
      <c r="J8507" s="604"/>
      <c r="K8507" s="605"/>
      <c r="L8507" s="516"/>
      <c r="M8507" s="410" t="str">
        <f>IFERROR(IF($A8508=VLOOKUP($A8508,AGOTADOS!$A$3:$H$4997,1,FALSE),"AGOTADO","SI HAY"),"")</f>
        <v/>
      </c>
      <c r="N8507" s="180"/>
    </row>
    <row r="8508" spans="1:14" s="158" customFormat="1" ht="18" customHeight="1" x14ac:dyDescent="0.25">
      <c r="A8508" s="601"/>
      <c r="B8508" s="603"/>
      <c r="C8508" s="601"/>
      <c r="D8508" s="601"/>
      <c r="E8508" s="603"/>
      <c r="F8508" s="601"/>
      <c r="G8508" s="601"/>
      <c r="H8508" s="601"/>
      <c r="I8508" s="603"/>
      <c r="J8508" s="604"/>
      <c r="K8508" s="605"/>
      <c r="L8508" s="516"/>
      <c r="M8508" s="410" t="str">
        <f>IFERROR(IF($A8509=VLOOKUP($A8509,AGOTADOS!$A$3:$H$4997,1,FALSE),"AGOTADO","SI HAY"),"")</f>
        <v/>
      </c>
      <c r="N8508" s="180"/>
    </row>
    <row r="8509" spans="1:14" s="158" customFormat="1" ht="18" customHeight="1" x14ac:dyDescent="0.25">
      <c r="A8509" s="601"/>
      <c r="B8509" s="603"/>
      <c r="C8509" s="601"/>
      <c r="D8509" s="601"/>
      <c r="E8509" s="603"/>
      <c r="F8509" s="601"/>
      <c r="G8509" s="601"/>
      <c r="H8509" s="601"/>
      <c r="I8509" s="603"/>
      <c r="J8509" s="604"/>
      <c r="K8509" s="605"/>
      <c r="L8509" s="516"/>
      <c r="M8509" s="410" t="str">
        <f>IFERROR(IF($A8510=VLOOKUP($A8510,AGOTADOS!$A$3:$H$4997,1,FALSE),"AGOTADO","SI HAY"),"")</f>
        <v/>
      </c>
      <c r="N8509" s="180"/>
    </row>
    <row r="8510" spans="1:14" s="158" customFormat="1" ht="18" customHeight="1" x14ac:dyDescent="0.25">
      <c r="A8510" s="601"/>
      <c r="B8510" s="603"/>
      <c r="C8510" s="603"/>
      <c r="D8510" s="601"/>
      <c r="E8510" s="603"/>
      <c r="F8510" s="601"/>
      <c r="G8510" s="601"/>
      <c r="H8510" s="601"/>
      <c r="I8510" s="603"/>
      <c r="J8510" s="604"/>
      <c r="K8510" s="605"/>
      <c r="L8510" s="516"/>
      <c r="M8510" s="410" t="str">
        <f>IFERROR(IF($A8511=VLOOKUP($A8511,AGOTADOS!$A$3:$H$4997,1,FALSE),"AGOTADO","SI HAY"),"")</f>
        <v/>
      </c>
      <c r="N8510" s="180"/>
    </row>
    <row r="8511" spans="1:14" s="158" customFormat="1" ht="18" customHeight="1" x14ac:dyDescent="0.25">
      <c r="A8511" s="601"/>
      <c r="B8511" s="603"/>
      <c r="C8511" s="601"/>
      <c r="D8511" s="601"/>
      <c r="E8511" s="603"/>
      <c r="F8511" s="601"/>
      <c r="G8511" s="601"/>
      <c r="H8511" s="601"/>
      <c r="I8511" s="603"/>
      <c r="J8511" s="604"/>
      <c r="K8511" s="605"/>
      <c r="L8511" s="516"/>
      <c r="M8511" s="410" t="str">
        <f>IFERROR(IF($A8512=VLOOKUP($A8512,AGOTADOS!$A$3:$H$4997,1,FALSE),"AGOTADO","SI HAY"),"")</f>
        <v/>
      </c>
      <c r="N8511" s="180"/>
    </row>
    <row r="8512" spans="1:14" s="158" customFormat="1" ht="18" customHeight="1" x14ac:dyDescent="0.25">
      <c r="A8512" s="601"/>
      <c r="B8512" s="603"/>
      <c r="C8512" s="601"/>
      <c r="D8512" s="601"/>
      <c r="E8512" s="603"/>
      <c r="F8512" s="601"/>
      <c r="G8512" s="601"/>
      <c r="H8512" s="601"/>
      <c r="I8512" s="603"/>
      <c r="J8512" s="604"/>
      <c r="K8512" s="605"/>
      <c r="L8512" s="516"/>
      <c r="M8512" s="410" t="str">
        <f>IFERROR(IF($A8513=VLOOKUP($A8513,AGOTADOS!$A$3:$H$4997,1,FALSE),"AGOTADO","SI HAY"),"")</f>
        <v/>
      </c>
      <c r="N8512" s="180"/>
    </row>
    <row r="8513" spans="1:14" s="158" customFormat="1" ht="18" customHeight="1" x14ac:dyDescent="0.25">
      <c r="A8513" s="601"/>
      <c r="B8513" s="603"/>
      <c r="C8513" s="601"/>
      <c r="D8513" s="601"/>
      <c r="E8513" s="603"/>
      <c r="F8513" s="601"/>
      <c r="G8513" s="601"/>
      <c r="H8513" s="601"/>
      <c r="I8513" s="603"/>
      <c r="J8513" s="604"/>
      <c r="K8513" s="605"/>
      <c r="L8513" s="516"/>
      <c r="M8513" s="410" t="str">
        <f>IFERROR(IF($A8514=VLOOKUP($A8514,AGOTADOS!$A$3:$H$4997,1,FALSE),"AGOTADO","SI HAY"),"")</f>
        <v/>
      </c>
      <c r="N8513" s="180"/>
    </row>
    <row r="8514" spans="1:14" s="158" customFormat="1" ht="18" customHeight="1" x14ac:dyDescent="0.25">
      <c r="A8514" s="601"/>
      <c r="B8514" s="603"/>
      <c r="C8514" s="601"/>
      <c r="D8514" s="601"/>
      <c r="E8514" s="603"/>
      <c r="F8514" s="601"/>
      <c r="G8514" s="601"/>
      <c r="H8514" s="601"/>
      <c r="I8514" s="603"/>
      <c r="J8514" s="604"/>
      <c r="K8514" s="605"/>
      <c r="L8514" s="516"/>
      <c r="M8514" s="410" t="str">
        <f>IFERROR(IF($A8515=VLOOKUP($A8515,AGOTADOS!$A$3:$H$4997,1,FALSE),"AGOTADO","SI HAY"),"")</f>
        <v/>
      </c>
      <c r="N8514" s="180"/>
    </row>
    <row r="8515" spans="1:14" s="158" customFormat="1" ht="18" customHeight="1" x14ac:dyDescent="0.25">
      <c r="A8515" s="601"/>
      <c r="B8515" s="603"/>
      <c r="C8515" s="601"/>
      <c r="D8515" s="601"/>
      <c r="E8515" s="603"/>
      <c r="F8515" s="601"/>
      <c r="G8515" s="601"/>
      <c r="H8515" s="601"/>
      <c r="I8515" s="603"/>
      <c r="J8515" s="604"/>
      <c r="K8515" s="605"/>
      <c r="L8515" s="516"/>
      <c r="M8515" s="410" t="str">
        <f>IFERROR(IF($A8516=VLOOKUP($A8516,AGOTADOS!$A$3:$H$4997,1,FALSE),"AGOTADO","SI HAY"),"")</f>
        <v/>
      </c>
      <c r="N8515" s="180"/>
    </row>
    <row r="8516" spans="1:14" s="158" customFormat="1" ht="18" customHeight="1" x14ac:dyDescent="0.25">
      <c r="A8516" s="601"/>
      <c r="B8516" s="603"/>
      <c r="C8516" s="601"/>
      <c r="D8516" s="601"/>
      <c r="E8516" s="603"/>
      <c r="F8516" s="601"/>
      <c r="G8516" s="601"/>
      <c r="H8516" s="601"/>
      <c r="I8516" s="603"/>
      <c r="J8516" s="604"/>
      <c r="K8516" s="605"/>
      <c r="L8516" s="516"/>
      <c r="M8516" s="410" t="str">
        <f>IFERROR(IF($A8517=VLOOKUP($A8517,AGOTADOS!$A$3:$H$4997,1,FALSE),"AGOTADO","SI HAY"),"")</f>
        <v/>
      </c>
      <c r="N8516" s="180"/>
    </row>
    <row r="8517" spans="1:14" s="158" customFormat="1" ht="18" customHeight="1" x14ac:dyDescent="0.25">
      <c r="A8517" s="601"/>
      <c r="B8517" s="603"/>
      <c r="C8517" s="603"/>
      <c r="D8517" s="601"/>
      <c r="E8517" s="603"/>
      <c r="F8517" s="601"/>
      <c r="G8517" s="601"/>
      <c r="H8517" s="601"/>
      <c r="I8517" s="603"/>
      <c r="J8517" s="604"/>
      <c r="K8517" s="605"/>
      <c r="L8517" s="516"/>
      <c r="M8517" s="410" t="str">
        <f>IFERROR(IF($A8518=VLOOKUP($A8518,AGOTADOS!$A$3:$H$4997,1,FALSE),"AGOTADO","SI HAY"),"")</f>
        <v/>
      </c>
      <c r="N8517" s="180"/>
    </row>
    <row r="8518" spans="1:14" s="158" customFormat="1" ht="18" customHeight="1" x14ac:dyDescent="0.25">
      <c r="A8518" s="601"/>
      <c r="B8518" s="603"/>
      <c r="C8518" s="601"/>
      <c r="D8518" s="601"/>
      <c r="E8518" s="603"/>
      <c r="F8518" s="601"/>
      <c r="G8518" s="601"/>
      <c r="H8518" s="601"/>
      <c r="I8518" s="603"/>
      <c r="J8518" s="604"/>
      <c r="K8518" s="605"/>
      <c r="L8518" s="516"/>
      <c r="M8518" s="410" t="str">
        <f>IFERROR(IF($A8519=VLOOKUP($A8519,AGOTADOS!$A$3:$H$4997,1,FALSE),"AGOTADO","SI HAY"),"")</f>
        <v/>
      </c>
      <c r="N8518" s="180"/>
    </row>
    <row r="8519" spans="1:14" s="158" customFormat="1" ht="18" customHeight="1" x14ac:dyDescent="0.25">
      <c r="A8519" s="601"/>
      <c r="B8519" s="603"/>
      <c r="C8519" s="601"/>
      <c r="D8519" s="601"/>
      <c r="E8519" s="603"/>
      <c r="F8519" s="601"/>
      <c r="G8519" s="601"/>
      <c r="H8519" s="601"/>
      <c r="I8519" s="603"/>
      <c r="J8519" s="604"/>
      <c r="K8519" s="605"/>
      <c r="L8519" s="516"/>
      <c r="M8519" s="410" t="str">
        <f>IFERROR(IF($A8520=VLOOKUP($A8520,AGOTADOS!$A$3:$H$4997,1,FALSE),"AGOTADO","SI HAY"),"")</f>
        <v/>
      </c>
      <c r="N8519" s="180"/>
    </row>
    <row r="8520" spans="1:14" s="158" customFormat="1" ht="18" customHeight="1" x14ac:dyDescent="0.25">
      <c r="A8520" s="601"/>
      <c r="B8520" s="603"/>
      <c r="C8520" s="603"/>
      <c r="D8520" s="601"/>
      <c r="E8520" s="603"/>
      <c r="F8520" s="601"/>
      <c r="G8520" s="601"/>
      <c r="H8520" s="601"/>
      <c r="I8520" s="603"/>
      <c r="J8520" s="604"/>
      <c r="K8520" s="605"/>
      <c r="L8520" s="516"/>
      <c r="M8520" s="410" t="str">
        <f>IFERROR(IF($A8521=VLOOKUP($A8521,AGOTADOS!$A$3:$H$4997,1,FALSE),"AGOTADO","SI HAY"),"")</f>
        <v/>
      </c>
      <c r="N8520" s="180"/>
    </row>
    <row r="8521" spans="1:14" s="158" customFormat="1" ht="18" customHeight="1" x14ac:dyDescent="0.25">
      <c r="A8521" s="601"/>
      <c r="B8521" s="603"/>
      <c r="C8521" s="601"/>
      <c r="D8521" s="601"/>
      <c r="E8521" s="603"/>
      <c r="F8521" s="601"/>
      <c r="G8521" s="601"/>
      <c r="H8521" s="601"/>
      <c r="I8521" s="603"/>
      <c r="J8521" s="604"/>
      <c r="K8521" s="605"/>
      <c r="L8521" s="516"/>
      <c r="M8521" s="410" t="str">
        <f>IFERROR(IF($A8522=VLOOKUP($A8522,AGOTADOS!$A$3:$H$4997,1,FALSE),"AGOTADO","SI HAY"),"")</f>
        <v/>
      </c>
      <c r="N8521" s="180"/>
    </row>
    <row r="8522" spans="1:14" s="158" customFormat="1" ht="18" customHeight="1" x14ac:dyDescent="0.25">
      <c r="A8522" s="601"/>
      <c r="B8522" s="603"/>
      <c r="C8522" s="601"/>
      <c r="D8522" s="601"/>
      <c r="E8522" s="603"/>
      <c r="F8522" s="601"/>
      <c r="G8522" s="601"/>
      <c r="H8522" s="601"/>
      <c r="I8522" s="603"/>
      <c r="J8522" s="604"/>
      <c r="K8522" s="605"/>
      <c r="L8522" s="516"/>
      <c r="M8522" s="410" t="str">
        <f>IFERROR(IF($A8523=VLOOKUP($A8523,AGOTADOS!$A$3:$H$4997,1,FALSE),"AGOTADO","SI HAY"),"")</f>
        <v/>
      </c>
      <c r="N8522" s="180"/>
    </row>
    <row r="8523" spans="1:14" s="158" customFormat="1" ht="18" customHeight="1" x14ac:dyDescent="0.25">
      <c r="A8523" s="601"/>
      <c r="B8523" s="603"/>
      <c r="C8523" s="601"/>
      <c r="D8523" s="601"/>
      <c r="E8523" s="603"/>
      <c r="F8523" s="601"/>
      <c r="G8523" s="601"/>
      <c r="H8523" s="601"/>
      <c r="I8523" s="603"/>
      <c r="J8523" s="604"/>
      <c r="K8523" s="605"/>
      <c r="L8523" s="516"/>
      <c r="M8523" s="410" t="str">
        <f>IFERROR(IF($A8524=VLOOKUP($A8524,AGOTADOS!$A$3:$H$4997,1,FALSE),"AGOTADO","SI HAY"),"")</f>
        <v/>
      </c>
      <c r="N8523" s="180"/>
    </row>
    <row r="8524" spans="1:14" s="158" customFormat="1" ht="18" customHeight="1" x14ac:dyDescent="0.25">
      <c r="A8524" s="601"/>
      <c r="B8524" s="603"/>
      <c r="C8524" s="601"/>
      <c r="D8524" s="601"/>
      <c r="E8524" s="603"/>
      <c r="F8524" s="601"/>
      <c r="G8524" s="601"/>
      <c r="H8524" s="601"/>
      <c r="I8524" s="603"/>
      <c r="J8524" s="604"/>
      <c r="K8524" s="605"/>
      <c r="L8524" s="516"/>
      <c r="M8524" s="410" t="str">
        <f>IFERROR(IF($A8525=VLOOKUP($A8525,AGOTADOS!$A$3:$H$4997,1,FALSE),"AGOTADO","SI HAY"),"")</f>
        <v/>
      </c>
      <c r="N8524" s="180"/>
    </row>
    <row r="8525" spans="1:14" s="158" customFormat="1" ht="18" customHeight="1" x14ac:dyDescent="0.25">
      <c r="A8525" s="601"/>
      <c r="B8525" s="603"/>
      <c r="C8525" s="601"/>
      <c r="D8525" s="601"/>
      <c r="E8525" s="603"/>
      <c r="F8525" s="601"/>
      <c r="G8525" s="601"/>
      <c r="H8525" s="601"/>
      <c r="I8525" s="603"/>
      <c r="J8525" s="604"/>
      <c r="K8525" s="605"/>
      <c r="L8525" s="516"/>
      <c r="M8525" s="410" t="str">
        <f>IFERROR(IF($A8526=VLOOKUP($A8526,AGOTADOS!$A$3:$H$4997,1,FALSE),"AGOTADO","SI HAY"),"")</f>
        <v/>
      </c>
      <c r="N8525" s="180"/>
    </row>
    <row r="8526" spans="1:14" s="158" customFormat="1" ht="18" customHeight="1" x14ac:dyDescent="0.25">
      <c r="A8526" s="601"/>
      <c r="B8526" s="603"/>
      <c r="C8526" s="601"/>
      <c r="D8526" s="601"/>
      <c r="E8526" s="603"/>
      <c r="F8526" s="601"/>
      <c r="G8526" s="601"/>
      <c r="H8526" s="601"/>
      <c r="I8526" s="603"/>
      <c r="J8526" s="604"/>
      <c r="K8526" s="605"/>
      <c r="L8526" s="516"/>
      <c r="M8526" s="410" t="str">
        <f>IFERROR(IF($A8527=VLOOKUP($A8527,AGOTADOS!$A$3:$H$4997,1,FALSE),"AGOTADO","SI HAY"),"")</f>
        <v/>
      </c>
      <c r="N8526" s="180"/>
    </row>
    <row r="8527" spans="1:14" s="158" customFormat="1" ht="18" customHeight="1" x14ac:dyDescent="0.25">
      <c r="A8527" s="601"/>
      <c r="B8527" s="603"/>
      <c r="C8527" s="601"/>
      <c r="D8527" s="601"/>
      <c r="E8527" s="603"/>
      <c r="F8527" s="601"/>
      <c r="G8527" s="601"/>
      <c r="H8527" s="601"/>
      <c r="I8527" s="603"/>
      <c r="J8527" s="604"/>
      <c r="K8527" s="605"/>
      <c r="L8527" s="516"/>
      <c r="M8527" s="410" t="str">
        <f>IFERROR(IF($A8528=VLOOKUP($A8528,AGOTADOS!$A$3:$H$4997,1,FALSE),"AGOTADO","SI HAY"),"")</f>
        <v/>
      </c>
      <c r="N8527" s="180"/>
    </row>
    <row r="8528" spans="1:14" s="158" customFormat="1" ht="18" customHeight="1" x14ac:dyDescent="0.25">
      <c r="A8528" s="601"/>
      <c r="B8528" s="603"/>
      <c r="C8528" s="603"/>
      <c r="D8528" s="601"/>
      <c r="E8528" s="603"/>
      <c r="F8528" s="601"/>
      <c r="G8528" s="601"/>
      <c r="H8528" s="601"/>
      <c r="I8528" s="603"/>
      <c r="J8528" s="604"/>
      <c r="K8528" s="605"/>
      <c r="L8528" s="516"/>
      <c r="M8528" s="410" t="str">
        <f>IFERROR(IF($A8529=VLOOKUP($A8529,AGOTADOS!$A$3:$H$4997,1,FALSE),"AGOTADO","SI HAY"),"")</f>
        <v/>
      </c>
      <c r="N8528" s="180"/>
    </row>
    <row r="8529" spans="1:14" s="158" customFormat="1" ht="18" customHeight="1" x14ac:dyDescent="0.25">
      <c r="A8529" s="601"/>
      <c r="B8529" s="603"/>
      <c r="C8529" s="603"/>
      <c r="D8529" s="601"/>
      <c r="E8529" s="603"/>
      <c r="F8529" s="601"/>
      <c r="G8529" s="601"/>
      <c r="H8529" s="601"/>
      <c r="I8529" s="603"/>
      <c r="J8529" s="604"/>
      <c r="K8529" s="605"/>
      <c r="L8529" s="516"/>
      <c r="M8529" s="410" t="str">
        <f>IFERROR(IF($A8530=VLOOKUP($A8530,AGOTADOS!$A$3:$H$4997,1,FALSE),"AGOTADO","SI HAY"),"")</f>
        <v/>
      </c>
      <c r="N8529" s="180"/>
    </row>
    <row r="8530" spans="1:14" s="158" customFormat="1" ht="18" customHeight="1" x14ac:dyDescent="0.25">
      <c r="A8530" s="601"/>
      <c r="B8530" s="603"/>
      <c r="C8530" s="601"/>
      <c r="D8530" s="601"/>
      <c r="E8530" s="603"/>
      <c r="F8530" s="601"/>
      <c r="G8530" s="601"/>
      <c r="H8530" s="601"/>
      <c r="I8530" s="603"/>
      <c r="J8530" s="604"/>
      <c r="K8530" s="605"/>
      <c r="L8530" s="516"/>
      <c r="M8530" s="410" t="str">
        <f>IFERROR(IF($A8531=VLOOKUP($A8531,AGOTADOS!$A$3:$H$4997,1,FALSE),"AGOTADO","SI HAY"),"")</f>
        <v/>
      </c>
      <c r="N8530" s="180"/>
    </row>
    <row r="8531" spans="1:14" s="158" customFormat="1" ht="18" customHeight="1" x14ac:dyDescent="0.25">
      <c r="A8531" s="601"/>
      <c r="B8531" s="603"/>
      <c r="C8531" s="601"/>
      <c r="D8531" s="601"/>
      <c r="E8531" s="603"/>
      <c r="F8531" s="601"/>
      <c r="G8531" s="601"/>
      <c r="H8531" s="601"/>
      <c r="I8531" s="603"/>
      <c r="J8531" s="604"/>
      <c r="K8531" s="605"/>
      <c r="L8531" s="516"/>
      <c r="M8531" s="410" t="str">
        <f>IFERROR(IF($A8532=VLOOKUP($A8532,AGOTADOS!$A$3:$H$4997,1,FALSE),"AGOTADO","SI HAY"),"")</f>
        <v/>
      </c>
      <c r="N8531" s="180"/>
    </row>
    <row r="8532" spans="1:14" s="158" customFormat="1" ht="18" customHeight="1" x14ac:dyDescent="0.25">
      <c r="A8532" s="601"/>
      <c r="B8532" s="603"/>
      <c r="C8532" s="601"/>
      <c r="D8532" s="601"/>
      <c r="E8532" s="603"/>
      <c r="F8532" s="601"/>
      <c r="G8532" s="601"/>
      <c r="H8532" s="601"/>
      <c r="I8532" s="603"/>
      <c r="J8532" s="604"/>
      <c r="K8532" s="605"/>
      <c r="L8532" s="516"/>
      <c r="M8532" s="410" t="str">
        <f>IFERROR(IF($A8533=VLOOKUP($A8533,AGOTADOS!$A$3:$H$4997,1,FALSE),"AGOTADO","SI HAY"),"")</f>
        <v/>
      </c>
      <c r="N8532" s="180"/>
    </row>
    <row r="8533" spans="1:14" s="158" customFormat="1" ht="18" customHeight="1" x14ac:dyDescent="0.25">
      <c r="A8533" s="601"/>
      <c r="B8533" s="603"/>
      <c r="C8533" s="601"/>
      <c r="D8533" s="601"/>
      <c r="E8533" s="603"/>
      <c r="F8533" s="601"/>
      <c r="G8533" s="601"/>
      <c r="H8533" s="601"/>
      <c r="I8533" s="603"/>
      <c r="J8533" s="604"/>
      <c r="K8533" s="605"/>
      <c r="L8533" s="516"/>
      <c r="M8533" s="410" t="str">
        <f>IFERROR(IF($A8534=VLOOKUP($A8534,AGOTADOS!$A$3:$H$4997,1,FALSE),"AGOTADO","SI HAY"),"")</f>
        <v/>
      </c>
      <c r="N8533" s="180"/>
    </row>
    <row r="8534" spans="1:14" s="158" customFormat="1" ht="18" customHeight="1" x14ac:dyDescent="0.25">
      <c r="A8534" s="601"/>
      <c r="B8534" s="603"/>
      <c r="C8534" s="601"/>
      <c r="D8534" s="601"/>
      <c r="E8534" s="603"/>
      <c r="F8534" s="601"/>
      <c r="G8534" s="601"/>
      <c r="H8534" s="601"/>
      <c r="I8534" s="603"/>
      <c r="J8534" s="604"/>
      <c r="K8534" s="605"/>
      <c r="L8534" s="516"/>
      <c r="M8534" s="410" t="str">
        <f>IFERROR(IF($A8535=VLOOKUP($A8535,AGOTADOS!$A$3:$H$4997,1,FALSE),"AGOTADO","SI HAY"),"")</f>
        <v/>
      </c>
      <c r="N8534" s="180"/>
    </row>
    <row r="8535" spans="1:14" s="158" customFormat="1" ht="18" customHeight="1" x14ac:dyDescent="0.25">
      <c r="A8535" s="601"/>
      <c r="B8535" s="603"/>
      <c r="C8535" s="601"/>
      <c r="D8535" s="601"/>
      <c r="E8535" s="603"/>
      <c r="F8535" s="601"/>
      <c r="G8535" s="601"/>
      <c r="H8535" s="601"/>
      <c r="I8535" s="603"/>
      <c r="J8535" s="604"/>
      <c r="K8535" s="605"/>
      <c r="L8535" s="516"/>
      <c r="M8535" s="410" t="str">
        <f>IFERROR(IF($A8536=VLOOKUP($A8536,AGOTADOS!$A$3:$H$4997,1,FALSE),"AGOTADO","SI HAY"),"")</f>
        <v/>
      </c>
      <c r="N8535" s="180"/>
    </row>
    <row r="8536" spans="1:14" s="158" customFormat="1" ht="18" customHeight="1" x14ac:dyDescent="0.3">
      <c r="A8536" s="601"/>
      <c r="B8536" s="602"/>
      <c r="C8536" s="603"/>
      <c r="D8536" s="601"/>
      <c r="E8536" s="601"/>
      <c r="F8536" s="601"/>
      <c r="G8536" s="601"/>
      <c r="H8536" s="601"/>
      <c r="I8536" s="601"/>
      <c r="J8536" s="604"/>
      <c r="K8536" s="605"/>
      <c r="L8536" s="516"/>
      <c r="M8536" s="410" t="str">
        <f>IFERROR(IF($A8537=VLOOKUP($A8537,AGOTADOS!$A$3:$H$4997,1,FALSE),"AGOTADO","SI HAY"),"")</f>
        <v/>
      </c>
      <c r="N8536" s="180"/>
    </row>
    <row r="8537" spans="1:14" s="158" customFormat="1" ht="18" customHeight="1" x14ac:dyDescent="0.25">
      <c r="A8537" s="601"/>
      <c r="B8537" s="603"/>
      <c r="C8537" s="601"/>
      <c r="D8537" s="601"/>
      <c r="E8537" s="603"/>
      <c r="F8537" s="601"/>
      <c r="G8537" s="601"/>
      <c r="H8537" s="601"/>
      <c r="I8537" s="603"/>
      <c r="J8537" s="604"/>
      <c r="K8537" s="605"/>
      <c r="L8537" s="516"/>
      <c r="M8537" s="410" t="str">
        <f>IFERROR(IF($A8538=VLOOKUP($A8538,AGOTADOS!$A$3:$H$4997,1,FALSE),"AGOTADO","SI HAY"),"")</f>
        <v/>
      </c>
      <c r="N8537" s="180"/>
    </row>
    <row r="8538" spans="1:14" s="158" customFormat="1" ht="18" customHeight="1" x14ac:dyDescent="0.25">
      <c r="A8538" s="601"/>
      <c r="B8538" s="603"/>
      <c r="C8538" s="601"/>
      <c r="D8538" s="601"/>
      <c r="E8538" s="603"/>
      <c r="F8538" s="601"/>
      <c r="G8538" s="601"/>
      <c r="H8538" s="601"/>
      <c r="I8538" s="603"/>
      <c r="J8538" s="604"/>
      <c r="K8538" s="605"/>
      <c r="L8538" s="516"/>
      <c r="M8538" s="410" t="str">
        <f>IFERROR(IF($A8539=VLOOKUP($A8539,AGOTADOS!$A$3:$H$4997,1,FALSE),"AGOTADO","SI HAY"),"")</f>
        <v/>
      </c>
      <c r="N8538" s="180"/>
    </row>
    <row r="8539" spans="1:14" s="158" customFormat="1" ht="18" customHeight="1" x14ac:dyDescent="0.25">
      <c r="A8539" s="601"/>
      <c r="B8539" s="603"/>
      <c r="C8539" s="601"/>
      <c r="D8539" s="601"/>
      <c r="E8539" s="603"/>
      <c r="F8539" s="601"/>
      <c r="G8539" s="601"/>
      <c r="H8539" s="601"/>
      <c r="I8539" s="603"/>
      <c r="J8539" s="604"/>
      <c r="K8539" s="605"/>
      <c r="L8539" s="516"/>
      <c r="M8539" s="410" t="str">
        <f>IFERROR(IF($A8540=VLOOKUP($A8540,AGOTADOS!$A$3:$H$4997,1,FALSE),"AGOTADO","SI HAY"),"")</f>
        <v/>
      </c>
      <c r="N8539" s="180"/>
    </row>
    <row r="8540" spans="1:14" s="158" customFormat="1" ht="18" customHeight="1" x14ac:dyDescent="0.25">
      <c r="A8540" s="601"/>
      <c r="B8540" s="603"/>
      <c r="C8540" s="601"/>
      <c r="D8540" s="601"/>
      <c r="E8540" s="603"/>
      <c r="F8540" s="601"/>
      <c r="G8540" s="601"/>
      <c r="H8540" s="601"/>
      <c r="I8540" s="603"/>
      <c r="J8540" s="604"/>
      <c r="K8540" s="605"/>
      <c r="L8540" s="516"/>
      <c r="M8540" s="410" t="str">
        <f>IFERROR(IF($A8541=VLOOKUP($A8541,AGOTADOS!$A$3:$H$4997,1,FALSE),"AGOTADO","SI HAY"),"")</f>
        <v/>
      </c>
      <c r="N8540" s="180"/>
    </row>
    <row r="8541" spans="1:14" s="158" customFormat="1" ht="18" customHeight="1" x14ac:dyDescent="0.25">
      <c r="A8541" s="601"/>
      <c r="B8541" s="603"/>
      <c r="C8541" s="601"/>
      <c r="D8541" s="601"/>
      <c r="E8541" s="603"/>
      <c r="F8541" s="601"/>
      <c r="G8541" s="601"/>
      <c r="H8541" s="601"/>
      <c r="I8541" s="603"/>
      <c r="J8541" s="604"/>
      <c r="K8541" s="605"/>
      <c r="L8541" s="516"/>
      <c r="M8541" s="410" t="str">
        <f>IFERROR(IF($A8542=VLOOKUP($A8542,AGOTADOS!$A$3:$H$4997,1,FALSE),"AGOTADO","SI HAY"),"")</f>
        <v/>
      </c>
      <c r="N8541" s="180"/>
    </row>
    <row r="8542" spans="1:14" s="158" customFormat="1" ht="18" customHeight="1" x14ac:dyDescent="0.25">
      <c r="A8542" s="601"/>
      <c r="B8542" s="603"/>
      <c r="C8542" s="601"/>
      <c r="D8542" s="601"/>
      <c r="E8542" s="603"/>
      <c r="F8542" s="601"/>
      <c r="G8542" s="601"/>
      <c r="H8542" s="601"/>
      <c r="I8542" s="603"/>
      <c r="J8542" s="604"/>
      <c r="K8542" s="605"/>
      <c r="L8542" s="516"/>
      <c r="M8542" s="410" t="str">
        <f>IFERROR(IF($A8543=VLOOKUP($A8543,AGOTADOS!$A$3:$H$4997,1,FALSE),"AGOTADO","SI HAY"),"")</f>
        <v/>
      </c>
      <c r="N8542" s="180"/>
    </row>
    <row r="8543" spans="1:14" s="158" customFormat="1" ht="18" customHeight="1" x14ac:dyDescent="0.25">
      <c r="A8543" s="601"/>
      <c r="B8543" s="603"/>
      <c r="C8543" s="601"/>
      <c r="D8543" s="601"/>
      <c r="E8543" s="603"/>
      <c r="F8543" s="601"/>
      <c r="G8543" s="601"/>
      <c r="H8543" s="601"/>
      <c r="I8543" s="603"/>
      <c r="J8543" s="604"/>
      <c r="K8543" s="605"/>
      <c r="L8543" s="516"/>
      <c r="M8543" s="410" t="str">
        <f>IFERROR(IF($A8544=VLOOKUP($A8544,AGOTADOS!$A$3:$H$4997,1,FALSE),"AGOTADO","SI HAY"),"")</f>
        <v/>
      </c>
      <c r="N8543" s="180"/>
    </row>
    <row r="8544" spans="1:14" s="158" customFormat="1" ht="18" customHeight="1" x14ac:dyDescent="0.25">
      <c r="A8544" s="601"/>
      <c r="B8544" s="603"/>
      <c r="C8544" s="601"/>
      <c r="D8544" s="601"/>
      <c r="E8544" s="603"/>
      <c r="F8544" s="601"/>
      <c r="G8544" s="601"/>
      <c r="H8544" s="601"/>
      <c r="I8544" s="603"/>
      <c r="J8544" s="604"/>
      <c r="K8544" s="605"/>
      <c r="L8544" s="516"/>
      <c r="M8544" s="410" t="str">
        <f>IFERROR(IF($A8545=VLOOKUP($A8545,AGOTADOS!$A$3:$H$4997,1,FALSE),"AGOTADO","SI HAY"),"")</f>
        <v/>
      </c>
      <c r="N8544" s="180"/>
    </row>
    <row r="8545" spans="1:14" s="158" customFormat="1" ht="18" customHeight="1" x14ac:dyDescent="0.25">
      <c r="A8545" s="601"/>
      <c r="B8545" s="603"/>
      <c r="C8545" s="601"/>
      <c r="D8545" s="601"/>
      <c r="E8545" s="603"/>
      <c r="F8545" s="601"/>
      <c r="G8545" s="601"/>
      <c r="H8545" s="601"/>
      <c r="I8545" s="603"/>
      <c r="J8545" s="604"/>
      <c r="K8545" s="605"/>
      <c r="L8545" s="516"/>
      <c r="M8545" s="410" t="str">
        <f>IFERROR(IF($A8546=VLOOKUP($A8546,AGOTADOS!$A$3:$H$4997,1,FALSE),"AGOTADO","SI HAY"),"")</f>
        <v/>
      </c>
      <c r="N8545" s="180"/>
    </row>
    <row r="8546" spans="1:14" s="158" customFormat="1" ht="18" customHeight="1" x14ac:dyDescent="0.25">
      <c r="A8546" s="601"/>
      <c r="B8546" s="603"/>
      <c r="C8546" s="601"/>
      <c r="D8546" s="601"/>
      <c r="E8546" s="603"/>
      <c r="F8546" s="601"/>
      <c r="G8546" s="601"/>
      <c r="H8546" s="601"/>
      <c r="I8546" s="603"/>
      <c r="J8546" s="604"/>
      <c r="K8546" s="605"/>
      <c r="L8546" s="516"/>
      <c r="M8546" s="410" t="str">
        <f>IFERROR(IF($A8547=VLOOKUP($A8547,AGOTADOS!$A$3:$H$4997,1,FALSE),"AGOTADO","SI HAY"),"")</f>
        <v/>
      </c>
      <c r="N8546" s="180"/>
    </row>
    <row r="8547" spans="1:14" s="158" customFormat="1" ht="18" customHeight="1" x14ac:dyDescent="0.25">
      <c r="A8547" s="601"/>
      <c r="B8547" s="603"/>
      <c r="C8547" s="601"/>
      <c r="D8547" s="601"/>
      <c r="E8547" s="603"/>
      <c r="F8547" s="601"/>
      <c r="G8547" s="601"/>
      <c r="H8547" s="601"/>
      <c r="I8547" s="603"/>
      <c r="J8547" s="604"/>
      <c r="K8547" s="605"/>
      <c r="L8547" s="516"/>
      <c r="M8547" s="410" t="str">
        <f>IFERROR(IF($A8548=VLOOKUP($A8548,AGOTADOS!$A$3:$H$4997,1,FALSE),"AGOTADO","SI HAY"),"")</f>
        <v/>
      </c>
      <c r="N8547" s="180"/>
    </row>
    <row r="8548" spans="1:14" s="158" customFormat="1" ht="18" customHeight="1" x14ac:dyDescent="0.25">
      <c r="A8548" s="601"/>
      <c r="B8548" s="603"/>
      <c r="C8548" s="601"/>
      <c r="D8548" s="601"/>
      <c r="E8548" s="603"/>
      <c r="F8548" s="601"/>
      <c r="G8548" s="601"/>
      <c r="H8548" s="601"/>
      <c r="I8548" s="603"/>
      <c r="J8548" s="604"/>
      <c r="K8548" s="605"/>
      <c r="L8548" s="516"/>
      <c r="M8548" s="410" t="str">
        <f>IFERROR(IF($A8549=VLOOKUP($A8549,AGOTADOS!$A$3:$H$4997,1,FALSE),"AGOTADO","SI HAY"),"")</f>
        <v/>
      </c>
      <c r="N8548" s="180"/>
    </row>
    <row r="8549" spans="1:14" s="158" customFormat="1" ht="18" customHeight="1" x14ac:dyDescent="0.25">
      <c r="A8549" s="601"/>
      <c r="B8549" s="603"/>
      <c r="C8549" s="601"/>
      <c r="D8549" s="601"/>
      <c r="E8549" s="603"/>
      <c r="F8549" s="601"/>
      <c r="G8549" s="601"/>
      <c r="H8549" s="601"/>
      <c r="I8549" s="603"/>
      <c r="J8549" s="604"/>
      <c r="K8549" s="605"/>
      <c r="L8549" s="516"/>
      <c r="M8549" s="410" t="str">
        <f>IFERROR(IF($A8550=VLOOKUP($A8550,AGOTADOS!$A$3:$H$4997,1,FALSE),"AGOTADO","SI HAY"),"")</f>
        <v/>
      </c>
      <c r="N8549" s="180"/>
    </row>
    <row r="8550" spans="1:14" s="158" customFormat="1" ht="18" customHeight="1" x14ac:dyDescent="0.25">
      <c r="A8550" s="601"/>
      <c r="B8550" s="603"/>
      <c r="C8550" s="601"/>
      <c r="D8550" s="601"/>
      <c r="E8550" s="603"/>
      <c r="F8550" s="601"/>
      <c r="G8550" s="601"/>
      <c r="H8550" s="601"/>
      <c r="I8550" s="603"/>
      <c r="J8550" s="604"/>
      <c r="K8550" s="605"/>
      <c r="L8550" s="516"/>
      <c r="M8550" s="410" t="str">
        <f>IFERROR(IF($A8551=VLOOKUP($A8551,AGOTADOS!$A$3:$H$4997,1,FALSE),"AGOTADO","SI HAY"),"")</f>
        <v/>
      </c>
      <c r="N8550" s="180"/>
    </row>
    <row r="8551" spans="1:14" s="158" customFormat="1" ht="18" customHeight="1" x14ac:dyDescent="0.25">
      <c r="A8551" s="601"/>
      <c r="B8551" s="603"/>
      <c r="C8551" s="601"/>
      <c r="D8551" s="601"/>
      <c r="E8551" s="603"/>
      <c r="F8551" s="601"/>
      <c r="G8551" s="601"/>
      <c r="H8551" s="601"/>
      <c r="I8551" s="603"/>
      <c r="J8551" s="604"/>
      <c r="K8551" s="605"/>
      <c r="L8551" s="516"/>
      <c r="M8551" s="410" t="str">
        <f>IFERROR(IF($A8552=VLOOKUP($A8552,AGOTADOS!$A$3:$H$4997,1,FALSE),"AGOTADO","SI HAY"),"")</f>
        <v/>
      </c>
      <c r="N8551" s="180"/>
    </row>
    <row r="8552" spans="1:14" s="158" customFormat="1" ht="18" customHeight="1" x14ac:dyDescent="0.25">
      <c r="A8552" s="601"/>
      <c r="B8552" s="603"/>
      <c r="C8552" s="601"/>
      <c r="D8552" s="601"/>
      <c r="E8552" s="603"/>
      <c r="F8552" s="601"/>
      <c r="G8552" s="601"/>
      <c r="H8552" s="601"/>
      <c r="I8552" s="603"/>
      <c r="J8552" s="604"/>
      <c r="K8552" s="605"/>
      <c r="L8552" s="516"/>
      <c r="M8552" s="410" t="str">
        <f>IFERROR(IF($A8553=VLOOKUP($A8553,AGOTADOS!$A$3:$H$4997,1,FALSE),"AGOTADO","SI HAY"),"")</f>
        <v/>
      </c>
      <c r="N8552" s="180"/>
    </row>
    <row r="8553" spans="1:14" s="158" customFormat="1" ht="18" customHeight="1" x14ac:dyDescent="0.25">
      <c r="A8553" s="601"/>
      <c r="B8553" s="603"/>
      <c r="C8553" s="601"/>
      <c r="D8553" s="601"/>
      <c r="E8553" s="603"/>
      <c r="F8553" s="601"/>
      <c r="G8553" s="601"/>
      <c r="H8553" s="601"/>
      <c r="I8553" s="603"/>
      <c r="J8553" s="604"/>
      <c r="K8553" s="605"/>
      <c r="L8553" s="516"/>
      <c r="M8553" s="410" t="str">
        <f>IFERROR(IF($A8554=VLOOKUP($A8554,AGOTADOS!$A$3:$H$4997,1,FALSE),"AGOTADO","SI HAY"),"")</f>
        <v/>
      </c>
      <c r="N8553" s="180"/>
    </row>
    <row r="8554" spans="1:14" s="158" customFormat="1" ht="18" customHeight="1" x14ac:dyDescent="0.25">
      <c r="A8554" s="601"/>
      <c r="B8554" s="603"/>
      <c r="C8554" s="601"/>
      <c r="D8554" s="601"/>
      <c r="E8554" s="603"/>
      <c r="F8554" s="601"/>
      <c r="G8554" s="601"/>
      <c r="H8554" s="601"/>
      <c r="I8554" s="603"/>
      <c r="J8554" s="604"/>
      <c r="K8554" s="605"/>
      <c r="L8554" s="516"/>
      <c r="M8554" s="410" t="str">
        <f>IFERROR(IF($A8555=VLOOKUP($A8555,AGOTADOS!$A$3:$H$4997,1,FALSE),"AGOTADO","SI HAY"),"")</f>
        <v/>
      </c>
      <c r="N8554" s="180"/>
    </row>
    <row r="8555" spans="1:14" s="158" customFormat="1" ht="18" customHeight="1" x14ac:dyDescent="0.25">
      <c r="A8555" s="601"/>
      <c r="B8555" s="603"/>
      <c r="C8555" s="601"/>
      <c r="D8555" s="601"/>
      <c r="E8555" s="603"/>
      <c r="F8555" s="601"/>
      <c r="G8555" s="601"/>
      <c r="H8555" s="601"/>
      <c r="I8555" s="603"/>
      <c r="J8555" s="604"/>
      <c r="K8555" s="605"/>
      <c r="L8555" s="516"/>
      <c r="M8555" s="410" t="str">
        <f>IFERROR(IF($A8556=VLOOKUP($A8556,AGOTADOS!$A$3:$H$4997,1,FALSE),"AGOTADO","SI HAY"),"")</f>
        <v/>
      </c>
      <c r="N8555" s="180"/>
    </row>
    <row r="8556" spans="1:14" s="158" customFormat="1" ht="18" customHeight="1" x14ac:dyDescent="0.25">
      <c r="A8556" s="601"/>
      <c r="B8556" s="603"/>
      <c r="C8556" s="603"/>
      <c r="D8556" s="601"/>
      <c r="E8556" s="603"/>
      <c r="F8556" s="601"/>
      <c r="G8556" s="601"/>
      <c r="H8556" s="601"/>
      <c r="I8556" s="603"/>
      <c r="J8556" s="604"/>
      <c r="K8556" s="605"/>
      <c r="L8556" s="516"/>
      <c r="M8556" s="410" t="str">
        <f>IFERROR(IF($A8557=VLOOKUP($A8557,AGOTADOS!$A$3:$H$4997,1,FALSE),"AGOTADO","SI HAY"),"")</f>
        <v/>
      </c>
      <c r="N8556" s="180"/>
    </row>
    <row r="8557" spans="1:14" s="158" customFormat="1" ht="18" customHeight="1" x14ac:dyDescent="0.25">
      <c r="A8557" s="601"/>
      <c r="B8557" s="603"/>
      <c r="C8557" s="601"/>
      <c r="D8557" s="601"/>
      <c r="E8557" s="603"/>
      <c r="F8557" s="601"/>
      <c r="G8557" s="601"/>
      <c r="H8557" s="601"/>
      <c r="I8557" s="603"/>
      <c r="J8557" s="604"/>
      <c r="K8557" s="605"/>
      <c r="L8557" s="516"/>
      <c r="M8557" s="410" t="str">
        <f>IFERROR(IF($A8558=VLOOKUP($A8558,AGOTADOS!$A$3:$H$4997,1,FALSE),"AGOTADO","SI HAY"),"")</f>
        <v/>
      </c>
      <c r="N8557" s="180"/>
    </row>
    <row r="8558" spans="1:14" s="158" customFormat="1" ht="18" customHeight="1" x14ac:dyDescent="0.25">
      <c r="A8558" s="601"/>
      <c r="B8558" s="603"/>
      <c r="C8558" s="601"/>
      <c r="D8558" s="601"/>
      <c r="E8558" s="603"/>
      <c r="F8558" s="601"/>
      <c r="G8558" s="601"/>
      <c r="H8558" s="601"/>
      <c r="I8558" s="603"/>
      <c r="J8558" s="604"/>
      <c r="K8558" s="605"/>
      <c r="L8558" s="516"/>
      <c r="M8558" s="410" t="str">
        <f>IFERROR(IF($A8559=VLOOKUP($A8559,AGOTADOS!$A$3:$H$4997,1,FALSE),"AGOTADO","SI HAY"),"")</f>
        <v/>
      </c>
      <c r="N8558" s="180"/>
    </row>
    <row r="8559" spans="1:14" s="158" customFormat="1" ht="18" customHeight="1" x14ac:dyDescent="0.25">
      <c r="A8559" s="601"/>
      <c r="B8559" s="603"/>
      <c r="C8559" s="601"/>
      <c r="D8559" s="601"/>
      <c r="E8559" s="603"/>
      <c r="F8559" s="601"/>
      <c r="G8559" s="601"/>
      <c r="H8559" s="601"/>
      <c r="I8559" s="603"/>
      <c r="J8559" s="604"/>
      <c r="K8559" s="605"/>
      <c r="L8559" s="516"/>
      <c r="M8559" s="410" t="str">
        <f>IFERROR(IF($A8560=VLOOKUP($A8560,AGOTADOS!$A$3:$H$4997,1,FALSE),"AGOTADO","SI HAY"),"")</f>
        <v/>
      </c>
      <c r="N8559" s="180"/>
    </row>
    <row r="8560" spans="1:14" s="158" customFormat="1" ht="18" customHeight="1" x14ac:dyDescent="0.25">
      <c r="A8560" s="601"/>
      <c r="B8560" s="603"/>
      <c r="C8560" s="603"/>
      <c r="D8560" s="601"/>
      <c r="E8560" s="603"/>
      <c r="F8560" s="601"/>
      <c r="G8560" s="601"/>
      <c r="H8560" s="601"/>
      <c r="I8560" s="603"/>
      <c r="J8560" s="604"/>
      <c r="K8560" s="605"/>
      <c r="L8560" s="516"/>
      <c r="M8560" s="410" t="str">
        <f>IFERROR(IF($A8561=VLOOKUP($A8561,AGOTADOS!$A$3:$H$4997,1,FALSE),"AGOTADO","SI HAY"),"")</f>
        <v/>
      </c>
      <c r="N8560" s="180"/>
    </row>
    <row r="8561" spans="1:14" s="158" customFormat="1" ht="18" customHeight="1" x14ac:dyDescent="0.25">
      <c r="A8561" s="601"/>
      <c r="B8561" s="603"/>
      <c r="C8561" s="603"/>
      <c r="D8561" s="601"/>
      <c r="E8561" s="603"/>
      <c r="F8561" s="601"/>
      <c r="G8561" s="601"/>
      <c r="H8561" s="601"/>
      <c r="I8561" s="603"/>
      <c r="J8561" s="604"/>
      <c r="K8561" s="605"/>
      <c r="L8561" s="516"/>
      <c r="M8561" s="410" t="str">
        <f>IFERROR(IF($A8562=VLOOKUP($A8562,AGOTADOS!$A$3:$H$4997,1,FALSE),"AGOTADO","SI HAY"),"")</f>
        <v/>
      </c>
      <c r="N8561" s="180"/>
    </row>
    <row r="8562" spans="1:14" s="158" customFormat="1" ht="18" customHeight="1" x14ac:dyDescent="0.25">
      <c r="A8562" s="601"/>
      <c r="B8562" s="603"/>
      <c r="C8562" s="601"/>
      <c r="D8562" s="601"/>
      <c r="E8562" s="603"/>
      <c r="F8562" s="601"/>
      <c r="G8562" s="601"/>
      <c r="H8562" s="601"/>
      <c r="I8562" s="603"/>
      <c r="J8562" s="604"/>
      <c r="K8562" s="605"/>
      <c r="L8562" s="516"/>
      <c r="M8562" s="410" t="str">
        <f>IFERROR(IF($A8563=VLOOKUP($A8563,AGOTADOS!$A$3:$H$4997,1,FALSE),"AGOTADO","SI HAY"),"")</f>
        <v/>
      </c>
      <c r="N8562" s="180"/>
    </row>
    <row r="8563" spans="1:14" s="158" customFormat="1" ht="18" customHeight="1" x14ac:dyDescent="0.25">
      <c r="A8563" s="601"/>
      <c r="B8563" s="603"/>
      <c r="C8563" s="601"/>
      <c r="D8563" s="601"/>
      <c r="E8563" s="603"/>
      <c r="F8563" s="601"/>
      <c r="G8563" s="601"/>
      <c r="H8563" s="601"/>
      <c r="I8563" s="603"/>
      <c r="J8563" s="604"/>
      <c r="K8563" s="605"/>
      <c r="L8563" s="516"/>
      <c r="M8563" s="410" t="str">
        <f>IFERROR(IF($A8564=VLOOKUP($A8564,AGOTADOS!$A$3:$H$4997,1,FALSE),"AGOTADO","SI HAY"),"")</f>
        <v/>
      </c>
      <c r="N8563" s="180"/>
    </row>
    <row r="8564" spans="1:14" s="158" customFormat="1" ht="18" customHeight="1" x14ac:dyDescent="0.25">
      <c r="A8564" s="601"/>
      <c r="B8564" s="603"/>
      <c r="C8564" s="601"/>
      <c r="D8564" s="601"/>
      <c r="E8564" s="603"/>
      <c r="F8564" s="601"/>
      <c r="G8564" s="601"/>
      <c r="H8564" s="601"/>
      <c r="I8564" s="603"/>
      <c r="J8564" s="604"/>
      <c r="K8564" s="605"/>
      <c r="L8564" s="516"/>
      <c r="M8564" s="410" t="str">
        <f>IFERROR(IF($A8565=VLOOKUP($A8565,AGOTADOS!$A$3:$H$4997,1,FALSE),"AGOTADO","SI HAY"),"")</f>
        <v/>
      </c>
      <c r="N8564" s="180"/>
    </row>
    <row r="8565" spans="1:14" s="158" customFormat="1" ht="18" customHeight="1" x14ac:dyDescent="0.25">
      <c r="A8565" s="601"/>
      <c r="B8565" s="603"/>
      <c r="C8565" s="601"/>
      <c r="D8565" s="601"/>
      <c r="E8565" s="603"/>
      <c r="F8565" s="601"/>
      <c r="G8565" s="601"/>
      <c r="H8565" s="601"/>
      <c r="I8565" s="603"/>
      <c r="J8565" s="604"/>
      <c r="K8565" s="605"/>
      <c r="L8565" s="516"/>
      <c r="M8565" s="410" t="str">
        <f>IFERROR(IF($A8566=VLOOKUP($A8566,AGOTADOS!$A$3:$H$4997,1,FALSE),"AGOTADO","SI HAY"),"")</f>
        <v/>
      </c>
      <c r="N8565" s="180"/>
    </row>
    <row r="8566" spans="1:14" s="158" customFormat="1" ht="18" customHeight="1" x14ac:dyDescent="0.25">
      <c r="A8566" s="601"/>
      <c r="B8566" s="603"/>
      <c r="C8566" s="601"/>
      <c r="D8566" s="601"/>
      <c r="E8566" s="603"/>
      <c r="F8566" s="601"/>
      <c r="G8566" s="601"/>
      <c r="H8566" s="601"/>
      <c r="I8566" s="603"/>
      <c r="J8566" s="604"/>
      <c r="K8566" s="605"/>
      <c r="L8566" s="516"/>
      <c r="M8566" s="410" t="str">
        <f>IFERROR(IF($A8567=VLOOKUP($A8567,AGOTADOS!$A$3:$H$4997,1,FALSE),"AGOTADO","SI HAY"),"")</f>
        <v/>
      </c>
      <c r="N8566" s="180"/>
    </row>
    <row r="8567" spans="1:14" s="158" customFormat="1" ht="18" customHeight="1" x14ac:dyDescent="0.25">
      <c r="A8567" s="601"/>
      <c r="B8567" s="603"/>
      <c r="C8567" s="601"/>
      <c r="D8567" s="601"/>
      <c r="E8567" s="603"/>
      <c r="F8567" s="601"/>
      <c r="G8567" s="601"/>
      <c r="H8567" s="601"/>
      <c r="I8567" s="603"/>
      <c r="J8567" s="604"/>
      <c r="K8567" s="605"/>
      <c r="L8567" s="516"/>
      <c r="M8567" s="410" t="str">
        <f>IFERROR(IF($A8568=VLOOKUP($A8568,AGOTADOS!$A$3:$H$4997,1,FALSE),"AGOTADO","SI HAY"),"")</f>
        <v/>
      </c>
      <c r="N8567" s="180"/>
    </row>
    <row r="8568" spans="1:14" s="158" customFormat="1" ht="18" customHeight="1" x14ac:dyDescent="0.25">
      <c r="A8568" s="601"/>
      <c r="B8568" s="603"/>
      <c r="C8568" s="601"/>
      <c r="D8568" s="601"/>
      <c r="E8568" s="603"/>
      <c r="F8568" s="601"/>
      <c r="G8568" s="601"/>
      <c r="H8568" s="601"/>
      <c r="I8568" s="603"/>
      <c r="J8568" s="604"/>
      <c r="K8568" s="605"/>
      <c r="L8568" s="516"/>
      <c r="M8568" s="410" t="str">
        <f>IFERROR(IF($A8569=VLOOKUP($A8569,AGOTADOS!$A$3:$H$4997,1,FALSE),"AGOTADO","SI HAY"),"")</f>
        <v/>
      </c>
      <c r="N8568" s="180"/>
    </row>
    <row r="8569" spans="1:14" s="158" customFormat="1" ht="18" customHeight="1" x14ac:dyDescent="0.25">
      <c r="A8569" s="601"/>
      <c r="B8569" s="603"/>
      <c r="C8569" s="601"/>
      <c r="D8569" s="601"/>
      <c r="E8569" s="603"/>
      <c r="F8569" s="601"/>
      <c r="G8569" s="601"/>
      <c r="H8569" s="601"/>
      <c r="I8569" s="603"/>
      <c r="J8569" s="604"/>
      <c r="K8569" s="605"/>
      <c r="L8569" s="516"/>
      <c r="M8569" s="410" t="str">
        <f>IFERROR(IF($A8570=VLOOKUP($A8570,AGOTADOS!$A$3:$H$4997,1,FALSE),"AGOTADO","SI HAY"),"")</f>
        <v/>
      </c>
      <c r="N8569" s="180"/>
    </row>
    <row r="8570" spans="1:14" s="158" customFormat="1" ht="18" customHeight="1" x14ac:dyDescent="0.25">
      <c r="A8570" s="601"/>
      <c r="B8570" s="603"/>
      <c r="C8570" s="601"/>
      <c r="D8570" s="601"/>
      <c r="E8570" s="603"/>
      <c r="F8570" s="601"/>
      <c r="G8570" s="601"/>
      <c r="H8570" s="601"/>
      <c r="I8570" s="603"/>
      <c r="J8570" s="604"/>
      <c r="K8570" s="605"/>
      <c r="L8570" s="516"/>
      <c r="M8570" s="410" t="str">
        <f>IFERROR(IF($A8571=VLOOKUP($A8571,AGOTADOS!$A$3:$H$4997,1,FALSE),"AGOTADO","SI HAY"),"")</f>
        <v/>
      </c>
      <c r="N8570" s="180"/>
    </row>
    <row r="8571" spans="1:14" s="158" customFormat="1" ht="18" customHeight="1" x14ac:dyDescent="0.25">
      <c r="A8571" s="601"/>
      <c r="B8571" s="603"/>
      <c r="C8571" s="603"/>
      <c r="D8571" s="601"/>
      <c r="E8571" s="603"/>
      <c r="F8571" s="601"/>
      <c r="G8571" s="601"/>
      <c r="H8571" s="601"/>
      <c r="I8571" s="603"/>
      <c r="J8571" s="604"/>
      <c r="K8571" s="605"/>
      <c r="L8571" s="516"/>
      <c r="M8571" s="410" t="str">
        <f>IFERROR(IF($A8572=VLOOKUP($A8572,AGOTADOS!$A$3:$H$4997,1,FALSE),"AGOTADO","SI HAY"),"")</f>
        <v/>
      </c>
      <c r="N8571" s="180"/>
    </row>
    <row r="8572" spans="1:14" s="158" customFormat="1" ht="18" customHeight="1" x14ac:dyDescent="0.25">
      <c r="A8572" s="601"/>
      <c r="B8572" s="603"/>
      <c r="C8572" s="601"/>
      <c r="D8572" s="601"/>
      <c r="E8572" s="603"/>
      <c r="F8572" s="601"/>
      <c r="G8572" s="601"/>
      <c r="H8572" s="601"/>
      <c r="I8572" s="603"/>
      <c r="J8572" s="604"/>
      <c r="K8572" s="605"/>
      <c r="L8572" s="516"/>
      <c r="M8572" s="410" t="str">
        <f>IFERROR(IF($A8573=VLOOKUP($A8573,AGOTADOS!$A$3:$H$4997,1,FALSE),"AGOTADO","SI HAY"),"")</f>
        <v/>
      </c>
      <c r="N8572" s="180"/>
    </row>
    <row r="8573" spans="1:14" s="158" customFormat="1" ht="18" customHeight="1" x14ac:dyDescent="0.25">
      <c r="A8573" s="601"/>
      <c r="B8573" s="603"/>
      <c r="C8573" s="601"/>
      <c r="D8573" s="601"/>
      <c r="E8573" s="603"/>
      <c r="F8573" s="601"/>
      <c r="G8573" s="601"/>
      <c r="H8573" s="601"/>
      <c r="I8573" s="603"/>
      <c r="J8573" s="604"/>
      <c r="K8573" s="605"/>
      <c r="L8573" s="516"/>
      <c r="M8573" s="410" t="str">
        <f>IFERROR(IF($A8574=VLOOKUP($A8574,AGOTADOS!$A$3:$H$4997,1,FALSE),"AGOTADO","SI HAY"),"")</f>
        <v/>
      </c>
      <c r="N8573" s="180"/>
    </row>
    <row r="8574" spans="1:14" s="158" customFormat="1" ht="18" customHeight="1" x14ac:dyDescent="0.25">
      <c r="A8574" s="601"/>
      <c r="B8574" s="603"/>
      <c r="C8574" s="601"/>
      <c r="D8574" s="601"/>
      <c r="E8574" s="603"/>
      <c r="F8574" s="601"/>
      <c r="G8574" s="601"/>
      <c r="H8574" s="601"/>
      <c r="I8574" s="603"/>
      <c r="J8574" s="604"/>
      <c r="K8574" s="605"/>
      <c r="L8574" s="516"/>
      <c r="M8574" s="410" t="str">
        <f>IFERROR(IF($A8575=VLOOKUP($A8575,AGOTADOS!$A$3:$H$4997,1,FALSE),"AGOTADO","SI HAY"),"")</f>
        <v/>
      </c>
      <c r="N8574" s="180"/>
    </row>
    <row r="8575" spans="1:14" s="158" customFormat="1" ht="18" customHeight="1" x14ac:dyDescent="0.25">
      <c r="A8575" s="601"/>
      <c r="B8575" s="603"/>
      <c r="C8575" s="601"/>
      <c r="D8575" s="601"/>
      <c r="E8575" s="603"/>
      <c r="F8575" s="601"/>
      <c r="G8575" s="601"/>
      <c r="H8575" s="601"/>
      <c r="I8575" s="603"/>
      <c r="J8575" s="604"/>
      <c r="K8575" s="605"/>
      <c r="L8575" s="516"/>
      <c r="M8575" s="410" t="str">
        <f>IFERROR(IF($A8576=VLOOKUP($A8576,AGOTADOS!$A$3:$H$4997,1,FALSE),"AGOTADO","SI HAY"),"")</f>
        <v/>
      </c>
      <c r="N8575" s="180"/>
    </row>
    <row r="8576" spans="1:14" s="158" customFormat="1" ht="18" customHeight="1" x14ac:dyDescent="0.25">
      <c r="A8576" s="601"/>
      <c r="B8576" s="603"/>
      <c r="C8576" s="603"/>
      <c r="D8576" s="601"/>
      <c r="E8576" s="603"/>
      <c r="F8576" s="601"/>
      <c r="G8576" s="601"/>
      <c r="H8576" s="601"/>
      <c r="I8576" s="603"/>
      <c r="J8576" s="604"/>
      <c r="K8576" s="605"/>
      <c r="L8576" s="516"/>
      <c r="M8576" s="410" t="str">
        <f>IFERROR(IF($A8577=VLOOKUP($A8577,AGOTADOS!$A$3:$H$4997,1,FALSE),"AGOTADO","SI HAY"),"")</f>
        <v/>
      </c>
      <c r="N8576" s="180"/>
    </row>
    <row r="8577" spans="1:14" s="158" customFormat="1" ht="18" customHeight="1" x14ac:dyDescent="0.25">
      <c r="A8577" s="601"/>
      <c r="B8577" s="603"/>
      <c r="C8577" s="601"/>
      <c r="D8577" s="601"/>
      <c r="E8577" s="603"/>
      <c r="F8577" s="601"/>
      <c r="G8577" s="601"/>
      <c r="H8577" s="601"/>
      <c r="I8577" s="603"/>
      <c r="J8577" s="604"/>
      <c r="K8577" s="605"/>
      <c r="L8577" s="516"/>
      <c r="M8577" s="410" t="str">
        <f>IFERROR(IF($A8578=VLOOKUP($A8578,AGOTADOS!$A$3:$H$4997,1,FALSE),"AGOTADO","SI HAY"),"")</f>
        <v/>
      </c>
      <c r="N8577" s="180"/>
    </row>
    <row r="8578" spans="1:14" s="158" customFormat="1" ht="18" customHeight="1" x14ac:dyDescent="0.25">
      <c r="A8578" s="601"/>
      <c r="B8578" s="603"/>
      <c r="C8578" s="601"/>
      <c r="D8578" s="601"/>
      <c r="E8578" s="603"/>
      <c r="F8578" s="601"/>
      <c r="G8578" s="601"/>
      <c r="H8578" s="601"/>
      <c r="I8578" s="603"/>
      <c r="J8578" s="604"/>
      <c r="K8578" s="605"/>
      <c r="L8578" s="516"/>
      <c r="M8578" s="410" t="str">
        <f>IFERROR(IF($A8579=VLOOKUP($A8579,AGOTADOS!$A$3:$H$4997,1,FALSE),"AGOTADO","SI HAY"),"")</f>
        <v/>
      </c>
      <c r="N8578" s="180"/>
    </row>
    <row r="8579" spans="1:14" s="158" customFormat="1" ht="18" customHeight="1" x14ac:dyDescent="0.3">
      <c r="A8579" s="601"/>
      <c r="B8579" s="602"/>
      <c r="C8579" s="603"/>
      <c r="D8579" s="601"/>
      <c r="E8579" s="601"/>
      <c r="F8579" s="601"/>
      <c r="G8579" s="601"/>
      <c r="H8579" s="601"/>
      <c r="I8579" s="601"/>
      <c r="J8579" s="604"/>
      <c r="K8579" s="605"/>
      <c r="L8579" s="516"/>
      <c r="M8579" s="410" t="str">
        <f>IFERROR(IF($A8580=VLOOKUP($A8580,AGOTADOS!$A$3:$H$4997,1,FALSE),"AGOTADO","SI HAY"),"")</f>
        <v/>
      </c>
      <c r="N8579" s="180"/>
    </row>
    <row r="8580" spans="1:14" s="158" customFormat="1" ht="18" customHeight="1" x14ac:dyDescent="0.25">
      <c r="A8580" s="601"/>
      <c r="B8580" s="603"/>
      <c r="C8580" s="603"/>
      <c r="D8580" s="601"/>
      <c r="E8580" s="603"/>
      <c r="F8580" s="601"/>
      <c r="G8580" s="601"/>
      <c r="H8580" s="601"/>
      <c r="I8580" s="603"/>
      <c r="J8580" s="604"/>
      <c r="K8580" s="605"/>
      <c r="L8580" s="516"/>
      <c r="M8580" s="410" t="str">
        <f>IFERROR(IF($A8581=VLOOKUP($A8581,AGOTADOS!$A$3:$H$4997,1,FALSE),"AGOTADO","SI HAY"),"")</f>
        <v/>
      </c>
      <c r="N8580" s="180"/>
    </row>
    <row r="8581" spans="1:14" s="158" customFormat="1" ht="18" customHeight="1" x14ac:dyDescent="0.25">
      <c r="A8581" s="601"/>
      <c r="B8581" s="603"/>
      <c r="C8581" s="603"/>
      <c r="D8581" s="601"/>
      <c r="E8581" s="603"/>
      <c r="F8581" s="601"/>
      <c r="G8581" s="601"/>
      <c r="H8581" s="601"/>
      <c r="I8581" s="603"/>
      <c r="J8581" s="604"/>
      <c r="K8581" s="605"/>
      <c r="L8581" s="516"/>
      <c r="M8581" s="410" t="str">
        <f>IFERROR(IF($A8582=VLOOKUP($A8582,AGOTADOS!$A$3:$H$4997,1,FALSE),"AGOTADO","SI HAY"),"")</f>
        <v/>
      </c>
      <c r="N8581" s="180"/>
    </row>
    <row r="8582" spans="1:14" s="158" customFormat="1" ht="18" customHeight="1" x14ac:dyDescent="0.3">
      <c r="A8582" s="601"/>
      <c r="B8582" s="602"/>
      <c r="C8582" s="603"/>
      <c r="D8582" s="601"/>
      <c r="E8582" s="601"/>
      <c r="F8582" s="601"/>
      <c r="G8582" s="601"/>
      <c r="H8582" s="601"/>
      <c r="I8582" s="601"/>
      <c r="J8582" s="604"/>
      <c r="K8582" s="605"/>
      <c r="L8582" s="516"/>
      <c r="M8582" s="410" t="str">
        <f>IFERROR(IF($A8583=VLOOKUP($A8583,AGOTADOS!$A$3:$H$4997,1,FALSE),"AGOTADO","SI HAY"),"")</f>
        <v/>
      </c>
      <c r="N8582" s="180"/>
    </row>
    <row r="8583" spans="1:14" s="158" customFormat="1" ht="18" customHeight="1" x14ac:dyDescent="0.25">
      <c r="A8583" s="601"/>
      <c r="B8583" s="603"/>
      <c r="C8583" s="601"/>
      <c r="D8583" s="601"/>
      <c r="E8583" s="603"/>
      <c r="F8583" s="601"/>
      <c r="G8583" s="601"/>
      <c r="H8583" s="601"/>
      <c r="I8583" s="603"/>
      <c r="J8583" s="604"/>
      <c r="K8583" s="605"/>
      <c r="L8583" s="516"/>
      <c r="M8583" s="410" t="str">
        <f>IFERROR(IF($A8584=VLOOKUP($A8584,AGOTADOS!$A$3:$H$4997,1,FALSE),"AGOTADO","SI HAY"),"")</f>
        <v/>
      </c>
      <c r="N8583" s="180"/>
    </row>
    <row r="8584" spans="1:14" s="158" customFormat="1" ht="18" customHeight="1" x14ac:dyDescent="0.25">
      <c r="A8584" s="601"/>
      <c r="B8584" s="603"/>
      <c r="C8584" s="601"/>
      <c r="D8584" s="601"/>
      <c r="E8584" s="603"/>
      <c r="F8584" s="601"/>
      <c r="G8584" s="601"/>
      <c r="H8584" s="601"/>
      <c r="I8584" s="603"/>
      <c r="J8584" s="604"/>
      <c r="K8584" s="605"/>
      <c r="L8584" s="516"/>
      <c r="M8584" s="410" t="str">
        <f>IFERROR(IF($A8585=VLOOKUP($A8585,AGOTADOS!$A$3:$H$4997,1,FALSE),"AGOTADO","SI HAY"),"")</f>
        <v/>
      </c>
      <c r="N8584" s="180"/>
    </row>
    <row r="8585" spans="1:14" s="158" customFormat="1" ht="18" customHeight="1" x14ac:dyDescent="0.25">
      <c r="A8585" s="601"/>
      <c r="B8585" s="603"/>
      <c r="C8585" s="601"/>
      <c r="D8585" s="601"/>
      <c r="E8585" s="603"/>
      <c r="F8585" s="601"/>
      <c r="G8585" s="601"/>
      <c r="H8585" s="601"/>
      <c r="I8585" s="603"/>
      <c r="J8585" s="604"/>
      <c r="K8585" s="605"/>
      <c r="L8585" s="516"/>
      <c r="M8585" s="410" t="str">
        <f>IFERROR(IF($A8586=VLOOKUP($A8586,AGOTADOS!$A$3:$H$4997,1,FALSE),"AGOTADO","SI HAY"),"")</f>
        <v/>
      </c>
      <c r="N8585" s="180"/>
    </row>
    <row r="8586" spans="1:14" s="158" customFormat="1" ht="18" customHeight="1" x14ac:dyDescent="0.25">
      <c r="A8586" s="601"/>
      <c r="B8586" s="603"/>
      <c r="C8586" s="603"/>
      <c r="D8586" s="601"/>
      <c r="E8586" s="603"/>
      <c r="F8586" s="601"/>
      <c r="G8586" s="601"/>
      <c r="H8586" s="601"/>
      <c r="I8586" s="603"/>
      <c r="J8586" s="604"/>
      <c r="K8586" s="605"/>
      <c r="L8586" s="516"/>
      <c r="M8586" s="410" t="str">
        <f>IFERROR(IF($A8587=VLOOKUP($A8587,AGOTADOS!$A$3:$H$4997,1,FALSE),"AGOTADO","SI HAY"),"")</f>
        <v/>
      </c>
      <c r="N8586" s="180"/>
    </row>
    <row r="8587" spans="1:14" s="158" customFormat="1" ht="18" customHeight="1" x14ac:dyDescent="0.25">
      <c r="A8587" s="601"/>
      <c r="B8587" s="603"/>
      <c r="C8587" s="601"/>
      <c r="D8587" s="601"/>
      <c r="E8587" s="603"/>
      <c r="F8587" s="601"/>
      <c r="G8587" s="601"/>
      <c r="H8587" s="601"/>
      <c r="I8587" s="603"/>
      <c r="J8587" s="604"/>
      <c r="K8587" s="605"/>
      <c r="L8587" s="516"/>
      <c r="M8587" s="410" t="str">
        <f>IFERROR(IF($A8588=VLOOKUP($A8588,AGOTADOS!$A$3:$H$4997,1,FALSE),"AGOTADO","SI HAY"),"")</f>
        <v/>
      </c>
      <c r="N8587" s="180"/>
    </row>
    <row r="8588" spans="1:14" s="158" customFormat="1" ht="18" customHeight="1" x14ac:dyDescent="0.25">
      <c r="A8588" s="601"/>
      <c r="B8588" s="603"/>
      <c r="C8588" s="601"/>
      <c r="D8588" s="601"/>
      <c r="E8588" s="603"/>
      <c r="F8588" s="601"/>
      <c r="G8588" s="601"/>
      <c r="H8588" s="601"/>
      <c r="I8588" s="603"/>
      <c r="J8588" s="604"/>
      <c r="K8588" s="605"/>
      <c r="L8588" s="516"/>
      <c r="M8588" s="410" t="str">
        <f>IFERROR(IF($A8589=VLOOKUP($A8589,AGOTADOS!$A$3:$H$4997,1,FALSE),"AGOTADO","SI HAY"),"")</f>
        <v/>
      </c>
      <c r="N8588" s="180"/>
    </row>
    <row r="8589" spans="1:14" s="158" customFormat="1" ht="18" customHeight="1" x14ac:dyDescent="0.25">
      <c r="A8589" s="601"/>
      <c r="B8589" s="603"/>
      <c r="C8589" s="601"/>
      <c r="D8589" s="601"/>
      <c r="E8589" s="603"/>
      <c r="F8589" s="601"/>
      <c r="G8589" s="601"/>
      <c r="H8589" s="601"/>
      <c r="I8589" s="603"/>
      <c r="J8589" s="604"/>
      <c r="K8589" s="605"/>
      <c r="L8589" s="516"/>
      <c r="M8589" s="410" t="str">
        <f>IFERROR(IF($A8590=VLOOKUP($A8590,AGOTADOS!$A$3:$H$4997,1,FALSE),"AGOTADO","SI HAY"),"")</f>
        <v/>
      </c>
      <c r="N8589" s="180"/>
    </row>
    <row r="8590" spans="1:14" s="158" customFormat="1" ht="18" customHeight="1" x14ac:dyDescent="0.25">
      <c r="A8590" s="601"/>
      <c r="B8590" s="603"/>
      <c r="C8590" s="603"/>
      <c r="D8590" s="601"/>
      <c r="E8590" s="603"/>
      <c r="F8590" s="601"/>
      <c r="G8590" s="601"/>
      <c r="H8590" s="601"/>
      <c r="I8590" s="603"/>
      <c r="J8590" s="604"/>
      <c r="K8590" s="605"/>
      <c r="L8590" s="516"/>
      <c r="M8590" s="410" t="str">
        <f>IFERROR(IF($A8591=VLOOKUP($A8591,AGOTADOS!$A$3:$H$4997,1,FALSE),"AGOTADO","SI HAY"),"")</f>
        <v/>
      </c>
      <c r="N8590" s="180"/>
    </row>
    <row r="8591" spans="1:14" s="158" customFormat="1" ht="18" customHeight="1" x14ac:dyDescent="0.3">
      <c r="A8591" s="601"/>
      <c r="B8591" s="602"/>
      <c r="C8591" s="603"/>
      <c r="D8591" s="601"/>
      <c r="E8591" s="601"/>
      <c r="F8591" s="601"/>
      <c r="G8591" s="601"/>
      <c r="H8591" s="601"/>
      <c r="I8591" s="601"/>
      <c r="J8591" s="604"/>
      <c r="K8591" s="605"/>
      <c r="L8591" s="516"/>
      <c r="M8591" s="410" t="str">
        <f>IFERROR(IF($A8592=VLOOKUP($A8592,AGOTADOS!$A$3:$H$4997,1,FALSE),"AGOTADO","SI HAY"),"")</f>
        <v/>
      </c>
      <c r="N8591" s="180"/>
    </row>
    <row r="8592" spans="1:14" s="158" customFormat="1" ht="18" customHeight="1" x14ac:dyDescent="0.25">
      <c r="A8592" s="601"/>
      <c r="B8592" s="603"/>
      <c r="C8592" s="601"/>
      <c r="D8592" s="601"/>
      <c r="E8592" s="603"/>
      <c r="F8592" s="601"/>
      <c r="G8592" s="601"/>
      <c r="H8592" s="601"/>
      <c r="I8592" s="603"/>
      <c r="J8592" s="604"/>
      <c r="K8592" s="605"/>
      <c r="L8592" s="516"/>
      <c r="M8592" s="410" t="str">
        <f>IFERROR(IF($A8593=VLOOKUP($A8593,AGOTADOS!$A$3:$H$4997,1,FALSE),"AGOTADO","SI HAY"),"")</f>
        <v/>
      </c>
      <c r="N8592" s="180"/>
    </row>
    <row r="8593" spans="1:14" s="158" customFormat="1" ht="18" customHeight="1" x14ac:dyDescent="0.25">
      <c r="A8593" s="601"/>
      <c r="B8593" s="603"/>
      <c r="C8593" s="601"/>
      <c r="D8593" s="601"/>
      <c r="E8593" s="603"/>
      <c r="F8593" s="601"/>
      <c r="G8593" s="601"/>
      <c r="H8593" s="601"/>
      <c r="I8593" s="603"/>
      <c r="J8593" s="604"/>
      <c r="K8593" s="605"/>
      <c r="L8593" s="516"/>
      <c r="M8593" s="410" t="str">
        <f>IFERROR(IF($A8594=VLOOKUP($A8594,AGOTADOS!$A$3:$H$4997,1,FALSE),"AGOTADO","SI HAY"),"")</f>
        <v/>
      </c>
      <c r="N8593" s="180"/>
    </row>
    <row r="8594" spans="1:14" s="158" customFormat="1" ht="18" customHeight="1" x14ac:dyDescent="0.25">
      <c r="A8594" s="601"/>
      <c r="B8594" s="603"/>
      <c r="C8594" s="601"/>
      <c r="D8594" s="601"/>
      <c r="E8594" s="603"/>
      <c r="F8594" s="601"/>
      <c r="G8594" s="601"/>
      <c r="H8594" s="601"/>
      <c r="I8594" s="603"/>
      <c r="J8594" s="604"/>
      <c r="K8594" s="605"/>
      <c r="L8594" s="516"/>
      <c r="M8594" s="410" t="str">
        <f>IFERROR(IF($A8595=VLOOKUP($A8595,AGOTADOS!$A$3:$H$4997,1,FALSE),"AGOTADO","SI HAY"),"")</f>
        <v/>
      </c>
      <c r="N8594" s="180"/>
    </row>
    <row r="8595" spans="1:14" s="158" customFormat="1" ht="18" customHeight="1" x14ac:dyDescent="0.25">
      <c r="A8595" s="601"/>
      <c r="B8595" s="603"/>
      <c r="C8595" s="601"/>
      <c r="D8595" s="601"/>
      <c r="E8595" s="603"/>
      <c r="F8595" s="601"/>
      <c r="G8595" s="601"/>
      <c r="H8595" s="601"/>
      <c r="I8595" s="603"/>
      <c r="J8595" s="604"/>
      <c r="K8595" s="605"/>
      <c r="L8595" s="516"/>
      <c r="M8595" s="410" t="str">
        <f>IFERROR(IF($A8596=VLOOKUP($A8596,AGOTADOS!$A$3:$H$4997,1,FALSE),"AGOTADO","SI HAY"),"")</f>
        <v/>
      </c>
      <c r="N8595" s="180"/>
    </row>
    <row r="8596" spans="1:14" s="158" customFormat="1" ht="18" customHeight="1" x14ac:dyDescent="0.25">
      <c r="A8596" s="601"/>
      <c r="B8596" s="603"/>
      <c r="C8596" s="601"/>
      <c r="D8596" s="601"/>
      <c r="E8596" s="603"/>
      <c r="F8596" s="601"/>
      <c r="G8596" s="601"/>
      <c r="H8596" s="601"/>
      <c r="I8596" s="603"/>
      <c r="J8596" s="604"/>
      <c r="K8596" s="605"/>
      <c r="L8596" s="516"/>
      <c r="M8596" s="410" t="str">
        <f>IFERROR(IF($A8597=VLOOKUP($A8597,AGOTADOS!$A$3:$H$4997,1,FALSE),"AGOTADO","SI HAY"),"")</f>
        <v/>
      </c>
      <c r="N8596" s="180"/>
    </row>
    <row r="8597" spans="1:14" s="158" customFormat="1" ht="18" customHeight="1" x14ac:dyDescent="0.25">
      <c r="A8597" s="601"/>
      <c r="B8597" s="603"/>
      <c r="C8597" s="601"/>
      <c r="D8597" s="601"/>
      <c r="E8597" s="603"/>
      <c r="F8597" s="601"/>
      <c r="G8597" s="601"/>
      <c r="H8597" s="601"/>
      <c r="I8597" s="603"/>
      <c r="J8597" s="604"/>
      <c r="K8597" s="605"/>
      <c r="L8597" s="516"/>
      <c r="M8597" s="410" t="str">
        <f>IFERROR(IF($A8598=VLOOKUP($A8598,AGOTADOS!$A$3:$H$4997,1,FALSE),"AGOTADO","SI HAY"),"")</f>
        <v/>
      </c>
      <c r="N8597" s="180"/>
    </row>
    <row r="8598" spans="1:14" s="158" customFormat="1" ht="18" customHeight="1" x14ac:dyDescent="0.25">
      <c r="A8598" s="601"/>
      <c r="B8598" s="603"/>
      <c r="C8598" s="601"/>
      <c r="D8598" s="601"/>
      <c r="E8598" s="603"/>
      <c r="F8598" s="601"/>
      <c r="G8598" s="601"/>
      <c r="H8598" s="601"/>
      <c r="I8598" s="603"/>
      <c r="J8598" s="604"/>
      <c r="K8598" s="605"/>
      <c r="L8598" s="516"/>
      <c r="M8598" s="410" t="str">
        <f>IFERROR(IF($A8599=VLOOKUP($A8599,AGOTADOS!$A$3:$H$4997,1,FALSE),"AGOTADO","SI HAY"),"")</f>
        <v/>
      </c>
      <c r="N8598" s="180"/>
    </row>
    <row r="8599" spans="1:14" s="158" customFormat="1" ht="18" customHeight="1" x14ac:dyDescent="0.25">
      <c r="A8599" s="601"/>
      <c r="B8599" s="603"/>
      <c r="C8599" s="601"/>
      <c r="D8599" s="601"/>
      <c r="E8599" s="603"/>
      <c r="F8599" s="601"/>
      <c r="G8599" s="601"/>
      <c r="H8599" s="601"/>
      <c r="I8599" s="603"/>
      <c r="J8599" s="604"/>
      <c r="K8599" s="605"/>
      <c r="L8599" s="516"/>
      <c r="M8599" s="410" t="str">
        <f>IFERROR(IF($A8600=VLOOKUP($A8600,AGOTADOS!$A$3:$H$4997,1,FALSE),"AGOTADO","SI HAY"),"")</f>
        <v/>
      </c>
      <c r="N8599" s="180"/>
    </row>
    <row r="8600" spans="1:14" s="158" customFormat="1" ht="18" customHeight="1" x14ac:dyDescent="0.25">
      <c r="A8600" s="601"/>
      <c r="B8600" s="603"/>
      <c r="C8600" s="601"/>
      <c r="D8600" s="601"/>
      <c r="E8600" s="603"/>
      <c r="F8600" s="601"/>
      <c r="G8600" s="601"/>
      <c r="H8600" s="601"/>
      <c r="I8600" s="603"/>
      <c r="J8600" s="604"/>
      <c r="K8600" s="605"/>
      <c r="L8600" s="516"/>
      <c r="M8600" s="410" t="str">
        <f>IFERROR(IF($A8601=VLOOKUP($A8601,AGOTADOS!$A$3:$H$4997,1,FALSE),"AGOTADO","SI HAY"),"")</f>
        <v/>
      </c>
      <c r="N8600" s="180"/>
    </row>
    <row r="8601" spans="1:14" s="158" customFormat="1" ht="18" customHeight="1" x14ac:dyDescent="0.25">
      <c r="A8601" s="601"/>
      <c r="B8601" s="603"/>
      <c r="C8601" s="601"/>
      <c r="D8601" s="601"/>
      <c r="E8601" s="603"/>
      <c r="F8601" s="601"/>
      <c r="G8601" s="601"/>
      <c r="H8601" s="601"/>
      <c r="I8601" s="603"/>
      <c r="J8601" s="604"/>
      <c r="K8601" s="605"/>
      <c r="L8601" s="516"/>
      <c r="M8601" s="410" t="str">
        <f>IFERROR(IF($A8602=VLOOKUP($A8602,AGOTADOS!$A$3:$H$4997,1,FALSE),"AGOTADO","SI HAY"),"")</f>
        <v/>
      </c>
      <c r="N8601" s="180"/>
    </row>
    <row r="8602" spans="1:14" s="158" customFormat="1" ht="18" customHeight="1" x14ac:dyDescent="0.25">
      <c r="A8602" s="601"/>
      <c r="B8602" s="603"/>
      <c r="C8602" s="603"/>
      <c r="D8602" s="601"/>
      <c r="E8602" s="603"/>
      <c r="F8602" s="601"/>
      <c r="G8602" s="601"/>
      <c r="H8602" s="601"/>
      <c r="I8602" s="603"/>
      <c r="J8602" s="604"/>
      <c r="K8602" s="605"/>
      <c r="L8602" s="516"/>
      <c r="M8602" s="410" t="str">
        <f>IFERROR(IF($A8603=VLOOKUP($A8603,AGOTADOS!$A$3:$H$4997,1,FALSE),"AGOTADO","SI HAY"),"")</f>
        <v/>
      </c>
      <c r="N8602" s="180"/>
    </row>
    <row r="8603" spans="1:14" s="158" customFormat="1" ht="18" customHeight="1" x14ac:dyDescent="0.25">
      <c r="A8603" s="601"/>
      <c r="B8603" s="603"/>
      <c r="C8603" s="601"/>
      <c r="D8603" s="601"/>
      <c r="E8603" s="603"/>
      <c r="F8603" s="601"/>
      <c r="G8603" s="601"/>
      <c r="H8603" s="601"/>
      <c r="I8603" s="603"/>
      <c r="J8603" s="604"/>
      <c r="K8603" s="605"/>
      <c r="L8603" s="516"/>
      <c r="M8603" s="410" t="str">
        <f>IFERROR(IF($A8604=VLOOKUP($A8604,AGOTADOS!$A$3:$H$4997,1,FALSE),"AGOTADO","SI HAY"),"")</f>
        <v/>
      </c>
      <c r="N8603" s="180"/>
    </row>
    <row r="8604" spans="1:14" s="158" customFormat="1" ht="18" customHeight="1" x14ac:dyDescent="0.25">
      <c r="A8604" s="601"/>
      <c r="B8604" s="603"/>
      <c r="C8604" s="601"/>
      <c r="D8604" s="601"/>
      <c r="E8604" s="603"/>
      <c r="F8604" s="601"/>
      <c r="G8604" s="601"/>
      <c r="H8604" s="601"/>
      <c r="I8604" s="603"/>
      <c r="J8604" s="604"/>
      <c r="K8604" s="605"/>
      <c r="L8604" s="516"/>
      <c r="M8604" s="410" t="str">
        <f>IFERROR(IF($A8605=VLOOKUP($A8605,AGOTADOS!$A$3:$H$4997,1,FALSE),"AGOTADO","SI HAY"),"")</f>
        <v/>
      </c>
      <c r="N8604" s="180"/>
    </row>
    <row r="8605" spans="1:14" s="158" customFormat="1" ht="18" customHeight="1" x14ac:dyDescent="0.3">
      <c r="A8605" s="601"/>
      <c r="B8605" s="602"/>
      <c r="C8605" s="603"/>
      <c r="D8605" s="601"/>
      <c r="E8605" s="601"/>
      <c r="F8605" s="601"/>
      <c r="G8605" s="601"/>
      <c r="H8605" s="601"/>
      <c r="I8605" s="601"/>
      <c r="J8605" s="604"/>
      <c r="K8605" s="605"/>
      <c r="L8605" s="516"/>
      <c r="M8605" s="410" t="str">
        <f>IFERROR(IF($A8606=VLOOKUP($A8606,AGOTADOS!$A$3:$H$4997,1,FALSE),"AGOTADO","SI HAY"),"")</f>
        <v/>
      </c>
      <c r="N8605" s="180"/>
    </row>
    <row r="8606" spans="1:14" s="158" customFormat="1" ht="18" customHeight="1" x14ac:dyDescent="0.25">
      <c r="A8606" s="601"/>
      <c r="B8606" s="603"/>
      <c r="C8606" s="601"/>
      <c r="D8606" s="601"/>
      <c r="E8606" s="603"/>
      <c r="F8606" s="601"/>
      <c r="G8606" s="601"/>
      <c r="H8606" s="601"/>
      <c r="I8606" s="603"/>
      <c r="J8606" s="604"/>
      <c r="K8606" s="605"/>
      <c r="L8606" s="516"/>
      <c r="M8606" s="410" t="str">
        <f>IFERROR(IF($A8607=VLOOKUP($A8607,AGOTADOS!$A$3:$H$4997,1,FALSE),"AGOTADO","SI HAY"),"")</f>
        <v/>
      </c>
      <c r="N8606" s="180"/>
    </row>
    <row r="8607" spans="1:14" s="158" customFormat="1" ht="18" customHeight="1" x14ac:dyDescent="0.25">
      <c r="A8607" s="601"/>
      <c r="B8607" s="603"/>
      <c r="C8607" s="601"/>
      <c r="D8607" s="601"/>
      <c r="E8607" s="603"/>
      <c r="F8607" s="601"/>
      <c r="G8607" s="601"/>
      <c r="H8607" s="601"/>
      <c r="I8607" s="603"/>
      <c r="J8607" s="604"/>
      <c r="K8607" s="605"/>
      <c r="L8607" s="516"/>
      <c r="M8607" s="410" t="str">
        <f>IFERROR(IF($A8608=VLOOKUP($A8608,AGOTADOS!$A$3:$H$4997,1,FALSE),"AGOTADO","SI HAY"),"")</f>
        <v/>
      </c>
      <c r="N8607" s="180"/>
    </row>
    <row r="8608" spans="1:14" s="158" customFormat="1" ht="18" customHeight="1" x14ac:dyDescent="0.3">
      <c r="A8608" s="601"/>
      <c r="B8608" s="602"/>
      <c r="C8608" s="603"/>
      <c r="D8608" s="601"/>
      <c r="E8608" s="601"/>
      <c r="F8608" s="601"/>
      <c r="G8608" s="601"/>
      <c r="H8608" s="601"/>
      <c r="I8608" s="601"/>
      <c r="J8608" s="604"/>
      <c r="K8608" s="605"/>
      <c r="L8608" s="516"/>
      <c r="M8608" s="410" t="str">
        <f>IFERROR(IF($A8609=VLOOKUP($A8609,AGOTADOS!$A$3:$H$4997,1,FALSE),"AGOTADO","SI HAY"),"")</f>
        <v/>
      </c>
      <c r="N8608" s="180"/>
    </row>
    <row r="8609" spans="1:14" s="158" customFormat="1" ht="18" customHeight="1" x14ac:dyDescent="0.25">
      <c r="A8609" s="601"/>
      <c r="B8609" s="603"/>
      <c r="C8609" s="603"/>
      <c r="D8609" s="601"/>
      <c r="E8609" s="603"/>
      <c r="F8609" s="601"/>
      <c r="G8609" s="601"/>
      <c r="H8609" s="601"/>
      <c r="I8609" s="603"/>
      <c r="J8609" s="604"/>
      <c r="K8609" s="605"/>
      <c r="L8609" s="516"/>
      <c r="M8609" s="410" t="str">
        <f>IFERROR(IF($A8610=VLOOKUP($A8610,AGOTADOS!$A$3:$H$4997,1,FALSE),"AGOTADO","SI HAY"),"")</f>
        <v/>
      </c>
      <c r="N8609" s="180"/>
    </row>
    <row r="8610" spans="1:14" s="158" customFormat="1" ht="18" customHeight="1" x14ac:dyDescent="0.25">
      <c r="A8610" s="601"/>
      <c r="B8610" s="603"/>
      <c r="C8610" s="601"/>
      <c r="D8610" s="601"/>
      <c r="E8610" s="603"/>
      <c r="F8610" s="601"/>
      <c r="G8610" s="601"/>
      <c r="H8610" s="601"/>
      <c r="I8610" s="603"/>
      <c r="J8610" s="604"/>
      <c r="K8610" s="605"/>
      <c r="L8610" s="516"/>
      <c r="M8610" s="410" t="str">
        <f>IFERROR(IF($A8611=VLOOKUP($A8611,AGOTADOS!$A$3:$H$4997,1,FALSE),"AGOTADO","SI HAY"),"")</f>
        <v/>
      </c>
      <c r="N8610" s="180"/>
    </row>
    <row r="8611" spans="1:14" s="158" customFormat="1" ht="18" customHeight="1" x14ac:dyDescent="0.25">
      <c r="A8611" s="601"/>
      <c r="B8611" s="603"/>
      <c r="C8611" s="601"/>
      <c r="D8611" s="601"/>
      <c r="E8611" s="603"/>
      <c r="F8611" s="601"/>
      <c r="G8611" s="601"/>
      <c r="H8611" s="601"/>
      <c r="I8611" s="603"/>
      <c r="J8611" s="604"/>
      <c r="K8611" s="605"/>
      <c r="L8611" s="516"/>
      <c r="M8611" s="410" t="str">
        <f>IFERROR(IF($A8612=VLOOKUP($A8612,AGOTADOS!$A$3:$H$4997,1,FALSE),"AGOTADO","SI HAY"),"")</f>
        <v/>
      </c>
      <c r="N8611" s="180"/>
    </row>
    <row r="8612" spans="1:14" s="158" customFormat="1" ht="18" customHeight="1" x14ac:dyDescent="0.25">
      <c r="A8612" s="601"/>
      <c r="B8612" s="603"/>
      <c r="C8612" s="601"/>
      <c r="D8612" s="601"/>
      <c r="E8612" s="603"/>
      <c r="F8612" s="601"/>
      <c r="G8612" s="601"/>
      <c r="H8612" s="601"/>
      <c r="I8612" s="603"/>
      <c r="J8612" s="604"/>
      <c r="K8612" s="605"/>
      <c r="L8612" s="516"/>
      <c r="M8612" s="410" t="str">
        <f>IFERROR(IF($A8613=VLOOKUP($A8613,AGOTADOS!$A$3:$H$4997,1,FALSE),"AGOTADO","SI HAY"),"")</f>
        <v/>
      </c>
      <c r="N8612" s="180"/>
    </row>
    <row r="8613" spans="1:14" s="158" customFormat="1" ht="18" customHeight="1" x14ac:dyDescent="0.25">
      <c r="A8613" s="601"/>
      <c r="B8613" s="603"/>
      <c r="C8613" s="601"/>
      <c r="D8613" s="601"/>
      <c r="E8613" s="603"/>
      <c r="F8613" s="601"/>
      <c r="G8613" s="601"/>
      <c r="H8613" s="601"/>
      <c r="I8613" s="603"/>
      <c r="J8613" s="604"/>
      <c r="K8613" s="605"/>
      <c r="L8613" s="516"/>
      <c r="M8613" s="410" t="str">
        <f>IFERROR(IF($A8614=VLOOKUP($A8614,AGOTADOS!$A$3:$H$4997,1,FALSE),"AGOTADO","SI HAY"),"")</f>
        <v/>
      </c>
      <c r="N8613" s="180"/>
    </row>
    <row r="8614" spans="1:14" s="158" customFormat="1" ht="18" customHeight="1" x14ac:dyDescent="0.25">
      <c r="A8614" s="601"/>
      <c r="B8614" s="603"/>
      <c r="C8614" s="603"/>
      <c r="D8614" s="601"/>
      <c r="E8614" s="603"/>
      <c r="F8614" s="601"/>
      <c r="G8614" s="601"/>
      <c r="H8614" s="601"/>
      <c r="I8614" s="603"/>
      <c r="J8614" s="604"/>
      <c r="K8614" s="605"/>
      <c r="L8614" s="516"/>
      <c r="M8614" s="410" t="str">
        <f>IFERROR(IF($A8615=VLOOKUP($A8615,AGOTADOS!$A$3:$H$4997,1,FALSE),"AGOTADO","SI HAY"),"")</f>
        <v/>
      </c>
      <c r="N8614" s="180"/>
    </row>
    <row r="8615" spans="1:14" s="158" customFormat="1" ht="18" customHeight="1" x14ac:dyDescent="0.25">
      <c r="A8615" s="601"/>
      <c r="B8615" s="603"/>
      <c r="C8615" s="601"/>
      <c r="D8615" s="601"/>
      <c r="E8615" s="603"/>
      <c r="F8615" s="601"/>
      <c r="G8615" s="601"/>
      <c r="H8615" s="601"/>
      <c r="I8615" s="603"/>
      <c r="J8615" s="604"/>
      <c r="K8615" s="605"/>
      <c r="L8615" s="516"/>
      <c r="M8615" s="410" t="str">
        <f>IFERROR(IF($A8616=VLOOKUP($A8616,AGOTADOS!$A$3:$H$4997,1,FALSE),"AGOTADO","SI HAY"),"")</f>
        <v/>
      </c>
      <c r="N8615" s="180"/>
    </row>
    <row r="8616" spans="1:14" s="158" customFormat="1" ht="18" customHeight="1" x14ac:dyDescent="0.25">
      <c r="A8616" s="601"/>
      <c r="B8616" s="603"/>
      <c r="C8616" s="601"/>
      <c r="D8616" s="601"/>
      <c r="E8616" s="603"/>
      <c r="F8616" s="601"/>
      <c r="G8616" s="601"/>
      <c r="H8616" s="601"/>
      <c r="I8616" s="603"/>
      <c r="J8616" s="604"/>
      <c r="K8616" s="605"/>
      <c r="L8616" s="516"/>
      <c r="M8616" s="410" t="str">
        <f>IFERROR(IF($A8617=VLOOKUP($A8617,AGOTADOS!$A$3:$H$4997,1,FALSE),"AGOTADO","SI HAY"),"")</f>
        <v/>
      </c>
      <c r="N8616" s="180"/>
    </row>
    <row r="8617" spans="1:14" s="158" customFormat="1" ht="18" customHeight="1" x14ac:dyDescent="0.25">
      <c r="A8617" s="601"/>
      <c r="B8617" s="603"/>
      <c r="C8617" s="601"/>
      <c r="D8617" s="601"/>
      <c r="E8617" s="603"/>
      <c r="F8617" s="601"/>
      <c r="G8617" s="601"/>
      <c r="H8617" s="601"/>
      <c r="I8617" s="603"/>
      <c r="J8617" s="604"/>
      <c r="K8617" s="605"/>
      <c r="L8617" s="516"/>
      <c r="M8617" s="410" t="str">
        <f>IFERROR(IF($A8618=VLOOKUP($A8618,AGOTADOS!$A$3:$H$4997,1,FALSE),"AGOTADO","SI HAY"),"")</f>
        <v/>
      </c>
      <c r="N8617" s="180"/>
    </row>
    <row r="8618" spans="1:14" s="158" customFormat="1" ht="18" customHeight="1" x14ac:dyDescent="0.25">
      <c r="A8618" s="601"/>
      <c r="B8618" s="603"/>
      <c r="C8618" s="601"/>
      <c r="D8618" s="601"/>
      <c r="E8618" s="603"/>
      <c r="F8618" s="601"/>
      <c r="G8618" s="601"/>
      <c r="H8618" s="601"/>
      <c r="I8618" s="603"/>
      <c r="J8618" s="604"/>
      <c r="K8618" s="605"/>
      <c r="L8618" s="516"/>
      <c r="M8618" s="410" t="str">
        <f>IFERROR(IF($A8619=VLOOKUP($A8619,AGOTADOS!$A$3:$H$4997,1,FALSE),"AGOTADO","SI HAY"),"")</f>
        <v/>
      </c>
      <c r="N8618" s="180"/>
    </row>
    <row r="8619" spans="1:14" s="158" customFormat="1" ht="18" customHeight="1" x14ac:dyDescent="0.25">
      <c r="A8619" s="601"/>
      <c r="B8619" s="603"/>
      <c r="C8619" s="601"/>
      <c r="D8619" s="601"/>
      <c r="E8619" s="603"/>
      <c r="F8619" s="601"/>
      <c r="G8619" s="601"/>
      <c r="H8619" s="601"/>
      <c r="I8619" s="603"/>
      <c r="J8619" s="604"/>
      <c r="K8619" s="605"/>
      <c r="L8619" s="516"/>
      <c r="M8619" s="410" t="str">
        <f>IFERROR(IF($A8620=VLOOKUP($A8620,AGOTADOS!$A$3:$H$4997,1,FALSE),"AGOTADO","SI HAY"),"")</f>
        <v/>
      </c>
      <c r="N8619" s="180"/>
    </row>
    <row r="8620" spans="1:14" s="158" customFormat="1" ht="18" customHeight="1" x14ac:dyDescent="0.25">
      <c r="A8620" s="601"/>
      <c r="B8620" s="603"/>
      <c r="C8620" s="601"/>
      <c r="D8620" s="601"/>
      <c r="E8620" s="603"/>
      <c r="F8620" s="601"/>
      <c r="G8620" s="601"/>
      <c r="H8620" s="601"/>
      <c r="I8620" s="603"/>
      <c r="J8620" s="604"/>
      <c r="K8620" s="605"/>
      <c r="L8620" s="516"/>
      <c r="M8620" s="410" t="str">
        <f>IFERROR(IF($A8621=VLOOKUP($A8621,AGOTADOS!$A$3:$H$4997,1,FALSE),"AGOTADO","SI HAY"),"")</f>
        <v/>
      </c>
      <c r="N8620" s="180"/>
    </row>
    <row r="8621" spans="1:14" s="158" customFormat="1" ht="18" customHeight="1" x14ac:dyDescent="0.25">
      <c r="A8621" s="601"/>
      <c r="B8621" s="603"/>
      <c r="C8621" s="601"/>
      <c r="D8621" s="601"/>
      <c r="E8621" s="603"/>
      <c r="F8621" s="601"/>
      <c r="G8621" s="601"/>
      <c r="H8621" s="601"/>
      <c r="I8621" s="603"/>
      <c r="J8621" s="604"/>
      <c r="K8621" s="605"/>
      <c r="L8621" s="516"/>
      <c r="M8621" s="410" t="str">
        <f>IFERROR(IF($A8622=VLOOKUP($A8622,AGOTADOS!$A$3:$H$4997,1,FALSE),"AGOTADO","SI HAY"),"")</f>
        <v/>
      </c>
      <c r="N8621" s="180"/>
    </row>
    <row r="8622" spans="1:14" s="158" customFormat="1" ht="18" customHeight="1" x14ac:dyDescent="0.25">
      <c r="A8622" s="601"/>
      <c r="B8622" s="603"/>
      <c r="C8622" s="601"/>
      <c r="D8622" s="601"/>
      <c r="E8622" s="603"/>
      <c r="F8622" s="601"/>
      <c r="G8622" s="601"/>
      <c r="H8622" s="601"/>
      <c r="I8622" s="603"/>
      <c r="J8622" s="604"/>
      <c r="K8622" s="605"/>
      <c r="L8622" s="516"/>
      <c r="M8622" s="410" t="str">
        <f>IFERROR(IF($A8623=VLOOKUP($A8623,AGOTADOS!$A$3:$H$4997,1,FALSE),"AGOTADO","SI HAY"),"")</f>
        <v/>
      </c>
      <c r="N8622" s="180"/>
    </row>
    <row r="8623" spans="1:14" s="158" customFormat="1" ht="18" customHeight="1" x14ac:dyDescent="0.25">
      <c r="A8623" s="601"/>
      <c r="B8623" s="603"/>
      <c r="C8623" s="601"/>
      <c r="D8623" s="601"/>
      <c r="E8623" s="603"/>
      <c r="F8623" s="601"/>
      <c r="G8623" s="601"/>
      <c r="H8623" s="601"/>
      <c r="I8623" s="603"/>
      <c r="J8623" s="604"/>
      <c r="K8623" s="605"/>
      <c r="L8623" s="516"/>
      <c r="M8623" s="410" t="str">
        <f>IFERROR(IF($A8624=VLOOKUP($A8624,AGOTADOS!$A$3:$H$4997,1,FALSE),"AGOTADO","SI HAY"),"")</f>
        <v/>
      </c>
      <c r="N8623" s="180"/>
    </row>
    <row r="8624" spans="1:14" s="158" customFormat="1" ht="18" customHeight="1" x14ac:dyDescent="0.3">
      <c r="A8624" s="601"/>
      <c r="B8624" s="602"/>
      <c r="C8624" s="603"/>
      <c r="D8624" s="601"/>
      <c r="E8624" s="601"/>
      <c r="F8624" s="601"/>
      <c r="G8624" s="601"/>
      <c r="H8624" s="601"/>
      <c r="I8624" s="601"/>
      <c r="J8624" s="604"/>
      <c r="K8624" s="605"/>
      <c r="L8624" s="516"/>
      <c r="M8624" s="410" t="str">
        <f>IFERROR(IF($A8625=VLOOKUP($A8625,AGOTADOS!$A$3:$H$4997,1,FALSE),"AGOTADO","SI HAY"),"")</f>
        <v/>
      </c>
      <c r="N8624" s="180"/>
    </row>
    <row r="8625" spans="1:14" s="158" customFormat="1" ht="18" customHeight="1" x14ac:dyDescent="0.25">
      <c r="A8625" s="601"/>
      <c r="B8625" s="603"/>
      <c r="C8625" s="601"/>
      <c r="D8625" s="601"/>
      <c r="E8625" s="603"/>
      <c r="F8625" s="601"/>
      <c r="G8625" s="601"/>
      <c r="H8625" s="601"/>
      <c r="I8625" s="603"/>
      <c r="J8625" s="604"/>
      <c r="K8625" s="605"/>
      <c r="L8625" s="516"/>
      <c r="M8625" s="410" t="str">
        <f>IFERROR(IF($A8626=VLOOKUP($A8626,AGOTADOS!$A$3:$H$4997,1,FALSE),"AGOTADO","SI HAY"),"")</f>
        <v/>
      </c>
      <c r="N8625" s="180"/>
    </row>
    <row r="8626" spans="1:14" s="158" customFormat="1" ht="18" customHeight="1" x14ac:dyDescent="0.25">
      <c r="A8626" s="601"/>
      <c r="B8626" s="603"/>
      <c r="C8626" s="601"/>
      <c r="D8626" s="601"/>
      <c r="E8626" s="603"/>
      <c r="F8626" s="601"/>
      <c r="G8626" s="601"/>
      <c r="H8626" s="601"/>
      <c r="I8626" s="603"/>
      <c r="J8626" s="604"/>
      <c r="K8626" s="605"/>
      <c r="L8626" s="516"/>
      <c r="M8626" s="410" t="str">
        <f>IFERROR(IF($A8627=VLOOKUP($A8627,AGOTADOS!$A$3:$H$4997,1,FALSE),"AGOTADO","SI HAY"),"")</f>
        <v/>
      </c>
      <c r="N8626" s="180"/>
    </row>
    <row r="8627" spans="1:14" s="158" customFormat="1" ht="18" customHeight="1" x14ac:dyDescent="0.25">
      <c r="A8627" s="601"/>
      <c r="B8627" s="603"/>
      <c r="C8627" s="601"/>
      <c r="D8627" s="601"/>
      <c r="E8627" s="603"/>
      <c r="F8627" s="601"/>
      <c r="G8627" s="601"/>
      <c r="H8627" s="601"/>
      <c r="I8627" s="603"/>
      <c r="J8627" s="604"/>
      <c r="K8627" s="605"/>
      <c r="L8627" s="516"/>
      <c r="M8627" s="410" t="str">
        <f>IFERROR(IF($A8628=VLOOKUP($A8628,AGOTADOS!$A$3:$H$4997,1,FALSE),"AGOTADO","SI HAY"),"")</f>
        <v/>
      </c>
      <c r="N8627" s="180"/>
    </row>
    <row r="8628" spans="1:14" s="158" customFormat="1" ht="18" customHeight="1" x14ac:dyDescent="0.25">
      <c r="A8628" s="601"/>
      <c r="B8628" s="603"/>
      <c r="C8628" s="601"/>
      <c r="D8628" s="601"/>
      <c r="E8628" s="603"/>
      <c r="F8628" s="601"/>
      <c r="G8628" s="601"/>
      <c r="H8628" s="601"/>
      <c r="I8628" s="603"/>
      <c r="J8628" s="604"/>
      <c r="K8628" s="605"/>
      <c r="L8628" s="516"/>
      <c r="M8628" s="410" t="str">
        <f>IFERROR(IF($A8629=VLOOKUP($A8629,AGOTADOS!$A$3:$H$4997,1,FALSE),"AGOTADO","SI HAY"),"")</f>
        <v/>
      </c>
      <c r="N8628" s="180"/>
    </row>
    <row r="8629" spans="1:14" s="158" customFormat="1" ht="18" customHeight="1" x14ac:dyDescent="0.25">
      <c r="A8629" s="601"/>
      <c r="B8629" s="603"/>
      <c r="C8629" s="601"/>
      <c r="D8629" s="601"/>
      <c r="E8629" s="603"/>
      <c r="F8629" s="601"/>
      <c r="G8629" s="601"/>
      <c r="H8629" s="601"/>
      <c r="I8629" s="603"/>
      <c r="J8629" s="604"/>
      <c r="K8629" s="605"/>
      <c r="L8629" s="516"/>
      <c r="M8629" s="410" t="str">
        <f>IFERROR(IF($A8630=VLOOKUP($A8630,AGOTADOS!$A$3:$H$4997,1,FALSE),"AGOTADO","SI HAY"),"")</f>
        <v/>
      </c>
      <c r="N8629" s="180"/>
    </row>
    <row r="8630" spans="1:14" s="158" customFormat="1" ht="18" customHeight="1" x14ac:dyDescent="0.25">
      <c r="A8630" s="601"/>
      <c r="B8630" s="603"/>
      <c r="C8630" s="601"/>
      <c r="D8630" s="601"/>
      <c r="E8630" s="603"/>
      <c r="F8630" s="601"/>
      <c r="G8630" s="601"/>
      <c r="H8630" s="601"/>
      <c r="I8630" s="603"/>
      <c r="J8630" s="604"/>
      <c r="K8630" s="605"/>
      <c r="L8630" s="516"/>
      <c r="M8630" s="410" t="str">
        <f>IFERROR(IF($A8631=VLOOKUP($A8631,AGOTADOS!$A$3:$H$4997,1,FALSE),"AGOTADO","SI HAY"),"")</f>
        <v/>
      </c>
      <c r="N8630" s="180"/>
    </row>
    <row r="8631" spans="1:14" s="158" customFormat="1" ht="18" customHeight="1" x14ac:dyDescent="0.25">
      <c r="A8631" s="601"/>
      <c r="B8631" s="603"/>
      <c r="C8631" s="601"/>
      <c r="D8631" s="601"/>
      <c r="E8631" s="603"/>
      <c r="F8631" s="601"/>
      <c r="G8631" s="601"/>
      <c r="H8631" s="601"/>
      <c r="I8631" s="603"/>
      <c r="J8631" s="604"/>
      <c r="K8631" s="605"/>
      <c r="L8631" s="516"/>
      <c r="M8631" s="410" t="str">
        <f>IFERROR(IF($A8632=VLOOKUP($A8632,AGOTADOS!$A$3:$H$4997,1,FALSE),"AGOTADO","SI HAY"),"")</f>
        <v/>
      </c>
      <c r="N8631" s="180"/>
    </row>
    <row r="8632" spans="1:14" s="158" customFormat="1" ht="18" customHeight="1" x14ac:dyDescent="0.25">
      <c r="A8632" s="601"/>
      <c r="B8632" s="603"/>
      <c r="C8632" s="601"/>
      <c r="D8632" s="601"/>
      <c r="E8632" s="603"/>
      <c r="F8632" s="601"/>
      <c r="G8632" s="601"/>
      <c r="H8632" s="601"/>
      <c r="I8632" s="603"/>
      <c r="J8632" s="604"/>
      <c r="K8632" s="605"/>
      <c r="L8632" s="516"/>
      <c r="M8632" s="410" t="str">
        <f>IFERROR(IF($A8633=VLOOKUP($A8633,AGOTADOS!$A$3:$H$4997,1,FALSE),"AGOTADO","SI HAY"),"")</f>
        <v/>
      </c>
      <c r="N8632" s="180"/>
    </row>
    <row r="8633" spans="1:14" s="158" customFormat="1" ht="18" customHeight="1" x14ac:dyDescent="0.25">
      <c r="A8633" s="601"/>
      <c r="B8633" s="603"/>
      <c r="C8633" s="601"/>
      <c r="D8633" s="601"/>
      <c r="E8633" s="603"/>
      <c r="F8633" s="601"/>
      <c r="G8633" s="601"/>
      <c r="H8633" s="601"/>
      <c r="I8633" s="603"/>
      <c r="J8633" s="604"/>
      <c r="K8633" s="605"/>
      <c r="L8633" s="516"/>
      <c r="M8633" s="410" t="str">
        <f>IFERROR(IF($A8634=VLOOKUP($A8634,AGOTADOS!$A$3:$H$4997,1,FALSE),"AGOTADO","SI HAY"),"")</f>
        <v/>
      </c>
      <c r="N8633" s="180"/>
    </row>
    <row r="8634" spans="1:14" s="158" customFormat="1" ht="18" customHeight="1" x14ac:dyDescent="0.25">
      <c r="A8634" s="601"/>
      <c r="B8634" s="603"/>
      <c r="C8634" s="601"/>
      <c r="D8634" s="601"/>
      <c r="E8634" s="603"/>
      <c r="F8634" s="601"/>
      <c r="G8634" s="601"/>
      <c r="H8634" s="601"/>
      <c r="I8634" s="603"/>
      <c r="J8634" s="604"/>
      <c r="K8634" s="605"/>
      <c r="L8634" s="516"/>
      <c r="M8634" s="410" t="str">
        <f>IFERROR(IF($A8635=VLOOKUP($A8635,AGOTADOS!$A$3:$H$4997,1,FALSE),"AGOTADO","SI HAY"),"")</f>
        <v/>
      </c>
      <c r="N8634" s="180"/>
    </row>
    <row r="8635" spans="1:14" s="158" customFormat="1" ht="18" customHeight="1" x14ac:dyDescent="0.25">
      <c r="A8635" s="601"/>
      <c r="B8635" s="603"/>
      <c r="C8635" s="601"/>
      <c r="D8635" s="601"/>
      <c r="E8635" s="603"/>
      <c r="F8635" s="601"/>
      <c r="G8635" s="601"/>
      <c r="H8635" s="601"/>
      <c r="I8635" s="603"/>
      <c r="J8635" s="604"/>
      <c r="K8635" s="605"/>
      <c r="L8635" s="516"/>
      <c r="M8635" s="410" t="str">
        <f>IFERROR(IF($A8636=VLOOKUP($A8636,AGOTADOS!$A$3:$H$4997,1,FALSE),"AGOTADO","SI HAY"),"")</f>
        <v/>
      </c>
      <c r="N8635" s="180"/>
    </row>
    <row r="8636" spans="1:14" s="158" customFormat="1" ht="18" customHeight="1" x14ac:dyDescent="0.25">
      <c r="A8636" s="601"/>
      <c r="B8636" s="603"/>
      <c r="C8636" s="601"/>
      <c r="D8636" s="601"/>
      <c r="E8636" s="603"/>
      <c r="F8636" s="601"/>
      <c r="G8636" s="601"/>
      <c r="H8636" s="601"/>
      <c r="I8636" s="603"/>
      <c r="J8636" s="604"/>
      <c r="K8636" s="605"/>
      <c r="L8636" s="516"/>
      <c r="M8636" s="410" t="str">
        <f>IFERROR(IF($A8637=VLOOKUP($A8637,AGOTADOS!$A$3:$H$4997,1,FALSE),"AGOTADO","SI HAY"),"")</f>
        <v/>
      </c>
      <c r="N8636" s="180"/>
    </row>
    <row r="8637" spans="1:14" s="158" customFormat="1" ht="18" customHeight="1" x14ac:dyDescent="0.25">
      <c r="A8637" s="601"/>
      <c r="B8637" s="603"/>
      <c r="C8637" s="601"/>
      <c r="D8637" s="601"/>
      <c r="E8637" s="603"/>
      <c r="F8637" s="601"/>
      <c r="G8637" s="601"/>
      <c r="H8637" s="601"/>
      <c r="I8637" s="603"/>
      <c r="J8637" s="604"/>
      <c r="K8637" s="605"/>
      <c r="L8637" s="516"/>
      <c r="M8637" s="410" t="str">
        <f>IFERROR(IF($A8638=VLOOKUP($A8638,AGOTADOS!$A$3:$H$4997,1,FALSE),"AGOTADO","SI HAY"),"")</f>
        <v/>
      </c>
      <c r="N8637" s="180"/>
    </row>
    <row r="8638" spans="1:14" s="158" customFormat="1" ht="18" customHeight="1" x14ac:dyDescent="0.25">
      <c r="A8638" s="601"/>
      <c r="B8638" s="603"/>
      <c r="C8638" s="601"/>
      <c r="D8638" s="601"/>
      <c r="E8638" s="603"/>
      <c r="F8638" s="601"/>
      <c r="G8638" s="601"/>
      <c r="H8638" s="601"/>
      <c r="I8638" s="603"/>
      <c r="J8638" s="604"/>
      <c r="K8638" s="605"/>
      <c r="L8638" s="516"/>
      <c r="M8638" s="410" t="str">
        <f>IFERROR(IF($A8639=VLOOKUP($A8639,AGOTADOS!$A$3:$H$4997,1,FALSE),"AGOTADO","SI HAY"),"")</f>
        <v/>
      </c>
      <c r="N8638" s="180"/>
    </row>
    <row r="8639" spans="1:14" s="158" customFormat="1" ht="18" customHeight="1" x14ac:dyDescent="0.25">
      <c r="A8639" s="601"/>
      <c r="B8639" s="603"/>
      <c r="C8639" s="601"/>
      <c r="D8639" s="601"/>
      <c r="E8639" s="603"/>
      <c r="F8639" s="601"/>
      <c r="G8639" s="601"/>
      <c r="H8639" s="601"/>
      <c r="I8639" s="603"/>
      <c r="J8639" s="604"/>
      <c r="K8639" s="605"/>
      <c r="L8639" s="516"/>
      <c r="M8639" s="410" t="str">
        <f>IFERROR(IF($A8640=VLOOKUP($A8640,AGOTADOS!$A$3:$H$4997,1,FALSE),"AGOTADO","SI HAY"),"")</f>
        <v/>
      </c>
      <c r="N8639" s="180"/>
    </row>
    <row r="8640" spans="1:14" s="158" customFormat="1" ht="18" customHeight="1" x14ac:dyDescent="0.25">
      <c r="A8640" s="601"/>
      <c r="B8640" s="603"/>
      <c r="C8640" s="601"/>
      <c r="D8640" s="601"/>
      <c r="E8640" s="603"/>
      <c r="F8640" s="601"/>
      <c r="G8640" s="601"/>
      <c r="H8640" s="601"/>
      <c r="I8640" s="603"/>
      <c r="J8640" s="604"/>
      <c r="K8640" s="605"/>
      <c r="L8640" s="516"/>
      <c r="M8640" s="410" t="str">
        <f>IFERROR(IF($A8641=VLOOKUP($A8641,AGOTADOS!$A$3:$H$4997,1,FALSE),"AGOTADO","SI HAY"),"")</f>
        <v/>
      </c>
      <c r="N8640" s="180"/>
    </row>
    <row r="8641" spans="1:14" s="158" customFormat="1" ht="18" customHeight="1" x14ac:dyDescent="0.25">
      <c r="A8641" s="601"/>
      <c r="B8641" s="603"/>
      <c r="C8641" s="601"/>
      <c r="D8641" s="601"/>
      <c r="E8641" s="603"/>
      <c r="F8641" s="601"/>
      <c r="G8641" s="601"/>
      <c r="H8641" s="601"/>
      <c r="I8641" s="603"/>
      <c r="J8641" s="604"/>
      <c r="K8641" s="605"/>
      <c r="L8641" s="516"/>
      <c r="M8641" s="410" t="str">
        <f>IFERROR(IF($A8642=VLOOKUP($A8642,AGOTADOS!$A$3:$H$4997,1,FALSE),"AGOTADO","SI HAY"),"")</f>
        <v/>
      </c>
      <c r="N8641" s="180"/>
    </row>
    <row r="8642" spans="1:14" s="158" customFormat="1" ht="18" customHeight="1" x14ac:dyDescent="0.25">
      <c r="A8642" s="601"/>
      <c r="B8642" s="603"/>
      <c r="C8642" s="601"/>
      <c r="D8642" s="601"/>
      <c r="E8642" s="603"/>
      <c r="F8642" s="601"/>
      <c r="G8642" s="601"/>
      <c r="H8642" s="601"/>
      <c r="I8642" s="603"/>
      <c r="J8642" s="604"/>
      <c r="K8642" s="605"/>
      <c r="L8642" s="516"/>
      <c r="M8642" s="410" t="str">
        <f>IFERROR(IF($A8643=VLOOKUP($A8643,AGOTADOS!$A$3:$H$4997,1,FALSE),"AGOTADO","SI HAY"),"")</f>
        <v/>
      </c>
      <c r="N8642" s="180"/>
    </row>
    <row r="8643" spans="1:14" s="158" customFormat="1" ht="18" customHeight="1" x14ac:dyDescent="0.25">
      <c r="A8643" s="601"/>
      <c r="B8643" s="603"/>
      <c r="C8643" s="601"/>
      <c r="D8643" s="601"/>
      <c r="E8643" s="603"/>
      <c r="F8643" s="601"/>
      <c r="G8643" s="601"/>
      <c r="H8643" s="601"/>
      <c r="I8643" s="603"/>
      <c r="J8643" s="604"/>
      <c r="K8643" s="605"/>
      <c r="L8643" s="516"/>
      <c r="M8643" s="410" t="str">
        <f>IFERROR(IF($A8644=VLOOKUP($A8644,AGOTADOS!$A$3:$H$4997,1,FALSE),"AGOTADO","SI HAY"),"")</f>
        <v/>
      </c>
      <c r="N8643" s="180"/>
    </row>
    <row r="8644" spans="1:14" s="158" customFormat="1" ht="18" customHeight="1" x14ac:dyDescent="0.25">
      <c r="A8644" s="601"/>
      <c r="B8644" s="603"/>
      <c r="C8644" s="601"/>
      <c r="D8644" s="601"/>
      <c r="E8644" s="603"/>
      <c r="F8644" s="601"/>
      <c r="G8644" s="601"/>
      <c r="H8644" s="601"/>
      <c r="I8644" s="603"/>
      <c r="J8644" s="604"/>
      <c r="K8644" s="605"/>
      <c r="L8644" s="516"/>
      <c r="M8644" s="410" t="str">
        <f>IFERROR(IF($A8645=VLOOKUP($A8645,AGOTADOS!$A$3:$H$4997,1,FALSE),"AGOTADO","SI HAY"),"")</f>
        <v/>
      </c>
      <c r="N8644" s="180"/>
    </row>
    <row r="8645" spans="1:14" s="158" customFormat="1" ht="18" customHeight="1" x14ac:dyDescent="0.25">
      <c r="A8645" s="601"/>
      <c r="B8645" s="603"/>
      <c r="C8645" s="601"/>
      <c r="D8645" s="601"/>
      <c r="E8645" s="603"/>
      <c r="F8645" s="601"/>
      <c r="G8645" s="601"/>
      <c r="H8645" s="601"/>
      <c r="I8645" s="603"/>
      <c r="J8645" s="604"/>
      <c r="K8645" s="605"/>
      <c r="L8645" s="516"/>
      <c r="M8645" s="410" t="str">
        <f>IFERROR(IF($A8646=VLOOKUP($A8646,AGOTADOS!$A$3:$H$4997,1,FALSE),"AGOTADO","SI HAY"),"")</f>
        <v/>
      </c>
      <c r="N8645" s="180"/>
    </row>
    <row r="8646" spans="1:14" s="158" customFormat="1" ht="18" customHeight="1" x14ac:dyDescent="0.25">
      <c r="A8646" s="601"/>
      <c r="B8646" s="603"/>
      <c r="C8646" s="603"/>
      <c r="D8646" s="601"/>
      <c r="E8646" s="603"/>
      <c r="F8646" s="601"/>
      <c r="G8646" s="601"/>
      <c r="H8646" s="601"/>
      <c r="I8646" s="603"/>
      <c r="J8646" s="604"/>
      <c r="K8646" s="605"/>
      <c r="L8646" s="516"/>
      <c r="M8646" s="410" t="str">
        <f>IFERROR(IF($A8647=VLOOKUP($A8647,AGOTADOS!$A$3:$H$4997,1,FALSE),"AGOTADO","SI HAY"),"")</f>
        <v/>
      </c>
      <c r="N8646" s="180"/>
    </row>
    <row r="8647" spans="1:14" s="158" customFormat="1" ht="18" customHeight="1" x14ac:dyDescent="0.25">
      <c r="A8647" s="601"/>
      <c r="B8647" s="603"/>
      <c r="C8647" s="601"/>
      <c r="D8647" s="601"/>
      <c r="E8647" s="603"/>
      <c r="F8647" s="601"/>
      <c r="G8647" s="601"/>
      <c r="H8647" s="601"/>
      <c r="I8647" s="603"/>
      <c r="J8647" s="604"/>
      <c r="K8647" s="605"/>
      <c r="L8647" s="516"/>
      <c r="M8647" s="410" t="str">
        <f>IFERROR(IF($A8648=VLOOKUP($A8648,AGOTADOS!$A$3:$H$4997,1,FALSE),"AGOTADO","SI HAY"),"")</f>
        <v/>
      </c>
      <c r="N8647" s="180"/>
    </row>
    <row r="8648" spans="1:14" s="158" customFormat="1" ht="18" customHeight="1" x14ac:dyDescent="0.25">
      <c r="A8648" s="601"/>
      <c r="B8648" s="603"/>
      <c r="C8648" s="601"/>
      <c r="D8648" s="601"/>
      <c r="E8648" s="603"/>
      <c r="F8648" s="601"/>
      <c r="G8648" s="601"/>
      <c r="H8648" s="601"/>
      <c r="I8648" s="603"/>
      <c r="J8648" s="604"/>
      <c r="K8648" s="605"/>
      <c r="L8648" s="516"/>
      <c r="M8648" s="410" t="str">
        <f>IFERROR(IF($A8649=VLOOKUP($A8649,AGOTADOS!$A$3:$H$4997,1,FALSE),"AGOTADO","SI HAY"),"")</f>
        <v/>
      </c>
      <c r="N8648" s="180"/>
    </row>
    <row r="8649" spans="1:14" s="158" customFormat="1" ht="18" customHeight="1" x14ac:dyDescent="0.25">
      <c r="A8649" s="601"/>
      <c r="B8649" s="603"/>
      <c r="C8649" s="603"/>
      <c r="D8649" s="601"/>
      <c r="E8649" s="603"/>
      <c r="F8649" s="601"/>
      <c r="G8649" s="601"/>
      <c r="H8649" s="601"/>
      <c r="I8649" s="603"/>
      <c r="J8649" s="604"/>
      <c r="K8649" s="605"/>
      <c r="L8649" s="516"/>
      <c r="M8649" s="410" t="str">
        <f>IFERROR(IF($A8650=VLOOKUP($A8650,AGOTADOS!$A$3:$H$4997,1,FALSE),"AGOTADO","SI HAY"),"")</f>
        <v/>
      </c>
      <c r="N8649" s="180"/>
    </row>
    <row r="8650" spans="1:14" s="158" customFormat="1" ht="18" customHeight="1" x14ac:dyDescent="0.25">
      <c r="A8650" s="601"/>
      <c r="B8650" s="603"/>
      <c r="C8650" s="601"/>
      <c r="D8650" s="601"/>
      <c r="E8650" s="603"/>
      <c r="F8650" s="601"/>
      <c r="G8650" s="601"/>
      <c r="H8650" s="601"/>
      <c r="I8650" s="603"/>
      <c r="J8650" s="604"/>
      <c r="K8650" s="605"/>
      <c r="L8650" s="516"/>
      <c r="M8650" s="410" t="str">
        <f>IFERROR(IF($A8651=VLOOKUP($A8651,AGOTADOS!$A$3:$H$4997,1,FALSE),"AGOTADO","SI HAY"),"")</f>
        <v/>
      </c>
      <c r="N8650" s="180"/>
    </row>
    <row r="8651" spans="1:14" s="158" customFormat="1" ht="18" customHeight="1" x14ac:dyDescent="0.25">
      <c r="A8651" s="601"/>
      <c r="B8651" s="603"/>
      <c r="C8651" s="601"/>
      <c r="D8651" s="601"/>
      <c r="E8651" s="603"/>
      <c r="F8651" s="601"/>
      <c r="G8651" s="601"/>
      <c r="H8651" s="601"/>
      <c r="I8651" s="603"/>
      <c r="J8651" s="604"/>
      <c r="K8651" s="605"/>
      <c r="L8651" s="516"/>
      <c r="M8651" s="410" t="str">
        <f>IFERROR(IF($A8652=VLOOKUP($A8652,AGOTADOS!$A$3:$H$4997,1,FALSE),"AGOTADO","SI HAY"),"")</f>
        <v/>
      </c>
      <c r="N8651" s="180"/>
    </row>
    <row r="8652" spans="1:14" s="158" customFormat="1" ht="18" customHeight="1" x14ac:dyDescent="0.25">
      <c r="A8652" s="601"/>
      <c r="B8652" s="603"/>
      <c r="C8652" s="601"/>
      <c r="D8652" s="601"/>
      <c r="E8652" s="603"/>
      <c r="F8652" s="601"/>
      <c r="G8652" s="601"/>
      <c r="H8652" s="601"/>
      <c r="I8652" s="603"/>
      <c r="J8652" s="604"/>
      <c r="K8652" s="605"/>
      <c r="L8652" s="516"/>
      <c r="M8652" s="410" t="str">
        <f>IFERROR(IF($A8653=VLOOKUP($A8653,AGOTADOS!$A$3:$H$4997,1,FALSE),"AGOTADO","SI HAY"),"")</f>
        <v/>
      </c>
      <c r="N8652" s="180"/>
    </row>
    <row r="8653" spans="1:14" s="158" customFormat="1" ht="18" customHeight="1" x14ac:dyDescent="0.3">
      <c r="A8653" s="601"/>
      <c r="B8653" s="602"/>
      <c r="C8653" s="603"/>
      <c r="D8653" s="601"/>
      <c r="E8653" s="601"/>
      <c r="F8653" s="601"/>
      <c r="G8653" s="601"/>
      <c r="H8653" s="601"/>
      <c r="I8653" s="601"/>
      <c r="J8653" s="604"/>
      <c r="K8653" s="605"/>
      <c r="L8653" s="516"/>
      <c r="M8653" s="410" t="str">
        <f>IFERROR(IF($A8654=VLOOKUP($A8654,AGOTADOS!$A$3:$H$4997,1,FALSE),"AGOTADO","SI HAY"),"")</f>
        <v/>
      </c>
      <c r="N8653" s="180"/>
    </row>
    <row r="8654" spans="1:14" s="158" customFormat="1" ht="18" customHeight="1" x14ac:dyDescent="0.25">
      <c r="A8654" s="601"/>
      <c r="B8654" s="603"/>
      <c r="C8654" s="603"/>
      <c r="D8654" s="601"/>
      <c r="E8654" s="603"/>
      <c r="F8654" s="601"/>
      <c r="G8654" s="601"/>
      <c r="H8654" s="601"/>
      <c r="I8654" s="603"/>
      <c r="J8654" s="604"/>
      <c r="K8654" s="605"/>
      <c r="L8654" s="516"/>
      <c r="M8654" s="410" t="str">
        <f>IFERROR(IF($A8655=VLOOKUP($A8655,AGOTADOS!$A$3:$H$4997,1,FALSE),"AGOTADO","SI HAY"),"")</f>
        <v/>
      </c>
      <c r="N8654" s="180"/>
    </row>
    <row r="8655" spans="1:14" s="158" customFormat="1" ht="18" customHeight="1" x14ac:dyDescent="0.25">
      <c r="A8655" s="601"/>
      <c r="B8655" s="603"/>
      <c r="C8655" s="601"/>
      <c r="D8655" s="601"/>
      <c r="E8655" s="603"/>
      <c r="F8655" s="601"/>
      <c r="G8655" s="601"/>
      <c r="H8655" s="601"/>
      <c r="I8655" s="603"/>
      <c r="J8655" s="604"/>
      <c r="K8655" s="605"/>
      <c r="L8655" s="516"/>
      <c r="M8655" s="410" t="str">
        <f>IFERROR(IF($A8656=VLOOKUP($A8656,AGOTADOS!$A$3:$H$4997,1,FALSE),"AGOTADO","SI HAY"),"")</f>
        <v/>
      </c>
      <c r="N8655" s="180"/>
    </row>
    <row r="8656" spans="1:14" s="158" customFormat="1" ht="18" customHeight="1" x14ac:dyDescent="0.25">
      <c r="A8656" s="601"/>
      <c r="B8656" s="603"/>
      <c r="C8656" s="601"/>
      <c r="D8656" s="601"/>
      <c r="E8656" s="603"/>
      <c r="F8656" s="601"/>
      <c r="G8656" s="601"/>
      <c r="H8656" s="601"/>
      <c r="I8656" s="603"/>
      <c r="J8656" s="604"/>
      <c r="K8656" s="605"/>
      <c r="L8656" s="516"/>
      <c r="M8656" s="410" t="str">
        <f>IFERROR(IF($A8657=VLOOKUP($A8657,AGOTADOS!$A$3:$H$4997,1,FALSE),"AGOTADO","SI HAY"),"")</f>
        <v/>
      </c>
      <c r="N8656" s="180"/>
    </row>
    <row r="8657" spans="1:14" s="158" customFormat="1" ht="18" customHeight="1" x14ac:dyDescent="0.25">
      <c r="A8657" s="601"/>
      <c r="B8657" s="603"/>
      <c r="C8657" s="601"/>
      <c r="D8657" s="601"/>
      <c r="E8657" s="603"/>
      <c r="F8657" s="601"/>
      <c r="G8657" s="601"/>
      <c r="H8657" s="601"/>
      <c r="I8657" s="603"/>
      <c r="J8657" s="604"/>
      <c r="K8657" s="605"/>
      <c r="L8657" s="516"/>
      <c r="M8657" s="410" t="str">
        <f>IFERROR(IF($A8658=VLOOKUP($A8658,AGOTADOS!$A$3:$H$4997,1,FALSE),"AGOTADO","SI HAY"),"")</f>
        <v/>
      </c>
      <c r="N8657" s="180"/>
    </row>
    <row r="8658" spans="1:14" s="158" customFormat="1" ht="18" customHeight="1" x14ac:dyDescent="0.25">
      <c r="A8658" s="601"/>
      <c r="B8658" s="603"/>
      <c r="C8658" s="601"/>
      <c r="D8658" s="601"/>
      <c r="E8658" s="603"/>
      <c r="F8658" s="601"/>
      <c r="G8658" s="601"/>
      <c r="H8658" s="601"/>
      <c r="I8658" s="603"/>
      <c r="J8658" s="604"/>
      <c r="K8658" s="605"/>
      <c r="L8658" s="516"/>
      <c r="M8658" s="410" t="str">
        <f>IFERROR(IF($A8659=VLOOKUP($A8659,AGOTADOS!$A$3:$H$4997,1,FALSE),"AGOTADO","SI HAY"),"")</f>
        <v/>
      </c>
      <c r="N8658" s="180"/>
    </row>
    <row r="8659" spans="1:14" s="158" customFormat="1" ht="18" customHeight="1" x14ac:dyDescent="0.25">
      <c r="A8659" s="601"/>
      <c r="B8659" s="603"/>
      <c r="C8659" s="601"/>
      <c r="D8659" s="601"/>
      <c r="E8659" s="603"/>
      <c r="F8659" s="601"/>
      <c r="G8659" s="601"/>
      <c r="H8659" s="601"/>
      <c r="I8659" s="603"/>
      <c r="J8659" s="604"/>
      <c r="K8659" s="605"/>
      <c r="L8659" s="516"/>
      <c r="M8659" s="410" t="str">
        <f>IFERROR(IF($A8660=VLOOKUP($A8660,AGOTADOS!$A$3:$H$4997,1,FALSE),"AGOTADO","SI HAY"),"")</f>
        <v/>
      </c>
      <c r="N8659" s="180"/>
    </row>
    <row r="8660" spans="1:14" s="158" customFormat="1" ht="18" customHeight="1" x14ac:dyDescent="0.25">
      <c r="A8660" s="601"/>
      <c r="B8660" s="603"/>
      <c r="C8660" s="601"/>
      <c r="D8660" s="601"/>
      <c r="E8660" s="603"/>
      <c r="F8660" s="601"/>
      <c r="G8660" s="601"/>
      <c r="H8660" s="601"/>
      <c r="I8660" s="603"/>
      <c r="J8660" s="604"/>
      <c r="K8660" s="605"/>
      <c r="L8660" s="516"/>
      <c r="M8660" s="410" t="str">
        <f>IFERROR(IF($A8661=VLOOKUP($A8661,AGOTADOS!$A$3:$H$4997,1,FALSE),"AGOTADO","SI HAY"),"")</f>
        <v/>
      </c>
      <c r="N8660" s="180"/>
    </row>
    <row r="8661" spans="1:14" s="158" customFormat="1" ht="18" customHeight="1" x14ac:dyDescent="0.25">
      <c r="A8661" s="601"/>
      <c r="B8661" s="603"/>
      <c r="C8661" s="601"/>
      <c r="D8661" s="601"/>
      <c r="E8661" s="603"/>
      <c r="F8661" s="601"/>
      <c r="G8661" s="601"/>
      <c r="H8661" s="601"/>
      <c r="I8661" s="603"/>
      <c r="J8661" s="604"/>
      <c r="K8661" s="605"/>
      <c r="L8661" s="516"/>
      <c r="M8661" s="410" t="str">
        <f>IFERROR(IF($A8662=VLOOKUP($A8662,AGOTADOS!$A$3:$H$4997,1,FALSE),"AGOTADO","SI HAY"),"")</f>
        <v/>
      </c>
      <c r="N8661" s="180"/>
    </row>
    <row r="8662" spans="1:14" s="158" customFormat="1" ht="18" customHeight="1" x14ac:dyDescent="0.25">
      <c r="A8662" s="601"/>
      <c r="B8662" s="603"/>
      <c r="C8662" s="601"/>
      <c r="D8662" s="601"/>
      <c r="E8662" s="603"/>
      <c r="F8662" s="601"/>
      <c r="G8662" s="601"/>
      <c r="H8662" s="601"/>
      <c r="I8662" s="603"/>
      <c r="J8662" s="604"/>
      <c r="K8662" s="605"/>
      <c r="L8662" s="516"/>
      <c r="M8662" s="410" t="str">
        <f>IFERROR(IF($A8663=VLOOKUP($A8663,AGOTADOS!$A$3:$H$4997,1,FALSE),"AGOTADO","SI HAY"),"")</f>
        <v/>
      </c>
      <c r="N8662" s="180"/>
    </row>
    <row r="8663" spans="1:14" s="158" customFormat="1" ht="18" customHeight="1" x14ac:dyDescent="0.3">
      <c r="A8663" s="601"/>
      <c r="B8663" s="602"/>
      <c r="C8663" s="603"/>
      <c r="D8663" s="601"/>
      <c r="E8663" s="601"/>
      <c r="F8663" s="601"/>
      <c r="G8663" s="601"/>
      <c r="H8663" s="601"/>
      <c r="I8663" s="601"/>
      <c r="J8663" s="604"/>
      <c r="K8663" s="605"/>
      <c r="L8663" s="516"/>
      <c r="M8663" s="410" t="str">
        <f>IFERROR(IF($A8664=VLOOKUP($A8664,AGOTADOS!$A$3:$H$4997,1,FALSE),"AGOTADO","SI HAY"),"")</f>
        <v/>
      </c>
      <c r="N8663" s="180"/>
    </row>
    <row r="8664" spans="1:14" s="158" customFormat="1" ht="18" customHeight="1" x14ac:dyDescent="0.25">
      <c r="A8664" s="601"/>
      <c r="B8664" s="603"/>
      <c r="C8664" s="601"/>
      <c r="D8664" s="601"/>
      <c r="E8664" s="603"/>
      <c r="F8664" s="601"/>
      <c r="G8664" s="601"/>
      <c r="H8664" s="601"/>
      <c r="I8664" s="603"/>
      <c r="J8664" s="604"/>
      <c r="K8664" s="605"/>
      <c r="L8664" s="516"/>
      <c r="M8664" s="410" t="str">
        <f>IFERROR(IF($A8665=VLOOKUP($A8665,AGOTADOS!$A$3:$H$4997,1,FALSE),"AGOTADO","SI HAY"),"")</f>
        <v/>
      </c>
      <c r="N8664" s="180"/>
    </row>
    <row r="8665" spans="1:14" s="158" customFormat="1" ht="18" customHeight="1" x14ac:dyDescent="0.25">
      <c r="A8665" s="601"/>
      <c r="B8665" s="603"/>
      <c r="C8665" s="601"/>
      <c r="D8665" s="601"/>
      <c r="E8665" s="603"/>
      <c r="F8665" s="601"/>
      <c r="G8665" s="601"/>
      <c r="H8665" s="601"/>
      <c r="I8665" s="603"/>
      <c r="J8665" s="604"/>
      <c r="K8665" s="605"/>
      <c r="L8665" s="516"/>
      <c r="M8665" s="410" t="str">
        <f>IFERROR(IF($A8666=VLOOKUP($A8666,AGOTADOS!$A$3:$H$4997,1,FALSE),"AGOTADO","SI HAY"),"")</f>
        <v/>
      </c>
      <c r="N8665" s="180"/>
    </row>
    <row r="8666" spans="1:14" s="158" customFormat="1" ht="18" customHeight="1" x14ac:dyDescent="0.25">
      <c r="A8666" s="601"/>
      <c r="B8666" s="603"/>
      <c r="C8666" s="603"/>
      <c r="D8666" s="601"/>
      <c r="E8666" s="603"/>
      <c r="F8666" s="601"/>
      <c r="G8666" s="601"/>
      <c r="H8666" s="601"/>
      <c r="I8666" s="603"/>
      <c r="J8666" s="604"/>
      <c r="K8666" s="605"/>
      <c r="L8666" s="516"/>
      <c r="M8666" s="410" t="str">
        <f>IFERROR(IF($A8667=VLOOKUP($A8667,AGOTADOS!$A$3:$H$4997,1,FALSE),"AGOTADO","SI HAY"),"")</f>
        <v/>
      </c>
      <c r="N8666" s="180"/>
    </row>
    <row r="8667" spans="1:14" s="158" customFormat="1" ht="18" customHeight="1" x14ac:dyDescent="0.25">
      <c r="A8667" s="601"/>
      <c r="B8667" s="603"/>
      <c r="C8667" s="601"/>
      <c r="D8667" s="601"/>
      <c r="E8667" s="603"/>
      <c r="F8667" s="601"/>
      <c r="G8667" s="601"/>
      <c r="H8667" s="601"/>
      <c r="I8667" s="603"/>
      <c r="J8667" s="604"/>
      <c r="K8667" s="605"/>
      <c r="L8667" s="516"/>
      <c r="M8667" s="410" t="str">
        <f>IFERROR(IF($A8668=VLOOKUP($A8668,AGOTADOS!$A$3:$H$4997,1,FALSE),"AGOTADO","SI HAY"),"")</f>
        <v/>
      </c>
      <c r="N8667" s="180"/>
    </row>
    <row r="8668" spans="1:14" s="158" customFormat="1" ht="18" customHeight="1" x14ac:dyDescent="0.25">
      <c r="A8668" s="601"/>
      <c r="B8668" s="603"/>
      <c r="C8668" s="601"/>
      <c r="D8668" s="601"/>
      <c r="E8668" s="603"/>
      <c r="F8668" s="601"/>
      <c r="G8668" s="601"/>
      <c r="H8668" s="601"/>
      <c r="I8668" s="603"/>
      <c r="J8668" s="604"/>
      <c r="K8668" s="605"/>
      <c r="L8668" s="516"/>
      <c r="M8668" s="410" t="str">
        <f>IFERROR(IF($A8669=VLOOKUP($A8669,AGOTADOS!$A$3:$H$4997,1,FALSE),"AGOTADO","SI HAY"),"")</f>
        <v/>
      </c>
      <c r="N8668" s="180"/>
    </row>
    <row r="8669" spans="1:14" s="158" customFormat="1" ht="18" customHeight="1" x14ac:dyDescent="0.25">
      <c r="A8669" s="601"/>
      <c r="B8669" s="603"/>
      <c r="C8669" s="601"/>
      <c r="D8669" s="601"/>
      <c r="E8669" s="603"/>
      <c r="F8669" s="601"/>
      <c r="G8669" s="601"/>
      <c r="H8669" s="601"/>
      <c r="I8669" s="603"/>
      <c r="J8669" s="604"/>
      <c r="K8669" s="605"/>
      <c r="L8669" s="516"/>
      <c r="M8669" s="410" t="str">
        <f>IFERROR(IF($A8670=VLOOKUP($A8670,AGOTADOS!$A$3:$H$4997,1,FALSE),"AGOTADO","SI HAY"),"")</f>
        <v/>
      </c>
      <c r="N8669" s="180"/>
    </row>
    <row r="8670" spans="1:14" s="158" customFormat="1" ht="18" customHeight="1" x14ac:dyDescent="0.25">
      <c r="A8670" s="601"/>
      <c r="B8670" s="603"/>
      <c r="C8670" s="603"/>
      <c r="D8670" s="601"/>
      <c r="E8670" s="603"/>
      <c r="F8670" s="601"/>
      <c r="G8670" s="601"/>
      <c r="H8670" s="601"/>
      <c r="I8670" s="603"/>
      <c r="J8670" s="604"/>
      <c r="K8670" s="605"/>
      <c r="L8670" s="516"/>
      <c r="M8670" s="410" t="str">
        <f>IFERROR(IF($A8671=VLOOKUP($A8671,AGOTADOS!$A$3:$H$4997,1,FALSE),"AGOTADO","SI HAY"),"")</f>
        <v/>
      </c>
      <c r="N8670" s="180"/>
    </row>
    <row r="8671" spans="1:14" s="158" customFormat="1" ht="18" customHeight="1" x14ac:dyDescent="0.25">
      <c r="A8671" s="601"/>
      <c r="B8671" s="603"/>
      <c r="C8671" s="601"/>
      <c r="D8671" s="601"/>
      <c r="E8671" s="603"/>
      <c r="F8671" s="601"/>
      <c r="G8671" s="601"/>
      <c r="H8671" s="601"/>
      <c r="I8671" s="603"/>
      <c r="J8671" s="604"/>
      <c r="K8671" s="605"/>
      <c r="L8671" s="516"/>
      <c r="M8671" s="410" t="str">
        <f>IFERROR(IF($A8672=VLOOKUP($A8672,AGOTADOS!$A$3:$H$4997,1,FALSE),"AGOTADO","SI HAY"),"")</f>
        <v/>
      </c>
      <c r="N8671" s="180"/>
    </row>
    <row r="8672" spans="1:14" s="158" customFormat="1" ht="18" customHeight="1" x14ac:dyDescent="0.25">
      <c r="A8672" s="601"/>
      <c r="B8672" s="603"/>
      <c r="C8672" s="603"/>
      <c r="D8672" s="601"/>
      <c r="E8672" s="603"/>
      <c r="F8672" s="601"/>
      <c r="G8672" s="601"/>
      <c r="H8672" s="601"/>
      <c r="I8672" s="603"/>
      <c r="J8672" s="604"/>
      <c r="K8672" s="605"/>
      <c r="L8672" s="516"/>
      <c r="M8672" s="410" t="str">
        <f>IFERROR(IF($A8673=VLOOKUP($A8673,AGOTADOS!$A$3:$H$4997,1,FALSE),"AGOTADO","SI HAY"),"")</f>
        <v/>
      </c>
      <c r="N8672" s="180"/>
    </row>
    <row r="8673" spans="1:14" s="158" customFormat="1" ht="18" customHeight="1" x14ac:dyDescent="0.25">
      <c r="A8673" s="601"/>
      <c r="B8673" s="603"/>
      <c r="C8673" s="603"/>
      <c r="D8673" s="601"/>
      <c r="E8673" s="603"/>
      <c r="F8673" s="601"/>
      <c r="G8673" s="601"/>
      <c r="H8673" s="601"/>
      <c r="I8673" s="603"/>
      <c r="J8673" s="604"/>
      <c r="K8673" s="605"/>
      <c r="L8673" s="516"/>
      <c r="M8673" s="410" t="str">
        <f>IFERROR(IF($A8674=VLOOKUP($A8674,AGOTADOS!$A$3:$H$4997,1,FALSE),"AGOTADO","SI HAY"),"")</f>
        <v/>
      </c>
      <c r="N8673" s="180"/>
    </row>
    <row r="8674" spans="1:14" s="158" customFormat="1" ht="18" customHeight="1" x14ac:dyDescent="0.25">
      <c r="A8674" s="601"/>
      <c r="B8674" s="603"/>
      <c r="C8674" s="603"/>
      <c r="D8674" s="601"/>
      <c r="E8674" s="603"/>
      <c r="F8674" s="601"/>
      <c r="G8674" s="601"/>
      <c r="H8674" s="601"/>
      <c r="I8674" s="603"/>
      <c r="J8674" s="604"/>
      <c r="K8674" s="605"/>
      <c r="L8674" s="516"/>
      <c r="M8674" s="410" t="str">
        <f>IFERROR(IF($A8675=VLOOKUP($A8675,AGOTADOS!$A$3:$H$4997,1,FALSE),"AGOTADO","SI HAY"),"")</f>
        <v/>
      </c>
      <c r="N8674" s="180"/>
    </row>
    <row r="8675" spans="1:14" s="158" customFormat="1" ht="18" customHeight="1" x14ac:dyDescent="0.25">
      <c r="A8675" s="601"/>
      <c r="B8675" s="603"/>
      <c r="C8675" s="603"/>
      <c r="D8675" s="601"/>
      <c r="E8675" s="603"/>
      <c r="F8675" s="601"/>
      <c r="G8675" s="601"/>
      <c r="H8675" s="601"/>
      <c r="I8675" s="603"/>
      <c r="J8675" s="604"/>
      <c r="K8675" s="605"/>
      <c r="L8675" s="516"/>
      <c r="M8675" s="410" t="str">
        <f>IFERROR(IF($A8676=VLOOKUP($A8676,AGOTADOS!$A$3:$H$4997,1,FALSE),"AGOTADO","SI HAY"),"")</f>
        <v/>
      </c>
      <c r="N8675" s="180"/>
    </row>
    <row r="8676" spans="1:14" s="158" customFormat="1" ht="18" customHeight="1" x14ac:dyDescent="0.25">
      <c r="A8676" s="601"/>
      <c r="B8676" s="603"/>
      <c r="C8676" s="603"/>
      <c r="D8676" s="601"/>
      <c r="E8676" s="603"/>
      <c r="F8676" s="601"/>
      <c r="G8676" s="601"/>
      <c r="H8676" s="601"/>
      <c r="I8676" s="603"/>
      <c r="J8676" s="604"/>
      <c r="K8676" s="605"/>
      <c r="L8676" s="516"/>
      <c r="M8676" s="410" t="str">
        <f>IFERROR(IF($A8677=VLOOKUP($A8677,AGOTADOS!$A$3:$H$4997,1,FALSE),"AGOTADO","SI HAY"),"")</f>
        <v/>
      </c>
      <c r="N8676" s="180"/>
    </row>
    <row r="8677" spans="1:14" s="158" customFormat="1" ht="18" customHeight="1" x14ac:dyDescent="0.25">
      <c r="A8677" s="601"/>
      <c r="B8677" s="603"/>
      <c r="C8677" s="603"/>
      <c r="D8677" s="601"/>
      <c r="E8677" s="603"/>
      <c r="F8677" s="601"/>
      <c r="G8677" s="601"/>
      <c r="H8677" s="601"/>
      <c r="I8677" s="603"/>
      <c r="J8677" s="604"/>
      <c r="K8677" s="605"/>
      <c r="L8677" s="516"/>
      <c r="M8677" s="410" t="str">
        <f>IFERROR(IF($A8678=VLOOKUP($A8678,AGOTADOS!$A$3:$H$4997,1,FALSE),"AGOTADO","SI HAY"),"")</f>
        <v/>
      </c>
      <c r="N8677" s="180"/>
    </row>
    <row r="8678" spans="1:14" s="158" customFormat="1" ht="18" customHeight="1" x14ac:dyDescent="0.25">
      <c r="A8678" s="601"/>
      <c r="B8678" s="603"/>
      <c r="C8678" s="603"/>
      <c r="D8678" s="601"/>
      <c r="E8678" s="603"/>
      <c r="F8678" s="601"/>
      <c r="G8678" s="601"/>
      <c r="H8678" s="601"/>
      <c r="I8678" s="603"/>
      <c r="J8678" s="604"/>
      <c r="K8678" s="605"/>
      <c r="L8678" s="516"/>
      <c r="M8678" s="410" t="str">
        <f>IFERROR(IF($A8679=VLOOKUP($A8679,AGOTADOS!$A$3:$H$4997,1,FALSE),"AGOTADO","SI HAY"),"")</f>
        <v/>
      </c>
      <c r="N8678" s="180"/>
    </row>
    <row r="8679" spans="1:14" s="158" customFormat="1" ht="18" customHeight="1" x14ac:dyDescent="0.25">
      <c r="A8679" s="601"/>
      <c r="B8679" s="603"/>
      <c r="C8679" s="603"/>
      <c r="D8679" s="601"/>
      <c r="E8679" s="603"/>
      <c r="F8679" s="601"/>
      <c r="G8679" s="601"/>
      <c r="H8679" s="601"/>
      <c r="I8679" s="603"/>
      <c r="J8679" s="604"/>
      <c r="K8679" s="605"/>
      <c r="L8679" s="516"/>
      <c r="M8679" s="410" t="str">
        <f>IFERROR(IF($A8680=VLOOKUP($A8680,AGOTADOS!$A$3:$H$4997,1,FALSE),"AGOTADO","SI HAY"),"")</f>
        <v/>
      </c>
      <c r="N8679" s="180"/>
    </row>
    <row r="8680" spans="1:14" s="158" customFormat="1" ht="18" customHeight="1" x14ac:dyDescent="0.25">
      <c r="A8680" s="601"/>
      <c r="B8680" s="603"/>
      <c r="C8680" s="603"/>
      <c r="D8680" s="601"/>
      <c r="E8680" s="603"/>
      <c r="F8680" s="601"/>
      <c r="G8680" s="601"/>
      <c r="H8680" s="601"/>
      <c r="I8680" s="603"/>
      <c r="J8680" s="604"/>
      <c r="K8680" s="605"/>
      <c r="L8680" s="516"/>
      <c r="M8680" s="410" t="str">
        <f>IFERROR(IF($A8681=VLOOKUP($A8681,AGOTADOS!$A$3:$H$4997,1,FALSE),"AGOTADO","SI HAY"),"")</f>
        <v/>
      </c>
      <c r="N8680" s="180"/>
    </row>
    <row r="8681" spans="1:14" s="158" customFormat="1" ht="18" customHeight="1" x14ac:dyDescent="0.25">
      <c r="A8681" s="601"/>
      <c r="B8681" s="603"/>
      <c r="C8681" s="603"/>
      <c r="D8681" s="601"/>
      <c r="E8681" s="603"/>
      <c r="F8681" s="601"/>
      <c r="G8681" s="601"/>
      <c r="H8681" s="601"/>
      <c r="I8681" s="603"/>
      <c r="J8681" s="604"/>
      <c r="K8681" s="605"/>
      <c r="L8681" s="516"/>
      <c r="M8681" s="410" t="str">
        <f>IFERROR(IF($A8682=VLOOKUP($A8682,AGOTADOS!$A$3:$H$4997,1,FALSE),"AGOTADO","SI HAY"),"")</f>
        <v/>
      </c>
      <c r="N8681" s="180"/>
    </row>
    <row r="8682" spans="1:14" s="158" customFormat="1" ht="18" customHeight="1" x14ac:dyDescent="0.25">
      <c r="A8682" s="601"/>
      <c r="B8682" s="603"/>
      <c r="C8682" s="603"/>
      <c r="D8682" s="601"/>
      <c r="E8682" s="603"/>
      <c r="F8682" s="601"/>
      <c r="G8682" s="601"/>
      <c r="H8682" s="601"/>
      <c r="I8682" s="603"/>
      <c r="J8682" s="604"/>
      <c r="K8682" s="605"/>
      <c r="L8682" s="516"/>
      <c r="M8682" s="410" t="str">
        <f>IFERROR(IF($A8683=VLOOKUP($A8683,AGOTADOS!$A$3:$H$4997,1,FALSE),"AGOTADO","SI HAY"),"")</f>
        <v/>
      </c>
      <c r="N8682" s="180"/>
    </row>
    <row r="8683" spans="1:14" s="158" customFormat="1" ht="18" customHeight="1" x14ac:dyDescent="0.25">
      <c r="A8683" s="601"/>
      <c r="B8683" s="603"/>
      <c r="C8683" s="603"/>
      <c r="D8683" s="601"/>
      <c r="E8683" s="603"/>
      <c r="F8683" s="601"/>
      <c r="G8683" s="601"/>
      <c r="H8683" s="601"/>
      <c r="I8683" s="603"/>
      <c r="J8683" s="604"/>
      <c r="K8683" s="605"/>
      <c r="L8683" s="516"/>
      <c r="M8683" s="410" t="str">
        <f>IFERROR(IF($A8684=VLOOKUP($A8684,AGOTADOS!$A$3:$H$4997,1,FALSE),"AGOTADO","SI HAY"),"")</f>
        <v/>
      </c>
      <c r="N8683" s="180"/>
    </row>
    <row r="8684" spans="1:14" s="158" customFormat="1" ht="18" customHeight="1" x14ac:dyDescent="0.25">
      <c r="A8684" s="601"/>
      <c r="B8684" s="603"/>
      <c r="C8684" s="603"/>
      <c r="D8684" s="601"/>
      <c r="E8684" s="603"/>
      <c r="F8684" s="601"/>
      <c r="G8684" s="601"/>
      <c r="H8684" s="601"/>
      <c r="I8684" s="603"/>
      <c r="J8684" s="604"/>
      <c r="K8684" s="605"/>
      <c r="L8684" s="516"/>
      <c r="M8684" s="410" t="str">
        <f>IFERROR(IF($A8685=VLOOKUP($A8685,AGOTADOS!$A$3:$H$4997,1,FALSE),"AGOTADO","SI HAY"),"")</f>
        <v/>
      </c>
      <c r="N8684" s="180"/>
    </row>
    <row r="8685" spans="1:14" s="158" customFormat="1" ht="18" customHeight="1" x14ac:dyDescent="0.25">
      <c r="A8685" s="601"/>
      <c r="B8685" s="603"/>
      <c r="C8685" s="603"/>
      <c r="D8685" s="601"/>
      <c r="E8685" s="603"/>
      <c r="F8685" s="601"/>
      <c r="G8685" s="601"/>
      <c r="H8685" s="601"/>
      <c r="I8685" s="603"/>
      <c r="J8685" s="604"/>
      <c r="K8685" s="605"/>
      <c r="L8685" s="516"/>
      <c r="M8685" s="410" t="str">
        <f>IFERROR(IF($A8686=VLOOKUP($A8686,AGOTADOS!$A$3:$H$4997,1,FALSE),"AGOTADO","SI HAY"),"")</f>
        <v/>
      </c>
      <c r="N8685" s="180"/>
    </row>
    <row r="8686" spans="1:14" s="158" customFormat="1" ht="18" customHeight="1" x14ac:dyDescent="0.25">
      <c r="A8686" s="601"/>
      <c r="B8686" s="603"/>
      <c r="C8686" s="603"/>
      <c r="D8686" s="601"/>
      <c r="E8686" s="603"/>
      <c r="F8686" s="601"/>
      <c r="G8686" s="601"/>
      <c r="H8686" s="601"/>
      <c r="I8686" s="603"/>
      <c r="J8686" s="604"/>
      <c r="K8686" s="605"/>
      <c r="L8686" s="516"/>
      <c r="M8686" s="410" t="str">
        <f>IFERROR(IF($A8687=VLOOKUP($A8687,AGOTADOS!$A$3:$H$4997,1,FALSE),"AGOTADO","SI HAY"),"")</f>
        <v/>
      </c>
      <c r="N8686" s="180"/>
    </row>
    <row r="8687" spans="1:14" s="158" customFormat="1" ht="18" customHeight="1" x14ac:dyDescent="0.25">
      <c r="A8687" s="601"/>
      <c r="B8687" s="603"/>
      <c r="C8687" s="603"/>
      <c r="D8687" s="601"/>
      <c r="E8687" s="603"/>
      <c r="F8687" s="601"/>
      <c r="G8687" s="601"/>
      <c r="H8687" s="601"/>
      <c r="I8687" s="603"/>
      <c r="J8687" s="604"/>
      <c r="K8687" s="605"/>
      <c r="L8687" s="516"/>
      <c r="M8687" s="410" t="str">
        <f>IFERROR(IF($A8688=VLOOKUP($A8688,AGOTADOS!$A$3:$H$4997,1,FALSE),"AGOTADO","SI HAY"),"")</f>
        <v/>
      </c>
      <c r="N8687" s="180"/>
    </row>
    <row r="8688" spans="1:14" s="158" customFormat="1" ht="18" customHeight="1" x14ac:dyDescent="0.25">
      <c r="A8688" s="601"/>
      <c r="B8688" s="603"/>
      <c r="C8688" s="601"/>
      <c r="D8688" s="601"/>
      <c r="E8688" s="603"/>
      <c r="F8688" s="601"/>
      <c r="G8688" s="601"/>
      <c r="H8688" s="601"/>
      <c r="I8688" s="603"/>
      <c r="J8688" s="604"/>
      <c r="K8688" s="605"/>
      <c r="L8688" s="516"/>
      <c r="M8688" s="410" t="str">
        <f>IFERROR(IF($A8689=VLOOKUP($A8689,AGOTADOS!$A$3:$H$4997,1,FALSE),"AGOTADO","SI HAY"),"")</f>
        <v/>
      </c>
      <c r="N8688" s="180"/>
    </row>
    <row r="8689" spans="1:14" s="158" customFormat="1" ht="18" customHeight="1" x14ac:dyDescent="0.25">
      <c r="A8689" s="601"/>
      <c r="B8689" s="603"/>
      <c r="C8689" s="603"/>
      <c r="D8689" s="601"/>
      <c r="E8689" s="603"/>
      <c r="F8689" s="601"/>
      <c r="G8689" s="601"/>
      <c r="H8689" s="601"/>
      <c r="I8689" s="603"/>
      <c r="J8689" s="604"/>
      <c r="K8689" s="605"/>
      <c r="L8689" s="516"/>
      <c r="M8689" s="410" t="str">
        <f>IFERROR(IF($A8690=VLOOKUP($A8690,AGOTADOS!$A$3:$H$4997,1,FALSE),"AGOTADO","SI HAY"),"")</f>
        <v/>
      </c>
      <c r="N8689" s="180"/>
    </row>
    <row r="8690" spans="1:14" s="158" customFormat="1" ht="18" customHeight="1" x14ac:dyDescent="0.25">
      <c r="A8690" s="601"/>
      <c r="B8690" s="603"/>
      <c r="C8690" s="603"/>
      <c r="D8690" s="601"/>
      <c r="E8690" s="603"/>
      <c r="F8690" s="601"/>
      <c r="G8690" s="601"/>
      <c r="H8690" s="601"/>
      <c r="I8690" s="603"/>
      <c r="J8690" s="604"/>
      <c r="K8690" s="605"/>
      <c r="L8690" s="516"/>
      <c r="M8690" s="410" t="str">
        <f>IFERROR(IF($A8691=VLOOKUP($A8691,AGOTADOS!$A$3:$H$4997,1,FALSE),"AGOTADO","SI HAY"),"")</f>
        <v/>
      </c>
      <c r="N8690" s="180"/>
    </row>
    <row r="8691" spans="1:14" s="158" customFormat="1" ht="18" customHeight="1" x14ac:dyDescent="0.25">
      <c r="A8691" s="601"/>
      <c r="B8691" s="603"/>
      <c r="C8691" s="603"/>
      <c r="D8691" s="601"/>
      <c r="E8691" s="603"/>
      <c r="F8691" s="601"/>
      <c r="G8691" s="601"/>
      <c r="H8691" s="601"/>
      <c r="I8691" s="603"/>
      <c r="J8691" s="604"/>
      <c r="K8691" s="605"/>
      <c r="L8691" s="516"/>
      <c r="M8691" s="410" t="str">
        <f>IFERROR(IF($A8692=VLOOKUP($A8692,AGOTADOS!$A$3:$H$4997,1,FALSE),"AGOTADO","SI HAY"),"")</f>
        <v/>
      </c>
      <c r="N8691" s="180"/>
    </row>
    <row r="8692" spans="1:14" s="158" customFormat="1" ht="18" customHeight="1" x14ac:dyDescent="0.25">
      <c r="A8692" s="601"/>
      <c r="B8692" s="603"/>
      <c r="C8692" s="603"/>
      <c r="D8692" s="601"/>
      <c r="E8692" s="603"/>
      <c r="F8692" s="601"/>
      <c r="G8692" s="601"/>
      <c r="H8692" s="601"/>
      <c r="I8692" s="603"/>
      <c r="J8692" s="604"/>
      <c r="K8692" s="605"/>
      <c r="L8692" s="516"/>
      <c r="M8692" s="410" t="str">
        <f>IFERROR(IF($A8693=VLOOKUP($A8693,AGOTADOS!$A$3:$H$4997,1,FALSE),"AGOTADO","SI HAY"),"")</f>
        <v/>
      </c>
      <c r="N8692" s="180"/>
    </row>
    <row r="8693" spans="1:14" s="158" customFormat="1" ht="18" customHeight="1" x14ac:dyDescent="0.25">
      <c r="A8693" s="601"/>
      <c r="B8693" s="603"/>
      <c r="C8693" s="603"/>
      <c r="D8693" s="601"/>
      <c r="E8693" s="603"/>
      <c r="F8693" s="601"/>
      <c r="G8693" s="601"/>
      <c r="H8693" s="601"/>
      <c r="I8693" s="603"/>
      <c r="J8693" s="604"/>
      <c r="K8693" s="605"/>
      <c r="L8693" s="516"/>
      <c r="M8693" s="410" t="str">
        <f>IFERROR(IF($A8694=VLOOKUP($A8694,AGOTADOS!$A$3:$H$4997,1,FALSE),"AGOTADO","SI HAY"),"")</f>
        <v/>
      </c>
      <c r="N8693" s="180"/>
    </row>
    <row r="8694" spans="1:14" s="158" customFormat="1" ht="18" customHeight="1" x14ac:dyDescent="0.25">
      <c r="A8694" s="601"/>
      <c r="B8694" s="603"/>
      <c r="C8694" s="603"/>
      <c r="D8694" s="601"/>
      <c r="E8694" s="603"/>
      <c r="F8694" s="601"/>
      <c r="G8694" s="601"/>
      <c r="H8694" s="601"/>
      <c r="I8694" s="603"/>
      <c r="J8694" s="604"/>
      <c r="K8694" s="605"/>
      <c r="L8694" s="516"/>
      <c r="M8694" s="410" t="str">
        <f>IFERROR(IF($A8695=VLOOKUP($A8695,AGOTADOS!$A$3:$H$4997,1,FALSE),"AGOTADO","SI HAY"),"")</f>
        <v/>
      </c>
      <c r="N8694" s="180"/>
    </row>
    <row r="8695" spans="1:14" s="158" customFormat="1" ht="18" customHeight="1" x14ac:dyDescent="0.25">
      <c r="A8695" s="601"/>
      <c r="B8695" s="603"/>
      <c r="C8695" s="603"/>
      <c r="D8695" s="601"/>
      <c r="E8695" s="603"/>
      <c r="F8695" s="601"/>
      <c r="G8695" s="601"/>
      <c r="H8695" s="601"/>
      <c r="I8695" s="603"/>
      <c r="J8695" s="604"/>
      <c r="K8695" s="605"/>
      <c r="L8695" s="516"/>
      <c r="M8695" s="410" t="str">
        <f>IFERROR(IF($A8696=VLOOKUP($A8696,AGOTADOS!$A$3:$H$4997,1,FALSE),"AGOTADO","SI HAY"),"")</f>
        <v/>
      </c>
      <c r="N8695" s="180"/>
    </row>
    <row r="8696" spans="1:14" s="158" customFormat="1" ht="18" customHeight="1" x14ac:dyDescent="0.25">
      <c r="A8696" s="601"/>
      <c r="B8696" s="603"/>
      <c r="C8696" s="603"/>
      <c r="D8696" s="601"/>
      <c r="E8696" s="603"/>
      <c r="F8696" s="601"/>
      <c r="G8696" s="601"/>
      <c r="H8696" s="601"/>
      <c r="I8696" s="603"/>
      <c r="J8696" s="604"/>
      <c r="K8696" s="605"/>
      <c r="L8696" s="516"/>
      <c r="M8696" s="410" t="str">
        <f>IFERROR(IF($A8697=VLOOKUP($A8697,AGOTADOS!$A$3:$H$4997,1,FALSE),"AGOTADO","SI HAY"),"")</f>
        <v/>
      </c>
      <c r="N8696" s="180"/>
    </row>
    <row r="8697" spans="1:14" s="158" customFormat="1" ht="18" customHeight="1" x14ac:dyDescent="0.25">
      <c r="A8697" s="601"/>
      <c r="B8697" s="603"/>
      <c r="C8697" s="603"/>
      <c r="D8697" s="601"/>
      <c r="E8697" s="603"/>
      <c r="F8697" s="601"/>
      <c r="G8697" s="601"/>
      <c r="H8697" s="601"/>
      <c r="I8697" s="603"/>
      <c r="J8697" s="604"/>
      <c r="K8697" s="605"/>
      <c r="L8697" s="516"/>
      <c r="M8697" s="410" t="str">
        <f>IFERROR(IF($A8698=VLOOKUP($A8698,AGOTADOS!$A$3:$H$4997,1,FALSE),"AGOTADO","SI HAY"),"")</f>
        <v/>
      </c>
      <c r="N8697" s="180"/>
    </row>
    <row r="8698" spans="1:14" s="158" customFormat="1" ht="18" customHeight="1" x14ac:dyDescent="0.25">
      <c r="A8698" s="601"/>
      <c r="B8698" s="603"/>
      <c r="C8698" s="603"/>
      <c r="D8698" s="601"/>
      <c r="E8698" s="603"/>
      <c r="F8698" s="601"/>
      <c r="G8698" s="601"/>
      <c r="H8698" s="601"/>
      <c r="I8698" s="603"/>
      <c r="J8698" s="604"/>
      <c r="K8698" s="605"/>
      <c r="L8698" s="516"/>
      <c r="M8698" s="410" t="str">
        <f>IFERROR(IF($A8699=VLOOKUP($A8699,AGOTADOS!$A$3:$H$4997,1,FALSE),"AGOTADO","SI HAY"),"")</f>
        <v/>
      </c>
      <c r="N8698" s="180"/>
    </row>
    <row r="8699" spans="1:14" s="158" customFormat="1" ht="18" customHeight="1" x14ac:dyDescent="0.25">
      <c r="A8699" s="601"/>
      <c r="B8699" s="603"/>
      <c r="C8699" s="603"/>
      <c r="D8699" s="601"/>
      <c r="E8699" s="603"/>
      <c r="F8699" s="601"/>
      <c r="G8699" s="601"/>
      <c r="H8699" s="601"/>
      <c r="I8699" s="603"/>
      <c r="J8699" s="604"/>
      <c r="K8699" s="605"/>
      <c r="L8699" s="516"/>
      <c r="M8699" s="410" t="str">
        <f>IFERROR(IF($A8700=VLOOKUP($A8700,AGOTADOS!$A$3:$H$4997,1,FALSE),"AGOTADO","SI HAY"),"")</f>
        <v/>
      </c>
      <c r="N8699" s="180"/>
    </row>
    <row r="8700" spans="1:14" s="158" customFormat="1" ht="18" customHeight="1" x14ac:dyDescent="0.25">
      <c r="A8700" s="601"/>
      <c r="B8700" s="603"/>
      <c r="C8700" s="603"/>
      <c r="D8700" s="601"/>
      <c r="E8700" s="603"/>
      <c r="F8700" s="601"/>
      <c r="G8700" s="601"/>
      <c r="H8700" s="601"/>
      <c r="I8700" s="603"/>
      <c r="J8700" s="604"/>
      <c r="K8700" s="605"/>
      <c r="L8700" s="516"/>
      <c r="M8700" s="410" t="str">
        <f>IFERROR(IF($A8701=VLOOKUP($A8701,AGOTADOS!$A$3:$H$4997,1,FALSE),"AGOTADO","SI HAY"),"")</f>
        <v/>
      </c>
      <c r="N8700" s="180"/>
    </row>
    <row r="8701" spans="1:14" s="158" customFormat="1" ht="18" customHeight="1" x14ac:dyDescent="0.25">
      <c r="A8701" s="601"/>
      <c r="B8701" s="603"/>
      <c r="C8701" s="603"/>
      <c r="D8701" s="601"/>
      <c r="E8701" s="603"/>
      <c r="F8701" s="601"/>
      <c r="G8701" s="601"/>
      <c r="H8701" s="601"/>
      <c r="I8701" s="603"/>
      <c r="J8701" s="604"/>
      <c r="K8701" s="605"/>
      <c r="L8701" s="516"/>
      <c r="M8701" s="410" t="str">
        <f>IFERROR(IF($A8702=VLOOKUP($A8702,AGOTADOS!$A$3:$H$4997,1,FALSE),"AGOTADO","SI HAY"),"")</f>
        <v/>
      </c>
      <c r="N8701" s="180"/>
    </row>
    <row r="8702" spans="1:14" s="158" customFormat="1" ht="18" customHeight="1" x14ac:dyDescent="0.25">
      <c r="A8702" s="601"/>
      <c r="B8702" s="603"/>
      <c r="C8702" s="603"/>
      <c r="D8702" s="601"/>
      <c r="E8702" s="603"/>
      <c r="F8702" s="601"/>
      <c r="G8702" s="601"/>
      <c r="H8702" s="601"/>
      <c r="I8702" s="603"/>
      <c r="J8702" s="604"/>
      <c r="K8702" s="605"/>
      <c r="L8702" s="516"/>
      <c r="M8702" s="410" t="str">
        <f>IFERROR(IF($A8703=VLOOKUP($A8703,AGOTADOS!$A$3:$H$4997,1,FALSE),"AGOTADO","SI HAY"),"")</f>
        <v/>
      </c>
      <c r="N8702" s="180"/>
    </row>
    <row r="8703" spans="1:14" s="158" customFormat="1" ht="18" customHeight="1" x14ac:dyDescent="0.25">
      <c r="A8703" s="601"/>
      <c r="B8703" s="603"/>
      <c r="C8703" s="603"/>
      <c r="D8703" s="601"/>
      <c r="E8703" s="603"/>
      <c r="F8703" s="601"/>
      <c r="G8703" s="601"/>
      <c r="H8703" s="601"/>
      <c r="I8703" s="603"/>
      <c r="J8703" s="604"/>
      <c r="K8703" s="605"/>
      <c r="L8703" s="516"/>
      <c r="M8703" s="410" t="str">
        <f>IFERROR(IF($A8704=VLOOKUP($A8704,AGOTADOS!$A$3:$H$4997,1,FALSE),"AGOTADO","SI HAY"),"")</f>
        <v/>
      </c>
      <c r="N8703" s="180"/>
    </row>
    <row r="8704" spans="1:14" s="158" customFormat="1" ht="18" customHeight="1" x14ac:dyDescent="0.3">
      <c r="A8704" s="601"/>
      <c r="B8704" s="602"/>
      <c r="C8704" s="603"/>
      <c r="D8704" s="601"/>
      <c r="E8704" s="601"/>
      <c r="F8704" s="601"/>
      <c r="G8704" s="601"/>
      <c r="H8704" s="601"/>
      <c r="I8704" s="601"/>
      <c r="J8704" s="604"/>
      <c r="K8704" s="605"/>
      <c r="L8704" s="516"/>
      <c r="M8704" s="410" t="str">
        <f>IFERROR(IF($A8705=VLOOKUP($A8705,AGOTADOS!$A$3:$H$4997,1,FALSE),"AGOTADO","SI HAY"),"")</f>
        <v/>
      </c>
      <c r="N8704" s="180"/>
    </row>
    <row r="8705" spans="1:14" s="158" customFormat="1" ht="18" customHeight="1" x14ac:dyDescent="0.25">
      <c r="A8705" s="601"/>
      <c r="B8705" s="603"/>
      <c r="C8705" s="601"/>
      <c r="D8705" s="601"/>
      <c r="E8705" s="603"/>
      <c r="F8705" s="601"/>
      <c r="G8705" s="601"/>
      <c r="H8705" s="601"/>
      <c r="I8705" s="603"/>
      <c r="J8705" s="604"/>
      <c r="K8705" s="605"/>
      <c r="L8705" s="516"/>
      <c r="M8705" s="410" t="str">
        <f>IFERROR(IF($A8706=VLOOKUP($A8706,AGOTADOS!$A$3:$H$4997,1,FALSE),"AGOTADO","SI HAY"),"")</f>
        <v/>
      </c>
      <c r="N8705" s="180"/>
    </row>
    <row r="8706" spans="1:14" s="158" customFormat="1" ht="18" customHeight="1" x14ac:dyDescent="0.25">
      <c r="A8706" s="601"/>
      <c r="B8706" s="603"/>
      <c r="C8706" s="603"/>
      <c r="D8706" s="601"/>
      <c r="E8706" s="603"/>
      <c r="F8706" s="601"/>
      <c r="G8706" s="601"/>
      <c r="H8706" s="601"/>
      <c r="I8706" s="603"/>
      <c r="J8706" s="604"/>
      <c r="K8706" s="605"/>
      <c r="L8706" s="516"/>
      <c r="M8706" s="410" t="str">
        <f>IFERROR(IF($A8707=VLOOKUP($A8707,AGOTADOS!$A$3:$H$4997,1,FALSE),"AGOTADO","SI HAY"),"")</f>
        <v/>
      </c>
      <c r="N8706" s="180"/>
    </row>
    <row r="8707" spans="1:14" ht="18" customHeight="1" x14ac:dyDescent="0.25">
      <c r="A8707" s="601"/>
      <c r="B8707" s="603"/>
      <c r="C8707" s="603"/>
      <c r="D8707" s="601"/>
      <c r="E8707" s="603"/>
      <c r="F8707" s="601"/>
      <c r="G8707" s="601"/>
      <c r="H8707" s="601"/>
      <c r="I8707" s="603"/>
      <c r="J8707" s="604"/>
      <c r="K8707" s="605"/>
      <c r="L8707" s="516"/>
      <c r="M8707" s="410" t="str">
        <f>IFERROR(IF($A8708=VLOOKUP($A8708,AGOTADOS!$A$3:$H$4997,1,FALSE),"AGOTADO","SI HAY"),"")</f>
        <v/>
      </c>
    </row>
    <row r="8708" spans="1:14" ht="18" customHeight="1" x14ac:dyDescent="0.25">
      <c r="A8708" s="601"/>
      <c r="B8708" s="603"/>
      <c r="C8708" s="603"/>
      <c r="D8708" s="601"/>
      <c r="E8708" s="603"/>
      <c r="F8708" s="601"/>
      <c r="G8708" s="601"/>
      <c r="H8708" s="601"/>
      <c r="I8708" s="603"/>
      <c r="J8708" s="604"/>
      <c r="K8708" s="605"/>
      <c r="L8708" s="516"/>
      <c r="M8708" s="410" t="str">
        <f>IFERROR(IF($A8709=VLOOKUP($A8709,AGOTADOS!$A$3:$H$4997,1,FALSE),"AGOTADO","SI HAY"),"")</f>
        <v/>
      </c>
    </row>
    <row r="8709" spans="1:14" ht="18" customHeight="1" x14ac:dyDescent="0.25">
      <c r="A8709" s="601"/>
      <c r="B8709" s="603"/>
      <c r="C8709" s="603"/>
      <c r="D8709" s="601"/>
      <c r="E8709" s="603"/>
      <c r="F8709" s="601"/>
      <c r="G8709" s="601"/>
      <c r="H8709" s="601"/>
      <c r="I8709" s="603"/>
      <c r="J8709" s="604"/>
      <c r="K8709" s="605"/>
      <c r="L8709" s="516"/>
      <c r="M8709" s="410" t="str">
        <f>IFERROR(IF($A8710=VLOOKUP($A8710,AGOTADOS!$A$3:$H$4997,1,FALSE),"AGOTADO","SI HAY"),"")</f>
        <v/>
      </c>
    </row>
    <row r="8710" spans="1:14" s="158" customFormat="1" ht="18" customHeight="1" x14ac:dyDescent="0.25">
      <c r="A8710" s="601"/>
      <c r="B8710" s="603"/>
      <c r="C8710" s="601"/>
      <c r="D8710" s="601"/>
      <c r="E8710" s="603"/>
      <c r="F8710" s="601"/>
      <c r="G8710" s="601"/>
      <c r="H8710" s="601"/>
      <c r="I8710" s="603"/>
      <c r="J8710" s="604"/>
      <c r="K8710" s="605"/>
      <c r="L8710" s="516"/>
      <c r="M8710" s="410" t="str">
        <f>IFERROR(IF($A8711=VLOOKUP($A8711,AGOTADOS!$A$3:$H$4997,1,FALSE),"AGOTADO","SI HAY"),"")</f>
        <v/>
      </c>
      <c r="N8710" s="180"/>
    </row>
    <row r="8711" spans="1:14" s="158" customFormat="1" ht="18" customHeight="1" x14ac:dyDescent="0.25">
      <c r="A8711" s="601"/>
      <c r="B8711" s="603"/>
      <c r="C8711" s="603"/>
      <c r="D8711" s="601"/>
      <c r="E8711" s="603"/>
      <c r="F8711" s="601"/>
      <c r="G8711" s="601"/>
      <c r="H8711" s="601"/>
      <c r="I8711" s="603"/>
      <c r="J8711" s="604"/>
      <c r="K8711" s="605"/>
      <c r="L8711" s="516"/>
      <c r="M8711" s="410" t="str">
        <f>IFERROR(IF($A8712=VLOOKUP($A8712,AGOTADOS!$A$3:$H$4997,1,FALSE),"AGOTADO","SI HAY"),"")</f>
        <v/>
      </c>
      <c r="N8711" s="180"/>
    </row>
    <row r="8712" spans="1:14" s="158" customFormat="1" ht="18" customHeight="1" x14ac:dyDescent="0.25">
      <c r="A8712" s="601"/>
      <c r="B8712" s="603"/>
      <c r="C8712" s="603"/>
      <c r="D8712" s="601"/>
      <c r="E8712" s="603"/>
      <c r="F8712" s="601"/>
      <c r="G8712" s="601"/>
      <c r="H8712" s="601"/>
      <c r="I8712" s="603"/>
      <c r="J8712" s="604"/>
      <c r="K8712" s="605"/>
      <c r="L8712" s="516"/>
      <c r="M8712" s="410" t="str">
        <f>IFERROR(IF($A8713=VLOOKUP($A8713,AGOTADOS!$A$3:$H$4997,1,FALSE),"AGOTADO","SI HAY"),"")</f>
        <v/>
      </c>
      <c r="N8712" s="180"/>
    </row>
    <row r="8713" spans="1:14" s="158" customFormat="1" ht="18" customHeight="1" x14ac:dyDescent="0.25">
      <c r="A8713" s="601"/>
      <c r="B8713" s="603"/>
      <c r="C8713" s="603"/>
      <c r="D8713" s="601"/>
      <c r="E8713" s="603"/>
      <c r="F8713" s="601"/>
      <c r="G8713" s="601"/>
      <c r="H8713" s="601"/>
      <c r="I8713" s="603"/>
      <c r="J8713" s="604"/>
      <c r="K8713" s="605"/>
      <c r="L8713" s="516"/>
      <c r="M8713" s="410" t="str">
        <f>IFERROR(IF($A8714=VLOOKUP($A8714,AGOTADOS!$A$3:$H$4997,1,FALSE),"AGOTADO","SI HAY"),"")</f>
        <v/>
      </c>
      <c r="N8713" s="180"/>
    </row>
    <row r="8714" spans="1:14" s="158" customFormat="1" ht="18" customHeight="1" x14ac:dyDescent="0.25">
      <c r="A8714" s="601"/>
      <c r="B8714" s="603"/>
      <c r="C8714" s="603"/>
      <c r="D8714" s="601"/>
      <c r="E8714" s="603"/>
      <c r="F8714" s="601"/>
      <c r="G8714" s="601"/>
      <c r="H8714" s="601"/>
      <c r="I8714" s="603"/>
      <c r="J8714" s="604"/>
      <c r="K8714" s="605"/>
      <c r="L8714" s="516"/>
      <c r="M8714" s="410" t="str">
        <f>IFERROR(IF($A8715=VLOOKUP($A8715,AGOTADOS!$A$3:$H$4997,1,FALSE),"AGOTADO","SI HAY"),"")</f>
        <v/>
      </c>
      <c r="N8714" s="180"/>
    </row>
    <row r="8715" spans="1:14" s="158" customFormat="1" ht="18" customHeight="1" x14ac:dyDescent="0.25">
      <c r="A8715" s="601"/>
      <c r="B8715" s="603"/>
      <c r="C8715" s="603"/>
      <c r="D8715" s="601"/>
      <c r="E8715" s="603"/>
      <c r="F8715" s="601"/>
      <c r="G8715" s="601"/>
      <c r="H8715" s="601"/>
      <c r="I8715" s="603"/>
      <c r="J8715" s="604"/>
      <c r="K8715" s="605"/>
      <c r="L8715" s="516"/>
      <c r="M8715" s="410" t="str">
        <f>IFERROR(IF($A8716=VLOOKUP($A8716,AGOTADOS!$A$3:$H$4997,1,FALSE),"AGOTADO","SI HAY"),"")</f>
        <v/>
      </c>
      <c r="N8715" s="180"/>
    </row>
    <row r="8716" spans="1:14" s="158" customFormat="1" ht="18" customHeight="1" x14ac:dyDescent="0.25">
      <c r="A8716" s="601"/>
      <c r="B8716" s="603"/>
      <c r="C8716" s="603"/>
      <c r="D8716" s="601"/>
      <c r="E8716" s="603"/>
      <c r="F8716" s="601"/>
      <c r="G8716" s="601"/>
      <c r="H8716" s="601"/>
      <c r="I8716" s="603"/>
      <c r="J8716" s="604"/>
      <c r="K8716" s="605"/>
      <c r="L8716" s="516"/>
      <c r="M8716" s="410" t="str">
        <f>IFERROR(IF($A8717=VLOOKUP($A8717,AGOTADOS!$A$3:$H$4997,1,FALSE),"AGOTADO","SI HAY"),"")</f>
        <v/>
      </c>
      <c r="N8716" s="180"/>
    </row>
    <row r="8717" spans="1:14" s="158" customFormat="1" ht="18" customHeight="1" x14ac:dyDescent="0.25">
      <c r="A8717" s="601"/>
      <c r="B8717" s="603"/>
      <c r="C8717" s="603"/>
      <c r="D8717" s="601"/>
      <c r="E8717" s="603"/>
      <c r="F8717" s="601"/>
      <c r="G8717" s="601"/>
      <c r="H8717" s="601"/>
      <c r="I8717" s="603"/>
      <c r="J8717" s="604"/>
      <c r="K8717" s="605"/>
      <c r="L8717" s="516"/>
      <c r="M8717" s="410" t="str">
        <f>IFERROR(IF($A8718=VLOOKUP($A8718,AGOTADOS!$A$3:$H$4997,1,FALSE),"AGOTADO","SI HAY"),"")</f>
        <v/>
      </c>
      <c r="N8717" s="180"/>
    </row>
    <row r="8718" spans="1:14" s="158" customFormat="1" ht="18" customHeight="1" x14ac:dyDescent="0.25">
      <c r="A8718" s="601"/>
      <c r="B8718" s="603"/>
      <c r="C8718" s="603"/>
      <c r="D8718" s="601"/>
      <c r="E8718" s="603"/>
      <c r="F8718" s="601"/>
      <c r="G8718" s="601"/>
      <c r="H8718" s="601"/>
      <c r="I8718" s="603"/>
      <c r="J8718" s="604"/>
      <c r="K8718" s="605"/>
      <c r="L8718" s="516"/>
      <c r="M8718" s="410" t="str">
        <f>IFERROR(IF($A8719=VLOOKUP($A8719,AGOTADOS!$A$3:$H$4997,1,FALSE),"AGOTADO","SI HAY"),"")</f>
        <v/>
      </c>
      <c r="N8718" s="180"/>
    </row>
    <row r="8719" spans="1:14" s="158" customFormat="1" ht="18" customHeight="1" x14ac:dyDescent="0.25">
      <c r="A8719" s="601"/>
      <c r="B8719" s="603"/>
      <c r="C8719" s="603"/>
      <c r="D8719" s="601"/>
      <c r="E8719" s="603"/>
      <c r="F8719" s="601"/>
      <c r="G8719" s="601"/>
      <c r="H8719" s="601"/>
      <c r="I8719" s="603"/>
      <c r="J8719" s="604"/>
      <c r="K8719" s="605"/>
      <c r="L8719" s="516"/>
      <c r="M8719" s="410" t="str">
        <f>IFERROR(IF($A8720=VLOOKUP($A8720,AGOTADOS!$A$3:$H$4997,1,FALSE),"AGOTADO","SI HAY"),"")</f>
        <v/>
      </c>
      <c r="N8719" s="180"/>
    </row>
    <row r="8720" spans="1:14" s="158" customFormat="1" ht="18" customHeight="1" x14ac:dyDescent="0.3">
      <c r="A8720" s="601"/>
      <c r="B8720" s="602"/>
      <c r="C8720" s="603"/>
      <c r="D8720" s="601"/>
      <c r="E8720" s="601"/>
      <c r="F8720" s="601"/>
      <c r="G8720" s="601"/>
      <c r="H8720" s="601"/>
      <c r="I8720" s="601"/>
      <c r="J8720" s="604"/>
      <c r="K8720" s="605"/>
      <c r="L8720" s="516"/>
      <c r="M8720" s="410" t="str">
        <f>IFERROR(IF($A8721=VLOOKUP($A8721,AGOTADOS!$A$3:$H$4997,1,FALSE),"AGOTADO","SI HAY"),"")</f>
        <v/>
      </c>
      <c r="N8720" s="180"/>
    </row>
    <row r="8721" spans="1:14" s="158" customFormat="1" ht="18" customHeight="1" x14ac:dyDescent="0.25">
      <c r="A8721" s="601"/>
      <c r="B8721" s="603"/>
      <c r="C8721" s="603"/>
      <c r="D8721" s="601"/>
      <c r="E8721" s="603"/>
      <c r="F8721" s="601"/>
      <c r="G8721" s="601"/>
      <c r="H8721" s="601"/>
      <c r="I8721" s="603"/>
      <c r="J8721" s="604"/>
      <c r="K8721" s="605"/>
      <c r="L8721" s="516"/>
      <c r="M8721" s="410" t="str">
        <f>IFERROR(IF($A8722=VLOOKUP($A8722,AGOTADOS!$A$3:$H$4997,1,FALSE),"AGOTADO","SI HAY"),"")</f>
        <v/>
      </c>
      <c r="N8721" s="180"/>
    </row>
    <row r="8722" spans="1:14" s="158" customFormat="1" ht="18" customHeight="1" x14ac:dyDescent="0.25">
      <c r="A8722" s="601"/>
      <c r="B8722" s="603"/>
      <c r="C8722" s="601"/>
      <c r="D8722" s="601"/>
      <c r="E8722" s="603"/>
      <c r="F8722" s="601"/>
      <c r="G8722" s="601"/>
      <c r="H8722" s="601"/>
      <c r="I8722" s="603"/>
      <c r="J8722" s="604"/>
      <c r="K8722" s="605"/>
      <c r="L8722" s="516"/>
      <c r="M8722" s="410" t="str">
        <f>IFERROR(IF($A8723=VLOOKUP($A8723,AGOTADOS!$A$3:$H$4997,1,FALSE),"AGOTADO","SI HAY"),"")</f>
        <v/>
      </c>
      <c r="N8722" s="180"/>
    </row>
    <row r="8723" spans="1:14" s="158" customFormat="1" ht="18" customHeight="1" x14ac:dyDescent="0.25">
      <c r="A8723" s="601"/>
      <c r="B8723" s="603"/>
      <c r="C8723" s="601"/>
      <c r="D8723" s="601"/>
      <c r="E8723" s="603"/>
      <c r="F8723" s="601"/>
      <c r="G8723" s="601"/>
      <c r="H8723" s="601"/>
      <c r="I8723" s="603"/>
      <c r="J8723" s="604"/>
      <c r="K8723" s="605"/>
      <c r="L8723" s="516"/>
      <c r="M8723" s="410" t="str">
        <f>IFERROR(IF($A8724=VLOOKUP($A8724,AGOTADOS!$A$3:$H$4997,1,FALSE),"AGOTADO","SI HAY"),"")</f>
        <v/>
      </c>
      <c r="N8723" s="180"/>
    </row>
    <row r="8724" spans="1:14" s="158" customFormat="1" ht="18" customHeight="1" x14ac:dyDescent="0.25">
      <c r="A8724" s="601"/>
      <c r="B8724" s="603"/>
      <c r="C8724" s="603"/>
      <c r="D8724" s="601"/>
      <c r="E8724" s="603"/>
      <c r="F8724" s="601"/>
      <c r="G8724" s="601"/>
      <c r="H8724" s="601"/>
      <c r="I8724" s="603"/>
      <c r="J8724" s="604"/>
      <c r="K8724" s="605"/>
      <c r="L8724" s="516"/>
      <c r="M8724" s="410" t="str">
        <f>IFERROR(IF($A8725=VLOOKUP($A8725,AGOTADOS!$A$3:$H$4997,1,FALSE),"AGOTADO","SI HAY"),"")</f>
        <v/>
      </c>
      <c r="N8724" s="180"/>
    </row>
    <row r="8725" spans="1:14" ht="18" customHeight="1" x14ac:dyDescent="0.25">
      <c r="A8725" s="601"/>
      <c r="B8725" s="603"/>
      <c r="C8725" s="601"/>
      <c r="D8725" s="601"/>
      <c r="E8725" s="603"/>
      <c r="F8725" s="601"/>
      <c r="G8725" s="601"/>
      <c r="H8725" s="601"/>
      <c r="I8725" s="603"/>
      <c r="J8725" s="604"/>
      <c r="K8725" s="605"/>
      <c r="L8725" s="516"/>
      <c r="M8725" s="410" t="str">
        <f>IFERROR(IF($A8726=VLOOKUP($A8726,AGOTADOS!$A$3:$H$4997,1,FALSE),"AGOTADO","SI HAY"),"")</f>
        <v/>
      </c>
    </row>
    <row r="8726" spans="1:14" s="158" customFormat="1" ht="18" customHeight="1" x14ac:dyDescent="0.25">
      <c r="A8726" s="601"/>
      <c r="B8726" s="603"/>
      <c r="C8726" s="603"/>
      <c r="D8726" s="601"/>
      <c r="E8726" s="603"/>
      <c r="F8726" s="601"/>
      <c r="G8726" s="601"/>
      <c r="H8726" s="601"/>
      <c r="I8726" s="603"/>
      <c r="J8726" s="604"/>
      <c r="K8726" s="605"/>
      <c r="L8726" s="516"/>
      <c r="M8726" s="410" t="str">
        <f>IFERROR(IF($A8727=VLOOKUP($A8727,AGOTADOS!$A$3:$H$4997,1,FALSE),"AGOTADO","SI HAY"),"")</f>
        <v/>
      </c>
      <c r="N8726" s="180"/>
    </row>
    <row r="8727" spans="1:14" s="158" customFormat="1" ht="18" customHeight="1" x14ac:dyDescent="0.25">
      <c r="A8727" s="601"/>
      <c r="B8727" s="603"/>
      <c r="C8727" s="603"/>
      <c r="D8727" s="601"/>
      <c r="E8727" s="603"/>
      <c r="F8727" s="601"/>
      <c r="G8727" s="601"/>
      <c r="H8727" s="601"/>
      <c r="I8727" s="603"/>
      <c r="J8727" s="604"/>
      <c r="K8727" s="605"/>
      <c r="L8727" s="516"/>
      <c r="M8727" s="410" t="str">
        <f>IFERROR(IF($A8728=VLOOKUP($A8728,AGOTADOS!$A$3:$H$4997,1,FALSE),"AGOTADO","SI HAY"),"")</f>
        <v/>
      </c>
      <c r="N8727" s="180"/>
    </row>
    <row r="8728" spans="1:14" s="158" customFormat="1" ht="18" customHeight="1" x14ac:dyDescent="0.25">
      <c r="A8728" s="601"/>
      <c r="B8728" s="603"/>
      <c r="C8728" s="603"/>
      <c r="D8728" s="601"/>
      <c r="E8728" s="603"/>
      <c r="F8728" s="601"/>
      <c r="G8728" s="601"/>
      <c r="H8728" s="601"/>
      <c r="I8728" s="603"/>
      <c r="J8728" s="604"/>
      <c r="K8728" s="605"/>
      <c r="L8728" s="516"/>
      <c r="M8728" s="410" t="str">
        <f>IFERROR(IF($A8729=VLOOKUP($A8729,AGOTADOS!$A$3:$H$4997,1,FALSE),"AGOTADO","SI HAY"),"")</f>
        <v/>
      </c>
      <c r="N8728" s="180"/>
    </row>
    <row r="8729" spans="1:14" s="158" customFormat="1" ht="18" customHeight="1" x14ac:dyDescent="0.25">
      <c r="A8729" s="601"/>
      <c r="B8729" s="603"/>
      <c r="C8729" s="603"/>
      <c r="D8729" s="601"/>
      <c r="E8729" s="603"/>
      <c r="F8729" s="601"/>
      <c r="G8729" s="601"/>
      <c r="H8729" s="601"/>
      <c r="I8729" s="603"/>
      <c r="J8729" s="604"/>
      <c r="K8729" s="605"/>
      <c r="L8729" s="516"/>
      <c r="M8729" s="410" t="str">
        <f>IFERROR(IF($A8730=VLOOKUP($A8730,AGOTADOS!$A$3:$H$4997,1,FALSE),"AGOTADO","SI HAY"),"")</f>
        <v/>
      </c>
      <c r="N8729" s="180"/>
    </row>
    <row r="8730" spans="1:14" s="607" customFormat="1" ht="18" customHeight="1" x14ac:dyDescent="0.25">
      <c r="A8730" s="601"/>
      <c r="B8730" s="603"/>
      <c r="C8730" s="603"/>
      <c r="D8730" s="601"/>
      <c r="E8730" s="603"/>
      <c r="F8730" s="601"/>
      <c r="G8730" s="601"/>
      <c r="H8730" s="601"/>
      <c r="I8730" s="603"/>
      <c r="J8730" s="604"/>
      <c r="K8730" s="605"/>
      <c r="L8730" s="516"/>
      <c r="M8730" s="410" t="str">
        <f>IFERROR(IF($A8731=VLOOKUP($A8731,AGOTADOS!$A$3:$H$4997,1,FALSE),"AGOTADO","SI HAY"),"")</f>
        <v/>
      </c>
      <c r="N8730" s="606"/>
    </row>
    <row r="8731" spans="1:14" s="607" customFormat="1" ht="18" customHeight="1" x14ac:dyDescent="0.25">
      <c r="A8731" s="601"/>
      <c r="B8731" s="603"/>
      <c r="C8731" s="603"/>
      <c r="D8731" s="601"/>
      <c r="E8731" s="603"/>
      <c r="F8731" s="601"/>
      <c r="G8731" s="601"/>
      <c r="H8731" s="601"/>
      <c r="I8731" s="603"/>
      <c r="J8731" s="604"/>
      <c r="K8731" s="605"/>
      <c r="L8731" s="516"/>
      <c r="M8731" s="410" t="str">
        <f>IFERROR(IF($A8732=VLOOKUP($A8732,AGOTADOS!$A$3:$H$4997,1,FALSE),"AGOTADO","SI HAY"),"")</f>
        <v/>
      </c>
      <c r="N8731" s="606"/>
    </row>
    <row r="8732" spans="1:14" s="607" customFormat="1" ht="18" customHeight="1" x14ac:dyDescent="0.25">
      <c r="A8732" s="601"/>
      <c r="B8732" s="603"/>
      <c r="C8732" s="603"/>
      <c r="D8732" s="601"/>
      <c r="E8732" s="603"/>
      <c r="F8732" s="601"/>
      <c r="G8732" s="601"/>
      <c r="H8732" s="601"/>
      <c r="I8732" s="603"/>
      <c r="J8732" s="604"/>
      <c r="K8732" s="605"/>
      <c r="L8732" s="516"/>
      <c r="M8732" s="410" t="str">
        <f>IFERROR(IF($A8733=VLOOKUP($A8733,AGOTADOS!$A$3:$H$4997,1,FALSE),"AGOTADO","SI HAY"),"")</f>
        <v/>
      </c>
      <c r="N8732" s="606"/>
    </row>
    <row r="8733" spans="1:14" s="607" customFormat="1" ht="18" customHeight="1" x14ac:dyDescent="0.25">
      <c r="A8733" s="601"/>
      <c r="B8733" s="603"/>
      <c r="C8733" s="603"/>
      <c r="D8733" s="601"/>
      <c r="E8733" s="603"/>
      <c r="F8733" s="601"/>
      <c r="G8733" s="601"/>
      <c r="H8733" s="601"/>
      <c r="I8733" s="603"/>
      <c r="J8733" s="604"/>
      <c r="K8733" s="605"/>
      <c r="L8733" s="516"/>
      <c r="M8733" s="410" t="str">
        <f>IFERROR(IF($A8734=VLOOKUP($A8734,AGOTADOS!$A$3:$H$4997,1,FALSE),"AGOTADO","SI HAY"),"")</f>
        <v/>
      </c>
      <c r="N8733" s="606"/>
    </row>
    <row r="8734" spans="1:14" s="607" customFormat="1" ht="18" customHeight="1" x14ac:dyDescent="0.25">
      <c r="A8734" s="601"/>
      <c r="B8734" s="603"/>
      <c r="C8734" s="601"/>
      <c r="D8734" s="601"/>
      <c r="E8734" s="603"/>
      <c r="F8734" s="601"/>
      <c r="G8734" s="601"/>
      <c r="H8734" s="601"/>
      <c r="I8734" s="603"/>
      <c r="J8734" s="604"/>
      <c r="K8734" s="605"/>
      <c r="L8734" s="516"/>
      <c r="M8734" s="410" t="str">
        <f>IFERROR(IF($A8735=VLOOKUP($A8735,AGOTADOS!$A$3:$H$4997,1,FALSE),"AGOTADO","SI HAY"),"")</f>
        <v/>
      </c>
      <c r="N8734" s="606"/>
    </row>
    <row r="8735" spans="1:14" s="607" customFormat="1" ht="18" customHeight="1" x14ac:dyDescent="0.25">
      <c r="A8735" s="601"/>
      <c r="B8735" s="603"/>
      <c r="C8735" s="603"/>
      <c r="D8735" s="601"/>
      <c r="E8735" s="603"/>
      <c r="F8735" s="601"/>
      <c r="G8735" s="601"/>
      <c r="H8735" s="601"/>
      <c r="I8735" s="603"/>
      <c r="J8735" s="604"/>
      <c r="K8735" s="605"/>
      <c r="L8735" s="516"/>
      <c r="M8735" s="410" t="str">
        <f>IFERROR(IF($A8736=VLOOKUP($A8736,AGOTADOS!$A$3:$H$4997,1,FALSE),"AGOTADO","SI HAY"),"")</f>
        <v/>
      </c>
      <c r="N8735" s="606"/>
    </row>
    <row r="8736" spans="1:14" s="607" customFormat="1" ht="18" customHeight="1" x14ac:dyDescent="0.25">
      <c r="A8736" s="601"/>
      <c r="B8736" s="603"/>
      <c r="C8736" s="601"/>
      <c r="D8736" s="601"/>
      <c r="E8736" s="603"/>
      <c r="F8736" s="601"/>
      <c r="G8736" s="601"/>
      <c r="H8736" s="601"/>
      <c r="I8736" s="603"/>
      <c r="J8736" s="604"/>
      <c r="K8736" s="605"/>
      <c r="L8736" s="516"/>
      <c r="M8736" s="410" t="str">
        <f>IFERROR(IF($A8737=VLOOKUP($A8737,AGOTADOS!$A$3:$H$4997,1,FALSE),"AGOTADO","SI HAY"),"")</f>
        <v/>
      </c>
      <c r="N8736" s="606"/>
    </row>
    <row r="8737" spans="1:14" s="607" customFormat="1" ht="18" customHeight="1" x14ac:dyDescent="0.25">
      <c r="A8737" s="601"/>
      <c r="B8737" s="603"/>
      <c r="C8737" s="603"/>
      <c r="D8737" s="601"/>
      <c r="E8737" s="603"/>
      <c r="F8737" s="601"/>
      <c r="G8737" s="601"/>
      <c r="H8737" s="601"/>
      <c r="I8737" s="603"/>
      <c r="J8737" s="604"/>
      <c r="K8737" s="605"/>
      <c r="L8737" s="516"/>
      <c r="M8737" s="410" t="str">
        <f>IFERROR(IF($A8738=VLOOKUP($A8738,AGOTADOS!$A$3:$H$4997,1,FALSE),"AGOTADO","SI HAY"),"")</f>
        <v/>
      </c>
      <c r="N8737" s="606"/>
    </row>
    <row r="8738" spans="1:14" s="607" customFormat="1" ht="18" customHeight="1" x14ac:dyDescent="0.25">
      <c r="A8738" s="601"/>
      <c r="B8738" s="603"/>
      <c r="C8738" s="603"/>
      <c r="D8738" s="601"/>
      <c r="E8738" s="603"/>
      <c r="F8738" s="601"/>
      <c r="G8738" s="601"/>
      <c r="H8738" s="601"/>
      <c r="I8738" s="603"/>
      <c r="J8738" s="604"/>
      <c r="K8738" s="605"/>
      <c r="L8738" s="516"/>
      <c r="M8738" s="410" t="str">
        <f>IFERROR(IF($A8739=VLOOKUP($A8739,AGOTADOS!$A$3:$H$4997,1,FALSE),"AGOTADO","SI HAY"),"")</f>
        <v/>
      </c>
      <c r="N8738" s="606"/>
    </row>
    <row r="8739" spans="1:14" s="607" customFormat="1" ht="18" customHeight="1" x14ac:dyDescent="0.25">
      <c r="A8739" s="601"/>
      <c r="B8739" s="603"/>
      <c r="C8739" s="603"/>
      <c r="D8739" s="601"/>
      <c r="E8739" s="603"/>
      <c r="F8739" s="601"/>
      <c r="G8739" s="601"/>
      <c r="H8739" s="601"/>
      <c r="I8739" s="603"/>
      <c r="J8739" s="604"/>
      <c r="K8739" s="605"/>
      <c r="L8739" s="516"/>
      <c r="M8739" s="410" t="str">
        <f>IFERROR(IF($A8740=VLOOKUP($A8740,AGOTADOS!$A$3:$H$4997,1,FALSE),"AGOTADO","SI HAY"),"")</f>
        <v/>
      </c>
      <c r="N8739" s="606"/>
    </row>
    <row r="8740" spans="1:14" s="607" customFormat="1" ht="18" customHeight="1" x14ac:dyDescent="0.25">
      <c r="A8740" s="601"/>
      <c r="B8740" s="603"/>
      <c r="C8740" s="603"/>
      <c r="D8740" s="601"/>
      <c r="E8740" s="603"/>
      <c r="F8740" s="601"/>
      <c r="G8740" s="601"/>
      <c r="H8740" s="601"/>
      <c r="I8740" s="603"/>
      <c r="J8740" s="604"/>
      <c r="K8740" s="605"/>
      <c r="L8740" s="516"/>
      <c r="M8740" s="410" t="str">
        <f>IFERROR(IF($A8741=VLOOKUP($A8741,AGOTADOS!$A$3:$H$4997,1,FALSE),"AGOTADO","SI HAY"),"")</f>
        <v/>
      </c>
      <c r="N8740" s="606"/>
    </row>
    <row r="8741" spans="1:14" s="607" customFormat="1" ht="18" customHeight="1" x14ac:dyDescent="0.25">
      <c r="A8741" s="601"/>
      <c r="B8741" s="603"/>
      <c r="C8741" s="603"/>
      <c r="D8741" s="601"/>
      <c r="E8741" s="603"/>
      <c r="F8741" s="601"/>
      <c r="G8741" s="601"/>
      <c r="H8741" s="601"/>
      <c r="I8741" s="603"/>
      <c r="J8741" s="604"/>
      <c r="K8741" s="605"/>
      <c r="L8741" s="516"/>
      <c r="M8741" s="410" t="str">
        <f>IFERROR(IF($A8742=VLOOKUP($A8742,AGOTADOS!$A$3:$H$4997,1,FALSE),"AGOTADO","SI HAY"),"")</f>
        <v/>
      </c>
      <c r="N8741" s="606"/>
    </row>
    <row r="8742" spans="1:14" s="607" customFormat="1" ht="18" customHeight="1" x14ac:dyDescent="0.25">
      <c r="A8742" s="601"/>
      <c r="B8742" s="603"/>
      <c r="C8742" s="603"/>
      <c r="D8742" s="601"/>
      <c r="E8742" s="603"/>
      <c r="F8742" s="601"/>
      <c r="G8742" s="601"/>
      <c r="H8742" s="601"/>
      <c r="I8742" s="603"/>
      <c r="J8742" s="604"/>
      <c r="K8742" s="605"/>
      <c r="L8742" s="516"/>
      <c r="M8742" s="410" t="str">
        <f>IFERROR(IF($A8743=VLOOKUP($A8743,AGOTADOS!$A$3:$H$4997,1,FALSE),"AGOTADO","SI HAY"),"")</f>
        <v/>
      </c>
      <c r="N8742" s="606"/>
    </row>
    <row r="8743" spans="1:14" s="607" customFormat="1" ht="18" customHeight="1" x14ac:dyDescent="0.25">
      <c r="A8743" s="601"/>
      <c r="B8743" s="603"/>
      <c r="C8743" s="603"/>
      <c r="D8743" s="601"/>
      <c r="E8743" s="603"/>
      <c r="F8743" s="601"/>
      <c r="G8743" s="601"/>
      <c r="H8743" s="601"/>
      <c r="I8743" s="603"/>
      <c r="J8743" s="604"/>
      <c r="K8743" s="605"/>
      <c r="L8743" s="516"/>
      <c r="M8743" s="410" t="str">
        <f>IFERROR(IF($A8744=VLOOKUP($A8744,AGOTADOS!$A$3:$H$4997,1,FALSE),"AGOTADO","SI HAY"),"")</f>
        <v/>
      </c>
      <c r="N8743" s="606"/>
    </row>
    <row r="8744" spans="1:14" s="607" customFormat="1" ht="18" customHeight="1" x14ac:dyDescent="0.25">
      <c r="A8744" s="601"/>
      <c r="B8744" s="603"/>
      <c r="C8744" s="603"/>
      <c r="D8744" s="601"/>
      <c r="E8744" s="603"/>
      <c r="F8744" s="601"/>
      <c r="G8744" s="601"/>
      <c r="H8744" s="601"/>
      <c r="I8744" s="603"/>
      <c r="J8744" s="604"/>
      <c r="K8744" s="605"/>
      <c r="L8744" s="516"/>
      <c r="M8744" s="410" t="str">
        <f>IFERROR(IF($A8745=VLOOKUP($A8745,AGOTADOS!$A$3:$H$4997,1,FALSE),"AGOTADO","SI HAY"),"")</f>
        <v/>
      </c>
      <c r="N8744" s="606"/>
    </row>
    <row r="8745" spans="1:14" s="607" customFormat="1" ht="18" customHeight="1" x14ac:dyDescent="0.25">
      <c r="A8745" s="601"/>
      <c r="B8745" s="603"/>
      <c r="C8745" s="603"/>
      <c r="D8745" s="601"/>
      <c r="E8745" s="603"/>
      <c r="F8745" s="601"/>
      <c r="G8745" s="601"/>
      <c r="H8745" s="601"/>
      <c r="I8745" s="603"/>
      <c r="J8745" s="604"/>
      <c r="K8745" s="605"/>
      <c r="L8745" s="516"/>
      <c r="M8745" s="410" t="str">
        <f>IFERROR(IF($A8746=VLOOKUP($A8746,AGOTADOS!$A$3:$H$4997,1,FALSE),"AGOTADO","SI HAY"),"")</f>
        <v/>
      </c>
      <c r="N8745" s="606"/>
    </row>
    <row r="8746" spans="1:14" s="607" customFormat="1" ht="18" customHeight="1" x14ac:dyDescent="0.25">
      <c r="A8746" s="601"/>
      <c r="B8746" s="603"/>
      <c r="C8746" s="603"/>
      <c r="D8746" s="601"/>
      <c r="E8746" s="603"/>
      <c r="F8746" s="601"/>
      <c r="G8746" s="601"/>
      <c r="H8746" s="601"/>
      <c r="I8746" s="603"/>
      <c r="J8746" s="604"/>
      <c r="K8746" s="605"/>
      <c r="L8746" s="516"/>
      <c r="M8746" s="410" t="str">
        <f>IFERROR(IF($A8747=VLOOKUP($A8747,AGOTADOS!$A$3:$H$4997,1,FALSE),"AGOTADO","SI HAY"),"")</f>
        <v/>
      </c>
      <c r="N8746" s="606"/>
    </row>
    <row r="8747" spans="1:14" s="607" customFormat="1" ht="18" customHeight="1" x14ac:dyDescent="0.25">
      <c r="A8747" s="601"/>
      <c r="B8747" s="603"/>
      <c r="C8747" s="603"/>
      <c r="D8747" s="601"/>
      <c r="E8747" s="603"/>
      <c r="F8747" s="601"/>
      <c r="G8747" s="601"/>
      <c r="H8747" s="601"/>
      <c r="I8747" s="603"/>
      <c r="J8747" s="604"/>
      <c r="K8747" s="605"/>
      <c r="L8747" s="516"/>
      <c r="M8747" s="410" t="str">
        <f>IFERROR(IF($A8748=VLOOKUP($A8748,AGOTADOS!$A$3:$H$4997,1,FALSE),"AGOTADO","SI HAY"),"")</f>
        <v/>
      </c>
      <c r="N8747" s="606"/>
    </row>
    <row r="8748" spans="1:14" s="607" customFormat="1" ht="18" customHeight="1" x14ac:dyDescent="0.25">
      <c r="A8748" s="601"/>
      <c r="B8748" s="603"/>
      <c r="C8748" s="603"/>
      <c r="D8748" s="601"/>
      <c r="E8748" s="603"/>
      <c r="F8748" s="601"/>
      <c r="G8748" s="601"/>
      <c r="H8748" s="601"/>
      <c r="I8748" s="603"/>
      <c r="J8748" s="604"/>
      <c r="K8748" s="605"/>
      <c r="L8748" s="516"/>
      <c r="M8748" s="410" t="str">
        <f>IFERROR(IF($A8749=VLOOKUP($A8749,AGOTADOS!$A$3:$H$4997,1,FALSE),"AGOTADO","SI HAY"),"")</f>
        <v/>
      </c>
      <c r="N8748" s="606"/>
    </row>
    <row r="8749" spans="1:14" s="607" customFormat="1" ht="18" customHeight="1" x14ac:dyDescent="0.25">
      <c r="A8749" s="601"/>
      <c r="B8749" s="603"/>
      <c r="C8749" s="603"/>
      <c r="D8749" s="601"/>
      <c r="E8749" s="603"/>
      <c r="F8749" s="601"/>
      <c r="G8749" s="601"/>
      <c r="H8749" s="601"/>
      <c r="I8749" s="603"/>
      <c r="J8749" s="604"/>
      <c r="K8749" s="605"/>
      <c r="L8749" s="516"/>
      <c r="M8749" s="410" t="str">
        <f>IFERROR(IF($A8750=VLOOKUP($A8750,AGOTADOS!$A$3:$H$4997,1,FALSE),"AGOTADO","SI HAY"),"")</f>
        <v/>
      </c>
      <c r="N8749" s="606"/>
    </row>
    <row r="8750" spans="1:14" s="607" customFormat="1" ht="18" customHeight="1" x14ac:dyDescent="0.25">
      <c r="A8750" s="601"/>
      <c r="B8750" s="603"/>
      <c r="C8750" s="603"/>
      <c r="D8750" s="601"/>
      <c r="E8750" s="603"/>
      <c r="F8750" s="601"/>
      <c r="G8750" s="601"/>
      <c r="H8750" s="601"/>
      <c r="I8750" s="603"/>
      <c r="J8750" s="604"/>
      <c r="K8750" s="605"/>
      <c r="L8750" s="516"/>
      <c r="M8750" s="410" t="str">
        <f>IFERROR(IF($A8751=VLOOKUP($A8751,AGOTADOS!$A$3:$H$4997,1,FALSE),"AGOTADO","SI HAY"),"")</f>
        <v/>
      </c>
      <c r="N8750" s="606"/>
    </row>
    <row r="8751" spans="1:14" s="607" customFormat="1" ht="18" customHeight="1" x14ac:dyDescent="0.25">
      <c r="A8751" s="601"/>
      <c r="B8751" s="603"/>
      <c r="C8751" s="603"/>
      <c r="D8751" s="601"/>
      <c r="E8751" s="603"/>
      <c r="F8751" s="601"/>
      <c r="G8751" s="601"/>
      <c r="H8751" s="601"/>
      <c r="I8751" s="603"/>
      <c r="J8751" s="604"/>
      <c r="K8751" s="605"/>
      <c r="L8751" s="516"/>
      <c r="M8751" s="410" t="str">
        <f>IFERROR(IF($A8752=VLOOKUP($A8752,AGOTADOS!$A$3:$H$4997,1,FALSE),"AGOTADO","SI HAY"),"")</f>
        <v/>
      </c>
      <c r="N8751" s="606"/>
    </row>
    <row r="8752" spans="1:14" s="607" customFormat="1" ht="18" customHeight="1" x14ac:dyDescent="0.25">
      <c r="A8752" s="601"/>
      <c r="B8752" s="603"/>
      <c r="C8752" s="603"/>
      <c r="D8752" s="601"/>
      <c r="E8752" s="603"/>
      <c r="F8752" s="601"/>
      <c r="G8752" s="601"/>
      <c r="H8752" s="601"/>
      <c r="I8752" s="603"/>
      <c r="J8752" s="604"/>
      <c r="K8752" s="605"/>
      <c r="L8752" s="516"/>
      <c r="M8752" s="410" t="str">
        <f>IFERROR(IF($A8753=VLOOKUP($A8753,AGOTADOS!$A$3:$H$4997,1,FALSE),"AGOTADO","SI HAY"),"")</f>
        <v/>
      </c>
      <c r="N8752" s="606"/>
    </row>
    <row r="8753" spans="1:14" s="607" customFormat="1" ht="18" customHeight="1" x14ac:dyDescent="0.25">
      <c r="A8753" s="601"/>
      <c r="B8753" s="603"/>
      <c r="C8753" s="603"/>
      <c r="D8753" s="601"/>
      <c r="E8753" s="603"/>
      <c r="F8753" s="601"/>
      <c r="G8753" s="601"/>
      <c r="H8753" s="601"/>
      <c r="I8753" s="603"/>
      <c r="J8753" s="604"/>
      <c r="K8753" s="605"/>
      <c r="L8753" s="516"/>
      <c r="M8753" s="410" t="str">
        <f>IFERROR(IF($A8754=VLOOKUP($A8754,AGOTADOS!$A$3:$H$4997,1,FALSE),"AGOTADO","SI HAY"),"")</f>
        <v/>
      </c>
      <c r="N8753" s="606"/>
    </row>
    <row r="8754" spans="1:14" s="607" customFormat="1" ht="18" customHeight="1" x14ac:dyDescent="0.25">
      <c r="A8754" s="601"/>
      <c r="B8754" s="603"/>
      <c r="C8754" s="603"/>
      <c r="D8754" s="601"/>
      <c r="E8754" s="603"/>
      <c r="F8754" s="601"/>
      <c r="G8754" s="601"/>
      <c r="H8754" s="601"/>
      <c r="I8754" s="603"/>
      <c r="J8754" s="604"/>
      <c r="K8754" s="605"/>
      <c r="L8754" s="516"/>
      <c r="M8754" s="410" t="str">
        <f>IFERROR(IF($A8755=VLOOKUP($A8755,AGOTADOS!$A$3:$H$4997,1,FALSE),"AGOTADO","SI HAY"),"")</f>
        <v/>
      </c>
      <c r="N8754" s="606"/>
    </row>
    <row r="8755" spans="1:14" s="607" customFormat="1" ht="18" customHeight="1" x14ac:dyDescent="0.25">
      <c r="A8755" s="601"/>
      <c r="B8755" s="603"/>
      <c r="C8755" s="603"/>
      <c r="D8755" s="601"/>
      <c r="E8755" s="603"/>
      <c r="F8755" s="601"/>
      <c r="G8755" s="601"/>
      <c r="H8755" s="601"/>
      <c r="I8755" s="603"/>
      <c r="J8755" s="604"/>
      <c r="K8755" s="605"/>
      <c r="L8755" s="516"/>
      <c r="M8755" s="410" t="str">
        <f>IFERROR(IF($A8756=VLOOKUP($A8756,AGOTADOS!$A$3:$H$4997,1,FALSE),"AGOTADO","SI HAY"),"")</f>
        <v/>
      </c>
      <c r="N8755" s="606"/>
    </row>
    <row r="8756" spans="1:14" s="607" customFormat="1" ht="18" customHeight="1" x14ac:dyDescent="0.25">
      <c r="A8756" s="601"/>
      <c r="B8756" s="603"/>
      <c r="C8756" s="603"/>
      <c r="D8756" s="601"/>
      <c r="E8756" s="603"/>
      <c r="F8756" s="601"/>
      <c r="G8756" s="601"/>
      <c r="H8756" s="601"/>
      <c r="I8756" s="603"/>
      <c r="J8756" s="604"/>
      <c r="K8756" s="605"/>
      <c r="L8756" s="516"/>
      <c r="M8756" s="410" t="str">
        <f>IFERROR(IF($A8757=VLOOKUP($A8757,AGOTADOS!$A$3:$H$4997,1,FALSE),"AGOTADO","SI HAY"),"")</f>
        <v/>
      </c>
      <c r="N8756" s="606"/>
    </row>
    <row r="8757" spans="1:14" s="607" customFormat="1" ht="18" customHeight="1" x14ac:dyDescent="0.25">
      <c r="A8757" s="601"/>
      <c r="B8757" s="603"/>
      <c r="C8757" s="603"/>
      <c r="D8757" s="601"/>
      <c r="E8757" s="603"/>
      <c r="F8757" s="601"/>
      <c r="G8757" s="601"/>
      <c r="H8757" s="601"/>
      <c r="I8757" s="603"/>
      <c r="J8757" s="604"/>
      <c r="K8757" s="605"/>
      <c r="L8757" s="516"/>
      <c r="M8757" s="410" t="str">
        <f>IFERROR(IF($A8758=VLOOKUP($A8758,AGOTADOS!$A$3:$H$4997,1,FALSE),"AGOTADO","SI HAY"),"")</f>
        <v/>
      </c>
      <c r="N8757" s="606"/>
    </row>
    <row r="8758" spans="1:14" s="607" customFormat="1" ht="18" customHeight="1" x14ac:dyDescent="0.25">
      <c r="A8758" s="601"/>
      <c r="B8758" s="603"/>
      <c r="C8758" s="603"/>
      <c r="D8758" s="601"/>
      <c r="E8758" s="603"/>
      <c r="F8758" s="601"/>
      <c r="G8758" s="601"/>
      <c r="H8758" s="601"/>
      <c r="I8758" s="603"/>
      <c r="J8758" s="604"/>
      <c r="K8758" s="605"/>
      <c r="L8758" s="516"/>
      <c r="M8758" s="410" t="str">
        <f>IFERROR(IF($A8759=VLOOKUP($A8759,AGOTADOS!$A$3:$H$4997,1,FALSE),"AGOTADO","SI HAY"),"")</f>
        <v/>
      </c>
      <c r="N8758" s="606"/>
    </row>
    <row r="8759" spans="1:14" s="607" customFormat="1" ht="18" customHeight="1" x14ac:dyDescent="0.3">
      <c r="A8759" s="601"/>
      <c r="B8759" s="602"/>
      <c r="C8759" s="603"/>
      <c r="D8759" s="601"/>
      <c r="E8759" s="601"/>
      <c r="F8759" s="601"/>
      <c r="G8759" s="601"/>
      <c r="H8759" s="601"/>
      <c r="I8759" s="601"/>
      <c r="J8759" s="604"/>
      <c r="K8759" s="605"/>
      <c r="L8759" s="516"/>
      <c r="M8759" s="410" t="str">
        <f>IFERROR(IF($A8760=VLOOKUP($A8760,AGOTADOS!$A$3:$H$4997,1,FALSE),"AGOTADO","SI HAY"),"")</f>
        <v/>
      </c>
      <c r="N8759" s="606"/>
    </row>
    <row r="8760" spans="1:14" s="607" customFormat="1" ht="18" customHeight="1" x14ac:dyDescent="0.25">
      <c r="A8760" s="601"/>
      <c r="B8760" s="603"/>
      <c r="C8760" s="603"/>
      <c r="D8760" s="601"/>
      <c r="E8760" s="603"/>
      <c r="F8760" s="601"/>
      <c r="G8760" s="601"/>
      <c r="H8760" s="601"/>
      <c r="I8760" s="603"/>
      <c r="J8760" s="604"/>
      <c r="K8760" s="605"/>
      <c r="L8760" s="516"/>
      <c r="M8760" s="410" t="str">
        <f>IFERROR(IF($A8761=VLOOKUP($A8761,AGOTADOS!$A$3:$H$4997,1,FALSE),"AGOTADO","SI HAY"),"")</f>
        <v/>
      </c>
      <c r="N8760" s="606"/>
    </row>
    <row r="8761" spans="1:14" s="607" customFormat="1" ht="18" customHeight="1" x14ac:dyDescent="0.25">
      <c r="A8761" s="601"/>
      <c r="B8761" s="603"/>
      <c r="C8761" s="603"/>
      <c r="D8761" s="601"/>
      <c r="E8761" s="603"/>
      <c r="F8761" s="601"/>
      <c r="G8761" s="601"/>
      <c r="H8761" s="601"/>
      <c r="I8761" s="603"/>
      <c r="J8761" s="604"/>
      <c r="K8761" s="605"/>
      <c r="L8761" s="516"/>
      <c r="M8761" s="410" t="str">
        <f>IFERROR(IF($A8762=VLOOKUP($A8762,AGOTADOS!$A$3:$H$4997,1,FALSE),"AGOTADO","SI HAY"),"")</f>
        <v/>
      </c>
      <c r="N8761" s="606"/>
    </row>
    <row r="8762" spans="1:14" s="607" customFormat="1" ht="18" customHeight="1" x14ac:dyDescent="0.25">
      <c r="A8762" s="601"/>
      <c r="B8762" s="603"/>
      <c r="C8762" s="603"/>
      <c r="D8762" s="601"/>
      <c r="E8762" s="603"/>
      <c r="F8762" s="601"/>
      <c r="G8762" s="601"/>
      <c r="H8762" s="601"/>
      <c r="I8762" s="603"/>
      <c r="J8762" s="604"/>
      <c r="K8762" s="605"/>
      <c r="L8762" s="516"/>
      <c r="M8762" s="410" t="str">
        <f>IFERROR(IF($A8763=VLOOKUP($A8763,AGOTADOS!$A$3:$H$4997,1,FALSE),"AGOTADO","SI HAY"),"")</f>
        <v/>
      </c>
      <c r="N8762" s="606"/>
    </row>
    <row r="8763" spans="1:14" s="607" customFormat="1" ht="18" customHeight="1" x14ac:dyDescent="0.3">
      <c r="A8763" s="601"/>
      <c r="B8763" s="602"/>
      <c r="C8763" s="603"/>
      <c r="D8763" s="601"/>
      <c r="E8763" s="601"/>
      <c r="F8763" s="601"/>
      <c r="G8763" s="601"/>
      <c r="H8763" s="601"/>
      <c r="I8763" s="601"/>
      <c r="J8763" s="604"/>
      <c r="K8763" s="605"/>
      <c r="L8763" s="516"/>
      <c r="M8763" s="410" t="str">
        <f>IFERROR(IF($A8764=VLOOKUP($A8764,AGOTADOS!$A$3:$H$4997,1,FALSE),"AGOTADO","SI HAY"),"")</f>
        <v/>
      </c>
      <c r="N8763" s="606"/>
    </row>
    <row r="8764" spans="1:14" s="607" customFormat="1" ht="18" customHeight="1" x14ac:dyDescent="0.25">
      <c r="A8764" s="601"/>
      <c r="B8764" s="603"/>
      <c r="C8764" s="603"/>
      <c r="D8764" s="601"/>
      <c r="E8764" s="603"/>
      <c r="F8764" s="601"/>
      <c r="G8764" s="601"/>
      <c r="H8764" s="601"/>
      <c r="I8764" s="603"/>
      <c r="J8764" s="604"/>
      <c r="K8764" s="605"/>
      <c r="L8764" s="516"/>
      <c r="M8764" s="410" t="str">
        <f>IFERROR(IF($A8765=VLOOKUP($A8765,AGOTADOS!$A$3:$H$4997,1,FALSE),"AGOTADO","SI HAY"),"")</f>
        <v/>
      </c>
      <c r="N8764" s="606"/>
    </row>
    <row r="8765" spans="1:14" s="607" customFormat="1" ht="18" customHeight="1" x14ac:dyDescent="0.3">
      <c r="A8765" s="601"/>
      <c r="B8765" s="602"/>
      <c r="C8765" s="603"/>
      <c r="D8765" s="601"/>
      <c r="E8765" s="601"/>
      <c r="F8765" s="601"/>
      <c r="G8765" s="601"/>
      <c r="H8765" s="601"/>
      <c r="I8765" s="601"/>
      <c r="J8765" s="604"/>
      <c r="K8765" s="605"/>
      <c r="L8765" s="516"/>
      <c r="M8765" s="410" t="str">
        <f>IFERROR(IF($A8766=VLOOKUP($A8766,AGOTADOS!$A$3:$H$4997,1,FALSE),"AGOTADO","SI HAY"),"")</f>
        <v/>
      </c>
      <c r="N8765" s="606"/>
    </row>
    <row r="8766" spans="1:14" s="607" customFormat="1" ht="18" customHeight="1" x14ac:dyDescent="0.25">
      <c r="A8766" s="601"/>
      <c r="B8766" s="603"/>
      <c r="C8766" s="603"/>
      <c r="D8766" s="601"/>
      <c r="E8766" s="603"/>
      <c r="F8766" s="601"/>
      <c r="G8766" s="601"/>
      <c r="H8766" s="601"/>
      <c r="I8766" s="603"/>
      <c r="J8766" s="604"/>
      <c r="K8766" s="605"/>
      <c r="L8766" s="516"/>
      <c r="M8766" s="410" t="str">
        <f>IFERROR(IF($A8767=VLOOKUP($A8767,AGOTADOS!$A$3:$H$4997,1,FALSE),"AGOTADO","SI HAY"),"")</f>
        <v/>
      </c>
      <c r="N8766" s="606"/>
    </row>
    <row r="8767" spans="1:14" s="607" customFormat="1" ht="18" customHeight="1" x14ac:dyDescent="0.3">
      <c r="A8767" s="601"/>
      <c r="B8767" s="602"/>
      <c r="C8767" s="603"/>
      <c r="D8767" s="601"/>
      <c r="E8767" s="601"/>
      <c r="F8767" s="601"/>
      <c r="G8767" s="601"/>
      <c r="H8767" s="601"/>
      <c r="I8767" s="601"/>
      <c r="J8767" s="604"/>
      <c r="K8767" s="605"/>
      <c r="L8767" s="516"/>
      <c r="M8767" s="410" t="str">
        <f>IFERROR(IF($A8768=VLOOKUP($A8768,AGOTADOS!$A$3:$H$4997,1,FALSE),"AGOTADO","SI HAY"),"")</f>
        <v/>
      </c>
      <c r="N8767" s="606"/>
    </row>
    <row r="8768" spans="1:14" s="607" customFormat="1" ht="18" customHeight="1" x14ac:dyDescent="0.25">
      <c r="A8768" s="601"/>
      <c r="B8768" s="603"/>
      <c r="C8768" s="601"/>
      <c r="D8768" s="601"/>
      <c r="E8768" s="603"/>
      <c r="F8768" s="601"/>
      <c r="G8768" s="601"/>
      <c r="H8768" s="601"/>
      <c r="I8768" s="603"/>
      <c r="J8768" s="604"/>
      <c r="K8768" s="605"/>
      <c r="L8768" s="516"/>
      <c r="M8768" s="410" t="str">
        <f>IFERROR(IF($A8769=VLOOKUP($A8769,AGOTADOS!$A$3:$H$4997,1,FALSE),"AGOTADO","SI HAY"),"")</f>
        <v/>
      </c>
      <c r="N8768" s="606"/>
    </row>
    <row r="8769" spans="1:14" s="607" customFormat="1" ht="18" customHeight="1" x14ac:dyDescent="0.3">
      <c r="A8769" s="601"/>
      <c r="B8769" s="602"/>
      <c r="C8769" s="603"/>
      <c r="D8769" s="601"/>
      <c r="E8769" s="601"/>
      <c r="F8769" s="601"/>
      <c r="G8769" s="601"/>
      <c r="H8769" s="601"/>
      <c r="I8769" s="601"/>
      <c r="J8769" s="604"/>
      <c r="K8769" s="605"/>
      <c r="L8769" s="516"/>
      <c r="M8769" s="410" t="str">
        <f>IFERROR(IF($A8770=VLOOKUP($A8770,AGOTADOS!$A$3:$H$4997,1,FALSE),"AGOTADO","SI HAY"),"")</f>
        <v/>
      </c>
      <c r="N8769" s="606"/>
    </row>
    <row r="8770" spans="1:14" s="607" customFormat="1" ht="18" customHeight="1" x14ac:dyDescent="0.25">
      <c r="A8770" s="601"/>
      <c r="B8770" s="603"/>
      <c r="C8770" s="603"/>
      <c r="D8770" s="601"/>
      <c r="E8770" s="603"/>
      <c r="F8770" s="601"/>
      <c r="G8770" s="601"/>
      <c r="H8770" s="601"/>
      <c r="I8770" s="603"/>
      <c r="J8770" s="604"/>
      <c r="K8770" s="605"/>
      <c r="L8770" s="516"/>
      <c r="M8770" s="410" t="str">
        <f>IFERROR(IF($A8771=VLOOKUP($A8771,AGOTADOS!$A$3:$H$4997,1,FALSE),"AGOTADO","SI HAY"),"")</f>
        <v/>
      </c>
      <c r="N8770" s="606"/>
    </row>
    <row r="8771" spans="1:14" s="607" customFormat="1" ht="18" customHeight="1" x14ac:dyDescent="0.25">
      <c r="A8771" s="601"/>
      <c r="B8771" s="603"/>
      <c r="C8771" s="603"/>
      <c r="D8771" s="601"/>
      <c r="E8771" s="603"/>
      <c r="F8771" s="601"/>
      <c r="G8771" s="601"/>
      <c r="H8771" s="601"/>
      <c r="I8771" s="603"/>
      <c r="J8771" s="604"/>
      <c r="K8771" s="605"/>
      <c r="L8771" s="516"/>
      <c r="M8771" s="410" t="str">
        <f>IFERROR(IF($A8772=VLOOKUP($A8772,AGOTADOS!$A$3:$H$4997,1,FALSE),"AGOTADO","SI HAY"),"")</f>
        <v/>
      </c>
      <c r="N8771" s="606"/>
    </row>
    <row r="8772" spans="1:14" s="607" customFormat="1" ht="18" customHeight="1" x14ac:dyDescent="0.25">
      <c r="A8772" s="601"/>
      <c r="B8772" s="603"/>
      <c r="C8772" s="603"/>
      <c r="D8772" s="601"/>
      <c r="E8772" s="603"/>
      <c r="F8772" s="601"/>
      <c r="G8772" s="601"/>
      <c r="H8772" s="601"/>
      <c r="I8772" s="603"/>
      <c r="J8772" s="604"/>
      <c r="K8772" s="605"/>
      <c r="L8772" s="516"/>
      <c r="M8772" s="410" t="str">
        <f>IFERROR(IF($A8773=VLOOKUP($A8773,AGOTADOS!$A$3:$H$4997,1,FALSE),"AGOTADO","SI HAY"),"")</f>
        <v/>
      </c>
      <c r="N8772" s="606"/>
    </row>
    <row r="8773" spans="1:14" s="607" customFormat="1" ht="18" customHeight="1" x14ac:dyDescent="0.25">
      <c r="A8773" s="601"/>
      <c r="B8773" s="603"/>
      <c r="C8773" s="603"/>
      <c r="D8773" s="601"/>
      <c r="E8773" s="603"/>
      <c r="F8773" s="601"/>
      <c r="G8773" s="601"/>
      <c r="H8773" s="601"/>
      <c r="I8773" s="603"/>
      <c r="J8773" s="604"/>
      <c r="K8773" s="605"/>
      <c r="L8773" s="516"/>
      <c r="M8773" s="410" t="str">
        <f>IFERROR(IF($A8774=VLOOKUP($A8774,AGOTADOS!$A$3:$H$4997,1,FALSE),"AGOTADO","SI HAY"),"")</f>
        <v/>
      </c>
      <c r="N8773" s="606"/>
    </row>
    <row r="8774" spans="1:14" s="607" customFormat="1" ht="18" customHeight="1" x14ac:dyDescent="0.3">
      <c r="A8774" s="601"/>
      <c r="B8774" s="602"/>
      <c r="C8774" s="603"/>
      <c r="D8774" s="601"/>
      <c r="E8774" s="601"/>
      <c r="F8774" s="601"/>
      <c r="G8774" s="601"/>
      <c r="H8774" s="601"/>
      <c r="I8774" s="601"/>
      <c r="J8774" s="604"/>
      <c r="K8774" s="605"/>
      <c r="L8774" s="516"/>
      <c r="M8774" s="410" t="str">
        <f>IFERROR(IF($A8775=VLOOKUP($A8775,AGOTADOS!$A$3:$H$4997,1,FALSE),"AGOTADO","SI HAY"),"")</f>
        <v/>
      </c>
      <c r="N8774" s="606"/>
    </row>
    <row r="8775" spans="1:14" s="607" customFormat="1" ht="18" customHeight="1" x14ac:dyDescent="0.25">
      <c r="A8775" s="601"/>
      <c r="B8775" s="603"/>
      <c r="C8775" s="603"/>
      <c r="D8775" s="601"/>
      <c r="E8775" s="603"/>
      <c r="F8775" s="601"/>
      <c r="G8775" s="601"/>
      <c r="H8775" s="601"/>
      <c r="I8775" s="603"/>
      <c r="J8775" s="604"/>
      <c r="K8775" s="605"/>
      <c r="L8775" s="516"/>
      <c r="M8775" s="410" t="str">
        <f>IFERROR(IF($A8776=VLOOKUP($A8776,AGOTADOS!$A$3:$H$4997,1,FALSE),"AGOTADO","SI HAY"),"")</f>
        <v/>
      </c>
      <c r="N8775" s="606"/>
    </row>
    <row r="8776" spans="1:14" s="607" customFormat="1" ht="18" customHeight="1" x14ac:dyDescent="0.25">
      <c r="A8776" s="601"/>
      <c r="B8776" s="603"/>
      <c r="C8776" s="603"/>
      <c r="D8776" s="601"/>
      <c r="E8776" s="603"/>
      <c r="F8776" s="601"/>
      <c r="G8776" s="601"/>
      <c r="H8776" s="601"/>
      <c r="I8776" s="603"/>
      <c r="J8776" s="604"/>
      <c r="K8776" s="605"/>
      <c r="L8776" s="516"/>
      <c r="M8776" s="410" t="str">
        <f>IFERROR(IF($A8777=VLOOKUP($A8777,AGOTADOS!$A$3:$H$4997,1,FALSE),"AGOTADO","SI HAY"),"")</f>
        <v/>
      </c>
      <c r="N8776" s="606"/>
    </row>
    <row r="8777" spans="1:14" s="607" customFormat="1" ht="18" customHeight="1" x14ac:dyDescent="0.25">
      <c r="A8777" s="601"/>
      <c r="B8777" s="603"/>
      <c r="C8777" s="603"/>
      <c r="D8777" s="601"/>
      <c r="E8777" s="603"/>
      <c r="F8777" s="601"/>
      <c r="G8777" s="601"/>
      <c r="H8777" s="601"/>
      <c r="I8777" s="603"/>
      <c r="J8777" s="604"/>
      <c r="K8777" s="605"/>
      <c r="L8777" s="516"/>
      <c r="M8777" s="410" t="str">
        <f>IFERROR(IF($A8778=VLOOKUP($A8778,AGOTADOS!$A$3:$H$4997,1,FALSE),"AGOTADO","SI HAY"),"")</f>
        <v/>
      </c>
      <c r="N8777" s="606"/>
    </row>
    <row r="8778" spans="1:14" s="607" customFormat="1" ht="18" customHeight="1" x14ac:dyDescent="0.25">
      <c r="A8778" s="601"/>
      <c r="B8778" s="603"/>
      <c r="C8778" s="603"/>
      <c r="D8778" s="601"/>
      <c r="E8778" s="603"/>
      <c r="F8778" s="601"/>
      <c r="G8778" s="601"/>
      <c r="H8778" s="601"/>
      <c r="I8778" s="603"/>
      <c r="J8778" s="604"/>
      <c r="K8778" s="605"/>
      <c r="L8778" s="516"/>
      <c r="M8778" s="410" t="str">
        <f>IFERROR(IF($A8779=VLOOKUP($A8779,AGOTADOS!$A$3:$H$4997,1,FALSE),"AGOTADO","SI HAY"),"")</f>
        <v/>
      </c>
      <c r="N8778" s="606"/>
    </row>
    <row r="8779" spans="1:14" s="607" customFormat="1" ht="18" customHeight="1" x14ac:dyDescent="0.25">
      <c r="A8779" s="601"/>
      <c r="B8779" s="603"/>
      <c r="C8779" s="601"/>
      <c r="D8779" s="601"/>
      <c r="E8779" s="603"/>
      <c r="F8779" s="601"/>
      <c r="G8779" s="601"/>
      <c r="H8779" s="601"/>
      <c r="I8779" s="603"/>
      <c r="J8779" s="604"/>
      <c r="K8779" s="605"/>
      <c r="L8779" s="516"/>
      <c r="M8779" s="410" t="str">
        <f>IFERROR(IF($A8780=VLOOKUP($A8780,AGOTADOS!$A$3:$H$4997,1,FALSE),"AGOTADO","SI HAY"),"")</f>
        <v/>
      </c>
      <c r="N8779" s="606"/>
    </row>
    <row r="8780" spans="1:14" s="607" customFormat="1" ht="18" customHeight="1" x14ac:dyDescent="0.25">
      <c r="A8780" s="601"/>
      <c r="B8780" s="603"/>
      <c r="C8780" s="603"/>
      <c r="D8780" s="601"/>
      <c r="E8780" s="603"/>
      <c r="F8780" s="601"/>
      <c r="G8780" s="601"/>
      <c r="H8780" s="601"/>
      <c r="I8780" s="603"/>
      <c r="J8780" s="604"/>
      <c r="K8780" s="605"/>
      <c r="L8780" s="516"/>
      <c r="M8780" s="410" t="str">
        <f>IFERROR(IF($A8781=VLOOKUP($A8781,AGOTADOS!$A$3:$H$4997,1,FALSE),"AGOTADO","SI HAY"),"")</f>
        <v/>
      </c>
      <c r="N8780" s="606"/>
    </row>
    <row r="8781" spans="1:14" s="607" customFormat="1" ht="18" customHeight="1" x14ac:dyDescent="0.25">
      <c r="A8781" s="601"/>
      <c r="B8781" s="603"/>
      <c r="C8781" s="603"/>
      <c r="D8781" s="601"/>
      <c r="E8781" s="603"/>
      <c r="F8781" s="601"/>
      <c r="G8781" s="601"/>
      <c r="H8781" s="601"/>
      <c r="I8781" s="603"/>
      <c r="J8781" s="604"/>
      <c r="K8781" s="605"/>
      <c r="L8781" s="516"/>
      <c r="M8781" s="410" t="str">
        <f>IFERROR(IF($A8782=VLOOKUP($A8782,AGOTADOS!$A$3:$H$4997,1,FALSE),"AGOTADO","SI HAY"),"")</f>
        <v/>
      </c>
      <c r="N8781" s="606"/>
    </row>
    <row r="8782" spans="1:14" s="607" customFormat="1" ht="18" customHeight="1" x14ac:dyDescent="0.25">
      <c r="A8782" s="601"/>
      <c r="B8782" s="603"/>
      <c r="C8782" s="603"/>
      <c r="D8782" s="601"/>
      <c r="E8782" s="603"/>
      <c r="F8782" s="601"/>
      <c r="G8782" s="601"/>
      <c r="H8782" s="601"/>
      <c r="I8782" s="603"/>
      <c r="J8782" s="604"/>
      <c r="K8782" s="605"/>
      <c r="L8782" s="516"/>
      <c r="M8782" s="410" t="str">
        <f>IFERROR(IF($A8783=VLOOKUP($A8783,AGOTADOS!$A$3:$H$4997,1,FALSE),"AGOTADO","SI HAY"),"")</f>
        <v/>
      </c>
      <c r="N8782" s="606"/>
    </row>
    <row r="8783" spans="1:14" s="607" customFormat="1" ht="18" customHeight="1" x14ac:dyDescent="0.25">
      <c r="A8783" s="601"/>
      <c r="B8783" s="603"/>
      <c r="C8783" s="603"/>
      <c r="D8783" s="601"/>
      <c r="E8783" s="603"/>
      <c r="F8783" s="601"/>
      <c r="G8783" s="601"/>
      <c r="H8783" s="601"/>
      <c r="I8783" s="603"/>
      <c r="J8783" s="604"/>
      <c r="K8783" s="605"/>
      <c r="L8783" s="516"/>
      <c r="M8783" s="410" t="str">
        <f>IFERROR(IF($A8784=VLOOKUP($A8784,AGOTADOS!$A$3:$H$4997,1,FALSE),"AGOTADO","SI HAY"),"")</f>
        <v/>
      </c>
      <c r="N8783" s="606"/>
    </row>
    <row r="8784" spans="1:14" s="607" customFormat="1" ht="18" customHeight="1" x14ac:dyDescent="0.25">
      <c r="A8784" s="601"/>
      <c r="B8784" s="603"/>
      <c r="C8784" s="603"/>
      <c r="D8784" s="601"/>
      <c r="E8784" s="603"/>
      <c r="F8784" s="601"/>
      <c r="G8784" s="601"/>
      <c r="H8784" s="601"/>
      <c r="I8784" s="603"/>
      <c r="J8784" s="604"/>
      <c r="K8784" s="605"/>
      <c r="L8784" s="516"/>
      <c r="M8784" s="410" t="str">
        <f>IFERROR(IF($A8785=VLOOKUP($A8785,AGOTADOS!$A$3:$H$4997,1,FALSE),"AGOTADO","SI HAY"),"")</f>
        <v/>
      </c>
      <c r="N8784" s="606"/>
    </row>
    <row r="8785" spans="1:14" s="607" customFormat="1" ht="18" customHeight="1" x14ac:dyDescent="0.25">
      <c r="A8785" s="601"/>
      <c r="B8785" s="603"/>
      <c r="C8785" s="603"/>
      <c r="D8785" s="601"/>
      <c r="E8785" s="603"/>
      <c r="F8785" s="601"/>
      <c r="G8785" s="601"/>
      <c r="H8785" s="601"/>
      <c r="I8785" s="603"/>
      <c r="J8785" s="604"/>
      <c r="K8785" s="605"/>
      <c r="L8785" s="516"/>
      <c r="M8785" s="410" t="str">
        <f>IFERROR(IF($A8786=VLOOKUP($A8786,AGOTADOS!$A$3:$H$4997,1,FALSE),"AGOTADO","SI HAY"),"")</f>
        <v/>
      </c>
      <c r="N8785" s="606"/>
    </row>
    <row r="8786" spans="1:14" s="607" customFormat="1" ht="18" customHeight="1" x14ac:dyDescent="0.25">
      <c r="A8786" s="601"/>
      <c r="B8786" s="603"/>
      <c r="C8786" s="603"/>
      <c r="D8786" s="601"/>
      <c r="E8786" s="603"/>
      <c r="F8786" s="601"/>
      <c r="G8786" s="601"/>
      <c r="H8786" s="601"/>
      <c r="I8786" s="603"/>
      <c r="J8786" s="604"/>
      <c r="K8786" s="605"/>
      <c r="L8786" s="516"/>
      <c r="M8786" s="410" t="str">
        <f>IFERROR(IF($A8787=VLOOKUP($A8787,AGOTADOS!$A$3:$H$4997,1,FALSE),"AGOTADO","SI HAY"),"")</f>
        <v/>
      </c>
      <c r="N8786" s="606"/>
    </row>
    <row r="8787" spans="1:14" s="607" customFormat="1" ht="18" customHeight="1" x14ac:dyDescent="0.3">
      <c r="A8787" s="601"/>
      <c r="B8787" s="602"/>
      <c r="C8787" s="603"/>
      <c r="D8787" s="601"/>
      <c r="E8787" s="601"/>
      <c r="F8787" s="601"/>
      <c r="G8787" s="601"/>
      <c r="H8787" s="601"/>
      <c r="I8787" s="601"/>
      <c r="J8787" s="604"/>
      <c r="K8787" s="605"/>
      <c r="L8787" s="516"/>
      <c r="M8787" s="410" t="str">
        <f>IFERROR(IF($A8788=VLOOKUP($A8788,AGOTADOS!$A$3:$H$4997,1,FALSE),"AGOTADO","SI HAY"),"")</f>
        <v/>
      </c>
      <c r="N8787" s="606"/>
    </row>
    <row r="8788" spans="1:14" s="607" customFormat="1" ht="18" customHeight="1" x14ac:dyDescent="0.25">
      <c r="A8788" s="601"/>
      <c r="B8788" s="603"/>
      <c r="C8788" s="601"/>
      <c r="D8788" s="601"/>
      <c r="E8788" s="603"/>
      <c r="F8788" s="601"/>
      <c r="G8788" s="601"/>
      <c r="H8788" s="601"/>
      <c r="I8788" s="603"/>
      <c r="J8788" s="604"/>
      <c r="K8788" s="605"/>
      <c r="L8788" s="516"/>
      <c r="M8788" s="410" t="str">
        <f>IFERROR(IF($A8789=VLOOKUP($A8789,AGOTADOS!$A$3:$H$4997,1,FALSE),"AGOTADO","SI HAY"),"")</f>
        <v/>
      </c>
      <c r="N8788" s="606"/>
    </row>
    <row r="8789" spans="1:14" s="607" customFormat="1" ht="18" customHeight="1" x14ac:dyDescent="0.3">
      <c r="A8789" s="601"/>
      <c r="B8789" s="602"/>
      <c r="C8789" s="603"/>
      <c r="D8789" s="601"/>
      <c r="E8789" s="601"/>
      <c r="F8789" s="601"/>
      <c r="G8789" s="601"/>
      <c r="H8789" s="601"/>
      <c r="I8789" s="601"/>
      <c r="J8789" s="604"/>
      <c r="K8789" s="605"/>
      <c r="L8789" s="516"/>
      <c r="M8789" s="410" t="str">
        <f>IFERROR(IF($A8790=VLOOKUP($A8790,AGOTADOS!$A$3:$H$4997,1,FALSE),"AGOTADO","SI HAY"),"")</f>
        <v/>
      </c>
      <c r="N8789" s="606"/>
    </row>
    <row r="8790" spans="1:14" s="607" customFormat="1" ht="18" customHeight="1" x14ac:dyDescent="0.25">
      <c r="A8790" s="601"/>
      <c r="B8790" s="603"/>
      <c r="C8790" s="601"/>
      <c r="D8790" s="601"/>
      <c r="E8790" s="603"/>
      <c r="F8790" s="601"/>
      <c r="G8790" s="601"/>
      <c r="H8790" s="601"/>
      <c r="I8790" s="603"/>
      <c r="J8790" s="604"/>
      <c r="K8790" s="605"/>
      <c r="L8790" s="516"/>
      <c r="M8790" s="410" t="str">
        <f>IFERROR(IF($A8791=VLOOKUP($A8791,AGOTADOS!$A$3:$H$4997,1,FALSE),"AGOTADO","SI HAY"),"")</f>
        <v/>
      </c>
      <c r="N8790" s="606"/>
    </row>
    <row r="8791" spans="1:14" s="607" customFormat="1" ht="18" customHeight="1" x14ac:dyDescent="0.25">
      <c r="A8791" s="601"/>
      <c r="B8791" s="603"/>
      <c r="C8791" s="603"/>
      <c r="D8791" s="601"/>
      <c r="E8791" s="603"/>
      <c r="F8791" s="601"/>
      <c r="G8791" s="601"/>
      <c r="H8791" s="601"/>
      <c r="I8791" s="603"/>
      <c r="J8791" s="604"/>
      <c r="K8791" s="605"/>
      <c r="L8791" s="516"/>
      <c r="M8791" s="410" t="str">
        <f>IFERROR(IF($A8792=VLOOKUP($A8792,AGOTADOS!$A$3:$H$4997,1,FALSE),"AGOTADO","SI HAY"),"")</f>
        <v/>
      </c>
      <c r="N8791" s="606"/>
    </row>
    <row r="8792" spans="1:14" s="607" customFormat="1" ht="18" customHeight="1" x14ac:dyDescent="0.25">
      <c r="A8792" s="601"/>
      <c r="B8792" s="603"/>
      <c r="C8792" s="601"/>
      <c r="D8792" s="601"/>
      <c r="E8792" s="603"/>
      <c r="F8792" s="601"/>
      <c r="G8792" s="601"/>
      <c r="H8792" s="601"/>
      <c r="I8792" s="603"/>
      <c r="J8792" s="604"/>
      <c r="K8792" s="605"/>
      <c r="L8792" s="516"/>
      <c r="M8792" s="410" t="str">
        <f>IFERROR(IF($A8793=VLOOKUP($A8793,AGOTADOS!$A$3:$H$4997,1,FALSE),"AGOTADO","SI HAY"),"")</f>
        <v/>
      </c>
      <c r="N8792" s="606"/>
    </row>
    <row r="8793" spans="1:14" s="607" customFormat="1" ht="18" customHeight="1" x14ac:dyDescent="0.25">
      <c r="A8793" s="601"/>
      <c r="B8793" s="603"/>
      <c r="C8793" s="601"/>
      <c r="D8793" s="601"/>
      <c r="E8793" s="603"/>
      <c r="F8793" s="601"/>
      <c r="G8793" s="601"/>
      <c r="H8793" s="601"/>
      <c r="I8793" s="603"/>
      <c r="J8793" s="604"/>
      <c r="K8793" s="605"/>
      <c r="L8793" s="516"/>
      <c r="M8793" s="410" t="str">
        <f>IFERROR(IF($A8794=VLOOKUP($A8794,AGOTADOS!$A$3:$H$4997,1,FALSE),"AGOTADO","SI HAY"),"")</f>
        <v/>
      </c>
      <c r="N8793" s="606"/>
    </row>
    <row r="8794" spans="1:14" s="607" customFormat="1" ht="18" customHeight="1" x14ac:dyDescent="0.25">
      <c r="A8794" s="601"/>
      <c r="B8794" s="603"/>
      <c r="C8794" s="603"/>
      <c r="D8794" s="601"/>
      <c r="E8794" s="603"/>
      <c r="F8794" s="601"/>
      <c r="G8794" s="601"/>
      <c r="H8794" s="601"/>
      <c r="I8794" s="603"/>
      <c r="J8794" s="604"/>
      <c r="K8794" s="605"/>
      <c r="L8794" s="516"/>
      <c r="M8794" s="410" t="str">
        <f>IFERROR(IF($A8795=VLOOKUP($A8795,AGOTADOS!$A$3:$H$4997,1,FALSE),"AGOTADO","SI HAY"),"")</f>
        <v/>
      </c>
      <c r="N8794" s="606"/>
    </row>
    <row r="8795" spans="1:14" s="607" customFormat="1" ht="18" customHeight="1" x14ac:dyDescent="0.25">
      <c r="A8795" s="601"/>
      <c r="B8795" s="603"/>
      <c r="C8795" s="601"/>
      <c r="D8795" s="601"/>
      <c r="E8795" s="603"/>
      <c r="F8795" s="601"/>
      <c r="G8795" s="601"/>
      <c r="H8795" s="601"/>
      <c r="I8795" s="603"/>
      <c r="J8795" s="604"/>
      <c r="K8795" s="605"/>
      <c r="L8795" s="516"/>
      <c r="M8795" s="410" t="str">
        <f>IFERROR(IF($A8796=VLOOKUP($A8796,AGOTADOS!$A$3:$H$4997,1,FALSE),"AGOTADO","SI HAY"),"")</f>
        <v/>
      </c>
      <c r="N8795" s="606"/>
    </row>
    <row r="8796" spans="1:14" s="607" customFormat="1" ht="18" customHeight="1" x14ac:dyDescent="0.25">
      <c r="A8796" s="601"/>
      <c r="B8796" s="603"/>
      <c r="C8796" s="601"/>
      <c r="D8796" s="601"/>
      <c r="E8796" s="603"/>
      <c r="F8796" s="601"/>
      <c r="G8796" s="601"/>
      <c r="H8796" s="601"/>
      <c r="I8796" s="603"/>
      <c r="J8796" s="604"/>
      <c r="K8796" s="605"/>
      <c r="L8796" s="516"/>
      <c r="M8796" s="410" t="str">
        <f>IFERROR(IF($A8797=VLOOKUP($A8797,AGOTADOS!$A$3:$H$4997,1,FALSE),"AGOTADO","SI HAY"),"")</f>
        <v/>
      </c>
      <c r="N8796" s="606"/>
    </row>
    <row r="8797" spans="1:14" s="607" customFormat="1" ht="18" customHeight="1" x14ac:dyDescent="0.25">
      <c r="A8797" s="601"/>
      <c r="B8797" s="603"/>
      <c r="C8797" s="603"/>
      <c r="D8797" s="601"/>
      <c r="E8797" s="603"/>
      <c r="F8797" s="601"/>
      <c r="G8797" s="601"/>
      <c r="H8797" s="601"/>
      <c r="I8797" s="603"/>
      <c r="J8797" s="604"/>
      <c r="K8797" s="605"/>
      <c r="L8797" s="516"/>
      <c r="M8797" s="410" t="str">
        <f>IFERROR(IF($A8798=VLOOKUP($A8798,AGOTADOS!$A$3:$H$4997,1,FALSE),"AGOTADO","SI HAY"),"")</f>
        <v/>
      </c>
      <c r="N8797" s="606"/>
    </row>
    <row r="8798" spans="1:14" s="607" customFormat="1" ht="18" customHeight="1" x14ac:dyDescent="0.25">
      <c r="A8798" s="601"/>
      <c r="B8798" s="603"/>
      <c r="C8798" s="603"/>
      <c r="D8798" s="601"/>
      <c r="E8798" s="603"/>
      <c r="F8798" s="601"/>
      <c r="G8798" s="601"/>
      <c r="H8798" s="601"/>
      <c r="I8798" s="603"/>
      <c r="J8798" s="604"/>
      <c r="K8798" s="605"/>
      <c r="L8798" s="516"/>
      <c r="M8798" s="410" t="str">
        <f>IFERROR(IF($A8799=VLOOKUP($A8799,AGOTADOS!$A$3:$H$4997,1,FALSE),"AGOTADO","SI HAY"),"")</f>
        <v/>
      </c>
      <c r="N8798" s="606"/>
    </row>
    <row r="8799" spans="1:14" s="607" customFormat="1" ht="18" customHeight="1" x14ac:dyDescent="0.25">
      <c r="A8799" s="601"/>
      <c r="B8799" s="603"/>
      <c r="C8799" s="603"/>
      <c r="D8799" s="601"/>
      <c r="E8799" s="603"/>
      <c r="F8799" s="601"/>
      <c r="G8799" s="601"/>
      <c r="H8799" s="601"/>
      <c r="I8799" s="603"/>
      <c r="J8799" s="604"/>
      <c r="K8799" s="605"/>
      <c r="L8799" s="516"/>
      <c r="M8799" s="410" t="str">
        <f>IFERROR(IF($A8800=VLOOKUP($A8800,AGOTADOS!$A$3:$H$4997,1,FALSE),"AGOTADO","SI HAY"),"")</f>
        <v/>
      </c>
      <c r="N8799" s="606"/>
    </row>
    <row r="8800" spans="1:14" s="607" customFormat="1" ht="18" customHeight="1" x14ac:dyDescent="0.25">
      <c r="A8800" s="601"/>
      <c r="B8800" s="603"/>
      <c r="C8800" s="603"/>
      <c r="D8800" s="601"/>
      <c r="E8800" s="603"/>
      <c r="F8800" s="601"/>
      <c r="G8800" s="601"/>
      <c r="H8800" s="601"/>
      <c r="I8800" s="603"/>
      <c r="J8800" s="604"/>
      <c r="K8800" s="605"/>
      <c r="L8800" s="516"/>
      <c r="M8800" s="410" t="str">
        <f>IFERROR(IF($A8801=VLOOKUP($A8801,AGOTADOS!$A$3:$H$4997,1,FALSE),"AGOTADO","SI HAY"),"")</f>
        <v/>
      </c>
      <c r="N8800" s="606"/>
    </row>
    <row r="8801" spans="1:14" s="607" customFormat="1" ht="18" customHeight="1" x14ac:dyDescent="0.3">
      <c r="A8801" s="601"/>
      <c r="B8801" s="602"/>
      <c r="C8801" s="603"/>
      <c r="D8801" s="601"/>
      <c r="E8801" s="601"/>
      <c r="F8801" s="601"/>
      <c r="G8801" s="601"/>
      <c r="H8801" s="601"/>
      <c r="I8801" s="601"/>
      <c r="J8801" s="604"/>
      <c r="K8801" s="605"/>
      <c r="L8801" s="516"/>
      <c r="M8801" s="410" t="str">
        <f>IFERROR(IF($A8802=VLOOKUP($A8802,AGOTADOS!$A$3:$H$4997,1,FALSE),"AGOTADO","SI HAY"),"")</f>
        <v/>
      </c>
      <c r="N8801" s="606"/>
    </row>
    <row r="8802" spans="1:14" s="607" customFormat="1" ht="18" customHeight="1" x14ac:dyDescent="0.25">
      <c r="A8802" s="601"/>
      <c r="B8802" s="603"/>
      <c r="C8802" s="603"/>
      <c r="D8802" s="601"/>
      <c r="E8802" s="603"/>
      <c r="F8802" s="601"/>
      <c r="G8802" s="601"/>
      <c r="H8802" s="601"/>
      <c r="I8802" s="603"/>
      <c r="J8802" s="604"/>
      <c r="K8802" s="605"/>
      <c r="L8802" s="516"/>
      <c r="M8802" s="410" t="str">
        <f>IFERROR(IF($A8803=VLOOKUP($A8803,AGOTADOS!$A$3:$H$4997,1,FALSE),"AGOTADO","SI HAY"),"")</f>
        <v/>
      </c>
      <c r="N8802" s="606"/>
    </row>
    <row r="8803" spans="1:14" s="607" customFormat="1" ht="18" customHeight="1" x14ac:dyDescent="0.25">
      <c r="A8803" s="601"/>
      <c r="B8803" s="603"/>
      <c r="C8803" s="603"/>
      <c r="D8803" s="601"/>
      <c r="E8803" s="603"/>
      <c r="F8803" s="601"/>
      <c r="G8803" s="601"/>
      <c r="H8803" s="601"/>
      <c r="I8803" s="603"/>
      <c r="J8803" s="604"/>
      <c r="K8803" s="605"/>
      <c r="L8803" s="516"/>
      <c r="M8803" s="410" t="str">
        <f>IFERROR(IF($A8804=VLOOKUP($A8804,AGOTADOS!$A$3:$H$4997,1,FALSE),"AGOTADO","SI HAY"),"")</f>
        <v/>
      </c>
      <c r="N8803" s="606"/>
    </row>
    <row r="8804" spans="1:14" s="607" customFormat="1" ht="18" customHeight="1" x14ac:dyDescent="0.3">
      <c r="A8804" s="601"/>
      <c r="B8804" s="602"/>
      <c r="C8804" s="603"/>
      <c r="D8804" s="601"/>
      <c r="E8804" s="601"/>
      <c r="F8804" s="601"/>
      <c r="G8804" s="601"/>
      <c r="H8804" s="601"/>
      <c r="I8804" s="601"/>
      <c r="J8804" s="604"/>
      <c r="K8804" s="605"/>
      <c r="L8804" s="516"/>
      <c r="M8804" s="410" t="str">
        <f>IFERROR(IF($A8805=VLOOKUP($A8805,AGOTADOS!$A$3:$H$4997,1,FALSE),"AGOTADO","SI HAY"),"")</f>
        <v/>
      </c>
      <c r="N8804" s="606"/>
    </row>
    <row r="8805" spans="1:14" s="607" customFormat="1" ht="18" customHeight="1" x14ac:dyDescent="0.25">
      <c r="A8805" s="601"/>
      <c r="B8805" s="603"/>
      <c r="C8805" s="603"/>
      <c r="D8805" s="601"/>
      <c r="E8805" s="603"/>
      <c r="F8805" s="601"/>
      <c r="G8805" s="601"/>
      <c r="H8805" s="601"/>
      <c r="I8805" s="603"/>
      <c r="J8805" s="604"/>
      <c r="K8805" s="605"/>
      <c r="L8805" s="516"/>
      <c r="M8805" s="410" t="str">
        <f>IFERROR(IF($A8806=VLOOKUP($A8806,AGOTADOS!$A$3:$H$4997,1,FALSE),"AGOTADO","SI HAY"),"")</f>
        <v/>
      </c>
      <c r="N8805" s="606"/>
    </row>
    <row r="8806" spans="1:14" s="607" customFormat="1" ht="18" customHeight="1" x14ac:dyDescent="0.3">
      <c r="A8806" s="601"/>
      <c r="B8806" s="602"/>
      <c r="C8806" s="603"/>
      <c r="D8806" s="601"/>
      <c r="E8806" s="601"/>
      <c r="F8806" s="601"/>
      <c r="G8806" s="601"/>
      <c r="H8806" s="601"/>
      <c r="I8806" s="601"/>
      <c r="J8806" s="604"/>
      <c r="K8806" s="605"/>
      <c r="L8806" s="516"/>
      <c r="M8806" s="410" t="str">
        <f>IFERROR(IF($A8807=VLOOKUP($A8807,AGOTADOS!$A$3:$H$4997,1,FALSE),"AGOTADO","SI HAY"),"")</f>
        <v/>
      </c>
      <c r="N8806" s="606"/>
    </row>
    <row r="8807" spans="1:14" s="607" customFormat="1" ht="18" customHeight="1" x14ac:dyDescent="0.25">
      <c r="A8807" s="601"/>
      <c r="B8807" s="603"/>
      <c r="C8807" s="601"/>
      <c r="D8807" s="601"/>
      <c r="E8807" s="603"/>
      <c r="F8807" s="601"/>
      <c r="G8807" s="601"/>
      <c r="H8807" s="601"/>
      <c r="I8807" s="603"/>
      <c r="J8807" s="604"/>
      <c r="K8807" s="605"/>
      <c r="L8807" s="516"/>
      <c r="M8807" s="410" t="str">
        <f>IFERROR(IF($A8808=VLOOKUP($A8808,AGOTADOS!$A$3:$H$4997,1,FALSE),"AGOTADO","SI HAY"),"")</f>
        <v/>
      </c>
      <c r="N8807" s="606"/>
    </row>
    <row r="8808" spans="1:14" s="607" customFormat="1" ht="18" customHeight="1" x14ac:dyDescent="0.25">
      <c r="A8808" s="601"/>
      <c r="B8808" s="603"/>
      <c r="C8808" s="601"/>
      <c r="D8808" s="601"/>
      <c r="E8808" s="603"/>
      <c r="F8808" s="601"/>
      <c r="G8808" s="601"/>
      <c r="H8808" s="601"/>
      <c r="I8808" s="603"/>
      <c r="J8808" s="604"/>
      <c r="K8808" s="605"/>
      <c r="L8808" s="516"/>
      <c r="M8808" s="410" t="str">
        <f>IFERROR(IF($A8809=VLOOKUP($A8809,AGOTADOS!$A$3:$H$4997,1,FALSE),"AGOTADO","SI HAY"),"")</f>
        <v/>
      </c>
      <c r="N8808" s="606"/>
    </row>
    <row r="8809" spans="1:14" s="607" customFormat="1" ht="18" customHeight="1" x14ac:dyDescent="0.25">
      <c r="A8809" s="601"/>
      <c r="B8809" s="603"/>
      <c r="C8809" s="601"/>
      <c r="D8809" s="601"/>
      <c r="E8809" s="603"/>
      <c r="F8809" s="601"/>
      <c r="G8809" s="601"/>
      <c r="H8809" s="601"/>
      <c r="I8809" s="603"/>
      <c r="J8809" s="604"/>
      <c r="K8809" s="605"/>
      <c r="L8809" s="516"/>
      <c r="M8809" s="410" t="str">
        <f>IFERROR(IF($A8810=VLOOKUP($A8810,AGOTADOS!$A$3:$H$4997,1,FALSE),"AGOTADO","SI HAY"),"")</f>
        <v/>
      </c>
      <c r="N8809" s="606"/>
    </row>
    <row r="8810" spans="1:14" s="607" customFormat="1" ht="18" customHeight="1" x14ac:dyDescent="0.25">
      <c r="A8810" s="601"/>
      <c r="B8810" s="603"/>
      <c r="C8810" s="603"/>
      <c r="D8810" s="601"/>
      <c r="E8810" s="603"/>
      <c r="F8810" s="601"/>
      <c r="G8810" s="601"/>
      <c r="H8810" s="601"/>
      <c r="I8810" s="603"/>
      <c r="J8810" s="604"/>
      <c r="K8810" s="605"/>
      <c r="L8810" s="516"/>
      <c r="M8810" s="410" t="str">
        <f>IFERROR(IF($A8811=VLOOKUP($A8811,AGOTADOS!$A$3:$H$4997,1,FALSE),"AGOTADO","SI HAY"),"")</f>
        <v/>
      </c>
      <c r="N8810" s="606"/>
    </row>
    <row r="8811" spans="1:14" s="607" customFormat="1" ht="18" customHeight="1" x14ac:dyDescent="0.3">
      <c r="A8811" s="601"/>
      <c r="B8811" s="602"/>
      <c r="C8811" s="603"/>
      <c r="D8811" s="601"/>
      <c r="E8811" s="601"/>
      <c r="F8811" s="601"/>
      <c r="G8811" s="601"/>
      <c r="H8811" s="601"/>
      <c r="I8811" s="601"/>
      <c r="J8811" s="604"/>
      <c r="K8811" s="605"/>
      <c r="L8811" s="516"/>
      <c r="M8811" s="410" t="str">
        <f>IFERROR(IF($A8812=VLOOKUP($A8812,AGOTADOS!$A$3:$H$4997,1,FALSE),"AGOTADO","SI HAY"),"")</f>
        <v/>
      </c>
      <c r="N8811" s="606"/>
    </row>
    <row r="8812" spans="1:14" s="607" customFormat="1" ht="18" customHeight="1" x14ac:dyDescent="0.25">
      <c r="A8812" s="601"/>
      <c r="B8812" s="603"/>
      <c r="C8812" s="601"/>
      <c r="D8812" s="601"/>
      <c r="E8812" s="603"/>
      <c r="F8812" s="601"/>
      <c r="G8812" s="601"/>
      <c r="H8812" s="601"/>
      <c r="I8812" s="603"/>
      <c r="J8812" s="604"/>
      <c r="K8812" s="605"/>
      <c r="L8812" s="516"/>
      <c r="M8812" s="410" t="str">
        <f>IFERROR(IF($A8813=VLOOKUP($A8813,AGOTADOS!$A$3:$H$4997,1,FALSE),"AGOTADO","SI HAY"),"")</f>
        <v/>
      </c>
      <c r="N8812" s="606"/>
    </row>
    <row r="8813" spans="1:14" s="607" customFormat="1" ht="18" customHeight="1" x14ac:dyDescent="0.25">
      <c r="A8813" s="601"/>
      <c r="B8813" s="603"/>
      <c r="C8813" s="601"/>
      <c r="D8813" s="601"/>
      <c r="E8813" s="603"/>
      <c r="F8813" s="601"/>
      <c r="G8813" s="601"/>
      <c r="H8813" s="601"/>
      <c r="I8813" s="603"/>
      <c r="J8813" s="604"/>
      <c r="K8813" s="605"/>
      <c r="L8813" s="516"/>
      <c r="M8813" s="410" t="str">
        <f>IFERROR(IF($A8814=VLOOKUP($A8814,AGOTADOS!$A$3:$H$4997,1,FALSE),"AGOTADO","SI HAY"),"")</f>
        <v/>
      </c>
      <c r="N8813" s="606"/>
    </row>
    <row r="8814" spans="1:14" s="607" customFormat="1" ht="18" customHeight="1" x14ac:dyDescent="0.25">
      <c r="A8814" s="601"/>
      <c r="B8814" s="603"/>
      <c r="C8814" s="601"/>
      <c r="D8814" s="601"/>
      <c r="E8814" s="603"/>
      <c r="F8814" s="601"/>
      <c r="G8814" s="601"/>
      <c r="H8814" s="601"/>
      <c r="I8814" s="603"/>
      <c r="J8814" s="604"/>
      <c r="K8814" s="605"/>
      <c r="L8814" s="516"/>
      <c r="M8814" s="410" t="str">
        <f>IFERROR(IF($A8815=VLOOKUP($A8815,AGOTADOS!$A$3:$H$4997,1,FALSE),"AGOTADO","SI HAY"),"")</f>
        <v/>
      </c>
      <c r="N8814" s="606"/>
    </row>
    <row r="8815" spans="1:14" s="607" customFormat="1" ht="18" customHeight="1" x14ac:dyDescent="0.25">
      <c r="A8815" s="601"/>
      <c r="B8815" s="603"/>
      <c r="C8815" s="603"/>
      <c r="D8815" s="601"/>
      <c r="E8815" s="603"/>
      <c r="F8815" s="601"/>
      <c r="G8815" s="601"/>
      <c r="H8815" s="601"/>
      <c r="I8815" s="603"/>
      <c r="J8815" s="604"/>
      <c r="K8815" s="605"/>
      <c r="L8815" s="516"/>
      <c r="M8815" s="410" t="str">
        <f>IFERROR(IF($A8816=VLOOKUP($A8816,AGOTADOS!$A$3:$H$4997,1,FALSE),"AGOTADO","SI HAY"),"")</f>
        <v/>
      </c>
      <c r="N8815" s="606"/>
    </row>
    <row r="8816" spans="1:14" s="607" customFormat="1" ht="18" customHeight="1" x14ac:dyDescent="0.25">
      <c r="A8816" s="601"/>
      <c r="B8816" s="603"/>
      <c r="C8816" s="601"/>
      <c r="D8816" s="601"/>
      <c r="E8816" s="603"/>
      <c r="F8816" s="601"/>
      <c r="G8816" s="601"/>
      <c r="H8816" s="601"/>
      <c r="I8816" s="603"/>
      <c r="J8816" s="604"/>
      <c r="K8816" s="605"/>
      <c r="L8816" s="516"/>
      <c r="M8816" s="410" t="str">
        <f>IFERROR(IF($A8817=VLOOKUP($A8817,AGOTADOS!$A$3:$H$4997,1,FALSE),"AGOTADO","SI HAY"),"")</f>
        <v/>
      </c>
      <c r="N8816" s="606"/>
    </row>
    <row r="8817" spans="1:14" s="607" customFormat="1" ht="18" customHeight="1" x14ac:dyDescent="0.25">
      <c r="A8817" s="601"/>
      <c r="B8817" s="603"/>
      <c r="C8817" s="603"/>
      <c r="D8817" s="601"/>
      <c r="E8817" s="603"/>
      <c r="F8817" s="601"/>
      <c r="G8817" s="601"/>
      <c r="H8817" s="601"/>
      <c r="I8817" s="603"/>
      <c r="J8817" s="604"/>
      <c r="K8817" s="605"/>
      <c r="L8817" s="516"/>
      <c r="M8817" s="410" t="str">
        <f>IFERROR(IF($A8818=VLOOKUP($A8818,AGOTADOS!$A$3:$H$4997,1,FALSE),"AGOTADO","SI HAY"),"")</f>
        <v/>
      </c>
      <c r="N8817" s="606"/>
    </row>
    <row r="8818" spans="1:14" s="607" customFormat="1" ht="18" customHeight="1" x14ac:dyDescent="0.25">
      <c r="A8818" s="601"/>
      <c r="B8818" s="603"/>
      <c r="C8818" s="601"/>
      <c r="D8818" s="601"/>
      <c r="E8818" s="603"/>
      <c r="F8818" s="601"/>
      <c r="G8818" s="601"/>
      <c r="H8818" s="601"/>
      <c r="I8818" s="603"/>
      <c r="J8818" s="604"/>
      <c r="K8818" s="605"/>
      <c r="L8818" s="516"/>
      <c r="M8818" s="410" t="str">
        <f>IFERROR(IF($A8819=VLOOKUP($A8819,AGOTADOS!$A$3:$H$4997,1,FALSE),"AGOTADO","SI HAY"),"")</f>
        <v/>
      </c>
      <c r="N8818" s="606"/>
    </row>
    <row r="8819" spans="1:14" s="607" customFormat="1" ht="18" customHeight="1" x14ac:dyDescent="0.25">
      <c r="A8819" s="601"/>
      <c r="B8819" s="603"/>
      <c r="C8819" s="601"/>
      <c r="D8819" s="601"/>
      <c r="E8819" s="603"/>
      <c r="F8819" s="601"/>
      <c r="G8819" s="601"/>
      <c r="H8819" s="601"/>
      <c r="I8819" s="603"/>
      <c r="J8819" s="604"/>
      <c r="K8819" s="605"/>
      <c r="L8819" s="516"/>
      <c r="M8819" s="410" t="str">
        <f>IFERROR(IF($A8820=VLOOKUP($A8820,AGOTADOS!$A$3:$H$4997,1,FALSE),"AGOTADO","SI HAY"),"")</f>
        <v/>
      </c>
      <c r="N8819" s="606"/>
    </row>
    <row r="8820" spans="1:14" s="607" customFormat="1" ht="18" customHeight="1" x14ac:dyDescent="0.25">
      <c r="A8820" s="608"/>
      <c r="B8820" s="603"/>
      <c r="C8820" s="601"/>
      <c r="D8820" s="601"/>
      <c r="E8820" s="603"/>
      <c r="F8820" s="601"/>
      <c r="G8820" s="601"/>
      <c r="H8820" s="601"/>
      <c r="I8820" s="603"/>
      <c r="J8820" s="609"/>
      <c r="K8820" s="610"/>
      <c r="L8820" s="516"/>
      <c r="M8820" s="410" t="str">
        <f>IFERROR(IF($A8821=VLOOKUP($A8821,AGOTADOS!$A$3:$H$4997,1,FALSE),"AGOTADO","SI HAY"),"")</f>
        <v/>
      </c>
      <c r="N8820" s="606"/>
    </row>
    <row r="8821" spans="1:14" s="607" customFormat="1" ht="18" customHeight="1" x14ac:dyDescent="0.25">
      <c r="A8821" s="608"/>
      <c r="B8821" s="603"/>
      <c r="C8821" s="601"/>
      <c r="D8821" s="601"/>
      <c r="E8821" s="603"/>
      <c r="F8821" s="601"/>
      <c r="G8821" s="601"/>
      <c r="H8821" s="601"/>
      <c r="I8821" s="603"/>
      <c r="J8821" s="609"/>
      <c r="K8821" s="610"/>
      <c r="L8821" s="516"/>
      <c r="M8821" s="410" t="str">
        <f>IFERROR(IF($A8822=VLOOKUP($A8822,AGOTADOS!$A$3:$H$4997,1,FALSE),"AGOTADO","SI HAY"),"")</f>
        <v/>
      </c>
      <c r="N8821" s="606"/>
    </row>
    <row r="8822" spans="1:14" s="607" customFormat="1" ht="18" customHeight="1" x14ac:dyDescent="0.25">
      <c r="A8822" s="608"/>
      <c r="B8822" s="603"/>
      <c r="C8822" s="601"/>
      <c r="D8822" s="601"/>
      <c r="E8822" s="603"/>
      <c r="F8822" s="601"/>
      <c r="G8822" s="601"/>
      <c r="H8822" s="601"/>
      <c r="I8822" s="603"/>
      <c r="J8822" s="609"/>
      <c r="K8822" s="610"/>
      <c r="L8822" s="516"/>
      <c r="M8822" s="410" t="str">
        <f>IFERROR(IF($A8823=VLOOKUP($A8823,AGOTADOS!$A$3:$H$4997,1,FALSE),"AGOTADO","SI HAY"),"")</f>
        <v/>
      </c>
      <c r="N8822" s="606"/>
    </row>
    <row r="8823" spans="1:14" s="607" customFormat="1" ht="18" customHeight="1" x14ac:dyDescent="0.25">
      <c r="A8823" s="608"/>
      <c r="B8823" s="603"/>
      <c r="C8823" s="601"/>
      <c r="D8823" s="601"/>
      <c r="E8823" s="603"/>
      <c r="F8823" s="601"/>
      <c r="G8823" s="601"/>
      <c r="H8823" s="601"/>
      <c r="I8823" s="603"/>
      <c r="J8823" s="609"/>
      <c r="K8823" s="610"/>
      <c r="L8823" s="516"/>
      <c r="M8823" s="410" t="str">
        <f>IFERROR(IF($A8824=VLOOKUP($A8824,AGOTADOS!$A$3:$H$4997,1,FALSE),"AGOTADO","SI HAY"),"")</f>
        <v/>
      </c>
      <c r="N8823" s="606"/>
    </row>
    <row r="8824" spans="1:14" s="607" customFormat="1" ht="18" customHeight="1" x14ac:dyDescent="0.25">
      <c r="A8824" s="608"/>
      <c r="B8824" s="603"/>
      <c r="C8824" s="603"/>
      <c r="D8824" s="601"/>
      <c r="E8824" s="603"/>
      <c r="F8824" s="601"/>
      <c r="G8824" s="601"/>
      <c r="H8824" s="601"/>
      <c r="I8824" s="603"/>
      <c r="J8824" s="609"/>
      <c r="K8824" s="610"/>
      <c r="L8824" s="516"/>
      <c r="M8824" s="410" t="str">
        <f>IFERROR(IF($A8825=VLOOKUP($A8825,AGOTADOS!$A$3:$H$4997,1,FALSE),"AGOTADO","SI HAY"),"")</f>
        <v/>
      </c>
      <c r="N8824" s="606"/>
    </row>
    <row r="8825" spans="1:14" s="607" customFormat="1" ht="18" customHeight="1" x14ac:dyDescent="0.25">
      <c r="A8825" s="608"/>
      <c r="B8825" s="603"/>
      <c r="C8825" s="601"/>
      <c r="D8825" s="601"/>
      <c r="E8825" s="603"/>
      <c r="F8825" s="601"/>
      <c r="G8825" s="601"/>
      <c r="H8825" s="601"/>
      <c r="I8825" s="603"/>
      <c r="J8825" s="609"/>
      <c r="K8825" s="610"/>
      <c r="L8825" s="516"/>
      <c r="M8825" s="410" t="str">
        <f>IFERROR(IF($A8826=VLOOKUP($A8826,AGOTADOS!$A$3:$H$4997,1,FALSE),"AGOTADO","SI HAY"),"")</f>
        <v/>
      </c>
      <c r="N8825" s="606"/>
    </row>
    <row r="8826" spans="1:14" s="607" customFormat="1" ht="18" customHeight="1" x14ac:dyDescent="0.25">
      <c r="A8826" s="608"/>
      <c r="B8826" s="603"/>
      <c r="C8826" s="601"/>
      <c r="D8826" s="601"/>
      <c r="E8826" s="603"/>
      <c r="F8826" s="601"/>
      <c r="G8826" s="601"/>
      <c r="H8826" s="601"/>
      <c r="I8826" s="603"/>
      <c r="J8826" s="609"/>
      <c r="K8826" s="610"/>
      <c r="L8826" s="516"/>
      <c r="M8826" s="410" t="str">
        <f>IFERROR(IF($A8827=VLOOKUP($A8827,AGOTADOS!$A$3:$H$4997,1,FALSE),"AGOTADO","SI HAY"),"")</f>
        <v/>
      </c>
      <c r="N8826" s="606"/>
    </row>
    <row r="8827" spans="1:14" s="607" customFormat="1" ht="18" customHeight="1" x14ac:dyDescent="0.25">
      <c r="A8827" s="608"/>
      <c r="B8827" s="603"/>
      <c r="C8827" s="601"/>
      <c r="D8827" s="601"/>
      <c r="E8827" s="603"/>
      <c r="F8827" s="601"/>
      <c r="G8827" s="601"/>
      <c r="H8827" s="601"/>
      <c r="I8827" s="603"/>
      <c r="J8827" s="609"/>
      <c r="K8827" s="610"/>
      <c r="L8827" s="516"/>
      <c r="M8827" s="410" t="str">
        <f>IFERROR(IF($A8828=VLOOKUP($A8828,AGOTADOS!$A$3:$H$4997,1,FALSE),"AGOTADO","SI HAY"),"")</f>
        <v/>
      </c>
      <c r="N8827" s="606"/>
    </row>
    <row r="8828" spans="1:14" s="607" customFormat="1" ht="18" customHeight="1" x14ac:dyDescent="0.25">
      <c r="A8828" s="608"/>
      <c r="B8828" s="603"/>
      <c r="C8828" s="603"/>
      <c r="D8828" s="601"/>
      <c r="E8828" s="603"/>
      <c r="F8828" s="601"/>
      <c r="G8828" s="601"/>
      <c r="H8828" s="601"/>
      <c r="I8828" s="603"/>
      <c r="J8828" s="609"/>
      <c r="K8828" s="610"/>
      <c r="L8828" s="516"/>
      <c r="M8828" s="410" t="str">
        <f>IFERROR(IF($A8829=VLOOKUP($A8829,AGOTADOS!$A$3:$H$4997,1,FALSE),"AGOTADO","SI HAY"),"")</f>
        <v/>
      </c>
      <c r="N8828" s="606"/>
    </row>
    <row r="8829" spans="1:14" s="607" customFormat="1" ht="18" customHeight="1" x14ac:dyDescent="0.25">
      <c r="A8829" s="608"/>
      <c r="B8829" s="603"/>
      <c r="C8829" s="603"/>
      <c r="D8829" s="601"/>
      <c r="E8829" s="603"/>
      <c r="F8829" s="601"/>
      <c r="G8829" s="601"/>
      <c r="H8829" s="601"/>
      <c r="I8829" s="603"/>
      <c r="J8829" s="609"/>
      <c r="K8829" s="610"/>
      <c r="L8829" s="516"/>
      <c r="M8829" s="410" t="str">
        <f>IFERROR(IF($A8830=VLOOKUP($A8830,AGOTADOS!$A$3:$H$4997,1,FALSE),"AGOTADO","SI HAY"),"")</f>
        <v/>
      </c>
      <c r="N8829" s="606"/>
    </row>
    <row r="8830" spans="1:14" s="607" customFormat="1" ht="18" customHeight="1" x14ac:dyDescent="0.25">
      <c r="A8830" s="608"/>
      <c r="B8830" s="603"/>
      <c r="C8830" s="603"/>
      <c r="D8830" s="601"/>
      <c r="E8830" s="603"/>
      <c r="F8830" s="601"/>
      <c r="G8830" s="601"/>
      <c r="H8830" s="601"/>
      <c r="I8830" s="603"/>
      <c r="J8830" s="609"/>
      <c r="K8830" s="610"/>
      <c r="L8830" s="516"/>
      <c r="M8830" s="410" t="str">
        <f>IFERROR(IF($A8831=VLOOKUP($A8831,AGOTADOS!$A$3:$H$4997,1,FALSE),"AGOTADO","SI HAY"),"")</f>
        <v/>
      </c>
      <c r="N8830" s="606"/>
    </row>
    <row r="8831" spans="1:14" s="607" customFormat="1" ht="18" customHeight="1" x14ac:dyDescent="0.25">
      <c r="A8831" s="608"/>
      <c r="B8831" s="603"/>
      <c r="C8831" s="601"/>
      <c r="D8831" s="601"/>
      <c r="E8831" s="603"/>
      <c r="F8831" s="601"/>
      <c r="G8831" s="601"/>
      <c r="H8831" s="601"/>
      <c r="I8831" s="603"/>
      <c r="J8831" s="609"/>
      <c r="K8831" s="610"/>
      <c r="L8831" s="516"/>
      <c r="M8831" s="410" t="str">
        <f>IFERROR(IF($A8832=VLOOKUP($A8832,AGOTADOS!$A$3:$H$4997,1,FALSE),"AGOTADO","SI HAY"),"")</f>
        <v/>
      </c>
      <c r="N8831" s="606"/>
    </row>
    <row r="8832" spans="1:14" s="607" customFormat="1" ht="18" customHeight="1" x14ac:dyDescent="0.25">
      <c r="A8832" s="608"/>
      <c r="B8832" s="603"/>
      <c r="C8832" s="601"/>
      <c r="D8832" s="601"/>
      <c r="E8832" s="603"/>
      <c r="F8832" s="601"/>
      <c r="G8832" s="601"/>
      <c r="H8832" s="601"/>
      <c r="I8832" s="603"/>
      <c r="J8832" s="609"/>
      <c r="K8832" s="610"/>
      <c r="L8832" s="516"/>
      <c r="M8832" s="410" t="str">
        <f>IFERROR(IF($A8833=VLOOKUP($A8833,AGOTADOS!$A$3:$H$4997,1,FALSE),"AGOTADO","SI HAY"),"")</f>
        <v/>
      </c>
      <c r="N8832" s="606"/>
    </row>
    <row r="8833" spans="1:14" s="607" customFormat="1" ht="18" customHeight="1" x14ac:dyDescent="0.25">
      <c r="A8833" s="608"/>
      <c r="B8833" s="603"/>
      <c r="C8833" s="601"/>
      <c r="D8833" s="601"/>
      <c r="E8833" s="603"/>
      <c r="F8833" s="601"/>
      <c r="G8833" s="601"/>
      <c r="H8833" s="601"/>
      <c r="I8833" s="603"/>
      <c r="J8833" s="609"/>
      <c r="K8833" s="610"/>
      <c r="L8833" s="516"/>
      <c r="M8833" s="410" t="str">
        <f>IFERROR(IF($A8834=VLOOKUP($A8834,AGOTADOS!$A$3:$H$4997,1,FALSE),"AGOTADO","SI HAY"),"")</f>
        <v/>
      </c>
      <c r="N8833" s="606"/>
    </row>
    <row r="8834" spans="1:14" s="607" customFormat="1" ht="18" customHeight="1" x14ac:dyDescent="0.25">
      <c r="A8834" s="608"/>
      <c r="B8834" s="603"/>
      <c r="C8834" s="601"/>
      <c r="D8834" s="601"/>
      <c r="E8834" s="603"/>
      <c r="F8834" s="601"/>
      <c r="G8834" s="601"/>
      <c r="H8834" s="601"/>
      <c r="I8834" s="603"/>
      <c r="J8834" s="609"/>
      <c r="K8834" s="610"/>
      <c r="L8834" s="516"/>
      <c r="M8834" s="410" t="str">
        <f>IFERROR(IF($A8835=VLOOKUP($A8835,AGOTADOS!$A$3:$H$4997,1,FALSE),"AGOTADO","SI HAY"),"")</f>
        <v/>
      </c>
      <c r="N8834" s="606"/>
    </row>
    <row r="8835" spans="1:14" s="607" customFormat="1" ht="18" customHeight="1" x14ac:dyDescent="0.25">
      <c r="A8835" s="608"/>
      <c r="B8835" s="603"/>
      <c r="C8835" s="601"/>
      <c r="D8835" s="601"/>
      <c r="E8835" s="603"/>
      <c r="F8835" s="601"/>
      <c r="G8835" s="601"/>
      <c r="H8835" s="601"/>
      <c r="I8835" s="603"/>
      <c r="J8835" s="609"/>
      <c r="K8835" s="610"/>
      <c r="L8835" s="516"/>
      <c r="M8835" s="410" t="str">
        <f>IFERROR(IF($A8836=VLOOKUP($A8836,AGOTADOS!$A$3:$H$4997,1,FALSE),"AGOTADO","SI HAY"),"")</f>
        <v/>
      </c>
      <c r="N8835" s="606"/>
    </row>
    <row r="8836" spans="1:14" s="607" customFormat="1" ht="18" customHeight="1" x14ac:dyDescent="0.25">
      <c r="A8836" s="608"/>
      <c r="B8836" s="603"/>
      <c r="C8836" s="601"/>
      <c r="D8836" s="601"/>
      <c r="E8836" s="603"/>
      <c r="F8836" s="601"/>
      <c r="G8836" s="601"/>
      <c r="H8836" s="601"/>
      <c r="I8836" s="603"/>
      <c r="J8836" s="609"/>
      <c r="K8836" s="610"/>
      <c r="L8836" s="516"/>
      <c r="M8836" s="410" t="str">
        <f>IFERROR(IF($A8837=VLOOKUP($A8837,AGOTADOS!$A$3:$H$4997,1,FALSE),"AGOTADO","SI HAY"),"")</f>
        <v/>
      </c>
      <c r="N8836" s="606"/>
    </row>
    <row r="8837" spans="1:14" s="607" customFormat="1" ht="18" customHeight="1" x14ac:dyDescent="0.25">
      <c r="A8837" s="608"/>
      <c r="B8837" s="603"/>
      <c r="C8837" s="601"/>
      <c r="D8837" s="601"/>
      <c r="E8837" s="603"/>
      <c r="F8837" s="601"/>
      <c r="G8837" s="601"/>
      <c r="H8837" s="601"/>
      <c r="I8837" s="603"/>
      <c r="J8837" s="609"/>
      <c r="K8837" s="610"/>
      <c r="L8837" s="516"/>
      <c r="M8837" s="410" t="str">
        <f>IFERROR(IF($A8838=VLOOKUP($A8838,AGOTADOS!$A$3:$H$4997,1,FALSE),"AGOTADO","SI HAY"),"")</f>
        <v/>
      </c>
      <c r="N8837" s="606"/>
    </row>
    <row r="8838" spans="1:14" s="607" customFormat="1" ht="18" customHeight="1" x14ac:dyDescent="0.25">
      <c r="A8838" s="608"/>
      <c r="B8838" s="603"/>
      <c r="C8838" s="601"/>
      <c r="D8838" s="601"/>
      <c r="E8838" s="603"/>
      <c r="F8838" s="601"/>
      <c r="G8838" s="601"/>
      <c r="H8838" s="601"/>
      <c r="I8838" s="603"/>
      <c r="J8838" s="609"/>
      <c r="K8838" s="610"/>
      <c r="L8838" s="516"/>
      <c r="M8838" s="410" t="str">
        <f>IFERROR(IF($A8839=VLOOKUP($A8839,AGOTADOS!$A$3:$H$4997,1,FALSE),"AGOTADO","SI HAY"),"")</f>
        <v/>
      </c>
      <c r="N8838" s="606"/>
    </row>
    <row r="8839" spans="1:14" s="607" customFormat="1" ht="18" customHeight="1" x14ac:dyDescent="0.25">
      <c r="A8839" s="608"/>
      <c r="B8839" s="603"/>
      <c r="C8839" s="601"/>
      <c r="D8839" s="601"/>
      <c r="E8839" s="603"/>
      <c r="F8839" s="601"/>
      <c r="G8839" s="601"/>
      <c r="H8839" s="601"/>
      <c r="I8839" s="603"/>
      <c r="J8839" s="609"/>
      <c r="K8839" s="610"/>
      <c r="L8839" s="516"/>
      <c r="M8839" s="410" t="str">
        <f>IFERROR(IF($A8840=VLOOKUP($A8840,AGOTADOS!$A$3:$H$4997,1,FALSE),"AGOTADO","SI HAY"),"")</f>
        <v/>
      </c>
      <c r="N8839" s="606"/>
    </row>
    <row r="8840" spans="1:14" s="607" customFormat="1" ht="18" customHeight="1" x14ac:dyDescent="0.25">
      <c r="A8840" s="608"/>
      <c r="B8840" s="603"/>
      <c r="C8840" s="601"/>
      <c r="D8840" s="601"/>
      <c r="E8840" s="603"/>
      <c r="F8840" s="601"/>
      <c r="G8840" s="601"/>
      <c r="H8840" s="601"/>
      <c r="I8840" s="603"/>
      <c r="J8840" s="609"/>
      <c r="K8840" s="610"/>
      <c r="L8840" s="516"/>
      <c r="M8840" s="410" t="str">
        <f>IFERROR(IF($A8841=VLOOKUP($A8841,AGOTADOS!$A$3:$H$4997,1,FALSE),"AGOTADO","SI HAY"),"")</f>
        <v/>
      </c>
      <c r="N8840" s="606"/>
    </row>
    <row r="8841" spans="1:14" s="607" customFormat="1" ht="18" customHeight="1" x14ac:dyDescent="0.25">
      <c r="A8841" s="608"/>
      <c r="B8841" s="603"/>
      <c r="C8841" s="601"/>
      <c r="D8841" s="601"/>
      <c r="E8841" s="603"/>
      <c r="F8841" s="601"/>
      <c r="G8841" s="601"/>
      <c r="H8841" s="601"/>
      <c r="I8841" s="603"/>
      <c r="J8841" s="609"/>
      <c r="K8841" s="610"/>
      <c r="L8841" s="516"/>
      <c r="M8841" s="410" t="str">
        <f>IFERROR(IF($A8842=VLOOKUP($A8842,AGOTADOS!$A$3:$H$4997,1,FALSE),"AGOTADO","SI HAY"),"")</f>
        <v/>
      </c>
      <c r="N8841" s="606"/>
    </row>
    <row r="8842" spans="1:14" s="607" customFormat="1" ht="18" customHeight="1" x14ac:dyDescent="0.25">
      <c r="A8842" s="608"/>
      <c r="B8842" s="603"/>
      <c r="C8842" s="601"/>
      <c r="D8842" s="601"/>
      <c r="E8842" s="603"/>
      <c r="F8842" s="601"/>
      <c r="G8842" s="601"/>
      <c r="H8842" s="601"/>
      <c r="I8842" s="603"/>
      <c r="J8842" s="609"/>
      <c r="K8842" s="610"/>
      <c r="L8842" s="516"/>
      <c r="M8842" s="410" t="str">
        <f>IFERROR(IF($A8843=VLOOKUP($A8843,AGOTADOS!$A$3:$H$4997,1,FALSE),"AGOTADO","SI HAY"),"")</f>
        <v/>
      </c>
      <c r="N8842" s="606"/>
    </row>
    <row r="8843" spans="1:14" s="607" customFormat="1" ht="18" customHeight="1" x14ac:dyDescent="0.25">
      <c r="A8843" s="608"/>
      <c r="B8843" s="603"/>
      <c r="C8843" s="603"/>
      <c r="D8843" s="601"/>
      <c r="E8843" s="603"/>
      <c r="F8843" s="601"/>
      <c r="G8843" s="601"/>
      <c r="H8843" s="601"/>
      <c r="I8843" s="603"/>
      <c r="J8843" s="609"/>
      <c r="K8843" s="610"/>
      <c r="L8843" s="516"/>
      <c r="M8843" s="410" t="str">
        <f>IFERROR(IF($A8844=VLOOKUP($A8844,AGOTADOS!$A$3:$H$4997,1,FALSE),"AGOTADO","SI HAY"),"")</f>
        <v/>
      </c>
      <c r="N8843" s="606"/>
    </row>
    <row r="8844" spans="1:14" s="607" customFormat="1" ht="18" customHeight="1" x14ac:dyDescent="0.25">
      <c r="A8844" s="608"/>
      <c r="B8844" s="603"/>
      <c r="C8844" s="601"/>
      <c r="D8844" s="601"/>
      <c r="E8844" s="603"/>
      <c r="F8844" s="601"/>
      <c r="G8844" s="601"/>
      <c r="H8844" s="601"/>
      <c r="I8844" s="603"/>
      <c r="J8844" s="609"/>
      <c r="K8844" s="610"/>
      <c r="L8844" s="516"/>
      <c r="M8844" s="410" t="str">
        <f>IFERROR(IF($A8845=VLOOKUP($A8845,AGOTADOS!$A$3:$H$4997,1,FALSE),"AGOTADO","SI HAY"),"")</f>
        <v/>
      </c>
      <c r="N8844" s="606"/>
    </row>
    <row r="8845" spans="1:14" s="607" customFormat="1" ht="18" customHeight="1" x14ac:dyDescent="0.25">
      <c r="A8845" s="608"/>
      <c r="B8845" s="603"/>
      <c r="C8845" s="601"/>
      <c r="D8845" s="601"/>
      <c r="E8845" s="603"/>
      <c r="F8845" s="601"/>
      <c r="G8845" s="601"/>
      <c r="H8845" s="601"/>
      <c r="I8845" s="603"/>
      <c r="J8845" s="609"/>
      <c r="K8845" s="610"/>
      <c r="L8845" s="516"/>
      <c r="M8845" s="410" t="str">
        <f>IFERROR(IF($A8846=VLOOKUP($A8846,AGOTADOS!$A$3:$H$4997,1,FALSE),"AGOTADO","SI HAY"),"")</f>
        <v/>
      </c>
      <c r="N8845" s="606"/>
    </row>
    <row r="8846" spans="1:14" s="607" customFormat="1" ht="18" customHeight="1" x14ac:dyDescent="0.25">
      <c r="A8846" s="608"/>
      <c r="B8846" s="603"/>
      <c r="C8846" s="601"/>
      <c r="D8846" s="601"/>
      <c r="E8846" s="603"/>
      <c r="F8846" s="601"/>
      <c r="G8846" s="601"/>
      <c r="H8846" s="601"/>
      <c r="I8846" s="603"/>
      <c r="J8846" s="609"/>
      <c r="K8846" s="610"/>
      <c r="L8846" s="516"/>
      <c r="M8846" s="410" t="str">
        <f>IFERROR(IF($A8847=VLOOKUP($A8847,AGOTADOS!$A$3:$H$4997,1,FALSE),"AGOTADO","SI HAY"),"")</f>
        <v/>
      </c>
      <c r="N8846" s="606"/>
    </row>
    <row r="8847" spans="1:14" s="607" customFormat="1" ht="18" customHeight="1" x14ac:dyDescent="0.25">
      <c r="A8847" s="608"/>
      <c r="B8847" s="603"/>
      <c r="C8847" s="601"/>
      <c r="D8847" s="601"/>
      <c r="E8847" s="603"/>
      <c r="F8847" s="601"/>
      <c r="G8847" s="601"/>
      <c r="H8847" s="601"/>
      <c r="I8847" s="603"/>
      <c r="J8847" s="609"/>
      <c r="K8847" s="610"/>
      <c r="L8847" s="516"/>
      <c r="M8847" s="410" t="str">
        <f>IFERROR(IF($A8848=VLOOKUP($A8848,AGOTADOS!$A$3:$H$4997,1,FALSE),"AGOTADO","SI HAY"),"")</f>
        <v/>
      </c>
      <c r="N8847" s="606"/>
    </row>
    <row r="8848" spans="1:14" s="607" customFormat="1" ht="18" customHeight="1" x14ac:dyDescent="0.25">
      <c r="A8848" s="608"/>
      <c r="B8848" s="603"/>
      <c r="C8848" s="601"/>
      <c r="D8848" s="601"/>
      <c r="E8848" s="603"/>
      <c r="F8848" s="601"/>
      <c r="G8848" s="601"/>
      <c r="H8848" s="601"/>
      <c r="I8848" s="603"/>
      <c r="J8848" s="609"/>
      <c r="K8848" s="610"/>
      <c r="L8848" s="516"/>
      <c r="M8848" s="410" t="str">
        <f>IFERROR(IF($A8849=VLOOKUP($A8849,AGOTADOS!$A$3:$H$4997,1,FALSE),"AGOTADO","SI HAY"),"")</f>
        <v/>
      </c>
      <c r="N8848" s="606"/>
    </row>
    <row r="8849" spans="1:14" s="607" customFormat="1" ht="18" customHeight="1" x14ac:dyDescent="0.25">
      <c r="A8849" s="608"/>
      <c r="B8849" s="603"/>
      <c r="C8849" s="601"/>
      <c r="D8849" s="601"/>
      <c r="E8849" s="603"/>
      <c r="F8849" s="601"/>
      <c r="G8849" s="601"/>
      <c r="H8849" s="601"/>
      <c r="I8849" s="603"/>
      <c r="J8849" s="609"/>
      <c r="K8849" s="610"/>
      <c r="L8849" s="516"/>
      <c r="M8849" s="410" t="str">
        <f>IFERROR(IF($A8850=VLOOKUP($A8850,AGOTADOS!$A$3:$H$4997,1,FALSE),"AGOTADO","SI HAY"),"")</f>
        <v/>
      </c>
      <c r="N8849" s="606"/>
    </row>
    <row r="8850" spans="1:14" s="607" customFormat="1" ht="18" customHeight="1" x14ac:dyDescent="0.25">
      <c r="A8850" s="608"/>
      <c r="B8850" s="603"/>
      <c r="C8850" s="601"/>
      <c r="D8850" s="601"/>
      <c r="E8850" s="603"/>
      <c r="F8850" s="601"/>
      <c r="G8850" s="601"/>
      <c r="H8850" s="601"/>
      <c r="I8850" s="603"/>
      <c r="J8850" s="609"/>
      <c r="K8850" s="610"/>
      <c r="L8850" s="516"/>
      <c r="M8850" s="410" t="str">
        <f>IFERROR(IF($A8851=VLOOKUP($A8851,AGOTADOS!$A$3:$H$4997,1,FALSE),"AGOTADO","SI HAY"),"")</f>
        <v/>
      </c>
      <c r="N8850" s="606"/>
    </row>
    <row r="8851" spans="1:14" s="607" customFormat="1" ht="18" customHeight="1" x14ac:dyDescent="0.25">
      <c r="A8851" s="608"/>
      <c r="B8851" s="603"/>
      <c r="C8851" s="603"/>
      <c r="D8851" s="601"/>
      <c r="E8851" s="603"/>
      <c r="F8851" s="601"/>
      <c r="G8851" s="601"/>
      <c r="H8851" s="601"/>
      <c r="I8851" s="603"/>
      <c r="J8851" s="609"/>
      <c r="K8851" s="610"/>
      <c r="L8851" s="516"/>
      <c r="M8851" s="410" t="str">
        <f>IFERROR(IF($A8852=VLOOKUP($A8852,AGOTADOS!$A$3:$H$4997,1,FALSE),"AGOTADO","SI HAY"),"")</f>
        <v/>
      </c>
      <c r="N8851" s="606"/>
    </row>
    <row r="8852" spans="1:14" s="607" customFormat="1" ht="18" customHeight="1" x14ac:dyDescent="0.25">
      <c r="A8852" s="608"/>
      <c r="B8852" s="603"/>
      <c r="C8852" s="601"/>
      <c r="D8852" s="601"/>
      <c r="E8852" s="603"/>
      <c r="F8852" s="601"/>
      <c r="G8852" s="601"/>
      <c r="H8852" s="601"/>
      <c r="I8852" s="603"/>
      <c r="J8852" s="609"/>
      <c r="K8852" s="610"/>
      <c r="L8852" s="516"/>
      <c r="M8852" s="410" t="str">
        <f>IFERROR(IF($A8853=VLOOKUP($A8853,AGOTADOS!$A$3:$H$4997,1,FALSE),"AGOTADO","SI HAY"),"")</f>
        <v/>
      </c>
      <c r="N8852" s="606"/>
    </row>
    <row r="8853" spans="1:14" s="607" customFormat="1" ht="18" customHeight="1" x14ac:dyDescent="0.25">
      <c r="A8853" s="608"/>
      <c r="B8853" s="603"/>
      <c r="C8853" s="601"/>
      <c r="D8853" s="601"/>
      <c r="E8853" s="603"/>
      <c r="F8853" s="601"/>
      <c r="G8853" s="601"/>
      <c r="H8853" s="601"/>
      <c r="I8853" s="603"/>
      <c r="J8853" s="609"/>
      <c r="K8853" s="610"/>
      <c r="L8853" s="516"/>
      <c r="M8853" s="410" t="str">
        <f>IFERROR(IF($A8854=VLOOKUP($A8854,AGOTADOS!$A$3:$H$4997,1,FALSE),"AGOTADO","SI HAY"),"")</f>
        <v/>
      </c>
      <c r="N8853" s="606"/>
    </row>
    <row r="8854" spans="1:14" s="607" customFormat="1" ht="18" customHeight="1" x14ac:dyDescent="0.25">
      <c r="A8854" s="608"/>
      <c r="B8854" s="603"/>
      <c r="C8854" s="601"/>
      <c r="D8854" s="601"/>
      <c r="E8854" s="603"/>
      <c r="F8854" s="601"/>
      <c r="G8854" s="601"/>
      <c r="H8854" s="601"/>
      <c r="I8854" s="603"/>
      <c r="J8854" s="609"/>
      <c r="K8854" s="610"/>
      <c r="L8854" s="516"/>
      <c r="M8854" s="410" t="str">
        <f>IFERROR(IF($A8855=VLOOKUP($A8855,AGOTADOS!$A$3:$H$4997,1,FALSE),"AGOTADO","SI HAY"),"")</f>
        <v/>
      </c>
      <c r="N8854" s="606"/>
    </row>
    <row r="8855" spans="1:14" s="607" customFormat="1" ht="18" customHeight="1" x14ac:dyDescent="0.25">
      <c r="A8855" s="608"/>
      <c r="B8855" s="603"/>
      <c r="C8855" s="601"/>
      <c r="D8855" s="601"/>
      <c r="E8855" s="603"/>
      <c r="F8855" s="601"/>
      <c r="G8855" s="601"/>
      <c r="H8855" s="601"/>
      <c r="I8855" s="603"/>
      <c r="J8855" s="609"/>
      <c r="K8855" s="610"/>
      <c r="L8855" s="516"/>
      <c r="M8855" s="410" t="str">
        <f>IFERROR(IF($A8856=VLOOKUP($A8856,AGOTADOS!$A$3:$H$4997,1,FALSE),"AGOTADO","SI HAY"),"")</f>
        <v/>
      </c>
      <c r="N8855" s="606"/>
    </row>
    <row r="8856" spans="1:14" s="607" customFormat="1" ht="18" customHeight="1" x14ac:dyDescent="0.25">
      <c r="A8856" s="608"/>
      <c r="B8856" s="603"/>
      <c r="C8856" s="601"/>
      <c r="D8856" s="601"/>
      <c r="E8856" s="603"/>
      <c r="F8856" s="601"/>
      <c r="G8856" s="601"/>
      <c r="H8856" s="601"/>
      <c r="I8856" s="603"/>
      <c r="J8856" s="609"/>
      <c r="K8856" s="610"/>
      <c r="L8856" s="516"/>
      <c r="M8856" s="410" t="str">
        <f>IFERROR(IF($A8857=VLOOKUP($A8857,AGOTADOS!$A$3:$H$4997,1,FALSE),"AGOTADO","SI HAY"),"")</f>
        <v/>
      </c>
      <c r="N8856" s="606"/>
    </row>
    <row r="8857" spans="1:14" s="607" customFormat="1" ht="18" customHeight="1" x14ac:dyDescent="0.25">
      <c r="A8857" s="608"/>
      <c r="B8857" s="603"/>
      <c r="C8857" s="603"/>
      <c r="D8857" s="601"/>
      <c r="E8857" s="603"/>
      <c r="F8857" s="601"/>
      <c r="G8857" s="601"/>
      <c r="H8857" s="601"/>
      <c r="I8857" s="603"/>
      <c r="J8857" s="609"/>
      <c r="K8857" s="610"/>
      <c r="L8857" s="516"/>
      <c r="M8857" s="410" t="str">
        <f>IFERROR(IF($A8858=VLOOKUP($A8858,AGOTADOS!$A$3:$H$4997,1,FALSE),"AGOTADO","SI HAY"),"")</f>
        <v/>
      </c>
      <c r="N8857" s="606"/>
    </row>
    <row r="8858" spans="1:14" s="607" customFormat="1" ht="18" customHeight="1" x14ac:dyDescent="0.25">
      <c r="A8858" s="608"/>
      <c r="B8858" s="603"/>
      <c r="C8858" s="601"/>
      <c r="D8858" s="601"/>
      <c r="E8858" s="603"/>
      <c r="F8858" s="601"/>
      <c r="G8858" s="601"/>
      <c r="H8858" s="601"/>
      <c r="I8858" s="603"/>
      <c r="J8858" s="609"/>
      <c r="K8858" s="610"/>
      <c r="L8858" s="516"/>
      <c r="M8858" s="410" t="str">
        <f>IFERROR(IF($A8859=VLOOKUP($A8859,AGOTADOS!$A$3:$H$4997,1,FALSE),"AGOTADO","SI HAY"),"")</f>
        <v/>
      </c>
      <c r="N8858" s="606"/>
    </row>
    <row r="8859" spans="1:14" s="607" customFormat="1" ht="18" customHeight="1" x14ac:dyDescent="0.25">
      <c r="A8859" s="608"/>
      <c r="B8859" s="603"/>
      <c r="C8859" s="601"/>
      <c r="D8859" s="601"/>
      <c r="E8859" s="603"/>
      <c r="F8859" s="601"/>
      <c r="G8859" s="601"/>
      <c r="H8859" s="601"/>
      <c r="I8859" s="603"/>
      <c r="J8859" s="609"/>
      <c r="K8859" s="610"/>
      <c r="L8859" s="516"/>
      <c r="M8859" s="410" t="str">
        <f>IFERROR(IF($A8860=VLOOKUP($A8860,AGOTADOS!$A$3:$H$4997,1,FALSE),"AGOTADO","SI HAY"),"")</f>
        <v/>
      </c>
      <c r="N8859" s="606"/>
    </row>
    <row r="8860" spans="1:14" s="607" customFormat="1" ht="18" customHeight="1" x14ac:dyDescent="0.25">
      <c r="A8860" s="608"/>
      <c r="B8860" s="603"/>
      <c r="C8860" s="601"/>
      <c r="D8860" s="601"/>
      <c r="E8860" s="603"/>
      <c r="F8860" s="601"/>
      <c r="G8860" s="601"/>
      <c r="H8860" s="601"/>
      <c r="I8860" s="603"/>
      <c r="J8860" s="609"/>
      <c r="K8860" s="610"/>
      <c r="L8860" s="516"/>
      <c r="M8860" s="410" t="str">
        <f>IFERROR(IF($A8861=VLOOKUP($A8861,AGOTADOS!$A$3:$H$4997,1,FALSE),"AGOTADO","SI HAY"),"")</f>
        <v/>
      </c>
      <c r="N8860" s="606"/>
    </row>
    <row r="8861" spans="1:14" s="607" customFormat="1" ht="18" customHeight="1" x14ac:dyDescent="0.25">
      <c r="A8861" s="608"/>
      <c r="B8861" s="603"/>
      <c r="C8861" s="601"/>
      <c r="D8861" s="601"/>
      <c r="E8861" s="603"/>
      <c r="F8861" s="601"/>
      <c r="G8861" s="601"/>
      <c r="H8861" s="601"/>
      <c r="I8861" s="603"/>
      <c r="J8861" s="609"/>
      <c r="K8861" s="610"/>
      <c r="L8861" s="516"/>
      <c r="M8861" s="410" t="str">
        <f>IFERROR(IF($A8862=VLOOKUP($A8862,AGOTADOS!$A$3:$H$4997,1,FALSE),"AGOTADO","SI HAY"),"")</f>
        <v/>
      </c>
      <c r="N8861" s="606"/>
    </row>
    <row r="8862" spans="1:14" s="607" customFormat="1" ht="18" customHeight="1" x14ac:dyDescent="0.25">
      <c r="A8862" s="608"/>
      <c r="B8862" s="603"/>
      <c r="C8862" s="601"/>
      <c r="D8862" s="601"/>
      <c r="E8862" s="603"/>
      <c r="F8862" s="601"/>
      <c r="G8862" s="601"/>
      <c r="H8862" s="601"/>
      <c r="I8862" s="603"/>
      <c r="J8862" s="609"/>
      <c r="K8862" s="610"/>
      <c r="L8862" s="516"/>
      <c r="M8862" s="410" t="str">
        <f>IFERROR(IF($A8863=VLOOKUP($A8863,AGOTADOS!$A$3:$H$4997,1,FALSE),"AGOTADO","SI HAY"),"")</f>
        <v/>
      </c>
      <c r="N8862" s="606"/>
    </row>
    <row r="8863" spans="1:14" s="607" customFormat="1" ht="18" customHeight="1" x14ac:dyDescent="0.25">
      <c r="A8863" s="608"/>
      <c r="B8863" s="603"/>
      <c r="C8863" s="603"/>
      <c r="D8863" s="601"/>
      <c r="E8863" s="603"/>
      <c r="F8863" s="601"/>
      <c r="G8863" s="601"/>
      <c r="H8863" s="601"/>
      <c r="I8863" s="603"/>
      <c r="J8863" s="609"/>
      <c r="K8863" s="610"/>
      <c r="L8863" s="516"/>
      <c r="M8863" s="410" t="str">
        <f>IFERROR(IF($A8864=VLOOKUP($A8864,AGOTADOS!$A$3:$H$4997,1,FALSE),"AGOTADO","SI HAY"),"")</f>
        <v/>
      </c>
      <c r="N8863" s="606"/>
    </row>
    <row r="8864" spans="1:14" s="607" customFormat="1" ht="18" customHeight="1" x14ac:dyDescent="0.25">
      <c r="A8864" s="608"/>
      <c r="B8864" s="603"/>
      <c r="C8864" s="601"/>
      <c r="D8864" s="601"/>
      <c r="E8864" s="603"/>
      <c r="F8864" s="601"/>
      <c r="G8864" s="601"/>
      <c r="H8864" s="601"/>
      <c r="I8864" s="603"/>
      <c r="J8864" s="609"/>
      <c r="K8864" s="610"/>
      <c r="L8864" s="516"/>
      <c r="M8864" s="410" t="str">
        <f>IFERROR(IF($A8865=VLOOKUP($A8865,AGOTADOS!$A$3:$H$4997,1,FALSE),"AGOTADO","SI HAY"),"")</f>
        <v/>
      </c>
      <c r="N8864" s="606"/>
    </row>
    <row r="8865" spans="1:14" s="607" customFormat="1" ht="18" customHeight="1" x14ac:dyDescent="0.25">
      <c r="A8865" s="608"/>
      <c r="B8865" s="603"/>
      <c r="C8865" s="603"/>
      <c r="D8865" s="601"/>
      <c r="E8865" s="603"/>
      <c r="F8865" s="601"/>
      <c r="G8865" s="601"/>
      <c r="H8865" s="601"/>
      <c r="I8865" s="603"/>
      <c r="J8865" s="609"/>
      <c r="K8865" s="610"/>
      <c r="L8865" s="516"/>
      <c r="M8865" s="410" t="str">
        <f>IFERROR(IF($A8866=VLOOKUP($A8866,AGOTADOS!$A$3:$H$4997,1,FALSE),"AGOTADO","SI HAY"),"")</f>
        <v/>
      </c>
      <c r="N8865" s="606"/>
    </row>
    <row r="8866" spans="1:14" s="607" customFormat="1" ht="18" customHeight="1" x14ac:dyDescent="0.25">
      <c r="A8866" s="608"/>
      <c r="B8866" s="603"/>
      <c r="C8866" s="601"/>
      <c r="D8866" s="601"/>
      <c r="E8866" s="603"/>
      <c r="F8866" s="601"/>
      <c r="G8866" s="601"/>
      <c r="H8866" s="601"/>
      <c r="I8866" s="603"/>
      <c r="J8866" s="609"/>
      <c r="K8866" s="610"/>
      <c r="L8866" s="516"/>
      <c r="M8866" s="410" t="str">
        <f>IFERROR(IF($A8867=VLOOKUP($A8867,AGOTADOS!$A$3:$H$4997,1,FALSE),"AGOTADO","SI HAY"),"")</f>
        <v/>
      </c>
      <c r="N8866" s="606"/>
    </row>
    <row r="8867" spans="1:14" s="607" customFormat="1" ht="18" customHeight="1" x14ac:dyDescent="0.25">
      <c r="A8867" s="608"/>
      <c r="B8867" s="603"/>
      <c r="C8867" s="601"/>
      <c r="D8867" s="601"/>
      <c r="E8867" s="603"/>
      <c r="F8867" s="601"/>
      <c r="G8867" s="601"/>
      <c r="H8867" s="601"/>
      <c r="I8867" s="603"/>
      <c r="J8867" s="609"/>
      <c r="K8867" s="610"/>
      <c r="L8867" s="516"/>
      <c r="M8867" s="410" t="str">
        <f>IFERROR(IF($A8868=VLOOKUP($A8868,AGOTADOS!$A$3:$H$4997,1,FALSE),"AGOTADO","SI HAY"),"")</f>
        <v/>
      </c>
      <c r="N8867" s="606"/>
    </row>
    <row r="8868" spans="1:14" s="607" customFormat="1" ht="18" customHeight="1" x14ac:dyDescent="0.25">
      <c r="A8868" s="608"/>
      <c r="B8868" s="603"/>
      <c r="C8868" s="601"/>
      <c r="D8868" s="601"/>
      <c r="E8868" s="603"/>
      <c r="F8868" s="601"/>
      <c r="G8868" s="601"/>
      <c r="H8868" s="601"/>
      <c r="I8868" s="603"/>
      <c r="J8868" s="609"/>
      <c r="K8868" s="610"/>
      <c r="L8868" s="516"/>
      <c r="M8868" s="410" t="str">
        <f>IFERROR(IF($A8869=VLOOKUP($A8869,AGOTADOS!$A$3:$H$4997,1,FALSE),"AGOTADO","SI HAY"),"")</f>
        <v/>
      </c>
      <c r="N8868" s="606"/>
    </row>
    <row r="8869" spans="1:14" s="607" customFormat="1" ht="18" customHeight="1" x14ac:dyDescent="0.25">
      <c r="A8869" s="608"/>
      <c r="B8869" s="603"/>
      <c r="C8869" s="601"/>
      <c r="D8869" s="601"/>
      <c r="E8869" s="603"/>
      <c r="F8869" s="601"/>
      <c r="G8869" s="601"/>
      <c r="H8869" s="601"/>
      <c r="I8869" s="603"/>
      <c r="J8869" s="609"/>
      <c r="K8869" s="610"/>
      <c r="L8869" s="516"/>
      <c r="M8869" s="410" t="str">
        <f>IFERROR(IF($A8870=VLOOKUP($A8870,AGOTADOS!$A$3:$H$4997,1,FALSE),"AGOTADO","SI HAY"),"")</f>
        <v/>
      </c>
      <c r="N8869" s="606"/>
    </row>
    <row r="8870" spans="1:14" s="607" customFormat="1" ht="18" customHeight="1" x14ac:dyDescent="0.25">
      <c r="A8870" s="608"/>
      <c r="B8870" s="603"/>
      <c r="C8870" s="601"/>
      <c r="D8870" s="601"/>
      <c r="E8870" s="603"/>
      <c r="F8870" s="601"/>
      <c r="G8870" s="601"/>
      <c r="H8870" s="601"/>
      <c r="I8870" s="603"/>
      <c r="J8870" s="609"/>
      <c r="K8870" s="610"/>
      <c r="L8870" s="516"/>
      <c r="M8870" s="410" t="str">
        <f>IFERROR(IF($A8871=VLOOKUP($A8871,AGOTADOS!$A$3:$H$4997,1,FALSE),"AGOTADO","SI HAY"),"")</f>
        <v/>
      </c>
      <c r="N8870" s="606"/>
    </row>
    <row r="8871" spans="1:14" s="607" customFormat="1" ht="18" customHeight="1" x14ac:dyDescent="0.25">
      <c r="A8871" s="608"/>
      <c r="B8871" s="603"/>
      <c r="C8871" s="603"/>
      <c r="D8871" s="601"/>
      <c r="E8871" s="603"/>
      <c r="F8871" s="601"/>
      <c r="G8871" s="601"/>
      <c r="H8871" s="601"/>
      <c r="I8871" s="603"/>
      <c r="J8871" s="609"/>
      <c r="K8871" s="610"/>
      <c r="L8871" s="516"/>
      <c r="M8871" s="410" t="str">
        <f>IFERROR(IF($A8872=VLOOKUP($A8872,AGOTADOS!$A$3:$H$4997,1,FALSE),"AGOTADO","SI HAY"),"")</f>
        <v/>
      </c>
      <c r="N8871" s="606"/>
    </row>
    <row r="8872" spans="1:14" s="607" customFormat="1" ht="18" customHeight="1" x14ac:dyDescent="0.25">
      <c r="A8872" s="608"/>
      <c r="B8872" s="603"/>
      <c r="C8872" s="603"/>
      <c r="D8872" s="601"/>
      <c r="E8872" s="603"/>
      <c r="F8872" s="601"/>
      <c r="G8872" s="601"/>
      <c r="H8872" s="601"/>
      <c r="I8872" s="603"/>
      <c r="J8872" s="609"/>
      <c r="K8872" s="610"/>
      <c r="L8872" s="516"/>
      <c r="M8872" s="410" t="str">
        <f>IFERROR(IF($A8873=VLOOKUP($A8873,AGOTADOS!$A$3:$H$4997,1,FALSE),"AGOTADO","SI HAY"),"")</f>
        <v/>
      </c>
      <c r="N8872" s="606"/>
    </row>
    <row r="8873" spans="1:14" s="607" customFormat="1" ht="18" customHeight="1" x14ac:dyDescent="0.25">
      <c r="A8873" s="608"/>
      <c r="B8873" s="603"/>
      <c r="C8873" s="603"/>
      <c r="D8873" s="601"/>
      <c r="E8873" s="603"/>
      <c r="F8873" s="601"/>
      <c r="G8873" s="601"/>
      <c r="H8873" s="601"/>
      <c r="I8873" s="603"/>
      <c r="J8873" s="609"/>
      <c r="K8873" s="610"/>
      <c r="L8873" s="516"/>
      <c r="M8873" s="410" t="str">
        <f>IFERROR(IF($A8874=VLOOKUP($A8874,AGOTADOS!$A$3:$H$4997,1,FALSE),"AGOTADO","SI HAY"),"")</f>
        <v/>
      </c>
      <c r="N8873" s="606"/>
    </row>
    <row r="8874" spans="1:14" s="607" customFormat="1" ht="18" customHeight="1" x14ac:dyDescent="0.25">
      <c r="A8874" s="608"/>
      <c r="B8874" s="603"/>
      <c r="C8874" s="603"/>
      <c r="D8874" s="601"/>
      <c r="E8874" s="603"/>
      <c r="F8874" s="601"/>
      <c r="G8874" s="601"/>
      <c r="H8874" s="601"/>
      <c r="I8874" s="603"/>
      <c r="J8874" s="609"/>
      <c r="K8874" s="610"/>
      <c r="L8874" s="516"/>
      <c r="M8874" s="410" t="str">
        <f>IFERROR(IF($A8875=VLOOKUP($A8875,AGOTADOS!$A$3:$H$4997,1,FALSE),"AGOTADO","SI HAY"),"")</f>
        <v/>
      </c>
      <c r="N8874" s="606"/>
    </row>
    <row r="8875" spans="1:14" s="607" customFormat="1" ht="18" customHeight="1" x14ac:dyDescent="0.25">
      <c r="A8875" s="608"/>
      <c r="B8875" s="603"/>
      <c r="C8875" s="603"/>
      <c r="D8875" s="601"/>
      <c r="E8875" s="603"/>
      <c r="F8875" s="601"/>
      <c r="G8875" s="601"/>
      <c r="H8875" s="601"/>
      <c r="I8875" s="603"/>
      <c r="J8875" s="609"/>
      <c r="K8875" s="610"/>
      <c r="L8875" s="516"/>
      <c r="M8875" s="410" t="str">
        <f>IFERROR(IF($A8876=VLOOKUP($A8876,AGOTADOS!$A$3:$H$4997,1,FALSE),"AGOTADO","SI HAY"),"")</f>
        <v/>
      </c>
      <c r="N8875" s="606"/>
    </row>
    <row r="8876" spans="1:14" s="607" customFormat="1" ht="18" customHeight="1" x14ac:dyDescent="0.25">
      <c r="A8876" s="608"/>
      <c r="B8876" s="603"/>
      <c r="C8876" s="603"/>
      <c r="D8876" s="601"/>
      <c r="E8876" s="603"/>
      <c r="F8876" s="601"/>
      <c r="G8876" s="601"/>
      <c r="H8876" s="601"/>
      <c r="I8876" s="603"/>
      <c r="J8876" s="609"/>
      <c r="K8876" s="610"/>
      <c r="L8876" s="516"/>
      <c r="M8876" s="410" t="str">
        <f>IFERROR(IF($A8877=VLOOKUP($A8877,AGOTADOS!$A$3:$H$4997,1,FALSE),"AGOTADO","SI HAY"),"")</f>
        <v/>
      </c>
      <c r="N8876" s="606"/>
    </row>
    <row r="8877" spans="1:14" s="607" customFormat="1" ht="18" customHeight="1" x14ac:dyDescent="0.25">
      <c r="A8877" s="608"/>
      <c r="B8877" s="603"/>
      <c r="C8877" s="603"/>
      <c r="D8877" s="601"/>
      <c r="E8877" s="603"/>
      <c r="F8877" s="601"/>
      <c r="G8877" s="601"/>
      <c r="H8877" s="601"/>
      <c r="I8877" s="603"/>
      <c r="J8877" s="609"/>
      <c r="K8877" s="610"/>
      <c r="L8877" s="516"/>
      <c r="M8877" s="410" t="str">
        <f>IFERROR(IF($A8878=VLOOKUP($A8878,AGOTADOS!$A$3:$H$4997,1,FALSE),"AGOTADO","SI HAY"),"")</f>
        <v/>
      </c>
      <c r="N8877" s="606"/>
    </row>
    <row r="8878" spans="1:14" s="607" customFormat="1" ht="18" customHeight="1" x14ac:dyDescent="0.25">
      <c r="A8878" s="608"/>
      <c r="B8878" s="603"/>
      <c r="C8878" s="603"/>
      <c r="D8878" s="601"/>
      <c r="E8878" s="603"/>
      <c r="F8878" s="601"/>
      <c r="G8878" s="601"/>
      <c r="H8878" s="601"/>
      <c r="I8878" s="603"/>
      <c r="J8878" s="609"/>
      <c r="K8878" s="610"/>
      <c r="L8878" s="516"/>
      <c r="M8878" s="410" t="str">
        <f>IFERROR(IF($A8879=VLOOKUP($A8879,AGOTADOS!$A$3:$H$4997,1,FALSE),"AGOTADO","SI HAY"),"")</f>
        <v/>
      </c>
      <c r="N8878" s="606"/>
    </row>
    <row r="8879" spans="1:14" s="607" customFormat="1" ht="18" customHeight="1" x14ac:dyDescent="0.25">
      <c r="A8879" s="608"/>
      <c r="B8879" s="603"/>
      <c r="C8879" s="603"/>
      <c r="D8879" s="601"/>
      <c r="E8879" s="603"/>
      <c r="F8879" s="601"/>
      <c r="G8879" s="601"/>
      <c r="H8879" s="601"/>
      <c r="I8879" s="603"/>
      <c r="J8879" s="609"/>
      <c r="K8879" s="610"/>
      <c r="L8879" s="516"/>
      <c r="M8879" s="410" t="str">
        <f>IFERROR(IF($A8880=VLOOKUP($A8880,AGOTADOS!$A$3:$H$4997,1,FALSE),"AGOTADO","SI HAY"),"")</f>
        <v/>
      </c>
      <c r="N8879" s="606"/>
    </row>
    <row r="8880" spans="1:14" s="607" customFormat="1" ht="18" customHeight="1" x14ac:dyDescent="0.25">
      <c r="A8880" s="608"/>
      <c r="B8880" s="603"/>
      <c r="C8880" s="603"/>
      <c r="D8880" s="601"/>
      <c r="E8880" s="603"/>
      <c r="F8880" s="601"/>
      <c r="G8880" s="601"/>
      <c r="H8880" s="601"/>
      <c r="I8880" s="603"/>
      <c r="J8880" s="609"/>
      <c r="K8880" s="610"/>
      <c r="L8880" s="516"/>
      <c r="M8880" s="410" t="str">
        <f>IFERROR(IF($A8881=VLOOKUP($A8881,AGOTADOS!$A$3:$H$4997,1,FALSE),"AGOTADO","SI HAY"),"")</f>
        <v/>
      </c>
      <c r="N8880" s="606"/>
    </row>
    <row r="8881" spans="1:14" s="607" customFormat="1" ht="18" customHeight="1" x14ac:dyDescent="0.25">
      <c r="A8881" s="608"/>
      <c r="B8881" s="603"/>
      <c r="C8881" s="601"/>
      <c r="D8881" s="601"/>
      <c r="E8881" s="603"/>
      <c r="F8881" s="601"/>
      <c r="G8881" s="601"/>
      <c r="H8881" s="601"/>
      <c r="I8881" s="603"/>
      <c r="J8881" s="609"/>
      <c r="K8881" s="610"/>
      <c r="L8881" s="516"/>
      <c r="M8881" s="410" t="str">
        <f>IFERROR(IF($A8882=VLOOKUP($A8882,AGOTADOS!$A$3:$H$4997,1,FALSE),"AGOTADO","SI HAY"),"")</f>
        <v/>
      </c>
      <c r="N8881" s="606"/>
    </row>
    <row r="8882" spans="1:14" s="607" customFormat="1" ht="18" customHeight="1" x14ac:dyDescent="0.25">
      <c r="A8882" s="608"/>
      <c r="B8882" s="603"/>
      <c r="C8882" s="603"/>
      <c r="D8882" s="601"/>
      <c r="E8882" s="603"/>
      <c r="F8882" s="601"/>
      <c r="G8882" s="601"/>
      <c r="H8882" s="601"/>
      <c r="I8882" s="603"/>
      <c r="J8882" s="609"/>
      <c r="K8882" s="610"/>
      <c r="L8882" s="516"/>
      <c r="M8882" s="410" t="str">
        <f>IFERROR(IF($A8883=VLOOKUP($A8883,AGOTADOS!$A$3:$H$4997,1,FALSE),"AGOTADO","SI HAY"),"")</f>
        <v/>
      </c>
      <c r="N8882" s="606"/>
    </row>
    <row r="8883" spans="1:14" s="607" customFormat="1" ht="18" customHeight="1" x14ac:dyDescent="0.25">
      <c r="A8883" s="608"/>
      <c r="B8883" s="603"/>
      <c r="C8883" s="603"/>
      <c r="D8883" s="601"/>
      <c r="E8883" s="603"/>
      <c r="F8883" s="601"/>
      <c r="G8883" s="601"/>
      <c r="H8883" s="601"/>
      <c r="I8883" s="603"/>
      <c r="J8883" s="609"/>
      <c r="K8883" s="610"/>
      <c r="L8883" s="516"/>
      <c r="M8883" s="410" t="str">
        <f>IFERROR(IF($A8884=VLOOKUP($A8884,AGOTADOS!$A$3:$H$4997,1,FALSE),"AGOTADO","SI HAY"),"")</f>
        <v/>
      </c>
      <c r="N8883" s="606"/>
    </row>
    <row r="8884" spans="1:14" s="607" customFormat="1" ht="18" customHeight="1" x14ac:dyDescent="0.25">
      <c r="A8884" s="608"/>
      <c r="B8884" s="603"/>
      <c r="C8884" s="603"/>
      <c r="D8884" s="601"/>
      <c r="E8884" s="603"/>
      <c r="F8884" s="601"/>
      <c r="G8884" s="601"/>
      <c r="H8884" s="601"/>
      <c r="I8884" s="603"/>
      <c r="J8884" s="609"/>
      <c r="K8884" s="610"/>
      <c r="L8884" s="516"/>
      <c r="M8884" s="410" t="str">
        <f>IFERROR(IF($A8885=VLOOKUP($A8885,AGOTADOS!$A$3:$H$4997,1,FALSE),"AGOTADO","SI HAY"),"")</f>
        <v/>
      </c>
      <c r="N8884" s="606"/>
    </row>
    <row r="8885" spans="1:14" s="607" customFormat="1" ht="18" customHeight="1" x14ac:dyDescent="0.25">
      <c r="A8885" s="608"/>
      <c r="B8885" s="603"/>
      <c r="C8885" s="603"/>
      <c r="D8885" s="601"/>
      <c r="E8885" s="603"/>
      <c r="F8885" s="601"/>
      <c r="G8885" s="601"/>
      <c r="H8885" s="601"/>
      <c r="I8885" s="603"/>
      <c r="J8885" s="609"/>
      <c r="K8885" s="610"/>
      <c r="L8885" s="516"/>
      <c r="M8885" s="410" t="str">
        <f>IFERROR(IF($A8886=VLOOKUP($A8886,AGOTADOS!$A$3:$H$4997,1,FALSE),"AGOTADO","SI HAY"),"")</f>
        <v/>
      </c>
      <c r="N8885" s="606"/>
    </row>
    <row r="8886" spans="1:14" s="607" customFormat="1" ht="18" customHeight="1" x14ac:dyDescent="0.25">
      <c r="A8886" s="608"/>
      <c r="B8886" s="603"/>
      <c r="C8886" s="603"/>
      <c r="D8886" s="601"/>
      <c r="E8886" s="603"/>
      <c r="F8886" s="601"/>
      <c r="G8886" s="601"/>
      <c r="H8886" s="601"/>
      <c r="I8886" s="603"/>
      <c r="J8886" s="609"/>
      <c r="K8886" s="610"/>
      <c r="L8886" s="516"/>
      <c r="M8886" s="410" t="str">
        <f>IFERROR(IF($A8887=VLOOKUP($A8887,AGOTADOS!$A$3:$H$4997,1,FALSE),"AGOTADO","SI HAY"),"")</f>
        <v/>
      </c>
      <c r="N8886" s="606"/>
    </row>
    <row r="8887" spans="1:14" s="607" customFormat="1" ht="18" customHeight="1" x14ac:dyDescent="0.25">
      <c r="A8887" s="608"/>
      <c r="B8887" s="603"/>
      <c r="C8887" s="603"/>
      <c r="D8887" s="601"/>
      <c r="E8887" s="603"/>
      <c r="F8887" s="601"/>
      <c r="G8887" s="601"/>
      <c r="H8887" s="601"/>
      <c r="I8887" s="603"/>
      <c r="J8887" s="609"/>
      <c r="K8887" s="610"/>
      <c r="L8887" s="516"/>
      <c r="M8887" s="410" t="str">
        <f>IFERROR(IF($A8888=VLOOKUP($A8888,AGOTADOS!$A$3:$H$4997,1,FALSE),"AGOTADO","SI HAY"),"")</f>
        <v/>
      </c>
      <c r="N8887" s="606"/>
    </row>
    <row r="8888" spans="1:14" s="607" customFormat="1" ht="18" customHeight="1" x14ac:dyDescent="0.25">
      <c r="A8888" s="608"/>
      <c r="B8888" s="603"/>
      <c r="C8888" s="601"/>
      <c r="D8888" s="601"/>
      <c r="E8888" s="603"/>
      <c r="F8888" s="601"/>
      <c r="G8888" s="601"/>
      <c r="H8888" s="601"/>
      <c r="I8888" s="603"/>
      <c r="J8888" s="609"/>
      <c r="K8888" s="610"/>
      <c r="L8888" s="516"/>
      <c r="M8888" s="410" t="str">
        <f>IFERROR(IF($A8889=VLOOKUP($A8889,AGOTADOS!$A$3:$H$4997,1,FALSE),"AGOTADO","SI HAY"),"")</f>
        <v/>
      </c>
      <c r="N8888" s="606"/>
    </row>
    <row r="8889" spans="1:14" s="607" customFormat="1" ht="18" customHeight="1" x14ac:dyDescent="0.25">
      <c r="A8889" s="608"/>
      <c r="B8889" s="603"/>
      <c r="C8889" s="603"/>
      <c r="D8889" s="601"/>
      <c r="E8889" s="603"/>
      <c r="F8889" s="601"/>
      <c r="G8889" s="601"/>
      <c r="H8889" s="601"/>
      <c r="I8889" s="603"/>
      <c r="J8889" s="609"/>
      <c r="K8889" s="610"/>
      <c r="L8889" s="516"/>
      <c r="M8889" s="410" t="str">
        <f>IFERROR(IF($A8890=VLOOKUP($A8890,AGOTADOS!$A$3:$H$4997,1,FALSE),"AGOTADO","SI HAY"),"")</f>
        <v/>
      </c>
      <c r="N8889" s="606"/>
    </row>
    <row r="8890" spans="1:14" s="607" customFormat="1" ht="18" customHeight="1" x14ac:dyDescent="0.25">
      <c r="A8890" s="608"/>
      <c r="B8890" s="603"/>
      <c r="C8890" s="601"/>
      <c r="D8890" s="601"/>
      <c r="E8890" s="603"/>
      <c r="F8890" s="601"/>
      <c r="G8890" s="601"/>
      <c r="H8890" s="601"/>
      <c r="I8890" s="603"/>
      <c r="J8890" s="609"/>
      <c r="K8890" s="610"/>
      <c r="L8890" s="516"/>
      <c r="M8890" s="410" t="str">
        <f>IFERROR(IF($A8891=VLOOKUP($A8891,AGOTADOS!$A$3:$H$4997,1,FALSE),"AGOTADO","SI HAY"),"")</f>
        <v/>
      </c>
      <c r="N8890" s="606"/>
    </row>
    <row r="8891" spans="1:14" s="607" customFormat="1" ht="18" customHeight="1" x14ac:dyDescent="0.25">
      <c r="A8891" s="608"/>
      <c r="B8891" s="603"/>
      <c r="C8891" s="603"/>
      <c r="D8891" s="601"/>
      <c r="E8891" s="603"/>
      <c r="F8891" s="601"/>
      <c r="G8891" s="601"/>
      <c r="H8891" s="601"/>
      <c r="I8891" s="603"/>
      <c r="J8891" s="609"/>
      <c r="K8891" s="610"/>
      <c r="L8891" s="516"/>
      <c r="M8891" s="410" t="str">
        <f>IFERROR(IF($A8892=VLOOKUP($A8892,AGOTADOS!$A$3:$H$4997,1,FALSE),"AGOTADO","SI HAY"),"")</f>
        <v/>
      </c>
      <c r="N8891" s="606"/>
    </row>
    <row r="8892" spans="1:14" s="607" customFormat="1" ht="18" customHeight="1" x14ac:dyDescent="0.25">
      <c r="A8892" s="608"/>
      <c r="B8892" s="603"/>
      <c r="C8892" s="603"/>
      <c r="D8892" s="601"/>
      <c r="E8892" s="603"/>
      <c r="F8892" s="601"/>
      <c r="G8892" s="601"/>
      <c r="H8892" s="601"/>
      <c r="I8892" s="603"/>
      <c r="J8892" s="609"/>
      <c r="K8892" s="610"/>
      <c r="L8892" s="516"/>
      <c r="M8892" s="410" t="str">
        <f>IFERROR(IF($A8893=VLOOKUP($A8893,AGOTADOS!$A$3:$H$4997,1,FALSE),"AGOTADO","SI HAY"),"")</f>
        <v/>
      </c>
      <c r="N8892" s="606"/>
    </row>
    <row r="8893" spans="1:14" s="607" customFormat="1" ht="18" customHeight="1" x14ac:dyDescent="0.3">
      <c r="A8893" s="611"/>
      <c r="B8893" s="602"/>
      <c r="C8893" s="603"/>
      <c r="D8893" s="601"/>
      <c r="E8893" s="601"/>
      <c r="F8893" s="601"/>
      <c r="G8893" s="601"/>
      <c r="H8893" s="601"/>
      <c r="I8893" s="601"/>
      <c r="J8893" s="609"/>
      <c r="K8893" s="610"/>
      <c r="L8893" s="516"/>
      <c r="M8893" s="410" t="str">
        <f>IFERROR(IF($A8894=VLOOKUP($A8894,AGOTADOS!$A$3:$H$4997,1,FALSE),"AGOTADO","SI HAY"),"")</f>
        <v/>
      </c>
      <c r="N8893" s="606"/>
    </row>
    <row r="8894" spans="1:14" s="607" customFormat="1" ht="18" customHeight="1" x14ac:dyDescent="0.25">
      <c r="A8894" s="608"/>
      <c r="B8894" s="603"/>
      <c r="C8894" s="601"/>
      <c r="D8894" s="601"/>
      <c r="E8894" s="603"/>
      <c r="F8894" s="601"/>
      <c r="G8894" s="601"/>
      <c r="H8894" s="601"/>
      <c r="I8894" s="603"/>
      <c r="J8894" s="609"/>
      <c r="K8894" s="610"/>
      <c r="L8894" s="516"/>
      <c r="M8894" s="410" t="str">
        <f>IFERROR(IF($A8895=VLOOKUP($A8895,AGOTADOS!$A$3:$H$4997,1,FALSE),"AGOTADO","SI HAY"),"")</f>
        <v/>
      </c>
      <c r="N8894" s="606"/>
    </row>
    <row r="8895" spans="1:14" s="607" customFormat="1" ht="18" customHeight="1" x14ac:dyDescent="0.25">
      <c r="A8895" s="608"/>
      <c r="B8895" s="603"/>
      <c r="C8895" s="601"/>
      <c r="D8895" s="601"/>
      <c r="E8895" s="603"/>
      <c r="F8895" s="601"/>
      <c r="G8895" s="601"/>
      <c r="H8895" s="601"/>
      <c r="I8895" s="603"/>
      <c r="J8895" s="609"/>
      <c r="K8895" s="610"/>
      <c r="L8895" s="516"/>
      <c r="M8895" s="410" t="str">
        <f>IFERROR(IF($A8896=VLOOKUP($A8896,AGOTADOS!$A$3:$H$4997,1,FALSE),"AGOTADO","SI HAY"),"")</f>
        <v/>
      </c>
      <c r="N8895" s="606"/>
    </row>
    <row r="8896" spans="1:14" s="607" customFormat="1" ht="18" customHeight="1" x14ac:dyDescent="0.25">
      <c r="A8896" s="608"/>
      <c r="B8896" s="603"/>
      <c r="C8896" s="601"/>
      <c r="D8896" s="601"/>
      <c r="E8896" s="603"/>
      <c r="F8896" s="601"/>
      <c r="G8896" s="601"/>
      <c r="H8896" s="601"/>
      <c r="I8896" s="603"/>
      <c r="J8896" s="609"/>
      <c r="K8896" s="610"/>
      <c r="L8896" s="516"/>
      <c r="M8896" s="410" t="str">
        <f>IFERROR(IF($A8897=VLOOKUP($A8897,AGOTADOS!$A$3:$H$4997,1,FALSE),"AGOTADO","SI HAY"),"")</f>
        <v/>
      </c>
      <c r="N8896" s="606"/>
    </row>
    <row r="8897" spans="1:14" s="607" customFormat="1" ht="18" customHeight="1" x14ac:dyDescent="0.25">
      <c r="A8897" s="608"/>
      <c r="B8897" s="603"/>
      <c r="C8897" s="601"/>
      <c r="D8897" s="601"/>
      <c r="E8897" s="603"/>
      <c r="F8897" s="601"/>
      <c r="G8897" s="601"/>
      <c r="H8897" s="601"/>
      <c r="I8897" s="603"/>
      <c r="J8897" s="609"/>
      <c r="K8897" s="610"/>
      <c r="L8897" s="516"/>
      <c r="M8897" s="410" t="str">
        <f>IFERROR(IF($A8898=VLOOKUP($A8898,AGOTADOS!$A$3:$H$4997,1,FALSE),"AGOTADO","SI HAY"),"")</f>
        <v/>
      </c>
      <c r="N8897" s="606"/>
    </row>
    <row r="8898" spans="1:14" s="607" customFormat="1" ht="18" customHeight="1" x14ac:dyDescent="0.25">
      <c r="A8898" s="608"/>
      <c r="B8898" s="603"/>
      <c r="C8898" s="601"/>
      <c r="D8898" s="601"/>
      <c r="E8898" s="603"/>
      <c r="F8898" s="601"/>
      <c r="G8898" s="601"/>
      <c r="H8898" s="601"/>
      <c r="I8898" s="603"/>
      <c r="J8898" s="609"/>
      <c r="K8898" s="610"/>
      <c r="L8898" s="516"/>
      <c r="M8898" s="410" t="str">
        <f>IFERROR(IF($A8899=VLOOKUP($A8899,AGOTADOS!$A$3:$H$4997,1,FALSE),"AGOTADO","SI HAY"),"")</f>
        <v/>
      </c>
      <c r="N8898" s="606"/>
    </row>
    <row r="8899" spans="1:14" s="607" customFormat="1" ht="18" customHeight="1" x14ac:dyDescent="0.25">
      <c r="A8899" s="612"/>
      <c r="B8899" s="613"/>
      <c r="C8899" s="613"/>
      <c r="D8899" s="614"/>
      <c r="E8899" s="613"/>
      <c r="F8899" s="614"/>
      <c r="G8899" s="614"/>
      <c r="H8899" s="614"/>
      <c r="I8899" s="613"/>
      <c r="J8899" s="615"/>
      <c r="K8899" s="616"/>
      <c r="L8899" s="516"/>
      <c r="M8899" s="410" t="str">
        <f>IFERROR(IF($A8900=VLOOKUP($A8900,AGOTADOS!$A$3:$H$4997,1,FALSE),"AGOTADO","SI HAY"),"")</f>
        <v/>
      </c>
      <c r="N8899" s="606"/>
    </row>
    <row r="8900" spans="1:14" s="607" customFormat="1" ht="18" customHeight="1" x14ac:dyDescent="0.25">
      <c r="A8900" s="612"/>
      <c r="B8900" s="613"/>
      <c r="C8900" s="613"/>
      <c r="D8900" s="614"/>
      <c r="E8900" s="613"/>
      <c r="F8900" s="614"/>
      <c r="G8900" s="614"/>
      <c r="H8900" s="614"/>
      <c r="I8900" s="613"/>
      <c r="J8900" s="615"/>
      <c r="K8900" s="616"/>
      <c r="L8900" s="516"/>
      <c r="M8900" s="410" t="str">
        <f>IFERROR(IF($A8901=VLOOKUP($A8901,AGOTADOS!$A$3:$H$4997,1,FALSE),"AGOTADO","SI HAY"),"")</f>
        <v/>
      </c>
      <c r="N8900" s="606"/>
    </row>
    <row r="8901" spans="1:14" s="618" customFormat="1" ht="18" customHeight="1" x14ac:dyDescent="0.25">
      <c r="A8901" s="608"/>
      <c r="B8901" s="603"/>
      <c r="C8901" s="601"/>
      <c r="D8901" s="601"/>
      <c r="E8901" s="603"/>
      <c r="F8901" s="601"/>
      <c r="G8901" s="601"/>
      <c r="H8901" s="601"/>
      <c r="I8901" s="603"/>
      <c r="J8901" s="609"/>
      <c r="K8901" s="610"/>
      <c r="L8901" s="516"/>
      <c r="M8901" s="410" t="str">
        <f>IFERROR(IF($A8902=VLOOKUP($A8902,AGOTADOS!$A$3:$H$4997,1,FALSE),"AGOTADO","SI HAY"),"")</f>
        <v/>
      </c>
      <c r="N8901" s="617"/>
    </row>
    <row r="8902" spans="1:14" s="618" customFormat="1" ht="18" customHeight="1" x14ac:dyDescent="0.25">
      <c r="A8902" s="608"/>
      <c r="B8902" s="603"/>
      <c r="C8902" s="601"/>
      <c r="D8902" s="601"/>
      <c r="E8902" s="603"/>
      <c r="F8902" s="601"/>
      <c r="G8902" s="601"/>
      <c r="H8902" s="601"/>
      <c r="I8902" s="603"/>
      <c r="J8902" s="609"/>
      <c r="K8902" s="610"/>
      <c r="L8902" s="516"/>
      <c r="M8902" s="410" t="str">
        <f>IFERROR(IF($A8903=VLOOKUP($A8903,AGOTADOS!$A$3:$H$4997,1,FALSE),"AGOTADO","SI HAY"),"")</f>
        <v/>
      </c>
      <c r="N8902" s="617"/>
    </row>
    <row r="8903" spans="1:14" s="607" customFormat="1" ht="18" customHeight="1" x14ac:dyDescent="0.25">
      <c r="A8903" s="608"/>
      <c r="B8903" s="603"/>
      <c r="C8903" s="601"/>
      <c r="D8903" s="601"/>
      <c r="E8903" s="603"/>
      <c r="F8903" s="601"/>
      <c r="G8903" s="601"/>
      <c r="H8903" s="601"/>
      <c r="I8903" s="603"/>
      <c r="J8903" s="609"/>
      <c r="K8903" s="610"/>
      <c r="L8903" s="516"/>
      <c r="M8903" s="410" t="str">
        <f>IFERROR(IF($A8904=VLOOKUP($A8904,AGOTADOS!$A$3:$H$4997,1,FALSE),"AGOTADO","SI HAY"),"")</f>
        <v/>
      </c>
      <c r="N8903" s="606"/>
    </row>
    <row r="8904" spans="1:14" s="607" customFormat="1" ht="18" customHeight="1" x14ac:dyDescent="0.25">
      <c r="A8904" s="608"/>
      <c r="B8904" s="603"/>
      <c r="C8904" s="601"/>
      <c r="D8904" s="601"/>
      <c r="E8904" s="603"/>
      <c r="F8904" s="601"/>
      <c r="G8904" s="601"/>
      <c r="H8904" s="601"/>
      <c r="I8904" s="603"/>
      <c r="J8904" s="609"/>
      <c r="K8904" s="610"/>
      <c r="L8904" s="516"/>
      <c r="M8904" s="410" t="str">
        <f>IFERROR(IF($A8905=VLOOKUP($A8905,AGOTADOS!$A$3:$H$4997,1,FALSE),"AGOTADO","SI HAY"),"")</f>
        <v/>
      </c>
      <c r="N8904" s="606"/>
    </row>
    <row r="8905" spans="1:14" s="607" customFormat="1" ht="18" customHeight="1" x14ac:dyDescent="0.25">
      <c r="A8905" s="608"/>
      <c r="B8905" s="603"/>
      <c r="C8905" s="601"/>
      <c r="D8905" s="601"/>
      <c r="E8905" s="603"/>
      <c r="F8905" s="601"/>
      <c r="G8905" s="601"/>
      <c r="H8905" s="601"/>
      <c r="I8905" s="603"/>
      <c r="J8905" s="609"/>
      <c r="K8905" s="610"/>
      <c r="L8905" s="516"/>
      <c r="M8905" s="410" t="str">
        <f>IFERROR(IF($A8906=VLOOKUP($A8906,AGOTADOS!$A$3:$H$4997,1,FALSE),"AGOTADO","SI HAY"),"")</f>
        <v/>
      </c>
      <c r="N8905" s="606"/>
    </row>
    <row r="8906" spans="1:14" s="607" customFormat="1" ht="18" customHeight="1" x14ac:dyDescent="0.25">
      <c r="A8906" s="608"/>
      <c r="B8906" s="603"/>
      <c r="C8906" s="601"/>
      <c r="D8906" s="601"/>
      <c r="E8906" s="603"/>
      <c r="F8906" s="601"/>
      <c r="G8906" s="601"/>
      <c r="H8906" s="601"/>
      <c r="I8906" s="603"/>
      <c r="J8906" s="609"/>
      <c r="K8906" s="610"/>
      <c r="L8906" s="516"/>
      <c r="M8906" s="410" t="str">
        <f>IFERROR(IF($A8907=VLOOKUP($A8907,AGOTADOS!$A$3:$H$4997,1,FALSE),"AGOTADO","SI HAY"),"")</f>
        <v/>
      </c>
      <c r="N8906" s="606"/>
    </row>
    <row r="8907" spans="1:14" s="607" customFormat="1" ht="18" customHeight="1" x14ac:dyDescent="0.25">
      <c r="A8907" s="608"/>
      <c r="B8907" s="603"/>
      <c r="C8907" s="601"/>
      <c r="D8907" s="601"/>
      <c r="E8907" s="603"/>
      <c r="F8907" s="601"/>
      <c r="G8907" s="601"/>
      <c r="H8907" s="601"/>
      <c r="I8907" s="603"/>
      <c r="J8907" s="609"/>
      <c r="K8907" s="610"/>
      <c r="L8907" s="516"/>
      <c r="M8907" s="410" t="str">
        <f>IFERROR(IF($A8908=VLOOKUP($A8908,AGOTADOS!$A$3:$H$4997,1,FALSE),"AGOTADO","SI HAY"),"")</f>
        <v/>
      </c>
      <c r="N8907" s="606"/>
    </row>
    <row r="8908" spans="1:14" s="607" customFormat="1" ht="18" customHeight="1" x14ac:dyDescent="0.25">
      <c r="A8908" s="608"/>
      <c r="B8908" s="603"/>
      <c r="C8908" s="601"/>
      <c r="D8908" s="601"/>
      <c r="E8908" s="603"/>
      <c r="F8908" s="601"/>
      <c r="G8908" s="601"/>
      <c r="H8908" s="601"/>
      <c r="I8908" s="603"/>
      <c r="J8908" s="609"/>
      <c r="K8908" s="610"/>
      <c r="L8908" s="516"/>
      <c r="M8908" s="410" t="str">
        <f>IFERROR(IF($A8909=VLOOKUP($A8909,AGOTADOS!$A$3:$H$4997,1,FALSE),"AGOTADO","SI HAY"),"")</f>
        <v/>
      </c>
      <c r="N8908" s="606"/>
    </row>
    <row r="8909" spans="1:14" s="607" customFormat="1" ht="18" customHeight="1" x14ac:dyDescent="0.25">
      <c r="A8909" s="608"/>
      <c r="B8909" s="603"/>
      <c r="C8909" s="601"/>
      <c r="D8909" s="601"/>
      <c r="E8909" s="603"/>
      <c r="F8909" s="601"/>
      <c r="G8909" s="601"/>
      <c r="H8909" s="601"/>
      <c r="I8909" s="603"/>
      <c r="J8909" s="609"/>
      <c r="K8909" s="610"/>
      <c r="L8909" s="516"/>
      <c r="M8909" s="410" t="str">
        <f>IFERROR(IF($A8910=VLOOKUP($A8910,AGOTADOS!$A$3:$H$4997,1,FALSE),"AGOTADO","SI HAY"),"")</f>
        <v/>
      </c>
      <c r="N8909" s="606"/>
    </row>
    <row r="8910" spans="1:14" s="607" customFormat="1" ht="18" customHeight="1" x14ac:dyDescent="0.25">
      <c r="A8910" s="608"/>
      <c r="B8910" s="603"/>
      <c r="C8910" s="601"/>
      <c r="D8910" s="601"/>
      <c r="E8910" s="603"/>
      <c r="F8910" s="601"/>
      <c r="G8910" s="601"/>
      <c r="H8910" s="601"/>
      <c r="I8910" s="603"/>
      <c r="J8910" s="609"/>
      <c r="K8910" s="610"/>
      <c r="L8910" s="516"/>
      <c r="M8910" s="410" t="str">
        <f>IFERROR(IF($A8911=VLOOKUP($A8911,AGOTADOS!$A$3:$H$4997,1,FALSE),"AGOTADO","SI HAY"),"")</f>
        <v/>
      </c>
      <c r="N8910" s="606"/>
    </row>
    <row r="8911" spans="1:14" s="607" customFormat="1" ht="18" customHeight="1" x14ac:dyDescent="0.25">
      <c r="A8911" s="608"/>
      <c r="B8911" s="603"/>
      <c r="C8911" s="603"/>
      <c r="D8911" s="601"/>
      <c r="E8911" s="603"/>
      <c r="F8911" s="601"/>
      <c r="G8911" s="601"/>
      <c r="H8911" s="601"/>
      <c r="I8911" s="603"/>
      <c r="J8911" s="609"/>
      <c r="K8911" s="610"/>
      <c r="L8911" s="516"/>
      <c r="M8911" s="410" t="str">
        <f>IFERROR(IF($A8912=VLOOKUP($A8912,AGOTADOS!$A$3:$H$4997,1,FALSE),"AGOTADO","SI HAY"),"")</f>
        <v/>
      </c>
      <c r="N8911" s="606"/>
    </row>
    <row r="8912" spans="1:14" s="607" customFormat="1" ht="18" customHeight="1" x14ac:dyDescent="0.25">
      <c r="A8912" s="608"/>
      <c r="B8912" s="603"/>
      <c r="C8912" s="601"/>
      <c r="D8912" s="601"/>
      <c r="E8912" s="603"/>
      <c r="F8912" s="601"/>
      <c r="G8912" s="601"/>
      <c r="H8912" s="601"/>
      <c r="I8912" s="603"/>
      <c r="J8912" s="609"/>
      <c r="K8912" s="610"/>
      <c r="L8912" s="516"/>
      <c r="M8912" s="410" t="str">
        <f>IFERROR(IF($A8913=VLOOKUP($A8913,AGOTADOS!$A$3:$H$4997,1,FALSE),"AGOTADO","SI HAY"),"")</f>
        <v/>
      </c>
      <c r="N8912" s="606"/>
    </row>
    <row r="8913" spans="1:14" s="607" customFormat="1" ht="18" customHeight="1" x14ac:dyDescent="0.25">
      <c r="A8913" s="608"/>
      <c r="B8913" s="603"/>
      <c r="C8913" s="601"/>
      <c r="D8913" s="601"/>
      <c r="E8913" s="603"/>
      <c r="F8913" s="601"/>
      <c r="G8913" s="601"/>
      <c r="H8913" s="601"/>
      <c r="I8913" s="603"/>
      <c r="J8913" s="609"/>
      <c r="K8913" s="610"/>
      <c r="L8913" s="516"/>
      <c r="M8913" s="410" t="str">
        <f>IFERROR(IF($A8914=VLOOKUP($A8914,AGOTADOS!$A$3:$H$4997,1,FALSE),"AGOTADO","SI HAY"),"")</f>
        <v/>
      </c>
      <c r="N8913" s="606"/>
    </row>
    <row r="8914" spans="1:14" s="607" customFormat="1" ht="18" customHeight="1" x14ac:dyDescent="0.25">
      <c r="A8914" s="608"/>
      <c r="B8914" s="603"/>
      <c r="C8914" s="601"/>
      <c r="D8914" s="601"/>
      <c r="E8914" s="603"/>
      <c r="F8914" s="601"/>
      <c r="G8914" s="601"/>
      <c r="H8914" s="601"/>
      <c r="I8914" s="603"/>
      <c r="J8914" s="609"/>
      <c r="K8914" s="610"/>
      <c r="L8914" s="516"/>
      <c r="M8914" s="410" t="str">
        <f>IFERROR(IF($A8915=VLOOKUP($A8915,AGOTADOS!$A$3:$H$4997,1,FALSE),"AGOTADO","SI HAY"),"")</f>
        <v/>
      </c>
      <c r="N8914" s="606"/>
    </row>
    <row r="8915" spans="1:14" s="607" customFormat="1" ht="18" customHeight="1" x14ac:dyDescent="0.25">
      <c r="A8915" s="608"/>
      <c r="B8915" s="603"/>
      <c r="C8915" s="603"/>
      <c r="D8915" s="601"/>
      <c r="E8915" s="603"/>
      <c r="F8915" s="601"/>
      <c r="G8915" s="601"/>
      <c r="H8915" s="601"/>
      <c r="I8915" s="603"/>
      <c r="J8915" s="609"/>
      <c r="K8915" s="610"/>
      <c r="L8915" s="516"/>
      <c r="M8915" s="410" t="str">
        <f>IFERROR(IF($A8916=VLOOKUP($A8916,AGOTADOS!$A$3:$H$4997,1,FALSE),"AGOTADO","SI HAY"),"")</f>
        <v/>
      </c>
      <c r="N8915" s="606"/>
    </row>
    <row r="8916" spans="1:14" s="607" customFormat="1" ht="18" customHeight="1" x14ac:dyDescent="0.25">
      <c r="A8916" s="608"/>
      <c r="B8916" s="603"/>
      <c r="C8916" s="601"/>
      <c r="D8916" s="601"/>
      <c r="E8916" s="603"/>
      <c r="F8916" s="601"/>
      <c r="G8916" s="601"/>
      <c r="H8916" s="601"/>
      <c r="I8916" s="603"/>
      <c r="J8916" s="609"/>
      <c r="K8916" s="610"/>
      <c r="L8916" s="516"/>
      <c r="M8916" s="410" t="str">
        <f>IFERROR(IF($A8917=VLOOKUP($A8917,AGOTADOS!$A$3:$H$4997,1,FALSE),"AGOTADO","SI HAY"),"")</f>
        <v/>
      </c>
      <c r="N8916" s="606"/>
    </row>
    <row r="8917" spans="1:14" s="607" customFormat="1" ht="18" customHeight="1" x14ac:dyDescent="0.25">
      <c r="A8917" s="608"/>
      <c r="B8917" s="603"/>
      <c r="C8917" s="601"/>
      <c r="D8917" s="601"/>
      <c r="E8917" s="603"/>
      <c r="F8917" s="601"/>
      <c r="G8917" s="601"/>
      <c r="H8917" s="601"/>
      <c r="I8917" s="603"/>
      <c r="J8917" s="609"/>
      <c r="K8917" s="610"/>
      <c r="L8917" s="516"/>
      <c r="M8917" s="410" t="str">
        <f>IFERROR(IF($A8918=VLOOKUP($A8918,AGOTADOS!$A$3:$H$4997,1,FALSE),"AGOTADO","SI HAY"),"")</f>
        <v/>
      </c>
      <c r="N8917" s="606"/>
    </row>
    <row r="8918" spans="1:14" s="607" customFormat="1" ht="18" customHeight="1" x14ac:dyDescent="0.25">
      <c r="A8918" s="608"/>
      <c r="B8918" s="603"/>
      <c r="C8918" s="603"/>
      <c r="D8918" s="601"/>
      <c r="E8918" s="603"/>
      <c r="F8918" s="601"/>
      <c r="G8918" s="601"/>
      <c r="H8918" s="601"/>
      <c r="I8918" s="603"/>
      <c r="J8918" s="609"/>
      <c r="K8918" s="610"/>
      <c r="L8918" s="516"/>
      <c r="M8918" s="410" t="str">
        <f>IFERROR(IF($A8919=VLOOKUP($A8919,AGOTADOS!$A$3:$H$4997,1,FALSE),"AGOTADO","SI HAY"),"")</f>
        <v/>
      </c>
      <c r="N8918" s="606"/>
    </row>
    <row r="8919" spans="1:14" s="607" customFormat="1" ht="18" customHeight="1" x14ac:dyDescent="0.25">
      <c r="A8919" s="608"/>
      <c r="B8919" s="603"/>
      <c r="C8919" s="601"/>
      <c r="D8919" s="601"/>
      <c r="E8919" s="603"/>
      <c r="F8919" s="601"/>
      <c r="G8919" s="601"/>
      <c r="H8919" s="601"/>
      <c r="I8919" s="603"/>
      <c r="J8919" s="609"/>
      <c r="K8919" s="610"/>
      <c r="L8919" s="516"/>
      <c r="M8919" s="410" t="str">
        <f>IFERROR(IF($A8920=VLOOKUP($A8920,AGOTADOS!$A$3:$H$4997,1,FALSE),"AGOTADO","SI HAY"),"")</f>
        <v/>
      </c>
      <c r="N8919" s="606"/>
    </row>
    <row r="8920" spans="1:14" s="607" customFormat="1" ht="18" customHeight="1" x14ac:dyDescent="0.25">
      <c r="A8920" s="608"/>
      <c r="B8920" s="603"/>
      <c r="C8920" s="601"/>
      <c r="D8920" s="601"/>
      <c r="E8920" s="603"/>
      <c r="F8920" s="601"/>
      <c r="G8920" s="601"/>
      <c r="H8920" s="601"/>
      <c r="I8920" s="603"/>
      <c r="J8920" s="609"/>
      <c r="K8920" s="610"/>
      <c r="L8920" s="516"/>
      <c r="M8920" s="410" t="str">
        <f>IFERROR(IF($A8921=VLOOKUP($A8921,AGOTADOS!$A$3:$H$4997,1,FALSE),"AGOTADO","SI HAY"),"")</f>
        <v/>
      </c>
      <c r="N8920" s="606"/>
    </row>
    <row r="8921" spans="1:14" s="607" customFormat="1" ht="18" customHeight="1" x14ac:dyDescent="0.25">
      <c r="A8921" s="608"/>
      <c r="B8921" s="603"/>
      <c r="C8921" s="601"/>
      <c r="D8921" s="601"/>
      <c r="E8921" s="603"/>
      <c r="F8921" s="601"/>
      <c r="G8921" s="601"/>
      <c r="H8921" s="601"/>
      <c r="I8921" s="603"/>
      <c r="J8921" s="609"/>
      <c r="K8921" s="610"/>
      <c r="L8921" s="516"/>
      <c r="M8921" s="410" t="str">
        <f>IFERROR(IF($A8922=VLOOKUP($A8922,AGOTADOS!$A$3:$H$4997,1,FALSE),"AGOTADO","SI HAY"),"")</f>
        <v/>
      </c>
      <c r="N8921" s="606"/>
    </row>
    <row r="8922" spans="1:14" s="607" customFormat="1" ht="18" customHeight="1" x14ac:dyDescent="0.25">
      <c r="A8922" s="608"/>
      <c r="B8922" s="603"/>
      <c r="C8922" s="601"/>
      <c r="D8922" s="601"/>
      <c r="E8922" s="603"/>
      <c r="F8922" s="601"/>
      <c r="G8922" s="601"/>
      <c r="H8922" s="601"/>
      <c r="I8922" s="603"/>
      <c r="J8922" s="609"/>
      <c r="K8922" s="610"/>
      <c r="L8922" s="516"/>
      <c r="M8922" s="410" t="str">
        <f>IFERROR(IF($A8923=VLOOKUP($A8923,AGOTADOS!$A$3:$H$4997,1,FALSE),"AGOTADO","SI HAY"),"")</f>
        <v/>
      </c>
      <c r="N8922" s="606"/>
    </row>
    <row r="8923" spans="1:14" s="607" customFormat="1" ht="18" customHeight="1" x14ac:dyDescent="0.25">
      <c r="A8923" s="608"/>
      <c r="B8923" s="603"/>
      <c r="C8923" s="603"/>
      <c r="D8923" s="601"/>
      <c r="E8923" s="603"/>
      <c r="F8923" s="601"/>
      <c r="G8923" s="601"/>
      <c r="H8923" s="601"/>
      <c r="I8923" s="603"/>
      <c r="J8923" s="609"/>
      <c r="K8923" s="610"/>
      <c r="L8923" s="516"/>
      <c r="M8923" s="410" t="str">
        <f>IFERROR(IF($A8924=VLOOKUP($A8924,AGOTADOS!$A$3:$H$4997,1,FALSE),"AGOTADO","SI HAY"),"")</f>
        <v/>
      </c>
      <c r="N8923" s="606"/>
    </row>
    <row r="8924" spans="1:14" s="607" customFormat="1" ht="18" customHeight="1" x14ac:dyDescent="0.25">
      <c r="A8924" s="608"/>
      <c r="B8924" s="603"/>
      <c r="C8924" s="603"/>
      <c r="D8924" s="601"/>
      <c r="E8924" s="603"/>
      <c r="F8924" s="601"/>
      <c r="G8924" s="601"/>
      <c r="H8924" s="601"/>
      <c r="I8924" s="603"/>
      <c r="J8924" s="609"/>
      <c r="K8924" s="610"/>
      <c r="L8924" s="516"/>
      <c r="M8924" s="410" t="str">
        <f>IFERROR(IF($A8925=VLOOKUP($A8925,AGOTADOS!$A$3:$H$4997,1,FALSE),"AGOTADO","SI HAY"),"")</f>
        <v/>
      </c>
      <c r="N8924" s="606"/>
    </row>
    <row r="8925" spans="1:14" s="607" customFormat="1" ht="18" customHeight="1" x14ac:dyDescent="0.25">
      <c r="A8925" s="608"/>
      <c r="B8925" s="603"/>
      <c r="C8925" s="601"/>
      <c r="D8925" s="601"/>
      <c r="E8925" s="603"/>
      <c r="F8925" s="601"/>
      <c r="G8925" s="601"/>
      <c r="H8925" s="601"/>
      <c r="I8925" s="603"/>
      <c r="J8925" s="609"/>
      <c r="K8925" s="610"/>
      <c r="L8925" s="516"/>
      <c r="M8925" s="410" t="str">
        <f>IFERROR(IF($A8926=VLOOKUP($A8926,AGOTADOS!$A$3:$H$4997,1,FALSE),"AGOTADO","SI HAY"),"")</f>
        <v/>
      </c>
      <c r="N8925" s="606"/>
    </row>
    <row r="8926" spans="1:14" s="607" customFormat="1" ht="18" customHeight="1" x14ac:dyDescent="0.25">
      <c r="A8926" s="608"/>
      <c r="B8926" s="603"/>
      <c r="C8926" s="601"/>
      <c r="D8926" s="601"/>
      <c r="E8926" s="603"/>
      <c r="F8926" s="601"/>
      <c r="G8926" s="601"/>
      <c r="H8926" s="601"/>
      <c r="I8926" s="603"/>
      <c r="J8926" s="609"/>
      <c r="K8926" s="610"/>
      <c r="L8926" s="516"/>
      <c r="M8926" s="410" t="str">
        <f>IFERROR(IF($A8927=VLOOKUP($A8927,AGOTADOS!$A$3:$H$4997,1,FALSE),"AGOTADO","SI HAY"),"")</f>
        <v/>
      </c>
      <c r="N8926" s="606"/>
    </row>
    <row r="8927" spans="1:14" s="607" customFormat="1" ht="18" customHeight="1" x14ac:dyDescent="0.25">
      <c r="A8927" s="608"/>
      <c r="B8927" s="603"/>
      <c r="C8927" s="603"/>
      <c r="D8927" s="601"/>
      <c r="E8927" s="603"/>
      <c r="F8927" s="601"/>
      <c r="G8927" s="601"/>
      <c r="H8927" s="601"/>
      <c r="I8927" s="603"/>
      <c r="J8927" s="609"/>
      <c r="K8927" s="610"/>
      <c r="L8927" s="516"/>
      <c r="M8927" s="410" t="str">
        <f>IFERROR(IF($A8928=VLOOKUP($A8928,AGOTADOS!$A$3:$H$4997,1,FALSE),"AGOTADO","SI HAY"),"")</f>
        <v/>
      </c>
      <c r="N8927" s="606"/>
    </row>
    <row r="8928" spans="1:14" s="607" customFormat="1" ht="18" customHeight="1" x14ac:dyDescent="0.25">
      <c r="A8928" s="608"/>
      <c r="B8928" s="603"/>
      <c r="C8928" s="601"/>
      <c r="D8928" s="601"/>
      <c r="E8928" s="603"/>
      <c r="F8928" s="601"/>
      <c r="G8928" s="601"/>
      <c r="H8928" s="601"/>
      <c r="I8928" s="603"/>
      <c r="J8928" s="609"/>
      <c r="K8928" s="610"/>
      <c r="L8928" s="516"/>
      <c r="M8928" s="410" t="str">
        <f>IFERROR(IF($A8929=VLOOKUP($A8929,AGOTADOS!$A$3:$H$4997,1,FALSE),"AGOTADO","SI HAY"),"")</f>
        <v/>
      </c>
      <c r="N8928" s="606"/>
    </row>
    <row r="8929" spans="1:14" s="607" customFormat="1" ht="18" customHeight="1" x14ac:dyDescent="0.25">
      <c r="A8929" s="608"/>
      <c r="B8929" s="603"/>
      <c r="C8929" s="601"/>
      <c r="D8929" s="601"/>
      <c r="E8929" s="603"/>
      <c r="F8929" s="601"/>
      <c r="G8929" s="601"/>
      <c r="H8929" s="601"/>
      <c r="I8929" s="603"/>
      <c r="J8929" s="609"/>
      <c r="K8929" s="610"/>
      <c r="L8929" s="516"/>
      <c r="M8929" s="410" t="str">
        <f>IFERROR(IF($A8930=VLOOKUP($A8930,AGOTADOS!$A$3:$H$4997,1,FALSE),"AGOTADO","SI HAY"),"")</f>
        <v/>
      </c>
      <c r="N8929" s="606"/>
    </row>
    <row r="8930" spans="1:14" s="607" customFormat="1" ht="18" customHeight="1" x14ac:dyDescent="0.25">
      <c r="A8930" s="608"/>
      <c r="B8930" s="603"/>
      <c r="C8930" s="603"/>
      <c r="D8930" s="601"/>
      <c r="E8930" s="603"/>
      <c r="F8930" s="601"/>
      <c r="G8930" s="601"/>
      <c r="H8930" s="601"/>
      <c r="I8930" s="603"/>
      <c r="J8930" s="609"/>
      <c r="K8930" s="610"/>
      <c r="L8930" s="516"/>
      <c r="M8930" s="410" t="str">
        <f>IFERROR(IF($A8931=VLOOKUP($A8931,AGOTADOS!$A$3:$H$4997,1,FALSE),"AGOTADO","SI HAY"),"")</f>
        <v/>
      </c>
      <c r="N8930" s="606"/>
    </row>
    <row r="8931" spans="1:14" s="607" customFormat="1" ht="18" customHeight="1" x14ac:dyDescent="0.25">
      <c r="A8931" s="608"/>
      <c r="B8931" s="603"/>
      <c r="C8931" s="601"/>
      <c r="D8931" s="601"/>
      <c r="E8931" s="603"/>
      <c r="F8931" s="601"/>
      <c r="G8931" s="601"/>
      <c r="H8931" s="601"/>
      <c r="I8931" s="603"/>
      <c r="J8931" s="609"/>
      <c r="K8931" s="610"/>
      <c r="L8931" s="516"/>
      <c r="M8931" s="410" t="str">
        <f>IFERROR(IF($A8932=VLOOKUP($A8932,AGOTADOS!$A$3:$H$4997,1,FALSE),"AGOTADO","SI HAY"),"")</f>
        <v/>
      </c>
      <c r="N8931" s="606"/>
    </row>
    <row r="8932" spans="1:14" s="607" customFormat="1" ht="18" customHeight="1" x14ac:dyDescent="0.25">
      <c r="A8932" s="608"/>
      <c r="B8932" s="603"/>
      <c r="C8932" s="603"/>
      <c r="D8932" s="601"/>
      <c r="E8932" s="603"/>
      <c r="F8932" s="601"/>
      <c r="G8932" s="601"/>
      <c r="H8932" s="601"/>
      <c r="I8932" s="603"/>
      <c r="J8932" s="609"/>
      <c r="K8932" s="610"/>
      <c r="L8932" s="516"/>
      <c r="M8932" s="410" t="str">
        <f>IFERROR(IF($A8933=VLOOKUP($A8933,AGOTADOS!$A$3:$H$4997,1,FALSE),"AGOTADO","SI HAY"),"")</f>
        <v/>
      </c>
      <c r="N8932" s="606"/>
    </row>
    <row r="8933" spans="1:14" s="607" customFormat="1" ht="18" customHeight="1" x14ac:dyDescent="0.25">
      <c r="A8933" s="608"/>
      <c r="B8933" s="603"/>
      <c r="C8933" s="601"/>
      <c r="D8933" s="601"/>
      <c r="E8933" s="603"/>
      <c r="F8933" s="601"/>
      <c r="G8933" s="601"/>
      <c r="H8933" s="601"/>
      <c r="I8933" s="603"/>
      <c r="J8933" s="609"/>
      <c r="K8933" s="610"/>
      <c r="L8933" s="516"/>
      <c r="M8933" s="410" t="str">
        <f>IFERROR(IF($A8934=VLOOKUP($A8934,AGOTADOS!$A$3:$H$4997,1,FALSE),"AGOTADO","SI HAY"),"")</f>
        <v/>
      </c>
      <c r="N8933" s="606"/>
    </row>
    <row r="8934" spans="1:14" s="607" customFormat="1" ht="18" customHeight="1" x14ac:dyDescent="0.25">
      <c r="A8934" s="608"/>
      <c r="B8934" s="603"/>
      <c r="C8934" s="601"/>
      <c r="D8934" s="601"/>
      <c r="E8934" s="603"/>
      <c r="F8934" s="601"/>
      <c r="G8934" s="601"/>
      <c r="H8934" s="601"/>
      <c r="I8934" s="603"/>
      <c r="J8934" s="609"/>
      <c r="K8934" s="610"/>
      <c r="L8934" s="516"/>
      <c r="M8934" s="410" t="str">
        <f>IFERROR(IF($A8935=VLOOKUP($A8935,AGOTADOS!$A$3:$H$4997,1,FALSE),"AGOTADO","SI HAY"),"")</f>
        <v/>
      </c>
      <c r="N8934" s="606"/>
    </row>
    <row r="8935" spans="1:14" s="607" customFormat="1" ht="18" customHeight="1" x14ac:dyDescent="0.25">
      <c r="A8935" s="608"/>
      <c r="B8935" s="603"/>
      <c r="C8935" s="601"/>
      <c r="D8935" s="601"/>
      <c r="E8935" s="603"/>
      <c r="F8935" s="601"/>
      <c r="G8935" s="601"/>
      <c r="H8935" s="601"/>
      <c r="I8935" s="603"/>
      <c r="J8935" s="609"/>
      <c r="K8935" s="610"/>
      <c r="L8935" s="516"/>
      <c r="M8935" s="410" t="str">
        <f>IFERROR(IF($A8936=VLOOKUP($A8936,AGOTADOS!$A$3:$H$4997,1,FALSE),"AGOTADO","SI HAY"),"")</f>
        <v/>
      </c>
      <c r="N8935" s="606"/>
    </row>
    <row r="8936" spans="1:14" s="607" customFormat="1" ht="18" customHeight="1" x14ac:dyDescent="0.25">
      <c r="A8936" s="608"/>
      <c r="B8936" s="603"/>
      <c r="C8936" s="601"/>
      <c r="D8936" s="601"/>
      <c r="E8936" s="603"/>
      <c r="F8936" s="601"/>
      <c r="G8936" s="601"/>
      <c r="H8936" s="601"/>
      <c r="I8936" s="603"/>
      <c r="J8936" s="609"/>
      <c r="K8936" s="610"/>
      <c r="L8936" s="516"/>
      <c r="M8936" s="410" t="str">
        <f>IFERROR(IF($A8937=VLOOKUP($A8937,AGOTADOS!$A$3:$H$4997,1,FALSE),"AGOTADO","SI HAY"),"")</f>
        <v/>
      </c>
      <c r="N8936" s="606"/>
    </row>
    <row r="8937" spans="1:14" s="607" customFormat="1" ht="18" customHeight="1" x14ac:dyDescent="0.25">
      <c r="A8937" s="612"/>
      <c r="B8937" s="613"/>
      <c r="C8937" s="614"/>
      <c r="D8937" s="614"/>
      <c r="E8937" s="613"/>
      <c r="F8937" s="614"/>
      <c r="G8937" s="614"/>
      <c r="H8937" s="614"/>
      <c r="I8937" s="613"/>
      <c r="J8937" s="615"/>
      <c r="K8937" s="616"/>
      <c r="L8937" s="516"/>
      <c r="M8937" s="410" t="str">
        <f>IFERROR(IF($A8938=VLOOKUP($A8938,AGOTADOS!$A$3:$H$4997,1,FALSE),"AGOTADO","SI HAY"),"")</f>
        <v/>
      </c>
      <c r="N8937" s="606"/>
    </row>
    <row r="8938" spans="1:14" s="607" customFormat="1" ht="18" customHeight="1" x14ac:dyDescent="0.25">
      <c r="A8938" s="608"/>
      <c r="B8938" s="603"/>
      <c r="C8938" s="601"/>
      <c r="D8938" s="601"/>
      <c r="E8938" s="603"/>
      <c r="F8938" s="601"/>
      <c r="G8938" s="601"/>
      <c r="H8938" s="601"/>
      <c r="I8938" s="603"/>
      <c r="J8938" s="609"/>
      <c r="K8938" s="610"/>
      <c r="L8938" s="516"/>
      <c r="M8938" s="410" t="str">
        <f>IFERROR(IF($A8939=VLOOKUP($A8939,AGOTADOS!$A$3:$H$4997,1,FALSE),"AGOTADO","SI HAY"),"")</f>
        <v/>
      </c>
      <c r="N8938" s="606"/>
    </row>
    <row r="8939" spans="1:14" s="618" customFormat="1" ht="18" customHeight="1" x14ac:dyDescent="0.25">
      <c r="A8939" s="608"/>
      <c r="B8939" s="603"/>
      <c r="C8939" s="601"/>
      <c r="D8939" s="601"/>
      <c r="E8939" s="603"/>
      <c r="F8939" s="601"/>
      <c r="G8939" s="601"/>
      <c r="H8939" s="601"/>
      <c r="I8939" s="603"/>
      <c r="J8939" s="609"/>
      <c r="K8939" s="610"/>
      <c r="L8939" s="516"/>
      <c r="M8939" s="410" t="str">
        <f>IFERROR(IF($A8940=VLOOKUP($A8940,AGOTADOS!$A$3:$H$4997,1,FALSE),"AGOTADO","SI HAY"),"")</f>
        <v/>
      </c>
      <c r="N8939" s="617"/>
    </row>
    <row r="8940" spans="1:14" s="607" customFormat="1" ht="18" customHeight="1" x14ac:dyDescent="0.25">
      <c r="A8940" s="608"/>
      <c r="B8940" s="603"/>
      <c r="C8940" s="601"/>
      <c r="D8940" s="601"/>
      <c r="E8940" s="603"/>
      <c r="F8940" s="601"/>
      <c r="G8940" s="601"/>
      <c r="H8940" s="601"/>
      <c r="I8940" s="603"/>
      <c r="J8940" s="609"/>
      <c r="K8940" s="610"/>
      <c r="L8940" s="516"/>
      <c r="M8940" s="410" t="str">
        <f>IFERROR(IF($A8941=VLOOKUP($A8941,AGOTADOS!$A$3:$H$4997,1,FALSE),"AGOTADO","SI HAY"),"")</f>
        <v/>
      </c>
      <c r="N8940" s="606"/>
    </row>
    <row r="8941" spans="1:14" s="607" customFormat="1" ht="18" customHeight="1" x14ac:dyDescent="0.25">
      <c r="A8941" s="608"/>
      <c r="B8941" s="603"/>
      <c r="C8941" s="603"/>
      <c r="D8941" s="601"/>
      <c r="E8941" s="603"/>
      <c r="F8941" s="601"/>
      <c r="G8941" s="601"/>
      <c r="H8941" s="601"/>
      <c r="I8941" s="603"/>
      <c r="J8941" s="609"/>
      <c r="K8941" s="610"/>
      <c r="L8941" s="516"/>
      <c r="M8941" s="410" t="str">
        <f>IFERROR(IF($A8942=VLOOKUP($A8942,AGOTADOS!$A$3:$H$4997,1,FALSE),"AGOTADO","SI HAY"),"")</f>
        <v/>
      </c>
      <c r="N8941" s="606"/>
    </row>
    <row r="8942" spans="1:14" s="607" customFormat="1" ht="18" customHeight="1" x14ac:dyDescent="0.25">
      <c r="A8942" s="608"/>
      <c r="B8942" s="603"/>
      <c r="C8942" s="603"/>
      <c r="D8942" s="601"/>
      <c r="E8942" s="603"/>
      <c r="F8942" s="601"/>
      <c r="G8942" s="601"/>
      <c r="H8942" s="601"/>
      <c r="I8942" s="603"/>
      <c r="J8942" s="609"/>
      <c r="K8942" s="610"/>
      <c r="L8942" s="516"/>
      <c r="M8942" s="410" t="str">
        <f>IFERROR(IF($A8943=VLOOKUP($A8943,AGOTADOS!$A$3:$H$4997,1,FALSE),"AGOTADO","SI HAY"),"")</f>
        <v/>
      </c>
      <c r="N8942" s="606"/>
    </row>
    <row r="8943" spans="1:14" s="607" customFormat="1" ht="18" customHeight="1" x14ac:dyDescent="0.25">
      <c r="A8943" s="608"/>
      <c r="B8943" s="603"/>
      <c r="C8943" s="601"/>
      <c r="D8943" s="601"/>
      <c r="E8943" s="603"/>
      <c r="F8943" s="601"/>
      <c r="G8943" s="601"/>
      <c r="H8943" s="601"/>
      <c r="I8943" s="603"/>
      <c r="J8943" s="609"/>
      <c r="K8943" s="610"/>
      <c r="L8943" s="516"/>
      <c r="M8943" s="410" t="str">
        <f>IFERROR(IF($A8944=VLOOKUP($A8944,AGOTADOS!$A$3:$H$4997,1,FALSE),"AGOTADO","SI HAY"),"")</f>
        <v/>
      </c>
      <c r="N8943" s="606"/>
    </row>
    <row r="8944" spans="1:14" s="607" customFormat="1" ht="18" customHeight="1" x14ac:dyDescent="0.25">
      <c r="A8944" s="608"/>
      <c r="B8944" s="603"/>
      <c r="C8944" s="603"/>
      <c r="D8944" s="601"/>
      <c r="E8944" s="603"/>
      <c r="F8944" s="601"/>
      <c r="G8944" s="601"/>
      <c r="H8944" s="601"/>
      <c r="I8944" s="603"/>
      <c r="J8944" s="609"/>
      <c r="K8944" s="610"/>
      <c r="L8944" s="516"/>
      <c r="M8944" s="410" t="str">
        <f>IFERROR(IF($A8945=VLOOKUP($A8945,AGOTADOS!$A$3:$H$4997,1,FALSE),"AGOTADO","SI HAY"),"")</f>
        <v/>
      </c>
      <c r="N8944" s="606"/>
    </row>
    <row r="8945" spans="1:14" s="607" customFormat="1" ht="18" customHeight="1" x14ac:dyDescent="0.25">
      <c r="A8945" s="608"/>
      <c r="B8945" s="603"/>
      <c r="C8945" s="603"/>
      <c r="D8945" s="601"/>
      <c r="E8945" s="603"/>
      <c r="F8945" s="601"/>
      <c r="G8945" s="601"/>
      <c r="H8945" s="601"/>
      <c r="I8945" s="603"/>
      <c r="J8945" s="609"/>
      <c r="K8945" s="610"/>
      <c r="L8945" s="516"/>
      <c r="M8945" s="410" t="str">
        <f>IFERROR(IF($A8946=VLOOKUP($A8946,AGOTADOS!$A$3:$H$4997,1,FALSE),"AGOTADO","SI HAY"),"")</f>
        <v/>
      </c>
      <c r="N8945" s="606"/>
    </row>
    <row r="8946" spans="1:14" s="607" customFormat="1" ht="18" customHeight="1" x14ac:dyDescent="0.25">
      <c r="A8946" s="608"/>
      <c r="B8946" s="603"/>
      <c r="C8946" s="601"/>
      <c r="D8946" s="601"/>
      <c r="E8946" s="603"/>
      <c r="F8946" s="601"/>
      <c r="G8946" s="601"/>
      <c r="H8946" s="601"/>
      <c r="I8946" s="603"/>
      <c r="J8946" s="609"/>
      <c r="K8946" s="610"/>
      <c r="L8946" s="516"/>
      <c r="M8946" s="410" t="str">
        <f>IFERROR(IF($A8947=VLOOKUP($A8947,AGOTADOS!$A$3:$H$4997,1,FALSE),"AGOTADO","SI HAY"),"")</f>
        <v/>
      </c>
      <c r="N8946" s="606"/>
    </row>
    <row r="8947" spans="1:14" s="607" customFormat="1" ht="18" customHeight="1" x14ac:dyDescent="0.25">
      <c r="A8947" s="608"/>
      <c r="B8947" s="603"/>
      <c r="C8947" s="603"/>
      <c r="D8947" s="601"/>
      <c r="E8947" s="603"/>
      <c r="F8947" s="601"/>
      <c r="G8947" s="601"/>
      <c r="H8947" s="601"/>
      <c r="I8947" s="603"/>
      <c r="J8947" s="609"/>
      <c r="K8947" s="610"/>
      <c r="L8947" s="516"/>
      <c r="M8947" s="410" t="str">
        <f>IFERROR(IF($A8948=VLOOKUP($A8948,AGOTADOS!$A$3:$H$4997,1,FALSE),"AGOTADO","SI HAY"),"")</f>
        <v/>
      </c>
      <c r="N8947" s="606"/>
    </row>
    <row r="8948" spans="1:14" s="607" customFormat="1" ht="18" customHeight="1" x14ac:dyDescent="0.25">
      <c r="A8948" s="608"/>
      <c r="B8948" s="603"/>
      <c r="C8948" s="601"/>
      <c r="D8948" s="601"/>
      <c r="E8948" s="603"/>
      <c r="F8948" s="601"/>
      <c r="G8948" s="601"/>
      <c r="H8948" s="601"/>
      <c r="I8948" s="603"/>
      <c r="J8948" s="609"/>
      <c r="K8948" s="610"/>
      <c r="L8948" s="516"/>
      <c r="M8948" s="410" t="str">
        <f>IFERROR(IF($A8949=VLOOKUP($A8949,AGOTADOS!$A$3:$H$4997,1,FALSE),"AGOTADO","SI HAY"),"")</f>
        <v/>
      </c>
      <c r="N8948" s="606"/>
    </row>
    <row r="8949" spans="1:14" s="607" customFormat="1" ht="18" customHeight="1" x14ac:dyDescent="0.25">
      <c r="A8949" s="608"/>
      <c r="B8949" s="603"/>
      <c r="C8949" s="601"/>
      <c r="D8949" s="601"/>
      <c r="E8949" s="603"/>
      <c r="F8949" s="601"/>
      <c r="G8949" s="601"/>
      <c r="H8949" s="601"/>
      <c r="I8949" s="603"/>
      <c r="J8949" s="609"/>
      <c r="K8949" s="610"/>
      <c r="L8949" s="516"/>
      <c r="M8949" s="410" t="str">
        <f>IFERROR(IF($A8950=VLOOKUP($A8950,AGOTADOS!$A$3:$H$4997,1,FALSE),"AGOTADO","SI HAY"),"")</f>
        <v/>
      </c>
      <c r="N8949" s="606"/>
    </row>
    <row r="8950" spans="1:14" s="607" customFormat="1" ht="18" customHeight="1" x14ac:dyDescent="0.25">
      <c r="A8950" s="608"/>
      <c r="B8950" s="603"/>
      <c r="C8950" s="601"/>
      <c r="D8950" s="601"/>
      <c r="E8950" s="603"/>
      <c r="F8950" s="601"/>
      <c r="G8950" s="601"/>
      <c r="H8950" s="601"/>
      <c r="I8950" s="603"/>
      <c r="J8950" s="609"/>
      <c r="K8950" s="610"/>
      <c r="L8950" s="516"/>
      <c r="M8950" s="410" t="str">
        <f>IFERROR(IF($A8951=VLOOKUP($A8951,AGOTADOS!$A$3:$H$4997,1,FALSE),"AGOTADO","SI HAY"),"")</f>
        <v/>
      </c>
      <c r="N8950" s="606"/>
    </row>
    <row r="8951" spans="1:14" s="607" customFormat="1" ht="18" customHeight="1" x14ac:dyDescent="0.25">
      <c r="A8951" s="608"/>
      <c r="B8951" s="603"/>
      <c r="C8951" s="601"/>
      <c r="D8951" s="601"/>
      <c r="E8951" s="603"/>
      <c r="F8951" s="601"/>
      <c r="G8951" s="601"/>
      <c r="H8951" s="601"/>
      <c r="I8951" s="603"/>
      <c r="J8951" s="609"/>
      <c r="K8951" s="610"/>
      <c r="L8951" s="516"/>
      <c r="M8951" s="410" t="str">
        <f>IFERROR(IF($A8952=VLOOKUP($A8952,AGOTADOS!$A$3:$H$4997,1,FALSE),"AGOTADO","SI HAY"),"")</f>
        <v/>
      </c>
      <c r="N8951" s="606"/>
    </row>
    <row r="8952" spans="1:14" s="607" customFormat="1" ht="18" customHeight="1" x14ac:dyDescent="0.25">
      <c r="A8952" s="608"/>
      <c r="B8952" s="603"/>
      <c r="C8952" s="601"/>
      <c r="D8952" s="601"/>
      <c r="E8952" s="603"/>
      <c r="F8952" s="601"/>
      <c r="G8952" s="601"/>
      <c r="H8952" s="601"/>
      <c r="I8952" s="603"/>
      <c r="J8952" s="609"/>
      <c r="K8952" s="610"/>
      <c r="L8952" s="516"/>
      <c r="M8952" s="410" t="str">
        <f>IFERROR(IF($A8953=VLOOKUP($A8953,AGOTADOS!$A$3:$H$4997,1,FALSE),"AGOTADO","SI HAY"),"")</f>
        <v/>
      </c>
      <c r="N8952" s="606"/>
    </row>
    <row r="8953" spans="1:14" s="607" customFormat="1" ht="18" customHeight="1" x14ac:dyDescent="0.25">
      <c r="A8953" s="608"/>
      <c r="B8953" s="603"/>
      <c r="C8953" s="601"/>
      <c r="D8953" s="601"/>
      <c r="E8953" s="603"/>
      <c r="F8953" s="601"/>
      <c r="G8953" s="601"/>
      <c r="H8953" s="601"/>
      <c r="I8953" s="603"/>
      <c r="J8953" s="609"/>
      <c r="K8953" s="610"/>
      <c r="L8953" s="516"/>
      <c r="M8953" s="410" t="str">
        <f>IFERROR(IF($A8954=VLOOKUP($A8954,AGOTADOS!$A$3:$H$4997,1,FALSE),"AGOTADO","SI HAY"),"")</f>
        <v/>
      </c>
      <c r="N8953" s="606"/>
    </row>
    <row r="8954" spans="1:14" s="607" customFormat="1" ht="18" customHeight="1" x14ac:dyDescent="0.25">
      <c r="A8954" s="608"/>
      <c r="B8954" s="603"/>
      <c r="C8954" s="601"/>
      <c r="D8954" s="601"/>
      <c r="E8954" s="603"/>
      <c r="F8954" s="601"/>
      <c r="G8954" s="601"/>
      <c r="H8954" s="601"/>
      <c r="I8954" s="603"/>
      <c r="J8954" s="609"/>
      <c r="K8954" s="610"/>
      <c r="L8954" s="516"/>
      <c r="M8954" s="410" t="str">
        <f>IFERROR(IF($A8955=VLOOKUP($A8955,AGOTADOS!$A$3:$H$4997,1,FALSE),"AGOTADO","SI HAY"),"")</f>
        <v/>
      </c>
      <c r="N8954" s="606"/>
    </row>
    <row r="8955" spans="1:14" s="607" customFormat="1" ht="18" customHeight="1" x14ac:dyDescent="0.25">
      <c r="A8955" s="608"/>
      <c r="B8955" s="603"/>
      <c r="C8955" s="601"/>
      <c r="D8955" s="601"/>
      <c r="E8955" s="603"/>
      <c r="F8955" s="601"/>
      <c r="G8955" s="601"/>
      <c r="H8955" s="601"/>
      <c r="I8955" s="603"/>
      <c r="J8955" s="609"/>
      <c r="K8955" s="610"/>
      <c r="L8955" s="516"/>
      <c r="M8955" s="410" t="str">
        <f>IFERROR(IF($A8956=VLOOKUP($A8956,AGOTADOS!$A$3:$H$4997,1,FALSE),"AGOTADO","SI HAY"),"")</f>
        <v/>
      </c>
      <c r="N8955" s="606"/>
    </row>
    <row r="8956" spans="1:14" s="607" customFormat="1" ht="18" customHeight="1" x14ac:dyDescent="0.25">
      <c r="A8956" s="612"/>
      <c r="B8956" s="613"/>
      <c r="C8956" s="614"/>
      <c r="D8956" s="614"/>
      <c r="E8956" s="613"/>
      <c r="F8956" s="614"/>
      <c r="G8956" s="614"/>
      <c r="H8956" s="614"/>
      <c r="I8956" s="613"/>
      <c r="J8956" s="615"/>
      <c r="K8956" s="616"/>
      <c r="L8956" s="516"/>
      <c r="M8956" s="410" t="str">
        <f>IFERROR(IF($A8957=VLOOKUP($A8957,AGOTADOS!$A$3:$H$4997,1,FALSE),"AGOTADO","SI HAY"),"")</f>
        <v/>
      </c>
      <c r="N8956" s="606"/>
    </row>
    <row r="8957" spans="1:14" s="607" customFormat="1" ht="18" customHeight="1" x14ac:dyDescent="0.25">
      <c r="A8957" s="612"/>
      <c r="B8957" s="613"/>
      <c r="C8957" s="614"/>
      <c r="D8957" s="614"/>
      <c r="E8957" s="613"/>
      <c r="F8957" s="614"/>
      <c r="G8957" s="614"/>
      <c r="H8957" s="614"/>
      <c r="I8957" s="613"/>
      <c r="J8957" s="615"/>
      <c r="K8957" s="616"/>
      <c r="L8957" s="516"/>
      <c r="M8957" s="410" t="str">
        <f>IFERROR(IF($A8958=VLOOKUP($A8958,AGOTADOS!$A$3:$H$4997,1,FALSE),"AGOTADO","SI HAY"),"")</f>
        <v/>
      </c>
      <c r="N8957" s="606"/>
    </row>
    <row r="8958" spans="1:14" s="618" customFormat="1" ht="18" customHeight="1" x14ac:dyDescent="0.25">
      <c r="A8958" s="608"/>
      <c r="B8958" s="603"/>
      <c r="C8958" s="601"/>
      <c r="D8958" s="601"/>
      <c r="E8958" s="603"/>
      <c r="F8958" s="601"/>
      <c r="G8958" s="601"/>
      <c r="H8958" s="601"/>
      <c r="I8958" s="603"/>
      <c r="J8958" s="609"/>
      <c r="K8958" s="610"/>
      <c r="L8958" s="516"/>
      <c r="M8958" s="410" t="str">
        <f>IFERROR(IF($A8959=VLOOKUP($A8959,AGOTADOS!$A$3:$H$4997,1,FALSE),"AGOTADO","SI HAY"),"")</f>
        <v/>
      </c>
      <c r="N8958" s="617"/>
    </row>
    <row r="8959" spans="1:14" s="618" customFormat="1" ht="18" customHeight="1" x14ac:dyDescent="0.25">
      <c r="A8959" s="608"/>
      <c r="B8959" s="603"/>
      <c r="C8959" s="601"/>
      <c r="D8959" s="601"/>
      <c r="E8959" s="603"/>
      <c r="F8959" s="601"/>
      <c r="G8959" s="601"/>
      <c r="H8959" s="601"/>
      <c r="I8959" s="603"/>
      <c r="J8959" s="609"/>
      <c r="K8959" s="610"/>
      <c r="L8959" s="516"/>
      <c r="M8959" s="410" t="str">
        <f>IFERROR(IF($A8960=VLOOKUP($A8960,AGOTADOS!$A$3:$H$4997,1,FALSE),"AGOTADO","SI HAY"),"")</f>
        <v/>
      </c>
      <c r="N8959" s="617"/>
    </row>
    <row r="8960" spans="1:14" s="607" customFormat="1" ht="18" customHeight="1" x14ac:dyDescent="0.25">
      <c r="A8960" s="608"/>
      <c r="B8960" s="603"/>
      <c r="C8960" s="601"/>
      <c r="D8960" s="601"/>
      <c r="E8960" s="603"/>
      <c r="F8960" s="601"/>
      <c r="G8960" s="601"/>
      <c r="H8960" s="601"/>
      <c r="I8960" s="603"/>
      <c r="J8960" s="609"/>
      <c r="K8960" s="610"/>
      <c r="L8960" s="516"/>
      <c r="M8960" s="410" t="str">
        <f>IFERROR(IF($A8961=VLOOKUP($A8961,AGOTADOS!$A$3:$H$4997,1,FALSE),"AGOTADO","SI HAY"),"")</f>
        <v/>
      </c>
      <c r="N8960" s="606"/>
    </row>
    <row r="8961" spans="1:14" s="607" customFormat="1" ht="18" customHeight="1" x14ac:dyDescent="0.25">
      <c r="A8961" s="608"/>
      <c r="B8961" s="603"/>
      <c r="C8961" s="601"/>
      <c r="D8961" s="601"/>
      <c r="E8961" s="603"/>
      <c r="F8961" s="601"/>
      <c r="G8961" s="601"/>
      <c r="H8961" s="601"/>
      <c r="I8961" s="603"/>
      <c r="J8961" s="609"/>
      <c r="K8961" s="610"/>
      <c r="L8961" s="516"/>
      <c r="M8961" s="410" t="str">
        <f>IFERROR(IF($A8962=VLOOKUP($A8962,AGOTADOS!$A$3:$H$4997,1,FALSE),"AGOTADO","SI HAY"),"")</f>
        <v/>
      </c>
      <c r="N8961" s="606"/>
    </row>
    <row r="8962" spans="1:14" s="607" customFormat="1" ht="18" customHeight="1" x14ac:dyDescent="0.25">
      <c r="A8962" s="608"/>
      <c r="B8962" s="603"/>
      <c r="C8962" s="601"/>
      <c r="D8962" s="601"/>
      <c r="E8962" s="603"/>
      <c r="F8962" s="601"/>
      <c r="G8962" s="601"/>
      <c r="H8962" s="601"/>
      <c r="I8962" s="603"/>
      <c r="J8962" s="609"/>
      <c r="K8962" s="610"/>
      <c r="L8962" s="516"/>
      <c r="M8962" s="410" t="str">
        <f>IFERROR(IF($A8963=VLOOKUP($A8963,AGOTADOS!$A$3:$H$4997,1,FALSE),"AGOTADO","SI HAY"),"")</f>
        <v/>
      </c>
      <c r="N8962" s="606"/>
    </row>
    <row r="8963" spans="1:14" s="607" customFormat="1" ht="18" customHeight="1" x14ac:dyDescent="0.25">
      <c r="A8963" s="608"/>
      <c r="B8963" s="603"/>
      <c r="C8963" s="603"/>
      <c r="D8963" s="601"/>
      <c r="E8963" s="603"/>
      <c r="F8963" s="601"/>
      <c r="G8963" s="601"/>
      <c r="H8963" s="601"/>
      <c r="I8963" s="603"/>
      <c r="J8963" s="609"/>
      <c r="K8963" s="610"/>
      <c r="L8963" s="516"/>
      <c r="M8963" s="410" t="str">
        <f>IFERROR(IF($A8964=VLOOKUP($A8964,AGOTADOS!$A$3:$H$4997,1,FALSE),"AGOTADO","SI HAY"),"")</f>
        <v/>
      </c>
      <c r="N8963" s="606"/>
    </row>
    <row r="8964" spans="1:14" s="607" customFormat="1" ht="18" customHeight="1" x14ac:dyDescent="0.25">
      <c r="A8964" s="608"/>
      <c r="B8964" s="603"/>
      <c r="C8964" s="601"/>
      <c r="D8964" s="601"/>
      <c r="E8964" s="603"/>
      <c r="F8964" s="601"/>
      <c r="G8964" s="601"/>
      <c r="H8964" s="601"/>
      <c r="I8964" s="603"/>
      <c r="J8964" s="609"/>
      <c r="K8964" s="610"/>
      <c r="L8964" s="516"/>
      <c r="M8964" s="410" t="str">
        <f>IFERROR(IF($A8965=VLOOKUP($A8965,AGOTADOS!$A$3:$H$4997,1,FALSE),"AGOTADO","SI HAY"),"")</f>
        <v/>
      </c>
      <c r="N8964" s="606"/>
    </row>
    <row r="8965" spans="1:14" s="607" customFormat="1" ht="18" customHeight="1" x14ac:dyDescent="0.25">
      <c r="A8965" s="608"/>
      <c r="B8965" s="603"/>
      <c r="C8965" s="601"/>
      <c r="D8965" s="601"/>
      <c r="E8965" s="603"/>
      <c r="F8965" s="601"/>
      <c r="G8965" s="601"/>
      <c r="H8965" s="601"/>
      <c r="I8965" s="603"/>
      <c r="J8965" s="609"/>
      <c r="K8965" s="610"/>
      <c r="L8965" s="516"/>
      <c r="M8965" s="410" t="str">
        <f>IFERROR(IF($A8966=VLOOKUP($A8966,AGOTADOS!$A$3:$H$4997,1,FALSE),"AGOTADO","SI HAY"),"")</f>
        <v/>
      </c>
      <c r="N8965" s="606"/>
    </row>
    <row r="8966" spans="1:14" s="607" customFormat="1" ht="18" customHeight="1" x14ac:dyDescent="0.25">
      <c r="A8966" s="612"/>
      <c r="B8966" s="613"/>
      <c r="C8966" s="613"/>
      <c r="D8966" s="614"/>
      <c r="E8966" s="613"/>
      <c r="F8966" s="614"/>
      <c r="G8966" s="614"/>
      <c r="H8966" s="614"/>
      <c r="I8966" s="613"/>
      <c r="J8966" s="615"/>
      <c r="K8966" s="616"/>
      <c r="L8966" s="516"/>
      <c r="M8966" s="410" t="str">
        <f>IFERROR(IF($A8967=VLOOKUP($A8967,AGOTADOS!$A$3:$H$4997,1,FALSE),"AGOTADO","SI HAY"),"")</f>
        <v/>
      </c>
      <c r="N8966" s="606"/>
    </row>
    <row r="8967" spans="1:14" s="607" customFormat="1" ht="18" customHeight="1" x14ac:dyDescent="0.25">
      <c r="A8967" s="612"/>
      <c r="B8967" s="613"/>
      <c r="C8967" s="614"/>
      <c r="D8967" s="614"/>
      <c r="E8967" s="613"/>
      <c r="F8967" s="614"/>
      <c r="G8967" s="614"/>
      <c r="H8967" s="614"/>
      <c r="I8967" s="613"/>
      <c r="J8967" s="615"/>
      <c r="K8967" s="616"/>
      <c r="L8967" s="516"/>
      <c r="M8967" s="410" t="str">
        <f>IFERROR(IF($A8968=VLOOKUP($A8968,AGOTADOS!$A$3:$H$4997,1,FALSE),"AGOTADO","SI HAY"),"")</f>
        <v/>
      </c>
      <c r="N8967" s="606"/>
    </row>
    <row r="8968" spans="1:14" s="618" customFormat="1" ht="18" customHeight="1" x14ac:dyDescent="0.25">
      <c r="A8968" s="608"/>
      <c r="B8968" s="603"/>
      <c r="C8968" s="603"/>
      <c r="D8968" s="601"/>
      <c r="E8968" s="603"/>
      <c r="F8968" s="601"/>
      <c r="G8968" s="601"/>
      <c r="H8968" s="601"/>
      <c r="I8968" s="603"/>
      <c r="J8968" s="609"/>
      <c r="K8968" s="610"/>
      <c r="L8968" s="516"/>
      <c r="M8968" s="410" t="str">
        <f>IFERROR(IF($A8969=VLOOKUP($A8969,AGOTADOS!$A$3:$H$4997,1,FALSE),"AGOTADO","SI HAY"),"")</f>
        <v/>
      </c>
      <c r="N8968" s="617"/>
    </row>
    <row r="8969" spans="1:14" s="618" customFormat="1" ht="18" customHeight="1" x14ac:dyDescent="0.25">
      <c r="A8969" s="608"/>
      <c r="B8969" s="603"/>
      <c r="C8969" s="601"/>
      <c r="D8969" s="601"/>
      <c r="E8969" s="603"/>
      <c r="F8969" s="601"/>
      <c r="G8969" s="601"/>
      <c r="H8969" s="601"/>
      <c r="I8969" s="603"/>
      <c r="J8969" s="609"/>
      <c r="K8969" s="610"/>
      <c r="L8969" s="516"/>
      <c r="M8969" s="410" t="str">
        <f>IFERROR(IF($A8970=VLOOKUP($A8970,AGOTADOS!$A$3:$H$4997,1,FALSE),"AGOTADO","SI HAY"),"")</f>
        <v/>
      </c>
      <c r="N8969" s="617"/>
    </row>
    <row r="8970" spans="1:14" s="607" customFormat="1" ht="18" customHeight="1" x14ac:dyDescent="0.25">
      <c r="A8970" s="608"/>
      <c r="B8970" s="603"/>
      <c r="C8970" s="603"/>
      <c r="D8970" s="601"/>
      <c r="E8970" s="603"/>
      <c r="F8970" s="601"/>
      <c r="G8970" s="601"/>
      <c r="H8970" s="601"/>
      <c r="I8970" s="603"/>
      <c r="J8970" s="609"/>
      <c r="K8970" s="610"/>
      <c r="L8970" s="516"/>
      <c r="M8970" s="410" t="str">
        <f>IFERROR(IF($A8971=VLOOKUP($A8971,AGOTADOS!$A$3:$H$4997,1,FALSE),"AGOTADO","SI HAY"),"")</f>
        <v/>
      </c>
      <c r="N8970" s="606"/>
    </row>
    <row r="8971" spans="1:14" s="607" customFormat="1" ht="18" customHeight="1" x14ac:dyDescent="0.25">
      <c r="A8971" s="608"/>
      <c r="B8971" s="603"/>
      <c r="C8971" s="601"/>
      <c r="D8971" s="601"/>
      <c r="E8971" s="603"/>
      <c r="F8971" s="601"/>
      <c r="G8971" s="601"/>
      <c r="H8971" s="601"/>
      <c r="I8971" s="603"/>
      <c r="J8971" s="609"/>
      <c r="K8971" s="610"/>
      <c r="L8971" s="516"/>
      <c r="M8971" s="410" t="str">
        <f>IFERROR(IF($A8972=VLOOKUP($A8972,AGOTADOS!$A$3:$H$4997,1,FALSE),"AGOTADO","SI HAY"),"")</f>
        <v/>
      </c>
      <c r="N8971" s="606"/>
    </row>
    <row r="8972" spans="1:14" s="607" customFormat="1" ht="18" customHeight="1" x14ac:dyDescent="0.25">
      <c r="A8972" s="608"/>
      <c r="B8972" s="603"/>
      <c r="C8972" s="601"/>
      <c r="D8972" s="601"/>
      <c r="E8972" s="603"/>
      <c r="F8972" s="601"/>
      <c r="G8972" s="601"/>
      <c r="H8972" s="601"/>
      <c r="I8972" s="603"/>
      <c r="J8972" s="609"/>
      <c r="K8972" s="610"/>
      <c r="L8972" s="516"/>
      <c r="M8972" s="410" t="str">
        <f>IFERROR(IF($A8973=VLOOKUP($A8973,AGOTADOS!$A$3:$H$4997,1,FALSE),"AGOTADO","SI HAY"),"")</f>
        <v/>
      </c>
      <c r="N8972" s="606"/>
    </row>
    <row r="8973" spans="1:14" s="607" customFormat="1" ht="18" customHeight="1" x14ac:dyDescent="0.25">
      <c r="A8973" s="608"/>
      <c r="B8973" s="603"/>
      <c r="C8973" s="601"/>
      <c r="D8973" s="601"/>
      <c r="E8973" s="603"/>
      <c r="F8973" s="601"/>
      <c r="G8973" s="601"/>
      <c r="H8973" s="601"/>
      <c r="I8973" s="603"/>
      <c r="J8973" s="609"/>
      <c r="K8973" s="610"/>
      <c r="L8973" s="516"/>
      <c r="M8973" s="410" t="str">
        <f>IFERROR(IF($A8974=VLOOKUP($A8974,AGOTADOS!$A$3:$H$4997,1,FALSE),"AGOTADO","SI HAY"),"")</f>
        <v/>
      </c>
      <c r="N8973" s="606"/>
    </row>
    <row r="8974" spans="1:14" s="607" customFormat="1" ht="18" customHeight="1" x14ac:dyDescent="0.25">
      <c r="A8974" s="608"/>
      <c r="B8974" s="603"/>
      <c r="C8974" s="603"/>
      <c r="D8974" s="601"/>
      <c r="E8974" s="603"/>
      <c r="F8974" s="601"/>
      <c r="G8974" s="601"/>
      <c r="H8974" s="601"/>
      <c r="I8974" s="603"/>
      <c r="J8974" s="609"/>
      <c r="K8974" s="610"/>
      <c r="L8974" s="516"/>
      <c r="M8974" s="410" t="str">
        <f>IFERROR(IF($A8975=VLOOKUP($A8975,AGOTADOS!$A$3:$H$4997,1,FALSE),"AGOTADO","SI HAY"),"")</f>
        <v/>
      </c>
      <c r="N8974" s="606"/>
    </row>
    <row r="8975" spans="1:14" s="607" customFormat="1" ht="18" customHeight="1" x14ac:dyDescent="0.25">
      <c r="A8975" s="608"/>
      <c r="B8975" s="603"/>
      <c r="C8975" s="601"/>
      <c r="D8975" s="601"/>
      <c r="E8975" s="603"/>
      <c r="F8975" s="601"/>
      <c r="G8975" s="601"/>
      <c r="H8975" s="601"/>
      <c r="I8975" s="603"/>
      <c r="J8975" s="609"/>
      <c r="K8975" s="610"/>
      <c r="L8975" s="516"/>
      <c r="M8975" s="410" t="str">
        <f>IFERROR(IF($A8976=VLOOKUP($A8976,AGOTADOS!$A$3:$H$4997,1,FALSE),"AGOTADO","SI HAY"),"")</f>
        <v/>
      </c>
      <c r="N8975" s="606"/>
    </row>
    <row r="8976" spans="1:14" s="607" customFormat="1" ht="18" customHeight="1" x14ac:dyDescent="0.25">
      <c r="A8976" s="608"/>
      <c r="B8976" s="603"/>
      <c r="C8976" s="601"/>
      <c r="D8976" s="601"/>
      <c r="E8976" s="603"/>
      <c r="F8976" s="601"/>
      <c r="G8976" s="601"/>
      <c r="H8976" s="601"/>
      <c r="I8976" s="603"/>
      <c r="J8976" s="609"/>
      <c r="K8976" s="610"/>
      <c r="L8976" s="516"/>
      <c r="M8976" s="410" t="str">
        <f>IFERROR(IF($A8977=VLOOKUP($A8977,AGOTADOS!$A$3:$H$4997,1,FALSE),"AGOTADO","SI HAY"),"")</f>
        <v/>
      </c>
      <c r="N8976" s="606"/>
    </row>
    <row r="8977" spans="1:14" s="607" customFormat="1" ht="18" customHeight="1" x14ac:dyDescent="0.25">
      <c r="A8977" s="608"/>
      <c r="B8977" s="603"/>
      <c r="C8977" s="601"/>
      <c r="D8977" s="601"/>
      <c r="E8977" s="603"/>
      <c r="F8977" s="601"/>
      <c r="G8977" s="601"/>
      <c r="H8977" s="601"/>
      <c r="I8977" s="603"/>
      <c r="J8977" s="609"/>
      <c r="K8977" s="610"/>
      <c r="L8977" s="516"/>
      <c r="M8977" s="410" t="str">
        <f>IFERROR(IF($A8978=VLOOKUP($A8978,AGOTADOS!$A$3:$H$4997,1,FALSE),"AGOTADO","SI HAY"),"")</f>
        <v/>
      </c>
      <c r="N8977" s="606"/>
    </row>
    <row r="8978" spans="1:14" s="607" customFormat="1" ht="18" customHeight="1" x14ac:dyDescent="0.25">
      <c r="A8978" s="608"/>
      <c r="B8978" s="603"/>
      <c r="C8978" s="601"/>
      <c r="D8978" s="601"/>
      <c r="E8978" s="603"/>
      <c r="F8978" s="601"/>
      <c r="G8978" s="601"/>
      <c r="H8978" s="601"/>
      <c r="I8978" s="603"/>
      <c r="J8978" s="609"/>
      <c r="K8978" s="610"/>
      <c r="L8978" s="516"/>
      <c r="M8978" s="410" t="str">
        <f>IFERROR(IF($A8979=VLOOKUP($A8979,AGOTADOS!$A$3:$H$4997,1,FALSE),"AGOTADO","SI HAY"),"")</f>
        <v/>
      </c>
      <c r="N8978" s="606"/>
    </row>
    <row r="8979" spans="1:14" s="607" customFormat="1" ht="18" customHeight="1" x14ac:dyDescent="0.25">
      <c r="A8979" s="608"/>
      <c r="B8979" s="603"/>
      <c r="C8979" s="601"/>
      <c r="D8979" s="601"/>
      <c r="E8979" s="603"/>
      <c r="F8979" s="601"/>
      <c r="G8979" s="601"/>
      <c r="H8979" s="601"/>
      <c r="I8979" s="603"/>
      <c r="J8979" s="609"/>
      <c r="K8979" s="610"/>
      <c r="L8979" s="516"/>
      <c r="M8979" s="410" t="str">
        <f>IFERROR(IF($A8980=VLOOKUP($A8980,AGOTADOS!$A$3:$H$4997,1,FALSE),"AGOTADO","SI HAY"),"")</f>
        <v/>
      </c>
      <c r="N8979" s="606"/>
    </row>
    <row r="8980" spans="1:14" s="607" customFormat="1" ht="18" customHeight="1" x14ac:dyDescent="0.25">
      <c r="A8980" s="608"/>
      <c r="B8980" s="603"/>
      <c r="C8980" s="603"/>
      <c r="D8980" s="601"/>
      <c r="E8980" s="603"/>
      <c r="F8980" s="601"/>
      <c r="G8980" s="601"/>
      <c r="H8980" s="601"/>
      <c r="I8980" s="603"/>
      <c r="J8980" s="609"/>
      <c r="K8980" s="610"/>
      <c r="L8980" s="516"/>
      <c r="M8980" s="410" t="str">
        <f>IFERROR(IF($A8981=VLOOKUP($A8981,AGOTADOS!$A$3:$H$4997,1,FALSE),"AGOTADO","SI HAY"),"")</f>
        <v/>
      </c>
      <c r="N8980" s="606"/>
    </row>
    <row r="8981" spans="1:14" s="607" customFormat="1" ht="18" customHeight="1" x14ac:dyDescent="0.25">
      <c r="A8981" s="608"/>
      <c r="B8981" s="603"/>
      <c r="C8981" s="601"/>
      <c r="D8981" s="601"/>
      <c r="E8981" s="603"/>
      <c r="F8981" s="601"/>
      <c r="G8981" s="601"/>
      <c r="H8981" s="601"/>
      <c r="I8981" s="603"/>
      <c r="J8981" s="609"/>
      <c r="K8981" s="610"/>
      <c r="L8981" s="516"/>
      <c r="M8981" s="410" t="str">
        <f>IFERROR(IF($A8982=VLOOKUP($A8982,AGOTADOS!$A$3:$H$4997,1,FALSE),"AGOTADO","SI HAY"),"")</f>
        <v/>
      </c>
      <c r="N8981" s="606"/>
    </row>
    <row r="8982" spans="1:14" s="607" customFormat="1" ht="18" customHeight="1" x14ac:dyDescent="0.25">
      <c r="A8982" s="608"/>
      <c r="B8982" s="603"/>
      <c r="C8982" s="601"/>
      <c r="D8982" s="601"/>
      <c r="E8982" s="603"/>
      <c r="F8982" s="601"/>
      <c r="G8982" s="601"/>
      <c r="H8982" s="601"/>
      <c r="I8982" s="603"/>
      <c r="J8982" s="609"/>
      <c r="K8982" s="610"/>
      <c r="L8982" s="516"/>
      <c r="M8982" s="410" t="str">
        <f>IFERROR(IF($A8983=VLOOKUP($A8983,AGOTADOS!$A$3:$H$4997,1,FALSE),"AGOTADO","SI HAY"),"")</f>
        <v/>
      </c>
      <c r="N8982" s="606"/>
    </row>
    <row r="8983" spans="1:14" s="607" customFormat="1" ht="18" customHeight="1" x14ac:dyDescent="0.25">
      <c r="A8983" s="608"/>
      <c r="B8983" s="603"/>
      <c r="C8983" s="601"/>
      <c r="D8983" s="601"/>
      <c r="E8983" s="603"/>
      <c r="F8983" s="601"/>
      <c r="G8983" s="601"/>
      <c r="H8983" s="601"/>
      <c r="I8983" s="603"/>
      <c r="J8983" s="609"/>
      <c r="K8983" s="610"/>
      <c r="L8983" s="516"/>
      <c r="M8983" s="410" t="str">
        <f>IFERROR(IF($A8984=VLOOKUP($A8984,AGOTADOS!$A$3:$H$4997,1,FALSE),"AGOTADO","SI HAY"),"")</f>
        <v/>
      </c>
      <c r="N8983" s="606"/>
    </row>
    <row r="8984" spans="1:14" s="607" customFormat="1" ht="18" customHeight="1" x14ac:dyDescent="0.25">
      <c r="A8984" s="608"/>
      <c r="B8984" s="603"/>
      <c r="C8984" s="601"/>
      <c r="D8984" s="601"/>
      <c r="E8984" s="603"/>
      <c r="F8984" s="601"/>
      <c r="G8984" s="601"/>
      <c r="H8984" s="601"/>
      <c r="I8984" s="603"/>
      <c r="J8984" s="609"/>
      <c r="K8984" s="610"/>
      <c r="L8984" s="516"/>
      <c r="M8984" s="410" t="str">
        <f>IFERROR(IF($A8985=VLOOKUP($A8985,AGOTADOS!$A$3:$H$4997,1,FALSE),"AGOTADO","SI HAY"),"")</f>
        <v/>
      </c>
      <c r="N8984" s="606"/>
    </row>
    <row r="8985" spans="1:14" s="607" customFormat="1" ht="18" customHeight="1" x14ac:dyDescent="0.25">
      <c r="A8985" s="608"/>
      <c r="B8985" s="603"/>
      <c r="C8985" s="601"/>
      <c r="D8985" s="601"/>
      <c r="E8985" s="603"/>
      <c r="F8985" s="601"/>
      <c r="G8985" s="601"/>
      <c r="H8985" s="601"/>
      <c r="I8985" s="603"/>
      <c r="J8985" s="609"/>
      <c r="K8985" s="610"/>
      <c r="L8985" s="516"/>
      <c r="M8985" s="410" t="str">
        <f>IFERROR(IF($A8986=VLOOKUP($A8986,AGOTADOS!$A$3:$H$4997,1,FALSE),"AGOTADO","SI HAY"),"")</f>
        <v/>
      </c>
      <c r="N8985" s="606"/>
    </row>
    <row r="8986" spans="1:14" s="607" customFormat="1" ht="18" customHeight="1" x14ac:dyDescent="0.25">
      <c r="A8986" s="608"/>
      <c r="B8986" s="603"/>
      <c r="C8986" s="601"/>
      <c r="D8986" s="601"/>
      <c r="E8986" s="603"/>
      <c r="F8986" s="601"/>
      <c r="G8986" s="601"/>
      <c r="H8986" s="601"/>
      <c r="I8986" s="603"/>
      <c r="J8986" s="609"/>
      <c r="K8986" s="610"/>
      <c r="L8986" s="516"/>
      <c r="M8986" s="410" t="str">
        <f>IFERROR(IF($A8987=VLOOKUP($A8987,AGOTADOS!$A$3:$H$4997,1,FALSE),"AGOTADO","SI HAY"),"")</f>
        <v/>
      </c>
      <c r="N8986" s="606"/>
    </row>
    <row r="8987" spans="1:14" s="607" customFormat="1" ht="18" customHeight="1" x14ac:dyDescent="0.25">
      <c r="A8987" s="608"/>
      <c r="B8987" s="603"/>
      <c r="C8987" s="603"/>
      <c r="D8987" s="601"/>
      <c r="E8987" s="603"/>
      <c r="F8987" s="601"/>
      <c r="G8987" s="601"/>
      <c r="H8987" s="601"/>
      <c r="I8987" s="603"/>
      <c r="J8987" s="609"/>
      <c r="K8987" s="610"/>
      <c r="L8987" s="516"/>
      <c r="M8987" s="410" t="str">
        <f>IFERROR(IF($A8988=VLOOKUP($A8988,AGOTADOS!$A$3:$H$4997,1,FALSE),"AGOTADO","SI HAY"),"")</f>
        <v/>
      </c>
      <c r="N8987" s="606"/>
    </row>
    <row r="8988" spans="1:14" s="607" customFormat="1" ht="18" customHeight="1" x14ac:dyDescent="0.25">
      <c r="A8988" s="608"/>
      <c r="B8988" s="603"/>
      <c r="C8988" s="603"/>
      <c r="D8988" s="601"/>
      <c r="E8988" s="603"/>
      <c r="F8988" s="601"/>
      <c r="G8988" s="601"/>
      <c r="H8988" s="601"/>
      <c r="I8988" s="603"/>
      <c r="J8988" s="609"/>
      <c r="K8988" s="610"/>
      <c r="L8988" s="516"/>
      <c r="M8988" s="410" t="str">
        <f>IFERROR(IF($A8989=VLOOKUP($A8989,AGOTADOS!$A$3:$H$4997,1,FALSE),"AGOTADO","SI HAY"),"")</f>
        <v/>
      </c>
      <c r="N8988" s="606"/>
    </row>
    <row r="8989" spans="1:14" s="607" customFormat="1" ht="18" customHeight="1" x14ac:dyDescent="0.25">
      <c r="A8989" s="608"/>
      <c r="B8989" s="603"/>
      <c r="C8989" s="603"/>
      <c r="D8989" s="601"/>
      <c r="E8989" s="603"/>
      <c r="F8989" s="601"/>
      <c r="G8989" s="601"/>
      <c r="H8989" s="601"/>
      <c r="I8989" s="603"/>
      <c r="J8989" s="609"/>
      <c r="K8989" s="610"/>
      <c r="L8989" s="516"/>
      <c r="M8989" s="410" t="str">
        <f>IFERROR(IF($A8990=VLOOKUP($A8990,AGOTADOS!$A$3:$H$4997,1,FALSE),"AGOTADO","SI HAY"),"")</f>
        <v/>
      </c>
      <c r="N8989" s="606"/>
    </row>
    <row r="8990" spans="1:14" s="607" customFormat="1" ht="18" customHeight="1" x14ac:dyDescent="0.25">
      <c r="A8990" s="608"/>
      <c r="B8990" s="603"/>
      <c r="C8990" s="603"/>
      <c r="D8990" s="601"/>
      <c r="E8990" s="603"/>
      <c r="F8990" s="601"/>
      <c r="G8990" s="601"/>
      <c r="H8990" s="601"/>
      <c r="I8990" s="603"/>
      <c r="J8990" s="609"/>
      <c r="K8990" s="610"/>
      <c r="L8990" s="516"/>
      <c r="M8990" s="410" t="str">
        <f>IFERROR(IF($A8991=VLOOKUP($A8991,AGOTADOS!$A$3:$H$4997,1,FALSE),"AGOTADO","SI HAY"),"")</f>
        <v/>
      </c>
      <c r="N8990" s="606"/>
    </row>
    <row r="8991" spans="1:14" s="607" customFormat="1" ht="18" customHeight="1" x14ac:dyDescent="0.25">
      <c r="A8991" s="608"/>
      <c r="B8991" s="603"/>
      <c r="C8991" s="603"/>
      <c r="D8991" s="601"/>
      <c r="E8991" s="603"/>
      <c r="F8991" s="601"/>
      <c r="G8991" s="601"/>
      <c r="H8991" s="601"/>
      <c r="I8991" s="603"/>
      <c r="J8991" s="609"/>
      <c r="K8991" s="610"/>
      <c r="L8991" s="516"/>
      <c r="M8991" s="410" t="str">
        <f>IFERROR(IF($A8992=VLOOKUP($A8992,AGOTADOS!$A$3:$H$4997,1,FALSE),"AGOTADO","SI HAY"),"")</f>
        <v/>
      </c>
      <c r="N8991" s="606"/>
    </row>
    <row r="8992" spans="1:14" s="607" customFormat="1" ht="18" customHeight="1" x14ac:dyDescent="0.25">
      <c r="A8992" s="608"/>
      <c r="B8992" s="603"/>
      <c r="C8992" s="603"/>
      <c r="D8992" s="601"/>
      <c r="E8992" s="603"/>
      <c r="F8992" s="601"/>
      <c r="G8992" s="601"/>
      <c r="H8992" s="601"/>
      <c r="I8992" s="603"/>
      <c r="J8992" s="609"/>
      <c r="K8992" s="610"/>
      <c r="L8992" s="516"/>
      <c r="M8992" s="410" t="str">
        <f>IFERROR(IF($A8993=VLOOKUP($A8993,AGOTADOS!$A$3:$H$4997,1,FALSE),"AGOTADO","SI HAY"),"")</f>
        <v/>
      </c>
      <c r="N8992" s="606"/>
    </row>
    <row r="8993" spans="1:14" s="607" customFormat="1" ht="18" customHeight="1" x14ac:dyDescent="0.25">
      <c r="A8993" s="608"/>
      <c r="B8993" s="603"/>
      <c r="C8993" s="603"/>
      <c r="D8993" s="601"/>
      <c r="E8993" s="603"/>
      <c r="F8993" s="601"/>
      <c r="G8993" s="601"/>
      <c r="H8993" s="601"/>
      <c r="I8993" s="603"/>
      <c r="J8993" s="609"/>
      <c r="K8993" s="610"/>
      <c r="L8993" s="516"/>
      <c r="M8993" s="410" t="str">
        <f>IFERROR(IF($A8994=VLOOKUP($A8994,AGOTADOS!$A$3:$H$4997,1,FALSE),"AGOTADO","SI HAY"),"")</f>
        <v/>
      </c>
      <c r="N8993" s="606"/>
    </row>
    <row r="8994" spans="1:14" s="607" customFormat="1" ht="18" customHeight="1" x14ac:dyDescent="0.25">
      <c r="A8994" s="608"/>
      <c r="B8994" s="603"/>
      <c r="C8994" s="603"/>
      <c r="D8994" s="601"/>
      <c r="E8994" s="603"/>
      <c r="F8994" s="601"/>
      <c r="G8994" s="601"/>
      <c r="H8994" s="601"/>
      <c r="I8994" s="603"/>
      <c r="J8994" s="609"/>
      <c r="K8994" s="610"/>
      <c r="L8994" s="516"/>
      <c r="M8994" s="410" t="str">
        <f>IFERROR(IF($A8995=VLOOKUP($A8995,AGOTADOS!$A$3:$H$4997,1,FALSE),"AGOTADO","SI HAY"),"")</f>
        <v/>
      </c>
      <c r="N8994" s="606"/>
    </row>
    <row r="8995" spans="1:14" s="607" customFormat="1" ht="18" customHeight="1" x14ac:dyDescent="0.25">
      <c r="A8995" s="612"/>
      <c r="B8995" s="613"/>
      <c r="C8995" s="613"/>
      <c r="D8995" s="614"/>
      <c r="E8995" s="613"/>
      <c r="F8995" s="614"/>
      <c r="G8995" s="614"/>
      <c r="H8995" s="614"/>
      <c r="I8995" s="613"/>
      <c r="J8995" s="615"/>
      <c r="K8995" s="616"/>
      <c r="L8995" s="516"/>
      <c r="M8995" s="410" t="str">
        <f>IFERROR(IF($A8996=VLOOKUP($A8996,AGOTADOS!$A$3:$H$4997,1,FALSE),"AGOTADO","SI HAY"),"")</f>
        <v/>
      </c>
      <c r="N8995" s="606"/>
    </row>
    <row r="8996" spans="1:14" s="607" customFormat="1" ht="18" customHeight="1" x14ac:dyDescent="0.25">
      <c r="A8996" s="608"/>
      <c r="B8996" s="603"/>
      <c r="C8996" s="603"/>
      <c r="D8996" s="601"/>
      <c r="E8996" s="603"/>
      <c r="F8996" s="601"/>
      <c r="G8996" s="601"/>
      <c r="H8996" s="601"/>
      <c r="I8996" s="603"/>
      <c r="J8996" s="609"/>
      <c r="K8996" s="610"/>
      <c r="L8996" s="516"/>
      <c r="M8996" s="410" t="str">
        <f>IFERROR(IF($A8997=VLOOKUP($A8997,AGOTADOS!$A$3:$H$4997,1,FALSE),"AGOTADO","SI HAY"),"")</f>
        <v/>
      </c>
      <c r="N8996" s="606"/>
    </row>
    <row r="8997" spans="1:14" s="618" customFormat="1" ht="18" customHeight="1" x14ac:dyDescent="0.25">
      <c r="A8997" s="608"/>
      <c r="B8997" s="603"/>
      <c r="C8997" s="603"/>
      <c r="D8997" s="601"/>
      <c r="E8997" s="603"/>
      <c r="F8997" s="601"/>
      <c r="G8997" s="601"/>
      <c r="H8997" s="601"/>
      <c r="I8997" s="603"/>
      <c r="J8997" s="609"/>
      <c r="K8997" s="610"/>
      <c r="L8997" s="516"/>
      <c r="M8997" s="410" t="str">
        <f>IFERROR(IF($A8998=VLOOKUP($A8998,AGOTADOS!$A$3:$H$4997,1,FALSE),"AGOTADO","SI HAY"),"")</f>
        <v/>
      </c>
      <c r="N8997" s="617"/>
    </row>
    <row r="8998" spans="1:14" s="607" customFormat="1" ht="18" customHeight="1" x14ac:dyDescent="0.25">
      <c r="A8998" s="608"/>
      <c r="B8998" s="603"/>
      <c r="C8998" s="601"/>
      <c r="D8998" s="601"/>
      <c r="E8998" s="603"/>
      <c r="F8998" s="601"/>
      <c r="G8998" s="601"/>
      <c r="H8998" s="601"/>
      <c r="I8998" s="603"/>
      <c r="J8998" s="609"/>
      <c r="K8998" s="610"/>
      <c r="L8998" s="516"/>
      <c r="M8998" s="410" t="str">
        <f>IFERROR(IF($A8999=VLOOKUP($A8999,AGOTADOS!$A$3:$H$4997,1,FALSE),"AGOTADO","SI HAY"),"")</f>
        <v/>
      </c>
      <c r="N8998" s="606"/>
    </row>
    <row r="8999" spans="1:14" s="607" customFormat="1" ht="18" customHeight="1" x14ac:dyDescent="0.25">
      <c r="A8999" s="608"/>
      <c r="B8999" s="603"/>
      <c r="C8999" s="603"/>
      <c r="D8999" s="601"/>
      <c r="E8999" s="603"/>
      <c r="F8999" s="601"/>
      <c r="G8999" s="601"/>
      <c r="H8999" s="601"/>
      <c r="I8999" s="603"/>
      <c r="J8999" s="609"/>
      <c r="K8999" s="610"/>
      <c r="L8999" s="516"/>
      <c r="M8999" s="410" t="str">
        <f>IFERROR(IF($A9000=VLOOKUP($A9000,AGOTADOS!$A$3:$H$4997,1,FALSE),"AGOTADO","SI HAY"),"")</f>
        <v/>
      </c>
      <c r="N8999" s="606"/>
    </row>
    <row r="9000" spans="1:14" s="607" customFormat="1" ht="18" customHeight="1" x14ac:dyDescent="0.25">
      <c r="A9000" s="608"/>
      <c r="B9000" s="603"/>
      <c r="C9000" s="603"/>
      <c r="D9000" s="601"/>
      <c r="E9000" s="603"/>
      <c r="F9000" s="601"/>
      <c r="G9000" s="601"/>
      <c r="H9000" s="601"/>
      <c r="I9000" s="603"/>
      <c r="J9000" s="609"/>
      <c r="K9000" s="610"/>
      <c r="L9000" s="516"/>
      <c r="M9000" s="410" t="str">
        <f>IFERROR(IF($A9001=VLOOKUP($A9001,AGOTADOS!$A$3:$H$4997,1,FALSE),"AGOTADO","SI HAY"),"")</f>
        <v/>
      </c>
      <c r="N9000" s="606"/>
    </row>
    <row r="9001" spans="1:14" s="607" customFormat="1" ht="18" customHeight="1" x14ac:dyDescent="0.25">
      <c r="A9001" s="608"/>
      <c r="B9001" s="603"/>
      <c r="C9001" s="603"/>
      <c r="D9001" s="601"/>
      <c r="E9001" s="603"/>
      <c r="F9001" s="601"/>
      <c r="G9001" s="601"/>
      <c r="H9001" s="601"/>
      <c r="I9001" s="603"/>
      <c r="J9001" s="609"/>
      <c r="K9001" s="610"/>
      <c r="L9001" s="516"/>
      <c r="M9001" s="410" t="str">
        <f>IFERROR(IF($A9002=VLOOKUP($A9002,AGOTADOS!$A$3:$H$4997,1,FALSE),"AGOTADO","SI HAY"),"")</f>
        <v/>
      </c>
      <c r="N9001" s="606"/>
    </row>
    <row r="9002" spans="1:14" s="607" customFormat="1" ht="18" customHeight="1" x14ac:dyDescent="0.25">
      <c r="A9002" s="608"/>
      <c r="B9002" s="603"/>
      <c r="C9002" s="603"/>
      <c r="D9002" s="601"/>
      <c r="E9002" s="603"/>
      <c r="F9002" s="601"/>
      <c r="G9002" s="601"/>
      <c r="H9002" s="601"/>
      <c r="I9002" s="603"/>
      <c r="J9002" s="609"/>
      <c r="K9002" s="610"/>
      <c r="L9002" s="516"/>
      <c r="M9002" s="410" t="str">
        <f>IFERROR(IF($A9003=VLOOKUP($A9003,AGOTADOS!$A$3:$H$4997,1,FALSE),"AGOTADO","SI HAY"),"")</f>
        <v/>
      </c>
      <c r="N9002" s="606"/>
    </row>
    <row r="9003" spans="1:14" s="607" customFormat="1" ht="18" customHeight="1" x14ac:dyDescent="0.25">
      <c r="A9003" s="608"/>
      <c r="B9003" s="603"/>
      <c r="C9003" s="603"/>
      <c r="D9003" s="601"/>
      <c r="E9003" s="603"/>
      <c r="F9003" s="601"/>
      <c r="G9003" s="601"/>
      <c r="H9003" s="601"/>
      <c r="I9003" s="603"/>
      <c r="J9003" s="609"/>
      <c r="K9003" s="610"/>
      <c r="L9003" s="516"/>
      <c r="M9003" s="410" t="str">
        <f>IFERROR(IF($A9004=VLOOKUP($A9004,AGOTADOS!$A$3:$H$4997,1,FALSE),"AGOTADO","SI HAY"),"")</f>
        <v/>
      </c>
      <c r="N9003" s="606"/>
    </row>
    <row r="9004" spans="1:14" s="607" customFormat="1" ht="18" customHeight="1" x14ac:dyDescent="0.25">
      <c r="A9004" s="608"/>
      <c r="B9004" s="603"/>
      <c r="C9004" s="601"/>
      <c r="D9004" s="601"/>
      <c r="E9004" s="603"/>
      <c r="F9004" s="601"/>
      <c r="G9004" s="601"/>
      <c r="H9004" s="601"/>
      <c r="I9004" s="603"/>
      <c r="J9004" s="609"/>
      <c r="K9004" s="610"/>
      <c r="L9004" s="516"/>
      <c r="M9004" s="410" t="str">
        <f>IFERROR(IF($A9005=VLOOKUP($A9005,AGOTADOS!$A$3:$H$4997,1,FALSE),"AGOTADO","SI HAY"),"")</f>
        <v/>
      </c>
      <c r="N9004" s="606"/>
    </row>
    <row r="9005" spans="1:14" s="607" customFormat="1" ht="18" customHeight="1" x14ac:dyDescent="0.25">
      <c r="A9005" s="608"/>
      <c r="B9005" s="603"/>
      <c r="C9005" s="603"/>
      <c r="D9005" s="601"/>
      <c r="E9005" s="603"/>
      <c r="F9005" s="601"/>
      <c r="G9005" s="601"/>
      <c r="H9005" s="601"/>
      <c r="I9005" s="603"/>
      <c r="J9005" s="609"/>
      <c r="K9005" s="610"/>
      <c r="L9005" s="516"/>
      <c r="M9005" s="410" t="str">
        <f>IFERROR(IF($A9006=VLOOKUP($A9006,AGOTADOS!$A$3:$H$4997,1,FALSE),"AGOTADO","SI HAY"),"")</f>
        <v/>
      </c>
      <c r="N9005" s="606"/>
    </row>
    <row r="9006" spans="1:14" s="607" customFormat="1" ht="18" customHeight="1" x14ac:dyDescent="0.25">
      <c r="A9006" s="608"/>
      <c r="B9006" s="603"/>
      <c r="C9006" s="603"/>
      <c r="D9006" s="601"/>
      <c r="E9006" s="603"/>
      <c r="F9006" s="601"/>
      <c r="G9006" s="601"/>
      <c r="H9006" s="601"/>
      <c r="I9006" s="603"/>
      <c r="J9006" s="609"/>
      <c r="K9006" s="610"/>
      <c r="L9006" s="516"/>
      <c r="M9006" s="410" t="str">
        <f>IFERROR(IF($A9007=VLOOKUP($A9007,AGOTADOS!$A$3:$H$4997,1,FALSE),"AGOTADO","SI HAY"),"")</f>
        <v/>
      </c>
      <c r="N9006" s="606"/>
    </row>
    <row r="9007" spans="1:14" s="607" customFormat="1" ht="18" customHeight="1" x14ac:dyDescent="0.25">
      <c r="A9007" s="608"/>
      <c r="B9007" s="603"/>
      <c r="C9007" s="603"/>
      <c r="D9007" s="601"/>
      <c r="E9007" s="603"/>
      <c r="F9007" s="601"/>
      <c r="G9007" s="601"/>
      <c r="H9007" s="601"/>
      <c r="I9007" s="603"/>
      <c r="J9007" s="609"/>
      <c r="K9007" s="610"/>
      <c r="L9007" s="516"/>
      <c r="M9007" s="410" t="str">
        <f>IFERROR(IF($A9008=VLOOKUP($A9008,AGOTADOS!$A$3:$H$4997,1,FALSE),"AGOTADO","SI HAY"),"")</f>
        <v/>
      </c>
      <c r="N9007" s="606"/>
    </row>
    <row r="9008" spans="1:14" s="607" customFormat="1" ht="18" customHeight="1" x14ac:dyDescent="0.25">
      <c r="A9008" s="608"/>
      <c r="B9008" s="603"/>
      <c r="C9008" s="603"/>
      <c r="D9008" s="601"/>
      <c r="E9008" s="603"/>
      <c r="F9008" s="601"/>
      <c r="G9008" s="601"/>
      <c r="H9008" s="601"/>
      <c r="I9008" s="603"/>
      <c r="J9008" s="609"/>
      <c r="K9008" s="610"/>
      <c r="L9008" s="516"/>
      <c r="M9008" s="410" t="str">
        <f>IFERROR(IF($A9009=VLOOKUP($A9009,AGOTADOS!$A$3:$H$4997,1,FALSE),"AGOTADO","SI HAY"),"")</f>
        <v/>
      </c>
      <c r="N9008" s="606"/>
    </row>
    <row r="9009" spans="1:14" s="607" customFormat="1" ht="18" customHeight="1" x14ac:dyDescent="0.25">
      <c r="A9009" s="608"/>
      <c r="B9009" s="603"/>
      <c r="C9009" s="603"/>
      <c r="D9009" s="601"/>
      <c r="E9009" s="603"/>
      <c r="F9009" s="601"/>
      <c r="G9009" s="601"/>
      <c r="H9009" s="601"/>
      <c r="I9009" s="603"/>
      <c r="J9009" s="609"/>
      <c r="K9009" s="610"/>
      <c r="L9009" s="516"/>
      <c r="M9009" s="410" t="str">
        <f>IFERROR(IF($A9010=VLOOKUP($A9010,AGOTADOS!$A$3:$H$4997,1,FALSE),"AGOTADO","SI HAY"),"")</f>
        <v/>
      </c>
      <c r="N9009" s="606"/>
    </row>
    <row r="9010" spans="1:14" s="607" customFormat="1" ht="18" customHeight="1" x14ac:dyDescent="0.25">
      <c r="A9010" s="608"/>
      <c r="B9010" s="603"/>
      <c r="C9010" s="603"/>
      <c r="D9010" s="601"/>
      <c r="E9010" s="603"/>
      <c r="F9010" s="601"/>
      <c r="G9010" s="601"/>
      <c r="H9010" s="601"/>
      <c r="I9010" s="603"/>
      <c r="J9010" s="609"/>
      <c r="K9010" s="610"/>
      <c r="L9010" s="516"/>
      <c r="M9010" s="410" t="str">
        <f>IFERROR(IF($A9011=VLOOKUP($A9011,AGOTADOS!$A$3:$H$4997,1,FALSE),"AGOTADO","SI HAY"),"")</f>
        <v/>
      </c>
      <c r="N9010" s="606"/>
    </row>
    <row r="9011" spans="1:14" s="607" customFormat="1" ht="18" customHeight="1" x14ac:dyDescent="0.25">
      <c r="A9011" s="608"/>
      <c r="B9011" s="603"/>
      <c r="C9011" s="603"/>
      <c r="D9011" s="601"/>
      <c r="E9011" s="603"/>
      <c r="F9011" s="601"/>
      <c r="G9011" s="601"/>
      <c r="H9011" s="601"/>
      <c r="I9011" s="603"/>
      <c r="J9011" s="609"/>
      <c r="K9011" s="610"/>
      <c r="L9011" s="516"/>
      <c r="M9011" s="410" t="str">
        <f>IFERROR(IF($A9012=VLOOKUP($A9012,AGOTADOS!$A$3:$H$4997,1,FALSE),"AGOTADO","SI HAY"),"")</f>
        <v/>
      </c>
      <c r="N9011" s="606"/>
    </row>
    <row r="9012" spans="1:14" s="607" customFormat="1" ht="18" customHeight="1" x14ac:dyDescent="0.25">
      <c r="A9012" s="608"/>
      <c r="B9012" s="603"/>
      <c r="C9012" s="603"/>
      <c r="D9012" s="601"/>
      <c r="E9012" s="603"/>
      <c r="F9012" s="601"/>
      <c r="G9012" s="601"/>
      <c r="H9012" s="601"/>
      <c r="I9012" s="603"/>
      <c r="J9012" s="609"/>
      <c r="K9012" s="610"/>
      <c r="L9012" s="516"/>
      <c r="M9012" s="410" t="str">
        <f>IFERROR(IF($A9013=VLOOKUP($A9013,AGOTADOS!$A$3:$H$4997,1,FALSE),"AGOTADO","SI HAY"),"")</f>
        <v/>
      </c>
      <c r="N9012" s="606"/>
    </row>
    <row r="9013" spans="1:14" s="607" customFormat="1" ht="18" customHeight="1" x14ac:dyDescent="0.25">
      <c r="A9013" s="612"/>
      <c r="B9013" s="613"/>
      <c r="C9013" s="613"/>
      <c r="D9013" s="614"/>
      <c r="E9013" s="613"/>
      <c r="F9013" s="614"/>
      <c r="G9013" s="614"/>
      <c r="H9013" s="614"/>
      <c r="I9013" s="613"/>
      <c r="J9013" s="615"/>
      <c r="K9013" s="616"/>
      <c r="L9013" s="516"/>
      <c r="M9013" s="410" t="str">
        <f>IFERROR(IF($A9014=VLOOKUP($A9014,AGOTADOS!$A$3:$H$4997,1,FALSE),"AGOTADO","SI HAY"),"")</f>
        <v/>
      </c>
      <c r="N9013" s="606"/>
    </row>
    <row r="9014" spans="1:14" s="607" customFormat="1" ht="18" customHeight="1" x14ac:dyDescent="0.25">
      <c r="A9014" s="608"/>
      <c r="B9014" s="603"/>
      <c r="C9014" s="603"/>
      <c r="D9014" s="601"/>
      <c r="E9014" s="603"/>
      <c r="F9014" s="601"/>
      <c r="G9014" s="601"/>
      <c r="H9014" s="601"/>
      <c r="I9014" s="603"/>
      <c r="J9014" s="609"/>
      <c r="K9014" s="610"/>
      <c r="L9014" s="516"/>
      <c r="M9014" s="410" t="str">
        <f>IFERROR(IF($A9015=VLOOKUP($A9015,AGOTADOS!$A$3:$H$4997,1,FALSE),"AGOTADO","SI HAY"),"")</f>
        <v/>
      </c>
      <c r="N9014" s="606"/>
    </row>
    <row r="9015" spans="1:14" s="618" customFormat="1" ht="18" customHeight="1" x14ac:dyDescent="0.25">
      <c r="A9015" s="608"/>
      <c r="B9015" s="603"/>
      <c r="C9015" s="603"/>
      <c r="D9015" s="601"/>
      <c r="E9015" s="603"/>
      <c r="F9015" s="601"/>
      <c r="G9015" s="601"/>
      <c r="H9015" s="601"/>
      <c r="I9015" s="603"/>
      <c r="J9015" s="609"/>
      <c r="K9015" s="610"/>
      <c r="L9015" s="516"/>
      <c r="M9015" s="410" t="str">
        <f>IFERROR(IF($A9016=VLOOKUP($A9016,AGOTADOS!$A$3:$H$4997,1,FALSE),"AGOTADO","SI HAY"),"")</f>
        <v/>
      </c>
      <c r="N9015" s="617"/>
    </row>
    <row r="9016" spans="1:14" s="607" customFormat="1" ht="18" customHeight="1" x14ac:dyDescent="0.25">
      <c r="A9016" s="608"/>
      <c r="B9016" s="603"/>
      <c r="C9016" s="601"/>
      <c r="D9016" s="601"/>
      <c r="E9016" s="603"/>
      <c r="F9016" s="601"/>
      <c r="G9016" s="601"/>
      <c r="H9016" s="601"/>
      <c r="I9016" s="603"/>
      <c r="J9016" s="609"/>
      <c r="K9016" s="610"/>
      <c r="L9016" s="516"/>
      <c r="M9016" s="410" t="str">
        <f>IFERROR(IF($A9017=VLOOKUP($A9017,AGOTADOS!$A$3:$H$4997,1,FALSE),"AGOTADO","SI HAY"),"")</f>
        <v/>
      </c>
      <c r="N9016" s="606"/>
    </row>
    <row r="9017" spans="1:14" s="607" customFormat="1" ht="18" customHeight="1" x14ac:dyDescent="0.25">
      <c r="A9017" s="608"/>
      <c r="B9017" s="603"/>
      <c r="C9017" s="603"/>
      <c r="D9017" s="601"/>
      <c r="E9017" s="603"/>
      <c r="F9017" s="601"/>
      <c r="G9017" s="601"/>
      <c r="H9017" s="601"/>
      <c r="I9017" s="603"/>
      <c r="J9017" s="609"/>
      <c r="K9017" s="610"/>
      <c r="L9017" s="516"/>
      <c r="M9017" s="410" t="str">
        <f>IFERROR(IF($A9018=VLOOKUP($A9018,AGOTADOS!$A$3:$H$4997,1,FALSE),"AGOTADO","SI HAY"),"")</f>
        <v/>
      </c>
      <c r="N9017" s="606"/>
    </row>
    <row r="9018" spans="1:14" s="607" customFormat="1" ht="18" customHeight="1" x14ac:dyDescent="0.25">
      <c r="A9018" s="608"/>
      <c r="B9018" s="603"/>
      <c r="C9018" s="601"/>
      <c r="D9018" s="601"/>
      <c r="E9018" s="603"/>
      <c r="F9018" s="601"/>
      <c r="G9018" s="601"/>
      <c r="H9018" s="601"/>
      <c r="I9018" s="603"/>
      <c r="J9018" s="609"/>
      <c r="K9018" s="610"/>
      <c r="L9018" s="516"/>
      <c r="M9018" s="410" t="str">
        <f>IFERROR(IF($A9019=VLOOKUP($A9019,AGOTADOS!$A$3:$H$4997,1,FALSE),"AGOTADO","SI HAY"),"")</f>
        <v/>
      </c>
      <c r="N9018" s="606"/>
    </row>
    <row r="9019" spans="1:14" s="607" customFormat="1" ht="18" customHeight="1" x14ac:dyDescent="0.25">
      <c r="A9019" s="608"/>
      <c r="B9019" s="603"/>
      <c r="C9019" s="603"/>
      <c r="D9019" s="601"/>
      <c r="E9019" s="603"/>
      <c r="F9019" s="601"/>
      <c r="G9019" s="601"/>
      <c r="H9019" s="601"/>
      <c r="I9019" s="603"/>
      <c r="J9019" s="609"/>
      <c r="K9019" s="610"/>
      <c r="L9019" s="516"/>
      <c r="M9019" s="410" t="str">
        <f>IFERROR(IF($A9020=VLOOKUP($A9020,AGOTADOS!$A$3:$H$4997,1,FALSE),"AGOTADO","SI HAY"),"")</f>
        <v/>
      </c>
      <c r="N9019" s="606"/>
    </row>
    <row r="9020" spans="1:14" s="607" customFormat="1" ht="18" customHeight="1" x14ac:dyDescent="0.25">
      <c r="A9020" s="608"/>
      <c r="B9020" s="603"/>
      <c r="C9020" s="603"/>
      <c r="D9020" s="601"/>
      <c r="E9020" s="603"/>
      <c r="F9020" s="601"/>
      <c r="G9020" s="601"/>
      <c r="H9020" s="601"/>
      <c r="I9020" s="603"/>
      <c r="J9020" s="609"/>
      <c r="K9020" s="610"/>
      <c r="L9020" s="516"/>
      <c r="M9020" s="410" t="str">
        <f>IFERROR(IF($A9021=VLOOKUP($A9021,AGOTADOS!$A$3:$H$4997,1,FALSE),"AGOTADO","SI HAY"),"")</f>
        <v/>
      </c>
      <c r="N9020" s="606"/>
    </row>
    <row r="9021" spans="1:14" s="607" customFormat="1" ht="18" customHeight="1" x14ac:dyDescent="0.25">
      <c r="A9021" s="608"/>
      <c r="B9021" s="603"/>
      <c r="C9021" s="601"/>
      <c r="D9021" s="601"/>
      <c r="E9021" s="603"/>
      <c r="F9021" s="601"/>
      <c r="G9021" s="601"/>
      <c r="H9021" s="601"/>
      <c r="I9021" s="603"/>
      <c r="J9021" s="609"/>
      <c r="K9021" s="610"/>
      <c r="L9021" s="516"/>
      <c r="M9021" s="410" t="str">
        <f>IFERROR(IF($A9022=VLOOKUP($A9022,AGOTADOS!$A$3:$H$4997,1,FALSE),"AGOTADO","SI HAY"),"")</f>
        <v/>
      </c>
      <c r="N9021" s="606"/>
    </row>
    <row r="9022" spans="1:14" s="607" customFormat="1" ht="18" customHeight="1" x14ac:dyDescent="0.25">
      <c r="A9022" s="608"/>
      <c r="B9022" s="603"/>
      <c r="C9022" s="601"/>
      <c r="D9022" s="601"/>
      <c r="E9022" s="603"/>
      <c r="F9022" s="601"/>
      <c r="G9022" s="601"/>
      <c r="H9022" s="601"/>
      <c r="I9022" s="603"/>
      <c r="J9022" s="609"/>
      <c r="K9022" s="610"/>
      <c r="L9022" s="516"/>
      <c r="M9022" s="410" t="str">
        <f>IFERROR(IF($A9023=VLOOKUP($A9023,AGOTADOS!$A$3:$H$4997,1,FALSE),"AGOTADO","SI HAY"),"")</f>
        <v/>
      </c>
      <c r="N9022" s="606"/>
    </row>
    <row r="9023" spans="1:14" s="607" customFormat="1" ht="18" customHeight="1" x14ac:dyDescent="0.25">
      <c r="A9023" s="608"/>
      <c r="B9023" s="603"/>
      <c r="C9023" s="601"/>
      <c r="D9023" s="601"/>
      <c r="E9023" s="603"/>
      <c r="F9023" s="601"/>
      <c r="G9023" s="601"/>
      <c r="H9023" s="601"/>
      <c r="I9023" s="603"/>
      <c r="J9023" s="609"/>
      <c r="K9023" s="610"/>
      <c r="L9023" s="516"/>
      <c r="M9023" s="410" t="str">
        <f>IFERROR(IF($A9024=VLOOKUP($A9024,AGOTADOS!$A$3:$H$4997,1,FALSE),"AGOTADO","SI HAY"),"")</f>
        <v/>
      </c>
      <c r="N9023" s="606"/>
    </row>
    <row r="9024" spans="1:14" s="607" customFormat="1" ht="18" customHeight="1" x14ac:dyDescent="0.3">
      <c r="A9024" s="611"/>
      <c r="B9024" s="602"/>
      <c r="C9024" s="603"/>
      <c r="D9024" s="601"/>
      <c r="E9024" s="601"/>
      <c r="F9024" s="601"/>
      <c r="G9024" s="601"/>
      <c r="H9024" s="601"/>
      <c r="I9024" s="601"/>
      <c r="J9024" s="609"/>
      <c r="K9024" s="610"/>
      <c r="L9024" s="516"/>
      <c r="M9024" s="410" t="str">
        <f>IFERROR(IF($A9025=VLOOKUP($A9025,AGOTADOS!$A$3:$H$4997,1,FALSE),"AGOTADO","SI HAY"),"")</f>
        <v/>
      </c>
      <c r="N9024" s="606"/>
    </row>
    <row r="9025" spans="1:14" s="607" customFormat="1" ht="18" customHeight="1" x14ac:dyDescent="0.3">
      <c r="A9025" s="611"/>
      <c r="B9025" s="602"/>
      <c r="C9025" s="603"/>
      <c r="D9025" s="601"/>
      <c r="E9025" s="601"/>
      <c r="F9025" s="601"/>
      <c r="G9025" s="601"/>
      <c r="H9025" s="601"/>
      <c r="I9025" s="601"/>
      <c r="J9025" s="609"/>
      <c r="K9025" s="610"/>
      <c r="L9025" s="516"/>
      <c r="M9025" s="410" t="str">
        <f>IFERROR(IF($A9026=VLOOKUP($A9026,AGOTADOS!$A$3:$H$4997,1,FALSE),"AGOTADO","SI HAY"),"")</f>
        <v/>
      </c>
      <c r="N9025" s="606"/>
    </row>
    <row r="9026" spans="1:14" s="607" customFormat="1" ht="18" customHeight="1" x14ac:dyDescent="0.25">
      <c r="A9026" s="608"/>
      <c r="B9026" s="603"/>
      <c r="C9026" s="601"/>
      <c r="D9026" s="601"/>
      <c r="E9026" s="603"/>
      <c r="F9026" s="601"/>
      <c r="G9026" s="601"/>
      <c r="H9026" s="601"/>
      <c r="I9026" s="603"/>
      <c r="J9026" s="609"/>
      <c r="K9026" s="610"/>
      <c r="L9026" s="516"/>
      <c r="M9026" s="410" t="str">
        <f>IFERROR(IF($A9027=VLOOKUP($A9027,AGOTADOS!$A$3:$H$4997,1,FALSE),"AGOTADO","SI HAY"),"")</f>
        <v/>
      </c>
      <c r="N9026" s="606"/>
    </row>
    <row r="9027" spans="1:14" s="607" customFormat="1" ht="18" customHeight="1" x14ac:dyDescent="0.25">
      <c r="A9027" s="608"/>
      <c r="B9027" s="603"/>
      <c r="C9027" s="601"/>
      <c r="D9027" s="601"/>
      <c r="E9027" s="603"/>
      <c r="F9027" s="601"/>
      <c r="G9027" s="601"/>
      <c r="H9027" s="601"/>
      <c r="I9027" s="603"/>
      <c r="J9027" s="609"/>
      <c r="K9027" s="610"/>
      <c r="L9027" s="516"/>
      <c r="M9027" s="410" t="str">
        <f>IFERROR(IF($A9028=VLOOKUP($A9028,AGOTADOS!$A$3:$H$4997,1,FALSE),"AGOTADO","SI HAY"),"")</f>
        <v/>
      </c>
      <c r="N9027" s="606"/>
    </row>
    <row r="9028" spans="1:14" s="607" customFormat="1" ht="18" customHeight="1" x14ac:dyDescent="0.25">
      <c r="A9028" s="608"/>
      <c r="B9028" s="603"/>
      <c r="C9028" s="601"/>
      <c r="D9028" s="601"/>
      <c r="E9028" s="603"/>
      <c r="F9028" s="601"/>
      <c r="G9028" s="601"/>
      <c r="H9028" s="601"/>
      <c r="I9028" s="603"/>
      <c r="J9028" s="609"/>
      <c r="K9028" s="610"/>
      <c r="L9028" s="516"/>
      <c r="M9028" s="410" t="str">
        <f>IFERROR(IF($A9029=VLOOKUP($A9029,AGOTADOS!$A$3:$H$4997,1,FALSE),"AGOTADO","SI HAY"),"")</f>
        <v/>
      </c>
      <c r="N9028" s="606"/>
    </row>
    <row r="9029" spans="1:14" s="607" customFormat="1" ht="18" customHeight="1" x14ac:dyDescent="0.25">
      <c r="A9029" s="608"/>
      <c r="B9029" s="603"/>
      <c r="C9029" s="603"/>
      <c r="D9029" s="601"/>
      <c r="E9029" s="603"/>
      <c r="F9029" s="601"/>
      <c r="G9029" s="601"/>
      <c r="H9029" s="601"/>
      <c r="I9029" s="603"/>
      <c r="J9029" s="609"/>
      <c r="K9029" s="610"/>
      <c r="L9029" s="516"/>
      <c r="M9029" s="410" t="str">
        <f>IFERROR(IF($A9030=VLOOKUP($A9030,AGOTADOS!$A$3:$H$4997,1,FALSE),"AGOTADO","SI HAY"),"")</f>
        <v/>
      </c>
      <c r="N9029" s="606"/>
    </row>
    <row r="9030" spans="1:14" s="607" customFormat="1" ht="18" customHeight="1" x14ac:dyDescent="0.25">
      <c r="A9030" s="608"/>
      <c r="B9030" s="603"/>
      <c r="C9030" s="603"/>
      <c r="D9030" s="601"/>
      <c r="E9030" s="603"/>
      <c r="F9030" s="601"/>
      <c r="G9030" s="601"/>
      <c r="H9030" s="601"/>
      <c r="I9030" s="603"/>
      <c r="J9030" s="609"/>
      <c r="K9030" s="610"/>
      <c r="L9030" s="516"/>
      <c r="M9030" s="410" t="str">
        <f>IFERROR(IF($A9031=VLOOKUP($A9031,AGOTADOS!$A$3:$H$4997,1,FALSE),"AGOTADO","SI HAY"),"")</f>
        <v/>
      </c>
      <c r="N9030" s="606"/>
    </row>
    <row r="9031" spans="1:14" s="607" customFormat="1" ht="18" customHeight="1" x14ac:dyDescent="0.3">
      <c r="A9031" s="611"/>
      <c r="B9031" s="602"/>
      <c r="C9031" s="603"/>
      <c r="D9031" s="601"/>
      <c r="E9031" s="601"/>
      <c r="F9031" s="601"/>
      <c r="G9031" s="601"/>
      <c r="H9031" s="601"/>
      <c r="I9031" s="601"/>
      <c r="J9031" s="609"/>
      <c r="K9031" s="610"/>
      <c r="L9031" s="516"/>
      <c r="M9031" s="410" t="str">
        <f>IFERROR(IF($A9032=VLOOKUP($A9032,AGOTADOS!$A$3:$H$4997,1,FALSE),"AGOTADO","SI HAY"),"")</f>
        <v/>
      </c>
      <c r="N9031" s="606"/>
    </row>
    <row r="9032" spans="1:14" s="607" customFormat="1" ht="18" customHeight="1" x14ac:dyDescent="0.25">
      <c r="A9032" s="608"/>
      <c r="B9032" s="603"/>
      <c r="C9032" s="603"/>
      <c r="D9032" s="601"/>
      <c r="E9032" s="603"/>
      <c r="F9032" s="601"/>
      <c r="G9032" s="601"/>
      <c r="H9032" s="601"/>
      <c r="I9032" s="603"/>
      <c r="J9032" s="609"/>
      <c r="K9032" s="610"/>
      <c r="L9032" s="516"/>
      <c r="M9032" s="410" t="str">
        <f>IFERROR(IF($A9033=VLOOKUP($A9033,AGOTADOS!$A$3:$H$4997,1,FALSE),"AGOTADO","SI HAY"),"")</f>
        <v/>
      </c>
      <c r="N9032" s="606"/>
    </row>
    <row r="9033" spans="1:14" s="607" customFormat="1" ht="18" customHeight="1" x14ac:dyDescent="0.25">
      <c r="A9033" s="608"/>
      <c r="B9033" s="603"/>
      <c r="C9033" s="601"/>
      <c r="D9033" s="601"/>
      <c r="E9033" s="603"/>
      <c r="F9033" s="601"/>
      <c r="G9033" s="601"/>
      <c r="H9033" s="601"/>
      <c r="I9033" s="603"/>
      <c r="J9033" s="609"/>
      <c r="K9033" s="610"/>
      <c r="L9033" s="516"/>
      <c r="M9033" s="410" t="str">
        <f>IFERROR(IF($A9034=VLOOKUP($A9034,AGOTADOS!$A$3:$H$4997,1,FALSE),"AGOTADO","SI HAY"),"")</f>
        <v/>
      </c>
      <c r="N9033" s="606"/>
    </row>
    <row r="9034" spans="1:14" s="607" customFormat="1" ht="18" customHeight="1" x14ac:dyDescent="0.25">
      <c r="A9034" s="608"/>
      <c r="B9034" s="603"/>
      <c r="C9034" s="603"/>
      <c r="D9034" s="601"/>
      <c r="E9034" s="603"/>
      <c r="F9034" s="601"/>
      <c r="G9034" s="601"/>
      <c r="H9034" s="601"/>
      <c r="I9034" s="603"/>
      <c r="J9034" s="609"/>
      <c r="K9034" s="610"/>
      <c r="L9034" s="516"/>
      <c r="M9034" s="410" t="str">
        <f>IFERROR(IF($A9035=VLOOKUP($A9035,AGOTADOS!$A$3:$H$4997,1,FALSE),"AGOTADO","SI HAY"),"")</f>
        <v/>
      </c>
      <c r="N9034" s="606"/>
    </row>
    <row r="9035" spans="1:14" s="607" customFormat="1" ht="18" customHeight="1" x14ac:dyDescent="0.25">
      <c r="A9035" s="608"/>
      <c r="B9035" s="603"/>
      <c r="C9035" s="601"/>
      <c r="D9035" s="601"/>
      <c r="E9035" s="603"/>
      <c r="F9035" s="601"/>
      <c r="G9035" s="601"/>
      <c r="H9035" s="601"/>
      <c r="I9035" s="603"/>
      <c r="J9035" s="609"/>
      <c r="K9035" s="610"/>
      <c r="L9035" s="516"/>
      <c r="M9035" s="410" t="str">
        <f>IFERROR(IF($A9036=VLOOKUP($A9036,AGOTADOS!$A$3:$H$4997,1,FALSE),"AGOTADO","SI HAY"),"")</f>
        <v/>
      </c>
      <c r="N9035" s="606"/>
    </row>
    <row r="9036" spans="1:14" s="607" customFormat="1" ht="18" customHeight="1" x14ac:dyDescent="0.25">
      <c r="A9036" s="608"/>
      <c r="B9036" s="603"/>
      <c r="C9036" s="601"/>
      <c r="D9036" s="601"/>
      <c r="E9036" s="603"/>
      <c r="F9036" s="601"/>
      <c r="G9036" s="601"/>
      <c r="H9036" s="601"/>
      <c r="I9036" s="603"/>
      <c r="J9036" s="609"/>
      <c r="K9036" s="610"/>
      <c r="L9036" s="516"/>
      <c r="M9036" s="410" t="str">
        <f>IFERROR(IF($A9037=VLOOKUP($A9037,AGOTADOS!$A$3:$H$4997,1,FALSE),"AGOTADO","SI HAY"),"")</f>
        <v/>
      </c>
      <c r="N9036" s="606"/>
    </row>
    <row r="9037" spans="1:14" s="607" customFormat="1" ht="18" customHeight="1" x14ac:dyDescent="0.25">
      <c r="A9037" s="608"/>
      <c r="B9037" s="603"/>
      <c r="C9037" s="601"/>
      <c r="D9037" s="601"/>
      <c r="E9037" s="603"/>
      <c r="F9037" s="601"/>
      <c r="G9037" s="601"/>
      <c r="H9037" s="601"/>
      <c r="I9037" s="603"/>
      <c r="J9037" s="609"/>
      <c r="K9037" s="610"/>
      <c r="L9037" s="516"/>
      <c r="M9037" s="410" t="str">
        <f>IFERROR(IF($A9038=VLOOKUP($A9038,AGOTADOS!$A$3:$H$4997,1,FALSE),"AGOTADO","SI HAY"),"")</f>
        <v/>
      </c>
      <c r="N9037" s="606"/>
    </row>
    <row r="9038" spans="1:14" s="607" customFormat="1" ht="18" customHeight="1" x14ac:dyDescent="0.25">
      <c r="A9038" s="608"/>
      <c r="B9038" s="603"/>
      <c r="C9038" s="601"/>
      <c r="D9038" s="601"/>
      <c r="E9038" s="603"/>
      <c r="F9038" s="601"/>
      <c r="G9038" s="601"/>
      <c r="H9038" s="601"/>
      <c r="I9038" s="603"/>
      <c r="J9038" s="609"/>
      <c r="K9038" s="610"/>
      <c r="L9038" s="516"/>
      <c r="M9038" s="410" t="str">
        <f>IFERROR(IF($A9039=VLOOKUP($A9039,AGOTADOS!$A$3:$H$4997,1,FALSE),"AGOTADO","SI HAY"),"")</f>
        <v/>
      </c>
      <c r="N9038" s="606"/>
    </row>
    <row r="9039" spans="1:14" s="607" customFormat="1" ht="18" customHeight="1" x14ac:dyDescent="0.25">
      <c r="A9039" s="608"/>
      <c r="B9039" s="603"/>
      <c r="C9039" s="603"/>
      <c r="D9039" s="601"/>
      <c r="E9039" s="603"/>
      <c r="F9039" s="601"/>
      <c r="G9039" s="601"/>
      <c r="H9039" s="601"/>
      <c r="I9039" s="603"/>
      <c r="J9039" s="609"/>
      <c r="K9039" s="610"/>
      <c r="L9039" s="516"/>
      <c r="M9039" s="410" t="str">
        <f>IFERROR(IF($A9040=VLOOKUP($A9040,AGOTADOS!$A$3:$H$4997,1,FALSE),"AGOTADO","SI HAY"),"")</f>
        <v/>
      </c>
      <c r="N9039" s="606"/>
    </row>
    <row r="9040" spans="1:14" s="607" customFormat="1" ht="18" customHeight="1" x14ac:dyDescent="0.25">
      <c r="A9040" s="608"/>
      <c r="B9040" s="603"/>
      <c r="C9040" s="601"/>
      <c r="D9040" s="601"/>
      <c r="E9040" s="603"/>
      <c r="F9040" s="601"/>
      <c r="G9040" s="601"/>
      <c r="H9040" s="601"/>
      <c r="I9040" s="603"/>
      <c r="J9040" s="609"/>
      <c r="K9040" s="610"/>
      <c r="L9040" s="516"/>
      <c r="M9040" s="410" t="str">
        <f>IFERROR(IF($A9041=VLOOKUP($A9041,AGOTADOS!$A$3:$H$4997,1,FALSE),"AGOTADO","SI HAY"),"")</f>
        <v/>
      </c>
      <c r="N9040" s="606"/>
    </row>
    <row r="9041" spans="1:14" s="607" customFormat="1" ht="18" customHeight="1" x14ac:dyDescent="0.25">
      <c r="A9041" s="608"/>
      <c r="B9041" s="603"/>
      <c r="C9041" s="601"/>
      <c r="D9041" s="601"/>
      <c r="E9041" s="603"/>
      <c r="F9041" s="601"/>
      <c r="G9041" s="601"/>
      <c r="H9041" s="601"/>
      <c r="I9041" s="603"/>
      <c r="J9041" s="609"/>
      <c r="K9041" s="610"/>
      <c r="L9041" s="516"/>
      <c r="M9041" s="410" t="str">
        <f>IFERROR(IF($A9042=VLOOKUP($A9042,AGOTADOS!$A$3:$H$4997,1,FALSE),"AGOTADO","SI HAY"),"")</f>
        <v/>
      </c>
      <c r="N9041" s="606"/>
    </row>
    <row r="9042" spans="1:14" s="607" customFormat="1" ht="18" customHeight="1" x14ac:dyDescent="0.25">
      <c r="A9042" s="608"/>
      <c r="B9042" s="603"/>
      <c r="C9042" s="601"/>
      <c r="D9042" s="601"/>
      <c r="E9042" s="603"/>
      <c r="F9042" s="601"/>
      <c r="G9042" s="601"/>
      <c r="H9042" s="601"/>
      <c r="I9042" s="603"/>
      <c r="J9042" s="609"/>
      <c r="K9042" s="610"/>
      <c r="L9042" s="516"/>
      <c r="M9042" s="410" t="str">
        <f>IFERROR(IF($A9043=VLOOKUP($A9043,AGOTADOS!$A$3:$H$4997,1,FALSE),"AGOTADO","SI HAY"),"")</f>
        <v/>
      </c>
      <c r="N9042" s="606"/>
    </row>
    <row r="9043" spans="1:14" s="607" customFormat="1" ht="18" customHeight="1" x14ac:dyDescent="0.25">
      <c r="A9043" s="608"/>
      <c r="B9043" s="603"/>
      <c r="C9043" s="603"/>
      <c r="D9043" s="601"/>
      <c r="E9043" s="603"/>
      <c r="F9043" s="601"/>
      <c r="G9043" s="601"/>
      <c r="H9043" s="601"/>
      <c r="I9043" s="603"/>
      <c r="J9043" s="609"/>
      <c r="K9043" s="610"/>
      <c r="L9043" s="516"/>
      <c r="M9043" s="410" t="str">
        <f>IFERROR(IF($A9044=VLOOKUP($A9044,AGOTADOS!$A$3:$H$4997,1,FALSE),"AGOTADO","SI HAY"),"")</f>
        <v/>
      </c>
      <c r="N9043" s="606"/>
    </row>
    <row r="9044" spans="1:14" s="607" customFormat="1" ht="18" customHeight="1" x14ac:dyDescent="0.25">
      <c r="A9044" s="608"/>
      <c r="B9044" s="603"/>
      <c r="C9044" s="603"/>
      <c r="D9044" s="601"/>
      <c r="E9044" s="603"/>
      <c r="F9044" s="601"/>
      <c r="G9044" s="601"/>
      <c r="H9044" s="601"/>
      <c r="I9044" s="603"/>
      <c r="J9044" s="609"/>
      <c r="K9044" s="610"/>
      <c r="L9044" s="516"/>
      <c r="M9044" s="410" t="str">
        <f>IFERROR(IF($A9045=VLOOKUP($A9045,AGOTADOS!$A$3:$H$4997,1,FALSE),"AGOTADO","SI HAY"),"")</f>
        <v/>
      </c>
      <c r="N9044" s="606"/>
    </row>
    <row r="9045" spans="1:14" s="607" customFormat="1" ht="18" customHeight="1" x14ac:dyDescent="0.25">
      <c r="A9045" s="608"/>
      <c r="B9045" s="603"/>
      <c r="C9045" s="601"/>
      <c r="D9045" s="601"/>
      <c r="E9045" s="603"/>
      <c r="F9045" s="601"/>
      <c r="G9045" s="601"/>
      <c r="H9045" s="601"/>
      <c r="I9045" s="603"/>
      <c r="J9045" s="609"/>
      <c r="K9045" s="610"/>
      <c r="L9045" s="516"/>
      <c r="M9045" s="410" t="str">
        <f>IFERROR(IF($A9046=VLOOKUP($A9046,AGOTADOS!$A$3:$H$4997,1,FALSE),"AGOTADO","SI HAY"),"")</f>
        <v/>
      </c>
      <c r="N9045" s="606"/>
    </row>
    <row r="9046" spans="1:14" s="607" customFormat="1" ht="18" customHeight="1" x14ac:dyDescent="0.25">
      <c r="A9046" s="608"/>
      <c r="B9046" s="603"/>
      <c r="C9046" s="601"/>
      <c r="D9046" s="601"/>
      <c r="E9046" s="603"/>
      <c r="F9046" s="601"/>
      <c r="G9046" s="601"/>
      <c r="H9046" s="601"/>
      <c r="I9046" s="603"/>
      <c r="J9046" s="609"/>
      <c r="K9046" s="610"/>
      <c r="L9046" s="516"/>
      <c r="M9046" s="410" t="str">
        <f>IFERROR(IF($A9047=VLOOKUP($A9047,AGOTADOS!$A$3:$H$4997,1,FALSE),"AGOTADO","SI HAY"),"")</f>
        <v/>
      </c>
      <c r="N9046" s="606"/>
    </row>
    <row r="9047" spans="1:14" s="607" customFormat="1" ht="18" customHeight="1" x14ac:dyDescent="0.25">
      <c r="A9047" s="608"/>
      <c r="B9047" s="603"/>
      <c r="C9047" s="603"/>
      <c r="D9047" s="601"/>
      <c r="E9047" s="603"/>
      <c r="F9047" s="601"/>
      <c r="G9047" s="601"/>
      <c r="H9047" s="601"/>
      <c r="I9047" s="603"/>
      <c r="J9047" s="609"/>
      <c r="K9047" s="610"/>
      <c r="L9047" s="516"/>
      <c r="M9047" s="410" t="str">
        <f>IFERROR(IF($A9048=VLOOKUP($A9048,AGOTADOS!$A$3:$H$4997,1,FALSE),"AGOTADO","SI HAY"),"")</f>
        <v/>
      </c>
      <c r="N9047" s="606"/>
    </row>
    <row r="9048" spans="1:14" s="607" customFormat="1" ht="18" customHeight="1" x14ac:dyDescent="0.25">
      <c r="A9048" s="608"/>
      <c r="B9048" s="603"/>
      <c r="C9048" s="603"/>
      <c r="D9048" s="601"/>
      <c r="E9048" s="603"/>
      <c r="F9048" s="601"/>
      <c r="G9048" s="601"/>
      <c r="H9048" s="601"/>
      <c r="I9048" s="603"/>
      <c r="J9048" s="609"/>
      <c r="K9048" s="610"/>
      <c r="L9048" s="516"/>
      <c r="M9048" s="410" t="str">
        <f>IFERROR(IF($A9049=VLOOKUP($A9049,AGOTADOS!$A$3:$H$4997,1,FALSE),"AGOTADO","SI HAY"),"")</f>
        <v/>
      </c>
      <c r="N9048" s="606"/>
    </row>
    <row r="9049" spans="1:14" s="607" customFormat="1" ht="18" customHeight="1" x14ac:dyDescent="0.25">
      <c r="A9049" s="608"/>
      <c r="B9049" s="603"/>
      <c r="C9049" s="603"/>
      <c r="D9049" s="601"/>
      <c r="E9049" s="603"/>
      <c r="F9049" s="601"/>
      <c r="G9049" s="601"/>
      <c r="H9049" s="601"/>
      <c r="I9049" s="603"/>
      <c r="J9049" s="609"/>
      <c r="K9049" s="610"/>
      <c r="L9049" s="516"/>
      <c r="M9049" s="410" t="str">
        <f>IFERROR(IF($A9050=VLOOKUP($A9050,AGOTADOS!$A$3:$H$4997,1,FALSE),"AGOTADO","SI HAY"),"")</f>
        <v/>
      </c>
      <c r="N9049" s="606"/>
    </row>
    <row r="9050" spans="1:14" s="607" customFormat="1" ht="18" customHeight="1" x14ac:dyDescent="0.25">
      <c r="A9050" s="608"/>
      <c r="B9050" s="603"/>
      <c r="C9050" s="603"/>
      <c r="D9050" s="601"/>
      <c r="E9050" s="603"/>
      <c r="F9050" s="601"/>
      <c r="G9050" s="601"/>
      <c r="H9050" s="601"/>
      <c r="I9050" s="603"/>
      <c r="J9050" s="609"/>
      <c r="K9050" s="610"/>
      <c r="L9050" s="516"/>
      <c r="M9050" s="410" t="str">
        <f>IFERROR(IF($A9051=VLOOKUP($A9051,AGOTADOS!$A$3:$H$4997,1,FALSE),"AGOTADO","SI HAY"),"")</f>
        <v/>
      </c>
      <c r="N9050" s="606"/>
    </row>
    <row r="9051" spans="1:14" s="607" customFormat="1" ht="18" customHeight="1" x14ac:dyDescent="0.25">
      <c r="A9051" s="608"/>
      <c r="B9051" s="603"/>
      <c r="C9051" s="601"/>
      <c r="D9051" s="601"/>
      <c r="E9051" s="603"/>
      <c r="F9051" s="601"/>
      <c r="G9051" s="601"/>
      <c r="H9051" s="601"/>
      <c r="I9051" s="603"/>
      <c r="J9051" s="609"/>
      <c r="K9051" s="610"/>
      <c r="L9051" s="516"/>
      <c r="M9051" s="410" t="str">
        <f>IFERROR(IF($A9052=VLOOKUP($A9052,AGOTADOS!$A$3:$H$4997,1,FALSE),"AGOTADO","SI HAY"),"")</f>
        <v/>
      </c>
      <c r="N9051" s="606"/>
    </row>
    <row r="9052" spans="1:14" s="607" customFormat="1" ht="18" customHeight="1" x14ac:dyDescent="0.25">
      <c r="A9052" s="608"/>
      <c r="B9052" s="603"/>
      <c r="C9052" s="603"/>
      <c r="D9052" s="601"/>
      <c r="E9052" s="603"/>
      <c r="F9052" s="601"/>
      <c r="G9052" s="601"/>
      <c r="H9052" s="601"/>
      <c r="I9052" s="603"/>
      <c r="J9052" s="609"/>
      <c r="K9052" s="610"/>
      <c r="L9052" s="516"/>
      <c r="M9052" s="410" t="str">
        <f>IFERROR(IF($A9053=VLOOKUP($A9053,AGOTADOS!$A$3:$H$4997,1,FALSE),"AGOTADO","SI HAY"),"")</f>
        <v/>
      </c>
      <c r="N9052" s="606"/>
    </row>
    <row r="9053" spans="1:14" s="607" customFormat="1" ht="18" customHeight="1" x14ac:dyDescent="0.25">
      <c r="A9053" s="608"/>
      <c r="B9053" s="603"/>
      <c r="C9053" s="601"/>
      <c r="D9053" s="601"/>
      <c r="E9053" s="603"/>
      <c r="F9053" s="601"/>
      <c r="G9053" s="601"/>
      <c r="H9053" s="601"/>
      <c r="I9053" s="603"/>
      <c r="J9053" s="609"/>
      <c r="K9053" s="610"/>
      <c r="L9053" s="516"/>
      <c r="M9053" s="410" t="str">
        <f>IFERROR(IF($A9054=VLOOKUP($A9054,AGOTADOS!$A$3:$H$4997,1,FALSE),"AGOTADO","SI HAY"),"")</f>
        <v/>
      </c>
      <c r="N9053" s="606"/>
    </row>
    <row r="9054" spans="1:14" s="607" customFormat="1" ht="18" customHeight="1" x14ac:dyDescent="0.25">
      <c r="A9054" s="608"/>
      <c r="B9054" s="603"/>
      <c r="C9054" s="601"/>
      <c r="D9054" s="601"/>
      <c r="E9054" s="603"/>
      <c r="F9054" s="601"/>
      <c r="G9054" s="601"/>
      <c r="H9054" s="601"/>
      <c r="I9054" s="603"/>
      <c r="J9054" s="609"/>
      <c r="K9054" s="610"/>
      <c r="L9054" s="516"/>
      <c r="M9054" s="410" t="str">
        <f>IFERROR(IF($A9055=VLOOKUP($A9055,AGOTADOS!$A$3:$H$4997,1,FALSE),"AGOTADO","SI HAY"),"")</f>
        <v/>
      </c>
      <c r="N9054" s="606"/>
    </row>
    <row r="9055" spans="1:14" s="607" customFormat="1" ht="18" customHeight="1" x14ac:dyDescent="0.25">
      <c r="A9055" s="608"/>
      <c r="B9055" s="603"/>
      <c r="C9055" s="601"/>
      <c r="D9055" s="601"/>
      <c r="E9055" s="603"/>
      <c r="F9055" s="601"/>
      <c r="G9055" s="601"/>
      <c r="H9055" s="601"/>
      <c r="I9055" s="603"/>
      <c r="J9055" s="609"/>
      <c r="K9055" s="610"/>
      <c r="L9055" s="516"/>
      <c r="M9055" s="410" t="str">
        <f>IFERROR(IF($A9056=VLOOKUP($A9056,AGOTADOS!$A$3:$H$4997,1,FALSE),"AGOTADO","SI HAY"),"")</f>
        <v/>
      </c>
      <c r="N9055" s="606"/>
    </row>
    <row r="9056" spans="1:14" s="607" customFormat="1" ht="18" customHeight="1" x14ac:dyDescent="0.25">
      <c r="A9056" s="608"/>
      <c r="B9056" s="603"/>
      <c r="C9056" s="601"/>
      <c r="D9056" s="601"/>
      <c r="E9056" s="603"/>
      <c r="F9056" s="601"/>
      <c r="G9056" s="601"/>
      <c r="H9056" s="601"/>
      <c r="I9056" s="603"/>
      <c r="J9056" s="609"/>
      <c r="K9056" s="610"/>
      <c r="L9056" s="516"/>
      <c r="M9056" s="410" t="str">
        <f>IFERROR(IF($A9057=VLOOKUP($A9057,AGOTADOS!$A$3:$H$4997,1,FALSE),"AGOTADO","SI HAY"),"")</f>
        <v/>
      </c>
      <c r="N9056" s="606"/>
    </row>
    <row r="9057" spans="1:14" s="607" customFormat="1" ht="18" customHeight="1" x14ac:dyDescent="0.25">
      <c r="A9057" s="608"/>
      <c r="B9057" s="603"/>
      <c r="C9057" s="601"/>
      <c r="D9057" s="601"/>
      <c r="E9057" s="603"/>
      <c r="F9057" s="601"/>
      <c r="G9057" s="601"/>
      <c r="H9057" s="601"/>
      <c r="I9057" s="603"/>
      <c r="J9057" s="609"/>
      <c r="K9057" s="610"/>
      <c r="L9057" s="516"/>
      <c r="M9057" s="410" t="str">
        <f>IFERROR(IF($A9058=VLOOKUP($A9058,AGOTADOS!$A$3:$H$4997,1,FALSE),"AGOTADO","SI HAY"),"")</f>
        <v/>
      </c>
      <c r="N9057" s="606"/>
    </row>
    <row r="9058" spans="1:14" s="607" customFormat="1" ht="18" customHeight="1" x14ac:dyDescent="0.25">
      <c r="A9058" s="608"/>
      <c r="B9058" s="603"/>
      <c r="C9058" s="601"/>
      <c r="D9058" s="601"/>
      <c r="E9058" s="603"/>
      <c r="F9058" s="601"/>
      <c r="G9058" s="601"/>
      <c r="H9058" s="601"/>
      <c r="I9058" s="603"/>
      <c r="J9058" s="609"/>
      <c r="K9058" s="610"/>
      <c r="L9058" s="516"/>
      <c r="M9058" s="410" t="str">
        <f>IFERROR(IF($A9059=VLOOKUP($A9059,AGOTADOS!$A$3:$H$4997,1,FALSE),"AGOTADO","SI HAY"),"")</f>
        <v/>
      </c>
      <c r="N9058" s="606"/>
    </row>
    <row r="9059" spans="1:14" s="607" customFormat="1" ht="18" customHeight="1" x14ac:dyDescent="0.25">
      <c r="A9059" s="608"/>
      <c r="B9059" s="603"/>
      <c r="C9059" s="603"/>
      <c r="D9059" s="601"/>
      <c r="E9059" s="603"/>
      <c r="F9059" s="601"/>
      <c r="G9059" s="601"/>
      <c r="H9059" s="601"/>
      <c r="I9059" s="603"/>
      <c r="J9059" s="609"/>
      <c r="K9059" s="610"/>
      <c r="L9059" s="516"/>
      <c r="M9059" s="410" t="str">
        <f>IFERROR(IF($A9060=VLOOKUP($A9060,AGOTADOS!$A$3:$H$4997,1,FALSE),"AGOTADO","SI HAY"),"")</f>
        <v/>
      </c>
      <c r="N9059" s="606"/>
    </row>
    <row r="9060" spans="1:14" s="607" customFormat="1" ht="18" customHeight="1" x14ac:dyDescent="0.25">
      <c r="A9060" s="608"/>
      <c r="B9060" s="603"/>
      <c r="C9060" s="603"/>
      <c r="D9060" s="601"/>
      <c r="E9060" s="603"/>
      <c r="F9060" s="601"/>
      <c r="G9060" s="601"/>
      <c r="H9060" s="601"/>
      <c r="I9060" s="603"/>
      <c r="J9060" s="609"/>
      <c r="K9060" s="610"/>
      <c r="L9060" s="516"/>
      <c r="M9060" s="410" t="str">
        <f>IFERROR(IF($A9061=VLOOKUP($A9061,AGOTADOS!$A$3:$H$4997,1,FALSE),"AGOTADO","SI HAY"),"")</f>
        <v/>
      </c>
      <c r="N9060" s="606"/>
    </row>
    <row r="9061" spans="1:14" s="607" customFormat="1" ht="18" customHeight="1" x14ac:dyDescent="0.25">
      <c r="A9061" s="608"/>
      <c r="B9061" s="603"/>
      <c r="C9061" s="601"/>
      <c r="D9061" s="601"/>
      <c r="E9061" s="603"/>
      <c r="F9061" s="601"/>
      <c r="G9061" s="601"/>
      <c r="H9061" s="601"/>
      <c r="I9061" s="603"/>
      <c r="J9061" s="609"/>
      <c r="K9061" s="610"/>
      <c r="L9061" s="516"/>
      <c r="M9061" s="410" t="str">
        <f>IFERROR(IF($A9062=VLOOKUP($A9062,AGOTADOS!$A$3:$H$4997,1,FALSE),"AGOTADO","SI HAY"),"")</f>
        <v/>
      </c>
      <c r="N9061" s="606"/>
    </row>
    <row r="9062" spans="1:14" s="607" customFormat="1" ht="18" customHeight="1" x14ac:dyDescent="0.25">
      <c r="A9062" s="608"/>
      <c r="B9062" s="603"/>
      <c r="C9062" s="603"/>
      <c r="D9062" s="601"/>
      <c r="E9062" s="603"/>
      <c r="F9062" s="601"/>
      <c r="G9062" s="601"/>
      <c r="H9062" s="601"/>
      <c r="I9062" s="603"/>
      <c r="J9062" s="609"/>
      <c r="K9062" s="610"/>
      <c r="L9062" s="516"/>
      <c r="M9062" s="410" t="str">
        <f>IFERROR(IF($A9063=VLOOKUP($A9063,AGOTADOS!$A$3:$H$4997,1,FALSE),"AGOTADO","SI HAY"),"")</f>
        <v/>
      </c>
      <c r="N9062" s="606"/>
    </row>
    <row r="9063" spans="1:14" s="607" customFormat="1" ht="18" customHeight="1" x14ac:dyDescent="0.25">
      <c r="A9063" s="608"/>
      <c r="B9063" s="603"/>
      <c r="C9063" s="601"/>
      <c r="D9063" s="601"/>
      <c r="E9063" s="603"/>
      <c r="F9063" s="601"/>
      <c r="G9063" s="601"/>
      <c r="H9063" s="601"/>
      <c r="I9063" s="603"/>
      <c r="J9063" s="609"/>
      <c r="K9063" s="610"/>
      <c r="L9063" s="516"/>
      <c r="M9063" s="410" t="str">
        <f>IFERROR(IF($A9064=VLOOKUP($A9064,AGOTADOS!$A$3:$H$4997,1,FALSE),"AGOTADO","SI HAY"),"")</f>
        <v/>
      </c>
      <c r="N9063" s="606"/>
    </row>
    <row r="9064" spans="1:14" s="607" customFormat="1" ht="18" customHeight="1" x14ac:dyDescent="0.25">
      <c r="A9064" s="608"/>
      <c r="B9064" s="603"/>
      <c r="C9064" s="603"/>
      <c r="D9064" s="601"/>
      <c r="E9064" s="603"/>
      <c r="F9064" s="601"/>
      <c r="G9064" s="601"/>
      <c r="H9064" s="601"/>
      <c r="I9064" s="603"/>
      <c r="J9064" s="609"/>
      <c r="K9064" s="610"/>
      <c r="L9064" s="516"/>
      <c r="M9064" s="410" t="str">
        <f>IFERROR(IF($A9065=VLOOKUP($A9065,AGOTADOS!$A$3:$H$4997,1,FALSE),"AGOTADO","SI HAY"),"")</f>
        <v/>
      </c>
      <c r="N9064" s="606"/>
    </row>
    <row r="9065" spans="1:14" s="607" customFormat="1" ht="18" customHeight="1" x14ac:dyDescent="0.25">
      <c r="A9065" s="608"/>
      <c r="B9065" s="603"/>
      <c r="C9065" s="603"/>
      <c r="D9065" s="601"/>
      <c r="E9065" s="603"/>
      <c r="F9065" s="601"/>
      <c r="G9065" s="601"/>
      <c r="H9065" s="601"/>
      <c r="I9065" s="603"/>
      <c r="J9065" s="609"/>
      <c r="K9065" s="610"/>
      <c r="L9065" s="516"/>
      <c r="M9065" s="410" t="str">
        <f>IFERROR(IF($A9066=VLOOKUP($A9066,AGOTADOS!$A$3:$H$4997,1,FALSE),"AGOTADO","SI HAY"),"")</f>
        <v/>
      </c>
      <c r="N9065" s="606"/>
    </row>
    <row r="9066" spans="1:14" s="607" customFormat="1" ht="18" customHeight="1" x14ac:dyDescent="0.3">
      <c r="A9066" s="611"/>
      <c r="B9066" s="602"/>
      <c r="C9066" s="603"/>
      <c r="D9066" s="601"/>
      <c r="E9066" s="601"/>
      <c r="F9066" s="601"/>
      <c r="G9066" s="601"/>
      <c r="H9066" s="601"/>
      <c r="I9066" s="601"/>
      <c r="J9066" s="609"/>
      <c r="K9066" s="610"/>
      <c r="L9066" s="516"/>
      <c r="M9066" s="410" t="str">
        <f>IFERROR(IF($A9067=VLOOKUP($A9067,AGOTADOS!$A$3:$H$4997,1,FALSE),"AGOTADO","SI HAY"),"")</f>
        <v/>
      </c>
      <c r="N9066" s="606"/>
    </row>
    <row r="9067" spans="1:14" s="607" customFormat="1" ht="18" customHeight="1" x14ac:dyDescent="0.25">
      <c r="A9067" s="608"/>
      <c r="B9067" s="603"/>
      <c r="C9067" s="601"/>
      <c r="D9067" s="601"/>
      <c r="E9067" s="603"/>
      <c r="F9067" s="601"/>
      <c r="G9067" s="601"/>
      <c r="H9067" s="601"/>
      <c r="I9067" s="603"/>
      <c r="J9067" s="609"/>
      <c r="K9067" s="610"/>
      <c r="L9067" s="516"/>
      <c r="M9067" s="410" t="str">
        <f>IFERROR(IF($A9068=VLOOKUP($A9068,AGOTADOS!$A$3:$H$4997,1,FALSE),"AGOTADO","SI HAY"),"")</f>
        <v/>
      </c>
      <c r="N9067" s="606"/>
    </row>
    <row r="9068" spans="1:14" s="607" customFormat="1" ht="18" customHeight="1" x14ac:dyDescent="0.25">
      <c r="A9068" s="608"/>
      <c r="B9068" s="603"/>
      <c r="C9068" s="601"/>
      <c r="D9068" s="601"/>
      <c r="E9068" s="603"/>
      <c r="F9068" s="601"/>
      <c r="G9068" s="601"/>
      <c r="H9068" s="601"/>
      <c r="I9068" s="603"/>
      <c r="J9068" s="609"/>
      <c r="K9068" s="610"/>
      <c r="L9068" s="516"/>
      <c r="M9068" s="410" t="str">
        <f>IFERROR(IF($A9069=VLOOKUP($A9069,AGOTADOS!$A$3:$H$4997,1,FALSE),"AGOTADO","SI HAY"),"")</f>
        <v/>
      </c>
      <c r="N9068" s="606"/>
    </row>
    <row r="9069" spans="1:14" s="607" customFormat="1" ht="18" customHeight="1" x14ac:dyDescent="0.25">
      <c r="A9069" s="608"/>
      <c r="B9069" s="603"/>
      <c r="C9069" s="601"/>
      <c r="D9069" s="601"/>
      <c r="E9069" s="603"/>
      <c r="F9069" s="601"/>
      <c r="G9069" s="601"/>
      <c r="H9069" s="601"/>
      <c r="I9069" s="603"/>
      <c r="J9069" s="609"/>
      <c r="K9069" s="610"/>
      <c r="L9069" s="516"/>
      <c r="M9069" s="410" t="str">
        <f>IFERROR(IF($A9070=VLOOKUP($A9070,AGOTADOS!$A$3:$H$4997,1,FALSE),"AGOTADO","SI HAY"),"")</f>
        <v/>
      </c>
      <c r="N9069" s="606"/>
    </row>
    <row r="9070" spans="1:14" s="607" customFormat="1" ht="18" customHeight="1" x14ac:dyDescent="0.25">
      <c r="A9070" s="608"/>
      <c r="B9070" s="603"/>
      <c r="C9070" s="601"/>
      <c r="D9070" s="601"/>
      <c r="E9070" s="603"/>
      <c r="F9070" s="601"/>
      <c r="G9070" s="601"/>
      <c r="H9070" s="601"/>
      <c r="I9070" s="603"/>
      <c r="J9070" s="609"/>
      <c r="K9070" s="610"/>
      <c r="L9070" s="516"/>
      <c r="M9070" s="410" t="str">
        <f>IFERROR(IF($A9071=VLOOKUP($A9071,AGOTADOS!$A$3:$H$4997,1,FALSE),"AGOTADO","SI HAY"),"")</f>
        <v/>
      </c>
      <c r="N9070" s="606"/>
    </row>
    <row r="9071" spans="1:14" s="607" customFormat="1" ht="18" customHeight="1" x14ac:dyDescent="0.25">
      <c r="A9071" s="608"/>
      <c r="B9071" s="603"/>
      <c r="C9071" s="601"/>
      <c r="D9071" s="601"/>
      <c r="E9071" s="603"/>
      <c r="F9071" s="601"/>
      <c r="G9071" s="601"/>
      <c r="H9071" s="601"/>
      <c r="I9071" s="603"/>
      <c r="J9071" s="609"/>
      <c r="K9071" s="610"/>
      <c r="L9071" s="516"/>
      <c r="M9071" s="410" t="str">
        <f>IFERROR(IF($A9072=VLOOKUP($A9072,AGOTADOS!$A$3:$H$4997,1,FALSE),"AGOTADO","SI HAY"),"")</f>
        <v/>
      </c>
      <c r="N9071" s="606"/>
    </row>
    <row r="9072" spans="1:14" s="607" customFormat="1" ht="18" customHeight="1" x14ac:dyDescent="0.25">
      <c r="A9072" s="608"/>
      <c r="B9072" s="603"/>
      <c r="C9072" s="601"/>
      <c r="D9072" s="601"/>
      <c r="E9072" s="603"/>
      <c r="F9072" s="601"/>
      <c r="G9072" s="601"/>
      <c r="H9072" s="601"/>
      <c r="I9072" s="603"/>
      <c r="J9072" s="609"/>
      <c r="K9072" s="610"/>
      <c r="L9072" s="516"/>
      <c r="M9072" s="410" t="str">
        <f>IFERROR(IF($A9073=VLOOKUP($A9073,AGOTADOS!$A$3:$H$4997,1,FALSE),"AGOTADO","SI HAY"),"")</f>
        <v/>
      </c>
      <c r="N9072" s="606"/>
    </row>
    <row r="9073" spans="1:14" s="607" customFormat="1" ht="18" customHeight="1" x14ac:dyDescent="0.25">
      <c r="A9073" s="608"/>
      <c r="B9073" s="603"/>
      <c r="C9073" s="601"/>
      <c r="D9073" s="601"/>
      <c r="E9073" s="603"/>
      <c r="F9073" s="601"/>
      <c r="G9073" s="601"/>
      <c r="H9073" s="601"/>
      <c r="I9073" s="603"/>
      <c r="J9073" s="609"/>
      <c r="K9073" s="610"/>
      <c r="L9073" s="516"/>
      <c r="M9073" s="410" t="str">
        <f>IFERROR(IF($A9074=VLOOKUP($A9074,AGOTADOS!$A$3:$H$4997,1,FALSE),"AGOTADO","SI HAY"),"")</f>
        <v/>
      </c>
      <c r="N9073" s="606"/>
    </row>
    <row r="9074" spans="1:14" s="607" customFormat="1" ht="18" customHeight="1" x14ac:dyDescent="0.25">
      <c r="A9074" s="608"/>
      <c r="B9074" s="603"/>
      <c r="C9074" s="601"/>
      <c r="D9074" s="601"/>
      <c r="E9074" s="603"/>
      <c r="F9074" s="601"/>
      <c r="G9074" s="601"/>
      <c r="H9074" s="601"/>
      <c r="I9074" s="603"/>
      <c r="J9074" s="609"/>
      <c r="K9074" s="610"/>
      <c r="L9074" s="516"/>
      <c r="M9074" s="410" t="str">
        <f>IFERROR(IF($A9075=VLOOKUP($A9075,AGOTADOS!$A$3:$H$4997,1,FALSE),"AGOTADO","SI HAY"),"")</f>
        <v/>
      </c>
      <c r="N9074" s="606"/>
    </row>
    <row r="9075" spans="1:14" s="607" customFormat="1" ht="18" customHeight="1" x14ac:dyDescent="0.25">
      <c r="A9075" s="608"/>
      <c r="B9075" s="603"/>
      <c r="C9075" s="601"/>
      <c r="D9075" s="601"/>
      <c r="E9075" s="603"/>
      <c r="F9075" s="601"/>
      <c r="G9075" s="601"/>
      <c r="H9075" s="601"/>
      <c r="I9075" s="603"/>
      <c r="J9075" s="609"/>
      <c r="K9075" s="610"/>
      <c r="L9075" s="516"/>
      <c r="M9075" s="410" t="str">
        <f>IFERROR(IF($A9076=VLOOKUP($A9076,AGOTADOS!$A$3:$H$4997,1,FALSE),"AGOTADO","SI HAY"),"")</f>
        <v/>
      </c>
      <c r="N9075" s="606"/>
    </row>
    <row r="9076" spans="1:14" s="607" customFormat="1" ht="18" customHeight="1" x14ac:dyDescent="0.25">
      <c r="A9076" s="608"/>
      <c r="B9076" s="603"/>
      <c r="C9076" s="601"/>
      <c r="D9076" s="601"/>
      <c r="E9076" s="603"/>
      <c r="F9076" s="601"/>
      <c r="G9076" s="601"/>
      <c r="H9076" s="601"/>
      <c r="I9076" s="603"/>
      <c r="J9076" s="609"/>
      <c r="K9076" s="610"/>
      <c r="L9076" s="516"/>
      <c r="M9076" s="410" t="str">
        <f>IFERROR(IF($A9077=VLOOKUP($A9077,AGOTADOS!$A$3:$H$4997,1,FALSE),"AGOTADO","SI HAY"),"")</f>
        <v/>
      </c>
      <c r="N9076" s="606"/>
    </row>
    <row r="9077" spans="1:14" s="607" customFormat="1" ht="18" customHeight="1" x14ac:dyDescent="0.25">
      <c r="A9077" s="608"/>
      <c r="B9077" s="603"/>
      <c r="C9077" s="601"/>
      <c r="D9077" s="601"/>
      <c r="E9077" s="603"/>
      <c r="F9077" s="601"/>
      <c r="G9077" s="601"/>
      <c r="H9077" s="601"/>
      <c r="I9077" s="603"/>
      <c r="J9077" s="609"/>
      <c r="K9077" s="610"/>
      <c r="L9077" s="516"/>
      <c r="M9077" s="410" t="str">
        <f>IFERROR(IF($A9078=VLOOKUP($A9078,AGOTADOS!$A$3:$H$4997,1,FALSE),"AGOTADO","SI HAY"),"")</f>
        <v/>
      </c>
      <c r="N9077" s="606"/>
    </row>
    <row r="9078" spans="1:14" s="607" customFormat="1" ht="18" customHeight="1" x14ac:dyDescent="0.25">
      <c r="A9078" s="608"/>
      <c r="B9078" s="603"/>
      <c r="C9078" s="601"/>
      <c r="D9078" s="601"/>
      <c r="E9078" s="603"/>
      <c r="F9078" s="601"/>
      <c r="G9078" s="601"/>
      <c r="H9078" s="601"/>
      <c r="I9078" s="603"/>
      <c r="J9078" s="609"/>
      <c r="K9078" s="610"/>
      <c r="L9078" s="516"/>
      <c r="M9078" s="410" t="str">
        <f>IFERROR(IF($A9079=VLOOKUP($A9079,AGOTADOS!$A$3:$H$4997,1,FALSE),"AGOTADO","SI HAY"),"")</f>
        <v/>
      </c>
      <c r="N9078" s="606"/>
    </row>
    <row r="9079" spans="1:14" s="607" customFormat="1" ht="18" customHeight="1" x14ac:dyDescent="0.25">
      <c r="A9079" s="608"/>
      <c r="B9079" s="603"/>
      <c r="C9079" s="601"/>
      <c r="D9079" s="601"/>
      <c r="E9079" s="603"/>
      <c r="F9079" s="601"/>
      <c r="G9079" s="601"/>
      <c r="H9079" s="601"/>
      <c r="I9079" s="603"/>
      <c r="J9079" s="609"/>
      <c r="K9079" s="610"/>
      <c r="L9079" s="516"/>
      <c r="M9079" s="410" t="str">
        <f>IFERROR(IF($A9080=VLOOKUP($A9080,AGOTADOS!$A$3:$H$4997,1,FALSE),"AGOTADO","SI HAY"),"")</f>
        <v/>
      </c>
      <c r="N9079" s="606"/>
    </row>
    <row r="9080" spans="1:14" s="607" customFormat="1" ht="18" customHeight="1" x14ac:dyDescent="0.3">
      <c r="A9080" s="611"/>
      <c r="B9080" s="602"/>
      <c r="C9080" s="603"/>
      <c r="D9080" s="601"/>
      <c r="E9080" s="601"/>
      <c r="F9080" s="601"/>
      <c r="G9080" s="601"/>
      <c r="H9080" s="601"/>
      <c r="I9080" s="601"/>
      <c r="J9080" s="609"/>
      <c r="K9080" s="610"/>
      <c r="L9080" s="516"/>
      <c r="M9080" s="410" t="str">
        <f>IFERROR(IF($A9081=VLOOKUP($A9081,AGOTADOS!$A$3:$H$4997,1,FALSE),"AGOTADO","SI HAY"),"")</f>
        <v/>
      </c>
      <c r="N9080" s="606"/>
    </row>
    <row r="9081" spans="1:14" s="607" customFormat="1" ht="18" customHeight="1" x14ac:dyDescent="0.25">
      <c r="A9081" s="608"/>
      <c r="B9081" s="603"/>
      <c r="C9081" s="601"/>
      <c r="D9081" s="601"/>
      <c r="E9081" s="603"/>
      <c r="F9081" s="601"/>
      <c r="G9081" s="601"/>
      <c r="H9081" s="601"/>
      <c r="I9081" s="603"/>
      <c r="J9081" s="609"/>
      <c r="K9081" s="610"/>
      <c r="L9081" s="516"/>
      <c r="M9081" s="410" t="str">
        <f>IFERROR(IF($A9082=VLOOKUP($A9082,AGOTADOS!$A$3:$H$4997,1,FALSE),"AGOTADO","SI HAY"),"")</f>
        <v/>
      </c>
      <c r="N9081" s="606"/>
    </row>
    <row r="9082" spans="1:14" s="607" customFormat="1" ht="18" customHeight="1" x14ac:dyDescent="0.25">
      <c r="A9082" s="608"/>
      <c r="B9082" s="603"/>
      <c r="C9082" s="603"/>
      <c r="D9082" s="601"/>
      <c r="E9082" s="603"/>
      <c r="F9082" s="601"/>
      <c r="G9082" s="601"/>
      <c r="H9082" s="601"/>
      <c r="I9082" s="603"/>
      <c r="J9082" s="609"/>
      <c r="K9082" s="610"/>
      <c r="L9082" s="516"/>
      <c r="M9082" s="410" t="str">
        <f>IFERROR(IF($A9083=VLOOKUP($A9083,AGOTADOS!$A$3:$H$4997,1,FALSE),"AGOTADO","SI HAY"),"")</f>
        <v/>
      </c>
      <c r="N9082" s="606"/>
    </row>
    <row r="9083" spans="1:14" s="607" customFormat="1" ht="18" customHeight="1" x14ac:dyDescent="0.25">
      <c r="A9083" s="608"/>
      <c r="B9083" s="603"/>
      <c r="C9083" s="601"/>
      <c r="D9083" s="601"/>
      <c r="E9083" s="603"/>
      <c r="F9083" s="601"/>
      <c r="G9083" s="601"/>
      <c r="H9083" s="601"/>
      <c r="I9083" s="603"/>
      <c r="J9083" s="609"/>
      <c r="K9083" s="610"/>
      <c r="L9083" s="516"/>
      <c r="M9083" s="410" t="str">
        <f>IFERROR(IF($A9084=VLOOKUP($A9084,AGOTADOS!$A$3:$H$4997,1,FALSE),"AGOTADO","SI HAY"),"")</f>
        <v/>
      </c>
      <c r="N9083" s="606"/>
    </row>
    <row r="9084" spans="1:14" s="607" customFormat="1" ht="18" customHeight="1" x14ac:dyDescent="0.25">
      <c r="A9084" s="608"/>
      <c r="B9084" s="603"/>
      <c r="C9084" s="601"/>
      <c r="D9084" s="601"/>
      <c r="E9084" s="603"/>
      <c r="F9084" s="601"/>
      <c r="G9084" s="601"/>
      <c r="H9084" s="601"/>
      <c r="I9084" s="603"/>
      <c r="J9084" s="609"/>
      <c r="K9084" s="610"/>
      <c r="L9084" s="516"/>
      <c r="M9084" s="410" t="str">
        <f>IFERROR(IF($A9085=VLOOKUP($A9085,AGOTADOS!$A$3:$H$4997,1,FALSE),"AGOTADO","SI HAY"),"")</f>
        <v/>
      </c>
      <c r="N9084" s="606"/>
    </row>
    <row r="9085" spans="1:14" s="607" customFormat="1" ht="18" customHeight="1" x14ac:dyDescent="0.25">
      <c r="A9085" s="608"/>
      <c r="B9085" s="603"/>
      <c r="C9085" s="601"/>
      <c r="D9085" s="601"/>
      <c r="E9085" s="603"/>
      <c r="F9085" s="601"/>
      <c r="G9085" s="601"/>
      <c r="H9085" s="601"/>
      <c r="I9085" s="603"/>
      <c r="J9085" s="609"/>
      <c r="K9085" s="610"/>
      <c r="L9085" s="516"/>
      <c r="M9085" s="410" t="str">
        <f>IFERROR(IF($A9086=VLOOKUP($A9086,AGOTADOS!$A$3:$H$4997,1,FALSE),"AGOTADO","SI HAY"),"")</f>
        <v/>
      </c>
      <c r="N9085" s="606"/>
    </row>
    <row r="9086" spans="1:14" s="607" customFormat="1" ht="18" customHeight="1" x14ac:dyDescent="0.25">
      <c r="A9086" s="608"/>
      <c r="B9086" s="603"/>
      <c r="C9086" s="601"/>
      <c r="D9086" s="601"/>
      <c r="E9086" s="603"/>
      <c r="F9086" s="601"/>
      <c r="G9086" s="601"/>
      <c r="H9086" s="601"/>
      <c r="I9086" s="603"/>
      <c r="J9086" s="609"/>
      <c r="K9086" s="610"/>
      <c r="L9086" s="516"/>
      <c r="M9086" s="410" t="str">
        <f>IFERROR(IF($A9087=VLOOKUP($A9087,AGOTADOS!$A$3:$H$4997,1,FALSE),"AGOTADO","SI HAY"),"")</f>
        <v/>
      </c>
      <c r="N9086" s="606"/>
    </row>
    <row r="9087" spans="1:14" s="607" customFormat="1" ht="18" customHeight="1" x14ac:dyDescent="0.25">
      <c r="A9087" s="608"/>
      <c r="B9087" s="603"/>
      <c r="C9087" s="601"/>
      <c r="D9087" s="601"/>
      <c r="E9087" s="603"/>
      <c r="F9087" s="601"/>
      <c r="G9087" s="601"/>
      <c r="H9087" s="601"/>
      <c r="I9087" s="603"/>
      <c r="J9087" s="609"/>
      <c r="K9087" s="610"/>
      <c r="L9087" s="516"/>
      <c r="M9087" s="410" t="str">
        <f>IFERROR(IF($A9088=VLOOKUP($A9088,AGOTADOS!$A$3:$H$4997,1,FALSE),"AGOTADO","SI HAY"),"")</f>
        <v/>
      </c>
      <c r="N9087" s="606"/>
    </row>
    <row r="9088" spans="1:14" s="607" customFormat="1" ht="18" customHeight="1" x14ac:dyDescent="0.25">
      <c r="A9088" s="608"/>
      <c r="B9088" s="603"/>
      <c r="C9088" s="603"/>
      <c r="D9088" s="601"/>
      <c r="E9088" s="603"/>
      <c r="F9088" s="601"/>
      <c r="G9088" s="601"/>
      <c r="H9088" s="601"/>
      <c r="I9088" s="603"/>
      <c r="J9088" s="609"/>
      <c r="K9088" s="610"/>
      <c r="L9088" s="516"/>
      <c r="M9088" s="410" t="str">
        <f>IFERROR(IF($A9089=VLOOKUP($A9089,AGOTADOS!$A$3:$H$4997,1,FALSE),"AGOTADO","SI HAY"),"")</f>
        <v/>
      </c>
      <c r="N9088" s="606"/>
    </row>
    <row r="9089" spans="1:14" s="607" customFormat="1" ht="18" customHeight="1" x14ac:dyDescent="0.25">
      <c r="A9089" s="608"/>
      <c r="B9089" s="603"/>
      <c r="C9089" s="601"/>
      <c r="D9089" s="601"/>
      <c r="E9089" s="603"/>
      <c r="F9089" s="601"/>
      <c r="G9089" s="601"/>
      <c r="H9089" s="601"/>
      <c r="I9089" s="603"/>
      <c r="J9089" s="609"/>
      <c r="K9089" s="610"/>
      <c r="L9089" s="516"/>
      <c r="M9089" s="410" t="str">
        <f>IFERROR(IF($A9090=VLOOKUP($A9090,AGOTADOS!$A$3:$H$4997,1,FALSE),"AGOTADO","SI HAY"),"")</f>
        <v/>
      </c>
      <c r="N9089" s="606"/>
    </row>
    <row r="9090" spans="1:14" s="607" customFormat="1" ht="18" customHeight="1" x14ac:dyDescent="0.25">
      <c r="A9090" s="608"/>
      <c r="B9090" s="603"/>
      <c r="C9090" s="601"/>
      <c r="D9090" s="601"/>
      <c r="E9090" s="603"/>
      <c r="F9090" s="601"/>
      <c r="G9090" s="601"/>
      <c r="H9090" s="601"/>
      <c r="I9090" s="603"/>
      <c r="J9090" s="609"/>
      <c r="K9090" s="610"/>
      <c r="L9090" s="516"/>
      <c r="M9090" s="410" t="str">
        <f>IFERROR(IF($A9091=VLOOKUP($A9091,AGOTADOS!$A$3:$H$4997,1,FALSE),"AGOTADO","SI HAY"),"")</f>
        <v/>
      </c>
      <c r="N9090" s="606"/>
    </row>
    <row r="9091" spans="1:14" s="607" customFormat="1" ht="18" customHeight="1" x14ac:dyDescent="0.25">
      <c r="A9091" s="608"/>
      <c r="B9091" s="603"/>
      <c r="C9091" s="603"/>
      <c r="D9091" s="601"/>
      <c r="E9091" s="603"/>
      <c r="F9091" s="601"/>
      <c r="G9091" s="601"/>
      <c r="H9091" s="601"/>
      <c r="I9091" s="603"/>
      <c r="J9091" s="609"/>
      <c r="K9091" s="610"/>
      <c r="L9091" s="516"/>
      <c r="M9091" s="410" t="str">
        <f>IFERROR(IF($A9092=VLOOKUP($A9092,AGOTADOS!$A$3:$H$4997,1,FALSE),"AGOTADO","SI HAY"),"")</f>
        <v/>
      </c>
      <c r="N9091" s="606"/>
    </row>
    <row r="9092" spans="1:14" s="607" customFormat="1" ht="18" customHeight="1" x14ac:dyDescent="0.25">
      <c r="A9092" s="608"/>
      <c r="B9092" s="603"/>
      <c r="C9092" s="601"/>
      <c r="D9092" s="601"/>
      <c r="E9092" s="603"/>
      <c r="F9092" s="601"/>
      <c r="G9092" s="601"/>
      <c r="H9092" s="601"/>
      <c r="I9092" s="603"/>
      <c r="J9092" s="609"/>
      <c r="K9092" s="610"/>
      <c r="L9092" s="516"/>
      <c r="M9092" s="410" t="str">
        <f>IFERROR(IF($A9093=VLOOKUP($A9093,AGOTADOS!$A$3:$H$4997,1,FALSE),"AGOTADO","SI HAY"),"")</f>
        <v/>
      </c>
      <c r="N9092" s="606"/>
    </row>
    <row r="9093" spans="1:14" s="607" customFormat="1" ht="18" customHeight="1" x14ac:dyDescent="0.25">
      <c r="A9093" s="608"/>
      <c r="B9093" s="603"/>
      <c r="C9093" s="601"/>
      <c r="D9093" s="601"/>
      <c r="E9093" s="603"/>
      <c r="F9093" s="601"/>
      <c r="G9093" s="601"/>
      <c r="H9093" s="601"/>
      <c r="I9093" s="603"/>
      <c r="J9093" s="609"/>
      <c r="K9093" s="610"/>
      <c r="L9093" s="516"/>
      <c r="M9093" s="410" t="str">
        <f>IFERROR(IF($A9094=VLOOKUP($A9094,AGOTADOS!$A$3:$H$4997,1,FALSE),"AGOTADO","SI HAY"),"")</f>
        <v/>
      </c>
      <c r="N9093" s="606"/>
    </row>
    <row r="9094" spans="1:14" s="607" customFormat="1" ht="18" customHeight="1" x14ac:dyDescent="0.25">
      <c r="A9094" s="608"/>
      <c r="B9094" s="603"/>
      <c r="C9094" s="601"/>
      <c r="D9094" s="601"/>
      <c r="E9094" s="603"/>
      <c r="F9094" s="601"/>
      <c r="G9094" s="601"/>
      <c r="H9094" s="601"/>
      <c r="I9094" s="603"/>
      <c r="J9094" s="609"/>
      <c r="K9094" s="610"/>
      <c r="L9094" s="516"/>
      <c r="M9094" s="410" t="str">
        <f>IFERROR(IF($A9095=VLOOKUP($A9095,AGOTADOS!$A$3:$H$4997,1,FALSE),"AGOTADO","SI HAY"),"")</f>
        <v/>
      </c>
      <c r="N9094" s="606"/>
    </row>
    <row r="9095" spans="1:14" s="607" customFormat="1" ht="18" customHeight="1" x14ac:dyDescent="0.25">
      <c r="A9095" s="608"/>
      <c r="B9095" s="603"/>
      <c r="C9095" s="601"/>
      <c r="D9095" s="601"/>
      <c r="E9095" s="603"/>
      <c r="F9095" s="601"/>
      <c r="G9095" s="601"/>
      <c r="H9095" s="601"/>
      <c r="I9095" s="603"/>
      <c r="J9095" s="609"/>
      <c r="K9095" s="610"/>
      <c r="L9095" s="516"/>
      <c r="M9095" s="410" t="str">
        <f>IFERROR(IF($A9096=VLOOKUP($A9096,AGOTADOS!$A$3:$H$4997,1,FALSE),"AGOTADO","SI HAY"),"")</f>
        <v/>
      </c>
      <c r="N9095" s="606"/>
    </row>
    <row r="9096" spans="1:14" s="607" customFormat="1" ht="18" customHeight="1" x14ac:dyDescent="0.25">
      <c r="A9096" s="608"/>
      <c r="B9096" s="603"/>
      <c r="C9096" s="601"/>
      <c r="D9096" s="601"/>
      <c r="E9096" s="603"/>
      <c r="F9096" s="601"/>
      <c r="G9096" s="601"/>
      <c r="H9096" s="601"/>
      <c r="I9096" s="603"/>
      <c r="J9096" s="609"/>
      <c r="K9096" s="610"/>
      <c r="L9096" s="516"/>
      <c r="M9096" s="410" t="str">
        <f>IFERROR(IF($A9097=VLOOKUP($A9097,AGOTADOS!$A$3:$H$4997,1,FALSE),"AGOTADO","SI HAY"),"")</f>
        <v/>
      </c>
      <c r="N9096" s="606"/>
    </row>
    <row r="9097" spans="1:14" s="607" customFormat="1" ht="18" customHeight="1" x14ac:dyDescent="0.25">
      <c r="A9097" s="608"/>
      <c r="B9097" s="603"/>
      <c r="C9097" s="601"/>
      <c r="D9097" s="601"/>
      <c r="E9097" s="603"/>
      <c r="F9097" s="601"/>
      <c r="G9097" s="601"/>
      <c r="H9097" s="601"/>
      <c r="I9097" s="603"/>
      <c r="J9097" s="609"/>
      <c r="K9097" s="610"/>
      <c r="L9097" s="516"/>
      <c r="M9097" s="410" t="str">
        <f>IFERROR(IF($A9098=VLOOKUP($A9098,AGOTADOS!$A$3:$H$4997,1,FALSE),"AGOTADO","SI HAY"),"")</f>
        <v/>
      </c>
      <c r="N9097" s="606"/>
    </row>
    <row r="9098" spans="1:14" s="607" customFormat="1" ht="18" customHeight="1" x14ac:dyDescent="0.25">
      <c r="A9098" s="608"/>
      <c r="B9098" s="603"/>
      <c r="C9098" s="603"/>
      <c r="D9098" s="601"/>
      <c r="E9098" s="603"/>
      <c r="F9098" s="601"/>
      <c r="G9098" s="601"/>
      <c r="H9098" s="601"/>
      <c r="I9098" s="603"/>
      <c r="J9098" s="609"/>
      <c r="K9098" s="610"/>
      <c r="L9098" s="516"/>
      <c r="M9098" s="410" t="str">
        <f>IFERROR(IF($A9099=VLOOKUP($A9099,AGOTADOS!$A$3:$H$4997,1,FALSE),"AGOTADO","SI HAY"),"")</f>
        <v/>
      </c>
      <c r="N9098" s="606"/>
    </row>
    <row r="9099" spans="1:14" s="607" customFormat="1" ht="18" customHeight="1" x14ac:dyDescent="0.25">
      <c r="A9099" s="608"/>
      <c r="B9099" s="603"/>
      <c r="C9099" s="601"/>
      <c r="D9099" s="601"/>
      <c r="E9099" s="603"/>
      <c r="F9099" s="601"/>
      <c r="G9099" s="601"/>
      <c r="H9099" s="601"/>
      <c r="I9099" s="603"/>
      <c r="J9099" s="609"/>
      <c r="K9099" s="610"/>
      <c r="L9099" s="516"/>
      <c r="M9099" s="410" t="str">
        <f>IFERROR(IF($A9100=VLOOKUP($A9100,AGOTADOS!$A$3:$H$4997,1,FALSE),"AGOTADO","SI HAY"),"")</f>
        <v/>
      </c>
      <c r="N9099" s="606"/>
    </row>
    <row r="9100" spans="1:14" s="607" customFormat="1" ht="18" customHeight="1" x14ac:dyDescent="0.25">
      <c r="A9100" s="608"/>
      <c r="B9100" s="603"/>
      <c r="C9100" s="603"/>
      <c r="D9100" s="601"/>
      <c r="E9100" s="603"/>
      <c r="F9100" s="601"/>
      <c r="G9100" s="601"/>
      <c r="H9100" s="601"/>
      <c r="I9100" s="603"/>
      <c r="J9100" s="609"/>
      <c r="K9100" s="610"/>
      <c r="L9100" s="516"/>
      <c r="M9100" s="410" t="str">
        <f>IFERROR(IF($A9101=VLOOKUP($A9101,AGOTADOS!$A$3:$H$4997,1,FALSE),"AGOTADO","SI HAY"),"")</f>
        <v/>
      </c>
      <c r="N9100" s="606"/>
    </row>
    <row r="9101" spans="1:14" s="607" customFormat="1" ht="18" customHeight="1" x14ac:dyDescent="0.25">
      <c r="A9101" s="608"/>
      <c r="B9101" s="603"/>
      <c r="C9101" s="601"/>
      <c r="D9101" s="601"/>
      <c r="E9101" s="603"/>
      <c r="F9101" s="601"/>
      <c r="G9101" s="601"/>
      <c r="H9101" s="601"/>
      <c r="I9101" s="603"/>
      <c r="J9101" s="609"/>
      <c r="K9101" s="610"/>
      <c r="L9101" s="516"/>
      <c r="M9101" s="410" t="str">
        <f>IFERROR(IF($A9102=VLOOKUP($A9102,AGOTADOS!$A$3:$H$4997,1,FALSE),"AGOTADO","SI HAY"),"")</f>
        <v/>
      </c>
      <c r="N9101" s="606"/>
    </row>
    <row r="9102" spans="1:14" s="607" customFormat="1" ht="18" customHeight="1" x14ac:dyDescent="0.25">
      <c r="A9102" s="608"/>
      <c r="B9102" s="603"/>
      <c r="C9102" s="601"/>
      <c r="D9102" s="601"/>
      <c r="E9102" s="603"/>
      <c r="F9102" s="601"/>
      <c r="G9102" s="601"/>
      <c r="H9102" s="601"/>
      <c r="I9102" s="603"/>
      <c r="J9102" s="609"/>
      <c r="K9102" s="610"/>
      <c r="L9102" s="516"/>
      <c r="M9102" s="410" t="str">
        <f>IFERROR(IF($A9103=VLOOKUP($A9103,AGOTADOS!$A$3:$H$4997,1,FALSE),"AGOTADO","SI HAY"),"")</f>
        <v/>
      </c>
      <c r="N9102" s="606"/>
    </row>
    <row r="9103" spans="1:14" s="607" customFormat="1" ht="18" customHeight="1" x14ac:dyDescent="0.25">
      <c r="A9103" s="608"/>
      <c r="B9103" s="603"/>
      <c r="C9103" s="601"/>
      <c r="D9103" s="601"/>
      <c r="E9103" s="603"/>
      <c r="F9103" s="601"/>
      <c r="G9103" s="601"/>
      <c r="H9103" s="601"/>
      <c r="I9103" s="603"/>
      <c r="J9103" s="609"/>
      <c r="K9103" s="610"/>
      <c r="L9103" s="516"/>
      <c r="M9103" s="410" t="str">
        <f>IFERROR(IF($A9104=VLOOKUP($A9104,AGOTADOS!$A$3:$H$4997,1,FALSE),"AGOTADO","SI HAY"),"")</f>
        <v/>
      </c>
      <c r="N9103" s="606"/>
    </row>
    <row r="9104" spans="1:14" s="607" customFormat="1" ht="18" customHeight="1" x14ac:dyDescent="0.25">
      <c r="A9104" s="608"/>
      <c r="B9104" s="603"/>
      <c r="C9104" s="601"/>
      <c r="D9104" s="601"/>
      <c r="E9104" s="603"/>
      <c r="F9104" s="601"/>
      <c r="G9104" s="601"/>
      <c r="H9104" s="601"/>
      <c r="I9104" s="603"/>
      <c r="J9104" s="609"/>
      <c r="K9104" s="610"/>
      <c r="L9104" s="516"/>
      <c r="M9104" s="410" t="str">
        <f>IFERROR(IF($A9105=VLOOKUP($A9105,AGOTADOS!$A$3:$H$4997,1,FALSE),"AGOTADO","SI HAY"),"")</f>
        <v/>
      </c>
      <c r="N9104" s="606"/>
    </row>
    <row r="9105" spans="1:14" s="607" customFormat="1" ht="18" customHeight="1" x14ac:dyDescent="0.25">
      <c r="A9105" s="608"/>
      <c r="B9105" s="603"/>
      <c r="C9105" s="603"/>
      <c r="D9105" s="601"/>
      <c r="E9105" s="603"/>
      <c r="F9105" s="601"/>
      <c r="G9105" s="601"/>
      <c r="H9105" s="601"/>
      <c r="I9105" s="603"/>
      <c r="J9105" s="609"/>
      <c r="K9105" s="610"/>
      <c r="L9105" s="516"/>
      <c r="M9105" s="410" t="str">
        <f>IFERROR(IF($A9106=VLOOKUP($A9106,AGOTADOS!$A$3:$H$4997,1,FALSE),"AGOTADO","SI HAY"),"")</f>
        <v/>
      </c>
      <c r="N9105" s="606"/>
    </row>
    <row r="9106" spans="1:14" s="607" customFormat="1" ht="18" customHeight="1" x14ac:dyDescent="0.25">
      <c r="A9106" s="608"/>
      <c r="B9106" s="603"/>
      <c r="C9106" s="601"/>
      <c r="D9106" s="601"/>
      <c r="E9106" s="603"/>
      <c r="F9106" s="601"/>
      <c r="G9106" s="601"/>
      <c r="H9106" s="601"/>
      <c r="I9106" s="603"/>
      <c r="J9106" s="609"/>
      <c r="K9106" s="610"/>
      <c r="L9106" s="516"/>
      <c r="M9106" s="410" t="str">
        <f>IFERROR(IF($A9107=VLOOKUP($A9107,AGOTADOS!$A$3:$H$4997,1,FALSE),"AGOTADO","SI HAY"),"")</f>
        <v/>
      </c>
      <c r="N9106" s="606"/>
    </row>
    <row r="9107" spans="1:14" s="607" customFormat="1" ht="18" customHeight="1" x14ac:dyDescent="0.25">
      <c r="A9107" s="608"/>
      <c r="B9107" s="603"/>
      <c r="C9107" s="601"/>
      <c r="D9107" s="601"/>
      <c r="E9107" s="603"/>
      <c r="F9107" s="601"/>
      <c r="G9107" s="601"/>
      <c r="H9107" s="601"/>
      <c r="I9107" s="603"/>
      <c r="J9107" s="609"/>
      <c r="K9107" s="610"/>
      <c r="L9107" s="516"/>
      <c r="M9107" s="410" t="str">
        <f>IFERROR(IF($A9108=VLOOKUP($A9108,AGOTADOS!$A$3:$H$4997,1,FALSE),"AGOTADO","SI HAY"),"")</f>
        <v/>
      </c>
      <c r="N9107" s="606"/>
    </row>
    <row r="9108" spans="1:14" s="607" customFormat="1" ht="18" customHeight="1" x14ac:dyDescent="0.25">
      <c r="A9108" s="608"/>
      <c r="B9108" s="603"/>
      <c r="C9108" s="603"/>
      <c r="D9108" s="601"/>
      <c r="E9108" s="603"/>
      <c r="F9108" s="601"/>
      <c r="G9108" s="601"/>
      <c r="H9108" s="601"/>
      <c r="I9108" s="603"/>
      <c r="J9108" s="609"/>
      <c r="K9108" s="610"/>
      <c r="L9108" s="516"/>
      <c r="M9108" s="410" t="str">
        <f>IFERROR(IF($A9109=VLOOKUP($A9109,AGOTADOS!$A$3:$H$4997,1,FALSE),"AGOTADO","SI HAY"),"")</f>
        <v/>
      </c>
      <c r="N9108" s="606"/>
    </row>
    <row r="9109" spans="1:14" s="607" customFormat="1" ht="18" customHeight="1" x14ac:dyDescent="0.25">
      <c r="A9109" s="608"/>
      <c r="B9109" s="603"/>
      <c r="C9109" s="601"/>
      <c r="D9109" s="601"/>
      <c r="E9109" s="603"/>
      <c r="F9109" s="601"/>
      <c r="G9109" s="601"/>
      <c r="H9109" s="601"/>
      <c r="I9109" s="603"/>
      <c r="J9109" s="609"/>
      <c r="K9109" s="610"/>
      <c r="L9109" s="516"/>
      <c r="M9109" s="410" t="str">
        <f>IFERROR(IF($A9110=VLOOKUP($A9110,AGOTADOS!$A$3:$H$4997,1,FALSE),"AGOTADO","SI HAY"),"")</f>
        <v/>
      </c>
      <c r="N9109" s="606"/>
    </row>
    <row r="9110" spans="1:14" s="607" customFormat="1" ht="18" customHeight="1" x14ac:dyDescent="0.25">
      <c r="A9110" s="608"/>
      <c r="B9110" s="603"/>
      <c r="C9110" s="601"/>
      <c r="D9110" s="601"/>
      <c r="E9110" s="603"/>
      <c r="F9110" s="601"/>
      <c r="G9110" s="601"/>
      <c r="H9110" s="601"/>
      <c r="I9110" s="603"/>
      <c r="J9110" s="609"/>
      <c r="K9110" s="610"/>
      <c r="L9110" s="516"/>
      <c r="M9110" s="410" t="str">
        <f>IFERROR(IF($A9111=VLOOKUP($A9111,AGOTADOS!$A$3:$H$4997,1,FALSE),"AGOTADO","SI HAY"),"")</f>
        <v/>
      </c>
      <c r="N9110" s="606"/>
    </row>
    <row r="9111" spans="1:14" s="607" customFormat="1" ht="18" customHeight="1" x14ac:dyDescent="0.25">
      <c r="A9111" s="608"/>
      <c r="B9111" s="603"/>
      <c r="C9111" s="603"/>
      <c r="D9111" s="601"/>
      <c r="E9111" s="603"/>
      <c r="F9111" s="601"/>
      <c r="G9111" s="601"/>
      <c r="H9111" s="601"/>
      <c r="I9111" s="603"/>
      <c r="J9111" s="609"/>
      <c r="K9111" s="610"/>
      <c r="L9111" s="516"/>
      <c r="M9111" s="410" t="str">
        <f>IFERROR(IF($A9112=VLOOKUP($A9112,AGOTADOS!$A$3:$H$4997,1,FALSE),"AGOTADO","SI HAY"),"")</f>
        <v/>
      </c>
      <c r="N9111" s="606"/>
    </row>
    <row r="9112" spans="1:14" s="607" customFormat="1" ht="18" customHeight="1" x14ac:dyDescent="0.25">
      <c r="A9112" s="608"/>
      <c r="B9112" s="603"/>
      <c r="C9112" s="603"/>
      <c r="D9112" s="601"/>
      <c r="E9112" s="603"/>
      <c r="F9112" s="601"/>
      <c r="G9112" s="601"/>
      <c r="H9112" s="601"/>
      <c r="I9112" s="603"/>
      <c r="J9112" s="609"/>
      <c r="K9112" s="610"/>
      <c r="L9112" s="516"/>
      <c r="M9112" s="410" t="str">
        <f>IFERROR(IF($A9113=VLOOKUP($A9113,AGOTADOS!$A$3:$H$4997,1,FALSE),"AGOTADO","SI HAY"),"")</f>
        <v/>
      </c>
      <c r="N9112" s="606"/>
    </row>
    <row r="9113" spans="1:14" s="607" customFormat="1" ht="18" customHeight="1" x14ac:dyDescent="0.25">
      <c r="A9113" s="608"/>
      <c r="B9113" s="603"/>
      <c r="C9113" s="603"/>
      <c r="D9113" s="601"/>
      <c r="E9113" s="603"/>
      <c r="F9113" s="601"/>
      <c r="G9113" s="601"/>
      <c r="H9113" s="601"/>
      <c r="I9113" s="603"/>
      <c r="J9113" s="609"/>
      <c r="K9113" s="610"/>
      <c r="L9113" s="516"/>
      <c r="M9113" s="410" t="str">
        <f>IFERROR(IF($A9114=VLOOKUP($A9114,AGOTADOS!$A$3:$H$4997,1,FALSE),"AGOTADO","SI HAY"),"")</f>
        <v/>
      </c>
      <c r="N9113" s="606"/>
    </row>
    <row r="9114" spans="1:14" s="607" customFormat="1" ht="18" customHeight="1" x14ac:dyDescent="0.25">
      <c r="A9114" s="608"/>
      <c r="B9114" s="603"/>
      <c r="C9114" s="603"/>
      <c r="D9114" s="601"/>
      <c r="E9114" s="603"/>
      <c r="F9114" s="601"/>
      <c r="G9114" s="601"/>
      <c r="H9114" s="601"/>
      <c r="I9114" s="603"/>
      <c r="J9114" s="609"/>
      <c r="K9114" s="610"/>
      <c r="L9114" s="516"/>
      <c r="M9114" s="410" t="str">
        <f>IFERROR(IF($A9115=VLOOKUP($A9115,AGOTADOS!$A$3:$H$4997,1,FALSE),"AGOTADO","SI HAY"),"")</f>
        <v/>
      </c>
      <c r="N9114" s="606"/>
    </row>
    <row r="9115" spans="1:14" s="607" customFormat="1" ht="18" customHeight="1" x14ac:dyDescent="0.25">
      <c r="A9115" s="608"/>
      <c r="B9115" s="603"/>
      <c r="C9115" s="603"/>
      <c r="D9115" s="601"/>
      <c r="E9115" s="603"/>
      <c r="F9115" s="601"/>
      <c r="G9115" s="601"/>
      <c r="H9115" s="601"/>
      <c r="I9115" s="603"/>
      <c r="J9115" s="609"/>
      <c r="K9115" s="610"/>
      <c r="L9115" s="516"/>
      <c r="M9115" s="410" t="str">
        <f>IFERROR(IF($A9116=VLOOKUP($A9116,AGOTADOS!$A$3:$H$4997,1,FALSE),"AGOTADO","SI HAY"),"")</f>
        <v/>
      </c>
      <c r="N9115" s="606"/>
    </row>
    <row r="9116" spans="1:14" s="607" customFormat="1" ht="18" customHeight="1" x14ac:dyDescent="0.25">
      <c r="A9116" s="608"/>
      <c r="B9116" s="603"/>
      <c r="C9116" s="603"/>
      <c r="D9116" s="601"/>
      <c r="E9116" s="603"/>
      <c r="F9116" s="601"/>
      <c r="G9116" s="601"/>
      <c r="H9116" s="601"/>
      <c r="I9116" s="603"/>
      <c r="J9116" s="609"/>
      <c r="K9116" s="610"/>
      <c r="L9116" s="516"/>
      <c r="M9116" s="410" t="str">
        <f>IFERROR(IF($A9117=VLOOKUP($A9117,AGOTADOS!$A$3:$H$4997,1,FALSE),"AGOTADO","SI HAY"),"")</f>
        <v/>
      </c>
      <c r="N9116" s="606"/>
    </row>
    <row r="9117" spans="1:14" s="607" customFormat="1" ht="18" customHeight="1" x14ac:dyDescent="0.25">
      <c r="A9117" s="608"/>
      <c r="B9117" s="603"/>
      <c r="C9117" s="603"/>
      <c r="D9117" s="601"/>
      <c r="E9117" s="603"/>
      <c r="F9117" s="601"/>
      <c r="G9117" s="601"/>
      <c r="H9117" s="601"/>
      <c r="I9117" s="603"/>
      <c r="J9117" s="609"/>
      <c r="K9117" s="610"/>
      <c r="L9117" s="516"/>
      <c r="M9117" s="410" t="str">
        <f>IFERROR(IF($A9118=VLOOKUP($A9118,AGOTADOS!$A$3:$H$4997,1,FALSE),"AGOTADO","SI HAY"),"")</f>
        <v/>
      </c>
      <c r="N9117" s="606"/>
    </row>
    <row r="9118" spans="1:14" s="607" customFormat="1" ht="18" customHeight="1" x14ac:dyDescent="0.25">
      <c r="A9118" s="608"/>
      <c r="B9118" s="603"/>
      <c r="C9118" s="601"/>
      <c r="D9118" s="601"/>
      <c r="E9118" s="603"/>
      <c r="F9118" s="601"/>
      <c r="G9118" s="601"/>
      <c r="H9118" s="601"/>
      <c r="I9118" s="603"/>
      <c r="J9118" s="609"/>
      <c r="K9118" s="610"/>
      <c r="L9118" s="516"/>
      <c r="M9118" s="410" t="str">
        <f>IFERROR(IF($A9119=VLOOKUP($A9119,AGOTADOS!$A$3:$H$4997,1,FALSE),"AGOTADO","SI HAY"),"")</f>
        <v/>
      </c>
      <c r="N9118" s="606"/>
    </row>
    <row r="9119" spans="1:14" s="607" customFormat="1" ht="18" customHeight="1" x14ac:dyDescent="0.25">
      <c r="A9119" s="608"/>
      <c r="B9119" s="603"/>
      <c r="C9119" s="603"/>
      <c r="D9119" s="601"/>
      <c r="E9119" s="603"/>
      <c r="F9119" s="601"/>
      <c r="G9119" s="601"/>
      <c r="H9119" s="601"/>
      <c r="I9119" s="603"/>
      <c r="J9119" s="609"/>
      <c r="K9119" s="610"/>
      <c r="L9119" s="516"/>
      <c r="M9119" s="410" t="str">
        <f>IFERROR(IF($A9120=VLOOKUP($A9120,AGOTADOS!$A$3:$H$4997,1,FALSE),"AGOTADO","SI HAY"),"")</f>
        <v/>
      </c>
      <c r="N9119" s="606"/>
    </row>
    <row r="9120" spans="1:14" s="607" customFormat="1" ht="18" customHeight="1" x14ac:dyDescent="0.25">
      <c r="A9120" s="608"/>
      <c r="B9120" s="603"/>
      <c r="C9120" s="601"/>
      <c r="D9120" s="601"/>
      <c r="E9120" s="603"/>
      <c r="F9120" s="601"/>
      <c r="G9120" s="601"/>
      <c r="H9120" s="601"/>
      <c r="I9120" s="603"/>
      <c r="J9120" s="609"/>
      <c r="K9120" s="610"/>
      <c r="L9120" s="516"/>
      <c r="M9120" s="410" t="str">
        <f>IFERROR(IF($A9121=VLOOKUP($A9121,AGOTADOS!$A$3:$H$4997,1,FALSE),"AGOTADO","SI HAY"),"")</f>
        <v/>
      </c>
      <c r="N9120" s="606"/>
    </row>
    <row r="9121" spans="1:14" s="607" customFormat="1" ht="18" customHeight="1" x14ac:dyDescent="0.3">
      <c r="A9121" s="611"/>
      <c r="B9121" s="602"/>
      <c r="C9121" s="603"/>
      <c r="D9121" s="601"/>
      <c r="E9121" s="601"/>
      <c r="F9121" s="601"/>
      <c r="G9121" s="601"/>
      <c r="H9121" s="601"/>
      <c r="I9121" s="601"/>
      <c r="J9121" s="609"/>
      <c r="K9121" s="610"/>
      <c r="L9121" s="516"/>
      <c r="M9121" s="410" t="str">
        <f>IFERROR(IF($A9122=VLOOKUP($A9122,AGOTADOS!$A$3:$H$4997,1,FALSE),"AGOTADO","SI HAY"),"")</f>
        <v/>
      </c>
      <c r="N9121" s="606"/>
    </row>
    <row r="9122" spans="1:14" s="607" customFormat="1" ht="18" customHeight="1" x14ac:dyDescent="0.3">
      <c r="A9122" s="611"/>
      <c r="B9122" s="602"/>
      <c r="C9122" s="603"/>
      <c r="D9122" s="601"/>
      <c r="E9122" s="601"/>
      <c r="F9122" s="601"/>
      <c r="G9122" s="601"/>
      <c r="H9122" s="601"/>
      <c r="I9122" s="601"/>
      <c r="J9122" s="609"/>
      <c r="K9122" s="610"/>
      <c r="L9122" s="516"/>
      <c r="M9122" s="410" t="str">
        <f>IFERROR(IF($A9123=VLOOKUP($A9123,AGOTADOS!$A$3:$H$4997,1,FALSE),"AGOTADO","SI HAY"),"")</f>
        <v/>
      </c>
      <c r="N9122" s="606"/>
    </row>
    <row r="9123" spans="1:14" s="607" customFormat="1" ht="18" customHeight="1" x14ac:dyDescent="0.25">
      <c r="A9123" s="608"/>
      <c r="B9123" s="603"/>
      <c r="C9123" s="601"/>
      <c r="D9123" s="601"/>
      <c r="E9123" s="603"/>
      <c r="F9123" s="601"/>
      <c r="G9123" s="601"/>
      <c r="H9123" s="601"/>
      <c r="I9123" s="603"/>
      <c r="J9123" s="609"/>
      <c r="K9123" s="610"/>
      <c r="L9123" s="516"/>
      <c r="M9123" s="410" t="str">
        <f>IFERROR(IF($A9124=VLOOKUP($A9124,AGOTADOS!$A$3:$H$4997,1,FALSE),"AGOTADO","SI HAY"),"")</f>
        <v/>
      </c>
      <c r="N9123" s="606"/>
    </row>
    <row r="9124" spans="1:14" s="607" customFormat="1" ht="18" customHeight="1" x14ac:dyDescent="0.25">
      <c r="A9124" s="608"/>
      <c r="B9124" s="603"/>
      <c r="C9124" s="601"/>
      <c r="D9124" s="601"/>
      <c r="E9124" s="603"/>
      <c r="F9124" s="601"/>
      <c r="G9124" s="601"/>
      <c r="H9124" s="601"/>
      <c r="I9124" s="603"/>
      <c r="J9124" s="609"/>
      <c r="K9124" s="610"/>
      <c r="L9124" s="516"/>
      <c r="M9124" s="410" t="str">
        <f>IFERROR(IF($A9125=VLOOKUP($A9125,AGOTADOS!$A$3:$H$4997,1,FALSE),"AGOTADO","SI HAY"),"")</f>
        <v/>
      </c>
      <c r="N9124" s="606"/>
    </row>
    <row r="9125" spans="1:14" s="607" customFormat="1" ht="18" customHeight="1" x14ac:dyDescent="0.3">
      <c r="A9125" s="611"/>
      <c r="B9125" s="602"/>
      <c r="C9125" s="603"/>
      <c r="D9125" s="601"/>
      <c r="E9125" s="601"/>
      <c r="F9125" s="601"/>
      <c r="G9125" s="601"/>
      <c r="H9125" s="601"/>
      <c r="I9125" s="601"/>
      <c r="J9125" s="609"/>
      <c r="K9125" s="610"/>
      <c r="L9125" s="516"/>
      <c r="M9125" s="410" t="str">
        <f>IFERROR(IF($A9126=VLOOKUP($A9126,AGOTADOS!$A$3:$H$4997,1,FALSE),"AGOTADO","SI HAY"),"")</f>
        <v/>
      </c>
      <c r="N9125" s="606"/>
    </row>
    <row r="9126" spans="1:14" s="607" customFormat="1" ht="18" customHeight="1" x14ac:dyDescent="0.25">
      <c r="A9126" s="608"/>
      <c r="B9126" s="603"/>
      <c r="C9126" s="601"/>
      <c r="D9126" s="601"/>
      <c r="E9126" s="603"/>
      <c r="F9126" s="601"/>
      <c r="G9126" s="601"/>
      <c r="H9126" s="601"/>
      <c r="I9126" s="603"/>
      <c r="J9126" s="609"/>
      <c r="K9126" s="610"/>
      <c r="L9126" s="516"/>
      <c r="M9126" s="410" t="str">
        <f>IFERROR(IF($A9127=VLOOKUP($A9127,AGOTADOS!$A$3:$H$4997,1,FALSE),"AGOTADO","SI HAY"),"")</f>
        <v/>
      </c>
      <c r="N9126" s="606"/>
    </row>
    <row r="9127" spans="1:14" s="607" customFormat="1" ht="18" customHeight="1" x14ac:dyDescent="0.25">
      <c r="A9127" s="608"/>
      <c r="B9127" s="603"/>
      <c r="C9127" s="601"/>
      <c r="D9127" s="601"/>
      <c r="E9127" s="603"/>
      <c r="F9127" s="601"/>
      <c r="G9127" s="601"/>
      <c r="H9127" s="601"/>
      <c r="I9127" s="603"/>
      <c r="J9127" s="609"/>
      <c r="K9127" s="610"/>
      <c r="L9127" s="516"/>
      <c r="M9127" s="410" t="str">
        <f>IFERROR(IF($A9128=VLOOKUP($A9128,AGOTADOS!$A$3:$H$4997,1,FALSE),"AGOTADO","SI HAY"),"")</f>
        <v/>
      </c>
      <c r="N9127" s="606"/>
    </row>
    <row r="9128" spans="1:14" s="607" customFormat="1" ht="18" customHeight="1" x14ac:dyDescent="0.25">
      <c r="A9128" s="608"/>
      <c r="B9128" s="603"/>
      <c r="C9128" s="601"/>
      <c r="D9128" s="601"/>
      <c r="E9128" s="603"/>
      <c r="F9128" s="601"/>
      <c r="G9128" s="601"/>
      <c r="H9128" s="601"/>
      <c r="I9128" s="603"/>
      <c r="J9128" s="609"/>
      <c r="K9128" s="610"/>
      <c r="L9128" s="516"/>
      <c r="M9128" s="410" t="str">
        <f>IFERROR(IF($A9129=VLOOKUP($A9129,AGOTADOS!$A$3:$H$4997,1,FALSE),"AGOTADO","SI HAY"),"")</f>
        <v/>
      </c>
      <c r="N9128" s="606"/>
    </row>
    <row r="9129" spans="1:14" s="607" customFormat="1" ht="18" customHeight="1" x14ac:dyDescent="0.25">
      <c r="A9129" s="608"/>
      <c r="B9129" s="603"/>
      <c r="C9129" s="603"/>
      <c r="D9129" s="601"/>
      <c r="E9129" s="603"/>
      <c r="F9129" s="601"/>
      <c r="G9129" s="601"/>
      <c r="H9129" s="601"/>
      <c r="I9129" s="603"/>
      <c r="J9129" s="609"/>
      <c r="K9129" s="610"/>
      <c r="L9129" s="516"/>
      <c r="M9129" s="410" t="str">
        <f>IFERROR(IF($A9130=VLOOKUP($A9130,AGOTADOS!$A$3:$H$4997,1,FALSE),"AGOTADO","SI HAY"),"")</f>
        <v/>
      </c>
      <c r="N9129" s="606"/>
    </row>
    <row r="9130" spans="1:14" s="607" customFormat="1" ht="18" customHeight="1" x14ac:dyDescent="0.25">
      <c r="A9130" s="608"/>
      <c r="B9130" s="603"/>
      <c r="C9130" s="603"/>
      <c r="D9130" s="601"/>
      <c r="E9130" s="603"/>
      <c r="F9130" s="601"/>
      <c r="G9130" s="601"/>
      <c r="H9130" s="601"/>
      <c r="I9130" s="603"/>
      <c r="J9130" s="609"/>
      <c r="K9130" s="610"/>
      <c r="L9130" s="516"/>
      <c r="M9130" s="410" t="str">
        <f>IFERROR(IF($A9131=VLOOKUP($A9131,AGOTADOS!$A$3:$H$4997,1,FALSE),"AGOTADO","SI HAY"),"")</f>
        <v/>
      </c>
      <c r="N9130" s="606"/>
    </row>
    <row r="9131" spans="1:14" s="607" customFormat="1" ht="18" customHeight="1" x14ac:dyDescent="0.25">
      <c r="A9131" s="608"/>
      <c r="B9131" s="603"/>
      <c r="C9131" s="601"/>
      <c r="D9131" s="601"/>
      <c r="E9131" s="603"/>
      <c r="F9131" s="601"/>
      <c r="G9131" s="601"/>
      <c r="H9131" s="601"/>
      <c r="I9131" s="603"/>
      <c r="J9131" s="609"/>
      <c r="K9131" s="610"/>
      <c r="L9131" s="516"/>
      <c r="M9131" s="410" t="str">
        <f>IFERROR(IF($A9132=VLOOKUP($A9132,AGOTADOS!$A$3:$H$4997,1,FALSE),"AGOTADO","SI HAY"),"")</f>
        <v/>
      </c>
      <c r="N9131" s="606"/>
    </row>
    <row r="9132" spans="1:14" s="607" customFormat="1" ht="18" customHeight="1" x14ac:dyDescent="0.25">
      <c r="A9132" s="608"/>
      <c r="B9132" s="603"/>
      <c r="C9132" s="601"/>
      <c r="D9132" s="601"/>
      <c r="E9132" s="603"/>
      <c r="F9132" s="601"/>
      <c r="G9132" s="601"/>
      <c r="H9132" s="601"/>
      <c r="I9132" s="603"/>
      <c r="J9132" s="609"/>
      <c r="K9132" s="610"/>
      <c r="L9132" s="516"/>
      <c r="M9132" s="410" t="str">
        <f>IFERROR(IF($A9133=VLOOKUP($A9133,AGOTADOS!$A$3:$H$4997,1,FALSE),"AGOTADO","SI HAY"),"")</f>
        <v/>
      </c>
      <c r="N9132" s="606"/>
    </row>
    <row r="9133" spans="1:14" s="607" customFormat="1" ht="18" customHeight="1" x14ac:dyDescent="0.25">
      <c r="A9133" s="608"/>
      <c r="B9133" s="603"/>
      <c r="C9133" s="601"/>
      <c r="D9133" s="601"/>
      <c r="E9133" s="603"/>
      <c r="F9133" s="601"/>
      <c r="G9133" s="601"/>
      <c r="H9133" s="601"/>
      <c r="I9133" s="603"/>
      <c r="J9133" s="609"/>
      <c r="K9133" s="610"/>
      <c r="L9133" s="516"/>
      <c r="M9133" s="410" t="str">
        <f>IFERROR(IF($A9134=VLOOKUP($A9134,AGOTADOS!$A$3:$H$4997,1,FALSE),"AGOTADO","SI HAY"),"")</f>
        <v/>
      </c>
      <c r="N9133" s="606"/>
    </row>
    <row r="9134" spans="1:14" s="607" customFormat="1" ht="18" customHeight="1" x14ac:dyDescent="0.25">
      <c r="A9134" s="608"/>
      <c r="B9134" s="603"/>
      <c r="C9134" s="601"/>
      <c r="D9134" s="601"/>
      <c r="E9134" s="603"/>
      <c r="F9134" s="601"/>
      <c r="G9134" s="601"/>
      <c r="H9134" s="601"/>
      <c r="I9134" s="603"/>
      <c r="J9134" s="609"/>
      <c r="K9134" s="610"/>
      <c r="L9134" s="516"/>
      <c r="M9134" s="410" t="str">
        <f>IFERROR(IF($A9135=VLOOKUP($A9135,AGOTADOS!$A$3:$H$4997,1,FALSE),"AGOTADO","SI HAY"),"")</f>
        <v/>
      </c>
      <c r="N9134" s="606"/>
    </row>
    <row r="9135" spans="1:14" s="607" customFormat="1" ht="18" customHeight="1" x14ac:dyDescent="0.25">
      <c r="A9135" s="608"/>
      <c r="B9135" s="603"/>
      <c r="C9135" s="601"/>
      <c r="D9135" s="601"/>
      <c r="E9135" s="603"/>
      <c r="F9135" s="601"/>
      <c r="G9135" s="601"/>
      <c r="H9135" s="601"/>
      <c r="I9135" s="603"/>
      <c r="J9135" s="609"/>
      <c r="K9135" s="610"/>
      <c r="L9135" s="516"/>
      <c r="M9135" s="410" t="str">
        <f>IFERROR(IF($A9136=VLOOKUP($A9136,AGOTADOS!$A$3:$H$4997,1,FALSE),"AGOTADO","SI HAY"),"")</f>
        <v/>
      </c>
      <c r="N9135" s="606"/>
    </row>
    <row r="9136" spans="1:14" s="607" customFormat="1" ht="18" customHeight="1" x14ac:dyDescent="0.25">
      <c r="A9136" s="608"/>
      <c r="B9136" s="603"/>
      <c r="C9136" s="601"/>
      <c r="D9136" s="601"/>
      <c r="E9136" s="603"/>
      <c r="F9136" s="601"/>
      <c r="G9136" s="601"/>
      <c r="H9136" s="601"/>
      <c r="I9136" s="603"/>
      <c r="J9136" s="609"/>
      <c r="K9136" s="610"/>
      <c r="L9136" s="516"/>
      <c r="M9136" s="410" t="str">
        <f>IFERROR(IF($A9137=VLOOKUP($A9137,AGOTADOS!$A$3:$H$4997,1,FALSE),"AGOTADO","SI HAY"),"")</f>
        <v/>
      </c>
      <c r="N9136" s="606"/>
    </row>
    <row r="9137" spans="1:14" s="607" customFormat="1" ht="18" customHeight="1" x14ac:dyDescent="0.25">
      <c r="A9137" s="608"/>
      <c r="B9137" s="603"/>
      <c r="C9137" s="601"/>
      <c r="D9137" s="601"/>
      <c r="E9137" s="603"/>
      <c r="F9137" s="601"/>
      <c r="G9137" s="601"/>
      <c r="H9137" s="601"/>
      <c r="I9137" s="603"/>
      <c r="J9137" s="609"/>
      <c r="K9137" s="610"/>
      <c r="L9137" s="516"/>
      <c r="M9137" s="410" t="str">
        <f>IFERROR(IF($A9138=VLOOKUP($A9138,AGOTADOS!$A$3:$H$4997,1,FALSE),"AGOTADO","SI HAY"),"")</f>
        <v/>
      </c>
      <c r="N9137" s="606"/>
    </row>
    <row r="9138" spans="1:14" s="607" customFormat="1" ht="18" customHeight="1" x14ac:dyDescent="0.25">
      <c r="A9138" s="608"/>
      <c r="B9138" s="603"/>
      <c r="C9138" s="601"/>
      <c r="D9138" s="601"/>
      <c r="E9138" s="603"/>
      <c r="F9138" s="601"/>
      <c r="G9138" s="601"/>
      <c r="H9138" s="601"/>
      <c r="I9138" s="603"/>
      <c r="J9138" s="609"/>
      <c r="K9138" s="610"/>
      <c r="L9138" s="516"/>
      <c r="M9138" s="410" t="str">
        <f>IFERROR(IF($A9139=VLOOKUP($A9139,AGOTADOS!$A$3:$H$4997,1,FALSE),"AGOTADO","SI HAY"),"")</f>
        <v/>
      </c>
      <c r="N9138" s="606"/>
    </row>
    <row r="9139" spans="1:14" s="607" customFormat="1" ht="18" customHeight="1" x14ac:dyDescent="0.25">
      <c r="A9139" s="608"/>
      <c r="B9139" s="603"/>
      <c r="C9139" s="601"/>
      <c r="D9139" s="601"/>
      <c r="E9139" s="603"/>
      <c r="F9139" s="601"/>
      <c r="G9139" s="601"/>
      <c r="H9139" s="601"/>
      <c r="I9139" s="603"/>
      <c r="J9139" s="609"/>
      <c r="K9139" s="610"/>
      <c r="L9139" s="516"/>
      <c r="M9139" s="410" t="str">
        <f>IFERROR(IF($A9140=VLOOKUP($A9140,AGOTADOS!$A$3:$H$4997,1,FALSE),"AGOTADO","SI HAY"),"")</f>
        <v/>
      </c>
      <c r="N9139" s="606"/>
    </row>
    <row r="9140" spans="1:14" s="607" customFormat="1" ht="18" customHeight="1" x14ac:dyDescent="0.25">
      <c r="A9140" s="608"/>
      <c r="B9140" s="603"/>
      <c r="C9140" s="601"/>
      <c r="D9140" s="601"/>
      <c r="E9140" s="603"/>
      <c r="F9140" s="601"/>
      <c r="G9140" s="601"/>
      <c r="H9140" s="601"/>
      <c r="I9140" s="603"/>
      <c r="J9140" s="609"/>
      <c r="K9140" s="610"/>
      <c r="L9140" s="516"/>
      <c r="M9140" s="410" t="str">
        <f>IFERROR(IF($A9141=VLOOKUP($A9141,AGOTADOS!$A$3:$H$4997,1,FALSE),"AGOTADO","SI HAY"),"")</f>
        <v/>
      </c>
      <c r="N9140" s="606"/>
    </row>
    <row r="9141" spans="1:14" s="607" customFormat="1" ht="18" customHeight="1" x14ac:dyDescent="0.25">
      <c r="A9141" s="608"/>
      <c r="B9141" s="603"/>
      <c r="C9141" s="601"/>
      <c r="D9141" s="601"/>
      <c r="E9141" s="603"/>
      <c r="F9141" s="601"/>
      <c r="G9141" s="601"/>
      <c r="H9141" s="601"/>
      <c r="I9141" s="603"/>
      <c r="J9141" s="609"/>
      <c r="K9141" s="610"/>
      <c r="L9141" s="516"/>
      <c r="M9141" s="410" t="str">
        <f>IFERROR(IF($A9142=VLOOKUP($A9142,AGOTADOS!$A$3:$H$4997,1,FALSE),"AGOTADO","SI HAY"),"")</f>
        <v/>
      </c>
      <c r="N9141" s="606"/>
    </row>
    <row r="9142" spans="1:14" s="607" customFormat="1" ht="18" customHeight="1" x14ac:dyDescent="0.25">
      <c r="A9142" s="608"/>
      <c r="B9142" s="603"/>
      <c r="C9142" s="601"/>
      <c r="D9142" s="601"/>
      <c r="E9142" s="603"/>
      <c r="F9142" s="601"/>
      <c r="G9142" s="601"/>
      <c r="H9142" s="601"/>
      <c r="I9142" s="603"/>
      <c r="J9142" s="609"/>
      <c r="K9142" s="610"/>
      <c r="L9142" s="516"/>
      <c r="M9142" s="410" t="str">
        <f>IFERROR(IF($A9143=VLOOKUP($A9143,AGOTADOS!$A$3:$H$4997,1,FALSE),"AGOTADO","SI HAY"),"")</f>
        <v/>
      </c>
      <c r="N9142" s="606"/>
    </row>
    <row r="9143" spans="1:14" s="607" customFormat="1" ht="18" customHeight="1" x14ac:dyDescent="0.25">
      <c r="A9143" s="608"/>
      <c r="B9143" s="603"/>
      <c r="C9143" s="601"/>
      <c r="D9143" s="601"/>
      <c r="E9143" s="603"/>
      <c r="F9143" s="601"/>
      <c r="G9143" s="601"/>
      <c r="H9143" s="601"/>
      <c r="I9143" s="603"/>
      <c r="J9143" s="609"/>
      <c r="K9143" s="610"/>
      <c r="L9143" s="516"/>
      <c r="M9143" s="410" t="str">
        <f>IFERROR(IF($A9144=VLOOKUP($A9144,AGOTADOS!$A$3:$H$4997,1,FALSE),"AGOTADO","SI HAY"),"")</f>
        <v/>
      </c>
      <c r="N9143" s="606"/>
    </row>
    <row r="9144" spans="1:14" s="607" customFormat="1" ht="18" customHeight="1" x14ac:dyDescent="0.25">
      <c r="A9144" s="608"/>
      <c r="B9144" s="603"/>
      <c r="C9144" s="601"/>
      <c r="D9144" s="601"/>
      <c r="E9144" s="603"/>
      <c r="F9144" s="601"/>
      <c r="G9144" s="601"/>
      <c r="H9144" s="601"/>
      <c r="I9144" s="603"/>
      <c r="J9144" s="609"/>
      <c r="K9144" s="610"/>
      <c r="L9144" s="516"/>
      <c r="M9144" s="410" t="str">
        <f>IFERROR(IF($A9145=VLOOKUP($A9145,AGOTADOS!$A$3:$H$4997,1,FALSE),"AGOTADO","SI HAY"),"")</f>
        <v/>
      </c>
      <c r="N9144" s="606"/>
    </row>
    <row r="9145" spans="1:14" s="607" customFormat="1" ht="18" customHeight="1" x14ac:dyDescent="0.25">
      <c r="A9145" s="608"/>
      <c r="B9145" s="603"/>
      <c r="C9145" s="603"/>
      <c r="D9145" s="601"/>
      <c r="E9145" s="603"/>
      <c r="F9145" s="601"/>
      <c r="G9145" s="601"/>
      <c r="H9145" s="601"/>
      <c r="I9145" s="603"/>
      <c r="J9145" s="609"/>
      <c r="K9145" s="610"/>
      <c r="L9145" s="516"/>
      <c r="M9145" s="410" t="str">
        <f>IFERROR(IF($A9146=VLOOKUP($A9146,AGOTADOS!$A$3:$H$4997,1,FALSE),"AGOTADO","SI HAY"),"")</f>
        <v/>
      </c>
      <c r="N9145" s="606"/>
    </row>
    <row r="9146" spans="1:14" s="607" customFormat="1" ht="18" customHeight="1" x14ac:dyDescent="0.25">
      <c r="A9146" s="608"/>
      <c r="B9146" s="603"/>
      <c r="C9146" s="601"/>
      <c r="D9146" s="601"/>
      <c r="E9146" s="603"/>
      <c r="F9146" s="601"/>
      <c r="G9146" s="601"/>
      <c r="H9146" s="601"/>
      <c r="I9146" s="603"/>
      <c r="J9146" s="609"/>
      <c r="K9146" s="610"/>
      <c r="L9146" s="516"/>
      <c r="M9146" s="410" t="str">
        <f>IFERROR(IF($A9147=VLOOKUP($A9147,AGOTADOS!$A$3:$H$4997,1,FALSE),"AGOTADO","SI HAY"),"")</f>
        <v/>
      </c>
      <c r="N9146" s="606"/>
    </row>
    <row r="9147" spans="1:14" s="607" customFormat="1" ht="18" customHeight="1" x14ac:dyDescent="0.25">
      <c r="A9147" s="608"/>
      <c r="B9147" s="603"/>
      <c r="C9147" s="601"/>
      <c r="D9147" s="601"/>
      <c r="E9147" s="603"/>
      <c r="F9147" s="601"/>
      <c r="G9147" s="601"/>
      <c r="H9147" s="601"/>
      <c r="I9147" s="603"/>
      <c r="J9147" s="609"/>
      <c r="K9147" s="610"/>
      <c r="L9147" s="516"/>
      <c r="M9147" s="410" t="str">
        <f>IFERROR(IF($A9148=VLOOKUP($A9148,AGOTADOS!$A$3:$H$4997,1,FALSE),"AGOTADO","SI HAY"),"")</f>
        <v/>
      </c>
      <c r="N9147" s="606"/>
    </row>
    <row r="9148" spans="1:14" s="607" customFormat="1" ht="18" customHeight="1" x14ac:dyDescent="0.25">
      <c r="A9148" s="608"/>
      <c r="B9148" s="603"/>
      <c r="C9148" s="601"/>
      <c r="D9148" s="601"/>
      <c r="E9148" s="603"/>
      <c r="F9148" s="601"/>
      <c r="G9148" s="601"/>
      <c r="H9148" s="601"/>
      <c r="I9148" s="603"/>
      <c r="J9148" s="609"/>
      <c r="K9148" s="610"/>
      <c r="L9148" s="516"/>
      <c r="M9148" s="410" t="str">
        <f>IFERROR(IF($A9149=VLOOKUP($A9149,AGOTADOS!$A$3:$H$4997,1,FALSE),"AGOTADO","SI HAY"),"")</f>
        <v/>
      </c>
      <c r="N9148" s="606"/>
    </row>
    <row r="9149" spans="1:14" s="607" customFormat="1" ht="18" customHeight="1" x14ac:dyDescent="0.25">
      <c r="A9149" s="608"/>
      <c r="B9149" s="603"/>
      <c r="C9149" s="601"/>
      <c r="D9149" s="601"/>
      <c r="E9149" s="603"/>
      <c r="F9149" s="601"/>
      <c r="G9149" s="601"/>
      <c r="H9149" s="601"/>
      <c r="I9149" s="603"/>
      <c r="J9149" s="609"/>
      <c r="K9149" s="610"/>
      <c r="L9149" s="516"/>
      <c r="M9149" s="410" t="str">
        <f>IFERROR(IF($A9150=VLOOKUP($A9150,AGOTADOS!$A$3:$H$4997,1,FALSE),"AGOTADO","SI HAY"),"")</f>
        <v/>
      </c>
      <c r="N9149" s="606"/>
    </row>
    <row r="9150" spans="1:14" s="607" customFormat="1" ht="18" customHeight="1" x14ac:dyDescent="0.25">
      <c r="A9150" s="608"/>
      <c r="B9150" s="603"/>
      <c r="C9150" s="601"/>
      <c r="D9150" s="601"/>
      <c r="E9150" s="603"/>
      <c r="F9150" s="601"/>
      <c r="G9150" s="601"/>
      <c r="H9150" s="601"/>
      <c r="I9150" s="603"/>
      <c r="J9150" s="609"/>
      <c r="K9150" s="610"/>
      <c r="L9150" s="516"/>
      <c r="M9150" s="410" t="str">
        <f>IFERROR(IF($A9151=VLOOKUP($A9151,AGOTADOS!$A$3:$H$4997,1,FALSE),"AGOTADO","SI HAY"),"")</f>
        <v/>
      </c>
      <c r="N9150" s="606"/>
    </row>
    <row r="9151" spans="1:14" s="607" customFormat="1" ht="18" customHeight="1" x14ac:dyDescent="0.25">
      <c r="A9151" s="608"/>
      <c r="B9151" s="603"/>
      <c r="C9151" s="601"/>
      <c r="D9151" s="601"/>
      <c r="E9151" s="603"/>
      <c r="F9151" s="601"/>
      <c r="G9151" s="601"/>
      <c r="H9151" s="601"/>
      <c r="I9151" s="603"/>
      <c r="J9151" s="609"/>
      <c r="K9151" s="610"/>
      <c r="L9151" s="516"/>
      <c r="M9151" s="410" t="str">
        <f>IFERROR(IF($A9152=VLOOKUP($A9152,AGOTADOS!$A$3:$H$4997,1,FALSE),"AGOTADO","SI HAY"),"")</f>
        <v/>
      </c>
      <c r="N9151" s="606"/>
    </row>
    <row r="9152" spans="1:14" s="607" customFormat="1" ht="18" customHeight="1" x14ac:dyDescent="0.25">
      <c r="A9152" s="608"/>
      <c r="B9152" s="603"/>
      <c r="C9152" s="603"/>
      <c r="D9152" s="601"/>
      <c r="E9152" s="603"/>
      <c r="F9152" s="601"/>
      <c r="G9152" s="601"/>
      <c r="H9152" s="601"/>
      <c r="I9152" s="603"/>
      <c r="J9152" s="609"/>
      <c r="K9152" s="610"/>
      <c r="L9152" s="516"/>
      <c r="M9152" s="410" t="str">
        <f>IFERROR(IF($A9153=VLOOKUP($A9153,AGOTADOS!$A$3:$H$4997,1,FALSE),"AGOTADO","SI HAY"),"")</f>
        <v/>
      </c>
      <c r="N9152" s="606"/>
    </row>
    <row r="9153" spans="1:14" s="607" customFormat="1" ht="18" customHeight="1" x14ac:dyDescent="0.25">
      <c r="A9153" s="608"/>
      <c r="B9153" s="603"/>
      <c r="C9153" s="603"/>
      <c r="D9153" s="601"/>
      <c r="E9153" s="603"/>
      <c r="F9153" s="601"/>
      <c r="G9153" s="601"/>
      <c r="H9153" s="601"/>
      <c r="I9153" s="603"/>
      <c r="J9153" s="609"/>
      <c r="K9153" s="610"/>
      <c r="L9153" s="516"/>
      <c r="M9153" s="410" t="str">
        <f>IFERROR(IF($A9154=VLOOKUP($A9154,AGOTADOS!$A$3:$H$4997,1,FALSE),"AGOTADO","SI HAY"),"")</f>
        <v/>
      </c>
      <c r="N9153" s="606"/>
    </row>
    <row r="9154" spans="1:14" s="607" customFormat="1" ht="18" customHeight="1" x14ac:dyDescent="0.25">
      <c r="A9154" s="608"/>
      <c r="B9154" s="603"/>
      <c r="C9154" s="603"/>
      <c r="D9154" s="601"/>
      <c r="E9154" s="603"/>
      <c r="F9154" s="601"/>
      <c r="G9154" s="601"/>
      <c r="H9154" s="601"/>
      <c r="I9154" s="603"/>
      <c r="J9154" s="609"/>
      <c r="K9154" s="610"/>
      <c r="L9154" s="516"/>
      <c r="M9154" s="410" t="str">
        <f>IFERROR(IF($A9155=VLOOKUP($A9155,AGOTADOS!$A$3:$H$4997,1,FALSE),"AGOTADO","SI HAY"),"")</f>
        <v/>
      </c>
      <c r="N9154" s="606"/>
    </row>
    <row r="9155" spans="1:14" s="607" customFormat="1" ht="18" customHeight="1" x14ac:dyDescent="0.25">
      <c r="A9155" s="608"/>
      <c r="B9155" s="603"/>
      <c r="C9155" s="603"/>
      <c r="D9155" s="601"/>
      <c r="E9155" s="603"/>
      <c r="F9155" s="601"/>
      <c r="G9155" s="601"/>
      <c r="H9155" s="601"/>
      <c r="I9155" s="603"/>
      <c r="J9155" s="609"/>
      <c r="K9155" s="610"/>
      <c r="L9155" s="516"/>
      <c r="M9155" s="410" t="str">
        <f>IFERROR(IF($A9156=VLOOKUP($A9156,AGOTADOS!$A$3:$H$4997,1,FALSE),"AGOTADO","SI HAY"),"")</f>
        <v/>
      </c>
      <c r="N9155" s="606"/>
    </row>
    <row r="9156" spans="1:14" s="607" customFormat="1" ht="18" customHeight="1" x14ac:dyDescent="0.25">
      <c r="A9156" s="608"/>
      <c r="B9156" s="603"/>
      <c r="C9156" s="603"/>
      <c r="D9156" s="601"/>
      <c r="E9156" s="603"/>
      <c r="F9156" s="601"/>
      <c r="G9156" s="601"/>
      <c r="H9156" s="601"/>
      <c r="I9156" s="603"/>
      <c r="J9156" s="609"/>
      <c r="K9156" s="610"/>
      <c r="L9156" s="516"/>
      <c r="M9156" s="410" t="str">
        <f>IFERROR(IF($A9157=VLOOKUP($A9157,AGOTADOS!$A$3:$H$4997,1,FALSE),"AGOTADO","SI HAY"),"")</f>
        <v/>
      </c>
      <c r="N9156" s="606"/>
    </row>
    <row r="9157" spans="1:14" s="607" customFormat="1" ht="18" customHeight="1" x14ac:dyDescent="0.25">
      <c r="A9157" s="608"/>
      <c r="B9157" s="603"/>
      <c r="C9157" s="603"/>
      <c r="D9157" s="601"/>
      <c r="E9157" s="603"/>
      <c r="F9157" s="601"/>
      <c r="G9157" s="601"/>
      <c r="H9157" s="601"/>
      <c r="I9157" s="603"/>
      <c r="J9157" s="609"/>
      <c r="K9157" s="610"/>
      <c r="L9157" s="516"/>
      <c r="M9157" s="410" t="str">
        <f>IFERROR(IF($A9158=VLOOKUP($A9158,AGOTADOS!$A$3:$H$4997,1,FALSE),"AGOTADO","SI HAY"),"")</f>
        <v/>
      </c>
      <c r="N9157" s="606"/>
    </row>
    <row r="9158" spans="1:14" s="607" customFormat="1" ht="18" customHeight="1" x14ac:dyDescent="0.3">
      <c r="A9158" s="611"/>
      <c r="B9158" s="602"/>
      <c r="C9158" s="603"/>
      <c r="D9158" s="601"/>
      <c r="E9158" s="601"/>
      <c r="F9158" s="601"/>
      <c r="G9158" s="601"/>
      <c r="H9158" s="601"/>
      <c r="I9158" s="601"/>
      <c r="J9158" s="609"/>
      <c r="K9158" s="610"/>
      <c r="L9158" s="516"/>
      <c r="M9158" s="410" t="str">
        <f>IFERROR(IF($A9159=VLOOKUP($A9159,AGOTADOS!$A$3:$H$4997,1,FALSE),"AGOTADO","SI HAY"),"")</f>
        <v/>
      </c>
      <c r="N9158" s="606"/>
    </row>
    <row r="9159" spans="1:14" s="607" customFormat="1" ht="18" customHeight="1" x14ac:dyDescent="0.25">
      <c r="A9159" s="608"/>
      <c r="B9159" s="603"/>
      <c r="C9159" s="601"/>
      <c r="D9159" s="601"/>
      <c r="E9159" s="603"/>
      <c r="F9159" s="601"/>
      <c r="G9159" s="601"/>
      <c r="H9159" s="601"/>
      <c r="I9159" s="603"/>
      <c r="J9159" s="609"/>
      <c r="K9159" s="610"/>
      <c r="L9159" s="516"/>
      <c r="M9159" s="410" t="str">
        <f>IFERROR(IF($A9160=VLOOKUP($A9160,AGOTADOS!$A$3:$H$4997,1,FALSE),"AGOTADO","SI HAY"),"")</f>
        <v/>
      </c>
      <c r="N9159" s="606"/>
    </row>
    <row r="9160" spans="1:14" s="607" customFormat="1" ht="18" customHeight="1" x14ac:dyDescent="0.25">
      <c r="A9160" s="612"/>
      <c r="B9160" s="613"/>
      <c r="C9160" s="614"/>
      <c r="D9160" s="614"/>
      <c r="E9160" s="613"/>
      <c r="F9160" s="614"/>
      <c r="G9160" s="614"/>
      <c r="H9160" s="614"/>
      <c r="I9160" s="613"/>
      <c r="J9160" s="615"/>
      <c r="K9160" s="616"/>
      <c r="L9160" s="516"/>
      <c r="M9160" s="410" t="str">
        <f>IFERROR(IF($A9161=VLOOKUP($A9161,AGOTADOS!$A$3:$H$4997,1,FALSE),"AGOTADO","SI HAY"),"")</f>
        <v/>
      </c>
      <c r="N9160" s="606"/>
    </row>
    <row r="9161" spans="1:14" s="607" customFormat="1" ht="18" customHeight="1" x14ac:dyDescent="0.25">
      <c r="A9161" s="608"/>
      <c r="B9161" s="603"/>
      <c r="C9161" s="601"/>
      <c r="D9161" s="601"/>
      <c r="E9161" s="603"/>
      <c r="F9161" s="601"/>
      <c r="G9161" s="601"/>
      <c r="H9161" s="601"/>
      <c r="I9161" s="603"/>
      <c r="J9161" s="609"/>
      <c r="K9161" s="610"/>
      <c r="L9161" s="516"/>
      <c r="M9161" s="410" t="str">
        <f>IFERROR(IF($A9162=VLOOKUP($A9162,AGOTADOS!$A$3:$H$4997,1,FALSE),"AGOTADO","SI HAY"),"")</f>
        <v/>
      </c>
      <c r="N9161" s="606"/>
    </row>
    <row r="9162" spans="1:14" s="618" customFormat="1" ht="18" customHeight="1" x14ac:dyDescent="0.25">
      <c r="A9162" s="608"/>
      <c r="B9162" s="603"/>
      <c r="C9162" s="603"/>
      <c r="D9162" s="601"/>
      <c r="E9162" s="603"/>
      <c r="F9162" s="601"/>
      <c r="G9162" s="601"/>
      <c r="H9162" s="601"/>
      <c r="I9162" s="603"/>
      <c r="J9162" s="609"/>
      <c r="K9162" s="610"/>
      <c r="L9162" s="516"/>
      <c r="M9162" s="410" t="str">
        <f>IFERROR(IF($A9163=VLOOKUP($A9163,AGOTADOS!$A$3:$H$4997,1,FALSE),"AGOTADO","SI HAY"),"")</f>
        <v/>
      </c>
      <c r="N9162" s="617"/>
    </row>
    <row r="9163" spans="1:14" s="607" customFormat="1" ht="18" customHeight="1" x14ac:dyDescent="0.25">
      <c r="A9163" s="608"/>
      <c r="B9163" s="603"/>
      <c r="C9163" s="601"/>
      <c r="D9163" s="601"/>
      <c r="E9163" s="603"/>
      <c r="F9163" s="601"/>
      <c r="G9163" s="601"/>
      <c r="H9163" s="601"/>
      <c r="I9163" s="603"/>
      <c r="J9163" s="609"/>
      <c r="K9163" s="610"/>
      <c r="L9163" s="516"/>
      <c r="M9163" s="410" t="str">
        <f>IFERROR(IF($A9164=VLOOKUP($A9164,AGOTADOS!$A$3:$H$4997,1,FALSE),"AGOTADO","SI HAY"),"")</f>
        <v/>
      </c>
      <c r="N9163" s="606"/>
    </row>
    <row r="9164" spans="1:14" s="607" customFormat="1" ht="18" customHeight="1" x14ac:dyDescent="0.25">
      <c r="A9164" s="608"/>
      <c r="B9164" s="603"/>
      <c r="C9164" s="601"/>
      <c r="D9164" s="601"/>
      <c r="E9164" s="603"/>
      <c r="F9164" s="601"/>
      <c r="G9164" s="601"/>
      <c r="H9164" s="601"/>
      <c r="I9164" s="603"/>
      <c r="J9164" s="609"/>
      <c r="K9164" s="610"/>
      <c r="L9164" s="516"/>
      <c r="M9164" s="410" t="str">
        <f>IFERROR(IF($A9165=VLOOKUP($A9165,AGOTADOS!$A$3:$H$4997,1,FALSE),"AGOTADO","SI HAY"),"")</f>
        <v/>
      </c>
      <c r="N9164" s="606"/>
    </row>
    <row r="9165" spans="1:14" s="607" customFormat="1" ht="18" customHeight="1" x14ac:dyDescent="0.25">
      <c r="A9165" s="608"/>
      <c r="B9165" s="603"/>
      <c r="C9165" s="601"/>
      <c r="D9165" s="601"/>
      <c r="E9165" s="603"/>
      <c r="F9165" s="601"/>
      <c r="G9165" s="601"/>
      <c r="H9165" s="601"/>
      <c r="I9165" s="603"/>
      <c r="J9165" s="609"/>
      <c r="K9165" s="610"/>
      <c r="L9165" s="516"/>
      <c r="M9165" s="410" t="str">
        <f>IFERROR(IF($A9166=VLOOKUP($A9166,AGOTADOS!$A$3:$H$4997,1,FALSE),"AGOTADO","SI HAY"),"")</f>
        <v/>
      </c>
      <c r="N9165" s="606"/>
    </row>
    <row r="9166" spans="1:14" s="607" customFormat="1" ht="18" customHeight="1" x14ac:dyDescent="0.25">
      <c r="A9166" s="608"/>
      <c r="B9166" s="603"/>
      <c r="C9166" s="601"/>
      <c r="D9166" s="601"/>
      <c r="E9166" s="603"/>
      <c r="F9166" s="601"/>
      <c r="G9166" s="601"/>
      <c r="H9166" s="601"/>
      <c r="I9166" s="603"/>
      <c r="J9166" s="609"/>
      <c r="K9166" s="610"/>
      <c r="L9166" s="516"/>
      <c r="M9166" s="410" t="str">
        <f>IFERROR(IF($A9167=VLOOKUP($A9167,AGOTADOS!$A$3:$H$4997,1,FALSE),"AGOTADO","SI HAY"),"")</f>
        <v/>
      </c>
      <c r="N9166" s="606"/>
    </row>
    <row r="9167" spans="1:14" s="607" customFormat="1" ht="18" customHeight="1" x14ac:dyDescent="0.25">
      <c r="A9167" s="608"/>
      <c r="B9167" s="603"/>
      <c r="C9167" s="601"/>
      <c r="D9167" s="601"/>
      <c r="E9167" s="603"/>
      <c r="F9167" s="601"/>
      <c r="G9167" s="601"/>
      <c r="H9167" s="601"/>
      <c r="I9167" s="603"/>
      <c r="J9167" s="609"/>
      <c r="K9167" s="610"/>
      <c r="L9167" s="516"/>
      <c r="M9167" s="410" t="str">
        <f>IFERROR(IF($A9168=VLOOKUP($A9168,AGOTADOS!$A$3:$H$4997,1,FALSE),"AGOTADO","SI HAY"),"")</f>
        <v/>
      </c>
      <c r="N9167" s="606"/>
    </row>
    <row r="9168" spans="1:14" s="607" customFormat="1" ht="18" customHeight="1" x14ac:dyDescent="0.25">
      <c r="A9168" s="608"/>
      <c r="B9168" s="603"/>
      <c r="C9168" s="601"/>
      <c r="D9168" s="601"/>
      <c r="E9168" s="603"/>
      <c r="F9168" s="601"/>
      <c r="G9168" s="601"/>
      <c r="H9168" s="601"/>
      <c r="I9168" s="603"/>
      <c r="J9168" s="609"/>
      <c r="K9168" s="610"/>
      <c r="L9168" s="516"/>
      <c r="M9168" s="410" t="str">
        <f>IFERROR(IF($A9169=VLOOKUP($A9169,AGOTADOS!$A$3:$H$4997,1,FALSE),"AGOTADO","SI HAY"),"")</f>
        <v/>
      </c>
      <c r="N9168" s="606"/>
    </row>
    <row r="9169" spans="1:14" s="607" customFormat="1" ht="18" customHeight="1" x14ac:dyDescent="0.25">
      <c r="A9169" s="608"/>
      <c r="B9169" s="603"/>
      <c r="C9169" s="601"/>
      <c r="D9169" s="601"/>
      <c r="E9169" s="603"/>
      <c r="F9169" s="601"/>
      <c r="G9169" s="601"/>
      <c r="H9169" s="601"/>
      <c r="I9169" s="603"/>
      <c r="J9169" s="609"/>
      <c r="K9169" s="610"/>
      <c r="L9169" s="516"/>
      <c r="M9169" s="410" t="str">
        <f>IFERROR(IF($A9170=VLOOKUP($A9170,AGOTADOS!$A$3:$H$4997,1,FALSE),"AGOTADO","SI HAY"),"")</f>
        <v/>
      </c>
      <c r="N9169" s="606"/>
    </row>
    <row r="9170" spans="1:14" s="607" customFormat="1" ht="18" customHeight="1" x14ac:dyDescent="0.25">
      <c r="A9170" s="608"/>
      <c r="B9170" s="603"/>
      <c r="C9170" s="601"/>
      <c r="D9170" s="601"/>
      <c r="E9170" s="603"/>
      <c r="F9170" s="601"/>
      <c r="G9170" s="601"/>
      <c r="H9170" s="601"/>
      <c r="I9170" s="603"/>
      <c r="J9170" s="609"/>
      <c r="K9170" s="610"/>
      <c r="L9170" s="516"/>
      <c r="M9170" s="410" t="str">
        <f>IFERROR(IF($A9171=VLOOKUP($A9171,AGOTADOS!$A$3:$H$4997,1,FALSE),"AGOTADO","SI HAY"),"")</f>
        <v/>
      </c>
      <c r="N9170" s="606"/>
    </row>
    <row r="9171" spans="1:14" s="607" customFormat="1" ht="18" customHeight="1" x14ac:dyDescent="0.25">
      <c r="A9171" s="608"/>
      <c r="B9171" s="603"/>
      <c r="C9171" s="601"/>
      <c r="D9171" s="601"/>
      <c r="E9171" s="603"/>
      <c r="F9171" s="601"/>
      <c r="G9171" s="601"/>
      <c r="H9171" s="601"/>
      <c r="I9171" s="603"/>
      <c r="J9171" s="609"/>
      <c r="K9171" s="610"/>
      <c r="L9171" s="516"/>
      <c r="M9171" s="410" t="str">
        <f>IFERROR(IF($A9172=VLOOKUP($A9172,AGOTADOS!$A$3:$H$4997,1,FALSE),"AGOTADO","SI HAY"),"")</f>
        <v/>
      </c>
      <c r="N9171" s="606"/>
    </row>
    <row r="9172" spans="1:14" s="607" customFormat="1" ht="18" customHeight="1" x14ac:dyDescent="0.25">
      <c r="A9172" s="608"/>
      <c r="B9172" s="603"/>
      <c r="C9172" s="601"/>
      <c r="D9172" s="601"/>
      <c r="E9172" s="603"/>
      <c r="F9172" s="601"/>
      <c r="G9172" s="601"/>
      <c r="H9172" s="601"/>
      <c r="I9172" s="603"/>
      <c r="J9172" s="609"/>
      <c r="K9172" s="610"/>
      <c r="L9172" s="516"/>
      <c r="M9172" s="410" t="str">
        <f>IFERROR(IF($A9173=VLOOKUP($A9173,AGOTADOS!$A$3:$H$4997,1,FALSE),"AGOTADO","SI HAY"),"")</f>
        <v/>
      </c>
      <c r="N9172" s="606"/>
    </row>
    <row r="9173" spans="1:14" s="607" customFormat="1" ht="18" customHeight="1" x14ac:dyDescent="0.25">
      <c r="A9173" s="608"/>
      <c r="B9173" s="603"/>
      <c r="C9173" s="601"/>
      <c r="D9173" s="601"/>
      <c r="E9173" s="603"/>
      <c r="F9173" s="601"/>
      <c r="G9173" s="601"/>
      <c r="H9173" s="601"/>
      <c r="I9173" s="603"/>
      <c r="J9173" s="609"/>
      <c r="K9173" s="610"/>
      <c r="L9173" s="516"/>
      <c r="M9173" s="410" t="str">
        <f>IFERROR(IF($A9174=VLOOKUP($A9174,AGOTADOS!$A$3:$H$4997,1,FALSE),"AGOTADO","SI HAY"),"")</f>
        <v/>
      </c>
      <c r="N9173" s="606"/>
    </row>
    <row r="9174" spans="1:14" s="607" customFormat="1" ht="18" customHeight="1" x14ac:dyDescent="0.25">
      <c r="A9174" s="608"/>
      <c r="B9174" s="603"/>
      <c r="C9174" s="601"/>
      <c r="D9174" s="601"/>
      <c r="E9174" s="603"/>
      <c r="F9174" s="601"/>
      <c r="G9174" s="601"/>
      <c r="H9174" s="601"/>
      <c r="I9174" s="603"/>
      <c r="J9174" s="609"/>
      <c r="K9174" s="610"/>
      <c r="L9174" s="516"/>
      <c r="M9174" s="410" t="str">
        <f>IFERROR(IF($A9175=VLOOKUP($A9175,AGOTADOS!$A$3:$H$4997,1,FALSE),"AGOTADO","SI HAY"),"")</f>
        <v/>
      </c>
      <c r="N9174" s="606"/>
    </row>
    <row r="9175" spans="1:14" s="607" customFormat="1" ht="18" customHeight="1" x14ac:dyDescent="0.25">
      <c r="A9175" s="608"/>
      <c r="B9175" s="603"/>
      <c r="C9175" s="601"/>
      <c r="D9175" s="601"/>
      <c r="E9175" s="603"/>
      <c r="F9175" s="601"/>
      <c r="G9175" s="601"/>
      <c r="H9175" s="601"/>
      <c r="I9175" s="603"/>
      <c r="J9175" s="609"/>
      <c r="K9175" s="610"/>
      <c r="L9175" s="516"/>
      <c r="M9175" s="410" t="str">
        <f>IFERROR(IF($A9176=VLOOKUP($A9176,AGOTADOS!$A$3:$H$4997,1,FALSE),"AGOTADO","SI HAY"),"")</f>
        <v/>
      </c>
      <c r="N9175" s="606"/>
    </row>
    <row r="9176" spans="1:14" s="607" customFormat="1" ht="18" customHeight="1" x14ac:dyDescent="0.25">
      <c r="A9176" s="608"/>
      <c r="B9176" s="603"/>
      <c r="C9176" s="601"/>
      <c r="D9176" s="601"/>
      <c r="E9176" s="603"/>
      <c r="F9176" s="601"/>
      <c r="G9176" s="601"/>
      <c r="H9176" s="601"/>
      <c r="I9176" s="603"/>
      <c r="J9176" s="609"/>
      <c r="K9176" s="610"/>
      <c r="L9176" s="516"/>
      <c r="M9176" s="410" t="str">
        <f>IFERROR(IF($A9177=VLOOKUP($A9177,AGOTADOS!$A$3:$H$4997,1,FALSE),"AGOTADO","SI HAY"),"")</f>
        <v/>
      </c>
      <c r="N9176" s="606"/>
    </row>
    <row r="9177" spans="1:14" s="607" customFormat="1" ht="18" customHeight="1" x14ac:dyDescent="0.25">
      <c r="A9177" s="608"/>
      <c r="B9177" s="603"/>
      <c r="C9177" s="601"/>
      <c r="D9177" s="601"/>
      <c r="E9177" s="603"/>
      <c r="F9177" s="601"/>
      <c r="G9177" s="601"/>
      <c r="H9177" s="601"/>
      <c r="I9177" s="603"/>
      <c r="J9177" s="609"/>
      <c r="K9177" s="610"/>
      <c r="L9177" s="516"/>
      <c r="M9177" s="410" t="str">
        <f>IFERROR(IF($A9178=VLOOKUP($A9178,AGOTADOS!$A$3:$H$4997,1,FALSE),"AGOTADO","SI HAY"),"")</f>
        <v/>
      </c>
      <c r="N9177" s="606"/>
    </row>
    <row r="9178" spans="1:14" s="607" customFormat="1" ht="18" customHeight="1" x14ac:dyDescent="0.25">
      <c r="A9178" s="608"/>
      <c r="B9178" s="603"/>
      <c r="C9178" s="601"/>
      <c r="D9178" s="601"/>
      <c r="E9178" s="603"/>
      <c r="F9178" s="601"/>
      <c r="G9178" s="601"/>
      <c r="H9178" s="601"/>
      <c r="I9178" s="603"/>
      <c r="J9178" s="609"/>
      <c r="K9178" s="610"/>
      <c r="L9178" s="516"/>
      <c r="M9178" s="410" t="str">
        <f>IFERROR(IF($A9179=VLOOKUP($A9179,AGOTADOS!$A$3:$H$4997,1,FALSE),"AGOTADO","SI HAY"),"")</f>
        <v/>
      </c>
      <c r="N9178" s="606"/>
    </row>
    <row r="9179" spans="1:14" s="607" customFormat="1" ht="18" customHeight="1" x14ac:dyDescent="0.25">
      <c r="A9179" s="612"/>
      <c r="B9179" s="613"/>
      <c r="C9179" s="614"/>
      <c r="D9179" s="614"/>
      <c r="E9179" s="613"/>
      <c r="F9179" s="614"/>
      <c r="G9179" s="614"/>
      <c r="H9179" s="614"/>
      <c r="I9179" s="613"/>
      <c r="J9179" s="615"/>
      <c r="K9179" s="616"/>
      <c r="L9179" s="516"/>
      <c r="M9179" s="410" t="str">
        <f>IFERROR(IF($A9180=VLOOKUP($A9180,AGOTADOS!$A$3:$H$4997,1,FALSE),"AGOTADO","SI HAY"),"")</f>
        <v/>
      </c>
      <c r="N9179" s="606"/>
    </row>
    <row r="9180" spans="1:14" s="607" customFormat="1" ht="18" customHeight="1" x14ac:dyDescent="0.25">
      <c r="A9180" s="608"/>
      <c r="B9180" s="603"/>
      <c r="C9180" s="601"/>
      <c r="D9180" s="601"/>
      <c r="E9180" s="603"/>
      <c r="F9180" s="601"/>
      <c r="G9180" s="601"/>
      <c r="H9180" s="601"/>
      <c r="I9180" s="603"/>
      <c r="J9180" s="609"/>
      <c r="K9180" s="610"/>
      <c r="L9180" s="516"/>
      <c r="M9180" s="410" t="str">
        <f>IFERROR(IF($A9181=VLOOKUP($A9181,AGOTADOS!$A$3:$H$4997,1,FALSE),"AGOTADO","SI HAY"),"")</f>
        <v/>
      </c>
      <c r="N9180" s="606"/>
    </row>
    <row r="9181" spans="1:14" s="618" customFormat="1" ht="18" customHeight="1" x14ac:dyDescent="0.25">
      <c r="A9181" s="608"/>
      <c r="B9181" s="603"/>
      <c r="C9181" s="601"/>
      <c r="D9181" s="601"/>
      <c r="E9181" s="603"/>
      <c r="F9181" s="601"/>
      <c r="G9181" s="601"/>
      <c r="H9181" s="601"/>
      <c r="I9181" s="603"/>
      <c r="J9181" s="609"/>
      <c r="K9181" s="610"/>
      <c r="L9181" s="516"/>
      <c r="M9181" s="410" t="str">
        <f>IFERROR(IF($A9182=VLOOKUP($A9182,AGOTADOS!$A$3:$H$4997,1,FALSE),"AGOTADO","SI HAY"),"")</f>
        <v/>
      </c>
      <c r="N9181" s="617"/>
    </row>
    <row r="9182" spans="1:14" s="607" customFormat="1" ht="18" customHeight="1" x14ac:dyDescent="0.25">
      <c r="A9182" s="608"/>
      <c r="B9182" s="603"/>
      <c r="C9182" s="601"/>
      <c r="D9182" s="601"/>
      <c r="E9182" s="603"/>
      <c r="F9182" s="601"/>
      <c r="G9182" s="601"/>
      <c r="H9182" s="601"/>
      <c r="I9182" s="603"/>
      <c r="J9182" s="609"/>
      <c r="K9182" s="610"/>
      <c r="L9182" s="516"/>
      <c r="M9182" s="410" t="str">
        <f>IFERROR(IF($A9183=VLOOKUP($A9183,AGOTADOS!$A$3:$H$4997,1,FALSE),"AGOTADO","SI HAY"),"")</f>
        <v/>
      </c>
      <c r="N9182" s="606"/>
    </row>
    <row r="9183" spans="1:14" s="607" customFormat="1" ht="18" customHeight="1" x14ac:dyDescent="0.25">
      <c r="A9183" s="608"/>
      <c r="B9183" s="603"/>
      <c r="C9183" s="601"/>
      <c r="D9183" s="601"/>
      <c r="E9183" s="603"/>
      <c r="F9183" s="601"/>
      <c r="G9183" s="601"/>
      <c r="H9183" s="601"/>
      <c r="I9183" s="603"/>
      <c r="J9183" s="609"/>
      <c r="K9183" s="610"/>
      <c r="L9183" s="516"/>
      <c r="M9183" s="410" t="str">
        <f>IFERROR(IF($A9184=VLOOKUP($A9184,AGOTADOS!$A$3:$H$4997,1,FALSE),"AGOTADO","SI HAY"),"")</f>
        <v/>
      </c>
      <c r="N9183" s="606"/>
    </row>
    <row r="9184" spans="1:14" s="607" customFormat="1" ht="18" customHeight="1" x14ac:dyDescent="0.25">
      <c r="A9184" s="608"/>
      <c r="B9184" s="603"/>
      <c r="C9184" s="601"/>
      <c r="D9184" s="601"/>
      <c r="E9184" s="603"/>
      <c r="F9184" s="601"/>
      <c r="G9184" s="601"/>
      <c r="H9184" s="601"/>
      <c r="I9184" s="603"/>
      <c r="J9184" s="609"/>
      <c r="K9184" s="610"/>
      <c r="L9184" s="516"/>
      <c r="M9184" s="410" t="str">
        <f>IFERROR(IF($A9185=VLOOKUP($A9185,AGOTADOS!$A$3:$H$4997,1,FALSE),"AGOTADO","SI HAY"),"")</f>
        <v/>
      </c>
      <c r="N9184" s="606"/>
    </row>
    <row r="9185" spans="1:14" s="607" customFormat="1" ht="18" customHeight="1" x14ac:dyDescent="0.25">
      <c r="A9185" s="608"/>
      <c r="B9185" s="603"/>
      <c r="C9185" s="601"/>
      <c r="D9185" s="601"/>
      <c r="E9185" s="603"/>
      <c r="F9185" s="601"/>
      <c r="G9185" s="601"/>
      <c r="H9185" s="601"/>
      <c r="I9185" s="603"/>
      <c r="J9185" s="609"/>
      <c r="K9185" s="610"/>
      <c r="L9185" s="516"/>
      <c r="M9185" s="410" t="str">
        <f>IFERROR(IF($A9186=VLOOKUP($A9186,AGOTADOS!$A$3:$H$4997,1,FALSE),"AGOTADO","SI HAY"),"")</f>
        <v/>
      </c>
      <c r="N9185" s="606"/>
    </row>
    <row r="9186" spans="1:14" s="607" customFormat="1" ht="18" customHeight="1" x14ac:dyDescent="0.25">
      <c r="A9186" s="608"/>
      <c r="B9186" s="603"/>
      <c r="C9186" s="603"/>
      <c r="D9186" s="601"/>
      <c r="E9186" s="603"/>
      <c r="F9186" s="601"/>
      <c r="G9186" s="601"/>
      <c r="H9186" s="601"/>
      <c r="I9186" s="603"/>
      <c r="J9186" s="609"/>
      <c r="K9186" s="610"/>
      <c r="L9186" s="516"/>
      <c r="M9186" s="410" t="str">
        <f>IFERROR(IF($A9187=VLOOKUP($A9187,AGOTADOS!$A$3:$H$4997,1,FALSE),"AGOTADO","SI HAY"),"")</f>
        <v/>
      </c>
      <c r="N9186" s="606"/>
    </row>
    <row r="9187" spans="1:14" s="607" customFormat="1" ht="18" customHeight="1" x14ac:dyDescent="0.25">
      <c r="A9187" s="612"/>
      <c r="B9187" s="613"/>
      <c r="C9187" s="613"/>
      <c r="D9187" s="614"/>
      <c r="E9187" s="613"/>
      <c r="F9187" s="614"/>
      <c r="G9187" s="614"/>
      <c r="H9187" s="614"/>
      <c r="I9187" s="613"/>
      <c r="J9187" s="615"/>
      <c r="K9187" s="616"/>
      <c r="L9187" s="516"/>
      <c r="M9187" s="410" t="str">
        <f>IFERROR(IF($A9188=VLOOKUP($A9188,AGOTADOS!$A$3:$H$4997,1,FALSE),"AGOTADO","SI HAY"),"")</f>
        <v/>
      </c>
      <c r="N9187" s="606"/>
    </row>
    <row r="9188" spans="1:14" s="607" customFormat="1" ht="18" customHeight="1" x14ac:dyDescent="0.25">
      <c r="A9188" s="608"/>
      <c r="B9188" s="603"/>
      <c r="C9188" s="601"/>
      <c r="D9188" s="601"/>
      <c r="E9188" s="603"/>
      <c r="F9188" s="601"/>
      <c r="G9188" s="601"/>
      <c r="H9188" s="601"/>
      <c r="I9188" s="603"/>
      <c r="J9188" s="609"/>
      <c r="K9188" s="610"/>
      <c r="L9188" s="516"/>
      <c r="M9188" s="410" t="str">
        <f>IFERROR(IF($A9189=VLOOKUP($A9189,AGOTADOS!$A$3:$H$4997,1,FALSE),"AGOTADO","SI HAY"),"")</f>
        <v/>
      </c>
      <c r="N9188" s="606"/>
    </row>
    <row r="9189" spans="1:14" s="618" customFormat="1" ht="18" customHeight="1" x14ac:dyDescent="0.25">
      <c r="A9189" s="608"/>
      <c r="B9189" s="603"/>
      <c r="C9189" s="601"/>
      <c r="D9189" s="601"/>
      <c r="E9189" s="603"/>
      <c r="F9189" s="601"/>
      <c r="G9189" s="601"/>
      <c r="H9189" s="601"/>
      <c r="I9189" s="603"/>
      <c r="J9189" s="609"/>
      <c r="K9189" s="610"/>
      <c r="L9189" s="516"/>
      <c r="M9189" s="410" t="str">
        <f>IFERROR(IF($A9190=VLOOKUP($A9190,AGOTADOS!$A$3:$H$4997,1,FALSE),"AGOTADO","SI HAY"),"")</f>
        <v/>
      </c>
      <c r="N9189" s="617"/>
    </row>
    <row r="9190" spans="1:14" s="607" customFormat="1" ht="18" customHeight="1" x14ac:dyDescent="0.25">
      <c r="A9190" s="608"/>
      <c r="B9190" s="603"/>
      <c r="C9190" s="601"/>
      <c r="D9190" s="601"/>
      <c r="E9190" s="603"/>
      <c r="F9190" s="601"/>
      <c r="G9190" s="601"/>
      <c r="H9190" s="601"/>
      <c r="I9190" s="603"/>
      <c r="J9190" s="609"/>
      <c r="K9190" s="610"/>
      <c r="L9190" s="516"/>
      <c r="M9190" s="410" t="str">
        <f>IFERROR(IF($A9191=VLOOKUP($A9191,AGOTADOS!$A$3:$H$4997,1,FALSE),"AGOTADO","SI HAY"),"")</f>
        <v/>
      </c>
      <c r="N9190" s="606"/>
    </row>
    <row r="9191" spans="1:14" s="607" customFormat="1" ht="18" customHeight="1" x14ac:dyDescent="0.25">
      <c r="A9191" s="608"/>
      <c r="B9191" s="603"/>
      <c r="C9191" s="601"/>
      <c r="D9191" s="601"/>
      <c r="E9191" s="603"/>
      <c r="F9191" s="601"/>
      <c r="G9191" s="601"/>
      <c r="H9191" s="601"/>
      <c r="I9191" s="603"/>
      <c r="J9191" s="609"/>
      <c r="K9191" s="610"/>
      <c r="L9191" s="516"/>
      <c r="M9191" s="410" t="str">
        <f>IFERROR(IF($A9192=VLOOKUP($A9192,AGOTADOS!$A$3:$H$4997,1,FALSE),"AGOTADO","SI HAY"),"")</f>
        <v/>
      </c>
      <c r="N9191" s="606"/>
    </row>
    <row r="9192" spans="1:14" s="607" customFormat="1" ht="18" customHeight="1" x14ac:dyDescent="0.25">
      <c r="A9192" s="608"/>
      <c r="B9192" s="603"/>
      <c r="C9192" s="601"/>
      <c r="D9192" s="601"/>
      <c r="E9192" s="603"/>
      <c r="F9192" s="601"/>
      <c r="G9192" s="601"/>
      <c r="H9192" s="601"/>
      <c r="I9192" s="603"/>
      <c r="J9192" s="609"/>
      <c r="K9192" s="610"/>
      <c r="L9192" s="516"/>
      <c r="M9192" s="410" t="str">
        <f>IFERROR(IF($A9193=VLOOKUP($A9193,AGOTADOS!$A$3:$H$4997,1,FALSE),"AGOTADO","SI HAY"),"")</f>
        <v/>
      </c>
      <c r="N9192" s="606"/>
    </row>
    <row r="9193" spans="1:14" s="607" customFormat="1" ht="18" customHeight="1" x14ac:dyDescent="0.25">
      <c r="A9193" s="608"/>
      <c r="B9193" s="603"/>
      <c r="C9193" s="601"/>
      <c r="D9193" s="601"/>
      <c r="E9193" s="603"/>
      <c r="F9193" s="601"/>
      <c r="G9193" s="601"/>
      <c r="H9193" s="601"/>
      <c r="I9193" s="603"/>
      <c r="J9193" s="609"/>
      <c r="K9193" s="610"/>
      <c r="L9193" s="516"/>
      <c r="M9193" s="410" t="str">
        <f>IFERROR(IF($A9194=VLOOKUP($A9194,AGOTADOS!$A$3:$H$4997,1,FALSE),"AGOTADO","SI HAY"),"")</f>
        <v/>
      </c>
      <c r="N9193" s="606"/>
    </row>
    <row r="9194" spans="1:14" s="607" customFormat="1" ht="18" customHeight="1" x14ac:dyDescent="0.25">
      <c r="A9194" s="608"/>
      <c r="B9194" s="603"/>
      <c r="C9194" s="601"/>
      <c r="D9194" s="601"/>
      <c r="E9194" s="603"/>
      <c r="F9194" s="601"/>
      <c r="G9194" s="601"/>
      <c r="H9194" s="601"/>
      <c r="I9194" s="603"/>
      <c r="J9194" s="609"/>
      <c r="K9194" s="610"/>
      <c r="L9194" s="516"/>
      <c r="M9194" s="410" t="str">
        <f>IFERROR(IF($A9195=VLOOKUP($A9195,AGOTADOS!$A$3:$H$4997,1,FALSE),"AGOTADO","SI HAY"),"")</f>
        <v/>
      </c>
      <c r="N9194" s="606"/>
    </row>
    <row r="9195" spans="1:14" s="607" customFormat="1" ht="18" customHeight="1" x14ac:dyDescent="0.25">
      <c r="A9195" s="608"/>
      <c r="B9195" s="603"/>
      <c r="C9195" s="601"/>
      <c r="D9195" s="601"/>
      <c r="E9195" s="603"/>
      <c r="F9195" s="601"/>
      <c r="G9195" s="601"/>
      <c r="H9195" s="601"/>
      <c r="I9195" s="603"/>
      <c r="J9195" s="609"/>
      <c r="K9195" s="610"/>
      <c r="L9195" s="516"/>
      <c r="M9195" s="410" t="str">
        <f>IFERROR(IF($A9196=VLOOKUP($A9196,AGOTADOS!$A$3:$H$4997,1,FALSE),"AGOTADO","SI HAY"),"")</f>
        <v/>
      </c>
      <c r="N9195" s="606"/>
    </row>
    <row r="9196" spans="1:14" s="607" customFormat="1" ht="18" customHeight="1" x14ac:dyDescent="0.25">
      <c r="A9196" s="608"/>
      <c r="B9196" s="603"/>
      <c r="C9196" s="603"/>
      <c r="D9196" s="601"/>
      <c r="E9196" s="603"/>
      <c r="F9196" s="601"/>
      <c r="G9196" s="601"/>
      <c r="H9196" s="601"/>
      <c r="I9196" s="603"/>
      <c r="J9196" s="609"/>
      <c r="K9196" s="610"/>
      <c r="L9196" s="516"/>
      <c r="M9196" s="410" t="str">
        <f>IFERROR(IF($A9197=VLOOKUP($A9197,AGOTADOS!$A$3:$H$4997,1,FALSE),"AGOTADO","SI HAY"),"")</f>
        <v/>
      </c>
      <c r="N9196" s="606"/>
    </row>
    <row r="9197" spans="1:14" s="607" customFormat="1" ht="18" customHeight="1" x14ac:dyDescent="0.25">
      <c r="A9197" s="612"/>
      <c r="B9197" s="613"/>
      <c r="C9197" s="613"/>
      <c r="D9197" s="614"/>
      <c r="E9197" s="613"/>
      <c r="F9197" s="614"/>
      <c r="G9197" s="614"/>
      <c r="H9197" s="614"/>
      <c r="I9197" s="613"/>
      <c r="J9197" s="615"/>
      <c r="K9197" s="616"/>
      <c r="L9197" s="516"/>
      <c r="M9197" s="410" t="str">
        <f>IFERROR(IF($A9198=VLOOKUP($A9198,AGOTADOS!$A$3:$H$4997,1,FALSE),"AGOTADO","SI HAY"),"")</f>
        <v/>
      </c>
      <c r="N9197" s="606"/>
    </row>
    <row r="9198" spans="1:14" s="607" customFormat="1" ht="18" customHeight="1" x14ac:dyDescent="0.25">
      <c r="A9198" s="608"/>
      <c r="B9198" s="603"/>
      <c r="C9198" s="603"/>
      <c r="D9198" s="601"/>
      <c r="E9198" s="603"/>
      <c r="F9198" s="601"/>
      <c r="G9198" s="601"/>
      <c r="H9198" s="601"/>
      <c r="I9198" s="603"/>
      <c r="J9198" s="609"/>
      <c r="K9198" s="610"/>
      <c r="L9198" s="516"/>
      <c r="M9198" s="410" t="str">
        <f>IFERROR(IF($A9199=VLOOKUP($A9199,AGOTADOS!$A$3:$H$4997,1,FALSE),"AGOTADO","SI HAY"),"")</f>
        <v/>
      </c>
      <c r="N9198" s="606"/>
    </row>
    <row r="9199" spans="1:14" s="618" customFormat="1" ht="18" customHeight="1" x14ac:dyDescent="0.25">
      <c r="A9199" s="608"/>
      <c r="B9199" s="603"/>
      <c r="C9199" s="601"/>
      <c r="D9199" s="601"/>
      <c r="E9199" s="603"/>
      <c r="F9199" s="601"/>
      <c r="G9199" s="601"/>
      <c r="H9199" s="601"/>
      <c r="I9199" s="603"/>
      <c r="J9199" s="609"/>
      <c r="K9199" s="610"/>
      <c r="L9199" s="516"/>
      <c r="M9199" s="410" t="str">
        <f>IFERROR(IF($A9200=VLOOKUP($A9200,AGOTADOS!$A$3:$H$4997,1,FALSE),"AGOTADO","SI HAY"),"")</f>
        <v/>
      </c>
      <c r="N9199" s="617"/>
    </row>
    <row r="9200" spans="1:14" s="607" customFormat="1" ht="18" customHeight="1" x14ac:dyDescent="0.25">
      <c r="A9200" s="608"/>
      <c r="B9200" s="603"/>
      <c r="C9200" s="603"/>
      <c r="D9200" s="601"/>
      <c r="E9200" s="603"/>
      <c r="F9200" s="601"/>
      <c r="G9200" s="601"/>
      <c r="H9200" s="601"/>
      <c r="I9200" s="603"/>
      <c r="J9200" s="609"/>
      <c r="K9200" s="610"/>
      <c r="L9200" s="516"/>
      <c r="M9200" s="410" t="str">
        <f>IFERROR(IF($A9201=VLOOKUP($A9201,AGOTADOS!$A$3:$H$4997,1,FALSE),"AGOTADO","SI HAY"),"")</f>
        <v/>
      </c>
      <c r="N9200" s="606"/>
    </row>
    <row r="9201" spans="1:14" s="607" customFormat="1" ht="18" customHeight="1" x14ac:dyDescent="0.25">
      <c r="A9201" s="608"/>
      <c r="B9201" s="603"/>
      <c r="C9201" s="603"/>
      <c r="D9201" s="601"/>
      <c r="E9201" s="603"/>
      <c r="F9201" s="601"/>
      <c r="G9201" s="601"/>
      <c r="H9201" s="601"/>
      <c r="I9201" s="603"/>
      <c r="J9201" s="609"/>
      <c r="K9201" s="610"/>
      <c r="L9201" s="516"/>
      <c r="M9201" s="410" t="str">
        <f>IFERROR(IF($A9202=VLOOKUP($A9202,AGOTADOS!$A$3:$H$4997,1,FALSE),"AGOTADO","SI HAY"),"")</f>
        <v/>
      </c>
      <c r="N9201" s="606"/>
    </row>
    <row r="9202" spans="1:14" s="607" customFormat="1" ht="18" customHeight="1" x14ac:dyDescent="0.25">
      <c r="A9202" s="608"/>
      <c r="B9202" s="603"/>
      <c r="C9202" s="603"/>
      <c r="D9202" s="601"/>
      <c r="E9202" s="603"/>
      <c r="F9202" s="601"/>
      <c r="G9202" s="601"/>
      <c r="H9202" s="601"/>
      <c r="I9202" s="603"/>
      <c r="J9202" s="609"/>
      <c r="K9202" s="610"/>
      <c r="L9202" s="516"/>
      <c r="M9202" s="410" t="str">
        <f>IFERROR(IF($A9203=VLOOKUP($A9203,AGOTADOS!$A$3:$H$4997,1,FALSE),"AGOTADO","SI HAY"),"")</f>
        <v/>
      </c>
      <c r="N9202" s="606"/>
    </row>
    <row r="9203" spans="1:14" s="607" customFormat="1" ht="18" customHeight="1" x14ac:dyDescent="0.25">
      <c r="A9203" s="608"/>
      <c r="B9203" s="603"/>
      <c r="C9203" s="603"/>
      <c r="D9203" s="601"/>
      <c r="E9203" s="603"/>
      <c r="F9203" s="601"/>
      <c r="G9203" s="601"/>
      <c r="H9203" s="601"/>
      <c r="I9203" s="603"/>
      <c r="J9203" s="609"/>
      <c r="K9203" s="610"/>
      <c r="L9203" s="516"/>
      <c r="M9203" s="410" t="str">
        <f>IFERROR(IF($A9204=VLOOKUP($A9204,AGOTADOS!$A$3:$H$4997,1,FALSE),"AGOTADO","SI HAY"),"")</f>
        <v/>
      </c>
      <c r="N9203" s="606"/>
    </row>
    <row r="9204" spans="1:14" s="607" customFormat="1" ht="18" customHeight="1" x14ac:dyDescent="0.25">
      <c r="A9204" s="612"/>
      <c r="B9204" s="613"/>
      <c r="C9204" s="613"/>
      <c r="D9204" s="614"/>
      <c r="E9204" s="613"/>
      <c r="F9204" s="614"/>
      <c r="G9204" s="614"/>
      <c r="H9204" s="614"/>
      <c r="I9204" s="613"/>
      <c r="J9204" s="615"/>
      <c r="K9204" s="616"/>
      <c r="L9204" s="516"/>
      <c r="M9204" s="410" t="str">
        <f>IFERROR(IF($A9205=VLOOKUP($A9205,AGOTADOS!$A$3:$H$4997,1,FALSE),"AGOTADO","SI HAY"),"")</f>
        <v/>
      </c>
      <c r="N9204" s="606"/>
    </row>
    <row r="9205" spans="1:14" s="607" customFormat="1" ht="18" customHeight="1" x14ac:dyDescent="0.25">
      <c r="A9205" s="608"/>
      <c r="B9205" s="603"/>
      <c r="C9205" s="603"/>
      <c r="D9205" s="601"/>
      <c r="E9205" s="603"/>
      <c r="F9205" s="601"/>
      <c r="G9205" s="601"/>
      <c r="H9205" s="601"/>
      <c r="I9205" s="603"/>
      <c r="J9205" s="609"/>
      <c r="K9205" s="610"/>
      <c r="L9205" s="516"/>
      <c r="M9205" s="410" t="str">
        <f>IFERROR(IF($A9206=VLOOKUP($A9206,AGOTADOS!$A$3:$H$4997,1,FALSE),"AGOTADO","SI HAY"),"")</f>
        <v/>
      </c>
      <c r="N9205" s="606"/>
    </row>
    <row r="9206" spans="1:14" s="618" customFormat="1" ht="18" customHeight="1" x14ac:dyDescent="0.25">
      <c r="A9206" s="608"/>
      <c r="B9206" s="603"/>
      <c r="C9206" s="601"/>
      <c r="D9206" s="601"/>
      <c r="E9206" s="603"/>
      <c r="F9206" s="601"/>
      <c r="G9206" s="601"/>
      <c r="H9206" s="601"/>
      <c r="I9206" s="603"/>
      <c r="J9206" s="609"/>
      <c r="K9206" s="610"/>
      <c r="L9206" s="516"/>
      <c r="M9206" s="410" t="str">
        <f>IFERROR(IF($A9207=VLOOKUP($A9207,AGOTADOS!$A$3:$H$4997,1,FALSE),"AGOTADO","SI HAY"),"")</f>
        <v/>
      </c>
      <c r="N9206" s="617"/>
    </row>
    <row r="9207" spans="1:14" s="607" customFormat="1" ht="18" customHeight="1" x14ac:dyDescent="0.25">
      <c r="A9207" s="608"/>
      <c r="B9207" s="603"/>
      <c r="C9207" s="603"/>
      <c r="D9207" s="601"/>
      <c r="E9207" s="603"/>
      <c r="F9207" s="601"/>
      <c r="G9207" s="601"/>
      <c r="H9207" s="601"/>
      <c r="I9207" s="603"/>
      <c r="J9207" s="609"/>
      <c r="K9207" s="610"/>
      <c r="L9207" s="516"/>
      <c r="M9207" s="410" t="str">
        <f>IFERROR(IF($A9208=VLOOKUP($A9208,AGOTADOS!$A$3:$H$4997,1,FALSE),"AGOTADO","SI HAY"),"")</f>
        <v/>
      </c>
      <c r="N9207" s="606"/>
    </row>
    <row r="9208" spans="1:14" s="607" customFormat="1" ht="18" customHeight="1" x14ac:dyDescent="0.25">
      <c r="A9208" s="608"/>
      <c r="B9208" s="603"/>
      <c r="C9208" s="603"/>
      <c r="D9208" s="601"/>
      <c r="E9208" s="603"/>
      <c r="F9208" s="601"/>
      <c r="G9208" s="601"/>
      <c r="H9208" s="601"/>
      <c r="I9208" s="603"/>
      <c r="J9208" s="609"/>
      <c r="K9208" s="610"/>
      <c r="L9208" s="516"/>
      <c r="M9208" s="410" t="str">
        <f>IFERROR(IF($A9209=VLOOKUP($A9209,AGOTADOS!$A$3:$H$4997,1,FALSE),"AGOTADO","SI HAY"),"")</f>
        <v/>
      </c>
      <c r="N9208" s="606"/>
    </row>
    <row r="9209" spans="1:14" s="607" customFormat="1" ht="18" customHeight="1" x14ac:dyDescent="0.25">
      <c r="A9209" s="608"/>
      <c r="B9209" s="603"/>
      <c r="C9209" s="603"/>
      <c r="D9209" s="601"/>
      <c r="E9209" s="603"/>
      <c r="F9209" s="601"/>
      <c r="G9209" s="601"/>
      <c r="H9209" s="601"/>
      <c r="I9209" s="603"/>
      <c r="J9209" s="609"/>
      <c r="K9209" s="610"/>
      <c r="L9209" s="516"/>
      <c r="M9209" s="410" t="str">
        <f>IFERROR(IF($A9210=VLOOKUP($A9210,AGOTADOS!$A$3:$H$4997,1,FALSE),"AGOTADO","SI HAY"),"")</f>
        <v/>
      </c>
      <c r="N9209" s="606"/>
    </row>
    <row r="9210" spans="1:14" s="607" customFormat="1" ht="18" customHeight="1" x14ac:dyDescent="0.3">
      <c r="A9210" s="611"/>
      <c r="B9210" s="602"/>
      <c r="C9210" s="603"/>
      <c r="D9210" s="601"/>
      <c r="E9210" s="601"/>
      <c r="F9210" s="601"/>
      <c r="G9210" s="601"/>
      <c r="H9210" s="601"/>
      <c r="I9210" s="601"/>
      <c r="J9210" s="609"/>
      <c r="K9210" s="610"/>
      <c r="L9210" s="516"/>
      <c r="M9210" s="410" t="str">
        <f>IFERROR(IF($A9211=VLOOKUP($A9211,AGOTADOS!$A$3:$H$4997,1,FALSE),"AGOTADO","SI HAY"),"")</f>
        <v/>
      </c>
      <c r="N9210" s="606"/>
    </row>
    <row r="9211" spans="1:14" s="607" customFormat="1" ht="18" customHeight="1" x14ac:dyDescent="0.3">
      <c r="A9211" s="611"/>
      <c r="B9211" s="602"/>
      <c r="C9211" s="603"/>
      <c r="D9211" s="601"/>
      <c r="E9211" s="601"/>
      <c r="F9211" s="601"/>
      <c r="G9211" s="601"/>
      <c r="H9211" s="601"/>
      <c r="I9211" s="601"/>
      <c r="J9211" s="609"/>
      <c r="K9211" s="610"/>
      <c r="L9211" s="516"/>
      <c r="M9211" s="410" t="str">
        <f>IFERROR(IF($A9212=VLOOKUP($A9212,AGOTADOS!$A$3:$H$4997,1,FALSE),"AGOTADO","SI HAY"),"")</f>
        <v/>
      </c>
      <c r="N9211" s="606"/>
    </row>
    <row r="9212" spans="1:14" s="607" customFormat="1" ht="18" customHeight="1" x14ac:dyDescent="0.25">
      <c r="A9212" s="608"/>
      <c r="B9212" s="603"/>
      <c r="C9212" s="603"/>
      <c r="D9212" s="601"/>
      <c r="E9212" s="603"/>
      <c r="F9212" s="601"/>
      <c r="G9212" s="601"/>
      <c r="H9212" s="601"/>
      <c r="I9212" s="603"/>
      <c r="J9212" s="609"/>
      <c r="K9212" s="610"/>
      <c r="L9212" s="516"/>
      <c r="M9212" s="410" t="str">
        <f>IFERROR(IF($A9213=VLOOKUP($A9213,AGOTADOS!$A$3:$H$4997,1,FALSE),"AGOTADO","SI HAY"),"")</f>
        <v/>
      </c>
      <c r="N9212" s="606"/>
    </row>
    <row r="9213" spans="1:14" s="607" customFormat="1" ht="18" customHeight="1" x14ac:dyDescent="0.25">
      <c r="A9213" s="608"/>
      <c r="B9213" s="603"/>
      <c r="C9213" s="603"/>
      <c r="D9213" s="601"/>
      <c r="E9213" s="603"/>
      <c r="F9213" s="601"/>
      <c r="G9213" s="601"/>
      <c r="H9213" s="601"/>
      <c r="I9213" s="603"/>
      <c r="J9213" s="609"/>
      <c r="K9213" s="610"/>
      <c r="L9213" s="516"/>
      <c r="M9213" s="410" t="str">
        <f>IFERROR(IF($A9214=VLOOKUP($A9214,AGOTADOS!$A$3:$H$4997,1,FALSE),"AGOTADO","SI HAY"),"")</f>
        <v/>
      </c>
      <c r="N9213" s="606"/>
    </row>
    <row r="9214" spans="1:14" s="607" customFormat="1" ht="18" customHeight="1" x14ac:dyDescent="0.25">
      <c r="A9214" s="608"/>
      <c r="B9214" s="603"/>
      <c r="C9214" s="601"/>
      <c r="D9214" s="601"/>
      <c r="E9214" s="603"/>
      <c r="F9214" s="601"/>
      <c r="G9214" s="601"/>
      <c r="H9214" s="601"/>
      <c r="I9214" s="603"/>
      <c r="J9214" s="609"/>
      <c r="K9214" s="610"/>
      <c r="L9214" s="516"/>
      <c r="M9214" s="410" t="str">
        <f>IFERROR(IF($A9215=VLOOKUP($A9215,AGOTADOS!$A$3:$H$4997,1,FALSE),"AGOTADO","SI HAY"),"")</f>
        <v/>
      </c>
      <c r="N9214" s="606"/>
    </row>
    <row r="9215" spans="1:14" s="607" customFormat="1" ht="18" customHeight="1" x14ac:dyDescent="0.25">
      <c r="A9215" s="608"/>
      <c r="B9215" s="603"/>
      <c r="C9215" s="601"/>
      <c r="D9215" s="601"/>
      <c r="E9215" s="603"/>
      <c r="F9215" s="601"/>
      <c r="G9215" s="601"/>
      <c r="H9215" s="601"/>
      <c r="I9215" s="603"/>
      <c r="J9215" s="609"/>
      <c r="K9215" s="610"/>
      <c r="L9215" s="516"/>
      <c r="M9215" s="410" t="str">
        <f>IFERROR(IF($A9216=VLOOKUP($A9216,AGOTADOS!$A$3:$H$4997,1,FALSE),"AGOTADO","SI HAY"),"")</f>
        <v/>
      </c>
      <c r="N9215" s="606"/>
    </row>
    <row r="9216" spans="1:14" s="607" customFormat="1" ht="18" customHeight="1" x14ac:dyDescent="0.25">
      <c r="A9216" s="608"/>
      <c r="B9216" s="603"/>
      <c r="C9216" s="601"/>
      <c r="D9216" s="601"/>
      <c r="E9216" s="603"/>
      <c r="F9216" s="601"/>
      <c r="G9216" s="601"/>
      <c r="H9216" s="601"/>
      <c r="I9216" s="603"/>
      <c r="J9216" s="609"/>
      <c r="K9216" s="610"/>
      <c r="L9216" s="516"/>
      <c r="M9216" s="410" t="str">
        <f>IFERROR(IF($A9217=VLOOKUP($A9217,AGOTADOS!$A$3:$H$4997,1,FALSE),"AGOTADO","SI HAY"),"")</f>
        <v/>
      </c>
      <c r="N9216" s="606"/>
    </row>
    <row r="9217" spans="1:14" s="607" customFormat="1" ht="18" customHeight="1" x14ac:dyDescent="0.25">
      <c r="A9217" s="608"/>
      <c r="B9217" s="603"/>
      <c r="C9217" s="601"/>
      <c r="D9217" s="601"/>
      <c r="E9217" s="603"/>
      <c r="F9217" s="601"/>
      <c r="G9217" s="601"/>
      <c r="H9217" s="601"/>
      <c r="I9217" s="603"/>
      <c r="J9217" s="609"/>
      <c r="K9217" s="610"/>
      <c r="L9217" s="516"/>
      <c r="M9217" s="410" t="str">
        <f>IFERROR(IF($A9218=VLOOKUP($A9218,AGOTADOS!$A$3:$H$4997,1,FALSE),"AGOTADO","SI HAY"),"")</f>
        <v/>
      </c>
      <c r="N9217" s="606"/>
    </row>
    <row r="9218" spans="1:14" s="607" customFormat="1" ht="18" customHeight="1" x14ac:dyDescent="0.3">
      <c r="A9218" s="611"/>
      <c r="B9218" s="602"/>
      <c r="C9218" s="603"/>
      <c r="D9218" s="601"/>
      <c r="E9218" s="601"/>
      <c r="F9218" s="601"/>
      <c r="G9218" s="601"/>
      <c r="H9218" s="601"/>
      <c r="I9218" s="601"/>
      <c r="J9218" s="609"/>
      <c r="K9218" s="610"/>
      <c r="L9218" s="516"/>
      <c r="M9218" s="410" t="str">
        <f>IFERROR(IF($A9219=VLOOKUP($A9219,AGOTADOS!$A$3:$H$4997,1,FALSE),"AGOTADO","SI HAY"),"")</f>
        <v/>
      </c>
      <c r="N9218" s="606"/>
    </row>
    <row r="9219" spans="1:14" s="607" customFormat="1" ht="18" customHeight="1" x14ac:dyDescent="0.25">
      <c r="A9219" s="608"/>
      <c r="B9219" s="603"/>
      <c r="C9219" s="603"/>
      <c r="D9219" s="601"/>
      <c r="E9219" s="603"/>
      <c r="F9219" s="601"/>
      <c r="G9219" s="601"/>
      <c r="H9219" s="601"/>
      <c r="I9219" s="603"/>
      <c r="J9219" s="609"/>
      <c r="K9219" s="610"/>
      <c r="L9219" s="516"/>
      <c r="M9219" s="410" t="str">
        <f>IFERROR(IF($A9220=VLOOKUP($A9220,AGOTADOS!$A$3:$H$4997,1,FALSE),"AGOTADO","SI HAY"),"")</f>
        <v/>
      </c>
      <c r="N9219" s="606"/>
    </row>
    <row r="9220" spans="1:14" s="607" customFormat="1" ht="18" customHeight="1" x14ac:dyDescent="0.25">
      <c r="A9220" s="608"/>
      <c r="B9220" s="603"/>
      <c r="C9220" s="603"/>
      <c r="D9220" s="601"/>
      <c r="E9220" s="603"/>
      <c r="F9220" s="601"/>
      <c r="G9220" s="601"/>
      <c r="H9220" s="601"/>
      <c r="I9220" s="603"/>
      <c r="J9220" s="609"/>
      <c r="K9220" s="610"/>
      <c r="L9220" s="516"/>
      <c r="M9220" s="410" t="str">
        <f>IFERROR(IF($A9221=VLOOKUP($A9221,AGOTADOS!$A$3:$H$4997,1,FALSE),"AGOTADO","SI HAY"),"")</f>
        <v/>
      </c>
      <c r="N9220" s="606"/>
    </row>
    <row r="9221" spans="1:14" s="607" customFormat="1" ht="18" customHeight="1" x14ac:dyDescent="0.25">
      <c r="A9221" s="619"/>
      <c r="B9221" s="96"/>
      <c r="C9221" s="96"/>
      <c r="D9221" s="181"/>
      <c r="E9221" s="96"/>
      <c r="F9221" s="181"/>
      <c r="G9221" s="181"/>
      <c r="H9221" s="181"/>
      <c r="I9221" s="96"/>
      <c r="J9221" s="620"/>
      <c r="K9221" s="621"/>
      <c r="L9221" s="516"/>
      <c r="M9221" s="410" t="str">
        <f>IFERROR(IF($A9222=VLOOKUP($A9222,AGOTADOS!$A$3:$H$4997,1,FALSE),"AGOTADO","SI HAY"),"")</f>
        <v/>
      </c>
      <c r="N9221" s="606"/>
    </row>
    <row r="9222" spans="1:14" s="607" customFormat="1" ht="18" customHeight="1" x14ac:dyDescent="0.25">
      <c r="A9222" s="619"/>
      <c r="B9222" s="96"/>
      <c r="C9222" s="96"/>
      <c r="D9222" s="181"/>
      <c r="E9222" s="96"/>
      <c r="F9222" s="181"/>
      <c r="G9222" s="181"/>
      <c r="H9222" s="181"/>
      <c r="I9222" s="96"/>
      <c r="J9222" s="620"/>
      <c r="K9222" s="621"/>
      <c r="L9222" s="516"/>
      <c r="M9222" s="410" t="str">
        <f>IFERROR(IF($A9223=VLOOKUP($A9223,AGOTADOS!$A$3:$H$4997,1,FALSE),"AGOTADO","SI HAY"),"")</f>
        <v/>
      </c>
      <c r="N9222" s="606"/>
    </row>
    <row r="9223" spans="1:14" s="158" customFormat="1" ht="18" customHeight="1" x14ac:dyDescent="0.25">
      <c r="A9223" s="619"/>
      <c r="B9223" s="96"/>
      <c r="C9223" s="96"/>
      <c r="D9223" s="181"/>
      <c r="E9223" s="96"/>
      <c r="F9223" s="181"/>
      <c r="G9223" s="181"/>
      <c r="H9223" s="181"/>
      <c r="I9223" s="96"/>
      <c r="J9223" s="620"/>
      <c r="K9223" s="621"/>
      <c r="L9223" s="516"/>
      <c r="M9223" s="410" t="str">
        <f>IFERROR(IF($A9224=VLOOKUP($A9224,AGOTADOS!$A$3:$H$4997,1,FALSE),"AGOTADO","SI HAY"),"")</f>
        <v/>
      </c>
      <c r="N9223" s="180"/>
    </row>
    <row r="9224" spans="1:14" s="158" customFormat="1" ht="18" customHeight="1" x14ac:dyDescent="0.25">
      <c r="A9224" s="619"/>
      <c r="B9224" s="96"/>
      <c r="C9224" s="96"/>
      <c r="D9224" s="181"/>
      <c r="E9224" s="96"/>
      <c r="F9224" s="181"/>
      <c r="G9224" s="181"/>
      <c r="H9224" s="181"/>
      <c r="I9224" s="96"/>
      <c r="J9224" s="620"/>
      <c r="K9224" s="621"/>
      <c r="L9224" s="516"/>
      <c r="M9224" s="410" t="str">
        <f>IFERROR(IF($A9225=VLOOKUP($A9225,AGOTADOS!$A$3:$H$4997,1,FALSE),"AGOTADO","SI HAY"),"")</f>
        <v/>
      </c>
      <c r="N9224" s="180"/>
    </row>
    <row r="9225" spans="1:14" s="158" customFormat="1" ht="18" customHeight="1" x14ac:dyDescent="0.25">
      <c r="A9225" s="619"/>
      <c r="B9225" s="96"/>
      <c r="C9225" s="96"/>
      <c r="D9225" s="181"/>
      <c r="E9225" s="96"/>
      <c r="F9225" s="181"/>
      <c r="G9225" s="181"/>
      <c r="H9225" s="181"/>
      <c r="I9225" s="96"/>
      <c r="J9225" s="620"/>
      <c r="K9225" s="621"/>
      <c r="L9225" s="516"/>
      <c r="M9225" s="410" t="str">
        <f>IFERROR(IF($A9226=VLOOKUP($A9226,AGOTADOS!$A$3:$H$4997,1,FALSE),"AGOTADO","SI HAY"),"")</f>
        <v/>
      </c>
      <c r="N9225" s="180"/>
    </row>
    <row r="9226" spans="1:14" s="158" customFormat="1" ht="18" customHeight="1" x14ac:dyDescent="0.25">
      <c r="A9226" s="619"/>
      <c r="B9226" s="96"/>
      <c r="C9226" s="96"/>
      <c r="D9226" s="181"/>
      <c r="E9226" s="96"/>
      <c r="F9226" s="181"/>
      <c r="G9226" s="181"/>
      <c r="H9226" s="181"/>
      <c r="I9226" s="96"/>
      <c r="J9226" s="620"/>
      <c r="K9226" s="621"/>
      <c r="L9226" s="516"/>
      <c r="M9226" s="410" t="str">
        <f>IFERROR(IF($A9227=VLOOKUP($A9227,AGOTADOS!$A$3:$H$4997,1,FALSE),"AGOTADO","SI HAY"),"")</f>
        <v/>
      </c>
      <c r="N9226" s="180"/>
    </row>
    <row r="9227" spans="1:14" s="158" customFormat="1" ht="18" customHeight="1" x14ac:dyDescent="0.25">
      <c r="A9227" s="619"/>
      <c r="B9227" s="96"/>
      <c r="C9227" s="96"/>
      <c r="D9227" s="181"/>
      <c r="E9227" s="96"/>
      <c r="F9227" s="181"/>
      <c r="G9227" s="181"/>
      <c r="H9227" s="181"/>
      <c r="I9227" s="96"/>
      <c r="J9227" s="620"/>
      <c r="K9227" s="621"/>
      <c r="L9227" s="516"/>
      <c r="M9227" s="410" t="str">
        <f>IFERROR(IF($A9228=VLOOKUP($A9228,AGOTADOS!$A$3:$H$4997,1,FALSE),"AGOTADO","SI HAY"),"")</f>
        <v/>
      </c>
      <c r="N9227" s="180"/>
    </row>
    <row r="9228" spans="1:14" s="158" customFormat="1" ht="18" customHeight="1" x14ac:dyDescent="0.25">
      <c r="A9228" s="619"/>
      <c r="B9228" s="96"/>
      <c r="C9228" s="96"/>
      <c r="D9228" s="181"/>
      <c r="E9228" s="96"/>
      <c r="F9228" s="181"/>
      <c r="G9228" s="181"/>
      <c r="H9228" s="181"/>
      <c r="I9228" s="96"/>
      <c r="J9228" s="620"/>
      <c r="K9228" s="621"/>
      <c r="L9228" s="516"/>
      <c r="M9228" s="410" t="str">
        <f>IFERROR(IF($A9229=VLOOKUP($A9229,AGOTADOS!$A$3:$H$4997,1,FALSE),"AGOTADO","SI HAY"),"")</f>
        <v/>
      </c>
      <c r="N9228" s="180"/>
    </row>
    <row r="9229" spans="1:14" s="158" customFormat="1" ht="18" customHeight="1" x14ac:dyDescent="0.25">
      <c r="A9229" s="619"/>
      <c r="B9229" s="96"/>
      <c r="C9229" s="96"/>
      <c r="D9229" s="181"/>
      <c r="E9229" s="96"/>
      <c r="F9229" s="181"/>
      <c r="G9229" s="181"/>
      <c r="H9229" s="181"/>
      <c r="I9229" s="96"/>
      <c r="J9229" s="620"/>
      <c r="K9229" s="621"/>
      <c r="L9229" s="516"/>
      <c r="M9229" s="410" t="str">
        <f>IFERROR(IF($A9230=VLOOKUP($A9230,AGOTADOS!$A$3:$H$4997,1,FALSE),"AGOTADO","SI HAY"),"")</f>
        <v/>
      </c>
      <c r="N9229" s="180"/>
    </row>
    <row r="9230" spans="1:14" s="158" customFormat="1" ht="18" customHeight="1" x14ac:dyDescent="0.25">
      <c r="A9230" s="619"/>
      <c r="B9230" s="96"/>
      <c r="C9230" s="96"/>
      <c r="D9230" s="181"/>
      <c r="E9230" s="96"/>
      <c r="F9230" s="181"/>
      <c r="G9230" s="181"/>
      <c r="H9230" s="181"/>
      <c r="I9230" s="96"/>
      <c r="J9230" s="620"/>
      <c r="K9230" s="621"/>
      <c r="L9230" s="516"/>
      <c r="M9230" s="410" t="str">
        <f>IFERROR(IF($A9231=VLOOKUP($A9231,AGOTADOS!$A$3:$H$4997,1,FALSE),"AGOTADO","SI HAY"),"")</f>
        <v/>
      </c>
      <c r="N9230" s="180"/>
    </row>
    <row r="9231" spans="1:14" s="158" customFormat="1" ht="18" customHeight="1" x14ac:dyDescent="0.25">
      <c r="A9231" s="619"/>
      <c r="B9231" s="96"/>
      <c r="C9231" s="96"/>
      <c r="D9231" s="181"/>
      <c r="E9231" s="96"/>
      <c r="F9231" s="181"/>
      <c r="G9231" s="181"/>
      <c r="H9231" s="181"/>
      <c r="I9231" s="96"/>
      <c r="J9231" s="620"/>
      <c r="K9231" s="621"/>
      <c r="L9231" s="516"/>
      <c r="M9231" s="410" t="str">
        <f>IFERROR(IF($A9232=VLOOKUP($A9232,AGOTADOS!$A$3:$H$4997,1,FALSE),"AGOTADO","SI HAY"),"")</f>
        <v/>
      </c>
      <c r="N9231" s="180"/>
    </row>
    <row r="9232" spans="1:14" s="158" customFormat="1" ht="18" customHeight="1" x14ac:dyDescent="0.25">
      <c r="A9232" s="619"/>
      <c r="B9232" s="96"/>
      <c r="C9232" s="96"/>
      <c r="D9232" s="181"/>
      <c r="E9232" s="96"/>
      <c r="F9232" s="181"/>
      <c r="G9232" s="181"/>
      <c r="H9232" s="181"/>
      <c r="I9232" s="96"/>
      <c r="J9232" s="620"/>
      <c r="K9232" s="621"/>
      <c r="L9232" s="516"/>
      <c r="M9232" s="410" t="str">
        <f>IFERROR(IF($A9233=VLOOKUP($A9233,AGOTADOS!$A$3:$H$4997,1,FALSE),"AGOTADO","SI HAY"),"")</f>
        <v/>
      </c>
      <c r="N9232" s="180"/>
    </row>
    <row r="9233" spans="1:14" s="158" customFormat="1" ht="18" customHeight="1" x14ac:dyDescent="0.25">
      <c r="A9233" s="619"/>
      <c r="B9233" s="96"/>
      <c r="C9233" s="96"/>
      <c r="D9233" s="181"/>
      <c r="E9233" s="96"/>
      <c r="F9233" s="181"/>
      <c r="G9233" s="181"/>
      <c r="H9233" s="181"/>
      <c r="I9233" s="96"/>
      <c r="J9233" s="620"/>
      <c r="K9233" s="621"/>
      <c r="L9233" s="516"/>
      <c r="M9233" s="410" t="str">
        <f>IFERROR(IF($A9234=VLOOKUP($A9234,AGOTADOS!$A$3:$H$4997,1,FALSE),"AGOTADO","SI HAY"),"")</f>
        <v/>
      </c>
      <c r="N9233" s="180"/>
    </row>
    <row r="9234" spans="1:14" s="158" customFormat="1" ht="18" customHeight="1" x14ac:dyDescent="0.25">
      <c r="A9234" s="619"/>
      <c r="B9234" s="96"/>
      <c r="C9234" s="96"/>
      <c r="D9234" s="181"/>
      <c r="E9234" s="96"/>
      <c r="F9234" s="181"/>
      <c r="G9234" s="181"/>
      <c r="H9234" s="181"/>
      <c r="I9234" s="96"/>
      <c r="J9234" s="620"/>
      <c r="K9234" s="621"/>
      <c r="L9234" s="516"/>
      <c r="M9234" s="410" t="str">
        <f>IFERROR(IF($A9235=VLOOKUP($A9235,AGOTADOS!$A$3:$H$4997,1,FALSE),"AGOTADO","SI HAY"),"")</f>
        <v/>
      </c>
      <c r="N9234" s="180"/>
    </row>
    <row r="9235" spans="1:14" s="158" customFormat="1" ht="18" customHeight="1" x14ac:dyDescent="0.25">
      <c r="A9235" s="619"/>
      <c r="B9235" s="96"/>
      <c r="C9235" s="96"/>
      <c r="D9235" s="181"/>
      <c r="E9235" s="96"/>
      <c r="F9235" s="181"/>
      <c r="G9235" s="181"/>
      <c r="H9235" s="181"/>
      <c r="I9235" s="96"/>
      <c r="J9235" s="620"/>
      <c r="K9235" s="621"/>
      <c r="L9235" s="516"/>
      <c r="M9235" s="410" t="str">
        <f>IFERROR(IF($A9236=VLOOKUP($A9236,AGOTADOS!$A$3:$H$4997,1,FALSE),"AGOTADO","SI HAY"),"")</f>
        <v/>
      </c>
      <c r="N9235" s="180"/>
    </row>
    <row r="9236" spans="1:14" s="158" customFormat="1" ht="18" customHeight="1" x14ac:dyDescent="0.25">
      <c r="A9236" s="619"/>
      <c r="B9236" s="96"/>
      <c r="C9236" s="96"/>
      <c r="D9236" s="181"/>
      <c r="E9236" s="96"/>
      <c r="F9236" s="181"/>
      <c r="G9236" s="181"/>
      <c r="H9236" s="181"/>
      <c r="I9236" s="96"/>
      <c r="J9236" s="620"/>
      <c r="K9236" s="621"/>
      <c r="L9236" s="516"/>
      <c r="M9236" s="410" t="str">
        <f>IFERROR(IF($A9237=VLOOKUP($A9237,AGOTADOS!$A$3:$H$4997,1,FALSE),"AGOTADO","SI HAY"),"")</f>
        <v/>
      </c>
      <c r="N9236" s="180"/>
    </row>
    <row r="9237" spans="1:14" s="158" customFormat="1" ht="18" customHeight="1" x14ac:dyDescent="0.25">
      <c r="A9237" s="619"/>
      <c r="B9237" s="96"/>
      <c r="C9237" s="181"/>
      <c r="D9237" s="181"/>
      <c r="E9237" s="96"/>
      <c r="F9237" s="181"/>
      <c r="G9237" s="181"/>
      <c r="H9237" s="181"/>
      <c r="I9237" s="96"/>
      <c r="J9237" s="620"/>
      <c r="K9237" s="621"/>
      <c r="L9237" s="516"/>
      <c r="M9237" s="410" t="str">
        <f>IFERROR(IF($A9238=VLOOKUP($A9238,AGOTADOS!$A$3:$H$4997,1,FALSE),"AGOTADO","SI HAY"),"")</f>
        <v/>
      </c>
      <c r="N9237" s="180"/>
    </row>
    <row r="9238" spans="1:14" s="158" customFormat="1" ht="18" customHeight="1" x14ac:dyDescent="0.25">
      <c r="A9238" s="619"/>
      <c r="B9238" s="96"/>
      <c r="C9238" s="96"/>
      <c r="D9238" s="181"/>
      <c r="E9238" s="96"/>
      <c r="F9238" s="181"/>
      <c r="G9238" s="181"/>
      <c r="H9238" s="181"/>
      <c r="I9238" s="96"/>
      <c r="J9238" s="620"/>
      <c r="K9238" s="621"/>
      <c r="L9238" s="516"/>
      <c r="M9238" s="410" t="str">
        <f>IFERROR(IF($A9239=VLOOKUP($A9239,AGOTADOS!$A$3:$H$4997,1,FALSE),"AGOTADO","SI HAY"),"")</f>
        <v/>
      </c>
      <c r="N9238" s="180"/>
    </row>
    <row r="9239" spans="1:14" s="158" customFormat="1" ht="18" customHeight="1" x14ac:dyDescent="0.25">
      <c r="A9239" s="619"/>
      <c r="B9239" s="96"/>
      <c r="C9239" s="96"/>
      <c r="D9239" s="181"/>
      <c r="E9239" s="96"/>
      <c r="F9239" s="181"/>
      <c r="G9239" s="181"/>
      <c r="H9239" s="181"/>
      <c r="I9239" s="96"/>
      <c r="J9239" s="620"/>
      <c r="K9239" s="621"/>
      <c r="L9239" s="516"/>
      <c r="M9239" s="410" t="str">
        <f>IFERROR(IF($A9240=VLOOKUP($A9240,AGOTADOS!$A$3:$H$4997,1,FALSE),"AGOTADO","SI HAY"),"")</f>
        <v/>
      </c>
      <c r="N9239" s="180"/>
    </row>
    <row r="9240" spans="1:14" s="158" customFormat="1" ht="18" customHeight="1" x14ac:dyDescent="0.25">
      <c r="A9240" s="619"/>
      <c r="B9240" s="96"/>
      <c r="C9240" s="96"/>
      <c r="D9240" s="181"/>
      <c r="E9240" s="96"/>
      <c r="F9240" s="181"/>
      <c r="G9240" s="181"/>
      <c r="H9240" s="181"/>
      <c r="I9240" s="96"/>
      <c r="J9240" s="620"/>
      <c r="K9240" s="621"/>
      <c r="L9240" s="516"/>
      <c r="M9240" s="410" t="str">
        <f>IFERROR(IF($A9241=VLOOKUP($A9241,AGOTADOS!$A$3:$H$4997,1,FALSE),"AGOTADO","SI HAY"),"")</f>
        <v/>
      </c>
      <c r="N9240" s="180"/>
    </row>
    <row r="9241" spans="1:14" s="158" customFormat="1" ht="18" customHeight="1" x14ac:dyDescent="0.25">
      <c r="A9241" s="619"/>
      <c r="B9241" s="96"/>
      <c r="C9241" s="181"/>
      <c r="D9241" s="181"/>
      <c r="E9241" s="96"/>
      <c r="F9241" s="181"/>
      <c r="G9241" s="181"/>
      <c r="H9241" s="181"/>
      <c r="I9241" s="96"/>
      <c r="J9241" s="620"/>
      <c r="K9241" s="621"/>
      <c r="L9241" s="516"/>
      <c r="M9241" s="410" t="str">
        <f>IFERROR(IF($A9242=VLOOKUP($A9242,AGOTADOS!$A$3:$H$4997,1,FALSE),"AGOTADO","SI HAY"),"")</f>
        <v/>
      </c>
      <c r="N9241" s="180"/>
    </row>
    <row r="9242" spans="1:14" s="158" customFormat="1" ht="18" customHeight="1" x14ac:dyDescent="0.25">
      <c r="A9242" s="619"/>
      <c r="B9242" s="96"/>
      <c r="C9242" s="96"/>
      <c r="D9242" s="181"/>
      <c r="E9242" s="96"/>
      <c r="F9242" s="181"/>
      <c r="G9242" s="181"/>
      <c r="H9242" s="181"/>
      <c r="I9242" s="96"/>
      <c r="J9242" s="620"/>
      <c r="K9242" s="621"/>
      <c r="L9242" s="516"/>
      <c r="M9242" s="410" t="str">
        <f>IFERROR(IF($A9243=VLOOKUP($A9243,AGOTADOS!$A$3:$H$4997,1,FALSE),"AGOTADO","SI HAY"),"")</f>
        <v/>
      </c>
      <c r="N9242" s="180"/>
    </row>
    <row r="9243" spans="1:14" s="158" customFormat="1" ht="18" customHeight="1" x14ac:dyDescent="0.25">
      <c r="A9243" s="619"/>
      <c r="B9243" s="96"/>
      <c r="C9243" s="96"/>
      <c r="D9243" s="181"/>
      <c r="E9243" s="96"/>
      <c r="F9243" s="181"/>
      <c r="G9243" s="181"/>
      <c r="H9243" s="181"/>
      <c r="I9243" s="96"/>
      <c r="J9243" s="620"/>
      <c r="K9243" s="621"/>
      <c r="L9243" s="516"/>
      <c r="M9243" s="410" t="str">
        <f>IFERROR(IF($A9244=VLOOKUP($A9244,AGOTADOS!$A$3:$H$4997,1,FALSE),"AGOTADO","SI HAY"),"")</f>
        <v/>
      </c>
      <c r="N9243" s="180"/>
    </row>
    <row r="9244" spans="1:14" s="158" customFormat="1" ht="18" customHeight="1" x14ac:dyDescent="0.25">
      <c r="A9244" s="619"/>
      <c r="B9244" s="96"/>
      <c r="C9244" s="96"/>
      <c r="D9244" s="181"/>
      <c r="E9244" s="96"/>
      <c r="F9244" s="181"/>
      <c r="G9244" s="181"/>
      <c r="H9244" s="181"/>
      <c r="I9244" s="96"/>
      <c r="J9244" s="620"/>
      <c r="K9244" s="621"/>
      <c r="L9244" s="516"/>
      <c r="M9244" s="410" t="str">
        <f>IFERROR(IF($A9245=VLOOKUP($A9245,AGOTADOS!$A$3:$H$4997,1,FALSE),"AGOTADO","SI HAY"),"")</f>
        <v/>
      </c>
      <c r="N9244" s="180"/>
    </row>
    <row r="9245" spans="1:14" s="158" customFormat="1" ht="18" customHeight="1" x14ac:dyDescent="0.25">
      <c r="A9245" s="619"/>
      <c r="B9245" s="96"/>
      <c r="C9245" s="96"/>
      <c r="D9245" s="181"/>
      <c r="E9245" s="96"/>
      <c r="F9245" s="181"/>
      <c r="G9245" s="181"/>
      <c r="H9245" s="181"/>
      <c r="I9245" s="96"/>
      <c r="J9245" s="620"/>
      <c r="K9245" s="621"/>
      <c r="L9245" s="516"/>
      <c r="M9245" s="410" t="str">
        <f>IFERROR(IF($A9246=VLOOKUP($A9246,AGOTADOS!$A$3:$H$4997,1,FALSE),"AGOTADO","SI HAY"),"")</f>
        <v/>
      </c>
      <c r="N9245" s="180"/>
    </row>
    <row r="9246" spans="1:14" s="158" customFormat="1" ht="18" customHeight="1" x14ac:dyDescent="0.25">
      <c r="A9246" s="619"/>
      <c r="B9246" s="96"/>
      <c r="C9246" s="96"/>
      <c r="D9246" s="181"/>
      <c r="E9246" s="96"/>
      <c r="F9246" s="181"/>
      <c r="G9246" s="181"/>
      <c r="H9246" s="181"/>
      <c r="I9246" s="96"/>
      <c r="J9246" s="620"/>
      <c r="K9246" s="621"/>
      <c r="L9246" s="516"/>
      <c r="M9246" s="410" t="str">
        <f>IFERROR(IF($A9247=VLOOKUP($A9247,AGOTADOS!$A$3:$H$4997,1,FALSE),"AGOTADO","SI HAY"),"")</f>
        <v/>
      </c>
      <c r="N9246" s="180"/>
    </row>
    <row r="9247" spans="1:14" s="158" customFormat="1" ht="18" customHeight="1" x14ac:dyDescent="0.25">
      <c r="A9247" s="619"/>
      <c r="B9247" s="96"/>
      <c r="C9247" s="96"/>
      <c r="D9247" s="181"/>
      <c r="E9247" s="96"/>
      <c r="F9247" s="181"/>
      <c r="G9247" s="181"/>
      <c r="H9247" s="181"/>
      <c r="I9247" s="96"/>
      <c r="J9247" s="620"/>
      <c r="K9247" s="621"/>
      <c r="L9247" s="516"/>
      <c r="M9247" s="410" t="str">
        <f>IFERROR(IF($A9248=VLOOKUP($A9248,AGOTADOS!$A$3:$H$4997,1,FALSE),"AGOTADO","SI HAY"),"")</f>
        <v/>
      </c>
      <c r="N9247" s="180"/>
    </row>
    <row r="9248" spans="1:14" s="158" customFormat="1" ht="18" customHeight="1" x14ac:dyDescent="0.25">
      <c r="A9248" s="619"/>
      <c r="B9248" s="96"/>
      <c r="C9248" s="96"/>
      <c r="D9248" s="181"/>
      <c r="E9248" s="96"/>
      <c r="F9248" s="181"/>
      <c r="G9248" s="181"/>
      <c r="H9248" s="181"/>
      <c r="I9248" s="96"/>
      <c r="J9248" s="620"/>
      <c r="K9248" s="621"/>
      <c r="L9248" s="516"/>
      <c r="M9248" s="410" t="str">
        <f>IFERROR(IF($A9249=VLOOKUP($A9249,AGOTADOS!$A$3:$H$4997,1,FALSE),"AGOTADO","SI HAY"),"")</f>
        <v/>
      </c>
      <c r="N9248" s="180"/>
    </row>
    <row r="9249" spans="1:14" s="158" customFormat="1" ht="18" customHeight="1" x14ac:dyDescent="0.25">
      <c r="A9249" s="619"/>
      <c r="B9249" s="96"/>
      <c r="C9249" s="96"/>
      <c r="D9249" s="181"/>
      <c r="E9249" s="96"/>
      <c r="F9249" s="181"/>
      <c r="G9249" s="181"/>
      <c r="H9249" s="181"/>
      <c r="I9249" s="96"/>
      <c r="J9249" s="620"/>
      <c r="K9249" s="621"/>
      <c r="L9249" s="516"/>
      <c r="M9249" s="410" t="str">
        <f>IFERROR(IF($A9250=VLOOKUP($A9250,AGOTADOS!$A$3:$H$4997,1,FALSE),"AGOTADO","SI HAY"),"")</f>
        <v/>
      </c>
      <c r="N9249" s="180"/>
    </row>
    <row r="9250" spans="1:14" s="158" customFormat="1" ht="18" customHeight="1" x14ac:dyDescent="0.25">
      <c r="A9250" s="619"/>
      <c r="B9250" s="96"/>
      <c r="C9250" s="96"/>
      <c r="D9250" s="181"/>
      <c r="E9250" s="96"/>
      <c r="F9250" s="181"/>
      <c r="G9250" s="181"/>
      <c r="H9250" s="181"/>
      <c r="I9250" s="96"/>
      <c r="J9250" s="620"/>
      <c r="K9250" s="621"/>
      <c r="L9250" s="516"/>
      <c r="M9250" s="410" t="str">
        <f>IFERROR(IF($A9251=VLOOKUP($A9251,AGOTADOS!$A$3:$H$4997,1,FALSE),"AGOTADO","SI HAY"),"")</f>
        <v/>
      </c>
      <c r="N9250" s="180"/>
    </row>
    <row r="9251" spans="1:14" s="158" customFormat="1" ht="18" customHeight="1" x14ac:dyDescent="0.25">
      <c r="A9251" s="619"/>
      <c r="B9251" s="96"/>
      <c r="C9251" s="96"/>
      <c r="D9251" s="181"/>
      <c r="E9251" s="96"/>
      <c r="F9251" s="181"/>
      <c r="G9251" s="181"/>
      <c r="H9251" s="181"/>
      <c r="I9251" s="96"/>
      <c r="J9251" s="620"/>
      <c r="K9251" s="621"/>
      <c r="L9251" s="516"/>
      <c r="M9251" s="410" t="str">
        <f>IFERROR(IF($A9252=VLOOKUP($A9252,AGOTADOS!$A$3:$H$4997,1,FALSE),"AGOTADO","SI HAY"),"")</f>
        <v/>
      </c>
      <c r="N9251" s="180"/>
    </row>
    <row r="9252" spans="1:14" s="158" customFormat="1" ht="18" customHeight="1" x14ac:dyDescent="0.25">
      <c r="A9252" s="619"/>
      <c r="B9252" s="96"/>
      <c r="C9252" s="96"/>
      <c r="D9252" s="181"/>
      <c r="E9252" s="96"/>
      <c r="F9252" s="181"/>
      <c r="G9252" s="181"/>
      <c r="H9252" s="181"/>
      <c r="I9252" s="96"/>
      <c r="J9252" s="620"/>
      <c r="K9252" s="621"/>
      <c r="L9252" s="516"/>
      <c r="M9252" s="410" t="str">
        <f>IFERROR(IF($A9253=VLOOKUP($A9253,AGOTADOS!$A$3:$H$4997,1,FALSE),"AGOTADO","SI HAY"),"")</f>
        <v/>
      </c>
      <c r="N9252" s="180"/>
    </row>
    <row r="9253" spans="1:14" s="158" customFormat="1" ht="18" customHeight="1" x14ac:dyDescent="0.25">
      <c r="A9253" s="619"/>
      <c r="B9253" s="96"/>
      <c r="C9253" s="96"/>
      <c r="D9253" s="181"/>
      <c r="E9253" s="96"/>
      <c r="F9253" s="181"/>
      <c r="G9253" s="181"/>
      <c r="H9253" s="181"/>
      <c r="I9253" s="96"/>
      <c r="J9253" s="620"/>
      <c r="K9253" s="621"/>
      <c r="L9253" s="516"/>
      <c r="M9253" s="410" t="str">
        <f>IFERROR(IF($A9254=VLOOKUP($A9254,AGOTADOS!$A$3:$H$4997,1,FALSE),"AGOTADO","SI HAY"),"")</f>
        <v/>
      </c>
      <c r="N9253" s="180"/>
    </row>
    <row r="9254" spans="1:14" s="158" customFormat="1" ht="18" customHeight="1" x14ac:dyDescent="0.25">
      <c r="A9254" s="619"/>
      <c r="B9254" s="96"/>
      <c r="C9254" s="96"/>
      <c r="D9254" s="181"/>
      <c r="E9254" s="96"/>
      <c r="F9254" s="181"/>
      <c r="G9254" s="181"/>
      <c r="H9254" s="181"/>
      <c r="I9254" s="96"/>
      <c r="J9254" s="620"/>
      <c r="K9254" s="621"/>
      <c r="L9254" s="516"/>
      <c r="M9254" s="410" t="str">
        <f>IFERROR(IF($A9255=VLOOKUP($A9255,AGOTADOS!$A$3:$H$4997,1,FALSE),"AGOTADO","SI HAY"),"")</f>
        <v/>
      </c>
      <c r="N9254" s="180"/>
    </row>
    <row r="9255" spans="1:14" s="158" customFormat="1" ht="18" customHeight="1" x14ac:dyDescent="0.25">
      <c r="A9255" s="619"/>
      <c r="B9255" s="96"/>
      <c r="C9255" s="96"/>
      <c r="D9255" s="181"/>
      <c r="E9255" s="96"/>
      <c r="F9255" s="181"/>
      <c r="G9255" s="181"/>
      <c r="H9255" s="181"/>
      <c r="I9255" s="96"/>
      <c r="J9255" s="620"/>
      <c r="K9255" s="621"/>
      <c r="L9255" s="516"/>
      <c r="M9255" s="410" t="str">
        <f>IFERROR(IF($A9256=VLOOKUP($A9256,AGOTADOS!$A$3:$H$4997,1,FALSE),"AGOTADO","SI HAY"),"")</f>
        <v/>
      </c>
      <c r="N9255" s="180"/>
    </row>
    <row r="9256" spans="1:14" s="158" customFormat="1" ht="18" customHeight="1" x14ac:dyDescent="0.25">
      <c r="A9256" s="619"/>
      <c r="B9256" s="96"/>
      <c r="C9256" s="181"/>
      <c r="D9256" s="181"/>
      <c r="E9256" s="96"/>
      <c r="F9256" s="181"/>
      <c r="G9256" s="181"/>
      <c r="H9256" s="181"/>
      <c r="I9256" s="96"/>
      <c r="J9256" s="620"/>
      <c r="K9256" s="621"/>
      <c r="L9256" s="516"/>
      <c r="M9256" s="410" t="str">
        <f>IFERROR(IF($A9257=VLOOKUP($A9257,AGOTADOS!$A$3:$H$4997,1,FALSE),"AGOTADO","SI HAY"),"")</f>
        <v/>
      </c>
      <c r="N9256" s="180"/>
    </row>
    <row r="9257" spans="1:14" s="158" customFormat="1" ht="18" customHeight="1" x14ac:dyDescent="0.25">
      <c r="A9257" s="619"/>
      <c r="B9257" s="96"/>
      <c r="C9257" s="181"/>
      <c r="D9257" s="181"/>
      <c r="E9257" s="96"/>
      <c r="F9257" s="181"/>
      <c r="G9257" s="181"/>
      <c r="H9257" s="181"/>
      <c r="I9257" s="96"/>
      <c r="J9257" s="620"/>
      <c r="K9257" s="621"/>
      <c r="L9257" s="516"/>
      <c r="M9257" s="410" t="str">
        <f>IFERROR(IF($A9258=VLOOKUP($A9258,AGOTADOS!$A$3:$H$4997,1,FALSE),"AGOTADO","SI HAY"),"")</f>
        <v/>
      </c>
      <c r="N9257" s="180"/>
    </row>
    <row r="9258" spans="1:14" s="158" customFormat="1" ht="18" customHeight="1" x14ac:dyDescent="0.25">
      <c r="A9258" s="619"/>
      <c r="B9258" s="96"/>
      <c r="C9258" s="96"/>
      <c r="D9258" s="181"/>
      <c r="E9258" s="96"/>
      <c r="F9258" s="181"/>
      <c r="G9258" s="181"/>
      <c r="H9258" s="181"/>
      <c r="I9258" s="96"/>
      <c r="J9258" s="620"/>
      <c r="K9258" s="621"/>
      <c r="L9258" s="516"/>
      <c r="M9258" s="410" t="str">
        <f>IFERROR(IF($A9259=VLOOKUP($A9259,AGOTADOS!$A$3:$H$4997,1,FALSE),"AGOTADO","SI HAY"),"")</f>
        <v/>
      </c>
      <c r="N9258" s="180"/>
    </row>
    <row r="9259" spans="1:14" s="158" customFormat="1" ht="18" customHeight="1" x14ac:dyDescent="0.25">
      <c r="A9259" s="619"/>
      <c r="B9259" s="96"/>
      <c r="C9259" s="181"/>
      <c r="D9259" s="181"/>
      <c r="E9259" s="96"/>
      <c r="F9259" s="181"/>
      <c r="G9259" s="181"/>
      <c r="H9259" s="181"/>
      <c r="I9259" s="96"/>
      <c r="J9259" s="620"/>
      <c r="K9259" s="621"/>
      <c r="L9259" s="516"/>
      <c r="M9259" s="410" t="str">
        <f>IFERROR(IF($A9260=VLOOKUP($A9260,AGOTADOS!$A$3:$H$4997,1,FALSE),"AGOTADO","SI HAY"),"")</f>
        <v/>
      </c>
      <c r="N9259" s="180"/>
    </row>
    <row r="9260" spans="1:14" s="158" customFormat="1" ht="18" customHeight="1" x14ac:dyDescent="0.25">
      <c r="A9260" s="619"/>
      <c r="B9260" s="96"/>
      <c r="C9260" s="96"/>
      <c r="D9260" s="181"/>
      <c r="E9260" s="96"/>
      <c r="F9260" s="181"/>
      <c r="G9260" s="181"/>
      <c r="H9260" s="181"/>
      <c r="I9260" s="96"/>
      <c r="J9260" s="620"/>
      <c r="K9260" s="621"/>
      <c r="L9260" s="516"/>
      <c r="M9260" s="410" t="str">
        <f>IFERROR(IF($A9261=VLOOKUP($A9261,AGOTADOS!$A$3:$H$4997,1,FALSE),"AGOTADO","SI HAY"),"")</f>
        <v/>
      </c>
      <c r="N9260" s="180"/>
    </row>
    <row r="9261" spans="1:14" s="158" customFormat="1" ht="18" customHeight="1" x14ac:dyDescent="0.25">
      <c r="A9261" s="619"/>
      <c r="B9261" s="96"/>
      <c r="C9261" s="96"/>
      <c r="D9261" s="181"/>
      <c r="E9261" s="96"/>
      <c r="F9261" s="181"/>
      <c r="G9261" s="181"/>
      <c r="H9261" s="181"/>
      <c r="I9261" s="96"/>
      <c r="J9261" s="620"/>
      <c r="K9261" s="621"/>
      <c r="L9261" s="516"/>
      <c r="M9261" s="410" t="str">
        <f>IFERROR(IF($A9262=VLOOKUP($A9262,AGOTADOS!$A$3:$H$4997,1,FALSE),"AGOTADO","SI HAY"),"")</f>
        <v/>
      </c>
      <c r="N9261" s="180"/>
    </row>
    <row r="9262" spans="1:14" s="158" customFormat="1" ht="18" customHeight="1" x14ac:dyDescent="0.25">
      <c r="A9262" s="619"/>
      <c r="B9262" s="96"/>
      <c r="C9262" s="96"/>
      <c r="D9262" s="181"/>
      <c r="E9262" s="96"/>
      <c r="F9262" s="181"/>
      <c r="G9262" s="181"/>
      <c r="H9262" s="181"/>
      <c r="I9262" s="96"/>
      <c r="J9262" s="620"/>
      <c r="K9262" s="621"/>
      <c r="L9262" s="516"/>
      <c r="M9262" s="410" t="str">
        <f>IFERROR(IF($A9263=VLOOKUP($A9263,AGOTADOS!$A$3:$H$4997,1,FALSE),"AGOTADO","SI HAY"),"")</f>
        <v/>
      </c>
      <c r="N9262" s="180"/>
    </row>
    <row r="9263" spans="1:14" s="158" customFormat="1" ht="18" customHeight="1" x14ac:dyDescent="0.25">
      <c r="A9263" s="619"/>
      <c r="B9263" s="96"/>
      <c r="C9263" s="96"/>
      <c r="D9263" s="181"/>
      <c r="E9263" s="96"/>
      <c r="F9263" s="181"/>
      <c r="G9263" s="181"/>
      <c r="H9263" s="181"/>
      <c r="I9263" s="96"/>
      <c r="J9263" s="620"/>
      <c r="K9263" s="621"/>
      <c r="L9263" s="516"/>
      <c r="M9263" s="410" t="str">
        <f>IFERROR(IF($A9264=VLOOKUP($A9264,AGOTADOS!$A$3:$H$4997,1,FALSE),"AGOTADO","SI HAY"),"")</f>
        <v/>
      </c>
      <c r="N9263" s="180"/>
    </row>
    <row r="9264" spans="1:14" s="158" customFormat="1" ht="18" customHeight="1" x14ac:dyDescent="0.25">
      <c r="A9264" s="619"/>
      <c r="B9264" s="96"/>
      <c r="C9264" s="181"/>
      <c r="D9264" s="181"/>
      <c r="E9264" s="96"/>
      <c r="F9264" s="181"/>
      <c r="G9264" s="181"/>
      <c r="H9264" s="181"/>
      <c r="I9264" s="96"/>
      <c r="J9264" s="620"/>
      <c r="K9264" s="621"/>
      <c r="L9264" s="516"/>
      <c r="M9264" s="410" t="str">
        <f>IFERROR(IF($A9265=VLOOKUP($A9265,AGOTADOS!$A$3:$H$4997,1,FALSE),"AGOTADO","SI HAY"),"")</f>
        <v/>
      </c>
      <c r="N9264" s="180"/>
    </row>
    <row r="9265" spans="1:14" s="158" customFormat="1" ht="18" customHeight="1" x14ac:dyDescent="0.25">
      <c r="A9265" s="619"/>
      <c r="B9265" s="96"/>
      <c r="C9265" s="181"/>
      <c r="D9265" s="181"/>
      <c r="E9265" s="96"/>
      <c r="F9265" s="181"/>
      <c r="G9265" s="181"/>
      <c r="H9265" s="181"/>
      <c r="I9265" s="96"/>
      <c r="J9265" s="620"/>
      <c r="K9265" s="621"/>
      <c r="L9265" s="516"/>
      <c r="M9265" s="410" t="str">
        <f>IFERROR(IF($A9266=VLOOKUP($A9266,AGOTADOS!$A$3:$H$4997,1,FALSE),"AGOTADO","SI HAY"),"")</f>
        <v/>
      </c>
      <c r="N9265" s="180"/>
    </row>
    <row r="9266" spans="1:14" s="158" customFormat="1" ht="18" customHeight="1" x14ac:dyDescent="0.25">
      <c r="A9266" s="360"/>
      <c r="B9266" s="96"/>
      <c r="C9266" s="96"/>
      <c r="D9266" s="181"/>
      <c r="E9266" s="96"/>
      <c r="F9266" s="181"/>
      <c r="G9266" s="181"/>
      <c r="H9266" s="181"/>
      <c r="I9266" s="96"/>
      <c r="J9266" s="620"/>
      <c r="K9266" s="621"/>
      <c r="L9266" s="516"/>
      <c r="M9266" s="410" t="str">
        <f>IFERROR(IF($A9267=VLOOKUP($A9267,AGOTADOS!$A$3:$H$4997,1,FALSE),"AGOTADO","SI HAY"),"")</f>
        <v/>
      </c>
      <c r="N9266" s="180"/>
    </row>
    <row r="9267" spans="1:14" s="158" customFormat="1" ht="18" customHeight="1" x14ac:dyDescent="0.25">
      <c r="A9267" s="360"/>
      <c r="B9267" s="96"/>
      <c r="C9267" s="96"/>
      <c r="D9267" s="181"/>
      <c r="E9267" s="96"/>
      <c r="F9267" s="181"/>
      <c r="G9267" s="181"/>
      <c r="H9267" s="181"/>
      <c r="I9267" s="96"/>
      <c r="J9267" s="620"/>
      <c r="K9267" s="621"/>
      <c r="L9267" s="516"/>
      <c r="M9267" s="410" t="str">
        <f>IFERROR(IF($A9268=VLOOKUP($A9268,AGOTADOS!$A$3:$H$4997,1,FALSE),"AGOTADO","SI HAY"),"")</f>
        <v/>
      </c>
      <c r="N9267" s="180"/>
    </row>
    <row r="9268" spans="1:14" s="158" customFormat="1" ht="18" customHeight="1" x14ac:dyDescent="0.25">
      <c r="A9268" s="360"/>
      <c r="B9268" s="96"/>
      <c r="C9268" s="181"/>
      <c r="D9268" s="181"/>
      <c r="E9268" s="96"/>
      <c r="F9268" s="181"/>
      <c r="G9268" s="181"/>
      <c r="H9268" s="181"/>
      <c r="I9268" s="96"/>
      <c r="J9268" s="620"/>
      <c r="K9268" s="621"/>
      <c r="L9268" s="516"/>
      <c r="M9268" s="410" t="str">
        <f>IFERROR(IF($A9269=VLOOKUP($A9269,AGOTADOS!$A$3:$H$4997,1,FALSE),"AGOTADO","SI HAY"),"")</f>
        <v/>
      </c>
      <c r="N9268" s="180"/>
    </row>
    <row r="9269" spans="1:14" s="158" customFormat="1" ht="18" customHeight="1" x14ac:dyDescent="0.25">
      <c r="A9269" s="360"/>
      <c r="B9269" s="96"/>
      <c r="C9269" s="181"/>
      <c r="D9269" s="181"/>
      <c r="E9269" s="96"/>
      <c r="F9269" s="181"/>
      <c r="G9269" s="181"/>
      <c r="H9269" s="181"/>
      <c r="I9269" s="96"/>
      <c r="J9269" s="620"/>
      <c r="K9269" s="621"/>
      <c r="L9269" s="516"/>
      <c r="M9269" s="410" t="str">
        <f>IFERROR(IF($A9270=VLOOKUP($A9270,AGOTADOS!$A$3:$H$4997,1,FALSE),"AGOTADO","SI HAY"),"")</f>
        <v/>
      </c>
      <c r="N9269" s="180"/>
    </row>
    <row r="9270" spans="1:14" s="158" customFormat="1" ht="18" customHeight="1" x14ac:dyDescent="0.25">
      <c r="A9270" s="360"/>
      <c r="B9270" s="96"/>
      <c r="C9270" s="181"/>
      <c r="D9270" s="181"/>
      <c r="E9270" s="96"/>
      <c r="F9270" s="181"/>
      <c r="G9270" s="181"/>
      <c r="H9270" s="181"/>
      <c r="I9270" s="96"/>
      <c r="J9270" s="620"/>
      <c r="K9270" s="621"/>
      <c r="L9270" s="516"/>
      <c r="M9270" s="410" t="str">
        <f>IFERROR(IF($A9271=VLOOKUP($A9271,AGOTADOS!$A$3:$H$4997,1,FALSE),"AGOTADO","SI HAY"),"")</f>
        <v/>
      </c>
      <c r="N9270" s="180"/>
    </row>
    <row r="9271" spans="1:14" s="158" customFormat="1" ht="18" customHeight="1" x14ac:dyDescent="0.25">
      <c r="A9271" s="360"/>
      <c r="B9271" s="96"/>
      <c r="C9271" s="96"/>
      <c r="D9271" s="181"/>
      <c r="E9271" s="96"/>
      <c r="F9271" s="181"/>
      <c r="G9271" s="181"/>
      <c r="H9271" s="181"/>
      <c r="I9271" s="96"/>
      <c r="J9271" s="620"/>
      <c r="K9271" s="621"/>
      <c r="L9271" s="516"/>
      <c r="M9271" s="410" t="str">
        <f>IFERROR(IF($A9272=VLOOKUP($A9272,AGOTADOS!$A$3:$H$4997,1,FALSE),"AGOTADO","SI HAY"),"")</f>
        <v/>
      </c>
      <c r="N9271" s="180"/>
    </row>
    <row r="9272" spans="1:14" s="158" customFormat="1" ht="18" customHeight="1" x14ac:dyDescent="0.25">
      <c r="A9272" s="360"/>
      <c r="B9272" s="96"/>
      <c r="C9272" s="96"/>
      <c r="D9272" s="181"/>
      <c r="E9272" s="96"/>
      <c r="F9272" s="181"/>
      <c r="G9272" s="181"/>
      <c r="H9272" s="181"/>
      <c r="I9272" s="96"/>
      <c r="J9272" s="620"/>
      <c r="K9272" s="621"/>
      <c r="L9272" s="516"/>
      <c r="M9272" s="410" t="str">
        <f>IFERROR(IF($A9273=VLOOKUP($A9273,AGOTADOS!$A$3:$H$4997,1,FALSE),"AGOTADO","SI HAY"),"")</f>
        <v/>
      </c>
      <c r="N9272" s="180"/>
    </row>
    <row r="9273" spans="1:14" s="158" customFormat="1" ht="18" customHeight="1" x14ac:dyDescent="0.25">
      <c r="A9273" s="360"/>
      <c r="B9273" s="96"/>
      <c r="C9273" s="96"/>
      <c r="D9273" s="181"/>
      <c r="E9273" s="96"/>
      <c r="F9273" s="181"/>
      <c r="G9273" s="181"/>
      <c r="H9273" s="181"/>
      <c r="I9273" s="96"/>
      <c r="J9273" s="620"/>
      <c r="K9273" s="621"/>
      <c r="L9273" s="516"/>
      <c r="M9273" s="410" t="str">
        <f>IFERROR(IF($A9274=VLOOKUP($A9274,AGOTADOS!$A$3:$H$4997,1,FALSE),"AGOTADO","SI HAY"),"")</f>
        <v/>
      </c>
      <c r="N9273" s="180"/>
    </row>
    <row r="9274" spans="1:14" s="158" customFormat="1" ht="18" customHeight="1" x14ac:dyDescent="0.25">
      <c r="A9274" s="360"/>
      <c r="B9274" s="96"/>
      <c r="C9274" s="96"/>
      <c r="D9274" s="181"/>
      <c r="E9274" s="96"/>
      <c r="F9274" s="181"/>
      <c r="G9274" s="181"/>
      <c r="H9274" s="181"/>
      <c r="I9274" s="96"/>
      <c r="J9274" s="620"/>
      <c r="K9274" s="621"/>
      <c r="L9274" s="516"/>
      <c r="M9274" s="410" t="str">
        <f>IFERROR(IF($A9275=VLOOKUP($A9275,AGOTADOS!$A$3:$H$4997,1,FALSE),"AGOTADO","SI HAY"),"")</f>
        <v/>
      </c>
      <c r="N9274" s="180"/>
    </row>
    <row r="9275" spans="1:14" s="158" customFormat="1" ht="18" customHeight="1" x14ac:dyDescent="0.25">
      <c r="A9275" s="360"/>
      <c r="B9275" s="96"/>
      <c r="C9275" s="96"/>
      <c r="D9275" s="181"/>
      <c r="E9275" s="96"/>
      <c r="F9275" s="181"/>
      <c r="G9275" s="181"/>
      <c r="H9275" s="181"/>
      <c r="I9275" s="96"/>
      <c r="J9275" s="620"/>
      <c r="K9275" s="621"/>
      <c r="L9275" s="516"/>
      <c r="M9275" s="410" t="str">
        <f>IFERROR(IF($A9276=VLOOKUP($A9276,AGOTADOS!$A$3:$H$4997,1,FALSE),"AGOTADO","SI HAY"),"")</f>
        <v/>
      </c>
      <c r="N9275" s="180"/>
    </row>
    <row r="9276" spans="1:14" s="158" customFormat="1" ht="18" customHeight="1" x14ac:dyDescent="0.25">
      <c r="A9276" s="360"/>
      <c r="B9276" s="96"/>
      <c r="C9276" s="96"/>
      <c r="D9276" s="181"/>
      <c r="E9276" s="96"/>
      <c r="F9276" s="181"/>
      <c r="G9276" s="181"/>
      <c r="H9276" s="181"/>
      <c r="I9276" s="96"/>
      <c r="J9276" s="620"/>
      <c r="K9276" s="621"/>
      <c r="L9276" s="516"/>
      <c r="M9276" s="410" t="str">
        <f>IFERROR(IF($A9277=VLOOKUP($A9277,AGOTADOS!$A$3:$H$4997,1,FALSE),"AGOTADO","SI HAY"),"")</f>
        <v/>
      </c>
      <c r="N9276" s="180"/>
    </row>
    <row r="9277" spans="1:14" s="158" customFormat="1" ht="18" customHeight="1" x14ac:dyDescent="0.25">
      <c r="A9277" s="360"/>
      <c r="B9277" s="96"/>
      <c r="C9277" s="181"/>
      <c r="D9277" s="181"/>
      <c r="E9277" s="96"/>
      <c r="F9277" s="181"/>
      <c r="G9277" s="181"/>
      <c r="H9277" s="181"/>
      <c r="I9277" s="96"/>
      <c r="J9277" s="620"/>
      <c r="K9277" s="621"/>
      <c r="L9277" s="516"/>
      <c r="M9277" s="410" t="str">
        <f>IFERROR(IF($A9278=VLOOKUP($A9278,AGOTADOS!$A$3:$H$4997,1,FALSE),"AGOTADO","SI HAY"),"")</f>
        <v/>
      </c>
      <c r="N9277" s="180"/>
    </row>
    <row r="9278" spans="1:14" s="158" customFormat="1" ht="18" customHeight="1" x14ac:dyDescent="0.25">
      <c r="A9278" s="360"/>
      <c r="B9278" s="96"/>
      <c r="C9278" s="96"/>
      <c r="D9278" s="181"/>
      <c r="E9278" s="96"/>
      <c r="F9278" s="181"/>
      <c r="G9278" s="181"/>
      <c r="H9278" s="181"/>
      <c r="I9278" s="96"/>
      <c r="J9278" s="620"/>
      <c r="K9278" s="621"/>
      <c r="L9278" s="516"/>
      <c r="M9278" s="410" t="str">
        <f>IFERROR(IF($A9279=VLOOKUP($A9279,AGOTADOS!$A$3:$H$4997,1,FALSE),"AGOTADO","SI HAY"),"")</f>
        <v/>
      </c>
      <c r="N9278" s="180"/>
    </row>
    <row r="9279" spans="1:14" s="158" customFormat="1" ht="18" customHeight="1" x14ac:dyDescent="0.25">
      <c r="A9279" s="360"/>
      <c r="B9279" s="96"/>
      <c r="C9279" s="96"/>
      <c r="D9279" s="181"/>
      <c r="E9279" s="96"/>
      <c r="F9279" s="181"/>
      <c r="G9279" s="181"/>
      <c r="H9279" s="181"/>
      <c r="I9279" s="96"/>
      <c r="J9279" s="620"/>
      <c r="K9279" s="621"/>
      <c r="L9279" s="516"/>
      <c r="M9279" s="410" t="str">
        <f>IFERROR(IF($A9280=VLOOKUP($A9280,AGOTADOS!$A$3:$H$4997,1,FALSE),"AGOTADO","SI HAY"),"")</f>
        <v/>
      </c>
      <c r="N9279" s="180"/>
    </row>
    <row r="9280" spans="1:14" s="158" customFormat="1" ht="18" customHeight="1" x14ac:dyDescent="0.25">
      <c r="A9280" s="360"/>
      <c r="B9280" s="96"/>
      <c r="C9280" s="96"/>
      <c r="D9280" s="181"/>
      <c r="E9280" s="96"/>
      <c r="F9280" s="181"/>
      <c r="G9280" s="181"/>
      <c r="H9280" s="181"/>
      <c r="I9280" s="96"/>
      <c r="J9280" s="620"/>
      <c r="K9280" s="621"/>
      <c r="L9280" s="516"/>
      <c r="M9280" s="410" t="str">
        <f>IFERROR(IF($A9281=VLOOKUP($A9281,AGOTADOS!$A$3:$H$4997,1,FALSE),"AGOTADO","SI HAY"),"")</f>
        <v/>
      </c>
      <c r="N9280" s="180"/>
    </row>
    <row r="9281" spans="1:14" s="158" customFormat="1" ht="18" customHeight="1" x14ac:dyDescent="0.25">
      <c r="A9281" s="360"/>
      <c r="B9281" s="96"/>
      <c r="C9281" s="96"/>
      <c r="D9281" s="181"/>
      <c r="E9281" s="96"/>
      <c r="F9281" s="181"/>
      <c r="G9281" s="181"/>
      <c r="H9281" s="181"/>
      <c r="I9281" s="96"/>
      <c r="J9281" s="620"/>
      <c r="K9281" s="621"/>
      <c r="L9281" s="516"/>
      <c r="M9281" s="410" t="str">
        <f>IFERROR(IF($A9282=VLOOKUP($A9282,AGOTADOS!$A$3:$H$4997,1,FALSE),"AGOTADO","SI HAY"),"")</f>
        <v/>
      </c>
      <c r="N9281" s="180"/>
    </row>
    <row r="9282" spans="1:14" s="158" customFormat="1" ht="18" customHeight="1" x14ac:dyDescent="0.25">
      <c r="A9282" s="360"/>
      <c r="B9282" s="96"/>
      <c r="C9282" s="96"/>
      <c r="D9282" s="181"/>
      <c r="E9282" s="96"/>
      <c r="F9282" s="181"/>
      <c r="G9282" s="181"/>
      <c r="H9282" s="181"/>
      <c r="I9282" s="96"/>
      <c r="J9282" s="620"/>
      <c r="K9282" s="621"/>
      <c r="L9282" s="516"/>
      <c r="M9282" s="410" t="str">
        <f>IFERROR(IF($A9283=VLOOKUP($A9283,AGOTADOS!$A$3:$H$4997,1,FALSE),"AGOTADO","SI HAY"),"")</f>
        <v/>
      </c>
      <c r="N9282" s="180"/>
    </row>
    <row r="9283" spans="1:14" s="158" customFormat="1" ht="18" customHeight="1" x14ac:dyDescent="0.25">
      <c r="A9283" s="360"/>
      <c r="B9283" s="96"/>
      <c r="C9283" s="96"/>
      <c r="D9283" s="181"/>
      <c r="E9283" s="96"/>
      <c r="F9283" s="181"/>
      <c r="G9283" s="181"/>
      <c r="H9283" s="181"/>
      <c r="I9283" s="96"/>
      <c r="J9283" s="620"/>
      <c r="K9283" s="621"/>
      <c r="L9283" s="516"/>
      <c r="M9283" s="410" t="str">
        <f>IFERROR(IF($A9284=VLOOKUP($A9284,AGOTADOS!$A$3:$H$4997,1,FALSE),"AGOTADO","SI HAY"),"")</f>
        <v/>
      </c>
      <c r="N9283" s="180"/>
    </row>
    <row r="9284" spans="1:14" s="158" customFormat="1" ht="18" customHeight="1" x14ac:dyDescent="0.25">
      <c r="A9284" s="360"/>
      <c r="B9284" s="96"/>
      <c r="C9284" s="181"/>
      <c r="D9284" s="181"/>
      <c r="E9284" s="96"/>
      <c r="F9284" s="181"/>
      <c r="G9284" s="181"/>
      <c r="H9284" s="181"/>
      <c r="I9284" s="96"/>
      <c r="J9284" s="620"/>
      <c r="K9284" s="621"/>
      <c r="L9284" s="516"/>
      <c r="M9284" s="410" t="str">
        <f>IFERROR(IF($A9285=VLOOKUP($A9285,AGOTADOS!$A$3:$H$4997,1,FALSE),"AGOTADO","SI HAY"),"")</f>
        <v/>
      </c>
      <c r="N9284" s="180"/>
    </row>
    <row r="9285" spans="1:14" s="158" customFormat="1" ht="18" customHeight="1" x14ac:dyDescent="0.25">
      <c r="A9285" s="360"/>
      <c r="B9285" s="96"/>
      <c r="C9285" s="96"/>
      <c r="D9285" s="181"/>
      <c r="E9285" s="96"/>
      <c r="F9285" s="181"/>
      <c r="G9285" s="181"/>
      <c r="H9285" s="181"/>
      <c r="I9285" s="96"/>
      <c r="J9285" s="620"/>
      <c r="K9285" s="621"/>
      <c r="L9285" s="516"/>
      <c r="M9285" s="410" t="str">
        <f>IFERROR(IF($A9286=VLOOKUP($A9286,AGOTADOS!$A$3:$H$4997,1,FALSE),"AGOTADO","SI HAY"),"")</f>
        <v/>
      </c>
      <c r="N9285" s="180"/>
    </row>
    <row r="9286" spans="1:14" s="158" customFormat="1" ht="18" customHeight="1" x14ac:dyDescent="0.25">
      <c r="A9286" s="360"/>
      <c r="B9286" s="96"/>
      <c r="C9286" s="96"/>
      <c r="D9286" s="181"/>
      <c r="E9286" s="96"/>
      <c r="F9286" s="181"/>
      <c r="G9286" s="181"/>
      <c r="H9286" s="181"/>
      <c r="I9286" s="96"/>
      <c r="J9286" s="620"/>
      <c r="K9286" s="621"/>
      <c r="L9286" s="516"/>
      <c r="M9286" s="410" t="str">
        <f>IFERROR(IF($A9287=VLOOKUP($A9287,AGOTADOS!$A$3:$H$4997,1,FALSE),"AGOTADO","SI HAY"),"")</f>
        <v/>
      </c>
      <c r="N9286" s="180"/>
    </row>
    <row r="9287" spans="1:14" s="158" customFormat="1" ht="18" customHeight="1" x14ac:dyDescent="0.25">
      <c r="A9287" s="360"/>
      <c r="B9287" s="96"/>
      <c r="C9287" s="181"/>
      <c r="D9287" s="181"/>
      <c r="E9287" s="96"/>
      <c r="F9287" s="181"/>
      <c r="G9287" s="181"/>
      <c r="H9287" s="181"/>
      <c r="I9287" s="96"/>
      <c r="J9287" s="620"/>
      <c r="K9287" s="621"/>
      <c r="L9287" s="516"/>
      <c r="M9287" s="410" t="str">
        <f>IFERROR(IF($A9288=VLOOKUP($A9288,AGOTADOS!$A$3:$H$4997,1,FALSE),"AGOTADO","SI HAY"),"")</f>
        <v/>
      </c>
      <c r="N9287" s="180"/>
    </row>
    <row r="9288" spans="1:14" s="158" customFormat="1" ht="18" customHeight="1" x14ac:dyDescent="0.25">
      <c r="A9288" s="360"/>
      <c r="B9288" s="96"/>
      <c r="C9288" s="96"/>
      <c r="D9288" s="181"/>
      <c r="E9288" s="96"/>
      <c r="F9288" s="181"/>
      <c r="G9288" s="181"/>
      <c r="H9288" s="181"/>
      <c r="I9288" s="96"/>
      <c r="J9288" s="620"/>
      <c r="K9288" s="621"/>
      <c r="L9288" s="516"/>
      <c r="M9288" s="410" t="str">
        <f>IFERROR(IF($A9289=VLOOKUP($A9289,AGOTADOS!$A$3:$H$4997,1,FALSE),"AGOTADO","SI HAY"),"")</f>
        <v/>
      </c>
      <c r="N9288" s="180"/>
    </row>
    <row r="9289" spans="1:14" s="158" customFormat="1" ht="18" customHeight="1" x14ac:dyDescent="0.25">
      <c r="A9289" s="360"/>
      <c r="B9289" s="96"/>
      <c r="C9289" s="181"/>
      <c r="D9289" s="181"/>
      <c r="E9289" s="96"/>
      <c r="F9289" s="181"/>
      <c r="G9289" s="181"/>
      <c r="H9289" s="181"/>
      <c r="I9289" s="96"/>
      <c r="J9289" s="620"/>
      <c r="K9289" s="621"/>
      <c r="L9289" s="516"/>
      <c r="M9289" s="410" t="str">
        <f>IFERROR(IF($A9290=VLOOKUP($A9290,AGOTADOS!$A$3:$H$4997,1,FALSE),"AGOTADO","SI HAY"),"")</f>
        <v/>
      </c>
      <c r="N9289" s="180"/>
    </row>
    <row r="9290" spans="1:14" s="158" customFormat="1" ht="18" customHeight="1" x14ac:dyDescent="0.25">
      <c r="A9290" s="360"/>
      <c r="B9290" s="96"/>
      <c r="C9290" s="96"/>
      <c r="D9290" s="181"/>
      <c r="E9290" s="96"/>
      <c r="F9290" s="181"/>
      <c r="G9290" s="181"/>
      <c r="H9290" s="181"/>
      <c r="I9290" s="96"/>
      <c r="J9290" s="620"/>
      <c r="K9290" s="621"/>
      <c r="L9290" s="516"/>
      <c r="M9290" s="410" t="str">
        <f>IFERROR(IF($A9291=VLOOKUP($A9291,AGOTADOS!$A$3:$H$4997,1,FALSE),"AGOTADO","SI HAY"),"")</f>
        <v/>
      </c>
      <c r="N9290" s="180"/>
    </row>
    <row r="9291" spans="1:14" s="158" customFormat="1" ht="18" customHeight="1" x14ac:dyDescent="0.25">
      <c r="A9291" s="360"/>
      <c r="B9291" s="96"/>
      <c r="C9291" s="96"/>
      <c r="D9291" s="181"/>
      <c r="E9291" s="96"/>
      <c r="F9291" s="181"/>
      <c r="G9291" s="181"/>
      <c r="H9291" s="181"/>
      <c r="I9291" s="96"/>
      <c r="J9291" s="620"/>
      <c r="K9291" s="621"/>
      <c r="L9291" s="516"/>
      <c r="M9291" s="410" t="str">
        <f>IFERROR(IF($A9292=VLOOKUP($A9292,AGOTADOS!$A$3:$H$4997,1,FALSE),"AGOTADO","SI HAY"),"")</f>
        <v/>
      </c>
      <c r="N9291" s="180"/>
    </row>
    <row r="9292" spans="1:14" s="158" customFormat="1" ht="18" customHeight="1" x14ac:dyDescent="0.25">
      <c r="A9292" s="360"/>
      <c r="B9292" s="96"/>
      <c r="C9292" s="96"/>
      <c r="D9292" s="181"/>
      <c r="E9292" s="96"/>
      <c r="F9292" s="181"/>
      <c r="G9292" s="181"/>
      <c r="H9292" s="181"/>
      <c r="I9292" s="96"/>
      <c r="J9292" s="620"/>
      <c r="K9292" s="621"/>
      <c r="L9292" s="516"/>
      <c r="M9292" s="410" t="str">
        <f>IFERROR(IF($A9293=VLOOKUP($A9293,AGOTADOS!$A$3:$H$4997,1,FALSE),"AGOTADO","SI HAY"),"")</f>
        <v/>
      </c>
      <c r="N9292" s="180"/>
    </row>
    <row r="9293" spans="1:14" s="158" customFormat="1" ht="18" customHeight="1" x14ac:dyDescent="0.25">
      <c r="A9293" s="360"/>
      <c r="B9293" s="96"/>
      <c r="C9293" s="96"/>
      <c r="D9293" s="181"/>
      <c r="E9293" s="96"/>
      <c r="F9293" s="181"/>
      <c r="G9293" s="181"/>
      <c r="H9293" s="181"/>
      <c r="I9293" s="96"/>
      <c r="J9293" s="620"/>
      <c r="K9293" s="621"/>
      <c r="L9293" s="516"/>
      <c r="M9293" s="410" t="str">
        <f>IFERROR(IF($A9294=VLOOKUP($A9294,AGOTADOS!$A$3:$H$4997,1,FALSE),"AGOTADO","SI HAY"),"")</f>
        <v/>
      </c>
      <c r="N9293" s="180"/>
    </row>
    <row r="9294" spans="1:14" s="158" customFormat="1" ht="18" customHeight="1" x14ac:dyDescent="0.25">
      <c r="A9294" s="360"/>
      <c r="B9294" s="96"/>
      <c r="C9294" s="96"/>
      <c r="D9294" s="181"/>
      <c r="E9294" s="96"/>
      <c r="F9294" s="181"/>
      <c r="G9294" s="181"/>
      <c r="H9294" s="181"/>
      <c r="I9294" s="96"/>
      <c r="J9294" s="620"/>
      <c r="K9294" s="621"/>
      <c r="L9294" s="516"/>
      <c r="M9294" s="410" t="str">
        <f>IFERROR(IF($A9295=VLOOKUP($A9295,AGOTADOS!$A$3:$H$4997,1,FALSE),"AGOTADO","SI HAY"),"")</f>
        <v/>
      </c>
      <c r="N9294" s="180"/>
    </row>
    <row r="9295" spans="1:14" s="158" customFormat="1" ht="18" customHeight="1" x14ac:dyDescent="0.25">
      <c r="A9295" s="360"/>
      <c r="B9295" s="96"/>
      <c r="C9295" s="96"/>
      <c r="D9295" s="181"/>
      <c r="E9295" s="96"/>
      <c r="F9295" s="181"/>
      <c r="G9295" s="181"/>
      <c r="H9295" s="181"/>
      <c r="I9295" s="96"/>
      <c r="J9295" s="620"/>
      <c r="K9295" s="621"/>
      <c r="L9295" s="516"/>
      <c r="M9295" s="410" t="str">
        <f>IFERROR(IF($A9296=VLOOKUP($A9296,AGOTADOS!$A$3:$H$4997,1,FALSE),"AGOTADO","SI HAY"),"")</f>
        <v/>
      </c>
      <c r="N9295" s="180"/>
    </row>
    <row r="9296" spans="1:14" s="158" customFormat="1" ht="18" customHeight="1" x14ac:dyDescent="0.25">
      <c r="A9296" s="360"/>
      <c r="B9296" s="96"/>
      <c r="C9296" s="181"/>
      <c r="D9296" s="181"/>
      <c r="E9296" s="96"/>
      <c r="F9296" s="181"/>
      <c r="G9296" s="181"/>
      <c r="H9296" s="181"/>
      <c r="I9296" s="96"/>
      <c r="J9296" s="620"/>
      <c r="K9296" s="621"/>
      <c r="L9296" s="516"/>
      <c r="M9296" s="410" t="str">
        <f>IFERROR(IF($A9297=VLOOKUP($A9297,AGOTADOS!$A$3:$H$4997,1,FALSE),"AGOTADO","SI HAY"),"")</f>
        <v/>
      </c>
      <c r="N9296" s="180"/>
    </row>
    <row r="9297" spans="1:14" s="158" customFormat="1" ht="18" customHeight="1" x14ac:dyDescent="0.25">
      <c r="A9297" s="360"/>
      <c r="B9297" s="96"/>
      <c r="C9297" s="96"/>
      <c r="D9297" s="181"/>
      <c r="E9297" s="96"/>
      <c r="F9297" s="181"/>
      <c r="G9297" s="181"/>
      <c r="H9297" s="181"/>
      <c r="I9297" s="96"/>
      <c r="J9297" s="620"/>
      <c r="K9297" s="621"/>
      <c r="L9297" s="516"/>
      <c r="M9297" s="410" t="str">
        <f>IFERROR(IF($A9298=VLOOKUP($A9298,AGOTADOS!$A$3:$H$4997,1,FALSE),"AGOTADO","SI HAY"),"")</f>
        <v/>
      </c>
      <c r="N9297" s="180"/>
    </row>
    <row r="9298" spans="1:14" s="158" customFormat="1" ht="18" customHeight="1" x14ac:dyDescent="0.25">
      <c r="A9298" s="360"/>
      <c r="B9298" s="96"/>
      <c r="C9298" s="96"/>
      <c r="D9298" s="181"/>
      <c r="E9298" s="96"/>
      <c r="F9298" s="181"/>
      <c r="G9298" s="181"/>
      <c r="H9298" s="181"/>
      <c r="I9298" s="96"/>
      <c r="J9298" s="620"/>
      <c r="K9298" s="621"/>
      <c r="L9298" s="516"/>
      <c r="M9298" s="410" t="str">
        <f>IFERROR(IF($A9299=VLOOKUP($A9299,AGOTADOS!$A$3:$H$4997,1,FALSE),"AGOTADO","SI HAY"),"")</f>
        <v/>
      </c>
      <c r="N9298" s="180"/>
    </row>
    <row r="9299" spans="1:14" s="158" customFormat="1" ht="18" customHeight="1" x14ac:dyDescent="0.25">
      <c r="A9299" s="360"/>
      <c r="B9299" s="96"/>
      <c r="C9299" s="96"/>
      <c r="D9299" s="181"/>
      <c r="E9299" s="96"/>
      <c r="F9299" s="181"/>
      <c r="G9299" s="181"/>
      <c r="H9299" s="181"/>
      <c r="I9299" s="96"/>
      <c r="J9299" s="620"/>
      <c r="K9299" s="621"/>
      <c r="L9299" s="516"/>
      <c r="M9299" s="410" t="str">
        <f>IFERROR(IF($A9300=VLOOKUP($A9300,AGOTADOS!$A$3:$H$4997,1,FALSE),"AGOTADO","SI HAY"),"")</f>
        <v/>
      </c>
      <c r="N9299" s="180"/>
    </row>
    <row r="9300" spans="1:14" s="158" customFormat="1" ht="18" customHeight="1" x14ac:dyDescent="0.25">
      <c r="A9300" s="360"/>
      <c r="B9300" s="96"/>
      <c r="C9300" s="96"/>
      <c r="D9300" s="181"/>
      <c r="E9300" s="96"/>
      <c r="F9300" s="181"/>
      <c r="G9300" s="181"/>
      <c r="H9300" s="181"/>
      <c r="I9300" s="96"/>
      <c r="J9300" s="620"/>
      <c r="K9300" s="621"/>
      <c r="L9300" s="516"/>
      <c r="M9300" s="410" t="str">
        <f>IFERROR(IF($A9301=VLOOKUP($A9301,AGOTADOS!$A$3:$H$4997,1,FALSE),"AGOTADO","SI HAY"),"")</f>
        <v/>
      </c>
      <c r="N9300" s="180"/>
    </row>
    <row r="9301" spans="1:14" s="158" customFormat="1" ht="18" customHeight="1" x14ac:dyDescent="0.25">
      <c r="A9301" s="360"/>
      <c r="B9301" s="96"/>
      <c r="C9301" s="96"/>
      <c r="D9301" s="181"/>
      <c r="E9301" s="96"/>
      <c r="F9301" s="181"/>
      <c r="G9301" s="181"/>
      <c r="H9301" s="181"/>
      <c r="I9301" s="96"/>
      <c r="J9301" s="620"/>
      <c r="K9301" s="621"/>
      <c r="L9301" s="516"/>
      <c r="M9301" s="410" t="str">
        <f>IFERROR(IF($A9302=VLOOKUP($A9302,AGOTADOS!$A$3:$H$4997,1,FALSE),"AGOTADO","SI HAY"),"")</f>
        <v/>
      </c>
      <c r="N9301" s="180"/>
    </row>
    <row r="9302" spans="1:14" s="158" customFormat="1" ht="18" customHeight="1" x14ac:dyDescent="0.25">
      <c r="A9302" s="360"/>
      <c r="B9302" s="96"/>
      <c r="C9302" s="181"/>
      <c r="D9302" s="181"/>
      <c r="E9302" s="96"/>
      <c r="F9302" s="181"/>
      <c r="G9302" s="181"/>
      <c r="H9302" s="181"/>
      <c r="I9302" s="96"/>
      <c r="J9302" s="620"/>
      <c r="K9302" s="621"/>
      <c r="L9302" s="516"/>
      <c r="M9302" s="410" t="str">
        <f>IFERROR(IF($A9303=VLOOKUP($A9303,AGOTADOS!$A$3:$H$4997,1,FALSE),"AGOTADO","SI HAY"),"")</f>
        <v/>
      </c>
      <c r="N9302" s="180"/>
    </row>
    <row r="9303" spans="1:14" s="158" customFormat="1" ht="18" customHeight="1" x14ac:dyDescent="0.25">
      <c r="A9303" s="360"/>
      <c r="B9303" s="96"/>
      <c r="C9303" s="96"/>
      <c r="D9303" s="181"/>
      <c r="E9303" s="96"/>
      <c r="F9303" s="181"/>
      <c r="G9303" s="181"/>
      <c r="H9303" s="181"/>
      <c r="I9303" s="96"/>
      <c r="J9303" s="620"/>
      <c r="K9303" s="621"/>
      <c r="L9303" s="516"/>
      <c r="M9303" s="410" t="str">
        <f>IFERROR(IF($A9304=VLOOKUP($A9304,AGOTADOS!$A$3:$H$4997,1,FALSE),"AGOTADO","SI HAY"),"")</f>
        <v/>
      </c>
      <c r="N9303" s="180"/>
    </row>
    <row r="9304" spans="1:14" s="158" customFormat="1" ht="18" customHeight="1" x14ac:dyDescent="0.25">
      <c r="A9304" s="360"/>
      <c r="B9304" s="96"/>
      <c r="C9304" s="96"/>
      <c r="D9304" s="181"/>
      <c r="E9304" s="96"/>
      <c r="F9304" s="181"/>
      <c r="G9304" s="181"/>
      <c r="H9304" s="181"/>
      <c r="I9304" s="96"/>
      <c r="J9304" s="620"/>
      <c r="K9304" s="621"/>
      <c r="L9304" s="516"/>
      <c r="M9304" s="410" t="str">
        <f>IFERROR(IF($A9305=VLOOKUP($A9305,AGOTADOS!$A$3:$H$4997,1,FALSE),"AGOTADO","SI HAY"),"")</f>
        <v/>
      </c>
      <c r="N9304" s="180"/>
    </row>
    <row r="9305" spans="1:14" s="158" customFormat="1" ht="18" customHeight="1" x14ac:dyDescent="0.25">
      <c r="A9305" s="360"/>
      <c r="B9305" s="96"/>
      <c r="C9305" s="96"/>
      <c r="D9305" s="181"/>
      <c r="E9305" s="96"/>
      <c r="F9305" s="181"/>
      <c r="G9305" s="181"/>
      <c r="H9305" s="181"/>
      <c r="I9305" s="96"/>
      <c r="J9305" s="620"/>
      <c r="K9305" s="621"/>
      <c r="L9305" s="516"/>
      <c r="M9305" s="410" t="str">
        <f>IFERROR(IF($A9306=VLOOKUP($A9306,AGOTADOS!$A$3:$H$4997,1,FALSE),"AGOTADO","SI HAY"),"")</f>
        <v/>
      </c>
      <c r="N9305" s="180"/>
    </row>
    <row r="9306" spans="1:14" s="158" customFormat="1" ht="18" customHeight="1" x14ac:dyDescent="0.25">
      <c r="A9306" s="360"/>
      <c r="B9306" s="96"/>
      <c r="C9306" s="181"/>
      <c r="D9306" s="181"/>
      <c r="E9306" s="96"/>
      <c r="F9306" s="181"/>
      <c r="G9306" s="181"/>
      <c r="H9306" s="181"/>
      <c r="I9306" s="96"/>
      <c r="J9306" s="620"/>
      <c r="K9306" s="621"/>
      <c r="L9306" s="516"/>
      <c r="M9306" s="410" t="str">
        <f>IFERROR(IF($A9307=VLOOKUP($A9307,AGOTADOS!$A$3:$H$4997,1,FALSE),"AGOTADO","SI HAY"),"")</f>
        <v/>
      </c>
      <c r="N9306" s="180"/>
    </row>
    <row r="9307" spans="1:14" s="158" customFormat="1" ht="18" customHeight="1" x14ac:dyDescent="0.25">
      <c r="A9307" s="360"/>
      <c r="B9307" s="96"/>
      <c r="C9307" s="96"/>
      <c r="D9307" s="181"/>
      <c r="E9307" s="96"/>
      <c r="F9307" s="181"/>
      <c r="G9307" s="181"/>
      <c r="H9307" s="181"/>
      <c r="I9307" s="96"/>
      <c r="J9307" s="620"/>
      <c r="K9307" s="621"/>
      <c r="L9307" s="516"/>
      <c r="M9307" s="410" t="str">
        <f>IFERROR(IF($A9308=VLOOKUP($A9308,AGOTADOS!$A$3:$H$4997,1,FALSE),"AGOTADO","SI HAY"),"")</f>
        <v/>
      </c>
      <c r="N9307" s="180"/>
    </row>
    <row r="9308" spans="1:14" s="158" customFormat="1" ht="18" customHeight="1" x14ac:dyDescent="0.25">
      <c r="A9308" s="360"/>
      <c r="B9308" s="96"/>
      <c r="C9308" s="96"/>
      <c r="D9308" s="181"/>
      <c r="E9308" s="96"/>
      <c r="F9308" s="181"/>
      <c r="G9308" s="181"/>
      <c r="H9308" s="181"/>
      <c r="I9308" s="96"/>
      <c r="J9308" s="620"/>
      <c r="K9308" s="621"/>
      <c r="L9308" s="516"/>
      <c r="M9308" s="410" t="str">
        <f>IFERROR(IF($A9309=VLOOKUP($A9309,AGOTADOS!$A$3:$H$4997,1,FALSE),"AGOTADO","SI HAY"),"")</f>
        <v/>
      </c>
      <c r="N9308" s="180"/>
    </row>
    <row r="9309" spans="1:14" s="158" customFormat="1" ht="18" customHeight="1" x14ac:dyDescent="0.25">
      <c r="A9309" s="360"/>
      <c r="B9309" s="96"/>
      <c r="C9309" s="181"/>
      <c r="D9309" s="181"/>
      <c r="E9309" s="96"/>
      <c r="F9309" s="181"/>
      <c r="G9309" s="181"/>
      <c r="H9309" s="181"/>
      <c r="I9309" s="96"/>
      <c r="J9309" s="620"/>
      <c r="K9309" s="621"/>
      <c r="L9309" s="516"/>
      <c r="M9309" s="410" t="str">
        <f>IFERROR(IF($A9310=VLOOKUP($A9310,AGOTADOS!$A$3:$H$4997,1,FALSE),"AGOTADO","SI HAY"),"")</f>
        <v/>
      </c>
      <c r="N9309" s="180"/>
    </row>
    <row r="9310" spans="1:14" s="158" customFormat="1" ht="18" customHeight="1" x14ac:dyDescent="0.25">
      <c r="A9310" s="360"/>
      <c r="B9310" s="96"/>
      <c r="C9310" s="181"/>
      <c r="D9310" s="181"/>
      <c r="E9310" s="96"/>
      <c r="F9310" s="181"/>
      <c r="G9310" s="181"/>
      <c r="H9310" s="181"/>
      <c r="I9310" s="96"/>
      <c r="J9310" s="620"/>
      <c r="K9310" s="621"/>
      <c r="L9310" s="516"/>
      <c r="M9310" s="410" t="str">
        <f>IFERROR(IF($A9311=VLOOKUP($A9311,AGOTADOS!$A$3:$H$4997,1,FALSE),"AGOTADO","SI HAY"),"")</f>
        <v/>
      </c>
      <c r="N9310" s="180"/>
    </row>
    <row r="9311" spans="1:14" s="158" customFormat="1" ht="18" customHeight="1" x14ac:dyDescent="0.25">
      <c r="A9311" s="360"/>
      <c r="B9311" s="96"/>
      <c r="C9311" s="181"/>
      <c r="D9311" s="181"/>
      <c r="E9311" s="96"/>
      <c r="F9311" s="181"/>
      <c r="G9311" s="181"/>
      <c r="H9311" s="181"/>
      <c r="I9311" s="96"/>
      <c r="J9311" s="620"/>
      <c r="K9311" s="621"/>
      <c r="L9311" s="516"/>
      <c r="M9311" s="410" t="str">
        <f>IFERROR(IF($A9312=VLOOKUP($A9312,AGOTADOS!$A$3:$H$4997,1,FALSE),"AGOTADO","SI HAY"),"")</f>
        <v/>
      </c>
      <c r="N9311" s="180"/>
    </row>
    <row r="9312" spans="1:14" s="158" customFormat="1" ht="18" customHeight="1" x14ac:dyDescent="0.25">
      <c r="A9312" s="360"/>
      <c r="B9312" s="96"/>
      <c r="C9312" s="181"/>
      <c r="D9312" s="181"/>
      <c r="E9312" s="96"/>
      <c r="F9312" s="181"/>
      <c r="G9312" s="181"/>
      <c r="H9312" s="181"/>
      <c r="I9312" s="96"/>
      <c r="J9312" s="620"/>
      <c r="K9312" s="621"/>
      <c r="L9312" s="516"/>
      <c r="M9312" s="410" t="str">
        <f>IFERROR(IF($A9313=VLOOKUP($A9313,AGOTADOS!$A$3:$H$4997,1,FALSE),"AGOTADO","SI HAY"),"")</f>
        <v/>
      </c>
      <c r="N9312" s="180"/>
    </row>
    <row r="9313" spans="1:14" s="158" customFormat="1" ht="18" customHeight="1" x14ac:dyDescent="0.25">
      <c r="A9313" s="360"/>
      <c r="B9313" s="96"/>
      <c r="C9313" s="181"/>
      <c r="D9313" s="181"/>
      <c r="E9313" s="96"/>
      <c r="F9313" s="181"/>
      <c r="G9313" s="181"/>
      <c r="H9313" s="181"/>
      <c r="I9313" s="96"/>
      <c r="J9313" s="620"/>
      <c r="K9313" s="621"/>
      <c r="L9313" s="516"/>
      <c r="M9313" s="410" t="str">
        <f>IFERROR(IF($A9314=VLOOKUP($A9314,AGOTADOS!$A$3:$H$4997,1,FALSE),"AGOTADO","SI HAY"),"")</f>
        <v/>
      </c>
      <c r="N9313" s="180"/>
    </row>
    <row r="9314" spans="1:14" s="158" customFormat="1" ht="18" customHeight="1" x14ac:dyDescent="0.25">
      <c r="A9314" s="360"/>
      <c r="B9314" s="96"/>
      <c r="C9314" s="181"/>
      <c r="D9314" s="181"/>
      <c r="E9314" s="96"/>
      <c r="F9314" s="181"/>
      <c r="G9314" s="181"/>
      <c r="H9314" s="181"/>
      <c r="I9314" s="96"/>
      <c r="J9314" s="620"/>
      <c r="K9314" s="621"/>
      <c r="L9314" s="516"/>
      <c r="M9314" s="410" t="str">
        <f>IFERROR(IF($A9315=VLOOKUP($A9315,AGOTADOS!$A$3:$H$4997,1,FALSE),"AGOTADO","SI HAY"),"")</f>
        <v/>
      </c>
      <c r="N9314" s="180"/>
    </row>
    <row r="9315" spans="1:14" s="158" customFormat="1" ht="18" customHeight="1" x14ac:dyDescent="0.25">
      <c r="A9315" s="360"/>
      <c r="B9315" s="96"/>
      <c r="C9315" s="96"/>
      <c r="D9315" s="181"/>
      <c r="E9315" s="96"/>
      <c r="F9315" s="181"/>
      <c r="G9315" s="181"/>
      <c r="H9315" s="181"/>
      <c r="I9315" s="96"/>
      <c r="J9315" s="620"/>
      <c r="K9315" s="621"/>
      <c r="L9315" s="516"/>
      <c r="M9315" s="410" t="str">
        <f>IFERROR(IF($A9316=VLOOKUP($A9316,AGOTADOS!$A$3:$H$4997,1,FALSE),"AGOTADO","SI HAY"),"")</f>
        <v/>
      </c>
      <c r="N9315" s="180"/>
    </row>
    <row r="9316" spans="1:14" s="158" customFormat="1" ht="18" customHeight="1" x14ac:dyDescent="0.25">
      <c r="A9316" s="360"/>
      <c r="B9316" s="96"/>
      <c r="C9316" s="96"/>
      <c r="D9316" s="181"/>
      <c r="E9316" s="96"/>
      <c r="F9316" s="181"/>
      <c r="G9316" s="181"/>
      <c r="H9316" s="181"/>
      <c r="I9316" s="96"/>
      <c r="J9316" s="620"/>
      <c r="K9316" s="621"/>
      <c r="L9316" s="516"/>
      <c r="M9316" s="410" t="str">
        <f>IFERROR(IF($A9317=VLOOKUP($A9317,AGOTADOS!$A$3:$H$4997,1,FALSE),"AGOTADO","SI HAY"),"")</f>
        <v/>
      </c>
      <c r="N9316" s="180"/>
    </row>
    <row r="9317" spans="1:14" s="158" customFormat="1" ht="18" customHeight="1" x14ac:dyDescent="0.25">
      <c r="A9317" s="360"/>
      <c r="B9317" s="96"/>
      <c r="C9317" s="181"/>
      <c r="D9317" s="181"/>
      <c r="E9317" s="96"/>
      <c r="F9317" s="181"/>
      <c r="G9317" s="181"/>
      <c r="H9317" s="181"/>
      <c r="I9317" s="96"/>
      <c r="J9317" s="620"/>
      <c r="K9317" s="621"/>
      <c r="L9317" s="516"/>
      <c r="M9317" s="410" t="str">
        <f>IFERROR(IF($A9318=VLOOKUP($A9318,AGOTADOS!$A$3:$H$4997,1,FALSE),"AGOTADO","SI HAY"),"")</f>
        <v/>
      </c>
      <c r="N9317" s="180"/>
    </row>
    <row r="9318" spans="1:14" s="158" customFormat="1" ht="18" customHeight="1" x14ac:dyDescent="0.25">
      <c r="A9318" s="360"/>
      <c r="B9318" s="96"/>
      <c r="C9318" s="96"/>
      <c r="D9318" s="181"/>
      <c r="E9318" s="96"/>
      <c r="F9318" s="181"/>
      <c r="G9318" s="181"/>
      <c r="H9318" s="181"/>
      <c r="I9318" s="96"/>
      <c r="J9318" s="620"/>
      <c r="K9318" s="621"/>
      <c r="L9318" s="516"/>
      <c r="M9318" s="410" t="str">
        <f>IFERROR(IF($A9319=VLOOKUP($A9319,AGOTADOS!$A$3:$H$4997,1,FALSE),"AGOTADO","SI HAY"),"")</f>
        <v/>
      </c>
      <c r="N9318" s="180"/>
    </row>
    <row r="9319" spans="1:14" s="158" customFormat="1" ht="18" customHeight="1" x14ac:dyDescent="0.25">
      <c r="A9319" s="360"/>
      <c r="B9319" s="96"/>
      <c r="C9319" s="96"/>
      <c r="D9319" s="181"/>
      <c r="E9319" s="96"/>
      <c r="F9319" s="181"/>
      <c r="G9319" s="181"/>
      <c r="H9319" s="181"/>
      <c r="I9319" s="96"/>
      <c r="J9319" s="620"/>
      <c r="K9319" s="621"/>
      <c r="L9319" s="516"/>
      <c r="M9319" s="410" t="str">
        <f>IFERROR(IF($A9320=VLOOKUP($A9320,AGOTADOS!$A$3:$H$4997,1,FALSE),"AGOTADO","SI HAY"),"")</f>
        <v/>
      </c>
      <c r="N9319" s="180"/>
    </row>
    <row r="9320" spans="1:14" s="158" customFormat="1" ht="18" customHeight="1" x14ac:dyDescent="0.25">
      <c r="A9320" s="360"/>
      <c r="B9320" s="96"/>
      <c r="C9320" s="96"/>
      <c r="D9320" s="181"/>
      <c r="E9320" s="96"/>
      <c r="F9320" s="181"/>
      <c r="G9320" s="181"/>
      <c r="H9320" s="181"/>
      <c r="I9320" s="96"/>
      <c r="J9320" s="620"/>
      <c r="K9320" s="621"/>
      <c r="L9320" s="516"/>
      <c r="M9320" s="410" t="str">
        <f>IFERROR(IF($A9321=VLOOKUP($A9321,AGOTADOS!$A$3:$H$4997,1,FALSE),"AGOTADO","SI HAY"),"")</f>
        <v/>
      </c>
      <c r="N9320" s="180"/>
    </row>
    <row r="9321" spans="1:14" s="158" customFormat="1" ht="18" customHeight="1" x14ac:dyDescent="0.25">
      <c r="A9321" s="360"/>
      <c r="B9321" s="96"/>
      <c r="C9321" s="96"/>
      <c r="D9321" s="181"/>
      <c r="E9321" s="96"/>
      <c r="F9321" s="181"/>
      <c r="G9321" s="181"/>
      <c r="H9321" s="181"/>
      <c r="I9321" s="96"/>
      <c r="J9321" s="620"/>
      <c r="K9321" s="621"/>
      <c r="L9321" s="516"/>
      <c r="M9321" s="410" t="str">
        <f>IFERROR(IF($A9322=VLOOKUP($A9322,AGOTADOS!$A$3:$H$4997,1,FALSE),"AGOTADO","SI HAY"),"")</f>
        <v/>
      </c>
      <c r="N9321" s="180"/>
    </row>
    <row r="9322" spans="1:14" s="158" customFormat="1" ht="18" customHeight="1" x14ac:dyDescent="0.25">
      <c r="A9322" s="360"/>
      <c r="B9322" s="96"/>
      <c r="C9322" s="96"/>
      <c r="D9322" s="181"/>
      <c r="E9322" s="96"/>
      <c r="F9322" s="181"/>
      <c r="G9322" s="181"/>
      <c r="H9322" s="181"/>
      <c r="I9322" s="96"/>
      <c r="J9322" s="620"/>
      <c r="K9322" s="621"/>
      <c r="L9322" s="516"/>
      <c r="M9322" s="410" t="str">
        <f>IFERROR(IF($A9323=VLOOKUP($A9323,AGOTADOS!$A$3:$H$4997,1,FALSE),"AGOTADO","SI HAY"),"")</f>
        <v/>
      </c>
      <c r="N9322" s="180"/>
    </row>
    <row r="9323" spans="1:14" s="158" customFormat="1" ht="18" customHeight="1" x14ac:dyDescent="0.25">
      <c r="A9323" s="360"/>
      <c r="B9323" s="96"/>
      <c r="C9323" s="96"/>
      <c r="D9323" s="181"/>
      <c r="E9323" s="96"/>
      <c r="F9323" s="181"/>
      <c r="G9323" s="181"/>
      <c r="H9323" s="181"/>
      <c r="I9323" s="96"/>
      <c r="J9323" s="620"/>
      <c r="K9323" s="621"/>
      <c r="L9323" s="516"/>
      <c r="M9323" s="410" t="str">
        <f>IFERROR(IF($A9324=VLOOKUP($A9324,AGOTADOS!$A$3:$H$4997,1,FALSE),"AGOTADO","SI HAY"),"")</f>
        <v/>
      </c>
      <c r="N9323" s="180"/>
    </row>
    <row r="9324" spans="1:14" s="158" customFormat="1" ht="18" customHeight="1" x14ac:dyDescent="0.25">
      <c r="A9324" s="360"/>
      <c r="B9324" s="96"/>
      <c r="C9324" s="96"/>
      <c r="D9324" s="181"/>
      <c r="E9324" s="96"/>
      <c r="F9324" s="181"/>
      <c r="G9324" s="181"/>
      <c r="H9324" s="181"/>
      <c r="I9324" s="96"/>
      <c r="J9324" s="620"/>
      <c r="K9324" s="621"/>
      <c r="L9324" s="516"/>
      <c r="M9324" s="410" t="str">
        <f>IFERROR(IF($A9325=VLOOKUP($A9325,AGOTADOS!$A$3:$H$4997,1,FALSE),"AGOTADO","SI HAY"),"")</f>
        <v/>
      </c>
      <c r="N9324" s="180"/>
    </row>
    <row r="9325" spans="1:14" s="158" customFormat="1" ht="18" customHeight="1" x14ac:dyDescent="0.25">
      <c r="A9325" s="518"/>
      <c r="B9325" s="115"/>
      <c r="C9325" s="115"/>
      <c r="D9325" s="115"/>
      <c r="E9325" s="115"/>
      <c r="F9325" s="115"/>
      <c r="G9325" s="115"/>
      <c r="H9325" s="115"/>
      <c r="I9325" s="115"/>
      <c r="J9325" s="346"/>
      <c r="K9325" s="346"/>
      <c r="L9325" s="516"/>
      <c r="M9325" s="410" t="str">
        <f>IFERROR(IF($A9326=VLOOKUP($A9326,AGOTADOS!$A$3:$H$4997,1,FALSE),"AGOTADO","SI HAY"),"")</f>
        <v/>
      </c>
      <c r="N9325" s="180"/>
    </row>
    <row r="9326" spans="1:14" s="158" customFormat="1" ht="18" customHeight="1" x14ac:dyDescent="0.25">
      <c r="A9326" s="518"/>
      <c r="B9326" s="622"/>
      <c r="C9326" s="115"/>
      <c r="D9326" s="115"/>
      <c r="E9326" s="115"/>
      <c r="F9326" s="115"/>
      <c r="G9326" s="115"/>
      <c r="H9326" s="115"/>
      <c r="I9326" s="115"/>
      <c r="J9326" s="346"/>
      <c r="K9326" s="346"/>
      <c r="L9326" s="516"/>
      <c r="M9326" s="410" t="str">
        <f>IFERROR(IF($A9327=VLOOKUP($A9327,AGOTADOS!$A$3:$H$4997,1,FALSE),"AGOTADO","SI HAY"),"")</f>
        <v/>
      </c>
      <c r="N9326" s="180"/>
    </row>
    <row r="9327" spans="1:14" ht="18" customHeight="1" x14ac:dyDescent="0.25">
      <c r="L9327" s="516"/>
      <c r="M9327" s="410" t="str">
        <f>IFERROR(IF($A9328=VLOOKUP($A9328,AGOTADOS!$A$3:$H$4997,1,FALSE),"AGOTADO","SI HAY"),"")</f>
        <v/>
      </c>
    </row>
    <row r="9328" spans="1:14" ht="18" customHeight="1" x14ac:dyDescent="0.25">
      <c r="L9328" s="516"/>
      <c r="M9328" s="410" t="str">
        <f>IFERROR(IF($A9329=VLOOKUP($A9329,AGOTADOS!$A$3:$H$4997,1,FALSE),"AGOTADO","SI HAY"),"")</f>
        <v/>
      </c>
    </row>
    <row r="9329" spans="12:13" ht="18" customHeight="1" x14ac:dyDescent="0.25">
      <c r="L9329" s="516"/>
      <c r="M9329" s="410" t="str">
        <f>IFERROR(IF($A9330=VLOOKUP($A9330,AGOTADOS!$A$3:$H$4997,1,FALSE),"AGOTADO","SI HAY"),"")</f>
        <v/>
      </c>
    </row>
    <row r="9330" spans="12:13" ht="18" customHeight="1" x14ac:dyDescent="0.25">
      <c r="L9330" s="516"/>
      <c r="M9330" s="410" t="str">
        <f>IFERROR(IF($A9331=VLOOKUP($A9331,AGOTADOS!$A$3:$H$4997,1,FALSE),"AGOTADO","SI HAY"),"")</f>
        <v/>
      </c>
    </row>
    <row r="9331" spans="12:13" ht="18" customHeight="1" x14ac:dyDescent="0.25">
      <c r="L9331" s="516"/>
      <c r="M9331" s="410" t="str">
        <f>IFERROR(IF($A9332=VLOOKUP($A9332,AGOTADOS!$A$3:$H$4997,1,FALSE),"AGOTADO","SI HAY"),"")</f>
        <v/>
      </c>
    </row>
    <row r="9332" spans="12:13" ht="18" customHeight="1" x14ac:dyDescent="0.25">
      <c r="L9332" s="516"/>
      <c r="M9332" s="410" t="str">
        <f>IFERROR(IF($A9333=VLOOKUP($A9333,AGOTADOS!$A$3:$H$4997,1,FALSE),"AGOTADO","SI HAY"),"")</f>
        <v/>
      </c>
    </row>
    <row r="9333" spans="12:13" ht="18" customHeight="1" x14ac:dyDescent="0.25">
      <c r="L9333" s="516"/>
      <c r="M9333" s="410" t="str">
        <f>IFERROR(IF($A9334=VLOOKUP($A9334,AGOTADOS!$A$3:$H$4997,1,FALSE),"AGOTADO","SI HAY"),"")</f>
        <v/>
      </c>
    </row>
    <row r="9334" spans="12:13" ht="18" customHeight="1" x14ac:dyDescent="0.25">
      <c r="L9334" s="516"/>
      <c r="M9334" s="410" t="str">
        <f>IFERROR(IF($A9335=VLOOKUP($A9335,AGOTADOS!$A$3:$H$4997,1,FALSE),"AGOTADO","SI HAY"),"")</f>
        <v/>
      </c>
    </row>
    <row r="9335" spans="12:13" ht="18" customHeight="1" x14ac:dyDescent="0.25">
      <c r="L9335" s="516"/>
      <c r="M9335" s="410" t="str">
        <f>IFERROR(IF($A9336=VLOOKUP($A9336,AGOTADOS!$A$3:$H$4997,1,FALSE),"AGOTADO","SI HAY"),"")</f>
        <v/>
      </c>
    </row>
    <row r="9336" spans="12:13" ht="18" customHeight="1" x14ac:dyDescent="0.25">
      <c r="L9336" s="516"/>
      <c r="M9336" s="410" t="str">
        <f>IFERROR(IF($A9337=VLOOKUP($A9337,AGOTADOS!$A$3:$H$4997,1,FALSE),"AGOTADO","SI HAY"),"")</f>
        <v/>
      </c>
    </row>
    <row r="9337" spans="12:13" ht="18" customHeight="1" x14ac:dyDescent="0.25">
      <c r="L9337" s="516"/>
      <c r="M9337" s="410" t="str">
        <f>IFERROR(IF($A9338=VLOOKUP($A9338,AGOTADOS!$A$3:$H$4997,1,FALSE),"AGOTADO","SI HAY"),"")</f>
        <v/>
      </c>
    </row>
    <row r="9338" spans="12:13" ht="18" customHeight="1" x14ac:dyDescent="0.25">
      <c r="L9338" s="516"/>
      <c r="M9338" s="410" t="str">
        <f>IFERROR(IF($A9339=VLOOKUP($A9339,AGOTADOS!$A$3:$H$4997,1,FALSE),"AGOTADO","SI HAY"),"")</f>
        <v/>
      </c>
    </row>
    <row r="9339" spans="12:13" ht="18" customHeight="1" x14ac:dyDescent="0.25">
      <c r="L9339" s="516"/>
      <c r="M9339" s="410" t="str">
        <f>IFERROR(IF($A9340=VLOOKUP($A9340,AGOTADOS!$A$3:$H$4997,1,FALSE),"AGOTADO","SI HAY"),"")</f>
        <v/>
      </c>
    </row>
    <row r="9340" spans="12:13" ht="18" customHeight="1" x14ac:dyDescent="0.25">
      <c r="L9340" s="516"/>
      <c r="M9340" s="410" t="str">
        <f>IFERROR(IF($A9341=VLOOKUP($A9341,AGOTADOS!$A$3:$H$4997,1,FALSE),"AGOTADO","SI HAY"),"")</f>
        <v/>
      </c>
    </row>
    <row r="9341" spans="12:13" ht="18" customHeight="1" x14ac:dyDescent="0.25">
      <c r="L9341" s="516"/>
      <c r="M9341" s="410" t="str">
        <f>IFERROR(IF($A9342=VLOOKUP($A9342,AGOTADOS!$A$3:$H$4997,1,FALSE),"AGOTADO","SI HAY"),"")</f>
        <v/>
      </c>
    </row>
    <row r="9342" spans="12:13" ht="18" customHeight="1" x14ac:dyDescent="0.25">
      <c r="L9342" s="516"/>
      <c r="M9342" s="410" t="str">
        <f>IFERROR(IF($A9343=VLOOKUP($A9343,AGOTADOS!$A$3:$H$4997,1,FALSE),"AGOTADO","SI HAY"),"")</f>
        <v/>
      </c>
    </row>
    <row r="9343" spans="12:13" ht="18" customHeight="1" x14ac:dyDescent="0.25">
      <c r="L9343" s="516"/>
      <c r="M9343" s="410" t="str">
        <f>IFERROR(IF($A9344=VLOOKUP($A9344,AGOTADOS!$A$3:$H$4997,1,FALSE),"AGOTADO","SI HAY"),"")</f>
        <v/>
      </c>
    </row>
    <row r="9344" spans="12:13" ht="18" customHeight="1" x14ac:dyDescent="0.25">
      <c r="L9344" s="516"/>
      <c r="M9344" s="410" t="str">
        <f>IFERROR(IF($A9345=VLOOKUP($A9345,AGOTADOS!$A$3:$H$4997,1,FALSE),"AGOTADO","SI HAY"),"")</f>
        <v/>
      </c>
    </row>
    <row r="9345" spans="12:13" ht="18" customHeight="1" x14ac:dyDescent="0.25">
      <c r="L9345" s="516"/>
      <c r="M9345" s="410" t="str">
        <f>IFERROR(IF($A9346=VLOOKUP($A9346,AGOTADOS!$A$3:$H$4997,1,FALSE),"AGOTADO","SI HAY"),"")</f>
        <v/>
      </c>
    </row>
    <row r="9346" spans="12:13" ht="18" customHeight="1" x14ac:dyDescent="0.25">
      <c r="L9346" s="516"/>
      <c r="M9346" s="410" t="str">
        <f>IFERROR(IF($A9347=VLOOKUP($A9347,AGOTADOS!$A$3:$H$4997,1,FALSE),"AGOTADO","SI HAY"),"")</f>
        <v/>
      </c>
    </row>
    <row r="9347" spans="12:13" ht="18" customHeight="1" x14ac:dyDescent="0.25">
      <c r="L9347" s="516"/>
      <c r="M9347" s="410" t="str">
        <f>IFERROR(IF($A9348=VLOOKUP($A9348,AGOTADOS!$A$3:$H$4997,1,FALSE),"AGOTADO","SI HAY"),"")</f>
        <v/>
      </c>
    </row>
    <row r="9348" spans="12:13" ht="18" customHeight="1" x14ac:dyDescent="0.25">
      <c r="L9348" s="516"/>
      <c r="M9348" s="410" t="str">
        <f>IFERROR(IF($A9349=VLOOKUP($A9349,AGOTADOS!$A$3:$H$4997,1,FALSE),"AGOTADO","SI HAY"),"")</f>
        <v/>
      </c>
    </row>
    <row r="9349" spans="12:13" ht="18" customHeight="1" x14ac:dyDescent="0.25">
      <c r="L9349" s="516"/>
      <c r="M9349" s="410" t="str">
        <f>IFERROR(IF($A9350=VLOOKUP($A9350,AGOTADOS!$A$3:$H$4997,1,FALSE),"AGOTADO","SI HAY"),"")</f>
        <v/>
      </c>
    </row>
    <row r="9350" spans="12:13" ht="18" customHeight="1" x14ac:dyDescent="0.25">
      <c r="L9350" s="516"/>
      <c r="M9350" s="410" t="str">
        <f>IFERROR(IF($A9351=VLOOKUP($A9351,AGOTADOS!$A$3:$H$4997,1,FALSE),"AGOTADO","SI HAY"),"")</f>
        <v/>
      </c>
    </row>
    <row r="9351" spans="12:13" ht="18" customHeight="1" x14ac:dyDescent="0.25">
      <c r="L9351" s="516"/>
      <c r="M9351" s="410" t="str">
        <f>IFERROR(IF($A9352=VLOOKUP($A9352,AGOTADOS!$A$3:$H$4997,1,FALSE),"AGOTADO","SI HAY"),"")</f>
        <v/>
      </c>
    </row>
    <row r="9352" spans="12:13" ht="18" customHeight="1" x14ac:dyDescent="0.25">
      <c r="L9352" s="516"/>
      <c r="M9352" s="410" t="str">
        <f>IFERROR(IF($A9353=VLOOKUP($A9353,AGOTADOS!$A$3:$H$4997,1,FALSE),"AGOTADO","SI HAY"),"")</f>
        <v/>
      </c>
    </row>
    <row r="9353" spans="12:13" ht="18" customHeight="1" x14ac:dyDescent="0.25">
      <c r="L9353" s="516"/>
      <c r="M9353" s="410" t="str">
        <f>IFERROR(IF($A9354=VLOOKUP($A9354,AGOTADOS!$A$3:$H$4997,1,FALSE),"AGOTADO","SI HAY"),"")</f>
        <v/>
      </c>
    </row>
    <row r="9354" spans="12:13" ht="18" customHeight="1" x14ac:dyDescent="0.25">
      <c r="L9354" s="516"/>
      <c r="M9354" s="410" t="str">
        <f>IFERROR(IF($A9355=VLOOKUP($A9355,AGOTADOS!$A$3:$H$4997,1,FALSE),"AGOTADO","SI HAY"),"")</f>
        <v/>
      </c>
    </row>
    <row r="9355" spans="12:13" ht="18" customHeight="1" x14ac:dyDescent="0.25">
      <c r="L9355" s="516"/>
      <c r="M9355" s="410" t="str">
        <f>IFERROR(IF($A9356=VLOOKUP($A9356,AGOTADOS!$A$3:$H$4997,1,FALSE),"AGOTADO","SI HAY"),"")</f>
        <v/>
      </c>
    </row>
    <row r="9356" spans="12:13" ht="18" customHeight="1" x14ac:dyDescent="0.25">
      <c r="L9356" s="516"/>
      <c r="M9356" s="410" t="str">
        <f>IFERROR(IF($A9357=VLOOKUP($A9357,AGOTADOS!$A$3:$H$4997,1,FALSE),"AGOTADO","SI HAY"),"")</f>
        <v/>
      </c>
    </row>
    <row r="9357" spans="12:13" ht="18" customHeight="1" x14ac:dyDescent="0.25">
      <c r="L9357" s="516"/>
      <c r="M9357" s="410" t="str">
        <f>IFERROR(IF($A9358=VLOOKUP($A9358,AGOTADOS!$A$3:$H$4997,1,FALSE),"AGOTADO","SI HAY"),"")</f>
        <v/>
      </c>
    </row>
    <row r="9358" spans="12:13" ht="18" customHeight="1" x14ac:dyDescent="0.25">
      <c r="L9358" s="516"/>
      <c r="M9358" s="410" t="str">
        <f>IFERROR(IF($A9359=VLOOKUP($A9359,AGOTADOS!$A$3:$H$4997,1,FALSE),"AGOTADO","SI HAY"),"")</f>
        <v/>
      </c>
    </row>
    <row r="9359" spans="12:13" ht="18" customHeight="1" x14ac:dyDescent="0.25">
      <c r="L9359" s="516"/>
      <c r="M9359" s="410" t="str">
        <f>IFERROR(IF($A9360=VLOOKUP($A9360,AGOTADOS!$A$3:$H$4997,1,FALSE),"AGOTADO","SI HAY"),"")</f>
        <v/>
      </c>
    </row>
    <row r="9360" spans="12:13" ht="18" customHeight="1" x14ac:dyDescent="0.25">
      <c r="L9360" s="516"/>
      <c r="M9360" s="410" t="str">
        <f>IFERROR(IF($A9361=VLOOKUP($A9361,AGOTADOS!$A$3:$H$4997,1,FALSE),"AGOTADO","SI HAY"),"")</f>
        <v/>
      </c>
    </row>
    <row r="9361" spans="12:13" ht="18" customHeight="1" x14ac:dyDescent="0.25">
      <c r="L9361" s="516"/>
      <c r="M9361" s="410" t="str">
        <f>IFERROR(IF($A9362=VLOOKUP($A9362,AGOTADOS!$A$3:$H$4997,1,FALSE),"AGOTADO","SI HAY"),"")</f>
        <v/>
      </c>
    </row>
    <row r="9362" spans="12:13" ht="18" customHeight="1" x14ac:dyDescent="0.25">
      <c r="L9362" s="516"/>
      <c r="M9362" s="410" t="str">
        <f>IFERROR(IF($A9363=VLOOKUP($A9363,AGOTADOS!$A$3:$H$4997,1,FALSE),"AGOTADO","SI HAY"),"")</f>
        <v/>
      </c>
    </row>
    <row r="9363" spans="12:13" ht="18" customHeight="1" x14ac:dyDescent="0.25">
      <c r="L9363" s="516"/>
      <c r="M9363" s="410" t="str">
        <f>IFERROR(IF($A9364=VLOOKUP($A9364,AGOTADOS!$A$3:$H$4997,1,FALSE),"AGOTADO","SI HAY"),"")</f>
        <v/>
      </c>
    </row>
    <row r="9364" spans="12:13" ht="18" customHeight="1" x14ac:dyDescent="0.25">
      <c r="L9364" s="516"/>
      <c r="M9364" s="410" t="str">
        <f>IFERROR(IF($A9365=VLOOKUP($A9365,AGOTADOS!$A$3:$H$4997,1,FALSE),"AGOTADO","SI HAY"),"")</f>
        <v/>
      </c>
    </row>
    <row r="9365" spans="12:13" ht="18" customHeight="1" x14ac:dyDescent="0.25">
      <c r="L9365" s="516"/>
      <c r="M9365" s="410" t="str">
        <f>IFERROR(IF($A9366=VLOOKUP($A9366,AGOTADOS!$A$3:$H$4997,1,FALSE),"AGOTADO","SI HAY"),"")</f>
        <v/>
      </c>
    </row>
    <row r="9366" spans="12:13" ht="18" customHeight="1" x14ac:dyDescent="0.25">
      <c r="L9366" s="516"/>
      <c r="M9366" s="410" t="str">
        <f>IFERROR(IF($A9367=VLOOKUP($A9367,AGOTADOS!$A$3:$H$4997,1,FALSE),"AGOTADO","SI HAY"),"")</f>
        <v/>
      </c>
    </row>
    <row r="9367" spans="12:13" ht="18" customHeight="1" x14ac:dyDescent="0.25">
      <c r="L9367" s="516"/>
      <c r="M9367" s="410" t="str">
        <f>IFERROR(IF($A9368=VLOOKUP($A9368,AGOTADOS!$A$3:$H$4997,1,FALSE),"AGOTADO","SI HAY"),"")</f>
        <v/>
      </c>
    </row>
    <row r="9368" spans="12:13" ht="18" customHeight="1" x14ac:dyDescent="0.25">
      <c r="L9368" s="516"/>
      <c r="M9368" s="410" t="str">
        <f>IFERROR(IF($A9369=VLOOKUP($A9369,AGOTADOS!$A$3:$H$4997,1,FALSE),"AGOTADO","SI HAY"),"")</f>
        <v/>
      </c>
    </row>
    <row r="9369" spans="12:13" ht="18" customHeight="1" x14ac:dyDescent="0.25">
      <c r="L9369" s="516"/>
      <c r="M9369" s="410" t="str">
        <f>IFERROR(IF($A9370=VLOOKUP($A9370,AGOTADOS!$A$3:$H$4997,1,FALSE),"AGOTADO","SI HAY"),"")</f>
        <v/>
      </c>
    </row>
    <row r="9370" spans="12:13" ht="18" customHeight="1" x14ac:dyDescent="0.25">
      <c r="L9370" s="516"/>
      <c r="M9370" s="410" t="str">
        <f>IFERROR(IF($A9371=VLOOKUP($A9371,AGOTADOS!$A$3:$H$4997,1,FALSE),"AGOTADO","SI HAY"),"")</f>
        <v/>
      </c>
    </row>
    <row r="9371" spans="12:13" ht="18" customHeight="1" x14ac:dyDescent="0.25">
      <c r="L9371" s="516"/>
      <c r="M9371" s="410" t="str">
        <f>IFERROR(IF($A9372=VLOOKUP($A9372,AGOTADOS!$A$3:$H$4997,1,FALSE),"AGOTADO","SI HAY"),"")</f>
        <v/>
      </c>
    </row>
    <row r="9372" spans="12:13" ht="18" customHeight="1" x14ac:dyDescent="0.25">
      <c r="L9372" s="516"/>
      <c r="M9372" s="410" t="str">
        <f>IFERROR(IF($A9373=VLOOKUP($A9373,AGOTADOS!$A$3:$H$4997,1,FALSE),"AGOTADO","SI HAY"),"")</f>
        <v/>
      </c>
    </row>
    <row r="9373" spans="12:13" ht="18" customHeight="1" x14ac:dyDescent="0.25">
      <c r="L9373" s="516"/>
      <c r="M9373" s="410" t="str">
        <f>IFERROR(IF($A9374=VLOOKUP($A9374,AGOTADOS!$A$3:$H$4997,1,FALSE),"AGOTADO","SI HAY"),"")</f>
        <v/>
      </c>
    </row>
    <row r="9374" spans="12:13" ht="18" customHeight="1" x14ac:dyDescent="0.25">
      <c r="L9374" s="516"/>
      <c r="M9374" s="410" t="str">
        <f>IFERROR(IF($A9375=VLOOKUP($A9375,AGOTADOS!$A$3:$H$4997,1,FALSE),"AGOTADO","SI HAY"),"")</f>
        <v/>
      </c>
    </row>
    <row r="9375" spans="12:13" ht="18" customHeight="1" x14ac:dyDescent="0.25">
      <c r="L9375" s="516"/>
      <c r="M9375" s="410" t="str">
        <f>IFERROR(IF($A9376=VLOOKUP($A9376,AGOTADOS!$A$3:$H$4997,1,FALSE),"AGOTADO","SI HAY"),"")</f>
        <v/>
      </c>
    </row>
    <row r="9376" spans="12:13" ht="18" customHeight="1" x14ac:dyDescent="0.25">
      <c r="L9376" s="516"/>
      <c r="M9376" s="410" t="str">
        <f>IFERROR(IF($A9377=VLOOKUP($A9377,AGOTADOS!$A$3:$H$4997,1,FALSE),"AGOTADO","SI HAY"),"")</f>
        <v/>
      </c>
    </row>
    <row r="9377" spans="12:13" ht="18" customHeight="1" x14ac:dyDescent="0.25">
      <c r="L9377" s="516"/>
      <c r="M9377" s="410" t="str">
        <f>IFERROR(IF($A9378=VLOOKUP($A9378,AGOTADOS!$A$3:$H$4997,1,FALSE),"AGOTADO","SI HAY"),"")</f>
        <v/>
      </c>
    </row>
    <row r="9378" spans="12:13" ht="18" customHeight="1" x14ac:dyDescent="0.25">
      <c r="L9378" s="516"/>
      <c r="M9378" s="410" t="str">
        <f>IFERROR(IF($A9379=VLOOKUP($A9379,AGOTADOS!$A$3:$H$4997,1,FALSE),"AGOTADO","SI HAY"),"")</f>
        <v/>
      </c>
    </row>
    <row r="9379" spans="12:13" ht="18" customHeight="1" x14ac:dyDescent="0.25">
      <c r="L9379" s="516"/>
      <c r="M9379" s="410" t="str">
        <f>IFERROR(IF($A9380=VLOOKUP($A9380,AGOTADOS!$A$3:$H$4997,1,FALSE),"AGOTADO","SI HAY"),"")</f>
        <v/>
      </c>
    </row>
    <row r="9380" spans="12:13" ht="18" customHeight="1" x14ac:dyDescent="0.25">
      <c r="L9380" s="516"/>
      <c r="M9380" s="410" t="str">
        <f>IFERROR(IF($A9381=VLOOKUP($A9381,AGOTADOS!$A$3:$H$4997,1,FALSE),"AGOTADO","SI HAY"),"")</f>
        <v/>
      </c>
    </row>
    <row r="9381" spans="12:13" ht="18" customHeight="1" x14ac:dyDescent="0.25">
      <c r="L9381" s="516"/>
      <c r="M9381" s="410" t="str">
        <f>IFERROR(IF($A9382=VLOOKUP($A9382,AGOTADOS!$A$3:$H$4997,1,FALSE),"AGOTADO","SI HAY"),"")</f>
        <v/>
      </c>
    </row>
    <row r="9382" spans="12:13" ht="18" customHeight="1" x14ac:dyDescent="0.25">
      <c r="L9382" s="516"/>
      <c r="M9382" s="410" t="str">
        <f>IFERROR(IF($A9383=VLOOKUP($A9383,AGOTADOS!$A$3:$H$4997,1,FALSE),"AGOTADO","SI HAY"),"")</f>
        <v/>
      </c>
    </row>
    <row r="9383" spans="12:13" ht="18" customHeight="1" x14ac:dyDescent="0.25">
      <c r="L9383" s="516"/>
      <c r="M9383" s="410" t="str">
        <f>IFERROR(IF($A9384=VLOOKUP($A9384,AGOTADOS!$A$3:$H$4997,1,FALSE),"AGOTADO","SI HAY"),"")</f>
        <v/>
      </c>
    </row>
    <row r="9384" spans="12:13" ht="18" customHeight="1" x14ac:dyDescent="0.25">
      <c r="L9384" s="516"/>
      <c r="M9384" s="410" t="str">
        <f>IFERROR(IF($A9385=VLOOKUP($A9385,AGOTADOS!$A$3:$H$4997,1,FALSE),"AGOTADO","SI HAY"),"")</f>
        <v/>
      </c>
    </row>
    <row r="9385" spans="12:13" ht="18" customHeight="1" x14ac:dyDescent="0.25">
      <c r="L9385" s="516"/>
      <c r="M9385" s="410" t="str">
        <f>IFERROR(IF($A9386=VLOOKUP($A9386,AGOTADOS!$A$3:$H$4997,1,FALSE),"AGOTADO","SI HAY"),"")</f>
        <v/>
      </c>
    </row>
    <row r="9386" spans="12:13" ht="18" customHeight="1" x14ac:dyDescent="0.25">
      <c r="L9386" s="516"/>
      <c r="M9386" s="410" t="str">
        <f>IFERROR(IF($A9387=VLOOKUP($A9387,AGOTADOS!$A$3:$H$4997,1,FALSE),"AGOTADO","SI HAY"),"")</f>
        <v/>
      </c>
    </row>
    <row r="9387" spans="12:13" ht="18" customHeight="1" x14ac:dyDescent="0.25">
      <c r="L9387" s="516"/>
      <c r="M9387" s="410" t="str">
        <f>IFERROR(IF($A9388=VLOOKUP($A9388,AGOTADOS!$A$3:$H$4997,1,FALSE),"AGOTADO","SI HAY"),"")</f>
        <v/>
      </c>
    </row>
    <row r="9388" spans="12:13" ht="18" customHeight="1" x14ac:dyDescent="0.25">
      <c r="L9388" s="516"/>
      <c r="M9388" s="410" t="str">
        <f>IFERROR(IF($A9389=VLOOKUP($A9389,AGOTADOS!$A$3:$H$4997,1,FALSE),"AGOTADO","SI HAY"),"")</f>
        <v/>
      </c>
    </row>
    <row r="9389" spans="12:13" ht="18" customHeight="1" x14ac:dyDescent="0.25">
      <c r="L9389" s="516"/>
      <c r="M9389" s="410" t="str">
        <f>IFERROR(IF($A9390=VLOOKUP($A9390,AGOTADOS!$A$3:$H$4997,1,FALSE),"AGOTADO","SI HAY"),"")</f>
        <v/>
      </c>
    </row>
    <row r="9390" spans="12:13" ht="18" customHeight="1" x14ac:dyDescent="0.25">
      <c r="L9390" s="516"/>
      <c r="M9390" s="410" t="str">
        <f>IFERROR(IF($A9391=VLOOKUP($A9391,AGOTADOS!$A$3:$H$4997,1,FALSE),"AGOTADO","SI HAY"),"")</f>
        <v/>
      </c>
    </row>
    <row r="9391" spans="12:13" ht="18" customHeight="1" x14ac:dyDescent="0.25">
      <c r="L9391" s="516"/>
      <c r="M9391" s="410" t="str">
        <f>IFERROR(IF($A9392=VLOOKUP($A9392,AGOTADOS!$A$3:$H$4997,1,FALSE),"AGOTADO","SI HAY"),"")</f>
        <v/>
      </c>
    </row>
    <row r="9392" spans="12:13" ht="18" customHeight="1" x14ac:dyDescent="0.25">
      <c r="L9392" s="516"/>
      <c r="M9392" s="410" t="str">
        <f>IFERROR(IF($A9393=VLOOKUP($A9393,AGOTADOS!$A$3:$H$4997,1,FALSE),"AGOTADO","SI HAY"),"")</f>
        <v/>
      </c>
    </row>
    <row r="9393" spans="12:13" ht="18" customHeight="1" x14ac:dyDescent="0.25">
      <c r="L9393" s="516"/>
      <c r="M9393" s="410" t="str">
        <f>IFERROR(IF($A9394=VLOOKUP($A9394,AGOTADOS!$A$3:$H$4997,1,FALSE),"AGOTADO","SI HAY"),"")</f>
        <v/>
      </c>
    </row>
    <row r="9394" spans="12:13" ht="18" customHeight="1" x14ac:dyDescent="0.25">
      <c r="L9394" s="516"/>
      <c r="M9394" s="410" t="str">
        <f>IFERROR(IF($A9395=VLOOKUP($A9395,AGOTADOS!$A$3:$H$4997,1,FALSE),"AGOTADO","SI HAY"),"")</f>
        <v/>
      </c>
    </row>
    <row r="9395" spans="12:13" ht="18" customHeight="1" x14ac:dyDescent="0.25">
      <c r="L9395" s="516"/>
      <c r="M9395" s="410" t="str">
        <f>IFERROR(IF($A9396=VLOOKUP($A9396,AGOTADOS!$A$3:$H$4997,1,FALSE),"AGOTADO","SI HAY"),"")</f>
        <v/>
      </c>
    </row>
    <row r="9396" spans="12:13" ht="18" customHeight="1" x14ac:dyDescent="0.25">
      <c r="L9396" s="516"/>
      <c r="M9396" s="410" t="str">
        <f>IFERROR(IF($A9397=VLOOKUP($A9397,AGOTADOS!$A$3:$H$4997,1,FALSE),"AGOTADO","SI HAY"),"")</f>
        <v/>
      </c>
    </row>
    <row r="9397" spans="12:13" ht="18" customHeight="1" x14ac:dyDescent="0.25">
      <c r="L9397" s="516"/>
      <c r="M9397" s="410" t="str">
        <f>IFERROR(IF($A9398=VLOOKUP($A9398,AGOTADOS!$A$3:$H$4997,1,FALSE),"AGOTADO","SI HAY"),"")</f>
        <v/>
      </c>
    </row>
    <row r="9398" spans="12:13" ht="18" customHeight="1" x14ac:dyDescent="0.25">
      <c r="L9398" s="516"/>
      <c r="M9398" s="410" t="str">
        <f>IFERROR(IF($A9399=VLOOKUP($A9399,AGOTADOS!$A$3:$H$4997,1,FALSE),"AGOTADO","SI HAY"),"")</f>
        <v/>
      </c>
    </row>
    <row r="9399" spans="12:13" ht="18" customHeight="1" x14ac:dyDescent="0.25">
      <c r="L9399" s="516"/>
      <c r="M9399" s="410" t="str">
        <f>IFERROR(IF($A9400=VLOOKUP($A9400,AGOTADOS!$A$3:$H$4997,1,FALSE),"AGOTADO","SI HAY"),"")</f>
        <v/>
      </c>
    </row>
    <row r="9400" spans="12:13" ht="18" customHeight="1" x14ac:dyDescent="0.25">
      <c r="L9400" s="516"/>
      <c r="M9400" s="410" t="str">
        <f>IFERROR(IF($A9401=VLOOKUP($A9401,AGOTADOS!$A$3:$H$4997,1,FALSE),"AGOTADO","SI HAY"),"")</f>
        <v/>
      </c>
    </row>
    <row r="9401" spans="12:13" ht="18" customHeight="1" x14ac:dyDescent="0.25">
      <c r="L9401" s="516"/>
      <c r="M9401" s="410" t="str">
        <f>IFERROR(IF($A9402=VLOOKUP($A9402,AGOTADOS!$A$3:$H$4997,1,FALSE),"AGOTADO","SI HAY"),"")</f>
        <v/>
      </c>
    </row>
    <row r="9402" spans="12:13" ht="18" customHeight="1" x14ac:dyDescent="0.25">
      <c r="L9402" s="516"/>
      <c r="M9402" s="410" t="str">
        <f>IFERROR(IF($A9403=VLOOKUP($A9403,AGOTADOS!$A$3:$H$4997,1,FALSE),"AGOTADO","SI HAY"),"")</f>
        <v/>
      </c>
    </row>
    <row r="9403" spans="12:13" ht="18" customHeight="1" x14ac:dyDescent="0.25">
      <c r="L9403" s="516"/>
      <c r="M9403" s="410" t="str">
        <f>IFERROR(IF($A9404=VLOOKUP($A9404,AGOTADOS!$A$3:$H$4997,1,FALSE),"AGOTADO","SI HAY"),"")</f>
        <v/>
      </c>
    </row>
    <row r="9404" spans="12:13" ht="18" customHeight="1" x14ac:dyDescent="0.25">
      <c r="L9404" s="516"/>
      <c r="M9404" s="410" t="str">
        <f>IFERROR(IF($A9405=VLOOKUP($A9405,AGOTADOS!$A$3:$H$4997,1,FALSE),"AGOTADO","SI HAY"),"")</f>
        <v/>
      </c>
    </row>
    <row r="9405" spans="12:13" ht="18" customHeight="1" x14ac:dyDescent="0.25">
      <c r="L9405" s="516"/>
      <c r="M9405" s="410" t="str">
        <f>IFERROR(IF($A9406=VLOOKUP($A9406,AGOTADOS!$A$3:$H$4997,1,FALSE),"AGOTADO","SI HAY"),"")</f>
        <v/>
      </c>
    </row>
    <row r="9406" spans="12:13" ht="18" customHeight="1" x14ac:dyDescent="0.25">
      <c r="L9406" s="516"/>
      <c r="M9406" s="410" t="str">
        <f>IFERROR(IF($A9407=VLOOKUP($A9407,AGOTADOS!$A$3:$H$4997,1,FALSE),"AGOTADO","SI HAY"),"")</f>
        <v/>
      </c>
    </row>
    <row r="9407" spans="12:13" ht="18" customHeight="1" x14ac:dyDescent="0.25">
      <c r="L9407" s="516"/>
      <c r="M9407" s="410" t="str">
        <f>IFERROR(IF($A9408=VLOOKUP($A9408,AGOTADOS!$A$3:$H$4997,1,FALSE),"AGOTADO","SI HAY"),"")</f>
        <v/>
      </c>
    </row>
    <row r="9408" spans="12:13" ht="18" customHeight="1" x14ac:dyDescent="0.25">
      <c r="L9408" s="516"/>
      <c r="M9408" s="410" t="str">
        <f>IFERROR(IF($A9409=VLOOKUP($A9409,AGOTADOS!$A$3:$H$4997,1,FALSE),"AGOTADO","SI HAY"),"")</f>
        <v/>
      </c>
    </row>
    <row r="9409" spans="12:13" ht="18" customHeight="1" x14ac:dyDescent="0.25">
      <c r="L9409" s="516"/>
      <c r="M9409" s="410" t="str">
        <f>IFERROR(IF($A9410=VLOOKUP($A9410,AGOTADOS!$A$3:$H$4997,1,FALSE),"AGOTADO","SI HAY"),"")</f>
        <v/>
      </c>
    </row>
    <row r="9410" spans="12:13" ht="18" customHeight="1" x14ac:dyDescent="0.25">
      <c r="L9410" s="516"/>
      <c r="M9410" s="410" t="str">
        <f>IFERROR(IF($A9411=VLOOKUP($A9411,AGOTADOS!$A$3:$H$4997,1,FALSE),"AGOTADO","SI HAY"),"")</f>
        <v/>
      </c>
    </row>
    <row r="9411" spans="12:13" ht="18" customHeight="1" x14ac:dyDescent="0.25">
      <c r="L9411" s="516"/>
      <c r="M9411" s="410" t="str">
        <f>IFERROR(IF($A9412=VLOOKUP($A9412,AGOTADOS!$A$3:$H$4997,1,FALSE),"AGOTADO","SI HAY"),"")</f>
        <v/>
      </c>
    </row>
    <row r="9412" spans="12:13" ht="18" customHeight="1" x14ac:dyDescent="0.25">
      <c r="L9412" s="516"/>
      <c r="M9412" s="410" t="str">
        <f>IFERROR(IF($A9413=VLOOKUP($A9413,AGOTADOS!$A$3:$H$4997,1,FALSE),"AGOTADO","SI HAY"),"")</f>
        <v/>
      </c>
    </row>
    <row r="9413" spans="12:13" ht="18" customHeight="1" x14ac:dyDescent="0.25">
      <c r="L9413" s="516"/>
      <c r="M9413" s="410" t="str">
        <f>IFERROR(IF($A9414=VLOOKUP($A9414,AGOTADOS!$A$3:$H$4997,1,FALSE),"AGOTADO","SI HAY"),"")</f>
        <v/>
      </c>
    </row>
    <row r="9414" spans="12:13" ht="18" customHeight="1" x14ac:dyDescent="0.25">
      <c r="L9414" s="516"/>
      <c r="M9414" s="410" t="str">
        <f>IFERROR(IF($A9415=VLOOKUP($A9415,AGOTADOS!$A$3:$H$4997,1,FALSE),"AGOTADO","SI HAY"),"")</f>
        <v/>
      </c>
    </row>
    <row r="9415" spans="12:13" ht="18" customHeight="1" x14ac:dyDescent="0.25">
      <c r="L9415" s="516"/>
      <c r="M9415" s="410" t="str">
        <f>IFERROR(IF($A9416=VLOOKUP($A9416,AGOTADOS!$A$3:$H$4997,1,FALSE),"AGOTADO","SI HAY"),"")</f>
        <v/>
      </c>
    </row>
    <row r="9416" spans="12:13" ht="18" customHeight="1" x14ac:dyDescent="0.25">
      <c r="L9416" s="516"/>
      <c r="M9416" s="410" t="str">
        <f>IFERROR(IF($A9417=VLOOKUP($A9417,AGOTADOS!$A$3:$H$4997,1,FALSE),"AGOTADO","SI HAY"),"")</f>
        <v/>
      </c>
    </row>
    <row r="9417" spans="12:13" ht="18" customHeight="1" x14ac:dyDescent="0.25">
      <c r="L9417" s="516"/>
      <c r="M9417" s="410" t="str">
        <f>IFERROR(IF($A9418=VLOOKUP($A9418,AGOTADOS!$A$3:$H$4997,1,FALSE),"AGOTADO","SI HAY"),"")</f>
        <v/>
      </c>
    </row>
    <row r="9418" spans="12:13" ht="18" customHeight="1" x14ac:dyDescent="0.25">
      <c r="L9418" s="516"/>
      <c r="M9418" s="410" t="str">
        <f>IFERROR(IF($A9419=VLOOKUP($A9419,AGOTADOS!$A$3:$H$4997,1,FALSE),"AGOTADO","SI HAY"),"")</f>
        <v/>
      </c>
    </row>
    <row r="9419" spans="12:13" ht="18" customHeight="1" x14ac:dyDescent="0.25">
      <c r="L9419" s="516"/>
      <c r="M9419" s="410" t="str">
        <f>IFERROR(IF($A9420=VLOOKUP($A9420,AGOTADOS!$A$3:$H$4997,1,FALSE),"AGOTADO","SI HAY"),"")</f>
        <v/>
      </c>
    </row>
    <row r="9420" spans="12:13" ht="18" customHeight="1" x14ac:dyDescent="0.25">
      <c r="L9420" s="516"/>
      <c r="M9420" s="410" t="str">
        <f>IFERROR(IF($A9421=VLOOKUP($A9421,AGOTADOS!$A$3:$H$4997,1,FALSE),"AGOTADO","SI HAY"),"")</f>
        <v/>
      </c>
    </row>
    <row r="9421" spans="12:13" ht="18" customHeight="1" x14ac:dyDescent="0.25">
      <c r="L9421" s="516"/>
      <c r="M9421" s="410" t="str">
        <f>IFERROR(IF($A9422=VLOOKUP($A9422,AGOTADOS!$A$3:$H$4997,1,FALSE),"AGOTADO","SI HAY"),"")</f>
        <v/>
      </c>
    </row>
    <row r="9422" spans="12:13" ht="18" customHeight="1" x14ac:dyDescent="0.25">
      <c r="L9422" s="516"/>
      <c r="M9422" s="410" t="str">
        <f>IFERROR(IF($A9423=VLOOKUP($A9423,AGOTADOS!$A$3:$H$4997,1,FALSE),"AGOTADO","SI HAY"),"")</f>
        <v/>
      </c>
    </row>
    <row r="9423" spans="12:13" ht="18" customHeight="1" x14ac:dyDescent="0.25">
      <c r="L9423" s="516"/>
      <c r="M9423" s="410" t="str">
        <f>IFERROR(IF($A9424=VLOOKUP($A9424,AGOTADOS!$A$3:$H$4997,1,FALSE),"AGOTADO","SI HAY"),"")</f>
        <v/>
      </c>
    </row>
    <row r="9424" spans="12:13" ht="18" customHeight="1" x14ac:dyDescent="0.25">
      <c r="L9424" s="516"/>
      <c r="M9424" s="410" t="str">
        <f>IFERROR(IF($A9425=VLOOKUP($A9425,AGOTADOS!$A$3:$H$4997,1,FALSE),"AGOTADO","SI HAY"),"")</f>
        <v/>
      </c>
    </row>
    <row r="9425" spans="12:13" ht="18" customHeight="1" x14ac:dyDescent="0.25">
      <c r="L9425" s="516"/>
      <c r="M9425" s="410" t="str">
        <f>IFERROR(IF($A9426=VLOOKUP($A9426,AGOTADOS!$A$3:$H$4997,1,FALSE),"AGOTADO","SI HAY"),"")</f>
        <v/>
      </c>
    </row>
    <row r="9426" spans="12:13" ht="18" customHeight="1" x14ac:dyDescent="0.25">
      <c r="L9426" s="516"/>
      <c r="M9426" s="410" t="str">
        <f>IFERROR(IF($A9427=VLOOKUP($A9427,AGOTADOS!$A$3:$H$4997,1,FALSE),"AGOTADO","SI HAY"),"")</f>
        <v/>
      </c>
    </row>
    <row r="9427" spans="12:13" ht="18" customHeight="1" x14ac:dyDescent="0.25">
      <c r="L9427" s="516"/>
      <c r="M9427" s="410" t="str">
        <f>IFERROR(IF($A9428=VLOOKUP($A9428,AGOTADOS!$A$3:$H$4997,1,FALSE),"AGOTADO","SI HAY"),"")</f>
        <v/>
      </c>
    </row>
    <row r="9428" spans="12:13" ht="18" customHeight="1" x14ac:dyDescent="0.25">
      <c r="L9428" s="516"/>
      <c r="M9428" s="410" t="str">
        <f>IFERROR(IF($A9429=VLOOKUP($A9429,AGOTADOS!$A$3:$H$4997,1,FALSE),"AGOTADO","SI HAY"),"")</f>
        <v/>
      </c>
    </row>
    <row r="9429" spans="12:13" ht="18" customHeight="1" x14ac:dyDescent="0.25">
      <c r="L9429" s="516"/>
      <c r="M9429" s="410" t="str">
        <f>IFERROR(IF($A9430=VLOOKUP($A9430,AGOTADOS!$A$3:$H$4997,1,FALSE),"AGOTADO","SI HAY"),"")</f>
        <v/>
      </c>
    </row>
    <row r="9430" spans="12:13" ht="18" customHeight="1" x14ac:dyDescent="0.25">
      <c r="L9430" s="516"/>
      <c r="M9430" s="410" t="str">
        <f>IFERROR(IF($A9431=VLOOKUP($A9431,AGOTADOS!$A$3:$H$4997,1,FALSE),"AGOTADO","SI HAY"),"")</f>
        <v/>
      </c>
    </row>
    <row r="9431" spans="12:13" ht="18" customHeight="1" x14ac:dyDescent="0.25">
      <c r="L9431" s="516"/>
      <c r="M9431" s="410" t="str">
        <f>IFERROR(IF($A9432=VLOOKUP($A9432,AGOTADOS!$A$3:$H$4997,1,FALSE),"AGOTADO","SI HAY"),"")</f>
        <v/>
      </c>
    </row>
    <row r="9432" spans="12:13" ht="18" customHeight="1" x14ac:dyDescent="0.25">
      <c r="L9432" s="516"/>
      <c r="M9432" s="410" t="str">
        <f>IFERROR(IF($A9433=VLOOKUP($A9433,AGOTADOS!$A$3:$H$4997,1,FALSE),"AGOTADO","SI HAY"),"")</f>
        <v/>
      </c>
    </row>
    <row r="9433" spans="12:13" ht="18" customHeight="1" x14ac:dyDescent="0.25">
      <c r="L9433" s="516"/>
      <c r="M9433" s="410" t="str">
        <f>IFERROR(IF($A9434=VLOOKUP($A9434,AGOTADOS!$A$3:$H$4997,1,FALSE),"AGOTADO","SI HAY"),"")</f>
        <v/>
      </c>
    </row>
    <row r="9434" spans="12:13" ht="18" customHeight="1" x14ac:dyDescent="0.25">
      <c r="L9434" s="516"/>
      <c r="M9434" s="410" t="str">
        <f>IFERROR(IF($A9435=VLOOKUP($A9435,AGOTADOS!$A$3:$H$4997,1,FALSE),"AGOTADO","SI HAY"),"")</f>
        <v/>
      </c>
    </row>
    <row r="9435" spans="12:13" ht="18" customHeight="1" x14ac:dyDescent="0.25">
      <c r="L9435" s="516"/>
      <c r="M9435" s="410" t="str">
        <f>IFERROR(IF($A9436=VLOOKUP($A9436,AGOTADOS!$A$3:$H$4997,1,FALSE),"AGOTADO","SI HAY"),"")</f>
        <v/>
      </c>
    </row>
    <row r="9436" spans="12:13" ht="18" customHeight="1" x14ac:dyDescent="0.25">
      <c r="L9436" s="516"/>
      <c r="M9436" s="410" t="str">
        <f>IFERROR(IF($A9437=VLOOKUP($A9437,AGOTADOS!$A$3:$H$4997,1,FALSE),"AGOTADO","SI HAY"),"")</f>
        <v/>
      </c>
    </row>
    <row r="9437" spans="12:13" ht="18" customHeight="1" x14ac:dyDescent="0.25">
      <c r="L9437" s="516"/>
      <c r="M9437" s="410" t="str">
        <f>IFERROR(IF($A9438=VLOOKUP($A9438,AGOTADOS!$A$3:$H$4997,1,FALSE),"AGOTADO","SI HAY"),"")</f>
        <v/>
      </c>
    </row>
    <row r="9438" spans="12:13" ht="18" customHeight="1" x14ac:dyDescent="0.25">
      <c r="L9438" s="516"/>
      <c r="M9438" s="410" t="str">
        <f>IFERROR(IF($A9439=VLOOKUP($A9439,AGOTADOS!$A$3:$H$4997,1,FALSE),"AGOTADO","SI HAY"),"")</f>
        <v/>
      </c>
    </row>
    <row r="9439" spans="12:13" ht="18" customHeight="1" x14ac:dyDescent="0.25">
      <c r="L9439" s="516"/>
      <c r="M9439" s="410" t="str">
        <f>IFERROR(IF($A9440=VLOOKUP($A9440,AGOTADOS!$A$3:$H$4997,1,FALSE),"AGOTADO","SI HAY"),"")</f>
        <v/>
      </c>
    </row>
    <row r="9440" spans="12:13" ht="18" customHeight="1" x14ac:dyDescent="0.25">
      <c r="L9440" s="516"/>
      <c r="M9440" s="410" t="str">
        <f>IFERROR(IF($A9441=VLOOKUP($A9441,AGOTADOS!$A$3:$H$4997,1,FALSE),"AGOTADO","SI HAY"),"")</f>
        <v/>
      </c>
    </row>
    <row r="9441" spans="12:13" ht="18" customHeight="1" x14ac:dyDescent="0.25">
      <c r="L9441" s="516"/>
      <c r="M9441" s="410" t="str">
        <f>IFERROR(IF($A9442=VLOOKUP($A9442,AGOTADOS!$A$3:$H$4997,1,FALSE),"AGOTADO","SI HAY"),"")</f>
        <v/>
      </c>
    </row>
    <row r="9442" spans="12:13" ht="18" customHeight="1" x14ac:dyDescent="0.25">
      <c r="L9442" s="516"/>
      <c r="M9442" s="410" t="str">
        <f>IFERROR(IF($A9443=VLOOKUP($A9443,AGOTADOS!$A$3:$H$4997,1,FALSE),"AGOTADO","SI HAY"),"")</f>
        <v/>
      </c>
    </row>
    <row r="9443" spans="12:13" ht="18" customHeight="1" x14ac:dyDescent="0.25">
      <c r="L9443" s="516"/>
      <c r="M9443" s="410" t="str">
        <f>IFERROR(IF($A9444=VLOOKUP($A9444,AGOTADOS!$A$3:$H$4997,1,FALSE),"AGOTADO","SI HAY"),"")</f>
        <v/>
      </c>
    </row>
    <row r="9444" spans="12:13" ht="18" customHeight="1" x14ac:dyDescent="0.25">
      <c r="L9444" s="516"/>
      <c r="M9444" s="410" t="str">
        <f>IFERROR(IF($A9445=VLOOKUP($A9445,AGOTADOS!$A$3:$H$4997,1,FALSE),"AGOTADO","SI HAY"),"")</f>
        <v/>
      </c>
    </row>
    <row r="9445" spans="12:13" ht="18" customHeight="1" x14ac:dyDescent="0.25">
      <c r="L9445" s="516"/>
      <c r="M9445" s="410" t="str">
        <f>IFERROR(IF($A9446=VLOOKUP($A9446,AGOTADOS!$A$3:$H$4997,1,FALSE),"AGOTADO","SI HAY"),"")</f>
        <v/>
      </c>
    </row>
    <row r="9446" spans="12:13" ht="18" customHeight="1" x14ac:dyDescent="0.25">
      <c r="L9446" s="516"/>
      <c r="M9446" s="410" t="str">
        <f>IFERROR(IF($A9447=VLOOKUP($A9447,AGOTADOS!$A$3:$H$4997,1,FALSE),"AGOTADO","SI HAY"),"")</f>
        <v/>
      </c>
    </row>
    <row r="9447" spans="12:13" ht="18" customHeight="1" x14ac:dyDescent="0.25">
      <c r="L9447" s="516"/>
      <c r="M9447" s="410" t="str">
        <f>IFERROR(IF($A9448=VLOOKUP($A9448,AGOTADOS!$A$3:$H$4997,1,FALSE),"AGOTADO","SI HAY"),"")</f>
        <v/>
      </c>
    </row>
    <row r="9448" spans="12:13" ht="18" customHeight="1" x14ac:dyDescent="0.25">
      <c r="L9448" s="516"/>
      <c r="M9448" s="410" t="str">
        <f>IFERROR(IF($A9449=VLOOKUP($A9449,AGOTADOS!$A$3:$H$4997,1,FALSE),"AGOTADO","SI HAY"),"")</f>
        <v/>
      </c>
    </row>
    <row r="9449" spans="12:13" ht="18" customHeight="1" x14ac:dyDescent="0.25">
      <c r="L9449" s="516"/>
      <c r="M9449" s="410" t="str">
        <f>IFERROR(IF($A9450=VLOOKUP($A9450,AGOTADOS!$A$3:$H$4997,1,FALSE),"AGOTADO","SI HAY"),"")</f>
        <v/>
      </c>
    </row>
    <row r="9450" spans="12:13" ht="18" customHeight="1" x14ac:dyDescent="0.25">
      <c r="L9450" s="516"/>
      <c r="M9450" s="410" t="str">
        <f>IFERROR(IF($A9451=VLOOKUP($A9451,AGOTADOS!$A$3:$H$4997,1,FALSE),"AGOTADO","SI HAY"),"")</f>
        <v/>
      </c>
    </row>
    <row r="9451" spans="12:13" ht="18" customHeight="1" x14ac:dyDescent="0.25">
      <c r="L9451" s="516"/>
      <c r="M9451" s="410" t="str">
        <f>IFERROR(IF($A9452=VLOOKUP($A9452,AGOTADOS!$A$3:$H$4997,1,FALSE),"AGOTADO","SI HAY"),"")</f>
        <v/>
      </c>
    </row>
    <row r="9452" spans="12:13" ht="18" customHeight="1" x14ac:dyDescent="0.25">
      <c r="L9452" s="516"/>
      <c r="M9452" s="410" t="str">
        <f>IFERROR(IF($A9453=VLOOKUP($A9453,AGOTADOS!$A$3:$H$4997,1,FALSE),"AGOTADO","SI HAY"),"")</f>
        <v/>
      </c>
    </row>
    <row r="9453" spans="12:13" ht="18" customHeight="1" x14ac:dyDescent="0.25">
      <c r="L9453" s="516"/>
      <c r="M9453" s="410" t="str">
        <f>IFERROR(IF($A9454=VLOOKUP($A9454,AGOTADOS!$A$3:$H$4997,1,FALSE),"AGOTADO","SI HAY"),"")</f>
        <v/>
      </c>
    </row>
    <row r="9454" spans="12:13" ht="18" customHeight="1" x14ac:dyDescent="0.25">
      <c r="L9454" s="516"/>
      <c r="M9454" s="410" t="str">
        <f>IFERROR(IF($A9455=VLOOKUP($A9455,AGOTADOS!$A$3:$H$4997,1,FALSE),"AGOTADO","SI HAY"),"")</f>
        <v/>
      </c>
    </row>
    <row r="9455" spans="12:13" ht="18" customHeight="1" x14ac:dyDescent="0.25">
      <c r="L9455" s="516"/>
      <c r="M9455" s="410" t="str">
        <f>IFERROR(IF($A9456=VLOOKUP($A9456,AGOTADOS!$A$3:$H$4997,1,FALSE),"AGOTADO","SI HAY"),"")</f>
        <v/>
      </c>
    </row>
    <row r="9456" spans="12:13" ht="18" customHeight="1" x14ac:dyDescent="0.25">
      <c r="L9456" s="516"/>
      <c r="M9456" s="410" t="str">
        <f>IFERROR(IF($A9457=VLOOKUP($A9457,AGOTADOS!$A$3:$H$4997,1,FALSE),"AGOTADO","SI HAY"),"")</f>
        <v/>
      </c>
    </row>
    <row r="9457" spans="12:13" ht="18" customHeight="1" x14ac:dyDescent="0.25">
      <c r="L9457" s="516"/>
      <c r="M9457" s="410" t="str">
        <f>IFERROR(IF($A9458=VLOOKUP($A9458,AGOTADOS!$A$3:$H$4997,1,FALSE),"AGOTADO","SI HAY"),"")</f>
        <v/>
      </c>
    </row>
    <row r="9458" spans="12:13" ht="18" customHeight="1" x14ac:dyDescent="0.25">
      <c r="L9458" s="516"/>
      <c r="M9458" s="410" t="str">
        <f>IFERROR(IF($A9459=VLOOKUP($A9459,AGOTADOS!$A$3:$H$4997,1,FALSE),"AGOTADO","SI HAY"),"")</f>
        <v/>
      </c>
    </row>
    <row r="9459" spans="12:13" ht="18" customHeight="1" x14ac:dyDescent="0.25">
      <c r="L9459" s="516"/>
      <c r="M9459" s="410" t="str">
        <f>IFERROR(IF($A9460=VLOOKUP($A9460,AGOTADOS!$A$3:$H$4997,1,FALSE),"AGOTADO","SI HAY"),"")</f>
        <v/>
      </c>
    </row>
    <row r="9460" spans="12:13" ht="18" customHeight="1" x14ac:dyDescent="0.25">
      <c r="L9460" s="516"/>
      <c r="M9460" s="410" t="str">
        <f>IFERROR(IF($A9461=VLOOKUP($A9461,AGOTADOS!$A$3:$H$4997,1,FALSE),"AGOTADO","SI HAY"),"")</f>
        <v/>
      </c>
    </row>
    <row r="9461" spans="12:13" ht="18" customHeight="1" x14ac:dyDescent="0.25">
      <c r="L9461" s="516"/>
      <c r="M9461" s="410" t="str">
        <f>IFERROR(IF($A9462=VLOOKUP($A9462,AGOTADOS!$A$3:$H$4997,1,FALSE),"AGOTADO","SI HAY"),"")</f>
        <v/>
      </c>
    </row>
    <row r="9462" spans="12:13" ht="18" customHeight="1" x14ac:dyDescent="0.25">
      <c r="L9462" s="516"/>
      <c r="M9462" s="410" t="str">
        <f>IFERROR(IF($A9463=VLOOKUP($A9463,AGOTADOS!$A$3:$H$4997,1,FALSE),"AGOTADO","SI HAY"),"")</f>
        <v/>
      </c>
    </row>
    <row r="9463" spans="12:13" ht="18" customHeight="1" x14ac:dyDescent="0.25">
      <c r="L9463" s="516"/>
      <c r="M9463" s="410" t="str">
        <f>IFERROR(IF($A9464=VLOOKUP($A9464,AGOTADOS!$A$3:$H$4997,1,FALSE),"AGOTADO","SI HAY"),"")</f>
        <v/>
      </c>
    </row>
    <row r="9464" spans="12:13" ht="18" customHeight="1" x14ac:dyDescent="0.25">
      <c r="L9464" s="516"/>
      <c r="M9464" s="410" t="str">
        <f>IFERROR(IF($A9465=VLOOKUP($A9465,AGOTADOS!$A$3:$H$4997,1,FALSE),"AGOTADO","SI HAY"),"")</f>
        <v/>
      </c>
    </row>
    <row r="9465" spans="12:13" ht="18" customHeight="1" x14ac:dyDescent="0.25">
      <c r="L9465" s="516"/>
      <c r="M9465" s="410" t="str">
        <f>IFERROR(IF($A9466=VLOOKUP($A9466,AGOTADOS!$A$3:$H$4997,1,FALSE),"AGOTADO","SI HAY"),"")</f>
        <v/>
      </c>
    </row>
    <row r="9466" spans="12:13" ht="18" customHeight="1" x14ac:dyDescent="0.25">
      <c r="L9466" s="516"/>
      <c r="M9466" s="410" t="str">
        <f>IFERROR(IF($A9467=VLOOKUP($A9467,AGOTADOS!$A$3:$H$4997,1,FALSE),"AGOTADO","SI HAY"),"")</f>
        <v/>
      </c>
    </row>
    <row r="9467" spans="12:13" ht="18" customHeight="1" x14ac:dyDescent="0.25">
      <c r="L9467" s="516"/>
      <c r="M9467" s="410" t="str">
        <f>IFERROR(IF($A9468=VLOOKUP($A9468,AGOTADOS!$A$3:$H$4997,1,FALSE),"AGOTADO","SI HAY"),"")</f>
        <v/>
      </c>
    </row>
    <row r="9468" spans="12:13" ht="18" customHeight="1" x14ac:dyDescent="0.25">
      <c r="L9468" s="516"/>
      <c r="M9468" s="410" t="str">
        <f>IFERROR(IF($A9469=VLOOKUP($A9469,AGOTADOS!$A$3:$H$4997,1,FALSE),"AGOTADO","SI HAY"),"")</f>
        <v/>
      </c>
    </row>
    <row r="9469" spans="12:13" ht="18" customHeight="1" x14ac:dyDescent="0.25">
      <c r="L9469" s="516"/>
      <c r="M9469" s="410" t="str">
        <f>IFERROR(IF($A9470=VLOOKUP($A9470,AGOTADOS!$A$3:$H$4997,1,FALSE),"AGOTADO","SI HAY"),"")</f>
        <v/>
      </c>
    </row>
    <row r="9470" spans="12:13" ht="18" customHeight="1" x14ac:dyDescent="0.25">
      <c r="L9470" s="516"/>
      <c r="M9470" s="410" t="str">
        <f>IFERROR(IF($A9471=VLOOKUP($A9471,AGOTADOS!$A$3:$H$4997,1,FALSE),"AGOTADO","SI HAY"),"")</f>
        <v/>
      </c>
    </row>
    <row r="9471" spans="12:13" ht="18" customHeight="1" x14ac:dyDescent="0.25">
      <c r="L9471" s="516"/>
      <c r="M9471" s="410" t="str">
        <f>IFERROR(IF($A9472=VLOOKUP($A9472,AGOTADOS!$A$3:$H$4997,1,FALSE),"AGOTADO","SI HAY"),"")</f>
        <v/>
      </c>
    </row>
    <row r="9472" spans="12:13" ht="18" customHeight="1" x14ac:dyDescent="0.25">
      <c r="L9472" s="516"/>
      <c r="M9472" s="410" t="str">
        <f>IFERROR(IF($A9473=VLOOKUP($A9473,AGOTADOS!$A$3:$H$4997,1,FALSE),"AGOTADO","SI HAY"),"")</f>
        <v/>
      </c>
    </row>
    <row r="9473" spans="12:13" ht="18" customHeight="1" x14ac:dyDescent="0.25">
      <c r="L9473" s="516"/>
      <c r="M9473" s="410" t="str">
        <f>IFERROR(IF($A9474=VLOOKUP($A9474,AGOTADOS!$A$3:$H$4997,1,FALSE),"AGOTADO","SI HAY"),"")</f>
        <v/>
      </c>
    </row>
    <row r="9474" spans="12:13" ht="18" customHeight="1" x14ac:dyDescent="0.25">
      <c r="L9474" s="516"/>
      <c r="M9474" s="410" t="str">
        <f>IFERROR(IF($A9475=VLOOKUP($A9475,AGOTADOS!$A$3:$H$4997,1,FALSE),"AGOTADO","SI HAY"),"")</f>
        <v/>
      </c>
    </row>
    <row r="9475" spans="12:13" ht="18" customHeight="1" x14ac:dyDescent="0.25">
      <c r="L9475" s="516"/>
      <c r="M9475" s="410" t="str">
        <f>IFERROR(IF($A9476=VLOOKUP($A9476,AGOTADOS!$A$3:$H$4997,1,FALSE),"AGOTADO","SI HAY"),"")</f>
        <v/>
      </c>
    </row>
    <row r="9476" spans="12:13" ht="18" customHeight="1" x14ac:dyDescent="0.25">
      <c r="L9476" s="516"/>
      <c r="M9476" s="410" t="str">
        <f>IFERROR(IF($A9477=VLOOKUP($A9477,AGOTADOS!$A$3:$H$4997,1,FALSE),"AGOTADO","SI HAY"),"")</f>
        <v/>
      </c>
    </row>
    <row r="9477" spans="12:13" ht="18" customHeight="1" x14ac:dyDescent="0.25">
      <c r="L9477" s="516"/>
      <c r="M9477" s="410" t="str">
        <f>IFERROR(IF($A9478=VLOOKUP($A9478,AGOTADOS!$A$3:$H$4997,1,FALSE),"AGOTADO","SI HAY"),"")</f>
        <v/>
      </c>
    </row>
    <row r="9478" spans="12:13" ht="18" customHeight="1" x14ac:dyDescent="0.25">
      <c r="L9478" s="516"/>
      <c r="M9478" s="410" t="str">
        <f>IFERROR(IF($A9479=VLOOKUP($A9479,AGOTADOS!$A$3:$H$4997,1,FALSE),"AGOTADO","SI HAY"),"")</f>
        <v/>
      </c>
    </row>
    <row r="9479" spans="12:13" ht="18" customHeight="1" x14ac:dyDescent="0.25">
      <c r="L9479" s="516"/>
      <c r="M9479" s="410" t="str">
        <f>IFERROR(IF($A9480=VLOOKUP($A9480,AGOTADOS!$A$3:$H$4997,1,FALSE),"AGOTADO","SI HAY"),"")</f>
        <v/>
      </c>
    </row>
    <row r="9480" spans="12:13" ht="18" customHeight="1" x14ac:dyDescent="0.25">
      <c r="L9480" s="516"/>
      <c r="M9480" s="410" t="str">
        <f>IFERROR(IF($A9481=VLOOKUP($A9481,AGOTADOS!$A$3:$H$4997,1,FALSE),"AGOTADO","SI HAY"),"")</f>
        <v/>
      </c>
    </row>
    <row r="9481" spans="12:13" ht="18" customHeight="1" x14ac:dyDescent="0.25">
      <c r="L9481" s="516"/>
      <c r="M9481" s="410" t="str">
        <f>IFERROR(IF($A9482=VLOOKUP($A9482,AGOTADOS!$A$3:$H$4997,1,FALSE),"AGOTADO","SI HAY"),"")</f>
        <v/>
      </c>
    </row>
    <row r="9482" spans="12:13" ht="18" customHeight="1" x14ac:dyDescent="0.25">
      <c r="L9482" s="516"/>
      <c r="M9482" s="410" t="str">
        <f>IFERROR(IF($A9483=VLOOKUP($A9483,AGOTADOS!$A$3:$H$4997,1,FALSE),"AGOTADO","SI HAY"),"")</f>
        <v/>
      </c>
    </row>
    <row r="9483" spans="12:13" ht="18" customHeight="1" x14ac:dyDescent="0.25">
      <c r="L9483" s="516"/>
      <c r="M9483" s="410" t="str">
        <f>IFERROR(IF($A9484=VLOOKUP($A9484,AGOTADOS!$A$3:$H$4997,1,FALSE),"AGOTADO","SI HAY"),"")</f>
        <v/>
      </c>
    </row>
    <row r="9484" spans="12:13" ht="18" customHeight="1" x14ac:dyDescent="0.25">
      <c r="L9484" s="516"/>
      <c r="M9484" s="410" t="str">
        <f>IFERROR(IF($A9485=VLOOKUP($A9485,AGOTADOS!$A$3:$H$4997,1,FALSE),"AGOTADO","SI HAY"),"")</f>
        <v/>
      </c>
    </row>
    <row r="9485" spans="12:13" ht="18" customHeight="1" x14ac:dyDescent="0.25">
      <c r="L9485" s="516"/>
      <c r="M9485" s="410" t="str">
        <f>IFERROR(IF($A9486=VLOOKUP($A9486,AGOTADOS!$A$3:$H$4997,1,FALSE),"AGOTADO","SI HAY"),"")</f>
        <v/>
      </c>
    </row>
    <row r="9486" spans="12:13" ht="18" customHeight="1" x14ac:dyDescent="0.25">
      <c r="L9486" s="516"/>
      <c r="M9486" s="410" t="str">
        <f>IFERROR(IF($A9487=VLOOKUP($A9487,AGOTADOS!$A$3:$H$4997,1,FALSE),"AGOTADO","SI HAY"),"")</f>
        <v/>
      </c>
    </row>
    <row r="9487" spans="12:13" ht="18" customHeight="1" x14ac:dyDescent="0.25">
      <c r="L9487" s="516"/>
      <c r="M9487" s="410" t="str">
        <f>IFERROR(IF($A9488=VLOOKUP($A9488,AGOTADOS!$A$3:$H$4997,1,FALSE),"AGOTADO","SI HAY"),"")</f>
        <v/>
      </c>
    </row>
    <row r="9488" spans="12:13" ht="18" customHeight="1" x14ac:dyDescent="0.25">
      <c r="L9488" s="516"/>
      <c r="M9488" s="410" t="str">
        <f>IFERROR(IF($A9489=VLOOKUP($A9489,AGOTADOS!$A$3:$H$4997,1,FALSE),"AGOTADO","SI HAY"),"")</f>
        <v/>
      </c>
    </row>
    <row r="9489" spans="12:13" ht="18" customHeight="1" x14ac:dyDescent="0.25">
      <c r="L9489" s="516"/>
      <c r="M9489" s="410" t="str">
        <f>IFERROR(IF($A9490=VLOOKUP($A9490,AGOTADOS!$A$3:$H$4997,1,FALSE),"AGOTADO","SI HAY"),"")</f>
        <v/>
      </c>
    </row>
    <row r="9490" spans="12:13" ht="18" customHeight="1" x14ac:dyDescent="0.25">
      <c r="L9490" s="516"/>
      <c r="M9490" s="410" t="str">
        <f>IFERROR(IF($A9491=VLOOKUP($A9491,AGOTADOS!$A$3:$H$4997,1,FALSE),"AGOTADO","SI HAY"),"")</f>
        <v/>
      </c>
    </row>
    <row r="9491" spans="12:13" ht="18" customHeight="1" x14ac:dyDescent="0.25">
      <c r="L9491" s="516"/>
      <c r="M9491" s="410" t="str">
        <f>IFERROR(IF($A9492=VLOOKUP($A9492,AGOTADOS!$A$3:$H$4997,1,FALSE),"AGOTADO","SI HAY"),"")</f>
        <v/>
      </c>
    </row>
    <row r="9492" spans="12:13" ht="18" customHeight="1" x14ac:dyDescent="0.25">
      <c r="L9492" s="516"/>
      <c r="M9492" s="410" t="str">
        <f>IFERROR(IF($A9493=VLOOKUP($A9493,AGOTADOS!$A$3:$H$4997,1,FALSE),"AGOTADO","SI HAY"),"")</f>
        <v/>
      </c>
    </row>
    <row r="9493" spans="12:13" ht="18" customHeight="1" x14ac:dyDescent="0.25">
      <c r="L9493" s="516"/>
      <c r="M9493" s="410" t="str">
        <f>IFERROR(IF($A9494=VLOOKUP($A9494,AGOTADOS!$A$3:$H$4997,1,FALSE),"AGOTADO","SI HAY"),"")</f>
        <v/>
      </c>
    </row>
    <row r="9494" spans="12:13" ht="18" customHeight="1" x14ac:dyDescent="0.25">
      <c r="L9494" s="516"/>
      <c r="M9494" s="410" t="str">
        <f>IFERROR(IF($A9495=VLOOKUP($A9495,AGOTADOS!$A$3:$H$4997,1,FALSE),"AGOTADO","SI HAY"),"")</f>
        <v/>
      </c>
    </row>
    <row r="9495" spans="12:13" ht="18" customHeight="1" x14ac:dyDescent="0.25">
      <c r="L9495" s="516"/>
      <c r="M9495" s="410" t="str">
        <f>IFERROR(IF($A9496=VLOOKUP($A9496,AGOTADOS!$A$3:$H$4997,1,FALSE),"AGOTADO","SI HAY"),"")</f>
        <v/>
      </c>
    </row>
    <row r="9496" spans="12:13" ht="18" customHeight="1" x14ac:dyDescent="0.25">
      <c r="L9496" s="516"/>
      <c r="M9496" s="410" t="str">
        <f>IFERROR(IF($A9497=VLOOKUP($A9497,AGOTADOS!$A$3:$H$4997,1,FALSE),"AGOTADO","SI HAY"),"")</f>
        <v/>
      </c>
    </row>
    <row r="9497" spans="12:13" ht="18" customHeight="1" x14ac:dyDescent="0.25">
      <c r="L9497" s="516"/>
      <c r="M9497" s="410" t="str">
        <f>IFERROR(IF($A9498=VLOOKUP($A9498,AGOTADOS!$A$3:$H$4997,1,FALSE),"AGOTADO","SI HAY"),"")</f>
        <v/>
      </c>
    </row>
    <row r="9498" spans="12:13" ht="18" customHeight="1" x14ac:dyDescent="0.25">
      <c r="L9498" s="516"/>
      <c r="M9498" s="410" t="str">
        <f>IFERROR(IF($A9499=VLOOKUP($A9499,AGOTADOS!$A$3:$H$4997,1,FALSE),"AGOTADO","SI HAY"),"")</f>
        <v/>
      </c>
    </row>
    <row r="9499" spans="12:13" ht="18" customHeight="1" x14ac:dyDescent="0.25">
      <c r="L9499" s="516"/>
      <c r="M9499" s="410" t="str">
        <f>IFERROR(IF($A9500=VLOOKUP($A9500,AGOTADOS!$A$3:$H$4997,1,FALSE),"AGOTADO","SI HAY"),"")</f>
        <v/>
      </c>
    </row>
    <row r="9500" spans="12:13" ht="18" customHeight="1" x14ac:dyDescent="0.25">
      <c r="L9500" s="516"/>
      <c r="M9500" s="410" t="str">
        <f>IFERROR(IF($A9501=VLOOKUP($A9501,AGOTADOS!$A$3:$H$4997,1,FALSE),"AGOTADO","SI HAY"),"")</f>
        <v/>
      </c>
    </row>
    <row r="9501" spans="12:13" ht="18" customHeight="1" x14ac:dyDescent="0.25">
      <c r="L9501" s="516"/>
      <c r="M9501" s="410" t="str">
        <f>IFERROR(IF($A9502=VLOOKUP($A9502,AGOTADOS!$A$3:$H$4997,1,FALSE),"AGOTADO","SI HAY"),"")</f>
        <v/>
      </c>
    </row>
    <row r="9502" spans="12:13" ht="18" customHeight="1" x14ac:dyDescent="0.25">
      <c r="L9502" s="516"/>
      <c r="M9502" s="410" t="str">
        <f>IFERROR(IF($A9503=VLOOKUP($A9503,AGOTADOS!$A$3:$H$4997,1,FALSE),"AGOTADO","SI HAY"),"")</f>
        <v/>
      </c>
    </row>
    <row r="9503" spans="12:13" ht="18" customHeight="1" x14ac:dyDescent="0.25">
      <c r="L9503" s="516"/>
      <c r="M9503" s="410" t="str">
        <f>IFERROR(IF($A9504=VLOOKUP($A9504,AGOTADOS!$A$3:$H$4997,1,FALSE),"AGOTADO","SI HAY"),"")</f>
        <v/>
      </c>
    </row>
    <row r="9504" spans="12:13" ht="18" customHeight="1" x14ac:dyDescent="0.25">
      <c r="L9504" s="516"/>
      <c r="M9504" s="410" t="str">
        <f>IFERROR(IF($A9505=VLOOKUP($A9505,AGOTADOS!$A$3:$H$4997,1,FALSE),"AGOTADO","SI HAY"),"")</f>
        <v/>
      </c>
    </row>
    <row r="9505" spans="12:13" ht="18" customHeight="1" x14ac:dyDescent="0.25">
      <c r="L9505" s="516"/>
      <c r="M9505" s="410" t="str">
        <f>IFERROR(IF($A9506=VLOOKUP($A9506,AGOTADOS!$A$3:$H$4997,1,FALSE),"AGOTADO","SI HAY"),"")</f>
        <v/>
      </c>
    </row>
    <row r="9506" spans="12:13" ht="18" customHeight="1" x14ac:dyDescent="0.25">
      <c r="L9506" s="516"/>
      <c r="M9506" s="410" t="str">
        <f>IFERROR(IF($A9507=VLOOKUP($A9507,AGOTADOS!$A$3:$H$4997,1,FALSE),"AGOTADO","SI HAY"),"")</f>
        <v/>
      </c>
    </row>
    <row r="9507" spans="12:13" ht="18" customHeight="1" x14ac:dyDescent="0.25">
      <c r="L9507" s="516"/>
      <c r="M9507" s="410" t="str">
        <f>IFERROR(IF($A9508=VLOOKUP($A9508,AGOTADOS!$A$3:$H$4997,1,FALSE),"AGOTADO","SI HAY"),"")</f>
        <v/>
      </c>
    </row>
    <row r="9508" spans="12:13" ht="18" customHeight="1" x14ac:dyDescent="0.25">
      <c r="L9508" s="516"/>
      <c r="M9508" s="410" t="str">
        <f>IFERROR(IF($A9509=VLOOKUP($A9509,AGOTADOS!$A$3:$H$4997,1,FALSE),"AGOTADO","SI HAY"),"")</f>
        <v/>
      </c>
    </row>
    <row r="9509" spans="12:13" ht="18" customHeight="1" x14ac:dyDescent="0.25">
      <c r="L9509" s="516"/>
      <c r="M9509" s="410" t="str">
        <f>IFERROR(IF($A9510=VLOOKUP($A9510,AGOTADOS!$A$3:$H$4997,1,FALSE),"AGOTADO","SI HAY"),"")</f>
        <v/>
      </c>
    </row>
    <row r="9510" spans="12:13" ht="18" customHeight="1" x14ac:dyDescent="0.25">
      <c r="L9510" s="516"/>
      <c r="M9510" s="410" t="str">
        <f>IFERROR(IF($A9511=VLOOKUP($A9511,AGOTADOS!$A$3:$H$4997,1,FALSE),"AGOTADO","SI HAY"),"")</f>
        <v/>
      </c>
    </row>
    <row r="9511" spans="12:13" ht="18" customHeight="1" x14ac:dyDescent="0.25">
      <c r="L9511" s="516"/>
      <c r="M9511" s="410" t="str">
        <f>IFERROR(IF($A9512=VLOOKUP($A9512,AGOTADOS!$A$3:$H$4997,1,FALSE),"AGOTADO","SI HAY"),"")</f>
        <v/>
      </c>
    </row>
    <row r="9512" spans="12:13" ht="18" customHeight="1" x14ac:dyDescent="0.25">
      <c r="L9512" s="516"/>
      <c r="M9512" s="410" t="str">
        <f>IFERROR(IF($A9513=VLOOKUP($A9513,AGOTADOS!$A$3:$H$4997,1,FALSE),"AGOTADO","SI HAY"),"")</f>
        <v/>
      </c>
    </row>
    <row r="9513" spans="12:13" ht="18" customHeight="1" x14ac:dyDescent="0.25">
      <c r="L9513" s="516"/>
      <c r="M9513" s="410" t="str">
        <f>IFERROR(IF($A9514=VLOOKUP($A9514,AGOTADOS!$A$3:$H$4997,1,FALSE),"AGOTADO","SI HAY"),"")</f>
        <v/>
      </c>
    </row>
    <row r="9514" spans="12:13" ht="18" customHeight="1" x14ac:dyDescent="0.25">
      <c r="L9514" s="516"/>
      <c r="M9514" s="410" t="str">
        <f>IFERROR(IF($A9515=VLOOKUP($A9515,AGOTADOS!$A$3:$H$4997,1,FALSE),"AGOTADO","SI HAY"),"")</f>
        <v/>
      </c>
    </row>
    <row r="9515" spans="12:13" ht="18" customHeight="1" x14ac:dyDescent="0.25">
      <c r="L9515" s="516"/>
      <c r="M9515" s="410" t="str">
        <f>IFERROR(IF($A9516=VLOOKUP($A9516,AGOTADOS!$A$3:$H$4997,1,FALSE),"AGOTADO","SI HAY"),"")</f>
        <v/>
      </c>
    </row>
    <row r="9516" spans="12:13" ht="18" customHeight="1" x14ac:dyDescent="0.25">
      <c r="L9516" s="516"/>
      <c r="M9516" s="410" t="str">
        <f>IFERROR(IF($A9517=VLOOKUP($A9517,AGOTADOS!$A$3:$H$4997,1,FALSE),"AGOTADO","SI HAY"),"")</f>
        <v/>
      </c>
    </row>
    <row r="9517" spans="12:13" ht="18" customHeight="1" x14ac:dyDescent="0.25">
      <c r="L9517" s="516"/>
      <c r="M9517" s="410" t="str">
        <f>IFERROR(IF($A9518=VLOOKUP($A9518,AGOTADOS!$A$3:$H$4997,1,FALSE),"AGOTADO","SI HAY"),"")</f>
        <v/>
      </c>
    </row>
    <row r="9518" spans="12:13" ht="18" customHeight="1" x14ac:dyDescent="0.25">
      <c r="L9518" s="516"/>
      <c r="M9518" s="410" t="str">
        <f>IFERROR(IF($A9519=VLOOKUP($A9519,AGOTADOS!$A$3:$H$4997,1,FALSE),"AGOTADO","SI HAY"),"")</f>
        <v/>
      </c>
    </row>
    <row r="9519" spans="12:13" ht="18" customHeight="1" x14ac:dyDescent="0.25">
      <c r="L9519" s="516"/>
      <c r="M9519" s="410" t="str">
        <f>IFERROR(IF($A9520=VLOOKUP($A9520,AGOTADOS!$A$3:$H$4997,1,FALSE),"AGOTADO","SI HAY"),"")</f>
        <v/>
      </c>
    </row>
    <row r="9520" spans="12:13" ht="18" customHeight="1" x14ac:dyDescent="0.25">
      <c r="L9520" s="516"/>
      <c r="M9520" s="410" t="str">
        <f>IFERROR(IF($A9521=VLOOKUP($A9521,AGOTADOS!$A$3:$H$4997,1,FALSE),"AGOTADO","SI HAY"),"")</f>
        <v/>
      </c>
    </row>
    <row r="9521" spans="12:13" ht="18" customHeight="1" x14ac:dyDescent="0.25">
      <c r="L9521" s="516"/>
      <c r="M9521" s="410" t="str">
        <f>IFERROR(IF($A9522=VLOOKUP($A9522,AGOTADOS!$A$3:$H$4997,1,FALSE),"AGOTADO","SI HAY"),"")</f>
        <v/>
      </c>
    </row>
    <row r="9522" spans="12:13" ht="18" customHeight="1" x14ac:dyDescent="0.25">
      <c r="L9522" s="516"/>
      <c r="M9522" s="410" t="str">
        <f>IFERROR(IF($A9523=VLOOKUP($A9523,AGOTADOS!$A$3:$H$4997,1,FALSE),"AGOTADO","SI HAY"),"")</f>
        <v/>
      </c>
    </row>
    <row r="9523" spans="12:13" ht="18" customHeight="1" x14ac:dyDescent="0.25">
      <c r="L9523" s="516"/>
      <c r="M9523" s="410" t="str">
        <f>IFERROR(IF($A9524=VLOOKUP($A9524,AGOTADOS!$A$3:$H$4997,1,FALSE),"AGOTADO","SI HAY"),"")</f>
        <v/>
      </c>
    </row>
    <row r="9524" spans="12:13" ht="18" customHeight="1" x14ac:dyDescent="0.25">
      <c r="L9524" s="516"/>
      <c r="M9524" s="410" t="str">
        <f>IFERROR(IF($A9525=VLOOKUP($A9525,AGOTADOS!$A$3:$H$4997,1,FALSE),"AGOTADO","SI HAY"),"")</f>
        <v/>
      </c>
    </row>
    <row r="9525" spans="12:13" ht="18" customHeight="1" x14ac:dyDescent="0.25">
      <c r="L9525" s="516"/>
      <c r="M9525" s="410" t="str">
        <f>IFERROR(IF($A9526=VLOOKUP($A9526,AGOTADOS!$A$3:$H$4997,1,FALSE),"AGOTADO","SI HAY"),"")</f>
        <v/>
      </c>
    </row>
    <row r="9526" spans="12:13" ht="18" customHeight="1" x14ac:dyDescent="0.25">
      <c r="L9526" s="516"/>
      <c r="M9526" s="410" t="str">
        <f>IFERROR(IF($A9527=VLOOKUP($A9527,AGOTADOS!$A$3:$H$4997,1,FALSE),"AGOTADO","SI HAY"),"")</f>
        <v/>
      </c>
    </row>
    <row r="9527" spans="12:13" ht="18" customHeight="1" x14ac:dyDescent="0.25">
      <c r="L9527" s="516"/>
      <c r="M9527" s="410" t="str">
        <f>IFERROR(IF($A9528=VLOOKUP($A9528,AGOTADOS!$A$3:$H$4997,1,FALSE),"AGOTADO","SI HAY"),"")</f>
        <v/>
      </c>
    </row>
    <row r="9528" spans="12:13" ht="18" customHeight="1" x14ac:dyDescent="0.25">
      <c r="L9528" s="516"/>
      <c r="M9528" s="410" t="str">
        <f>IFERROR(IF($A9529=VLOOKUP($A9529,AGOTADOS!$A$3:$H$4997,1,FALSE),"AGOTADO","SI HAY"),"")</f>
        <v/>
      </c>
    </row>
    <row r="9529" spans="12:13" ht="18" customHeight="1" x14ac:dyDescent="0.25">
      <c r="L9529" s="516"/>
      <c r="M9529" s="410" t="str">
        <f>IFERROR(IF($A9530=VLOOKUP($A9530,AGOTADOS!$A$3:$H$4997,1,FALSE),"AGOTADO","SI HAY"),"")</f>
        <v/>
      </c>
    </row>
    <row r="9530" spans="12:13" ht="18" customHeight="1" x14ac:dyDescent="0.25">
      <c r="L9530" s="516"/>
      <c r="M9530" s="410" t="str">
        <f>IFERROR(IF($A9531=VLOOKUP($A9531,AGOTADOS!$A$3:$H$4997,1,FALSE),"AGOTADO","SI HAY"),"")</f>
        <v/>
      </c>
    </row>
    <row r="9531" spans="12:13" ht="18" customHeight="1" x14ac:dyDescent="0.25">
      <c r="L9531" s="516"/>
      <c r="M9531" s="410" t="str">
        <f>IFERROR(IF($A9532=VLOOKUP($A9532,AGOTADOS!$A$3:$H$4997,1,FALSE),"AGOTADO","SI HAY"),"")</f>
        <v/>
      </c>
    </row>
    <row r="9532" spans="12:13" ht="18" customHeight="1" x14ac:dyDescent="0.25">
      <c r="L9532" s="516"/>
      <c r="M9532" s="410" t="str">
        <f>IFERROR(IF($A9533=VLOOKUP($A9533,AGOTADOS!$A$3:$H$4997,1,FALSE),"AGOTADO","SI HAY"),"")</f>
        <v/>
      </c>
    </row>
    <row r="9533" spans="12:13" ht="18" customHeight="1" x14ac:dyDescent="0.25">
      <c r="L9533" s="516"/>
      <c r="M9533" s="410" t="str">
        <f>IFERROR(IF($A9534=VLOOKUP($A9534,AGOTADOS!$A$3:$H$4997,1,FALSE),"AGOTADO","SI HAY"),"")</f>
        <v/>
      </c>
    </row>
    <row r="9534" spans="12:13" ht="18" customHeight="1" x14ac:dyDescent="0.25">
      <c r="L9534" s="516"/>
      <c r="M9534" s="410" t="str">
        <f>IFERROR(IF($A9535=VLOOKUP($A9535,AGOTADOS!$A$3:$H$4997,1,FALSE),"AGOTADO","SI HAY"),"")</f>
        <v/>
      </c>
    </row>
    <row r="9535" spans="12:13" ht="18" customHeight="1" x14ac:dyDescent="0.25">
      <c r="L9535" s="516"/>
      <c r="M9535" s="410" t="str">
        <f>IFERROR(IF($A9536=VLOOKUP($A9536,AGOTADOS!$A$3:$H$4997,1,FALSE),"AGOTADO","SI HAY"),"")</f>
        <v/>
      </c>
    </row>
    <row r="9536" spans="12:13" ht="18" customHeight="1" x14ac:dyDescent="0.25">
      <c r="L9536" s="516"/>
      <c r="M9536" s="410" t="str">
        <f>IFERROR(IF($A9537=VLOOKUP($A9537,AGOTADOS!$A$3:$H$4997,1,FALSE),"AGOTADO","SI HAY"),"")</f>
        <v/>
      </c>
    </row>
    <row r="9537" spans="12:13" ht="18" customHeight="1" x14ac:dyDescent="0.25">
      <c r="L9537" s="516"/>
      <c r="M9537" s="410" t="str">
        <f>IFERROR(IF($A9538=VLOOKUP($A9538,AGOTADOS!$A$3:$H$4997,1,FALSE),"AGOTADO","SI HAY"),"")</f>
        <v/>
      </c>
    </row>
    <row r="9538" spans="12:13" ht="18" customHeight="1" x14ac:dyDescent="0.25">
      <c r="L9538" s="516"/>
      <c r="M9538" s="410" t="str">
        <f>IFERROR(IF($A9539=VLOOKUP($A9539,AGOTADOS!$A$3:$H$4997,1,FALSE),"AGOTADO","SI HAY"),"")</f>
        <v/>
      </c>
    </row>
    <row r="9539" spans="12:13" ht="18" customHeight="1" x14ac:dyDescent="0.25">
      <c r="L9539" s="516"/>
      <c r="M9539" s="410" t="str">
        <f>IFERROR(IF($A9540=VLOOKUP($A9540,AGOTADOS!$A$3:$H$4997,1,FALSE),"AGOTADO","SI HAY"),"")</f>
        <v/>
      </c>
    </row>
    <row r="9540" spans="12:13" ht="18" customHeight="1" x14ac:dyDescent="0.25">
      <c r="L9540" s="516"/>
      <c r="M9540" s="410" t="str">
        <f>IFERROR(IF($A9541=VLOOKUP($A9541,AGOTADOS!$A$3:$H$4997,1,FALSE),"AGOTADO","SI HAY"),"")</f>
        <v/>
      </c>
    </row>
    <row r="9541" spans="12:13" ht="18" customHeight="1" x14ac:dyDescent="0.25">
      <c r="L9541" s="516"/>
      <c r="M9541" s="410" t="str">
        <f>IFERROR(IF($A9542=VLOOKUP($A9542,AGOTADOS!$A$3:$H$4997,1,FALSE),"AGOTADO","SI HAY"),"")</f>
        <v/>
      </c>
    </row>
    <row r="9542" spans="12:13" ht="18" customHeight="1" x14ac:dyDescent="0.25">
      <c r="L9542" s="516"/>
      <c r="M9542" s="410" t="str">
        <f>IFERROR(IF($A9543=VLOOKUP($A9543,AGOTADOS!$A$3:$H$4997,1,FALSE),"AGOTADO","SI HAY"),"")</f>
        <v/>
      </c>
    </row>
    <row r="9543" spans="12:13" ht="18" customHeight="1" x14ac:dyDescent="0.25">
      <c r="L9543" s="516"/>
      <c r="M9543" s="410" t="str">
        <f>IFERROR(IF($A9544=VLOOKUP($A9544,AGOTADOS!$A$3:$H$4997,1,FALSE),"AGOTADO","SI HAY"),"")</f>
        <v/>
      </c>
    </row>
    <row r="9544" spans="12:13" ht="18" customHeight="1" x14ac:dyDescent="0.25">
      <c r="L9544" s="516"/>
      <c r="M9544" s="410" t="str">
        <f>IFERROR(IF($A9545=VLOOKUP($A9545,AGOTADOS!$A$3:$H$4997,1,FALSE),"AGOTADO","SI HAY"),"")</f>
        <v/>
      </c>
    </row>
    <row r="9545" spans="12:13" ht="18" customHeight="1" x14ac:dyDescent="0.25">
      <c r="L9545" s="516"/>
      <c r="M9545" s="410" t="str">
        <f>IFERROR(IF($A9546=VLOOKUP($A9546,AGOTADOS!$A$3:$H$4997,1,FALSE),"AGOTADO","SI HAY"),"")</f>
        <v/>
      </c>
    </row>
    <row r="9546" spans="12:13" ht="18" customHeight="1" x14ac:dyDescent="0.25">
      <c r="L9546" s="516"/>
      <c r="M9546" s="410" t="str">
        <f>IFERROR(IF($A9547=VLOOKUP($A9547,AGOTADOS!$A$3:$H$4997,1,FALSE),"AGOTADO","SI HAY"),"")</f>
        <v/>
      </c>
    </row>
    <row r="9547" spans="12:13" ht="18" customHeight="1" x14ac:dyDescent="0.25">
      <c r="L9547" s="516"/>
      <c r="M9547" s="410" t="str">
        <f>IFERROR(IF($A9548=VLOOKUP($A9548,AGOTADOS!$A$3:$H$4997,1,FALSE),"AGOTADO","SI HAY"),"")</f>
        <v/>
      </c>
    </row>
    <row r="9548" spans="12:13" ht="18" customHeight="1" x14ac:dyDescent="0.25">
      <c r="L9548" s="516"/>
      <c r="M9548" s="410" t="str">
        <f>IFERROR(IF($A9549=VLOOKUP($A9549,AGOTADOS!$A$3:$H$4997,1,FALSE),"AGOTADO","SI HAY"),"")</f>
        <v/>
      </c>
    </row>
    <row r="9549" spans="12:13" ht="18" customHeight="1" x14ac:dyDescent="0.25">
      <c r="L9549" s="516"/>
      <c r="M9549" s="410" t="str">
        <f>IFERROR(IF($A9550=VLOOKUP($A9550,AGOTADOS!$A$3:$H$4997,1,FALSE),"AGOTADO","SI HAY"),"")</f>
        <v/>
      </c>
    </row>
    <row r="9550" spans="12:13" ht="18" customHeight="1" x14ac:dyDescent="0.25">
      <c r="L9550" s="516"/>
      <c r="M9550" s="410" t="str">
        <f>IFERROR(IF($A9551=VLOOKUP($A9551,AGOTADOS!$A$3:$H$4997,1,FALSE),"AGOTADO","SI HAY"),"")</f>
        <v/>
      </c>
    </row>
    <row r="9551" spans="12:13" ht="18" customHeight="1" x14ac:dyDescent="0.25">
      <c r="L9551" s="516"/>
      <c r="M9551" s="410" t="str">
        <f>IFERROR(IF($A9552=VLOOKUP($A9552,AGOTADOS!$A$3:$H$4997,1,FALSE),"AGOTADO","SI HAY"),"")</f>
        <v/>
      </c>
    </row>
    <row r="9552" spans="12:13" ht="18" customHeight="1" x14ac:dyDescent="0.25">
      <c r="L9552" s="516"/>
      <c r="M9552" s="410" t="str">
        <f>IFERROR(IF($A9553=VLOOKUP($A9553,AGOTADOS!$A$3:$H$4997,1,FALSE),"AGOTADO","SI HAY"),"")</f>
        <v/>
      </c>
    </row>
    <row r="9553" spans="12:13" ht="18" customHeight="1" x14ac:dyDescent="0.25">
      <c r="L9553" s="516"/>
      <c r="M9553" s="410" t="str">
        <f>IFERROR(IF($A9554=VLOOKUP($A9554,AGOTADOS!$A$3:$H$4997,1,FALSE),"AGOTADO","SI HAY"),"")</f>
        <v/>
      </c>
    </row>
    <row r="9554" spans="12:13" ht="18" customHeight="1" x14ac:dyDescent="0.25">
      <c r="L9554" s="516"/>
      <c r="M9554" s="410" t="str">
        <f>IFERROR(IF($A9555=VLOOKUP($A9555,AGOTADOS!$A$3:$H$4997,1,FALSE),"AGOTADO","SI HAY"),"")</f>
        <v/>
      </c>
    </row>
    <row r="9555" spans="12:13" ht="18" customHeight="1" x14ac:dyDescent="0.25">
      <c r="L9555" s="516"/>
      <c r="M9555" s="410" t="str">
        <f>IFERROR(IF($A9556=VLOOKUP($A9556,AGOTADOS!$A$3:$H$4997,1,FALSE),"AGOTADO","SI HAY"),"")</f>
        <v/>
      </c>
    </row>
    <row r="9556" spans="12:13" ht="18" customHeight="1" x14ac:dyDescent="0.25">
      <c r="L9556" s="516"/>
      <c r="M9556" s="410" t="str">
        <f>IFERROR(IF($A9557=VLOOKUP($A9557,AGOTADOS!$A$3:$H$4997,1,FALSE),"AGOTADO","SI HAY"),"")</f>
        <v/>
      </c>
    </row>
    <row r="9557" spans="12:13" ht="18" customHeight="1" x14ac:dyDescent="0.25">
      <c r="L9557" s="516"/>
      <c r="M9557" s="410" t="str">
        <f>IFERROR(IF($A9558=VLOOKUP($A9558,AGOTADOS!$A$3:$H$4997,1,FALSE),"AGOTADO","SI HAY"),"")</f>
        <v/>
      </c>
    </row>
    <row r="9558" spans="12:13" ht="18" customHeight="1" x14ac:dyDescent="0.25">
      <c r="L9558" s="516"/>
      <c r="M9558" s="410" t="str">
        <f>IFERROR(IF($A9559=VLOOKUP($A9559,AGOTADOS!$A$3:$H$4997,1,FALSE),"AGOTADO","SI HAY"),"")</f>
        <v/>
      </c>
    </row>
    <row r="9559" spans="12:13" ht="18" customHeight="1" x14ac:dyDescent="0.25">
      <c r="L9559" s="516"/>
      <c r="M9559" s="410" t="str">
        <f>IFERROR(IF($A9560=VLOOKUP($A9560,AGOTADOS!$A$3:$H$4997,1,FALSE),"AGOTADO","SI HAY"),"")</f>
        <v/>
      </c>
    </row>
    <row r="9560" spans="12:13" ht="18" customHeight="1" x14ac:dyDescent="0.25">
      <c r="L9560" s="516"/>
      <c r="M9560" s="410" t="str">
        <f>IFERROR(IF($A9561=VLOOKUP($A9561,AGOTADOS!$A$3:$H$4997,1,FALSE),"AGOTADO","SI HAY"),"")</f>
        <v/>
      </c>
    </row>
    <row r="9561" spans="12:13" ht="18" customHeight="1" x14ac:dyDescent="0.25">
      <c r="L9561" s="516"/>
      <c r="M9561" s="410" t="str">
        <f>IFERROR(IF($A9562=VLOOKUP($A9562,AGOTADOS!$A$3:$H$4997,1,FALSE),"AGOTADO","SI HAY"),"")</f>
        <v/>
      </c>
    </row>
    <row r="9562" spans="12:13" ht="18" customHeight="1" x14ac:dyDescent="0.25">
      <c r="L9562" s="516"/>
      <c r="M9562" s="410" t="str">
        <f>IFERROR(IF($A9563=VLOOKUP($A9563,AGOTADOS!$A$3:$H$4997,1,FALSE),"AGOTADO","SI HAY"),"")</f>
        <v/>
      </c>
    </row>
    <row r="9563" spans="12:13" ht="18" customHeight="1" x14ac:dyDescent="0.25">
      <c r="L9563" s="516"/>
      <c r="M9563" s="410" t="str">
        <f>IFERROR(IF($A9564=VLOOKUP($A9564,AGOTADOS!$A$3:$H$4997,1,FALSE),"AGOTADO","SI HAY"),"")</f>
        <v/>
      </c>
    </row>
    <row r="9564" spans="12:13" ht="18" customHeight="1" x14ac:dyDescent="0.25">
      <c r="L9564" s="516"/>
      <c r="M9564" s="410" t="str">
        <f>IFERROR(IF($A9565=VLOOKUP($A9565,AGOTADOS!$A$3:$H$4997,1,FALSE),"AGOTADO","SI HAY"),"")</f>
        <v/>
      </c>
    </row>
    <row r="9565" spans="12:13" ht="18" customHeight="1" x14ac:dyDescent="0.25">
      <c r="L9565" s="516"/>
      <c r="M9565" s="410" t="str">
        <f>IFERROR(IF($A9566=VLOOKUP($A9566,AGOTADOS!$A$3:$H$4997,1,FALSE),"AGOTADO","SI HAY"),"")</f>
        <v/>
      </c>
    </row>
    <row r="9566" spans="12:13" ht="18" customHeight="1" x14ac:dyDescent="0.25">
      <c r="L9566" s="516"/>
      <c r="M9566" s="410" t="str">
        <f>IFERROR(IF($A9567=VLOOKUP($A9567,AGOTADOS!$A$3:$H$4997,1,FALSE),"AGOTADO","SI HAY"),"")</f>
        <v/>
      </c>
    </row>
    <row r="9567" spans="12:13" ht="18" customHeight="1" x14ac:dyDescent="0.25">
      <c r="L9567" s="516"/>
      <c r="M9567" s="410" t="str">
        <f>IFERROR(IF($A9568=VLOOKUP($A9568,AGOTADOS!$A$3:$H$4997,1,FALSE),"AGOTADO","SI HAY"),"")</f>
        <v/>
      </c>
    </row>
    <row r="9568" spans="12:13" ht="18" customHeight="1" x14ac:dyDescent="0.25">
      <c r="L9568" s="516"/>
      <c r="M9568" s="410" t="str">
        <f>IFERROR(IF($A9569=VLOOKUP($A9569,AGOTADOS!$A$3:$H$4997,1,FALSE),"AGOTADO","SI HAY"),"")</f>
        <v/>
      </c>
    </row>
    <row r="9569" spans="12:13" ht="18" customHeight="1" x14ac:dyDescent="0.25">
      <c r="L9569" s="516"/>
      <c r="M9569" s="410" t="str">
        <f>IFERROR(IF($A9570=VLOOKUP($A9570,AGOTADOS!$A$3:$H$4997,1,FALSE),"AGOTADO","SI HAY"),"")</f>
        <v/>
      </c>
    </row>
    <row r="9570" spans="12:13" ht="18" customHeight="1" x14ac:dyDescent="0.25">
      <c r="L9570" s="516"/>
      <c r="M9570" s="410" t="str">
        <f>IFERROR(IF($A9571=VLOOKUP($A9571,AGOTADOS!$A$3:$H$4997,1,FALSE),"AGOTADO","SI HAY"),"")</f>
        <v/>
      </c>
    </row>
    <row r="9571" spans="12:13" ht="18" customHeight="1" x14ac:dyDescent="0.25">
      <c r="L9571" s="516"/>
      <c r="M9571" s="410" t="str">
        <f>IFERROR(IF($A9572=VLOOKUP($A9572,AGOTADOS!$A$3:$H$4997,1,FALSE),"AGOTADO","SI HAY"),"")</f>
        <v/>
      </c>
    </row>
    <row r="9572" spans="12:13" ht="18" customHeight="1" x14ac:dyDescent="0.25">
      <c r="L9572" s="516"/>
      <c r="M9572" s="410" t="str">
        <f>IFERROR(IF($A9573=VLOOKUP($A9573,AGOTADOS!$A$3:$H$4997,1,FALSE),"AGOTADO","SI HAY"),"")</f>
        <v/>
      </c>
    </row>
    <row r="9573" spans="12:13" ht="18" customHeight="1" x14ac:dyDescent="0.25">
      <c r="L9573" s="516"/>
      <c r="M9573" s="410" t="str">
        <f>IFERROR(IF($A9574=VLOOKUP($A9574,AGOTADOS!$A$3:$H$4997,1,FALSE),"AGOTADO","SI HAY"),"")</f>
        <v/>
      </c>
    </row>
    <row r="9574" spans="12:13" ht="18" customHeight="1" x14ac:dyDescent="0.25">
      <c r="L9574" s="516"/>
      <c r="M9574" s="410" t="str">
        <f>IFERROR(IF($A9575=VLOOKUP($A9575,AGOTADOS!$A$3:$H$4997,1,FALSE),"AGOTADO","SI HAY"),"")</f>
        <v/>
      </c>
    </row>
    <row r="9575" spans="12:13" ht="18" customHeight="1" x14ac:dyDescent="0.25">
      <c r="L9575" s="516"/>
      <c r="M9575" s="410" t="str">
        <f>IFERROR(IF($A9576=VLOOKUP($A9576,AGOTADOS!$A$3:$H$4997,1,FALSE),"AGOTADO","SI HAY"),"")</f>
        <v/>
      </c>
    </row>
    <row r="9576" spans="12:13" ht="18" customHeight="1" x14ac:dyDescent="0.25">
      <c r="L9576" s="516"/>
      <c r="M9576" s="410" t="str">
        <f>IFERROR(IF($A9577=VLOOKUP($A9577,AGOTADOS!$A$3:$H$4997,1,FALSE),"AGOTADO","SI HAY"),"")</f>
        <v/>
      </c>
    </row>
    <row r="9577" spans="12:13" ht="18" customHeight="1" x14ac:dyDescent="0.25">
      <c r="L9577" s="516"/>
      <c r="M9577" s="410" t="str">
        <f>IFERROR(IF($A9578=VLOOKUP($A9578,AGOTADOS!$A$3:$H$4997,1,FALSE),"AGOTADO","SI HAY"),"")</f>
        <v/>
      </c>
    </row>
    <row r="9578" spans="12:13" ht="18" customHeight="1" x14ac:dyDescent="0.25">
      <c r="L9578" s="516"/>
      <c r="M9578" s="410" t="str">
        <f>IFERROR(IF($A9579=VLOOKUP($A9579,AGOTADOS!$A$3:$H$4997,1,FALSE),"AGOTADO","SI HAY"),"")</f>
        <v/>
      </c>
    </row>
    <row r="9579" spans="12:13" ht="18" customHeight="1" x14ac:dyDescent="0.25">
      <c r="L9579" s="516"/>
      <c r="M9579" s="410" t="str">
        <f>IFERROR(IF($A9580=VLOOKUP($A9580,AGOTADOS!$A$3:$H$4997,1,FALSE),"AGOTADO","SI HAY"),"")</f>
        <v/>
      </c>
    </row>
    <row r="9580" spans="12:13" ht="18" customHeight="1" x14ac:dyDescent="0.25">
      <c r="L9580" s="516"/>
      <c r="M9580" s="410" t="str">
        <f>IFERROR(IF($A9581=VLOOKUP($A9581,AGOTADOS!$A$3:$H$4997,1,FALSE),"AGOTADO","SI HAY"),"")</f>
        <v/>
      </c>
    </row>
    <row r="9581" spans="12:13" ht="18" customHeight="1" x14ac:dyDescent="0.25">
      <c r="L9581" s="516"/>
      <c r="M9581" s="410" t="str">
        <f>IFERROR(IF($A9582=VLOOKUP($A9582,AGOTADOS!$A$3:$H$4997,1,FALSE),"AGOTADO","SI HAY"),"")</f>
        <v/>
      </c>
    </row>
    <row r="9582" spans="12:13" ht="18" customHeight="1" x14ac:dyDescent="0.25">
      <c r="L9582" s="516"/>
      <c r="M9582" s="410" t="str">
        <f>IFERROR(IF($A9583=VLOOKUP($A9583,AGOTADOS!$A$3:$H$4997,1,FALSE),"AGOTADO","SI HAY"),"")</f>
        <v/>
      </c>
    </row>
    <row r="9583" spans="12:13" ht="18" customHeight="1" x14ac:dyDescent="0.25">
      <c r="L9583" s="516"/>
      <c r="M9583" s="410" t="str">
        <f>IFERROR(IF($A9584=VLOOKUP($A9584,AGOTADOS!$A$3:$H$4997,1,FALSE),"AGOTADO","SI HAY"),"")</f>
        <v/>
      </c>
    </row>
    <row r="9584" spans="12:13" ht="18" customHeight="1" x14ac:dyDescent="0.25">
      <c r="L9584" s="516"/>
      <c r="M9584" s="410" t="str">
        <f>IFERROR(IF($A9585=VLOOKUP($A9585,AGOTADOS!$A$3:$H$4997,1,FALSE),"AGOTADO","SI HAY"),"")</f>
        <v/>
      </c>
    </row>
    <row r="9585" spans="12:13" ht="18" customHeight="1" x14ac:dyDescent="0.25">
      <c r="L9585" s="516"/>
      <c r="M9585" s="410" t="str">
        <f>IFERROR(IF($A9586=VLOOKUP($A9586,AGOTADOS!$A$3:$H$4997,1,FALSE),"AGOTADO","SI HAY"),"")</f>
        <v/>
      </c>
    </row>
    <row r="9586" spans="12:13" ht="18" customHeight="1" x14ac:dyDescent="0.25">
      <c r="L9586" s="516"/>
      <c r="M9586" s="410" t="str">
        <f>IFERROR(IF($A9587=VLOOKUP($A9587,AGOTADOS!$A$3:$H$4997,1,FALSE),"AGOTADO","SI HAY"),"")</f>
        <v/>
      </c>
    </row>
    <row r="9587" spans="12:13" ht="18" customHeight="1" x14ac:dyDescent="0.25">
      <c r="L9587" s="516"/>
      <c r="M9587" s="410" t="str">
        <f>IFERROR(IF($A9588=VLOOKUP($A9588,AGOTADOS!$A$3:$H$4997,1,FALSE),"AGOTADO","SI HAY"),"")</f>
        <v/>
      </c>
    </row>
    <row r="9588" spans="12:13" ht="18" customHeight="1" x14ac:dyDescent="0.25">
      <c r="L9588" s="516"/>
      <c r="M9588" s="410" t="str">
        <f>IFERROR(IF($A9589=VLOOKUP($A9589,AGOTADOS!$A$3:$H$4997,1,FALSE),"AGOTADO","SI HAY"),"")</f>
        <v/>
      </c>
    </row>
    <row r="9589" spans="12:13" ht="18" customHeight="1" x14ac:dyDescent="0.25">
      <c r="L9589" s="516"/>
      <c r="M9589" s="410" t="str">
        <f>IFERROR(IF($A9590=VLOOKUP($A9590,AGOTADOS!$A$3:$H$4997,1,FALSE),"AGOTADO","SI HAY"),"")</f>
        <v/>
      </c>
    </row>
    <row r="9590" spans="12:13" ht="18" customHeight="1" x14ac:dyDescent="0.25">
      <c r="L9590" s="516"/>
      <c r="M9590" s="410" t="str">
        <f>IFERROR(IF($A9591=VLOOKUP($A9591,AGOTADOS!$A$3:$H$4997,1,FALSE),"AGOTADO","SI HAY"),"")</f>
        <v/>
      </c>
    </row>
    <row r="9591" spans="12:13" ht="18" customHeight="1" x14ac:dyDescent="0.25">
      <c r="L9591" s="516"/>
      <c r="M9591" s="410" t="str">
        <f>IFERROR(IF($A9592=VLOOKUP($A9592,AGOTADOS!$A$3:$H$4997,1,FALSE),"AGOTADO","SI HAY"),"")</f>
        <v/>
      </c>
    </row>
    <row r="9592" spans="12:13" ht="18" customHeight="1" x14ac:dyDescent="0.25">
      <c r="L9592" s="516"/>
      <c r="M9592" s="410" t="str">
        <f>IFERROR(IF($A9593=VLOOKUP($A9593,AGOTADOS!$A$3:$H$4997,1,FALSE),"AGOTADO","SI HAY"),"")</f>
        <v/>
      </c>
    </row>
    <row r="9593" spans="12:13" ht="18" customHeight="1" x14ac:dyDescent="0.25">
      <c r="L9593" s="516"/>
      <c r="M9593" s="410" t="str">
        <f>IFERROR(IF($A9594=VLOOKUP($A9594,AGOTADOS!$A$3:$H$4997,1,FALSE),"AGOTADO","SI HAY"),"")</f>
        <v/>
      </c>
    </row>
    <row r="9594" spans="12:13" ht="18" customHeight="1" x14ac:dyDescent="0.25">
      <c r="L9594" s="516"/>
      <c r="M9594" s="410" t="str">
        <f>IFERROR(IF($A9595=VLOOKUP($A9595,AGOTADOS!$A$3:$H$4997,1,FALSE),"AGOTADO","SI HAY"),"")</f>
        <v/>
      </c>
    </row>
    <row r="9595" spans="12:13" ht="18" customHeight="1" x14ac:dyDescent="0.25">
      <c r="L9595" s="516"/>
      <c r="M9595" s="410" t="str">
        <f>IFERROR(IF($A9596=VLOOKUP($A9596,AGOTADOS!$A$3:$H$4997,1,FALSE),"AGOTADO","SI HAY"),"")</f>
        <v/>
      </c>
    </row>
    <row r="9596" spans="12:13" ht="18" customHeight="1" x14ac:dyDescent="0.25">
      <c r="L9596" s="516"/>
      <c r="M9596" s="410" t="str">
        <f>IFERROR(IF($A9597=VLOOKUP($A9597,AGOTADOS!$A$3:$H$4997,1,FALSE),"AGOTADO","SI HAY"),"")</f>
        <v/>
      </c>
    </row>
    <row r="9597" spans="12:13" ht="18" customHeight="1" x14ac:dyDescent="0.25">
      <c r="L9597" s="516"/>
      <c r="M9597" s="410" t="str">
        <f>IFERROR(IF($A9598=VLOOKUP($A9598,AGOTADOS!$A$3:$H$4997,1,FALSE),"AGOTADO","SI HAY"),"")</f>
        <v/>
      </c>
    </row>
    <row r="9598" spans="12:13" ht="18" customHeight="1" x14ac:dyDescent="0.25">
      <c r="L9598" s="516"/>
      <c r="M9598" s="410" t="str">
        <f>IFERROR(IF($A9599=VLOOKUP($A9599,AGOTADOS!$A$3:$H$4997,1,FALSE),"AGOTADO","SI HAY"),"")</f>
        <v/>
      </c>
    </row>
    <row r="9599" spans="12:13" ht="18" customHeight="1" x14ac:dyDescent="0.25">
      <c r="L9599" s="516"/>
      <c r="M9599" s="410" t="str">
        <f>IFERROR(IF($A9600=VLOOKUP($A9600,AGOTADOS!$A$3:$H$4997,1,FALSE),"AGOTADO","SI HAY"),"")</f>
        <v/>
      </c>
    </row>
    <row r="9600" spans="12:13" ht="18" customHeight="1" x14ac:dyDescent="0.25">
      <c r="L9600" s="516"/>
      <c r="M9600" s="410" t="str">
        <f>IFERROR(IF($A9601=VLOOKUP($A9601,AGOTADOS!$A$3:$H$4997,1,FALSE),"AGOTADO","SI HAY"),"")</f>
        <v/>
      </c>
    </row>
    <row r="9601" spans="12:13" ht="18" customHeight="1" x14ac:dyDescent="0.25">
      <c r="L9601" s="516"/>
      <c r="M9601" s="410" t="str">
        <f>IFERROR(IF($A9602=VLOOKUP($A9602,AGOTADOS!$A$3:$H$4997,1,FALSE),"AGOTADO","SI HAY"),"")</f>
        <v/>
      </c>
    </row>
    <row r="9602" spans="12:13" ht="18" customHeight="1" x14ac:dyDescent="0.25">
      <c r="L9602" s="516"/>
      <c r="M9602" s="410" t="str">
        <f>IFERROR(IF($A9603=VLOOKUP($A9603,AGOTADOS!$A$3:$H$4997,1,FALSE),"AGOTADO","SI HAY"),"")</f>
        <v/>
      </c>
    </row>
    <row r="9603" spans="12:13" ht="18" customHeight="1" x14ac:dyDescent="0.25">
      <c r="L9603" s="516"/>
      <c r="M9603" s="410" t="str">
        <f>IFERROR(IF($A9604=VLOOKUP($A9604,AGOTADOS!$A$3:$H$4997,1,FALSE),"AGOTADO","SI HAY"),"")</f>
        <v/>
      </c>
    </row>
    <row r="9604" spans="12:13" ht="18" customHeight="1" x14ac:dyDescent="0.25">
      <c r="L9604" s="516"/>
      <c r="M9604" s="410" t="str">
        <f>IFERROR(IF($A9605=VLOOKUP($A9605,AGOTADOS!$A$3:$H$4997,1,FALSE),"AGOTADO","SI HAY"),"")</f>
        <v/>
      </c>
    </row>
    <row r="9605" spans="12:13" ht="18" customHeight="1" x14ac:dyDescent="0.25">
      <c r="L9605" s="516"/>
      <c r="M9605" s="410" t="str">
        <f>IFERROR(IF($A9606=VLOOKUP($A9606,AGOTADOS!$A$3:$H$4997,1,FALSE),"AGOTADO","SI HAY"),"")</f>
        <v/>
      </c>
    </row>
    <row r="9606" spans="12:13" ht="18" customHeight="1" x14ac:dyDescent="0.25">
      <c r="L9606" s="516"/>
      <c r="M9606" s="410" t="str">
        <f>IFERROR(IF($A9607=VLOOKUP($A9607,AGOTADOS!$A$3:$H$4997,1,FALSE),"AGOTADO","SI HAY"),"")</f>
        <v/>
      </c>
    </row>
    <row r="9607" spans="12:13" ht="18" customHeight="1" x14ac:dyDescent="0.25">
      <c r="L9607" s="516"/>
      <c r="M9607" s="410" t="str">
        <f>IFERROR(IF($A9608=VLOOKUP($A9608,AGOTADOS!$A$3:$H$4997,1,FALSE),"AGOTADO","SI HAY"),"")</f>
        <v/>
      </c>
    </row>
    <row r="9608" spans="12:13" ht="18" customHeight="1" x14ac:dyDescent="0.25">
      <c r="L9608" s="516"/>
      <c r="M9608" s="410" t="str">
        <f>IFERROR(IF($A9609=VLOOKUP($A9609,AGOTADOS!$A$3:$H$4997,1,FALSE),"AGOTADO","SI HAY"),"")</f>
        <v/>
      </c>
    </row>
    <row r="9609" spans="12:13" ht="18" customHeight="1" x14ac:dyDescent="0.25">
      <c r="L9609" s="516"/>
      <c r="M9609" s="410" t="str">
        <f>IFERROR(IF($A9610=VLOOKUP($A9610,AGOTADOS!$A$3:$H$4997,1,FALSE),"AGOTADO","SI HAY"),"")</f>
        <v/>
      </c>
    </row>
    <row r="9610" spans="12:13" ht="18" customHeight="1" x14ac:dyDescent="0.25">
      <c r="L9610" s="516"/>
      <c r="M9610" s="410" t="str">
        <f>IFERROR(IF($A9611=VLOOKUP($A9611,AGOTADOS!$A$3:$H$4997,1,FALSE),"AGOTADO","SI HAY"),"")</f>
        <v/>
      </c>
    </row>
    <row r="9611" spans="12:13" ht="18" customHeight="1" x14ac:dyDescent="0.25">
      <c r="L9611" s="516"/>
      <c r="M9611" s="410" t="str">
        <f>IFERROR(IF($A9612=VLOOKUP($A9612,AGOTADOS!$A$3:$H$4997,1,FALSE),"AGOTADO","SI HAY"),"")</f>
        <v/>
      </c>
    </row>
    <row r="9612" spans="12:13" ht="18" customHeight="1" x14ac:dyDescent="0.25">
      <c r="L9612" s="516"/>
      <c r="M9612" s="410" t="str">
        <f>IFERROR(IF($A9613=VLOOKUP($A9613,AGOTADOS!$A$3:$H$4997,1,FALSE),"AGOTADO","SI HAY"),"")</f>
        <v/>
      </c>
    </row>
    <row r="9613" spans="12:13" ht="18" customHeight="1" x14ac:dyDescent="0.25">
      <c r="L9613" s="516"/>
      <c r="M9613" s="410" t="str">
        <f>IFERROR(IF($A9614=VLOOKUP($A9614,AGOTADOS!$A$3:$H$4997,1,FALSE),"AGOTADO","SI HAY"),"")</f>
        <v/>
      </c>
    </row>
    <row r="9614" spans="12:13" ht="18" customHeight="1" x14ac:dyDescent="0.25">
      <c r="L9614" s="516"/>
      <c r="M9614" s="410" t="str">
        <f>IFERROR(IF($A9615=VLOOKUP($A9615,AGOTADOS!$A$3:$H$4997,1,FALSE),"AGOTADO","SI HAY"),"")</f>
        <v/>
      </c>
    </row>
    <row r="9615" spans="12:13" ht="18" customHeight="1" x14ac:dyDescent="0.25">
      <c r="L9615" s="516"/>
      <c r="M9615" s="410" t="str">
        <f>IFERROR(IF($A9616=VLOOKUP($A9616,AGOTADOS!$A$3:$H$4997,1,FALSE),"AGOTADO","SI HAY"),"")</f>
        <v/>
      </c>
    </row>
    <row r="9616" spans="12:13" ht="18" customHeight="1" x14ac:dyDescent="0.25">
      <c r="L9616" s="516"/>
      <c r="M9616" s="410" t="str">
        <f>IFERROR(IF($A9617=VLOOKUP($A9617,AGOTADOS!$A$3:$H$4997,1,FALSE),"AGOTADO","SI HAY"),"")</f>
        <v/>
      </c>
    </row>
    <row r="9617" spans="12:13" ht="18" customHeight="1" x14ac:dyDescent="0.25">
      <c r="L9617" s="516"/>
      <c r="M9617" s="410" t="str">
        <f>IFERROR(IF($A9618=VLOOKUP($A9618,AGOTADOS!$A$3:$H$4997,1,FALSE),"AGOTADO","SI HAY"),"")</f>
        <v/>
      </c>
    </row>
    <row r="9618" spans="12:13" ht="18" customHeight="1" x14ac:dyDescent="0.25">
      <c r="L9618" s="516"/>
      <c r="M9618" s="410" t="str">
        <f>IFERROR(IF($A9619=VLOOKUP($A9619,AGOTADOS!$A$3:$H$4997,1,FALSE),"AGOTADO","SI HAY"),"")</f>
        <v/>
      </c>
    </row>
    <row r="9619" spans="12:13" ht="18" customHeight="1" x14ac:dyDescent="0.25">
      <c r="L9619" s="516"/>
      <c r="M9619" s="410" t="str">
        <f>IFERROR(IF($A9620=VLOOKUP($A9620,AGOTADOS!$A$3:$H$4997,1,FALSE),"AGOTADO","SI HAY"),"")</f>
        <v/>
      </c>
    </row>
    <row r="9620" spans="12:13" ht="18" customHeight="1" x14ac:dyDescent="0.25">
      <c r="L9620" s="516"/>
      <c r="M9620" s="410" t="str">
        <f>IFERROR(IF($A9621=VLOOKUP($A9621,AGOTADOS!$A$3:$H$4997,1,FALSE),"AGOTADO","SI HAY"),"")</f>
        <v/>
      </c>
    </row>
    <row r="9621" spans="12:13" ht="18" customHeight="1" x14ac:dyDescent="0.25">
      <c r="L9621" s="516"/>
      <c r="M9621" s="410" t="str">
        <f>IFERROR(IF($A9622=VLOOKUP($A9622,AGOTADOS!$A$3:$H$4997,1,FALSE),"AGOTADO","SI HAY"),"")</f>
        <v/>
      </c>
    </row>
    <row r="9622" spans="12:13" ht="18" customHeight="1" x14ac:dyDescent="0.25">
      <c r="L9622" s="516"/>
      <c r="M9622" s="410" t="str">
        <f>IFERROR(IF($A9623=VLOOKUP($A9623,AGOTADOS!$A$3:$H$4997,1,FALSE),"AGOTADO","SI HAY"),"")</f>
        <v/>
      </c>
    </row>
    <row r="9623" spans="12:13" ht="18" customHeight="1" x14ac:dyDescent="0.25">
      <c r="L9623" s="516"/>
      <c r="M9623" s="410" t="str">
        <f>IFERROR(IF($A9624=VLOOKUP($A9624,AGOTADOS!$A$3:$H$4997,1,FALSE),"AGOTADO","SI HAY"),"")</f>
        <v/>
      </c>
    </row>
    <row r="9624" spans="12:13" ht="18" customHeight="1" x14ac:dyDescent="0.25">
      <c r="L9624" s="516"/>
      <c r="M9624" s="410" t="str">
        <f>IFERROR(IF($A9625=VLOOKUP($A9625,AGOTADOS!$A$3:$H$4997,1,FALSE),"AGOTADO","SI HAY"),"")</f>
        <v/>
      </c>
    </row>
    <row r="9625" spans="12:13" ht="18" customHeight="1" x14ac:dyDescent="0.25">
      <c r="L9625" s="516"/>
      <c r="M9625" s="410" t="str">
        <f>IFERROR(IF($A9626=VLOOKUP($A9626,AGOTADOS!$A$3:$H$4997,1,FALSE),"AGOTADO","SI HAY"),"")</f>
        <v/>
      </c>
    </row>
    <row r="9626" spans="12:13" ht="18" customHeight="1" x14ac:dyDescent="0.25">
      <c r="L9626" s="516"/>
      <c r="M9626" s="410" t="str">
        <f>IFERROR(IF($A9627=VLOOKUP($A9627,AGOTADOS!$A$3:$H$4997,1,FALSE),"AGOTADO","SI HAY"),"")</f>
        <v/>
      </c>
    </row>
    <row r="9627" spans="12:13" ht="18" customHeight="1" x14ac:dyDescent="0.25">
      <c r="L9627" s="516"/>
      <c r="M9627" s="410" t="str">
        <f>IFERROR(IF($A9628=VLOOKUP($A9628,AGOTADOS!$A$3:$H$4997,1,FALSE),"AGOTADO","SI HAY"),"")</f>
        <v/>
      </c>
    </row>
    <row r="9628" spans="12:13" ht="18" customHeight="1" x14ac:dyDescent="0.25">
      <c r="L9628" s="516"/>
      <c r="M9628" s="410" t="str">
        <f>IFERROR(IF($A9629=VLOOKUP($A9629,AGOTADOS!$A$3:$H$4997,1,FALSE),"AGOTADO","SI HAY"),"")</f>
        <v/>
      </c>
    </row>
    <row r="9629" spans="12:13" ht="18" customHeight="1" x14ac:dyDescent="0.25">
      <c r="L9629" s="516"/>
      <c r="M9629" s="410" t="str">
        <f>IFERROR(IF($A9630=VLOOKUP($A9630,AGOTADOS!$A$3:$H$4997,1,FALSE),"AGOTADO","SI HAY"),"")</f>
        <v/>
      </c>
    </row>
    <row r="9630" spans="12:13" ht="18" customHeight="1" x14ac:dyDescent="0.25">
      <c r="L9630" s="516"/>
      <c r="M9630" s="410" t="str">
        <f>IFERROR(IF($A9631=VLOOKUP($A9631,AGOTADOS!$A$3:$H$4997,1,FALSE),"AGOTADO","SI HAY"),"")</f>
        <v/>
      </c>
    </row>
    <row r="9631" spans="12:13" ht="18" customHeight="1" x14ac:dyDescent="0.25">
      <c r="L9631" s="516"/>
      <c r="M9631" s="410" t="str">
        <f>IFERROR(IF($A9632=VLOOKUP($A9632,AGOTADOS!$A$3:$H$4997,1,FALSE),"AGOTADO","SI HAY"),"")</f>
        <v/>
      </c>
    </row>
    <row r="9632" spans="12:13" ht="18" customHeight="1" x14ac:dyDescent="0.25">
      <c r="L9632" s="516"/>
      <c r="M9632" s="410" t="str">
        <f>IFERROR(IF($A9633=VLOOKUP($A9633,AGOTADOS!$A$3:$H$4997,1,FALSE),"AGOTADO","SI HAY"),"")</f>
        <v/>
      </c>
    </row>
    <row r="9633" spans="12:13" ht="18" customHeight="1" x14ac:dyDescent="0.25">
      <c r="L9633" s="516"/>
      <c r="M9633" s="410" t="str">
        <f>IFERROR(IF($A9634=VLOOKUP($A9634,AGOTADOS!$A$3:$H$4997,1,FALSE),"AGOTADO","SI HAY"),"")</f>
        <v/>
      </c>
    </row>
    <row r="9634" spans="12:13" ht="18" customHeight="1" x14ac:dyDescent="0.25">
      <c r="L9634" s="516"/>
      <c r="M9634" s="410" t="str">
        <f>IFERROR(IF($A9635=VLOOKUP($A9635,AGOTADOS!$A$3:$H$4997,1,FALSE),"AGOTADO","SI HAY"),"")</f>
        <v/>
      </c>
    </row>
    <row r="9635" spans="12:13" ht="18" customHeight="1" x14ac:dyDescent="0.25">
      <c r="L9635" s="516"/>
      <c r="M9635" s="410" t="str">
        <f>IFERROR(IF($A9636=VLOOKUP($A9636,AGOTADOS!$A$3:$H$4997,1,FALSE),"AGOTADO","SI HAY"),"")</f>
        <v/>
      </c>
    </row>
    <row r="9636" spans="12:13" ht="18" customHeight="1" x14ac:dyDescent="0.25">
      <c r="L9636" s="516"/>
      <c r="M9636" s="410" t="str">
        <f>IFERROR(IF($A9637=VLOOKUP($A9637,AGOTADOS!$A$3:$H$4997,1,FALSE),"AGOTADO","SI HAY"),"")</f>
        <v/>
      </c>
    </row>
    <row r="9637" spans="12:13" ht="18" customHeight="1" x14ac:dyDescent="0.25">
      <c r="L9637" s="516"/>
      <c r="M9637" s="410" t="str">
        <f>IFERROR(IF($A9638=VLOOKUP($A9638,AGOTADOS!$A$3:$H$4997,1,FALSE),"AGOTADO","SI HAY"),"")</f>
        <v/>
      </c>
    </row>
    <row r="9638" spans="12:13" ht="18" customHeight="1" x14ac:dyDescent="0.25">
      <c r="L9638" s="516"/>
      <c r="M9638" s="410" t="str">
        <f>IFERROR(IF($A9639=VLOOKUP($A9639,AGOTADOS!$A$3:$H$4997,1,FALSE),"AGOTADO","SI HAY"),"")</f>
        <v/>
      </c>
    </row>
    <row r="9639" spans="12:13" ht="18" customHeight="1" x14ac:dyDescent="0.25">
      <c r="L9639" s="516"/>
      <c r="M9639" s="410" t="str">
        <f>IFERROR(IF($A9640=VLOOKUP($A9640,AGOTADOS!$A$3:$H$4997,1,FALSE),"AGOTADO","SI HAY"),"")</f>
        <v/>
      </c>
    </row>
    <row r="9640" spans="12:13" ht="18" customHeight="1" x14ac:dyDescent="0.25">
      <c r="L9640" s="516"/>
      <c r="M9640" s="410" t="str">
        <f>IFERROR(IF($A9641=VLOOKUP($A9641,AGOTADOS!$A$3:$H$4997,1,FALSE),"AGOTADO","SI HAY"),"")</f>
        <v/>
      </c>
    </row>
    <row r="9641" spans="12:13" ht="18" customHeight="1" x14ac:dyDescent="0.25">
      <c r="L9641" s="516"/>
      <c r="M9641" s="410" t="str">
        <f>IFERROR(IF($A9642=VLOOKUP($A9642,AGOTADOS!$A$3:$H$4997,1,FALSE),"AGOTADO","SI HAY"),"")</f>
        <v/>
      </c>
    </row>
    <row r="9642" spans="12:13" ht="18" customHeight="1" x14ac:dyDescent="0.25">
      <c r="L9642" s="516"/>
      <c r="M9642" s="410" t="str">
        <f>IFERROR(IF($A9643=VLOOKUP($A9643,AGOTADOS!$A$3:$H$4997,1,FALSE),"AGOTADO","SI HAY"),"")</f>
        <v/>
      </c>
    </row>
    <row r="9643" spans="12:13" ht="18" customHeight="1" x14ac:dyDescent="0.25">
      <c r="L9643" s="516"/>
      <c r="M9643" s="410" t="str">
        <f>IFERROR(IF($A9644=VLOOKUP($A9644,AGOTADOS!$A$3:$H$4997,1,FALSE),"AGOTADO","SI HAY"),"")</f>
        <v/>
      </c>
    </row>
    <row r="9644" spans="12:13" ht="18" customHeight="1" x14ac:dyDescent="0.25">
      <c r="L9644" s="516"/>
      <c r="M9644" s="410" t="str">
        <f>IFERROR(IF($A9645=VLOOKUP($A9645,AGOTADOS!$A$3:$H$4997,1,FALSE),"AGOTADO","SI HAY"),"")</f>
        <v/>
      </c>
    </row>
    <row r="9645" spans="12:13" ht="18" customHeight="1" x14ac:dyDescent="0.25">
      <c r="L9645" s="516"/>
      <c r="M9645" s="410" t="str">
        <f>IFERROR(IF($A9646=VLOOKUP($A9646,AGOTADOS!$A$3:$H$4997,1,FALSE),"AGOTADO","SI HAY"),"")</f>
        <v/>
      </c>
    </row>
    <row r="9646" spans="12:13" ht="18" customHeight="1" x14ac:dyDescent="0.25">
      <c r="L9646" s="516"/>
      <c r="M9646" s="410" t="str">
        <f>IFERROR(IF($A9647=VLOOKUP($A9647,AGOTADOS!$A$3:$H$4997,1,FALSE),"AGOTADO","SI HAY"),"")</f>
        <v/>
      </c>
    </row>
    <row r="9647" spans="12:13" ht="18" customHeight="1" x14ac:dyDescent="0.25">
      <c r="L9647" s="516"/>
      <c r="M9647" s="410" t="str">
        <f>IFERROR(IF($A9648=VLOOKUP($A9648,AGOTADOS!$A$3:$H$4997,1,FALSE),"AGOTADO","SI HAY"),"")</f>
        <v/>
      </c>
    </row>
    <row r="9648" spans="12:13" ht="18" customHeight="1" x14ac:dyDescent="0.25">
      <c r="L9648" s="516"/>
      <c r="M9648" s="410" t="str">
        <f>IFERROR(IF($A9649=VLOOKUP($A9649,AGOTADOS!$A$3:$H$4997,1,FALSE),"AGOTADO","SI HAY"),"")</f>
        <v/>
      </c>
    </row>
    <row r="9649" spans="12:13" ht="18" customHeight="1" x14ac:dyDescent="0.25">
      <c r="L9649" s="516"/>
      <c r="M9649" s="410" t="str">
        <f>IFERROR(IF($A9650=VLOOKUP($A9650,AGOTADOS!$A$3:$H$4997,1,FALSE),"AGOTADO","SI HAY"),"")</f>
        <v/>
      </c>
    </row>
    <row r="9650" spans="12:13" ht="18" customHeight="1" x14ac:dyDescent="0.25">
      <c r="L9650" s="516"/>
      <c r="M9650" s="410" t="str">
        <f>IFERROR(IF($A9651=VLOOKUP($A9651,AGOTADOS!$A$3:$H$4997,1,FALSE),"AGOTADO","SI HAY"),"")</f>
        <v/>
      </c>
    </row>
    <row r="9651" spans="12:13" ht="18" customHeight="1" x14ac:dyDescent="0.25">
      <c r="L9651" s="516"/>
      <c r="M9651" s="410" t="str">
        <f>IFERROR(IF($A9652=VLOOKUP($A9652,AGOTADOS!$A$3:$H$4997,1,FALSE),"AGOTADO","SI HAY"),"")</f>
        <v/>
      </c>
    </row>
    <row r="9652" spans="12:13" ht="18" customHeight="1" x14ac:dyDescent="0.25">
      <c r="L9652" s="516"/>
      <c r="M9652" s="410" t="str">
        <f>IFERROR(IF($A9653=VLOOKUP($A9653,AGOTADOS!$A$3:$H$4997,1,FALSE),"AGOTADO","SI HAY"),"")</f>
        <v/>
      </c>
    </row>
    <row r="9653" spans="12:13" ht="18" customHeight="1" x14ac:dyDescent="0.25">
      <c r="L9653" s="516"/>
      <c r="M9653" s="410" t="str">
        <f>IFERROR(IF($A9654=VLOOKUP($A9654,AGOTADOS!$A$3:$H$4997,1,FALSE),"AGOTADO","SI HAY"),"")</f>
        <v/>
      </c>
    </row>
    <row r="9654" spans="12:13" ht="18" customHeight="1" x14ac:dyDescent="0.25">
      <c r="L9654" s="516"/>
      <c r="M9654" s="410" t="str">
        <f>IFERROR(IF($A9655=VLOOKUP($A9655,AGOTADOS!$A$3:$H$4997,1,FALSE),"AGOTADO","SI HAY"),"")</f>
        <v/>
      </c>
    </row>
    <row r="9655" spans="12:13" ht="18" customHeight="1" x14ac:dyDescent="0.25">
      <c r="L9655" s="516"/>
      <c r="M9655" s="410" t="str">
        <f>IFERROR(IF($A9656=VLOOKUP($A9656,AGOTADOS!$A$3:$H$4997,1,FALSE),"AGOTADO","SI HAY"),"")</f>
        <v/>
      </c>
    </row>
    <row r="9656" spans="12:13" ht="18" customHeight="1" x14ac:dyDescent="0.25">
      <c r="L9656" s="516"/>
      <c r="M9656" s="410" t="str">
        <f>IFERROR(IF($A9657=VLOOKUP($A9657,AGOTADOS!$A$3:$H$4997,1,FALSE),"AGOTADO","SI HAY"),"")</f>
        <v/>
      </c>
    </row>
    <row r="9657" spans="12:13" ht="18" customHeight="1" x14ac:dyDescent="0.25">
      <c r="L9657" s="516"/>
      <c r="M9657" s="410" t="str">
        <f>IFERROR(IF($A9658=VLOOKUP($A9658,AGOTADOS!$A$3:$H$4997,1,FALSE),"AGOTADO","SI HAY"),"")</f>
        <v/>
      </c>
    </row>
    <row r="9658" spans="12:13" ht="18" customHeight="1" x14ac:dyDescent="0.25">
      <c r="L9658" s="516"/>
      <c r="M9658" s="410" t="str">
        <f>IFERROR(IF($A9659=VLOOKUP($A9659,AGOTADOS!$A$3:$H$4997,1,FALSE),"AGOTADO","SI HAY"),"")</f>
        <v/>
      </c>
    </row>
    <row r="9659" spans="12:13" ht="18" customHeight="1" x14ac:dyDescent="0.25">
      <c r="L9659" s="516"/>
      <c r="M9659" s="410" t="str">
        <f>IFERROR(IF($A9660=VLOOKUP($A9660,AGOTADOS!$A$3:$H$4997,1,FALSE),"AGOTADO","SI HAY"),"")</f>
        <v/>
      </c>
    </row>
    <row r="9660" spans="12:13" ht="18" customHeight="1" x14ac:dyDescent="0.25">
      <c r="L9660" s="516"/>
      <c r="M9660" s="410" t="str">
        <f>IFERROR(IF($A9661=VLOOKUP($A9661,AGOTADOS!$A$3:$H$4997,1,FALSE),"AGOTADO","SI HAY"),"")</f>
        <v/>
      </c>
    </row>
    <row r="9661" spans="12:13" ht="18" customHeight="1" x14ac:dyDescent="0.25">
      <c r="L9661" s="516"/>
      <c r="M9661" s="410" t="str">
        <f>IFERROR(IF($A9662=VLOOKUP($A9662,AGOTADOS!$A$3:$H$4997,1,FALSE),"AGOTADO","SI HAY"),"")</f>
        <v/>
      </c>
    </row>
    <row r="9662" spans="12:13" ht="18" customHeight="1" x14ac:dyDescent="0.25">
      <c r="L9662" s="516"/>
      <c r="M9662" s="410" t="str">
        <f>IFERROR(IF($A9663=VLOOKUP($A9663,AGOTADOS!$A$3:$H$4997,1,FALSE),"AGOTADO","SI HAY"),"")</f>
        <v/>
      </c>
    </row>
    <row r="9663" spans="12:13" ht="18" customHeight="1" x14ac:dyDescent="0.25">
      <c r="L9663" s="516"/>
      <c r="M9663" s="410" t="str">
        <f>IFERROR(IF($A9664=VLOOKUP($A9664,AGOTADOS!$A$3:$H$4997,1,FALSE),"AGOTADO","SI HAY"),"")</f>
        <v/>
      </c>
    </row>
    <row r="9664" spans="12:13" ht="18" customHeight="1" x14ac:dyDescent="0.25">
      <c r="L9664" s="516"/>
      <c r="M9664" s="410" t="str">
        <f>IFERROR(IF($A9665=VLOOKUP($A9665,AGOTADOS!$A$3:$H$4997,1,FALSE),"AGOTADO","SI HAY"),"")</f>
        <v/>
      </c>
    </row>
    <row r="9665" spans="12:13" ht="18" customHeight="1" x14ac:dyDescent="0.25">
      <c r="L9665" s="516"/>
      <c r="M9665" s="410" t="str">
        <f>IFERROR(IF($A9666=VLOOKUP($A9666,AGOTADOS!$A$3:$H$4997,1,FALSE),"AGOTADO","SI HAY"),"")</f>
        <v/>
      </c>
    </row>
    <row r="9666" spans="12:13" ht="18" customHeight="1" x14ac:dyDescent="0.25">
      <c r="L9666" s="516"/>
      <c r="M9666" s="410" t="str">
        <f>IFERROR(IF($A9667=VLOOKUP($A9667,AGOTADOS!$A$3:$H$4997,1,FALSE),"AGOTADO","SI HAY"),"")</f>
        <v/>
      </c>
    </row>
    <row r="9667" spans="12:13" ht="18" customHeight="1" x14ac:dyDescent="0.25">
      <c r="L9667" s="516"/>
      <c r="M9667" s="410" t="str">
        <f>IFERROR(IF($A9668=VLOOKUP($A9668,AGOTADOS!$A$3:$H$4997,1,FALSE),"AGOTADO","SI HAY"),"")</f>
        <v/>
      </c>
    </row>
    <row r="9668" spans="12:13" ht="18" customHeight="1" x14ac:dyDescent="0.25">
      <c r="L9668" s="516"/>
      <c r="M9668" s="410" t="str">
        <f>IFERROR(IF($A9669=VLOOKUP($A9669,AGOTADOS!$A$3:$H$4997,1,FALSE),"AGOTADO","SI HAY"),"")</f>
        <v/>
      </c>
    </row>
    <row r="9669" spans="12:13" ht="18" customHeight="1" x14ac:dyDescent="0.25">
      <c r="L9669" s="516"/>
      <c r="M9669" s="410" t="str">
        <f>IFERROR(IF($A9670=VLOOKUP($A9670,AGOTADOS!$A$3:$H$4997,1,FALSE),"AGOTADO","SI HAY"),"")</f>
        <v/>
      </c>
    </row>
    <row r="9670" spans="12:13" ht="18" customHeight="1" x14ac:dyDescent="0.25">
      <c r="L9670" s="516"/>
      <c r="M9670" s="410" t="str">
        <f>IFERROR(IF($A9671=VLOOKUP($A9671,AGOTADOS!$A$3:$H$4997,1,FALSE),"AGOTADO","SI HAY"),"")</f>
        <v/>
      </c>
    </row>
    <row r="9671" spans="12:13" ht="18" customHeight="1" x14ac:dyDescent="0.25">
      <c r="L9671" s="516"/>
      <c r="M9671" s="410" t="str">
        <f>IFERROR(IF($A9672=VLOOKUP($A9672,AGOTADOS!$A$3:$H$4997,1,FALSE),"AGOTADO","SI HAY"),"")</f>
        <v/>
      </c>
    </row>
    <row r="9672" spans="12:13" ht="18" customHeight="1" x14ac:dyDescent="0.25">
      <c r="L9672" s="516"/>
      <c r="M9672" s="410" t="str">
        <f>IFERROR(IF($A9673=VLOOKUP($A9673,AGOTADOS!$A$3:$H$4997,1,FALSE),"AGOTADO","SI HAY"),"")</f>
        <v/>
      </c>
    </row>
    <row r="9673" spans="12:13" ht="18" customHeight="1" x14ac:dyDescent="0.25">
      <c r="L9673" s="516"/>
      <c r="M9673" s="410" t="str">
        <f>IFERROR(IF($A9674=VLOOKUP($A9674,AGOTADOS!$A$3:$H$4997,1,FALSE),"AGOTADO","SI HAY"),"")</f>
        <v/>
      </c>
    </row>
    <row r="9674" spans="12:13" ht="18" customHeight="1" x14ac:dyDescent="0.25">
      <c r="L9674" s="516"/>
      <c r="M9674" s="410" t="str">
        <f>IFERROR(IF($A9675=VLOOKUP($A9675,AGOTADOS!$A$3:$H$4997,1,FALSE),"AGOTADO","SI HAY"),"")</f>
        <v/>
      </c>
    </row>
    <row r="9675" spans="12:13" ht="18" customHeight="1" x14ac:dyDescent="0.25">
      <c r="L9675" s="516"/>
      <c r="M9675" s="410" t="str">
        <f>IFERROR(IF($A9676=VLOOKUP($A9676,AGOTADOS!$A$3:$H$4997,1,FALSE),"AGOTADO","SI HAY"),"")</f>
        <v/>
      </c>
    </row>
    <row r="9676" spans="12:13" ht="18" customHeight="1" x14ac:dyDescent="0.25">
      <c r="L9676" s="516"/>
      <c r="M9676" s="410" t="str">
        <f>IFERROR(IF($A9677=VLOOKUP($A9677,AGOTADOS!$A$3:$H$4997,1,FALSE),"AGOTADO","SI HAY"),"")</f>
        <v/>
      </c>
    </row>
    <row r="9677" spans="12:13" ht="18" customHeight="1" x14ac:dyDescent="0.25">
      <c r="L9677" s="516"/>
      <c r="M9677" s="410" t="str">
        <f>IFERROR(IF($A9678=VLOOKUP($A9678,AGOTADOS!$A$3:$H$4997,1,FALSE),"AGOTADO","SI HAY"),"")</f>
        <v/>
      </c>
    </row>
    <row r="9678" spans="12:13" ht="18" customHeight="1" x14ac:dyDescent="0.25">
      <c r="L9678" s="516"/>
      <c r="M9678" s="410" t="str">
        <f>IFERROR(IF($A9679=VLOOKUP($A9679,AGOTADOS!$A$3:$H$4997,1,FALSE),"AGOTADO","SI HAY"),"")</f>
        <v/>
      </c>
    </row>
    <row r="9679" spans="12:13" ht="18" customHeight="1" x14ac:dyDescent="0.25">
      <c r="L9679" s="516"/>
      <c r="M9679" s="410" t="str">
        <f>IFERROR(IF($A9680=VLOOKUP($A9680,AGOTADOS!$A$3:$H$4997,1,FALSE),"AGOTADO","SI HAY"),"")</f>
        <v/>
      </c>
    </row>
    <row r="9680" spans="12:13" ht="18" customHeight="1" x14ac:dyDescent="0.25">
      <c r="L9680" s="516"/>
      <c r="M9680" s="410" t="str">
        <f>IFERROR(IF($A9681=VLOOKUP($A9681,AGOTADOS!$A$3:$H$4997,1,FALSE),"AGOTADO","SI HAY"),"")</f>
        <v/>
      </c>
    </row>
    <row r="9681" spans="12:13" ht="18" customHeight="1" x14ac:dyDescent="0.25">
      <c r="L9681" s="516"/>
      <c r="M9681" s="410" t="str">
        <f>IFERROR(IF($A9682=VLOOKUP($A9682,AGOTADOS!$A$3:$H$4997,1,FALSE),"AGOTADO","SI HAY"),"")</f>
        <v/>
      </c>
    </row>
    <row r="9682" spans="12:13" ht="18" customHeight="1" x14ac:dyDescent="0.25">
      <c r="L9682" s="516"/>
      <c r="M9682" s="410" t="str">
        <f>IFERROR(IF($A9683=VLOOKUP($A9683,AGOTADOS!$A$3:$H$4997,1,FALSE),"AGOTADO","SI HAY"),"")</f>
        <v/>
      </c>
    </row>
    <row r="9683" spans="12:13" ht="18" customHeight="1" x14ac:dyDescent="0.25">
      <c r="L9683" s="516"/>
      <c r="M9683" s="410" t="str">
        <f>IFERROR(IF($A9684=VLOOKUP($A9684,AGOTADOS!$A$3:$H$4997,1,FALSE),"AGOTADO","SI HAY"),"")</f>
        <v/>
      </c>
    </row>
    <row r="9684" spans="12:13" ht="18" customHeight="1" x14ac:dyDescent="0.25">
      <c r="L9684" s="516"/>
      <c r="M9684" s="410" t="str">
        <f>IFERROR(IF($A9685=VLOOKUP($A9685,AGOTADOS!$A$3:$H$4997,1,FALSE),"AGOTADO","SI HAY"),"")</f>
        <v/>
      </c>
    </row>
    <row r="9685" spans="12:13" ht="18" customHeight="1" x14ac:dyDescent="0.25">
      <c r="L9685" s="516"/>
      <c r="M9685" s="410" t="str">
        <f>IFERROR(IF($A9686=VLOOKUP($A9686,AGOTADOS!$A$3:$H$4997,1,FALSE),"AGOTADO","SI HAY"),"")</f>
        <v/>
      </c>
    </row>
    <row r="9686" spans="12:13" ht="18" customHeight="1" x14ac:dyDescent="0.25">
      <c r="L9686" s="516"/>
      <c r="M9686" s="410" t="str">
        <f>IFERROR(IF($A9687=VLOOKUP($A9687,AGOTADOS!$A$3:$H$4997,1,FALSE),"AGOTADO","SI HAY"),"")</f>
        <v/>
      </c>
    </row>
    <row r="9687" spans="12:13" ht="18" customHeight="1" x14ac:dyDescent="0.25">
      <c r="L9687" s="516"/>
      <c r="M9687" s="410" t="str">
        <f>IFERROR(IF($A9688=VLOOKUP($A9688,AGOTADOS!$A$3:$H$4997,1,FALSE),"AGOTADO","SI HAY"),"")</f>
        <v/>
      </c>
    </row>
    <row r="9688" spans="12:13" ht="18" customHeight="1" x14ac:dyDescent="0.25">
      <c r="L9688" s="516"/>
      <c r="M9688" s="410" t="str">
        <f>IFERROR(IF($A9689=VLOOKUP($A9689,AGOTADOS!$A$3:$H$4997,1,FALSE),"AGOTADO","SI HAY"),"")</f>
        <v/>
      </c>
    </row>
    <row r="9689" spans="12:13" ht="18" customHeight="1" x14ac:dyDescent="0.25">
      <c r="L9689" s="516"/>
      <c r="M9689" s="410" t="str">
        <f>IFERROR(IF($A9690=VLOOKUP($A9690,AGOTADOS!$A$3:$H$4997,1,FALSE),"AGOTADO","SI HAY"),"")</f>
        <v/>
      </c>
    </row>
    <row r="9690" spans="12:13" ht="18" customHeight="1" x14ac:dyDescent="0.25">
      <c r="L9690" s="516"/>
      <c r="M9690" s="410" t="str">
        <f>IFERROR(IF($A9691=VLOOKUP($A9691,AGOTADOS!$A$3:$H$4997,1,FALSE),"AGOTADO","SI HAY"),"")</f>
        <v/>
      </c>
    </row>
    <row r="9691" spans="12:13" ht="18" customHeight="1" x14ac:dyDescent="0.25">
      <c r="L9691" s="516"/>
      <c r="M9691" s="410" t="str">
        <f>IFERROR(IF($A9692=VLOOKUP($A9692,AGOTADOS!$A$3:$H$4997,1,FALSE),"AGOTADO","SI HAY"),"")</f>
        <v/>
      </c>
    </row>
    <row r="9692" spans="12:13" ht="18" customHeight="1" x14ac:dyDescent="0.25">
      <c r="L9692" s="516"/>
      <c r="M9692" s="410" t="str">
        <f>IFERROR(IF($A9693=VLOOKUP($A9693,AGOTADOS!$A$3:$H$4997,1,FALSE),"AGOTADO","SI HAY"),"")</f>
        <v/>
      </c>
    </row>
    <row r="9693" spans="12:13" ht="18" customHeight="1" x14ac:dyDescent="0.25">
      <c r="L9693" s="516"/>
      <c r="M9693" s="410" t="str">
        <f>IFERROR(IF($A9694=VLOOKUP($A9694,AGOTADOS!$A$3:$H$4997,1,FALSE),"AGOTADO","SI HAY"),"")</f>
        <v/>
      </c>
    </row>
    <row r="9694" spans="12:13" ht="18" customHeight="1" x14ac:dyDescent="0.25">
      <c r="L9694" s="516"/>
      <c r="M9694" s="410" t="str">
        <f>IFERROR(IF($A9695=VLOOKUP($A9695,AGOTADOS!$A$3:$H$4997,1,FALSE),"AGOTADO","SI HAY"),"")</f>
        <v/>
      </c>
    </row>
    <row r="9695" spans="12:13" ht="18" customHeight="1" x14ac:dyDescent="0.25">
      <c r="L9695" s="516"/>
      <c r="M9695" s="410" t="str">
        <f>IFERROR(IF($A9696=VLOOKUP($A9696,AGOTADOS!$A$3:$H$4997,1,FALSE),"AGOTADO","SI HAY"),"")</f>
        <v/>
      </c>
    </row>
    <row r="9696" spans="12:13" ht="18" customHeight="1" x14ac:dyDescent="0.25">
      <c r="L9696" s="516"/>
      <c r="M9696" s="410" t="str">
        <f>IFERROR(IF($A9697=VLOOKUP($A9697,AGOTADOS!$A$3:$H$4997,1,FALSE),"AGOTADO","SI HAY"),"")</f>
        <v/>
      </c>
    </row>
    <row r="9697" spans="12:13" ht="18" customHeight="1" x14ac:dyDescent="0.25">
      <c r="L9697" s="516"/>
      <c r="M9697" s="410" t="str">
        <f>IFERROR(IF($A9698=VLOOKUP($A9698,AGOTADOS!$A$3:$H$4997,1,FALSE),"AGOTADO","SI HAY"),"")</f>
        <v/>
      </c>
    </row>
    <row r="9698" spans="12:13" ht="18" customHeight="1" x14ac:dyDescent="0.25">
      <c r="L9698" s="516"/>
      <c r="M9698" s="410" t="str">
        <f>IFERROR(IF($A9699=VLOOKUP($A9699,AGOTADOS!$A$3:$H$4997,1,FALSE),"AGOTADO","SI HAY"),"")</f>
        <v/>
      </c>
    </row>
    <row r="9699" spans="12:13" ht="18" customHeight="1" x14ac:dyDescent="0.25">
      <c r="L9699" s="516"/>
      <c r="M9699" s="410" t="str">
        <f>IFERROR(IF($A9700=VLOOKUP($A9700,AGOTADOS!$A$3:$H$4997,1,FALSE),"AGOTADO","SI HAY"),"")</f>
        <v/>
      </c>
    </row>
    <row r="9700" spans="12:13" ht="18" customHeight="1" x14ac:dyDescent="0.25">
      <c r="L9700" s="516"/>
      <c r="M9700" s="410" t="str">
        <f>IFERROR(IF($A9701=VLOOKUP($A9701,AGOTADOS!$A$3:$H$4997,1,FALSE),"AGOTADO","SI HAY"),"")</f>
        <v/>
      </c>
    </row>
    <row r="9701" spans="12:13" ht="18" customHeight="1" x14ac:dyDescent="0.25">
      <c r="L9701" s="516"/>
      <c r="M9701" s="410" t="str">
        <f>IFERROR(IF($A9702=VLOOKUP($A9702,AGOTADOS!$A$3:$H$4997,1,FALSE),"AGOTADO","SI HAY"),"")</f>
        <v/>
      </c>
    </row>
    <row r="9702" spans="12:13" ht="18" customHeight="1" x14ac:dyDescent="0.25">
      <c r="L9702" s="516"/>
      <c r="M9702" s="410" t="str">
        <f>IFERROR(IF($A9703=VLOOKUP($A9703,AGOTADOS!$A$3:$H$4997,1,FALSE),"AGOTADO","SI HAY"),"")</f>
        <v/>
      </c>
    </row>
    <row r="9703" spans="12:13" ht="18" customHeight="1" x14ac:dyDescent="0.25">
      <c r="L9703" s="516"/>
      <c r="M9703" s="410" t="str">
        <f>IFERROR(IF($A9704=VLOOKUP($A9704,AGOTADOS!$A$3:$H$4997,1,FALSE),"AGOTADO","SI HAY"),"")</f>
        <v/>
      </c>
    </row>
    <row r="9704" spans="12:13" ht="18" customHeight="1" x14ac:dyDescent="0.25">
      <c r="L9704" s="516"/>
      <c r="M9704" s="410" t="str">
        <f>IFERROR(IF($A9705=VLOOKUP($A9705,AGOTADOS!$A$3:$H$4997,1,FALSE),"AGOTADO","SI HAY"),"")</f>
        <v/>
      </c>
    </row>
    <row r="9705" spans="12:13" ht="18" customHeight="1" x14ac:dyDescent="0.25">
      <c r="L9705" s="516"/>
      <c r="M9705" s="410" t="str">
        <f>IFERROR(IF($A9706=VLOOKUP($A9706,AGOTADOS!$A$3:$H$4997,1,FALSE),"AGOTADO","SI HAY"),"")</f>
        <v/>
      </c>
    </row>
    <row r="9706" spans="12:13" ht="18" customHeight="1" x14ac:dyDescent="0.25">
      <c r="L9706" s="516"/>
      <c r="M9706" s="410" t="str">
        <f>IFERROR(IF($A9707=VLOOKUP($A9707,AGOTADOS!$A$3:$H$4997,1,FALSE),"AGOTADO","SI HAY"),"")</f>
        <v/>
      </c>
    </row>
    <row r="9707" spans="12:13" ht="18" customHeight="1" x14ac:dyDescent="0.25">
      <c r="L9707" s="516"/>
      <c r="M9707" s="410" t="str">
        <f>IFERROR(IF($A9708=VLOOKUP($A9708,AGOTADOS!$A$3:$H$4997,1,FALSE),"AGOTADO","SI HAY"),"")</f>
        <v/>
      </c>
    </row>
    <row r="9708" spans="12:13" ht="18" customHeight="1" x14ac:dyDescent="0.25">
      <c r="L9708" s="516"/>
      <c r="M9708" s="410" t="str">
        <f>IFERROR(IF($A9709=VLOOKUP($A9709,AGOTADOS!$A$3:$H$4997,1,FALSE),"AGOTADO","SI HAY"),"")</f>
        <v/>
      </c>
    </row>
    <row r="9709" spans="12:13" ht="18" customHeight="1" x14ac:dyDescent="0.25">
      <c r="L9709" s="516"/>
      <c r="M9709" s="410" t="str">
        <f>IFERROR(IF($A9710=VLOOKUP($A9710,AGOTADOS!$A$3:$H$4997,1,FALSE),"AGOTADO","SI HAY"),"")</f>
        <v/>
      </c>
    </row>
    <row r="9710" spans="12:13" ht="18" customHeight="1" x14ac:dyDescent="0.25">
      <c r="L9710" s="516"/>
      <c r="M9710" s="410" t="str">
        <f>IFERROR(IF($A9711=VLOOKUP($A9711,AGOTADOS!$A$3:$H$4997,1,FALSE),"AGOTADO","SI HAY"),"")</f>
        <v/>
      </c>
    </row>
    <row r="9711" spans="12:13" ht="18" customHeight="1" x14ac:dyDescent="0.25">
      <c r="L9711" s="516"/>
      <c r="M9711" s="410" t="str">
        <f>IFERROR(IF($A9712=VLOOKUP($A9712,AGOTADOS!$A$3:$H$4997,1,FALSE),"AGOTADO","SI HAY"),"")</f>
        <v/>
      </c>
    </row>
    <row r="9712" spans="12:13" ht="18" customHeight="1" x14ac:dyDescent="0.25">
      <c r="L9712" s="516"/>
      <c r="M9712" s="410" t="str">
        <f>IFERROR(IF($A9713=VLOOKUP($A9713,AGOTADOS!$A$3:$H$4997,1,FALSE),"AGOTADO","SI HAY"),"")</f>
        <v/>
      </c>
    </row>
    <row r="9713" spans="12:13" ht="18" customHeight="1" x14ac:dyDescent="0.25">
      <c r="L9713" s="516"/>
      <c r="M9713" s="410" t="str">
        <f>IFERROR(IF($A9714=VLOOKUP($A9714,AGOTADOS!$A$3:$H$4997,1,FALSE),"AGOTADO","SI HAY"),"")</f>
        <v/>
      </c>
    </row>
    <row r="9714" spans="12:13" ht="18" customHeight="1" x14ac:dyDescent="0.25">
      <c r="L9714" s="516"/>
      <c r="M9714" s="410" t="str">
        <f>IFERROR(IF($A9715=VLOOKUP($A9715,AGOTADOS!$A$3:$H$4997,1,FALSE),"AGOTADO","SI HAY"),"")</f>
        <v/>
      </c>
    </row>
    <row r="9715" spans="12:13" ht="18" customHeight="1" x14ac:dyDescent="0.25">
      <c r="L9715" s="516"/>
      <c r="M9715" s="410" t="str">
        <f>IFERROR(IF($A9716=VLOOKUP($A9716,AGOTADOS!$A$3:$H$4997,1,FALSE),"AGOTADO","SI HAY"),"")</f>
        <v/>
      </c>
    </row>
    <row r="9716" spans="12:13" ht="18" customHeight="1" x14ac:dyDescent="0.25">
      <c r="L9716" s="516"/>
      <c r="M9716" s="410" t="str">
        <f>IFERROR(IF($A9717=VLOOKUP($A9717,AGOTADOS!$A$3:$H$4997,1,FALSE),"AGOTADO","SI HAY"),"")</f>
        <v/>
      </c>
    </row>
    <row r="9717" spans="12:13" ht="18" customHeight="1" x14ac:dyDescent="0.25">
      <c r="L9717" s="516"/>
      <c r="M9717" s="410" t="str">
        <f>IFERROR(IF($A9718=VLOOKUP($A9718,AGOTADOS!$A$3:$H$4997,1,FALSE),"AGOTADO","SI HAY"),"")</f>
        <v/>
      </c>
    </row>
    <row r="9718" spans="12:13" ht="18" customHeight="1" x14ac:dyDescent="0.25">
      <c r="L9718" s="516"/>
      <c r="M9718" s="410" t="str">
        <f>IFERROR(IF($A9719=VLOOKUP($A9719,AGOTADOS!$A$3:$H$4997,1,FALSE),"AGOTADO","SI HAY"),"")</f>
        <v/>
      </c>
    </row>
    <row r="9719" spans="12:13" ht="18" customHeight="1" x14ac:dyDescent="0.25">
      <c r="L9719" s="516"/>
      <c r="M9719" s="410" t="str">
        <f>IFERROR(IF($A9720=VLOOKUP($A9720,AGOTADOS!$A$3:$H$4997,1,FALSE),"AGOTADO","SI HAY"),"")</f>
        <v/>
      </c>
    </row>
    <row r="9720" spans="12:13" ht="18" customHeight="1" x14ac:dyDescent="0.25">
      <c r="L9720" s="516"/>
      <c r="M9720" s="410" t="str">
        <f>IFERROR(IF($A9721=VLOOKUP($A9721,AGOTADOS!$A$3:$H$4997,1,FALSE),"AGOTADO","SI HAY"),"")</f>
        <v/>
      </c>
    </row>
    <row r="9721" spans="12:13" ht="18" customHeight="1" x14ac:dyDescent="0.25">
      <c r="L9721" s="516"/>
      <c r="M9721" s="410" t="str">
        <f>IFERROR(IF($A9722=VLOOKUP($A9722,AGOTADOS!$A$3:$H$4997,1,FALSE),"AGOTADO","SI HAY"),"")</f>
        <v/>
      </c>
    </row>
    <row r="9722" spans="12:13" ht="18" customHeight="1" x14ac:dyDescent="0.25">
      <c r="L9722" s="516"/>
      <c r="M9722" s="410" t="str">
        <f>IFERROR(IF($A9723=VLOOKUP($A9723,AGOTADOS!$A$3:$H$4997,1,FALSE),"AGOTADO","SI HAY"),"")</f>
        <v/>
      </c>
    </row>
    <row r="9723" spans="12:13" ht="18" customHeight="1" x14ac:dyDescent="0.25">
      <c r="L9723" s="516"/>
      <c r="M9723" s="410" t="str">
        <f>IFERROR(IF($A9724=VLOOKUP($A9724,AGOTADOS!$A$3:$H$4997,1,FALSE),"AGOTADO","SI HAY"),"")</f>
        <v/>
      </c>
    </row>
    <row r="9724" spans="12:13" ht="18" customHeight="1" x14ac:dyDescent="0.25">
      <c r="L9724" s="516"/>
      <c r="M9724" s="410" t="str">
        <f>IFERROR(IF($A9725=VLOOKUP($A9725,AGOTADOS!$A$3:$H$4997,1,FALSE),"AGOTADO","SI HAY"),"")</f>
        <v/>
      </c>
    </row>
    <row r="9725" spans="12:13" ht="18" customHeight="1" x14ac:dyDescent="0.25">
      <c r="L9725" s="516"/>
      <c r="M9725" s="410" t="str">
        <f>IFERROR(IF($A9726=VLOOKUP($A9726,AGOTADOS!$A$3:$H$4997,1,FALSE),"AGOTADO","SI HAY"),"")</f>
        <v/>
      </c>
    </row>
    <row r="9726" spans="12:13" ht="18" customHeight="1" x14ac:dyDescent="0.25">
      <c r="L9726" s="516"/>
      <c r="M9726" s="410" t="str">
        <f>IFERROR(IF($A9727=VLOOKUP($A9727,AGOTADOS!$A$3:$H$4997,1,FALSE),"AGOTADO","SI HAY"),"")</f>
        <v/>
      </c>
    </row>
    <row r="9727" spans="12:13" ht="18" customHeight="1" x14ac:dyDescent="0.25">
      <c r="L9727" s="516"/>
      <c r="M9727" s="410" t="str">
        <f>IFERROR(IF($A9728=VLOOKUP($A9728,AGOTADOS!$A$3:$H$4997,1,FALSE),"AGOTADO","SI HAY"),"")</f>
        <v/>
      </c>
    </row>
    <row r="9728" spans="12:13" ht="18" customHeight="1" x14ac:dyDescent="0.25">
      <c r="L9728" s="516"/>
      <c r="M9728" s="410" t="str">
        <f>IFERROR(IF($A9729=VLOOKUP($A9729,AGOTADOS!$A$3:$H$4997,1,FALSE),"AGOTADO","SI HAY"),"")</f>
        <v/>
      </c>
    </row>
    <row r="9729" spans="12:13" ht="18" customHeight="1" x14ac:dyDescent="0.25">
      <c r="L9729" s="516"/>
      <c r="M9729" s="410" t="str">
        <f>IFERROR(IF($A9730=VLOOKUP($A9730,AGOTADOS!$A$3:$H$4997,1,FALSE),"AGOTADO","SI HAY"),"")</f>
        <v/>
      </c>
    </row>
    <row r="9730" spans="12:13" ht="18" customHeight="1" x14ac:dyDescent="0.25">
      <c r="L9730" s="516"/>
      <c r="M9730" s="410" t="str">
        <f>IFERROR(IF($A9731=VLOOKUP($A9731,AGOTADOS!$A$3:$H$4997,1,FALSE),"AGOTADO","SI HAY"),"")</f>
        <v/>
      </c>
    </row>
    <row r="9731" spans="12:13" ht="18" customHeight="1" x14ac:dyDescent="0.25">
      <c r="L9731" s="516"/>
      <c r="M9731" s="410" t="str">
        <f>IFERROR(IF($A9732=VLOOKUP($A9732,AGOTADOS!$A$3:$H$4997,1,FALSE),"AGOTADO","SI HAY"),"")</f>
        <v/>
      </c>
    </row>
    <row r="9732" spans="12:13" ht="18" customHeight="1" x14ac:dyDescent="0.25">
      <c r="L9732" s="516"/>
      <c r="M9732" s="410" t="str">
        <f>IFERROR(IF($A9733=VLOOKUP($A9733,AGOTADOS!$A$3:$H$4997,1,FALSE),"AGOTADO","SI HAY"),"")</f>
        <v/>
      </c>
    </row>
    <row r="9733" spans="12:13" ht="18" customHeight="1" x14ac:dyDescent="0.25">
      <c r="L9733" s="516"/>
      <c r="M9733" s="410" t="str">
        <f>IFERROR(IF($A9734=VLOOKUP($A9734,AGOTADOS!$A$3:$H$4997,1,FALSE),"AGOTADO","SI HAY"),"")</f>
        <v/>
      </c>
    </row>
    <row r="9734" spans="12:13" ht="18" customHeight="1" x14ac:dyDescent="0.25">
      <c r="L9734" s="516"/>
      <c r="M9734" s="410" t="str">
        <f>IFERROR(IF($A9735=VLOOKUP($A9735,AGOTADOS!$A$3:$H$4997,1,FALSE),"AGOTADO","SI HAY"),"")</f>
        <v/>
      </c>
    </row>
    <row r="9735" spans="12:13" ht="18" customHeight="1" x14ac:dyDescent="0.25">
      <c r="L9735" s="516"/>
      <c r="M9735" s="410" t="str">
        <f>IFERROR(IF($A9736=VLOOKUP($A9736,AGOTADOS!$A$3:$H$4997,1,FALSE),"AGOTADO","SI HAY"),"")</f>
        <v/>
      </c>
    </row>
    <row r="9736" spans="12:13" ht="18" customHeight="1" x14ac:dyDescent="0.25">
      <c r="L9736" s="516"/>
      <c r="M9736" s="410" t="str">
        <f>IFERROR(IF($A9737=VLOOKUP($A9737,AGOTADOS!$A$3:$H$4997,1,FALSE),"AGOTADO","SI HAY"),"")</f>
        <v/>
      </c>
    </row>
    <row r="9737" spans="12:13" ht="18" customHeight="1" x14ac:dyDescent="0.25">
      <c r="L9737" s="516"/>
      <c r="M9737" s="410" t="str">
        <f>IFERROR(IF($A9738=VLOOKUP($A9738,AGOTADOS!$A$3:$H$4997,1,FALSE),"AGOTADO","SI HAY"),"")</f>
        <v/>
      </c>
    </row>
    <row r="9738" spans="12:13" ht="18" customHeight="1" x14ac:dyDescent="0.25">
      <c r="L9738" s="516"/>
      <c r="M9738" s="410" t="str">
        <f>IFERROR(IF($A9739=VLOOKUP($A9739,AGOTADOS!$A$3:$H$4997,1,FALSE),"AGOTADO","SI HAY"),"")</f>
        <v/>
      </c>
    </row>
    <row r="9739" spans="12:13" ht="18" customHeight="1" x14ac:dyDescent="0.25">
      <c r="L9739" s="516"/>
      <c r="M9739" s="410" t="str">
        <f>IFERROR(IF($A9740=VLOOKUP($A9740,AGOTADOS!$A$3:$H$4997,1,FALSE),"AGOTADO","SI HAY"),"")</f>
        <v/>
      </c>
    </row>
    <row r="9740" spans="12:13" ht="18" customHeight="1" x14ac:dyDescent="0.25">
      <c r="L9740" s="516"/>
      <c r="M9740" s="410" t="str">
        <f>IFERROR(IF($A9741=VLOOKUP($A9741,AGOTADOS!$A$3:$H$4997,1,FALSE),"AGOTADO","SI HAY"),"")</f>
        <v/>
      </c>
    </row>
    <row r="9741" spans="12:13" ht="18" customHeight="1" x14ac:dyDescent="0.25">
      <c r="L9741" s="516"/>
      <c r="M9741" s="410" t="str">
        <f>IFERROR(IF($A9742=VLOOKUP($A9742,AGOTADOS!$A$3:$H$4997,1,FALSE),"AGOTADO","SI HAY"),"")</f>
        <v/>
      </c>
    </row>
    <row r="9742" spans="12:13" ht="18" customHeight="1" x14ac:dyDescent="0.25">
      <c r="L9742" s="516"/>
      <c r="M9742" s="410" t="str">
        <f>IFERROR(IF($A9743=VLOOKUP($A9743,AGOTADOS!$A$3:$H$4997,1,FALSE),"AGOTADO","SI HAY"),"")</f>
        <v/>
      </c>
    </row>
    <row r="9743" spans="12:13" ht="18" customHeight="1" x14ac:dyDescent="0.25">
      <c r="L9743" s="516"/>
      <c r="M9743" s="410" t="str">
        <f>IFERROR(IF($A9744=VLOOKUP($A9744,AGOTADOS!$A$3:$H$4997,1,FALSE),"AGOTADO","SI HAY"),"")</f>
        <v/>
      </c>
    </row>
    <row r="9744" spans="12:13" ht="18" customHeight="1" x14ac:dyDescent="0.25">
      <c r="L9744" s="516"/>
      <c r="M9744" s="410" t="str">
        <f>IFERROR(IF($A9745=VLOOKUP($A9745,AGOTADOS!$A$3:$H$4997,1,FALSE),"AGOTADO","SI HAY"),"")</f>
        <v/>
      </c>
    </row>
    <row r="9745" spans="12:13" ht="18" customHeight="1" x14ac:dyDescent="0.25">
      <c r="L9745" s="516"/>
      <c r="M9745" s="410" t="str">
        <f>IFERROR(IF($A9746=VLOOKUP($A9746,AGOTADOS!$A$3:$H$4997,1,FALSE),"AGOTADO","SI HAY"),"")</f>
        <v/>
      </c>
    </row>
    <row r="9746" spans="12:13" ht="18" customHeight="1" x14ac:dyDescent="0.25">
      <c r="L9746" s="516"/>
      <c r="M9746" s="410" t="str">
        <f>IFERROR(IF($A9747=VLOOKUP($A9747,AGOTADOS!$A$3:$H$4997,1,FALSE),"AGOTADO","SI HAY"),"")</f>
        <v/>
      </c>
    </row>
    <row r="9747" spans="12:13" ht="18" customHeight="1" x14ac:dyDescent="0.25">
      <c r="L9747" s="516"/>
      <c r="M9747" s="410" t="str">
        <f>IFERROR(IF($A9748=VLOOKUP($A9748,AGOTADOS!$A$3:$H$4997,1,FALSE),"AGOTADO","SI HAY"),"")</f>
        <v/>
      </c>
    </row>
    <row r="9748" spans="12:13" ht="18" customHeight="1" x14ac:dyDescent="0.25">
      <c r="L9748" s="516"/>
      <c r="M9748" s="410" t="str">
        <f>IFERROR(IF($A9749=VLOOKUP($A9749,AGOTADOS!$A$3:$H$4997,1,FALSE),"AGOTADO","SI HAY"),"")</f>
        <v/>
      </c>
    </row>
    <row r="9749" spans="12:13" ht="18" customHeight="1" x14ac:dyDescent="0.25">
      <c r="L9749" s="516"/>
      <c r="M9749" s="410" t="str">
        <f>IFERROR(IF($A9750=VLOOKUP($A9750,AGOTADOS!$A$3:$H$4997,1,FALSE),"AGOTADO","SI HAY"),"")</f>
        <v/>
      </c>
    </row>
    <row r="9750" spans="12:13" ht="18" customHeight="1" x14ac:dyDescent="0.25">
      <c r="L9750" s="516"/>
      <c r="M9750" s="410" t="str">
        <f>IFERROR(IF($A9751=VLOOKUP($A9751,AGOTADOS!$A$3:$H$4997,1,FALSE),"AGOTADO","SI HAY"),"")</f>
        <v/>
      </c>
    </row>
    <row r="9751" spans="12:13" ht="18" customHeight="1" x14ac:dyDescent="0.25">
      <c r="L9751" s="516"/>
      <c r="M9751" s="410" t="str">
        <f>IFERROR(IF($A9752=VLOOKUP($A9752,AGOTADOS!$A$3:$H$4997,1,FALSE),"AGOTADO","SI HAY"),"")</f>
        <v/>
      </c>
    </row>
    <row r="9752" spans="12:13" ht="18" customHeight="1" x14ac:dyDescent="0.25">
      <c r="L9752" s="516"/>
      <c r="M9752" s="410" t="str">
        <f>IFERROR(IF($A9753=VLOOKUP($A9753,AGOTADOS!$A$3:$H$4997,1,FALSE),"AGOTADO","SI HAY"),"")</f>
        <v/>
      </c>
    </row>
    <row r="9753" spans="12:13" ht="18" customHeight="1" x14ac:dyDescent="0.25">
      <c r="L9753" s="516"/>
      <c r="M9753" s="410" t="str">
        <f>IFERROR(IF($A9754=VLOOKUP($A9754,AGOTADOS!$A$3:$H$4997,1,FALSE),"AGOTADO","SI HAY"),"")</f>
        <v/>
      </c>
    </row>
    <row r="9754" spans="12:13" ht="18" customHeight="1" x14ac:dyDescent="0.25">
      <c r="L9754" s="516"/>
      <c r="M9754" s="410" t="str">
        <f>IFERROR(IF($A9755=VLOOKUP($A9755,AGOTADOS!$A$3:$H$4997,1,FALSE),"AGOTADO","SI HAY"),"")</f>
        <v/>
      </c>
    </row>
    <row r="9755" spans="12:13" ht="18" customHeight="1" x14ac:dyDescent="0.25">
      <c r="L9755" s="516"/>
      <c r="M9755" s="410" t="str">
        <f>IFERROR(IF($A9756=VLOOKUP($A9756,AGOTADOS!$A$3:$H$4997,1,FALSE),"AGOTADO","SI HAY"),"")</f>
        <v/>
      </c>
    </row>
    <row r="9756" spans="12:13" ht="18" customHeight="1" x14ac:dyDescent="0.25">
      <c r="L9756" s="516"/>
      <c r="M9756" s="410" t="str">
        <f>IFERROR(IF($A9757=VLOOKUP($A9757,AGOTADOS!$A$3:$H$4997,1,FALSE),"AGOTADO","SI HAY"),"")</f>
        <v/>
      </c>
    </row>
    <row r="9757" spans="12:13" ht="18" customHeight="1" x14ac:dyDescent="0.25">
      <c r="L9757" s="516"/>
      <c r="M9757" s="410" t="str">
        <f>IFERROR(IF($A9758=VLOOKUP($A9758,AGOTADOS!$A$3:$H$4997,1,FALSE),"AGOTADO","SI HAY"),"")</f>
        <v/>
      </c>
    </row>
    <row r="9758" spans="12:13" ht="18" customHeight="1" x14ac:dyDescent="0.25">
      <c r="L9758" s="516"/>
      <c r="M9758" s="410" t="str">
        <f>IFERROR(IF($A9759=VLOOKUP($A9759,AGOTADOS!$A$3:$H$4997,1,FALSE),"AGOTADO","SI HAY"),"")</f>
        <v/>
      </c>
    </row>
    <row r="9759" spans="12:13" ht="18" customHeight="1" x14ac:dyDescent="0.25">
      <c r="L9759" s="516"/>
      <c r="M9759" s="410" t="str">
        <f>IFERROR(IF($A9760=VLOOKUP($A9760,AGOTADOS!$A$3:$H$4997,1,FALSE),"AGOTADO","SI HAY"),"")</f>
        <v/>
      </c>
    </row>
    <row r="9760" spans="12:13" ht="18" customHeight="1" x14ac:dyDescent="0.25">
      <c r="L9760" s="516"/>
      <c r="M9760" s="410" t="str">
        <f>IFERROR(IF($A9761=VLOOKUP($A9761,AGOTADOS!$A$3:$H$4997,1,FALSE),"AGOTADO","SI HAY"),"")</f>
        <v/>
      </c>
    </row>
    <row r="9761" spans="12:13" ht="18" customHeight="1" x14ac:dyDescent="0.25">
      <c r="L9761" s="516"/>
      <c r="M9761" s="410" t="str">
        <f>IFERROR(IF($A9762=VLOOKUP($A9762,AGOTADOS!$A$3:$H$4997,1,FALSE),"AGOTADO","SI HAY"),"")</f>
        <v/>
      </c>
    </row>
    <row r="9762" spans="12:13" ht="18" customHeight="1" x14ac:dyDescent="0.25">
      <c r="L9762" s="516"/>
      <c r="M9762" s="410" t="str">
        <f>IFERROR(IF($A9763=VLOOKUP($A9763,AGOTADOS!$A$3:$H$4997,1,FALSE),"AGOTADO","SI HAY"),"")</f>
        <v/>
      </c>
    </row>
    <row r="9763" spans="12:13" ht="18" customHeight="1" x14ac:dyDescent="0.25">
      <c r="L9763" s="516"/>
      <c r="M9763" s="410" t="str">
        <f>IFERROR(IF($A9764=VLOOKUP($A9764,AGOTADOS!$A$3:$H$4997,1,FALSE),"AGOTADO","SI HAY"),"")</f>
        <v/>
      </c>
    </row>
    <row r="9764" spans="12:13" ht="18" customHeight="1" x14ac:dyDescent="0.25">
      <c r="L9764" s="516"/>
      <c r="M9764" s="410" t="str">
        <f>IFERROR(IF($A9765=VLOOKUP($A9765,AGOTADOS!$A$3:$H$4997,1,FALSE),"AGOTADO","SI HAY"),"")</f>
        <v/>
      </c>
    </row>
    <row r="9765" spans="12:13" ht="18" customHeight="1" x14ac:dyDescent="0.25">
      <c r="L9765" s="516"/>
      <c r="M9765" s="410" t="str">
        <f>IFERROR(IF($A9766=VLOOKUP($A9766,AGOTADOS!$A$3:$H$4997,1,FALSE),"AGOTADO","SI HAY"),"")</f>
        <v/>
      </c>
    </row>
    <row r="9766" spans="12:13" ht="18" customHeight="1" x14ac:dyDescent="0.25">
      <c r="L9766" s="516"/>
      <c r="M9766" s="410" t="str">
        <f>IFERROR(IF($A9767=VLOOKUP($A9767,AGOTADOS!$A$3:$H$4997,1,FALSE),"AGOTADO","SI HAY"),"")</f>
        <v/>
      </c>
    </row>
    <row r="9767" spans="12:13" ht="18" customHeight="1" x14ac:dyDescent="0.25">
      <c r="L9767" s="516"/>
      <c r="M9767" s="410" t="str">
        <f>IFERROR(IF($A9768=VLOOKUP($A9768,AGOTADOS!$A$3:$H$4997,1,FALSE),"AGOTADO","SI HAY"),"")</f>
        <v/>
      </c>
    </row>
    <row r="9768" spans="12:13" ht="18" customHeight="1" x14ac:dyDescent="0.25">
      <c r="L9768" s="516"/>
      <c r="M9768" s="410" t="str">
        <f>IFERROR(IF($A9769=VLOOKUP($A9769,AGOTADOS!$A$3:$H$4997,1,FALSE),"AGOTADO","SI HAY"),"")</f>
        <v/>
      </c>
    </row>
    <row r="9769" spans="12:13" ht="18" customHeight="1" x14ac:dyDescent="0.25">
      <c r="L9769" s="516"/>
      <c r="M9769" s="410" t="str">
        <f>IFERROR(IF($A9770=VLOOKUP($A9770,AGOTADOS!$A$3:$H$4997,1,FALSE),"AGOTADO","SI HAY"),"")</f>
        <v/>
      </c>
    </row>
    <row r="9770" spans="12:13" ht="18" customHeight="1" x14ac:dyDescent="0.25">
      <c r="L9770" s="516"/>
      <c r="M9770" s="410" t="str">
        <f>IFERROR(IF($A9771=VLOOKUP($A9771,AGOTADOS!$A$3:$H$4997,1,FALSE),"AGOTADO","SI HAY"),"")</f>
        <v/>
      </c>
    </row>
    <row r="9771" spans="12:13" ht="18" customHeight="1" x14ac:dyDescent="0.25">
      <c r="L9771" s="516"/>
      <c r="M9771" s="410" t="str">
        <f>IFERROR(IF($A9772=VLOOKUP($A9772,AGOTADOS!$A$3:$H$4997,1,FALSE),"AGOTADO","SI HAY"),"")</f>
        <v/>
      </c>
    </row>
    <row r="9772" spans="12:13" ht="18" customHeight="1" x14ac:dyDescent="0.25">
      <c r="L9772" s="516"/>
      <c r="M9772" s="410" t="str">
        <f>IFERROR(IF($A9773=VLOOKUP($A9773,AGOTADOS!$A$3:$H$4997,1,FALSE),"AGOTADO","SI HAY"),"")</f>
        <v/>
      </c>
    </row>
    <row r="9773" spans="12:13" ht="18" customHeight="1" x14ac:dyDescent="0.25">
      <c r="L9773" s="516"/>
      <c r="M9773" s="410" t="str">
        <f>IFERROR(IF($A9774=VLOOKUP($A9774,AGOTADOS!$A$3:$H$4997,1,FALSE),"AGOTADO","SI HAY"),"")</f>
        <v/>
      </c>
    </row>
    <row r="9774" spans="12:13" ht="18" customHeight="1" x14ac:dyDescent="0.25">
      <c r="L9774" s="516"/>
      <c r="M9774" s="410" t="str">
        <f>IFERROR(IF($A9775=VLOOKUP($A9775,AGOTADOS!$A$3:$H$4997,1,FALSE),"AGOTADO","SI HAY"),"")</f>
        <v/>
      </c>
    </row>
    <row r="9775" spans="12:13" ht="18" customHeight="1" x14ac:dyDescent="0.25">
      <c r="L9775" s="516"/>
      <c r="M9775" s="410" t="str">
        <f>IFERROR(IF($A9776=VLOOKUP($A9776,AGOTADOS!$A$3:$H$4997,1,FALSE),"AGOTADO","SI HAY"),"")</f>
        <v/>
      </c>
    </row>
    <row r="9776" spans="12:13" ht="18" customHeight="1" x14ac:dyDescent="0.25">
      <c r="L9776" s="516"/>
      <c r="M9776" s="410" t="str">
        <f>IFERROR(IF($A9777=VLOOKUP($A9777,AGOTADOS!$A$3:$H$4997,1,FALSE),"AGOTADO","SI HAY"),"")</f>
        <v/>
      </c>
    </row>
    <row r="9777" spans="12:13" ht="18" customHeight="1" x14ac:dyDescent="0.25">
      <c r="L9777" s="516"/>
      <c r="M9777" s="410" t="str">
        <f>IFERROR(IF($A9778=VLOOKUP($A9778,AGOTADOS!$A$3:$H$4997,1,FALSE),"AGOTADO","SI HAY"),"")</f>
        <v/>
      </c>
    </row>
    <row r="9778" spans="12:13" ht="18" customHeight="1" x14ac:dyDescent="0.25">
      <c r="L9778" s="516"/>
      <c r="M9778" s="410" t="str">
        <f>IFERROR(IF($A9779=VLOOKUP($A9779,AGOTADOS!$A$3:$H$4997,1,FALSE),"AGOTADO","SI HAY"),"")</f>
        <v/>
      </c>
    </row>
    <row r="9779" spans="12:13" ht="18" customHeight="1" x14ac:dyDescent="0.25">
      <c r="L9779" s="516"/>
      <c r="M9779" s="410" t="str">
        <f>IFERROR(IF($A9780=VLOOKUP($A9780,AGOTADOS!$A$3:$H$4997,1,FALSE),"AGOTADO","SI HAY"),"")</f>
        <v/>
      </c>
    </row>
    <row r="9780" spans="12:13" ht="18" customHeight="1" x14ac:dyDescent="0.25">
      <c r="L9780" s="516"/>
      <c r="M9780" s="410" t="str">
        <f>IFERROR(IF($A9781=VLOOKUP($A9781,AGOTADOS!$A$3:$H$4997,1,FALSE),"AGOTADO","SI HAY"),"")</f>
        <v/>
      </c>
    </row>
    <row r="9781" spans="12:13" ht="18" customHeight="1" x14ac:dyDescent="0.25">
      <c r="L9781" s="516"/>
      <c r="M9781" s="410" t="str">
        <f>IFERROR(IF($A9782=VLOOKUP($A9782,AGOTADOS!$A$3:$H$4997,1,FALSE),"AGOTADO","SI HAY"),"")</f>
        <v/>
      </c>
    </row>
    <row r="9782" spans="12:13" ht="18" customHeight="1" x14ac:dyDescent="0.25">
      <c r="L9782" s="516"/>
      <c r="M9782" s="410" t="str">
        <f>IFERROR(IF($A9783=VLOOKUP($A9783,AGOTADOS!$A$3:$H$4997,1,FALSE),"AGOTADO","SI HAY"),"")</f>
        <v/>
      </c>
    </row>
    <row r="9783" spans="12:13" ht="18" customHeight="1" x14ac:dyDescent="0.25">
      <c r="L9783" s="516"/>
      <c r="M9783" s="410" t="str">
        <f>IFERROR(IF($A9784=VLOOKUP($A9784,AGOTADOS!$A$3:$H$4997,1,FALSE),"AGOTADO","SI HAY"),"")</f>
        <v/>
      </c>
    </row>
    <row r="9784" spans="12:13" ht="18" customHeight="1" x14ac:dyDescent="0.25">
      <c r="L9784" s="516"/>
      <c r="M9784" s="410" t="str">
        <f>IFERROR(IF($A9785=VLOOKUP($A9785,AGOTADOS!$A$3:$H$4997,1,FALSE),"AGOTADO","SI HAY"),"")</f>
        <v/>
      </c>
    </row>
    <row r="9785" spans="12:13" ht="18" customHeight="1" x14ac:dyDescent="0.25">
      <c r="L9785" s="516"/>
      <c r="M9785" s="410" t="str">
        <f>IFERROR(IF($A9786=VLOOKUP($A9786,AGOTADOS!$A$3:$H$4997,1,FALSE),"AGOTADO","SI HAY"),"")</f>
        <v/>
      </c>
    </row>
    <row r="9786" spans="12:13" ht="18" customHeight="1" x14ac:dyDescent="0.25">
      <c r="L9786" s="516"/>
      <c r="M9786" s="410" t="str">
        <f>IFERROR(IF($A9787=VLOOKUP($A9787,AGOTADOS!$A$3:$H$4997,1,FALSE),"AGOTADO","SI HAY"),"")</f>
        <v/>
      </c>
    </row>
    <row r="9787" spans="12:13" ht="18" customHeight="1" x14ac:dyDescent="0.25">
      <c r="L9787" s="516"/>
      <c r="M9787" s="410" t="str">
        <f>IFERROR(IF($A9788=VLOOKUP($A9788,AGOTADOS!$A$3:$H$4997,1,FALSE),"AGOTADO","SI HAY"),"")</f>
        <v/>
      </c>
    </row>
    <row r="9788" spans="12:13" ht="18" customHeight="1" x14ac:dyDescent="0.25">
      <c r="L9788" s="516"/>
      <c r="M9788" s="410" t="str">
        <f>IFERROR(IF($A9789=VLOOKUP($A9789,AGOTADOS!$A$3:$H$4997,1,FALSE),"AGOTADO","SI HAY"),"")</f>
        <v/>
      </c>
    </row>
    <row r="9789" spans="12:13" ht="18" customHeight="1" x14ac:dyDescent="0.25">
      <c r="L9789" s="516"/>
      <c r="M9789" s="410" t="str">
        <f>IFERROR(IF($A9790=VLOOKUP($A9790,AGOTADOS!$A$3:$H$4997,1,FALSE),"AGOTADO","SI HAY"),"")</f>
        <v/>
      </c>
    </row>
    <row r="9790" spans="12:13" ht="18" customHeight="1" x14ac:dyDescent="0.25">
      <c r="L9790" s="516"/>
      <c r="M9790" s="410" t="str">
        <f>IFERROR(IF($A9791=VLOOKUP($A9791,AGOTADOS!$A$3:$H$4997,1,FALSE),"AGOTADO","SI HAY"),"")</f>
        <v/>
      </c>
    </row>
    <row r="9791" spans="12:13" ht="18" customHeight="1" x14ac:dyDescent="0.25">
      <c r="L9791" s="516"/>
      <c r="M9791" s="410" t="str">
        <f>IFERROR(IF($A9792=VLOOKUP($A9792,AGOTADOS!$A$3:$H$4997,1,FALSE),"AGOTADO","SI HAY"),"")</f>
        <v/>
      </c>
    </row>
    <row r="9792" spans="12:13" ht="18" customHeight="1" x14ac:dyDescent="0.25">
      <c r="L9792" s="516"/>
      <c r="M9792" s="410" t="str">
        <f>IFERROR(IF($A9793=VLOOKUP($A9793,AGOTADOS!$A$3:$H$4997,1,FALSE),"AGOTADO","SI HAY"),"")</f>
        <v/>
      </c>
    </row>
    <row r="9793" spans="12:13" ht="18" customHeight="1" x14ac:dyDescent="0.25">
      <c r="L9793" s="516"/>
      <c r="M9793" s="410" t="str">
        <f>IFERROR(IF($A9794=VLOOKUP($A9794,AGOTADOS!$A$3:$H$4997,1,FALSE),"AGOTADO","SI HAY"),"")</f>
        <v/>
      </c>
    </row>
    <row r="9794" spans="12:13" ht="18" customHeight="1" x14ac:dyDescent="0.25">
      <c r="L9794" s="516"/>
      <c r="M9794" s="410" t="str">
        <f>IFERROR(IF($A9795=VLOOKUP($A9795,AGOTADOS!$A$3:$H$4997,1,FALSE),"AGOTADO","SI HAY"),"")</f>
        <v/>
      </c>
    </row>
    <row r="9795" spans="12:13" ht="18" customHeight="1" x14ac:dyDescent="0.25">
      <c r="L9795" s="516"/>
      <c r="M9795" s="410" t="str">
        <f>IFERROR(IF($A9796=VLOOKUP($A9796,AGOTADOS!$A$3:$H$4997,1,FALSE),"AGOTADO","SI HAY"),"")</f>
        <v/>
      </c>
    </row>
    <row r="9796" spans="12:13" ht="18" customHeight="1" x14ac:dyDescent="0.25">
      <c r="L9796" s="516"/>
      <c r="M9796" s="410" t="str">
        <f>IFERROR(IF($A9797=VLOOKUP($A9797,AGOTADOS!$A$3:$H$4997,1,FALSE),"AGOTADO","SI HAY"),"")</f>
        <v/>
      </c>
    </row>
    <row r="9797" spans="12:13" ht="18" customHeight="1" x14ac:dyDescent="0.25">
      <c r="L9797" s="516"/>
      <c r="M9797" s="410" t="str">
        <f>IFERROR(IF($A9798=VLOOKUP($A9798,AGOTADOS!$A$3:$H$4997,1,FALSE),"AGOTADO","SI HAY"),"")</f>
        <v/>
      </c>
    </row>
    <row r="9798" spans="12:13" ht="18" customHeight="1" x14ac:dyDescent="0.25">
      <c r="L9798" s="516"/>
      <c r="M9798" s="410" t="str">
        <f>IFERROR(IF($A9799=VLOOKUP($A9799,AGOTADOS!$A$3:$H$4997,1,FALSE),"AGOTADO","SI HAY"),"")</f>
        <v/>
      </c>
    </row>
    <row r="9799" spans="12:13" ht="18" customHeight="1" x14ac:dyDescent="0.25">
      <c r="L9799" s="516"/>
      <c r="M9799" s="410" t="str">
        <f>IFERROR(IF($A9800=VLOOKUP($A9800,AGOTADOS!$A$3:$H$4997,1,FALSE),"AGOTADO","SI HAY"),"")</f>
        <v/>
      </c>
    </row>
    <row r="9800" spans="12:13" ht="18" customHeight="1" x14ac:dyDescent="0.25">
      <c r="L9800" s="516"/>
      <c r="M9800" s="410" t="str">
        <f>IFERROR(IF($A9801=VLOOKUP($A9801,AGOTADOS!$A$3:$H$4997,1,FALSE),"AGOTADO","SI HAY"),"")</f>
        <v/>
      </c>
    </row>
    <row r="9801" spans="12:13" ht="18" customHeight="1" x14ac:dyDescent="0.25">
      <c r="L9801" s="516"/>
      <c r="M9801" s="410" t="str">
        <f>IFERROR(IF($A9802=VLOOKUP($A9802,AGOTADOS!$A$3:$H$4997,1,FALSE),"AGOTADO","SI HAY"),"")</f>
        <v/>
      </c>
    </row>
    <row r="9802" spans="12:13" ht="18" customHeight="1" x14ac:dyDescent="0.25">
      <c r="L9802" s="516"/>
      <c r="M9802" s="410" t="str">
        <f>IFERROR(IF($A9803=VLOOKUP($A9803,AGOTADOS!$A$3:$H$4997,1,FALSE),"AGOTADO","SI HAY"),"")</f>
        <v/>
      </c>
    </row>
    <row r="9803" spans="12:13" ht="18" customHeight="1" x14ac:dyDescent="0.25">
      <c r="L9803" s="516"/>
      <c r="M9803" s="410" t="str">
        <f>IFERROR(IF($A9804=VLOOKUP($A9804,AGOTADOS!$A$3:$H$4997,1,FALSE),"AGOTADO","SI HAY"),"")</f>
        <v/>
      </c>
    </row>
    <row r="9804" spans="12:13" ht="18" customHeight="1" x14ac:dyDescent="0.25">
      <c r="L9804" s="516"/>
      <c r="M9804" s="410" t="str">
        <f>IFERROR(IF($A9805=VLOOKUP($A9805,AGOTADOS!$A$3:$H$4997,1,FALSE),"AGOTADO","SI HAY"),"")</f>
        <v/>
      </c>
    </row>
    <row r="9805" spans="12:13" ht="18" customHeight="1" x14ac:dyDescent="0.25">
      <c r="L9805" s="516"/>
      <c r="M9805" s="410" t="str">
        <f>IFERROR(IF($A9806=VLOOKUP($A9806,AGOTADOS!$A$3:$H$4997,1,FALSE),"AGOTADO","SI HAY"),"")</f>
        <v/>
      </c>
    </row>
    <row r="9806" spans="12:13" ht="18" customHeight="1" x14ac:dyDescent="0.25">
      <c r="L9806" s="516"/>
      <c r="M9806" s="410" t="str">
        <f>IFERROR(IF($A9807=VLOOKUP($A9807,AGOTADOS!$A$3:$H$4997,1,FALSE),"AGOTADO","SI HAY"),"")</f>
        <v/>
      </c>
    </row>
    <row r="9807" spans="12:13" ht="18" customHeight="1" x14ac:dyDescent="0.25">
      <c r="L9807" s="516"/>
      <c r="M9807" s="410" t="str">
        <f>IFERROR(IF($A9808=VLOOKUP($A9808,AGOTADOS!$A$3:$H$4997,1,FALSE),"AGOTADO","SI HAY"),"")</f>
        <v/>
      </c>
    </row>
    <row r="9808" spans="12:13" ht="18" customHeight="1" x14ac:dyDescent="0.25">
      <c r="L9808" s="516"/>
      <c r="M9808" s="410" t="str">
        <f>IFERROR(IF($A9809=VLOOKUP($A9809,AGOTADOS!$A$3:$H$4997,1,FALSE),"AGOTADO","SI HAY"),"")</f>
        <v/>
      </c>
    </row>
    <row r="9809" spans="12:13" ht="18" customHeight="1" x14ac:dyDescent="0.25">
      <c r="L9809" s="516"/>
      <c r="M9809" s="410" t="str">
        <f>IFERROR(IF($A9810=VLOOKUP($A9810,AGOTADOS!$A$3:$H$4997,1,FALSE),"AGOTADO","SI HAY"),"")</f>
        <v/>
      </c>
    </row>
    <row r="9810" spans="12:13" ht="18" customHeight="1" x14ac:dyDescent="0.25">
      <c r="L9810" s="516"/>
      <c r="M9810" s="410" t="str">
        <f>IFERROR(IF($A9811=VLOOKUP($A9811,AGOTADOS!$A$3:$H$4997,1,FALSE),"AGOTADO","SI HAY"),"")</f>
        <v/>
      </c>
    </row>
    <row r="9811" spans="12:13" ht="18" customHeight="1" x14ac:dyDescent="0.25">
      <c r="L9811" s="516"/>
      <c r="M9811" s="410" t="str">
        <f>IFERROR(IF($A9812=VLOOKUP($A9812,AGOTADOS!$A$3:$H$4997,1,FALSE),"AGOTADO","SI HAY"),"")</f>
        <v/>
      </c>
    </row>
    <row r="9812" spans="12:13" ht="18" customHeight="1" x14ac:dyDescent="0.25">
      <c r="L9812" s="516"/>
      <c r="M9812" s="410" t="str">
        <f>IFERROR(IF($A9813=VLOOKUP($A9813,AGOTADOS!$A$3:$H$4997,1,FALSE),"AGOTADO","SI HAY"),"")</f>
        <v/>
      </c>
    </row>
    <row r="9813" spans="12:13" ht="18" customHeight="1" x14ac:dyDescent="0.25">
      <c r="L9813" s="516"/>
      <c r="M9813" s="410" t="str">
        <f>IFERROR(IF($A9814=VLOOKUP($A9814,AGOTADOS!$A$3:$H$4997,1,FALSE),"AGOTADO","SI HAY"),"")</f>
        <v/>
      </c>
    </row>
    <row r="9814" spans="12:13" ht="18" customHeight="1" x14ac:dyDescent="0.25">
      <c r="L9814" s="516"/>
      <c r="M9814" s="410" t="str">
        <f>IFERROR(IF($A9815=VLOOKUP($A9815,AGOTADOS!$A$3:$H$4997,1,FALSE),"AGOTADO","SI HAY"),"")</f>
        <v/>
      </c>
    </row>
    <row r="9815" spans="12:13" ht="18" customHeight="1" x14ac:dyDescent="0.25">
      <c r="L9815" s="516"/>
      <c r="M9815" s="410" t="str">
        <f>IFERROR(IF($A9816=VLOOKUP($A9816,AGOTADOS!$A$3:$H$4997,1,FALSE),"AGOTADO","SI HAY"),"")</f>
        <v/>
      </c>
    </row>
    <row r="9816" spans="12:13" ht="18" customHeight="1" x14ac:dyDescent="0.25">
      <c r="L9816" s="516"/>
      <c r="M9816" s="410" t="str">
        <f>IFERROR(IF($A9817=VLOOKUP($A9817,AGOTADOS!$A$3:$H$4997,1,FALSE),"AGOTADO","SI HAY"),"")</f>
        <v/>
      </c>
    </row>
    <row r="9817" spans="12:13" ht="18" customHeight="1" x14ac:dyDescent="0.25">
      <c r="L9817" s="516"/>
      <c r="M9817" s="410" t="str">
        <f>IFERROR(IF($A9818=VLOOKUP($A9818,AGOTADOS!$A$3:$H$4997,1,FALSE),"AGOTADO","SI HAY"),"")</f>
        <v/>
      </c>
    </row>
    <row r="9818" spans="12:13" ht="18" customHeight="1" x14ac:dyDescent="0.25">
      <c r="L9818" s="516"/>
      <c r="M9818" s="410" t="str">
        <f>IFERROR(IF($A9819=VLOOKUP($A9819,AGOTADOS!$A$3:$H$4997,1,FALSE),"AGOTADO","SI HAY"),"")</f>
        <v/>
      </c>
    </row>
    <row r="9819" spans="12:13" ht="18" customHeight="1" x14ac:dyDescent="0.25">
      <c r="L9819" s="516"/>
      <c r="M9819" s="410" t="str">
        <f>IFERROR(IF($A9820=VLOOKUP($A9820,AGOTADOS!$A$3:$H$4997,1,FALSE),"AGOTADO","SI HAY"),"")</f>
        <v/>
      </c>
    </row>
    <row r="9820" spans="12:13" ht="18" customHeight="1" x14ac:dyDescent="0.25">
      <c r="L9820" s="516"/>
      <c r="M9820" s="410" t="str">
        <f>IFERROR(IF($A9821=VLOOKUP($A9821,AGOTADOS!$A$3:$H$4997,1,FALSE),"AGOTADO","SI HAY"),"")</f>
        <v/>
      </c>
    </row>
    <row r="9821" spans="12:13" ht="18" customHeight="1" x14ac:dyDescent="0.25">
      <c r="L9821" s="516"/>
      <c r="M9821" s="410" t="str">
        <f>IFERROR(IF($A9822=VLOOKUP($A9822,AGOTADOS!$A$3:$H$4997,1,FALSE),"AGOTADO","SI HAY"),"")</f>
        <v/>
      </c>
    </row>
    <row r="9822" spans="12:13" ht="18" customHeight="1" x14ac:dyDescent="0.25">
      <c r="L9822" s="516"/>
      <c r="M9822" s="410" t="str">
        <f>IFERROR(IF($A9823=VLOOKUP($A9823,AGOTADOS!$A$3:$H$4997,1,FALSE),"AGOTADO","SI HAY"),"")</f>
        <v/>
      </c>
    </row>
    <row r="9823" spans="12:13" ht="18" customHeight="1" x14ac:dyDescent="0.25">
      <c r="L9823" s="516"/>
      <c r="M9823" s="410" t="str">
        <f>IFERROR(IF($A9824=VLOOKUP($A9824,AGOTADOS!$A$3:$H$4997,1,FALSE),"AGOTADO","SI HAY"),"")</f>
        <v/>
      </c>
    </row>
    <row r="9824" spans="12:13" ht="18" customHeight="1" x14ac:dyDescent="0.25">
      <c r="L9824" s="516"/>
      <c r="M9824" s="410" t="str">
        <f>IFERROR(IF($A9825=VLOOKUP($A9825,AGOTADOS!$A$3:$H$4997,1,FALSE),"AGOTADO","SI HAY"),"")</f>
        <v/>
      </c>
    </row>
    <row r="9825" spans="12:13" ht="18" customHeight="1" x14ac:dyDescent="0.25">
      <c r="L9825" s="516"/>
      <c r="M9825" s="410" t="str">
        <f>IFERROR(IF($A9826=VLOOKUP($A9826,AGOTADOS!$A$3:$H$4997,1,FALSE),"AGOTADO","SI HAY"),"")</f>
        <v/>
      </c>
    </row>
    <row r="9826" spans="12:13" ht="18" customHeight="1" x14ac:dyDescent="0.25">
      <c r="L9826" s="516"/>
      <c r="M9826" s="410" t="str">
        <f>IFERROR(IF($A9827=VLOOKUP($A9827,AGOTADOS!$A$3:$H$4997,1,FALSE),"AGOTADO","SI HAY"),"")</f>
        <v/>
      </c>
    </row>
    <row r="9827" spans="12:13" ht="18" customHeight="1" x14ac:dyDescent="0.25">
      <c r="L9827" s="516"/>
      <c r="M9827" s="410" t="str">
        <f>IFERROR(IF($A9828=VLOOKUP($A9828,AGOTADOS!$A$3:$H$4997,1,FALSE),"AGOTADO","SI HAY"),"")</f>
        <v/>
      </c>
    </row>
    <row r="9828" spans="12:13" ht="18" customHeight="1" x14ac:dyDescent="0.25">
      <c r="L9828" s="516"/>
      <c r="M9828" s="410" t="str">
        <f>IFERROR(IF($A9829=VLOOKUP($A9829,AGOTADOS!$A$3:$H$4997,1,FALSE),"AGOTADO","SI HAY"),"")</f>
        <v/>
      </c>
    </row>
    <row r="9829" spans="12:13" ht="18" customHeight="1" x14ac:dyDescent="0.25">
      <c r="L9829" s="516"/>
      <c r="M9829" s="410" t="str">
        <f>IFERROR(IF($A9830=VLOOKUP($A9830,AGOTADOS!$A$3:$H$4997,1,FALSE),"AGOTADO","SI HAY"),"")</f>
        <v/>
      </c>
    </row>
    <row r="9830" spans="12:13" ht="18" customHeight="1" x14ac:dyDescent="0.25">
      <c r="L9830" s="516"/>
      <c r="M9830" s="410" t="str">
        <f>IFERROR(IF($A9831=VLOOKUP($A9831,AGOTADOS!$A$3:$H$4997,1,FALSE),"AGOTADO","SI HAY"),"")</f>
        <v/>
      </c>
    </row>
    <row r="9831" spans="12:13" ht="18" customHeight="1" x14ac:dyDescent="0.25">
      <c r="L9831" s="516"/>
      <c r="M9831" s="410" t="str">
        <f>IFERROR(IF($A9832=VLOOKUP($A9832,AGOTADOS!$A$3:$H$4997,1,FALSE),"AGOTADO","SI HAY"),"")</f>
        <v/>
      </c>
    </row>
    <row r="9832" spans="12:13" ht="18" customHeight="1" x14ac:dyDescent="0.25">
      <c r="L9832" s="516"/>
      <c r="M9832" s="410" t="str">
        <f>IFERROR(IF($A9833=VLOOKUP($A9833,AGOTADOS!$A$3:$H$4997,1,FALSE),"AGOTADO","SI HAY"),"")</f>
        <v/>
      </c>
    </row>
    <row r="9833" spans="12:13" ht="18" customHeight="1" x14ac:dyDescent="0.25">
      <c r="L9833" s="516"/>
      <c r="M9833" s="410" t="str">
        <f>IFERROR(IF($A9834=VLOOKUP($A9834,AGOTADOS!$A$3:$H$4997,1,FALSE),"AGOTADO","SI HAY"),"")</f>
        <v/>
      </c>
    </row>
    <row r="9834" spans="12:13" ht="18" customHeight="1" x14ac:dyDescent="0.25">
      <c r="L9834" s="516"/>
      <c r="M9834" s="410" t="str">
        <f>IFERROR(IF($A9835=VLOOKUP($A9835,AGOTADOS!$A$3:$H$4997,1,FALSE),"AGOTADO","SI HAY"),"")</f>
        <v/>
      </c>
    </row>
    <row r="9835" spans="12:13" ht="18" customHeight="1" x14ac:dyDescent="0.25">
      <c r="L9835" s="516"/>
      <c r="M9835" s="410" t="str">
        <f>IFERROR(IF($A9836=VLOOKUP($A9836,AGOTADOS!$A$3:$H$4997,1,FALSE),"AGOTADO","SI HAY"),"")</f>
        <v/>
      </c>
    </row>
    <row r="9836" spans="12:13" ht="18" customHeight="1" x14ac:dyDescent="0.25">
      <c r="L9836" s="516"/>
      <c r="M9836" s="410" t="str">
        <f>IFERROR(IF($A9837=VLOOKUP($A9837,AGOTADOS!$A$3:$H$4997,1,FALSE),"AGOTADO","SI HAY"),"")</f>
        <v/>
      </c>
    </row>
    <row r="9837" spans="12:13" ht="18" customHeight="1" x14ac:dyDescent="0.25">
      <c r="L9837" s="516"/>
      <c r="M9837" s="410" t="str">
        <f>IFERROR(IF($A9838=VLOOKUP($A9838,AGOTADOS!$A$3:$H$4997,1,FALSE),"AGOTADO","SI HAY"),"")</f>
        <v/>
      </c>
    </row>
    <row r="9838" spans="12:13" ht="18" customHeight="1" x14ac:dyDescent="0.25">
      <c r="L9838" s="516"/>
      <c r="M9838" s="410" t="str">
        <f>IFERROR(IF($A9839=VLOOKUP($A9839,AGOTADOS!$A$3:$H$4997,1,FALSE),"AGOTADO","SI HAY"),"")</f>
        <v/>
      </c>
    </row>
    <row r="9839" spans="12:13" ht="18" customHeight="1" x14ac:dyDescent="0.25">
      <c r="L9839" s="516"/>
      <c r="M9839" s="410" t="str">
        <f>IFERROR(IF($A9840=VLOOKUP($A9840,AGOTADOS!$A$3:$H$4997,1,FALSE),"AGOTADO","SI HAY"),"")</f>
        <v/>
      </c>
    </row>
    <row r="9840" spans="12:13" ht="18" customHeight="1" x14ac:dyDescent="0.25">
      <c r="L9840" s="516"/>
      <c r="M9840" s="410" t="str">
        <f>IFERROR(IF($A9841=VLOOKUP($A9841,AGOTADOS!$A$3:$H$4997,1,FALSE),"AGOTADO","SI HAY"),"")</f>
        <v/>
      </c>
    </row>
    <row r="9841" spans="12:13" ht="18" customHeight="1" x14ac:dyDescent="0.25">
      <c r="L9841" s="516"/>
      <c r="M9841" s="410" t="str">
        <f>IFERROR(IF($A9842=VLOOKUP($A9842,AGOTADOS!$A$3:$H$4997,1,FALSE),"AGOTADO","SI HAY"),"")</f>
        <v/>
      </c>
    </row>
    <row r="9842" spans="12:13" ht="18" customHeight="1" x14ac:dyDescent="0.25">
      <c r="L9842" s="516"/>
      <c r="M9842" s="410" t="str">
        <f>IFERROR(IF($A9843=VLOOKUP($A9843,AGOTADOS!$A$3:$H$4997,1,FALSE),"AGOTADO","SI HAY"),"")</f>
        <v/>
      </c>
    </row>
    <row r="9843" spans="12:13" ht="18" customHeight="1" x14ac:dyDescent="0.25">
      <c r="L9843" s="516"/>
      <c r="M9843" s="410" t="str">
        <f>IFERROR(IF($A9844=VLOOKUP($A9844,AGOTADOS!$A$3:$H$4997,1,FALSE),"AGOTADO","SI HAY"),"")</f>
        <v/>
      </c>
    </row>
    <row r="9844" spans="12:13" ht="18" customHeight="1" x14ac:dyDescent="0.25">
      <c r="L9844" s="516"/>
      <c r="M9844" s="410" t="str">
        <f>IFERROR(IF($A9845=VLOOKUP($A9845,AGOTADOS!$A$3:$H$4997,1,FALSE),"AGOTADO","SI HAY"),"")</f>
        <v/>
      </c>
    </row>
    <row r="9845" spans="12:13" ht="18" customHeight="1" x14ac:dyDescent="0.25">
      <c r="L9845" s="516"/>
      <c r="M9845" s="410" t="str">
        <f>IFERROR(IF($A9846=VLOOKUP($A9846,AGOTADOS!$A$3:$H$4997,1,FALSE),"AGOTADO","SI HAY"),"")</f>
        <v/>
      </c>
    </row>
    <row r="9846" spans="12:13" ht="18" customHeight="1" x14ac:dyDescent="0.25">
      <c r="L9846" s="516"/>
      <c r="M9846" s="410" t="str">
        <f>IFERROR(IF($A9847=VLOOKUP($A9847,AGOTADOS!$A$3:$H$4997,1,FALSE),"AGOTADO","SI HAY"),"")</f>
        <v/>
      </c>
    </row>
    <row r="9847" spans="12:13" ht="18" customHeight="1" x14ac:dyDescent="0.25">
      <c r="L9847" s="516"/>
      <c r="M9847" s="410" t="str">
        <f>IFERROR(IF($A9848=VLOOKUP($A9848,AGOTADOS!$A$3:$H$4997,1,FALSE),"AGOTADO","SI HAY"),"")</f>
        <v/>
      </c>
    </row>
    <row r="9848" spans="12:13" ht="18" customHeight="1" x14ac:dyDescent="0.25">
      <c r="L9848" s="516"/>
      <c r="M9848" s="410" t="str">
        <f>IFERROR(IF($A9849=VLOOKUP($A9849,AGOTADOS!$A$3:$H$4997,1,FALSE),"AGOTADO","SI HAY"),"")</f>
        <v/>
      </c>
    </row>
    <row r="9849" spans="12:13" ht="18" customHeight="1" x14ac:dyDescent="0.25">
      <c r="L9849" s="516"/>
      <c r="M9849" s="410" t="str">
        <f>IFERROR(IF($A9850=VLOOKUP($A9850,AGOTADOS!$A$3:$H$4997,1,FALSE),"AGOTADO","SI HAY"),"")</f>
        <v/>
      </c>
    </row>
    <row r="9850" spans="12:13" ht="18" customHeight="1" x14ac:dyDescent="0.25">
      <c r="L9850" s="516"/>
      <c r="M9850" s="410" t="str">
        <f>IFERROR(IF($A9851=VLOOKUP($A9851,AGOTADOS!$A$3:$H$4997,1,FALSE),"AGOTADO","SI HAY"),"")</f>
        <v/>
      </c>
    </row>
    <row r="9851" spans="12:13" ht="18" customHeight="1" x14ac:dyDescent="0.25">
      <c r="L9851" s="516"/>
      <c r="M9851" s="410" t="str">
        <f>IFERROR(IF($A9852=VLOOKUP($A9852,AGOTADOS!$A$3:$H$4997,1,FALSE),"AGOTADO","SI HAY"),"")</f>
        <v/>
      </c>
    </row>
    <row r="9852" spans="12:13" ht="18" customHeight="1" x14ac:dyDescent="0.25">
      <c r="L9852" s="516"/>
      <c r="M9852" s="410" t="str">
        <f>IFERROR(IF($A9853=VLOOKUP($A9853,AGOTADOS!$A$3:$H$4997,1,FALSE),"AGOTADO","SI HAY"),"")</f>
        <v/>
      </c>
    </row>
    <row r="9853" spans="12:13" ht="18" customHeight="1" x14ac:dyDescent="0.25">
      <c r="L9853" s="516"/>
      <c r="M9853" s="410" t="str">
        <f>IFERROR(IF($A9854=VLOOKUP($A9854,AGOTADOS!$A$3:$H$4997,1,FALSE),"AGOTADO","SI HAY"),"")</f>
        <v/>
      </c>
    </row>
    <row r="9854" spans="12:13" ht="18" customHeight="1" x14ac:dyDescent="0.25">
      <c r="L9854" s="516"/>
      <c r="M9854" s="410" t="str">
        <f>IFERROR(IF($A9855=VLOOKUP($A9855,AGOTADOS!$A$3:$H$4997,1,FALSE),"AGOTADO","SI HAY"),"")</f>
        <v/>
      </c>
    </row>
    <row r="9855" spans="12:13" ht="18" customHeight="1" x14ac:dyDescent="0.25">
      <c r="L9855" s="516"/>
      <c r="M9855" s="410" t="str">
        <f>IFERROR(IF($A9856=VLOOKUP($A9856,AGOTADOS!$A$3:$H$4997,1,FALSE),"AGOTADO","SI HAY"),"")</f>
        <v/>
      </c>
    </row>
    <row r="9856" spans="12:13" ht="18" customHeight="1" x14ac:dyDescent="0.25">
      <c r="L9856" s="516"/>
      <c r="M9856" s="410" t="str">
        <f>IFERROR(IF($A9857=VLOOKUP($A9857,AGOTADOS!$A$3:$H$4997,1,FALSE),"AGOTADO","SI HAY"),"")</f>
        <v/>
      </c>
    </row>
    <row r="9857" spans="12:13" ht="18" customHeight="1" x14ac:dyDescent="0.25">
      <c r="L9857" s="516"/>
      <c r="M9857" s="410" t="str">
        <f>IFERROR(IF($A9858=VLOOKUP($A9858,AGOTADOS!$A$3:$H$4997,1,FALSE),"AGOTADO","SI HAY"),"")</f>
        <v/>
      </c>
    </row>
    <row r="9858" spans="12:13" ht="18" customHeight="1" x14ac:dyDescent="0.25">
      <c r="L9858" s="516"/>
      <c r="M9858" s="410" t="str">
        <f>IFERROR(IF($A9859=VLOOKUP($A9859,AGOTADOS!$A$3:$H$4997,1,FALSE),"AGOTADO","SI HAY"),"")</f>
        <v/>
      </c>
    </row>
    <row r="9859" spans="12:13" ht="18" customHeight="1" x14ac:dyDescent="0.25">
      <c r="L9859" s="516"/>
      <c r="M9859" s="410" t="str">
        <f>IFERROR(IF($A9860=VLOOKUP($A9860,AGOTADOS!$A$3:$H$4997,1,FALSE),"AGOTADO","SI HAY"),"")</f>
        <v/>
      </c>
    </row>
    <row r="9860" spans="12:13" ht="18" customHeight="1" x14ac:dyDescent="0.25">
      <c r="L9860" s="516"/>
      <c r="M9860" s="410" t="str">
        <f>IFERROR(IF($A9861=VLOOKUP($A9861,AGOTADOS!$A$3:$H$4997,1,FALSE),"AGOTADO","SI HAY"),"")</f>
        <v/>
      </c>
    </row>
    <row r="9861" spans="12:13" ht="18" customHeight="1" x14ac:dyDescent="0.25">
      <c r="L9861" s="516"/>
      <c r="M9861" s="410" t="str">
        <f>IFERROR(IF($A9862=VLOOKUP($A9862,AGOTADOS!$A$3:$H$4997,1,FALSE),"AGOTADO","SI HAY"),"")</f>
        <v/>
      </c>
    </row>
    <row r="9862" spans="12:13" ht="18" customHeight="1" x14ac:dyDescent="0.25">
      <c r="L9862" s="516"/>
      <c r="M9862" s="410" t="str">
        <f>IFERROR(IF($A9863=VLOOKUP($A9863,AGOTADOS!$A$3:$H$4997,1,FALSE),"AGOTADO","SI HAY"),"")</f>
        <v/>
      </c>
    </row>
    <row r="9863" spans="12:13" ht="18" customHeight="1" x14ac:dyDescent="0.25">
      <c r="L9863" s="516"/>
      <c r="M9863" s="410" t="str">
        <f>IFERROR(IF($A9864=VLOOKUP($A9864,AGOTADOS!$A$3:$H$4997,1,FALSE),"AGOTADO","SI HAY"),"")</f>
        <v/>
      </c>
    </row>
    <row r="9864" spans="12:13" ht="18" customHeight="1" x14ac:dyDescent="0.25">
      <c r="L9864" s="516"/>
      <c r="M9864" s="410" t="str">
        <f>IFERROR(IF($A9865=VLOOKUP($A9865,AGOTADOS!$A$3:$H$4997,1,FALSE),"AGOTADO","SI HAY"),"")</f>
        <v/>
      </c>
    </row>
    <row r="9865" spans="12:13" ht="18" customHeight="1" x14ac:dyDescent="0.25">
      <c r="L9865" s="516"/>
      <c r="M9865" s="410" t="str">
        <f>IFERROR(IF($A9866=VLOOKUP($A9866,AGOTADOS!$A$3:$H$4997,1,FALSE),"AGOTADO","SI HAY"),"")</f>
        <v/>
      </c>
    </row>
    <row r="9866" spans="12:13" ht="18" customHeight="1" x14ac:dyDescent="0.25">
      <c r="L9866" s="516"/>
      <c r="M9866" s="410" t="str">
        <f>IFERROR(IF($A9867=VLOOKUP($A9867,AGOTADOS!$A$3:$H$4997,1,FALSE),"AGOTADO","SI HAY"),"")</f>
        <v/>
      </c>
    </row>
    <row r="9867" spans="12:13" ht="18" customHeight="1" x14ac:dyDescent="0.25">
      <c r="L9867" s="516"/>
      <c r="M9867" s="410" t="str">
        <f>IFERROR(IF($A9868=VLOOKUP($A9868,AGOTADOS!$A$3:$H$4997,1,FALSE),"AGOTADO","SI HAY"),"")</f>
        <v/>
      </c>
    </row>
    <row r="9868" spans="12:13" ht="18" customHeight="1" x14ac:dyDescent="0.25">
      <c r="L9868" s="516"/>
      <c r="M9868" s="410" t="str">
        <f>IFERROR(IF($A9869=VLOOKUP($A9869,AGOTADOS!$A$3:$H$4997,1,FALSE),"AGOTADO","SI HAY"),"")</f>
        <v/>
      </c>
    </row>
    <row r="9869" spans="12:13" ht="18" customHeight="1" x14ac:dyDescent="0.25">
      <c r="L9869" s="516"/>
      <c r="M9869" s="410" t="str">
        <f>IFERROR(IF($A9870=VLOOKUP($A9870,AGOTADOS!$A$3:$H$4997,1,FALSE),"AGOTADO","SI HAY"),"")</f>
        <v/>
      </c>
    </row>
    <row r="9870" spans="12:13" ht="18" customHeight="1" x14ac:dyDescent="0.25">
      <c r="L9870" s="516"/>
      <c r="M9870" s="410" t="str">
        <f>IFERROR(IF($A9871=VLOOKUP($A9871,AGOTADOS!$A$3:$H$4997,1,FALSE),"AGOTADO","SI HAY"),"")</f>
        <v/>
      </c>
    </row>
    <row r="9871" spans="12:13" ht="18" customHeight="1" x14ac:dyDescent="0.25">
      <c r="L9871" s="516"/>
      <c r="M9871" s="410" t="str">
        <f>IFERROR(IF($A9872=VLOOKUP($A9872,AGOTADOS!$A$3:$H$4997,1,FALSE),"AGOTADO","SI HAY"),"")</f>
        <v/>
      </c>
    </row>
    <row r="9872" spans="12:13" ht="18" customHeight="1" x14ac:dyDescent="0.25">
      <c r="L9872" s="516"/>
      <c r="M9872" s="410" t="str">
        <f>IFERROR(IF($A9873=VLOOKUP($A9873,AGOTADOS!$A$3:$H$4997,1,FALSE),"AGOTADO","SI HAY"),"")</f>
        <v/>
      </c>
    </row>
    <row r="9873" spans="12:13" ht="18" customHeight="1" x14ac:dyDescent="0.25">
      <c r="L9873" s="516"/>
      <c r="M9873" s="410" t="str">
        <f>IFERROR(IF($A9874=VLOOKUP($A9874,AGOTADOS!$A$3:$H$4997,1,FALSE),"AGOTADO","SI HAY"),"")</f>
        <v/>
      </c>
    </row>
    <row r="9874" spans="12:13" ht="18" customHeight="1" x14ac:dyDescent="0.25">
      <c r="L9874" s="516"/>
      <c r="M9874" s="410" t="str">
        <f>IFERROR(IF($A9875=VLOOKUP($A9875,AGOTADOS!$A$3:$H$4997,1,FALSE),"AGOTADO","SI HAY"),"")</f>
        <v/>
      </c>
    </row>
    <row r="9875" spans="12:13" ht="18" customHeight="1" x14ac:dyDescent="0.25">
      <c r="L9875" s="516"/>
      <c r="M9875" s="410" t="str">
        <f>IFERROR(IF($A9876=VLOOKUP($A9876,AGOTADOS!$A$3:$H$4997,1,FALSE),"AGOTADO","SI HAY"),"")</f>
        <v/>
      </c>
    </row>
    <row r="9876" spans="12:13" ht="18" customHeight="1" x14ac:dyDescent="0.25">
      <c r="L9876" s="516"/>
      <c r="M9876" s="410" t="str">
        <f>IFERROR(IF($A9877=VLOOKUP($A9877,AGOTADOS!$A$3:$H$4997,1,FALSE),"AGOTADO","SI HAY"),"")</f>
        <v/>
      </c>
    </row>
    <row r="9877" spans="12:13" ht="18" customHeight="1" x14ac:dyDescent="0.25">
      <c r="L9877" s="516"/>
      <c r="M9877" s="410" t="str">
        <f>IFERROR(IF($A9878=VLOOKUP($A9878,AGOTADOS!$A$3:$H$4997,1,FALSE),"AGOTADO","SI HAY"),"")</f>
        <v/>
      </c>
    </row>
    <row r="9878" spans="12:13" ht="18" customHeight="1" x14ac:dyDescent="0.25">
      <c r="L9878" s="516"/>
      <c r="M9878" s="410" t="str">
        <f>IFERROR(IF($A9879=VLOOKUP($A9879,AGOTADOS!$A$3:$H$4997,1,FALSE),"AGOTADO","SI HAY"),"")</f>
        <v/>
      </c>
    </row>
    <row r="9879" spans="12:13" ht="18" customHeight="1" x14ac:dyDescent="0.25">
      <c r="L9879" s="516"/>
      <c r="M9879" s="410" t="str">
        <f>IFERROR(IF($A9880=VLOOKUP($A9880,AGOTADOS!$A$3:$H$4997,1,FALSE),"AGOTADO","SI HAY"),"")</f>
        <v/>
      </c>
    </row>
    <row r="9880" spans="12:13" ht="18" customHeight="1" x14ac:dyDescent="0.25">
      <c r="L9880" s="516"/>
      <c r="M9880" s="410" t="str">
        <f>IFERROR(IF($A9881=VLOOKUP($A9881,AGOTADOS!$A$3:$H$4997,1,FALSE),"AGOTADO","SI HAY"),"")</f>
        <v/>
      </c>
    </row>
    <row r="9881" spans="12:13" ht="18" customHeight="1" x14ac:dyDescent="0.25">
      <c r="L9881" s="516"/>
      <c r="M9881" s="410" t="str">
        <f>IFERROR(IF($A9882=VLOOKUP($A9882,AGOTADOS!$A$3:$H$4997,1,FALSE),"AGOTADO","SI HAY"),"")</f>
        <v/>
      </c>
    </row>
    <row r="9882" spans="12:13" ht="18" customHeight="1" x14ac:dyDescent="0.25">
      <c r="L9882" s="516"/>
      <c r="M9882" s="410" t="str">
        <f>IFERROR(IF($A9883=VLOOKUP($A9883,AGOTADOS!$A$3:$H$4997,1,FALSE),"AGOTADO","SI HAY"),"")</f>
        <v/>
      </c>
    </row>
    <row r="9883" spans="12:13" ht="18" customHeight="1" x14ac:dyDescent="0.25">
      <c r="L9883" s="516"/>
      <c r="M9883" s="410" t="str">
        <f>IFERROR(IF($A9884=VLOOKUP($A9884,AGOTADOS!$A$3:$H$4997,1,FALSE),"AGOTADO","SI HAY"),"")</f>
        <v/>
      </c>
    </row>
    <row r="9884" spans="12:13" ht="18" customHeight="1" x14ac:dyDescent="0.25">
      <c r="L9884" s="516"/>
      <c r="M9884" s="410" t="str">
        <f>IFERROR(IF($A9885=VLOOKUP($A9885,AGOTADOS!$A$3:$H$4997,1,FALSE),"AGOTADO","SI HAY"),"")</f>
        <v/>
      </c>
    </row>
    <row r="9885" spans="12:13" ht="18" customHeight="1" x14ac:dyDescent="0.25">
      <c r="L9885" s="516"/>
      <c r="M9885" s="410" t="str">
        <f>IFERROR(IF($A9886=VLOOKUP($A9886,AGOTADOS!$A$3:$H$4997,1,FALSE),"AGOTADO","SI HAY"),"")</f>
        <v/>
      </c>
    </row>
    <row r="9886" spans="12:13" ht="18" customHeight="1" x14ac:dyDescent="0.25">
      <c r="L9886" s="516"/>
      <c r="M9886" s="410" t="str">
        <f>IFERROR(IF($A9887=VLOOKUP($A9887,AGOTADOS!$A$3:$H$4997,1,FALSE),"AGOTADO","SI HAY"),"")</f>
        <v/>
      </c>
    </row>
    <row r="9887" spans="12:13" ht="18" customHeight="1" x14ac:dyDescent="0.25">
      <c r="L9887" s="516"/>
      <c r="M9887" s="410" t="str">
        <f>IFERROR(IF($A9888=VLOOKUP($A9888,AGOTADOS!$A$3:$H$4997,1,FALSE),"AGOTADO","SI HAY"),"")</f>
        <v/>
      </c>
    </row>
    <row r="9888" spans="12:13" ht="18" customHeight="1" x14ac:dyDescent="0.25">
      <c r="L9888" s="516"/>
      <c r="M9888" s="410" t="str">
        <f>IFERROR(IF($A9889=VLOOKUP($A9889,AGOTADOS!$A$3:$H$4997,1,FALSE),"AGOTADO","SI HAY"),"")</f>
        <v/>
      </c>
    </row>
    <row r="9889" spans="12:13" ht="18" customHeight="1" x14ac:dyDescent="0.25">
      <c r="L9889" s="516"/>
      <c r="M9889" s="410" t="str">
        <f>IFERROR(IF($A9890=VLOOKUP($A9890,AGOTADOS!$A$3:$H$4997,1,FALSE),"AGOTADO","SI HAY"),"")</f>
        <v/>
      </c>
    </row>
    <row r="9890" spans="12:13" ht="18" customHeight="1" x14ac:dyDescent="0.25">
      <c r="L9890" s="516"/>
      <c r="M9890" s="410" t="str">
        <f>IFERROR(IF($A9891=VLOOKUP($A9891,AGOTADOS!$A$3:$H$4997,1,FALSE),"AGOTADO","SI HAY"),"")</f>
        <v/>
      </c>
    </row>
    <row r="9891" spans="12:13" ht="18" customHeight="1" x14ac:dyDescent="0.25">
      <c r="L9891" s="516"/>
      <c r="M9891" s="410" t="str">
        <f>IFERROR(IF($A9892=VLOOKUP($A9892,AGOTADOS!$A$3:$H$4997,1,FALSE),"AGOTADO","SI HAY"),"")</f>
        <v/>
      </c>
    </row>
    <row r="9892" spans="12:13" ht="18" customHeight="1" x14ac:dyDescent="0.25">
      <c r="L9892" s="516"/>
      <c r="M9892" s="410" t="str">
        <f>IFERROR(IF($A9893=VLOOKUP($A9893,AGOTADOS!$A$3:$H$4997,1,FALSE),"AGOTADO","SI HAY"),"")</f>
        <v/>
      </c>
    </row>
    <row r="9893" spans="12:13" ht="18" customHeight="1" x14ac:dyDescent="0.25">
      <c r="L9893" s="516"/>
      <c r="M9893" s="410" t="str">
        <f>IFERROR(IF($A9894=VLOOKUP($A9894,AGOTADOS!$A$3:$H$4997,1,FALSE),"AGOTADO","SI HAY"),"")</f>
        <v/>
      </c>
    </row>
    <row r="9894" spans="12:13" ht="18" customHeight="1" x14ac:dyDescent="0.25">
      <c r="L9894" s="516"/>
      <c r="M9894" s="410" t="str">
        <f>IFERROR(IF($A9895=VLOOKUP($A9895,AGOTADOS!$A$3:$H$4997,1,FALSE),"AGOTADO","SI HAY"),"")</f>
        <v/>
      </c>
    </row>
    <row r="9895" spans="12:13" ht="18" customHeight="1" x14ac:dyDescent="0.25">
      <c r="L9895" s="516"/>
      <c r="M9895" s="410" t="str">
        <f>IFERROR(IF($A9896=VLOOKUP($A9896,AGOTADOS!$A$3:$H$4997,1,FALSE),"AGOTADO","SI HAY"),"")</f>
        <v/>
      </c>
    </row>
    <row r="9896" spans="12:13" ht="18" customHeight="1" x14ac:dyDescent="0.25">
      <c r="L9896" s="516"/>
      <c r="M9896" s="410" t="str">
        <f>IFERROR(IF($A9897=VLOOKUP($A9897,AGOTADOS!$A$3:$H$4997,1,FALSE),"AGOTADO","SI HAY"),"")</f>
        <v/>
      </c>
    </row>
    <row r="9897" spans="12:13" ht="18" customHeight="1" x14ac:dyDescent="0.25">
      <c r="L9897" s="516"/>
      <c r="M9897" s="410" t="str">
        <f>IFERROR(IF($A9898=VLOOKUP($A9898,AGOTADOS!$A$3:$H$4997,1,FALSE),"AGOTADO","SI HAY"),"")</f>
        <v/>
      </c>
    </row>
    <row r="9898" spans="12:13" ht="18" customHeight="1" x14ac:dyDescent="0.25">
      <c r="L9898" s="516"/>
      <c r="M9898" s="410" t="str">
        <f>IFERROR(IF($A9899=VLOOKUP($A9899,AGOTADOS!$A$3:$H$4997,1,FALSE),"AGOTADO","SI HAY"),"")</f>
        <v/>
      </c>
    </row>
    <row r="9899" spans="12:13" ht="18" customHeight="1" x14ac:dyDescent="0.25">
      <c r="L9899" s="516"/>
      <c r="M9899" s="410" t="str">
        <f>IFERROR(IF($A9900=VLOOKUP($A9900,AGOTADOS!$A$3:$H$4997,1,FALSE),"AGOTADO","SI HAY"),"")</f>
        <v/>
      </c>
    </row>
    <row r="9900" spans="12:13" ht="18" customHeight="1" x14ac:dyDescent="0.25">
      <c r="L9900" s="516"/>
      <c r="M9900" s="410" t="str">
        <f>IFERROR(IF($A9901=VLOOKUP($A9901,AGOTADOS!$A$3:$H$4997,1,FALSE),"AGOTADO","SI HAY"),"")</f>
        <v/>
      </c>
    </row>
    <row r="9901" spans="12:13" ht="18" customHeight="1" x14ac:dyDescent="0.25">
      <c r="L9901" s="516"/>
      <c r="M9901" s="410" t="str">
        <f>IFERROR(IF($A9902=VLOOKUP($A9902,AGOTADOS!$A$3:$H$4997,1,FALSE),"AGOTADO","SI HAY"),"")</f>
        <v/>
      </c>
    </row>
    <row r="9902" spans="12:13" ht="18" customHeight="1" x14ac:dyDescent="0.25">
      <c r="L9902" s="516"/>
      <c r="M9902" s="410" t="str">
        <f>IFERROR(IF($A9903=VLOOKUP($A9903,AGOTADOS!$A$3:$H$4997,1,FALSE),"AGOTADO","SI HAY"),"")</f>
        <v/>
      </c>
    </row>
    <row r="9903" spans="12:13" ht="18" customHeight="1" x14ac:dyDescent="0.25">
      <c r="L9903" s="516"/>
      <c r="M9903" s="410" t="str">
        <f>IFERROR(IF($A9904=VLOOKUP($A9904,AGOTADOS!$A$3:$H$4997,1,FALSE),"AGOTADO","SI HAY"),"")</f>
        <v/>
      </c>
    </row>
    <row r="9904" spans="12:13" ht="18" customHeight="1" x14ac:dyDescent="0.25">
      <c r="L9904" s="516"/>
      <c r="M9904" s="410" t="str">
        <f>IFERROR(IF($A9905=VLOOKUP($A9905,AGOTADOS!$A$3:$H$4997,1,FALSE),"AGOTADO","SI HAY"),"")</f>
        <v/>
      </c>
    </row>
    <row r="9905" spans="12:13" ht="18" customHeight="1" x14ac:dyDescent="0.25">
      <c r="L9905" s="516"/>
      <c r="M9905" s="410" t="str">
        <f>IFERROR(IF($A9906=VLOOKUP($A9906,AGOTADOS!$A$3:$H$4997,1,FALSE),"AGOTADO","SI HAY"),"")</f>
        <v/>
      </c>
    </row>
    <row r="9906" spans="12:13" ht="18" customHeight="1" x14ac:dyDescent="0.25">
      <c r="L9906" s="516"/>
      <c r="M9906" s="410" t="str">
        <f>IFERROR(IF($A9907=VLOOKUP($A9907,AGOTADOS!$A$3:$H$4997,1,FALSE),"AGOTADO","SI HAY"),"")</f>
        <v/>
      </c>
    </row>
    <row r="9907" spans="12:13" ht="18" customHeight="1" x14ac:dyDescent="0.25">
      <c r="L9907" s="516"/>
      <c r="M9907" s="410" t="str">
        <f>IFERROR(IF($A9908=VLOOKUP($A9908,AGOTADOS!$A$3:$H$4997,1,FALSE),"AGOTADO","SI HAY"),"")</f>
        <v/>
      </c>
    </row>
    <row r="9908" spans="12:13" ht="18" customHeight="1" x14ac:dyDescent="0.25">
      <c r="L9908" s="516"/>
      <c r="M9908" s="410" t="str">
        <f>IFERROR(IF($A9909=VLOOKUP($A9909,AGOTADOS!$A$3:$H$4997,1,FALSE),"AGOTADO","SI HAY"),"")</f>
        <v/>
      </c>
    </row>
    <row r="9909" spans="12:13" ht="18" customHeight="1" x14ac:dyDescent="0.25">
      <c r="L9909" s="516"/>
      <c r="M9909" s="410" t="str">
        <f>IFERROR(IF($A9910=VLOOKUP($A9910,AGOTADOS!$A$3:$H$4997,1,FALSE),"AGOTADO","SI HAY"),"")</f>
        <v/>
      </c>
    </row>
    <row r="9910" spans="12:13" ht="18" customHeight="1" x14ac:dyDescent="0.25">
      <c r="L9910" s="516"/>
      <c r="M9910" s="410" t="str">
        <f>IFERROR(IF($A9911=VLOOKUP($A9911,AGOTADOS!$A$3:$H$4997,1,FALSE),"AGOTADO","SI HAY"),"")</f>
        <v/>
      </c>
    </row>
    <row r="9911" spans="12:13" ht="18" customHeight="1" x14ac:dyDescent="0.25">
      <c r="L9911" s="516"/>
      <c r="M9911" s="410" t="str">
        <f>IFERROR(IF($A9912=VLOOKUP($A9912,AGOTADOS!$A$3:$H$4997,1,FALSE),"AGOTADO","SI HAY"),"")</f>
        <v/>
      </c>
    </row>
    <row r="9912" spans="12:13" ht="18" customHeight="1" x14ac:dyDescent="0.25">
      <c r="L9912" s="516"/>
      <c r="M9912" s="410" t="str">
        <f>IFERROR(IF($A9913=VLOOKUP($A9913,AGOTADOS!$A$3:$H$4997,1,FALSE),"AGOTADO","SI HAY"),"")</f>
        <v/>
      </c>
    </row>
    <row r="9913" spans="12:13" ht="18" customHeight="1" x14ac:dyDescent="0.25">
      <c r="L9913" s="516"/>
      <c r="M9913" s="410" t="str">
        <f>IFERROR(IF($A9914=VLOOKUP($A9914,AGOTADOS!$A$3:$H$4997,1,FALSE),"AGOTADO","SI HAY"),"")</f>
        <v/>
      </c>
    </row>
    <row r="9914" spans="12:13" ht="18" customHeight="1" x14ac:dyDescent="0.25">
      <c r="L9914" s="516"/>
      <c r="M9914" s="410" t="str">
        <f>IFERROR(IF($A9915=VLOOKUP($A9915,AGOTADOS!$A$3:$H$4997,1,FALSE),"AGOTADO","SI HAY"),"")</f>
        <v/>
      </c>
    </row>
    <row r="9915" spans="12:13" ht="18" customHeight="1" x14ac:dyDescent="0.25">
      <c r="L9915" s="516"/>
      <c r="M9915" s="410" t="str">
        <f>IFERROR(IF($A9916=VLOOKUP($A9916,AGOTADOS!$A$3:$H$4997,1,FALSE),"AGOTADO","SI HAY"),"")</f>
        <v/>
      </c>
    </row>
    <row r="9916" spans="12:13" ht="18" customHeight="1" x14ac:dyDescent="0.25">
      <c r="L9916" s="516"/>
      <c r="M9916" s="410" t="str">
        <f>IFERROR(IF($A9917=VLOOKUP($A9917,AGOTADOS!$A$3:$H$4997,1,FALSE),"AGOTADO","SI HAY"),"")</f>
        <v/>
      </c>
    </row>
    <row r="9917" spans="12:13" ht="18" customHeight="1" x14ac:dyDescent="0.25">
      <c r="L9917" s="516"/>
      <c r="M9917" s="410" t="str">
        <f>IFERROR(IF($A9918=VLOOKUP($A9918,AGOTADOS!$A$3:$H$4997,1,FALSE),"AGOTADO","SI HAY"),"")</f>
        <v/>
      </c>
    </row>
    <row r="9918" spans="12:13" ht="18" customHeight="1" x14ac:dyDescent="0.25">
      <c r="L9918" s="516"/>
      <c r="M9918" s="410" t="str">
        <f>IFERROR(IF($A9919=VLOOKUP($A9919,AGOTADOS!$A$3:$H$4997,1,FALSE),"AGOTADO","SI HAY"),"")</f>
        <v/>
      </c>
    </row>
    <row r="9919" spans="12:13" ht="18" customHeight="1" x14ac:dyDescent="0.25">
      <c r="L9919" s="516"/>
      <c r="M9919" s="410" t="str">
        <f>IFERROR(IF($A9920=VLOOKUP($A9920,AGOTADOS!$A$3:$H$4997,1,FALSE),"AGOTADO","SI HAY"),"")</f>
        <v/>
      </c>
    </row>
    <row r="9920" spans="12:13" ht="18" customHeight="1" x14ac:dyDescent="0.25">
      <c r="L9920" s="516"/>
      <c r="M9920" s="410" t="str">
        <f>IFERROR(IF($A9921=VLOOKUP($A9921,AGOTADOS!$A$3:$H$4997,1,FALSE),"AGOTADO","SI HAY"),"")</f>
        <v/>
      </c>
    </row>
    <row r="9921" spans="12:13" ht="18" customHeight="1" x14ac:dyDescent="0.25">
      <c r="L9921" s="516"/>
      <c r="M9921" s="410" t="str">
        <f>IFERROR(IF($A9922=VLOOKUP($A9922,AGOTADOS!$A$3:$H$4997,1,FALSE),"AGOTADO","SI HAY"),"")</f>
        <v/>
      </c>
    </row>
    <row r="9922" spans="12:13" ht="18" customHeight="1" x14ac:dyDescent="0.25">
      <c r="L9922" s="516"/>
      <c r="M9922" s="410" t="str">
        <f>IFERROR(IF($A9923=VLOOKUP($A9923,AGOTADOS!$A$3:$H$4997,1,FALSE),"AGOTADO","SI HAY"),"")</f>
        <v/>
      </c>
    </row>
    <row r="9923" spans="12:13" ht="18" customHeight="1" x14ac:dyDescent="0.25">
      <c r="L9923" s="516"/>
      <c r="M9923" s="410" t="str">
        <f>IFERROR(IF($A9924=VLOOKUP($A9924,AGOTADOS!$A$3:$H$4997,1,FALSE),"AGOTADO","SI HAY"),"")</f>
        <v/>
      </c>
    </row>
    <row r="9924" spans="12:13" ht="18" customHeight="1" x14ac:dyDescent="0.25">
      <c r="L9924" s="516"/>
      <c r="M9924" s="410" t="str">
        <f>IFERROR(IF($A9925=VLOOKUP($A9925,AGOTADOS!$A$3:$H$4997,1,FALSE),"AGOTADO","SI HAY"),"")</f>
        <v/>
      </c>
    </row>
    <row r="9925" spans="12:13" ht="18" customHeight="1" x14ac:dyDescent="0.25">
      <c r="L9925" s="516"/>
      <c r="M9925" s="410" t="str">
        <f>IFERROR(IF($A9926=VLOOKUP($A9926,AGOTADOS!$A$3:$H$4997,1,FALSE),"AGOTADO","SI HAY"),"")</f>
        <v/>
      </c>
    </row>
    <row r="9926" spans="12:13" ht="18" customHeight="1" x14ac:dyDescent="0.25">
      <c r="L9926" s="516"/>
      <c r="M9926" s="410" t="str">
        <f>IFERROR(IF($A9927=VLOOKUP($A9927,AGOTADOS!$A$3:$H$4997,1,FALSE),"AGOTADO","SI HAY"),"")</f>
        <v/>
      </c>
    </row>
    <row r="9927" spans="12:13" ht="18" customHeight="1" x14ac:dyDescent="0.25">
      <c r="L9927" s="516"/>
      <c r="M9927" s="410" t="str">
        <f>IFERROR(IF($A9928=VLOOKUP($A9928,AGOTADOS!$A$3:$H$4997,1,FALSE),"AGOTADO","SI HAY"),"")</f>
        <v/>
      </c>
    </row>
    <row r="9928" spans="12:13" ht="18" customHeight="1" x14ac:dyDescent="0.25">
      <c r="L9928" s="516"/>
      <c r="M9928" s="410" t="str">
        <f>IFERROR(IF($A9929=VLOOKUP($A9929,AGOTADOS!$A$3:$H$4997,1,FALSE),"AGOTADO","SI HAY"),"")</f>
        <v/>
      </c>
    </row>
    <row r="9929" spans="12:13" ht="18" customHeight="1" x14ac:dyDescent="0.25">
      <c r="L9929" s="516"/>
      <c r="M9929" s="410" t="str">
        <f>IFERROR(IF($A9930=VLOOKUP($A9930,AGOTADOS!$A$3:$H$4997,1,FALSE),"AGOTADO","SI HAY"),"")</f>
        <v/>
      </c>
    </row>
    <row r="9930" spans="12:13" ht="18" customHeight="1" x14ac:dyDescent="0.25">
      <c r="L9930" s="516"/>
      <c r="M9930" s="410" t="str">
        <f>IFERROR(IF($A9931=VLOOKUP($A9931,AGOTADOS!$A$3:$H$4997,1,FALSE),"AGOTADO","SI HAY"),"")</f>
        <v/>
      </c>
    </row>
    <row r="9931" spans="12:13" ht="18" customHeight="1" x14ac:dyDescent="0.25">
      <c r="L9931" s="516"/>
      <c r="M9931" s="410" t="str">
        <f>IFERROR(IF($A9932=VLOOKUP($A9932,AGOTADOS!$A$3:$H$4997,1,FALSE),"AGOTADO","SI HAY"),"")</f>
        <v/>
      </c>
    </row>
    <row r="9932" spans="12:13" ht="18" customHeight="1" x14ac:dyDescent="0.25">
      <c r="L9932" s="516"/>
      <c r="M9932" s="410" t="str">
        <f>IFERROR(IF($A9933=VLOOKUP($A9933,AGOTADOS!$A$3:$H$4997,1,FALSE),"AGOTADO","SI HAY"),"")</f>
        <v/>
      </c>
    </row>
    <row r="9933" spans="12:13" ht="18" customHeight="1" x14ac:dyDescent="0.25">
      <c r="L9933" s="516"/>
      <c r="M9933" s="410" t="str">
        <f>IFERROR(IF($A9934=VLOOKUP($A9934,AGOTADOS!$A$3:$H$4997,1,FALSE),"AGOTADO","SI HAY"),"")</f>
        <v/>
      </c>
    </row>
    <row r="9934" spans="12:13" ht="18" customHeight="1" x14ac:dyDescent="0.25">
      <c r="L9934" s="516"/>
      <c r="M9934" s="410" t="str">
        <f>IFERROR(IF($A9935=VLOOKUP($A9935,AGOTADOS!$A$3:$H$4997,1,FALSE),"AGOTADO","SI HAY"),"")</f>
        <v/>
      </c>
    </row>
    <row r="9935" spans="12:13" ht="18" customHeight="1" x14ac:dyDescent="0.25">
      <c r="L9935" s="516"/>
      <c r="M9935" s="410" t="str">
        <f>IFERROR(IF($A9936=VLOOKUP($A9936,AGOTADOS!$A$3:$H$4997,1,FALSE),"AGOTADO","SI HAY"),"")</f>
        <v/>
      </c>
    </row>
    <row r="9936" spans="12:13" ht="18" customHeight="1" x14ac:dyDescent="0.25">
      <c r="L9936" s="516"/>
      <c r="M9936" s="410" t="str">
        <f>IFERROR(IF($A9937=VLOOKUP($A9937,AGOTADOS!$A$3:$H$4997,1,FALSE),"AGOTADO","SI HAY"),"")</f>
        <v/>
      </c>
    </row>
    <row r="9937" spans="12:13" ht="18" customHeight="1" x14ac:dyDescent="0.25">
      <c r="L9937" s="516"/>
      <c r="M9937" s="410" t="str">
        <f>IFERROR(IF($A9938=VLOOKUP($A9938,AGOTADOS!$A$3:$H$4997,1,FALSE),"AGOTADO","SI HAY"),"")</f>
        <v/>
      </c>
    </row>
    <row r="9938" spans="12:13" ht="18" customHeight="1" x14ac:dyDescent="0.25">
      <c r="L9938" s="516"/>
      <c r="M9938" s="410" t="str">
        <f>IFERROR(IF($A9939=VLOOKUP($A9939,AGOTADOS!$A$3:$H$4997,1,FALSE),"AGOTADO","SI HAY"),"")</f>
        <v/>
      </c>
    </row>
    <row r="9939" spans="12:13" ht="18" customHeight="1" x14ac:dyDescent="0.25">
      <c r="L9939" s="516"/>
      <c r="M9939" s="410" t="str">
        <f>IFERROR(IF($A9940=VLOOKUP($A9940,AGOTADOS!$A$3:$H$4997,1,FALSE),"AGOTADO","SI HAY"),"")</f>
        <v/>
      </c>
    </row>
    <row r="9940" spans="12:13" ht="18" customHeight="1" x14ac:dyDescent="0.25">
      <c r="L9940" s="516"/>
      <c r="M9940" s="410" t="str">
        <f>IFERROR(IF($A9941=VLOOKUP($A9941,AGOTADOS!$A$3:$H$4997,1,FALSE),"AGOTADO","SI HAY"),"")</f>
        <v/>
      </c>
    </row>
    <row r="9941" spans="12:13" ht="18" customHeight="1" x14ac:dyDescent="0.25">
      <c r="L9941" s="516"/>
      <c r="M9941" s="410" t="str">
        <f>IFERROR(IF($A9942=VLOOKUP($A9942,AGOTADOS!$A$3:$H$4997,1,FALSE),"AGOTADO","SI HAY"),"")</f>
        <v/>
      </c>
    </row>
    <row r="9942" spans="12:13" ht="18" customHeight="1" x14ac:dyDescent="0.25">
      <c r="L9942" s="516"/>
      <c r="M9942" s="410" t="str">
        <f>IFERROR(IF($A9943=VLOOKUP($A9943,AGOTADOS!$A$3:$H$4997,1,FALSE),"AGOTADO","SI HAY"),"")</f>
        <v/>
      </c>
    </row>
    <row r="9943" spans="12:13" ht="18" customHeight="1" x14ac:dyDescent="0.25">
      <c r="L9943" s="516"/>
      <c r="M9943" s="410" t="str">
        <f>IFERROR(IF($A9944=VLOOKUP($A9944,AGOTADOS!$A$3:$H$4997,1,FALSE),"AGOTADO","SI HAY"),"")</f>
        <v/>
      </c>
    </row>
    <row r="9944" spans="12:13" ht="18" customHeight="1" x14ac:dyDescent="0.25">
      <c r="L9944" s="516"/>
      <c r="M9944" s="410" t="str">
        <f>IFERROR(IF($A9945=VLOOKUP($A9945,AGOTADOS!$A$3:$H$4997,1,FALSE),"AGOTADO","SI HAY"),"")</f>
        <v/>
      </c>
    </row>
    <row r="9945" spans="12:13" ht="18" customHeight="1" x14ac:dyDescent="0.25">
      <c r="L9945" s="516"/>
      <c r="M9945" s="410" t="str">
        <f>IFERROR(IF($A9946=VLOOKUP($A9946,AGOTADOS!$A$3:$H$4997,1,FALSE),"AGOTADO","SI HAY"),"")</f>
        <v/>
      </c>
    </row>
    <row r="9946" spans="12:13" ht="18" customHeight="1" x14ac:dyDescent="0.25">
      <c r="L9946" s="516"/>
      <c r="M9946" s="410" t="str">
        <f>IFERROR(IF($A9947=VLOOKUP($A9947,AGOTADOS!$A$3:$H$4997,1,FALSE),"AGOTADO","SI HAY"),"")</f>
        <v/>
      </c>
    </row>
    <row r="9947" spans="12:13" ht="18" customHeight="1" x14ac:dyDescent="0.25">
      <c r="L9947" s="516"/>
      <c r="M9947" s="410" t="str">
        <f>IFERROR(IF($A9948=VLOOKUP($A9948,AGOTADOS!$A$3:$H$4997,1,FALSE),"AGOTADO","SI HAY"),"")</f>
        <v/>
      </c>
    </row>
    <row r="9948" spans="12:13" ht="18" customHeight="1" x14ac:dyDescent="0.25">
      <c r="L9948" s="516"/>
      <c r="M9948" s="410" t="str">
        <f>IFERROR(IF($A9949=VLOOKUP($A9949,AGOTADOS!$A$3:$H$4997,1,FALSE),"AGOTADO","SI HAY"),"")</f>
        <v/>
      </c>
    </row>
    <row r="9949" spans="12:13" ht="18" customHeight="1" x14ac:dyDescent="0.25">
      <c r="L9949" s="516"/>
      <c r="M9949" s="410" t="str">
        <f>IFERROR(IF($A9950=VLOOKUP($A9950,AGOTADOS!$A$3:$H$4997,1,FALSE),"AGOTADO","SI HAY"),"")</f>
        <v/>
      </c>
    </row>
    <row r="9950" spans="12:13" ht="18" customHeight="1" x14ac:dyDescent="0.25">
      <c r="L9950" s="516"/>
      <c r="M9950" s="410" t="str">
        <f>IFERROR(IF($A9951=VLOOKUP($A9951,AGOTADOS!$A$3:$H$4997,1,FALSE),"AGOTADO","SI HAY"),"")</f>
        <v/>
      </c>
    </row>
    <row r="9951" spans="12:13" ht="18" customHeight="1" x14ac:dyDescent="0.25">
      <c r="L9951" s="516"/>
      <c r="M9951" s="410" t="str">
        <f>IFERROR(IF($A9952=VLOOKUP($A9952,AGOTADOS!$A$3:$H$4997,1,FALSE),"AGOTADO","SI HAY"),"")</f>
        <v/>
      </c>
    </row>
    <row r="9952" spans="12:13" ht="18" customHeight="1" x14ac:dyDescent="0.25">
      <c r="L9952" s="516"/>
      <c r="M9952" s="410" t="str">
        <f>IFERROR(IF($A9953=VLOOKUP($A9953,AGOTADOS!$A$3:$H$4997,1,FALSE),"AGOTADO","SI HAY"),"")</f>
        <v/>
      </c>
    </row>
    <row r="9953" spans="12:13" ht="18" customHeight="1" x14ac:dyDescent="0.25">
      <c r="L9953" s="516"/>
      <c r="M9953" s="410" t="str">
        <f>IFERROR(IF($A9954=VLOOKUP($A9954,AGOTADOS!$A$3:$H$4997,1,FALSE),"AGOTADO","SI HAY"),"")</f>
        <v/>
      </c>
    </row>
    <row r="9954" spans="12:13" ht="18" customHeight="1" x14ac:dyDescent="0.25">
      <c r="L9954" s="516"/>
      <c r="M9954" s="410" t="str">
        <f>IFERROR(IF($A9955=VLOOKUP($A9955,AGOTADOS!$A$3:$H$4997,1,FALSE),"AGOTADO","SI HAY"),"")</f>
        <v/>
      </c>
    </row>
    <row r="9955" spans="12:13" ht="18" customHeight="1" x14ac:dyDescent="0.25">
      <c r="L9955" s="516"/>
      <c r="M9955" s="410" t="str">
        <f>IFERROR(IF($A9956=VLOOKUP($A9956,AGOTADOS!$A$3:$H$4997,1,FALSE),"AGOTADO","SI HAY"),"")</f>
        <v/>
      </c>
    </row>
    <row r="9956" spans="12:13" ht="18" customHeight="1" x14ac:dyDescent="0.25">
      <c r="L9956" s="516"/>
      <c r="M9956" s="410" t="str">
        <f>IFERROR(IF($A9957=VLOOKUP($A9957,AGOTADOS!$A$3:$H$4997,1,FALSE),"AGOTADO","SI HAY"),"")</f>
        <v/>
      </c>
    </row>
    <row r="9957" spans="12:13" ht="18" customHeight="1" x14ac:dyDescent="0.25">
      <c r="L9957" s="516"/>
      <c r="M9957" s="410" t="str">
        <f>IFERROR(IF($A9958=VLOOKUP($A9958,AGOTADOS!$A$3:$H$4997,1,FALSE),"AGOTADO","SI HAY"),"")</f>
        <v/>
      </c>
    </row>
    <row r="9958" spans="12:13" ht="18" customHeight="1" x14ac:dyDescent="0.25">
      <c r="L9958" s="516"/>
      <c r="M9958" s="410" t="str">
        <f>IFERROR(IF($A9959=VLOOKUP($A9959,AGOTADOS!$A$3:$H$4997,1,FALSE),"AGOTADO","SI HAY"),"")</f>
        <v/>
      </c>
    </row>
    <row r="9959" spans="12:13" ht="18" customHeight="1" x14ac:dyDescent="0.25">
      <c r="L9959" s="516"/>
      <c r="M9959" s="410" t="str">
        <f>IFERROR(IF($A9960=VLOOKUP($A9960,AGOTADOS!$A$3:$H$4997,1,FALSE),"AGOTADO","SI HAY"),"")</f>
        <v/>
      </c>
    </row>
    <row r="9960" spans="12:13" ht="18" customHeight="1" x14ac:dyDescent="0.25">
      <c r="L9960" s="516"/>
      <c r="M9960" s="410" t="str">
        <f>IFERROR(IF($A9961=VLOOKUP($A9961,AGOTADOS!$A$3:$H$4997,1,FALSE),"AGOTADO","SI HAY"),"")</f>
        <v/>
      </c>
    </row>
    <row r="9961" spans="12:13" ht="18" customHeight="1" x14ac:dyDescent="0.25">
      <c r="L9961" s="516"/>
      <c r="M9961" s="410" t="str">
        <f>IFERROR(IF($A9962=VLOOKUP($A9962,AGOTADOS!$A$3:$H$4997,1,FALSE),"AGOTADO","SI HAY"),"")</f>
        <v/>
      </c>
    </row>
    <row r="9962" spans="12:13" ht="18" customHeight="1" x14ac:dyDescent="0.25">
      <c r="L9962" s="516"/>
      <c r="M9962" s="410" t="str">
        <f>IFERROR(IF($A9963=VLOOKUP($A9963,AGOTADOS!$A$3:$H$4997,1,FALSE),"AGOTADO","SI HAY"),"")</f>
        <v/>
      </c>
    </row>
    <row r="9963" spans="12:13" ht="18" customHeight="1" x14ac:dyDescent="0.25">
      <c r="L9963" s="516"/>
      <c r="M9963" s="410" t="str">
        <f>IFERROR(IF($A9964=VLOOKUP($A9964,AGOTADOS!$A$3:$H$4997,1,FALSE),"AGOTADO","SI HAY"),"")</f>
        <v/>
      </c>
    </row>
    <row r="9964" spans="12:13" ht="18" customHeight="1" x14ac:dyDescent="0.25">
      <c r="L9964" s="516"/>
      <c r="M9964" s="410" t="str">
        <f>IFERROR(IF($A9965=VLOOKUP($A9965,AGOTADOS!$A$3:$H$4997,1,FALSE),"AGOTADO","SI HAY"),"")</f>
        <v/>
      </c>
    </row>
    <row r="9965" spans="12:13" ht="18" customHeight="1" x14ac:dyDescent="0.25">
      <c r="L9965" s="516"/>
      <c r="M9965" s="410" t="str">
        <f>IFERROR(IF($A9966=VLOOKUP($A9966,AGOTADOS!$A$3:$H$4997,1,FALSE),"AGOTADO","SI HAY"),"")</f>
        <v/>
      </c>
    </row>
    <row r="9966" spans="12:13" ht="18" customHeight="1" x14ac:dyDescent="0.25">
      <c r="L9966" s="516"/>
      <c r="M9966" s="410" t="str">
        <f>IFERROR(IF($A9967=VLOOKUP($A9967,AGOTADOS!$A$3:$H$4997,1,FALSE),"AGOTADO","SI HAY"),"")</f>
        <v/>
      </c>
    </row>
    <row r="9967" spans="12:13" ht="18" customHeight="1" x14ac:dyDescent="0.25">
      <c r="L9967" s="516"/>
      <c r="M9967" s="410" t="str">
        <f>IFERROR(IF($A9968=VLOOKUP($A9968,AGOTADOS!$A$3:$H$4997,1,FALSE),"AGOTADO","SI HAY"),"")</f>
        <v/>
      </c>
    </row>
    <row r="9968" spans="12:13" ht="18" customHeight="1" x14ac:dyDescent="0.25">
      <c r="L9968" s="516"/>
      <c r="M9968" s="410" t="str">
        <f>IFERROR(IF($A9969=VLOOKUP($A9969,AGOTADOS!$A$3:$H$4997,1,FALSE),"AGOTADO","SI HAY"),"")</f>
        <v/>
      </c>
    </row>
    <row r="9969" spans="12:13" ht="18" customHeight="1" x14ac:dyDescent="0.25">
      <c r="L9969" s="516"/>
      <c r="M9969" s="410" t="str">
        <f>IFERROR(IF($A9970=VLOOKUP($A9970,AGOTADOS!$A$3:$H$4997,1,FALSE),"AGOTADO","SI HAY"),"")</f>
        <v/>
      </c>
    </row>
    <row r="9970" spans="12:13" ht="18" customHeight="1" x14ac:dyDescent="0.25">
      <c r="L9970" s="516"/>
      <c r="M9970" s="410" t="str">
        <f>IFERROR(IF($A9971=VLOOKUP($A9971,AGOTADOS!$A$3:$H$4997,1,FALSE),"AGOTADO","SI HAY"),"")</f>
        <v/>
      </c>
    </row>
    <row r="9971" spans="12:13" ht="18" customHeight="1" x14ac:dyDescent="0.25">
      <c r="L9971" s="516"/>
      <c r="M9971" s="410" t="str">
        <f>IFERROR(IF($A9972=VLOOKUP($A9972,AGOTADOS!$A$3:$H$4997,1,FALSE),"AGOTADO","SI HAY"),"")</f>
        <v/>
      </c>
    </row>
    <row r="9972" spans="12:13" ht="18" customHeight="1" x14ac:dyDescent="0.25">
      <c r="L9972" s="516"/>
      <c r="M9972" s="410" t="str">
        <f>IFERROR(IF($A9973=VLOOKUP($A9973,AGOTADOS!$A$3:$H$4997,1,FALSE),"AGOTADO","SI HAY"),"")</f>
        <v/>
      </c>
    </row>
    <row r="9973" spans="12:13" ht="18" customHeight="1" x14ac:dyDescent="0.25">
      <c r="L9973" s="516"/>
      <c r="M9973" s="410" t="str">
        <f>IFERROR(IF($A9974=VLOOKUP($A9974,AGOTADOS!$A$3:$H$4997,1,FALSE),"AGOTADO","SI HAY"),"")</f>
        <v/>
      </c>
    </row>
    <row r="9974" spans="12:13" ht="18" customHeight="1" x14ac:dyDescent="0.25">
      <c r="L9974" s="516"/>
      <c r="M9974" s="410" t="str">
        <f>IFERROR(IF($A9975=VLOOKUP($A9975,AGOTADOS!$A$3:$H$4997,1,FALSE),"AGOTADO","SI HAY"),"")</f>
        <v/>
      </c>
    </row>
    <row r="9975" spans="12:13" ht="18" customHeight="1" x14ac:dyDescent="0.25">
      <c r="L9975" s="516"/>
      <c r="M9975" s="410" t="str">
        <f>IFERROR(IF($A9976=VLOOKUP($A9976,AGOTADOS!$A$3:$H$4997,1,FALSE),"AGOTADO","SI HAY"),"")</f>
        <v/>
      </c>
    </row>
    <row r="9976" spans="12:13" ht="18" customHeight="1" x14ac:dyDescent="0.25">
      <c r="L9976" s="516"/>
      <c r="M9976" s="410" t="str">
        <f>IFERROR(IF($A9977=VLOOKUP($A9977,AGOTADOS!$A$3:$H$4997,1,FALSE),"AGOTADO","SI HAY"),"")</f>
        <v/>
      </c>
    </row>
    <row r="9977" spans="12:13" ht="18" customHeight="1" x14ac:dyDescent="0.25">
      <c r="L9977" s="516"/>
      <c r="M9977" s="410" t="str">
        <f>IFERROR(IF($A9978=VLOOKUP($A9978,AGOTADOS!$A$3:$H$4997,1,FALSE),"AGOTADO","SI HAY"),"")</f>
        <v/>
      </c>
    </row>
    <row r="9978" spans="12:13" ht="18" customHeight="1" x14ac:dyDescent="0.25">
      <c r="L9978" s="516"/>
      <c r="M9978" s="410" t="str">
        <f>IFERROR(IF($A9979=VLOOKUP($A9979,AGOTADOS!$A$3:$H$4997,1,FALSE),"AGOTADO","SI HAY"),"")</f>
        <v/>
      </c>
    </row>
    <row r="9979" spans="12:13" ht="18" customHeight="1" x14ac:dyDescent="0.25">
      <c r="L9979" s="516"/>
      <c r="M9979" s="410" t="str">
        <f>IFERROR(IF($A9980=VLOOKUP($A9980,AGOTADOS!$A$3:$H$4997,1,FALSE),"AGOTADO","SI HAY"),"")</f>
        <v/>
      </c>
    </row>
    <row r="9980" spans="12:13" ht="18" customHeight="1" x14ac:dyDescent="0.25">
      <c r="L9980" s="516"/>
      <c r="M9980" s="410" t="str">
        <f>IFERROR(IF($A9981=VLOOKUP($A9981,AGOTADOS!$A$3:$H$4997,1,FALSE),"AGOTADO","SI HAY"),"")</f>
        <v/>
      </c>
    </row>
    <row r="9981" spans="12:13" ht="18" customHeight="1" x14ac:dyDescent="0.25">
      <c r="L9981" s="516"/>
      <c r="M9981" s="410" t="str">
        <f>IFERROR(IF($A9982=VLOOKUP($A9982,AGOTADOS!$A$3:$H$4997,1,FALSE),"AGOTADO","SI HAY"),"")</f>
        <v/>
      </c>
    </row>
    <row r="9982" spans="12:13" ht="18" customHeight="1" x14ac:dyDescent="0.25">
      <c r="L9982" s="516"/>
      <c r="M9982" s="410" t="str">
        <f>IFERROR(IF($A9983=VLOOKUP($A9983,AGOTADOS!$A$3:$H$4997,1,FALSE),"AGOTADO","SI HAY"),"")</f>
        <v/>
      </c>
    </row>
    <row r="9983" spans="12:13" ht="18" customHeight="1" x14ac:dyDescent="0.25">
      <c r="L9983" s="516"/>
      <c r="M9983" s="410" t="str">
        <f>IFERROR(IF($A9984=VLOOKUP($A9984,AGOTADOS!$A$3:$H$4997,1,FALSE),"AGOTADO","SI HAY"),"")</f>
        <v/>
      </c>
    </row>
    <row r="9984" spans="12:13" ht="18" customHeight="1" x14ac:dyDescent="0.25">
      <c r="L9984" s="516"/>
      <c r="M9984" s="410" t="str">
        <f>IFERROR(IF($A9985=VLOOKUP($A9985,AGOTADOS!$A$3:$H$4997,1,FALSE),"AGOTADO","SI HAY"),"")</f>
        <v/>
      </c>
    </row>
    <row r="9985" spans="12:13" ht="18" customHeight="1" x14ac:dyDescent="0.25">
      <c r="L9985" s="516"/>
      <c r="M9985" s="410" t="str">
        <f>IFERROR(IF($A9986=VLOOKUP($A9986,AGOTADOS!$A$3:$H$4997,1,FALSE),"AGOTADO","SI HAY"),"")</f>
        <v/>
      </c>
    </row>
    <row r="9986" spans="12:13" ht="18" customHeight="1" x14ac:dyDescent="0.25">
      <c r="L9986" s="516"/>
      <c r="M9986" s="410" t="str">
        <f>IFERROR(IF($A9987=VLOOKUP($A9987,AGOTADOS!$A$3:$H$4997,1,FALSE),"AGOTADO","SI HAY"),"")</f>
        <v/>
      </c>
    </row>
    <row r="9987" spans="12:13" ht="18" customHeight="1" x14ac:dyDescent="0.25">
      <c r="L9987" s="516"/>
      <c r="M9987" s="410" t="str">
        <f>IFERROR(IF($A9988=VLOOKUP($A9988,AGOTADOS!$A$3:$H$4997,1,FALSE),"AGOTADO","SI HAY"),"")</f>
        <v/>
      </c>
    </row>
    <row r="9988" spans="12:13" ht="18" customHeight="1" x14ac:dyDescent="0.25">
      <c r="L9988" s="516"/>
      <c r="M9988" s="410" t="str">
        <f>IFERROR(IF($A9989=VLOOKUP($A9989,AGOTADOS!$A$3:$H$4997,1,FALSE),"AGOTADO","SI HAY"),"")</f>
        <v/>
      </c>
    </row>
    <row r="9989" spans="12:13" ht="18" customHeight="1" x14ac:dyDescent="0.25">
      <c r="L9989" s="516"/>
      <c r="M9989" s="410" t="str">
        <f>IFERROR(IF($A9990=VLOOKUP($A9990,AGOTADOS!$A$3:$H$4997,1,FALSE),"AGOTADO","SI HAY"),"")</f>
        <v/>
      </c>
    </row>
    <row r="9990" spans="12:13" ht="18" customHeight="1" x14ac:dyDescent="0.25">
      <c r="L9990" s="516"/>
      <c r="M9990" s="410" t="str">
        <f>IFERROR(IF($A9991=VLOOKUP($A9991,AGOTADOS!$A$3:$H$4997,1,FALSE),"AGOTADO","SI HAY"),"")</f>
        <v/>
      </c>
    </row>
    <row r="9991" spans="12:13" ht="18" customHeight="1" x14ac:dyDescent="0.25">
      <c r="L9991" s="516"/>
      <c r="M9991" s="410" t="str">
        <f>IFERROR(IF($A9992=VLOOKUP($A9992,AGOTADOS!$A$3:$H$4997,1,FALSE),"AGOTADO","SI HAY"),"")</f>
        <v/>
      </c>
    </row>
    <row r="9992" spans="12:13" ht="18" customHeight="1" x14ac:dyDescent="0.25">
      <c r="L9992" s="516"/>
      <c r="M9992" s="410" t="str">
        <f>IFERROR(IF($A9993=VLOOKUP($A9993,AGOTADOS!$A$3:$H$4997,1,FALSE),"AGOTADO","SI HAY"),"")</f>
        <v/>
      </c>
    </row>
    <row r="9993" spans="12:13" ht="18" customHeight="1" x14ac:dyDescent="0.25">
      <c r="L9993" s="516"/>
      <c r="M9993" s="410" t="str">
        <f>IFERROR(IF($A9994=VLOOKUP($A9994,AGOTADOS!$A$3:$H$4997,1,FALSE),"AGOTADO","SI HAY"),"")</f>
        <v/>
      </c>
    </row>
    <row r="9994" spans="12:13" ht="18" customHeight="1" x14ac:dyDescent="0.25">
      <c r="L9994" s="516"/>
      <c r="M9994" s="410" t="str">
        <f>IFERROR(IF($A9995=VLOOKUP($A9995,AGOTADOS!$A$3:$H$4997,1,FALSE),"AGOTADO","SI HAY"),"")</f>
        <v/>
      </c>
    </row>
    <row r="9995" spans="12:13" ht="18" customHeight="1" x14ac:dyDescent="0.25">
      <c r="L9995" s="516"/>
      <c r="M9995" s="410" t="str">
        <f>IFERROR(IF($A9996=VLOOKUP($A9996,AGOTADOS!$A$3:$H$4997,1,FALSE),"AGOTADO","SI HAY"),"")</f>
        <v/>
      </c>
    </row>
    <row r="9996" spans="12:13" ht="18" customHeight="1" x14ac:dyDescent="0.25">
      <c r="L9996" s="516"/>
      <c r="M9996" s="410" t="str">
        <f>IFERROR(IF($A9997=VLOOKUP($A9997,AGOTADOS!$A$3:$H$4997,1,FALSE),"AGOTADO","SI HAY"),"")</f>
        <v/>
      </c>
    </row>
    <row r="9997" spans="12:13" ht="18" customHeight="1" x14ac:dyDescent="0.25">
      <c r="L9997" s="516"/>
      <c r="M9997" s="410" t="str">
        <f>IFERROR(IF($A9998=VLOOKUP($A9998,AGOTADOS!$A$3:$H$4997,1,FALSE),"AGOTADO","SI HAY"),"")</f>
        <v/>
      </c>
    </row>
    <row r="9998" spans="12:13" ht="18" customHeight="1" x14ac:dyDescent="0.25">
      <c r="L9998" s="516"/>
      <c r="M9998" s="410" t="str">
        <f>IFERROR(IF($A9999=VLOOKUP($A9999,AGOTADOS!$A$3:$H$4997,1,FALSE),"AGOTADO","SI HAY"),"")</f>
        <v/>
      </c>
    </row>
    <row r="9999" spans="12:13" ht="18" customHeight="1" x14ac:dyDescent="0.25">
      <c r="L9999" s="516"/>
      <c r="M9999" s="410" t="str">
        <f>IFERROR(IF($A10000=VLOOKUP($A10000,AGOTADOS!$A$3:$H$4997,1,FALSE),"AGOTADO","SI HAY"),"")</f>
        <v/>
      </c>
    </row>
    <row r="10000" spans="12:13" ht="18" customHeight="1" x14ac:dyDescent="0.25">
      <c r="L10000" s="516"/>
      <c r="M10000" s="410" t="str">
        <f>IFERROR(IF($A10001=VLOOKUP($A10001,AGOTADOS!$A$3:$H$4997,1,FALSE),"AGOTADO","SI HAY"),"")</f>
        <v/>
      </c>
    </row>
    <row r="10001" spans="12:13" ht="18" customHeight="1" x14ac:dyDescent="0.25">
      <c r="L10001" s="516"/>
      <c r="M10001" s="410" t="str">
        <f>IFERROR(IF($A10002=VLOOKUP($A10002,AGOTADOS!$A$3:$H$4997,1,FALSE),"AGOTADO","SI HAY"),"")</f>
        <v/>
      </c>
    </row>
    <row r="10002" spans="12:13" ht="18" customHeight="1" x14ac:dyDescent="0.25">
      <c r="L10002" s="516"/>
      <c r="M10002" s="410" t="str">
        <f>IFERROR(IF($A10003=VLOOKUP($A10003,AGOTADOS!$A$3:$H$4997,1,FALSE),"AGOTADO","SI HAY"),"")</f>
        <v/>
      </c>
    </row>
    <row r="10003" spans="12:13" ht="18" customHeight="1" x14ac:dyDescent="0.25">
      <c r="L10003" s="516"/>
      <c r="M10003" s="410" t="str">
        <f>IFERROR(IF($A10004=VLOOKUP($A10004,AGOTADOS!$A$3:$H$4997,1,FALSE),"AGOTADO","SI HAY"),"")</f>
        <v/>
      </c>
    </row>
    <row r="10004" spans="12:13" ht="18" customHeight="1" x14ac:dyDescent="0.25">
      <c r="L10004" s="516"/>
      <c r="M10004" s="410" t="str">
        <f>IFERROR(IF($A10005=VLOOKUP($A10005,AGOTADOS!$A$3:$H$4997,1,FALSE),"AGOTADO","SI HAY"),"")</f>
        <v/>
      </c>
    </row>
    <row r="10005" spans="12:13" ht="18" customHeight="1" x14ac:dyDescent="0.25">
      <c r="L10005" s="516"/>
      <c r="M10005" s="410" t="str">
        <f>IFERROR(IF($A10006=VLOOKUP($A10006,AGOTADOS!$A$3:$H$4997,1,FALSE),"AGOTADO","SI HAY"),"")</f>
        <v/>
      </c>
    </row>
    <row r="10006" spans="12:13" ht="18" customHeight="1" x14ac:dyDescent="0.25">
      <c r="L10006" s="516"/>
      <c r="M10006" s="410" t="str">
        <f>IFERROR(IF($A10007=VLOOKUP($A10007,AGOTADOS!$A$3:$H$4997,1,FALSE),"AGOTADO","SI HAY"),"")</f>
        <v/>
      </c>
    </row>
    <row r="10007" spans="12:13" ht="18" customHeight="1" x14ac:dyDescent="0.25">
      <c r="L10007" s="516"/>
      <c r="M10007" s="410" t="str">
        <f>IFERROR(IF($A10008=VLOOKUP($A10008,AGOTADOS!$A$3:$H$4997,1,FALSE),"AGOTADO","SI HAY"),"")</f>
        <v/>
      </c>
    </row>
    <row r="10008" spans="12:13" ht="18" customHeight="1" x14ac:dyDescent="0.25">
      <c r="L10008" s="516"/>
      <c r="M10008" s="410" t="str">
        <f>IFERROR(IF($A10009=VLOOKUP($A10009,AGOTADOS!$A$3:$H$4997,1,FALSE),"AGOTADO","SI HAY"),"")</f>
        <v/>
      </c>
    </row>
    <row r="10009" spans="12:13" ht="18" customHeight="1" x14ac:dyDescent="0.25">
      <c r="L10009" s="516"/>
      <c r="M10009" s="410" t="str">
        <f>IFERROR(IF($A10010=VLOOKUP($A10010,AGOTADOS!$A$3:$H$4997,1,FALSE),"AGOTADO","SI HAY"),"")</f>
        <v/>
      </c>
    </row>
    <row r="10010" spans="12:13" ht="18" customHeight="1" x14ac:dyDescent="0.25">
      <c r="L10010" s="516"/>
      <c r="M10010" s="410" t="str">
        <f>IFERROR(IF($A10011=VLOOKUP($A10011,AGOTADOS!$A$3:$H$4997,1,FALSE),"AGOTADO","SI HAY"),"")</f>
        <v/>
      </c>
    </row>
    <row r="10011" spans="12:13" ht="18" customHeight="1" x14ac:dyDescent="0.25">
      <c r="L10011" s="516"/>
      <c r="M10011" s="410" t="str">
        <f>IFERROR(IF($A10012=VLOOKUP($A10012,AGOTADOS!$A$3:$H$4997,1,FALSE),"AGOTADO","SI HAY"),"")</f>
        <v/>
      </c>
    </row>
    <row r="10012" spans="12:13" ht="18" customHeight="1" x14ac:dyDescent="0.25">
      <c r="L10012" s="516"/>
      <c r="M10012" s="410" t="str">
        <f>IFERROR(IF($A10013=VLOOKUP($A10013,AGOTADOS!$A$3:$H$4997,1,FALSE),"AGOTADO","SI HAY"),"")</f>
        <v/>
      </c>
    </row>
    <row r="10013" spans="12:13" ht="18" customHeight="1" x14ac:dyDescent="0.25">
      <c r="L10013" s="516"/>
      <c r="M10013" s="410" t="str">
        <f>IFERROR(IF($A10014=VLOOKUP($A10014,AGOTADOS!$A$3:$H$4997,1,FALSE),"AGOTADO","SI HAY"),"")</f>
        <v/>
      </c>
    </row>
    <row r="10014" spans="12:13" ht="18" customHeight="1" x14ac:dyDescent="0.25">
      <c r="L10014" s="516"/>
      <c r="M10014" s="410" t="str">
        <f>IFERROR(IF($A10015=VLOOKUP($A10015,AGOTADOS!$A$3:$H$4997,1,FALSE),"AGOTADO","SI HAY"),"")</f>
        <v/>
      </c>
    </row>
    <row r="10015" spans="12:13" ht="18" customHeight="1" x14ac:dyDescent="0.25">
      <c r="L10015" s="516"/>
      <c r="M10015" s="410" t="str">
        <f>IFERROR(IF($A10016=VLOOKUP($A10016,AGOTADOS!$A$3:$H$4997,1,FALSE),"AGOTADO","SI HAY"),"")</f>
        <v/>
      </c>
    </row>
    <row r="10016" spans="12:13" ht="18" customHeight="1" x14ac:dyDescent="0.25">
      <c r="L10016" s="516"/>
      <c r="M10016" s="410" t="str">
        <f>IFERROR(IF($A10017=VLOOKUP($A10017,AGOTADOS!$A$3:$H$4997,1,FALSE),"AGOTADO","SI HAY"),"")</f>
        <v/>
      </c>
    </row>
    <row r="10017" spans="12:13" ht="18" customHeight="1" x14ac:dyDescent="0.25">
      <c r="L10017" s="516"/>
      <c r="M10017" s="410" t="str">
        <f>IFERROR(IF($A10018=VLOOKUP($A10018,AGOTADOS!$A$3:$H$4997,1,FALSE),"AGOTADO","SI HAY"),"")</f>
        <v/>
      </c>
    </row>
    <row r="10018" spans="12:13" ht="18" customHeight="1" x14ac:dyDescent="0.25">
      <c r="L10018" s="516"/>
      <c r="M10018" s="410" t="str">
        <f>IFERROR(IF($A10019=VLOOKUP($A10019,AGOTADOS!$A$3:$H$4997,1,FALSE),"AGOTADO","SI HAY"),"")</f>
        <v/>
      </c>
    </row>
    <row r="10019" spans="12:13" ht="18" customHeight="1" x14ac:dyDescent="0.25">
      <c r="L10019" s="516"/>
      <c r="M10019" s="410" t="str">
        <f>IFERROR(IF($A10020=VLOOKUP($A10020,AGOTADOS!$A$3:$H$4997,1,FALSE),"AGOTADO","SI HAY"),"")</f>
        <v/>
      </c>
    </row>
    <row r="10020" spans="12:13" ht="18" customHeight="1" x14ac:dyDescent="0.25">
      <c r="L10020" s="516"/>
      <c r="M10020" s="410" t="str">
        <f>IFERROR(IF($A10021=VLOOKUP($A10021,AGOTADOS!$A$3:$H$4997,1,FALSE),"AGOTADO","SI HAY"),"")</f>
        <v/>
      </c>
    </row>
    <row r="10021" spans="12:13" ht="18" customHeight="1" x14ac:dyDescent="0.25">
      <c r="L10021" s="516"/>
      <c r="M10021" s="410" t="str">
        <f>IFERROR(IF($A10022=VLOOKUP($A10022,AGOTADOS!$A$3:$H$4997,1,FALSE),"AGOTADO","SI HAY"),"")</f>
        <v/>
      </c>
    </row>
    <row r="10022" spans="12:13" ht="18" customHeight="1" x14ac:dyDescent="0.25">
      <c r="L10022" s="516"/>
      <c r="M10022" s="410" t="str">
        <f>IFERROR(IF($A10023=VLOOKUP($A10023,AGOTADOS!$A$3:$H$4997,1,FALSE),"AGOTADO","SI HAY"),"")</f>
        <v/>
      </c>
    </row>
    <row r="10023" spans="12:13" ht="18" customHeight="1" x14ac:dyDescent="0.25">
      <c r="L10023" s="516"/>
      <c r="M10023" s="410" t="str">
        <f>IFERROR(IF($A10024=VLOOKUP($A10024,AGOTADOS!$A$3:$H$4997,1,FALSE),"AGOTADO","SI HAY"),"")</f>
        <v/>
      </c>
    </row>
    <row r="10024" spans="12:13" ht="18" customHeight="1" x14ac:dyDescent="0.25">
      <c r="L10024" s="516"/>
      <c r="M10024" s="410" t="str">
        <f>IFERROR(IF($A10025=VLOOKUP($A10025,AGOTADOS!$A$3:$H$4997,1,FALSE),"AGOTADO","SI HAY"),"")</f>
        <v/>
      </c>
    </row>
    <row r="10025" spans="12:13" ht="18" customHeight="1" x14ac:dyDescent="0.25">
      <c r="L10025" s="516"/>
      <c r="M10025" s="410" t="str">
        <f>IFERROR(IF($A10026=VLOOKUP($A10026,AGOTADOS!$A$3:$H$4997,1,FALSE),"AGOTADO","SI HAY"),"")</f>
        <v/>
      </c>
    </row>
    <row r="10026" spans="12:13" ht="18" customHeight="1" x14ac:dyDescent="0.25">
      <c r="L10026" s="516"/>
      <c r="M10026" s="410" t="str">
        <f>IFERROR(IF($A10027=VLOOKUP($A10027,AGOTADOS!$A$3:$H$4997,1,FALSE),"AGOTADO","SI HAY"),"")</f>
        <v/>
      </c>
    </row>
    <row r="10027" spans="12:13" ht="18" customHeight="1" x14ac:dyDescent="0.25">
      <c r="L10027" s="516"/>
      <c r="M10027" s="410" t="str">
        <f>IFERROR(IF($A10028=VLOOKUP($A10028,AGOTADOS!$A$3:$H$4997,1,FALSE),"AGOTADO","SI HAY"),"")</f>
        <v/>
      </c>
    </row>
    <row r="10028" spans="12:13" ht="18" customHeight="1" x14ac:dyDescent="0.25">
      <c r="L10028" s="516"/>
      <c r="M10028" s="410" t="str">
        <f>IFERROR(IF($A10029=VLOOKUP($A10029,AGOTADOS!$A$3:$H$4997,1,FALSE),"AGOTADO","SI HAY"),"")</f>
        <v/>
      </c>
    </row>
    <row r="10029" spans="12:13" ht="18" customHeight="1" x14ac:dyDescent="0.25">
      <c r="L10029" s="516"/>
      <c r="M10029" s="410" t="str">
        <f>IFERROR(IF($A10030=VLOOKUP($A10030,AGOTADOS!$A$3:$H$4997,1,FALSE),"AGOTADO","SI HAY"),"")</f>
        <v/>
      </c>
    </row>
    <row r="10030" spans="12:13" ht="18" customHeight="1" x14ac:dyDescent="0.25">
      <c r="L10030" s="516"/>
      <c r="M10030" s="410" t="str">
        <f>IFERROR(IF($A10031=VLOOKUP($A10031,AGOTADOS!$A$3:$H$4997,1,FALSE),"AGOTADO","SI HAY"),"")</f>
        <v/>
      </c>
    </row>
    <row r="10031" spans="12:13" ht="18" customHeight="1" x14ac:dyDescent="0.25">
      <c r="L10031" s="516"/>
      <c r="M10031" s="410" t="str">
        <f>IFERROR(IF($A10032=VLOOKUP($A10032,AGOTADOS!$A$3:$H$4997,1,FALSE),"AGOTADO","SI HAY"),"")</f>
        <v/>
      </c>
    </row>
    <row r="10032" spans="12:13" ht="18" customHeight="1" x14ac:dyDescent="0.25">
      <c r="L10032" s="516"/>
      <c r="M10032" s="410" t="str">
        <f>IFERROR(IF($A10033=VLOOKUP($A10033,AGOTADOS!$A$3:$H$4997,1,FALSE),"AGOTADO","SI HAY"),"")</f>
        <v/>
      </c>
    </row>
    <row r="10033" spans="12:13" ht="18" customHeight="1" x14ac:dyDescent="0.25">
      <c r="L10033" s="516"/>
      <c r="M10033" s="410" t="str">
        <f>IFERROR(IF($A10034=VLOOKUP($A10034,AGOTADOS!$A$3:$H$4997,1,FALSE),"AGOTADO","SI HAY"),"")</f>
        <v/>
      </c>
    </row>
    <row r="10034" spans="12:13" ht="18" customHeight="1" x14ac:dyDescent="0.25">
      <c r="L10034" s="516"/>
      <c r="M10034" s="410" t="str">
        <f>IFERROR(IF($A10035=VLOOKUP($A10035,AGOTADOS!$A$3:$H$4997,1,FALSE),"AGOTADO","SI HAY"),"")</f>
        <v/>
      </c>
    </row>
    <row r="10035" spans="12:13" ht="18" customHeight="1" x14ac:dyDescent="0.25">
      <c r="L10035" s="516"/>
      <c r="M10035" s="410" t="str">
        <f>IFERROR(IF($A10036=VLOOKUP($A10036,AGOTADOS!$A$3:$H$4997,1,FALSE),"AGOTADO","SI HAY"),"")</f>
        <v/>
      </c>
    </row>
    <row r="10036" spans="12:13" ht="18" customHeight="1" x14ac:dyDescent="0.25">
      <c r="L10036" s="516"/>
      <c r="M10036" s="410" t="str">
        <f>IFERROR(IF($A10037=VLOOKUP($A10037,AGOTADOS!$A$3:$H$4997,1,FALSE),"AGOTADO","SI HAY"),"")</f>
        <v/>
      </c>
    </row>
    <row r="10037" spans="12:13" ht="18" customHeight="1" x14ac:dyDescent="0.25">
      <c r="L10037" s="516"/>
      <c r="M10037" s="410" t="str">
        <f>IFERROR(IF($A10038=VLOOKUP($A10038,AGOTADOS!$A$3:$H$4997,1,FALSE),"AGOTADO","SI HAY"),"")</f>
        <v/>
      </c>
    </row>
    <row r="10038" spans="12:13" ht="18" customHeight="1" x14ac:dyDescent="0.25">
      <c r="L10038" s="516"/>
      <c r="M10038" s="410" t="str">
        <f>IFERROR(IF($A10039=VLOOKUP($A10039,AGOTADOS!$A$3:$H$4997,1,FALSE),"AGOTADO","SI HAY"),"")</f>
        <v/>
      </c>
    </row>
    <row r="10039" spans="12:13" ht="18" customHeight="1" x14ac:dyDescent="0.25">
      <c r="L10039" s="516"/>
      <c r="M10039" s="410" t="str">
        <f>IFERROR(IF($A10040=VLOOKUP($A10040,AGOTADOS!$A$3:$H$4997,1,FALSE),"AGOTADO","SI HAY"),"")</f>
        <v/>
      </c>
    </row>
    <row r="10040" spans="12:13" ht="18" customHeight="1" x14ac:dyDescent="0.25">
      <c r="L10040" s="516"/>
      <c r="M10040" s="410" t="str">
        <f>IFERROR(IF($A10041=VLOOKUP($A10041,AGOTADOS!$A$3:$H$4997,1,FALSE),"AGOTADO","SI HAY"),"")</f>
        <v/>
      </c>
    </row>
    <row r="10041" spans="12:13" ht="18" customHeight="1" x14ac:dyDescent="0.25">
      <c r="L10041" s="516"/>
      <c r="M10041" s="410" t="str">
        <f>IFERROR(IF($A10042=VLOOKUP($A10042,AGOTADOS!$A$3:$H$4997,1,FALSE),"AGOTADO","SI HAY"),"")</f>
        <v/>
      </c>
    </row>
    <row r="10042" spans="12:13" ht="18" customHeight="1" x14ac:dyDescent="0.25">
      <c r="L10042" s="516"/>
      <c r="M10042" s="410" t="str">
        <f>IFERROR(IF($A10043=VLOOKUP($A10043,AGOTADOS!$A$3:$H$4997,1,FALSE),"AGOTADO","SI HAY"),"")</f>
        <v/>
      </c>
    </row>
    <row r="10043" spans="12:13" ht="18" customHeight="1" x14ac:dyDescent="0.25">
      <c r="L10043" s="516"/>
      <c r="M10043" s="410" t="str">
        <f>IFERROR(IF($A10044=VLOOKUP($A10044,AGOTADOS!$A$3:$H$4997,1,FALSE),"AGOTADO","SI HAY"),"")</f>
        <v/>
      </c>
    </row>
    <row r="10044" spans="12:13" ht="18" customHeight="1" x14ac:dyDescent="0.25">
      <c r="L10044" s="516"/>
      <c r="M10044" s="410" t="str">
        <f>IFERROR(IF($A10045=VLOOKUP($A10045,AGOTADOS!$A$3:$H$4997,1,FALSE),"AGOTADO","SI HAY"),"")</f>
        <v/>
      </c>
    </row>
    <row r="10045" spans="12:13" ht="18" customHeight="1" x14ac:dyDescent="0.25">
      <c r="L10045" s="516"/>
      <c r="M10045" s="410" t="str">
        <f>IFERROR(IF($A10046=VLOOKUP($A10046,AGOTADOS!$A$3:$H$4997,1,FALSE),"AGOTADO","SI HAY"),"")</f>
        <v/>
      </c>
    </row>
    <row r="10046" spans="12:13" ht="18" customHeight="1" x14ac:dyDescent="0.25">
      <c r="L10046" s="516"/>
      <c r="M10046" s="410" t="str">
        <f>IFERROR(IF($A10047=VLOOKUP($A10047,AGOTADOS!$A$3:$H$4997,1,FALSE),"AGOTADO","SI HAY"),"")</f>
        <v/>
      </c>
    </row>
    <row r="10047" spans="12:13" ht="18" customHeight="1" x14ac:dyDescent="0.25">
      <c r="L10047" s="516"/>
      <c r="M10047" s="410" t="str">
        <f>IFERROR(IF($A10048=VLOOKUP($A10048,AGOTADOS!$A$3:$H$4997,1,FALSE),"AGOTADO","SI HAY"),"")</f>
        <v/>
      </c>
    </row>
    <row r="10048" spans="12:13" ht="18" customHeight="1" x14ac:dyDescent="0.25">
      <c r="L10048" s="516"/>
      <c r="M10048" s="410" t="str">
        <f>IFERROR(IF($A10049=VLOOKUP($A10049,AGOTADOS!$A$3:$H$4997,1,FALSE),"AGOTADO","SI HAY"),"")</f>
        <v/>
      </c>
    </row>
    <row r="10049" spans="12:13" ht="18" customHeight="1" x14ac:dyDescent="0.25">
      <c r="L10049" s="516"/>
      <c r="M10049" s="410" t="str">
        <f>IFERROR(IF($A10050=VLOOKUP($A10050,AGOTADOS!$A$3:$H$4997,1,FALSE),"AGOTADO","SI HAY"),"")</f>
        <v/>
      </c>
    </row>
    <row r="10050" spans="12:13" ht="18" customHeight="1" x14ac:dyDescent="0.25">
      <c r="L10050" s="516"/>
      <c r="M10050" s="410" t="str">
        <f>IFERROR(IF($A10051=VLOOKUP($A10051,AGOTADOS!$A$3:$H$4997,1,FALSE),"AGOTADO","SI HAY"),"")</f>
        <v/>
      </c>
    </row>
    <row r="10051" spans="12:13" ht="18" customHeight="1" x14ac:dyDescent="0.25">
      <c r="L10051" s="516"/>
      <c r="M10051" s="410" t="str">
        <f>IFERROR(IF($A10052=VLOOKUP($A10052,AGOTADOS!$A$3:$H$4997,1,FALSE),"AGOTADO","SI HAY"),"")</f>
        <v/>
      </c>
    </row>
    <row r="10052" spans="12:13" ht="18" customHeight="1" x14ac:dyDescent="0.25">
      <c r="L10052" s="516"/>
      <c r="M10052" s="410" t="str">
        <f>IFERROR(IF($A10053=VLOOKUP($A10053,AGOTADOS!$A$3:$H$4997,1,FALSE),"AGOTADO","SI HAY"),"")</f>
        <v/>
      </c>
    </row>
    <row r="10053" spans="12:13" ht="18" customHeight="1" x14ac:dyDescent="0.25">
      <c r="L10053" s="516"/>
      <c r="M10053" s="410" t="str">
        <f>IFERROR(IF($A10054=VLOOKUP($A10054,AGOTADOS!$A$3:$H$4997,1,FALSE),"AGOTADO","SI HAY"),"")</f>
        <v/>
      </c>
    </row>
    <row r="10054" spans="12:13" ht="18" customHeight="1" x14ac:dyDescent="0.25">
      <c r="L10054" s="516"/>
      <c r="M10054" s="410" t="str">
        <f>IFERROR(IF($A10055=VLOOKUP($A10055,AGOTADOS!$A$3:$H$4997,1,FALSE),"AGOTADO","SI HAY"),"")</f>
        <v/>
      </c>
    </row>
    <row r="10055" spans="12:13" ht="18" customHeight="1" x14ac:dyDescent="0.25">
      <c r="L10055" s="516"/>
      <c r="M10055" s="410" t="str">
        <f>IFERROR(IF($A10056=VLOOKUP($A10056,AGOTADOS!$A$3:$H$4997,1,FALSE),"AGOTADO","SI HAY"),"")</f>
        <v/>
      </c>
    </row>
    <row r="10056" spans="12:13" ht="18" customHeight="1" x14ac:dyDescent="0.25">
      <c r="L10056" s="516"/>
      <c r="M10056" s="410" t="str">
        <f>IFERROR(IF($A10057=VLOOKUP($A10057,AGOTADOS!$A$3:$H$4997,1,FALSE),"AGOTADO","SI HAY"),"")</f>
        <v/>
      </c>
    </row>
    <row r="10057" spans="12:13" ht="18" customHeight="1" x14ac:dyDescent="0.25">
      <c r="L10057" s="516"/>
      <c r="M10057" s="410" t="str">
        <f>IFERROR(IF($A10058=VLOOKUP($A10058,AGOTADOS!$A$3:$H$4997,1,FALSE),"AGOTADO","SI HAY"),"")</f>
        <v/>
      </c>
    </row>
    <row r="10058" spans="12:13" ht="18" customHeight="1" x14ac:dyDescent="0.25">
      <c r="L10058" s="516"/>
      <c r="M10058" s="410" t="str">
        <f>IFERROR(IF($A10059=VLOOKUP($A10059,AGOTADOS!$A$3:$H$4997,1,FALSE),"AGOTADO","SI HAY"),"")</f>
        <v/>
      </c>
    </row>
    <row r="10059" spans="12:13" ht="18" customHeight="1" x14ac:dyDescent="0.25">
      <c r="L10059" s="516"/>
      <c r="M10059" s="410" t="str">
        <f>IFERROR(IF($A10060=VLOOKUP($A10060,AGOTADOS!$A$3:$H$4997,1,FALSE),"AGOTADO","SI HAY"),"")</f>
        <v/>
      </c>
    </row>
    <row r="10060" spans="12:13" ht="18" customHeight="1" x14ac:dyDescent="0.25">
      <c r="L10060" s="516"/>
      <c r="M10060" s="410" t="str">
        <f>IFERROR(IF($A10061=VLOOKUP($A10061,AGOTADOS!$A$3:$H$4997,1,FALSE),"AGOTADO","SI HAY"),"")</f>
        <v/>
      </c>
    </row>
    <row r="10061" spans="12:13" ht="18" customHeight="1" x14ac:dyDescent="0.25">
      <c r="L10061" s="516"/>
      <c r="M10061" s="410" t="str">
        <f>IFERROR(IF($A10062=VLOOKUP($A10062,AGOTADOS!$A$3:$H$4997,1,FALSE),"AGOTADO","SI HAY"),"")</f>
        <v/>
      </c>
    </row>
    <row r="10062" spans="12:13" ht="18" customHeight="1" x14ac:dyDescent="0.25">
      <c r="L10062" s="516"/>
      <c r="M10062" s="410" t="str">
        <f>IFERROR(IF($A10063=VLOOKUP($A10063,AGOTADOS!$A$3:$H$4997,1,FALSE),"AGOTADO","SI HAY"),"")</f>
        <v/>
      </c>
    </row>
    <row r="10063" spans="12:13" ht="18" customHeight="1" x14ac:dyDescent="0.25">
      <c r="L10063" s="516"/>
      <c r="M10063" s="410" t="str">
        <f>IFERROR(IF($A10064=VLOOKUP($A10064,AGOTADOS!$A$3:$H$4997,1,FALSE),"AGOTADO","SI HAY"),"")</f>
        <v/>
      </c>
    </row>
    <row r="10064" spans="12:13" ht="18" customHeight="1" x14ac:dyDescent="0.25">
      <c r="L10064" s="516"/>
      <c r="M10064" s="410" t="str">
        <f>IFERROR(IF($A10065=VLOOKUP($A10065,AGOTADOS!$A$3:$H$4997,1,FALSE),"AGOTADO","SI HAY"),"")</f>
        <v/>
      </c>
    </row>
    <row r="10065" spans="12:13" ht="18" customHeight="1" x14ac:dyDescent="0.25">
      <c r="L10065" s="516"/>
      <c r="M10065" s="410" t="str">
        <f>IFERROR(IF($A10066=VLOOKUP($A10066,AGOTADOS!$A$3:$H$4997,1,FALSE),"AGOTADO","SI HAY"),"")</f>
        <v/>
      </c>
    </row>
    <row r="10066" spans="12:13" ht="18" customHeight="1" x14ac:dyDescent="0.25">
      <c r="L10066" s="516"/>
      <c r="M10066" s="410" t="str">
        <f>IFERROR(IF($A10067=VLOOKUP($A10067,AGOTADOS!$A$3:$H$4997,1,FALSE),"AGOTADO","SI HAY"),"")</f>
        <v/>
      </c>
    </row>
    <row r="10067" spans="12:13" ht="18" customHeight="1" x14ac:dyDescent="0.25">
      <c r="L10067" s="516"/>
      <c r="M10067" s="410" t="str">
        <f>IFERROR(IF($A10068=VLOOKUP($A10068,AGOTADOS!$A$3:$H$4997,1,FALSE),"AGOTADO","SI HAY"),"")</f>
        <v/>
      </c>
    </row>
    <row r="10068" spans="12:13" ht="18" customHeight="1" x14ac:dyDescent="0.25">
      <c r="L10068" s="516"/>
      <c r="M10068" s="410" t="str">
        <f>IFERROR(IF($A10069=VLOOKUP($A10069,AGOTADOS!$A$3:$H$4997,1,FALSE),"AGOTADO","SI HAY"),"")</f>
        <v/>
      </c>
    </row>
    <row r="10069" spans="12:13" ht="18" customHeight="1" x14ac:dyDescent="0.25">
      <c r="L10069" s="516"/>
      <c r="M10069" s="410" t="str">
        <f>IFERROR(IF($A10070=VLOOKUP($A10070,AGOTADOS!$A$3:$H$4997,1,FALSE),"AGOTADO","SI HAY"),"")</f>
        <v/>
      </c>
    </row>
    <row r="10070" spans="12:13" ht="18" customHeight="1" x14ac:dyDescent="0.25">
      <c r="L10070" s="516"/>
      <c r="M10070" s="410" t="str">
        <f>IFERROR(IF($A10071=VLOOKUP($A10071,AGOTADOS!$A$3:$H$4997,1,FALSE),"AGOTADO","SI HAY"),"")</f>
        <v/>
      </c>
    </row>
    <row r="10071" spans="12:13" ht="18" customHeight="1" x14ac:dyDescent="0.25">
      <c r="L10071" s="516"/>
      <c r="M10071" s="410" t="str">
        <f>IFERROR(IF($A10072=VLOOKUP($A10072,AGOTADOS!$A$3:$H$4997,1,FALSE),"AGOTADO","SI HAY"),"")</f>
        <v/>
      </c>
    </row>
    <row r="10072" spans="12:13" ht="18" customHeight="1" x14ac:dyDescent="0.25">
      <c r="L10072" s="516"/>
      <c r="M10072" s="410" t="str">
        <f>IFERROR(IF($A10073=VLOOKUP($A10073,AGOTADOS!$A$3:$H$4997,1,FALSE),"AGOTADO","SI HAY"),"")</f>
        <v/>
      </c>
    </row>
    <row r="10073" spans="12:13" ht="18" customHeight="1" x14ac:dyDescent="0.25">
      <c r="L10073" s="516"/>
      <c r="M10073" s="410" t="str">
        <f>IFERROR(IF($A10074=VLOOKUP($A10074,AGOTADOS!$A$3:$H$4997,1,FALSE),"AGOTADO","SI HAY"),"")</f>
        <v/>
      </c>
    </row>
    <row r="10074" spans="12:13" ht="18" customHeight="1" x14ac:dyDescent="0.25">
      <c r="L10074" s="516"/>
      <c r="M10074" s="410" t="str">
        <f>IFERROR(IF($A10075=VLOOKUP($A10075,AGOTADOS!$A$3:$H$4997,1,FALSE),"AGOTADO","SI HAY"),"")</f>
        <v/>
      </c>
    </row>
    <row r="10075" spans="12:13" ht="18" customHeight="1" x14ac:dyDescent="0.25">
      <c r="L10075" s="516"/>
      <c r="M10075" s="410" t="str">
        <f>IFERROR(IF($A10076=VLOOKUP($A10076,AGOTADOS!$A$3:$H$4997,1,FALSE),"AGOTADO","SI HAY"),"")</f>
        <v/>
      </c>
    </row>
    <row r="10076" spans="12:13" ht="18" customHeight="1" x14ac:dyDescent="0.25">
      <c r="L10076" s="516"/>
      <c r="M10076" s="410" t="str">
        <f>IFERROR(IF($A10077=VLOOKUP($A10077,AGOTADOS!$A$3:$H$4997,1,FALSE),"AGOTADO","SI HAY"),"")</f>
        <v/>
      </c>
    </row>
    <row r="10077" spans="12:13" ht="18" customHeight="1" x14ac:dyDescent="0.25">
      <c r="L10077" s="516"/>
      <c r="M10077" s="410" t="str">
        <f>IFERROR(IF($A10078=VLOOKUP($A10078,AGOTADOS!$A$3:$H$4997,1,FALSE),"AGOTADO","SI HAY"),"")</f>
        <v/>
      </c>
    </row>
    <row r="10078" spans="12:13" ht="18" customHeight="1" x14ac:dyDescent="0.25">
      <c r="L10078" s="516"/>
      <c r="M10078" s="410" t="str">
        <f>IFERROR(IF($A10079=VLOOKUP($A10079,AGOTADOS!$A$3:$H$4997,1,FALSE),"AGOTADO","SI HAY"),"")</f>
        <v/>
      </c>
    </row>
    <row r="10079" spans="12:13" ht="18" customHeight="1" x14ac:dyDescent="0.25">
      <c r="L10079" s="516"/>
      <c r="M10079" s="410" t="str">
        <f>IFERROR(IF($A10080=VLOOKUP($A10080,AGOTADOS!$A$3:$H$4997,1,FALSE),"AGOTADO","SI HAY"),"")</f>
        <v/>
      </c>
    </row>
    <row r="10080" spans="12:13" ht="18" customHeight="1" x14ac:dyDescent="0.25">
      <c r="L10080" s="516"/>
      <c r="M10080" s="410" t="str">
        <f>IFERROR(IF($A10081=VLOOKUP($A10081,AGOTADOS!$A$3:$H$4997,1,FALSE),"AGOTADO","SI HAY"),"")</f>
        <v/>
      </c>
    </row>
    <row r="10081" spans="12:13" ht="18" customHeight="1" x14ac:dyDescent="0.25">
      <c r="L10081" s="516"/>
      <c r="M10081" s="410" t="str">
        <f>IFERROR(IF($A10082=VLOOKUP($A10082,AGOTADOS!$A$3:$H$4997,1,FALSE),"AGOTADO","SI HAY"),"")</f>
        <v/>
      </c>
    </row>
    <row r="10082" spans="12:13" ht="18" customHeight="1" x14ac:dyDescent="0.25">
      <c r="L10082" s="516"/>
      <c r="M10082" s="410" t="str">
        <f>IFERROR(IF($A10083=VLOOKUP($A10083,AGOTADOS!$A$3:$H$4997,1,FALSE),"AGOTADO","SI HAY"),"")</f>
        <v/>
      </c>
    </row>
    <row r="10083" spans="12:13" ht="18" customHeight="1" x14ac:dyDescent="0.25">
      <c r="L10083" s="516"/>
      <c r="M10083" s="410" t="str">
        <f>IFERROR(IF($A10084=VLOOKUP($A10084,AGOTADOS!$A$3:$H$4997,1,FALSE),"AGOTADO","SI HAY"),"")</f>
        <v/>
      </c>
    </row>
    <row r="10084" spans="12:13" ht="18" customHeight="1" x14ac:dyDescent="0.25">
      <c r="L10084" s="516"/>
      <c r="M10084" s="410" t="str">
        <f>IFERROR(IF($A10085=VLOOKUP($A10085,AGOTADOS!$A$3:$H$4997,1,FALSE),"AGOTADO","SI HAY"),"")</f>
        <v/>
      </c>
    </row>
    <row r="10085" spans="12:13" ht="18" customHeight="1" x14ac:dyDescent="0.25">
      <c r="L10085" s="516"/>
      <c r="M10085" s="410" t="str">
        <f>IFERROR(IF($A10086=VLOOKUP($A10086,AGOTADOS!$A$3:$H$4997,1,FALSE),"AGOTADO","SI HAY"),"")</f>
        <v/>
      </c>
    </row>
    <row r="10086" spans="12:13" ht="18" customHeight="1" x14ac:dyDescent="0.25">
      <c r="L10086" s="516"/>
      <c r="M10086" s="410" t="str">
        <f>IFERROR(IF($A10087=VLOOKUP($A10087,AGOTADOS!$A$3:$H$4997,1,FALSE),"AGOTADO","SI HAY"),"")</f>
        <v/>
      </c>
    </row>
    <row r="10087" spans="12:13" ht="18" customHeight="1" x14ac:dyDescent="0.25">
      <c r="L10087" s="516"/>
      <c r="M10087" s="410" t="str">
        <f>IFERROR(IF($A10088=VLOOKUP($A10088,AGOTADOS!$A$3:$H$4997,1,FALSE),"AGOTADO","SI HAY"),"")</f>
        <v/>
      </c>
    </row>
    <row r="10088" spans="12:13" ht="18" customHeight="1" x14ac:dyDescent="0.25">
      <c r="L10088" s="516"/>
      <c r="M10088" s="410" t="str">
        <f>IFERROR(IF($A10089=VLOOKUP($A10089,AGOTADOS!$A$3:$H$4997,1,FALSE),"AGOTADO","SI HAY"),"")</f>
        <v/>
      </c>
    </row>
    <row r="10089" spans="12:13" ht="18" customHeight="1" x14ac:dyDescent="0.25">
      <c r="L10089" s="516"/>
      <c r="M10089" s="410" t="str">
        <f>IFERROR(IF($A10090=VLOOKUP($A10090,AGOTADOS!$A$3:$H$4997,1,FALSE),"AGOTADO","SI HAY"),"")</f>
        <v/>
      </c>
    </row>
    <row r="10090" spans="12:13" ht="18" customHeight="1" x14ac:dyDescent="0.25">
      <c r="L10090" s="516"/>
      <c r="M10090" s="410" t="str">
        <f>IFERROR(IF($A10091=VLOOKUP($A10091,AGOTADOS!$A$3:$H$4997,1,FALSE),"AGOTADO","SI HAY"),"")</f>
        <v/>
      </c>
    </row>
    <row r="10091" spans="12:13" ht="18" customHeight="1" x14ac:dyDescent="0.25">
      <c r="L10091" s="516"/>
      <c r="M10091" s="410" t="str">
        <f>IFERROR(IF($A10092=VLOOKUP($A10092,AGOTADOS!$A$3:$H$4997,1,FALSE),"AGOTADO","SI HAY"),"")</f>
        <v/>
      </c>
    </row>
    <row r="10092" spans="12:13" ht="18" customHeight="1" x14ac:dyDescent="0.25">
      <c r="L10092" s="516"/>
      <c r="M10092" s="410" t="str">
        <f>IFERROR(IF($A10093=VLOOKUP($A10093,AGOTADOS!$A$3:$H$4997,1,FALSE),"AGOTADO","SI HAY"),"")</f>
        <v/>
      </c>
    </row>
    <row r="10093" spans="12:13" ht="18" customHeight="1" x14ac:dyDescent="0.25">
      <c r="L10093" s="516"/>
      <c r="M10093" s="410" t="str">
        <f>IFERROR(IF($A10094=VLOOKUP($A10094,AGOTADOS!$A$3:$H$4997,1,FALSE),"AGOTADO","SI HAY"),"")</f>
        <v/>
      </c>
    </row>
    <row r="10094" spans="12:13" ht="18" customHeight="1" x14ac:dyDescent="0.25">
      <c r="L10094" s="516"/>
      <c r="M10094" s="410" t="str">
        <f>IFERROR(IF($A10095=VLOOKUP($A10095,AGOTADOS!$A$3:$H$4997,1,FALSE),"AGOTADO","SI HAY"),"")</f>
        <v/>
      </c>
    </row>
    <row r="10095" spans="12:13" ht="18" customHeight="1" x14ac:dyDescent="0.25">
      <c r="L10095" s="516"/>
      <c r="M10095" s="410" t="str">
        <f>IFERROR(IF($A10096=VLOOKUP($A10096,AGOTADOS!$A$3:$H$4997,1,FALSE),"AGOTADO","SI HAY"),"")</f>
        <v/>
      </c>
    </row>
    <row r="10096" spans="12:13" ht="18" customHeight="1" x14ac:dyDescent="0.25">
      <c r="L10096" s="516"/>
      <c r="M10096" s="410" t="str">
        <f>IFERROR(IF($A10097=VLOOKUP($A10097,AGOTADOS!$A$3:$H$4997,1,FALSE),"AGOTADO","SI HAY"),"")</f>
        <v/>
      </c>
    </row>
    <row r="10097" spans="12:13" ht="18" customHeight="1" x14ac:dyDescent="0.25">
      <c r="L10097" s="516"/>
      <c r="M10097" s="410" t="str">
        <f>IFERROR(IF($A10098=VLOOKUP($A10098,AGOTADOS!$A$3:$H$4997,1,FALSE),"AGOTADO","SI HAY"),"")</f>
        <v/>
      </c>
    </row>
    <row r="10098" spans="12:13" ht="18" customHeight="1" x14ac:dyDescent="0.25">
      <c r="L10098" s="516"/>
      <c r="M10098" s="410" t="str">
        <f>IFERROR(IF($A10099=VLOOKUP($A10099,AGOTADOS!$A$3:$H$4997,1,FALSE),"AGOTADO","SI HAY"),"")</f>
        <v/>
      </c>
    </row>
    <row r="10099" spans="12:13" ht="18" customHeight="1" x14ac:dyDescent="0.25">
      <c r="L10099" s="516"/>
      <c r="M10099" s="410" t="str">
        <f>IFERROR(IF($A10100=VLOOKUP($A10100,AGOTADOS!$A$3:$H$4997,1,FALSE),"AGOTADO","SI HAY"),"")</f>
        <v/>
      </c>
    </row>
    <row r="10100" spans="12:13" ht="18" customHeight="1" x14ac:dyDescent="0.25">
      <c r="L10100" s="516"/>
      <c r="M10100" s="410" t="str">
        <f>IFERROR(IF($A10101=VLOOKUP($A10101,AGOTADOS!$A$3:$H$4997,1,FALSE),"AGOTADO","SI HAY"),"")</f>
        <v/>
      </c>
    </row>
    <row r="10101" spans="12:13" ht="18" customHeight="1" x14ac:dyDescent="0.25">
      <c r="L10101" s="516"/>
      <c r="M10101" s="410" t="str">
        <f>IFERROR(IF($A10102=VLOOKUP($A10102,AGOTADOS!$A$3:$H$4997,1,FALSE),"AGOTADO","SI HAY"),"")</f>
        <v/>
      </c>
    </row>
    <row r="10102" spans="12:13" ht="18" customHeight="1" x14ac:dyDescent="0.25">
      <c r="L10102" s="516"/>
      <c r="M10102" s="410" t="str">
        <f>IFERROR(IF($A10103=VLOOKUP($A10103,AGOTADOS!$A$3:$H$4997,1,FALSE),"AGOTADO","SI HAY"),"")</f>
        <v/>
      </c>
    </row>
    <row r="10103" spans="12:13" ht="18" customHeight="1" x14ac:dyDescent="0.25">
      <c r="L10103" s="516"/>
      <c r="M10103" s="410" t="str">
        <f>IFERROR(IF($A10104=VLOOKUP($A10104,AGOTADOS!$A$3:$H$4997,1,FALSE),"AGOTADO","SI HAY"),"")</f>
        <v/>
      </c>
    </row>
    <row r="10104" spans="12:13" ht="18" customHeight="1" x14ac:dyDescent="0.25">
      <c r="L10104" s="516"/>
      <c r="M10104" s="410" t="str">
        <f>IFERROR(IF($A10105=VLOOKUP($A10105,AGOTADOS!$A$3:$H$4997,1,FALSE),"AGOTADO","SI HAY"),"")</f>
        <v/>
      </c>
    </row>
    <row r="10105" spans="12:13" ht="18" customHeight="1" x14ac:dyDescent="0.25">
      <c r="L10105" s="516"/>
      <c r="M10105" s="410" t="str">
        <f>IFERROR(IF($A10106=VLOOKUP($A10106,AGOTADOS!$A$3:$H$4997,1,FALSE),"AGOTADO","SI HAY"),"")</f>
        <v/>
      </c>
    </row>
    <row r="10106" spans="12:13" ht="18" customHeight="1" x14ac:dyDescent="0.25">
      <c r="L10106" s="516"/>
      <c r="M10106" s="410" t="str">
        <f>IFERROR(IF($A10107=VLOOKUP($A10107,AGOTADOS!$A$3:$H$4997,1,FALSE),"AGOTADO","SI HAY"),"")</f>
        <v/>
      </c>
    </row>
    <row r="10107" spans="12:13" ht="18" customHeight="1" x14ac:dyDescent="0.25">
      <c r="L10107" s="516"/>
      <c r="M10107" s="410" t="str">
        <f>IFERROR(IF($A10108=VLOOKUP($A10108,AGOTADOS!$A$3:$H$4997,1,FALSE),"AGOTADO","SI HAY"),"")</f>
        <v/>
      </c>
    </row>
    <row r="10108" spans="12:13" ht="18" customHeight="1" x14ac:dyDescent="0.25">
      <c r="L10108" s="516"/>
      <c r="M10108" s="410" t="str">
        <f>IFERROR(IF($A10109=VLOOKUP($A10109,AGOTADOS!$A$3:$H$4997,1,FALSE),"AGOTADO","SI HAY"),"")</f>
        <v/>
      </c>
    </row>
    <row r="10109" spans="12:13" ht="18" customHeight="1" x14ac:dyDescent="0.25">
      <c r="L10109" s="516"/>
      <c r="M10109" s="410" t="str">
        <f>IFERROR(IF($A10110=VLOOKUP($A10110,AGOTADOS!$A$3:$H$4997,1,FALSE),"AGOTADO","SI HAY"),"")</f>
        <v/>
      </c>
    </row>
    <row r="10110" spans="12:13" ht="18" customHeight="1" x14ac:dyDescent="0.25">
      <c r="L10110" s="516"/>
      <c r="M10110" s="410" t="str">
        <f>IFERROR(IF($A10111=VLOOKUP($A10111,AGOTADOS!$A$3:$H$4997,1,FALSE),"AGOTADO","SI HAY"),"")</f>
        <v/>
      </c>
    </row>
    <row r="10111" spans="12:13" ht="18" customHeight="1" x14ac:dyDescent="0.25">
      <c r="L10111" s="516"/>
      <c r="M10111" s="410" t="str">
        <f>IFERROR(IF($A10112=VLOOKUP($A10112,AGOTADOS!$A$3:$H$4997,1,FALSE),"AGOTADO","SI HAY"),"")</f>
        <v/>
      </c>
    </row>
    <row r="10112" spans="12:13" ht="18" customHeight="1" x14ac:dyDescent="0.25">
      <c r="L10112" s="516"/>
      <c r="M10112" s="410" t="str">
        <f>IFERROR(IF($A10113=VLOOKUP($A10113,AGOTADOS!$A$3:$H$4997,1,FALSE),"AGOTADO","SI HAY"),"")</f>
        <v/>
      </c>
    </row>
    <row r="10113" spans="12:13" ht="18" customHeight="1" x14ac:dyDescent="0.25">
      <c r="L10113" s="516"/>
      <c r="M10113" s="410" t="str">
        <f>IFERROR(IF($A10114=VLOOKUP($A10114,AGOTADOS!$A$3:$H$4997,1,FALSE),"AGOTADO","SI HAY"),"")</f>
        <v/>
      </c>
    </row>
    <row r="10114" spans="12:13" ht="18" customHeight="1" x14ac:dyDescent="0.25">
      <c r="L10114" s="516"/>
      <c r="M10114" s="410" t="str">
        <f>IFERROR(IF($A10115=VLOOKUP($A10115,AGOTADOS!$A$3:$H$4997,1,FALSE),"AGOTADO","SI HAY"),"")</f>
        <v/>
      </c>
    </row>
    <row r="10115" spans="12:13" ht="18" customHeight="1" x14ac:dyDescent="0.25">
      <c r="L10115" s="516"/>
      <c r="M10115" s="410" t="str">
        <f>IFERROR(IF($A10116=VLOOKUP($A10116,AGOTADOS!$A$3:$H$4997,1,FALSE),"AGOTADO","SI HAY"),"")</f>
        <v/>
      </c>
    </row>
    <row r="10116" spans="12:13" ht="18" customHeight="1" x14ac:dyDescent="0.25">
      <c r="L10116" s="516"/>
      <c r="M10116" s="410" t="str">
        <f>IFERROR(IF($A10117=VLOOKUP($A10117,AGOTADOS!$A$3:$H$4997,1,FALSE),"AGOTADO","SI HAY"),"")</f>
        <v/>
      </c>
    </row>
    <row r="10117" spans="12:13" ht="18" customHeight="1" x14ac:dyDescent="0.25">
      <c r="L10117" s="516"/>
      <c r="M10117" s="410" t="str">
        <f>IFERROR(IF($A10118=VLOOKUP($A10118,AGOTADOS!$A$3:$H$4997,1,FALSE),"AGOTADO","SI HAY"),"")</f>
        <v/>
      </c>
    </row>
    <row r="10118" spans="12:13" ht="18" customHeight="1" x14ac:dyDescent="0.25">
      <c r="L10118" s="516"/>
      <c r="M10118" s="410" t="str">
        <f>IFERROR(IF($A10119=VLOOKUP($A10119,AGOTADOS!$A$3:$H$4997,1,FALSE),"AGOTADO","SI HAY"),"")</f>
        <v/>
      </c>
    </row>
    <row r="10119" spans="12:13" ht="18" customHeight="1" x14ac:dyDescent="0.25">
      <c r="L10119" s="516"/>
      <c r="M10119" s="410" t="str">
        <f>IFERROR(IF($A10120=VLOOKUP($A10120,AGOTADOS!$A$3:$H$4997,1,FALSE),"AGOTADO","SI HAY"),"")</f>
        <v/>
      </c>
    </row>
    <row r="10120" spans="12:13" ht="18" customHeight="1" x14ac:dyDescent="0.25">
      <c r="L10120" s="516"/>
      <c r="M10120" s="410" t="str">
        <f>IFERROR(IF($A10121=VLOOKUP($A10121,AGOTADOS!$A$3:$H$4997,1,FALSE),"AGOTADO","SI HAY"),"")</f>
        <v/>
      </c>
    </row>
    <row r="10121" spans="12:13" ht="18" customHeight="1" x14ac:dyDescent="0.25">
      <c r="L10121" s="516"/>
      <c r="M10121" s="410" t="str">
        <f>IFERROR(IF($A10122=VLOOKUP($A10122,AGOTADOS!$A$3:$H$4997,1,FALSE),"AGOTADO","SI HAY"),"")</f>
        <v/>
      </c>
    </row>
    <row r="10122" spans="12:13" ht="18" customHeight="1" x14ac:dyDescent="0.25">
      <c r="L10122" s="516"/>
      <c r="M10122" s="410" t="str">
        <f>IFERROR(IF($A10123=VLOOKUP($A10123,AGOTADOS!$A$3:$H$4997,1,FALSE),"AGOTADO","SI HAY"),"")</f>
        <v/>
      </c>
    </row>
    <row r="10123" spans="12:13" ht="18" customHeight="1" x14ac:dyDescent="0.25">
      <c r="L10123" s="516"/>
      <c r="M10123" s="410" t="str">
        <f>IFERROR(IF($A10124=VLOOKUP($A10124,AGOTADOS!$A$3:$H$4997,1,FALSE),"AGOTADO","SI HAY"),"")</f>
        <v/>
      </c>
    </row>
    <row r="10124" spans="12:13" ht="18" customHeight="1" x14ac:dyDescent="0.25">
      <c r="L10124" s="516"/>
      <c r="M10124" s="410" t="str">
        <f>IFERROR(IF($A10125=VLOOKUP($A10125,AGOTADOS!$A$3:$H$4997,1,FALSE),"AGOTADO","SI HAY"),"")</f>
        <v/>
      </c>
    </row>
    <row r="10125" spans="12:13" ht="18" customHeight="1" x14ac:dyDescent="0.25">
      <c r="L10125" s="516"/>
      <c r="M10125" s="410" t="str">
        <f>IFERROR(IF($A10126=VLOOKUP($A10126,AGOTADOS!$A$3:$H$4997,1,FALSE),"AGOTADO","SI HAY"),"")</f>
        <v/>
      </c>
    </row>
    <row r="10126" spans="12:13" ht="18" customHeight="1" x14ac:dyDescent="0.25">
      <c r="L10126" s="516"/>
      <c r="M10126" s="410" t="str">
        <f>IFERROR(IF($A10127=VLOOKUP($A10127,AGOTADOS!$A$3:$H$4997,1,FALSE),"AGOTADO","SI HAY"),"")</f>
        <v/>
      </c>
    </row>
    <row r="10127" spans="12:13" ht="18" customHeight="1" x14ac:dyDescent="0.25">
      <c r="L10127" s="516"/>
      <c r="M10127" s="410" t="str">
        <f>IFERROR(IF($A10128=VLOOKUP($A10128,AGOTADOS!$A$3:$H$4997,1,FALSE),"AGOTADO","SI HAY"),"")</f>
        <v/>
      </c>
    </row>
    <row r="10128" spans="12:13" ht="18" customHeight="1" x14ac:dyDescent="0.25">
      <c r="L10128" s="516"/>
      <c r="M10128" s="410" t="str">
        <f>IFERROR(IF($A10129=VLOOKUP($A10129,AGOTADOS!$A$3:$H$4997,1,FALSE),"AGOTADO","SI HAY"),"")</f>
        <v/>
      </c>
    </row>
    <row r="10129" spans="12:13" ht="18" customHeight="1" x14ac:dyDescent="0.25">
      <c r="L10129" s="516"/>
      <c r="M10129" s="410" t="str">
        <f>IFERROR(IF($A10130=VLOOKUP($A10130,AGOTADOS!$A$3:$H$4997,1,FALSE),"AGOTADO","SI HAY"),"")</f>
        <v/>
      </c>
    </row>
    <row r="10130" spans="12:13" ht="18" customHeight="1" x14ac:dyDescent="0.25">
      <c r="L10130" s="516"/>
      <c r="M10130" s="410" t="str">
        <f>IFERROR(IF($A10131=VLOOKUP($A10131,AGOTADOS!$A$3:$H$4997,1,FALSE),"AGOTADO","SI HAY"),"")</f>
        <v/>
      </c>
    </row>
    <row r="10131" spans="12:13" ht="18" customHeight="1" x14ac:dyDescent="0.25">
      <c r="L10131" s="516"/>
      <c r="M10131" s="410" t="str">
        <f>IFERROR(IF($A10132=VLOOKUP($A10132,AGOTADOS!$A$3:$H$4997,1,FALSE),"AGOTADO","SI HAY"),"")</f>
        <v/>
      </c>
    </row>
    <row r="10132" spans="12:13" ht="18" customHeight="1" x14ac:dyDescent="0.25">
      <c r="L10132" s="516"/>
      <c r="M10132" s="410" t="str">
        <f>IFERROR(IF($A10133=VLOOKUP($A10133,AGOTADOS!$A$3:$H$4997,1,FALSE),"AGOTADO","SI HAY"),"")</f>
        <v/>
      </c>
    </row>
    <row r="10133" spans="12:13" ht="18" customHeight="1" x14ac:dyDescent="0.25">
      <c r="L10133" s="516"/>
      <c r="M10133" s="410" t="str">
        <f>IFERROR(IF($A10134=VLOOKUP($A10134,AGOTADOS!$A$3:$H$4997,1,FALSE),"AGOTADO","SI HAY"),"")</f>
        <v/>
      </c>
    </row>
    <row r="10134" spans="12:13" ht="18" customHeight="1" x14ac:dyDescent="0.25">
      <c r="L10134" s="516"/>
      <c r="M10134" s="410" t="str">
        <f>IFERROR(IF($A10135=VLOOKUP($A10135,AGOTADOS!$A$3:$H$4997,1,FALSE),"AGOTADO","SI HAY"),"")</f>
        <v/>
      </c>
    </row>
    <row r="10135" spans="12:13" ht="18" customHeight="1" x14ac:dyDescent="0.25">
      <c r="L10135" s="516"/>
      <c r="M10135" s="410" t="str">
        <f>IFERROR(IF($A10136=VLOOKUP($A10136,AGOTADOS!$A$3:$H$4997,1,FALSE),"AGOTADO","SI HAY"),"")</f>
        <v/>
      </c>
    </row>
    <row r="10136" spans="12:13" ht="18" customHeight="1" x14ac:dyDescent="0.25">
      <c r="L10136" s="516"/>
      <c r="M10136" s="410" t="str">
        <f>IFERROR(IF($A10137=VLOOKUP($A10137,AGOTADOS!$A$3:$H$4997,1,FALSE),"AGOTADO","SI HAY"),"")</f>
        <v/>
      </c>
    </row>
    <row r="10137" spans="12:13" ht="18" customHeight="1" x14ac:dyDescent="0.25">
      <c r="L10137" s="516"/>
      <c r="M10137" s="410" t="str">
        <f>IFERROR(IF($A10138=VLOOKUP($A10138,AGOTADOS!$A$3:$H$4997,1,FALSE),"AGOTADO","SI HAY"),"")</f>
        <v/>
      </c>
    </row>
    <row r="10138" spans="12:13" ht="18" customHeight="1" x14ac:dyDescent="0.25">
      <c r="L10138" s="516"/>
      <c r="M10138" s="410" t="str">
        <f>IFERROR(IF($A10139=VLOOKUP($A10139,AGOTADOS!$A$3:$H$4997,1,FALSE),"AGOTADO","SI HAY"),"")</f>
        <v/>
      </c>
    </row>
    <row r="10139" spans="12:13" ht="18" customHeight="1" x14ac:dyDescent="0.25">
      <c r="L10139" s="516"/>
      <c r="M10139" s="410" t="str">
        <f>IFERROR(IF($A10140=VLOOKUP($A10140,AGOTADOS!$A$3:$H$4997,1,FALSE),"AGOTADO","SI HAY"),"")</f>
        <v/>
      </c>
    </row>
    <row r="10140" spans="12:13" ht="18" customHeight="1" x14ac:dyDescent="0.25">
      <c r="L10140" s="516"/>
      <c r="M10140" s="410" t="str">
        <f>IFERROR(IF($A10141=VLOOKUP($A10141,AGOTADOS!$A$3:$H$4997,1,FALSE),"AGOTADO","SI HAY"),"")</f>
        <v/>
      </c>
    </row>
    <row r="10141" spans="12:13" ht="18" customHeight="1" x14ac:dyDescent="0.25">
      <c r="L10141" s="516"/>
      <c r="M10141" s="410" t="str">
        <f>IFERROR(IF($A10142=VLOOKUP($A10142,AGOTADOS!$A$3:$H$4997,1,FALSE),"AGOTADO","SI HAY"),"")</f>
        <v/>
      </c>
    </row>
    <row r="10142" spans="12:13" ht="18" customHeight="1" x14ac:dyDescent="0.25">
      <c r="L10142" s="516"/>
      <c r="M10142" s="410" t="str">
        <f>IFERROR(IF($A10143=VLOOKUP($A10143,AGOTADOS!$A$3:$H$4997,1,FALSE),"AGOTADO","SI HAY"),"")</f>
        <v/>
      </c>
    </row>
    <row r="10143" spans="12:13" ht="18" customHeight="1" x14ac:dyDescent="0.25">
      <c r="L10143" s="516"/>
      <c r="M10143" s="410" t="str">
        <f>IFERROR(IF($A10144=VLOOKUP($A10144,AGOTADOS!$A$3:$H$4997,1,FALSE),"AGOTADO","SI HAY"),"")</f>
        <v/>
      </c>
    </row>
    <row r="10144" spans="12:13" ht="18" customHeight="1" x14ac:dyDescent="0.25">
      <c r="L10144" s="516"/>
      <c r="M10144" s="410" t="str">
        <f>IFERROR(IF($A10145=VLOOKUP($A10145,AGOTADOS!$A$3:$H$4997,1,FALSE),"AGOTADO","SI HAY"),"")</f>
        <v/>
      </c>
    </row>
    <row r="10145" spans="12:13" ht="18" customHeight="1" x14ac:dyDescent="0.25">
      <c r="L10145" s="516"/>
      <c r="M10145" s="410" t="str">
        <f>IFERROR(IF($A10146=VLOOKUP($A10146,AGOTADOS!$A$3:$H$4997,1,FALSE),"AGOTADO","SI HAY"),"")</f>
        <v/>
      </c>
    </row>
    <row r="10146" spans="12:13" ht="18" customHeight="1" x14ac:dyDescent="0.25">
      <c r="L10146" s="516"/>
      <c r="M10146" s="410" t="str">
        <f>IFERROR(IF($A10147=VLOOKUP($A10147,AGOTADOS!$A$3:$H$4997,1,FALSE),"AGOTADO","SI HAY"),"")</f>
        <v/>
      </c>
    </row>
    <row r="10147" spans="12:13" ht="18" customHeight="1" x14ac:dyDescent="0.25">
      <c r="L10147" s="516"/>
      <c r="M10147" s="410" t="str">
        <f>IFERROR(IF($A10148=VLOOKUP($A10148,AGOTADOS!$A$3:$H$4997,1,FALSE),"AGOTADO","SI HAY"),"")</f>
        <v/>
      </c>
    </row>
    <row r="10148" spans="12:13" ht="18" customHeight="1" x14ac:dyDescent="0.25">
      <c r="L10148" s="516"/>
      <c r="M10148" s="410" t="str">
        <f>IFERROR(IF($A10149=VLOOKUP($A10149,AGOTADOS!$A$3:$H$4997,1,FALSE),"AGOTADO","SI HAY"),"")</f>
        <v/>
      </c>
    </row>
    <row r="10149" spans="12:13" ht="18" customHeight="1" x14ac:dyDescent="0.25">
      <c r="L10149" s="516"/>
      <c r="M10149" s="410" t="str">
        <f>IFERROR(IF($A10150=VLOOKUP($A10150,AGOTADOS!$A$3:$H$4997,1,FALSE),"AGOTADO","SI HAY"),"")</f>
        <v/>
      </c>
    </row>
    <row r="10150" spans="12:13" ht="18" customHeight="1" x14ac:dyDescent="0.25">
      <c r="L10150" s="516"/>
      <c r="M10150" s="410" t="str">
        <f>IFERROR(IF($A10151=VLOOKUP($A10151,AGOTADOS!$A$3:$H$4997,1,FALSE),"AGOTADO","SI HAY"),"")</f>
        <v/>
      </c>
    </row>
    <row r="10151" spans="12:13" ht="18" customHeight="1" x14ac:dyDescent="0.25">
      <c r="L10151" s="516"/>
      <c r="M10151" s="410" t="str">
        <f>IFERROR(IF($A10152=VLOOKUP($A10152,AGOTADOS!$A$3:$H$4997,1,FALSE),"AGOTADO","SI HAY"),"")</f>
        <v/>
      </c>
    </row>
    <row r="10152" spans="12:13" ht="18" customHeight="1" x14ac:dyDescent="0.25">
      <c r="L10152" s="516"/>
      <c r="M10152" s="410" t="str">
        <f>IFERROR(IF($A10153=VLOOKUP($A10153,AGOTADOS!$A$3:$H$4997,1,FALSE),"AGOTADO","SI HAY"),"")</f>
        <v/>
      </c>
    </row>
    <row r="10153" spans="12:13" ht="18" customHeight="1" x14ac:dyDescent="0.25">
      <c r="L10153" s="516"/>
      <c r="M10153" s="410" t="str">
        <f>IFERROR(IF($A10154=VLOOKUP($A10154,AGOTADOS!$A$3:$H$4997,1,FALSE),"AGOTADO","SI HAY"),"")</f>
        <v/>
      </c>
    </row>
    <row r="10154" spans="12:13" ht="18" customHeight="1" x14ac:dyDescent="0.25">
      <c r="L10154" s="516"/>
      <c r="M10154" s="410" t="str">
        <f>IFERROR(IF($A10155=VLOOKUP($A10155,AGOTADOS!$A$3:$H$4997,1,FALSE),"AGOTADO","SI HAY"),"")</f>
        <v/>
      </c>
    </row>
    <row r="10155" spans="12:13" ht="18" customHeight="1" x14ac:dyDescent="0.25">
      <c r="L10155" s="516"/>
      <c r="M10155" s="410" t="str">
        <f>IFERROR(IF($A10156=VLOOKUP($A10156,AGOTADOS!$A$3:$H$4997,1,FALSE),"AGOTADO","SI HAY"),"")</f>
        <v/>
      </c>
    </row>
    <row r="10156" spans="12:13" ht="18" customHeight="1" x14ac:dyDescent="0.25">
      <c r="L10156" s="516"/>
      <c r="M10156" s="410" t="str">
        <f>IFERROR(IF($A10157=VLOOKUP($A10157,AGOTADOS!$A$3:$H$4997,1,FALSE),"AGOTADO","SI HAY"),"")</f>
        <v/>
      </c>
    </row>
    <row r="10157" spans="12:13" ht="18" customHeight="1" x14ac:dyDescent="0.25">
      <c r="L10157" s="516"/>
      <c r="M10157" s="410" t="str">
        <f>IFERROR(IF($A10158=VLOOKUP($A10158,AGOTADOS!$A$3:$H$4997,1,FALSE),"AGOTADO","SI HAY"),"")</f>
        <v/>
      </c>
    </row>
    <row r="10158" spans="12:13" ht="18" customHeight="1" x14ac:dyDescent="0.25">
      <c r="L10158" s="516"/>
      <c r="M10158" s="410" t="str">
        <f>IFERROR(IF($A10159=VLOOKUP($A10159,AGOTADOS!$A$3:$H$4997,1,FALSE),"AGOTADO","SI HAY"),"")</f>
        <v/>
      </c>
    </row>
    <row r="10159" spans="12:13" ht="18" customHeight="1" x14ac:dyDescent="0.25">
      <c r="L10159" s="516"/>
      <c r="M10159" s="410" t="str">
        <f>IFERROR(IF($A10160=VLOOKUP($A10160,AGOTADOS!$A$3:$H$4997,1,FALSE),"AGOTADO","SI HAY"),"")</f>
        <v/>
      </c>
    </row>
    <row r="10160" spans="12:13" ht="18" customHeight="1" x14ac:dyDescent="0.25">
      <c r="L10160" s="516"/>
      <c r="M10160" s="410" t="str">
        <f>IFERROR(IF($A10161=VLOOKUP($A10161,AGOTADOS!$A$3:$H$4997,1,FALSE),"AGOTADO","SI HAY"),"")</f>
        <v/>
      </c>
    </row>
    <row r="10161" spans="12:13" ht="18" customHeight="1" x14ac:dyDescent="0.25">
      <c r="L10161" s="516"/>
      <c r="M10161" s="410" t="str">
        <f>IFERROR(IF($A10162=VLOOKUP($A10162,AGOTADOS!$A$3:$H$4997,1,FALSE),"AGOTADO","SI HAY"),"")</f>
        <v/>
      </c>
    </row>
    <row r="10162" spans="12:13" ht="18" customHeight="1" x14ac:dyDescent="0.25">
      <c r="L10162" s="516"/>
      <c r="M10162" s="410" t="str">
        <f>IFERROR(IF($A10163=VLOOKUP($A10163,AGOTADOS!$A$3:$H$4997,1,FALSE),"AGOTADO","SI HAY"),"")</f>
        <v/>
      </c>
    </row>
    <row r="10163" spans="12:13" ht="18" customHeight="1" x14ac:dyDescent="0.25">
      <c r="L10163" s="516"/>
      <c r="M10163" s="410" t="str">
        <f>IFERROR(IF($A10164=VLOOKUP($A10164,AGOTADOS!$A$3:$H$4997,1,FALSE),"AGOTADO","SI HAY"),"")</f>
        <v/>
      </c>
    </row>
    <row r="10164" spans="12:13" ht="18" customHeight="1" x14ac:dyDescent="0.25">
      <c r="L10164" s="516"/>
      <c r="M10164" s="410" t="str">
        <f>IFERROR(IF($A10165=VLOOKUP($A10165,AGOTADOS!$A$3:$H$4997,1,FALSE),"AGOTADO","SI HAY"),"")</f>
        <v/>
      </c>
    </row>
    <row r="10165" spans="12:13" ht="18" customHeight="1" x14ac:dyDescent="0.25">
      <c r="L10165" s="516"/>
      <c r="M10165" s="410" t="str">
        <f>IFERROR(IF($A10166=VLOOKUP($A10166,AGOTADOS!$A$3:$H$4997,1,FALSE),"AGOTADO","SI HAY"),"")</f>
        <v/>
      </c>
    </row>
    <row r="10166" spans="12:13" ht="18" customHeight="1" x14ac:dyDescent="0.25">
      <c r="L10166" s="516"/>
      <c r="M10166" s="410" t="str">
        <f>IFERROR(IF($A10167=VLOOKUP($A10167,AGOTADOS!$A$3:$H$4997,1,FALSE),"AGOTADO","SI HAY"),"")</f>
        <v/>
      </c>
    </row>
    <row r="10167" spans="12:13" ht="18" customHeight="1" x14ac:dyDescent="0.25">
      <c r="L10167" s="516"/>
      <c r="M10167" s="410" t="str">
        <f>IFERROR(IF($A10168=VLOOKUP($A10168,AGOTADOS!$A$3:$H$4997,1,FALSE),"AGOTADO","SI HAY"),"")</f>
        <v/>
      </c>
    </row>
    <row r="10168" spans="12:13" ht="18" customHeight="1" x14ac:dyDescent="0.25">
      <c r="L10168" s="516"/>
      <c r="M10168" s="410" t="str">
        <f>IFERROR(IF($A10169=VLOOKUP($A10169,AGOTADOS!$A$3:$H$4997,1,FALSE),"AGOTADO","SI HAY"),"")</f>
        <v/>
      </c>
    </row>
    <row r="10169" spans="12:13" ht="18" customHeight="1" x14ac:dyDescent="0.25">
      <c r="L10169" s="516"/>
      <c r="M10169" s="410" t="str">
        <f>IFERROR(IF($A10170=VLOOKUP($A10170,AGOTADOS!$A$3:$H$4997,1,FALSE),"AGOTADO","SI HAY"),"")</f>
        <v/>
      </c>
    </row>
    <row r="10170" spans="12:13" ht="18" customHeight="1" x14ac:dyDescent="0.25">
      <c r="L10170" s="516"/>
      <c r="M10170" s="410" t="str">
        <f>IFERROR(IF($A10171=VLOOKUP($A10171,AGOTADOS!$A$3:$H$4997,1,FALSE),"AGOTADO","SI HAY"),"")</f>
        <v/>
      </c>
    </row>
    <row r="10171" spans="12:13" ht="18" customHeight="1" x14ac:dyDescent="0.25">
      <c r="L10171" s="516"/>
      <c r="M10171" s="410" t="str">
        <f>IFERROR(IF($A10172=VLOOKUP($A10172,AGOTADOS!$A$3:$H$4997,1,FALSE),"AGOTADO","SI HAY"),"")</f>
        <v/>
      </c>
    </row>
    <row r="10172" spans="12:13" ht="18" customHeight="1" x14ac:dyDescent="0.25">
      <c r="L10172" s="516"/>
      <c r="M10172" s="410" t="str">
        <f>IFERROR(IF($A10173=VLOOKUP($A10173,AGOTADOS!$A$3:$H$4997,1,FALSE),"AGOTADO","SI HAY"),"")</f>
        <v/>
      </c>
    </row>
    <row r="10173" spans="12:13" ht="18" customHeight="1" x14ac:dyDescent="0.25">
      <c r="L10173" s="516"/>
      <c r="M10173" s="410" t="str">
        <f>IFERROR(IF($A10174=VLOOKUP($A10174,AGOTADOS!$A$3:$H$4997,1,FALSE),"AGOTADO","SI HAY"),"")</f>
        <v/>
      </c>
    </row>
    <row r="10174" spans="12:13" ht="18" customHeight="1" x14ac:dyDescent="0.25">
      <c r="L10174" s="516"/>
      <c r="M10174" s="410" t="str">
        <f>IFERROR(IF($A10175=VLOOKUP($A10175,AGOTADOS!$A$3:$H$4997,1,FALSE),"AGOTADO","SI HAY"),"")</f>
        <v/>
      </c>
    </row>
    <row r="10175" spans="12:13" ht="18" customHeight="1" x14ac:dyDescent="0.25">
      <c r="L10175" s="516"/>
      <c r="M10175" s="410" t="str">
        <f>IFERROR(IF($A10176=VLOOKUP($A10176,AGOTADOS!$A$3:$H$4997,1,FALSE),"AGOTADO","SI HAY"),"")</f>
        <v/>
      </c>
    </row>
    <row r="10176" spans="12:13" ht="18" customHeight="1" x14ac:dyDescent="0.25">
      <c r="L10176" s="516"/>
      <c r="M10176" s="410" t="str">
        <f>IFERROR(IF($A10177=VLOOKUP($A10177,AGOTADOS!$A$3:$H$4997,1,FALSE),"AGOTADO","SI HAY"),"")</f>
        <v/>
      </c>
    </row>
    <row r="10177" spans="12:13" ht="18" customHeight="1" x14ac:dyDescent="0.25">
      <c r="L10177" s="516"/>
      <c r="M10177" s="410" t="str">
        <f>IFERROR(IF($A10178=VLOOKUP($A10178,AGOTADOS!$A$3:$H$4997,1,FALSE),"AGOTADO","SI HAY"),"")</f>
        <v/>
      </c>
    </row>
    <row r="10178" spans="12:13" ht="18" customHeight="1" x14ac:dyDescent="0.25">
      <c r="L10178" s="516"/>
      <c r="M10178" s="410" t="str">
        <f>IFERROR(IF($A10179=VLOOKUP($A10179,AGOTADOS!$A$3:$H$4997,1,FALSE),"AGOTADO","SI HAY"),"")</f>
        <v/>
      </c>
    </row>
    <row r="10179" spans="12:13" ht="18" customHeight="1" x14ac:dyDescent="0.25">
      <c r="L10179" s="516"/>
      <c r="M10179" s="410" t="str">
        <f>IFERROR(IF($A10180=VLOOKUP($A10180,AGOTADOS!$A$3:$H$4997,1,FALSE),"AGOTADO","SI HAY"),"")</f>
        <v/>
      </c>
    </row>
    <row r="10180" spans="12:13" ht="18" customHeight="1" x14ac:dyDescent="0.25">
      <c r="L10180" s="516"/>
      <c r="M10180" s="410" t="str">
        <f>IFERROR(IF($A10181=VLOOKUP($A10181,AGOTADOS!$A$3:$H$4997,1,FALSE),"AGOTADO","SI HAY"),"")</f>
        <v/>
      </c>
    </row>
    <row r="10181" spans="12:13" ht="18" customHeight="1" x14ac:dyDescent="0.25">
      <c r="L10181" s="516"/>
      <c r="M10181" s="410" t="str">
        <f>IFERROR(IF($A10182=VLOOKUP($A10182,AGOTADOS!$A$3:$H$4997,1,FALSE),"AGOTADO","SI HAY"),"")</f>
        <v/>
      </c>
    </row>
    <row r="10182" spans="12:13" ht="18" customHeight="1" x14ac:dyDescent="0.25">
      <c r="L10182" s="516"/>
      <c r="M10182" s="410" t="str">
        <f>IFERROR(IF($A10183=VLOOKUP($A10183,AGOTADOS!$A$3:$H$4997,1,FALSE),"AGOTADO","SI HAY"),"")</f>
        <v/>
      </c>
    </row>
    <row r="10183" spans="12:13" ht="18" customHeight="1" x14ac:dyDescent="0.25">
      <c r="L10183" s="516"/>
      <c r="M10183" s="410" t="str">
        <f>IFERROR(IF($A10184=VLOOKUP($A10184,AGOTADOS!$A$3:$H$4997,1,FALSE),"AGOTADO","SI HAY"),"")</f>
        <v/>
      </c>
    </row>
    <row r="10184" spans="12:13" ht="18" customHeight="1" x14ac:dyDescent="0.25">
      <c r="L10184" s="516"/>
      <c r="M10184" s="410" t="str">
        <f>IFERROR(IF($A10185=VLOOKUP($A10185,AGOTADOS!$A$3:$H$4997,1,FALSE),"AGOTADO","SI HAY"),"")</f>
        <v/>
      </c>
    </row>
    <row r="10185" spans="12:13" ht="18" customHeight="1" x14ac:dyDescent="0.25">
      <c r="L10185" s="516"/>
      <c r="M10185" s="410" t="str">
        <f>IFERROR(IF($A10186=VLOOKUP($A10186,AGOTADOS!$A$3:$H$4997,1,FALSE),"AGOTADO","SI HAY"),"")</f>
        <v/>
      </c>
    </row>
    <row r="10186" spans="12:13" ht="18" customHeight="1" x14ac:dyDescent="0.25">
      <c r="L10186" s="516"/>
      <c r="M10186" s="410" t="str">
        <f>IFERROR(IF($A10187=VLOOKUP($A10187,AGOTADOS!$A$3:$H$4997,1,FALSE),"AGOTADO","SI HAY"),"")</f>
        <v/>
      </c>
    </row>
    <row r="10187" spans="12:13" ht="18" customHeight="1" x14ac:dyDescent="0.25">
      <c r="L10187" s="516"/>
      <c r="M10187" s="410" t="str">
        <f>IFERROR(IF($A10188=VLOOKUP($A10188,AGOTADOS!$A$3:$H$4997,1,FALSE),"AGOTADO","SI HAY"),"")</f>
        <v/>
      </c>
    </row>
    <row r="10188" spans="12:13" ht="18" customHeight="1" x14ac:dyDescent="0.25">
      <c r="L10188" s="516"/>
      <c r="M10188" s="410" t="str">
        <f>IFERROR(IF($A10189=VLOOKUP($A10189,AGOTADOS!$A$3:$H$4997,1,FALSE),"AGOTADO","SI HAY"),"")</f>
        <v/>
      </c>
    </row>
    <row r="10189" spans="12:13" ht="18" customHeight="1" x14ac:dyDescent="0.25">
      <c r="L10189" s="516"/>
      <c r="M10189" s="410" t="str">
        <f>IFERROR(IF($A10190=VLOOKUP($A10190,AGOTADOS!$A$3:$H$4997,1,FALSE),"AGOTADO","SI HAY"),"")</f>
        <v/>
      </c>
    </row>
    <row r="10190" spans="12:13" ht="18" customHeight="1" x14ac:dyDescent="0.25">
      <c r="L10190" s="516"/>
      <c r="M10190" s="410" t="str">
        <f>IFERROR(IF($A10191=VLOOKUP($A10191,AGOTADOS!$A$3:$H$4997,1,FALSE),"AGOTADO","SI HAY"),"")</f>
        <v/>
      </c>
    </row>
    <row r="10191" spans="12:13" ht="18" customHeight="1" x14ac:dyDescent="0.25">
      <c r="L10191" s="516"/>
      <c r="M10191" s="410" t="str">
        <f>IFERROR(IF($A10192=VLOOKUP($A10192,AGOTADOS!$A$3:$H$4997,1,FALSE),"AGOTADO","SI HAY"),"")</f>
        <v/>
      </c>
    </row>
    <row r="10192" spans="12:13" ht="18" customHeight="1" x14ac:dyDescent="0.25">
      <c r="L10192" s="516"/>
      <c r="M10192" s="410" t="str">
        <f>IFERROR(IF($A10193=VLOOKUP($A10193,AGOTADOS!$A$3:$H$4997,1,FALSE),"AGOTADO","SI HAY"),"")</f>
        <v/>
      </c>
    </row>
    <row r="10193" spans="12:13" ht="18" customHeight="1" x14ac:dyDescent="0.25">
      <c r="L10193" s="516"/>
      <c r="M10193" s="410" t="str">
        <f>IFERROR(IF($A10194=VLOOKUP($A10194,AGOTADOS!$A$3:$H$4997,1,FALSE),"AGOTADO","SI HAY"),"")</f>
        <v/>
      </c>
    </row>
    <row r="10194" spans="12:13" ht="18" customHeight="1" x14ac:dyDescent="0.25">
      <c r="L10194" s="516"/>
      <c r="M10194" s="410" t="str">
        <f>IFERROR(IF($A10195=VLOOKUP($A10195,AGOTADOS!$A$3:$H$4997,1,FALSE),"AGOTADO","SI HAY"),"")</f>
        <v/>
      </c>
    </row>
    <row r="10195" spans="12:13" ht="18" customHeight="1" x14ac:dyDescent="0.25">
      <c r="L10195" s="516"/>
      <c r="M10195" s="410" t="str">
        <f>IFERROR(IF($A10196=VLOOKUP($A10196,AGOTADOS!$A$3:$H$4997,1,FALSE),"AGOTADO","SI HAY"),"")</f>
        <v/>
      </c>
    </row>
    <row r="10196" spans="12:13" ht="18" customHeight="1" x14ac:dyDescent="0.25">
      <c r="L10196" s="516"/>
      <c r="M10196" s="410" t="str">
        <f>IFERROR(IF($A10197=VLOOKUP($A10197,AGOTADOS!$A$3:$H$4997,1,FALSE),"AGOTADO","SI HAY"),"")</f>
        <v/>
      </c>
    </row>
    <row r="10197" spans="12:13" ht="18" customHeight="1" x14ac:dyDescent="0.25">
      <c r="L10197" s="516"/>
      <c r="M10197" s="410" t="str">
        <f>IFERROR(IF($A10198=VLOOKUP($A10198,AGOTADOS!$A$3:$H$4997,1,FALSE),"AGOTADO","SI HAY"),"")</f>
        <v/>
      </c>
    </row>
    <row r="10198" spans="12:13" ht="18" customHeight="1" x14ac:dyDescent="0.25">
      <c r="L10198" s="516"/>
      <c r="M10198" s="410" t="str">
        <f>IFERROR(IF($A10199=VLOOKUP($A10199,AGOTADOS!$A$3:$H$4997,1,FALSE),"AGOTADO","SI HAY"),"")</f>
        <v/>
      </c>
    </row>
    <row r="10199" spans="12:13" ht="18" customHeight="1" x14ac:dyDescent="0.25">
      <c r="L10199" s="516"/>
      <c r="M10199" s="410" t="str">
        <f>IFERROR(IF($A10200=VLOOKUP($A10200,AGOTADOS!$A$3:$H$4997,1,FALSE),"AGOTADO","SI HAY"),"")</f>
        <v/>
      </c>
    </row>
    <row r="10200" spans="12:13" ht="18" customHeight="1" x14ac:dyDescent="0.25">
      <c r="L10200" s="516"/>
      <c r="M10200" s="410" t="str">
        <f>IFERROR(IF($A10201=VLOOKUP($A10201,AGOTADOS!$A$3:$H$4997,1,FALSE),"AGOTADO","SI HAY"),"")</f>
        <v/>
      </c>
    </row>
    <row r="10201" spans="12:13" ht="18" customHeight="1" x14ac:dyDescent="0.25">
      <c r="L10201" s="516"/>
      <c r="M10201" s="410" t="str">
        <f>IFERROR(IF($A10202=VLOOKUP($A10202,AGOTADOS!$A$3:$H$4997,1,FALSE),"AGOTADO","SI HAY"),"")</f>
        <v/>
      </c>
    </row>
    <row r="10202" spans="12:13" ht="18" customHeight="1" x14ac:dyDescent="0.25">
      <c r="L10202" s="516"/>
      <c r="M10202" s="410" t="str">
        <f>IFERROR(IF($A10203=VLOOKUP($A10203,AGOTADOS!$A$3:$H$4997,1,FALSE),"AGOTADO","SI HAY"),"")</f>
        <v/>
      </c>
    </row>
    <row r="10203" spans="12:13" ht="18" customHeight="1" x14ac:dyDescent="0.25">
      <c r="L10203" s="516"/>
      <c r="M10203" s="410" t="str">
        <f>IFERROR(IF($A10204=VLOOKUP($A10204,AGOTADOS!$A$3:$H$4997,1,FALSE),"AGOTADO","SI HAY"),"")</f>
        <v/>
      </c>
    </row>
    <row r="10204" spans="12:13" ht="18" customHeight="1" x14ac:dyDescent="0.25">
      <c r="L10204" s="516"/>
      <c r="M10204" s="410" t="str">
        <f>IFERROR(IF($A10205=VLOOKUP($A10205,AGOTADOS!$A$3:$H$4997,1,FALSE),"AGOTADO","SI HAY"),"")</f>
        <v/>
      </c>
    </row>
    <row r="10205" spans="12:13" ht="18" customHeight="1" x14ac:dyDescent="0.25">
      <c r="L10205" s="516"/>
      <c r="M10205" s="410" t="str">
        <f>IFERROR(IF($A10206=VLOOKUP($A10206,AGOTADOS!$A$3:$H$4997,1,FALSE),"AGOTADO","SI HAY"),"")</f>
        <v/>
      </c>
    </row>
    <row r="10206" spans="12:13" ht="18" customHeight="1" x14ac:dyDescent="0.25">
      <c r="L10206" s="516"/>
      <c r="M10206" s="410" t="str">
        <f>IFERROR(IF($A10207=VLOOKUP($A10207,AGOTADOS!$A$3:$H$4997,1,FALSE),"AGOTADO","SI HAY"),"")</f>
        <v/>
      </c>
    </row>
    <row r="10207" spans="12:13" ht="18" customHeight="1" x14ac:dyDescent="0.25">
      <c r="L10207" s="516"/>
      <c r="M10207" s="410" t="str">
        <f>IFERROR(IF($A10208=VLOOKUP($A10208,AGOTADOS!$A$3:$H$4997,1,FALSE),"AGOTADO","SI HAY"),"")</f>
        <v/>
      </c>
    </row>
    <row r="10208" spans="12:13" ht="18" customHeight="1" x14ac:dyDescent="0.25">
      <c r="L10208" s="516"/>
      <c r="M10208" s="410" t="str">
        <f>IFERROR(IF($A10209=VLOOKUP($A10209,AGOTADOS!$A$3:$H$4997,1,FALSE),"AGOTADO","SI HAY"),"")</f>
        <v/>
      </c>
    </row>
    <row r="10209" spans="12:13" ht="18" customHeight="1" x14ac:dyDescent="0.25">
      <c r="L10209" s="516"/>
      <c r="M10209" s="410" t="str">
        <f>IFERROR(IF($A10210=VLOOKUP($A10210,AGOTADOS!$A$3:$H$4997,1,FALSE),"AGOTADO","SI HAY"),"")</f>
        <v/>
      </c>
    </row>
    <row r="10210" spans="12:13" ht="18" customHeight="1" x14ac:dyDescent="0.25">
      <c r="L10210" s="516"/>
      <c r="M10210" s="410" t="str">
        <f>IFERROR(IF($A10211=VLOOKUP($A10211,AGOTADOS!$A$3:$H$4997,1,FALSE),"AGOTADO","SI HAY"),"")</f>
        <v/>
      </c>
    </row>
    <row r="10211" spans="12:13" ht="18" customHeight="1" x14ac:dyDescent="0.25">
      <c r="L10211" s="516"/>
      <c r="M10211" s="410" t="str">
        <f>IFERROR(IF($A10212=VLOOKUP($A10212,AGOTADOS!$A$3:$H$4997,1,FALSE),"AGOTADO","SI HAY"),"")</f>
        <v/>
      </c>
    </row>
    <row r="10212" spans="12:13" ht="18" customHeight="1" x14ac:dyDescent="0.25">
      <c r="L10212" s="516"/>
      <c r="M10212" s="410" t="str">
        <f>IFERROR(IF($A10213=VLOOKUP($A10213,AGOTADOS!$A$3:$H$4997,1,FALSE),"AGOTADO","SI HAY"),"")</f>
        <v/>
      </c>
    </row>
    <row r="10213" spans="12:13" ht="18" customHeight="1" x14ac:dyDescent="0.25">
      <c r="L10213" s="516"/>
      <c r="M10213" s="410" t="str">
        <f>IFERROR(IF($A10214=VLOOKUP($A10214,AGOTADOS!$A$3:$H$4997,1,FALSE),"AGOTADO","SI HAY"),"")</f>
        <v/>
      </c>
    </row>
    <row r="10214" spans="12:13" ht="18" customHeight="1" x14ac:dyDescent="0.25">
      <c r="L10214" s="516"/>
      <c r="M10214" s="410" t="str">
        <f>IFERROR(IF($A10215=VLOOKUP($A10215,AGOTADOS!$A$3:$H$4997,1,FALSE),"AGOTADO","SI HAY"),"")</f>
        <v/>
      </c>
    </row>
    <row r="10215" spans="12:13" ht="18" customHeight="1" x14ac:dyDescent="0.25">
      <c r="L10215" s="516"/>
      <c r="M10215" s="410" t="str">
        <f>IFERROR(IF($A10216=VLOOKUP($A10216,AGOTADOS!$A$3:$H$4997,1,FALSE),"AGOTADO","SI HAY"),"")</f>
        <v/>
      </c>
    </row>
    <row r="10216" spans="12:13" ht="18" customHeight="1" x14ac:dyDescent="0.25">
      <c r="L10216" s="516"/>
      <c r="M10216" s="410" t="str">
        <f>IFERROR(IF($A10217=VLOOKUP($A10217,AGOTADOS!$A$3:$H$4997,1,FALSE),"AGOTADO","SI HAY"),"")</f>
        <v/>
      </c>
    </row>
    <row r="10217" spans="12:13" ht="18" customHeight="1" x14ac:dyDescent="0.25">
      <c r="L10217" s="516"/>
      <c r="M10217" s="410" t="str">
        <f>IFERROR(IF($A10218=VLOOKUP($A10218,AGOTADOS!$A$3:$H$4997,1,FALSE),"AGOTADO","SI HAY"),"")</f>
        <v/>
      </c>
    </row>
    <row r="10218" spans="12:13" ht="18" customHeight="1" x14ac:dyDescent="0.25">
      <c r="L10218" s="516"/>
      <c r="M10218" s="410" t="str">
        <f>IFERROR(IF($A10219=VLOOKUP($A10219,AGOTADOS!$A$3:$H$4997,1,FALSE),"AGOTADO","SI HAY"),"")</f>
        <v/>
      </c>
    </row>
    <row r="10219" spans="12:13" ht="18" customHeight="1" x14ac:dyDescent="0.25">
      <c r="L10219" s="516"/>
      <c r="M10219" s="410" t="str">
        <f>IFERROR(IF($A10220=VLOOKUP($A10220,AGOTADOS!$A$3:$H$4997,1,FALSE),"AGOTADO","SI HAY"),"")</f>
        <v/>
      </c>
    </row>
    <row r="10220" spans="12:13" ht="18" customHeight="1" x14ac:dyDescent="0.25">
      <c r="L10220" s="516"/>
      <c r="M10220" s="410" t="str">
        <f>IFERROR(IF($A10221=VLOOKUP($A10221,AGOTADOS!$A$3:$H$4997,1,FALSE),"AGOTADO","SI HAY"),"")</f>
        <v/>
      </c>
    </row>
    <row r="10221" spans="12:13" ht="18" customHeight="1" x14ac:dyDescent="0.25">
      <c r="L10221" s="516"/>
      <c r="M10221" s="410" t="str">
        <f>IFERROR(IF($A10222=VLOOKUP($A10222,AGOTADOS!$A$3:$H$4997,1,FALSE),"AGOTADO","SI HAY"),"")</f>
        <v/>
      </c>
    </row>
    <row r="10222" spans="12:13" ht="18" customHeight="1" x14ac:dyDescent="0.25">
      <c r="L10222" s="516"/>
      <c r="M10222" s="410" t="str">
        <f>IFERROR(IF($A10223=VLOOKUP($A10223,AGOTADOS!$A$3:$H$4997,1,FALSE),"AGOTADO","SI HAY"),"")</f>
        <v/>
      </c>
    </row>
    <row r="10223" spans="12:13" ht="18" customHeight="1" x14ac:dyDescent="0.25">
      <c r="L10223" s="516"/>
      <c r="M10223" s="410" t="str">
        <f>IFERROR(IF($A10224=VLOOKUP($A10224,AGOTADOS!$A$3:$H$4997,1,FALSE),"AGOTADO","SI HAY"),"")</f>
        <v/>
      </c>
    </row>
    <row r="10224" spans="12:13" ht="18" customHeight="1" x14ac:dyDescent="0.25">
      <c r="L10224" s="516"/>
      <c r="M10224" s="410" t="str">
        <f>IFERROR(IF($A10225=VLOOKUP($A10225,AGOTADOS!$A$3:$H$4997,1,FALSE),"AGOTADO","SI HAY"),"")</f>
        <v/>
      </c>
    </row>
    <row r="10225" spans="12:13" ht="18" customHeight="1" x14ac:dyDescent="0.25">
      <c r="L10225" s="516"/>
      <c r="M10225" s="410" t="str">
        <f>IFERROR(IF($A10226=VLOOKUP($A10226,AGOTADOS!$A$3:$H$4997,1,FALSE),"AGOTADO","SI HAY"),"")</f>
        <v/>
      </c>
    </row>
    <row r="10226" spans="12:13" ht="18" customHeight="1" x14ac:dyDescent="0.25">
      <c r="L10226" s="516"/>
      <c r="M10226" s="410" t="str">
        <f>IFERROR(IF($A10227=VLOOKUP($A10227,AGOTADOS!$A$3:$H$4997,1,FALSE),"AGOTADO","SI HAY"),"")</f>
        <v/>
      </c>
    </row>
    <row r="10227" spans="12:13" ht="18" customHeight="1" x14ac:dyDescent="0.25">
      <c r="L10227" s="516"/>
      <c r="M10227" s="410" t="str">
        <f>IFERROR(IF($A10228=VLOOKUP($A10228,AGOTADOS!$A$3:$H$4997,1,FALSE),"AGOTADO","SI HAY"),"")</f>
        <v/>
      </c>
    </row>
    <row r="10228" spans="12:13" ht="18" customHeight="1" x14ac:dyDescent="0.25">
      <c r="L10228" s="516"/>
      <c r="M10228" s="410" t="str">
        <f>IFERROR(IF($A10229=VLOOKUP($A10229,AGOTADOS!$A$3:$H$4997,1,FALSE),"AGOTADO","SI HAY"),"")</f>
        <v/>
      </c>
    </row>
    <row r="10229" spans="12:13" ht="18" customHeight="1" x14ac:dyDescent="0.25">
      <c r="L10229" s="516"/>
      <c r="M10229" s="410" t="str">
        <f>IFERROR(IF($A10230=VLOOKUP($A10230,AGOTADOS!$A$3:$H$4997,1,FALSE),"AGOTADO","SI HAY"),"")</f>
        <v/>
      </c>
    </row>
    <row r="10230" spans="12:13" ht="18" customHeight="1" x14ac:dyDescent="0.25">
      <c r="L10230" s="516"/>
      <c r="M10230" s="410" t="str">
        <f>IFERROR(IF($A10231=VLOOKUP($A10231,AGOTADOS!$A$3:$H$4997,1,FALSE),"AGOTADO","SI HAY"),"")</f>
        <v/>
      </c>
    </row>
    <row r="10231" spans="12:13" ht="18" customHeight="1" x14ac:dyDescent="0.25">
      <c r="L10231" s="516"/>
      <c r="M10231" s="410" t="str">
        <f>IFERROR(IF($A10232=VLOOKUP($A10232,AGOTADOS!$A$3:$H$4997,1,FALSE),"AGOTADO","SI HAY"),"")</f>
        <v/>
      </c>
    </row>
    <row r="10232" spans="12:13" ht="18" customHeight="1" x14ac:dyDescent="0.25">
      <c r="L10232" s="516"/>
      <c r="M10232" s="410" t="str">
        <f>IFERROR(IF($A10233=VLOOKUP($A10233,AGOTADOS!$A$3:$H$4997,1,FALSE),"AGOTADO","SI HAY"),"")</f>
        <v/>
      </c>
    </row>
    <row r="10233" spans="12:13" ht="18" customHeight="1" x14ac:dyDescent="0.25">
      <c r="L10233" s="516"/>
      <c r="M10233" s="410" t="str">
        <f>IFERROR(IF($A10234=VLOOKUP($A10234,AGOTADOS!$A$3:$H$4997,1,FALSE),"AGOTADO","SI HAY"),"")</f>
        <v/>
      </c>
    </row>
    <row r="10234" spans="12:13" ht="18" customHeight="1" x14ac:dyDescent="0.25">
      <c r="L10234" s="516"/>
      <c r="M10234" s="410" t="str">
        <f>IFERROR(IF($A10235=VLOOKUP($A10235,AGOTADOS!$A$3:$H$4997,1,FALSE),"AGOTADO","SI HAY"),"")</f>
        <v/>
      </c>
    </row>
    <row r="10235" spans="12:13" ht="18" customHeight="1" x14ac:dyDescent="0.25">
      <c r="L10235" s="516"/>
      <c r="M10235" s="410" t="str">
        <f>IFERROR(IF($A10236=VLOOKUP($A10236,AGOTADOS!$A$3:$H$4997,1,FALSE),"AGOTADO","SI HAY"),"")</f>
        <v/>
      </c>
    </row>
    <row r="10236" spans="12:13" ht="18" customHeight="1" x14ac:dyDescent="0.25">
      <c r="L10236" s="516"/>
      <c r="M10236" s="410" t="str">
        <f>IFERROR(IF($A10237=VLOOKUP($A10237,AGOTADOS!$A$3:$H$4997,1,FALSE),"AGOTADO","SI HAY"),"")</f>
        <v/>
      </c>
    </row>
    <row r="10237" spans="12:13" ht="18" customHeight="1" x14ac:dyDescent="0.25">
      <c r="L10237" s="516"/>
      <c r="M10237" s="410" t="str">
        <f>IFERROR(IF($A10238=VLOOKUP($A10238,AGOTADOS!$A$3:$H$4997,1,FALSE),"AGOTADO","SI HAY"),"")</f>
        <v/>
      </c>
    </row>
    <row r="10238" spans="12:13" ht="18" customHeight="1" x14ac:dyDescent="0.25">
      <c r="L10238" s="516"/>
      <c r="M10238" s="410" t="str">
        <f>IFERROR(IF($A10239=VLOOKUP($A10239,AGOTADOS!$A$3:$H$4997,1,FALSE),"AGOTADO","SI HAY"),"")</f>
        <v/>
      </c>
    </row>
    <row r="10239" spans="12:13" ht="18" customHeight="1" x14ac:dyDescent="0.25">
      <c r="L10239" s="516"/>
      <c r="M10239" s="410" t="str">
        <f>IFERROR(IF($A10240=VLOOKUP($A10240,AGOTADOS!$A$3:$H$4997,1,FALSE),"AGOTADO","SI HAY"),"")</f>
        <v/>
      </c>
    </row>
    <row r="10240" spans="12:13" ht="18" customHeight="1" x14ac:dyDescent="0.25">
      <c r="L10240" s="516"/>
      <c r="M10240" s="410" t="str">
        <f>IFERROR(IF($A10241=VLOOKUP($A10241,AGOTADOS!$A$3:$H$4997,1,FALSE),"AGOTADO","SI HAY"),"")</f>
        <v/>
      </c>
    </row>
    <row r="10241" spans="12:13" ht="18" customHeight="1" x14ac:dyDescent="0.25">
      <c r="L10241" s="516"/>
      <c r="M10241" s="410" t="str">
        <f>IFERROR(IF($A10242=VLOOKUP($A10242,AGOTADOS!$A$3:$H$4997,1,FALSE),"AGOTADO","SI HAY"),"")</f>
        <v/>
      </c>
    </row>
    <row r="10242" spans="12:13" ht="18" customHeight="1" x14ac:dyDescent="0.25">
      <c r="L10242" s="516"/>
      <c r="M10242" s="410" t="str">
        <f>IFERROR(IF($A10243=VLOOKUP($A10243,AGOTADOS!$A$3:$H$4997,1,FALSE),"AGOTADO","SI HAY"),"")</f>
        <v/>
      </c>
    </row>
    <row r="10243" spans="12:13" ht="18" customHeight="1" x14ac:dyDescent="0.25">
      <c r="L10243" s="516"/>
      <c r="M10243" s="410" t="str">
        <f>IFERROR(IF($A10244=VLOOKUP($A10244,AGOTADOS!$A$3:$H$4997,1,FALSE),"AGOTADO","SI HAY"),"")</f>
        <v/>
      </c>
    </row>
    <row r="10244" spans="12:13" ht="18" customHeight="1" x14ac:dyDescent="0.25">
      <c r="L10244" s="516"/>
      <c r="M10244" s="410" t="str">
        <f>IFERROR(IF($A10245=VLOOKUP($A10245,AGOTADOS!$A$3:$H$4997,1,FALSE),"AGOTADO","SI HAY"),"")</f>
        <v/>
      </c>
    </row>
    <row r="10245" spans="12:13" ht="18" customHeight="1" x14ac:dyDescent="0.25">
      <c r="L10245" s="516"/>
      <c r="M10245" s="410" t="str">
        <f>IFERROR(IF($A10246=VLOOKUP($A10246,AGOTADOS!$A$3:$H$4997,1,FALSE),"AGOTADO","SI HAY"),"")</f>
        <v/>
      </c>
    </row>
    <row r="10246" spans="12:13" ht="18" customHeight="1" x14ac:dyDescent="0.25">
      <c r="L10246" s="516"/>
      <c r="M10246" s="410" t="str">
        <f>IFERROR(IF($A10247=VLOOKUP($A10247,AGOTADOS!$A$3:$H$4997,1,FALSE),"AGOTADO","SI HAY"),"")</f>
        <v/>
      </c>
    </row>
    <row r="10247" spans="12:13" ht="18" customHeight="1" x14ac:dyDescent="0.25">
      <c r="L10247" s="516"/>
      <c r="M10247" s="410" t="str">
        <f>IFERROR(IF($A10248=VLOOKUP($A10248,AGOTADOS!$A$3:$H$4997,1,FALSE),"AGOTADO","SI HAY"),"")</f>
        <v/>
      </c>
    </row>
    <row r="10248" spans="12:13" ht="18" customHeight="1" x14ac:dyDescent="0.25">
      <c r="L10248" s="516"/>
      <c r="M10248" s="410" t="str">
        <f>IFERROR(IF($A10249=VLOOKUP($A10249,AGOTADOS!$A$3:$H$4997,1,FALSE),"AGOTADO","SI HAY"),"")</f>
        <v/>
      </c>
    </row>
    <row r="10249" spans="12:13" ht="18" customHeight="1" x14ac:dyDescent="0.25">
      <c r="L10249" s="516"/>
      <c r="M10249" s="410" t="str">
        <f>IFERROR(IF($A10250=VLOOKUP($A10250,AGOTADOS!$A$3:$H$4997,1,FALSE),"AGOTADO","SI HAY"),"")</f>
        <v/>
      </c>
    </row>
    <row r="10250" spans="12:13" ht="18" customHeight="1" x14ac:dyDescent="0.25">
      <c r="L10250" s="516"/>
      <c r="M10250" s="410" t="str">
        <f>IFERROR(IF($A10251=VLOOKUP($A10251,AGOTADOS!$A$3:$H$4997,1,FALSE),"AGOTADO","SI HAY"),"")</f>
        <v/>
      </c>
    </row>
    <row r="10251" spans="12:13" ht="18" customHeight="1" x14ac:dyDescent="0.25">
      <c r="L10251" s="516"/>
      <c r="M10251" s="410" t="str">
        <f>IFERROR(IF($A10252=VLOOKUP($A10252,AGOTADOS!$A$3:$H$4997,1,FALSE),"AGOTADO","SI HAY"),"")</f>
        <v/>
      </c>
    </row>
    <row r="10252" spans="12:13" ht="18" customHeight="1" x14ac:dyDescent="0.25">
      <c r="L10252" s="516"/>
      <c r="M10252" s="410" t="str">
        <f>IFERROR(IF($A10253=VLOOKUP($A10253,AGOTADOS!$A$3:$H$4997,1,FALSE),"AGOTADO","SI HAY"),"")</f>
        <v/>
      </c>
    </row>
    <row r="10253" spans="12:13" ht="18" customHeight="1" x14ac:dyDescent="0.25">
      <c r="L10253" s="516"/>
      <c r="M10253" s="410" t="str">
        <f>IFERROR(IF($A10254=VLOOKUP($A10254,AGOTADOS!$A$3:$H$4997,1,FALSE),"AGOTADO","SI HAY"),"")</f>
        <v/>
      </c>
    </row>
    <row r="10254" spans="12:13" ht="18" customHeight="1" x14ac:dyDescent="0.25">
      <c r="L10254" s="516"/>
      <c r="M10254" s="410" t="str">
        <f>IFERROR(IF($A10255=VLOOKUP($A10255,AGOTADOS!$A$3:$H$4997,1,FALSE),"AGOTADO","SI HAY"),"")</f>
        <v/>
      </c>
    </row>
    <row r="10255" spans="12:13" ht="18" customHeight="1" x14ac:dyDescent="0.25">
      <c r="L10255" s="516"/>
      <c r="M10255" s="410" t="str">
        <f>IFERROR(IF($A10256=VLOOKUP($A10256,AGOTADOS!$A$3:$H$4997,1,FALSE),"AGOTADO","SI HAY"),"")</f>
        <v/>
      </c>
    </row>
    <row r="10256" spans="12:13" ht="18" customHeight="1" x14ac:dyDescent="0.25">
      <c r="L10256" s="516"/>
      <c r="M10256" s="410" t="str">
        <f>IFERROR(IF($A10257=VLOOKUP($A10257,AGOTADOS!$A$3:$H$4997,1,FALSE),"AGOTADO","SI HAY"),"")</f>
        <v/>
      </c>
    </row>
    <row r="10257" spans="12:13" ht="18" customHeight="1" x14ac:dyDescent="0.25">
      <c r="L10257" s="516"/>
      <c r="M10257" s="410" t="str">
        <f>IFERROR(IF($A10258=VLOOKUP($A10258,AGOTADOS!$A$3:$H$4997,1,FALSE),"AGOTADO","SI HAY"),"")</f>
        <v/>
      </c>
    </row>
    <row r="10258" spans="12:13" ht="18" customHeight="1" x14ac:dyDescent="0.25">
      <c r="L10258" s="516"/>
      <c r="M10258" s="410" t="str">
        <f>IFERROR(IF($A10259=VLOOKUP($A10259,AGOTADOS!$A$3:$H$4997,1,FALSE),"AGOTADO","SI HAY"),"")</f>
        <v/>
      </c>
    </row>
    <row r="10259" spans="12:13" ht="18" customHeight="1" x14ac:dyDescent="0.25">
      <c r="L10259" s="516"/>
      <c r="M10259" s="410" t="str">
        <f>IFERROR(IF($A10260=VLOOKUP($A10260,AGOTADOS!$A$3:$H$4997,1,FALSE),"AGOTADO","SI HAY"),"")</f>
        <v/>
      </c>
    </row>
    <row r="10260" spans="12:13" ht="18" customHeight="1" x14ac:dyDescent="0.25">
      <c r="L10260" s="516"/>
      <c r="M10260" s="410" t="str">
        <f>IFERROR(IF($A10261=VLOOKUP($A10261,AGOTADOS!$A$3:$H$4997,1,FALSE),"AGOTADO","SI HAY"),"")</f>
        <v/>
      </c>
    </row>
    <row r="10261" spans="12:13" ht="18" customHeight="1" x14ac:dyDescent="0.25">
      <c r="L10261" s="516"/>
      <c r="M10261" s="410" t="str">
        <f>IFERROR(IF($A10262=VLOOKUP($A10262,AGOTADOS!$A$3:$H$4997,1,FALSE),"AGOTADO","SI HAY"),"")</f>
        <v/>
      </c>
    </row>
    <row r="10262" spans="12:13" ht="18" customHeight="1" x14ac:dyDescent="0.25">
      <c r="L10262" s="516"/>
      <c r="M10262" s="410" t="str">
        <f>IFERROR(IF($A10263=VLOOKUP($A10263,AGOTADOS!$A$3:$H$4997,1,FALSE),"AGOTADO","SI HAY"),"")</f>
        <v/>
      </c>
    </row>
    <row r="10263" spans="12:13" ht="18" customHeight="1" x14ac:dyDescent="0.25">
      <c r="L10263" s="516"/>
      <c r="M10263" s="410" t="str">
        <f>IFERROR(IF($A10264=VLOOKUP($A10264,AGOTADOS!$A$3:$H$4997,1,FALSE),"AGOTADO","SI HAY"),"")</f>
        <v/>
      </c>
    </row>
    <row r="10264" spans="12:13" ht="18" customHeight="1" x14ac:dyDescent="0.25">
      <c r="L10264" s="516"/>
      <c r="M10264" s="410" t="str">
        <f>IFERROR(IF($A10265=VLOOKUP($A10265,AGOTADOS!$A$3:$H$4997,1,FALSE),"AGOTADO","SI HAY"),"")</f>
        <v/>
      </c>
    </row>
    <row r="10265" spans="12:13" ht="18" customHeight="1" x14ac:dyDescent="0.25">
      <c r="L10265" s="516"/>
      <c r="M10265" s="410" t="str">
        <f>IFERROR(IF($A10266=VLOOKUP($A10266,AGOTADOS!$A$3:$H$4997,1,FALSE),"AGOTADO","SI HAY"),"")</f>
        <v/>
      </c>
    </row>
    <row r="10266" spans="12:13" ht="18" customHeight="1" x14ac:dyDescent="0.25">
      <c r="L10266" s="516"/>
      <c r="M10266" s="410" t="str">
        <f>IFERROR(IF($A10267=VLOOKUP($A10267,AGOTADOS!$A$3:$H$4997,1,FALSE),"AGOTADO","SI HAY"),"")</f>
        <v/>
      </c>
    </row>
    <row r="10267" spans="12:13" ht="18" customHeight="1" x14ac:dyDescent="0.25">
      <c r="L10267" s="516"/>
      <c r="M10267" s="410" t="str">
        <f>IFERROR(IF($A10268=VLOOKUP($A10268,AGOTADOS!$A$3:$H$4997,1,FALSE),"AGOTADO","SI HAY"),"")</f>
        <v/>
      </c>
    </row>
    <row r="10268" spans="12:13" ht="18" customHeight="1" x14ac:dyDescent="0.25">
      <c r="L10268" s="516"/>
      <c r="M10268" s="410" t="str">
        <f>IFERROR(IF($A10269=VLOOKUP($A10269,AGOTADOS!$A$3:$H$4997,1,FALSE),"AGOTADO","SI HAY"),"")</f>
        <v/>
      </c>
    </row>
    <row r="10269" spans="12:13" ht="18" customHeight="1" x14ac:dyDescent="0.25">
      <c r="L10269" s="516"/>
      <c r="M10269" s="410" t="str">
        <f>IFERROR(IF($A10270=VLOOKUP($A10270,AGOTADOS!$A$3:$H$4997,1,FALSE),"AGOTADO","SI HAY"),"")</f>
        <v/>
      </c>
    </row>
    <row r="10270" spans="12:13" ht="18" customHeight="1" x14ac:dyDescent="0.25">
      <c r="L10270" s="516"/>
      <c r="M10270" s="410" t="str">
        <f>IFERROR(IF($A10271=VLOOKUP($A10271,AGOTADOS!$A$3:$H$4997,1,FALSE),"AGOTADO","SI HAY"),"")</f>
        <v/>
      </c>
    </row>
    <row r="10271" spans="12:13" ht="18" customHeight="1" x14ac:dyDescent="0.25">
      <c r="L10271" s="516"/>
      <c r="M10271" s="410" t="str">
        <f>IFERROR(IF($A10272=VLOOKUP($A10272,AGOTADOS!$A$3:$H$4997,1,FALSE),"AGOTADO","SI HAY"),"")</f>
        <v/>
      </c>
    </row>
    <row r="10272" spans="12:13" ht="18" customHeight="1" x14ac:dyDescent="0.25">
      <c r="L10272" s="516"/>
      <c r="M10272" s="410" t="str">
        <f>IFERROR(IF($A10273=VLOOKUP($A10273,AGOTADOS!$A$3:$H$4997,1,FALSE),"AGOTADO","SI HAY"),"")</f>
        <v/>
      </c>
    </row>
    <row r="10273" spans="12:13" ht="18" customHeight="1" x14ac:dyDescent="0.25">
      <c r="L10273" s="516"/>
      <c r="M10273" s="410" t="str">
        <f>IFERROR(IF($A10274=VLOOKUP($A10274,AGOTADOS!$A$3:$H$4997,1,FALSE),"AGOTADO","SI HAY"),"")</f>
        <v/>
      </c>
    </row>
    <row r="10274" spans="12:13" ht="18" customHeight="1" x14ac:dyDescent="0.25">
      <c r="L10274" s="516"/>
      <c r="M10274" s="410" t="str">
        <f>IFERROR(IF($A10275=VLOOKUP($A10275,AGOTADOS!$A$3:$H$4997,1,FALSE),"AGOTADO","SI HAY"),"")</f>
        <v/>
      </c>
    </row>
    <row r="10275" spans="12:13" ht="18" customHeight="1" x14ac:dyDescent="0.25">
      <c r="L10275" s="516"/>
      <c r="M10275" s="410" t="str">
        <f>IFERROR(IF($A10276=VLOOKUP($A10276,AGOTADOS!$A$3:$H$4997,1,FALSE),"AGOTADO","SI HAY"),"")</f>
        <v/>
      </c>
    </row>
    <row r="10276" spans="12:13" ht="18" customHeight="1" x14ac:dyDescent="0.25">
      <c r="L10276" s="516"/>
      <c r="M10276" s="410" t="str">
        <f>IFERROR(IF($A10277=VLOOKUP($A10277,AGOTADOS!$A$3:$H$4997,1,FALSE),"AGOTADO","SI HAY"),"")</f>
        <v/>
      </c>
    </row>
    <row r="10277" spans="12:13" ht="18" customHeight="1" x14ac:dyDescent="0.25">
      <c r="L10277" s="516"/>
      <c r="M10277" s="410" t="str">
        <f>IFERROR(IF($A10278=VLOOKUP($A10278,AGOTADOS!$A$3:$H$4997,1,FALSE),"AGOTADO","SI HAY"),"")</f>
        <v/>
      </c>
    </row>
    <row r="10278" spans="12:13" ht="18" customHeight="1" x14ac:dyDescent="0.25">
      <c r="L10278" s="516"/>
      <c r="M10278" s="410" t="str">
        <f>IFERROR(IF($A10279=VLOOKUP($A10279,AGOTADOS!$A$3:$H$4997,1,FALSE),"AGOTADO","SI HAY"),"")</f>
        <v/>
      </c>
    </row>
    <row r="10279" spans="12:13" ht="18" customHeight="1" x14ac:dyDescent="0.25">
      <c r="L10279" s="516"/>
      <c r="M10279" s="410" t="str">
        <f>IFERROR(IF($A10280=VLOOKUP($A10280,AGOTADOS!$A$3:$H$4997,1,FALSE),"AGOTADO","SI HAY"),"")</f>
        <v/>
      </c>
    </row>
    <row r="10280" spans="12:13" ht="18" customHeight="1" x14ac:dyDescent="0.25">
      <c r="L10280" s="516"/>
      <c r="M10280" s="410" t="str">
        <f>IFERROR(IF($A10281=VLOOKUP($A10281,AGOTADOS!$A$3:$H$4997,1,FALSE),"AGOTADO","SI HAY"),"")</f>
        <v/>
      </c>
    </row>
    <row r="10281" spans="12:13" ht="18" customHeight="1" x14ac:dyDescent="0.25">
      <c r="L10281" s="516"/>
      <c r="M10281" s="410" t="str">
        <f>IFERROR(IF($A10282=VLOOKUP($A10282,AGOTADOS!$A$3:$H$4997,1,FALSE),"AGOTADO","SI HAY"),"")</f>
        <v/>
      </c>
    </row>
    <row r="10282" spans="12:13" ht="18" customHeight="1" x14ac:dyDescent="0.25">
      <c r="L10282" s="516"/>
      <c r="M10282" s="410" t="str">
        <f>IFERROR(IF($A10283=VLOOKUP($A10283,AGOTADOS!$A$3:$H$4997,1,FALSE),"AGOTADO","SI HAY"),"")</f>
        <v/>
      </c>
    </row>
    <row r="10283" spans="12:13" ht="18" customHeight="1" x14ac:dyDescent="0.25">
      <c r="L10283" s="516"/>
      <c r="M10283" s="410" t="str">
        <f>IFERROR(IF($A10284=VLOOKUP($A10284,AGOTADOS!$A$3:$H$4997,1,FALSE),"AGOTADO","SI HAY"),"")</f>
        <v/>
      </c>
    </row>
    <row r="10284" spans="12:13" ht="18" customHeight="1" x14ac:dyDescent="0.25">
      <c r="L10284" s="516"/>
      <c r="M10284" s="410" t="str">
        <f>IFERROR(IF($A10285=VLOOKUP($A10285,AGOTADOS!$A$3:$H$4997,1,FALSE),"AGOTADO","SI HAY"),"")</f>
        <v/>
      </c>
    </row>
    <row r="10285" spans="12:13" ht="18" customHeight="1" x14ac:dyDescent="0.25">
      <c r="L10285" s="516"/>
      <c r="M10285" s="410" t="str">
        <f>IFERROR(IF($A10286=VLOOKUP($A10286,AGOTADOS!$A$3:$H$4997,1,FALSE),"AGOTADO","SI HAY"),"")</f>
        <v/>
      </c>
    </row>
    <row r="10286" spans="12:13" ht="18" customHeight="1" x14ac:dyDescent="0.25">
      <c r="L10286" s="516"/>
      <c r="M10286" s="410" t="str">
        <f>IFERROR(IF($A10287=VLOOKUP($A10287,AGOTADOS!$A$3:$H$4997,1,FALSE),"AGOTADO","SI HAY"),"")</f>
        <v/>
      </c>
    </row>
    <row r="10287" spans="12:13" ht="18" customHeight="1" x14ac:dyDescent="0.25">
      <c r="L10287" s="516"/>
      <c r="M10287" s="410" t="str">
        <f>IFERROR(IF($A10288=VLOOKUP($A10288,AGOTADOS!$A$3:$H$4997,1,FALSE),"AGOTADO","SI HAY"),"")</f>
        <v/>
      </c>
    </row>
    <row r="10288" spans="12:13" ht="18" customHeight="1" x14ac:dyDescent="0.25">
      <c r="L10288" s="516"/>
      <c r="M10288" s="410" t="str">
        <f>IFERROR(IF($A10289=VLOOKUP($A10289,AGOTADOS!$A$3:$H$4997,1,FALSE),"AGOTADO","SI HAY"),"")</f>
        <v/>
      </c>
    </row>
    <row r="10289" spans="12:13" ht="18" customHeight="1" x14ac:dyDescent="0.25">
      <c r="L10289" s="516"/>
      <c r="M10289" s="410" t="str">
        <f>IFERROR(IF($A10290=VLOOKUP($A10290,AGOTADOS!$A$3:$H$4997,1,FALSE),"AGOTADO","SI HAY"),"")</f>
        <v/>
      </c>
    </row>
    <row r="10290" spans="12:13" ht="18" customHeight="1" x14ac:dyDescent="0.25">
      <c r="L10290" s="516"/>
      <c r="M10290" s="410" t="str">
        <f>IFERROR(IF($A10291=VLOOKUP($A10291,AGOTADOS!$A$3:$H$4997,1,FALSE),"AGOTADO","SI HAY"),"")</f>
        <v/>
      </c>
    </row>
    <row r="10291" spans="12:13" ht="18" customHeight="1" x14ac:dyDescent="0.25">
      <c r="L10291" s="516"/>
      <c r="M10291" s="410" t="str">
        <f>IFERROR(IF($A10292=VLOOKUP($A10292,AGOTADOS!$A$3:$H$4997,1,FALSE),"AGOTADO","SI HAY"),"")</f>
        <v/>
      </c>
    </row>
    <row r="10292" spans="12:13" ht="18" customHeight="1" x14ac:dyDescent="0.25">
      <c r="L10292" s="516"/>
      <c r="M10292" s="410" t="str">
        <f>IFERROR(IF($A10293=VLOOKUP($A10293,AGOTADOS!$A$3:$H$4997,1,FALSE),"AGOTADO","SI HAY"),"")</f>
        <v/>
      </c>
    </row>
    <row r="10293" spans="12:13" ht="18" customHeight="1" x14ac:dyDescent="0.25">
      <c r="L10293" s="516"/>
      <c r="M10293" s="410" t="str">
        <f>IFERROR(IF($A10294=VLOOKUP($A10294,AGOTADOS!$A$3:$H$4997,1,FALSE),"AGOTADO","SI HAY"),"")</f>
        <v/>
      </c>
    </row>
    <row r="10294" spans="12:13" ht="18" customHeight="1" x14ac:dyDescent="0.25">
      <c r="L10294" s="516"/>
      <c r="M10294" s="410" t="str">
        <f>IFERROR(IF($A10295=VLOOKUP($A10295,AGOTADOS!$A$3:$H$4997,1,FALSE),"AGOTADO","SI HAY"),"")</f>
        <v/>
      </c>
    </row>
    <row r="10295" spans="12:13" ht="18" customHeight="1" x14ac:dyDescent="0.25">
      <c r="L10295" s="516"/>
      <c r="M10295" s="410" t="str">
        <f>IFERROR(IF($A10296=VLOOKUP($A10296,AGOTADOS!$A$3:$H$4997,1,FALSE),"AGOTADO","SI HAY"),"")</f>
        <v/>
      </c>
    </row>
    <row r="10296" spans="12:13" ht="18" customHeight="1" x14ac:dyDescent="0.25">
      <c r="L10296" s="516"/>
      <c r="M10296" s="410" t="str">
        <f>IFERROR(IF($A10297=VLOOKUP($A10297,AGOTADOS!$A$3:$H$4997,1,FALSE),"AGOTADO","SI HAY"),"")</f>
        <v/>
      </c>
    </row>
    <row r="10297" spans="12:13" ht="18" customHeight="1" x14ac:dyDescent="0.25">
      <c r="L10297" s="516"/>
      <c r="M10297" s="410" t="str">
        <f>IFERROR(IF($A10298=VLOOKUP($A10298,AGOTADOS!$A$3:$H$4997,1,FALSE),"AGOTADO","SI HAY"),"")</f>
        <v/>
      </c>
    </row>
    <row r="10298" spans="12:13" ht="18" customHeight="1" x14ac:dyDescent="0.25">
      <c r="L10298" s="516"/>
      <c r="M10298" s="410" t="str">
        <f>IFERROR(IF($A10299=VLOOKUP($A10299,AGOTADOS!$A$3:$H$4997,1,FALSE),"AGOTADO","SI HAY"),"")</f>
        <v/>
      </c>
    </row>
    <row r="10299" spans="12:13" ht="18" customHeight="1" x14ac:dyDescent="0.25">
      <c r="L10299" s="516"/>
      <c r="M10299" s="410" t="str">
        <f>IFERROR(IF($A10300=VLOOKUP($A10300,AGOTADOS!$A$3:$H$4997,1,FALSE),"AGOTADO","SI HAY"),"")</f>
        <v/>
      </c>
    </row>
    <row r="10300" spans="12:13" ht="18" customHeight="1" x14ac:dyDescent="0.25">
      <c r="L10300" s="516"/>
      <c r="M10300" s="410" t="str">
        <f>IFERROR(IF($A10301=VLOOKUP($A10301,AGOTADOS!$A$3:$H$4997,1,FALSE),"AGOTADO","SI HAY"),"")</f>
        <v/>
      </c>
    </row>
    <row r="10301" spans="12:13" ht="18" customHeight="1" x14ac:dyDescent="0.25">
      <c r="L10301" s="516"/>
      <c r="M10301" s="410" t="str">
        <f>IFERROR(IF($A10302=VLOOKUP($A10302,AGOTADOS!$A$3:$H$4997,1,FALSE),"AGOTADO","SI HAY"),"")</f>
        <v/>
      </c>
    </row>
    <row r="10302" spans="12:13" ht="18" customHeight="1" x14ac:dyDescent="0.25">
      <c r="L10302" s="516"/>
      <c r="M10302" s="410" t="str">
        <f>IFERROR(IF($A10303=VLOOKUP($A10303,AGOTADOS!$A$3:$H$4997,1,FALSE),"AGOTADO","SI HAY"),"")</f>
        <v/>
      </c>
    </row>
    <row r="10303" spans="12:13" ht="18" customHeight="1" x14ac:dyDescent="0.25">
      <c r="L10303" s="516"/>
      <c r="M10303" s="410" t="str">
        <f>IFERROR(IF($A10304=VLOOKUP($A10304,AGOTADOS!$A$3:$H$4997,1,FALSE),"AGOTADO","SI HAY"),"")</f>
        <v/>
      </c>
    </row>
    <row r="10304" spans="12:13" ht="18" customHeight="1" x14ac:dyDescent="0.25">
      <c r="L10304" s="516"/>
      <c r="M10304" s="410" t="str">
        <f>IFERROR(IF($A10305=VLOOKUP($A10305,AGOTADOS!$A$3:$H$4997,1,FALSE),"AGOTADO","SI HAY"),"")</f>
        <v/>
      </c>
    </row>
    <row r="10305" spans="12:13" ht="18" customHeight="1" x14ac:dyDescent="0.25">
      <c r="L10305" s="516"/>
      <c r="M10305" s="410" t="str">
        <f>IFERROR(IF($A10306=VLOOKUP($A10306,AGOTADOS!$A$3:$H$4997,1,FALSE),"AGOTADO","SI HAY"),"")</f>
        <v/>
      </c>
    </row>
    <row r="10306" spans="12:13" ht="18" customHeight="1" x14ac:dyDescent="0.25">
      <c r="L10306" s="516"/>
      <c r="M10306" s="410" t="str">
        <f>IFERROR(IF($A10307=VLOOKUP($A10307,AGOTADOS!$A$3:$H$4997,1,FALSE),"AGOTADO","SI HAY"),"")</f>
        <v/>
      </c>
    </row>
    <row r="10307" spans="12:13" ht="18" customHeight="1" x14ac:dyDescent="0.25">
      <c r="L10307" s="516"/>
      <c r="M10307" s="410" t="str">
        <f>IFERROR(IF($A10308=VLOOKUP($A10308,AGOTADOS!$A$3:$H$4997,1,FALSE),"AGOTADO","SI HAY"),"")</f>
        <v/>
      </c>
    </row>
    <row r="10308" spans="12:13" ht="18" customHeight="1" x14ac:dyDescent="0.25">
      <c r="L10308" s="516"/>
      <c r="M10308" s="410" t="str">
        <f>IFERROR(IF($A10309=VLOOKUP($A10309,AGOTADOS!$A$3:$H$4997,1,FALSE),"AGOTADO","SI HAY"),"")</f>
        <v/>
      </c>
    </row>
    <row r="10309" spans="12:13" ht="18" customHeight="1" x14ac:dyDescent="0.25">
      <c r="L10309" s="516"/>
      <c r="M10309" s="410" t="str">
        <f>IFERROR(IF($A10310=VLOOKUP($A10310,AGOTADOS!$A$3:$H$4997,1,FALSE),"AGOTADO","SI HAY"),"")</f>
        <v/>
      </c>
    </row>
    <row r="10310" spans="12:13" ht="18" customHeight="1" x14ac:dyDescent="0.25">
      <c r="L10310" s="516"/>
      <c r="M10310" s="410" t="str">
        <f>IFERROR(IF($A10311=VLOOKUP($A10311,AGOTADOS!$A$3:$H$4997,1,FALSE),"AGOTADO","SI HAY"),"")</f>
        <v/>
      </c>
    </row>
    <row r="10311" spans="12:13" ht="18" customHeight="1" x14ac:dyDescent="0.25">
      <c r="L10311" s="516"/>
      <c r="M10311" s="410" t="str">
        <f>IFERROR(IF($A10312=VLOOKUP($A10312,AGOTADOS!$A$3:$H$4997,1,FALSE),"AGOTADO","SI HAY"),"")</f>
        <v/>
      </c>
    </row>
    <row r="10312" spans="12:13" ht="18" customHeight="1" x14ac:dyDescent="0.25">
      <c r="L10312" s="516"/>
      <c r="M10312" s="410" t="str">
        <f>IFERROR(IF($A10313=VLOOKUP($A10313,AGOTADOS!$A$3:$H$4997,1,FALSE),"AGOTADO","SI HAY"),"")</f>
        <v/>
      </c>
    </row>
    <row r="10313" spans="12:13" ht="18" customHeight="1" x14ac:dyDescent="0.25">
      <c r="L10313" s="516"/>
      <c r="M10313" s="410" t="str">
        <f>IFERROR(IF($A10314=VLOOKUP($A10314,AGOTADOS!$A$3:$H$4997,1,FALSE),"AGOTADO","SI HAY"),"")</f>
        <v/>
      </c>
    </row>
    <row r="10314" spans="12:13" ht="18" customHeight="1" x14ac:dyDescent="0.25">
      <c r="L10314" s="516"/>
      <c r="M10314" s="410" t="str">
        <f>IFERROR(IF($A10315=VLOOKUP($A10315,AGOTADOS!$A$3:$H$4997,1,FALSE),"AGOTADO","SI HAY"),"")</f>
        <v/>
      </c>
    </row>
    <row r="10315" spans="12:13" ht="18" customHeight="1" x14ac:dyDescent="0.25">
      <c r="L10315" s="516"/>
      <c r="M10315" s="410" t="str">
        <f>IFERROR(IF($A10316=VLOOKUP($A10316,AGOTADOS!$A$3:$H$4997,1,FALSE),"AGOTADO","SI HAY"),"")</f>
        <v/>
      </c>
    </row>
    <row r="10316" spans="12:13" ht="18" customHeight="1" x14ac:dyDescent="0.25">
      <c r="L10316" s="516"/>
      <c r="M10316" s="410" t="str">
        <f>IFERROR(IF($A10317=VLOOKUP($A10317,AGOTADOS!$A$3:$H$4997,1,FALSE),"AGOTADO","SI HAY"),"")</f>
        <v/>
      </c>
    </row>
    <row r="10317" spans="12:13" ht="18" customHeight="1" x14ac:dyDescent="0.25">
      <c r="L10317" s="516"/>
      <c r="M10317" s="410" t="str">
        <f>IFERROR(IF($A10318=VLOOKUP($A10318,AGOTADOS!$A$3:$H$4997,1,FALSE),"AGOTADO","SI HAY"),"")</f>
        <v/>
      </c>
    </row>
    <row r="10318" spans="12:13" ht="18" customHeight="1" x14ac:dyDescent="0.25">
      <c r="L10318" s="516"/>
      <c r="M10318" s="410" t="str">
        <f>IFERROR(IF($A10319=VLOOKUP($A10319,AGOTADOS!$A$3:$H$4997,1,FALSE),"AGOTADO","SI HAY"),"")</f>
        <v/>
      </c>
    </row>
    <row r="10319" spans="12:13" ht="18" customHeight="1" x14ac:dyDescent="0.25">
      <c r="L10319" s="516"/>
      <c r="M10319" s="410" t="str">
        <f>IFERROR(IF($A10320=VLOOKUP($A10320,AGOTADOS!$A$3:$H$4997,1,FALSE),"AGOTADO","SI HAY"),"")</f>
        <v/>
      </c>
    </row>
    <row r="10320" spans="12:13" ht="18" customHeight="1" x14ac:dyDescent="0.25">
      <c r="L10320" s="516"/>
      <c r="M10320" s="410" t="str">
        <f>IFERROR(IF($A10321=VLOOKUP($A10321,AGOTADOS!$A$3:$H$4997,1,FALSE),"AGOTADO","SI HAY"),"")</f>
        <v/>
      </c>
    </row>
    <row r="10321" spans="12:13" ht="18" customHeight="1" x14ac:dyDescent="0.25">
      <c r="L10321" s="516"/>
      <c r="M10321" s="410" t="str">
        <f>IFERROR(IF($A10322=VLOOKUP($A10322,AGOTADOS!$A$3:$H$4997,1,FALSE),"AGOTADO","SI HAY"),"")</f>
        <v/>
      </c>
    </row>
    <row r="10322" spans="12:13" ht="18" customHeight="1" x14ac:dyDescent="0.25">
      <c r="L10322" s="516"/>
      <c r="M10322" s="410" t="str">
        <f>IFERROR(IF($A10323=VLOOKUP($A10323,AGOTADOS!$A$3:$H$4997,1,FALSE),"AGOTADO","SI HAY"),"")</f>
        <v/>
      </c>
    </row>
    <row r="10323" spans="12:13" ht="18" customHeight="1" x14ac:dyDescent="0.25">
      <c r="L10323" s="516"/>
      <c r="M10323" s="410" t="str">
        <f>IFERROR(IF($A10324=VLOOKUP($A10324,AGOTADOS!$A$3:$H$4997,1,FALSE),"AGOTADO","SI HAY"),"")</f>
        <v/>
      </c>
    </row>
    <row r="10324" spans="12:13" ht="18" customHeight="1" x14ac:dyDescent="0.25">
      <c r="L10324" s="516"/>
      <c r="M10324" s="410" t="str">
        <f>IFERROR(IF($A10325=VLOOKUP($A10325,AGOTADOS!$A$3:$H$4997,1,FALSE),"AGOTADO","SI HAY"),"")</f>
        <v/>
      </c>
    </row>
    <row r="10325" spans="12:13" ht="18" customHeight="1" x14ac:dyDescent="0.25">
      <c r="L10325" s="516"/>
      <c r="M10325" s="410" t="str">
        <f>IFERROR(IF($A10326=VLOOKUP($A10326,AGOTADOS!$A$3:$H$4997,1,FALSE),"AGOTADO","SI HAY"),"")</f>
        <v/>
      </c>
    </row>
    <row r="10326" spans="12:13" ht="18" customHeight="1" x14ac:dyDescent="0.25">
      <c r="L10326" s="516"/>
      <c r="M10326" s="410" t="str">
        <f>IFERROR(IF($A10327=VLOOKUP($A10327,AGOTADOS!$A$3:$H$4997,1,FALSE),"AGOTADO","SI HAY"),"")</f>
        <v/>
      </c>
    </row>
    <row r="10327" spans="12:13" ht="18" customHeight="1" x14ac:dyDescent="0.25">
      <c r="L10327" s="516"/>
      <c r="M10327" s="410" t="str">
        <f>IFERROR(IF($A10328=VLOOKUP($A10328,AGOTADOS!$A$3:$H$4997,1,FALSE),"AGOTADO","SI HAY"),"")</f>
        <v/>
      </c>
    </row>
    <row r="10328" spans="12:13" ht="18" customHeight="1" x14ac:dyDescent="0.25">
      <c r="L10328" s="516"/>
      <c r="M10328" s="410" t="str">
        <f>IFERROR(IF($A10329=VLOOKUP($A10329,AGOTADOS!$A$3:$H$4997,1,FALSE),"AGOTADO","SI HAY"),"")</f>
        <v/>
      </c>
    </row>
    <row r="10329" spans="12:13" ht="18" customHeight="1" x14ac:dyDescent="0.25">
      <c r="L10329" s="516"/>
      <c r="M10329" s="410" t="str">
        <f>IFERROR(IF($A10330=VLOOKUP($A10330,AGOTADOS!$A$3:$H$4997,1,FALSE),"AGOTADO","SI HAY"),"")</f>
        <v/>
      </c>
    </row>
    <row r="10330" spans="12:13" ht="18" customHeight="1" x14ac:dyDescent="0.25">
      <c r="L10330" s="516"/>
      <c r="M10330" s="410" t="str">
        <f>IFERROR(IF($A10331=VLOOKUP($A10331,AGOTADOS!$A$3:$H$4997,1,FALSE),"AGOTADO","SI HAY"),"")</f>
        <v/>
      </c>
    </row>
    <row r="10331" spans="12:13" ht="18" customHeight="1" x14ac:dyDescent="0.25">
      <c r="L10331" s="516"/>
      <c r="M10331" s="410" t="str">
        <f>IFERROR(IF($A10332=VLOOKUP($A10332,AGOTADOS!$A$3:$H$4997,1,FALSE),"AGOTADO","SI HAY"),"")</f>
        <v/>
      </c>
    </row>
    <row r="10332" spans="12:13" ht="18" customHeight="1" x14ac:dyDescent="0.25">
      <c r="L10332" s="516"/>
      <c r="M10332" s="410" t="str">
        <f>IFERROR(IF($A10333=VLOOKUP($A10333,AGOTADOS!$A$3:$H$4997,1,FALSE),"AGOTADO","SI HAY"),"")</f>
        <v/>
      </c>
    </row>
    <row r="10333" spans="12:13" ht="18" customHeight="1" x14ac:dyDescent="0.25">
      <c r="L10333" s="516"/>
      <c r="M10333" s="410" t="str">
        <f>IFERROR(IF($A10334=VLOOKUP($A10334,AGOTADOS!$A$3:$H$4997,1,FALSE),"AGOTADO","SI HAY"),"")</f>
        <v/>
      </c>
    </row>
    <row r="10334" spans="12:13" ht="18" customHeight="1" x14ac:dyDescent="0.25">
      <c r="L10334" s="516"/>
      <c r="M10334" s="410" t="str">
        <f>IFERROR(IF($A10335=VLOOKUP($A10335,AGOTADOS!$A$3:$H$4997,1,FALSE),"AGOTADO","SI HAY"),"")</f>
        <v/>
      </c>
    </row>
    <row r="10335" spans="12:13" ht="18" customHeight="1" x14ac:dyDescent="0.25">
      <c r="L10335" s="516"/>
      <c r="M10335" s="410" t="str">
        <f>IFERROR(IF($A10336=VLOOKUP($A10336,AGOTADOS!$A$3:$H$4997,1,FALSE),"AGOTADO","SI HAY"),"")</f>
        <v/>
      </c>
    </row>
    <row r="10336" spans="12:13" ht="18" customHeight="1" x14ac:dyDescent="0.25">
      <c r="L10336" s="516"/>
      <c r="M10336" s="410" t="str">
        <f>IFERROR(IF($A10337=VLOOKUP($A10337,AGOTADOS!$A$3:$H$4997,1,FALSE),"AGOTADO","SI HAY"),"")</f>
        <v/>
      </c>
    </row>
    <row r="10337" spans="12:13" ht="18" customHeight="1" x14ac:dyDescent="0.25">
      <c r="L10337" s="516"/>
      <c r="M10337" s="410" t="str">
        <f>IFERROR(IF($A10338=VLOOKUP($A10338,AGOTADOS!$A$3:$H$4997,1,FALSE),"AGOTADO","SI HAY"),"")</f>
        <v/>
      </c>
    </row>
    <row r="10338" spans="12:13" ht="18" customHeight="1" x14ac:dyDescent="0.25">
      <c r="L10338" s="516"/>
      <c r="M10338" s="410" t="str">
        <f>IFERROR(IF($A10339=VLOOKUP($A10339,AGOTADOS!$A$3:$H$4997,1,FALSE),"AGOTADO","SI HAY"),"")</f>
        <v/>
      </c>
    </row>
    <row r="10339" spans="12:13" ht="18" customHeight="1" x14ac:dyDescent="0.25">
      <c r="L10339" s="516"/>
      <c r="M10339" s="410" t="str">
        <f>IFERROR(IF($A10340=VLOOKUP($A10340,AGOTADOS!$A$3:$H$4997,1,FALSE),"AGOTADO","SI HAY"),"")</f>
        <v/>
      </c>
    </row>
    <row r="10340" spans="12:13" ht="18" customHeight="1" x14ac:dyDescent="0.25">
      <c r="L10340" s="516"/>
      <c r="M10340" s="410" t="str">
        <f>IFERROR(IF($A10341=VLOOKUP($A10341,AGOTADOS!$A$3:$H$4997,1,FALSE),"AGOTADO","SI HAY"),"")</f>
        <v/>
      </c>
    </row>
    <row r="10341" spans="12:13" ht="18" customHeight="1" x14ac:dyDescent="0.25">
      <c r="L10341" s="516"/>
      <c r="M10341" s="410" t="str">
        <f>IFERROR(IF($A10342=VLOOKUP($A10342,AGOTADOS!$A$3:$H$4997,1,FALSE),"AGOTADO","SI HAY"),"")</f>
        <v/>
      </c>
    </row>
    <row r="10342" spans="12:13" ht="18" customHeight="1" x14ac:dyDescent="0.25">
      <c r="L10342" s="516"/>
      <c r="M10342" s="410" t="str">
        <f>IFERROR(IF($A10343=VLOOKUP($A10343,AGOTADOS!$A$3:$H$4997,1,FALSE),"AGOTADO","SI HAY"),"")</f>
        <v/>
      </c>
    </row>
    <row r="10343" spans="12:13" ht="18" customHeight="1" x14ac:dyDescent="0.25">
      <c r="L10343" s="516"/>
      <c r="M10343" s="410" t="str">
        <f>IFERROR(IF($A10344=VLOOKUP($A10344,AGOTADOS!$A$3:$H$4997,1,FALSE),"AGOTADO","SI HAY"),"")</f>
        <v/>
      </c>
    </row>
    <row r="10344" spans="12:13" ht="18" customHeight="1" x14ac:dyDescent="0.25">
      <c r="L10344" s="516"/>
      <c r="M10344" s="410" t="str">
        <f>IFERROR(IF($A10345=VLOOKUP($A10345,AGOTADOS!$A$3:$H$4997,1,FALSE),"AGOTADO","SI HAY"),"")</f>
        <v/>
      </c>
    </row>
    <row r="10345" spans="12:13" ht="18" customHeight="1" x14ac:dyDescent="0.25">
      <c r="L10345" s="516"/>
      <c r="M10345" s="410" t="str">
        <f>IFERROR(IF($A10346=VLOOKUP($A10346,AGOTADOS!$A$3:$H$4997,1,FALSE),"AGOTADO","SI HAY"),"")</f>
        <v/>
      </c>
    </row>
    <row r="10346" spans="12:13" ht="18" customHeight="1" x14ac:dyDescent="0.25">
      <c r="L10346" s="516"/>
      <c r="M10346" s="410" t="str">
        <f>IFERROR(IF($A10347=VLOOKUP($A10347,AGOTADOS!$A$3:$H$4997,1,FALSE),"AGOTADO","SI HAY"),"")</f>
        <v/>
      </c>
    </row>
    <row r="10347" spans="12:13" ht="18" customHeight="1" x14ac:dyDescent="0.25">
      <c r="L10347" s="516"/>
      <c r="M10347" s="410" t="str">
        <f>IFERROR(IF($A10348=VLOOKUP($A10348,AGOTADOS!$A$3:$H$4997,1,FALSE),"AGOTADO","SI HAY"),"")</f>
        <v/>
      </c>
    </row>
    <row r="10348" spans="12:13" ht="18" customHeight="1" x14ac:dyDescent="0.25">
      <c r="L10348" s="516"/>
      <c r="M10348" s="410" t="str">
        <f>IFERROR(IF($A10349=VLOOKUP($A10349,AGOTADOS!$A$3:$H$4997,1,FALSE),"AGOTADO","SI HAY"),"")</f>
        <v/>
      </c>
    </row>
    <row r="10349" spans="12:13" ht="18" customHeight="1" x14ac:dyDescent="0.25">
      <c r="L10349" s="516"/>
      <c r="M10349" s="410" t="str">
        <f>IFERROR(IF($A10350=VLOOKUP($A10350,AGOTADOS!$A$3:$H$4997,1,FALSE),"AGOTADO","SI HAY"),"")</f>
        <v/>
      </c>
    </row>
    <row r="10350" spans="12:13" ht="18" customHeight="1" x14ac:dyDescent="0.25">
      <c r="L10350" s="516"/>
      <c r="M10350" s="410" t="str">
        <f>IFERROR(IF($A10351=VLOOKUP($A10351,AGOTADOS!$A$3:$H$4997,1,FALSE),"AGOTADO","SI HAY"),"")</f>
        <v/>
      </c>
    </row>
    <row r="10351" spans="12:13" ht="18" customHeight="1" x14ac:dyDescent="0.25">
      <c r="L10351" s="516"/>
      <c r="M10351" s="410" t="str">
        <f>IFERROR(IF($A10352=VLOOKUP($A10352,AGOTADOS!$A$3:$H$4997,1,FALSE),"AGOTADO","SI HAY"),"")</f>
        <v/>
      </c>
    </row>
    <row r="10352" spans="12:13" ht="18" customHeight="1" x14ac:dyDescent="0.25">
      <c r="L10352" s="516"/>
      <c r="M10352" s="410" t="str">
        <f>IFERROR(IF($A10353=VLOOKUP($A10353,AGOTADOS!$A$3:$H$4997,1,FALSE),"AGOTADO","SI HAY"),"")</f>
        <v/>
      </c>
    </row>
    <row r="10353" spans="12:13" ht="18" customHeight="1" x14ac:dyDescent="0.25">
      <c r="L10353" s="516"/>
      <c r="M10353" s="410" t="str">
        <f>IFERROR(IF($A10354=VLOOKUP($A10354,AGOTADOS!$A$3:$H$4997,1,FALSE),"AGOTADO","SI HAY"),"")</f>
        <v/>
      </c>
    </row>
    <row r="10354" spans="12:13" ht="18" customHeight="1" x14ac:dyDescent="0.25">
      <c r="L10354" s="516"/>
      <c r="M10354" s="410" t="str">
        <f>IFERROR(IF($A10355=VLOOKUP($A10355,AGOTADOS!$A$3:$H$4997,1,FALSE),"AGOTADO","SI HAY"),"")</f>
        <v/>
      </c>
    </row>
    <row r="10355" spans="12:13" ht="18" customHeight="1" x14ac:dyDescent="0.25">
      <c r="L10355" s="516"/>
      <c r="M10355" s="410" t="str">
        <f>IFERROR(IF($A10356=VLOOKUP($A10356,AGOTADOS!$A$3:$H$4997,1,FALSE),"AGOTADO","SI HAY"),"")</f>
        <v/>
      </c>
    </row>
    <row r="10356" spans="12:13" ht="18" customHeight="1" x14ac:dyDescent="0.25">
      <c r="L10356" s="516"/>
      <c r="M10356" s="410" t="str">
        <f>IFERROR(IF($A10357=VLOOKUP($A10357,AGOTADOS!$A$3:$H$4997,1,FALSE),"AGOTADO","SI HAY"),"")</f>
        <v/>
      </c>
    </row>
    <row r="10357" spans="12:13" ht="18" customHeight="1" x14ac:dyDescent="0.25">
      <c r="L10357" s="516"/>
      <c r="M10357" s="410" t="str">
        <f>IFERROR(IF($A10358=VLOOKUP($A10358,AGOTADOS!$A$3:$H$4997,1,FALSE),"AGOTADO","SI HAY"),"")</f>
        <v/>
      </c>
    </row>
    <row r="10358" spans="12:13" ht="18" customHeight="1" x14ac:dyDescent="0.25">
      <c r="L10358" s="516"/>
      <c r="M10358" s="410" t="str">
        <f>IFERROR(IF($A10359=VLOOKUP($A10359,AGOTADOS!$A$3:$H$4997,1,FALSE),"AGOTADO","SI HAY"),"")</f>
        <v/>
      </c>
    </row>
    <row r="10359" spans="12:13" ht="18" customHeight="1" x14ac:dyDescent="0.25">
      <c r="L10359" s="516"/>
      <c r="M10359" s="410" t="str">
        <f>IFERROR(IF($A10360=VLOOKUP($A10360,AGOTADOS!$A$3:$H$4997,1,FALSE),"AGOTADO","SI HAY"),"")</f>
        <v/>
      </c>
    </row>
    <row r="10360" spans="12:13" ht="18" customHeight="1" x14ac:dyDescent="0.25">
      <c r="L10360" s="516"/>
      <c r="M10360" s="410" t="str">
        <f>IFERROR(IF($A10361=VLOOKUP($A10361,AGOTADOS!$A$3:$H$4997,1,FALSE),"AGOTADO","SI HAY"),"")</f>
        <v/>
      </c>
    </row>
    <row r="10361" spans="12:13" ht="18" customHeight="1" x14ac:dyDescent="0.25">
      <c r="L10361" s="516"/>
      <c r="M10361" s="410" t="str">
        <f>IFERROR(IF($A10362=VLOOKUP($A10362,AGOTADOS!$A$3:$H$4997,1,FALSE),"AGOTADO","SI HAY"),"")</f>
        <v/>
      </c>
    </row>
    <row r="10362" spans="12:13" ht="18" customHeight="1" x14ac:dyDescent="0.25">
      <c r="L10362" s="516"/>
      <c r="M10362" s="410" t="str">
        <f>IFERROR(IF($A10363=VLOOKUP($A10363,AGOTADOS!$A$3:$H$4997,1,FALSE),"AGOTADO","SI HAY"),"")</f>
        <v/>
      </c>
    </row>
    <row r="10363" spans="12:13" ht="18" customHeight="1" x14ac:dyDescent="0.25">
      <c r="L10363" s="516"/>
      <c r="M10363" s="410" t="str">
        <f>IFERROR(IF($A10364=VLOOKUP($A10364,AGOTADOS!$A$3:$H$4997,1,FALSE),"AGOTADO","SI HAY"),"")</f>
        <v/>
      </c>
    </row>
    <row r="10364" spans="12:13" ht="18" customHeight="1" x14ac:dyDescent="0.25">
      <c r="L10364" s="516"/>
      <c r="M10364" s="410" t="str">
        <f>IFERROR(IF($A10365=VLOOKUP($A10365,AGOTADOS!$A$3:$H$4997,1,FALSE),"AGOTADO","SI HAY"),"")</f>
        <v/>
      </c>
    </row>
    <row r="10365" spans="12:13" ht="18" customHeight="1" x14ac:dyDescent="0.25">
      <c r="L10365" s="516"/>
      <c r="M10365" s="410" t="str">
        <f>IFERROR(IF($A10366=VLOOKUP($A10366,AGOTADOS!$A$3:$H$4997,1,FALSE),"AGOTADO","SI HAY"),"")</f>
        <v/>
      </c>
    </row>
    <row r="10366" spans="12:13" ht="18" customHeight="1" x14ac:dyDescent="0.25">
      <c r="L10366" s="516"/>
      <c r="M10366" s="410" t="str">
        <f>IFERROR(IF($A10367=VLOOKUP($A10367,AGOTADOS!$A$3:$H$4997,1,FALSE),"AGOTADO","SI HAY"),"")</f>
        <v/>
      </c>
    </row>
    <row r="10367" spans="12:13" ht="18" customHeight="1" x14ac:dyDescent="0.25">
      <c r="L10367" s="516"/>
      <c r="M10367" s="410" t="str">
        <f>IFERROR(IF($A10368=VLOOKUP($A10368,AGOTADOS!$A$3:$H$4997,1,FALSE),"AGOTADO","SI HAY"),"")</f>
        <v/>
      </c>
    </row>
    <row r="10368" spans="12:13" ht="18" customHeight="1" x14ac:dyDescent="0.25">
      <c r="L10368" s="516"/>
      <c r="M10368" s="410" t="str">
        <f>IFERROR(IF($A10369=VLOOKUP($A10369,AGOTADOS!$A$3:$H$4997,1,FALSE),"AGOTADO","SI HAY"),"")</f>
        <v/>
      </c>
    </row>
    <row r="10369" spans="12:13" ht="18" customHeight="1" x14ac:dyDescent="0.25">
      <c r="L10369" s="516"/>
      <c r="M10369" s="410" t="str">
        <f>IFERROR(IF($A10370=VLOOKUP($A10370,AGOTADOS!$A$3:$H$4997,1,FALSE),"AGOTADO","SI HAY"),"")</f>
        <v/>
      </c>
    </row>
    <row r="10370" spans="12:13" ht="18" customHeight="1" x14ac:dyDescent="0.25">
      <c r="L10370" s="516"/>
      <c r="M10370" s="410" t="str">
        <f>IFERROR(IF($A10371=VLOOKUP($A10371,AGOTADOS!$A$3:$H$4997,1,FALSE),"AGOTADO","SI HAY"),"")</f>
        <v/>
      </c>
    </row>
    <row r="10371" spans="12:13" ht="18" customHeight="1" x14ac:dyDescent="0.25">
      <c r="L10371" s="516"/>
      <c r="M10371" s="410" t="str">
        <f>IFERROR(IF($A10372=VLOOKUP($A10372,AGOTADOS!$A$3:$H$4997,1,FALSE),"AGOTADO","SI HAY"),"")</f>
        <v/>
      </c>
    </row>
    <row r="10372" spans="12:13" ht="18" customHeight="1" x14ac:dyDescent="0.25">
      <c r="L10372" s="516"/>
      <c r="M10372" s="410" t="str">
        <f>IFERROR(IF($A10373=VLOOKUP($A10373,AGOTADOS!$A$3:$H$4997,1,FALSE),"AGOTADO","SI HAY"),"")</f>
        <v/>
      </c>
    </row>
    <row r="10373" spans="12:13" ht="18" customHeight="1" x14ac:dyDescent="0.25">
      <c r="L10373" s="516"/>
      <c r="M10373" s="410" t="str">
        <f>IFERROR(IF($A10374=VLOOKUP($A10374,AGOTADOS!$A$3:$H$4997,1,FALSE),"AGOTADO","SI HAY"),"")</f>
        <v/>
      </c>
    </row>
    <row r="10374" spans="12:13" ht="18" customHeight="1" x14ac:dyDescent="0.25">
      <c r="L10374" s="516"/>
      <c r="M10374" s="410" t="str">
        <f>IFERROR(IF($A10375=VLOOKUP($A10375,AGOTADOS!$A$3:$H$4997,1,FALSE),"AGOTADO","SI HAY"),"")</f>
        <v/>
      </c>
    </row>
    <row r="10375" spans="12:13" ht="18" customHeight="1" x14ac:dyDescent="0.25">
      <c r="L10375" s="516"/>
      <c r="M10375" s="410" t="str">
        <f>IFERROR(IF($A10376=VLOOKUP($A10376,AGOTADOS!$A$3:$H$4997,1,FALSE),"AGOTADO","SI HAY"),"")</f>
        <v/>
      </c>
    </row>
    <row r="10376" spans="12:13" ht="18" customHeight="1" x14ac:dyDescent="0.25">
      <c r="L10376" s="516"/>
      <c r="M10376" s="410" t="str">
        <f>IFERROR(IF($A10377=VLOOKUP($A10377,AGOTADOS!$A$3:$H$4997,1,FALSE),"AGOTADO","SI HAY"),"")</f>
        <v/>
      </c>
    </row>
    <row r="10377" spans="12:13" ht="18" customHeight="1" x14ac:dyDescent="0.25">
      <c r="L10377" s="516"/>
      <c r="M10377" s="410" t="str">
        <f>IFERROR(IF($A10378=VLOOKUP($A10378,AGOTADOS!$A$3:$H$4997,1,FALSE),"AGOTADO","SI HAY"),"")</f>
        <v/>
      </c>
    </row>
    <row r="10378" spans="12:13" ht="18" customHeight="1" x14ac:dyDescent="0.25">
      <c r="L10378" s="516"/>
      <c r="M10378" s="410" t="str">
        <f>IFERROR(IF($A10379=VLOOKUP($A10379,AGOTADOS!$A$3:$H$4997,1,FALSE),"AGOTADO","SI HAY"),"")</f>
        <v/>
      </c>
    </row>
    <row r="10379" spans="12:13" ht="18" customHeight="1" x14ac:dyDescent="0.25">
      <c r="L10379" s="516"/>
      <c r="M10379" s="410" t="str">
        <f>IFERROR(IF($A10380=VLOOKUP($A10380,AGOTADOS!$A$3:$H$4997,1,FALSE),"AGOTADO","SI HAY"),"")</f>
        <v/>
      </c>
    </row>
    <row r="10380" spans="12:13" ht="18" customHeight="1" x14ac:dyDescent="0.25">
      <c r="L10380" s="516"/>
      <c r="M10380" s="410" t="str">
        <f>IFERROR(IF($A10381=VLOOKUP($A10381,AGOTADOS!$A$3:$H$4997,1,FALSE),"AGOTADO","SI HAY"),"")</f>
        <v/>
      </c>
    </row>
    <row r="10381" spans="12:13" ht="18" customHeight="1" x14ac:dyDescent="0.25">
      <c r="L10381" s="516"/>
      <c r="M10381" s="410" t="str">
        <f>IFERROR(IF($A10382=VLOOKUP($A10382,AGOTADOS!$A$3:$H$4997,1,FALSE),"AGOTADO","SI HAY"),"")</f>
        <v/>
      </c>
    </row>
    <row r="10382" spans="12:13" ht="18" customHeight="1" x14ac:dyDescent="0.25">
      <c r="L10382" s="516"/>
      <c r="M10382" s="410" t="str">
        <f>IFERROR(IF($A10383=VLOOKUP($A10383,AGOTADOS!$A$3:$H$4997,1,FALSE),"AGOTADO","SI HAY"),"")</f>
        <v/>
      </c>
    </row>
    <row r="10383" spans="12:13" ht="18" customHeight="1" x14ac:dyDescent="0.25">
      <c r="L10383" s="516"/>
      <c r="M10383" s="410" t="str">
        <f>IFERROR(IF($A10384=VLOOKUP($A10384,AGOTADOS!$A$3:$H$4997,1,FALSE),"AGOTADO","SI HAY"),"")</f>
        <v/>
      </c>
    </row>
    <row r="10384" spans="12:13" ht="18" customHeight="1" x14ac:dyDescent="0.25">
      <c r="L10384" s="516"/>
      <c r="M10384" s="410" t="str">
        <f>IFERROR(IF($A10385=VLOOKUP($A10385,AGOTADOS!$A$3:$H$4997,1,FALSE),"AGOTADO","SI HAY"),"")</f>
        <v/>
      </c>
    </row>
    <row r="10385" spans="12:13" ht="18" customHeight="1" x14ac:dyDescent="0.25">
      <c r="L10385" s="516"/>
      <c r="M10385" s="410" t="str">
        <f>IFERROR(IF($A10386=VLOOKUP($A10386,AGOTADOS!$A$3:$H$4997,1,FALSE),"AGOTADO","SI HAY"),"")</f>
        <v/>
      </c>
    </row>
    <row r="10386" spans="12:13" ht="18" customHeight="1" x14ac:dyDescent="0.25">
      <c r="L10386" s="516"/>
      <c r="M10386" s="410" t="str">
        <f>IFERROR(IF($A10387=VLOOKUP($A10387,AGOTADOS!$A$3:$H$4997,1,FALSE),"AGOTADO","SI HAY"),"")</f>
        <v/>
      </c>
    </row>
    <row r="10387" spans="12:13" ht="18" customHeight="1" x14ac:dyDescent="0.25">
      <c r="L10387" s="516"/>
      <c r="M10387" s="410" t="str">
        <f>IFERROR(IF($A10388=VLOOKUP($A10388,AGOTADOS!$A$3:$H$4997,1,FALSE),"AGOTADO","SI HAY"),"")</f>
        <v/>
      </c>
    </row>
    <row r="10388" spans="12:13" ht="18" customHeight="1" x14ac:dyDescent="0.25">
      <c r="L10388" s="516"/>
      <c r="M10388" s="410" t="str">
        <f>IFERROR(IF($A10389=VLOOKUP($A10389,AGOTADOS!$A$3:$H$4997,1,FALSE),"AGOTADO","SI HAY"),"")</f>
        <v/>
      </c>
    </row>
    <row r="10389" spans="12:13" ht="18" customHeight="1" x14ac:dyDescent="0.25">
      <c r="L10389" s="516"/>
      <c r="M10389" s="410" t="str">
        <f>IFERROR(IF($A10390=VLOOKUP($A10390,AGOTADOS!$A$3:$H$4997,1,FALSE),"AGOTADO","SI HAY"),"")</f>
        <v/>
      </c>
    </row>
    <row r="10390" spans="12:13" ht="18" customHeight="1" x14ac:dyDescent="0.25">
      <c r="L10390" s="516"/>
      <c r="M10390" s="410" t="str">
        <f>IFERROR(IF($A10391=VLOOKUP($A10391,AGOTADOS!$A$3:$H$4997,1,FALSE),"AGOTADO","SI HAY"),"")</f>
        <v/>
      </c>
    </row>
    <row r="10391" spans="12:13" ht="18" customHeight="1" x14ac:dyDescent="0.25">
      <c r="L10391" s="516"/>
      <c r="M10391" s="410" t="str">
        <f>IFERROR(IF($A10392=VLOOKUP($A10392,AGOTADOS!$A$3:$H$4997,1,FALSE),"AGOTADO","SI HAY"),"")</f>
        <v/>
      </c>
    </row>
    <row r="10392" spans="12:13" ht="18" customHeight="1" x14ac:dyDescent="0.25">
      <c r="L10392" s="516"/>
      <c r="M10392" s="410" t="str">
        <f>IFERROR(IF($A10393=VLOOKUP($A10393,AGOTADOS!$A$3:$H$4997,1,FALSE),"AGOTADO","SI HAY"),"")</f>
        <v/>
      </c>
    </row>
    <row r="10393" spans="12:13" ht="18" customHeight="1" x14ac:dyDescent="0.25">
      <c r="L10393" s="516"/>
      <c r="M10393" s="410" t="str">
        <f>IFERROR(IF($A10394=VLOOKUP($A10394,AGOTADOS!$A$3:$H$4997,1,FALSE),"AGOTADO","SI HAY"),"")</f>
        <v/>
      </c>
    </row>
    <row r="10394" spans="12:13" ht="18" customHeight="1" x14ac:dyDescent="0.25">
      <c r="L10394" s="516"/>
      <c r="M10394" s="410" t="str">
        <f>IFERROR(IF($A10395=VLOOKUP($A10395,AGOTADOS!$A$3:$H$4997,1,FALSE),"AGOTADO","SI HAY"),"")</f>
        <v/>
      </c>
    </row>
    <row r="10395" spans="12:13" ht="18" customHeight="1" x14ac:dyDescent="0.25">
      <c r="L10395" s="516"/>
      <c r="M10395" s="410" t="str">
        <f>IFERROR(IF($A10396=VLOOKUP($A10396,AGOTADOS!$A$3:$H$4997,1,FALSE),"AGOTADO","SI HAY"),"")</f>
        <v/>
      </c>
    </row>
    <row r="10396" spans="12:13" ht="18" customHeight="1" x14ac:dyDescent="0.25">
      <c r="L10396" s="516"/>
      <c r="M10396" s="410" t="str">
        <f>IFERROR(IF($A10397=VLOOKUP($A10397,AGOTADOS!$A$3:$H$4997,1,FALSE),"AGOTADO","SI HAY"),"")</f>
        <v/>
      </c>
    </row>
    <row r="10397" spans="12:13" ht="18" customHeight="1" x14ac:dyDescent="0.25">
      <c r="L10397" s="516"/>
      <c r="M10397" s="410" t="str">
        <f>IFERROR(IF($A10398=VLOOKUP($A10398,AGOTADOS!$A$3:$H$4997,1,FALSE),"AGOTADO","SI HAY"),"")</f>
        <v/>
      </c>
    </row>
    <row r="10398" spans="12:13" ht="18" customHeight="1" x14ac:dyDescent="0.25">
      <c r="L10398" s="516"/>
      <c r="M10398" s="410" t="str">
        <f>IFERROR(IF($A10399=VLOOKUP($A10399,AGOTADOS!$A$3:$H$4997,1,FALSE),"AGOTADO","SI HAY"),"")</f>
        <v/>
      </c>
    </row>
    <row r="10399" spans="12:13" ht="18" customHeight="1" x14ac:dyDescent="0.25">
      <c r="L10399" s="516"/>
      <c r="M10399" s="410" t="str">
        <f>IFERROR(IF($A10400=VLOOKUP($A10400,AGOTADOS!$A$3:$H$4997,1,FALSE),"AGOTADO","SI HAY"),"")</f>
        <v/>
      </c>
    </row>
    <row r="10400" spans="12:13" ht="18" customHeight="1" x14ac:dyDescent="0.25">
      <c r="L10400" s="516"/>
      <c r="M10400" s="410" t="str">
        <f>IFERROR(IF($A10401=VLOOKUP($A10401,AGOTADOS!$A$3:$H$4997,1,FALSE),"AGOTADO","SI HAY"),"")</f>
        <v/>
      </c>
    </row>
    <row r="10401" spans="12:13" ht="18" customHeight="1" x14ac:dyDescent="0.25">
      <c r="L10401" s="516"/>
      <c r="M10401" s="410" t="str">
        <f>IFERROR(IF($A10402=VLOOKUP($A10402,AGOTADOS!$A$3:$H$4997,1,FALSE),"AGOTADO","SI HAY"),"")</f>
        <v/>
      </c>
    </row>
    <row r="10402" spans="12:13" ht="18" customHeight="1" x14ac:dyDescent="0.25">
      <c r="L10402" s="516"/>
      <c r="M10402" s="410" t="str">
        <f>IFERROR(IF($A10403=VLOOKUP($A10403,AGOTADOS!$A$3:$H$4997,1,FALSE),"AGOTADO","SI HAY"),"")</f>
        <v/>
      </c>
    </row>
    <row r="10403" spans="12:13" ht="18" customHeight="1" x14ac:dyDescent="0.25">
      <c r="L10403" s="516"/>
      <c r="M10403" s="410" t="str">
        <f>IFERROR(IF($A10404=VLOOKUP($A10404,AGOTADOS!$A$3:$H$4997,1,FALSE),"AGOTADO","SI HAY"),"")</f>
        <v/>
      </c>
    </row>
    <row r="10404" spans="12:13" ht="18" customHeight="1" x14ac:dyDescent="0.25">
      <c r="L10404" s="516"/>
      <c r="M10404" s="410" t="str">
        <f>IFERROR(IF($A10405=VLOOKUP($A10405,AGOTADOS!$A$3:$H$4997,1,FALSE),"AGOTADO","SI HAY"),"")</f>
        <v/>
      </c>
    </row>
    <row r="10405" spans="12:13" ht="18" customHeight="1" x14ac:dyDescent="0.25">
      <c r="L10405" s="516"/>
      <c r="M10405" s="410" t="str">
        <f>IFERROR(IF($A10406=VLOOKUP($A10406,AGOTADOS!$A$3:$H$4997,1,FALSE),"AGOTADO","SI HAY"),"")</f>
        <v/>
      </c>
    </row>
    <row r="10406" spans="12:13" ht="18" customHeight="1" x14ac:dyDescent="0.25">
      <c r="L10406" s="516"/>
      <c r="M10406" s="410" t="str">
        <f>IFERROR(IF($A10407=VLOOKUP($A10407,AGOTADOS!$A$3:$H$4997,1,FALSE),"AGOTADO","SI HAY"),"")</f>
        <v/>
      </c>
    </row>
    <row r="10407" spans="12:13" ht="18" customHeight="1" x14ac:dyDescent="0.25">
      <c r="L10407" s="516"/>
      <c r="M10407" s="410" t="str">
        <f>IFERROR(IF($A10408=VLOOKUP($A10408,AGOTADOS!$A$3:$H$4997,1,FALSE),"AGOTADO","SI HAY"),"")</f>
        <v/>
      </c>
    </row>
    <row r="10408" spans="12:13" ht="18" customHeight="1" x14ac:dyDescent="0.25">
      <c r="L10408" s="516"/>
      <c r="M10408" s="410" t="str">
        <f>IFERROR(IF($A10409=VLOOKUP($A10409,AGOTADOS!$A$3:$H$4997,1,FALSE),"AGOTADO","SI HAY"),"")</f>
        <v/>
      </c>
    </row>
    <row r="10409" spans="12:13" ht="18" customHeight="1" x14ac:dyDescent="0.25">
      <c r="L10409" s="516"/>
      <c r="M10409" s="410" t="str">
        <f>IFERROR(IF($A10410=VLOOKUP($A10410,AGOTADOS!$A$3:$H$4997,1,FALSE),"AGOTADO","SI HAY"),"")</f>
        <v/>
      </c>
    </row>
    <row r="10410" spans="12:13" ht="18" customHeight="1" x14ac:dyDescent="0.25">
      <c r="L10410" s="516"/>
      <c r="M10410" s="410" t="str">
        <f>IFERROR(IF($A10411=VLOOKUP($A10411,AGOTADOS!$A$3:$H$4997,1,FALSE),"AGOTADO","SI HAY"),"")</f>
        <v/>
      </c>
    </row>
    <row r="10411" spans="12:13" ht="18" customHeight="1" x14ac:dyDescent="0.25">
      <c r="L10411" s="516"/>
      <c r="M10411" s="410" t="str">
        <f>IFERROR(IF($A10412=VLOOKUP($A10412,AGOTADOS!$A$3:$H$4997,1,FALSE),"AGOTADO","SI HAY"),"")</f>
        <v/>
      </c>
    </row>
    <row r="10412" spans="12:13" ht="18" customHeight="1" x14ac:dyDescent="0.25">
      <c r="L10412" s="516"/>
      <c r="M10412" s="410" t="str">
        <f>IFERROR(IF($A10413=VLOOKUP($A10413,AGOTADOS!$A$3:$H$4997,1,FALSE),"AGOTADO","SI HAY"),"")</f>
        <v/>
      </c>
    </row>
    <row r="10413" spans="12:13" ht="18" customHeight="1" x14ac:dyDescent="0.25">
      <c r="L10413" s="516"/>
      <c r="M10413" s="410" t="str">
        <f>IFERROR(IF($A10414=VLOOKUP($A10414,AGOTADOS!$A$3:$H$4997,1,FALSE),"AGOTADO","SI HAY"),"")</f>
        <v/>
      </c>
    </row>
    <row r="10414" spans="12:13" ht="18" customHeight="1" x14ac:dyDescent="0.25">
      <c r="L10414" s="516"/>
      <c r="M10414" s="410" t="str">
        <f>IFERROR(IF($A10415=VLOOKUP($A10415,AGOTADOS!$A$3:$H$4997,1,FALSE),"AGOTADO","SI HAY"),"")</f>
        <v/>
      </c>
    </row>
    <row r="10415" spans="12:13" ht="18" customHeight="1" x14ac:dyDescent="0.25">
      <c r="L10415" s="516"/>
      <c r="M10415" s="410" t="str">
        <f>IFERROR(IF($A10416=VLOOKUP($A10416,AGOTADOS!$A$3:$H$4997,1,FALSE),"AGOTADO","SI HAY"),"")</f>
        <v/>
      </c>
    </row>
    <row r="10416" spans="12:13" ht="18" customHeight="1" x14ac:dyDescent="0.25">
      <c r="L10416" s="516"/>
      <c r="M10416" s="410" t="str">
        <f>IFERROR(IF($A10417=VLOOKUP($A10417,AGOTADOS!$A$3:$H$4997,1,FALSE),"AGOTADO","SI HAY"),"")</f>
        <v/>
      </c>
    </row>
    <row r="10417" spans="12:13" ht="18" customHeight="1" x14ac:dyDescent="0.25">
      <c r="L10417" s="516"/>
      <c r="M10417" s="410" t="str">
        <f>IFERROR(IF($A10418=VLOOKUP($A10418,AGOTADOS!$A$3:$H$4997,1,FALSE),"AGOTADO","SI HAY"),"")</f>
        <v/>
      </c>
    </row>
    <row r="10418" spans="12:13" ht="18" customHeight="1" x14ac:dyDescent="0.25">
      <c r="L10418" s="516"/>
      <c r="M10418" s="410" t="str">
        <f>IFERROR(IF($A10419=VLOOKUP($A10419,AGOTADOS!$A$3:$H$4997,1,FALSE),"AGOTADO","SI HAY"),"")</f>
        <v/>
      </c>
    </row>
    <row r="10419" spans="12:13" ht="18" customHeight="1" x14ac:dyDescent="0.25">
      <c r="L10419" s="516"/>
      <c r="M10419" s="410" t="str">
        <f>IFERROR(IF($A10420=VLOOKUP($A10420,AGOTADOS!$A$3:$H$4997,1,FALSE),"AGOTADO","SI HAY"),"")</f>
        <v/>
      </c>
    </row>
    <row r="10420" spans="12:13" ht="18" customHeight="1" x14ac:dyDescent="0.25">
      <c r="L10420" s="516"/>
      <c r="M10420" s="410" t="str">
        <f>IFERROR(IF($A10421=VLOOKUP($A10421,AGOTADOS!$A$3:$H$4997,1,FALSE),"AGOTADO","SI HAY"),"")</f>
        <v/>
      </c>
    </row>
    <row r="10421" spans="12:13" ht="18" customHeight="1" x14ac:dyDescent="0.25">
      <c r="L10421" s="516"/>
      <c r="M10421" s="410" t="str">
        <f>IFERROR(IF($A10422=VLOOKUP($A10422,AGOTADOS!$A$3:$H$4997,1,FALSE),"AGOTADO","SI HAY"),"")</f>
        <v/>
      </c>
    </row>
    <row r="10422" spans="12:13" ht="18" customHeight="1" x14ac:dyDescent="0.25">
      <c r="L10422" s="516"/>
      <c r="M10422" s="410" t="str">
        <f>IFERROR(IF($A10423=VLOOKUP($A10423,AGOTADOS!$A$3:$H$4997,1,FALSE),"AGOTADO","SI HAY"),"")</f>
        <v/>
      </c>
    </row>
    <row r="10423" spans="12:13" ht="18" customHeight="1" x14ac:dyDescent="0.25">
      <c r="L10423" s="516"/>
      <c r="M10423" s="410" t="str">
        <f>IFERROR(IF($A10424=VLOOKUP($A10424,AGOTADOS!$A$3:$H$4997,1,FALSE),"AGOTADO","SI HAY"),"")</f>
        <v/>
      </c>
    </row>
    <row r="10424" spans="12:13" ht="18" customHeight="1" x14ac:dyDescent="0.25">
      <c r="L10424" s="516"/>
      <c r="M10424" s="410" t="str">
        <f>IFERROR(IF($A10425=VLOOKUP($A10425,AGOTADOS!$A$3:$H$4997,1,FALSE),"AGOTADO","SI HAY"),"")</f>
        <v/>
      </c>
    </row>
    <row r="10425" spans="12:13" ht="18" customHeight="1" x14ac:dyDescent="0.25">
      <c r="L10425" s="516"/>
      <c r="M10425" s="410" t="str">
        <f>IFERROR(IF($A10426=VLOOKUP($A10426,AGOTADOS!$A$3:$H$4997,1,FALSE),"AGOTADO","SI HAY"),"")</f>
        <v/>
      </c>
    </row>
    <row r="10426" spans="12:13" ht="18" customHeight="1" x14ac:dyDescent="0.25">
      <c r="L10426" s="516"/>
      <c r="M10426" s="410" t="str">
        <f>IFERROR(IF($A10427=VLOOKUP($A10427,AGOTADOS!$A$3:$H$4997,1,FALSE),"AGOTADO","SI HAY"),"")</f>
        <v/>
      </c>
    </row>
    <row r="10427" spans="12:13" ht="18" customHeight="1" x14ac:dyDescent="0.25">
      <c r="L10427" s="516"/>
      <c r="M10427" s="410" t="str">
        <f>IFERROR(IF($A10428=VLOOKUP($A10428,AGOTADOS!$A$3:$H$4997,1,FALSE),"AGOTADO","SI HAY"),"")</f>
        <v/>
      </c>
    </row>
    <row r="10428" spans="12:13" ht="18" customHeight="1" x14ac:dyDescent="0.25">
      <c r="L10428" s="516"/>
      <c r="M10428" s="410" t="str">
        <f>IFERROR(IF($A10429=VLOOKUP($A10429,AGOTADOS!$A$3:$H$4997,1,FALSE),"AGOTADO","SI HAY"),"")</f>
        <v/>
      </c>
    </row>
    <row r="10429" spans="12:13" ht="18" customHeight="1" x14ac:dyDescent="0.25">
      <c r="L10429" s="516"/>
      <c r="M10429" s="410" t="str">
        <f>IFERROR(IF($A10430=VLOOKUP($A10430,AGOTADOS!$A$3:$H$4997,1,FALSE),"AGOTADO","SI HAY"),"")</f>
        <v/>
      </c>
    </row>
    <row r="10430" spans="12:13" ht="18" customHeight="1" x14ac:dyDescent="0.25">
      <c r="L10430" s="516"/>
      <c r="M10430" s="410" t="str">
        <f>IFERROR(IF($A10431=VLOOKUP($A10431,AGOTADOS!$A$3:$H$4997,1,FALSE),"AGOTADO","SI HAY"),"")</f>
        <v/>
      </c>
    </row>
    <row r="10431" spans="12:13" ht="18" customHeight="1" x14ac:dyDescent="0.25">
      <c r="L10431" s="516"/>
      <c r="M10431" s="410" t="str">
        <f>IFERROR(IF($A10432=VLOOKUP($A10432,AGOTADOS!$A$3:$H$4997,1,FALSE),"AGOTADO","SI HAY"),"")</f>
        <v/>
      </c>
    </row>
    <row r="10432" spans="12:13" ht="18" customHeight="1" x14ac:dyDescent="0.25">
      <c r="L10432" s="516"/>
      <c r="M10432" s="410" t="str">
        <f>IFERROR(IF($A10433=VLOOKUP($A10433,AGOTADOS!$A$3:$H$4997,1,FALSE),"AGOTADO","SI HAY"),"")</f>
        <v/>
      </c>
    </row>
    <row r="10433" spans="12:13" ht="18" customHeight="1" x14ac:dyDescent="0.25">
      <c r="L10433" s="516"/>
      <c r="M10433" s="410" t="str">
        <f>IFERROR(IF($A10434=VLOOKUP($A10434,AGOTADOS!$A$3:$H$4997,1,FALSE),"AGOTADO","SI HAY"),"")</f>
        <v/>
      </c>
    </row>
    <row r="10434" spans="12:13" ht="18" customHeight="1" x14ac:dyDescent="0.25">
      <c r="L10434" s="516"/>
      <c r="M10434" s="410" t="str">
        <f>IFERROR(IF($A10435=VLOOKUP($A10435,AGOTADOS!$A$3:$H$4997,1,FALSE),"AGOTADO","SI HAY"),"")</f>
        <v/>
      </c>
    </row>
    <row r="10435" spans="12:13" ht="18" customHeight="1" x14ac:dyDescent="0.25">
      <c r="L10435" s="516"/>
      <c r="M10435" s="410" t="str">
        <f>IFERROR(IF($A10436=VLOOKUP($A10436,AGOTADOS!$A$3:$H$4997,1,FALSE),"AGOTADO","SI HAY"),"")</f>
        <v/>
      </c>
    </row>
    <row r="10436" spans="12:13" ht="18" customHeight="1" x14ac:dyDescent="0.25">
      <c r="L10436" s="516"/>
      <c r="M10436" s="410" t="str">
        <f>IFERROR(IF($A10437=VLOOKUP($A10437,AGOTADOS!$A$3:$H$4997,1,FALSE),"AGOTADO","SI HAY"),"")</f>
        <v/>
      </c>
    </row>
    <row r="10437" spans="12:13" ht="18" customHeight="1" x14ac:dyDescent="0.25">
      <c r="L10437" s="516"/>
      <c r="M10437" s="410" t="str">
        <f>IFERROR(IF($A10438=VLOOKUP($A10438,AGOTADOS!$A$3:$H$4997,1,FALSE),"AGOTADO","SI HAY"),"")</f>
        <v/>
      </c>
    </row>
    <row r="10438" spans="12:13" ht="18" customHeight="1" x14ac:dyDescent="0.25">
      <c r="L10438" s="516"/>
      <c r="M10438" s="410" t="str">
        <f>IFERROR(IF($A10439=VLOOKUP($A10439,AGOTADOS!$A$3:$H$4997,1,FALSE),"AGOTADO","SI HAY"),"")</f>
        <v/>
      </c>
    </row>
    <row r="10439" spans="12:13" ht="18" customHeight="1" x14ac:dyDescent="0.25">
      <c r="L10439" s="516"/>
      <c r="M10439" s="410" t="str">
        <f>IFERROR(IF($A10440=VLOOKUP($A10440,AGOTADOS!$A$3:$H$4997,1,FALSE),"AGOTADO","SI HAY"),"")</f>
        <v/>
      </c>
    </row>
    <row r="10440" spans="12:13" ht="18" customHeight="1" x14ac:dyDescent="0.25">
      <c r="L10440" s="516"/>
      <c r="M10440" s="410" t="str">
        <f>IFERROR(IF($A10441=VLOOKUP($A10441,AGOTADOS!$A$3:$H$4997,1,FALSE),"AGOTADO","SI HAY"),"")</f>
        <v/>
      </c>
    </row>
    <row r="10441" spans="12:13" ht="18" customHeight="1" x14ac:dyDescent="0.25">
      <c r="L10441" s="516"/>
      <c r="M10441" s="410" t="str">
        <f>IFERROR(IF($A10442=VLOOKUP($A10442,AGOTADOS!$A$3:$H$4997,1,FALSE),"AGOTADO","SI HAY"),"")</f>
        <v/>
      </c>
    </row>
    <row r="10442" spans="12:13" ht="18" customHeight="1" x14ac:dyDescent="0.25">
      <c r="L10442" s="516"/>
      <c r="M10442" s="410" t="str">
        <f>IFERROR(IF($A10443=VLOOKUP($A10443,AGOTADOS!$A$3:$H$4997,1,FALSE),"AGOTADO","SI HAY"),"")</f>
        <v/>
      </c>
    </row>
    <row r="10443" spans="12:13" ht="18" customHeight="1" x14ac:dyDescent="0.25">
      <c r="L10443" s="516"/>
      <c r="M10443" s="410" t="str">
        <f>IFERROR(IF($A10444=VLOOKUP($A10444,AGOTADOS!$A$3:$H$4997,1,FALSE),"AGOTADO","SI HAY"),"")</f>
        <v/>
      </c>
    </row>
    <row r="10444" spans="12:13" ht="18" customHeight="1" x14ac:dyDescent="0.25">
      <c r="L10444" s="516"/>
      <c r="M10444" s="410" t="str">
        <f>IFERROR(IF($A10445=VLOOKUP($A10445,AGOTADOS!$A$3:$H$4997,1,FALSE),"AGOTADO","SI HAY"),"")</f>
        <v/>
      </c>
    </row>
    <row r="10445" spans="12:13" ht="18" customHeight="1" x14ac:dyDescent="0.25">
      <c r="L10445" s="516"/>
      <c r="M10445" s="410" t="str">
        <f>IFERROR(IF($A10446=VLOOKUP($A10446,AGOTADOS!$A$3:$H$4997,1,FALSE),"AGOTADO","SI HAY"),"")</f>
        <v/>
      </c>
    </row>
    <row r="10446" spans="12:13" ht="18" customHeight="1" x14ac:dyDescent="0.25">
      <c r="L10446" s="516"/>
      <c r="M10446" s="410" t="str">
        <f>IFERROR(IF($A10447=VLOOKUP($A10447,AGOTADOS!$A$3:$H$4997,1,FALSE),"AGOTADO","SI HAY"),"")</f>
        <v/>
      </c>
    </row>
    <row r="10447" spans="12:13" ht="18" customHeight="1" x14ac:dyDescent="0.25">
      <c r="L10447" s="516"/>
      <c r="M10447" s="410" t="str">
        <f>IFERROR(IF($A10448=VLOOKUP($A10448,AGOTADOS!$A$3:$H$4997,1,FALSE),"AGOTADO","SI HAY"),"")</f>
        <v/>
      </c>
    </row>
    <row r="10448" spans="12:13" ht="18" customHeight="1" x14ac:dyDescent="0.25">
      <c r="L10448" s="516"/>
      <c r="M10448" s="410" t="str">
        <f>IFERROR(IF($A10449=VLOOKUP($A10449,AGOTADOS!$A$3:$H$4997,1,FALSE),"AGOTADO","SI HAY"),"")</f>
        <v/>
      </c>
    </row>
    <row r="10449" spans="12:13" ht="18" customHeight="1" x14ac:dyDescent="0.25">
      <c r="L10449" s="516"/>
      <c r="M10449" s="410" t="str">
        <f>IFERROR(IF($A10450=VLOOKUP($A10450,AGOTADOS!$A$3:$H$4997,1,FALSE),"AGOTADO","SI HAY"),"")</f>
        <v/>
      </c>
    </row>
    <row r="10450" spans="12:13" ht="18" customHeight="1" x14ac:dyDescent="0.25">
      <c r="L10450" s="516"/>
      <c r="M10450" s="410" t="str">
        <f>IFERROR(IF($A10451=VLOOKUP($A10451,AGOTADOS!$A$3:$H$4997,1,FALSE),"AGOTADO","SI HAY"),"")</f>
        <v/>
      </c>
    </row>
    <row r="10451" spans="12:13" ht="18" customHeight="1" x14ac:dyDescent="0.25">
      <c r="L10451" s="516"/>
      <c r="M10451" s="410" t="str">
        <f>IFERROR(IF($A10452=VLOOKUP($A10452,AGOTADOS!$A$3:$H$4997,1,FALSE),"AGOTADO","SI HAY"),"")</f>
        <v/>
      </c>
    </row>
    <row r="10452" spans="12:13" ht="18" customHeight="1" x14ac:dyDescent="0.25">
      <c r="L10452" s="516"/>
      <c r="M10452" s="410" t="str">
        <f>IFERROR(IF($A10453=VLOOKUP($A10453,AGOTADOS!$A$3:$H$4997,1,FALSE),"AGOTADO","SI HAY"),"")</f>
        <v/>
      </c>
    </row>
    <row r="10453" spans="12:13" ht="18" customHeight="1" x14ac:dyDescent="0.25">
      <c r="L10453" s="516"/>
      <c r="M10453" s="410" t="str">
        <f>IFERROR(IF($A10454=VLOOKUP($A10454,AGOTADOS!$A$3:$H$4997,1,FALSE),"AGOTADO","SI HAY"),"")</f>
        <v/>
      </c>
    </row>
    <row r="10454" spans="12:13" ht="18" customHeight="1" x14ac:dyDescent="0.25">
      <c r="L10454" s="516"/>
      <c r="M10454" s="410" t="str">
        <f>IFERROR(IF($A10455=VLOOKUP($A10455,AGOTADOS!$A$3:$H$4997,1,FALSE),"AGOTADO","SI HAY"),"")</f>
        <v/>
      </c>
    </row>
    <row r="10455" spans="12:13" ht="18" customHeight="1" x14ac:dyDescent="0.25">
      <c r="L10455" s="516"/>
      <c r="M10455" s="410" t="str">
        <f>IFERROR(IF($A10456=VLOOKUP($A10456,AGOTADOS!$A$3:$H$4997,1,FALSE),"AGOTADO","SI HAY"),"")</f>
        <v/>
      </c>
    </row>
    <row r="10456" spans="12:13" ht="18" customHeight="1" x14ac:dyDescent="0.25">
      <c r="L10456" s="516"/>
      <c r="M10456" s="410" t="str">
        <f>IFERROR(IF($A10457=VLOOKUP($A10457,AGOTADOS!$A$3:$H$4997,1,FALSE),"AGOTADO","SI HAY"),"")</f>
        <v/>
      </c>
    </row>
    <row r="10457" spans="12:13" ht="18" customHeight="1" x14ac:dyDescent="0.25">
      <c r="L10457" s="516"/>
      <c r="M10457" s="410" t="str">
        <f>IFERROR(IF($A10458=VLOOKUP($A10458,AGOTADOS!$A$3:$H$4997,1,FALSE),"AGOTADO","SI HAY"),"")</f>
        <v/>
      </c>
    </row>
    <row r="10458" spans="12:13" ht="18" customHeight="1" x14ac:dyDescent="0.25">
      <c r="L10458" s="516"/>
      <c r="M10458" s="410" t="str">
        <f>IFERROR(IF($A10459=VLOOKUP($A10459,AGOTADOS!$A$3:$H$4997,1,FALSE),"AGOTADO","SI HAY"),"")</f>
        <v/>
      </c>
    </row>
    <row r="10459" spans="12:13" ht="18" customHeight="1" x14ac:dyDescent="0.25">
      <c r="L10459" s="516"/>
      <c r="M10459" s="410" t="str">
        <f>IFERROR(IF($A10460=VLOOKUP($A10460,AGOTADOS!$A$3:$H$4997,1,FALSE),"AGOTADO","SI HAY"),"")</f>
        <v/>
      </c>
    </row>
    <row r="10460" spans="12:13" ht="18" customHeight="1" x14ac:dyDescent="0.25">
      <c r="L10460" s="516"/>
      <c r="M10460" s="410" t="str">
        <f>IFERROR(IF($A10461=VLOOKUP($A10461,AGOTADOS!$A$3:$H$4997,1,FALSE),"AGOTADO","SI HAY"),"")</f>
        <v/>
      </c>
    </row>
    <row r="10461" spans="12:13" ht="18" customHeight="1" x14ac:dyDescent="0.25">
      <c r="L10461" s="516"/>
      <c r="M10461" s="410" t="str">
        <f>IFERROR(IF($A10462=VLOOKUP($A10462,AGOTADOS!$A$3:$H$4997,1,FALSE),"AGOTADO","SI HAY"),"")</f>
        <v/>
      </c>
    </row>
    <row r="10462" spans="12:13" ht="18" customHeight="1" x14ac:dyDescent="0.25">
      <c r="L10462" s="516"/>
      <c r="M10462" s="410" t="str">
        <f>IFERROR(IF($A10463=VLOOKUP($A10463,AGOTADOS!$A$3:$H$4997,1,FALSE),"AGOTADO","SI HAY"),"")</f>
        <v/>
      </c>
    </row>
    <row r="10463" spans="12:13" ht="18" customHeight="1" x14ac:dyDescent="0.25">
      <c r="L10463" s="516"/>
      <c r="M10463" s="410" t="str">
        <f>IFERROR(IF($A10464=VLOOKUP($A10464,AGOTADOS!$A$3:$H$4997,1,FALSE),"AGOTADO","SI HAY"),"")</f>
        <v/>
      </c>
    </row>
    <row r="10464" spans="12:13" ht="18" customHeight="1" x14ac:dyDescent="0.25">
      <c r="L10464" s="516"/>
      <c r="M10464" s="410" t="str">
        <f>IFERROR(IF($A10465=VLOOKUP($A10465,AGOTADOS!$A$3:$H$4997,1,FALSE),"AGOTADO","SI HAY"),"")</f>
        <v/>
      </c>
    </row>
    <row r="10465" spans="12:13" ht="18" customHeight="1" x14ac:dyDescent="0.25">
      <c r="L10465" s="516"/>
      <c r="M10465" s="410" t="str">
        <f>IFERROR(IF($A10466=VLOOKUP($A10466,AGOTADOS!$A$3:$H$4997,1,FALSE),"AGOTADO","SI HAY"),"")</f>
        <v/>
      </c>
    </row>
    <row r="10466" spans="12:13" ht="18" customHeight="1" x14ac:dyDescent="0.25">
      <c r="L10466" s="516"/>
      <c r="M10466" s="410" t="str">
        <f>IFERROR(IF($A10467=VLOOKUP($A10467,AGOTADOS!$A$3:$H$4997,1,FALSE),"AGOTADO","SI HAY"),"")</f>
        <v/>
      </c>
    </row>
    <row r="10467" spans="12:13" ht="18" customHeight="1" x14ac:dyDescent="0.25">
      <c r="L10467" s="516"/>
      <c r="M10467" s="410" t="str">
        <f>IFERROR(IF($A10468=VLOOKUP($A10468,AGOTADOS!$A$3:$H$4997,1,FALSE),"AGOTADO","SI HAY"),"")</f>
        <v/>
      </c>
    </row>
    <row r="10468" spans="12:13" ht="18" customHeight="1" x14ac:dyDescent="0.25">
      <c r="L10468" s="516"/>
      <c r="M10468" s="410" t="str">
        <f>IFERROR(IF($A10469=VLOOKUP($A10469,AGOTADOS!$A$3:$H$4997,1,FALSE),"AGOTADO","SI HAY"),"")</f>
        <v/>
      </c>
    </row>
    <row r="10469" spans="12:13" ht="18" customHeight="1" x14ac:dyDescent="0.25">
      <c r="L10469" s="516"/>
      <c r="M10469" s="410" t="str">
        <f>IFERROR(IF($A10470=VLOOKUP($A10470,AGOTADOS!$A$3:$H$4997,1,FALSE),"AGOTADO","SI HAY"),"")</f>
        <v/>
      </c>
    </row>
    <row r="10470" spans="12:13" ht="18" customHeight="1" x14ac:dyDescent="0.25">
      <c r="L10470" s="516"/>
      <c r="M10470" s="410" t="str">
        <f>IFERROR(IF($A10471=VLOOKUP($A10471,AGOTADOS!$A$3:$H$4997,1,FALSE),"AGOTADO","SI HAY"),"")</f>
        <v/>
      </c>
    </row>
    <row r="10471" spans="12:13" ht="18" customHeight="1" x14ac:dyDescent="0.25">
      <c r="L10471" s="516"/>
      <c r="M10471" s="410" t="str">
        <f>IFERROR(IF($A10472=VLOOKUP($A10472,AGOTADOS!$A$3:$H$4997,1,FALSE),"AGOTADO","SI HAY"),"")</f>
        <v/>
      </c>
    </row>
    <row r="10472" spans="12:13" ht="18" customHeight="1" x14ac:dyDescent="0.25">
      <c r="L10472" s="516"/>
      <c r="M10472" s="410" t="str">
        <f>IFERROR(IF($A10473=VLOOKUP($A10473,AGOTADOS!$A$3:$H$4997,1,FALSE),"AGOTADO","SI HAY"),"")</f>
        <v/>
      </c>
    </row>
    <row r="10473" spans="12:13" ht="18" customHeight="1" x14ac:dyDescent="0.25">
      <c r="L10473" s="516"/>
      <c r="M10473" s="410" t="str">
        <f>IFERROR(IF($A10474=VLOOKUP($A10474,AGOTADOS!$A$3:$H$4997,1,FALSE),"AGOTADO","SI HAY"),"")</f>
        <v/>
      </c>
    </row>
    <row r="10474" spans="12:13" ht="18" customHeight="1" x14ac:dyDescent="0.25">
      <c r="L10474" s="516"/>
      <c r="M10474" s="410" t="str">
        <f>IFERROR(IF($A10475=VLOOKUP($A10475,AGOTADOS!$A$3:$H$4997,1,FALSE),"AGOTADO","SI HAY"),"")</f>
        <v/>
      </c>
    </row>
    <row r="10475" spans="12:13" ht="18" customHeight="1" x14ac:dyDescent="0.25">
      <c r="L10475" s="516"/>
      <c r="M10475" s="410" t="str">
        <f>IFERROR(IF($A10476=VLOOKUP($A10476,AGOTADOS!$A$3:$H$4997,1,FALSE),"AGOTADO","SI HAY"),"")</f>
        <v/>
      </c>
    </row>
    <row r="10476" spans="12:13" ht="18" customHeight="1" x14ac:dyDescent="0.25">
      <c r="L10476" s="516"/>
      <c r="M10476" s="410" t="str">
        <f>IFERROR(IF($A10477=VLOOKUP($A10477,AGOTADOS!$A$3:$H$4997,1,FALSE),"AGOTADO","SI HAY"),"")</f>
        <v/>
      </c>
    </row>
    <row r="10477" spans="12:13" ht="18" customHeight="1" x14ac:dyDescent="0.25">
      <c r="L10477" s="516"/>
      <c r="M10477" s="410" t="str">
        <f>IFERROR(IF($A10478=VLOOKUP($A10478,AGOTADOS!$A$3:$H$4997,1,FALSE),"AGOTADO","SI HAY"),"")</f>
        <v/>
      </c>
    </row>
    <row r="10478" spans="12:13" ht="18" customHeight="1" x14ac:dyDescent="0.25">
      <c r="L10478" s="516"/>
      <c r="M10478" s="410" t="str">
        <f>IFERROR(IF($A10479=VLOOKUP($A10479,AGOTADOS!$A$3:$H$4997,1,FALSE),"AGOTADO","SI HAY"),"")</f>
        <v/>
      </c>
    </row>
    <row r="10479" spans="12:13" ht="18" customHeight="1" x14ac:dyDescent="0.25">
      <c r="L10479" s="516"/>
      <c r="M10479" s="410" t="str">
        <f>IFERROR(IF($A10480=VLOOKUP($A10480,AGOTADOS!$A$3:$H$4997,1,FALSE),"AGOTADO","SI HAY"),"")</f>
        <v/>
      </c>
    </row>
    <row r="10480" spans="12:13" ht="18" customHeight="1" x14ac:dyDescent="0.25">
      <c r="L10480" s="516"/>
      <c r="M10480" s="410" t="str">
        <f>IFERROR(IF($A10481=VLOOKUP($A10481,AGOTADOS!$A$3:$H$4997,1,FALSE),"AGOTADO","SI HAY"),"")</f>
        <v/>
      </c>
    </row>
    <row r="10481" spans="12:13" ht="18" customHeight="1" x14ac:dyDescent="0.25">
      <c r="L10481" s="516"/>
      <c r="M10481" s="410" t="str">
        <f>IFERROR(IF($A10482=VLOOKUP($A10482,AGOTADOS!$A$3:$H$4997,1,FALSE),"AGOTADO","SI HAY"),"")</f>
        <v/>
      </c>
    </row>
    <row r="10482" spans="12:13" ht="18" customHeight="1" x14ac:dyDescent="0.25">
      <c r="L10482" s="516"/>
      <c r="M10482" s="410" t="str">
        <f>IFERROR(IF($A10483=VLOOKUP($A10483,AGOTADOS!$A$3:$H$4997,1,FALSE),"AGOTADO","SI HAY"),"")</f>
        <v/>
      </c>
    </row>
    <row r="10483" spans="12:13" ht="18" customHeight="1" x14ac:dyDescent="0.25">
      <c r="L10483" s="516"/>
      <c r="M10483" s="410" t="str">
        <f>IFERROR(IF($A10484=VLOOKUP($A10484,AGOTADOS!$A$3:$H$4997,1,FALSE),"AGOTADO","SI HAY"),"")</f>
        <v/>
      </c>
    </row>
    <row r="10484" spans="12:13" ht="18" customHeight="1" x14ac:dyDescent="0.25">
      <c r="L10484" s="516"/>
      <c r="M10484" s="410" t="str">
        <f>IFERROR(IF($A10485=VLOOKUP($A10485,AGOTADOS!$A$3:$H$4997,1,FALSE),"AGOTADO","SI HAY"),"")</f>
        <v/>
      </c>
    </row>
    <row r="10485" spans="12:13" ht="18" customHeight="1" x14ac:dyDescent="0.25">
      <c r="L10485" s="516"/>
      <c r="M10485" s="410" t="str">
        <f>IFERROR(IF($A10486=VLOOKUP($A10486,AGOTADOS!$A$3:$H$4997,1,FALSE),"AGOTADO","SI HAY"),"")</f>
        <v/>
      </c>
    </row>
    <row r="10486" spans="12:13" ht="18" customHeight="1" x14ac:dyDescent="0.25">
      <c r="L10486" s="516"/>
      <c r="M10486" s="410" t="str">
        <f>IFERROR(IF($A10487=VLOOKUP($A10487,AGOTADOS!$A$3:$H$4997,1,FALSE),"AGOTADO","SI HAY"),"")</f>
        <v/>
      </c>
    </row>
    <row r="10487" spans="12:13" ht="18" customHeight="1" x14ac:dyDescent="0.25">
      <c r="L10487" s="516"/>
      <c r="M10487" s="410" t="str">
        <f>IFERROR(IF($A10488=VLOOKUP($A10488,AGOTADOS!$A$3:$H$4997,1,FALSE),"AGOTADO","SI HAY"),"")</f>
        <v/>
      </c>
    </row>
    <row r="10488" spans="12:13" ht="18" customHeight="1" x14ac:dyDescent="0.25">
      <c r="L10488" s="516"/>
      <c r="M10488" s="410" t="str">
        <f>IFERROR(IF($A10489=VLOOKUP($A10489,AGOTADOS!$A$3:$H$4997,1,FALSE),"AGOTADO","SI HAY"),"")</f>
        <v/>
      </c>
    </row>
    <row r="10489" spans="12:13" ht="18" customHeight="1" x14ac:dyDescent="0.25">
      <c r="L10489" s="516"/>
      <c r="M10489" s="410" t="str">
        <f>IFERROR(IF($A10490=VLOOKUP($A10490,AGOTADOS!$A$3:$H$4997,1,FALSE),"AGOTADO","SI HAY"),"")</f>
        <v/>
      </c>
    </row>
    <row r="10490" spans="12:13" ht="18" customHeight="1" x14ac:dyDescent="0.25">
      <c r="L10490" s="516"/>
      <c r="M10490" s="410" t="str">
        <f>IFERROR(IF($A10491=VLOOKUP($A10491,AGOTADOS!$A$3:$H$4997,1,FALSE),"AGOTADO","SI HAY"),"")</f>
        <v/>
      </c>
    </row>
    <row r="10491" spans="12:13" ht="18" customHeight="1" x14ac:dyDescent="0.25">
      <c r="L10491" s="516"/>
      <c r="M10491" s="410" t="str">
        <f>IFERROR(IF($A10492=VLOOKUP($A10492,AGOTADOS!$A$3:$H$4997,1,FALSE),"AGOTADO","SI HAY"),"")</f>
        <v/>
      </c>
    </row>
    <row r="10492" spans="12:13" ht="18" customHeight="1" x14ac:dyDescent="0.25">
      <c r="L10492" s="516"/>
      <c r="M10492" s="410" t="str">
        <f>IFERROR(IF($A10493=VLOOKUP($A10493,AGOTADOS!$A$3:$H$4997,1,FALSE),"AGOTADO","SI HAY"),"")</f>
        <v/>
      </c>
    </row>
    <row r="10493" spans="12:13" ht="18" customHeight="1" x14ac:dyDescent="0.25">
      <c r="L10493" s="516"/>
      <c r="M10493" s="410" t="str">
        <f>IFERROR(IF($A10494=VLOOKUP($A10494,AGOTADOS!$A$3:$H$4997,1,FALSE),"AGOTADO","SI HAY"),"")</f>
        <v/>
      </c>
    </row>
    <row r="10494" spans="12:13" ht="18" customHeight="1" x14ac:dyDescent="0.25">
      <c r="L10494" s="516"/>
      <c r="M10494" s="410" t="str">
        <f>IFERROR(IF($A10495=VLOOKUP($A10495,AGOTADOS!$A$3:$H$4997,1,FALSE),"AGOTADO","SI HAY"),"")</f>
        <v/>
      </c>
    </row>
    <row r="10495" spans="12:13" ht="18" customHeight="1" x14ac:dyDescent="0.25">
      <c r="L10495" s="516"/>
      <c r="M10495" s="410" t="str">
        <f>IFERROR(IF($A10496=VLOOKUP($A10496,AGOTADOS!$A$3:$H$4997,1,FALSE),"AGOTADO","SI HAY"),"")</f>
        <v/>
      </c>
    </row>
    <row r="10496" spans="12:13" ht="18" customHeight="1" x14ac:dyDescent="0.25">
      <c r="L10496" s="516"/>
      <c r="M10496" s="410" t="str">
        <f>IFERROR(IF($A10497=VLOOKUP($A10497,AGOTADOS!$A$3:$H$4997,1,FALSE),"AGOTADO","SI HAY"),"")</f>
        <v/>
      </c>
    </row>
    <row r="10497" spans="12:13" ht="18" customHeight="1" x14ac:dyDescent="0.25">
      <c r="L10497" s="516"/>
      <c r="M10497" s="410" t="str">
        <f>IFERROR(IF($A10498=VLOOKUP($A10498,AGOTADOS!$A$3:$H$4997,1,FALSE),"AGOTADO","SI HAY"),"")</f>
        <v/>
      </c>
    </row>
    <row r="10498" spans="12:13" ht="18" customHeight="1" x14ac:dyDescent="0.25">
      <c r="L10498" s="516"/>
      <c r="M10498" s="410" t="str">
        <f>IFERROR(IF($A10499=VLOOKUP($A10499,AGOTADOS!$A$3:$H$4997,1,FALSE),"AGOTADO","SI HAY"),"")</f>
        <v/>
      </c>
    </row>
    <row r="10499" spans="12:13" ht="18" customHeight="1" x14ac:dyDescent="0.25">
      <c r="L10499" s="516"/>
      <c r="M10499" s="410" t="str">
        <f>IFERROR(IF($A10500=VLOOKUP($A10500,AGOTADOS!$A$3:$H$4997,1,FALSE),"AGOTADO","SI HAY"),"")</f>
        <v/>
      </c>
    </row>
    <row r="10500" spans="12:13" ht="18" customHeight="1" x14ac:dyDescent="0.25">
      <c r="L10500" s="516"/>
      <c r="M10500" s="410" t="str">
        <f>IFERROR(IF($A10501=VLOOKUP($A10501,AGOTADOS!$A$3:$H$4997,1,FALSE),"AGOTADO","SI HAY"),"")</f>
        <v/>
      </c>
    </row>
    <row r="10501" spans="12:13" ht="18" customHeight="1" x14ac:dyDescent="0.25">
      <c r="L10501" s="516"/>
      <c r="M10501" s="410" t="str">
        <f>IFERROR(IF($A10502=VLOOKUP($A10502,AGOTADOS!$A$3:$H$4997,1,FALSE),"AGOTADO","SI HAY"),"")</f>
        <v/>
      </c>
    </row>
    <row r="10502" spans="12:13" ht="18" customHeight="1" x14ac:dyDescent="0.25">
      <c r="L10502" s="516"/>
      <c r="M10502" s="410" t="str">
        <f>IFERROR(IF($A10503=VLOOKUP($A10503,AGOTADOS!$A$3:$H$4997,1,FALSE),"AGOTADO","SI HAY"),"")</f>
        <v/>
      </c>
    </row>
    <row r="10503" spans="12:13" ht="18" customHeight="1" x14ac:dyDescent="0.25">
      <c r="L10503" s="516"/>
      <c r="M10503" s="410" t="str">
        <f>IFERROR(IF($A10504=VLOOKUP($A10504,AGOTADOS!$A$3:$H$4997,1,FALSE),"AGOTADO","SI HAY"),"")</f>
        <v/>
      </c>
    </row>
    <row r="10504" spans="12:13" ht="18" customHeight="1" x14ac:dyDescent="0.25">
      <c r="L10504" s="516"/>
      <c r="M10504" s="410" t="str">
        <f>IFERROR(IF($A10505=VLOOKUP($A10505,AGOTADOS!$A$3:$H$4997,1,FALSE),"AGOTADO","SI HAY"),"")</f>
        <v/>
      </c>
    </row>
    <row r="10505" spans="12:13" ht="18" customHeight="1" x14ac:dyDescent="0.25">
      <c r="L10505" s="516"/>
      <c r="M10505" s="410" t="str">
        <f>IFERROR(IF($A10506=VLOOKUP($A10506,AGOTADOS!$A$3:$H$4997,1,FALSE),"AGOTADO","SI HAY"),"")</f>
        <v/>
      </c>
    </row>
    <row r="10506" spans="12:13" ht="18" customHeight="1" x14ac:dyDescent="0.25">
      <c r="L10506" s="516"/>
      <c r="M10506" s="410" t="str">
        <f>IFERROR(IF($A10507=VLOOKUP($A10507,AGOTADOS!$A$3:$H$4997,1,FALSE),"AGOTADO","SI HAY"),"")</f>
        <v/>
      </c>
    </row>
    <row r="10507" spans="12:13" ht="18" customHeight="1" x14ac:dyDescent="0.25">
      <c r="L10507" s="516"/>
      <c r="M10507" s="410" t="str">
        <f>IFERROR(IF($A10508=VLOOKUP($A10508,AGOTADOS!$A$3:$H$4997,1,FALSE),"AGOTADO","SI HAY"),"")</f>
        <v/>
      </c>
    </row>
    <row r="10508" spans="12:13" ht="18" customHeight="1" x14ac:dyDescent="0.25">
      <c r="L10508" s="516"/>
      <c r="M10508" s="410" t="str">
        <f>IFERROR(IF($A10509=VLOOKUP($A10509,AGOTADOS!$A$3:$H$4997,1,FALSE),"AGOTADO","SI HAY"),"")</f>
        <v/>
      </c>
    </row>
    <row r="10509" spans="12:13" ht="18" customHeight="1" x14ac:dyDescent="0.25">
      <c r="L10509" s="516"/>
      <c r="M10509" s="410" t="str">
        <f>IFERROR(IF($A10510=VLOOKUP($A10510,AGOTADOS!$A$3:$H$4997,1,FALSE),"AGOTADO","SI HAY"),"")</f>
        <v/>
      </c>
    </row>
    <row r="10510" spans="12:13" ht="18" customHeight="1" x14ac:dyDescent="0.25">
      <c r="L10510" s="516"/>
      <c r="M10510" s="410" t="str">
        <f>IFERROR(IF($A10511=VLOOKUP($A10511,AGOTADOS!$A$3:$H$4997,1,FALSE),"AGOTADO","SI HAY"),"")</f>
        <v/>
      </c>
    </row>
    <row r="10511" spans="12:13" ht="18" customHeight="1" x14ac:dyDescent="0.25">
      <c r="L10511" s="516"/>
      <c r="M10511" s="410" t="str">
        <f>IFERROR(IF($A10512=VLOOKUP($A10512,AGOTADOS!$A$3:$H$4997,1,FALSE),"AGOTADO","SI HAY"),"")</f>
        <v/>
      </c>
    </row>
    <row r="10512" spans="12:13" ht="18" customHeight="1" x14ac:dyDescent="0.25">
      <c r="L10512" s="516"/>
      <c r="M10512" s="410" t="str">
        <f>IFERROR(IF($A10513=VLOOKUP($A10513,AGOTADOS!$A$3:$H$4997,1,FALSE),"AGOTADO","SI HAY"),"")</f>
        <v/>
      </c>
    </row>
    <row r="10513" spans="12:13" ht="18" customHeight="1" x14ac:dyDescent="0.25">
      <c r="L10513" s="516"/>
      <c r="M10513" s="410" t="str">
        <f>IFERROR(IF($A10514=VLOOKUP($A10514,AGOTADOS!$A$3:$H$4997,1,FALSE),"AGOTADO","SI HAY"),"")</f>
        <v/>
      </c>
    </row>
    <row r="10514" spans="12:13" ht="18" customHeight="1" x14ac:dyDescent="0.25">
      <c r="L10514" s="516"/>
      <c r="M10514" s="410" t="str">
        <f>IFERROR(IF($A10515=VLOOKUP($A10515,AGOTADOS!$A$3:$H$4997,1,FALSE),"AGOTADO","SI HAY"),"")</f>
        <v/>
      </c>
    </row>
    <row r="10515" spans="12:13" ht="18" customHeight="1" x14ac:dyDescent="0.25">
      <c r="L10515" s="516"/>
      <c r="M10515" s="410" t="str">
        <f>IFERROR(IF($A10516=VLOOKUP($A10516,AGOTADOS!$A$3:$H$4997,1,FALSE),"AGOTADO","SI HAY"),"")</f>
        <v/>
      </c>
    </row>
    <row r="10516" spans="12:13" ht="18" customHeight="1" x14ac:dyDescent="0.25">
      <c r="L10516" s="516"/>
      <c r="M10516" s="410" t="str">
        <f>IFERROR(IF($A10517=VLOOKUP($A10517,AGOTADOS!$A$3:$H$4997,1,FALSE),"AGOTADO","SI HAY"),"")</f>
        <v/>
      </c>
    </row>
    <row r="10517" spans="12:13" ht="18" customHeight="1" x14ac:dyDescent="0.25">
      <c r="L10517" s="516"/>
      <c r="M10517" s="410" t="str">
        <f>IFERROR(IF($A10518=VLOOKUP($A10518,AGOTADOS!$A$3:$H$4997,1,FALSE),"AGOTADO","SI HAY"),"")</f>
        <v/>
      </c>
    </row>
    <row r="10518" spans="12:13" ht="18" customHeight="1" x14ac:dyDescent="0.25">
      <c r="L10518" s="516"/>
      <c r="M10518" s="410" t="str">
        <f>IFERROR(IF($A10519=VLOOKUP($A10519,AGOTADOS!$A$3:$H$4997,1,FALSE),"AGOTADO","SI HAY"),"")</f>
        <v/>
      </c>
    </row>
    <row r="10519" spans="12:13" ht="18" customHeight="1" x14ac:dyDescent="0.25">
      <c r="L10519" s="516"/>
      <c r="M10519" s="410" t="str">
        <f>IFERROR(IF($A10520=VLOOKUP($A10520,AGOTADOS!$A$3:$H$4997,1,FALSE),"AGOTADO","SI HAY"),"")</f>
        <v/>
      </c>
    </row>
    <row r="10520" spans="12:13" ht="18" customHeight="1" x14ac:dyDescent="0.25">
      <c r="L10520" s="516"/>
      <c r="M10520" s="410" t="str">
        <f>IFERROR(IF($A10521=VLOOKUP($A10521,AGOTADOS!$A$3:$H$4997,1,FALSE),"AGOTADO","SI HAY"),"")</f>
        <v/>
      </c>
    </row>
    <row r="10521" spans="12:13" ht="18" customHeight="1" x14ac:dyDescent="0.25">
      <c r="L10521" s="516"/>
      <c r="M10521" s="410" t="str">
        <f>IFERROR(IF($A10522=VLOOKUP($A10522,AGOTADOS!$A$3:$H$4997,1,FALSE),"AGOTADO","SI HAY"),"")</f>
        <v/>
      </c>
    </row>
    <row r="10522" spans="12:13" ht="18" customHeight="1" x14ac:dyDescent="0.25">
      <c r="L10522" s="516"/>
      <c r="M10522" s="410" t="str">
        <f>IFERROR(IF($A10523=VLOOKUP($A10523,AGOTADOS!$A$3:$H$4997,1,FALSE),"AGOTADO","SI HAY"),"")</f>
        <v/>
      </c>
    </row>
    <row r="10523" spans="12:13" ht="18" customHeight="1" x14ac:dyDescent="0.25">
      <c r="L10523" s="516"/>
      <c r="M10523" s="410" t="str">
        <f>IFERROR(IF($A10524=VLOOKUP($A10524,AGOTADOS!$A$3:$H$4997,1,FALSE),"AGOTADO","SI HAY"),"")</f>
        <v/>
      </c>
    </row>
    <row r="10524" spans="12:13" ht="18" customHeight="1" x14ac:dyDescent="0.25">
      <c r="L10524" s="516"/>
      <c r="M10524" s="410" t="str">
        <f>IFERROR(IF($A10525=VLOOKUP($A10525,AGOTADOS!$A$3:$H$4997,1,FALSE),"AGOTADO","SI HAY"),"")</f>
        <v/>
      </c>
    </row>
    <row r="10525" spans="12:13" ht="18" customHeight="1" x14ac:dyDescent="0.25">
      <c r="L10525" s="516"/>
      <c r="M10525" s="410" t="str">
        <f>IFERROR(IF($A10526=VLOOKUP($A10526,AGOTADOS!$A$3:$H$4997,1,FALSE),"AGOTADO","SI HAY"),"")</f>
        <v/>
      </c>
    </row>
    <row r="10526" spans="12:13" ht="18" customHeight="1" x14ac:dyDescent="0.25">
      <c r="L10526" s="516"/>
      <c r="M10526" s="410" t="str">
        <f>IFERROR(IF($A10527=VLOOKUP($A10527,AGOTADOS!$A$3:$H$4997,1,FALSE),"AGOTADO","SI HAY"),"")</f>
        <v/>
      </c>
    </row>
    <row r="10527" spans="12:13" ht="18" customHeight="1" x14ac:dyDescent="0.25">
      <c r="L10527" s="516"/>
      <c r="M10527" s="410" t="str">
        <f>IFERROR(IF($A10528=VLOOKUP($A10528,AGOTADOS!$A$3:$H$4997,1,FALSE),"AGOTADO","SI HAY"),"")</f>
        <v/>
      </c>
    </row>
    <row r="10528" spans="12:13" ht="18" customHeight="1" x14ac:dyDescent="0.25">
      <c r="L10528" s="516"/>
      <c r="M10528" s="410" t="str">
        <f>IFERROR(IF($A10529=VLOOKUP($A10529,AGOTADOS!$A$3:$H$4997,1,FALSE),"AGOTADO","SI HAY"),"")</f>
        <v/>
      </c>
    </row>
    <row r="10529" spans="12:13" ht="18" customHeight="1" x14ac:dyDescent="0.25">
      <c r="L10529" s="516"/>
      <c r="M10529" s="410" t="str">
        <f>IFERROR(IF($A10530=VLOOKUP($A10530,AGOTADOS!$A$3:$H$4997,1,FALSE),"AGOTADO","SI HAY"),"")</f>
        <v/>
      </c>
    </row>
    <row r="10530" spans="12:13" ht="18" customHeight="1" x14ac:dyDescent="0.25">
      <c r="L10530" s="516"/>
      <c r="M10530" s="410" t="str">
        <f>IFERROR(IF($A10531=VLOOKUP($A10531,AGOTADOS!$A$3:$H$4997,1,FALSE),"AGOTADO","SI HAY"),"")</f>
        <v/>
      </c>
    </row>
    <row r="10531" spans="12:13" ht="18" customHeight="1" x14ac:dyDescent="0.25">
      <c r="L10531" s="516"/>
      <c r="M10531" s="410" t="str">
        <f>IFERROR(IF($A10532=VLOOKUP($A10532,AGOTADOS!$A$3:$H$4997,1,FALSE),"AGOTADO","SI HAY"),"")</f>
        <v/>
      </c>
    </row>
    <row r="10532" spans="12:13" ht="18" customHeight="1" x14ac:dyDescent="0.25">
      <c r="L10532" s="516"/>
      <c r="M10532" s="410" t="str">
        <f>IFERROR(IF($A10533=VLOOKUP($A10533,AGOTADOS!$A$3:$H$4997,1,FALSE),"AGOTADO","SI HAY"),"")</f>
        <v/>
      </c>
    </row>
    <row r="10533" spans="12:13" ht="18" customHeight="1" x14ac:dyDescent="0.25">
      <c r="L10533" s="516"/>
      <c r="M10533" s="410" t="str">
        <f>IFERROR(IF($A10534=VLOOKUP($A10534,AGOTADOS!$A$3:$H$4997,1,FALSE),"AGOTADO","SI HAY"),"")</f>
        <v/>
      </c>
    </row>
    <row r="10534" spans="12:13" ht="18" customHeight="1" x14ac:dyDescent="0.25">
      <c r="L10534" s="516"/>
      <c r="M10534" s="410" t="str">
        <f>IFERROR(IF($A10535=VLOOKUP($A10535,AGOTADOS!$A$3:$H$4997,1,FALSE),"AGOTADO","SI HAY"),"")</f>
        <v/>
      </c>
    </row>
    <row r="10535" spans="12:13" ht="18" customHeight="1" x14ac:dyDescent="0.25">
      <c r="L10535" s="516"/>
      <c r="M10535" s="410" t="str">
        <f>IFERROR(IF($A10536=VLOOKUP($A10536,AGOTADOS!$A$3:$H$4997,1,FALSE),"AGOTADO","SI HAY"),"")</f>
        <v/>
      </c>
    </row>
    <row r="10536" spans="12:13" ht="18" customHeight="1" x14ac:dyDescent="0.25">
      <c r="L10536" s="516"/>
      <c r="M10536" s="410" t="str">
        <f>IFERROR(IF($A10537=VLOOKUP($A10537,AGOTADOS!$A$3:$H$4997,1,FALSE),"AGOTADO","SI HAY"),"")</f>
        <v/>
      </c>
    </row>
    <row r="10537" spans="12:13" ht="18" customHeight="1" x14ac:dyDescent="0.25">
      <c r="L10537" s="516"/>
      <c r="M10537" s="410" t="str">
        <f>IFERROR(IF($A10538=VLOOKUP($A10538,AGOTADOS!$A$3:$H$4997,1,FALSE),"AGOTADO","SI HAY"),"")</f>
        <v/>
      </c>
    </row>
    <row r="10538" spans="12:13" ht="18" customHeight="1" x14ac:dyDescent="0.25">
      <c r="L10538" s="516"/>
      <c r="M10538" s="410" t="str">
        <f>IFERROR(IF($A10539=VLOOKUP($A10539,AGOTADOS!$A$3:$H$4997,1,FALSE),"AGOTADO","SI HAY"),"")</f>
        <v/>
      </c>
    </row>
    <row r="10539" spans="12:13" ht="18" customHeight="1" x14ac:dyDescent="0.25">
      <c r="L10539" s="516"/>
      <c r="M10539" s="410" t="str">
        <f>IFERROR(IF($A10540=VLOOKUP($A10540,AGOTADOS!$A$3:$H$4997,1,FALSE),"AGOTADO","SI HAY"),"")</f>
        <v/>
      </c>
    </row>
    <row r="10540" spans="12:13" ht="18" customHeight="1" x14ac:dyDescent="0.25">
      <c r="L10540" s="516"/>
      <c r="M10540" s="410" t="str">
        <f>IFERROR(IF($A10541=VLOOKUP($A10541,AGOTADOS!$A$3:$H$4997,1,FALSE),"AGOTADO","SI HAY"),"")</f>
        <v/>
      </c>
    </row>
    <row r="10541" spans="12:13" ht="18" customHeight="1" x14ac:dyDescent="0.25">
      <c r="L10541" s="516"/>
      <c r="M10541" s="410" t="str">
        <f>IFERROR(IF($A10542=VLOOKUP($A10542,AGOTADOS!$A$3:$H$4997,1,FALSE),"AGOTADO","SI HAY"),"")</f>
        <v/>
      </c>
    </row>
    <row r="10542" spans="12:13" ht="18" customHeight="1" x14ac:dyDescent="0.25">
      <c r="L10542" s="516"/>
      <c r="M10542" s="410" t="str">
        <f>IFERROR(IF($A10543=VLOOKUP($A10543,AGOTADOS!$A$3:$H$4997,1,FALSE),"AGOTADO","SI HAY"),"")</f>
        <v/>
      </c>
    </row>
    <row r="10543" spans="12:13" ht="18" customHeight="1" x14ac:dyDescent="0.25">
      <c r="L10543" s="516"/>
      <c r="M10543" s="410" t="str">
        <f>IFERROR(IF($A10544=VLOOKUP($A10544,AGOTADOS!$A$3:$H$4997,1,FALSE),"AGOTADO","SI HAY"),"")</f>
        <v/>
      </c>
    </row>
    <row r="10544" spans="12:13" ht="18" customHeight="1" x14ac:dyDescent="0.25">
      <c r="L10544" s="516"/>
      <c r="M10544" s="410" t="str">
        <f>IFERROR(IF($A10545=VLOOKUP($A10545,AGOTADOS!$A$3:$H$4997,1,FALSE),"AGOTADO","SI HAY"),"")</f>
        <v/>
      </c>
    </row>
    <row r="10545" spans="12:13" ht="18" customHeight="1" x14ac:dyDescent="0.25">
      <c r="L10545" s="516"/>
      <c r="M10545" s="410" t="str">
        <f>IFERROR(IF($A10546=VLOOKUP($A10546,AGOTADOS!$A$3:$H$4997,1,FALSE),"AGOTADO","SI HAY"),"")</f>
        <v/>
      </c>
    </row>
    <row r="10546" spans="12:13" ht="18" customHeight="1" x14ac:dyDescent="0.25">
      <c r="L10546" s="516"/>
      <c r="M10546" s="410" t="str">
        <f>IFERROR(IF($A10547=VLOOKUP($A10547,AGOTADOS!$A$3:$H$4997,1,FALSE),"AGOTADO","SI HAY"),"")</f>
        <v/>
      </c>
    </row>
    <row r="10547" spans="12:13" ht="18" customHeight="1" x14ac:dyDescent="0.25">
      <c r="L10547" s="516"/>
      <c r="M10547" s="410" t="str">
        <f>IFERROR(IF($A10548=VLOOKUP($A10548,AGOTADOS!$A$3:$H$4997,1,FALSE),"AGOTADO","SI HAY"),"")</f>
        <v/>
      </c>
    </row>
    <row r="10548" spans="12:13" ht="18" customHeight="1" x14ac:dyDescent="0.25">
      <c r="L10548" s="516"/>
      <c r="M10548" s="410" t="str">
        <f>IFERROR(IF($A10549=VLOOKUP($A10549,AGOTADOS!$A$3:$H$4997,1,FALSE),"AGOTADO","SI HAY"),"")</f>
        <v/>
      </c>
    </row>
    <row r="10549" spans="12:13" ht="18" customHeight="1" x14ac:dyDescent="0.25">
      <c r="L10549" s="516"/>
      <c r="M10549" s="410" t="str">
        <f>IFERROR(IF($A10550=VLOOKUP($A10550,AGOTADOS!$A$3:$H$4997,1,FALSE),"AGOTADO","SI HAY"),"")</f>
        <v/>
      </c>
    </row>
    <row r="10550" spans="12:13" ht="18" customHeight="1" x14ac:dyDescent="0.25">
      <c r="L10550" s="516"/>
      <c r="M10550" s="410" t="str">
        <f>IFERROR(IF($A10551=VLOOKUP($A10551,AGOTADOS!$A$3:$H$4997,1,FALSE),"AGOTADO","SI HAY"),"")</f>
        <v/>
      </c>
    </row>
    <row r="10551" spans="12:13" ht="18" customHeight="1" x14ac:dyDescent="0.25">
      <c r="L10551" s="516"/>
      <c r="M10551" s="410" t="str">
        <f>IFERROR(IF($A10552=VLOOKUP($A10552,AGOTADOS!$A$3:$H$4997,1,FALSE),"AGOTADO","SI HAY"),"")</f>
        <v/>
      </c>
    </row>
    <row r="10552" spans="12:13" ht="18" customHeight="1" x14ac:dyDescent="0.25">
      <c r="L10552" s="516"/>
      <c r="M10552" s="410" t="str">
        <f>IFERROR(IF($A10553=VLOOKUP($A10553,AGOTADOS!$A$3:$H$4997,1,FALSE),"AGOTADO","SI HAY"),"")</f>
        <v/>
      </c>
    </row>
    <row r="10553" spans="12:13" ht="18" customHeight="1" x14ac:dyDescent="0.25">
      <c r="L10553" s="516"/>
      <c r="M10553" s="410" t="str">
        <f>IFERROR(IF($A10554=VLOOKUP($A10554,AGOTADOS!$A$3:$H$4997,1,FALSE),"AGOTADO","SI HAY"),"")</f>
        <v/>
      </c>
    </row>
    <row r="10554" spans="12:13" ht="18" customHeight="1" x14ac:dyDescent="0.25">
      <c r="L10554" s="516"/>
      <c r="M10554" s="410" t="str">
        <f>IFERROR(IF($A10555=VLOOKUP($A10555,AGOTADOS!$A$3:$H$4997,1,FALSE),"AGOTADO","SI HAY"),"")</f>
        <v/>
      </c>
    </row>
    <row r="10555" spans="12:13" ht="18" customHeight="1" x14ac:dyDescent="0.25">
      <c r="L10555" s="516"/>
      <c r="M10555" s="410" t="str">
        <f>IFERROR(IF($A10556=VLOOKUP($A10556,AGOTADOS!$A$3:$H$4997,1,FALSE),"AGOTADO","SI HAY"),"")</f>
        <v/>
      </c>
    </row>
    <row r="10556" spans="12:13" ht="18" customHeight="1" x14ac:dyDescent="0.25">
      <c r="L10556" s="516"/>
      <c r="M10556" s="410" t="str">
        <f>IFERROR(IF($A10557=VLOOKUP($A10557,AGOTADOS!$A$3:$H$4997,1,FALSE),"AGOTADO","SI HAY"),"")</f>
        <v/>
      </c>
    </row>
    <row r="10557" spans="12:13" ht="18" customHeight="1" x14ac:dyDescent="0.25">
      <c r="L10557" s="516"/>
      <c r="M10557" s="410" t="str">
        <f>IFERROR(IF($A10558=VLOOKUP($A10558,AGOTADOS!$A$3:$H$4997,1,FALSE),"AGOTADO","SI HAY"),"")</f>
        <v/>
      </c>
    </row>
    <row r="10558" spans="12:13" ht="18" customHeight="1" x14ac:dyDescent="0.25">
      <c r="L10558" s="516"/>
      <c r="M10558" s="410" t="str">
        <f>IFERROR(IF($A10559=VLOOKUP($A10559,AGOTADOS!$A$3:$H$4997,1,FALSE),"AGOTADO","SI HAY"),"")</f>
        <v/>
      </c>
    </row>
    <row r="10559" spans="12:13" ht="18" customHeight="1" x14ac:dyDescent="0.25">
      <c r="L10559" s="516"/>
      <c r="M10559" s="410" t="str">
        <f>IFERROR(IF($A10560=VLOOKUP($A10560,AGOTADOS!$A$3:$H$4997,1,FALSE),"AGOTADO","SI HAY"),"")</f>
        <v/>
      </c>
    </row>
    <row r="10560" spans="12:13" ht="18" customHeight="1" x14ac:dyDescent="0.25">
      <c r="L10560" s="516"/>
      <c r="M10560" s="410" t="str">
        <f>IFERROR(IF($A10561=VLOOKUP($A10561,AGOTADOS!$A$3:$H$4997,1,FALSE),"AGOTADO","SI HAY"),"")</f>
        <v/>
      </c>
    </row>
    <row r="10561" spans="12:13" ht="18" customHeight="1" x14ac:dyDescent="0.25">
      <c r="L10561" s="516"/>
      <c r="M10561" s="410" t="str">
        <f>IFERROR(IF($A10562=VLOOKUP($A10562,AGOTADOS!$A$3:$H$4997,1,FALSE),"AGOTADO","SI HAY"),"")</f>
        <v/>
      </c>
    </row>
    <row r="10562" spans="12:13" ht="18" customHeight="1" x14ac:dyDescent="0.25">
      <c r="L10562" s="516"/>
      <c r="M10562" s="410" t="str">
        <f>IFERROR(IF($A10563=VLOOKUP($A10563,AGOTADOS!$A$3:$H$4997,1,FALSE),"AGOTADO","SI HAY"),"")</f>
        <v/>
      </c>
    </row>
    <row r="10563" spans="12:13" ht="18" customHeight="1" x14ac:dyDescent="0.25">
      <c r="L10563" s="516"/>
      <c r="M10563" s="410" t="str">
        <f>IFERROR(IF($A10564=VLOOKUP($A10564,AGOTADOS!$A$3:$H$4997,1,FALSE),"AGOTADO","SI HAY"),"")</f>
        <v/>
      </c>
    </row>
    <row r="10564" spans="12:13" ht="18" customHeight="1" x14ac:dyDescent="0.25">
      <c r="L10564" s="516"/>
      <c r="M10564" s="410" t="str">
        <f>IFERROR(IF($A10565=VLOOKUP($A10565,AGOTADOS!$A$3:$H$4997,1,FALSE),"AGOTADO","SI HAY"),"")</f>
        <v/>
      </c>
    </row>
    <row r="10565" spans="12:13" ht="18" customHeight="1" x14ac:dyDescent="0.25">
      <c r="L10565" s="516"/>
      <c r="M10565" s="410" t="str">
        <f>IFERROR(IF($A10566=VLOOKUP($A10566,AGOTADOS!$A$3:$H$4997,1,FALSE),"AGOTADO","SI HAY"),"")</f>
        <v/>
      </c>
    </row>
    <row r="10566" spans="12:13" ht="18" customHeight="1" x14ac:dyDescent="0.25">
      <c r="L10566" s="516"/>
      <c r="M10566" s="410" t="str">
        <f>IFERROR(IF($A10567=VLOOKUP($A10567,AGOTADOS!$A$3:$H$4997,1,FALSE),"AGOTADO","SI HAY"),"")</f>
        <v/>
      </c>
    </row>
    <row r="10567" spans="12:13" ht="18" customHeight="1" x14ac:dyDescent="0.25">
      <c r="L10567" s="516"/>
      <c r="M10567" s="410" t="str">
        <f>IFERROR(IF($A10568=VLOOKUP($A10568,AGOTADOS!$A$3:$H$4997,1,FALSE),"AGOTADO","SI HAY"),"")</f>
        <v/>
      </c>
    </row>
    <row r="10568" spans="12:13" ht="18" customHeight="1" x14ac:dyDescent="0.25">
      <c r="L10568" s="516"/>
      <c r="M10568" s="410" t="str">
        <f>IFERROR(IF($A10569=VLOOKUP($A10569,AGOTADOS!$A$3:$H$4997,1,FALSE),"AGOTADO","SI HAY"),"")</f>
        <v/>
      </c>
    </row>
    <row r="10569" spans="12:13" ht="18" customHeight="1" x14ac:dyDescent="0.25">
      <c r="L10569" s="516"/>
      <c r="M10569" s="410" t="str">
        <f>IFERROR(IF($A10570=VLOOKUP($A10570,AGOTADOS!$A$3:$H$4997,1,FALSE),"AGOTADO","SI HAY"),"")</f>
        <v/>
      </c>
    </row>
    <row r="10570" spans="12:13" ht="18" customHeight="1" x14ac:dyDescent="0.25">
      <c r="L10570" s="516"/>
      <c r="M10570" s="410" t="str">
        <f>IFERROR(IF($A10571=VLOOKUP($A10571,AGOTADOS!$A$3:$H$4997,1,FALSE),"AGOTADO","SI HAY"),"")</f>
        <v/>
      </c>
    </row>
    <row r="10571" spans="12:13" ht="18" customHeight="1" x14ac:dyDescent="0.25">
      <c r="L10571" s="516"/>
      <c r="M10571" s="410" t="str">
        <f>IFERROR(IF($A10572=VLOOKUP($A10572,AGOTADOS!$A$3:$H$4997,1,FALSE),"AGOTADO","SI HAY"),"")</f>
        <v/>
      </c>
    </row>
    <row r="10572" spans="12:13" ht="18" customHeight="1" x14ac:dyDescent="0.25">
      <c r="L10572" s="516"/>
      <c r="M10572" s="410" t="str">
        <f>IFERROR(IF($A10573=VLOOKUP($A10573,AGOTADOS!$A$3:$H$4997,1,FALSE),"AGOTADO","SI HAY"),"")</f>
        <v/>
      </c>
    </row>
    <row r="10573" spans="12:13" ht="18" customHeight="1" x14ac:dyDescent="0.25">
      <c r="L10573" s="516"/>
      <c r="M10573" s="410" t="str">
        <f>IFERROR(IF($A10574=VLOOKUP($A10574,AGOTADOS!$A$3:$H$4997,1,FALSE),"AGOTADO","SI HAY"),"")</f>
        <v/>
      </c>
    </row>
    <row r="10574" spans="12:13" ht="18" customHeight="1" x14ac:dyDescent="0.25">
      <c r="L10574" s="516"/>
      <c r="M10574" s="410" t="str">
        <f>IFERROR(IF($A10575=VLOOKUP($A10575,AGOTADOS!$A$3:$H$4997,1,FALSE),"AGOTADO","SI HAY"),"")</f>
        <v/>
      </c>
    </row>
    <row r="10575" spans="12:13" ht="18" customHeight="1" x14ac:dyDescent="0.25">
      <c r="L10575" s="516"/>
      <c r="M10575" s="410" t="str">
        <f>IFERROR(IF($A10576=VLOOKUP($A10576,AGOTADOS!$A$3:$H$4997,1,FALSE),"AGOTADO","SI HAY"),"")</f>
        <v/>
      </c>
    </row>
    <row r="10576" spans="12:13" ht="18" customHeight="1" x14ac:dyDescent="0.25">
      <c r="L10576" s="516"/>
      <c r="M10576" s="410" t="str">
        <f>IFERROR(IF($A10577=VLOOKUP($A10577,AGOTADOS!$A$3:$H$4997,1,FALSE),"AGOTADO","SI HAY"),"")</f>
        <v/>
      </c>
    </row>
    <row r="10577" spans="12:13" ht="18" customHeight="1" x14ac:dyDescent="0.25">
      <c r="L10577" s="516"/>
      <c r="M10577" s="410" t="str">
        <f>IFERROR(IF($A10578=VLOOKUP($A10578,AGOTADOS!$A$3:$H$4997,1,FALSE),"AGOTADO","SI HAY"),"")</f>
        <v/>
      </c>
    </row>
    <row r="10578" spans="12:13" ht="18" customHeight="1" x14ac:dyDescent="0.25">
      <c r="L10578" s="516"/>
      <c r="M10578" s="410" t="str">
        <f>IFERROR(IF($A10579=VLOOKUP($A10579,AGOTADOS!$A$3:$H$4997,1,FALSE),"AGOTADO","SI HAY"),"")</f>
        <v/>
      </c>
    </row>
    <row r="10579" spans="12:13" ht="18" customHeight="1" x14ac:dyDescent="0.25">
      <c r="L10579" s="516"/>
      <c r="M10579" s="410" t="str">
        <f>IFERROR(IF($A10580=VLOOKUP($A10580,AGOTADOS!$A$3:$H$4997,1,FALSE),"AGOTADO","SI HAY"),"")</f>
        <v/>
      </c>
    </row>
    <row r="10580" spans="12:13" ht="18" customHeight="1" x14ac:dyDescent="0.25">
      <c r="L10580" s="516"/>
      <c r="M10580" s="410" t="str">
        <f>IFERROR(IF($A10581=VLOOKUP($A10581,AGOTADOS!$A$3:$H$4997,1,FALSE),"AGOTADO","SI HAY"),"")</f>
        <v/>
      </c>
    </row>
    <row r="10581" spans="12:13" ht="18" customHeight="1" x14ac:dyDescent="0.25">
      <c r="L10581" s="516"/>
      <c r="M10581" s="410" t="str">
        <f>IFERROR(IF($A10582=VLOOKUP($A10582,AGOTADOS!$A$3:$H$4997,1,FALSE),"AGOTADO","SI HAY"),"")</f>
        <v/>
      </c>
    </row>
    <row r="10582" spans="12:13" ht="18" customHeight="1" x14ac:dyDescent="0.25">
      <c r="L10582" s="516"/>
      <c r="M10582" s="410" t="str">
        <f>IFERROR(IF($A10583=VLOOKUP($A10583,AGOTADOS!$A$3:$H$4997,1,FALSE),"AGOTADO","SI HAY"),"")</f>
        <v/>
      </c>
    </row>
    <row r="10583" spans="12:13" ht="18" customHeight="1" x14ac:dyDescent="0.25">
      <c r="L10583" s="516"/>
      <c r="M10583" s="410" t="str">
        <f>IFERROR(IF($A10584=VLOOKUP($A10584,AGOTADOS!$A$3:$H$4997,1,FALSE),"AGOTADO","SI HAY"),"")</f>
        <v/>
      </c>
    </row>
    <row r="10584" spans="12:13" ht="18" customHeight="1" x14ac:dyDescent="0.25">
      <c r="L10584" s="516"/>
      <c r="M10584" s="410" t="str">
        <f>IFERROR(IF($A10585=VLOOKUP($A10585,AGOTADOS!$A$3:$H$4997,1,FALSE),"AGOTADO","SI HAY"),"")</f>
        <v/>
      </c>
    </row>
    <row r="10585" spans="12:13" ht="18" customHeight="1" x14ac:dyDescent="0.25">
      <c r="L10585" s="516"/>
      <c r="M10585" s="410" t="str">
        <f>IFERROR(IF($A10586=VLOOKUP($A10586,AGOTADOS!$A$3:$H$4997,1,FALSE),"AGOTADO","SI HAY"),"")</f>
        <v/>
      </c>
    </row>
    <row r="10586" spans="12:13" ht="18" customHeight="1" x14ac:dyDescent="0.25">
      <c r="L10586" s="516"/>
      <c r="M10586" s="410" t="str">
        <f>IFERROR(IF($A10587=VLOOKUP($A10587,AGOTADOS!$A$3:$H$4997,1,FALSE),"AGOTADO","SI HAY"),"")</f>
        <v/>
      </c>
    </row>
    <row r="10587" spans="12:13" ht="18" customHeight="1" x14ac:dyDescent="0.25">
      <c r="L10587" s="516"/>
      <c r="M10587" s="410" t="str">
        <f>IFERROR(IF($A10588=VLOOKUP($A10588,AGOTADOS!$A$3:$H$4997,1,FALSE),"AGOTADO","SI HAY"),"")</f>
        <v/>
      </c>
    </row>
    <row r="10588" spans="12:13" ht="18" customHeight="1" x14ac:dyDescent="0.25">
      <c r="L10588" s="516"/>
      <c r="M10588" s="410" t="str">
        <f>IFERROR(IF($A10589=VLOOKUP($A10589,AGOTADOS!$A$3:$H$4997,1,FALSE),"AGOTADO","SI HAY"),"")</f>
        <v/>
      </c>
    </row>
    <row r="10589" spans="12:13" ht="18" customHeight="1" x14ac:dyDescent="0.25">
      <c r="L10589" s="516"/>
      <c r="M10589" s="410" t="str">
        <f>IFERROR(IF($A10590=VLOOKUP($A10590,AGOTADOS!$A$3:$H$4997,1,FALSE),"AGOTADO","SI HAY"),"")</f>
        <v/>
      </c>
    </row>
    <row r="10590" spans="12:13" ht="18" customHeight="1" x14ac:dyDescent="0.25">
      <c r="L10590" s="516"/>
      <c r="M10590" s="410" t="str">
        <f>IFERROR(IF($A10591=VLOOKUP($A10591,AGOTADOS!$A$3:$H$4997,1,FALSE),"AGOTADO","SI HAY"),"")</f>
        <v/>
      </c>
    </row>
    <row r="10591" spans="12:13" ht="18" customHeight="1" x14ac:dyDescent="0.25">
      <c r="L10591" s="516"/>
      <c r="M10591" s="410" t="str">
        <f>IFERROR(IF($A10592=VLOOKUP($A10592,AGOTADOS!$A$3:$H$4997,1,FALSE),"AGOTADO","SI HAY"),"")</f>
        <v/>
      </c>
    </row>
    <row r="10592" spans="12:13" ht="18" customHeight="1" x14ac:dyDescent="0.25">
      <c r="L10592" s="516"/>
      <c r="M10592" s="410" t="str">
        <f>IFERROR(IF($A10593=VLOOKUP($A10593,AGOTADOS!$A$3:$H$4997,1,FALSE),"AGOTADO","SI HAY"),"")</f>
        <v/>
      </c>
    </row>
    <row r="10593" spans="12:13" ht="18" customHeight="1" x14ac:dyDescent="0.25">
      <c r="L10593" s="516"/>
      <c r="M10593" s="410" t="str">
        <f>IFERROR(IF($A10594=VLOOKUP($A10594,AGOTADOS!$A$3:$H$4997,1,FALSE),"AGOTADO","SI HAY"),"")</f>
        <v/>
      </c>
    </row>
    <row r="10594" spans="12:13" ht="18" customHeight="1" x14ac:dyDescent="0.25">
      <c r="L10594" s="516"/>
      <c r="M10594" s="410" t="str">
        <f>IFERROR(IF($A10595=VLOOKUP($A10595,AGOTADOS!$A$3:$H$4997,1,FALSE),"AGOTADO","SI HAY"),"")</f>
        <v/>
      </c>
    </row>
    <row r="10595" spans="12:13" ht="18" customHeight="1" x14ac:dyDescent="0.25">
      <c r="L10595" s="516"/>
      <c r="M10595" s="410" t="str">
        <f>IFERROR(IF($A10596=VLOOKUP($A10596,AGOTADOS!$A$3:$H$4997,1,FALSE),"AGOTADO","SI HAY"),"")</f>
        <v/>
      </c>
    </row>
    <row r="10596" spans="12:13" ht="18" customHeight="1" x14ac:dyDescent="0.25">
      <c r="L10596" s="516"/>
      <c r="M10596" s="410" t="str">
        <f>IFERROR(IF($A10597=VLOOKUP($A10597,AGOTADOS!$A$3:$H$4997,1,FALSE),"AGOTADO","SI HAY"),"")</f>
        <v/>
      </c>
    </row>
    <row r="10597" spans="12:13" ht="18" customHeight="1" x14ac:dyDescent="0.25">
      <c r="L10597" s="516"/>
      <c r="M10597" s="410" t="str">
        <f>IFERROR(IF($A10598=VLOOKUP($A10598,AGOTADOS!$A$3:$H$4997,1,FALSE),"AGOTADO","SI HAY"),"")</f>
        <v/>
      </c>
    </row>
    <row r="10598" spans="12:13" ht="18" customHeight="1" x14ac:dyDescent="0.25">
      <c r="L10598" s="516"/>
      <c r="M10598" s="410" t="str">
        <f>IFERROR(IF($A10599=VLOOKUP($A10599,AGOTADOS!$A$3:$H$4997,1,FALSE),"AGOTADO","SI HAY"),"")</f>
        <v/>
      </c>
    </row>
    <row r="10599" spans="12:13" ht="18" customHeight="1" x14ac:dyDescent="0.25">
      <c r="L10599" s="516"/>
      <c r="M10599" s="410" t="str">
        <f>IFERROR(IF($A10600=VLOOKUP($A10600,AGOTADOS!$A$3:$H$4997,1,FALSE),"AGOTADO","SI HAY"),"")</f>
        <v/>
      </c>
    </row>
    <row r="10600" spans="12:13" ht="18" customHeight="1" x14ac:dyDescent="0.25">
      <c r="L10600" s="516"/>
      <c r="M10600" s="410" t="str">
        <f>IFERROR(IF($A10601=VLOOKUP($A10601,AGOTADOS!$A$3:$H$4997,1,FALSE),"AGOTADO","SI HAY"),"")</f>
        <v/>
      </c>
    </row>
    <row r="10601" spans="12:13" ht="18" customHeight="1" x14ac:dyDescent="0.25">
      <c r="L10601" s="516"/>
      <c r="M10601" s="410" t="str">
        <f>IFERROR(IF($A10602=VLOOKUP($A10602,AGOTADOS!$A$3:$H$4997,1,FALSE),"AGOTADO","SI HAY"),"")</f>
        <v/>
      </c>
    </row>
    <row r="10602" spans="12:13" ht="18" customHeight="1" x14ac:dyDescent="0.25">
      <c r="L10602" s="516"/>
      <c r="M10602" s="410" t="str">
        <f>IFERROR(IF($A10603=VLOOKUP($A10603,AGOTADOS!$A$3:$H$4997,1,FALSE),"AGOTADO","SI HAY"),"")</f>
        <v/>
      </c>
    </row>
    <row r="10603" spans="12:13" ht="18" customHeight="1" x14ac:dyDescent="0.25">
      <c r="L10603" s="516"/>
      <c r="M10603" s="410" t="str">
        <f>IFERROR(IF($A10604=VLOOKUP($A10604,AGOTADOS!$A$3:$H$4997,1,FALSE),"AGOTADO","SI HAY"),"")</f>
        <v/>
      </c>
    </row>
    <row r="10604" spans="12:13" ht="18" customHeight="1" x14ac:dyDescent="0.25">
      <c r="L10604" s="516"/>
      <c r="M10604" s="410" t="str">
        <f>IFERROR(IF($A10605=VLOOKUP($A10605,AGOTADOS!$A$3:$H$4997,1,FALSE),"AGOTADO","SI HAY"),"")</f>
        <v/>
      </c>
    </row>
    <row r="10605" spans="12:13" ht="18" customHeight="1" x14ac:dyDescent="0.25">
      <c r="L10605" s="516"/>
      <c r="M10605" s="410" t="str">
        <f>IFERROR(IF($A10606=VLOOKUP($A10606,AGOTADOS!$A$3:$H$4997,1,FALSE),"AGOTADO","SI HAY"),"")</f>
        <v/>
      </c>
    </row>
    <row r="10606" spans="12:13" ht="18" customHeight="1" x14ac:dyDescent="0.25">
      <c r="L10606" s="516"/>
      <c r="M10606" s="410" t="str">
        <f>IFERROR(IF($A10607=VLOOKUP($A10607,AGOTADOS!$A$3:$H$4997,1,FALSE),"AGOTADO","SI HAY"),"")</f>
        <v/>
      </c>
    </row>
    <row r="10607" spans="12:13" ht="18" customHeight="1" x14ac:dyDescent="0.25">
      <c r="L10607" s="516"/>
      <c r="M10607" s="410" t="str">
        <f>IFERROR(IF($A10608=VLOOKUP($A10608,AGOTADOS!$A$3:$H$4997,1,FALSE),"AGOTADO","SI HAY"),"")</f>
        <v/>
      </c>
    </row>
    <row r="10608" spans="12:13" ht="18" customHeight="1" x14ac:dyDescent="0.25">
      <c r="L10608" s="516"/>
      <c r="M10608" s="410" t="str">
        <f>IFERROR(IF($A10609=VLOOKUP($A10609,AGOTADOS!$A$3:$H$4997,1,FALSE),"AGOTADO","SI HAY"),"")</f>
        <v/>
      </c>
    </row>
    <row r="10609" spans="12:13" ht="18" customHeight="1" x14ac:dyDescent="0.25">
      <c r="L10609" s="516"/>
      <c r="M10609" s="410" t="str">
        <f>IFERROR(IF($A10610=VLOOKUP($A10610,AGOTADOS!$A$3:$H$4997,1,FALSE),"AGOTADO","SI HAY"),"")</f>
        <v/>
      </c>
    </row>
    <row r="10610" spans="12:13" ht="18" customHeight="1" x14ac:dyDescent="0.25">
      <c r="L10610" s="516"/>
      <c r="M10610" s="410" t="str">
        <f>IFERROR(IF($A10611=VLOOKUP($A10611,AGOTADOS!$A$3:$H$4997,1,FALSE),"AGOTADO","SI HAY"),"")</f>
        <v/>
      </c>
    </row>
    <row r="10611" spans="12:13" ht="18" customHeight="1" x14ac:dyDescent="0.25">
      <c r="L10611" s="516"/>
      <c r="M10611" s="410" t="str">
        <f>IFERROR(IF($A10612=VLOOKUP($A10612,AGOTADOS!$A$3:$H$4997,1,FALSE),"AGOTADO","SI HAY"),"")</f>
        <v/>
      </c>
    </row>
    <row r="10612" spans="12:13" ht="18" customHeight="1" x14ac:dyDescent="0.25">
      <c r="L10612" s="516"/>
      <c r="M10612" s="410" t="str">
        <f>IFERROR(IF($A10613=VLOOKUP($A10613,AGOTADOS!$A$3:$H$4997,1,FALSE),"AGOTADO","SI HAY"),"")</f>
        <v/>
      </c>
    </row>
    <row r="10613" spans="12:13" ht="18" customHeight="1" x14ac:dyDescent="0.25">
      <c r="L10613" s="516"/>
      <c r="M10613" s="410" t="str">
        <f>IFERROR(IF($A10614=VLOOKUP($A10614,AGOTADOS!$A$3:$H$4997,1,FALSE),"AGOTADO","SI HAY"),"")</f>
        <v/>
      </c>
    </row>
    <row r="10614" spans="12:13" ht="18" customHeight="1" x14ac:dyDescent="0.25">
      <c r="L10614" s="516"/>
      <c r="M10614" s="410" t="str">
        <f>IFERROR(IF($A10615=VLOOKUP($A10615,AGOTADOS!$A$3:$H$4997,1,FALSE),"AGOTADO","SI HAY"),"")</f>
        <v/>
      </c>
    </row>
    <row r="10615" spans="12:13" ht="18" customHeight="1" x14ac:dyDescent="0.25">
      <c r="L10615" s="516"/>
      <c r="M10615" s="410" t="str">
        <f>IFERROR(IF($A10616=VLOOKUP($A10616,AGOTADOS!$A$3:$H$4997,1,FALSE),"AGOTADO","SI HAY"),"")</f>
        <v/>
      </c>
    </row>
    <row r="10616" spans="12:13" ht="18" customHeight="1" x14ac:dyDescent="0.25">
      <c r="L10616" s="516"/>
      <c r="M10616" s="410" t="str">
        <f>IFERROR(IF($A10617=VLOOKUP($A10617,AGOTADOS!$A$3:$H$4997,1,FALSE),"AGOTADO","SI HAY"),"")</f>
        <v/>
      </c>
    </row>
    <row r="10617" spans="12:13" ht="18" customHeight="1" x14ac:dyDescent="0.25">
      <c r="L10617" s="516"/>
      <c r="M10617" s="410" t="str">
        <f>IFERROR(IF($A10618=VLOOKUP($A10618,AGOTADOS!$A$3:$H$4997,1,FALSE),"AGOTADO","SI HAY"),"")</f>
        <v/>
      </c>
    </row>
    <row r="10618" spans="12:13" ht="18" customHeight="1" x14ac:dyDescent="0.25">
      <c r="L10618" s="516"/>
      <c r="M10618" s="410" t="str">
        <f>IFERROR(IF($A10619=VLOOKUP($A10619,AGOTADOS!$A$3:$H$4997,1,FALSE),"AGOTADO","SI HAY"),"")</f>
        <v/>
      </c>
    </row>
    <row r="10619" spans="12:13" ht="18" customHeight="1" x14ac:dyDescent="0.25">
      <c r="L10619" s="516"/>
      <c r="M10619" s="410" t="str">
        <f>IFERROR(IF($A10620=VLOOKUP($A10620,AGOTADOS!$A$3:$H$4997,1,FALSE),"AGOTADO","SI HAY"),"")</f>
        <v/>
      </c>
    </row>
    <row r="10620" spans="12:13" ht="18" customHeight="1" x14ac:dyDescent="0.25">
      <c r="L10620" s="516"/>
      <c r="M10620" s="410" t="str">
        <f>IFERROR(IF($A10621=VLOOKUP($A10621,AGOTADOS!$A$3:$H$4997,1,FALSE),"AGOTADO","SI HAY"),"")</f>
        <v/>
      </c>
    </row>
    <row r="10621" spans="12:13" ht="18" customHeight="1" x14ac:dyDescent="0.25">
      <c r="L10621" s="516"/>
      <c r="M10621" s="410" t="str">
        <f>IFERROR(IF($A10622=VLOOKUP($A10622,AGOTADOS!$A$3:$H$4997,1,FALSE),"AGOTADO","SI HAY"),"")</f>
        <v/>
      </c>
    </row>
    <row r="10622" spans="12:13" ht="18" customHeight="1" x14ac:dyDescent="0.25">
      <c r="L10622" s="516"/>
      <c r="M10622" s="410" t="str">
        <f>IFERROR(IF($A10623=VLOOKUP($A10623,AGOTADOS!$A$3:$H$4997,1,FALSE),"AGOTADO","SI HAY"),"")</f>
        <v/>
      </c>
    </row>
    <row r="10623" spans="12:13" ht="18" customHeight="1" x14ac:dyDescent="0.25">
      <c r="L10623" s="516"/>
      <c r="M10623" s="410" t="str">
        <f>IFERROR(IF($A10624=VLOOKUP($A10624,AGOTADOS!$A$3:$H$4997,1,FALSE),"AGOTADO","SI HAY"),"")</f>
        <v/>
      </c>
    </row>
    <row r="10624" spans="12:13" ht="18" customHeight="1" x14ac:dyDescent="0.25">
      <c r="L10624" s="516"/>
      <c r="M10624" s="410" t="str">
        <f>IFERROR(IF($A10625=VLOOKUP($A10625,AGOTADOS!$A$3:$H$4997,1,FALSE),"AGOTADO","SI HAY"),"")</f>
        <v/>
      </c>
    </row>
    <row r="10625" spans="12:13" ht="18" customHeight="1" x14ac:dyDescent="0.25">
      <c r="L10625" s="516"/>
      <c r="M10625" s="410" t="str">
        <f>IFERROR(IF($A10626=VLOOKUP($A10626,AGOTADOS!$A$3:$H$4997,1,FALSE),"AGOTADO","SI HAY"),"")</f>
        <v/>
      </c>
    </row>
    <row r="10626" spans="12:13" ht="18" customHeight="1" x14ac:dyDescent="0.25">
      <c r="L10626" s="516"/>
      <c r="M10626" s="410" t="str">
        <f>IFERROR(IF($A10627=VLOOKUP($A10627,AGOTADOS!$A$3:$H$4997,1,FALSE),"AGOTADO","SI HAY"),"")</f>
        <v/>
      </c>
    </row>
    <row r="10627" spans="12:13" ht="18" customHeight="1" x14ac:dyDescent="0.25">
      <c r="L10627" s="516"/>
      <c r="M10627" s="410" t="str">
        <f>IFERROR(IF($A10628=VLOOKUP($A10628,AGOTADOS!$A$3:$H$4997,1,FALSE),"AGOTADO","SI HAY"),"")</f>
        <v/>
      </c>
    </row>
    <row r="10628" spans="12:13" ht="18" customHeight="1" x14ac:dyDescent="0.25">
      <c r="L10628" s="516"/>
      <c r="M10628" s="410" t="str">
        <f>IFERROR(IF($A10629=VLOOKUP($A10629,AGOTADOS!$A$3:$H$4997,1,FALSE),"AGOTADO","SI HAY"),"")</f>
        <v/>
      </c>
    </row>
    <row r="10629" spans="12:13" ht="18" customHeight="1" x14ac:dyDescent="0.25">
      <c r="L10629" s="516"/>
      <c r="M10629" s="410" t="str">
        <f>IFERROR(IF($A10630=VLOOKUP($A10630,AGOTADOS!$A$3:$H$4997,1,FALSE),"AGOTADO","SI HAY"),"")</f>
        <v/>
      </c>
    </row>
    <row r="10630" spans="12:13" ht="18" customHeight="1" x14ac:dyDescent="0.25">
      <c r="L10630" s="516"/>
      <c r="M10630" s="410" t="str">
        <f>IFERROR(IF($A10631=VLOOKUP($A10631,AGOTADOS!$A$3:$H$4997,1,FALSE),"AGOTADO","SI HAY"),"")</f>
        <v/>
      </c>
    </row>
    <row r="10631" spans="12:13" ht="18" customHeight="1" x14ac:dyDescent="0.25">
      <c r="L10631" s="516"/>
      <c r="M10631" s="410" t="str">
        <f>IFERROR(IF($A10632=VLOOKUP($A10632,AGOTADOS!$A$3:$H$4997,1,FALSE),"AGOTADO","SI HAY"),"")</f>
        <v/>
      </c>
    </row>
    <row r="10632" spans="12:13" ht="18" customHeight="1" x14ac:dyDescent="0.25">
      <c r="L10632" s="516"/>
      <c r="M10632" s="410" t="str">
        <f>IFERROR(IF($A10633=VLOOKUP($A10633,AGOTADOS!$A$3:$H$4997,1,FALSE),"AGOTADO","SI HAY"),"")</f>
        <v/>
      </c>
    </row>
    <row r="10633" spans="12:13" ht="18" customHeight="1" x14ac:dyDescent="0.25">
      <c r="L10633" s="516"/>
      <c r="M10633" s="410" t="str">
        <f>IFERROR(IF($A10634=VLOOKUP($A10634,AGOTADOS!$A$3:$H$4997,1,FALSE),"AGOTADO","SI HAY"),"")</f>
        <v/>
      </c>
    </row>
    <row r="10634" spans="12:13" ht="18" customHeight="1" x14ac:dyDescent="0.25">
      <c r="L10634" s="516"/>
      <c r="M10634" s="410" t="str">
        <f>IFERROR(IF($A10635=VLOOKUP($A10635,AGOTADOS!$A$3:$H$4997,1,FALSE),"AGOTADO","SI HAY"),"")</f>
        <v/>
      </c>
    </row>
    <row r="10635" spans="12:13" ht="18" customHeight="1" x14ac:dyDescent="0.25">
      <c r="L10635" s="516"/>
      <c r="M10635" s="410" t="str">
        <f>IFERROR(IF($A10636=VLOOKUP($A10636,AGOTADOS!$A$3:$H$4997,1,FALSE),"AGOTADO","SI HAY"),"")</f>
        <v/>
      </c>
    </row>
    <row r="10636" spans="12:13" ht="18" customHeight="1" x14ac:dyDescent="0.25">
      <c r="L10636" s="516"/>
      <c r="M10636" s="410" t="str">
        <f>IFERROR(IF($A10637=VLOOKUP($A10637,AGOTADOS!$A$3:$H$4997,1,FALSE),"AGOTADO","SI HAY"),"")</f>
        <v/>
      </c>
    </row>
    <row r="10637" spans="12:13" ht="18" customHeight="1" x14ac:dyDescent="0.25">
      <c r="L10637" s="516"/>
      <c r="M10637" s="410" t="str">
        <f>IFERROR(IF($A10638=VLOOKUP($A10638,AGOTADOS!$A$3:$H$4997,1,FALSE),"AGOTADO","SI HAY"),"")</f>
        <v/>
      </c>
    </row>
    <row r="10638" spans="12:13" ht="18" customHeight="1" x14ac:dyDescent="0.25">
      <c r="L10638" s="516"/>
      <c r="M10638" s="410" t="str">
        <f>IFERROR(IF($A10639=VLOOKUP($A10639,AGOTADOS!$A$3:$H$4997,1,FALSE),"AGOTADO","SI HAY"),"")</f>
        <v/>
      </c>
    </row>
    <row r="10639" spans="12:13" ht="18" customHeight="1" x14ac:dyDescent="0.25">
      <c r="L10639" s="516"/>
      <c r="M10639" s="410" t="str">
        <f>IFERROR(IF($A10640=VLOOKUP($A10640,AGOTADOS!$A$3:$H$4997,1,FALSE),"AGOTADO","SI HAY"),"")</f>
        <v/>
      </c>
    </row>
    <row r="10640" spans="12:13" ht="18" customHeight="1" x14ac:dyDescent="0.25">
      <c r="L10640" s="516"/>
      <c r="M10640" s="410" t="str">
        <f>IFERROR(IF($A10641=VLOOKUP($A10641,AGOTADOS!$A$3:$H$4997,1,FALSE),"AGOTADO","SI HAY"),"")</f>
        <v/>
      </c>
    </row>
    <row r="10641" spans="12:13" ht="18" customHeight="1" x14ac:dyDescent="0.25">
      <c r="L10641" s="516"/>
      <c r="M10641" s="410" t="str">
        <f>IFERROR(IF($A10642=VLOOKUP($A10642,AGOTADOS!$A$3:$H$4997,1,FALSE),"AGOTADO","SI HAY"),"")</f>
        <v/>
      </c>
    </row>
    <row r="10642" spans="12:13" ht="18" customHeight="1" x14ac:dyDescent="0.25">
      <c r="L10642" s="516"/>
      <c r="M10642" s="410" t="str">
        <f>IFERROR(IF($A10643=VLOOKUP($A10643,AGOTADOS!$A$3:$H$4997,1,FALSE),"AGOTADO","SI HAY"),"")</f>
        <v/>
      </c>
    </row>
    <row r="10643" spans="12:13" ht="18" customHeight="1" x14ac:dyDescent="0.25">
      <c r="L10643" s="516"/>
      <c r="M10643" s="410" t="str">
        <f>IFERROR(IF($A10644=VLOOKUP($A10644,AGOTADOS!$A$3:$H$4997,1,FALSE),"AGOTADO","SI HAY"),"")</f>
        <v/>
      </c>
    </row>
    <row r="10644" spans="12:13" ht="18" customHeight="1" x14ac:dyDescent="0.25">
      <c r="L10644" s="516"/>
      <c r="M10644" s="410" t="str">
        <f>IFERROR(IF($A10645=VLOOKUP($A10645,AGOTADOS!$A$3:$H$4997,1,FALSE),"AGOTADO","SI HAY"),"")</f>
        <v/>
      </c>
    </row>
    <row r="10645" spans="12:13" ht="18" customHeight="1" x14ac:dyDescent="0.25">
      <c r="L10645" s="516"/>
      <c r="M10645" s="410" t="str">
        <f>IFERROR(IF($A10646=VLOOKUP($A10646,AGOTADOS!$A$3:$H$4997,1,FALSE),"AGOTADO","SI HAY"),"")</f>
        <v/>
      </c>
    </row>
    <row r="10646" spans="12:13" ht="18" customHeight="1" x14ac:dyDescent="0.25">
      <c r="L10646" s="516"/>
      <c r="M10646" s="410" t="str">
        <f>IFERROR(IF($A10647=VLOOKUP($A10647,AGOTADOS!$A$3:$H$4997,1,FALSE),"AGOTADO","SI HAY"),"")</f>
        <v/>
      </c>
    </row>
    <row r="10647" spans="12:13" ht="18" customHeight="1" x14ac:dyDescent="0.25">
      <c r="L10647" s="516"/>
      <c r="M10647" s="410" t="str">
        <f>IFERROR(IF($A10648=VLOOKUP($A10648,AGOTADOS!$A$3:$H$4997,1,FALSE),"AGOTADO","SI HAY"),"")</f>
        <v/>
      </c>
    </row>
    <row r="10648" spans="12:13" ht="18" customHeight="1" x14ac:dyDescent="0.25">
      <c r="L10648" s="516"/>
      <c r="M10648" s="410" t="str">
        <f>IFERROR(IF($A10649=VLOOKUP($A10649,AGOTADOS!$A$3:$H$4997,1,FALSE),"AGOTADO","SI HAY"),"")</f>
        <v/>
      </c>
    </row>
    <row r="10649" spans="12:13" ht="18" customHeight="1" x14ac:dyDescent="0.25">
      <c r="L10649" s="516"/>
      <c r="M10649" s="410" t="str">
        <f>IFERROR(IF($A10650=VLOOKUP($A10650,AGOTADOS!$A$3:$H$4997,1,FALSE),"AGOTADO","SI HAY"),"")</f>
        <v/>
      </c>
    </row>
    <row r="10650" spans="12:13" ht="18" customHeight="1" x14ac:dyDescent="0.25">
      <c r="L10650" s="516"/>
      <c r="M10650" s="410" t="str">
        <f>IFERROR(IF($A10651=VLOOKUP($A10651,AGOTADOS!$A$3:$H$4997,1,FALSE),"AGOTADO","SI HAY"),"")</f>
        <v/>
      </c>
    </row>
    <row r="10651" spans="12:13" ht="18" customHeight="1" x14ac:dyDescent="0.25">
      <c r="L10651" s="516"/>
      <c r="M10651" s="410" t="str">
        <f>IFERROR(IF($A10652=VLOOKUP($A10652,AGOTADOS!$A$3:$H$4997,1,FALSE),"AGOTADO","SI HAY"),"")</f>
        <v/>
      </c>
    </row>
    <row r="10652" spans="12:13" ht="18" customHeight="1" x14ac:dyDescent="0.25">
      <c r="L10652" s="516"/>
      <c r="M10652" s="410" t="str">
        <f>IFERROR(IF($A10653=VLOOKUP($A10653,AGOTADOS!$A$3:$H$4997,1,FALSE),"AGOTADO","SI HAY"),"")</f>
        <v/>
      </c>
    </row>
    <row r="10653" spans="12:13" ht="18" customHeight="1" x14ac:dyDescent="0.25">
      <c r="L10653" s="516"/>
      <c r="M10653" s="410" t="str">
        <f>IFERROR(IF($A10654=VLOOKUP($A10654,AGOTADOS!$A$3:$H$4997,1,FALSE),"AGOTADO","SI HAY"),"")</f>
        <v/>
      </c>
    </row>
    <row r="10654" spans="12:13" ht="18" customHeight="1" x14ac:dyDescent="0.25">
      <c r="L10654" s="516"/>
      <c r="M10654" s="410" t="str">
        <f>IFERROR(IF($A10655=VLOOKUP($A10655,AGOTADOS!$A$3:$H$4997,1,FALSE),"AGOTADO","SI HAY"),"")</f>
        <v/>
      </c>
    </row>
    <row r="10655" spans="12:13" ht="18" customHeight="1" x14ac:dyDescent="0.25">
      <c r="L10655" s="516"/>
      <c r="M10655" s="410" t="str">
        <f>IFERROR(IF($A10656=VLOOKUP($A10656,AGOTADOS!$A$3:$H$4997,1,FALSE),"AGOTADO","SI HAY"),"")</f>
        <v/>
      </c>
    </row>
    <row r="10656" spans="12:13" ht="18" customHeight="1" x14ac:dyDescent="0.25">
      <c r="L10656" s="516"/>
      <c r="M10656" s="410" t="str">
        <f>IFERROR(IF($A10657=VLOOKUP($A10657,AGOTADOS!$A$3:$H$4997,1,FALSE),"AGOTADO","SI HAY"),"")</f>
        <v/>
      </c>
    </row>
    <row r="10657" spans="12:13" ht="18" customHeight="1" x14ac:dyDescent="0.25">
      <c r="L10657" s="516"/>
      <c r="M10657" s="410" t="str">
        <f>IFERROR(IF($A10658=VLOOKUP($A10658,AGOTADOS!$A$3:$H$4997,1,FALSE),"AGOTADO","SI HAY"),"")</f>
        <v/>
      </c>
    </row>
    <row r="10658" spans="12:13" ht="18" customHeight="1" x14ac:dyDescent="0.25">
      <c r="L10658" s="516"/>
      <c r="M10658" s="410" t="str">
        <f>IFERROR(IF($A10659=VLOOKUP($A10659,AGOTADOS!$A$3:$H$4997,1,FALSE),"AGOTADO","SI HAY"),"")</f>
        <v/>
      </c>
    </row>
    <row r="10659" spans="12:13" ht="18" customHeight="1" x14ac:dyDescent="0.25">
      <c r="L10659" s="516"/>
      <c r="M10659" s="410" t="str">
        <f>IFERROR(IF($A10660=VLOOKUP($A10660,AGOTADOS!$A$3:$H$4997,1,FALSE),"AGOTADO","SI HAY"),"")</f>
        <v/>
      </c>
    </row>
    <row r="10660" spans="12:13" ht="18" customHeight="1" x14ac:dyDescent="0.25">
      <c r="L10660" s="516"/>
      <c r="M10660" s="410" t="str">
        <f>IFERROR(IF($A10661=VLOOKUP($A10661,AGOTADOS!$A$3:$H$4997,1,FALSE),"AGOTADO","SI HAY"),"")</f>
        <v/>
      </c>
    </row>
    <row r="10661" spans="12:13" ht="18" customHeight="1" x14ac:dyDescent="0.25">
      <c r="L10661" s="516"/>
      <c r="M10661" s="410" t="str">
        <f>IFERROR(IF($A10662=VLOOKUP($A10662,AGOTADOS!$A$3:$H$4997,1,FALSE),"AGOTADO","SI HAY"),"")</f>
        <v/>
      </c>
    </row>
    <row r="10662" spans="12:13" ht="18" customHeight="1" x14ac:dyDescent="0.25">
      <c r="L10662" s="516"/>
      <c r="M10662" s="410" t="str">
        <f>IFERROR(IF($A10663=VLOOKUP($A10663,AGOTADOS!$A$3:$H$4997,1,FALSE),"AGOTADO","SI HAY"),"")</f>
        <v/>
      </c>
    </row>
    <row r="10663" spans="12:13" ht="18" customHeight="1" x14ac:dyDescent="0.25">
      <c r="L10663" s="516"/>
      <c r="M10663" s="410" t="str">
        <f>IFERROR(IF($A10664=VLOOKUP($A10664,AGOTADOS!$A$3:$H$4997,1,FALSE),"AGOTADO","SI HAY"),"")</f>
        <v/>
      </c>
    </row>
    <row r="10664" spans="12:13" ht="18" customHeight="1" x14ac:dyDescent="0.25">
      <c r="L10664" s="516"/>
      <c r="M10664" s="410" t="str">
        <f>IFERROR(IF($A10665=VLOOKUP($A10665,AGOTADOS!$A$3:$H$4997,1,FALSE),"AGOTADO","SI HAY"),"")</f>
        <v/>
      </c>
    </row>
    <row r="10665" spans="12:13" ht="18" customHeight="1" x14ac:dyDescent="0.25">
      <c r="L10665" s="516"/>
      <c r="M10665" s="410" t="str">
        <f>IFERROR(IF($A10666=VLOOKUP($A10666,AGOTADOS!$A$3:$H$4997,1,FALSE),"AGOTADO","SI HAY"),"")</f>
        <v/>
      </c>
    </row>
    <row r="10666" spans="12:13" ht="18" customHeight="1" x14ac:dyDescent="0.25">
      <c r="L10666" s="516"/>
      <c r="M10666" s="410" t="str">
        <f>IFERROR(IF($A10667=VLOOKUP($A10667,AGOTADOS!$A$3:$H$4997,1,FALSE),"AGOTADO","SI HAY"),"")</f>
        <v/>
      </c>
    </row>
    <row r="10667" spans="12:13" ht="18" customHeight="1" x14ac:dyDescent="0.25">
      <c r="L10667" s="516"/>
      <c r="M10667" s="410" t="str">
        <f>IFERROR(IF($A10668=VLOOKUP($A10668,AGOTADOS!$A$3:$H$4997,1,FALSE),"AGOTADO","SI HAY"),"")</f>
        <v/>
      </c>
    </row>
    <row r="10668" spans="12:13" ht="18" customHeight="1" x14ac:dyDescent="0.25">
      <c r="L10668" s="516"/>
      <c r="M10668" s="410" t="str">
        <f>IFERROR(IF($A10669=VLOOKUP($A10669,AGOTADOS!$A$3:$H$4997,1,FALSE),"AGOTADO","SI HAY"),"")</f>
        <v/>
      </c>
    </row>
    <row r="10669" spans="12:13" ht="18" customHeight="1" x14ac:dyDescent="0.25">
      <c r="L10669" s="516"/>
      <c r="M10669" s="410" t="str">
        <f>IFERROR(IF($A10670=VLOOKUP($A10670,AGOTADOS!$A$3:$H$4997,1,FALSE),"AGOTADO","SI HAY"),"")</f>
        <v/>
      </c>
    </row>
    <row r="10670" spans="12:13" ht="18" customHeight="1" x14ac:dyDescent="0.25">
      <c r="L10670" s="516"/>
      <c r="M10670" s="410" t="str">
        <f>IFERROR(IF($A10671=VLOOKUP($A10671,AGOTADOS!$A$3:$H$4997,1,FALSE),"AGOTADO","SI HAY"),"")</f>
        <v/>
      </c>
    </row>
    <row r="10671" spans="12:13" ht="18" customHeight="1" x14ac:dyDescent="0.25">
      <c r="L10671" s="516"/>
      <c r="M10671" s="410" t="str">
        <f>IFERROR(IF($A10672=VLOOKUP($A10672,AGOTADOS!$A$3:$H$4997,1,FALSE),"AGOTADO","SI HAY"),"")</f>
        <v/>
      </c>
    </row>
    <row r="10672" spans="12:13" ht="18" customHeight="1" x14ac:dyDescent="0.25">
      <c r="L10672" s="516"/>
      <c r="M10672" s="410" t="str">
        <f>IFERROR(IF($A10673=VLOOKUP($A10673,AGOTADOS!$A$3:$H$4997,1,FALSE),"AGOTADO","SI HAY"),"")</f>
        <v/>
      </c>
    </row>
    <row r="10673" spans="12:13" ht="18" customHeight="1" x14ac:dyDescent="0.25">
      <c r="L10673" s="516"/>
      <c r="M10673" s="410" t="str">
        <f>IFERROR(IF($A10674=VLOOKUP($A10674,AGOTADOS!$A$3:$H$4997,1,FALSE),"AGOTADO","SI HAY"),"")</f>
        <v/>
      </c>
    </row>
    <row r="10674" spans="12:13" ht="18" customHeight="1" x14ac:dyDescent="0.25">
      <c r="L10674" s="516"/>
      <c r="M10674" s="410" t="str">
        <f>IFERROR(IF($A10675=VLOOKUP($A10675,AGOTADOS!$A$3:$H$4997,1,FALSE),"AGOTADO","SI HAY"),"")</f>
        <v/>
      </c>
    </row>
    <row r="10675" spans="12:13" ht="18" customHeight="1" x14ac:dyDescent="0.25">
      <c r="L10675" s="516"/>
      <c r="M10675" s="410" t="str">
        <f>IFERROR(IF($A10676=VLOOKUP($A10676,AGOTADOS!$A$3:$H$4997,1,FALSE),"AGOTADO","SI HAY"),"")</f>
        <v/>
      </c>
    </row>
    <row r="10676" spans="12:13" ht="18" customHeight="1" x14ac:dyDescent="0.25">
      <c r="L10676" s="516"/>
      <c r="M10676" s="410" t="str">
        <f>IFERROR(IF($A10677=VLOOKUP($A10677,AGOTADOS!$A$3:$H$4997,1,FALSE),"AGOTADO","SI HAY"),"")</f>
        <v/>
      </c>
    </row>
    <row r="10677" spans="12:13" ht="18" customHeight="1" x14ac:dyDescent="0.25">
      <c r="L10677" s="516"/>
      <c r="M10677" s="410" t="str">
        <f>IFERROR(IF($A10678=VLOOKUP($A10678,AGOTADOS!$A$3:$H$4997,1,FALSE),"AGOTADO","SI HAY"),"")</f>
        <v/>
      </c>
    </row>
    <row r="10678" spans="12:13" ht="18" customHeight="1" x14ac:dyDescent="0.25">
      <c r="L10678" s="516"/>
      <c r="M10678" s="410" t="str">
        <f>IFERROR(IF($A10679=VLOOKUP($A10679,AGOTADOS!$A$3:$H$4997,1,FALSE),"AGOTADO","SI HAY"),"")</f>
        <v/>
      </c>
    </row>
    <row r="10679" spans="12:13" ht="18" customHeight="1" x14ac:dyDescent="0.25">
      <c r="L10679" s="516"/>
      <c r="M10679" s="410" t="str">
        <f>IFERROR(IF($A10680=VLOOKUP($A10680,AGOTADOS!$A$3:$H$4997,1,FALSE),"AGOTADO","SI HAY"),"")</f>
        <v/>
      </c>
    </row>
    <row r="10680" spans="12:13" ht="18" customHeight="1" x14ac:dyDescent="0.25">
      <c r="L10680" s="516"/>
      <c r="M10680" s="410" t="str">
        <f>IFERROR(IF($A10681=VLOOKUP($A10681,AGOTADOS!$A$3:$H$4997,1,FALSE),"AGOTADO","SI HAY"),"")</f>
        <v/>
      </c>
    </row>
    <row r="10681" spans="12:13" ht="18" customHeight="1" x14ac:dyDescent="0.25">
      <c r="L10681" s="516"/>
      <c r="M10681" s="410" t="str">
        <f>IFERROR(IF($A10682=VLOOKUP($A10682,AGOTADOS!$A$3:$H$4997,1,FALSE),"AGOTADO","SI HAY"),"")</f>
        <v/>
      </c>
    </row>
    <row r="10682" spans="12:13" ht="18" customHeight="1" x14ac:dyDescent="0.25">
      <c r="L10682" s="516"/>
      <c r="M10682" s="410" t="str">
        <f>IFERROR(IF($A10683=VLOOKUP($A10683,AGOTADOS!$A$3:$H$4997,1,FALSE),"AGOTADO","SI HAY"),"")</f>
        <v/>
      </c>
    </row>
    <row r="10683" spans="12:13" ht="18" customHeight="1" x14ac:dyDescent="0.25">
      <c r="L10683" s="516"/>
      <c r="M10683" s="410" t="str">
        <f>IFERROR(IF($A10684=VLOOKUP($A10684,AGOTADOS!$A$3:$H$4997,1,FALSE),"AGOTADO","SI HAY"),"")</f>
        <v/>
      </c>
    </row>
    <row r="10684" spans="12:13" ht="18" customHeight="1" x14ac:dyDescent="0.25">
      <c r="L10684" s="516"/>
      <c r="M10684" s="410" t="str">
        <f>IFERROR(IF($A10685=VLOOKUP($A10685,AGOTADOS!$A$3:$H$4997,1,FALSE),"AGOTADO","SI HAY"),"")</f>
        <v/>
      </c>
    </row>
    <row r="10685" spans="12:13" ht="18" customHeight="1" x14ac:dyDescent="0.25">
      <c r="L10685" s="516"/>
      <c r="M10685" s="410" t="str">
        <f>IFERROR(IF($A10686=VLOOKUP($A10686,AGOTADOS!$A$3:$H$4997,1,FALSE),"AGOTADO","SI HAY"),"")</f>
        <v/>
      </c>
    </row>
    <row r="10686" spans="12:13" ht="18" customHeight="1" x14ac:dyDescent="0.25">
      <c r="L10686" s="516"/>
      <c r="M10686" s="410" t="str">
        <f>IFERROR(IF($A10687=VLOOKUP($A10687,AGOTADOS!$A$3:$H$4997,1,FALSE),"AGOTADO","SI HAY"),"")</f>
        <v/>
      </c>
    </row>
    <row r="10687" spans="12:13" ht="18" customHeight="1" x14ac:dyDescent="0.25">
      <c r="L10687" s="516"/>
      <c r="M10687" s="410" t="str">
        <f>IFERROR(IF($A10688=VLOOKUP($A10688,AGOTADOS!$A$3:$H$4997,1,FALSE),"AGOTADO","SI HAY"),"")</f>
        <v/>
      </c>
    </row>
    <row r="10688" spans="12:13" ht="18" customHeight="1" x14ac:dyDescent="0.25">
      <c r="L10688" s="516"/>
      <c r="M10688" s="410" t="str">
        <f>IFERROR(IF($A10689=VLOOKUP($A10689,AGOTADOS!$A$3:$H$4997,1,FALSE),"AGOTADO","SI HAY"),"")</f>
        <v/>
      </c>
    </row>
    <row r="10689" spans="12:13" ht="18" customHeight="1" x14ac:dyDescent="0.25">
      <c r="L10689" s="516"/>
      <c r="M10689" s="410" t="str">
        <f>IFERROR(IF($A10690=VLOOKUP($A10690,AGOTADOS!$A$3:$H$4997,1,FALSE),"AGOTADO","SI HAY"),"")</f>
        <v/>
      </c>
    </row>
    <row r="10690" spans="12:13" ht="18" customHeight="1" x14ac:dyDescent="0.25">
      <c r="L10690" s="516"/>
      <c r="M10690" s="410" t="str">
        <f>IFERROR(IF($A10691=VLOOKUP($A10691,AGOTADOS!$A$3:$H$4997,1,FALSE),"AGOTADO","SI HAY"),"")</f>
        <v/>
      </c>
    </row>
    <row r="10691" spans="12:13" ht="18" customHeight="1" x14ac:dyDescent="0.25">
      <c r="L10691" s="516"/>
      <c r="M10691" s="410" t="str">
        <f>IFERROR(IF($A10692=VLOOKUP($A10692,AGOTADOS!$A$3:$H$4997,1,FALSE),"AGOTADO","SI HAY"),"")</f>
        <v/>
      </c>
    </row>
    <row r="10692" spans="12:13" ht="18" customHeight="1" x14ac:dyDescent="0.25">
      <c r="L10692" s="516"/>
      <c r="M10692" s="410" t="str">
        <f>IFERROR(IF($A10693=VLOOKUP($A10693,AGOTADOS!$A$3:$H$4997,1,FALSE),"AGOTADO","SI HAY"),"")</f>
        <v/>
      </c>
    </row>
    <row r="10693" spans="12:13" ht="18" customHeight="1" x14ac:dyDescent="0.25">
      <c r="L10693" s="516"/>
      <c r="M10693" s="410" t="str">
        <f>IFERROR(IF($A10694=VLOOKUP($A10694,AGOTADOS!$A$3:$H$4997,1,FALSE),"AGOTADO","SI HAY"),"")</f>
        <v/>
      </c>
    </row>
    <row r="10694" spans="12:13" ht="18" customHeight="1" x14ac:dyDescent="0.25">
      <c r="L10694" s="516"/>
      <c r="M10694" s="410" t="str">
        <f>IFERROR(IF($A10695=VLOOKUP($A10695,AGOTADOS!$A$3:$H$4997,1,FALSE),"AGOTADO","SI HAY"),"")</f>
        <v/>
      </c>
    </row>
    <row r="10695" spans="12:13" ht="18" customHeight="1" x14ac:dyDescent="0.25">
      <c r="L10695" s="516"/>
      <c r="M10695" s="410" t="str">
        <f>IFERROR(IF($A10696=VLOOKUP($A10696,AGOTADOS!$A$3:$H$4997,1,FALSE),"AGOTADO","SI HAY"),"")</f>
        <v/>
      </c>
    </row>
    <row r="10696" spans="12:13" ht="18" customHeight="1" x14ac:dyDescent="0.25">
      <c r="L10696" s="516"/>
      <c r="M10696" s="410" t="str">
        <f>IFERROR(IF($A10697=VLOOKUP($A10697,AGOTADOS!$A$3:$H$4997,1,FALSE),"AGOTADO","SI HAY"),"")</f>
        <v/>
      </c>
    </row>
    <row r="10697" spans="12:13" ht="18" customHeight="1" x14ac:dyDescent="0.25">
      <c r="L10697" s="516"/>
      <c r="M10697" s="410" t="str">
        <f>IFERROR(IF($A10698=VLOOKUP($A10698,AGOTADOS!$A$3:$H$4997,1,FALSE),"AGOTADO","SI HAY"),"")</f>
        <v/>
      </c>
    </row>
    <row r="10698" spans="12:13" ht="18" customHeight="1" x14ac:dyDescent="0.25">
      <c r="L10698" s="516"/>
      <c r="M10698" s="410" t="str">
        <f>IFERROR(IF($A10699=VLOOKUP($A10699,AGOTADOS!$A$3:$H$4997,1,FALSE),"AGOTADO","SI HAY"),"")</f>
        <v/>
      </c>
    </row>
    <row r="10699" spans="12:13" ht="18" customHeight="1" x14ac:dyDescent="0.25">
      <c r="L10699" s="516"/>
      <c r="M10699" s="410" t="str">
        <f>IFERROR(IF($A10700=VLOOKUP($A10700,AGOTADOS!$A$3:$H$4997,1,FALSE),"AGOTADO","SI HAY"),"")</f>
        <v/>
      </c>
    </row>
    <row r="10700" spans="12:13" ht="18" customHeight="1" x14ac:dyDescent="0.25">
      <c r="L10700" s="516"/>
      <c r="M10700" s="410" t="str">
        <f>IFERROR(IF($A10701=VLOOKUP($A10701,AGOTADOS!$A$3:$H$4997,1,FALSE),"AGOTADO","SI HAY"),"")</f>
        <v/>
      </c>
    </row>
    <row r="10701" spans="12:13" ht="18" customHeight="1" x14ac:dyDescent="0.25">
      <c r="L10701" s="516"/>
      <c r="M10701" s="410" t="str">
        <f>IFERROR(IF($A10702=VLOOKUP($A10702,AGOTADOS!$A$3:$H$4997,1,FALSE),"AGOTADO","SI HAY"),"")</f>
        <v/>
      </c>
    </row>
    <row r="10702" spans="12:13" ht="18" customHeight="1" x14ac:dyDescent="0.25">
      <c r="L10702" s="516"/>
      <c r="M10702" s="410" t="str">
        <f>IFERROR(IF($A10703=VLOOKUP($A10703,AGOTADOS!$A$3:$H$4997,1,FALSE),"AGOTADO","SI HAY"),"")</f>
        <v/>
      </c>
    </row>
    <row r="10703" spans="12:13" ht="18" customHeight="1" x14ac:dyDescent="0.25">
      <c r="L10703" s="516"/>
      <c r="M10703" s="410" t="str">
        <f>IFERROR(IF($A10704=VLOOKUP($A10704,AGOTADOS!$A$3:$H$4997,1,FALSE),"AGOTADO","SI HAY"),"")</f>
        <v/>
      </c>
    </row>
    <row r="10704" spans="12:13" ht="18" customHeight="1" x14ac:dyDescent="0.25">
      <c r="L10704" s="516"/>
      <c r="M10704" s="410" t="str">
        <f>IFERROR(IF($A10705=VLOOKUP($A10705,AGOTADOS!$A$3:$H$4997,1,FALSE),"AGOTADO","SI HAY"),"")</f>
        <v/>
      </c>
    </row>
    <row r="10705" spans="12:13" ht="18" customHeight="1" x14ac:dyDescent="0.25">
      <c r="L10705" s="516"/>
      <c r="M10705" s="410" t="str">
        <f>IFERROR(IF($A10706=VLOOKUP($A10706,AGOTADOS!$A$3:$H$4997,1,FALSE),"AGOTADO","SI HAY"),"")</f>
        <v/>
      </c>
    </row>
    <row r="10706" spans="12:13" ht="18" customHeight="1" x14ac:dyDescent="0.25">
      <c r="L10706" s="516"/>
      <c r="M10706" s="410" t="str">
        <f>IFERROR(IF($A10707=VLOOKUP($A10707,AGOTADOS!$A$3:$H$4997,1,FALSE),"AGOTADO","SI HAY"),"")</f>
        <v/>
      </c>
    </row>
    <row r="10707" spans="12:13" ht="18" customHeight="1" x14ac:dyDescent="0.25">
      <c r="L10707" s="516"/>
      <c r="M10707" s="410" t="str">
        <f>IFERROR(IF($A10708=VLOOKUP($A10708,AGOTADOS!$A$3:$H$4997,1,FALSE),"AGOTADO","SI HAY"),"")</f>
        <v/>
      </c>
    </row>
    <row r="10708" spans="12:13" ht="18" customHeight="1" x14ac:dyDescent="0.25">
      <c r="L10708" s="516"/>
      <c r="M10708" s="410" t="str">
        <f>IFERROR(IF($A10709=VLOOKUP($A10709,AGOTADOS!$A$3:$H$4997,1,FALSE),"AGOTADO","SI HAY"),"")</f>
        <v/>
      </c>
    </row>
    <row r="10709" spans="12:13" ht="18" customHeight="1" x14ac:dyDescent="0.25">
      <c r="L10709" s="516"/>
      <c r="M10709" s="410" t="str">
        <f>IFERROR(IF($A10710=VLOOKUP($A10710,AGOTADOS!$A$3:$H$4997,1,FALSE),"AGOTADO","SI HAY"),"")</f>
        <v/>
      </c>
    </row>
    <row r="10710" spans="12:13" ht="18" customHeight="1" x14ac:dyDescent="0.25">
      <c r="L10710" s="516"/>
      <c r="M10710" s="410" t="str">
        <f>IFERROR(IF($A10711=VLOOKUP($A10711,AGOTADOS!$A$3:$H$4997,1,FALSE),"AGOTADO","SI HAY"),"")</f>
        <v/>
      </c>
    </row>
    <row r="10711" spans="12:13" ht="18" customHeight="1" x14ac:dyDescent="0.25">
      <c r="L10711" s="516"/>
      <c r="M10711" s="410" t="str">
        <f>IFERROR(IF($A10712=VLOOKUP($A10712,AGOTADOS!$A$3:$H$4997,1,FALSE),"AGOTADO","SI HAY"),"")</f>
        <v/>
      </c>
    </row>
    <row r="10712" spans="12:13" ht="18" customHeight="1" x14ac:dyDescent="0.25">
      <c r="L10712" s="516"/>
      <c r="M10712" s="410" t="str">
        <f>IFERROR(IF($A10713=VLOOKUP($A10713,AGOTADOS!$A$3:$H$4997,1,FALSE),"AGOTADO","SI HAY"),"")</f>
        <v/>
      </c>
    </row>
    <row r="10713" spans="12:13" ht="18" customHeight="1" x14ac:dyDescent="0.25">
      <c r="L10713" s="516"/>
      <c r="M10713" s="410" t="str">
        <f>IFERROR(IF($A10714=VLOOKUP($A10714,AGOTADOS!$A$3:$H$4997,1,FALSE),"AGOTADO","SI HAY"),"")</f>
        <v/>
      </c>
    </row>
    <row r="10714" spans="12:13" ht="18" customHeight="1" x14ac:dyDescent="0.25">
      <c r="L10714" s="516"/>
      <c r="M10714" s="410" t="str">
        <f>IFERROR(IF($A10715=VLOOKUP($A10715,AGOTADOS!$A$3:$H$4997,1,FALSE),"AGOTADO","SI HAY"),"")</f>
        <v/>
      </c>
    </row>
    <row r="10715" spans="12:13" ht="18" customHeight="1" x14ac:dyDescent="0.25">
      <c r="L10715" s="516"/>
      <c r="M10715" s="410" t="str">
        <f>IFERROR(IF($A10716=VLOOKUP($A10716,AGOTADOS!$A$3:$H$4997,1,FALSE),"AGOTADO","SI HAY"),"")</f>
        <v/>
      </c>
    </row>
    <row r="10716" spans="12:13" ht="18" customHeight="1" x14ac:dyDescent="0.25">
      <c r="L10716" s="516"/>
      <c r="M10716" s="410" t="str">
        <f>IFERROR(IF($A10717=VLOOKUP($A10717,AGOTADOS!$A$3:$H$4997,1,FALSE),"AGOTADO","SI HAY"),"")</f>
        <v/>
      </c>
    </row>
    <row r="10717" spans="12:13" ht="18" customHeight="1" x14ac:dyDescent="0.25">
      <c r="L10717" s="516"/>
      <c r="M10717" s="410" t="str">
        <f>IFERROR(IF($A10718=VLOOKUP($A10718,AGOTADOS!$A$3:$H$4997,1,FALSE),"AGOTADO","SI HAY"),"")</f>
        <v/>
      </c>
    </row>
    <row r="10718" spans="12:13" ht="18" customHeight="1" x14ac:dyDescent="0.25">
      <c r="L10718" s="516"/>
      <c r="M10718" s="410" t="str">
        <f>IFERROR(IF($A10719=VLOOKUP($A10719,AGOTADOS!$A$3:$H$4997,1,FALSE),"AGOTADO","SI HAY"),"")</f>
        <v/>
      </c>
    </row>
    <row r="10719" spans="12:13" ht="18" customHeight="1" x14ac:dyDescent="0.25">
      <c r="L10719" s="516"/>
      <c r="M10719" s="410" t="str">
        <f>IFERROR(IF($A10720=VLOOKUP($A10720,AGOTADOS!$A$3:$H$4997,1,FALSE),"AGOTADO","SI HAY"),"")</f>
        <v/>
      </c>
    </row>
    <row r="10720" spans="12:13" ht="18" customHeight="1" x14ac:dyDescent="0.25">
      <c r="L10720" s="516"/>
      <c r="M10720" s="410" t="str">
        <f>IFERROR(IF($A10721=VLOOKUP($A10721,AGOTADOS!$A$3:$H$4997,1,FALSE),"AGOTADO","SI HAY"),"")</f>
        <v/>
      </c>
    </row>
    <row r="10721" spans="12:13" ht="18" customHeight="1" x14ac:dyDescent="0.25">
      <c r="L10721" s="516"/>
      <c r="M10721" s="410" t="str">
        <f>IFERROR(IF($A10722=VLOOKUP($A10722,AGOTADOS!$A$3:$H$4997,1,FALSE),"AGOTADO","SI HAY"),"")</f>
        <v/>
      </c>
    </row>
    <row r="10722" spans="12:13" ht="18" customHeight="1" x14ac:dyDescent="0.25">
      <c r="L10722" s="516"/>
      <c r="M10722" s="410" t="str">
        <f>IFERROR(IF($A10723=VLOOKUP($A10723,AGOTADOS!$A$3:$H$4997,1,FALSE),"AGOTADO","SI HAY"),"")</f>
        <v/>
      </c>
    </row>
    <row r="10723" spans="12:13" ht="18" customHeight="1" x14ac:dyDescent="0.25">
      <c r="L10723" s="516"/>
      <c r="M10723" s="410" t="str">
        <f>IFERROR(IF($A10724=VLOOKUP($A10724,AGOTADOS!$A$3:$H$4997,1,FALSE),"AGOTADO","SI HAY"),"")</f>
        <v/>
      </c>
    </row>
    <row r="10724" spans="12:13" ht="18" customHeight="1" x14ac:dyDescent="0.25">
      <c r="L10724" s="516"/>
      <c r="M10724" s="410" t="str">
        <f>IFERROR(IF($A10725=VLOOKUP($A10725,AGOTADOS!$A$3:$H$4997,1,FALSE),"AGOTADO","SI HAY"),"")</f>
        <v/>
      </c>
    </row>
    <row r="10725" spans="12:13" ht="18" customHeight="1" x14ac:dyDescent="0.25">
      <c r="L10725" s="516"/>
      <c r="M10725" s="410" t="str">
        <f>IFERROR(IF($A10726=VLOOKUP($A10726,AGOTADOS!$A$3:$H$4997,1,FALSE),"AGOTADO","SI HAY"),"")</f>
        <v/>
      </c>
    </row>
    <row r="10726" spans="12:13" ht="18" customHeight="1" x14ac:dyDescent="0.25">
      <c r="L10726" s="516"/>
      <c r="M10726" s="410" t="str">
        <f>IFERROR(IF($A10727=VLOOKUP($A10727,AGOTADOS!$A$3:$H$4997,1,FALSE),"AGOTADO","SI HAY"),"")</f>
        <v/>
      </c>
    </row>
    <row r="10727" spans="12:13" ht="18" customHeight="1" x14ac:dyDescent="0.25">
      <c r="L10727" s="516"/>
      <c r="M10727" s="410" t="str">
        <f>IFERROR(IF($A10728=VLOOKUP($A10728,AGOTADOS!$A$3:$H$4997,1,FALSE),"AGOTADO","SI HAY"),"")</f>
        <v/>
      </c>
    </row>
    <row r="10728" spans="12:13" ht="18" customHeight="1" x14ac:dyDescent="0.25">
      <c r="L10728" s="516"/>
      <c r="M10728" s="410" t="str">
        <f>IFERROR(IF($A10729=VLOOKUP($A10729,AGOTADOS!$A$3:$H$4997,1,FALSE),"AGOTADO","SI HAY"),"")</f>
        <v/>
      </c>
    </row>
    <row r="10729" spans="12:13" ht="18" customHeight="1" x14ac:dyDescent="0.25">
      <c r="L10729" s="516"/>
      <c r="M10729" s="410" t="str">
        <f>IFERROR(IF($A10730=VLOOKUP($A10730,AGOTADOS!$A$3:$H$4997,1,FALSE),"AGOTADO","SI HAY"),"")</f>
        <v/>
      </c>
    </row>
    <row r="10730" spans="12:13" ht="18" customHeight="1" x14ac:dyDescent="0.25">
      <c r="L10730" s="516"/>
      <c r="M10730" s="410" t="str">
        <f>IFERROR(IF($A10731=VLOOKUP($A10731,AGOTADOS!$A$3:$H$4997,1,FALSE),"AGOTADO","SI HAY"),"")</f>
        <v/>
      </c>
    </row>
    <row r="10731" spans="12:13" ht="18" customHeight="1" x14ac:dyDescent="0.25">
      <c r="L10731" s="516"/>
      <c r="M10731" s="410" t="str">
        <f>IFERROR(IF($A10732=VLOOKUP($A10732,AGOTADOS!$A$3:$H$4997,1,FALSE),"AGOTADO","SI HAY"),"")</f>
        <v/>
      </c>
    </row>
    <row r="10732" spans="12:13" ht="18" customHeight="1" x14ac:dyDescent="0.25">
      <c r="L10732" s="516"/>
      <c r="M10732" s="410" t="str">
        <f>IFERROR(IF($A10733=VLOOKUP($A10733,AGOTADOS!$A$3:$H$4997,1,FALSE),"AGOTADO","SI HAY"),"")</f>
        <v/>
      </c>
    </row>
    <row r="10733" spans="12:13" ht="18" customHeight="1" x14ac:dyDescent="0.25">
      <c r="L10733" s="516"/>
      <c r="M10733" s="410" t="str">
        <f>IFERROR(IF($A10734=VLOOKUP($A10734,AGOTADOS!$A$3:$H$4997,1,FALSE),"AGOTADO","SI HAY"),"")</f>
        <v/>
      </c>
    </row>
    <row r="10734" spans="12:13" ht="18" customHeight="1" x14ac:dyDescent="0.25">
      <c r="L10734" s="516"/>
      <c r="M10734" s="410" t="str">
        <f>IFERROR(IF($A10735=VLOOKUP($A10735,AGOTADOS!$A$3:$H$4997,1,FALSE),"AGOTADO","SI HAY"),"")</f>
        <v/>
      </c>
    </row>
    <row r="10735" spans="12:13" ht="18" customHeight="1" x14ac:dyDescent="0.25">
      <c r="L10735" s="516"/>
      <c r="M10735" s="410" t="str">
        <f>IFERROR(IF($A10736=VLOOKUP($A10736,AGOTADOS!$A$3:$H$4997,1,FALSE),"AGOTADO","SI HAY"),"")</f>
        <v/>
      </c>
    </row>
    <row r="10736" spans="12:13" ht="18" customHeight="1" x14ac:dyDescent="0.25">
      <c r="L10736" s="516"/>
      <c r="M10736" s="410" t="str">
        <f>IFERROR(IF($A10737=VLOOKUP($A10737,AGOTADOS!$A$3:$H$4997,1,FALSE),"AGOTADO","SI HAY"),"")</f>
        <v/>
      </c>
    </row>
    <row r="10737" spans="12:13" ht="18" customHeight="1" x14ac:dyDescent="0.25">
      <c r="L10737" s="516"/>
      <c r="M10737" s="410" t="str">
        <f>IFERROR(IF($A10738=VLOOKUP($A10738,AGOTADOS!$A$3:$H$4997,1,FALSE),"AGOTADO","SI HAY"),"")</f>
        <v/>
      </c>
    </row>
    <row r="10738" spans="12:13" ht="18" customHeight="1" x14ac:dyDescent="0.25">
      <c r="L10738" s="516"/>
      <c r="M10738" s="410" t="str">
        <f>IFERROR(IF($A10739=VLOOKUP($A10739,AGOTADOS!$A$3:$H$4997,1,FALSE),"AGOTADO","SI HAY"),"")</f>
        <v/>
      </c>
    </row>
    <row r="10739" spans="12:13" ht="18" customHeight="1" x14ac:dyDescent="0.25">
      <c r="L10739" s="516"/>
      <c r="M10739" s="410" t="str">
        <f>IFERROR(IF($A10740=VLOOKUP($A10740,AGOTADOS!$A$3:$H$4997,1,FALSE),"AGOTADO","SI HAY"),"")</f>
        <v/>
      </c>
    </row>
    <row r="10740" spans="12:13" ht="18" customHeight="1" x14ac:dyDescent="0.25">
      <c r="L10740" s="516"/>
      <c r="M10740" s="410" t="str">
        <f>IFERROR(IF($A10741=VLOOKUP($A10741,AGOTADOS!$A$3:$H$4997,1,FALSE),"AGOTADO","SI HAY"),"")</f>
        <v/>
      </c>
    </row>
    <row r="10741" spans="12:13" ht="18" customHeight="1" x14ac:dyDescent="0.25">
      <c r="L10741" s="516"/>
      <c r="M10741" s="410" t="str">
        <f>IFERROR(IF($A10742=VLOOKUP($A10742,AGOTADOS!$A$3:$H$4997,1,FALSE),"AGOTADO","SI HAY"),"")</f>
        <v/>
      </c>
    </row>
    <row r="10742" spans="12:13" ht="18" customHeight="1" x14ac:dyDescent="0.25">
      <c r="L10742" s="516"/>
      <c r="M10742" s="410" t="str">
        <f>IFERROR(IF($A10743=VLOOKUP($A10743,AGOTADOS!$A$3:$H$4997,1,FALSE),"AGOTADO","SI HAY"),"")</f>
        <v/>
      </c>
    </row>
    <row r="10743" spans="12:13" ht="18" customHeight="1" x14ac:dyDescent="0.25">
      <c r="L10743" s="516"/>
      <c r="M10743" s="410" t="str">
        <f>IFERROR(IF($A10744=VLOOKUP($A10744,AGOTADOS!$A$3:$H$4997,1,FALSE),"AGOTADO","SI HAY"),"")</f>
        <v/>
      </c>
    </row>
    <row r="10744" spans="12:13" ht="18" customHeight="1" x14ac:dyDescent="0.25">
      <c r="L10744" s="516"/>
      <c r="M10744" s="410" t="str">
        <f>IFERROR(IF($A10745=VLOOKUP($A10745,AGOTADOS!$A$3:$H$4997,1,FALSE),"AGOTADO","SI HAY"),"")</f>
        <v/>
      </c>
    </row>
    <row r="10745" spans="12:13" ht="18" customHeight="1" x14ac:dyDescent="0.25">
      <c r="L10745" s="516"/>
      <c r="M10745" s="410" t="str">
        <f>IFERROR(IF($A10746=VLOOKUP($A10746,AGOTADOS!$A$3:$H$4997,1,FALSE),"AGOTADO","SI HAY"),"")</f>
        <v/>
      </c>
    </row>
    <row r="10746" spans="12:13" ht="18" customHeight="1" x14ac:dyDescent="0.25">
      <c r="L10746" s="516"/>
      <c r="M10746" s="410" t="str">
        <f>IFERROR(IF($A10747=VLOOKUP($A10747,AGOTADOS!$A$3:$H$4997,1,FALSE),"AGOTADO","SI HAY"),"")</f>
        <v/>
      </c>
    </row>
    <row r="10747" spans="12:13" ht="18" customHeight="1" x14ac:dyDescent="0.25">
      <c r="L10747" s="516"/>
      <c r="M10747" s="410" t="str">
        <f>IFERROR(IF($A10748=VLOOKUP($A10748,AGOTADOS!$A$3:$H$4997,1,FALSE),"AGOTADO","SI HAY"),"")</f>
        <v/>
      </c>
    </row>
    <row r="10748" spans="12:13" ht="18" customHeight="1" x14ac:dyDescent="0.25">
      <c r="L10748" s="516"/>
      <c r="M10748" s="410" t="str">
        <f>IFERROR(IF($A10749=VLOOKUP($A10749,AGOTADOS!$A$3:$H$4997,1,FALSE),"AGOTADO","SI HAY"),"")</f>
        <v/>
      </c>
    </row>
    <row r="10749" spans="12:13" ht="18" customHeight="1" x14ac:dyDescent="0.25">
      <c r="L10749" s="516"/>
      <c r="M10749" s="410" t="str">
        <f>IFERROR(IF($A10750=VLOOKUP($A10750,AGOTADOS!$A$3:$H$4997,1,FALSE),"AGOTADO","SI HAY"),"")</f>
        <v/>
      </c>
    </row>
    <row r="10750" spans="12:13" ht="18" customHeight="1" x14ac:dyDescent="0.25">
      <c r="L10750" s="516"/>
      <c r="M10750" s="410" t="str">
        <f>IFERROR(IF($A10751=VLOOKUP($A10751,AGOTADOS!$A$3:$H$4997,1,FALSE),"AGOTADO","SI HAY"),"")</f>
        <v/>
      </c>
    </row>
    <row r="10751" spans="12:13" ht="18" customHeight="1" x14ac:dyDescent="0.25">
      <c r="L10751" s="516"/>
      <c r="M10751" s="410" t="str">
        <f>IFERROR(IF($A10752=VLOOKUP($A10752,AGOTADOS!$A$3:$H$4997,1,FALSE),"AGOTADO","SI HAY"),"")</f>
        <v/>
      </c>
    </row>
    <row r="10752" spans="12:13" ht="18" customHeight="1" x14ac:dyDescent="0.25">
      <c r="L10752" s="516"/>
      <c r="M10752" s="410" t="str">
        <f>IFERROR(IF($A10753=VLOOKUP($A10753,AGOTADOS!$A$3:$H$4997,1,FALSE),"AGOTADO","SI HAY"),"")</f>
        <v/>
      </c>
    </row>
    <row r="10753" spans="12:13" ht="18" customHeight="1" x14ac:dyDescent="0.25">
      <c r="L10753" s="516"/>
      <c r="M10753" s="410" t="str">
        <f>IFERROR(IF($A10754=VLOOKUP($A10754,AGOTADOS!$A$3:$H$4997,1,FALSE),"AGOTADO","SI HAY"),"")</f>
        <v/>
      </c>
    </row>
    <row r="10754" spans="12:13" ht="18" customHeight="1" x14ac:dyDescent="0.25">
      <c r="L10754" s="516"/>
      <c r="M10754" s="410" t="str">
        <f>IFERROR(IF($A10755=VLOOKUP($A10755,AGOTADOS!$A$3:$H$4997,1,FALSE),"AGOTADO","SI HAY"),"")</f>
        <v/>
      </c>
    </row>
    <row r="10755" spans="12:13" ht="18" customHeight="1" x14ac:dyDescent="0.25">
      <c r="L10755" s="516"/>
      <c r="M10755" s="410" t="str">
        <f>IFERROR(IF($A10756=VLOOKUP($A10756,AGOTADOS!$A$3:$H$4997,1,FALSE),"AGOTADO","SI HAY"),"")</f>
        <v/>
      </c>
    </row>
    <row r="10756" spans="12:13" ht="18" customHeight="1" x14ac:dyDescent="0.25">
      <c r="L10756" s="516"/>
      <c r="M10756" s="410" t="str">
        <f>IFERROR(IF($A10757=VLOOKUP($A10757,AGOTADOS!$A$3:$H$4997,1,FALSE),"AGOTADO","SI HAY"),"")</f>
        <v/>
      </c>
    </row>
    <row r="10757" spans="12:13" ht="18" customHeight="1" x14ac:dyDescent="0.25">
      <c r="L10757" s="516"/>
      <c r="M10757" s="410" t="str">
        <f>IFERROR(IF($A10758=VLOOKUP($A10758,AGOTADOS!$A$3:$H$4997,1,FALSE),"AGOTADO","SI HAY"),"")</f>
        <v/>
      </c>
    </row>
    <row r="10758" spans="12:13" ht="18" customHeight="1" x14ac:dyDescent="0.25">
      <c r="L10758" s="516"/>
      <c r="M10758" s="410" t="str">
        <f>IFERROR(IF($A10759=VLOOKUP($A10759,AGOTADOS!$A$3:$H$4997,1,FALSE),"AGOTADO","SI HAY"),"")</f>
        <v/>
      </c>
    </row>
    <row r="10759" spans="12:13" ht="18" customHeight="1" x14ac:dyDescent="0.25">
      <c r="L10759" s="516"/>
      <c r="M10759" s="410" t="str">
        <f>IFERROR(IF($A10760=VLOOKUP($A10760,AGOTADOS!$A$3:$H$4997,1,FALSE),"AGOTADO","SI HAY"),"")</f>
        <v/>
      </c>
    </row>
    <row r="10760" spans="12:13" ht="18" customHeight="1" x14ac:dyDescent="0.25">
      <c r="L10760" s="516"/>
      <c r="M10760" s="410" t="str">
        <f>IFERROR(IF($A10761=VLOOKUP($A10761,AGOTADOS!$A$3:$H$4997,1,FALSE),"AGOTADO","SI HAY"),"")</f>
        <v/>
      </c>
    </row>
    <row r="10761" spans="12:13" ht="18" customHeight="1" x14ac:dyDescent="0.25">
      <c r="L10761" s="516"/>
      <c r="M10761" s="410" t="str">
        <f>IFERROR(IF($A10762=VLOOKUP($A10762,AGOTADOS!$A$3:$H$4997,1,FALSE),"AGOTADO","SI HAY"),"")</f>
        <v/>
      </c>
    </row>
    <row r="10762" spans="12:13" ht="18" customHeight="1" x14ac:dyDescent="0.25">
      <c r="L10762" s="516"/>
      <c r="M10762" s="410" t="str">
        <f>IFERROR(IF($A10763=VLOOKUP($A10763,AGOTADOS!$A$3:$H$4997,1,FALSE),"AGOTADO","SI HAY"),"")</f>
        <v/>
      </c>
    </row>
    <row r="10763" spans="12:13" ht="18" customHeight="1" x14ac:dyDescent="0.25">
      <c r="L10763" s="516"/>
      <c r="M10763" s="410" t="str">
        <f>IFERROR(IF($A10764=VLOOKUP($A10764,AGOTADOS!$A$3:$H$4997,1,FALSE),"AGOTADO","SI HAY"),"")</f>
        <v/>
      </c>
    </row>
    <row r="10764" spans="12:13" ht="18" customHeight="1" x14ac:dyDescent="0.25">
      <c r="L10764" s="516"/>
      <c r="M10764" s="410" t="str">
        <f>IFERROR(IF($A10765=VLOOKUP($A10765,AGOTADOS!$A$3:$H$4997,1,FALSE),"AGOTADO","SI HAY"),"")</f>
        <v/>
      </c>
    </row>
    <row r="10765" spans="12:13" ht="18" customHeight="1" x14ac:dyDescent="0.25">
      <c r="L10765" s="516"/>
      <c r="M10765" s="410" t="str">
        <f>IFERROR(IF($A10766=VLOOKUP($A10766,AGOTADOS!$A$3:$H$4997,1,FALSE),"AGOTADO","SI HAY"),"")</f>
        <v/>
      </c>
    </row>
    <row r="10766" spans="12:13" ht="18" customHeight="1" x14ac:dyDescent="0.25">
      <c r="L10766" s="516"/>
      <c r="M10766" s="410" t="str">
        <f>IFERROR(IF($A10767=VLOOKUP($A10767,AGOTADOS!$A$3:$H$4997,1,FALSE),"AGOTADO","SI HAY"),"")</f>
        <v/>
      </c>
    </row>
    <row r="10767" spans="12:13" ht="18" customHeight="1" x14ac:dyDescent="0.25">
      <c r="L10767" s="516"/>
      <c r="M10767" s="410" t="str">
        <f>IFERROR(IF($A10768=VLOOKUP($A10768,AGOTADOS!$A$3:$H$4997,1,FALSE),"AGOTADO","SI HAY"),"")</f>
        <v/>
      </c>
    </row>
    <row r="10768" spans="12:13" ht="18" customHeight="1" x14ac:dyDescent="0.25">
      <c r="L10768" s="516"/>
      <c r="M10768" s="410" t="str">
        <f>IFERROR(IF($A10769=VLOOKUP($A10769,AGOTADOS!$A$3:$H$4997,1,FALSE),"AGOTADO","SI HAY"),"")</f>
        <v/>
      </c>
    </row>
    <row r="10769" spans="12:13" ht="18" customHeight="1" x14ac:dyDescent="0.25">
      <c r="L10769" s="516"/>
      <c r="M10769" s="410" t="str">
        <f>IFERROR(IF($A10770=VLOOKUP($A10770,AGOTADOS!$A$3:$H$4997,1,FALSE),"AGOTADO","SI HAY"),"")</f>
        <v/>
      </c>
    </row>
    <row r="10770" spans="12:13" ht="18" customHeight="1" x14ac:dyDescent="0.25">
      <c r="L10770" s="516"/>
      <c r="M10770" s="410" t="str">
        <f>IFERROR(IF($A10771=VLOOKUP($A10771,AGOTADOS!$A$3:$H$4997,1,FALSE),"AGOTADO","SI HAY"),"")</f>
        <v/>
      </c>
    </row>
    <row r="10771" spans="12:13" ht="18" customHeight="1" x14ac:dyDescent="0.25">
      <c r="L10771" s="516"/>
      <c r="M10771" s="410" t="str">
        <f>IFERROR(IF($A10772=VLOOKUP($A10772,AGOTADOS!$A$3:$H$4997,1,FALSE),"AGOTADO","SI HAY"),"")</f>
        <v/>
      </c>
    </row>
    <row r="10772" spans="12:13" ht="18" customHeight="1" x14ac:dyDescent="0.25">
      <c r="L10772" s="516"/>
      <c r="M10772" s="410" t="str">
        <f>IFERROR(IF($A10773=VLOOKUP($A10773,AGOTADOS!$A$3:$H$4997,1,FALSE),"AGOTADO","SI HAY"),"")</f>
        <v/>
      </c>
    </row>
    <row r="10773" spans="12:13" ht="18" customHeight="1" x14ac:dyDescent="0.25">
      <c r="L10773" s="516"/>
      <c r="M10773" s="410" t="str">
        <f>IFERROR(IF($A10774=VLOOKUP($A10774,AGOTADOS!$A$3:$H$4997,1,FALSE),"AGOTADO","SI HAY"),"")</f>
        <v/>
      </c>
    </row>
    <row r="10774" spans="12:13" ht="18" customHeight="1" x14ac:dyDescent="0.25">
      <c r="L10774" s="516"/>
      <c r="M10774" s="410" t="str">
        <f>IFERROR(IF($A10775=VLOOKUP($A10775,AGOTADOS!$A$3:$H$4997,1,FALSE),"AGOTADO","SI HAY"),"")</f>
        <v/>
      </c>
    </row>
    <row r="10775" spans="12:13" ht="18" customHeight="1" x14ac:dyDescent="0.25">
      <c r="L10775" s="516"/>
      <c r="M10775" s="410" t="str">
        <f>IFERROR(IF($A10776=VLOOKUP($A10776,AGOTADOS!$A$3:$H$4997,1,FALSE),"AGOTADO","SI HAY"),"")</f>
        <v/>
      </c>
    </row>
    <row r="10776" spans="12:13" ht="18" customHeight="1" x14ac:dyDescent="0.25">
      <c r="L10776" s="516"/>
      <c r="M10776" s="410" t="str">
        <f>IFERROR(IF($A10777=VLOOKUP($A10777,AGOTADOS!$A$3:$H$4997,1,FALSE),"AGOTADO","SI HAY"),"")</f>
        <v/>
      </c>
    </row>
    <row r="10777" spans="12:13" ht="18" customHeight="1" x14ac:dyDescent="0.25">
      <c r="L10777" s="516"/>
      <c r="M10777" s="410" t="str">
        <f>IFERROR(IF($A10778=VLOOKUP($A10778,AGOTADOS!$A$3:$H$4997,1,FALSE),"AGOTADO","SI HAY"),"")</f>
        <v/>
      </c>
    </row>
    <row r="10778" spans="12:13" ht="18" customHeight="1" x14ac:dyDescent="0.25">
      <c r="L10778" s="516"/>
      <c r="M10778" s="410" t="str">
        <f>IFERROR(IF($A10779=VLOOKUP($A10779,AGOTADOS!$A$3:$H$4997,1,FALSE),"AGOTADO","SI HAY"),"")</f>
        <v/>
      </c>
    </row>
    <row r="10779" spans="12:13" ht="18" customHeight="1" x14ac:dyDescent="0.25">
      <c r="L10779" s="516"/>
      <c r="M10779" s="410" t="str">
        <f>IFERROR(IF($A10780=VLOOKUP($A10780,AGOTADOS!$A$3:$H$4997,1,FALSE),"AGOTADO","SI HAY"),"")</f>
        <v/>
      </c>
    </row>
    <row r="10780" spans="12:13" ht="18" customHeight="1" x14ac:dyDescent="0.25">
      <c r="L10780" s="516"/>
      <c r="M10780" s="410" t="str">
        <f>IFERROR(IF($A10781=VLOOKUP($A10781,AGOTADOS!$A$3:$H$4997,1,FALSE),"AGOTADO","SI HAY"),"")</f>
        <v/>
      </c>
    </row>
    <row r="10781" spans="12:13" ht="18" customHeight="1" x14ac:dyDescent="0.25">
      <c r="L10781" s="516"/>
      <c r="M10781" s="410" t="str">
        <f>IFERROR(IF($A10782=VLOOKUP($A10782,AGOTADOS!$A$3:$H$4997,1,FALSE),"AGOTADO","SI HAY"),"")</f>
        <v/>
      </c>
    </row>
    <row r="10782" spans="12:13" ht="18" customHeight="1" x14ac:dyDescent="0.25">
      <c r="L10782" s="516"/>
      <c r="M10782" s="410" t="str">
        <f>IFERROR(IF($A10783=VLOOKUP($A10783,AGOTADOS!$A$3:$H$4997,1,FALSE),"AGOTADO","SI HAY"),"")</f>
        <v/>
      </c>
    </row>
    <row r="10783" spans="12:13" ht="18" customHeight="1" x14ac:dyDescent="0.25">
      <c r="L10783" s="516"/>
      <c r="M10783" s="410" t="str">
        <f>IFERROR(IF($A10784=VLOOKUP($A10784,AGOTADOS!$A$3:$H$4997,1,FALSE),"AGOTADO","SI HAY"),"")</f>
        <v/>
      </c>
    </row>
    <row r="10784" spans="12:13" ht="18" customHeight="1" x14ac:dyDescent="0.25">
      <c r="L10784" s="516"/>
      <c r="M10784" s="410" t="str">
        <f>IFERROR(IF($A10785=VLOOKUP($A10785,AGOTADOS!$A$3:$H$4997,1,FALSE),"AGOTADO","SI HAY"),"")</f>
        <v/>
      </c>
    </row>
    <row r="10785" spans="12:13" ht="18" customHeight="1" x14ac:dyDescent="0.25">
      <c r="L10785" s="516"/>
      <c r="M10785" s="410" t="str">
        <f>IFERROR(IF($A10786=VLOOKUP($A10786,AGOTADOS!$A$3:$H$4997,1,FALSE),"AGOTADO","SI HAY"),"")</f>
        <v/>
      </c>
    </row>
    <row r="10786" spans="12:13" ht="18" customHeight="1" x14ac:dyDescent="0.25">
      <c r="L10786" s="516"/>
      <c r="M10786" s="410" t="str">
        <f>IFERROR(IF($A10787=VLOOKUP($A10787,AGOTADOS!$A$3:$H$4997,1,FALSE),"AGOTADO","SI HAY"),"")</f>
        <v/>
      </c>
    </row>
    <row r="10787" spans="12:13" ht="18" customHeight="1" x14ac:dyDescent="0.25">
      <c r="L10787" s="516"/>
      <c r="M10787" s="410" t="str">
        <f>IFERROR(IF($A10788=VLOOKUP($A10788,AGOTADOS!$A$3:$H$4997,1,FALSE),"AGOTADO","SI HAY"),"")</f>
        <v/>
      </c>
    </row>
    <row r="10788" spans="12:13" ht="18" customHeight="1" x14ac:dyDescent="0.25">
      <c r="L10788" s="516"/>
      <c r="M10788" s="410" t="str">
        <f>IFERROR(IF($A10789=VLOOKUP($A10789,AGOTADOS!$A$3:$H$4997,1,FALSE),"AGOTADO","SI HAY"),"")</f>
        <v/>
      </c>
    </row>
    <row r="10789" spans="12:13" ht="18" customHeight="1" x14ac:dyDescent="0.25">
      <c r="L10789" s="516"/>
      <c r="M10789" s="410" t="str">
        <f>IFERROR(IF($A10790=VLOOKUP($A10790,AGOTADOS!$A$3:$H$4997,1,FALSE),"AGOTADO","SI HAY"),"")</f>
        <v/>
      </c>
    </row>
    <row r="10790" spans="12:13" ht="18" customHeight="1" x14ac:dyDescent="0.25">
      <c r="L10790" s="516"/>
      <c r="M10790" s="410" t="str">
        <f>IFERROR(IF($A10791=VLOOKUP($A10791,AGOTADOS!$A$3:$H$4997,1,FALSE),"AGOTADO","SI HAY"),"")</f>
        <v/>
      </c>
    </row>
    <row r="10791" spans="12:13" ht="18" customHeight="1" x14ac:dyDescent="0.25">
      <c r="L10791" s="516"/>
      <c r="M10791" s="410" t="str">
        <f>IFERROR(IF($A10792=VLOOKUP($A10792,AGOTADOS!$A$3:$H$4997,1,FALSE),"AGOTADO","SI HAY"),"")</f>
        <v/>
      </c>
    </row>
    <row r="10792" spans="12:13" ht="18" customHeight="1" x14ac:dyDescent="0.25">
      <c r="L10792" s="516"/>
      <c r="M10792" s="410" t="str">
        <f>IFERROR(IF($A10793=VLOOKUP($A10793,AGOTADOS!$A$3:$H$4997,1,FALSE),"AGOTADO","SI HAY"),"")</f>
        <v/>
      </c>
    </row>
    <row r="10793" spans="12:13" ht="18" customHeight="1" x14ac:dyDescent="0.25">
      <c r="L10793" s="516"/>
      <c r="M10793" s="410" t="str">
        <f>IFERROR(IF($A10794=VLOOKUP($A10794,AGOTADOS!$A$3:$H$4997,1,FALSE),"AGOTADO","SI HAY"),"")</f>
        <v/>
      </c>
    </row>
    <row r="10794" spans="12:13" ht="18" customHeight="1" x14ac:dyDescent="0.25">
      <c r="L10794" s="516"/>
      <c r="M10794" s="410" t="str">
        <f>IFERROR(IF($A10795=VLOOKUP($A10795,AGOTADOS!$A$3:$H$4997,1,FALSE),"AGOTADO","SI HAY"),"")</f>
        <v/>
      </c>
    </row>
    <row r="10795" spans="12:13" ht="18" customHeight="1" x14ac:dyDescent="0.25">
      <c r="L10795" s="516"/>
      <c r="M10795" s="410" t="str">
        <f>IFERROR(IF($A10796=VLOOKUP($A10796,AGOTADOS!$A$3:$H$4997,1,FALSE),"AGOTADO","SI HAY"),"")</f>
        <v/>
      </c>
    </row>
    <row r="10796" spans="12:13" ht="18" customHeight="1" x14ac:dyDescent="0.25">
      <c r="L10796" s="516"/>
      <c r="M10796" s="410" t="str">
        <f>IFERROR(IF($A10797=VLOOKUP($A10797,AGOTADOS!$A$3:$H$4997,1,FALSE),"AGOTADO","SI HAY"),"")</f>
        <v/>
      </c>
    </row>
    <row r="10797" spans="12:13" ht="18" customHeight="1" x14ac:dyDescent="0.25">
      <c r="L10797" s="516"/>
      <c r="M10797" s="410" t="str">
        <f>IFERROR(IF($A10798=VLOOKUP($A10798,AGOTADOS!$A$3:$H$4997,1,FALSE),"AGOTADO","SI HAY"),"")</f>
        <v/>
      </c>
    </row>
    <row r="10798" spans="12:13" ht="18" customHeight="1" x14ac:dyDescent="0.25">
      <c r="L10798" s="516"/>
      <c r="M10798" s="410" t="str">
        <f>IFERROR(IF($A10799=VLOOKUP($A10799,AGOTADOS!$A$3:$H$4997,1,FALSE),"AGOTADO","SI HAY"),"")</f>
        <v/>
      </c>
    </row>
    <row r="10799" spans="12:13" ht="18" customHeight="1" x14ac:dyDescent="0.25">
      <c r="L10799" s="516"/>
      <c r="M10799" s="410" t="str">
        <f>IFERROR(IF($A10800=VLOOKUP($A10800,AGOTADOS!$A$3:$H$4997,1,FALSE),"AGOTADO","SI HAY"),"")</f>
        <v/>
      </c>
    </row>
    <row r="10800" spans="12:13" ht="18" customHeight="1" x14ac:dyDescent="0.25">
      <c r="L10800" s="516"/>
      <c r="M10800" s="410" t="str">
        <f>IFERROR(IF($A10801=VLOOKUP($A10801,AGOTADOS!$A$3:$H$4997,1,FALSE),"AGOTADO","SI HAY"),"")</f>
        <v/>
      </c>
    </row>
    <row r="10801" spans="12:13" ht="18" customHeight="1" x14ac:dyDescent="0.25">
      <c r="L10801" s="516"/>
      <c r="M10801" s="410" t="str">
        <f>IFERROR(IF($A10802=VLOOKUP($A10802,AGOTADOS!$A$3:$H$4997,1,FALSE),"AGOTADO","SI HAY"),"")</f>
        <v/>
      </c>
    </row>
    <row r="10802" spans="12:13" ht="18" customHeight="1" x14ac:dyDescent="0.25">
      <c r="L10802" s="516"/>
      <c r="M10802" s="410" t="str">
        <f>IFERROR(IF($A10803=VLOOKUP($A10803,AGOTADOS!$A$3:$H$4997,1,FALSE),"AGOTADO","SI HAY"),"")</f>
        <v/>
      </c>
    </row>
    <row r="10803" spans="12:13" ht="18" customHeight="1" x14ac:dyDescent="0.25">
      <c r="L10803" s="516"/>
      <c r="M10803" s="410" t="str">
        <f>IFERROR(IF($A10804=VLOOKUP($A10804,AGOTADOS!$A$3:$H$4997,1,FALSE),"AGOTADO","SI HAY"),"")</f>
        <v/>
      </c>
    </row>
    <row r="10804" spans="12:13" ht="18" customHeight="1" x14ac:dyDescent="0.25">
      <c r="L10804" s="516"/>
      <c r="M10804" s="410" t="str">
        <f>IFERROR(IF($A10805=VLOOKUP($A10805,AGOTADOS!$A$3:$H$4997,1,FALSE),"AGOTADO","SI HAY"),"")</f>
        <v/>
      </c>
    </row>
    <row r="10805" spans="12:13" ht="18" customHeight="1" x14ac:dyDescent="0.25">
      <c r="L10805" s="516"/>
      <c r="M10805" s="410" t="str">
        <f>IFERROR(IF($A10806=VLOOKUP($A10806,AGOTADOS!$A$3:$H$4997,1,FALSE),"AGOTADO","SI HAY"),"")</f>
        <v/>
      </c>
    </row>
    <row r="10806" spans="12:13" ht="18" customHeight="1" x14ac:dyDescent="0.25">
      <c r="L10806" s="516"/>
      <c r="M10806" s="410" t="str">
        <f>IFERROR(IF($A10807=VLOOKUP($A10807,AGOTADOS!$A$3:$H$4997,1,FALSE),"AGOTADO","SI HAY"),"")</f>
        <v/>
      </c>
    </row>
    <row r="10807" spans="12:13" ht="18" customHeight="1" x14ac:dyDescent="0.25">
      <c r="L10807" s="516"/>
      <c r="M10807" s="410" t="str">
        <f>IFERROR(IF($A10808=VLOOKUP($A10808,AGOTADOS!$A$3:$H$4997,1,FALSE),"AGOTADO","SI HAY"),"")</f>
        <v/>
      </c>
    </row>
    <row r="10808" spans="12:13" ht="18" customHeight="1" x14ac:dyDescent="0.25">
      <c r="L10808" s="516"/>
      <c r="M10808" s="410" t="str">
        <f>IFERROR(IF($A10809=VLOOKUP($A10809,AGOTADOS!$A$3:$H$4997,1,FALSE),"AGOTADO","SI HAY"),"")</f>
        <v/>
      </c>
    </row>
    <row r="10809" spans="12:13" ht="18" customHeight="1" x14ac:dyDescent="0.25">
      <c r="L10809" s="516"/>
      <c r="M10809" s="410" t="str">
        <f>IFERROR(IF($A10810=VLOOKUP($A10810,AGOTADOS!$A$3:$H$4997,1,FALSE),"AGOTADO","SI HAY"),"")</f>
        <v/>
      </c>
    </row>
    <row r="10810" spans="12:13" ht="18" customHeight="1" x14ac:dyDescent="0.25">
      <c r="L10810" s="516"/>
      <c r="M10810" s="410" t="str">
        <f>IFERROR(IF($A10811=VLOOKUP($A10811,AGOTADOS!$A$3:$H$4997,1,FALSE),"AGOTADO","SI HAY"),"")</f>
        <v/>
      </c>
    </row>
    <row r="10811" spans="12:13" ht="18" customHeight="1" x14ac:dyDescent="0.25">
      <c r="L10811" s="516"/>
      <c r="M10811" s="410" t="str">
        <f>IFERROR(IF($A10812=VLOOKUP($A10812,AGOTADOS!$A$3:$H$4997,1,FALSE),"AGOTADO","SI HAY"),"")</f>
        <v/>
      </c>
    </row>
    <row r="10812" spans="12:13" ht="18" customHeight="1" x14ac:dyDescent="0.25">
      <c r="L10812" s="516"/>
      <c r="M10812" s="410" t="str">
        <f>IFERROR(IF($A10813=VLOOKUP($A10813,AGOTADOS!$A$3:$H$4997,1,FALSE),"AGOTADO","SI HAY"),"")</f>
        <v/>
      </c>
    </row>
    <row r="10813" spans="12:13" ht="18" customHeight="1" x14ac:dyDescent="0.25">
      <c r="L10813" s="516"/>
      <c r="M10813" s="410" t="str">
        <f>IFERROR(IF($A10814=VLOOKUP($A10814,AGOTADOS!$A$3:$H$4997,1,FALSE),"AGOTADO","SI HAY"),"")</f>
        <v/>
      </c>
    </row>
    <row r="10814" spans="12:13" ht="18" customHeight="1" x14ac:dyDescent="0.25">
      <c r="L10814" s="516"/>
      <c r="M10814" s="410" t="str">
        <f>IFERROR(IF($A10815=VLOOKUP($A10815,AGOTADOS!$A$3:$H$4997,1,FALSE),"AGOTADO","SI HAY"),"")</f>
        <v/>
      </c>
    </row>
    <row r="10815" spans="12:13" ht="18" customHeight="1" x14ac:dyDescent="0.25">
      <c r="L10815" s="516"/>
      <c r="M10815" s="410" t="str">
        <f>IFERROR(IF($A10816=VLOOKUP($A10816,AGOTADOS!$A$3:$H$4997,1,FALSE),"AGOTADO","SI HAY"),"")</f>
        <v/>
      </c>
    </row>
    <row r="10816" spans="12:13" ht="18" customHeight="1" x14ac:dyDescent="0.25">
      <c r="L10816" s="516"/>
      <c r="M10816" s="410" t="str">
        <f>IFERROR(IF($A10817=VLOOKUP($A10817,AGOTADOS!$A$3:$H$4997,1,FALSE),"AGOTADO","SI HAY"),"")</f>
        <v/>
      </c>
    </row>
    <row r="10817" spans="12:13" ht="18" customHeight="1" x14ac:dyDescent="0.25">
      <c r="L10817" s="516"/>
      <c r="M10817" s="410" t="str">
        <f>IFERROR(IF($A10818=VLOOKUP($A10818,AGOTADOS!$A$3:$H$4997,1,FALSE),"AGOTADO","SI HAY"),"")</f>
        <v/>
      </c>
    </row>
    <row r="10818" spans="12:13" ht="18" customHeight="1" x14ac:dyDescent="0.25">
      <c r="L10818" s="516"/>
      <c r="M10818" s="410" t="str">
        <f>IFERROR(IF($A10819=VLOOKUP($A10819,AGOTADOS!$A$3:$H$4997,1,FALSE),"AGOTADO","SI HAY"),"")</f>
        <v/>
      </c>
    </row>
    <row r="10819" spans="12:13" ht="18" customHeight="1" x14ac:dyDescent="0.25">
      <c r="L10819" s="516"/>
      <c r="M10819" s="410" t="str">
        <f>IFERROR(IF($A10820=VLOOKUP($A10820,AGOTADOS!$A$3:$H$4997,1,FALSE),"AGOTADO","SI HAY"),"")</f>
        <v/>
      </c>
    </row>
    <row r="10820" spans="12:13" ht="18" customHeight="1" x14ac:dyDescent="0.25">
      <c r="L10820" s="516"/>
      <c r="M10820" s="410" t="str">
        <f>IFERROR(IF($A10821=VLOOKUP($A10821,AGOTADOS!$A$3:$H$4997,1,FALSE),"AGOTADO","SI HAY"),"")</f>
        <v/>
      </c>
    </row>
    <row r="10821" spans="12:13" ht="18" customHeight="1" x14ac:dyDescent="0.25">
      <c r="L10821" s="516"/>
      <c r="M10821" s="410" t="str">
        <f>IFERROR(IF($A10822=VLOOKUP($A10822,AGOTADOS!$A$3:$H$4997,1,FALSE),"AGOTADO","SI HAY"),"")</f>
        <v/>
      </c>
    </row>
    <row r="10822" spans="12:13" ht="18" customHeight="1" x14ac:dyDescent="0.25">
      <c r="L10822" s="516"/>
      <c r="M10822" s="410" t="str">
        <f>IFERROR(IF($A10823=VLOOKUP($A10823,AGOTADOS!$A$3:$H$4997,1,FALSE),"AGOTADO","SI HAY"),"")</f>
        <v/>
      </c>
    </row>
    <row r="10823" spans="12:13" ht="18" customHeight="1" x14ac:dyDescent="0.25">
      <c r="L10823" s="516"/>
      <c r="M10823" s="410" t="str">
        <f>IFERROR(IF($A10824=VLOOKUP($A10824,AGOTADOS!$A$3:$H$4997,1,FALSE),"AGOTADO","SI HAY"),"")</f>
        <v/>
      </c>
    </row>
    <row r="10824" spans="12:13" ht="18" customHeight="1" x14ac:dyDescent="0.25">
      <c r="L10824" s="516"/>
      <c r="M10824" s="410" t="str">
        <f>IFERROR(IF($A10825=VLOOKUP($A10825,AGOTADOS!$A$3:$H$4997,1,FALSE),"AGOTADO","SI HAY"),"")</f>
        <v/>
      </c>
    </row>
    <row r="10825" spans="12:13" ht="18" customHeight="1" x14ac:dyDescent="0.25">
      <c r="L10825" s="516"/>
      <c r="M10825" s="410" t="str">
        <f>IFERROR(IF($A10826=VLOOKUP($A10826,AGOTADOS!$A$3:$H$4997,1,FALSE),"AGOTADO","SI HAY"),"")</f>
        <v/>
      </c>
    </row>
    <row r="10826" spans="12:13" ht="18" customHeight="1" x14ac:dyDescent="0.25">
      <c r="L10826" s="516"/>
      <c r="M10826" s="410" t="str">
        <f>IFERROR(IF($A10827=VLOOKUP($A10827,AGOTADOS!$A$3:$H$4997,1,FALSE),"AGOTADO","SI HAY"),"")</f>
        <v/>
      </c>
    </row>
    <row r="10827" spans="12:13" ht="18" customHeight="1" x14ac:dyDescent="0.25">
      <c r="L10827" s="516"/>
      <c r="M10827" s="410" t="str">
        <f>IFERROR(IF($A10828=VLOOKUP($A10828,AGOTADOS!$A$3:$H$4997,1,FALSE),"AGOTADO","SI HAY"),"")</f>
        <v/>
      </c>
    </row>
    <row r="10828" spans="12:13" ht="18" customHeight="1" x14ac:dyDescent="0.25">
      <c r="L10828" s="516"/>
      <c r="M10828" s="410" t="str">
        <f>IFERROR(IF($A10829=VLOOKUP($A10829,AGOTADOS!$A$3:$H$4997,1,FALSE),"AGOTADO","SI HAY"),"")</f>
        <v/>
      </c>
    </row>
    <row r="10829" spans="12:13" ht="18" customHeight="1" x14ac:dyDescent="0.25">
      <c r="L10829" s="516"/>
      <c r="M10829" s="410" t="str">
        <f>IFERROR(IF($A10830=VLOOKUP($A10830,AGOTADOS!$A$3:$H$4997,1,FALSE),"AGOTADO","SI HAY"),"")</f>
        <v/>
      </c>
    </row>
    <row r="10830" spans="12:13" ht="18" customHeight="1" x14ac:dyDescent="0.25">
      <c r="L10830" s="516"/>
      <c r="M10830" s="410" t="str">
        <f>IFERROR(IF($A10831=VLOOKUP($A10831,AGOTADOS!$A$3:$H$4997,1,FALSE),"AGOTADO","SI HAY"),"")</f>
        <v/>
      </c>
    </row>
    <row r="10831" spans="12:13" ht="18" customHeight="1" x14ac:dyDescent="0.25">
      <c r="L10831" s="516"/>
      <c r="M10831" s="410" t="str">
        <f>IFERROR(IF($A10832=VLOOKUP($A10832,AGOTADOS!$A$3:$H$4997,1,FALSE),"AGOTADO","SI HAY"),"")</f>
        <v/>
      </c>
    </row>
    <row r="10832" spans="12:13" ht="18" customHeight="1" x14ac:dyDescent="0.25">
      <c r="L10832" s="516"/>
      <c r="M10832" s="410" t="str">
        <f>IFERROR(IF($A10833=VLOOKUP($A10833,AGOTADOS!$A$3:$H$4997,1,FALSE),"AGOTADO","SI HAY"),"")</f>
        <v/>
      </c>
    </row>
    <row r="10833" spans="12:13" ht="18" customHeight="1" x14ac:dyDescent="0.25">
      <c r="L10833" s="516"/>
      <c r="M10833" s="410" t="str">
        <f>IFERROR(IF($A10834=VLOOKUP($A10834,AGOTADOS!$A$3:$H$4997,1,FALSE),"AGOTADO","SI HAY"),"")</f>
        <v/>
      </c>
    </row>
    <row r="10834" spans="12:13" ht="18" customHeight="1" x14ac:dyDescent="0.25">
      <c r="L10834" s="516"/>
      <c r="M10834" s="410" t="str">
        <f>IFERROR(IF($A10835=VLOOKUP($A10835,AGOTADOS!$A$3:$H$4997,1,FALSE),"AGOTADO","SI HAY"),"")</f>
        <v/>
      </c>
    </row>
    <row r="10835" spans="12:13" ht="18" customHeight="1" x14ac:dyDescent="0.25">
      <c r="L10835" s="516"/>
      <c r="M10835" s="410" t="str">
        <f>IFERROR(IF($A10836=VLOOKUP($A10836,AGOTADOS!$A$3:$H$4997,1,FALSE),"AGOTADO","SI HAY"),"")</f>
        <v/>
      </c>
    </row>
    <row r="10836" spans="12:13" ht="18" customHeight="1" x14ac:dyDescent="0.25">
      <c r="L10836" s="516"/>
      <c r="M10836" s="410" t="str">
        <f>IFERROR(IF($A10837=VLOOKUP($A10837,AGOTADOS!$A$3:$H$4997,1,FALSE),"AGOTADO","SI HAY"),"")</f>
        <v/>
      </c>
    </row>
    <row r="10837" spans="12:13" ht="18" customHeight="1" x14ac:dyDescent="0.25">
      <c r="L10837" s="516"/>
      <c r="M10837" s="410" t="str">
        <f>IFERROR(IF($A10838=VLOOKUP($A10838,AGOTADOS!$A$3:$H$4997,1,FALSE),"AGOTADO","SI HAY"),"")</f>
        <v/>
      </c>
    </row>
    <row r="10838" spans="12:13" ht="18" customHeight="1" x14ac:dyDescent="0.25">
      <c r="L10838" s="516"/>
      <c r="M10838" s="410" t="str">
        <f>IFERROR(IF($A10839=VLOOKUP($A10839,AGOTADOS!$A$3:$H$4997,1,FALSE),"AGOTADO","SI HAY"),"")</f>
        <v/>
      </c>
    </row>
    <row r="10839" spans="12:13" ht="18" customHeight="1" x14ac:dyDescent="0.25">
      <c r="L10839" s="516"/>
      <c r="M10839" s="410" t="str">
        <f>IFERROR(IF($A10840=VLOOKUP($A10840,AGOTADOS!$A$3:$H$4997,1,FALSE),"AGOTADO","SI HAY"),"")</f>
        <v/>
      </c>
    </row>
    <row r="10840" spans="12:13" ht="18" customHeight="1" x14ac:dyDescent="0.25">
      <c r="L10840" s="516"/>
      <c r="M10840" s="410" t="str">
        <f>IFERROR(IF($A10841=VLOOKUP($A10841,AGOTADOS!$A$3:$H$4997,1,FALSE),"AGOTADO","SI HAY"),"")</f>
        <v/>
      </c>
    </row>
    <row r="10841" spans="12:13" ht="18" customHeight="1" x14ac:dyDescent="0.25">
      <c r="L10841" s="516"/>
      <c r="M10841" s="410" t="str">
        <f>IFERROR(IF($A10842=VLOOKUP($A10842,AGOTADOS!$A$3:$H$4997,1,FALSE),"AGOTADO","SI HAY"),"")</f>
        <v/>
      </c>
    </row>
    <row r="10842" spans="12:13" ht="18" customHeight="1" x14ac:dyDescent="0.25">
      <c r="L10842" s="516"/>
      <c r="M10842" s="410" t="str">
        <f>IFERROR(IF($A10843=VLOOKUP($A10843,AGOTADOS!$A$3:$H$4997,1,FALSE),"AGOTADO","SI HAY"),"")</f>
        <v/>
      </c>
    </row>
    <row r="10843" spans="12:13" ht="18" customHeight="1" x14ac:dyDescent="0.25">
      <c r="L10843" s="516"/>
      <c r="M10843" s="410" t="str">
        <f>IFERROR(IF($A10844=VLOOKUP($A10844,AGOTADOS!$A$3:$H$4997,1,FALSE),"AGOTADO","SI HAY"),"")</f>
        <v/>
      </c>
    </row>
    <row r="10844" spans="12:13" ht="18" customHeight="1" x14ac:dyDescent="0.25">
      <c r="L10844" s="516"/>
      <c r="M10844" s="410" t="str">
        <f>IFERROR(IF($A10845=VLOOKUP($A10845,AGOTADOS!$A$3:$H$4997,1,FALSE),"AGOTADO","SI HAY"),"")</f>
        <v/>
      </c>
    </row>
    <row r="10845" spans="12:13" ht="18" customHeight="1" x14ac:dyDescent="0.25">
      <c r="L10845" s="516"/>
      <c r="M10845" s="410" t="str">
        <f>IFERROR(IF($A10846=VLOOKUP($A10846,AGOTADOS!$A$3:$H$4997,1,FALSE),"AGOTADO","SI HAY"),"")</f>
        <v/>
      </c>
    </row>
    <row r="10846" spans="12:13" ht="18" customHeight="1" x14ac:dyDescent="0.25">
      <c r="L10846" s="516"/>
      <c r="M10846" s="410" t="str">
        <f>IFERROR(IF($A10847=VLOOKUP($A10847,AGOTADOS!$A$3:$H$4997,1,FALSE),"AGOTADO","SI HAY"),"")</f>
        <v/>
      </c>
    </row>
    <row r="10847" spans="12:13" ht="18" customHeight="1" x14ac:dyDescent="0.25">
      <c r="L10847" s="516"/>
      <c r="M10847" s="410" t="str">
        <f>IFERROR(IF($A10848=VLOOKUP($A10848,AGOTADOS!$A$3:$H$4997,1,FALSE),"AGOTADO","SI HAY"),"")</f>
        <v/>
      </c>
    </row>
    <row r="10848" spans="12:13" ht="18" customHeight="1" x14ac:dyDescent="0.25">
      <c r="L10848" s="516"/>
      <c r="M10848" s="410" t="str">
        <f>IFERROR(IF($A10849=VLOOKUP($A10849,AGOTADOS!$A$3:$H$4997,1,FALSE),"AGOTADO","SI HAY"),"")</f>
        <v/>
      </c>
    </row>
    <row r="10849" spans="12:13" ht="18" customHeight="1" x14ac:dyDescent="0.25">
      <c r="L10849" s="516"/>
      <c r="M10849" s="410" t="str">
        <f>IFERROR(IF($A10850=VLOOKUP($A10850,AGOTADOS!$A$3:$H$4997,1,FALSE),"AGOTADO","SI HAY"),"")</f>
        <v/>
      </c>
    </row>
    <row r="10850" spans="12:13" ht="18" customHeight="1" x14ac:dyDescent="0.25">
      <c r="L10850" s="516"/>
      <c r="M10850" s="410" t="str">
        <f>IFERROR(IF($A10851=VLOOKUP($A10851,AGOTADOS!$A$3:$H$4997,1,FALSE),"AGOTADO","SI HAY"),"")</f>
        <v/>
      </c>
    </row>
    <row r="10851" spans="12:13" ht="18" customHeight="1" x14ac:dyDescent="0.25">
      <c r="L10851" s="516"/>
      <c r="M10851" s="410" t="str">
        <f>IFERROR(IF($A10852=VLOOKUP($A10852,AGOTADOS!$A$3:$H$4997,1,FALSE),"AGOTADO","SI HAY"),"")</f>
        <v/>
      </c>
    </row>
    <row r="10852" spans="12:13" ht="18" customHeight="1" x14ac:dyDescent="0.25">
      <c r="L10852" s="516"/>
      <c r="M10852" s="410" t="str">
        <f>IFERROR(IF($A10853=VLOOKUP($A10853,AGOTADOS!$A$3:$H$4997,1,FALSE),"AGOTADO","SI HAY"),"")</f>
        <v/>
      </c>
    </row>
    <row r="10853" spans="12:13" ht="18" customHeight="1" x14ac:dyDescent="0.25">
      <c r="L10853" s="516"/>
      <c r="M10853" s="410" t="str">
        <f>IFERROR(IF($A10854=VLOOKUP($A10854,AGOTADOS!$A$3:$H$4997,1,FALSE),"AGOTADO","SI HAY"),"")</f>
        <v/>
      </c>
    </row>
    <row r="10854" spans="12:13" ht="18" customHeight="1" x14ac:dyDescent="0.25">
      <c r="L10854" s="516"/>
      <c r="M10854" s="410" t="str">
        <f>IFERROR(IF($A10855=VLOOKUP($A10855,AGOTADOS!$A$3:$H$4997,1,FALSE),"AGOTADO","SI HAY"),"")</f>
        <v/>
      </c>
    </row>
    <row r="10855" spans="12:13" ht="18" customHeight="1" x14ac:dyDescent="0.25">
      <c r="L10855" s="516"/>
      <c r="M10855" s="410" t="str">
        <f>IFERROR(IF($A10856=VLOOKUP($A10856,AGOTADOS!$A$3:$H$4997,1,FALSE),"AGOTADO","SI HAY"),"")</f>
        <v/>
      </c>
    </row>
    <row r="10856" spans="12:13" ht="18" customHeight="1" x14ac:dyDescent="0.25">
      <c r="L10856" s="516"/>
      <c r="M10856" s="410" t="str">
        <f>IFERROR(IF($A10857=VLOOKUP($A10857,AGOTADOS!$A$3:$H$4997,1,FALSE),"AGOTADO","SI HAY"),"")</f>
        <v/>
      </c>
    </row>
    <row r="10857" spans="12:13" ht="18" customHeight="1" x14ac:dyDescent="0.25">
      <c r="L10857" s="516"/>
      <c r="M10857" s="410" t="str">
        <f>IFERROR(IF($A10858=VLOOKUP($A10858,AGOTADOS!$A$3:$H$4997,1,FALSE),"AGOTADO","SI HAY"),"")</f>
        <v/>
      </c>
    </row>
    <row r="10858" spans="12:13" ht="18" customHeight="1" x14ac:dyDescent="0.25">
      <c r="L10858" s="516"/>
      <c r="M10858" s="410" t="str">
        <f>IFERROR(IF($A10859=VLOOKUP($A10859,AGOTADOS!$A$3:$H$4997,1,FALSE),"AGOTADO","SI HAY"),"")</f>
        <v/>
      </c>
    </row>
    <row r="10859" spans="12:13" ht="18" customHeight="1" x14ac:dyDescent="0.25">
      <c r="L10859" s="516"/>
      <c r="M10859" s="410" t="str">
        <f>IFERROR(IF($A10860=VLOOKUP($A10860,AGOTADOS!$A$3:$H$4997,1,FALSE),"AGOTADO","SI HAY"),"")</f>
        <v/>
      </c>
    </row>
    <row r="10860" spans="12:13" ht="18" customHeight="1" x14ac:dyDescent="0.25">
      <c r="L10860" s="516"/>
      <c r="M10860" s="410" t="str">
        <f>IFERROR(IF($A10861=VLOOKUP($A10861,AGOTADOS!$A$3:$H$4997,1,FALSE),"AGOTADO","SI HAY"),"")</f>
        <v/>
      </c>
    </row>
    <row r="10861" spans="12:13" ht="18" customHeight="1" x14ac:dyDescent="0.25">
      <c r="L10861" s="516"/>
      <c r="M10861" s="410" t="str">
        <f>IFERROR(IF($A10862=VLOOKUP($A10862,AGOTADOS!$A$3:$H$4997,1,FALSE),"AGOTADO","SI HAY"),"")</f>
        <v/>
      </c>
    </row>
    <row r="10862" spans="12:13" ht="18" customHeight="1" x14ac:dyDescent="0.25">
      <c r="L10862" s="516"/>
      <c r="M10862" s="410" t="str">
        <f>IFERROR(IF($A10863=VLOOKUP($A10863,AGOTADOS!$A$3:$H$4997,1,FALSE),"AGOTADO","SI HAY"),"")</f>
        <v/>
      </c>
    </row>
    <row r="10863" spans="12:13" ht="18" customHeight="1" x14ac:dyDescent="0.25">
      <c r="L10863" s="516"/>
      <c r="M10863" s="410" t="str">
        <f>IFERROR(IF($A10864=VLOOKUP($A10864,AGOTADOS!$A$3:$H$4997,1,FALSE),"AGOTADO","SI HAY"),"")</f>
        <v/>
      </c>
    </row>
    <row r="10864" spans="12:13" ht="18" customHeight="1" x14ac:dyDescent="0.25">
      <c r="L10864" s="516"/>
      <c r="M10864" s="410" t="str">
        <f>IFERROR(IF($A10865=VLOOKUP($A10865,AGOTADOS!$A$3:$H$4997,1,FALSE),"AGOTADO","SI HAY"),"")</f>
        <v/>
      </c>
    </row>
    <row r="10865" spans="12:13" ht="18" customHeight="1" x14ac:dyDescent="0.25">
      <c r="L10865" s="516"/>
      <c r="M10865" s="410" t="str">
        <f>IFERROR(IF($A10866=VLOOKUP($A10866,AGOTADOS!$A$3:$H$4997,1,FALSE),"AGOTADO","SI HAY"),"")</f>
        <v/>
      </c>
    </row>
    <row r="10866" spans="12:13" ht="18" customHeight="1" x14ac:dyDescent="0.25">
      <c r="L10866" s="516"/>
      <c r="M10866" s="410" t="str">
        <f>IFERROR(IF($A10867=VLOOKUP($A10867,AGOTADOS!$A$3:$H$4997,1,FALSE),"AGOTADO","SI HAY"),"")</f>
        <v/>
      </c>
    </row>
    <row r="10867" spans="12:13" ht="18" customHeight="1" x14ac:dyDescent="0.25">
      <c r="L10867" s="516"/>
      <c r="M10867" s="410" t="str">
        <f>IFERROR(IF($A10868=VLOOKUP($A10868,AGOTADOS!$A$3:$H$4997,1,FALSE),"AGOTADO","SI HAY"),"")</f>
        <v/>
      </c>
    </row>
    <row r="10868" spans="12:13" ht="18" customHeight="1" x14ac:dyDescent="0.25">
      <c r="L10868" s="516"/>
      <c r="M10868" s="410" t="str">
        <f>IFERROR(IF($A10869=VLOOKUP($A10869,AGOTADOS!$A$3:$H$4997,1,FALSE),"AGOTADO","SI HAY"),"")</f>
        <v/>
      </c>
    </row>
    <row r="10869" spans="12:13" ht="18" customHeight="1" x14ac:dyDescent="0.25">
      <c r="L10869" s="516"/>
      <c r="M10869" s="410" t="str">
        <f>IFERROR(IF($A10870=VLOOKUP($A10870,AGOTADOS!$A$3:$H$4997,1,FALSE),"AGOTADO","SI HAY"),"")</f>
        <v/>
      </c>
    </row>
    <row r="10870" spans="12:13" ht="18" customHeight="1" x14ac:dyDescent="0.25">
      <c r="L10870" s="516"/>
      <c r="M10870" s="410" t="str">
        <f>IFERROR(IF($A10871=VLOOKUP($A10871,AGOTADOS!$A$3:$H$4997,1,FALSE),"AGOTADO","SI HAY"),"")</f>
        <v/>
      </c>
    </row>
    <row r="10871" spans="12:13" ht="18" customHeight="1" x14ac:dyDescent="0.25">
      <c r="L10871" s="516"/>
      <c r="M10871" s="410" t="str">
        <f>IFERROR(IF($A10872=VLOOKUP($A10872,AGOTADOS!$A$3:$H$4997,1,FALSE),"AGOTADO","SI HAY"),"")</f>
        <v/>
      </c>
    </row>
    <row r="10872" spans="12:13" ht="18" customHeight="1" x14ac:dyDescent="0.25">
      <c r="L10872" s="516"/>
      <c r="M10872" s="410" t="str">
        <f>IFERROR(IF($A10873=VLOOKUP($A10873,AGOTADOS!$A$3:$H$4997,1,FALSE),"AGOTADO","SI HAY"),"")</f>
        <v/>
      </c>
    </row>
    <row r="10873" spans="12:13" ht="18" customHeight="1" x14ac:dyDescent="0.25">
      <c r="L10873" s="516"/>
      <c r="M10873" s="410" t="str">
        <f>IFERROR(IF($A10874=VLOOKUP($A10874,AGOTADOS!$A$3:$H$4997,1,FALSE),"AGOTADO","SI HAY"),"")</f>
        <v/>
      </c>
    </row>
    <row r="10874" spans="12:13" ht="18" customHeight="1" x14ac:dyDescent="0.25">
      <c r="L10874" s="516"/>
      <c r="M10874" s="410" t="str">
        <f>IFERROR(IF($A10875=VLOOKUP($A10875,AGOTADOS!$A$3:$H$4997,1,FALSE),"AGOTADO","SI HAY"),"")</f>
        <v/>
      </c>
    </row>
    <row r="10875" spans="12:13" ht="18" customHeight="1" x14ac:dyDescent="0.25">
      <c r="L10875" s="516"/>
      <c r="M10875" s="410" t="str">
        <f>IFERROR(IF($A10876=VLOOKUP($A10876,AGOTADOS!$A$3:$H$4997,1,FALSE),"AGOTADO","SI HAY"),"")</f>
        <v/>
      </c>
    </row>
    <row r="10876" spans="12:13" ht="18" customHeight="1" x14ac:dyDescent="0.25">
      <c r="L10876" s="516"/>
      <c r="M10876" s="410" t="str">
        <f>IFERROR(IF($A10877=VLOOKUP($A10877,AGOTADOS!$A$3:$H$4997,1,FALSE),"AGOTADO","SI HAY"),"")</f>
        <v/>
      </c>
    </row>
    <row r="10877" spans="12:13" ht="18" customHeight="1" x14ac:dyDescent="0.25">
      <c r="L10877" s="516"/>
      <c r="M10877" s="410" t="str">
        <f>IFERROR(IF($A10878=VLOOKUP($A10878,AGOTADOS!$A$3:$H$4997,1,FALSE),"AGOTADO","SI HAY"),"")</f>
        <v/>
      </c>
    </row>
    <row r="10878" spans="12:13" ht="18" customHeight="1" x14ac:dyDescent="0.25">
      <c r="L10878" s="516"/>
      <c r="M10878" s="410" t="str">
        <f>IFERROR(IF($A10879=VLOOKUP($A10879,AGOTADOS!$A$3:$H$4997,1,FALSE),"AGOTADO","SI HAY"),"")</f>
        <v/>
      </c>
    </row>
    <row r="10879" spans="12:13" ht="18" customHeight="1" x14ac:dyDescent="0.25">
      <c r="L10879" s="516"/>
      <c r="M10879" s="410" t="str">
        <f>IFERROR(IF($A10880=VLOOKUP($A10880,AGOTADOS!$A$3:$H$4997,1,FALSE),"AGOTADO","SI HAY"),"")</f>
        <v/>
      </c>
    </row>
    <row r="10880" spans="12:13" ht="18" customHeight="1" x14ac:dyDescent="0.25">
      <c r="L10880" s="516"/>
      <c r="M10880" s="410" t="str">
        <f>IFERROR(IF($A10881=VLOOKUP($A10881,AGOTADOS!$A$3:$H$4997,1,FALSE),"AGOTADO","SI HAY"),"")</f>
        <v/>
      </c>
    </row>
    <row r="10881" spans="12:13" ht="18" customHeight="1" x14ac:dyDescent="0.25">
      <c r="L10881" s="516"/>
      <c r="M10881" s="410" t="str">
        <f>IFERROR(IF($A10882=VLOOKUP($A10882,AGOTADOS!$A$3:$H$4997,1,FALSE),"AGOTADO","SI HAY"),"")</f>
        <v/>
      </c>
    </row>
    <row r="10882" spans="12:13" ht="18" customHeight="1" x14ac:dyDescent="0.25">
      <c r="L10882" s="516"/>
      <c r="M10882" s="410" t="str">
        <f>IFERROR(IF($A10883=VLOOKUP($A10883,AGOTADOS!$A$3:$H$4997,1,FALSE),"AGOTADO","SI HAY"),"")</f>
        <v/>
      </c>
    </row>
    <row r="10883" spans="12:13" ht="18" customHeight="1" x14ac:dyDescent="0.25">
      <c r="L10883" s="516"/>
      <c r="M10883" s="410" t="str">
        <f>IFERROR(IF($A10884=VLOOKUP($A10884,AGOTADOS!$A$3:$H$4997,1,FALSE),"AGOTADO","SI HAY"),"")</f>
        <v/>
      </c>
    </row>
    <row r="10884" spans="12:13" ht="18" customHeight="1" x14ac:dyDescent="0.25">
      <c r="L10884" s="516"/>
      <c r="M10884" s="410" t="str">
        <f>IFERROR(IF($A10885=VLOOKUP($A10885,AGOTADOS!$A$3:$H$4997,1,FALSE),"AGOTADO","SI HAY"),"")</f>
        <v/>
      </c>
    </row>
    <row r="10885" spans="12:13" ht="18" customHeight="1" x14ac:dyDescent="0.25">
      <c r="L10885" s="516"/>
      <c r="M10885" s="410" t="str">
        <f>IFERROR(IF($A10886=VLOOKUP($A10886,AGOTADOS!$A$3:$H$4997,1,FALSE),"AGOTADO","SI HAY"),"")</f>
        <v/>
      </c>
    </row>
    <row r="10886" spans="12:13" ht="18" customHeight="1" x14ac:dyDescent="0.25">
      <c r="L10886" s="516"/>
      <c r="M10886" s="410" t="str">
        <f>IFERROR(IF($A10887=VLOOKUP($A10887,AGOTADOS!$A$3:$H$4997,1,FALSE),"AGOTADO","SI HAY"),"")</f>
        <v/>
      </c>
    </row>
    <row r="10887" spans="12:13" ht="18" customHeight="1" x14ac:dyDescent="0.25">
      <c r="L10887" s="516"/>
      <c r="M10887" s="410" t="str">
        <f>IFERROR(IF($A10888=VLOOKUP($A10888,AGOTADOS!$A$3:$H$4997,1,FALSE),"AGOTADO","SI HAY"),"")</f>
        <v/>
      </c>
    </row>
    <row r="10888" spans="12:13" ht="18" customHeight="1" x14ac:dyDescent="0.25">
      <c r="L10888" s="516"/>
      <c r="M10888" s="410" t="str">
        <f>IFERROR(IF($A10889=VLOOKUP($A10889,AGOTADOS!$A$3:$H$4997,1,FALSE),"AGOTADO","SI HAY"),"")</f>
        <v/>
      </c>
    </row>
    <row r="10889" spans="12:13" ht="18" customHeight="1" x14ac:dyDescent="0.25">
      <c r="L10889" s="516"/>
      <c r="M10889" s="410" t="str">
        <f>IFERROR(IF($A10890=VLOOKUP($A10890,AGOTADOS!$A$3:$H$4997,1,FALSE),"AGOTADO","SI HAY"),"")</f>
        <v/>
      </c>
    </row>
    <row r="10890" spans="12:13" ht="18" customHeight="1" x14ac:dyDescent="0.25">
      <c r="L10890" s="516"/>
      <c r="M10890" s="410" t="str">
        <f>IFERROR(IF($A10891=VLOOKUP($A10891,AGOTADOS!$A$3:$H$4997,1,FALSE),"AGOTADO","SI HAY"),"")</f>
        <v/>
      </c>
    </row>
    <row r="10891" spans="12:13" ht="18" customHeight="1" x14ac:dyDescent="0.25">
      <c r="L10891" s="516"/>
      <c r="M10891" s="410" t="str">
        <f>IFERROR(IF($A10892=VLOOKUP($A10892,AGOTADOS!$A$3:$H$4997,1,FALSE),"AGOTADO","SI HAY"),"")</f>
        <v/>
      </c>
    </row>
    <row r="10892" spans="12:13" ht="18" customHeight="1" x14ac:dyDescent="0.25">
      <c r="L10892" s="516"/>
      <c r="M10892" s="410" t="str">
        <f>IFERROR(IF($A10893=VLOOKUP($A10893,AGOTADOS!$A$3:$H$4997,1,FALSE),"AGOTADO","SI HAY"),"")</f>
        <v/>
      </c>
    </row>
    <row r="10893" spans="12:13" ht="18" customHeight="1" x14ac:dyDescent="0.25">
      <c r="L10893" s="516"/>
      <c r="M10893" s="410" t="str">
        <f>IFERROR(IF($A10894=VLOOKUP($A10894,AGOTADOS!$A$3:$H$4997,1,FALSE),"AGOTADO","SI HAY"),"")</f>
        <v/>
      </c>
    </row>
    <row r="10894" spans="12:13" ht="18" customHeight="1" x14ac:dyDescent="0.25">
      <c r="L10894" s="516"/>
      <c r="M10894" s="410" t="str">
        <f>IFERROR(IF($A10895=VLOOKUP($A10895,AGOTADOS!$A$3:$H$4997,1,FALSE),"AGOTADO","SI HAY"),"")</f>
        <v/>
      </c>
    </row>
    <row r="10895" spans="12:13" ht="18" customHeight="1" x14ac:dyDescent="0.25">
      <c r="L10895" s="516"/>
      <c r="M10895" s="410" t="str">
        <f>IFERROR(IF($A10896=VLOOKUP($A10896,AGOTADOS!$A$3:$H$4997,1,FALSE),"AGOTADO","SI HAY"),"")</f>
        <v/>
      </c>
    </row>
    <row r="10896" spans="12:13" ht="18" customHeight="1" x14ac:dyDescent="0.25">
      <c r="L10896" s="516"/>
      <c r="M10896" s="410" t="str">
        <f>IFERROR(IF($A10897=VLOOKUP($A10897,AGOTADOS!$A$3:$H$4997,1,FALSE),"AGOTADO","SI HAY"),"")</f>
        <v/>
      </c>
    </row>
    <row r="10897" spans="12:13" ht="18" customHeight="1" x14ac:dyDescent="0.25">
      <c r="L10897" s="516"/>
      <c r="M10897" s="410" t="str">
        <f>IFERROR(IF($A10898=VLOOKUP($A10898,AGOTADOS!$A$3:$H$4997,1,FALSE),"AGOTADO","SI HAY"),"")</f>
        <v/>
      </c>
    </row>
    <row r="10898" spans="12:13" ht="18" customHeight="1" x14ac:dyDescent="0.25">
      <c r="L10898" s="516"/>
      <c r="M10898" s="410" t="str">
        <f>IFERROR(IF($A10899=VLOOKUP($A10899,AGOTADOS!$A$3:$H$4997,1,FALSE),"AGOTADO","SI HAY"),"")</f>
        <v/>
      </c>
    </row>
    <row r="10899" spans="12:13" ht="18" customHeight="1" x14ac:dyDescent="0.25">
      <c r="L10899" s="516"/>
      <c r="M10899" s="410" t="str">
        <f>IFERROR(IF($A10900=VLOOKUP($A10900,AGOTADOS!$A$3:$H$4997,1,FALSE),"AGOTADO","SI HAY"),"")</f>
        <v/>
      </c>
    </row>
    <row r="10900" spans="12:13" ht="18" customHeight="1" x14ac:dyDescent="0.25">
      <c r="L10900" s="516"/>
      <c r="M10900" s="410" t="str">
        <f>IFERROR(IF($A10901=VLOOKUP($A10901,AGOTADOS!$A$3:$H$4997,1,FALSE),"AGOTADO","SI HAY"),"")</f>
        <v/>
      </c>
    </row>
    <row r="10901" spans="12:13" ht="18" customHeight="1" x14ac:dyDescent="0.25">
      <c r="L10901" s="516"/>
      <c r="M10901" s="410" t="str">
        <f>IFERROR(IF($A10902=VLOOKUP($A10902,AGOTADOS!$A$3:$H$4997,1,FALSE),"AGOTADO","SI HAY"),"")</f>
        <v/>
      </c>
    </row>
    <row r="10902" spans="12:13" ht="18" customHeight="1" x14ac:dyDescent="0.25">
      <c r="L10902" s="516"/>
      <c r="M10902" s="410" t="str">
        <f>IFERROR(IF($A10903=VLOOKUP($A10903,AGOTADOS!$A$3:$H$4997,1,FALSE),"AGOTADO","SI HAY"),"")</f>
        <v/>
      </c>
    </row>
    <row r="10903" spans="12:13" ht="18" customHeight="1" x14ac:dyDescent="0.25">
      <c r="L10903" s="516"/>
      <c r="M10903" s="410" t="str">
        <f>IFERROR(IF($A10904=VLOOKUP($A10904,AGOTADOS!$A$3:$H$4997,1,FALSE),"AGOTADO","SI HAY"),"")</f>
        <v/>
      </c>
    </row>
    <row r="10904" spans="12:13" ht="18" customHeight="1" x14ac:dyDescent="0.25">
      <c r="L10904" s="516"/>
      <c r="M10904" s="410" t="str">
        <f>IFERROR(IF($A10905=VLOOKUP($A10905,AGOTADOS!$A$3:$H$4997,1,FALSE),"AGOTADO","SI HAY"),"")</f>
        <v/>
      </c>
    </row>
    <row r="10905" spans="12:13" ht="18" customHeight="1" x14ac:dyDescent="0.25">
      <c r="L10905" s="516"/>
      <c r="M10905" s="410" t="str">
        <f>IFERROR(IF($A10906=VLOOKUP($A10906,AGOTADOS!$A$3:$H$4997,1,FALSE),"AGOTADO","SI HAY"),"")</f>
        <v/>
      </c>
    </row>
    <row r="10906" spans="12:13" ht="18" customHeight="1" x14ac:dyDescent="0.25">
      <c r="L10906" s="516"/>
      <c r="M10906" s="410" t="str">
        <f>IFERROR(IF($A10907=VLOOKUP($A10907,AGOTADOS!$A$3:$H$4997,1,FALSE),"AGOTADO","SI HAY"),"")</f>
        <v/>
      </c>
    </row>
    <row r="10907" spans="12:13" ht="18" customHeight="1" x14ac:dyDescent="0.25">
      <c r="L10907" s="516"/>
      <c r="M10907" s="410" t="str">
        <f>IFERROR(IF($A10908=VLOOKUP($A10908,AGOTADOS!$A$3:$H$4997,1,FALSE),"AGOTADO","SI HAY"),"")</f>
        <v/>
      </c>
    </row>
    <row r="10908" spans="12:13" ht="18" customHeight="1" x14ac:dyDescent="0.25">
      <c r="L10908" s="516"/>
      <c r="M10908" s="410" t="str">
        <f>IFERROR(IF($A10909=VLOOKUP($A10909,AGOTADOS!$A$3:$H$4997,1,FALSE),"AGOTADO","SI HAY"),"")</f>
        <v/>
      </c>
    </row>
    <row r="10909" spans="12:13" ht="18" customHeight="1" x14ac:dyDescent="0.25">
      <c r="L10909" s="516"/>
      <c r="M10909" s="410" t="str">
        <f>IFERROR(IF($A10910=VLOOKUP($A10910,AGOTADOS!$A$3:$H$4997,1,FALSE),"AGOTADO","SI HAY"),"")</f>
        <v/>
      </c>
    </row>
    <row r="10910" spans="12:13" ht="18" customHeight="1" x14ac:dyDescent="0.25">
      <c r="L10910" s="516"/>
      <c r="M10910" s="410" t="str">
        <f>IFERROR(IF($A10911=VLOOKUP($A10911,AGOTADOS!$A$3:$H$4997,1,FALSE),"AGOTADO","SI HAY"),"")</f>
        <v/>
      </c>
    </row>
    <row r="10911" spans="12:13" ht="18" customHeight="1" x14ac:dyDescent="0.25">
      <c r="L10911" s="516"/>
      <c r="M10911" s="410" t="str">
        <f>IFERROR(IF($A10912=VLOOKUP($A10912,AGOTADOS!$A$3:$H$4997,1,FALSE),"AGOTADO","SI HAY"),"")</f>
        <v/>
      </c>
    </row>
    <row r="10912" spans="12:13" ht="18" customHeight="1" x14ac:dyDescent="0.25">
      <c r="L10912" s="516"/>
      <c r="M10912" s="410" t="str">
        <f>IFERROR(IF($A10913=VLOOKUP($A10913,AGOTADOS!$A$3:$H$4997,1,FALSE),"AGOTADO","SI HAY"),"")</f>
        <v/>
      </c>
    </row>
    <row r="10913" spans="12:13" ht="18" customHeight="1" x14ac:dyDescent="0.25">
      <c r="L10913" s="516"/>
      <c r="M10913" s="410" t="str">
        <f>IFERROR(IF($A10914=VLOOKUP($A10914,AGOTADOS!$A$3:$H$4997,1,FALSE),"AGOTADO","SI HAY"),"")</f>
        <v/>
      </c>
    </row>
    <row r="10914" spans="12:13" ht="18" customHeight="1" x14ac:dyDescent="0.25">
      <c r="L10914" s="516"/>
      <c r="M10914" s="410" t="str">
        <f>IFERROR(IF($A10915=VLOOKUP($A10915,AGOTADOS!$A$3:$H$4997,1,FALSE),"AGOTADO","SI HAY"),"")</f>
        <v/>
      </c>
    </row>
    <row r="10915" spans="12:13" ht="18" customHeight="1" x14ac:dyDescent="0.25">
      <c r="L10915" s="516"/>
      <c r="M10915" s="410" t="str">
        <f>IFERROR(IF($A10916=VLOOKUP($A10916,AGOTADOS!$A$3:$H$4997,1,FALSE),"AGOTADO","SI HAY"),"")</f>
        <v/>
      </c>
    </row>
    <row r="10916" spans="12:13" ht="18" customHeight="1" x14ac:dyDescent="0.25">
      <c r="L10916" s="516"/>
      <c r="M10916" s="410" t="str">
        <f>IFERROR(IF($A10917=VLOOKUP($A10917,AGOTADOS!$A$3:$H$4997,1,FALSE),"AGOTADO","SI HAY"),"")</f>
        <v/>
      </c>
    </row>
    <row r="10917" spans="12:13" ht="18" customHeight="1" x14ac:dyDescent="0.25">
      <c r="L10917" s="516"/>
      <c r="M10917" s="410" t="str">
        <f>IFERROR(IF($A10918=VLOOKUP($A10918,AGOTADOS!$A$3:$H$4997,1,FALSE),"AGOTADO","SI HAY"),"")</f>
        <v/>
      </c>
    </row>
    <row r="10918" spans="12:13" ht="18" customHeight="1" x14ac:dyDescent="0.25">
      <c r="L10918" s="516"/>
      <c r="M10918" s="410" t="str">
        <f>IFERROR(IF($A10919=VLOOKUP($A10919,AGOTADOS!$A$3:$H$4997,1,FALSE),"AGOTADO","SI HAY"),"")</f>
        <v/>
      </c>
    </row>
    <row r="10919" spans="12:13" ht="18" customHeight="1" x14ac:dyDescent="0.25">
      <c r="L10919" s="516"/>
      <c r="M10919" s="410" t="str">
        <f>IFERROR(IF($A10920=VLOOKUP($A10920,AGOTADOS!$A$3:$H$4997,1,FALSE),"AGOTADO","SI HAY"),"")</f>
        <v/>
      </c>
    </row>
    <row r="10920" spans="12:13" ht="18" customHeight="1" x14ac:dyDescent="0.25">
      <c r="L10920" s="516"/>
      <c r="M10920" s="410" t="str">
        <f>IFERROR(IF($A10921=VLOOKUP($A10921,AGOTADOS!$A$3:$H$4997,1,FALSE),"AGOTADO","SI HAY"),"")</f>
        <v/>
      </c>
    </row>
    <row r="10921" spans="12:13" ht="18" customHeight="1" x14ac:dyDescent="0.25">
      <c r="L10921" s="516"/>
      <c r="M10921" s="410" t="str">
        <f>IFERROR(IF($A10922=VLOOKUP($A10922,AGOTADOS!$A$3:$H$4997,1,FALSE),"AGOTADO","SI HAY"),"")</f>
        <v/>
      </c>
    </row>
    <row r="10922" spans="12:13" ht="18" customHeight="1" x14ac:dyDescent="0.25">
      <c r="L10922" s="516"/>
      <c r="M10922" s="410" t="str">
        <f>IFERROR(IF($A10923=VLOOKUP($A10923,AGOTADOS!$A$3:$H$4997,1,FALSE),"AGOTADO","SI HAY"),"")</f>
        <v/>
      </c>
    </row>
    <row r="10923" spans="12:13" ht="18" customHeight="1" x14ac:dyDescent="0.25">
      <c r="L10923" s="516"/>
      <c r="M10923" s="410" t="str">
        <f>IFERROR(IF($A10924=VLOOKUP($A10924,AGOTADOS!$A$3:$H$4997,1,FALSE),"AGOTADO","SI HAY"),"")</f>
        <v/>
      </c>
    </row>
    <row r="10924" spans="12:13" ht="18" customHeight="1" x14ac:dyDescent="0.25">
      <c r="L10924" s="516"/>
      <c r="M10924" s="410" t="str">
        <f>IFERROR(IF($A10925=VLOOKUP($A10925,AGOTADOS!$A$3:$H$4997,1,FALSE),"AGOTADO","SI HAY"),"")</f>
        <v/>
      </c>
    </row>
    <row r="10925" spans="12:13" ht="18" customHeight="1" x14ac:dyDescent="0.25">
      <c r="L10925" s="516"/>
      <c r="M10925" s="410" t="str">
        <f>IFERROR(IF($A10926=VLOOKUP($A10926,AGOTADOS!$A$3:$H$4997,1,FALSE),"AGOTADO","SI HAY"),"")</f>
        <v/>
      </c>
    </row>
    <row r="10926" spans="12:13" ht="18" customHeight="1" x14ac:dyDescent="0.25">
      <c r="L10926" s="516"/>
      <c r="M10926" s="410" t="str">
        <f>IFERROR(IF($A10927=VLOOKUP($A10927,AGOTADOS!$A$3:$H$4997,1,FALSE),"AGOTADO","SI HAY"),"")</f>
        <v/>
      </c>
    </row>
    <row r="10927" spans="12:13" ht="18" customHeight="1" x14ac:dyDescent="0.25">
      <c r="L10927" s="516"/>
      <c r="M10927" s="410" t="str">
        <f>IFERROR(IF($A10928=VLOOKUP($A10928,AGOTADOS!$A$3:$H$4997,1,FALSE),"AGOTADO","SI HAY"),"")</f>
        <v/>
      </c>
    </row>
    <row r="10928" spans="12:13" ht="18" customHeight="1" x14ac:dyDescent="0.25">
      <c r="L10928" s="516"/>
      <c r="M10928" s="410" t="str">
        <f>IFERROR(IF($A10929=VLOOKUP($A10929,AGOTADOS!$A$3:$H$4997,1,FALSE),"AGOTADO","SI HAY"),"")</f>
        <v/>
      </c>
    </row>
    <row r="10929" spans="12:13" ht="18" customHeight="1" x14ac:dyDescent="0.25">
      <c r="L10929" s="516"/>
      <c r="M10929" s="410" t="str">
        <f>IFERROR(IF($A10930=VLOOKUP($A10930,AGOTADOS!$A$3:$H$4997,1,FALSE),"AGOTADO","SI HAY"),"")</f>
        <v/>
      </c>
    </row>
    <row r="10930" spans="12:13" ht="18" customHeight="1" x14ac:dyDescent="0.25">
      <c r="L10930" s="516"/>
      <c r="M10930" s="410" t="str">
        <f>IFERROR(IF($A10931=VLOOKUP($A10931,AGOTADOS!$A$3:$H$4997,1,FALSE),"AGOTADO","SI HAY"),"")</f>
        <v/>
      </c>
    </row>
    <row r="10931" spans="12:13" ht="18" customHeight="1" x14ac:dyDescent="0.25">
      <c r="L10931" s="516"/>
      <c r="M10931" s="410" t="str">
        <f>IFERROR(IF($A10932=VLOOKUP($A10932,AGOTADOS!$A$3:$H$4997,1,FALSE),"AGOTADO","SI HAY"),"")</f>
        <v/>
      </c>
    </row>
    <row r="10932" spans="12:13" ht="18" customHeight="1" x14ac:dyDescent="0.25">
      <c r="L10932" s="516"/>
      <c r="M10932" s="410" t="str">
        <f>IFERROR(IF($A10933=VLOOKUP($A10933,AGOTADOS!$A$3:$H$4997,1,FALSE),"AGOTADO","SI HAY"),"")</f>
        <v/>
      </c>
    </row>
    <row r="10933" spans="12:13" ht="18" customHeight="1" x14ac:dyDescent="0.25">
      <c r="L10933" s="516"/>
      <c r="M10933" s="410" t="str">
        <f>IFERROR(IF($A10934=VLOOKUP($A10934,AGOTADOS!$A$3:$H$4997,1,FALSE),"AGOTADO","SI HAY"),"")</f>
        <v/>
      </c>
    </row>
    <row r="10934" spans="12:13" ht="18" customHeight="1" x14ac:dyDescent="0.25">
      <c r="L10934" s="516"/>
      <c r="M10934" s="410" t="str">
        <f>IFERROR(IF($A10935=VLOOKUP($A10935,AGOTADOS!$A$3:$H$4997,1,FALSE),"AGOTADO","SI HAY"),"")</f>
        <v/>
      </c>
    </row>
    <row r="10935" spans="12:13" ht="18" customHeight="1" x14ac:dyDescent="0.25">
      <c r="L10935" s="516"/>
      <c r="M10935" s="410" t="str">
        <f>IFERROR(IF($A10936=VLOOKUP($A10936,AGOTADOS!$A$3:$H$4997,1,FALSE),"AGOTADO","SI HAY"),"")</f>
        <v/>
      </c>
    </row>
    <row r="10936" spans="12:13" ht="18" customHeight="1" x14ac:dyDescent="0.25">
      <c r="L10936" s="516"/>
      <c r="M10936" s="410" t="str">
        <f>IFERROR(IF($A10937=VLOOKUP($A10937,AGOTADOS!$A$3:$H$4997,1,FALSE),"AGOTADO","SI HAY"),"")</f>
        <v/>
      </c>
    </row>
    <row r="10937" spans="12:13" ht="18" customHeight="1" x14ac:dyDescent="0.25">
      <c r="L10937" s="516"/>
      <c r="M10937" s="410" t="str">
        <f>IFERROR(IF($A10938=VLOOKUP($A10938,AGOTADOS!$A$3:$H$4997,1,FALSE),"AGOTADO","SI HAY"),"")</f>
        <v/>
      </c>
    </row>
    <row r="10938" spans="12:13" ht="18" customHeight="1" x14ac:dyDescent="0.25">
      <c r="L10938" s="516"/>
      <c r="M10938" s="410" t="str">
        <f>IFERROR(IF($A10939=VLOOKUP($A10939,AGOTADOS!$A$3:$H$4997,1,FALSE),"AGOTADO","SI HAY"),"")</f>
        <v/>
      </c>
    </row>
    <row r="10939" spans="12:13" ht="18" customHeight="1" x14ac:dyDescent="0.25">
      <c r="L10939" s="516"/>
      <c r="M10939" s="410" t="str">
        <f>IFERROR(IF($A10940=VLOOKUP($A10940,AGOTADOS!$A$3:$H$4997,1,FALSE),"AGOTADO","SI HAY"),"")</f>
        <v/>
      </c>
    </row>
    <row r="10940" spans="12:13" ht="18" customHeight="1" x14ac:dyDescent="0.25">
      <c r="L10940" s="516"/>
      <c r="M10940" s="410" t="str">
        <f>IFERROR(IF($A10941=VLOOKUP($A10941,AGOTADOS!$A$3:$H$4997,1,FALSE),"AGOTADO","SI HAY"),"")</f>
        <v/>
      </c>
    </row>
    <row r="10941" spans="12:13" ht="18" customHeight="1" x14ac:dyDescent="0.25">
      <c r="L10941" s="516"/>
      <c r="M10941" s="410" t="str">
        <f>IFERROR(IF($A10942=VLOOKUP($A10942,AGOTADOS!$A$3:$H$4997,1,FALSE),"AGOTADO","SI HAY"),"")</f>
        <v/>
      </c>
    </row>
    <row r="10942" spans="12:13" ht="18" customHeight="1" x14ac:dyDescent="0.25">
      <c r="L10942" s="516"/>
      <c r="M10942" s="410" t="str">
        <f>IFERROR(IF($A10943=VLOOKUP($A10943,AGOTADOS!$A$3:$H$4997,1,FALSE),"AGOTADO","SI HAY"),"")</f>
        <v/>
      </c>
    </row>
    <row r="10943" spans="12:13" ht="18" customHeight="1" x14ac:dyDescent="0.25">
      <c r="L10943" s="516"/>
      <c r="M10943" s="410" t="str">
        <f>IFERROR(IF($A10944=VLOOKUP($A10944,AGOTADOS!$A$3:$H$4997,1,FALSE),"AGOTADO","SI HAY"),"")</f>
        <v/>
      </c>
    </row>
    <row r="10944" spans="12:13" ht="18" customHeight="1" x14ac:dyDescent="0.25">
      <c r="L10944" s="516"/>
      <c r="M10944" s="410" t="str">
        <f>IFERROR(IF($A10945=VLOOKUP($A10945,AGOTADOS!$A$3:$H$4997,1,FALSE),"AGOTADO","SI HAY"),"")</f>
        <v/>
      </c>
    </row>
    <row r="10945" spans="12:13" ht="18" customHeight="1" x14ac:dyDescent="0.25">
      <c r="L10945" s="516"/>
      <c r="M10945" s="410" t="str">
        <f>IFERROR(IF($A10946=VLOOKUP($A10946,AGOTADOS!$A$3:$H$4997,1,FALSE),"AGOTADO","SI HAY"),"")</f>
        <v/>
      </c>
    </row>
    <row r="10946" spans="12:13" ht="18" customHeight="1" x14ac:dyDescent="0.25">
      <c r="L10946" s="516"/>
      <c r="M10946" s="410" t="str">
        <f>IFERROR(IF($A10947=VLOOKUP($A10947,AGOTADOS!$A$3:$H$4997,1,FALSE),"AGOTADO","SI HAY"),"")</f>
        <v/>
      </c>
    </row>
    <row r="10947" spans="12:13" ht="18" customHeight="1" x14ac:dyDescent="0.25">
      <c r="L10947" s="516"/>
      <c r="M10947" s="410" t="str">
        <f>IFERROR(IF($A10948=VLOOKUP($A10948,AGOTADOS!$A$3:$H$4997,1,FALSE),"AGOTADO","SI HAY"),"")</f>
        <v/>
      </c>
    </row>
    <row r="10948" spans="12:13" ht="18" customHeight="1" x14ac:dyDescent="0.25">
      <c r="L10948" s="516"/>
      <c r="M10948" s="410" t="str">
        <f>IFERROR(IF($A10949=VLOOKUP($A10949,AGOTADOS!$A$3:$H$4997,1,FALSE),"AGOTADO","SI HAY"),"")</f>
        <v/>
      </c>
    </row>
    <row r="10949" spans="12:13" ht="18" customHeight="1" x14ac:dyDescent="0.25">
      <c r="L10949" s="516"/>
      <c r="M10949" s="410" t="str">
        <f>IFERROR(IF($A10950=VLOOKUP($A10950,AGOTADOS!$A$3:$H$4997,1,FALSE),"AGOTADO","SI HAY"),"")</f>
        <v/>
      </c>
    </row>
    <row r="10950" spans="12:13" ht="18" customHeight="1" x14ac:dyDescent="0.25">
      <c r="L10950" s="516"/>
      <c r="M10950" s="410" t="str">
        <f>IFERROR(IF($A10951=VLOOKUP($A10951,AGOTADOS!$A$3:$H$4997,1,FALSE),"AGOTADO","SI HAY"),"")</f>
        <v/>
      </c>
    </row>
    <row r="10951" spans="12:13" ht="18" customHeight="1" x14ac:dyDescent="0.25">
      <c r="L10951" s="516"/>
      <c r="M10951" s="410" t="str">
        <f>IFERROR(IF($A10952=VLOOKUP($A10952,AGOTADOS!$A$3:$H$4997,1,FALSE),"AGOTADO","SI HAY"),"")</f>
        <v/>
      </c>
    </row>
    <row r="10952" spans="12:13" ht="18" customHeight="1" x14ac:dyDescent="0.25">
      <c r="L10952" s="516"/>
      <c r="M10952" s="410" t="str">
        <f>IFERROR(IF($A10953=VLOOKUP($A10953,AGOTADOS!$A$3:$H$4997,1,FALSE),"AGOTADO","SI HAY"),"")</f>
        <v/>
      </c>
    </row>
    <row r="10953" spans="12:13" ht="18" customHeight="1" x14ac:dyDescent="0.25">
      <c r="L10953" s="516"/>
      <c r="M10953" s="410" t="str">
        <f>IFERROR(IF($A10954=VLOOKUP($A10954,AGOTADOS!$A$3:$H$4997,1,FALSE),"AGOTADO","SI HAY"),"")</f>
        <v/>
      </c>
    </row>
    <row r="10954" spans="12:13" ht="18" customHeight="1" x14ac:dyDescent="0.25">
      <c r="L10954" s="516"/>
      <c r="M10954" s="410" t="str">
        <f>IFERROR(IF($A10955=VLOOKUP($A10955,AGOTADOS!$A$3:$H$4997,1,FALSE),"AGOTADO","SI HAY"),"")</f>
        <v/>
      </c>
    </row>
    <row r="10955" spans="12:13" ht="18" customHeight="1" x14ac:dyDescent="0.25">
      <c r="L10955" s="516"/>
      <c r="M10955" s="410" t="str">
        <f>IFERROR(IF($A10956=VLOOKUP($A10956,AGOTADOS!$A$3:$H$4997,1,FALSE),"AGOTADO","SI HAY"),"")</f>
        <v/>
      </c>
    </row>
    <row r="10956" spans="12:13" ht="18" customHeight="1" x14ac:dyDescent="0.25">
      <c r="L10956" s="516"/>
      <c r="M10956" s="410" t="str">
        <f>IFERROR(IF($A10957=VLOOKUP($A10957,AGOTADOS!$A$3:$H$4997,1,FALSE),"AGOTADO","SI HAY"),"")</f>
        <v/>
      </c>
    </row>
    <row r="10957" spans="12:13" ht="18" customHeight="1" x14ac:dyDescent="0.25">
      <c r="L10957" s="516"/>
      <c r="M10957" s="410" t="str">
        <f>IFERROR(IF($A10958=VLOOKUP($A10958,AGOTADOS!$A$3:$H$4997,1,FALSE),"AGOTADO","SI HAY"),"")</f>
        <v/>
      </c>
    </row>
    <row r="10958" spans="12:13" ht="18" customHeight="1" x14ac:dyDescent="0.25">
      <c r="L10958" s="516"/>
      <c r="M10958" s="410" t="str">
        <f>IFERROR(IF($A10959=VLOOKUP($A10959,AGOTADOS!$A$3:$H$4997,1,FALSE),"AGOTADO","SI HAY"),"")</f>
        <v/>
      </c>
    </row>
    <row r="10959" spans="12:13" ht="18" customHeight="1" x14ac:dyDescent="0.25">
      <c r="L10959" s="516"/>
      <c r="M10959" s="410" t="str">
        <f>IFERROR(IF($A10960=VLOOKUP($A10960,AGOTADOS!$A$3:$H$4997,1,FALSE),"AGOTADO","SI HAY"),"")</f>
        <v/>
      </c>
    </row>
    <row r="10960" spans="12:13" ht="18" customHeight="1" x14ac:dyDescent="0.25">
      <c r="L10960" s="516"/>
      <c r="M10960" s="410" t="str">
        <f>IFERROR(IF($A10961=VLOOKUP($A10961,AGOTADOS!$A$3:$H$4997,1,FALSE),"AGOTADO","SI HAY"),"")</f>
        <v/>
      </c>
    </row>
    <row r="10961" spans="12:13" ht="18" customHeight="1" x14ac:dyDescent="0.25">
      <c r="L10961" s="516"/>
      <c r="M10961" s="410" t="str">
        <f>IFERROR(IF($A10962=VLOOKUP($A10962,AGOTADOS!$A$3:$H$4997,1,FALSE),"AGOTADO","SI HAY"),"")</f>
        <v/>
      </c>
    </row>
    <row r="10962" spans="12:13" ht="18" customHeight="1" x14ac:dyDescent="0.25">
      <c r="L10962" s="516"/>
      <c r="M10962" s="410" t="str">
        <f>IFERROR(IF($A10963=VLOOKUP($A10963,AGOTADOS!$A$3:$H$4997,1,FALSE),"AGOTADO","SI HAY"),"")</f>
        <v/>
      </c>
    </row>
    <row r="10963" spans="12:13" ht="18" customHeight="1" x14ac:dyDescent="0.25">
      <c r="L10963" s="516"/>
      <c r="M10963" s="410" t="str">
        <f>IFERROR(IF($A10964=VLOOKUP($A10964,AGOTADOS!$A$3:$H$4997,1,FALSE),"AGOTADO","SI HAY"),"")</f>
        <v/>
      </c>
    </row>
    <row r="10964" spans="12:13" ht="18" customHeight="1" x14ac:dyDescent="0.25">
      <c r="L10964" s="516"/>
      <c r="M10964" s="410" t="str">
        <f>IFERROR(IF($A10965=VLOOKUP($A10965,AGOTADOS!$A$3:$H$4997,1,FALSE),"AGOTADO","SI HAY"),"")</f>
        <v/>
      </c>
    </row>
    <row r="10965" spans="12:13" ht="18" customHeight="1" x14ac:dyDescent="0.25">
      <c r="L10965" s="516"/>
      <c r="M10965" s="410" t="str">
        <f>IFERROR(IF($A10966=VLOOKUP($A10966,AGOTADOS!$A$3:$H$4997,1,FALSE),"AGOTADO","SI HAY"),"")</f>
        <v/>
      </c>
    </row>
    <row r="10966" spans="12:13" ht="18" customHeight="1" x14ac:dyDescent="0.25">
      <c r="L10966" s="516"/>
      <c r="M10966" s="410" t="str">
        <f>IFERROR(IF($A10967=VLOOKUP($A10967,AGOTADOS!$A$3:$H$4997,1,FALSE),"AGOTADO","SI HAY"),"")</f>
        <v/>
      </c>
    </row>
    <row r="10967" spans="12:13" ht="18" customHeight="1" x14ac:dyDescent="0.25">
      <c r="L10967" s="516"/>
      <c r="M10967" s="410" t="str">
        <f>IFERROR(IF($A10968=VLOOKUP($A10968,AGOTADOS!$A$3:$H$4997,1,FALSE),"AGOTADO","SI HAY"),"")</f>
        <v/>
      </c>
    </row>
    <row r="10968" spans="12:13" ht="18" customHeight="1" x14ac:dyDescent="0.25">
      <c r="L10968" s="516"/>
      <c r="M10968" s="410" t="str">
        <f>IFERROR(IF($A10969=VLOOKUP($A10969,AGOTADOS!$A$3:$H$4997,1,FALSE),"AGOTADO","SI HAY"),"")</f>
        <v/>
      </c>
    </row>
    <row r="10969" spans="12:13" ht="18" customHeight="1" x14ac:dyDescent="0.25">
      <c r="L10969" s="516"/>
      <c r="M10969" s="410" t="str">
        <f>IFERROR(IF($A10970=VLOOKUP($A10970,AGOTADOS!$A$3:$H$4997,1,FALSE),"AGOTADO","SI HAY"),"")</f>
        <v/>
      </c>
    </row>
    <row r="10970" spans="12:13" ht="18" customHeight="1" x14ac:dyDescent="0.25">
      <c r="L10970" s="516"/>
      <c r="M10970" s="410" t="str">
        <f>IFERROR(IF($A10971=VLOOKUP($A10971,AGOTADOS!$A$3:$H$4997,1,FALSE),"AGOTADO","SI HAY"),"")</f>
        <v/>
      </c>
    </row>
    <row r="10971" spans="12:13" ht="18" customHeight="1" x14ac:dyDescent="0.25">
      <c r="L10971" s="516"/>
      <c r="M10971" s="410" t="str">
        <f>IFERROR(IF($A10972=VLOOKUP($A10972,AGOTADOS!$A$3:$H$4997,1,FALSE),"AGOTADO","SI HAY"),"")</f>
        <v/>
      </c>
    </row>
    <row r="10972" spans="12:13" ht="18" customHeight="1" x14ac:dyDescent="0.25">
      <c r="L10972" s="516"/>
      <c r="M10972" s="410" t="str">
        <f>IFERROR(IF($A10973=VLOOKUP($A10973,AGOTADOS!$A$3:$H$4997,1,FALSE),"AGOTADO","SI HAY"),"")</f>
        <v/>
      </c>
    </row>
    <row r="10973" spans="12:13" ht="18" customHeight="1" x14ac:dyDescent="0.25">
      <c r="L10973" s="516"/>
      <c r="M10973" s="410" t="str">
        <f>IFERROR(IF($A10974=VLOOKUP($A10974,AGOTADOS!$A$3:$H$4997,1,FALSE),"AGOTADO","SI HAY"),"")</f>
        <v/>
      </c>
    </row>
    <row r="10974" spans="12:13" ht="18" customHeight="1" x14ac:dyDescent="0.25">
      <c r="L10974" s="516"/>
      <c r="M10974" s="410" t="str">
        <f>IFERROR(IF($A10975=VLOOKUP($A10975,AGOTADOS!$A$3:$H$4997,1,FALSE),"AGOTADO","SI HAY"),"")</f>
        <v/>
      </c>
    </row>
    <row r="10975" spans="12:13" ht="18" customHeight="1" x14ac:dyDescent="0.25">
      <c r="L10975" s="516"/>
      <c r="M10975" s="410" t="str">
        <f>IFERROR(IF($A10976=VLOOKUP($A10976,AGOTADOS!$A$3:$H$4997,1,FALSE),"AGOTADO","SI HAY"),"")</f>
        <v/>
      </c>
    </row>
    <row r="10976" spans="12:13" ht="18" customHeight="1" x14ac:dyDescent="0.25">
      <c r="L10976" s="516"/>
      <c r="M10976" s="410" t="str">
        <f>IFERROR(IF($A10977=VLOOKUP($A10977,AGOTADOS!$A$3:$H$4997,1,FALSE),"AGOTADO","SI HAY"),"")</f>
        <v/>
      </c>
    </row>
    <row r="10977" spans="12:13" ht="18" customHeight="1" x14ac:dyDescent="0.25">
      <c r="L10977" s="516"/>
      <c r="M10977" s="410" t="str">
        <f>IFERROR(IF($A10978=VLOOKUP($A10978,AGOTADOS!$A$3:$H$4997,1,FALSE),"AGOTADO","SI HAY"),"")</f>
        <v/>
      </c>
    </row>
    <row r="10978" spans="12:13" ht="18" customHeight="1" x14ac:dyDescent="0.25">
      <c r="L10978" s="516"/>
      <c r="M10978" s="410" t="str">
        <f>IFERROR(IF($A10979=VLOOKUP($A10979,AGOTADOS!$A$3:$H$4997,1,FALSE),"AGOTADO","SI HAY"),"")</f>
        <v/>
      </c>
    </row>
    <row r="10979" spans="12:13" ht="18" customHeight="1" x14ac:dyDescent="0.25">
      <c r="L10979" s="516"/>
      <c r="M10979" s="410" t="str">
        <f>IFERROR(IF($A10980=VLOOKUP($A10980,AGOTADOS!$A$3:$H$4997,1,FALSE),"AGOTADO","SI HAY"),"")</f>
        <v/>
      </c>
    </row>
    <row r="10980" spans="12:13" ht="18" customHeight="1" x14ac:dyDescent="0.25">
      <c r="L10980" s="516"/>
      <c r="M10980" s="410" t="str">
        <f>IFERROR(IF($A10981=VLOOKUP($A10981,AGOTADOS!$A$3:$H$4997,1,FALSE),"AGOTADO","SI HAY"),"")</f>
        <v/>
      </c>
    </row>
    <row r="10981" spans="12:13" ht="18" customHeight="1" x14ac:dyDescent="0.25">
      <c r="L10981" s="516"/>
      <c r="M10981" s="410" t="str">
        <f>IFERROR(IF($A10982=VLOOKUP($A10982,AGOTADOS!$A$3:$H$4997,1,FALSE),"AGOTADO","SI HAY"),"")</f>
        <v/>
      </c>
    </row>
    <row r="10982" spans="12:13" ht="18" customHeight="1" x14ac:dyDescent="0.25">
      <c r="L10982" s="516"/>
      <c r="M10982" s="410" t="str">
        <f>IFERROR(IF($A10983=VLOOKUP($A10983,AGOTADOS!$A$3:$H$4997,1,FALSE),"AGOTADO","SI HAY"),"")</f>
        <v/>
      </c>
    </row>
    <row r="10983" spans="12:13" ht="18" customHeight="1" x14ac:dyDescent="0.25">
      <c r="L10983" s="516"/>
      <c r="M10983" s="410" t="str">
        <f>IFERROR(IF($A10984=VLOOKUP($A10984,AGOTADOS!$A$3:$H$4997,1,FALSE),"AGOTADO","SI HAY"),"")</f>
        <v/>
      </c>
    </row>
    <row r="10984" spans="12:13" ht="18" customHeight="1" x14ac:dyDescent="0.25">
      <c r="L10984" s="516"/>
      <c r="M10984" s="410" t="str">
        <f>IFERROR(IF($A10985=VLOOKUP($A10985,AGOTADOS!$A$3:$H$4997,1,FALSE),"AGOTADO","SI HAY"),"")</f>
        <v/>
      </c>
    </row>
    <row r="10985" spans="12:13" ht="18" customHeight="1" x14ac:dyDescent="0.25">
      <c r="L10985" s="516"/>
      <c r="M10985" s="410" t="str">
        <f>IFERROR(IF($A10986=VLOOKUP($A10986,AGOTADOS!$A$3:$H$4997,1,FALSE),"AGOTADO","SI HAY"),"")</f>
        <v/>
      </c>
    </row>
    <row r="10986" spans="12:13" ht="18" customHeight="1" x14ac:dyDescent="0.25">
      <c r="L10986" s="516"/>
      <c r="M10986" s="410" t="str">
        <f>IFERROR(IF($A10987=VLOOKUP($A10987,AGOTADOS!$A$3:$H$4997,1,FALSE),"AGOTADO","SI HAY"),"")</f>
        <v/>
      </c>
    </row>
    <row r="10987" spans="12:13" ht="18" customHeight="1" x14ac:dyDescent="0.25">
      <c r="L10987" s="516"/>
      <c r="M10987" s="410" t="str">
        <f>IFERROR(IF($A10988=VLOOKUP($A10988,AGOTADOS!$A$3:$H$4997,1,FALSE),"AGOTADO","SI HAY"),"")</f>
        <v/>
      </c>
    </row>
    <row r="10988" spans="12:13" ht="18" customHeight="1" x14ac:dyDescent="0.25">
      <c r="L10988" s="516"/>
      <c r="M10988" s="410" t="str">
        <f>IFERROR(IF($A10989=VLOOKUP($A10989,AGOTADOS!$A$3:$H$4997,1,FALSE),"AGOTADO","SI HAY"),"")</f>
        <v/>
      </c>
    </row>
    <row r="10989" spans="12:13" ht="18" customHeight="1" x14ac:dyDescent="0.25">
      <c r="L10989" s="516"/>
      <c r="M10989" s="410" t="str">
        <f>IFERROR(IF($A10990=VLOOKUP($A10990,AGOTADOS!$A$3:$H$4997,1,FALSE),"AGOTADO","SI HAY"),"")</f>
        <v/>
      </c>
    </row>
    <row r="10990" spans="12:13" ht="18" customHeight="1" x14ac:dyDescent="0.25">
      <c r="L10990" s="516"/>
      <c r="M10990" s="410" t="str">
        <f>IFERROR(IF($A10991=VLOOKUP($A10991,AGOTADOS!$A$3:$H$4997,1,FALSE),"AGOTADO","SI HAY"),"")</f>
        <v/>
      </c>
    </row>
    <row r="10991" spans="12:13" ht="18" customHeight="1" x14ac:dyDescent="0.25">
      <c r="L10991" s="516"/>
      <c r="M10991" s="410" t="str">
        <f>IFERROR(IF($A10992=VLOOKUP($A10992,AGOTADOS!$A$3:$H$4997,1,FALSE),"AGOTADO","SI HAY"),"")</f>
        <v/>
      </c>
    </row>
    <row r="10992" spans="12:13" ht="18" customHeight="1" x14ac:dyDescent="0.25">
      <c r="L10992" s="516"/>
      <c r="M10992" s="410" t="str">
        <f>IFERROR(IF($A10993=VLOOKUP($A10993,AGOTADOS!$A$3:$H$4997,1,FALSE),"AGOTADO","SI HAY"),"")</f>
        <v/>
      </c>
    </row>
    <row r="10993" spans="12:13" ht="18" customHeight="1" x14ac:dyDescent="0.25">
      <c r="L10993" s="516"/>
      <c r="M10993" s="410" t="str">
        <f>IFERROR(IF($A10994=VLOOKUP($A10994,AGOTADOS!$A$3:$H$4997,1,FALSE),"AGOTADO","SI HAY"),"")</f>
        <v/>
      </c>
    </row>
    <row r="10994" spans="12:13" ht="18" customHeight="1" x14ac:dyDescent="0.25">
      <c r="L10994" s="516"/>
      <c r="M10994" s="410" t="str">
        <f>IFERROR(IF($A10995=VLOOKUP($A10995,AGOTADOS!$A$3:$H$4997,1,FALSE),"AGOTADO","SI HAY"),"")</f>
        <v/>
      </c>
    </row>
    <row r="10995" spans="12:13" ht="18" customHeight="1" x14ac:dyDescent="0.25">
      <c r="L10995" s="516"/>
      <c r="M10995" s="410" t="str">
        <f>IFERROR(IF($A10996=VLOOKUP($A10996,AGOTADOS!$A$3:$H$4997,1,FALSE),"AGOTADO","SI HAY"),"")</f>
        <v/>
      </c>
    </row>
    <row r="10996" spans="12:13" ht="18" customHeight="1" x14ac:dyDescent="0.25">
      <c r="L10996" s="516"/>
      <c r="M10996" s="410" t="str">
        <f>IFERROR(IF($A10997=VLOOKUP($A10997,AGOTADOS!$A$3:$H$4997,1,FALSE),"AGOTADO","SI HAY"),"")</f>
        <v/>
      </c>
    </row>
    <row r="10997" spans="12:13" ht="18" customHeight="1" x14ac:dyDescent="0.25">
      <c r="L10997" s="516"/>
      <c r="M10997" s="410" t="str">
        <f>IFERROR(IF($A10998=VLOOKUP($A10998,AGOTADOS!$A$3:$H$4997,1,FALSE),"AGOTADO","SI HAY"),"")</f>
        <v/>
      </c>
    </row>
    <row r="10998" spans="12:13" ht="18" customHeight="1" x14ac:dyDescent="0.25">
      <c r="L10998" s="516"/>
      <c r="M10998" s="410" t="str">
        <f>IFERROR(IF($A10999=VLOOKUP($A10999,AGOTADOS!$A$3:$H$4997,1,FALSE),"AGOTADO","SI HAY"),"")</f>
        <v/>
      </c>
    </row>
    <row r="10999" spans="12:13" ht="18" customHeight="1" x14ac:dyDescent="0.25">
      <c r="L10999" s="516"/>
      <c r="M10999" s="410" t="str">
        <f>IFERROR(IF($A11000=VLOOKUP($A11000,AGOTADOS!$A$3:$H$4997,1,FALSE),"AGOTADO","SI HAY"),"")</f>
        <v/>
      </c>
    </row>
    <row r="11000" spans="12:13" ht="18" customHeight="1" x14ac:dyDescent="0.25">
      <c r="L11000" s="516"/>
      <c r="M11000" s="410" t="str">
        <f>IFERROR(IF($A11001=VLOOKUP($A11001,AGOTADOS!$A$3:$H$4997,1,FALSE),"AGOTADO","SI HAY"),"")</f>
        <v/>
      </c>
    </row>
    <row r="11001" spans="12:13" ht="18" customHeight="1" x14ac:dyDescent="0.25">
      <c r="L11001" s="516"/>
      <c r="M11001" s="410" t="str">
        <f>IFERROR(IF($A11002=VLOOKUP($A11002,AGOTADOS!$A$3:$H$4997,1,FALSE),"AGOTADO","SI HAY"),"")</f>
        <v/>
      </c>
    </row>
    <row r="11002" spans="12:13" ht="18" customHeight="1" x14ac:dyDescent="0.25">
      <c r="L11002" s="516"/>
      <c r="M11002" s="410" t="str">
        <f>IFERROR(IF($A11003=VLOOKUP($A11003,AGOTADOS!$A$3:$H$4997,1,FALSE),"AGOTADO","SI HAY"),"")</f>
        <v/>
      </c>
    </row>
    <row r="11003" spans="12:13" ht="18" customHeight="1" x14ac:dyDescent="0.25">
      <c r="L11003" s="516"/>
      <c r="M11003" s="410" t="str">
        <f>IFERROR(IF($A11004=VLOOKUP($A11004,AGOTADOS!$A$3:$H$4997,1,FALSE),"AGOTADO","SI HAY"),"")</f>
        <v/>
      </c>
    </row>
    <row r="11004" spans="12:13" ht="18" customHeight="1" x14ac:dyDescent="0.25">
      <c r="L11004" s="516"/>
      <c r="M11004" s="410" t="str">
        <f>IFERROR(IF($A11005=VLOOKUP($A11005,AGOTADOS!$A$3:$H$4997,1,FALSE),"AGOTADO","SI HAY"),"")</f>
        <v/>
      </c>
    </row>
    <row r="11005" spans="12:13" ht="18" customHeight="1" x14ac:dyDescent="0.25">
      <c r="L11005" s="516"/>
      <c r="M11005" s="410" t="str">
        <f>IFERROR(IF($A11006=VLOOKUP($A11006,AGOTADOS!$A$3:$H$4997,1,FALSE),"AGOTADO","SI HAY"),"")</f>
        <v/>
      </c>
    </row>
    <row r="11006" spans="12:13" ht="18" customHeight="1" x14ac:dyDescent="0.25">
      <c r="L11006" s="516"/>
      <c r="M11006" s="410" t="str">
        <f>IFERROR(IF($A11007=VLOOKUP($A11007,AGOTADOS!$A$3:$H$4997,1,FALSE),"AGOTADO","SI HAY"),"")</f>
        <v/>
      </c>
    </row>
    <row r="11007" spans="12:13" ht="18" customHeight="1" x14ac:dyDescent="0.25">
      <c r="L11007" s="516"/>
      <c r="M11007" s="410" t="str">
        <f>IFERROR(IF($A11008=VLOOKUP($A11008,AGOTADOS!$A$3:$H$4997,1,FALSE),"AGOTADO","SI HAY"),"")</f>
        <v/>
      </c>
    </row>
    <row r="11008" spans="12:13" ht="18" customHeight="1" x14ac:dyDescent="0.25">
      <c r="L11008" s="516"/>
      <c r="M11008" s="410" t="str">
        <f>IFERROR(IF($A11009=VLOOKUP($A11009,AGOTADOS!$A$3:$H$4997,1,FALSE),"AGOTADO","SI HAY"),"")</f>
        <v/>
      </c>
    </row>
    <row r="11009" spans="12:13" ht="18" customHeight="1" x14ac:dyDescent="0.25">
      <c r="L11009" s="516"/>
      <c r="M11009" s="410" t="str">
        <f>IFERROR(IF($A11010=VLOOKUP($A11010,AGOTADOS!$A$3:$H$4997,1,FALSE),"AGOTADO","SI HAY"),"")</f>
        <v/>
      </c>
    </row>
    <row r="11010" spans="12:13" ht="18" customHeight="1" x14ac:dyDescent="0.25">
      <c r="L11010" s="516"/>
      <c r="M11010" s="410" t="str">
        <f>IFERROR(IF($A11011=VLOOKUP($A11011,AGOTADOS!$A$3:$H$4997,1,FALSE),"AGOTADO","SI HAY"),"")</f>
        <v/>
      </c>
    </row>
    <row r="11011" spans="12:13" ht="18" customHeight="1" x14ac:dyDescent="0.25">
      <c r="L11011" s="516"/>
      <c r="M11011" s="410" t="str">
        <f>IFERROR(IF($A11012=VLOOKUP($A11012,AGOTADOS!$A$3:$H$4997,1,FALSE),"AGOTADO","SI HAY"),"")</f>
        <v/>
      </c>
    </row>
    <row r="11012" spans="12:13" ht="18" customHeight="1" x14ac:dyDescent="0.25">
      <c r="L11012" s="516"/>
      <c r="M11012" s="410" t="str">
        <f>IFERROR(IF($A11013=VLOOKUP($A11013,AGOTADOS!$A$3:$H$4997,1,FALSE),"AGOTADO","SI HAY"),"")</f>
        <v/>
      </c>
    </row>
    <row r="11013" spans="12:13" ht="18" customHeight="1" x14ac:dyDescent="0.25">
      <c r="L11013" s="516"/>
      <c r="M11013" s="410" t="str">
        <f>IFERROR(IF($A11014=VLOOKUP($A11014,AGOTADOS!$A$3:$H$4997,1,FALSE),"AGOTADO","SI HAY"),"")</f>
        <v/>
      </c>
    </row>
    <row r="11014" spans="12:13" ht="18" customHeight="1" x14ac:dyDescent="0.25">
      <c r="L11014" s="516"/>
      <c r="M11014" s="410" t="str">
        <f>IFERROR(IF($A11015=VLOOKUP($A11015,AGOTADOS!$A$3:$H$4997,1,FALSE),"AGOTADO","SI HAY"),"")</f>
        <v/>
      </c>
    </row>
    <row r="11015" spans="12:13" ht="18" customHeight="1" x14ac:dyDescent="0.25">
      <c r="L11015" s="516"/>
      <c r="M11015" s="410" t="str">
        <f>IFERROR(IF($A11016=VLOOKUP($A11016,AGOTADOS!$A$3:$H$4997,1,FALSE),"AGOTADO","SI HAY"),"")</f>
        <v/>
      </c>
    </row>
    <row r="11016" spans="12:13" ht="18" customHeight="1" x14ac:dyDescent="0.25">
      <c r="L11016" s="516"/>
      <c r="M11016" s="410" t="str">
        <f>IFERROR(IF($A11017=VLOOKUP($A11017,AGOTADOS!$A$3:$H$4997,1,FALSE),"AGOTADO","SI HAY"),"")</f>
        <v/>
      </c>
    </row>
    <row r="11017" spans="12:13" ht="18" customHeight="1" x14ac:dyDescent="0.25">
      <c r="L11017" s="516"/>
      <c r="M11017" s="410" t="str">
        <f>IFERROR(IF($A11018=VLOOKUP($A11018,AGOTADOS!$A$3:$H$4997,1,FALSE),"AGOTADO","SI HAY"),"")</f>
        <v/>
      </c>
    </row>
    <row r="11018" spans="12:13" ht="18" customHeight="1" x14ac:dyDescent="0.25">
      <c r="L11018" s="516"/>
      <c r="M11018" s="410" t="str">
        <f>IFERROR(IF($A11019=VLOOKUP($A11019,AGOTADOS!$A$3:$H$4997,1,FALSE),"AGOTADO","SI HAY"),"")</f>
        <v/>
      </c>
    </row>
    <row r="11019" spans="12:13" ht="18" customHeight="1" x14ac:dyDescent="0.25">
      <c r="L11019" s="516"/>
      <c r="M11019" s="410" t="str">
        <f>IFERROR(IF($A11020=VLOOKUP($A11020,AGOTADOS!$A$3:$H$4997,1,FALSE),"AGOTADO","SI HAY"),"")</f>
        <v/>
      </c>
    </row>
    <row r="11020" spans="12:13" ht="18" customHeight="1" x14ac:dyDescent="0.25">
      <c r="L11020" s="516"/>
      <c r="M11020" s="410" t="str">
        <f>IFERROR(IF($A11021=VLOOKUP($A11021,AGOTADOS!$A$3:$H$4997,1,FALSE),"AGOTADO","SI HAY"),"")</f>
        <v/>
      </c>
    </row>
    <row r="11021" spans="12:13" ht="18" customHeight="1" x14ac:dyDescent="0.25">
      <c r="L11021" s="516"/>
      <c r="M11021" s="410" t="str">
        <f>IFERROR(IF($A11022=VLOOKUP($A11022,AGOTADOS!$A$3:$H$4997,1,FALSE),"AGOTADO","SI HAY"),"")</f>
        <v/>
      </c>
    </row>
    <row r="11022" spans="12:13" ht="18" customHeight="1" x14ac:dyDescent="0.25">
      <c r="L11022" s="516"/>
      <c r="M11022" s="410" t="str">
        <f>IFERROR(IF($A11023=VLOOKUP($A11023,AGOTADOS!$A$3:$H$4997,1,FALSE),"AGOTADO","SI HAY"),"")</f>
        <v/>
      </c>
    </row>
    <row r="11023" spans="12:13" ht="18" customHeight="1" x14ac:dyDescent="0.25">
      <c r="L11023" s="516"/>
      <c r="M11023" s="410" t="str">
        <f>IFERROR(IF($A11024=VLOOKUP($A11024,AGOTADOS!$A$3:$H$4997,1,FALSE),"AGOTADO","SI HAY"),"")</f>
        <v/>
      </c>
    </row>
    <row r="11024" spans="12:13" ht="18" customHeight="1" x14ac:dyDescent="0.25">
      <c r="L11024" s="516"/>
      <c r="M11024" s="410" t="str">
        <f>IFERROR(IF($A11025=VLOOKUP($A11025,AGOTADOS!$A$3:$H$4997,1,FALSE),"AGOTADO","SI HAY"),"")</f>
        <v/>
      </c>
    </row>
    <row r="11025" spans="12:13" ht="18" customHeight="1" x14ac:dyDescent="0.25">
      <c r="L11025" s="516"/>
      <c r="M11025" s="410" t="str">
        <f>IFERROR(IF($A11026=VLOOKUP($A11026,AGOTADOS!$A$3:$H$4997,1,FALSE),"AGOTADO","SI HAY"),"")</f>
        <v/>
      </c>
    </row>
    <row r="11026" spans="12:13" ht="18" customHeight="1" x14ac:dyDescent="0.25">
      <c r="L11026" s="516"/>
      <c r="M11026" s="410" t="str">
        <f>IFERROR(IF($A11027=VLOOKUP($A11027,AGOTADOS!$A$3:$H$4997,1,FALSE),"AGOTADO","SI HAY"),"")</f>
        <v/>
      </c>
    </row>
    <row r="11027" spans="12:13" ht="18" customHeight="1" x14ac:dyDescent="0.25">
      <c r="L11027" s="516"/>
      <c r="M11027" s="410" t="str">
        <f>IFERROR(IF($A11028=VLOOKUP($A11028,AGOTADOS!$A$3:$H$4997,1,FALSE),"AGOTADO","SI HAY"),"")</f>
        <v/>
      </c>
    </row>
    <row r="11028" spans="12:13" ht="18" customHeight="1" x14ac:dyDescent="0.25">
      <c r="L11028" s="516"/>
      <c r="M11028" s="410" t="str">
        <f>IFERROR(IF($A11029=VLOOKUP($A11029,AGOTADOS!$A$3:$H$4997,1,FALSE),"AGOTADO","SI HAY"),"")</f>
        <v/>
      </c>
    </row>
    <row r="11029" spans="12:13" ht="18" customHeight="1" x14ac:dyDescent="0.25">
      <c r="L11029" s="516"/>
      <c r="M11029" s="410" t="str">
        <f>IFERROR(IF($A11030=VLOOKUP($A11030,AGOTADOS!$A$3:$H$4997,1,FALSE),"AGOTADO","SI HAY"),"")</f>
        <v/>
      </c>
    </row>
    <row r="11030" spans="12:13" ht="18" customHeight="1" x14ac:dyDescent="0.25">
      <c r="L11030" s="516"/>
      <c r="M11030" s="410" t="str">
        <f>IFERROR(IF($A11031=VLOOKUP($A11031,AGOTADOS!$A$3:$H$4997,1,FALSE),"AGOTADO","SI HAY"),"")</f>
        <v/>
      </c>
    </row>
    <row r="11031" spans="12:13" ht="18" customHeight="1" x14ac:dyDescent="0.25">
      <c r="L11031" s="516"/>
      <c r="M11031" s="410" t="str">
        <f>IFERROR(IF($A11032=VLOOKUP($A11032,AGOTADOS!$A$3:$H$4997,1,FALSE),"AGOTADO","SI HAY"),"")</f>
        <v/>
      </c>
    </row>
    <row r="11032" spans="12:13" ht="18" customHeight="1" x14ac:dyDescent="0.25">
      <c r="L11032" s="516"/>
      <c r="M11032" s="410" t="str">
        <f>IFERROR(IF($A11033=VLOOKUP($A11033,AGOTADOS!$A$3:$H$4997,1,FALSE),"AGOTADO","SI HAY"),"")</f>
        <v/>
      </c>
    </row>
    <row r="11033" spans="12:13" ht="18" customHeight="1" x14ac:dyDescent="0.25">
      <c r="L11033" s="516"/>
      <c r="M11033" s="410" t="str">
        <f>IFERROR(IF($A11034=VLOOKUP($A11034,AGOTADOS!$A$3:$H$4997,1,FALSE),"AGOTADO","SI HAY"),"")</f>
        <v/>
      </c>
    </row>
    <row r="11034" spans="12:13" ht="18" customHeight="1" x14ac:dyDescent="0.25">
      <c r="L11034" s="516"/>
      <c r="M11034" s="410" t="str">
        <f>IFERROR(IF($A11035=VLOOKUP($A11035,AGOTADOS!$A$3:$H$4997,1,FALSE),"AGOTADO","SI HAY"),"")</f>
        <v/>
      </c>
    </row>
    <row r="11035" spans="12:13" ht="18" customHeight="1" x14ac:dyDescent="0.25">
      <c r="L11035" s="516"/>
      <c r="M11035" s="410" t="str">
        <f>IFERROR(IF($A11036=VLOOKUP($A11036,AGOTADOS!$A$3:$H$4997,1,FALSE),"AGOTADO","SI HAY"),"")</f>
        <v/>
      </c>
    </row>
    <row r="11036" spans="12:13" ht="18" customHeight="1" x14ac:dyDescent="0.25">
      <c r="L11036" s="516"/>
      <c r="M11036" s="410" t="str">
        <f>IFERROR(IF($A11037=VLOOKUP($A11037,AGOTADOS!$A$3:$H$4997,1,FALSE),"AGOTADO","SI HAY"),"")</f>
        <v/>
      </c>
    </row>
    <row r="11037" spans="12:13" ht="18" customHeight="1" x14ac:dyDescent="0.25">
      <c r="L11037" s="516"/>
      <c r="M11037" s="410" t="str">
        <f>IFERROR(IF($A11038=VLOOKUP($A11038,AGOTADOS!$A$3:$H$4997,1,FALSE),"AGOTADO","SI HAY"),"")</f>
        <v/>
      </c>
    </row>
    <row r="11038" spans="12:13" ht="18" customHeight="1" x14ac:dyDescent="0.25">
      <c r="L11038" s="516"/>
      <c r="M11038" s="410" t="str">
        <f>IFERROR(IF($A11039=VLOOKUP($A11039,AGOTADOS!$A$3:$H$4997,1,FALSE),"AGOTADO","SI HAY"),"")</f>
        <v/>
      </c>
    </row>
    <row r="11039" spans="12:13" ht="18" customHeight="1" x14ac:dyDescent="0.25">
      <c r="L11039" s="516"/>
      <c r="M11039" s="410" t="str">
        <f>IFERROR(IF($A11040=VLOOKUP($A11040,AGOTADOS!$A$3:$H$4997,1,FALSE),"AGOTADO","SI HAY"),"")</f>
        <v/>
      </c>
    </row>
    <row r="11040" spans="12:13" ht="18" customHeight="1" x14ac:dyDescent="0.25">
      <c r="L11040" s="516"/>
      <c r="M11040" s="410" t="str">
        <f>IFERROR(IF($A11041=VLOOKUP($A11041,AGOTADOS!$A$3:$H$4997,1,FALSE),"AGOTADO","SI HAY"),"")</f>
        <v/>
      </c>
    </row>
    <row r="11041" spans="12:13" ht="18" customHeight="1" x14ac:dyDescent="0.25">
      <c r="L11041" s="516"/>
      <c r="M11041" s="410" t="str">
        <f>IFERROR(IF($A11042=VLOOKUP($A11042,AGOTADOS!$A$3:$H$4997,1,FALSE),"AGOTADO","SI HAY"),"")</f>
        <v/>
      </c>
    </row>
    <row r="11042" spans="12:13" ht="18" customHeight="1" x14ac:dyDescent="0.25">
      <c r="L11042" s="516"/>
      <c r="M11042" s="410" t="str">
        <f>IFERROR(IF($A11043=VLOOKUP($A11043,AGOTADOS!$A$3:$H$4997,1,FALSE),"AGOTADO","SI HAY"),"")</f>
        <v/>
      </c>
    </row>
    <row r="11043" spans="12:13" ht="18" customHeight="1" x14ac:dyDescent="0.25">
      <c r="L11043" s="516"/>
      <c r="M11043" s="410" t="str">
        <f>IFERROR(IF($A11044=VLOOKUP($A11044,AGOTADOS!$A$3:$H$4997,1,FALSE),"AGOTADO","SI HAY"),"")</f>
        <v/>
      </c>
    </row>
    <row r="11044" spans="12:13" ht="18" customHeight="1" x14ac:dyDescent="0.25">
      <c r="L11044" s="516"/>
      <c r="M11044" s="410" t="str">
        <f>IFERROR(IF($A11045=VLOOKUP($A11045,AGOTADOS!$A$3:$H$4997,1,FALSE),"AGOTADO","SI HAY"),"")</f>
        <v/>
      </c>
    </row>
    <row r="11045" spans="12:13" ht="18" customHeight="1" x14ac:dyDescent="0.25">
      <c r="L11045" s="516"/>
      <c r="M11045" s="410" t="str">
        <f>IFERROR(IF($A11046=VLOOKUP($A11046,AGOTADOS!$A$3:$H$4997,1,FALSE),"AGOTADO","SI HAY"),"")</f>
        <v/>
      </c>
    </row>
    <row r="11046" spans="12:13" ht="18" customHeight="1" x14ac:dyDescent="0.25">
      <c r="L11046" s="516"/>
      <c r="M11046" s="410" t="str">
        <f>IFERROR(IF($A11047=VLOOKUP($A11047,AGOTADOS!$A$3:$H$4997,1,FALSE),"AGOTADO","SI HAY"),"")</f>
        <v/>
      </c>
    </row>
    <row r="11047" spans="12:13" ht="18" customHeight="1" x14ac:dyDescent="0.25">
      <c r="L11047" s="516"/>
      <c r="M11047" s="410" t="str">
        <f>IFERROR(IF($A11048=VLOOKUP($A11048,AGOTADOS!$A$3:$H$4997,1,FALSE),"AGOTADO","SI HAY"),"")</f>
        <v/>
      </c>
    </row>
    <row r="11048" spans="12:13" ht="18" customHeight="1" x14ac:dyDescent="0.25">
      <c r="L11048" s="516"/>
      <c r="M11048" s="410" t="str">
        <f>IFERROR(IF($A11049=VLOOKUP($A11049,AGOTADOS!$A$3:$H$4997,1,FALSE),"AGOTADO","SI HAY"),"")</f>
        <v/>
      </c>
    </row>
    <row r="11049" spans="12:13" ht="18" customHeight="1" x14ac:dyDescent="0.25">
      <c r="L11049" s="516"/>
      <c r="M11049" s="410" t="str">
        <f>IFERROR(IF($A11050=VLOOKUP($A11050,AGOTADOS!$A$3:$H$4997,1,FALSE),"AGOTADO","SI HAY"),"")</f>
        <v/>
      </c>
    </row>
    <row r="11050" spans="12:13" ht="18" customHeight="1" x14ac:dyDescent="0.25">
      <c r="L11050" s="516"/>
      <c r="M11050" s="410" t="str">
        <f>IFERROR(IF($A11051=VLOOKUP($A11051,AGOTADOS!$A$3:$H$4997,1,FALSE),"AGOTADO","SI HAY"),"")</f>
        <v/>
      </c>
    </row>
    <row r="11051" spans="12:13" ht="18" customHeight="1" x14ac:dyDescent="0.25">
      <c r="L11051" s="516"/>
      <c r="M11051" s="410" t="str">
        <f>IFERROR(IF($A11052=VLOOKUP($A11052,AGOTADOS!$A$3:$H$4997,1,FALSE),"AGOTADO","SI HAY"),"")</f>
        <v/>
      </c>
    </row>
    <row r="11052" spans="12:13" ht="18" customHeight="1" x14ac:dyDescent="0.25">
      <c r="L11052" s="516"/>
      <c r="M11052" s="410" t="str">
        <f>IFERROR(IF($A11053=VLOOKUP($A11053,AGOTADOS!$A$3:$H$4997,1,FALSE),"AGOTADO","SI HAY"),"")</f>
        <v/>
      </c>
    </row>
    <row r="11053" spans="12:13" ht="18" customHeight="1" x14ac:dyDescent="0.25">
      <c r="L11053" s="516"/>
      <c r="M11053" s="410" t="str">
        <f>IFERROR(IF($A11054=VLOOKUP($A11054,AGOTADOS!$A$3:$H$4997,1,FALSE),"AGOTADO","SI HAY"),"")</f>
        <v/>
      </c>
    </row>
    <row r="11054" spans="12:13" ht="18" customHeight="1" x14ac:dyDescent="0.25">
      <c r="L11054" s="516"/>
      <c r="M11054" s="410" t="str">
        <f>IFERROR(IF($A11055=VLOOKUP($A11055,AGOTADOS!$A$3:$H$4997,1,FALSE),"AGOTADO","SI HAY"),"")</f>
        <v/>
      </c>
    </row>
    <row r="11055" spans="12:13" ht="18" customHeight="1" x14ac:dyDescent="0.25">
      <c r="L11055" s="516"/>
      <c r="M11055" s="410" t="str">
        <f>IFERROR(IF($A11056=VLOOKUP($A11056,AGOTADOS!$A$3:$H$4997,1,FALSE),"AGOTADO","SI HAY"),"")</f>
        <v/>
      </c>
    </row>
    <row r="11056" spans="12:13" ht="18" customHeight="1" x14ac:dyDescent="0.25">
      <c r="L11056" s="516"/>
      <c r="M11056" s="410" t="str">
        <f>IFERROR(IF($A11057=VLOOKUP($A11057,AGOTADOS!$A$3:$H$4997,1,FALSE),"AGOTADO","SI HAY"),"")</f>
        <v/>
      </c>
    </row>
    <row r="11057" spans="12:13" ht="18" customHeight="1" x14ac:dyDescent="0.25">
      <c r="L11057" s="516"/>
      <c r="M11057" s="410" t="str">
        <f>IFERROR(IF($A11058=VLOOKUP($A11058,AGOTADOS!$A$3:$H$4997,1,FALSE),"AGOTADO","SI HAY"),"")</f>
        <v/>
      </c>
    </row>
    <row r="11058" spans="12:13" ht="18" customHeight="1" x14ac:dyDescent="0.25">
      <c r="L11058" s="516"/>
      <c r="M11058" s="410" t="str">
        <f>IFERROR(IF($A11059=VLOOKUP($A11059,AGOTADOS!$A$3:$H$4997,1,FALSE),"AGOTADO","SI HAY"),"")</f>
        <v/>
      </c>
    </row>
    <row r="11059" spans="12:13" ht="18" customHeight="1" x14ac:dyDescent="0.25">
      <c r="L11059" s="516"/>
      <c r="M11059" s="410" t="str">
        <f>IFERROR(IF($A11060=VLOOKUP($A11060,AGOTADOS!$A$3:$H$4997,1,FALSE),"AGOTADO","SI HAY"),"")</f>
        <v/>
      </c>
    </row>
    <row r="11060" spans="12:13" ht="18" customHeight="1" x14ac:dyDescent="0.25">
      <c r="L11060" s="516"/>
      <c r="M11060" s="410" t="str">
        <f>IFERROR(IF($A11061=VLOOKUP($A11061,AGOTADOS!$A$3:$H$4997,1,FALSE),"AGOTADO","SI HAY"),"")</f>
        <v/>
      </c>
    </row>
    <row r="11061" spans="12:13" ht="18" customHeight="1" x14ac:dyDescent="0.25">
      <c r="L11061" s="516"/>
      <c r="M11061" s="410" t="str">
        <f>IFERROR(IF($A11062=VLOOKUP($A11062,AGOTADOS!$A$3:$H$4997,1,FALSE),"AGOTADO","SI HAY"),"")</f>
        <v/>
      </c>
    </row>
    <row r="11062" spans="12:13" ht="18" customHeight="1" x14ac:dyDescent="0.25">
      <c r="L11062" s="516"/>
      <c r="M11062" s="410" t="str">
        <f>IFERROR(IF($A11063=VLOOKUP($A11063,AGOTADOS!$A$3:$H$4997,1,FALSE),"AGOTADO","SI HAY"),"")</f>
        <v/>
      </c>
    </row>
    <row r="11063" spans="12:13" ht="18" customHeight="1" x14ac:dyDescent="0.25">
      <c r="L11063" s="516"/>
      <c r="M11063" s="410" t="str">
        <f>IFERROR(IF($A11064=VLOOKUP($A11064,AGOTADOS!$A$3:$H$4997,1,FALSE),"AGOTADO","SI HAY"),"")</f>
        <v/>
      </c>
    </row>
    <row r="11064" spans="12:13" ht="18" customHeight="1" x14ac:dyDescent="0.25">
      <c r="L11064" s="516"/>
      <c r="M11064" s="410" t="str">
        <f>IFERROR(IF($A11065=VLOOKUP($A11065,AGOTADOS!$A$3:$H$4997,1,FALSE),"AGOTADO","SI HAY"),"")</f>
        <v/>
      </c>
    </row>
    <row r="11065" spans="12:13" ht="18" customHeight="1" x14ac:dyDescent="0.25">
      <c r="L11065" s="516"/>
      <c r="M11065" s="410" t="str">
        <f>IFERROR(IF($A11066=VLOOKUP($A11066,AGOTADOS!$A$3:$H$4997,1,FALSE),"AGOTADO","SI HAY"),"")</f>
        <v/>
      </c>
    </row>
    <row r="11066" spans="12:13" ht="18" customHeight="1" x14ac:dyDescent="0.25">
      <c r="L11066" s="516"/>
      <c r="M11066" s="410" t="str">
        <f>IFERROR(IF($A11067=VLOOKUP($A11067,AGOTADOS!$A$3:$H$4997,1,FALSE),"AGOTADO","SI HAY"),"")</f>
        <v/>
      </c>
    </row>
    <row r="11067" spans="12:13" ht="18" customHeight="1" x14ac:dyDescent="0.25">
      <c r="L11067" s="516"/>
      <c r="M11067" s="410" t="str">
        <f>IFERROR(IF($A11068=VLOOKUP($A11068,AGOTADOS!$A$3:$H$4997,1,FALSE),"AGOTADO","SI HAY"),"")</f>
        <v/>
      </c>
    </row>
    <row r="11068" spans="12:13" ht="18" customHeight="1" x14ac:dyDescent="0.25">
      <c r="L11068" s="516"/>
      <c r="M11068" s="410" t="str">
        <f>IFERROR(IF($A11069=VLOOKUP($A11069,AGOTADOS!$A$3:$H$4997,1,FALSE),"AGOTADO","SI HAY"),"")</f>
        <v/>
      </c>
    </row>
    <row r="11069" spans="12:13" ht="18" customHeight="1" x14ac:dyDescent="0.25">
      <c r="L11069" s="516"/>
      <c r="M11069" s="410" t="str">
        <f>IFERROR(IF($A11070=VLOOKUP($A11070,AGOTADOS!$A$3:$H$4997,1,FALSE),"AGOTADO","SI HAY"),"")</f>
        <v/>
      </c>
    </row>
    <row r="11070" spans="12:13" ht="18" customHeight="1" x14ac:dyDescent="0.25">
      <c r="L11070" s="516"/>
      <c r="M11070" s="410" t="str">
        <f>IFERROR(IF($A11071=VLOOKUP($A11071,AGOTADOS!$A$3:$H$4997,1,FALSE),"AGOTADO","SI HAY"),"")</f>
        <v/>
      </c>
    </row>
    <row r="11071" spans="12:13" ht="18" customHeight="1" x14ac:dyDescent="0.25">
      <c r="L11071" s="516"/>
      <c r="M11071" s="410" t="str">
        <f>IFERROR(IF($A11072=VLOOKUP($A11072,AGOTADOS!$A$3:$H$4997,1,FALSE),"AGOTADO","SI HAY"),"")</f>
        <v/>
      </c>
    </row>
    <row r="11072" spans="12:13" ht="18" customHeight="1" x14ac:dyDescent="0.25">
      <c r="L11072" s="516"/>
      <c r="M11072" s="410" t="str">
        <f>IFERROR(IF($A11073=VLOOKUP($A11073,AGOTADOS!$A$3:$H$4997,1,FALSE),"AGOTADO","SI HAY"),"")</f>
        <v/>
      </c>
    </row>
    <row r="11073" spans="12:13" ht="18" customHeight="1" x14ac:dyDescent="0.25">
      <c r="L11073" s="516"/>
      <c r="M11073" s="410" t="str">
        <f>IFERROR(IF($A11074=VLOOKUP($A11074,AGOTADOS!$A$3:$H$4997,1,FALSE),"AGOTADO","SI HAY"),"")</f>
        <v/>
      </c>
    </row>
    <row r="11074" spans="12:13" ht="18" customHeight="1" x14ac:dyDescent="0.25">
      <c r="L11074" s="516"/>
      <c r="M11074" s="410" t="str">
        <f>IFERROR(IF($A11075=VLOOKUP($A11075,AGOTADOS!$A$3:$H$4997,1,FALSE),"AGOTADO","SI HAY"),"")</f>
        <v/>
      </c>
    </row>
    <row r="11075" spans="12:13" ht="18" customHeight="1" x14ac:dyDescent="0.25">
      <c r="L11075" s="516"/>
      <c r="M11075" s="410" t="str">
        <f>IFERROR(IF($A11076=VLOOKUP($A11076,AGOTADOS!$A$3:$H$4997,1,FALSE),"AGOTADO","SI HAY"),"")</f>
        <v/>
      </c>
    </row>
    <row r="11076" spans="12:13" ht="18" customHeight="1" x14ac:dyDescent="0.25">
      <c r="L11076" s="516"/>
      <c r="M11076" s="410" t="str">
        <f>IFERROR(IF($A11077=VLOOKUP($A11077,AGOTADOS!$A$3:$H$4997,1,FALSE),"AGOTADO","SI HAY"),"")</f>
        <v/>
      </c>
    </row>
    <row r="11077" spans="12:13" ht="18" customHeight="1" x14ac:dyDescent="0.25">
      <c r="L11077" s="516"/>
      <c r="M11077" s="410" t="str">
        <f>IFERROR(IF($A11078=VLOOKUP($A11078,AGOTADOS!$A$3:$H$4997,1,FALSE),"AGOTADO","SI HAY"),"")</f>
        <v/>
      </c>
    </row>
    <row r="11078" spans="12:13" ht="18" customHeight="1" x14ac:dyDescent="0.25">
      <c r="L11078" s="516"/>
      <c r="M11078" s="410" t="str">
        <f>IFERROR(IF($A11079=VLOOKUP($A11079,AGOTADOS!$A$3:$H$4997,1,FALSE),"AGOTADO","SI HAY"),"")</f>
        <v/>
      </c>
    </row>
    <row r="11079" spans="12:13" ht="18" customHeight="1" x14ac:dyDescent="0.25">
      <c r="L11079" s="516"/>
      <c r="M11079" s="410" t="str">
        <f>IFERROR(IF($A11080=VLOOKUP($A11080,AGOTADOS!$A$3:$H$4997,1,FALSE),"AGOTADO","SI HAY"),"")</f>
        <v/>
      </c>
    </row>
    <row r="11080" spans="12:13" ht="18" customHeight="1" x14ac:dyDescent="0.25">
      <c r="L11080" s="516"/>
      <c r="M11080" s="410" t="str">
        <f>IFERROR(IF($A11081=VLOOKUP($A11081,AGOTADOS!$A$3:$H$4997,1,FALSE),"AGOTADO","SI HAY"),"")</f>
        <v/>
      </c>
    </row>
    <row r="11081" spans="12:13" ht="18" customHeight="1" x14ac:dyDescent="0.25">
      <c r="L11081" s="516"/>
      <c r="M11081" s="410" t="str">
        <f>IFERROR(IF($A11082=VLOOKUP($A11082,AGOTADOS!$A$3:$H$4997,1,FALSE),"AGOTADO","SI HAY"),"")</f>
        <v/>
      </c>
    </row>
    <row r="11082" spans="12:13" ht="18" customHeight="1" x14ac:dyDescent="0.25">
      <c r="L11082" s="516"/>
      <c r="M11082" s="410" t="str">
        <f>IFERROR(IF($A11083=VLOOKUP($A11083,AGOTADOS!$A$3:$H$4997,1,FALSE),"AGOTADO","SI HAY"),"")</f>
        <v/>
      </c>
    </row>
    <row r="11083" spans="12:13" ht="18" customHeight="1" x14ac:dyDescent="0.25">
      <c r="L11083" s="516"/>
      <c r="M11083" s="410" t="str">
        <f>IFERROR(IF($A11084=VLOOKUP($A11084,AGOTADOS!$A$3:$H$4997,1,FALSE),"AGOTADO","SI HAY"),"")</f>
        <v/>
      </c>
    </row>
    <row r="11084" spans="12:13" ht="18" customHeight="1" x14ac:dyDescent="0.25">
      <c r="L11084" s="516"/>
      <c r="M11084" s="410" t="str">
        <f>IFERROR(IF($A11085=VLOOKUP($A11085,AGOTADOS!$A$3:$H$4997,1,FALSE),"AGOTADO","SI HAY"),"")</f>
        <v/>
      </c>
    </row>
    <row r="11085" spans="12:13" ht="18" customHeight="1" x14ac:dyDescent="0.25">
      <c r="L11085" s="516"/>
      <c r="M11085" s="410" t="str">
        <f>IFERROR(IF($A11086=VLOOKUP($A11086,AGOTADOS!$A$3:$H$4997,1,FALSE),"AGOTADO","SI HAY"),"")</f>
        <v/>
      </c>
    </row>
    <row r="11086" spans="12:13" ht="18" customHeight="1" x14ac:dyDescent="0.25">
      <c r="L11086" s="516"/>
      <c r="M11086" s="410" t="str">
        <f>IFERROR(IF($A11087=VLOOKUP($A11087,AGOTADOS!$A$3:$H$4997,1,FALSE),"AGOTADO","SI HAY"),"")</f>
        <v/>
      </c>
    </row>
    <row r="11087" spans="12:13" ht="18" customHeight="1" x14ac:dyDescent="0.25">
      <c r="L11087" s="516"/>
      <c r="M11087" s="410" t="str">
        <f>IFERROR(IF($A11088=VLOOKUP($A11088,AGOTADOS!$A$3:$H$4997,1,FALSE),"AGOTADO","SI HAY"),"")</f>
        <v/>
      </c>
    </row>
    <row r="11088" spans="12:13" ht="18" customHeight="1" x14ac:dyDescent="0.25">
      <c r="L11088" s="516"/>
      <c r="M11088" s="410" t="str">
        <f>IFERROR(IF($A11089=VLOOKUP($A11089,AGOTADOS!$A$3:$H$4997,1,FALSE),"AGOTADO","SI HAY"),"")</f>
        <v/>
      </c>
    </row>
    <row r="11089" spans="12:13" ht="18" customHeight="1" x14ac:dyDescent="0.25">
      <c r="L11089" s="516"/>
      <c r="M11089" s="410" t="str">
        <f>IFERROR(IF($A11090=VLOOKUP($A11090,AGOTADOS!$A$3:$H$4997,1,FALSE),"AGOTADO","SI HAY"),"")</f>
        <v/>
      </c>
    </row>
    <row r="11090" spans="12:13" ht="18" customHeight="1" x14ac:dyDescent="0.25">
      <c r="L11090" s="516"/>
      <c r="M11090" s="410" t="str">
        <f>IFERROR(IF($A11091=VLOOKUP($A11091,AGOTADOS!$A$3:$H$4997,1,FALSE),"AGOTADO","SI HAY"),"")</f>
        <v/>
      </c>
    </row>
    <row r="11091" spans="12:13" ht="18" customHeight="1" x14ac:dyDescent="0.25">
      <c r="L11091" s="516"/>
      <c r="M11091" s="410" t="str">
        <f>IFERROR(IF($A11092=VLOOKUP($A11092,AGOTADOS!$A$3:$H$4997,1,FALSE),"AGOTADO","SI HAY"),"")</f>
        <v/>
      </c>
    </row>
    <row r="11092" spans="12:13" ht="18" customHeight="1" x14ac:dyDescent="0.25">
      <c r="L11092" s="516"/>
      <c r="M11092" s="410" t="str">
        <f>IFERROR(IF($A11093=VLOOKUP($A11093,AGOTADOS!$A$3:$H$4997,1,FALSE),"AGOTADO","SI HAY"),"")</f>
        <v/>
      </c>
    </row>
    <row r="11093" spans="12:13" ht="18" customHeight="1" x14ac:dyDescent="0.25">
      <c r="L11093" s="516"/>
      <c r="M11093" s="410" t="str">
        <f>IFERROR(IF($A11094=VLOOKUP($A11094,AGOTADOS!$A$3:$H$4997,1,FALSE),"AGOTADO","SI HAY"),"")</f>
        <v/>
      </c>
    </row>
    <row r="11094" spans="12:13" ht="18" customHeight="1" x14ac:dyDescent="0.25">
      <c r="L11094" s="516"/>
      <c r="M11094" s="410" t="str">
        <f>IFERROR(IF($A11095=VLOOKUP($A11095,AGOTADOS!$A$3:$H$4997,1,FALSE),"AGOTADO","SI HAY"),"")</f>
        <v/>
      </c>
    </row>
    <row r="11095" spans="12:13" ht="18" customHeight="1" x14ac:dyDescent="0.25">
      <c r="L11095" s="516"/>
      <c r="M11095" s="410" t="str">
        <f>IFERROR(IF($A11096=VLOOKUP($A11096,AGOTADOS!$A$3:$H$4997,1,FALSE),"AGOTADO","SI HAY"),"")</f>
        <v/>
      </c>
    </row>
    <row r="11096" spans="12:13" ht="18" customHeight="1" x14ac:dyDescent="0.25">
      <c r="L11096" s="516"/>
      <c r="M11096" s="410" t="str">
        <f>IFERROR(IF($A11097=VLOOKUP($A11097,AGOTADOS!$A$3:$H$4997,1,FALSE),"AGOTADO","SI HAY"),"")</f>
        <v/>
      </c>
    </row>
    <row r="11097" spans="12:13" ht="18" customHeight="1" x14ac:dyDescent="0.25">
      <c r="L11097" s="516"/>
      <c r="M11097" s="410" t="str">
        <f>IFERROR(IF($A11098=VLOOKUP($A11098,AGOTADOS!$A$3:$H$4997,1,FALSE),"AGOTADO","SI HAY"),"")</f>
        <v/>
      </c>
    </row>
    <row r="11098" spans="12:13" ht="18" customHeight="1" x14ac:dyDescent="0.25">
      <c r="L11098" s="516"/>
      <c r="M11098" s="410" t="str">
        <f>IFERROR(IF($A11099=VLOOKUP($A11099,AGOTADOS!$A$3:$H$4997,1,FALSE),"AGOTADO","SI HAY"),"")</f>
        <v/>
      </c>
    </row>
    <row r="11099" spans="12:13" ht="18" customHeight="1" x14ac:dyDescent="0.25">
      <c r="L11099" s="516"/>
      <c r="M11099" s="410" t="str">
        <f>IFERROR(IF($A11100=VLOOKUP($A11100,AGOTADOS!$A$3:$H$4997,1,FALSE),"AGOTADO","SI HAY"),"")</f>
        <v/>
      </c>
    </row>
    <row r="11100" spans="12:13" ht="18" customHeight="1" x14ac:dyDescent="0.25">
      <c r="L11100" s="516"/>
      <c r="M11100" s="410" t="str">
        <f>IFERROR(IF($A11101=VLOOKUP($A11101,AGOTADOS!$A$3:$H$4997,1,FALSE),"AGOTADO","SI HAY"),"")</f>
        <v/>
      </c>
    </row>
    <row r="11101" spans="12:13" ht="18" customHeight="1" x14ac:dyDescent="0.25">
      <c r="L11101" s="516"/>
      <c r="M11101" s="410" t="str">
        <f>IFERROR(IF($A11102=VLOOKUP($A11102,AGOTADOS!$A$3:$H$4997,1,FALSE),"AGOTADO","SI HAY"),"")</f>
        <v/>
      </c>
    </row>
    <row r="11102" spans="12:13" ht="18" customHeight="1" x14ac:dyDescent="0.25">
      <c r="L11102" s="516"/>
      <c r="M11102" s="410" t="str">
        <f>IFERROR(IF($A11103=VLOOKUP($A11103,AGOTADOS!$A$3:$H$4997,1,FALSE),"AGOTADO","SI HAY"),"")</f>
        <v/>
      </c>
    </row>
    <row r="11103" spans="12:13" ht="18" customHeight="1" x14ac:dyDescent="0.25">
      <c r="L11103" s="516"/>
      <c r="M11103" s="410" t="str">
        <f>IFERROR(IF($A11104=VLOOKUP($A11104,AGOTADOS!$A$3:$H$4997,1,FALSE),"AGOTADO","SI HAY"),"")</f>
        <v/>
      </c>
    </row>
    <row r="11104" spans="12:13" ht="18" customHeight="1" x14ac:dyDescent="0.25">
      <c r="L11104" s="516"/>
      <c r="M11104" s="410" t="str">
        <f>IFERROR(IF($A11105=VLOOKUP($A11105,AGOTADOS!$A$3:$H$4997,1,FALSE),"AGOTADO","SI HAY"),"")</f>
        <v/>
      </c>
    </row>
    <row r="11105" spans="12:13" ht="18" customHeight="1" x14ac:dyDescent="0.25">
      <c r="L11105" s="516"/>
      <c r="M11105" s="410" t="str">
        <f>IFERROR(IF($A11106=VLOOKUP($A11106,AGOTADOS!$A$3:$H$4997,1,FALSE),"AGOTADO","SI HAY"),"")</f>
        <v/>
      </c>
    </row>
    <row r="11106" spans="12:13" ht="18" customHeight="1" x14ac:dyDescent="0.25">
      <c r="L11106" s="516"/>
      <c r="M11106" s="410" t="str">
        <f>IFERROR(IF($A11107=VLOOKUP($A11107,AGOTADOS!$A$3:$H$4997,1,FALSE),"AGOTADO","SI HAY"),"")</f>
        <v/>
      </c>
    </row>
    <row r="11107" spans="12:13" ht="18" customHeight="1" x14ac:dyDescent="0.25">
      <c r="L11107" s="516"/>
      <c r="M11107" s="410" t="str">
        <f>IFERROR(IF($A11108=VLOOKUP($A11108,AGOTADOS!$A$3:$H$4997,1,FALSE),"AGOTADO","SI HAY"),"")</f>
        <v/>
      </c>
    </row>
    <row r="11108" spans="12:13" ht="18" customHeight="1" x14ac:dyDescent="0.25">
      <c r="L11108" s="516"/>
      <c r="M11108" s="410" t="str">
        <f>IFERROR(IF($A11109=VLOOKUP($A11109,AGOTADOS!$A$3:$H$4997,1,FALSE),"AGOTADO","SI HAY"),"")</f>
        <v/>
      </c>
    </row>
    <row r="11109" spans="12:13" ht="18" customHeight="1" x14ac:dyDescent="0.25">
      <c r="L11109" s="516"/>
      <c r="M11109" s="410" t="str">
        <f>IFERROR(IF($A11110=VLOOKUP($A11110,AGOTADOS!$A$3:$H$4997,1,FALSE),"AGOTADO","SI HAY"),"")</f>
        <v/>
      </c>
    </row>
    <row r="11110" spans="12:13" ht="18" customHeight="1" x14ac:dyDescent="0.25">
      <c r="L11110" s="516"/>
      <c r="M11110" s="410" t="str">
        <f>IFERROR(IF($A11111=VLOOKUP($A11111,AGOTADOS!$A$3:$H$4997,1,FALSE),"AGOTADO","SI HAY"),"")</f>
        <v/>
      </c>
    </row>
    <row r="11111" spans="12:13" ht="18" customHeight="1" x14ac:dyDescent="0.25">
      <c r="L11111" s="516"/>
      <c r="M11111" s="410" t="str">
        <f>IFERROR(IF($A11112=VLOOKUP($A11112,AGOTADOS!$A$3:$H$4997,1,FALSE),"AGOTADO","SI HAY"),"")</f>
        <v/>
      </c>
    </row>
    <row r="11112" spans="12:13" ht="18" customHeight="1" x14ac:dyDescent="0.25">
      <c r="L11112" s="516"/>
      <c r="M11112" s="410" t="str">
        <f>IFERROR(IF($A11113=VLOOKUP($A11113,AGOTADOS!$A$3:$H$4997,1,FALSE),"AGOTADO","SI HAY"),"")</f>
        <v/>
      </c>
    </row>
    <row r="11113" spans="12:13" ht="18" customHeight="1" x14ac:dyDescent="0.25">
      <c r="L11113" s="516"/>
      <c r="M11113" s="410" t="str">
        <f>IFERROR(IF($A11114=VLOOKUP($A11114,AGOTADOS!$A$3:$H$4997,1,FALSE),"AGOTADO","SI HAY"),"")</f>
        <v/>
      </c>
    </row>
    <row r="11114" spans="12:13" ht="18" customHeight="1" x14ac:dyDescent="0.25">
      <c r="L11114" s="516"/>
      <c r="M11114" s="410" t="str">
        <f>IFERROR(IF($A11115=VLOOKUP($A11115,AGOTADOS!$A$3:$H$4997,1,FALSE),"AGOTADO","SI HAY"),"")</f>
        <v/>
      </c>
    </row>
    <row r="11115" spans="12:13" ht="18" customHeight="1" x14ac:dyDescent="0.25">
      <c r="L11115" s="516"/>
      <c r="M11115" s="410" t="str">
        <f>IFERROR(IF($A11116=VLOOKUP($A11116,AGOTADOS!$A$3:$H$4997,1,FALSE),"AGOTADO","SI HAY"),"")</f>
        <v/>
      </c>
    </row>
    <row r="11116" spans="12:13" ht="18" customHeight="1" x14ac:dyDescent="0.25">
      <c r="L11116" s="516"/>
      <c r="M11116" s="410" t="str">
        <f>IFERROR(IF($A11117=VLOOKUP($A11117,AGOTADOS!$A$3:$H$4997,1,FALSE),"AGOTADO","SI HAY"),"")</f>
        <v/>
      </c>
    </row>
    <row r="11117" spans="12:13" ht="18" customHeight="1" x14ac:dyDescent="0.25">
      <c r="L11117" s="516"/>
      <c r="M11117" s="410" t="str">
        <f>IFERROR(IF($A11118=VLOOKUP($A11118,AGOTADOS!$A$3:$H$4997,1,FALSE),"AGOTADO","SI HAY"),"")</f>
        <v/>
      </c>
    </row>
    <row r="11118" spans="12:13" ht="18" customHeight="1" x14ac:dyDescent="0.25">
      <c r="L11118" s="516"/>
      <c r="M11118" s="410" t="str">
        <f>IFERROR(IF($A11119=VLOOKUP($A11119,AGOTADOS!$A$3:$H$4997,1,FALSE),"AGOTADO","SI HAY"),"")</f>
        <v/>
      </c>
    </row>
    <row r="11119" spans="12:13" ht="18" customHeight="1" x14ac:dyDescent="0.25">
      <c r="L11119" s="516"/>
      <c r="M11119" s="410" t="str">
        <f>IFERROR(IF($A11120=VLOOKUP($A11120,AGOTADOS!$A$3:$H$4997,1,FALSE),"AGOTADO","SI HAY"),"")</f>
        <v/>
      </c>
    </row>
    <row r="11120" spans="12:13" ht="18" customHeight="1" x14ac:dyDescent="0.25">
      <c r="L11120" s="516"/>
      <c r="M11120" s="410" t="str">
        <f>IFERROR(IF($A11121=VLOOKUP($A11121,AGOTADOS!$A$3:$H$4997,1,FALSE),"AGOTADO","SI HAY"),"")</f>
        <v/>
      </c>
    </row>
    <row r="11121" spans="12:13" ht="18" customHeight="1" x14ac:dyDescent="0.25">
      <c r="L11121" s="516"/>
      <c r="M11121" s="410" t="str">
        <f>IFERROR(IF($A11122=VLOOKUP($A11122,AGOTADOS!$A$3:$H$4997,1,FALSE),"AGOTADO","SI HAY"),"")</f>
        <v/>
      </c>
    </row>
    <row r="11122" spans="12:13" ht="18" customHeight="1" x14ac:dyDescent="0.25">
      <c r="L11122" s="516"/>
      <c r="M11122" s="410" t="str">
        <f>IFERROR(IF($A11123=VLOOKUP($A11123,AGOTADOS!$A$3:$H$4997,1,FALSE),"AGOTADO","SI HAY"),"")</f>
        <v/>
      </c>
    </row>
    <row r="11123" spans="12:13" ht="18" customHeight="1" x14ac:dyDescent="0.25">
      <c r="L11123" s="516"/>
      <c r="M11123" s="410" t="str">
        <f>IFERROR(IF($A11124=VLOOKUP($A11124,AGOTADOS!$A$3:$H$4997,1,FALSE),"AGOTADO","SI HAY"),"")</f>
        <v/>
      </c>
    </row>
    <row r="11124" spans="12:13" ht="18" customHeight="1" x14ac:dyDescent="0.25">
      <c r="L11124" s="516"/>
      <c r="M11124" s="410" t="str">
        <f>IFERROR(IF($A11125=VLOOKUP($A11125,AGOTADOS!$A$3:$H$4997,1,FALSE),"AGOTADO","SI HAY"),"")</f>
        <v/>
      </c>
    </row>
    <row r="11125" spans="12:13" ht="18" customHeight="1" x14ac:dyDescent="0.25">
      <c r="L11125" s="516"/>
      <c r="M11125" s="410" t="str">
        <f>IFERROR(IF($A11126=VLOOKUP($A11126,AGOTADOS!$A$3:$H$4997,1,FALSE),"AGOTADO","SI HAY"),"")</f>
        <v/>
      </c>
    </row>
    <row r="11126" spans="12:13" ht="18" customHeight="1" x14ac:dyDescent="0.25">
      <c r="L11126" s="516"/>
      <c r="M11126" s="410" t="str">
        <f>IFERROR(IF($A11127=VLOOKUP($A11127,AGOTADOS!$A$3:$H$4997,1,FALSE),"AGOTADO","SI HAY"),"")</f>
        <v/>
      </c>
    </row>
    <row r="11127" spans="12:13" ht="18" customHeight="1" x14ac:dyDescent="0.25">
      <c r="L11127" s="516"/>
      <c r="M11127" s="410" t="str">
        <f>IFERROR(IF($A11128=VLOOKUP($A11128,AGOTADOS!$A$3:$H$4997,1,FALSE),"AGOTADO","SI HAY"),"")</f>
        <v/>
      </c>
    </row>
    <row r="11128" spans="12:13" ht="18" customHeight="1" x14ac:dyDescent="0.25">
      <c r="L11128" s="516"/>
      <c r="M11128" s="410" t="str">
        <f>IFERROR(IF($A11129=VLOOKUP($A11129,AGOTADOS!$A$3:$H$4997,1,FALSE),"AGOTADO","SI HAY"),"")</f>
        <v/>
      </c>
    </row>
    <row r="11129" spans="12:13" ht="18" customHeight="1" x14ac:dyDescent="0.25">
      <c r="L11129" s="516"/>
      <c r="M11129" s="410" t="str">
        <f>IFERROR(IF($A11130=VLOOKUP($A11130,AGOTADOS!$A$3:$H$4997,1,FALSE),"AGOTADO","SI HAY"),"")</f>
        <v/>
      </c>
    </row>
    <row r="11130" spans="12:13" ht="18" customHeight="1" x14ac:dyDescent="0.25">
      <c r="L11130" s="516"/>
      <c r="M11130" s="410" t="str">
        <f>IFERROR(IF($A11131=VLOOKUP($A11131,AGOTADOS!$A$3:$H$4997,1,FALSE),"AGOTADO","SI HAY"),"")</f>
        <v/>
      </c>
    </row>
    <row r="11131" spans="12:13" ht="18" customHeight="1" x14ac:dyDescent="0.25">
      <c r="L11131" s="516"/>
      <c r="M11131" s="410" t="str">
        <f>IFERROR(IF($A11132=VLOOKUP($A11132,AGOTADOS!$A$3:$H$4997,1,FALSE),"AGOTADO","SI HAY"),"")</f>
        <v/>
      </c>
    </row>
    <row r="11132" spans="12:13" ht="18" customHeight="1" x14ac:dyDescent="0.25">
      <c r="L11132" s="516"/>
      <c r="M11132" s="410" t="str">
        <f>IFERROR(IF($A11133=VLOOKUP($A11133,AGOTADOS!$A$3:$H$4997,1,FALSE),"AGOTADO","SI HAY"),"")</f>
        <v/>
      </c>
    </row>
    <row r="11133" spans="12:13" ht="18" customHeight="1" x14ac:dyDescent="0.25">
      <c r="L11133" s="516"/>
      <c r="M11133" s="410" t="str">
        <f>IFERROR(IF($A11134=VLOOKUP($A11134,AGOTADOS!$A$3:$H$4997,1,FALSE),"AGOTADO","SI HAY"),"")</f>
        <v/>
      </c>
    </row>
    <row r="11134" spans="12:13" ht="18" customHeight="1" x14ac:dyDescent="0.25">
      <c r="L11134" s="516"/>
      <c r="M11134" s="410" t="str">
        <f>IFERROR(IF($A11135=VLOOKUP($A11135,AGOTADOS!$A$3:$H$4997,1,FALSE),"AGOTADO","SI HAY"),"")</f>
        <v/>
      </c>
    </row>
    <row r="11135" spans="12:13" ht="18" customHeight="1" x14ac:dyDescent="0.25">
      <c r="L11135" s="516"/>
      <c r="M11135" s="410" t="str">
        <f>IFERROR(IF($A11136=VLOOKUP($A11136,AGOTADOS!$A$3:$H$4997,1,FALSE),"AGOTADO","SI HAY"),"")</f>
        <v/>
      </c>
    </row>
    <row r="11136" spans="12:13" ht="18" customHeight="1" x14ac:dyDescent="0.25">
      <c r="L11136" s="516"/>
      <c r="M11136" s="410" t="str">
        <f>IFERROR(IF($A11137=VLOOKUP($A11137,AGOTADOS!$A$3:$H$4997,1,FALSE),"AGOTADO","SI HAY"),"")</f>
        <v/>
      </c>
    </row>
    <row r="11137" spans="12:13" ht="18" customHeight="1" x14ac:dyDescent="0.25">
      <c r="L11137" s="516"/>
      <c r="M11137" s="410" t="str">
        <f>IFERROR(IF($A11138=VLOOKUP($A11138,AGOTADOS!$A$3:$H$4997,1,FALSE),"AGOTADO","SI HAY"),"")</f>
        <v/>
      </c>
    </row>
    <row r="11138" spans="12:13" ht="18" customHeight="1" x14ac:dyDescent="0.25">
      <c r="L11138" s="516"/>
      <c r="M11138" s="410" t="str">
        <f>IFERROR(IF($A11139=VLOOKUP($A11139,AGOTADOS!$A$3:$H$4997,1,FALSE),"AGOTADO","SI HAY"),"")</f>
        <v/>
      </c>
    </row>
    <row r="11139" spans="12:13" ht="18" customHeight="1" x14ac:dyDescent="0.25">
      <c r="L11139" s="516"/>
      <c r="M11139" s="410" t="str">
        <f>IFERROR(IF($A11140=VLOOKUP($A11140,AGOTADOS!$A$3:$H$4997,1,FALSE),"AGOTADO","SI HAY"),"")</f>
        <v/>
      </c>
    </row>
    <row r="11140" spans="12:13" ht="18" customHeight="1" x14ac:dyDescent="0.25">
      <c r="L11140" s="516"/>
      <c r="M11140" s="410" t="str">
        <f>IFERROR(IF($A11141=VLOOKUP($A11141,AGOTADOS!$A$3:$H$4997,1,FALSE),"AGOTADO","SI HAY"),"")</f>
        <v/>
      </c>
    </row>
    <row r="11141" spans="12:13" ht="18" customHeight="1" x14ac:dyDescent="0.25">
      <c r="L11141" s="516"/>
      <c r="M11141" s="410" t="str">
        <f>IFERROR(IF($A11142=VLOOKUP($A11142,AGOTADOS!$A$3:$H$4997,1,FALSE),"AGOTADO","SI HAY"),"")</f>
        <v/>
      </c>
    </row>
    <row r="11142" spans="12:13" ht="18" customHeight="1" x14ac:dyDescent="0.25">
      <c r="L11142" s="516"/>
      <c r="M11142" s="410" t="str">
        <f>IFERROR(IF($A11143=VLOOKUP($A11143,AGOTADOS!$A$3:$H$4997,1,FALSE),"AGOTADO","SI HAY"),"")</f>
        <v/>
      </c>
    </row>
    <row r="11143" spans="12:13" ht="18" customHeight="1" x14ac:dyDescent="0.25">
      <c r="L11143" s="516"/>
      <c r="M11143" s="410" t="str">
        <f>IFERROR(IF($A11144=VLOOKUP($A11144,AGOTADOS!$A$3:$H$4997,1,FALSE),"AGOTADO","SI HAY"),"")</f>
        <v/>
      </c>
    </row>
    <row r="11144" spans="12:13" ht="18" customHeight="1" x14ac:dyDescent="0.25">
      <c r="L11144" s="516"/>
      <c r="M11144" s="410" t="str">
        <f>IFERROR(IF($A11145=VLOOKUP($A11145,AGOTADOS!$A$3:$H$4997,1,FALSE),"AGOTADO","SI HAY"),"")</f>
        <v/>
      </c>
    </row>
    <row r="11145" spans="12:13" ht="18" customHeight="1" x14ac:dyDescent="0.25">
      <c r="L11145" s="516"/>
      <c r="M11145" s="410" t="str">
        <f>IFERROR(IF($A11146=VLOOKUP($A11146,AGOTADOS!$A$3:$H$4997,1,FALSE),"AGOTADO","SI HAY"),"")</f>
        <v/>
      </c>
    </row>
    <row r="11146" spans="12:13" ht="18" customHeight="1" x14ac:dyDescent="0.25">
      <c r="L11146" s="516"/>
      <c r="M11146" s="410" t="str">
        <f>IFERROR(IF($A11147=VLOOKUP($A11147,AGOTADOS!$A$3:$H$4997,1,FALSE),"AGOTADO","SI HAY"),"")</f>
        <v/>
      </c>
    </row>
    <row r="11147" spans="12:13" ht="18" customHeight="1" x14ac:dyDescent="0.25">
      <c r="L11147" s="516"/>
      <c r="M11147" s="410" t="str">
        <f>IFERROR(IF($A11148=VLOOKUP($A11148,AGOTADOS!$A$3:$H$4997,1,FALSE),"AGOTADO","SI HAY"),"")</f>
        <v/>
      </c>
    </row>
    <row r="11148" spans="12:13" ht="18" customHeight="1" x14ac:dyDescent="0.25">
      <c r="L11148" s="516"/>
      <c r="M11148" s="410" t="str">
        <f>IFERROR(IF($A11149=VLOOKUP($A11149,AGOTADOS!$A$3:$H$4997,1,FALSE),"AGOTADO","SI HAY"),"")</f>
        <v/>
      </c>
    </row>
    <row r="11149" spans="12:13" ht="18" customHeight="1" x14ac:dyDescent="0.25">
      <c r="L11149" s="516"/>
      <c r="M11149" s="410" t="str">
        <f>IFERROR(IF($A11150=VLOOKUP($A11150,AGOTADOS!$A$3:$H$4997,1,FALSE),"AGOTADO","SI HAY"),"")</f>
        <v/>
      </c>
    </row>
    <row r="11150" spans="12:13" ht="18" customHeight="1" x14ac:dyDescent="0.25">
      <c r="L11150" s="516"/>
      <c r="M11150" s="410" t="str">
        <f>IFERROR(IF($A11151=VLOOKUP($A11151,AGOTADOS!$A$3:$H$4997,1,FALSE),"AGOTADO","SI HAY"),"")</f>
        <v/>
      </c>
    </row>
    <row r="11151" spans="12:13" ht="18" customHeight="1" x14ac:dyDescent="0.25">
      <c r="L11151" s="516"/>
      <c r="M11151" s="410" t="str">
        <f>IFERROR(IF($A11152=VLOOKUP($A11152,AGOTADOS!$A$3:$H$4997,1,FALSE),"AGOTADO","SI HAY"),"")</f>
        <v/>
      </c>
    </row>
    <row r="11152" spans="12:13" ht="18" customHeight="1" x14ac:dyDescent="0.25">
      <c r="L11152" s="516"/>
      <c r="M11152" s="410" t="str">
        <f>IFERROR(IF($A11153=VLOOKUP($A11153,AGOTADOS!$A$3:$H$4997,1,FALSE),"AGOTADO","SI HAY"),"")</f>
        <v/>
      </c>
    </row>
    <row r="11153" spans="12:13" ht="18" customHeight="1" x14ac:dyDescent="0.25">
      <c r="L11153" s="516"/>
      <c r="M11153" s="410" t="str">
        <f>IFERROR(IF($A11154=VLOOKUP($A11154,AGOTADOS!$A$3:$H$4997,1,FALSE),"AGOTADO","SI HAY"),"")</f>
        <v/>
      </c>
    </row>
    <row r="11154" spans="12:13" ht="18" customHeight="1" x14ac:dyDescent="0.25">
      <c r="L11154" s="516"/>
      <c r="M11154" s="410" t="str">
        <f>IFERROR(IF($A11155=VLOOKUP($A11155,AGOTADOS!$A$3:$H$4997,1,FALSE),"AGOTADO","SI HAY"),"")</f>
        <v/>
      </c>
    </row>
    <row r="11155" spans="12:13" ht="18" customHeight="1" x14ac:dyDescent="0.25">
      <c r="L11155" s="516"/>
      <c r="M11155" s="410" t="str">
        <f>IFERROR(IF($A11156=VLOOKUP($A11156,AGOTADOS!$A$3:$H$4997,1,FALSE),"AGOTADO","SI HAY"),"")</f>
        <v/>
      </c>
    </row>
    <row r="11156" spans="12:13" ht="18" customHeight="1" x14ac:dyDescent="0.25">
      <c r="L11156" s="516"/>
      <c r="M11156" s="410" t="str">
        <f>IFERROR(IF($A11157=VLOOKUP($A11157,AGOTADOS!$A$3:$H$4997,1,FALSE),"AGOTADO","SI HAY"),"")</f>
        <v/>
      </c>
    </row>
    <row r="11157" spans="12:13" ht="18" customHeight="1" x14ac:dyDescent="0.25">
      <c r="L11157" s="516"/>
      <c r="M11157" s="410" t="str">
        <f>IFERROR(IF($A11158=VLOOKUP($A11158,AGOTADOS!$A$3:$H$4997,1,FALSE),"AGOTADO","SI HAY"),"")</f>
        <v/>
      </c>
    </row>
    <row r="11158" spans="12:13" ht="18" customHeight="1" x14ac:dyDescent="0.25">
      <c r="L11158" s="516"/>
      <c r="M11158" s="410" t="str">
        <f>IFERROR(IF($A11159=VLOOKUP($A11159,AGOTADOS!$A$3:$H$4997,1,FALSE),"AGOTADO","SI HAY"),"")</f>
        <v/>
      </c>
    </row>
    <row r="11159" spans="12:13" ht="18" customHeight="1" x14ac:dyDescent="0.25">
      <c r="L11159" s="516"/>
      <c r="M11159" s="410" t="str">
        <f>IFERROR(IF($A11160=VLOOKUP($A11160,AGOTADOS!$A$3:$H$4997,1,FALSE),"AGOTADO","SI HAY"),"")</f>
        <v/>
      </c>
    </row>
    <row r="11160" spans="12:13" ht="18" customHeight="1" x14ac:dyDescent="0.25">
      <c r="L11160" s="516"/>
      <c r="M11160" s="410" t="str">
        <f>IFERROR(IF($A11161=VLOOKUP($A11161,AGOTADOS!$A$3:$H$4997,1,FALSE),"AGOTADO","SI HAY"),"")</f>
        <v/>
      </c>
    </row>
    <row r="11161" spans="12:13" ht="18" customHeight="1" x14ac:dyDescent="0.25">
      <c r="L11161" s="516"/>
      <c r="M11161" s="410" t="str">
        <f>IFERROR(IF($A11162=VLOOKUP($A11162,AGOTADOS!$A$3:$H$4997,1,FALSE),"AGOTADO","SI HAY"),"")</f>
        <v/>
      </c>
    </row>
    <row r="11162" spans="12:13" ht="18" customHeight="1" x14ac:dyDescent="0.25">
      <c r="L11162" s="516"/>
      <c r="M11162" s="410" t="str">
        <f>IFERROR(IF($A11163=VLOOKUP($A11163,AGOTADOS!$A$3:$H$4997,1,FALSE),"AGOTADO","SI HAY"),"")</f>
        <v/>
      </c>
    </row>
    <row r="11163" spans="12:13" ht="18" customHeight="1" x14ac:dyDescent="0.25">
      <c r="L11163" s="516"/>
      <c r="M11163" s="410" t="str">
        <f>IFERROR(IF($A11164=VLOOKUP($A11164,AGOTADOS!$A$3:$H$4997,1,FALSE),"AGOTADO","SI HAY"),"")</f>
        <v/>
      </c>
    </row>
    <row r="11164" spans="12:13" ht="18" customHeight="1" x14ac:dyDescent="0.25">
      <c r="L11164" s="516"/>
      <c r="M11164" s="410" t="str">
        <f>IFERROR(IF($A11165=VLOOKUP($A11165,AGOTADOS!$A$3:$H$4997,1,FALSE),"AGOTADO","SI HAY"),"")</f>
        <v/>
      </c>
    </row>
    <row r="11165" spans="12:13" ht="18" customHeight="1" x14ac:dyDescent="0.25">
      <c r="L11165" s="516"/>
      <c r="M11165" s="410" t="str">
        <f>IFERROR(IF($A11166=VLOOKUP($A11166,AGOTADOS!$A$3:$H$4997,1,FALSE),"AGOTADO","SI HAY"),"")</f>
        <v/>
      </c>
    </row>
    <row r="11166" spans="12:13" ht="18" customHeight="1" x14ac:dyDescent="0.25">
      <c r="L11166" s="516"/>
      <c r="M11166" s="410" t="str">
        <f>IFERROR(IF($A11167=VLOOKUP($A11167,AGOTADOS!$A$3:$H$4997,1,FALSE),"AGOTADO","SI HAY"),"")</f>
        <v/>
      </c>
    </row>
    <row r="11167" spans="12:13" ht="18" customHeight="1" x14ac:dyDescent="0.25">
      <c r="L11167" s="516"/>
      <c r="M11167" s="410" t="str">
        <f>IFERROR(IF($A11168=VLOOKUP($A11168,AGOTADOS!$A$3:$H$4997,1,FALSE),"AGOTADO","SI HAY"),"")</f>
        <v/>
      </c>
    </row>
    <row r="11168" spans="12:13" ht="18" customHeight="1" x14ac:dyDescent="0.25">
      <c r="L11168" s="516"/>
      <c r="M11168" s="410" t="str">
        <f>IFERROR(IF($A11169=VLOOKUP($A11169,AGOTADOS!$A$3:$H$4997,1,FALSE),"AGOTADO","SI HAY"),"")</f>
        <v/>
      </c>
    </row>
    <row r="11169" spans="12:13" ht="18" customHeight="1" x14ac:dyDescent="0.25">
      <c r="L11169" s="516"/>
      <c r="M11169" s="410" t="str">
        <f>IFERROR(IF($A11170=VLOOKUP($A11170,AGOTADOS!$A$3:$H$4997,1,FALSE),"AGOTADO","SI HAY"),"")</f>
        <v/>
      </c>
    </row>
    <row r="11170" spans="12:13" ht="18" customHeight="1" x14ac:dyDescent="0.25">
      <c r="L11170" s="516"/>
      <c r="M11170" s="410" t="str">
        <f>IFERROR(IF($A11171=VLOOKUP($A11171,AGOTADOS!$A$3:$H$4997,1,FALSE),"AGOTADO","SI HAY"),"")</f>
        <v/>
      </c>
    </row>
    <row r="11171" spans="12:13" ht="18" customHeight="1" x14ac:dyDescent="0.25">
      <c r="L11171" s="516"/>
      <c r="M11171" s="410" t="str">
        <f>IFERROR(IF($A11172=VLOOKUP($A11172,AGOTADOS!$A$3:$H$4997,1,FALSE),"AGOTADO","SI HAY"),"")</f>
        <v/>
      </c>
    </row>
    <row r="11172" spans="12:13" ht="18" customHeight="1" x14ac:dyDescent="0.25">
      <c r="L11172" s="516"/>
      <c r="M11172" s="410" t="str">
        <f>IFERROR(IF($A11173=VLOOKUP($A11173,AGOTADOS!$A$3:$H$4997,1,FALSE),"AGOTADO","SI HAY"),"")</f>
        <v/>
      </c>
    </row>
    <row r="11173" spans="12:13" ht="18" customHeight="1" x14ac:dyDescent="0.25">
      <c r="L11173" s="516"/>
      <c r="M11173" s="410" t="str">
        <f>IFERROR(IF($A11174=VLOOKUP($A11174,AGOTADOS!$A$3:$H$4997,1,FALSE),"AGOTADO","SI HAY"),"")</f>
        <v/>
      </c>
    </row>
    <row r="11174" spans="12:13" ht="18" customHeight="1" x14ac:dyDescent="0.25">
      <c r="L11174" s="516"/>
      <c r="M11174" s="410" t="str">
        <f>IFERROR(IF($A11175=VLOOKUP($A11175,AGOTADOS!$A$3:$H$4997,1,FALSE),"AGOTADO","SI HAY"),"")</f>
        <v/>
      </c>
    </row>
    <row r="11175" spans="12:13" ht="18" customHeight="1" x14ac:dyDescent="0.25">
      <c r="L11175" s="516"/>
      <c r="M11175" s="410" t="str">
        <f>IFERROR(IF($A11176=VLOOKUP($A11176,AGOTADOS!$A$3:$H$4997,1,FALSE),"AGOTADO","SI HAY"),"")</f>
        <v/>
      </c>
    </row>
    <row r="11176" spans="12:13" ht="18" customHeight="1" x14ac:dyDescent="0.25">
      <c r="L11176" s="516"/>
      <c r="M11176" s="410" t="str">
        <f>IFERROR(IF($A11177=VLOOKUP($A11177,AGOTADOS!$A$3:$H$4997,1,FALSE),"AGOTADO","SI HAY"),"")</f>
        <v/>
      </c>
    </row>
    <row r="11177" spans="12:13" ht="18" customHeight="1" x14ac:dyDescent="0.25">
      <c r="L11177" s="516"/>
      <c r="M11177" s="410" t="str">
        <f>IFERROR(IF($A11178=VLOOKUP($A11178,AGOTADOS!$A$3:$H$4997,1,FALSE),"AGOTADO","SI HAY"),"")</f>
        <v/>
      </c>
    </row>
    <row r="11178" spans="12:13" ht="18" customHeight="1" x14ac:dyDescent="0.25">
      <c r="L11178" s="516"/>
      <c r="M11178" s="410" t="str">
        <f>IFERROR(IF($A11179=VLOOKUP($A11179,AGOTADOS!$A$3:$H$4997,1,FALSE),"AGOTADO","SI HAY"),"")</f>
        <v/>
      </c>
    </row>
    <row r="11179" spans="12:13" ht="18" customHeight="1" x14ac:dyDescent="0.25">
      <c r="L11179" s="516"/>
      <c r="M11179" s="410" t="str">
        <f>IFERROR(IF($A11180=VLOOKUP($A11180,AGOTADOS!$A$3:$H$4997,1,FALSE),"AGOTADO","SI HAY"),"")</f>
        <v/>
      </c>
    </row>
    <row r="11180" spans="12:13" ht="18" customHeight="1" x14ac:dyDescent="0.25">
      <c r="L11180" s="516"/>
      <c r="M11180" s="410" t="str">
        <f>IFERROR(IF($A11181=VLOOKUP($A11181,AGOTADOS!$A$3:$H$4997,1,FALSE),"AGOTADO","SI HAY"),"")</f>
        <v/>
      </c>
    </row>
    <row r="11181" spans="12:13" ht="18" customHeight="1" x14ac:dyDescent="0.25">
      <c r="L11181" s="516"/>
      <c r="M11181" s="410" t="str">
        <f>IFERROR(IF($A11182=VLOOKUP($A11182,AGOTADOS!$A$3:$H$4997,1,FALSE),"AGOTADO","SI HAY"),"")</f>
        <v/>
      </c>
    </row>
    <row r="11182" spans="12:13" ht="18" customHeight="1" x14ac:dyDescent="0.25">
      <c r="L11182" s="516"/>
      <c r="M11182" s="410" t="str">
        <f>IFERROR(IF($A11183=VLOOKUP($A11183,AGOTADOS!$A$3:$H$4997,1,FALSE),"AGOTADO","SI HAY"),"")</f>
        <v/>
      </c>
    </row>
    <row r="11183" spans="12:13" ht="18" customHeight="1" x14ac:dyDescent="0.25">
      <c r="L11183" s="516"/>
      <c r="M11183" s="410" t="str">
        <f>IFERROR(IF($A11184=VLOOKUP($A11184,AGOTADOS!$A$3:$H$4997,1,FALSE),"AGOTADO","SI HAY"),"")</f>
        <v/>
      </c>
    </row>
    <row r="11184" spans="12:13" ht="18" customHeight="1" x14ac:dyDescent="0.25">
      <c r="L11184" s="516"/>
      <c r="M11184" s="410" t="str">
        <f>IFERROR(IF($A11185=VLOOKUP($A11185,AGOTADOS!$A$3:$H$4997,1,FALSE),"AGOTADO","SI HAY"),"")</f>
        <v/>
      </c>
    </row>
    <row r="11185" spans="12:13" ht="18" customHeight="1" x14ac:dyDescent="0.25">
      <c r="L11185" s="516"/>
      <c r="M11185" s="410" t="str">
        <f>IFERROR(IF($A11186=VLOOKUP($A11186,AGOTADOS!$A$3:$H$4997,1,FALSE),"AGOTADO","SI HAY"),"")</f>
        <v/>
      </c>
    </row>
    <row r="11186" spans="12:13" ht="18" customHeight="1" x14ac:dyDescent="0.25">
      <c r="L11186" s="516"/>
      <c r="M11186" s="410" t="str">
        <f>IFERROR(IF($A11187=VLOOKUP($A11187,AGOTADOS!$A$3:$H$4997,1,FALSE),"AGOTADO","SI HAY"),"")</f>
        <v/>
      </c>
    </row>
    <row r="11187" spans="12:13" ht="18" customHeight="1" x14ac:dyDescent="0.25">
      <c r="L11187" s="516"/>
      <c r="M11187" s="410" t="str">
        <f>IFERROR(IF($A11188=VLOOKUP($A11188,AGOTADOS!$A$3:$H$4997,1,FALSE),"AGOTADO","SI HAY"),"")</f>
        <v/>
      </c>
    </row>
    <row r="11188" spans="12:13" ht="18" customHeight="1" x14ac:dyDescent="0.25">
      <c r="L11188" s="516"/>
      <c r="M11188" s="410" t="str">
        <f>IFERROR(IF($A11189=VLOOKUP($A11189,AGOTADOS!$A$3:$H$4997,1,FALSE),"AGOTADO","SI HAY"),"")</f>
        <v/>
      </c>
    </row>
    <row r="11189" spans="12:13" ht="18" customHeight="1" x14ac:dyDescent="0.25">
      <c r="L11189" s="516"/>
      <c r="M11189" s="410" t="str">
        <f>IFERROR(IF($A11190=VLOOKUP($A11190,AGOTADOS!$A$3:$H$4997,1,FALSE),"AGOTADO","SI HAY"),"")</f>
        <v/>
      </c>
    </row>
    <row r="11190" spans="12:13" ht="18" customHeight="1" x14ac:dyDescent="0.25">
      <c r="L11190" s="516"/>
      <c r="M11190" s="410" t="str">
        <f>IFERROR(IF($A11191=VLOOKUP($A11191,AGOTADOS!$A$3:$H$4997,1,FALSE),"AGOTADO","SI HAY"),"")</f>
        <v/>
      </c>
    </row>
    <row r="11191" spans="12:13" ht="18" customHeight="1" x14ac:dyDescent="0.25">
      <c r="L11191" s="516"/>
      <c r="M11191" s="410" t="str">
        <f>IFERROR(IF($A11192=VLOOKUP($A11192,AGOTADOS!$A$3:$H$4997,1,FALSE),"AGOTADO","SI HAY"),"")</f>
        <v/>
      </c>
    </row>
    <row r="11192" spans="12:13" ht="18" customHeight="1" x14ac:dyDescent="0.25">
      <c r="L11192" s="516"/>
      <c r="M11192" s="410" t="str">
        <f>IFERROR(IF($A11193=VLOOKUP($A11193,AGOTADOS!$A$3:$H$4997,1,FALSE),"AGOTADO","SI HAY"),"")</f>
        <v/>
      </c>
    </row>
    <row r="11193" spans="12:13" ht="18" customHeight="1" x14ac:dyDescent="0.25">
      <c r="L11193" s="516"/>
      <c r="M11193" s="410" t="str">
        <f>IFERROR(IF($A11194=VLOOKUP($A11194,AGOTADOS!$A$3:$H$4997,1,FALSE),"AGOTADO","SI HAY"),"")</f>
        <v/>
      </c>
    </row>
    <row r="11194" spans="12:13" ht="18" customHeight="1" x14ac:dyDescent="0.25">
      <c r="L11194" s="516"/>
      <c r="M11194" s="410" t="str">
        <f>IFERROR(IF($A11195=VLOOKUP($A11195,AGOTADOS!$A$3:$H$4997,1,FALSE),"AGOTADO","SI HAY"),"")</f>
        <v/>
      </c>
    </row>
    <row r="11195" spans="12:13" ht="18" customHeight="1" x14ac:dyDescent="0.25">
      <c r="L11195" s="516"/>
      <c r="M11195" s="410" t="str">
        <f>IFERROR(IF($A11196=VLOOKUP($A11196,AGOTADOS!$A$3:$H$4997,1,FALSE),"AGOTADO","SI HAY"),"")</f>
        <v/>
      </c>
    </row>
    <row r="11196" spans="12:13" ht="18" customHeight="1" x14ac:dyDescent="0.25">
      <c r="L11196" s="516"/>
      <c r="M11196" s="410" t="str">
        <f>IFERROR(IF($A11197=VLOOKUP($A11197,AGOTADOS!$A$3:$H$4997,1,FALSE),"AGOTADO","SI HAY"),"")</f>
        <v/>
      </c>
    </row>
    <row r="11197" spans="12:13" ht="18" customHeight="1" x14ac:dyDescent="0.25">
      <c r="L11197" s="516"/>
      <c r="M11197" s="410" t="str">
        <f>IFERROR(IF($A11198=VLOOKUP($A11198,AGOTADOS!$A$3:$H$4997,1,FALSE),"AGOTADO","SI HAY"),"")</f>
        <v/>
      </c>
    </row>
    <row r="11198" spans="12:13" ht="18" customHeight="1" x14ac:dyDescent="0.25">
      <c r="L11198" s="516"/>
      <c r="M11198" s="410" t="str">
        <f>IFERROR(IF($A11199=VLOOKUP($A11199,AGOTADOS!$A$3:$H$4997,1,FALSE),"AGOTADO","SI HAY"),"")</f>
        <v/>
      </c>
    </row>
    <row r="11199" spans="12:13" ht="18" customHeight="1" x14ac:dyDescent="0.25">
      <c r="L11199" s="516"/>
      <c r="M11199" s="410" t="str">
        <f>IFERROR(IF($A11200=VLOOKUP($A11200,AGOTADOS!$A$3:$H$4997,1,FALSE),"AGOTADO","SI HAY"),"")</f>
        <v/>
      </c>
    </row>
    <row r="11200" spans="12:13" ht="18" customHeight="1" x14ac:dyDescent="0.25">
      <c r="L11200" s="516"/>
      <c r="M11200" s="410" t="str">
        <f>IFERROR(IF($A11201=VLOOKUP($A11201,AGOTADOS!$A$3:$H$4997,1,FALSE),"AGOTADO","SI HAY"),"")</f>
        <v/>
      </c>
    </row>
    <row r="11201" spans="12:13" ht="18" customHeight="1" x14ac:dyDescent="0.25">
      <c r="L11201" s="516"/>
      <c r="M11201" s="410" t="str">
        <f>IFERROR(IF($A11202=VLOOKUP($A11202,AGOTADOS!$A$3:$H$4997,1,FALSE),"AGOTADO","SI HAY"),"")</f>
        <v/>
      </c>
    </row>
    <row r="11202" spans="12:13" ht="18" customHeight="1" x14ac:dyDescent="0.25">
      <c r="L11202" s="516"/>
      <c r="M11202" s="410" t="str">
        <f>IFERROR(IF($A11203=VLOOKUP($A11203,AGOTADOS!$A$3:$H$4997,1,FALSE),"AGOTADO","SI HAY"),"")</f>
        <v/>
      </c>
    </row>
    <row r="11203" spans="12:13" ht="18" customHeight="1" x14ac:dyDescent="0.25">
      <c r="L11203" s="516"/>
      <c r="M11203" s="410" t="str">
        <f>IFERROR(IF($A11204=VLOOKUP($A11204,AGOTADOS!$A$3:$H$4997,1,FALSE),"AGOTADO","SI HAY"),"")</f>
        <v/>
      </c>
    </row>
    <row r="11204" spans="12:13" ht="18" customHeight="1" x14ac:dyDescent="0.25">
      <c r="L11204" s="516"/>
      <c r="M11204" s="410" t="str">
        <f>IFERROR(IF($A11205=VLOOKUP($A11205,AGOTADOS!$A$3:$H$4997,1,FALSE),"AGOTADO","SI HAY"),"")</f>
        <v/>
      </c>
    </row>
    <row r="11205" spans="12:13" ht="18" customHeight="1" x14ac:dyDescent="0.25">
      <c r="L11205" s="516"/>
      <c r="M11205" s="410" t="str">
        <f>IFERROR(IF($A11206=VLOOKUP($A11206,AGOTADOS!$A$3:$H$4997,1,FALSE),"AGOTADO","SI HAY"),"")</f>
        <v/>
      </c>
    </row>
    <row r="11206" spans="12:13" ht="18" customHeight="1" x14ac:dyDescent="0.25">
      <c r="L11206" s="516"/>
      <c r="M11206" s="410" t="str">
        <f>IFERROR(IF($A11207=VLOOKUP($A11207,AGOTADOS!$A$3:$H$4997,1,FALSE),"AGOTADO","SI HAY"),"")</f>
        <v/>
      </c>
    </row>
    <row r="11207" spans="12:13" ht="18" customHeight="1" x14ac:dyDescent="0.25">
      <c r="L11207" s="516"/>
      <c r="M11207" s="410" t="str">
        <f>IFERROR(IF($A11208=VLOOKUP($A11208,AGOTADOS!$A$3:$H$4997,1,FALSE),"AGOTADO","SI HAY"),"")</f>
        <v/>
      </c>
    </row>
    <row r="11208" spans="12:13" ht="18" customHeight="1" x14ac:dyDescent="0.25">
      <c r="L11208" s="516"/>
      <c r="M11208" s="410" t="str">
        <f>IFERROR(IF($A11209=VLOOKUP($A11209,AGOTADOS!$A$3:$H$4997,1,FALSE),"AGOTADO","SI HAY"),"")</f>
        <v/>
      </c>
    </row>
    <row r="11209" spans="12:13" ht="18" customHeight="1" x14ac:dyDescent="0.25">
      <c r="L11209" s="516"/>
      <c r="M11209" s="410" t="str">
        <f>IFERROR(IF($A11210=VLOOKUP($A11210,AGOTADOS!$A$3:$H$4997,1,FALSE),"AGOTADO","SI HAY"),"")</f>
        <v/>
      </c>
    </row>
    <row r="11210" spans="12:13" ht="18" customHeight="1" x14ac:dyDescent="0.25">
      <c r="L11210" s="516"/>
      <c r="M11210" s="410" t="str">
        <f>IFERROR(IF($A11211=VLOOKUP($A11211,AGOTADOS!$A$3:$H$4997,1,FALSE),"AGOTADO","SI HAY"),"")</f>
        <v/>
      </c>
    </row>
    <row r="11211" spans="12:13" ht="18" customHeight="1" x14ac:dyDescent="0.25">
      <c r="L11211" s="516"/>
      <c r="M11211" s="410" t="str">
        <f>IFERROR(IF($A11212=VLOOKUP($A11212,AGOTADOS!$A$3:$H$4997,1,FALSE),"AGOTADO","SI HAY"),"")</f>
        <v/>
      </c>
    </row>
    <row r="11212" spans="12:13" ht="18" customHeight="1" x14ac:dyDescent="0.25">
      <c r="L11212" s="516"/>
      <c r="M11212" s="410" t="str">
        <f>IFERROR(IF($A11213=VLOOKUP($A11213,AGOTADOS!$A$3:$H$4997,1,FALSE),"AGOTADO","SI HAY"),"")</f>
        <v/>
      </c>
    </row>
    <row r="11213" spans="12:13" ht="18" customHeight="1" x14ac:dyDescent="0.25">
      <c r="L11213" s="516"/>
      <c r="M11213" s="410" t="str">
        <f>IFERROR(IF($A11214=VLOOKUP($A11214,AGOTADOS!$A$3:$H$4997,1,FALSE),"AGOTADO","SI HAY"),"")</f>
        <v/>
      </c>
    </row>
    <row r="11214" spans="12:13" ht="18" customHeight="1" x14ac:dyDescent="0.25">
      <c r="L11214" s="516"/>
      <c r="M11214" s="410" t="str">
        <f>IFERROR(IF($A11215=VLOOKUP($A11215,AGOTADOS!$A$3:$H$4997,1,FALSE),"AGOTADO","SI HAY"),"")</f>
        <v/>
      </c>
    </row>
    <row r="11215" spans="12:13" ht="18" customHeight="1" x14ac:dyDescent="0.25">
      <c r="L11215" s="516"/>
      <c r="M11215" s="410" t="str">
        <f>IFERROR(IF($A11216=VLOOKUP($A11216,AGOTADOS!$A$3:$H$4997,1,FALSE),"AGOTADO","SI HAY"),"")</f>
        <v/>
      </c>
    </row>
    <row r="11216" spans="12:13" ht="18" customHeight="1" x14ac:dyDescent="0.25">
      <c r="L11216" s="516"/>
      <c r="M11216" s="410" t="str">
        <f>IFERROR(IF($A11217=VLOOKUP($A11217,AGOTADOS!$A$3:$H$4997,1,FALSE),"AGOTADO","SI HAY"),"")</f>
        <v/>
      </c>
    </row>
    <row r="11217" spans="12:13" ht="18" customHeight="1" x14ac:dyDescent="0.25">
      <c r="L11217" s="516"/>
      <c r="M11217" s="410" t="str">
        <f>IFERROR(IF($A11218=VLOOKUP($A11218,AGOTADOS!$A$3:$H$4997,1,FALSE),"AGOTADO","SI HAY"),"")</f>
        <v/>
      </c>
    </row>
    <row r="11218" spans="12:13" ht="18" customHeight="1" x14ac:dyDescent="0.25">
      <c r="L11218" s="516"/>
      <c r="M11218" s="410" t="str">
        <f>IFERROR(IF($A11219=VLOOKUP($A11219,AGOTADOS!$A$3:$H$4997,1,FALSE),"AGOTADO","SI HAY"),"")</f>
        <v/>
      </c>
    </row>
    <row r="11219" spans="12:13" ht="18" customHeight="1" x14ac:dyDescent="0.25">
      <c r="L11219" s="516"/>
      <c r="M11219" s="410" t="str">
        <f>IFERROR(IF($A11220=VLOOKUP($A11220,AGOTADOS!$A$3:$H$4997,1,FALSE),"AGOTADO","SI HAY"),"")</f>
        <v/>
      </c>
    </row>
    <row r="11220" spans="12:13" ht="18" customHeight="1" x14ac:dyDescent="0.25">
      <c r="L11220" s="516"/>
      <c r="M11220" s="410" t="str">
        <f>IFERROR(IF($A11221=VLOOKUP($A11221,AGOTADOS!$A$3:$H$4997,1,FALSE),"AGOTADO","SI HAY"),"")</f>
        <v/>
      </c>
    </row>
    <row r="11221" spans="12:13" ht="18" customHeight="1" x14ac:dyDescent="0.25">
      <c r="L11221" s="516"/>
      <c r="M11221" s="410" t="str">
        <f>IFERROR(IF($A11222=VLOOKUP($A11222,AGOTADOS!$A$3:$H$4997,1,FALSE),"AGOTADO","SI HAY"),"")</f>
        <v/>
      </c>
    </row>
    <row r="11222" spans="12:13" ht="18" customHeight="1" x14ac:dyDescent="0.25">
      <c r="L11222" s="516"/>
      <c r="M11222" s="410" t="str">
        <f>IFERROR(IF($A11223=VLOOKUP($A11223,AGOTADOS!$A$3:$H$4997,1,FALSE),"AGOTADO","SI HAY"),"")</f>
        <v/>
      </c>
    </row>
    <row r="11223" spans="12:13" ht="18" customHeight="1" x14ac:dyDescent="0.25">
      <c r="L11223" s="516"/>
      <c r="M11223" s="410" t="str">
        <f>IFERROR(IF($A11224=VLOOKUP($A11224,AGOTADOS!$A$3:$H$4997,1,FALSE),"AGOTADO","SI HAY"),"")</f>
        <v/>
      </c>
    </row>
    <row r="11224" spans="12:13" ht="18" customHeight="1" x14ac:dyDescent="0.25">
      <c r="L11224" s="516"/>
      <c r="M11224" s="410" t="str">
        <f>IFERROR(IF($A11225=VLOOKUP($A11225,AGOTADOS!$A$3:$H$4997,1,FALSE),"AGOTADO","SI HAY"),"")</f>
        <v/>
      </c>
    </row>
    <row r="11225" spans="12:13" ht="18" customHeight="1" x14ac:dyDescent="0.25">
      <c r="L11225" s="516"/>
      <c r="M11225" s="410" t="str">
        <f>IFERROR(IF($A11226=VLOOKUP($A11226,AGOTADOS!$A$3:$H$4997,1,FALSE),"AGOTADO","SI HAY"),"")</f>
        <v/>
      </c>
    </row>
    <row r="11226" spans="12:13" ht="18" customHeight="1" x14ac:dyDescent="0.25">
      <c r="L11226" s="516"/>
      <c r="M11226" s="410" t="str">
        <f>IFERROR(IF($A11227=VLOOKUP($A11227,AGOTADOS!$A$3:$H$4997,1,FALSE),"AGOTADO","SI HAY"),"")</f>
        <v/>
      </c>
    </row>
    <row r="11227" spans="12:13" ht="18" customHeight="1" x14ac:dyDescent="0.25">
      <c r="L11227" s="516"/>
      <c r="M11227" s="410" t="str">
        <f>IFERROR(IF($A11228=VLOOKUP($A11228,AGOTADOS!$A$3:$H$4997,1,FALSE),"AGOTADO","SI HAY"),"")</f>
        <v/>
      </c>
    </row>
    <row r="11228" spans="12:13" ht="18" customHeight="1" x14ac:dyDescent="0.25">
      <c r="L11228" s="516"/>
      <c r="M11228" s="410" t="str">
        <f>IFERROR(IF($A11229=VLOOKUP($A11229,AGOTADOS!$A$3:$H$4997,1,FALSE),"AGOTADO","SI HAY"),"")</f>
        <v/>
      </c>
    </row>
    <row r="11229" spans="12:13" ht="18" customHeight="1" x14ac:dyDescent="0.25">
      <c r="L11229" s="516"/>
      <c r="M11229" s="410" t="str">
        <f>IFERROR(IF($A11230=VLOOKUP($A11230,AGOTADOS!$A$3:$H$4997,1,FALSE),"AGOTADO","SI HAY"),"")</f>
        <v/>
      </c>
    </row>
    <row r="11230" spans="12:13" ht="18" customHeight="1" x14ac:dyDescent="0.25">
      <c r="L11230" s="516"/>
      <c r="M11230" s="410" t="str">
        <f>IFERROR(IF($A11231=VLOOKUP($A11231,AGOTADOS!$A$3:$H$4997,1,FALSE),"AGOTADO","SI HAY"),"")</f>
        <v/>
      </c>
    </row>
    <row r="11231" spans="12:13" ht="18" customHeight="1" x14ac:dyDescent="0.25">
      <c r="L11231" s="516"/>
      <c r="M11231" s="410" t="str">
        <f>IFERROR(IF($A11232=VLOOKUP($A11232,AGOTADOS!$A$3:$H$4997,1,FALSE),"AGOTADO","SI HAY"),"")</f>
        <v/>
      </c>
    </row>
    <row r="11232" spans="12:13" ht="18" customHeight="1" x14ac:dyDescent="0.25">
      <c r="L11232" s="516"/>
      <c r="M11232" s="410" t="str">
        <f>IFERROR(IF($A11233=VLOOKUP($A11233,AGOTADOS!$A$3:$H$4997,1,FALSE),"AGOTADO","SI HAY"),"")</f>
        <v/>
      </c>
    </row>
    <row r="11233" spans="12:13" ht="18" customHeight="1" x14ac:dyDescent="0.25">
      <c r="L11233" s="516"/>
      <c r="M11233" s="410" t="str">
        <f>IFERROR(IF($A11234=VLOOKUP($A11234,AGOTADOS!$A$3:$H$4997,1,FALSE),"AGOTADO","SI HAY"),"")</f>
        <v/>
      </c>
    </row>
    <row r="11234" spans="12:13" ht="18" customHeight="1" x14ac:dyDescent="0.25">
      <c r="L11234" s="516"/>
      <c r="M11234" s="410" t="str">
        <f>IFERROR(IF($A11235=VLOOKUP($A11235,AGOTADOS!$A$3:$H$4997,1,FALSE),"AGOTADO","SI HAY"),"")</f>
        <v/>
      </c>
    </row>
    <row r="11235" spans="12:13" ht="18" customHeight="1" x14ac:dyDescent="0.25">
      <c r="L11235" s="516"/>
      <c r="M11235" s="410" t="str">
        <f>IFERROR(IF($A11236=VLOOKUP($A11236,AGOTADOS!$A$3:$H$4997,1,FALSE),"AGOTADO","SI HAY"),"")</f>
        <v/>
      </c>
    </row>
    <row r="11236" spans="12:13" ht="18" customHeight="1" x14ac:dyDescent="0.25">
      <c r="L11236" s="516"/>
      <c r="M11236" s="410" t="str">
        <f>IFERROR(IF($A11237=VLOOKUP($A11237,AGOTADOS!$A$3:$H$4997,1,FALSE),"AGOTADO","SI HAY"),"")</f>
        <v/>
      </c>
    </row>
    <row r="11237" spans="12:13" ht="18" customHeight="1" x14ac:dyDescent="0.25">
      <c r="L11237" s="516"/>
      <c r="M11237" s="410" t="str">
        <f>IFERROR(IF($A11238=VLOOKUP($A11238,AGOTADOS!$A$3:$H$4997,1,FALSE),"AGOTADO","SI HAY"),"")</f>
        <v/>
      </c>
    </row>
    <row r="11238" spans="12:13" ht="18" customHeight="1" x14ac:dyDescent="0.25">
      <c r="L11238" s="516"/>
      <c r="M11238" s="410" t="str">
        <f>IFERROR(IF($A11239=VLOOKUP($A11239,AGOTADOS!$A$3:$H$4997,1,FALSE),"AGOTADO","SI HAY"),"")</f>
        <v/>
      </c>
    </row>
    <row r="11239" spans="12:13" ht="18" customHeight="1" x14ac:dyDescent="0.25">
      <c r="L11239" s="516"/>
      <c r="M11239" s="410" t="str">
        <f>IFERROR(IF($A11240=VLOOKUP($A11240,AGOTADOS!$A$3:$H$4997,1,FALSE),"AGOTADO","SI HAY"),"")</f>
        <v/>
      </c>
    </row>
    <row r="11240" spans="12:13" ht="18" customHeight="1" x14ac:dyDescent="0.25">
      <c r="L11240" s="516"/>
      <c r="M11240" s="410" t="str">
        <f>IFERROR(IF($A11241=VLOOKUP($A11241,AGOTADOS!$A$3:$H$4997,1,FALSE),"AGOTADO","SI HAY"),"")</f>
        <v/>
      </c>
    </row>
    <row r="11241" spans="12:13" ht="18" customHeight="1" x14ac:dyDescent="0.25">
      <c r="L11241" s="516"/>
      <c r="M11241" s="410" t="str">
        <f>IFERROR(IF($A11242=VLOOKUP($A11242,AGOTADOS!$A$3:$H$4997,1,FALSE),"AGOTADO","SI HAY"),"")</f>
        <v/>
      </c>
    </row>
    <row r="11242" spans="12:13" ht="18" customHeight="1" x14ac:dyDescent="0.25">
      <c r="L11242" s="516"/>
      <c r="M11242" s="410" t="str">
        <f>IFERROR(IF($A11243=VLOOKUP($A11243,AGOTADOS!$A$3:$H$4997,1,FALSE),"AGOTADO","SI HAY"),"")</f>
        <v/>
      </c>
    </row>
    <row r="11243" spans="12:13" ht="18" customHeight="1" x14ac:dyDescent="0.25">
      <c r="L11243" s="516"/>
      <c r="M11243" s="410" t="str">
        <f>IFERROR(IF($A11244=VLOOKUP($A11244,AGOTADOS!$A$3:$H$4997,1,FALSE),"AGOTADO","SI HAY"),"")</f>
        <v/>
      </c>
    </row>
    <row r="11244" spans="12:13" ht="18" customHeight="1" x14ac:dyDescent="0.25">
      <c r="L11244" s="516"/>
      <c r="M11244" s="410" t="str">
        <f>IFERROR(IF($A11245=VLOOKUP($A11245,AGOTADOS!$A$3:$H$4997,1,FALSE),"AGOTADO","SI HAY"),"")</f>
        <v/>
      </c>
    </row>
    <row r="11245" spans="12:13" ht="18" customHeight="1" x14ac:dyDescent="0.25">
      <c r="L11245" s="516"/>
      <c r="M11245" s="410" t="str">
        <f>IFERROR(IF($A11246=VLOOKUP($A11246,AGOTADOS!$A$3:$H$4997,1,FALSE),"AGOTADO","SI HAY"),"")</f>
        <v/>
      </c>
    </row>
    <row r="11246" spans="12:13" ht="18" customHeight="1" x14ac:dyDescent="0.25">
      <c r="L11246" s="516"/>
      <c r="M11246" s="410" t="str">
        <f>IFERROR(IF($A11247=VLOOKUP($A11247,AGOTADOS!$A$3:$H$4997,1,FALSE),"AGOTADO","SI HAY"),"")</f>
        <v/>
      </c>
    </row>
    <row r="11247" spans="12:13" ht="18" customHeight="1" x14ac:dyDescent="0.25">
      <c r="L11247" s="516"/>
      <c r="M11247" s="410" t="str">
        <f>IFERROR(IF($A11248=VLOOKUP($A11248,AGOTADOS!$A$3:$H$4997,1,FALSE),"AGOTADO","SI HAY"),"")</f>
        <v/>
      </c>
    </row>
    <row r="11248" spans="12:13" ht="18" customHeight="1" x14ac:dyDescent="0.25">
      <c r="L11248" s="516"/>
      <c r="M11248" s="410" t="str">
        <f>IFERROR(IF($A11249=VLOOKUP($A11249,AGOTADOS!$A$3:$H$4997,1,FALSE),"AGOTADO","SI HAY"),"")</f>
        <v/>
      </c>
    </row>
    <row r="11249" spans="12:13" ht="18" customHeight="1" x14ac:dyDescent="0.25">
      <c r="L11249" s="516"/>
      <c r="M11249" s="410" t="str">
        <f>IFERROR(IF($A11250=VLOOKUP($A11250,AGOTADOS!$A$3:$H$4997,1,FALSE),"AGOTADO","SI HAY"),"")</f>
        <v/>
      </c>
    </row>
    <row r="11250" spans="12:13" ht="18" customHeight="1" x14ac:dyDescent="0.25">
      <c r="L11250" s="516"/>
      <c r="M11250" s="410" t="str">
        <f>IFERROR(IF($A11251=VLOOKUP($A11251,AGOTADOS!$A$3:$H$4997,1,FALSE),"AGOTADO","SI HAY"),"")</f>
        <v/>
      </c>
    </row>
    <row r="11251" spans="12:13" ht="18" customHeight="1" x14ac:dyDescent="0.25">
      <c r="L11251" s="516"/>
      <c r="M11251" s="410" t="str">
        <f>IFERROR(IF($A11252=VLOOKUP($A11252,AGOTADOS!$A$3:$H$4997,1,FALSE),"AGOTADO","SI HAY"),"")</f>
        <v/>
      </c>
    </row>
    <row r="11252" spans="12:13" ht="18" customHeight="1" x14ac:dyDescent="0.25">
      <c r="L11252" s="516"/>
      <c r="M11252" s="410" t="str">
        <f>IFERROR(IF($A11253=VLOOKUP($A11253,AGOTADOS!$A$3:$H$4997,1,FALSE),"AGOTADO","SI HAY"),"")</f>
        <v/>
      </c>
    </row>
    <row r="11253" spans="12:13" ht="18" customHeight="1" x14ac:dyDescent="0.25">
      <c r="L11253" s="516"/>
      <c r="M11253" s="410" t="str">
        <f>IFERROR(IF($A11254=VLOOKUP($A11254,AGOTADOS!$A$3:$H$4997,1,FALSE),"AGOTADO","SI HAY"),"")</f>
        <v/>
      </c>
    </row>
    <row r="11254" spans="12:13" ht="18" customHeight="1" x14ac:dyDescent="0.25">
      <c r="L11254" s="516"/>
      <c r="M11254" s="410" t="str">
        <f>IFERROR(IF($A11255=VLOOKUP($A11255,AGOTADOS!$A$3:$H$4997,1,FALSE),"AGOTADO","SI HAY"),"")</f>
        <v/>
      </c>
    </row>
    <row r="11255" spans="12:13" ht="18" customHeight="1" x14ac:dyDescent="0.25">
      <c r="L11255" s="516"/>
      <c r="M11255" s="410" t="str">
        <f>IFERROR(IF($A11256=VLOOKUP($A11256,AGOTADOS!$A$3:$H$4997,1,FALSE),"AGOTADO","SI HAY"),"")</f>
        <v/>
      </c>
    </row>
    <row r="11256" spans="12:13" ht="18" customHeight="1" x14ac:dyDescent="0.25">
      <c r="L11256" s="516"/>
      <c r="M11256" s="410" t="str">
        <f>IFERROR(IF($A11257=VLOOKUP($A11257,AGOTADOS!$A$3:$H$4997,1,FALSE),"AGOTADO","SI HAY"),"")</f>
        <v/>
      </c>
    </row>
    <row r="11257" spans="12:13" ht="18" customHeight="1" x14ac:dyDescent="0.25">
      <c r="L11257" s="516"/>
      <c r="M11257" s="410" t="str">
        <f>IFERROR(IF($A11258=VLOOKUP($A11258,AGOTADOS!$A$3:$H$4997,1,FALSE),"AGOTADO","SI HAY"),"")</f>
        <v/>
      </c>
    </row>
    <row r="11258" spans="12:13" ht="18" customHeight="1" x14ac:dyDescent="0.25">
      <c r="L11258" s="516"/>
      <c r="M11258" s="410" t="str">
        <f>IFERROR(IF($A11259=VLOOKUP($A11259,AGOTADOS!$A$3:$H$4997,1,FALSE),"AGOTADO","SI HAY"),"")</f>
        <v/>
      </c>
    </row>
    <row r="11259" spans="12:13" ht="18" customHeight="1" x14ac:dyDescent="0.25">
      <c r="L11259" s="516"/>
      <c r="M11259" s="410" t="str">
        <f>IFERROR(IF($A11260=VLOOKUP($A11260,AGOTADOS!$A$3:$H$4997,1,FALSE),"AGOTADO","SI HAY"),"")</f>
        <v/>
      </c>
    </row>
    <row r="11260" spans="12:13" ht="18" customHeight="1" x14ac:dyDescent="0.25">
      <c r="L11260" s="516"/>
      <c r="M11260" s="410" t="str">
        <f>IFERROR(IF($A11261=VLOOKUP($A11261,AGOTADOS!$A$3:$H$4997,1,FALSE),"AGOTADO","SI HAY"),"")</f>
        <v/>
      </c>
    </row>
    <row r="11261" spans="12:13" ht="18" customHeight="1" x14ac:dyDescent="0.25">
      <c r="L11261" s="516"/>
      <c r="M11261" s="410" t="str">
        <f>IFERROR(IF($A11262=VLOOKUP($A11262,AGOTADOS!$A$3:$H$4997,1,FALSE),"AGOTADO","SI HAY"),"")</f>
        <v/>
      </c>
    </row>
    <row r="11262" spans="12:13" ht="18" customHeight="1" x14ac:dyDescent="0.25">
      <c r="L11262" s="516"/>
      <c r="M11262" s="410" t="str">
        <f>IFERROR(IF($A11263=VLOOKUP($A11263,AGOTADOS!$A$3:$H$4997,1,FALSE),"AGOTADO","SI HAY"),"")</f>
        <v/>
      </c>
    </row>
    <row r="11263" spans="12:13" ht="18" customHeight="1" x14ac:dyDescent="0.25">
      <c r="L11263" s="516"/>
      <c r="M11263" s="410" t="str">
        <f>IFERROR(IF($A11264=VLOOKUP($A11264,AGOTADOS!$A$3:$H$4997,1,FALSE),"AGOTADO","SI HAY"),"")</f>
        <v/>
      </c>
    </row>
    <row r="11264" spans="12:13" ht="18" customHeight="1" x14ac:dyDescent="0.25">
      <c r="L11264" s="516"/>
      <c r="M11264" s="410" t="str">
        <f>IFERROR(IF($A11265=VLOOKUP($A11265,AGOTADOS!$A$3:$H$4997,1,FALSE),"AGOTADO","SI HAY"),"")</f>
        <v/>
      </c>
    </row>
    <row r="11265" spans="12:13" ht="18" customHeight="1" x14ac:dyDescent="0.25">
      <c r="L11265" s="516"/>
      <c r="M11265" s="410" t="str">
        <f>IFERROR(IF($A11266=VLOOKUP($A11266,AGOTADOS!$A$3:$H$4997,1,FALSE),"AGOTADO","SI HAY"),"")</f>
        <v/>
      </c>
    </row>
    <row r="11266" spans="12:13" ht="18" customHeight="1" x14ac:dyDescent="0.25">
      <c r="L11266" s="516"/>
      <c r="M11266" s="410" t="str">
        <f>IFERROR(IF($A11267=VLOOKUP($A11267,AGOTADOS!$A$3:$H$4997,1,FALSE),"AGOTADO","SI HAY"),"")</f>
        <v/>
      </c>
    </row>
    <row r="11267" spans="12:13" ht="18" customHeight="1" x14ac:dyDescent="0.25">
      <c r="L11267" s="516"/>
      <c r="M11267" s="410" t="str">
        <f>IFERROR(IF($A11268=VLOOKUP($A11268,AGOTADOS!$A$3:$H$4997,1,FALSE),"AGOTADO","SI HAY"),"")</f>
        <v/>
      </c>
    </row>
    <row r="11268" spans="12:13" ht="18" customHeight="1" x14ac:dyDescent="0.25">
      <c r="L11268" s="516"/>
      <c r="M11268" s="410" t="str">
        <f>IFERROR(IF($A11269=VLOOKUP($A11269,AGOTADOS!$A$3:$H$4997,1,FALSE),"AGOTADO","SI HAY"),"")</f>
        <v/>
      </c>
    </row>
    <row r="11269" spans="12:13" ht="18" customHeight="1" x14ac:dyDescent="0.25">
      <c r="L11269" s="516"/>
      <c r="M11269" s="410" t="str">
        <f>IFERROR(IF($A11270=VLOOKUP($A11270,AGOTADOS!$A$3:$H$4997,1,FALSE),"AGOTADO","SI HAY"),"")</f>
        <v/>
      </c>
    </row>
    <row r="11270" spans="12:13" ht="18" customHeight="1" x14ac:dyDescent="0.25">
      <c r="L11270" s="516"/>
      <c r="M11270" s="410" t="str">
        <f>IFERROR(IF($A11271=VLOOKUP($A11271,AGOTADOS!$A$3:$H$4997,1,FALSE),"AGOTADO","SI HAY"),"")</f>
        <v/>
      </c>
    </row>
    <row r="11271" spans="12:13" ht="18" customHeight="1" x14ac:dyDescent="0.25">
      <c r="L11271" s="516"/>
      <c r="M11271" s="410" t="str">
        <f>IFERROR(IF($A11272=VLOOKUP($A11272,AGOTADOS!$A$3:$H$4997,1,FALSE),"AGOTADO","SI HAY"),"")</f>
        <v/>
      </c>
    </row>
    <row r="11272" spans="12:13" ht="18" customHeight="1" x14ac:dyDescent="0.25">
      <c r="L11272" s="516"/>
      <c r="M11272" s="410" t="str">
        <f>IFERROR(IF($A11273=VLOOKUP($A11273,AGOTADOS!$A$3:$H$4997,1,FALSE),"AGOTADO","SI HAY"),"")</f>
        <v/>
      </c>
    </row>
    <row r="11273" spans="12:13" ht="18" customHeight="1" x14ac:dyDescent="0.25">
      <c r="L11273" s="516"/>
      <c r="M11273" s="410" t="str">
        <f>IFERROR(IF($A11274=VLOOKUP($A11274,AGOTADOS!$A$3:$H$4997,1,FALSE),"AGOTADO","SI HAY"),"")</f>
        <v/>
      </c>
    </row>
    <row r="11274" spans="12:13" ht="18" customHeight="1" x14ac:dyDescent="0.25">
      <c r="L11274" s="516"/>
      <c r="M11274" s="410" t="str">
        <f>IFERROR(IF($A11275=VLOOKUP($A11275,AGOTADOS!$A$3:$H$4997,1,FALSE),"AGOTADO","SI HAY"),"")</f>
        <v/>
      </c>
    </row>
    <row r="11275" spans="12:13" ht="18" customHeight="1" x14ac:dyDescent="0.25">
      <c r="L11275" s="516"/>
      <c r="M11275" s="410" t="str">
        <f>IFERROR(IF($A11276=VLOOKUP($A11276,AGOTADOS!$A$3:$H$4997,1,FALSE),"AGOTADO","SI HAY"),"")</f>
        <v/>
      </c>
    </row>
    <row r="11276" spans="12:13" ht="18" customHeight="1" x14ac:dyDescent="0.25">
      <c r="L11276" s="516"/>
      <c r="M11276" s="410" t="str">
        <f>IFERROR(IF($A11277=VLOOKUP($A11277,AGOTADOS!$A$3:$H$4997,1,FALSE),"AGOTADO","SI HAY"),"")</f>
        <v/>
      </c>
    </row>
    <row r="11277" spans="12:13" ht="18" customHeight="1" x14ac:dyDescent="0.25">
      <c r="L11277" s="516"/>
      <c r="M11277" s="410" t="str">
        <f>IFERROR(IF($A11278=VLOOKUP($A11278,AGOTADOS!$A$3:$H$4997,1,FALSE),"AGOTADO","SI HAY"),"")</f>
        <v/>
      </c>
    </row>
    <row r="11278" spans="12:13" ht="18" customHeight="1" x14ac:dyDescent="0.25">
      <c r="L11278" s="516"/>
      <c r="M11278" s="410" t="str">
        <f>IFERROR(IF($A11279=VLOOKUP($A11279,AGOTADOS!$A$3:$H$4997,1,FALSE),"AGOTADO","SI HAY"),"")</f>
        <v/>
      </c>
    </row>
    <row r="11279" spans="12:13" ht="18" customHeight="1" x14ac:dyDescent="0.25">
      <c r="L11279" s="516"/>
      <c r="M11279" s="410" t="str">
        <f>IFERROR(IF($A11280=VLOOKUP($A11280,AGOTADOS!$A$3:$H$4997,1,FALSE),"AGOTADO","SI HAY"),"")</f>
        <v/>
      </c>
    </row>
    <row r="11280" spans="12:13" ht="18" customHeight="1" x14ac:dyDescent="0.25">
      <c r="L11280" s="516"/>
      <c r="M11280" s="410" t="str">
        <f>IFERROR(IF($A11281=VLOOKUP($A11281,AGOTADOS!$A$3:$H$4997,1,FALSE),"AGOTADO","SI HAY"),"")</f>
        <v/>
      </c>
    </row>
    <row r="11281" spans="12:13" ht="18" customHeight="1" x14ac:dyDescent="0.25">
      <c r="L11281" s="516"/>
      <c r="M11281" s="410" t="str">
        <f>IFERROR(IF($A11282=VLOOKUP($A11282,AGOTADOS!$A$3:$H$4997,1,FALSE),"AGOTADO","SI HAY"),"")</f>
        <v/>
      </c>
    </row>
    <row r="11282" spans="12:13" ht="18" customHeight="1" x14ac:dyDescent="0.25">
      <c r="L11282" s="516"/>
      <c r="M11282" s="410" t="str">
        <f>IFERROR(IF($A11283=VLOOKUP($A11283,AGOTADOS!$A$3:$H$4997,1,FALSE),"AGOTADO","SI HAY"),"")</f>
        <v/>
      </c>
    </row>
    <row r="11283" spans="12:13" ht="18" customHeight="1" x14ac:dyDescent="0.25">
      <c r="L11283" s="516"/>
      <c r="M11283" s="410" t="str">
        <f>IFERROR(IF($A11284=VLOOKUP($A11284,AGOTADOS!$A$3:$H$4997,1,FALSE),"AGOTADO","SI HAY"),"")</f>
        <v/>
      </c>
    </row>
    <row r="11284" spans="12:13" ht="18" customHeight="1" x14ac:dyDescent="0.25">
      <c r="L11284" s="516"/>
      <c r="M11284" s="410" t="str">
        <f>IFERROR(IF($A11285=VLOOKUP($A11285,AGOTADOS!$A$3:$H$4997,1,FALSE),"AGOTADO","SI HAY"),"")</f>
        <v/>
      </c>
    </row>
    <row r="11285" spans="12:13" ht="18" customHeight="1" x14ac:dyDescent="0.25">
      <c r="L11285" s="516"/>
      <c r="M11285" s="410" t="str">
        <f>IFERROR(IF($A11286=VLOOKUP($A11286,AGOTADOS!$A$3:$H$4997,1,FALSE),"AGOTADO","SI HAY"),"")</f>
        <v/>
      </c>
    </row>
    <row r="11286" spans="12:13" ht="18" customHeight="1" x14ac:dyDescent="0.25">
      <c r="L11286" s="516"/>
      <c r="M11286" s="410" t="str">
        <f>IFERROR(IF($A11287=VLOOKUP($A11287,AGOTADOS!$A$3:$H$4997,1,FALSE),"AGOTADO","SI HAY"),"")</f>
        <v/>
      </c>
    </row>
    <row r="11287" spans="12:13" ht="18" customHeight="1" x14ac:dyDescent="0.25">
      <c r="L11287" s="516"/>
      <c r="M11287" s="410" t="str">
        <f>IFERROR(IF($A11288=VLOOKUP($A11288,AGOTADOS!$A$3:$H$4997,1,FALSE),"AGOTADO","SI HAY"),"")</f>
        <v/>
      </c>
    </row>
    <row r="11288" spans="12:13" ht="18" customHeight="1" x14ac:dyDescent="0.25">
      <c r="L11288" s="516"/>
      <c r="M11288" s="410" t="str">
        <f>IFERROR(IF($A11289=VLOOKUP($A11289,AGOTADOS!$A$3:$H$4997,1,FALSE),"AGOTADO","SI HAY"),"")</f>
        <v/>
      </c>
    </row>
    <row r="11289" spans="12:13" ht="18" customHeight="1" x14ac:dyDescent="0.25">
      <c r="L11289" s="516"/>
      <c r="M11289" s="410" t="str">
        <f>IFERROR(IF($A11290=VLOOKUP($A11290,AGOTADOS!$A$3:$H$4997,1,FALSE),"AGOTADO","SI HAY"),"")</f>
        <v/>
      </c>
    </row>
    <row r="11290" spans="12:13" ht="18" customHeight="1" x14ac:dyDescent="0.25">
      <c r="L11290" s="516"/>
      <c r="M11290" s="410" t="str">
        <f>IFERROR(IF($A11291=VLOOKUP($A11291,AGOTADOS!$A$3:$H$4997,1,FALSE),"AGOTADO","SI HAY"),"")</f>
        <v/>
      </c>
    </row>
    <row r="11291" spans="12:13" ht="18" customHeight="1" x14ac:dyDescent="0.25">
      <c r="L11291" s="516"/>
      <c r="M11291" s="410" t="str">
        <f>IFERROR(IF($A11292=VLOOKUP($A11292,AGOTADOS!$A$3:$H$4997,1,FALSE),"AGOTADO","SI HAY"),"")</f>
        <v/>
      </c>
    </row>
    <row r="11292" spans="12:13" ht="18" customHeight="1" x14ac:dyDescent="0.25">
      <c r="L11292" s="516"/>
      <c r="M11292" s="410" t="str">
        <f>IFERROR(IF($A11293=VLOOKUP($A11293,AGOTADOS!$A$3:$H$4997,1,FALSE),"AGOTADO","SI HAY"),"")</f>
        <v/>
      </c>
    </row>
    <row r="11293" spans="12:13" ht="18" customHeight="1" x14ac:dyDescent="0.25">
      <c r="L11293" s="516"/>
      <c r="M11293" s="410" t="str">
        <f>IFERROR(IF($A11294=VLOOKUP($A11294,AGOTADOS!$A$3:$H$4997,1,FALSE),"AGOTADO","SI HAY"),"")</f>
        <v/>
      </c>
    </row>
    <row r="11294" spans="12:13" ht="18" customHeight="1" x14ac:dyDescent="0.25">
      <c r="L11294" s="516"/>
      <c r="M11294" s="410" t="str">
        <f>IFERROR(IF($A11295=VLOOKUP($A11295,AGOTADOS!$A$3:$H$4997,1,FALSE),"AGOTADO","SI HAY"),"")</f>
        <v/>
      </c>
    </row>
    <row r="11295" spans="12:13" ht="18" customHeight="1" x14ac:dyDescent="0.25">
      <c r="L11295" s="516"/>
      <c r="M11295" s="410" t="str">
        <f>IFERROR(IF($A11296=VLOOKUP($A11296,AGOTADOS!$A$3:$H$4997,1,FALSE),"AGOTADO","SI HAY"),"")</f>
        <v/>
      </c>
    </row>
    <row r="11296" spans="12:13" ht="18" customHeight="1" x14ac:dyDescent="0.25">
      <c r="L11296" s="516"/>
      <c r="M11296" s="410" t="str">
        <f>IFERROR(IF($A11297=VLOOKUP($A11297,AGOTADOS!$A$3:$H$4997,1,FALSE),"AGOTADO","SI HAY"),"")</f>
        <v/>
      </c>
    </row>
    <row r="11297" spans="12:13" ht="18" customHeight="1" x14ac:dyDescent="0.25">
      <c r="L11297" s="516"/>
      <c r="M11297" s="410" t="str">
        <f>IFERROR(IF($A11298=VLOOKUP($A11298,AGOTADOS!$A$3:$H$4997,1,FALSE),"AGOTADO","SI HAY"),"")</f>
        <v/>
      </c>
    </row>
    <row r="11298" spans="12:13" ht="18" customHeight="1" x14ac:dyDescent="0.25">
      <c r="L11298" s="516"/>
      <c r="M11298" s="410" t="str">
        <f>IFERROR(IF($A11299=VLOOKUP($A11299,AGOTADOS!$A$3:$H$4997,1,FALSE),"AGOTADO","SI HAY"),"")</f>
        <v/>
      </c>
    </row>
    <row r="11299" spans="12:13" ht="18" customHeight="1" x14ac:dyDescent="0.25">
      <c r="L11299" s="516"/>
      <c r="M11299" s="410" t="str">
        <f>IFERROR(IF($A11300=VLOOKUP($A11300,AGOTADOS!$A$3:$H$4997,1,FALSE),"AGOTADO","SI HAY"),"")</f>
        <v/>
      </c>
    </row>
    <row r="11300" spans="12:13" ht="18" customHeight="1" x14ac:dyDescent="0.25">
      <c r="L11300" s="516"/>
      <c r="M11300" s="410" t="str">
        <f>IFERROR(IF($A11301=VLOOKUP($A11301,AGOTADOS!$A$3:$H$4997,1,FALSE),"AGOTADO","SI HAY"),"")</f>
        <v/>
      </c>
    </row>
    <row r="11301" spans="12:13" ht="18" customHeight="1" x14ac:dyDescent="0.25">
      <c r="L11301" s="516"/>
      <c r="M11301" s="410" t="str">
        <f>IFERROR(IF($A11302=VLOOKUP($A11302,AGOTADOS!$A$3:$H$4997,1,FALSE),"AGOTADO","SI HAY"),"")</f>
        <v/>
      </c>
    </row>
    <row r="11302" spans="12:13" ht="18" customHeight="1" x14ac:dyDescent="0.25">
      <c r="L11302" s="516"/>
      <c r="M11302" s="410" t="str">
        <f>IFERROR(IF($A11303=VLOOKUP($A11303,AGOTADOS!$A$3:$H$4997,1,FALSE),"AGOTADO","SI HAY"),"")</f>
        <v/>
      </c>
    </row>
    <row r="11303" spans="12:13" ht="18" customHeight="1" x14ac:dyDescent="0.25">
      <c r="L11303" s="516"/>
      <c r="M11303" s="410" t="str">
        <f>IFERROR(IF($A11304=VLOOKUP($A11304,AGOTADOS!$A$3:$H$4997,1,FALSE),"AGOTADO","SI HAY"),"")</f>
        <v/>
      </c>
    </row>
    <row r="11304" spans="12:13" ht="18" customHeight="1" x14ac:dyDescent="0.25">
      <c r="L11304" s="516"/>
      <c r="M11304" s="410" t="str">
        <f>IFERROR(IF($A11305=VLOOKUP($A11305,AGOTADOS!$A$3:$H$4997,1,FALSE),"AGOTADO","SI HAY"),"")</f>
        <v/>
      </c>
    </row>
    <row r="11305" spans="12:13" ht="18" customHeight="1" x14ac:dyDescent="0.25">
      <c r="L11305" s="516"/>
      <c r="M11305" s="410" t="str">
        <f>IFERROR(IF($A11306=VLOOKUP($A11306,AGOTADOS!$A$3:$H$4997,1,FALSE),"AGOTADO","SI HAY"),"")</f>
        <v/>
      </c>
    </row>
    <row r="11306" spans="12:13" ht="18" customHeight="1" x14ac:dyDescent="0.25">
      <c r="L11306" s="516"/>
      <c r="M11306" s="410" t="str">
        <f>IFERROR(IF($A11307=VLOOKUP($A11307,AGOTADOS!$A$3:$H$4997,1,FALSE),"AGOTADO","SI HAY"),"")</f>
        <v/>
      </c>
    </row>
    <row r="11307" spans="12:13" ht="18" customHeight="1" x14ac:dyDescent="0.25">
      <c r="L11307" s="516"/>
      <c r="M11307" s="410" t="str">
        <f>IFERROR(IF($A11308=VLOOKUP($A11308,AGOTADOS!$A$3:$H$4997,1,FALSE),"AGOTADO","SI HAY"),"")</f>
        <v/>
      </c>
    </row>
    <row r="11308" spans="12:13" ht="18" customHeight="1" x14ac:dyDescent="0.25">
      <c r="L11308" s="516"/>
      <c r="M11308" s="410" t="str">
        <f>IFERROR(IF($A11309=VLOOKUP($A11309,AGOTADOS!$A$3:$H$4997,1,FALSE),"AGOTADO","SI HAY"),"")</f>
        <v/>
      </c>
    </row>
    <row r="11309" spans="12:13" ht="18" customHeight="1" x14ac:dyDescent="0.25">
      <c r="L11309" s="516"/>
      <c r="M11309" s="410" t="str">
        <f>IFERROR(IF($A11310=VLOOKUP($A11310,AGOTADOS!$A$3:$H$4997,1,FALSE),"AGOTADO","SI HAY"),"")</f>
        <v/>
      </c>
    </row>
    <row r="11310" spans="12:13" ht="18" customHeight="1" x14ac:dyDescent="0.25">
      <c r="L11310" s="516"/>
      <c r="M11310" s="410" t="str">
        <f>IFERROR(IF($A11311=VLOOKUP($A11311,AGOTADOS!$A$3:$H$4997,1,FALSE),"AGOTADO","SI HAY"),"")</f>
        <v/>
      </c>
    </row>
    <row r="11311" spans="12:13" ht="18" customHeight="1" x14ac:dyDescent="0.25">
      <c r="L11311" s="516"/>
      <c r="M11311" s="410" t="str">
        <f>IFERROR(IF($A11312=VLOOKUP($A11312,AGOTADOS!$A$3:$H$4997,1,FALSE),"AGOTADO","SI HAY"),"")</f>
        <v/>
      </c>
    </row>
    <row r="11312" spans="12:13" ht="18" customHeight="1" x14ac:dyDescent="0.25">
      <c r="L11312" s="516"/>
      <c r="M11312" s="410" t="str">
        <f>IFERROR(IF($A11313=VLOOKUP($A11313,AGOTADOS!$A$3:$H$4997,1,FALSE),"AGOTADO","SI HAY"),"")</f>
        <v/>
      </c>
    </row>
    <row r="11313" spans="12:13" ht="18" customHeight="1" x14ac:dyDescent="0.25">
      <c r="L11313" s="516"/>
      <c r="M11313" s="410" t="str">
        <f>IFERROR(IF($A11314=VLOOKUP($A11314,AGOTADOS!$A$3:$H$4997,1,FALSE),"AGOTADO","SI HAY"),"")</f>
        <v/>
      </c>
    </row>
    <row r="11314" spans="12:13" ht="18" customHeight="1" x14ac:dyDescent="0.25">
      <c r="L11314" s="516"/>
      <c r="M11314" s="410" t="str">
        <f>IFERROR(IF($A11315=VLOOKUP($A11315,AGOTADOS!$A$3:$H$4997,1,FALSE),"AGOTADO","SI HAY"),"")</f>
        <v/>
      </c>
    </row>
    <row r="11315" spans="12:13" ht="18" customHeight="1" x14ac:dyDescent="0.25">
      <c r="L11315" s="516"/>
      <c r="M11315" s="410" t="str">
        <f>IFERROR(IF($A11316=VLOOKUP($A11316,AGOTADOS!$A$3:$H$4997,1,FALSE),"AGOTADO","SI HAY"),"")</f>
        <v/>
      </c>
    </row>
    <row r="11316" spans="12:13" ht="18" customHeight="1" x14ac:dyDescent="0.25">
      <c r="L11316" s="516"/>
      <c r="M11316" s="410" t="str">
        <f>IFERROR(IF($A11317=VLOOKUP($A11317,AGOTADOS!$A$3:$H$4997,1,FALSE),"AGOTADO","SI HAY"),"")</f>
        <v/>
      </c>
    </row>
    <row r="11317" spans="12:13" ht="18" customHeight="1" x14ac:dyDescent="0.25">
      <c r="L11317" s="516"/>
      <c r="M11317" s="410" t="str">
        <f>IFERROR(IF($A11318=VLOOKUP($A11318,AGOTADOS!$A$3:$H$4997,1,FALSE),"AGOTADO","SI HAY"),"")</f>
        <v/>
      </c>
    </row>
    <row r="11318" spans="12:13" ht="18" customHeight="1" x14ac:dyDescent="0.25">
      <c r="L11318" s="516"/>
      <c r="M11318" s="410" t="str">
        <f>IFERROR(IF($A11319=VLOOKUP($A11319,AGOTADOS!$A$3:$H$4997,1,FALSE),"AGOTADO","SI HAY"),"")</f>
        <v/>
      </c>
    </row>
    <row r="11319" spans="12:13" ht="18" customHeight="1" x14ac:dyDescent="0.25">
      <c r="L11319" s="516"/>
      <c r="M11319" s="410" t="str">
        <f>IFERROR(IF($A11320=VLOOKUP($A11320,AGOTADOS!$A$3:$H$4997,1,FALSE),"AGOTADO","SI HAY"),"")</f>
        <v/>
      </c>
    </row>
    <row r="11320" spans="12:13" ht="18" customHeight="1" x14ac:dyDescent="0.25">
      <c r="L11320" s="516"/>
      <c r="M11320" s="410" t="str">
        <f>IFERROR(IF($A11321=VLOOKUP($A11321,AGOTADOS!$A$3:$H$4997,1,FALSE),"AGOTADO","SI HAY"),"")</f>
        <v/>
      </c>
    </row>
    <row r="11321" spans="12:13" ht="18" customHeight="1" x14ac:dyDescent="0.25">
      <c r="L11321" s="516"/>
      <c r="M11321" s="410" t="str">
        <f>IFERROR(IF($A11322=VLOOKUP($A11322,AGOTADOS!$A$3:$H$4997,1,FALSE),"AGOTADO","SI HAY"),"")</f>
        <v/>
      </c>
    </row>
    <row r="11322" spans="12:13" ht="18" customHeight="1" x14ac:dyDescent="0.25">
      <c r="L11322" s="516"/>
      <c r="M11322" s="410" t="str">
        <f>IFERROR(IF($A11323=VLOOKUP($A11323,AGOTADOS!$A$3:$H$4997,1,FALSE),"AGOTADO","SI HAY"),"")</f>
        <v/>
      </c>
    </row>
    <row r="11323" spans="12:13" ht="18" customHeight="1" x14ac:dyDescent="0.25">
      <c r="L11323" s="516"/>
      <c r="M11323" s="410" t="str">
        <f>IFERROR(IF($A11324=VLOOKUP($A11324,AGOTADOS!$A$3:$H$4997,1,FALSE),"AGOTADO","SI HAY"),"")</f>
        <v/>
      </c>
    </row>
    <row r="11324" spans="12:13" ht="18" customHeight="1" x14ac:dyDescent="0.25">
      <c r="L11324" s="516"/>
      <c r="M11324" s="410" t="str">
        <f>IFERROR(IF($A11325=VLOOKUP($A11325,AGOTADOS!$A$3:$H$4997,1,FALSE),"AGOTADO","SI HAY"),"")</f>
        <v/>
      </c>
    </row>
    <row r="11325" spans="12:13" ht="18" customHeight="1" x14ac:dyDescent="0.25">
      <c r="L11325" s="516"/>
      <c r="M11325" s="410" t="str">
        <f>IFERROR(IF($A11326=VLOOKUP($A11326,AGOTADOS!$A$3:$H$4997,1,FALSE),"AGOTADO","SI HAY"),"")</f>
        <v/>
      </c>
    </row>
    <row r="11326" spans="12:13" ht="18" customHeight="1" x14ac:dyDescent="0.25">
      <c r="L11326" s="516"/>
      <c r="M11326" s="410" t="str">
        <f>IFERROR(IF($A11327=VLOOKUP($A11327,AGOTADOS!$A$3:$H$4997,1,FALSE),"AGOTADO","SI HAY"),"")</f>
        <v/>
      </c>
    </row>
    <row r="11327" spans="12:13" ht="18" customHeight="1" x14ac:dyDescent="0.25">
      <c r="L11327" s="516"/>
      <c r="M11327" s="410" t="str">
        <f>IFERROR(IF($A11328=VLOOKUP($A11328,AGOTADOS!$A$3:$H$4997,1,FALSE),"AGOTADO","SI HAY"),"")</f>
        <v/>
      </c>
    </row>
    <row r="11328" spans="12:13" ht="18" customHeight="1" x14ac:dyDescent="0.25">
      <c r="L11328" s="516"/>
      <c r="M11328" s="410" t="str">
        <f>IFERROR(IF($A11329=VLOOKUP($A11329,AGOTADOS!$A$3:$H$4997,1,FALSE),"AGOTADO","SI HAY"),"")</f>
        <v/>
      </c>
    </row>
    <row r="11329" spans="12:13" ht="18" customHeight="1" x14ac:dyDescent="0.25">
      <c r="L11329" s="516"/>
      <c r="M11329" s="410" t="str">
        <f>IFERROR(IF($A11330=VLOOKUP($A11330,AGOTADOS!$A$3:$H$4997,1,FALSE),"AGOTADO","SI HAY"),"")</f>
        <v/>
      </c>
    </row>
    <row r="11330" spans="12:13" ht="18" customHeight="1" x14ac:dyDescent="0.25">
      <c r="L11330" s="516"/>
      <c r="M11330" s="410" t="str">
        <f>IFERROR(IF($A11331=VLOOKUP($A11331,AGOTADOS!$A$3:$H$4997,1,FALSE),"AGOTADO","SI HAY"),"")</f>
        <v/>
      </c>
    </row>
    <row r="11331" spans="12:13" ht="18" customHeight="1" x14ac:dyDescent="0.25">
      <c r="L11331" s="516"/>
      <c r="M11331" s="410" t="str">
        <f>IFERROR(IF($A11332=VLOOKUP($A11332,AGOTADOS!$A$3:$H$4997,1,FALSE),"AGOTADO","SI HAY"),"")</f>
        <v/>
      </c>
    </row>
    <row r="11332" spans="12:13" ht="18" customHeight="1" x14ac:dyDescent="0.25">
      <c r="L11332" s="516"/>
      <c r="M11332" s="410" t="str">
        <f>IFERROR(IF($A11333=VLOOKUP($A11333,AGOTADOS!$A$3:$H$4997,1,FALSE),"AGOTADO","SI HAY"),"")</f>
        <v/>
      </c>
    </row>
    <row r="11333" spans="12:13" ht="18" customHeight="1" x14ac:dyDescent="0.25">
      <c r="L11333" s="516"/>
      <c r="M11333" s="410" t="str">
        <f>IFERROR(IF($A11334=VLOOKUP($A11334,AGOTADOS!$A$3:$H$4997,1,FALSE),"AGOTADO","SI HAY"),"")</f>
        <v/>
      </c>
    </row>
    <row r="11334" spans="12:13" ht="18" customHeight="1" x14ac:dyDescent="0.25">
      <c r="L11334" s="516"/>
      <c r="M11334" s="410" t="str">
        <f>IFERROR(IF($A11335=VLOOKUP($A11335,AGOTADOS!$A$3:$H$4997,1,FALSE),"AGOTADO","SI HAY"),"")</f>
        <v/>
      </c>
    </row>
    <row r="11335" spans="12:13" ht="18" customHeight="1" x14ac:dyDescent="0.25">
      <c r="L11335" s="516"/>
      <c r="M11335" s="410" t="str">
        <f>IFERROR(IF($A11336=VLOOKUP($A11336,AGOTADOS!$A$3:$H$4997,1,FALSE),"AGOTADO","SI HAY"),"")</f>
        <v/>
      </c>
    </row>
    <row r="11336" spans="12:13" ht="18" customHeight="1" x14ac:dyDescent="0.25">
      <c r="L11336" s="516"/>
      <c r="M11336" s="410" t="str">
        <f>IFERROR(IF($A11337=VLOOKUP($A11337,AGOTADOS!$A$3:$H$4997,1,FALSE),"AGOTADO","SI HAY"),"")</f>
        <v/>
      </c>
    </row>
    <row r="11337" spans="12:13" ht="18" customHeight="1" x14ac:dyDescent="0.25">
      <c r="L11337" s="516"/>
      <c r="M11337" s="410" t="str">
        <f>IFERROR(IF($A11338=VLOOKUP($A11338,AGOTADOS!$A$3:$H$4997,1,FALSE),"AGOTADO","SI HAY"),"")</f>
        <v/>
      </c>
    </row>
    <row r="11338" spans="12:13" ht="18" customHeight="1" x14ac:dyDescent="0.25">
      <c r="L11338" s="516"/>
      <c r="M11338" s="410" t="str">
        <f>IFERROR(IF($A11339=VLOOKUP($A11339,AGOTADOS!$A$3:$H$4997,1,FALSE),"AGOTADO","SI HAY"),"")</f>
        <v/>
      </c>
    </row>
    <row r="11339" spans="12:13" ht="18" customHeight="1" x14ac:dyDescent="0.25">
      <c r="L11339" s="516"/>
      <c r="M11339" s="410" t="str">
        <f>IFERROR(IF($A11340=VLOOKUP($A11340,AGOTADOS!$A$3:$H$4997,1,FALSE),"AGOTADO","SI HAY"),"")</f>
        <v/>
      </c>
    </row>
    <row r="11340" spans="12:13" ht="18" customHeight="1" x14ac:dyDescent="0.25">
      <c r="L11340" s="516"/>
      <c r="M11340" s="410" t="str">
        <f>IFERROR(IF($A11341=VLOOKUP($A11341,AGOTADOS!$A$3:$H$4997,1,FALSE),"AGOTADO","SI HAY"),"")</f>
        <v/>
      </c>
    </row>
    <row r="11341" spans="12:13" ht="18" customHeight="1" x14ac:dyDescent="0.25">
      <c r="L11341" s="516"/>
      <c r="M11341" s="410" t="str">
        <f>IFERROR(IF($A11342=VLOOKUP($A11342,AGOTADOS!$A$3:$H$4997,1,FALSE),"AGOTADO","SI HAY"),"")</f>
        <v/>
      </c>
    </row>
    <row r="11342" spans="12:13" ht="18" customHeight="1" x14ac:dyDescent="0.25">
      <c r="L11342" s="516"/>
      <c r="M11342" s="410" t="str">
        <f>IFERROR(IF($A11343=VLOOKUP($A11343,AGOTADOS!$A$3:$H$4997,1,FALSE),"AGOTADO","SI HAY"),"")</f>
        <v/>
      </c>
    </row>
    <row r="11343" spans="12:13" ht="18" customHeight="1" x14ac:dyDescent="0.25">
      <c r="L11343" s="516"/>
      <c r="M11343" s="410" t="str">
        <f>IFERROR(IF($A11344=VLOOKUP($A11344,AGOTADOS!$A$3:$H$4997,1,FALSE),"AGOTADO","SI HAY"),"")</f>
        <v/>
      </c>
    </row>
    <row r="11344" spans="12:13" ht="18" customHeight="1" x14ac:dyDescent="0.25">
      <c r="L11344" s="516"/>
      <c r="M11344" s="410" t="str">
        <f>IFERROR(IF($A11345=VLOOKUP($A11345,AGOTADOS!$A$3:$H$4997,1,FALSE),"AGOTADO","SI HAY"),"")</f>
        <v/>
      </c>
    </row>
    <row r="11345" spans="12:13" ht="18" customHeight="1" x14ac:dyDescent="0.25">
      <c r="L11345" s="516"/>
      <c r="M11345" s="410" t="str">
        <f>IFERROR(IF($A11346=VLOOKUP($A11346,AGOTADOS!$A$3:$H$4997,1,FALSE),"AGOTADO","SI HAY"),"")</f>
        <v/>
      </c>
    </row>
    <row r="11346" spans="12:13" ht="18" customHeight="1" x14ac:dyDescent="0.25">
      <c r="L11346" s="516"/>
      <c r="M11346" s="410" t="str">
        <f>IFERROR(IF($A11347=VLOOKUP($A11347,AGOTADOS!$A$3:$H$4997,1,FALSE),"AGOTADO","SI HAY"),"")</f>
        <v/>
      </c>
    </row>
    <row r="11347" spans="12:13" ht="18" customHeight="1" x14ac:dyDescent="0.25">
      <c r="L11347" s="516"/>
      <c r="M11347" s="410" t="str">
        <f>IFERROR(IF($A11348=VLOOKUP($A11348,AGOTADOS!$A$3:$H$4997,1,FALSE),"AGOTADO","SI HAY"),"")</f>
        <v/>
      </c>
    </row>
    <row r="11348" spans="12:13" ht="18" customHeight="1" x14ac:dyDescent="0.25">
      <c r="L11348" s="516"/>
      <c r="M11348" s="410" t="str">
        <f>IFERROR(IF($A11349=VLOOKUP($A11349,AGOTADOS!$A$3:$H$4997,1,FALSE),"AGOTADO","SI HAY"),"")</f>
        <v/>
      </c>
    </row>
    <row r="11349" spans="12:13" ht="18" customHeight="1" x14ac:dyDescent="0.25">
      <c r="L11349" s="516"/>
      <c r="M11349" s="410" t="str">
        <f>IFERROR(IF($A11350=VLOOKUP($A11350,AGOTADOS!$A$3:$H$4997,1,FALSE),"AGOTADO","SI HAY"),"")</f>
        <v/>
      </c>
    </row>
    <row r="11350" spans="12:13" ht="18" customHeight="1" x14ac:dyDescent="0.25">
      <c r="L11350" s="516"/>
      <c r="M11350" s="410" t="str">
        <f>IFERROR(IF($A11351=VLOOKUP($A11351,AGOTADOS!$A$3:$H$4997,1,FALSE),"AGOTADO","SI HAY"),"")</f>
        <v/>
      </c>
    </row>
    <row r="11351" spans="12:13" ht="18" customHeight="1" x14ac:dyDescent="0.25">
      <c r="L11351" s="516"/>
      <c r="M11351" s="410" t="str">
        <f>IFERROR(IF($A11352=VLOOKUP($A11352,AGOTADOS!$A$3:$H$4997,1,FALSE),"AGOTADO","SI HAY"),"")</f>
        <v/>
      </c>
    </row>
    <row r="11352" spans="12:13" ht="18" customHeight="1" x14ac:dyDescent="0.25">
      <c r="L11352" s="516"/>
      <c r="M11352" s="410" t="str">
        <f>IFERROR(IF($A11353=VLOOKUP($A11353,AGOTADOS!$A$3:$H$4997,1,FALSE),"AGOTADO","SI HAY"),"")</f>
        <v/>
      </c>
    </row>
    <row r="11353" spans="12:13" ht="18" customHeight="1" x14ac:dyDescent="0.25">
      <c r="L11353" s="516"/>
      <c r="M11353" s="410" t="str">
        <f>IFERROR(IF($A11354=VLOOKUP($A11354,AGOTADOS!$A$3:$H$4997,1,FALSE),"AGOTADO","SI HAY"),"")</f>
        <v/>
      </c>
    </row>
    <row r="11354" spans="12:13" ht="18" customHeight="1" x14ac:dyDescent="0.25">
      <c r="L11354" s="516"/>
      <c r="M11354" s="410" t="str">
        <f>IFERROR(IF($A11355=VLOOKUP($A11355,AGOTADOS!$A$3:$H$4997,1,FALSE),"AGOTADO","SI HAY"),"")</f>
        <v/>
      </c>
    </row>
    <row r="11355" spans="12:13" ht="18" customHeight="1" x14ac:dyDescent="0.25">
      <c r="L11355" s="516"/>
      <c r="M11355" s="410" t="str">
        <f>IFERROR(IF($A11356=VLOOKUP($A11356,AGOTADOS!$A$3:$H$4997,1,FALSE),"AGOTADO","SI HAY"),"")</f>
        <v/>
      </c>
    </row>
    <row r="11356" spans="12:13" ht="18" customHeight="1" x14ac:dyDescent="0.25">
      <c r="L11356" s="516"/>
      <c r="M11356" s="410" t="str">
        <f>IFERROR(IF($A11357=VLOOKUP($A11357,AGOTADOS!$A$3:$H$4997,1,FALSE),"AGOTADO","SI HAY"),"")</f>
        <v/>
      </c>
    </row>
    <row r="11357" spans="12:13" ht="18" customHeight="1" x14ac:dyDescent="0.25">
      <c r="L11357" s="516"/>
      <c r="M11357" s="410" t="str">
        <f>IFERROR(IF($A11358=VLOOKUP($A11358,AGOTADOS!$A$3:$H$4997,1,FALSE),"AGOTADO","SI HAY"),"")</f>
        <v/>
      </c>
    </row>
    <row r="11358" spans="12:13" ht="18" customHeight="1" x14ac:dyDescent="0.25">
      <c r="L11358" s="516"/>
      <c r="M11358" s="410" t="str">
        <f>IFERROR(IF($A11359=VLOOKUP($A11359,AGOTADOS!$A$3:$H$4997,1,FALSE),"AGOTADO","SI HAY"),"")</f>
        <v/>
      </c>
    </row>
    <row r="11359" spans="12:13" ht="18" customHeight="1" x14ac:dyDescent="0.25">
      <c r="L11359" s="516"/>
      <c r="M11359" s="410" t="str">
        <f>IFERROR(IF($A11360=VLOOKUP($A11360,AGOTADOS!$A$3:$H$4997,1,FALSE),"AGOTADO","SI HAY"),"")</f>
        <v/>
      </c>
    </row>
    <row r="11360" spans="12:13" ht="18" customHeight="1" x14ac:dyDescent="0.25">
      <c r="L11360" s="516"/>
      <c r="M11360" s="410" t="str">
        <f>IFERROR(IF($A11361=VLOOKUP($A11361,AGOTADOS!$A$3:$H$4997,1,FALSE),"AGOTADO","SI HAY"),"")</f>
        <v/>
      </c>
    </row>
    <row r="11361" spans="12:13" ht="18" customHeight="1" x14ac:dyDescent="0.25">
      <c r="L11361" s="516"/>
      <c r="M11361" s="410" t="str">
        <f>IFERROR(IF($A11362=VLOOKUP($A11362,AGOTADOS!$A$3:$H$4997,1,FALSE),"AGOTADO","SI HAY"),"")</f>
        <v/>
      </c>
    </row>
    <row r="11362" spans="12:13" ht="18" customHeight="1" x14ac:dyDescent="0.25">
      <c r="L11362" s="516"/>
      <c r="M11362" s="410" t="str">
        <f>IFERROR(IF($A11363=VLOOKUP($A11363,AGOTADOS!$A$3:$H$4997,1,FALSE),"AGOTADO","SI HAY"),"")</f>
        <v/>
      </c>
    </row>
    <row r="11363" spans="12:13" ht="18" customHeight="1" x14ac:dyDescent="0.25">
      <c r="L11363" s="516"/>
      <c r="M11363" s="410" t="str">
        <f>IFERROR(IF($A11364=VLOOKUP($A11364,AGOTADOS!$A$3:$H$4997,1,FALSE),"AGOTADO","SI HAY"),"")</f>
        <v/>
      </c>
    </row>
    <row r="11364" spans="12:13" ht="18" customHeight="1" x14ac:dyDescent="0.25">
      <c r="L11364" s="516"/>
      <c r="M11364" s="410" t="str">
        <f>IFERROR(IF($A11365=VLOOKUP($A11365,AGOTADOS!$A$3:$H$4997,1,FALSE),"AGOTADO","SI HAY"),"")</f>
        <v/>
      </c>
    </row>
    <row r="11365" spans="12:13" ht="18" customHeight="1" x14ac:dyDescent="0.25">
      <c r="L11365" s="516"/>
      <c r="M11365" s="410" t="str">
        <f>IFERROR(IF($A11366=VLOOKUP($A11366,AGOTADOS!$A$3:$H$4997,1,FALSE),"AGOTADO","SI HAY"),"")</f>
        <v/>
      </c>
    </row>
    <row r="11366" spans="12:13" ht="18" customHeight="1" x14ac:dyDescent="0.25">
      <c r="L11366" s="516"/>
      <c r="M11366" s="410" t="str">
        <f>IFERROR(IF($A11367=VLOOKUP($A11367,AGOTADOS!$A$3:$H$4997,1,FALSE),"AGOTADO","SI HAY"),"")</f>
        <v/>
      </c>
    </row>
    <row r="11367" spans="12:13" ht="18" customHeight="1" x14ac:dyDescent="0.25">
      <c r="L11367" s="516"/>
      <c r="M11367" s="410" t="str">
        <f>IFERROR(IF($A11368=VLOOKUP($A11368,AGOTADOS!$A$3:$H$4997,1,FALSE),"AGOTADO","SI HAY"),"")</f>
        <v/>
      </c>
    </row>
    <row r="11368" spans="12:13" ht="18" customHeight="1" x14ac:dyDescent="0.25">
      <c r="L11368" s="516"/>
      <c r="M11368" s="410" t="str">
        <f>IFERROR(IF($A11369=VLOOKUP($A11369,AGOTADOS!$A$3:$H$4997,1,FALSE),"AGOTADO","SI HAY"),"")</f>
        <v/>
      </c>
    </row>
    <row r="11369" spans="12:13" ht="18" customHeight="1" x14ac:dyDescent="0.25">
      <c r="L11369" s="516"/>
      <c r="M11369" s="410" t="str">
        <f>IFERROR(IF($A11370=VLOOKUP($A11370,AGOTADOS!$A$3:$H$4997,1,FALSE),"AGOTADO","SI HAY"),"")</f>
        <v/>
      </c>
    </row>
    <row r="11370" spans="12:13" ht="18" customHeight="1" x14ac:dyDescent="0.25">
      <c r="L11370" s="516"/>
      <c r="M11370" s="410" t="str">
        <f>IFERROR(IF($A11371=VLOOKUP($A11371,AGOTADOS!$A$3:$H$4997,1,FALSE),"AGOTADO","SI HAY"),"")</f>
        <v/>
      </c>
    </row>
    <row r="11371" spans="12:13" ht="18" customHeight="1" x14ac:dyDescent="0.25">
      <c r="L11371" s="516"/>
      <c r="M11371" s="410" t="str">
        <f>IFERROR(IF($A11372=VLOOKUP($A11372,AGOTADOS!$A$3:$H$4997,1,FALSE),"AGOTADO","SI HAY"),"")</f>
        <v/>
      </c>
    </row>
    <row r="11372" spans="12:13" ht="18" customHeight="1" x14ac:dyDescent="0.25">
      <c r="L11372" s="516"/>
      <c r="M11372" s="410" t="str">
        <f>IFERROR(IF($A11373=VLOOKUP($A11373,AGOTADOS!$A$3:$H$4997,1,FALSE),"AGOTADO","SI HAY"),"")</f>
        <v/>
      </c>
    </row>
    <row r="11373" spans="12:13" ht="18" customHeight="1" x14ac:dyDescent="0.25">
      <c r="L11373" s="516"/>
      <c r="M11373" s="410" t="str">
        <f>IFERROR(IF($A11374=VLOOKUP($A11374,AGOTADOS!$A$3:$H$4997,1,FALSE),"AGOTADO","SI HAY"),"")</f>
        <v/>
      </c>
    </row>
    <row r="11374" spans="12:13" ht="18" customHeight="1" x14ac:dyDescent="0.25">
      <c r="L11374" s="516"/>
      <c r="M11374" s="410" t="str">
        <f>IFERROR(IF($A11375=VLOOKUP($A11375,AGOTADOS!$A$3:$H$4997,1,FALSE),"AGOTADO","SI HAY"),"")</f>
        <v/>
      </c>
    </row>
    <row r="11375" spans="12:13" ht="18" customHeight="1" x14ac:dyDescent="0.25">
      <c r="L11375" s="516"/>
      <c r="M11375" s="410" t="str">
        <f>IFERROR(IF($A11376=VLOOKUP($A11376,AGOTADOS!$A$3:$H$4997,1,FALSE),"AGOTADO","SI HAY"),"")</f>
        <v/>
      </c>
    </row>
    <row r="11376" spans="12:13" ht="18" customHeight="1" x14ac:dyDescent="0.25">
      <c r="L11376" s="516"/>
      <c r="M11376" s="410" t="str">
        <f>IFERROR(IF($A11377=VLOOKUP($A11377,AGOTADOS!$A$3:$H$4997,1,FALSE),"AGOTADO","SI HAY"),"")</f>
        <v/>
      </c>
    </row>
    <row r="11377" spans="12:13" ht="18" customHeight="1" x14ac:dyDescent="0.25">
      <c r="L11377" s="516"/>
      <c r="M11377" s="410" t="str">
        <f>IFERROR(IF($A11378=VLOOKUP($A11378,AGOTADOS!$A$3:$H$4997,1,FALSE),"AGOTADO","SI HAY"),"")</f>
        <v/>
      </c>
    </row>
    <row r="11378" spans="12:13" ht="18" customHeight="1" x14ac:dyDescent="0.25">
      <c r="L11378" s="516"/>
      <c r="M11378" s="410" t="str">
        <f>IFERROR(IF($A11379=VLOOKUP($A11379,AGOTADOS!$A$3:$H$4997,1,FALSE),"AGOTADO","SI HAY"),"")</f>
        <v/>
      </c>
    </row>
    <row r="11379" spans="12:13" ht="18" customHeight="1" x14ac:dyDescent="0.25">
      <c r="L11379" s="516"/>
      <c r="M11379" s="410" t="str">
        <f>IFERROR(IF($A11380=VLOOKUP($A11380,AGOTADOS!$A$3:$H$4997,1,FALSE),"AGOTADO","SI HAY"),"")</f>
        <v/>
      </c>
    </row>
    <row r="11380" spans="12:13" ht="18" customHeight="1" x14ac:dyDescent="0.25">
      <c r="L11380" s="516"/>
      <c r="M11380" s="410" t="str">
        <f>IFERROR(IF($A11381=VLOOKUP($A11381,AGOTADOS!$A$3:$H$4997,1,FALSE),"AGOTADO","SI HAY"),"")</f>
        <v/>
      </c>
    </row>
    <row r="11381" spans="12:13" ht="18" customHeight="1" x14ac:dyDescent="0.25">
      <c r="L11381" s="516"/>
      <c r="M11381" s="410" t="str">
        <f>IFERROR(IF($A11382=VLOOKUP($A11382,AGOTADOS!$A$3:$H$4997,1,FALSE),"AGOTADO","SI HAY"),"")</f>
        <v/>
      </c>
    </row>
    <row r="11382" spans="12:13" ht="18" customHeight="1" x14ac:dyDescent="0.25">
      <c r="L11382" s="516"/>
      <c r="M11382" s="410" t="str">
        <f>IFERROR(IF($A11383=VLOOKUP($A11383,AGOTADOS!$A$3:$H$4997,1,FALSE),"AGOTADO","SI HAY"),"")</f>
        <v/>
      </c>
    </row>
    <row r="11383" spans="12:13" ht="18" customHeight="1" x14ac:dyDescent="0.25">
      <c r="L11383" s="516"/>
      <c r="M11383" s="410" t="str">
        <f>IFERROR(IF($A11384=VLOOKUP($A11384,AGOTADOS!$A$3:$H$4997,1,FALSE),"AGOTADO","SI HAY"),"")</f>
        <v/>
      </c>
    </row>
    <row r="11384" spans="12:13" ht="18" customHeight="1" x14ac:dyDescent="0.25">
      <c r="L11384" s="516"/>
      <c r="M11384" s="410" t="str">
        <f>IFERROR(IF($A11385=VLOOKUP($A11385,AGOTADOS!$A$3:$H$4997,1,FALSE),"AGOTADO","SI HAY"),"")</f>
        <v/>
      </c>
    </row>
    <row r="11385" spans="12:13" ht="18" customHeight="1" x14ac:dyDescent="0.25">
      <c r="L11385" s="516"/>
      <c r="M11385" s="410" t="str">
        <f>IFERROR(IF($A11386=VLOOKUP($A11386,AGOTADOS!$A$3:$H$4997,1,FALSE),"AGOTADO","SI HAY"),"")</f>
        <v/>
      </c>
    </row>
    <row r="11386" spans="12:13" ht="18" customHeight="1" x14ac:dyDescent="0.25">
      <c r="L11386" s="516"/>
      <c r="M11386" s="410" t="str">
        <f>IFERROR(IF($A11387=VLOOKUP($A11387,AGOTADOS!$A$3:$H$4997,1,FALSE),"AGOTADO","SI HAY"),"")</f>
        <v/>
      </c>
    </row>
    <row r="11387" spans="12:13" ht="18" customHeight="1" x14ac:dyDescent="0.25">
      <c r="L11387" s="516"/>
      <c r="M11387" s="410" t="str">
        <f>IFERROR(IF($A11388=VLOOKUP($A11388,AGOTADOS!$A$3:$H$4997,1,FALSE),"AGOTADO","SI HAY"),"")</f>
        <v/>
      </c>
    </row>
    <row r="11388" spans="12:13" ht="18" customHeight="1" x14ac:dyDescent="0.25">
      <c r="L11388" s="516"/>
      <c r="M11388" s="410" t="str">
        <f>IFERROR(IF($A11389=VLOOKUP($A11389,AGOTADOS!$A$3:$H$4997,1,FALSE),"AGOTADO","SI HAY"),"")</f>
        <v/>
      </c>
    </row>
    <row r="11389" spans="12:13" ht="18" customHeight="1" x14ac:dyDescent="0.25">
      <c r="L11389" s="516"/>
      <c r="M11389" s="410" t="str">
        <f>IFERROR(IF($A11390=VLOOKUP($A11390,AGOTADOS!$A$3:$H$4997,1,FALSE),"AGOTADO","SI HAY"),"")</f>
        <v/>
      </c>
    </row>
    <row r="11390" spans="12:13" ht="18" customHeight="1" x14ac:dyDescent="0.25">
      <c r="L11390" s="516"/>
      <c r="M11390" s="410" t="str">
        <f>IFERROR(IF($A11391=VLOOKUP($A11391,AGOTADOS!$A$3:$H$4997,1,FALSE),"AGOTADO","SI HAY"),"")</f>
        <v/>
      </c>
    </row>
    <row r="11391" spans="12:13" ht="18" customHeight="1" x14ac:dyDescent="0.25">
      <c r="L11391" s="516"/>
      <c r="M11391" s="410" t="str">
        <f>IFERROR(IF($A11392=VLOOKUP($A11392,AGOTADOS!$A$3:$H$4997,1,FALSE),"AGOTADO","SI HAY"),"")</f>
        <v/>
      </c>
    </row>
    <row r="11392" spans="12:13" ht="18" customHeight="1" x14ac:dyDescent="0.25">
      <c r="L11392" s="516"/>
      <c r="M11392" s="410" t="str">
        <f>IFERROR(IF($A11393=VLOOKUP($A11393,AGOTADOS!$A$3:$H$4997,1,FALSE),"AGOTADO","SI HAY"),"")</f>
        <v/>
      </c>
    </row>
    <row r="11393" spans="12:13" ht="18" customHeight="1" x14ac:dyDescent="0.25">
      <c r="L11393" s="516"/>
      <c r="M11393" s="410" t="str">
        <f>IFERROR(IF($A11394=VLOOKUP($A11394,AGOTADOS!$A$3:$H$4997,1,FALSE),"AGOTADO","SI HAY"),"")</f>
        <v/>
      </c>
    </row>
    <row r="11394" spans="12:13" ht="18" customHeight="1" x14ac:dyDescent="0.25">
      <c r="L11394" s="516"/>
      <c r="M11394" s="410" t="str">
        <f>IFERROR(IF($A11395=VLOOKUP($A11395,AGOTADOS!$A$3:$H$4997,1,FALSE),"AGOTADO","SI HAY"),"")</f>
        <v/>
      </c>
    </row>
    <row r="11395" spans="12:13" ht="18" customHeight="1" x14ac:dyDescent="0.25">
      <c r="L11395" s="516"/>
      <c r="M11395" s="410" t="str">
        <f>IFERROR(IF($A11396=VLOOKUP($A11396,AGOTADOS!$A$3:$H$4997,1,FALSE),"AGOTADO","SI HAY"),"")</f>
        <v/>
      </c>
    </row>
    <row r="11396" spans="12:13" ht="18" customHeight="1" x14ac:dyDescent="0.25">
      <c r="L11396" s="516"/>
      <c r="M11396" s="410" t="str">
        <f>IFERROR(IF($A11397=VLOOKUP($A11397,AGOTADOS!$A$3:$H$4997,1,FALSE),"AGOTADO","SI HAY"),"")</f>
        <v/>
      </c>
    </row>
    <row r="11397" spans="12:13" ht="18" customHeight="1" x14ac:dyDescent="0.25">
      <c r="L11397" s="516"/>
      <c r="M11397" s="410" t="str">
        <f>IFERROR(IF($A11398=VLOOKUP($A11398,AGOTADOS!$A$3:$H$4997,1,FALSE),"AGOTADO","SI HAY"),"")</f>
        <v/>
      </c>
    </row>
    <row r="11398" spans="12:13" ht="18" customHeight="1" x14ac:dyDescent="0.25">
      <c r="L11398" s="516"/>
      <c r="M11398" s="410" t="str">
        <f>IFERROR(IF($A11399=VLOOKUP($A11399,AGOTADOS!$A$3:$H$4997,1,FALSE),"AGOTADO","SI HAY"),"")</f>
        <v/>
      </c>
    </row>
    <row r="11399" spans="12:13" ht="18" customHeight="1" x14ac:dyDescent="0.25">
      <c r="L11399" s="516"/>
      <c r="M11399" s="410" t="str">
        <f>IFERROR(IF($A11400=VLOOKUP($A11400,AGOTADOS!$A$3:$H$4997,1,FALSE),"AGOTADO","SI HAY"),"")</f>
        <v/>
      </c>
    </row>
    <row r="11400" spans="12:13" ht="18" customHeight="1" x14ac:dyDescent="0.25">
      <c r="L11400" s="516"/>
      <c r="M11400" s="410" t="str">
        <f>IFERROR(IF($A11401=VLOOKUP($A11401,AGOTADOS!$A$3:$H$4997,1,FALSE),"AGOTADO","SI HAY"),"")</f>
        <v/>
      </c>
    </row>
    <row r="11401" spans="12:13" ht="18" customHeight="1" x14ac:dyDescent="0.25">
      <c r="L11401" s="516"/>
      <c r="M11401" s="410" t="str">
        <f>IFERROR(IF($A11402=VLOOKUP($A11402,AGOTADOS!$A$3:$H$4997,1,FALSE),"AGOTADO","SI HAY"),"")</f>
        <v/>
      </c>
    </row>
    <row r="11402" spans="12:13" ht="18" customHeight="1" x14ac:dyDescent="0.25">
      <c r="L11402" s="516"/>
      <c r="M11402" s="410" t="str">
        <f>IFERROR(IF($A11403=VLOOKUP($A11403,AGOTADOS!$A$3:$H$4997,1,FALSE),"AGOTADO","SI HAY"),"")</f>
        <v/>
      </c>
    </row>
    <row r="11403" spans="12:13" ht="18" customHeight="1" x14ac:dyDescent="0.25">
      <c r="L11403" s="516"/>
      <c r="M11403" s="410" t="str">
        <f>IFERROR(IF($A11404=VLOOKUP($A11404,AGOTADOS!$A$3:$H$4997,1,FALSE),"AGOTADO","SI HAY"),"")</f>
        <v/>
      </c>
    </row>
    <row r="11404" spans="12:13" ht="18" customHeight="1" x14ac:dyDescent="0.25">
      <c r="L11404" s="516"/>
      <c r="M11404" s="410" t="str">
        <f>IFERROR(IF($A11405=VLOOKUP($A11405,AGOTADOS!$A$3:$H$4997,1,FALSE),"AGOTADO","SI HAY"),"")</f>
        <v/>
      </c>
    </row>
    <row r="11405" spans="12:13" ht="18" customHeight="1" x14ac:dyDescent="0.25">
      <c r="L11405" s="516"/>
      <c r="M11405" s="410" t="str">
        <f>IFERROR(IF($A11406=VLOOKUP($A11406,AGOTADOS!$A$3:$H$4997,1,FALSE),"AGOTADO","SI HAY"),"")</f>
        <v/>
      </c>
    </row>
    <row r="11406" spans="12:13" ht="18" customHeight="1" x14ac:dyDescent="0.25">
      <c r="L11406" s="516"/>
      <c r="M11406" s="410" t="str">
        <f>IFERROR(IF($A11407=VLOOKUP($A11407,AGOTADOS!$A$3:$H$4997,1,FALSE),"AGOTADO","SI HAY"),"")</f>
        <v/>
      </c>
    </row>
    <row r="11407" spans="12:13" ht="18" customHeight="1" x14ac:dyDescent="0.25">
      <c r="L11407" s="516"/>
      <c r="M11407" s="410" t="str">
        <f>IFERROR(IF($A11408=VLOOKUP($A11408,AGOTADOS!$A$3:$H$4997,1,FALSE),"AGOTADO","SI HAY"),"")</f>
        <v/>
      </c>
    </row>
    <row r="11408" spans="12:13" ht="18" customHeight="1" x14ac:dyDescent="0.25">
      <c r="L11408" s="516"/>
      <c r="M11408" s="410" t="str">
        <f>IFERROR(IF($A11409=VLOOKUP($A11409,AGOTADOS!$A$3:$H$4997,1,FALSE),"AGOTADO","SI HAY"),"")</f>
        <v/>
      </c>
    </row>
    <row r="11409" spans="12:13" ht="18" customHeight="1" x14ac:dyDescent="0.25">
      <c r="L11409" s="516"/>
      <c r="M11409" s="410" t="str">
        <f>IFERROR(IF($A11410=VLOOKUP($A11410,AGOTADOS!$A$3:$H$4997,1,FALSE),"AGOTADO","SI HAY"),"")</f>
        <v/>
      </c>
    </row>
    <row r="11410" spans="12:13" ht="18" customHeight="1" x14ac:dyDescent="0.25">
      <c r="L11410" s="516"/>
      <c r="M11410" s="410" t="str">
        <f>IFERROR(IF($A11411=VLOOKUP($A11411,AGOTADOS!$A$3:$H$4997,1,FALSE),"AGOTADO","SI HAY"),"")</f>
        <v/>
      </c>
    </row>
    <row r="11411" spans="12:13" ht="18" customHeight="1" x14ac:dyDescent="0.25">
      <c r="L11411" s="516"/>
      <c r="M11411" s="410" t="str">
        <f>IFERROR(IF($A11412=VLOOKUP($A11412,AGOTADOS!$A$3:$H$4997,1,FALSE),"AGOTADO","SI HAY"),"")</f>
        <v/>
      </c>
    </row>
    <row r="11412" spans="12:13" ht="18" customHeight="1" x14ac:dyDescent="0.25">
      <c r="L11412" s="516"/>
      <c r="M11412" s="410" t="str">
        <f>IFERROR(IF($A11413=VLOOKUP($A11413,AGOTADOS!$A$3:$H$4997,1,FALSE),"AGOTADO","SI HAY"),"")</f>
        <v/>
      </c>
    </row>
    <row r="11413" spans="12:13" ht="18" customHeight="1" x14ac:dyDescent="0.25">
      <c r="L11413" s="516"/>
      <c r="M11413" s="410" t="str">
        <f>IFERROR(IF($A11414=VLOOKUP($A11414,AGOTADOS!$A$3:$H$4997,1,FALSE),"AGOTADO","SI HAY"),"")</f>
        <v/>
      </c>
    </row>
    <row r="11414" spans="12:13" ht="18" customHeight="1" x14ac:dyDescent="0.25">
      <c r="L11414" s="516"/>
      <c r="M11414" s="410" t="str">
        <f>IFERROR(IF($A11415=VLOOKUP($A11415,AGOTADOS!$A$3:$H$4997,1,FALSE),"AGOTADO","SI HAY"),"")</f>
        <v/>
      </c>
    </row>
    <row r="11415" spans="12:13" ht="18" customHeight="1" x14ac:dyDescent="0.25">
      <c r="L11415" s="516"/>
      <c r="M11415" s="410" t="str">
        <f>IFERROR(IF($A11416=VLOOKUP($A11416,AGOTADOS!$A$3:$H$4997,1,FALSE),"AGOTADO","SI HAY"),"")</f>
        <v/>
      </c>
    </row>
    <row r="11416" spans="12:13" ht="18" customHeight="1" x14ac:dyDescent="0.25">
      <c r="L11416" s="516"/>
      <c r="M11416" s="410" t="str">
        <f>IFERROR(IF($A11417=VLOOKUP($A11417,AGOTADOS!$A$3:$H$4997,1,FALSE),"AGOTADO","SI HAY"),"")</f>
        <v/>
      </c>
    </row>
    <row r="11417" spans="12:13" ht="18" customHeight="1" x14ac:dyDescent="0.25">
      <c r="L11417" s="516"/>
      <c r="M11417" s="410" t="str">
        <f>IFERROR(IF($A11418=VLOOKUP($A11418,AGOTADOS!$A$3:$H$4997,1,FALSE),"AGOTADO","SI HAY"),"")</f>
        <v/>
      </c>
    </row>
    <row r="11418" spans="12:13" ht="18" customHeight="1" x14ac:dyDescent="0.25">
      <c r="L11418" s="516"/>
      <c r="M11418" s="410" t="str">
        <f>IFERROR(IF($A11419=VLOOKUP($A11419,AGOTADOS!$A$3:$H$4997,1,FALSE),"AGOTADO","SI HAY"),"")</f>
        <v/>
      </c>
    </row>
    <row r="11419" spans="12:13" ht="18" customHeight="1" x14ac:dyDescent="0.25">
      <c r="L11419" s="516"/>
      <c r="M11419" s="410" t="str">
        <f>IFERROR(IF($A11420=VLOOKUP($A11420,AGOTADOS!$A$3:$H$4997,1,FALSE),"AGOTADO","SI HAY"),"")</f>
        <v/>
      </c>
    </row>
    <row r="11420" spans="12:13" ht="18" customHeight="1" x14ac:dyDescent="0.25">
      <c r="L11420" s="516"/>
      <c r="M11420" s="410" t="str">
        <f>IFERROR(IF($A11421=VLOOKUP($A11421,AGOTADOS!$A$3:$H$4997,1,FALSE),"AGOTADO","SI HAY"),"")</f>
        <v/>
      </c>
    </row>
    <row r="11421" spans="12:13" ht="18" customHeight="1" x14ac:dyDescent="0.25">
      <c r="L11421" s="516"/>
      <c r="M11421" s="410" t="str">
        <f>IFERROR(IF($A11422=VLOOKUP($A11422,AGOTADOS!$A$3:$H$4997,1,FALSE),"AGOTADO","SI HAY"),"")</f>
        <v/>
      </c>
    </row>
    <row r="11422" spans="12:13" ht="18" customHeight="1" x14ac:dyDescent="0.25">
      <c r="L11422" s="516"/>
      <c r="M11422" s="410" t="str">
        <f>IFERROR(IF($A11423=VLOOKUP($A11423,AGOTADOS!$A$3:$H$4997,1,FALSE),"AGOTADO","SI HAY"),"")</f>
        <v/>
      </c>
    </row>
    <row r="11423" spans="12:13" ht="18" customHeight="1" x14ac:dyDescent="0.25">
      <c r="L11423" s="516"/>
      <c r="M11423" s="410" t="str">
        <f>IFERROR(IF($A11424=VLOOKUP($A11424,AGOTADOS!$A$3:$H$4997,1,FALSE),"AGOTADO","SI HAY"),"")</f>
        <v/>
      </c>
    </row>
    <row r="11424" spans="12:13" ht="18" customHeight="1" x14ac:dyDescent="0.25">
      <c r="L11424" s="516"/>
      <c r="M11424" s="410" t="str">
        <f>IFERROR(IF($A11425=VLOOKUP($A11425,AGOTADOS!$A$3:$H$4997,1,FALSE),"AGOTADO","SI HAY"),"")</f>
        <v/>
      </c>
    </row>
    <row r="11425" spans="12:13" ht="18" customHeight="1" x14ac:dyDescent="0.25">
      <c r="L11425" s="516"/>
      <c r="M11425" s="410" t="str">
        <f>IFERROR(IF($A11426=VLOOKUP($A11426,AGOTADOS!$A$3:$H$4997,1,FALSE),"AGOTADO","SI HAY"),"")</f>
        <v/>
      </c>
    </row>
    <row r="11426" spans="12:13" ht="18" customHeight="1" x14ac:dyDescent="0.25">
      <c r="L11426" s="516"/>
      <c r="M11426" s="410" t="str">
        <f>IFERROR(IF($A11427=VLOOKUP($A11427,AGOTADOS!$A$3:$H$4997,1,FALSE),"AGOTADO","SI HAY"),"")</f>
        <v/>
      </c>
    </row>
    <row r="11427" spans="12:13" ht="18" customHeight="1" x14ac:dyDescent="0.25">
      <c r="L11427" s="516"/>
      <c r="M11427" s="410" t="str">
        <f>IFERROR(IF($A11428=VLOOKUP($A11428,AGOTADOS!$A$3:$H$4997,1,FALSE),"AGOTADO","SI HAY"),"")</f>
        <v/>
      </c>
    </row>
    <row r="11428" spans="12:13" ht="18" customHeight="1" x14ac:dyDescent="0.25">
      <c r="L11428" s="516"/>
      <c r="M11428" s="410" t="str">
        <f>IFERROR(IF($A11429=VLOOKUP($A11429,AGOTADOS!$A$3:$H$4997,1,FALSE),"AGOTADO","SI HAY"),"")</f>
        <v/>
      </c>
    </row>
    <row r="11429" spans="12:13" ht="18" customHeight="1" x14ac:dyDescent="0.25">
      <c r="L11429" s="516"/>
      <c r="M11429" s="410" t="str">
        <f>IFERROR(IF($A11430=VLOOKUP($A11430,AGOTADOS!$A$3:$H$4997,1,FALSE),"AGOTADO","SI HAY"),"")</f>
        <v/>
      </c>
    </row>
    <row r="11430" spans="12:13" ht="18" customHeight="1" x14ac:dyDescent="0.25">
      <c r="L11430" s="516"/>
      <c r="M11430" s="410" t="str">
        <f>IFERROR(IF($A11431=VLOOKUP($A11431,AGOTADOS!$A$3:$H$4997,1,FALSE),"AGOTADO","SI HAY"),"")</f>
        <v/>
      </c>
    </row>
    <row r="11431" spans="12:13" ht="18" customHeight="1" x14ac:dyDescent="0.25">
      <c r="L11431" s="516"/>
      <c r="M11431" s="410" t="str">
        <f>IFERROR(IF($A11432=VLOOKUP($A11432,AGOTADOS!$A$3:$H$4997,1,FALSE),"AGOTADO","SI HAY"),"")</f>
        <v/>
      </c>
    </row>
    <row r="11432" spans="12:13" ht="18" customHeight="1" x14ac:dyDescent="0.25">
      <c r="L11432" s="516"/>
      <c r="M11432" s="410" t="str">
        <f>IFERROR(IF($A11433=VLOOKUP($A11433,AGOTADOS!$A$3:$H$4997,1,FALSE),"AGOTADO","SI HAY"),"")</f>
        <v/>
      </c>
    </row>
    <row r="11433" spans="12:13" ht="18" customHeight="1" x14ac:dyDescent="0.25">
      <c r="L11433" s="516"/>
      <c r="M11433" s="410" t="str">
        <f>IFERROR(IF($A11434=VLOOKUP($A11434,AGOTADOS!$A$3:$H$4997,1,FALSE),"AGOTADO","SI HAY"),"")</f>
        <v/>
      </c>
    </row>
    <row r="11434" spans="12:13" ht="18" customHeight="1" x14ac:dyDescent="0.25">
      <c r="L11434" s="516"/>
      <c r="M11434" s="410" t="str">
        <f>IFERROR(IF($A11435=VLOOKUP($A11435,AGOTADOS!$A$3:$H$4997,1,FALSE),"AGOTADO","SI HAY"),"")</f>
        <v/>
      </c>
    </row>
    <row r="11435" spans="12:13" ht="18" customHeight="1" x14ac:dyDescent="0.25">
      <c r="L11435" s="516"/>
      <c r="M11435" s="410" t="str">
        <f>IFERROR(IF($A11436=VLOOKUP($A11436,AGOTADOS!$A$3:$H$4997,1,FALSE),"AGOTADO","SI HAY"),"")</f>
        <v/>
      </c>
    </row>
    <row r="11436" spans="12:13" ht="18" customHeight="1" x14ac:dyDescent="0.25">
      <c r="L11436" s="516"/>
      <c r="M11436" s="410" t="str">
        <f>IFERROR(IF($A11437=VLOOKUP($A11437,AGOTADOS!$A$3:$H$4997,1,FALSE),"AGOTADO","SI HAY"),"")</f>
        <v/>
      </c>
    </row>
    <row r="11437" spans="12:13" ht="18" customHeight="1" x14ac:dyDescent="0.25">
      <c r="L11437" s="516"/>
      <c r="M11437" s="410" t="str">
        <f>IFERROR(IF($A11438=VLOOKUP($A11438,AGOTADOS!$A$3:$H$4997,1,FALSE),"AGOTADO","SI HAY"),"")</f>
        <v/>
      </c>
    </row>
    <row r="11438" spans="12:13" ht="18" customHeight="1" x14ac:dyDescent="0.25">
      <c r="L11438" s="516"/>
      <c r="M11438" s="410" t="str">
        <f>IFERROR(IF($A11439=VLOOKUP($A11439,AGOTADOS!$A$3:$H$4997,1,FALSE),"AGOTADO","SI HAY"),"")</f>
        <v/>
      </c>
    </row>
    <row r="11439" spans="12:13" ht="18" customHeight="1" x14ac:dyDescent="0.25">
      <c r="L11439" s="516"/>
      <c r="M11439" s="410" t="str">
        <f>IFERROR(IF($A11440=VLOOKUP($A11440,AGOTADOS!$A$3:$H$4997,1,FALSE),"AGOTADO","SI HAY"),"")</f>
        <v/>
      </c>
    </row>
    <row r="11440" spans="12:13" ht="18" customHeight="1" x14ac:dyDescent="0.25">
      <c r="L11440" s="516"/>
      <c r="M11440" s="410" t="str">
        <f>IFERROR(IF($A11441=VLOOKUP($A11441,AGOTADOS!$A$3:$H$4997,1,FALSE),"AGOTADO","SI HAY"),"")</f>
        <v/>
      </c>
    </row>
    <row r="11441" spans="12:13" ht="18" customHeight="1" x14ac:dyDescent="0.25">
      <c r="L11441" s="516"/>
      <c r="M11441" s="410" t="str">
        <f>IFERROR(IF($A11442=VLOOKUP($A11442,AGOTADOS!$A$3:$H$4997,1,FALSE),"AGOTADO","SI HAY"),"")</f>
        <v/>
      </c>
    </row>
    <row r="11442" spans="12:13" ht="18" customHeight="1" x14ac:dyDescent="0.25">
      <c r="L11442" s="516"/>
      <c r="M11442" s="410" t="str">
        <f>IFERROR(IF($A11443=VLOOKUP($A11443,AGOTADOS!$A$3:$H$4997,1,FALSE),"AGOTADO","SI HAY"),"")</f>
        <v/>
      </c>
    </row>
    <row r="11443" spans="12:13" ht="18" customHeight="1" x14ac:dyDescent="0.25">
      <c r="L11443" s="516"/>
      <c r="M11443" s="410" t="str">
        <f>IFERROR(IF($A11444=VLOOKUP($A11444,AGOTADOS!$A$3:$H$4997,1,FALSE),"AGOTADO","SI HAY"),"")</f>
        <v/>
      </c>
    </row>
    <row r="11444" spans="12:13" ht="18" customHeight="1" x14ac:dyDescent="0.25">
      <c r="L11444" s="516"/>
      <c r="M11444" s="410" t="str">
        <f>IFERROR(IF($A11445=VLOOKUP($A11445,AGOTADOS!$A$3:$H$4997,1,FALSE),"AGOTADO","SI HAY"),"")</f>
        <v/>
      </c>
    </row>
    <row r="11445" spans="12:13" ht="18" customHeight="1" x14ac:dyDescent="0.25">
      <c r="L11445" s="516"/>
      <c r="M11445" s="410" t="str">
        <f>IFERROR(IF($A11446=VLOOKUP($A11446,AGOTADOS!$A$3:$H$4997,1,FALSE),"AGOTADO","SI HAY"),"")</f>
        <v/>
      </c>
    </row>
    <row r="11446" spans="12:13" ht="18" customHeight="1" x14ac:dyDescent="0.25">
      <c r="L11446" s="516"/>
      <c r="M11446" s="410" t="str">
        <f>IFERROR(IF($A11447=VLOOKUP($A11447,AGOTADOS!$A$3:$H$4997,1,FALSE),"AGOTADO","SI HAY"),"")</f>
        <v/>
      </c>
    </row>
    <row r="11447" spans="12:13" ht="18" customHeight="1" x14ac:dyDescent="0.25">
      <c r="L11447" s="516"/>
      <c r="M11447" s="410" t="str">
        <f>IFERROR(IF($A11448=VLOOKUP($A11448,AGOTADOS!$A$3:$H$4997,1,FALSE),"AGOTADO","SI HAY"),"")</f>
        <v/>
      </c>
    </row>
    <row r="11448" spans="12:13" ht="18" customHeight="1" x14ac:dyDescent="0.25">
      <c r="L11448" s="516"/>
      <c r="M11448" s="410" t="str">
        <f>IFERROR(IF($A11449=VLOOKUP($A11449,AGOTADOS!$A$3:$H$4997,1,FALSE),"AGOTADO","SI HAY"),"")</f>
        <v/>
      </c>
    </row>
    <row r="11449" spans="12:13" ht="18" customHeight="1" x14ac:dyDescent="0.25">
      <c r="L11449" s="516"/>
      <c r="M11449" s="410" t="str">
        <f>IFERROR(IF($A11450=VLOOKUP($A11450,AGOTADOS!$A$3:$H$4997,1,FALSE),"AGOTADO","SI HAY"),"")</f>
        <v/>
      </c>
    </row>
    <row r="11450" spans="12:13" ht="18" customHeight="1" x14ac:dyDescent="0.25">
      <c r="L11450" s="516"/>
      <c r="M11450" s="410" t="str">
        <f>IFERROR(IF($A11451=VLOOKUP($A11451,AGOTADOS!$A$3:$H$4997,1,FALSE),"AGOTADO","SI HAY"),"")</f>
        <v/>
      </c>
    </row>
    <row r="11451" spans="12:13" ht="18" customHeight="1" x14ac:dyDescent="0.25">
      <c r="L11451" s="516"/>
      <c r="M11451" s="410" t="str">
        <f>IFERROR(IF($A11452=VLOOKUP($A11452,AGOTADOS!$A$3:$H$4997,1,FALSE),"AGOTADO","SI HAY"),"")</f>
        <v/>
      </c>
    </row>
    <row r="11452" spans="12:13" ht="18" customHeight="1" x14ac:dyDescent="0.25">
      <c r="L11452" s="516"/>
      <c r="M11452" s="410" t="str">
        <f>IFERROR(IF($A11453=VLOOKUP($A11453,AGOTADOS!$A$3:$H$4997,1,FALSE),"AGOTADO","SI HAY"),"")</f>
        <v/>
      </c>
    </row>
    <row r="11453" spans="12:13" ht="18" customHeight="1" x14ac:dyDescent="0.25">
      <c r="L11453" s="516"/>
      <c r="M11453" s="410" t="str">
        <f>IFERROR(IF($A11454=VLOOKUP($A11454,AGOTADOS!$A$3:$H$4997,1,FALSE),"AGOTADO","SI HAY"),"")</f>
        <v/>
      </c>
    </row>
    <row r="11454" spans="12:13" ht="18" customHeight="1" x14ac:dyDescent="0.25">
      <c r="L11454" s="516"/>
      <c r="M11454" s="410" t="str">
        <f>IFERROR(IF($A11455=VLOOKUP($A11455,AGOTADOS!$A$3:$H$4997,1,FALSE),"AGOTADO","SI HAY"),"")</f>
        <v/>
      </c>
    </row>
    <row r="11455" spans="12:13" ht="18" customHeight="1" x14ac:dyDescent="0.25">
      <c r="L11455" s="516"/>
      <c r="M11455" s="410" t="str">
        <f>IFERROR(IF($A11456=VLOOKUP($A11456,AGOTADOS!$A$3:$H$4997,1,FALSE),"AGOTADO","SI HAY"),"")</f>
        <v/>
      </c>
    </row>
    <row r="11456" spans="12:13" ht="18" customHeight="1" x14ac:dyDescent="0.25">
      <c r="L11456" s="516"/>
      <c r="M11456" s="410" t="str">
        <f>IFERROR(IF($A11457=VLOOKUP($A11457,AGOTADOS!$A$3:$H$4997,1,FALSE),"AGOTADO","SI HAY"),"")</f>
        <v/>
      </c>
    </row>
    <row r="11457" spans="12:13" ht="18" customHeight="1" x14ac:dyDescent="0.25">
      <c r="L11457" s="516"/>
      <c r="M11457" s="410" t="str">
        <f>IFERROR(IF($A11458=VLOOKUP($A11458,AGOTADOS!$A$3:$H$4997,1,FALSE),"AGOTADO","SI HAY"),"")</f>
        <v/>
      </c>
    </row>
    <row r="11458" spans="12:13" ht="18" customHeight="1" x14ac:dyDescent="0.25">
      <c r="L11458" s="516"/>
      <c r="M11458" s="410" t="str">
        <f>IFERROR(IF($A11459=VLOOKUP($A11459,AGOTADOS!$A$3:$H$4997,1,FALSE),"AGOTADO","SI HAY"),"")</f>
        <v/>
      </c>
    </row>
    <row r="11459" spans="12:13" ht="18" customHeight="1" x14ac:dyDescent="0.25">
      <c r="L11459" s="516"/>
      <c r="M11459" s="410" t="str">
        <f>IFERROR(IF($A11460=VLOOKUP($A11460,AGOTADOS!$A$3:$H$4997,1,FALSE),"AGOTADO","SI HAY"),"")</f>
        <v/>
      </c>
    </row>
    <row r="11460" spans="12:13" ht="18" customHeight="1" x14ac:dyDescent="0.25">
      <c r="L11460" s="516"/>
      <c r="M11460" s="410" t="str">
        <f>IFERROR(IF($A11461=VLOOKUP($A11461,AGOTADOS!$A$3:$H$4997,1,FALSE),"AGOTADO","SI HAY"),"")</f>
        <v/>
      </c>
    </row>
    <row r="11461" spans="12:13" ht="18" customHeight="1" x14ac:dyDescent="0.25">
      <c r="L11461" s="516"/>
      <c r="M11461" s="410" t="str">
        <f>IFERROR(IF($A11462=VLOOKUP($A11462,AGOTADOS!$A$3:$H$4997,1,FALSE),"AGOTADO","SI HAY"),"")</f>
        <v/>
      </c>
    </row>
    <row r="11462" spans="12:13" ht="18" customHeight="1" x14ac:dyDescent="0.25">
      <c r="L11462" s="516"/>
      <c r="M11462" s="410" t="str">
        <f>IFERROR(IF($A11463=VLOOKUP($A11463,AGOTADOS!$A$3:$H$4997,1,FALSE),"AGOTADO","SI HAY"),"")</f>
        <v/>
      </c>
    </row>
    <row r="11463" spans="12:13" ht="18" customHeight="1" x14ac:dyDescent="0.25">
      <c r="L11463" s="516"/>
      <c r="M11463" s="410" t="str">
        <f>IFERROR(IF($A11464=VLOOKUP($A11464,AGOTADOS!$A$3:$H$4997,1,FALSE),"AGOTADO","SI HAY"),"")</f>
        <v/>
      </c>
    </row>
    <row r="11464" spans="12:13" ht="18" customHeight="1" x14ac:dyDescent="0.25">
      <c r="L11464" s="516"/>
      <c r="M11464" s="410" t="str">
        <f>IFERROR(IF($A11465=VLOOKUP($A11465,AGOTADOS!$A$3:$H$4997,1,FALSE),"AGOTADO","SI HAY"),"")</f>
        <v/>
      </c>
    </row>
    <row r="11465" spans="12:13" ht="18" customHeight="1" x14ac:dyDescent="0.25">
      <c r="L11465" s="516"/>
      <c r="M11465" s="410" t="str">
        <f>IFERROR(IF($A11466=VLOOKUP($A11466,AGOTADOS!$A$3:$H$4997,1,FALSE),"AGOTADO","SI HAY"),"")</f>
        <v/>
      </c>
    </row>
    <row r="11466" spans="12:13" ht="18" customHeight="1" x14ac:dyDescent="0.25">
      <c r="L11466" s="516"/>
      <c r="M11466" s="410" t="str">
        <f>IFERROR(IF($A11467=VLOOKUP($A11467,AGOTADOS!$A$3:$H$4997,1,FALSE),"AGOTADO","SI HAY"),"")</f>
        <v/>
      </c>
    </row>
    <row r="11467" spans="12:13" ht="18" customHeight="1" x14ac:dyDescent="0.25">
      <c r="L11467" s="516"/>
      <c r="M11467" s="410" t="str">
        <f>IFERROR(IF($A11468=VLOOKUP($A11468,AGOTADOS!$A$3:$H$4997,1,FALSE),"AGOTADO","SI HAY"),"")</f>
        <v/>
      </c>
    </row>
    <row r="11468" spans="12:13" ht="18" customHeight="1" x14ac:dyDescent="0.25">
      <c r="L11468" s="516"/>
      <c r="M11468" s="410" t="str">
        <f>IFERROR(IF($A11469=VLOOKUP($A11469,AGOTADOS!$A$3:$H$4997,1,FALSE),"AGOTADO","SI HAY"),"")</f>
        <v/>
      </c>
    </row>
    <row r="11469" spans="12:13" ht="18" customHeight="1" x14ac:dyDescent="0.25">
      <c r="L11469" s="516"/>
      <c r="M11469" s="410" t="str">
        <f>IFERROR(IF($A11470=VLOOKUP($A11470,AGOTADOS!$A$3:$H$4997,1,FALSE),"AGOTADO","SI HAY"),"")</f>
        <v/>
      </c>
    </row>
    <row r="11470" spans="12:13" ht="18" customHeight="1" x14ac:dyDescent="0.25">
      <c r="L11470" s="516"/>
      <c r="M11470" s="410" t="str">
        <f>IFERROR(IF($A11471=VLOOKUP($A11471,AGOTADOS!$A$3:$H$4997,1,FALSE),"AGOTADO","SI HAY"),"")</f>
        <v/>
      </c>
    </row>
    <row r="11471" spans="12:13" ht="18" customHeight="1" x14ac:dyDescent="0.25">
      <c r="L11471" s="516"/>
      <c r="M11471" s="410" t="str">
        <f>IFERROR(IF($A11472=VLOOKUP($A11472,AGOTADOS!$A$3:$H$4997,1,FALSE),"AGOTADO","SI HAY"),"")</f>
        <v/>
      </c>
    </row>
    <row r="11472" spans="12:13" ht="18" customHeight="1" x14ac:dyDescent="0.25">
      <c r="L11472" s="516"/>
      <c r="M11472" s="410" t="str">
        <f>IFERROR(IF($A11473=VLOOKUP($A11473,AGOTADOS!$A$3:$H$4997,1,FALSE),"AGOTADO","SI HAY"),"")</f>
        <v/>
      </c>
    </row>
    <row r="11473" spans="12:13" ht="18" customHeight="1" x14ac:dyDescent="0.25">
      <c r="L11473" s="516"/>
      <c r="M11473" s="410" t="str">
        <f>IFERROR(IF($A11474=VLOOKUP($A11474,AGOTADOS!$A$3:$H$4997,1,FALSE),"AGOTADO","SI HAY"),"")</f>
        <v/>
      </c>
    </row>
    <row r="11474" spans="12:13" ht="18" customHeight="1" x14ac:dyDescent="0.25">
      <c r="L11474" s="516"/>
      <c r="M11474" s="410" t="str">
        <f>IFERROR(IF($A11475=VLOOKUP($A11475,AGOTADOS!$A$3:$H$4997,1,FALSE),"AGOTADO","SI HAY"),"")</f>
        <v/>
      </c>
    </row>
    <row r="11475" spans="12:13" ht="18" customHeight="1" x14ac:dyDescent="0.25">
      <c r="L11475" s="516"/>
      <c r="M11475" s="410" t="str">
        <f>IFERROR(IF($A11476=VLOOKUP($A11476,AGOTADOS!$A$3:$H$4997,1,FALSE),"AGOTADO","SI HAY"),"")</f>
        <v/>
      </c>
    </row>
    <row r="11476" spans="12:13" ht="18" customHeight="1" x14ac:dyDescent="0.25">
      <c r="L11476" s="516"/>
      <c r="M11476" s="410" t="str">
        <f>IFERROR(IF($A11477=VLOOKUP($A11477,AGOTADOS!$A$3:$H$4997,1,FALSE),"AGOTADO","SI HAY"),"")</f>
        <v/>
      </c>
    </row>
    <row r="11477" spans="12:13" ht="18" customHeight="1" x14ac:dyDescent="0.25">
      <c r="L11477" s="516"/>
      <c r="M11477" s="410" t="str">
        <f>IFERROR(IF($A11478=VLOOKUP($A11478,AGOTADOS!$A$3:$H$4997,1,FALSE),"AGOTADO","SI HAY"),"")</f>
        <v/>
      </c>
    </row>
    <row r="11478" spans="12:13" ht="18" customHeight="1" x14ac:dyDescent="0.25">
      <c r="L11478" s="516"/>
      <c r="M11478" s="410" t="str">
        <f>IFERROR(IF($A11479=VLOOKUP($A11479,AGOTADOS!$A$3:$H$4997,1,FALSE),"AGOTADO","SI HAY"),"")</f>
        <v/>
      </c>
    </row>
    <row r="11479" spans="12:13" ht="18" customHeight="1" x14ac:dyDescent="0.25">
      <c r="L11479" s="516"/>
      <c r="M11479" s="410" t="str">
        <f>IFERROR(IF($A11480=VLOOKUP($A11480,AGOTADOS!$A$3:$H$4997,1,FALSE),"AGOTADO","SI HAY"),"")</f>
        <v/>
      </c>
    </row>
    <row r="11480" spans="12:13" ht="18" customHeight="1" x14ac:dyDescent="0.25">
      <c r="L11480" s="516"/>
      <c r="M11480" s="410" t="str">
        <f>IFERROR(IF($A11481=VLOOKUP($A11481,AGOTADOS!$A$3:$H$4997,1,FALSE),"AGOTADO","SI HAY"),"")</f>
        <v/>
      </c>
    </row>
    <row r="11481" spans="12:13" ht="18" customHeight="1" x14ac:dyDescent="0.25">
      <c r="L11481" s="516"/>
      <c r="M11481" s="410" t="str">
        <f>IFERROR(IF($A11482=VLOOKUP($A11482,AGOTADOS!$A$3:$H$4997,1,FALSE),"AGOTADO","SI HAY"),"")</f>
        <v/>
      </c>
    </row>
    <row r="11482" spans="12:13" ht="18" customHeight="1" x14ac:dyDescent="0.25">
      <c r="L11482" s="516"/>
      <c r="M11482" s="410" t="str">
        <f>IFERROR(IF($A11483=VLOOKUP($A11483,AGOTADOS!$A$3:$H$4997,1,FALSE),"AGOTADO","SI HAY"),"")</f>
        <v/>
      </c>
    </row>
    <row r="11483" spans="12:13" ht="18" customHeight="1" x14ac:dyDescent="0.25">
      <c r="L11483" s="516"/>
      <c r="M11483" s="410" t="str">
        <f>IFERROR(IF($A11484=VLOOKUP($A11484,AGOTADOS!$A$3:$H$4997,1,FALSE),"AGOTADO","SI HAY"),"")</f>
        <v/>
      </c>
    </row>
    <row r="11484" spans="12:13" ht="18" customHeight="1" x14ac:dyDescent="0.25">
      <c r="L11484" s="516"/>
      <c r="M11484" s="410" t="str">
        <f>IFERROR(IF($A11485=VLOOKUP($A11485,AGOTADOS!$A$3:$H$4997,1,FALSE),"AGOTADO","SI HAY"),"")</f>
        <v/>
      </c>
    </row>
    <row r="11485" spans="12:13" ht="18" customHeight="1" x14ac:dyDescent="0.25">
      <c r="L11485" s="516"/>
      <c r="M11485" s="410" t="str">
        <f>IFERROR(IF($A11486=VLOOKUP($A11486,AGOTADOS!$A$3:$H$4997,1,FALSE),"AGOTADO","SI HAY"),"")</f>
        <v/>
      </c>
    </row>
    <row r="11486" spans="12:13" ht="18" customHeight="1" x14ac:dyDescent="0.25">
      <c r="L11486" s="516"/>
      <c r="M11486" s="410" t="str">
        <f>IFERROR(IF($A11487=VLOOKUP($A11487,AGOTADOS!$A$3:$H$4997,1,FALSE),"AGOTADO","SI HAY"),"")</f>
        <v/>
      </c>
    </row>
    <row r="11487" spans="12:13" ht="18" customHeight="1" x14ac:dyDescent="0.25">
      <c r="L11487" s="516"/>
      <c r="M11487" s="410" t="str">
        <f>IFERROR(IF($A11488=VLOOKUP($A11488,AGOTADOS!$A$3:$H$4997,1,FALSE),"AGOTADO","SI HAY"),"")</f>
        <v/>
      </c>
    </row>
    <row r="11488" spans="12:13" ht="18" customHeight="1" x14ac:dyDescent="0.25">
      <c r="L11488" s="516"/>
      <c r="M11488" s="410" t="str">
        <f>IFERROR(IF($A11489=VLOOKUP($A11489,AGOTADOS!$A$3:$H$4997,1,FALSE),"AGOTADO","SI HAY"),"")</f>
        <v/>
      </c>
    </row>
    <row r="11489" spans="12:13" ht="18" customHeight="1" x14ac:dyDescent="0.25">
      <c r="L11489" s="516"/>
      <c r="M11489" s="410" t="str">
        <f>IFERROR(IF($A11490=VLOOKUP($A11490,AGOTADOS!$A$3:$H$4997,1,FALSE),"AGOTADO","SI HAY"),"")</f>
        <v/>
      </c>
    </row>
    <row r="11490" spans="12:13" ht="18" customHeight="1" x14ac:dyDescent="0.25">
      <c r="L11490" s="516"/>
      <c r="M11490" s="410" t="str">
        <f>IFERROR(IF($A11491=VLOOKUP($A11491,AGOTADOS!$A$3:$H$4997,1,FALSE),"AGOTADO","SI HAY"),"")</f>
        <v/>
      </c>
    </row>
    <row r="11491" spans="12:13" ht="18" customHeight="1" x14ac:dyDescent="0.25">
      <c r="L11491" s="516"/>
      <c r="M11491" s="410" t="str">
        <f>IFERROR(IF($A11492=VLOOKUP($A11492,AGOTADOS!$A$3:$H$4997,1,FALSE),"AGOTADO","SI HAY"),"")</f>
        <v/>
      </c>
    </row>
    <row r="11492" spans="12:13" ht="18" customHeight="1" x14ac:dyDescent="0.25">
      <c r="L11492" s="516"/>
      <c r="M11492" s="410" t="str">
        <f>IFERROR(IF($A11493=VLOOKUP($A11493,AGOTADOS!$A$3:$H$4997,1,FALSE),"AGOTADO","SI HAY"),"")</f>
        <v/>
      </c>
    </row>
    <row r="11493" spans="12:13" ht="18" customHeight="1" x14ac:dyDescent="0.25">
      <c r="L11493" s="516"/>
      <c r="M11493" s="410" t="str">
        <f>IFERROR(IF($A11494=VLOOKUP($A11494,AGOTADOS!$A$3:$H$4997,1,FALSE),"AGOTADO","SI HAY"),"")</f>
        <v/>
      </c>
    </row>
    <row r="11494" spans="12:13" ht="18" customHeight="1" x14ac:dyDescent="0.25">
      <c r="L11494" s="516"/>
      <c r="M11494" s="410" t="str">
        <f>IFERROR(IF($A11495=VLOOKUP($A11495,AGOTADOS!$A$3:$H$4997,1,FALSE),"AGOTADO","SI HAY"),"")</f>
        <v/>
      </c>
    </row>
    <row r="11495" spans="12:13" ht="18" customHeight="1" x14ac:dyDescent="0.25">
      <c r="L11495" s="516"/>
      <c r="M11495" s="410" t="str">
        <f>IFERROR(IF($A11496=VLOOKUP($A11496,AGOTADOS!$A$3:$H$4997,1,FALSE),"AGOTADO","SI HAY"),"")</f>
        <v/>
      </c>
    </row>
    <row r="11496" spans="12:13" ht="18" customHeight="1" x14ac:dyDescent="0.25">
      <c r="L11496" s="516"/>
      <c r="M11496" s="410" t="str">
        <f>IFERROR(IF($A11497=VLOOKUP($A11497,AGOTADOS!$A$3:$H$4997,1,FALSE),"AGOTADO","SI HAY"),"")</f>
        <v/>
      </c>
    </row>
    <row r="11497" spans="12:13" ht="18" customHeight="1" x14ac:dyDescent="0.25">
      <c r="L11497" s="516"/>
      <c r="M11497" s="410" t="str">
        <f>IFERROR(IF($A11498=VLOOKUP($A11498,AGOTADOS!$A$3:$H$4997,1,FALSE),"AGOTADO","SI HAY"),"")</f>
        <v/>
      </c>
    </row>
    <row r="11498" spans="12:13" ht="18" customHeight="1" x14ac:dyDescent="0.25">
      <c r="L11498" s="516"/>
      <c r="M11498" s="410" t="str">
        <f>IFERROR(IF($A11499=VLOOKUP($A11499,AGOTADOS!$A$3:$H$4997,1,FALSE),"AGOTADO","SI HAY"),"")</f>
        <v/>
      </c>
    </row>
    <row r="11499" spans="12:13" ht="18" customHeight="1" x14ac:dyDescent="0.25">
      <c r="L11499" s="516"/>
      <c r="M11499" s="410" t="str">
        <f>IFERROR(IF($A11500=VLOOKUP($A11500,AGOTADOS!$A$3:$H$4997,1,FALSE),"AGOTADO","SI HAY"),"")</f>
        <v/>
      </c>
    </row>
    <row r="11500" spans="12:13" ht="18" customHeight="1" x14ac:dyDescent="0.25">
      <c r="L11500" s="516"/>
      <c r="M11500" s="410" t="str">
        <f>IFERROR(IF($A11501=VLOOKUP($A11501,AGOTADOS!$A$3:$H$4997,1,FALSE),"AGOTADO","SI HAY"),"")</f>
        <v/>
      </c>
    </row>
    <row r="11501" spans="12:13" ht="18" customHeight="1" x14ac:dyDescent="0.25">
      <c r="L11501" s="516"/>
      <c r="M11501" s="410" t="str">
        <f>IFERROR(IF($A11502=VLOOKUP($A11502,AGOTADOS!$A$3:$H$4997,1,FALSE),"AGOTADO","SI HAY"),"")</f>
        <v/>
      </c>
    </row>
    <row r="11502" spans="12:13" ht="18" customHeight="1" x14ac:dyDescent="0.25">
      <c r="L11502" s="516"/>
      <c r="M11502" s="410" t="str">
        <f>IFERROR(IF($A11503=VLOOKUP($A11503,AGOTADOS!$A$3:$H$4997,1,FALSE),"AGOTADO","SI HAY"),"")</f>
        <v/>
      </c>
    </row>
    <row r="11503" spans="12:13" ht="18" customHeight="1" x14ac:dyDescent="0.25">
      <c r="L11503" s="516"/>
      <c r="M11503" s="410" t="str">
        <f>IFERROR(IF($A11504=VLOOKUP($A11504,AGOTADOS!$A$3:$H$4997,1,FALSE),"AGOTADO","SI HAY"),"")</f>
        <v/>
      </c>
    </row>
    <row r="11504" spans="12:13" ht="18" customHeight="1" x14ac:dyDescent="0.25">
      <c r="L11504" s="516"/>
      <c r="M11504" s="410" t="str">
        <f>IFERROR(IF($A11505=VLOOKUP($A11505,AGOTADOS!$A$3:$H$4997,1,FALSE),"AGOTADO","SI HAY"),"")</f>
        <v/>
      </c>
    </row>
    <row r="11505" spans="12:13" ht="18" customHeight="1" x14ac:dyDescent="0.25">
      <c r="L11505" s="516"/>
      <c r="M11505" s="410" t="str">
        <f>IFERROR(IF($A11506=VLOOKUP($A11506,AGOTADOS!$A$3:$H$4997,1,FALSE),"AGOTADO","SI HAY"),"")</f>
        <v/>
      </c>
    </row>
    <row r="11506" spans="12:13" ht="18" customHeight="1" x14ac:dyDescent="0.25">
      <c r="L11506" s="516"/>
      <c r="M11506" s="410" t="str">
        <f>IFERROR(IF($A11507=VLOOKUP($A11507,AGOTADOS!$A$3:$H$4997,1,FALSE),"AGOTADO","SI HAY"),"")</f>
        <v/>
      </c>
    </row>
    <row r="11507" spans="12:13" ht="18" customHeight="1" x14ac:dyDescent="0.25">
      <c r="L11507" s="516"/>
      <c r="M11507" s="410" t="str">
        <f>IFERROR(IF($A11508=VLOOKUP($A11508,AGOTADOS!$A$3:$H$4997,1,FALSE),"AGOTADO","SI HAY"),"")</f>
        <v/>
      </c>
    </row>
    <row r="11508" spans="12:13" ht="18" customHeight="1" x14ac:dyDescent="0.25">
      <c r="L11508" s="516"/>
      <c r="M11508" s="410" t="str">
        <f>IFERROR(IF($A11509=VLOOKUP($A11509,AGOTADOS!$A$3:$H$4997,1,FALSE),"AGOTADO","SI HAY"),"")</f>
        <v/>
      </c>
    </row>
    <row r="11509" spans="12:13" ht="18" customHeight="1" x14ac:dyDescent="0.25">
      <c r="L11509" s="516"/>
      <c r="M11509" s="410" t="str">
        <f>IFERROR(IF($A11510=VLOOKUP($A11510,AGOTADOS!$A$3:$H$4997,1,FALSE),"AGOTADO","SI HAY"),"")</f>
        <v/>
      </c>
    </row>
    <row r="11510" spans="12:13" ht="18" customHeight="1" x14ac:dyDescent="0.25">
      <c r="L11510" s="516"/>
      <c r="M11510" s="410" t="str">
        <f>IFERROR(IF($A11511=VLOOKUP($A11511,AGOTADOS!$A$3:$H$4997,1,FALSE),"AGOTADO","SI HAY"),"")</f>
        <v/>
      </c>
    </row>
    <row r="11511" spans="12:13" ht="18" customHeight="1" x14ac:dyDescent="0.25">
      <c r="L11511" s="516"/>
      <c r="M11511" s="410" t="str">
        <f>IFERROR(IF($A11512=VLOOKUP($A11512,AGOTADOS!$A$3:$H$4997,1,FALSE),"AGOTADO","SI HAY"),"")</f>
        <v/>
      </c>
    </row>
    <row r="11512" spans="12:13" ht="18" customHeight="1" x14ac:dyDescent="0.25">
      <c r="L11512" s="516"/>
      <c r="M11512" s="410" t="str">
        <f>IFERROR(IF($A11513=VLOOKUP($A11513,AGOTADOS!$A$3:$H$4997,1,FALSE),"AGOTADO","SI HAY"),"")</f>
        <v/>
      </c>
    </row>
    <row r="11513" spans="12:13" ht="18" customHeight="1" x14ac:dyDescent="0.25">
      <c r="L11513" s="516"/>
      <c r="M11513" s="410" t="str">
        <f>IFERROR(IF($A11514=VLOOKUP($A11514,AGOTADOS!$A$3:$H$4997,1,FALSE),"AGOTADO","SI HAY"),"")</f>
        <v/>
      </c>
    </row>
    <row r="11514" spans="12:13" ht="18" customHeight="1" x14ac:dyDescent="0.25">
      <c r="L11514" s="516"/>
      <c r="M11514" s="410" t="str">
        <f>IFERROR(IF($A11515=VLOOKUP($A11515,AGOTADOS!$A$3:$H$4997,1,FALSE),"AGOTADO","SI HAY"),"")</f>
        <v/>
      </c>
    </row>
    <row r="11515" spans="12:13" ht="18" customHeight="1" x14ac:dyDescent="0.25">
      <c r="L11515" s="516"/>
      <c r="M11515" s="410" t="str">
        <f>IFERROR(IF($A11516=VLOOKUP($A11516,AGOTADOS!$A$3:$H$4997,1,FALSE),"AGOTADO","SI HAY"),"")</f>
        <v/>
      </c>
    </row>
    <row r="11516" spans="12:13" ht="18" customHeight="1" x14ac:dyDescent="0.25">
      <c r="L11516" s="516"/>
      <c r="M11516" s="410" t="str">
        <f>IFERROR(IF($A11517=VLOOKUP($A11517,AGOTADOS!$A$3:$H$4997,1,FALSE),"AGOTADO","SI HAY"),"")</f>
        <v/>
      </c>
    </row>
    <row r="11517" spans="12:13" ht="18" customHeight="1" x14ac:dyDescent="0.25">
      <c r="L11517" s="516"/>
      <c r="M11517" s="410" t="str">
        <f>IFERROR(IF($A11518=VLOOKUP($A11518,AGOTADOS!$A$3:$H$4997,1,FALSE),"AGOTADO","SI HAY"),"")</f>
        <v/>
      </c>
    </row>
    <row r="11518" spans="12:13" ht="18" customHeight="1" x14ac:dyDescent="0.25">
      <c r="L11518" s="516"/>
      <c r="M11518" s="410" t="str">
        <f>IFERROR(IF($A11519=VLOOKUP($A11519,AGOTADOS!$A$3:$H$4997,1,FALSE),"AGOTADO","SI HAY"),"")</f>
        <v/>
      </c>
    </row>
    <row r="11519" spans="12:13" ht="18" customHeight="1" x14ac:dyDescent="0.25">
      <c r="L11519" s="516"/>
      <c r="M11519" s="410" t="str">
        <f>IFERROR(IF($A11520=VLOOKUP($A11520,AGOTADOS!$A$3:$H$4997,1,FALSE),"AGOTADO","SI HAY"),"")</f>
        <v/>
      </c>
    </row>
    <row r="11520" spans="12:13" ht="18" customHeight="1" x14ac:dyDescent="0.25">
      <c r="L11520" s="516"/>
      <c r="M11520" s="410" t="str">
        <f>IFERROR(IF($A11521=VLOOKUP($A11521,AGOTADOS!$A$3:$H$4997,1,FALSE),"AGOTADO","SI HAY"),"")</f>
        <v/>
      </c>
    </row>
    <row r="11521" spans="12:13" ht="18" customHeight="1" x14ac:dyDescent="0.25">
      <c r="L11521" s="516"/>
      <c r="M11521" s="410" t="str">
        <f>IFERROR(IF($A11522=VLOOKUP($A11522,AGOTADOS!$A$3:$H$4997,1,FALSE),"AGOTADO","SI HAY"),"")</f>
        <v/>
      </c>
    </row>
    <row r="11522" spans="12:13" ht="18" customHeight="1" x14ac:dyDescent="0.25">
      <c r="L11522" s="516"/>
      <c r="M11522" s="410" t="str">
        <f>IFERROR(IF($A11523=VLOOKUP($A11523,AGOTADOS!$A$3:$H$4997,1,FALSE),"AGOTADO","SI HAY"),"")</f>
        <v/>
      </c>
    </row>
    <row r="11523" spans="12:13" ht="18" customHeight="1" x14ac:dyDescent="0.25">
      <c r="L11523" s="516"/>
      <c r="M11523" s="410" t="str">
        <f>IFERROR(IF($A11524=VLOOKUP($A11524,AGOTADOS!$A$3:$H$4997,1,FALSE),"AGOTADO","SI HAY"),"")</f>
        <v/>
      </c>
    </row>
    <row r="11524" spans="12:13" ht="18" customHeight="1" x14ac:dyDescent="0.25">
      <c r="L11524" s="516"/>
      <c r="M11524" s="410" t="str">
        <f>IFERROR(IF($A11525=VLOOKUP($A11525,AGOTADOS!$A$3:$H$4997,1,FALSE),"AGOTADO","SI HAY"),"")</f>
        <v/>
      </c>
    </row>
    <row r="11525" spans="12:13" ht="18" customHeight="1" x14ac:dyDescent="0.25">
      <c r="L11525" s="516"/>
      <c r="M11525" s="410" t="str">
        <f>IFERROR(IF($A11526=VLOOKUP($A11526,AGOTADOS!$A$3:$H$4997,1,FALSE),"AGOTADO","SI HAY"),"")</f>
        <v/>
      </c>
    </row>
    <row r="11526" spans="12:13" ht="18" customHeight="1" x14ac:dyDescent="0.25">
      <c r="L11526" s="516"/>
      <c r="M11526" s="410" t="str">
        <f>IFERROR(IF($A11527=VLOOKUP($A11527,AGOTADOS!$A$3:$H$4997,1,FALSE),"AGOTADO","SI HAY"),"")</f>
        <v/>
      </c>
    </row>
    <row r="11527" spans="12:13" ht="18" customHeight="1" x14ac:dyDescent="0.25">
      <c r="L11527" s="516"/>
      <c r="M11527" s="410" t="str">
        <f>IFERROR(IF($A11528=VLOOKUP($A11528,AGOTADOS!$A$3:$H$4997,1,FALSE),"AGOTADO","SI HAY"),"")</f>
        <v/>
      </c>
    </row>
    <row r="11528" spans="12:13" ht="18" customHeight="1" x14ac:dyDescent="0.25">
      <c r="L11528" s="516"/>
      <c r="M11528" s="410" t="str">
        <f>IFERROR(IF($A11529=VLOOKUP($A11529,AGOTADOS!$A$3:$H$4997,1,FALSE),"AGOTADO","SI HAY"),"")</f>
        <v/>
      </c>
    </row>
    <row r="11529" spans="12:13" ht="18" customHeight="1" x14ac:dyDescent="0.25">
      <c r="L11529" s="516"/>
      <c r="M11529" s="410" t="str">
        <f>IFERROR(IF($A11530=VLOOKUP($A11530,AGOTADOS!$A$3:$H$4997,1,FALSE),"AGOTADO","SI HAY"),"")</f>
        <v/>
      </c>
    </row>
    <row r="11530" spans="12:13" ht="18" customHeight="1" x14ac:dyDescent="0.25">
      <c r="L11530" s="516"/>
      <c r="M11530" s="410" t="str">
        <f>IFERROR(IF($A11531=VLOOKUP($A11531,AGOTADOS!$A$3:$H$4997,1,FALSE),"AGOTADO","SI HAY"),"")</f>
        <v/>
      </c>
    </row>
    <row r="11531" spans="12:13" ht="18" customHeight="1" x14ac:dyDescent="0.25">
      <c r="L11531" s="516"/>
      <c r="M11531" s="410" t="str">
        <f>IFERROR(IF($A11532=VLOOKUP($A11532,AGOTADOS!$A$3:$H$4997,1,FALSE),"AGOTADO","SI HAY"),"")</f>
        <v/>
      </c>
    </row>
    <row r="11532" spans="12:13" ht="18" customHeight="1" x14ac:dyDescent="0.25">
      <c r="L11532" s="516"/>
      <c r="M11532" s="410" t="str">
        <f>IFERROR(IF($A11533=VLOOKUP($A11533,AGOTADOS!$A$3:$H$4997,1,FALSE),"AGOTADO","SI HAY"),"")</f>
        <v/>
      </c>
    </row>
    <row r="11533" spans="12:13" ht="18" customHeight="1" x14ac:dyDescent="0.25">
      <c r="L11533" s="516"/>
      <c r="M11533" s="410" t="str">
        <f>IFERROR(IF($A11534=VLOOKUP($A11534,AGOTADOS!$A$3:$H$4997,1,FALSE),"AGOTADO","SI HAY"),"")</f>
        <v/>
      </c>
    </row>
    <row r="11534" spans="12:13" ht="18" customHeight="1" x14ac:dyDescent="0.25">
      <c r="L11534" s="516"/>
      <c r="M11534" s="410" t="str">
        <f>IFERROR(IF($A11535=VLOOKUP($A11535,AGOTADOS!$A$3:$H$4997,1,FALSE),"AGOTADO","SI HAY"),"")</f>
        <v/>
      </c>
    </row>
    <row r="11535" spans="12:13" ht="18" customHeight="1" x14ac:dyDescent="0.25">
      <c r="L11535" s="516"/>
      <c r="M11535" s="410" t="str">
        <f>IFERROR(IF($A11536=VLOOKUP($A11536,AGOTADOS!$A$3:$H$4997,1,FALSE),"AGOTADO","SI HAY"),"")</f>
        <v/>
      </c>
    </row>
    <row r="11536" spans="12:13" ht="18" customHeight="1" x14ac:dyDescent="0.25">
      <c r="L11536" s="516"/>
      <c r="M11536" s="410" t="str">
        <f>IFERROR(IF($A11537=VLOOKUP($A11537,AGOTADOS!$A$3:$H$4997,1,FALSE),"AGOTADO","SI HAY"),"")</f>
        <v/>
      </c>
    </row>
    <row r="11537" spans="12:13" ht="18" customHeight="1" x14ac:dyDescent="0.25">
      <c r="L11537" s="516"/>
      <c r="M11537" s="410" t="str">
        <f>IFERROR(IF($A11538=VLOOKUP($A11538,AGOTADOS!$A$3:$H$4997,1,FALSE),"AGOTADO","SI HAY"),"")</f>
        <v/>
      </c>
    </row>
    <row r="11538" spans="12:13" ht="18" customHeight="1" x14ac:dyDescent="0.25">
      <c r="L11538" s="516"/>
      <c r="M11538" s="410" t="str">
        <f>IFERROR(IF($A11539=VLOOKUP($A11539,AGOTADOS!$A$3:$H$4997,1,FALSE),"AGOTADO","SI HAY"),"")</f>
        <v/>
      </c>
    </row>
    <row r="11539" spans="12:13" ht="18" customHeight="1" x14ac:dyDescent="0.25">
      <c r="L11539" s="516"/>
      <c r="M11539" s="410" t="str">
        <f>IFERROR(IF($A11540=VLOOKUP($A11540,AGOTADOS!$A$3:$H$4997,1,FALSE),"AGOTADO","SI HAY"),"")</f>
        <v/>
      </c>
    </row>
    <row r="11540" spans="12:13" ht="18" customHeight="1" x14ac:dyDescent="0.25">
      <c r="L11540" s="516"/>
      <c r="M11540" s="410" t="str">
        <f>IFERROR(IF($A11541=VLOOKUP($A11541,AGOTADOS!$A$3:$H$4997,1,FALSE),"AGOTADO","SI HAY"),"")</f>
        <v/>
      </c>
    </row>
    <row r="11541" spans="12:13" ht="18" customHeight="1" x14ac:dyDescent="0.25">
      <c r="L11541" s="516"/>
      <c r="M11541" s="410" t="str">
        <f>IFERROR(IF($A11542=VLOOKUP($A11542,AGOTADOS!$A$3:$H$4997,1,FALSE),"AGOTADO","SI HAY"),"")</f>
        <v/>
      </c>
    </row>
    <row r="11542" spans="12:13" ht="18" customHeight="1" x14ac:dyDescent="0.25">
      <c r="L11542" s="516"/>
      <c r="M11542" s="410" t="str">
        <f>IFERROR(IF($A11543=VLOOKUP($A11543,AGOTADOS!$A$3:$H$4997,1,FALSE),"AGOTADO","SI HAY"),"")</f>
        <v/>
      </c>
    </row>
    <row r="11543" spans="12:13" ht="18" customHeight="1" x14ac:dyDescent="0.25">
      <c r="L11543" s="516"/>
      <c r="M11543" s="410" t="str">
        <f>IFERROR(IF($A11544=VLOOKUP($A11544,AGOTADOS!$A$3:$H$4997,1,FALSE),"AGOTADO","SI HAY"),"")</f>
        <v/>
      </c>
    </row>
    <row r="11544" spans="12:13" ht="18" customHeight="1" x14ac:dyDescent="0.25">
      <c r="L11544" s="516"/>
      <c r="M11544" s="410" t="str">
        <f>IFERROR(IF($A11545=VLOOKUP($A11545,AGOTADOS!$A$3:$H$4997,1,FALSE),"AGOTADO","SI HAY"),"")</f>
        <v/>
      </c>
    </row>
    <row r="11545" spans="12:13" ht="18" customHeight="1" x14ac:dyDescent="0.25">
      <c r="L11545" s="516"/>
      <c r="M11545" s="410" t="str">
        <f>IFERROR(IF($A11546=VLOOKUP($A11546,AGOTADOS!$A$3:$H$4997,1,FALSE),"AGOTADO","SI HAY"),"")</f>
        <v/>
      </c>
    </row>
    <row r="11546" spans="12:13" ht="18" customHeight="1" x14ac:dyDescent="0.25">
      <c r="L11546" s="516"/>
      <c r="M11546" s="410" t="str">
        <f>IFERROR(IF($A11547=VLOOKUP($A11547,AGOTADOS!$A$3:$H$4997,1,FALSE),"AGOTADO","SI HAY"),"")</f>
        <v/>
      </c>
    </row>
    <row r="11547" spans="12:13" ht="18" customHeight="1" x14ac:dyDescent="0.25">
      <c r="L11547" s="516"/>
      <c r="M11547" s="410" t="str">
        <f>IFERROR(IF($A11548=VLOOKUP($A11548,AGOTADOS!$A$3:$H$4997,1,FALSE),"AGOTADO","SI HAY"),"")</f>
        <v/>
      </c>
    </row>
    <row r="11548" spans="12:13" ht="18" customHeight="1" x14ac:dyDescent="0.25">
      <c r="L11548" s="516"/>
      <c r="M11548" s="410" t="str">
        <f>IFERROR(IF($A11549=VLOOKUP($A11549,AGOTADOS!$A$3:$H$4997,1,FALSE),"AGOTADO","SI HAY"),"")</f>
        <v/>
      </c>
    </row>
    <row r="11549" spans="12:13" ht="18" customHeight="1" x14ac:dyDescent="0.25">
      <c r="L11549" s="516"/>
      <c r="M11549" s="410" t="str">
        <f>IFERROR(IF($A11550=VLOOKUP($A11550,AGOTADOS!$A$3:$H$4997,1,FALSE),"AGOTADO","SI HAY"),"")</f>
        <v/>
      </c>
    </row>
    <row r="11550" spans="12:13" ht="18" customHeight="1" x14ac:dyDescent="0.25">
      <c r="L11550" s="516"/>
      <c r="M11550" s="410" t="str">
        <f>IFERROR(IF($A11551=VLOOKUP($A11551,AGOTADOS!$A$3:$H$4997,1,FALSE),"AGOTADO","SI HAY"),"")</f>
        <v/>
      </c>
    </row>
    <row r="11551" spans="12:13" ht="18" customHeight="1" x14ac:dyDescent="0.25">
      <c r="L11551" s="516"/>
      <c r="M11551" s="410" t="str">
        <f>IFERROR(IF($A11552=VLOOKUP($A11552,AGOTADOS!$A$3:$H$4997,1,FALSE),"AGOTADO","SI HAY"),"")</f>
        <v/>
      </c>
    </row>
    <row r="11552" spans="12:13" ht="18" customHeight="1" x14ac:dyDescent="0.25">
      <c r="L11552" s="516"/>
      <c r="M11552" s="410" t="str">
        <f>IFERROR(IF($A11553=VLOOKUP($A11553,AGOTADOS!$A$3:$H$4997,1,FALSE),"AGOTADO","SI HAY"),"")</f>
        <v/>
      </c>
    </row>
    <row r="11553" spans="12:13" ht="18" customHeight="1" x14ac:dyDescent="0.25">
      <c r="L11553" s="516"/>
      <c r="M11553" s="410" t="str">
        <f>IFERROR(IF($A11554=VLOOKUP($A11554,AGOTADOS!$A$3:$H$4997,1,FALSE),"AGOTADO","SI HAY"),"")</f>
        <v/>
      </c>
    </row>
    <row r="11554" spans="12:13" ht="18" customHeight="1" x14ac:dyDescent="0.25">
      <c r="L11554" s="516"/>
      <c r="M11554" s="410" t="str">
        <f>IFERROR(IF($A11555=VLOOKUP($A11555,AGOTADOS!$A$3:$H$4997,1,FALSE),"AGOTADO","SI HAY"),"")</f>
        <v/>
      </c>
    </row>
    <row r="11555" spans="12:13" ht="18" customHeight="1" x14ac:dyDescent="0.25">
      <c r="L11555" s="516"/>
      <c r="M11555" s="410" t="str">
        <f>IFERROR(IF($A11556=VLOOKUP($A11556,AGOTADOS!$A$3:$H$4997,1,FALSE),"AGOTADO","SI HAY"),"")</f>
        <v/>
      </c>
    </row>
    <row r="11556" spans="12:13" ht="18" customHeight="1" x14ac:dyDescent="0.25">
      <c r="L11556" s="516"/>
      <c r="M11556" s="410" t="str">
        <f>IFERROR(IF($A11557=VLOOKUP($A11557,AGOTADOS!$A$3:$H$4997,1,FALSE),"AGOTADO","SI HAY"),"")</f>
        <v/>
      </c>
    </row>
    <row r="11557" spans="12:13" ht="18" customHeight="1" x14ac:dyDescent="0.25">
      <c r="L11557" s="516"/>
      <c r="M11557" s="410" t="str">
        <f>IFERROR(IF($A11558=VLOOKUP($A11558,AGOTADOS!$A$3:$H$4997,1,FALSE),"AGOTADO","SI HAY"),"")</f>
        <v/>
      </c>
    </row>
    <row r="11558" spans="12:13" ht="18" customHeight="1" x14ac:dyDescent="0.25">
      <c r="L11558" s="516"/>
      <c r="M11558" s="410" t="str">
        <f>IFERROR(IF($A11559=VLOOKUP($A11559,AGOTADOS!$A$3:$H$4997,1,FALSE),"AGOTADO","SI HAY"),"")</f>
        <v/>
      </c>
    </row>
    <row r="11559" spans="12:13" ht="18" customHeight="1" x14ac:dyDescent="0.25">
      <c r="L11559" s="516"/>
      <c r="M11559" s="410" t="str">
        <f>IFERROR(IF($A11560=VLOOKUP($A11560,AGOTADOS!$A$3:$H$4997,1,FALSE),"AGOTADO","SI HAY"),"")</f>
        <v/>
      </c>
    </row>
    <row r="11560" spans="12:13" ht="18" customHeight="1" x14ac:dyDescent="0.25">
      <c r="L11560" s="516"/>
      <c r="M11560" s="410" t="str">
        <f>IFERROR(IF($A11561=VLOOKUP($A11561,AGOTADOS!$A$3:$H$4997,1,FALSE),"AGOTADO","SI HAY"),"")</f>
        <v/>
      </c>
    </row>
    <row r="11561" spans="12:13" ht="18" customHeight="1" x14ac:dyDescent="0.25">
      <c r="L11561" s="516"/>
      <c r="M11561" s="410" t="str">
        <f>IFERROR(IF($A11562=VLOOKUP($A11562,AGOTADOS!$A$3:$H$4997,1,FALSE),"AGOTADO","SI HAY"),"")</f>
        <v/>
      </c>
    </row>
    <row r="11562" spans="12:13" ht="18" customHeight="1" x14ac:dyDescent="0.25">
      <c r="L11562" s="516"/>
      <c r="M11562" s="410" t="str">
        <f>IFERROR(IF($A11563=VLOOKUP($A11563,AGOTADOS!$A$3:$H$4997,1,FALSE),"AGOTADO","SI HAY"),"")</f>
        <v/>
      </c>
    </row>
    <row r="11563" spans="12:13" ht="18" customHeight="1" x14ac:dyDescent="0.25">
      <c r="L11563" s="516"/>
      <c r="M11563" s="410" t="str">
        <f>IFERROR(IF($A11564=VLOOKUP($A11564,AGOTADOS!$A$3:$H$4997,1,FALSE),"AGOTADO","SI HAY"),"")</f>
        <v/>
      </c>
    </row>
    <row r="11564" spans="12:13" ht="18" customHeight="1" x14ac:dyDescent="0.25">
      <c r="L11564" s="516"/>
      <c r="M11564" s="410" t="str">
        <f>IFERROR(IF($A11565=VLOOKUP($A11565,AGOTADOS!$A$3:$H$4997,1,FALSE),"AGOTADO","SI HAY"),"")</f>
        <v/>
      </c>
    </row>
    <row r="11565" spans="12:13" ht="18" customHeight="1" x14ac:dyDescent="0.25">
      <c r="L11565" s="516"/>
      <c r="M11565" s="410" t="str">
        <f>IFERROR(IF($A11566=VLOOKUP($A11566,AGOTADOS!$A$3:$H$4997,1,FALSE),"AGOTADO","SI HAY"),"")</f>
        <v/>
      </c>
    </row>
    <row r="11566" spans="12:13" ht="18" customHeight="1" x14ac:dyDescent="0.25">
      <c r="L11566" s="516"/>
      <c r="M11566" s="410" t="str">
        <f>IFERROR(IF($A11567=VLOOKUP($A11567,AGOTADOS!$A$3:$H$4997,1,FALSE),"AGOTADO","SI HAY"),"")</f>
        <v/>
      </c>
    </row>
    <row r="11567" spans="12:13" ht="18" customHeight="1" x14ac:dyDescent="0.25">
      <c r="L11567" s="516"/>
      <c r="M11567" s="410" t="str">
        <f>IFERROR(IF($A11568=VLOOKUP($A11568,AGOTADOS!$A$3:$H$4997,1,FALSE),"AGOTADO","SI HAY"),"")</f>
        <v/>
      </c>
    </row>
    <row r="11568" spans="12:13" ht="18" customHeight="1" x14ac:dyDescent="0.25">
      <c r="L11568" s="516"/>
      <c r="M11568" s="410" t="str">
        <f>IFERROR(IF($A11569=VLOOKUP($A11569,AGOTADOS!$A$3:$H$4997,1,FALSE),"AGOTADO","SI HAY"),"")</f>
        <v/>
      </c>
    </row>
    <row r="11569" spans="12:13" ht="18" customHeight="1" x14ac:dyDescent="0.25">
      <c r="L11569" s="516"/>
      <c r="M11569" s="410" t="str">
        <f>IFERROR(IF($A11570=VLOOKUP($A11570,AGOTADOS!$A$3:$H$4997,1,FALSE),"AGOTADO","SI HAY"),"")</f>
        <v/>
      </c>
    </row>
    <row r="11570" spans="12:13" ht="18" customHeight="1" x14ac:dyDescent="0.25">
      <c r="L11570" s="516"/>
      <c r="M11570" s="410" t="str">
        <f>IFERROR(IF($A11571=VLOOKUP($A11571,AGOTADOS!$A$3:$H$4997,1,FALSE),"AGOTADO","SI HAY"),"")</f>
        <v/>
      </c>
    </row>
    <row r="11571" spans="12:13" ht="18" customHeight="1" x14ac:dyDescent="0.25">
      <c r="L11571" s="516"/>
      <c r="M11571" s="410" t="str">
        <f>IFERROR(IF($A11572=VLOOKUP($A11572,AGOTADOS!$A$3:$H$4997,1,FALSE),"AGOTADO","SI HAY"),"")</f>
        <v/>
      </c>
    </row>
    <row r="11572" spans="12:13" ht="18" customHeight="1" x14ac:dyDescent="0.25">
      <c r="L11572" s="516"/>
      <c r="M11572" s="410" t="str">
        <f>IFERROR(IF($A11573=VLOOKUP($A11573,AGOTADOS!$A$3:$H$4997,1,FALSE),"AGOTADO","SI HAY"),"")</f>
        <v/>
      </c>
    </row>
    <row r="11573" spans="12:13" ht="18" customHeight="1" x14ac:dyDescent="0.25">
      <c r="L11573" s="516"/>
      <c r="M11573" s="410" t="str">
        <f>IFERROR(IF($A11574=VLOOKUP($A11574,AGOTADOS!$A$3:$H$4997,1,FALSE),"AGOTADO","SI HAY"),"")</f>
        <v/>
      </c>
    </row>
    <row r="11574" spans="12:13" ht="18" customHeight="1" x14ac:dyDescent="0.25">
      <c r="L11574" s="516"/>
      <c r="M11574" s="410" t="str">
        <f>IFERROR(IF($A11575=VLOOKUP($A11575,AGOTADOS!$A$3:$H$4997,1,FALSE),"AGOTADO","SI HAY"),"")</f>
        <v/>
      </c>
    </row>
    <row r="11575" spans="12:13" ht="18" customHeight="1" x14ac:dyDescent="0.25">
      <c r="L11575" s="516"/>
      <c r="M11575" s="410" t="str">
        <f>IFERROR(IF($A11576=VLOOKUP($A11576,AGOTADOS!$A$3:$H$4997,1,FALSE),"AGOTADO","SI HAY"),"")</f>
        <v/>
      </c>
    </row>
    <row r="11576" spans="12:13" ht="18" customHeight="1" x14ac:dyDescent="0.25">
      <c r="L11576" s="516"/>
      <c r="M11576" s="410" t="str">
        <f>IFERROR(IF($A11577=VLOOKUP($A11577,AGOTADOS!$A$3:$H$4997,1,FALSE),"AGOTADO","SI HAY"),"")</f>
        <v/>
      </c>
    </row>
    <row r="11577" spans="12:13" ht="18" customHeight="1" x14ac:dyDescent="0.25">
      <c r="L11577" s="516"/>
      <c r="M11577" s="410" t="str">
        <f>IFERROR(IF($A11578=VLOOKUP($A11578,AGOTADOS!$A$3:$H$4997,1,FALSE),"AGOTADO","SI HAY"),"")</f>
        <v/>
      </c>
    </row>
    <row r="11578" spans="12:13" ht="18" customHeight="1" x14ac:dyDescent="0.25">
      <c r="L11578" s="516"/>
      <c r="M11578" s="410" t="str">
        <f>IFERROR(IF($A11579=VLOOKUP($A11579,AGOTADOS!$A$3:$H$4997,1,FALSE),"AGOTADO","SI HAY"),"")</f>
        <v/>
      </c>
    </row>
    <row r="11579" spans="12:13" ht="18" customHeight="1" x14ac:dyDescent="0.25">
      <c r="L11579" s="516"/>
      <c r="M11579" s="410" t="str">
        <f>IFERROR(IF($A11580=VLOOKUP($A11580,AGOTADOS!$A$3:$H$4997,1,FALSE),"AGOTADO","SI HAY"),"")</f>
        <v/>
      </c>
    </row>
    <row r="11580" spans="12:13" ht="18" customHeight="1" x14ac:dyDescent="0.25">
      <c r="L11580" s="516"/>
      <c r="M11580" s="410" t="str">
        <f>IFERROR(IF($A11581=VLOOKUP($A11581,AGOTADOS!$A$3:$H$4997,1,FALSE),"AGOTADO","SI HAY"),"")</f>
        <v/>
      </c>
    </row>
    <row r="11581" spans="12:13" ht="18" customHeight="1" x14ac:dyDescent="0.25">
      <c r="L11581" s="516"/>
      <c r="M11581" s="410" t="str">
        <f>IFERROR(IF($A11582=VLOOKUP($A11582,AGOTADOS!$A$3:$H$4997,1,FALSE),"AGOTADO","SI HAY"),"")</f>
        <v/>
      </c>
    </row>
    <row r="11582" spans="12:13" ht="18" customHeight="1" x14ac:dyDescent="0.25">
      <c r="L11582" s="516"/>
      <c r="M11582" s="410" t="str">
        <f>IFERROR(IF($A11583=VLOOKUP($A11583,AGOTADOS!$A$3:$H$4997,1,FALSE),"AGOTADO","SI HAY"),"")</f>
        <v/>
      </c>
    </row>
    <row r="11583" spans="12:13" ht="18" customHeight="1" x14ac:dyDescent="0.25">
      <c r="L11583" s="516"/>
      <c r="M11583" s="410" t="str">
        <f>IFERROR(IF($A11584=VLOOKUP($A11584,AGOTADOS!$A$3:$H$4997,1,FALSE),"AGOTADO","SI HAY"),"")</f>
        <v/>
      </c>
    </row>
    <row r="11584" spans="12:13" ht="18" customHeight="1" x14ac:dyDescent="0.25">
      <c r="L11584" s="516"/>
      <c r="M11584" s="410" t="str">
        <f>IFERROR(IF($A11585=VLOOKUP($A11585,AGOTADOS!$A$3:$H$4997,1,FALSE),"AGOTADO","SI HAY"),"")</f>
        <v/>
      </c>
    </row>
    <row r="11585" spans="12:13" ht="18" customHeight="1" x14ac:dyDescent="0.25">
      <c r="L11585" s="516"/>
      <c r="M11585" s="410" t="str">
        <f>IFERROR(IF($A11586=VLOOKUP($A11586,AGOTADOS!$A$3:$H$4997,1,FALSE),"AGOTADO","SI HAY"),"")</f>
        <v/>
      </c>
    </row>
    <row r="11586" spans="12:13" ht="18" customHeight="1" x14ac:dyDescent="0.25">
      <c r="L11586" s="516"/>
      <c r="M11586" s="410" t="str">
        <f>IFERROR(IF($A11587=VLOOKUP($A11587,AGOTADOS!$A$3:$H$4997,1,FALSE),"AGOTADO","SI HAY"),"")</f>
        <v/>
      </c>
    </row>
    <row r="11587" spans="12:13" ht="18" customHeight="1" x14ac:dyDescent="0.25">
      <c r="L11587" s="516"/>
      <c r="M11587" s="410" t="str">
        <f>IFERROR(IF($A11588=VLOOKUP($A11588,AGOTADOS!$A$3:$H$4997,1,FALSE),"AGOTADO","SI HAY"),"")</f>
        <v/>
      </c>
    </row>
    <row r="11588" spans="12:13" ht="18" customHeight="1" x14ac:dyDescent="0.25">
      <c r="L11588" s="516"/>
      <c r="M11588" s="410" t="str">
        <f>IFERROR(IF($A11589=VLOOKUP($A11589,AGOTADOS!$A$3:$H$4997,1,FALSE),"AGOTADO","SI HAY"),"")</f>
        <v/>
      </c>
    </row>
    <row r="11589" spans="12:13" ht="18" customHeight="1" x14ac:dyDescent="0.25">
      <c r="L11589" s="516"/>
      <c r="M11589" s="410" t="str">
        <f>IFERROR(IF($A11590=VLOOKUP($A11590,AGOTADOS!$A$3:$H$4997,1,FALSE),"AGOTADO","SI HAY"),"")</f>
        <v/>
      </c>
    </row>
    <row r="11590" spans="12:13" ht="18" customHeight="1" x14ac:dyDescent="0.25">
      <c r="L11590" s="516"/>
      <c r="M11590" s="410" t="str">
        <f>IFERROR(IF($A11591=VLOOKUP($A11591,AGOTADOS!$A$3:$H$4997,1,FALSE),"AGOTADO","SI HAY"),"")</f>
        <v/>
      </c>
    </row>
    <row r="11591" spans="12:13" ht="18" customHeight="1" x14ac:dyDescent="0.25">
      <c r="L11591" s="516"/>
      <c r="M11591" s="410" t="str">
        <f>IFERROR(IF($A11592=VLOOKUP($A11592,AGOTADOS!$A$3:$H$4997,1,FALSE),"AGOTADO","SI HAY"),"")</f>
        <v/>
      </c>
    </row>
    <row r="11592" spans="12:13" ht="18" customHeight="1" x14ac:dyDescent="0.25">
      <c r="L11592" s="516"/>
      <c r="M11592" s="410" t="str">
        <f>IFERROR(IF($A11593=VLOOKUP($A11593,AGOTADOS!$A$3:$H$4997,1,FALSE),"AGOTADO","SI HAY"),"")</f>
        <v/>
      </c>
    </row>
    <row r="11593" spans="12:13" ht="18" customHeight="1" x14ac:dyDescent="0.25">
      <c r="L11593" s="516"/>
      <c r="M11593" s="410" t="str">
        <f>IFERROR(IF($A11594=VLOOKUP($A11594,AGOTADOS!$A$3:$H$4997,1,FALSE),"AGOTADO","SI HAY"),"")</f>
        <v/>
      </c>
    </row>
    <row r="11594" spans="12:13" ht="18" customHeight="1" x14ac:dyDescent="0.25">
      <c r="L11594" s="516"/>
      <c r="M11594" s="410" t="str">
        <f>IFERROR(IF($A11595=VLOOKUP($A11595,AGOTADOS!$A$3:$H$4997,1,FALSE),"AGOTADO","SI HAY"),"")</f>
        <v/>
      </c>
    </row>
    <row r="11595" spans="12:13" ht="18" customHeight="1" x14ac:dyDescent="0.25">
      <c r="L11595" s="516"/>
      <c r="M11595" s="410" t="str">
        <f>IFERROR(IF($A11596=VLOOKUP($A11596,AGOTADOS!$A$3:$H$4997,1,FALSE),"AGOTADO","SI HAY"),"")</f>
        <v/>
      </c>
    </row>
    <row r="11596" spans="12:13" ht="18" customHeight="1" x14ac:dyDescent="0.25">
      <c r="L11596" s="516"/>
      <c r="M11596" s="410" t="str">
        <f>IFERROR(IF($A11597=VLOOKUP($A11597,AGOTADOS!$A$3:$H$4997,1,FALSE),"AGOTADO","SI HAY"),"")</f>
        <v/>
      </c>
    </row>
    <row r="11597" spans="12:13" ht="18" customHeight="1" x14ac:dyDescent="0.25">
      <c r="L11597" s="516"/>
      <c r="M11597" s="410" t="str">
        <f>IFERROR(IF($A11598=VLOOKUP($A11598,AGOTADOS!$A$3:$H$4997,1,FALSE),"AGOTADO","SI HAY"),"")</f>
        <v/>
      </c>
    </row>
    <row r="11598" spans="12:13" ht="18" customHeight="1" x14ac:dyDescent="0.25">
      <c r="L11598" s="516"/>
      <c r="M11598" s="410" t="str">
        <f>IFERROR(IF($A11599=VLOOKUP($A11599,AGOTADOS!$A$3:$H$4997,1,FALSE),"AGOTADO","SI HAY"),"")</f>
        <v/>
      </c>
    </row>
    <row r="11599" spans="12:13" ht="18" customHeight="1" x14ac:dyDescent="0.25">
      <c r="L11599" s="516"/>
      <c r="M11599" s="410" t="str">
        <f>IFERROR(IF($A11600=VLOOKUP($A11600,AGOTADOS!$A$3:$H$4997,1,FALSE),"AGOTADO","SI HAY"),"")</f>
        <v/>
      </c>
    </row>
    <row r="11600" spans="12:13" ht="18" customHeight="1" x14ac:dyDescent="0.25">
      <c r="L11600" s="516"/>
      <c r="M11600" s="410" t="str">
        <f>IFERROR(IF($A11601=VLOOKUP($A11601,AGOTADOS!$A$3:$H$4997,1,FALSE),"AGOTADO","SI HAY"),"")</f>
        <v/>
      </c>
    </row>
    <row r="11601" spans="12:13" ht="18" customHeight="1" x14ac:dyDescent="0.25">
      <c r="L11601" s="516"/>
      <c r="M11601" s="410" t="str">
        <f>IFERROR(IF($A11602=VLOOKUP($A11602,AGOTADOS!$A$3:$H$4997,1,FALSE),"AGOTADO","SI HAY"),"")</f>
        <v/>
      </c>
    </row>
    <row r="11602" spans="12:13" ht="18" customHeight="1" x14ac:dyDescent="0.25">
      <c r="L11602" s="516"/>
      <c r="M11602" s="410" t="str">
        <f>IFERROR(IF($A11603=VLOOKUP($A11603,AGOTADOS!$A$3:$H$4997,1,FALSE),"AGOTADO","SI HAY"),"")</f>
        <v/>
      </c>
    </row>
    <row r="11603" spans="12:13" ht="18" customHeight="1" x14ac:dyDescent="0.25">
      <c r="L11603" s="516"/>
      <c r="M11603" s="410" t="str">
        <f>IFERROR(IF($A11604=VLOOKUP($A11604,AGOTADOS!$A$3:$H$4997,1,FALSE),"AGOTADO","SI HAY"),"")</f>
        <v/>
      </c>
    </row>
    <row r="11604" spans="12:13" ht="18" customHeight="1" x14ac:dyDescent="0.25">
      <c r="L11604" s="516"/>
      <c r="M11604" s="410" t="str">
        <f>IFERROR(IF($A11605=VLOOKUP($A11605,AGOTADOS!$A$3:$H$4997,1,FALSE),"AGOTADO","SI HAY"),"")</f>
        <v/>
      </c>
    </row>
    <row r="11605" spans="12:13" ht="18" customHeight="1" x14ac:dyDescent="0.25">
      <c r="L11605" s="516"/>
      <c r="M11605" s="410" t="str">
        <f>IFERROR(IF($A11606=VLOOKUP($A11606,AGOTADOS!$A$3:$H$4997,1,FALSE),"AGOTADO","SI HAY"),"")</f>
        <v/>
      </c>
    </row>
    <row r="11606" spans="12:13" ht="18" customHeight="1" x14ac:dyDescent="0.25">
      <c r="L11606" s="516"/>
      <c r="M11606" s="410" t="str">
        <f>IFERROR(IF($A11607=VLOOKUP($A11607,AGOTADOS!$A$3:$H$4997,1,FALSE),"AGOTADO","SI HAY"),"")</f>
        <v/>
      </c>
    </row>
    <row r="11607" spans="12:13" ht="18" customHeight="1" x14ac:dyDescent="0.25">
      <c r="L11607" s="516"/>
      <c r="M11607" s="410" t="str">
        <f>IFERROR(IF($A11608=VLOOKUP($A11608,AGOTADOS!$A$3:$H$4997,1,FALSE),"AGOTADO","SI HAY"),"")</f>
        <v/>
      </c>
    </row>
    <row r="11608" spans="12:13" ht="18" customHeight="1" x14ac:dyDescent="0.25">
      <c r="L11608" s="516"/>
      <c r="M11608" s="410" t="str">
        <f>IFERROR(IF($A11609=VLOOKUP($A11609,AGOTADOS!$A$3:$H$4997,1,FALSE),"AGOTADO","SI HAY"),"")</f>
        <v/>
      </c>
    </row>
    <row r="11609" spans="12:13" ht="18" customHeight="1" x14ac:dyDescent="0.25">
      <c r="L11609" s="516"/>
      <c r="M11609" s="410" t="str">
        <f>IFERROR(IF($A11610=VLOOKUP($A11610,AGOTADOS!$A$3:$H$4997,1,FALSE),"AGOTADO","SI HAY"),"")</f>
        <v/>
      </c>
    </row>
    <row r="11610" spans="12:13" ht="18" customHeight="1" x14ac:dyDescent="0.25">
      <c r="L11610" s="516"/>
      <c r="M11610" s="410" t="str">
        <f>IFERROR(IF($A11611=VLOOKUP($A11611,AGOTADOS!$A$3:$H$4997,1,FALSE),"AGOTADO","SI HAY"),"")</f>
        <v/>
      </c>
    </row>
    <row r="11611" spans="12:13" ht="18" customHeight="1" x14ac:dyDescent="0.25">
      <c r="L11611" s="516"/>
      <c r="M11611" s="410" t="str">
        <f>IFERROR(IF($A11612=VLOOKUP($A11612,AGOTADOS!$A$3:$H$4997,1,FALSE),"AGOTADO","SI HAY"),"")</f>
        <v/>
      </c>
    </row>
    <row r="11612" spans="12:13" ht="18" customHeight="1" x14ac:dyDescent="0.25">
      <c r="L11612" s="516"/>
      <c r="M11612" s="410" t="str">
        <f>IFERROR(IF($A11613=VLOOKUP($A11613,AGOTADOS!$A$3:$H$4997,1,FALSE),"AGOTADO","SI HAY"),"")</f>
        <v/>
      </c>
    </row>
    <row r="11613" spans="12:13" ht="18" customHeight="1" x14ac:dyDescent="0.25">
      <c r="L11613" s="516"/>
      <c r="M11613" s="410" t="str">
        <f>IFERROR(IF($A11614=VLOOKUP($A11614,AGOTADOS!$A$3:$H$4997,1,FALSE),"AGOTADO","SI HAY"),"")</f>
        <v/>
      </c>
    </row>
    <row r="11614" spans="12:13" ht="18" customHeight="1" x14ac:dyDescent="0.25">
      <c r="L11614" s="516"/>
      <c r="M11614" s="410" t="str">
        <f>IFERROR(IF($A11615=VLOOKUP($A11615,AGOTADOS!$A$3:$H$4997,1,FALSE),"AGOTADO","SI HAY"),"")</f>
        <v/>
      </c>
    </row>
    <row r="11615" spans="12:13" ht="18" customHeight="1" x14ac:dyDescent="0.25">
      <c r="L11615" s="516"/>
      <c r="M11615" s="410" t="str">
        <f>IFERROR(IF($A11616=VLOOKUP($A11616,AGOTADOS!$A$3:$H$4997,1,FALSE),"AGOTADO","SI HAY"),"")</f>
        <v/>
      </c>
    </row>
    <row r="11616" spans="12:13" ht="18" customHeight="1" x14ac:dyDescent="0.25">
      <c r="L11616" s="516"/>
      <c r="M11616" s="410" t="str">
        <f>IFERROR(IF($A11617=VLOOKUP($A11617,AGOTADOS!$A$3:$H$4997,1,FALSE),"AGOTADO","SI HAY"),"")</f>
        <v/>
      </c>
    </row>
    <row r="11617" spans="12:13" ht="18" customHeight="1" x14ac:dyDescent="0.25">
      <c r="L11617" s="516"/>
      <c r="M11617" s="410" t="str">
        <f>IFERROR(IF($A11618=VLOOKUP($A11618,AGOTADOS!$A$3:$H$4997,1,FALSE),"AGOTADO","SI HAY"),"")</f>
        <v/>
      </c>
    </row>
    <row r="11618" spans="12:13" ht="18" customHeight="1" x14ac:dyDescent="0.25">
      <c r="L11618" s="516"/>
      <c r="M11618" s="410" t="str">
        <f>IFERROR(IF($A11619=VLOOKUP($A11619,AGOTADOS!$A$3:$H$4997,1,FALSE),"AGOTADO","SI HAY"),"")</f>
        <v/>
      </c>
    </row>
    <row r="11619" spans="12:13" ht="18" customHeight="1" x14ac:dyDescent="0.25">
      <c r="L11619" s="516"/>
      <c r="M11619" s="410" t="str">
        <f>IFERROR(IF($A11620=VLOOKUP($A11620,AGOTADOS!$A$3:$H$4997,1,FALSE),"AGOTADO","SI HAY"),"")</f>
        <v/>
      </c>
    </row>
    <row r="11620" spans="12:13" ht="18" customHeight="1" x14ac:dyDescent="0.25">
      <c r="L11620" s="516"/>
      <c r="M11620" s="410" t="str">
        <f>IFERROR(IF($A11621=VLOOKUP($A11621,AGOTADOS!$A$3:$H$4997,1,FALSE),"AGOTADO","SI HAY"),"")</f>
        <v/>
      </c>
    </row>
    <row r="11621" spans="12:13" ht="18" customHeight="1" x14ac:dyDescent="0.25">
      <c r="L11621" s="516"/>
      <c r="M11621" s="410" t="str">
        <f>IFERROR(IF($A11622=VLOOKUP($A11622,AGOTADOS!$A$3:$H$4997,1,FALSE),"AGOTADO","SI HAY"),"")</f>
        <v/>
      </c>
    </row>
    <row r="11622" spans="12:13" ht="18" customHeight="1" x14ac:dyDescent="0.25">
      <c r="L11622" s="516"/>
      <c r="M11622" s="410" t="str">
        <f>IFERROR(IF($A11623=VLOOKUP($A11623,AGOTADOS!$A$3:$H$4997,1,FALSE),"AGOTADO","SI HAY"),"")</f>
        <v/>
      </c>
    </row>
    <row r="11623" spans="12:13" ht="18" customHeight="1" x14ac:dyDescent="0.25">
      <c r="L11623" s="516"/>
      <c r="M11623" s="410" t="str">
        <f>IFERROR(IF($A11624=VLOOKUP($A11624,AGOTADOS!$A$3:$H$4997,1,FALSE),"AGOTADO","SI HAY"),"")</f>
        <v/>
      </c>
    </row>
    <row r="11624" spans="12:13" ht="18" customHeight="1" x14ac:dyDescent="0.25">
      <c r="L11624" s="516"/>
      <c r="M11624" s="410" t="str">
        <f>IFERROR(IF($A11625=VLOOKUP($A11625,AGOTADOS!$A$3:$H$4997,1,FALSE),"AGOTADO","SI HAY"),"")</f>
        <v/>
      </c>
    </row>
    <row r="11625" spans="12:13" ht="18" customHeight="1" x14ac:dyDescent="0.25">
      <c r="L11625" s="516"/>
      <c r="M11625" s="410" t="str">
        <f>IFERROR(IF($A11626=VLOOKUP($A11626,AGOTADOS!$A$3:$H$4997,1,FALSE),"AGOTADO","SI HAY"),"")</f>
        <v/>
      </c>
    </row>
    <row r="11626" spans="12:13" ht="18" customHeight="1" x14ac:dyDescent="0.25">
      <c r="L11626" s="516"/>
      <c r="M11626" s="410" t="str">
        <f>IFERROR(IF($A11627=VLOOKUP($A11627,AGOTADOS!$A$3:$H$4997,1,FALSE),"AGOTADO","SI HAY"),"")</f>
        <v/>
      </c>
    </row>
    <row r="11627" spans="12:13" ht="18" customHeight="1" x14ac:dyDescent="0.25">
      <c r="L11627" s="516"/>
      <c r="M11627" s="410" t="str">
        <f>IFERROR(IF($A11628=VLOOKUP($A11628,AGOTADOS!$A$3:$H$4997,1,FALSE),"AGOTADO","SI HAY"),"")</f>
        <v/>
      </c>
    </row>
    <row r="11628" spans="12:13" ht="18" customHeight="1" x14ac:dyDescent="0.25">
      <c r="L11628" s="516"/>
      <c r="M11628" s="410" t="str">
        <f>IFERROR(IF($A11629=VLOOKUP($A11629,AGOTADOS!$A$3:$H$4997,1,FALSE),"AGOTADO","SI HAY"),"")</f>
        <v/>
      </c>
    </row>
    <row r="11629" spans="12:13" ht="18" customHeight="1" x14ac:dyDescent="0.25">
      <c r="L11629" s="516"/>
      <c r="M11629" s="410" t="str">
        <f>IFERROR(IF($A11630=VLOOKUP($A11630,AGOTADOS!$A$3:$H$4997,1,FALSE),"AGOTADO","SI HAY"),"")</f>
        <v/>
      </c>
    </row>
    <row r="11630" spans="12:13" ht="18" customHeight="1" x14ac:dyDescent="0.25">
      <c r="L11630" s="516"/>
      <c r="M11630" s="410" t="str">
        <f>IFERROR(IF($A11631=VLOOKUP($A11631,AGOTADOS!$A$3:$H$4997,1,FALSE),"AGOTADO","SI HAY"),"")</f>
        <v/>
      </c>
    </row>
    <row r="11631" spans="12:13" ht="18" customHeight="1" x14ac:dyDescent="0.25">
      <c r="L11631" s="516"/>
      <c r="M11631" s="410" t="str">
        <f>IFERROR(IF($A11632=VLOOKUP($A11632,AGOTADOS!$A$3:$H$4997,1,FALSE),"AGOTADO","SI HAY"),"")</f>
        <v/>
      </c>
    </row>
    <row r="11632" spans="12:13" ht="18" customHeight="1" x14ac:dyDescent="0.25">
      <c r="L11632" s="516"/>
      <c r="M11632" s="410" t="str">
        <f>IFERROR(IF($A11633=VLOOKUP($A11633,AGOTADOS!$A$3:$H$4997,1,FALSE),"AGOTADO","SI HAY"),"")</f>
        <v/>
      </c>
    </row>
    <row r="11633" spans="12:13" ht="18" customHeight="1" x14ac:dyDescent="0.25">
      <c r="L11633" s="516"/>
      <c r="M11633" s="410" t="str">
        <f>IFERROR(IF($A11634=VLOOKUP($A11634,AGOTADOS!$A$3:$H$4997,1,FALSE),"AGOTADO","SI HAY"),"")</f>
        <v/>
      </c>
    </row>
    <row r="11634" spans="12:13" ht="18" customHeight="1" x14ac:dyDescent="0.25">
      <c r="L11634" s="516"/>
      <c r="M11634" s="410" t="str">
        <f>IFERROR(IF($A11635=VLOOKUP($A11635,AGOTADOS!$A$3:$H$4997,1,FALSE),"AGOTADO","SI HAY"),"")</f>
        <v/>
      </c>
    </row>
    <row r="11635" spans="12:13" ht="18" customHeight="1" x14ac:dyDescent="0.25">
      <c r="L11635" s="516"/>
      <c r="M11635" s="410" t="str">
        <f>IFERROR(IF($A11636=VLOOKUP($A11636,AGOTADOS!$A$3:$H$4997,1,FALSE),"AGOTADO","SI HAY"),"")</f>
        <v/>
      </c>
    </row>
    <row r="11636" spans="12:13" ht="18" customHeight="1" x14ac:dyDescent="0.25">
      <c r="L11636" s="516"/>
      <c r="M11636" s="410" t="str">
        <f>IFERROR(IF($A11637=VLOOKUP($A11637,AGOTADOS!$A$3:$H$4997,1,FALSE),"AGOTADO","SI HAY"),"")</f>
        <v/>
      </c>
    </row>
    <row r="11637" spans="12:13" ht="18" customHeight="1" x14ac:dyDescent="0.25">
      <c r="L11637" s="516"/>
      <c r="M11637" s="410" t="str">
        <f>IFERROR(IF($A11638=VLOOKUP($A11638,AGOTADOS!$A$3:$H$4997,1,FALSE),"AGOTADO","SI HAY"),"")</f>
        <v/>
      </c>
    </row>
    <row r="11638" spans="12:13" ht="18" customHeight="1" x14ac:dyDescent="0.25">
      <c r="L11638" s="516"/>
      <c r="M11638" s="410" t="str">
        <f>IFERROR(IF($A11639=VLOOKUP($A11639,AGOTADOS!$A$3:$H$4997,1,FALSE),"AGOTADO","SI HAY"),"")</f>
        <v/>
      </c>
    </row>
    <row r="11639" spans="12:13" ht="18" customHeight="1" x14ac:dyDescent="0.25">
      <c r="L11639" s="516"/>
      <c r="M11639" s="410" t="str">
        <f>IFERROR(IF($A11640=VLOOKUP($A11640,AGOTADOS!$A$3:$H$4997,1,FALSE),"AGOTADO","SI HAY"),"")</f>
        <v/>
      </c>
    </row>
    <row r="11640" spans="12:13" ht="18" customHeight="1" x14ac:dyDescent="0.25">
      <c r="L11640" s="516"/>
      <c r="M11640" s="410" t="str">
        <f>IFERROR(IF($A11641=VLOOKUP($A11641,AGOTADOS!$A$3:$H$4997,1,FALSE),"AGOTADO","SI HAY"),"")</f>
        <v/>
      </c>
    </row>
    <row r="11641" spans="12:13" ht="18" customHeight="1" x14ac:dyDescent="0.25">
      <c r="L11641" s="516"/>
      <c r="M11641" s="410" t="str">
        <f>IFERROR(IF($A11642=VLOOKUP($A11642,AGOTADOS!$A$3:$H$4997,1,FALSE),"AGOTADO","SI HAY"),"")</f>
        <v/>
      </c>
    </row>
    <row r="11642" spans="12:13" ht="18" customHeight="1" x14ac:dyDescent="0.25">
      <c r="L11642" s="516"/>
      <c r="M11642" s="410" t="str">
        <f>IFERROR(IF($A11643=VLOOKUP($A11643,AGOTADOS!$A$3:$H$4997,1,FALSE),"AGOTADO","SI HAY"),"")</f>
        <v/>
      </c>
    </row>
    <row r="11643" spans="12:13" ht="18" customHeight="1" x14ac:dyDescent="0.25">
      <c r="L11643" s="516"/>
      <c r="M11643" s="410" t="str">
        <f>IFERROR(IF($A11644=VLOOKUP($A11644,AGOTADOS!$A$3:$H$4997,1,FALSE),"AGOTADO","SI HAY"),"")</f>
        <v/>
      </c>
    </row>
    <row r="11644" spans="12:13" ht="18" customHeight="1" x14ac:dyDescent="0.25">
      <c r="L11644" s="516"/>
      <c r="M11644" s="410" t="str">
        <f>IFERROR(IF($A11645=VLOOKUP($A11645,AGOTADOS!$A$3:$H$4997,1,FALSE),"AGOTADO","SI HAY"),"")</f>
        <v/>
      </c>
    </row>
    <row r="11645" spans="12:13" ht="18" customHeight="1" x14ac:dyDescent="0.25">
      <c r="L11645" s="516"/>
      <c r="M11645" s="410" t="str">
        <f>IFERROR(IF($A11646=VLOOKUP($A11646,AGOTADOS!$A$3:$H$4997,1,FALSE),"AGOTADO","SI HAY"),"")</f>
        <v/>
      </c>
    </row>
    <row r="11646" spans="12:13" ht="18" customHeight="1" x14ac:dyDescent="0.25">
      <c r="L11646" s="516"/>
      <c r="M11646" s="410" t="str">
        <f>IFERROR(IF($A11647=VLOOKUP($A11647,AGOTADOS!$A$3:$H$4997,1,FALSE),"AGOTADO","SI HAY"),"")</f>
        <v/>
      </c>
    </row>
    <row r="11647" spans="12:13" ht="18" customHeight="1" x14ac:dyDescent="0.25">
      <c r="L11647" s="516"/>
      <c r="M11647" s="410" t="str">
        <f>IFERROR(IF($A11648=VLOOKUP($A11648,AGOTADOS!$A$3:$H$4997,1,FALSE),"AGOTADO","SI HAY"),"")</f>
        <v/>
      </c>
    </row>
    <row r="11648" spans="12:13" ht="18" customHeight="1" x14ac:dyDescent="0.25">
      <c r="L11648" s="516"/>
      <c r="M11648" s="410" t="str">
        <f>IFERROR(IF($A11649=VLOOKUP($A11649,AGOTADOS!$A$3:$H$4997,1,FALSE),"AGOTADO","SI HAY"),"")</f>
        <v/>
      </c>
    </row>
    <row r="11649" spans="12:13" ht="18" customHeight="1" x14ac:dyDescent="0.25">
      <c r="L11649" s="516"/>
      <c r="M11649" s="410" t="str">
        <f>IFERROR(IF($A11650=VLOOKUP($A11650,AGOTADOS!$A$3:$H$4997,1,FALSE),"AGOTADO","SI HAY"),"")</f>
        <v/>
      </c>
    </row>
    <row r="11650" spans="12:13" ht="18" customHeight="1" x14ac:dyDescent="0.25">
      <c r="L11650" s="516"/>
      <c r="M11650" s="410" t="str">
        <f>IFERROR(IF($A11651=VLOOKUP($A11651,AGOTADOS!$A$3:$H$4997,1,FALSE),"AGOTADO","SI HAY"),"")</f>
        <v/>
      </c>
    </row>
    <row r="11651" spans="12:13" ht="18" customHeight="1" x14ac:dyDescent="0.25">
      <c r="L11651" s="516"/>
      <c r="M11651" s="410" t="str">
        <f>IFERROR(IF($A11652=VLOOKUP($A11652,AGOTADOS!$A$3:$H$4997,1,FALSE),"AGOTADO","SI HAY"),"")</f>
        <v/>
      </c>
    </row>
    <row r="11652" spans="12:13" ht="18" customHeight="1" x14ac:dyDescent="0.25">
      <c r="L11652" s="516"/>
      <c r="M11652" s="410" t="str">
        <f>IFERROR(IF($A11653=VLOOKUP($A11653,AGOTADOS!$A$3:$H$4997,1,FALSE),"AGOTADO","SI HAY"),"")</f>
        <v/>
      </c>
    </row>
    <row r="11653" spans="12:13" ht="18" customHeight="1" x14ac:dyDescent="0.25">
      <c r="L11653" s="516"/>
      <c r="M11653" s="410" t="str">
        <f>IFERROR(IF($A11654=VLOOKUP($A11654,AGOTADOS!$A$3:$H$4997,1,FALSE),"AGOTADO","SI HAY"),"")</f>
        <v/>
      </c>
    </row>
    <row r="11654" spans="12:13" ht="18" customHeight="1" x14ac:dyDescent="0.25">
      <c r="L11654" s="516"/>
      <c r="M11654" s="410" t="str">
        <f>IFERROR(IF($A11655=VLOOKUP($A11655,AGOTADOS!$A$3:$H$4997,1,FALSE),"AGOTADO","SI HAY"),"")</f>
        <v/>
      </c>
    </row>
    <row r="11655" spans="12:13" ht="18" customHeight="1" x14ac:dyDescent="0.25">
      <c r="L11655" s="516"/>
      <c r="M11655" s="410" t="str">
        <f>IFERROR(IF($A11656=VLOOKUP($A11656,AGOTADOS!$A$3:$H$4997,1,FALSE),"AGOTADO","SI HAY"),"")</f>
        <v/>
      </c>
    </row>
    <row r="11656" spans="12:13" ht="18" customHeight="1" x14ac:dyDescent="0.25">
      <c r="L11656" s="516"/>
      <c r="M11656" s="410" t="str">
        <f>IFERROR(IF($A11657=VLOOKUP($A11657,AGOTADOS!$A$3:$H$4997,1,FALSE),"AGOTADO","SI HAY"),"")</f>
        <v/>
      </c>
    </row>
    <row r="11657" spans="12:13" ht="18" customHeight="1" x14ac:dyDescent="0.25">
      <c r="L11657" s="516"/>
      <c r="M11657" s="410" t="str">
        <f>IFERROR(IF($A11658=VLOOKUP($A11658,AGOTADOS!$A$3:$H$4997,1,FALSE),"AGOTADO","SI HAY"),"")</f>
        <v/>
      </c>
    </row>
    <row r="11658" spans="12:13" ht="18" customHeight="1" x14ac:dyDescent="0.25">
      <c r="L11658" s="516"/>
      <c r="M11658" s="410" t="str">
        <f>IFERROR(IF($A11659=VLOOKUP($A11659,AGOTADOS!$A$3:$H$4997,1,FALSE),"AGOTADO","SI HAY"),"")</f>
        <v/>
      </c>
    </row>
    <row r="11659" spans="12:13" ht="18" customHeight="1" x14ac:dyDescent="0.25">
      <c r="L11659" s="516"/>
      <c r="M11659" s="410" t="str">
        <f>IFERROR(IF($A11660=VLOOKUP($A11660,AGOTADOS!$A$3:$H$4997,1,FALSE),"AGOTADO","SI HAY"),"")</f>
        <v/>
      </c>
    </row>
    <row r="11660" spans="12:13" ht="18" customHeight="1" x14ac:dyDescent="0.25">
      <c r="L11660" s="516"/>
      <c r="M11660" s="410" t="str">
        <f>IFERROR(IF($A11661=VLOOKUP($A11661,AGOTADOS!$A$3:$H$4997,1,FALSE),"AGOTADO","SI HAY"),"")</f>
        <v/>
      </c>
    </row>
    <row r="11661" spans="12:13" ht="18" customHeight="1" x14ac:dyDescent="0.25">
      <c r="L11661" s="516"/>
      <c r="M11661" s="410" t="str">
        <f>IFERROR(IF($A11662=VLOOKUP($A11662,AGOTADOS!$A$3:$H$4997,1,FALSE),"AGOTADO","SI HAY"),"")</f>
        <v/>
      </c>
    </row>
    <row r="11662" spans="12:13" ht="18" customHeight="1" x14ac:dyDescent="0.25">
      <c r="L11662" s="516"/>
      <c r="M11662" s="410" t="str">
        <f>IFERROR(IF($A11663=VLOOKUP($A11663,AGOTADOS!$A$3:$H$4997,1,FALSE),"AGOTADO","SI HAY"),"")</f>
        <v/>
      </c>
    </row>
    <row r="11663" spans="12:13" ht="18" customHeight="1" x14ac:dyDescent="0.25">
      <c r="L11663" s="516"/>
      <c r="M11663" s="410" t="str">
        <f>IFERROR(IF($A11664=VLOOKUP($A11664,AGOTADOS!$A$3:$H$4997,1,FALSE),"AGOTADO","SI HAY"),"")</f>
        <v/>
      </c>
    </row>
    <row r="11664" spans="12:13" ht="18" customHeight="1" x14ac:dyDescent="0.25">
      <c r="L11664" s="516"/>
      <c r="M11664" s="410" t="str">
        <f>IFERROR(IF($A11665=VLOOKUP($A11665,AGOTADOS!$A$3:$H$4997,1,FALSE),"AGOTADO","SI HAY"),"")</f>
        <v/>
      </c>
    </row>
    <row r="11665" spans="12:13" ht="18" customHeight="1" x14ac:dyDescent="0.25">
      <c r="L11665" s="516"/>
      <c r="M11665" s="410" t="str">
        <f>IFERROR(IF($A11666=VLOOKUP($A11666,AGOTADOS!$A$3:$H$4997,1,FALSE),"AGOTADO","SI HAY"),"")</f>
        <v/>
      </c>
    </row>
    <row r="11666" spans="12:13" ht="18" customHeight="1" x14ac:dyDescent="0.25">
      <c r="L11666" s="516"/>
      <c r="M11666" s="410" t="str">
        <f>IFERROR(IF($A11667=VLOOKUP($A11667,AGOTADOS!$A$3:$H$4997,1,FALSE),"AGOTADO","SI HAY"),"")</f>
        <v/>
      </c>
    </row>
    <row r="11667" spans="12:13" ht="18" customHeight="1" x14ac:dyDescent="0.25">
      <c r="L11667" s="516"/>
      <c r="M11667" s="410" t="str">
        <f>IFERROR(IF($A11668=VLOOKUP($A11668,AGOTADOS!$A$3:$H$4997,1,FALSE),"AGOTADO","SI HAY"),"")</f>
        <v/>
      </c>
    </row>
    <row r="11668" spans="12:13" ht="18" customHeight="1" x14ac:dyDescent="0.25">
      <c r="L11668" s="516"/>
      <c r="M11668" s="410" t="str">
        <f>IFERROR(IF($A11669=VLOOKUP($A11669,AGOTADOS!$A$3:$H$4997,1,FALSE),"AGOTADO","SI HAY"),"")</f>
        <v/>
      </c>
    </row>
    <row r="11669" spans="12:13" ht="18" customHeight="1" x14ac:dyDescent="0.25">
      <c r="L11669" s="516"/>
      <c r="M11669" s="410" t="str">
        <f>IFERROR(IF($A11670=VLOOKUP($A11670,AGOTADOS!$A$3:$H$4997,1,FALSE),"AGOTADO","SI HAY"),"")</f>
        <v/>
      </c>
    </row>
    <row r="11670" spans="12:13" ht="18" customHeight="1" x14ac:dyDescent="0.25">
      <c r="L11670" s="516"/>
      <c r="M11670" s="410" t="str">
        <f>IFERROR(IF($A11671=VLOOKUP($A11671,AGOTADOS!$A$3:$H$4997,1,FALSE),"AGOTADO","SI HAY"),"")</f>
        <v/>
      </c>
    </row>
    <row r="11671" spans="12:13" ht="18" customHeight="1" x14ac:dyDescent="0.25">
      <c r="L11671" s="516"/>
      <c r="M11671" s="410" t="str">
        <f>IFERROR(IF($A11672=VLOOKUP($A11672,AGOTADOS!$A$3:$H$4997,1,FALSE),"AGOTADO","SI HAY"),"")</f>
        <v/>
      </c>
    </row>
    <row r="11672" spans="12:13" ht="18" customHeight="1" x14ac:dyDescent="0.25">
      <c r="L11672" s="516"/>
      <c r="M11672" s="410" t="str">
        <f>IFERROR(IF($A11673=VLOOKUP($A11673,AGOTADOS!$A$3:$H$4997,1,FALSE),"AGOTADO","SI HAY"),"")</f>
        <v/>
      </c>
    </row>
    <row r="11673" spans="12:13" ht="18" customHeight="1" x14ac:dyDescent="0.25">
      <c r="L11673" s="516"/>
      <c r="M11673" s="410" t="str">
        <f>IFERROR(IF($A11674=VLOOKUP($A11674,AGOTADOS!$A$3:$H$4997,1,FALSE),"AGOTADO","SI HAY"),"")</f>
        <v/>
      </c>
    </row>
    <row r="11674" spans="12:13" ht="18" customHeight="1" x14ac:dyDescent="0.25">
      <c r="L11674" s="516"/>
      <c r="M11674" s="410" t="str">
        <f>IFERROR(IF($A11675=VLOOKUP($A11675,AGOTADOS!$A$3:$H$4997,1,FALSE),"AGOTADO","SI HAY"),"")</f>
        <v/>
      </c>
    </row>
    <row r="11675" spans="12:13" ht="18" customHeight="1" x14ac:dyDescent="0.25">
      <c r="L11675" s="516"/>
      <c r="M11675" s="410" t="str">
        <f>IFERROR(IF($A11676=VLOOKUP($A11676,AGOTADOS!$A$3:$H$4997,1,FALSE),"AGOTADO","SI HAY"),"")</f>
        <v/>
      </c>
    </row>
    <row r="11676" spans="12:13" ht="18" customHeight="1" x14ac:dyDescent="0.25">
      <c r="L11676" s="516"/>
      <c r="M11676" s="410" t="str">
        <f>IFERROR(IF($A11677=VLOOKUP($A11677,AGOTADOS!$A$3:$H$4997,1,FALSE),"AGOTADO","SI HAY"),"")</f>
        <v/>
      </c>
    </row>
    <row r="11677" spans="12:13" ht="18" customHeight="1" x14ac:dyDescent="0.25">
      <c r="L11677" s="516"/>
      <c r="M11677" s="410" t="str">
        <f>IFERROR(IF($A11678=VLOOKUP($A11678,AGOTADOS!$A$3:$H$4997,1,FALSE),"AGOTADO","SI HAY"),"")</f>
        <v/>
      </c>
    </row>
    <row r="11678" spans="12:13" ht="18" customHeight="1" x14ac:dyDescent="0.25">
      <c r="L11678" s="516"/>
      <c r="M11678" s="410" t="str">
        <f>IFERROR(IF($A11679=VLOOKUP($A11679,AGOTADOS!$A$3:$H$4997,1,FALSE),"AGOTADO","SI HAY"),"")</f>
        <v/>
      </c>
    </row>
    <row r="11679" spans="12:13" ht="18" customHeight="1" x14ac:dyDescent="0.25">
      <c r="L11679" s="516"/>
      <c r="M11679" s="410" t="str">
        <f>IFERROR(IF($A11680=VLOOKUP($A11680,AGOTADOS!$A$3:$H$4997,1,FALSE),"AGOTADO","SI HAY"),"")</f>
        <v/>
      </c>
    </row>
    <row r="11680" spans="12:13" ht="18" customHeight="1" x14ac:dyDescent="0.25">
      <c r="L11680" s="516"/>
      <c r="M11680" s="410" t="str">
        <f>IFERROR(IF($A11681=VLOOKUP($A11681,AGOTADOS!$A$3:$H$4997,1,FALSE),"AGOTADO","SI HAY"),"")</f>
        <v/>
      </c>
    </row>
    <row r="11681" spans="12:13" ht="18" customHeight="1" x14ac:dyDescent="0.25">
      <c r="L11681" s="516"/>
      <c r="M11681" s="410" t="str">
        <f>IFERROR(IF($A11682=VLOOKUP($A11682,AGOTADOS!$A$3:$H$4997,1,FALSE),"AGOTADO","SI HAY"),"")</f>
        <v/>
      </c>
    </row>
    <row r="11682" spans="12:13" ht="18" customHeight="1" x14ac:dyDescent="0.25">
      <c r="L11682" s="516"/>
      <c r="M11682" s="410" t="str">
        <f>IFERROR(IF($A11683=VLOOKUP($A11683,AGOTADOS!$A$3:$H$4997,1,FALSE),"AGOTADO","SI HAY"),"")</f>
        <v/>
      </c>
    </row>
    <row r="11683" spans="12:13" ht="18" customHeight="1" x14ac:dyDescent="0.25">
      <c r="L11683" s="516"/>
      <c r="M11683" s="410" t="str">
        <f>IFERROR(IF($A11684=VLOOKUP($A11684,AGOTADOS!$A$3:$H$4997,1,FALSE),"AGOTADO","SI HAY"),"")</f>
        <v/>
      </c>
    </row>
    <row r="11684" spans="12:13" ht="18" customHeight="1" x14ac:dyDescent="0.25">
      <c r="L11684" s="516"/>
      <c r="M11684" s="410" t="str">
        <f>IFERROR(IF($A11685=VLOOKUP($A11685,AGOTADOS!$A$3:$H$4997,1,FALSE),"AGOTADO","SI HAY"),"")</f>
        <v/>
      </c>
    </row>
    <row r="11685" spans="12:13" ht="18" customHeight="1" x14ac:dyDescent="0.25">
      <c r="L11685" s="516"/>
      <c r="M11685" s="410" t="str">
        <f>IFERROR(IF($A11686=VLOOKUP($A11686,AGOTADOS!$A$3:$H$4997,1,FALSE),"AGOTADO","SI HAY"),"")</f>
        <v/>
      </c>
    </row>
    <row r="11686" spans="12:13" ht="18" customHeight="1" x14ac:dyDescent="0.25">
      <c r="L11686" s="516"/>
      <c r="M11686" s="410" t="str">
        <f>IFERROR(IF($A11687=VLOOKUP($A11687,AGOTADOS!$A$3:$H$4997,1,FALSE),"AGOTADO","SI HAY"),"")</f>
        <v/>
      </c>
    </row>
    <row r="11687" spans="12:13" ht="18" customHeight="1" x14ac:dyDescent="0.25">
      <c r="L11687" s="516"/>
      <c r="M11687" s="410" t="str">
        <f>IFERROR(IF($A11688=VLOOKUP($A11688,AGOTADOS!$A$3:$H$4997,1,FALSE),"AGOTADO","SI HAY"),"")</f>
        <v/>
      </c>
    </row>
    <row r="11688" spans="12:13" ht="18" customHeight="1" x14ac:dyDescent="0.25">
      <c r="L11688" s="516"/>
      <c r="M11688" s="410" t="str">
        <f>IFERROR(IF($A11689=VLOOKUP($A11689,AGOTADOS!$A$3:$H$4997,1,FALSE),"AGOTADO","SI HAY"),"")</f>
        <v/>
      </c>
    </row>
    <row r="11689" spans="12:13" ht="18" customHeight="1" x14ac:dyDescent="0.25">
      <c r="L11689" s="516"/>
      <c r="M11689" s="410" t="str">
        <f>IFERROR(IF($A11690=VLOOKUP($A11690,AGOTADOS!$A$3:$H$4997,1,FALSE),"AGOTADO","SI HAY"),"")</f>
        <v/>
      </c>
    </row>
    <row r="11690" spans="12:13" ht="18" customHeight="1" x14ac:dyDescent="0.25">
      <c r="L11690" s="516"/>
      <c r="M11690" s="410" t="str">
        <f>IFERROR(IF($A11691=VLOOKUP($A11691,AGOTADOS!$A$3:$H$4997,1,FALSE),"AGOTADO","SI HAY"),"")</f>
        <v/>
      </c>
    </row>
    <row r="11691" spans="12:13" ht="18" customHeight="1" x14ac:dyDescent="0.25">
      <c r="L11691" s="516"/>
      <c r="M11691" s="410" t="str">
        <f>IFERROR(IF($A11692=VLOOKUP($A11692,AGOTADOS!$A$3:$H$4997,1,FALSE),"AGOTADO","SI HAY"),"")</f>
        <v/>
      </c>
    </row>
    <row r="11692" spans="12:13" ht="18" customHeight="1" x14ac:dyDescent="0.25">
      <c r="L11692" s="516"/>
      <c r="M11692" s="410" t="str">
        <f>IFERROR(IF($A11693=VLOOKUP($A11693,AGOTADOS!$A$3:$H$4997,1,FALSE),"AGOTADO","SI HAY"),"")</f>
        <v/>
      </c>
    </row>
    <row r="11693" spans="12:13" ht="18" customHeight="1" x14ac:dyDescent="0.25">
      <c r="L11693" s="516"/>
      <c r="M11693" s="410" t="str">
        <f>IFERROR(IF($A11694=VLOOKUP($A11694,AGOTADOS!$A$3:$H$4997,1,FALSE),"AGOTADO","SI HAY"),"")</f>
        <v/>
      </c>
    </row>
    <row r="11694" spans="12:13" ht="18" customHeight="1" x14ac:dyDescent="0.25">
      <c r="L11694" s="516"/>
      <c r="M11694" s="410" t="str">
        <f>IFERROR(IF($A11695=VLOOKUP($A11695,AGOTADOS!$A$3:$H$4997,1,FALSE),"AGOTADO","SI HAY"),"")</f>
        <v/>
      </c>
    </row>
    <row r="11695" spans="12:13" ht="18" customHeight="1" x14ac:dyDescent="0.25">
      <c r="L11695" s="516"/>
      <c r="M11695" s="410" t="str">
        <f>IFERROR(IF($A11696=VLOOKUP($A11696,AGOTADOS!$A$3:$H$4997,1,FALSE),"AGOTADO","SI HAY"),"")</f>
        <v/>
      </c>
    </row>
    <row r="11696" spans="12:13" ht="18" customHeight="1" x14ac:dyDescent="0.25">
      <c r="L11696" s="516"/>
      <c r="M11696" s="410" t="str">
        <f>IFERROR(IF($A11697=VLOOKUP($A11697,AGOTADOS!$A$3:$H$4997,1,FALSE),"AGOTADO","SI HAY"),"")</f>
        <v/>
      </c>
    </row>
    <row r="11697" spans="12:13" ht="18" customHeight="1" x14ac:dyDescent="0.25">
      <c r="L11697" s="516"/>
      <c r="M11697" s="410" t="str">
        <f>IFERROR(IF($A11698=VLOOKUP($A11698,AGOTADOS!$A$3:$H$4997,1,FALSE),"AGOTADO","SI HAY"),"")</f>
        <v/>
      </c>
    </row>
    <row r="11698" spans="12:13" ht="18" customHeight="1" x14ac:dyDescent="0.25">
      <c r="L11698" s="516"/>
      <c r="M11698" s="410" t="str">
        <f>IFERROR(IF($A11699=VLOOKUP($A11699,AGOTADOS!$A$3:$H$4997,1,FALSE),"AGOTADO","SI HAY"),"")</f>
        <v/>
      </c>
    </row>
    <row r="11699" spans="12:13" ht="18" customHeight="1" x14ac:dyDescent="0.25">
      <c r="L11699" s="516"/>
      <c r="M11699" s="410" t="str">
        <f>IFERROR(IF($A11700=VLOOKUP($A11700,AGOTADOS!$A$3:$H$4997,1,FALSE),"AGOTADO","SI HAY"),"")</f>
        <v/>
      </c>
    </row>
    <row r="11700" spans="12:13" ht="18" customHeight="1" x14ac:dyDescent="0.25">
      <c r="L11700" s="516"/>
      <c r="M11700" s="410" t="str">
        <f>IFERROR(IF($A11701=VLOOKUP($A11701,AGOTADOS!$A$3:$H$4997,1,FALSE),"AGOTADO","SI HAY"),"")</f>
        <v/>
      </c>
    </row>
    <row r="11701" spans="12:13" ht="18" customHeight="1" x14ac:dyDescent="0.25">
      <c r="L11701" s="516"/>
      <c r="M11701" s="410" t="str">
        <f>IFERROR(IF($A11702=VLOOKUP($A11702,AGOTADOS!$A$3:$H$4997,1,FALSE),"AGOTADO","SI HAY"),"")</f>
        <v/>
      </c>
    </row>
    <row r="11702" spans="12:13" ht="18" customHeight="1" x14ac:dyDescent="0.25">
      <c r="L11702" s="516"/>
      <c r="M11702" s="410" t="str">
        <f>IFERROR(IF($A11703=VLOOKUP($A11703,AGOTADOS!$A$3:$H$4997,1,FALSE),"AGOTADO","SI HAY"),"")</f>
        <v/>
      </c>
    </row>
    <row r="11703" spans="12:13" ht="18" customHeight="1" x14ac:dyDescent="0.25">
      <c r="L11703" s="516"/>
      <c r="M11703" s="410" t="str">
        <f>IFERROR(IF($A11704=VLOOKUP($A11704,AGOTADOS!$A$3:$H$4997,1,FALSE),"AGOTADO","SI HAY"),"")</f>
        <v/>
      </c>
    </row>
    <row r="11704" spans="12:13" ht="18" customHeight="1" x14ac:dyDescent="0.25">
      <c r="L11704" s="516"/>
      <c r="M11704" s="410" t="str">
        <f>IFERROR(IF($A11705=VLOOKUP($A11705,AGOTADOS!$A$3:$H$4997,1,FALSE),"AGOTADO","SI HAY"),"")</f>
        <v/>
      </c>
    </row>
    <row r="11705" spans="12:13" ht="18" customHeight="1" x14ac:dyDescent="0.25">
      <c r="L11705" s="516"/>
      <c r="M11705" s="410" t="str">
        <f>IFERROR(IF($A11706=VLOOKUP($A11706,AGOTADOS!$A$3:$H$4997,1,FALSE),"AGOTADO","SI HAY"),"")</f>
        <v/>
      </c>
    </row>
    <row r="11706" spans="12:13" ht="18" customHeight="1" x14ac:dyDescent="0.25">
      <c r="L11706" s="516"/>
      <c r="M11706" s="410" t="str">
        <f>IFERROR(IF($A11707=VLOOKUP($A11707,AGOTADOS!$A$3:$H$4997,1,FALSE),"AGOTADO","SI HAY"),"")</f>
        <v/>
      </c>
    </row>
    <row r="11707" spans="12:13" ht="18" customHeight="1" x14ac:dyDescent="0.25">
      <c r="L11707" s="516"/>
      <c r="M11707" s="410" t="str">
        <f>IFERROR(IF($A11708=VLOOKUP($A11708,AGOTADOS!$A$3:$H$4997,1,FALSE),"AGOTADO","SI HAY"),"")</f>
        <v/>
      </c>
    </row>
    <row r="11708" spans="12:13" ht="18" customHeight="1" x14ac:dyDescent="0.25">
      <c r="L11708" s="516"/>
      <c r="M11708" s="410" t="str">
        <f>IFERROR(IF($A11709=VLOOKUP($A11709,AGOTADOS!$A$3:$H$4997,1,FALSE),"AGOTADO","SI HAY"),"")</f>
        <v/>
      </c>
    </row>
    <row r="11709" spans="12:13" ht="18" customHeight="1" x14ac:dyDescent="0.25">
      <c r="L11709" s="516"/>
      <c r="M11709" s="410" t="str">
        <f>IFERROR(IF($A11710=VLOOKUP($A11710,AGOTADOS!$A$3:$H$4997,1,FALSE),"AGOTADO","SI HAY"),"")</f>
        <v/>
      </c>
    </row>
    <row r="11710" spans="12:13" ht="18" customHeight="1" x14ac:dyDescent="0.25">
      <c r="L11710" s="516"/>
      <c r="M11710" s="410" t="str">
        <f>IFERROR(IF($A11711=VLOOKUP($A11711,AGOTADOS!$A$3:$H$4997,1,FALSE),"AGOTADO","SI HAY"),"")</f>
        <v/>
      </c>
    </row>
    <row r="11711" spans="12:13" ht="18" customHeight="1" x14ac:dyDescent="0.25">
      <c r="L11711" s="516"/>
      <c r="M11711" s="410" t="str">
        <f>IFERROR(IF($A11712=VLOOKUP($A11712,AGOTADOS!$A$3:$H$4997,1,FALSE),"AGOTADO","SI HAY"),"")</f>
        <v/>
      </c>
    </row>
    <row r="11712" spans="12:13" ht="18" customHeight="1" x14ac:dyDescent="0.25">
      <c r="L11712" s="516"/>
      <c r="M11712" s="410" t="str">
        <f>IFERROR(IF($A11713=VLOOKUP($A11713,AGOTADOS!$A$3:$H$4997,1,FALSE),"AGOTADO","SI HAY"),"")</f>
        <v/>
      </c>
    </row>
    <row r="11713" spans="12:13" ht="18" customHeight="1" x14ac:dyDescent="0.25">
      <c r="L11713" s="516"/>
      <c r="M11713" s="410" t="str">
        <f>IFERROR(IF($A11714=VLOOKUP($A11714,AGOTADOS!$A$3:$H$4997,1,FALSE),"AGOTADO","SI HAY"),"")</f>
        <v/>
      </c>
    </row>
    <row r="11714" spans="12:13" ht="18" customHeight="1" x14ac:dyDescent="0.25">
      <c r="L11714" s="516"/>
      <c r="M11714" s="410" t="str">
        <f>IFERROR(IF($A11715=VLOOKUP($A11715,AGOTADOS!$A$3:$H$4997,1,FALSE),"AGOTADO","SI HAY"),"")</f>
        <v/>
      </c>
    </row>
    <row r="11715" spans="12:13" ht="18" customHeight="1" x14ac:dyDescent="0.25">
      <c r="L11715" s="516"/>
      <c r="M11715" s="410" t="str">
        <f>IFERROR(IF($A11716=VLOOKUP($A11716,AGOTADOS!$A$3:$H$4997,1,FALSE),"AGOTADO","SI HAY"),"")</f>
        <v/>
      </c>
    </row>
    <row r="11716" spans="12:13" ht="18" customHeight="1" x14ac:dyDescent="0.25">
      <c r="L11716" s="516"/>
      <c r="M11716" s="410" t="str">
        <f>IFERROR(IF($A11717=VLOOKUP($A11717,AGOTADOS!$A$3:$H$4997,1,FALSE),"AGOTADO","SI HAY"),"")</f>
        <v/>
      </c>
    </row>
    <row r="11717" spans="12:13" ht="18" customHeight="1" x14ac:dyDescent="0.25">
      <c r="L11717" s="516"/>
      <c r="M11717" s="410" t="str">
        <f>IFERROR(IF($A11718=VLOOKUP($A11718,AGOTADOS!$A$3:$H$4997,1,FALSE),"AGOTADO","SI HAY"),"")</f>
        <v/>
      </c>
    </row>
    <row r="11718" spans="12:13" ht="18" customHeight="1" x14ac:dyDescent="0.25">
      <c r="L11718" s="516"/>
      <c r="M11718" s="410" t="str">
        <f>IFERROR(IF($A11719=VLOOKUP($A11719,AGOTADOS!$A$3:$H$4997,1,FALSE),"AGOTADO","SI HAY"),"")</f>
        <v/>
      </c>
    </row>
    <row r="11719" spans="12:13" ht="18" customHeight="1" x14ac:dyDescent="0.25">
      <c r="L11719" s="516"/>
      <c r="M11719" s="410" t="str">
        <f>IFERROR(IF($A11720=VLOOKUP($A11720,AGOTADOS!$A$3:$H$4997,1,FALSE),"AGOTADO","SI HAY"),"")</f>
        <v/>
      </c>
    </row>
    <row r="11720" spans="12:13" ht="18" customHeight="1" x14ac:dyDescent="0.25">
      <c r="L11720" s="516"/>
      <c r="M11720" s="410" t="str">
        <f>IFERROR(IF($A11721=VLOOKUP($A11721,AGOTADOS!$A$3:$H$4997,1,FALSE),"AGOTADO","SI HAY"),"")</f>
        <v/>
      </c>
    </row>
    <row r="11721" spans="12:13" ht="18" customHeight="1" x14ac:dyDescent="0.25">
      <c r="L11721" s="516"/>
      <c r="M11721" s="410" t="str">
        <f>IFERROR(IF($A11722=VLOOKUP($A11722,AGOTADOS!$A$3:$H$4997,1,FALSE),"AGOTADO","SI HAY"),"")</f>
        <v/>
      </c>
    </row>
    <row r="11722" spans="12:13" ht="18" customHeight="1" x14ac:dyDescent="0.25">
      <c r="L11722" s="516"/>
      <c r="M11722" s="410" t="str">
        <f>IFERROR(IF($A11723=VLOOKUP($A11723,AGOTADOS!$A$3:$H$4997,1,FALSE),"AGOTADO","SI HAY"),"")</f>
        <v/>
      </c>
    </row>
    <row r="11723" spans="12:13" ht="18" customHeight="1" x14ac:dyDescent="0.25">
      <c r="L11723" s="516"/>
      <c r="M11723" s="410" t="str">
        <f>IFERROR(IF($A11724=VLOOKUP($A11724,AGOTADOS!$A$3:$H$4997,1,FALSE),"AGOTADO","SI HAY"),"")</f>
        <v/>
      </c>
    </row>
    <row r="11724" spans="12:13" ht="18" customHeight="1" x14ac:dyDescent="0.25">
      <c r="L11724" s="516"/>
      <c r="M11724" s="410" t="str">
        <f>IFERROR(IF($A11725=VLOOKUP($A11725,AGOTADOS!$A$3:$H$4997,1,FALSE),"AGOTADO","SI HAY"),"")</f>
        <v/>
      </c>
    </row>
    <row r="11725" spans="12:13" ht="18" customHeight="1" x14ac:dyDescent="0.25">
      <c r="L11725" s="516"/>
      <c r="M11725" s="410" t="str">
        <f>IFERROR(IF($A11726=VLOOKUP($A11726,AGOTADOS!$A$3:$H$4997,1,FALSE),"AGOTADO","SI HAY"),"")</f>
        <v/>
      </c>
    </row>
    <row r="11726" spans="12:13" ht="18" customHeight="1" x14ac:dyDescent="0.25">
      <c r="L11726" s="516"/>
      <c r="M11726" s="410" t="str">
        <f>IFERROR(IF($A11727=VLOOKUP($A11727,AGOTADOS!$A$3:$H$4997,1,FALSE),"AGOTADO","SI HAY"),"")</f>
        <v/>
      </c>
    </row>
    <row r="11727" spans="12:13" ht="18" customHeight="1" x14ac:dyDescent="0.25">
      <c r="L11727" s="516"/>
      <c r="M11727" s="410" t="str">
        <f>IFERROR(IF($A11728=VLOOKUP($A11728,AGOTADOS!$A$3:$H$4997,1,FALSE),"AGOTADO","SI HAY"),"")</f>
        <v/>
      </c>
    </row>
    <row r="11728" spans="12:13" ht="18" customHeight="1" x14ac:dyDescent="0.25">
      <c r="L11728" s="516"/>
      <c r="M11728" s="410" t="str">
        <f>IFERROR(IF($A11729=VLOOKUP($A11729,AGOTADOS!$A$3:$H$4997,1,FALSE),"AGOTADO","SI HAY"),"")</f>
        <v/>
      </c>
    </row>
    <row r="11729" spans="12:13" ht="18" customHeight="1" x14ac:dyDescent="0.25">
      <c r="L11729" s="516"/>
      <c r="M11729" s="410" t="str">
        <f>IFERROR(IF($A11730=VLOOKUP($A11730,AGOTADOS!$A$3:$H$4997,1,FALSE),"AGOTADO","SI HAY"),"")</f>
        <v/>
      </c>
    </row>
    <row r="11730" spans="12:13" ht="18" customHeight="1" x14ac:dyDescent="0.25">
      <c r="L11730" s="516"/>
      <c r="M11730" s="410" t="str">
        <f>IFERROR(IF($A11731=VLOOKUP($A11731,AGOTADOS!$A$3:$H$4997,1,FALSE),"AGOTADO","SI HAY"),"")</f>
        <v/>
      </c>
    </row>
    <row r="11731" spans="12:13" ht="18" customHeight="1" x14ac:dyDescent="0.25">
      <c r="L11731" s="516"/>
      <c r="M11731" s="410" t="str">
        <f>IFERROR(IF($A11732=VLOOKUP($A11732,AGOTADOS!$A$3:$H$4997,1,FALSE),"AGOTADO","SI HAY"),"")</f>
        <v/>
      </c>
    </row>
    <row r="11732" spans="12:13" ht="18" customHeight="1" x14ac:dyDescent="0.25">
      <c r="L11732" s="516"/>
      <c r="M11732" s="410" t="str">
        <f>IFERROR(IF($A11733=VLOOKUP($A11733,AGOTADOS!$A$3:$H$4997,1,FALSE),"AGOTADO","SI HAY"),"")</f>
        <v/>
      </c>
    </row>
    <row r="11733" spans="12:13" ht="18" customHeight="1" x14ac:dyDescent="0.25">
      <c r="L11733" s="516"/>
      <c r="M11733" s="410" t="str">
        <f>IFERROR(IF($A11734=VLOOKUP($A11734,AGOTADOS!$A$3:$H$4997,1,FALSE),"AGOTADO","SI HAY"),"")</f>
        <v/>
      </c>
    </row>
    <row r="11734" spans="12:13" ht="18" customHeight="1" x14ac:dyDescent="0.25">
      <c r="L11734" s="516"/>
      <c r="M11734" s="410" t="str">
        <f>IFERROR(IF($A11735=VLOOKUP($A11735,AGOTADOS!$A$3:$H$4997,1,FALSE),"AGOTADO","SI HAY"),"")</f>
        <v/>
      </c>
    </row>
    <row r="11735" spans="12:13" ht="18" customHeight="1" x14ac:dyDescent="0.25">
      <c r="L11735" s="516"/>
      <c r="M11735" s="410" t="str">
        <f>IFERROR(IF($A11736=VLOOKUP($A11736,AGOTADOS!$A$3:$H$4997,1,FALSE),"AGOTADO","SI HAY"),"")</f>
        <v/>
      </c>
    </row>
    <row r="11736" spans="12:13" ht="18" customHeight="1" x14ac:dyDescent="0.25">
      <c r="L11736" s="516"/>
      <c r="M11736" s="410" t="str">
        <f>IFERROR(IF($A11737=VLOOKUP($A11737,AGOTADOS!$A$3:$H$4997,1,FALSE),"AGOTADO","SI HAY"),"")</f>
        <v/>
      </c>
    </row>
    <row r="11737" spans="12:13" ht="18" customHeight="1" x14ac:dyDescent="0.25">
      <c r="L11737" s="516"/>
      <c r="M11737" s="410" t="str">
        <f>IFERROR(IF($A11738=VLOOKUP($A11738,AGOTADOS!$A$3:$H$4997,1,FALSE),"AGOTADO","SI HAY"),"")</f>
        <v/>
      </c>
    </row>
    <row r="11738" spans="12:13" ht="18" customHeight="1" x14ac:dyDescent="0.25">
      <c r="L11738" s="516"/>
      <c r="M11738" s="410" t="str">
        <f>IFERROR(IF($A11739=VLOOKUP($A11739,AGOTADOS!$A$3:$H$4997,1,FALSE),"AGOTADO","SI HAY"),"")</f>
        <v/>
      </c>
    </row>
    <row r="11739" spans="12:13" ht="18" customHeight="1" x14ac:dyDescent="0.25">
      <c r="L11739" s="516"/>
      <c r="M11739" s="410" t="str">
        <f>IFERROR(IF($A11740=VLOOKUP($A11740,AGOTADOS!$A$3:$H$4997,1,FALSE),"AGOTADO","SI HAY"),"")</f>
        <v/>
      </c>
    </row>
    <row r="11740" spans="12:13" ht="18" customHeight="1" x14ac:dyDescent="0.25">
      <c r="L11740" s="516"/>
      <c r="M11740" s="410" t="str">
        <f>IFERROR(IF($A11741=VLOOKUP($A11741,AGOTADOS!$A$3:$H$4997,1,FALSE),"AGOTADO","SI HAY"),"")</f>
        <v/>
      </c>
    </row>
    <row r="11741" spans="12:13" ht="18" customHeight="1" x14ac:dyDescent="0.25">
      <c r="L11741" s="516"/>
      <c r="M11741" s="410" t="str">
        <f>IFERROR(IF($A11742=VLOOKUP($A11742,AGOTADOS!$A$3:$H$4997,1,FALSE),"AGOTADO","SI HAY"),"")</f>
        <v/>
      </c>
    </row>
    <row r="11742" spans="12:13" ht="18" customHeight="1" x14ac:dyDescent="0.25">
      <c r="L11742" s="516"/>
      <c r="M11742" s="410" t="str">
        <f>IFERROR(IF($A11743=VLOOKUP($A11743,AGOTADOS!$A$3:$H$4997,1,FALSE),"AGOTADO","SI HAY"),"")</f>
        <v/>
      </c>
    </row>
    <row r="11743" spans="12:13" ht="18" customHeight="1" x14ac:dyDescent="0.25">
      <c r="L11743" s="516"/>
      <c r="M11743" s="410" t="str">
        <f>IFERROR(IF($A11744=VLOOKUP($A11744,AGOTADOS!$A$3:$H$4997,1,FALSE),"AGOTADO","SI HAY"),"")</f>
        <v/>
      </c>
    </row>
    <row r="11744" spans="12:13" ht="18" customHeight="1" x14ac:dyDescent="0.25">
      <c r="L11744" s="516"/>
      <c r="M11744" s="410" t="str">
        <f>IFERROR(IF($A11745=VLOOKUP($A11745,AGOTADOS!$A$3:$H$4997,1,FALSE),"AGOTADO","SI HAY"),"")</f>
        <v/>
      </c>
    </row>
    <row r="11745" spans="12:13" ht="18" customHeight="1" x14ac:dyDescent="0.25">
      <c r="L11745" s="516"/>
      <c r="M11745" s="410" t="str">
        <f>IFERROR(IF($A11746=VLOOKUP($A11746,AGOTADOS!$A$3:$H$4997,1,FALSE),"AGOTADO","SI HAY"),"")</f>
        <v/>
      </c>
    </row>
    <row r="11746" spans="12:13" ht="18" customHeight="1" x14ac:dyDescent="0.25">
      <c r="L11746" s="516"/>
      <c r="M11746" s="410" t="str">
        <f>IFERROR(IF($A11747=VLOOKUP($A11747,AGOTADOS!$A$3:$H$4997,1,FALSE),"AGOTADO","SI HAY"),"")</f>
        <v/>
      </c>
    </row>
    <row r="11747" spans="12:13" ht="18" customHeight="1" x14ac:dyDescent="0.25">
      <c r="L11747" s="516"/>
      <c r="M11747" s="410" t="str">
        <f>IFERROR(IF($A11748=VLOOKUP($A11748,AGOTADOS!$A$3:$H$4997,1,FALSE),"AGOTADO","SI HAY"),"")</f>
        <v/>
      </c>
    </row>
    <row r="11748" spans="12:13" ht="18" customHeight="1" x14ac:dyDescent="0.25">
      <c r="L11748" s="516"/>
      <c r="M11748" s="410" t="str">
        <f>IFERROR(IF($A11749=VLOOKUP($A11749,AGOTADOS!$A$3:$H$4997,1,FALSE),"AGOTADO","SI HAY"),"")</f>
        <v/>
      </c>
    </row>
    <row r="11749" spans="12:13" ht="18" customHeight="1" x14ac:dyDescent="0.25">
      <c r="L11749" s="516"/>
      <c r="M11749" s="410" t="str">
        <f>IFERROR(IF($A11750=VLOOKUP($A11750,AGOTADOS!$A$3:$H$4997,1,FALSE),"AGOTADO","SI HAY"),"")</f>
        <v/>
      </c>
    </row>
    <row r="11750" spans="12:13" ht="18" customHeight="1" x14ac:dyDescent="0.25">
      <c r="L11750" s="516"/>
      <c r="M11750" s="410" t="str">
        <f>IFERROR(IF($A11751=VLOOKUP($A11751,AGOTADOS!$A$3:$H$4997,1,FALSE),"AGOTADO","SI HAY"),"")</f>
        <v/>
      </c>
    </row>
    <row r="11751" spans="12:13" ht="18" customHeight="1" x14ac:dyDescent="0.25">
      <c r="L11751" s="516"/>
      <c r="M11751" s="410" t="str">
        <f>IFERROR(IF($A11752=VLOOKUP($A11752,AGOTADOS!$A$3:$H$4997,1,FALSE),"AGOTADO","SI HAY"),"")</f>
        <v/>
      </c>
    </row>
    <row r="11752" spans="12:13" ht="18" customHeight="1" x14ac:dyDescent="0.25">
      <c r="L11752" s="516"/>
      <c r="M11752" s="410" t="str">
        <f>IFERROR(IF($A11753=VLOOKUP($A11753,AGOTADOS!$A$3:$H$4997,1,FALSE),"AGOTADO","SI HAY"),"")</f>
        <v/>
      </c>
    </row>
    <row r="11753" spans="12:13" ht="18" customHeight="1" x14ac:dyDescent="0.25">
      <c r="L11753" s="516"/>
      <c r="M11753" s="410" t="str">
        <f>IFERROR(IF($A11754=VLOOKUP($A11754,AGOTADOS!$A$3:$H$4997,1,FALSE),"AGOTADO","SI HAY"),"")</f>
        <v/>
      </c>
    </row>
    <row r="11754" spans="12:13" ht="18" customHeight="1" x14ac:dyDescent="0.25">
      <c r="L11754" s="516"/>
      <c r="M11754" s="410" t="str">
        <f>IFERROR(IF($A11755=VLOOKUP($A11755,AGOTADOS!$A$3:$H$4997,1,FALSE),"AGOTADO","SI HAY"),"")</f>
        <v/>
      </c>
    </row>
    <row r="11755" spans="12:13" ht="18" customHeight="1" x14ac:dyDescent="0.25">
      <c r="L11755" s="516"/>
      <c r="M11755" s="410" t="str">
        <f>IFERROR(IF($A11756=VLOOKUP($A11756,AGOTADOS!$A$3:$H$4997,1,FALSE),"AGOTADO","SI HAY"),"")</f>
        <v/>
      </c>
    </row>
    <row r="11756" spans="12:13" ht="18" customHeight="1" x14ac:dyDescent="0.25">
      <c r="L11756" s="516"/>
      <c r="M11756" s="410" t="str">
        <f>IFERROR(IF($A11757=VLOOKUP($A11757,AGOTADOS!$A$3:$H$4997,1,FALSE),"AGOTADO","SI HAY"),"")</f>
        <v/>
      </c>
    </row>
    <row r="11757" spans="12:13" ht="18" customHeight="1" x14ac:dyDescent="0.25">
      <c r="L11757" s="516"/>
      <c r="M11757" s="410" t="str">
        <f>IFERROR(IF($A11758=VLOOKUP($A11758,AGOTADOS!$A$3:$H$4997,1,FALSE),"AGOTADO","SI HAY"),"")</f>
        <v/>
      </c>
    </row>
    <row r="11758" spans="12:13" ht="18" customHeight="1" x14ac:dyDescent="0.25">
      <c r="L11758" s="516"/>
      <c r="M11758" s="410" t="str">
        <f>IFERROR(IF($A11759=VLOOKUP($A11759,AGOTADOS!$A$3:$H$4997,1,FALSE),"AGOTADO","SI HAY"),"")</f>
        <v/>
      </c>
    </row>
    <row r="11759" spans="12:13" ht="18" customHeight="1" x14ac:dyDescent="0.25">
      <c r="L11759" s="516"/>
      <c r="M11759" s="410" t="str">
        <f>IFERROR(IF($A11760=VLOOKUP($A11760,AGOTADOS!$A$3:$H$4997,1,FALSE),"AGOTADO","SI HAY"),"")</f>
        <v/>
      </c>
    </row>
    <row r="11760" spans="12:13" ht="18" customHeight="1" x14ac:dyDescent="0.25">
      <c r="L11760" s="516"/>
      <c r="M11760" s="410" t="str">
        <f>IFERROR(IF($A11761=VLOOKUP($A11761,AGOTADOS!$A$3:$H$4997,1,FALSE),"AGOTADO","SI HAY"),"")</f>
        <v/>
      </c>
    </row>
    <row r="11761" spans="12:13" ht="18" customHeight="1" x14ac:dyDescent="0.25">
      <c r="L11761" s="516"/>
      <c r="M11761" s="410" t="str">
        <f>IFERROR(IF($A11762=VLOOKUP($A11762,AGOTADOS!$A$3:$H$4997,1,FALSE),"AGOTADO","SI HAY"),"")</f>
        <v/>
      </c>
    </row>
    <row r="11762" spans="12:13" ht="18" customHeight="1" x14ac:dyDescent="0.25">
      <c r="L11762" s="516"/>
      <c r="M11762" s="410" t="str">
        <f>IFERROR(IF($A11763=VLOOKUP($A11763,AGOTADOS!$A$3:$H$4997,1,FALSE),"AGOTADO","SI HAY"),"")</f>
        <v/>
      </c>
    </row>
    <row r="11763" spans="12:13" ht="18" customHeight="1" x14ac:dyDescent="0.25">
      <c r="L11763" s="516"/>
      <c r="M11763" s="410" t="str">
        <f>IFERROR(IF($A11764=VLOOKUP($A11764,AGOTADOS!$A$3:$H$4997,1,FALSE),"AGOTADO","SI HAY"),"")</f>
        <v/>
      </c>
    </row>
    <row r="11764" spans="12:13" ht="18" customHeight="1" x14ac:dyDescent="0.25">
      <c r="L11764" s="516"/>
      <c r="M11764" s="410" t="str">
        <f>IFERROR(IF($A11765=VLOOKUP($A11765,AGOTADOS!$A$3:$H$4997,1,FALSE),"AGOTADO","SI HAY"),"")</f>
        <v/>
      </c>
    </row>
    <row r="11765" spans="12:13" ht="18" customHeight="1" x14ac:dyDescent="0.25">
      <c r="L11765" s="516"/>
      <c r="M11765" s="410" t="str">
        <f>IFERROR(IF($A11766=VLOOKUP($A11766,AGOTADOS!$A$3:$H$4997,1,FALSE),"AGOTADO","SI HAY"),"")</f>
        <v/>
      </c>
    </row>
    <row r="11766" spans="12:13" ht="18" customHeight="1" x14ac:dyDescent="0.25">
      <c r="L11766" s="516"/>
      <c r="M11766" s="410" t="str">
        <f>IFERROR(IF($A11767=VLOOKUP($A11767,AGOTADOS!$A$3:$H$4997,1,FALSE),"AGOTADO","SI HAY"),"")</f>
        <v/>
      </c>
    </row>
    <row r="11767" spans="12:13" ht="18" customHeight="1" x14ac:dyDescent="0.25">
      <c r="L11767" s="516"/>
      <c r="M11767" s="410" t="str">
        <f>IFERROR(IF($A11768=VLOOKUP($A11768,AGOTADOS!$A$3:$H$4997,1,FALSE),"AGOTADO","SI HAY"),"")</f>
        <v/>
      </c>
    </row>
    <row r="11768" spans="12:13" ht="18" customHeight="1" x14ac:dyDescent="0.25">
      <c r="L11768" s="516"/>
      <c r="M11768" s="410" t="str">
        <f>IFERROR(IF($A11769=VLOOKUP($A11769,AGOTADOS!$A$3:$H$4997,1,FALSE),"AGOTADO","SI HAY"),"")</f>
        <v/>
      </c>
    </row>
    <row r="11769" spans="12:13" ht="18" customHeight="1" x14ac:dyDescent="0.25">
      <c r="L11769" s="516"/>
      <c r="M11769" s="410" t="str">
        <f>IFERROR(IF($A11770=VLOOKUP($A11770,AGOTADOS!$A$3:$H$4997,1,FALSE),"AGOTADO","SI HAY"),"")</f>
        <v/>
      </c>
    </row>
    <row r="11770" spans="12:13" ht="18" customHeight="1" x14ac:dyDescent="0.25">
      <c r="L11770" s="516"/>
      <c r="M11770" s="410" t="str">
        <f>IFERROR(IF($A11771=VLOOKUP($A11771,AGOTADOS!$A$3:$H$4997,1,FALSE),"AGOTADO","SI HAY"),"")</f>
        <v/>
      </c>
    </row>
    <row r="11771" spans="12:13" ht="18" customHeight="1" x14ac:dyDescent="0.25">
      <c r="L11771" s="516"/>
      <c r="M11771" s="410" t="str">
        <f>IFERROR(IF($A11772=VLOOKUP($A11772,AGOTADOS!$A$3:$H$4997,1,FALSE),"AGOTADO","SI HAY"),"")</f>
        <v/>
      </c>
    </row>
    <row r="11772" spans="12:13" ht="18" customHeight="1" x14ac:dyDescent="0.25">
      <c r="L11772" s="516"/>
      <c r="M11772" s="410" t="str">
        <f>IFERROR(IF($A11773=VLOOKUP($A11773,AGOTADOS!$A$3:$H$4997,1,FALSE),"AGOTADO","SI HAY"),"")</f>
        <v/>
      </c>
    </row>
    <row r="11773" spans="12:13" ht="18" customHeight="1" x14ac:dyDescent="0.25">
      <c r="L11773" s="516"/>
      <c r="M11773" s="410" t="str">
        <f>IFERROR(IF($A11774=VLOOKUP($A11774,AGOTADOS!$A$3:$H$4997,1,FALSE),"AGOTADO","SI HAY"),"")</f>
        <v/>
      </c>
    </row>
    <row r="11774" spans="12:13" ht="18" customHeight="1" x14ac:dyDescent="0.25">
      <c r="L11774" s="516"/>
      <c r="M11774" s="410" t="str">
        <f>IFERROR(IF($A11775=VLOOKUP($A11775,AGOTADOS!$A$3:$H$4997,1,FALSE),"AGOTADO","SI HAY"),"")</f>
        <v/>
      </c>
    </row>
    <row r="11775" spans="12:13" ht="18" customHeight="1" x14ac:dyDescent="0.25">
      <c r="L11775" s="516"/>
      <c r="M11775" s="410" t="str">
        <f>IFERROR(IF($A11776=VLOOKUP($A11776,AGOTADOS!$A$3:$H$4997,1,FALSE),"AGOTADO","SI HAY"),"")</f>
        <v/>
      </c>
    </row>
    <row r="11776" spans="12:13" ht="18" customHeight="1" x14ac:dyDescent="0.25">
      <c r="L11776" s="516"/>
      <c r="M11776" s="410" t="str">
        <f>IFERROR(IF($A11777=VLOOKUP($A11777,AGOTADOS!$A$3:$H$4997,1,FALSE),"AGOTADO","SI HAY"),"")</f>
        <v/>
      </c>
    </row>
    <row r="11777" spans="12:13" ht="18" customHeight="1" x14ac:dyDescent="0.25">
      <c r="L11777" s="516"/>
      <c r="M11777" s="410" t="str">
        <f>IFERROR(IF($A11778=VLOOKUP($A11778,AGOTADOS!$A$3:$H$4997,1,FALSE),"AGOTADO","SI HAY"),"")</f>
        <v/>
      </c>
    </row>
    <row r="11778" spans="12:13" ht="18" customHeight="1" x14ac:dyDescent="0.25">
      <c r="L11778" s="516"/>
      <c r="M11778" s="410" t="str">
        <f>IFERROR(IF($A11779=VLOOKUP($A11779,AGOTADOS!$A$3:$H$4997,1,FALSE),"AGOTADO","SI HAY"),"")</f>
        <v/>
      </c>
    </row>
    <row r="11779" spans="12:13" ht="18" customHeight="1" x14ac:dyDescent="0.25">
      <c r="L11779" s="516"/>
      <c r="M11779" s="410" t="str">
        <f>IFERROR(IF($A11780=VLOOKUP($A11780,AGOTADOS!$A$3:$H$4997,1,FALSE),"AGOTADO","SI HAY"),"")</f>
        <v/>
      </c>
    </row>
    <row r="11780" spans="12:13" ht="18" customHeight="1" x14ac:dyDescent="0.25">
      <c r="L11780" s="516"/>
      <c r="M11780" s="410" t="str">
        <f>IFERROR(IF($A11781=VLOOKUP($A11781,AGOTADOS!$A$3:$H$4997,1,FALSE),"AGOTADO","SI HAY"),"")</f>
        <v/>
      </c>
    </row>
    <row r="11781" spans="12:13" ht="18" customHeight="1" x14ac:dyDescent="0.25">
      <c r="L11781" s="516"/>
      <c r="M11781" s="410" t="str">
        <f>IFERROR(IF($A11782=VLOOKUP($A11782,AGOTADOS!$A$3:$H$4997,1,FALSE),"AGOTADO","SI HAY"),"")</f>
        <v/>
      </c>
    </row>
    <row r="11782" spans="12:13" ht="18" customHeight="1" x14ac:dyDescent="0.25">
      <c r="L11782" s="516"/>
      <c r="M11782" s="410" t="str">
        <f>IFERROR(IF($A11783=VLOOKUP($A11783,AGOTADOS!$A$3:$H$4997,1,FALSE),"AGOTADO","SI HAY"),"")</f>
        <v/>
      </c>
    </row>
    <row r="11783" spans="12:13" ht="18" customHeight="1" x14ac:dyDescent="0.25">
      <c r="L11783" s="516"/>
      <c r="M11783" s="410" t="str">
        <f>IFERROR(IF($A11784=VLOOKUP($A11784,AGOTADOS!$A$3:$H$4997,1,FALSE),"AGOTADO","SI HAY"),"")</f>
        <v/>
      </c>
    </row>
    <row r="11784" spans="12:13" ht="18" customHeight="1" x14ac:dyDescent="0.25">
      <c r="L11784" s="516"/>
      <c r="M11784" s="410" t="str">
        <f>IFERROR(IF($A11785=VLOOKUP($A11785,AGOTADOS!$A$3:$H$4997,1,FALSE),"AGOTADO","SI HAY"),"")</f>
        <v/>
      </c>
    </row>
    <row r="11785" spans="12:13" ht="18" customHeight="1" x14ac:dyDescent="0.25">
      <c r="L11785" s="516"/>
      <c r="M11785" s="410" t="str">
        <f>IFERROR(IF($A11786=VLOOKUP($A11786,AGOTADOS!$A$3:$H$4997,1,FALSE),"AGOTADO","SI HAY"),"")</f>
        <v/>
      </c>
    </row>
    <row r="11786" spans="12:13" ht="18" customHeight="1" x14ac:dyDescent="0.25">
      <c r="L11786" s="516"/>
      <c r="M11786" s="410" t="str">
        <f>IFERROR(IF($A11787=VLOOKUP($A11787,AGOTADOS!$A$3:$H$4997,1,FALSE),"AGOTADO","SI HAY"),"")</f>
        <v/>
      </c>
    </row>
    <row r="11787" spans="12:13" ht="18" customHeight="1" x14ac:dyDescent="0.25">
      <c r="L11787" s="516"/>
      <c r="M11787" s="410" t="str">
        <f>IFERROR(IF($A11788=VLOOKUP($A11788,AGOTADOS!$A$3:$H$4997,1,FALSE),"AGOTADO","SI HAY"),"")</f>
        <v/>
      </c>
    </row>
    <row r="11788" spans="12:13" ht="18" customHeight="1" x14ac:dyDescent="0.25">
      <c r="L11788" s="516"/>
      <c r="M11788" s="410" t="str">
        <f>IFERROR(IF($A11789=VLOOKUP($A11789,AGOTADOS!$A$3:$H$4997,1,FALSE),"AGOTADO","SI HAY"),"")</f>
        <v/>
      </c>
    </row>
    <row r="11789" spans="12:13" ht="18" customHeight="1" x14ac:dyDescent="0.25">
      <c r="L11789" s="516"/>
      <c r="M11789" s="410" t="str">
        <f>IFERROR(IF($A11790=VLOOKUP($A11790,AGOTADOS!$A$3:$H$4997,1,FALSE),"AGOTADO","SI HAY"),"")</f>
        <v/>
      </c>
    </row>
    <row r="11790" spans="12:13" ht="18" customHeight="1" x14ac:dyDescent="0.25">
      <c r="L11790" s="516"/>
      <c r="M11790" s="410" t="str">
        <f>IFERROR(IF($A11791=VLOOKUP($A11791,AGOTADOS!$A$3:$H$4997,1,FALSE),"AGOTADO","SI HAY"),"")</f>
        <v/>
      </c>
    </row>
    <row r="11791" spans="12:13" ht="18" customHeight="1" x14ac:dyDescent="0.25">
      <c r="L11791" s="516"/>
      <c r="M11791" s="410" t="str">
        <f>IFERROR(IF($A11792=VLOOKUP($A11792,AGOTADOS!$A$3:$H$4997,1,FALSE),"AGOTADO","SI HAY"),"")</f>
        <v/>
      </c>
    </row>
    <row r="11792" spans="12:13" ht="18" customHeight="1" x14ac:dyDescent="0.25">
      <c r="L11792" s="516"/>
      <c r="M11792" s="410" t="str">
        <f>IFERROR(IF($A11793=VLOOKUP($A11793,AGOTADOS!$A$3:$H$4997,1,FALSE),"AGOTADO","SI HAY"),"")</f>
        <v/>
      </c>
    </row>
    <row r="11793" spans="12:13" ht="18" customHeight="1" x14ac:dyDescent="0.25">
      <c r="L11793" s="516"/>
      <c r="M11793" s="410" t="str">
        <f>IFERROR(IF($A11794=VLOOKUP($A11794,AGOTADOS!$A$3:$H$4997,1,FALSE),"AGOTADO","SI HAY"),"")</f>
        <v/>
      </c>
    </row>
    <row r="11794" spans="12:13" ht="18" customHeight="1" x14ac:dyDescent="0.25">
      <c r="L11794" s="516"/>
      <c r="M11794" s="410" t="str">
        <f>IFERROR(IF($A11795=VLOOKUP($A11795,AGOTADOS!$A$3:$H$4997,1,FALSE),"AGOTADO","SI HAY"),"")</f>
        <v/>
      </c>
    </row>
    <row r="11795" spans="12:13" ht="18" customHeight="1" x14ac:dyDescent="0.25">
      <c r="L11795" s="516"/>
      <c r="M11795" s="410" t="str">
        <f>IFERROR(IF($A11796=VLOOKUP($A11796,AGOTADOS!$A$3:$H$4997,1,FALSE),"AGOTADO","SI HAY"),"")</f>
        <v/>
      </c>
    </row>
    <row r="11796" spans="12:13" ht="18" customHeight="1" x14ac:dyDescent="0.25">
      <c r="L11796" s="516"/>
      <c r="M11796" s="410" t="str">
        <f>IFERROR(IF($A11797=VLOOKUP($A11797,AGOTADOS!$A$3:$H$4997,1,FALSE),"AGOTADO","SI HAY"),"")</f>
        <v/>
      </c>
    </row>
    <row r="11797" spans="12:13" ht="18" customHeight="1" x14ac:dyDescent="0.25">
      <c r="L11797" s="516"/>
      <c r="M11797" s="410" t="str">
        <f>IFERROR(IF($A11798=VLOOKUP($A11798,AGOTADOS!$A$3:$H$4997,1,FALSE),"AGOTADO","SI HAY"),"")</f>
        <v/>
      </c>
    </row>
    <row r="11798" spans="12:13" ht="18" customHeight="1" x14ac:dyDescent="0.25">
      <c r="L11798" s="516"/>
      <c r="M11798" s="410" t="str">
        <f>IFERROR(IF($A11799=VLOOKUP($A11799,AGOTADOS!$A$3:$H$4997,1,FALSE),"AGOTADO","SI HAY"),"")</f>
        <v/>
      </c>
    </row>
    <row r="11799" spans="12:13" ht="18" customHeight="1" x14ac:dyDescent="0.25">
      <c r="L11799" s="516"/>
      <c r="M11799" s="410" t="str">
        <f>IFERROR(IF($A11800=VLOOKUP($A11800,AGOTADOS!$A$3:$H$4997,1,FALSE),"AGOTADO","SI HAY"),"")</f>
        <v/>
      </c>
    </row>
    <row r="11800" spans="12:13" ht="18" customHeight="1" x14ac:dyDescent="0.25">
      <c r="L11800" s="516"/>
      <c r="M11800" s="410" t="str">
        <f>IFERROR(IF($A11801=VLOOKUP($A11801,AGOTADOS!$A$3:$H$4997,1,FALSE),"AGOTADO","SI HAY"),"")</f>
        <v/>
      </c>
    </row>
    <row r="11801" spans="12:13" ht="18" customHeight="1" x14ac:dyDescent="0.25">
      <c r="L11801" s="516"/>
      <c r="M11801" s="410" t="str">
        <f>IFERROR(IF($A11802=VLOOKUP($A11802,AGOTADOS!$A$3:$H$4997,1,FALSE),"AGOTADO","SI HAY"),"")</f>
        <v/>
      </c>
    </row>
    <row r="11802" spans="12:13" ht="18" customHeight="1" x14ac:dyDescent="0.25">
      <c r="L11802" s="516"/>
      <c r="M11802" s="410" t="str">
        <f>IFERROR(IF($A11803=VLOOKUP($A11803,AGOTADOS!$A$3:$H$4997,1,FALSE),"AGOTADO","SI HAY"),"")</f>
        <v/>
      </c>
    </row>
    <row r="11803" spans="12:13" ht="18" customHeight="1" x14ac:dyDescent="0.25">
      <c r="L11803" s="516"/>
      <c r="M11803" s="410" t="str">
        <f>IFERROR(IF($A11804=VLOOKUP($A11804,AGOTADOS!$A$3:$H$4997,1,FALSE),"AGOTADO","SI HAY"),"")</f>
        <v/>
      </c>
    </row>
    <row r="11804" spans="12:13" ht="18" customHeight="1" x14ac:dyDescent="0.25">
      <c r="L11804" s="516"/>
      <c r="M11804" s="410" t="str">
        <f>IFERROR(IF($A11805=VLOOKUP($A11805,AGOTADOS!$A$3:$H$4997,1,FALSE),"AGOTADO","SI HAY"),"")</f>
        <v/>
      </c>
    </row>
    <row r="11805" spans="12:13" ht="18" customHeight="1" x14ac:dyDescent="0.25">
      <c r="L11805" s="516"/>
      <c r="M11805" s="410" t="str">
        <f>IFERROR(IF($A11806=VLOOKUP($A11806,AGOTADOS!$A$3:$H$4997,1,FALSE),"AGOTADO","SI HAY"),"")</f>
        <v/>
      </c>
    </row>
    <row r="11806" spans="12:13" ht="18" customHeight="1" x14ac:dyDescent="0.25">
      <c r="L11806" s="516"/>
      <c r="M11806" s="410" t="str">
        <f>IFERROR(IF($A11807=VLOOKUP($A11807,AGOTADOS!$A$3:$H$4997,1,FALSE),"AGOTADO","SI HAY"),"")</f>
        <v/>
      </c>
    </row>
    <row r="11807" spans="12:13" ht="18" customHeight="1" x14ac:dyDescent="0.25">
      <c r="L11807" s="516"/>
      <c r="M11807" s="410" t="str">
        <f>IFERROR(IF($A11808=VLOOKUP($A11808,AGOTADOS!$A$3:$H$4997,1,FALSE),"AGOTADO","SI HAY"),"")</f>
        <v/>
      </c>
    </row>
    <row r="11808" spans="12:13" ht="18" customHeight="1" x14ac:dyDescent="0.25">
      <c r="L11808" s="516"/>
      <c r="M11808" s="410" t="str">
        <f>IFERROR(IF($A11809=VLOOKUP($A11809,AGOTADOS!$A$3:$H$4997,1,FALSE),"AGOTADO","SI HAY"),"")</f>
        <v/>
      </c>
    </row>
    <row r="11809" spans="12:13" ht="18" customHeight="1" x14ac:dyDescent="0.25">
      <c r="L11809" s="516"/>
      <c r="M11809" s="410" t="str">
        <f>IFERROR(IF($A11810=VLOOKUP($A11810,AGOTADOS!$A$3:$H$4997,1,FALSE),"AGOTADO","SI HAY"),"")</f>
        <v/>
      </c>
    </row>
    <row r="11810" spans="12:13" ht="18" customHeight="1" x14ac:dyDescent="0.25">
      <c r="L11810" s="516"/>
      <c r="M11810" s="410" t="str">
        <f>IFERROR(IF($A11811=VLOOKUP($A11811,AGOTADOS!$A$3:$H$4997,1,FALSE),"AGOTADO","SI HAY"),"")</f>
        <v/>
      </c>
    </row>
    <row r="11811" spans="12:13" ht="18" customHeight="1" x14ac:dyDescent="0.25">
      <c r="L11811" s="516"/>
      <c r="M11811" s="410" t="str">
        <f>IFERROR(IF($A11812=VLOOKUP($A11812,AGOTADOS!$A$3:$H$4997,1,FALSE),"AGOTADO","SI HAY"),"")</f>
        <v/>
      </c>
    </row>
    <row r="11812" spans="12:13" ht="18" customHeight="1" x14ac:dyDescent="0.25">
      <c r="L11812" s="516"/>
      <c r="M11812" s="410" t="str">
        <f>IFERROR(IF($A11813=VLOOKUP($A11813,AGOTADOS!$A$3:$H$4997,1,FALSE),"AGOTADO","SI HAY"),"")</f>
        <v/>
      </c>
    </row>
    <row r="11813" spans="12:13" ht="18" customHeight="1" x14ac:dyDescent="0.25">
      <c r="L11813" s="516"/>
      <c r="M11813" s="410" t="str">
        <f>IFERROR(IF($A11814=VLOOKUP($A11814,AGOTADOS!$A$3:$H$4997,1,FALSE),"AGOTADO","SI HAY"),"")</f>
        <v/>
      </c>
    </row>
    <row r="11814" spans="12:13" ht="18" customHeight="1" x14ac:dyDescent="0.25">
      <c r="L11814" s="516"/>
      <c r="M11814" s="410" t="str">
        <f>IFERROR(IF($A11815=VLOOKUP($A11815,AGOTADOS!$A$3:$H$4997,1,FALSE),"AGOTADO","SI HAY"),"")</f>
        <v/>
      </c>
    </row>
    <row r="11815" spans="12:13" ht="18" customHeight="1" x14ac:dyDescent="0.25">
      <c r="L11815" s="516"/>
      <c r="M11815" s="410" t="str">
        <f>IFERROR(IF($A11816=VLOOKUP($A11816,AGOTADOS!$A$3:$H$4997,1,FALSE),"AGOTADO","SI HAY"),"")</f>
        <v/>
      </c>
    </row>
    <row r="11816" spans="12:13" ht="18" customHeight="1" x14ac:dyDescent="0.25">
      <c r="L11816" s="516"/>
      <c r="M11816" s="410" t="str">
        <f>IFERROR(IF($A11817=VLOOKUP($A11817,AGOTADOS!$A$3:$H$4997,1,FALSE),"AGOTADO","SI HAY"),"")</f>
        <v/>
      </c>
    </row>
    <row r="11817" spans="12:13" ht="18" customHeight="1" x14ac:dyDescent="0.25">
      <c r="L11817" s="516"/>
      <c r="M11817" s="410" t="str">
        <f>IFERROR(IF($A11818=VLOOKUP($A11818,AGOTADOS!$A$3:$H$4997,1,FALSE),"AGOTADO","SI HAY"),"")</f>
        <v/>
      </c>
    </row>
    <row r="11818" spans="12:13" ht="18" customHeight="1" x14ac:dyDescent="0.25">
      <c r="L11818" s="516"/>
      <c r="M11818" s="410" t="str">
        <f>IFERROR(IF($A11819=VLOOKUP($A11819,AGOTADOS!$A$3:$H$4997,1,FALSE),"AGOTADO","SI HAY"),"")</f>
        <v/>
      </c>
    </row>
    <row r="11819" spans="12:13" ht="18" customHeight="1" x14ac:dyDescent="0.25">
      <c r="L11819" s="516"/>
      <c r="M11819" s="410" t="str">
        <f>IFERROR(IF($A11820=VLOOKUP($A11820,AGOTADOS!$A$3:$H$4997,1,FALSE),"AGOTADO","SI HAY"),"")</f>
        <v/>
      </c>
    </row>
    <row r="11820" spans="12:13" ht="18" customHeight="1" x14ac:dyDescent="0.25">
      <c r="L11820" s="516"/>
      <c r="M11820" s="410" t="str">
        <f>IFERROR(IF($A11821=VLOOKUP($A11821,AGOTADOS!$A$3:$H$4997,1,FALSE),"AGOTADO","SI HAY"),"")</f>
        <v/>
      </c>
    </row>
    <row r="11821" spans="12:13" ht="18" customHeight="1" x14ac:dyDescent="0.25">
      <c r="L11821" s="516"/>
      <c r="M11821" s="410" t="str">
        <f>IFERROR(IF($A11822=VLOOKUP($A11822,AGOTADOS!$A$3:$H$4997,1,FALSE),"AGOTADO","SI HAY"),"")</f>
        <v/>
      </c>
    </row>
    <row r="11822" spans="12:13" ht="18" customHeight="1" x14ac:dyDescent="0.25">
      <c r="L11822" s="516"/>
      <c r="M11822" s="410" t="str">
        <f>IFERROR(IF($A11823=VLOOKUP($A11823,AGOTADOS!$A$3:$H$4997,1,FALSE),"AGOTADO","SI HAY"),"")</f>
        <v/>
      </c>
    </row>
    <row r="11823" spans="12:13" ht="18" customHeight="1" x14ac:dyDescent="0.25">
      <c r="L11823" s="516"/>
      <c r="M11823" s="410" t="str">
        <f>IFERROR(IF($A11824=VLOOKUP($A11824,AGOTADOS!$A$3:$H$4997,1,FALSE),"AGOTADO","SI HAY"),"")</f>
        <v/>
      </c>
    </row>
    <row r="11824" spans="12:13" ht="18" customHeight="1" x14ac:dyDescent="0.25">
      <c r="L11824" s="516"/>
      <c r="M11824" s="410" t="str">
        <f>IFERROR(IF($A11825=VLOOKUP($A11825,AGOTADOS!$A$3:$H$4997,1,FALSE),"AGOTADO","SI HAY"),"")</f>
        <v/>
      </c>
    </row>
    <row r="11825" spans="12:13" ht="18" customHeight="1" x14ac:dyDescent="0.25">
      <c r="L11825" s="516"/>
      <c r="M11825" s="410" t="str">
        <f>IFERROR(IF($A11826=VLOOKUP($A11826,AGOTADOS!$A$3:$H$4997,1,FALSE),"AGOTADO","SI HAY"),"")</f>
        <v/>
      </c>
    </row>
    <row r="11826" spans="12:13" ht="18" customHeight="1" x14ac:dyDescent="0.25">
      <c r="L11826" s="516"/>
      <c r="M11826" s="410" t="str">
        <f>IFERROR(IF($A11827=VLOOKUP($A11827,AGOTADOS!$A$3:$H$4997,1,FALSE),"AGOTADO","SI HAY"),"")</f>
        <v/>
      </c>
    </row>
    <row r="11827" spans="12:13" ht="18" customHeight="1" x14ac:dyDescent="0.25">
      <c r="L11827" s="516"/>
      <c r="M11827" s="410" t="str">
        <f>IFERROR(IF($A11828=VLOOKUP($A11828,AGOTADOS!$A$3:$H$4997,1,FALSE),"AGOTADO","SI HAY"),"")</f>
        <v/>
      </c>
    </row>
    <row r="11828" spans="12:13" ht="18" customHeight="1" x14ac:dyDescent="0.25">
      <c r="L11828" s="516"/>
      <c r="M11828" s="410" t="str">
        <f>IFERROR(IF($A11829=VLOOKUP($A11829,AGOTADOS!$A$3:$H$4997,1,FALSE),"AGOTADO","SI HAY"),"")</f>
        <v/>
      </c>
    </row>
    <row r="11829" spans="12:13" ht="18" customHeight="1" x14ac:dyDescent="0.25">
      <c r="L11829" s="516"/>
      <c r="M11829" s="410" t="str">
        <f>IFERROR(IF($A11830=VLOOKUP($A11830,AGOTADOS!$A$3:$H$4997,1,FALSE),"AGOTADO","SI HAY"),"")</f>
        <v/>
      </c>
    </row>
    <row r="11830" spans="12:13" ht="18" customHeight="1" x14ac:dyDescent="0.25">
      <c r="L11830" s="516"/>
      <c r="M11830" s="410" t="str">
        <f>IFERROR(IF($A11831=VLOOKUP($A11831,AGOTADOS!$A$3:$H$4997,1,FALSE),"AGOTADO","SI HAY"),"")</f>
        <v/>
      </c>
    </row>
    <row r="11831" spans="12:13" ht="18" customHeight="1" x14ac:dyDescent="0.25">
      <c r="L11831" s="516"/>
      <c r="M11831" s="410" t="str">
        <f>IFERROR(IF($A11832=VLOOKUP($A11832,AGOTADOS!$A$3:$H$4997,1,FALSE),"AGOTADO","SI HAY"),"")</f>
        <v/>
      </c>
    </row>
    <row r="11832" spans="12:13" ht="18" customHeight="1" x14ac:dyDescent="0.25">
      <c r="L11832" s="516"/>
      <c r="M11832" s="410" t="str">
        <f>IFERROR(IF($A11833=VLOOKUP($A11833,AGOTADOS!$A$3:$H$4997,1,FALSE),"AGOTADO","SI HAY"),"")</f>
        <v/>
      </c>
    </row>
    <row r="11833" spans="12:13" ht="18" customHeight="1" x14ac:dyDescent="0.25">
      <c r="L11833" s="516"/>
      <c r="M11833" s="410" t="str">
        <f>IFERROR(IF($A11834=VLOOKUP($A11834,AGOTADOS!$A$3:$H$4997,1,FALSE),"AGOTADO","SI HAY"),"")</f>
        <v/>
      </c>
    </row>
    <row r="11834" spans="12:13" ht="18" customHeight="1" x14ac:dyDescent="0.25">
      <c r="L11834" s="516"/>
      <c r="M11834" s="410" t="str">
        <f>IFERROR(IF($A11835=VLOOKUP($A11835,AGOTADOS!$A$3:$H$4997,1,FALSE),"AGOTADO","SI HAY"),"")</f>
        <v/>
      </c>
    </row>
    <row r="11835" spans="12:13" ht="18" customHeight="1" x14ac:dyDescent="0.25">
      <c r="L11835" s="516"/>
      <c r="M11835" s="410" t="str">
        <f>IFERROR(IF($A11836=VLOOKUP($A11836,AGOTADOS!$A$3:$H$4997,1,FALSE),"AGOTADO","SI HAY"),"")</f>
        <v/>
      </c>
    </row>
    <row r="11836" spans="12:13" ht="18" customHeight="1" x14ac:dyDescent="0.25">
      <c r="L11836" s="516"/>
      <c r="M11836" s="410" t="str">
        <f>IFERROR(IF($A11837=VLOOKUP($A11837,AGOTADOS!$A$3:$H$4997,1,FALSE),"AGOTADO","SI HAY"),"")</f>
        <v/>
      </c>
    </row>
    <row r="11837" spans="12:13" ht="18" customHeight="1" x14ac:dyDescent="0.25">
      <c r="L11837" s="516"/>
      <c r="M11837" s="410" t="str">
        <f>IFERROR(IF($A11838=VLOOKUP($A11838,AGOTADOS!$A$3:$H$4997,1,FALSE),"AGOTADO","SI HAY"),"")</f>
        <v/>
      </c>
    </row>
    <row r="11838" spans="12:13" ht="18" customHeight="1" x14ac:dyDescent="0.25">
      <c r="L11838" s="516"/>
      <c r="M11838" s="410" t="str">
        <f>IFERROR(IF($A11839=VLOOKUP($A11839,AGOTADOS!$A$3:$H$4997,1,FALSE),"AGOTADO","SI HAY"),"")</f>
        <v/>
      </c>
    </row>
    <row r="11839" spans="12:13" ht="18" customHeight="1" x14ac:dyDescent="0.25">
      <c r="L11839" s="516"/>
      <c r="M11839" s="410" t="str">
        <f>IFERROR(IF($A11840=VLOOKUP($A11840,AGOTADOS!$A$3:$H$4997,1,FALSE),"AGOTADO","SI HAY"),"")</f>
        <v/>
      </c>
    </row>
    <row r="11840" spans="12:13" ht="18" customHeight="1" x14ac:dyDescent="0.25">
      <c r="L11840" s="516"/>
      <c r="M11840" s="410" t="str">
        <f>IFERROR(IF($A11841=VLOOKUP($A11841,AGOTADOS!$A$3:$H$4997,1,FALSE),"AGOTADO","SI HAY"),"")</f>
        <v/>
      </c>
    </row>
    <row r="11841" spans="12:13" ht="18" customHeight="1" x14ac:dyDescent="0.25">
      <c r="L11841" s="516"/>
      <c r="M11841" s="410" t="str">
        <f>IFERROR(IF($A11842=VLOOKUP($A11842,AGOTADOS!$A$3:$H$4997,1,FALSE),"AGOTADO","SI HAY"),"")</f>
        <v/>
      </c>
    </row>
    <row r="11842" spans="12:13" ht="18" customHeight="1" x14ac:dyDescent="0.25">
      <c r="L11842" s="516"/>
      <c r="M11842" s="410" t="str">
        <f>IFERROR(IF($A11843=VLOOKUP($A11843,AGOTADOS!$A$3:$H$4997,1,FALSE),"AGOTADO","SI HAY"),"")</f>
        <v/>
      </c>
    </row>
    <row r="11843" spans="12:13" ht="18" customHeight="1" x14ac:dyDescent="0.25">
      <c r="L11843" s="516"/>
      <c r="M11843" s="410" t="str">
        <f>IFERROR(IF($A11844=VLOOKUP($A11844,AGOTADOS!$A$3:$H$4997,1,FALSE),"AGOTADO","SI HAY"),"")</f>
        <v/>
      </c>
    </row>
    <row r="11844" spans="12:13" ht="18" customHeight="1" x14ac:dyDescent="0.25">
      <c r="L11844" s="516"/>
      <c r="M11844" s="410" t="str">
        <f>IFERROR(IF($A11845=VLOOKUP($A11845,AGOTADOS!$A$3:$H$4997,1,FALSE),"AGOTADO","SI HAY"),"")</f>
        <v/>
      </c>
    </row>
    <row r="11845" spans="12:13" ht="18" customHeight="1" x14ac:dyDescent="0.25">
      <c r="L11845" s="516"/>
      <c r="M11845" s="410" t="str">
        <f>IFERROR(IF($A11846=VLOOKUP($A11846,AGOTADOS!$A$3:$H$4997,1,FALSE),"AGOTADO","SI HAY"),"")</f>
        <v/>
      </c>
    </row>
    <row r="11846" spans="12:13" ht="18" customHeight="1" x14ac:dyDescent="0.25">
      <c r="L11846" s="516"/>
      <c r="M11846" s="410" t="str">
        <f>IFERROR(IF($A11847=VLOOKUP($A11847,AGOTADOS!$A$3:$H$4997,1,FALSE),"AGOTADO","SI HAY"),"")</f>
        <v/>
      </c>
    </row>
    <row r="11847" spans="12:13" ht="18" customHeight="1" x14ac:dyDescent="0.25">
      <c r="L11847" s="516"/>
      <c r="M11847" s="410" t="str">
        <f>IFERROR(IF($A11848=VLOOKUP($A11848,AGOTADOS!$A$3:$H$4997,1,FALSE),"AGOTADO","SI HAY"),"")</f>
        <v/>
      </c>
    </row>
    <row r="11848" spans="12:13" ht="18" customHeight="1" x14ac:dyDescent="0.25">
      <c r="L11848" s="516"/>
      <c r="M11848" s="410" t="str">
        <f>IFERROR(IF($A11849=VLOOKUP($A11849,AGOTADOS!$A$3:$H$4997,1,FALSE),"AGOTADO","SI HAY"),"")</f>
        <v/>
      </c>
    </row>
    <row r="11849" spans="12:13" ht="18" customHeight="1" x14ac:dyDescent="0.25">
      <c r="L11849" s="516"/>
      <c r="M11849" s="410" t="str">
        <f>IFERROR(IF($A11850=VLOOKUP($A11850,AGOTADOS!$A$3:$H$4997,1,FALSE),"AGOTADO","SI HAY"),"")</f>
        <v/>
      </c>
    </row>
    <row r="11850" spans="12:13" ht="18" customHeight="1" x14ac:dyDescent="0.25">
      <c r="L11850" s="516"/>
      <c r="M11850" s="410" t="str">
        <f>IFERROR(IF($A11851=VLOOKUP($A11851,AGOTADOS!$A$3:$H$4997,1,FALSE),"AGOTADO","SI HAY"),"")</f>
        <v/>
      </c>
    </row>
    <row r="11851" spans="12:13" ht="18" customHeight="1" x14ac:dyDescent="0.25">
      <c r="L11851" s="516"/>
      <c r="M11851" s="410" t="str">
        <f>IFERROR(IF($A11852=VLOOKUP($A11852,AGOTADOS!$A$3:$H$4997,1,FALSE),"AGOTADO","SI HAY"),"")</f>
        <v/>
      </c>
    </row>
    <row r="11852" spans="12:13" ht="18" customHeight="1" x14ac:dyDescent="0.25">
      <c r="L11852" s="516"/>
      <c r="M11852" s="410" t="str">
        <f>IFERROR(IF($A11853=VLOOKUP($A11853,AGOTADOS!$A$3:$H$4997,1,FALSE),"AGOTADO","SI HAY"),"")</f>
        <v/>
      </c>
    </row>
    <row r="11853" spans="12:13" ht="18" customHeight="1" x14ac:dyDescent="0.25">
      <c r="L11853" s="516"/>
      <c r="M11853" s="410" t="str">
        <f>IFERROR(IF($A11854=VLOOKUP($A11854,AGOTADOS!$A$3:$H$4997,1,FALSE),"AGOTADO","SI HAY"),"")</f>
        <v/>
      </c>
    </row>
    <row r="11854" spans="12:13" ht="18" customHeight="1" x14ac:dyDescent="0.25">
      <c r="L11854" s="516"/>
      <c r="M11854" s="410" t="str">
        <f>IFERROR(IF($A11855=VLOOKUP($A11855,AGOTADOS!$A$3:$H$4997,1,FALSE),"AGOTADO","SI HAY"),"")</f>
        <v/>
      </c>
    </row>
    <row r="11855" spans="12:13" ht="18" customHeight="1" x14ac:dyDescent="0.25">
      <c r="L11855" s="516"/>
      <c r="M11855" s="410" t="str">
        <f>IFERROR(IF($A11856=VLOOKUP($A11856,AGOTADOS!$A$3:$H$4997,1,FALSE),"AGOTADO","SI HAY"),"")</f>
        <v/>
      </c>
    </row>
    <row r="11856" spans="12:13" ht="18" customHeight="1" x14ac:dyDescent="0.25">
      <c r="L11856" s="516"/>
      <c r="M11856" s="410" t="str">
        <f>IFERROR(IF($A11857=VLOOKUP($A11857,AGOTADOS!$A$3:$H$4997,1,FALSE),"AGOTADO","SI HAY"),"")</f>
        <v/>
      </c>
    </row>
    <row r="11857" spans="12:13" ht="18" customHeight="1" x14ac:dyDescent="0.25">
      <c r="L11857" s="516"/>
      <c r="M11857" s="410" t="str">
        <f>IFERROR(IF($A11858=VLOOKUP($A11858,AGOTADOS!$A$3:$H$4997,1,FALSE),"AGOTADO","SI HAY"),"")</f>
        <v/>
      </c>
    </row>
    <row r="11858" spans="12:13" ht="18" customHeight="1" x14ac:dyDescent="0.25">
      <c r="L11858" s="516"/>
      <c r="M11858" s="410" t="str">
        <f>IFERROR(IF($A11859=VLOOKUP($A11859,AGOTADOS!$A$3:$H$4997,1,FALSE),"AGOTADO","SI HAY"),"")</f>
        <v/>
      </c>
    </row>
    <row r="11859" spans="12:13" ht="18" customHeight="1" x14ac:dyDescent="0.25">
      <c r="L11859" s="516"/>
      <c r="M11859" s="410" t="str">
        <f>IFERROR(IF($A11860=VLOOKUP($A11860,AGOTADOS!$A$3:$H$4997,1,FALSE),"AGOTADO","SI HAY"),"")</f>
        <v/>
      </c>
    </row>
    <row r="11860" spans="12:13" ht="18" customHeight="1" x14ac:dyDescent="0.25">
      <c r="L11860" s="516"/>
      <c r="M11860" s="410" t="str">
        <f>IFERROR(IF($A11861=VLOOKUP($A11861,AGOTADOS!$A$3:$H$4997,1,FALSE),"AGOTADO","SI HAY"),"")</f>
        <v/>
      </c>
    </row>
    <row r="11861" spans="12:13" ht="18" customHeight="1" x14ac:dyDescent="0.25">
      <c r="L11861" s="516"/>
      <c r="M11861" s="410" t="str">
        <f>IFERROR(IF($A11862=VLOOKUP($A11862,AGOTADOS!$A$3:$H$4997,1,FALSE),"AGOTADO","SI HAY"),"")</f>
        <v/>
      </c>
    </row>
    <row r="11862" spans="12:13" ht="18" customHeight="1" x14ac:dyDescent="0.25">
      <c r="L11862" s="516"/>
      <c r="M11862" s="410" t="str">
        <f>IFERROR(IF($A11863=VLOOKUP($A11863,AGOTADOS!$A$3:$H$4997,1,FALSE),"AGOTADO","SI HAY"),"")</f>
        <v/>
      </c>
    </row>
    <row r="11863" spans="12:13" ht="18" customHeight="1" x14ac:dyDescent="0.25">
      <c r="L11863" s="516"/>
      <c r="M11863" s="410" t="str">
        <f>IFERROR(IF($A11864=VLOOKUP($A11864,AGOTADOS!$A$3:$H$4997,1,FALSE),"AGOTADO","SI HAY"),"")</f>
        <v/>
      </c>
    </row>
    <row r="11864" spans="12:13" ht="18" customHeight="1" x14ac:dyDescent="0.25">
      <c r="L11864" s="516"/>
      <c r="M11864" s="410" t="str">
        <f>IFERROR(IF($A11865=VLOOKUP($A11865,AGOTADOS!$A$3:$H$4997,1,FALSE),"AGOTADO","SI HAY"),"")</f>
        <v/>
      </c>
    </row>
    <row r="11865" spans="12:13" ht="18" customHeight="1" x14ac:dyDescent="0.25">
      <c r="L11865" s="516"/>
      <c r="M11865" s="410" t="str">
        <f>IFERROR(IF($A11866=VLOOKUP($A11866,AGOTADOS!$A$3:$H$4997,1,FALSE),"AGOTADO","SI HAY"),"")</f>
        <v/>
      </c>
    </row>
    <row r="11866" spans="12:13" ht="18" customHeight="1" x14ac:dyDescent="0.25">
      <c r="L11866" s="516"/>
      <c r="M11866" s="410" t="str">
        <f>IFERROR(IF($A11867=VLOOKUP($A11867,AGOTADOS!$A$3:$H$4997,1,FALSE),"AGOTADO","SI HAY"),"")</f>
        <v/>
      </c>
    </row>
    <row r="11867" spans="12:13" ht="18" customHeight="1" x14ac:dyDescent="0.25">
      <c r="L11867" s="516"/>
      <c r="M11867" s="410" t="str">
        <f>IFERROR(IF($A11868=VLOOKUP($A11868,AGOTADOS!$A$3:$H$4997,1,FALSE),"AGOTADO","SI HAY"),"")</f>
        <v/>
      </c>
    </row>
    <row r="11868" spans="12:13" ht="18" customHeight="1" x14ac:dyDescent="0.25">
      <c r="L11868" s="516"/>
      <c r="M11868" s="410" t="str">
        <f>IFERROR(IF($A11869=VLOOKUP($A11869,AGOTADOS!$A$3:$H$4997,1,FALSE),"AGOTADO","SI HAY"),"")</f>
        <v/>
      </c>
    </row>
    <row r="11869" spans="12:13" ht="18" customHeight="1" x14ac:dyDescent="0.25">
      <c r="L11869" s="516"/>
      <c r="M11869" s="410" t="str">
        <f>IFERROR(IF($A11870=VLOOKUP($A11870,AGOTADOS!$A$3:$H$4997,1,FALSE),"AGOTADO","SI HAY"),"")</f>
        <v/>
      </c>
    </row>
    <row r="11870" spans="12:13" ht="18" customHeight="1" x14ac:dyDescent="0.25">
      <c r="L11870" s="516"/>
      <c r="M11870" s="410" t="str">
        <f>IFERROR(IF($A11871=VLOOKUP($A11871,AGOTADOS!$A$3:$H$4997,1,FALSE),"AGOTADO","SI HAY"),"")</f>
        <v/>
      </c>
    </row>
    <row r="11871" spans="12:13" ht="18" customHeight="1" x14ac:dyDescent="0.25">
      <c r="L11871" s="516"/>
      <c r="M11871" s="410" t="str">
        <f>IFERROR(IF($A11872=VLOOKUP($A11872,AGOTADOS!$A$3:$H$4997,1,FALSE),"AGOTADO","SI HAY"),"")</f>
        <v/>
      </c>
    </row>
    <row r="11872" spans="12:13" ht="18" customHeight="1" x14ac:dyDescent="0.25">
      <c r="L11872" s="516"/>
      <c r="M11872" s="410" t="str">
        <f>IFERROR(IF($A11873=VLOOKUP($A11873,AGOTADOS!$A$3:$H$4997,1,FALSE),"AGOTADO","SI HAY"),"")</f>
        <v/>
      </c>
    </row>
    <row r="11873" spans="12:13" ht="18" customHeight="1" x14ac:dyDescent="0.25">
      <c r="L11873" s="516"/>
      <c r="M11873" s="410" t="str">
        <f>IFERROR(IF($A11874=VLOOKUP($A11874,AGOTADOS!$A$3:$H$4997,1,FALSE),"AGOTADO","SI HAY"),"")</f>
        <v/>
      </c>
    </row>
    <row r="11874" spans="12:13" ht="18" customHeight="1" x14ac:dyDescent="0.25">
      <c r="L11874" s="516"/>
      <c r="M11874" s="410" t="str">
        <f>IFERROR(IF($A11875=VLOOKUP($A11875,AGOTADOS!$A$3:$H$4997,1,FALSE),"AGOTADO","SI HAY"),"")</f>
        <v/>
      </c>
    </row>
    <row r="11875" spans="12:13" ht="18" customHeight="1" x14ac:dyDescent="0.25">
      <c r="L11875" s="516"/>
      <c r="M11875" s="410" t="str">
        <f>IFERROR(IF($A11876=VLOOKUP($A11876,AGOTADOS!$A$3:$H$4997,1,FALSE),"AGOTADO","SI HAY"),"")</f>
        <v/>
      </c>
    </row>
    <row r="11876" spans="12:13" ht="18" customHeight="1" x14ac:dyDescent="0.25">
      <c r="L11876" s="516"/>
      <c r="M11876" s="410" t="str">
        <f>IFERROR(IF($A11877=VLOOKUP($A11877,AGOTADOS!$A$3:$H$4997,1,FALSE),"AGOTADO","SI HAY"),"")</f>
        <v/>
      </c>
    </row>
    <row r="11877" spans="12:13" ht="18" customHeight="1" x14ac:dyDescent="0.25">
      <c r="L11877" s="516"/>
      <c r="M11877" s="410" t="str">
        <f>IFERROR(IF($A11878=VLOOKUP($A11878,AGOTADOS!$A$3:$H$4997,1,FALSE),"AGOTADO","SI HAY"),"")</f>
        <v/>
      </c>
    </row>
    <row r="11878" spans="12:13" ht="18" customHeight="1" x14ac:dyDescent="0.25">
      <c r="L11878" s="516"/>
      <c r="M11878" s="410" t="str">
        <f>IFERROR(IF($A11879=VLOOKUP($A11879,AGOTADOS!$A$3:$H$4997,1,FALSE),"AGOTADO","SI HAY"),"")</f>
        <v/>
      </c>
    </row>
    <row r="11879" spans="12:13" ht="18" customHeight="1" x14ac:dyDescent="0.25">
      <c r="L11879" s="516"/>
      <c r="M11879" s="410" t="str">
        <f>IFERROR(IF($A11880=VLOOKUP($A11880,AGOTADOS!$A$3:$H$4997,1,FALSE),"AGOTADO","SI HAY"),"")</f>
        <v/>
      </c>
    </row>
    <row r="11880" spans="12:13" ht="18" customHeight="1" x14ac:dyDescent="0.25">
      <c r="L11880" s="516"/>
      <c r="M11880" s="410" t="str">
        <f>IFERROR(IF($A11881=VLOOKUP($A11881,AGOTADOS!$A$3:$H$4997,1,FALSE),"AGOTADO","SI HAY"),"")</f>
        <v/>
      </c>
    </row>
    <row r="11881" spans="12:13" ht="18" customHeight="1" x14ac:dyDescent="0.25">
      <c r="L11881" s="516"/>
      <c r="M11881" s="410" t="str">
        <f>IFERROR(IF($A11882=VLOOKUP($A11882,AGOTADOS!$A$3:$H$4997,1,FALSE),"AGOTADO","SI HAY"),"")</f>
        <v/>
      </c>
    </row>
    <row r="11882" spans="12:13" ht="18" customHeight="1" x14ac:dyDescent="0.25">
      <c r="L11882" s="516"/>
      <c r="M11882" s="410" t="str">
        <f>IFERROR(IF($A11883=VLOOKUP($A11883,AGOTADOS!$A$3:$H$4997,1,FALSE),"AGOTADO","SI HAY"),"")</f>
        <v/>
      </c>
    </row>
    <row r="11883" spans="12:13" ht="18" customHeight="1" x14ac:dyDescent="0.25">
      <c r="L11883" s="516"/>
      <c r="M11883" s="410" t="str">
        <f>IFERROR(IF($A11884=VLOOKUP($A11884,AGOTADOS!$A$3:$H$4997,1,FALSE),"AGOTADO","SI HAY"),"")</f>
        <v/>
      </c>
    </row>
    <row r="11884" spans="12:13" ht="18" customHeight="1" x14ac:dyDescent="0.25">
      <c r="L11884" s="516"/>
      <c r="M11884" s="410" t="str">
        <f>IFERROR(IF($A11885=VLOOKUP($A11885,AGOTADOS!$A$3:$H$4997,1,FALSE),"AGOTADO","SI HAY"),"")</f>
        <v/>
      </c>
    </row>
    <row r="11885" spans="12:13" ht="18" customHeight="1" x14ac:dyDescent="0.25">
      <c r="L11885" s="516"/>
      <c r="M11885" s="410" t="str">
        <f>IFERROR(IF($A11886=VLOOKUP($A11886,AGOTADOS!$A$3:$H$4997,1,FALSE),"AGOTADO","SI HAY"),"")</f>
        <v/>
      </c>
    </row>
    <row r="11886" spans="12:13" ht="18" customHeight="1" x14ac:dyDescent="0.25">
      <c r="L11886" s="516"/>
      <c r="M11886" s="410" t="str">
        <f>IFERROR(IF($A11887=VLOOKUP($A11887,AGOTADOS!$A$3:$H$4997,1,FALSE),"AGOTADO","SI HAY"),"")</f>
        <v/>
      </c>
    </row>
    <row r="11887" spans="12:13" ht="18" customHeight="1" x14ac:dyDescent="0.25">
      <c r="L11887" s="516"/>
      <c r="M11887" s="410" t="str">
        <f>IFERROR(IF($A11888=VLOOKUP($A11888,AGOTADOS!$A$3:$H$4997,1,FALSE),"AGOTADO","SI HAY"),"")</f>
        <v/>
      </c>
    </row>
    <row r="11888" spans="12:13" ht="18" customHeight="1" x14ac:dyDescent="0.25">
      <c r="L11888" s="516"/>
      <c r="M11888" s="410" t="str">
        <f>IFERROR(IF($A11889=VLOOKUP($A11889,AGOTADOS!$A$3:$H$4997,1,FALSE),"AGOTADO","SI HAY"),"")</f>
        <v/>
      </c>
    </row>
    <row r="11889" spans="12:13" ht="18" customHeight="1" x14ac:dyDescent="0.25">
      <c r="L11889" s="516"/>
      <c r="M11889" s="410" t="str">
        <f>IFERROR(IF($A11890=VLOOKUP($A11890,AGOTADOS!$A$3:$H$4997,1,FALSE),"AGOTADO","SI HAY"),"")</f>
        <v/>
      </c>
    </row>
    <row r="11890" spans="12:13" ht="18" customHeight="1" x14ac:dyDescent="0.25">
      <c r="L11890" s="516"/>
      <c r="M11890" s="410" t="str">
        <f>IFERROR(IF($A11891=VLOOKUP($A11891,AGOTADOS!$A$3:$H$4997,1,FALSE),"AGOTADO","SI HAY"),"")</f>
        <v/>
      </c>
    </row>
    <row r="11891" spans="12:13" ht="18" customHeight="1" x14ac:dyDescent="0.25">
      <c r="L11891" s="516"/>
      <c r="M11891" s="410" t="str">
        <f>IFERROR(IF($A11892=VLOOKUP($A11892,AGOTADOS!$A$3:$H$4997,1,FALSE),"AGOTADO","SI HAY"),"")</f>
        <v/>
      </c>
    </row>
    <row r="11892" spans="12:13" ht="18" customHeight="1" x14ac:dyDescent="0.25">
      <c r="L11892" s="516"/>
      <c r="M11892" s="410" t="str">
        <f>IFERROR(IF($A11893=VLOOKUP($A11893,AGOTADOS!$A$3:$H$4997,1,FALSE),"AGOTADO","SI HAY"),"")</f>
        <v/>
      </c>
    </row>
    <row r="11893" spans="12:13" ht="18" customHeight="1" x14ac:dyDescent="0.25">
      <c r="L11893" s="516"/>
      <c r="M11893" s="410" t="str">
        <f>IFERROR(IF($A11894=VLOOKUP($A11894,AGOTADOS!$A$3:$H$4997,1,FALSE),"AGOTADO","SI HAY"),"")</f>
        <v/>
      </c>
    </row>
    <row r="11894" spans="12:13" ht="18" customHeight="1" x14ac:dyDescent="0.25">
      <c r="L11894" s="516"/>
      <c r="M11894" s="410" t="str">
        <f>IFERROR(IF($A11895=VLOOKUP($A11895,AGOTADOS!$A$3:$H$4997,1,FALSE),"AGOTADO","SI HAY"),"")</f>
        <v/>
      </c>
    </row>
    <row r="11895" spans="12:13" ht="18" customHeight="1" x14ac:dyDescent="0.25">
      <c r="L11895" s="516"/>
      <c r="M11895" s="410" t="str">
        <f>IFERROR(IF($A11896=VLOOKUP($A11896,AGOTADOS!$A$3:$H$4997,1,FALSE),"AGOTADO","SI HAY"),"")</f>
        <v/>
      </c>
    </row>
    <row r="11896" spans="12:13" ht="18" customHeight="1" x14ac:dyDescent="0.25">
      <c r="L11896" s="516"/>
      <c r="M11896" s="410" t="str">
        <f>IFERROR(IF($A11897=VLOOKUP($A11897,AGOTADOS!$A$3:$H$4997,1,FALSE),"AGOTADO","SI HAY"),"")</f>
        <v/>
      </c>
    </row>
    <row r="11897" spans="12:13" ht="18" customHeight="1" x14ac:dyDescent="0.25">
      <c r="L11897" s="516"/>
      <c r="M11897" s="410" t="str">
        <f>IFERROR(IF($A11898=VLOOKUP($A11898,AGOTADOS!$A$3:$H$4997,1,FALSE),"AGOTADO","SI HAY"),"")</f>
        <v/>
      </c>
    </row>
    <row r="11898" spans="12:13" ht="18" customHeight="1" x14ac:dyDescent="0.25">
      <c r="L11898" s="516"/>
      <c r="M11898" s="410" t="str">
        <f>IFERROR(IF($A11899=VLOOKUP($A11899,AGOTADOS!$A$3:$H$4997,1,FALSE),"AGOTADO","SI HAY"),"")</f>
        <v/>
      </c>
    </row>
    <row r="11899" spans="12:13" ht="18" customHeight="1" x14ac:dyDescent="0.25">
      <c r="L11899" s="516"/>
      <c r="M11899" s="410" t="str">
        <f>IFERROR(IF($A11900=VLOOKUP($A11900,AGOTADOS!$A$3:$H$4997,1,FALSE),"AGOTADO","SI HAY"),"")</f>
        <v/>
      </c>
    </row>
    <row r="11900" spans="12:13" ht="18" customHeight="1" x14ac:dyDescent="0.25">
      <c r="L11900" s="516"/>
      <c r="M11900" s="410" t="str">
        <f>IFERROR(IF($A11901=VLOOKUP($A11901,AGOTADOS!$A$3:$H$4997,1,FALSE),"AGOTADO","SI HAY"),"")</f>
        <v/>
      </c>
    </row>
    <row r="11901" spans="12:13" ht="18" customHeight="1" x14ac:dyDescent="0.25">
      <c r="L11901" s="516"/>
      <c r="M11901" s="410" t="str">
        <f>IFERROR(IF($A11902=VLOOKUP($A11902,AGOTADOS!$A$3:$H$4997,1,FALSE),"AGOTADO","SI HAY"),"")</f>
        <v/>
      </c>
    </row>
    <row r="11902" spans="12:13" ht="18" customHeight="1" x14ac:dyDescent="0.25">
      <c r="L11902" s="516"/>
      <c r="M11902" s="410" t="str">
        <f>IFERROR(IF($A11903=VLOOKUP($A11903,AGOTADOS!$A$3:$H$4997,1,FALSE),"AGOTADO","SI HAY"),"")</f>
        <v/>
      </c>
    </row>
    <row r="11903" spans="12:13" ht="18" customHeight="1" x14ac:dyDescent="0.25">
      <c r="L11903" s="516"/>
      <c r="M11903" s="410" t="str">
        <f>IFERROR(IF($A11904=VLOOKUP($A11904,AGOTADOS!$A$3:$H$4997,1,FALSE),"AGOTADO","SI HAY"),"")</f>
        <v/>
      </c>
    </row>
    <row r="11904" spans="12:13" ht="18" customHeight="1" x14ac:dyDescent="0.25">
      <c r="L11904" s="516"/>
      <c r="M11904" s="410" t="str">
        <f>IFERROR(IF($A11905=VLOOKUP($A11905,AGOTADOS!$A$3:$H$4997,1,FALSE),"AGOTADO","SI HAY"),"")</f>
        <v/>
      </c>
    </row>
    <row r="11905" spans="12:13" ht="18" customHeight="1" x14ac:dyDescent="0.25">
      <c r="L11905" s="516"/>
      <c r="M11905" s="410" t="str">
        <f>IFERROR(IF($A11906=VLOOKUP($A11906,AGOTADOS!$A$3:$H$4997,1,FALSE),"AGOTADO","SI HAY"),"")</f>
        <v/>
      </c>
    </row>
    <row r="11906" spans="12:13" ht="18" customHeight="1" x14ac:dyDescent="0.25">
      <c r="L11906" s="516"/>
      <c r="M11906" s="410" t="str">
        <f>IFERROR(IF($A11907=VLOOKUP($A11907,AGOTADOS!$A$3:$H$4997,1,FALSE),"AGOTADO","SI HAY"),"")</f>
        <v/>
      </c>
    </row>
    <row r="11907" spans="12:13" ht="18" customHeight="1" x14ac:dyDescent="0.25">
      <c r="L11907" s="516"/>
      <c r="M11907" s="410" t="str">
        <f>IFERROR(IF($A11908=VLOOKUP($A11908,AGOTADOS!$A$3:$H$4997,1,FALSE),"AGOTADO","SI HAY"),"")</f>
        <v/>
      </c>
    </row>
    <row r="11908" spans="12:13" ht="18" customHeight="1" x14ac:dyDescent="0.25">
      <c r="L11908" s="516"/>
      <c r="M11908" s="410" t="str">
        <f>IFERROR(IF($A11909=VLOOKUP($A11909,AGOTADOS!$A$3:$H$4997,1,FALSE),"AGOTADO","SI HAY"),"")</f>
        <v/>
      </c>
    </row>
    <row r="11909" spans="12:13" ht="18" customHeight="1" x14ac:dyDescent="0.25">
      <c r="L11909" s="516"/>
      <c r="M11909" s="410" t="str">
        <f>IFERROR(IF($A11910=VLOOKUP($A11910,AGOTADOS!$A$3:$H$4997,1,FALSE),"AGOTADO","SI HAY"),"")</f>
        <v/>
      </c>
    </row>
    <row r="11910" spans="12:13" ht="18" customHeight="1" x14ac:dyDescent="0.25">
      <c r="L11910" s="516"/>
      <c r="M11910" s="410" t="str">
        <f>IFERROR(IF($A11911=VLOOKUP($A11911,AGOTADOS!$A$3:$H$4997,1,FALSE),"AGOTADO","SI HAY"),"")</f>
        <v/>
      </c>
    </row>
    <row r="11911" spans="12:13" ht="18" customHeight="1" x14ac:dyDescent="0.25">
      <c r="L11911" s="516"/>
      <c r="M11911" s="410" t="str">
        <f>IFERROR(IF($A11912=VLOOKUP($A11912,AGOTADOS!$A$3:$H$4997,1,FALSE),"AGOTADO","SI HAY"),"")</f>
        <v/>
      </c>
    </row>
    <row r="11912" spans="12:13" ht="18" customHeight="1" x14ac:dyDescent="0.25">
      <c r="L11912" s="516"/>
      <c r="M11912" s="410" t="str">
        <f>IFERROR(IF($A11913=VLOOKUP($A11913,AGOTADOS!$A$3:$H$4997,1,FALSE),"AGOTADO","SI HAY"),"")</f>
        <v/>
      </c>
    </row>
    <row r="11913" spans="12:13" ht="18" customHeight="1" x14ac:dyDescent="0.25">
      <c r="L11913" s="516"/>
      <c r="M11913" s="410" t="str">
        <f>IFERROR(IF($A11914=VLOOKUP($A11914,AGOTADOS!$A$3:$H$4997,1,FALSE),"AGOTADO","SI HAY"),"")</f>
        <v/>
      </c>
    </row>
    <row r="11914" spans="12:13" ht="18" customHeight="1" x14ac:dyDescent="0.25">
      <c r="L11914" s="516"/>
      <c r="M11914" s="410" t="str">
        <f>IFERROR(IF($A11915=VLOOKUP($A11915,AGOTADOS!$A$3:$H$4997,1,FALSE),"AGOTADO","SI HAY"),"")</f>
        <v/>
      </c>
    </row>
    <row r="11915" spans="12:13" ht="18" customHeight="1" x14ac:dyDescent="0.25">
      <c r="L11915" s="516"/>
      <c r="M11915" s="410" t="str">
        <f>IFERROR(IF($A11916=VLOOKUP($A11916,AGOTADOS!$A$3:$H$4997,1,FALSE),"AGOTADO","SI HAY"),"")</f>
        <v/>
      </c>
    </row>
    <row r="11916" spans="12:13" ht="18" customHeight="1" x14ac:dyDescent="0.25">
      <c r="L11916" s="516"/>
      <c r="M11916" s="410" t="str">
        <f>IFERROR(IF($A11917=VLOOKUP($A11917,AGOTADOS!$A$3:$H$4997,1,FALSE),"AGOTADO","SI HAY"),"")</f>
        <v/>
      </c>
    </row>
    <row r="11917" spans="12:13" ht="18" customHeight="1" x14ac:dyDescent="0.25">
      <c r="L11917" s="516"/>
      <c r="M11917" s="410" t="str">
        <f>IFERROR(IF($A11918=VLOOKUP($A11918,AGOTADOS!$A$3:$H$4997,1,FALSE),"AGOTADO","SI HAY"),"")</f>
        <v/>
      </c>
    </row>
    <row r="11918" spans="12:13" ht="18" customHeight="1" x14ac:dyDescent="0.25">
      <c r="L11918" s="516"/>
      <c r="M11918" s="410" t="str">
        <f>IFERROR(IF($A11919=VLOOKUP($A11919,AGOTADOS!$A$3:$H$4997,1,FALSE),"AGOTADO","SI HAY"),"")</f>
        <v/>
      </c>
    </row>
    <row r="11919" spans="12:13" ht="18" customHeight="1" x14ac:dyDescent="0.25">
      <c r="L11919" s="516"/>
      <c r="M11919" s="410" t="str">
        <f>IFERROR(IF($A11920=VLOOKUP($A11920,AGOTADOS!$A$3:$H$4997,1,FALSE),"AGOTADO","SI HAY"),"")</f>
        <v/>
      </c>
    </row>
    <row r="11920" spans="12:13" ht="18" customHeight="1" x14ac:dyDescent="0.25">
      <c r="L11920" s="516"/>
      <c r="M11920" s="410" t="str">
        <f>IFERROR(IF($A11921=VLOOKUP($A11921,AGOTADOS!$A$3:$H$4997,1,FALSE),"AGOTADO","SI HAY"),"")</f>
        <v/>
      </c>
    </row>
    <row r="11921" spans="12:13" ht="18" customHeight="1" x14ac:dyDescent="0.25">
      <c r="L11921" s="516"/>
      <c r="M11921" s="410" t="str">
        <f>IFERROR(IF($A11922=VLOOKUP($A11922,AGOTADOS!$A$3:$H$4997,1,FALSE),"AGOTADO","SI HAY"),"")</f>
        <v/>
      </c>
    </row>
    <row r="11922" spans="12:13" ht="18" customHeight="1" x14ac:dyDescent="0.25">
      <c r="L11922" s="516"/>
      <c r="M11922" s="410" t="str">
        <f>IFERROR(IF($A11923=VLOOKUP($A11923,AGOTADOS!$A$3:$H$4997,1,FALSE),"AGOTADO","SI HAY"),"")</f>
        <v/>
      </c>
    </row>
    <row r="11923" spans="12:13" ht="18" customHeight="1" x14ac:dyDescent="0.25">
      <c r="L11923" s="516"/>
      <c r="M11923" s="410" t="str">
        <f>IFERROR(IF($A11924=VLOOKUP($A11924,AGOTADOS!$A$3:$H$4997,1,FALSE),"AGOTADO","SI HAY"),"")</f>
        <v/>
      </c>
    </row>
    <row r="11924" spans="12:13" ht="18" customHeight="1" x14ac:dyDescent="0.25">
      <c r="L11924" s="516"/>
      <c r="M11924" s="410" t="str">
        <f>IFERROR(IF($A11925=VLOOKUP($A11925,AGOTADOS!$A$3:$H$4997,1,FALSE),"AGOTADO","SI HAY"),"")</f>
        <v/>
      </c>
    </row>
    <row r="11925" spans="12:13" ht="18" customHeight="1" x14ac:dyDescent="0.25">
      <c r="L11925" s="516"/>
      <c r="M11925" s="410" t="str">
        <f>IFERROR(IF($A11926=VLOOKUP($A11926,AGOTADOS!$A$3:$H$4997,1,FALSE),"AGOTADO","SI HAY"),"")</f>
        <v/>
      </c>
    </row>
    <row r="11926" spans="12:13" ht="18" customHeight="1" x14ac:dyDescent="0.25">
      <c r="L11926" s="516"/>
      <c r="M11926" s="410" t="str">
        <f>IFERROR(IF($A11927=VLOOKUP($A11927,AGOTADOS!$A$3:$H$4997,1,FALSE),"AGOTADO","SI HAY"),"")</f>
        <v/>
      </c>
    </row>
    <row r="11927" spans="12:13" ht="18" customHeight="1" x14ac:dyDescent="0.25">
      <c r="L11927" s="516"/>
      <c r="M11927" s="410" t="str">
        <f>IFERROR(IF($A11928=VLOOKUP($A11928,AGOTADOS!$A$3:$H$4997,1,FALSE),"AGOTADO","SI HAY"),"")</f>
        <v/>
      </c>
    </row>
    <row r="11928" spans="12:13" ht="18" customHeight="1" x14ac:dyDescent="0.25">
      <c r="L11928" s="516"/>
      <c r="M11928" s="410" t="str">
        <f>IFERROR(IF($A11929=VLOOKUP($A11929,AGOTADOS!$A$3:$H$4997,1,FALSE),"AGOTADO","SI HAY"),"")</f>
        <v/>
      </c>
    </row>
    <row r="11929" spans="12:13" ht="18" customHeight="1" x14ac:dyDescent="0.25">
      <c r="L11929" s="516"/>
      <c r="M11929" s="410" t="str">
        <f>IFERROR(IF($A11930=VLOOKUP($A11930,AGOTADOS!$A$3:$H$4997,1,FALSE),"AGOTADO","SI HAY"),"")</f>
        <v/>
      </c>
    </row>
    <row r="11930" spans="12:13" ht="18" customHeight="1" x14ac:dyDescent="0.25">
      <c r="L11930" s="516"/>
      <c r="M11930" s="410" t="str">
        <f>IFERROR(IF($A11931=VLOOKUP($A11931,AGOTADOS!$A$3:$H$4997,1,FALSE),"AGOTADO","SI HAY"),"")</f>
        <v/>
      </c>
    </row>
    <row r="11931" spans="12:13" ht="18" customHeight="1" x14ac:dyDescent="0.25">
      <c r="L11931" s="516"/>
      <c r="M11931" s="410" t="str">
        <f>IFERROR(IF($A11932=VLOOKUP($A11932,AGOTADOS!$A$3:$H$4997,1,FALSE),"AGOTADO","SI HAY"),"")</f>
        <v/>
      </c>
    </row>
    <row r="11932" spans="12:13" ht="18" customHeight="1" x14ac:dyDescent="0.25">
      <c r="L11932" s="516"/>
      <c r="M11932" s="410" t="str">
        <f>IFERROR(IF($A11933=VLOOKUP($A11933,AGOTADOS!$A$3:$H$4997,1,FALSE),"AGOTADO","SI HAY"),"")</f>
        <v/>
      </c>
    </row>
    <row r="11933" spans="12:13" ht="18" customHeight="1" x14ac:dyDescent="0.25">
      <c r="L11933" s="516"/>
      <c r="M11933" s="410" t="str">
        <f>IFERROR(IF($A11934=VLOOKUP($A11934,AGOTADOS!$A$3:$H$4997,1,FALSE),"AGOTADO","SI HAY"),"")</f>
        <v/>
      </c>
    </row>
    <row r="11934" spans="12:13" ht="18" customHeight="1" x14ac:dyDescent="0.25">
      <c r="L11934" s="516"/>
      <c r="M11934" s="410" t="str">
        <f>IFERROR(IF($A11935=VLOOKUP($A11935,AGOTADOS!$A$3:$H$4997,1,FALSE),"AGOTADO","SI HAY"),"")</f>
        <v/>
      </c>
    </row>
    <row r="11935" spans="12:13" ht="18" customHeight="1" x14ac:dyDescent="0.25">
      <c r="L11935" s="516"/>
      <c r="M11935" s="410" t="str">
        <f>IFERROR(IF($A11936=VLOOKUP($A11936,AGOTADOS!$A$3:$H$4997,1,FALSE),"AGOTADO","SI HAY"),"")</f>
        <v/>
      </c>
    </row>
    <row r="11936" spans="12:13" ht="18" customHeight="1" x14ac:dyDescent="0.25">
      <c r="L11936" s="516"/>
      <c r="M11936" s="410" t="str">
        <f>IFERROR(IF($A11937=VLOOKUP($A11937,AGOTADOS!$A$3:$H$4997,1,FALSE),"AGOTADO","SI HAY"),"")</f>
        <v/>
      </c>
    </row>
    <row r="11937" spans="12:13" ht="18" customHeight="1" x14ac:dyDescent="0.25">
      <c r="L11937" s="516"/>
      <c r="M11937" s="410" t="str">
        <f>IFERROR(IF($A11938=VLOOKUP($A11938,AGOTADOS!$A$3:$H$4997,1,FALSE),"AGOTADO","SI HAY"),"")</f>
        <v/>
      </c>
    </row>
    <row r="11938" spans="12:13" ht="18" customHeight="1" x14ac:dyDescent="0.25">
      <c r="L11938" s="516"/>
      <c r="M11938" s="410" t="str">
        <f>IFERROR(IF($A11939=VLOOKUP($A11939,AGOTADOS!$A$3:$H$4997,1,FALSE),"AGOTADO","SI HAY"),"")</f>
        <v/>
      </c>
    </row>
    <row r="11939" spans="12:13" ht="18" customHeight="1" x14ac:dyDescent="0.25">
      <c r="L11939" s="516"/>
      <c r="M11939" s="410" t="str">
        <f>IFERROR(IF($A11940=VLOOKUP($A11940,AGOTADOS!$A$3:$H$4997,1,FALSE),"AGOTADO","SI HAY"),"")</f>
        <v/>
      </c>
    </row>
    <row r="11940" spans="12:13" ht="18" customHeight="1" x14ac:dyDescent="0.25">
      <c r="L11940" s="516"/>
      <c r="M11940" s="410" t="str">
        <f>IFERROR(IF($A11941=VLOOKUP($A11941,AGOTADOS!$A$3:$H$4997,1,FALSE),"AGOTADO","SI HAY"),"")</f>
        <v/>
      </c>
    </row>
    <row r="11941" spans="12:13" ht="18" customHeight="1" x14ac:dyDescent="0.25">
      <c r="L11941" s="516"/>
      <c r="M11941" s="410" t="str">
        <f>IFERROR(IF($A11942=VLOOKUP($A11942,AGOTADOS!$A$3:$H$4997,1,FALSE),"AGOTADO","SI HAY"),"")</f>
        <v/>
      </c>
    </row>
    <row r="11942" spans="12:13" ht="18" customHeight="1" x14ac:dyDescent="0.25">
      <c r="L11942" s="516"/>
      <c r="M11942" s="410" t="str">
        <f>IFERROR(IF($A11943=VLOOKUP($A11943,AGOTADOS!$A$3:$H$4997,1,FALSE),"AGOTADO","SI HAY"),"")</f>
        <v/>
      </c>
    </row>
    <row r="11943" spans="12:13" ht="18" customHeight="1" x14ac:dyDescent="0.25">
      <c r="L11943" s="516"/>
      <c r="M11943" s="410" t="str">
        <f>IFERROR(IF($A11944=VLOOKUP($A11944,AGOTADOS!$A$3:$H$4997,1,FALSE),"AGOTADO","SI HAY"),"")</f>
        <v/>
      </c>
    </row>
    <row r="11944" spans="12:13" ht="18" customHeight="1" x14ac:dyDescent="0.25">
      <c r="L11944" s="516"/>
      <c r="M11944" s="410" t="str">
        <f>IFERROR(IF($A11945=VLOOKUP($A11945,AGOTADOS!$A$3:$H$4997,1,FALSE),"AGOTADO","SI HAY"),"")</f>
        <v/>
      </c>
    </row>
    <row r="11945" spans="12:13" ht="18" customHeight="1" x14ac:dyDescent="0.25">
      <c r="L11945" s="516"/>
      <c r="M11945" s="410" t="str">
        <f>IFERROR(IF($A11946=VLOOKUP($A11946,AGOTADOS!$A$3:$H$4997,1,FALSE),"AGOTADO","SI HAY"),"")</f>
        <v/>
      </c>
    </row>
    <row r="11946" spans="12:13" ht="18" customHeight="1" x14ac:dyDescent="0.25">
      <c r="L11946" s="516"/>
      <c r="M11946" s="410" t="str">
        <f>IFERROR(IF($A11947=VLOOKUP($A11947,AGOTADOS!$A$3:$H$4997,1,FALSE),"AGOTADO","SI HAY"),"")</f>
        <v/>
      </c>
    </row>
    <row r="11947" spans="12:13" ht="18" customHeight="1" x14ac:dyDescent="0.25">
      <c r="L11947" s="516"/>
      <c r="M11947" s="410" t="str">
        <f>IFERROR(IF($A11948=VLOOKUP($A11948,AGOTADOS!$A$3:$H$4997,1,FALSE),"AGOTADO","SI HAY"),"")</f>
        <v/>
      </c>
    </row>
    <row r="11948" spans="12:13" ht="18" customHeight="1" x14ac:dyDescent="0.25">
      <c r="L11948" s="516"/>
      <c r="M11948" s="410" t="str">
        <f>IFERROR(IF($A11949=VLOOKUP($A11949,AGOTADOS!$A$3:$H$4997,1,FALSE),"AGOTADO","SI HAY"),"")</f>
        <v/>
      </c>
    </row>
    <row r="11949" spans="12:13" ht="18" customHeight="1" x14ac:dyDescent="0.25">
      <c r="L11949" s="516"/>
      <c r="M11949" s="410" t="str">
        <f>IFERROR(IF($A11950=VLOOKUP($A11950,AGOTADOS!$A$3:$H$4997,1,FALSE),"AGOTADO","SI HAY"),"")</f>
        <v/>
      </c>
    </row>
    <row r="11950" spans="12:13" ht="18" customHeight="1" x14ac:dyDescent="0.25">
      <c r="L11950" s="516"/>
      <c r="M11950" s="410" t="str">
        <f>IFERROR(IF($A11951=VLOOKUP($A11951,AGOTADOS!$A$3:$H$4997,1,FALSE),"AGOTADO","SI HAY"),"")</f>
        <v/>
      </c>
    </row>
    <row r="11951" spans="12:13" ht="18" customHeight="1" x14ac:dyDescent="0.25">
      <c r="L11951" s="516"/>
      <c r="M11951" s="410" t="str">
        <f>IFERROR(IF($A11952=VLOOKUP($A11952,AGOTADOS!$A$3:$H$4997,1,FALSE),"AGOTADO","SI HAY"),"")</f>
        <v/>
      </c>
    </row>
    <row r="11952" spans="12:13" ht="18" customHeight="1" x14ac:dyDescent="0.25">
      <c r="L11952" s="516"/>
      <c r="M11952" s="410" t="str">
        <f>IFERROR(IF($A11953=VLOOKUP($A11953,AGOTADOS!$A$3:$H$4997,1,FALSE),"AGOTADO","SI HAY"),"")</f>
        <v/>
      </c>
    </row>
    <row r="11953" spans="12:13" ht="18" customHeight="1" x14ac:dyDescent="0.25">
      <c r="L11953" s="516"/>
      <c r="M11953" s="410" t="str">
        <f>IFERROR(IF($A11954=VLOOKUP($A11954,AGOTADOS!$A$3:$H$4997,1,FALSE),"AGOTADO","SI HAY"),"")</f>
        <v/>
      </c>
    </row>
    <row r="11954" spans="12:13" ht="18" customHeight="1" x14ac:dyDescent="0.25">
      <c r="L11954" s="516"/>
      <c r="M11954" s="410" t="str">
        <f>IFERROR(IF($A11955=VLOOKUP($A11955,AGOTADOS!$A$3:$H$4997,1,FALSE),"AGOTADO","SI HAY"),"")</f>
        <v/>
      </c>
    </row>
    <row r="11955" spans="12:13" ht="18" customHeight="1" x14ac:dyDescent="0.25">
      <c r="L11955" s="516"/>
      <c r="M11955" s="410" t="str">
        <f>IFERROR(IF($A11956=VLOOKUP($A11956,AGOTADOS!$A$3:$H$4997,1,FALSE),"AGOTADO","SI HAY"),"")</f>
        <v/>
      </c>
    </row>
    <row r="11956" spans="12:13" ht="18" customHeight="1" x14ac:dyDescent="0.25">
      <c r="L11956" s="516"/>
      <c r="M11956" s="410" t="str">
        <f>IFERROR(IF($A11957=VLOOKUP($A11957,AGOTADOS!$A$3:$H$4997,1,FALSE),"AGOTADO","SI HAY"),"")</f>
        <v/>
      </c>
    </row>
    <row r="11957" spans="12:13" ht="18" customHeight="1" x14ac:dyDescent="0.25">
      <c r="L11957" s="516"/>
      <c r="M11957" s="410" t="str">
        <f>IFERROR(IF($A11958=VLOOKUP($A11958,AGOTADOS!$A$3:$H$4997,1,FALSE),"AGOTADO","SI HAY"),"")</f>
        <v/>
      </c>
    </row>
    <row r="11958" spans="12:13" ht="18" customHeight="1" x14ac:dyDescent="0.25">
      <c r="L11958" s="516"/>
      <c r="M11958" s="410" t="str">
        <f>IFERROR(IF($A11959=VLOOKUP($A11959,AGOTADOS!$A$3:$H$4997,1,FALSE),"AGOTADO","SI HAY"),"")</f>
        <v/>
      </c>
    </row>
    <row r="11959" spans="12:13" ht="18" customHeight="1" x14ac:dyDescent="0.25">
      <c r="L11959" s="516"/>
      <c r="M11959" s="410" t="str">
        <f>IFERROR(IF($A11960=VLOOKUP($A11960,AGOTADOS!$A$3:$H$4997,1,FALSE),"AGOTADO","SI HAY"),"")</f>
        <v/>
      </c>
    </row>
    <row r="11960" spans="12:13" ht="18" customHeight="1" x14ac:dyDescent="0.25">
      <c r="L11960" s="516"/>
      <c r="M11960" s="410" t="str">
        <f>IFERROR(IF($A11961=VLOOKUP($A11961,AGOTADOS!$A$3:$H$4997,1,FALSE),"AGOTADO","SI HAY"),"")</f>
        <v/>
      </c>
    </row>
    <row r="11961" spans="12:13" ht="18" customHeight="1" x14ac:dyDescent="0.25">
      <c r="L11961" s="516"/>
      <c r="M11961" s="410" t="str">
        <f>IFERROR(IF($A11962=VLOOKUP($A11962,AGOTADOS!$A$3:$H$4997,1,FALSE),"AGOTADO","SI HAY"),"")</f>
        <v/>
      </c>
    </row>
    <row r="11962" spans="12:13" ht="18" customHeight="1" x14ac:dyDescent="0.25">
      <c r="L11962" s="516"/>
      <c r="M11962" s="410" t="str">
        <f>IFERROR(IF($A11963=VLOOKUP($A11963,AGOTADOS!$A$3:$H$4997,1,FALSE),"AGOTADO","SI HAY"),"")</f>
        <v/>
      </c>
    </row>
    <row r="11963" spans="12:13" ht="18" customHeight="1" x14ac:dyDescent="0.25">
      <c r="L11963" s="516"/>
      <c r="M11963" s="410" t="str">
        <f>IFERROR(IF($A11964=VLOOKUP($A11964,AGOTADOS!$A$3:$H$4997,1,FALSE),"AGOTADO","SI HAY"),"")</f>
        <v/>
      </c>
    </row>
    <row r="11964" spans="12:13" ht="18" customHeight="1" x14ac:dyDescent="0.25">
      <c r="L11964" s="516"/>
      <c r="M11964" s="410" t="str">
        <f>IFERROR(IF($A11965=VLOOKUP($A11965,AGOTADOS!$A$3:$H$4997,1,FALSE),"AGOTADO","SI HAY"),"")</f>
        <v/>
      </c>
    </row>
    <row r="11965" spans="12:13" ht="18" customHeight="1" x14ac:dyDescent="0.25">
      <c r="L11965" s="516"/>
      <c r="M11965" s="410" t="str">
        <f>IFERROR(IF($A11966=VLOOKUP($A11966,AGOTADOS!$A$3:$H$4997,1,FALSE),"AGOTADO","SI HAY"),"")</f>
        <v/>
      </c>
    </row>
    <row r="11966" spans="12:13" ht="18" customHeight="1" x14ac:dyDescent="0.25">
      <c r="L11966" s="516"/>
      <c r="M11966" s="410" t="str">
        <f>IFERROR(IF($A11967=VLOOKUP($A11967,AGOTADOS!$A$3:$H$4997,1,FALSE),"AGOTADO","SI HAY"),"")</f>
        <v/>
      </c>
    </row>
    <row r="11967" spans="12:13" ht="18" customHeight="1" x14ac:dyDescent="0.25">
      <c r="L11967" s="516"/>
      <c r="M11967" s="410" t="str">
        <f>IFERROR(IF($A11968=VLOOKUP($A11968,AGOTADOS!$A$3:$H$4997,1,FALSE),"AGOTADO","SI HAY"),"")</f>
        <v/>
      </c>
    </row>
    <row r="11968" spans="12:13" ht="18" customHeight="1" x14ac:dyDescent="0.25">
      <c r="L11968" s="516"/>
      <c r="M11968" s="410" t="str">
        <f>IFERROR(IF($A11969=VLOOKUP($A11969,AGOTADOS!$A$3:$H$4997,1,FALSE),"AGOTADO","SI HAY"),"")</f>
        <v/>
      </c>
    </row>
    <row r="11969" spans="12:13" ht="18" customHeight="1" x14ac:dyDescent="0.25">
      <c r="L11969" s="516"/>
      <c r="M11969" s="410" t="str">
        <f>IFERROR(IF($A11970=VLOOKUP($A11970,AGOTADOS!$A$3:$H$4997,1,FALSE),"AGOTADO","SI HAY"),"")</f>
        <v/>
      </c>
    </row>
    <row r="11970" spans="12:13" ht="18" customHeight="1" x14ac:dyDescent="0.25">
      <c r="L11970" s="516"/>
      <c r="M11970" s="410" t="str">
        <f>IFERROR(IF($A11971=VLOOKUP($A11971,AGOTADOS!$A$3:$H$4997,1,FALSE),"AGOTADO","SI HAY"),"")</f>
        <v/>
      </c>
    </row>
    <row r="11971" spans="12:13" ht="18" customHeight="1" x14ac:dyDescent="0.25">
      <c r="L11971" s="516"/>
      <c r="M11971" s="410" t="str">
        <f>IFERROR(IF($A11972=VLOOKUP($A11972,AGOTADOS!$A$3:$H$4997,1,FALSE),"AGOTADO","SI HAY"),"")</f>
        <v/>
      </c>
    </row>
    <row r="11972" spans="12:13" ht="18" customHeight="1" x14ac:dyDescent="0.25">
      <c r="L11972" s="516"/>
      <c r="M11972" s="410" t="str">
        <f>IFERROR(IF($A11973=VLOOKUP($A11973,AGOTADOS!$A$3:$H$4997,1,FALSE),"AGOTADO","SI HAY"),"")</f>
        <v/>
      </c>
    </row>
    <row r="11973" spans="12:13" ht="18" customHeight="1" x14ac:dyDescent="0.25">
      <c r="L11973" s="516"/>
      <c r="M11973" s="410" t="str">
        <f>IFERROR(IF($A11974=VLOOKUP($A11974,AGOTADOS!$A$3:$H$4997,1,FALSE),"AGOTADO","SI HAY"),"")</f>
        <v/>
      </c>
    </row>
    <row r="11974" spans="12:13" ht="18" customHeight="1" x14ac:dyDescent="0.25">
      <c r="L11974" s="516"/>
      <c r="M11974" s="410" t="str">
        <f>IFERROR(IF($A11975=VLOOKUP($A11975,AGOTADOS!$A$3:$H$4997,1,FALSE),"AGOTADO","SI HAY"),"")</f>
        <v/>
      </c>
    </row>
    <row r="11975" spans="12:13" ht="18" customHeight="1" x14ac:dyDescent="0.25">
      <c r="L11975" s="516"/>
      <c r="M11975" s="410" t="str">
        <f>IFERROR(IF($A11976=VLOOKUP($A11976,AGOTADOS!$A$3:$H$4997,1,FALSE),"AGOTADO","SI HAY"),"")</f>
        <v/>
      </c>
    </row>
    <row r="11976" spans="12:13" ht="18" customHeight="1" x14ac:dyDescent="0.25">
      <c r="L11976" s="516"/>
      <c r="M11976" s="410" t="str">
        <f>IFERROR(IF($A11977=VLOOKUP($A11977,AGOTADOS!$A$3:$H$4997,1,FALSE),"AGOTADO","SI HAY"),"")</f>
        <v/>
      </c>
    </row>
    <row r="11977" spans="12:13" ht="18" customHeight="1" x14ac:dyDescent="0.25">
      <c r="L11977" s="516"/>
      <c r="M11977" s="410" t="str">
        <f>IFERROR(IF($A11978=VLOOKUP($A11978,AGOTADOS!$A$3:$H$4997,1,FALSE),"AGOTADO","SI HAY"),"")</f>
        <v/>
      </c>
    </row>
    <row r="11978" spans="12:13" ht="18" customHeight="1" x14ac:dyDescent="0.25">
      <c r="L11978" s="516"/>
      <c r="M11978" s="410" t="str">
        <f>IFERROR(IF($A11979=VLOOKUP($A11979,AGOTADOS!$A$3:$H$4997,1,FALSE),"AGOTADO","SI HAY"),"")</f>
        <v/>
      </c>
    </row>
    <row r="11979" spans="12:13" ht="18" customHeight="1" x14ac:dyDescent="0.25">
      <c r="L11979" s="516"/>
      <c r="M11979" s="410" t="str">
        <f>IFERROR(IF($A11980=VLOOKUP($A11980,AGOTADOS!$A$3:$H$4997,1,FALSE),"AGOTADO","SI HAY"),"")</f>
        <v/>
      </c>
    </row>
    <row r="11980" spans="12:13" ht="18" customHeight="1" x14ac:dyDescent="0.25">
      <c r="L11980" s="516"/>
      <c r="M11980" s="410" t="str">
        <f>IFERROR(IF($A11981=VLOOKUP($A11981,AGOTADOS!$A$3:$H$4997,1,FALSE),"AGOTADO","SI HAY"),"")</f>
        <v/>
      </c>
    </row>
    <row r="11981" spans="12:13" ht="18" customHeight="1" x14ac:dyDescent="0.25">
      <c r="L11981" s="516"/>
      <c r="M11981" s="410" t="str">
        <f>IFERROR(IF($A11982=VLOOKUP($A11982,AGOTADOS!$A$3:$H$4997,1,FALSE),"AGOTADO","SI HAY"),"")</f>
        <v/>
      </c>
    </row>
    <row r="11982" spans="12:13" ht="18" customHeight="1" x14ac:dyDescent="0.25">
      <c r="L11982" s="516"/>
      <c r="M11982" s="410" t="str">
        <f>IFERROR(IF($A11983=VLOOKUP($A11983,AGOTADOS!$A$3:$H$4997,1,FALSE),"AGOTADO","SI HAY"),"")</f>
        <v/>
      </c>
    </row>
    <row r="11983" spans="12:13" ht="18" customHeight="1" x14ac:dyDescent="0.25">
      <c r="L11983" s="516"/>
      <c r="M11983" s="410" t="str">
        <f>IFERROR(IF($A11984=VLOOKUP($A11984,AGOTADOS!$A$3:$H$4997,1,FALSE),"AGOTADO","SI HAY"),"")</f>
        <v/>
      </c>
    </row>
    <row r="11984" spans="12:13" ht="18" customHeight="1" x14ac:dyDescent="0.25">
      <c r="L11984" s="516"/>
      <c r="M11984" s="410" t="str">
        <f>IFERROR(IF($A11985=VLOOKUP($A11985,AGOTADOS!$A$3:$H$4997,1,FALSE),"AGOTADO","SI HAY"),"")</f>
        <v/>
      </c>
    </row>
    <row r="11985" spans="12:13" ht="18" customHeight="1" x14ac:dyDescent="0.25">
      <c r="L11985" s="516"/>
      <c r="M11985" s="410" t="str">
        <f>IFERROR(IF($A11986=VLOOKUP($A11986,AGOTADOS!$A$3:$H$4997,1,FALSE),"AGOTADO","SI HAY"),"")</f>
        <v/>
      </c>
    </row>
    <row r="11986" spans="12:13" ht="18" customHeight="1" x14ac:dyDescent="0.25">
      <c r="L11986" s="516"/>
      <c r="M11986" s="410" t="str">
        <f>IFERROR(IF($A11987=VLOOKUP($A11987,AGOTADOS!$A$3:$H$4997,1,FALSE),"AGOTADO","SI HAY"),"")</f>
        <v/>
      </c>
    </row>
    <row r="11987" spans="12:13" ht="18" customHeight="1" x14ac:dyDescent="0.25">
      <c r="L11987" s="516"/>
      <c r="M11987" s="410" t="str">
        <f>IFERROR(IF($A11988=VLOOKUP($A11988,AGOTADOS!$A$3:$H$4997,1,FALSE),"AGOTADO","SI HAY"),"")</f>
        <v/>
      </c>
    </row>
    <row r="11988" spans="12:13" ht="18" customHeight="1" x14ac:dyDescent="0.25">
      <c r="L11988" s="516"/>
      <c r="M11988" s="410" t="str">
        <f>IFERROR(IF($A11989=VLOOKUP($A11989,AGOTADOS!$A$3:$H$4997,1,FALSE),"AGOTADO","SI HAY"),"")</f>
        <v/>
      </c>
    </row>
    <row r="11989" spans="12:13" ht="18" customHeight="1" x14ac:dyDescent="0.25">
      <c r="L11989" s="516"/>
      <c r="M11989" s="410" t="str">
        <f>IFERROR(IF($A11990=VLOOKUP($A11990,AGOTADOS!$A$3:$H$4997,1,FALSE),"AGOTADO","SI HAY"),"")</f>
        <v/>
      </c>
    </row>
    <row r="11990" spans="12:13" ht="18" customHeight="1" x14ac:dyDescent="0.25">
      <c r="L11990" s="516"/>
      <c r="M11990" s="410" t="str">
        <f>IFERROR(IF($A11991=VLOOKUP($A11991,AGOTADOS!$A$3:$H$4997,1,FALSE),"AGOTADO","SI HAY"),"")</f>
        <v/>
      </c>
    </row>
    <row r="11991" spans="12:13" ht="18" customHeight="1" x14ac:dyDescent="0.25">
      <c r="L11991" s="516"/>
      <c r="M11991" s="410" t="str">
        <f>IFERROR(IF($A11992=VLOOKUP($A11992,AGOTADOS!$A$3:$H$4997,1,FALSE),"AGOTADO","SI HAY"),"")</f>
        <v/>
      </c>
    </row>
    <row r="11992" spans="12:13" ht="18" customHeight="1" x14ac:dyDescent="0.25">
      <c r="L11992" s="516"/>
      <c r="M11992" s="410" t="str">
        <f>IFERROR(IF($A11993=VLOOKUP($A11993,AGOTADOS!$A$3:$H$4997,1,FALSE),"AGOTADO","SI HAY"),"")</f>
        <v/>
      </c>
    </row>
    <row r="11993" spans="12:13" ht="18" customHeight="1" x14ac:dyDescent="0.25">
      <c r="L11993" s="516"/>
      <c r="M11993" s="410" t="str">
        <f>IFERROR(IF($A11994=VLOOKUP($A11994,AGOTADOS!$A$3:$H$4997,1,FALSE),"AGOTADO","SI HAY"),"")</f>
        <v/>
      </c>
    </row>
    <row r="11994" spans="12:13" ht="18" customHeight="1" x14ac:dyDescent="0.25">
      <c r="L11994" s="516"/>
      <c r="M11994" s="410" t="str">
        <f>IFERROR(IF($A11995=VLOOKUP($A11995,AGOTADOS!$A$3:$H$4997,1,FALSE),"AGOTADO","SI HAY"),"")</f>
        <v/>
      </c>
    </row>
    <row r="11995" spans="12:13" ht="18" customHeight="1" x14ac:dyDescent="0.25">
      <c r="L11995" s="516"/>
      <c r="M11995" s="410" t="str">
        <f>IFERROR(IF($A11996=VLOOKUP($A11996,AGOTADOS!$A$3:$H$4997,1,FALSE),"AGOTADO","SI HAY"),"")</f>
        <v/>
      </c>
    </row>
    <row r="11996" spans="12:13" ht="18" customHeight="1" x14ac:dyDescent="0.25">
      <c r="L11996" s="516"/>
      <c r="M11996" s="410" t="str">
        <f>IFERROR(IF($A11997=VLOOKUP($A11997,AGOTADOS!$A$3:$H$4997,1,FALSE),"AGOTADO","SI HAY"),"")</f>
        <v/>
      </c>
    </row>
    <row r="11997" spans="12:13" ht="18" customHeight="1" x14ac:dyDescent="0.25">
      <c r="L11997" s="516"/>
      <c r="M11997" s="410" t="str">
        <f>IFERROR(IF($A11998=VLOOKUP($A11998,AGOTADOS!$A$3:$H$4997,1,FALSE),"AGOTADO","SI HAY"),"")</f>
        <v/>
      </c>
    </row>
    <row r="11998" spans="12:13" ht="18" customHeight="1" x14ac:dyDescent="0.25">
      <c r="L11998" s="516"/>
      <c r="M11998" s="410" t="str">
        <f>IFERROR(IF($A11999=VLOOKUP($A11999,AGOTADOS!$A$3:$H$4997,1,FALSE),"AGOTADO","SI HAY"),"")</f>
        <v/>
      </c>
    </row>
    <row r="11999" spans="12:13" ht="18" customHeight="1" x14ac:dyDescent="0.25">
      <c r="L11999" s="516"/>
      <c r="M11999" s="410" t="str">
        <f>IFERROR(IF($A12000=VLOOKUP($A12000,AGOTADOS!$A$3:$H$4997,1,FALSE),"AGOTADO","SI HAY"),"")</f>
        <v/>
      </c>
    </row>
    <row r="12000" spans="12:13" ht="18" customHeight="1" x14ac:dyDescent="0.25">
      <c r="L12000" s="516"/>
      <c r="M12000" s="410" t="str">
        <f>IFERROR(IF($A12001=VLOOKUP($A12001,AGOTADOS!$A$3:$H$4997,1,FALSE),"AGOTADO","SI HAY"),"")</f>
        <v/>
      </c>
    </row>
    <row r="12001" spans="12:13" ht="18" customHeight="1" x14ac:dyDescent="0.25">
      <c r="L12001" s="516"/>
      <c r="M12001" s="410" t="str">
        <f>IFERROR(IF($A12002=VLOOKUP($A12002,AGOTADOS!$A$3:$H$4997,1,FALSE),"AGOTADO","SI HAY"),"")</f>
        <v/>
      </c>
    </row>
    <row r="12002" spans="12:13" ht="18" customHeight="1" x14ac:dyDescent="0.25">
      <c r="L12002" s="516"/>
      <c r="M12002" s="410" t="str">
        <f>IFERROR(IF($A12003=VLOOKUP($A12003,AGOTADOS!$A$3:$H$4997,1,FALSE),"AGOTADO","SI HAY"),"")</f>
        <v/>
      </c>
    </row>
    <row r="12003" spans="12:13" ht="18" customHeight="1" x14ac:dyDescent="0.25">
      <c r="L12003" s="516"/>
      <c r="M12003" s="410" t="str">
        <f>IFERROR(IF($A12004=VLOOKUP($A12004,AGOTADOS!$A$3:$H$4997,1,FALSE),"AGOTADO","SI HAY"),"")</f>
        <v/>
      </c>
    </row>
    <row r="12004" spans="12:13" ht="18" customHeight="1" x14ac:dyDescent="0.25">
      <c r="L12004" s="516"/>
      <c r="M12004" s="410" t="str">
        <f>IFERROR(IF($A12005=VLOOKUP($A12005,AGOTADOS!$A$3:$H$4997,1,FALSE),"AGOTADO","SI HAY"),"")</f>
        <v/>
      </c>
    </row>
    <row r="12005" spans="12:13" ht="18" customHeight="1" x14ac:dyDescent="0.25">
      <c r="L12005" s="516"/>
      <c r="M12005" s="410" t="str">
        <f>IFERROR(IF($A12006=VLOOKUP($A12006,AGOTADOS!$A$3:$H$4997,1,FALSE),"AGOTADO","SI HAY"),"")</f>
        <v/>
      </c>
    </row>
    <row r="12006" spans="12:13" ht="18" customHeight="1" x14ac:dyDescent="0.25">
      <c r="L12006" s="516"/>
      <c r="M12006" s="410" t="str">
        <f>IFERROR(IF($A12007=VLOOKUP($A12007,AGOTADOS!$A$3:$H$4997,1,FALSE),"AGOTADO","SI HAY"),"")</f>
        <v/>
      </c>
    </row>
    <row r="12007" spans="12:13" ht="18" customHeight="1" x14ac:dyDescent="0.25">
      <c r="L12007" s="516"/>
      <c r="M12007" s="410" t="str">
        <f>IFERROR(IF($A12008=VLOOKUP($A12008,AGOTADOS!$A$3:$H$4997,1,FALSE),"AGOTADO","SI HAY"),"")</f>
        <v/>
      </c>
    </row>
    <row r="12008" spans="12:13" ht="18" customHeight="1" x14ac:dyDescent="0.25">
      <c r="L12008" s="516"/>
      <c r="M12008" s="410" t="str">
        <f>IFERROR(IF($A12009=VLOOKUP($A12009,AGOTADOS!$A$3:$H$4997,1,FALSE),"AGOTADO","SI HAY"),"")</f>
        <v/>
      </c>
    </row>
    <row r="12009" spans="12:13" ht="18" customHeight="1" x14ac:dyDescent="0.25">
      <c r="L12009" s="516"/>
      <c r="M12009" s="410" t="str">
        <f>IFERROR(IF($A12010=VLOOKUP($A12010,AGOTADOS!$A$3:$H$4997,1,FALSE),"AGOTADO","SI HAY"),"")</f>
        <v/>
      </c>
    </row>
    <row r="12010" spans="12:13" ht="18" customHeight="1" x14ac:dyDescent="0.25">
      <c r="L12010" s="516"/>
      <c r="M12010" s="410" t="str">
        <f>IFERROR(IF($A12011=VLOOKUP($A12011,AGOTADOS!$A$3:$H$4997,1,FALSE),"AGOTADO","SI HAY"),"")</f>
        <v/>
      </c>
    </row>
    <row r="12011" spans="12:13" ht="18" customHeight="1" x14ac:dyDescent="0.25">
      <c r="L12011" s="516"/>
      <c r="M12011" s="410" t="str">
        <f>IFERROR(IF($A12012=VLOOKUP($A12012,AGOTADOS!$A$3:$H$4997,1,FALSE),"AGOTADO","SI HAY"),"")</f>
        <v/>
      </c>
    </row>
    <row r="12012" spans="12:13" ht="18" customHeight="1" x14ac:dyDescent="0.25">
      <c r="L12012" s="516"/>
      <c r="M12012" s="410" t="str">
        <f>IFERROR(IF($A12013=VLOOKUP($A12013,AGOTADOS!$A$3:$H$4997,1,FALSE),"AGOTADO","SI HAY"),"")</f>
        <v/>
      </c>
    </row>
    <row r="12013" spans="12:13" ht="18" customHeight="1" x14ac:dyDescent="0.25">
      <c r="L12013" s="516"/>
      <c r="M12013" s="410" t="str">
        <f>IFERROR(IF($A12014=VLOOKUP($A12014,AGOTADOS!$A$3:$H$4997,1,FALSE),"AGOTADO","SI HAY"),"")</f>
        <v/>
      </c>
    </row>
    <row r="12014" spans="12:13" ht="18" customHeight="1" x14ac:dyDescent="0.25">
      <c r="L12014" s="516"/>
      <c r="M12014" s="410" t="str">
        <f>IFERROR(IF($A12015=VLOOKUP($A12015,AGOTADOS!$A$3:$H$4997,1,FALSE),"AGOTADO","SI HAY"),"")</f>
        <v/>
      </c>
    </row>
    <row r="12015" spans="12:13" ht="18" customHeight="1" x14ac:dyDescent="0.25">
      <c r="L12015" s="516"/>
      <c r="M12015" s="410" t="str">
        <f>IFERROR(IF($A12016=VLOOKUP($A12016,AGOTADOS!$A$3:$H$4997,1,FALSE),"AGOTADO","SI HAY"),"")</f>
        <v/>
      </c>
    </row>
    <row r="12016" spans="12:13" ht="18" customHeight="1" x14ac:dyDescent="0.25">
      <c r="L12016" s="516"/>
      <c r="M12016" s="410" t="str">
        <f>IFERROR(IF($A12017=VLOOKUP($A12017,AGOTADOS!$A$3:$H$4997,1,FALSE),"AGOTADO","SI HAY"),"")</f>
        <v/>
      </c>
    </row>
    <row r="12017" spans="12:13" ht="18" customHeight="1" x14ac:dyDescent="0.25">
      <c r="L12017" s="516"/>
      <c r="M12017" s="410" t="str">
        <f>IFERROR(IF($A12018=VLOOKUP($A12018,AGOTADOS!$A$3:$H$4997,1,FALSE),"AGOTADO","SI HAY"),"")</f>
        <v/>
      </c>
    </row>
    <row r="12018" spans="12:13" ht="18" customHeight="1" x14ac:dyDescent="0.25">
      <c r="L12018" s="516"/>
      <c r="M12018" s="410" t="str">
        <f>IFERROR(IF($A12019=VLOOKUP($A12019,AGOTADOS!$A$3:$H$4997,1,FALSE),"AGOTADO","SI HAY"),"")</f>
        <v/>
      </c>
    </row>
    <row r="12019" spans="12:13" ht="18" customHeight="1" x14ac:dyDescent="0.25">
      <c r="L12019" s="516"/>
      <c r="M12019" s="410" t="str">
        <f>IFERROR(IF($A12020=VLOOKUP($A12020,AGOTADOS!$A$3:$H$4997,1,FALSE),"AGOTADO","SI HAY"),"")</f>
        <v/>
      </c>
    </row>
    <row r="12020" spans="12:13" ht="18" customHeight="1" x14ac:dyDescent="0.25">
      <c r="L12020" s="516"/>
      <c r="M12020" s="410" t="str">
        <f>IFERROR(IF($A12021=VLOOKUP($A12021,AGOTADOS!$A$3:$H$4997,1,FALSE),"AGOTADO","SI HAY"),"")</f>
        <v/>
      </c>
    </row>
    <row r="12021" spans="12:13" ht="18" customHeight="1" x14ac:dyDescent="0.25">
      <c r="L12021" s="516"/>
      <c r="M12021" s="410" t="str">
        <f>IFERROR(IF($A12022=VLOOKUP($A12022,AGOTADOS!$A$3:$H$4997,1,FALSE),"AGOTADO","SI HAY"),"")</f>
        <v/>
      </c>
    </row>
    <row r="12022" spans="12:13" ht="18" customHeight="1" x14ac:dyDescent="0.25">
      <c r="L12022" s="516"/>
      <c r="M12022" s="410" t="str">
        <f>IFERROR(IF($A12023=VLOOKUP($A12023,AGOTADOS!$A$3:$H$4997,1,FALSE),"AGOTADO","SI HAY"),"")</f>
        <v/>
      </c>
    </row>
    <row r="12023" spans="12:13" ht="18" customHeight="1" x14ac:dyDescent="0.25">
      <c r="L12023" s="516"/>
      <c r="M12023" s="410" t="str">
        <f>IFERROR(IF($A12024=VLOOKUP($A12024,AGOTADOS!$A$3:$H$4997,1,FALSE),"AGOTADO","SI HAY"),"")</f>
        <v/>
      </c>
    </row>
    <row r="12024" spans="12:13" ht="18" customHeight="1" x14ac:dyDescent="0.25">
      <c r="L12024" s="516"/>
      <c r="M12024" s="410" t="str">
        <f>IFERROR(IF($A12025=VLOOKUP($A12025,AGOTADOS!$A$3:$H$4997,1,FALSE),"AGOTADO","SI HAY"),"")</f>
        <v/>
      </c>
    </row>
    <row r="12025" spans="12:13" ht="18" customHeight="1" x14ac:dyDescent="0.25">
      <c r="L12025" s="516"/>
      <c r="M12025" s="410" t="str">
        <f>IFERROR(IF($A12026=VLOOKUP($A12026,AGOTADOS!$A$3:$H$4997,1,FALSE),"AGOTADO","SI HAY"),"")</f>
        <v/>
      </c>
    </row>
    <row r="12026" spans="12:13" ht="18" customHeight="1" x14ac:dyDescent="0.25">
      <c r="L12026" s="516"/>
      <c r="M12026" s="410" t="str">
        <f>IFERROR(IF($A12027=VLOOKUP($A12027,AGOTADOS!$A$3:$H$4997,1,FALSE),"AGOTADO","SI HAY"),"")</f>
        <v/>
      </c>
    </row>
    <row r="12027" spans="12:13" ht="18" customHeight="1" x14ac:dyDescent="0.25">
      <c r="L12027" s="516"/>
      <c r="M12027" s="410" t="str">
        <f>IFERROR(IF($A12028=VLOOKUP($A12028,AGOTADOS!$A$3:$H$4997,1,FALSE),"AGOTADO","SI HAY"),"")</f>
        <v/>
      </c>
    </row>
    <row r="12028" spans="12:13" ht="18" customHeight="1" x14ac:dyDescent="0.25">
      <c r="L12028" s="516"/>
      <c r="M12028" s="410" t="str">
        <f>IFERROR(IF($A12029=VLOOKUP($A12029,AGOTADOS!$A$3:$H$4997,1,FALSE),"AGOTADO","SI HAY"),"")</f>
        <v/>
      </c>
    </row>
    <row r="12029" spans="12:13" ht="18" customHeight="1" x14ac:dyDescent="0.25">
      <c r="L12029" s="516"/>
      <c r="M12029" s="410" t="str">
        <f>IFERROR(IF($A12030=VLOOKUP($A12030,AGOTADOS!$A$3:$H$4997,1,FALSE),"AGOTADO","SI HAY"),"")</f>
        <v/>
      </c>
    </row>
    <row r="12030" spans="12:13" ht="18" customHeight="1" x14ac:dyDescent="0.25">
      <c r="L12030" s="516"/>
      <c r="M12030" s="410" t="str">
        <f>IFERROR(IF($A12031=VLOOKUP($A12031,AGOTADOS!$A$3:$H$4997,1,FALSE),"AGOTADO","SI HAY"),"")</f>
        <v/>
      </c>
    </row>
    <row r="12031" spans="12:13" ht="18" customHeight="1" x14ac:dyDescent="0.25">
      <c r="L12031" s="516"/>
      <c r="M12031" s="410" t="str">
        <f>IFERROR(IF($A12032=VLOOKUP($A12032,AGOTADOS!$A$3:$H$4997,1,FALSE),"AGOTADO","SI HAY"),"")</f>
        <v/>
      </c>
    </row>
    <row r="12032" spans="12:13" ht="18" customHeight="1" x14ac:dyDescent="0.25">
      <c r="L12032" s="516"/>
      <c r="M12032" s="410" t="str">
        <f>IFERROR(IF($A12033=VLOOKUP($A12033,AGOTADOS!$A$3:$H$4997,1,FALSE),"AGOTADO","SI HAY"),"")</f>
        <v/>
      </c>
    </row>
    <row r="12033" spans="12:13" ht="18" customHeight="1" x14ac:dyDescent="0.25">
      <c r="L12033" s="516"/>
      <c r="M12033" s="410" t="str">
        <f>IFERROR(IF($A12034=VLOOKUP($A12034,AGOTADOS!$A$3:$H$4997,1,FALSE),"AGOTADO","SI HAY"),"")</f>
        <v/>
      </c>
    </row>
    <row r="12034" spans="12:13" ht="18" customHeight="1" x14ac:dyDescent="0.25">
      <c r="L12034" s="516"/>
      <c r="M12034" s="410" t="str">
        <f>IFERROR(IF($A12035=VLOOKUP($A12035,AGOTADOS!$A$3:$H$4997,1,FALSE),"AGOTADO","SI HAY"),"")</f>
        <v/>
      </c>
    </row>
    <row r="12035" spans="12:13" ht="18" customHeight="1" x14ac:dyDescent="0.25">
      <c r="L12035" s="516"/>
      <c r="M12035" s="410" t="str">
        <f>IFERROR(IF($A12036=VLOOKUP($A12036,AGOTADOS!$A$3:$H$4997,1,FALSE),"AGOTADO","SI HAY"),"")</f>
        <v/>
      </c>
    </row>
    <row r="12036" spans="12:13" ht="18" customHeight="1" x14ac:dyDescent="0.25">
      <c r="L12036" s="516"/>
      <c r="M12036" s="410" t="str">
        <f>IFERROR(IF($A12037=VLOOKUP($A12037,AGOTADOS!$A$3:$H$4997,1,FALSE),"AGOTADO","SI HAY"),"")</f>
        <v/>
      </c>
    </row>
    <row r="12037" spans="12:13" ht="18" customHeight="1" x14ac:dyDescent="0.25">
      <c r="L12037" s="516"/>
      <c r="M12037" s="410" t="str">
        <f>IFERROR(IF($A12038=VLOOKUP($A12038,AGOTADOS!$A$3:$H$4997,1,FALSE),"AGOTADO","SI HAY"),"")</f>
        <v/>
      </c>
    </row>
    <row r="12038" spans="12:13" ht="18" customHeight="1" x14ac:dyDescent="0.25">
      <c r="L12038" s="516"/>
      <c r="M12038" s="410" t="str">
        <f>IFERROR(IF($A12039=VLOOKUP($A12039,AGOTADOS!$A$3:$H$4997,1,FALSE),"AGOTADO","SI HAY"),"")</f>
        <v/>
      </c>
    </row>
    <row r="12039" spans="12:13" ht="18" customHeight="1" x14ac:dyDescent="0.25">
      <c r="L12039" s="516"/>
      <c r="M12039" s="410" t="str">
        <f>IFERROR(IF($A12040=VLOOKUP($A12040,AGOTADOS!$A$3:$H$4997,1,FALSE),"AGOTADO","SI HAY"),"")</f>
        <v/>
      </c>
    </row>
    <row r="12040" spans="12:13" ht="18" customHeight="1" x14ac:dyDescent="0.25">
      <c r="L12040" s="516"/>
      <c r="M12040" s="410" t="str">
        <f>IFERROR(IF($A12041=VLOOKUP($A12041,AGOTADOS!$A$3:$H$4997,1,FALSE),"AGOTADO","SI HAY"),"")</f>
        <v/>
      </c>
    </row>
    <row r="12041" spans="12:13" ht="18" customHeight="1" x14ac:dyDescent="0.25">
      <c r="L12041" s="516"/>
      <c r="M12041" s="410" t="str">
        <f>IFERROR(IF($A12042=VLOOKUP($A12042,AGOTADOS!$A$3:$H$4997,1,FALSE),"AGOTADO","SI HAY"),"")</f>
        <v/>
      </c>
    </row>
    <row r="12042" spans="12:13" ht="18" customHeight="1" x14ac:dyDescent="0.25">
      <c r="L12042" s="516"/>
      <c r="M12042" s="410" t="str">
        <f>IFERROR(IF($A12043=VLOOKUP($A12043,AGOTADOS!$A$3:$H$4997,1,FALSE),"AGOTADO","SI HAY"),"")</f>
        <v/>
      </c>
    </row>
    <row r="12043" spans="12:13" ht="18" customHeight="1" x14ac:dyDescent="0.25">
      <c r="L12043" s="516"/>
      <c r="M12043" s="410" t="str">
        <f>IFERROR(IF($A12044=VLOOKUP($A12044,AGOTADOS!$A$3:$H$4997,1,FALSE),"AGOTADO","SI HAY"),"")</f>
        <v/>
      </c>
    </row>
    <row r="12044" spans="12:13" ht="18" customHeight="1" x14ac:dyDescent="0.25">
      <c r="L12044" s="516"/>
      <c r="M12044" s="410" t="str">
        <f>IFERROR(IF($A12045=VLOOKUP($A12045,AGOTADOS!$A$3:$H$4997,1,FALSE),"AGOTADO","SI HAY"),"")</f>
        <v/>
      </c>
    </row>
    <row r="12045" spans="12:13" ht="18" customHeight="1" x14ac:dyDescent="0.25">
      <c r="L12045" s="516"/>
      <c r="M12045" s="410" t="str">
        <f>IFERROR(IF($A12046=VLOOKUP($A12046,AGOTADOS!$A$3:$H$4997,1,FALSE),"AGOTADO","SI HAY"),"")</f>
        <v/>
      </c>
    </row>
    <row r="12046" spans="12:13" ht="18" customHeight="1" x14ac:dyDescent="0.25">
      <c r="L12046" s="516"/>
      <c r="M12046" s="410" t="str">
        <f>IFERROR(IF($A12047=VLOOKUP($A12047,AGOTADOS!$A$3:$H$4997,1,FALSE),"AGOTADO","SI HAY"),"")</f>
        <v/>
      </c>
    </row>
    <row r="12047" spans="12:13" ht="18" customHeight="1" x14ac:dyDescent="0.25">
      <c r="L12047" s="516"/>
      <c r="M12047" s="410" t="str">
        <f>IFERROR(IF($A12048=VLOOKUP($A12048,AGOTADOS!$A$3:$H$4997,1,FALSE),"AGOTADO","SI HAY"),"")</f>
        <v/>
      </c>
    </row>
    <row r="12048" spans="12:13" ht="18" customHeight="1" x14ac:dyDescent="0.25">
      <c r="L12048" s="516"/>
      <c r="M12048" s="410" t="str">
        <f>IFERROR(IF($A12049=VLOOKUP($A12049,AGOTADOS!$A$3:$H$4997,1,FALSE),"AGOTADO","SI HAY"),"")</f>
        <v/>
      </c>
    </row>
    <row r="12049" spans="12:13" ht="18" customHeight="1" x14ac:dyDescent="0.25">
      <c r="L12049" s="516"/>
      <c r="M12049" s="410" t="str">
        <f>IFERROR(IF($A12050=VLOOKUP($A12050,AGOTADOS!$A$3:$H$4997,1,FALSE),"AGOTADO","SI HAY"),"")</f>
        <v/>
      </c>
    </row>
    <row r="12050" spans="12:13" ht="18" customHeight="1" x14ac:dyDescent="0.25">
      <c r="L12050" s="516"/>
      <c r="M12050" s="410" t="str">
        <f>IFERROR(IF($A12051=VLOOKUP($A12051,AGOTADOS!$A$3:$H$4997,1,FALSE),"AGOTADO","SI HAY"),"")</f>
        <v/>
      </c>
    </row>
    <row r="12051" spans="12:13" ht="18" customHeight="1" x14ac:dyDescent="0.25">
      <c r="L12051" s="516"/>
      <c r="M12051" s="410" t="str">
        <f>IFERROR(IF($A12052=VLOOKUP($A12052,AGOTADOS!$A$3:$H$4997,1,FALSE),"AGOTADO","SI HAY"),"")</f>
        <v/>
      </c>
    </row>
    <row r="12052" spans="12:13" ht="18" customHeight="1" x14ac:dyDescent="0.25">
      <c r="L12052" s="516"/>
      <c r="M12052" s="410" t="str">
        <f>IFERROR(IF($A12053=VLOOKUP($A12053,AGOTADOS!$A$3:$H$4997,1,FALSE),"AGOTADO","SI HAY"),"")</f>
        <v/>
      </c>
    </row>
    <row r="12053" spans="12:13" ht="18" customHeight="1" x14ac:dyDescent="0.25">
      <c r="L12053" s="516"/>
      <c r="M12053" s="410" t="str">
        <f>IFERROR(IF($A12054=VLOOKUP($A12054,AGOTADOS!$A$3:$H$4997,1,FALSE),"AGOTADO","SI HAY"),"")</f>
        <v/>
      </c>
    </row>
    <row r="12054" spans="12:13" ht="18" customHeight="1" x14ac:dyDescent="0.25">
      <c r="L12054" s="516"/>
      <c r="M12054" s="410" t="str">
        <f>IFERROR(IF($A12055=VLOOKUP($A12055,AGOTADOS!$A$3:$H$4997,1,FALSE),"AGOTADO","SI HAY"),"")</f>
        <v/>
      </c>
    </row>
    <row r="12055" spans="12:13" ht="18" customHeight="1" x14ac:dyDescent="0.25">
      <c r="L12055" s="516"/>
      <c r="M12055" s="410" t="str">
        <f>IFERROR(IF($A12056=VLOOKUP($A12056,AGOTADOS!$A$3:$H$4997,1,FALSE),"AGOTADO","SI HAY"),"")</f>
        <v/>
      </c>
    </row>
    <row r="12056" spans="12:13" ht="18" customHeight="1" x14ac:dyDescent="0.25">
      <c r="L12056" s="516"/>
      <c r="M12056" s="410" t="str">
        <f>IFERROR(IF($A12057=VLOOKUP($A12057,AGOTADOS!$A$3:$H$4997,1,FALSE),"AGOTADO","SI HAY"),"")</f>
        <v/>
      </c>
    </row>
    <row r="12057" spans="12:13" ht="18" customHeight="1" x14ac:dyDescent="0.25">
      <c r="L12057" s="516"/>
      <c r="M12057" s="410" t="str">
        <f>IFERROR(IF($A12058=VLOOKUP($A12058,AGOTADOS!$A$3:$H$4997,1,FALSE),"AGOTADO","SI HAY"),"")</f>
        <v/>
      </c>
    </row>
    <row r="12058" spans="12:13" ht="18" customHeight="1" x14ac:dyDescent="0.25">
      <c r="L12058" s="516"/>
      <c r="M12058" s="410" t="str">
        <f>IFERROR(IF($A12059=VLOOKUP($A12059,AGOTADOS!$A$3:$H$4997,1,FALSE),"AGOTADO","SI HAY"),"")</f>
        <v/>
      </c>
    </row>
    <row r="12059" spans="12:13" ht="18" customHeight="1" x14ac:dyDescent="0.25">
      <c r="L12059" s="516"/>
      <c r="M12059" s="410" t="str">
        <f>IFERROR(IF($A12060=VLOOKUP($A12060,AGOTADOS!$A$3:$H$4997,1,FALSE),"AGOTADO","SI HAY"),"")</f>
        <v/>
      </c>
    </row>
    <row r="12060" spans="12:13" ht="18" customHeight="1" x14ac:dyDescent="0.25">
      <c r="L12060" s="516"/>
      <c r="M12060" s="410" t="str">
        <f>IFERROR(IF($A12061=VLOOKUP($A12061,AGOTADOS!$A$3:$H$4997,1,FALSE),"AGOTADO","SI HAY"),"")</f>
        <v/>
      </c>
    </row>
    <row r="12061" spans="12:13" ht="18" customHeight="1" x14ac:dyDescent="0.25">
      <c r="L12061" s="516"/>
      <c r="M12061" s="410" t="str">
        <f>IFERROR(IF($A12062=VLOOKUP($A12062,AGOTADOS!$A$3:$H$4997,1,FALSE),"AGOTADO","SI HAY"),"")</f>
        <v/>
      </c>
    </row>
    <row r="12062" spans="12:13" ht="18" customHeight="1" x14ac:dyDescent="0.25">
      <c r="L12062" s="516"/>
      <c r="M12062" s="410" t="str">
        <f>IFERROR(IF($A12063=VLOOKUP($A12063,AGOTADOS!$A$3:$H$4997,1,FALSE),"AGOTADO","SI HAY"),"")</f>
        <v/>
      </c>
    </row>
    <row r="12063" spans="12:13" ht="18" customHeight="1" x14ac:dyDescent="0.25">
      <c r="L12063" s="516"/>
      <c r="M12063" s="410" t="str">
        <f>IFERROR(IF($A12064=VLOOKUP($A12064,AGOTADOS!$A$3:$H$4997,1,FALSE),"AGOTADO","SI HAY"),"")</f>
        <v/>
      </c>
    </row>
    <row r="12064" spans="12:13" ht="18" customHeight="1" x14ac:dyDescent="0.25">
      <c r="L12064" s="516"/>
      <c r="M12064" s="410" t="str">
        <f>IFERROR(IF($A12065=VLOOKUP($A12065,AGOTADOS!$A$3:$H$4997,1,FALSE),"AGOTADO","SI HAY"),"")</f>
        <v/>
      </c>
    </row>
    <row r="12065" spans="12:13" ht="18" customHeight="1" x14ac:dyDescent="0.25">
      <c r="L12065" s="516"/>
      <c r="M12065" s="410" t="str">
        <f>IFERROR(IF($A12066=VLOOKUP($A12066,AGOTADOS!$A$3:$H$4997,1,FALSE),"AGOTADO","SI HAY"),"")</f>
        <v/>
      </c>
    </row>
    <row r="12066" spans="12:13" ht="18" customHeight="1" x14ac:dyDescent="0.25">
      <c r="L12066" s="516"/>
      <c r="M12066" s="410" t="str">
        <f>IFERROR(IF($A12067=VLOOKUP($A12067,AGOTADOS!$A$3:$H$4997,1,FALSE),"AGOTADO","SI HAY"),"")</f>
        <v/>
      </c>
    </row>
    <row r="12067" spans="12:13" ht="18" customHeight="1" x14ac:dyDescent="0.25">
      <c r="L12067" s="516"/>
      <c r="M12067" s="410" t="str">
        <f>IFERROR(IF($A12068=VLOOKUP($A12068,AGOTADOS!$A$3:$H$4997,1,FALSE),"AGOTADO","SI HAY"),"")</f>
        <v/>
      </c>
    </row>
    <row r="12068" spans="12:13" ht="18" customHeight="1" x14ac:dyDescent="0.25">
      <c r="L12068" s="516"/>
      <c r="M12068" s="410" t="str">
        <f>IFERROR(IF($A12069=VLOOKUP($A12069,AGOTADOS!$A$3:$H$4997,1,FALSE),"AGOTADO","SI HAY"),"")</f>
        <v/>
      </c>
    </row>
    <row r="12069" spans="12:13" ht="18" customHeight="1" x14ac:dyDescent="0.25">
      <c r="L12069" s="516"/>
      <c r="M12069" s="410" t="str">
        <f>IFERROR(IF($A12070=VLOOKUP($A12070,AGOTADOS!$A$3:$H$4997,1,FALSE),"AGOTADO","SI HAY"),"")</f>
        <v/>
      </c>
    </row>
    <row r="12070" spans="12:13" ht="18" customHeight="1" x14ac:dyDescent="0.25">
      <c r="L12070" s="516"/>
      <c r="M12070" s="410" t="str">
        <f>IFERROR(IF($A12071=VLOOKUP($A12071,AGOTADOS!$A$3:$H$4997,1,FALSE),"AGOTADO","SI HAY"),"")</f>
        <v/>
      </c>
    </row>
    <row r="12071" spans="12:13" ht="18" customHeight="1" x14ac:dyDescent="0.25">
      <c r="L12071" s="516"/>
      <c r="M12071" s="410" t="str">
        <f>IFERROR(IF($A12072=VLOOKUP($A12072,AGOTADOS!$A$3:$H$4997,1,FALSE),"AGOTADO","SI HAY"),"")</f>
        <v/>
      </c>
    </row>
    <row r="12072" spans="12:13" ht="18" customHeight="1" x14ac:dyDescent="0.25">
      <c r="L12072" s="516"/>
      <c r="M12072" s="410" t="str">
        <f>IFERROR(IF($A12073=VLOOKUP($A12073,AGOTADOS!$A$3:$H$4997,1,FALSE),"AGOTADO","SI HAY"),"")</f>
        <v/>
      </c>
    </row>
    <row r="12073" spans="12:13" ht="18" customHeight="1" x14ac:dyDescent="0.25">
      <c r="L12073" s="516"/>
      <c r="M12073" s="410" t="str">
        <f>IFERROR(IF($A12074=VLOOKUP($A12074,AGOTADOS!$A$3:$H$4997,1,FALSE),"AGOTADO","SI HAY"),"")</f>
        <v/>
      </c>
    </row>
    <row r="12074" spans="12:13" ht="18" customHeight="1" x14ac:dyDescent="0.25">
      <c r="L12074" s="516"/>
      <c r="M12074" s="410" t="str">
        <f>IFERROR(IF($A12075=VLOOKUP($A12075,AGOTADOS!$A$3:$H$4997,1,FALSE),"AGOTADO","SI HAY"),"")</f>
        <v/>
      </c>
    </row>
    <row r="12075" spans="12:13" ht="18" customHeight="1" x14ac:dyDescent="0.25">
      <c r="L12075" s="516"/>
      <c r="M12075" s="410" t="str">
        <f>IFERROR(IF($A12076=VLOOKUP($A12076,AGOTADOS!$A$3:$H$4997,1,FALSE),"AGOTADO","SI HAY"),"")</f>
        <v/>
      </c>
    </row>
    <row r="12076" spans="12:13" ht="18" customHeight="1" x14ac:dyDescent="0.25">
      <c r="L12076" s="516"/>
      <c r="M12076" s="410" t="str">
        <f>IFERROR(IF($A12077=VLOOKUP($A12077,AGOTADOS!$A$3:$H$4997,1,FALSE),"AGOTADO","SI HAY"),"")</f>
        <v/>
      </c>
    </row>
    <row r="12077" spans="12:13" ht="18" customHeight="1" x14ac:dyDescent="0.25">
      <c r="L12077" s="516"/>
      <c r="M12077" s="410" t="str">
        <f>IFERROR(IF($A12078=VLOOKUP($A12078,AGOTADOS!$A$3:$H$4997,1,FALSE),"AGOTADO","SI HAY"),"")</f>
        <v/>
      </c>
    </row>
    <row r="12078" spans="12:13" ht="18" customHeight="1" x14ac:dyDescent="0.25">
      <c r="L12078" s="516"/>
      <c r="M12078" s="410" t="str">
        <f>IFERROR(IF($A12079=VLOOKUP($A12079,AGOTADOS!$A$3:$H$4997,1,FALSE),"AGOTADO","SI HAY"),"")</f>
        <v/>
      </c>
    </row>
    <row r="12079" spans="12:13" ht="18" customHeight="1" x14ac:dyDescent="0.25">
      <c r="L12079" s="516"/>
      <c r="M12079" s="410" t="str">
        <f>IFERROR(IF($A12080=VLOOKUP($A12080,AGOTADOS!$A$3:$H$4997,1,FALSE),"AGOTADO","SI HAY"),"")</f>
        <v/>
      </c>
    </row>
    <row r="12080" spans="12:13" ht="18" customHeight="1" x14ac:dyDescent="0.25">
      <c r="L12080" s="516"/>
      <c r="M12080" s="410" t="str">
        <f>IFERROR(IF($A12081=VLOOKUP($A12081,AGOTADOS!$A$3:$H$4997,1,FALSE),"AGOTADO","SI HAY"),"")</f>
        <v/>
      </c>
    </row>
    <row r="12081" spans="12:13" ht="18" customHeight="1" x14ac:dyDescent="0.25">
      <c r="L12081" s="516"/>
      <c r="M12081" s="410" t="str">
        <f>IFERROR(IF($A12082=VLOOKUP($A12082,AGOTADOS!$A$3:$H$4997,1,FALSE),"AGOTADO","SI HAY"),"")</f>
        <v/>
      </c>
    </row>
    <row r="12082" spans="12:13" ht="18" customHeight="1" x14ac:dyDescent="0.25">
      <c r="L12082" s="516"/>
      <c r="M12082" s="410" t="str">
        <f>IFERROR(IF($A12083=VLOOKUP($A12083,AGOTADOS!$A$3:$H$4997,1,FALSE),"AGOTADO","SI HAY"),"")</f>
        <v/>
      </c>
    </row>
    <row r="12083" spans="12:13" ht="18" customHeight="1" x14ac:dyDescent="0.25">
      <c r="L12083" s="516"/>
      <c r="M12083" s="410" t="str">
        <f>IFERROR(IF($A12084=VLOOKUP($A12084,AGOTADOS!$A$3:$H$4997,1,FALSE),"AGOTADO","SI HAY"),"")</f>
        <v/>
      </c>
    </row>
    <row r="12084" spans="12:13" ht="18" customHeight="1" x14ac:dyDescent="0.25">
      <c r="L12084" s="516"/>
      <c r="M12084" s="410" t="str">
        <f>IFERROR(IF($A12085=VLOOKUP($A12085,AGOTADOS!$A$3:$H$4997,1,FALSE),"AGOTADO","SI HAY"),"")</f>
        <v/>
      </c>
    </row>
    <row r="12085" spans="12:13" ht="18" customHeight="1" x14ac:dyDescent="0.25">
      <c r="L12085" s="516"/>
      <c r="M12085" s="410" t="str">
        <f>IFERROR(IF($A12086=VLOOKUP($A12086,AGOTADOS!$A$3:$H$4997,1,FALSE),"AGOTADO","SI HAY"),"")</f>
        <v/>
      </c>
    </row>
    <row r="12086" spans="12:13" ht="18" customHeight="1" x14ac:dyDescent="0.25">
      <c r="L12086" s="516"/>
      <c r="M12086" s="410" t="str">
        <f>IFERROR(IF($A12087=VLOOKUP($A12087,AGOTADOS!$A$3:$H$4997,1,FALSE),"AGOTADO","SI HAY"),"")</f>
        <v/>
      </c>
    </row>
    <row r="12087" spans="12:13" ht="18" customHeight="1" x14ac:dyDescent="0.25">
      <c r="L12087" s="516"/>
      <c r="M12087" s="410" t="str">
        <f>IFERROR(IF($A12088=VLOOKUP($A12088,AGOTADOS!$A$3:$H$4997,1,FALSE),"AGOTADO","SI HAY"),"")</f>
        <v/>
      </c>
    </row>
    <row r="12088" spans="12:13" ht="18" customHeight="1" x14ac:dyDescent="0.25">
      <c r="L12088" s="516"/>
      <c r="M12088" s="410" t="str">
        <f>IFERROR(IF($A12089=VLOOKUP($A12089,AGOTADOS!$A$3:$H$4997,1,FALSE),"AGOTADO","SI HAY"),"")</f>
        <v/>
      </c>
    </row>
    <row r="12089" spans="12:13" ht="18" customHeight="1" x14ac:dyDescent="0.25">
      <c r="L12089" s="516"/>
      <c r="M12089" s="410" t="str">
        <f>IFERROR(IF($A12090=VLOOKUP($A12090,AGOTADOS!$A$3:$H$4997,1,FALSE),"AGOTADO","SI HAY"),"")</f>
        <v/>
      </c>
    </row>
    <row r="12090" spans="12:13" ht="18" customHeight="1" x14ac:dyDescent="0.25">
      <c r="L12090" s="516"/>
      <c r="M12090" s="410" t="str">
        <f>IFERROR(IF($A12091=VLOOKUP($A12091,AGOTADOS!$A$3:$H$4997,1,FALSE),"AGOTADO","SI HAY"),"")</f>
        <v/>
      </c>
    </row>
    <row r="12091" spans="12:13" ht="18" customHeight="1" x14ac:dyDescent="0.25">
      <c r="L12091" s="516"/>
      <c r="M12091" s="410" t="str">
        <f>IFERROR(IF($A12092=VLOOKUP($A12092,AGOTADOS!$A$3:$H$4997,1,FALSE),"AGOTADO","SI HAY"),"")</f>
        <v/>
      </c>
    </row>
    <row r="12092" spans="12:13" ht="18" customHeight="1" x14ac:dyDescent="0.25">
      <c r="L12092" s="516"/>
      <c r="M12092" s="410" t="str">
        <f>IFERROR(IF($A12093=VLOOKUP($A12093,AGOTADOS!$A$3:$H$4997,1,FALSE),"AGOTADO","SI HAY"),"")</f>
        <v/>
      </c>
    </row>
    <row r="12093" spans="12:13" ht="18" customHeight="1" x14ac:dyDescent="0.25">
      <c r="L12093" s="516"/>
      <c r="M12093" s="410" t="str">
        <f>IFERROR(IF($A12094=VLOOKUP($A12094,AGOTADOS!$A$3:$H$4997,1,FALSE),"AGOTADO","SI HAY"),"")</f>
        <v/>
      </c>
    </row>
    <row r="12094" spans="12:13" ht="18" customHeight="1" x14ac:dyDescent="0.25">
      <c r="L12094" s="516"/>
      <c r="M12094" s="410" t="str">
        <f>IFERROR(IF($A12095=VLOOKUP($A12095,AGOTADOS!$A$3:$H$4997,1,FALSE),"AGOTADO","SI HAY"),"")</f>
        <v/>
      </c>
    </row>
    <row r="12095" spans="12:13" ht="18" customHeight="1" x14ac:dyDescent="0.25">
      <c r="L12095" s="516"/>
      <c r="M12095" s="410" t="str">
        <f>IFERROR(IF($A12096=VLOOKUP($A12096,AGOTADOS!$A$3:$H$4997,1,FALSE),"AGOTADO","SI HAY"),"")</f>
        <v/>
      </c>
    </row>
    <row r="12096" spans="12:13" ht="18" customHeight="1" x14ac:dyDescent="0.25">
      <c r="L12096" s="516"/>
      <c r="M12096" s="410" t="str">
        <f>IFERROR(IF($A12097=VLOOKUP($A12097,AGOTADOS!$A$3:$H$4997,1,FALSE),"AGOTADO","SI HAY"),"")</f>
        <v/>
      </c>
    </row>
    <row r="12097" spans="12:13" ht="18" customHeight="1" x14ac:dyDescent="0.25">
      <c r="L12097" s="516"/>
      <c r="M12097" s="410" t="str">
        <f>IFERROR(IF($A12098=VLOOKUP($A12098,AGOTADOS!$A$3:$H$4997,1,FALSE),"AGOTADO","SI HAY"),"")</f>
        <v/>
      </c>
    </row>
    <row r="12098" spans="12:13" ht="18" customHeight="1" x14ac:dyDescent="0.25">
      <c r="L12098" s="516"/>
      <c r="M12098" s="410" t="str">
        <f>IFERROR(IF($A12099=VLOOKUP($A12099,AGOTADOS!$A$3:$H$4997,1,FALSE),"AGOTADO","SI HAY"),"")</f>
        <v/>
      </c>
    </row>
    <row r="12099" spans="12:13" ht="18" customHeight="1" x14ac:dyDescent="0.25">
      <c r="L12099" s="516"/>
      <c r="M12099" s="410" t="str">
        <f>IFERROR(IF($A12100=VLOOKUP($A12100,AGOTADOS!$A$3:$H$4997,1,FALSE),"AGOTADO","SI HAY"),"")</f>
        <v/>
      </c>
    </row>
    <row r="12100" spans="12:13" ht="18" customHeight="1" x14ac:dyDescent="0.25">
      <c r="L12100" s="516"/>
      <c r="M12100" s="410" t="str">
        <f>IFERROR(IF($A12101=VLOOKUP($A12101,AGOTADOS!$A$3:$H$4997,1,FALSE),"AGOTADO","SI HAY"),"")</f>
        <v/>
      </c>
    </row>
    <row r="12101" spans="12:13" ht="18" customHeight="1" x14ac:dyDescent="0.25">
      <c r="L12101" s="516"/>
      <c r="M12101" s="410" t="str">
        <f>IFERROR(IF($A12102=VLOOKUP($A12102,AGOTADOS!$A$3:$H$4997,1,FALSE),"AGOTADO","SI HAY"),"")</f>
        <v/>
      </c>
    </row>
    <row r="12102" spans="12:13" ht="18" customHeight="1" x14ac:dyDescent="0.25">
      <c r="L12102" s="516"/>
      <c r="M12102" s="410" t="str">
        <f>IFERROR(IF($A12103=VLOOKUP($A12103,AGOTADOS!$A$3:$H$4997,1,FALSE),"AGOTADO","SI HAY"),"")</f>
        <v/>
      </c>
    </row>
    <row r="12103" spans="12:13" ht="18" customHeight="1" x14ac:dyDescent="0.25">
      <c r="L12103" s="516"/>
      <c r="M12103" s="410" t="str">
        <f>IFERROR(IF($A12104=VLOOKUP($A12104,AGOTADOS!$A$3:$H$4997,1,FALSE),"AGOTADO","SI HAY"),"")</f>
        <v/>
      </c>
    </row>
    <row r="12104" spans="12:13" ht="18" customHeight="1" x14ac:dyDescent="0.25">
      <c r="L12104" s="516"/>
      <c r="M12104" s="410" t="str">
        <f>IFERROR(IF($A12105=VLOOKUP($A12105,AGOTADOS!$A$3:$H$4997,1,FALSE),"AGOTADO","SI HAY"),"")</f>
        <v/>
      </c>
    </row>
    <row r="12105" spans="12:13" ht="18" customHeight="1" x14ac:dyDescent="0.25">
      <c r="L12105" s="516"/>
      <c r="M12105" s="410" t="str">
        <f>IFERROR(IF($A12106=VLOOKUP($A12106,AGOTADOS!$A$3:$H$4997,1,FALSE),"AGOTADO","SI HAY"),"")</f>
        <v/>
      </c>
    </row>
    <row r="12106" spans="12:13" ht="18" customHeight="1" x14ac:dyDescent="0.25">
      <c r="L12106" s="516"/>
      <c r="M12106" s="410" t="str">
        <f>IFERROR(IF($A12107=VLOOKUP($A12107,AGOTADOS!$A$3:$H$4997,1,FALSE),"AGOTADO","SI HAY"),"")</f>
        <v/>
      </c>
    </row>
    <row r="12107" spans="12:13" ht="18" customHeight="1" x14ac:dyDescent="0.25">
      <c r="L12107" s="516"/>
      <c r="M12107" s="410" t="str">
        <f>IFERROR(IF($A12108=VLOOKUP($A12108,AGOTADOS!$A$3:$H$4997,1,FALSE),"AGOTADO","SI HAY"),"")</f>
        <v/>
      </c>
    </row>
    <row r="12108" spans="12:13" ht="18" customHeight="1" x14ac:dyDescent="0.25">
      <c r="L12108" s="516"/>
      <c r="M12108" s="410" t="str">
        <f>IFERROR(IF($A12109=VLOOKUP($A12109,AGOTADOS!$A$3:$H$4997,1,FALSE),"AGOTADO","SI HAY"),"")</f>
        <v/>
      </c>
    </row>
    <row r="12109" spans="12:13" ht="18" customHeight="1" x14ac:dyDescent="0.25">
      <c r="L12109" s="516"/>
      <c r="M12109" s="410" t="str">
        <f>IFERROR(IF($A12110=VLOOKUP($A12110,AGOTADOS!$A$3:$H$4997,1,FALSE),"AGOTADO","SI HAY"),"")</f>
        <v/>
      </c>
    </row>
    <row r="12110" spans="12:13" ht="18" customHeight="1" x14ac:dyDescent="0.25">
      <c r="L12110" s="516"/>
      <c r="M12110" s="410" t="str">
        <f>IFERROR(IF($A12111=VLOOKUP($A12111,AGOTADOS!$A$3:$H$4997,1,FALSE),"AGOTADO","SI HAY"),"")</f>
        <v/>
      </c>
    </row>
    <row r="12111" spans="12:13" ht="18" customHeight="1" x14ac:dyDescent="0.25">
      <c r="L12111" s="516"/>
      <c r="M12111" s="410" t="str">
        <f>IFERROR(IF($A12112=VLOOKUP($A12112,AGOTADOS!$A$3:$H$4997,1,FALSE),"AGOTADO","SI HAY"),"")</f>
        <v/>
      </c>
    </row>
    <row r="12112" spans="12:13" ht="18" customHeight="1" x14ac:dyDescent="0.25">
      <c r="L12112" s="516"/>
      <c r="M12112" s="410" t="str">
        <f>IFERROR(IF($A12113=VLOOKUP($A12113,AGOTADOS!$A$3:$H$4997,1,FALSE),"AGOTADO","SI HAY"),"")</f>
        <v/>
      </c>
    </row>
    <row r="12113" spans="12:13" ht="18" customHeight="1" x14ac:dyDescent="0.25">
      <c r="L12113" s="516"/>
      <c r="M12113" s="410" t="str">
        <f>IFERROR(IF($A12114=VLOOKUP($A12114,AGOTADOS!$A$3:$H$4997,1,FALSE),"AGOTADO","SI HAY"),"")</f>
        <v/>
      </c>
    </row>
    <row r="12114" spans="12:13" ht="18" customHeight="1" x14ac:dyDescent="0.25">
      <c r="L12114" s="516"/>
      <c r="M12114" s="410" t="str">
        <f>IFERROR(IF($A12115=VLOOKUP($A12115,AGOTADOS!$A$3:$H$4997,1,FALSE),"AGOTADO","SI HAY"),"")</f>
        <v/>
      </c>
    </row>
    <row r="12115" spans="12:13" ht="18" customHeight="1" x14ac:dyDescent="0.25">
      <c r="L12115" s="516"/>
      <c r="M12115" s="410" t="str">
        <f>IFERROR(IF($A12116=VLOOKUP($A12116,AGOTADOS!$A$3:$H$4997,1,FALSE),"AGOTADO","SI HAY"),"")</f>
        <v/>
      </c>
    </row>
    <row r="12116" spans="12:13" ht="18" customHeight="1" x14ac:dyDescent="0.25">
      <c r="L12116" s="516"/>
      <c r="M12116" s="410" t="str">
        <f>IFERROR(IF($A12117=VLOOKUP($A12117,AGOTADOS!$A$3:$H$4997,1,FALSE),"AGOTADO","SI HAY"),"")</f>
        <v/>
      </c>
    </row>
    <row r="12117" spans="12:13" ht="18" customHeight="1" x14ac:dyDescent="0.25">
      <c r="L12117" s="516"/>
      <c r="M12117" s="410" t="str">
        <f>IFERROR(IF($A12118=VLOOKUP($A12118,AGOTADOS!$A$3:$H$4997,1,FALSE),"AGOTADO","SI HAY"),"")</f>
        <v/>
      </c>
    </row>
    <row r="12118" spans="12:13" ht="18" customHeight="1" x14ac:dyDescent="0.25">
      <c r="L12118" s="516"/>
      <c r="M12118" s="410" t="str">
        <f>IFERROR(IF($A12119=VLOOKUP($A12119,AGOTADOS!$A$3:$H$4997,1,FALSE),"AGOTADO","SI HAY"),"")</f>
        <v/>
      </c>
    </row>
    <row r="12119" spans="12:13" ht="18" customHeight="1" x14ac:dyDescent="0.25">
      <c r="L12119" s="516"/>
      <c r="M12119" s="410" t="str">
        <f>IFERROR(IF($A12120=VLOOKUP($A12120,AGOTADOS!$A$3:$H$4997,1,FALSE),"AGOTADO","SI HAY"),"")</f>
        <v/>
      </c>
    </row>
    <row r="12120" spans="12:13" ht="18" customHeight="1" x14ac:dyDescent="0.25">
      <c r="L12120" s="516"/>
      <c r="M12120" s="410" t="str">
        <f>IFERROR(IF($A12121=VLOOKUP($A12121,AGOTADOS!$A$3:$H$4997,1,FALSE),"AGOTADO","SI HAY"),"")</f>
        <v/>
      </c>
    </row>
    <row r="12121" spans="12:13" ht="18" customHeight="1" x14ac:dyDescent="0.25">
      <c r="L12121" s="516"/>
      <c r="M12121" s="410" t="str">
        <f>IFERROR(IF($A12122=VLOOKUP($A12122,AGOTADOS!$A$3:$H$4997,1,FALSE),"AGOTADO","SI HAY"),"")</f>
        <v/>
      </c>
    </row>
    <row r="12122" spans="12:13" ht="18" customHeight="1" x14ac:dyDescent="0.25">
      <c r="L12122" s="516"/>
      <c r="M12122" s="410" t="str">
        <f>IFERROR(IF($A12123=VLOOKUP($A12123,AGOTADOS!$A$3:$H$4997,1,FALSE),"AGOTADO","SI HAY"),"")</f>
        <v/>
      </c>
    </row>
    <row r="12123" spans="12:13" ht="18" customHeight="1" x14ac:dyDescent="0.25">
      <c r="L12123" s="516"/>
      <c r="M12123" s="410" t="str">
        <f>IFERROR(IF($A12124=VLOOKUP($A12124,AGOTADOS!$A$3:$H$4997,1,FALSE),"AGOTADO","SI HAY"),"")</f>
        <v/>
      </c>
    </row>
    <row r="12124" spans="12:13" ht="18" customHeight="1" x14ac:dyDescent="0.25">
      <c r="L12124" s="516"/>
      <c r="M12124" s="410" t="str">
        <f>IFERROR(IF($A12125=VLOOKUP($A12125,AGOTADOS!$A$3:$H$4997,1,FALSE),"AGOTADO","SI HAY"),"")</f>
        <v/>
      </c>
    </row>
    <row r="12125" spans="12:13" ht="18" customHeight="1" x14ac:dyDescent="0.25">
      <c r="L12125" s="516"/>
      <c r="M12125" s="410" t="str">
        <f>IFERROR(IF($A12126=VLOOKUP($A12126,AGOTADOS!$A$3:$H$4997,1,FALSE),"AGOTADO","SI HAY"),"")</f>
        <v/>
      </c>
    </row>
    <row r="12126" spans="12:13" ht="18" customHeight="1" x14ac:dyDescent="0.25">
      <c r="L12126" s="516"/>
      <c r="M12126" s="410" t="str">
        <f>IFERROR(IF($A12127=VLOOKUP($A12127,AGOTADOS!$A$3:$H$4997,1,FALSE),"AGOTADO","SI HAY"),"")</f>
        <v/>
      </c>
    </row>
    <row r="12127" spans="12:13" ht="18" customHeight="1" x14ac:dyDescent="0.25">
      <c r="L12127" s="516"/>
      <c r="M12127" s="410" t="str">
        <f>IFERROR(IF($A12128=VLOOKUP($A12128,AGOTADOS!$A$3:$H$4997,1,FALSE),"AGOTADO","SI HAY"),"")</f>
        <v/>
      </c>
    </row>
    <row r="12128" spans="12:13" ht="18" customHeight="1" x14ac:dyDescent="0.25">
      <c r="L12128" s="516"/>
      <c r="M12128" s="410" t="str">
        <f>IFERROR(IF($A12129=VLOOKUP($A12129,AGOTADOS!$A$3:$H$4997,1,FALSE),"AGOTADO","SI HAY"),"")</f>
        <v/>
      </c>
    </row>
    <row r="12129" spans="12:13" ht="18" customHeight="1" x14ac:dyDescent="0.25">
      <c r="L12129" s="516"/>
      <c r="M12129" s="410" t="str">
        <f>IFERROR(IF($A12130=VLOOKUP($A12130,AGOTADOS!$A$3:$H$4997,1,FALSE),"AGOTADO","SI HAY"),"")</f>
        <v/>
      </c>
    </row>
    <row r="12130" spans="12:13" ht="18" customHeight="1" x14ac:dyDescent="0.25">
      <c r="L12130" s="516"/>
      <c r="M12130" s="410" t="str">
        <f>IFERROR(IF($A12131=VLOOKUP($A12131,AGOTADOS!$A$3:$H$4997,1,FALSE),"AGOTADO","SI HAY"),"")</f>
        <v/>
      </c>
    </row>
    <row r="12131" spans="12:13" ht="18" customHeight="1" x14ac:dyDescent="0.25">
      <c r="L12131" s="516"/>
      <c r="M12131" s="410" t="str">
        <f>IFERROR(IF($A12132=VLOOKUP($A12132,AGOTADOS!$A$3:$H$4997,1,FALSE),"AGOTADO","SI HAY"),"")</f>
        <v/>
      </c>
    </row>
    <row r="12132" spans="12:13" ht="18" customHeight="1" x14ac:dyDescent="0.25">
      <c r="L12132" s="516"/>
      <c r="M12132" s="410" t="str">
        <f>IFERROR(IF($A12133=VLOOKUP($A12133,AGOTADOS!$A$3:$H$4997,1,FALSE),"AGOTADO","SI HAY"),"")</f>
        <v/>
      </c>
    </row>
    <row r="12133" spans="12:13" ht="18" customHeight="1" x14ac:dyDescent="0.25">
      <c r="L12133" s="516"/>
      <c r="M12133" s="410" t="str">
        <f>IFERROR(IF($A12134=VLOOKUP($A12134,AGOTADOS!$A$3:$H$4997,1,FALSE),"AGOTADO","SI HAY"),"")</f>
        <v/>
      </c>
    </row>
    <row r="12134" spans="12:13" ht="18" customHeight="1" x14ac:dyDescent="0.25">
      <c r="L12134" s="516"/>
      <c r="M12134" s="410" t="str">
        <f>IFERROR(IF($A12135=VLOOKUP($A12135,AGOTADOS!$A$3:$H$4997,1,FALSE),"AGOTADO","SI HAY"),"")</f>
        <v/>
      </c>
    </row>
    <row r="12135" spans="12:13" ht="18" customHeight="1" x14ac:dyDescent="0.25">
      <c r="L12135" s="516"/>
      <c r="M12135" s="410" t="str">
        <f>IFERROR(IF($A12136=VLOOKUP($A12136,AGOTADOS!$A$3:$H$4997,1,FALSE),"AGOTADO","SI HAY"),"")</f>
        <v/>
      </c>
    </row>
    <row r="12136" spans="12:13" ht="18" customHeight="1" x14ac:dyDescent="0.25">
      <c r="L12136" s="516"/>
      <c r="M12136" s="410" t="str">
        <f>IFERROR(IF($A12137=VLOOKUP($A12137,AGOTADOS!$A$3:$H$4997,1,FALSE),"AGOTADO","SI HAY"),"")</f>
        <v/>
      </c>
    </row>
    <row r="12137" spans="12:13" ht="18" customHeight="1" x14ac:dyDescent="0.25">
      <c r="L12137" s="516"/>
      <c r="M12137" s="410" t="str">
        <f>IFERROR(IF($A12138=VLOOKUP($A12138,AGOTADOS!$A$3:$H$4997,1,FALSE),"AGOTADO","SI HAY"),"")</f>
        <v/>
      </c>
    </row>
    <row r="12138" spans="12:13" ht="18" customHeight="1" x14ac:dyDescent="0.25">
      <c r="L12138" s="516"/>
      <c r="M12138" s="410" t="str">
        <f>IFERROR(IF($A12139=VLOOKUP($A12139,AGOTADOS!$A$3:$H$4997,1,FALSE),"AGOTADO","SI HAY"),"")</f>
        <v/>
      </c>
    </row>
    <row r="12139" spans="12:13" ht="18" customHeight="1" x14ac:dyDescent="0.25">
      <c r="L12139" s="516"/>
      <c r="M12139" s="410" t="str">
        <f>IFERROR(IF($A12140=VLOOKUP($A12140,AGOTADOS!$A$3:$H$4997,1,FALSE),"AGOTADO","SI HAY"),"")</f>
        <v/>
      </c>
    </row>
    <row r="12140" spans="12:13" ht="18" customHeight="1" x14ac:dyDescent="0.25">
      <c r="L12140" s="516"/>
      <c r="M12140" s="410" t="str">
        <f>IFERROR(IF($A12141=VLOOKUP($A12141,AGOTADOS!$A$3:$H$4997,1,FALSE),"AGOTADO","SI HAY"),"")</f>
        <v/>
      </c>
    </row>
    <row r="12141" spans="12:13" ht="18" customHeight="1" x14ac:dyDescent="0.25">
      <c r="L12141" s="516"/>
      <c r="M12141" s="410" t="str">
        <f>IFERROR(IF($A12142=VLOOKUP($A12142,AGOTADOS!$A$3:$H$4997,1,FALSE),"AGOTADO","SI HAY"),"")</f>
        <v/>
      </c>
    </row>
    <row r="12142" spans="12:13" ht="18" customHeight="1" x14ac:dyDescent="0.25">
      <c r="L12142" s="516"/>
      <c r="M12142" s="410" t="str">
        <f>IFERROR(IF($A12143=VLOOKUP($A12143,AGOTADOS!$A$3:$H$4997,1,FALSE),"AGOTADO","SI HAY"),"")</f>
        <v/>
      </c>
    </row>
    <row r="12143" spans="12:13" ht="18" customHeight="1" x14ac:dyDescent="0.25">
      <c r="L12143" s="516"/>
      <c r="M12143" s="410" t="str">
        <f>IFERROR(IF($A12144=VLOOKUP($A12144,AGOTADOS!$A$3:$H$4997,1,FALSE),"AGOTADO","SI HAY"),"")</f>
        <v/>
      </c>
    </row>
    <row r="12144" spans="12:13" ht="18" customHeight="1" x14ac:dyDescent="0.25">
      <c r="L12144" s="516"/>
      <c r="M12144" s="410" t="str">
        <f>IFERROR(IF($A12145=VLOOKUP($A12145,AGOTADOS!$A$3:$H$4997,1,FALSE),"AGOTADO","SI HAY"),"")</f>
        <v/>
      </c>
    </row>
    <row r="12145" spans="12:13" ht="18" customHeight="1" x14ac:dyDescent="0.25">
      <c r="L12145" s="516"/>
      <c r="M12145" s="410" t="str">
        <f>IFERROR(IF($A12146=VLOOKUP($A12146,AGOTADOS!$A$3:$H$4997,1,FALSE),"AGOTADO","SI HAY"),"")</f>
        <v/>
      </c>
    </row>
    <row r="12146" spans="12:13" ht="18" customHeight="1" x14ac:dyDescent="0.25">
      <c r="L12146" s="516"/>
      <c r="M12146" s="410" t="str">
        <f>IFERROR(IF($A12147=VLOOKUP($A12147,AGOTADOS!$A$3:$H$4997,1,FALSE),"AGOTADO","SI HAY"),"")</f>
        <v/>
      </c>
    </row>
    <row r="12147" spans="12:13" ht="18" customHeight="1" x14ac:dyDescent="0.25">
      <c r="L12147" s="516"/>
      <c r="M12147" s="410" t="str">
        <f>IFERROR(IF($A12148=VLOOKUP($A12148,AGOTADOS!$A$3:$H$4997,1,FALSE),"AGOTADO","SI HAY"),"")</f>
        <v/>
      </c>
    </row>
    <row r="12148" spans="12:13" ht="18" customHeight="1" x14ac:dyDescent="0.25">
      <c r="L12148" s="516"/>
      <c r="M12148" s="410" t="str">
        <f>IFERROR(IF($A12149=VLOOKUP($A12149,AGOTADOS!$A$3:$H$4997,1,FALSE),"AGOTADO","SI HAY"),"")</f>
        <v/>
      </c>
    </row>
    <row r="12149" spans="12:13" ht="18" customHeight="1" x14ac:dyDescent="0.25">
      <c r="L12149" s="516"/>
      <c r="M12149" s="410" t="str">
        <f>IFERROR(IF($A12150=VLOOKUP($A12150,AGOTADOS!$A$3:$H$4997,1,FALSE),"AGOTADO","SI HAY"),"")</f>
        <v/>
      </c>
    </row>
    <row r="12150" spans="12:13" ht="18" customHeight="1" x14ac:dyDescent="0.25">
      <c r="L12150" s="516"/>
      <c r="M12150" s="410" t="str">
        <f>IFERROR(IF($A12151=VLOOKUP($A12151,AGOTADOS!$A$3:$H$4997,1,FALSE),"AGOTADO","SI HAY"),"")</f>
        <v/>
      </c>
    </row>
    <row r="12151" spans="12:13" ht="18" customHeight="1" x14ac:dyDescent="0.25">
      <c r="L12151" s="516"/>
      <c r="M12151" s="410" t="str">
        <f>IFERROR(IF($A12152=VLOOKUP($A12152,AGOTADOS!$A$3:$H$4997,1,FALSE),"AGOTADO","SI HAY"),"")</f>
        <v/>
      </c>
    </row>
    <row r="12152" spans="12:13" ht="18" customHeight="1" x14ac:dyDescent="0.25">
      <c r="L12152" s="516"/>
      <c r="M12152" s="410" t="str">
        <f>IFERROR(IF($A12153=VLOOKUP($A12153,AGOTADOS!$A$3:$H$4997,1,FALSE),"AGOTADO","SI HAY"),"")</f>
        <v/>
      </c>
    </row>
    <row r="12153" spans="12:13" ht="18" customHeight="1" x14ac:dyDescent="0.25">
      <c r="L12153" s="516"/>
      <c r="M12153" s="410" t="str">
        <f>IFERROR(IF($A12154=VLOOKUP($A12154,AGOTADOS!$A$3:$H$4997,1,FALSE),"AGOTADO","SI HAY"),"")</f>
        <v/>
      </c>
    </row>
    <row r="12154" spans="12:13" ht="18" customHeight="1" x14ac:dyDescent="0.25">
      <c r="L12154" s="516"/>
      <c r="M12154" s="410" t="str">
        <f>IFERROR(IF($A12155=VLOOKUP($A12155,AGOTADOS!$A$3:$H$4997,1,FALSE),"AGOTADO","SI HAY"),"")</f>
        <v/>
      </c>
    </row>
    <row r="12155" spans="12:13" ht="18" customHeight="1" x14ac:dyDescent="0.25">
      <c r="L12155" s="516"/>
      <c r="M12155" s="410" t="str">
        <f>IFERROR(IF($A12156=VLOOKUP($A12156,AGOTADOS!$A$3:$H$4997,1,FALSE),"AGOTADO","SI HAY"),"")</f>
        <v/>
      </c>
    </row>
    <row r="12156" spans="12:13" ht="18" customHeight="1" x14ac:dyDescent="0.25">
      <c r="L12156" s="516"/>
      <c r="M12156" s="410" t="str">
        <f>IFERROR(IF($A12157=VLOOKUP($A12157,AGOTADOS!$A$3:$H$4997,1,FALSE),"AGOTADO","SI HAY"),"")</f>
        <v/>
      </c>
    </row>
    <row r="12157" spans="12:13" ht="18" customHeight="1" x14ac:dyDescent="0.25">
      <c r="L12157" s="516"/>
      <c r="M12157" s="410" t="str">
        <f>IFERROR(IF($A12158=VLOOKUP($A12158,AGOTADOS!$A$3:$H$4997,1,FALSE),"AGOTADO","SI HAY"),"")</f>
        <v/>
      </c>
    </row>
    <row r="12158" spans="12:13" ht="18" customHeight="1" x14ac:dyDescent="0.25">
      <c r="L12158" s="516"/>
      <c r="M12158" s="410" t="str">
        <f>IFERROR(IF($A12159=VLOOKUP($A12159,AGOTADOS!$A$3:$H$4997,1,FALSE),"AGOTADO","SI HAY"),"")</f>
        <v/>
      </c>
    </row>
    <row r="12159" spans="12:13" ht="18" customHeight="1" x14ac:dyDescent="0.25">
      <c r="L12159" s="516"/>
      <c r="M12159" s="410" t="str">
        <f>IFERROR(IF($A12160=VLOOKUP($A12160,AGOTADOS!$A$3:$H$4997,1,FALSE),"AGOTADO","SI HAY"),"")</f>
        <v/>
      </c>
    </row>
    <row r="12160" spans="12:13" ht="18" customHeight="1" x14ac:dyDescent="0.25">
      <c r="L12160" s="516"/>
      <c r="M12160" s="410" t="str">
        <f>IFERROR(IF($A12161=VLOOKUP($A12161,AGOTADOS!$A$3:$H$4997,1,FALSE),"AGOTADO","SI HAY"),"")</f>
        <v/>
      </c>
    </row>
    <row r="12161" spans="12:13" ht="18" customHeight="1" x14ac:dyDescent="0.25">
      <c r="L12161" s="516"/>
      <c r="M12161" s="410" t="str">
        <f>IFERROR(IF($A12162=VLOOKUP($A12162,AGOTADOS!$A$3:$H$4997,1,FALSE),"AGOTADO","SI HAY"),"")</f>
        <v/>
      </c>
    </row>
    <row r="12162" spans="12:13" ht="18" customHeight="1" x14ac:dyDescent="0.25">
      <c r="L12162" s="516"/>
      <c r="M12162" s="410" t="str">
        <f>IFERROR(IF($A12163=VLOOKUP($A12163,AGOTADOS!$A$3:$H$4997,1,FALSE),"AGOTADO","SI HAY"),"")</f>
        <v/>
      </c>
    </row>
    <row r="12163" spans="12:13" ht="18" customHeight="1" x14ac:dyDescent="0.25">
      <c r="L12163" s="516"/>
      <c r="M12163" s="410" t="str">
        <f>IFERROR(IF($A12164=VLOOKUP($A12164,AGOTADOS!$A$3:$H$4997,1,FALSE),"AGOTADO","SI HAY"),"")</f>
        <v/>
      </c>
    </row>
    <row r="12164" spans="12:13" ht="18" customHeight="1" x14ac:dyDescent="0.25">
      <c r="L12164" s="516"/>
      <c r="M12164" s="410" t="str">
        <f>IFERROR(IF($A12165=VLOOKUP($A12165,AGOTADOS!$A$3:$H$4997,1,FALSE),"AGOTADO","SI HAY"),"")</f>
        <v/>
      </c>
    </row>
    <row r="12165" spans="12:13" ht="18" customHeight="1" x14ac:dyDescent="0.25">
      <c r="L12165" s="516"/>
      <c r="M12165" s="410" t="str">
        <f>IFERROR(IF($A12166=VLOOKUP($A12166,AGOTADOS!$A$3:$H$4997,1,FALSE),"AGOTADO","SI HAY"),"")</f>
        <v/>
      </c>
    </row>
    <row r="12166" spans="12:13" ht="18" customHeight="1" x14ac:dyDescent="0.25">
      <c r="L12166" s="516"/>
      <c r="M12166" s="410" t="str">
        <f>IFERROR(IF($A12167=VLOOKUP($A12167,AGOTADOS!$A$3:$H$4997,1,FALSE),"AGOTADO","SI HAY"),"")</f>
        <v/>
      </c>
    </row>
    <row r="12167" spans="12:13" ht="18" customHeight="1" x14ac:dyDescent="0.25">
      <c r="L12167" s="516"/>
      <c r="M12167" s="410" t="str">
        <f>IFERROR(IF($A12168=VLOOKUP($A12168,AGOTADOS!$A$3:$H$4997,1,FALSE),"AGOTADO","SI HAY"),"")</f>
        <v/>
      </c>
    </row>
    <row r="12168" spans="12:13" ht="18" customHeight="1" x14ac:dyDescent="0.25">
      <c r="L12168" s="516"/>
      <c r="M12168" s="410" t="str">
        <f>IFERROR(IF($A12169=VLOOKUP($A12169,AGOTADOS!$A$3:$H$4997,1,FALSE),"AGOTADO","SI HAY"),"")</f>
        <v/>
      </c>
    </row>
    <row r="12169" spans="12:13" ht="18" customHeight="1" x14ac:dyDescent="0.25">
      <c r="L12169" s="516"/>
      <c r="M12169" s="410" t="str">
        <f>IFERROR(IF($A12170=VLOOKUP($A12170,AGOTADOS!$A$3:$H$4997,1,FALSE),"AGOTADO","SI HAY"),"")</f>
        <v/>
      </c>
    </row>
    <row r="12170" spans="12:13" ht="18" customHeight="1" x14ac:dyDescent="0.25">
      <c r="L12170" s="516"/>
      <c r="M12170" s="410" t="str">
        <f>IFERROR(IF($A12171=VLOOKUP($A12171,AGOTADOS!$A$3:$H$4997,1,FALSE),"AGOTADO","SI HAY"),"")</f>
        <v/>
      </c>
    </row>
    <row r="12171" spans="12:13" ht="18" customHeight="1" x14ac:dyDescent="0.25">
      <c r="L12171" s="516"/>
      <c r="M12171" s="410" t="str">
        <f>IFERROR(IF($A12172=VLOOKUP($A12172,AGOTADOS!$A$3:$H$4997,1,FALSE),"AGOTADO","SI HAY"),"")</f>
        <v/>
      </c>
    </row>
    <row r="12172" spans="12:13" ht="18" customHeight="1" x14ac:dyDescent="0.25">
      <c r="L12172" s="516"/>
      <c r="M12172" s="410" t="str">
        <f>IFERROR(IF($A12173=VLOOKUP($A12173,AGOTADOS!$A$3:$H$4997,1,FALSE),"AGOTADO","SI HAY"),"")</f>
        <v/>
      </c>
    </row>
    <row r="12173" spans="12:13" ht="18" customHeight="1" x14ac:dyDescent="0.25">
      <c r="L12173" s="516"/>
      <c r="M12173" s="410" t="str">
        <f>IFERROR(IF($A12174=VLOOKUP($A12174,AGOTADOS!$A$3:$H$4997,1,FALSE),"AGOTADO","SI HAY"),"")</f>
        <v/>
      </c>
    </row>
    <row r="12174" spans="12:13" ht="18" customHeight="1" x14ac:dyDescent="0.25">
      <c r="L12174" s="516"/>
      <c r="M12174" s="410" t="str">
        <f>IFERROR(IF($A12175=VLOOKUP($A12175,AGOTADOS!$A$3:$H$4997,1,FALSE),"AGOTADO","SI HAY"),"")</f>
        <v/>
      </c>
    </row>
    <row r="12175" spans="12:13" ht="18" customHeight="1" x14ac:dyDescent="0.25">
      <c r="L12175" s="516"/>
      <c r="M12175" s="410" t="str">
        <f>IFERROR(IF($A12176=VLOOKUP($A12176,AGOTADOS!$A$3:$H$4997,1,FALSE),"AGOTADO","SI HAY"),"")</f>
        <v/>
      </c>
    </row>
    <row r="12176" spans="12:13" ht="18" customHeight="1" x14ac:dyDescent="0.25">
      <c r="L12176" s="516"/>
      <c r="M12176" s="410" t="str">
        <f>IFERROR(IF($A12177=VLOOKUP($A12177,AGOTADOS!$A$3:$H$4997,1,FALSE),"AGOTADO","SI HAY"),"")</f>
        <v/>
      </c>
    </row>
    <row r="12177" spans="12:13" ht="18" customHeight="1" x14ac:dyDescent="0.25">
      <c r="L12177" s="516"/>
      <c r="M12177" s="410" t="str">
        <f>IFERROR(IF($A12178=VLOOKUP($A12178,AGOTADOS!$A$3:$H$4997,1,FALSE),"AGOTADO","SI HAY"),"")</f>
        <v/>
      </c>
    </row>
    <row r="12178" spans="12:13" ht="18" customHeight="1" x14ac:dyDescent="0.25">
      <c r="L12178" s="516"/>
      <c r="M12178" s="410" t="str">
        <f>IFERROR(IF($A12179=VLOOKUP($A12179,AGOTADOS!$A$3:$H$4997,1,FALSE),"AGOTADO","SI HAY"),"")</f>
        <v/>
      </c>
    </row>
    <row r="12179" spans="12:13" ht="18" customHeight="1" x14ac:dyDescent="0.25">
      <c r="L12179" s="516"/>
      <c r="M12179" s="410" t="str">
        <f>IFERROR(IF($A12180=VLOOKUP($A12180,AGOTADOS!$A$3:$H$4997,1,FALSE),"AGOTADO","SI HAY"),"")</f>
        <v/>
      </c>
    </row>
    <row r="12180" spans="12:13" ht="18" customHeight="1" x14ac:dyDescent="0.25">
      <c r="L12180" s="516"/>
      <c r="M12180" s="410" t="str">
        <f>IFERROR(IF($A12181=VLOOKUP($A12181,AGOTADOS!$A$3:$H$4997,1,FALSE),"AGOTADO","SI HAY"),"")</f>
        <v/>
      </c>
    </row>
    <row r="12181" spans="12:13" ht="18" customHeight="1" x14ac:dyDescent="0.25">
      <c r="L12181" s="516"/>
      <c r="M12181" s="410" t="str">
        <f>IFERROR(IF($A12182=VLOOKUP($A12182,AGOTADOS!$A$3:$H$4997,1,FALSE),"AGOTADO","SI HAY"),"")</f>
        <v/>
      </c>
    </row>
    <row r="12182" spans="12:13" ht="18" customHeight="1" x14ac:dyDescent="0.25">
      <c r="L12182" s="516"/>
      <c r="M12182" s="410" t="str">
        <f>IFERROR(IF($A12183=VLOOKUP($A12183,AGOTADOS!$A$3:$H$4997,1,FALSE),"AGOTADO","SI HAY"),"")</f>
        <v/>
      </c>
    </row>
    <row r="12183" spans="12:13" ht="18" customHeight="1" x14ac:dyDescent="0.25">
      <c r="L12183" s="516"/>
      <c r="M12183" s="410" t="str">
        <f>IFERROR(IF($A12184=VLOOKUP($A12184,AGOTADOS!$A$3:$H$4997,1,FALSE),"AGOTADO","SI HAY"),"")</f>
        <v/>
      </c>
    </row>
    <row r="12184" spans="12:13" ht="18" customHeight="1" x14ac:dyDescent="0.25">
      <c r="L12184" s="516"/>
      <c r="M12184" s="410" t="str">
        <f>IFERROR(IF($A12185=VLOOKUP($A12185,AGOTADOS!$A$3:$H$4997,1,FALSE),"AGOTADO","SI HAY"),"")</f>
        <v/>
      </c>
    </row>
    <row r="12185" spans="12:13" ht="18" customHeight="1" x14ac:dyDescent="0.25">
      <c r="L12185" s="516"/>
      <c r="M12185" s="410" t="str">
        <f>IFERROR(IF($A12186=VLOOKUP($A12186,AGOTADOS!$A$3:$H$4997,1,FALSE),"AGOTADO","SI HAY"),"")</f>
        <v/>
      </c>
    </row>
    <row r="12186" spans="12:13" ht="18" customHeight="1" x14ac:dyDescent="0.25">
      <c r="L12186" s="516"/>
      <c r="M12186" s="410" t="str">
        <f>IFERROR(IF($A12187=VLOOKUP($A12187,AGOTADOS!$A$3:$H$4997,1,FALSE),"AGOTADO","SI HAY"),"")</f>
        <v/>
      </c>
    </row>
    <row r="12187" spans="12:13" ht="18" customHeight="1" x14ac:dyDescent="0.25">
      <c r="L12187" s="516"/>
      <c r="M12187" s="410" t="str">
        <f>IFERROR(IF($A12188=VLOOKUP($A12188,AGOTADOS!$A$3:$H$4997,1,FALSE),"AGOTADO","SI HAY"),"")</f>
        <v/>
      </c>
    </row>
    <row r="12188" spans="12:13" ht="18" customHeight="1" x14ac:dyDescent="0.25">
      <c r="L12188" s="516"/>
      <c r="M12188" s="410" t="str">
        <f>IFERROR(IF($A12189=VLOOKUP($A12189,AGOTADOS!$A$3:$H$4997,1,FALSE),"AGOTADO","SI HAY"),"")</f>
        <v/>
      </c>
    </row>
    <row r="12189" spans="12:13" ht="18" customHeight="1" x14ac:dyDescent="0.25">
      <c r="L12189" s="516"/>
      <c r="M12189" s="410" t="str">
        <f>IFERROR(IF($A12190=VLOOKUP($A12190,AGOTADOS!$A$3:$H$4997,1,FALSE),"AGOTADO","SI HAY"),"")</f>
        <v/>
      </c>
    </row>
    <row r="12190" spans="12:13" ht="18" customHeight="1" x14ac:dyDescent="0.25">
      <c r="L12190" s="516"/>
      <c r="M12190" s="410" t="str">
        <f>IFERROR(IF($A12191=VLOOKUP($A12191,AGOTADOS!$A$3:$H$4997,1,FALSE),"AGOTADO","SI HAY"),"")</f>
        <v/>
      </c>
    </row>
    <row r="12191" spans="12:13" ht="18" customHeight="1" x14ac:dyDescent="0.25">
      <c r="L12191" s="516"/>
      <c r="M12191" s="410" t="str">
        <f>IFERROR(IF($A12192=VLOOKUP($A12192,AGOTADOS!$A$3:$H$4997,1,FALSE),"AGOTADO","SI HAY"),"")</f>
        <v/>
      </c>
    </row>
    <row r="12192" spans="12:13" ht="18" customHeight="1" x14ac:dyDescent="0.25">
      <c r="L12192" s="516"/>
      <c r="M12192" s="410" t="str">
        <f>IFERROR(IF($A12193=VLOOKUP($A12193,AGOTADOS!$A$3:$H$4997,1,FALSE),"AGOTADO","SI HAY"),"")</f>
        <v/>
      </c>
    </row>
    <row r="12193" spans="12:13" ht="18" customHeight="1" x14ac:dyDescent="0.25">
      <c r="L12193" s="516"/>
      <c r="M12193" s="410" t="str">
        <f>IFERROR(IF($A12194=VLOOKUP($A12194,AGOTADOS!$A$3:$H$4997,1,FALSE),"AGOTADO","SI HAY"),"")</f>
        <v/>
      </c>
    </row>
    <row r="12194" spans="12:13" ht="18" customHeight="1" x14ac:dyDescent="0.25">
      <c r="L12194" s="516"/>
      <c r="M12194" s="410" t="str">
        <f>IFERROR(IF($A12195=VLOOKUP($A12195,AGOTADOS!$A$3:$H$4997,1,FALSE),"AGOTADO","SI HAY"),"")</f>
        <v/>
      </c>
    </row>
    <row r="12195" spans="12:13" ht="18" customHeight="1" x14ac:dyDescent="0.25">
      <c r="L12195" s="516"/>
      <c r="M12195" s="410" t="str">
        <f>IFERROR(IF($A12196=VLOOKUP($A12196,AGOTADOS!$A$3:$H$4997,1,FALSE),"AGOTADO","SI HAY"),"")</f>
        <v/>
      </c>
    </row>
    <row r="12196" spans="12:13" ht="18" customHeight="1" x14ac:dyDescent="0.25">
      <c r="L12196" s="516"/>
      <c r="M12196" s="410" t="str">
        <f>IFERROR(IF($A12197=VLOOKUP($A12197,AGOTADOS!$A$3:$H$4997,1,FALSE),"AGOTADO","SI HAY"),"")</f>
        <v/>
      </c>
    </row>
    <row r="12197" spans="12:13" ht="18" customHeight="1" x14ac:dyDescent="0.25">
      <c r="L12197" s="516"/>
      <c r="M12197" s="410" t="str">
        <f>IFERROR(IF($A12198=VLOOKUP($A12198,AGOTADOS!$A$3:$H$4997,1,FALSE),"AGOTADO","SI HAY"),"")</f>
        <v/>
      </c>
    </row>
    <row r="12198" spans="12:13" ht="18" customHeight="1" x14ac:dyDescent="0.25">
      <c r="L12198" s="516"/>
      <c r="M12198" s="410" t="str">
        <f>IFERROR(IF($A12199=VLOOKUP($A12199,AGOTADOS!$A$3:$H$4997,1,FALSE),"AGOTADO","SI HAY"),"")</f>
        <v/>
      </c>
    </row>
    <row r="12199" spans="12:13" ht="18" customHeight="1" x14ac:dyDescent="0.25">
      <c r="L12199" s="516"/>
      <c r="M12199" s="410" t="str">
        <f>IFERROR(IF($A12200=VLOOKUP($A12200,AGOTADOS!$A$3:$H$4997,1,FALSE),"AGOTADO","SI HAY"),"")</f>
        <v/>
      </c>
    </row>
    <row r="12200" spans="12:13" ht="18" customHeight="1" x14ac:dyDescent="0.25">
      <c r="L12200" s="516"/>
      <c r="M12200" s="410" t="str">
        <f>IFERROR(IF($A12201=VLOOKUP($A12201,AGOTADOS!$A$3:$H$4997,1,FALSE),"AGOTADO","SI HAY"),"")</f>
        <v/>
      </c>
    </row>
    <row r="12201" spans="12:13" ht="18" customHeight="1" x14ac:dyDescent="0.25">
      <c r="L12201" s="516"/>
      <c r="M12201" s="410" t="str">
        <f>IFERROR(IF($A12202=VLOOKUP($A12202,AGOTADOS!$A$3:$H$4997,1,FALSE),"AGOTADO","SI HAY"),"")</f>
        <v/>
      </c>
    </row>
    <row r="12202" spans="12:13" ht="18" customHeight="1" x14ac:dyDescent="0.25">
      <c r="L12202" s="516"/>
      <c r="M12202" s="410" t="str">
        <f>IFERROR(IF($A12203=VLOOKUP($A12203,AGOTADOS!$A$3:$H$4997,1,FALSE),"AGOTADO","SI HAY"),"")</f>
        <v/>
      </c>
    </row>
    <row r="12203" spans="12:13" ht="18" customHeight="1" x14ac:dyDescent="0.25">
      <c r="L12203" s="516"/>
      <c r="M12203" s="410" t="str">
        <f>IFERROR(IF($A12204=VLOOKUP($A12204,AGOTADOS!$A$3:$H$4997,1,FALSE),"AGOTADO","SI HAY"),"")</f>
        <v/>
      </c>
    </row>
    <row r="12204" spans="12:13" ht="18" customHeight="1" x14ac:dyDescent="0.25">
      <c r="L12204" s="516"/>
      <c r="M12204" s="410" t="str">
        <f>IFERROR(IF($A12205=VLOOKUP($A12205,AGOTADOS!$A$3:$H$4997,1,FALSE),"AGOTADO","SI HAY"),"")</f>
        <v/>
      </c>
    </row>
    <row r="12205" spans="12:13" ht="18" customHeight="1" x14ac:dyDescent="0.25">
      <c r="L12205" s="516"/>
      <c r="M12205" s="410" t="str">
        <f>IFERROR(IF($A12206=VLOOKUP($A12206,AGOTADOS!$A$3:$H$4997,1,FALSE),"AGOTADO","SI HAY"),"")</f>
        <v/>
      </c>
    </row>
    <row r="12206" spans="12:13" ht="18" customHeight="1" x14ac:dyDescent="0.25">
      <c r="L12206" s="516"/>
      <c r="M12206" s="410" t="str">
        <f>IFERROR(IF($A12207=VLOOKUP($A12207,AGOTADOS!$A$3:$H$4997,1,FALSE),"AGOTADO","SI HAY"),"")</f>
        <v/>
      </c>
    </row>
    <row r="12207" spans="12:13" ht="18" customHeight="1" x14ac:dyDescent="0.25">
      <c r="L12207" s="516"/>
      <c r="M12207" s="410" t="str">
        <f>IFERROR(IF($A12208=VLOOKUP($A12208,AGOTADOS!$A$3:$H$4997,1,FALSE),"AGOTADO","SI HAY"),"")</f>
        <v/>
      </c>
    </row>
    <row r="12208" spans="12:13" ht="18" customHeight="1" x14ac:dyDescent="0.25">
      <c r="L12208" s="516"/>
      <c r="M12208" s="410" t="str">
        <f>IFERROR(IF($A12209=VLOOKUP($A12209,AGOTADOS!$A$3:$H$4997,1,FALSE),"AGOTADO","SI HAY"),"")</f>
        <v/>
      </c>
    </row>
    <row r="12209" spans="12:13" ht="18" customHeight="1" x14ac:dyDescent="0.25">
      <c r="L12209" s="516"/>
      <c r="M12209" s="410" t="str">
        <f>IFERROR(IF($A12210=VLOOKUP($A12210,AGOTADOS!$A$3:$H$4997,1,FALSE),"AGOTADO","SI HAY"),"")</f>
        <v/>
      </c>
    </row>
    <row r="12210" spans="12:13" ht="18" customHeight="1" x14ac:dyDescent="0.25">
      <c r="L12210" s="516"/>
      <c r="M12210" s="410" t="str">
        <f>IFERROR(IF($A12211=VLOOKUP($A12211,AGOTADOS!$A$3:$H$4997,1,FALSE),"AGOTADO","SI HAY"),"")</f>
        <v/>
      </c>
    </row>
    <row r="12211" spans="12:13" ht="18" customHeight="1" x14ac:dyDescent="0.25">
      <c r="L12211" s="516"/>
      <c r="M12211" s="410" t="str">
        <f>IFERROR(IF($A12212=VLOOKUP($A12212,AGOTADOS!$A$3:$H$4997,1,FALSE),"AGOTADO","SI HAY"),"")</f>
        <v/>
      </c>
    </row>
    <row r="12212" spans="12:13" ht="18" customHeight="1" x14ac:dyDescent="0.25">
      <c r="L12212" s="516"/>
      <c r="M12212" s="410" t="str">
        <f>IFERROR(IF($A12213=VLOOKUP($A12213,AGOTADOS!$A$3:$H$4997,1,FALSE),"AGOTADO","SI HAY"),"")</f>
        <v/>
      </c>
    </row>
    <row r="12213" spans="12:13" ht="18" customHeight="1" x14ac:dyDescent="0.25">
      <c r="L12213" s="516"/>
      <c r="M12213" s="410" t="str">
        <f>IFERROR(IF($A12214=VLOOKUP($A12214,AGOTADOS!$A$3:$H$4997,1,FALSE),"AGOTADO","SI HAY"),"")</f>
        <v/>
      </c>
    </row>
    <row r="12214" spans="12:13" ht="18" customHeight="1" x14ac:dyDescent="0.25">
      <c r="L12214" s="516"/>
      <c r="M12214" s="410" t="str">
        <f>IFERROR(IF($A12215=VLOOKUP($A12215,AGOTADOS!$A$3:$H$4997,1,FALSE),"AGOTADO","SI HAY"),"")</f>
        <v/>
      </c>
    </row>
    <row r="12215" spans="12:13" ht="18" customHeight="1" x14ac:dyDescent="0.25">
      <c r="L12215" s="516"/>
      <c r="M12215" s="410" t="str">
        <f>IFERROR(IF($A12216=VLOOKUP($A12216,AGOTADOS!$A$3:$H$4997,1,FALSE),"AGOTADO","SI HAY"),"")</f>
        <v/>
      </c>
    </row>
    <row r="12216" spans="12:13" ht="18" customHeight="1" x14ac:dyDescent="0.25">
      <c r="L12216" s="516"/>
      <c r="M12216" s="410" t="str">
        <f>IFERROR(IF($A12217=VLOOKUP($A12217,AGOTADOS!$A$3:$H$4997,1,FALSE),"AGOTADO","SI HAY"),"")</f>
        <v/>
      </c>
    </row>
    <row r="12217" spans="12:13" ht="18" customHeight="1" x14ac:dyDescent="0.25">
      <c r="L12217" s="516"/>
      <c r="M12217" s="410" t="str">
        <f>IFERROR(IF($A12218=VLOOKUP($A12218,AGOTADOS!$A$3:$H$4997,1,FALSE),"AGOTADO","SI HAY"),"")</f>
        <v/>
      </c>
    </row>
    <row r="12218" spans="12:13" ht="18" customHeight="1" x14ac:dyDescent="0.25">
      <c r="L12218" s="516"/>
      <c r="M12218" s="410" t="str">
        <f>IFERROR(IF($A12219=VLOOKUP($A12219,AGOTADOS!$A$3:$H$4997,1,FALSE),"AGOTADO","SI HAY"),"")</f>
        <v/>
      </c>
    </row>
    <row r="12219" spans="12:13" ht="18" customHeight="1" x14ac:dyDescent="0.25">
      <c r="L12219" s="516"/>
      <c r="M12219" s="410" t="str">
        <f>IFERROR(IF($A12220=VLOOKUP($A12220,AGOTADOS!$A$3:$H$4997,1,FALSE),"AGOTADO","SI HAY"),"")</f>
        <v/>
      </c>
    </row>
    <row r="12220" spans="12:13" ht="18" customHeight="1" x14ac:dyDescent="0.25">
      <c r="L12220" s="516"/>
      <c r="M12220" s="410" t="str">
        <f>IFERROR(IF($A12221=VLOOKUP($A12221,AGOTADOS!$A$3:$H$4997,1,FALSE),"AGOTADO","SI HAY"),"")</f>
        <v/>
      </c>
    </row>
    <row r="12221" spans="12:13" ht="18" customHeight="1" x14ac:dyDescent="0.25">
      <c r="L12221" s="516"/>
      <c r="M12221" s="410" t="str">
        <f>IFERROR(IF($A12222=VLOOKUP($A12222,AGOTADOS!$A$3:$H$4997,1,FALSE),"AGOTADO","SI HAY"),"")</f>
        <v/>
      </c>
    </row>
    <row r="12222" spans="12:13" ht="18" customHeight="1" x14ac:dyDescent="0.25">
      <c r="L12222" s="516"/>
      <c r="M12222" s="410" t="str">
        <f>IFERROR(IF($A12223=VLOOKUP($A12223,AGOTADOS!$A$3:$H$4997,1,FALSE),"AGOTADO","SI HAY"),"")</f>
        <v/>
      </c>
    </row>
    <row r="12223" spans="12:13" ht="18" customHeight="1" x14ac:dyDescent="0.25">
      <c r="L12223" s="516"/>
      <c r="M12223" s="410" t="str">
        <f>IFERROR(IF($A12224=VLOOKUP($A12224,AGOTADOS!$A$3:$H$4997,1,FALSE),"AGOTADO","SI HAY"),"")</f>
        <v/>
      </c>
    </row>
    <row r="12224" spans="12:13" ht="18" customHeight="1" x14ac:dyDescent="0.25">
      <c r="L12224" s="516"/>
      <c r="M12224" s="410" t="str">
        <f>IFERROR(IF($A12225=VLOOKUP($A12225,AGOTADOS!$A$3:$H$4997,1,FALSE),"AGOTADO","SI HAY"),"")</f>
        <v/>
      </c>
    </row>
    <row r="12225" spans="12:13" ht="18" customHeight="1" x14ac:dyDescent="0.25">
      <c r="L12225" s="516"/>
      <c r="M12225" s="410" t="str">
        <f>IFERROR(IF($A12226=VLOOKUP($A12226,AGOTADOS!$A$3:$H$4997,1,FALSE),"AGOTADO","SI HAY"),"")</f>
        <v/>
      </c>
    </row>
    <row r="12226" spans="12:13" ht="18" customHeight="1" x14ac:dyDescent="0.25">
      <c r="L12226" s="516"/>
      <c r="M12226" s="410" t="str">
        <f>IFERROR(IF($A12227=VLOOKUP($A12227,AGOTADOS!$A$3:$H$4997,1,FALSE),"AGOTADO","SI HAY"),"")</f>
        <v/>
      </c>
    </row>
    <row r="12227" spans="12:13" ht="18" customHeight="1" x14ac:dyDescent="0.25">
      <c r="L12227" s="516"/>
      <c r="M12227" s="410" t="str">
        <f>IFERROR(IF($A12228=VLOOKUP($A12228,AGOTADOS!$A$3:$H$4997,1,FALSE),"AGOTADO","SI HAY"),"")</f>
        <v/>
      </c>
    </row>
    <row r="12228" spans="12:13" ht="18" customHeight="1" x14ac:dyDescent="0.25">
      <c r="L12228" s="516"/>
      <c r="M12228" s="410" t="str">
        <f>IFERROR(IF($A12229=VLOOKUP($A12229,AGOTADOS!$A$3:$H$4997,1,FALSE),"AGOTADO","SI HAY"),"")</f>
        <v/>
      </c>
    </row>
    <row r="12229" spans="12:13" ht="18" customHeight="1" x14ac:dyDescent="0.25">
      <c r="L12229" s="516"/>
      <c r="M12229" s="410" t="str">
        <f>IFERROR(IF($A12230=VLOOKUP($A12230,AGOTADOS!$A$3:$H$4997,1,FALSE),"AGOTADO","SI HAY"),"")</f>
        <v/>
      </c>
    </row>
    <row r="12230" spans="12:13" ht="18" customHeight="1" x14ac:dyDescent="0.25">
      <c r="L12230" s="516"/>
      <c r="M12230" s="410" t="str">
        <f>IFERROR(IF($A12231=VLOOKUP($A12231,AGOTADOS!$A$3:$H$4997,1,FALSE),"AGOTADO","SI HAY"),"")</f>
        <v/>
      </c>
    </row>
    <row r="12231" spans="12:13" ht="18" customHeight="1" x14ac:dyDescent="0.25">
      <c r="L12231" s="516"/>
      <c r="M12231" s="410" t="str">
        <f>IFERROR(IF($A12232=VLOOKUP($A12232,AGOTADOS!$A$3:$H$4997,1,FALSE),"AGOTADO","SI HAY"),"")</f>
        <v/>
      </c>
    </row>
    <row r="12232" spans="12:13" ht="18" customHeight="1" x14ac:dyDescent="0.25">
      <c r="L12232" s="516"/>
      <c r="M12232" s="410" t="str">
        <f>IFERROR(IF($A12233=VLOOKUP($A12233,AGOTADOS!$A$3:$H$4997,1,FALSE),"AGOTADO","SI HAY"),"")</f>
        <v/>
      </c>
    </row>
    <row r="12233" spans="12:13" ht="18" customHeight="1" x14ac:dyDescent="0.25">
      <c r="L12233" s="516"/>
      <c r="M12233" s="410" t="str">
        <f>IFERROR(IF($A12234=VLOOKUP($A12234,AGOTADOS!$A$3:$H$4997,1,FALSE),"AGOTADO","SI HAY"),"")</f>
        <v/>
      </c>
    </row>
    <row r="12234" spans="12:13" ht="18" customHeight="1" x14ac:dyDescent="0.25">
      <c r="L12234" s="516"/>
      <c r="M12234" s="410" t="str">
        <f>IFERROR(IF($A12235=VLOOKUP($A12235,AGOTADOS!$A$3:$H$4997,1,FALSE),"AGOTADO","SI HAY"),"")</f>
        <v/>
      </c>
    </row>
    <row r="12235" spans="12:13" ht="18" customHeight="1" x14ac:dyDescent="0.25">
      <c r="L12235" s="516"/>
      <c r="M12235" s="410" t="str">
        <f>IFERROR(IF($A12236=VLOOKUP($A12236,AGOTADOS!$A$3:$H$4997,1,FALSE),"AGOTADO","SI HAY"),"")</f>
        <v/>
      </c>
    </row>
    <row r="12236" spans="12:13" ht="18" customHeight="1" x14ac:dyDescent="0.25">
      <c r="L12236" s="516"/>
      <c r="M12236" s="410" t="str">
        <f>IFERROR(IF($A12237=VLOOKUP($A12237,AGOTADOS!$A$3:$H$4997,1,FALSE),"AGOTADO","SI HAY"),"")</f>
        <v/>
      </c>
    </row>
    <row r="12237" spans="12:13" ht="18" customHeight="1" x14ac:dyDescent="0.25">
      <c r="L12237" s="516"/>
      <c r="M12237" s="410" t="str">
        <f>IFERROR(IF($A12238=VLOOKUP($A12238,AGOTADOS!$A$3:$H$4997,1,FALSE),"AGOTADO","SI HAY"),"")</f>
        <v/>
      </c>
    </row>
    <row r="12238" spans="12:13" ht="18" customHeight="1" x14ac:dyDescent="0.25">
      <c r="L12238" s="516"/>
      <c r="M12238" s="410" t="str">
        <f>IFERROR(IF($A12239=VLOOKUP($A12239,AGOTADOS!$A$3:$H$4997,1,FALSE),"AGOTADO","SI HAY"),"")</f>
        <v/>
      </c>
    </row>
    <row r="12239" spans="12:13" ht="18" customHeight="1" x14ac:dyDescent="0.25">
      <c r="L12239" s="516"/>
      <c r="M12239" s="410" t="str">
        <f>IFERROR(IF($A12240=VLOOKUP($A12240,AGOTADOS!$A$3:$H$4997,1,FALSE),"AGOTADO","SI HAY"),"")</f>
        <v/>
      </c>
    </row>
    <row r="12240" spans="12:13" ht="18" customHeight="1" x14ac:dyDescent="0.25">
      <c r="L12240" s="516"/>
      <c r="M12240" s="410" t="str">
        <f>IFERROR(IF($A12241=VLOOKUP($A12241,AGOTADOS!$A$3:$H$4997,1,FALSE),"AGOTADO","SI HAY"),"")</f>
        <v/>
      </c>
    </row>
    <row r="12241" spans="12:13" ht="18" customHeight="1" x14ac:dyDescent="0.25">
      <c r="L12241" s="516"/>
      <c r="M12241" s="410" t="str">
        <f>IFERROR(IF($A12242=VLOOKUP($A12242,AGOTADOS!$A$3:$H$4997,1,FALSE),"AGOTADO","SI HAY"),"")</f>
        <v/>
      </c>
    </row>
    <row r="12242" spans="12:13" ht="18" customHeight="1" x14ac:dyDescent="0.25">
      <c r="L12242" s="516"/>
      <c r="M12242" s="410" t="str">
        <f>IFERROR(IF($A12243=VLOOKUP($A12243,AGOTADOS!$A$3:$H$4997,1,FALSE),"AGOTADO","SI HAY"),"")</f>
        <v/>
      </c>
    </row>
    <row r="12243" spans="12:13" ht="18" customHeight="1" x14ac:dyDescent="0.25">
      <c r="L12243" s="516"/>
      <c r="M12243" s="410" t="str">
        <f>IFERROR(IF($A12244=VLOOKUP($A12244,AGOTADOS!$A$3:$H$4997,1,FALSE),"AGOTADO","SI HAY"),"")</f>
        <v/>
      </c>
    </row>
    <row r="12244" spans="12:13" ht="18" customHeight="1" x14ac:dyDescent="0.25">
      <c r="L12244" s="516"/>
      <c r="M12244" s="410" t="str">
        <f>IFERROR(IF($A12245=VLOOKUP($A12245,AGOTADOS!$A$3:$H$4997,1,FALSE),"AGOTADO","SI HAY"),"")</f>
        <v/>
      </c>
    </row>
    <row r="12245" spans="12:13" ht="18" customHeight="1" x14ac:dyDescent="0.25">
      <c r="L12245" s="516"/>
      <c r="M12245" s="410" t="str">
        <f>IFERROR(IF($A12246=VLOOKUP($A12246,AGOTADOS!$A$3:$H$4997,1,FALSE),"AGOTADO","SI HAY"),"")</f>
        <v/>
      </c>
    </row>
    <row r="12246" spans="12:13" ht="18" customHeight="1" x14ac:dyDescent="0.25">
      <c r="L12246" s="516"/>
      <c r="M12246" s="410" t="str">
        <f>IFERROR(IF($A12247=VLOOKUP($A12247,AGOTADOS!$A$3:$H$4997,1,FALSE),"AGOTADO","SI HAY"),"")</f>
        <v/>
      </c>
    </row>
    <row r="12247" spans="12:13" ht="18" customHeight="1" x14ac:dyDescent="0.25">
      <c r="L12247" s="516"/>
      <c r="M12247" s="410" t="str">
        <f>IFERROR(IF($A12248=VLOOKUP($A12248,AGOTADOS!$A$3:$H$4997,1,FALSE),"AGOTADO","SI HAY"),"")</f>
        <v/>
      </c>
    </row>
    <row r="12248" spans="12:13" ht="18" customHeight="1" x14ac:dyDescent="0.25">
      <c r="L12248" s="516"/>
      <c r="M12248" s="410" t="str">
        <f>IFERROR(IF($A12249=VLOOKUP($A12249,AGOTADOS!$A$3:$H$4997,1,FALSE),"AGOTADO","SI HAY"),"")</f>
        <v/>
      </c>
    </row>
    <row r="12249" spans="12:13" ht="18" customHeight="1" x14ac:dyDescent="0.25">
      <c r="L12249" s="516"/>
      <c r="M12249" s="410" t="str">
        <f>IFERROR(IF($A12250=VLOOKUP($A12250,AGOTADOS!$A$3:$H$4997,1,FALSE),"AGOTADO","SI HAY"),"")</f>
        <v/>
      </c>
    </row>
    <row r="12250" spans="12:13" ht="18" customHeight="1" x14ac:dyDescent="0.25">
      <c r="L12250" s="516"/>
      <c r="M12250" s="410" t="str">
        <f>IFERROR(IF($A12251=VLOOKUP($A12251,AGOTADOS!$A$3:$H$4997,1,FALSE),"AGOTADO","SI HAY"),"")</f>
        <v/>
      </c>
    </row>
    <row r="12251" spans="12:13" ht="18" customHeight="1" x14ac:dyDescent="0.25">
      <c r="L12251" s="516"/>
      <c r="M12251" s="410" t="str">
        <f>IFERROR(IF($A12252=VLOOKUP($A12252,AGOTADOS!$A$3:$H$4997,1,FALSE),"AGOTADO","SI HAY"),"")</f>
        <v/>
      </c>
    </row>
    <row r="12252" spans="12:13" ht="18" customHeight="1" x14ac:dyDescent="0.25">
      <c r="L12252" s="516"/>
      <c r="M12252" s="410" t="str">
        <f>IFERROR(IF($A12253=VLOOKUP($A12253,AGOTADOS!$A$3:$H$4997,1,FALSE),"AGOTADO","SI HAY"),"")</f>
        <v/>
      </c>
    </row>
    <row r="12253" spans="12:13" ht="18" customHeight="1" x14ac:dyDescent="0.25">
      <c r="L12253" s="516"/>
      <c r="M12253" s="410" t="str">
        <f>IFERROR(IF($A12254=VLOOKUP($A12254,AGOTADOS!$A$3:$H$4997,1,FALSE),"AGOTADO","SI HAY"),"")</f>
        <v/>
      </c>
    </row>
    <row r="12254" spans="12:13" ht="18" customHeight="1" x14ac:dyDescent="0.25">
      <c r="L12254" s="516"/>
      <c r="M12254" s="410" t="str">
        <f>IFERROR(IF($A12255=VLOOKUP($A12255,AGOTADOS!$A$3:$H$4997,1,FALSE),"AGOTADO","SI HAY"),"")</f>
        <v/>
      </c>
    </row>
    <row r="12255" spans="12:13" ht="18" customHeight="1" x14ac:dyDescent="0.25">
      <c r="L12255" s="516"/>
      <c r="M12255" s="410" t="str">
        <f>IFERROR(IF($A12256=VLOOKUP($A12256,AGOTADOS!$A$3:$H$4997,1,FALSE),"AGOTADO","SI HAY"),"")</f>
        <v/>
      </c>
    </row>
    <row r="12256" spans="12:13" ht="18" customHeight="1" x14ac:dyDescent="0.25">
      <c r="L12256" s="516"/>
      <c r="M12256" s="410" t="str">
        <f>IFERROR(IF($A12257=VLOOKUP($A12257,AGOTADOS!$A$3:$H$4997,1,FALSE),"AGOTADO","SI HAY"),"")</f>
        <v/>
      </c>
    </row>
    <row r="12257" spans="12:13" ht="18" customHeight="1" x14ac:dyDescent="0.25">
      <c r="L12257" s="516"/>
      <c r="M12257" s="410" t="str">
        <f>IFERROR(IF($A12258=VLOOKUP($A12258,AGOTADOS!$A$3:$H$4997,1,FALSE),"AGOTADO","SI HAY"),"")</f>
        <v/>
      </c>
    </row>
    <row r="12258" spans="12:13" ht="18" customHeight="1" x14ac:dyDescent="0.25">
      <c r="L12258" s="516"/>
      <c r="M12258" s="410" t="str">
        <f>IFERROR(IF($A12259=VLOOKUP($A12259,AGOTADOS!$A$3:$H$4997,1,FALSE),"AGOTADO","SI HAY"),"")</f>
        <v/>
      </c>
    </row>
    <row r="12259" spans="12:13" ht="18" customHeight="1" x14ac:dyDescent="0.25">
      <c r="L12259" s="516"/>
      <c r="M12259" s="410" t="str">
        <f>IFERROR(IF($A12260=VLOOKUP($A12260,AGOTADOS!$A$3:$H$4997,1,FALSE),"AGOTADO","SI HAY"),"")</f>
        <v/>
      </c>
    </row>
    <row r="12260" spans="12:13" ht="18" customHeight="1" x14ac:dyDescent="0.25">
      <c r="L12260" s="516"/>
      <c r="M12260" s="410" t="str">
        <f>IFERROR(IF($A12261=VLOOKUP($A12261,AGOTADOS!$A$3:$H$4997,1,FALSE),"AGOTADO","SI HAY"),"")</f>
        <v/>
      </c>
    </row>
    <row r="12261" spans="12:13" ht="18" customHeight="1" x14ac:dyDescent="0.25">
      <c r="L12261" s="516"/>
      <c r="M12261" s="410" t="str">
        <f>IFERROR(IF($A12262=VLOOKUP($A12262,AGOTADOS!$A$3:$H$4997,1,FALSE),"AGOTADO","SI HAY"),"")</f>
        <v/>
      </c>
    </row>
    <row r="12262" spans="12:13" ht="18" customHeight="1" x14ac:dyDescent="0.25">
      <c r="L12262" s="516"/>
      <c r="M12262" s="410" t="str">
        <f>IFERROR(IF($A12263=VLOOKUP($A12263,AGOTADOS!$A$3:$H$4997,1,FALSE),"AGOTADO","SI HAY"),"")</f>
        <v/>
      </c>
    </row>
    <row r="12263" spans="12:13" ht="18" customHeight="1" x14ac:dyDescent="0.25">
      <c r="L12263" s="516"/>
      <c r="M12263" s="410" t="str">
        <f>IFERROR(IF($A12264=VLOOKUP($A12264,AGOTADOS!$A$3:$H$4997,1,FALSE),"AGOTADO","SI HAY"),"")</f>
        <v/>
      </c>
    </row>
    <row r="12264" spans="12:13" ht="18" customHeight="1" x14ac:dyDescent="0.25">
      <c r="L12264" s="516"/>
      <c r="M12264" s="410" t="str">
        <f>IFERROR(IF($A12265=VLOOKUP($A12265,AGOTADOS!$A$3:$H$4997,1,FALSE),"AGOTADO","SI HAY"),"")</f>
        <v/>
      </c>
    </row>
    <row r="12265" spans="12:13" ht="18" customHeight="1" x14ac:dyDescent="0.25">
      <c r="L12265" s="516"/>
      <c r="M12265" s="410" t="str">
        <f>IFERROR(IF($A12266=VLOOKUP($A12266,AGOTADOS!$A$3:$H$4997,1,FALSE),"AGOTADO","SI HAY"),"")</f>
        <v/>
      </c>
    </row>
    <row r="12266" spans="12:13" ht="18" customHeight="1" x14ac:dyDescent="0.25">
      <c r="L12266" s="516"/>
      <c r="M12266" s="410" t="str">
        <f>IFERROR(IF($A12267=VLOOKUP($A12267,AGOTADOS!$A$3:$H$4997,1,FALSE),"AGOTADO","SI HAY"),"")</f>
        <v/>
      </c>
    </row>
    <row r="12267" spans="12:13" ht="18" customHeight="1" x14ac:dyDescent="0.25">
      <c r="L12267" s="516"/>
      <c r="M12267" s="410" t="str">
        <f>IFERROR(IF($A12268=VLOOKUP($A12268,AGOTADOS!$A$3:$H$4997,1,FALSE),"AGOTADO","SI HAY"),"")</f>
        <v/>
      </c>
    </row>
    <row r="12268" spans="12:13" ht="18" customHeight="1" x14ac:dyDescent="0.25">
      <c r="L12268" s="516"/>
      <c r="M12268" s="410" t="str">
        <f>IFERROR(IF($A12269=VLOOKUP($A12269,AGOTADOS!$A$3:$H$4997,1,FALSE),"AGOTADO","SI HAY"),"")</f>
        <v/>
      </c>
    </row>
    <row r="12269" spans="12:13" ht="18" customHeight="1" x14ac:dyDescent="0.25">
      <c r="L12269" s="516"/>
      <c r="M12269" s="410" t="str">
        <f>IFERROR(IF($A12270=VLOOKUP($A12270,AGOTADOS!$A$3:$H$4997,1,FALSE),"AGOTADO","SI HAY"),"")</f>
        <v/>
      </c>
    </row>
    <row r="12270" spans="12:13" ht="18" customHeight="1" x14ac:dyDescent="0.25">
      <c r="L12270" s="516"/>
      <c r="M12270" s="410" t="str">
        <f>IFERROR(IF($A12271=VLOOKUP($A12271,AGOTADOS!$A$3:$H$4997,1,FALSE),"AGOTADO","SI HAY"),"")</f>
        <v/>
      </c>
    </row>
    <row r="12271" spans="12:13" ht="18" customHeight="1" x14ac:dyDescent="0.25">
      <c r="L12271" s="516"/>
      <c r="M12271" s="410" t="str">
        <f>IFERROR(IF($A12272=VLOOKUP($A12272,AGOTADOS!$A$3:$H$4997,1,FALSE),"AGOTADO","SI HAY"),"")</f>
        <v/>
      </c>
    </row>
    <row r="12272" spans="12:13" ht="18" customHeight="1" x14ac:dyDescent="0.25">
      <c r="L12272" s="516"/>
      <c r="M12272" s="410" t="str">
        <f>IFERROR(IF($A12273=VLOOKUP($A12273,AGOTADOS!$A$3:$H$4997,1,FALSE),"AGOTADO","SI HAY"),"")</f>
        <v/>
      </c>
    </row>
    <row r="12273" spans="12:13" ht="18" customHeight="1" x14ac:dyDescent="0.25">
      <c r="L12273" s="516"/>
      <c r="M12273" s="410" t="str">
        <f>IFERROR(IF($A12274=VLOOKUP($A12274,AGOTADOS!$A$3:$H$4997,1,FALSE),"AGOTADO","SI HAY"),"")</f>
        <v/>
      </c>
    </row>
    <row r="12274" spans="12:13" ht="18" customHeight="1" x14ac:dyDescent="0.25">
      <c r="L12274" s="516"/>
      <c r="M12274" s="410" t="str">
        <f>IFERROR(IF($A12275=VLOOKUP($A12275,AGOTADOS!$A$3:$H$4997,1,FALSE),"AGOTADO","SI HAY"),"")</f>
        <v/>
      </c>
    </row>
    <row r="12275" spans="12:13" ht="18" customHeight="1" x14ac:dyDescent="0.25">
      <c r="L12275" s="516"/>
      <c r="M12275" s="410" t="str">
        <f>IFERROR(IF($A12276=VLOOKUP($A12276,AGOTADOS!$A$3:$H$4997,1,FALSE),"AGOTADO","SI HAY"),"")</f>
        <v/>
      </c>
    </row>
    <row r="12276" spans="12:13" ht="18" customHeight="1" x14ac:dyDescent="0.25">
      <c r="L12276" s="516"/>
      <c r="M12276" s="410" t="str">
        <f>IFERROR(IF($A12277=VLOOKUP($A12277,AGOTADOS!$A$3:$H$4997,1,FALSE),"AGOTADO","SI HAY"),"")</f>
        <v/>
      </c>
    </row>
    <row r="12277" spans="12:13" ht="18" customHeight="1" x14ac:dyDescent="0.25">
      <c r="L12277" s="516"/>
      <c r="M12277" s="410" t="str">
        <f>IFERROR(IF($A12278=VLOOKUP($A12278,AGOTADOS!$A$3:$H$4997,1,FALSE),"AGOTADO","SI HAY"),"")</f>
        <v/>
      </c>
    </row>
    <row r="12278" spans="12:13" ht="18" customHeight="1" x14ac:dyDescent="0.25">
      <c r="L12278" s="516"/>
      <c r="M12278" s="410" t="str">
        <f>IFERROR(IF($A12279=VLOOKUP($A12279,AGOTADOS!$A$3:$H$4997,1,FALSE),"AGOTADO","SI HAY"),"")</f>
        <v/>
      </c>
    </row>
    <row r="12279" spans="12:13" ht="18" customHeight="1" x14ac:dyDescent="0.25">
      <c r="L12279" s="516"/>
      <c r="M12279" s="410" t="str">
        <f>IFERROR(IF($A12280=VLOOKUP($A12280,AGOTADOS!$A$3:$H$4997,1,FALSE),"AGOTADO","SI HAY"),"")</f>
        <v/>
      </c>
    </row>
    <row r="12280" spans="12:13" ht="18" customHeight="1" x14ac:dyDescent="0.25">
      <c r="L12280" s="516"/>
      <c r="M12280" s="410" t="str">
        <f>IFERROR(IF($A12281=VLOOKUP($A12281,AGOTADOS!$A$3:$H$4997,1,FALSE),"AGOTADO","SI HAY"),"")</f>
        <v/>
      </c>
    </row>
    <row r="12281" spans="12:13" ht="18" customHeight="1" x14ac:dyDescent="0.25">
      <c r="L12281" s="516"/>
      <c r="M12281" s="410" t="str">
        <f>IFERROR(IF($A12282=VLOOKUP($A12282,AGOTADOS!$A$3:$H$4997,1,FALSE),"AGOTADO","SI HAY"),"")</f>
        <v/>
      </c>
    </row>
    <row r="12282" spans="12:13" ht="18" customHeight="1" x14ac:dyDescent="0.25">
      <c r="L12282" s="516"/>
      <c r="M12282" s="410" t="str">
        <f>IFERROR(IF($A12283=VLOOKUP($A12283,AGOTADOS!$A$3:$H$4997,1,FALSE),"AGOTADO","SI HAY"),"")</f>
        <v/>
      </c>
    </row>
    <row r="12283" spans="12:13" ht="18" customHeight="1" x14ac:dyDescent="0.25">
      <c r="L12283" s="516"/>
      <c r="M12283" s="410" t="str">
        <f>IFERROR(IF($A12284=VLOOKUP($A12284,AGOTADOS!$A$3:$H$4997,1,FALSE),"AGOTADO","SI HAY"),"")</f>
        <v/>
      </c>
    </row>
    <row r="12284" spans="12:13" ht="18" customHeight="1" x14ac:dyDescent="0.25">
      <c r="L12284" s="516"/>
      <c r="M12284" s="410" t="str">
        <f>IFERROR(IF($A12285=VLOOKUP($A12285,AGOTADOS!$A$3:$H$4997,1,FALSE),"AGOTADO","SI HAY"),"")</f>
        <v/>
      </c>
    </row>
    <row r="12285" spans="12:13" ht="18" customHeight="1" x14ac:dyDescent="0.25">
      <c r="L12285" s="516"/>
      <c r="M12285" s="410" t="str">
        <f>IFERROR(IF($A12286=VLOOKUP($A12286,AGOTADOS!$A$3:$H$4997,1,FALSE),"AGOTADO","SI HAY"),"")</f>
        <v/>
      </c>
    </row>
    <row r="12286" spans="12:13" ht="18" customHeight="1" x14ac:dyDescent="0.25">
      <c r="L12286" s="516"/>
      <c r="M12286" s="410" t="str">
        <f>IFERROR(IF($A12287=VLOOKUP($A12287,AGOTADOS!$A$3:$H$4997,1,FALSE),"AGOTADO","SI HAY"),"")</f>
        <v/>
      </c>
    </row>
    <row r="12287" spans="12:13" ht="18" customHeight="1" x14ac:dyDescent="0.25">
      <c r="L12287" s="516"/>
      <c r="M12287" s="410" t="str">
        <f>IFERROR(IF($A12288=VLOOKUP($A12288,AGOTADOS!$A$3:$H$4997,1,FALSE),"AGOTADO","SI HAY"),"")</f>
        <v/>
      </c>
    </row>
    <row r="12288" spans="12:13" ht="18" customHeight="1" x14ac:dyDescent="0.25">
      <c r="L12288" s="516"/>
      <c r="M12288" s="410" t="str">
        <f>IFERROR(IF($A12289=VLOOKUP($A12289,AGOTADOS!$A$3:$H$4997,1,FALSE),"AGOTADO","SI HAY"),"")</f>
        <v/>
      </c>
    </row>
    <row r="12289" spans="12:13" ht="18" customHeight="1" x14ac:dyDescent="0.25">
      <c r="L12289" s="516"/>
      <c r="M12289" s="410" t="str">
        <f>IFERROR(IF($A12290=VLOOKUP($A12290,AGOTADOS!$A$3:$H$4997,1,FALSE),"AGOTADO","SI HAY"),"")</f>
        <v/>
      </c>
    </row>
    <row r="12290" spans="12:13" ht="18" customHeight="1" x14ac:dyDescent="0.25">
      <c r="L12290" s="516"/>
      <c r="M12290" s="410" t="str">
        <f>IFERROR(IF($A12291=VLOOKUP($A12291,AGOTADOS!$A$3:$H$4997,1,FALSE),"AGOTADO","SI HAY"),"")</f>
        <v/>
      </c>
    </row>
    <row r="12291" spans="12:13" ht="18" customHeight="1" x14ac:dyDescent="0.25">
      <c r="L12291" s="516"/>
      <c r="M12291" s="410" t="str">
        <f>IFERROR(IF($A12292=VLOOKUP($A12292,AGOTADOS!$A$3:$H$4997,1,FALSE),"AGOTADO","SI HAY"),"")</f>
        <v/>
      </c>
    </row>
    <row r="12292" spans="12:13" ht="18" customHeight="1" x14ac:dyDescent="0.25">
      <c r="L12292" s="516"/>
      <c r="M12292" s="410" t="str">
        <f>IFERROR(IF($A12293=VLOOKUP($A12293,AGOTADOS!$A$3:$H$4997,1,FALSE),"AGOTADO","SI HAY"),"")</f>
        <v/>
      </c>
    </row>
    <row r="12293" spans="12:13" ht="18" customHeight="1" x14ac:dyDescent="0.25">
      <c r="L12293" s="516"/>
      <c r="M12293" s="410" t="str">
        <f>IFERROR(IF($A12294=VLOOKUP($A12294,AGOTADOS!$A$3:$H$4997,1,FALSE),"AGOTADO","SI HAY"),"")</f>
        <v/>
      </c>
    </row>
    <row r="12294" spans="12:13" ht="18" customHeight="1" x14ac:dyDescent="0.25">
      <c r="L12294" s="516"/>
      <c r="M12294" s="410" t="str">
        <f>IFERROR(IF($A12295=VLOOKUP($A12295,AGOTADOS!$A$3:$H$4997,1,FALSE),"AGOTADO","SI HAY"),"")</f>
        <v/>
      </c>
    </row>
    <row r="12295" spans="12:13" ht="18" customHeight="1" x14ac:dyDescent="0.25">
      <c r="L12295" s="516"/>
      <c r="M12295" s="410" t="str">
        <f>IFERROR(IF($A12296=VLOOKUP($A12296,AGOTADOS!$A$3:$H$4997,1,FALSE),"AGOTADO","SI HAY"),"")</f>
        <v/>
      </c>
    </row>
    <row r="12296" spans="12:13" ht="18" customHeight="1" x14ac:dyDescent="0.25">
      <c r="L12296" s="516"/>
      <c r="M12296" s="410" t="str">
        <f>IFERROR(IF($A12297=VLOOKUP($A12297,AGOTADOS!$A$3:$H$4997,1,FALSE),"AGOTADO","SI HAY"),"")</f>
        <v/>
      </c>
    </row>
    <row r="12297" spans="12:13" ht="18" customHeight="1" x14ac:dyDescent="0.25">
      <c r="L12297" s="516"/>
      <c r="M12297" s="410" t="str">
        <f>IFERROR(IF($A12298=VLOOKUP($A12298,AGOTADOS!$A$3:$H$4997,1,FALSE),"AGOTADO","SI HAY"),"")</f>
        <v/>
      </c>
    </row>
    <row r="12298" spans="12:13" ht="18" customHeight="1" x14ac:dyDescent="0.25">
      <c r="L12298" s="516"/>
      <c r="M12298" s="410" t="str">
        <f>IFERROR(IF($A12299=VLOOKUP($A12299,AGOTADOS!$A$3:$H$4997,1,FALSE),"AGOTADO","SI HAY"),"")</f>
        <v/>
      </c>
    </row>
    <row r="12299" spans="12:13" ht="18" customHeight="1" x14ac:dyDescent="0.25">
      <c r="L12299" s="516"/>
      <c r="M12299" s="410" t="str">
        <f>IFERROR(IF($A12300=VLOOKUP($A12300,AGOTADOS!$A$3:$H$4997,1,FALSE),"AGOTADO","SI HAY"),"")</f>
        <v/>
      </c>
    </row>
    <row r="12300" spans="12:13" ht="18" customHeight="1" x14ac:dyDescent="0.25">
      <c r="L12300" s="516"/>
      <c r="M12300" s="410" t="str">
        <f>IFERROR(IF($A12301=VLOOKUP($A12301,AGOTADOS!$A$3:$H$4997,1,FALSE),"AGOTADO","SI HAY"),"")</f>
        <v/>
      </c>
    </row>
    <row r="12301" spans="12:13" ht="18" customHeight="1" x14ac:dyDescent="0.25">
      <c r="L12301" s="516"/>
      <c r="M12301" s="410" t="str">
        <f>IFERROR(IF($A12302=VLOOKUP($A12302,AGOTADOS!$A$3:$H$4997,1,FALSE),"AGOTADO","SI HAY"),"")</f>
        <v/>
      </c>
    </row>
    <row r="12302" spans="12:13" ht="18" customHeight="1" x14ac:dyDescent="0.25">
      <c r="L12302" s="516"/>
      <c r="M12302" s="410" t="str">
        <f>IFERROR(IF($A12303=VLOOKUP($A12303,AGOTADOS!$A$3:$H$4997,1,FALSE),"AGOTADO","SI HAY"),"")</f>
        <v/>
      </c>
    </row>
    <row r="12303" spans="12:13" ht="18" customHeight="1" x14ac:dyDescent="0.25">
      <c r="L12303" s="516"/>
      <c r="M12303" s="410" t="str">
        <f>IFERROR(IF($A12304=VLOOKUP($A12304,AGOTADOS!$A$3:$H$4997,1,FALSE),"AGOTADO","SI HAY"),"")</f>
        <v/>
      </c>
    </row>
    <row r="12304" spans="12:13" ht="18" customHeight="1" x14ac:dyDescent="0.25">
      <c r="L12304" s="516"/>
      <c r="M12304" s="410" t="str">
        <f>IFERROR(IF($A12305=VLOOKUP($A12305,AGOTADOS!$A$3:$H$4997,1,FALSE),"AGOTADO","SI HAY"),"")</f>
        <v/>
      </c>
    </row>
    <row r="12305" spans="12:13" ht="18" customHeight="1" x14ac:dyDescent="0.25">
      <c r="L12305" s="516"/>
      <c r="M12305" s="410" t="str">
        <f>IFERROR(IF($A12306=VLOOKUP($A12306,AGOTADOS!$A$3:$H$4997,1,FALSE),"AGOTADO","SI HAY"),"")</f>
        <v/>
      </c>
    </row>
    <row r="12306" spans="12:13" ht="18" customHeight="1" x14ac:dyDescent="0.25">
      <c r="L12306" s="516"/>
      <c r="M12306" s="410" t="str">
        <f>IFERROR(IF($A12307=VLOOKUP($A12307,AGOTADOS!$A$3:$H$4997,1,FALSE),"AGOTADO","SI HAY"),"")</f>
        <v/>
      </c>
    </row>
    <row r="12307" spans="12:13" ht="18" customHeight="1" x14ac:dyDescent="0.25">
      <c r="L12307" s="516"/>
      <c r="M12307" s="410" t="str">
        <f>IFERROR(IF($A12308=VLOOKUP($A12308,AGOTADOS!$A$3:$H$4997,1,FALSE),"AGOTADO","SI HAY"),"")</f>
        <v/>
      </c>
    </row>
    <row r="12308" spans="12:13" ht="18" customHeight="1" x14ac:dyDescent="0.25">
      <c r="L12308" s="516"/>
      <c r="M12308" s="410" t="str">
        <f>IFERROR(IF($A12309=VLOOKUP($A12309,AGOTADOS!$A$3:$H$4997,1,FALSE),"AGOTADO","SI HAY"),"")</f>
        <v/>
      </c>
    </row>
    <row r="12309" spans="12:13" ht="18" customHeight="1" x14ac:dyDescent="0.25">
      <c r="L12309" s="516"/>
      <c r="M12309" s="410" t="str">
        <f>IFERROR(IF($A12310=VLOOKUP($A12310,AGOTADOS!$A$3:$H$4997,1,FALSE),"AGOTADO","SI HAY"),"")</f>
        <v/>
      </c>
    </row>
    <row r="12310" spans="12:13" ht="18" customHeight="1" x14ac:dyDescent="0.25">
      <c r="L12310" s="516"/>
      <c r="M12310" s="410" t="str">
        <f>IFERROR(IF($A12311=VLOOKUP($A12311,AGOTADOS!$A$3:$H$4997,1,FALSE),"AGOTADO","SI HAY"),"")</f>
        <v/>
      </c>
    </row>
    <row r="12311" spans="12:13" ht="18" customHeight="1" x14ac:dyDescent="0.25">
      <c r="L12311" s="516"/>
      <c r="M12311" s="410" t="str">
        <f>IFERROR(IF($A12312=VLOOKUP($A12312,AGOTADOS!$A$3:$H$4997,1,FALSE),"AGOTADO","SI HAY"),"")</f>
        <v/>
      </c>
    </row>
    <row r="12312" spans="12:13" ht="18" customHeight="1" x14ac:dyDescent="0.25">
      <c r="L12312" s="516"/>
      <c r="M12312" s="410" t="str">
        <f>IFERROR(IF($A12313=VLOOKUP($A12313,AGOTADOS!$A$3:$H$4997,1,FALSE),"AGOTADO","SI HAY"),"")</f>
        <v/>
      </c>
    </row>
    <row r="12313" spans="12:13" ht="18" customHeight="1" x14ac:dyDescent="0.25">
      <c r="L12313" s="516"/>
      <c r="M12313" s="410" t="str">
        <f>IFERROR(IF($A12314=VLOOKUP($A12314,AGOTADOS!$A$3:$H$4997,1,FALSE),"AGOTADO","SI HAY"),"")</f>
        <v/>
      </c>
    </row>
    <row r="12314" spans="12:13" ht="18" customHeight="1" x14ac:dyDescent="0.25">
      <c r="L12314" s="516"/>
      <c r="M12314" s="410" t="str">
        <f>IFERROR(IF($A12315=VLOOKUP($A12315,AGOTADOS!$A$3:$H$4997,1,FALSE),"AGOTADO","SI HAY"),"")</f>
        <v/>
      </c>
    </row>
    <row r="12315" spans="12:13" ht="18" customHeight="1" x14ac:dyDescent="0.25">
      <c r="L12315" s="516"/>
      <c r="M12315" s="410" t="str">
        <f>IFERROR(IF($A12316=VLOOKUP($A12316,AGOTADOS!$A$3:$H$4997,1,FALSE),"AGOTADO","SI HAY"),"")</f>
        <v/>
      </c>
    </row>
    <row r="12316" spans="12:13" ht="18" customHeight="1" x14ac:dyDescent="0.25">
      <c r="L12316" s="516"/>
      <c r="M12316" s="410" t="str">
        <f>IFERROR(IF($A12317=VLOOKUP($A12317,AGOTADOS!$A$3:$H$4997,1,FALSE),"AGOTADO","SI HAY"),"")</f>
        <v/>
      </c>
    </row>
    <row r="12317" spans="12:13" ht="18" customHeight="1" x14ac:dyDescent="0.25">
      <c r="L12317" s="516"/>
      <c r="M12317" s="410" t="str">
        <f>IFERROR(IF($A12318=VLOOKUP($A12318,AGOTADOS!$A$3:$H$4997,1,FALSE),"AGOTADO","SI HAY"),"")</f>
        <v/>
      </c>
    </row>
    <row r="12318" spans="12:13" ht="18" customHeight="1" x14ac:dyDescent="0.25">
      <c r="L12318" s="516"/>
      <c r="M12318" s="410" t="str">
        <f>IFERROR(IF($A12319=VLOOKUP($A12319,AGOTADOS!$A$3:$H$4997,1,FALSE),"AGOTADO","SI HAY"),"")</f>
        <v/>
      </c>
    </row>
    <row r="12319" spans="12:13" ht="18" customHeight="1" x14ac:dyDescent="0.25">
      <c r="L12319" s="516"/>
      <c r="M12319" s="410" t="str">
        <f>IFERROR(IF($A12320=VLOOKUP($A12320,AGOTADOS!$A$3:$H$4997,1,FALSE),"AGOTADO","SI HAY"),"")</f>
        <v/>
      </c>
    </row>
    <row r="12320" spans="12:13" ht="18" customHeight="1" x14ac:dyDescent="0.25">
      <c r="L12320" s="516"/>
      <c r="M12320" s="410" t="str">
        <f>IFERROR(IF($A12321=VLOOKUP($A12321,AGOTADOS!$A$3:$H$4997,1,FALSE),"AGOTADO","SI HAY"),"")</f>
        <v/>
      </c>
    </row>
    <row r="12321" spans="12:13" ht="18" customHeight="1" x14ac:dyDescent="0.25">
      <c r="L12321" s="516"/>
      <c r="M12321" s="410" t="str">
        <f>IFERROR(IF($A12322=VLOOKUP($A12322,AGOTADOS!$A$3:$H$4997,1,FALSE),"AGOTADO","SI HAY"),"")</f>
        <v/>
      </c>
    </row>
    <row r="12322" spans="12:13" ht="18" customHeight="1" x14ac:dyDescent="0.25">
      <c r="L12322" s="516"/>
      <c r="M12322" s="410" t="str">
        <f>IFERROR(IF($A12323=VLOOKUP($A12323,AGOTADOS!$A$3:$H$4997,1,FALSE),"AGOTADO","SI HAY"),"")</f>
        <v/>
      </c>
    </row>
    <row r="12323" spans="12:13" ht="18" customHeight="1" x14ac:dyDescent="0.25">
      <c r="L12323" s="516"/>
      <c r="M12323" s="410" t="str">
        <f>IFERROR(IF($A12324=VLOOKUP($A12324,AGOTADOS!$A$3:$H$4997,1,FALSE),"AGOTADO","SI HAY"),"")</f>
        <v/>
      </c>
    </row>
    <row r="12324" spans="12:13" ht="18" customHeight="1" x14ac:dyDescent="0.25">
      <c r="L12324" s="516"/>
      <c r="M12324" s="410" t="str">
        <f>IFERROR(IF($A12325=VLOOKUP($A12325,AGOTADOS!$A$3:$H$4997,1,FALSE),"AGOTADO","SI HAY"),"")</f>
        <v/>
      </c>
    </row>
    <row r="12325" spans="12:13" ht="18" customHeight="1" x14ac:dyDescent="0.25">
      <c r="L12325" s="516"/>
      <c r="M12325" s="410" t="str">
        <f>IFERROR(IF($A12326=VLOOKUP($A12326,AGOTADOS!$A$3:$H$4997,1,FALSE),"AGOTADO","SI HAY"),"")</f>
        <v/>
      </c>
    </row>
    <row r="12326" spans="12:13" ht="18" customHeight="1" x14ac:dyDescent="0.25">
      <c r="L12326" s="516"/>
      <c r="M12326" s="410" t="str">
        <f>IFERROR(IF($A12327=VLOOKUP($A12327,AGOTADOS!$A$3:$H$4997,1,FALSE),"AGOTADO","SI HAY"),"")</f>
        <v/>
      </c>
    </row>
    <row r="12327" spans="12:13" ht="18" customHeight="1" x14ac:dyDescent="0.25">
      <c r="L12327" s="516"/>
      <c r="M12327" s="410" t="str">
        <f>IFERROR(IF($A12328=VLOOKUP($A12328,AGOTADOS!$A$3:$H$4997,1,FALSE),"AGOTADO","SI HAY"),"")</f>
        <v/>
      </c>
    </row>
    <row r="12328" spans="12:13" ht="18" customHeight="1" x14ac:dyDescent="0.25">
      <c r="L12328" s="516"/>
      <c r="M12328" s="410" t="str">
        <f>IFERROR(IF($A12329=VLOOKUP($A12329,AGOTADOS!$A$3:$H$4997,1,FALSE),"AGOTADO","SI HAY"),"")</f>
        <v/>
      </c>
    </row>
    <row r="12329" spans="12:13" ht="18" customHeight="1" x14ac:dyDescent="0.25">
      <c r="L12329" s="516"/>
      <c r="M12329" s="410" t="str">
        <f>IFERROR(IF($A12330=VLOOKUP($A12330,AGOTADOS!$A$3:$H$4997,1,FALSE),"AGOTADO","SI HAY"),"")</f>
        <v/>
      </c>
    </row>
    <row r="12330" spans="12:13" ht="18" customHeight="1" x14ac:dyDescent="0.25">
      <c r="L12330" s="516"/>
      <c r="M12330" s="410" t="str">
        <f>IFERROR(IF($A12331=VLOOKUP($A12331,AGOTADOS!$A$3:$H$4997,1,FALSE),"AGOTADO","SI HAY"),"")</f>
        <v/>
      </c>
    </row>
    <row r="12331" spans="12:13" ht="18" customHeight="1" x14ac:dyDescent="0.25">
      <c r="L12331" s="516"/>
      <c r="M12331" s="410" t="str">
        <f>IFERROR(IF($A12332=VLOOKUP($A12332,AGOTADOS!$A$3:$H$4997,1,FALSE),"AGOTADO","SI HAY"),"")</f>
        <v/>
      </c>
    </row>
    <row r="12332" spans="12:13" ht="18" customHeight="1" x14ac:dyDescent="0.25">
      <c r="L12332" s="516"/>
      <c r="M12332" s="410" t="str">
        <f>IFERROR(IF($A12333=VLOOKUP($A12333,AGOTADOS!$A$3:$H$4997,1,FALSE),"AGOTADO","SI HAY"),"")</f>
        <v/>
      </c>
    </row>
    <row r="12333" spans="12:13" ht="18" customHeight="1" x14ac:dyDescent="0.25">
      <c r="L12333" s="516"/>
      <c r="M12333" s="410" t="str">
        <f>IFERROR(IF($A12334=VLOOKUP($A12334,AGOTADOS!$A$3:$H$4997,1,FALSE),"AGOTADO","SI HAY"),"")</f>
        <v/>
      </c>
    </row>
    <row r="12334" spans="12:13" ht="18" customHeight="1" x14ac:dyDescent="0.25">
      <c r="L12334" s="516"/>
      <c r="M12334" s="410" t="str">
        <f>IFERROR(IF($A12335=VLOOKUP($A12335,AGOTADOS!$A$3:$H$4997,1,FALSE),"AGOTADO","SI HAY"),"")</f>
        <v/>
      </c>
    </row>
    <row r="12335" spans="12:13" ht="18" customHeight="1" x14ac:dyDescent="0.25">
      <c r="L12335" s="516"/>
      <c r="M12335" s="410" t="str">
        <f>IFERROR(IF($A12336=VLOOKUP($A12336,AGOTADOS!$A$3:$H$4997,1,FALSE),"AGOTADO","SI HAY"),"")</f>
        <v/>
      </c>
    </row>
    <row r="12336" spans="12:13" ht="18" customHeight="1" x14ac:dyDescent="0.25">
      <c r="L12336" s="516"/>
      <c r="M12336" s="410" t="str">
        <f>IFERROR(IF($A12337=VLOOKUP($A12337,AGOTADOS!$A$3:$H$4997,1,FALSE),"AGOTADO","SI HAY"),"")</f>
        <v/>
      </c>
    </row>
    <row r="12337" spans="12:13" ht="18" customHeight="1" x14ac:dyDescent="0.25">
      <c r="L12337" s="516"/>
      <c r="M12337" s="410" t="str">
        <f>IFERROR(IF($A12338=VLOOKUP($A12338,AGOTADOS!$A$3:$H$4997,1,FALSE),"AGOTADO","SI HAY"),"")</f>
        <v/>
      </c>
    </row>
    <row r="12338" spans="12:13" ht="18" customHeight="1" x14ac:dyDescent="0.25">
      <c r="L12338" s="516"/>
      <c r="M12338" s="410" t="str">
        <f>IFERROR(IF($A12339=VLOOKUP($A12339,AGOTADOS!$A$3:$H$4997,1,FALSE),"AGOTADO","SI HAY"),"")</f>
        <v/>
      </c>
    </row>
    <row r="12339" spans="12:13" ht="18" customHeight="1" x14ac:dyDescent="0.25">
      <c r="L12339" s="516"/>
      <c r="M12339" s="410" t="str">
        <f>IFERROR(IF($A12340=VLOOKUP($A12340,AGOTADOS!$A$3:$H$4997,1,FALSE),"AGOTADO","SI HAY"),"")</f>
        <v/>
      </c>
    </row>
    <row r="12340" spans="12:13" ht="18" customHeight="1" x14ac:dyDescent="0.25">
      <c r="L12340" s="516"/>
      <c r="M12340" s="410" t="str">
        <f>IFERROR(IF($A12341=VLOOKUP($A12341,AGOTADOS!$A$3:$H$4997,1,FALSE),"AGOTADO","SI HAY"),"")</f>
        <v/>
      </c>
    </row>
    <row r="12341" spans="12:13" ht="18" customHeight="1" x14ac:dyDescent="0.25">
      <c r="L12341" s="516"/>
      <c r="M12341" s="410" t="str">
        <f>IFERROR(IF($A12342=VLOOKUP($A12342,AGOTADOS!$A$3:$H$4997,1,FALSE),"AGOTADO","SI HAY"),"")</f>
        <v/>
      </c>
    </row>
    <row r="12342" spans="12:13" ht="18" customHeight="1" x14ac:dyDescent="0.25">
      <c r="L12342" s="516"/>
      <c r="M12342" s="410" t="str">
        <f>IFERROR(IF($A12343=VLOOKUP($A12343,AGOTADOS!$A$3:$H$4997,1,FALSE),"AGOTADO","SI HAY"),"")</f>
        <v/>
      </c>
    </row>
    <row r="12343" spans="12:13" ht="18" customHeight="1" x14ac:dyDescent="0.25">
      <c r="L12343" s="516"/>
      <c r="M12343" s="410" t="str">
        <f>IFERROR(IF($A12344=VLOOKUP($A12344,AGOTADOS!$A$3:$H$4997,1,FALSE),"AGOTADO","SI HAY"),"")</f>
        <v/>
      </c>
    </row>
    <row r="12344" spans="12:13" ht="18" customHeight="1" x14ac:dyDescent="0.25">
      <c r="L12344" s="516"/>
      <c r="M12344" s="410" t="str">
        <f>IFERROR(IF($A12345=VLOOKUP($A12345,AGOTADOS!$A$3:$H$4997,1,FALSE),"AGOTADO","SI HAY"),"")</f>
        <v/>
      </c>
    </row>
    <row r="12345" spans="12:13" ht="18" customHeight="1" x14ac:dyDescent="0.25">
      <c r="L12345" s="516"/>
      <c r="M12345" s="410" t="str">
        <f>IFERROR(IF($A12346=VLOOKUP($A12346,AGOTADOS!$A$3:$H$4997,1,FALSE),"AGOTADO","SI HAY"),"")</f>
        <v/>
      </c>
    </row>
    <row r="12346" spans="12:13" ht="18" customHeight="1" x14ac:dyDescent="0.25">
      <c r="L12346" s="516"/>
      <c r="M12346" s="410" t="str">
        <f>IFERROR(IF($A12347=VLOOKUP($A12347,AGOTADOS!$A$3:$H$4997,1,FALSE),"AGOTADO","SI HAY"),"")</f>
        <v/>
      </c>
    </row>
    <row r="12347" spans="12:13" ht="18" customHeight="1" x14ac:dyDescent="0.25">
      <c r="L12347" s="516"/>
      <c r="M12347" s="410" t="str">
        <f>IFERROR(IF($A12348=VLOOKUP($A12348,AGOTADOS!$A$3:$H$4997,1,FALSE),"AGOTADO","SI HAY"),"")</f>
        <v/>
      </c>
    </row>
    <row r="12348" spans="12:13" ht="18" customHeight="1" x14ac:dyDescent="0.25">
      <c r="L12348" s="516"/>
      <c r="M12348" s="410" t="str">
        <f>IFERROR(IF($A12349=VLOOKUP($A12349,AGOTADOS!$A$3:$H$4997,1,FALSE),"AGOTADO","SI HAY"),"")</f>
        <v/>
      </c>
    </row>
    <row r="12349" spans="12:13" ht="18" customHeight="1" x14ac:dyDescent="0.25">
      <c r="L12349" s="516"/>
      <c r="M12349" s="410" t="str">
        <f>IFERROR(IF($A12350=VLOOKUP($A12350,AGOTADOS!$A$3:$H$4997,1,FALSE),"AGOTADO","SI HAY"),"")</f>
        <v/>
      </c>
    </row>
    <row r="12350" spans="12:13" ht="18" customHeight="1" x14ac:dyDescent="0.25">
      <c r="L12350" s="516"/>
      <c r="M12350" s="410" t="str">
        <f>IFERROR(IF($A12351=VLOOKUP($A12351,AGOTADOS!$A$3:$H$4997,1,FALSE),"AGOTADO","SI HAY"),"")</f>
        <v/>
      </c>
    </row>
    <row r="12351" spans="12:13" ht="18" customHeight="1" x14ac:dyDescent="0.25">
      <c r="L12351" s="516"/>
      <c r="M12351" s="410" t="str">
        <f>IFERROR(IF($A12352=VLOOKUP($A12352,AGOTADOS!$A$3:$H$4997,1,FALSE),"AGOTADO","SI HAY"),"")</f>
        <v/>
      </c>
    </row>
    <row r="12352" spans="12:13" ht="18" customHeight="1" x14ac:dyDescent="0.25">
      <c r="L12352" s="516"/>
      <c r="M12352" s="410" t="str">
        <f>IFERROR(IF($A12353=VLOOKUP($A12353,AGOTADOS!$A$3:$H$4997,1,FALSE),"AGOTADO","SI HAY"),"")</f>
        <v/>
      </c>
    </row>
    <row r="12353" spans="12:13" ht="18" customHeight="1" x14ac:dyDescent="0.25">
      <c r="L12353" s="516"/>
      <c r="M12353" s="410" t="str">
        <f>IFERROR(IF($A12354=VLOOKUP($A12354,AGOTADOS!$A$3:$H$4997,1,FALSE),"AGOTADO","SI HAY"),"")</f>
        <v/>
      </c>
    </row>
    <row r="12354" spans="12:13" ht="18" customHeight="1" x14ac:dyDescent="0.25">
      <c r="L12354" s="516"/>
      <c r="M12354" s="410" t="str">
        <f>IFERROR(IF($A12355=VLOOKUP($A12355,AGOTADOS!$A$3:$H$4997,1,FALSE),"AGOTADO","SI HAY"),"")</f>
        <v/>
      </c>
    </row>
    <row r="12355" spans="12:13" ht="18" customHeight="1" x14ac:dyDescent="0.25">
      <c r="L12355" s="516"/>
      <c r="M12355" s="410" t="str">
        <f>IFERROR(IF($A12356=VLOOKUP($A12356,AGOTADOS!$A$3:$H$4997,1,FALSE),"AGOTADO","SI HAY"),"")</f>
        <v/>
      </c>
    </row>
    <row r="12356" spans="12:13" ht="18" customHeight="1" x14ac:dyDescent="0.25">
      <c r="L12356" s="516"/>
      <c r="M12356" s="410" t="str">
        <f>IFERROR(IF($A12357=VLOOKUP($A12357,AGOTADOS!$A$3:$H$4997,1,FALSE),"AGOTADO","SI HAY"),"")</f>
        <v/>
      </c>
    </row>
    <row r="12357" spans="12:13" ht="18" customHeight="1" x14ac:dyDescent="0.25">
      <c r="L12357" s="516"/>
      <c r="M12357" s="410" t="str">
        <f>IFERROR(IF($A12358=VLOOKUP($A12358,AGOTADOS!$A$3:$H$4997,1,FALSE),"AGOTADO","SI HAY"),"")</f>
        <v/>
      </c>
    </row>
    <row r="12358" spans="12:13" ht="18" customHeight="1" x14ac:dyDescent="0.25">
      <c r="L12358" s="516"/>
      <c r="M12358" s="410" t="str">
        <f>IFERROR(IF($A12359=VLOOKUP($A12359,AGOTADOS!$A$3:$H$4997,1,FALSE),"AGOTADO","SI HAY"),"")</f>
        <v/>
      </c>
    </row>
    <row r="12359" spans="12:13" ht="18" customHeight="1" x14ac:dyDescent="0.25">
      <c r="L12359" s="516"/>
      <c r="M12359" s="410" t="str">
        <f>IFERROR(IF($A12360=VLOOKUP($A12360,AGOTADOS!$A$3:$H$4997,1,FALSE),"AGOTADO","SI HAY"),"")</f>
        <v/>
      </c>
    </row>
    <row r="12360" spans="12:13" ht="18" customHeight="1" x14ac:dyDescent="0.25">
      <c r="L12360" s="516"/>
      <c r="M12360" s="410" t="str">
        <f>IFERROR(IF($A12361=VLOOKUP($A12361,AGOTADOS!$A$3:$H$4997,1,FALSE),"AGOTADO","SI HAY"),"")</f>
        <v/>
      </c>
    </row>
    <row r="12361" spans="12:13" ht="18" customHeight="1" x14ac:dyDescent="0.25">
      <c r="L12361" s="516"/>
      <c r="M12361" s="410" t="str">
        <f>IFERROR(IF($A12362=VLOOKUP($A12362,AGOTADOS!$A$3:$H$4997,1,FALSE),"AGOTADO","SI HAY"),"")</f>
        <v/>
      </c>
    </row>
    <row r="12362" spans="12:13" ht="18" customHeight="1" x14ac:dyDescent="0.25">
      <c r="L12362" s="516"/>
      <c r="M12362" s="410" t="str">
        <f>IFERROR(IF($A12363=VLOOKUP($A12363,AGOTADOS!$A$3:$H$4997,1,FALSE),"AGOTADO","SI HAY"),"")</f>
        <v/>
      </c>
    </row>
    <row r="12363" spans="12:13" ht="18" customHeight="1" x14ac:dyDescent="0.25">
      <c r="L12363" s="516"/>
      <c r="M12363" s="410" t="str">
        <f>IFERROR(IF($A12364=VLOOKUP($A12364,AGOTADOS!$A$3:$H$4997,1,FALSE),"AGOTADO","SI HAY"),"")</f>
        <v/>
      </c>
    </row>
    <row r="12364" spans="12:13" ht="18" customHeight="1" x14ac:dyDescent="0.25">
      <c r="L12364" s="516"/>
      <c r="M12364" s="410" t="str">
        <f>IFERROR(IF($A12365=VLOOKUP($A12365,AGOTADOS!$A$3:$H$4997,1,FALSE),"AGOTADO","SI HAY"),"")</f>
        <v/>
      </c>
    </row>
    <row r="12365" spans="12:13" ht="18" customHeight="1" x14ac:dyDescent="0.25">
      <c r="L12365" s="516"/>
      <c r="M12365" s="410" t="str">
        <f>IFERROR(IF($A12366=VLOOKUP($A12366,AGOTADOS!$A$3:$H$4997,1,FALSE),"AGOTADO","SI HAY"),"")</f>
        <v/>
      </c>
    </row>
    <row r="12366" spans="12:13" ht="18" customHeight="1" x14ac:dyDescent="0.25">
      <c r="L12366" s="516"/>
      <c r="M12366" s="410" t="str">
        <f>IFERROR(IF($A12367=VLOOKUP($A12367,AGOTADOS!$A$3:$H$4997,1,FALSE),"AGOTADO","SI HAY"),"")</f>
        <v/>
      </c>
    </row>
    <row r="12367" spans="12:13" ht="18" customHeight="1" x14ac:dyDescent="0.25">
      <c r="L12367" s="516"/>
      <c r="M12367" s="410" t="str">
        <f>IFERROR(IF($A12368=VLOOKUP($A12368,AGOTADOS!$A$3:$H$4997,1,FALSE),"AGOTADO","SI HAY"),"")</f>
        <v/>
      </c>
    </row>
    <row r="12368" spans="12:13" ht="18" customHeight="1" x14ac:dyDescent="0.25">
      <c r="L12368" s="516"/>
      <c r="M12368" s="410" t="str">
        <f>IFERROR(IF($A12369=VLOOKUP($A12369,AGOTADOS!$A$3:$H$4997,1,FALSE),"AGOTADO","SI HAY"),"")</f>
        <v/>
      </c>
    </row>
    <row r="12369" spans="12:13" ht="18" customHeight="1" x14ac:dyDescent="0.25">
      <c r="L12369" s="516"/>
      <c r="M12369" s="410" t="str">
        <f>IFERROR(IF($A12370=VLOOKUP($A12370,AGOTADOS!$A$3:$H$4997,1,FALSE),"AGOTADO","SI HAY"),"")</f>
        <v/>
      </c>
    </row>
    <row r="12370" spans="12:13" ht="18" customHeight="1" x14ac:dyDescent="0.25">
      <c r="L12370" s="516"/>
      <c r="M12370" s="410" t="str">
        <f>IFERROR(IF($A12371=VLOOKUP($A12371,AGOTADOS!$A$3:$H$4997,1,FALSE),"AGOTADO","SI HAY"),"")</f>
        <v/>
      </c>
    </row>
    <row r="12371" spans="12:13" ht="18" customHeight="1" x14ac:dyDescent="0.25">
      <c r="L12371" s="516"/>
      <c r="M12371" s="410" t="str">
        <f>IFERROR(IF($A12372=VLOOKUP($A12372,AGOTADOS!$A$3:$H$4997,1,FALSE),"AGOTADO","SI HAY"),"")</f>
        <v/>
      </c>
    </row>
    <row r="12372" spans="12:13" ht="18" customHeight="1" x14ac:dyDescent="0.25">
      <c r="L12372" s="516"/>
      <c r="M12372" s="410" t="str">
        <f>IFERROR(IF($A12373=VLOOKUP($A12373,AGOTADOS!$A$3:$H$4997,1,FALSE),"AGOTADO","SI HAY"),"")</f>
        <v/>
      </c>
    </row>
    <row r="12373" spans="12:13" ht="18" customHeight="1" x14ac:dyDescent="0.25">
      <c r="L12373" s="516"/>
      <c r="M12373" s="410" t="str">
        <f>IFERROR(IF($A12374=VLOOKUP($A12374,AGOTADOS!$A$3:$H$4997,1,FALSE),"AGOTADO","SI HAY"),"")</f>
        <v/>
      </c>
    </row>
    <row r="12374" spans="12:13" ht="18" customHeight="1" x14ac:dyDescent="0.25">
      <c r="L12374" s="516"/>
      <c r="M12374" s="410" t="str">
        <f>IFERROR(IF($A12375=VLOOKUP($A12375,AGOTADOS!$A$3:$H$4997,1,FALSE),"AGOTADO","SI HAY"),"")</f>
        <v/>
      </c>
    </row>
    <row r="12375" spans="12:13" ht="18" customHeight="1" x14ac:dyDescent="0.25">
      <c r="L12375" s="516"/>
      <c r="M12375" s="410" t="str">
        <f>IFERROR(IF($A12376=VLOOKUP($A12376,AGOTADOS!$A$3:$H$4997,1,FALSE),"AGOTADO","SI HAY"),"")</f>
        <v/>
      </c>
    </row>
    <row r="12376" spans="12:13" ht="18" customHeight="1" x14ac:dyDescent="0.25">
      <c r="L12376" s="516"/>
      <c r="M12376" s="410" t="str">
        <f>IFERROR(IF($A12377=VLOOKUP($A12377,AGOTADOS!$A$3:$H$4997,1,FALSE),"AGOTADO","SI HAY"),"")</f>
        <v/>
      </c>
    </row>
    <row r="12377" spans="12:13" ht="18" customHeight="1" x14ac:dyDescent="0.25">
      <c r="L12377" s="516"/>
      <c r="M12377" s="410" t="str">
        <f>IFERROR(IF($A12378=VLOOKUP($A12378,AGOTADOS!$A$3:$H$4997,1,FALSE),"AGOTADO","SI HAY"),"")</f>
        <v/>
      </c>
    </row>
    <row r="12378" spans="12:13" ht="18" customHeight="1" x14ac:dyDescent="0.25">
      <c r="L12378" s="516"/>
      <c r="M12378" s="410" t="str">
        <f>IFERROR(IF($A12379=VLOOKUP($A12379,AGOTADOS!$A$3:$H$4997,1,FALSE),"AGOTADO","SI HAY"),"")</f>
        <v/>
      </c>
    </row>
    <row r="12379" spans="12:13" ht="18" customHeight="1" x14ac:dyDescent="0.25">
      <c r="L12379" s="516"/>
      <c r="M12379" s="410" t="str">
        <f>IFERROR(IF($A12380=VLOOKUP($A12380,AGOTADOS!$A$3:$H$4997,1,FALSE),"AGOTADO","SI HAY"),"")</f>
        <v/>
      </c>
    </row>
    <row r="12380" spans="12:13" ht="18" customHeight="1" x14ac:dyDescent="0.25">
      <c r="L12380" s="516"/>
      <c r="M12380" s="410" t="str">
        <f>IFERROR(IF($A12381=VLOOKUP($A12381,AGOTADOS!$A$3:$H$4997,1,FALSE),"AGOTADO","SI HAY"),"")</f>
        <v/>
      </c>
    </row>
    <row r="12381" spans="12:13" ht="18" customHeight="1" x14ac:dyDescent="0.25">
      <c r="L12381" s="516"/>
      <c r="M12381" s="410" t="str">
        <f>IFERROR(IF($A12382=VLOOKUP($A12382,AGOTADOS!$A$3:$H$4997,1,FALSE),"AGOTADO","SI HAY"),"")</f>
        <v/>
      </c>
    </row>
    <row r="12382" spans="12:13" ht="18" customHeight="1" x14ac:dyDescent="0.25">
      <c r="L12382" s="516"/>
      <c r="M12382" s="410" t="str">
        <f>IFERROR(IF($A12383=VLOOKUP($A12383,AGOTADOS!$A$3:$H$4997,1,FALSE),"AGOTADO","SI HAY"),"")</f>
        <v/>
      </c>
    </row>
    <row r="12383" spans="12:13" ht="18" customHeight="1" x14ac:dyDescent="0.25">
      <c r="L12383" s="516"/>
      <c r="M12383" s="410" t="str">
        <f>IFERROR(IF($A12384=VLOOKUP($A12384,AGOTADOS!$A$3:$H$4997,1,FALSE),"AGOTADO","SI HAY"),"")</f>
        <v/>
      </c>
    </row>
    <row r="12384" spans="12:13" ht="18" customHeight="1" x14ac:dyDescent="0.25">
      <c r="L12384" s="516"/>
      <c r="M12384" s="410" t="str">
        <f>IFERROR(IF($A12385=VLOOKUP($A12385,AGOTADOS!$A$3:$H$4997,1,FALSE),"AGOTADO","SI HAY"),"")</f>
        <v/>
      </c>
    </row>
    <row r="12385" spans="12:13" ht="18" customHeight="1" x14ac:dyDescent="0.25">
      <c r="L12385" s="516"/>
      <c r="M12385" s="410" t="str">
        <f>IFERROR(IF($A12386=VLOOKUP($A12386,AGOTADOS!$A$3:$H$4997,1,FALSE),"AGOTADO","SI HAY"),"")</f>
        <v/>
      </c>
    </row>
    <row r="12386" spans="12:13" ht="18" customHeight="1" x14ac:dyDescent="0.25">
      <c r="L12386" s="516"/>
      <c r="M12386" s="410" t="str">
        <f>IFERROR(IF($A12387=VLOOKUP($A12387,AGOTADOS!$A$3:$H$4997,1,FALSE),"AGOTADO","SI HAY"),"")</f>
        <v/>
      </c>
    </row>
    <row r="12387" spans="12:13" ht="18" customHeight="1" x14ac:dyDescent="0.25">
      <c r="L12387" s="516"/>
      <c r="M12387" s="410" t="str">
        <f>IFERROR(IF($A12388=VLOOKUP($A12388,AGOTADOS!$A$3:$H$4997,1,FALSE),"AGOTADO","SI HAY"),"")</f>
        <v/>
      </c>
    </row>
    <row r="12388" spans="12:13" ht="18" customHeight="1" x14ac:dyDescent="0.25">
      <c r="L12388" s="516"/>
      <c r="M12388" s="410" t="str">
        <f>IFERROR(IF($A12389=VLOOKUP($A12389,AGOTADOS!$A$3:$H$4997,1,FALSE),"AGOTADO","SI HAY"),"")</f>
        <v/>
      </c>
    </row>
    <row r="12389" spans="12:13" ht="18" customHeight="1" x14ac:dyDescent="0.25">
      <c r="L12389" s="516"/>
      <c r="M12389" s="410" t="str">
        <f>IFERROR(IF($A12390=VLOOKUP($A12390,AGOTADOS!$A$3:$H$4997,1,FALSE),"AGOTADO","SI HAY"),"")</f>
        <v/>
      </c>
    </row>
    <row r="12390" spans="12:13" ht="18" customHeight="1" x14ac:dyDescent="0.25">
      <c r="L12390" s="516"/>
      <c r="M12390" s="410" t="str">
        <f>IFERROR(IF($A12391=VLOOKUP($A12391,AGOTADOS!$A$3:$H$4997,1,FALSE),"AGOTADO","SI HAY"),"")</f>
        <v/>
      </c>
    </row>
    <row r="12391" spans="12:13" ht="18" customHeight="1" x14ac:dyDescent="0.25">
      <c r="L12391" s="516"/>
      <c r="M12391" s="410" t="str">
        <f>IFERROR(IF($A12392=VLOOKUP($A12392,AGOTADOS!$A$3:$H$4997,1,FALSE),"AGOTADO","SI HAY"),"")</f>
        <v/>
      </c>
    </row>
    <row r="12392" spans="12:13" ht="18" customHeight="1" x14ac:dyDescent="0.25">
      <c r="L12392" s="516"/>
      <c r="M12392" s="410" t="str">
        <f>IFERROR(IF($A12393=VLOOKUP($A12393,AGOTADOS!$A$3:$H$4997,1,FALSE),"AGOTADO","SI HAY"),"")</f>
        <v/>
      </c>
    </row>
    <row r="12393" spans="12:13" ht="18" customHeight="1" x14ac:dyDescent="0.25">
      <c r="L12393" s="516"/>
      <c r="M12393" s="410" t="str">
        <f>IFERROR(IF($A12394=VLOOKUP($A12394,AGOTADOS!$A$3:$H$4997,1,FALSE),"AGOTADO","SI HAY"),"")</f>
        <v/>
      </c>
    </row>
    <row r="12394" spans="12:13" ht="18" customHeight="1" x14ac:dyDescent="0.25">
      <c r="L12394" s="516"/>
      <c r="M12394" s="410" t="str">
        <f>IFERROR(IF($A12395=VLOOKUP($A12395,AGOTADOS!$A$3:$H$4997,1,FALSE),"AGOTADO","SI HAY"),"")</f>
        <v/>
      </c>
    </row>
    <row r="12395" spans="12:13" ht="18" customHeight="1" x14ac:dyDescent="0.25">
      <c r="L12395" s="516"/>
      <c r="M12395" s="410" t="str">
        <f>IFERROR(IF($A12396=VLOOKUP($A12396,AGOTADOS!$A$3:$H$4997,1,FALSE),"AGOTADO","SI HAY"),"")</f>
        <v/>
      </c>
    </row>
    <row r="12396" spans="12:13" ht="18" customHeight="1" x14ac:dyDescent="0.25">
      <c r="L12396" s="516"/>
      <c r="M12396" s="410" t="str">
        <f>IFERROR(IF($A12397=VLOOKUP($A12397,AGOTADOS!$A$3:$H$4997,1,FALSE),"AGOTADO","SI HAY"),"")</f>
        <v/>
      </c>
    </row>
    <row r="12397" spans="12:13" ht="18" customHeight="1" x14ac:dyDescent="0.25">
      <c r="L12397" s="516"/>
      <c r="M12397" s="410" t="str">
        <f>IFERROR(IF($A12398=VLOOKUP($A12398,AGOTADOS!$A$3:$H$4997,1,FALSE),"AGOTADO","SI HAY"),"")</f>
        <v/>
      </c>
    </row>
    <row r="12398" spans="12:13" ht="18" customHeight="1" x14ac:dyDescent="0.25">
      <c r="L12398" s="516"/>
      <c r="M12398" s="410" t="str">
        <f>IFERROR(IF($A12399=VLOOKUP($A12399,AGOTADOS!$A$3:$H$4997,1,FALSE),"AGOTADO","SI HAY"),"")</f>
        <v/>
      </c>
    </row>
    <row r="12399" spans="12:13" ht="18" customHeight="1" x14ac:dyDescent="0.25">
      <c r="L12399" s="516"/>
      <c r="M12399" s="410" t="str">
        <f>IFERROR(IF($A12400=VLOOKUP($A12400,AGOTADOS!$A$3:$H$4997,1,FALSE),"AGOTADO","SI HAY"),"")</f>
        <v/>
      </c>
    </row>
    <row r="12400" spans="12:13" ht="18" customHeight="1" x14ac:dyDescent="0.25">
      <c r="L12400" s="516"/>
      <c r="M12400" s="410" t="str">
        <f>IFERROR(IF($A12401=VLOOKUP($A12401,AGOTADOS!$A$3:$H$4997,1,FALSE),"AGOTADO","SI HAY"),"")</f>
        <v/>
      </c>
    </row>
    <row r="12401" spans="12:13" ht="18" customHeight="1" x14ac:dyDescent="0.25">
      <c r="L12401" s="516"/>
      <c r="M12401" s="410" t="str">
        <f>IFERROR(IF($A12402=VLOOKUP($A12402,AGOTADOS!$A$3:$H$4997,1,FALSE),"AGOTADO","SI HAY"),"")</f>
        <v/>
      </c>
    </row>
    <row r="12402" spans="12:13" ht="18" customHeight="1" x14ac:dyDescent="0.25">
      <c r="L12402" s="516"/>
      <c r="M12402" s="410" t="str">
        <f>IFERROR(IF($A12403=VLOOKUP($A12403,AGOTADOS!$A$3:$H$4997,1,FALSE),"AGOTADO","SI HAY"),"")</f>
        <v/>
      </c>
    </row>
    <row r="12403" spans="12:13" ht="18" customHeight="1" x14ac:dyDescent="0.25">
      <c r="L12403" s="516"/>
      <c r="M12403" s="410" t="str">
        <f>IFERROR(IF($A12404=VLOOKUP($A12404,AGOTADOS!$A$3:$H$4997,1,FALSE),"AGOTADO","SI HAY"),"")</f>
        <v/>
      </c>
    </row>
    <row r="12404" spans="12:13" ht="18" customHeight="1" x14ac:dyDescent="0.25">
      <c r="L12404" s="516"/>
      <c r="M12404" s="410" t="str">
        <f>IFERROR(IF($A12405=VLOOKUP($A12405,AGOTADOS!$A$3:$H$4997,1,FALSE),"AGOTADO","SI HAY"),"")</f>
        <v/>
      </c>
    </row>
    <row r="12405" spans="12:13" ht="18" customHeight="1" x14ac:dyDescent="0.25">
      <c r="L12405" s="516"/>
      <c r="M12405" s="410" t="str">
        <f>IFERROR(IF($A12406=VLOOKUP($A12406,AGOTADOS!$A$3:$H$4997,1,FALSE),"AGOTADO","SI HAY"),"")</f>
        <v/>
      </c>
    </row>
    <row r="12406" spans="12:13" ht="18" customHeight="1" x14ac:dyDescent="0.25">
      <c r="L12406" s="516"/>
      <c r="M12406" s="410" t="str">
        <f>IFERROR(IF($A12407=VLOOKUP($A12407,AGOTADOS!$A$3:$H$4997,1,FALSE),"AGOTADO","SI HAY"),"")</f>
        <v/>
      </c>
    </row>
    <row r="12407" spans="12:13" ht="18" customHeight="1" x14ac:dyDescent="0.25">
      <c r="L12407" s="516"/>
      <c r="M12407" s="410" t="str">
        <f>IFERROR(IF($A12408=VLOOKUP($A12408,AGOTADOS!$A$3:$H$4997,1,FALSE),"AGOTADO","SI HAY"),"")</f>
        <v/>
      </c>
    </row>
    <row r="12408" spans="12:13" ht="18" customHeight="1" x14ac:dyDescent="0.25">
      <c r="L12408" s="516"/>
      <c r="M12408" s="410" t="str">
        <f>IFERROR(IF($A12409=VLOOKUP($A12409,AGOTADOS!$A$3:$H$4997,1,FALSE),"AGOTADO","SI HAY"),"")</f>
        <v/>
      </c>
    </row>
    <row r="12409" spans="12:13" ht="18" customHeight="1" x14ac:dyDescent="0.25">
      <c r="L12409" s="516"/>
      <c r="M12409" s="410" t="str">
        <f>IFERROR(IF($A12410=VLOOKUP($A12410,AGOTADOS!$A$3:$H$4997,1,FALSE),"AGOTADO","SI HAY"),"")</f>
        <v/>
      </c>
    </row>
    <row r="12410" spans="12:13" ht="18" customHeight="1" x14ac:dyDescent="0.25">
      <c r="L12410" s="516"/>
      <c r="M12410" s="410" t="str">
        <f>IFERROR(IF($A12411=VLOOKUP($A12411,AGOTADOS!$A$3:$H$4997,1,FALSE),"AGOTADO","SI HAY"),"")</f>
        <v/>
      </c>
    </row>
    <row r="12411" spans="12:13" ht="18" customHeight="1" x14ac:dyDescent="0.25">
      <c r="L12411" s="516"/>
      <c r="M12411" s="410" t="str">
        <f>IFERROR(IF($A12412=VLOOKUP($A12412,AGOTADOS!$A$3:$H$4997,1,FALSE),"AGOTADO","SI HAY"),"")</f>
        <v/>
      </c>
    </row>
    <row r="12412" spans="12:13" ht="18" customHeight="1" x14ac:dyDescent="0.25">
      <c r="L12412" s="516"/>
      <c r="M12412" s="410" t="str">
        <f>IFERROR(IF($A12413=VLOOKUP($A12413,AGOTADOS!$A$3:$H$4997,1,FALSE),"AGOTADO","SI HAY"),"")</f>
        <v/>
      </c>
    </row>
    <row r="12413" spans="12:13" ht="18" customHeight="1" x14ac:dyDescent="0.25">
      <c r="L12413" s="516"/>
      <c r="M12413" s="410" t="str">
        <f>IFERROR(IF($A12414=VLOOKUP($A12414,AGOTADOS!$A$3:$H$4997,1,FALSE),"AGOTADO","SI HAY"),"")</f>
        <v/>
      </c>
    </row>
    <row r="12414" spans="12:13" ht="18" customHeight="1" x14ac:dyDescent="0.25">
      <c r="L12414" s="516"/>
      <c r="M12414" s="410" t="str">
        <f>IFERROR(IF($A12415=VLOOKUP($A12415,AGOTADOS!$A$3:$H$4997,1,FALSE),"AGOTADO","SI HAY"),"")</f>
        <v/>
      </c>
    </row>
    <row r="12415" spans="12:13" ht="18" customHeight="1" x14ac:dyDescent="0.25">
      <c r="L12415" s="516"/>
      <c r="M12415" s="410" t="str">
        <f>IFERROR(IF($A12416=VLOOKUP($A12416,AGOTADOS!$A$3:$H$4997,1,FALSE),"AGOTADO","SI HAY"),"")</f>
        <v/>
      </c>
    </row>
    <row r="12416" spans="12:13" ht="18" customHeight="1" x14ac:dyDescent="0.25">
      <c r="L12416" s="516"/>
      <c r="M12416" s="410" t="str">
        <f>IFERROR(IF($A12417=VLOOKUP($A12417,AGOTADOS!$A$3:$H$4997,1,FALSE),"AGOTADO","SI HAY"),"")</f>
        <v/>
      </c>
    </row>
    <row r="12417" spans="12:13" ht="18" customHeight="1" x14ac:dyDescent="0.25">
      <c r="L12417" s="516"/>
      <c r="M12417" s="410" t="str">
        <f>IFERROR(IF($A12418=VLOOKUP($A12418,AGOTADOS!$A$3:$H$4997,1,FALSE),"AGOTADO","SI HAY"),"")</f>
        <v/>
      </c>
    </row>
    <row r="12418" spans="12:13" ht="18" customHeight="1" x14ac:dyDescent="0.25">
      <c r="L12418" s="516"/>
      <c r="M12418" s="410" t="str">
        <f>IFERROR(IF($A12419=VLOOKUP($A12419,AGOTADOS!$A$3:$H$4997,1,FALSE),"AGOTADO","SI HAY"),"")</f>
        <v/>
      </c>
    </row>
    <row r="12419" spans="12:13" ht="18" customHeight="1" x14ac:dyDescent="0.25">
      <c r="L12419" s="516"/>
      <c r="M12419" s="410" t="str">
        <f>IFERROR(IF($A12420=VLOOKUP($A12420,AGOTADOS!$A$3:$H$4997,1,FALSE),"AGOTADO","SI HAY"),"")</f>
        <v/>
      </c>
    </row>
    <row r="12420" spans="12:13" ht="18" customHeight="1" x14ac:dyDescent="0.25">
      <c r="L12420" s="516"/>
      <c r="M12420" s="410" t="str">
        <f>IFERROR(IF($A12421=VLOOKUP($A12421,AGOTADOS!$A$3:$H$4997,1,FALSE),"AGOTADO","SI HAY"),"")</f>
        <v/>
      </c>
    </row>
    <row r="12421" spans="12:13" ht="18" customHeight="1" x14ac:dyDescent="0.25">
      <c r="L12421" s="516"/>
      <c r="M12421" s="410" t="str">
        <f>IFERROR(IF($A12422=VLOOKUP($A12422,AGOTADOS!$A$3:$H$4997,1,FALSE),"AGOTADO","SI HAY"),"")</f>
        <v/>
      </c>
    </row>
    <row r="12422" spans="12:13" ht="18" customHeight="1" x14ac:dyDescent="0.25">
      <c r="L12422" s="516"/>
      <c r="M12422" s="410" t="str">
        <f>IFERROR(IF($A12423=VLOOKUP($A12423,AGOTADOS!$A$3:$H$4997,1,FALSE),"AGOTADO","SI HAY"),"")</f>
        <v/>
      </c>
    </row>
    <row r="12423" spans="12:13" ht="18" customHeight="1" x14ac:dyDescent="0.25">
      <c r="L12423" s="516"/>
      <c r="M12423" s="410" t="str">
        <f>IFERROR(IF($A12424=VLOOKUP($A12424,AGOTADOS!$A$3:$H$4997,1,FALSE),"AGOTADO","SI HAY"),"")</f>
        <v/>
      </c>
    </row>
    <row r="12424" spans="12:13" ht="18" customHeight="1" x14ac:dyDescent="0.25">
      <c r="L12424" s="516"/>
      <c r="M12424" s="410" t="str">
        <f>IFERROR(IF($A12425=VLOOKUP($A12425,AGOTADOS!$A$3:$H$4997,1,FALSE),"AGOTADO","SI HAY"),"")</f>
        <v/>
      </c>
    </row>
    <row r="12425" spans="12:13" ht="18" customHeight="1" x14ac:dyDescent="0.25">
      <c r="L12425" s="516"/>
      <c r="M12425" s="410" t="str">
        <f>IFERROR(IF($A12426=VLOOKUP($A12426,AGOTADOS!$A$3:$H$4997,1,FALSE),"AGOTADO","SI HAY"),"")</f>
        <v/>
      </c>
    </row>
    <row r="12426" spans="12:13" ht="18" customHeight="1" x14ac:dyDescent="0.25">
      <c r="L12426" s="516"/>
      <c r="M12426" s="410" t="str">
        <f>IFERROR(IF($A12427=VLOOKUP($A12427,AGOTADOS!$A$3:$H$4997,1,FALSE),"AGOTADO","SI HAY"),"")</f>
        <v/>
      </c>
    </row>
    <row r="12427" spans="12:13" ht="18" customHeight="1" x14ac:dyDescent="0.25">
      <c r="L12427" s="516"/>
      <c r="M12427" s="410" t="str">
        <f>IFERROR(IF($A12428=VLOOKUP($A12428,AGOTADOS!$A$3:$H$4997,1,FALSE),"AGOTADO","SI HAY"),"")</f>
        <v/>
      </c>
    </row>
    <row r="12428" spans="12:13" ht="18" customHeight="1" x14ac:dyDescent="0.25">
      <c r="L12428" s="516"/>
      <c r="M12428" s="410" t="str">
        <f>IFERROR(IF($A12429=VLOOKUP($A12429,AGOTADOS!$A$3:$H$4997,1,FALSE),"AGOTADO","SI HAY"),"")</f>
        <v/>
      </c>
    </row>
    <row r="12429" spans="12:13" ht="18" customHeight="1" x14ac:dyDescent="0.25">
      <c r="L12429" s="516"/>
      <c r="M12429" s="410" t="str">
        <f>IFERROR(IF($A12430=VLOOKUP($A12430,AGOTADOS!$A$3:$H$4997,1,FALSE),"AGOTADO","SI HAY"),"")</f>
        <v/>
      </c>
    </row>
    <row r="12430" spans="12:13" ht="18" customHeight="1" x14ac:dyDescent="0.25">
      <c r="L12430" s="516"/>
      <c r="M12430" s="410" t="str">
        <f>IFERROR(IF($A12431=VLOOKUP($A12431,AGOTADOS!$A$3:$H$4997,1,FALSE),"AGOTADO","SI HAY"),"")</f>
        <v/>
      </c>
    </row>
    <row r="12431" spans="12:13" ht="18" customHeight="1" x14ac:dyDescent="0.25">
      <c r="L12431" s="516"/>
      <c r="M12431" s="410" t="str">
        <f>IFERROR(IF($A12432=VLOOKUP($A12432,AGOTADOS!$A$3:$H$4997,1,FALSE),"AGOTADO","SI HAY"),"")</f>
        <v/>
      </c>
    </row>
    <row r="12432" spans="12:13" ht="18" customHeight="1" x14ac:dyDescent="0.25">
      <c r="L12432" s="516"/>
      <c r="M12432" s="410" t="str">
        <f>IFERROR(IF($A12433=VLOOKUP($A12433,AGOTADOS!$A$3:$H$4997,1,FALSE),"AGOTADO","SI HAY"),"")</f>
        <v/>
      </c>
    </row>
    <row r="12433" spans="12:13" ht="18" customHeight="1" x14ac:dyDescent="0.25">
      <c r="L12433" s="516"/>
      <c r="M12433" s="410" t="str">
        <f>IFERROR(IF($A12434=VLOOKUP($A12434,AGOTADOS!$A$3:$H$4997,1,FALSE),"AGOTADO","SI HAY"),"")</f>
        <v/>
      </c>
    </row>
    <row r="12434" spans="12:13" ht="18" customHeight="1" x14ac:dyDescent="0.25">
      <c r="L12434" s="516"/>
      <c r="M12434" s="410" t="str">
        <f>IFERROR(IF($A12435=VLOOKUP($A12435,AGOTADOS!$A$3:$H$4997,1,FALSE),"AGOTADO","SI HAY"),"")</f>
        <v/>
      </c>
    </row>
    <row r="12435" spans="12:13" ht="18" customHeight="1" x14ac:dyDescent="0.25">
      <c r="L12435" s="516"/>
      <c r="M12435" s="410" t="str">
        <f>IFERROR(IF($A12436=VLOOKUP($A12436,AGOTADOS!$A$3:$H$4997,1,FALSE),"AGOTADO","SI HAY"),"")</f>
        <v/>
      </c>
    </row>
    <row r="12436" spans="12:13" ht="18" customHeight="1" x14ac:dyDescent="0.25">
      <c r="L12436" s="516"/>
      <c r="M12436" s="410" t="str">
        <f>IFERROR(IF($A12437=VLOOKUP($A12437,AGOTADOS!$A$3:$H$4997,1,FALSE),"AGOTADO","SI HAY"),"")</f>
        <v/>
      </c>
    </row>
    <row r="12437" spans="12:13" ht="18" customHeight="1" x14ac:dyDescent="0.25">
      <c r="L12437" s="516"/>
      <c r="M12437" s="410" t="str">
        <f>IFERROR(IF($A12438=VLOOKUP($A12438,AGOTADOS!$A$3:$H$4997,1,FALSE),"AGOTADO","SI HAY"),"")</f>
        <v/>
      </c>
    </row>
    <row r="12438" spans="12:13" ht="18" customHeight="1" x14ac:dyDescent="0.25">
      <c r="L12438" s="516"/>
      <c r="M12438" s="410" t="str">
        <f>IFERROR(IF($A12439=VLOOKUP($A12439,AGOTADOS!$A$3:$H$4997,1,FALSE),"AGOTADO","SI HAY"),"")</f>
        <v/>
      </c>
    </row>
    <row r="12439" spans="12:13" ht="18" customHeight="1" x14ac:dyDescent="0.25">
      <c r="L12439" s="516"/>
      <c r="M12439" s="410" t="str">
        <f>IFERROR(IF($A12440=VLOOKUP($A12440,AGOTADOS!$A$3:$H$4997,1,FALSE),"AGOTADO","SI HAY"),"")</f>
        <v/>
      </c>
    </row>
    <row r="12440" spans="12:13" ht="18" customHeight="1" x14ac:dyDescent="0.25">
      <c r="L12440" s="516"/>
      <c r="M12440" s="410" t="str">
        <f>IFERROR(IF($A12441=VLOOKUP($A12441,AGOTADOS!$A$3:$H$4997,1,FALSE),"AGOTADO","SI HAY"),"")</f>
        <v/>
      </c>
    </row>
    <row r="12441" spans="12:13" ht="18" customHeight="1" x14ac:dyDescent="0.25">
      <c r="L12441" s="516"/>
      <c r="M12441" s="410" t="str">
        <f>IFERROR(IF($A12442=VLOOKUP($A12442,AGOTADOS!$A$3:$H$4997,1,FALSE),"AGOTADO","SI HAY"),"")</f>
        <v/>
      </c>
    </row>
    <row r="12442" spans="12:13" ht="18" customHeight="1" x14ac:dyDescent="0.25">
      <c r="L12442" s="516"/>
      <c r="M12442" s="410" t="str">
        <f>IFERROR(IF($A12443=VLOOKUP($A12443,AGOTADOS!$A$3:$H$4997,1,FALSE),"AGOTADO","SI HAY"),"")</f>
        <v/>
      </c>
    </row>
    <row r="12443" spans="12:13" ht="18" customHeight="1" x14ac:dyDescent="0.25">
      <c r="L12443" s="516"/>
      <c r="M12443" s="410" t="str">
        <f>IFERROR(IF($A12444=VLOOKUP($A12444,AGOTADOS!$A$3:$H$4997,1,FALSE),"AGOTADO","SI HAY"),"")</f>
        <v/>
      </c>
    </row>
    <row r="12444" spans="12:13" ht="18" customHeight="1" x14ac:dyDescent="0.25">
      <c r="L12444" s="516"/>
      <c r="M12444" s="410" t="str">
        <f>IFERROR(IF($A12445=VLOOKUP($A12445,AGOTADOS!$A$3:$H$4997,1,FALSE),"AGOTADO","SI HAY"),"")</f>
        <v/>
      </c>
    </row>
    <row r="12445" spans="12:13" ht="18" customHeight="1" x14ac:dyDescent="0.25">
      <c r="L12445" s="516"/>
      <c r="M12445" s="410" t="str">
        <f>IFERROR(IF($A12446=VLOOKUP($A12446,AGOTADOS!$A$3:$H$4997,1,FALSE),"AGOTADO","SI HAY"),"")</f>
        <v/>
      </c>
    </row>
    <row r="12446" spans="12:13" ht="18" customHeight="1" x14ac:dyDescent="0.25">
      <c r="L12446" s="516"/>
      <c r="M12446" s="410" t="str">
        <f>IFERROR(IF($A12447=VLOOKUP($A12447,AGOTADOS!$A$3:$H$4997,1,FALSE),"AGOTADO","SI HAY"),"")</f>
        <v/>
      </c>
    </row>
    <row r="12447" spans="12:13" ht="18" customHeight="1" x14ac:dyDescent="0.25">
      <c r="L12447" s="516"/>
      <c r="M12447" s="410" t="str">
        <f>IFERROR(IF($A12448=VLOOKUP($A12448,AGOTADOS!$A$3:$H$4997,1,FALSE),"AGOTADO","SI HAY"),"")</f>
        <v/>
      </c>
    </row>
    <row r="12448" spans="12:13" ht="18" customHeight="1" x14ac:dyDescent="0.25">
      <c r="L12448" s="516"/>
      <c r="M12448" s="410" t="str">
        <f>IFERROR(IF($A12449=VLOOKUP($A12449,AGOTADOS!$A$3:$H$4997,1,FALSE),"AGOTADO","SI HAY"),"")</f>
        <v/>
      </c>
    </row>
    <row r="12449" spans="12:13" ht="18" customHeight="1" x14ac:dyDescent="0.25">
      <c r="L12449" s="516"/>
      <c r="M12449" s="410" t="str">
        <f>IFERROR(IF($A12450=VLOOKUP($A12450,AGOTADOS!$A$3:$H$4997,1,FALSE),"AGOTADO","SI HAY"),"")</f>
        <v/>
      </c>
    </row>
    <row r="12450" spans="12:13" ht="18" customHeight="1" x14ac:dyDescent="0.25">
      <c r="L12450" s="516"/>
      <c r="M12450" s="410" t="str">
        <f>IFERROR(IF($A12451=VLOOKUP($A12451,AGOTADOS!$A$3:$H$4997,1,FALSE),"AGOTADO","SI HAY"),"")</f>
        <v/>
      </c>
    </row>
    <row r="12451" spans="12:13" ht="18" customHeight="1" x14ac:dyDescent="0.25">
      <c r="L12451" s="516"/>
      <c r="M12451" s="410" t="str">
        <f>IFERROR(IF($A12452=VLOOKUP($A12452,AGOTADOS!$A$3:$H$4997,1,FALSE),"AGOTADO","SI HAY"),"")</f>
        <v/>
      </c>
    </row>
    <row r="12452" spans="12:13" ht="18" customHeight="1" x14ac:dyDescent="0.25">
      <c r="L12452" s="516"/>
      <c r="M12452" s="410" t="str">
        <f>IFERROR(IF($A12453=VLOOKUP($A12453,AGOTADOS!$A$3:$H$4997,1,FALSE),"AGOTADO","SI HAY"),"")</f>
        <v/>
      </c>
    </row>
    <row r="12453" spans="12:13" ht="18" customHeight="1" x14ac:dyDescent="0.25">
      <c r="L12453" s="516"/>
      <c r="M12453" s="410" t="str">
        <f>IFERROR(IF($A12454=VLOOKUP($A12454,AGOTADOS!$A$3:$H$4997,1,FALSE),"AGOTADO","SI HAY"),"")</f>
        <v/>
      </c>
    </row>
    <row r="12454" spans="12:13" ht="18" customHeight="1" x14ac:dyDescent="0.25">
      <c r="L12454" s="516"/>
      <c r="M12454" s="410" t="str">
        <f>IFERROR(IF($A12455=VLOOKUP($A12455,AGOTADOS!$A$3:$H$4997,1,FALSE),"AGOTADO","SI HAY"),"")</f>
        <v/>
      </c>
    </row>
    <row r="12455" spans="12:13" ht="18" customHeight="1" x14ac:dyDescent="0.25">
      <c r="L12455" s="516"/>
      <c r="M12455" s="410" t="str">
        <f>IFERROR(IF($A12456=VLOOKUP($A12456,AGOTADOS!$A$3:$H$4997,1,FALSE),"AGOTADO","SI HAY"),"")</f>
        <v/>
      </c>
    </row>
    <row r="12456" spans="12:13" ht="18" customHeight="1" x14ac:dyDescent="0.25">
      <c r="L12456" s="516"/>
      <c r="M12456" s="410" t="str">
        <f>IFERROR(IF($A12457=VLOOKUP($A12457,AGOTADOS!$A$3:$H$4997,1,FALSE),"AGOTADO","SI HAY"),"")</f>
        <v/>
      </c>
    </row>
    <row r="12457" spans="12:13" ht="18" customHeight="1" x14ac:dyDescent="0.25">
      <c r="L12457" s="516"/>
      <c r="M12457" s="410" t="str">
        <f>IFERROR(IF($A12458=VLOOKUP($A12458,AGOTADOS!$A$3:$H$4997,1,FALSE),"AGOTADO","SI HAY"),"")</f>
        <v/>
      </c>
    </row>
    <row r="12458" spans="12:13" ht="18" customHeight="1" x14ac:dyDescent="0.25">
      <c r="L12458" s="516"/>
      <c r="M12458" s="410" t="str">
        <f>IFERROR(IF($A12459=VLOOKUP($A12459,AGOTADOS!$A$3:$H$4997,1,FALSE),"AGOTADO","SI HAY"),"")</f>
        <v/>
      </c>
    </row>
    <row r="12459" spans="12:13" ht="18" customHeight="1" x14ac:dyDescent="0.25">
      <c r="L12459" s="516"/>
      <c r="M12459" s="410" t="str">
        <f>IFERROR(IF($A12460=VLOOKUP($A12460,AGOTADOS!$A$3:$H$4997,1,FALSE),"AGOTADO","SI HAY"),"")</f>
        <v/>
      </c>
    </row>
    <row r="12460" spans="12:13" ht="18" customHeight="1" x14ac:dyDescent="0.25">
      <c r="L12460" s="516"/>
      <c r="M12460" s="410" t="str">
        <f>IFERROR(IF($A12461=VLOOKUP($A12461,AGOTADOS!$A$3:$H$4997,1,FALSE),"AGOTADO","SI HAY"),"")</f>
        <v/>
      </c>
    </row>
    <row r="12461" spans="12:13" ht="18" customHeight="1" x14ac:dyDescent="0.25">
      <c r="L12461" s="516"/>
      <c r="M12461" s="410" t="str">
        <f>IFERROR(IF($A12462=VLOOKUP($A12462,AGOTADOS!$A$3:$H$4997,1,FALSE),"AGOTADO","SI HAY"),"")</f>
        <v/>
      </c>
    </row>
    <row r="12462" spans="12:13" ht="18" customHeight="1" x14ac:dyDescent="0.25">
      <c r="L12462" s="516"/>
      <c r="M12462" s="410" t="str">
        <f>IFERROR(IF($A12463=VLOOKUP($A12463,AGOTADOS!$A$3:$H$4997,1,FALSE),"AGOTADO","SI HAY"),"")</f>
        <v/>
      </c>
    </row>
    <row r="12463" spans="12:13" ht="18" customHeight="1" x14ac:dyDescent="0.25">
      <c r="L12463" s="516"/>
      <c r="M12463" s="410" t="str">
        <f>IFERROR(IF($A12464=VLOOKUP($A12464,AGOTADOS!$A$3:$H$4997,1,FALSE),"AGOTADO","SI HAY"),"")</f>
        <v/>
      </c>
    </row>
    <row r="12464" spans="12:13" ht="18" customHeight="1" x14ac:dyDescent="0.25">
      <c r="L12464" s="516"/>
      <c r="M12464" s="410" t="str">
        <f>IFERROR(IF($A12465=VLOOKUP($A12465,AGOTADOS!$A$3:$H$4997,1,FALSE),"AGOTADO","SI HAY"),"")</f>
        <v/>
      </c>
    </row>
    <row r="12465" spans="12:13" ht="18" customHeight="1" x14ac:dyDescent="0.25">
      <c r="L12465" s="516"/>
      <c r="M12465" s="410" t="str">
        <f>IFERROR(IF($A12466=VLOOKUP($A12466,AGOTADOS!$A$3:$H$4997,1,FALSE),"AGOTADO","SI HAY"),"")</f>
        <v/>
      </c>
    </row>
    <row r="12466" spans="12:13" ht="18" customHeight="1" x14ac:dyDescent="0.25">
      <c r="L12466" s="516"/>
      <c r="M12466" s="410" t="str">
        <f>IFERROR(IF($A12467=VLOOKUP($A12467,AGOTADOS!$A$3:$H$4997,1,FALSE),"AGOTADO","SI HAY"),"")</f>
        <v/>
      </c>
    </row>
    <row r="12467" spans="12:13" ht="18" customHeight="1" x14ac:dyDescent="0.25">
      <c r="L12467" s="516"/>
      <c r="M12467" s="410" t="str">
        <f>IFERROR(IF($A12468=VLOOKUP($A12468,AGOTADOS!$A$3:$H$4997,1,FALSE),"AGOTADO","SI HAY"),"")</f>
        <v/>
      </c>
    </row>
    <row r="12468" spans="12:13" ht="18" customHeight="1" x14ac:dyDescent="0.25">
      <c r="L12468" s="516"/>
      <c r="M12468" s="410" t="str">
        <f>IFERROR(IF($A12469=VLOOKUP($A12469,AGOTADOS!$A$3:$H$4997,1,FALSE),"AGOTADO","SI HAY"),"")</f>
        <v/>
      </c>
    </row>
    <row r="12469" spans="12:13" ht="18" customHeight="1" x14ac:dyDescent="0.25">
      <c r="L12469" s="516"/>
      <c r="M12469" s="410" t="str">
        <f>IFERROR(IF($A12470=VLOOKUP($A12470,AGOTADOS!$A$3:$H$4997,1,FALSE),"AGOTADO","SI HAY"),"")</f>
        <v/>
      </c>
    </row>
    <row r="12470" spans="12:13" ht="18" customHeight="1" x14ac:dyDescent="0.25">
      <c r="L12470" s="516"/>
      <c r="M12470" s="410" t="str">
        <f>IFERROR(IF($A12471=VLOOKUP($A12471,AGOTADOS!$A$3:$H$4997,1,FALSE),"AGOTADO","SI HAY"),"")</f>
        <v/>
      </c>
    </row>
    <row r="12471" spans="12:13" ht="18" customHeight="1" x14ac:dyDescent="0.25">
      <c r="L12471" s="516"/>
      <c r="M12471" s="410" t="str">
        <f>IFERROR(IF($A12472=VLOOKUP($A12472,AGOTADOS!$A$3:$H$4997,1,FALSE),"AGOTADO","SI HAY"),"")</f>
        <v/>
      </c>
    </row>
    <row r="12472" spans="12:13" ht="18" customHeight="1" x14ac:dyDescent="0.25">
      <c r="L12472" s="516"/>
      <c r="M12472" s="410" t="str">
        <f>IFERROR(IF($A12473=VLOOKUP($A12473,AGOTADOS!$A$3:$H$4997,1,FALSE),"AGOTADO","SI HAY"),"")</f>
        <v/>
      </c>
    </row>
    <row r="12473" spans="12:13" ht="18" customHeight="1" x14ac:dyDescent="0.25">
      <c r="L12473" s="516"/>
      <c r="M12473" s="410" t="str">
        <f>IFERROR(IF($A12474=VLOOKUP($A12474,AGOTADOS!$A$3:$H$4997,1,FALSE),"AGOTADO","SI HAY"),"")</f>
        <v/>
      </c>
    </row>
    <row r="12474" spans="12:13" ht="18" customHeight="1" x14ac:dyDescent="0.25">
      <c r="L12474" s="516"/>
      <c r="M12474" s="410" t="str">
        <f>IFERROR(IF($A12475=VLOOKUP($A12475,AGOTADOS!$A$3:$H$4997,1,FALSE),"AGOTADO","SI HAY"),"")</f>
        <v/>
      </c>
    </row>
    <row r="12475" spans="12:13" ht="18" customHeight="1" x14ac:dyDescent="0.25">
      <c r="L12475" s="516"/>
      <c r="M12475" s="410" t="str">
        <f>IFERROR(IF($A12476=VLOOKUP($A12476,AGOTADOS!$A$3:$H$4997,1,FALSE),"AGOTADO","SI HAY"),"")</f>
        <v/>
      </c>
    </row>
    <row r="12476" spans="12:13" ht="18" customHeight="1" x14ac:dyDescent="0.25">
      <c r="L12476" s="516"/>
      <c r="M12476" s="410" t="str">
        <f>IFERROR(IF($A12477=VLOOKUP($A12477,AGOTADOS!$A$3:$H$4997,1,FALSE),"AGOTADO","SI HAY"),"")</f>
        <v/>
      </c>
    </row>
    <row r="12477" spans="12:13" ht="18" customHeight="1" x14ac:dyDescent="0.25">
      <c r="L12477" s="516"/>
      <c r="M12477" s="410" t="str">
        <f>IFERROR(IF($A12478=VLOOKUP($A12478,AGOTADOS!$A$3:$H$4997,1,FALSE),"AGOTADO","SI HAY"),"")</f>
        <v/>
      </c>
    </row>
    <row r="12478" spans="12:13" ht="18" customHeight="1" x14ac:dyDescent="0.25">
      <c r="L12478" s="516"/>
      <c r="M12478" s="410" t="str">
        <f>IFERROR(IF($A12479=VLOOKUP($A12479,AGOTADOS!$A$3:$H$4997,1,FALSE),"AGOTADO","SI HAY"),"")</f>
        <v/>
      </c>
    </row>
    <row r="12479" spans="12:13" ht="18" customHeight="1" x14ac:dyDescent="0.25">
      <c r="L12479" s="516"/>
      <c r="M12479" s="410" t="str">
        <f>IFERROR(IF($A12480=VLOOKUP($A12480,AGOTADOS!$A$3:$H$4997,1,FALSE),"AGOTADO","SI HAY"),"")</f>
        <v/>
      </c>
    </row>
    <row r="12480" spans="12:13" ht="18" customHeight="1" x14ac:dyDescent="0.25">
      <c r="L12480" s="516"/>
      <c r="M12480" s="410" t="str">
        <f>IFERROR(IF($A12481=VLOOKUP($A12481,AGOTADOS!$A$3:$H$4997,1,FALSE),"AGOTADO","SI HAY"),"")</f>
        <v/>
      </c>
    </row>
    <row r="12481" spans="12:13" ht="18" customHeight="1" x14ac:dyDescent="0.25">
      <c r="L12481" s="516"/>
      <c r="M12481" s="410" t="str">
        <f>IFERROR(IF($A12482=VLOOKUP($A12482,AGOTADOS!$A$3:$H$4997,1,FALSE),"AGOTADO","SI HAY"),"")</f>
        <v/>
      </c>
    </row>
    <row r="12482" spans="12:13" ht="18" customHeight="1" x14ac:dyDescent="0.25">
      <c r="L12482" s="516"/>
      <c r="M12482" s="410" t="str">
        <f>IFERROR(IF($A12483=VLOOKUP($A12483,AGOTADOS!$A$3:$H$4997,1,FALSE),"AGOTADO","SI HAY"),"")</f>
        <v/>
      </c>
    </row>
    <row r="12483" spans="12:13" ht="18" customHeight="1" x14ac:dyDescent="0.25">
      <c r="L12483" s="516"/>
      <c r="M12483" s="410" t="str">
        <f>IFERROR(IF($A12484=VLOOKUP($A12484,AGOTADOS!$A$3:$H$4997,1,FALSE),"AGOTADO","SI HAY"),"")</f>
        <v/>
      </c>
    </row>
    <row r="12484" spans="12:13" ht="18" customHeight="1" x14ac:dyDescent="0.25">
      <c r="L12484" s="516"/>
      <c r="M12484" s="410" t="str">
        <f>IFERROR(IF($A12485=VLOOKUP($A12485,AGOTADOS!$A$3:$H$4997,1,FALSE),"AGOTADO","SI HAY"),"")</f>
        <v/>
      </c>
    </row>
    <row r="12485" spans="12:13" ht="18" customHeight="1" x14ac:dyDescent="0.25">
      <c r="L12485" s="516"/>
      <c r="M12485" s="410" t="str">
        <f>IFERROR(IF($A12486=VLOOKUP($A12486,AGOTADOS!$A$3:$H$4997,1,FALSE),"AGOTADO","SI HAY"),"")</f>
        <v/>
      </c>
    </row>
    <row r="12486" spans="12:13" ht="18" customHeight="1" x14ac:dyDescent="0.25">
      <c r="L12486" s="516"/>
      <c r="M12486" s="410" t="str">
        <f>IFERROR(IF($A12487=VLOOKUP($A12487,AGOTADOS!$A$3:$H$4997,1,FALSE),"AGOTADO","SI HAY"),"")</f>
        <v/>
      </c>
    </row>
    <row r="12487" spans="12:13" ht="18" customHeight="1" x14ac:dyDescent="0.25">
      <c r="L12487" s="516"/>
      <c r="M12487" s="410" t="str">
        <f>IFERROR(IF($A12488=VLOOKUP($A12488,AGOTADOS!$A$3:$H$4997,1,FALSE),"AGOTADO","SI HAY"),"")</f>
        <v/>
      </c>
    </row>
    <row r="12488" spans="12:13" ht="18" customHeight="1" x14ac:dyDescent="0.25">
      <c r="L12488" s="516"/>
      <c r="M12488" s="410" t="str">
        <f>IFERROR(IF($A12489=VLOOKUP($A12489,AGOTADOS!$A$3:$H$4997,1,FALSE),"AGOTADO","SI HAY"),"")</f>
        <v/>
      </c>
    </row>
    <row r="12489" spans="12:13" ht="18" customHeight="1" x14ac:dyDescent="0.25">
      <c r="L12489" s="516"/>
      <c r="M12489" s="410" t="str">
        <f>IFERROR(IF($A12490=VLOOKUP($A12490,AGOTADOS!$A$3:$H$4997,1,FALSE),"AGOTADO","SI HAY"),"")</f>
        <v/>
      </c>
    </row>
    <row r="12490" spans="12:13" ht="18" customHeight="1" x14ac:dyDescent="0.25">
      <c r="L12490" s="516"/>
      <c r="M12490" s="410" t="str">
        <f>IFERROR(IF($A12491=VLOOKUP($A12491,AGOTADOS!$A$3:$H$4997,1,FALSE),"AGOTADO","SI HAY"),"")</f>
        <v/>
      </c>
    </row>
    <row r="12491" spans="12:13" ht="18" customHeight="1" x14ac:dyDescent="0.25">
      <c r="L12491" s="516"/>
      <c r="M12491" s="410" t="str">
        <f>IFERROR(IF($A12492=VLOOKUP($A12492,AGOTADOS!$A$3:$H$4997,1,FALSE),"AGOTADO","SI HAY"),"")</f>
        <v/>
      </c>
    </row>
    <row r="12492" spans="12:13" ht="18" customHeight="1" x14ac:dyDescent="0.25">
      <c r="L12492" s="516"/>
      <c r="M12492" s="410" t="str">
        <f>IFERROR(IF($A12493=VLOOKUP($A12493,AGOTADOS!$A$3:$H$4997,1,FALSE),"AGOTADO","SI HAY"),"")</f>
        <v/>
      </c>
    </row>
    <row r="12493" spans="12:13" ht="18" customHeight="1" x14ac:dyDescent="0.25">
      <c r="L12493" s="516"/>
      <c r="M12493" s="410" t="str">
        <f>IFERROR(IF($A12494=VLOOKUP($A12494,AGOTADOS!$A$3:$H$4997,1,FALSE),"AGOTADO","SI HAY"),"")</f>
        <v/>
      </c>
    </row>
    <row r="12494" spans="12:13" ht="18" customHeight="1" x14ac:dyDescent="0.25">
      <c r="L12494" s="516"/>
      <c r="M12494" s="410" t="str">
        <f>IFERROR(IF($A12495=VLOOKUP($A12495,AGOTADOS!$A$3:$H$4997,1,FALSE),"AGOTADO","SI HAY"),"")</f>
        <v/>
      </c>
    </row>
    <row r="12495" spans="12:13" ht="18" customHeight="1" x14ac:dyDescent="0.25">
      <c r="L12495" s="516"/>
      <c r="M12495" s="410" t="str">
        <f>IFERROR(IF($A12496=VLOOKUP($A12496,AGOTADOS!$A$3:$H$4997,1,FALSE),"AGOTADO","SI HAY"),"")</f>
        <v/>
      </c>
    </row>
    <row r="12496" spans="12:13" ht="18" customHeight="1" x14ac:dyDescent="0.25">
      <c r="L12496" s="516"/>
      <c r="M12496" s="410" t="str">
        <f>IFERROR(IF($A12497=VLOOKUP($A12497,AGOTADOS!$A$3:$H$4997,1,FALSE),"AGOTADO","SI HAY"),"")</f>
        <v/>
      </c>
    </row>
    <row r="12497" spans="12:13" ht="18" customHeight="1" x14ac:dyDescent="0.25">
      <c r="L12497" s="516"/>
      <c r="M12497" s="410" t="str">
        <f>IFERROR(IF($A12498=VLOOKUP($A12498,AGOTADOS!$A$3:$H$4997,1,FALSE),"AGOTADO","SI HAY"),"")</f>
        <v/>
      </c>
    </row>
    <row r="12498" spans="12:13" ht="18" customHeight="1" x14ac:dyDescent="0.25">
      <c r="L12498" s="516"/>
      <c r="M12498" s="410" t="str">
        <f>IFERROR(IF($A12499=VLOOKUP($A12499,AGOTADOS!$A$3:$H$4997,1,FALSE),"AGOTADO","SI HAY"),"")</f>
        <v/>
      </c>
    </row>
    <row r="12499" spans="12:13" ht="18" customHeight="1" x14ac:dyDescent="0.25">
      <c r="L12499" s="516"/>
      <c r="M12499" s="410" t="str">
        <f>IFERROR(IF($A12500=VLOOKUP($A12500,AGOTADOS!$A$3:$H$4997,1,FALSE),"AGOTADO","SI HAY"),"")</f>
        <v/>
      </c>
    </row>
    <row r="12500" spans="12:13" ht="18" customHeight="1" x14ac:dyDescent="0.25">
      <c r="L12500" s="516"/>
      <c r="M12500" s="410" t="str">
        <f>IFERROR(IF($A12501=VLOOKUP($A12501,AGOTADOS!$A$3:$H$4997,1,FALSE),"AGOTADO","SI HAY"),"")</f>
        <v/>
      </c>
    </row>
    <row r="12501" spans="12:13" ht="18" customHeight="1" x14ac:dyDescent="0.25">
      <c r="L12501" s="516"/>
      <c r="M12501" s="410" t="str">
        <f>IFERROR(IF($A12502=VLOOKUP($A12502,AGOTADOS!$A$3:$H$4997,1,FALSE),"AGOTADO","SI HAY"),"")</f>
        <v/>
      </c>
    </row>
    <row r="12502" spans="12:13" ht="18" customHeight="1" x14ac:dyDescent="0.25">
      <c r="L12502" s="516"/>
      <c r="M12502" s="410" t="str">
        <f>IFERROR(IF($A12503=VLOOKUP($A12503,AGOTADOS!$A$3:$H$4997,1,FALSE),"AGOTADO","SI HAY"),"")</f>
        <v/>
      </c>
    </row>
    <row r="12503" spans="12:13" ht="18" customHeight="1" x14ac:dyDescent="0.25">
      <c r="L12503" s="516"/>
      <c r="M12503" s="410" t="str">
        <f>IFERROR(IF($A12504=VLOOKUP($A12504,AGOTADOS!$A$3:$H$4997,1,FALSE),"AGOTADO","SI HAY"),"")</f>
        <v/>
      </c>
    </row>
    <row r="12504" spans="12:13" ht="18" customHeight="1" x14ac:dyDescent="0.25">
      <c r="L12504" s="516"/>
      <c r="M12504" s="410" t="str">
        <f>IFERROR(IF($A12505=VLOOKUP($A12505,AGOTADOS!$A$3:$H$4997,1,FALSE),"AGOTADO","SI HAY"),"")</f>
        <v/>
      </c>
    </row>
    <row r="12505" spans="12:13" ht="18" customHeight="1" x14ac:dyDescent="0.25">
      <c r="L12505" s="516"/>
      <c r="M12505" s="410" t="str">
        <f>IFERROR(IF($A12506=VLOOKUP($A12506,AGOTADOS!$A$3:$H$4997,1,FALSE),"AGOTADO","SI HAY"),"")</f>
        <v/>
      </c>
    </row>
    <row r="12506" spans="12:13" ht="18" customHeight="1" x14ac:dyDescent="0.25">
      <c r="L12506" s="516"/>
      <c r="M12506" s="410" t="str">
        <f>IFERROR(IF($A12507=VLOOKUP($A12507,AGOTADOS!$A$3:$H$4997,1,FALSE),"AGOTADO","SI HAY"),"")</f>
        <v/>
      </c>
    </row>
    <row r="12507" spans="12:13" ht="18" customHeight="1" x14ac:dyDescent="0.25">
      <c r="L12507" s="516"/>
      <c r="M12507" s="410" t="str">
        <f>IFERROR(IF($A12508=VLOOKUP($A12508,AGOTADOS!$A$3:$H$4997,1,FALSE),"AGOTADO","SI HAY"),"")</f>
        <v/>
      </c>
    </row>
    <row r="12508" spans="12:13" ht="18" customHeight="1" x14ac:dyDescent="0.25">
      <c r="L12508" s="516"/>
      <c r="M12508" s="410" t="str">
        <f>IFERROR(IF($A12509=VLOOKUP($A12509,AGOTADOS!$A$3:$H$4997,1,FALSE),"AGOTADO","SI HAY"),"")</f>
        <v/>
      </c>
    </row>
    <row r="12509" spans="12:13" ht="18" customHeight="1" x14ac:dyDescent="0.25">
      <c r="L12509" s="516"/>
      <c r="M12509" s="410" t="str">
        <f>IFERROR(IF($A12510=VLOOKUP($A12510,AGOTADOS!$A$3:$H$4997,1,FALSE),"AGOTADO","SI HAY"),"")</f>
        <v/>
      </c>
    </row>
    <row r="12510" spans="12:13" ht="18" customHeight="1" x14ac:dyDescent="0.25">
      <c r="L12510" s="516"/>
      <c r="M12510" s="410" t="str">
        <f>IFERROR(IF($A12511=VLOOKUP($A12511,AGOTADOS!$A$3:$H$4997,1,FALSE),"AGOTADO","SI HAY"),"")</f>
        <v/>
      </c>
    </row>
    <row r="12511" spans="12:13" ht="18" customHeight="1" x14ac:dyDescent="0.25">
      <c r="L12511" s="516"/>
      <c r="M12511" s="410" t="str">
        <f>IFERROR(IF($A12512=VLOOKUP($A12512,AGOTADOS!$A$3:$H$4997,1,FALSE),"AGOTADO","SI HAY"),"")</f>
        <v/>
      </c>
    </row>
    <row r="12512" spans="12:13" ht="18" customHeight="1" x14ac:dyDescent="0.25">
      <c r="L12512" s="516"/>
      <c r="M12512" s="410" t="str">
        <f>IFERROR(IF($A12513=VLOOKUP($A12513,AGOTADOS!$A$3:$H$4997,1,FALSE),"AGOTADO","SI HAY"),"")</f>
        <v/>
      </c>
    </row>
    <row r="12513" spans="12:13" ht="18" customHeight="1" x14ac:dyDescent="0.25">
      <c r="L12513" s="516"/>
      <c r="M12513" s="410" t="str">
        <f>IFERROR(IF($A12514=VLOOKUP($A12514,AGOTADOS!$A$3:$H$4997,1,FALSE),"AGOTADO","SI HAY"),"")</f>
        <v/>
      </c>
    </row>
    <row r="12514" spans="12:13" ht="18" customHeight="1" x14ac:dyDescent="0.25">
      <c r="L12514" s="516"/>
      <c r="M12514" s="410" t="str">
        <f>IFERROR(IF($A12515=VLOOKUP($A12515,AGOTADOS!$A$3:$H$4997,1,FALSE),"AGOTADO","SI HAY"),"")</f>
        <v/>
      </c>
    </row>
    <row r="12515" spans="12:13" ht="18" customHeight="1" x14ac:dyDescent="0.25">
      <c r="L12515" s="516"/>
      <c r="M12515" s="410" t="str">
        <f>IFERROR(IF($A12516=VLOOKUP($A12516,AGOTADOS!$A$3:$H$4997,1,FALSE),"AGOTADO","SI HAY"),"")</f>
        <v/>
      </c>
    </row>
    <row r="12516" spans="12:13" ht="18" customHeight="1" x14ac:dyDescent="0.25">
      <c r="L12516" s="516"/>
      <c r="M12516" s="410" t="str">
        <f>IFERROR(IF($A12517=VLOOKUP($A12517,AGOTADOS!$A$3:$H$4997,1,FALSE),"AGOTADO","SI HAY"),"")</f>
        <v/>
      </c>
    </row>
    <row r="12517" spans="12:13" ht="18" customHeight="1" x14ac:dyDescent="0.25">
      <c r="L12517" s="516"/>
      <c r="M12517" s="410" t="str">
        <f>IFERROR(IF($A12518=VLOOKUP($A12518,AGOTADOS!$A$3:$H$4997,1,FALSE),"AGOTADO","SI HAY"),"")</f>
        <v/>
      </c>
    </row>
    <row r="12518" spans="12:13" ht="18" customHeight="1" x14ac:dyDescent="0.25">
      <c r="L12518" s="516"/>
      <c r="M12518" s="410" t="str">
        <f>IFERROR(IF($A12519=VLOOKUP($A12519,AGOTADOS!$A$3:$H$4997,1,FALSE),"AGOTADO","SI HAY"),"")</f>
        <v/>
      </c>
    </row>
    <row r="12519" spans="12:13" ht="18" customHeight="1" x14ac:dyDescent="0.25">
      <c r="L12519" s="516"/>
      <c r="M12519" s="410" t="str">
        <f>IFERROR(IF($A12520=VLOOKUP($A12520,AGOTADOS!$A$3:$H$4997,1,FALSE),"AGOTADO","SI HAY"),"")</f>
        <v/>
      </c>
    </row>
    <row r="12520" spans="12:13" ht="18" customHeight="1" x14ac:dyDescent="0.25">
      <c r="L12520" s="516"/>
      <c r="M12520" s="410" t="str">
        <f>IFERROR(IF($A12521=VLOOKUP($A12521,AGOTADOS!$A$3:$H$4997,1,FALSE),"AGOTADO","SI HAY"),"")</f>
        <v/>
      </c>
    </row>
    <row r="12521" spans="12:13" ht="18" customHeight="1" x14ac:dyDescent="0.25">
      <c r="L12521" s="516"/>
      <c r="M12521" s="410" t="str">
        <f>IFERROR(IF($A12522=VLOOKUP($A12522,AGOTADOS!$A$3:$H$4997,1,FALSE),"AGOTADO","SI HAY"),"")</f>
        <v/>
      </c>
    </row>
    <row r="12522" spans="12:13" ht="18" customHeight="1" x14ac:dyDescent="0.25">
      <c r="L12522" s="516"/>
      <c r="M12522" s="410" t="str">
        <f>IFERROR(IF($A12523=VLOOKUP($A12523,AGOTADOS!$A$3:$H$4997,1,FALSE),"AGOTADO","SI HAY"),"")</f>
        <v/>
      </c>
    </row>
    <row r="12523" spans="12:13" ht="18" customHeight="1" x14ac:dyDescent="0.25">
      <c r="L12523" s="516"/>
      <c r="M12523" s="410" t="str">
        <f>IFERROR(IF($A12524=VLOOKUP($A12524,AGOTADOS!$A$3:$H$4997,1,FALSE),"AGOTADO","SI HAY"),"")</f>
        <v/>
      </c>
    </row>
    <row r="12524" spans="12:13" ht="18" customHeight="1" x14ac:dyDescent="0.25">
      <c r="L12524" s="516"/>
      <c r="M12524" s="410" t="str">
        <f>IFERROR(IF($A12525=VLOOKUP($A12525,AGOTADOS!$A$3:$H$4997,1,FALSE),"AGOTADO","SI HAY"),"")</f>
        <v/>
      </c>
    </row>
    <row r="12525" spans="12:13" ht="18" customHeight="1" x14ac:dyDescent="0.25">
      <c r="L12525" s="516"/>
      <c r="M12525" s="410" t="str">
        <f>IFERROR(IF($A12526=VLOOKUP($A12526,AGOTADOS!$A$3:$H$4997,1,FALSE),"AGOTADO","SI HAY"),"")</f>
        <v/>
      </c>
    </row>
    <row r="12526" spans="12:13" ht="18" customHeight="1" x14ac:dyDescent="0.25">
      <c r="L12526" s="516"/>
      <c r="M12526" s="410" t="str">
        <f>IFERROR(IF($A12527=VLOOKUP($A12527,AGOTADOS!$A$3:$H$4997,1,FALSE),"AGOTADO","SI HAY"),"")</f>
        <v/>
      </c>
    </row>
    <row r="12527" spans="12:13" ht="18" customHeight="1" x14ac:dyDescent="0.25">
      <c r="L12527" s="516"/>
      <c r="M12527" s="410" t="str">
        <f>IFERROR(IF($A12528=VLOOKUP($A12528,AGOTADOS!$A$3:$H$4997,1,FALSE),"AGOTADO","SI HAY"),"")</f>
        <v/>
      </c>
    </row>
    <row r="12528" spans="12:13" ht="18" customHeight="1" x14ac:dyDescent="0.25">
      <c r="L12528" s="516"/>
      <c r="M12528" s="410" t="str">
        <f>IFERROR(IF($A12529=VLOOKUP($A12529,AGOTADOS!$A$3:$H$4997,1,FALSE),"AGOTADO","SI HAY"),"")</f>
        <v/>
      </c>
    </row>
    <row r="12529" spans="12:13" ht="18" customHeight="1" x14ac:dyDescent="0.25">
      <c r="L12529" s="516"/>
      <c r="M12529" s="410" t="str">
        <f>IFERROR(IF($A12530=VLOOKUP($A12530,AGOTADOS!$A$3:$H$4997,1,FALSE),"AGOTADO","SI HAY"),"")</f>
        <v/>
      </c>
    </row>
    <row r="12530" spans="12:13" ht="18" customHeight="1" x14ac:dyDescent="0.25">
      <c r="L12530" s="516"/>
      <c r="M12530" s="410" t="str">
        <f>IFERROR(IF($A12531=VLOOKUP($A12531,AGOTADOS!$A$3:$H$4997,1,FALSE),"AGOTADO","SI HAY"),"")</f>
        <v/>
      </c>
    </row>
    <row r="12531" spans="12:13" ht="18" customHeight="1" x14ac:dyDescent="0.25">
      <c r="L12531" s="516"/>
      <c r="M12531" s="410" t="str">
        <f>IFERROR(IF($A12532=VLOOKUP($A12532,AGOTADOS!$A$3:$H$4997,1,FALSE),"AGOTADO","SI HAY"),"")</f>
        <v/>
      </c>
    </row>
    <row r="12532" spans="12:13" ht="18" customHeight="1" x14ac:dyDescent="0.25">
      <c r="L12532" s="516"/>
      <c r="M12532" s="410" t="str">
        <f>IFERROR(IF($A12533=VLOOKUP($A12533,AGOTADOS!$A$3:$H$4997,1,FALSE),"AGOTADO","SI HAY"),"")</f>
        <v/>
      </c>
    </row>
    <row r="12533" spans="12:13" ht="18" customHeight="1" x14ac:dyDescent="0.25">
      <c r="L12533" s="516"/>
      <c r="M12533" s="410" t="str">
        <f>IFERROR(IF($A12534=VLOOKUP($A12534,AGOTADOS!$A$3:$H$4997,1,FALSE),"AGOTADO","SI HAY"),"")</f>
        <v/>
      </c>
    </row>
    <row r="12534" spans="12:13" ht="18" customHeight="1" x14ac:dyDescent="0.25">
      <c r="L12534" s="516"/>
      <c r="M12534" s="410" t="str">
        <f>IFERROR(IF($A12535=VLOOKUP($A12535,AGOTADOS!$A$3:$H$4997,1,FALSE),"AGOTADO","SI HAY"),"")</f>
        <v/>
      </c>
    </row>
    <row r="12535" spans="12:13" ht="18" customHeight="1" x14ac:dyDescent="0.25">
      <c r="L12535" s="516"/>
      <c r="M12535" s="410" t="str">
        <f>IFERROR(IF($A12536=VLOOKUP($A12536,AGOTADOS!$A$3:$H$4997,1,FALSE),"AGOTADO","SI HAY"),"")</f>
        <v/>
      </c>
    </row>
    <row r="12536" spans="12:13" ht="18" customHeight="1" x14ac:dyDescent="0.25">
      <c r="L12536" s="516"/>
      <c r="M12536" s="410" t="str">
        <f>IFERROR(IF($A12537=VLOOKUP($A12537,AGOTADOS!$A$3:$H$4997,1,FALSE),"AGOTADO","SI HAY"),"")</f>
        <v/>
      </c>
    </row>
    <row r="12537" spans="12:13" ht="18" customHeight="1" x14ac:dyDescent="0.25">
      <c r="L12537" s="516"/>
      <c r="M12537" s="410" t="str">
        <f>IFERROR(IF($A12538=VLOOKUP($A12538,AGOTADOS!$A$3:$H$4997,1,FALSE),"AGOTADO","SI HAY"),"")</f>
        <v/>
      </c>
    </row>
    <row r="12538" spans="12:13" ht="18" customHeight="1" x14ac:dyDescent="0.25">
      <c r="L12538" s="516"/>
      <c r="M12538" s="410" t="str">
        <f>IFERROR(IF($A12539=VLOOKUP($A12539,AGOTADOS!$A$3:$H$4997,1,FALSE),"AGOTADO","SI HAY"),"")</f>
        <v/>
      </c>
    </row>
    <row r="12539" spans="12:13" ht="18" customHeight="1" x14ac:dyDescent="0.25">
      <c r="L12539" s="516"/>
      <c r="M12539" s="410" t="str">
        <f>IFERROR(IF($A12540=VLOOKUP($A12540,AGOTADOS!$A$3:$H$4997,1,FALSE),"AGOTADO","SI HAY"),"")</f>
        <v/>
      </c>
    </row>
    <row r="12540" spans="12:13" ht="18" customHeight="1" x14ac:dyDescent="0.25">
      <c r="L12540" s="516"/>
      <c r="M12540" s="410" t="str">
        <f>IFERROR(IF($A12541=VLOOKUP($A12541,AGOTADOS!$A$3:$H$4997,1,FALSE),"AGOTADO","SI HAY"),"")</f>
        <v/>
      </c>
    </row>
    <row r="12541" spans="12:13" ht="18" customHeight="1" x14ac:dyDescent="0.25">
      <c r="L12541" s="516"/>
      <c r="M12541" s="410" t="str">
        <f>IFERROR(IF($A12542=VLOOKUP($A12542,AGOTADOS!$A$3:$H$4997,1,FALSE),"AGOTADO","SI HAY"),"")</f>
        <v/>
      </c>
    </row>
    <row r="12542" spans="12:13" ht="18" customHeight="1" x14ac:dyDescent="0.25">
      <c r="L12542" s="516"/>
      <c r="M12542" s="410" t="str">
        <f>IFERROR(IF($A12543=VLOOKUP($A12543,AGOTADOS!$A$3:$H$4997,1,FALSE),"AGOTADO","SI HAY"),"")</f>
        <v/>
      </c>
    </row>
    <row r="12543" spans="12:13" ht="18" customHeight="1" x14ac:dyDescent="0.25">
      <c r="L12543" s="516"/>
      <c r="M12543" s="410" t="str">
        <f>IFERROR(IF($A12544=VLOOKUP($A12544,AGOTADOS!$A$3:$H$4997,1,FALSE),"AGOTADO","SI HAY"),"")</f>
        <v/>
      </c>
    </row>
    <row r="12544" spans="12:13" ht="18" customHeight="1" x14ac:dyDescent="0.25">
      <c r="L12544" s="516"/>
      <c r="M12544" s="410" t="str">
        <f>IFERROR(IF($A12545=VLOOKUP($A12545,AGOTADOS!$A$3:$H$4997,1,FALSE),"AGOTADO","SI HAY"),"")</f>
        <v/>
      </c>
    </row>
    <row r="12545" spans="12:13" ht="18" customHeight="1" x14ac:dyDescent="0.25">
      <c r="L12545" s="516"/>
      <c r="M12545" s="410" t="str">
        <f>IFERROR(IF($A12546=VLOOKUP($A12546,AGOTADOS!$A$3:$H$4997,1,FALSE),"AGOTADO","SI HAY"),"")</f>
        <v/>
      </c>
    </row>
    <row r="12546" spans="12:13" ht="18" customHeight="1" x14ac:dyDescent="0.25">
      <c r="L12546" s="516"/>
      <c r="M12546" s="410" t="str">
        <f>IFERROR(IF($A12547=VLOOKUP($A12547,AGOTADOS!$A$3:$H$4997,1,FALSE),"AGOTADO","SI HAY"),"")</f>
        <v/>
      </c>
    </row>
    <row r="12547" spans="12:13" ht="18" customHeight="1" x14ac:dyDescent="0.25">
      <c r="L12547" s="516"/>
      <c r="M12547" s="410" t="str">
        <f>IFERROR(IF($A12548=VLOOKUP($A12548,AGOTADOS!$A$3:$H$4997,1,FALSE),"AGOTADO","SI HAY"),"")</f>
        <v/>
      </c>
    </row>
    <row r="12548" spans="12:13" ht="18" customHeight="1" x14ac:dyDescent="0.25">
      <c r="L12548" s="516"/>
      <c r="M12548" s="410" t="str">
        <f>IFERROR(IF($A12549=VLOOKUP($A12549,AGOTADOS!$A$3:$H$4997,1,FALSE),"AGOTADO","SI HAY"),"")</f>
        <v/>
      </c>
    </row>
    <row r="12549" spans="12:13" ht="18" customHeight="1" x14ac:dyDescent="0.25">
      <c r="L12549" s="516"/>
      <c r="M12549" s="410" t="str">
        <f>IFERROR(IF($A12550=VLOOKUP($A12550,AGOTADOS!$A$3:$H$4997,1,FALSE),"AGOTADO","SI HAY"),"")</f>
        <v/>
      </c>
    </row>
    <row r="12550" spans="12:13" ht="18" customHeight="1" x14ac:dyDescent="0.25">
      <c r="L12550" s="516"/>
      <c r="M12550" s="410" t="str">
        <f>IFERROR(IF($A12551=VLOOKUP($A12551,AGOTADOS!$A$3:$H$4997,1,FALSE),"AGOTADO","SI HAY"),"")</f>
        <v/>
      </c>
    </row>
    <row r="12551" spans="12:13" ht="18" customHeight="1" x14ac:dyDescent="0.25">
      <c r="L12551" s="516"/>
      <c r="M12551" s="410" t="str">
        <f>IFERROR(IF($A12552=VLOOKUP($A12552,AGOTADOS!$A$3:$H$4997,1,FALSE),"AGOTADO","SI HAY"),"")</f>
        <v/>
      </c>
    </row>
    <row r="12552" spans="12:13" ht="18" customHeight="1" x14ac:dyDescent="0.25">
      <c r="L12552" s="516"/>
      <c r="M12552" s="410" t="str">
        <f>IFERROR(IF($A12553=VLOOKUP($A12553,AGOTADOS!$A$3:$H$4997,1,FALSE),"AGOTADO","SI HAY"),"")</f>
        <v/>
      </c>
    </row>
    <row r="12553" spans="12:13" ht="18" customHeight="1" x14ac:dyDescent="0.25">
      <c r="L12553" s="516"/>
      <c r="M12553" s="410" t="str">
        <f>IFERROR(IF($A12554=VLOOKUP($A12554,AGOTADOS!$A$3:$H$4997,1,FALSE),"AGOTADO","SI HAY"),"")</f>
        <v/>
      </c>
    </row>
    <row r="12554" spans="12:13" ht="18" customHeight="1" x14ac:dyDescent="0.25">
      <c r="L12554" s="516"/>
      <c r="M12554" s="410" t="str">
        <f>IFERROR(IF($A12555=VLOOKUP($A12555,AGOTADOS!$A$3:$H$4997,1,FALSE),"AGOTADO","SI HAY"),"")</f>
        <v/>
      </c>
    </row>
    <row r="12555" spans="12:13" ht="18" customHeight="1" x14ac:dyDescent="0.25">
      <c r="L12555" s="516"/>
      <c r="M12555" s="410" t="str">
        <f>IFERROR(IF($A12556=VLOOKUP($A12556,AGOTADOS!$A$3:$H$4997,1,FALSE),"AGOTADO","SI HAY"),"")</f>
        <v/>
      </c>
    </row>
    <row r="12556" spans="12:13" ht="18" customHeight="1" x14ac:dyDescent="0.25">
      <c r="L12556" s="516"/>
      <c r="M12556" s="410" t="str">
        <f>IFERROR(IF($A12557=VLOOKUP($A12557,AGOTADOS!$A$3:$H$4997,1,FALSE),"AGOTADO","SI HAY"),"")</f>
        <v/>
      </c>
    </row>
    <row r="12557" spans="12:13" ht="18" customHeight="1" x14ac:dyDescent="0.25">
      <c r="L12557" s="516"/>
      <c r="M12557" s="410" t="str">
        <f>IFERROR(IF($A12558=VLOOKUP($A12558,AGOTADOS!$A$3:$H$4997,1,FALSE),"AGOTADO","SI HAY"),"")</f>
        <v/>
      </c>
    </row>
    <row r="12558" spans="12:13" ht="18" customHeight="1" x14ac:dyDescent="0.25">
      <c r="L12558" s="516"/>
      <c r="M12558" s="410" t="str">
        <f>IFERROR(IF($A12559=VLOOKUP($A12559,AGOTADOS!$A$3:$H$4997,1,FALSE),"AGOTADO","SI HAY"),"")</f>
        <v/>
      </c>
    </row>
    <row r="12559" spans="12:13" ht="18" customHeight="1" x14ac:dyDescent="0.25">
      <c r="L12559" s="516"/>
      <c r="M12559" s="410" t="str">
        <f>IFERROR(IF($A12560=VLOOKUP($A12560,AGOTADOS!$A$3:$H$4997,1,FALSE),"AGOTADO","SI HAY"),"")</f>
        <v/>
      </c>
    </row>
    <row r="12560" spans="12:13" ht="18" customHeight="1" x14ac:dyDescent="0.25">
      <c r="L12560" s="516"/>
      <c r="M12560" s="410" t="str">
        <f>IFERROR(IF($A12561=VLOOKUP($A12561,AGOTADOS!$A$3:$H$4997,1,FALSE),"AGOTADO","SI HAY"),"")</f>
        <v/>
      </c>
    </row>
    <row r="12561" spans="12:13" ht="18" customHeight="1" x14ac:dyDescent="0.25">
      <c r="L12561" s="516"/>
      <c r="M12561" s="410" t="str">
        <f>IFERROR(IF($A12562=VLOOKUP($A12562,AGOTADOS!$A$3:$H$4997,1,FALSE),"AGOTADO","SI HAY"),"")</f>
        <v/>
      </c>
    </row>
    <row r="12562" spans="12:13" ht="18" customHeight="1" x14ac:dyDescent="0.25">
      <c r="L12562" s="516"/>
      <c r="M12562" s="410" t="str">
        <f>IFERROR(IF($A12563=VLOOKUP($A12563,AGOTADOS!$A$3:$H$4997,1,FALSE),"AGOTADO","SI HAY"),"")</f>
        <v/>
      </c>
    </row>
    <row r="12563" spans="12:13" ht="18" customHeight="1" x14ac:dyDescent="0.25">
      <c r="L12563" s="516"/>
      <c r="M12563" s="410" t="str">
        <f>IFERROR(IF($A12564=VLOOKUP($A12564,AGOTADOS!$A$3:$H$4997,1,FALSE),"AGOTADO","SI HAY"),"")</f>
        <v/>
      </c>
    </row>
    <row r="12564" spans="12:13" ht="18" customHeight="1" x14ac:dyDescent="0.25">
      <c r="L12564" s="516"/>
      <c r="M12564" s="410" t="str">
        <f>IFERROR(IF($A12565=VLOOKUP($A12565,AGOTADOS!$A$3:$H$4997,1,FALSE),"AGOTADO","SI HAY"),"")</f>
        <v/>
      </c>
    </row>
    <row r="12565" spans="12:13" ht="18" customHeight="1" x14ac:dyDescent="0.25">
      <c r="L12565" s="516"/>
      <c r="M12565" s="410" t="str">
        <f>IFERROR(IF($A12566=VLOOKUP($A12566,AGOTADOS!$A$3:$H$4997,1,FALSE),"AGOTADO","SI HAY"),"")</f>
        <v/>
      </c>
    </row>
    <row r="12566" spans="12:13" ht="18" customHeight="1" x14ac:dyDescent="0.25">
      <c r="L12566" s="516"/>
      <c r="M12566" s="410" t="str">
        <f>IFERROR(IF($A12567=VLOOKUP($A12567,AGOTADOS!$A$3:$H$4997,1,FALSE),"AGOTADO","SI HAY"),"")</f>
        <v/>
      </c>
    </row>
    <row r="12567" spans="12:13" ht="18" customHeight="1" x14ac:dyDescent="0.25">
      <c r="L12567" s="516"/>
      <c r="M12567" s="410" t="str">
        <f>IFERROR(IF($A12568=VLOOKUP($A12568,AGOTADOS!$A$3:$H$4997,1,FALSE),"AGOTADO","SI HAY"),"")</f>
        <v/>
      </c>
    </row>
    <row r="12568" spans="12:13" ht="18" customHeight="1" x14ac:dyDescent="0.25">
      <c r="L12568" s="516"/>
      <c r="M12568" s="410" t="str">
        <f>IFERROR(IF($A12569=VLOOKUP($A12569,AGOTADOS!$A$3:$H$4997,1,FALSE),"AGOTADO","SI HAY"),"")</f>
        <v/>
      </c>
    </row>
    <row r="12569" spans="12:13" ht="18" customHeight="1" x14ac:dyDescent="0.25">
      <c r="L12569" s="516"/>
      <c r="M12569" s="410" t="str">
        <f>IFERROR(IF($A12570=VLOOKUP($A12570,AGOTADOS!$A$3:$H$4997,1,FALSE),"AGOTADO","SI HAY"),"")</f>
        <v/>
      </c>
    </row>
    <row r="12570" spans="12:13" ht="18" customHeight="1" x14ac:dyDescent="0.25">
      <c r="L12570" s="516"/>
      <c r="M12570" s="410" t="str">
        <f>IFERROR(IF($A12571=VLOOKUP($A12571,AGOTADOS!$A$3:$H$4997,1,FALSE),"AGOTADO","SI HAY"),"")</f>
        <v/>
      </c>
    </row>
    <row r="12571" spans="12:13" ht="18" customHeight="1" x14ac:dyDescent="0.25">
      <c r="L12571" s="516"/>
      <c r="M12571" s="410" t="str">
        <f>IFERROR(IF($A12572=VLOOKUP($A12572,AGOTADOS!$A$3:$H$4997,1,FALSE),"AGOTADO","SI HAY"),"")</f>
        <v/>
      </c>
    </row>
    <row r="12572" spans="12:13" ht="18" customHeight="1" x14ac:dyDescent="0.25">
      <c r="L12572" s="516"/>
      <c r="M12572" s="410" t="str">
        <f>IFERROR(IF($A12573=VLOOKUP($A12573,AGOTADOS!$A$3:$H$4997,1,FALSE),"AGOTADO","SI HAY"),"")</f>
        <v/>
      </c>
    </row>
    <row r="12573" spans="12:13" ht="18" customHeight="1" x14ac:dyDescent="0.25">
      <c r="L12573" s="516"/>
      <c r="M12573" s="410" t="str">
        <f>IFERROR(IF($A12574=VLOOKUP($A12574,AGOTADOS!$A$3:$H$4997,1,FALSE),"AGOTADO","SI HAY"),"")</f>
        <v/>
      </c>
    </row>
    <row r="12574" spans="12:13" ht="18" customHeight="1" x14ac:dyDescent="0.25">
      <c r="L12574" s="516"/>
      <c r="M12574" s="410" t="str">
        <f>IFERROR(IF($A12575=VLOOKUP($A12575,AGOTADOS!$A$3:$H$4997,1,FALSE),"AGOTADO","SI HAY"),"")</f>
        <v/>
      </c>
    </row>
    <row r="12575" spans="12:13" ht="18" customHeight="1" x14ac:dyDescent="0.25">
      <c r="L12575" s="516"/>
      <c r="M12575" s="410" t="str">
        <f>IFERROR(IF($A12576=VLOOKUP($A12576,AGOTADOS!$A$3:$H$4997,1,FALSE),"AGOTADO","SI HAY"),"")</f>
        <v/>
      </c>
    </row>
    <row r="12576" spans="12:13" ht="18" customHeight="1" x14ac:dyDescent="0.25">
      <c r="L12576" s="516"/>
      <c r="M12576" s="410" t="str">
        <f>IFERROR(IF($A12577=VLOOKUP($A12577,AGOTADOS!$A$3:$H$4997,1,FALSE),"AGOTADO","SI HAY"),"")</f>
        <v/>
      </c>
    </row>
    <row r="12577" spans="12:13" ht="18" customHeight="1" x14ac:dyDescent="0.25">
      <c r="L12577" s="516"/>
      <c r="M12577" s="410" t="str">
        <f>IFERROR(IF($A12578=VLOOKUP($A12578,AGOTADOS!$A$3:$H$4997,1,FALSE),"AGOTADO","SI HAY"),"")</f>
        <v/>
      </c>
    </row>
    <row r="12578" spans="12:13" ht="18" customHeight="1" x14ac:dyDescent="0.25">
      <c r="L12578" s="516"/>
      <c r="M12578" s="410" t="str">
        <f>IFERROR(IF($A12579=VLOOKUP($A12579,AGOTADOS!$A$3:$H$4997,1,FALSE),"AGOTADO","SI HAY"),"")</f>
        <v/>
      </c>
    </row>
    <row r="12579" spans="12:13" ht="18" customHeight="1" x14ac:dyDescent="0.25">
      <c r="L12579" s="516"/>
      <c r="M12579" s="410" t="str">
        <f>IFERROR(IF($A12580=VLOOKUP($A12580,AGOTADOS!$A$3:$H$4997,1,FALSE),"AGOTADO","SI HAY"),"")</f>
        <v/>
      </c>
    </row>
    <row r="12580" spans="12:13" ht="18" customHeight="1" x14ac:dyDescent="0.25">
      <c r="L12580" s="516"/>
      <c r="M12580" s="410" t="str">
        <f>IFERROR(IF($A12581=VLOOKUP($A12581,AGOTADOS!$A$3:$H$4997,1,FALSE),"AGOTADO","SI HAY"),"")</f>
        <v/>
      </c>
    </row>
    <row r="12581" spans="12:13" ht="18" customHeight="1" x14ac:dyDescent="0.25">
      <c r="L12581" s="516"/>
      <c r="M12581" s="410" t="str">
        <f>IFERROR(IF($A12582=VLOOKUP($A12582,AGOTADOS!$A$3:$H$4997,1,FALSE),"AGOTADO","SI HAY"),"")</f>
        <v/>
      </c>
    </row>
    <row r="12582" spans="12:13" ht="18" customHeight="1" x14ac:dyDescent="0.25">
      <c r="L12582" s="516"/>
      <c r="M12582" s="410" t="str">
        <f>IFERROR(IF($A12583=VLOOKUP($A12583,AGOTADOS!$A$3:$H$4997,1,FALSE),"AGOTADO","SI HAY"),"")</f>
        <v/>
      </c>
    </row>
    <row r="12583" spans="12:13" ht="18" customHeight="1" x14ac:dyDescent="0.25">
      <c r="L12583" s="516"/>
      <c r="M12583" s="410" t="str">
        <f>IFERROR(IF($A12584=VLOOKUP($A12584,AGOTADOS!$A$3:$H$4997,1,FALSE),"AGOTADO","SI HAY"),"")</f>
        <v/>
      </c>
    </row>
    <row r="12584" spans="12:13" ht="18" customHeight="1" x14ac:dyDescent="0.25">
      <c r="L12584" s="516"/>
      <c r="M12584" s="410" t="str">
        <f>IFERROR(IF($A12585=VLOOKUP($A12585,AGOTADOS!$A$3:$H$4997,1,FALSE),"AGOTADO","SI HAY"),"")</f>
        <v/>
      </c>
    </row>
    <row r="12585" spans="12:13" ht="18" customHeight="1" x14ac:dyDescent="0.25">
      <c r="L12585" s="516"/>
      <c r="M12585" s="410" t="str">
        <f>IFERROR(IF($A12586=VLOOKUP($A12586,AGOTADOS!$A$3:$H$4997,1,FALSE),"AGOTADO","SI HAY"),"")</f>
        <v/>
      </c>
    </row>
    <row r="12586" spans="12:13" ht="18" customHeight="1" x14ac:dyDescent="0.25">
      <c r="L12586" s="516"/>
      <c r="M12586" s="410" t="str">
        <f>IFERROR(IF($A12587=VLOOKUP($A12587,AGOTADOS!$A$3:$H$4997,1,FALSE),"AGOTADO","SI HAY"),"")</f>
        <v/>
      </c>
    </row>
    <row r="12587" spans="12:13" ht="18" customHeight="1" x14ac:dyDescent="0.25">
      <c r="L12587" s="516"/>
      <c r="M12587" s="410" t="str">
        <f>IFERROR(IF($A12588=VLOOKUP($A12588,AGOTADOS!$A$3:$H$4997,1,FALSE),"AGOTADO","SI HAY"),"")</f>
        <v/>
      </c>
    </row>
    <row r="12588" spans="12:13" ht="18" customHeight="1" x14ac:dyDescent="0.25">
      <c r="L12588" s="516"/>
      <c r="M12588" s="410" t="str">
        <f>IFERROR(IF($A12589=VLOOKUP($A12589,AGOTADOS!$A$3:$H$4997,1,FALSE),"AGOTADO","SI HAY"),"")</f>
        <v/>
      </c>
    </row>
    <row r="12589" spans="12:13" ht="18" customHeight="1" x14ac:dyDescent="0.25">
      <c r="L12589" s="516"/>
      <c r="M12589" s="410" t="str">
        <f>IFERROR(IF($A12590=VLOOKUP($A12590,AGOTADOS!$A$3:$H$4997,1,FALSE),"AGOTADO","SI HAY"),"")</f>
        <v/>
      </c>
    </row>
    <row r="12590" spans="12:13" ht="18" customHeight="1" x14ac:dyDescent="0.25">
      <c r="L12590" s="516"/>
      <c r="M12590" s="410" t="str">
        <f>IFERROR(IF($A12591=VLOOKUP($A12591,AGOTADOS!$A$3:$H$4997,1,FALSE),"AGOTADO","SI HAY"),"")</f>
        <v/>
      </c>
    </row>
    <row r="12591" spans="12:13" ht="18" customHeight="1" x14ac:dyDescent="0.25">
      <c r="L12591" s="516"/>
      <c r="M12591" s="410" t="str">
        <f>IFERROR(IF($A12592=VLOOKUP($A12592,AGOTADOS!$A$3:$H$4997,1,FALSE),"AGOTADO","SI HAY"),"")</f>
        <v/>
      </c>
    </row>
    <row r="12592" spans="12:13" ht="18" customHeight="1" x14ac:dyDescent="0.25">
      <c r="L12592" s="516"/>
      <c r="M12592" s="410" t="str">
        <f>IFERROR(IF($A12593=VLOOKUP($A12593,AGOTADOS!$A$3:$H$4997,1,FALSE),"AGOTADO","SI HAY"),"")</f>
        <v/>
      </c>
    </row>
    <row r="12593" spans="12:13" ht="18" customHeight="1" x14ac:dyDescent="0.25">
      <c r="L12593" s="516"/>
      <c r="M12593" s="410" t="str">
        <f>IFERROR(IF($A12594=VLOOKUP($A12594,AGOTADOS!$A$3:$H$4997,1,FALSE),"AGOTADO","SI HAY"),"")</f>
        <v/>
      </c>
    </row>
    <row r="12594" spans="12:13" ht="18" customHeight="1" x14ac:dyDescent="0.25">
      <c r="L12594" s="516"/>
      <c r="M12594" s="410" t="str">
        <f>IFERROR(IF($A12595=VLOOKUP($A12595,AGOTADOS!$A$3:$H$4997,1,FALSE),"AGOTADO","SI HAY"),"")</f>
        <v/>
      </c>
    </row>
    <row r="12595" spans="12:13" ht="18" customHeight="1" x14ac:dyDescent="0.25">
      <c r="L12595" s="516"/>
      <c r="M12595" s="410" t="str">
        <f>IFERROR(IF($A12596=VLOOKUP($A12596,AGOTADOS!$A$3:$H$4997,1,FALSE),"AGOTADO","SI HAY"),"")</f>
        <v/>
      </c>
    </row>
    <row r="12596" spans="12:13" ht="18" customHeight="1" x14ac:dyDescent="0.25">
      <c r="L12596" s="516"/>
      <c r="M12596" s="410" t="str">
        <f>IFERROR(IF($A12597=VLOOKUP($A12597,AGOTADOS!$A$3:$H$4997,1,FALSE),"AGOTADO","SI HAY"),"")</f>
        <v/>
      </c>
    </row>
    <row r="12597" spans="12:13" ht="18" customHeight="1" x14ac:dyDescent="0.25">
      <c r="L12597" s="516"/>
      <c r="M12597" s="410" t="str">
        <f>IFERROR(IF($A12598=VLOOKUP($A12598,AGOTADOS!$A$3:$H$4997,1,FALSE),"AGOTADO","SI HAY"),"")</f>
        <v/>
      </c>
    </row>
    <row r="12598" spans="12:13" ht="18" customHeight="1" x14ac:dyDescent="0.25">
      <c r="L12598" s="516"/>
      <c r="M12598" s="410" t="str">
        <f>IFERROR(IF($A12599=VLOOKUP($A12599,AGOTADOS!$A$3:$H$4997,1,FALSE),"AGOTADO","SI HAY"),"")</f>
        <v/>
      </c>
    </row>
    <row r="12599" spans="12:13" ht="18" customHeight="1" x14ac:dyDescent="0.25">
      <c r="L12599" s="516"/>
      <c r="M12599" s="410" t="str">
        <f>IFERROR(IF($A12600=VLOOKUP($A12600,AGOTADOS!$A$3:$H$4997,1,FALSE),"AGOTADO","SI HAY"),"")</f>
        <v/>
      </c>
    </row>
    <row r="12600" spans="12:13" ht="18" customHeight="1" x14ac:dyDescent="0.25">
      <c r="L12600" s="516"/>
      <c r="M12600" s="410" t="str">
        <f>IFERROR(IF($A12601=VLOOKUP($A12601,AGOTADOS!$A$3:$H$4997,1,FALSE),"AGOTADO","SI HAY"),"")</f>
        <v/>
      </c>
    </row>
    <row r="12601" spans="12:13" ht="18" customHeight="1" x14ac:dyDescent="0.25">
      <c r="L12601" s="516"/>
      <c r="M12601" s="410" t="str">
        <f>IFERROR(IF($A12602=VLOOKUP($A12602,AGOTADOS!$A$3:$H$4997,1,FALSE),"AGOTADO","SI HAY"),"")</f>
        <v/>
      </c>
    </row>
    <row r="12602" spans="12:13" ht="18" customHeight="1" x14ac:dyDescent="0.25">
      <c r="L12602" s="516"/>
      <c r="M12602" s="410" t="str">
        <f>IFERROR(IF($A12603=VLOOKUP($A12603,AGOTADOS!$A$3:$H$4997,1,FALSE),"AGOTADO","SI HAY"),"")</f>
        <v/>
      </c>
    </row>
    <row r="12603" spans="12:13" ht="18" customHeight="1" x14ac:dyDescent="0.25">
      <c r="L12603" s="516"/>
      <c r="M12603" s="410" t="str">
        <f>IFERROR(IF($A12604=VLOOKUP($A12604,AGOTADOS!$A$3:$H$4997,1,FALSE),"AGOTADO","SI HAY"),"")</f>
        <v/>
      </c>
    </row>
    <row r="12604" spans="12:13" ht="18" customHeight="1" x14ac:dyDescent="0.25">
      <c r="L12604" s="516"/>
      <c r="M12604" s="410" t="str">
        <f>IFERROR(IF($A12605=VLOOKUP($A12605,AGOTADOS!$A$3:$H$4997,1,FALSE),"AGOTADO","SI HAY"),"")</f>
        <v/>
      </c>
    </row>
    <row r="12605" spans="12:13" ht="18" customHeight="1" x14ac:dyDescent="0.25">
      <c r="L12605" s="516"/>
      <c r="M12605" s="410" t="str">
        <f>IFERROR(IF($A12606=VLOOKUP($A12606,AGOTADOS!$A$3:$H$4997,1,FALSE),"AGOTADO","SI HAY"),"")</f>
        <v/>
      </c>
    </row>
    <row r="12606" spans="12:13" ht="18" customHeight="1" x14ac:dyDescent="0.25">
      <c r="L12606" s="516"/>
      <c r="M12606" s="410" t="str">
        <f>IFERROR(IF($A12607=VLOOKUP($A12607,AGOTADOS!$A$3:$H$4997,1,FALSE),"AGOTADO","SI HAY"),"")</f>
        <v/>
      </c>
    </row>
    <row r="12607" spans="12:13" ht="18" customHeight="1" x14ac:dyDescent="0.25">
      <c r="L12607" s="516"/>
      <c r="M12607" s="410" t="str">
        <f>IFERROR(IF($A12608=VLOOKUP($A12608,AGOTADOS!$A$3:$H$4997,1,FALSE),"AGOTADO","SI HAY"),"")</f>
        <v/>
      </c>
    </row>
    <row r="12608" spans="12:13" ht="18" customHeight="1" x14ac:dyDescent="0.25">
      <c r="L12608" s="516"/>
      <c r="M12608" s="410" t="str">
        <f>IFERROR(IF($A12609=VLOOKUP($A12609,AGOTADOS!$A$3:$H$4997,1,FALSE),"AGOTADO","SI HAY"),"")</f>
        <v/>
      </c>
    </row>
    <row r="12609" spans="12:13" ht="18" customHeight="1" x14ac:dyDescent="0.25">
      <c r="L12609" s="516"/>
      <c r="M12609" s="410" t="str">
        <f>IFERROR(IF($A12610=VLOOKUP($A12610,AGOTADOS!$A$3:$H$4997,1,FALSE),"AGOTADO","SI HAY"),"")</f>
        <v/>
      </c>
    </row>
    <row r="12610" spans="12:13" ht="18" customHeight="1" x14ac:dyDescent="0.25">
      <c r="L12610" s="516"/>
      <c r="M12610" s="410" t="str">
        <f>IFERROR(IF($A12611=VLOOKUP($A12611,AGOTADOS!$A$3:$H$4997,1,FALSE),"AGOTADO","SI HAY"),"")</f>
        <v/>
      </c>
    </row>
    <row r="12611" spans="12:13" ht="18" customHeight="1" x14ac:dyDescent="0.25">
      <c r="L12611" s="516"/>
      <c r="M12611" s="410" t="str">
        <f>IFERROR(IF($A12612=VLOOKUP($A12612,AGOTADOS!$A$3:$H$4997,1,FALSE),"AGOTADO","SI HAY"),"")</f>
        <v/>
      </c>
    </row>
    <row r="12612" spans="12:13" ht="18" customHeight="1" x14ac:dyDescent="0.25">
      <c r="L12612" s="516"/>
      <c r="M12612" s="410" t="str">
        <f>IFERROR(IF($A12613=VLOOKUP($A12613,AGOTADOS!$A$3:$H$4997,1,FALSE),"AGOTADO","SI HAY"),"")</f>
        <v/>
      </c>
    </row>
    <row r="12613" spans="12:13" ht="18" customHeight="1" x14ac:dyDescent="0.25">
      <c r="L12613" s="516"/>
      <c r="M12613" s="410" t="str">
        <f>IFERROR(IF($A12614=VLOOKUP($A12614,AGOTADOS!$A$3:$H$4997,1,FALSE),"AGOTADO","SI HAY"),"")</f>
        <v/>
      </c>
    </row>
    <row r="12614" spans="12:13" ht="18" customHeight="1" x14ac:dyDescent="0.25">
      <c r="L12614" s="516"/>
      <c r="M12614" s="410" t="str">
        <f>IFERROR(IF($A12615=VLOOKUP($A12615,AGOTADOS!$A$3:$H$4997,1,FALSE),"AGOTADO","SI HAY"),"")</f>
        <v/>
      </c>
    </row>
    <row r="12615" spans="12:13" ht="18" customHeight="1" x14ac:dyDescent="0.25">
      <c r="L12615" s="516"/>
      <c r="M12615" s="410" t="str">
        <f>IFERROR(IF($A12616=VLOOKUP($A12616,AGOTADOS!$A$3:$H$4997,1,FALSE),"AGOTADO","SI HAY"),"")</f>
        <v/>
      </c>
    </row>
    <row r="12616" spans="12:13" ht="18" customHeight="1" x14ac:dyDescent="0.25">
      <c r="L12616" s="516"/>
      <c r="M12616" s="410" t="str">
        <f>IFERROR(IF($A12617=VLOOKUP($A12617,AGOTADOS!$A$3:$H$4997,1,FALSE),"AGOTADO","SI HAY"),"")</f>
        <v/>
      </c>
    </row>
    <row r="12617" spans="12:13" ht="18" customHeight="1" x14ac:dyDescent="0.25">
      <c r="L12617" s="516"/>
      <c r="M12617" s="410" t="str">
        <f>IFERROR(IF($A12618=VLOOKUP($A12618,AGOTADOS!$A$3:$H$4997,1,FALSE),"AGOTADO","SI HAY"),"")</f>
        <v/>
      </c>
    </row>
    <row r="12618" spans="12:13" ht="18" customHeight="1" x14ac:dyDescent="0.25">
      <c r="L12618" s="516"/>
      <c r="M12618" s="410" t="str">
        <f>IFERROR(IF($A12619=VLOOKUP($A12619,AGOTADOS!$A$3:$H$4997,1,FALSE),"AGOTADO","SI HAY"),"")</f>
        <v/>
      </c>
    </row>
    <row r="12619" spans="12:13" ht="18" customHeight="1" x14ac:dyDescent="0.25">
      <c r="L12619" s="516"/>
      <c r="M12619" s="410" t="str">
        <f>IFERROR(IF($A12620=VLOOKUP($A12620,AGOTADOS!$A$3:$H$4997,1,FALSE),"AGOTADO","SI HAY"),"")</f>
        <v/>
      </c>
    </row>
    <row r="12620" spans="12:13" ht="18" customHeight="1" x14ac:dyDescent="0.25">
      <c r="L12620" s="516"/>
      <c r="M12620" s="410" t="str">
        <f>IFERROR(IF($A12621=VLOOKUP($A12621,AGOTADOS!$A$3:$H$4997,1,FALSE),"AGOTADO","SI HAY"),"")</f>
        <v/>
      </c>
    </row>
    <row r="12621" spans="12:13" ht="18" customHeight="1" x14ac:dyDescent="0.25">
      <c r="L12621" s="516"/>
      <c r="M12621" s="410" t="str">
        <f>IFERROR(IF($A12622=VLOOKUP($A12622,AGOTADOS!$A$3:$H$4997,1,FALSE),"AGOTADO","SI HAY"),"")</f>
        <v/>
      </c>
    </row>
    <row r="12622" spans="12:13" ht="18" customHeight="1" x14ac:dyDescent="0.25">
      <c r="L12622" s="516"/>
      <c r="M12622" s="410" t="str">
        <f>IFERROR(IF($A12623=VLOOKUP($A12623,AGOTADOS!$A$3:$H$4997,1,FALSE),"AGOTADO","SI HAY"),"")</f>
        <v/>
      </c>
    </row>
    <row r="12623" spans="12:13" ht="18" customHeight="1" x14ac:dyDescent="0.25">
      <c r="L12623" s="516"/>
      <c r="M12623" s="410" t="str">
        <f>IFERROR(IF($A12624=VLOOKUP($A12624,AGOTADOS!$A$3:$H$4997,1,FALSE),"AGOTADO","SI HAY"),"")</f>
        <v/>
      </c>
    </row>
    <row r="12624" spans="12:13" ht="18" customHeight="1" x14ac:dyDescent="0.25">
      <c r="L12624" s="516"/>
      <c r="M12624" s="410" t="str">
        <f>IFERROR(IF($A12625=VLOOKUP($A12625,AGOTADOS!$A$3:$H$4997,1,FALSE),"AGOTADO","SI HAY"),"")</f>
        <v/>
      </c>
    </row>
    <row r="12625" spans="12:13" ht="18" customHeight="1" x14ac:dyDescent="0.25">
      <c r="L12625" s="516"/>
      <c r="M12625" s="410" t="str">
        <f>IFERROR(IF($A12626=VLOOKUP($A12626,AGOTADOS!$A$3:$H$4997,1,FALSE),"AGOTADO","SI HAY"),"")</f>
        <v/>
      </c>
    </row>
    <row r="12626" spans="12:13" ht="18" customHeight="1" x14ac:dyDescent="0.25">
      <c r="L12626" s="516"/>
      <c r="M12626" s="410" t="str">
        <f>IFERROR(IF($A12627=VLOOKUP($A12627,AGOTADOS!$A$3:$H$4997,1,FALSE),"AGOTADO","SI HAY"),"")</f>
        <v/>
      </c>
    </row>
    <row r="12627" spans="12:13" ht="18" customHeight="1" x14ac:dyDescent="0.25">
      <c r="L12627" s="516"/>
      <c r="M12627" s="410" t="str">
        <f>IFERROR(IF($A12628=VLOOKUP($A12628,AGOTADOS!$A$3:$H$4997,1,FALSE),"AGOTADO","SI HAY"),"")</f>
        <v/>
      </c>
    </row>
    <row r="12628" spans="12:13" ht="18" customHeight="1" x14ac:dyDescent="0.25">
      <c r="L12628" s="516"/>
      <c r="M12628" s="410" t="str">
        <f>IFERROR(IF($A12629=VLOOKUP($A12629,AGOTADOS!$A$3:$H$4997,1,FALSE),"AGOTADO","SI HAY"),"")</f>
        <v/>
      </c>
    </row>
    <row r="12629" spans="12:13" ht="18" customHeight="1" x14ac:dyDescent="0.25">
      <c r="L12629" s="516"/>
      <c r="M12629" s="410" t="str">
        <f>IFERROR(IF($A12630=VLOOKUP($A12630,AGOTADOS!$A$3:$H$4997,1,FALSE),"AGOTADO","SI HAY"),"")</f>
        <v/>
      </c>
    </row>
    <row r="12630" spans="12:13" ht="18" customHeight="1" x14ac:dyDescent="0.25">
      <c r="L12630" s="516"/>
      <c r="M12630" s="410" t="str">
        <f>IFERROR(IF($A12631=VLOOKUP($A12631,AGOTADOS!$A$3:$H$4997,1,FALSE),"AGOTADO","SI HAY"),"")</f>
        <v/>
      </c>
    </row>
    <row r="12631" spans="12:13" ht="18" customHeight="1" x14ac:dyDescent="0.25">
      <c r="L12631" s="516"/>
      <c r="M12631" s="410" t="str">
        <f>IFERROR(IF($A12632=VLOOKUP($A12632,AGOTADOS!$A$3:$H$4997,1,FALSE),"AGOTADO","SI HAY"),"")</f>
        <v/>
      </c>
    </row>
    <row r="12632" spans="12:13" ht="18" customHeight="1" x14ac:dyDescent="0.25">
      <c r="L12632" s="516"/>
      <c r="M12632" s="410" t="str">
        <f>IFERROR(IF($A12633=VLOOKUP($A12633,AGOTADOS!$A$3:$H$4997,1,FALSE),"AGOTADO","SI HAY"),"")</f>
        <v/>
      </c>
    </row>
    <row r="12633" spans="12:13" ht="18" customHeight="1" x14ac:dyDescent="0.25">
      <c r="L12633" s="516"/>
      <c r="M12633" s="410" t="str">
        <f>IFERROR(IF($A12634=VLOOKUP($A12634,AGOTADOS!$A$3:$H$4997,1,FALSE),"AGOTADO","SI HAY"),"")</f>
        <v/>
      </c>
    </row>
    <row r="12634" spans="12:13" ht="18" customHeight="1" x14ac:dyDescent="0.25">
      <c r="L12634" s="516"/>
      <c r="M12634" s="410" t="str">
        <f>IFERROR(IF($A12635=VLOOKUP($A12635,AGOTADOS!$A$3:$H$4997,1,FALSE),"AGOTADO","SI HAY"),"")</f>
        <v/>
      </c>
    </row>
    <row r="12635" spans="12:13" ht="18" customHeight="1" x14ac:dyDescent="0.25">
      <c r="L12635" s="516"/>
      <c r="M12635" s="410" t="str">
        <f>IFERROR(IF($A12636=VLOOKUP($A12636,AGOTADOS!$A$3:$H$4997,1,FALSE),"AGOTADO","SI HAY"),"")</f>
        <v/>
      </c>
    </row>
    <row r="12636" spans="12:13" ht="18" customHeight="1" x14ac:dyDescent="0.25">
      <c r="L12636" s="516"/>
      <c r="M12636" s="410" t="str">
        <f>IFERROR(IF($A12637=VLOOKUP($A12637,AGOTADOS!$A$3:$H$4997,1,FALSE),"AGOTADO","SI HAY"),"")</f>
        <v/>
      </c>
    </row>
    <row r="12637" spans="12:13" ht="18" customHeight="1" x14ac:dyDescent="0.25">
      <c r="L12637" s="516"/>
      <c r="M12637" s="410" t="str">
        <f>IFERROR(IF($A12638=VLOOKUP($A12638,AGOTADOS!$A$3:$H$4997,1,FALSE),"AGOTADO","SI HAY"),"")</f>
        <v/>
      </c>
    </row>
    <row r="12638" spans="12:13" ht="18" customHeight="1" x14ac:dyDescent="0.25">
      <c r="L12638" s="516"/>
      <c r="M12638" s="410" t="str">
        <f>IFERROR(IF($A12639=VLOOKUP($A12639,AGOTADOS!$A$3:$H$4997,1,FALSE),"AGOTADO","SI HAY"),"")</f>
        <v/>
      </c>
    </row>
    <row r="12639" spans="12:13" ht="18" customHeight="1" x14ac:dyDescent="0.25">
      <c r="L12639" s="516"/>
      <c r="M12639" s="410" t="str">
        <f>IFERROR(IF($A12640=VLOOKUP($A12640,AGOTADOS!$A$3:$H$4997,1,FALSE),"AGOTADO","SI HAY"),"")</f>
        <v/>
      </c>
    </row>
    <row r="12640" spans="12:13" ht="18" customHeight="1" x14ac:dyDescent="0.25">
      <c r="L12640" s="516"/>
      <c r="M12640" s="410" t="str">
        <f>IFERROR(IF($A12641=VLOOKUP($A12641,AGOTADOS!$A$3:$H$4997,1,FALSE),"AGOTADO","SI HAY"),"")</f>
        <v/>
      </c>
    </row>
    <row r="12641" spans="12:13" ht="18" customHeight="1" x14ac:dyDescent="0.25">
      <c r="L12641" s="516"/>
      <c r="M12641" s="410" t="str">
        <f>IFERROR(IF($A12642=VLOOKUP($A12642,AGOTADOS!$A$3:$H$4997,1,FALSE),"AGOTADO","SI HAY"),"")</f>
        <v/>
      </c>
    </row>
    <row r="12642" spans="12:13" ht="18" customHeight="1" x14ac:dyDescent="0.25">
      <c r="L12642" s="516"/>
      <c r="M12642" s="410" t="str">
        <f>IFERROR(IF($A12643=VLOOKUP($A12643,AGOTADOS!$A$3:$H$4997,1,FALSE),"AGOTADO","SI HAY"),"")</f>
        <v/>
      </c>
    </row>
    <row r="12643" spans="12:13" ht="18" customHeight="1" x14ac:dyDescent="0.25">
      <c r="L12643" s="516"/>
      <c r="M12643" s="410" t="str">
        <f>IFERROR(IF($A12644=VLOOKUP($A12644,AGOTADOS!$A$3:$H$4997,1,FALSE),"AGOTADO","SI HAY"),"")</f>
        <v/>
      </c>
    </row>
    <row r="12644" spans="12:13" ht="18" customHeight="1" x14ac:dyDescent="0.25">
      <c r="L12644" s="516"/>
      <c r="M12644" s="410" t="str">
        <f>IFERROR(IF($A12645=VLOOKUP($A12645,AGOTADOS!$A$3:$H$4997,1,FALSE),"AGOTADO","SI HAY"),"")</f>
        <v/>
      </c>
    </row>
    <row r="12645" spans="12:13" ht="18" customHeight="1" x14ac:dyDescent="0.25">
      <c r="L12645" s="516"/>
      <c r="M12645" s="410" t="str">
        <f>IFERROR(IF($A12646=VLOOKUP($A12646,AGOTADOS!$A$3:$H$4997,1,FALSE),"AGOTADO","SI HAY"),"")</f>
        <v/>
      </c>
    </row>
    <row r="12646" spans="12:13" ht="18" customHeight="1" x14ac:dyDescent="0.25">
      <c r="L12646" s="516"/>
      <c r="M12646" s="410" t="str">
        <f>IFERROR(IF($A12647=VLOOKUP($A12647,AGOTADOS!$A$3:$H$4997,1,FALSE),"AGOTADO","SI HAY"),"")</f>
        <v/>
      </c>
    </row>
    <row r="12647" spans="12:13" ht="18" customHeight="1" x14ac:dyDescent="0.25">
      <c r="L12647" s="516"/>
      <c r="M12647" s="410" t="str">
        <f>IFERROR(IF($A12648=VLOOKUP($A12648,AGOTADOS!$A$3:$H$4997,1,FALSE),"AGOTADO","SI HAY"),"")</f>
        <v/>
      </c>
    </row>
    <row r="12648" spans="12:13" ht="18" customHeight="1" x14ac:dyDescent="0.25">
      <c r="L12648" s="516"/>
      <c r="M12648" s="410" t="str">
        <f>IFERROR(IF($A12649=VLOOKUP($A12649,AGOTADOS!$A$3:$H$4997,1,FALSE),"AGOTADO","SI HAY"),"")</f>
        <v/>
      </c>
    </row>
    <row r="12649" spans="12:13" ht="18" customHeight="1" x14ac:dyDescent="0.25">
      <c r="L12649" s="516"/>
      <c r="M12649" s="410" t="str">
        <f>IFERROR(IF($A12650=VLOOKUP($A12650,AGOTADOS!$A$3:$H$4997,1,FALSE),"AGOTADO","SI HAY"),"")</f>
        <v/>
      </c>
    </row>
    <row r="12650" spans="12:13" ht="18" customHeight="1" x14ac:dyDescent="0.25">
      <c r="L12650" s="516"/>
      <c r="M12650" s="410" t="str">
        <f>IFERROR(IF($A12651=VLOOKUP($A12651,AGOTADOS!$A$3:$H$4997,1,FALSE),"AGOTADO","SI HAY"),"")</f>
        <v/>
      </c>
    </row>
    <row r="12651" spans="12:13" ht="18" customHeight="1" x14ac:dyDescent="0.25">
      <c r="L12651" s="516"/>
      <c r="M12651" s="410" t="str">
        <f>IFERROR(IF($A12652=VLOOKUP($A12652,AGOTADOS!$A$3:$H$4997,1,FALSE),"AGOTADO","SI HAY"),"")</f>
        <v/>
      </c>
    </row>
    <row r="12652" spans="12:13" ht="18" customHeight="1" x14ac:dyDescent="0.25">
      <c r="L12652" s="516"/>
      <c r="M12652" s="410" t="str">
        <f>IFERROR(IF($A12653=VLOOKUP($A12653,AGOTADOS!$A$3:$H$4997,1,FALSE),"AGOTADO","SI HAY"),"")</f>
        <v/>
      </c>
    </row>
    <row r="12653" spans="12:13" ht="18" customHeight="1" x14ac:dyDescent="0.25">
      <c r="L12653" s="516"/>
      <c r="M12653" s="410" t="str">
        <f>IFERROR(IF($A12654=VLOOKUP($A12654,AGOTADOS!$A$3:$H$4997,1,FALSE),"AGOTADO","SI HAY"),"")</f>
        <v/>
      </c>
    </row>
    <row r="12654" spans="12:13" ht="18" customHeight="1" x14ac:dyDescent="0.25">
      <c r="L12654" s="516"/>
      <c r="M12654" s="410" t="str">
        <f>IFERROR(IF($A12655=VLOOKUP($A12655,AGOTADOS!$A$3:$H$4997,1,FALSE),"AGOTADO","SI HAY"),"")</f>
        <v/>
      </c>
    </row>
    <row r="12655" spans="12:13" ht="18" customHeight="1" x14ac:dyDescent="0.25">
      <c r="L12655" s="516"/>
      <c r="M12655" s="410" t="str">
        <f>IFERROR(IF($A12656=VLOOKUP($A12656,AGOTADOS!$A$3:$H$4997,1,FALSE),"AGOTADO","SI HAY"),"")</f>
        <v/>
      </c>
    </row>
    <row r="12656" spans="12:13" ht="18" customHeight="1" x14ac:dyDescent="0.25">
      <c r="L12656" s="516"/>
      <c r="M12656" s="410" t="str">
        <f>IFERROR(IF($A12657=VLOOKUP($A12657,AGOTADOS!$A$3:$H$4997,1,FALSE),"AGOTADO","SI HAY"),"")</f>
        <v/>
      </c>
    </row>
    <row r="12657" spans="12:13" ht="18" customHeight="1" x14ac:dyDescent="0.25">
      <c r="L12657" s="516"/>
      <c r="M12657" s="410" t="str">
        <f>IFERROR(IF($A12658=VLOOKUP($A12658,AGOTADOS!$A$3:$H$4997,1,FALSE),"AGOTADO","SI HAY"),"")</f>
        <v/>
      </c>
    </row>
    <row r="12658" spans="12:13" ht="18" customHeight="1" x14ac:dyDescent="0.25">
      <c r="L12658" s="516"/>
      <c r="M12658" s="410" t="str">
        <f>IFERROR(IF($A12659=VLOOKUP($A12659,AGOTADOS!$A$3:$H$4997,1,FALSE),"AGOTADO","SI HAY"),"")</f>
        <v/>
      </c>
    </row>
    <row r="12659" spans="12:13" ht="18" customHeight="1" x14ac:dyDescent="0.25">
      <c r="L12659" s="516"/>
      <c r="M12659" s="410" t="str">
        <f>IFERROR(IF($A12660=VLOOKUP($A12660,AGOTADOS!$A$3:$H$4997,1,FALSE),"AGOTADO","SI HAY"),"")</f>
        <v/>
      </c>
    </row>
    <row r="12660" spans="12:13" ht="18" customHeight="1" x14ac:dyDescent="0.25">
      <c r="L12660" s="516"/>
      <c r="M12660" s="410" t="str">
        <f>IFERROR(IF($A12661=VLOOKUP($A12661,AGOTADOS!$A$3:$H$4997,1,FALSE),"AGOTADO","SI HAY"),"")</f>
        <v/>
      </c>
    </row>
    <row r="12661" spans="12:13" ht="18" customHeight="1" x14ac:dyDescent="0.25">
      <c r="L12661" s="516"/>
      <c r="M12661" s="410" t="str">
        <f>IFERROR(IF($A12662=VLOOKUP($A12662,AGOTADOS!$A$3:$H$4997,1,FALSE),"AGOTADO","SI HAY"),"")</f>
        <v/>
      </c>
    </row>
    <row r="12662" spans="12:13" ht="18" customHeight="1" x14ac:dyDescent="0.25">
      <c r="L12662" s="516"/>
      <c r="M12662" s="410" t="str">
        <f>IFERROR(IF($A12663=VLOOKUP($A12663,AGOTADOS!$A$3:$H$4997,1,FALSE),"AGOTADO","SI HAY"),"")</f>
        <v/>
      </c>
    </row>
    <row r="12663" spans="12:13" ht="18" customHeight="1" x14ac:dyDescent="0.25">
      <c r="L12663" s="516"/>
      <c r="M12663" s="410" t="str">
        <f>IFERROR(IF($A12664=VLOOKUP($A12664,AGOTADOS!$A$3:$H$4997,1,FALSE),"AGOTADO","SI HAY"),"")</f>
        <v/>
      </c>
    </row>
    <row r="12664" spans="12:13" ht="18" customHeight="1" x14ac:dyDescent="0.25">
      <c r="L12664" s="516"/>
      <c r="M12664" s="410" t="str">
        <f>IFERROR(IF($A12665=VLOOKUP($A12665,AGOTADOS!$A$3:$H$4997,1,FALSE),"AGOTADO","SI HAY"),"")</f>
        <v/>
      </c>
    </row>
    <row r="12665" spans="12:13" ht="18" customHeight="1" x14ac:dyDescent="0.25">
      <c r="L12665" s="516"/>
      <c r="M12665" s="410" t="str">
        <f>IFERROR(IF($A12666=VLOOKUP($A12666,AGOTADOS!$A$3:$H$4997,1,FALSE),"AGOTADO","SI HAY"),"")</f>
        <v/>
      </c>
    </row>
    <row r="12666" spans="12:13" ht="18" customHeight="1" x14ac:dyDescent="0.25">
      <c r="L12666" s="516"/>
      <c r="M12666" s="410" t="str">
        <f>IFERROR(IF($A12667=VLOOKUP($A12667,AGOTADOS!$A$3:$H$4997,1,FALSE),"AGOTADO","SI HAY"),"")</f>
        <v/>
      </c>
    </row>
    <row r="12667" spans="12:13" ht="18" customHeight="1" x14ac:dyDescent="0.25">
      <c r="L12667" s="516"/>
      <c r="M12667" s="410" t="str">
        <f>IFERROR(IF($A12668=VLOOKUP($A12668,AGOTADOS!$A$3:$H$4997,1,FALSE),"AGOTADO","SI HAY"),"")</f>
        <v/>
      </c>
    </row>
    <row r="12668" spans="12:13" ht="18" customHeight="1" x14ac:dyDescent="0.25">
      <c r="L12668" s="516"/>
      <c r="M12668" s="410" t="str">
        <f>IFERROR(IF($A12669=VLOOKUP($A12669,AGOTADOS!$A$3:$H$4997,1,FALSE),"AGOTADO","SI HAY"),"")</f>
        <v/>
      </c>
    </row>
    <row r="12669" spans="12:13" ht="18" customHeight="1" x14ac:dyDescent="0.25">
      <c r="L12669" s="516"/>
      <c r="M12669" s="410" t="str">
        <f>IFERROR(IF($A12670=VLOOKUP($A12670,AGOTADOS!$A$3:$H$4997,1,FALSE),"AGOTADO","SI HAY"),"")</f>
        <v/>
      </c>
    </row>
    <row r="12670" spans="12:13" ht="18" customHeight="1" x14ac:dyDescent="0.25">
      <c r="L12670" s="516"/>
      <c r="M12670" s="410" t="str">
        <f>IFERROR(IF($A12671=VLOOKUP($A12671,AGOTADOS!$A$3:$H$4997,1,FALSE),"AGOTADO","SI HAY"),"")</f>
        <v/>
      </c>
    </row>
    <row r="12671" spans="12:13" ht="18" customHeight="1" x14ac:dyDescent="0.25">
      <c r="L12671" s="516"/>
      <c r="M12671" s="410" t="str">
        <f>IFERROR(IF($A12672=VLOOKUP($A12672,AGOTADOS!$A$3:$H$4997,1,FALSE),"AGOTADO","SI HAY"),"")</f>
        <v/>
      </c>
    </row>
    <row r="12672" spans="12:13" ht="18" customHeight="1" x14ac:dyDescent="0.25">
      <c r="L12672" s="516"/>
      <c r="M12672" s="410" t="str">
        <f>IFERROR(IF($A12673=VLOOKUP($A12673,AGOTADOS!$A$3:$H$4997,1,FALSE),"AGOTADO","SI HAY"),"")</f>
        <v/>
      </c>
    </row>
    <row r="12673" spans="12:13" ht="18" customHeight="1" x14ac:dyDescent="0.25">
      <c r="L12673" s="516"/>
      <c r="M12673" s="410" t="str">
        <f>IFERROR(IF($A12674=VLOOKUP($A12674,AGOTADOS!$A$3:$H$4997,1,FALSE),"AGOTADO","SI HAY"),"")</f>
        <v/>
      </c>
    </row>
    <row r="12674" spans="12:13" ht="18" customHeight="1" x14ac:dyDescent="0.25">
      <c r="L12674" s="516"/>
      <c r="M12674" s="410" t="str">
        <f>IFERROR(IF($A12675=VLOOKUP($A12675,AGOTADOS!$A$3:$H$4997,1,FALSE),"AGOTADO","SI HAY"),"")</f>
        <v/>
      </c>
    </row>
    <row r="12675" spans="12:13" ht="18" customHeight="1" x14ac:dyDescent="0.25">
      <c r="L12675" s="516"/>
      <c r="M12675" s="410" t="str">
        <f>IFERROR(IF($A12676=VLOOKUP($A12676,AGOTADOS!$A$3:$H$4997,1,FALSE),"AGOTADO","SI HAY"),"")</f>
        <v/>
      </c>
    </row>
    <row r="12676" spans="12:13" ht="18" customHeight="1" x14ac:dyDescent="0.25">
      <c r="L12676" s="516"/>
      <c r="M12676" s="410" t="str">
        <f>IFERROR(IF($A12677=VLOOKUP($A12677,AGOTADOS!$A$3:$H$4997,1,FALSE),"AGOTADO","SI HAY"),"")</f>
        <v/>
      </c>
    </row>
    <row r="12677" spans="12:13" ht="18" customHeight="1" x14ac:dyDescent="0.25">
      <c r="L12677" s="516"/>
      <c r="M12677" s="410" t="str">
        <f>IFERROR(IF($A12678=VLOOKUP($A12678,AGOTADOS!$A$3:$H$4997,1,FALSE),"AGOTADO","SI HAY"),"")</f>
        <v/>
      </c>
    </row>
    <row r="12678" spans="12:13" ht="18" customHeight="1" x14ac:dyDescent="0.25">
      <c r="L12678" s="516"/>
      <c r="M12678" s="410" t="str">
        <f>IFERROR(IF($A12679=VLOOKUP($A12679,AGOTADOS!$A$3:$H$4997,1,FALSE),"AGOTADO","SI HAY"),"")</f>
        <v/>
      </c>
    </row>
    <row r="12679" spans="12:13" ht="18" customHeight="1" x14ac:dyDescent="0.25">
      <c r="L12679" s="516"/>
      <c r="M12679" s="410" t="str">
        <f>IFERROR(IF($A12680=VLOOKUP($A12680,AGOTADOS!$A$3:$H$4997,1,FALSE),"AGOTADO","SI HAY"),"")</f>
        <v/>
      </c>
    </row>
    <row r="12680" spans="12:13" ht="18" customHeight="1" x14ac:dyDescent="0.25">
      <c r="L12680" s="516"/>
      <c r="M12680" s="410" t="str">
        <f>IFERROR(IF($A12681=VLOOKUP($A12681,AGOTADOS!$A$3:$H$4997,1,FALSE),"AGOTADO","SI HAY"),"")</f>
        <v/>
      </c>
    </row>
    <row r="12681" spans="12:13" ht="18" customHeight="1" x14ac:dyDescent="0.25">
      <c r="L12681" s="516"/>
      <c r="M12681" s="410" t="str">
        <f>IFERROR(IF($A12682=VLOOKUP($A12682,AGOTADOS!$A$3:$H$4997,1,FALSE),"AGOTADO","SI HAY"),"")</f>
        <v/>
      </c>
    </row>
    <row r="12682" spans="12:13" ht="18" customHeight="1" x14ac:dyDescent="0.25">
      <c r="L12682" s="516"/>
      <c r="M12682" s="410" t="str">
        <f>IFERROR(IF($A12683=VLOOKUP($A12683,AGOTADOS!$A$3:$H$4997,1,FALSE),"AGOTADO","SI HAY"),"")</f>
        <v/>
      </c>
    </row>
    <row r="12683" spans="12:13" ht="18" customHeight="1" x14ac:dyDescent="0.25">
      <c r="L12683" s="516"/>
      <c r="M12683" s="410" t="str">
        <f>IFERROR(IF($A12684=VLOOKUP($A12684,AGOTADOS!$A$3:$H$4997,1,FALSE),"AGOTADO","SI HAY"),"")</f>
        <v/>
      </c>
    </row>
    <row r="12684" spans="12:13" ht="18" customHeight="1" x14ac:dyDescent="0.25">
      <c r="L12684" s="516"/>
      <c r="M12684" s="410" t="str">
        <f>IFERROR(IF($A12685=VLOOKUP($A12685,AGOTADOS!$A$3:$H$4997,1,FALSE),"AGOTADO","SI HAY"),"")</f>
        <v/>
      </c>
    </row>
    <row r="12685" spans="12:13" ht="18" customHeight="1" x14ac:dyDescent="0.25">
      <c r="L12685" s="516"/>
      <c r="M12685" s="410" t="str">
        <f>IFERROR(IF($A12686=VLOOKUP($A12686,AGOTADOS!$A$3:$H$4997,1,FALSE),"AGOTADO","SI HAY"),"")</f>
        <v/>
      </c>
    </row>
    <row r="12686" spans="12:13" ht="18" customHeight="1" x14ac:dyDescent="0.25">
      <c r="L12686" s="516"/>
      <c r="M12686" s="410" t="str">
        <f>IFERROR(IF($A12687=VLOOKUP($A12687,AGOTADOS!$A$3:$H$4997,1,FALSE),"AGOTADO","SI HAY"),"")</f>
        <v/>
      </c>
    </row>
    <row r="12687" spans="12:13" ht="18" customHeight="1" x14ac:dyDescent="0.25">
      <c r="L12687" s="516"/>
      <c r="M12687" s="410" t="str">
        <f>IFERROR(IF($A12688=VLOOKUP($A12688,AGOTADOS!$A$3:$H$4997,1,FALSE),"AGOTADO","SI HAY"),"")</f>
        <v/>
      </c>
    </row>
    <row r="12688" spans="12:13" ht="18" customHeight="1" x14ac:dyDescent="0.25">
      <c r="L12688" s="516"/>
      <c r="M12688" s="410" t="str">
        <f>IFERROR(IF($A12689=VLOOKUP($A12689,AGOTADOS!$A$3:$H$4997,1,FALSE),"AGOTADO","SI HAY"),"")</f>
        <v/>
      </c>
    </row>
    <row r="12689" spans="12:13" ht="18" customHeight="1" x14ac:dyDescent="0.25">
      <c r="L12689" s="516"/>
      <c r="M12689" s="410" t="str">
        <f>IFERROR(IF($A12690=VLOOKUP($A12690,AGOTADOS!$A$3:$H$4997,1,FALSE),"AGOTADO","SI HAY"),"")</f>
        <v/>
      </c>
    </row>
    <row r="12690" spans="12:13" ht="18" customHeight="1" x14ac:dyDescent="0.25">
      <c r="L12690" s="516"/>
      <c r="M12690" s="410" t="str">
        <f>IFERROR(IF($A12691=VLOOKUP($A12691,AGOTADOS!$A$3:$H$4997,1,FALSE),"AGOTADO","SI HAY"),"")</f>
        <v/>
      </c>
    </row>
    <row r="12691" spans="12:13" ht="18" customHeight="1" x14ac:dyDescent="0.25">
      <c r="L12691" s="516"/>
      <c r="M12691" s="410" t="str">
        <f>IFERROR(IF($A12692=VLOOKUP($A12692,AGOTADOS!$A$3:$H$4997,1,FALSE),"AGOTADO","SI HAY"),"")</f>
        <v/>
      </c>
    </row>
    <row r="12692" spans="12:13" ht="18" customHeight="1" x14ac:dyDescent="0.25">
      <c r="L12692" s="516"/>
      <c r="M12692" s="410" t="str">
        <f>IFERROR(IF($A12693=VLOOKUP($A12693,AGOTADOS!$A$3:$H$4997,1,FALSE),"AGOTADO","SI HAY"),"")</f>
        <v/>
      </c>
    </row>
    <row r="12693" spans="12:13" ht="18" customHeight="1" x14ac:dyDescent="0.25">
      <c r="L12693" s="516"/>
      <c r="M12693" s="410" t="str">
        <f>IFERROR(IF($A12694=VLOOKUP($A12694,AGOTADOS!$A$3:$H$4997,1,FALSE),"AGOTADO","SI HAY"),"")</f>
        <v/>
      </c>
    </row>
    <row r="12694" spans="12:13" ht="18" customHeight="1" x14ac:dyDescent="0.25">
      <c r="L12694" s="516"/>
      <c r="M12694" s="410" t="str">
        <f>IFERROR(IF($A12695=VLOOKUP($A12695,AGOTADOS!$A$3:$H$4997,1,FALSE),"AGOTADO","SI HAY"),"")</f>
        <v/>
      </c>
    </row>
    <row r="12695" spans="12:13" ht="18" customHeight="1" x14ac:dyDescent="0.25">
      <c r="L12695" s="516"/>
      <c r="M12695" s="410" t="str">
        <f>IFERROR(IF($A12696=VLOOKUP($A12696,AGOTADOS!$A$3:$H$4997,1,FALSE),"AGOTADO","SI HAY"),"")</f>
        <v/>
      </c>
    </row>
    <row r="12696" spans="12:13" ht="18" customHeight="1" x14ac:dyDescent="0.25">
      <c r="L12696" s="516"/>
      <c r="M12696" s="410" t="str">
        <f>IFERROR(IF($A12697=VLOOKUP($A12697,AGOTADOS!$A$3:$H$4997,1,FALSE),"AGOTADO","SI HAY"),"")</f>
        <v/>
      </c>
    </row>
    <row r="12697" spans="12:13" ht="18" customHeight="1" x14ac:dyDescent="0.25">
      <c r="L12697" s="516"/>
      <c r="M12697" s="410" t="str">
        <f>IFERROR(IF($A12698=VLOOKUP($A12698,AGOTADOS!$A$3:$H$4997,1,FALSE),"AGOTADO","SI HAY"),"")</f>
        <v/>
      </c>
    </row>
    <row r="12698" spans="12:13" ht="18" customHeight="1" x14ac:dyDescent="0.25">
      <c r="L12698" s="516"/>
      <c r="M12698" s="410" t="str">
        <f>IFERROR(IF($A12699=VLOOKUP($A12699,AGOTADOS!$A$3:$H$4997,1,FALSE),"AGOTADO","SI HAY"),"")</f>
        <v/>
      </c>
    </row>
    <row r="12699" spans="12:13" ht="18" customHeight="1" x14ac:dyDescent="0.25">
      <c r="L12699" s="516"/>
      <c r="M12699" s="410" t="str">
        <f>IFERROR(IF($A12700=VLOOKUP($A12700,AGOTADOS!$A$3:$H$4997,1,FALSE),"AGOTADO","SI HAY"),"")</f>
        <v/>
      </c>
    </row>
    <row r="12700" spans="12:13" ht="18" customHeight="1" x14ac:dyDescent="0.25">
      <c r="L12700" s="516"/>
      <c r="M12700" s="410" t="str">
        <f>IFERROR(IF($A12701=VLOOKUP($A12701,AGOTADOS!$A$3:$H$4997,1,FALSE),"AGOTADO","SI HAY"),"")</f>
        <v/>
      </c>
    </row>
    <row r="12701" spans="12:13" ht="18" customHeight="1" x14ac:dyDescent="0.25">
      <c r="L12701" s="516"/>
      <c r="M12701" s="410" t="str">
        <f>IFERROR(IF($A12702=VLOOKUP($A12702,AGOTADOS!$A$3:$H$4997,1,FALSE),"AGOTADO","SI HAY"),"")</f>
        <v/>
      </c>
    </row>
    <row r="12702" spans="12:13" ht="18" customHeight="1" x14ac:dyDescent="0.25">
      <c r="L12702" s="516"/>
      <c r="M12702" s="410" t="str">
        <f>IFERROR(IF($A12703=VLOOKUP($A12703,AGOTADOS!$A$3:$H$4997,1,FALSE),"AGOTADO","SI HAY"),"")</f>
        <v/>
      </c>
    </row>
    <row r="12703" spans="12:13" ht="18" customHeight="1" x14ac:dyDescent="0.25">
      <c r="L12703" s="516"/>
      <c r="M12703" s="410" t="str">
        <f>IFERROR(IF($A12704=VLOOKUP($A12704,AGOTADOS!$A$3:$H$4997,1,FALSE),"AGOTADO","SI HAY"),"")</f>
        <v/>
      </c>
    </row>
    <row r="12704" spans="12:13" ht="18" customHeight="1" x14ac:dyDescent="0.25">
      <c r="L12704" s="516"/>
      <c r="M12704" s="410" t="str">
        <f>IFERROR(IF($A12705=VLOOKUP($A12705,AGOTADOS!$A$3:$H$4997,1,FALSE),"AGOTADO","SI HAY"),"")</f>
        <v/>
      </c>
    </row>
    <row r="12705" spans="12:13" ht="18" customHeight="1" x14ac:dyDescent="0.25">
      <c r="L12705" s="516"/>
      <c r="M12705" s="410" t="str">
        <f>IFERROR(IF($A12706=VLOOKUP($A12706,AGOTADOS!$A$3:$H$4997,1,FALSE),"AGOTADO","SI HAY"),"")</f>
        <v/>
      </c>
    </row>
    <row r="12706" spans="12:13" ht="18" customHeight="1" x14ac:dyDescent="0.25">
      <c r="L12706" s="516"/>
      <c r="M12706" s="410" t="str">
        <f>IFERROR(IF($A12707=VLOOKUP($A12707,AGOTADOS!$A$3:$H$4997,1,FALSE),"AGOTADO","SI HAY"),"")</f>
        <v/>
      </c>
    </row>
    <row r="12707" spans="12:13" ht="18" customHeight="1" x14ac:dyDescent="0.25">
      <c r="L12707" s="516"/>
      <c r="M12707" s="410" t="str">
        <f>IFERROR(IF($A12708=VLOOKUP($A12708,AGOTADOS!$A$3:$H$4997,1,FALSE),"AGOTADO","SI HAY"),"")</f>
        <v/>
      </c>
    </row>
    <row r="12708" spans="12:13" ht="18" customHeight="1" x14ac:dyDescent="0.25">
      <c r="L12708" s="516"/>
      <c r="M12708" s="410" t="str">
        <f>IFERROR(IF($A12709=VLOOKUP($A12709,AGOTADOS!$A$3:$H$4997,1,FALSE),"AGOTADO","SI HAY"),"")</f>
        <v/>
      </c>
    </row>
    <row r="12709" spans="12:13" ht="18" customHeight="1" x14ac:dyDescent="0.25">
      <c r="L12709" s="516"/>
      <c r="M12709" s="410" t="str">
        <f>IFERROR(IF($A12710=VLOOKUP($A12710,AGOTADOS!$A$3:$H$4997,1,FALSE),"AGOTADO","SI HAY"),"")</f>
        <v/>
      </c>
    </row>
    <row r="12710" spans="12:13" ht="18" customHeight="1" x14ac:dyDescent="0.25">
      <c r="L12710" s="516"/>
      <c r="M12710" s="410" t="str">
        <f>IFERROR(IF($A12711=VLOOKUP($A12711,AGOTADOS!$A$3:$H$4997,1,FALSE),"AGOTADO","SI HAY"),"")</f>
        <v/>
      </c>
    </row>
    <row r="12711" spans="12:13" ht="18" customHeight="1" x14ac:dyDescent="0.25">
      <c r="L12711" s="516"/>
      <c r="M12711" s="410" t="str">
        <f>IFERROR(IF($A12712=VLOOKUP($A12712,AGOTADOS!$A$3:$H$4997,1,FALSE),"AGOTADO","SI HAY"),"")</f>
        <v/>
      </c>
    </row>
    <row r="12712" spans="12:13" ht="18" customHeight="1" x14ac:dyDescent="0.25">
      <c r="L12712" s="516"/>
      <c r="M12712" s="410" t="str">
        <f>IFERROR(IF($A12713=VLOOKUP($A12713,AGOTADOS!$A$3:$H$4997,1,FALSE),"AGOTADO","SI HAY"),"")</f>
        <v/>
      </c>
    </row>
    <row r="12713" spans="12:13" ht="18" customHeight="1" x14ac:dyDescent="0.25">
      <c r="L12713" s="516"/>
      <c r="M12713" s="410" t="str">
        <f>IFERROR(IF($A12714=VLOOKUP($A12714,AGOTADOS!$A$3:$H$4997,1,FALSE),"AGOTADO","SI HAY"),"")</f>
        <v/>
      </c>
    </row>
    <row r="12714" spans="12:13" ht="18" customHeight="1" x14ac:dyDescent="0.25">
      <c r="L12714" s="516"/>
      <c r="M12714" s="410" t="str">
        <f>IFERROR(IF($A12715=VLOOKUP($A12715,AGOTADOS!$A$3:$H$4997,1,FALSE),"AGOTADO","SI HAY"),"")</f>
        <v/>
      </c>
    </row>
    <row r="12715" spans="12:13" ht="18" customHeight="1" x14ac:dyDescent="0.25">
      <c r="L12715" s="516"/>
      <c r="M12715" s="410" t="str">
        <f>IFERROR(IF($A12716=VLOOKUP($A12716,AGOTADOS!$A$3:$H$4997,1,FALSE),"AGOTADO","SI HAY"),"")</f>
        <v/>
      </c>
    </row>
    <row r="12716" spans="12:13" ht="18" customHeight="1" x14ac:dyDescent="0.25">
      <c r="L12716" s="516"/>
      <c r="M12716" s="410" t="str">
        <f>IFERROR(IF($A12717=VLOOKUP($A12717,AGOTADOS!$A$3:$H$4997,1,FALSE),"AGOTADO","SI HAY"),"")</f>
        <v/>
      </c>
    </row>
    <row r="12717" spans="12:13" ht="18" customHeight="1" x14ac:dyDescent="0.25">
      <c r="L12717" s="516"/>
      <c r="M12717" s="410" t="str">
        <f>IFERROR(IF($A12718=VLOOKUP($A12718,AGOTADOS!$A$3:$H$4997,1,FALSE),"AGOTADO","SI HAY"),"")</f>
        <v/>
      </c>
    </row>
    <row r="12718" spans="12:13" ht="18" customHeight="1" x14ac:dyDescent="0.25">
      <c r="L12718" s="516"/>
      <c r="M12718" s="410" t="str">
        <f>IFERROR(IF($A12719=VLOOKUP($A12719,AGOTADOS!$A$3:$H$4997,1,FALSE),"AGOTADO","SI HAY"),"")</f>
        <v/>
      </c>
    </row>
    <row r="12719" spans="12:13" ht="18" customHeight="1" x14ac:dyDescent="0.25">
      <c r="L12719" s="516"/>
      <c r="M12719" s="410" t="str">
        <f>IFERROR(IF($A12720=VLOOKUP($A12720,AGOTADOS!$A$3:$H$4997,1,FALSE),"AGOTADO","SI HAY"),"")</f>
        <v/>
      </c>
    </row>
    <row r="12720" spans="12:13" ht="18" customHeight="1" x14ac:dyDescent="0.25">
      <c r="L12720" s="516"/>
      <c r="M12720" s="410" t="str">
        <f>IFERROR(IF($A12721=VLOOKUP($A12721,AGOTADOS!$A$3:$H$4997,1,FALSE),"AGOTADO","SI HAY"),"")</f>
        <v/>
      </c>
    </row>
    <row r="12721" spans="12:13" ht="18" customHeight="1" x14ac:dyDescent="0.25">
      <c r="L12721" s="516"/>
      <c r="M12721" s="410" t="str">
        <f>IFERROR(IF($A12722=VLOOKUP($A12722,AGOTADOS!$A$3:$H$4997,1,FALSE),"AGOTADO","SI HAY"),"")</f>
        <v/>
      </c>
    </row>
    <row r="12722" spans="12:13" ht="18" customHeight="1" x14ac:dyDescent="0.25">
      <c r="L12722" s="516"/>
      <c r="M12722" s="410" t="str">
        <f>IFERROR(IF($A12723=VLOOKUP($A12723,AGOTADOS!$A$3:$H$4997,1,FALSE),"AGOTADO","SI HAY"),"")</f>
        <v/>
      </c>
    </row>
    <row r="12723" spans="12:13" ht="18" customHeight="1" x14ac:dyDescent="0.25">
      <c r="L12723" s="516"/>
      <c r="M12723" s="410" t="str">
        <f>IFERROR(IF($A12724=VLOOKUP($A12724,AGOTADOS!$A$3:$H$4997,1,FALSE),"AGOTADO","SI HAY"),"")</f>
        <v/>
      </c>
    </row>
    <row r="12724" spans="12:13" ht="18" customHeight="1" x14ac:dyDescent="0.25">
      <c r="L12724" s="516"/>
      <c r="M12724" s="410" t="str">
        <f>IFERROR(IF($A12725=VLOOKUP($A12725,AGOTADOS!$A$3:$H$4997,1,FALSE),"AGOTADO","SI HAY"),"")</f>
        <v/>
      </c>
    </row>
    <row r="12725" spans="12:13" ht="18" customHeight="1" x14ac:dyDescent="0.25">
      <c r="L12725" s="516"/>
      <c r="M12725" s="410" t="str">
        <f>IFERROR(IF($A12726=VLOOKUP($A12726,AGOTADOS!$A$3:$H$4997,1,FALSE),"AGOTADO","SI HAY"),"")</f>
        <v/>
      </c>
    </row>
    <row r="12726" spans="12:13" ht="18" customHeight="1" x14ac:dyDescent="0.25">
      <c r="L12726" s="516"/>
      <c r="M12726" s="410" t="str">
        <f>IFERROR(IF($A12727=VLOOKUP($A12727,AGOTADOS!$A$3:$H$4997,1,FALSE),"AGOTADO","SI HAY"),"")</f>
        <v/>
      </c>
    </row>
    <row r="12727" spans="12:13" ht="18" customHeight="1" x14ac:dyDescent="0.25">
      <c r="L12727" s="516"/>
      <c r="M12727" s="410" t="str">
        <f>IFERROR(IF($A12728=VLOOKUP($A12728,AGOTADOS!$A$3:$H$4997,1,FALSE),"AGOTADO","SI HAY"),"")</f>
        <v/>
      </c>
    </row>
    <row r="12728" spans="12:13" ht="18" customHeight="1" x14ac:dyDescent="0.25">
      <c r="L12728" s="516"/>
      <c r="M12728" s="410" t="str">
        <f>IFERROR(IF($A12729=VLOOKUP($A12729,AGOTADOS!$A$3:$H$4997,1,FALSE),"AGOTADO","SI HAY"),"")</f>
        <v/>
      </c>
    </row>
    <row r="12729" spans="12:13" ht="18" customHeight="1" x14ac:dyDescent="0.25">
      <c r="L12729" s="516"/>
      <c r="M12729" s="410" t="str">
        <f>IFERROR(IF($A12730=VLOOKUP($A12730,AGOTADOS!$A$3:$H$4997,1,FALSE),"AGOTADO","SI HAY"),"")</f>
        <v/>
      </c>
    </row>
    <row r="12730" spans="12:13" ht="18" customHeight="1" x14ac:dyDescent="0.25">
      <c r="L12730" s="516"/>
      <c r="M12730" s="410" t="str">
        <f>IFERROR(IF($A12731=VLOOKUP($A12731,AGOTADOS!$A$3:$H$4997,1,FALSE),"AGOTADO","SI HAY"),"")</f>
        <v/>
      </c>
    </row>
    <row r="12731" spans="12:13" ht="18" customHeight="1" x14ac:dyDescent="0.25">
      <c r="L12731" s="516"/>
      <c r="M12731" s="410" t="str">
        <f>IFERROR(IF($A12732=VLOOKUP($A12732,AGOTADOS!$A$3:$H$4997,1,FALSE),"AGOTADO","SI HAY"),"")</f>
        <v/>
      </c>
    </row>
    <row r="12732" spans="12:13" ht="18" customHeight="1" x14ac:dyDescent="0.25">
      <c r="L12732" s="516"/>
      <c r="M12732" s="410" t="str">
        <f>IFERROR(IF($A12733=VLOOKUP($A12733,AGOTADOS!$A$3:$H$4997,1,FALSE),"AGOTADO","SI HAY"),"")</f>
        <v/>
      </c>
    </row>
    <row r="12733" spans="12:13" ht="18" customHeight="1" x14ac:dyDescent="0.25">
      <c r="L12733" s="516"/>
      <c r="M12733" s="410" t="str">
        <f>IFERROR(IF($A12734=VLOOKUP($A12734,AGOTADOS!$A$3:$H$4997,1,FALSE),"AGOTADO","SI HAY"),"")</f>
        <v/>
      </c>
    </row>
    <row r="12734" spans="12:13" ht="18" customHeight="1" x14ac:dyDescent="0.25">
      <c r="L12734" s="516"/>
      <c r="M12734" s="410" t="str">
        <f>IFERROR(IF($A12735=VLOOKUP($A12735,AGOTADOS!$A$3:$H$4997,1,FALSE),"AGOTADO","SI HAY"),"")</f>
        <v/>
      </c>
    </row>
    <row r="12735" spans="12:13" ht="18" customHeight="1" x14ac:dyDescent="0.25">
      <c r="L12735" s="516"/>
      <c r="M12735" s="410" t="str">
        <f>IFERROR(IF($A12736=VLOOKUP($A12736,AGOTADOS!$A$3:$H$4997,1,FALSE),"AGOTADO","SI HAY"),"")</f>
        <v/>
      </c>
    </row>
    <row r="12736" spans="12:13" ht="18" customHeight="1" x14ac:dyDescent="0.25">
      <c r="L12736" s="516"/>
      <c r="M12736" s="410" t="str">
        <f>IFERROR(IF($A12737=VLOOKUP($A12737,AGOTADOS!$A$3:$H$4997,1,FALSE),"AGOTADO","SI HAY"),"")</f>
        <v/>
      </c>
    </row>
    <row r="12737" spans="12:13" ht="18" customHeight="1" x14ac:dyDescent="0.25">
      <c r="L12737" s="516"/>
      <c r="M12737" s="410" t="str">
        <f>IFERROR(IF($A12738=VLOOKUP($A12738,AGOTADOS!$A$3:$H$4997,1,FALSE),"AGOTADO","SI HAY"),"")</f>
        <v/>
      </c>
    </row>
    <row r="12738" spans="12:13" ht="18" customHeight="1" x14ac:dyDescent="0.25">
      <c r="L12738" s="516"/>
      <c r="M12738" s="410" t="str">
        <f>IFERROR(IF($A12739=VLOOKUP($A12739,AGOTADOS!$A$3:$H$4997,1,FALSE),"AGOTADO","SI HAY"),"")</f>
        <v/>
      </c>
    </row>
    <row r="12739" spans="12:13" ht="18" customHeight="1" x14ac:dyDescent="0.25">
      <c r="L12739" s="516"/>
      <c r="M12739" s="410" t="str">
        <f>IFERROR(IF($A12740=VLOOKUP($A12740,AGOTADOS!$A$3:$H$4997,1,FALSE),"AGOTADO","SI HAY"),"")</f>
        <v/>
      </c>
    </row>
    <row r="12740" spans="12:13" ht="18" customHeight="1" x14ac:dyDescent="0.25">
      <c r="L12740" s="516"/>
      <c r="M12740" s="410" t="str">
        <f>IFERROR(IF($A12741=VLOOKUP($A12741,AGOTADOS!$A$3:$H$4997,1,FALSE),"AGOTADO","SI HAY"),"")</f>
        <v/>
      </c>
    </row>
    <row r="12741" spans="12:13" ht="18" customHeight="1" x14ac:dyDescent="0.25">
      <c r="L12741" s="516"/>
      <c r="M12741" s="410" t="str">
        <f>IFERROR(IF($A12742=VLOOKUP($A12742,AGOTADOS!$A$3:$H$4997,1,FALSE),"AGOTADO","SI HAY"),"")</f>
        <v/>
      </c>
    </row>
    <row r="12742" spans="12:13" ht="18" customHeight="1" x14ac:dyDescent="0.25">
      <c r="L12742" s="516"/>
      <c r="M12742" s="410" t="str">
        <f>IFERROR(IF($A12743=VLOOKUP($A12743,AGOTADOS!$A$3:$H$4997,1,FALSE),"AGOTADO","SI HAY"),"")</f>
        <v/>
      </c>
    </row>
    <row r="12743" spans="12:13" ht="18" customHeight="1" x14ac:dyDescent="0.25">
      <c r="L12743" s="516"/>
      <c r="M12743" s="410" t="str">
        <f>IFERROR(IF($A12744=VLOOKUP($A12744,AGOTADOS!$A$3:$H$4997,1,FALSE),"AGOTADO","SI HAY"),"")</f>
        <v/>
      </c>
    </row>
    <row r="12744" spans="12:13" ht="18" customHeight="1" x14ac:dyDescent="0.25">
      <c r="L12744" s="516"/>
      <c r="M12744" s="410" t="str">
        <f>IFERROR(IF($A12745=VLOOKUP($A12745,AGOTADOS!$A$3:$H$4997,1,FALSE),"AGOTADO","SI HAY"),"")</f>
        <v/>
      </c>
    </row>
    <row r="12745" spans="12:13" ht="18" customHeight="1" x14ac:dyDescent="0.25">
      <c r="L12745" s="516"/>
      <c r="M12745" s="410" t="str">
        <f>IFERROR(IF($A12746=VLOOKUP($A12746,AGOTADOS!$A$3:$H$4997,1,FALSE),"AGOTADO","SI HAY"),"")</f>
        <v/>
      </c>
    </row>
    <row r="12746" spans="12:13" ht="18" customHeight="1" x14ac:dyDescent="0.25">
      <c r="L12746" s="516"/>
      <c r="M12746" s="410" t="str">
        <f>IFERROR(IF($A12747=VLOOKUP($A12747,AGOTADOS!$A$3:$H$4997,1,FALSE),"AGOTADO","SI HAY"),"")</f>
        <v/>
      </c>
    </row>
    <row r="12747" spans="12:13" ht="18" customHeight="1" x14ac:dyDescent="0.25">
      <c r="L12747" s="516"/>
      <c r="M12747" s="410" t="str">
        <f>IFERROR(IF($A12748=VLOOKUP($A12748,AGOTADOS!$A$3:$H$4997,1,FALSE),"AGOTADO","SI HAY"),"")</f>
        <v/>
      </c>
    </row>
    <row r="12748" spans="12:13" ht="18" customHeight="1" x14ac:dyDescent="0.25">
      <c r="L12748" s="516"/>
      <c r="M12748" s="410" t="str">
        <f>IFERROR(IF($A12749=VLOOKUP($A12749,AGOTADOS!$A$3:$H$4997,1,FALSE),"AGOTADO","SI HAY"),"")</f>
        <v/>
      </c>
    </row>
    <row r="12749" spans="12:13" ht="18" customHeight="1" x14ac:dyDescent="0.25">
      <c r="L12749" s="516"/>
      <c r="M12749" s="410" t="str">
        <f>IFERROR(IF($A12750=VLOOKUP($A12750,AGOTADOS!$A$3:$H$4997,1,FALSE),"AGOTADO","SI HAY"),"")</f>
        <v/>
      </c>
    </row>
    <row r="12750" spans="12:13" ht="18" customHeight="1" x14ac:dyDescent="0.25">
      <c r="L12750" s="516"/>
      <c r="M12750" s="410" t="str">
        <f>IFERROR(IF($A12751=VLOOKUP($A12751,AGOTADOS!$A$3:$H$4997,1,FALSE),"AGOTADO","SI HAY"),"")</f>
        <v/>
      </c>
    </row>
    <row r="12751" spans="12:13" ht="18" customHeight="1" x14ac:dyDescent="0.25">
      <c r="L12751" s="516"/>
      <c r="M12751" s="410" t="str">
        <f>IFERROR(IF($A12752=VLOOKUP($A12752,AGOTADOS!$A$3:$H$4997,1,FALSE),"AGOTADO","SI HAY"),"")</f>
        <v/>
      </c>
    </row>
    <row r="12752" spans="12:13" ht="18" customHeight="1" x14ac:dyDescent="0.25">
      <c r="L12752" s="516"/>
      <c r="M12752" s="410" t="str">
        <f>IFERROR(IF($A12753=VLOOKUP($A12753,AGOTADOS!$A$3:$H$4997,1,FALSE),"AGOTADO","SI HAY"),"")</f>
        <v/>
      </c>
    </row>
    <row r="12753" spans="12:13" ht="18" customHeight="1" x14ac:dyDescent="0.25">
      <c r="L12753" s="516"/>
      <c r="M12753" s="410" t="str">
        <f>IFERROR(IF($A12754=VLOOKUP($A12754,AGOTADOS!$A$3:$H$4997,1,FALSE),"AGOTADO","SI HAY"),"")</f>
        <v/>
      </c>
    </row>
    <row r="12754" spans="12:13" ht="18" customHeight="1" x14ac:dyDescent="0.25">
      <c r="L12754" s="516"/>
      <c r="M12754" s="410" t="str">
        <f>IFERROR(IF($A12755=VLOOKUP($A12755,AGOTADOS!$A$3:$H$4997,1,FALSE),"AGOTADO","SI HAY"),"")</f>
        <v/>
      </c>
    </row>
    <row r="12755" spans="12:13" ht="18" customHeight="1" x14ac:dyDescent="0.25">
      <c r="L12755" s="516"/>
      <c r="M12755" s="410" t="str">
        <f>IFERROR(IF($A12756=VLOOKUP($A12756,AGOTADOS!$A$3:$H$4997,1,FALSE),"AGOTADO","SI HAY"),"")</f>
        <v/>
      </c>
    </row>
    <row r="12756" spans="12:13" ht="18" customHeight="1" x14ac:dyDescent="0.25">
      <c r="L12756" s="516"/>
      <c r="M12756" s="410" t="str">
        <f>IFERROR(IF($A12757=VLOOKUP($A12757,AGOTADOS!$A$3:$H$4997,1,FALSE),"AGOTADO","SI HAY"),"")</f>
        <v/>
      </c>
    </row>
    <row r="12757" spans="12:13" ht="18" customHeight="1" x14ac:dyDescent="0.25">
      <c r="L12757" s="516"/>
      <c r="M12757" s="410" t="str">
        <f>IFERROR(IF($A12758=VLOOKUP($A12758,AGOTADOS!$A$3:$H$4997,1,FALSE),"AGOTADO","SI HAY"),"")</f>
        <v/>
      </c>
    </row>
    <row r="12758" spans="12:13" ht="18" customHeight="1" x14ac:dyDescent="0.25">
      <c r="L12758" s="516"/>
      <c r="M12758" s="410" t="str">
        <f>IFERROR(IF($A12759=VLOOKUP($A12759,AGOTADOS!$A$3:$H$4997,1,FALSE),"AGOTADO","SI HAY"),"")</f>
        <v/>
      </c>
    </row>
    <row r="12759" spans="12:13" ht="18" customHeight="1" x14ac:dyDescent="0.25">
      <c r="L12759" s="516"/>
      <c r="M12759" s="410" t="str">
        <f>IFERROR(IF($A12760=VLOOKUP($A12760,AGOTADOS!$A$3:$H$4997,1,FALSE),"AGOTADO","SI HAY"),"")</f>
        <v/>
      </c>
    </row>
    <row r="12760" spans="12:13" ht="18" customHeight="1" x14ac:dyDescent="0.25">
      <c r="L12760" s="516"/>
      <c r="M12760" s="410" t="str">
        <f>IFERROR(IF($A12761=VLOOKUP($A12761,AGOTADOS!$A$3:$H$4997,1,FALSE),"AGOTADO","SI HAY"),"")</f>
        <v/>
      </c>
    </row>
    <row r="12761" spans="12:13" ht="18" customHeight="1" x14ac:dyDescent="0.25">
      <c r="L12761" s="516"/>
      <c r="M12761" s="410" t="str">
        <f>IFERROR(IF($A12762=VLOOKUP($A12762,AGOTADOS!$A$3:$H$4997,1,FALSE),"AGOTADO","SI HAY"),"")</f>
        <v/>
      </c>
    </row>
    <row r="12762" spans="12:13" ht="18" customHeight="1" x14ac:dyDescent="0.25">
      <c r="L12762" s="516"/>
      <c r="M12762" s="410" t="str">
        <f>IFERROR(IF($A12763=VLOOKUP($A12763,AGOTADOS!$A$3:$H$4997,1,FALSE),"AGOTADO","SI HAY"),"")</f>
        <v/>
      </c>
    </row>
    <row r="12763" spans="12:13" ht="18" customHeight="1" x14ac:dyDescent="0.25">
      <c r="L12763" s="516"/>
      <c r="M12763" s="410" t="str">
        <f>IFERROR(IF($A12764=VLOOKUP($A12764,AGOTADOS!$A$3:$H$4997,1,FALSE),"AGOTADO","SI HAY"),"")</f>
        <v/>
      </c>
    </row>
    <row r="12764" spans="12:13" ht="18" customHeight="1" x14ac:dyDescent="0.25">
      <c r="L12764" s="516"/>
      <c r="M12764" s="410" t="str">
        <f>IFERROR(IF($A12765=VLOOKUP($A12765,AGOTADOS!$A$3:$H$4997,1,FALSE),"AGOTADO","SI HAY"),"")</f>
        <v/>
      </c>
    </row>
    <row r="12765" spans="12:13" ht="18" customHeight="1" x14ac:dyDescent="0.25">
      <c r="L12765" s="516"/>
      <c r="M12765" s="410" t="str">
        <f>IFERROR(IF($A12766=VLOOKUP($A12766,AGOTADOS!$A$3:$H$4997,1,FALSE),"AGOTADO","SI HAY"),"")</f>
        <v/>
      </c>
    </row>
    <row r="12766" spans="12:13" ht="18" customHeight="1" x14ac:dyDescent="0.25">
      <c r="L12766" s="516"/>
      <c r="M12766" s="410" t="str">
        <f>IFERROR(IF($A12767=VLOOKUP($A12767,AGOTADOS!$A$3:$H$4997,1,FALSE),"AGOTADO","SI HAY"),"")</f>
        <v/>
      </c>
    </row>
    <row r="12767" spans="12:13" ht="18" customHeight="1" x14ac:dyDescent="0.25">
      <c r="L12767" s="516"/>
      <c r="M12767" s="410" t="str">
        <f>IFERROR(IF($A12768=VLOOKUP($A12768,AGOTADOS!$A$3:$H$4997,1,FALSE),"AGOTADO","SI HAY"),"")</f>
        <v/>
      </c>
    </row>
    <row r="12768" spans="12:13" ht="18" customHeight="1" x14ac:dyDescent="0.25">
      <c r="L12768" s="516"/>
      <c r="M12768" s="410" t="str">
        <f>IFERROR(IF($A12769=VLOOKUP($A12769,AGOTADOS!$A$3:$H$4997,1,FALSE),"AGOTADO","SI HAY"),"")</f>
        <v/>
      </c>
    </row>
    <row r="12769" spans="12:13" ht="18" customHeight="1" x14ac:dyDescent="0.25">
      <c r="L12769" s="516"/>
      <c r="M12769" s="410" t="str">
        <f>IFERROR(IF($A12770=VLOOKUP($A12770,AGOTADOS!$A$3:$H$4997,1,FALSE),"AGOTADO","SI HAY"),"")</f>
        <v/>
      </c>
    </row>
    <row r="12770" spans="12:13" ht="18" customHeight="1" x14ac:dyDescent="0.25">
      <c r="L12770" s="516"/>
      <c r="M12770" s="410" t="str">
        <f>IFERROR(IF($A12771=VLOOKUP($A12771,AGOTADOS!$A$3:$H$4997,1,FALSE),"AGOTADO","SI HAY"),"")</f>
        <v/>
      </c>
    </row>
    <row r="12771" spans="12:13" ht="18" customHeight="1" x14ac:dyDescent="0.25">
      <c r="L12771" s="516"/>
      <c r="M12771" s="410" t="str">
        <f>IFERROR(IF($A12772=VLOOKUP($A12772,AGOTADOS!$A$3:$H$4997,1,FALSE),"AGOTADO","SI HAY"),"")</f>
        <v/>
      </c>
    </row>
    <row r="12772" spans="12:13" ht="18" customHeight="1" x14ac:dyDescent="0.25">
      <c r="L12772" s="516"/>
      <c r="M12772" s="410" t="str">
        <f>IFERROR(IF($A12773=VLOOKUP($A12773,AGOTADOS!$A$3:$H$4997,1,FALSE),"AGOTADO","SI HAY"),"")</f>
        <v/>
      </c>
    </row>
    <row r="12773" spans="12:13" ht="18" customHeight="1" x14ac:dyDescent="0.25">
      <c r="L12773" s="516"/>
      <c r="M12773" s="410" t="str">
        <f>IFERROR(IF($A12774=VLOOKUP($A12774,AGOTADOS!$A$3:$H$4997,1,FALSE),"AGOTADO","SI HAY"),"")</f>
        <v/>
      </c>
    </row>
    <row r="12774" spans="12:13" ht="18" customHeight="1" x14ac:dyDescent="0.25">
      <c r="L12774" s="516"/>
      <c r="M12774" s="410" t="str">
        <f>IFERROR(IF($A12775=VLOOKUP($A12775,AGOTADOS!$A$3:$H$4997,1,FALSE),"AGOTADO","SI HAY"),"")</f>
        <v/>
      </c>
    </row>
    <row r="12775" spans="12:13" ht="18" customHeight="1" x14ac:dyDescent="0.25">
      <c r="L12775" s="516"/>
      <c r="M12775" s="410" t="str">
        <f>IFERROR(IF($A12776=VLOOKUP($A12776,AGOTADOS!$A$3:$H$4997,1,FALSE),"AGOTADO","SI HAY"),"")</f>
        <v/>
      </c>
    </row>
    <row r="12776" spans="12:13" ht="18" customHeight="1" x14ac:dyDescent="0.25">
      <c r="L12776" s="516"/>
      <c r="M12776" s="410" t="str">
        <f>IFERROR(IF($A12777=VLOOKUP($A12777,AGOTADOS!$A$3:$H$4997,1,FALSE),"AGOTADO","SI HAY"),"")</f>
        <v/>
      </c>
    </row>
    <row r="12777" spans="12:13" ht="18" customHeight="1" x14ac:dyDescent="0.25">
      <c r="L12777" s="516"/>
      <c r="M12777" s="410" t="str">
        <f>IFERROR(IF($A12778=VLOOKUP($A12778,AGOTADOS!$A$3:$H$4997,1,FALSE),"AGOTADO","SI HAY"),"")</f>
        <v/>
      </c>
    </row>
    <row r="12778" spans="12:13" ht="18" customHeight="1" x14ac:dyDescent="0.25">
      <c r="L12778" s="516"/>
      <c r="M12778" s="410" t="str">
        <f>IFERROR(IF($A12779=VLOOKUP($A12779,AGOTADOS!$A$3:$H$4997,1,FALSE),"AGOTADO","SI HAY"),"")</f>
        <v/>
      </c>
    </row>
    <row r="12779" spans="12:13" ht="18" customHeight="1" x14ac:dyDescent="0.25">
      <c r="L12779" s="516"/>
      <c r="M12779" s="410" t="str">
        <f>IFERROR(IF($A12780=VLOOKUP($A12780,AGOTADOS!$A$3:$H$4997,1,FALSE),"AGOTADO","SI HAY"),"")</f>
        <v/>
      </c>
    </row>
    <row r="12780" spans="12:13" ht="18" customHeight="1" x14ac:dyDescent="0.25">
      <c r="L12780" s="516"/>
      <c r="M12780" s="410" t="str">
        <f>IFERROR(IF($A12781=VLOOKUP($A12781,AGOTADOS!$A$3:$H$4997,1,FALSE),"AGOTADO","SI HAY"),"")</f>
        <v/>
      </c>
    </row>
    <row r="12781" spans="12:13" ht="18" customHeight="1" x14ac:dyDescent="0.25">
      <c r="L12781" s="516"/>
      <c r="M12781" s="410" t="str">
        <f>IFERROR(IF($A12782=VLOOKUP($A12782,AGOTADOS!$A$3:$H$4997,1,FALSE),"AGOTADO","SI HAY"),"")</f>
        <v/>
      </c>
    </row>
    <row r="12782" spans="12:13" ht="18" customHeight="1" x14ac:dyDescent="0.25">
      <c r="L12782" s="516"/>
      <c r="M12782" s="410" t="str">
        <f>IFERROR(IF($A12783=VLOOKUP($A12783,AGOTADOS!$A$3:$H$4997,1,FALSE),"AGOTADO","SI HAY"),"")</f>
        <v/>
      </c>
    </row>
    <row r="12783" spans="12:13" ht="18" customHeight="1" x14ac:dyDescent="0.25">
      <c r="L12783" s="516"/>
      <c r="M12783" s="410" t="str">
        <f>IFERROR(IF($A12784=VLOOKUP($A12784,AGOTADOS!$A$3:$H$4997,1,FALSE),"AGOTADO","SI HAY"),"")</f>
        <v/>
      </c>
    </row>
    <row r="12784" spans="12:13" ht="18" customHeight="1" x14ac:dyDescent="0.25">
      <c r="L12784" s="516"/>
      <c r="M12784" s="410" t="str">
        <f>IFERROR(IF($A12785=VLOOKUP($A12785,AGOTADOS!$A$3:$H$4997,1,FALSE),"AGOTADO","SI HAY"),"")</f>
        <v/>
      </c>
    </row>
    <row r="12785" spans="12:13" ht="18" customHeight="1" x14ac:dyDescent="0.25">
      <c r="L12785" s="516"/>
      <c r="M12785" s="410" t="str">
        <f>IFERROR(IF($A12786=VLOOKUP($A12786,AGOTADOS!$A$3:$H$4997,1,FALSE),"AGOTADO","SI HAY"),"")</f>
        <v/>
      </c>
    </row>
    <row r="12786" spans="12:13" ht="18" customHeight="1" x14ac:dyDescent="0.25">
      <c r="L12786" s="516"/>
      <c r="M12786" s="410" t="str">
        <f>IFERROR(IF($A12787=VLOOKUP($A12787,AGOTADOS!$A$3:$H$4997,1,FALSE),"AGOTADO","SI HAY"),"")</f>
        <v/>
      </c>
    </row>
    <row r="12787" spans="12:13" ht="18" customHeight="1" x14ac:dyDescent="0.25">
      <c r="L12787" s="516"/>
      <c r="M12787" s="410" t="str">
        <f>IFERROR(IF($A12788=VLOOKUP($A12788,AGOTADOS!$A$3:$H$4997,1,FALSE),"AGOTADO","SI HAY"),"")</f>
        <v/>
      </c>
    </row>
    <row r="12788" spans="12:13" ht="18" customHeight="1" x14ac:dyDescent="0.25">
      <c r="L12788" s="516"/>
      <c r="M12788" s="410" t="str">
        <f>IFERROR(IF($A12789=VLOOKUP($A12789,AGOTADOS!$A$3:$H$4997,1,FALSE),"AGOTADO","SI HAY"),"")</f>
        <v/>
      </c>
    </row>
    <row r="12789" spans="12:13" ht="18" customHeight="1" x14ac:dyDescent="0.25">
      <c r="L12789" s="516"/>
      <c r="M12789" s="410" t="str">
        <f>IFERROR(IF($A12790=VLOOKUP($A12790,AGOTADOS!$A$3:$H$4997,1,FALSE),"AGOTADO","SI HAY"),"")</f>
        <v/>
      </c>
    </row>
    <row r="12790" spans="12:13" ht="18" customHeight="1" x14ac:dyDescent="0.25">
      <c r="L12790" s="516"/>
      <c r="M12790" s="410" t="str">
        <f>IFERROR(IF($A12791=VLOOKUP($A12791,AGOTADOS!$A$3:$H$4997,1,FALSE),"AGOTADO","SI HAY"),"")</f>
        <v/>
      </c>
    </row>
    <row r="12791" spans="12:13" ht="18" customHeight="1" x14ac:dyDescent="0.25">
      <c r="L12791" s="516"/>
      <c r="M12791" s="410" t="str">
        <f>IFERROR(IF($A12792=VLOOKUP($A12792,AGOTADOS!$A$3:$H$4997,1,FALSE),"AGOTADO","SI HAY"),"")</f>
        <v/>
      </c>
    </row>
    <row r="12792" spans="12:13" ht="18" customHeight="1" x14ac:dyDescent="0.25">
      <c r="L12792" s="516"/>
      <c r="M12792" s="410" t="str">
        <f>IFERROR(IF($A12793=VLOOKUP($A12793,AGOTADOS!$A$3:$H$4997,1,FALSE),"AGOTADO","SI HAY"),"")</f>
        <v/>
      </c>
    </row>
    <row r="12793" spans="12:13" ht="18" customHeight="1" x14ac:dyDescent="0.25">
      <c r="L12793" s="516"/>
      <c r="M12793" s="410" t="str">
        <f>IFERROR(IF($A12794=VLOOKUP($A12794,AGOTADOS!$A$3:$H$4997,1,FALSE),"AGOTADO","SI HAY"),"")</f>
        <v/>
      </c>
    </row>
    <row r="12794" spans="12:13" ht="18" customHeight="1" x14ac:dyDescent="0.25">
      <c r="L12794" s="516"/>
      <c r="M12794" s="410" t="str">
        <f>IFERROR(IF($A12795=VLOOKUP($A12795,AGOTADOS!$A$3:$H$4997,1,FALSE),"AGOTADO","SI HAY"),"")</f>
        <v/>
      </c>
    </row>
    <row r="12795" spans="12:13" ht="18" customHeight="1" x14ac:dyDescent="0.25">
      <c r="L12795" s="516"/>
      <c r="M12795" s="410" t="str">
        <f>IFERROR(IF($A12796=VLOOKUP($A12796,AGOTADOS!$A$3:$H$4997,1,FALSE),"AGOTADO","SI HAY"),"")</f>
        <v/>
      </c>
    </row>
    <row r="12796" spans="12:13" ht="18" customHeight="1" x14ac:dyDescent="0.25">
      <c r="L12796" s="516"/>
      <c r="M12796" s="410" t="str">
        <f>IFERROR(IF($A12797=VLOOKUP($A12797,AGOTADOS!$A$3:$H$4997,1,FALSE),"AGOTADO","SI HAY"),"")</f>
        <v/>
      </c>
    </row>
    <row r="12797" spans="12:13" ht="18" customHeight="1" x14ac:dyDescent="0.25">
      <c r="L12797" s="516"/>
      <c r="M12797" s="410" t="str">
        <f>IFERROR(IF($A12798=VLOOKUP($A12798,AGOTADOS!$A$3:$H$4997,1,FALSE),"AGOTADO","SI HAY"),"")</f>
        <v/>
      </c>
    </row>
    <row r="12798" spans="12:13" ht="18" customHeight="1" x14ac:dyDescent="0.25">
      <c r="L12798" s="516"/>
      <c r="M12798" s="410" t="str">
        <f>IFERROR(IF($A12799=VLOOKUP($A12799,AGOTADOS!$A$3:$H$4997,1,FALSE),"AGOTADO","SI HAY"),"")</f>
        <v/>
      </c>
    </row>
    <row r="12799" spans="12:13" ht="18" customHeight="1" x14ac:dyDescent="0.25">
      <c r="L12799" s="516"/>
      <c r="M12799" s="410" t="str">
        <f>IFERROR(IF($A12800=VLOOKUP($A12800,AGOTADOS!$A$3:$H$4997,1,FALSE),"AGOTADO","SI HAY"),"")</f>
        <v/>
      </c>
    </row>
    <row r="12800" spans="12:13" ht="18" customHeight="1" x14ac:dyDescent="0.25">
      <c r="L12800" s="516"/>
      <c r="M12800" s="410" t="str">
        <f>IFERROR(IF($A12801=VLOOKUP($A12801,AGOTADOS!$A$3:$H$4997,1,FALSE),"AGOTADO","SI HAY"),"")</f>
        <v/>
      </c>
    </row>
    <row r="12801" spans="12:13" ht="18" customHeight="1" x14ac:dyDescent="0.25">
      <c r="L12801" s="516"/>
      <c r="M12801" s="410" t="str">
        <f>IFERROR(IF($A12802=VLOOKUP($A12802,AGOTADOS!$A$3:$H$4997,1,FALSE),"AGOTADO","SI HAY"),"")</f>
        <v/>
      </c>
    </row>
    <row r="12802" spans="12:13" ht="18" customHeight="1" x14ac:dyDescent="0.25">
      <c r="L12802" s="516"/>
      <c r="M12802" s="410" t="str">
        <f>IFERROR(IF($A12803=VLOOKUP($A12803,AGOTADOS!$A$3:$H$4997,1,FALSE),"AGOTADO","SI HAY"),"")</f>
        <v/>
      </c>
    </row>
    <row r="12803" spans="12:13" ht="18" customHeight="1" x14ac:dyDescent="0.25">
      <c r="L12803" s="516"/>
      <c r="M12803" s="410" t="str">
        <f>IFERROR(IF($A12804=VLOOKUP($A12804,AGOTADOS!$A$3:$H$4997,1,FALSE),"AGOTADO","SI HAY"),"")</f>
        <v/>
      </c>
    </row>
    <row r="12804" spans="12:13" ht="18" customHeight="1" x14ac:dyDescent="0.25">
      <c r="L12804" s="516"/>
      <c r="M12804" s="410" t="str">
        <f>IFERROR(IF($A12805=VLOOKUP($A12805,AGOTADOS!$A$3:$H$4997,1,FALSE),"AGOTADO","SI HAY"),"")</f>
        <v/>
      </c>
    </row>
    <row r="12805" spans="12:13" ht="18" customHeight="1" x14ac:dyDescent="0.25">
      <c r="L12805" s="516"/>
      <c r="M12805" s="410" t="str">
        <f>IFERROR(IF($A12806=VLOOKUP($A12806,AGOTADOS!$A$3:$H$4997,1,FALSE),"AGOTADO","SI HAY"),"")</f>
        <v/>
      </c>
    </row>
    <row r="12806" spans="12:13" ht="18" customHeight="1" x14ac:dyDescent="0.25">
      <c r="L12806" s="516"/>
      <c r="M12806" s="410" t="str">
        <f>IFERROR(IF($A12807=VLOOKUP($A12807,AGOTADOS!$A$3:$H$4997,1,FALSE),"AGOTADO","SI HAY"),"")</f>
        <v/>
      </c>
    </row>
    <row r="12807" spans="12:13" ht="18" customHeight="1" x14ac:dyDescent="0.25">
      <c r="L12807" s="516"/>
      <c r="M12807" s="410" t="str">
        <f>IFERROR(IF($A12808=VLOOKUP($A12808,AGOTADOS!$A$3:$H$4997,1,FALSE),"AGOTADO","SI HAY"),"")</f>
        <v/>
      </c>
    </row>
    <row r="12808" spans="12:13" ht="18" customHeight="1" x14ac:dyDescent="0.25">
      <c r="L12808" s="516"/>
      <c r="M12808" s="410" t="str">
        <f>IFERROR(IF($A12809=VLOOKUP($A12809,AGOTADOS!$A$3:$H$4997,1,FALSE),"AGOTADO","SI HAY"),"")</f>
        <v/>
      </c>
    </row>
    <row r="12809" spans="12:13" ht="18" customHeight="1" x14ac:dyDescent="0.25">
      <c r="L12809" s="516"/>
      <c r="M12809" s="410" t="str">
        <f>IFERROR(IF($A12810=VLOOKUP($A12810,AGOTADOS!$A$3:$H$4997,1,FALSE),"AGOTADO","SI HAY"),"")</f>
        <v/>
      </c>
    </row>
    <row r="12810" spans="12:13" ht="18" customHeight="1" x14ac:dyDescent="0.25">
      <c r="L12810" s="516"/>
      <c r="M12810" s="410" t="str">
        <f>IFERROR(IF($A12811=VLOOKUP($A12811,AGOTADOS!$A$3:$H$4997,1,FALSE),"AGOTADO","SI HAY"),"")</f>
        <v/>
      </c>
    </row>
    <row r="12811" spans="12:13" ht="18" customHeight="1" x14ac:dyDescent="0.25">
      <c r="L12811" s="516"/>
      <c r="M12811" s="410" t="str">
        <f>IFERROR(IF($A12812=VLOOKUP($A12812,AGOTADOS!$A$3:$H$4997,1,FALSE),"AGOTADO","SI HAY"),"")</f>
        <v/>
      </c>
    </row>
    <row r="12812" spans="12:13" ht="18" customHeight="1" x14ac:dyDescent="0.25">
      <c r="L12812" s="516"/>
      <c r="M12812" s="410" t="str">
        <f>IFERROR(IF($A12813=VLOOKUP($A12813,AGOTADOS!$A$3:$H$4997,1,FALSE),"AGOTADO","SI HAY"),"")</f>
        <v/>
      </c>
    </row>
    <row r="12813" spans="12:13" ht="18" customHeight="1" x14ac:dyDescent="0.25">
      <c r="L12813" s="516"/>
      <c r="M12813" s="410" t="str">
        <f>IFERROR(IF($A12814=VLOOKUP($A12814,AGOTADOS!$A$3:$H$4997,1,FALSE),"AGOTADO","SI HAY"),"")</f>
        <v/>
      </c>
    </row>
    <row r="12814" spans="12:13" ht="18" customHeight="1" x14ac:dyDescent="0.25">
      <c r="L12814" s="516"/>
      <c r="M12814" s="410" t="str">
        <f>IFERROR(IF($A12815=VLOOKUP($A12815,AGOTADOS!$A$3:$H$4997,1,FALSE),"AGOTADO","SI HAY"),"")</f>
        <v/>
      </c>
    </row>
    <row r="12815" spans="12:13" ht="18" customHeight="1" x14ac:dyDescent="0.25">
      <c r="L12815" s="516"/>
      <c r="M12815" s="410" t="str">
        <f>IFERROR(IF($A12816=VLOOKUP($A12816,AGOTADOS!$A$3:$H$4997,1,FALSE),"AGOTADO","SI HAY"),"")</f>
        <v/>
      </c>
    </row>
    <row r="12816" spans="12:13" ht="18" customHeight="1" x14ac:dyDescent="0.25">
      <c r="L12816" s="516"/>
      <c r="M12816" s="410" t="str">
        <f>IFERROR(IF($A12817=VLOOKUP($A12817,AGOTADOS!$A$3:$H$4997,1,FALSE),"AGOTADO","SI HAY"),"")</f>
        <v/>
      </c>
    </row>
    <row r="12817" spans="12:13" ht="18" customHeight="1" x14ac:dyDescent="0.25">
      <c r="L12817" s="516"/>
      <c r="M12817" s="410" t="str">
        <f>IFERROR(IF($A12818=VLOOKUP($A12818,AGOTADOS!$A$3:$H$4997,1,FALSE),"AGOTADO","SI HAY"),"")</f>
        <v/>
      </c>
    </row>
    <row r="12818" spans="12:13" ht="18" customHeight="1" x14ac:dyDescent="0.25">
      <c r="L12818" s="516"/>
      <c r="M12818" s="410" t="str">
        <f>IFERROR(IF($A12819=VLOOKUP($A12819,AGOTADOS!$A$3:$H$4997,1,FALSE),"AGOTADO","SI HAY"),"")</f>
        <v/>
      </c>
    </row>
    <row r="12819" spans="12:13" ht="18" customHeight="1" x14ac:dyDescent="0.25">
      <c r="L12819" s="516"/>
      <c r="M12819" s="410" t="str">
        <f>IFERROR(IF($A12820=VLOOKUP($A12820,AGOTADOS!$A$3:$H$4997,1,FALSE),"AGOTADO","SI HAY"),"")</f>
        <v/>
      </c>
    </row>
    <row r="12820" spans="12:13" ht="18" customHeight="1" x14ac:dyDescent="0.25">
      <c r="L12820" s="516"/>
      <c r="M12820" s="410" t="str">
        <f>IFERROR(IF($A12821=VLOOKUP($A12821,AGOTADOS!$A$3:$H$4997,1,FALSE),"AGOTADO","SI HAY"),"")</f>
        <v/>
      </c>
    </row>
    <row r="12821" spans="12:13" ht="18" customHeight="1" x14ac:dyDescent="0.25">
      <c r="L12821" s="516"/>
      <c r="M12821" s="410" t="str">
        <f>IFERROR(IF($A12822=VLOOKUP($A12822,AGOTADOS!$A$3:$H$4997,1,FALSE),"AGOTADO","SI HAY"),"")</f>
        <v/>
      </c>
    </row>
    <row r="12822" spans="12:13" ht="18" customHeight="1" x14ac:dyDescent="0.25">
      <c r="L12822" s="516"/>
      <c r="M12822" s="410" t="str">
        <f>IFERROR(IF($A12823=VLOOKUP($A12823,AGOTADOS!$A$3:$H$4997,1,FALSE),"AGOTADO","SI HAY"),"")</f>
        <v/>
      </c>
    </row>
    <row r="12823" spans="12:13" ht="18" customHeight="1" x14ac:dyDescent="0.25">
      <c r="L12823" s="516"/>
      <c r="M12823" s="410" t="str">
        <f>IFERROR(IF($A12824=VLOOKUP($A12824,AGOTADOS!$A$3:$H$4997,1,FALSE),"AGOTADO","SI HAY"),"")</f>
        <v/>
      </c>
    </row>
    <row r="12824" spans="12:13" ht="18" customHeight="1" x14ac:dyDescent="0.25">
      <c r="L12824" s="516"/>
      <c r="M12824" s="410" t="str">
        <f>IFERROR(IF($A12825=VLOOKUP($A12825,AGOTADOS!$A$3:$H$4997,1,FALSE),"AGOTADO","SI HAY"),"")</f>
        <v/>
      </c>
    </row>
    <row r="12825" spans="12:13" ht="18" customHeight="1" x14ac:dyDescent="0.25">
      <c r="L12825" s="516"/>
      <c r="M12825" s="410" t="str">
        <f>IFERROR(IF($A12826=VLOOKUP($A12826,AGOTADOS!$A$3:$H$4997,1,FALSE),"AGOTADO","SI HAY"),"")</f>
        <v/>
      </c>
    </row>
    <row r="12826" spans="12:13" ht="18" customHeight="1" x14ac:dyDescent="0.25">
      <c r="L12826" s="516"/>
      <c r="M12826" s="410" t="str">
        <f>IFERROR(IF($A12827=VLOOKUP($A12827,AGOTADOS!$A$3:$H$4997,1,FALSE),"AGOTADO","SI HAY"),"")</f>
        <v/>
      </c>
    </row>
    <row r="12827" spans="12:13" ht="18" customHeight="1" x14ac:dyDescent="0.25">
      <c r="L12827" s="516"/>
      <c r="M12827" s="410" t="str">
        <f>IFERROR(IF($A12828=VLOOKUP($A12828,AGOTADOS!$A$3:$H$4997,1,FALSE),"AGOTADO","SI HAY"),"")</f>
        <v/>
      </c>
    </row>
    <row r="12828" spans="12:13" ht="18" customHeight="1" x14ac:dyDescent="0.25">
      <c r="L12828" s="516"/>
      <c r="M12828" s="410" t="str">
        <f>IFERROR(IF($A12829=VLOOKUP($A12829,AGOTADOS!$A$3:$H$4997,1,FALSE),"AGOTADO","SI HAY"),"")</f>
        <v/>
      </c>
    </row>
    <row r="12829" spans="12:13" ht="18" customHeight="1" x14ac:dyDescent="0.25">
      <c r="L12829" s="516"/>
      <c r="M12829" s="410" t="str">
        <f>IFERROR(IF($A12830=VLOOKUP($A12830,AGOTADOS!$A$3:$H$4997,1,FALSE),"AGOTADO","SI HAY"),"")</f>
        <v/>
      </c>
    </row>
    <row r="12830" spans="12:13" ht="18" customHeight="1" x14ac:dyDescent="0.25">
      <c r="L12830" s="516"/>
      <c r="M12830" s="410" t="str">
        <f>IFERROR(IF($A12831=VLOOKUP($A12831,AGOTADOS!$A$3:$H$4997,1,FALSE),"AGOTADO","SI HAY"),"")</f>
        <v/>
      </c>
    </row>
    <row r="12831" spans="12:13" ht="18" customHeight="1" x14ac:dyDescent="0.25">
      <c r="L12831" s="516"/>
      <c r="M12831" s="410" t="str">
        <f>IFERROR(IF($A12832=VLOOKUP($A12832,AGOTADOS!$A$3:$H$4997,1,FALSE),"AGOTADO","SI HAY"),"")</f>
        <v/>
      </c>
    </row>
    <row r="12832" spans="12:13" ht="18" customHeight="1" x14ac:dyDescent="0.25">
      <c r="L12832" s="516"/>
      <c r="M12832" s="410" t="str">
        <f>IFERROR(IF($A12833=VLOOKUP($A12833,AGOTADOS!$A$3:$H$4997,1,FALSE),"AGOTADO","SI HAY"),"")</f>
        <v/>
      </c>
    </row>
    <row r="12833" spans="12:13" ht="18" customHeight="1" x14ac:dyDescent="0.25">
      <c r="L12833" s="516"/>
      <c r="M12833" s="410" t="str">
        <f>IFERROR(IF($A12834=VLOOKUP($A12834,AGOTADOS!$A$3:$H$4997,1,FALSE),"AGOTADO","SI HAY"),"")</f>
        <v/>
      </c>
    </row>
    <row r="12834" spans="12:13" ht="18" customHeight="1" x14ac:dyDescent="0.25">
      <c r="L12834" s="516"/>
      <c r="M12834" s="410" t="str">
        <f>IFERROR(IF($A12835=VLOOKUP($A12835,AGOTADOS!$A$3:$H$4997,1,FALSE),"AGOTADO","SI HAY"),"")</f>
        <v/>
      </c>
    </row>
    <row r="12835" spans="12:13" ht="18" customHeight="1" x14ac:dyDescent="0.25">
      <c r="L12835" s="516"/>
      <c r="M12835" s="410" t="str">
        <f>IFERROR(IF($A12836=VLOOKUP($A12836,AGOTADOS!$A$3:$H$4997,1,FALSE),"AGOTADO","SI HAY"),"")</f>
        <v/>
      </c>
    </row>
    <row r="12836" spans="12:13" ht="18" customHeight="1" x14ac:dyDescent="0.25">
      <c r="L12836" s="516"/>
      <c r="M12836" s="410" t="str">
        <f>IFERROR(IF($A12837=VLOOKUP($A12837,AGOTADOS!$A$3:$H$4997,1,FALSE),"AGOTADO","SI HAY"),"")</f>
        <v/>
      </c>
    </row>
    <row r="12837" spans="12:13" ht="18" customHeight="1" x14ac:dyDescent="0.25">
      <c r="L12837" s="516"/>
      <c r="M12837" s="410" t="str">
        <f>IFERROR(IF($A12838=VLOOKUP($A12838,AGOTADOS!$A$3:$H$4997,1,FALSE),"AGOTADO","SI HAY"),"")</f>
        <v/>
      </c>
    </row>
    <row r="12838" spans="12:13" ht="18" customHeight="1" x14ac:dyDescent="0.25">
      <c r="L12838" s="516"/>
      <c r="M12838" s="410" t="str">
        <f>IFERROR(IF($A12839=VLOOKUP($A12839,AGOTADOS!$A$3:$H$4997,1,FALSE),"AGOTADO","SI HAY"),"")</f>
        <v/>
      </c>
    </row>
    <row r="12839" spans="12:13" ht="18" customHeight="1" x14ac:dyDescent="0.25">
      <c r="L12839" s="516"/>
      <c r="M12839" s="410" t="str">
        <f>IFERROR(IF($A12840=VLOOKUP($A12840,AGOTADOS!$A$3:$H$4997,1,FALSE),"AGOTADO","SI HAY"),"")</f>
        <v/>
      </c>
    </row>
    <row r="12840" spans="12:13" ht="18" customHeight="1" x14ac:dyDescent="0.25">
      <c r="L12840" s="516"/>
      <c r="M12840" s="410" t="str">
        <f>IFERROR(IF($A12841=VLOOKUP($A12841,AGOTADOS!$A$3:$H$4997,1,FALSE),"AGOTADO","SI HAY"),"")</f>
        <v/>
      </c>
    </row>
    <row r="12841" spans="12:13" ht="18" customHeight="1" x14ac:dyDescent="0.25">
      <c r="L12841" s="516"/>
      <c r="M12841" s="410" t="str">
        <f>IFERROR(IF($A12842=VLOOKUP($A12842,AGOTADOS!$A$3:$H$4997,1,FALSE),"AGOTADO","SI HAY"),"")</f>
        <v/>
      </c>
    </row>
    <row r="12842" spans="12:13" ht="18" customHeight="1" x14ac:dyDescent="0.25">
      <c r="L12842" s="516"/>
      <c r="M12842" s="410" t="str">
        <f>IFERROR(IF($A12843=VLOOKUP($A12843,AGOTADOS!$A$3:$H$4997,1,FALSE),"AGOTADO","SI HAY"),"")</f>
        <v/>
      </c>
    </row>
    <row r="12843" spans="12:13" ht="18" customHeight="1" x14ac:dyDescent="0.25">
      <c r="L12843" s="516"/>
      <c r="M12843" s="410" t="str">
        <f>IFERROR(IF($A12844=VLOOKUP($A12844,AGOTADOS!$A$3:$H$4997,1,FALSE),"AGOTADO","SI HAY"),"")</f>
        <v/>
      </c>
    </row>
    <row r="12844" spans="12:13" ht="18" customHeight="1" x14ac:dyDescent="0.25">
      <c r="L12844" s="516"/>
      <c r="M12844" s="410" t="str">
        <f>IFERROR(IF($A12845=VLOOKUP($A12845,AGOTADOS!$A$3:$H$4997,1,FALSE),"AGOTADO","SI HAY"),"")</f>
        <v/>
      </c>
    </row>
    <row r="12845" spans="12:13" ht="18" customHeight="1" x14ac:dyDescent="0.25">
      <c r="L12845" s="516"/>
      <c r="M12845" s="410" t="str">
        <f>IFERROR(IF($A12846=VLOOKUP($A12846,AGOTADOS!$A$3:$H$4997,1,FALSE),"AGOTADO","SI HAY"),"")</f>
        <v/>
      </c>
    </row>
    <row r="12846" spans="12:13" ht="18" customHeight="1" x14ac:dyDescent="0.25">
      <c r="L12846" s="516"/>
      <c r="M12846" s="410" t="str">
        <f>IFERROR(IF($A12847=VLOOKUP($A12847,AGOTADOS!$A$3:$H$4997,1,FALSE),"AGOTADO","SI HAY"),"")</f>
        <v/>
      </c>
    </row>
    <row r="12847" spans="12:13" ht="18" customHeight="1" x14ac:dyDescent="0.25">
      <c r="L12847" s="516"/>
      <c r="M12847" s="410" t="str">
        <f>IFERROR(IF($A12848=VLOOKUP($A12848,AGOTADOS!$A$3:$H$4997,1,FALSE),"AGOTADO","SI HAY"),"")</f>
        <v/>
      </c>
    </row>
    <row r="12848" spans="12:13" ht="18" customHeight="1" x14ac:dyDescent="0.25">
      <c r="L12848" s="516"/>
      <c r="M12848" s="410" t="str">
        <f>IFERROR(IF($A12849=VLOOKUP($A12849,AGOTADOS!$A$3:$H$4997,1,FALSE),"AGOTADO","SI HAY"),"")</f>
        <v/>
      </c>
    </row>
    <row r="12849" spans="12:13" ht="18" customHeight="1" x14ac:dyDescent="0.25">
      <c r="L12849" s="516"/>
      <c r="M12849" s="410" t="str">
        <f>IFERROR(IF($A12850=VLOOKUP($A12850,AGOTADOS!$A$3:$H$4997,1,FALSE),"AGOTADO","SI HAY"),"")</f>
        <v/>
      </c>
    </row>
    <row r="12850" spans="12:13" ht="18" customHeight="1" x14ac:dyDescent="0.25">
      <c r="L12850" s="516"/>
      <c r="M12850" s="410" t="str">
        <f>IFERROR(IF($A12851=VLOOKUP($A12851,AGOTADOS!$A$3:$H$4997,1,FALSE),"AGOTADO","SI HAY"),"")</f>
        <v/>
      </c>
    </row>
    <row r="12851" spans="12:13" ht="18" customHeight="1" x14ac:dyDescent="0.25">
      <c r="L12851" s="516"/>
      <c r="M12851" s="410" t="str">
        <f>IFERROR(IF($A12852=VLOOKUP($A12852,AGOTADOS!$A$3:$H$4997,1,FALSE),"AGOTADO","SI HAY"),"")</f>
        <v/>
      </c>
    </row>
    <row r="12852" spans="12:13" ht="18" customHeight="1" x14ac:dyDescent="0.25">
      <c r="L12852" s="516"/>
      <c r="M12852" s="410" t="str">
        <f>IFERROR(IF($A12853=VLOOKUP($A12853,AGOTADOS!$A$3:$H$4997,1,FALSE),"AGOTADO","SI HAY"),"")</f>
        <v/>
      </c>
    </row>
    <row r="12853" spans="12:13" ht="18" customHeight="1" x14ac:dyDescent="0.25">
      <c r="L12853" s="516"/>
      <c r="M12853" s="410" t="str">
        <f>IFERROR(IF($A12854=VLOOKUP($A12854,AGOTADOS!$A$3:$H$4997,1,FALSE),"AGOTADO","SI HAY"),"")</f>
        <v/>
      </c>
    </row>
    <row r="12854" spans="12:13" ht="18" customHeight="1" x14ac:dyDescent="0.25">
      <c r="L12854" s="516"/>
      <c r="M12854" s="410" t="str">
        <f>IFERROR(IF($A12855=VLOOKUP($A12855,AGOTADOS!$A$3:$H$4997,1,FALSE),"AGOTADO","SI HAY"),"")</f>
        <v/>
      </c>
    </row>
    <row r="12855" spans="12:13" ht="18" customHeight="1" x14ac:dyDescent="0.25">
      <c r="L12855" s="516"/>
      <c r="M12855" s="410" t="str">
        <f>IFERROR(IF($A12856=VLOOKUP($A12856,AGOTADOS!$A$3:$H$4997,1,FALSE),"AGOTADO","SI HAY"),"")</f>
        <v/>
      </c>
    </row>
    <row r="12856" spans="12:13" ht="18" customHeight="1" x14ac:dyDescent="0.25">
      <c r="L12856" s="516"/>
      <c r="M12856" s="410" t="str">
        <f>IFERROR(IF($A12857=VLOOKUP($A12857,AGOTADOS!$A$3:$H$4997,1,FALSE),"AGOTADO","SI HAY"),"")</f>
        <v/>
      </c>
    </row>
    <row r="12857" spans="12:13" ht="18" customHeight="1" x14ac:dyDescent="0.25">
      <c r="L12857" s="516"/>
      <c r="M12857" s="410" t="str">
        <f>IFERROR(IF($A12858=VLOOKUP($A12858,AGOTADOS!$A$3:$H$4997,1,FALSE),"AGOTADO","SI HAY"),"")</f>
        <v/>
      </c>
    </row>
    <row r="12858" spans="12:13" ht="18" customHeight="1" x14ac:dyDescent="0.25">
      <c r="L12858" s="516"/>
      <c r="M12858" s="410" t="str">
        <f>IFERROR(IF($A12859=VLOOKUP($A12859,AGOTADOS!$A$3:$H$4997,1,FALSE),"AGOTADO","SI HAY"),"")</f>
        <v/>
      </c>
    </row>
    <row r="12859" spans="12:13" ht="18" customHeight="1" x14ac:dyDescent="0.25">
      <c r="L12859" s="516"/>
      <c r="M12859" s="410" t="str">
        <f>IFERROR(IF($A12860=VLOOKUP($A12860,AGOTADOS!$A$3:$H$4997,1,FALSE),"AGOTADO","SI HAY"),"")</f>
        <v/>
      </c>
    </row>
    <row r="12860" spans="12:13" ht="18" customHeight="1" x14ac:dyDescent="0.25">
      <c r="L12860" s="516"/>
      <c r="M12860" s="410" t="str">
        <f>IFERROR(IF($A12861=VLOOKUP($A12861,AGOTADOS!$A$3:$H$4997,1,FALSE),"AGOTADO","SI HAY"),"")</f>
        <v/>
      </c>
    </row>
    <row r="12861" spans="12:13" ht="18" customHeight="1" x14ac:dyDescent="0.25">
      <c r="L12861" s="516"/>
      <c r="M12861" s="410" t="str">
        <f>IFERROR(IF($A12862=VLOOKUP($A12862,AGOTADOS!$A$3:$H$4997,1,FALSE),"AGOTADO","SI HAY"),"")</f>
        <v/>
      </c>
    </row>
    <row r="12862" spans="12:13" ht="18" customHeight="1" x14ac:dyDescent="0.25">
      <c r="L12862" s="516"/>
      <c r="M12862" s="410" t="str">
        <f>IFERROR(IF($A12863=VLOOKUP($A12863,AGOTADOS!$A$3:$H$4997,1,FALSE),"AGOTADO","SI HAY"),"")</f>
        <v/>
      </c>
    </row>
    <row r="12863" spans="12:13" ht="18" customHeight="1" x14ac:dyDescent="0.25">
      <c r="L12863" s="516"/>
      <c r="M12863" s="410" t="str">
        <f>IFERROR(IF($A12864=VLOOKUP($A12864,AGOTADOS!$A$3:$H$4997,1,FALSE),"AGOTADO","SI HAY"),"")</f>
        <v/>
      </c>
    </row>
    <row r="12864" spans="12:13" ht="18" customHeight="1" x14ac:dyDescent="0.25">
      <c r="L12864" s="516"/>
      <c r="M12864" s="410" t="str">
        <f>IFERROR(IF($A12865=VLOOKUP($A12865,AGOTADOS!$A$3:$H$4997,1,FALSE),"AGOTADO","SI HAY"),"")</f>
        <v/>
      </c>
    </row>
    <row r="12865" spans="12:13" ht="18" customHeight="1" x14ac:dyDescent="0.25">
      <c r="L12865" s="516"/>
      <c r="M12865" s="410" t="str">
        <f>IFERROR(IF($A12866=VLOOKUP($A12866,AGOTADOS!$A$3:$H$4997,1,FALSE),"AGOTADO","SI HAY"),"")</f>
        <v/>
      </c>
    </row>
    <row r="12866" spans="12:13" ht="18" customHeight="1" x14ac:dyDescent="0.25">
      <c r="L12866" s="516"/>
      <c r="M12866" s="410" t="str">
        <f>IFERROR(IF($A12867=VLOOKUP($A12867,AGOTADOS!$A$3:$H$4997,1,FALSE),"AGOTADO","SI HAY"),"")</f>
        <v/>
      </c>
    </row>
    <row r="12867" spans="12:13" ht="18" customHeight="1" x14ac:dyDescent="0.25">
      <c r="L12867" s="516"/>
      <c r="M12867" s="410" t="str">
        <f>IFERROR(IF($A12868=VLOOKUP($A12868,AGOTADOS!$A$3:$H$4997,1,FALSE),"AGOTADO","SI HAY"),"")</f>
        <v/>
      </c>
    </row>
    <row r="12868" spans="12:13" ht="18" customHeight="1" x14ac:dyDescent="0.25">
      <c r="L12868" s="516"/>
      <c r="M12868" s="410" t="str">
        <f>IFERROR(IF($A12869=VLOOKUP($A12869,AGOTADOS!$A$3:$H$4997,1,FALSE),"AGOTADO","SI HAY"),"")</f>
        <v/>
      </c>
    </row>
    <row r="12869" spans="12:13" ht="18" customHeight="1" x14ac:dyDescent="0.25">
      <c r="L12869" s="516"/>
      <c r="M12869" s="410" t="str">
        <f>IFERROR(IF($A12870=VLOOKUP($A12870,AGOTADOS!$A$3:$H$4997,1,FALSE),"AGOTADO","SI HAY"),"")</f>
        <v/>
      </c>
    </row>
    <row r="12870" spans="12:13" ht="18" customHeight="1" x14ac:dyDescent="0.25">
      <c r="L12870" s="516"/>
      <c r="M12870" s="410" t="str">
        <f>IFERROR(IF($A12871=VLOOKUP($A12871,AGOTADOS!$A$3:$H$4997,1,FALSE),"AGOTADO","SI HAY"),"")</f>
        <v/>
      </c>
    </row>
    <row r="12871" spans="12:13" ht="18" customHeight="1" x14ac:dyDescent="0.25">
      <c r="L12871" s="516"/>
      <c r="M12871" s="410" t="str">
        <f>IFERROR(IF($A12872=VLOOKUP($A12872,AGOTADOS!$A$3:$H$4997,1,FALSE),"AGOTADO","SI HAY"),"")</f>
        <v/>
      </c>
    </row>
    <row r="12872" spans="12:13" ht="18" customHeight="1" x14ac:dyDescent="0.25">
      <c r="L12872" s="516"/>
      <c r="M12872" s="410" t="str">
        <f>IFERROR(IF($A12873=VLOOKUP($A12873,AGOTADOS!$A$3:$H$4997,1,FALSE),"AGOTADO","SI HAY"),"")</f>
        <v/>
      </c>
    </row>
    <row r="12873" spans="12:13" ht="18" customHeight="1" x14ac:dyDescent="0.25">
      <c r="L12873" s="516"/>
      <c r="M12873" s="410" t="str">
        <f>IFERROR(IF($A12874=VLOOKUP($A12874,AGOTADOS!$A$3:$H$4997,1,FALSE),"AGOTADO","SI HAY"),"")</f>
        <v/>
      </c>
    </row>
    <row r="12874" spans="12:13" ht="18" customHeight="1" x14ac:dyDescent="0.25">
      <c r="L12874" s="516"/>
      <c r="M12874" s="410" t="str">
        <f>IFERROR(IF($A12875=VLOOKUP($A12875,AGOTADOS!$A$3:$H$4997,1,FALSE),"AGOTADO","SI HAY"),"")</f>
        <v/>
      </c>
    </row>
    <row r="12875" spans="12:13" ht="18" customHeight="1" x14ac:dyDescent="0.25">
      <c r="L12875" s="516"/>
      <c r="M12875" s="410" t="str">
        <f>IFERROR(IF($A12876=VLOOKUP($A12876,AGOTADOS!$A$3:$H$4997,1,FALSE),"AGOTADO","SI HAY"),"")</f>
        <v/>
      </c>
    </row>
    <row r="12876" spans="12:13" ht="18" customHeight="1" x14ac:dyDescent="0.25">
      <c r="L12876" s="516"/>
      <c r="M12876" s="410" t="str">
        <f>IFERROR(IF($A12877=VLOOKUP($A12877,AGOTADOS!$A$3:$H$4997,1,FALSE),"AGOTADO","SI HAY"),"")</f>
        <v/>
      </c>
    </row>
    <row r="12877" spans="12:13" ht="18" customHeight="1" x14ac:dyDescent="0.25">
      <c r="L12877" s="516"/>
      <c r="M12877" s="410" t="str">
        <f>IFERROR(IF($A12878=VLOOKUP($A12878,AGOTADOS!$A$3:$H$4997,1,FALSE),"AGOTADO","SI HAY"),"")</f>
        <v/>
      </c>
    </row>
    <row r="12878" spans="12:13" ht="18" customHeight="1" x14ac:dyDescent="0.25">
      <c r="L12878" s="516"/>
      <c r="M12878" s="410" t="str">
        <f>IFERROR(IF($A12879=VLOOKUP($A12879,AGOTADOS!$A$3:$H$4997,1,FALSE),"AGOTADO","SI HAY"),"")</f>
        <v/>
      </c>
    </row>
    <row r="12879" spans="12:13" ht="18" customHeight="1" x14ac:dyDescent="0.25">
      <c r="L12879" s="516"/>
      <c r="M12879" s="410" t="str">
        <f>IFERROR(IF($A12880=VLOOKUP($A12880,AGOTADOS!$A$3:$H$4997,1,FALSE),"AGOTADO","SI HAY"),"")</f>
        <v/>
      </c>
    </row>
    <row r="12880" spans="12:13" ht="18" customHeight="1" x14ac:dyDescent="0.25">
      <c r="L12880" s="516"/>
      <c r="M12880" s="410" t="str">
        <f>IFERROR(IF($A12881=VLOOKUP($A12881,AGOTADOS!$A$3:$H$4997,1,FALSE),"AGOTADO","SI HAY"),"")</f>
        <v/>
      </c>
    </row>
    <row r="12881" spans="12:13" ht="18" customHeight="1" x14ac:dyDescent="0.25">
      <c r="L12881" s="516"/>
      <c r="M12881" s="410" t="str">
        <f>IFERROR(IF($A12882=VLOOKUP($A12882,AGOTADOS!$A$3:$H$4997,1,FALSE),"AGOTADO","SI HAY"),"")</f>
        <v/>
      </c>
    </row>
    <row r="12882" spans="12:13" ht="18" customHeight="1" x14ac:dyDescent="0.25">
      <c r="L12882" s="516"/>
      <c r="M12882" s="410" t="str">
        <f>IFERROR(IF($A12883=VLOOKUP($A12883,AGOTADOS!$A$3:$H$4997,1,FALSE),"AGOTADO","SI HAY"),"")</f>
        <v/>
      </c>
    </row>
    <row r="12883" spans="12:13" ht="18" customHeight="1" x14ac:dyDescent="0.25">
      <c r="L12883" s="516"/>
      <c r="M12883" s="410" t="str">
        <f>IFERROR(IF($A12884=VLOOKUP($A12884,AGOTADOS!$A$3:$H$4997,1,FALSE),"AGOTADO","SI HAY"),"")</f>
        <v/>
      </c>
    </row>
    <row r="12884" spans="12:13" ht="18" customHeight="1" x14ac:dyDescent="0.25">
      <c r="L12884" s="516"/>
      <c r="M12884" s="410" t="str">
        <f>IFERROR(IF($A12885=VLOOKUP($A12885,AGOTADOS!$A$3:$H$4997,1,FALSE),"AGOTADO","SI HAY"),"")</f>
        <v/>
      </c>
    </row>
    <row r="12885" spans="12:13" ht="18" customHeight="1" x14ac:dyDescent="0.25">
      <c r="L12885" s="516"/>
      <c r="M12885" s="410" t="str">
        <f>IFERROR(IF($A12886=VLOOKUP($A12886,AGOTADOS!$A$3:$H$4997,1,FALSE),"AGOTADO","SI HAY"),"")</f>
        <v/>
      </c>
    </row>
    <row r="12886" spans="12:13" ht="18" customHeight="1" x14ac:dyDescent="0.25">
      <c r="L12886" s="516"/>
      <c r="M12886" s="410" t="str">
        <f>IFERROR(IF($A12887=VLOOKUP($A12887,AGOTADOS!$A$3:$H$4997,1,FALSE),"AGOTADO","SI HAY"),"")</f>
        <v/>
      </c>
    </row>
    <row r="12887" spans="12:13" ht="18" customHeight="1" x14ac:dyDescent="0.25">
      <c r="L12887" s="516"/>
      <c r="M12887" s="410" t="str">
        <f>IFERROR(IF($A12888=VLOOKUP($A12888,AGOTADOS!$A$3:$H$4997,1,FALSE),"AGOTADO","SI HAY"),"")</f>
        <v/>
      </c>
    </row>
    <row r="12888" spans="12:13" ht="18" customHeight="1" x14ac:dyDescent="0.25">
      <c r="L12888" s="516"/>
      <c r="M12888" s="410" t="str">
        <f>IFERROR(IF($A12889=VLOOKUP($A12889,AGOTADOS!$A$3:$H$4997,1,FALSE),"AGOTADO","SI HAY"),"")</f>
        <v/>
      </c>
    </row>
    <row r="12889" spans="12:13" ht="18" customHeight="1" x14ac:dyDescent="0.25">
      <c r="L12889" s="516"/>
      <c r="M12889" s="410" t="str">
        <f>IFERROR(IF($A12890=VLOOKUP($A12890,AGOTADOS!$A$3:$H$4997,1,FALSE),"AGOTADO","SI HAY"),"")</f>
        <v/>
      </c>
    </row>
    <row r="12890" spans="12:13" ht="18" customHeight="1" x14ac:dyDescent="0.25">
      <c r="L12890" s="516"/>
      <c r="M12890" s="410" t="str">
        <f>IFERROR(IF($A12891=VLOOKUP($A12891,AGOTADOS!$A$3:$H$4997,1,FALSE),"AGOTADO","SI HAY"),"")</f>
        <v/>
      </c>
    </row>
    <row r="12891" spans="12:13" ht="18" customHeight="1" x14ac:dyDescent="0.25">
      <c r="L12891" s="516"/>
      <c r="M12891" s="410" t="str">
        <f>IFERROR(IF($A12892=VLOOKUP($A12892,AGOTADOS!$A$3:$H$4997,1,FALSE),"AGOTADO","SI HAY"),"")</f>
        <v/>
      </c>
    </row>
    <row r="12892" spans="12:13" ht="18" customHeight="1" x14ac:dyDescent="0.25">
      <c r="L12892" s="516"/>
      <c r="M12892" s="410" t="str">
        <f>IFERROR(IF($A12893=VLOOKUP($A12893,AGOTADOS!$A$3:$H$4997,1,FALSE),"AGOTADO","SI HAY"),"")</f>
        <v/>
      </c>
    </row>
    <row r="12893" spans="12:13" ht="18" customHeight="1" x14ac:dyDescent="0.25">
      <c r="L12893" s="516"/>
      <c r="M12893" s="410" t="str">
        <f>IFERROR(IF($A12894=VLOOKUP($A12894,AGOTADOS!$A$3:$H$4997,1,FALSE),"AGOTADO","SI HAY"),"")</f>
        <v/>
      </c>
    </row>
    <row r="12894" spans="12:13" ht="18" customHeight="1" x14ac:dyDescent="0.25">
      <c r="L12894" s="516"/>
      <c r="M12894" s="410" t="str">
        <f>IFERROR(IF($A12895=VLOOKUP($A12895,AGOTADOS!$A$3:$H$4997,1,FALSE),"AGOTADO","SI HAY"),"")</f>
        <v/>
      </c>
    </row>
    <row r="12895" spans="12:13" ht="18" customHeight="1" x14ac:dyDescent="0.25">
      <c r="L12895" s="516"/>
      <c r="M12895" s="410" t="str">
        <f>IFERROR(IF($A12896=VLOOKUP($A12896,AGOTADOS!$A$3:$H$4997,1,FALSE),"AGOTADO","SI HAY"),"")</f>
        <v/>
      </c>
    </row>
    <row r="12896" spans="12:13" ht="18" customHeight="1" x14ac:dyDescent="0.25">
      <c r="L12896" s="516"/>
      <c r="M12896" s="410" t="str">
        <f>IFERROR(IF($A12897=VLOOKUP($A12897,AGOTADOS!$A$3:$H$4997,1,FALSE),"AGOTADO","SI HAY"),"")</f>
        <v/>
      </c>
    </row>
    <row r="12897" spans="12:13" ht="18" customHeight="1" x14ac:dyDescent="0.25">
      <c r="L12897" s="516"/>
      <c r="M12897" s="410" t="str">
        <f>IFERROR(IF($A12898=VLOOKUP($A12898,AGOTADOS!$A$3:$H$4997,1,FALSE),"AGOTADO","SI HAY"),"")</f>
        <v/>
      </c>
    </row>
    <row r="12898" spans="12:13" ht="18" customHeight="1" x14ac:dyDescent="0.25">
      <c r="L12898" s="516"/>
      <c r="M12898" s="410" t="str">
        <f>IFERROR(IF($A12899=VLOOKUP($A12899,AGOTADOS!$A$3:$H$4997,1,FALSE),"AGOTADO","SI HAY"),"")</f>
        <v/>
      </c>
    </row>
    <row r="12899" spans="12:13" ht="18" customHeight="1" x14ac:dyDescent="0.25">
      <c r="L12899" s="516"/>
      <c r="M12899" s="410" t="str">
        <f>IFERROR(IF($A12900=VLOOKUP($A12900,AGOTADOS!$A$3:$H$4997,1,FALSE),"AGOTADO","SI HAY"),"")</f>
        <v/>
      </c>
    </row>
    <row r="12900" spans="12:13" ht="18" customHeight="1" x14ac:dyDescent="0.25">
      <c r="L12900" s="516"/>
      <c r="M12900" s="410" t="str">
        <f>IFERROR(IF($A12901=VLOOKUP($A12901,AGOTADOS!$A$3:$H$4997,1,FALSE),"AGOTADO","SI HAY"),"")</f>
        <v/>
      </c>
    </row>
    <row r="12901" spans="12:13" ht="18" customHeight="1" x14ac:dyDescent="0.25">
      <c r="L12901" s="516"/>
      <c r="M12901" s="410" t="str">
        <f>IFERROR(IF($A12902=VLOOKUP($A12902,AGOTADOS!$A$3:$H$4997,1,FALSE),"AGOTADO","SI HAY"),"")</f>
        <v/>
      </c>
    </row>
    <row r="12902" spans="12:13" ht="18" customHeight="1" x14ac:dyDescent="0.25">
      <c r="L12902" s="516"/>
      <c r="M12902" s="410" t="str">
        <f>IFERROR(IF($A12903=VLOOKUP($A12903,AGOTADOS!$A$3:$H$4997,1,FALSE),"AGOTADO","SI HAY"),"")</f>
        <v/>
      </c>
    </row>
    <row r="12903" spans="12:13" ht="18" customHeight="1" x14ac:dyDescent="0.25">
      <c r="L12903" s="516"/>
      <c r="M12903" s="410" t="str">
        <f>IFERROR(IF($A12904=VLOOKUP($A12904,AGOTADOS!$A$3:$H$4997,1,FALSE),"AGOTADO","SI HAY"),"")</f>
        <v/>
      </c>
    </row>
    <row r="12904" spans="12:13" ht="18" customHeight="1" x14ac:dyDescent="0.25">
      <c r="L12904" s="516"/>
      <c r="M12904" s="410" t="str">
        <f>IFERROR(IF($A12905=VLOOKUP($A12905,AGOTADOS!$A$3:$H$4997,1,FALSE),"AGOTADO","SI HAY"),"")</f>
        <v/>
      </c>
    </row>
    <row r="12905" spans="12:13" ht="18" customHeight="1" x14ac:dyDescent="0.25">
      <c r="L12905" s="516"/>
      <c r="M12905" s="410" t="str">
        <f>IFERROR(IF($A12906=VLOOKUP($A12906,AGOTADOS!$A$3:$H$4997,1,FALSE),"AGOTADO","SI HAY"),"")</f>
        <v/>
      </c>
    </row>
    <row r="12906" spans="12:13" ht="18" customHeight="1" x14ac:dyDescent="0.25">
      <c r="L12906" s="516"/>
      <c r="M12906" s="410" t="str">
        <f>IFERROR(IF($A12907=VLOOKUP($A12907,AGOTADOS!$A$3:$H$4997,1,FALSE),"AGOTADO","SI HAY"),"")</f>
        <v/>
      </c>
    </row>
    <row r="12907" spans="12:13" ht="18" customHeight="1" x14ac:dyDescent="0.25">
      <c r="L12907" s="516"/>
      <c r="M12907" s="410" t="str">
        <f>IFERROR(IF($A12908=VLOOKUP($A12908,AGOTADOS!$A$3:$H$4997,1,FALSE),"AGOTADO","SI HAY"),"")</f>
        <v/>
      </c>
    </row>
    <row r="12908" spans="12:13" ht="18" customHeight="1" x14ac:dyDescent="0.25">
      <c r="L12908" s="516"/>
      <c r="M12908" s="410" t="str">
        <f>IFERROR(IF($A12909=VLOOKUP($A12909,AGOTADOS!$A$3:$H$4997,1,FALSE),"AGOTADO","SI HAY"),"")</f>
        <v/>
      </c>
    </row>
    <row r="12909" spans="12:13" ht="18" customHeight="1" x14ac:dyDescent="0.25">
      <c r="L12909" s="516"/>
      <c r="M12909" s="410" t="str">
        <f>IFERROR(IF($A12910=VLOOKUP($A12910,AGOTADOS!$A$3:$H$4997,1,FALSE),"AGOTADO","SI HAY"),"")</f>
        <v/>
      </c>
    </row>
    <row r="12910" spans="12:13" ht="18" customHeight="1" x14ac:dyDescent="0.25">
      <c r="L12910" s="516"/>
      <c r="M12910" s="410" t="str">
        <f>IFERROR(IF($A12911=VLOOKUP($A12911,AGOTADOS!$A$3:$H$4997,1,FALSE),"AGOTADO","SI HAY"),"")</f>
        <v/>
      </c>
    </row>
    <row r="12911" spans="12:13" ht="18" customHeight="1" x14ac:dyDescent="0.25">
      <c r="L12911" s="516"/>
      <c r="M12911" s="410" t="str">
        <f>IFERROR(IF($A12912=VLOOKUP($A12912,AGOTADOS!$A$3:$H$4997,1,FALSE),"AGOTADO","SI HAY"),"")</f>
        <v/>
      </c>
    </row>
    <row r="12912" spans="12:13" ht="18" customHeight="1" x14ac:dyDescent="0.25">
      <c r="L12912" s="516"/>
      <c r="M12912" s="410" t="str">
        <f>IFERROR(IF($A12913=VLOOKUP($A12913,AGOTADOS!$A$3:$H$4997,1,FALSE),"AGOTADO","SI HAY"),"")</f>
        <v/>
      </c>
    </row>
    <row r="12913" spans="12:13" ht="18" customHeight="1" x14ac:dyDescent="0.25">
      <c r="L12913" s="516"/>
      <c r="M12913" s="410" t="str">
        <f>IFERROR(IF($A12914=VLOOKUP($A12914,AGOTADOS!$A$3:$H$4997,1,FALSE),"AGOTADO","SI HAY"),"")</f>
        <v/>
      </c>
    </row>
    <row r="12914" spans="12:13" ht="18" customHeight="1" x14ac:dyDescent="0.25">
      <c r="L12914" s="516"/>
      <c r="M12914" s="410" t="str">
        <f>IFERROR(IF($A12915=VLOOKUP($A12915,AGOTADOS!$A$3:$H$4997,1,FALSE),"AGOTADO","SI HAY"),"")</f>
        <v/>
      </c>
    </row>
    <row r="12915" spans="12:13" ht="18" customHeight="1" x14ac:dyDescent="0.25">
      <c r="L12915" s="516"/>
      <c r="M12915" s="410" t="str">
        <f>IFERROR(IF($A12916=VLOOKUP($A12916,AGOTADOS!$A$3:$H$4997,1,FALSE),"AGOTADO","SI HAY"),"")</f>
        <v/>
      </c>
    </row>
    <row r="12916" spans="12:13" ht="18" customHeight="1" x14ac:dyDescent="0.25">
      <c r="L12916" s="516"/>
      <c r="M12916" s="410" t="str">
        <f>IFERROR(IF($A12917=VLOOKUP($A12917,AGOTADOS!$A$3:$H$4997,1,FALSE),"AGOTADO","SI HAY"),"")</f>
        <v/>
      </c>
    </row>
    <row r="12917" spans="12:13" ht="18" customHeight="1" x14ac:dyDescent="0.25">
      <c r="L12917" s="516"/>
      <c r="M12917" s="410" t="str">
        <f>IFERROR(IF($A12918=VLOOKUP($A12918,AGOTADOS!$A$3:$H$4997,1,FALSE),"AGOTADO","SI HAY"),"")</f>
        <v/>
      </c>
    </row>
    <row r="12918" spans="12:13" ht="18" customHeight="1" x14ac:dyDescent="0.25">
      <c r="L12918" s="516"/>
      <c r="M12918" s="410" t="str">
        <f>IFERROR(IF($A12919=VLOOKUP($A12919,AGOTADOS!$A$3:$H$4997,1,FALSE),"AGOTADO","SI HAY"),"")</f>
        <v/>
      </c>
    </row>
    <row r="12919" spans="12:13" ht="18" customHeight="1" x14ac:dyDescent="0.25">
      <c r="L12919" s="516"/>
      <c r="M12919" s="410" t="str">
        <f>IFERROR(IF($A12920=VLOOKUP($A12920,AGOTADOS!$A$3:$H$4997,1,FALSE),"AGOTADO","SI HAY"),"")</f>
        <v/>
      </c>
    </row>
    <row r="12920" spans="12:13" ht="18" customHeight="1" x14ac:dyDescent="0.25">
      <c r="L12920" s="516"/>
      <c r="M12920" s="410" t="str">
        <f>IFERROR(IF($A12921=VLOOKUP($A12921,AGOTADOS!$A$3:$H$4997,1,FALSE),"AGOTADO","SI HAY"),"")</f>
        <v/>
      </c>
    </row>
    <row r="12921" spans="12:13" ht="18" customHeight="1" x14ac:dyDescent="0.25">
      <c r="L12921" s="516"/>
      <c r="M12921" s="410" t="str">
        <f>IFERROR(IF($A12922=VLOOKUP($A12922,AGOTADOS!$A$3:$H$4997,1,FALSE),"AGOTADO","SI HAY"),"")</f>
        <v/>
      </c>
    </row>
    <row r="12922" spans="12:13" ht="18" customHeight="1" x14ac:dyDescent="0.25">
      <c r="L12922" s="516"/>
      <c r="M12922" s="410" t="str">
        <f>IFERROR(IF($A12923=VLOOKUP($A12923,AGOTADOS!$A$3:$H$4997,1,FALSE),"AGOTADO","SI HAY"),"")</f>
        <v/>
      </c>
    </row>
    <row r="12923" spans="12:13" ht="18" customHeight="1" x14ac:dyDescent="0.25">
      <c r="L12923" s="516"/>
      <c r="M12923" s="410" t="str">
        <f>IFERROR(IF($A12924=VLOOKUP($A12924,AGOTADOS!$A$3:$H$4997,1,FALSE),"AGOTADO","SI HAY"),"")</f>
        <v/>
      </c>
    </row>
    <row r="12924" spans="12:13" ht="18" customHeight="1" x14ac:dyDescent="0.25">
      <c r="L12924" s="516"/>
      <c r="M12924" s="410" t="str">
        <f>IFERROR(IF($A12925=VLOOKUP($A12925,AGOTADOS!$A$3:$H$4997,1,FALSE),"AGOTADO","SI HAY"),"")</f>
        <v/>
      </c>
    </row>
    <row r="12925" spans="12:13" ht="18" customHeight="1" x14ac:dyDescent="0.25">
      <c r="L12925" s="516"/>
      <c r="M12925" s="410" t="str">
        <f>IFERROR(IF($A12926=VLOOKUP($A12926,AGOTADOS!$A$3:$H$4997,1,FALSE),"AGOTADO","SI HAY"),"")</f>
        <v/>
      </c>
    </row>
    <row r="12926" spans="12:13" ht="18" customHeight="1" x14ac:dyDescent="0.25">
      <c r="L12926" s="516"/>
      <c r="M12926" s="410" t="str">
        <f>IFERROR(IF($A12927=VLOOKUP($A12927,AGOTADOS!$A$3:$H$4997,1,FALSE),"AGOTADO","SI HAY"),"")</f>
        <v/>
      </c>
    </row>
    <row r="12927" spans="12:13" ht="18" customHeight="1" x14ac:dyDescent="0.25">
      <c r="L12927" s="516"/>
      <c r="M12927" s="410" t="str">
        <f>IFERROR(IF($A12928=VLOOKUP($A12928,AGOTADOS!$A$3:$H$4997,1,FALSE),"AGOTADO","SI HAY"),"")</f>
        <v/>
      </c>
    </row>
    <row r="12928" spans="12:13" ht="18" customHeight="1" x14ac:dyDescent="0.25">
      <c r="L12928" s="516"/>
      <c r="M12928" s="410" t="str">
        <f>IFERROR(IF($A12929=VLOOKUP($A12929,AGOTADOS!$A$3:$H$4997,1,FALSE),"AGOTADO","SI HAY"),"")</f>
        <v/>
      </c>
    </row>
    <row r="12929" spans="12:13" ht="18" customHeight="1" x14ac:dyDescent="0.25">
      <c r="L12929" s="516"/>
      <c r="M12929" s="410" t="str">
        <f>IFERROR(IF($A12930=VLOOKUP($A12930,AGOTADOS!$A$3:$H$4997,1,FALSE),"AGOTADO","SI HAY"),"")</f>
        <v/>
      </c>
    </row>
    <row r="12930" spans="12:13" ht="18" customHeight="1" x14ac:dyDescent="0.25">
      <c r="L12930" s="516"/>
      <c r="M12930" s="410" t="str">
        <f>IFERROR(IF($A12931=VLOOKUP($A12931,AGOTADOS!$A$3:$H$4997,1,FALSE),"AGOTADO","SI HAY"),"")</f>
        <v/>
      </c>
    </row>
    <row r="12931" spans="12:13" ht="18" customHeight="1" x14ac:dyDescent="0.25">
      <c r="L12931" s="516"/>
      <c r="M12931" s="410" t="str">
        <f>IFERROR(IF($A12932=VLOOKUP($A12932,AGOTADOS!$A$3:$H$4997,1,FALSE),"AGOTADO","SI HAY"),"")</f>
        <v/>
      </c>
    </row>
    <row r="12932" spans="12:13" ht="18" customHeight="1" x14ac:dyDescent="0.25">
      <c r="L12932" s="516"/>
      <c r="M12932" s="410" t="str">
        <f>IFERROR(IF($A12933=VLOOKUP($A12933,AGOTADOS!$A$3:$H$4997,1,FALSE),"AGOTADO","SI HAY"),"")</f>
        <v/>
      </c>
    </row>
    <row r="12933" spans="12:13" ht="18" customHeight="1" x14ac:dyDescent="0.25">
      <c r="L12933" s="516"/>
      <c r="M12933" s="410" t="str">
        <f>IFERROR(IF($A12934=VLOOKUP($A12934,AGOTADOS!$A$3:$H$4997,1,FALSE),"AGOTADO","SI HAY"),"")</f>
        <v/>
      </c>
    </row>
    <row r="12934" spans="12:13" ht="18" customHeight="1" x14ac:dyDescent="0.25">
      <c r="L12934" s="516"/>
      <c r="M12934" s="410" t="str">
        <f>IFERROR(IF($A12935=VLOOKUP($A12935,AGOTADOS!$A$3:$H$4997,1,FALSE),"AGOTADO","SI HAY"),"")</f>
        <v/>
      </c>
    </row>
    <row r="12935" spans="12:13" ht="18" customHeight="1" x14ac:dyDescent="0.25">
      <c r="L12935" s="516"/>
      <c r="M12935" s="410" t="str">
        <f>IFERROR(IF($A12936=VLOOKUP($A12936,AGOTADOS!$A$3:$H$4997,1,FALSE),"AGOTADO","SI HAY"),"")</f>
        <v/>
      </c>
    </row>
    <row r="12936" spans="12:13" ht="18" customHeight="1" x14ac:dyDescent="0.25">
      <c r="L12936" s="516"/>
      <c r="M12936" s="410" t="str">
        <f>IFERROR(IF($A12937=VLOOKUP($A12937,AGOTADOS!$A$3:$H$4997,1,FALSE),"AGOTADO","SI HAY"),"")</f>
        <v/>
      </c>
    </row>
    <row r="12937" spans="12:13" ht="18" customHeight="1" x14ac:dyDescent="0.25">
      <c r="L12937" s="516"/>
      <c r="M12937" s="410" t="str">
        <f>IFERROR(IF($A12938=VLOOKUP($A12938,AGOTADOS!$A$3:$H$4997,1,FALSE),"AGOTADO","SI HAY"),"")</f>
        <v/>
      </c>
    </row>
    <row r="12938" spans="12:13" ht="18" customHeight="1" x14ac:dyDescent="0.25">
      <c r="L12938" s="516"/>
      <c r="M12938" s="410" t="str">
        <f>IFERROR(IF($A12939=VLOOKUP($A12939,AGOTADOS!$A$3:$H$4997,1,FALSE),"AGOTADO","SI HAY"),"")</f>
        <v/>
      </c>
    </row>
    <row r="12939" spans="12:13" ht="18" customHeight="1" x14ac:dyDescent="0.25">
      <c r="L12939" s="516"/>
      <c r="M12939" s="410" t="str">
        <f>IFERROR(IF($A12940=VLOOKUP($A12940,AGOTADOS!$A$3:$H$4997,1,FALSE),"AGOTADO","SI HAY"),"")</f>
        <v/>
      </c>
    </row>
    <row r="12940" spans="12:13" ht="18" customHeight="1" x14ac:dyDescent="0.25">
      <c r="L12940" s="516"/>
      <c r="M12940" s="410" t="str">
        <f>IFERROR(IF($A12941=VLOOKUP($A12941,AGOTADOS!$A$3:$H$4997,1,FALSE),"AGOTADO","SI HAY"),"")</f>
        <v/>
      </c>
    </row>
    <row r="12941" spans="12:13" ht="18" customHeight="1" x14ac:dyDescent="0.25">
      <c r="L12941" s="516"/>
      <c r="M12941" s="410" t="str">
        <f>IFERROR(IF($A12942=VLOOKUP($A12942,AGOTADOS!$A$3:$H$4997,1,FALSE),"AGOTADO","SI HAY"),"")</f>
        <v/>
      </c>
    </row>
    <row r="12942" spans="12:13" ht="18" customHeight="1" x14ac:dyDescent="0.25">
      <c r="L12942" s="516"/>
      <c r="M12942" s="410" t="str">
        <f>IFERROR(IF($A12943=VLOOKUP($A12943,AGOTADOS!$A$3:$H$4997,1,FALSE),"AGOTADO","SI HAY"),"")</f>
        <v/>
      </c>
    </row>
    <row r="12943" spans="12:13" ht="18" customHeight="1" x14ac:dyDescent="0.25">
      <c r="L12943" s="516"/>
      <c r="M12943" s="410" t="str">
        <f>IFERROR(IF($A12944=VLOOKUP($A12944,AGOTADOS!$A$3:$H$4997,1,FALSE),"AGOTADO","SI HAY"),"")</f>
        <v/>
      </c>
    </row>
    <row r="12944" spans="12:13" ht="18" customHeight="1" x14ac:dyDescent="0.25">
      <c r="L12944" s="516"/>
      <c r="M12944" s="410" t="str">
        <f>IFERROR(IF($A12945=VLOOKUP($A12945,AGOTADOS!$A$3:$H$4997,1,FALSE),"AGOTADO","SI HAY"),"")</f>
        <v/>
      </c>
    </row>
    <row r="12945" spans="12:13" ht="18" customHeight="1" x14ac:dyDescent="0.25">
      <c r="L12945" s="516"/>
      <c r="M12945" s="410" t="str">
        <f>IFERROR(IF($A12946=VLOOKUP($A12946,AGOTADOS!$A$3:$H$4997,1,FALSE),"AGOTADO","SI HAY"),"")</f>
        <v/>
      </c>
    </row>
    <row r="12946" spans="12:13" ht="18" customHeight="1" x14ac:dyDescent="0.25">
      <c r="L12946" s="516"/>
      <c r="M12946" s="410" t="str">
        <f>IFERROR(IF($A12947=VLOOKUP($A12947,AGOTADOS!$A$3:$H$4997,1,FALSE),"AGOTADO","SI HAY"),"")</f>
        <v/>
      </c>
    </row>
    <row r="12947" spans="12:13" ht="18" customHeight="1" x14ac:dyDescent="0.25">
      <c r="L12947" s="516"/>
      <c r="M12947" s="410" t="str">
        <f>IFERROR(IF($A12948=VLOOKUP($A12948,AGOTADOS!$A$3:$H$4997,1,FALSE),"AGOTADO","SI HAY"),"")</f>
        <v/>
      </c>
    </row>
    <row r="12948" spans="12:13" ht="18" customHeight="1" x14ac:dyDescent="0.25">
      <c r="L12948" s="516"/>
      <c r="M12948" s="410" t="str">
        <f>IFERROR(IF($A12949=VLOOKUP($A12949,AGOTADOS!$A$3:$H$4997,1,FALSE),"AGOTADO","SI HAY"),"")</f>
        <v/>
      </c>
    </row>
    <row r="12949" spans="12:13" ht="18" customHeight="1" x14ac:dyDescent="0.25">
      <c r="L12949" s="516"/>
      <c r="M12949" s="410" t="str">
        <f>IFERROR(IF($A12950=VLOOKUP($A12950,AGOTADOS!$A$3:$H$4997,1,FALSE),"AGOTADO","SI HAY"),"")</f>
        <v/>
      </c>
    </row>
    <row r="12950" spans="12:13" ht="18" customHeight="1" x14ac:dyDescent="0.25">
      <c r="L12950" s="516"/>
      <c r="M12950" s="410" t="str">
        <f>IFERROR(IF($A12951=VLOOKUP($A12951,AGOTADOS!$A$3:$H$4997,1,FALSE),"AGOTADO","SI HAY"),"")</f>
        <v/>
      </c>
    </row>
    <row r="12951" spans="12:13" ht="18" customHeight="1" x14ac:dyDescent="0.25">
      <c r="L12951" s="516"/>
      <c r="M12951" s="410" t="str">
        <f>IFERROR(IF($A12952=VLOOKUP($A12952,AGOTADOS!$A$3:$H$4997,1,FALSE),"AGOTADO","SI HAY"),"")</f>
        <v/>
      </c>
    </row>
    <row r="12952" spans="12:13" ht="18" customHeight="1" x14ac:dyDescent="0.25">
      <c r="L12952" s="516"/>
      <c r="M12952" s="410" t="str">
        <f>IFERROR(IF($A12953=VLOOKUP($A12953,AGOTADOS!$A$3:$H$4997,1,FALSE),"AGOTADO","SI HAY"),"")</f>
        <v/>
      </c>
    </row>
    <row r="12953" spans="12:13" ht="18" customHeight="1" x14ac:dyDescent="0.25">
      <c r="L12953" s="516"/>
      <c r="M12953" s="410" t="str">
        <f>IFERROR(IF($A12954=VLOOKUP($A12954,AGOTADOS!$A$3:$H$4997,1,FALSE),"AGOTADO","SI HAY"),"")</f>
        <v/>
      </c>
    </row>
    <row r="12954" spans="12:13" ht="18" customHeight="1" x14ac:dyDescent="0.25">
      <c r="L12954" s="516"/>
      <c r="M12954" s="410" t="str">
        <f>IFERROR(IF($A12955=VLOOKUP($A12955,AGOTADOS!$A$3:$H$4997,1,FALSE),"AGOTADO","SI HAY"),"")</f>
        <v/>
      </c>
    </row>
    <row r="12955" spans="12:13" ht="18" customHeight="1" x14ac:dyDescent="0.25">
      <c r="L12955" s="516"/>
      <c r="M12955" s="410" t="str">
        <f>IFERROR(IF($A12956=VLOOKUP($A12956,AGOTADOS!$A$3:$H$4997,1,FALSE),"AGOTADO","SI HAY"),"")</f>
        <v/>
      </c>
    </row>
    <row r="12956" spans="12:13" ht="18" customHeight="1" x14ac:dyDescent="0.25">
      <c r="L12956" s="516"/>
      <c r="M12956" s="410" t="str">
        <f>IFERROR(IF($A12957=VLOOKUP($A12957,AGOTADOS!$A$3:$H$4997,1,FALSE),"AGOTADO","SI HAY"),"")</f>
        <v/>
      </c>
    </row>
    <row r="12957" spans="12:13" ht="18" customHeight="1" x14ac:dyDescent="0.25">
      <c r="L12957" s="516"/>
      <c r="M12957" s="410" t="str">
        <f>IFERROR(IF($A12958=VLOOKUP($A12958,AGOTADOS!$A$3:$H$4997,1,FALSE),"AGOTADO","SI HAY"),"")</f>
        <v/>
      </c>
    </row>
    <row r="12958" spans="12:13" ht="18" customHeight="1" x14ac:dyDescent="0.25">
      <c r="L12958" s="516"/>
      <c r="M12958" s="410" t="str">
        <f>IFERROR(IF($A12959=VLOOKUP($A12959,AGOTADOS!$A$3:$H$4997,1,FALSE),"AGOTADO","SI HAY"),"")</f>
        <v/>
      </c>
    </row>
    <row r="12959" spans="12:13" ht="18" customHeight="1" x14ac:dyDescent="0.25">
      <c r="L12959" s="516"/>
      <c r="M12959" s="410" t="str">
        <f>IFERROR(IF($A12960=VLOOKUP($A12960,AGOTADOS!$A$3:$H$4997,1,FALSE),"AGOTADO","SI HAY"),"")</f>
        <v/>
      </c>
    </row>
    <row r="12960" spans="12:13" ht="18" customHeight="1" x14ac:dyDescent="0.25">
      <c r="L12960" s="516"/>
      <c r="M12960" s="410" t="str">
        <f>IFERROR(IF($A12961=VLOOKUP($A12961,AGOTADOS!$A$3:$H$4997,1,FALSE),"AGOTADO","SI HAY"),"")</f>
        <v/>
      </c>
    </row>
    <row r="12961" spans="12:13" ht="18" customHeight="1" x14ac:dyDescent="0.25">
      <c r="L12961" s="516"/>
      <c r="M12961" s="410" t="str">
        <f>IFERROR(IF($A12962=VLOOKUP($A12962,AGOTADOS!$A$3:$H$4997,1,FALSE),"AGOTADO","SI HAY"),"")</f>
        <v/>
      </c>
    </row>
    <row r="12962" spans="12:13" ht="18" customHeight="1" x14ac:dyDescent="0.25">
      <c r="L12962" s="516"/>
      <c r="M12962" s="410" t="str">
        <f>IFERROR(IF($A12963=VLOOKUP($A12963,AGOTADOS!$A$3:$H$4997,1,FALSE),"AGOTADO","SI HAY"),"")</f>
        <v/>
      </c>
    </row>
    <row r="12963" spans="12:13" ht="18" customHeight="1" x14ac:dyDescent="0.25">
      <c r="L12963" s="516"/>
      <c r="M12963" s="410" t="str">
        <f>IFERROR(IF($A12964=VLOOKUP($A12964,AGOTADOS!$A$3:$H$4997,1,FALSE),"AGOTADO","SI HAY"),"")</f>
        <v/>
      </c>
    </row>
    <row r="12964" spans="12:13" ht="18" customHeight="1" x14ac:dyDescent="0.25">
      <c r="L12964" s="516"/>
      <c r="M12964" s="410" t="str">
        <f>IFERROR(IF($A12965=VLOOKUP($A12965,AGOTADOS!$A$3:$H$4997,1,FALSE),"AGOTADO","SI HAY"),"")</f>
        <v/>
      </c>
    </row>
    <row r="12965" spans="12:13" ht="18" customHeight="1" x14ac:dyDescent="0.25">
      <c r="L12965" s="516"/>
      <c r="M12965" s="410" t="str">
        <f>IFERROR(IF($A12966=VLOOKUP($A12966,AGOTADOS!$A$3:$H$4997,1,FALSE),"AGOTADO","SI HAY"),"")</f>
        <v/>
      </c>
    </row>
    <row r="12966" spans="12:13" ht="18" customHeight="1" x14ac:dyDescent="0.25">
      <c r="L12966" s="516"/>
      <c r="M12966" s="410" t="str">
        <f>IFERROR(IF($A12967=VLOOKUP($A12967,AGOTADOS!$A$3:$H$4997,1,FALSE),"AGOTADO","SI HAY"),"")</f>
        <v/>
      </c>
    </row>
    <row r="12967" spans="12:13" ht="18" customHeight="1" x14ac:dyDescent="0.25">
      <c r="L12967" s="516"/>
      <c r="M12967" s="410" t="str">
        <f>IFERROR(IF($A12968=VLOOKUP($A12968,AGOTADOS!$A$3:$H$4997,1,FALSE),"AGOTADO","SI HAY"),"")</f>
        <v/>
      </c>
    </row>
    <row r="12968" spans="12:13" ht="18" customHeight="1" x14ac:dyDescent="0.25">
      <c r="L12968" s="516"/>
      <c r="M12968" s="410" t="str">
        <f>IFERROR(IF($A12969=VLOOKUP($A12969,AGOTADOS!$A$3:$H$4997,1,FALSE),"AGOTADO","SI HAY"),"")</f>
        <v/>
      </c>
    </row>
    <row r="12969" spans="12:13" ht="18" customHeight="1" x14ac:dyDescent="0.25">
      <c r="L12969" s="516"/>
      <c r="M12969" s="410" t="str">
        <f>IFERROR(IF($A12970=VLOOKUP($A12970,AGOTADOS!$A$3:$H$4997,1,FALSE),"AGOTADO","SI HAY"),"")</f>
        <v/>
      </c>
    </row>
    <row r="12970" spans="12:13" ht="18" customHeight="1" x14ac:dyDescent="0.25">
      <c r="L12970" s="516"/>
      <c r="M12970" s="410" t="str">
        <f>IFERROR(IF($A12971=VLOOKUP($A12971,AGOTADOS!$A$3:$H$4997,1,FALSE),"AGOTADO","SI HAY"),"")</f>
        <v/>
      </c>
    </row>
    <row r="12971" spans="12:13" ht="18" customHeight="1" x14ac:dyDescent="0.25">
      <c r="L12971" s="516"/>
      <c r="M12971" s="410" t="str">
        <f>IFERROR(IF($A12972=VLOOKUP($A12972,AGOTADOS!$A$3:$H$4997,1,FALSE),"AGOTADO","SI HAY"),"")</f>
        <v/>
      </c>
    </row>
    <row r="12972" spans="12:13" ht="18" customHeight="1" x14ac:dyDescent="0.25">
      <c r="L12972" s="516"/>
      <c r="M12972" s="410" t="str">
        <f>IFERROR(IF($A12973=VLOOKUP($A12973,AGOTADOS!$A$3:$H$4997,1,FALSE),"AGOTADO","SI HAY"),"")</f>
        <v/>
      </c>
    </row>
    <row r="12973" spans="12:13" ht="18" customHeight="1" x14ac:dyDescent="0.25">
      <c r="L12973" s="516"/>
      <c r="M12973" s="410" t="str">
        <f>IFERROR(IF($A12974=VLOOKUP($A12974,AGOTADOS!$A$3:$H$4997,1,FALSE),"AGOTADO","SI HAY"),"")</f>
        <v/>
      </c>
    </row>
    <row r="12974" spans="12:13" ht="18" customHeight="1" x14ac:dyDescent="0.25">
      <c r="L12974" s="516"/>
      <c r="M12974" s="410" t="str">
        <f>IFERROR(IF($A12975=VLOOKUP($A12975,AGOTADOS!$A$3:$H$4997,1,FALSE),"AGOTADO","SI HAY"),"")</f>
        <v/>
      </c>
    </row>
    <row r="12975" spans="12:13" ht="18" customHeight="1" x14ac:dyDescent="0.25">
      <c r="L12975" s="516"/>
      <c r="M12975" s="410" t="str">
        <f>IFERROR(IF($A12976=VLOOKUP($A12976,AGOTADOS!$A$3:$H$4997,1,FALSE),"AGOTADO","SI HAY"),"")</f>
        <v/>
      </c>
    </row>
    <row r="12976" spans="12:13" ht="18" customHeight="1" x14ac:dyDescent="0.25">
      <c r="L12976" s="516"/>
      <c r="M12976" s="410" t="str">
        <f>IFERROR(IF($A12977=VLOOKUP($A12977,AGOTADOS!$A$3:$H$4997,1,FALSE),"AGOTADO","SI HAY"),"")</f>
        <v/>
      </c>
    </row>
    <row r="12977" spans="12:13" ht="18" customHeight="1" x14ac:dyDescent="0.25">
      <c r="L12977" s="516"/>
      <c r="M12977" s="410" t="str">
        <f>IFERROR(IF($A12978=VLOOKUP($A12978,AGOTADOS!$A$3:$H$4997,1,FALSE),"AGOTADO","SI HAY"),"")</f>
        <v/>
      </c>
    </row>
    <row r="12978" spans="12:13" ht="18" customHeight="1" x14ac:dyDescent="0.25">
      <c r="L12978" s="516"/>
      <c r="M12978" s="410" t="str">
        <f>IFERROR(IF($A12979=VLOOKUP($A12979,AGOTADOS!$A$3:$H$4997,1,FALSE),"AGOTADO","SI HAY"),"")</f>
        <v/>
      </c>
    </row>
    <row r="12979" spans="12:13" ht="18" customHeight="1" x14ac:dyDescent="0.25">
      <c r="L12979" s="516"/>
      <c r="M12979" s="410" t="str">
        <f>IFERROR(IF($A12980=VLOOKUP($A12980,AGOTADOS!$A$3:$H$4997,1,FALSE),"AGOTADO","SI HAY"),"")</f>
        <v/>
      </c>
    </row>
    <row r="12980" spans="12:13" ht="18" customHeight="1" x14ac:dyDescent="0.25">
      <c r="L12980" s="516"/>
      <c r="M12980" s="410" t="str">
        <f>IFERROR(IF($A12981=VLOOKUP($A12981,AGOTADOS!$A$3:$H$4997,1,FALSE),"AGOTADO","SI HAY"),"")</f>
        <v/>
      </c>
    </row>
    <row r="12981" spans="12:13" ht="18" customHeight="1" x14ac:dyDescent="0.25">
      <c r="L12981" s="516"/>
      <c r="M12981" s="410" t="str">
        <f>IFERROR(IF($A12982=VLOOKUP($A12982,AGOTADOS!$A$3:$H$4997,1,FALSE),"AGOTADO","SI HAY"),"")</f>
        <v/>
      </c>
    </row>
    <row r="12982" spans="12:13" ht="18" customHeight="1" x14ac:dyDescent="0.25">
      <c r="L12982" s="516"/>
      <c r="M12982" s="410" t="str">
        <f>IFERROR(IF($A12983=VLOOKUP($A12983,AGOTADOS!$A$3:$H$4997,1,FALSE),"AGOTADO","SI HAY"),"")</f>
        <v/>
      </c>
    </row>
    <row r="12983" spans="12:13" ht="18" customHeight="1" x14ac:dyDescent="0.25">
      <c r="L12983" s="516"/>
      <c r="M12983" s="410" t="str">
        <f>IFERROR(IF($A12984=VLOOKUP($A12984,AGOTADOS!$A$3:$H$4997,1,FALSE),"AGOTADO","SI HAY"),"")</f>
        <v/>
      </c>
    </row>
    <row r="12984" spans="12:13" ht="18" customHeight="1" x14ac:dyDescent="0.25">
      <c r="L12984" s="516"/>
      <c r="M12984" s="410" t="str">
        <f>IFERROR(IF($A12985=VLOOKUP($A12985,AGOTADOS!$A$3:$H$4997,1,FALSE),"AGOTADO","SI HAY"),"")</f>
        <v/>
      </c>
    </row>
    <row r="12985" spans="12:13" ht="18" customHeight="1" x14ac:dyDescent="0.25">
      <c r="L12985" s="516"/>
      <c r="M12985" s="410" t="str">
        <f>IFERROR(IF($A12986=VLOOKUP($A12986,AGOTADOS!$A$3:$H$4997,1,FALSE),"AGOTADO","SI HAY"),"")</f>
        <v/>
      </c>
    </row>
    <row r="12986" spans="12:13" ht="18" customHeight="1" x14ac:dyDescent="0.25">
      <c r="L12986" s="516"/>
      <c r="M12986" s="410" t="str">
        <f>IFERROR(IF($A12987=VLOOKUP($A12987,AGOTADOS!$A$3:$H$4997,1,FALSE),"AGOTADO","SI HAY"),"")</f>
        <v/>
      </c>
    </row>
    <row r="12987" spans="12:13" ht="18" customHeight="1" x14ac:dyDescent="0.25">
      <c r="L12987" s="516"/>
      <c r="M12987" s="410" t="str">
        <f>IFERROR(IF($A12988=VLOOKUP($A12988,AGOTADOS!$A$3:$H$4997,1,FALSE),"AGOTADO","SI HAY"),"")</f>
        <v/>
      </c>
    </row>
    <row r="12988" spans="12:13" ht="18" customHeight="1" x14ac:dyDescent="0.25">
      <c r="L12988" s="516"/>
      <c r="M12988" s="410" t="str">
        <f>IFERROR(IF($A12989=VLOOKUP($A12989,AGOTADOS!$A$3:$H$4997,1,FALSE),"AGOTADO","SI HAY"),"")</f>
        <v/>
      </c>
    </row>
    <row r="12989" spans="12:13" ht="18" customHeight="1" x14ac:dyDescent="0.25">
      <c r="L12989" s="516"/>
      <c r="M12989" s="410" t="str">
        <f>IFERROR(IF($A12990=VLOOKUP($A12990,AGOTADOS!$A$3:$H$4997,1,FALSE),"AGOTADO","SI HAY"),"")</f>
        <v/>
      </c>
    </row>
    <row r="12990" spans="12:13" ht="18" customHeight="1" x14ac:dyDescent="0.25">
      <c r="L12990" s="516"/>
      <c r="M12990" s="410" t="str">
        <f>IFERROR(IF($A12991=VLOOKUP($A12991,AGOTADOS!$A$3:$H$4997,1,FALSE),"AGOTADO","SI HAY"),"")</f>
        <v/>
      </c>
    </row>
    <row r="12991" spans="12:13" ht="18" customHeight="1" x14ac:dyDescent="0.25">
      <c r="L12991" s="516"/>
      <c r="M12991" s="410" t="str">
        <f>IFERROR(IF($A12992=VLOOKUP($A12992,AGOTADOS!$A$3:$H$4997,1,FALSE),"AGOTADO","SI HAY"),"")</f>
        <v/>
      </c>
    </row>
    <row r="12992" spans="12:13" ht="18" customHeight="1" x14ac:dyDescent="0.25">
      <c r="L12992" s="516"/>
      <c r="M12992" s="410" t="str">
        <f>IFERROR(IF($A12993=VLOOKUP($A12993,AGOTADOS!$A$3:$H$4997,1,FALSE),"AGOTADO","SI HAY"),"")</f>
        <v/>
      </c>
    </row>
    <row r="12993" spans="12:13" ht="18" customHeight="1" x14ac:dyDescent="0.25">
      <c r="L12993" s="516"/>
      <c r="M12993" s="410" t="str">
        <f>IFERROR(IF($A12994=VLOOKUP($A12994,AGOTADOS!$A$3:$H$4997,1,FALSE),"AGOTADO","SI HAY"),"")</f>
        <v/>
      </c>
    </row>
    <row r="12994" spans="12:13" ht="18" customHeight="1" x14ac:dyDescent="0.25">
      <c r="L12994" s="516"/>
      <c r="M12994" s="410" t="str">
        <f>IFERROR(IF($A12995=VLOOKUP($A12995,AGOTADOS!$A$3:$H$4997,1,FALSE),"AGOTADO","SI HAY"),"")</f>
        <v/>
      </c>
    </row>
    <row r="12995" spans="12:13" ht="18" customHeight="1" x14ac:dyDescent="0.25">
      <c r="L12995" s="516"/>
      <c r="M12995" s="410" t="str">
        <f>IFERROR(IF($A12996=VLOOKUP($A12996,AGOTADOS!$A$3:$H$4997,1,FALSE),"AGOTADO","SI HAY"),"")</f>
        <v/>
      </c>
    </row>
    <row r="12996" spans="12:13" ht="18" customHeight="1" x14ac:dyDescent="0.25">
      <c r="L12996" s="516"/>
      <c r="M12996" s="410" t="str">
        <f>IFERROR(IF($A12997=VLOOKUP($A12997,AGOTADOS!$A$3:$H$4997,1,FALSE),"AGOTADO","SI HAY"),"")</f>
        <v/>
      </c>
    </row>
    <row r="12997" spans="12:13" ht="18" customHeight="1" x14ac:dyDescent="0.25">
      <c r="L12997" s="516"/>
      <c r="M12997" s="410" t="str">
        <f>IFERROR(IF($A12998=VLOOKUP($A12998,AGOTADOS!$A$3:$H$4997,1,FALSE),"AGOTADO","SI HAY"),"")</f>
        <v/>
      </c>
    </row>
    <row r="12998" spans="12:13" ht="18" customHeight="1" x14ac:dyDescent="0.25">
      <c r="L12998" s="516"/>
      <c r="M12998" s="410" t="str">
        <f>IFERROR(IF($A12999=VLOOKUP($A12999,AGOTADOS!$A$3:$H$4997,1,FALSE),"AGOTADO","SI HAY"),"")</f>
        <v/>
      </c>
    </row>
    <row r="12999" spans="12:13" ht="18" customHeight="1" x14ac:dyDescent="0.25">
      <c r="L12999" s="516"/>
      <c r="M12999" s="410" t="str">
        <f>IFERROR(IF($A13000=VLOOKUP($A13000,AGOTADOS!$A$3:$H$4997,1,FALSE),"AGOTADO","SI HAY"),"")</f>
        <v/>
      </c>
    </row>
    <row r="13000" spans="12:13" ht="18" customHeight="1" x14ac:dyDescent="0.25">
      <c r="L13000" s="516"/>
      <c r="M13000" s="410" t="str">
        <f>IFERROR(IF($A13001=VLOOKUP($A13001,AGOTADOS!$A$3:$H$4997,1,FALSE),"AGOTADO","SI HAY"),"")</f>
        <v/>
      </c>
    </row>
    <row r="13001" spans="12:13" ht="18" customHeight="1" x14ac:dyDescent="0.25">
      <c r="L13001" s="516"/>
      <c r="M13001" s="410" t="str">
        <f>IFERROR(IF($A13002=VLOOKUP($A13002,AGOTADOS!$A$3:$H$4997,1,FALSE),"AGOTADO","SI HAY"),"")</f>
        <v/>
      </c>
    </row>
    <row r="13002" spans="12:13" ht="18" customHeight="1" x14ac:dyDescent="0.25">
      <c r="L13002" s="516"/>
      <c r="M13002" s="410" t="str">
        <f>IFERROR(IF($A13003=VLOOKUP($A13003,AGOTADOS!$A$3:$H$4997,1,FALSE),"AGOTADO","SI HAY"),"")</f>
        <v/>
      </c>
    </row>
    <row r="13003" spans="12:13" ht="18" customHeight="1" x14ac:dyDescent="0.25">
      <c r="L13003" s="516"/>
      <c r="M13003" s="410" t="str">
        <f>IFERROR(IF($A13004=VLOOKUP($A13004,AGOTADOS!$A$3:$H$4997,1,FALSE),"AGOTADO","SI HAY"),"")</f>
        <v/>
      </c>
    </row>
    <row r="13004" spans="12:13" ht="18" customHeight="1" x14ac:dyDescent="0.25">
      <c r="L13004" s="516"/>
      <c r="M13004" s="410" t="str">
        <f>IFERROR(IF($A13005=VLOOKUP($A13005,AGOTADOS!$A$3:$H$4997,1,FALSE),"AGOTADO","SI HAY"),"")</f>
        <v/>
      </c>
    </row>
    <row r="13005" spans="12:13" ht="18" customHeight="1" x14ac:dyDescent="0.25">
      <c r="L13005" s="516"/>
      <c r="M13005" s="410" t="str">
        <f>IFERROR(IF($A13006=VLOOKUP($A13006,AGOTADOS!$A$3:$H$4997,1,FALSE),"AGOTADO","SI HAY"),"")</f>
        <v/>
      </c>
    </row>
    <row r="13006" spans="12:13" ht="18" customHeight="1" x14ac:dyDescent="0.25">
      <c r="L13006" s="516"/>
      <c r="M13006" s="410" t="str">
        <f>IFERROR(IF($A13007=VLOOKUP($A13007,AGOTADOS!$A$3:$H$4997,1,FALSE),"AGOTADO","SI HAY"),"")</f>
        <v/>
      </c>
    </row>
    <row r="13007" spans="12:13" ht="18" customHeight="1" x14ac:dyDescent="0.25">
      <c r="L13007" s="516"/>
      <c r="M13007" s="410" t="str">
        <f>IFERROR(IF($A13008=VLOOKUP($A13008,AGOTADOS!$A$3:$H$4997,1,FALSE),"AGOTADO","SI HAY"),"")</f>
        <v/>
      </c>
    </row>
    <row r="13008" spans="12:13" ht="18" customHeight="1" x14ac:dyDescent="0.25">
      <c r="L13008" s="516"/>
      <c r="M13008" s="410" t="str">
        <f>IFERROR(IF($A13009=VLOOKUP($A13009,AGOTADOS!$A$3:$H$4997,1,FALSE),"AGOTADO","SI HAY"),"")</f>
        <v/>
      </c>
    </row>
    <row r="13009" spans="12:13" ht="18" customHeight="1" x14ac:dyDescent="0.25">
      <c r="L13009" s="516"/>
      <c r="M13009" s="410" t="str">
        <f>IFERROR(IF($A13010=VLOOKUP($A13010,AGOTADOS!$A$3:$H$4997,1,FALSE),"AGOTADO","SI HAY"),"")</f>
        <v/>
      </c>
    </row>
    <row r="13010" spans="12:13" ht="18" customHeight="1" x14ac:dyDescent="0.25">
      <c r="L13010" s="516"/>
      <c r="M13010" s="410" t="str">
        <f>IFERROR(IF($A13011=VLOOKUP($A13011,AGOTADOS!$A$3:$H$4997,1,FALSE),"AGOTADO","SI HAY"),"")</f>
        <v/>
      </c>
    </row>
    <row r="13011" spans="12:13" ht="18" customHeight="1" x14ac:dyDescent="0.25">
      <c r="L13011" s="516"/>
      <c r="M13011" s="410" t="str">
        <f>IFERROR(IF($A13012=VLOOKUP($A13012,AGOTADOS!$A$3:$H$4997,1,FALSE),"AGOTADO","SI HAY"),"")</f>
        <v/>
      </c>
    </row>
    <row r="13012" spans="12:13" ht="18" customHeight="1" x14ac:dyDescent="0.25">
      <c r="L13012" s="516"/>
      <c r="M13012" s="410" t="str">
        <f>IFERROR(IF($A13013=VLOOKUP($A13013,AGOTADOS!$A$3:$H$4997,1,FALSE),"AGOTADO","SI HAY"),"")</f>
        <v/>
      </c>
    </row>
    <row r="13013" spans="12:13" ht="18" customHeight="1" x14ac:dyDescent="0.25">
      <c r="L13013" s="516"/>
      <c r="M13013" s="410" t="str">
        <f>IFERROR(IF($A13014=VLOOKUP($A13014,AGOTADOS!$A$3:$H$4997,1,FALSE),"AGOTADO","SI HAY"),"")</f>
        <v/>
      </c>
    </row>
    <row r="13014" spans="12:13" ht="18" customHeight="1" x14ac:dyDescent="0.25">
      <c r="L13014" s="516"/>
      <c r="M13014" s="410" t="str">
        <f>IFERROR(IF($A13015=VLOOKUP($A13015,AGOTADOS!$A$3:$H$4997,1,FALSE),"AGOTADO","SI HAY"),"")</f>
        <v/>
      </c>
    </row>
    <row r="13015" spans="12:13" ht="18" customHeight="1" x14ac:dyDescent="0.25">
      <c r="L13015" s="516"/>
      <c r="M13015" s="410" t="str">
        <f>IFERROR(IF($A13016=VLOOKUP($A13016,AGOTADOS!$A$3:$H$4997,1,FALSE),"AGOTADO","SI HAY"),"")</f>
        <v/>
      </c>
    </row>
    <row r="13016" spans="12:13" ht="18" customHeight="1" x14ac:dyDescent="0.25">
      <c r="L13016" s="516"/>
      <c r="M13016" s="410" t="str">
        <f>IFERROR(IF($A13017=VLOOKUP($A13017,AGOTADOS!$A$3:$H$4997,1,FALSE),"AGOTADO","SI HAY"),"")</f>
        <v/>
      </c>
    </row>
    <row r="13017" spans="12:13" ht="18" customHeight="1" x14ac:dyDescent="0.25">
      <c r="L13017" s="516"/>
      <c r="M13017" s="410" t="str">
        <f>IFERROR(IF($A13018=VLOOKUP($A13018,AGOTADOS!$A$3:$H$4997,1,FALSE),"AGOTADO","SI HAY"),"")</f>
        <v/>
      </c>
    </row>
    <row r="13018" spans="12:13" ht="18" customHeight="1" x14ac:dyDescent="0.25">
      <c r="L13018" s="516"/>
      <c r="M13018" s="410" t="str">
        <f>IFERROR(IF($A13019=VLOOKUP($A13019,AGOTADOS!$A$3:$H$4997,1,FALSE),"AGOTADO","SI HAY"),"")</f>
        <v/>
      </c>
    </row>
    <row r="13019" spans="12:13" ht="18" customHeight="1" x14ac:dyDescent="0.25">
      <c r="L13019" s="516"/>
      <c r="M13019" s="410" t="str">
        <f>IFERROR(IF($A13020=VLOOKUP($A13020,AGOTADOS!$A$3:$H$4997,1,FALSE),"AGOTADO","SI HAY"),"")</f>
        <v/>
      </c>
    </row>
    <row r="13020" spans="12:13" ht="18" customHeight="1" x14ac:dyDescent="0.25">
      <c r="L13020" s="516"/>
      <c r="M13020" s="410" t="str">
        <f>IFERROR(IF($A13021=VLOOKUP($A13021,AGOTADOS!$A$3:$H$4997,1,FALSE),"AGOTADO","SI HAY"),"")</f>
        <v/>
      </c>
    </row>
    <row r="13021" spans="12:13" ht="18" customHeight="1" x14ac:dyDescent="0.25">
      <c r="L13021" s="516"/>
      <c r="M13021" s="410" t="str">
        <f>IFERROR(IF($A13022=VLOOKUP($A13022,AGOTADOS!$A$3:$H$4997,1,FALSE),"AGOTADO","SI HAY"),"")</f>
        <v/>
      </c>
    </row>
    <row r="13022" spans="12:13" ht="18" customHeight="1" x14ac:dyDescent="0.25">
      <c r="L13022" s="516"/>
      <c r="M13022" s="410" t="str">
        <f>IFERROR(IF($A13023=VLOOKUP($A13023,AGOTADOS!$A$3:$H$4997,1,FALSE),"AGOTADO","SI HAY"),"")</f>
        <v/>
      </c>
    </row>
    <row r="13023" spans="12:13" ht="18" customHeight="1" x14ac:dyDescent="0.25">
      <c r="L13023" s="516"/>
      <c r="M13023" s="410" t="str">
        <f>IFERROR(IF($A13024=VLOOKUP($A13024,AGOTADOS!$A$3:$H$4997,1,FALSE),"AGOTADO","SI HAY"),"")</f>
        <v/>
      </c>
    </row>
    <row r="13024" spans="12:13" ht="18" customHeight="1" x14ac:dyDescent="0.25">
      <c r="L13024" s="516"/>
      <c r="M13024" s="410" t="str">
        <f>IFERROR(IF($A13025=VLOOKUP($A13025,AGOTADOS!$A$3:$H$4997,1,FALSE),"AGOTADO","SI HAY"),"")</f>
        <v/>
      </c>
    </row>
    <row r="13025" spans="12:13" ht="18" customHeight="1" x14ac:dyDescent="0.25">
      <c r="L13025" s="516"/>
      <c r="M13025" s="410" t="str">
        <f>IFERROR(IF($A13026=VLOOKUP($A13026,AGOTADOS!$A$3:$H$4997,1,FALSE),"AGOTADO","SI HAY"),"")</f>
        <v/>
      </c>
    </row>
    <row r="13026" spans="12:13" ht="18" customHeight="1" x14ac:dyDescent="0.25">
      <c r="L13026" s="516"/>
      <c r="M13026" s="410" t="str">
        <f>IFERROR(IF($A13027=VLOOKUP($A13027,AGOTADOS!$A$3:$H$4997,1,FALSE),"AGOTADO","SI HAY"),"")</f>
        <v/>
      </c>
    </row>
    <row r="13027" spans="12:13" ht="18" customHeight="1" x14ac:dyDescent="0.25">
      <c r="L13027" s="516"/>
      <c r="M13027" s="410" t="str">
        <f>IFERROR(IF($A13028=VLOOKUP($A13028,AGOTADOS!$A$3:$H$4997,1,FALSE),"AGOTADO","SI HAY"),"")</f>
        <v/>
      </c>
    </row>
    <row r="13028" spans="12:13" ht="18" customHeight="1" x14ac:dyDescent="0.25">
      <c r="L13028" s="516"/>
      <c r="M13028" s="410" t="str">
        <f>IFERROR(IF($A13029=VLOOKUP($A13029,AGOTADOS!$A$3:$H$4997,1,FALSE),"AGOTADO","SI HAY"),"")</f>
        <v/>
      </c>
    </row>
    <row r="13029" spans="12:13" ht="18" customHeight="1" x14ac:dyDescent="0.25">
      <c r="L13029" s="516"/>
      <c r="M13029" s="410" t="str">
        <f>IFERROR(IF($A13030=VLOOKUP($A13030,AGOTADOS!$A$3:$H$4997,1,FALSE),"AGOTADO","SI HAY"),"")</f>
        <v/>
      </c>
    </row>
    <row r="13030" spans="12:13" ht="18" customHeight="1" x14ac:dyDescent="0.25">
      <c r="L13030" s="516"/>
      <c r="M13030" s="410" t="str">
        <f>IFERROR(IF($A13031=VLOOKUP($A13031,AGOTADOS!$A$3:$H$4997,1,FALSE),"AGOTADO","SI HAY"),"")</f>
        <v/>
      </c>
    </row>
    <row r="13031" spans="12:13" ht="18" customHeight="1" x14ac:dyDescent="0.25">
      <c r="L13031" s="516"/>
      <c r="M13031" s="410" t="str">
        <f>IFERROR(IF($A13032=VLOOKUP($A13032,AGOTADOS!$A$3:$H$4997,1,FALSE),"AGOTADO","SI HAY"),"")</f>
        <v/>
      </c>
    </row>
    <row r="13032" spans="12:13" ht="18" customHeight="1" x14ac:dyDescent="0.25">
      <c r="L13032" s="516"/>
      <c r="M13032" s="410" t="str">
        <f>IFERROR(IF($A13033=VLOOKUP($A13033,AGOTADOS!$A$3:$H$4997,1,FALSE),"AGOTADO","SI HAY"),"")</f>
        <v/>
      </c>
    </row>
    <row r="13033" spans="12:13" ht="18" customHeight="1" x14ac:dyDescent="0.25">
      <c r="L13033" s="516"/>
      <c r="M13033" s="410" t="str">
        <f>IFERROR(IF($A13034=VLOOKUP($A13034,AGOTADOS!$A$3:$H$4997,1,FALSE),"AGOTADO","SI HAY"),"")</f>
        <v/>
      </c>
    </row>
    <row r="13034" spans="12:13" ht="18" customHeight="1" x14ac:dyDescent="0.25">
      <c r="L13034" s="516"/>
      <c r="M13034" s="410" t="str">
        <f>IFERROR(IF($A13035=VLOOKUP($A13035,AGOTADOS!$A$3:$H$4997,1,FALSE),"AGOTADO","SI HAY"),"")</f>
        <v/>
      </c>
    </row>
    <row r="13035" spans="12:13" ht="18" customHeight="1" x14ac:dyDescent="0.25">
      <c r="L13035" s="516"/>
      <c r="M13035" s="410" t="str">
        <f>IFERROR(IF($A13036=VLOOKUP($A13036,AGOTADOS!$A$3:$H$4997,1,FALSE),"AGOTADO","SI HAY"),"")</f>
        <v/>
      </c>
    </row>
    <row r="13036" spans="12:13" ht="18" customHeight="1" x14ac:dyDescent="0.25">
      <c r="L13036" s="516"/>
      <c r="M13036" s="410" t="str">
        <f>IFERROR(IF($A13037=VLOOKUP($A13037,AGOTADOS!$A$3:$H$4997,1,FALSE),"AGOTADO","SI HAY"),"")</f>
        <v/>
      </c>
    </row>
    <row r="13037" spans="12:13" ht="18" customHeight="1" x14ac:dyDescent="0.25">
      <c r="L13037" s="516"/>
      <c r="M13037" s="410" t="str">
        <f>IFERROR(IF($A13038=VLOOKUP($A13038,AGOTADOS!$A$3:$H$4997,1,FALSE),"AGOTADO","SI HAY"),"")</f>
        <v/>
      </c>
    </row>
    <row r="13038" spans="12:13" ht="18" customHeight="1" x14ac:dyDescent="0.25">
      <c r="L13038" s="516"/>
      <c r="M13038" s="410" t="str">
        <f>IFERROR(IF($A13039=VLOOKUP($A13039,AGOTADOS!$A$3:$H$4997,1,FALSE),"AGOTADO","SI HAY"),"")</f>
        <v/>
      </c>
    </row>
    <row r="13039" spans="12:13" ht="18" customHeight="1" x14ac:dyDescent="0.25">
      <c r="L13039" s="516"/>
      <c r="M13039" s="410" t="str">
        <f>IFERROR(IF($A13040=VLOOKUP($A13040,AGOTADOS!$A$3:$H$4997,1,FALSE),"AGOTADO","SI HAY"),"")</f>
        <v/>
      </c>
    </row>
    <row r="13040" spans="12:13" ht="18" customHeight="1" x14ac:dyDescent="0.25">
      <c r="L13040" s="516"/>
      <c r="M13040" s="410" t="str">
        <f>IFERROR(IF($A13041=VLOOKUP($A13041,AGOTADOS!$A$3:$H$4997,1,FALSE),"AGOTADO","SI HAY"),"")</f>
        <v/>
      </c>
    </row>
    <row r="13041" spans="12:13" ht="18" customHeight="1" x14ac:dyDescent="0.25">
      <c r="L13041" s="516"/>
      <c r="M13041" s="410" t="str">
        <f>IFERROR(IF($A13042=VLOOKUP($A13042,AGOTADOS!$A$3:$H$4997,1,FALSE),"AGOTADO","SI HAY"),"")</f>
        <v/>
      </c>
    </row>
    <row r="13042" spans="12:13" ht="18" customHeight="1" x14ac:dyDescent="0.25">
      <c r="L13042" s="516"/>
      <c r="M13042" s="410" t="str">
        <f>IFERROR(IF($A13043=VLOOKUP($A13043,AGOTADOS!$A$3:$H$4997,1,FALSE),"AGOTADO","SI HAY"),"")</f>
        <v/>
      </c>
    </row>
    <row r="13043" spans="12:13" ht="18" customHeight="1" x14ac:dyDescent="0.25">
      <c r="L13043" s="516"/>
      <c r="M13043" s="410" t="str">
        <f>IFERROR(IF($A13044=VLOOKUP($A13044,AGOTADOS!$A$3:$H$4997,1,FALSE),"AGOTADO","SI HAY"),"")</f>
        <v/>
      </c>
    </row>
    <row r="13044" spans="12:13" ht="18" customHeight="1" x14ac:dyDescent="0.25">
      <c r="L13044" s="516"/>
      <c r="M13044" s="410" t="str">
        <f>IFERROR(IF($A13045=VLOOKUP($A13045,AGOTADOS!$A$3:$H$4997,1,FALSE),"AGOTADO","SI HAY"),"")</f>
        <v/>
      </c>
    </row>
    <row r="13045" spans="12:13" ht="18" customHeight="1" x14ac:dyDescent="0.25">
      <c r="L13045" s="516"/>
      <c r="M13045" s="410" t="str">
        <f>IFERROR(IF($A13046=VLOOKUP($A13046,AGOTADOS!$A$3:$H$4997,1,FALSE),"AGOTADO","SI HAY"),"")</f>
        <v/>
      </c>
    </row>
    <row r="13046" spans="12:13" ht="18" customHeight="1" x14ac:dyDescent="0.25">
      <c r="L13046" s="516"/>
      <c r="M13046" s="410" t="str">
        <f>IFERROR(IF($A13047=VLOOKUP($A13047,AGOTADOS!$A$3:$H$4997,1,FALSE),"AGOTADO","SI HAY"),"")</f>
        <v/>
      </c>
    </row>
    <row r="13047" spans="12:13" ht="18" customHeight="1" x14ac:dyDescent="0.25">
      <c r="L13047" s="516"/>
      <c r="M13047" s="410" t="str">
        <f>IFERROR(IF($A13048=VLOOKUP($A13048,AGOTADOS!$A$3:$H$4997,1,FALSE),"AGOTADO","SI HAY"),"")</f>
        <v/>
      </c>
    </row>
    <row r="13048" spans="12:13" ht="18" customHeight="1" x14ac:dyDescent="0.25">
      <c r="L13048" s="516"/>
      <c r="M13048" s="410" t="str">
        <f>IFERROR(IF($A13049=VLOOKUP($A13049,AGOTADOS!$A$3:$H$4997,1,FALSE),"AGOTADO","SI HAY"),"")</f>
        <v/>
      </c>
    </row>
    <row r="13049" spans="12:13" ht="18" customHeight="1" x14ac:dyDescent="0.25">
      <c r="L13049" s="516"/>
      <c r="M13049" s="410" t="str">
        <f>IFERROR(IF($A13050=VLOOKUP($A13050,AGOTADOS!$A$3:$H$4997,1,FALSE),"AGOTADO","SI HAY"),"")</f>
        <v/>
      </c>
    </row>
    <row r="13050" spans="12:13" ht="18" customHeight="1" x14ac:dyDescent="0.25">
      <c r="L13050" s="516"/>
      <c r="M13050" s="410" t="str">
        <f>IFERROR(IF($A13051=VLOOKUP($A13051,AGOTADOS!$A$3:$H$4997,1,FALSE),"AGOTADO","SI HAY"),"")</f>
        <v/>
      </c>
    </row>
    <row r="13051" spans="12:13" ht="18" customHeight="1" x14ac:dyDescent="0.25">
      <c r="L13051" s="516"/>
      <c r="M13051" s="410" t="str">
        <f>IFERROR(IF($A13052=VLOOKUP($A13052,AGOTADOS!$A$3:$H$4997,1,FALSE),"AGOTADO","SI HAY"),"")</f>
        <v/>
      </c>
    </row>
    <row r="13052" spans="12:13" ht="18" customHeight="1" x14ac:dyDescent="0.25">
      <c r="L13052" s="516"/>
      <c r="M13052" s="410" t="str">
        <f>IFERROR(IF($A13053=VLOOKUP($A13053,AGOTADOS!$A$3:$H$4997,1,FALSE),"AGOTADO","SI HAY"),"")</f>
        <v/>
      </c>
    </row>
    <row r="13053" spans="12:13" ht="18" customHeight="1" x14ac:dyDescent="0.25">
      <c r="L13053" s="516"/>
      <c r="M13053" s="410" t="str">
        <f>IFERROR(IF($A13054=VLOOKUP($A13054,AGOTADOS!$A$3:$H$4997,1,FALSE),"AGOTADO","SI HAY"),"")</f>
        <v/>
      </c>
    </row>
    <row r="13054" spans="12:13" ht="18" customHeight="1" x14ac:dyDescent="0.25">
      <c r="L13054" s="516"/>
      <c r="M13054" s="410" t="str">
        <f>IFERROR(IF($A13055=VLOOKUP($A13055,AGOTADOS!$A$3:$H$4997,1,FALSE),"AGOTADO","SI HAY"),"")</f>
        <v/>
      </c>
    </row>
    <row r="13055" spans="12:13" ht="18" customHeight="1" x14ac:dyDescent="0.25">
      <c r="L13055" s="516"/>
      <c r="M13055" s="410" t="str">
        <f>IFERROR(IF($A13056=VLOOKUP($A13056,AGOTADOS!$A$3:$H$4997,1,FALSE),"AGOTADO","SI HAY"),"")</f>
        <v/>
      </c>
    </row>
    <row r="13056" spans="12:13" ht="18" customHeight="1" x14ac:dyDescent="0.25">
      <c r="L13056" s="516"/>
      <c r="M13056" s="410" t="str">
        <f>IFERROR(IF($A13057=VLOOKUP($A13057,AGOTADOS!$A$3:$H$4997,1,FALSE),"AGOTADO","SI HAY"),"")</f>
        <v/>
      </c>
    </row>
    <row r="13057" spans="12:13" ht="18" customHeight="1" x14ac:dyDescent="0.25">
      <c r="L13057" s="516"/>
      <c r="M13057" s="410" t="str">
        <f>IFERROR(IF($A13058=VLOOKUP($A13058,AGOTADOS!$A$3:$H$4997,1,FALSE),"AGOTADO","SI HAY"),"")</f>
        <v/>
      </c>
    </row>
    <row r="13058" spans="12:13" ht="18" customHeight="1" x14ac:dyDescent="0.25">
      <c r="L13058" s="516"/>
      <c r="M13058" s="410" t="str">
        <f>IFERROR(IF($A13059=VLOOKUP($A13059,AGOTADOS!$A$3:$H$4997,1,FALSE),"AGOTADO","SI HAY"),"")</f>
        <v/>
      </c>
    </row>
    <row r="13059" spans="12:13" ht="18" customHeight="1" x14ac:dyDescent="0.25">
      <c r="L13059" s="516"/>
      <c r="M13059" s="410" t="str">
        <f>IFERROR(IF($A13060=VLOOKUP($A13060,AGOTADOS!$A$3:$H$4997,1,FALSE),"AGOTADO","SI HAY"),"")</f>
        <v/>
      </c>
    </row>
    <row r="13060" spans="12:13" ht="18" customHeight="1" x14ac:dyDescent="0.25">
      <c r="L13060" s="516"/>
      <c r="M13060" s="410" t="str">
        <f>IFERROR(IF($A13061=VLOOKUP($A13061,AGOTADOS!$A$3:$H$4997,1,FALSE),"AGOTADO","SI HAY"),"")</f>
        <v/>
      </c>
    </row>
    <row r="13061" spans="12:13" ht="18" customHeight="1" x14ac:dyDescent="0.25">
      <c r="L13061" s="516"/>
      <c r="M13061" s="410" t="str">
        <f>IFERROR(IF($A13062=VLOOKUP($A13062,AGOTADOS!$A$3:$H$4997,1,FALSE),"AGOTADO","SI HAY"),"")</f>
        <v/>
      </c>
    </row>
    <row r="13062" spans="12:13" ht="18" customHeight="1" x14ac:dyDescent="0.25">
      <c r="L13062" s="516"/>
      <c r="M13062" s="410" t="str">
        <f>IFERROR(IF($A13063=VLOOKUP($A13063,AGOTADOS!$A$3:$H$4997,1,FALSE),"AGOTADO","SI HAY"),"")</f>
        <v/>
      </c>
    </row>
    <row r="13063" spans="12:13" ht="18" customHeight="1" x14ac:dyDescent="0.25">
      <c r="L13063" s="516"/>
      <c r="M13063" s="410" t="str">
        <f>IFERROR(IF($A13064=VLOOKUP($A13064,AGOTADOS!$A$3:$H$4997,1,FALSE),"AGOTADO","SI HAY"),"")</f>
        <v/>
      </c>
    </row>
    <row r="13064" spans="12:13" ht="18" customHeight="1" x14ac:dyDescent="0.25">
      <c r="L13064" s="516"/>
      <c r="M13064" s="410" t="str">
        <f>IFERROR(IF($A13065=VLOOKUP($A13065,AGOTADOS!$A$3:$H$4997,1,FALSE),"AGOTADO","SI HAY"),"")</f>
        <v/>
      </c>
    </row>
    <row r="13065" spans="12:13" ht="18" customHeight="1" x14ac:dyDescent="0.25">
      <c r="L13065" s="516"/>
      <c r="M13065" s="410" t="str">
        <f>IFERROR(IF($A13066=VLOOKUP($A13066,AGOTADOS!$A$3:$H$4997,1,FALSE),"AGOTADO","SI HAY"),"")</f>
        <v/>
      </c>
    </row>
    <row r="13066" spans="12:13" ht="18" customHeight="1" x14ac:dyDescent="0.25">
      <c r="L13066" s="516"/>
      <c r="M13066" s="410" t="str">
        <f>IFERROR(IF($A13067=VLOOKUP($A13067,AGOTADOS!$A$3:$H$4997,1,FALSE),"AGOTADO","SI HAY"),"")</f>
        <v/>
      </c>
    </row>
    <row r="13067" spans="12:13" ht="18" customHeight="1" x14ac:dyDescent="0.25">
      <c r="L13067" s="516"/>
      <c r="M13067" s="410" t="str">
        <f>IFERROR(IF($A13068=VLOOKUP($A13068,AGOTADOS!$A$3:$H$4997,1,FALSE),"AGOTADO","SI HAY"),"")</f>
        <v/>
      </c>
    </row>
    <row r="13068" spans="12:13" ht="18" customHeight="1" x14ac:dyDescent="0.25">
      <c r="L13068" s="516"/>
      <c r="M13068" s="410" t="str">
        <f>IFERROR(IF($A13069=VLOOKUP($A13069,AGOTADOS!$A$3:$H$4997,1,FALSE),"AGOTADO","SI HAY"),"")</f>
        <v/>
      </c>
    </row>
    <row r="13069" spans="12:13" ht="18" customHeight="1" x14ac:dyDescent="0.25">
      <c r="L13069" s="516"/>
      <c r="M13069" s="410" t="str">
        <f>IFERROR(IF($A13070=VLOOKUP($A13070,AGOTADOS!$A$3:$H$4997,1,FALSE),"AGOTADO","SI HAY"),"")</f>
        <v/>
      </c>
    </row>
    <row r="13070" spans="12:13" ht="18" customHeight="1" x14ac:dyDescent="0.25">
      <c r="L13070" s="516"/>
      <c r="M13070" s="410" t="str">
        <f>IFERROR(IF($A13071=VLOOKUP($A13071,AGOTADOS!$A$3:$H$4997,1,FALSE),"AGOTADO","SI HAY"),"")</f>
        <v/>
      </c>
    </row>
    <row r="13071" spans="12:13" ht="18" customHeight="1" x14ac:dyDescent="0.25">
      <c r="L13071" s="516"/>
      <c r="M13071" s="410" t="str">
        <f>IFERROR(IF($A13072=VLOOKUP($A13072,AGOTADOS!$A$3:$H$4997,1,FALSE),"AGOTADO","SI HAY"),"")</f>
        <v/>
      </c>
    </row>
    <row r="13072" spans="12:13" ht="18" customHeight="1" x14ac:dyDescent="0.25">
      <c r="L13072" s="516"/>
      <c r="M13072" s="410" t="str">
        <f>IFERROR(IF($A13073=VLOOKUP($A13073,AGOTADOS!$A$3:$H$4997,1,FALSE),"AGOTADO","SI HAY"),"")</f>
        <v/>
      </c>
    </row>
    <row r="13073" spans="12:13" ht="18" customHeight="1" x14ac:dyDescent="0.25">
      <c r="L13073" s="516"/>
      <c r="M13073" s="410" t="str">
        <f>IFERROR(IF($A13074=VLOOKUP($A13074,AGOTADOS!$A$3:$H$4997,1,FALSE),"AGOTADO","SI HAY"),"")</f>
        <v/>
      </c>
    </row>
    <row r="13074" spans="12:13" ht="18" customHeight="1" x14ac:dyDescent="0.25">
      <c r="L13074" s="516"/>
      <c r="M13074" s="410" t="str">
        <f>IFERROR(IF($A13075=VLOOKUP($A13075,AGOTADOS!$A$3:$H$4997,1,FALSE),"AGOTADO","SI HAY"),"")</f>
        <v/>
      </c>
    </row>
    <row r="13075" spans="12:13" ht="18" customHeight="1" x14ac:dyDescent="0.25">
      <c r="L13075" s="516"/>
      <c r="M13075" s="410" t="str">
        <f>IFERROR(IF($A13076=VLOOKUP($A13076,AGOTADOS!$A$3:$H$4997,1,FALSE),"AGOTADO","SI HAY"),"")</f>
        <v/>
      </c>
    </row>
    <row r="13076" spans="12:13" ht="18" customHeight="1" x14ac:dyDescent="0.25">
      <c r="L13076" s="516"/>
      <c r="M13076" s="410" t="str">
        <f>IFERROR(IF($A13077=VLOOKUP($A13077,AGOTADOS!$A$3:$H$4997,1,FALSE),"AGOTADO","SI HAY"),"")</f>
        <v/>
      </c>
    </row>
    <row r="13077" spans="12:13" ht="18" customHeight="1" x14ac:dyDescent="0.25">
      <c r="L13077" s="516"/>
      <c r="M13077" s="410" t="str">
        <f>IFERROR(IF($A13078=VLOOKUP($A13078,AGOTADOS!$A$3:$H$4997,1,FALSE),"AGOTADO","SI HAY"),"")</f>
        <v/>
      </c>
    </row>
    <row r="13078" spans="12:13" ht="18" customHeight="1" x14ac:dyDescent="0.25">
      <c r="L13078" s="516"/>
      <c r="M13078" s="410" t="str">
        <f>IFERROR(IF($A13079=VLOOKUP($A13079,AGOTADOS!$A$3:$H$4997,1,FALSE),"AGOTADO","SI HAY"),"")</f>
        <v/>
      </c>
    </row>
    <row r="13079" spans="12:13" ht="18" customHeight="1" x14ac:dyDescent="0.25">
      <c r="L13079" s="516"/>
      <c r="M13079" s="410" t="str">
        <f>IFERROR(IF($A13080=VLOOKUP($A13080,AGOTADOS!$A$3:$H$4997,1,FALSE),"AGOTADO","SI HAY"),"")</f>
        <v/>
      </c>
    </row>
    <row r="13080" spans="12:13" ht="18" customHeight="1" x14ac:dyDescent="0.25">
      <c r="L13080" s="516"/>
      <c r="M13080" s="410" t="str">
        <f>IFERROR(IF($A13081=VLOOKUP($A13081,AGOTADOS!$A$3:$H$4997,1,FALSE),"AGOTADO","SI HAY"),"")</f>
        <v/>
      </c>
    </row>
    <row r="13081" spans="12:13" ht="18" customHeight="1" x14ac:dyDescent="0.25">
      <c r="L13081" s="516"/>
      <c r="M13081" s="410" t="str">
        <f>IFERROR(IF($A13082=VLOOKUP($A13082,AGOTADOS!$A$3:$H$4997,1,FALSE),"AGOTADO","SI HAY"),"")</f>
        <v/>
      </c>
    </row>
    <row r="13082" spans="12:13" ht="18" customHeight="1" x14ac:dyDescent="0.25">
      <c r="L13082" s="516"/>
      <c r="M13082" s="410" t="str">
        <f>IFERROR(IF($A13083=VLOOKUP($A13083,AGOTADOS!$A$3:$H$4997,1,FALSE),"AGOTADO","SI HAY"),"")</f>
        <v/>
      </c>
    </row>
    <row r="13083" spans="12:13" ht="18" customHeight="1" x14ac:dyDescent="0.25">
      <c r="L13083" s="516"/>
      <c r="M13083" s="410" t="str">
        <f>IFERROR(IF($A13084=VLOOKUP($A13084,AGOTADOS!$A$3:$H$4997,1,FALSE),"AGOTADO","SI HAY"),"")</f>
        <v/>
      </c>
    </row>
    <row r="13084" spans="12:13" ht="18" customHeight="1" x14ac:dyDescent="0.25">
      <c r="L13084" s="516"/>
      <c r="M13084" s="410" t="str">
        <f>IFERROR(IF($A13085=VLOOKUP($A13085,AGOTADOS!$A$3:$H$4997,1,FALSE),"AGOTADO","SI HAY"),"")</f>
        <v/>
      </c>
    </row>
    <row r="13085" spans="12:13" ht="18" customHeight="1" x14ac:dyDescent="0.25">
      <c r="L13085" s="516"/>
      <c r="M13085" s="410" t="str">
        <f>IFERROR(IF($A13086=VLOOKUP($A13086,AGOTADOS!$A$3:$H$4997,1,FALSE),"AGOTADO","SI HAY"),"")</f>
        <v/>
      </c>
    </row>
    <row r="13086" spans="12:13" ht="18" customHeight="1" x14ac:dyDescent="0.25">
      <c r="L13086" s="516"/>
      <c r="M13086" s="410" t="str">
        <f>IFERROR(IF($A13087=VLOOKUP($A13087,AGOTADOS!$A$3:$H$4997,1,FALSE),"AGOTADO","SI HAY"),"")</f>
        <v/>
      </c>
    </row>
    <row r="13087" spans="12:13" ht="18" customHeight="1" x14ac:dyDescent="0.25">
      <c r="L13087" s="516"/>
      <c r="M13087" s="410" t="str">
        <f>IFERROR(IF($A13088=VLOOKUP($A13088,AGOTADOS!$A$3:$H$4997,1,FALSE),"AGOTADO","SI HAY"),"")</f>
        <v/>
      </c>
    </row>
    <row r="13088" spans="12:13" ht="18" customHeight="1" x14ac:dyDescent="0.25">
      <c r="L13088" s="516"/>
      <c r="M13088" s="410" t="str">
        <f>IFERROR(IF($A13089=VLOOKUP($A13089,AGOTADOS!$A$3:$H$4997,1,FALSE),"AGOTADO","SI HAY"),"")</f>
        <v/>
      </c>
    </row>
    <row r="13089" spans="12:13" ht="18" customHeight="1" x14ac:dyDescent="0.25">
      <c r="L13089" s="516"/>
      <c r="M13089" s="410" t="str">
        <f>IFERROR(IF($A13090=VLOOKUP($A13090,AGOTADOS!$A$3:$H$4997,1,FALSE),"AGOTADO","SI HAY"),"")</f>
        <v/>
      </c>
    </row>
    <row r="13090" spans="12:13" ht="18" customHeight="1" x14ac:dyDescent="0.25">
      <c r="L13090" s="516"/>
      <c r="M13090" s="410" t="str">
        <f>IFERROR(IF($A13091=VLOOKUP($A13091,AGOTADOS!$A$3:$H$4997,1,FALSE),"AGOTADO","SI HAY"),"")</f>
        <v/>
      </c>
    </row>
    <row r="13091" spans="12:13" ht="18" customHeight="1" x14ac:dyDescent="0.25">
      <c r="L13091" s="516"/>
      <c r="M13091" s="410" t="str">
        <f>IFERROR(IF($A13092=VLOOKUP($A13092,AGOTADOS!$A$3:$H$4997,1,FALSE),"AGOTADO","SI HAY"),"")</f>
        <v/>
      </c>
    </row>
    <row r="13092" spans="12:13" ht="18" customHeight="1" x14ac:dyDescent="0.25">
      <c r="L13092" s="516"/>
      <c r="M13092" s="410" t="str">
        <f>IFERROR(IF($A13093=VLOOKUP($A13093,AGOTADOS!$A$3:$H$4997,1,FALSE),"AGOTADO","SI HAY"),"")</f>
        <v/>
      </c>
    </row>
    <row r="13093" spans="12:13" ht="18" customHeight="1" x14ac:dyDescent="0.25">
      <c r="L13093" s="516"/>
      <c r="M13093" s="410" t="str">
        <f>IFERROR(IF($A13094=VLOOKUP($A13094,AGOTADOS!$A$3:$H$4997,1,FALSE),"AGOTADO","SI HAY"),"")</f>
        <v/>
      </c>
    </row>
    <row r="13094" spans="12:13" ht="18" customHeight="1" x14ac:dyDescent="0.25">
      <c r="L13094" s="516"/>
      <c r="M13094" s="410" t="str">
        <f>IFERROR(IF($A13095=VLOOKUP($A13095,AGOTADOS!$A$3:$H$4997,1,FALSE),"AGOTADO","SI HAY"),"")</f>
        <v/>
      </c>
    </row>
    <row r="13095" spans="12:13" ht="18" customHeight="1" x14ac:dyDescent="0.25">
      <c r="L13095" s="516"/>
      <c r="M13095" s="410" t="str">
        <f>IFERROR(IF($A13096=VLOOKUP($A13096,AGOTADOS!$A$3:$H$4997,1,FALSE),"AGOTADO","SI HAY"),"")</f>
        <v/>
      </c>
    </row>
    <row r="13096" spans="12:13" ht="18" customHeight="1" x14ac:dyDescent="0.25">
      <c r="L13096" s="516"/>
      <c r="M13096" s="410" t="str">
        <f>IFERROR(IF($A13097=VLOOKUP($A13097,AGOTADOS!$A$3:$H$4997,1,FALSE),"AGOTADO","SI HAY"),"")</f>
        <v/>
      </c>
    </row>
    <row r="13097" spans="12:13" ht="18" customHeight="1" x14ac:dyDescent="0.25">
      <c r="L13097" s="516"/>
      <c r="M13097" s="410" t="str">
        <f>IFERROR(IF($A13098=VLOOKUP($A13098,AGOTADOS!$A$3:$H$4997,1,FALSE),"AGOTADO","SI HAY"),"")</f>
        <v/>
      </c>
    </row>
    <row r="13098" spans="12:13" ht="18" customHeight="1" x14ac:dyDescent="0.25">
      <c r="L13098" s="516"/>
      <c r="M13098" s="410" t="str">
        <f>IFERROR(IF($A13099=VLOOKUP($A13099,AGOTADOS!$A$3:$H$4997,1,FALSE),"AGOTADO","SI HAY"),"")</f>
        <v/>
      </c>
    </row>
    <row r="13099" spans="12:13" ht="18" customHeight="1" x14ac:dyDescent="0.25">
      <c r="L13099" s="516"/>
      <c r="M13099" s="410" t="str">
        <f>IFERROR(IF($A13100=VLOOKUP($A13100,AGOTADOS!$A$3:$H$4997,1,FALSE),"AGOTADO","SI HAY"),"")</f>
        <v/>
      </c>
    </row>
    <row r="13100" spans="12:13" ht="18" customHeight="1" x14ac:dyDescent="0.25">
      <c r="L13100" s="516"/>
      <c r="M13100" s="410" t="str">
        <f>IFERROR(IF($A13101=VLOOKUP($A13101,AGOTADOS!$A$3:$H$4997,1,FALSE),"AGOTADO","SI HAY"),"")</f>
        <v/>
      </c>
    </row>
    <row r="13101" spans="12:13" ht="18" customHeight="1" x14ac:dyDescent="0.25">
      <c r="L13101" s="516"/>
      <c r="M13101" s="410" t="str">
        <f>IFERROR(IF($A13102=VLOOKUP($A13102,AGOTADOS!$A$3:$H$4997,1,FALSE),"AGOTADO","SI HAY"),"")</f>
        <v/>
      </c>
    </row>
    <row r="13102" spans="12:13" ht="18" customHeight="1" x14ac:dyDescent="0.25">
      <c r="L13102" s="516"/>
      <c r="M13102" s="410" t="str">
        <f>IFERROR(IF($A13103=VLOOKUP($A13103,AGOTADOS!$A$3:$H$4997,1,FALSE),"AGOTADO","SI HAY"),"")</f>
        <v/>
      </c>
    </row>
    <row r="13103" spans="12:13" ht="18" customHeight="1" x14ac:dyDescent="0.25">
      <c r="L13103" s="516"/>
      <c r="M13103" s="410" t="str">
        <f>IFERROR(IF($A13104=VLOOKUP($A13104,AGOTADOS!$A$3:$H$4997,1,FALSE),"AGOTADO","SI HAY"),"")</f>
        <v/>
      </c>
    </row>
    <row r="13104" spans="12:13" ht="18" customHeight="1" x14ac:dyDescent="0.25">
      <c r="L13104" s="516"/>
      <c r="M13104" s="410" t="str">
        <f>IFERROR(IF($A13105=VLOOKUP($A13105,AGOTADOS!$A$3:$H$4997,1,FALSE),"AGOTADO","SI HAY"),"")</f>
        <v/>
      </c>
    </row>
    <row r="13105" spans="12:13" ht="18" customHeight="1" x14ac:dyDescent="0.25">
      <c r="L13105" s="516"/>
      <c r="M13105" s="410" t="str">
        <f>IFERROR(IF($A13106=VLOOKUP($A13106,AGOTADOS!$A$3:$H$4997,1,FALSE),"AGOTADO","SI HAY"),"")</f>
        <v/>
      </c>
    </row>
    <row r="13106" spans="12:13" ht="18" customHeight="1" x14ac:dyDescent="0.25">
      <c r="L13106" s="516"/>
      <c r="M13106" s="410" t="str">
        <f>IFERROR(IF($A13107=VLOOKUP($A13107,AGOTADOS!$A$3:$H$4997,1,FALSE),"AGOTADO","SI HAY"),"")</f>
        <v/>
      </c>
    </row>
    <row r="13107" spans="12:13" ht="18" customHeight="1" x14ac:dyDescent="0.25">
      <c r="L13107" s="516"/>
      <c r="M13107" s="410" t="str">
        <f>IFERROR(IF($A13108=VLOOKUP($A13108,AGOTADOS!$A$3:$H$4997,1,FALSE),"AGOTADO","SI HAY"),"")</f>
        <v/>
      </c>
    </row>
    <row r="13108" spans="12:13" ht="18" customHeight="1" x14ac:dyDescent="0.25">
      <c r="L13108" s="516"/>
      <c r="M13108" s="410" t="str">
        <f>IFERROR(IF($A13109=VLOOKUP($A13109,AGOTADOS!$A$3:$H$4997,1,FALSE),"AGOTADO","SI HAY"),"")</f>
        <v/>
      </c>
    </row>
    <row r="13109" spans="12:13" ht="18" customHeight="1" x14ac:dyDescent="0.25">
      <c r="L13109" s="516"/>
      <c r="M13109" s="410" t="str">
        <f>IFERROR(IF($A13110=VLOOKUP($A13110,AGOTADOS!$A$3:$H$4997,1,FALSE),"AGOTADO","SI HAY"),"")</f>
        <v/>
      </c>
    </row>
    <row r="13110" spans="12:13" ht="18" customHeight="1" x14ac:dyDescent="0.25">
      <c r="L13110" s="516"/>
      <c r="M13110" s="410" t="str">
        <f>IFERROR(IF($A13111=VLOOKUP($A13111,AGOTADOS!$A$3:$H$4997,1,FALSE),"AGOTADO","SI HAY"),"")</f>
        <v/>
      </c>
    </row>
    <row r="13111" spans="12:13" ht="18" customHeight="1" x14ac:dyDescent="0.25">
      <c r="L13111" s="516"/>
      <c r="M13111" s="410" t="str">
        <f>IFERROR(IF($A13112=VLOOKUP($A13112,AGOTADOS!$A$3:$H$4997,1,FALSE),"AGOTADO","SI HAY"),"")</f>
        <v/>
      </c>
    </row>
    <row r="13112" spans="12:13" ht="18" customHeight="1" x14ac:dyDescent="0.25">
      <c r="L13112" s="516"/>
      <c r="M13112" s="410" t="str">
        <f>IFERROR(IF($A13113=VLOOKUP($A13113,AGOTADOS!$A$3:$H$4997,1,FALSE),"AGOTADO","SI HAY"),"")</f>
        <v/>
      </c>
    </row>
    <row r="13113" spans="12:13" ht="18" customHeight="1" x14ac:dyDescent="0.25">
      <c r="L13113" s="516"/>
      <c r="M13113" s="410" t="str">
        <f>IFERROR(IF($A13114=VLOOKUP($A13114,AGOTADOS!$A$3:$H$4997,1,FALSE),"AGOTADO","SI HAY"),"")</f>
        <v/>
      </c>
    </row>
    <row r="13114" spans="12:13" ht="18" customHeight="1" x14ac:dyDescent="0.25">
      <c r="L13114" s="516"/>
      <c r="M13114" s="410" t="str">
        <f>IFERROR(IF($A13115=VLOOKUP($A13115,AGOTADOS!$A$3:$H$4997,1,FALSE),"AGOTADO","SI HAY"),"")</f>
        <v/>
      </c>
    </row>
    <row r="13115" spans="12:13" ht="18" customHeight="1" x14ac:dyDescent="0.25">
      <c r="L13115" s="516"/>
      <c r="M13115" s="410" t="str">
        <f>IFERROR(IF($A13116=VLOOKUP($A13116,AGOTADOS!$A$3:$H$4997,1,FALSE),"AGOTADO","SI HAY"),"")</f>
        <v/>
      </c>
    </row>
    <row r="13116" spans="12:13" ht="18" customHeight="1" x14ac:dyDescent="0.25">
      <c r="L13116" s="516"/>
      <c r="M13116" s="410" t="str">
        <f>IFERROR(IF($A13117=VLOOKUP($A13117,AGOTADOS!$A$3:$H$4997,1,FALSE),"AGOTADO","SI HAY"),"")</f>
        <v/>
      </c>
    </row>
    <row r="13117" spans="12:13" ht="18" customHeight="1" x14ac:dyDescent="0.25">
      <c r="L13117" s="516"/>
      <c r="M13117" s="410" t="str">
        <f>IFERROR(IF($A13118=VLOOKUP($A13118,AGOTADOS!$A$3:$H$4997,1,FALSE),"AGOTADO","SI HAY"),"")</f>
        <v/>
      </c>
    </row>
    <row r="13118" spans="12:13" ht="18" customHeight="1" x14ac:dyDescent="0.25">
      <c r="L13118" s="516"/>
      <c r="M13118" s="410" t="str">
        <f>IFERROR(IF($A13119=VLOOKUP($A13119,AGOTADOS!$A$3:$H$4997,1,FALSE),"AGOTADO","SI HAY"),"")</f>
        <v/>
      </c>
    </row>
    <row r="13119" spans="12:13" ht="18" customHeight="1" x14ac:dyDescent="0.25">
      <c r="L13119" s="516"/>
      <c r="M13119" s="410" t="str">
        <f>IFERROR(IF($A13120=VLOOKUP($A13120,AGOTADOS!$A$3:$H$4997,1,FALSE),"AGOTADO","SI HAY"),"")</f>
        <v/>
      </c>
    </row>
    <row r="13120" spans="12:13" ht="18" customHeight="1" x14ac:dyDescent="0.25">
      <c r="L13120" s="516"/>
      <c r="M13120" s="410" t="str">
        <f>IFERROR(IF($A13121=VLOOKUP($A13121,AGOTADOS!$A$3:$H$4997,1,FALSE),"AGOTADO","SI HAY"),"")</f>
        <v/>
      </c>
    </row>
    <row r="13121" spans="12:13" ht="18" customHeight="1" x14ac:dyDescent="0.25">
      <c r="L13121" s="516"/>
      <c r="M13121" s="410" t="str">
        <f>IFERROR(IF($A13122=VLOOKUP($A13122,AGOTADOS!$A$3:$H$4997,1,FALSE),"AGOTADO","SI HAY"),"")</f>
        <v/>
      </c>
    </row>
    <row r="13122" spans="12:13" ht="18" customHeight="1" x14ac:dyDescent="0.25">
      <c r="L13122" s="516"/>
      <c r="M13122" s="410" t="str">
        <f>IFERROR(IF($A13123=VLOOKUP($A13123,AGOTADOS!$A$3:$H$4997,1,FALSE),"AGOTADO","SI HAY"),"")</f>
        <v/>
      </c>
    </row>
    <row r="13123" spans="12:13" ht="18" customHeight="1" x14ac:dyDescent="0.25">
      <c r="L13123" s="516"/>
      <c r="M13123" s="410" t="str">
        <f>IFERROR(IF($A13124=VLOOKUP($A13124,AGOTADOS!$A$3:$H$4997,1,FALSE),"AGOTADO","SI HAY"),"")</f>
        <v/>
      </c>
    </row>
    <row r="13124" spans="12:13" ht="18" customHeight="1" x14ac:dyDescent="0.25">
      <c r="L13124" s="516"/>
      <c r="M13124" s="410" t="str">
        <f>IFERROR(IF($A13125=VLOOKUP($A13125,AGOTADOS!$A$3:$H$4997,1,FALSE),"AGOTADO","SI HAY"),"")</f>
        <v/>
      </c>
    </row>
    <row r="13125" spans="12:13" ht="18" customHeight="1" x14ac:dyDescent="0.25">
      <c r="L13125" s="516"/>
      <c r="M13125" s="410" t="str">
        <f>IFERROR(IF($A13126=VLOOKUP($A13126,AGOTADOS!$A$3:$H$4997,1,FALSE),"AGOTADO","SI HAY"),"")</f>
        <v/>
      </c>
    </row>
    <row r="13126" spans="12:13" ht="18" customHeight="1" x14ac:dyDescent="0.25">
      <c r="L13126" s="516"/>
      <c r="M13126" s="410" t="str">
        <f>IFERROR(IF($A13127=VLOOKUP($A13127,AGOTADOS!$A$3:$H$4997,1,FALSE),"AGOTADO","SI HAY"),"")</f>
        <v/>
      </c>
    </row>
    <row r="13127" spans="12:13" ht="18" customHeight="1" x14ac:dyDescent="0.25">
      <c r="L13127" s="516"/>
      <c r="M13127" s="410" t="str">
        <f>IFERROR(IF($A13128=VLOOKUP($A13128,AGOTADOS!$A$3:$H$4997,1,FALSE),"AGOTADO","SI HAY"),"")</f>
        <v/>
      </c>
    </row>
    <row r="13128" spans="12:13" ht="18" customHeight="1" x14ac:dyDescent="0.25">
      <c r="L13128" s="516"/>
      <c r="M13128" s="410" t="str">
        <f>IFERROR(IF($A13129=VLOOKUP($A13129,AGOTADOS!$A$3:$H$4997,1,FALSE),"AGOTADO","SI HAY"),"")</f>
        <v/>
      </c>
    </row>
    <row r="13129" spans="12:13" ht="18" customHeight="1" x14ac:dyDescent="0.25">
      <c r="L13129" s="516"/>
      <c r="M13129" s="410" t="str">
        <f>IFERROR(IF($A13130=VLOOKUP($A13130,AGOTADOS!$A$3:$H$4997,1,FALSE),"AGOTADO","SI HAY"),"")</f>
        <v/>
      </c>
    </row>
    <row r="13130" spans="12:13" ht="18" customHeight="1" x14ac:dyDescent="0.25">
      <c r="L13130" s="516"/>
      <c r="M13130" s="410" t="str">
        <f>IFERROR(IF($A13131=VLOOKUP($A13131,AGOTADOS!$A$3:$H$4997,1,FALSE),"AGOTADO","SI HAY"),"")</f>
        <v/>
      </c>
    </row>
    <row r="13131" spans="12:13" ht="18" customHeight="1" x14ac:dyDescent="0.25">
      <c r="L13131" s="516"/>
      <c r="M13131" s="410" t="str">
        <f>IFERROR(IF($A13132=VLOOKUP($A13132,AGOTADOS!$A$3:$H$4997,1,FALSE),"AGOTADO","SI HAY"),"")</f>
        <v/>
      </c>
    </row>
    <row r="13132" spans="12:13" ht="18" customHeight="1" x14ac:dyDescent="0.25">
      <c r="L13132" s="516"/>
      <c r="M13132" s="410" t="str">
        <f>IFERROR(IF($A13133=VLOOKUP($A13133,AGOTADOS!$A$3:$H$4997,1,FALSE),"AGOTADO","SI HAY"),"")</f>
        <v/>
      </c>
    </row>
    <row r="13133" spans="12:13" ht="18" customHeight="1" x14ac:dyDescent="0.25">
      <c r="L13133" s="516"/>
      <c r="M13133" s="410" t="str">
        <f>IFERROR(IF($A13134=VLOOKUP($A13134,AGOTADOS!$A$3:$H$4997,1,FALSE),"AGOTADO","SI HAY"),"")</f>
        <v/>
      </c>
    </row>
    <row r="13134" spans="12:13" ht="18" customHeight="1" x14ac:dyDescent="0.25">
      <c r="L13134" s="516"/>
      <c r="M13134" s="410" t="str">
        <f>IFERROR(IF($A13135=VLOOKUP($A13135,AGOTADOS!$A$3:$H$4997,1,FALSE),"AGOTADO","SI HAY"),"")</f>
        <v/>
      </c>
    </row>
    <row r="13135" spans="12:13" ht="18" customHeight="1" x14ac:dyDescent="0.25">
      <c r="L13135" s="516"/>
      <c r="M13135" s="410" t="str">
        <f>IFERROR(IF($A13136=VLOOKUP($A13136,AGOTADOS!$A$3:$H$4997,1,FALSE),"AGOTADO","SI HAY"),"")</f>
        <v/>
      </c>
    </row>
    <row r="13136" spans="12:13" ht="18" customHeight="1" x14ac:dyDescent="0.25">
      <c r="L13136" s="516"/>
      <c r="M13136" s="410" t="str">
        <f>IFERROR(IF($A13137=VLOOKUP($A13137,AGOTADOS!$A$3:$H$4997,1,FALSE),"AGOTADO","SI HAY"),"")</f>
        <v/>
      </c>
    </row>
    <row r="13137" spans="12:13" ht="18" customHeight="1" x14ac:dyDescent="0.25">
      <c r="L13137" s="516"/>
      <c r="M13137" s="410" t="str">
        <f>IFERROR(IF($A13138=VLOOKUP($A13138,AGOTADOS!$A$3:$H$4997,1,FALSE),"AGOTADO","SI HAY"),"")</f>
        <v/>
      </c>
    </row>
    <row r="13138" spans="12:13" ht="18" customHeight="1" x14ac:dyDescent="0.25">
      <c r="L13138" s="516"/>
      <c r="M13138" s="410" t="str">
        <f>IFERROR(IF($A13139=VLOOKUP($A13139,AGOTADOS!$A$3:$H$4997,1,FALSE),"AGOTADO","SI HAY"),"")</f>
        <v/>
      </c>
    </row>
    <row r="13139" spans="12:13" ht="18" customHeight="1" x14ac:dyDescent="0.25">
      <c r="L13139" s="516"/>
      <c r="M13139" s="410" t="str">
        <f>IFERROR(IF($A13140=VLOOKUP($A13140,AGOTADOS!$A$3:$H$4997,1,FALSE),"AGOTADO","SI HAY"),"")</f>
        <v/>
      </c>
    </row>
    <row r="13140" spans="12:13" ht="18" customHeight="1" x14ac:dyDescent="0.25">
      <c r="L13140" s="516"/>
      <c r="M13140" s="410" t="str">
        <f>IFERROR(IF($A13141=VLOOKUP($A13141,AGOTADOS!$A$3:$H$4997,1,FALSE),"AGOTADO","SI HAY"),"")</f>
        <v/>
      </c>
    </row>
    <row r="13141" spans="12:13" ht="18" customHeight="1" x14ac:dyDescent="0.25">
      <c r="L13141" s="516"/>
      <c r="M13141" s="410" t="str">
        <f>IFERROR(IF($A13142=VLOOKUP($A13142,AGOTADOS!$A$3:$H$4997,1,FALSE),"AGOTADO","SI HAY"),"")</f>
        <v/>
      </c>
    </row>
    <row r="13142" spans="12:13" ht="18" customHeight="1" x14ac:dyDescent="0.25">
      <c r="L13142" s="516"/>
      <c r="M13142" s="410" t="str">
        <f>IFERROR(IF($A13143=VLOOKUP($A13143,AGOTADOS!$A$3:$H$4997,1,FALSE),"AGOTADO","SI HAY"),"")</f>
        <v/>
      </c>
    </row>
    <row r="13143" spans="12:13" ht="18" customHeight="1" x14ac:dyDescent="0.25">
      <c r="L13143" s="516"/>
      <c r="M13143" s="410" t="str">
        <f>IFERROR(IF($A13144=VLOOKUP($A13144,AGOTADOS!$A$3:$H$4997,1,FALSE),"AGOTADO","SI HAY"),"")</f>
        <v/>
      </c>
    </row>
    <row r="13144" spans="12:13" ht="18" customHeight="1" x14ac:dyDescent="0.25">
      <c r="L13144" s="516"/>
      <c r="M13144" s="410" t="str">
        <f>IFERROR(IF($A13145=VLOOKUP($A13145,AGOTADOS!$A$3:$H$4997,1,FALSE),"AGOTADO","SI HAY"),"")</f>
        <v/>
      </c>
    </row>
    <row r="13145" spans="12:13" ht="18" customHeight="1" x14ac:dyDescent="0.25">
      <c r="L13145" s="516"/>
      <c r="M13145" s="410" t="str">
        <f>IFERROR(IF($A13146=VLOOKUP($A13146,AGOTADOS!$A$3:$H$4997,1,FALSE),"AGOTADO","SI HAY"),"")</f>
        <v/>
      </c>
    </row>
    <row r="13146" spans="12:13" ht="18" customHeight="1" x14ac:dyDescent="0.25">
      <c r="L13146" s="516"/>
      <c r="M13146" s="410" t="str">
        <f>IFERROR(IF($A13147=VLOOKUP($A13147,AGOTADOS!$A$3:$H$4997,1,FALSE),"AGOTADO","SI HAY"),"")</f>
        <v/>
      </c>
    </row>
    <row r="13147" spans="12:13" ht="18" customHeight="1" x14ac:dyDescent="0.25">
      <c r="L13147" s="516"/>
      <c r="M13147" s="410" t="str">
        <f>IFERROR(IF($A13148=VLOOKUP($A13148,AGOTADOS!$A$3:$H$4997,1,FALSE),"AGOTADO","SI HAY"),"")</f>
        <v/>
      </c>
    </row>
    <row r="13148" spans="12:13" ht="18" customHeight="1" x14ac:dyDescent="0.25">
      <c r="L13148" s="516"/>
      <c r="M13148" s="410" t="str">
        <f>IFERROR(IF($A13149=VLOOKUP($A13149,AGOTADOS!$A$3:$H$4997,1,FALSE),"AGOTADO","SI HAY"),"")</f>
        <v/>
      </c>
    </row>
    <row r="13149" spans="12:13" ht="18" customHeight="1" x14ac:dyDescent="0.25">
      <c r="L13149" s="516"/>
      <c r="M13149" s="410" t="str">
        <f>IFERROR(IF($A13150=VLOOKUP($A13150,AGOTADOS!$A$3:$H$4997,1,FALSE),"AGOTADO","SI HAY"),"")</f>
        <v/>
      </c>
    </row>
    <row r="13150" spans="12:13" ht="18" customHeight="1" x14ac:dyDescent="0.25">
      <c r="L13150" s="516"/>
      <c r="M13150" s="410" t="str">
        <f>IFERROR(IF($A13151=VLOOKUP($A13151,AGOTADOS!$A$3:$H$4997,1,FALSE),"AGOTADO","SI HAY"),"")</f>
        <v/>
      </c>
    </row>
    <row r="13151" spans="12:13" ht="18" customHeight="1" x14ac:dyDescent="0.25">
      <c r="L13151" s="516"/>
      <c r="M13151" s="410" t="str">
        <f>IFERROR(IF($A13152=VLOOKUP($A13152,AGOTADOS!$A$3:$H$4997,1,FALSE),"AGOTADO","SI HAY"),"")</f>
        <v/>
      </c>
    </row>
    <row r="13152" spans="12:13" ht="18" customHeight="1" x14ac:dyDescent="0.25">
      <c r="L13152" s="516"/>
      <c r="M13152" s="410" t="str">
        <f>IFERROR(IF($A13153=VLOOKUP($A13153,AGOTADOS!$A$3:$H$4997,1,FALSE),"AGOTADO","SI HAY"),"")</f>
        <v/>
      </c>
    </row>
    <row r="13153" spans="12:13" ht="18" customHeight="1" x14ac:dyDescent="0.25">
      <c r="L13153" s="516"/>
      <c r="M13153" s="410" t="str">
        <f>IFERROR(IF($A13154=VLOOKUP($A13154,AGOTADOS!$A$3:$H$4997,1,FALSE),"AGOTADO","SI HAY"),"")</f>
        <v/>
      </c>
    </row>
    <row r="13154" spans="12:13" ht="18" customHeight="1" x14ac:dyDescent="0.25">
      <c r="L13154" s="516"/>
      <c r="M13154" s="410" t="str">
        <f>IFERROR(IF($A13155=VLOOKUP($A13155,AGOTADOS!$A$3:$H$4997,1,FALSE),"AGOTADO","SI HAY"),"")</f>
        <v/>
      </c>
    </row>
    <row r="13155" spans="12:13" ht="18" customHeight="1" x14ac:dyDescent="0.25">
      <c r="L13155" s="516"/>
      <c r="M13155" s="410" t="str">
        <f>IFERROR(IF($A13156=VLOOKUP($A13156,AGOTADOS!$A$3:$H$4997,1,FALSE),"AGOTADO","SI HAY"),"")</f>
        <v/>
      </c>
    </row>
    <row r="13156" spans="12:13" ht="18" customHeight="1" x14ac:dyDescent="0.25">
      <c r="L13156" s="516"/>
      <c r="M13156" s="410" t="str">
        <f>IFERROR(IF($A13157=VLOOKUP($A13157,AGOTADOS!$A$3:$H$4997,1,FALSE),"AGOTADO","SI HAY"),"")</f>
        <v/>
      </c>
    </row>
    <row r="13157" spans="12:13" ht="18" customHeight="1" x14ac:dyDescent="0.25">
      <c r="L13157" s="516"/>
      <c r="M13157" s="410" t="str">
        <f>IFERROR(IF($A13158=VLOOKUP($A13158,AGOTADOS!$A$3:$H$4997,1,FALSE),"AGOTADO","SI HAY"),"")</f>
        <v/>
      </c>
    </row>
    <row r="13158" spans="12:13" ht="18" customHeight="1" x14ac:dyDescent="0.25">
      <c r="L13158" s="516"/>
      <c r="M13158" s="410" t="str">
        <f>IFERROR(IF($A13159=VLOOKUP($A13159,AGOTADOS!$A$3:$H$4997,1,FALSE),"AGOTADO","SI HAY"),"")</f>
        <v/>
      </c>
    </row>
    <row r="13159" spans="12:13" ht="18" customHeight="1" x14ac:dyDescent="0.25">
      <c r="L13159" s="516"/>
      <c r="M13159" s="410" t="str">
        <f>IFERROR(IF($A13160=VLOOKUP($A13160,AGOTADOS!$A$3:$H$4997,1,FALSE),"AGOTADO","SI HAY"),"")</f>
        <v/>
      </c>
    </row>
    <row r="13160" spans="12:13" ht="18" customHeight="1" x14ac:dyDescent="0.25">
      <c r="L13160" s="516"/>
      <c r="M13160" s="410" t="str">
        <f>IFERROR(IF($A13161=VLOOKUP($A13161,AGOTADOS!$A$3:$H$4997,1,FALSE),"AGOTADO","SI HAY"),"")</f>
        <v/>
      </c>
    </row>
    <row r="13161" spans="12:13" ht="18" customHeight="1" x14ac:dyDescent="0.25">
      <c r="L13161" s="516"/>
      <c r="M13161" s="410" t="str">
        <f>IFERROR(IF($A13162=VLOOKUP($A13162,AGOTADOS!$A$3:$H$4997,1,FALSE),"AGOTADO","SI HAY"),"")</f>
        <v/>
      </c>
    </row>
    <row r="13162" spans="12:13" ht="18" customHeight="1" x14ac:dyDescent="0.25">
      <c r="L13162" s="516"/>
      <c r="M13162" s="410" t="str">
        <f>IFERROR(IF($A13163=VLOOKUP($A13163,AGOTADOS!$A$3:$H$4997,1,FALSE),"AGOTADO","SI HAY"),"")</f>
        <v/>
      </c>
    </row>
    <row r="13163" spans="12:13" ht="18" customHeight="1" x14ac:dyDescent="0.25">
      <c r="L13163" s="516"/>
      <c r="M13163" s="410" t="str">
        <f>IFERROR(IF($A13164=VLOOKUP($A13164,AGOTADOS!$A$3:$H$4997,1,FALSE),"AGOTADO","SI HAY"),"")</f>
        <v/>
      </c>
    </row>
    <row r="13164" spans="12:13" ht="18" customHeight="1" x14ac:dyDescent="0.25">
      <c r="L13164" s="516"/>
      <c r="M13164" s="410" t="str">
        <f>IFERROR(IF($A13165=VLOOKUP($A13165,AGOTADOS!$A$3:$H$4997,1,FALSE),"AGOTADO","SI HAY"),"")</f>
        <v/>
      </c>
    </row>
    <row r="13165" spans="12:13" ht="18" customHeight="1" x14ac:dyDescent="0.25">
      <c r="L13165" s="516"/>
      <c r="M13165" s="410" t="str">
        <f>IFERROR(IF($A13166=VLOOKUP($A13166,AGOTADOS!$A$3:$H$4997,1,FALSE),"AGOTADO","SI HAY"),"")</f>
        <v/>
      </c>
    </row>
    <row r="13166" spans="12:13" ht="18" customHeight="1" x14ac:dyDescent="0.25">
      <c r="L13166" s="516"/>
      <c r="M13166" s="410" t="str">
        <f>IFERROR(IF($A13167=VLOOKUP($A13167,AGOTADOS!$A$3:$H$4997,1,FALSE),"AGOTADO","SI HAY"),"")</f>
        <v/>
      </c>
    </row>
    <row r="13167" spans="12:13" ht="18" customHeight="1" x14ac:dyDescent="0.25">
      <c r="L13167" s="516"/>
      <c r="M13167" s="410" t="str">
        <f>IFERROR(IF($A13168=VLOOKUP($A13168,AGOTADOS!$A$3:$H$4997,1,FALSE),"AGOTADO","SI HAY"),"")</f>
        <v/>
      </c>
    </row>
    <row r="13168" spans="12:13" ht="18" customHeight="1" x14ac:dyDescent="0.25">
      <c r="L13168" s="516"/>
      <c r="M13168" s="410" t="str">
        <f>IFERROR(IF($A13169=VLOOKUP($A13169,AGOTADOS!$A$3:$H$4997,1,FALSE),"AGOTADO","SI HAY"),"")</f>
        <v/>
      </c>
    </row>
    <row r="13169" spans="12:13" ht="18" customHeight="1" x14ac:dyDescent="0.25">
      <c r="L13169" s="516"/>
      <c r="M13169" s="410" t="str">
        <f>IFERROR(IF($A13170=VLOOKUP($A13170,AGOTADOS!$A$3:$H$4997,1,FALSE),"AGOTADO","SI HAY"),"")</f>
        <v/>
      </c>
    </row>
    <row r="13170" spans="12:13" ht="18" customHeight="1" x14ac:dyDescent="0.25">
      <c r="L13170" s="516"/>
      <c r="M13170" s="410" t="str">
        <f>IFERROR(IF($A13171=VLOOKUP($A13171,AGOTADOS!$A$3:$H$4997,1,FALSE),"AGOTADO","SI HAY"),"")</f>
        <v/>
      </c>
    </row>
    <row r="13171" spans="12:13" ht="18" customHeight="1" x14ac:dyDescent="0.25">
      <c r="L13171" s="516"/>
      <c r="M13171" s="410" t="str">
        <f>IFERROR(IF($A13172=VLOOKUP($A13172,AGOTADOS!$A$3:$H$4997,1,FALSE),"AGOTADO","SI HAY"),"")</f>
        <v/>
      </c>
    </row>
    <row r="13172" spans="12:13" ht="18" customHeight="1" x14ac:dyDescent="0.25">
      <c r="L13172" s="516"/>
      <c r="M13172" s="410" t="str">
        <f>IFERROR(IF($A13173=VLOOKUP($A13173,AGOTADOS!$A$3:$H$4997,1,FALSE),"AGOTADO","SI HAY"),"")</f>
        <v/>
      </c>
    </row>
    <row r="13173" spans="12:13" ht="18" customHeight="1" x14ac:dyDescent="0.25">
      <c r="L13173" s="516"/>
      <c r="M13173" s="410" t="str">
        <f>IFERROR(IF($A13174=VLOOKUP($A13174,AGOTADOS!$A$3:$H$4997,1,FALSE),"AGOTADO","SI HAY"),"")</f>
        <v/>
      </c>
    </row>
    <row r="13174" spans="12:13" ht="18" customHeight="1" x14ac:dyDescent="0.25">
      <c r="L13174" s="516"/>
      <c r="M13174" s="410" t="str">
        <f>IFERROR(IF($A13175=VLOOKUP($A13175,AGOTADOS!$A$3:$H$4997,1,FALSE),"AGOTADO","SI HAY"),"")</f>
        <v/>
      </c>
    </row>
    <row r="13175" spans="12:13" ht="18" customHeight="1" x14ac:dyDescent="0.25">
      <c r="L13175" s="516"/>
      <c r="M13175" s="410" t="str">
        <f>IFERROR(IF($A13176=VLOOKUP($A13176,AGOTADOS!$A$3:$H$4997,1,FALSE),"AGOTADO","SI HAY"),"")</f>
        <v/>
      </c>
    </row>
    <row r="13176" spans="12:13" ht="18" customHeight="1" x14ac:dyDescent="0.25">
      <c r="L13176" s="516"/>
      <c r="M13176" s="410" t="str">
        <f>IFERROR(IF($A13177=VLOOKUP($A13177,AGOTADOS!$A$3:$H$4997,1,FALSE),"AGOTADO","SI HAY"),"")</f>
        <v/>
      </c>
    </row>
    <row r="13177" spans="12:13" ht="18" customHeight="1" x14ac:dyDescent="0.25">
      <c r="L13177" s="516"/>
      <c r="M13177" s="410" t="str">
        <f>IFERROR(IF($A13178=VLOOKUP($A13178,AGOTADOS!$A$3:$H$4997,1,FALSE),"AGOTADO","SI HAY"),"")</f>
        <v/>
      </c>
    </row>
    <row r="13178" spans="12:13" ht="18" customHeight="1" x14ac:dyDescent="0.25">
      <c r="L13178" s="516"/>
      <c r="M13178" s="410" t="str">
        <f>IFERROR(IF($A13179=VLOOKUP($A13179,AGOTADOS!$A$3:$H$4997,1,FALSE),"AGOTADO","SI HAY"),"")</f>
        <v/>
      </c>
    </row>
    <row r="13179" spans="12:13" ht="18" customHeight="1" x14ac:dyDescent="0.25">
      <c r="L13179" s="516"/>
      <c r="M13179" s="410" t="str">
        <f>IFERROR(IF($A13180=VLOOKUP($A13180,AGOTADOS!$A$3:$H$4997,1,FALSE),"AGOTADO","SI HAY"),"")</f>
        <v/>
      </c>
    </row>
    <row r="13180" spans="12:13" ht="18" customHeight="1" x14ac:dyDescent="0.25">
      <c r="L13180" s="516"/>
      <c r="M13180" s="410" t="str">
        <f>IFERROR(IF($A13181=VLOOKUP($A13181,AGOTADOS!$A$3:$H$4997,1,FALSE),"AGOTADO","SI HAY"),"")</f>
        <v/>
      </c>
    </row>
    <row r="13181" spans="12:13" ht="18" customHeight="1" x14ac:dyDescent="0.25">
      <c r="L13181" s="516"/>
      <c r="M13181" s="410" t="str">
        <f>IFERROR(IF($A13182=VLOOKUP($A13182,AGOTADOS!$A$3:$H$4997,1,FALSE),"AGOTADO","SI HAY"),"")</f>
        <v/>
      </c>
    </row>
    <row r="13182" spans="12:13" ht="18" customHeight="1" x14ac:dyDescent="0.25">
      <c r="L13182" s="516"/>
      <c r="M13182" s="410" t="str">
        <f>IFERROR(IF($A13183=VLOOKUP($A13183,AGOTADOS!$A$3:$H$4997,1,FALSE),"AGOTADO","SI HAY"),"")</f>
        <v/>
      </c>
    </row>
    <row r="13183" spans="12:13" ht="18" customHeight="1" x14ac:dyDescent="0.25">
      <c r="L13183" s="516"/>
      <c r="M13183" s="410" t="str">
        <f>IFERROR(IF($A13184=VLOOKUP($A13184,AGOTADOS!$A$3:$H$4997,1,FALSE),"AGOTADO","SI HAY"),"")</f>
        <v/>
      </c>
    </row>
    <row r="13184" spans="12:13" ht="18" customHeight="1" x14ac:dyDescent="0.25">
      <c r="L13184" s="516"/>
      <c r="M13184" s="410" t="str">
        <f>IFERROR(IF($A13185=VLOOKUP($A13185,AGOTADOS!$A$3:$H$4997,1,FALSE),"AGOTADO","SI HAY"),"")</f>
        <v/>
      </c>
    </row>
    <row r="13185" spans="12:13" ht="18" customHeight="1" x14ac:dyDescent="0.25">
      <c r="L13185" s="516"/>
      <c r="M13185" s="410" t="str">
        <f>IFERROR(IF($A13186=VLOOKUP($A13186,AGOTADOS!$A$3:$H$4997,1,FALSE),"AGOTADO","SI HAY"),"")</f>
        <v/>
      </c>
    </row>
    <row r="13186" spans="12:13" ht="18" customHeight="1" x14ac:dyDescent="0.25">
      <c r="L13186" s="516"/>
      <c r="M13186" s="410" t="str">
        <f>IFERROR(IF($A13187=VLOOKUP($A13187,AGOTADOS!$A$3:$H$4997,1,FALSE),"AGOTADO","SI HAY"),"")</f>
        <v/>
      </c>
    </row>
    <row r="13187" spans="12:13" ht="18" customHeight="1" x14ac:dyDescent="0.25">
      <c r="L13187" s="516"/>
      <c r="M13187" s="410" t="str">
        <f>IFERROR(IF($A13188=VLOOKUP($A13188,AGOTADOS!$A$3:$H$4997,1,FALSE),"AGOTADO","SI HAY"),"")</f>
        <v/>
      </c>
    </row>
    <row r="13188" spans="12:13" ht="18" customHeight="1" x14ac:dyDescent="0.25">
      <c r="L13188" s="516"/>
      <c r="M13188" s="410" t="str">
        <f>IFERROR(IF($A13189=VLOOKUP($A13189,AGOTADOS!$A$3:$H$4997,1,FALSE),"AGOTADO","SI HAY"),"")</f>
        <v/>
      </c>
    </row>
    <row r="13189" spans="12:13" ht="18" customHeight="1" x14ac:dyDescent="0.25">
      <c r="L13189" s="516"/>
      <c r="M13189" s="410" t="str">
        <f>IFERROR(IF($A13190=VLOOKUP($A13190,AGOTADOS!$A$3:$H$4997,1,FALSE),"AGOTADO","SI HAY"),"")</f>
        <v/>
      </c>
    </row>
    <row r="13190" spans="12:13" ht="18" customHeight="1" x14ac:dyDescent="0.25">
      <c r="L13190" s="516"/>
      <c r="M13190" s="410" t="str">
        <f>IFERROR(IF($A13191=VLOOKUP($A13191,AGOTADOS!$A$3:$H$4997,1,FALSE),"AGOTADO","SI HAY"),"")</f>
        <v/>
      </c>
    </row>
    <row r="13191" spans="12:13" ht="18" customHeight="1" x14ac:dyDescent="0.25">
      <c r="L13191" s="516"/>
      <c r="M13191" s="410" t="str">
        <f>IFERROR(IF($A13192=VLOOKUP($A13192,AGOTADOS!$A$3:$H$4997,1,FALSE),"AGOTADO","SI HAY"),"")</f>
        <v/>
      </c>
    </row>
    <row r="13192" spans="12:13" ht="18" customHeight="1" x14ac:dyDescent="0.25">
      <c r="L13192" s="516"/>
      <c r="M13192" s="410" t="str">
        <f>IFERROR(IF($A13193=VLOOKUP($A13193,AGOTADOS!$A$3:$H$4997,1,FALSE),"AGOTADO","SI HAY"),"")</f>
        <v/>
      </c>
    </row>
    <row r="13193" spans="12:13" ht="18" customHeight="1" x14ac:dyDescent="0.25">
      <c r="L13193" s="516"/>
      <c r="M13193" s="410" t="str">
        <f>IFERROR(IF($A13194=VLOOKUP($A13194,AGOTADOS!$A$3:$H$4997,1,FALSE),"AGOTADO","SI HAY"),"")</f>
        <v/>
      </c>
    </row>
    <row r="13194" spans="12:13" ht="18" customHeight="1" x14ac:dyDescent="0.25">
      <c r="L13194" s="516"/>
      <c r="M13194" s="410" t="str">
        <f>IFERROR(IF($A13195=VLOOKUP($A13195,AGOTADOS!$A$3:$H$4997,1,FALSE),"AGOTADO","SI HAY"),"")</f>
        <v/>
      </c>
    </row>
    <row r="13195" spans="12:13" ht="18" customHeight="1" x14ac:dyDescent="0.25">
      <c r="L13195" s="516"/>
      <c r="M13195" s="410" t="str">
        <f>IFERROR(IF($A13196=VLOOKUP($A13196,AGOTADOS!$A$3:$H$4997,1,FALSE),"AGOTADO","SI HAY"),"")</f>
        <v/>
      </c>
    </row>
    <row r="13196" spans="12:13" ht="18" customHeight="1" x14ac:dyDescent="0.25">
      <c r="L13196" s="516"/>
      <c r="M13196" s="410" t="str">
        <f>IFERROR(IF($A13197=VLOOKUP($A13197,AGOTADOS!$A$3:$H$4997,1,FALSE),"AGOTADO","SI HAY"),"")</f>
        <v/>
      </c>
    </row>
    <row r="13197" spans="12:13" ht="18" customHeight="1" x14ac:dyDescent="0.25">
      <c r="L13197" s="516"/>
      <c r="M13197" s="410" t="str">
        <f>IFERROR(IF($A13198=VLOOKUP($A13198,AGOTADOS!$A$3:$H$4997,1,FALSE),"AGOTADO","SI HAY"),"")</f>
        <v/>
      </c>
    </row>
    <row r="13198" spans="12:13" ht="18" customHeight="1" x14ac:dyDescent="0.25">
      <c r="L13198" s="516"/>
      <c r="M13198" s="410" t="str">
        <f>IFERROR(IF($A13199=VLOOKUP($A13199,AGOTADOS!$A$3:$H$4997,1,FALSE),"AGOTADO","SI HAY"),"")</f>
        <v/>
      </c>
    </row>
    <row r="13199" spans="12:13" ht="18" customHeight="1" x14ac:dyDescent="0.25">
      <c r="L13199" s="516"/>
      <c r="M13199" s="410" t="str">
        <f>IFERROR(IF($A13200=VLOOKUP($A13200,AGOTADOS!$A$3:$H$4997,1,FALSE),"AGOTADO","SI HAY"),"")</f>
        <v/>
      </c>
    </row>
    <row r="13200" spans="12:13" ht="18" customHeight="1" x14ac:dyDescent="0.25">
      <c r="L13200" s="516"/>
      <c r="M13200" s="410" t="str">
        <f>IFERROR(IF($A13201=VLOOKUP($A13201,AGOTADOS!$A$3:$H$4997,1,FALSE),"AGOTADO","SI HAY"),"")</f>
        <v/>
      </c>
    </row>
    <row r="13201" spans="12:13" ht="18" customHeight="1" x14ac:dyDescent="0.25">
      <c r="L13201" s="516"/>
      <c r="M13201" s="410" t="str">
        <f>IFERROR(IF($A13202=VLOOKUP($A13202,AGOTADOS!$A$3:$H$4997,1,FALSE),"AGOTADO","SI HAY"),"")</f>
        <v/>
      </c>
    </row>
    <row r="13202" spans="12:13" ht="18" customHeight="1" x14ac:dyDescent="0.25">
      <c r="L13202" s="516"/>
      <c r="M13202" s="410" t="str">
        <f>IFERROR(IF($A13203=VLOOKUP($A13203,AGOTADOS!$A$3:$H$4997,1,FALSE),"AGOTADO","SI HAY"),"")</f>
        <v/>
      </c>
    </row>
    <row r="13203" spans="12:13" ht="18" customHeight="1" x14ac:dyDescent="0.25">
      <c r="L13203" s="516"/>
      <c r="M13203" s="410" t="str">
        <f>IFERROR(IF($A13204=VLOOKUP($A13204,AGOTADOS!$A$3:$H$4997,1,FALSE),"AGOTADO","SI HAY"),"")</f>
        <v/>
      </c>
    </row>
    <row r="13204" spans="12:13" ht="18" customHeight="1" x14ac:dyDescent="0.25">
      <c r="L13204" s="516"/>
      <c r="M13204" s="410" t="str">
        <f>IFERROR(IF($A13205=VLOOKUP($A13205,AGOTADOS!$A$3:$H$4997,1,FALSE),"AGOTADO","SI HAY"),"")</f>
        <v/>
      </c>
    </row>
    <row r="13205" spans="12:13" ht="18" customHeight="1" x14ac:dyDescent="0.25">
      <c r="L13205" s="516"/>
      <c r="M13205" s="410" t="str">
        <f>IFERROR(IF($A13206=VLOOKUP($A13206,AGOTADOS!$A$3:$H$4997,1,FALSE),"AGOTADO","SI HAY"),"")</f>
        <v/>
      </c>
    </row>
    <row r="13206" spans="12:13" ht="18" customHeight="1" x14ac:dyDescent="0.25">
      <c r="L13206" s="516"/>
      <c r="M13206" s="410" t="str">
        <f>IFERROR(IF($A13207=VLOOKUP($A13207,AGOTADOS!$A$3:$H$4997,1,FALSE),"AGOTADO","SI HAY"),"")</f>
        <v/>
      </c>
    </row>
    <row r="13207" spans="12:13" ht="18" customHeight="1" x14ac:dyDescent="0.25">
      <c r="L13207" s="516"/>
      <c r="M13207" s="410" t="str">
        <f>IFERROR(IF($A13208=VLOOKUP($A13208,AGOTADOS!$A$3:$H$4997,1,FALSE),"AGOTADO","SI HAY"),"")</f>
        <v/>
      </c>
    </row>
    <row r="13208" spans="12:13" ht="18" customHeight="1" x14ac:dyDescent="0.25">
      <c r="L13208" s="516"/>
      <c r="M13208" s="410" t="str">
        <f>IFERROR(IF($A13209=VLOOKUP($A13209,AGOTADOS!$A$3:$H$4997,1,FALSE),"AGOTADO","SI HAY"),"")</f>
        <v/>
      </c>
    </row>
    <row r="13209" spans="12:13" ht="18" customHeight="1" x14ac:dyDescent="0.25">
      <c r="L13209" s="516"/>
      <c r="M13209" s="410" t="str">
        <f>IFERROR(IF($A13210=VLOOKUP($A13210,AGOTADOS!$A$3:$H$4997,1,FALSE),"AGOTADO","SI HAY"),"")</f>
        <v/>
      </c>
    </row>
    <row r="13210" spans="12:13" ht="18" customHeight="1" x14ac:dyDescent="0.25">
      <c r="L13210" s="516"/>
      <c r="M13210" s="410" t="str">
        <f>IFERROR(IF($A13211=VLOOKUP($A13211,AGOTADOS!$A$3:$H$4997,1,FALSE),"AGOTADO","SI HAY"),"")</f>
        <v/>
      </c>
    </row>
    <row r="13211" spans="12:13" ht="18" customHeight="1" x14ac:dyDescent="0.25">
      <c r="L13211" s="516"/>
      <c r="M13211" s="410" t="str">
        <f>IFERROR(IF($A13212=VLOOKUP($A13212,AGOTADOS!$A$3:$H$4997,1,FALSE),"AGOTADO","SI HAY"),"")</f>
        <v/>
      </c>
    </row>
    <row r="13212" spans="12:13" ht="18" customHeight="1" x14ac:dyDescent="0.25">
      <c r="L13212" s="516"/>
      <c r="M13212" s="410" t="str">
        <f>IFERROR(IF($A13213=VLOOKUP($A13213,AGOTADOS!$A$3:$H$4997,1,FALSE),"AGOTADO","SI HAY"),"")</f>
        <v/>
      </c>
    </row>
    <row r="13213" spans="12:13" ht="18" customHeight="1" x14ac:dyDescent="0.25">
      <c r="L13213" s="516"/>
      <c r="M13213" s="410" t="str">
        <f>IFERROR(IF($A13214=VLOOKUP($A13214,AGOTADOS!$A$3:$H$4997,1,FALSE),"AGOTADO","SI HAY"),"")</f>
        <v/>
      </c>
    </row>
    <row r="13214" spans="12:13" ht="18" customHeight="1" x14ac:dyDescent="0.25">
      <c r="L13214" s="516"/>
      <c r="M13214" s="410" t="str">
        <f>IFERROR(IF($A13215=VLOOKUP($A13215,AGOTADOS!$A$3:$H$4997,1,FALSE),"AGOTADO","SI HAY"),"")</f>
        <v/>
      </c>
    </row>
    <row r="13215" spans="12:13" ht="18" customHeight="1" x14ac:dyDescent="0.25">
      <c r="L13215" s="516"/>
      <c r="M13215" s="410" t="str">
        <f>IFERROR(IF($A13216=VLOOKUP($A13216,AGOTADOS!$A$3:$H$4997,1,FALSE),"AGOTADO","SI HAY"),"")</f>
        <v/>
      </c>
    </row>
    <row r="13216" spans="12:13" ht="18" customHeight="1" x14ac:dyDescent="0.25">
      <c r="L13216" s="516"/>
      <c r="M13216" s="410" t="str">
        <f>IFERROR(IF($A13217=VLOOKUP($A13217,AGOTADOS!$A$3:$H$4997,1,FALSE),"AGOTADO","SI HAY"),"")</f>
        <v/>
      </c>
    </row>
    <row r="13217" spans="12:13" ht="18" customHeight="1" x14ac:dyDescent="0.25">
      <c r="L13217" s="516"/>
      <c r="M13217" s="410" t="str">
        <f>IFERROR(IF($A13218=VLOOKUP($A13218,AGOTADOS!$A$3:$H$4997,1,FALSE),"AGOTADO","SI HAY"),"")</f>
        <v/>
      </c>
    </row>
    <row r="13218" spans="12:13" ht="18" customHeight="1" x14ac:dyDescent="0.25">
      <c r="L13218" s="516"/>
      <c r="M13218" s="410" t="str">
        <f>IFERROR(IF($A13219=VLOOKUP($A13219,AGOTADOS!$A$3:$H$4997,1,FALSE),"AGOTADO","SI HAY"),"")</f>
        <v/>
      </c>
    </row>
    <row r="13219" spans="12:13" ht="18" customHeight="1" x14ac:dyDescent="0.25">
      <c r="L13219" s="516"/>
      <c r="M13219" s="410" t="str">
        <f>IFERROR(IF($A13220=VLOOKUP($A13220,AGOTADOS!$A$3:$H$4997,1,FALSE),"AGOTADO","SI HAY"),"")</f>
        <v/>
      </c>
    </row>
    <row r="13220" spans="12:13" ht="18" customHeight="1" x14ac:dyDescent="0.25">
      <c r="L13220" s="516"/>
      <c r="M13220" s="410" t="str">
        <f>IFERROR(IF($A13221=VLOOKUP($A13221,AGOTADOS!$A$3:$H$4997,1,FALSE),"AGOTADO","SI HAY"),"")</f>
        <v/>
      </c>
    </row>
    <row r="13221" spans="12:13" ht="18" customHeight="1" x14ac:dyDescent="0.25">
      <c r="L13221" s="516"/>
      <c r="M13221" s="410" t="str">
        <f>IFERROR(IF($A13222=VLOOKUP($A13222,AGOTADOS!$A$3:$H$4997,1,FALSE),"AGOTADO","SI HAY"),"")</f>
        <v/>
      </c>
    </row>
    <row r="13222" spans="12:13" ht="18" customHeight="1" x14ac:dyDescent="0.25">
      <c r="L13222" s="516"/>
      <c r="M13222" s="410" t="str">
        <f>IFERROR(IF($A13223=VLOOKUP($A13223,AGOTADOS!$A$3:$H$4997,1,FALSE),"AGOTADO","SI HAY"),"")</f>
        <v/>
      </c>
    </row>
    <row r="13223" spans="12:13" ht="18" customHeight="1" x14ac:dyDescent="0.25">
      <c r="L13223" s="516"/>
      <c r="M13223" s="410" t="str">
        <f>IFERROR(IF($A13224=VLOOKUP($A13224,AGOTADOS!$A$3:$H$4997,1,FALSE),"AGOTADO","SI HAY"),"")</f>
        <v/>
      </c>
    </row>
    <row r="13224" spans="12:13" ht="18" customHeight="1" x14ac:dyDescent="0.25">
      <c r="L13224" s="516"/>
      <c r="M13224" s="410" t="str">
        <f>IFERROR(IF($A13225=VLOOKUP($A13225,AGOTADOS!$A$3:$H$4997,1,FALSE),"AGOTADO","SI HAY"),"")</f>
        <v/>
      </c>
    </row>
    <row r="13225" spans="12:13" ht="18" customHeight="1" x14ac:dyDescent="0.25">
      <c r="L13225" s="516"/>
      <c r="M13225" s="410" t="str">
        <f>IFERROR(IF($A13226=VLOOKUP($A13226,AGOTADOS!$A$3:$H$4997,1,FALSE),"AGOTADO","SI HAY"),"")</f>
        <v/>
      </c>
    </row>
    <row r="13226" spans="12:13" ht="18" customHeight="1" x14ac:dyDescent="0.25">
      <c r="L13226" s="516"/>
      <c r="M13226" s="410" t="str">
        <f>IFERROR(IF($A13227=VLOOKUP($A13227,AGOTADOS!$A$3:$H$4997,1,FALSE),"AGOTADO","SI HAY"),"")</f>
        <v/>
      </c>
    </row>
    <row r="13227" spans="12:13" ht="18" customHeight="1" x14ac:dyDescent="0.25">
      <c r="L13227" s="516"/>
      <c r="M13227" s="410" t="str">
        <f>IFERROR(IF($A13228=VLOOKUP($A13228,AGOTADOS!$A$3:$H$4997,1,FALSE),"AGOTADO","SI HAY"),"")</f>
        <v/>
      </c>
    </row>
    <row r="13228" spans="12:13" ht="18" customHeight="1" x14ac:dyDescent="0.25">
      <c r="L13228" s="516"/>
      <c r="M13228" s="410" t="str">
        <f>IFERROR(IF($A13229=VLOOKUP($A13229,AGOTADOS!$A$3:$H$4997,1,FALSE),"AGOTADO","SI HAY"),"")</f>
        <v/>
      </c>
    </row>
    <row r="13229" spans="12:13" ht="18" customHeight="1" x14ac:dyDescent="0.25">
      <c r="L13229" s="516"/>
      <c r="M13229" s="410" t="str">
        <f>IFERROR(IF($A13230=VLOOKUP($A13230,AGOTADOS!$A$3:$H$4997,1,FALSE),"AGOTADO","SI HAY"),"")</f>
        <v/>
      </c>
    </row>
    <row r="13230" spans="12:13" ht="18" customHeight="1" x14ac:dyDescent="0.25">
      <c r="L13230" s="516"/>
      <c r="M13230" s="410" t="str">
        <f>IFERROR(IF($A13231=VLOOKUP($A13231,AGOTADOS!$A$3:$H$4997,1,FALSE),"AGOTADO","SI HAY"),"")</f>
        <v/>
      </c>
    </row>
    <row r="13231" spans="12:13" ht="18" customHeight="1" x14ac:dyDescent="0.25">
      <c r="L13231" s="516"/>
      <c r="M13231" s="410" t="str">
        <f>IFERROR(IF($A13232=VLOOKUP($A13232,AGOTADOS!$A$3:$H$4997,1,FALSE),"AGOTADO","SI HAY"),"")</f>
        <v/>
      </c>
    </row>
    <row r="13232" spans="12:13" ht="18" customHeight="1" x14ac:dyDescent="0.25">
      <c r="L13232" s="516"/>
      <c r="M13232" s="410" t="str">
        <f>IFERROR(IF($A13233=VLOOKUP($A13233,AGOTADOS!$A$3:$H$4997,1,FALSE),"AGOTADO","SI HAY"),"")</f>
        <v/>
      </c>
    </row>
    <row r="13233" spans="12:13" ht="18" customHeight="1" x14ac:dyDescent="0.25">
      <c r="L13233" s="516"/>
      <c r="M13233" s="410" t="str">
        <f>IFERROR(IF($A13234=VLOOKUP($A13234,AGOTADOS!$A$3:$H$4997,1,FALSE),"AGOTADO","SI HAY"),"")</f>
        <v/>
      </c>
    </row>
    <row r="13234" spans="12:13" ht="18" customHeight="1" x14ac:dyDescent="0.25">
      <c r="L13234" s="516"/>
      <c r="M13234" s="410" t="str">
        <f>IFERROR(IF($A13235=VLOOKUP($A13235,AGOTADOS!$A$3:$H$4997,1,FALSE),"AGOTADO","SI HAY"),"")</f>
        <v/>
      </c>
    </row>
    <row r="13235" spans="12:13" ht="18" customHeight="1" x14ac:dyDescent="0.25">
      <c r="L13235" s="516"/>
      <c r="M13235" s="410" t="str">
        <f>IFERROR(IF($A13236=VLOOKUP($A13236,AGOTADOS!$A$3:$H$4997,1,FALSE),"AGOTADO","SI HAY"),"")</f>
        <v/>
      </c>
    </row>
    <row r="13236" spans="12:13" ht="18" customHeight="1" x14ac:dyDescent="0.25">
      <c r="L13236" s="516"/>
      <c r="M13236" s="410" t="str">
        <f>IFERROR(IF($A13237=VLOOKUP($A13237,AGOTADOS!$A$3:$H$4997,1,FALSE),"AGOTADO","SI HAY"),"")</f>
        <v/>
      </c>
    </row>
    <row r="13237" spans="12:13" ht="18" customHeight="1" x14ac:dyDescent="0.25">
      <c r="L13237" s="516"/>
      <c r="M13237" s="410" t="str">
        <f>IFERROR(IF($A13238=VLOOKUP($A13238,AGOTADOS!$A$3:$H$4997,1,FALSE),"AGOTADO","SI HAY"),"")</f>
        <v/>
      </c>
    </row>
    <row r="13238" spans="12:13" ht="18" customHeight="1" x14ac:dyDescent="0.25">
      <c r="L13238" s="516"/>
      <c r="M13238" s="410" t="str">
        <f>IFERROR(IF($A13239=VLOOKUP($A13239,AGOTADOS!$A$3:$H$4997,1,FALSE),"AGOTADO","SI HAY"),"")</f>
        <v/>
      </c>
    </row>
    <row r="13239" spans="12:13" ht="18" customHeight="1" x14ac:dyDescent="0.25">
      <c r="L13239" s="516"/>
      <c r="M13239" s="410" t="str">
        <f>IFERROR(IF($A13240=VLOOKUP($A13240,AGOTADOS!$A$3:$H$4997,1,FALSE),"AGOTADO","SI HAY"),"")</f>
        <v/>
      </c>
    </row>
    <row r="13240" spans="12:13" ht="18" customHeight="1" x14ac:dyDescent="0.25">
      <c r="L13240" s="516"/>
      <c r="M13240" s="410" t="str">
        <f>IFERROR(IF($A13241=VLOOKUP($A13241,AGOTADOS!$A$3:$H$4997,1,FALSE),"AGOTADO","SI HAY"),"")</f>
        <v/>
      </c>
    </row>
    <row r="13241" spans="12:13" ht="18" customHeight="1" x14ac:dyDescent="0.25">
      <c r="L13241" s="516"/>
      <c r="M13241" s="410" t="str">
        <f>IFERROR(IF($A13242=VLOOKUP($A13242,AGOTADOS!$A$3:$H$4997,1,FALSE),"AGOTADO","SI HAY"),"")</f>
        <v/>
      </c>
    </row>
    <row r="13242" spans="12:13" ht="18" customHeight="1" x14ac:dyDescent="0.25">
      <c r="L13242" s="516"/>
      <c r="M13242" s="410" t="str">
        <f>IFERROR(IF($A13243=VLOOKUP($A13243,AGOTADOS!$A$3:$H$4997,1,FALSE),"AGOTADO","SI HAY"),"")</f>
        <v/>
      </c>
    </row>
    <row r="13243" spans="12:13" ht="18" customHeight="1" x14ac:dyDescent="0.25">
      <c r="L13243" s="516"/>
      <c r="M13243" s="410" t="str">
        <f>IFERROR(IF($A13244=VLOOKUP($A13244,AGOTADOS!$A$3:$H$4997,1,FALSE),"AGOTADO","SI HAY"),"")</f>
        <v/>
      </c>
    </row>
    <row r="13244" spans="12:13" ht="18" customHeight="1" x14ac:dyDescent="0.25">
      <c r="L13244" s="516"/>
      <c r="M13244" s="410" t="str">
        <f>IFERROR(IF($A13245=VLOOKUP($A13245,AGOTADOS!$A$3:$H$4997,1,FALSE),"AGOTADO","SI HAY"),"")</f>
        <v/>
      </c>
    </row>
    <row r="13245" spans="12:13" ht="18" customHeight="1" x14ac:dyDescent="0.25">
      <c r="L13245" s="516"/>
      <c r="M13245" s="410" t="str">
        <f>IFERROR(IF($A13246=VLOOKUP($A13246,AGOTADOS!$A$3:$H$4997,1,FALSE),"AGOTADO","SI HAY"),"")</f>
        <v/>
      </c>
    </row>
    <row r="13246" spans="12:13" ht="18" customHeight="1" x14ac:dyDescent="0.25">
      <c r="L13246" s="516"/>
      <c r="M13246" s="410" t="str">
        <f>IFERROR(IF($A13247=VLOOKUP($A13247,AGOTADOS!$A$3:$H$4997,1,FALSE),"AGOTADO","SI HAY"),"")</f>
        <v/>
      </c>
    </row>
    <row r="13247" spans="12:13" ht="18" customHeight="1" x14ac:dyDescent="0.25">
      <c r="L13247" s="516"/>
      <c r="M13247" s="410" t="str">
        <f>IFERROR(IF($A13248=VLOOKUP($A13248,AGOTADOS!$A$3:$H$4997,1,FALSE),"AGOTADO","SI HAY"),"")</f>
        <v/>
      </c>
    </row>
    <row r="13248" spans="12:13" ht="18" customHeight="1" x14ac:dyDescent="0.25">
      <c r="L13248" s="516"/>
      <c r="M13248" s="410" t="str">
        <f>IFERROR(IF($A13249=VLOOKUP($A13249,AGOTADOS!$A$3:$H$4997,1,FALSE),"AGOTADO","SI HAY"),"")</f>
        <v/>
      </c>
    </row>
    <row r="13249" spans="12:13" ht="18" customHeight="1" x14ac:dyDescent="0.25">
      <c r="L13249" s="516"/>
      <c r="M13249" s="410" t="str">
        <f>IFERROR(IF($A13250=VLOOKUP($A13250,AGOTADOS!$A$3:$H$4997,1,FALSE),"AGOTADO","SI HAY"),"")</f>
        <v/>
      </c>
    </row>
    <row r="13250" spans="12:13" ht="18" customHeight="1" x14ac:dyDescent="0.25">
      <c r="L13250" s="516"/>
      <c r="M13250" s="410" t="str">
        <f>IFERROR(IF($A13251=VLOOKUP($A13251,AGOTADOS!$A$3:$H$4997,1,FALSE),"AGOTADO","SI HAY"),"")</f>
        <v/>
      </c>
    </row>
    <row r="13251" spans="12:13" ht="18" customHeight="1" x14ac:dyDescent="0.25">
      <c r="L13251" s="516"/>
      <c r="M13251" s="410" t="str">
        <f>IFERROR(IF($A13252=VLOOKUP($A13252,AGOTADOS!$A$3:$H$4997,1,FALSE),"AGOTADO","SI HAY"),"")</f>
        <v/>
      </c>
    </row>
    <row r="13252" spans="12:13" ht="18" customHeight="1" x14ac:dyDescent="0.25">
      <c r="L13252" s="516"/>
      <c r="M13252" s="410" t="str">
        <f>IFERROR(IF($A13253=VLOOKUP($A13253,AGOTADOS!$A$3:$H$4997,1,FALSE),"AGOTADO","SI HAY"),"")</f>
        <v/>
      </c>
    </row>
    <row r="13253" spans="12:13" ht="18" customHeight="1" x14ac:dyDescent="0.25">
      <c r="L13253" s="516"/>
      <c r="M13253" s="410" t="str">
        <f>IFERROR(IF($A13254=VLOOKUP($A13254,AGOTADOS!$A$3:$H$4997,1,FALSE),"AGOTADO","SI HAY"),"")</f>
        <v/>
      </c>
    </row>
    <row r="13254" spans="12:13" ht="18" customHeight="1" x14ac:dyDescent="0.25">
      <c r="L13254" s="516"/>
      <c r="M13254" s="410" t="str">
        <f>IFERROR(IF($A13255=VLOOKUP($A13255,AGOTADOS!$A$3:$H$4997,1,FALSE),"AGOTADO","SI HAY"),"")</f>
        <v/>
      </c>
    </row>
    <row r="13255" spans="12:13" ht="18" customHeight="1" x14ac:dyDescent="0.25">
      <c r="L13255" s="516"/>
      <c r="M13255" s="410" t="str">
        <f>IFERROR(IF($A13256=VLOOKUP($A13256,AGOTADOS!$A$3:$H$4997,1,FALSE),"AGOTADO","SI HAY"),"")</f>
        <v/>
      </c>
    </row>
    <row r="13256" spans="12:13" ht="18" customHeight="1" x14ac:dyDescent="0.25">
      <c r="L13256" s="516"/>
      <c r="M13256" s="410" t="str">
        <f>IFERROR(IF($A13257=VLOOKUP($A13257,AGOTADOS!$A$3:$H$4997,1,FALSE),"AGOTADO","SI HAY"),"")</f>
        <v/>
      </c>
    </row>
    <row r="13257" spans="12:13" ht="18" customHeight="1" x14ac:dyDescent="0.25">
      <c r="L13257" s="516"/>
      <c r="M13257" s="410" t="str">
        <f>IFERROR(IF($A13258=VLOOKUP($A13258,AGOTADOS!$A$3:$H$4997,1,FALSE),"AGOTADO","SI HAY"),"")</f>
        <v/>
      </c>
    </row>
    <row r="13258" spans="12:13" ht="18" customHeight="1" x14ac:dyDescent="0.25">
      <c r="L13258" s="516"/>
      <c r="M13258" s="410" t="str">
        <f>IFERROR(IF($A13259=VLOOKUP($A13259,AGOTADOS!$A$3:$H$4997,1,FALSE),"AGOTADO","SI HAY"),"")</f>
        <v/>
      </c>
    </row>
    <row r="13259" spans="12:13" ht="18" customHeight="1" x14ac:dyDescent="0.25">
      <c r="L13259" s="516"/>
      <c r="M13259" s="410" t="str">
        <f>IFERROR(IF($A13260=VLOOKUP($A13260,AGOTADOS!$A$3:$H$4997,1,FALSE),"AGOTADO","SI HAY"),"")</f>
        <v/>
      </c>
    </row>
    <row r="13260" spans="12:13" ht="18" customHeight="1" x14ac:dyDescent="0.25">
      <c r="L13260" s="516"/>
      <c r="M13260" s="410" t="str">
        <f>IFERROR(IF($A13261=VLOOKUP($A13261,AGOTADOS!$A$3:$H$4997,1,FALSE),"AGOTADO","SI HAY"),"")</f>
        <v/>
      </c>
    </row>
    <row r="13261" spans="12:13" ht="18" customHeight="1" x14ac:dyDescent="0.25">
      <c r="L13261" s="516"/>
      <c r="M13261" s="410" t="str">
        <f>IFERROR(IF($A13262=VLOOKUP($A13262,AGOTADOS!$A$3:$H$4997,1,FALSE),"AGOTADO","SI HAY"),"")</f>
        <v/>
      </c>
    </row>
    <row r="13262" spans="12:13" ht="18" customHeight="1" x14ac:dyDescent="0.25">
      <c r="L13262" s="516"/>
      <c r="M13262" s="410" t="str">
        <f>IFERROR(IF($A13263=VLOOKUP($A13263,AGOTADOS!$A$3:$H$4997,1,FALSE),"AGOTADO","SI HAY"),"")</f>
        <v/>
      </c>
    </row>
    <row r="13263" spans="12:13" ht="18" customHeight="1" x14ac:dyDescent="0.25">
      <c r="L13263" s="516"/>
      <c r="M13263" s="410" t="str">
        <f>IFERROR(IF($A13264=VLOOKUP($A13264,AGOTADOS!$A$3:$H$4997,1,FALSE),"AGOTADO","SI HAY"),"")</f>
        <v/>
      </c>
    </row>
    <row r="13264" spans="12:13" ht="18" customHeight="1" x14ac:dyDescent="0.25">
      <c r="L13264" s="516"/>
      <c r="M13264" s="410" t="str">
        <f>IFERROR(IF($A13265=VLOOKUP($A13265,AGOTADOS!$A$3:$H$4997,1,FALSE),"AGOTADO","SI HAY"),"")</f>
        <v/>
      </c>
    </row>
    <row r="13265" spans="12:13" ht="18" customHeight="1" x14ac:dyDescent="0.25">
      <c r="L13265" s="516"/>
      <c r="M13265" s="410" t="str">
        <f>IFERROR(IF($A13266=VLOOKUP($A13266,AGOTADOS!$A$3:$H$4997,1,FALSE),"AGOTADO","SI HAY"),"")</f>
        <v/>
      </c>
    </row>
    <row r="13266" spans="12:13" ht="18" customHeight="1" x14ac:dyDescent="0.25">
      <c r="L13266" s="516"/>
      <c r="M13266" s="410" t="str">
        <f>IFERROR(IF($A13267=VLOOKUP($A13267,AGOTADOS!$A$3:$H$4997,1,FALSE),"AGOTADO","SI HAY"),"")</f>
        <v/>
      </c>
    </row>
    <row r="13267" spans="12:13" ht="18" customHeight="1" x14ac:dyDescent="0.25">
      <c r="L13267" s="516"/>
      <c r="M13267" s="410" t="str">
        <f>IFERROR(IF($A13268=VLOOKUP($A13268,AGOTADOS!$A$3:$H$4997,1,FALSE),"AGOTADO","SI HAY"),"")</f>
        <v/>
      </c>
    </row>
    <row r="13268" spans="12:13" ht="18" customHeight="1" x14ac:dyDescent="0.25">
      <c r="L13268" s="516"/>
      <c r="M13268" s="410" t="str">
        <f>IFERROR(IF($A13269=VLOOKUP($A13269,AGOTADOS!$A$3:$H$4997,1,FALSE),"AGOTADO","SI HAY"),"")</f>
        <v/>
      </c>
    </row>
    <row r="13269" spans="12:13" ht="18" customHeight="1" x14ac:dyDescent="0.25">
      <c r="L13269" s="516"/>
      <c r="M13269" s="410" t="str">
        <f>IFERROR(IF($A13270=VLOOKUP($A13270,AGOTADOS!$A$3:$H$4997,1,FALSE),"AGOTADO","SI HAY"),"")</f>
        <v/>
      </c>
    </row>
    <row r="13270" spans="12:13" ht="18" customHeight="1" x14ac:dyDescent="0.25">
      <c r="L13270" s="516"/>
      <c r="M13270" s="410" t="str">
        <f>IFERROR(IF($A13271=VLOOKUP($A13271,AGOTADOS!$A$3:$H$4997,1,FALSE),"AGOTADO","SI HAY"),"")</f>
        <v/>
      </c>
    </row>
    <row r="13271" spans="12:13" ht="18" customHeight="1" x14ac:dyDescent="0.25">
      <c r="L13271" s="516"/>
      <c r="M13271" s="410" t="str">
        <f>IFERROR(IF($A13272=VLOOKUP($A13272,AGOTADOS!$A$3:$H$4997,1,FALSE),"AGOTADO","SI HAY"),"")</f>
        <v/>
      </c>
    </row>
    <row r="13272" spans="12:13" ht="18" customHeight="1" x14ac:dyDescent="0.25">
      <c r="L13272" s="516"/>
      <c r="M13272" s="410" t="str">
        <f>IFERROR(IF($A13273=VLOOKUP($A13273,AGOTADOS!$A$3:$H$4997,1,FALSE),"AGOTADO","SI HAY"),"")</f>
        <v/>
      </c>
    </row>
    <row r="13273" spans="12:13" ht="18" customHeight="1" x14ac:dyDescent="0.25">
      <c r="L13273" s="516"/>
      <c r="M13273" s="410" t="str">
        <f>IFERROR(IF($A13274=VLOOKUP($A13274,AGOTADOS!$A$3:$H$4997,1,FALSE),"AGOTADO","SI HAY"),"")</f>
        <v/>
      </c>
    </row>
    <row r="13274" spans="12:13" ht="18" customHeight="1" x14ac:dyDescent="0.25">
      <c r="L13274" s="516"/>
      <c r="M13274" s="410" t="str">
        <f>IFERROR(IF($A13275=VLOOKUP($A13275,AGOTADOS!$A$3:$H$4997,1,FALSE),"AGOTADO","SI HAY"),"")</f>
        <v/>
      </c>
    </row>
    <row r="13275" spans="12:13" ht="18" customHeight="1" x14ac:dyDescent="0.25">
      <c r="L13275" s="516"/>
      <c r="M13275" s="410" t="str">
        <f>IFERROR(IF($A13276=VLOOKUP($A13276,AGOTADOS!$A$3:$H$4997,1,FALSE),"AGOTADO","SI HAY"),"")</f>
        <v/>
      </c>
    </row>
    <row r="13276" spans="12:13" ht="18" customHeight="1" x14ac:dyDescent="0.25">
      <c r="L13276" s="516"/>
      <c r="M13276" s="410" t="str">
        <f>IFERROR(IF($A13277=VLOOKUP($A13277,AGOTADOS!$A$3:$H$4997,1,FALSE),"AGOTADO","SI HAY"),"")</f>
        <v/>
      </c>
    </row>
    <row r="13277" spans="12:13" ht="18" customHeight="1" x14ac:dyDescent="0.25">
      <c r="L13277" s="516"/>
      <c r="M13277" s="410" t="str">
        <f>IFERROR(IF($A13278=VLOOKUP($A13278,AGOTADOS!$A$3:$H$4997,1,FALSE),"AGOTADO","SI HAY"),"")</f>
        <v/>
      </c>
    </row>
    <row r="13278" spans="12:13" ht="18" customHeight="1" x14ac:dyDescent="0.25">
      <c r="L13278" s="516"/>
      <c r="M13278" s="410" t="str">
        <f>IFERROR(IF($A13279=VLOOKUP($A13279,AGOTADOS!$A$3:$H$4997,1,FALSE),"AGOTADO","SI HAY"),"")</f>
        <v/>
      </c>
    </row>
    <row r="13279" spans="12:13" ht="18" customHeight="1" x14ac:dyDescent="0.25">
      <c r="L13279" s="516"/>
      <c r="M13279" s="410" t="str">
        <f>IFERROR(IF($A13280=VLOOKUP($A13280,AGOTADOS!$A$3:$H$4997,1,FALSE),"AGOTADO","SI HAY"),"")</f>
        <v/>
      </c>
    </row>
    <row r="13280" spans="12:13" ht="18" customHeight="1" x14ac:dyDescent="0.25">
      <c r="L13280" s="516"/>
      <c r="M13280" s="410" t="str">
        <f>IFERROR(IF($A13281=VLOOKUP($A13281,AGOTADOS!$A$3:$H$4997,1,FALSE),"AGOTADO","SI HAY"),"")</f>
        <v/>
      </c>
    </row>
    <row r="13281" spans="12:13" ht="18" customHeight="1" x14ac:dyDescent="0.25">
      <c r="L13281" s="516"/>
      <c r="M13281" s="410" t="str">
        <f>IFERROR(IF($A13282=VLOOKUP($A13282,AGOTADOS!$A$3:$H$4997,1,FALSE),"AGOTADO","SI HAY"),"")</f>
        <v/>
      </c>
    </row>
    <row r="13282" spans="12:13" ht="18" customHeight="1" x14ac:dyDescent="0.25">
      <c r="L13282" s="516"/>
      <c r="M13282" s="410" t="str">
        <f>IFERROR(IF($A13283=VLOOKUP($A13283,AGOTADOS!$A$3:$H$4997,1,FALSE),"AGOTADO","SI HAY"),"")</f>
        <v/>
      </c>
    </row>
    <row r="13283" spans="12:13" ht="18" customHeight="1" x14ac:dyDescent="0.25">
      <c r="L13283" s="516"/>
      <c r="M13283" s="410" t="str">
        <f>IFERROR(IF($A13284=VLOOKUP($A13284,AGOTADOS!$A$3:$H$4997,1,FALSE),"AGOTADO","SI HAY"),"")</f>
        <v/>
      </c>
    </row>
    <row r="13284" spans="12:13" ht="18" customHeight="1" x14ac:dyDescent="0.25">
      <c r="L13284" s="516"/>
      <c r="M13284" s="410" t="str">
        <f>IFERROR(IF($A13285=VLOOKUP($A13285,AGOTADOS!$A$3:$H$4997,1,FALSE),"AGOTADO","SI HAY"),"")</f>
        <v/>
      </c>
    </row>
    <row r="13285" spans="12:13" ht="18" customHeight="1" x14ac:dyDescent="0.25">
      <c r="L13285" s="516"/>
      <c r="M13285" s="410" t="str">
        <f>IFERROR(IF($A13286=VLOOKUP($A13286,AGOTADOS!$A$3:$H$4997,1,FALSE),"AGOTADO","SI HAY"),"")</f>
        <v/>
      </c>
    </row>
    <row r="13286" spans="12:13" ht="18" customHeight="1" x14ac:dyDescent="0.25">
      <c r="L13286" s="516"/>
      <c r="M13286" s="410" t="str">
        <f>IFERROR(IF($A13287=VLOOKUP($A13287,AGOTADOS!$A$3:$H$4997,1,FALSE),"AGOTADO","SI HAY"),"")</f>
        <v/>
      </c>
    </row>
    <row r="13287" spans="12:13" ht="18" customHeight="1" x14ac:dyDescent="0.25">
      <c r="L13287" s="516"/>
      <c r="M13287" s="410" t="str">
        <f>IFERROR(IF($A13288=VLOOKUP($A13288,AGOTADOS!$A$3:$H$4997,1,FALSE),"AGOTADO","SI HAY"),"")</f>
        <v/>
      </c>
    </row>
    <row r="13288" spans="12:13" ht="18" customHeight="1" x14ac:dyDescent="0.25">
      <c r="L13288" s="516"/>
      <c r="M13288" s="410" t="str">
        <f>IFERROR(IF($A13289=VLOOKUP($A13289,AGOTADOS!$A$3:$H$4997,1,FALSE),"AGOTADO","SI HAY"),"")</f>
        <v/>
      </c>
    </row>
    <row r="13289" spans="12:13" ht="18" customHeight="1" x14ac:dyDescent="0.25">
      <c r="L13289" s="516"/>
      <c r="M13289" s="410" t="str">
        <f>IFERROR(IF($A13290=VLOOKUP($A13290,AGOTADOS!$A$3:$H$4997,1,FALSE),"AGOTADO","SI HAY"),"")</f>
        <v/>
      </c>
    </row>
    <row r="13290" spans="12:13" ht="18" customHeight="1" x14ac:dyDescent="0.25">
      <c r="L13290" s="516"/>
      <c r="M13290" s="410" t="str">
        <f>IFERROR(IF($A13291=VLOOKUP($A13291,AGOTADOS!$A$3:$H$4997,1,FALSE),"AGOTADO","SI HAY"),"")</f>
        <v/>
      </c>
    </row>
    <row r="13291" spans="12:13" ht="18" customHeight="1" x14ac:dyDescent="0.25">
      <c r="L13291" s="516"/>
      <c r="M13291" s="410" t="str">
        <f>IFERROR(IF($A13292=VLOOKUP($A13292,AGOTADOS!$A$3:$H$4997,1,FALSE),"AGOTADO","SI HAY"),"")</f>
        <v/>
      </c>
    </row>
    <row r="13292" spans="12:13" ht="18" customHeight="1" x14ac:dyDescent="0.25">
      <c r="L13292" s="516"/>
      <c r="M13292" s="410" t="str">
        <f>IFERROR(IF($A13293=VLOOKUP($A13293,AGOTADOS!$A$3:$H$4997,1,FALSE),"AGOTADO","SI HAY"),"")</f>
        <v/>
      </c>
    </row>
    <row r="13293" spans="12:13" ht="18" customHeight="1" x14ac:dyDescent="0.25">
      <c r="L13293" s="516"/>
      <c r="M13293" s="410" t="str">
        <f>IFERROR(IF($A13294=VLOOKUP($A13294,AGOTADOS!$A$3:$H$4997,1,FALSE),"AGOTADO","SI HAY"),"")</f>
        <v/>
      </c>
    </row>
    <row r="13294" spans="12:13" ht="18" customHeight="1" x14ac:dyDescent="0.25">
      <c r="L13294" s="516"/>
      <c r="M13294" s="410" t="str">
        <f>IFERROR(IF($A13295=VLOOKUP($A13295,AGOTADOS!$A$3:$H$4997,1,FALSE),"AGOTADO","SI HAY"),"")</f>
        <v/>
      </c>
    </row>
    <row r="13295" spans="12:13" ht="18" customHeight="1" x14ac:dyDescent="0.25">
      <c r="L13295" s="516"/>
      <c r="M13295" s="410" t="str">
        <f>IFERROR(IF($A13296=VLOOKUP($A13296,AGOTADOS!$A$3:$H$4997,1,FALSE),"AGOTADO","SI HAY"),"")</f>
        <v/>
      </c>
    </row>
    <row r="13296" spans="12:13" ht="18" customHeight="1" x14ac:dyDescent="0.25">
      <c r="L13296" s="516"/>
      <c r="M13296" s="410" t="str">
        <f>IFERROR(IF($A13297=VLOOKUP($A13297,AGOTADOS!$A$3:$H$4997,1,FALSE),"AGOTADO","SI HAY"),"")</f>
        <v/>
      </c>
    </row>
    <row r="13297" spans="12:13" ht="18" customHeight="1" x14ac:dyDescent="0.25">
      <c r="L13297" s="516"/>
      <c r="M13297" s="410" t="str">
        <f>IFERROR(IF($A13298=VLOOKUP($A13298,AGOTADOS!$A$3:$H$4997,1,FALSE),"AGOTADO","SI HAY"),"")</f>
        <v/>
      </c>
    </row>
    <row r="13298" spans="12:13" ht="18" customHeight="1" x14ac:dyDescent="0.25">
      <c r="L13298" s="516"/>
      <c r="M13298" s="410" t="str">
        <f>IFERROR(IF($A13299=VLOOKUP($A13299,AGOTADOS!$A$3:$H$4997,1,FALSE),"AGOTADO","SI HAY"),"")</f>
        <v/>
      </c>
    </row>
    <row r="13299" spans="12:13" ht="18" customHeight="1" x14ac:dyDescent="0.25">
      <c r="L13299" s="516"/>
      <c r="M13299" s="410" t="str">
        <f>IFERROR(IF($A13300=VLOOKUP($A13300,AGOTADOS!$A$3:$H$4997,1,FALSE),"AGOTADO","SI HAY"),"")</f>
        <v/>
      </c>
    </row>
    <row r="13300" spans="12:13" ht="18" customHeight="1" x14ac:dyDescent="0.25">
      <c r="L13300" s="516"/>
      <c r="M13300" s="410" t="str">
        <f>IFERROR(IF($A13301=VLOOKUP($A13301,AGOTADOS!$A$3:$H$4997,1,FALSE),"AGOTADO","SI HAY"),"")</f>
        <v/>
      </c>
    </row>
    <row r="13301" spans="12:13" ht="18" customHeight="1" x14ac:dyDescent="0.25">
      <c r="L13301" s="516"/>
      <c r="M13301" s="410" t="str">
        <f>IFERROR(IF($A13302=VLOOKUP($A13302,AGOTADOS!$A$3:$H$4997,1,FALSE),"AGOTADO","SI HAY"),"")</f>
        <v/>
      </c>
    </row>
    <row r="13302" spans="12:13" ht="18" customHeight="1" x14ac:dyDescent="0.25">
      <c r="L13302" s="516"/>
      <c r="M13302" s="410" t="str">
        <f>IFERROR(IF($A13303=VLOOKUP($A13303,AGOTADOS!$A$3:$H$4997,1,FALSE),"AGOTADO","SI HAY"),"")</f>
        <v/>
      </c>
    </row>
    <row r="13303" spans="12:13" ht="18" customHeight="1" x14ac:dyDescent="0.25">
      <c r="L13303" s="516"/>
      <c r="M13303" s="410" t="str">
        <f>IFERROR(IF($A13304=VLOOKUP($A13304,AGOTADOS!$A$3:$H$4997,1,FALSE),"AGOTADO","SI HAY"),"")</f>
        <v/>
      </c>
    </row>
    <row r="13304" spans="12:13" ht="18" customHeight="1" x14ac:dyDescent="0.25">
      <c r="L13304" s="516"/>
      <c r="M13304" s="410" t="str">
        <f>IFERROR(IF($A13305=VLOOKUP($A13305,AGOTADOS!$A$3:$H$4997,1,FALSE),"AGOTADO","SI HAY"),"")</f>
        <v/>
      </c>
    </row>
    <row r="13305" spans="12:13" ht="18" customHeight="1" x14ac:dyDescent="0.25">
      <c r="L13305" s="516"/>
      <c r="M13305" s="410" t="str">
        <f>IFERROR(IF($A13306=VLOOKUP($A13306,AGOTADOS!$A$3:$H$4997,1,FALSE),"AGOTADO","SI HAY"),"")</f>
        <v/>
      </c>
    </row>
    <row r="13306" spans="12:13" ht="18" customHeight="1" x14ac:dyDescent="0.25">
      <c r="L13306" s="516"/>
      <c r="M13306" s="410" t="str">
        <f>IFERROR(IF($A13307=VLOOKUP($A13307,AGOTADOS!$A$3:$H$4997,1,FALSE),"AGOTADO","SI HAY"),"")</f>
        <v/>
      </c>
    </row>
    <row r="13307" spans="12:13" ht="18" customHeight="1" x14ac:dyDescent="0.25">
      <c r="L13307" s="516"/>
      <c r="M13307" s="410" t="str">
        <f>IFERROR(IF($A13308=VLOOKUP($A13308,AGOTADOS!$A$3:$H$4997,1,FALSE),"AGOTADO","SI HAY"),"")</f>
        <v/>
      </c>
    </row>
    <row r="13308" spans="12:13" ht="18" customHeight="1" x14ac:dyDescent="0.25">
      <c r="L13308" s="516"/>
      <c r="M13308" s="410" t="str">
        <f>IFERROR(IF($A13309=VLOOKUP($A13309,AGOTADOS!$A$3:$H$4997,1,FALSE),"AGOTADO","SI HAY"),"")</f>
        <v/>
      </c>
    </row>
    <row r="13309" spans="12:13" ht="18" customHeight="1" x14ac:dyDescent="0.25">
      <c r="L13309" s="516"/>
      <c r="M13309" s="410" t="str">
        <f>IFERROR(IF($A13310=VLOOKUP($A13310,AGOTADOS!$A$3:$H$4997,1,FALSE),"AGOTADO","SI HAY"),"")</f>
        <v/>
      </c>
    </row>
    <row r="13310" spans="12:13" ht="18" customHeight="1" x14ac:dyDescent="0.25">
      <c r="L13310" s="516"/>
      <c r="M13310" s="410" t="str">
        <f>IFERROR(IF($A13311=VLOOKUP($A13311,AGOTADOS!$A$3:$H$4997,1,FALSE),"AGOTADO","SI HAY"),"")</f>
        <v/>
      </c>
    </row>
    <row r="13311" spans="12:13" ht="18" customHeight="1" x14ac:dyDescent="0.25">
      <c r="L13311" s="516"/>
      <c r="M13311" s="410" t="str">
        <f>IFERROR(IF($A13312=VLOOKUP($A13312,AGOTADOS!$A$3:$H$4997,1,FALSE),"AGOTADO","SI HAY"),"")</f>
        <v/>
      </c>
    </row>
    <row r="13312" spans="12:13" ht="18" customHeight="1" x14ac:dyDescent="0.25">
      <c r="L13312" s="516"/>
      <c r="M13312" s="410" t="str">
        <f>IFERROR(IF($A13313=VLOOKUP($A13313,AGOTADOS!$A$3:$H$4997,1,FALSE),"AGOTADO","SI HAY"),"")</f>
        <v/>
      </c>
    </row>
    <row r="13313" spans="12:13" ht="18" customHeight="1" x14ac:dyDescent="0.25">
      <c r="L13313" s="516"/>
      <c r="M13313" s="410" t="str">
        <f>IFERROR(IF($A13314=VLOOKUP($A13314,AGOTADOS!$A$3:$H$4997,1,FALSE),"AGOTADO","SI HAY"),"")</f>
        <v/>
      </c>
    </row>
    <row r="13314" spans="12:13" ht="18" customHeight="1" x14ac:dyDescent="0.25">
      <c r="L13314" s="516"/>
      <c r="M13314" s="410" t="str">
        <f>IFERROR(IF($A13315=VLOOKUP($A13315,AGOTADOS!$A$3:$H$4997,1,FALSE),"AGOTADO","SI HAY"),"")</f>
        <v/>
      </c>
    </row>
    <row r="13315" spans="12:13" ht="18" customHeight="1" x14ac:dyDescent="0.25">
      <c r="L13315" s="516"/>
      <c r="M13315" s="410" t="str">
        <f>IFERROR(IF($A13316=VLOOKUP($A13316,AGOTADOS!$A$3:$H$4997,1,FALSE),"AGOTADO","SI HAY"),"")</f>
        <v/>
      </c>
    </row>
    <row r="13316" spans="12:13" ht="18" customHeight="1" x14ac:dyDescent="0.25">
      <c r="L13316" s="516"/>
      <c r="M13316" s="410" t="str">
        <f>IFERROR(IF($A13317=VLOOKUP($A13317,AGOTADOS!$A$3:$H$4997,1,FALSE),"AGOTADO","SI HAY"),"")</f>
        <v/>
      </c>
    </row>
    <row r="13317" spans="12:13" ht="18" customHeight="1" x14ac:dyDescent="0.25">
      <c r="L13317" s="516"/>
      <c r="M13317" s="410" t="str">
        <f>IFERROR(IF($A13318=VLOOKUP($A13318,AGOTADOS!$A$3:$H$4997,1,FALSE),"AGOTADO","SI HAY"),"")</f>
        <v/>
      </c>
    </row>
    <row r="13318" spans="12:13" ht="18" customHeight="1" x14ac:dyDescent="0.25">
      <c r="L13318" s="516"/>
      <c r="M13318" s="410" t="str">
        <f>IFERROR(IF($A13319=VLOOKUP($A13319,AGOTADOS!$A$3:$H$4997,1,FALSE),"AGOTADO","SI HAY"),"")</f>
        <v/>
      </c>
    </row>
    <row r="13319" spans="12:13" ht="18" customHeight="1" x14ac:dyDescent="0.25">
      <c r="L13319" s="516"/>
      <c r="M13319" s="410" t="str">
        <f>IFERROR(IF($A13320=VLOOKUP($A13320,AGOTADOS!$A$3:$H$4997,1,FALSE),"AGOTADO","SI HAY"),"")</f>
        <v/>
      </c>
    </row>
    <row r="13320" spans="12:13" ht="18" customHeight="1" x14ac:dyDescent="0.25">
      <c r="L13320" s="516"/>
      <c r="M13320" s="410" t="str">
        <f>IFERROR(IF($A13321=VLOOKUP($A13321,AGOTADOS!$A$3:$H$4997,1,FALSE),"AGOTADO","SI HAY"),"")</f>
        <v/>
      </c>
    </row>
    <row r="13321" spans="12:13" ht="18" customHeight="1" x14ac:dyDescent="0.25">
      <c r="L13321" s="516"/>
      <c r="M13321" s="410" t="str">
        <f>IFERROR(IF($A13322=VLOOKUP($A13322,AGOTADOS!$A$3:$H$4997,1,FALSE),"AGOTADO","SI HAY"),"")</f>
        <v/>
      </c>
    </row>
    <row r="13322" spans="12:13" ht="18" customHeight="1" x14ac:dyDescent="0.25">
      <c r="L13322" s="516"/>
      <c r="M13322" s="410" t="str">
        <f>IFERROR(IF($A13323=VLOOKUP($A13323,AGOTADOS!$A$3:$H$4997,1,FALSE),"AGOTADO","SI HAY"),"")</f>
        <v/>
      </c>
    </row>
    <row r="13323" spans="12:13" ht="18" customHeight="1" x14ac:dyDescent="0.25">
      <c r="L13323" s="516"/>
      <c r="M13323" s="410" t="str">
        <f>IFERROR(IF($A13324=VLOOKUP($A13324,AGOTADOS!$A$3:$H$4997,1,FALSE),"AGOTADO","SI HAY"),"")</f>
        <v/>
      </c>
    </row>
    <row r="13324" spans="12:13" ht="18" customHeight="1" x14ac:dyDescent="0.25">
      <c r="L13324" s="516"/>
      <c r="M13324" s="410" t="str">
        <f>IFERROR(IF($A13325=VLOOKUP($A13325,AGOTADOS!$A$3:$H$4997,1,FALSE),"AGOTADO","SI HAY"),"")</f>
        <v/>
      </c>
    </row>
    <row r="13325" spans="12:13" ht="18" customHeight="1" x14ac:dyDescent="0.25">
      <c r="L13325" s="516"/>
      <c r="M13325" s="410" t="str">
        <f>IFERROR(IF($A13326=VLOOKUP($A13326,AGOTADOS!$A$3:$H$4997,1,FALSE),"AGOTADO","SI HAY"),"")</f>
        <v/>
      </c>
    </row>
    <row r="13326" spans="12:13" ht="18" customHeight="1" x14ac:dyDescent="0.25">
      <c r="L13326" s="516"/>
      <c r="M13326" s="410" t="str">
        <f>IFERROR(IF($A13327=VLOOKUP($A13327,AGOTADOS!$A$3:$H$4997,1,FALSE),"AGOTADO","SI HAY"),"")</f>
        <v/>
      </c>
    </row>
    <row r="13327" spans="12:13" ht="18" customHeight="1" x14ac:dyDescent="0.25">
      <c r="L13327" s="516"/>
      <c r="M13327" s="410" t="str">
        <f>IFERROR(IF($A13328=VLOOKUP($A13328,AGOTADOS!$A$3:$H$4997,1,FALSE),"AGOTADO","SI HAY"),"")</f>
        <v/>
      </c>
    </row>
    <row r="13328" spans="12:13" ht="18" customHeight="1" x14ac:dyDescent="0.25">
      <c r="L13328" s="516"/>
      <c r="M13328" s="410" t="str">
        <f>IFERROR(IF($A13329=VLOOKUP($A13329,AGOTADOS!$A$3:$H$4997,1,FALSE),"AGOTADO","SI HAY"),"")</f>
        <v/>
      </c>
    </row>
    <row r="13329" spans="12:13" ht="18" customHeight="1" x14ac:dyDescent="0.25">
      <c r="L13329" s="516"/>
      <c r="M13329" s="410" t="str">
        <f>IFERROR(IF($A13330=VLOOKUP($A13330,AGOTADOS!$A$3:$H$4997,1,FALSE),"AGOTADO","SI HAY"),"")</f>
        <v/>
      </c>
    </row>
    <row r="13330" spans="12:13" ht="18" customHeight="1" x14ac:dyDescent="0.25">
      <c r="L13330" s="516"/>
      <c r="M13330" s="410" t="str">
        <f>IFERROR(IF($A13331=VLOOKUP($A13331,AGOTADOS!$A$3:$H$4997,1,FALSE),"AGOTADO","SI HAY"),"")</f>
        <v/>
      </c>
    </row>
    <row r="13331" spans="12:13" ht="18" customHeight="1" x14ac:dyDescent="0.25">
      <c r="L13331" s="516"/>
      <c r="M13331" s="410" t="str">
        <f>IFERROR(IF($A13332=VLOOKUP($A13332,AGOTADOS!$A$3:$H$4997,1,FALSE),"AGOTADO","SI HAY"),"")</f>
        <v/>
      </c>
    </row>
    <row r="13332" spans="12:13" ht="18" customHeight="1" x14ac:dyDescent="0.25">
      <c r="L13332" s="516"/>
      <c r="M13332" s="410" t="str">
        <f>IFERROR(IF($A13333=VLOOKUP($A13333,AGOTADOS!$A$3:$H$4997,1,FALSE),"AGOTADO","SI HAY"),"")</f>
        <v/>
      </c>
    </row>
    <row r="13333" spans="12:13" ht="18" customHeight="1" x14ac:dyDescent="0.25">
      <c r="L13333" s="516"/>
      <c r="M13333" s="410" t="str">
        <f>IFERROR(IF($A13334=VLOOKUP($A13334,AGOTADOS!$A$3:$H$4997,1,FALSE),"AGOTADO","SI HAY"),"")</f>
        <v/>
      </c>
    </row>
    <row r="13334" spans="12:13" ht="18" customHeight="1" x14ac:dyDescent="0.25">
      <c r="L13334" s="516"/>
      <c r="M13334" s="410" t="str">
        <f>IFERROR(IF($A13335=VLOOKUP($A13335,AGOTADOS!$A$3:$H$4997,1,FALSE),"AGOTADO","SI HAY"),"")</f>
        <v/>
      </c>
    </row>
    <row r="13335" spans="12:13" ht="18" customHeight="1" x14ac:dyDescent="0.25">
      <c r="L13335" s="516"/>
      <c r="M13335" s="410" t="str">
        <f>IFERROR(IF($A13336=VLOOKUP($A13336,AGOTADOS!$A$3:$H$4997,1,FALSE),"AGOTADO","SI HAY"),"")</f>
        <v/>
      </c>
    </row>
    <row r="13336" spans="12:13" ht="18" customHeight="1" x14ac:dyDescent="0.25">
      <c r="L13336" s="516"/>
      <c r="M13336" s="410" t="str">
        <f>IFERROR(IF($A13337=VLOOKUP($A13337,AGOTADOS!$A$3:$H$4997,1,FALSE),"AGOTADO","SI HAY"),"")</f>
        <v/>
      </c>
    </row>
    <row r="13337" spans="12:13" ht="18" customHeight="1" x14ac:dyDescent="0.25">
      <c r="L13337" s="516"/>
      <c r="M13337" s="410" t="str">
        <f>IFERROR(IF($A13338=VLOOKUP($A13338,AGOTADOS!$A$3:$H$4997,1,FALSE),"AGOTADO","SI HAY"),"")</f>
        <v/>
      </c>
    </row>
    <row r="13338" spans="12:13" ht="18" customHeight="1" x14ac:dyDescent="0.25">
      <c r="L13338" s="516"/>
      <c r="M13338" s="410" t="str">
        <f>IFERROR(IF($A13339=VLOOKUP($A13339,AGOTADOS!$A$3:$H$4997,1,FALSE),"AGOTADO","SI HAY"),"")</f>
        <v/>
      </c>
    </row>
    <row r="13339" spans="12:13" ht="18" customHeight="1" x14ac:dyDescent="0.25">
      <c r="L13339" s="516"/>
      <c r="M13339" s="410" t="str">
        <f>IFERROR(IF($A13340=VLOOKUP($A13340,AGOTADOS!$A$3:$H$4997,1,FALSE),"AGOTADO","SI HAY"),"")</f>
        <v/>
      </c>
    </row>
    <row r="13340" spans="12:13" ht="18" customHeight="1" x14ac:dyDescent="0.25">
      <c r="L13340" s="516"/>
      <c r="M13340" s="410" t="str">
        <f>IFERROR(IF($A13341=VLOOKUP($A13341,AGOTADOS!$A$3:$H$4997,1,FALSE),"AGOTADO","SI HAY"),"")</f>
        <v/>
      </c>
    </row>
    <row r="13341" spans="12:13" ht="18" customHeight="1" x14ac:dyDescent="0.25">
      <c r="L13341" s="516"/>
      <c r="M13341" s="410" t="str">
        <f>IFERROR(IF($A13342=VLOOKUP($A13342,AGOTADOS!$A$3:$H$4997,1,FALSE),"AGOTADO","SI HAY"),"")</f>
        <v/>
      </c>
    </row>
    <row r="13342" spans="12:13" ht="18" customHeight="1" x14ac:dyDescent="0.25">
      <c r="L13342" s="516"/>
      <c r="M13342" s="410" t="str">
        <f>IFERROR(IF($A13343=VLOOKUP($A13343,AGOTADOS!$A$3:$H$4997,1,FALSE),"AGOTADO","SI HAY"),"")</f>
        <v/>
      </c>
    </row>
    <row r="13343" spans="12:13" ht="18" customHeight="1" x14ac:dyDescent="0.25">
      <c r="L13343" s="516"/>
      <c r="M13343" s="410" t="str">
        <f>IFERROR(IF($A13344=VLOOKUP($A13344,AGOTADOS!$A$3:$H$4997,1,FALSE),"AGOTADO","SI HAY"),"")</f>
        <v/>
      </c>
    </row>
    <row r="13344" spans="12:13" ht="18" customHeight="1" x14ac:dyDescent="0.25">
      <c r="L13344" s="516"/>
      <c r="M13344" s="410" t="str">
        <f>IFERROR(IF($A13345=VLOOKUP($A13345,AGOTADOS!$A$3:$H$4997,1,FALSE),"AGOTADO","SI HAY"),"")</f>
        <v/>
      </c>
    </row>
    <row r="13345" spans="12:13" ht="18" customHeight="1" x14ac:dyDescent="0.25">
      <c r="L13345" s="516"/>
      <c r="M13345" s="410" t="str">
        <f>IFERROR(IF($A13346=VLOOKUP($A13346,AGOTADOS!$A$3:$H$4997,1,FALSE),"AGOTADO","SI HAY"),"")</f>
        <v/>
      </c>
    </row>
    <row r="13346" spans="12:13" ht="18" customHeight="1" x14ac:dyDescent="0.25">
      <c r="L13346" s="516"/>
      <c r="M13346" s="410" t="str">
        <f>IFERROR(IF($A13347=VLOOKUP($A13347,AGOTADOS!$A$3:$H$4997,1,FALSE),"AGOTADO","SI HAY"),"")</f>
        <v/>
      </c>
    </row>
    <row r="13347" spans="12:13" ht="18" customHeight="1" x14ac:dyDescent="0.25">
      <c r="L13347" s="516"/>
      <c r="M13347" s="410" t="str">
        <f>IFERROR(IF($A13348=VLOOKUP($A13348,AGOTADOS!$A$3:$H$4997,1,FALSE),"AGOTADO","SI HAY"),"")</f>
        <v/>
      </c>
    </row>
    <row r="13348" spans="12:13" ht="18" customHeight="1" x14ac:dyDescent="0.25">
      <c r="L13348" s="516"/>
      <c r="M13348" s="410" t="str">
        <f>IFERROR(IF($A13349=VLOOKUP($A13349,AGOTADOS!$A$3:$H$4997,1,FALSE),"AGOTADO","SI HAY"),"")</f>
        <v/>
      </c>
    </row>
    <row r="13349" spans="12:13" ht="18" customHeight="1" x14ac:dyDescent="0.25">
      <c r="L13349" s="516"/>
      <c r="M13349" s="410" t="str">
        <f>IFERROR(IF($A13350=VLOOKUP($A13350,AGOTADOS!$A$3:$H$4997,1,FALSE),"AGOTADO","SI HAY"),"")</f>
        <v/>
      </c>
    </row>
    <row r="13350" spans="12:13" ht="18" customHeight="1" x14ac:dyDescent="0.25">
      <c r="L13350" s="516"/>
      <c r="M13350" s="410" t="str">
        <f>IFERROR(IF($A13351=VLOOKUP($A13351,AGOTADOS!$A$3:$H$4997,1,FALSE),"AGOTADO","SI HAY"),"")</f>
        <v/>
      </c>
    </row>
    <row r="13351" spans="12:13" ht="18" customHeight="1" x14ac:dyDescent="0.25">
      <c r="L13351" s="516"/>
      <c r="M13351" s="410" t="str">
        <f>IFERROR(IF($A13352=VLOOKUP($A13352,AGOTADOS!$A$3:$H$4997,1,FALSE),"AGOTADO","SI HAY"),"")</f>
        <v/>
      </c>
    </row>
    <row r="13352" spans="12:13" ht="18" customHeight="1" x14ac:dyDescent="0.25">
      <c r="L13352" s="516"/>
      <c r="M13352" s="410" t="str">
        <f>IFERROR(IF($A13353=VLOOKUP($A13353,AGOTADOS!$A$3:$H$4997,1,FALSE),"AGOTADO","SI HAY"),"")</f>
        <v/>
      </c>
    </row>
    <row r="13353" spans="12:13" ht="18" customHeight="1" x14ac:dyDescent="0.25">
      <c r="L13353" s="516"/>
      <c r="M13353" s="410" t="str">
        <f>IFERROR(IF($A13354=VLOOKUP($A13354,AGOTADOS!$A$3:$H$4997,1,FALSE),"AGOTADO","SI HAY"),"")</f>
        <v/>
      </c>
    </row>
    <row r="13354" spans="12:13" ht="18" customHeight="1" x14ac:dyDescent="0.25">
      <c r="L13354" s="516"/>
      <c r="M13354" s="410" t="str">
        <f>IFERROR(IF($A13355=VLOOKUP($A13355,AGOTADOS!$A$3:$H$4997,1,FALSE),"AGOTADO","SI HAY"),"")</f>
        <v/>
      </c>
    </row>
    <row r="13355" spans="12:13" ht="18" customHeight="1" x14ac:dyDescent="0.25">
      <c r="L13355" s="516"/>
      <c r="M13355" s="410" t="str">
        <f>IFERROR(IF($A13356=VLOOKUP($A13356,AGOTADOS!$A$3:$H$4997,1,FALSE),"AGOTADO","SI HAY"),"")</f>
        <v/>
      </c>
    </row>
    <row r="13356" spans="12:13" ht="18" customHeight="1" x14ac:dyDescent="0.25">
      <c r="L13356" s="516"/>
      <c r="M13356" s="410" t="str">
        <f>IFERROR(IF($A13357=VLOOKUP($A13357,AGOTADOS!$A$3:$H$4997,1,FALSE),"AGOTADO","SI HAY"),"")</f>
        <v/>
      </c>
    </row>
    <row r="13357" spans="12:13" ht="18" customHeight="1" x14ac:dyDescent="0.25">
      <c r="L13357" s="516"/>
      <c r="M13357" s="410" t="str">
        <f>IFERROR(IF($A13358=VLOOKUP($A13358,AGOTADOS!$A$3:$H$4997,1,FALSE),"AGOTADO","SI HAY"),"")</f>
        <v/>
      </c>
    </row>
    <row r="13358" spans="12:13" ht="18" customHeight="1" x14ac:dyDescent="0.25">
      <c r="L13358" s="516"/>
      <c r="M13358" s="410" t="str">
        <f>IFERROR(IF($A13359=VLOOKUP($A13359,AGOTADOS!$A$3:$H$4997,1,FALSE),"AGOTADO","SI HAY"),"")</f>
        <v/>
      </c>
    </row>
    <row r="13359" spans="12:13" ht="18" customHeight="1" x14ac:dyDescent="0.25">
      <c r="L13359" s="516"/>
      <c r="M13359" s="410" t="str">
        <f>IFERROR(IF($A13360=VLOOKUP($A13360,AGOTADOS!$A$3:$H$4997,1,FALSE),"AGOTADO","SI HAY"),"")</f>
        <v/>
      </c>
    </row>
    <row r="13360" spans="12:13" ht="18" customHeight="1" x14ac:dyDescent="0.25">
      <c r="L13360" s="516"/>
      <c r="M13360" s="410" t="str">
        <f>IFERROR(IF($A13361=VLOOKUP($A13361,AGOTADOS!$A$3:$H$4997,1,FALSE),"AGOTADO","SI HAY"),"")</f>
        <v/>
      </c>
    </row>
    <row r="13361" spans="12:13" ht="18" customHeight="1" x14ac:dyDescent="0.25">
      <c r="L13361" s="516"/>
      <c r="M13361" s="410" t="str">
        <f>IFERROR(IF($A13362=VLOOKUP($A13362,AGOTADOS!$A$3:$H$4997,1,FALSE),"AGOTADO","SI HAY"),"")</f>
        <v/>
      </c>
    </row>
    <row r="13362" spans="12:13" ht="18" customHeight="1" x14ac:dyDescent="0.25">
      <c r="L13362" s="516"/>
      <c r="M13362" s="410" t="str">
        <f>IFERROR(IF($A13363=VLOOKUP($A13363,AGOTADOS!$A$3:$H$4997,1,FALSE),"AGOTADO","SI HAY"),"")</f>
        <v/>
      </c>
    </row>
    <row r="13363" spans="12:13" ht="18" customHeight="1" x14ac:dyDescent="0.25">
      <c r="L13363" s="516"/>
      <c r="M13363" s="410" t="str">
        <f>IFERROR(IF($A13364=VLOOKUP($A13364,AGOTADOS!$A$3:$H$4997,1,FALSE),"AGOTADO","SI HAY"),"")</f>
        <v/>
      </c>
    </row>
    <row r="13364" spans="12:13" ht="18" customHeight="1" x14ac:dyDescent="0.25">
      <c r="L13364" s="516"/>
      <c r="M13364" s="410" t="str">
        <f>IFERROR(IF($A13365=VLOOKUP($A13365,AGOTADOS!$A$3:$H$4997,1,FALSE),"AGOTADO","SI HAY"),"")</f>
        <v/>
      </c>
    </row>
    <row r="13365" spans="12:13" ht="18" customHeight="1" x14ac:dyDescent="0.25">
      <c r="L13365" s="516"/>
      <c r="M13365" s="410" t="str">
        <f>IFERROR(IF($A13366=VLOOKUP($A13366,AGOTADOS!$A$3:$H$4997,1,FALSE),"AGOTADO","SI HAY"),"")</f>
        <v/>
      </c>
    </row>
    <row r="13366" spans="12:13" ht="18" customHeight="1" x14ac:dyDescent="0.25">
      <c r="L13366" s="516"/>
      <c r="M13366" s="410" t="str">
        <f>IFERROR(IF($A13367=VLOOKUP($A13367,AGOTADOS!$A$3:$H$4997,1,FALSE),"AGOTADO","SI HAY"),"")</f>
        <v/>
      </c>
    </row>
    <row r="13367" spans="12:13" ht="18" customHeight="1" x14ac:dyDescent="0.25">
      <c r="L13367" s="516"/>
      <c r="M13367" s="410" t="str">
        <f>IFERROR(IF($A13368=VLOOKUP($A13368,AGOTADOS!$A$3:$H$4997,1,FALSE),"AGOTADO","SI HAY"),"")</f>
        <v/>
      </c>
    </row>
    <row r="13368" spans="12:13" ht="18" customHeight="1" x14ac:dyDescent="0.25">
      <c r="L13368" s="516"/>
      <c r="M13368" s="410" t="str">
        <f>IFERROR(IF($A13369=VLOOKUP($A13369,AGOTADOS!$A$3:$H$4997,1,FALSE),"AGOTADO","SI HAY"),"")</f>
        <v/>
      </c>
    </row>
    <row r="13369" spans="12:13" ht="18" customHeight="1" x14ac:dyDescent="0.25">
      <c r="L13369" s="516"/>
      <c r="M13369" s="410" t="str">
        <f>IFERROR(IF($A13370=VLOOKUP($A13370,AGOTADOS!$A$3:$H$4997,1,FALSE),"AGOTADO","SI HAY"),"")</f>
        <v/>
      </c>
    </row>
    <row r="13370" spans="12:13" ht="18" customHeight="1" x14ac:dyDescent="0.25">
      <c r="L13370" s="516"/>
      <c r="M13370" s="410" t="str">
        <f>IFERROR(IF($A13371=VLOOKUP($A13371,AGOTADOS!$A$3:$H$4997,1,FALSE),"AGOTADO","SI HAY"),"")</f>
        <v/>
      </c>
    </row>
    <row r="13371" spans="12:13" ht="18" customHeight="1" x14ac:dyDescent="0.25">
      <c r="L13371" s="516"/>
      <c r="M13371" s="410" t="str">
        <f>IFERROR(IF($A13372=VLOOKUP($A13372,AGOTADOS!$A$3:$H$4997,1,FALSE),"AGOTADO","SI HAY"),"")</f>
        <v/>
      </c>
    </row>
    <row r="13372" spans="12:13" ht="18" customHeight="1" x14ac:dyDescent="0.25">
      <c r="L13372" s="516"/>
      <c r="M13372" s="410" t="str">
        <f>IFERROR(IF($A13373=VLOOKUP($A13373,AGOTADOS!$A$3:$H$4997,1,FALSE),"AGOTADO","SI HAY"),"")</f>
        <v/>
      </c>
    </row>
    <row r="13373" spans="12:13" ht="18" customHeight="1" x14ac:dyDescent="0.25">
      <c r="L13373" s="516"/>
      <c r="M13373" s="410" t="str">
        <f>IFERROR(IF($A13374=VLOOKUP($A13374,AGOTADOS!$A$3:$H$4997,1,FALSE),"AGOTADO","SI HAY"),"")</f>
        <v/>
      </c>
    </row>
    <row r="13374" spans="12:13" ht="18" customHeight="1" x14ac:dyDescent="0.25">
      <c r="L13374" s="516"/>
      <c r="M13374" s="410" t="str">
        <f>IFERROR(IF($A13375=VLOOKUP($A13375,AGOTADOS!$A$3:$H$4997,1,FALSE),"AGOTADO","SI HAY"),"")</f>
        <v/>
      </c>
    </row>
    <row r="13375" spans="12:13" ht="18" customHeight="1" x14ac:dyDescent="0.25">
      <c r="L13375" s="516"/>
      <c r="M13375" s="410" t="str">
        <f>IFERROR(IF($A13376=VLOOKUP($A13376,AGOTADOS!$A$3:$H$4997,1,FALSE),"AGOTADO","SI HAY"),"")</f>
        <v/>
      </c>
    </row>
    <row r="13376" spans="12:13" ht="18" customHeight="1" x14ac:dyDescent="0.25">
      <c r="L13376" s="516"/>
      <c r="M13376" s="410" t="str">
        <f>IFERROR(IF($A13377=VLOOKUP($A13377,AGOTADOS!$A$3:$H$4997,1,FALSE),"AGOTADO","SI HAY"),"")</f>
        <v/>
      </c>
    </row>
    <row r="13377" spans="12:13" ht="18" customHeight="1" x14ac:dyDescent="0.25">
      <c r="L13377" s="516"/>
      <c r="M13377" s="410" t="str">
        <f>IFERROR(IF($A13378=VLOOKUP($A13378,AGOTADOS!$A$3:$H$4997,1,FALSE),"AGOTADO","SI HAY"),"")</f>
        <v/>
      </c>
    </row>
    <row r="13378" spans="12:13" ht="18" customHeight="1" x14ac:dyDescent="0.25">
      <c r="L13378" s="516"/>
      <c r="M13378" s="410" t="str">
        <f>IFERROR(IF($A13379=VLOOKUP($A13379,AGOTADOS!$A$3:$H$4997,1,FALSE),"AGOTADO","SI HAY"),"")</f>
        <v/>
      </c>
    </row>
    <row r="13379" spans="12:13" ht="18" customHeight="1" x14ac:dyDescent="0.25">
      <c r="L13379" s="516"/>
      <c r="M13379" s="410" t="str">
        <f>IFERROR(IF($A13380=VLOOKUP($A13380,AGOTADOS!$A$3:$H$4997,1,FALSE),"AGOTADO","SI HAY"),"")</f>
        <v/>
      </c>
    </row>
    <row r="13380" spans="12:13" ht="18" customHeight="1" x14ac:dyDescent="0.25">
      <c r="L13380" s="516"/>
      <c r="M13380" s="410" t="str">
        <f>IFERROR(IF($A13381=VLOOKUP($A13381,AGOTADOS!$A$3:$H$4997,1,FALSE),"AGOTADO","SI HAY"),"")</f>
        <v/>
      </c>
    </row>
    <row r="13381" spans="12:13" ht="18" customHeight="1" x14ac:dyDescent="0.25">
      <c r="L13381" s="516"/>
      <c r="M13381" s="410" t="str">
        <f>IFERROR(IF($A13382=VLOOKUP($A13382,AGOTADOS!$A$3:$H$4997,1,FALSE),"AGOTADO","SI HAY"),"")</f>
        <v/>
      </c>
    </row>
    <row r="13382" spans="12:13" ht="18" customHeight="1" x14ac:dyDescent="0.25">
      <c r="L13382" s="516"/>
      <c r="M13382" s="410" t="str">
        <f>IFERROR(IF($A13383=VLOOKUP($A13383,AGOTADOS!$A$3:$H$4997,1,FALSE),"AGOTADO","SI HAY"),"")</f>
        <v/>
      </c>
    </row>
    <row r="13383" spans="12:13" ht="18" customHeight="1" x14ac:dyDescent="0.25">
      <c r="L13383" s="516"/>
      <c r="M13383" s="410" t="str">
        <f>IFERROR(IF($A13384=VLOOKUP($A13384,AGOTADOS!$A$3:$H$4997,1,FALSE),"AGOTADO","SI HAY"),"")</f>
        <v/>
      </c>
    </row>
    <row r="13384" spans="12:13" ht="18" customHeight="1" x14ac:dyDescent="0.25">
      <c r="L13384" s="516"/>
      <c r="M13384" s="410" t="str">
        <f>IFERROR(IF($A13385=VLOOKUP($A13385,AGOTADOS!$A$3:$H$4997,1,FALSE),"AGOTADO","SI HAY"),"")</f>
        <v/>
      </c>
    </row>
    <row r="13385" spans="12:13" ht="18" customHeight="1" x14ac:dyDescent="0.25">
      <c r="L13385" s="516"/>
      <c r="M13385" s="410" t="str">
        <f>IFERROR(IF($A13386=VLOOKUP($A13386,AGOTADOS!$A$3:$H$4997,1,FALSE),"AGOTADO","SI HAY"),"")</f>
        <v/>
      </c>
    </row>
    <row r="13386" spans="12:13" ht="18" customHeight="1" x14ac:dyDescent="0.25">
      <c r="L13386" s="516"/>
      <c r="M13386" s="410" t="str">
        <f>IFERROR(IF($A13387=VLOOKUP($A13387,AGOTADOS!$A$3:$H$4997,1,FALSE),"AGOTADO","SI HAY"),"")</f>
        <v/>
      </c>
    </row>
    <row r="13387" spans="12:13" ht="18" customHeight="1" x14ac:dyDescent="0.25">
      <c r="L13387" s="516"/>
      <c r="M13387" s="410" t="str">
        <f>IFERROR(IF($A13388=VLOOKUP($A13388,AGOTADOS!$A$3:$H$4997,1,FALSE),"AGOTADO","SI HAY"),"")</f>
        <v/>
      </c>
    </row>
    <row r="13388" spans="12:13" ht="18" customHeight="1" x14ac:dyDescent="0.25">
      <c r="L13388" s="516"/>
      <c r="M13388" s="410" t="str">
        <f>IFERROR(IF($A13389=VLOOKUP($A13389,AGOTADOS!$A$3:$H$4997,1,FALSE),"AGOTADO","SI HAY"),"")</f>
        <v/>
      </c>
    </row>
    <row r="13389" spans="12:13" ht="18" customHeight="1" x14ac:dyDescent="0.25">
      <c r="L13389" s="516"/>
      <c r="M13389" s="410" t="str">
        <f>IFERROR(IF($A13390=VLOOKUP($A13390,AGOTADOS!$A$3:$H$4997,1,FALSE),"AGOTADO","SI HAY"),"")</f>
        <v/>
      </c>
    </row>
    <row r="13390" spans="12:13" ht="18" customHeight="1" x14ac:dyDescent="0.25">
      <c r="L13390" s="516"/>
      <c r="M13390" s="410" t="str">
        <f>IFERROR(IF($A13391=VLOOKUP($A13391,AGOTADOS!$A$3:$H$4997,1,FALSE),"AGOTADO","SI HAY"),"")</f>
        <v/>
      </c>
    </row>
    <row r="13391" spans="12:13" ht="18" customHeight="1" x14ac:dyDescent="0.25">
      <c r="L13391" s="516"/>
      <c r="M13391" s="410" t="str">
        <f>IFERROR(IF($A13392=VLOOKUP($A13392,AGOTADOS!$A$3:$H$4997,1,FALSE),"AGOTADO","SI HAY"),"")</f>
        <v/>
      </c>
    </row>
    <row r="13392" spans="12:13" ht="18" customHeight="1" x14ac:dyDescent="0.25">
      <c r="L13392" s="516"/>
      <c r="M13392" s="410" t="str">
        <f>IFERROR(IF($A13393=VLOOKUP($A13393,AGOTADOS!$A$3:$H$4997,1,FALSE),"AGOTADO","SI HAY"),"")</f>
        <v/>
      </c>
    </row>
    <row r="13393" spans="12:13" ht="18" customHeight="1" x14ac:dyDescent="0.25">
      <c r="L13393" s="516"/>
      <c r="M13393" s="410" t="str">
        <f>IFERROR(IF($A13394=VLOOKUP($A13394,AGOTADOS!$A$3:$H$4997,1,FALSE),"AGOTADO","SI HAY"),"")</f>
        <v/>
      </c>
    </row>
    <row r="13394" spans="12:13" ht="18" customHeight="1" x14ac:dyDescent="0.25">
      <c r="L13394" s="516"/>
      <c r="M13394" s="410" t="str">
        <f>IFERROR(IF($A13395=VLOOKUP($A13395,AGOTADOS!$A$3:$H$4997,1,FALSE),"AGOTADO","SI HAY"),"")</f>
        <v/>
      </c>
    </row>
    <row r="13395" spans="12:13" ht="18" customHeight="1" x14ac:dyDescent="0.25">
      <c r="L13395" s="516"/>
      <c r="M13395" s="410" t="str">
        <f>IFERROR(IF($A13396=VLOOKUP($A13396,AGOTADOS!$A$3:$H$4997,1,FALSE),"AGOTADO","SI HAY"),"")</f>
        <v/>
      </c>
    </row>
    <row r="13396" spans="12:13" ht="18" customHeight="1" x14ac:dyDescent="0.25">
      <c r="L13396" s="516"/>
      <c r="M13396" s="410" t="str">
        <f>IFERROR(IF($A13397=VLOOKUP($A13397,AGOTADOS!$A$3:$H$4997,1,FALSE),"AGOTADO","SI HAY"),"")</f>
        <v/>
      </c>
    </row>
    <row r="13397" spans="12:13" ht="18" customHeight="1" x14ac:dyDescent="0.25">
      <c r="L13397" s="516"/>
      <c r="M13397" s="410" t="str">
        <f>IFERROR(IF($A13398=VLOOKUP($A13398,AGOTADOS!$A$3:$H$4997,1,FALSE),"AGOTADO","SI HAY"),"")</f>
        <v/>
      </c>
    </row>
    <row r="13398" spans="12:13" ht="18" customHeight="1" x14ac:dyDescent="0.25">
      <c r="L13398" s="516"/>
      <c r="M13398" s="410" t="str">
        <f>IFERROR(IF($A13399=VLOOKUP($A13399,AGOTADOS!$A$3:$H$4997,1,FALSE),"AGOTADO","SI HAY"),"")</f>
        <v/>
      </c>
    </row>
    <row r="13399" spans="12:13" ht="18" customHeight="1" x14ac:dyDescent="0.25">
      <c r="L13399" s="516"/>
      <c r="M13399" s="410" t="str">
        <f>IFERROR(IF($A13400=VLOOKUP($A13400,AGOTADOS!$A$3:$H$4997,1,FALSE),"AGOTADO","SI HAY"),"")</f>
        <v/>
      </c>
    </row>
    <row r="13400" spans="12:13" ht="18" customHeight="1" x14ac:dyDescent="0.25">
      <c r="L13400" s="516"/>
      <c r="M13400" s="410" t="str">
        <f>IFERROR(IF($A13401=VLOOKUP($A13401,AGOTADOS!$A$3:$H$4997,1,FALSE),"AGOTADO","SI HAY"),"")</f>
        <v/>
      </c>
    </row>
    <row r="13401" spans="12:13" ht="18" customHeight="1" x14ac:dyDescent="0.25">
      <c r="L13401" s="516"/>
      <c r="M13401" s="410" t="str">
        <f>IFERROR(IF($A13402=VLOOKUP($A13402,AGOTADOS!$A$3:$H$4997,1,FALSE),"AGOTADO","SI HAY"),"")</f>
        <v/>
      </c>
    </row>
    <row r="13402" spans="12:13" ht="18" customHeight="1" x14ac:dyDescent="0.25">
      <c r="L13402" s="516"/>
      <c r="M13402" s="410" t="str">
        <f>IFERROR(IF($A13403=VLOOKUP($A13403,AGOTADOS!$A$3:$H$4997,1,FALSE),"AGOTADO","SI HAY"),"")</f>
        <v/>
      </c>
    </row>
    <row r="13403" spans="12:13" ht="18" customHeight="1" x14ac:dyDescent="0.25">
      <c r="L13403" s="516"/>
      <c r="M13403" s="410" t="str">
        <f>IFERROR(IF($A13404=VLOOKUP($A13404,AGOTADOS!$A$3:$H$4997,1,FALSE),"AGOTADO","SI HAY"),"")</f>
        <v/>
      </c>
    </row>
    <row r="13404" spans="12:13" ht="18" customHeight="1" x14ac:dyDescent="0.25">
      <c r="L13404" s="516"/>
      <c r="M13404" s="410" t="str">
        <f>IFERROR(IF($A13405=VLOOKUP($A13405,AGOTADOS!$A$3:$H$4997,1,FALSE),"AGOTADO","SI HAY"),"")</f>
        <v/>
      </c>
    </row>
    <row r="13405" spans="12:13" ht="18" customHeight="1" x14ac:dyDescent="0.25">
      <c r="L13405" s="516"/>
      <c r="M13405" s="410" t="str">
        <f>IFERROR(IF($A13406=VLOOKUP($A13406,AGOTADOS!$A$3:$H$4997,1,FALSE),"AGOTADO","SI HAY"),"")</f>
        <v/>
      </c>
    </row>
    <row r="13406" spans="12:13" ht="18" customHeight="1" x14ac:dyDescent="0.25">
      <c r="L13406" s="516"/>
      <c r="M13406" s="410" t="str">
        <f>IFERROR(IF($A13407=VLOOKUP($A13407,AGOTADOS!$A$3:$H$4997,1,FALSE),"AGOTADO","SI HAY"),"")</f>
        <v/>
      </c>
    </row>
    <row r="13407" spans="12:13" ht="18" customHeight="1" x14ac:dyDescent="0.25">
      <c r="L13407" s="516"/>
      <c r="M13407" s="410" t="str">
        <f>IFERROR(IF($A13408=VLOOKUP($A13408,AGOTADOS!$A$3:$H$4997,1,FALSE),"AGOTADO","SI HAY"),"")</f>
        <v/>
      </c>
    </row>
    <row r="13408" spans="12:13" ht="18" customHeight="1" x14ac:dyDescent="0.25">
      <c r="L13408" s="516"/>
      <c r="M13408" s="410" t="str">
        <f>IFERROR(IF($A13409=VLOOKUP($A13409,AGOTADOS!$A$3:$H$4997,1,FALSE),"AGOTADO","SI HAY"),"")</f>
        <v/>
      </c>
    </row>
    <row r="13409" spans="12:13" ht="18" customHeight="1" x14ac:dyDescent="0.25">
      <c r="L13409" s="516"/>
      <c r="M13409" s="410" t="str">
        <f>IFERROR(IF($A13410=VLOOKUP($A13410,AGOTADOS!$A$3:$H$4997,1,FALSE),"AGOTADO","SI HAY"),"")</f>
        <v/>
      </c>
    </row>
    <row r="13410" spans="12:13" ht="18" customHeight="1" x14ac:dyDescent="0.25">
      <c r="L13410" s="516"/>
      <c r="M13410" s="410" t="str">
        <f>IFERROR(IF($A13411=VLOOKUP($A13411,AGOTADOS!$A$3:$H$4997,1,FALSE),"AGOTADO","SI HAY"),"")</f>
        <v/>
      </c>
    </row>
    <row r="13411" spans="12:13" ht="18" customHeight="1" x14ac:dyDescent="0.25">
      <c r="L13411" s="516"/>
      <c r="M13411" s="410" t="str">
        <f>IFERROR(IF($A13412=VLOOKUP($A13412,AGOTADOS!$A$3:$H$4997,1,FALSE),"AGOTADO","SI HAY"),"")</f>
        <v/>
      </c>
    </row>
    <row r="13412" spans="12:13" ht="18" customHeight="1" x14ac:dyDescent="0.25">
      <c r="L13412" s="516"/>
      <c r="M13412" s="410" t="str">
        <f>IFERROR(IF($A13413=VLOOKUP($A13413,AGOTADOS!$A$3:$H$4997,1,FALSE),"AGOTADO","SI HAY"),"")</f>
        <v/>
      </c>
    </row>
    <row r="13413" spans="12:13" ht="18" customHeight="1" x14ac:dyDescent="0.25">
      <c r="L13413" s="516"/>
      <c r="M13413" s="410" t="str">
        <f>IFERROR(IF($A13414=VLOOKUP($A13414,AGOTADOS!$A$3:$H$4997,1,FALSE),"AGOTADO","SI HAY"),"")</f>
        <v/>
      </c>
    </row>
    <row r="13414" spans="12:13" ht="18" customHeight="1" x14ac:dyDescent="0.25">
      <c r="L13414" s="516"/>
      <c r="M13414" s="410" t="str">
        <f>IFERROR(IF($A13415=VLOOKUP($A13415,AGOTADOS!$A$3:$H$4997,1,FALSE),"AGOTADO","SI HAY"),"")</f>
        <v/>
      </c>
    </row>
    <row r="13415" spans="12:13" ht="18" customHeight="1" x14ac:dyDescent="0.25">
      <c r="L13415" s="516"/>
      <c r="M13415" s="410" t="str">
        <f>IFERROR(IF($A13416=VLOOKUP($A13416,AGOTADOS!$A$3:$H$4997,1,FALSE),"AGOTADO","SI HAY"),"")</f>
        <v/>
      </c>
    </row>
    <row r="13416" spans="12:13" ht="18" customHeight="1" x14ac:dyDescent="0.25">
      <c r="L13416" s="516"/>
      <c r="M13416" s="410" t="str">
        <f>IFERROR(IF($A13417=VLOOKUP($A13417,AGOTADOS!$A$3:$H$4997,1,FALSE),"AGOTADO","SI HAY"),"")</f>
        <v/>
      </c>
    </row>
    <row r="13417" spans="12:13" ht="18" customHeight="1" x14ac:dyDescent="0.25">
      <c r="L13417" s="516"/>
      <c r="M13417" s="410" t="str">
        <f>IFERROR(IF($A13418=VLOOKUP($A13418,AGOTADOS!$A$3:$H$4997,1,FALSE),"AGOTADO","SI HAY"),"")</f>
        <v/>
      </c>
    </row>
    <row r="13418" spans="12:13" ht="18" customHeight="1" x14ac:dyDescent="0.25">
      <c r="L13418" s="516"/>
      <c r="M13418" s="410" t="str">
        <f>IFERROR(IF($A13419=VLOOKUP($A13419,AGOTADOS!$A$3:$H$4997,1,FALSE),"AGOTADO","SI HAY"),"")</f>
        <v/>
      </c>
    </row>
    <row r="13419" spans="12:13" ht="18" customHeight="1" x14ac:dyDescent="0.25">
      <c r="L13419" s="516"/>
      <c r="M13419" s="410" t="str">
        <f>IFERROR(IF($A13420=VLOOKUP($A13420,AGOTADOS!$A$3:$H$4997,1,FALSE),"AGOTADO","SI HAY"),"")</f>
        <v/>
      </c>
    </row>
    <row r="13420" spans="12:13" ht="18" customHeight="1" x14ac:dyDescent="0.25">
      <c r="L13420" s="516"/>
      <c r="M13420" s="410" t="str">
        <f>IFERROR(IF($A13421=VLOOKUP($A13421,AGOTADOS!$A$3:$H$4997,1,FALSE),"AGOTADO","SI HAY"),"")</f>
        <v/>
      </c>
    </row>
    <row r="13421" spans="12:13" ht="18" customHeight="1" x14ac:dyDescent="0.25">
      <c r="L13421" s="516"/>
      <c r="M13421" s="410" t="str">
        <f>IFERROR(IF($A13422=VLOOKUP($A13422,AGOTADOS!$A$3:$H$4997,1,FALSE),"AGOTADO","SI HAY"),"")</f>
        <v/>
      </c>
    </row>
    <row r="13422" spans="12:13" ht="18" customHeight="1" x14ac:dyDescent="0.25">
      <c r="L13422" s="516"/>
      <c r="M13422" s="410" t="str">
        <f>IFERROR(IF($A13423=VLOOKUP($A13423,AGOTADOS!$A$3:$H$4997,1,FALSE),"AGOTADO","SI HAY"),"")</f>
        <v/>
      </c>
    </row>
    <row r="13423" spans="12:13" ht="18" customHeight="1" x14ac:dyDescent="0.25">
      <c r="L13423" s="516"/>
      <c r="M13423" s="410" t="str">
        <f>IFERROR(IF($A13424=VLOOKUP($A13424,AGOTADOS!$A$3:$H$4997,1,FALSE),"AGOTADO","SI HAY"),"")</f>
        <v/>
      </c>
    </row>
    <row r="13424" spans="12:13" ht="18" customHeight="1" x14ac:dyDescent="0.25">
      <c r="L13424" s="516"/>
      <c r="M13424" s="410" t="str">
        <f>IFERROR(IF($A13425=VLOOKUP($A13425,AGOTADOS!$A$3:$H$4997,1,FALSE),"AGOTADO","SI HAY"),"")</f>
        <v/>
      </c>
    </row>
    <row r="13425" spans="12:13" ht="18" customHeight="1" x14ac:dyDescent="0.25">
      <c r="L13425" s="516"/>
      <c r="M13425" s="410" t="str">
        <f>IFERROR(IF($A13426=VLOOKUP($A13426,AGOTADOS!$A$3:$H$4997,1,FALSE),"AGOTADO","SI HAY"),"")</f>
        <v/>
      </c>
    </row>
    <row r="13426" spans="12:13" ht="18" customHeight="1" x14ac:dyDescent="0.25">
      <c r="L13426" s="516"/>
      <c r="M13426" s="410" t="str">
        <f>IFERROR(IF($A13427=VLOOKUP($A13427,AGOTADOS!$A$3:$H$4997,1,FALSE),"AGOTADO","SI HAY"),"")</f>
        <v/>
      </c>
    </row>
    <row r="13427" spans="12:13" ht="18" customHeight="1" x14ac:dyDescent="0.25">
      <c r="L13427" s="516"/>
      <c r="M13427" s="410" t="str">
        <f>IFERROR(IF($A13428=VLOOKUP($A13428,AGOTADOS!$A$3:$H$4997,1,FALSE),"AGOTADO","SI HAY"),"")</f>
        <v/>
      </c>
    </row>
    <row r="13428" spans="12:13" ht="18" customHeight="1" x14ac:dyDescent="0.25">
      <c r="L13428" s="516"/>
      <c r="M13428" s="410" t="str">
        <f>IFERROR(IF($A13429=VLOOKUP($A13429,AGOTADOS!$A$3:$H$4997,1,FALSE),"AGOTADO","SI HAY"),"")</f>
        <v/>
      </c>
    </row>
    <row r="13429" spans="12:13" ht="18" customHeight="1" x14ac:dyDescent="0.25">
      <c r="L13429" s="516"/>
      <c r="M13429" s="410" t="str">
        <f>IFERROR(IF($A13430=VLOOKUP($A13430,AGOTADOS!$A$3:$H$4997,1,FALSE),"AGOTADO","SI HAY"),"")</f>
        <v/>
      </c>
    </row>
    <row r="13430" spans="12:13" ht="18" customHeight="1" x14ac:dyDescent="0.25">
      <c r="L13430" s="516"/>
      <c r="M13430" s="410" t="str">
        <f>IFERROR(IF($A13431=VLOOKUP($A13431,AGOTADOS!$A$3:$H$4997,1,FALSE),"AGOTADO","SI HAY"),"")</f>
        <v/>
      </c>
    </row>
    <row r="13431" spans="12:13" ht="18" customHeight="1" x14ac:dyDescent="0.25">
      <c r="L13431" s="516"/>
      <c r="M13431" s="410" t="str">
        <f>IFERROR(IF($A13432=VLOOKUP($A13432,AGOTADOS!$A$3:$H$4997,1,FALSE),"AGOTADO","SI HAY"),"")</f>
        <v/>
      </c>
    </row>
    <row r="13432" spans="12:13" ht="18" customHeight="1" x14ac:dyDescent="0.25">
      <c r="L13432" s="516"/>
      <c r="M13432" s="410" t="str">
        <f>IFERROR(IF($A13433=VLOOKUP($A13433,AGOTADOS!$A$3:$H$4997,1,FALSE),"AGOTADO","SI HAY"),"")</f>
        <v/>
      </c>
    </row>
    <row r="13433" spans="12:13" ht="18" customHeight="1" x14ac:dyDescent="0.25">
      <c r="L13433" s="516"/>
      <c r="M13433" s="410" t="str">
        <f>IFERROR(IF($A13434=VLOOKUP($A13434,AGOTADOS!$A$3:$H$4997,1,FALSE),"AGOTADO","SI HAY"),"")</f>
        <v/>
      </c>
    </row>
    <row r="13434" spans="12:13" ht="18" customHeight="1" x14ac:dyDescent="0.25">
      <c r="L13434" s="516"/>
      <c r="M13434" s="410" t="str">
        <f>IFERROR(IF($A13435=VLOOKUP($A13435,AGOTADOS!$A$3:$H$4997,1,FALSE),"AGOTADO","SI HAY"),"")</f>
        <v/>
      </c>
    </row>
    <row r="13435" spans="12:13" ht="18" customHeight="1" x14ac:dyDescent="0.25">
      <c r="L13435" s="516"/>
      <c r="M13435" s="410" t="str">
        <f>IFERROR(IF($A13436=VLOOKUP($A13436,AGOTADOS!$A$3:$H$4997,1,FALSE),"AGOTADO","SI HAY"),"")</f>
        <v/>
      </c>
    </row>
    <row r="13436" spans="12:13" ht="18" customHeight="1" x14ac:dyDescent="0.25">
      <c r="L13436" s="516"/>
      <c r="M13436" s="410" t="str">
        <f>IFERROR(IF($A13437=VLOOKUP($A13437,AGOTADOS!$A$3:$H$4997,1,FALSE),"AGOTADO","SI HAY"),"")</f>
        <v/>
      </c>
    </row>
    <row r="13437" spans="12:13" ht="18" customHeight="1" x14ac:dyDescent="0.25">
      <c r="L13437" s="516"/>
      <c r="M13437" s="410" t="str">
        <f>IFERROR(IF($A13438=VLOOKUP($A13438,AGOTADOS!$A$3:$H$4997,1,FALSE),"AGOTADO","SI HAY"),"")</f>
        <v/>
      </c>
    </row>
    <row r="13438" spans="12:13" ht="18" customHeight="1" x14ac:dyDescent="0.25">
      <c r="L13438" s="516"/>
      <c r="M13438" s="410" t="str">
        <f>IFERROR(IF($A13439=VLOOKUP($A13439,AGOTADOS!$A$3:$H$4997,1,FALSE),"AGOTADO","SI HAY"),"")</f>
        <v/>
      </c>
    </row>
    <row r="13439" spans="12:13" ht="18" customHeight="1" x14ac:dyDescent="0.25">
      <c r="L13439" s="516"/>
      <c r="M13439" s="410" t="str">
        <f>IFERROR(IF($A13440=VLOOKUP($A13440,AGOTADOS!$A$3:$H$4997,1,FALSE),"AGOTADO","SI HAY"),"")</f>
        <v/>
      </c>
    </row>
    <row r="13440" spans="12:13" ht="18" customHeight="1" x14ac:dyDescent="0.25">
      <c r="L13440" s="516"/>
      <c r="M13440" s="410" t="str">
        <f>IFERROR(IF($A13441=VLOOKUP($A13441,AGOTADOS!$A$3:$H$4997,1,FALSE),"AGOTADO","SI HAY"),"")</f>
        <v/>
      </c>
    </row>
    <row r="13441" spans="12:13" ht="18" customHeight="1" x14ac:dyDescent="0.25">
      <c r="L13441" s="516"/>
      <c r="M13441" s="410" t="str">
        <f>IFERROR(IF($A13442=VLOOKUP($A13442,AGOTADOS!$A$3:$H$4997,1,FALSE),"AGOTADO","SI HAY"),"")</f>
        <v/>
      </c>
    </row>
    <row r="13442" spans="12:13" ht="18" customHeight="1" x14ac:dyDescent="0.25">
      <c r="L13442" s="516"/>
      <c r="M13442" s="410" t="str">
        <f>IFERROR(IF($A13443=VLOOKUP($A13443,AGOTADOS!$A$3:$H$4997,1,FALSE),"AGOTADO","SI HAY"),"")</f>
        <v/>
      </c>
    </row>
    <row r="13443" spans="12:13" ht="18" customHeight="1" x14ac:dyDescent="0.25">
      <c r="L13443" s="516"/>
      <c r="M13443" s="410" t="str">
        <f>IFERROR(IF($A13444=VLOOKUP($A13444,AGOTADOS!$A$3:$H$4997,1,FALSE),"AGOTADO","SI HAY"),"")</f>
        <v/>
      </c>
    </row>
    <row r="13444" spans="12:13" ht="18" customHeight="1" x14ac:dyDescent="0.25">
      <c r="L13444" s="516"/>
      <c r="M13444" s="410" t="str">
        <f>IFERROR(IF($A13445=VLOOKUP($A13445,AGOTADOS!$A$3:$H$4997,1,FALSE),"AGOTADO","SI HAY"),"")</f>
        <v/>
      </c>
    </row>
    <row r="13445" spans="12:13" ht="18" customHeight="1" x14ac:dyDescent="0.25">
      <c r="L13445" s="516"/>
      <c r="M13445" s="410" t="str">
        <f>IFERROR(IF($A13446=VLOOKUP($A13446,AGOTADOS!$A$3:$H$4997,1,FALSE),"AGOTADO","SI HAY"),"")</f>
        <v/>
      </c>
    </row>
    <row r="13446" spans="12:13" ht="18" customHeight="1" x14ac:dyDescent="0.25">
      <c r="L13446" s="516"/>
      <c r="M13446" s="410" t="str">
        <f>IFERROR(IF($A13447=VLOOKUP($A13447,AGOTADOS!$A$3:$H$4997,1,FALSE),"AGOTADO","SI HAY"),"")</f>
        <v/>
      </c>
    </row>
    <row r="13447" spans="12:13" ht="18" customHeight="1" x14ac:dyDescent="0.25">
      <c r="L13447" s="516"/>
      <c r="M13447" s="410" t="str">
        <f>IFERROR(IF($A13448=VLOOKUP($A13448,AGOTADOS!$A$3:$H$4997,1,FALSE),"AGOTADO","SI HAY"),"")</f>
        <v/>
      </c>
    </row>
    <row r="13448" spans="12:13" ht="18" customHeight="1" x14ac:dyDescent="0.25">
      <c r="L13448" s="516"/>
      <c r="M13448" s="410" t="str">
        <f>IFERROR(IF($A13449=VLOOKUP($A13449,AGOTADOS!$A$3:$H$4997,1,FALSE),"AGOTADO","SI HAY"),"")</f>
        <v/>
      </c>
    </row>
    <row r="13449" spans="12:13" ht="18" customHeight="1" x14ac:dyDescent="0.25">
      <c r="L13449" s="516"/>
      <c r="M13449" s="410" t="str">
        <f>IFERROR(IF($A13450=VLOOKUP($A13450,AGOTADOS!$A$3:$H$4997,1,FALSE),"AGOTADO","SI HAY"),"")</f>
        <v/>
      </c>
    </row>
    <row r="13450" spans="12:13" ht="18" customHeight="1" x14ac:dyDescent="0.25">
      <c r="L13450" s="516"/>
      <c r="M13450" s="410" t="str">
        <f>IFERROR(IF($A13451=VLOOKUP($A13451,AGOTADOS!$A$3:$H$4997,1,FALSE),"AGOTADO","SI HAY"),"")</f>
        <v/>
      </c>
    </row>
    <row r="13451" spans="12:13" ht="18" customHeight="1" x14ac:dyDescent="0.25">
      <c r="L13451" s="516"/>
      <c r="M13451" s="410" t="str">
        <f>IFERROR(IF($A13452=VLOOKUP($A13452,AGOTADOS!$A$3:$H$4997,1,FALSE),"AGOTADO","SI HAY"),"")</f>
        <v/>
      </c>
    </row>
    <row r="13452" spans="12:13" ht="18" customHeight="1" x14ac:dyDescent="0.25">
      <c r="L13452" s="516"/>
      <c r="M13452" s="410" t="str">
        <f>IFERROR(IF($A13453=VLOOKUP($A13453,AGOTADOS!$A$3:$H$4997,1,FALSE),"AGOTADO","SI HAY"),"")</f>
        <v/>
      </c>
    </row>
    <row r="13453" spans="12:13" ht="18" customHeight="1" x14ac:dyDescent="0.25">
      <c r="L13453" s="516"/>
      <c r="M13453" s="410" t="str">
        <f>IFERROR(IF($A13454=VLOOKUP($A13454,AGOTADOS!$A$3:$H$4997,1,FALSE),"AGOTADO","SI HAY"),"")</f>
        <v/>
      </c>
    </row>
    <row r="13454" spans="12:13" ht="18" customHeight="1" x14ac:dyDescent="0.25">
      <c r="L13454" s="516"/>
      <c r="M13454" s="410" t="str">
        <f>IFERROR(IF($A13455=VLOOKUP($A13455,AGOTADOS!$A$3:$H$4997,1,FALSE),"AGOTADO","SI HAY"),"")</f>
        <v/>
      </c>
    </row>
    <row r="13455" spans="12:13" ht="18" customHeight="1" x14ac:dyDescent="0.25">
      <c r="L13455" s="516"/>
      <c r="M13455" s="410" t="str">
        <f>IFERROR(IF($A13456=VLOOKUP($A13456,AGOTADOS!$A$3:$H$4997,1,FALSE),"AGOTADO","SI HAY"),"")</f>
        <v/>
      </c>
    </row>
    <row r="13456" spans="12:13" ht="18" customHeight="1" x14ac:dyDescent="0.25">
      <c r="L13456" s="516"/>
      <c r="M13456" s="410" t="str">
        <f>IFERROR(IF($A13457=VLOOKUP($A13457,AGOTADOS!$A$3:$H$4997,1,FALSE),"AGOTADO","SI HAY"),"")</f>
        <v/>
      </c>
    </row>
    <row r="13457" spans="12:13" ht="18" customHeight="1" x14ac:dyDescent="0.25">
      <c r="L13457" s="516"/>
      <c r="M13457" s="410" t="str">
        <f>IFERROR(IF($A13458=VLOOKUP($A13458,AGOTADOS!$A$3:$H$4997,1,FALSE),"AGOTADO","SI HAY"),"")</f>
        <v/>
      </c>
    </row>
    <row r="13458" spans="12:13" ht="18" customHeight="1" x14ac:dyDescent="0.25">
      <c r="L13458" s="516"/>
      <c r="M13458" s="410" t="str">
        <f>IFERROR(IF($A13459=VLOOKUP($A13459,AGOTADOS!$A$3:$H$4997,1,FALSE),"AGOTADO","SI HAY"),"")</f>
        <v/>
      </c>
    </row>
    <row r="13459" spans="12:13" ht="18" customHeight="1" x14ac:dyDescent="0.25">
      <c r="L13459" s="516"/>
      <c r="M13459" s="410" t="str">
        <f>IFERROR(IF($A13460=VLOOKUP($A13460,AGOTADOS!$A$3:$H$4997,1,FALSE),"AGOTADO","SI HAY"),"")</f>
        <v/>
      </c>
    </row>
    <row r="13460" spans="12:13" ht="18" customHeight="1" x14ac:dyDescent="0.25">
      <c r="L13460" s="516"/>
      <c r="M13460" s="410" t="str">
        <f>IFERROR(IF($A13461=VLOOKUP($A13461,AGOTADOS!$A$3:$H$4997,1,FALSE),"AGOTADO","SI HAY"),"")</f>
        <v/>
      </c>
    </row>
    <row r="13461" spans="12:13" ht="18" customHeight="1" x14ac:dyDescent="0.25">
      <c r="L13461" s="516"/>
      <c r="M13461" s="410" t="str">
        <f>IFERROR(IF($A13462=VLOOKUP($A13462,AGOTADOS!$A$3:$H$4997,1,FALSE),"AGOTADO","SI HAY"),"")</f>
        <v/>
      </c>
    </row>
    <row r="13462" spans="12:13" ht="18" customHeight="1" x14ac:dyDescent="0.25">
      <c r="L13462" s="516"/>
      <c r="M13462" s="410" t="str">
        <f>IFERROR(IF($A13463=VLOOKUP($A13463,AGOTADOS!$A$3:$H$4997,1,FALSE),"AGOTADO","SI HAY"),"")</f>
        <v/>
      </c>
    </row>
    <row r="13463" spans="12:13" ht="18" customHeight="1" x14ac:dyDescent="0.25">
      <c r="L13463" s="516"/>
      <c r="M13463" s="410" t="str">
        <f>IFERROR(IF($A13464=VLOOKUP($A13464,AGOTADOS!$A$3:$H$4997,1,FALSE),"AGOTADO","SI HAY"),"")</f>
        <v/>
      </c>
    </row>
    <row r="13464" spans="12:13" ht="18" customHeight="1" x14ac:dyDescent="0.25">
      <c r="L13464" s="516"/>
      <c r="M13464" s="410" t="str">
        <f>IFERROR(IF($A13465=VLOOKUP($A13465,AGOTADOS!$A$3:$H$4997,1,FALSE),"AGOTADO","SI HAY"),"")</f>
        <v/>
      </c>
    </row>
    <row r="13465" spans="12:13" ht="18" customHeight="1" x14ac:dyDescent="0.25">
      <c r="L13465" s="516"/>
      <c r="M13465" s="410" t="str">
        <f>IFERROR(IF($A13466=VLOOKUP($A13466,AGOTADOS!$A$3:$H$4997,1,FALSE),"AGOTADO","SI HAY"),"")</f>
        <v/>
      </c>
    </row>
    <row r="13466" spans="12:13" ht="18" customHeight="1" x14ac:dyDescent="0.25">
      <c r="L13466" s="516"/>
      <c r="M13466" s="410" t="str">
        <f>IFERROR(IF($A13467=VLOOKUP($A13467,AGOTADOS!$A$3:$H$4997,1,FALSE),"AGOTADO","SI HAY"),"")</f>
        <v/>
      </c>
    </row>
    <row r="13467" spans="12:13" ht="18" customHeight="1" x14ac:dyDescent="0.25">
      <c r="L13467" s="516"/>
      <c r="M13467" s="410" t="str">
        <f>IFERROR(IF($A13468=VLOOKUP($A13468,AGOTADOS!$A$3:$H$4997,1,FALSE),"AGOTADO","SI HAY"),"")</f>
        <v/>
      </c>
    </row>
    <row r="13468" spans="12:13" ht="18" customHeight="1" x14ac:dyDescent="0.25">
      <c r="L13468" s="516"/>
      <c r="M13468" s="410" t="str">
        <f>IFERROR(IF($A13469=VLOOKUP($A13469,AGOTADOS!$A$3:$H$4997,1,FALSE),"AGOTADO","SI HAY"),"")</f>
        <v/>
      </c>
    </row>
    <row r="13469" spans="12:13" ht="18" customHeight="1" x14ac:dyDescent="0.25">
      <c r="L13469" s="516"/>
      <c r="M13469" s="410" t="str">
        <f>IFERROR(IF($A13470=VLOOKUP($A13470,AGOTADOS!$A$3:$H$4997,1,FALSE),"AGOTADO","SI HAY"),"")</f>
        <v/>
      </c>
    </row>
    <row r="13470" spans="12:13" ht="18" customHeight="1" x14ac:dyDescent="0.25">
      <c r="L13470" s="516"/>
      <c r="M13470" s="410" t="str">
        <f>IFERROR(IF($A13471=VLOOKUP($A13471,AGOTADOS!$A$3:$H$4997,1,FALSE),"AGOTADO","SI HAY"),"")</f>
        <v/>
      </c>
    </row>
    <row r="13471" spans="12:13" ht="18" customHeight="1" x14ac:dyDescent="0.25">
      <c r="L13471" s="516"/>
      <c r="M13471" s="410" t="str">
        <f>IFERROR(IF($A13472=VLOOKUP($A13472,AGOTADOS!$A$3:$H$4997,1,FALSE),"AGOTADO","SI HAY"),"")</f>
        <v/>
      </c>
    </row>
    <row r="13472" spans="12:13" ht="18" customHeight="1" x14ac:dyDescent="0.25">
      <c r="L13472" s="516"/>
      <c r="M13472" s="410" t="str">
        <f>IFERROR(IF($A13473=VLOOKUP($A13473,AGOTADOS!$A$3:$H$4997,1,FALSE),"AGOTADO","SI HAY"),"")</f>
        <v/>
      </c>
    </row>
    <row r="13473" spans="12:13" ht="18" customHeight="1" x14ac:dyDescent="0.25">
      <c r="L13473" s="516"/>
      <c r="M13473" s="410" t="str">
        <f>IFERROR(IF($A13474=VLOOKUP($A13474,AGOTADOS!$A$3:$H$4997,1,FALSE),"AGOTADO","SI HAY"),"")</f>
        <v/>
      </c>
    </row>
    <row r="13474" spans="12:13" ht="18" customHeight="1" x14ac:dyDescent="0.25">
      <c r="L13474" s="516"/>
      <c r="M13474" s="410" t="str">
        <f>IFERROR(IF($A13475=VLOOKUP($A13475,AGOTADOS!$A$3:$H$4997,1,FALSE),"AGOTADO","SI HAY"),"")</f>
        <v/>
      </c>
    </row>
    <row r="13475" spans="12:13" ht="18" customHeight="1" x14ac:dyDescent="0.25">
      <c r="L13475" s="516"/>
      <c r="M13475" s="410" t="str">
        <f>IFERROR(IF($A13476=VLOOKUP($A13476,AGOTADOS!$A$3:$H$4997,1,FALSE),"AGOTADO","SI HAY"),"")</f>
        <v/>
      </c>
    </row>
    <row r="13476" spans="12:13" ht="18" customHeight="1" x14ac:dyDescent="0.25">
      <c r="L13476" s="516"/>
      <c r="M13476" s="410" t="str">
        <f>IFERROR(IF($A13477=VLOOKUP($A13477,AGOTADOS!$A$3:$H$4997,1,FALSE),"AGOTADO","SI HAY"),"")</f>
        <v/>
      </c>
    </row>
    <row r="13477" spans="12:13" ht="18" customHeight="1" x14ac:dyDescent="0.25">
      <c r="L13477" s="516"/>
      <c r="M13477" s="410" t="str">
        <f>IFERROR(IF($A13478=VLOOKUP($A13478,AGOTADOS!$A$3:$H$4997,1,FALSE),"AGOTADO","SI HAY"),"")</f>
        <v/>
      </c>
    </row>
    <row r="13478" spans="12:13" ht="18" customHeight="1" x14ac:dyDescent="0.25">
      <c r="L13478" s="516"/>
      <c r="M13478" s="410" t="str">
        <f>IFERROR(IF($A13479=VLOOKUP($A13479,AGOTADOS!$A$3:$H$4997,1,FALSE),"AGOTADO","SI HAY"),"")</f>
        <v/>
      </c>
    </row>
    <row r="13479" spans="12:13" ht="18" customHeight="1" x14ac:dyDescent="0.25">
      <c r="L13479" s="516"/>
      <c r="M13479" s="410" t="str">
        <f>IFERROR(IF($A13480=VLOOKUP($A13480,AGOTADOS!$A$3:$H$4997,1,FALSE),"AGOTADO","SI HAY"),"")</f>
        <v/>
      </c>
    </row>
    <row r="13480" spans="12:13" ht="18" customHeight="1" x14ac:dyDescent="0.25">
      <c r="L13480" s="516"/>
      <c r="M13480" s="410" t="str">
        <f>IFERROR(IF($A13481=VLOOKUP($A13481,AGOTADOS!$A$3:$H$4997,1,FALSE),"AGOTADO","SI HAY"),"")</f>
        <v/>
      </c>
    </row>
    <row r="13481" spans="12:13" ht="18" customHeight="1" x14ac:dyDescent="0.25">
      <c r="L13481" s="516"/>
      <c r="M13481" s="410" t="str">
        <f>IFERROR(IF($A13482=VLOOKUP($A13482,AGOTADOS!$A$3:$H$4997,1,FALSE),"AGOTADO","SI HAY"),"")</f>
        <v/>
      </c>
    </row>
    <row r="13482" spans="12:13" ht="18" customHeight="1" x14ac:dyDescent="0.25">
      <c r="L13482" s="516"/>
      <c r="M13482" s="410" t="str">
        <f>IFERROR(IF($A13483=VLOOKUP($A13483,AGOTADOS!$A$3:$H$4997,1,FALSE),"AGOTADO","SI HAY"),"")</f>
        <v/>
      </c>
    </row>
    <row r="13483" spans="12:13" ht="18" customHeight="1" x14ac:dyDescent="0.25">
      <c r="L13483" s="516"/>
      <c r="M13483" s="410" t="str">
        <f>IFERROR(IF($A13484=VLOOKUP($A13484,AGOTADOS!$A$3:$H$4997,1,FALSE),"AGOTADO","SI HAY"),"")</f>
        <v/>
      </c>
    </row>
    <row r="13484" spans="12:13" ht="18" customHeight="1" x14ac:dyDescent="0.25">
      <c r="L13484" s="516"/>
      <c r="M13484" s="410" t="str">
        <f>IFERROR(IF($A13485=VLOOKUP($A13485,AGOTADOS!$A$3:$H$4997,1,FALSE),"AGOTADO","SI HAY"),"")</f>
        <v/>
      </c>
    </row>
    <row r="13485" spans="12:13" ht="18" customHeight="1" x14ac:dyDescent="0.25">
      <c r="L13485" s="516"/>
      <c r="M13485" s="410" t="str">
        <f>IFERROR(IF($A13486=VLOOKUP($A13486,AGOTADOS!$A$3:$H$4997,1,FALSE),"AGOTADO","SI HAY"),"")</f>
        <v/>
      </c>
    </row>
    <row r="13486" spans="12:13" ht="18" customHeight="1" x14ac:dyDescent="0.25">
      <c r="L13486" s="516"/>
      <c r="M13486" s="410" t="str">
        <f>IFERROR(IF($A13487=VLOOKUP($A13487,AGOTADOS!$A$3:$H$4997,1,FALSE),"AGOTADO","SI HAY"),"")</f>
        <v/>
      </c>
    </row>
    <row r="13487" spans="12:13" ht="18" customHeight="1" x14ac:dyDescent="0.25">
      <c r="L13487" s="516"/>
      <c r="M13487" s="410" t="str">
        <f>IFERROR(IF($A13488=VLOOKUP($A13488,AGOTADOS!$A$3:$H$4997,1,FALSE),"AGOTADO","SI HAY"),"")</f>
        <v/>
      </c>
    </row>
    <row r="13488" spans="12:13" ht="18" customHeight="1" x14ac:dyDescent="0.25">
      <c r="L13488" s="516"/>
      <c r="M13488" s="410" t="str">
        <f>IFERROR(IF($A13489=VLOOKUP($A13489,AGOTADOS!$A$3:$H$4997,1,FALSE),"AGOTADO","SI HAY"),"")</f>
        <v/>
      </c>
    </row>
    <row r="13489" spans="12:13" ht="18" customHeight="1" x14ac:dyDescent="0.25">
      <c r="L13489" s="516"/>
      <c r="M13489" s="410" t="str">
        <f>IFERROR(IF($A13490=VLOOKUP($A13490,AGOTADOS!$A$3:$H$4997,1,FALSE),"AGOTADO","SI HAY"),"")</f>
        <v/>
      </c>
    </row>
    <row r="13490" spans="12:13" ht="18" customHeight="1" x14ac:dyDescent="0.25">
      <c r="L13490" s="516"/>
      <c r="M13490" s="410" t="str">
        <f>IFERROR(IF($A13491=VLOOKUP($A13491,AGOTADOS!$A$3:$H$4997,1,FALSE),"AGOTADO","SI HAY"),"")</f>
        <v/>
      </c>
    </row>
    <row r="13491" spans="12:13" ht="18" customHeight="1" x14ac:dyDescent="0.25">
      <c r="L13491" s="516"/>
      <c r="M13491" s="410" t="str">
        <f>IFERROR(IF($A13492=VLOOKUP($A13492,AGOTADOS!$A$3:$H$4997,1,FALSE),"AGOTADO","SI HAY"),"")</f>
        <v/>
      </c>
    </row>
    <row r="13492" spans="12:13" ht="18" customHeight="1" x14ac:dyDescent="0.25">
      <c r="L13492" s="516"/>
      <c r="M13492" s="410" t="str">
        <f>IFERROR(IF($A13493=VLOOKUP($A13493,AGOTADOS!$A$3:$H$4997,1,FALSE),"AGOTADO","SI HAY"),"")</f>
        <v/>
      </c>
    </row>
    <row r="13493" spans="12:13" ht="18" customHeight="1" x14ac:dyDescent="0.25">
      <c r="L13493" s="516"/>
      <c r="M13493" s="410" t="str">
        <f>IFERROR(IF($A13494=VLOOKUP($A13494,AGOTADOS!$A$3:$H$4997,1,FALSE),"AGOTADO","SI HAY"),"")</f>
        <v/>
      </c>
    </row>
    <row r="13494" spans="12:13" ht="18" customHeight="1" x14ac:dyDescent="0.25">
      <c r="L13494" s="516"/>
      <c r="M13494" s="410" t="str">
        <f>IFERROR(IF($A13495=VLOOKUP($A13495,AGOTADOS!$A$3:$H$4997,1,FALSE),"AGOTADO","SI HAY"),"")</f>
        <v/>
      </c>
    </row>
    <row r="13495" spans="12:13" ht="18" customHeight="1" x14ac:dyDescent="0.25">
      <c r="L13495" s="516"/>
      <c r="M13495" s="410" t="str">
        <f>IFERROR(IF($A13496=VLOOKUP($A13496,AGOTADOS!$A$3:$H$4997,1,FALSE),"AGOTADO","SI HAY"),"")</f>
        <v/>
      </c>
    </row>
    <row r="13496" spans="12:13" ht="18" customHeight="1" x14ac:dyDescent="0.25">
      <c r="L13496" s="516"/>
      <c r="M13496" s="410" t="str">
        <f>IFERROR(IF($A13497=VLOOKUP($A13497,AGOTADOS!$A$3:$H$4997,1,FALSE),"AGOTADO","SI HAY"),"")</f>
        <v/>
      </c>
    </row>
    <row r="13497" spans="12:13" ht="18" customHeight="1" x14ac:dyDescent="0.25">
      <c r="L13497" s="516"/>
      <c r="M13497" s="410" t="str">
        <f>IFERROR(IF($A13498=VLOOKUP($A13498,AGOTADOS!$A$3:$H$4997,1,FALSE),"AGOTADO","SI HAY"),"")</f>
        <v/>
      </c>
    </row>
    <row r="13498" spans="12:13" ht="18" customHeight="1" x14ac:dyDescent="0.25">
      <c r="L13498" s="516"/>
      <c r="M13498" s="410" t="str">
        <f>IFERROR(IF($A13499=VLOOKUP($A13499,AGOTADOS!$A$3:$H$4997,1,FALSE),"AGOTADO","SI HAY"),"")</f>
        <v/>
      </c>
    </row>
    <row r="13499" spans="12:13" ht="18" customHeight="1" x14ac:dyDescent="0.25">
      <c r="L13499" s="516"/>
      <c r="M13499" s="410" t="str">
        <f>IFERROR(IF($A13500=VLOOKUP($A13500,AGOTADOS!$A$3:$H$4997,1,FALSE),"AGOTADO","SI HAY"),"")</f>
        <v/>
      </c>
    </row>
    <row r="13500" spans="12:13" ht="18" customHeight="1" x14ac:dyDescent="0.25">
      <c r="L13500" s="516"/>
      <c r="M13500" s="410" t="str">
        <f>IFERROR(IF($A13501=VLOOKUP($A13501,AGOTADOS!$A$3:$H$4997,1,FALSE),"AGOTADO","SI HAY"),"")</f>
        <v/>
      </c>
    </row>
    <row r="13501" spans="12:13" ht="18" customHeight="1" x14ac:dyDescent="0.25">
      <c r="L13501" s="516"/>
      <c r="M13501" s="410" t="str">
        <f>IFERROR(IF($A13502=VLOOKUP($A13502,AGOTADOS!$A$3:$H$4997,1,FALSE),"AGOTADO","SI HAY"),"")</f>
        <v/>
      </c>
    </row>
    <row r="13502" spans="12:13" ht="18" customHeight="1" x14ac:dyDescent="0.25">
      <c r="L13502" s="516"/>
      <c r="M13502" s="410" t="str">
        <f>IFERROR(IF($A13503=VLOOKUP($A13503,AGOTADOS!$A$3:$H$4997,1,FALSE),"AGOTADO","SI HAY"),"")</f>
        <v/>
      </c>
    </row>
    <row r="13503" spans="12:13" ht="18" customHeight="1" x14ac:dyDescent="0.25">
      <c r="L13503" s="516"/>
      <c r="M13503" s="410" t="str">
        <f>IFERROR(IF($A13504=VLOOKUP($A13504,AGOTADOS!$A$3:$H$4997,1,FALSE),"AGOTADO","SI HAY"),"")</f>
        <v/>
      </c>
    </row>
    <row r="13504" spans="12:13" ht="18" customHeight="1" x14ac:dyDescent="0.25">
      <c r="L13504" s="516"/>
      <c r="M13504" s="410" t="str">
        <f>IFERROR(IF($A13505=VLOOKUP($A13505,AGOTADOS!$A$3:$H$4997,1,FALSE),"AGOTADO","SI HAY"),"")</f>
        <v/>
      </c>
    </row>
    <row r="13505" spans="12:13" ht="18" customHeight="1" x14ac:dyDescent="0.25">
      <c r="L13505" s="516"/>
      <c r="M13505" s="410" t="str">
        <f>IFERROR(IF($A13506=VLOOKUP($A13506,AGOTADOS!$A$3:$H$4997,1,FALSE),"AGOTADO","SI HAY"),"")</f>
        <v/>
      </c>
    </row>
    <row r="13506" spans="12:13" ht="18" customHeight="1" x14ac:dyDescent="0.25">
      <c r="L13506" s="516"/>
      <c r="M13506" s="410" t="str">
        <f>IFERROR(IF($A13507=VLOOKUP($A13507,AGOTADOS!$A$3:$H$4997,1,FALSE),"AGOTADO","SI HAY"),"")</f>
        <v/>
      </c>
    </row>
    <row r="13507" spans="12:13" ht="18" customHeight="1" x14ac:dyDescent="0.25">
      <c r="L13507" s="516"/>
      <c r="M13507" s="410" t="str">
        <f>IFERROR(IF($A13508=VLOOKUP($A13508,AGOTADOS!$A$3:$H$4997,1,FALSE),"AGOTADO","SI HAY"),"")</f>
        <v/>
      </c>
    </row>
    <row r="13508" spans="12:13" ht="18" customHeight="1" x14ac:dyDescent="0.25">
      <c r="L13508" s="516"/>
      <c r="M13508" s="410" t="str">
        <f>IFERROR(IF($A13509=VLOOKUP($A13509,AGOTADOS!$A$3:$H$4997,1,FALSE),"AGOTADO","SI HAY"),"")</f>
        <v/>
      </c>
    </row>
    <row r="13509" spans="12:13" ht="18" customHeight="1" x14ac:dyDescent="0.25">
      <c r="L13509" s="516"/>
      <c r="M13509" s="410" t="str">
        <f>IFERROR(IF($A13510=VLOOKUP($A13510,AGOTADOS!$A$3:$H$4997,1,FALSE),"AGOTADO","SI HAY"),"")</f>
        <v/>
      </c>
    </row>
    <row r="13510" spans="12:13" ht="18" customHeight="1" x14ac:dyDescent="0.25">
      <c r="L13510" s="516"/>
      <c r="M13510" s="410" t="str">
        <f>IFERROR(IF($A13511=VLOOKUP($A13511,AGOTADOS!$A$3:$H$4997,1,FALSE),"AGOTADO","SI HAY"),"")</f>
        <v/>
      </c>
    </row>
    <row r="13511" spans="12:13" ht="18" customHeight="1" x14ac:dyDescent="0.25">
      <c r="L13511" s="516"/>
      <c r="M13511" s="410" t="str">
        <f>IFERROR(IF($A13512=VLOOKUP($A13512,AGOTADOS!$A$3:$H$4997,1,FALSE),"AGOTADO","SI HAY"),"")</f>
        <v/>
      </c>
    </row>
    <row r="13512" spans="12:13" ht="18" customHeight="1" x14ac:dyDescent="0.25">
      <c r="L13512" s="516"/>
      <c r="M13512" s="410" t="str">
        <f>IFERROR(IF($A13513=VLOOKUP($A13513,AGOTADOS!$A$3:$H$4997,1,FALSE),"AGOTADO","SI HAY"),"")</f>
        <v/>
      </c>
    </row>
    <row r="13513" spans="12:13" ht="18" customHeight="1" x14ac:dyDescent="0.25">
      <c r="L13513" s="516"/>
      <c r="M13513" s="410" t="str">
        <f>IFERROR(IF($A13514=VLOOKUP($A13514,AGOTADOS!$A$3:$H$4997,1,FALSE),"AGOTADO","SI HAY"),"")</f>
        <v/>
      </c>
    </row>
    <row r="13514" spans="12:13" ht="18" customHeight="1" x14ac:dyDescent="0.25">
      <c r="L13514" s="516"/>
      <c r="M13514" s="410" t="str">
        <f>IFERROR(IF($A13515=VLOOKUP($A13515,AGOTADOS!$A$3:$H$4997,1,FALSE),"AGOTADO","SI HAY"),"")</f>
        <v/>
      </c>
    </row>
    <row r="13515" spans="12:13" ht="18" customHeight="1" x14ac:dyDescent="0.25">
      <c r="L13515" s="516"/>
      <c r="M13515" s="410" t="str">
        <f>IFERROR(IF($A13516=VLOOKUP($A13516,AGOTADOS!$A$3:$H$4997,1,FALSE),"AGOTADO","SI HAY"),"")</f>
        <v/>
      </c>
    </row>
    <row r="13516" spans="12:13" ht="18" customHeight="1" x14ac:dyDescent="0.25">
      <c r="L13516" s="516"/>
      <c r="M13516" s="410" t="str">
        <f>IFERROR(IF($A13517=VLOOKUP($A13517,AGOTADOS!$A$3:$H$4997,1,FALSE),"AGOTADO","SI HAY"),"")</f>
        <v/>
      </c>
    </row>
    <row r="13517" spans="12:13" ht="18" customHeight="1" x14ac:dyDescent="0.25">
      <c r="L13517" s="516"/>
      <c r="M13517" s="410" t="str">
        <f>IFERROR(IF($A13518=VLOOKUP($A13518,AGOTADOS!$A$3:$H$4997,1,FALSE),"AGOTADO","SI HAY"),"")</f>
        <v/>
      </c>
    </row>
    <row r="13518" spans="12:13" ht="18" customHeight="1" x14ac:dyDescent="0.25">
      <c r="L13518" s="516"/>
      <c r="M13518" s="410" t="str">
        <f>IFERROR(IF($A13519=VLOOKUP($A13519,AGOTADOS!$A$3:$H$4997,1,FALSE),"AGOTADO","SI HAY"),"")</f>
        <v/>
      </c>
    </row>
    <row r="13519" spans="12:13" ht="18" customHeight="1" x14ac:dyDescent="0.25">
      <c r="L13519" s="516"/>
      <c r="M13519" s="410" t="str">
        <f>IFERROR(IF($A13520=VLOOKUP($A13520,AGOTADOS!$A$3:$H$4997,1,FALSE),"AGOTADO","SI HAY"),"")</f>
        <v/>
      </c>
    </row>
    <row r="13520" spans="12:13" ht="18" customHeight="1" x14ac:dyDescent="0.25">
      <c r="L13520" s="516"/>
      <c r="M13520" s="410" t="str">
        <f>IFERROR(IF($A13521=VLOOKUP($A13521,AGOTADOS!$A$3:$H$4997,1,FALSE),"AGOTADO","SI HAY"),"")</f>
        <v/>
      </c>
    </row>
    <row r="13521" spans="12:13" ht="18" customHeight="1" x14ac:dyDescent="0.25">
      <c r="L13521" s="516"/>
      <c r="M13521" s="410" t="str">
        <f>IFERROR(IF($A13522=VLOOKUP($A13522,AGOTADOS!$A$3:$H$4997,1,FALSE),"AGOTADO","SI HAY"),"")</f>
        <v/>
      </c>
    </row>
    <row r="13522" spans="12:13" ht="18" customHeight="1" x14ac:dyDescent="0.25">
      <c r="L13522" s="516"/>
      <c r="M13522" s="410" t="str">
        <f>IFERROR(IF($A13523=VLOOKUP($A13523,AGOTADOS!$A$3:$H$4997,1,FALSE),"AGOTADO","SI HAY"),"")</f>
        <v/>
      </c>
    </row>
    <row r="13523" spans="12:13" ht="18" customHeight="1" x14ac:dyDescent="0.25">
      <c r="L13523" s="516"/>
      <c r="M13523" s="410" t="str">
        <f>IFERROR(IF($A13524=VLOOKUP($A13524,AGOTADOS!$A$3:$H$4997,1,FALSE),"AGOTADO","SI HAY"),"")</f>
        <v/>
      </c>
    </row>
    <row r="13524" spans="12:13" ht="18" customHeight="1" x14ac:dyDescent="0.25">
      <c r="L13524" s="516"/>
      <c r="M13524" s="410" t="str">
        <f>IFERROR(IF($A13525=VLOOKUP($A13525,AGOTADOS!$A$3:$H$4997,1,FALSE),"AGOTADO","SI HAY"),"")</f>
        <v/>
      </c>
    </row>
    <row r="13525" spans="12:13" ht="18" customHeight="1" x14ac:dyDescent="0.25">
      <c r="L13525" s="516"/>
      <c r="M13525" s="410" t="str">
        <f>IFERROR(IF($A13526=VLOOKUP($A13526,AGOTADOS!$A$3:$H$4997,1,FALSE),"AGOTADO","SI HAY"),"")</f>
        <v/>
      </c>
    </row>
    <row r="13526" spans="12:13" ht="18" customHeight="1" x14ac:dyDescent="0.25">
      <c r="L13526" s="516"/>
      <c r="M13526" s="410" t="str">
        <f>IFERROR(IF($A13527=VLOOKUP($A13527,AGOTADOS!$A$3:$H$4997,1,FALSE),"AGOTADO","SI HAY"),"")</f>
        <v/>
      </c>
    </row>
    <row r="13527" spans="12:13" ht="18" customHeight="1" x14ac:dyDescent="0.25">
      <c r="L13527" s="516"/>
      <c r="M13527" s="410" t="str">
        <f>IFERROR(IF($A13528=VLOOKUP($A13528,AGOTADOS!$A$3:$H$4997,1,FALSE),"AGOTADO","SI HAY"),"")</f>
        <v/>
      </c>
    </row>
    <row r="13528" spans="12:13" ht="18" customHeight="1" x14ac:dyDescent="0.25">
      <c r="L13528" s="516"/>
      <c r="M13528" s="410" t="str">
        <f>IFERROR(IF($A13529=VLOOKUP($A13529,AGOTADOS!$A$3:$H$4997,1,FALSE),"AGOTADO","SI HAY"),"")</f>
        <v/>
      </c>
    </row>
    <row r="13529" spans="12:13" ht="18" customHeight="1" x14ac:dyDescent="0.25">
      <c r="L13529" s="516"/>
      <c r="M13529" s="410" t="str">
        <f>IFERROR(IF($A13530=VLOOKUP($A13530,AGOTADOS!$A$3:$H$4997,1,FALSE),"AGOTADO","SI HAY"),"")</f>
        <v/>
      </c>
    </row>
    <row r="13530" spans="12:13" ht="18" customHeight="1" x14ac:dyDescent="0.25">
      <c r="L13530" s="516"/>
      <c r="M13530" s="410" t="str">
        <f>IFERROR(IF($A13531=VLOOKUP($A13531,AGOTADOS!$A$3:$H$4997,1,FALSE),"AGOTADO","SI HAY"),"")</f>
        <v/>
      </c>
    </row>
    <row r="13531" spans="12:13" ht="18" customHeight="1" x14ac:dyDescent="0.25">
      <c r="L13531" s="516"/>
      <c r="M13531" s="410" t="str">
        <f>IFERROR(IF($A13532=VLOOKUP($A13532,AGOTADOS!$A$3:$H$4997,1,FALSE),"AGOTADO","SI HAY"),"")</f>
        <v/>
      </c>
    </row>
    <row r="13532" spans="12:13" ht="18" customHeight="1" x14ac:dyDescent="0.25">
      <c r="L13532" s="516"/>
      <c r="M13532" s="410" t="str">
        <f>IFERROR(IF($A13533=VLOOKUP($A13533,AGOTADOS!$A$3:$H$4997,1,FALSE),"AGOTADO","SI HAY"),"")</f>
        <v/>
      </c>
    </row>
    <row r="13533" spans="12:13" ht="18" customHeight="1" x14ac:dyDescent="0.25">
      <c r="L13533" s="516"/>
      <c r="M13533" s="410" t="str">
        <f>IFERROR(IF($A13534=VLOOKUP($A13534,AGOTADOS!$A$3:$H$4997,1,FALSE),"AGOTADO","SI HAY"),"")</f>
        <v/>
      </c>
    </row>
    <row r="13534" spans="12:13" ht="18" customHeight="1" x14ac:dyDescent="0.25">
      <c r="L13534" s="516"/>
      <c r="M13534" s="410" t="str">
        <f>IFERROR(IF($A13535=VLOOKUP($A13535,AGOTADOS!$A$3:$H$4997,1,FALSE),"AGOTADO","SI HAY"),"")</f>
        <v/>
      </c>
    </row>
    <row r="13535" spans="12:13" ht="18" customHeight="1" x14ac:dyDescent="0.25">
      <c r="L13535" s="516"/>
      <c r="M13535" s="410" t="str">
        <f>IFERROR(IF($A13536=VLOOKUP($A13536,AGOTADOS!$A$3:$H$4997,1,FALSE),"AGOTADO","SI HAY"),"")</f>
        <v/>
      </c>
    </row>
    <row r="13536" spans="12:13" ht="18" customHeight="1" x14ac:dyDescent="0.25">
      <c r="L13536" s="516"/>
      <c r="M13536" s="410" t="str">
        <f>IFERROR(IF($A13537=VLOOKUP($A13537,AGOTADOS!$A$3:$H$4997,1,FALSE),"AGOTADO","SI HAY"),"")</f>
        <v/>
      </c>
    </row>
    <row r="13537" spans="12:13" ht="18" customHeight="1" x14ac:dyDescent="0.25">
      <c r="L13537" s="516"/>
      <c r="M13537" s="410" t="str">
        <f>IFERROR(IF($A13538=VLOOKUP($A13538,AGOTADOS!$A$3:$H$4997,1,FALSE),"AGOTADO","SI HAY"),"")</f>
        <v/>
      </c>
    </row>
    <row r="13538" spans="12:13" ht="18" customHeight="1" x14ac:dyDescent="0.25">
      <c r="L13538" s="516"/>
      <c r="M13538" s="410" t="str">
        <f>IFERROR(IF($A13539=VLOOKUP($A13539,AGOTADOS!$A$3:$H$4997,1,FALSE),"AGOTADO","SI HAY"),"")</f>
        <v/>
      </c>
    </row>
    <row r="13539" spans="12:13" ht="18" customHeight="1" x14ac:dyDescent="0.25">
      <c r="L13539" s="516"/>
      <c r="M13539" s="410" t="str">
        <f>IFERROR(IF($A13540=VLOOKUP($A13540,AGOTADOS!$A$3:$H$4997,1,FALSE),"AGOTADO","SI HAY"),"")</f>
        <v/>
      </c>
    </row>
    <row r="13540" spans="12:13" ht="18" customHeight="1" x14ac:dyDescent="0.25">
      <c r="L13540" s="516"/>
      <c r="M13540" s="410" t="str">
        <f>IFERROR(IF($A13541=VLOOKUP($A13541,AGOTADOS!$A$3:$H$4997,1,FALSE),"AGOTADO","SI HAY"),"")</f>
        <v/>
      </c>
    </row>
    <row r="13541" spans="12:13" ht="18" customHeight="1" x14ac:dyDescent="0.25">
      <c r="L13541" s="516"/>
      <c r="M13541" s="410" t="str">
        <f>IFERROR(IF($A13542=VLOOKUP($A13542,AGOTADOS!$A$3:$H$4997,1,FALSE),"AGOTADO","SI HAY"),"")</f>
        <v/>
      </c>
    </row>
    <row r="13542" spans="12:13" ht="18" customHeight="1" x14ac:dyDescent="0.25">
      <c r="L13542" s="516"/>
      <c r="M13542" s="410" t="str">
        <f>IFERROR(IF($A13543=VLOOKUP($A13543,AGOTADOS!$A$3:$H$4997,1,FALSE),"AGOTADO","SI HAY"),"")</f>
        <v/>
      </c>
    </row>
    <row r="13543" spans="12:13" ht="18" customHeight="1" x14ac:dyDescent="0.25">
      <c r="L13543" s="516"/>
      <c r="M13543" s="410" t="str">
        <f>IFERROR(IF($A13544=VLOOKUP($A13544,AGOTADOS!$A$3:$H$4997,1,FALSE),"AGOTADO","SI HAY"),"")</f>
        <v/>
      </c>
    </row>
    <row r="13544" spans="12:13" ht="18" customHeight="1" x14ac:dyDescent="0.25">
      <c r="L13544" s="516"/>
      <c r="M13544" s="410" t="str">
        <f>IFERROR(IF($A13545=VLOOKUP($A13545,AGOTADOS!$A$3:$H$4997,1,FALSE),"AGOTADO","SI HAY"),"")</f>
        <v/>
      </c>
    </row>
    <row r="13545" spans="12:13" ht="18" customHeight="1" x14ac:dyDescent="0.25">
      <c r="L13545" s="516"/>
      <c r="M13545" s="410" t="str">
        <f>IFERROR(IF($A13546=VLOOKUP($A13546,AGOTADOS!$A$3:$H$4997,1,FALSE),"AGOTADO","SI HAY"),"")</f>
        <v/>
      </c>
    </row>
    <row r="13546" spans="12:13" ht="18" customHeight="1" x14ac:dyDescent="0.25">
      <c r="L13546" s="516"/>
      <c r="M13546" s="410" t="str">
        <f>IFERROR(IF($A13547=VLOOKUP($A13547,AGOTADOS!$A$3:$H$4997,1,FALSE),"AGOTADO","SI HAY"),"")</f>
        <v/>
      </c>
    </row>
    <row r="13547" spans="12:13" ht="18" customHeight="1" x14ac:dyDescent="0.25">
      <c r="L13547" s="516"/>
      <c r="M13547" s="410" t="str">
        <f>IFERROR(IF($A13548=VLOOKUP($A13548,AGOTADOS!$A$3:$H$4997,1,FALSE),"AGOTADO","SI HAY"),"")</f>
        <v/>
      </c>
    </row>
    <row r="13548" spans="12:13" ht="18" customHeight="1" x14ac:dyDescent="0.25">
      <c r="L13548" s="516"/>
      <c r="M13548" s="410" t="str">
        <f>IFERROR(IF($A13549=VLOOKUP($A13549,AGOTADOS!$A$3:$H$4997,1,FALSE),"AGOTADO","SI HAY"),"")</f>
        <v/>
      </c>
    </row>
    <row r="13549" spans="12:13" ht="18" customHeight="1" x14ac:dyDescent="0.25">
      <c r="L13549" s="516"/>
      <c r="M13549" s="410" t="str">
        <f>IFERROR(IF($A13550=VLOOKUP($A13550,AGOTADOS!$A$3:$H$4997,1,FALSE),"AGOTADO","SI HAY"),"")</f>
        <v/>
      </c>
    </row>
    <row r="13550" spans="12:13" ht="18" customHeight="1" x14ac:dyDescent="0.25">
      <c r="L13550" s="516"/>
      <c r="M13550" s="410" t="str">
        <f>IFERROR(IF($A13551=VLOOKUP($A13551,AGOTADOS!$A$3:$H$4997,1,FALSE),"AGOTADO","SI HAY"),"")</f>
        <v/>
      </c>
    </row>
    <row r="13551" spans="12:13" ht="18" customHeight="1" x14ac:dyDescent="0.25">
      <c r="L13551" s="516"/>
      <c r="M13551" s="410" t="str">
        <f>IFERROR(IF($A13552=VLOOKUP($A13552,AGOTADOS!$A$3:$H$4997,1,FALSE),"AGOTADO","SI HAY"),"")</f>
        <v/>
      </c>
    </row>
    <row r="13552" spans="12:13" ht="18" customHeight="1" x14ac:dyDescent="0.25">
      <c r="L13552" s="516"/>
      <c r="M13552" s="410" t="str">
        <f>IFERROR(IF($A13553=VLOOKUP($A13553,AGOTADOS!$A$3:$H$4997,1,FALSE),"AGOTADO","SI HAY"),"")</f>
        <v/>
      </c>
    </row>
    <row r="13553" spans="12:13" ht="18" customHeight="1" x14ac:dyDescent="0.25">
      <c r="L13553" s="516"/>
      <c r="M13553" s="410" t="str">
        <f>IFERROR(IF($A13554=VLOOKUP($A13554,AGOTADOS!$A$3:$H$4997,1,FALSE),"AGOTADO","SI HAY"),"")</f>
        <v/>
      </c>
    </row>
    <row r="13554" spans="12:13" ht="18" customHeight="1" x14ac:dyDescent="0.25">
      <c r="L13554" s="516"/>
      <c r="M13554" s="410" t="str">
        <f>IFERROR(IF($A13555=VLOOKUP($A13555,AGOTADOS!$A$3:$H$4997,1,FALSE),"AGOTADO","SI HAY"),"")</f>
        <v/>
      </c>
    </row>
    <row r="13555" spans="12:13" ht="18" customHeight="1" x14ac:dyDescent="0.25">
      <c r="L13555" s="516"/>
      <c r="M13555" s="410" t="str">
        <f>IFERROR(IF($A13556=VLOOKUP($A13556,AGOTADOS!$A$3:$H$4997,1,FALSE),"AGOTADO","SI HAY"),"")</f>
        <v/>
      </c>
    </row>
    <row r="13556" spans="12:13" ht="18" customHeight="1" x14ac:dyDescent="0.25">
      <c r="L13556" s="516"/>
      <c r="M13556" s="410" t="str">
        <f>IFERROR(IF($A13557=VLOOKUP($A13557,AGOTADOS!$A$3:$H$4997,1,FALSE),"AGOTADO","SI HAY"),"")</f>
        <v/>
      </c>
    </row>
    <row r="13557" spans="12:13" ht="18" customHeight="1" x14ac:dyDescent="0.25">
      <c r="L13557" s="516"/>
      <c r="M13557" s="410" t="str">
        <f>IFERROR(IF($A13558=VLOOKUP($A13558,AGOTADOS!$A$3:$H$4997,1,FALSE),"AGOTADO","SI HAY"),"")</f>
        <v/>
      </c>
    </row>
    <row r="13558" spans="12:13" ht="18" customHeight="1" x14ac:dyDescent="0.25">
      <c r="L13558" s="516"/>
      <c r="M13558" s="410" t="str">
        <f>IFERROR(IF($A13559=VLOOKUP($A13559,AGOTADOS!$A$3:$H$4997,1,FALSE),"AGOTADO","SI HAY"),"")</f>
        <v/>
      </c>
    </row>
    <row r="13559" spans="12:13" ht="18" customHeight="1" x14ac:dyDescent="0.25">
      <c r="L13559" s="516"/>
      <c r="M13559" s="410" t="str">
        <f>IFERROR(IF($A13560=VLOOKUP($A13560,AGOTADOS!$A$3:$H$4997,1,FALSE),"AGOTADO","SI HAY"),"")</f>
        <v/>
      </c>
    </row>
    <row r="13560" spans="12:13" ht="18" customHeight="1" x14ac:dyDescent="0.25">
      <c r="L13560" s="516"/>
      <c r="M13560" s="410" t="str">
        <f>IFERROR(IF($A13561=VLOOKUP($A13561,AGOTADOS!$A$3:$H$4997,1,FALSE),"AGOTADO","SI HAY"),"")</f>
        <v/>
      </c>
    </row>
    <row r="13561" spans="12:13" ht="18" customHeight="1" x14ac:dyDescent="0.25">
      <c r="L13561" s="516"/>
      <c r="M13561" s="410" t="str">
        <f>IFERROR(IF($A13562=VLOOKUP($A13562,AGOTADOS!$A$3:$H$4997,1,FALSE),"AGOTADO","SI HAY"),"")</f>
        <v/>
      </c>
    </row>
    <row r="13562" spans="12:13" ht="18" customHeight="1" x14ac:dyDescent="0.25">
      <c r="L13562" s="516"/>
      <c r="M13562" s="410" t="str">
        <f>IFERROR(IF($A13563=VLOOKUP($A13563,AGOTADOS!$A$3:$H$4997,1,FALSE),"AGOTADO","SI HAY"),"")</f>
        <v/>
      </c>
    </row>
    <row r="13563" spans="12:13" ht="18" customHeight="1" x14ac:dyDescent="0.25">
      <c r="L13563" s="516"/>
      <c r="M13563" s="410" t="str">
        <f>IFERROR(IF($A13564=VLOOKUP($A13564,AGOTADOS!$A$3:$H$4997,1,FALSE),"AGOTADO","SI HAY"),"")</f>
        <v/>
      </c>
    </row>
    <row r="13564" spans="12:13" ht="18" customHeight="1" x14ac:dyDescent="0.25">
      <c r="L13564" s="516"/>
      <c r="M13564" s="410" t="str">
        <f>IFERROR(IF($A13565=VLOOKUP($A13565,AGOTADOS!$A$3:$H$4997,1,FALSE),"AGOTADO","SI HAY"),"")</f>
        <v/>
      </c>
    </row>
    <row r="13565" spans="12:13" ht="18" customHeight="1" x14ac:dyDescent="0.25">
      <c r="L13565" s="516"/>
      <c r="M13565" s="410" t="str">
        <f>IFERROR(IF($A13566=VLOOKUP($A13566,AGOTADOS!$A$3:$H$4997,1,FALSE),"AGOTADO","SI HAY"),"")</f>
        <v/>
      </c>
    </row>
    <row r="13566" spans="12:13" ht="18" customHeight="1" x14ac:dyDescent="0.25">
      <c r="L13566" s="516"/>
      <c r="M13566" s="410" t="str">
        <f>IFERROR(IF($A13567=VLOOKUP($A13567,AGOTADOS!$A$3:$H$4997,1,FALSE),"AGOTADO","SI HAY"),"")</f>
        <v/>
      </c>
    </row>
    <row r="13567" spans="12:13" ht="18" customHeight="1" x14ac:dyDescent="0.25">
      <c r="L13567" s="516"/>
      <c r="M13567" s="410" t="str">
        <f>IFERROR(IF($A13568=VLOOKUP($A13568,AGOTADOS!$A$3:$H$4997,1,FALSE),"AGOTADO","SI HAY"),"")</f>
        <v/>
      </c>
    </row>
    <row r="13568" spans="12:13" ht="18" customHeight="1" x14ac:dyDescent="0.25">
      <c r="L13568" s="516"/>
      <c r="M13568" s="410" t="str">
        <f>IFERROR(IF($A13569=VLOOKUP($A13569,AGOTADOS!$A$3:$H$4997,1,FALSE),"AGOTADO","SI HAY"),"")</f>
        <v/>
      </c>
    </row>
    <row r="13569" spans="12:13" ht="18" customHeight="1" x14ac:dyDescent="0.25">
      <c r="L13569" s="516"/>
      <c r="M13569" s="410" t="str">
        <f>IFERROR(IF($A13570=VLOOKUP($A13570,AGOTADOS!$A$3:$H$4997,1,FALSE),"AGOTADO","SI HAY"),"")</f>
        <v/>
      </c>
    </row>
    <row r="13570" spans="12:13" ht="18" customHeight="1" x14ac:dyDescent="0.25">
      <c r="L13570" s="516"/>
      <c r="M13570" s="410" t="str">
        <f>IFERROR(IF($A13571=VLOOKUP($A13571,AGOTADOS!$A$3:$H$4997,1,FALSE),"AGOTADO","SI HAY"),"")</f>
        <v/>
      </c>
    </row>
    <row r="13571" spans="12:13" ht="18" customHeight="1" x14ac:dyDescent="0.25">
      <c r="L13571" s="516"/>
      <c r="M13571" s="410" t="str">
        <f>IFERROR(IF($A13572=VLOOKUP($A13572,AGOTADOS!$A$3:$H$4997,1,FALSE),"AGOTADO","SI HAY"),"")</f>
        <v/>
      </c>
    </row>
    <row r="13572" spans="12:13" ht="18" customHeight="1" x14ac:dyDescent="0.25">
      <c r="L13572" s="516"/>
      <c r="M13572" s="410" t="str">
        <f>IFERROR(IF($A13573=VLOOKUP($A13573,AGOTADOS!$A$3:$H$4997,1,FALSE),"AGOTADO","SI HAY"),"")</f>
        <v/>
      </c>
    </row>
    <row r="13573" spans="12:13" ht="18" customHeight="1" x14ac:dyDescent="0.25">
      <c r="L13573" s="516"/>
      <c r="M13573" s="410" t="str">
        <f>IFERROR(IF($A13574=VLOOKUP($A13574,AGOTADOS!$A$3:$H$4997,1,FALSE),"AGOTADO","SI HAY"),"")</f>
        <v/>
      </c>
    </row>
    <row r="13574" spans="12:13" ht="18" customHeight="1" x14ac:dyDescent="0.25">
      <c r="L13574" s="516"/>
      <c r="M13574" s="410" t="str">
        <f>IFERROR(IF($A13575=VLOOKUP($A13575,AGOTADOS!$A$3:$H$4997,1,FALSE),"AGOTADO","SI HAY"),"")</f>
        <v/>
      </c>
    </row>
    <row r="13575" spans="12:13" ht="18" customHeight="1" x14ac:dyDescent="0.25">
      <c r="L13575" s="516"/>
      <c r="M13575" s="410" t="str">
        <f>IFERROR(IF($A13576=VLOOKUP($A13576,AGOTADOS!$A$3:$H$4997,1,FALSE),"AGOTADO","SI HAY"),"")</f>
        <v/>
      </c>
    </row>
    <row r="13576" spans="12:13" ht="18" customHeight="1" x14ac:dyDescent="0.25">
      <c r="L13576" s="516"/>
      <c r="M13576" s="410" t="str">
        <f>IFERROR(IF($A13577=VLOOKUP($A13577,AGOTADOS!$A$3:$H$4997,1,FALSE),"AGOTADO","SI HAY"),"")</f>
        <v/>
      </c>
    </row>
    <row r="13577" spans="12:13" ht="18" customHeight="1" x14ac:dyDescent="0.25">
      <c r="L13577" s="516"/>
      <c r="M13577" s="410" t="str">
        <f>IFERROR(IF($A13578=VLOOKUP($A13578,AGOTADOS!$A$3:$H$4997,1,FALSE),"AGOTADO","SI HAY"),"")</f>
        <v/>
      </c>
    </row>
    <row r="13578" spans="12:13" ht="18" customHeight="1" x14ac:dyDescent="0.25">
      <c r="L13578" s="516"/>
      <c r="M13578" s="410" t="str">
        <f>IFERROR(IF($A13579=VLOOKUP($A13579,AGOTADOS!$A$3:$H$4997,1,FALSE),"AGOTADO","SI HAY"),"")</f>
        <v/>
      </c>
    </row>
    <row r="13579" spans="12:13" ht="18" customHeight="1" x14ac:dyDescent="0.25">
      <c r="L13579" s="516"/>
      <c r="M13579" s="410" t="str">
        <f>IFERROR(IF($A13580=VLOOKUP($A13580,AGOTADOS!$A$3:$H$4997,1,FALSE),"AGOTADO","SI HAY"),"")</f>
        <v/>
      </c>
    </row>
    <row r="13580" spans="12:13" ht="18" customHeight="1" x14ac:dyDescent="0.25">
      <c r="L13580" s="516"/>
      <c r="M13580" s="410" t="str">
        <f>IFERROR(IF($A13581=VLOOKUP($A13581,AGOTADOS!$A$3:$H$4997,1,FALSE),"AGOTADO","SI HAY"),"")</f>
        <v/>
      </c>
    </row>
    <row r="13581" spans="12:13" ht="18" customHeight="1" x14ac:dyDescent="0.25">
      <c r="L13581" s="516"/>
      <c r="M13581" s="410" t="str">
        <f>IFERROR(IF($A13582=VLOOKUP($A13582,AGOTADOS!$A$3:$H$4997,1,FALSE),"AGOTADO","SI HAY"),"")</f>
        <v/>
      </c>
    </row>
    <row r="13582" spans="12:13" ht="18" customHeight="1" x14ac:dyDescent="0.25">
      <c r="L13582" s="516"/>
      <c r="M13582" s="410" t="str">
        <f>IFERROR(IF($A13583=VLOOKUP($A13583,AGOTADOS!$A$3:$H$4997,1,FALSE),"AGOTADO","SI HAY"),"")</f>
        <v/>
      </c>
    </row>
    <row r="13583" spans="12:13" ht="18" customHeight="1" x14ac:dyDescent="0.25">
      <c r="L13583" s="516"/>
      <c r="M13583" s="410" t="str">
        <f>IFERROR(IF($A13584=VLOOKUP($A13584,AGOTADOS!$A$3:$H$4997,1,FALSE),"AGOTADO","SI HAY"),"")</f>
        <v/>
      </c>
    </row>
    <row r="13584" spans="12:13" ht="18" customHeight="1" x14ac:dyDescent="0.25">
      <c r="L13584" s="516"/>
      <c r="M13584" s="410" t="str">
        <f>IFERROR(IF($A13585=VLOOKUP($A13585,AGOTADOS!$A$3:$H$4997,1,FALSE),"AGOTADO","SI HAY"),"")</f>
        <v/>
      </c>
    </row>
    <row r="13585" spans="12:13" ht="18" customHeight="1" x14ac:dyDescent="0.25">
      <c r="L13585" s="516"/>
      <c r="M13585" s="410" t="str">
        <f>IFERROR(IF($A13586=VLOOKUP($A13586,AGOTADOS!$A$3:$H$4997,1,FALSE),"AGOTADO","SI HAY"),"")</f>
        <v/>
      </c>
    </row>
    <row r="13586" spans="12:13" ht="18" customHeight="1" x14ac:dyDescent="0.25">
      <c r="L13586" s="516"/>
      <c r="M13586" s="410" t="str">
        <f>IFERROR(IF($A13587=VLOOKUP($A13587,AGOTADOS!$A$3:$H$4997,1,FALSE),"AGOTADO","SI HAY"),"")</f>
        <v/>
      </c>
    </row>
    <row r="13587" spans="12:13" ht="18" customHeight="1" x14ac:dyDescent="0.25">
      <c r="L13587" s="516"/>
      <c r="M13587" s="410" t="str">
        <f>IFERROR(IF($A13588=VLOOKUP($A13588,AGOTADOS!$A$3:$H$4997,1,FALSE),"AGOTADO","SI HAY"),"")</f>
        <v/>
      </c>
    </row>
    <row r="13588" spans="12:13" ht="18" customHeight="1" x14ac:dyDescent="0.25">
      <c r="L13588" s="516"/>
      <c r="M13588" s="410" t="str">
        <f>IFERROR(IF($A13589=VLOOKUP($A13589,AGOTADOS!$A$3:$H$4997,1,FALSE),"AGOTADO","SI HAY"),"")</f>
        <v/>
      </c>
    </row>
    <row r="13589" spans="12:13" ht="18" customHeight="1" x14ac:dyDescent="0.25">
      <c r="L13589" s="516"/>
      <c r="M13589" s="410" t="str">
        <f>IFERROR(IF($A13590=VLOOKUP($A13590,AGOTADOS!$A$3:$H$4997,1,FALSE),"AGOTADO","SI HAY"),"")</f>
        <v/>
      </c>
    </row>
    <row r="13590" spans="12:13" ht="18" customHeight="1" x14ac:dyDescent="0.25">
      <c r="L13590" s="516"/>
      <c r="M13590" s="410" t="str">
        <f>IFERROR(IF($A13591=VLOOKUP($A13591,AGOTADOS!$A$3:$H$4997,1,FALSE),"AGOTADO","SI HAY"),"")</f>
        <v/>
      </c>
    </row>
    <row r="13591" spans="12:13" ht="18" customHeight="1" x14ac:dyDescent="0.25">
      <c r="L13591" s="516"/>
      <c r="M13591" s="410" t="str">
        <f>IFERROR(IF($A13592=VLOOKUP($A13592,AGOTADOS!$A$3:$H$4997,1,FALSE),"AGOTADO","SI HAY"),"")</f>
        <v/>
      </c>
    </row>
    <row r="13592" spans="12:13" ht="18" customHeight="1" x14ac:dyDescent="0.25">
      <c r="L13592" s="516"/>
      <c r="M13592" s="410" t="str">
        <f>IFERROR(IF($A13593=VLOOKUP($A13593,AGOTADOS!$A$3:$H$4997,1,FALSE),"AGOTADO","SI HAY"),"")</f>
        <v/>
      </c>
    </row>
    <row r="13593" spans="12:13" ht="18" customHeight="1" x14ac:dyDescent="0.25">
      <c r="L13593" s="516"/>
      <c r="M13593" s="410" t="str">
        <f>IFERROR(IF($A13594=VLOOKUP($A13594,AGOTADOS!$A$3:$H$4997,1,FALSE),"AGOTADO","SI HAY"),"")</f>
        <v/>
      </c>
    </row>
    <row r="13594" spans="12:13" ht="18" customHeight="1" x14ac:dyDescent="0.25">
      <c r="L13594" s="516"/>
      <c r="M13594" s="410" t="str">
        <f>IFERROR(IF($A13595=VLOOKUP($A13595,AGOTADOS!$A$3:$H$4997,1,FALSE),"AGOTADO","SI HAY"),"")</f>
        <v/>
      </c>
    </row>
    <row r="13595" spans="12:13" ht="18" customHeight="1" x14ac:dyDescent="0.25">
      <c r="L13595" s="516"/>
      <c r="M13595" s="410" t="str">
        <f>IFERROR(IF($A13596=VLOOKUP($A13596,AGOTADOS!$A$3:$H$4997,1,FALSE),"AGOTADO","SI HAY"),"")</f>
        <v/>
      </c>
    </row>
    <row r="13596" spans="12:13" ht="18" customHeight="1" x14ac:dyDescent="0.25">
      <c r="L13596" s="516"/>
      <c r="M13596" s="410" t="str">
        <f>IFERROR(IF($A13597=VLOOKUP($A13597,AGOTADOS!$A$3:$H$4997,1,FALSE),"AGOTADO","SI HAY"),"")</f>
        <v/>
      </c>
    </row>
    <row r="13597" spans="12:13" ht="18" customHeight="1" x14ac:dyDescent="0.25">
      <c r="L13597" s="516"/>
      <c r="M13597" s="410" t="str">
        <f>IFERROR(IF($A13598=VLOOKUP($A13598,AGOTADOS!$A$3:$H$4997,1,FALSE),"AGOTADO","SI HAY"),"")</f>
        <v/>
      </c>
    </row>
    <row r="13598" spans="12:13" ht="18" customHeight="1" x14ac:dyDescent="0.25">
      <c r="L13598" s="516"/>
      <c r="M13598" s="410" t="str">
        <f>IFERROR(IF($A13599=VLOOKUP($A13599,AGOTADOS!$A$3:$H$4997,1,FALSE),"AGOTADO","SI HAY"),"")</f>
        <v/>
      </c>
    </row>
    <row r="13599" spans="12:13" ht="18" customHeight="1" x14ac:dyDescent="0.25">
      <c r="L13599" s="516"/>
      <c r="M13599" s="410" t="str">
        <f>IFERROR(IF($A13600=VLOOKUP($A13600,AGOTADOS!$A$3:$H$4997,1,FALSE),"AGOTADO","SI HAY"),"")</f>
        <v/>
      </c>
    </row>
    <row r="13600" spans="12:13" ht="18" customHeight="1" x14ac:dyDescent="0.25">
      <c r="L13600" s="516"/>
      <c r="M13600" s="410" t="str">
        <f>IFERROR(IF($A13601=VLOOKUP($A13601,AGOTADOS!$A$3:$H$4997,1,FALSE),"AGOTADO","SI HAY"),"")</f>
        <v/>
      </c>
    </row>
    <row r="13601" spans="12:13" ht="18" customHeight="1" x14ac:dyDescent="0.25">
      <c r="L13601" s="516"/>
      <c r="M13601" s="410" t="str">
        <f>IFERROR(IF($A13602=VLOOKUP($A13602,AGOTADOS!$A$3:$H$4997,1,FALSE),"AGOTADO","SI HAY"),"")</f>
        <v/>
      </c>
    </row>
    <row r="13602" spans="12:13" ht="18" customHeight="1" x14ac:dyDescent="0.25">
      <c r="L13602" s="516"/>
      <c r="M13602" s="410" t="str">
        <f>IFERROR(IF($A13603=VLOOKUP($A13603,AGOTADOS!$A$3:$H$4997,1,FALSE),"AGOTADO","SI HAY"),"")</f>
        <v/>
      </c>
    </row>
    <row r="13603" spans="12:13" ht="18" customHeight="1" x14ac:dyDescent="0.25">
      <c r="L13603" s="516"/>
      <c r="M13603" s="410" t="str">
        <f>IFERROR(IF($A13604=VLOOKUP($A13604,AGOTADOS!$A$3:$H$4997,1,FALSE),"AGOTADO","SI HAY"),"")</f>
        <v/>
      </c>
    </row>
    <row r="13604" spans="12:13" ht="18" customHeight="1" x14ac:dyDescent="0.25">
      <c r="L13604" s="516"/>
      <c r="M13604" s="410" t="str">
        <f>IFERROR(IF($A13605=VLOOKUP($A13605,AGOTADOS!$A$3:$H$4997,1,FALSE),"AGOTADO","SI HAY"),"")</f>
        <v/>
      </c>
    </row>
    <row r="13605" spans="12:13" ht="18" customHeight="1" x14ac:dyDescent="0.25">
      <c r="L13605" s="516"/>
      <c r="M13605" s="410" t="str">
        <f>IFERROR(IF($A13606=VLOOKUP($A13606,AGOTADOS!$A$3:$H$4997,1,FALSE),"AGOTADO","SI HAY"),"")</f>
        <v/>
      </c>
    </row>
    <row r="13606" spans="12:13" ht="18" customHeight="1" x14ac:dyDescent="0.25">
      <c r="L13606" s="516"/>
      <c r="M13606" s="410" t="str">
        <f>IFERROR(IF($A13607=VLOOKUP($A13607,AGOTADOS!$A$3:$H$4997,1,FALSE),"AGOTADO","SI HAY"),"")</f>
        <v/>
      </c>
    </row>
    <row r="13607" spans="12:13" ht="18" customHeight="1" x14ac:dyDescent="0.25">
      <c r="L13607" s="516"/>
      <c r="M13607" s="410" t="str">
        <f>IFERROR(IF($A13608=VLOOKUP($A13608,AGOTADOS!$A$3:$H$4997,1,FALSE),"AGOTADO","SI HAY"),"")</f>
        <v/>
      </c>
    </row>
    <row r="13608" spans="12:13" ht="18" customHeight="1" x14ac:dyDescent="0.25">
      <c r="L13608" s="516"/>
      <c r="M13608" s="410" t="str">
        <f>IFERROR(IF($A13609=VLOOKUP($A13609,AGOTADOS!$A$3:$H$4997,1,FALSE),"AGOTADO","SI HAY"),"")</f>
        <v/>
      </c>
    </row>
    <row r="13609" spans="12:13" ht="18" customHeight="1" x14ac:dyDescent="0.25">
      <c r="L13609" s="516"/>
      <c r="M13609" s="410" t="str">
        <f>IFERROR(IF($A13610=VLOOKUP($A13610,AGOTADOS!$A$3:$H$4997,1,FALSE),"AGOTADO","SI HAY"),"")</f>
        <v/>
      </c>
    </row>
    <row r="13610" spans="12:13" ht="18" customHeight="1" x14ac:dyDescent="0.25">
      <c r="L13610" s="516"/>
      <c r="M13610" s="410" t="str">
        <f>IFERROR(IF($A13611=VLOOKUP($A13611,AGOTADOS!$A$3:$H$4997,1,FALSE),"AGOTADO","SI HAY"),"")</f>
        <v/>
      </c>
    </row>
    <row r="13611" spans="12:13" ht="18" customHeight="1" x14ac:dyDescent="0.25">
      <c r="L13611" s="516"/>
      <c r="M13611" s="410" t="str">
        <f>IFERROR(IF($A13612=VLOOKUP($A13612,AGOTADOS!$A$3:$H$4997,1,FALSE),"AGOTADO","SI HAY"),"")</f>
        <v/>
      </c>
    </row>
    <row r="13612" spans="12:13" ht="18" customHeight="1" x14ac:dyDescent="0.25">
      <c r="L13612" s="516"/>
      <c r="M13612" s="410" t="str">
        <f>IFERROR(IF($A13613=VLOOKUP($A13613,AGOTADOS!$A$3:$H$4997,1,FALSE),"AGOTADO","SI HAY"),"")</f>
        <v/>
      </c>
    </row>
    <row r="13613" spans="12:13" ht="18" customHeight="1" x14ac:dyDescent="0.25">
      <c r="L13613" s="516"/>
      <c r="M13613" s="410" t="str">
        <f>IFERROR(IF($A13614=VLOOKUP($A13614,AGOTADOS!$A$3:$H$4997,1,FALSE),"AGOTADO","SI HAY"),"")</f>
        <v/>
      </c>
    </row>
    <row r="13614" spans="12:13" ht="18" customHeight="1" x14ac:dyDescent="0.25">
      <c r="L13614" s="516"/>
      <c r="M13614" s="410" t="str">
        <f>IFERROR(IF($A13615=VLOOKUP($A13615,AGOTADOS!$A$3:$H$4997,1,FALSE),"AGOTADO","SI HAY"),"")</f>
        <v/>
      </c>
    </row>
    <row r="13615" spans="12:13" ht="18" customHeight="1" x14ac:dyDescent="0.25">
      <c r="L13615" s="516"/>
      <c r="M13615" s="410" t="str">
        <f>IFERROR(IF($A13616=VLOOKUP($A13616,AGOTADOS!$A$3:$H$4997,1,FALSE),"AGOTADO","SI HAY"),"")</f>
        <v/>
      </c>
    </row>
    <row r="13616" spans="12:13" ht="18" customHeight="1" x14ac:dyDescent="0.25">
      <c r="L13616" s="516"/>
      <c r="M13616" s="410" t="str">
        <f>IFERROR(IF($A13617=VLOOKUP($A13617,AGOTADOS!$A$3:$H$4997,1,FALSE),"AGOTADO","SI HAY"),"")</f>
        <v/>
      </c>
    </row>
    <row r="13617" spans="12:13" ht="18" customHeight="1" x14ac:dyDescent="0.25">
      <c r="L13617" s="516"/>
      <c r="M13617" s="410" t="str">
        <f>IFERROR(IF($A13618=VLOOKUP($A13618,AGOTADOS!$A$3:$H$4997,1,FALSE),"AGOTADO","SI HAY"),"")</f>
        <v/>
      </c>
    </row>
    <row r="13618" spans="12:13" ht="18" customHeight="1" x14ac:dyDescent="0.25">
      <c r="L13618" s="516"/>
      <c r="M13618" s="410" t="str">
        <f>IFERROR(IF($A13619=VLOOKUP($A13619,AGOTADOS!$A$3:$H$4997,1,FALSE),"AGOTADO","SI HAY"),"")</f>
        <v/>
      </c>
    </row>
    <row r="13619" spans="12:13" ht="18" customHeight="1" x14ac:dyDescent="0.25">
      <c r="L13619" s="516"/>
      <c r="M13619" s="410" t="str">
        <f>IFERROR(IF($A13620=VLOOKUP($A13620,AGOTADOS!$A$3:$H$4997,1,FALSE),"AGOTADO","SI HAY"),"")</f>
        <v/>
      </c>
    </row>
    <row r="13620" spans="12:13" ht="18" customHeight="1" x14ac:dyDescent="0.25">
      <c r="L13620" s="516"/>
      <c r="M13620" s="410" t="str">
        <f>IFERROR(IF($A13621=VLOOKUP($A13621,AGOTADOS!$A$3:$H$4997,1,FALSE),"AGOTADO","SI HAY"),"")</f>
        <v/>
      </c>
    </row>
    <row r="13621" spans="12:13" ht="18" customHeight="1" x14ac:dyDescent="0.25">
      <c r="L13621" s="516"/>
      <c r="M13621" s="410" t="str">
        <f>IFERROR(IF($A13622=VLOOKUP($A13622,AGOTADOS!$A$3:$H$4997,1,FALSE),"AGOTADO","SI HAY"),"")</f>
        <v/>
      </c>
    </row>
    <row r="13622" spans="12:13" ht="18" customHeight="1" x14ac:dyDescent="0.25">
      <c r="L13622" s="516"/>
      <c r="M13622" s="410" t="str">
        <f>IFERROR(IF($A13623=VLOOKUP($A13623,AGOTADOS!$A$3:$H$4997,1,FALSE),"AGOTADO","SI HAY"),"")</f>
        <v/>
      </c>
    </row>
    <row r="13623" spans="12:13" ht="18" customHeight="1" x14ac:dyDescent="0.25">
      <c r="L13623" s="516"/>
      <c r="M13623" s="410" t="str">
        <f>IFERROR(IF($A13624=VLOOKUP($A13624,AGOTADOS!$A$3:$H$4997,1,FALSE),"AGOTADO","SI HAY"),"")</f>
        <v/>
      </c>
    </row>
    <row r="13624" spans="12:13" ht="18" customHeight="1" x14ac:dyDescent="0.25">
      <c r="L13624" s="516"/>
      <c r="M13624" s="410" t="str">
        <f>IFERROR(IF($A13625=VLOOKUP($A13625,AGOTADOS!$A$3:$H$4997,1,FALSE),"AGOTADO","SI HAY"),"")</f>
        <v/>
      </c>
    </row>
    <row r="13625" spans="12:13" ht="18" customHeight="1" x14ac:dyDescent="0.25">
      <c r="L13625" s="516"/>
      <c r="M13625" s="410" t="str">
        <f>IFERROR(IF($A13626=VLOOKUP($A13626,AGOTADOS!$A$3:$H$4997,1,FALSE),"AGOTADO","SI HAY"),"")</f>
        <v/>
      </c>
    </row>
    <row r="13626" spans="12:13" ht="18" customHeight="1" x14ac:dyDescent="0.25">
      <c r="L13626" s="516"/>
      <c r="M13626" s="410" t="str">
        <f>IFERROR(IF($A13627=VLOOKUP($A13627,AGOTADOS!$A$3:$H$4997,1,FALSE),"AGOTADO","SI HAY"),"")</f>
        <v/>
      </c>
    </row>
    <row r="13627" spans="12:13" ht="18" customHeight="1" x14ac:dyDescent="0.25">
      <c r="L13627" s="516"/>
      <c r="M13627" s="410" t="str">
        <f>IFERROR(IF($A13628=VLOOKUP($A13628,AGOTADOS!$A$3:$H$4997,1,FALSE),"AGOTADO","SI HAY"),"")</f>
        <v/>
      </c>
    </row>
    <row r="13628" spans="12:13" ht="18" customHeight="1" x14ac:dyDescent="0.25">
      <c r="L13628" s="516"/>
      <c r="M13628" s="410" t="str">
        <f>IFERROR(IF($A13629=VLOOKUP($A13629,AGOTADOS!$A$3:$H$4997,1,FALSE),"AGOTADO","SI HAY"),"")</f>
        <v/>
      </c>
    </row>
    <row r="13629" spans="12:13" ht="18" customHeight="1" x14ac:dyDescent="0.25">
      <c r="L13629" s="516"/>
      <c r="M13629" s="410" t="str">
        <f>IFERROR(IF($A13630=VLOOKUP($A13630,AGOTADOS!$A$3:$H$4997,1,FALSE),"AGOTADO","SI HAY"),"")</f>
        <v/>
      </c>
    </row>
    <row r="13630" spans="12:13" ht="18" customHeight="1" x14ac:dyDescent="0.25">
      <c r="L13630" s="516"/>
      <c r="M13630" s="410" t="str">
        <f>IFERROR(IF($A13631=VLOOKUP($A13631,AGOTADOS!$A$3:$H$4997,1,FALSE),"AGOTADO","SI HAY"),"")</f>
        <v/>
      </c>
    </row>
    <row r="13631" spans="12:13" ht="18" customHeight="1" x14ac:dyDescent="0.25">
      <c r="L13631" s="516"/>
      <c r="M13631" s="410" t="str">
        <f>IFERROR(IF($A13632=VLOOKUP($A13632,AGOTADOS!$A$3:$H$4997,1,FALSE),"AGOTADO","SI HAY"),"")</f>
        <v/>
      </c>
    </row>
    <row r="13632" spans="12:13" ht="18" customHeight="1" x14ac:dyDescent="0.25">
      <c r="L13632" s="516"/>
      <c r="M13632" s="410" t="str">
        <f>IFERROR(IF($A13633=VLOOKUP($A13633,AGOTADOS!$A$3:$H$4997,1,FALSE),"AGOTADO","SI HAY"),"")</f>
        <v/>
      </c>
    </row>
    <row r="13633" spans="12:13" ht="18" customHeight="1" x14ac:dyDescent="0.25">
      <c r="L13633" s="516"/>
      <c r="M13633" s="410" t="str">
        <f>IFERROR(IF($A13634=VLOOKUP($A13634,AGOTADOS!$A$3:$H$4997,1,FALSE),"AGOTADO","SI HAY"),"")</f>
        <v/>
      </c>
    </row>
    <row r="13634" spans="12:13" ht="18" customHeight="1" x14ac:dyDescent="0.25">
      <c r="L13634" s="516"/>
      <c r="M13634" s="410" t="str">
        <f>IFERROR(IF($A13635=VLOOKUP($A13635,AGOTADOS!$A$3:$H$4997,1,FALSE),"AGOTADO","SI HAY"),"")</f>
        <v/>
      </c>
    </row>
    <row r="13635" spans="12:13" ht="18" customHeight="1" x14ac:dyDescent="0.25">
      <c r="L13635" s="516"/>
      <c r="M13635" s="410" t="str">
        <f>IFERROR(IF($A13636=VLOOKUP($A13636,AGOTADOS!$A$3:$H$4997,1,FALSE),"AGOTADO","SI HAY"),"")</f>
        <v/>
      </c>
    </row>
    <row r="13636" spans="12:13" ht="18" customHeight="1" x14ac:dyDescent="0.25">
      <c r="L13636" s="516"/>
      <c r="M13636" s="410" t="str">
        <f>IFERROR(IF($A13637=VLOOKUP($A13637,AGOTADOS!$A$3:$H$4997,1,FALSE),"AGOTADO","SI HAY"),"")</f>
        <v/>
      </c>
    </row>
    <row r="13637" spans="12:13" ht="18" customHeight="1" x14ac:dyDescent="0.25">
      <c r="L13637" s="516"/>
      <c r="M13637" s="410" t="str">
        <f>IFERROR(IF($A13638=VLOOKUP($A13638,AGOTADOS!$A$3:$H$4997,1,FALSE),"AGOTADO","SI HAY"),"")</f>
        <v/>
      </c>
    </row>
    <row r="13638" spans="12:13" ht="18" customHeight="1" x14ac:dyDescent="0.25">
      <c r="L13638" s="516"/>
      <c r="M13638" s="410" t="str">
        <f>IFERROR(IF($A13639=VLOOKUP($A13639,AGOTADOS!$A$3:$H$4997,1,FALSE),"AGOTADO","SI HAY"),"")</f>
        <v/>
      </c>
    </row>
    <row r="13639" spans="12:13" ht="18" customHeight="1" x14ac:dyDescent="0.25">
      <c r="L13639" s="516"/>
      <c r="M13639" s="410" t="str">
        <f>IFERROR(IF($A13640=VLOOKUP($A13640,AGOTADOS!$A$3:$H$4997,1,FALSE),"AGOTADO","SI HAY"),"")</f>
        <v/>
      </c>
    </row>
    <row r="13640" spans="12:13" ht="18" customHeight="1" x14ac:dyDescent="0.25">
      <c r="L13640" s="516"/>
      <c r="M13640" s="410" t="str">
        <f>IFERROR(IF($A13641=VLOOKUP($A13641,AGOTADOS!$A$3:$H$4997,1,FALSE),"AGOTADO","SI HAY"),"")</f>
        <v/>
      </c>
    </row>
    <row r="13641" spans="12:13" ht="18" customHeight="1" x14ac:dyDescent="0.25">
      <c r="L13641" s="516"/>
      <c r="M13641" s="410" t="str">
        <f>IFERROR(IF($A13642=VLOOKUP($A13642,AGOTADOS!$A$3:$H$4997,1,FALSE),"AGOTADO","SI HAY"),"")</f>
        <v/>
      </c>
    </row>
    <row r="13642" spans="12:13" ht="18" customHeight="1" x14ac:dyDescent="0.25">
      <c r="L13642" s="516"/>
      <c r="M13642" s="410" t="str">
        <f>IFERROR(IF($A13643=VLOOKUP($A13643,AGOTADOS!$A$3:$H$4997,1,FALSE),"AGOTADO","SI HAY"),"")</f>
        <v/>
      </c>
    </row>
    <row r="13643" spans="12:13" ht="18" customHeight="1" x14ac:dyDescent="0.25">
      <c r="L13643" s="516"/>
      <c r="M13643" s="410" t="str">
        <f>IFERROR(IF($A13644=VLOOKUP($A13644,AGOTADOS!$A$3:$H$4997,1,FALSE),"AGOTADO","SI HAY"),"")</f>
        <v/>
      </c>
    </row>
    <row r="13644" spans="12:13" ht="18" customHeight="1" x14ac:dyDescent="0.25">
      <c r="L13644" s="516"/>
      <c r="M13644" s="410" t="str">
        <f>IFERROR(IF($A13645=VLOOKUP($A13645,AGOTADOS!$A$3:$H$4997,1,FALSE),"AGOTADO","SI HAY"),"")</f>
        <v/>
      </c>
    </row>
    <row r="13645" spans="12:13" ht="18" customHeight="1" x14ac:dyDescent="0.25">
      <c r="L13645" s="516"/>
      <c r="M13645" s="410" t="str">
        <f>IFERROR(IF($A13646=VLOOKUP($A13646,AGOTADOS!$A$3:$H$4997,1,FALSE),"AGOTADO","SI HAY"),"")</f>
        <v/>
      </c>
    </row>
    <row r="13646" spans="12:13" ht="18" customHeight="1" x14ac:dyDescent="0.25">
      <c r="L13646" s="516"/>
      <c r="M13646" s="410" t="str">
        <f>IFERROR(IF($A13647=VLOOKUP($A13647,AGOTADOS!$A$3:$H$4997,1,FALSE),"AGOTADO","SI HAY"),"")</f>
        <v/>
      </c>
    </row>
    <row r="13647" spans="12:13" ht="18" customHeight="1" x14ac:dyDescent="0.25">
      <c r="L13647" s="516"/>
      <c r="M13647" s="410" t="str">
        <f>IFERROR(IF($A13648=VLOOKUP($A13648,AGOTADOS!$A$3:$H$4997,1,FALSE),"AGOTADO","SI HAY"),"")</f>
        <v/>
      </c>
    </row>
    <row r="13648" spans="12:13" ht="18" customHeight="1" x14ac:dyDescent="0.25">
      <c r="L13648" s="516"/>
      <c r="M13648" s="410" t="str">
        <f>IFERROR(IF($A13649=VLOOKUP($A13649,AGOTADOS!$A$3:$H$4997,1,FALSE),"AGOTADO","SI HAY"),"")</f>
        <v/>
      </c>
    </row>
    <row r="13649" spans="12:13" ht="18" customHeight="1" x14ac:dyDescent="0.25">
      <c r="L13649" s="516"/>
      <c r="M13649" s="410" t="str">
        <f>IFERROR(IF($A13650=VLOOKUP($A13650,AGOTADOS!$A$3:$H$4997,1,FALSE),"AGOTADO","SI HAY"),"")</f>
        <v/>
      </c>
    </row>
    <row r="13650" spans="12:13" ht="18" customHeight="1" x14ac:dyDescent="0.25">
      <c r="L13650" s="516"/>
      <c r="M13650" s="410" t="str">
        <f>IFERROR(IF($A13651=VLOOKUP($A13651,AGOTADOS!$A$3:$H$4997,1,FALSE),"AGOTADO","SI HAY"),"")</f>
        <v/>
      </c>
    </row>
    <row r="13651" spans="12:13" ht="18" customHeight="1" x14ac:dyDescent="0.25">
      <c r="L13651" s="516"/>
      <c r="M13651" s="410" t="str">
        <f>IFERROR(IF($A13652=VLOOKUP($A13652,AGOTADOS!$A$3:$H$4997,1,FALSE),"AGOTADO","SI HAY"),"")</f>
        <v/>
      </c>
    </row>
    <row r="13652" spans="12:13" ht="18" customHeight="1" x14ac:dyDescent="0.25">
      <c r="L13652" s="516"/>
      <c r="M13652" s="410" t="str">
        <f>IFERROR(IF($A13653=VLOOKUP($A13653,AGOTADOS!$A$3:$H$4997,1,FALSE),"AGOTADO","SI HAY"),"")</f>
        <v/>
      </c>
    </row>
    <row r="13653" spans="12:13" ht="18" customHeight="1" x14ac:dyDescent="0.25">
      <c r="L13653" s="516"/>
      <c r="M13653" s="410" t="str">
        <f>IFERROR(IF($A13654=VLOOKUP($A13654,AGOTADOS!$A$3:$H$4997,1,FALSE),"AGOTADO","SI HAY"),"")</f>
        <v/>
      </c>
    </row>
    <row r="13654" spans="12:13" ht="18" customHeight="1" x14ac:dyDescent="0.25">
      <c r="L13654" s="516"/>
      <c r="M13654" s="410" t="str">
        <f>IFERROR(IF($A13655=VLOOKUP($A13655,AGOTADOS!$A$3:$H$4997,1,FALSE),"AGOTADO","SI HAY"),"")</f>
        <v/>
      </c>
    </row>
    <row r="13655" spans="12:13" ht="18" customHeight="1" x14ac:dyDescent="0.25">
      <c r="L13655" s="516"/>
      <c r="M13655" s="410" t="str">
        <f>IFERROR(IF($A13656=VLOOKUP($A13656,AGOTADOS!$A$3:$H$4997,1,FALSE),"AGOTADO","SI HAY"),"")</f>
        <v/>
      </c>
    </row>
    <row r="13656" spans="12:13" ht="18" customHeight="1" x14ac:dyDescent="0.25">
      <c r="L13656" s="516"/>
      <c r="M13656" s="410" t="str">
        <f>IFERROR(IF($A13657=VLOOKUP($A13657,AGOTADOS!$A$3:$H$4997,1,FALSE),"AGOTADO","SI HAY"),"")</f>
        <v/>
      </c>
    </row>
    <row r="13657" spans="12:13" ht="18" customHeight="1" x14ac:dyDescent="0.25">
      <c r="L13657" s="516"/>
      <c r="M13657" s="410" t="str">
        <f>IFERROR(IF($A13658=VLOOKUP($A13658,AGOTADOS!$A$3:$H$4997,1,FALSE),"AGOTADO","SI HAY"),"")</f>
        <v/>
      </c>
    </row>
    <row r="13658" spans="12:13" ht="18" customHeight="1" x14ac:dyDescent="0.25">
      <c r="L13658" s="516"/>
      <c r="M13658" s="410" t="str">
        <f>IFERROR(IF($A13659=VLOOKUP($A13659,AGOTADOS!$A$3:$H$4997,1,FALSE),"AGOTADO","SI HAY"),"")</f>
        <v/>
      </c>
    </row>
    <row r="13659" spans="12:13" ht="18" customHeight="1" x14ac:dyDescent="0.25">
      <c r="L13659" s="516"/>
      <c r="M13659" s="410" t="str">
        <f>IFERROR(IF($A13660=VLOOKUP($A13660,AGOTADOS!$A$3:$H$4997,1,FALSE),"AGOTADO","SI HAY"),"")</f>
        <v/>
      </c>
    </row>
    <row r="13660" spans="12:13" ht="18" customHeight="1" x14ac:dyDescent="0.25">
      <c r="L13660" s="516"/>
      <c r="M13660" s="410" t="str">
        <f>IFERROR(IF($A13661=VLOOKUP($A13661,AGOTADOS!$A$3:$H$4997,1,FALSE),"AGOTADO","SI HAY"),"")</f>
        <v/>
      </c>
    </row>
    <row r="13661" spans="12:13" ht="18" customHeight="1" x14ac:dyDescent="0.25">
      <c r="L13661" s="516"/>
      <c r="M13661" s="410" t="str">
        <f>IFERROR(IF($A13662=VLOOKUP($A13662,AGOTADOS!$A$3:$H$4997,1,FALSE),"AGOTADO","SI HAY"),"")</f>
        <v/>
      </c>
    </row>
    <row r="13662" spans="12:13" ht="18" customHeight="1" x14ac:dyDescent="0.25">
      <c r="L13662" s="516"/>
      <c r="M13662" s="410" t="str">
        <f>IFERROR(IF($A13663=VLOOKUP($A13663,AGOTADOS!$A$3:$H$4997,1,FALSE),"AGOTADO","SI HAY"),"")</f>
        <v/>
      </c>
    </row>
    <row r="13663" spans="12:13" ht="18" customHeight="1" x14ac:dyDescent="0.25">
      <c r="L13663" s="516"/>
      <c r="M13663" s="410" t="str">
        <f>IFERROR(IF($A13664=VLOOKUP($A13664,AGOTADOS!$A$3:$H$4997,1,FALSE),"AGOTADO","SI HAY"),"")</f>
        <v/>
      </c>
    </row>
    <row r="13664" spans="12:13" ht="18" customHeight="1" x14ac:dyDescent="0.25">
      <c r="L13664" s="516"/>
      <c r="M13664" s="410" t="str">
        <f>IFERROR(IF($A13665=VLOOKUP($A13665,AGOTADOS!$A$3:$H$4997,1,FALSE),"AGOTADO","SI HAY"),"")</f>
        <v/>
      </c>
    </row>
    <row r="13665" spans="12:13" ht="18" customHeight="1" x14ac:dyDescent="0.25">
      <c r="L13665" s="516"/>
      <c r="M13665" s="410" t="str">
        <f>IFERROR(IF($A13666=VLOOKUP($A13666,AGOTADOS!$A$3:$H$4997,1,FALSE),"AGOTADO","SI HAY"),"")</f>
        <v/>
      </c>
    </row>
    <row r="13666" spans="12:13" ht="18" customHeight="1" x14ac:dyDescent="0.25">
      <c r="L13666" s="516"/>
      <c r="M13666" s="410" t="str">
        <f>IFERROR(IF($A13667=VLOOKUP($A13667,AGOTADOS!$A$3:$H$4997,1,FALSE),"AGOTADO","SI HAY"),"")</f>
        <v/>
      </c>
    </row>
    <row r="13667" spans="12:13" ht="18" customHeight="1" x14ac:dyDescent="0.25">
      <c r="L13667" s="516"/>
      <c r="M13667" s="410" t="str">
        <f>IFERROR(IF($A13668=VLOOKUP($A13668,AGOTADOS!$A$3:$H$4997,1,FALSE),"AGOTADO","SI HAY"),"")</f>
        <v/>
      </c>
    </row>
    <row r="13668" spans="12:13" ht="18" customHeight="1" x14ac:dyDescent="0.25">
      <c r="L13668" s="516"/>
      <c r="M13668" s="410" t="str">
        <f>IFERROR(IF($A13669=VLOOKUP($A13669,AGOTADOS!$A$3:$H$4997,1,FALSE),"AGOTADO","SI HAY"),"")</f>
        <v/>
      </c>
    </row>
    <row r="13669" spans="12:13" ht="18" customHeight="1" x14ac:dyDescent="0.25">
      <c r="L13669" s="516"/>
      <c r="M13669" s="410" t="str">
        <f>IFERROR(IF($A13670=VLOOKUP($A13670,AGOTADOS!$A$3:$H$4997,1,FALSE),"AGOTADO","SI HAY"),"")</f>
        <v/>
      </c>
    </row>
    <row r="13670" spans="12:13" ht="18" customHeight="1" x14ac:dyDescent="0.25">
      <c r="L13670" s="516"/>
      <c r="M13670" s="410" t="str">
        <f>IFERROR(IF($A13671=VLOOKUP($A13671,AGOTADOS!$A$3:$H$4997,1,FALSE),"AGOTADO","SI HAY"),"")</f>
        <v/>
      </c>
    </row>
    <row r="13671" spans="12:13" ht="18" customHeight="1" x14ac:dyDescent="0.25">
      <c r="L13671" s="516"/>
      <c r="M13671" s="410" t="str">
        <f>IFERROR(IF($A13672=VLOOKUP($A13672,AGOTADOS!$A$3:$H$4997,1,FALSE),"AGOTADO","SI HAY"),"")</f>
        <v/>
      </c>
    </row>
    <row r="13672" spans="12:13" ht="18" customHeight="1" x14ac:dyDescent="0.25">
      <c r="L13672" s="516"/>
      <c r="M13672" s="410" t="str">
        <f>IFERROR(IF($A13673=VLOOKUP($A13673,AGOTADOS!$A$3:$H$4997,1,FALSE),"AGOTADO","SI HAY"),"")</f>
        <v/>
      </c>
    </row>
    <row r="13673" spans="12:13" ht="18" customHeight="1" x14ac:dyDescent="0.25">
      <c r="L13673" s="516"/>
      <c r="M13673" s="410" t="str">
        <f>IFERROR(IF($A13674=VLOOKUP($A13674,AGOTADOS!$A$3:$H$4997,1,FALSE),"AGOTADO","SI HAY"),"")</f>
        <v/>
      </c>
    </row>
    <row r="13674" spans="12:13" ht="18" customHeight="1" x14ac:dyDescent="0.25">
      <c r="L13674" s="516"/>
      <c r="M13674" s="410" t="str">
        <f>IFERROR(IF($A13675=VLOOKUP($A13675,AGOTADOS!$A$3:$H$4997,1,FALSE),"AGOTADO","SI HAY"),"")</f>
        <v/>
      </c>
    </row>
    <row r="13675" spans="12:13" ht="18" customHeight="1" x14ac:dyDescent="0.25">
      <c r="L13675" s="516"/>
      <c r="M13675" s="410" t="str">
        <f>IFERROR(IF($A13676=VLOOKUP($A13676,AGOTADOS!$A$3:$H$4997,1,FALSE),"AGOTADO","SI HAY"),"")</f>
        <v/>
      </c>
    </row>
    <row r="13676" spans="12:13" ht="18" customHeight="1" x14ac:dyDescent="0.25">
      <c r="L13676" s="516"/>
      <c r="M13676" s="410" t="str">
        <f>IFERROR(IF($A13677=VLOOKUP($A13677,AGOTADOS!$A$3:$H$4997,1,FALSE),"AGOTADO","SI HAY"),"")</f>
        <v/>
      </c>
    </row>
    <row r="13677" spans="12:13" ht="18" customHeight="1" x14ac:dyDescent="0.25">
      <c r="L13677" s="516"/>
      <c r="M13677" s="410" t="str">
        <f>IFERROR(IF($A13678=VLOOKUP($A13678,AGOTADOS!$A$3:$H$4997,1,FALSE),"AGOTADO","SI HAY"),"")</f>
        <v/>
      </c>
    </row>
    <row r="13678" spans="12:13" ht="18" customHeight="1" x14ac:dyDescent="0.25">
      <c r="L13678" s="516"/>
      <c r="M13678" s="410" t="str">
        <f>IFERROR(IF($A13679=VLOOKUP($A13679,AGOTADOS!$A$3:$H$4997,1,FALSE),"AGOTADO","SI HAY"),"")</f>
        <v/>
      </c>
    </row>
    <row r="13679" spans="12:13" ht="18" customHeight="1" x14ac:dyDescent="0.25">
      <c r="L13679" s="516"/>
      <c r="M13679" s="410" t="str">
        <f>IFERROR(IF($A13680=VLOOKUP($A13680,AGOTADOS!$A$3:$H$4997,1,FALSE),"AGOTADO","SI HAY"),"")</f>
        <v/>
      </c>
    </row>
    <row r="13680" spans="12:13" ht="18" customHeight="1" x14ac:dyDescent="0.25">
      <c r="L13680" s="516"/>
      <c r="M13680" s="410" t="str">
        <f>IFERROR(IF($A13681=VLOOKUP($A13681,AGOTADOS!$A$3:$H$4997,1,FALSE),"AGOTADO","SI HAY"),"")</f>
        <v/>
      </c>
    </row>
    <row r="13681" spans="12:13" ht="18" customHeight="1" x14ac:dyDescent="0.25">
      <c r="L13681" s="516"/>
      <c r="M13681" s="410" t="str">
        <f>IFERROR(IF($A13682=VLOOKUP($A13682,AGOTADOS!$A$3:$H$4997,1,FALSE),"AGOTADO","SI HAY"),"")</f>
        <v/>
      </c>
    </row>
    <row r="13682" spans="12:13" ht="18" customHeight="1" x14ac:dyDescent="0.25">
      <c r="L13682" s="516"/>
      <c r="M13682" s="410" t="str">
        <f>IFERROR(IF($A13683=VLOOKUP($A13683,AGOTADOS!$A$3:$H$4997,1,FALSE),"AGOTADO","SI HAY"),"")</f>
        <v/>
      </c>
    </row>
    <row r="13683" spans="12:13" ht="18" customHeight="1" x14ac:dyDescent="0.25">
      <c r="L13683" s="516"/>
      <c r="M13683" s="410" t="str">
        <f>IFERROR(IF($A13684=VLOOKUP($A13684,AGOTADOS!$A$3:$H$4997,1,FALSE),"AGOTADO","SI HAY"),"")</f>
        <v/>
      </c>
    </row>
    <row r="13684" spans="12:13" ht="18" customHeight="1" x14ac:dyDescent="0.25">
      <c r="L13684" s="516"/>
      <c r="M13684" s="410" t="str">
        <f>IFERROR(IF($A13685=VLOOKUP($A13685,AGOTADOS!$A$3:$H$4997,1,FALSE),"AGOTADO","SI HAY"),"")</f>
        <v/>
      </c>
    </row>
    <row r="13685" spans="12:13" ht="18" customHeight="1" x14ac:dyDescent="0.25">
      <c r="L13685" s="516"/>
      <c r="M13685" s="410" t="str">
        <f>IFERROR(IF($A13686=VLOOKUP($A13686,AGOTADOS!$A$3:$H$4997,1,FALSE),"AGOTADO","SI HAY"),"")</f>
        <v/>
      </c>
    </row>
    <row r="13686" spans="12:13" ht="18" customHeight="1" x14ac:dyDescent="0.25">
      <c r="L13686" s="516"/>
      <c r="M13686" s="410" t="str">
        <f>IFERROR(IF($A13687=VLOOKUP($A13687,AGOTADOS!$A$3:$H$4997,1,FALSE),"AGOTADO","SI HAY"),"")</f>
        <v/>
      </c>
    </row>
    <row r="13687" spans="12:13" ht="18" customHeight="1" x14ac:dyDescent="0.25">
      <c r="L13687" s="516"/>
      <c r="M13687" s="410" t="str">
        <f>IFERROR(IF($A13688=VLOOKUP($A13688,AGOTADOS!$A$3:$H$4997,1,FALSE),"AGOTADO","SI HAY"),"")</f>
        <v/>
      </c>
    </row>
    <row r="13688" spans="12:13" ht="18" customHeight="1" x14ac:dyDescent="0.25">
      <c r="L13688" s="516"/>
      <c r="M13688" s="410" t="str">
        <f>IFERROR(IF($A13689=VLOOKUP($A13689,AGOTADOS!$A$3:$H$4997,1,FALSE),"AGOTADO","SI HAY"),"")</f>
        <v/>
      </c>
    </row>
    <row r="13689" spans="12:13" ht="18" customHeight="1" x14ac:dyDescent="0.25">
      <c r="L13689" s="516"/>
      <c r="M13689" s="410" t="str">
        <f>IFERROR(IF($A13690=VLOOKUP($A13690,AGOTADOS!$A$3:$H$4997,1,FALSE),"AGOTADO","SI HAY"),"")</f>
        <v/>
      </c>
    </row>
    <row r="13690" spans="12:13" ht="18" customHeight="1" x14ac:dyDescent="0.25">
      <c r="L13690" s="516"/>
      <c r="M13690" s="410" t="str">
        <f>IFERROR(IF($A13691=VLOOKUP($A13691,AGOTADOS!$A$3:$H$4997,1,FALSE),"AGOTADO","SI HAY"),"")</f>
        <v/>
      </c>
    </row>
    <row r="13691" spans="12:13" ht="18" customHeight="1" x14ac:dyDescent="0.25">
      <c r="L13691" s="516"/>
      <c r="M13691" s="410" t="str">
        <f>IFERROR(IF($A13692=VLOOKUP($A13692,AGOTADOS!$A$3:$H$4997,1,FALSE),"AGOTADO","SI HAY"),"")</f>
        <v/>
      </c>
    </row>
    <row r="13692" spans="12:13" ht="18" customHeight="1" x14ac:dyDescent="0.25">
      <c r="L13692" s="516"/>
      <c r="M13692" s="410" t="str">
        <f>IFERROR(IF($A13693=VLOOKUP($A13693,AGOTADOS!$A$3:$H$4997,1,FALSE),"AGOTADO","SI HAY"),"")</f>
        <v/>
      </c>
    </row>
    <row r="13693" spans="12:13" ht="18" customHeight="1" x14ac:dyDescent="0.25">
      <c r="L13693" s="516"/>
      <c r="M13693" s="410" t="str">
        <f>IFERROR(IF($A13694=VLOOKUP($A13694,AGOTADOS!$A$3:$H$4997,1,FALSE),"AGOTADO","SI HAY"),"")</f>
        <v/>
      </c>
    </row>
    <row r="13694" spans="12:13" ht="18" customHeight="1" x14ac:dyDescent="0.25">
      <c r="L13694" s="516"/>
      <c r="M13694" s="410" t="str">
        <f>IFERROR(IF($A13695=VLOOKUP($A13695,AGOTADOS!$A$3:$H$4997,1,FALSE),"AGOTADO","SI HAY"),"")</f>
        <v/>
      </c>
    </row>
    <row r="13695" spans="12:13" ht="18" customHeight="1" x14ac:dyDescent="0.25">
      <c r="L13695" s="516"/>
      <c r="M13695" s="410" t="str">
        <f>IFERROR(IF($A13696=VLOOKUP($A13696,AGOTADOS!$A$3:$H$4997,1,FALSE),"AGOTADO","SI HAY"),"")</f>
        <v/>
      </c>
    </row>
    <row r="13696" spans="12:13" ht="18" customHeight="1" x14ac:dyDescent="0.25">
      <c r="L13696" s="516"/>
      <c r="M13696" s="410" t="str">
        <f>IFERROR(IF($A13697=VLOOKUP($A13697,AGOTADOS!$A$3:$H$4997,1,FALSE),"AGOTADO","SI HAY"),"")</f>
        <v/>
      </c>
    </row>
    <row r="13697" spans="12:13" ht="18" customHeight="1" x14ac:dyDescent="0.25">
      <c r="L13697" s="516"/>
      <c r="M13697" s="410" t="str">
        <f>IFERROR(IF($A13698=VLOOKUP($A13698,AGOTADOS!$A$3:$H$4997,1,FALSE),"AGOTADO","SI HAY"),"")</f>
        <v/>
      </c>
    </row>
    <row r="13698" spans="12:13" ht="18" customHeight="1" x14ac:dyDescent="0.25">
      <c r="L13698" s="516"/>
      <c r="M13698" s="410" t="str">
        <f>IFERROR(IF($A13699=VLOOKUP($A13699,AGOTADOS!$A$3:$H$4997,1,FALSE),"AGOTADO","SI HAY"),"")</f>
        <v/>
      </c>
    </row>
    <row r="13699" spans="12:13" ht="18" customHeight="1" x14ac:dyDescent="0.25">
      <c r="L13699" s="516"/>
      <c r="M13699" s="410" t="str">
        <f>IFERROR(IF($A13700=VLOOKUP($A13700,AGOTADOS!$A$3:$H$4997,1,FALSE),"AGOTADO","SI HAY"),"")</f>
        <v/>
      </c>
    </row>
    <row r="13700" spans="12:13" ht="18" customHeight="1" x14ac:dyDescent="0.25">
      <c r="L13700" s="516"/>
      <c r="M13700" s="410" t="str">
        <f>IFERROR(IF($A13701=VLOOKUP($A13701,AGOTADOS!$A$3:$H$4997,1,FALSE),"AGOTADO","SI HAY"),"")</f>
        <v/>
      </c>
    </row>
    <row r="13701" spans="12:13" ht="18" customHeight="1" x14ac:dyDescent="0.25">
      <c r="L13701" s="516"/>
      <c r="M13701" s="410" t="str">
        <f>IFERROR(IF($A13702=VLOOKUP($A13702,AGOTADOS!$A$3:$H$4997,1,FALSE),"AGOTADO","SI HAY"),"")</f>
        <v/>
      </c>
    </row>
    <row r="13702" spans="12:13" ht="18" customHeight="1" x14ac:dyDescent="0.25">
      <c r="L13702" s="516"/>
      <c r="M13702" s="410" t="str">
        <f>IFERROR(IF($A13703=VLOOKUP($A13703,AGOTADOS!$A$3:$H$4997,1,FALSE),"AGOTADO","SI HAY"),"")</f>
        <v/>
      </c>
    </row>
    <row r="13703" spans="12:13" ht="18" customHeight="1" x14ac:dyDescent="0.25">
      <c r="L13703" s="516"/>
      <c r="M13703" s="410" t="str">
        <f>IFERROR(IF($A13704=VLOOKUP($A13704,AGOTADOS!$A$3:$H$4997,1,FALSE),"AGOTADO","SI HAY"),"")</f>
        <v/>
      </c>
    </row>
    <row r="13704" spans="12:13" ht="18" customHeight="1" x14ac:dyDescent="0.25">
      <c r="L13704" s="516"/>
      <c r="M13704" s="410" t="str">
        <f>IFERROR(IF($A13705=VLOOKUP($A13705,AGOTADOS!$A$3:$H$4997,1,FALSE),"AGOTADO","SI HAY"),"")</f>
        <v/>
      </c>
    </row>
    <row r="13705" spans="12:13" ht="18" customHeight="1" x14ac:dyDescent="0.25">
      <c r="L13705" s="516"/>
      <c r="M13705" s="410" t="str">
        <f>IFERROR(IF($A13706=VLOOKUP($A13706,AGOTADOS!$A$3:$H$4997,1,FALSE),"AGOTADO","SI HAY"),"")</f>
        <v/>
      </c>
    </row>
    <row r="13706" spans="12:13" ht="18" customHeight="1" x14ac:dyDescent="0.25">
      <c r="L13706" s="516"/>
      <c r="M13706" s="410" t="str">
        <f>IFERROR(IF($A13707=VLOOKUP($A13707,AGOTADOS!$A$3:$H$4997,1,FALSE),"AGOTADO","SI HAY"),"")</f>
        <v/>
      </c>
    </row>
    <row r="13707" spans="12:13" ht="18" customHeight="1" x14ac:dyDescent="0.25">
      <c r="L13707" s="516"/>
      <c r="M13707" s="410" t="str">
        <f>IFERROR(IF($A13708=VLOOKUP($A13708,AGOTADOS!$A$3:$H$4997,1,FALSE),"AGOTADO","SI HAY"),"")</f>
        <v/>
      </c>
    </row>
    <row r="13708" spans="12:13" ht="18" customHeight="1" x14ac:dyDescent="0.25">
      <c r="L13708" s="516"/>
      <c r="M13708" s="410" t="str">
        <f>IFERROR(IF($A13709=VLOOKUP($A13709,AGOTADOS!$A$3:$H$4997,1,FALSE),"AGOTADO","SI HAY"),"")</f>
        <v/>
      </c>
    </row>
    <row r="13709" spans="12:13" ht="18" customHeight="1" x14ac:dyDescent="0.25">
      <c r="L13709" s="516"/>
      <c r="M13709" s="410" t="str">
        <f>IFERROR(IF($A13710=VLOOKUP($A13710,AGOTADOS!$A$3:$H$4997,1,FALSE),"AGOTADO","SI HAY"),"")</f>
        <v/>
      </c>
    </row>
    <row r="13710" spans="12:13" ht="18" customHeight="1" x14ac:dyDescent="0.25">
      <c r="L13710" s="516"/>
      <c r="M13710" s="410" t="str">
        <f>IFERROR(IF($A13711=VLOOKUP($A13711,AGOTADOS!$A$3:$H$4997,1,FALSE),"AGOTADO","SI HAY"),"")</f>
        <v/>
      </c>
    </row>
    <row r="13711" spans="12:13" ht="18" customHeight="1" x14ac:dyDescent="0.25">
      <c r="L13711" s="516"/>
      <c r="M13711" s="410" t="str">
        <f>IFERROR(IF($A13712=VLOOKUP($A13712,AGOTADOS!$A$3:$H$4997,1,FALSE),"AGOTADO","SI HAY"),"")</f>
        <v/>
      </c>
    </row>
    <row r="13712" spans="12:13" ht="18" customHeight="1" x14ac:dyDescent="0.25">
      <c r="L13712" s="516"/>
      <c r="M13712" s="410" t="str">
        <f>IFERROR(IF($A13713=VLOOKUP($A13713,AGOTADOS!$A$3:$H$4997,1,FALSE),"AGOTADO","SI HAY"),"")</f>
        <v/>
      </c>
    </row>
    <row r="13713" spans="12:13" ht="18" customHeight="1" x14ac:dyDescent="0.25">
      <c r="L13713" s="516"/>
      <c r="M13713" s="410" t="str">
        <f>IFERROR(IF($A13714=VLOOKUP($A13714,AGOTADOS!$A$3:$H$4997,1,FALSE),"AGOTADO","SI HAY"),"")</f>
        <v/>
      </c>
    </row>
    <row r="13714" spans="12:13" ht="18" customHeight="1" x14ac:dyDescent="0.25">
      <c r="L13714" s="516"/>
      <c r="M13714" s="410" t="str">
        <f>IFERROR(IF($A13715=VLOOKUP($A13715,AGOTADOS!$A$3:$H$4997,1,FALSE),"AGOTADO","SI HAY"),"")</f>
        <v/>
      </c>
    </row>
    <row r="13715" spans="12:13" ht="18" customHeight="1" x14ac:dyDescent="0.25">
      <c r="L13715" s="516"/>
      <c r="M13715" s="410" t="str">
        <f>IFERROR(IF($A13716=VLOOKUP($A13716,AGOTADOS!$A$3:$H$4997,1,FALSE),"AGOTADO","SI HAY"),"")</f>
        <v/>
      </c>
    </row>
    <row r="13716" spans="12:13" ht="18" customHeight="1" x14ac:dyDescent="0.25">
      <c r="L13716" s="516"/>
      <c r="M13716" s="410" t="str">
        <f>IFERROR(IF($A13717=VLOOKUP($A13717,AGOTADOS!$A$3:$H$4997,1,FALSE),"AGOTADO","SI HAY"),"")</f>
        <v/>
      </c>
    </row>
    <row r="13717" spans="12:13" ht="18" customHeight="1" x14ac:dyDescent="0.25">
      <c r="L13717" s="516"/>
      <c r="M13717" s="410" t="str">
        <f>IFERROR(IF($A13718=VLOOKUP($A13718,AGOTADOS!$A$3:$H$4997,1,FALSE),"AGOTADO","SI HAY"),"")</f>
        <v/>
      </c>
    </row>
    <row r="13718" spans="12:13" ht="18" customHeight="1" x14ac:dyDescent="0.25">
      <c r="L13718" s="516"/>
      <c r="M13718" s="410" t="str">
        <f>IFERROR(IF($A13719=VLOOKUP($A13719,AGOTADOS!$A$3:$H$4997,1,FALSE),"AGOTADO","SI HAY"),"")</f>
        <v/>
      </c>
    </row>
    <row r="13719" spans="12:13" ht="18" customHeight="1" x14ac:dyDescent="0.25">
      <c r="L13719" s="516"/>
      <c r="M13719" s="410" t="str">
        <f>IFERROR(IF($A13720=VLOOKUP($A13720,AGOTADOS!$A$3:$H$4997,1,FALSE),"AGOTADO","SI HAY"),"")</f>
        <v/>
      </c>
    </row>
    <row r="13720" spans="12:13" ht="18" customHeight="1" x14ac:dyDescent="0.25">
      <c r="L13720" s="516"/>
      <c r="M13720" s="410" t="str">
        <f>IFERROR(IF($A13721=VLOOKUP($A13721,AGOTADOS!$A$3:$H$4997,1,FALSE),"AGOTADO","SI HAY"),"")</f>
        <v/>
      </c>
    </row>
    <row r="13721" spans="12:13" ht="18" customHeight="1" x14ac:dyDescent="0.25">
      <c r="L13721" s="516"/>
      <c r="M13721" s="410" t="str">
        <f>IFERROR(IF($A13722=VLOOKUP($A13722,AGOTADOS!$A$3:$H$4997,1,FALSE),"AGOTADO","SI HAY"),"")</f>
        <v/>
      </c>
    </row>
    <row r="13722" spans="12:13" ht="18" customHeight="1" x14ac:dyDescent="0.25">
      <c r="L13722" s="516"/>
      <c r="M13722" s="410" t="str">
        <f>IFERROR(IF($A13723=VLOOKUP($A13723,AGOTADOS!$A$3:$H$4997,1,FALSE),"AGOTADO","SI HAY"),"")</f>
        <v/>
      </c>
    </row>
    <row r="13723" spans="12:13" ht="18" customHeight="1" x14ac:dyDescent="0.25">
      <c r="L13723" s="516"/>
      <c r="M13723" s="410" t="str">
        <f>IFERROR(IF($A13724=VLOOKUP($A13724,AGOTADOS!$A$3:$H$4997,1,FALSE),"AGOTADO","SI HAY"),"")</f>
        <v/>
      </c>
    </row>
    <row r="13724" spans="12:13" ht="18" customHeight="1" x14ac:dyDescent="0.25">
      <c r="L13724" s="516"/>
      <c r="M13724" s="410" t="str">
        <f>IFERROR(IF($A13725=VLOOKUP($A13725,AGOTADOS!$A$3:$H$4997,1,FALSE),"AGOTADO","SI HAY"),"")</f>
        <v/>
      </c>
    </row>
    <row r="13725" spans="12:13" ht="18" customHeight="1" x14ac:dyDescent="0.25">
      <c r="L13725" s="516"/>
      <c r="M13725" s="410" t="str">
        <f>IFERROR(IF($A13726=VLOOKUP($A13726,AGOTADOS!$A$3:$H$4997,1,FALSE),"AGOTADO","SI HAY"),"")</f>
        <v/>
      </c>
    </row>
    <row r="13726" spans="12:13" ht="18" customHeight="1" x14ac:dyDescent="0.25">
      <c r="L13726" s="516"/>
      <c r="M13726" s="410" t="str">
        <f>IFERROR(IF($A13727=VLOOKUP($A13727,AGOTADOS!$A$3:$H$4997,1,FALSE),"AGOTADO","SI HAY"),"")</f>
        <v/>
      </c>
    </row>
    <row r="13727" spans="12:13" ht="18" customHeight="1" x14ac:dyDescent="0.25">
      <c r="L13727" s="516"/>
      <c r="M13727" s="410" t="str">
        <f>IFERROR(IF($A13728=VLOOKUP($A13728,AGOTADOS!$A$3:$H$4997,1,FALSE),"AGOTADO","SI HAY"),"")</f>
        <v/>
      </c>
    </row>
    <row r="13728" spans="12:13" ht="18" customHeight="1" x14ac:dyDescent="0.25">
      <c r="L13728" s="516"/>
      <c r="M13728" s="410" t="str">
        <f>IFERROR(IF($A13729=VLOOKUP($A13729,AGOTADOS!$A$3:$H$4997,1,FALSE),"AGOTADO","SI HAY"),"")</f>
        <v/>
      </c>
    </row>
    <row r="13729" spans="12:13" ht="18" customHeight="1" x14ac:dyDescent="0.25">
      <c r="L13729" s="516"/>
      <c r="M13729" s="410" t="str">
        <f>IFERROR(IF($A13730=VLOOKUP($A13730,AGOTADOS!$A$3:$H$4997,1,FALSE),"AGOTADO","SI HAY"),"")</f>
        <v/>
      </c>
    </row>
    <row r="13730" spans="12:13" ht="18" customHeight="1" x14ac:dyDescent="0.25">
      <c r="L13730" s="516"/>
      <c r="M13730" s="410" t="str">
        <f>IFERROR(IF($A13731=VLOOKUP($A13731,AGOTADOS!$A$3:$H$4997,1,FALSE),"AGOTADO","SI HAY"),"")</f>
        <v/>
      </c>
    </row>
    <row r="13731" spans="12:13" ht="18" customHeight="1" x14ac:dyDescent="0.25">
      <c r="L13731" s="516"/>
      <c r="M13731" s="410" t="str">
        <f>IFERROR(IF($A13732=VLOOKUP($A13732,AGOTADOS!$A$3:$H$4997,1,FALSE),"AGOTADO","SI HAY"),"")</f>
        <v/>
      </c>
    </row>
    <row r="13732" spans="12:13" ht="18" customHeight="1" x14ac:dyDescent="0.25">
      <c r="L13732" s="516"/>
      <c r="M13732" s="410" t="str">
        <f>IFERROR(IF($A13733=VLOOKUP($A13733,AGOTADOS!$A$3:$H$4997,1,FALSE),"AGOTADO","SI HAY"),"")</f>
        <v/>
      </c>
    </row>
    <row r="13733" spans="12:13" ht="18" customHeight="1" x14ac:dyDescent="0.25">
      <c r="L13733" s="516"/>
      <c r="M13733" s="410" t="str">
        <f>IFERROR(IF($A13734=VLOOKUP($A13734,AGOTADOS!$A$3:$H$4997,1,FALSE),"AGOTADO","SI HAY"),"")</f>
        <v/>
      </c>
    </row>
    <row r="13734" spans="12:13" ht="18" customHeight="1" x14ac:dyDescent="0.25">
      <c r="L13734" s="516"/>
      <c r="M13734" s="410" t="str">
        <f>IFERROR(IF($A13735=VLOOKUP($A13735,AGOTADOS!$A$3:$H$4997,1,FALSE),"AGOTADO","SI HAY"),"")</f>
        <v/>
      </c>
    </row>
    <row r="13735" spans="12:13" ht="18" customHeight="1" x14ac:dyDescent="0.25">
      <c r="L13735" s="516"/>
      <c r="M13735" s="410" t="str">
        <f>IFERROR(IF($A13736=VLOOKUP($A13736,AGOTADOS!$A$3:$H$4997,1,FALSE),"AGOTADO","SI HAY"),"")</f>
        <v/>
      </c>
    </row>
    <row r="13736" spans="12:13" ht="18" customHeight="1" x14ac:dyDescent="0.25">
      <c r="L13736" s="516"/>
      <c r="M13736" s="410" t="str">
        <f>IFERROR(IF($A13737=VLOOKUP($A13737,AGOTADOS!$A$3:$H$4997,1,FALSE),"AGOTADO","SI HAY"),"")</f>
        <v/>
      </c>
    </row>
    <row r="13737" spans="12:13" ht="18" customHeight="1" x14ac:dyDescent="0.25">
      <c r="L13737" s="516"/>
      <c r="M13737" s="410" t="str">
        <f>IFERROR(IF($A13738=VLOOKUP($A13738,AGOTADOS!$A$3:$H$4997,1,FALSE),"AGOTADO","SI HAY"),"")</f>
        <v/>
      </c>
    </row>
    <row r="13738" spans="12:13" ht="18" customHeight="1" x14ac:dyDescent="0.25">
      <c r="L13738" s="516"/>
      <c r="M13738" s="410" t="str">
        <f>IFERROR(IF($A13739=VLOOKUP($A13739,AGOTADOS!$A$3:$H$4997,1,FALSE),"AGOTADO","SI HAY"),"")</f>
        <v/>
      </c>
    </row>
    <row r="13739" spans="12:13" ht="18" customHeight="1" x14ac:dyDescent="0.25">
      <c r="L13739" s="516"/>
      <c r="M13739" s="410" t="str">
        <f>IFERROR(IF($A13740=VLOOKUP($A13740,AGOTADOS!$A$3:$H$4997,1,FALSE),"AGOTADO","SI HAY"),"")</f>
        <v/>
      </c>
    </row>
    <row r="13740" spans="12:13" ht="18" customHeight="1" x14ac:dyDescent="0.25">
      <c r="L13740" s="516"/>
      <c r="M13740" s="410" t="str">
        <f>IFERROR(IF($A13741=VLOOKUP($A13741,AGOTADOS!$A$3:$H$4997,1,FALSE),"AGOTADO","SI HAY"),"")</f>
        <v/>
      </c>
    </row>
    <row r="13741" spans="12:13" ht="18" customHeight="1" x14ac:dyDescent="0.25">
      <c r="L13741" s="516"/>
      <c r="M13741" s="410" t="str">
        <f>IFERROR(IF($A13742=VLOOKUP($A13742,AGOTADOS!$A$3:$H$4997,1,FALSE),"AGOTADO","SI HAY"),"")</f>
        <v/>
      </c>
    </row>
    <row r="13742" spans="12:13" ht="18" customHeight="1" x14ac:dyDescent="0.25">
      <c r="L13742" s="516"/>
      <c r="M13742" s="410" t="str">
        <f>IFERROR(IF($A13743=VLOOKUP($A13743,AGOTADOS!$A$3:$H$4997,1,FALSE),"AGOTADO","SI HAY"),"")</f>
        <v/>
      </c>
    </row>
    <row r="13743" spans="12:13" ht="18" customHeight="1" x14ac:dyDescent="0.25">
      <c r="L13743" s="516"/>
      <c r="M13743" s="410" t="str">
        <f>IFERROR(IF($A13744=VLOOKUP($A13744,AGOTADOS!$A$3:$H$4997,1,FALSE),"AGOTADO","SI HAY"),"")</f>
        <v/>
      </c>
    </row>
    <row r="13744" spans="12:13" ht="18" customHeight="1" x14ac:dyDescent="0.25">
      <c r="L13744" s="516"/>
      <c r="M13744" s="410" t="str">
        <f>IFERROR(IF($A13745=VLOOKUP($A13745,AGOTADOS!$A$3:$H$4997,1,FALSE),"AGOTADO","SI HAY"),"")</f>
        <v/>
      </c>
    </row>
    <row r="13745" spans="12:13" ht="18" customHeight="1" x14ac:dyDescent="0.25">
      <c r="L13745" s="516"/>
      <c r="M13745" s="410" t="str">
        <f>IFERROR(IF($A13746=VLOOKUP($A13746,AGOTADOS!$A$3:$H$4997,1,FALSE),"AGOTADO","SI HAY"),"")</f>
        <v/>
      </c>
    </row>
    <row r="13746" spans="12:13" ht="18" customHeight="1" x14ac:dyDescent="0.25">
      <c r="L13746" s="516"/>
      <c r="M13746" s="410" t="str">
        <f>IFERROR(IF($A13747=VLOOKUP($A13747,AGOTADOS!$A$3:$H$4997,1,FALSE),"AGOTADO","SI HAY"),"")</f>
        <v/>
      </c>
    </row>
    <row r="13747" spans="12:13" ht="18" customHeight="1" x14ac:dyDescent="0.25">
      <c r="L13747" s="516"/>
      <c r="M13747" s="410" t="str">
        <f>IFERROR(IF($A13748=VLOOKUP($A13748,AGOTADOS!$A$3:$H$4997,1,FALSE),"AGOTADO","SI HAY"),"")</f>
        <v/>
      </c>
    </row>
    <row r="13748" spans="12:13" ht="18" customHeight="1" x14ac:dyDescent="0.25">
      <c r="L13748" s="516"/>
      <c r="M13748" s="410" t="str">
        <f>IFERROR(IF($A13749=VLOOKUP($A13749,AGOTADOS!$A$3:$H$4997,1,FALSE),"AGOTADO","SI HAY"),"")</f>
        <v/>
      </c>
    </row>
    <row r="13749" spans="12:13" ht="18" customHeight="1" x14ac:dyDescent="0.25">
      <c r="L13749" s="516"/>
      <c r="M13749" s="410" t="str">
        <f>IFERROR(IF($A13750=VLOOKUP($A13750,AGOTADOS!$A$3:$H$4997,1,FALSE),"AGOTADO","SI HAY"),"")</f>
        <v/>
      </c>
    </row>
    <row r="13750" spans="12:13" ht="18" customHeight="1" x14ac:dyDescent="0.25">
      <c r="L13750" s="516"/>
      <c r="M13750" s="410" t="str">
        <f>IFERROR(IF($A13751=VLOOKUP($A13751,AGOTADOS!$A$3:$H$4997,1,FALSE),"AGOTADO","SI HAY"),"")</f>
        <v/>
      </c>
    </row>
    <row r="13751" spans="12:13" ht="18" customHeight="1" x14ac:dyDescent="0.25">
      <c r="L13751" s="516"/>
      <c r="M13751" s="410" t="str">
        <f>IFERROR(IF($A13752=VLOOKUP($A13752,AGOTADOS!$A$3:$H$4997,1,FALSE),"AGOTADO","SI HAY"),"")</f>
        <v/>
      </c>
    </row>
    <row r="13752" spans="12:13" ht="18" customHeight="1" x14ac:dyDescent="0.25">
      <c r="L13752" s="516"/>
      <c r="M13752" s="410" t="str">
        <f>IFERROR(IF($A13753=VLOOKUP($A13753,AGOTADOS!$A$3:$H$4997,1,FALSE),"AGOTADO","SI HAY"),"")</f>
        <v/>
      </c>
    </row>
    <row r="13753" spans="12:13" ht="18" customHeight="1" x14ac:dyDescent="0.25">
      <c r="L13753" s="516"/>
      <c r="M13753" s="410" t="str">
        <f>IFERROR(IF($A13754=VLOOKUP($A13754,AGOTADOS!$A$3:$H$4997,1,FALSE),"AGOTADO","SI HAY"),"")</f>
        <v/>
      </c>
    </row>
    <row r="13754" spans="12:13" ht="18" customHeight="1" x14ac:dyDescent="0.25">
      <c r="L13754" s="516"/>
      <c r="M13754" s="410" t="str">
        <f>IFERROR(IF($A13755=VLOOKUP($A13755,AGOTADOS!$A$3:$H$4997,1,FALSE),"AGOTADO","SI HAY"),"")</f>
        <v/>
      </c>
    </row>
    <row r="13755" spans="12:13" ht="18" customHeight="1" x14ac:dyDescent="0.25">
      <c r="L13755" s="516"/>
      <c r="M13755" s="410" t="str">
        <f>IFERROR(IF($A13756=VLOOKUP($A13756,AGOTADOS!$A$3:$H$4997,1,FALSE),"AGOTADO","SI HAY"),"")</f>
        <v/>
      </c>
    </row>
    <row r="13756" spans="12:13" ht="18" customHeight="1" x14ac:dyDescent="0.25">
      <c r="L13756" s="516"/>
      <c r="M13756" s="410" t="str">
        <f>IFERROR(IF($A13757=VLOOKUP($A13757,AGOTADOS!$A$3:$H$4997,1,FALSE),"AGOTADO","SI HAY"),"")</f>
        <v/>
      </c>
    </row>
    <row r="13757" spans="12:13" ht="18" customHeight="1" x14ac:dyDescent="0.25">
      <c r="L13757" s="516"/>
      <c r="M13757" s="410" t="str">
        <f>IFERROR(IF($A13758=VLOOKUP($A13758,AGOTADOS!$A$3:$H$4997,1,FALSE),"AGOTADO","SI HAY"),"")</f>
        <v/>
      </c>
    </row>
    <row r="13758" spans="12:13" ht="18" customHeight="1" x14ac:dyDescent="0.25">
      <c r="L13758" s="516"/>
      <c r="M13758" s="410" t="str">
        <f>IFERROR(IF($A13759=VLOOKUP($A13759,AGOTADOS!$A$3:$H$4997,1,FALSE),"AGOTADO","SI HAY"),"")</f>
        <v/>
      </c>
    </row>
    <row r="13759" spans="12:13" ht="18" customHeight="1" x14ac:dyDescent="0.25">
      <c r="L13759" s="516"/>
      <c r="M13759" s="410" t="str">
        <f>IFERROR(IF($A13760=VLOOKUP($A13760,AGOTADOS!$A$3:$H$4997,1,FALSE),"AGOTADO","SI HAY"),"")</f>
        <v/>
      </c>
    </row>
    <row r="13760" spans="12:13" ht="18" customHeight="1" x14ac:dyDescent="0.25">
      <c r="L13760" s="516"/>
      <c r="M13760" s="410" t="str">
        <f>IFERROR(IF($A13761=VLOOKUP($A13761,AGOTADOS!$A$3:$H$4997,1,FALSE),"AGOTADO","SI HAY"),"")</f>
        <v/>
      </c>
    </row>
    <row r="13761" spans="12:13" ht="18" customHeight="1" x14ac:dyDescent="0.25">
      <c r="L13761" s="516"/>
      <c r="M13761" s="410" t="str">
        <f>IFERROR(IF($A13762=VLOOKUP($A13762,AGOTADOS!$A$3:$H$4997,1,FALSE),"AGOTADO","SI HAY"),"")</f>
        <v/>
      </c>
    </row>
    <row r="13762" spans="12:13" ht="18" customHeight="1" x14ac:dyDescent="0.25">
      <c r="L13762" s="516"/>
      <c r="M13762" s="410" t="str">
        <f>IFERROR(IF($A13763=VLOOKUP($A13763,AGOTADOS!$A$3:$H$4997,1,FALSE),"AGOTADO","SI HAY"),"")</f>
        <v/>
      </c>
    </row>
    <row r="13763" spans="12:13" ht="18" customHeight="1" x14ac:dyDescent="0.25">
      <c r="L13763" s="516"/>
      <c r="M13763" s="410" t="str">
        <f>IFERROR(IF($A13764=VLOOKUP($A13764,AGOTADOS!$A$3:$H$4997,1,FALSE),"AGOTADO","SI HAY"),"")</f>
        <v/>
      </c>
    </row>
    <row r="13764" spans="12:13" ht="18" customHeight="1" x14ac:dyDescent="0.25">
      <c r="L13764" s="516"/>
      <c r="M13764" s="410" t="str">
        <f>IFERROR(IF($A13765=VLOOKUP($A13765,AGOTADOS!$A$3:$H$4997,1,FALSE),"AGOTADO","SI HAY"),"")</f>
        <v/>
      </c>
    </row>
    <row r="13765" spans="12:13" ht="18" customHeight="1" x14ac:dyDescent="0.25">
      <c r="L13765" s="516"/>
      <c r="M13765" s="410" t="str">
        <f>IFERROR(IF($A13766=VLOOKUP($A13766,AGOTADOS!$A$3:$H$4997,1,FALSE),"AGOTADO","SI HAY"),"")</f>
        <v/>
      </c>
    </row>
    <row r="13766" spans="12:13" ht="18" customHeight="1" x14ac:dyDescent="0.25">
      <c r="L13766" s="516"/>
      <c r="M13766" s="410" t="str">
        <f>IFERROR(IF($A13767=VLOOKUP($A13767,AGOTADOS!$A$3:$H$4997,1,FALSE),"AGOTADO","SI HAY"),"")</f>
        <v/>
      </c>
    </row>
    <row r="13767" spans="12:13" ht="18" customHeight="1" x14ac:dyDescent="0.25">
      <c r="L13767" s="516"/>
      <c r="M13767" s="410" t="str">
        <f>IFERROR(IF($A13768=VLOOKUP($A13768,AGOTADOS!$A$3:$H$4997,1,FALSE),"AGOTADO","SI HAY"),"")</f>
        <v/>
      </c>
    </row>
    <row r="13768" spans="12:13" ht="18" customHeight="1" x14ac:dyDescent="0.25">
      <c r="L13768" s="516"/>
      <c r="M13768" s="410" t="str">
        <f>IFERROR(IF($A13769=VLOOKUP($A13769,AGOTADOS!$A$3:$H$4997,1,FALSE),"AGOTADO","SI HAY"),"")</f>
        <v/>
      </c>
    </row>
    <row r="13769" spans="12:13" ht="18" customHeight="1" x14ac:dyDescent="0.25">
      <c r="L13769" s="516"/>
      <c r="M13769" s="410" t="str">
        <f>IFERROR(IF($A13770=VLOOKUP($A13770,AGOTADOS!$A$3:$H$4997,1,FALSE),"AGOTADO","SI HAY"),"")</f>
        <v/>
      </c>
    </row>
    <row r="13770" spans="12:13" ht="18" customHeight="1" x14ac:dyDescent="0.25">
      <c r="L13770" s="516"/>
      <c r="M13770" s="410" t="str">
        <f>IFERROR(IF($A13771=VLOOKUP($A13771,AGOTADOS!$A$3:$H$4997,1,FALSE),"AGOTADO","SI HAY"),"")</f>
        <v/>
      </c>
    </row>
    <row r="13771" spans="12:13" ht="18" customHeight="1" x14ac:dyDescent="0.25">
      <c r="L13771" s="516"/>
      <c r="M13771" s="410" t="str">
        <f>IFERROR(IF($A13772=VLOOKUP($A13772,AGOTADOS!$A$3:$H$4997,1,FALSE),"AGOTADO","SI HAY"),"")</f>
        <v/>
      </c>
    </row>
    <row r="13772" spans="12:13" ht="18" customHeight="1" x14ac:dyDescent="0.25">
      <c r="L13772" s="516"/>
      <c r="M13772" s="410" t="str">
        <f>IFERROR(IF($A13773=VLOOKUP($A13773,AGOTADOS!$A$3:$H$4997,1,FALSE),"AGOTADO","SI HAY"),"")</f>
        <v/>
      </c>
    </row>
    <row r="13773" spans="12:13" ht="18" customHeight="1" x14ac:dyDescent="0.25">
      <c r="L13773" s="516"/>
      <c r="M13773" s="410" t="str">
        <f>IFERROR(IF($A13774=VLOOKUP($A13774,AGOTADOS!$A$3:$H$4997,1,FALSE),"AGOTADO","SI HAY"),"")</f>
        <v/>
      </c>
    </row>
    <row r="13774" spans="12:13" ht="18" customHeight="1" x14ac:dyDescent="0.25">
      <c r="L13774" s="516"/>
      <c r="M13774" s="410" t="str">
        <f>IFERROR(IF($A13775=VLOOKUP($A13775,AGOTADOS!$A$3:$H$4997,1,FALSE),"AGOTADO","SI HAY"),"")</f>
        <v/>
      </c>
    </row>
    <row r="13775" spans="12:13" ht="18" customHeight="1" x14ac:dyDescent="0.25">
      <c r="L13775" s="516"/>
      <c r="M13775" s="410" t="str">
        <f>IFERROR(IF($A13776=VLOOKUP($A13776,AGOTADOS!$A$3:$H$4997,1,FALSE),"AGOTADO","SI HAY"),"")</f>
        <v/>
      </c>
    </row>
    <row r="13776" spans="12:13" ht="18" customHeight="1" x14ac:dyDescent="0.25">
      <c r="L13776" s="516"/>
      <c r="M13776" s="410" t="str">
        <f>IFERROR(IF($A13777=VLOOKUP($A13777,AGOTADOS!$A$3:$H$4997,1,FALSE),"AGOTADO","SI HAY"),"")</f>
        <v/>
      </c>
    </row>
    <row r="13777" spans="12:13" ht="18" customHeight="1" x14ac:dyDescent="0.25">
      <c r="L13777" s="516"/>
      <c r="M13777" s="410" t="str">
        <f>IFERROR(IF($A13778=VLOOKUP($A13778,AGOTADOS!$A$3:$H$4997,1,FALSE),"AGOTADO","SI HAY"),"")</f>
        <v/>
      </c>
    </row>
    <row r="13778" spans="12:13" ht="18" customHeight="1" x14ac:dyDescent="0.25">
      <c r="L13778" s="516"/>
      <c r="M13778" s="410" t="str">
        <f>IFERROR(IF($A13779=VLOOKUP($A13779,AGOTADOS!$A$3:$H$4997,1,FALSE),"AGOTADO","SI HAY"),"")</f>
        <v/>
      </c>
    </row>
    <row r="13779" spans="12:13" ht="18" customHeight="1" x14ac:dyDescent="0.25">
      <c r="L13779" s="516"/>
      <c r="M13779" s="410" t="str">
        <f>IFERROR(IF($A13780=VLOOKUP($A13780,AGOTADOS!$A$3:$H$4997,1,FALSE),"AGOTADO","SI HAY"),"")</f>
        <v/>
      </c>
    </row>
    <row r="13780" spans="12:13" ht="18" customHeight="1" x14ac:dyDescent="0.25">
      <c r="L13780" s="516"/>
      <c r="M13780" s="410" t="str">
        <f>IFERROR(IF($A13781=VLOOKUP($A13781,AGOTADOS!$A$3:$H$4997,1,FALSE),"AGOTADO","SI HAY"),"")</f>
        <v/>
      </c>
    </row>
    <row r="13781" spans="12:13" ht="18" customHeight="1" x14ac:dyDescent="0.25">
      <c r="L13781" s="516"/>
      <c r="M13781" s="410" t="str">
        <f>IFERROR(IF($A13782=VLOOKUP($A13782,AGOTADOS!$A$3:$H$4997,1,FALSE),"AGOTADO","SI HAY"),"")</f>
        <v/>
      </c>
    </row>
    <row r="13782" spans="12:13" ht="18" customHeight="1" x14ac:dyDescent="0.25">
      <c r="L13782" s="516"/>
      <c r="M13782" s="410" t="str">
        <f>IFERROR(IF($A13783=VLOOKUP($A13783,AGOTADOS!$A$3:$H$4997,1,FALSE),"AGOTADO","SI HAY"),"")</f>
        <v/>
      </c>
    </row>
    <row r="13783" spans="12:13" ht="18" customHeight="1" x14ac:dyDescent="0.25">
      <c r="L13783" s="516"/>
      <c r="M13783" s="410" t="str">
        <f>IFERROR(IF($A13784=VLOOKUP($A13784,AGOTADOS!$A$3:$H$4997,1,FALSE),"AGOTADO","SI HAY"),"")</f>
        <v/>
      </c>
    </row>
    <row r="13784" spans="12:13" ht="18" customHeight="1" x14ac:dyDescent="0.25">
      <c r="L13784" s="516"/>
      <c r="M13784" s="410" t="str">
        <f>IFERROR(IF($A13785=VLOOKUP($A13785,AGOTADOS!$A$3:$H$4997,1,FALSE),"AGOTADO","SI HAY"),"")</f>
        <v/>
      </c>
    </row>
    <row r="13785" spans="12:13" ht="18" customHeight="1" x14ac:dyDescent="0.25">
      <c r="L13785" s="516"/>
      <c r="M13785" s="410" t="str">
        <f>IFERROR(IF($A13786=VLOOKUP($A13786,AGOTADOS!$A$3:$H$4997,1,FALSE),"AGOTADO","SI HAY"),"")</f>
        <v/>
      </c>
    </row>
    <row r="13786" spans="12:13" ht="18" customHeight="1" x14ac:dyDescent="0.25">
      <c r="L13786" s="516"/>
      <c r="M13786" s="410" t="str">
        <f>IFERROR(IF($A13787=VLOOKUP($A13787,AGOTADOS!$A$3:$H$4997,1,FALSE),"AGOTADO","SI HAY"),"")</f>
        <v/>
      </c>
    </row>
    <row r="13787" spans="12:13" ht="18" customHeight="1" x14ac:dyDescent="0.25">
      <c r="L13787" s="516"/>
      <c r="M13787" s="410" t="str">
        <f>IFERROR(IF($A13788=VLOOKUP($A13788,AGOTADOS!$A$3:$H$4997,1,FALSE),"AGOTADO","SI HAY"),"")</f>
        <v/>
      </c>
    </row>
    <row r="13788" spans="12:13" ht="18" customHeight="1" x14ac:dyDescent="0.25">
      <c r="L13788" s="516"/>
      <c r="M13788" s="410" t="str">
        <f>IFERROR(IF($A13789=VLOOKUP($A13789,AGOTADOS!$A$3:$H$4997,1,FALSE),"AGOTADO","SI HAY"),"")</f>
        <v/>
      </c>
    </row>
    <row r="13789" spans="12:13" ht="18" customHeight="1" x14ac:dyDescent="0.25">
      <c r="L13789" s="516"/>
      <c r="M13789" s="410" t="str">
        <f>IFERROR(IF($A13790=VLOOKUP($A13790,AGOTADOS!$A$3:$H$4997,1,FALSE),"AGOTADO","SI HAY"),"")</f>
        <v/>
      </c>
    </row>
    <row r="13790" spans="12:13" ht="18" customHeight="1" x14ac:dyDescent="0.25">
      <c r="L13790" s="516"/>
      <c r="M13790" s="410" t="str">
        <f>IFERROR(IF($A13791=VLOOKUP($A13791,AGOTADOS!$A$3:$H$4997,1,FALSE),"AGOTADO","SI HAY"),"")</f>
        <v/>
      </c>
    </row>
    <row r="13791" spans="12:13" ht="18" customHeight="1" x14ac:dyDescent="0.25">
      <c r="L13791" s="516"/>
      <c r="M13791" s="410" t="str">
        <f>IFERROR(IF($A13792=VLOOKUP($A13792,AGOTADOS!$A$3:$H$4997,1,FALSE),"AGOTADO","SI HAY"),"")</f>
        <v/>
      </c>
    </row>
    <row r="13792" spans="12:13" ht="18" customHeight="1" x14ac:dyDescent="0.25">
      <c r="L13792" s="516"/>
      <c r="M13792" s="410" t="str">
        <f>IFERROR(IF($A13793=VLOOKUP($A13793,AGOTADOS!$A$3:$H$4997,1,FALSE),"AGOTADO","SI HAY"),"")</f>
        <v/>
      </c>
    </row>
    <row r="13793" spans="12:13" ht="18" customHeight="1" x14ac:dyDescent="0.25">
      <c r="L13793" s="516"/>
      <c r="M13793" s="410" t="str">
        <f>IFERROR(IF($A13794=VLOOKUP($A13794,AGOTADOS!$A$3:$H$4997,1,FALSE),"AGOTADO","SI HAY"),"")</f>
        <v/>
      </c>
    </row>
    <row r="13794" spans="12:13" ht="18" customHeight="1" x14ac:dyDescent="0.25">
      <c r="L13794" s="516"/>
      <c r="M13794" s="410" t="str">
        <f>IFERROR(IF($A13795=VLOOKUP($A13795,AGOTADOS!$A$3:$H$4997,1,FALSE),"AGOTADO","SI HAY"),"")</f>
        <v/>
      </c>
    </row>
    <row r="13795" spans="12:13" ht="18" customHeight="1" x14ac:dyDescent="0.25">
      <c r="L13795" s="516"/>
      <c r="M13795" s="410" t="str">
        <f>IFERROR(IF($A13796=VLOOKUP($A13796,AGOTADOS!$A$3:$H$4997,1,FALSE),"AGOTADO","SI HAY"),"")</f>
        <v/>
      </c>
    </row>
    <row r="13796" spans="12:13" ht="18" customHeight="1" x14ac:dyDescent="0.25">
      <c r="L13796" s="516"/>
      <c r="M13796" s="410" t="str">
        <f>IFERROR(IF($A13797=VLOOKUP($A13797,AGOTADOS!$A$3:$H$4997,1,FALSE),"AGOTADO","SI HAY"),"")</f>
        <v/>
      </c>
    </row>
    <row r="13797" spans="12:13" ht="18" customHeight="1" x14ac:dyDescent="0.25">
      <c r="L13797" s="516"/>
      <c r="M13797" s="410" t="str">
        <f>IFERROR(IF($A13798=VLOOKUP($A13798,AGOTADOS!$A$3:$H$4997,1,FALSE),"AGOTADO","SI HAY"),"")</f>
        <v/>
      </c>
    </row>
    <row r="13798" spans="12:13" ht="18" customHeight="1" x14ac:dyDescent="0.25">
      <c r="L13798" s="516"/>
      <c r="M13798" s="410" t="str">
        <f>IFERROR(IF($A13799=VLOOKUP($A13799,AGOTADOS!$A$3:$H$4997,1,FALSE),"AGOTADO","SI HAY"),"")</f>
        <v/>
      </c>
    </row>
    <row r="13799" spans="12:13" ht="18" customHeight="1" x14ac:dyDescent="0.25">
      <c r="L13799" s="516"/>
      <c r="M13799" s="410" t="str">
        <f>IFERROR(IF($A13800=VLOOKUP($A13800,AGOTADOS!$A$3:$H$4997,1,FALSE),"AGOTADO","SI HAY"),"")</f>
        <v/>
      </c>
    </row>
    <row r="13800" spans="12:13" ht="18" customHeight="1" x14ac:dyDescent="0.25">
      <c r="L13800" s="516"/>
      <c r="M13800" s="410" t="str">
        <f>IFERROR(IF($A13801=VLOOKUP($A13801,AGOTADOS!$A$3:$H$4997,1,FALSE),"AGOTADO","SI HAY"),"")</f>
        <v/>
      </c>
    </row>
    <row r="13801" spans="12:13" ht="18" customHeight="1" x14ac:dyDescent="0.25">
      <c r="L13801" s="516"/>
      <c r="M13801" s="410" t="str">
        <f>IFERROR(IF($A13802=VLOOKUP($A13802,AGOTADOS!$A$3:$H$4997,1,FALSE),"AGOTADO","SI HAY"),"")</f>
        <v/>
      </c>
    </row>
    <row r="13802" spans="12:13" ht="18" customHeight="1" x14ac:dyDescent="0.25">
      <c r="L13802" s="516"/>
      <c r="M13802" s="410" t="str">
        <f>IFERROR(IF($A13803=VLOOKUP($A13803,AGOTADOS!$A$3:$H$4997,1,FALSE),"AGOTADO","SI HAY"),"")</f>
        <v/>
      </c>
    </row>
    <row r="13803" spans="12:13" ht="18" customHeight="1" x14ac:dyDescent="0.25">
      <c r="L13803" s="516"/>
      <c r="M13803" s="410" t="str">
        <f>IFERROR(IF($A13804=VLOOKUP($A13804,AGOTADOS!$A$3:$H$4997,1,FALSE),"AGOTADO","SI HAY"),"")</f>
        <v/>
      </c>
    </row>
    <row r="13804" spans="12:13" ht="18" customHeight="1" x14ac:dyDescent="0.25">
      <c r="L13804" s="516"/>
      <c r="M13804" s="410" t="str">
        <f>IFERROR(IF($A13805=VLOOKUP($A13805,AGOTADOS!$A$3:$H$4997,1,FALSE),"AGOTADO","SI HAY"),"")</f>
        <v/>
      </c>
    </row>
    <row r="13805" spans="12:13" ht="18" customHeight="1" x14ac:dyDescent="0.25">
      <c r="L13805" s="516"/>
      <c r="M13805" s="410" t="str">
        <f>IFERROR(IF($A13806=VLOOKUP($A13806,AGOTADOS!$A$3:$H$4997,1,FALSE),"AGOTADO","SI HAY"),"")</f>
        <v/>
      </c>
    </row>
    <row r="13806" spans="12:13" ht="18" customHeight="1" x14ac:dyDescent="0.25">
      <c r="L13806" s="516"/>
      <c r="M13806" s="410" t="str">
        <f>IFERROR(IF($A13807=VLOOKUP($A13807,AGOTADOS!$A$3:$H$4997,1,FALSE),"AGOTADO","SI HAY"),"")</f>
        <v/>
      </c>
    </row>
    <row r="13807" spans="12:13" ht="18" customHeight="1" x14ac:dyDescent="0.25">
      <c r="L13807" s="516"/>
      <c r="M13807" s="410" t="str">
        <f>IFERROR(IF($A13808=VLOOKUP($A13808,AGOTADOS!$A$3:$H$4997,1,FALSE),"AGOTADO","SI HAY"),"")</f>
        <v/>
      </c>
    </row>
    <row r="13808" spans="12:13" ht="18" customHeight="1" x14ac:dyDescent="0.25">
      <c r="L13808" s="516"/>
      <c r="M13808" s="410" t="str">
        <f>IFERROR(IF($A13809=VLOOKUP($A13809,AGOTADOS!$A$3:$H$4997,1,FALSE),"AGOTADO","SI HAY"),"")</f>
        <v/>
      </c>
    </row>
    <row r="13809" spans="12:13" ht="18" customHeight="1" x14ac:dyDescent="0.25">
      <c r="L13809" s="516"/>
      <c r="M13809" s="410" t="str">
        <f>IFERROR(IF($A13810=VLOOKUP($A13810,AGOTADOS!$A$3:$H$4997,1,FALSE),"AGOTADO","SI HAY"),"")</f>
        <v/>
      </c>
    </row>
    <row r="13810" spans="12:13" ht="18" customHeight="1" x14ac:dyDescent="0.25">
      <c r="L13810" s="516"/>
      <c r="M13810" s="410" t="str">
        <f>IFERROR(IF($A13811=VLOOKUP($A13811,AGOTADOS!$A$3:$H$4997,1,FALSE),"AGOTADO","SI HAY"),"")</f>
        <v/>
      </c>
    </row>
    <row r="13811" spans="12:13" ht="18" customHeight="1" x14ac:dyDescent="0.25">
      <c r="L13811" s="516"/>
      <c r="M13811" s="410" t="str">
        <f>IFERROR(IF($A13812=VLOOKUP($A13812,AGOTADOS!$A$3:$H$4997,1,FALSE),"AGOTADO","SI HAY"),"")</f>
        <v/>
      </c>
    </row>
    <row r="13812" spans="12:13" ht="18" customHeight="1" x14ac:dyDescent="0.25">
      <c r="L13812" s="516"/>
      <c r="M13812" s="410" t="str">
        <f>IFERROR(IF($A13813=VLOOKUP($A13813,AGOTADOS!$A$3:$H$4997,1,FALSE),"AGOTADO","SI HAY"),"")</f>
        <v/>
      </c>
    </row>
    <row r="13813" spans="12:13" ht="18" customHeight="1" x14ac:dyDescent="0.25">
      <c r="L13813" s="516"/>
      <c r="M13813" s="410" t="str">
        <f>IFERROR(IF($A13814=VLOOKUP($A13814,AGOTADOS!$A$3:$H$4997,1,FALSE),"AGOTADO","SI HAY"),"")</f>
        <v/>
      </c>
    </row>
    <row r="13814" spans="12:13" ht="18" customHeight="1" x14ac:dyDescent="0.25">
      <c r="L13814" s="516"/>
      <c r="M13814" s="410" t="str">
        <f>IFERROR(IF($A13815=VLOOKUP($A13815,AGOTADOS!$A$3:$H$4997,1,FALSE),"AGOTADO","SI HAY"),"")</f>
        <v/>
      </c>
    </row>
    <row r="13815" spans="12:13" ht="18" customHeight="1" x14ac:dyDescent="0.25">
      <c r="L13815" s="516"/>
      <c r="M13815" s="410" t="str">
        <f>IFERROR(IF($A13816=VLOOKUP($A13816,AGOTADOS!$A$3:$H$4997,1,FALSE),"AGOTADO","SI HAY"),"")</f>
        <v/>
      </c>
    </row>
    <row r="13816" spans="12:13" ht="18" customHeight="1" x14ac:dyDescent="0.25">
      <c r="L13816" s="516"/>
      <c r="M13816" s="410" t="str">
        <f>IFERROR(IF($A13817=VLOOKUP($A13817,AGOTADOS!$A$3:$H$4997,1,FALSE),"AGOTADO","SI HAY"),"")</f>
        <v/>
      </c>
    </row>
    <row r="13817" spans="12:13" ht="18" customHeight="1" x14ac:dyDescent="0.25">
      <c r="L13817" s="516"/>
      <c r="M13817" s="410" t="str">
        <f>IFERROR(IF($A13818=VLOOKUP($A13818,AGOTADOS!$A$3:$H$4997,1,FALSE),"AGOTADO","SI HAY"),"")</f>
        <v/>
      </c>
    </row>
    <row r="13818" spans="12:13" ht="18" customHeight="1" x14ac:dyDescent="0.25">
      <c r="L13818" s="516"/>
      <c r="M13818" s="410" t="str">
        <f>IFERROR(IF($A13819=VLOOKUP($A13819,AGOTADOS!$A$3:$H$4997,1,FALSE),"AGOTADO","SI HAY"),"")</f>
        <v/>
      </c>
    </row>
    <row r="13819" spans="12:13" ht="18" customHeight="1" x14ac:dyDescent="0.25">
      <c r="L13819" s="516"/>
      <c r="M13819" s="410" t="str">
        <f>IFERROR(IF($A13820=VLOOKUP($A13820,AGOTADOS!$A$3:$H$4997,1,FALSE),"AGOTADO","SI HAY"),"")</f>
        <v/>
      </c>
    </row>
    <row r="13820" spans="12:13" ht="18" customHeight="1" x14ac:dyDescent="0.25">
      <c r="L13820" s="516"/>
      <c r="M13820" s="410" t="str">
        <f>IFERROR(IF($A13821=VLOOKUP($A13821,AGOTADOS!$A$3:$H$4997,1,FALSE),"AGOTADO","SI HAY"),"")</f>
        <v/>
      </c>
    </row>
    <row r="13821" spans="12:13" ht="18" customHeight="1" x14ac:dyDescent="0.25">
      <c r="L13821" s="516"/>
      <c r="M13821" s="410" t="str">
        <f>IFERROR(IF($A13822=VLOOKUP($A13822,AGOTADOS!$A$3:$H$4997,1,FALSE),"AGOTADO","SI HAY"),"")</f>
        <v/>
      </c>
    </row>
    <row r="13822" spans="12:13" ht="18" customHeight="1" x14ac:dyDescent="0.25">
      <c r="L13822" s="516"/>
      <c r="M13822" s="410" t="str">
        <f>IFERROR(IF($A13823=VLOOKUP($A13823,AGOTADOS!$A$3:$H$4997,1,FALSE),"AGOTADO","SI HAY"),"")</f>
        <v/>
      </c>
    </row>
    <row r="13823" spans="12:13" ht="18" customHeight="1" x14ac:dyDescent="0.25">
      <c r="L13823" s="516"/>
      <c r="M13823" s="410" t="str">
        <f>IFERROR(IF($A13824=VLOOKUP($A13824,AGOTADOS!$A$3:$H$4997,1,FALSE),"AGOTADO","SI HAY"),"")</f>
        <v/>
      </c>
    </row>
    <row r="13824" spans="12:13" ht="18" customHeight="1" x14ac:dyDescent="0.25">
      <c r="L13824" s="516"/>
      <c r="M13824" s="410" t="str">
        <f>IFERROR(IF($A13825=VLOOKUP($A13825,AGOTADOS!$A$3:$H$4997,1,FALSE),"AGOTADO","SI HAY"),"")</f>
        <v/>
      </c>
    </row>
    <row r="13825" spans="12:13" ht="18" customHeight="1" x14ac:dyDescent="0.25">
      <c r="L13825" s="516"/>
      <c r="M13825" s="410" t="str">
        <f>IFERROR(IF($A13826=VLOOKUP($A13826,AGOTADOS!$A$3:$H$4997,1,FALSE),"AGOTADO","SI HAY"),"")</f>
        <v/>
      </c>
    </row>
    <row r="13826" spans="12:13" ht="18" customHeight="1" x14ac:dyDescent="0.25">
      <c r="L13826" s="516"/>
      <c r="M13826" s="410" t="str">
        <f>IFERROR(IF($A13827=VLOOKUP($A13827,AGOTADOS!$A$3:$H$4997,1,FALSE),"AGOTADO","SI HAY"),"")</f>
        <v/>
      </c>
    </row>
    <row r="13827" spans="12:13" ht="18" customHeight="1" x14ac:dyDescent="0.25">
      <c r="L13827" s="516"/>
      <c r="M13827" s="410" t="str">
        <f>IFERROR(IF($A13828=VLOOKUP($A13828,AGOTADOS!$A$3:$H$4997,1,FALSE),"AGOTADO","SI HAY"),"")</f>
        <v/>
      </c>
    </row>
    <row r="13828" spans="12:13" ht="18" customHeight="1" x14ac:dyDescent="0.25">
      <c r="L13828" s="516"/>
      <c r="M13828" s="410" t="str">
        <f>IFERROR(IF($A13829=VLOOKUP($A13829,AGOTADOS!$A$3:$H$4997,1,FALSE),"AGOTADO","SI HAY"),"")</f>
        <v/>
      </c>
    </row>
    <row r="13829" spans="12:13" ht="18" customHeight="1" x14ac:dyDescent="0.25">
      <c r="L13829" s="516"/>
      <c r="M13829" s="410" t="str">
        <f>IFERROR(IF($A13830=VLOOKUP($A13830,AGOTADOS!$A$3:$H$4997,1,FALSE),"AGOTADO","SI HAY"),"")</f>
        <v/>
      </c>
    </row>
    <row r="13830" spans="12:13" ht="18" customHeight="1" x14ac:dyDescent="0.25">
      <c r="L13830" s="516"/>
      <c r="M13830" s="410" t="str">
        <f>IFERROR(IF($A13831=VLOOKUP($A13831,AGOTADOS!$A$3:$H$4997,1,FALSE),"AGOTADO","SI HAY"),"")</f>
        <v/>
      </c>
    </row>
    <row r="13831" spans="12:13" ht="18" customHeight="1" x14ac:dyDescent="0.25">
      <c r="L13831" s="516"/>
      <c r="M13831" s="410" t="str">
        <f>IFERROR(IF($A13832=VLOOKUP($A13832,AGOTADOS!$A$3:$H$4997,1,FALSE),"AGOTADO","SI HAY"),"")</f>
        <v/>
      </c>
    </row>
    <row r="13832" spans="12:13" ht="18" customHeight="1" x14ac:dyDescent="0.25">
      <c r="L13832" s="516"/>
      <c r="M13832" s="410" t="str">
        <f>IFERROR(IF($A13833=VLOOKUP($A13833,AGOTADOS!$A$3:$H$4997,1,FALSE),"AGOTADO","SI HAY"),"")</f>
        <v/>
      </c>
    </row>
    <row r="13833" spans="12:13" ht="18" customHeight="1" x14ac:dyDescent="0.25">
      <c r="L13833" s="516"/>
      <c r="M13833" s="410" t="str">
        <f>IFERROR(IF($A13834=VLOOKUP($A13834,AGOTADOS!$A$3:$H$4997,1,FALSE),"AGOTADO","SI HAY"),"")</f>
        <v/>
      </c>
    </row>
    <row r="13834" spans="12:13" ht="18" customHeight="1" x14ac:dyDescent="0.25">
      <c r="L13834" s="516"/>
      <c r="M13834" s="410" t="str">
        <f>IFERROR(IF($A13835=VLOOKUP($A13835,AGOTADOS!$A$3:$H$4997,1,FALSE),"AGOTADO","SI HAY"),"")</f>
        <v/>
      </c>
    </row>
    <row r="13835" spans="12:13" ht="18" customHeight="1" x14ac:dyDescent="0.25">
      <c r="L13835" s="516"/>
      <c r="M13835" s="410" t="str">
        <f>IFERROR(IF($A13836=VLOOKUP($A13836,AGOTADOS!$A$3:$H$4997,1,FALSE),"AGOTADO","SI HAY"),"")</f>
        <v/>
      </c>
    </row>
    <row r="13836" spans="12:13" ht="18" customHeight="1" x14ac:dyDescent="0.25">
      <c r="L13836" s="516"/>
      <c r="M13836" s="410" t="str">
        <f>IFERROR(IF($A13837=VLOOKUP($A13837,AGOTADOS!$A$3:$H$4997,1,FALSE),"AGOTADO","SI HAY"),"")</f>
        <v/>
      </c>
    </row>
    <row r="13837" spans="12:13" ht="18" customHeight="1" x14ac:dyDescent="0.25">
      <c r="L13837" s="516"/>
      <c r="M13837" s="410" t="str">
        <f>IFERROR(IF($A13838=VLOOKUP($A13838,AGOTADOS!$A$3:$H$4997,1,FALSE),"AGOTADO","SI HAY"),"")</f>
        <v/>
      </c>
    </row>
    <row r="13838" spans="12:13" ht="18" customHeight="1" x14ac:dyDescent="0.25">
      <c r="L13838" s="516"/>
      <c r="M13838" s="410" t="str">
        <f>IFERROR(IF($A13839=VLOOKUP($A13839,AGOTADOS!$A$3:$H$4997,1,FALSE),"AGOTADO","SI HAY"),"")</f>
        <v/>
      </c>
    </row>
    <row r="13839" spans="12:13" ht="18" customHeight="1" x14ac:dyDescent="0.25">
      <c r="L13839" s="516"/>
      <c r="M13839" s="410" t="str">
        <f>IFERROR(IF($A13840=VLOOKUP($A13840,AGOTADOS!$A$3:$H$4997,1,FALSE),"AGOTADO","SI HAY"),"")</f>
        <v/>
      </c>
    </row>
    <row r="13840" spans="12:13" ht="18" customHeight="1" x14ac:dyDescent="0.25">
      <c r="L13840" s="516"/>
      <c r="M13840" s="410" t="str">
        <f>IFERROR(IF($A13841=VLOOKUP($A13841,AGOTADOS!$A$3:$H$4997,1,FALSE),"AGOTADO","SI HAY"),"")</f>
        <v/>
      </c>
    </row>
    <row r="13841" spans="12:13" ht="18" customHeight="1" x14ac:dyDescent="0.25">
      <c r="L13841" s="516"/>
      <c r="M13841" s="410" t="str">
        <f>IFERROR(IF($A13842=VLOOKUP($A13842,AGOTADOS!$A$3:$H$4997,1,FALSE),"AGOTADO","SI HAY"),"")</f>
        <v/>
      </c>
    </row>
    <row r="13842" spans="12:13" ht="18" customHeight="1" x14ac:dyDescent="0.25">
      <c r="L13842" s="516"/>
      <c r="M13842" s="410" t="str">
        <f>IFERROR(IF($A13843=VLOOKUP($A13843,AGOTADOS!$A$3:$H$4997,1,FALSE),"AGOTADO","SI HAY"),"")</f>
        <v/>
      </c>
    </row>
    <row r="13843" spans="12:13" ht="18" customHeight="1" x14ac:dyDescent="0.25">
      <c r="L13843" s="516"/>
      <c r="M13843" s="410" t="str">
        <f>IFERROR(IF($A13844=VLOOKUP($A13844,AGOTADOS!$A$3:$H$4997,1,FALSE),"AGOTADO","SI HAY"),"")</f>
        <v/>
      </c>
    </row>
    <row r="13844" spans="12:13" ht="18" customHeight="1" x14ac:dyDescent="0.25">
      <c r="L13844" s="516"/>
      <c r="M13844" s="410" t="str">
        <f>IFERROR(IF($A13845=VLOOKUP($A13845,AGOTADOS!$A$3:$H$4997,1,FALSE),"AGOTADO","SI HAY"),"")</f>
        <v/>
      </c>
    </row>
    <row r="13845" spans="12:13" ht="18" customHeight="1" x14ac:dyDescent="0.25">
      <c r="L13845" s="516"/>
      <c r="M13845" s="410" t="str">
        <f>IFERROR(IF($A13846=VLOOKUP($A13846,AGOTADOS!$A$3:$H$4997,1,FALSE),"AGOTADO","SI HAY"),"")</f>
        <v/>
      </c>
    </row>
    <row r="13846" spans="12:13" ht="18" customHeight="1" x14ac:dyDescent="0.25">
      <c r="L13846" s="516"/>
      <c r="M13846" s="410" t="str">
        <f>IFERROR(IF($A13847=VLOOKUP($A13847,AGOTADOS!$A$3:$H$4997,1,FALSE),"AGOTADO","SI HAY"),"")</f>
        <v/>
      </c>
    </row>
    <row r="13847" spans="12:13" ht="18" customHeight="1" x14ac:dyDescent="0.25">
      <c r="L13847" s="516"/>
      <c r="M13847" s="410" t="str">
        <f>IFERROR(IF($A13848=VLOOKUP($A13848,AGOTADOS!$A$3:$H$4997,1,FALSE),"AGOTADO","SI HAY"),"")</f>
        <v/>
      </c>
    </row>
    <row r="13848" spans="12:13" ht="18" customHeight="1" x14ac:dyDescent="0.25">
      <c r="L13848" s="516"/>
      <c r="M13848" s="410" t="str">
        <f>IFERROR(IF($A13849=VLOOKUP($A13849,AGOTADOS!$A$3:$H$4997,1,FALSE),"AGOTADO","SI HAY"),"")</f>
        <v/>
      </c>
    </row>
    <row r="13849" spans="12:13" ht="18" customHeight="1" x14ac:dyDescent="0.25">
      <c r="L13849" s="516"/>
      <c r="M13849" s="410" t="str">
        <f>IFERROR(IF($A13850=VLOOKUP($A13850,AGOTADOS!$A$3:$H$4997,1,FALSE),"AGOTADO","SI HAY"),"")</f>
        <v/>
      </c>
    </row>
    <row r="13850" spans="12:13" ht="18" customHeight="1" x14ac:dyDescent="0.25">
      <c r="L13850" s="516"/>
      <c r="M13850" s="410" t="str">
        <f>IFERROR(IF($A13851=VLOOKUP($A13851,AGOTADOS!$A$3:$H$4997,1,FALSE),"AGOTADO","SI HAY"),"")</f>
        <v/>
      </c>
    </row>
    <row r="13851" spans="12:13" ht="18" customHeight="1" x14ac:dyDescent="0.25">
      <c r="L13851" s="516"/>
      <c r="M13851" s="410" t="str">
        <f>IFERROR(IF($A13852=VLOOKUP($A13852,AGOTADOS!$A$3:$H$4997,1,FALSE),"AGOTADO","SI HAY"),"")</f>
        <v/>
      </c>
    </row>
    <row r="13852" spans="12:13" ht="18" customHeight="1" x14ac:dyDescent="0.25">
      <c r="L13852" s="516"/>
      <c r="M13852" s="410" t="str">
        <f>IFERROR(IF($A13853=VLOOKUP($A13853,AGOTADOS!$A$3:$H$4997,1,FALSE),"AGOTADO","SI HAY"),"")</f>
        <v/>
      </c>
    </row>
    <row r="13853" spans="12:13" ht="18" customHeight="1" x14ac:dyDescent="0.25">
      <c r="L13853" s="516"/>
      <c r="M13853" s="410" t="str">
        <f>IFERROR(IF($A13854=VLOOKUP($A13854,AGOTADOS!$A$3:$H$4997,1,FALSE),"AGOTADO","SI HAY"),"")</f>
        <v/>
      </c>
    </row>
    <row r="13854" spans="12:13" ht="18" customHeight="1" x14ac:dyDescent="0.25">
      <c r="L13854" s="516"/>
      <c r="M13854" s="410" t="str">
        <f>IFERROR(IF($A13855=VLOOKUP($A13855,AGOTADOS!$A$3:$H$4997,1,FALSE),"AGOTADO","SI HAY"),"")</f>
        <v/>
      </c>
    </row>
    <row r="13855" spans="12:13" ht="18" customHeight="1" x14ac:dyDescent="0.25">
      <c r="L13855" s="516"/>
      <c r="M13855" s="410" t="str">
        <f>IFERROR(IF($A13856=VLOOKUP($A13856,AGOTADOS!$A$3:$H$4997,1,FALSE),"AGOTADO","SI HAY"),"")</f>
        <v/>
      </c>
    </row>
    <row r="13856" spans="12:13" ht="18" customHeight="1" x14ac:dyDescent="0.25">
      <c r="L13856" s="516"/>
      <c r="M13856" s="410" t="str">
        <f>IFERROR(IF($A13857=VLOOKUP($A13857,AGOTADOS!$A$3:$H$4997,1,FALSE),"AGOTADO","SI HAY"),"")</f>
        <v/>
      </c>
    </row>
    <row r="13857" spans="12:13" ht="18" customHeight="1" x14ac:dyDescent="0.25">
      <c r="L13857" s="516"/>
      <c r="M13857" s="410" t="str">
        <f>IFERROR(IF($A13858=VLOOKUP($A13858,AGOTADOS!$A$3:$H$4997,1,FALSE),"AGOTADO","SI HAY"),"")</f>
        <v/>
      </c>
    </row>
    <row r="13858" spans="12:13" ht="18" customHeight="1" x14ac:dyDescent="0.25">
      <c r="L13858" s="516"/>
      <c r="M13858" s="410" t="str">
        <f>IFERROR(IF($A13859=VLOOKUP($A13859,AGOTADOS!$A$3:$H$4997,1,FALSE),"AGOTADO","SI HAY"),"")</f>
        <v/>
      </c>
    </row>
    <row r="13859" spans="12:13" ht="18" customHeight="1" x14ac:dyDescent="0.25">
      <c r="L13859" s="516"/>
      <c r="M13859" s="410" t="str">
        <f>IFERROR(IF($A13860=VLOOKUP($A13860,AGOTADOS!$A$3:$H$4997,1,FALSE),"AGOTADO","SI HAY"),"")</f>
        <v/>
      </c>
    </row>
    <row r="13860" spans="12:13" ht="18" customHeight="1" x14ac:dyDescent="0.25">
      <c r="L13860" s="516"/>
      <c r="M13860" s="410" t="str">
        <f>IFERROR(IF($A13861=VLOOKUP($A13861,AGOTADOS!$A$3:$H$4997,1,FALSE),"AGOTADO","SI HAY"),"")</f>
        <v/>
      </c>
    </row>
    <row r="13861" spans="12:13" ht="18" customHeight="1" x14ac:dyDescent="0.25">
      <c r="L13861" s="516"/>
      <c r="M13861" s="410" t="str">
        <f>IFERROR(IF($A13862=VLOOKUP($A13862,AGOTADOS!$A$3:$H$4997,1,FALSE),"AGOTADO","SI HAY"),"")</f>
        <v/>
      </c>
    </row>
    <row r="13862" spans="12:13" ht="18" customHeight="1" x14ac:dyDescent="0.25">
      <c r="L13862" s="516"/>
      <c r="M13862" s="410" t="str">
        <f>IFERROR(IF($A13863=VLOOKUP($A13863,AGOTADOS!$A$3:$H$4997,1,FALSE),"AGOTADO","SI HAY"),"")</f>
        <v/>
      </c>
    </row>
    <row r="13863" spans="12:13" ht="18" customHeight="1" x14ac:dyDescent="0.25">
      <c r="L13863" s="516"/>
      <c r="M13863" s="410" t="str">
        <f>IFERROR(IF($A13864=VLOOKUP($A13864,AGOTADOS!$A$3:$H$4997,1,FALSE),"AGOTADO","SI HAY"),"")</f>
        <v/>
      </c>
    </row>
    <row r="13864" spans="12:13" ht="18" customHeight="1" x14ac:dyDescent="0.25">
      <c r="L13864" s="516"/>
      <c r="M13864" s="410" t="str">
        <f>IFERROR(IF($A13865=VLOOKUP($A13865,AGOTADOS!$A$3:$H$4997,1,FALSE),"AGOTADO","SI HAY"),"")</f>
        <v/>
      </c>
    </row>
    <row r="13865" spans="12:13" ht="18" customHeight="1" x14ac:dyDescent="0.25">
      <c r="L13865" s="516"/>
      <c r="M13865" s="410" t="str">
        <f>IFERROR(IF($A13866=VLOOKUP($A13866,AGOTADOS!$A$3:$H$4997,1,FALSE),"AGOTADO","SI HAY"),"")</f>
        <v/>
      </c>
    </row>
    <row r="13866" spans="12:13" ht="18" customHeight="1" x14ac:dyDescent="0.25">
      <c r="L13866" s="516"/>
      <c r="M13866" s="410" t="str">
        <f>IFERROR(IF($A13867=VLOOKUP($A13867,AGOTADOS!$A$3:$H$4997,1,FALSE),"AGOTADO","SI HAY"),"")</f>
        <v/>
      </c>
    </row>
    <row r="13867" spans="12:13" ht="18" customHeight="1" x14ac:dyDescent="0.25">
      <c r="L13867" s="516"/>
      <c r="M13867" s="410" t="str">
        <f>IFERROR(IF($A13868=VLOOKUP($A13868,AGOTADOS!$A$3:$H$4997,1,FALSE),"AGOTADO","SI HAY"),"")</f>
        <v/>
      </c>
    </row>
    <row r="13868" spans="12:13" ht="18" customHeight="1" x14ac:dyDescent="0.25">
      <c r="L13868" s="516"/>
      <c r="M13868" s="410" t="str">
        <f>IFERROR(IF($A13869=VLOOKUP($A13869,AGOTADOS!$A$3:$H$4997,1,FALSE),"AGOTADO","SI HAY"),"")</f>
        <v/>
      </c>
    </row>
    <row r="13869" spans="12:13" ht="18" customHeight="1" x14ac:dyDescent="0.25">
      <c r="L13869" s="516"/>
      <c r="M13869" s="410" t="str">
        <f>IFERROR(IF($A13870=VLOOKUP($A13870,AGOTADOS!$A$3:$H$4997,1,FALSE),"AGOTADO","SI HAY"),"")</f>
        <v/>
      </c>
    </row>
    <row r="13870" spans="12:13" ht="18" customHeight="1" x14ac:dyDescent="0.25">
      <c r="L13870" s="516"/>
      <c r="M13870" s="410" t="str">
        <f>IFERROR(IF($A13871=VLOOKUP($A13871,AGOTADOS!$A$3:$H$4997,1,FALSE),"AGOTADO","SI HAY"),"")</f>
        <v/>
      </c>
    </row>
    <row r="13871" spans="12:13" ht="18" customHeight="1" x14ac:dyDescent="0.25">
      <c r="L13871" s="516"/>
      <c r="M13871" s="410" t="str">
        <f>IFERROR(IF($A13872=VLOOKUP($A13872,AGOTADOS!$A$3:$H$4997,1,FALSE),"AGOTADO","SI HAY"),"")</f>
        <v/>
      </c>
    </row>
    <row r="13872" spans="12:13" ht="18" customHeight="1" x14ac:dyDescent="0.25">
      <c r="L13872" s="516"/>
      <c r="M13872" s="410" t="str">
        <f>IFERROR(IF($A13873=VLOOKUP($A13873,AGOTADOS!$A$3:$H$4997,1,FALSE),"AGOTADO","SI HAY"),"")</f>
        <v/>
      </c>
    </row>
    <row r="13873" spans="12:13" ht="18" customHeight="1" x14ac:dyDescent="0.25">
      <c r="L13873" s="516"/>
      <c r="M13873" s="410" t="str">
        <f>IFERROR(IF($A13874=VLOOKUP($A13874,AGOTADOS!$A$3:$H$4997,1,FALSE),"AGOTADO","SI HAY"),"")</f>
        <v/>
      </c>
    </row>
    <row r="13874" spans="12:13" ht="18" customHeight="1" x14ac:dyDescent="0.25">
      <c r="L13874" s="516"/>
      <c r="M13874" s="410" t="str">
        <f>IFERROR(IF($A13875=VLOOKUP($A13875,AGOTADOS!$A$3:$H$4997,1,FALSE),"AGOTADO","SI HAY"),"")</f>
        <v/>
      </c>
    </row>
    <row r="13875" spans="12:13" ht="18" customHeight="1" x14ac:dyDescent="0.25">
      <c r="L13875" s="516"/>
      <c r="M13875" s="410" t="str">
        <f>IFERROR(IF($A13876=VLOOKUP($A13876,AGOTADOS!$A$3:$H$4997,1,FALSE),"AGOTADO","SI HAY"),"")</f>
        <v/>
      </c>
    </row>
    <row r="13876" spans="12:13" ht="18" customHeight="1" x14ac:dyDescent="0.25">
      <c r="L13876" s="516"/>
      <c r="M13876" s="410" t="str">
        <f>IFERROR(IF($A13877=VLOOKUP($A13877,AGOTADOS!$A$3:$H$4997,1,FALSE),"AGOTADO","SI HAY"),"")</f>
        <v/>
      </c>
    </row>
    <row r="13877" spans="12:13" ht="18" customHeight="1" x14ac:dyDescent="0.25">
      <c r="L13877" s="516"/>
      <c r="M13877" s="410" t="str">
        <f>IFERROR(IF($A13878=VLOOKUP($A13878,AGOTADOS!$A$3:$H$4997,1,FALSE),"AGOTADO","SI HAY"),"")</f>
        <v/>
      </c>
    </row>
    <row r="13878" spans="12:13" ht="18" customHeight="1" x14ac:dyDescent="0.25">
      <c r="L13878" s="516"/>
      <c r="M13878" s="410" t="str">
        <f>IFERROR(IF($A13879=VLOOKUP($A13879,AGOTADOS!$A$3:$H$4997,1,FALSE),"AGOTADO","SI HAY"),"")</f>
        <v/>
      </c>
    </row>
    <row r="13879" spans="12:13" ht="18" customHeight="1" x14ac:dyDescent="0.25">
      <c r="L13879" s="516"/>
      <c r="M13879" s="410" t="str">
        <f>IFERROR(IF($A13880=VLOOKUP($A13880,AGOTADOS!$A$3:$H$4997,1,FALSE),"AGOTADO","SI HAY"),"")</f>
        <v/>
      </c>
    </row>
    <row r="13880" spans="12:13" ht="18" customHeight="1" x14ac:dyDescent="0.25">
      <c r="L13880" s="516"/>
      <c r="M13880" s="410" t="str">
        <f>IFERROR(IF($A13881=VLOOKUP($A13881,AGOTADOS!$A$3:$H$4997,1,FALSE),"AGOTADO","SI HAY"),"")</f>
        <v/>
      </c>
    </row>
    <row r="13881" spans="12:13" ht="18" customHeight="1" x14ac:dyDescent="0.25">
      <c r="L13881" s="516"/>
      <c r="M13881" s="410" t="str">
        <f>IFERROR(IF($A13882=VLOOKUP($A13882,AGOTADOS!$A$3:$H$4997,1,FALSE),"AGOTADO","SI HAY"),"")</f>
        <v/>
      </c>
    </row>
    <row r="13882" spans="12:13" ht="18" customHeight="1" x14ac:dyDescent="0.25">
      <c r="L13882" s="516"/>
      <c r="M13882" s="410" t="str">
        <f>IFERROR(IF($A13883=VLOOKUP($A13883,AGOTADOS!$A$3:$H$4997,1,FALSE),"AGOTADO","SI HAY"),"")</f>
        <v/>
      </c>
    </row>
    <row r="13883" spans="12:13" ht="18" customHeight="1" x14ac:dyDescent="0.25">
      <c r="L13883" s="516"/>
      <c r="M13883" s="410" t="str">
        <f>IFERROR(IF($A13884=VLOOKUP($A13884,AGOTADOS!$A$3:$H$4997,1,FALSE),"AGOTADO","SI HAY"),"")</f>
        <v/>
      </c>
    </row>
    <row r="13884" spans="12:13" ht="18" customHeight="1" x14ac:dyDescent="0.25">
      <c r="L13884" s="516"/>
      <c r="M13884" s="410" t="str">
        <f>IFERROR(IF($A13885=VLOOKUP($A13885,AGOTADOS!$A$3:$H$4997,1,FALSE),"AGOTADO","SI HAY"),"")</f>
        <v/>
      </c>
    </row>
    <row r="13885" spans="12:13" ht="18" customHeight="1" x14ac:dyDescent="0.25">
      <c r="L13885" s="516"/>
      <c r="M13885" s="410" t="str">
        <f>IFERROR(IF($A13886=VLOOKUP($A13886,AGOTADOS!$A$3:$H$4997,1,FALSE),"AGOTADO","SI HAY"),"")</f>
        <v/>
      </c>
    </row>
    <row r="13886" spans="12:13" ht="18" customHeight="1" x14ac:dyDescent="0.25">
      <c r="L13886" s="516"/>
      <c r="M13886" s="410" t="str">
        <f>IFERROR(IF($A13887=VLOOKUP($A13887,AGOTADOS!$A$3:$H$4997,1,FALSE),"AGOTADO","SI HAY"),"")</f>
        <v/>
      </c>
    </row>
    <row r="13887" spans="12:13" ht="18" customHeight="1" x14ac:dyDescent="0.25">
      <c r="L13887" s="516"/>
      <c r="M13887" s="410" t="str">
        <f>IFERROR(IF($A13888=VLOOKUP($A13888,AGOTADOS!$A$3:$H$4997,1,FALSE),"AGOTADO","SI HAY"),"")</f>
        <v/>
      </c>
    </row>
    <row r="13888" spans="12:13" ht="18" customHeight="1" x14ac:dyDescent="0.25">
      <c r="L13888" s="516"/>
      <c r="M13888" s="410" t="str">
        <f>IFERROR(IF($A13889=VLOOKUP($A13889,AGOTADOS!$A$3:$H$4997,1,FALSE),"AGOTADO","SI HAY"),"")</f>
        <v/>
      </c>
    </row>
    <row r="13889" spans="12:13" ht="18" customHeight="1" x14ac:dyDescent="0.25">
      <c r="L13889" s="516"/>
      <c r="M13889" s="410" t="str">
        <f>IFERROR(IF($A13890=VLOOKUP($A13890,AGOTADOS!$A$3:$H$4997,1,FALSE),"AGOTADO","SI HAY"),"")</f>
        <v/>
      </c>
    </row>
    <row r="13890" spans="12:13" ht="18" customHeight="1" x14ac:dyDescent="0.25">
      <c r="L13890" s="516"/>
      <c r="M13890" s="410" t="str">
        <f>IFERROR(IF($A13891=VLOOKUP($A13891,AGOTADOS!$A$3:$H$4997,1,FALSE),"AGOTADO","SI HAY"),"")</f>
        <v/>
      </c>
    </row>
    <row r="13891" spans="12:13" ht="18" customHeight="1" x14ac:dyDescent="0.25">
      <c r="L13891" s="516"/>
      <c r="M13891" s="410" t="str">
        <f>IFERROR(IF($A13892=VLOOKUP($A13892,AGOTADOS!$A$3:$H$4997,1,FALSE),"AGOTADO","SI HAY"),"")</f>
        <v/>
      </c>
    </row>
    <row r="13892" spans="12:13" ht="18" customHeight="1" x14ac:dyDescent="0.25">
      <c r="L13892" s="516"/>
      <c r="M13892" s="410" t="str">
        <f>IFERROR(IF($A13893=VLOOKUP($A13893,AGOTADOS!$A$3:$H$4997,1,FALSE),"AGOTADO","SI HAY"),"")</f>
        <v/>
      </c>
    </row>
    <row r="13893" spans="12:13" ht="18" customHeight="1" x14ac:dyDescent="0.25">
      <c r="L13893" s="516"/>
      <c r="M13893" s="410" t="str">
        <f>IFERROR(IF($A13894=VLOOKUP($A13894,AGOTADOS!$A$3:$H$4997,1,FALSE),"AGOTADO","SI HAY"),"")</f>
        <v/>
      </c>
    </row>
    <row r="13894" spans="12:13" ht="18" customHeight="1" x14ac:dyDescent="0.25">
      <c r="L13894" s="516"/>
      <c r="M13894" s="410" t="str">
        <f>IFERROR(IF($A13895=VLOOKUP($A13895,AGOTADOS!$A$3:$H$4997,1,FALSE),"AGOTADO","SI HAY"),"")</f>
        <v/>
      </c>
    </row>
    <row r="13895" spans="12:13" ht="18" customHeight="1" x14ac:dyDescent="0.25">
      <c r="L13895" s="516"/>
      <c r="M13895" s="410" t="str">
        <f>IFERROR(IF($A13896=VLOOKUP($A13896,AGOTADOS!$A$3:$H$4997,1,FALSE),"AGOTADO","SI HAY"),"")</f>
        <v/>
      </c>
    </row>
    <row r="13896" spans="12:13" ht="18" customHeight="1" x14ac:dyDescent="0.25">
      <c r="L13896" s="516"/>
      <c r="M13896" s="410" t="str">
        <f>IFERROR(IF($A13897=VLOOKUP($A13897,AGOTADOS!$A$3:$H$4997,1,FALSE),"AGOTADO","SI HAY"),"")</f>
        <v/>
      </c>
    </row>
    <row r="13897" spans="12:13" ht="18" customHeight="1" x14ac:dyDescent="0.25">
      <c r="L13897" s="516"/>
      <c r="M13897" s="410" t="str">
        <f>IFERROR(IF($A13898=VLOOKUP($A13898,AGOTADOS!$A$3:$H$4997,1,FALSE),"AGOTADO","SI HAY"),"")</f>
        <v/>
      </c>
    </row>
    <row r="13898" spans="12:13" ht="18" customHeight="1" x14ac:dyDescent="0.25">
      <c r="L13898" s="516"/>
      <c r="M13898" s="410" t="str">
        <f>IFERROR(IF($A13899=VLOOKUP($A13899,AGOTADOS!$A$3:$H$4997,1,FALSE),"AGOTADO","SI HAY"),"")</f>
        <v/>
      </c>
    </row>
    <row r="13899" spans="12:13" ht="18" customHeight="1" x14ac:dyDescent="0.25">
      <c r="L13899" s="516"/>
      <c r="M13899" s="410" t="str">
        <f>IFERROR(IF($A13900=VLOOKUP($A13900,AGOTADOS!$A$3:$H$4997,1,FALSE),"AGOTADO","SI HAY"),"")</f>
        <v/>
      </c>
    </row>
    <row r="13900" spans="12:13" ht="18" customHeight="1" x14ac:dyDescent="0.25">
      <c r="L13900" s="516"/>
      <c r="M13900" s="410" t="str">
        <f>IFERROR(IF($A13901=VLOOKUP($A13901,AGOTADOS!$A$3:$H$4997,1,FALSE),"AGOTADO","SI HAY"),"")</f>
        <v/>
      </c>
    </row>
    <row r="13901" spans="12:13" ht="18" customHeight="1" x14ac:dyDescent="0.25">
      <c r="L13901" s="516"/>
      <c r="M13901" s="410" t="str">
        <f>IFERROR(IF($A13902=VLOOKUP($A13902,AGOTADOS!$A$3:$H$4997,1,FALSE),"AGOTADO","SI HAY"),"")</f>
        <v/>
      </c>
    </row>
    <row r="13902" spans="12:13" ht="18" customHeight="1" x14ac:dyDescent="0.25">
      <c r="L13902" s="516"/>
      <c r="M13902" s="410" t="str">
        <f>IFERROR(IF($A13903=VLOOKUP($A13903,AGOTADOS!$A$3:$H$4997,1,FALSE),"AGOTADO","SI HAY"),"")</f>
        <v/>
      </c>
    </row>
    <row r="13903" spans="12:13" ht="18" customHeight="1" x14ac:dyDescent="0.25">
      <c r="L13903" s="516"/>
      <c r="M13903" s="410" t="str">
        <f>IFERROR(IF($A13904=VLOOKUP($A13904,AGOTADOS!$A$3:$H$4997,1,FALSE),"AGOTADO","SI HAY"),"")</f>
        <v/>
      </c>
    </row>
    <row r="13904" spans="12:13" ht="18" customHeight="1" x14ac:dyDescent="0.25">
      <c r="L13904" s="516"/>
      <c r="M13904" s="410" t="str">
        <f>IFERROR(IF($A13905=VLOOKUP($A13905,AGOTADOS!$A$3:$H$4997,1,FALSE),"AGOTADO","SI HAY"),"")</f>
        <v/>
      </c>
    </row>
    <row r="13905" spans="12:13" ht="18" customHeight="1" x14ac:dyDescent="0.25">
      <c r="L13905" s="516"/>
      <c r="M13905" s="410" t="str">
        <f>IFERROR(IF($A13906=VLOOKUP($A13906,AGOTADOS!$A$3:$H$4997,1,FALSE),"AGOTADO","SI HAY"),"")</f>
        <v/>
      </c>
    </row>
    <row r="13906" spans="12:13" ht="18" customHeight="1" x14ac:dyDescent="0.25">
      <c r="L13906" s="516"/>
      <c r="M13906" s="410" t="str">
        <f>IFERROR(IF($A13907=VLOOKUP($A13907,AGOTADOS!$A$3:$H$4997,1,FALSE),"AGOTADO","SI HAY"),"")</f>
        <v/>
      </c>
    </row>
    <row r="13907" spans="12:13" ht="18" customHeight="1" x14ac:dyDescent="0.25">
      <c r="L13907" s="516"/>
      <c r="M13907" s="410" t="str">
        <f>IFERROR(IF($A13908=VLOOKUP($A13908,AGOTADOS!$A$3:$H$4997,1,FALSE),"AGOTADO","SI HAY"),"")</f>
        <v/>
      </c>
    </row>
    <row r="13908" spans="12:13" ht="18" customHeight="1" x14ac:dyDescent="0.25">
      <c r="L13908" s="516"/>
      <c r="M13908" s="410" t="str">
        <f>IFERROR(IF($A13909=VLOOKUP($A13909,AGOTADOS!$A$3:$H$4997,1,FALSE),"AGOTADO","SI HAY"),"")</f>
        <v/>
      </c>
    </row>
    <row r="13909" spans="12:13" ht="18" customHeight="1" x14ac:dyDescent="0.25">
      <c r="L13909" s="516"/>
      <c r="M13909" s="410" t="str">
        <f>IFERROR(IF($A13910=VLOOKUP($A13910,AGOTADOS!$A$3:$H$4997,1,FALSE),"AGOTADO","SI HAY"),"")</f>
        <v/>
      </c>
    </row>
    <row r="13910" spans="12:13" ht="18" customHeight="1" x14ac:dyDescent="0.25">
      <c r="L13910" s="516"/>
      <c r="M13910" s="410" t="str">
        <f>IFERROR(IF($A13911=VLOOKUP($A13911,AGOTADOS!$A$3:$H$4997,1,FALSE),"AGOTADO","SI HAY"),"")</f>
        <v/>
      </c>
    </row>
    <row r="13911" spans="12:13" ht="18" customHeight="1" x14ac:dyDescent="0.25">
      <c r="L13911" s="516"/>
      <c r="M13911" s="410" t="str">
        <f>IFERROR(IF($A13912=VLOOKUP($A13912,AGOTADOS!$A$3:$H$4997,1,FALSE),"AGOTADO","SI HAY"),"")</f>
        <v/>
      </c>
    </row>
    <row r="13912" spans="12:13" ht="18" customHeight="1" x14ac:dyDescent="0.25">
      <c r="L13912" s="516"/>
      <c r="M13912" s="410" t="str">
        <f>IFERROR(IF($A13913=VLOOKUP($A13913,AGOTADOS!$A$3:$H$4997,1,FALSE),"AGOTADO","SI HAY"),"")</f>
        <v/>
      </c>
    </row>
    <row r="13913" spans="12:13" ht="18" customHeight="1" x14ac:dyDescent="0.25">
      <c r="L13913" s="516"/>
      <c r="M13913" s="410" t="str">
        <f>IFERROR(IF($A13914=VLOOKUP($A13914,AGOTADOS!$A$3:$H$4997,1,FALSE),"AGOTADO","SI HAY"),"")</f>
        <v/>
      </c>
    </row>
    <row r="13914" spans="12:13" ht="18" customHeight="1" x14ac:dyDescent="0.25">
      <c r="L13914" s="516"/>
      <c r="M13914" s="410" t="str">
        <f>IFERROR(IF($A13915=VLOOKUP($A13915,AGOTADOS!$A$3:$H$4997,1,FALSE),"AGOTADO","SI HAY"),"")</f>
        <v/>
      </c>
    </row>
    <row r="13915" spans="12:13" ht="18" customHeight="1" x14ac:dyDescent="0.25">
      <c r="L13915" s="516"/>
      <c r="M13915" s="410" t="str">
        <f>IFERROR(IF($A13916=VLOOKUP($A13916,AGOTADOS!$A$3:$H$4997,1,FALSE),"AGOTADO","SI HAY"),"")</f>
        <v/>
      </c>
    </row>
    <row r="13916" spans="12:13" ht="18" customHeight="1" x14ac:dyDescent="0.25">
      <c r="L13916" s="516"/>
      <c r="M13916" s="410" t="str">
        <f>IFERROR(IF($A13917=VLOOKUP($A13917,AGOTADOS!$A$3:$H$4997,1,FALSE),"AGOTADO","SI HAY"),"")</f>
        <v/>
      </c>
    </row>
    <row r="13917" spans="12:13" ht="18" customHeight="1" x14ac:dyDescent="0.25">
      <c r="L13917" s="516"/>
      <c r="M13917" s="410" t="str">
        <f>IFERROR(IF($A13918=VLOOKUP($A13918,AGOTADOS!$A$3:$H$4997,1,FALSE),"AGOTADO","SI HAY"),"")</f>
        <v/>
      </c>
    </row>
    <row r="13918" spans="12:13" ht="18" customHeight="1" x14ac:dyDescent="0.25">
      <c r="L13918" s="516"/>
      <c r="M13918" s="410" t="str">
        <f>IFERROR(IF($A13919=VLOOKUP($A13919,AGOTADOS!$A$3:$H$4997,1,FALSE),"AGOTADO","SI HAY"),"")</f>
        <v/>
      </c>
    </row>
    <row r="13919" spans="12:13" ht="18" customHeight="1" x14ac:dyDescent="0.25">
      <c r="L13919" s="516"/>
      <c r="M13919" s="410" t="str">
        <f>IFERROR(IF($A13920=VLOOKUP($A13920,AGOTADOS!$A$3:$H$4997,1,FALSE),"AGOTADO","SI HAY"),"")</f>
        <v/>
      </c>
    </row>
    <row r="13920" spans="12:13" ht="18" customHeight="1" x14ac:dyDescent="0.25">
      <c r="L13920" s="516"/>
      <c r="M13920" s="410" t="str">
        <f>IFERROR(IF($A13921=VLOOKUP($A13921,AGOTADOS!$A$3:$H$4997,1,FALSE),"AGOTADO","SI HAY"),"")</f>
        <v/>
      </c>
    </row>
    <row r="13921" spans="12:13" ht="18" customHeight="1" x14ac:dyDescent="0.25">
      <c r="L13921" s="516"/>
      <c r="M13921" s="410" t="str">
        <f>IFERROR(IF($A13922=VLOOKUP($A13922,AGOTADOS!$A$3:$H$4997,1,FALSE),"AGOTADO","SI HAY"),"")</f>
        <v/>
      </c>
    </row>
    <row r="13922" spans="12:13" ht="18" customHeight="1" x14ac:dyDescent="0.25">
      <c r="L13922" s="516"/>
      <c r="M13922" s="410" t="str">
        <f>IFERROR(IF($A13923=VLOOKUP($A13923,AGOTADOS!$A$3:$H$4997,1,FALSE),"AGOTADO","SI HAY"),"")</f>
        <v/>
      </c>
    </row>
    <row r="13923" spans="12:13" ht="18" customHeight="1" x14ac:dyDescent="0.25">
      <c r="L13923" s="516"/>
      <c r="M13923" s="410" t="str">
        <f>IFERROR(IF($A13924=VLOOKUP($A13924,AGOTADOS!$A$3:$H$4997,1,FALSE),"AGOTADO","SI HAY"),"")</f>
        <v/>
      </c>
    </row>
    <row r="13924" spans="12:13" ht="18" customHeight="1" x14ac:dyDescent="0.25">
      <c r="L13924" s="516"/>
      <c r="M13924" s="410" t="str">
        <f>IFERROR(IF($A13925=VLOOKUP($A13925,AGOTADOS!$A$3:$H$4997,1,FALSE),"AGOTADO","SI HAY"),"")</f>
        <v/>
      </c>
    </row>
    <row r="13925" spans="12:13" ht="18" customHeight="1" x14ac:dyDescent="0.25">
      <c r="L13925" s="516"/>
      <c r="M13925" s="410" t="str">
        <f>IFERROR(IF($A13926=VLOOKUP($A13926,AGOTADOS!$A$3:$H$4997,1,FALSE),"AGOTADO","SI HAY"),"")</f>
        <v/>
      </c>
    </row>
    <row r="13926" spans="12:13" ht="18" customHeight="1" x14ac:dyDescent="0.25">
      <c r="L13926" s="516"/>
      <c r="M13926" s="410" t="str">
        <f>IFERROR(IF($A13927=VLOOKUP($A13927,AGOTADOS!$A$3:$H$4997,1,FALSE),"AGOTADO","SI HAY"),"")</f>
        <v/>
      </c>
    </row>
    <row r="13927" spans="12:13" ht="18" customHeight="1" x14ac:dyDescent="0.25">
      <c r="L13927" s="516"/>
      <c r="M13927" s="410" t="str">
        <f>IFERROR(IF($A13928=VLOOKUP($A13928,AGOTADOS!$A$3:$H$4997,1,FALSE),"AGOTADO","SI HAY"),"")</f>
        <v/>
      </c>
    </row>
    <row r="13928" spans="12:13" ht="18" customHeight="1" x14ac:dyDescent="0.25">
      <c r="L13928" s="516"/>
      <c r="M13928" s="410" t="str">
        <f>IFERROR(IF($A13929=VLOOKUP($A13929,AGOTADOS!$A$3:$H$4997,1,FALSE),"AGOTADO","SI HAY"),"")</f>
        <v/>
      </c>
    </row>
    <row r="13929" spans="12:13" ht="18" customHeight="1" x14ac:dyDescent="0.25">
      <c r="L13929" s="516"/>
      <c r="M13929" s="410" t="str">
        <f>IFERROR(IF($A13930=VLOOKUP($A13930,AGOTADOS!$A$3:$H$4997,1,FALSE),"AGOTADO","SI HAY"),"")</f>
        <v/>
      </c>
    </row>
    <row r="13930" spans="12:13" ht="18" customHeight="1" x14ac:dyDescent="0.25">
      <c r="L13930" s="516"/>
      <c r="M13930" s="410" t="str">
        <f>IFERROR(IF($A13931=VLOOKUP($A13931,AGOTADOS!$A$3:$H$4997,1,FALSE),"AGOTADO","SI HAY"),"")</f>
        <v/>
      </c>
    </row>
    <row r="13931" spans="12:13" ht="18" customHeight="1" x14ac:dyDescent="0.25">
      <c r="L13931" s="516"/>
      <c r="M13931" s="410" t="str">
        <f>IFERROR(IF($A13932=VLOOKUP($A13932,AGOTADOS!$A$3:$H$4997,1,FALSE),"AGOTADO","SI HAY"),"")</f>
        <v/>
      </c>
    </row>
    <row r="13932" spans="12:13" ht="18" customHeight="1" x14ac:dyDescent="0.25">
      <c r="L13932" s="516"/>
      <c r="M13932" s="410" t="str">
        <f>IFERROR(IF($A13933=VLOOKUP($A13933,AGOTADOS!$A$3:$H$4997,1,FALSE),"AGOTADO","SI HAY"),"")</f>
        <v/>
      </c>
    </row>
    <row r="13933" spans="12:13" ht="18" customHeight="1" x14ac:dyDescent="0.25">
      <c r="L13933" s="516"/>
      <c r="M13933" s="410" t="str">
        <f>IFERROR(IF($A13934=VLOOKUP($A13934,AGOTADOS!$A$3:$H$4997,1,FALSE),"AGOTADO","SI HAY"),"")</f>
        <v/>
      </c>
    </row>
    <row r="13934" spans="12:13" ht="18" customHeight="1" x14ac:dyDescent="0.25">
      <c r="L13934" s="516"/>
      <c r="M13934" s="410" t="str">
        <f>IFERROR(IF($A13935=VLOOKUP($A13935,AGOTADOS!$A$3:$H$4997,1,FALSE),"AGOTADO","SI HAY"),"")</f>
        <v/>
      </c>
    </row>
    <row r="13935" spans="12:13" ht="18" customHeight="1" x14ac:dyDescent="0.25">
      <c r="L13935" s="516"/>
      <c r="M13935" s="410" t="str">
        <f>IFERROR(IF($A13936=VLOOKUP($A13936,AGOTADOS!$A$3:$H$4997,1,FALSE),"AGOTADO","SI HAY"),"")</f>
        <v/>
      </c>
    </row>
    <row r="13936" spans="12:13" ht="18" customHeight="1" x14ac:dyDescent="0.25">
      <c r="L13936" s="516"/>
      <c r="M13936" s="410" t="str">
        <f>IFERROR(IF($A13937=VLOOKUP($A13937,AGOTADOS!$A$3:$H$4997,1,FALSE),"AGOTADO","SI HAY"),"")</f>
        <v/>
      </c>
    </row>
    <row r="13937" spans="12:13" ht="18" customHeight="1" x14ac:dyDescent="0.25">
      <c r="L13937" s="516"/>
      <c r="M13937" s="410" t="str">
        <f>IFERROR(IF($A13938=VLOOKUP($A13938,AGOTADOS!$A$3:$H$4997,1,FALSE),"AGOTADO","SI HAY"),"")</f>
        <v/>
      </c>
    </row>
    <row r="13938" spans="12:13" ht="18" customHeight="1" x14ac:dyDescent="0.25">
      <c r="L13938" s="516"/>
      <c r="M13938" s="410" t="str">
        <f>IFERROR(IF($A13939=VLOOKUP($A13939,AGOTADOS!$A$3:$H$4997,1,FALSE),"AGOTADO","SI HAY"),"")</f>
        <v/>
      </c>
    </row>
    <row r="13939" spans="12:13" ht="18" customHeight="1" x14ac:dyDescent="0.25">
      <c r="L13939" s="516"/>
      <c r="M13939" s="410" t="str">
        <f>IFERROR(IF($A13940=VLOOKUP($A13940,AGOTADOS!$A$3:$H$4997,1,FALSE),"AGOTADO","SI HAY"),"")</f>
        <v/>
      </c>
    </row>
    <row r="13940" spans="12:13" ht="18" customHeight="1" x14ac:dyDescent="0.25">
      <c r="L13940" s="516"/>
      <c r="M13940" s="410" t="str">
        <f>IFERROR(IF($A13941=VLOOKUP($A13941,AGOTADOS!$A$3:$H$4997,1,FALSE),"AGOTADO","SI HAY"),"")</f>
        <v/>
      </c>
    </row>
    <row r="13941" spans="12:13" ht="18" customHeight="1" x14ac:dyDescent="0.25">
      <c r="L13941" s="516"/>
      <c r="M13941" s="410" t="str">
        <f>IFERROR(IF($A13942=VLOOKUP($A13942,AGOTADOS!$A$3:$H$4997,1,FALSE),"AGOTADO","SI HAY"),"")</f>
        <v/>
      </c>
    </row>
    <row r="13942" spans="12:13" ht="18" customHeight="1" x14ac:dyDescent="0.25">
      <c r="L13942" s="516"/>
      <c r="M13942" s="410" t="str">
        <f>IFERROR(IF($A13943=VLOOKUP($A13943,AGOTADOS!$A$3:$H$4997,1,FALSE),"AGOTADO","SI HAY"),"")</f>
        <v/>
      </c>
    </row>
    <row r="13943" spans="12:13" ht="18" customHeight="1" x14ac:dyDescent="0.25">
      <c r="L13943" s="516"/>
      <c r="M13943" s="410" t="str">
        <f>IFERROR(IF($A13944=VLOOKUP($A13944,AGOTADOS!$A$3:$H$4997,1,FALSE),"AGOTADO","SI HAY"),"")</f>
        <v/>
      </c>
    </row>
    <row r="13944" spans="12:13" ht="18" customHeight="1" x14ac:dyDescent="0.25">
      <c r="L13944" s="516"/>
      <c r="M13944" s="410" t="str">
        <f>IFERROR(IF($A13945=VLOOKUP($A13945,AGOTADOS!$A$3:$H$4997,1,FALSE),"AGOTADO","SI HAY"),"")</f>
        <v/>
      </c>
    </row>
    <row r="13945" spans="12:13" ht="18" customHeight="1" x14ac:dyDescent="0.25">
      <c r="L13945" s="516"/>
      <c r="M13945" s="410" t="str">
        <f>IFERROR(IF($A13946=VLOOKUP($A13946,AGOTADOS!$A$3:$H$4997,1,FALSE),"AGOTADO","SI HAY"),"")</f>
        <v/>
      </c>
    </row>
    <row r="13946" spans="12:13" ht="18" customHeight="1" x14ac:dyDescent="0.25">
      <c r="L13946" s="516"/>
      <c r="M13946" s="410" t="str">
        <f>IFERROR(IF($A13947=VLOOKUP($A13947,AGOTADOS!$A$3:$H$4997,1,FALSE),"AGOTADO","SI HAY"),"")</f>
        <v/>
      </c>
    </row>
    <row r="13947" spans="12:13" ht="18" customHeight="1" x14ac:dyDescent="0.25">
      <c r="L13947" s="516"/>
      <c r="M13947" s="410" t="str">
        <f>IFERROR(IF($A13948=VLOOKUP($A13948,AGOTADOS!$A$3:$H$4997,1,FALSE),"AGOTADO","SI HAY"),"")</f>
        <v/>
      </c>
    </row>
    <row r="13948" spans="12:13" ht="18" customHeight="1" x14ac:dyDescent="0.25">
      <c r="L13948" s="516"/>
      <c r="M13948" s="410" t="str">
        <f>IFERROR(IF($A13949=VLOOKUP($A13949,AGOTADOS!$A$3:$H$4997,1,FALSE),"AGOTADO","SI HAY"),"")</f>
        <v/>
      </c>
    </row>
    <row r="13949" spans="12:13" ht="18" customHeight="1" x14ac:dyDescent="0.25">
      <c r="L13949" s="516"/>
      <c r="M13949" s="410" t="str">
        <f>IFERROR(IF($A13950=VLOOKUP($A13950,AGOTADOS!$A$3:$H$4997,1,FALSE),"AGOTADO","SI HAY"),"")</f>
        <v/>
      </c>
    </row>
    <row r="13950" spans="12:13" ht="18" customHeight="1" x14ac:dyDescent="0.25">
      <c r="L13950" s="516"/>
      <c r="M13950" s="410" t="str">
        <f>IFERROR(IF($A13951=VLOOKUP($A13951,AGOTADOS!$A$3:$H$4997,1,FALSE),"AGOTADO","SI HAY"),"")</f>
        <v/>
      </c>
    </row>
    <row r="13951" spans="12:13" ht="18" customHeight="1" x14ac:dyDescent="0.25">
      <c r="L13951" s="516"/>
      <c r="M13951" s="410" t="str">
        <f>IFERROR(IF($A13952=VLOOKUP($A13952,AGOTADOS!$A$3:$H$4997,1,FALSE),"AGOTADO","SI HAY"),"")</f>
        <v/>
      </c>
    </row>
    <row r="13952" spans="12:13" ht="18" customHeight="1" x14ac:dyDescent="0.25">
      <c r="L13952" s="516"/>
      <c r="M13952" s="410" t="str">
        <f>IFERROR(IF($A13953=VLOOKUP($A13953,AGOTADOS!$A$3:$H$4997,1,FALSE),"AGOTADO","SI HAY"),"")</f>
        <v/>
      </c>
    </row>
    <row r="13953" spans="12:13" ht="18" customHeight="1" x14ac:dyDescent="0.25">
      <c r="L13953" s="516"/>
      <c r="M13953" s="410" t="str">
        <f>IFERROR(IF($A13954=VLOOKUP($A13954,AGOTADOS!$A$3:$H$4997,1,FALSE),"AGOTADO","SI HAY"),"")</f>
        <v/>
      </c>
    </row>
    <row r="13954" spans="12:13" ht="18" customHeight="1" x14ac:dyDescent="0.25">
      <c r="L13954" s="516"/>
      <c r="M13954" s="410" t="str">
        <f>IFERROR(IF($A13955=VLOOKUP($A13955,AGOTADOS!$A$3:$H$4997,1,FALSE),"AGOTADO","SI HAY"),"")</f>
        <v/>
      </c>
    </row>
    <row r="13955" spans="12:13" ht="18" customHeight="1" x14ac:dyDescent="0.25">
      <c r="L13955" s="516"/>
      <c r="M13955" s="410" t="str">
        <f>IFERROR(IF($A13956=VLOOKUP($A13956,AGOTADOS!$A$3:$H$4997,1,FALSE),"AGOTADO","SI HAY"),"")</f>
        <v/>
      </c>
    </row>
    <row r="13956" spans="12:13" ht="18" customHeight="1" x14ac:dyDescent="0.25">
      <c r="L13956" s="516"/>
      <c r="M13956" s="410" t="str">
        <f>IFERROR(IF($A13957=VLOOKUP($A13957,AGOTADOS!$A$3:$H$4997,1,FALSE),"AGOTADO","SI HAY"),"")</f>
        <v/>
      </c>
    </row>
    <row r="13957" spans="12:13" ht="18" customHeight="1" x14ac:dyDescent="0.25">
      <c r="L13957" s="516"/>
      <c r="M13957" s="410" t="str">
        <f>IFERROR(IF($A13958=VLOOKUP($A13958,AGOTADOS!$A$3:$H$4997,1,FALSE),"AGOTADO","SI HAY"),"")</f>
        <v/>
      </c>
    </row>
    <row r="13958" spans="12:13" ht="18" customHeight="1" x14ac:dyDescent="0.25">
      <c r="L13958" s="516"/>
      <c r="M13958" s="410" t="str">
        <f>IFERROR(IF($A13959=VLOOKUP($A13959,AGOTADOS!$A$3:$H$4997,1,FALSE),"AGOTADO","SI HAY"),"")</f>
        <v/>
      </c>
    </row>
    <row r="13959" spans="12:13" ht="18" customHeight="1" x14ac:dyDescent="0.25">
      <c r="L13959" s="516"/>
      <c r="M13959" s="410" t="str">
        <f>IFERROR(IF($A13960=VLOOKUP($A13960,AGOTADOS!$A$3:$H$4997,1,FALSE),"AGOTADO","SI HAY"),"")</f>
        <v/>
      </c>
    </row>
    <row r="13960" spans="12:13" ht="18" customHeight="1" x14ac:dyDescent="0.25">
      <c r="L13960" s="516"/>
      <c r="M13960" s="410" t="str">
        <f>IFERROR(IF($A13961=VLOOKUP($A13961,AGOTADOS!$A$3:$H$4997,1,FALSE),"AGOTADO","SI HAY"),"")</f>
        <v/>
      </c>
    </row>
    <row r="13961" spans="12:13" ht="18" customHeight="1" x14ac:dyDescent="0.25">
      <c r="L13961" s="516"/>
      <c r="M13961" s="410" t="str">
        <f>IFERROR(IF($A13962=VLOOKUP($A13962,AGOTADOS!$A$3:$H$4997,1,FALSE),"AGOTADO","SI HAY"),"")</f>
        <v/>
      </c>
    </row>
    <row r="13962" spans="12:13" ht="18" customHeight="1" x14ac:dyDescent="0.25">
      <c r="L13962" s="516"/>
      <c r="M13962" s="410" t="str">
        <f>IFERROR(IF($A13963=VLOOKUP($A13963,AGOTADOS!$A$3:$H$4997,1,FALSE),"AGOTADO","SI HAY"),"")</f>
        <v/>
      </c>
    </row>
    <row r="13963" spans="12:13" ht="18" customHeight="1" x14ac:dyDescent="0.25">
      <c r="L13963" s="516"/>
      <c r="M13963" s="410" t="str">
        <f>IFERROR(IF($A13964=VLOOKUP($A13964,AGOTADOS!$A$3:$H$4997,1,FALSE),"AGOTADO","SI HAY"),"")</f>
        <v/>
      </c>
    </row>
    <row r="13964" spans="12:13" ht="18" customHeight="1" x14ac:dyDescent="0.25">
      <c r="L13964" s="516"/>
      <c r="M13964" s="410" t="str">
        <f>IFERROR(IF($A13965=VLOOKUP($A13965,AGOTADOS!$A$3:$H$4997,1,FALSE),"AGOTADO","SI HAY"),"")</f>
        <v/>
      </c>
    </row>
    <row r="13965" spans="12:13" ht="18" customHeight="1" x14ac:dyDescent="0.25">
      <c r="L13965" s="516"/>
      <c r="M13965" s="410" t="str">
        <f>IFERROR(IF($A13966=VLOOKUP($A13966,AGOTADOS!$A$3:$H$4997,1,FALSE),"AGOTADO","SI HAY"),"")</f>
        <v/>
      </c>
    </row>
    <row r="13966" spans="12:13" ht="18" customHeight="1" x14ac:dyDescent="0.25">
      <c r="L13966" s="516"/>
      <c r="M13966" s="410" t="str">
        <f>IFERROR(IF($A13967=VLOOKUP($A13967,AGOTADOS!$A$3:$H$4997,1,FALSE),"AGOTADO","SI HAY"),"")</f>
        <v/>
      </c>
    </row>
    <row r="13967" spans="12:13" ht="18" customHeight="1" x14ac:dyDescent="0.25">
      <c r="L13967" s="516"/>
      <c r="M13967" s="410" t="str">
        <f>IFERROR(IF($A13968=VLOOKUP($A13968,AGOTADOS!$A$3:$H$4997,1,FALSE),"AGOTADO","SI HAY"),"")</f>
        <v/>
      </c>
    </row>
    <row r="13968" spans="12:13" ht="18" customHeight="1" x14ac:dyDescent="0.25">
      <c r="L13968" s="516"/>
      <c r="M13968" s="410" t="str">
        <f>IFERROR(IF($A13969=VLOOKUP($A13969,AGOTADOS!$A$3:$H$4997,1,FALSE),"AGOTADO","SI HAY"),"")</f>
        <v/>
      </c>
    </row>
    <row r="13969" spans="12:13" ht="18" customHeight="1" x14ac:dyDescent="0.25">
      <c r="L13969" s="516"/>
      <c r="M13969" s="410" t="str">
        <f>IFERROR(IF($A13970=VLOOKUP($A13970,AGOTADOS!$A$3:$H$4997,1,FALSE),"AGOTADO","SI HAY"),"")</f>
        <v/>
      </c>
    </row>
    <row r="13970" spans="12:13" ht="18" customHeight="1" x14ac:dyDescent="0.25">
      <c r="L13970" s="516"/>
      <c r="M13970" s="410" t="str">
        <f>IFERROR(IF($A13971=VLOOKUP($A13971,AGOTADOS!$A$3:$H$4997,1,FALSE),"AGOTADO","SI HAY"),"")</f>
        <v/>
      </c>
    </row>
    <row r="13971" spans="12:13" ht="18" customHeight="1" x14ac:dyDescent="0.25">
      <c r="L13971" s="516"/>
      <c r="M13971" s="410" t="str">
        <f>IFERROR(IF($A13972=VLOOKUP($A13972,AGOTADOS!$A$3:$H$4997,1,FALSE),"AGOTADO","SI HAY"),"")</f>
        <v/>
      </c>
    </row>
    <row r="13972" spans="12:13" ht="18" customHeight="1" x14ac:dyDescent="0.25">
      <c r="L13972" s="516"/>
      <c r="M13972" s="410" t="str">
        <f>IFERROR(IF($A13973=VLOOKUP($A13973,AGOTADOS!$A$3:$H$4997,1,FALSE),"AGOTADO","SI HAY"),"")</f>
        <v/>
      </c>
    </row>
    <row r="13973" spans="12:13" ht="18" customHeight="1" x14ac:dyDescent="0.25">
      <c r="L13973" s="516"/>
      <c r="M13973" s="410" t="str">
        <f>IFERROR(IF($A13974=VLOOKUP($A13974,AGOTADOS!$A$3:$H$4997,1,FALSE),"AGOTADO","SI HAY"),"")</f>
        <v/>
      </c>
    </row>
    <row r="13974" spans="12:13" ht="18" customHeight="1" x14ac:dyDescent="0.25">
      <c r="L13974" s="516"/>
      <c r="M13974" s="410" t="str">
        <f>IFERROR(IF($A13975=VLOOKUP($A13975,AGOTADOS!$A$3:$H$4997,1,FALSE),"AGOTADO","SI HAY"),"")</f>
        <v/>
      </c>
    </row>
    <row r="13975" spans="12:13" ht="18" customHeight="1" x14ac:dyDescent="0.25">
      <c r="L13975" s="516"/>
      <c r="M13975" s="410" t="str">
        <f>IFERROR(IF($A13976=VLOOKUP($A13976,AGOTADOS!$A$3:$H$4997,1,FALSE),"AGOTADO","SI HAY"),"")</f>
        <v/>
      </c>
    </row>
    <row r="13976" spans="12:13" ht="18" customHeight="1" x14ac:dyDescent="0.25">
      <c r="L13976" s="516"/>
      <c r="M13976" s="410" t="str">
        <f>IFERROR(IF($A13977=VLOOKUP($A13977,AGOTADOS!$A$3:$H$4997,1,FALSE),"AGOTADO","SI HAY"),"")</f>
        <v/>
      </c>
    </row>
    <row r="13977" spans="12:13" ht="18" customHeight="1" x14ac:dyDescent="0.25">
      <c r="L13977" s="516"/>
      <c r="M13977" s="410" t="str">
        <f>IFERROR(IF($A13978=VLOOKUP($A13978,AGOTADOS!$A$3:$H$4997,1,FALSE),"AGOTADO","SI HAY"),"")</f>
        <v/>
      </c>
    </row>
    <row r="13978" spans="12:13" ht="18" customHeight="1" x14ac:dyDescent="0.25">
      <c r="L13978" s="516"/>
      <c r="M13978" s="410" t="str">
        <f>IFERROR(IF($A13979=VLOOKUP($A13979,AGOTADOS!$A$3:$H$4997,1,FALSE),"AGOTADO","SI HAY"),"")</f>
        <v/>
      </c>
    </row>
    <row r="13979" spans="12:13" ht="18" customHeight="1" x14ac:dyDescent="0.25">
      <c r="L13979" s="516"/>
      <c r="M13979" s="410" t="str">
        <f>IFERROR(IF($A13980=VLOOKUP($A13980,AGOTADOS!$A$3:$H$4997,1,FALSE),"AGOTADO","SI HAY"),"")</f>
        <v/>
      </c>
    </row>
    <row r="13980" spans="12:13" ht="18" customHeight="1" x14ac:dyDescent="0.25">
      <c r="L13980" s="516"/>
      <c r="M13980" s="410" t="str">
        <f>IFERROR(IF($A13981=VLOOKUP($A13981,AGOTADOS!$A$3:$H$4997,1,FALSE),"AGOTADO","SI HAY"),"")</f>
        <v/>
      </c>
    </row>
    <row r="13981" spans="12:13" ht="18" customHeight="1" x14ac:dyDescent="0.25">
      <c r="L13981" s="516"/>
      <c r="M13981" s="410" t="str">
        <f>IFERROR(IF($A13982=VLOOKUP($A13982,AGOTADOS!$A$3:$H$4997,1,FALSE),"AGOTADO","SI HAY"),"")</f>
        <v/>
      </c>
    </row>
    <row r="13982" spans="12:13" ht="18" customHeight="1" x14ac:dyDescent="0.25">
      <c r="L13982" s="516"/>
      <c r="M13982" s="410" t="str">
        <f>IFERROR(IF($A13983=VLOOKUP($A13983,AGOTADOS!$A$3:$H$4997,1,FALSE),"AGOTADO","SI HAY"),"")</f>
        <v/>
      </c>
    </row>
    <row r="13983" spans="12:13" ht="18" customHeight="1" x14ac:dyDescent="0.25">
      <c r="L13983" s="516"/>
      <c r="M13983" s="410" t="str">
        <f>IFERROR(IF($A13984=VLOOKUP($A13984,AGOTADOS!$A$3:$H$4997,1,FALSE),"AGOTADO","SI HAY"),"")</f>
        <v/>
      </c>
    </row>
    <row r="13984" spans="12:13" ht="18" customHeight="1" x14ac:dyDescent="0.25">
      <c r="L13984" s="516"/>
      <c r="M13984" s="410" t="str">
        <f>IFERROR(IF($A13985=VLOOKUP($A13985,AGOTADOS!$A$3:$H$4997,1,FALSE),"AGOTADO","SI HAY"),"")</f>
        <v/>
      </c>
    </row>
    <row r="13985" spans="12:13" ht="18" customHeight="1" x14ac:dyDescent="0.25">
      <c r="L13985" s="516"/>
      <c r="M13985" s="410" t="str">
        <f>IFERROR(IF($A13986=VLOOKUP($A13986,AGOTADOS!$A$3:$H$4997,1,FALSE),"AGOTADO","SI HAY"),"")</f>
        <v/>
      </c>
    </row>
    <row r="13986" spans="12:13" ht="18" customHeight="1" x14ac:dyDescent="0.25">
      <c r="L13986" s="516"/>
      <c r="M13986" s="410" t="str">
        <f>IFERROR(IF($A13987=VLOOKUP($A13987,AGOTADOS!$A$3:$H$4997,1,FALSE),"AGOTADO","SI HAY"),"")</f>
        <v/>
      </c>
    </row>
    <row r="13987" spans="12:13" ht="18" customHeight="1" x14ac:dyDescent="0.25">
      <c r="L13987" s="516"/>
      <c r="M13987" s="410" t="str">
        <f>IFERROR(IF($A13988=VLOOKUP($A13988,AGOTADOS!$A$3:$H$4997,1,FALSE),"AGOTADO","SI HAY"),"")</f>
        <v/>
      </c>
    </row>
    <row r="13988" spans="12:13" ht="18" customHeight="1" x14ac:dyDescent="0.25">
      <c r="L13988" s="516"/>
      <c r="M13988" s="410" t="str">
        <f>IFERROR(IF($A13989=VLOOKUP($A13989,AGOTADOS!$A$3:$H$4997,1,FALSE),"AGOTADO","SI HAY"),"")</f>
        <v/>
      </c>
    </row>
    <row r="13989" spans="12:13" ht="18" customHeight="1" x14ac:dyDescent="0.25">
      <c r="L13989" s="516"/>
      <c r="M13989" s="410" t="str">
        <f>IFERROR(IF($A13990=VLOOKUP($A13990,AGOTADOS!$A$3:$H$4997,1,FALSE),"AGOTADO","SI HAY"),"")</f>
        <v/>
      </c>
    </row>
    <row r="13990" spans="12:13" ht="18" customHeight="1" x14ac:dyDescent="0.25">
      <c r="L13990" s="516"/>
      <c r="M13990" s="410" t="str">
        <f>IFERROR(IF($A13991=VLOOKUP($A13991,AGOTADOS!$A$3:$H$4997,1,FALSE),"AGOTADO","SI HAY"),"")</f>
        <v/>
      </c>
    </row>
    <row r="13991" spans="12:13" ht="18" customHeight="1" x14ac:dyDescent="0.25">
      <c r="L13991" s="516"/>
      <c r="M13991" s="410" t="str">
        <f>IFERROR(IF($A13992=VLOOKUP($A13992,AGOTADOS!$A$3:$H$4997,1,FALSE),"AGOTADO","SI HAY"),"")</f>
        <v/>
      </c>
    </row>
    <row r="13992" spans="12:13" ht="18" customHeight="1" x14ac:dyDescent="0.25">
      <c r="L13992" s="516"/>
      <c r="M13992" s="410" t="str">
        <f>IFERROR(IF($A13993=VLOOKUP($A13993,AGOTADOS!$A$3:$H$4997,1,FALSE),"AGOTADO","SI HAY"),"")</f>
        <v/>
      </c>
    </row>
    <row r="13993" spans="12:13" ht="18" customHeight="1" x14ac:dyDescent="0.25">
      <c r="L13993" s="516"/>
      <c r="M13993" s="410" t="str">
        <f>IFERROR(IF($A13994=VLOOKUP($A13994,AGOTADOS!$A$3:$H$4997,1,FALSE),"AGOTADO","SI HAY"),"")</f>
        <v/>
      </c>
    </row>
    <row r="13994" spans="12:13" ht="18" customHeight="1" x14ac:dyDescent="0.25">
      <c r="L13994" s="516"/>
      <c r="M13994" s="410" t="str">
        <f>IFERROR(IF($A13995=VLOOKUP($A13995,AGOTADOS!$A$3:$H$4997,1,FALSE),"AGOTADO","SI HAY"),"")</f>
        <v/>
      </c>
    </row>
    <row r="13995" spans="12:13" ht="18" customHeight="1" x14ac:dyDescent="0.25">
      <c r="L13995" s="516"/>
      <c r="M13995" s="410" t="str">
        <f>IFERROR(IF($A13996=VLOOKUP($A13996,AGOTADOS!$A$3:$H$4997,1,FALSE),"AGOTADO","SI HAY"),"")</f>
        <v/>
      </c>
    </row>
    <row r="13996" spans="12:13" ht="18" customHeight="1" x14ac:dyDescent="0.25">
      <c r="L13996" s="516"/>
      <c r="M13996" s="410" t="str">
        <f>IFERROR(IF($A13997=VLOOKUP($A13997,AGOTADOS!$A$3:$H$4997,1,FALSE),"AGOTADO","SI HAY"),"")</f>
        <v/>
      </c>
    </row>
    <row r="13997" spans="12:13" ht="18" customHeight="1" x14ac:dyDescent="0.25">
      <c r="L13997" s="516"/>
      <c r="M13997" s="410" t="str">
        <f>IFERROR(IF($A13998=VLOOKUP($A13998,AGOTADOS!$A$3:$H$4997,1,FALSE),"AGOTADO","SI HAY"),"")</f>
        <v/>
      </c>
    </row>
    <row r="13998" spans="12:13" ht="18" customHeight="1" x14ac:dyDescent="0.25">
      <c r="L13998" s="516"/>
      <c r="M13998" s="410" t="str">
        <f>IFERROR(IF($A13999=VLOOKUP($A13999,AGOTADOS!$A$3:$H$4997,1,FALSE),"AGOTADO","SI HAY"),"")</f>
        <v/>
      </c>
    </row>
    <row r="13999" spans="12:13" ht="18" customHeight="1" x14ac:dyDescent="0.25">
      <c r="L13999" s="516"/>
      <c r="M13999" s="410" t="str">
        <f>IFERROR(IF($A14000=VLOOKUP($A14000,AGOTADOS!$A$3:$H$4997,1,FALSE),"AGOTADO","SI HAY"),"")</f>
        <v/>
      </c>
    </row>
    <row r="14000" spans="12:13" ht="18" customHeight="1" x14ac:dyDescent="0.25">
      <c r="L14000" s="516"/>
      <c r="M14000" s="410" t="str">
        <f>IFERROR(IF($A14001=VLOOKUP($A14001,AGOTADOS!$A$3:$H$4997,1,FALSE),"AGOTADO","SI HAY"),"")</f>
        <v/>
      </c>
    </row>
    <row r="14001" spans="12:13" ht="18" customHeight="1" x14ac:dyDescent="0.25">
      <c r="L14001" s="516"/>
      <c r="M14001" s="410" t="str">
        <f>IFERROR(IF($A14002=VLOOKUP($A14002,AGOTADOS!$A$3:$H$4997,1,FALSE),"AGOTADO","SI HAY"),"")</f>
        <v/>
      </c>
    </row>
    <row r="14002" spans="12:13" ht="18" customHeight="1" x14ac:dyDescent="0.25">
      <c r="L14002" s="516"/>
      <c r="M14002" s="410" t="str">
        <f>IFERROR(IF($A14003=VLOOKUP($A14003,AGOTADOS!$A$3:$H$4997,1,FALSE),"AGOTADO","SI HAY"),"")</f>
        <v/>
      </c>
    </row>
    <row r="14003" spans="12:13" ht="18" customHeight="1" x14ac:dyDescent="0.25">
      <c r="L14003" s="516"/>
      <c r="M14003" s="410" t="str">
        <f>IFERROR(IF($A14004=VLOOKUP($A14004,AGOTADOS!$A$3:$H$4997,1,FALSE),"AGOTADO","SI HAY"),"")</f>
        <v/>
      </c>
    </row>
    <row r="14004" spans="12:13" ht="18" customHeight="1" x14ac:dyDescent="0.25">
      <c r="L14004" s="516"/>
      <c r="M14004" s="410" t="str">
        <f>IFERROR(IF($A14005=VLOOKUP($A14005,AGOTADOS!$A$3:$H$4997,1,FALSE),"AGOTADO","SI HAY"),"")</f>
        <v/>
      </c>
    </row>
    <row r="14005" spans="12:13" ht="18" customHeight="1" x14ac:dyDescent="0.25">
      <c r="L14005" s="516"/>
      <c r="M14005" s="410" t="str">
        <f>IFERROR(IF($A14006=VLOOKUP($A14006,AGOTADOS!$A$3:$H$4997,1,FALSE),"AGOTADO","SI HAY"),"")</f>
        <v/>
      </c>
    </row>
    <row r="14006" spans="12:13" ht="18" customHeight="1" x14ac:dyDescent="0.25">
      <c r="L14006" s="516"/>
      <c r="M14006" s="410" t="str">
        <f>IFERROR(IF($A14007=VLOOKUP($A14007,AGOTADOS!$A$3:$H$4997,1,FALSE),"AGOTADO","SI HAY"),"")</f>
        <v/>
      </c>
    </row>
    <row r="14007" spans="12:13" ht="18" customHeight="1" x14ac:dyDescent="0.25">
      <c r="L14007" s="516"/>
      <c r="M14007" s="410" t="str">
        <f>IFERROR(IF($A14008=VLOOKUP($A14008,AGOTADOS!$A$3:$H$4997,1,FALSE),"AGOTADO","SI HAY"),"")</f>
        <v/>
      </c>
    </row>
    <row r="14008" spans="12:13" ht="18" customHeight="1" x14ac:dyDescent="0.25">
      <c r="L14008" s="516"/>
      <c r="M14008" s="410" t="str">
        <f>IFERROR(IF($A14009=VLOOKUP($A14009,AGOTADOS!$A$3:$H$4997,1,FALSE),"AGOTADO","SI HAY"),"")</f>
        <v/>
      </c>
    </row>
    <row r="14009" spans="12:13" ht="18" customHeight="1" x14ac:dyDescent="0.25">
      <c r="L14009" s="516"/>
      <c r="M14009" s="410" t="str">
        <f>IFERROR(IF($A14010=VLOOKUP($A14010,AGOTADOS!$A$3:$H$4997,1,FALSE),"AGOTADO","SI HAY"),"")</f>
        <v/>
      </c>
    </row>
    <row r="14010" spans="12:13" ht="18" customHeight="1" x14ac:dyDescent="0.25">
      <c r="L14010" s="516"/>
      <c r="M14010" s="410" t="str">
        <f>IFERROR(IF($A14011=VLOOKUP($A14011,AGOTADOS!$A$3:$H$4997,1,FALSE),"AGOTADO","SI HAY"),"")</f>
        <v/>
      </c>
    </row>
    <row r="14011" spans="12:13" ht="18" customHeight="1" x14ac:dyDescent="0.25">
      <c r="L14011" s="516"/>
      <c r="M14011" s="410" t="str">
        <f>IFERROR(IF($A14012=VLOOKUP($A14012,AGOTADOS!$A$3:$H$4997,1,FALSE),"AGOTADO","SI HAY"),"")</f>
        <v/>
      </c>
    </row>
    <row r="14012" spans="12:13" ht="18" customHeight="1" x14ac:dyDescent="0.25">
      <c r="L14012" s="516"/>
      <c r="M14012" s="410" t="str">
        <f>IFERROR(IF($A14013=VLOOKUP($A14013,AGOTADOS!$A$3:$H$4997,1,FALSE),"AGOTADO","SI HAY"),"")</f>
        <v/>
      </c>
    </row>
    <row r="14013" spans="12:13" ht="18" customHeight="1" x14ac:dyDescent="0.25">
      <c r="L14013" s="516"/>
      <c r="M14013" s="410" t="str">
        <f>IFERROR(IF($A14014=VLOOKUP($A14014,AGOTADOS!$A$3:$H$4997,1,FALSE),"AGOTADO","SI HAY"),"")</f>
        <v/>
      </c>
    </row>
    <row r="14014" spans="12:13" ht="18" customHeight="1" x14ac:dyDescent="0.25">
      <c r="L14014" s="516"/>
      <c r="M14014" s="410" t="str">
        <f>IFERROR(IF($A14015=VLOOKUP($A14015,AGOTADOS!$A$3:$H$4997,1,FALSE),"AGOTADO","SI HAY"),"")</f>
        <v/>
      </c>
    </row>
    <row r="14015" spans="12:13" ht="18" customHeight="1" x14ac:dyDescent="0.25">
      <c r="L14015" s="516"/>
      <c r="M14015" s="410" t="str">
        <f>IFERROR(IF($A14016=VLOOKUP($A14016,AGOTADOS!$A$3:$H$4997,1,FALSE),"AGOTADO","SI HAY"),"")</f>
        <v/>
      </c>
    </row>
    <row r="14016" spans="12:13" ht="18" customHeight="1" x14ac:dyDescent="0.25">
      <c r="L14016" s="516"/>
      <c r="M14016" s="410" t="str">
        <f>IFERROR(IF($A14017=VLOOKUP($A14017,AGOTADOS!$A$3:$H$4997,1,FALSE),"AGOTADO","SI HAY"),"")</f>
        <v/>
      </c>
    </row>
    <row r="14017" spans="12:13" ht="18" customHeight="1" x14ac:dyDescent="0.25">
      <c r="L14017" s="516"/>
      <c r="M14017" s="410" t="str">
        <f>IFERROR(IF($A14018=VLOOKUP($A14018,AGOTADOS!$A$3:$H$4997,1,FALSE),"AGOTADO","SI HAY"),"")</f>
        <v/>
      </c>
    </row>
    <row r="14018" spans="12:13" ht="18" customHeight="1" x14ac:dyDescent="0.25">
      <c r="L14018" s="516"/>
      <c r="M14018" s="410" t="str">
        <f>IFERROR(IF($A14019=VLOOKUP($A14019,AGOTADOS!$A$3:$H$4997,1,FALSE),"AGOTADO","SI HAY"),"")</f>
        <v/>
      </c>
    </row>
    <row r="14019" spans="12:13" ht="18" customHeight="1" x14ac:dyDescent="0.25">
      <c r="L14019" s="516"/>
      <c r="M14019" s="410" t="str">
        <f>IFERROR(IF($A14020=VLOOKUP($A14020,AGOTADOS!$A$3:$H$4997,1,FALSE),"AGOTADO","SI HAY"),"")</f>
        <v/>
      </c>
    </row>
    <row r="14020" spans="12:13" ht="18" customHeight="1" x14ac:dyDescent="0.25">
      <c r="L14020" s="516"/>
      <c r="M14020" s="410" t="str">
        <f>IFERROR(IF($A14021=VLOOKUP($A14021,AGOTADOS!$A$3:$H$4997,1,FALSE),"AGOTADO","SI HAY"),"")</f>
        <v/>
      </c>
    </row>
    <row r="14021" spans="12:13" ht="18" customHeight="1" x14ac:dyDescent="0.25">
      <c r="L14021" s="516"/>
      <c r="M14021" s="410" t="str">
        <f>IFERROR(IF($A14022=VLOOKUP($A14022,AGOTADOS!$A$3:$H$4997,1,FALSE),"AGOTADO","SI HAY"),"")</f>
        <v/>
      </c>
    </row>
    <row r="14022" spans="12:13" ht="18" customHeight="1" x14ac:dyDescent="0.25">
      <c r="L14022" s="516"/>
      <c r="M14022" s="410" t="str">
        <f>IFERROR(IF($A14023=VLOOKUP($A14023,AGOTADOS!$A$3:$H$4997,1,FALSE),"AGOTADO","SI HAY"),"")</f>
        <v/>
      </c>
    </row>
    <row r="14023" spans="12:13" ht="18" customHeight="1" x14ac:dyDescent="0.25">
      <c r="L14023" s="516"/>
      <c r="M14023" s="410" t="str">
        <f>IFERROR(IF($A14024=VLOOKUP($A14024,AGOTADOS!$A$3:$H$4997,1,FALSE),"AGOTADO","SI HAY"),"")</f>
        <v/>
      </c>
    </row>
    <row r="14024" spans="12:13" ht="18" customHeight="1" x14ac:dyDescent="0.25">
      <c r="L14024" s="516"/>
      <c r="M14024" s="410" t="str">
        <f>IFERROR(IF($A14025=VLOOKUP($A14025,AGOTADOS!$A$3:$H$4997,1,FALSE),"AGOTADO","SI HAY"),"")</f>
        <v/>
      </c>
    </row>
    <row r="14025" spans="12:13" ht="18" customHeight="1" x14ac:dyDescent="0.25">
      <c r="L14025" s="516"/>
      <c r="M14025" s="410" t="str">
        <f>IFERROR(IF($A14026=VLOOKUP($A14026,AGOTADOS!$A$3:$H$4997,1,FALSE),"AGOTADO","SI HAY"),"")</f>
        <v/>
      </c>
    </row>
    <row r="14026" spans="12:13" ht="18" customHeight="1" x14ac:dyDescent="0.25">
      <c r="L14026" s="516"/>
      <c r="M14026" s="410" t="str">
        <f>IFERROR(IF($A14027=VLOOKUP($A14027,AGOTADOS!$A$3:$H$4997,1,FALSE),"AGOTADO","SI HAY"),"")</f>
        <v/>
      </c>
    </row>
    <row r="14027" spans="12:13" ht="18" customHeight="1" x14ac:dyDescent="0.25">
      <c r="L14027" s="516"/>
      <c r="M14027" s="410" t="str">
        <f>IFERROR(IF($A14028=VLOOKUP($A14028,AGOTADOS!$A$3:$H$4997,1,FALSE),"AGOTADO","SI HAY"),"")</f>
        <v/>
      </c>
    </row>
    <row r="14028" spans="12:13" ht="18" customHeight="1" x14ac:dyDescent="0.25">
      <c r="L14028" s="516"/>
      <c r="M14028" s="410" t="str">
        <f>IFERROR(IF($A14029=VLOOKUP($A14029,AGOTADOS!$A$3:$H$4997,1,FALSE),"AGOTADO","SI HAY"),"")</f>
        <v/>
      </c>
    </row>
    <row r="14029" spans="12:13" ht="18" customHeight="1" x14ac:dyDescent="0.25">
      <c r="L14029" s="516"/>
      <c r="M14029" s="410" t="str">
        <f>IFERROR(IF($A14030=VLOOKUP($A14030,AGOTADOS!$A$3:$H$4997,1,FALSE),"AGOTADO","SI HAY"),"")</f>
        <v/>
      </c>
    </row>
    <row r="14030" spans="12:13" ht="18" customHeight="1" x14ac:dyDescent="0.25">
      <c r="L14030" s="516"/>
      <c r="M14030" s="410" t="str">
        <f>IFERROR(IF($A14031=VLOOKUP($A14031,AGOTADOS!$A$3:$H$4997,1,FALSE),"AGOTADO","SI HAY"),"")</f>
        <v/>
      </c>
    </row>
    <row r="14031" spans="12:13" ht="18" customHeight="1" x14ac:dyDescent="0.25">
      <c r="L14031" s="516"/>
      <c r="M14031" s="410" t="str">
        <f>IFERROR(IF($A14032=VLOOKUP($A14032,AGOTADOS!$A$3:$H$4997,1,FALSE),"AGOTADO","SI HAY"),"")</f>
        <v/>
      </c>
    </row>
    <row r="14032" spans="12:13" ht="18" customHeight="1" x14ac:dyDescent="0.25">
      <c r="L14032" s="516"/>
      <c r="M14032" s="410" t="str">
        <f>IFERROR(IF($A14033=VLOOKUP($A14033,AGOTADOS!$A$3:$H$4997,1,FALSE),"AGOTADO","SI HAY"),"")</f>
        <v/>
      </c>
    </row>
    <row r="14033" spans="12:13" ht="18" customHeight="1" x14ac:dyDescent="0.25">
      <c r="L14033" s="516"/>
      <c r="M14033" s="410" t="str">
        <f>IFERROR(IF($A14034=VLOOKUP($A14034,AGOTADOS!$A$3:$H$4997,1,FALSE),"AGOTADO","SI HAY"),"")</f>
        <v/>
      </c>
    </row>
    <row r="14034" spans="12:13" ht="18" customHeight="1" x14ac:dyDescent="0.25">
      <c r="L14034" s="516"/>
      <c r="M14034" s="410" t="str">
        <f>IFERROR(IF($A14035=VLOOKUP($A14035,AGOTADOS!$A$3:$H$4997,1,FALSE),"AGOTADO","SI HAY"),"")</f>
        <v/>
      </c>
    </row>
    <row r="14035" spans="12:13" ht="18" customHeight="1" x14ac:dyDescent="0.25">
      <c r="L14035" s="516"/>
      <c r="M14035" s="410" t="str">
        <f>IFERROR(IF($A14036=VLOOKUP($A14036,AGOTADOS!$A$3:$H$4997,1,FALSE),"AGOTADO","SI HAY"),"")</f>
        <v/>
      </c>
    </row>
    <row r="14036" spans="12:13" ht="18" customHeight="1" x14ac:dyDescent="0.25">
      <c r="L14036" s="516"/>
      <c r="M14036" s="410" t="str">
        <f>IFERROR(IF($A14037=VLOOKUP($A14037,AGOTADOS!$A$3:$H$4997,1,FALSE),"AGOTADO","SI HAY"),"")</f>
        <v/>
      </c>
    </row>
    <row r="14037" spans="12:13" ht="18" customHeight="1" x14ac:dyDescent="0.25">
      <c r="L14037" s="516"/>
      <c r="M14037" s="410" t="str">
        <f>IFERROR(IF($A14038=VLOOKUP($A14038,AGOTADOS!$A$3:$H$4997,1,FALSE),"AGOTADO","SI HAY"),"")</f>
        <v/>
      </c>
    </row>
    <row r="14038" spans="12:13" ht="18" customHeight="1" x14ac:dyDescent="0.25">
      <c r="L14038" s="516"/>
      <c r="M14038" s="410" t="str">
        <f>IFERROR(IF($A14039=VLOOKUP($A14039,AGOTADOS!$A$3:$H$4997,1,FALSE),"AGOTADO","SI HAY"),"")</f>
        <v/>
      </c>
    </row>
    <row r="14039" spans="12:13" ht="18" customHeight="1" x14ac:dyDescent="0.25">
      <c r="L14039" s="516"/>
      <c r="M14039" s="410" t="str">
        <f>IFERROR(IF($A14040=VLOOKUP($A14040,AGOTADOS!$A$3:$H$4997,1,FALSE),"AGOTADO","SI HAY"),"")</f>
        <v/>
      </c>
    </row>
    <row r="14040" spans="12:13" ht="18" customHeight="1" x14ac:dyDescent="0.25">
      <c r="L14040" s="516"/>
      <c r="M14040" s="410" t="str">
        <f>IFERROR(IF($A14041=VLOOKUP($A14041,AGOTADOS!$A$3:$H$4997,1,FALSE),"AGOTADO","SI HAY"),"")</f>
        <v/>
      </c>
    </row>
    <row r="14041" spans="12:13" ht="18" customHeight="1" x14ac:dyDescent="0.25">
      <c r="L14041" s="516"/>
      <c r="M14041" s="410" t="str">
        <f>IFERROR(IF($A14042=VLOOKUP($A14042,AGOTADOS!$A$3:$H$4997,1,FALSE),"AGOTADO","SI HAY"),"")</f>
        <v/>
      </c>
    </row>
    <row r="14042" spans="12:13" ht="18" customHeight="1" x14ac:dyDescent="0.25">
      <c r="L14042" s="516"/>
      <c r="M14042" s="410" t="str">
        <f>IFERROR(IF($A14043=VLOOKUP($A14043,AGOTADOS!$A$3:$H$4997,1,FALSE),"AGOTADO","SI HAY"),"")</f>
        <v/>
      </c>
    </row>
    <row r="14043" spans="12:13" ht="18" customHeight="1" x14ac:dyDescent="0.25">
      <c r="L14043" s="516"/>
      <c r="M14043" s="410" t="str">
        <f>IFERROR(IF($A14044=VLOOKUP($A14044,AGOTADOS!$A$3:$H$4997,1,FALSE),"AGOTADO","SI HAY"),"")</f>
        <v/>
      </c>
    </row>
    <row r="14044" spans="12:13" ht="18" customHeight="1" x14ac:dyDescent="0.25">
      <c r="L14044" s="516"/>
      <c r="M14044" s="410" t="str">
        <f>IFERROR(IF($A14045=VLOOKUP($A14045,AGOTADOS!$A$3:$H$4997,1,FALSE),"AGOTADO","SI HAY"),"")</f>
        <v/>
      </c>
    </row>
    <row r="14045" spans="12:13" ht="18" customHeight="1" x14ac:dyDescent="0.25">
      <c r="L14045" s="516"/>
      <c r="M14045" s="410" t="str">
        <f>IFERROR(IF($A14046=VLOOKUP($A14046,AGOTADOS!$A$3:$H$4997,1,FALSE),"AGOTADO","SI HAY"),"")</f>
        <v/>
      </c>
    </row>
    <row r="14046" spans="12:13" ht="18" customHeight="1" x14ac:dyDescent="0.25">
      <c r="L14046" s="516"/>
      <c r="M14046" s="410" t="str">
        <f>IFERROR(IF($A14047=VLOOKUP($A14047,AGOTADOS!$A$3:$H$4997,1,FALSE),"AGOTADO","SI HAY"),"")</f>
        <v/>
      </c>
    </row>
    <row r="14047" spans="12:13" ht="18" customHeight="1" x14ac:dyDescent="0.25">
      <c r="L14047" s="516"/>
      <c r="M14047" s="410" t="str">
        <f>IFERROR(IF($A14048=VLOOKUP($A14048,AGOTADOS!$A$3:$H$4997,1,FALSE),"AGOTADO","SI HAY"),"")</f>
        <v/>
      </c>
    </row>
    <row r="14048" spans="12:13" ht="18" customHeight="1" x14ac:dyDescent="0.25">
      <c r="L14048" s="516"/>
      <c r="M14048" s="410" t="str">
        <f>IFERROR(IF($A14049=VLOOKUP($A14049,AGOTADOS!$A$3:$H$4997,1,FALSE),"AGOTADO","SI HAY"),"")</f>
        <v/>
      </c>
    </row>
    <row r="14049" spans="12:13" ht="18" customHeight="1" x14ac:dyDescent="0.25">
      <c r="L14049" s="516"/>
      <c r="M14049" s="410" t="str">
        <f>IFERROR(IF($A14050=VLOOKUP($A14050,AGOTADOS!$A$3:$H$4997,1,FALSE),"AGOTADO","SI HAY"),"")</f>
        <v/>
      </c>
    </row>
    <row r="14050" spans="12:13" ht="18" customHeight="1" x14ac:dyDescent="0.25">
      <c r="L14050" s="516"/>
      <c r="M14050" s="410" t="str">
        <f>IFERROR(IF($A14051=VLOOKUP($A14051,AGOTADOS!$A$3:$H$4997,1,FALSE),"AGOTADO","SI HAY"),"")</f>
        <v/>
      </c>
    </row>
    <row r="14051" spans="12:13" ht="18" customHeight="1" x14ac:dyDescent="0.25">
      <c r="L14051" s="516"/>
      <c r="M14051" s="410" t="str">
        <f>IFERROR(IF($A14052=VLOOKUP($A14052,AGOTADOS!$A$3:$H$4997,1,FALSE),"AGOTADO","SI HAY"),"")</f>
        <v/>
      </c>
    </row>
    <row r="14052" spans="12:13" ht="18" customHeight="1" x14ac:dyDescent="0.25">
      <c r="L14052" s="516"/>
      <c r="M14052" s="410" t="str">
        <f>IFERROR(IF($A14053=VLOOKUP($A14053,AGOTADOS!$A$3:$H$4997,1,FALSE),"AGOTADO","SI HAY"),"")</f>
        <v/>
      </c>
    </row>
    <row r="14053" spans="12:13" ht="18" customHeight="1" x14ac:dyDescent="0.25">
      <c r="L14053" s="516"/>
      <c r="M14053" s="410" t="str">
        <f>IFERROR(IF($A14054=VLOOKUP($A14054,AGOTADOS!$A$3:$H$4997,1,FALSE),"AGOTADO","SI HAY"),"")</f>
        <v/>
      </c>
    </row>
    <row r="14054" spans="12:13" ht="18" customHeight="1" x14ac:dyDescent="0.25">
      <c r="L14054" s="516"/>
      <c r="M14054" s="410" t="str">
        <f>IFERROR(IF($A14055=VLOOKUP($A14055,AGOTADOS!$A$3:$H$4997,1,FALSE),"AGOTADO","SI HAY"),"")</f>
        <v/>
      </c>
    </row>
    <row r="14055" spans="12:13" ht="18" customHeight="1" x14ac:dyDescent="0.25">
      <c r="L14055" s="516"/>
      <c r="M14055" s="410" t="str">
        <f>IFERROR(IF($A14056=VLOOKUP($A14056,AGOTADOS!$A$3:$H$4997,1,FALSE),"AGOTADO","SI HAY"),"")</f>
        <v/>
      </c>
    </row>
    <row r="14056" spans="12:13" ht="18" customHeight="1" x14ac:dyDescent="0.25">
      <c r="L14056" s="516"/>
      <c r="M14056" s="410" t="str">
        <f>IFERROR(IF($A14057=VLOOKUP($A14057,AGOTADOS!$A$3:$H$4997,1,FALSE),"AGOTADO","SI HAY"),"")</f>
        <v/>
      </c>
    </row>
    <row r="14057" spans="12:13" ht="18" customHeight="1" x14ac:dyDescent="0.25">
      <c r="L14057" s="516"/>
      <c r="M14057" s="410" t="str">
        <f>IFERROR(IF($A14058=VLOOKUP($A14058,AGOTADOS!$A$3:$H$4997,1,FALSE),"AGOTADO","SI HAY"),"")</f>
        <v/>
      </c>
    </row>
    <row r="14058" spans="12:13" ht="18" customHeight="1" x14ac:dyDescent="0.25">
      <c r="L14058" s="516"/>
      <c r="M14058" s="410" t="str">
        <f>IFERROR(IF($A14059=VLOOKUP($A14059,AGOTADOS!$A$3:$H$4997,1,FALSE),"AGOTADO","SI HAY"),"")</f>
        <v/>
      </c>
    </row>
    <row r="14059" spans="12:13" ht="18" customHeight="1" x14ac:dyDescent="0.25">
      <c r="L14059" s="516"/>
      <c r="M14059" s="410" t="str">
        <f>IFERROR(IF($A14060=VLOOKUP($A14060,AGOTADOS!$A$3:$H$4997,1,FALSE),"AGOTADO","SI HAY"),"")</f>
        <v/>
      </c>
    </row>
    <row r="14060" spans="12:13" ht="18" customHeight="1" x14ac:dyDescent="0.25">
      <c r="L14060" s="516"/>
      <c r="M14060" s="410" t="str">
        <f>IFERROR(IF($A14061=VLOOKUP($A14061,AGOTADOS!$A$3:$H$4997,1,FALSE),"AGOTADO","SI HAY"),"")</f>
        <v/>
      </c>
    </row>
    <row r="14061" spans="12:13" ht="18" customHeight="1" x14ac:dyDescent="0.25">
      <c r="L14061" s="516"/>
      <c r="M14061" s="410" t="str">
        <f>IFERROR(IF($A14062=VLOOKUP($A14062,AGOTADOS!$A$3:$H$4997,1,FALSE),"AGOTADO","SI HAY"),"")</f>
        <v/>
      </c>
    </row>
    <row r="14062" spans="12:13" ht="18" customHeight="1" x14ac:dyDescent="0.25">
      <c r="L14062" s="516"/>
      <c r="M14062" s="410" t="str">
        <f>IFERROR(IF($A14063=VLOOKUP($A14063,AGOTADOS!$A$3:$H$4997,1,FALSE),"AGOTADO","SI HAY"),"")</f>
        <v/>
      </c>
    </row>
    <row r="14063" spans="12:13" ht="18" customHeight="1" x14ac:dyDescent="0.25">
      <c r="L14063" s="516"/>
      <c r="M14063" s="410" t="str">
        <f>IFERROR(IF($A14064=VLOOKUP($A14064,AGOTADOS!$A$3:$H$4997,1,FALSE),"AGOTADO","SI HAY"),"")</f>
        <v/>
      </c>
    </row>
    <row r="14064" spans="12:13" ht="18" customHeight="1" x14ac:dyDescent="0.25">
      <c r="L14064" s="516"/>
      <c r="M14064" s="410" t="str">
        <f>IFERROR(IF($A14065=VLOOKUP($A14065,AGOTADOS!$A$3:$H$4997,1,FALSE),"AGOTADO","SI HAY"),"")</f>
        <v/>
      </c>
    </row>
    <row r="14065" spans="12:13" ht="18" customHeight="1" x14ac:dyDescent="0.25">
      <c r="L14065" s="516"/>
      <c r="M14065" s="410" t="str">
        <f>IFERROR(IF($A14066=VLOOKUP($A14066,AGOTADOS!$A$3:$H$4997,1,FALSE),"AGOTADO","SI HAY"),"")</f>
        <v/>
      </c>
    </row>
    <row r="14066" spans="12:13" ht="18" customHeight="1" x14ac:dyDescent="0.25">
      <c r="L14066" s="516"/>
      <c r="M14066" s="410" t="str">
        <f>IFERROR(IF($A14067=VLOOKUP($A14067,AGOTADOS!$A$3:$H$4997,1,FALSE),"AGOTADO","SI HAY"),"")</f>
        <v/>
      </c>
    </row>
    <row r="14067" spans="12:13" ht="18" customHeight="1" x14ac:dyDescent="0.25">
      <c r="L14067" s="516"/>
      <c r="M14067" s="410" t="str">
        <f>IFERROR(IF($A14068=VLOOKUP($A14068,AGOTADOS!$A$3:$H$4997,1,FALSE),"AGOTADO","SI HAY"),"")</f>
        <v/>
      </c>
    </row>
    <row r="14068" spans="12:13" ht="18" customHeight="1" x14ac:dyDescent="0.25">
      <c r="L14068" s="516"/>
      <c r="M14068" s="410" t="str">
        <f>IFERROR(IF($A14069=VLOOKUP($A14069,AGOTADOS!$A$3:$H$4997,1,FALSE),"AGOTADO","SI HAY"),"")</f>
        <v/>
      </c>
    </row>
    <row r="14069" spans="12:13" ht="18" customHeight="1" x14ac:dyDescent="0.25">
      <c r="L14069" s="516"/>
      <c r="M14069" s="410" t="str">
        <f>IFERROR(IF($A14070=VLOOKUP($A14070,AGOTADOS!$A$3:$H$4997,1,FALSE),"AGOTADO","SI HAY"),"")</f>
        <v/>
      </c>
    </row>
    <row r="14070" spans="12:13" ht="18" customHeight="1" x14ac:dyDescent="0.25">
      <c r="L14070" s="516"/>
      <c r="M14070" s="410" t="str">
        <f>IFERROR(IF($A14071=VLOOKUP($A14071,AGOTADOS!$A$3:$H$4997,1,FALSE),"AGOTADO","SI HAY"),"")</f>
        <v/>
      </c>
    </row>
    <row r="14071" spans="12:13" ht="18" customHeight="1" x14ac:dyDescent="0.25">
      <c r="L14071" s="516"/>
      <c r="M14071" s="410" t="str">
        <f>IFERROR(IF($A14072=VLOOKUP($A14072,AGOTADOS!$A$3:$H$4997,1,FALSE),"AGOTADO","SI HAY"),"")</f>
        <v/>
      </c>
    </row>
    <row r="14072" spans="12:13" ht="18" customHeight="1" x14ac:dyDescent="0.25">
      <c r="L14072" s="516"/>
      <c r="M14072" s="410" t="str">
        <f>IFERROR(IF($A14073=VLOOKUP($A14073,AGOTADOS!$A$3:$H$4997,1,FALSE),"AGOTADO","SI HAY"),"")</f>
        <v/>
      </c>
    </row>
    <row r="14073" spans="12:13" ht="18" customHeight="1" x14ac:dyDescent="0.25">
      <c r="L14073" s="516"/>
      <c r="M14073" s="410" t="str">
        <f>IFERROR(IF($A14074=VLOOKUP($A14074,AGOTADOS!$A$3:$H$4997,1,FALSE),"AGOTADO","SI HAY"),"")</f>
        <v/>
      </c>
    </row>
    <row r="14074" spans="12:13" ht="18" customHeight="1" x14ac:dyDescent="0.25">
      <c r="L14074" s="516"/>
      <c r="M14074" s="410" t="str">
        <f>IFERROR(IF($A14075=VLOOKUP($A14075,AGOTADOS!$A$3:$H$4997,1,FALSE),"AGOTADO","SI HAY"),"")</f>
        <v/>
      </c>
    </row>
    <row r="14075" spans="12:13" ht="18" customHeight="1" x14ac:dyDescent="0.25">
      <c r="L14075" s="516"/>
      <c r="M14075" s="410" t="str">
        <f>IFERROR(IF($A14076=VLOOKUP($A14076,AGOTADOS!$A$3:$H$4997,1,FALSE),"AGOTADO","SI HAY"),"")</f>
        <v/>
      </c>
    </row>
    <row r="14076" spans="12:13" ht="18" customHeight="1" x14ac:dyDescent="0.25">
      <c r="L14076" s="516"/>
      <c r="M14076" s="410" t="str">
        <f>IFERROR(IF($A14077=VLOOKUP($A14077,AGOTADOS!$A$3:$H$4997,1,FALSE),"AGOTADO","SI HAY"),"")</f>
        <v/>
      </c>
    </row>
    <row r="14077" spans="12:13" ht="18" customHeight="1" x14ac:dyDescent="0.25">
      <c r="L14077" s="516"/>
      <c r="M14077" s="410" t="str">
        <f>IFERROR(IF($A14078=VLOOKUP($A14078,AGOTADOS!$A$3:$H$4997,1,FALSE),"AGOTADO","SI HAY"),"")</f>
        <v/>
      </c>
    </row>
    <row r="14078" spans="12:13" ht="18" customHeight="1" x14ac:dyDescent="0.25">
      <c r="L14078" s="516"/>
      <c r="M14078" s="410" t="str">
        <f>IFERROR(IF($A14079=VLOOKUP($A14079,AGOTADOS!$A$3:$H$4997,1,FALSE),"AGOTADO","SI HAY"),"")</f>
        <v/>
      </c>
    </row>
    <row r="14079" spans="12:13" ht="18" customHeight="1" x14ac:dyDescent="0.25">
      <c r="L14079" s="516"/>
      <c r="M14079" s="410" t="str">
        <f>IFERROR(IF($A14080=VLOOKUP($A14080,AGOTADOS!$A$3:$H$4997,1,FALSE),"AGOTADO","SI HAY"),"")</f>
        <v/>
      </c>
    </row>
    <row r="14080" spans="12:13" ht="18" customHeight="1" x14ac:dyDescent="0.25">
      <c r="L14080" s="516"/>
      <c r="M14080" s="410" t="str">
        <f>IFERROR(IF($A14081=VLOOKUP($A14081,AGOTADOS!$A$3:$H$4997,1,FALSE),"AGOTADO","SI HAY"),"")</f>
        <v/>
      </c>
    </row>
    <row r="14081" spans="12:13" ht="18" customHeight="1" x14ac:dyDescent="0.25">
      <c r="L14081" s="516"/>
      <c r="M14081" s="410" t="str">
        <f>IFERROR(IF($A14082=VLOOKUP($A14082,AGOTADOS!$A$3:$H$4997,1,FALSE),"AGOTADO","SI HAY"),"")</f>
        <v/>
      </c>
    </row>
    <row r="14082" spans="12:13" ht="18" customHeight="1" x14ac:dyDescent="0.25">
      <c r="L14082" s="516"/>
      <c r="M14082" s="410" t="str">
        <f>IFERROR(IF($A14083=VLOOKUP($A14083,AGOTADOS!$A$3:$H$4997,1,FALSE),"AGOTADO","SI HAY"),"")</f>
        <v/>
      </c>
    </row>
    <row r="14083" spans="12:13" ht="18" customHeight="1" x14ac:dyDescent="0.25">
      <c r="L14083" s="516"/>
      <c r="M14083" s="410" t="str">
        <f>IFERROR(IF($A14084=VLOOKUP($A14084,AGOTADOS!$A$3:$H$4997,1,FALSE),"AGOTADO","SI HAY"),"")</f>
        <v/>
      </c>
    </row>
    <row r="14084" spans="12:13" ht="18" customHeight="1" x14ac:dyDescent="0.25">
      <c r="L14084" s="516"/>
      <c r="M14084" s="410" t="str">
        <f>IFERROR(IF($A14085=VLOOKUP($A14085,AGOTADOS!$A$3:$H$4997,1,FALSE),"AGOTADO","SI HAY"),"")</f>
        <v/>
      </c>
    </row>
    <row r="14085" spans="12:13" ht="18" customHeight="1" x14ac:dyDescent="0.25">
      <c r="L14085" s="516"/>
      <c r="M14085" s="410" t="str">
        <f>IFERROR(IF($A14086=VLOOKUP($A14086,AGOTADOS!$A$3:$H$4997,1,FALSE),"AGOTADO","SI HAY"),"")</f>
        <v/>
      </c>
    </row>
    <row r="14086" spans="12:13" ht="18" customHeight="1" x14ac:dyDescent="0.25">
      <c r="L14086" s="516"/>
      <c r="M14086" s="410" t="str">
        <f>IFERROR(IF($A14087=VLOOKUP($A14087,AGOTADOS!$A$3:$H$4997,1,FALSE),"AGOTADO","SI HAY"),"")</f>
        <v/>
      </c>
    </row>
    <row r="14087" spans="12:13" ht="18" customHeight="1" x14ac:dyDescent="0.25">
      <c r="L14087" s="516"/>
      <c r="M14087" s="410" t="str">
        <f>IFERROR(IF($A14088=VLOOKUP($A14088,AGOTADOS!$A$3:$H$4997,1,FALSE),"AGOTADO","SI HAY"),"")</f>
        <v/>
      </c>
    </row>
    <row r="14088" spans="12:13" ht="18" customHeight="1" x14ac:dyDescent="0.25">
      <c r="L14088" s="516"/>
      <c r="M14088" s="410" t="str">
        <f>IFERROR(IF($A14089=VLOOKUP($A14089,AGOTADOS!$A$3:$H$4997,1,FALSE),"AGOTADO","SI HAY"),"")</f>
        <v/>
      </c>
    </row>
    <row r="14089" spans="12:13" ht="18" customHeight="1" x14ac:dyDescent="0.25">
      <c r="L14089" s="516"/>
      <c r="M14089" s="410" t="str">
        <f>IFERROR(IF($A14090=VLOOKUP($A14090,AGOTADOS!$A$3:$H$4997,1,FALSE),"AGOTADO","SI HAY"),"")</f>
        <v/>
      </c>
    </row>
    <row r="14090" spans="12:13" ht="18" customHeight="1" x14ac:dyDescent="0.25">
      <c r="L14090" s="516"/>
      <c r="M14090" s="410" t="str">
        <f>IFERROR(IF($A14091=VLOOKUP($A14091,AGOTADOS!$A$3:$H$4997,1,FALSE),"AGOTADO","SI HAY"),"")</f>
        <v/>
      </c>
    </row>
    <row r="14091" spans="12:13" ht="18" customHeight="1" x14ac:dyDescent="0.25">
      <c r="L14091" s="516"/>
      <c r="M14091" s="410" t="str">
        <f>IFERROR(IF($A14092=VLOOKUP($A14092,AGOTADOS!$A$3:$H$4997,1,FALSE),"AGOTADO","SI HAY"),"")</f>
        <v/>
      </c>
    </row>
    <row r="14092" spans="12:13" ht="18" customHeight="1" x14ac:dyDescent="0.25">
      <c r="L14092" s="516"/>
      <c r="M14092" s="410" t="str">
        <f>IFERROR(IF($A14093=VLOOKUP($A14093,AGOTADOS!$A$3:$H$4997,1,FALSE),"AGOTADO","SI HAY"),"")</f>
        <v/>
      </c>
    </row>
    <row r="14093" spans="12:13" ht="18" customHeight="1" x14ac:dyDescent="0.25">
      <c r="L14093" s="516"/>
      <c r="M14093" s="410" t="str">
        <f>IFERROR(IF($A14094=VLOOKUP($A14094,AGOTADOS!$A$3:$H$4997,1,FALSE),"AGOTADO","SI HAY"),"")</f>
        <v/>
      </c>
    </row>
    <row r="14094" spans="12:13" ht="18" customHeight="1" x14ac:dyDescent="0.25">
      <c r="L14094" s="516"/>
      <c r="M14094" s="410" t="str">
        <f>IFERROR(IF($A14095=VLOOKUP($A14095,AGOTADOS!$A$3:$H$4997,1,FALSE),"AGOTADO","SI HAY"),"")</f>
        <v/>
      </c>
    </row>
    <row r="14095" spans="12:13" ht="18" customHeight="1" x14ac:dyDescent="0.25">
      <c r="L14095" s="516"/>
      <c r="M14095" s="410" t="str">
        <f>IFERROR(IF($A14096=VLOOKUP($A14096,AGOTADOS!$A$3:$H$4997,1,FALSE),"AGOTADO","SI HAY"),"")</f>
        <v/>
      </c>
    </row>
    <row r="14096" spans="12:13" ht="18" customHeight="1" x14ac:dyDescent="0.25">
      <c r="L14096" s="516"/>
      <c r="M14096" s="410" t="str">
        <f>IFERROR(IF($A14097=VLOOKUP($A14097,AGOTADOS!$A$3:$H$4997,1,FALSE),"AGOTADO","SI HAY"),"")</f>
        <v/>
      </c>
    </row>
    <row r="14097" spans="12:13" ht="18" customHeight="1" x14ac:dyDescent="0.25">
      <c r="L14097" s="516"/>
      <c r="M14097" s="410" t="str">
        <f>IFERROR(IF($A14098=VLOOKUP($A14098,AGOTADOS!$A$3:$H$4997,1,FALSE),"AGOTADO","SI HAY"),"")</f>
        <v/>
      </c>
    </row>
    <row r="14098" spans="12:13" ht="18" customHeight="1" x14ac:dyDescent="0.25">
      <c r="L14098" s="516"/>
      <c r="M14098" s="410" t="str">
        <f>IFERROR(IF($A14099=VLOOKUP($A14099,AGOTADOS!$A$3:$H$4997,1,FALSE),"AGOTADO","SI HAY"),"")</f>
        <v/>
      </c>
    </row>
    <row r="14099" spans="12:13" ht="18" customHeight="1" x14ac:dyDescent="0.25">
      <c r="L14099" s="516"/>
      <c r="M14099" s="410" t="str">
        <f>IFERROR(IF($A14100=VLOOKUP($A14100,AGOTADOS!$A$3:$H$4997,1,FALSE),"AGOTADO","SI HAY"),"")</f>
        <v/>
      </c>
    </row>
    <row r="14100" spans="12:13" ht="18" customHeight="1" x14ac:dyDescent="0.25">
      <c r="L14100" s="516"/>
      <c r="M14100" s="410" t="str">
        <f>IFERROR(IF($A14101=VLOOKUP($A14101,AGOTADOS!$A$3:$H$4997,1,FALSE),"AGOTADO","SI HAY"),"")</f>
        <v/>
      </c>
    </row>
    <row r="14101" spans="12:13" ht="18" customHeight="1" x14ac:dyDescent="0.25">
      <c r="L14101" s="516"/>
      <c r="M14101" s="410" t="str">
        <f>IFERROR(IF($A14102=VLOOKUP($A14102,AGOTADOS!$A$3:$H$4997,1,FALSE),"AGOTADO","SI HAY"),"")</f>
        <v/>
      </c>
    </row>
    <row r="14102" spans="12:13" ht="18" customHeight="1" x14ac:dyDescent="0.25">
      <c r="L14102" s="516"/>
      <c r="M14102" s="410" t="str">
        <f>IFERROR(IF($A14103=VLOOKUP($A14103,AGOTADOS!$A$3:$H$4997,1,FALSE),"AGOTADO","SI HAY"),"")</f>
        <v/>
      </c>
    </row>
    <row r="14103" spans="12:13" ht="18" customHeight="1" x14ac:dyDescent="0.25">
      <c r="L14103" s="516"/>
      <c r="M14103" s="410" t="str">
        <f>IFERROR(IF($A14104=VLOOKUP($A14104,AGOTADOS!$A$3:$H$4997,1,FALSE),"AGOTADO","SI HAY"),"")</f>
        <v/>
      </c>
    </row>
    <row r="14104" spans="12:13" ht="18" customHeight="1" x14ac:dyDescent="0.25">
      <c r="L14104" s="516"/>
      <c r="M14104" s="410" t="str">
        <f>IFERROR(IF($A14105=VLOOKUP($A14105,AGOTADOS!$A$3:$H$4997,1,FALSE),"AGOTADO","SI HAY"),"")</f>
        <v/>
      </c>
    </row>
    <row r="14105" spans="12:13" ht="18" customHeight="1" x14ac:dyDescent="0.25">
      <c r="L14105" s="516"/>
      <c r="M14105" s="410" t="str">
        <f>IFERROR(IF($A14106=VLOOKUP($A14106,AGOTADOS!$A$3:$H$4997,1,FALSE),"AGOTADO","SI HAY"),"")</f>
        <v/>
      </c>
    </row>
    <row r="14106" spans="12:13" ht="18" customHeight="1" x14ac:dyDescent="0.25">
      <c r="L14106" s="516"/>
      <c r="M14106" s="410" t="str">
        <f>IFERROR(IF($A14107=VLOOKUP($A14107,AGOTADOS!$A$3:$H$4997,1,FALSE),"AGOTADO","SI HAY"),"")</f>
        <v/>
      </c>
    </row>
    <row r="14107" spans="12:13" ht="18" customHeight="1" x14ac:dyDescent="0.25">
      <c r="L14107" s="516"/>
      <c r="M14107" s="410" t="str">
        <f>IFERROR(IF($A14108=VLOOKUP($A14108,AGOTADOS!$A$3:$H$4997,1,FALSE),"AGOTADO","SI HAY"),"")</f>
        <v/>
      </c>
    </row>
    <row r="14108" spans="12:13" ht="18" customHeight="1" x14ac:dyDescent="0.25">
      <c r="L14108" s="516"/>
      <c r="M14108" s="410" t="str">
        <f>IFERROR(IF($A14109=VLOOKUP($A14109,AGOTADOS!$A$3:$H$4997,1,FALSE),"AGOTADO","SI HAY"),"")</f>
        <v/>
      </c>
    </row>
    <row r="14109" spans="12:13" ht="18" customHeight="1" x14ac:dyDescent="0.25">
      <c r="L14109" s="516"/>
      <c r="M14109" s="410" t="str">
        <f>IFERROR(IF($A14110=VLOOKUP($A14110,AGOTADOS!$A$3:$H$4997,1,FALSE),"AGOTADO","SI HAY"),"")</f>
        <v/>
      </c>
    </row>
    <row r="14110" spans="12:13" ht="18" customHeight="1" x14ac:dyDescent="0.25">
      <c r="L14110" s="516"/>
      <c r="M14110" s="410" t="str">
        <f>IFERROR(IF($A14111=VLOOKUP($A14111,AGOTADOS!$A$3:$H$4997,1,FALSE),"AGOTADO","SI HAY"),"")</f>
        <v/>
      </c>
    </row>
    <row r="14111" spans="12:13" ht="18" customHeight="1" x14ac:dyDescent="0.25">
      <c r="L14111" s="516"/>
      <c r="M14111" s="410" t="str">
        <f>IFERROR(IF($A14112=VLOOKUP($A14112,AGOTADOS!$A$3:$H$4997,1,FALSE),"AGOTADO","SI HAY"),"")</f>
        <v/>
      </c>
    </row>
    <row r="14112" spans="12:13" ht="18" customHeight="1" x14ac:dyDescent="0.25">
      <c r="L14112" s="516"/>
      <c r="M14112" s="410" t="str">
        <f>IFERROR(IF($A14113=VLOOKUP($A14113,AGOTADOS!$A$3:$H$4997,1,FALSE),"AGOTADO","SI HAY"),"")</f>
        <v/>
      </c>
    </row>
    <row r="14113" spans="12:13" ht="18" customHeight="1" x14ac:dyDescent="0.25">
      <c r="L14113" s="516"/>
      <c r="M14113" s="410" t="str">
        <f>IFERROR(IF($A14114=VLOOKUP($A14114,AGOTADOS!$A$3:$H$4997,1,FALSE),"AGOTADO","SI HAY"),"")</f>
        <v/>
      </c>
    </row>
    <row r="14114" spans="12:13" ht="18" customHeight="1" x14ac:dyDescent="0.25">
      <c r="L14114" s="516"/>
      <c r="M14114" s="410" t="str">
        <f>IFERROR(IF($A14115=VLOOKUP($A14115,AGOTADOS!$A$3:$H$4997,1,FALSE),"AGOTADO","SI HAY"),"")</f>
        <v/>
      </c>
    </row>
    <row r="14115" spans="12:13" ht="18" customHeight="1" x14ac:dyDescent="0.25">
      <c r="L14115" s="516"/>
      <c r="M14115" s="410" t="str">
        <f>IFERROR(IF($A14116=VLOOKUP($A14116,AGOTADOS!$A$3:$H$4997,1,FALSE),"AGOTADO","SI HAY"),"")</f>
        <v/>
      </c>
    </row>
    <row r="14116" spans="12:13" ht="18" customHeight="1" x14ac:dyDescent="0.25">
      <c r="L14116" s="516"/>
      <c r="M14116" s="410" t="str">
        <f>IFERROR(IF($A14117=VLOOKUP($A14117,AGOTADOS!$A$3:$H$4997,1,FALSE),"AGOTADO","SI HAY"),"")</f>
        <v/>
      </c>
    </row>
    <row r="14117" spans="12:13" ht="18" customHeight="1" x14ac:dyDescent="0.25">
      <c r="L14117" s="516"/>
      <c r="M14117" s="410" t="str">
        <f>IFERROR(IF($A14118=VLOOKUP($A14118,AGOTADOS!$A$3:$H$4997,1,FALSE),"AGOTADO","SI HAY"),"")</f>
        <v/>
      </c>
    </row>
    <row r="14118" spans="12:13" ht="18" customHeight="1" x14ac:dyDescent="0.25">
      <c r="L14118" s="516"/>
      <c r="M14118" s="410" t="str">
        <f>IFERROR(IF($A14119=VLOOKUP($A14119,AGOTADOS!$A$3:$H$4997,1,FALSE),"AGOTADO","SI HAY"),"")</f>
        <v/>
      </c>
    </row>
    <row r="14119" spans="12:13" ht="18" customHeight="1" x14ac:dyDescent="0.25">
      <c r="L14119" s="516"/>
      <c r="M14119" s="410" t="str">
        <f>IFERROR(IF($A14120=VLOOKUP($A14120,AGOTADOS!$A$3:$H$4997,1,FALSE),"AGOTADO","SI HAY"),"")</f>
        <v/>
      </c>
    </row>
    <row r="14120" spans="12:13" ht="18" customHeight="1" x14ac:dyDescent="0.25">
      <c r="L14120" s="516"/>
      <c r="M14120" s="410" t="str">
        <f>IFERROR(IF($A14121=VLOOKUP($A14121,AGOTADOS!$A$3:$H$4997,1,FALSE),"AGOTADO","SI HAY"),"")</f>
        <v/>
      </c>
    </row>
    <row r="14121" spans="12:13" ht="18" customHeight="1" x14ac:dyDescent="0.25">
      <c r="L14121" s="516"/>
      <c r="M14121" s="410" t="str">
        <f>IFERROR(IF($A14122=VLOOKUP($A14122,AGOTADOS!$A$3:$H$4997,1,FALSE),"AGOTADO","SI HAY"),"")</f>
        <v/>
      </c>
    </row>
    <row r="14122" spans="12:13" ht="18" customHeight="1" x14ac:dyDescent="0.25">
      <c r="L14122" s="516"/>
      <c r="M14122" s="410" t="str">
        <f>IFERROR(IF($A14123=VLOOKUP($A14123,AGOTADOS!$A$3:$H$4997,1,FALSE),"AGOTADO","SI HAY"),"")</f>
        <v/>
      </c>
    </row>
    <row r="14123" spans="12:13" ht="18" customHeight="1" x14ac:dyDescent="0.25">
      <c r="L14123" s="516"/>
      <c r="M14123" s="410" t="str">
        <f>IFERROR(IF($A14124=VLOOKUP($A14124,AGOTADOS!$A$3:$H$4997,1,FALSE),"AGOTADO","SI HAY"),"")</f>
        <v/>
      </c>
    </row>
    <row r="14124" spans="12:13" ht="18" customHeight="1" x14ac:dyDescent="0.25">
      <c r="L14124" s="516"/>
      <c r="M14124" s="410" t="str">
        <f>IFERROR(IF($A14125=VLOOKUP($A14125,AGOTADOS!$A$3:$H$4997,1,FALSE),"AGOTADO","SI HAY"),"")</f>
        <v/>
      </c>
    </row>
    <row r="14125" spans="12:13" ht="18" customHeight="1" x14ac:dyDescent="0.25">
      <c r="L14125" s="516"/>
      <c r="M14125" s="410" t="str">
        <f>IFERROR(IF($A14126=VLOOKUP($A14126,AGOTADOS!$A$3:$H$4997,1,FALSE),"AGOTADO","SI HAY"),"")</f>
        <v/>
      </c>
    </row>
    <row r="14126" spans="12:13" ht="18" customHeight="1" x14ac:dyDescent="0.25">
      <c r="L14126" s="516"/>
      <c r="M14126" s="410" t="str">
        <f>IFERROR(IF($A14127=VLOOKUP($A14127,AGOTADOS!$A$3:$H$4997,1,FALSE),"AGOTADO","SI HAY"),"")</f>
        <v/>
      </c>
    </row>
    <row r="14127" spans="12:13" ht="18" customHeight="1" x14ac:dyDescent="0.25">
      <c r="L14127" s="516"/>
      <c r="M14127" s="410" t="str">
        <f>IFERROR(IF($A14128=VLOOKUP($A14128,AGOTADOS!$A$3:$H$4997,1,FALSE),"AGOTADO","SI HAY"),"")</f>
        <v/>
      </c>
    </row>
    <row r="14128" spans="12:13" ht="18" customHeight="1" x14ac:dyDescent="0.25">
      <c r="L14128" s="516"/>
      <c r="M14128" s="410" t="str">
        <f>IFERROR(IF($A14129=VLOOKUP($A14129,AGOTADOS!$A$3:$H$4997,1,FALSE),"AGOTADO","SI HAY"),"")</f>
        <v/>
      </c>
    </row>
    <row r="14129" spans="12:13" ht="18" customHeight="1" x14ac:dyDescent="0.25">
      <c r="L14129" s="516"/>
      <c r="M14129" s="410" t="str">
        <f>IFERROR(IF($A14130=VLOOKUP($A14130,AGOTADOS!$A$3:$H$4997,1,FALSE),"AGOTADO","SI HAY"),"")</f>
        <v/>
      </c>
    </row>
    <row r="14130" spans="12:13" ht="18" customHeight="1" x14ac:dyDescent="0.25">
      <c r="L14130" s="516"/>
      <c r="M14130" s="410" t="str">
        <f>IFERROR(IF($A14131=VLOOKUP($A14131,AGOTADOS!$A$3:$H$4997,1,FALSE),"AGOTADO","SI HAY"),"")</f>
        <v/>
      </c>
    </row>
    <row r="14131" spans="12:13" ht="18" customHeight="1" x14ac:dyDescent="0.25">
      <c r="L14131" s="516"/>
      <c r="M14131" s="410" t="str">
        <f>IFERROR(IF($A14132=VLOOKUP($A14132,AGOTADOS!$A$3:$H$4997,1,FALSE),"AGOTADO","SI HAY"),"")</f>
        <v/>
      </c>
    </row>
    <row r="14132" spans="12:13" ht="18" customHeight="1" x14ac:dyDescent="0.25">
      <c r="L14132" s="516"/>
      <c r="M14132" s="410" t="str">
        <f>IFERROR(IF($A14133=VLOOKUP($A14133,AGOTADOS!$A$3:$H$4997,1,FALSE),"AGOTADO","SI HAY"),"")</f>
        <v/>
      </c>
    </row>
    <row r="14133" spans="12:13" ht="18" customHeight="1" x14ac:dyDescent="0.25">
      <c r="L14133" s="516"/>
      <c r="M14133" s="410" t="str">
        <f>IFERROR(IF($A14134=VLOOKUP($A14134,AGOTADOS!$A$3:$H$4997,1,FALSE),"AGOTADO","SI HAY"),"")</f>
        <v/>
      </c>
    </row>
    <row r="14134" spans="12:13" ht="18" customHeight="1" x14ac:dyDescent="0.25">
      <c r="L14134" s="516"/>
      <c r="M14134" s="410" t="str">
        <f>IFERROR(IF($A14135=VLOOKUP($A14135,AGOTADOS!$A$3:$H$4997,1,FALSE),"AGOTADO","SI HAY"),"")</f>
        <v/>
      </c>
    </row>
    <row r="14135" spans="12:13" ht="18" customHeight="1" x14ac:dyDescent="0.25">
      <c r="L14135" s="516"/>
      <c r="M14135" s="410" t="str">
        <f>IFERROR(IF($A14136=VLOOKUP($A14136,AGOTADOS!$A$3:$H$4997,1,FALSE),"AGOTADO","SI HAY"),"")</f>
        <v/>
      </c>
    </row>
    <row r="14136" spans="12:13" ht="18" customHeight="1" x14ac:dyDescent="0.25">
      <c r="L14136" s="516"/>
      <c r="M14136" s="410" t="str">
        <f>IFERROR(IF($A14137=VLOOKUP($A14137,AGOTADOS!$A$3:$H$4997,1,FALSE),"AGOTADO","SI HAY"),"")</f>
        <v/>
      </c>
    </row>
    <row r="14137" spans="12:13" ht="18" customHeight="1" x14ac:dyDescent="0.25">
      <c r="L14137" s="516"/>
      <c r="M14137" s="410" t="str">
        <f>IFERROR(IF($A14138=VLOOKUP($A14138,AGOTADOS!$A$3:$H$4997,1,FALSE),"AGOTADO","SI HAY"),"")</f>
        <v/>
      </c>
    </row>
    <row r="14138" spans="12:13" ht="18" customHeight="1" x14ac:dyDescent="0.25">
      <c r="L14138" s="516"/>
      <c r="M14138" s="410" t="str">
        <f>IFERROR(IF($A14139=VLOOKUP($A14139,AGOTADOS!$A$3:$H$4997,1,FALSE),"AGOTADO","SI HAY"),"")</f>
        <v/>
      </c>
    </row>
    <row r="14139" spans="12:13" ht="18" customHeight="1" x14ac:dyDescent="0.25">
      <c r="L14139" s="516"/>
      <c r="M14139" s="410" t="str">
        <f>IFERROR(IF($A14140=VLOOKUP($A14140,AGOTADOS!$A$3:$H$4997,1,FALSE),"AGOTADO","SI HAY"),"")</f>
        <v/>
      </c>
    </row>
    <row r="14140" spans="12:13" ht="18" customHeight="1" x14ac:dyDescent="0.25">
      <c r="L14140" s="516"/>
      <c r="M14140" s="410" t="str">
        <f>IFERROR(IF($A14141=VLOOKUP($A14141,AGOTADOS!$A$3:$H$4997,1,FALSE),"AGOTADO","SI HAY"),"")</f>
        <v/>
      </c>
    </row>
    <row r="14141" spans="12:13" ht="18" customHeight="1" x14ac:dyDescent="0.25">
      <c r="L14141" s="516"/>
      <c r="M14141" s="410" t="str">
        <f>IFERROR(IF($A14142=VLOOKUP($A14142,AGOTADOS!$A$3:$H$4997,1,FALSE),"AGOTADO","SI HAY"),"")</f>
        <v/>
      </c>
    </row>
    <row r="14142" spans="12:13" ht="18" customHeight="1" x14ac:dyDescent="0.25">
      <c r="L14142" s="516"/>
      <c r="M14142" s="410" t="str">
        <f>IFERROR(IF($A14143=VLOOKUP($A14143,AGOTADOS!$A$3:$H$4997,1,FALSE),"AGOTADO","SI HAY"),"")</f>
        <v/>
      </c>
    </row>
    <row r="14143" spans="12:13" ht="18" customHeight="1" x14ac:dyDescent="0.25">
      <c r="L14143" s="516"/>
      <c r="M14143" s="410" t="str">
        <f>IFERROR(IF($A14144=VLOOKUP($A14144,AGOTADOS!$A$3:$H$4997,1,FALSE),"AGOTADO","SI HAY"),"")</f>
        <v/>
      </c>
    </row>
    <row r="14144" spans="12:13" ht="18" customHeight="1" x14ac:dyDescent="0.25">
      <c r="L14144" s="516"/>
      <c r="M14144" s="410" t="str">
        <f>IFERROR(IF($A14145=VLOOKUP($A14145,AGOTADOS!$A$3:$H$4997,1,FALSE),"AGOTADO","SI HAY"),"")</f>
        <v/>
      </c>
    </row>
    <row r="14145" spans="12:13" ht="18" customHeight="1" x14ac:dyDescent="0.25">
      <c r="L14145" s="516"/>
      <c r="M14145" s="410" t="str">
        <f>IFERROR(IF($A14146=VLOOKUP($A14146,AGOTADOS!$A$3:$H$4997,1,FALSE),"AGOTADO","SI HAY"),"")</f>
        <v/>
      </c>
    </row>
    <row r="14146" spans="12:13" ht="18" customHeight="1" x14ac:dyDescent="0.25">
      <c r="L14146" s="516"/>
      <c r="M14146" s="410" t="str">
        <f>IFERROR(IF($A14147=VLOOKUP($A14147,AGOTADOS!$A$3:$H$4997,1,FALSE),"AGOTADO","SI HAY"),"")</f>
        <v/>
      </c>
    </row>
    <row r="14147" spans="12:13" ht="18" customHeight="1" x14ac:dyDescent="0.25">
      <c r="L14147" s="516"/>
      <c r="M14147" s="410" t="str">
        <f>IFERROR(IF($A14148=VLOOKUP($A14148,AGOTADOS!$A$3:$H$4997,1,FALSE),"AGOTADO","SI HAY"),"")</f>
        <v/>
      </c>
    </row>
    <row r="14148" spans="12:13" ht="18" customHeight="1" x14ac:dyDescent="0.25">
      <c r="L14148" s="516"/>
      <c r="M14148" s="410" t="str">
        <f>IFERROR(IF($A14149=VLOOKUP($A14149,AGOTADOS!$A$3:$H$4997,1,FALSE),"AGOTADO","SI HAY"),"")</f>
        <v/>
      </c>
    </row>
    <row r="14149" spans="12:13" ht="18" customHeight="1" x14ac:dyDescent="0.25">
      <c r="L14149" s="516"/>
      <c r="M14149" s="410" t="str">
        <f>IFERROR(IF($A14150=VLOOKUP($A14150,AGOTADOS!$A$3:$H$4997,1,FALSE),"AGOTADO","SI HAY"),"")</f>
        <v/>
      </c>
    </row>
    <row r="14150" spans="12:13" ht="18" customHeight="1" x14ac:dyDescent="0.25">
      <c r="L14150" s="516"/>
      <c r="M14150" s="410" t="str">
        <f>IFERROR(IF($A14151=VLOOKUP($A14151,AGOTADOS!$A$3:$H$4997,1,FALSE),"AGOTADO","SI HAY"),"")</f>
        <v/>
      </c>
    </row>
    <row r="14151" spans="12:13" ht="18" customHeight="1" x14ac:dyDescent="0.25">
      <c r="L14151" s="516"/>
      <c r="M14151" s="410" t="str">
        <f>IFERROR(IF($A14152=VLOOKUP($A14152,AGOTADOS!$A$3:$H$4997,1,FALSE),"AGOTADO","SI HAY"),"")</f>
        <v/>
      </c>
    </row>
    <row r="14152" spans="12:13" ht="18" customHeight="1" x14ac:dyDescent="0.25">
      <c r="L14152" s="516"/>
      <c r="M14152" s="410" t="str">
        <f>IFERROR(IF($A14153=VLOOKUP($A14153,AGOTADOS!$A$3:$H$4997,1,FALSE),"AGOTADO","SI HAY"),"")</f>
        <v/>
      </c>
    </row>
    <row r="14153" spans="12:13" ht="18" customHeight="1" x14ac:dyDescent="0.25">
      <c r="L14153" s="516"/>
      <c r="M14153" s="410" t="str">
        <f>IFERROR(IF($A14154=VLOOKUP($A14154,AGOTADOS!$A$3:$H$4997,1,FALSE),"AGOTADO","SI HAY"),"")</f>
        <v/>
      </c>
    </row>
    <row r="14154" spans="12:13" ht="18" customHeight="1" x14ac:dyDescent="0.25">
      <c r="L14154" s="516"/>
      <c r="M14154" s="410" t="str">
        <f>IFERROR(IF($A14155=VLOOKUP($A14155,AGOTADOS!$A$3:$H$4997,1,FALSE),"AGOTADO","SI HAY"),"")</f>
        <v/>
      </c>
    </row>
    <row r="14155" spans="12:13" ht="18" customHeight="1" x14ac:dyDescent="0.25">
      <c r="L14155" s="516"/>
      <c r="M14155" s="410" t="str">
        <f>IFERROR(IF($A14156=VLOOKUP($A14156,AGOTADOS!$A$3:$H$4997,1,FALSE),"AGOTADO","SI HAY"),"")</f>
        <v/>
      </c>
    </row>
    <row r="14156" spans="12:13" ht="18" customHeight="1" x14ac:dyDescent="0.25">
      <c r="L14156" s="516"/>
      <c r="M14156" s="410" t="str">
        <f>IFERROR(IF($A14157=VLOOKUP($A14157,AGOTADOS!$A$3:$H$4997,1,FALSE),"AGOTADO","SI HAY"),"")</f>
        <v/>
      </c>
    </row>
    <row r="14157" spans="12:13" ht="18" customHeight="1" x14ac:dyDescent="0.25">
      <c r="L14157" s="516"/>
      <c r="M14157" s="410" t="str">
        <f>IFERROR(IF($A14158=VLOOKUP($A14158,AGOTADOS!$A$3:$H$4997,1,FALSE),"AGOTADO","SI HAY"),"")</f>
        <v/>
      </c>
    </row>
    <row r="14158" spans="12:13" ht="18" customHeight="1" x14ac:dyDescent="0.25">
      <c r="L14158" s="516"/>
      <c r="M14158" s="410" t="str">
        <f>IFERROR(IF($A14159=VLOOKUP($A14159,AGOTADOS!$A$3:$H$4997,1,FALSE),"AGOTADO","SI HAY"),"")</f>
        <v/>
      </c>
    </row>
    <row r="14159" spans="12:13" ht="18" customHeight="1" x14ac:dyDescent="0.25">
      <c r="L14159" s="516"/>
      <c r="M14159" s="410" t="str">
        <f>IFERROR(IF($A14160=VLOOKUP($A14160,AGOTADOS!$A$3:$H$4997,1,FALSE),"AGOTADO","SI HAY"),"")</f>
        <v/>
      </c>
    </row>
    <row r="14160" spans="12:13" ht="18" customHeight="1" x14ac:dyDescent="0.25">
      <c r="L14160" s="516"/>
      <c r="M14160" s="410" t="str">
        <f>IFERROR(IF($A14161=VLOOKUP($A14161,AGOTADOS!$A$3:$H$4997,1,FALSE),"AGOTADO","SI HAY"),"")</f>
        <v/>
      </c>
    </row>
    <row r="14161" spans="12:13" ht="18" customHeight="1" x14ac:dyDescent="0.25">
      <c r="L14161" s="516"/>
      <c r="M14161" s="410" t="str">
        <f>IFERROR(IF($A14162=VLOOKUP($A14162,AGOTADOS!$A$3:$H$4997,1,FALSE),"AGOTADO","SI HAY"),"")</f>
        <v/>
      </c>
    </row>
    <row r="14162" spans="12:13" ht="18" customHeight="1" x14ac:dyDescent="0.25">
      <c r="L14162" s="516"/>
      <c r="M14162" s="410" t="str">
        <f>IFERROR(IF($A14163=VLOOKUP($A14163,AGOTADOS!$A$3:$H$4997,1,FALSE),"AGOTADO","SI HAY"),"")</f>
        <v/>
      </c>
    </row>
    <row r="14163" spans="12:13" ht="18" customHeight="1" x14ac:dyDescent="0.25">
      <c r="L14163" s="516"/>
      <c r="M14163" s="410" t="str">
        <f>IFERROR(IF($A14164=VLOOKUP($A14164,AGOTADOS!$A$3:$H$4997,1,FALSE),"AGOTADO","SI HAY"),"")</f>
        <v/>
      </c>
    </row>
    <row r="14164" spans="12:13" ht="18" customHeight="1" x14ac:dyDescent="0.25">
      <c r="L14164" s="516"/>
      <c r="M14164" s="410" t="str">
        <f>IFERROR(IF($A14165=VLOOKUP($A14165,AGOTADOS!$A$3:$H$4997,1,FALSE),"AGOTADO","SI HAY"),"")</f>
        <v/>
      </c>
    </row>
    <row r="14165" spans="12:13" ht="18" customHeight="1" x14ac:dyDescent="0.25">
      <c r="L14165" s="516"/>
      <c r="M14165" s="410" t="str">
        <f>IFERROR(IF($A14166=VLOOKUP($A14166,AGOTADOS!$A$3:$H$4997,1,FALSE),"AGOTADO","SI HAY"),"")</f>
        <v/>
      </c>
    </row>
    <row r="14166" spans="12:13" ht="18" customHeight="1" x14ac:dyDescent="0.25">
      <c r="L14166" s="516"/>
      <c r="M14166" s="410" t="str">
        <f>IFERROR(IF($A14167=VLOOKUP($A14167,AGOTADOS!$A$3:$H$4997,1,FALSE),"AGOTADO","SI HAY"),"")</f>
        <v/>
      </c>
    </row>
    <row r="14167" spans="12:13" ht="18" customHeight="1" x14ac:dyDescent="0.25">
      <c r="L14167" s="516"/>
      <c r="M14167" s="410" t="str">
        <f>IFERROR(IF($A14168=VLOOKUP($A14168,AGOTADOS!$A$3:$H$4997,1,FALSE),"AGOTADO","SI HAY"),"")</f>
        <v/>
      </c>
    </row>
    <row r="14168" spans="12:13" ht="18" customHeight="1" x14ac:dyDescent="0.25">
      <c r="L14168" s="516"/>
      <c r="M14168" s="410" t="str">
        <f>IFERROR(IF($A14169=VLOOKUP($A14169,AGOTADOS!$A$3:$H$4997,1,FALSE),"AGOTADO","SI HAY"),"")</f>
        <v/>
      </c>
    </row>
    <row r="14169" spans="12:13" ht="18" customHeight="1" x14ac:dyDescent="0.25">
      <c r="L14169" s="516"/>
      <c r="M14169" s="410" t="str">
        <f>IFERROR(IF($A14170=VLOOKUP($A14170,AGOTADOS!$A$3:$H$4997,1,FALSE),"AGOTADO","SI HAY"),"")</f>
        <v/>
      </c>
    </row>
    <row r="14170" spans="12:13" ht="18" customHeight="1" x14ac:dyDescent="0.25">
      <c r="L14170" s="516"/>
      <c r="M14170" s="410" t="str">
        <f>IFERROR(IF($A14171=VLOOKUP($A14171,AGOTADOS!$A$3:$H$4997,1,FALSE),"AGOTADO","SI HAY"),"")</f>
        <v/>
      </c>
    </row>
    <row r="14171" spans="12:13" ht="18" customHeight="1" x14ac:dyDescent="0.25">
      <c r="L14171" s="516"/>
      <c r="M14171" s="410" t="str">
        <f>IFERROR(IF($A14172=VLOOKUP($A14172,AGOTADOS!$A$3:$H$4997,1,FALSE),"AGOTADO","SI HAY"),"")</f>
        <v/>
      </c>
    </row>
    <row r="14172" spans="12:13" ht="18" customHeight="1" x14ac:dyDescent="0.25">
      <c r="L14172" s="516"/>
      <c r="M14172" s="410" t="str">
        <f>IFERROR(IF($A14173=VLOOKUP($A14173,AGOTADOS!$A$3:$H$4997,1,FALSE),"AGOTADO","SI HAY"),"")</f>
        <v/>
      </c>
    </row>
    <row r="14173" spans="12:13" ht="18" customHeight="1" x14ac:dyDescent="0.25">
      <c r="L14173" s="516"/>
      <c r="M14173" s="410" t="str">
        <f>IFERROR(IF($A14174=VLOOKUP($A14174,AGOTADOS!$A$3:$H$4997,1,FALSE),"AGOTADO","SI HAY"),"")</f>
        <v/>
      </c>
    </row>
    <row r="14174" spans="12:13" ht="18" customHeight="1" x14ac:dyDescent="0.25">
      <c r="L14174" s="516"/>
      <c r="M14174" s="410" t="str">
        <f>IFERROR(IF($A14175=VLOOKUP($A14175,AGOTADOS!$A$3:$H$4997,1,FALSE),"AGOTADO","SI HAY"),"")</f>
        <v/>
      </c>
    </row>
    <row r="14175" spans="12:13" ht="18" customHeight="1" x14ac:dyDescent="0.25">
      <c r="L14175" s="516"/>
      <c r="M14175" s="410" t="str">
        <f>IFERROR(IF($A14176=VLOOKUP($A14176,AGOTADOS!$A$3:$H$4997,1,FALSE),"AGOTADO","SI HAY"),"")</f>
        <v/>
      </c>
    </row>
    <row r="14176" spans="12:13" ht="18" customHeight="1" x14ac:dyDescent="0.25">
      <c r="L14176" s="516"/>
      <c r="M14176" s="410" t="str">
        <f>IFERROR(IF($A14177=VLOOKUP($A14177,AGOTADOS!$A$3:$H$4997,1,FALSE),"AGOTADO","SI HAY"),"")</f>
        <v/>
      </c>
    </row>
    <row r="14177" spans="12:13" ht="18" customHeight="1" x14ac:dyDescent="0.25">
      <c r="L14177" s="516"/>
      <c r="M14177" s="410" t="str">
        <f>IFERROR(IF($A14178=VLOOKUP($A14178,AGOTADOS!$A$3:$H$4997,1,FALSE),"AGOTADO","SI HAY"),"")</f>
        <v/>
      </c>
    </row>
    <row r="14178" spans="12:13" ht="18" customHeight="1" x14ac:dyDescent="0.25">
      <c r="L14178" s="516"/>
      <c r="M14178" s="410" t="str">
        <f>IFERROR(IF($A14179=VLOOKUP($A14179,AGOTADOS!$A$3:$H$4997,1,FALSE),"AGOTADO","SI HAY"),"")</f>
        <v/>
      </c>
    </row>
    <row r="14179" spans="12:13" ht="18" customHeight="1" x14ac:dyDescent="0.25">
      <c r="L14179" s="516"/>
      <c r="M14179" s="410" t="str">
        <f>IFERROR(IF($A14180=VLOOKUP($A14180,AGOTADOS!$A$3:$H$4997,1,FALSE),"AGOTADO","SI HAY"),"")</f>
        <v/>
      </c>
    </row>
    <row r="14180" spans="12:13" ht="18" customHeight="1" x14ac:dyDescent="0.25">
      <c r="L14180" s="516"/>
      <c r="M14180" s="410" t="str">
        <f>IFERROR(IF($A14181=VLOOKUP($A14181,AGOTADOS!$A$3:$H$4997,1,FALSE),"AGOTADO","SI HAY"),"")</f>
        <v/>
      </c>
    </row>
    <row r="14181" spans="12:13" ht="18" customHeight="1" x14ac:dyDescent="0.25">
      <c r="L14181" s="516"/>
      <c r="M14181" s="410" t="str">
        <f>IFERROR(IF($A14182=VLOOKUP($A14182,AGOTADOS!$A$3:$H$4997,1,FALSE),"AGOTADO","SI HAY"),"")</f>
        <v/>
      </c>
    </row>
    <row r="14182" spans="12:13" ht="18" customHeight="1" x14ac:dyDescent="0.25">
      <c r="L14182" s="516"/>
      <c r="M14182" s="410" t="str">
        <f>IFERROR(IF($A14183=VLOOKUP($A14183,AGOTADOS!$A$3:$H$4997,1,FALSE),"AGOTADO","SI HAY"),"")</f>
        <v/>
      </c>
    </row>
    <row r="14183" spans="12:13" ht="18" customHeight="1" x14ac:dyDescent="0.25">
      <c r="L14183" s="516"/>
      <c r="M14183" s="410" t="str">
        <f>IFERROR(IF($A14184=VLOOKUP($A14184,AGOTADOS!$A$3:$H$4997,1,FALSE),"AGOTADO","SI HAY"),"")</f>
        <v/>
      </c>
    </row>
    <row r="14184" spans="12:13" ht="18" customHeight="1" x14ac:dyDescent="0.25">
      <c r="L14184" s="516"/>
      <c r="M14184" s="410" t="str">
        <f>IFERROR(IF($A14185=VLOOKUP($A14185,AGOTADOS!$A$3:$H$4997,1,FALSE),"AGOTADO","SI HAY"),"")</f>
        <v/>
      </c>
    </row>
    <row r="14185" spans="12:13" ht="18" customHeight="1" x14ac:dyDescent="0.25">
      <c r="L14185" s="516"/>
      <c r="M14185" s="410" t="str">
        <f>IFERROR(IF($A14186=VLOOKUP($A14186,AGOTADOS!$A$3:$H$4997,1,FALSE),"AGOTADO","SI HAY"),"")</f>
        <v/>
      </c>
    </row>
    <row r="14186" spans="12:13" ht="18" customHeight="1" x14ac:dyDescent="0.25">
      <c r="L14186" s="516"/>
      <c r="M14186" s="410" t="str">
        <f>IFERROR(IF($A14187=VLOOKUP($A14187,AGOTADOS!$A$3:$H$4997,1,FALSE),"AGOTADO","SI HAY"),"")</f>
        <v/>
      </c>
    </row>
    <row r="14187" spans="12:13" ht="18" customHeight="1" x14ac:dyDescent="0.25">
      <c r="L14187" s="516"/>
      <c r="M14187" s="410" t="str">
        <f>IFERROR(IF($A14188=VLOOKUP($A14188,AGOTADOS!$A$3:$H$4997,1,FALSE),"AGOTADO","SI HAY"),"")</f>
        <v/>
      </c>
    </row>
    <row r="14188" spans="12:13" ht="18" customHeight="1" x14ac:dyDescent="0.25">
      <c r="L14188" s="516"/>
      <c r="M14188" s="410" t="str">
        <f>IFERROR(IF($A14189=VLOOKUP($A14189,AGOTADOS!$A$3:$H$4997,1,FALSE),"AGOTADO","SI HAY"),"")</f>
        <v/>
      </c>
    </row>
    <row r="14189" spans="12:13" ht="18" customHeight="1" x14ac:dyDescent="0.25">
      <c r="L14189" s="516"/>
      <c r="M14189" s="410" t="str">
        <f>IFERROR(IF($A14190=VLOOKUP($A14190,AGOTADOS!$A$3:$H$4997,1,FALSE),"AGOTADO","SI HAY"),"")</f>
        <v/>
      </c>
    </row>
    <row r="14190" spans="12:13" ht="18" customHeight="1" x14ac:dyDescent="0.25">
      <c r="L14190" s="516"/>
      <c r="M14190" s="410" t="str">
        <f>IFERROR(IF($A14191=VLOOKUP($A14191,AGOTADOS!$A$3:$H$4997,1,FALSE),"AGOTADO","SI HAY"),"")</f>
        <v/>
      </c>
    </row>
    <row r="14191" spans="12:13" ht="18" customHeight="1" x14ac:dyDescent="0.25">
      <c r="L14191" s="516"/>
      <c r="M14191" s="410" t="str">
        <f>IFERROR(IF($A14192=VLOOKUP($A14192,AGOTADOS!$A$3:$H$4997,1,FALSE),"AGOTADO","SI HAY"),"")</f>
        <v/>
      </c>
    </row>
    <row r="14192" spans="12:13" ht="18" customHeight="1" x14ac:dyDescent="0.25">
      <c r="L14192" s="516"/>
      <c r="M14192" s="410" t="str">
        <f>IFERROR(IF($A14193=VLOOKUP($A14193,AGOTADOS!$A$3:$H$4997,1,FALSE),"AGOTADO","SI HAY"),"")</f>
        <v/>
      </c>
    </row>
    <row r="14193" spans="12:13" ht="18" customHeight="1" x14ac:dyDescent="0.25">
      <c r="L14193" s="516"/>
      <c r="M14193" s="410" t="str">
        <f>IFERROR(IF($A14194=VLOOKUP($A14194,AGOTADOS!$A$3:$H$4997,1,FALSE),"AGOTADO","SI HAY"),"")</f>
        <v/>
      </c>
    </row>
    <row r="14194" spans="12:13" ht="18" customHeight="1" x14ac:dyDescent="0.25">
      <c r="L14194" s="516"/>
      <c r="M14194" s="410" t="str">
        <f>IFERROR(IF($A14195=VLOOKUP($A14195,AGOTADOS!$A$3:$H$4997,1,FALSE),"AGOTADO","SI HAY"),"")</f>
        <v/>
      </c>
    </row>
    <row r="14195" spans="12:13" ht="18" customHeight="1" x14ac:dyDescent="0.25">
      <c r="L14195" s="516"/>
      <c r="M14195" s="410" t="str">
        <f>IFERROR(IF($A14196=VLOOKUP($A14196,AGOTADOS!$A$3:$H$4997,1,FALSE),"AGOTADO","SI HAY"),"")</f>
        <v/>
      </c>
    </row>
    <row r="14196" spans="12:13" ht="18" customHeight="1" x14ac:dyDescent="0.25">
      <c r="L14196" s="516"/>
      <c r="M14196" s="410" t="str">
        <f>IFERROR(IF($A14197=VLOOKUP($A14197,AGOTADOS!$A$3:$H$4997,1,FALSE),"AGOTADO","SI HAY"),"")</f>
        <v/>
      </c>
    </row>
    <row r="14197" spans="12:13" ht="18" customHeight="1" x14ac:dyDescent="0.25">
      <c r="L14197" s="516"/>
      <c r="M14197" s="410" t="str">
        <f>IFERROR(IF($A14198=VLOOKUP($A14198,AGOTADOS!$A$3:$H$4997,1,FALSE),"AGOTADO","SI HAY"),"")</f>
        <v/>
      </c>
    </row>
    <row r="14198" spans="12:13" ht="18" customHeight="1" x14ac:dyDescent="0.25">
      <c r="L14198" s="516"/>
      <c r="M14198" s="410" t="str">
        <f>IFERROR(IF($A14199=VLOOKUP($A14199,AGOTADOS!$A$3:$H$4997,1,FALSE),"AGOTADO","SI HAY"),"")</f>
        <v/>
      </c>
    </row>
    <row r="14199" spans="12:13" ht="18" customHeight="1" x14ac:dyDescent="0.25">
      <c r="L14199" s="516"/>
      <c r="M14199" s="410" t="str">
        <f>IFERROR(IF($A14200=VLOOKUP($A14200,AGOTADOS!$A$3:$H$4997,1,FALSE),"AGOTADO","SI HAY"),"")</f>
        <v/>
      </c>
    </row>
    <row r="14200" spans="12:13" ht="18" customHeight="1" x14ac:dyDescent="0.25">
      <c r="L14200" s="516"/>
      <c r="M14200" s="410" t="str">
        <f>IFERROR(IF($A14201=VLOOKUP($A14201,AGOTADOS!$A$3:$H$4997,1,FALSE),"AGOTADO","SI HAY"),"")</f>
        <v/>
      </c>
    </row>
    <row r="14201" spans="12:13" ht="18" customHeight="1" x14ac:dyDescent="0.25">
      <c r="L14201" s="516"/>
      <c r="M14201" s="410" t="str">
        <f>IFERROR(IF($A14202=VLOOKUP($A14202,AGOTADOS!$A$3:$H$4997,1,FALSE),"AGOTADO","SI HAY"),"")</f>
        <v/>
      </c>
    </row>
    <row r="14202" spans="12:13" ht="18" customHeight="1" x14ac:dyDescent="0.25">
      <c r="L14202" s="516"/>
      <c r="M14202" s="410" t="str">
        <f>IFERROR(IF($A14203=VLOOKUP($A14203,AGOTADOS!$A$3:$H$4997,1,FALSE),"AGOTADO","SI HAY"),"")</f>
        <v/>
      </c>
    </row>
    <row r="14203" spans="12:13" ht="18" customHeight="1" x14ac:dyDescent="0.25">
      <c r="L14203" s="516"/>
      <c r="M14203" s="410" t="str">
        <f>IFERROR(IF($A14204=VLOOKUP($A14204,AGOTADOS!$A$3:$H$4997,1,FALSE),"AGOTADO","SI HAY"),"")</f>
        <v/>
      </c>
    </row>
    <row r="14204" spans="12:13" ht="18" customHeight="1" x14ac:dyDescent="0.25">
      <c r="L14204" s="516"/>
      <c r="M14204" s="410" t="str">
        <f>IFERROR(IF($A14205=VLOOKUP($A14205,AGOTADOS!$A$3:$H$4997,1,FALSE),"AGOTADO","SI HAY"),"")</f>
        <v/>
      </c>
    </row>
    <row r="14205" spans="12:13" ht="18" customHeight="1" x14ac:dyDescent="0.25">
      <c r="L14205" s="516"/>
      <c r="M14205" s="410" t="str">
        <f>IFERROR(IF($A14206=VLOOKUP($A14206,AGOTADOS!$A$3:$H$4997,1,FALSE),"AGOTADO","SI HAY"),"")</f>
        <v/>
      </c>
    </row>
    <row r="14206" spans="12:13" ht="18" customHeight="1" x14ac:dyDescent="0.25">
      <c r="L14206" s="516"/>
      <c r="M14206" s="410" t="str">
        <f>IFERROR(IF($A14207=VLOOKUP($A14207,AGOTADOS!$A$3:$H$4997,1,FALSE),"AGOTADO","SI HAY"),"")</f>
        <v/>
      </c>
    </row>
    <row r="14207" spans="12:13" ht="18" customHeight="1" x14ac:dyDescent="0.25">
      <c r="L14207" s="516"/>
      <c r="M14207" s="410" t="str">
        <f>IFERROR(IF($A14208=VLOOKUP($A14208,AGOTADOS!$A$3:$H$4997,1,FALSE),"AGOTADO","SI HAY"),"")</f>
        <v/>
      </c>
    </row>
    <row r="14208" spans="12:13" ht="18" customHeight="1" x14ac:dyDescent="0.25">
      <c r="L14208" s="516"/>
      <c r="M14208" s="410" t="str">
        <f>IFERROR(IF($A14209=VLOOKUP($A14209,AGOTADOS!$A$3:$H$4997,1,FALSE),"AGOTADO","SI HAY"),"")</f>
        <v/>
      </c>
    </row>
    <row r="14209" spans="12:13" ht="18" customHeight="1" x14ac:dyDescent="0.25">
      <c r="L14209" s="516"/>
      <c r="M14209" s="410" t="str">
        <f>IFERROR(IF($A14210=VLOOKUP($A14210,AGOTADOS!$A$3:$H$4997,1,FALSE),"AGOTADO","SI HAY"),"")</f>
        <v/>
      </c>
    </row>
    <row r="14210" spans="12:13" ht="18" customHeight="1" x14ac:dyDescent="0.25">
      <c r="L14210" s="516"/>
      <c r="M14210" s="410" t="str">
        <f>IFERROR(IF($A14211=VLOOKUP($A14211,AGOTADOS!$A$3:$H$4997,1,FALSE),"AGOTADO","SI HAY"),"")</f>
        <v/>
      </c>
    </row>
    <row r="14211" spans="12:13" ht="18" customHeight="1" x14ac:dyDescent="0.25">
      <c r="L14211" s="516"/>
      <c r="M14211" s="410" t="str">
        <f>IFERROR(IF($A14212=VLOOKUP($A14212,AGOTADOS!$A$3:$H$4997,1,FALSE),"AGOTADO","SI HAY"),"")</f>
        <v/>
      </c>
    </row>
    <row r="14212" spans="12:13" ht="18" customHeight="1" x14ac:dyDescent="0.25">
      <c r="L14212" s="516"/>
      <c r="M14212" s="410" t="str">
        <f>IFERROR(IF($A14213=VLOOKUP($A14213,AGOTADOS!$A$3:$H$4997,1,FALSE),"AGOTADO","SI HAY"),"")</f>
        <v/>
      </c>
    </row>
    <row r="14213" spans="12:13" ht="18" customHeight="1" x14ac:dyDescent="0.25">
      <c r="L14213" s="516"/>
      <c r="M14213" s="410" t="str">
        <f>IFERROR(IF($A14214=VLOOKUP($A14214,AGOTADOS!$A$3:$H$4997,1,FALSE),"AGOTADO","SI HAY"),"")</f>
        <v/>
      </c>
    </row>
    <row r="14214" spans="12:13" ht="18" customHeight="1" x14ac:dyDescent="0.25">
      <c r="L14214" s="516"/>
      <c r="M14214" s="410" t="str">
        <f>IFERROR(IF($A14215=VLOOKUP($A14215,AGOTADOS!$A$3:$H$4997,1,FALSE),"AGOTADO","SI HAY"),"")</f>
        <v/>
      </c>
    </row>
    <row r="14215" spans="12:13" ht="18" customHeight="1" x14ac:dyDescent="0.25">
      <c r="L14215" s="516"/>
      <c r="M14215" s="410" t="str">
        <f>IFERROR(IF($A14216=VLOOKUP($A14216,AGOTADOS!$A$3:$H$4997,1,FALSE),"AGOTADO","SI HAY"),"")</f>
        <v/>
      </c>
    </row>
    <row r="14216" spans="12:13" ht="18" customHeight="1" x14ac:dyDescent="0.25">
      <c r="L14216" s="516"/>
      <c r="M14216" s="410" t="str">
        <f>IFERROR(IF($A14217=VLOOKUP($A14217,AGOTADOS!$A$3:$H$4997,1,FALSE),"AGOTADO","SI HAY"),"")</f>
        <v/>
      </c>
    </row>
    <row r="14217" spans="12:13" ht="18" customHeight="1" x14ac:dyDescent="0.25">
      <c r="L14217" s="516"/>
      <c r="M14217" s="410" t="str">
        <f>IFERROR(IF($A14218=VLOOKUP($A14218,AGOTADOS!$A$3:$H$4997,1,FALSE),"AGOTADO","SI HAY"),"")</f>
        <v/>
      </c>
    </row>
    <row r="14218" spans="12:13" ht="18" customHeight="1" x14ac:dyDescent="0.25">
      <c r="L14218" s="516"/>
      <c r="M14218" s="410" t="str">
        <f>IFERROR(IF($A14219=VLOOKUP($A14219,AGOTADOS!$A$3:$H$4997,1,FALSE),"AGOTADO","SI HAY"),"")</f>
        <v/>
      </c>
    </row>
    <row r="14219" spans="12:13" ht="18" customHeight="1" x14ac:dyDescent="0.25">
      <c r="L14219" s="516"/>
      <c r="M14219" s="410" t="str">
        <f>IFERROR(IF($A14220=VLOOKUP($A14220,AGOTADOS!$A$3:$H$4997,1,FALSE),"AGOTADO","SI HAY"),"")</f>
        <v/>
      </c>
    </row>
    <row r="14220" spans="12:13" ht="18" customHeight="1" x14ac:dyDescent="0.25">
      <c r="L14220" s="516"/>
      <c r="M14220" s="410" t="str">
        <f>IFERROR(IF($A14221=VLOOKUP($A14221,AGOTADOS!$A$3:$H$4997,1,FALSE),"AGOTADO","SI HAY"),"")</f>
        <v/>
      </c>
    </row>
    <row r="14221" spans="12:13" ht="18" customHeight="1" x14ac:dyDescent="0.25">
      <c r="L14221" s="516"/>
      <c r="M14221" s="410" t="str">
        <f>IFERROR(IF($A14222=VLOOKUP($A14222,AGOTADOS!$A$3:$H$4997,1,FALSE),"AGOTADO","SI HAY"),"")</f>
        <v/>
      </c>
    </row>
    <row r="14222" spans="12:13" ht="18" customHeight="1" x14ac:dyDescent="0.25">
      <c r="L14222" s="516"/>
      <c r="M14222" s="410" t="str">
        <f>IFERROR(IF($A14223=VLOOKUP($A14223,AGOTADOS!$A$3:$H$4997,1,FALSE),"AGOTADO","SI HAY"),"")</f>
        <v/>
      </c>
    </row>
    <row r="14223" spans="12:13" ht="18" customHeight="1" x14ac:dyDescent="0.25">
      <c r="L14223" s="516"/>
      <c r="M14223" s="410" t="str">
        <f>IFERROR(IF($A14224=VLOOKUP($A14224,AGOTADOS!$A$3:$H$4997,1,FALSE),"AGOTADO","SI HAY"),"")</f>
        <v/>
      </c>
    </row>
    <row r="14224" spans="12:13" ht="18" customHeight="1" x14ac:dyDescent="0.25">
      <c r="L14224" s="516"/>
      <c r="M14224" s="410" t="str">
        <f>IFERROR(IF($A14225=VLOOKUP($A14225,AGOTADOS!$A$3:$H$4997,1,FALSE),"AGOTADO","SI HAY"),"")</f>
        <v/>
      </c>
    </row>
    <row r="14225" spans="12:13" ht="18" customHeight="1" x14ac:dyDescent="0.25">
      <c r="L14225" s="516"/>
      <c r="M14225" s="410" t="str">
        <f>IFERROR(IF($A14226=VLOOKUP($A14226,AGOTADOS!$A$3:$H$4997,1,FALSE),"AGOTADO","SI HAY"),"")</f>
        <v/>
      </c>
    </row>
    <row r="14226" spans="12:13" ht="18" customHeight="1" x14ac:dyDescent="0.25">
      <c r="L14226" s="516"/>
      <c r="M14226" s="410" t="str">
        <f>IFERROR(IF($A14227=VLOOKUP($A14227,AGOTADOS!$A$3:$H$4997,1,FALSE),"AGOTADO","SI HAY"),"")</f>
        <v/>
      </c>
    </row>
    <row r="14227" spans="12:13" ht="18" customHeight="1" x14ac:dyDescent="0.25">
      <c r="L14227" s="516"/>
      <c r="M14227" s="410" t="str">
        <f>IFERROR(IF($A14228=VLOOKUP($A14228,AGOTADOS!$A$3:$H$4997,1,FALSE),"AGOTADO","SI HAY"),"")</f>
        <v/>
      </c>
    </row>
    <row r="14228" spans="12:13" ht="18" customHeight="1" x14ac:dyDescent="0.25">
      <c r="L14228" s="516"/>
      <c r="M14228" s="410" t="str">
        <f>IFERROR(IF($A14229=VLOOKUP($A14229,AGOTADOS!$A$3:$H$4997,1,FALSE),"AGOTADO","SI HAY"),"")</f>
        <v/>
      </c>
    </row>
    <row r="14229" spans="12:13" ht="18" customHeight="1" x14ac:dyDescent="0.25">
      <c r="L14229" s="516"/>
      <c r="M14229" s="410" t="str">
        <f>IFERROR(IF($A14230=VLOOKUP($A14230,AGOTADOS!$A$3:$H$4997,1,FALSE),"AGOTADO","SI HAY"),"")</f>
        <v/>
      </c>
    </row>
    <row r="14230" spans="12:13" ht="18" customHeight="1" x14ac:dyDescent="0.25">
      <c r="L14230" s="516"/>
      <c r="M14230" s="410" t="str">
        <f>IFERROR(IF($A14231=VLOOKUP($A14231,AGOTADOS!$A$3:$H$4997,1,FALSE),"AGOTADO","SI HAY"),"")</f>
        <v/>
      </c>
    </row>
    <row r="14231" spans="12:13" ht="18" customHeight="1" x14ac:dyDescent="0.25">
      <c r="L14231" s="516"/>
      <c r="M14231" s="410" t="str">
        <f>IFERROR(IF($A14232=VLOOKUP($A14232,AGOTADOS!$A$3:$H$4997,1,FALSE),"AGOTADO","SI HAY"),"")</f>
        <v/>
      </c>
    </row>
    <row r="14232" spans="12:13" ht="18" customHeight="1" x14ac:dyDescent="0.25">
      <c r="L14232" s="516"/>
      <c r="M14232" s="410" t="str">
        <f>IFERROR(IF($A14233=VLOOKUP($A14233,AGOTADOS!$A$3:$H$4997,1,FALSE),"AGOTADO","SI HAY"),"")</f>
        <v/>
      </c>
    </row>
    <row r="14233" spans="12:13" ht="18" customHeight="1" x14ac:dyDescent="0.25">
      <c r="L14233" s="516"/>
      <c r="M14233" s="410" t="str">
        <f>IFERROR(IF($A14234=VLOOKUP($A14234,AGOTADOS!$A$3:$H$4997,1,FALSE),"AGOTADO","SI HAY"),"")</f>
        <v/>
      </c>
    </row>
    <row r="14234" spans="12:13" ht="18" customHeight="1" x14ac:dyDescent="0.25">
      <c r="L14234" s="516"/>
      <c r="M14234" s="410" t="str">
        <f>IFERROR(IF($A14235=VLOOKUP($A14235,AGOTADOS!$A$3:$H$4997,1,FALSE),"AGOTADO","SI HAY"),"")</f>
        <v/>
      </c>
    </row>
    <row r="14235" spans="12:13" ht="18" customHeight="1" x14ac:dyDescent="0.25">
      <c r="L14235" s="516"/>
      <c r="M14235" s="410" t="str">
        <f>IFERROR(IF($A14236=VLOOKUP($A14236,AGOTADOS!$A$3:$H$4997,1,FALSE),"AGOTADO","SI HAY"),"")</f>
        <v/>
      </c>
    </row>
    <row r="14236" spans="12:13" ht="18" customHeight="1" x14ac:dyDescent="0.25">
      <c r="L14236" s="516"/>
      <c r="M14236" s="410" t="str">
        <f>IFERROR(IF($A14237=VLOOKUP($A14237,AGOTADOS!$A$3:$H$4997,1,FALSE),"AGOTADO","SI HAY"),"")</f>
        <v/>
      </c>
    </row>
    <row r="14237" spans="12:13" ht="18" customHeight="1" x14ac:dyDescent="0.25">
      <c r="L14237" s="516"/>
      <c r="M14237" s="410" t="str">
        <f>IFERROR(IF($A14238=VLOOKUP($A14238,AGOTADOS!$A$3:$H$4997,1,FALSE),"AGOTADO","SI HAY"),"")</f>
        <v/>
      </c>
    </row>
    <row r="14238" spans="12:13" ht="18" customHeight="1" x14ac:dyDescent="0.25">
      <c r="L14238" s="516"/>
      <c r="M14238" s="410" t="str">
        <f>IFERROR(IF($A14239=VLOOKUP($A14239,AGOTADOS!$A$3:$H$4997,1,FALSE),"AGOTADO","SI HAY"),"")</f>
        <v/>
      </c>
    </row>
    <row r="14239" spans="12:13" ht="18" customHeight="1" x14ac:dyDescent="0.25">
      <c r="L14239" s="516"/>
      <c r="M14239" s="410" t="str">
        <f>IFERROR(IF($A14240=VLOOKUP($A14240,AGOTADOS!$A$3:$H$4997,1,FALSE),"AGOTADO","SI HAY"),"")</f>
        <v/>
      </c>
    </row>
    <row r="14240" spans="12:13" ht="18" customHeight="1" x14ac:dyDescent="0.25">
      <c r="L14240" s="516"/>
      <c r="M14240" s="410" t="str">
        <f>IFERROR(IF($A14241=VLOOKUP($A14241,AGOTADOS!$A$3:$H$4997,1,FALSE),"AGOTADO","SI HAY"),"")</f>
        <v/>
      </c>
    </row>
    <row r="14241" spans="12:13" ht="18" customHeight="1" x14ac:dyDescent="0.25">
      <c r="L14241" s="516"/>
      <c r="M14241" s="410" t="str">
        <f>IFERROR(IF($A14242=VLOOKUP($A14242,AGOTADOS!$A$3:$H$4997,1,FALSE),"AGOTADO","SI HAY"),"")</f>
        <v/>
      </c>
    </row>
    <row r="14242" spans="12:13" ht="18" customHeight="1" x14ac:dyDescent="0.25">
      <c r="L14242" s="516"/>
      <c r="M14242" s="410" t="str">
        <f>IFERROR(IF($A14243=VLOOKUP($A14243,AGOTADOS!$A$3:$H$4997,1,FALSE),"AGOTADO","SI HAY"),"")</f>
        <v/>
      </c>
    </row>
    <row r="14243" spans="12:13" ht="18" customHeight="1" x14ac:dyDescent="0.25">
      <c r="L14243" s="516"/>
      <c r="M14243" s="410" t="str">
        <f>IFERROR(IF($A14244=VLOOKUP($A14244,AGOTADOS!$A$3:$H$4997,1,FALSE),"AGOTADO","SI HAY"),"")</f>
        <v/>
      </c>
    </row>
    <row r="14244" spans="12:13" ht="18" customHeight="1" x14ac:dyDescent="0.25">
      <c r="L14244" s="516"/>
      <c r="M14244" s="410" t="str">
        <f>IFERROR(IF($A14245=VLOOKUP($A14245,AGOTADOS!$A$3:$H$4997,1,FALSE),"AGOTADO","SI HAY"),"")</f>
        <v/>
      </c>
    </row>
    <row r="14245" spans="12:13" ht="18" customHeight="1" x14ac:dyDescent="0.25">
      <c r="L14245" s="516"/>
      <c r="M14245" s="410" t="str">
        <f>IFERROR(IF($A14246=VLOOKUP($A14246,AGOTADOS!$A$3:$H$4997,1,FALSE),"AGOTADO","SI HAY"),"")</f>
        <v/>
      </c>
    </row>
    <row r="14246" spans="12:13" ht="18" customHeight="1" x14ac:dyDescent="0.25">
      <c r="L14246" s="516"/>
      <c r="M14246" s="410" t="str">
        <f>IFERROR(IF($A14247=VLOOKUP($A14247,AGOTADOS!$A$3:$H$4997,1,FALSE),"AGOTADO","SI HAY"),"")</f>
        <v/>
      </c>
    </row>
    <row r="14247" spans="12:13" ht="18" customHeight="1" x14ac:dyDescent="0.25">
      <c r="L14247" s="516"/>
      <c r="M14247" s="410" t="str">
        <f>IFERROR(IF($A14248=VLOOKUP($A14248,AGOTADOS!$A$3:$H$4997,1,FALSE),"AGOTADO","SI HAY"),"")</f>
        <v/>
      </c>
    </row>
    <row r="14248" spans="12:13" ht="18" customHeight="1" x14ac:dyDescent="0.25">
      <c r="L14248" s="516"/>
      <c r="M14248" s="410" t="str">
        <f>IFERROR(IF($A14249=VLOOKUP($A14249,AGOTADOS!$A$3:$H$4997,1,FALSE),"AGOTADO","SI HAY"),"")</f>
        <v/>
      </c>
    </row>
    <row r="14249" spans="12:13" ht="18" customHeight="1" x14ac:dyDescent="0.25">
      <c r="L14249" s="516"/>
      <c r="M14249" s="410" t="str">
        <f>IFERROR(IF($A14250=VLOOKUP($A14250,AGOTADOS!$A$3:$H$4997,1,FALSE),"AGOTADO","SI HAY"),"")</f>
        <v/>
      </c>
    </row>
    <row r="14250" spans="12:13" ht="18" customHeight="1" x14ac:dyDescent="0.25">
      <c r="L14250" s="516"/>
      <c r="M14250" s="410" t="str">
        <f>IFERROR(IF($A14251=VLOOKUP($A14251,AGOTADOS!$A$3:$H$4997,1,FALSE),"AGOTADO","SI HAY"),"")</f>
        <v/>
      </c>
    </row>
    <row r="14251" spans="12:13" ht="18" customHeight="1" x14ac:dyDescent="0.25">
      <c r="L14251" s="516"/>
      <c r="M14251" s="410" t="str">
        <f>IFERROR(IF($A14252=VLOOKUP($A14252,AGOTADOS!$A$3:$H$4997,1,FALSE),"AGOTADO","SI HAY"),"")</f>
        <v/>
      </c>
    </row>
    <row r="14252" spans="12:13" ht="18" customHeight="1" x14ac:dyDescent="0.25">
      <c r="L14252" s="516"/>
      <c r="M14252" s="410" t="str">
        <f>IFERROR(IF($A14253=VLOOKUP($A14253,AGOTADOS!$A$3:$H$4997,1,FALSE),"AGOTADO","SI HAY"),"")</f>
        <v/>
      </c>
    </row>
    <row r="14253" spans="12:13" ht="18" customHeight="1" x14ac:dyDescent="0.25">
      <c r="L14253" s="516"/>
      <c r="M14253" s="410" t="str">
        <f>IFERROR(IF($A14254=VLOOKUP($A14254,AGOTADOS!$A$3:$H$4997,1,FALSE),"AGOTADO","SI HAY"),"")</f>
        <v/>
      </c>
    </row>
    <row r="14254" spans="12:13" ht="18" customHeight="1" x14ac:dyDescent="0.25">
      <c r="L14254" s="516"/>
      <c r="M14254" s="410" t="str">
        <f>IFERROR(IF($A14255=VLOOKUP($A14255,AGOTADOS!$A$3:$H$4997,1,FALSE),"AGOTADO","SI HAY"),"")</f>
        <v/>
      </c>
    </row>
    <row r="14255" spans="12:13" ht="18" customHeight="1" x14ac:dyDescent="0.25">
      <c r="L14255" s="516"/>
      <c r="M14255" s="410" t="str">
        <f>IFERROR(IF($A14256=VLOOKUP($A14256,AGOTADOS!$A$3:$H$4997,1,FALSE),"AGOTADO","SI HAY"),"")</f>
        <v/>
      </c>
    </row>
    <row r="14256" spans="12:13" ht="18" customHeight="1" x14ac:dyDescent="0.25">
      <c r="L14256" s="516"/>
      <c r="M14256" s="410" t="str">
        <f>IFERROR(IF($A14257=VLOOKUP($A14257,AGOTADOS!$A$3:$H$4997,1,FALSE),"AGOTADO","SI HAY"),"")</f>
        <v/>
      </c>
    </row>
    <row r="14257" spans="12:13" ht="18" customHeight="1" x14ac:dyDescent="0.25">
      <c r="L14257" s="516"/>
      <c r="M14257" s="410" t="str">
        <f>IFERROR(IF($A14258=VLOOKUP($A14258,AGOTADOS!$A$3:$H$4997,1,FALSE),"AGOTADO","SI HAY"),"")</f>
        <v/>
      </c>
    </row>
    <row r="14258" spans="12:13" ht="18" customHeight="1" x14ac:dyDescent="0.25">
      <c r="L14258" s="516"/>
      <c r="M14258" s="410" t="str">
        <f>IFERROR(IF($A14259=VLOOKUP($A14259,AGOTADOS!$A$3:$H$4997,1,FALSE),"AGOTADO","SI HAY"),"")</f>
        <v/>
      </c>
    </row>
    <row r="14259" spans="12:13" ht="18" customHeight="1" x14ac:dyDescent="0.25">
      <c r="L14259" s="516"/>
      <c r="M14259" s="410" t="str">
        <f>IFERROR(IF($A14260=VLOOKUP($A14260,AGOTADOS!$A$3:$H$4997,1,FALSE),"AGOTADO","SI HAY"),"")</f>
        <v/>
      </c>
    </row>
    <row r="14260" spans="12:13" ht="18" customHeight="1" x14ac:dyDescent="0.25">
      <c r="L14260" s="516"/>
      <c r="M14260" s="410" t="str">
        <f>IFERROR(IF($A14261=VLOOKUP($A14261,AGOTADOS!$A$3:$H$4997,1,FALSE),"AGOTADO","SI HAY"),"")</f>
        <v/>
      </c>
    </row>
    <row r="14261" spans="12:13" ht="18" customHeight="1" x14ac:dyDescent="0.25">
      <c r="L14261" s="516"/>
      <c r="M14261" s="410" t="str">
        <f>IFERROR(IF($A14262=VLOOKUP($A14262,AGOTADOS!$A$3:$H$4997,1,FALSE),"AGOTADO","SI HAY"),"")</f>
        <v/>
      </c>
    </row>
    <row r="14262" spans="12:13" ht="18" customHeight="1" x14ac:dyDescent="0.25">
      <c r="L14262" s="516"/>
      <c r="M14262" s="410" t="str">
        <f>IFERROR(IF($A14263=VLOOKUP($A14263,AGOTADOS!$A$3:$H$4997,1,FALSE),"AGOTADO","SI HAY"),"")</f>
        <v/>
      </c>
    </row>
    <row r="14263" spans="12:13" ht="18" customHeight="1" x14ac:dyDescent="0.25">
      <c r="L14263" s="516"/>
      <c r="M14263" s="410" t="str">
        <f>IFERROR(IF($A14264=VLOOKUP($A14264,AGOTADOS!$A$3:$H$4997,1,FALSE),"AGOTADO","SI HAY"),"")</f>
        <v/>
      </c>
    </row>
    <row r="14264" spans="12:13" ht="18" customHeight="1" x14ac:dyDescent="0.25">
      <c r="L14264" s="516"/>
      <c r="M14264" s="410" t="str">
        <f>IFERROR(IF($A14265=VLOOKUP($A14265,AGOTADOS!$A$3:$H$4997,1,FALSE),"AGOTADO","SI HAY"),"")</f>
        <v/>
      </c>
    </row>
    <row r="14265" spans="12:13" ht="18" customHeight="1" x14ac:dyDescent="0.25">
      <c r="L14265" s="516"/>
      <c r="M14265" s="410" t="str">
        <f>IFERROR(IF($A14266=VLOOKUP($A14266,AGOTADOS!$A$3:$H$4997,1,FALSE),"AGOTADO","SI HAY"),"")</f>
        <v/>
      </c>
    </row>
    <row r="14266" spans="12:13" ht="18" customHeight="1" x14ac:dyDescent="0.25">
      <c r="L14266" s="516"/>
      <c r="M14266" s="410" t="str">
        <f>IFERROR(IF($A14267=VLOOKUP($A14267,AGOTADOS!$A$3:$H$4997,1,FALSE),"AGOTADO","SI HAY"),"")</f>
        <v/>
      </c>
    </row>
    <row r="14267" spans="12:13" ht="18" customHeight="1" x14ac:dyDescent="0.25">
      <c r="L14267" s="516"/>
      <c r="M14267" s="410" t="str">
        <f>IFERROR(IF($A14268=VLOOKUP($A14268,AGOTADOS!$A$3:$H$4997,1,FALSE),"AGOTADO","SI HAY"),"")</f>
        <v/>
      </c>
    </row>
    <row r="14268" spans="12:13" ht="18" customHeight="1" x14ac:dyDescent="0.25">
      <c r="L14268" s="516"/>
      <c r="M14268" s="410" t="str">
        <f>IFERROR(IF($A14269=VLOOKUP($A14269,AGOTADOS!$A$3:$H$4997,1,FALSE),"AGOTADO","SI HAY"),"")</f>
        <v/>
      </c>
    </row>
    <row r="14269" spans="12:13" ht="18" customHeight="1" x14ac:dyDescent="0.25">
      <c r="L14269" s="516"/>
      <c r="M14269" s="410" t="str">
        <f>IFERROR(IF($A14270=VLOOKUP($A14270,AGOTADOS!$A$3:$H$4997,1,FALSE),"AGOTADO","SI HAY"),"")</f>
        <v/>
      </c>
    </row>
    <row r="14270" spans="12:13" ht="18" customHeight="1" x14ac:dyDescent="0.25">
      <c r="L14270" s="516"/>
      <c r="M14270" s="410" t="str">
        <f>IFERROR(IF($A14271=VLOOKUP($A14271,AGOTADOS!$A$3:$H$4997,1,FALSE),"AGOTADO","SI HAY"),"")</f>
        <v/>
      </c>
    </row>
    <row r="14271" spans="12:13" ht="18" customHeight="1" x14ac:dyDescent="0.25">
      <c r="L14271" s="516"/>
      <c r="M14271" s="410" t="str">
        <f>IFERROR(IF($A14272=VLOOKUP($A14272,AGOTADOS!$A$3:$H$4997,1,FALSE),"AGOTADO","SI HAY"),"")</f>
        <v/>
      </c>
    </row>
    <row r="14272" spans="12:13" ht="18" customHeight="1" x14ac:dyDescent="0.25">
      <c r="L14272" s="516"/>
      <c r="M14272" s="410" t="str">
        <f>IFERROR(IF($A14273=VLOOKUP($A14273,AGOTADOS!$A$3:$H$4997,1,FALSE),"AGOTADO","SI HAY"),"")</f>
        <v/>
      </c>
    </row>
    <row r="14273" spans="12:13" ht="18" customHeight="1" x14ac:dyDescent="0.25">
      <c r="L14273" s="516"/>
      <c r="M14273" s="410" t="str">
        <f>IFERROR(IF($A14274=VLOOKUP($A14274,AGOTADOS!$A$3:$H$4997,1,FALSE),"AGOTADO","SI HAY"),"")</f>
        <v/>
      </c>
    </row>
    <row r="14274" spans="12:13" ht="18" customHeight="1" x14ac:dyDescent="0.25">
      <c r="L14274" s="516"/>
      <c r="M14274" s="410" t="str">
        <f>IFERROR(IF($A14275=VLOOKUP($A14275,AGOTADOS!$A$3:$H$4997,1,FALSE),"AGOTADO","SI HAY"),"")</f>
        <v/>
      </c>
    </row>
    <row r="14275" spans="12:13" ht="18" customHeight="1" x14ac:dyDescent="0.25">
      <c r="L14275" s="516"/>
      <c r="M14275" s="410" t="str">
        <f>IFERROR(IF($A14276=VLOOKUP($A14276,AGOTADOS!$A$3:$H$4997,1,FALSE),"AGOTADO","SI HAY"),"")</f>
        <v/>
      </c>
    </row>
    <row r="14276" spans="12:13" ht="18" customHeight="1" x14ac:dyDescent="0.25">
      <c r="L14276" s="516"/>
      <c r="M14276" s="410" t="str">
        <f>IFERROR(IF($A14277=VLOOKUP($A14277,AGOTADOS!$A$3:$H$4997,1,FALSE),"AGOTADO","SI HAY"),"")</f>
        <v/>
      </c>
    </row>
    <row r="14277" spans="12:13" ht="18" customHeight="1" x14ac:dyDescent="0.25">
      <c r="L14277" s="516"/>
      <c r="M14277" s="410" t="str">
        <f>IFERROR(IF($A14278=VLOOKUP($A14278,AGOTADOS!$A$3:$H$4997,1,FALSE),"AGOTADO","SI HAY"),"")</f>
        <v/>
      </c>
    </row>
    <row r="14278" spans="12:13" ht="18" customHeight="1" x14ac:dyDescent="0.25">
      <c r="L14278" s="516"/>
      <c r="M14278" s="410" t="str">
        <f>IFERROR(IF($A14279=VLOOKUP($A14279,AGOTADOS!$A$3:$H$4997,1,FALSE),"AGOTADO","SI HAY"),"")</f>
        <v/>
      </c>
    </row>
    <row r="14279" spans="12:13" ht="18" customHeight="1" x14ac:dyDescent="0.25">
      <c r="L14279" s="516"/>
      <c r="M14279" s="410" t="str">
        <f>IFERROR(IF($A14280=VLOOKUP($A14280,AGOTADOS!$A$3:$H$4997,1,FALSE),"AGOTADO","SI HAY"),"")</f>
        <v/>
      </c>
    </row>
    <row r="14280" spans="12:13" ht="18" customHeight="1" x14ac:dyDescent="0.25">
      <c r="L14280" s="516"/>
      <c r="M14280" s="410" t="str">
        <f>IFERROR(IF($A14281=VLOOKUP($A14281,AGOTADOS!$A$3:$H$4997,1,FALSE),"AGOTADO","SI HAY"),"")</f>
        <v/>
      </c>
    </row>
    <row r="14281" spans="12:13" ht="18" customHeight="1" x14ac:dyDescent="0.25">
      <c r="L14281" s="516"/>
      <c r="M14281" s="410" t="str">
        <f>IFERROR(IF($A14282=VLOOKUP($A14282,AGOTADOS!$A$3:$H$4997,1,FALSE),"AGOTADO","SI HAY"),"")</f>
        <v/>
      </c>
    </row>
    <row r="14282" spans="12:13" ht="18" customHeight="1" x14ac:dyDescent="0.25">
      <c r="L14282" s="516"/>
      <c r="M14282" s="410" t="str">
        <f>IFERROR(IF($A14283=VLOOKUP($A14283,AGOTADOS!$A$3:$H$4997,1,FALSE),"AGOTADO","SI HAY"),"")</f>
        <v/>
      </c>
    </row>
    <row r="14283" spans="12:13" ht="18" customHeight="1" x14ac:dyDescent="0.25">
      <c r="L14283" s="516"/>
      <c r="M14283" s="410" t="str">
        <f>IFERROR(IF($A14284=VLOOKUP($A14284,AGOTADOS!$A$3:$H$4997,1,FALSE),"AGOTADO","SI HAY"),"")</f>
        <v/>
      </c>
    </row>
    <row r="14284" spans="12:13" ht="18" customHeight="1" x14ac:dyDescent="0.25">
      <c r="L14284" s="516"/>
      <c r="M14284" s="410" t="str">
        <f>IFERROR(IF($A14285=VLOOKUP($A14285,AGOTADOS!$A$3:$H$4997,1,FALSE),"AGOTADO","SI HAY"),"")</f>
        <v/>
      </c>
    </row>
    <row r="14285" spans="12:13" ht="18" customHeight="1" x14ac:dyDescent="0.25">
      <c r="L14285" s="516"/>
      <c r="M14285" s="410" t="str">
        <f>IFERROR(IF($A14286=VLOOKUP($A14286,AGOTADOS!$A$3:$H$4997,1,FALSE),"AGOTADO","SI HAY"),"")</f>
        <v/>
      </c>
    </row>
    <row r="14286" spans="12:13" ht="18" customHeight="1" x14ac:dyDescent="0.25">
      <c r="L14286" s="516"/>
      <c r="M14286" s="410" t="str">
        <f>IFERROR(IF($A14287=VLOOKUP($A14287,AGOTADOS!$A$3:$H$4997,1,FALSE),"AGOTADO","SI HAY"),"")</f>
        <v/>
      </c>
    </row>
    <row r="14287" spans="12:13" ht="18" customHeight="1" x14ac:dyDescent="0.25">
      <c r="L14287" s="516"/>
      <c r="M14287" s="410" t="str">
        <f>IFERROR(IF($A14288=VLOOKUP($A14288,AGOTADOS!$A$3:$H$4997,1,FALSE),"AGOTADO","SI HAY"),"")</f>
        <v/>
      </c>
    </row>
    <row r="14288" spans="12:13" ht="18" customHeight="1" x14ac:dyDescent="0.25">
      <c r="L14288" s="516"/>
      <c r="M14288" s="410" t="str">
        <f>IFERROR(IF($A14289=VLOOKUP($A14289,AGOTADOS!$A$3:$H$4997,1,FALSE),"AGOTADO","SI HAY"),"")</f>
        <v/>
      </c>
    </row>
    <row r="14289" spans="12:13" ht="18" customHeight="1" x14ac:dyDescent="0.25">
      <c r="L14289" s="516"/>
      <c r="M14289" s="410" t="str">
        <f>IFERROR(IF($A14290=VLOOKUP($A14290,AGOTADOS!$A$3:$H$4997,1,FALSE),"AGOTADO","SI HAY"),"")</f>
        <v/>
      </c>
    </row>
    <row r="14290" spans="12:13" ht="18" customHeight="1" x14ac:dyDescent="0.25">
      <c r="L14290" s="516"/>
      <c r="M14290" s="410" t="str">
        <f>IFERROR(IF($A14291=VLOOKUP($A14291,AGOTADOS!$A$3:$H$4997,1,FALSE),"AGOTADO","SI HAY"),"")</f>
        <v/>
      </c>
    </row>
    <row r="14291" spans="12:13" ht="18" customHeight="1" x14ac:dyDescent="0.25">
      <c r="L14291" s="516"/>
      <c r="M14291" s="410" t="str">
        <f>IFERROR(IF($A14292=VLOOKUP($A14292,AGOTADOS!$A$3:$H$4997,1,FALSE),"AGOTADO","SI HAY"),"")</f>
        <v/>
      </c>
    </row>
    <row r="14292" spans="12:13" ht="18" customHeight="1" x14ac:dyDescent="0.25">
      <c r="L14292" s="516"/>
      <c r="M14292" s="410" t="str">
        <f>IFERROR(IF($A14293=VLOOKUP($A14293,AGOTADOS!$A$3:$H$4997,1,FALSE),"AGOTADO","SI HAY"),"")</f>
        <v/>
      </c>
    </row>
    <row r="14293" spans="12:13" ht="18" customHeight="1" x14ac:dyDescent="0.25">
      <c r="L14293" s="516"/>
      <c r="M14293" s="410" t="str">
        <f>IFERROR(IF($A14294=VLOOKUP($A14294,AGOTADOS!$A$3:$H$4997,1,FALSE),"AGOTADO","SI HAY"),"")</f>
        <v/>
      </c>
    </row>
    <row r="14294" spans="12:13" ht="18" customHeight="1" x14ac:dyDescent="0.25">
      <c r="L14294" s="516"/>
      <c r="M14294" s="410" t="str">
        <f>IFERROR(IF($A14295=VLOOKUP($A14295,AGOTADOS!$A$3:$H$4997,1,FALSE),"AGOTADO","SI HAY"),"")</f>
        <v/>
      </c>
    </row>
    <row r="14295" spans="12:13" ht="18" customHeight="1" x14ac:dyDescent="0.25">
      <c r="L14295" s="516"/>
      <c r="M14295" s="410" t="str">
        <f>IFERROR(IF($A14296=VLOOKUP($A14296,AGOTADOS!$A$3:$H$4997,1,FALSE),"AGOTADO","SI HAY"),"")</f>
        <v/>
      </c>
    </row>
    <row r="14296" spans="12:13" ht="18" customHeight="1" x14ac:dyDescent="0.25">
      <c r="L14296" s="516"/>
      <c r="M14296" s="410" t="str">
        <f>IFERROR(IF($A14297=VLOOKUP($A14297,AGOTADOS!$A$3:$H$4997,1,FALSE),"AGOTADO","SI HAY"),"")</f>
        <v/>
      </c>
    </row>
    <row r="14297" spans="12:13" ht="18" customHeight="1" x14ac:dyDescent="0.25">
      <c r="L14297" s="516"/>
      <c r="M14297" s="410" t="str">
        <f>IFERROR(IF($A14298=VLOOKUP($A14298,AGOTADOS!$A$3:$H$4997,1,FALSE),"AGOTADO","SI HAY"),"")</f>
        <v/>
      </c>
    </row>
    <row r="14298" spans="12:13" ht="18" customHeight="1" x14ac:dyDescent="0.25">
      <c r="L14298" s="516"/>
      <c r="M14298" s="410" t="str">
        <f>IFERROR(IF($A14299=VLOOKUP($A14299,AGOTADOS!$A$3:$H$4997,1,FALSE),"AGOTADO","SI HAY"),"")</f>
        <v/>
      </c>
    </row>
    <row r="14299" spans="12:13" ht="18" customHeight="1" x14ac:dyDescent="0.25">
      <c r="L14299" s="516"/>
      <c r="M14299" s="410" t="str">
        <f>IFERROR(IF($A14300=VLOOKUP($A14300,AGOTADOS!$A$3:$H$4997,1,FALSE),"AGOTADO","SI HAY"),"")</f>
        <v/>
      </c>
    </row>
    <row r="14300" spans="12:13" ht="18" customHeight="1" x14ac:dyDescent="0.25">
      <c r="L14300" s="516"/>
      <c r="M14300" s="410" t="str">
        <f>IFERROR(IF($A14301=VLOOKUP($A14301,AGOTADOS!$A$3:$H$4997,1,FALSE),"AGOTADO","SI HAY"),"")</f>
        <v/>
      </c>
    </row>
    <row r="14301" spans="12:13" ht="18" customHeight="1" x14ac:dyDescent="0.25">
      <c r="L14301" s="516"/>
      <c r="M14301" s="410" t="str">
        <f>IFERROR(IF($A14302=VLOOKUP($A14302,AGOTADOS!$A$3:$H$4997,1,FALSE),"AGOTADO","SI HAY"),"")</f>
        <v/>
      </c>
    </row>
    <row r="14302" spans="12:13" ht="18" customHeight="1" x14ac:dyDescent="0.25">
      <c r="L14302" s="516"/>
      <c r="M14302" s="410" t="str">
        <f>IFERROR(IF($A14303=VLOOKUP($A14303,AGOTADOS!$A$3:$H$4997,1,FALSE),"AGOTADO","SI HAY"),"")</f>
        <v/>
      </c>
    </row>
    <row r="14303" spans="12:13" ht="18" customHeight="1" x14ac:dyDescent="0.25">
      <c r="L14303" s="516"/>
      <c r="M14303" s="410" t="str">
        <f>IFERROR(IF($A14304=VLOOKUP($A14304,AGOTADOS!$A$3:$H$4997,1,FALSE),"AGOTADO","SI HAY"),"")</f>
        <v/>
      </c>
    </row>
    <row r="14304" spans="12:13" ht="18" customHeight="1" x14ac:dyDescent="0.25">
      <c r="L14304" s="516"/>
      <c r="M14304" s="410" t="str">
        <f>IFERROR(IF($A14305=VLOOKUP($A14305,AGOTADOS!$A$3:$H$4997,1,FALSE),"AGOTADO","SI HAY"),"")</f>
        <v/>
      </c>
    </row>
    <row r="14305" spans="12:13" ht="18" customHeight="1" x14ac:dyDescent="0.25">
      <c r="L14305" s="516"/>
      <c r="M14305" s="410" t="str">
        <f>IFERROR(IF($A14306=VLOOKUP($A14306,AGOTADOS!$A$3:$H$4997,1,FALSE),"AGOTADO","SI HAY"),"")</f>
        <v/>
      </c>
    </row>
    <row r="14306" spans="12:13" ht="18" customHeight="1" x14ac:dyDescent="0.25">
      <c r="L14306" s="516"/>
      <c r="M14306" s="410" t="str">
        <f>IFERROR(IF($A14307=VLOOKUP($A14307,AGOTADOS!$A$3:$H$4997,1,FALSE),"AGOTADO","SI HAY"),"")</f>
        <v/>
      </c>
    </row>
    <row r="14307" spans="12:13" ht="18" customHeight="1" x14ac:dyDescent="0.25">
      <c r="L14307" s="516"/>
      <c r="M14307" s="410" t="str">
        <f>IFERROR(IF($A14308=VLOOKUP($A14308,AGOTADOS!$A$3:$H$4997,1,FALSE),"AGOTADO","SI HAY"),"")</f>
        <v/>
      </c>
    </row>
    <row r="14308" spans="12:13" ht="18" customHeight="1" x14ac:dyDescent="0.25">
      <c r="L14308" s="516"/>
      <c r="M14308" s="410" t="str">
        <f>IFERROR(IF($A14309=VLOOKUP($A14309,AGOTADOS!$A$3:$H$4997,1,FALSE),"AGOTADO","SI HAY"),"")</f>
        <v/>
      </c>
    </row>
    <row r="14309" spans="12:13" ht="18" customHeight="1" x14ac:dyDescent="0.25">
      <c r="L14309" s="516"/>
      <c r="M14309" s="410" t="str">
        <f>IFERROR(IF($A14310=VLOOKUP($A14310,AGOTADOS!$A$3:$H$4997,1,FALSE),"AGOTADO","SI HAY"),"")</f>
        <v/>
      </c>
    </row>
    <row r="14310" spans="12:13" ht="18" customHeight="1" x14ac:dyDescent="0.25">
      <c r="L14310" s="516"/>
      <c r="M14310" s="410" t="str">
        <f>IFERROR(IF($A14311=VLOOKUP($A14311,AGOTADOS!$A$3:$H$4997,1,FALSE),"AGOTADO","SI HAY"),"")</f>
        <v/>
      </c>
    </row>
    <row r="14311" spans="12:13" ht="18" customHeight="1" x14ac:dyDescent="0.25">
      <c r="L14311" s="516"/>
      <c r="M14311" s="410" t="str">
        <f>IFERROR(IF($A14312=VLOOKUP($A14312,AGOTADOS!$A$3:$H$4997,1,FALSE),"AGOTADO","SI HAY"),"")</f>
        <v/>
      </c>
    </row>
    <row r="14312" spans="12:13" ht="18" customHeight="1" x14ac:dyDescent="0.25">
      <c r="L14312" s="516"/>
      <c r="M14312" s="410" t="str">
        <f>IFERROR(IF($A14313=VLOOKUP($A14313,AGOTADOS!$A$3:$H$4997,1,FALSE),"AGOTADO","SI HAY"),"")</f>
        <v/>
      </c>
    </row>
    <row r="14313" spans="12:13" ht="18" customHeight="1" x14ac:dyDescent="0.25">
      <c r="L14313" s="516"/>
      <c r="M14313" s="410" t="str">
        <f>IFERROR(IF($A14314=VLOOKUP($A14314,AGOTADOS!$A$3:$H$4997,1,FALSE),"AGOTADO","SI HAY"),"")</f>
        <v/>
      </c>
    </row>
    <row r="14314" spans="12:13" ht="18" customHeight="1" x14ac:dyDescent="0.25">
      <c r="L14314" s="516"/>
      <c r="M14314" s="410" t="str">
        <f>IFERROR(IF($A14315=VLOOKUP($A14315,AGOTADOS!$A$3:$H$4997,1,FALSE),"AGOTADO","SI HAY"),"")</f>
        <v/>
      </c>
    </row>
    <row r="14315" spans="12:13" ht="18" customHeight="1" x14ac:dyDescent="0.25">
      <c r="L14315" s="516"/>
      <c r="M14315" s="410" t="str">
        <f>IFERROR(IF($A14316=VLOOKUP($A14316,AGOTADOS!$A$3:$H$4997,1,FALSE),"AGOTADO","SI HAY"),"")</f>
        <v/>
      </c>
    </row>
    <row r="14316" spans="12:13" ht="18" customHeight="1" x14ac:dyDescent="0.25">
      <c r="L14316" s="516"/>
      <c r="M14316" s="410" t="str">
        <f>IFERROR(IF($A14317=VLOOKUP($A14317,AGOTADOS!$A$3:$H$4997,1,FALSE),"AGOTADO","SI HAY"),"")</f>
        <v/>
      </c>
    </row>
    <row r="14317" spans="12:13" ht="18" customHeight="1" x14ac:dyDescent="0.25">
      <c r="L14317" s="516"/>
      <c r="M14317" s="410" t="str">
        <f>IFERROR(IF($A14318=VLOOKUP($A14318,AGOTADOS!$A$3:$H$4997,1,FALSE),"AGOTADO","SI HAY"),"")</f>
        <v/>
      </c>
    </row>
    <row r="14318" spans="12:13" ht="18" customHeight="1" x14ac:dyDescent="0.25">
      <c r="L14318" s="516"/>
      <c r="M14318" s="410" t="str">
        <f>IFERROR(IF($A14319=VLOOKUP($A14319,AGOTADOS!$A$3:$H$4997,1,FALSE),"AGOTADO","SI HAY"),"")</f>
        <v/>
      </c>
    </row>
    <row r="14319" spans="12:13" ht="18" customHeight="1" x14ac:dyDescent="0.25">
      <c r="L14319" s="516"/>
      <c r="M14319" s="410" t="str">
        <f>IFERROR(IF($A14320=VLOOKUP($A14320,AGOTADOS!$A$3:$H$4997,1,FALSE),"AGOTADO","SI HAY"),"")</f>
        <v/>
      </c>
    </row>
    <row r="14320" spans="12:13" ht="18" customHeight="1" x14ac:dyDescent="0.25">
      <c r="L14320" s="516"/>
      <c r="M14320" s="410" t="str">
        <f>IFERROR(IF($A14321=VLOOKUP($A14321,AGOTADOS!$A$3:$H$4997,1,FALSE),"AGOTADO","SI HAY"),"")</f>
        <v/>
      </c>
    </row>
    <row r="14321" spans="12:13" ht="18" customHeight="1" x14ac:dyDescent="0.25">
      <c r="L14321" s="516"/>
      <c r="M14321" s="410" t="str">
        <f>IFERROR(IF($A14322=VLOOKUP($A14322,AGOTADOS!$A$3:$H$4997,1,FALSE),"AGOTADO","SI HAY"),"")</f>
        <v/>
      </c>
    </row>
    <row r="14322" spans="12:13" ht="18" customHeight="1" x14ac:dyDescent="0.25">
      <c r="L14322" s="516"/>
      <c r="M14322" s="410" t="str">
        <f>IFERROR(IF($A14323=VLOOKUP($A14323,AGOTADOS!$A$3:$H$4997,1,FALSE),"AGOTADO","SI HAY"),"")</f>
        <v/>
      </c>
    </row>
    <row r="14323" spans="12:13" ht="18" customHeight="1" x14ac:dyDescent="0.25">
      <c r="L14323" s="516"/>
      <c r="M14323" s="410" t="str">
        <f>IFERROR(IF($A14324=VLOOKUP($A14324,AGOTADOS!$A$3:$H$4997,1,FALSE),"AGOTADO","SI HAY"),"")</f>
        <v/>
      </c>
    </row>
    <row r="14324" spans="12:13" ht="18" customHeight="1" x14ac:dyDescent="0.25">
      <c r="L14324" s="516"/>
      <c r="M14324" s="410" t="str">
        <f>IFERROR(IF($A14325=VLOOKUP($A14325,AGOTADOS!$A$3:$H$4997,1,FALSE),"AGOTADO","SI HAY"),"")</f>
        <v/>
      </c>
    </row>
    <row r="14325" spans="12:13" ht="18" customHeight="1" x14ac:dyDescent="0.25">
      <c r="L14325" s="516"/>
      <c r="M14325" s="410" t="str">
        <f>IFERROR(IF($A14326=VLOOKUP($A14326,AGOTADOS!$A$3:$H$4997,1,FALSE),"AGOTADO","SI HAY"),"")</f>
        <v/>
      </c>
    </row>
    <row r="14326" spans="12:13" ht="18" customHeight="1" x14ac:dyDescent="0.25">
      <c r="L14326" s="516"/>
      <c r="M14326" s="410" t="str">
        <f>IFERROR(IF($A14327=VLOOKUP($A14327,AGOTADOS!$A$3:$H$4997,1,FALSE),"AGOTADO","SI HAY"),"")</f>
        <v/>
      </c>
    </row>
    <row r="14327" spans="12:13" ht="18" customHeight="1" x14ac:dyDescent="0.25">
      <c r="L14327" s="516"/>
      <c r="M14327" s="410" t="str">
        <f>IFERROR(IF($A14328=VLOOKUP($A14328,AGOTADOS!$A$3:$H$4997,1,FALSE),"AGOTADO","SI HAY"),"")</f>
        <v/>
      </c>
    </row>
    <row r="14328" spans="12:13" ht="18" customHeight="1" x14ac:dyDescent="0.25">
      <c r="L14328" s="516"/>
      <c r="M14328" s="410" t="str">
        <f>IFERROR(IF($A14329=VLOOKUP($A14329,AGOTADOS!$A$3:$H$4997,1,FALSE),"AGOTADO","SI HAY"),"")</f>
        <v/>
      </c>
    </row>
    <row r="14329" spans="12:13" ht="18" customHeight="1" x14ac:dyDescent="0.25">
      <c r="L14329" s="516"/>
      <c r="M14329" s="410" t="str">
        <f>IFERROR(IF($A14330=VLOOKUP($A14330,AGOTADOS!$A$3:$H$4997,1,FALSE),"AGOTADO","SI HAY"),"")</f>
        <v/>
      </c>
    </row>
    <row r="14330" spans="12:13" ht="18" customHeight="1" x14ac:dyDescent="0.25">
      <c r="L14330" s="516"/>
      <c r="M14330" s="410" t="str">
        <f>IFERROR(IF($A14331=VLOOKUP($A14331,AGOTADOS!$A$3:$H$4997,1,FALSE),"AGOTADO","SI HAY"),"")</f>
        <v/>
      </c>
    </row>
    <row r="14331" spans="12:13" ht="18" customHeight="1" x14ac:dyDescent="0.25">
      <c r="L14331" s="516"/>
      <c r="M14331" s="410" t="str">
        <f>IFERROR(IF($A14332=VLOOKUP($A14332,AGOTADOS!$A$3:$H$4997,1,FALSE),"AGOTADO","SI HAY"),"")</f>
        <v/>
      </c>
    </row>
    <row r="14332" spans="12:13" ht="18" customHeight="1" x14ac:dyDescent="0.25">
      <c r="L14332" s="516"/>
      <c r="M14332" s="410" t="str">
        <f>IFERROR(IF($A14333=VLOOKUP($A14333,AGOTADOS!$A$3:$H$4997,1,FALSE),"AGOTADO","SI HAY"),"")</f>
        <v/>
      </c>
    </row>
    <row r="14333" spans="12:13" ht="18" customHeight="1" x14ac:dyDescent="0.25">
      <c r="L14333" s="516"/>
      <c r="M14333" s="410" t="str">
        <f>IFERROR(IF($A14334=VLOOKUP($A14334,AGOTADOS!$A$3:$H$4997,1,FALSE),"AGOTADO","SI HAY"),"")</f>
        <v/>
      </c>
    </row>
    <row r="14334" spans="12:13" ht="18" customHeight="1" x14ac:dyDescent="0.25">
      <c r="L14334" s="516"/>
      <c r="M14334" s="410" t="str">
        <f>IFERROR(IF($A14335=VLOOKUP($A14335,AGOTADOS!$A$3:$H$4997,1,FALSE),"AGOTADO","SI HAY"),"")</f>
        <v/>
      </c>
    </row>
    <row r="14335" spans="12:13" ht="18" customHeight="1" x14ac:dyDescent="0.25">
      <c r="L14335" s="516"/>
      <c r="M14335" s="410" t="str">
        <f>IFERROR(IF($A14336=VLOOKUP($A14336,AGOTADOS!$A$3:$H$4997,1,FALSE),"AGOTADO","SI HAY"),"")</f>
        <v/>
      </c>
    </row>
    <row r="14336" spans="12:13" ht="18" customHeight="1" x14ac:dyDescent="0.25">
      <c r="L14336" s="516"/>
      <c r="M14336" s="410" t="str">
        <f>IFERROR(IF($A14337=VLOOKUP($A14337,AGOTADOS!$A$3:$H$4997,1,FALSE),"AGOTADO","SI HAY"),"")</f>
        <v/>
      </c>
    </row>
    <row r="14337" spans="12:13" ht="18" customHeight="1" x14ac:dyDescent="0.25">
      <c r="L14337" s="516"/>
      <c r="M14337" s="410" t="str">
        <f>IFERROR(IF($A14338=VLOOKUP($A14338,AGOTADOS!$A$3:$H$4997,1,FALSE),"AGOTADO","SI HAY"),"")</f>
        <v/>
      </c>
    </row>
    <row r="14338" spans="12:13" ht="18" customHeight="1" x14ac:dyDescent="0.25">
      <c r="L14338" s="516"/>
      <c r="M14338" s="410" t="str">
        <f>IFERROR(IF($A14339=VLOOKUP($A14339,AGOTADOS!$A$3:$H$4997,1,FALSE),"AGOTADO","SI HAY"),"")</f>
        <v/>
      </c>
    </row>
    <row r="14339" spans="12:13" ht="18" customHeight="1" x14ac:dyDescent="0.25">
      <c r="L14339" s="516"/>
      <c r="M14339" s="410" t="str">
        <f>IFERROR(IF($A14340=VLOOKUP($A14340,AGOTADOS!$A$3:$H$4997,1,FALSE),"AGOTADO","SI HAY"),"")</f>
        <v/>
      </c>
    </row>
    <row r="14340" spans="12:13" ht="18" customHeight="1" x14ac:dyDescent="0.25">
      <c r="L14340" s="516"/>
      <c r="M14340" s="410" t="str">
        <f>IFERROR(IF($A14341=VLOOKUP($A14341,AGOTADOS!$A$3:$H$4997,1,FALSE),"AGOTADO","SI HAY"),"")</f>
        <v/>
      </c>
    </row>
    <row r="14341" spans="12:13" ht="18" customHeight="1" x14ac:dyDescent="0.25">
      <c r="L14341" s="516"/>
      <c r="M14341" s="410" t="str">
        <f>IFERROR(IF($A14342=VLOOKUP($A14342,AGOTADOS!$A$3:$H$4997,1,FALSE),"AGOTADO","SI HAY"),"")</f>
        <v/>
      </c>
    </row>
    <row r="14342" spans="12:13" ht="18" customHeight="1" x14ac:dyDescent="0.25">
      <c r="L14342" s="516"/>
      <c r="M14342" s="410" t="str">
        <f>IFERROR(IF($A14343=VLOOKUP($A14343,AGOTADOS!$A$3:$H$4997,1,FALSE),"AGOTADO","SI HAY"),"")</f>
        <v/>
      </c>
    </row>
    <row r="14343" spans="12:13" ht="18" customHeight="1" x14ac:dyDescent="0.25">
      <c r="L14343" s="516"/>
      <c r="M14343" s="410" t="str">
        <f>IFERROR(IF($A14344=VLOOKUP($A14344,AGOTADOS!$A$3:$H$4997,1,FALSE),"AGOTADO","SI HAY"),"")</f>
        <v/>
      </c>
    </row>
    <row r="14344" spans="12:13" ht="18" customHeight="1" x14ac:dyDescent="0.25">
      <c r="L14344" s="516"/>
      <c r="M14344" s="410" t="str">
        <f>IFERROR(IF($A14345=VLOOKUP($A14345,AGOTADOS!$A$3:$H$4997,1,FALSE),"AGOTADO","SI HAY"),"")</f>
        <v/>
      </c>
    </row>
    <row r="14345" spans="12:13" ht="18" customHeight="1" x14ac:dyDescent="0.25">
      <c r="L14345" s="516"/>
      <c r="M14345" s="410" t="str">
        <f>IFERROR(IF($A14346=VLOOKUP($A14346,AGOTADOS!$A$3:$H$4997,1,FALSE),"AGOTADO","SI HAY"),"")</f>
        <v/>
      </c>
    </row>
    <row r="14346" spans="12:13" ht="18" customHeight="1" x14ac:dyDescent="0.25">
      <c r="L14346" s="516"/>
      <c r="M14346" s="410" t="str">
        <f>IFERROR(IF($A14347=VLOOKUP($A14347,AGOTADOS!$A$3:$H$4997,1,FALSE),"AGOTADO","SI HAY"),"")</f>
        <v/>
      </c>
    </row>
    <row r="14347" spans="12:13" ht="18" customHeight="1" x14ac:dyDescent="0.25">
      <c r="L14347" s="516"/>
      <c r="M14347" s="410" t="str">
        <f>IFERROR(IF($A14348=VLOOKUP($A14348,AGOTADOS!$A$3:$H$4997,1,FALSE),"AGOTADO","SI HAY"),"")</f>
        <v/>
      </c>
    </row>
    <row r="14348" spans="12:13" ht="18" customHeight="1" x14ac:dyDescent="0.25">
      <c r="L14348" s="516"/>
      <c r="M14348" s="410" t="str">
        <f>IFERROR(IF($A14349=VLOOKUP($A14349,AGOTADOS!$A$3:$H$4997,1,FALSE),"AGOTADO","SI HAY"),"")</f>
        <v/>
      </c>
    </row>
    <row r="14349" spans="12:13" ht="18" customHeight="1" x14ac:dyDescent="0.25">
      <c r="L14349" s="516"/>
      <c r="M14349" s="410" t="str">
        <f>IFERROR(IF($A14350=VLOOKUP($A14350,AGOTADOS!$A$3:$H$4997,1,FALSE),"AGOTADO","SI HAY"),"")</f>
        <v/>
      </c>
    </row>
    <row r="14350" spans="12:13" ht="18" customHeight="1" x14ac:dyDescent="0.25">
      <c r="L14350" s="516"/>
      <c r="M14350" s="410" t="str">
        <f>IFERROR(IF($A14351=VLOOKUP($A14351,AGOTADOS!$A$3:$H$4997,1,FALSE),"AGOTADO","SI HAY"),"")</f>
        <v/>
      </c>
    </row>
    <row r="14351" spans="12:13" ht="18" customHeight="1" x14ac:dyDescent="0.25">
      <c r="L14351" s="516"/>
      <c r="M14351" s="410" t="str">
        <f>IFERROR(IF($A14352=VLOOKUP($A14352,AGOTADOS!$A$3:$H$4997,1,FALSE),"AGOTADO","SI HAY"),"")</f>
        <v/>
      </c>
    </row>
    <row r="14352" spans="12:13" ht="18" customHeight="1" x14ac:dyDescent="0.25">
      <c r="L14352" s="516"/>
      <c r="M14352" s="410" t="str">
        <f>IFERROR(IF($A14353=VLOOKUP($A14353,AGOTADOS!$A$3:$H$4997,1,FALSE),"AGOTADO","SI HAY"),"")</f>
        <v/>
      </c>
    </row>
    <row r="14353" spans="12:13" ht="18" customHeight="1" x14ac:dyDescent="0.25">
      <c r="L14353" s="516"/>
      <c r="M14353" s="410" t="str">
        <f>IFERROR(IF($A14354=VLOOKUP($A14354,AGOTADOS!$A$3:$H$4997,1,FALSE),"AGOTADO","SI HAY"),"")</f>
        <v/>
      </c>
    </row>
    <row r="14354" spans="12:13" ht="18" customHeight="1" x14ac:dyDescent="0.25">
      <c r="L14354" s="516"/>
      <c r="M14354" s="410" t="str">
        <f>IFERROR(IF($A14355=VLOOKUP($A14355,AGOTADOS!$A$3:$H$4997,1,FALSE),"AGOTADO","SI HAY"),"")</f>
        <v/>
      </c>
    </row>
    <row r="14355" spans="12:13" ht="18" customHeight="1" x14ac:dyDescent="0.25">
      <c r="L14355" s="516"/>
      <c r="M14355" s="410" t="str">
        <f>IFERROR(IF($A14356=VLOOKUP($A14356,AGOTADOS!$A$3:$H$4997,1,FALSE),"AGOTADO","SI HAY"),"")</f>
        <v/>
      </c>
    </row>
    <row r="14356" spans="12:13" ht="18" customHeight="1" x14ac:dyDescent="0.25">
      <c r="L14356" s="516"/>
      <c r="M14356" s="410" t="str">
        <f>IFERROR(IF($A14357=VLOOKUP($A14357,AGOTADOS!$A$3:$H$4997,1,FALSE),"AGOTADO","SI HAY"),"")</f>
        <v/>
      </c>
    </row>
    <row r="14357" spans="12:13" ht="18" customHeight="1" x14ac:dyDescent="0.25">
      <c r="L14357" s="516"/>
      <c r="M14357" s="410" t="str">
        <f>IFERROR(IF($A14358=VLOOKUP($A14358,AGOTADOS!$A$3:$H$4997,1,FALSE),"AGOTADO","SI HAY"),"")</f>
        <v/>
      </c>
    </row>
    <row r="14358" spans="12:13" ht="18" customHeight="1" x14ac:dyDescent="0.25">
      <c r="L14358" s="516"/>
      <c r="M14358" s="410" t="str">
        <f>IFERROR(IF($A14359=VLOOKUP($A14359,AGOTADOS!$A$3:$H$4997,1,FALSE),"AGOTADO","SI HAY"),"")</f>
        <v/>
      </c>
    </row>
    <row r="14359" spans="12:13" ht="18" customHeight="1" x14ac:dyDescent="0.25">
      <c r="L14359" s="516"/>
      <c r="M14359" s="410" t="str">
        <f>IFERROR(IF($A14360=VLOOKUP($A14360,AGOTADOS!$A$3:$H$4997,1,FALSE),"AGOTADO","SI HAY"),"")</f>
        <v/>
      </c>
    </row>
    <row r="14360" spans="12:13" ht="18" customHeight="1" x14ac:dyDescent="0.25">
      <c r="L14360" s="516"/>
      <c r="M14360" s="410" t="str">
        <f>IFERROR(IF($A14361=VLOOKUP($A14361,AGOTADOS!$A$3:$H$4997,1,FALSE),"AGOTADO","SI HAY"),"")</f>
        <v/>
      </c>
    </row>
    <row r="14361" spans="12:13" ht="18" customHeight="1" x14ac:dyDescent="0.25">
      <c r="L14361" s="516"/>
      <c r="M14361" s="410" t="str">
        <f>IFERROR(IF($A14362=VLOOKUP($A14362,AGOTADOS!$A$3:$H$4997,1,FALSE),"AGOTADO","SI HAY"),"")</f>
        <v/>
      </c>
    </row>
    <row r="14362" spans="12:13" ht="18" customHeight="1" x14ac:dyDescent="0.25">
      <c r="L14362" s="516"/>
      <c r="M14362" s="410" t="str">
        <f>IFERROR(IF($A14363=VLOOKUP($A14363,AGOTADOS!$A$3:$H$4997,1,FALSE),"AGOTADO","SI HAY"),"")</f>
        <v/>
      </c>
    </row>
    <row r="14363" spans="12:13" ht="18" customHeight="1" x14ac:dyDescent="0.25">
      <c r="L14363" s="516"/>
      <c r="M14363" s="410" t="str">
        <f>IFERROR(IF($A14364=VLOOKUP($A14364,AGOTADOS!$A$3:$H$4997,1,FALSE),"AGOTADO","SI HAY"),"")</f>
        <v/>
      </c>
    </row>
    <row r="14364" spans="12:13" ht="18" customHeight="1" x14ac:dyDescent="0.25">
      <c r="L14364" s="516"/>
      <c r="M14364" s="410" t="str">
        <f>IFERROR(IF($A14365=VLOOKUP($A14365,AGOTADOS!$A$3:$H$4997,1,FALSE),"AGOTADO","SI HAY"),"")</f>
        <v/>
      </c>
    </row>
    <row r="14365" spans="12:13" ht="18" customHeight="1" x14ac:dyDescent="0.25">
      <c r="L14365" s="516"/>
      <c r="M14365" s="410" t="str">
        <f>IFERROR(IF($A14366=VLOOKUP($A14366,AGOTADOS!$A$3:$H$4997,1,FALSE),"AGOTADO","SI HAY"),"")</f>
        <v/>
      </c>
    </row>
    <row r="14366" spans="12:13" ht="18" customHeight="1" x14ac:dyDescent="0.25">
      <c r="L14366" s="516"/>
      <c r="M14366" s="410" t="str">
        <f>IFERROR(IF($A14367=VLOOKUP($A14367,AGOTADOS!$A$3:$H$4997,1,FALSE),"AGOTADO","SI HAY"),"")</f>
        <v/>
      </c>
    </row>
    <row r="14367" spans="12:13" ht="18" customHeight="1" x14ac:dyDescent="0.25">
      <c r="L14367" s="516"/>
      <c r="M14367" s="410" t="str">
        <f>IFERROR(IF($A14368=VLOOKUP($A14368,AGOTADOS!$A$3:$H$4997,1,FALSE),"AGOTADO","SI HAY"),"")</f>
        <v/>
      </c>
    </row>
    <row r="14368" spans="12:13" ht="18" customHeight="1" x14ac:dyDescent="0.25">
      <c r="L14368" s="516"/>
      <c r="M14368" s="410" t="str">
        <f>IFERROR(IF($A14369=VLOOKUP($A14369,AGOTADOS!$A$3:$H$4997,1,FALSE),"AGOTADO","SI HAY"),"")</f>
        <v/>
      </c>
    </row>
    <row r="14369" spans="12:13" ht="18" customHeight="1" x14ac:dyDescent="0.25">
      <c r="L14369" s="516"/>
      <c r="M14369" s="410" t="str">
        <f>IFERROR(IF($A14370=VLOOKUP($A14370,AGOTADOS!$A$3:$H$4997,1,FALSE),"AGOTADO","SI HAY"),"")</f>
        <v/>
      </c>
    </row>
    <row r="14370" spans="12:13" ht="18" customHeight="1" x14ac:dyDescent="0.25">
      <c r="L14370" s="516"/>
      <c r="M14370" s="410" t="str">
        <f>IFERROR(IF($A14371=VLOOKUP($A14371,AGOTADOS!$A$3:$H$4997,1,FALSE),"AGOTADO","SI HAY"),"")</f>
        <v/>
      </c>
    </row>
    <row r="14371" spans="12:13" ht="18" customHeight="1" x14ac:dyDescent="0.25">
      <c r="L14371" s="516"/>
      <c r="M14371" s="410" t="str">
        <f>IFERROR(IF($A14372=VLOOKUP($A14372,AGOTADOS!$A$3:$H$4997,1,FALSE),"AGOTADO","SI HAY"),"")</f>
        <v/>
      </c>
    </row>
    <row r="14372" spans="12:13" ht="18" customHeight="1" x14ac:dyDescent="0.25">
      <c r="L14372" s="516"/>
      <c r="M14372" s="410" t="str">
        <f>IFERROR(IF($A14373=VLOOKUP($A14373,AGOTADOS!$A$3:$H$4997,1,FALSE),"AGOTADO","SI HAY"),"")</f>
        <v/>
      </c>
    </row>
    <row r="14373" spans="12:13" ht="18" customHeight="1" x14ac:dyDescent="0.25">
      <c r="L14373" s="516"/>
      <c r="M14373" s="410" t="str">
        <f>IFERROR(IF($A14374=VLOOKUP($A14374,AGOTADOS!$A$3:$H$4997,1,FALSE),"AGOTADO","SI HAY"),"")</f>
        <v/>
      </c>
    </row>
    <row r="14374" spans="12:13" ht="18" customHeight="1" x14ac:dyDescent="0.25">
      <c r="L14374" s="516"/>
      <c r="M14374" s="410" t="str">
        <f>IFERROR(IF($A14375=VLOOKUP($A14375,AGOTADOS!$A$3:$H$4997,1,FALSE),"AGOTADO","SI HAY"),"")</f>
        <v/>
      </c>
    </row>
    <row r="14375" spans="12:13" ht="18" customHeight="1" x14ac:dyDescent="0.25">
      <c r="L14375" s="516"/>
      <c r="M14375" s="410" t="str">
        <f>IFERROR(IF($A14376=VLOOKUP($A14376,AGOTADOS!$A$3:$H$4997,1,FALSE),"AGOTADO","SI HAY"),"")</f>
        <v/>
      </c>
    </row>
    <row r="14376" spans="12:13" ht="18" customHeight="1" x14ac:dyDescent="0.25">
      <c r="L14376" s="516"/>
      <c r="M14376" s="410" t="str">
        <f>IFERROR(IF($A14377=VLOOKUP($A14377,AGOTADOS!$A$3:$H$4997,1,FALSE),"AGOTADO","SI HAY"),"")</f>
        <v/>
      </c>
    </row>
    <row r="14377" spans="12:13" ht="18" customHeight="1" x14ac:dyDescent="0.25">
      <c r="L14377" s="516"/>
      <c r="M14377" s="410" t="str">
        <f>IFERROR(IF($A14378=VLOOKUP($A14378,AGOTADOS!$A$3:$H$4997,1,FALSE),"AGOTADO","SI HAY"),"")</f>
        <v/>
      </c>
    </row>
    <row r="14378" spans="12:13" ht="18" customHeight="1" x14ac:dyDescent="0.25">
      <c r="L14378" s="516"/>
      <c r="M14378" s="410" t="str">
        <f>IFERROR(IF($A14379=VLOOKUP($A14379,AGOTADOS!$A$3:$H$4997,1,FALSE),"AGOTADO","SI HAY"),"")</f>
        <v/>
      </c>
    </row>
    <row r="14379" spans="12:13" ht="18" customHeight="1" x14ac:dyDescent="0.25">
      <c r="L14379" s="516"/>
      <c r="M14379" s="410" t="str">
        <f>IFERROR(IF($A14380=VLOOKUP($A14380,AGOTADOS!$A$3:$H$4997,1,FALSE),"AGOTADO","SI HAY"),"")</f>
        <v/>
      </c>
    </row>
    <row r="14380" spans="12:13" ht="18" customHeight="1" x14ac:dyDescent="0.25">
      <c r="L14380" s="516"/>
      <c r="M14380" s="410" t="str">
        <f>IFERROR(IF($A14381=VLOOKUP($A14381,AGOTADOS!$A$3:$H$4997,1,FALSE),"AGOTADO","SI HAY"),"")</f>
        <v/>
      </c>
    </row>
    <row r="14381" spans="12:13" ht="18" customHeight="1" x14ac:dyDescent="0.25">
      <c r="L14381" s="516"/>
      <c r="M14381" s="410" t="str">
        <f>IFERROR(IF($A14382=VLOOKUP($A14382,AGOTADOS!$A$3:$H$4997,1,FALSE),"AGOTADO","SI HAY"),"")</f>
        <v/>
      </c>
    </row>
    <row r="14382" spans="12:13" ht="18" customHeight="1" x14ac:dyDescent="0.25">
      <c r="L14382" s="516"/>
      <c r="M14382" s="410" t="str">
        <f>IFERROR(IF($A14383=VLOOKUP($A14383,AGOTADOS!$A$3:$H$4997,1,FALSE),"AGOTADO","SI HAY"),"")</f>
        <v/>
      </c>
    </row>
    <row r="14383" spans="12:13" ht="18" customHeight="1" x14ac:dyDescent="0.25">
      <c r="L14383" s="516"/>
      <c r="M14383" s="410" t="str">
        <f>IFERROR(IF($A14384=VLOOKUP($A14384,AGOTADOS!$A$3:$H$4997,1,FALSE),"AGOTADO","SI HAY"),"")</f>
        <v/>
      </c>
    </row>
    <row r="14384" spans="12:13" ht="18" customHeight="1" x14ac:dyDescent="0.25">
      <c r="L14384" s="516"/>
      <c r="M14384" s="410" t="str">
        <f>IFERROR(IF($A14385=VLOOKUP($A14385,AGOTADOS!$A$3:$H$4997,1,FALSE),"AGOTADO","SI HAY"),"")</f>
        <v/>
      </c>
    </row>
    <row r="14385" spans="12:13" ht="18" customHeight="1" x14ac:dyDescent="0.25">
      <c r="L14385" s="516"/>
      <c r="M14385" s="410" t="str">
        <f>IFERROR(IF($A14386=VLOOKUP($A14386,AGOTADOS!$A$3:$H$4997,1,FALSE),"AGOTADO","SI HAY"),"")</f>
        <v/>
      </c>
    </row>
    <row r="14386" spans="12:13" ht="18" customHeight="1" x14ac:dyDescent="0.25">
      <c r="L14386" s="516"/>
      <c r="M14386" s="410" t="str">
        <f>IFERROR(IF($A14387=VLOOKUP($A14387,AGOTADOS!$A$3:$H$4997,1,FALSE),"AGOTADO","SI HAY"),"")</f>
        <v/>
      </c>
    </row>
    <row r="14387" spans="12:13" ht="18" customHeight="1" x14ac:dyDescent="0.25">
      <c r="L14387" s="516"/>
      <c r="M14387" s="410" t="str">
        <f>IFERROR(IF($A14388=VLOOKUP($A14388,AGOTADOS!$A$3:$H$4997,1,FALSE),"AGOTADO","SI HAY"),"")</f>
        <v/>
      </c>
    </row>
    <row r="14388" spans="12:13" ht="18" customHeight="1" x14ac:dyDescent="0.25">
      <c r="L14388" s="516"/>
      <c r="M14388" s="410" t="str">
        <f>IFERROR(IF($A14389=VLOOKUP($A14389,AGOTADOS!$A$3:$H$4997,1,FALSE),"AGOTADO","SI HAY"),"")</f>
        <v/>
      </c>
    </row>
    <row r="14389" spans="12:13" ht="18" customHeight="1" x14ac:dyDescent="0.25">
      <c r="L14389" s="516"/>
      <c r="M14389" s="410" t="str">
        <f>IFERROR(IF($A14390=VLOOKUP($A14390,AGOTADOS!$A$3:$H$4997,1,FALSE),"AGOTADO","SI HAY"),"")</f>
        <v/>
      </c>
    </row>
    <row r="14390" spans="12:13" ht="18" customHeight="1" x14ac:dyDescent="0.25">
      <c r="L14390" s="516"/>
      <c r="M14390" s="410" t="str">
        <f>IFERROR(IF($A14391=VLOOKUP($A14391,AGOTADOS!$A$3:$H$4997,1,FALSE),"AGOTADO","SI HAY"),"")</f>
        <v/>
      </c>
    </row>
    <row r="14391" spans="12:13" ht="18" customHeight="1" x14ac:dyDescent="0.25">
      <c r="L14391" s="516"/>
      <c r="M14391" s="410" t="str">
        <f>IFERROR(IF($A14392=VLOOKUP($A14392,AGOTADOS!$A$3:$H$4997,1,FALSE),"AGOTADO","SI HAY"),"")</f>
        <v/>
      </c>
    </row>
    <row r="14392" spans="12:13" ht="18" customHeight="1" x14ac:dyDescent="0.25">
      <c r="L14392" s="516"/>
      <c r="M14392" s="410" t="str">
        <f>IFERROR(IF($A14393=VLOOKUP($A14393,AGOTADOS!$A$3:$H$4997,1,FALSE),"AGOTADO","SI HAY"),"")</f>
        <v/>
      </c>
    </row>
    <row r="14393" spans="12:13" ht="18" customHeight="1" x14ac:dyDescent="0.25">
      <c r="L14393" s="516"/>
      <c r="M14393" s="410" t="str">
        <f>IFERROR(IF($A14394=VLOOKUP($A14394,AGOTADOS!$A$3:$H$4997,1,FALSE),"AGOTADO","SI HAY"),"")</f>
        <v/>
      </c>
    </row>
    <row r="14394" spans="12:13" ht="18" customHeight="1" x14ac:dyDescent="0.25">
      <c r="L14394" s="516"/>
      <c r="M14394" s="410" t="str">
        <f>IFERROR(IF($A14395=VLOOKUP($A14395,AGOTADOS!$A$3:$H$4997,1,FALSE),"AGOTADO","SI HAY"),"")</f>
        <v/>
      </c>
    </row>
    <row r="14395" spans="12:13" ht="18" customHeight="1" x14ac:dyDescent="0.25">
      <c r="L14395" s="516"/>
      <c r="M14395" s="410" t="str">
        <f>IFERROR(IF($A14396=VLOOKUP($A14396,AGOTADOS!$A$3:$H$4997,1,FALSE),"AGOTADO","SI HAY"),"")</f>
        <v/>
      </c>
    </row>
    <row r="14396" spans="12:13" ht="18" customHeight="1" x14ac:dyDescent="0.25">
      <c r="L14396" s="516"/>
      <c r="M14396" s="410" t="str">
        <f>IFERROR(IF($A14397=VLOOKUP($A14397,AGOTADOS!$A$3:$H$4997,1,FALSE),"AGOTADO","SI HAY"),"")</f>
        <v/>
      </c>
    </row>
    <row r="14397" spans="12:13" ht="18" customHeight="1" x14ac:dyDescent="0.25">
      <c r="L14397" s="516"/>
      <c r="M14397" s="410" t="str">
        <f>IFERROR(IF($A14398=VLOOKUP($A14398,AGOTADOS!$A$3:$H$4997,1,FALSE),"AGOTADO","SI HAY"),"")</f>
        <v/>
      </c>
    </row>
    <row r="14398" spans="12:13" ht="18" customHeight="1" x14ac:dyDescent="0.25">
      <c r="L14398" s="516"/>
      <c r="M14398" s="410" t="str">
        <f>IFERROR(IF($A14399=VLOOKUP($A14399,AGOTADOS!$A$3:$H$4997,1,FALSE),"AGOTADO","SI HAY"),"")</f>
        <v/>
      </c>
    </row>
    <row r="14399" spans="12:13" ht="18" customHeight="1" x14ac:dyDescent="0.25">
      <c r="L14399" s="516"/>
      <c r="M14399" s="410" t="str">
        <f>IFERROR(IF($A14400=VLOOKUP($A14400,AGOTADOS!$A$3:$H$4997,1,FALSE),"AGOTADO","SI HAY"),"")</f>
        <v/>
      </c>
    </row>
    <row r="14400" spans="12:13" ht="18" customHeight="1" x14ac:dyDescent="0.25">
      <c r="L14400" s="516"/>
      <c r="M14400" s="410" t="str">
        <f>IFERROR(IF($A14401=VLOOKUP($A14401,AGOTADOS!$A$3:$H$4997,1,FALSE),"AGOTADO","SI HAY"),"")</f>
        <v/>
      </c>
    </row>
    <row r="14401" spans="12:13" ht="18" customHeight="1" x14ac:dyDescent="0.25">
      <c r="L14401" s="516"/>
      <c r="M14401" s="410" t="str">
        <f>IFERROR(IF($A14402=VLOOKUP($A14402,AGOTADOS!$A$3:$H$4997,1,FALSE),"AGOTADO","SI HAY"),"")</f>
        <v/>
      </c>
    </row>
    <row r="14402" spans="12:13" ht="18" customHeight="1" x14ac:dyDescent="0.25">
      <c r="L14402" s="516"/>
      <c r="M14402" s="410" t="str">
        <f>IFERROR(IF($A14403=VLOOKUP($A14403,AGOTADOS!$A$3:$H$4997,1,FALSE),"AGOTADO","SI HAY"),"")</f>
        <v/>
      </c>
    </row>
    <row r="14403" spans="12:13" ht="18" customHeight="1" x14ac:dyDescent="0.25">
      <c r="L14403" s="516"/>
      <c r="M14403" s="410" t="str">
        <f>IFERROR(IF($A14404=VLOOKUP($A14404,AGOTADOS!$A$3:$H$4997,1,FALSE),"AGOTADO","SI HAY"),"")</f>
        <v/>
      </c>
    </row>
    <row r="14404" spans="12:13" ht="18" customHeight="1" x14ac:dyDescent="0.25">
      <c r="L14404" s="516"/>
      <c r="M14404" s="410" t="str">
        <f>IFERROR(IF($A14405=VLOOKUP($A14405,AGOTADOS!$A$3:$H$4997,1,FALSE),"AGOTADO","SI HAY"),"")</f>
        <v/>
      </c>
    </row>
    <row r="14405" spans="12:13" ht="18" customHeight="1" x14ac:dyDescent="0.25">
      <c r="L14405" s="516"/>
      <c r="M14405" s="410" t="str">
        <f>IFERROR(IF($A14406=VLOOKUP($A14406,AGOTADOS!$A$3:$H$4997,1,FALSE),"AGOTADO","SI HAY"),"")</f>
        <v/>
      </c>
    </row>
    <row r="14406" spans="12:13" ht="18" customHeight="1" x14ac:dyDescent="0.25">
      <c r="L14406" s="516"/>
      <c r="M14406" s="410" t="str">
        <f>IFERROR(IF($A14407=VLOOKUP($A14407,AGOTADOS!$A$3:$H$4997,1,FALSE),"AGOTADO","SI HAY"),"")</f>
        <v/>
      </c>
    </row>
    <row r="14407" spans="12:13" ht="18" customHeight="1" x14ac:dyDescent="0.25">
      <c r="L14407" s="516"/>
      <c r="M14407" s="410" t="str">
        <f>IFERROR(IF($A14408=VLOOKUP($A14408,AGOTADOS!$A$3:$H$4997,1,FALSE),"AGOTADO","SI HAY"),"")</f>
        <v/>
      </c>
    </row>
    <row r="14408" spans="12:13" ht="18" customHeight="1" x14ac:dyDescent="0.25">
      <c r="L14408" s="516"/>
      <c r="M14408" s="410" t="str">
        <f>IFERROR(IF($A14409=VLOOKUP($A14409,AGOTADOS!$A$3:$H$4997,1,FALSE),"AGOTADO","SI HAY"),"")</f>
        <v/>
      </c>
    </row>
    <row r="14409" spans="12:13" ht="18" customHeight="1" x14ac:dyDescent="0.25">
      <c r="L14409" s="516"/>
      <c r="M14409" s="410" t="str">
        <f>IFERROR(IF($A14410=VLOOKUP($A14410,AGOTADOS!$A$3:$H$4997,1,FALSE),"AGOTADO","SI HAY"),"")</f>
        <v/>
      </c>
    </row>
    <row r="14410" spans="12:13" ht="18" customHeight="1" x14ac:dyDescent="0.25">
      <c r="L14410" s="516"/>
      <c r="M14410" s="410" t="str">
        <f>IFERROR(IF($A14411=VLOOKUP($A14411,AGOTADOS!$A$3:$H$4997,1,FALSE),"AGOTADO","SI HAY"),"")</f>
        <v/>
      </c>
    </row>
    <row r="14411" spans="12:13" ht="18" customHeight="1" x14ac:dyDescent="0.25">
      <c r="L14411" s="516"/>
      <c r="M14411" s="410" t="str">
        <f>IFERROR(IF($A14412=VLOOKUP($A14412,AGOTADOS!$A$3:$H$4997,1,FALSE),"AGOTADO","SI HAY"),"")</f>
        <v/>
      </c>
    </row>
    <row r="14412" spans="12:13" ht="18" customHeight="1" x14ac:dyDescent="0.25">
      <c r="L14412" s="516"/>
      <c r="M14412" s="410" t="str">
        <f>IFERROR(IF($A14413=VLOOKUP($A14413,AGOTADOS!$A$3:$H$4997,1,FALSE),"AGOTADO","SI HAY"),"")</f>
        <v/>
      </c>
    </row>
    <row r="14413" spans="12:13" ht="18" customHeight="1" x14ac:dyDescent="0.25">
      <c r="L14413" s="516"/>
      <c r="M14413" s="410" t="str">
        <f>IFERROR(IF($A14414=VLOOKUP($A14414,AGOTADOS!$A$3:$H$4997,1,FALSE),"AGOTADO","SI HAY"),"")</f>
        <v/>
      </c>
    </row>
    <row r="14414" spans="12:13" ht="18" customHeight="1" x14ac:dyDescent="0.25">
      <c r="L14414" s="516"/>
      <c r="M14414" s="410" t="str">
        <f>IFERROR(IF($A14415=VLOOKUP($A14415,AGOTADOS!$A$3:$H$4997,1,FALSE),"AGOTADO","SI HAY"),"")</f>
        <v/>
      </c>
    </row>
    <row r="14415" spans="12:13" ht="18" customHeight="1" x14ac:dyDescent="0.25">
      <c r="L14415" s="516"/>
      <c r="M14415" s="410" t="str">
        <f>IFERROR(IF($A14416=VLOOKUP($A14416,AGOTADOS!$A$3:$H$4997,1,FALSE),"AGOTADO","SI HAY"),"")</f>
        <v/>
      </c>
    </row>
    <row r="14416" spans="12:13" ht="18" customHeight="1" x14ac:dyDescent="0.25">
      <c r="L14416" s="516"/>
      <c r="M14416" s="410" t="str">
        <f>IFERROR(IF($A14417=VLOOKUP($A14417,AGOTADOS!$A$3:$H$4997,1,FALSE),"AGOTADO","SI HAY"),"")</f>
        <v/>
      </c>
    </row>
    <row r="14417" spans="12:13" ht="18" customHeight="1" x14ac:dyDescent="0.25">
      <c r="L14417" s="516"/>
      <c r="M14417" s="410" t="str">
        <f>IFERROR(IF($A14418=VLOOKUP($A14418,AGOTADOS!$A$3:$H$4997,1,FALSE),"AGOTADO","SI HAY"),"")</f>
        <v/>
      </c>
    </row>
    <row r="14418" spans="12:13" ht="18" customHeight="1" x14ac:dyDescent="0.25">
      <c r="L14418" s="516"/>
      <c r="M14418" s="410" t="str">
        <f>IFERROR(IF($A14419=VLOOKUP($A14419,AGOTADOS!$A$3:$H$4997,1,FALSE),"AGOTADO","SI HAY"),"")</f>
        <v/>
      </c>
    </row>
    <row r="14419" spans="12:13" ht="18" customHeight="1" x14ac:dyDescent="0.25">
      <c r="L14419" s="516"/>
      <c r="M14419" s="410" t="str">
        <f>IFERROR(IF($A14420=VLOOKUP($A14420,AGOTADOS!$A$3:$H$4997,1,FALSE),"AGOTADO","SI HAY"),"")</f>
        <v/>
      </c>
    </row>
    <row r="14420" spans="12:13" ht="18" customHeight="1" x14ac:dyDescent="0.25">
      <c r="L14420" s="516"/>
      <c r="M14420" s="410" t="str">
        <f>IFERROR(IF($A14421=VLOOKUP($A14421,AGOTADOS!$A$3:$H$4997,1,FALSE),"AGOTADO","SI HAY"),"")</f>
        <v/>
      </c>
    </row>
    <row r="14421" spans="12:13" ht="18" customHeight="1" x14ac:dyDescent="0.25">
      <c r="L14421" s="516"/>
      <c r="M14421" s="410" t="str">
        <f>IFERROR(IF($A14422=VLOOKUP($A14422,AGOTADOS!$A$3:$H$4997,1,FALSE),"AGOTADO","SI HAY"),"")</f>
        <v/>
      </c>
    </row>
    <row r="14422" spans="12:13" ht="18" customHeight="1" x14ac:dyDescent="0.25">
      <c r="L14422" s="516"/>
      <c r="M14422" s="410" t="str">
        <f>IFERROR(IF($A14423=VLOOKUP($A14423,AGOTADOS!$A$3:$H$4997,1,FALSE),"AGOTADO","SI HAY"),"")</f>
        <v/>
      </c>
    </row>
    <row r="14423" spans="12:13" ht="18" customHeight="1" x14ac:dyDescent="0.25">
      <c r="L14423" s="516"/>
      <c r="M14423" s="410" t="str">
        <f>IFERROR(IF($A14424=VLOOKUP($A14424,AGOTADOS!$A$3:$H$4997,1,FALSE),"AGOTADO","SI HAY"),"")</f>
        <v/>
      </c>
    </row>
    <row r="14424" spans="12:13" ht="18" customHeight="1" x14ac:dyDescent="0.25">
      <c r="L14424" s="516"/>
      <c r="M14424" s="410" t="str">
        <f>IFERROR(IF($A14425=VLOOKUP($A14425,AGOTADOS!$A$3:$H$4997,1,FALSE),"AGOTADO","SI HAY"),"")</f>
        <v/>
      </c>
    </row>
    <row r="14425" spans="12:13" ht="18" customHeight="1" x14ac:dyDescent="0.25">
      <c r="L14425" s="516"/>
      <c r="M14425" s="410" t="str">
        <f>IFERROR(IF($A14426=VLOOKUP($A14426,AGOTADOS!$A$3:$H$4997,1,FALSE),"AGOTADO","SI HAY"),"")</f>
        <v/>
      </c>
    </row>
    <row r="14426" spans="12:13" ht="18" customHeight="1" x14ac:dyDescent="0.25">
      <c r="L14426" s="516"/>
      <c r="M14426" s="410" t="str">
        <f>IFERROR(IF($A14427=VLOOKUP($A14427,AGOTADOS!$A$3:$H$4997,1,FALSE),"AGOTADO","SI HAY"),"")</f>
        <v/>
      </c>
    </row>
    <row r="14427" spans="12:13" ht="18" customHeight="1" x14ac:dyDescent="0.25">
      <c r="L14427" s="516"/>
      <c r="M14427" s="410" t="str">
        <f>IFERROR(IF($A14428=VLOOKUP($A14428,AGOTADOS!$A$3:$H$4997,1,FALSE),"AGOTADO","SI HAY"),"")</f>
        <v/>
      </c>
    </row>
    <row r="14428" spans="12:13" ht="18" customHeight="1" x14ac:dyDescent="0.25">
      <c r="L14428" s="516"/>
      <c r="M14428" s="410" t="str">
        <f>IFERROR(IF($A14429=VLOOKUP($A14429,AGOTADOS!$A$3:$H$4997,1,FALSE),"AGOTADO","SI HAY"),"")</f>
        <v/>
      </c>
    </row>
    <row r="14429" spans="12:13" ht="18" customHeight="1" x14ac:dyDescent="0.25">
      <c r="L14429" s="516"/>
      <c r="M14429" s="410" t="str">
        <f>IFERROR(IF($A14430=VLOOKUP($A14430,AGOTADOS!$A$3:$H$4997,1,FALSE),"AGOTADO","SI HAY"),"")</f>
        <v/>
      </c>
    </row>
    <row r="14430" spans="12:13" ht="18" customHeight="1" x14ac:dyDescent="0.25">
      <c r="L14430" s="516"/>
      <c r="M14430" s="410" t="str">
        <f>IFERROR(IF($A14431=VLOOKUP($A14431,AGOTADOS!$A$3:$H$4997,1,FALSE),"AGOTADO","SI HAY"),"")</f>
        <v/>
      </c>
    </row>
    <row r="14431" spans="12:13" ht="18" customHeight="1" x14ac:dyDescent="0.25">
      <c r="L14431" s="516"/>
      <c r="M14431" s="410" t="str">
        <f>IFERROR(IF($A14432=VLOOKUP($A14432,AGOTADOS!$A$3:$H$4997,1,FALSE),"AGOTADO","SI HAY"),"")</f>
        <v/>
      </c>
    </row>
    <row r="14432" spans="12:13" ht="18" customHeight="1" x14ac:dyDescent="0.25">
      <c r="L14432" s="516"/>
      <c r="M14432" s="410" t="str">
        <f>IFERROR(IF($A14433=VLOOKUP($A14433,AGOTADOS!$A$3:$H$4997,1,FALSE),"AGOTADO","SI HAY"),"")</f>
        <v/>
      </c>
    </row>
    <row r="14433" spans="12:13" ht="18" customHeight="1" x14ac:dyDescent="0.25">
      <c r="L14433" s="516"/>
      <c r="M14433" s="410" t="str">
        <f>IFERROR(IF($A14434=VLOOKUP($A14434,AGOTADOS!$A$3:$H$4997,1,FALSE),"AGOTADO","SI HAY"),"")</f>
        <v/>
      </c>
    </row>
    <row r="14434" spans="12:13" ht="18" customHeight="1" x14ac:dyDescent="0.25">
      <c r="L14434" s="516"/>
      <c r="M14434" s="410" t="str">
        <f>IFERROR(IF($A14435=VLOOKUP($A14435,AGOTADOS!$A$3:$H$4997,1,FALSE),"AGOTADO","SI HAY"),"")</f>
        <v/>
      </c>
    </row>
    <row r="14435" spans="12:13" ht="18" customHeight="1" x14ac:dyDescent="0.25">
      <c r="L14435" s="516"/>
      <c r="M14435" s="410" t="str">
        <f>IFERROR(IF($A14436=VLOOKUP($A14436,AGOTADOS!$A$3:$H$4997,1,FALSE),"AGOTADO","SI HAY"),"")</f>
        <v/>
      </c>
    </row>
    <row r="14436" spans="12:13" ht="18" customHeight="1" x14ac:dyDescent="0.25">
      <c r="L14436" s="516"/>
      <c r="M14436" s="410" t="str">
        <f>IFERROR(IF($A14437=VLOOKUP($A14437,AGOTADOS!$A$3:$H$4997,1,FALSE),"AGOTADO","SI HAY"),"")</f>
        <v/>
      </c>
    </row>
    <row r="14437" spans="12:13" ht="18" customHeight="1" x14ac:dyDescent="0.25">
      <c r="L14437" s="516"/>
      <c r="M14437" s="410" t="str">
        <f>IFERROR(IF($A14438=VLOOKUP($A14438,AGOTADOS!$A$3:$H$4997,1,FALSE),"AGOTADO","SI HAY"),"")</f>
        <v/>
      </c>
    </row>
    <row r="14438" spans="12:13" ht="18" customHeight="1" x14ac:dyDescent="0.25">
      <c r="L14438" s="516"/>
      <c r="M14438" s="410" t="str">
        <f>IFERROR(IF($A14439=VLOOKUP($A14439,AGOTADOS!$A$3:$H$4997,1,FALSE),"AGOTADO","SI HAY"),"")</f>
        <v/>
      </c>
    </row>
    <row r="14439" spans="12:13" ht="18" customHeight="1" x14ac:dyDescent="0.25">
      <c r="L14439" s="516"/>
      <c r="M14439" s="410" t="str">
        <f>IFERROR(IF($A14440=VLOOKUP($A14440,AGOTADOS!$A$3:$H$4997,1,FALSE),"AGOTADO","SI HAY"),"")</f>
        <v/>
      </c>
    </row>
    <row r="14440" spans="12:13" ht="18" customHeight="1" x14ac:dyDescent="0.25">
      <c r="L14440" s="516"/>
      <c r="M14440" s="410" t="str">
        <f>IFERROR(IF($A14441=VLOOKUP($A14441,AGOTADOS!$A$3:$H$4997,1,FALSE),"AGOTADO","SI HAY"),"")</f>
        <v/>
      </c>
    </row>
    <row r="14441" spans="12:13" ht="18" customHeight="1" x14ac:dyDescent="0.25">
      <c r="L14441" s="516"/>
      <c r="M14441" s="410" t="str">
        <f>IFERROR(IF($A14442=VLOOKUP($A14442,AGOTADOS!$A$3:$H$4997,1,FALSE),"AGOTADO","SI HAY"),"")</f>
        <v/>
      </c>
    </row>
    <row r="14442" spans="12:13" ht="18" customHeight="1" x14ac:dyDescent="0.25">
      <c r="L14442" s="516"/>
      <c r="M14442" s="410" t="str">
        <f>IFERROR(IF($A14443=VLOOKUP($A14443,AGOTADOS!$A$3:$H$4997,1,FALSE),"AGOTADO","SI HAY"),"")</f>
        <v/>
      </c>
    </row>
    <row r="14443" spans="12:13" ht="18" customHeight="1" x14ac:dyDescent="0.25">
      <c r="L14443" s="516"/>
      <c r="M14443" s="410" t="str">
        <f>IFERROR(IF($A14444=VLOOKUP($A14444,AGOTADOS!$A$3:$H$4997,1,FALSE),"AGOTADO","SI HAY"),"")</f>
        <v/>
      </c>
    </row>
    <row r="14444" spans="12:13" ht="18" customHeight="1" x14ac:dyDescent="0.25">
      <c r="L14444" s="516"/>
      <c r="M14444" s="410" t="str">
        <f>IFERROR(IF($A14445=VLOOKUP($A14445,AGOTADOS!$A$3:$H$4997,1,FALSE),"AGOTADO","SI HAY"),"")</f>
        <v/>
      </c>
    </row>
    <row r="14445" spans="12:13" ht="18" customHeight="1" x14ac:dyDescent="0.25">
      <c r="L14445" s="516"/>
      <c r="M14445" s="410" t="str">
        <f>IFERROR(IF($A14446=VLOOKUP($A14446,AGOTADOS!$A$3:$H$4997,1,FALSE),"AGOTADO","SI HAY"),"")</f>
        <v/>
      </c>
    </row>
    <row r="14446" spans="12:13" ht="18" customHeight="1" x14ac:dyDescent="0.25">
      <c r="L14446" s="516"/>
      <c r="M14446" s="410" t="str">
        <f>IFERROR(IF($A14447=VLOOKUP($A14447,AGOTADOS!$A$3:$H$4997,1,FALSE),"AGOTADO","SI HAY"),"")</f>
        <v/>
      </c>
    </row>
    <row r="14447" spans="12:13" ht="18" customHeight="1" x14ac:dyDescent="0.25">
      <c r="L14447" s="516"/>
      <c r="M14447" s="410" t="str">
        <f>IFERROR(IF($A14448=VLOOKUP($A14448,AGOTADOS!$A$3:$H$4997,1,FALSE),"AGOTADO","SI HAY"),"")</f>
        <v/>
      </c>
    </row>
    <row r="14448" spans="12:13" ht="18" customHeight="1" x14ac:dyDescent="0.25">
      <c r="L14448" s="516"/>
      <c r="M14448" s="410" t="str">
        <f>IFERROR(IF($A14449=VLOOKUP($A14449,AGOTADOS!$A$3:$H$4997,1,FALSE),"AGOTADO","SI HAY"),"")</f>
        <v/>
      </c>
    </row>
    <row r="14449" spans="12:13" ht="18" customHeight="1" x14ac:dyDescent="0.25">
      <c r="L14449" s="516"/>
      <c r="M14449" s="410" t="str">
        <f>IFERROR(IF($A14450=VLOOKUP($A14450,AGOTADOS!$A$3:$H$4997,1,FALSE),"AGOTADO","SI HAY"),"")</f>
        <v/>
      </c>
    </row>
    <row r="14450" spans="12:13" ht="18" customHeight="1" x14ac:dyDescent="0.25">
      <c r="L14450" s="516"/>
      <c r="M14450" s="410" t="str">
        <f>IFERROR(IF($A14451=VLOOKUP($A14451,AGOTADOS!$A$3:$H$4997,1,FALSE),"AGOTADO","SI HAY"),"")</f>
        <v/>
      </c>
    </row>
    <row r="14451" spans="12:13" ht="18" customHeight="1" x14ac:dyDescent="0.25">
      <c r="L14451" s="516"/>
      <c r="M14451" s="410" t="str">
        <f>IFERROR(IF($A14452=VLOOKUP($A14452,AGOTADOS!$A$3:$H$4997,1,FALSE),"AGOTADO","SI HAY"),"")</f>
        <v/>
      </c>
    </row>
    <row r="14452" spans="12:13" ht="18" customHeight="1" x14ac:dyDescent="0.25">
      <c r="L14452" s="516"/>
      <c r="M14452" s="410" t="str">
        <f>IFERROR(IF($A14453=VLOOKUP($A14453,AGOTADOS!$A$3:$H$4997,1,FALSE),"AGOTADO","SI HAY"),"")</f>
        <v/>
      </c>
    </row>
    <row r="14453" spans="12:13" ht="18" customHeight="1" x14ac:dyDescent="0.25">
      <c r="L14453" s="516"/>
      <c r="M14453" s="410" t="str">
        <f>IFERROR(IF($A14454=VLOOKUP($A14454,AGOTADOS!$A$3:$H$4997,1,FALSE),"AGOTADO","SI HAY"),"")</f>
        <v/>
      </c>
    </row>
    <row r="14454" spans="12:13" ht="18" customHeight="1" x14ac:dyDescent="0.25">
      <c r="L14454" s="516"/>
      <c r="M14454" s="410" t="str">
        <f>IFERROR(IF($A14455=VLOOKUP($A14455,AGOTADOS!$A$3:$H$4997,1,FALSE),"AGOTADO","SI HAY"),"")</f>
        <v/>
      </c>
    </row>
    <row r="14455" spans="12:13" ht="18" customHeight="1" x14ac:dyDescent="0.25">
      <c r="L14455" s="516"/>
      <c r="M14455" s="410" t="str">
        <f>IFERROR(IF($A14456=VLOOKUP($A14456,AGOTADOS!$A$3:$H$4997,1,FALSE),"AGOTADO","SI HAY"),"")</f>
        <v/>
      </c>
    </row>
    <row r="14456" spans="12:13" ht="18" customHeight="1" x14ac:dyDescent="0.25">
      <c r="L14456" s="516"/>
      <c r="M14456" s="410" t="str">
        <f>IFERROR(IF($A14457=VLOOKUP($A14457,AGOTADOS!$A$3:$H$4997,1,FALSE),"AGOTADO","SI HAY"),"")</f>
        <v/>
      </c>
    </row>
    <row r="14457" spans="12:13" ht="18" customHeight="1" x14ac:dyDescent="0.25">
      <c r="L14457" s="516"/>
      <c r="M14457" s="410" t="str">
        <f>IFERROR(IF($A14458=VLOOKUP($A14458,AGOTADOS!$A$3:$H$4997,1,FALSE),"AGOTADO","SI HAY"),"")</f>
        <v/>
      </c>
    </row>
    <row r="14458" spans="12:13" ht="18" customHeight="1" x14ac:dyDescent="0.25">
      <c r="L14458" s="516"/>
      <c r="M14458" s="410" t="str">
        <f>IFERROR(IF($A14459=VLOOKUP($A14459,AGOTADOS!$A$3:$H$4997,1,FALSE),"AGOTADO","SI HAY"),"")</f>
        <v/>
      </c>
    </row>
    <row r="14459" spans="12:13" ht="18" customHeight="1" x14ac:dyDescent="0.25">
      <c r="L14459" s="516"/>
      <c r="M14459" s="410" t="str">
        <f>IFERROR(IF($A14460=VLOOKUP($A14460,AGOTADOS!$A$3:$H$4997,1,FALSE),"AGOTADO","SI HAY"),"")</f>
        <v/>
      </c>
    </row>
    <row r="14460" spans="12:13" ht="18" customHeight="1" x14ac:dyDescent="0.25">
      <c r="L14460" s="516"/>
      <c r="M14460" s="410" t="str">
        <f>IFERROR(IF($A14461=VLOOKUP($A14461,AGOTADOS!$A$3:$H$4997,1,FALSE),"AGOTADO","SI HAY"),"")</f>
        <v/>
      </c>
    </row>
    <row r="14461" spans="12:13" ht="18" customHeight="1" x14ac:dyDescent="0.25">
      <c r="L14461" s="516"/>
      <c r="M14461" s="410" t="str">
        <f>IFERROR(IF($A14462=VLOOKUP($A14462,AGOTADOS!$A$3:$H$4997,1,FALSE),"AGOTADO","SI HAY"),"")</f>
        <v/>
      </c>
    </row>
    <row r="14462" spans="12:13" ht="18" customHeight="1" x14ac:dyDescent="0.25">
      <c r="L14462" s="516"/>
      <c r="M14462" s="410" t="str">
        <f>IFERROR(IF($A14463=VLOOKUP($A14463,AGOTADOS!$A$3:$H$4997,1,FALSE),"AGOTADO","SI HAY"),"")</f>
        <v/>
      </c>
    </row>
    <row r="14463" spans="12:13" ht="18" customHeight="1" x14ac:dyDescent="0.25">
      <c r="L14463" s="516"/>
      <c r="M14463" s="410" t="str">
        <f>IFERROR(IF($A14464=VLOOKUP($A14464,AGOTADOS!$A$3:$H$4997,1,FALSE),"AGOTADO","SI HAY"),"")</f>
        <v/>
      </c>
    </row>
    <row r="14464" spans="12:13" ht="18" customHeight="1" x14ac:dyDescent="0.25">
      <c r="L14464" s="516"/>
      <c r="M14464" s="410" t="str">
        <f>IFERROR(IF($A14465=VLOOKUP($A14465,AGOTADOS!$A$3:$H$4997,1,FALSE),"AGOTADO","SI HAY"),"")</f>
        <v/>
      </c>
    </row>
    <row r="14465" spans="12:13" ht="18" customHeight="1" x14ac:dyDescent="0.25">
      <c r="L14465" s="516"/>
      <c r="M14465" s="410" t="str">
        <f>IFERROR(IF($A14466=VLOOKUP($A14466,AGOTADOS!$A$3:$H$4997,1,FALSE),"AGOTADO","SI HAY"),"")</f>
        <v/>
      </c>
    </row>
    <row r="14466" spans="12:13" ht="18" customHeight="1" x14ac:dyDescent="0.25">
      <c r="L14466" s="516"/>
      <c r="M14466" s="410" t="str">
        <f>IFERROR(IF($A14467=VLOOKUP($A14467,AGOTADOS!$A$3:$H$4997,1,FALSE),"AGOTADO","SI HAY"),"")</f>
        <v/>
      </c>
    </row>
    <row r="14467" spans="12:13" ht="18" customHeight="1" x14ac:dyDescent="0.25">
      <c r="L14467" s="516"/>
      <c r="M14467" s="410" t="str">
        <f>IFERROR(IF($A14468=VLOOKUP($A14468,AGOTADOS!$A$3:$H$4997,1,FALSE),"AGOTADO","SI HAY"),"")</f>
        <v/>
      </c>
    </row>
    <row r="14468" spans="12:13" ht="18" customHeight="1" x14ac:dyDescent="0.25">
      <c r="L14468" s="516"/>
      <c r="M14468" s="410" t="str">
        <f>IFERROR(IF($A14469=VLOOKUP($A14469,AGOTADOS!$A$3:$H$4997,1,FALSE),"AGOTADO","SI HAY"),"")</f>
        <v/>
      </c>
    </row>
    <row r="14469" spans="12:13" ht="18" customHeight="1" x14ac:dyDescent="0.25">
      <c r="L14469" s="516"/>
      <c r="M14469" s="410" t="str">
        <f>IFERROR(IF($A14470=VLOOKUP($A14470,AGOTADOS!$A$3:$H$4997,1,FALSE),"AGOTADO","SI HAY"),"")</f>
        <v/>
      </c>
    </row>
    <row r="14470" spans="12:13" ht="18" customHeight="1" x14ac:dyDescent="0.25">
      <c r="L14470" s="516"/>
      <c r="M14470" s="410" t="str">
        <f>IFERROR(IF($A14471=VLOOKUP($A14471,AGOTADOS!$A$3:$H$4997,1,FALSE),"AGOTADO","SI HAY"),"")</f>
        <v/>
      </c>
    </row>
    <row r="14471" spans="12:13" ht="18" customHeight="1" x14ac:dyDescent="0.25">
      <c r="L14471" s="516"/>
      <c r="M14471" s="410" t="str">
        <f>IFERROR(IF($A14472=VLOOKUP($A14472,AGOTADOS!$A$3:$H$4997,1,FALSE),"AGOTADO","SI HAY"),"")</f>
        <v/>
      </c>
    </row>
    <row r="14472" spans="12:13" ht="18" customHeight="1" x14ac:dyDescent="0.25">
      <c r="L14472" s="516"/>
      <c r="M14472" s="410" t="str">
        <f>IFERROR(IF($A14473=VLOOKUP($A14473,AGOTADOS!$A$3:$H$4997,1,FALSE),"AGOTADO","SI HAY"),"")</f>
        <v/>
      </c>
    </row>
    <row r="14473" spans="12:13" ht="18" customHeight="1" x14ac:dyDescent="0.25">
      <c r="L14473" s="516"/>
      <c r="M14473" s="410" t="str">
        <f>IFERROR(IF($A14474=VLOOKUP($A14474,AGOTADOS!$A$3:$H$4997,1,FALSE),"AGOTADO","SI HAY"),"")</f>
        <v/>
      </c>
    </row>
    <row r="14474" spans="12:13" ht="18" customHeight="1" x14ac:dyDescent="0.25">
      <c r="L14474" s="516"/>
      <c r="M14474" s="410" t="str">
        <f>IFERROR(IF($A14475=VLOOKUP($A14475,AGOTADOS!$A$3:$H$4997,1,FALSE),"AGOTADO","SI HAY"),"")</f>
        <v/>
      </c>
    </row>
    <row r="14475" spans="12:13" ht="18" customHeight="1" x14ac:dyDescent="0.25">
      <c r="L14475" s="516"/>
      <c r="M14475" s="410" t="str">
        <f>IFERROR(IF($A14476=VLOOKUP($A14476,AGOTADOS!$A$3:$H$4997,1,FALSE),"AGOTADO","SI HAY"),"")</f>
        <v/>
      </c>
    </row>
    <row r="14476" spans="12:13" ht="18" customHeight="1" x14ac:dyDescent="0.25">
      <c r="L14476" s="516"/>
      <c r="M14476" s="410" t="str">
        <f>IFERROR(IF($A14477=VLOOKUP($A14477,AGOTADOS!$A$3:$H$4997,1,FALSE),"AGOTADO","SI HAY"),"")</f>
        <v/>
      </c>
    </row>
    <row r="14477" spans="12:13" ht="18" customHeight="1" x14ac:dyDescent="0.25">
      <c r="L14477" s="516"/>
      <c r="M14477" s="410" t="str">
        <f>IFERROR(IF($A14478=VLOOKUP($A14478,AGOTADOS!$A$3:$H$4997,1,FALSE),"AGOTADO","SI HAY"),"")</f>
        <v/>
      </c>
    </row>
    <row r="14478" spans="12:13" ht="18" customHeight="1" x14ac:dyDescent="0.25">
      <c r="L14478" s="516"/>
      <c r="M14478" s="410" t="str">
        <f>IFERROR(IF($A14479=VLOOKUP($A14479,AGOTADOS!$A$3:$H$4997,1,FALSE),"AGOTADO","SI HAY"),"")</f>
        <v/>
      </c>
    </row>
    <row r="14479" spans="12:13" ht="18" customHeight="1" x14ac:dyDescent="0.25">
      <c r="L14479" s="516"/>
      <c r="M14479" s="410" t="str">
        <f>IFERROR(IF($A14480=VLOOKUP($A14480,AGOTADOS!$A$3:$H$4997,1,FALSE),"AGOTADO","SI HAY"),"")</f>
        <v/>
      </c>
    </row>
    <row r="14480" spans="12:13" ht="18" customHeight="1" x14ac:dyDescent="0.25">
      <c r="L14480" s="516"/>
      <c r="M14480" s="410" t="str">
        <f>IFERROR(IF($A14481=VLOOKUP($A14481,AGOTADOS!$A$3:$H$4997,1,FALSE),"AGOTADO","SI HAY"),"")</f>
        <v/>
      </c>
    </row>
    <row r="14481" spans="12:13" ht="18" customHeight="1" x14ac:dyDescent="0.25">
      <c r="L14481" s="516"/>
      <c r="M14481" s="410" t="str">
        <f>IFERROR(IF($A14482=VLOOKUP($A14482,AGOTADOS!$A$3:$H$4997,1,FALSE),"AGOTADO","SI HAY"),"")</f>
        <v/>
      </c>
    </row>
    <row r="14482" spans="12:13" ht="18" customHeight="1" x14ac:dyDescent="0.25">
      <c r="L14482" s="516"/>
      <c r="M14482" s="410" t="str">
        <f>IFERROR(IF($A14483=VLOOKUP($A14483,AGOTADOS!$A$3:$H$4997,1,FALSE),"AGOTADO","SI HAY"),"")</f>
        <v/>
      </c>
    </row>
    <row r="14483" spans="12:13" ht="18" customHeight="1" x14ac:dyDescent="0.25">
      <c r="L14483" s="516"/>
      <c r="M14483" s="410" t="str">
        <f>IFERROR(IF($A14484=VLOOKUP($A14484,AGOTADOS!$A$3:$H$4997,1,FALSE),"AGOTADO","SI HAY"),"")</f>
        <v/>
      </c>
    </row>
    <row r="14484" spans="12:13" ht="18" customHeight="1" x14ac:dyDescent="0.25">
      <c r="L14484" s="516"/>
      <c r="M14484" s="410" t="str">
        <f>IFERROR(IF($A14485=VLOOKUP($A14485,AGOTADOS!$A$3:$H$4997,1,FALSE),"AGOTADO","SI HAY"),"")</f>
        <v/>
      </c>
    </row>
    <row r="14485" spans="12:13" ht="18" customHeight="1" x14ac:dyDescent="0.25">
      <c r="L14485" s="516"/>
      <c r="M14485" s="410" t="str">
        <f>IFERROR(IF($A14486=VLOOKUP($A14486,AGOTADOS!$A$3:$H$4997,1,FALSE),"AGOTADO","SI HAY"),"")</f>
        <v/>
      </c>
    </row>
    <row r="14486" spans="12:13" ht="18" customHeight="1" x14ac:dyDescent="0.25">
      <c r="L14486" s="516"/>
      <c r="M14486" s="410" t="str">
        <f>IFERROR(IF($A14487=VLOOKUP($A14487,AGOTADOS!$A$3:$H$4997,1,FALSE),"AGOTADO","SI HAY"),"")</f>
        <v/>
      </c>
    </row>
    <row r="14487" spans="12:13" ht="18" customHeight="1" x14ac:dyDescent="0.25">
      <c r="L14487" s="516"/>
      <c r="M14487" s="410" t="str">
        <f>IFERROR(IF($A14488=VLOOKUP($A14488,AGOTADOS!$A$3:$H$4997,1,FALSE),"AGOTADO","SI HAY"),"")</f>
        <v/>
      </c>
    </row>
    <row r="14488" spans="12:13" ht="18" customHeight="1" x14ac:dyDescent="0.25">
      <c r="L14488" s="516"/>
      <c r="M14488" s="410" t="str">
        <f>IFERROR(IF($A14489=VLOOKUP($A14489,AGOTADOS!$A$3:$H$4997,1,FALSE),"AGOTADO","SI HAY"),"")</f>
        <v/>
      </c>
    </row>
    <row r="14489" spans="12:13" ht="18" customHeight="1" x14ac:dyDescent="0.25">
      <c r="L14489" s="516"/>
      <c r="M14489" s="410" t="str">
        <f>IFERROR(IF($A14490=VLOOKUP($A14490,AGOTADOS!$A$3:$H$4997,1,FALSE),"AGOTADO","SI HAY"),"")</f>
        <v/>
      </c>
    </row>
    <row r="14490" spans="12:13" ht="18" customHeight="1" x14ac:dyDescent="0.25">
      <c r="L14490" s="516"/>
      <c r="M14490" s="410" t="str">
        <f>IFERROR(IF($A14491=VLOOKUP($A14491,AGOTADOS!$A$3:$H$4997,1,FALSE),"AGOTADO","SI HAY"),"")</f>
        <v/>
      </c>
    </row>
    <row r="14491" spans="12:13" ht="18" customHeight="1" x14ac:dyDescent="0.25">
      <c r="L14491" s="516"/>
      <c r="M14491" s="410" t="str">
        <f>IFERROR(IF($A14492=VLOOKUP($A14492,AGOTADOS!$A$3:$H$4997,1,FALSE),"AGOTADO","SI HAY"),"")</f>
        <v/>
      </c>
    </row>
    <row r="14492" spans="12:13" ht="18" customHeight="1" x14ac:dyDescent="0.25">
      <c r="L14492" s="516"/>
      <c r="M14492" s="410" t="str">
        <f>IFERROR(IF($A14493=VLOOKUP($A14493,AGOTADOS!$A$3:$H$4997,1,FALSE),"AGOTADO","SI HAY"),"")</f>
        <v/>
      </c>
    </row>
    <row r="14493" spans="12:13" ht="18" customHeight="1" x14ac:dyDescent="0.25">
      <c r="L14493" s="516"/>
      <c r="M14493" s="410" t="str">
        <f>IFERROR(IF($A14494=VLOOKUP($A14494,AGOTADOS!$A$3:$H$4997,1,FALSE),"AGOTADO","SI HAY"),"")</f>
        <v/>
      </c>
    </row>
    <row r="14494" spans="12:13" ht="18" customHeight="1" x14ac:dyDescent="0.25">
      <c r="L14494" s="516"/>
      <c r="M14494" s="410" t="str">
        <f>IFERROR(IF($A14495=VLOOKUP($A14495,AGOTADOS!$A$3:$H$4997,1,FALSE),"AGOTADO","SI HAY"),"")</f>
        <v/>
      </c>
    </row>
    <row r="14495" spans="12:13" ht="18" customHeight="1" x14ac:dyDescent="0.25">
      <c r="L14495" s="516"/>
      <c r="M14495" s="410" t="str">
        <f>IFERROR(IF($A14496=VLOOKUP($A14496,AGOTADOS!$A$3:$H$4997,1,FALSE),"AGOTADO","SI HAY"),"")</f>
        <v/>
      </c>
    </row>
    <row r="14496" spans="12:13" ht="18" customHeight="1" x14ac:dyDescent="0.25">
      <c r="L14496" s="516"/>
      <c r="M14496" s="410" t="str">
        <f>IFERROR(IF($A14497=VLOOKUP($A14497,AGOTADOS!$A$3:$H$4997,1,FALSE),"AGOTADO","SI HAY"),"")</f>
        <v/>
      </c>
    </row>
    <row r="14497" spans="12:13" ht="18" customHeight="1" x14ac:dyDescent="0.25">
      <c r="L14497" s="516"/>
      <c r="M14497" s="410" t="str">
        <f>IFERROR(IF($A14498=VLOOKUP($A14498,AGOTADOS!$A$3:$H$4997,1,FALSE),"AGOTADO","SI HAY"),"")</f>
        <v/>
      </c>
    </row>
    <row r="14498" spans="12:13" ht="18" customHeight="1" x14ac:dyDescent="0.25">
      <c r="L14498" s="516"/>
      <c r="M14498" s="410" t="str">
        <f>IFERROR(IF($A14499=VLOOKUP($A14499,AGOTADOS!$A$3:$H$4997,1,FALSE),"AGOTADO","SI HAY"),"")</f>
        <v/>
      </c>
    </row>
    <row r="14499" spans="12:13" ht="18" customHeight="1" x14ac:dyDescent="0.25">
      <c r="L14499" s="516"/>
      <c r="M14499" s="410" t="str">
        <f>IFERROR(IF($A14500=VLOOKUP($A14500,AGOTADOS!$A$3:$H$4997,1,FALSE),"AGOTADO","SI HAY"),"")</f>
        <v/>
      </c>
    </row>
    <row r="14500" spans="12:13" ht="18" customHeight="1" x14ac:dyDescent="0.25">
      <c r="L14500" s="516"/>
      <c r="M14500" s="410" t="str">
        <f>IFERROR(IF($A14501=VLOOKUP($A14501,AGOTADOS!$A$3:$H$4997,1,FALSE),"AGOTADO","SI HAY"),"")</f>
        <v/>
      </c>
    </row>
    <row r="14501" spans="12:13" ht="18" customHeight="1" x14ac:dyDescent="0.25">
      <c r="L14501" s="516"/>
      <c r="M14501" s="410" t="str">
        <f>IFERROR(IF($A14502=VLOOKUP($A14502,AGOTADOS!$A$3:$H$4997,1,FALSE),"AGOTADO","SI HAY"),"")</f>
        <v/>
      </c>
    </row>
    <row r="14502" spans="12:13" ht="18" customHeight="1" x14ac:dyDescent="0.25">
      <c r="L14502" s="516"/>
      <c r="M14502" s="410" t="str">
        <f>IFERROR(IF($A14503=VLOOKUP($A14503,AGOTADOS!$A$3:$H$4997,1,FALSE),"AGOTADO","SI HAY"),"")</f>
        <v/>
      </c>
    </row>
    <row r="14503" spans="12:13" ht="18" customHeight="1" x14ac:dyDescent="0.25">
      <c r="L14503" s="516"/>
      <c r="M14503" s="410" t="str">
        <f>IFERROR(IF($A14504=VLOOKUP($A14504,AGOTADOS!$A$3:$H$4997,1,FALSE),"AGOTADO","SI HAY"),"")</f>
        <v/>
      </c>
    </row>
    <row r="14504" spans="12:13" ht="18" customHeight="1" x14ac:dyDescent="0.25">
      <c r="L14504" s="516"/>
      <c r="M14504" s="410" t="str">
        <f>IFERROR(IF($A14505=VLOOKUP($A14505,AGOTADOS!$A$3:$H$4997,1,FALSE),"AGOTADO","SI HAY"),"")</f>
        <v/>
      </c>
    </row>
    <row r="14505" spans="12:13" ht="18" customHeight="1" x14ac:dyDescent="0.25">
      <c r="L14505" s="516"/>
      <c r="M14505" s="410" t="str">
        <f>IFERROR(IF($A14506=VLOOKUP($A14506,AGOTADOS!$A$3:$H$4997,1,FALSE),"AGOTADO","SI HAY"),"")</f>
        <v/>
      </c>
    </row>
    <row r="14506" spans="12:13" ht="18" customHeight="1" x14ac:dyDescent="0.25">
      <c r="L14506" s="516"/>
      <c r="M14506" s="410" t="str">
        <f>IFERROR(IF($A14507=VLOOKUP($A14507,AGOTADOS!$A$3:$H$4997,1,FALSE),"AGOTADO","SI HAY"),"")</f>
        <v/>
      </c>
    </row>
    <row r="14507" spans="12:13" ht="18" customHeight="1" x14ac:dyDescent="0.25">
      <c r="L14507" s="516"/>
      <c r="M14507" s="410" t="str">
        <f>IFERROR(IF($A14508=VLOOKUP($A14508,AGOTADOS!$A$3:$H$4997,1,FALSE),"AGOTADO","SI HAY"),"")</f>
        <v/>
      </c>
    </row>
    <row r="14508" spans="12:13" ht="18" customHeight="1" x14ac:dyDescent="0.25">
      <c r="L14508" s="516"/>
      <c r="M14508" s="410" t="str">
        <f>IFERROR(IF($A14509=VLOOKUP($A14509,AGOTADOS!$A$3:$H$4997,1,FALSE),"AGOTADO","SI HAY"),"")</f>
        <v/>
      </c>
    </row>
    <row r="14509" spans="12:13" ht="18" customHeight="1" x14ac:dyDescent="0.25">
      <c r="L14509" s="516"/>
      <c r="M14509" s="410" t="str">
        <f>IFERROR(IF($A14510=VLOOKUP($A14510,AGOTADOS!$A$3:$H$4997,1,FALSE),"AGOTADO","SI HAY"),"")</f>
        <v/>
      </c>
    </row>
    <row r="14510" spans="12:13" ht="18" customHeight="1" x14ac:dyDescent="0.25">
      <c r="L14510" s="516"/>
      <c r="M14510" s="410" t="str">
        <f>IFERROR(IF($A14511=VLOOKUP($A14511,AGOTADOS!$A$3:$H$4997,1,FALSE),"AGOTADO","SI HAY"),"")</f>
        <v/>
      </c>
    </row>
    <row r="14511" spans="12:13" ht="18" customHeight="1" x14ac:dyDescent="0.25">
      <c r="L14511" s="516"/>
      <c r="M14511" s="410" t="str">
        <f>IFERROR(IF($A14512=VLOOKUP($A14512,AGOTADOS!$A$3:$H$4997,1,FALSE),"AGOTADO","SI HAY"),"")</f>
        <v/>
      </c>
    </row>
    <row r="14512" spans="12:13" ht="18" customHeight="1" x14ac:dyDescent="0.25">
      <c r="L14512" s="516"/>
      <c r="M14512" s="410" t="str">
        <f>IFERROR(IF($A14513=VLOOKUP($A14513,AGOTADOS!$A$3:$H$4997,1,FALSE),"AGOTADO","SI HAY"),"")</f>
        <v/>
      </c>
    </row>
    <row r="14513" spans="12:13" ht="18" customHeight="1" x14ac:dyDescent="0.25">
      <c r="L14513" s="516"/>
      <c r="M14513" s="410" t="str">
        <f>IFERROR(IF($A14514=VLOOKUP($A14514,AGOTADOS!$A$3:$H$4997,1,FALSE),"AGOTADO","SI HAY"),"")</f>
        <v/>
      </c>
    </row>
    <row r="14514" spans="12:13" ht="18" customHeight="1" x14ac:dyDescent="0.25">
      <c r="L14514" s="516"/>
      <c r="M14514" s="410" t="str">
        <f>IFERROR(IF($A14515=VLOOKUP($A14515,AGOTADOS!$A$3:$H$4997,1,FALSE),"AGOTADO","SI HAY"),"")</f>
        <v/>
      </c>
    </row>
    <row r="14515" spans="12:13" ht="18" customHeight="1" x14ac:dyDescent="0.25">
      <c r="L14515" s="516"/>
      <c r="M14515" s="410" t="str">
        <f>IFERROR(IF($A14516=VLOOKUP($A14516,AGOTADOS!$A$3:$H$4997,1,FALSE),"AGOTADO","SI HAY"),"")</f>
        <v/>
      </c>
    </row>
    <row r="14516" spans="12:13" ht="18" customHeight="1" x14ac:dyDescent="0.25">
      <c r="L14516" s="516"/>
      <c r="M14516" s="410" t="str">
        <f>IFERROR(IF($A14517=VLOOKUP($A14517,AGOTADOS!$A$3:$H$4997,1,FALSE),"AGOTADO","SI HAY"),"")</f>
        <v/>
      </c>
    </row>
    <row r="14517" spans="12:13" ht="18" customHeight="1" x14ac:dyDescent="0.25">
      <c r="L14517" s="516"/>
      <c r="M14517" s="410" t="str">
        <f>IFERROR(IF($A14518=VLOOKUP($A14518,AGOTADOS!$A$3:$H$4997,1,FALSE),"AGOTADO","SI HAY"),"")</f>
        <v/>
      </c>
    </row>
    <row r="14518" spans="12:13" ht="18" customHeight="1" x14ac:dyDescent="0.25">
      <c r="L14518" s="516"/>
      <c r="M14518" s="410" t="str">
        <f>IFERROR(IF($A14519=VLOOKUP($A14519,AGOTADOS!$A$3:$H$4997,1,FALSE),"AGOTADO","SI HAY"),"")</f>
        <v/>
      </c>
    </row>
    <row r="14519" spans="12:13" ht="18" customHeight="1" x14ac:dyDescent="0.25">
      <c r="L14519" s="516"/>
      <c r="M14519" s="410" t="str">
        <f>IFERROR(IF($A14520=VLOOKUP($A14520,AGOTADOS!$A$3:$H$4997,1,FALSE),"AGOTADO","SI HAY"),"")</f>
        <v/>
      </c>
    </row>
    <row r="14520" spans="12:13" ht="18" customHeight="1" x14ac:dyDescent="0.25">
      <c r="L14520" s="516"/>
      <c r="M14520" s="410" t="str">
        <f>IFERROR(IF($A14521=VLOOKUP($A14521,AGOTADOS!$A$3:$H$4997,1,FALSE),"AGOTADO","SI HAY"),"")</f>
        <v/>
      </c>
    </row>
    <row r="14521" spans="12:13" ht="18" customHeight="1" x14ac:dyDescent="0.25">
      <c r="L14521" s="516"/>
      <c r="M14521" s="410" t="str">
        <f>IFERROR(IF($A14522=VLOOKUP($A14522,AGOTADOS!$A$3:$H$4997,1,FALSE),"AGOTADO","SI HAY"),"")</f>
        <v/>
      </c>
    </row>
    <row r="14522" spans="12:13" ht="18" customHeight="1" x14ac:dyDescent="0.25">
      <c r="L14522" s="516"/>
      <c r="M14522" s="410" t="str">
        <f>IFERROR(IF($A14523=VLOOKUP($A14523,AGOTADOS!$A$3:$H$4997,1,FALSE),"AGOTADO","SI HAY"),"")</f>
        <v/>
      </c>
    </row>
    <row r="14523" spans="12:13" ht="18" customHeight="1" x14ac:dyDescent="0.25">
      <c r="L14523" s="516"/>
      <c r="M14523" s="410" t="str">
        <f>IFERROR(IF($A14524=VLOOKUP($A14524,AGOTADOS!$A$3:$H$4997,1,FALSE),"AGOTADO","SI HAY"),"")</f>
        <v/>
      </c>
    </row>
    <row r="14524" spans="12:13" ht="18" customHeight="1" x14ac:dyDescent="0.25">
      <c r="L14524" s="516"/>
      <c r="M14524" s="410" t="str">
        <f>IFERROR(IF($A14525=VLOOKUP($A14525,AGOTADOS!$A$3:$H$4997,1,FALSE),"AGOTADO","SI HAY"),"")</f>
        <v/>
      </c>
    </row>
    <row r="14525" spans="12:13" ht="18" customHeight="1" x14ac:dyDescent="0.25">
      <c r="L14525" s="516"/>
      <c r="M14525" s="410" t="str">
        <f>IFERROR(IF($A14526=VLOOKUP($A14526,AGOTADOS!$A$3:$H$4997,1,FALSE),"AGOTADO","SI HAY"),"")</f>
        <v/>
      </c>
    </row>
    <row r="14526" spans="12:13" ht="18" customHeight="1" x14ac:dyDescent="0.25">
      <c r="L14526" s="516"/>
      <c r="M14526" s="410" t="str">
        <f>IFERROR(IF($A14527=VLOOKUP($A14527,AGOTADOS!$A$3:$H$4997,1,FALSE),"AGOTADO","SI HAY"),"")</f>
        <v/>
      </c>
    </row>
    <row r="14527" spans="12:13" ht="18" customHeight="1" x14ac:dyDescent="0.25">
      <c r="L14527" s="516"/>
      <c r="M14527" s="410" t="str">
        <f>IFERROR(IF($A14528=VLOOKUP($A14528,AGOTADOS!$A$3:$H$4997,1,FALSE),"AGOTADO","SI HAY"),"")</f>
        <v/>
      </c>
    </row>
    <row r="14528" spans="12:13" ht="18" customHeight="1" x14ac:dyDescent="0.25">
      <c r="L14528" s="516"/>
      <c r="M14528" s="410" t="str">
        <f>IFERROR(IF($A14529=VLOOKUP($A14529,AGOTADOS!$A$3:$H$4997,1,FALSE),"AGOTADO","SI HAY"),"")</f>
        <v/>
      </c>
    </row>
    <row r="14529" spans="12:13" ht="18" customHeight="1" x14ac:dyDescent="0.25">
      <c r="L14529" s="516"/>
      <c r="M14529" s="410" t="str">
        <f>IFERROR(IF($A14530=VLOOKUP($A14530,AGOTADOS!$A$3:$H$4997,1,FALSE),"AGOTADO","SI HAY"),"")</f>
        <v/>
      </c>
    </row>
    <row r="14530" spans="12:13" ht="18" customHeight="1" x14ac:dyDescent="0.25">
      <c r="L14530" s="516"/>
      <c r="M14530" s="410" t="str">
        <f>IFERROR(IF($A14531=VLOOKUP($A14531,AGOTADOS!$A$3:$H$4997,1,FALSE),"AGOTADO","SI HAY"),"")</f>
        <v/>
      </c>
    </row>
    <row r="14531" spans="12:13" ht="18" customHeight="1" x14ac:dyDescent="0.25">
      <c r="L14531" s="516"/>
      <c r="M14531" s="410" t="str">
        <f>IFERROR(IF($A14532=VLOOKUP($A14532,AGOTADOS!$A$3:$H$4997,1,FALSE),"AGOTADO","SI HAY"),"")</f>
        <v/>
      </c>
    </row>
    <row r="14532" spans="12:13" ht="18" customHeight="1" x14ac:dyDescent="0.25">
      <c r="L14532" s="516"/>
      <c r="M14532" s="410" t="str">
        <f>IFERROR(IF($A14533=VLOOKUP($A14533,AGOTADOS!$A$3:$H$4997,1,FALSE),"AGOTADO","SI HAY"),"")</f>
        <v/>
      </c>
    </row>
    <row r="14533" spans="12:13" ht="18" customHeight="1" x14ac:dyDescent="0.25">
      <c r="L14533" s="516"/>
      <c r="M14533" s="410" t="str">
        <f>IFERROR(IF($A14534=VLOOKUP($A14534,AGOTADOS!$A$3:$H$4997,1,FALSE),"AGOTADO","SI HAY"),"")</f>
        <v/>
      </c>
    </row>
    <row r="14534" spans="12:13" ht="18" customHeight="1" x14ac:dyDescent="0.25">
      <c r="L14534" s="516"/>
      <c r="M14534" s="410" t="str">
        <f>IFERROR(IF($A14535=VLOOKUP($A14535,AGOTADOS!$A$3:$H$4997,1,FALSE),"AGOTADO","SI HAY"),"")</f>
        <v/>
      </c>
    </row>
    <row r="14535" spans="12:13" ht="18" customHeight="1" x14ac:dyDescent="0.25">
      <c r="L14535" s="516"/>
      <c r="M14535" s="410" t="str">
        <f>IFERROR(IF($A14536=VLOOKUP($A14536,AGOTADOS!$A$3:$H$4997,1,FALSE),"AGOTADO","SI HAY"),"")</f>
        <v/>
      </c>
    </row>
    <row r="14536" spans="12:13" ht="18" customHeight="1" x14ac:dyDescent="0.25">
      <c r="L14536" s="516"/>
      <c r="M14536" s="410" t="str">
        <f>IFERROR(IF($A14537=VLOOKUP($A14537,AGOTADOS!$A$3:$H$4997,1,FALSE),"AGOTADO","SI HAY"),"")</f>
        <v/>
      </c>
    </row>
    <row r="14537" spans="12:13" ht="18" customHeight="1" x14ac:dyDescent="0.25">
      <c r="L14537" s="516"/>
      <c r="M14537" s="410" t="str">
        <f>IFERROR(IF($A14538=VLOOKUP($A14538,AGOTADOS!$A$3:$H$4997,1,FALSE),"AGOTADO","SI HAY"),"")</f>
        <v/>
      </c>
    </row>
    <row r="14538" spans="12:13" ht="18" customHeight="1" x14ac:dyDescent="0.25">
      <c r="L14538" s="516"/>
      <c r="M14538" s="410" t="str">
        <f>IFERROR(IF($A14539=VLOOKUP($A14539,AGOTADOS!$A$3:$H$4997,1,FALSE),"AGOTADO","SI HAY"),"")</f>
        <v/>
      </c>
    </row>
    <row r="14539" spans="12:13" ht="18" customHeight="1" x14ac:dyDescent="0.25">
      <c r="L14539" s="516"/>
      <c r="M14539" s="410" t="str">
        <f>IFERROR(IF($A14540=VLOOKUP($A14540,AGOTADOS!$A$3:$H$4997,1,FALSE),"AGOTADO","SI HAY"),"")</f>
        <v/>
      </c>
    </row>
    <row r="14540" spans="12:13" ht="18" customHeight="1" x14ac:dyDescent="0.25">
      <c r="L14540" s="516"/>
      <c r="M14540" s="410" t="str">
        <f>IFERROR(IF($A14541=VLOOKUP($A14541,AGOTADOS!$A$3:$H$4997,1,FALSE),"AGOTADO","SI HAY"),"")</f>
        <v/>
      </c>
    </row>
    <row r="14541" spans="12:13" ht="18" customHeight="1" x14ac:dyDescent="0.25">
      <c r="L14541" s="516"/>
      <c r="M14541" s="410" t="str">
        <f>IFERROR(IF($A14542=VLOOKUP($A14542,AGOTADOS!$A$3:$H$4997,1,FALSE),"AGOTADO","SI HAY"),"")</f>
        <v/>
      </c>
    </row>
    <row r="14542" spans="12:13" ht="18" customHeight="1" x14ac:dyDescent="0.25">
      <c r="L14542" s="516"/>
      <c r="M14542" s="410" t="str">
        <f>IFERROR(IF($A14543=VLOOKUP($A14543,AGOTADOS!$A$3:$H$4997,1,FALSE),"AGOTADO","SI HAY"),"")</f>
        <v/>
      </c>
    </row>
    <row r="14543" spans="12:13" ht="18" customHeight="1" x14ac:dyDescent="0.25">
      <c r="L14543" s="516"/>
      <c r="M14543" s="410" t="str">
        <f>IFERROR(IF($A14544=VLOOKUP($A14544,AGOTADOS!$A$3:$H$4997,1,FALSE),"AGOTADO","SI HAY"),"")</f>
        <v/>
      </c>
    </row>
    <row r="14544" spans="12:13" ht="18" customHeight="1" x14ac:dyDescent="0.25">
      <c r="L14544" s="516"/>
      <c r="M14544" s="410" t="str">
        <f>IFERROR(IF($A14545=VLOOKUP($A14545,AGOTADOS!$A$3:$H$4997,1,FALSE),"AGOTADO","SI HAY"),"")</f>
        <v/>
      </c>
    </row>
    <row r="14545" spans="12:13" ht="18" customHeight="1" x14ac:dyDescent="0.25">
      <c r="L14545" s="516"/>
      <c r="M14545" s="410" t="str">
        <f>IFERROR(IF($A14546=VLOOKUP($A14546,AGOTADOS!$A$3:$H$4997,1,FALSE),"AGOTADO","SI HAY"),"")</f>
        <v/>
      </c>
    </row>
    <row r="14546" spans="12:13" ht="18" customHeight="1" x14ac:dyDescent="0.25">
      <c r="L14546" s="516"/>
      <c r="M14546" s="410" t="str">
        <f>IFERROR(IF($A14547=VLOOKUP($A14547,AGOTADOS!$A$3:$H$4997,1,FALSE),"AGOTADO","SI HAY"),"")</f>
        <v/>
      </c>
    </row>
    <row r="14547" spans="12:13" ht="18" customHeight="1" x14ac:dyDescent="0.25">
      <c r="L14547" s="516"/>
      <c r="M14547" s="410" t="str">
        <f>IFERROR(IF($A14548=VLOOKUP($A14548,AGOTADOS!$A$3:$H$4997,1,FALSE),"AGOTADO","SI HAY"),"")</f>
        <v/>
      </c>
    </row>
    <row r="14548" spans="12:13" ht="18" customHeight="1" x14ac:dyDescent="0.25">
      <c r="L14548" s="516"/>
      <c r="M14548" s="410" t="str">
        <f>IFERROR(IF($A14549=VLOOKUP($A14549,AGOTADOS!$A$3:$H$4997,1,FALSE),"AGOTADO","SI HAY"),"")</f>
        <v/>
      </c>
    </row>
    <row r="14549" spans="12:13" ht="18" customHeight="1" x14ac:dyDescent="0.25">
      <c r="L14549" s="516"/>
      <c r="M14549" s="410" t="str">
        <f>IFERROR(IF($A14550=VLOOKUP($A14550,AGOTADOS!$A$3:$H$4997,1,FALSE),"AGOTADO","SI HAY"),"")</f>
        <v/>
      </c>
    </row>
    <row r="14550" spans="12:13" ht="18" customHeight="1" x14ac:dyDescent="0.25">
      <c r="L14550" s="516"/>
      <c r="M14550" s="410" t="str">
        <f>IFERROR(IF($A14551=VLOOKUP($A14551,AGOTADOS!$A$3:$H$4997,1,FALSE),"AGOTADO","SI HAY"),"")</f>
        <v/>
      </c>
    </row>
    <row r="14551" spans="12:13" ht="18" customHeight="1" x14ac:dyDescent="0.25">
      <c r="L14551" s="516"/>
      <c r="M14551" s="410" t="str">
        <f>IFERROR(IF($A14552=VLOOKUP($A14552,AGOTADOS!$A$3:$H$4997,1,FALSE),"AGOTADO","SI HAY"),"")</f>
        <v/>
      </c>
    </row>
    <row r="14552" spans="12:13" ht="18" customHeight="1" x14ac:dyDescent="0.25">
      <c r="L14552" s="516"/>
      <c r="M14552" s="410" t="str">
        <f>IFERROR(IF($A14553=VLOOKUP($A14553,AGOTADOS!$A$3:$H$4997,1,FALSE),"AGOTADO","SI HAY"),"")</f>
        <v/>
      </c>
    </row>
    <row r="14553" spans="12:13" ht="18" customHeight="1" x14ac:dyDescent="0.25">
      <c r="L14553" s="516"/>
      <c r="M14553" s="410" t="str">
        <f>IFERROR(IF($A14554=VLOOKUP($A14554,AGOTADOS!$A$3:$H$4997,1,FALSE),"AGOTADO","SI HAY"),"")</f>
        <v/>
      </c>
    </row>
    <row r="14554" spans="12:13" ht="18" customHeight="1" x14ac:dyDescent="0.25">
      <c r="L14554" s="516"/>
      <c r="M14554" s="410" t="str">
        <f>IFERROR(IF($A14555=VLOOKUP($A14555,AGOTADOS!$A$3:$H$4997,1,FALSE),"AGOTADO","SI HAY"),"")</f>
        <v/>
      </c>
    </row>
    <row r="14555" spans="12:13" ht="18" customHeight="1" x14ac:dyDescent="0.25">
      <c r="L14555" s="516"/>
      <c r="M14555" s="410" t="str">
        <f>IFERROR(IF($A14556=VLOOKUP($A14556,AGOTADOS!$A$3:$H$4997,1,FALSE),"AGOTADO","SI HAY"),"")</f>
        <v/>
      </c>
    </row>
    <row r="14556" spans="12:13" ht="18" customHeight="1" x14ac:dyDescent="0.25">
      <c r="L14556" s="516"/>
      <c r="M14556" s="410" t="str">
        <f>IFERROR(IF($A14557=VLOOKUP($A14557,AGOTADOS!$A$3:$H$4997,1,FALSE),"AGOTADO","SI HAY"),"")</f>
        <v/>
      </c>
    </row>
    <row r="14557" spans="12:13" ht="18" customHeight="1" x14ac:dyDescent="0.25">
      <c r="L14557" s="516"/>
      <c r="M14557" s="410" t="str">
        <f>IFERROR(IF($A14558=VLOOKUP($A14558,AGOTADOS!$A$3:$H$4997,1,FALSE),"AGOTADO","SI HAY"),"")</f>
        <v/>
      </c>
    </row>
    <row r="14558" spans="12:13" ht="18" customHeight="1" x14ac:dyDescent="0.25">
      <c r="L14558" s="516"/>
      <c r="M14558" s="410" t="str">
        <f>IFERROR(IF($A14559=VLOOKUP($A14559,AGOTADOS!$A$3:$H$4997,1,FALSE),"AGOTADO","SI HAY"),"")</f>
        <v/>
      </c>
    </row>
    <row r="14559" spans="12:13" ht="18" customHeight="1" x14ac:dyDescent="0.25">
      <c r="L14559" s="516"/>
      <c r="M14559" s="410" t="str">
        <f>IFERROR(IF($A14560=VLOOKUP($A14560,AGOTADOS!$A$3:$H$4997,1,FALSE),"AGOTADO","SI HAY"),"")</f>
        <v/>
      </c>
    </row>
    <row r="14560" spans="12:13" ht="18" customHeight="1" x14ac:dyDescent="0.25">
      <c r="L14560" s="516"/>
      <c r="M14560" s="410" t="str">
        <f>IFERROR(IF($A14561=VLOOKUP($A14561,AGOTADOS!$A$3:$H$4997,1,FALSE),"AGOTADO","SI HAY"),"")</f>
        <v/>
      </c>
    </row>
    <row r="14561" spans="12:13" ht="18" customHeight="1" x14ac:dyDescent="0.25">
      <c r="L14561" s="516"/>
      <c r="M14561" s="410" t="str">
        <f>IFERROR(IF($A14562=VLOOKUP($A14562,AGOTADOS!$A$3:$H$4997,1,FALSE),"AGOTADO","SI HAY"),"")</f>
        <v/>
      </c>
    </row>
    <row r="14562" spans="12:13" ht="18" customHeight="1" x14ac:dyDescent="0.25">
      <c r="L14562" s="516"/>
      <c r="M14562" s="410" t="str">
        <f>IFERROR(IF($A14563=VLOOKUP($A14563,AGOTADOS!$A$3:$H$4997,1,FALSE),"AGOTADO","SI HAY"),"")</f>
        <v/>
      </c>
    </row>
    <row r="14563" spans="12:13" ht="18" customHeight="1" x14ac:dyDescent="0.25">
      <c r="L14563" s="516"/>
      <c r="M14563" s="410" t="str">
        <f>IFERROR(IF($A14564=VLOOKUP($A14564,AGOTADOS!$A$3:$H$4997,1,FALSE),"AGOTADO","SI HAY"),"")</f>
        <v/>
      </c>
    </row>
    <row r="14564" spans="12:13" ht="18" customHeight="1" x14ac:dyDescent="0.25">
      <c r="L14564" s="516"/>
      <c r="M14564" s="410" t="str">
        <f>IFERROR(IF($A14565=VLOOKUP($A14565,AGOTADOS!$A$3:$H$4997,1,FALSE),"AGOTADO","SI HAY"),"")</f>
        <v/>
      </c>
    </row>
    <row r="14565" spans="12:13" ht="18" customHeight="1" x14ac:dyDescent="0.25">
      <c r="L14565" s="516"/>
      <c r="M14565" s="410" t="str">
        <f>IFERROR(IF($A14566=VLOOKUP($A14566,AGOTADOS!$A$3:$H$4997,1,FALSE),"AGOTADO","SI HAY"),"")</f>
        <v/>
      </c>
    </row>
    <row r="14566" spans="12:13" ht="18" customHeight="1" x14ac:dyDescent="0.25">
      <c r="L14566" s="516"/>
      <c r="M14566" s="410" t="str">
        <f>IFERROR(IF($A14567=VLOOKUP($A14567,AGOTADOS!$A$3:$H$4997,1,FALSE),"AGOTADO","SI HAY"),"")</f>
        <v/>
      </c>
    </row>
    <row r="14567" spans="12:13" ht="18" customHeight="1" x14ac:dyDescent="0.25">
      <c r="L14567" s="516"/>
      <c r="M14567" s="410" t="str">
        <f>IFERROR(IF($A14568=VLOOKUP($A14568,AGOTADOS!$A$3:$H$4997,1,FALSE),"AGOTADO","SI HAY"),"")</f>
        <v/>
      </c>
    </row>
    <row r="14568" spans="12:13" ht="18" customHeight="1" x14ac:dyDescent="0.25">
      <c r="L14568" s="516"/>
      <c r="M14568" s="410" t="str">
        <f>IFERROR(IF($A14569=VLOOKUP($A14569,AGOTADOS!$A$3:$H$4997,1,FALSE),"AGOTADO","SI HAY"),"")</f>
        <v/>
      </c>
    </row>
    <row r="14569" spans="12:13" ht="18" customHeight="1" x14ac:dyDescent="0.25">
      <c r="L14569" s="516"/>
      <c r="M14569" s="410" t="str">
        <f>IFERROR(IF($A14570=VLOOKUP($A14570,AGOTADOS!$A$3:$H$4997,1,FALSE),"AGOTADO","SI HAY"),"")</f>
        <v/>
      </c>
    </row>
    <row r="14570" spans="12:13" ht="18" customHeight="1" x14ac:dyDescent="0.25">
      <c r="L14570" s="516"/>
      <c r="M14570" s="410" t="str">
        <f>IFERROR(IF($A14571=VLOOKUP($A14571,AGOTADOS!$A$3:$H$4997,1,FALSE),"AGOTADO","SI HAY"),"")</f>
        <v/>
      </c>
    </row>
    <row r="14571" spans="12:13" ht="18" customHeight="1" x14ac:dyDescent="0.25">
      <c r="L14571" s="516"/>
      <c r="M14571" s="410" t="str">
        <f>IFERROR(IF($A14572=VLOOKUP($A14572,AGOTADOS!$A$3:$H$4997,1,FALSE),"AGOTADO","SI HAY"),"")</f>
        <v/>
      </c>
    </row>
    <row r="14572" spans="12:13" ht="18" customHeight="1" x14ac:dyDescent="0.25">
      <c r="L14572" s="516"/>
      <c r="M14572" s="410" t="str">
        <f>IFERROR(IF($A14573=VLOOKUP($A14573,AGOTADOS!$A$3:$H$4997,1,FALSE),"AGOTADO","SI HAY"),"")</f>
        <v/>
      </c>
    </row>
    <row r="14573" spans="12:13" ht="18" customHeight="1" x14ac:dyDescent="0.25">
      <c r="L14573" s="516"/>
      <c r="M14573" s="410" t="str">
        <f>IFERROR(IF($A14574=VLOOKUP($A14574,AGOTADOS!$A$3:$H$4997,1,FALSE),"AGOTADO","SI HAY"),"")</f>
        <v/>
      </c>
    </row>
    <row r="14574" spans="12:13" ht="18" customHeight="1" x14ac:dyDescent="0.25">
      <c r="L14574" s="516"/>
      <c r="M14574" s="410" t="str">
        <f>IFERROR(IF($A14575=VLOOKUP($A14575,AGOTADOS!$A$3:$H$4997,1,FALSE),"AGOTADO","SI HAY"),"")</f>
        <v/>
      </c>
    </row>
    <row r="14575" spans="12:13" ht="18" customHeight="1" x14ac:dyDescent="0.25">
      <c r="L14575" s="516"/>
      <c r="M14575" s="410" t="str">
        <f>IFERROR(IF($A14576=VLOOKUP($A14576,AGOTADOS!$A$3:$H$4997,1,FALSE),"AGOTADO","SI HAY"),"")</f>
        <v/>
      </c>
    </row>
    <row r="14576" spans="12:13" ht="18" customHeight="1" x14ac:dyDescent="0.25">
      <c r="L14576" s="516"/>
      <c r="M14576" s="410" t="str">
        <f>IFERROR(IF($A14577=VLOOKUP($A14577,AGOTADOS!$A$3:$H$4997,1,FALSE),"AGOTADO","SI HAY"),"")</f>
        <v/>
      </c>
    </row>
    <row r="14577" spans="12:13" ht="18" customHeight="1" x14ac:dyDescent="0.25">
      <c r="L14577" s="516"/>
      <c r="M14577" s="410" t="str">
        <f>IFERROR(IF($A14578=VLOOKUP($A14578,AGOTADOS!$A$3:$H$4997,1,FALSE),"AGOTADO","SI HAY"),"")</f>
        <v/>
      </c>
    </row>
    <row r="14578" spans="12:13" ht="18" customHeight="1" x14ac:dyDescent="0.25">
      <c r="L14578" s="516"/>
      <c r="M14578" s="410" t="str">
        <f>IFERROR(IF($A14579=VLOOKUP($A14579,AGOTADOS!$A$3:$H$4997,1,FALSE),"AGOTADO","SI HAY"),"")</f>
        <v/>
      </c>
    </row>
    <row r="14579" spans="12:13" ht="18" customHeight="1" x14ac:dyDescent="0.25">
      <c r="L14579" s="516"/>
      <c r="M14579" s="410" t="str">
        <f>IFERROR(IF($A14580=VLOOKUP($A14580,AGOTADOS!$A$3:$H$4997,1,FALSE),"AGOTADO","SI HAY"),"")</f>
        <v/>
      </c>
    </row>
    <row r="14580" spans="12:13" ht="18" customHeight="1" x14ac:dyDescent="0.25">
      <c r="L14580" s="516"/>
      <c r="M14580" s="410" t="str">
        <f>IFERROR(IF($A14581=VLOOKUP($A14581,AGOTADOS!$A$3:$H$4997,1,FALSE),"AGOTADO","SI HAY"),"")</f>
        <v/>
      </c>
    </row>
    <row r="14581" spans="12:13" ht="18" customHeight="1" x14ac:dyDescent="0.25">
      <c r="L14581" s="516"/>
      <c r="M14581" s="410" t="str">
        <f>IFERROR(IF($A14582=VLOOKUP($A14582,AGOTADOS!$A$3:$H$4997,1,FALSE),"AGOTADO","SI HAY"),"")</f>
        <v/>
      </c>
    </row>
    <row r="14582" spans="12:13" ht="18" customHeight="1" x14ac:dyDescent="0.25">
      <c r="L14582" s="516"/>
      <c r="M14582" s="410" t="str">
        <f>IFERROR(IF($A14583=VLOOKUP($A14583,AGOTADOS!$A$3:$H$4997,1,FALSE),"AGOTADO","SI HAY"),"")</f>
        <v/>
      </c>
    </row>
    <row r="14583" spans="12:13" ht="18" customHeight="1" x14ac:dyDescent="0.25">
      <c r="L14583" s="516"/>
      <c r="M14583" s="410" t="str">
        <f>IFERROR(IF($A14584=VLOOKUP($A14584,AGOTADOS!$A$3:$H$4997,1,FALSE),"AGOTADO","SI HAY"),"")</f>
        <v/>
      </c>
    </row>
    <row r="14584" spans="12:13" ht="18" customHeight="1" x14ac:dyDescent="0.25">
      <c r="L14584" s="516"/>
      <c r="M14584" s="410" t="str">
        <f>IFERROR(IF($A14585=VLOOKUP($A14585,AGOTADOS!$A$3:$H$4997,1,FALSE),"AGOTADO","SI HAY"),"")</f>
        <v/>
      </c>
    </row>
    <row r="14585" spans="12:13" ht="18" customHeight="1" x14ac:dyDescent="0.25">
      <c r="L14585" s="516"/>
      <c r="M14585" s="410" t="str">
        <f>IFERROR(IF($A14586=VLOOKUP($A14586,AGOTADOS!$A$3:$H$4997,1,FALSE),"AGOTADO","SI HAY"),"")</f>
        <v/>
      </c>
    </row>
    <row r="14586" spans="12:13" ht="18" customHeight="1" x14ac:dyDescent="0.25">
      <c r="L14586" s="516"/>
      <c r="M14586" s="410" t="str">
        <f>IFERROR(IF($A14587=VLOOKUP($A14587,AGOTADOS!$A$3:$H$4997,1,FALSE),"AGOTADO","SI HAY"),"")</f>
        <v/>
      </c>
    </row>
    <row r="14587" spans="12:13" ht="18" customHeight="1" x14ac:dyDescent="0.25">
      <c r="L14587" s="516"/>
      <c r="M14587" s="410" t="str">
        <f>IFERROR(IF($A14588=VLOOKUP($A14588,AGOTADOS!$A$3:$H$4997,1,FALSE),"AGOTADO","SI HAY"),"")</f>
        <v/>
      </c>
    </row>
    <row r="14588" spans="12:13" ht="18" customHeight="1" x14ac:dyDescent="0.25">
      <c r="L14588" s="516"/>
      <c r="M14588" s="410" t="str">
        <f>IFERROR(IF($A14589=VLOOKUP($A14589,AGOTADOS!$A$3:$H$4997,1,FALSE),"AGOTADO","SI HAY"),"")</f>
        <v/>
      </c>
    </row>
    <row r="14589" spans="12:13" ht="18" customHeight="1" x14ac:dyDescent="0.25">
      <c r="L14589" s="516"/>
      <c r="M14589" s="410" t="str">
        <f>IFERROR(IF($A14590=VLOOKUP($A14590,AGOTADOS!$A$3:$H$4997,1,FALSE),"AGOTADO","SI HAY"),"")</f>
        <v/>
      </c>
    </row>
    <row r="14590" spans="12:13" ht="18" customHeight="1" x14ac:dyDescent="0.25">
      <c r="L14590" s="516"/>
      <c r="M14590" s="410" t="str">
        <f>IFERROR(IF($A14591=VLOOKUP($A14591,AGOTADOS!$A$3:$H$4997,1,FALSE),"AGOTADO","SI HAY"),"")</f>
        <v/>
      </c>
    </row>
    <row r="14591" spans="12:13" ht="18" customHeight="1" x14ac:dyDescent="0.25">
      <c r="L14591" s="516"/>
      <c r="M14591" s="410" t="str">
        <f>IFERROR(IF($A14592=VLOOKUP($A14592,AGOTADOS!$A$3:$H$4997,1,FALSE),"AGOTADO","SI HAY"),"")</f>
        <v/>
      </c>
    </row>
    <row r="14592" spans="12:13" ht="18" customHeight="1" x14ac:dyDescent="0.25">
      <c r="L14592" s="516"/>
      <c r="M14592" s="410" t="str">
        <f>IFERROR(IF($A14593=VLOOKUP($A14593,AGOTADOS!$A$3:$H$4997,1,FALSE),"AGOTADO","SI HAY"),"")</f>
        <v/>
      </c>
    </row>
    <row r="14593" spans="12:13" ht="18" customHeight="1" x14ac:dyDescent="0.25">
      <c r="L14593" s="516"/>
      <c r="M14593" s="410" t="str">
        <f>IFERROR(IF($A14594=VLOOKUP($A14594,AGOTADOS!$A$3:$H$4997,1,FALSE),"AGOTADO","SI HAY"),"")</f>
        <v/>
      </c>
    </row>
    <row r="14594" spans="12:13" ht="18" customHeight="1" x14ac:dyDescent="0.25">
      <c r="L14594" s="516"/>
      <c r="M14594" s="410" t="str">
        <f>IFERROR(IF($A14595=VLOOKUP($A14595,AGOTADOS!$A$3:$H$4997,1,FALSE),"AGOTADO","SI HAY"),"")</f>
        <v/>
      </c>
    </row>
    <row r="14595" spans="12:13" ht="18" customHeight="1" x14ac:dyDescent="0.25">
      <c r="L14595" s="516"/>
      <c r="M14595" s="410" t="str">
        <f>IFERROR(IF($A14596=VLOOKUP($A14596,AGOTADOS!$A$3:$H$4997,1,FALSE),"AGOTADO","SI HAY"),"")</f>
        <v/>
      </c>
    </row>
    <row r="14596" spans="12:13" ht="18" customHeight="1" x14ac:dyDescent="0.25">
      <c r="L14596" s="516"/>
      <c r="M14596" s="410" t="str">
        <f>IFERROR(IF($A14597=VLOOKUP($A14597,AGOTADOS!$A$3:$H$4997,1,FALSE),"AGOTADO","SI HAY"),"")</f>
        <v/>
      </c>
    </row>
    <row r="14597" spans="12:13" ht="18" customHeight="1" x14ac:dyDescent="0.25">
      <c r="L14597" s="516"/>
      <c r="M14597" s="410" t="str">
        <f>IFERROR(IF($A14598=VLOOKUP($A14598,AGOTADOS!$A$3:$H$4997,1,FALSE),"AGOTADO","SI HAY"),"")</f>
        <v/>
      </c>
    </row>
    <row r="14598" spans="12:13" ht="18" customHeight="1" x14ac:dyDescent="0.25">
      <c r="L14598" s="516"/>
      <c r="M14598" s="410" t="str">
        <f>IFERROR(IF($A14599=VLOOKUP($A14599,AGOTADOS!$A$3:$H$4997,1,FALSE),"AGOTADO","SI HAY"),"")</f>
        <v/>
      </c>
    </row>
    <row r="14599" spans="12:13" ht="18" customHeight="1" x14ac:dyDescent="0.25">
      <c r="L14599" s="516"/>
      <c r="M14599" s="410" t="str">
        <f>IFERROR(IF($A14600=VLOOKUP($A14600,AGOTADOS!$A$3:$H$4997,1,FALSE),"AGOTADO","SI HAY"),"")</f>
        <v/>
      </c>
    </row>
    <row r="14600" spans="12:13" ht="18" customHeight="1" x14ac:dyDescent="0.25">
      <c r="L14600" s="516"/>
      <c r="M14600" s="410" t="str">
        <f>IFERROR(IF($A14601=VLOOKUP($A14601,AGOTADOS!$A$3:$H$4997,1,FALSE),"AGOTADO","SI HAY"),"")</f>
        <v/>
      </c>
    </row>
    <row r="14601" spans="12:13" ht="18" customHeight="1" x14ac:dyDescent="0.25">
      <c r="L14601" s="516"/>
      <c r="M14601" s="410" t="str">
        <f>IFERROR(IF($A14602=VLOOKUP($A14602,AGOTADOS!$A$3:$H$4997,1,FALSE),"AGOTADO","SI HAY"),"")</f>
        <v/>
      </c>
    </row>
    <row r="14602" spans="12:13" ht="18" customHeight="1" x14ac:dyDescent="0.25">
      <c r="L14602" s="516"/>
      <c r="M14602" s="410" t="str">
        <f>IFERROR(IF($A14603=VLOOKUP($A14603,AGOTADOS!$A$3:$H$4997,1,FALSE),"AGOTADO","SI HAY"),"")</f>
        <v/>
      </c>
    </row>
    <row r="14603" spans="12:13" ht="18" customHeight="1" x14ac:dyDescent="0.25">
      <c r="L14603" s="516"/>
      <c r="M14603" s="410" t="str">
        <f>IFERROR(IF($A14604=VLOOKUP($A14604,AGOTADOS!$A$3:$H$4997,1,FALSE),"AGOTADO","SI HAY"),"")</f>
        <v/>
      </c>
    </row>
    <row r="14604" spans="12:13" ht="18" customHeight="1" x14ac:dyDescent="0.25">
      <c r="L14604" s="516"/>
      <c r="M14604" s="410" t="str">
        <f>IFERROR(IF($A14605=VLOOKUP($A14605,AGOTADOS!$A$3:$H$4997,1,FALSE),"AGOTADO","SI HAY"),"")</f>
        <v/>
      </c>
    </row>
    <row r="14605" spans="12:13" ht="18" customHeight="1" x14ac:dyDescent="0.25">
      <c r="L14605" s="516"/>
      <c r="M14605" s="410" t="str">
        <f>IFERROR(IF($A14606=VLOOKUP($A14606,AGOTADOS!$A$3:$H$4997,1,FALSE),"AGOTADO","SI HAY"),"")</f>
        <v/>
      </c>
    </row>
    <row r="14606" spans="12:13" ht="18" customHeight="1" x14ac:dyDescent="0.25">
      <c r="L14606" s="516"/>
      <c r="M14606" s="410" t="str">
        <f>IFERROR(IF($A14607=VLOOKUP($A14607,AGOTADOS!$A$3:$H$4997,1,FALSE),"AGOTADO","SI HAY"),"")</f>
        <v/>
      </c>
    </row>
    <row r="14607" spans="12:13" ht="18" customHeight="1" x14ac:dyDescent="0.25">
      <c r="L14607" s="516"/>
      <c r="M14607" s="410" t="str">
        <f>IFERROR(IF($A14608=VLOOKUP($A14608,AGOTADOS!$A$3:$H$4997,1,FALSE),"AGOTADO","SI HAY"),"")</f>
        <v/>
      </c>
    </row>
    <row r="14608" spans="12:13" ht="18" customHeight="1" x14ac:dyDescent="0.25">
      <c r="L14608" s="516"/>
      <c r="M14608" s="410" t="str">
        <f>IFERROR(IF($A14609=VLOOKUP($A14609,AGOTADOS!$A$3:$H$4997,1,FALSE),"AGOTADO","SI HAY"),"")</f>
        <v/>
      </c>
    </row>
    <row r="14609" spans="12:13" ht="18" customHeight="1" x14ac:dyDescent="0.25">
      <c r="L14609" s="516"/>
      <c r="M14609" s="410" t="str">
        <f>IFERROR(IF($A14610=VLOOKUP($A14610,AGOTADOS!$A$3:$H$4997,1,FALSE),"AGOTADO","SI HAY"),"")</f>
        <v/>
      </c>
    </row>
    <row r="14610" spans="12:13" ht="18" customHeight="1" x14ac:dyDescent="0.25">
      <c r="L14610" s="516"/>
      <c r="M14610" s="410" t="str">
        <f>IFERROR(IF($A14611=VLOOKUP($A14611,AGOTADOS!$A$3:$H$4997,1,FALSE),"AGOTADO","SI HAY"),"")</f>
        <v/>
      </c>
    </row>
    <row r="14611" spans="12:13" ht="18" customHeight="1" x14ac:dyDescent="0.25">
      <c r="L14611" s="516"/>
      <c r="M14611" s="410" t="str">
        <f>IFERROR(IF($A14612=VLOOKUP($A14612,AGOTADOS!$A$3:$H$4997,1,FALSE),"AGOTADO","SI HAY"),"")</f>
        <v/>
      </c>
    </row>
    <row r="14612" spans="12:13" ht="18" customHeight="1" x14ac:dyDescent="0.25">
      <c r="L14612" s="516"/>
      <c r="M14612" s="410" t="str">
        <f>IFERROR(IF($A14613=VLOOKUP($A14613,AGOTADOS!$A$3:$H$4997,1,FALSE),"AGOTADO","SI HAY"),"")</f>
        <v/>
      </c>
    </row>
    <row r="14613" spans="12:13" ht="18" customHeight="1" x14ac:dyDescent="0.25">
      <c r="L14613" s="516"/>
      <c r="M14613" s="410" t="str">
        <f>IFERROR(IF($A14614=VLOOKUP($A14614,AGOTADOS!$A$3:$H$4997,1,FALSE),"AGOTADO","SI HAY"),"")</f>
        <v/>
      </c>
    </row>
    <row r="14614" spans="12:13" ht="18" customHeight="1" x14ac:dyDescent="0.25">
      <c r="L14614" s="516"/>
      <c r="M14614" s="410" t="str">
        <f>IFERROR(IF($A14615=VLOOKUP($A14615,AGOTADOS!$A$3:$H$4997,1,FALSE),"AGOTADO","SI HAY"),"")</f>
        <v/>
      </c>
    </row>
    <row r="14615" spans="12:13" ht="18" customHeight="1" x14ac:dyDescent="0.25">
      <c r="L14615" s="516"/>
      <c r="M14615" s="410" t="str">
        <f>IFERROR(IF($A14616=VLOOKUP($A14616,AGOTADOS!$A$3:$H$4997,1,FALSE),"AGOTADO","SI HAY"),"")</f>
        <v/>
      </c>
    </row>
    <row r="14616" spans="12:13" ht="18" customHeight="1" x14ac:dyDescent="0.25">
      <c r="L14616" s="516"/>
      <c r="M14616" s="410" t="str">
        <f>IFERROR(IF($A14617=VLOOKUP($A14617,AGOTADOS!$A$3:$H$4997,1,FALSE),"AGOTADO","SI HAY"),"")</f>
        <v/>
      </c>
    </row>
    <row r="14617" spans="12:13" ht="18" customHeight="1" x14ac:dyDescent="0.25">
      <c r="L14617" s="516"/>
      <c r="M14617" s="410" t="str">
        <f>IFERROR(IF($A14618=VLOOKUP($A14618,AGOTADOS!$A$3:$H$4997,1,FALSE),"AGOTADO","SI HAY"),"")</f>
        <v/>
      </c>
    </row>
    <row r="14618" spans="12:13" ht="18" customHeight="1" x14ac:dyDescent="0.25">
      <c r="L14618" s="516"/>
      <c r="M14618" s="410" t="str">
        <f>IFERROR(IF($A14619=VLOOKUP($A14619,AGOTADOS!$A$3:$H$4997,1,FALSE),"AGOTADO","SI HAY"),"")</f>
        <v/>
      </c>
    </row>
    <row r="14619" spans="12:13" ht="18" customHeight="1" x14ac:dyDescent="0.25">
      <c r="L14619" s="516"/>
      <c r="M14619" s="410" t="str">
        <f>IFERROR(IF($A14620=VLOOKUP($A14620,AGOTADOS!$A$3:$H$4997,1,FALSE),"AGOTADO","SI HAY"),"")</f>
        <v/>
      </c>
    </row>
    <row r="14620" spans="12:13" ht="18" customHeight="1" x14ac:dyDescent="0.25">
      <c r="L14620" s="516"/>
      <c r="M14620" s="410" t="str">
        <f>IFERROR(IF($A14621=VLOOKUP($A14621,AGOTADOS!$A$3:$H$4997,1,FALSE),"AGOTADO","SI HAY"),"")</f>
        <v/>
      </c>
    </row>
    <row r="14621" spans="12:13" ht="18" customHeight="1" x14ac:dyDescent="0.25">
      <c r="L14621" s="516"/>
      <c r="M14621" s="410" t="str">
        <f>IFERROR(IF($A14622=VLOOKUP($A14622,AGOTADOS!$A$3:$H$4997,1,FALSE),"AGOTADO","SI HAY"),"")</f>
        <v/>
      </c>
    </row>
    <row r="14622" spans="12:13" ht="18" customHeight="1" x14ac:dyDescent="0.25">
      <c r="L14622" s="516"/>
      <c r="M14622" s="410" t="str">
        <f>IFERROR(IF($A14623=VLOOKUP($A14623,AGOTADOS!$A$3:$H$4997,1,FALSE),"AGOTADO","SI HAY"),"")</f>
        <v/>
      </c>
    </row>
    <row r="14623" spans="12:13" ht="18" customHeight="1" x14ac:dyDescent="0.25">
      <c r="L14623" s="516"/>
      <c r="M14623" s="410" t="str">
        <f>IFERROR(IF($A14624=VLOOKUP($A14624,AGOTADOS!$A$3:$H$4997,1,FALSE),"AGOTADO","SI HAY"),"")</f>
        <v/>
      </c>
    </row>
    <row r="14624" spans="12:13" ht="18" customHeight="1" x14ac:dyDescent="0.25">
      <c r="L14624" s="516"/>
      <c r="M14624" s="410" t="str">
        <f>IFERROR(IF($A14625=VLOOKUP($A14625,AGOTADOS!$A$3:$H$4997,1,FALSE),"AGOTADO","SI HAY"),"")</f>
        <v/>
      </c>
    </row>
    <row r="14625" spans="12:13" ht="18" customHeight="1" x14ac:dyDescent="0.25">
      <c r="L14625" s="516"/>
      <c r="M14625" s="410" t="str">
        <f>IFERROR(IF($A14626=VLOOKUP($A14626,AGOTADOS!$A$3:$H$4997,1,FALSE),"AGOTADO","SI HAY"),"")</f>
        <v/>
      </c>
    </row>
    <row r="14626" spans="12:13" ht="18" customHeight="1" x14ac:dyDescent="0.25">
      <c r="L14626" s="516"/>
      <c r="M14626" s="410" t="str">
        <f>IFERROR(IF($A14627=VLOOKUP($A14627,AGOTADOS!$A$3:$H$4997,1,FALSE),"AGOTADO","SI HAY"),"")</f>
        <v/>
      </c>
    </row>
    <row r="14627" spans="12:13" ht="18" customHeight="1" x14ac:dyDescent="0.25">
      <c r="L14627" s="516"/>
      <c r="M14627" s="410" t="str">
        <f>IFERROR(IF($A14628=VLOOKUP($A14628,AGOTADOS!$A$3:$H$4997,1,FALSE),"AGOTADO","SI HAY"),"")</f>
        <v/>
      </c>
    </row>
    <row r="14628" spans="12:13" ht="18" customHeight="1" x14ac:dyDescent="0.25">
      <c r="L14628" s="516"/>
      <c r="M14628" s="410" t="str">
        <f>IFERROR(IF($A14629=VLOOKUP($A14629,AGOTADOS!$A$3:$H$4997,1,FALSE),"AGOTADO","SI HAY"),"")</f>
        <v/>
      </c>
    </row>
    <row r="14629" spans="12:13" ht="18" customHeight="1" x14ac:dyDescent="0.25">
      <c r="L14629" s="516"/>
      <c r="M14629" s="410" t="str">
        <f>IFERROR(IF($A14630=VLOOKUP($A14630,AGOTADOS!$A$3:$H$4997,1,FALSE),"AGOTADO","SI HAY"),"")</f>
        <v/>
      </c>
    </row>
    <row r="14630" spans="12:13" ht="18" customHeight="1" x14ac:dyDescent="0.25">
      <c r="L14630" s="516"/>
      <c r="M14630" s="410" t="str">
        <f>IFERROR(IF($A14631=VLOOKUP($A14631,AGOTADOS!$A$3:$H$4997,1,FALSE),"AGOTADO","SI HAY"),"")</f>
        <v/>
      </c>
    </row>
    <row r="14631" spans="12:13" ht="18" customHeight="1" x14ac:dyDescent="0.25">
      <c r="L14631" s="516"/>
      <c r="M14631" s="410" t="str">
        <f>IFERROR(IF($A14632=VLOOKUP($A14632,AGOTADOS!$A$3:$H$4997,1,FALSE),"AGOTADO","SI HAY"),"")</f>
        <v/>
      </c>
    </row>
    <row r="14632" spans="12:13" ht="18" customHeight="1" x14ac:dyDescent="0.25">
      <c r="L14632" s="516"/>
      <c r="M14632" s="410" t="str">
        <f>IFERROR(IF($A14633=VLOOKUP($A14633,AGOTADOS!$A$3:$H$4997,1,FALSE),"AGOTADO","SI HAY"),"")</f>
        <v/>
      </c>
    </row>
    <row r="14633" spans="12:13" ht="18" customHeight="1" x14ac:dyDescent="0.25">
      <c r="L14633" s="516"/>
      <c r="M14633" s="410" t="str">
        <f>IFERROR(IF($A14634=VLOOKUP($A14634,AGOTADOS!$A$3:$H$4997,1,FALSE),"AGOTADO","SI HAY"),"")</f>
        <v/>
      </c>
    </row>
    <row r="14634" spans="12:13" ht="18" customHeight="1" x14ac:dyDescent="0.25">
      <c r="L14634" s="516"/>
      <c r="M14634" s="410" t="str">
        <f>IFERROR(IF($A14635=VLOOKUP($A14635,AGOTADOS!$A$3:$H$4997,1,FALSE),"AGOTADO","SI HAY"),"")</f>
        <v/>
      </c>
    </row>
    <row r="14635" spans="12:13" ht="18" customHeight="1" x14ac:dyDescent="0.25">
      <c r="L14635" s="516"/>
      <c r="M14635" s="410" t="str">
        <f>IFERROR(IF($A14636=VLOOKUP($A14636,AGOTADOS!$A$3:$H$4997,1,FALSE),"AGOTADO","SI HAY"),"")</f>
        <v/>
      </c>
    </row>
    <row r="14636" spans="12:13" ht="18" customHeight="1" x14ac:dyDescent="0.25">
      <c r="L14636" s="516"/>
      <c r="M14636" s="410" t="str">
        <f>IFERROR(IF($A14637=VLOOKUP($A14637,AGOTADOS!$A$3:$H$4997,1,FALSE),"AGOTADO","SI HAY"),"")</f>
        <v/>
      </c>
    </row>
    <row r="14637" spans="12:13" ht="18" customHeight="1" x14ac:dyDescent="0.25">
      <c r="L14637" s="516"/>
      <c r="M14637" s="410" t="str">
        <f>IFERROR(IF($A14638=VLOOKUP($A14638,AGOTADOS!$A$3:$H$4997,1,FALSE),"AGOTADO","SI HAY"),"")</f>
        <v/>
      </c>
    </row>
    <row r="14638" spans="12:13" ht="18" customHeight="1" x14ac:dyDescent="0.25">
      <c r="L14638" s="516"/>
      <c r="M14638" s="410" t="str">
        <f>IFERROR(IF($A14639=VLOOKUP($A14639,AGOTADOS!$A$3:$H$4997,1,FALSE),"AGOTADO","SI HAY"),"")</f>
        <v/>
      </c>
    </row>
    <row r="14639" spans="12:13" ht="18" customHeight="1" x14ac:dyDescent="0.25">
      <c r="L14639" s="516"/>
      <c r="M14639" s="410" t="str">
        <f>IFERROR(IF($A14640=VLOOKUP($A14640,AGOTADOS!$A$3:$H$4997,1,FALSE),"AGOTADO","SI HAY"),"")</f>
        <v/>
      </c>
    </row>
    <row r="14640" spans="12:13" ht="18" customHeight="1" x14ac:dyDescent="0.25">
      <c r="L14640" s="516"/>
      <c r="M14640" s="410" t="str">
        <f>IFERROR(IF($A14641=VLOOKUP($A14641,AGOTADOS!$A$3:$H$4997,1,FALSE),"AGOTADO","SI HAY"),"")</f>
        <v/>
      </c>
    </row>
    <row r="14641" spans="12:13" ht="18" customHeight="1" x14ac:dyDescent="0.25">
      <c r="L14641" s="516"/>
      <c r="M14641" s="410" t="str">
        <f>IFERROR(IF($A14642=VLOOKUP($A14642,AGOTADOS!$A$3:$H$4997,1,FALSE),"AGOTADO","SI HAY"),"")</f>
        <v/>
      </c>
    </row>
    <row r="14642" spans="12:13" ht="18" customHeight="1" x14ac:dyDescent="0.25">
      <c r="L14642" s="516"/>
      <c r="M14642" s="410" t="str">
        <f>IFERROR(IF($A14643=VLOOKUP($A14643,AGOTADOS!$A$3:$H$4997,1,FALSE),"AGOTADO","SI HAY"),"")</f>
        <v/>
      </c>
    </row>
    <row r="14643" spans="12:13" ht="18" customHeight="1" x14ac:dyDescent="0.25">
      <c r="L14643" s="516"/>
      <c r="M14643" s="410" t="str">
        <f>IFERROR(IF($A14644=VLOOKUP($A14644,AGOTADOS!$A$3:$H$4997,1,FALSE),"AGOTADO","SI HAY"),"")</f>
        <v/>
      </c>
    </row>
    <row r="14644" spans="12:13" ht="18" customHeight="1" x14ac:dyDescent="0.25">
      <c r="L14644" s="516"/>
      <c r="M14644" s="410" t="str">
        <f>IFERROR(IF($A14645=VLOOKUP($A14645,AGOTADOS!$A$3:$H$4997,1,FALSE),"AGOTADO","SI HAY"),"")</f>
        <v/>
      </c>
    </row>
    <row r="14645" spans="12:13" ht="18" customHeight="1" x14ac:dyDescent="0.25">
      <c r="L14645" s="516"/>
      <c r="M14645" s="410" t="str">
        <f>IFERROR(IF($A14646=VLOOKUP($A14646,AGOTADOS!$A$3:$H$4997,1,FALSE),"AGOTADO","SI HAY"),"")</f>
        <v/>
      </c>
    </row>
    <row r="14646" spans="12:13" ht="18" customHeight="1" x14ac:dyDescent="0.25">
      <c r="L14646" s="516"/>
      <c r="M14646" s="410" t="str">
        <f>IFERROR(IF($A14647=VLOOKUP($A14647,AGOTADOS!$A$3:$H$4997,1,FALSE),"AGOTADO","SI HAY"),"")</f>
        <v/>
      </c>
    </row>
    <row r="14647" spans="12:13" ht="18" customHeight="1" x14ac:dyDescent="0.25">
      <c r="L14647" s="516"/>
      <c r="M14647" s="410" t="str">
        <f>IFERROR(IF($A14648=VLOOKUP($A14648,AGOTADOS!$A$3:$H$4997,1,FALSE),"AGOTADO","SI HAY"),"")</f>
        <v/>
      </c>
    </row>
    <row r="14648" spans="12:13" ht="18" customHeight="1" x14ac:dyDescent="0.25">
      <c r="L14648" s="516"/>
      <c r="M14648" s="410" t="str">
        <f>IFERROR(IF($A14649=VLOOKUP($A14649,AGOTADOS!$A$3:$H$4997,1,FALSE),"AGOTADO","SI HAY"),"")</f>
        <v/>
      </c>
    </row>
    <row r="14649" spans="12:13" ht="18" customHeight="1" x14ac:dyDescent="0.25">
      <c r="L14649" s="516"/>
      <c r="M14649" s="410" t="str">
        <f>IFERROR(IF($A14650=VLOOKUP($A14650,AGOTADOS!$A$3:$H$4997,1,FALSE),"AGOTADO","SI HAY"),"")</f>
        <v/>
      </c>
    </row>
    <row r="14650" spans="12:13" ht="18" customHeight="1" x14ac:dyDescent="0.25">
      <c r="L14650" s="516"/>
      <c r="M14650" s="410" t="str">
        <f>IFERROR(IF($A14651=VLOOKUP($A14651,AGOTADOS!$A$3:$H$4997,1,FALSE),"AGOTADO","SI HAY"),"")</f>
        <v/>
      </c>
    </row>
    <row r="14651" spans="12:13" ht="18" customHeight="1" x14ac:dyDescent="0.25">
      <c r="L14651" s="516"/>
      <c r="M14651" s="410" t="str">
        <f>IFERROR(IF($A14652=VLOOKUP($A14652,AGOTADOS!$A$3:$H$4997,1,FALSE),"AGOTADO","SI HAY"),"")</f>
        <v/>
      </c>
    </row>
    <row r="14652" spans="12:13" ht="18" customHeight="1" x14ac:dyDescent="0.25">
      <c r="L14652" s="516"/>
      <c r="M14652" s="410" t="str">
        <f>IFERROR(IF($A14653=VLOOKUP($A14653,AGOTADOS!$A$3:$H$4997,1,FALSE),"AGOTADO","SI HAY"),"")</f>
        <v/>
      </c>
    </row>
    <row r="14653" spans="12:13" ht="18" customHeight="1" x14ac:dyDescent="0.25">
      <c r="L14653" s="516"/>
      <c r="M14653" s="410" t="str">
        <f>IFERROR(IF($A14654=VLOOKUP($A14654,AGOTADOS!$A$3:$H$4997,1,FALSE),"AGOTADO","SI HAY"),"")</f>
        <v/>
      </c>
    </row>
    <row r="14654" spans="12:13" ht="18" customHeight="1" x14ac:dyDescent="0.25">
      <c r="L14654" s="516"/>
      <c r="M14654" s="410" t="str">
        <f>IFERROR(IF($A14655=VLOOKUP($A14655,AGOTADOS!$A$3:$H$4997,1,FALSE),"AGOTADO","SI HAY"),"")</f>
        <v/>
      </c>
    </row>
    <row r="14655" spans="12:13" ht="18" customHeight="1" x14ac:dyDescent="0.25">
      <c r="L14655" s="516"/>
      <c r="M14655" s="410" t="str">
        <f>IFERROR(IF($A14656=VLOOKUP($A14656,AGOTADOS!$A$3:$H$4997,1,FALSE),"AGOTADO","SI HAY"),"")</f>
        <v/>
      </c>
    </row>
    <row r="14656" spans="12:13" ht="18" customHeight="1" x14ac:dyDescent="0.25">
      <c r="L14656" s="516"/>
      <c r="M14656" s="410" t="str">
        <f>IFERROR(IF($A14657=VLOOKUP($A14657,AGOTADOS!$A$3:$H$4997,1,FALSE),"AGOTADO","SI HAY"),"")</f>
        <v/>
      </c>
    </row>
    <row r="14657" spans="12:13" ht="18" customHeight="1" x14ac:dyDescent="0.25">
      <c r="L14657" s="516"/>
      <c r="M14657" s="410" t="str">
        <f>IFERROR(IF($A14658=VLOOKUP($A14658,AGOTADOS!$A$3:$H$4997,1,FALSE),"AGOTADO","SI HAY"),"")</f>
        <v/>
      </c>
    </row>
    <row r="14658" spans="12:13" ht="18" customHeight="1" x14ac:dyDescent="0.25">
      <c r="L14658" s="516"/>
      <c r="M14658" s="410" t="str">
        <f>IFERROR(IF($A14659=VLOOKUP($A14659,AGOTADOS!$A$3:$H$4997,1,FALSE),"AGOTADO","SI HAY"),"")</f>
        <v/>
      </c>
    </row>
    <row r="14659" spans="12:13" ht="18" customHeight="1" x14ac:dyDescent="0.25">
      <c r="L14659" s="516"/>
      <c r="M14659" s="410" t="str">
        <f>IFERROR(IF($A14660=VLOOKUP($A14660,AGOTADOS!$A$3:$H$4997,1,FALSE),"AGOTADO","SI HAY"),"")</f>
        <v/>
      </c>
    </row>
    <row r="14660" spans="12:13" ht="18" customHeight="1" x14ac:dyDescent="0.25">
      <c r="L14660" s="516"/>
      <c r="M14660" s="410" t="str">
        <f>IFERROR(IF($A14661=VLOOKUP($A14661,AGOTADOS!$A$3:$H$4997,1,FALSE),"AGOTADO","SI HAY"),"")</f>
        <v/>
      </c>
    </row>
    <row r="14661" spans="12:13" ht="18" customHeight="1" x14ac:dyDescent="0.25">
      <c r="L14661" s="516"/>
      <c r="M14661" s="410" t="str">
        <f>IFERROR(IF($A14662=VLOOKUP($A14662,AGOTADOS!$A$3:$H$4997,1,FALSE),"AGOTADO","SI HAY"),"")</f>
        <v/>
      </c>
    </row>
    <row r="14662" spans="12:13" ht="18" customHeight="1" x14ac:dyDescent="0.25">
      <c r="L14662" s="516"/>
      <c r="M14662" s="410" t="str">
        <f>IFERROR(IF($A14663=VLOOKUP($A14663,AGOTADOS!$A$3:$H$4997,1,FALSE),"AGOTADO","SI HAY"),"")</f>
        <v/>
      </c>
    </row>
    <row r="14663" spans="12:13" ht="18" customHeight="1" x14ac:dyDescent="0.25">
      <c r="L14663" s="516"/>
      <c r="M14663" s="410" t="str">
        <f>IFERROR(IF($A14664=VLOOKUP($A14664,AGOTADOS!$A$3:$H$4997,1,FALSE),"AGOTADO","SI HAY"),"")</f>
        <v/>
      </c>
    </row>
    <row r="14664" spans="12:13" ht="18" customHeight="1" x14ac:dyDescent="0.25">
      <c r="L14664" s="516"/>
      <c r="M14664" s="410" t="str">
        <f>IFERROR(IF($A14665=VLOOKUP($A14665,AGOTADOS!$A$3:$H$4997,1,FALSE),"AGOTADO","SI HAY"),"")</f>
        <v/>
      </c>
    </row>
    <row r="14665" spans="12:13" ht="18" customHeight="1" x14ac:dyDescent="0.25">
      <c r="L14665" s="516"/>
      <c r="M14665" s="410" t="str">
        <f>IFERROR(IF($A14666=VLOOKUP($A14666,AGOTADOS!$A$3:$H$4997,1,FALSE),"AGOTADO","SI HAY"),"")</f>
        <v/>
      </c>
    </row>
    <row r="14666" spans="12:13" ht="18" customHeight="1" x14ac:dyDescent="0.25">
      <c r="L14666" s="516"/>
      <c r="M14666" s="410" t="str">
        <f>IFERROR(IF($A14667=VLOOKUP($A14667,AGOTADOS!$A$3:$H$4997,1,FALSE),"AGOTADO","SI HAY"),"")</f>
        <v/>
      </c>
    </row>
    <row r="14667" spans="12:13" ht="18" customHeight="1" x14ac:dyDescent="0.25">
      <c r="L14667" s="516"/>
      <c r="M14667" s="410" t="str">
        <f>IFERROR(IF($A14668=VLOOKUP($A14668,AGOTADOS!$A$3:$H$4997,1,FALSE),"AGOTADO","SI HAY"),"")</f>
        <v/>
      </c>
    </row>
    <row r="14668" spans="12:13" ht="18" customHeight="1" x14ac:dyDescent="0.25">
      <c r="L14668" s="516"/>
      <c r="M14668" s="410" t="str">
        <f>IFERROR(IF($A14669=VLOOKUP($A14669,AGOTADOS!$A$3:$H$4997,1,FALSE),"AGOTADO","SI HAY"),"")</f>
        <v/>
      </c>
    </row>
    <row r="14669" spans="12:13" ht="18" customHeight="1" x14ac:dyDescent="0.25">
      <c r="L14669" s="516"/>
      <c r="M14669" s="410" t="str">
        <f>IFERROR(IF($A14670=VLOOKUP($A14670,AGOTADOS!$A$3:$H$4997,1,FALSE),"AGOTADO","SI HAY"),"")</f>
        <v/>
      </c>
    </row>
    <row r="14670" spans="12:13" ht="18" customHeight="1" x14ac:dyDescent="0.25">
      <c r="L14670" s="516"/>
      <c r="M14670" s="410" t="str">
        <f>IFERROR(IF($A14671=VLOOKUP($A14671,AGOTADOS!$A$3:$H$4997,1,FALSE),"AGOTADO","SI HAY"),"")</f>
        <v/>
      </c>
    </row>
    <row r="14671" spans="12:13" ht="18" customHeight="1" x14ac:dyDescent="0.25">
      <c r="L14671" s="516"/>
      <c r="M14671" s="410" t="str">
        <f>IFERROR(IF($A14672=VLOOKUP($A14672,AGOTADOS!$A$3:$H$4997,1,FALSE),"AGOTADO","SI HAY"),"")</f>
        <v/>
      </c>
    </row>
    <row r="14672" spans="12:13" ht="18" customHeight="1" x14ac:dyDescent="0.25">
      <c r="L14672" s="516"/>
      <c r="M14672" s="410" t="str">
        <f>IFERROR(IF($A14673=VLOOKUP($A14673,AGOTADOS!$A$3:$H$4997,1,FALSE),"AGOTADO","SI HAY"),"")</f>
        <v/>
      </c>
    </row>
    <row r="14673" spans="12:13" ht="18" customHeight="1" x14ac:dyDescent="0.25">
      <c r="L14673" s="516"/>
      <c r="M14673" s="410" t="str">
        <f>IFERROR(IF($A14674=VLOOKUP($A14674,AGOTADOS!$A$3:$H$4997,1,FALSE),"AGOTADO","SI HAY"),"")</f>
        <v/>
      </c>
    </row>
    <row r="14674" spans="12:13" ht="18" customHeight="1" x14ac:dyDescent="0.25">
      <c r="L14674" s="516"/>
      <c r="M14674" s="410" t="str">
        <f>IFERROR(IF($A14675=VLOOKUP($A14675,AGOTADOS!$A$3:$H$4997,1,FALSE),"AGOTADO","SI HAY"),"")</f>
        <v/>
      </c>
    </row>
    <row r="14675" spans="12:13" ht="18" customHeight="1" x14ac:dyDescent="0.25">
      <c r="L14675" s="516"/>
      <c r="M14675" s="410" t="str">
        <f>IFERROR(IF($A14676=VLOOKUP($A14676,AGOTADOS!$A$3:$H$4997,1,FALSE),"AGOTADO","SI HAY"),"")</f>
        <v/>
      </c>
    </row>
    <row r="14676" spans="12:13" ht="18" customHeight="1" x14ac:dyDescent="0.25">
      <c r="L14676" s="516"/>
      <c r="M14676" s="410" t="str">
        <f>IFERROR(IF($A14677=VLOOKUP($A14677,AGOTADOS!$A$3:$H$4997,1,FALSE),"AGOTADO","SI HAY"),"")</f>
        <v/>
      </c>
    </row>
    <row r="14677" spans="12:13" ht="18" customHeight="1" x14ac:dyDescent="0.25">
      <c r="L14677" s="516"/>
      <c r="M14677" s="410" t="str">
        <f>IFERROR(IF($A14678=VLOOKUP($A14678,AGOTADOS!$A$3:$H$4997,1,FALSE),"AGOTADO","SI HAY"),"")</f>
        <v/>
      </c>
    </row>
    <row r="14678" spans="12:13" ht="18" customHeight="1" x14ac:dyDescent="0.25">
      <c r="L14678" s="516"/>
      <c r="M14678" s="410" t="str">
        <f>IFERROR(IF($A14679=VLOOKUP($A14679,AGOTADOS!$A$3:$H$4997,1,FALSE),"AGOTADO","SI HAY"),"")</f>
        <v/>
      </c>
    </row>
    <row r="14679" spans="12:13" ht="18" customHeight="1" x14ac:dyDescent="0.25">
      <c r="L14679" s="516"/>
      <c r="M14679" s="410" t="str">
        <f>IFERROR(IF($A14680=VLOOKUP($A14680,AGOTADOS!$A$3:$H$4997,1,FALSE),"AGOTADO","SI HAY"),"")</f>
        <v/>
      </c>
    </row>
    <row r="14680" spans="12:13" ht="18" customHeight="1" x14ac:dyDescent="0.25">
      <c r="L14680" s="516"/>
      <c r="M14680" s="410" t="str">
        <f>IFERROR(IF($A14681=VLOOKUP($A14681,AGOTADOS!$A$3:$H$4997,1,FALSE),"AGOTADO","SI HAY"),"")</f>
        <v/>
      </c>
    </row>
    <row r="14681" spans="12:13" ht="18" customHeight="1" x14ac:dyDescent="0.25">
      <c r="L14681" s="516"/>
      <c r="M14681" s="410" t="str">
        <f>IFERROR(IF($A14682=VLOOKUP($A14682,AGOTADOS!$A$3:$H$4997,1,FALSE),"AGOTADO","SI HAY"),"")</f>
        <v/>
      </c>
    </row>
    <row r="14682" spans="12:13" ht="18" customHeight="1" x14ac:dyDescent="0.25">
      <c r="L14682" s="516"/>
      <c r="M14682" s="410" t="str">
        <f>IFERROR(IF($A14683=VLOOKUP($A14683,AGOTADOS!$A$3:$H$4997,1,FALSE),"AGOTADO","SI HAY"),"")</f>
        <v/>
      </c>
    </row>
    <row r="14683" spans="12:13" ht="18" customHeight="1" x14ac:dyDescent="0.25">
      <c r="L14683" s="516"/>
      <c r="M14683" s="410" t="str">
        <f>IFERROR(IF($A14684=VLOOKUP($A14684,AGOTADOS!$A$3:$H$4997,1,FALSE),"AGOTADO","SI HAY"),"")</f>
        <v/>
      </c>
    </row>
    <row r="14684" spans="12:13" ht="18" customHeight="1" x14ac:dyDescent="0.25">
      <c r="L14684" s="516"/>
      <c r="M14684" s="410" t="str">
        <f>IFERROR(IF($A14685=VLOOKUP($A14685,AGOTADOS!$A$3:$H$4997,1,FALSE),"AGOTADO","SI HAY"),"")</f>
        <v/>
      </c>
    </row>
    <row r="14685" spans="12:13" ht="18" customHeight="1" x14ac:dyDescent="0.25">
      <c r="L14685" s="516"/>
      <c r="M14685" s="410" t="str">
        <f>IFERROR(IF($A14686=VLOOKUP($A14686,AGOTADOS!$A$3:$H$4997,1,FALSE),"AGOTADO","SI HAY"),"")</f>
        <v/>
      </c>
    </row>
    <row r="14686" spans="12:13" ht="18" customHeight="1" x14ac:dyDescent="0.25">
      <c r="L14686" s="516"/>
      <c r="M14686" s="410" t="str">
        <f>IFERROR(IF($A14687=VLOOKUP($A14687,AGOTADOS!$A$3:$H$4997,1,FALSE),"AGOTADO","SI HAY"),"")</f>
        <v/>
      </c>
    </row>
    <row r="14687" spans="12:13" ht="18" customHeight="1" x14ac:dyDescent="0.25">
      <c r="L14687" s="516"/>
      <c r="M14687" s="410" t="str">
        <f>IFERROR(IF($A14688=VLOOKUP($A14688,AGOTADOS!$A$3:$H$4997,1,FALSE),"AGOTADO","SI HAY"),"")</f>
        <v/>
      </c>
    </row>
    <row r="14688" spans="12:13" ht="18" customHeight="1" x14ac:dyDescent="0.25">
      <c r="L14688" s="516"/>
      <c r="M14688" s="410" t="str">
        <f>IFERROR(IF($A14689=VLOOKUP($A14689,AGOTADOS!$A$3:$H$4997,1,FALSE),"AGOTADO","SI HAY"),"")</f>
        <v/>
      </c>
    </row>
    <row r="14689" spans="12:13" ht="18" customHeight="1" x14ac:dyDescent="0.25">
      <c r="L14689" s="516"/>
      <c r="M14689" s="410" t="str">
        <f>IFERROR(IF($A14690=VLOOKUP($A14690,AGOTADOS!$A$3:$H$4997,1,FALSE),"AGOTADO","SI HAY"),"")</f>
        <v/>
      </c>
    </row>
    <row r="14690" spans="12:13" ht="18" customHeight="1" x14ac:dyDescent="0.25">
      <c r="L14690" s="516"/>
      <c r="M14690" s="410" t="str">
        <f>IFERROR(IF($A14691=VLOOKUP($A14691,AGOTADOS!$A$3:$H$4997,1,FALSE),"AGOTADO","SI HAY"),"")</f>
        <v/>
      </c>
    </row>
    <row r="14691" spans="12:13" ht="18" customHeight="1" x14ac:dyDescent="0.25">
      <c r="L14691" s="516"/>
      <c r="M14691" s="410" t="str">
        <f>IFERROR(IF($A14692=VLOOKUP($A14692,AGOTADOS!$A$3:$H$4997,1,FALSE),"AGOTADO","SI HAY"),"")</f>
        <v/>
      </c>
    </row>
    <row r="14692" spans="12:13" ht="18" customHeight="1" x14ac:dyDescent="0.25">
      <c r="L14692" s="516"/>
      <c r="M14692" s="410" t="str">
        <f>IFERROR(IF($A14693=VLOOKUP($A14693,AGOTADOS!$A$3:$H$4997,1,FALSE),"AGOTADO","SI HAY"),"")</f>
        <v/>
      </c>
    </row>
    <row r="14693" spans="12:13" ht="18" customHeight="1" x14ac:dyDescent="0.25">
      <c r="L14693" s="516"/>
      <c r="M14693" s="410" t="str">
        <f>IFERROR(IF($A14694=VLOOKUP($A14694,AGOTADOS!$A$3:$H$4997,1,FALSE),"AGOTADO","SI HAY"),"")</f>
        <v/>
      </c>
    </row>
    <row r="14694" spans="12:13" ht="18" customHeight="1" x14ac:dyDescent="0.25">
      <c r="L14694" s="516"/>
      <c r="M14694" s="410" t="str">
        <f>IFERROR(IF($A14695=VLOOKUP($A14695,AGOTADOS!$A$3:$H$4997,1,FALSE),"AGOTADO","SI HAY"),"")</f>
        <v/>
      </c>
    </row>
    <row r="14695" spans="12:13" ht="18" customHeight="1" x14ac:dyDescent="0.25">
      <c r="L14695" s="516"/>
      <c r="M14695" s="410" t="str">
        <f>IFERROR(IF($A14696=VLOOKUP($A14696,AGOTADOS!$A$3:$H$4997,1,FALSE),"AGOTADO","SI HAY"),"")</f>
        <v/>
      </c>
    </row>
    <row r="14696" spans="12:13" ht="18" customHeight="1" x14ac:dyDescent="0.25">
      <c r="L14696" s="516"/>
      <c r="M14696" s="410" t="str">
        <f>IFERROR(IF($A14697=VLOOKUP($A14697,AGOTADOS!$A$3:$H$4997,1,FALSE),"AGOTADO","SI HAY"),"")</f>
        <v/>
      </c>
    </row>
    <row r="14697" spans="12:13" ht="18" customHeight="1" x14ac:dyDescent="0.25">
      <c r="L14697" s="516"/>
      <c r="M14697" s="410" t="str">
        <f>IFERROR(IF($A14698=VLOOKUP($A14698,AGOTADOS!$A$3:$H$4997,1,FALSE),"AGOTADO","SI HAY"),"")</f>
        <v/>
      </c>
    </row>
    <row r="14698" spans="12:13" ht="18" customHeight="1" x14ac:dyDescent="0.25">
      <c r="L14698" s="516"/>
      <c r="M14698" s="410" t="str">
        <f>IFERROR(IF($A14699=VLOOKUP($A14699,AGOTADOS!$A$3:$H$4997,1,FALSE),"AGOTADO","SI HAY"),"")</f>
        <v/>
      </c>
    </row>
    <row r="14699" spans="12:13" ht="18" customHeight="1" x14ac:dyDescent="0.25">
      <c r="L14699" s="516"/>
      <c r="M14699" s="410" t="str">
        <f>IFERROR(IF($A14700=VLOOKUP($A14700,AGOTADOS!$A$3:$H$4997,1,FALSE),"AGOTADO","SI HAY"),"")</f>
        <v/>
      </c>
    </row>
    <row r="14700" spans="12:13" ht="18" customHeight="1" x14ac:dyDescent="0.25">
      <c r="L14700" s="516"/>
      <c r="M14700" s="410" t="str">
        <f>IFERROR(IF($A14701=VLOOKUP($A14701,AGOTADOS!$A$3:$H$4997,1,FALSE),"AGOTADO","SI HAY"),"")</f>
        <v/>
      </c>
    </row>
    <row r="14701" spans="12:13" ht="18" customHeight="1" x14ac:dyDescent="0.25">
      <c r="L14701" s="516"/>
      <c r="M14701" s="410" t="str">
        <f>IFERROR(IF($A14702=VLOOKUP($A14702,AGOTADOS!$A$3:$H$4997,1,FALSE),"AGOTADO","SI HAY"),"")</f>
        <v/>
      </c>
    </row>
    <row r="14702" spans="12:13" ht="18" customHeight="1" x14ac:dyDescent="0.25">
      <c r="L14702" s="516"/>
      <c r="M14702" s="410" t="str">
        <f>IFERROR(IF($A14703=VLOOKUP($A14703,AGOTADOS!$A$3:$H$4997,1,FALSE),"AGOTADO","SI HAY"),"")</f>
        <v/>
      </c>
    </row>
    <row r="14703" spans="12:13" ht="18" customHeight="1" x14ac:dyDescent="0.25">
      <c r="L14703" s="516"/>
      <c r="M14703" s="410" t="str">
        <f>IFERROR(IF($A14704=VLOOKUP($A14704,AGOTADOS!$A$3:$H$4997,1,FALSE),"AGOTADO","SI HAY"),"")</f>
        <v/>
      </c>
    </row>
    <row r="14704" spans="12:13" ht="18" customHeight="1" x14ac:dyDescent="0.25">
      <c r="L14704" s="516"/>
      <c r="M14704" s="410" t="str">
        <f>IFERROR(IF($A14705=VLOOKUP($A14705,AGOTADOS!$A$3:$H$4997,1,FALSE),"AGOTADO","SI HAY"),"")</f>
        <v/>
      </c>
    </row>
    <row r="14705" spans="12:13" ht="18" customHeight="1" x14ac:dyDescent="0.25">
      <c r="L14705" s="516"/>
      <c r="M14705" s="410" t="str">
        <f>IFERROR(IF($A14706=VLOOKUP($A14706,AGOTADOS!$A$3:$H$4997,1,FALSE),"AGOTADO","SI HAY"),"")</f>
        <v/>
      </c>
    </row>
    <row r="14706" spans="12:13" ht="18" customHeight="1" x14ac:dyDescent="0.25">
      <c r="L14706" s="516"/>
      <c r="M14706" s="410" t="str">
        <f>IFERROR(IF($A14707=VLOOKUP($A14707,AGOTADOS!$A$3:$H$4997,1,FALSE),"AGOTADO","SI HAY"),"")</f>
        <v/>
      </c>
    </row>
    <row r="14707" spans="12:13" ht="18" customHeight="1" x14ac:dyDescent="0.25">
      <c r="L14707" s="516"/>
      <c r="M14707" s="410" t="str">
        <f>IFERROR(IF($A14708=VLOOKUP($A14708,AGOTADOS!$A$3:$H$4997,1,FALSE),"AGOTADO","SI HAY"),"")</f>
        <v/>
      </c>
    </row>
    <row r="14708" spans="12:13" ht="18" customHeight="1" x14ac:dyDescent="0.25">
      <c r="L14708" s="516"/>
      <c r="M14708" s="410" t="str">
        <f>IFERROR(IF($A14709=VLOOKUP($A14709,AGOTADOS!$A$3:$H$4997,1,FALSE),"AGOTADO","SI HAY"),"")</f>
        <v/>
      </c>
    </row>
    <row r="14709" spans="12:13" ht="18" customHeight="1" x14ac:dyDescent="0.25">
      <c r="L14709" s="516"/>
      <c r="M14709" s="410" t="str">
        <f>IFERROR(IF($A14710=VLOOKUP($A14710,AGOTADOS!$A$3:$H$4997,1,FALSE),"AGOTADO","SI HAY"),"")</f>
        <v/>
      </c>
    </row>
    <row r="14710" spans="12:13" ht="18" customHeight="1" x14ac:dyDescent="0.25">
      <c r="L14710" s="516"/>
      <c r="M14710" s="410" t="str">
        <f>IFERROR(IF($A14711=VLOOKUP($A14711,AGOTADOS!$A$3:$H$4997,1,FALSE),"AGOTADO","SI HAY"),"")</f>
        <v/>
      </c>
    </row>
    <row r="14711" spans="12:13" ht="18" customHeight="1" x14ac:dyDescent="0.25">
      <c r="L14711" s="516"/>
      <c r="M14711" s="410" t="str">
        <f>IFERROR(IF($A14712=VLOOKUP($A14712,AGOTADOS!$A$3:$H$4997,1,FALSE),"AGOTADO","SI HAY"),"")</f>
        <v/>
      </c>
    </row>
    <row r="14712" spans="12:13" ht="18" customHeight="1" x14ac:dyDescent="0.25">
      <c r="L14712" s="516"/>
      <c r="M14712" s="410" t="str">
        <f>IFERROR(IF($A14713=VLOOKUP($A14713,AGOTADOS!$A$3:$H$4997,1,FALSE),"AGOTADO","SI HAY"),"")</f>
        <v/>
      </c>
    </row>
    <row r="14713" spans="12:13" ht="18" customHeight="1" x14ac:dyDescent="0.25">
      <c r="L14713" s="516"/>
      <c r="M14713" s="410" t="str">
        <f>IFERROR(IF($A14714=VLOOKUP($A14714,AGOTADOS!$A$3:$H$4997,1,FALSE),"AGOTADO","SI HAY"),"")</f>
        <v/>
      </c>
    </row>
    <row r="14714" spans="12:13" ht="18" customHeight="1" x14ac:dyDescent="0.25">
      <c r="L14714" s="516"/>
      <c r="M14714" s="410" t="str">
        <f>IFERROR(IF($A14715=VLOOKUP($A14715,AGOTADOS!$A$3:$H$4997,1,FALSE),"AGOTADO","SI HAY"),"")</f>
        <v/>
      </c>
    </row>
    <row r="14715" spans="12:13" ht="18" customHeight="1" x14ac:dyDescent="0.25">
      <c r="L14715" s="516"/>
      <c r="M14715" s="410" t="str">
        <f>IFERROR(IF($A14716=VLOOKUP($A14716,AGOTADOS!$A$3:$H$4997,1,FALSE),"AGOTADO","SI HAY"),"")</f>
        <v/>
      </c>
    </row>
    <row r="14716" spans="12:13" ht="18" customHeight="1" x14ac:dyDescent="0.25">
      <c r="L14716" s="516"/>
      <c r="M14716" s="410" t="str">
        <f>IFERROR(IF($A14717=VLOOKUP($A14717,AGOTADOS!$A$3:$H$4997,1,FALSE),"AGOTADO","SI HAY"),"")</f>
        <v/>
      </c>
    </row>
    <row r="14717" spans="12:13" ht="18" customHeight="1" x14ac:dyDescent="0.25">
      <c r="L14717" s="516"/>
      <c r="M14717" s="410" t="str">
        <f>IFERROR(IF($A14718=VLOOKUP($A14718,AGOTADOS!$A$3:$H$4997,1,FALSE),"AGOTADO","SI HAY"),"")</f>
        <v/>
      </c>
    </row>
    <row r="14718" spans="12:13" ht="18" customHeight="1" x14ac:dyDescent="0.25">
      <c r="L14718" s="516"/>
      <c r="M14718" s="410" t="str">
        <f>IFERROR(IF($A14719=VLOOKUP($A14719,AGOTADOS!$A$3:$H$4997,1,FALSE),"AGOTADO","SI HAY"),"")</f>
        <v/>
      </c>
    </row>
    <row r="14719" spans="12:13" ht="18" customHeight="1" x14ac:dyDescent="0.25">
      <c r="L14719" s="516"/>
      <c r="M14719" s="410" t="str">
        <f>IFERROR(IF($A14720=VLOOKUP($A14720,AGOTADOS!$A$3:$H$4997,1,FALSE),"AGOTADO","SI HAY"),"")</f>
        <v/>
      </c>
    </row>
    <row r="14720" spans="12:13" ht="18" customHeight="1" x14ac:dyDescent="0.25">
      <c r="L14720" s="516"/>
      <c r="M14720" s="410" t="str">
        <f>IFERROR(IF($A14721=VLOOKUP($A14721,AGOTADOS!$A$3:$H$4997,1,FALSE),"AGOTADO","SI HAY"),"")</f>
        <v/>
      </c>
    </row>
    <row r="14721" spans="12:13" ht="18" customHeight="1" x14ac:dyDescent="0.25">
      <c r="L14721" s="516"/>
      <c r="M14721" s="410" t="str">
        <f>IFERROR(IF($A14722=VLOOKUP($A14722,AGOTADOS!$A$3:$H$4997,1,FALSE),"AGOTADO","SI HAY"),"")</f>
        <v/>
      </c>
    </row>
    <row r="14722" spans="12:13" ht="18" customHeight="1" x14ac:dyDescent="0.25">
      <c r="L14722" s="516"/>
      <c r="M14722" s="410" t="str">
        <f>IFERROR(IF($A14723=VLOOKUP($A14723,AGOTADOS!$A$3:$H$4997,1,FALSE),"AGOTADO","SI HAY"),"")</f>
        <v/>
      </c>
    </row>
    <row r="14723" spans="12:13" ht="18" customHeight="1" x14ac:dyDescent="0.25">
      <c r="L14723" s="516"/>
      <c r="M14723" s="410" t="str">
        <f>IFERROR(IF($A14724=VLOOKUP($A14724,AGOTADOS!$A$3:$H$4997,1,FALSE),"AGOTADO","SI HAY"),"")</f>
        <v/>
      </c>
    </row>
    <row r="14724" spans="12:13" ht="18" customHeight="1" x14ac:dyDescent="0.25">
      <c r="L14724" s="516"/>
      <c r="M14724" s="410" t="str">
        <f>IFERROR(IF($A14725=VLOOKUP($A14725,AGOTADOS!$A$3:$H$4997,1,FALSE),"AGOTADO","SI HAY"),"")</f>
        <v/>
      </c>
    </row>
    <row r="14725" spans="12:13" ht="18" customHeight="1" x14ac:dyDescent="0.25">
      <c r="L14725" s="516"/>
      <c r="M14725" s="410" t="str">
        <f>IFERROR(IF($A14726=VLOOKUP($A14726,AGOTADOS!$A$3:$H$4997,1,FALSE),"AGOTADO","SI HAY"),"")</f>
        <v/>
      </c>
    </row>
    <row r="14726" spans="12:13" ht="18" customHeight="1" x14ac:dyDescent="0.25">
      <c r="L14726" s="516"/>
      <c r="M14726" s="410" t="str">
        <f>IFERROR(IF($A14727=VLOOKUP($A14727,AGOTADOS!$A$3:$H$4997,1,FALSE),"AGOTADO","SI HAY"),"")</f>
        <v/>
      </c>
    </row>
    <row r="14727" spans="12:13" ht="18" customHeight="1" x14ac:dyDescent="0.25">
      <c r="L14727" s="516"/>
      <c r="M14727" s="410" t="str">
        <f>IFERROR(IF($A14728=VLOOKUP($A14728,AGOTADOS!$A$3:$H$4997,1,FALSE),"AGOTADO","SI HAY"),"")</f>
        <v/>
      </c>
    </row>
    <row r="14728" spans="12:13" ht="18" customHeight="1" x14ac:dyDescent="0.25">
      <c r="L14728" s="516"/>
      <c r="M14728" s="410" t="str">
        <f>IFERROR(IF($A14729=VLOOKUP($A14729,AGOTADOS!$A$3:$H$4997,1,FALSE),"AGOTADO","SI HAY"),"")</f>
        <v/>
      </c>
    </row>
    <row r="14729" spans="12:13" ht="18" customHeight="1" x14ac:dyDescent="0.25">
      <c r="L14729" s="516"/>
      <c r="M14729" s="410" t="str">
        <f>IFERROR(IF($A14730=VLOOKUP($A14730,AGOTADOS!$A$3:$H$4997,1,FALSE),"AGOTADO","SI HAY"),"")</f>
        <v/>
      </c>
    </row>
    <row r="14730" spans="12:13" ht="18" customHeight="1" x14ac:dyDescent="0.25">
      <c r="L14730" s="516"/>
      <c r="M14730" s="410" t="str">
        <f>IFERROR(IF($A14731=VLOOKUP($A14731,AGOTADOS!$A$3:$H$4997,1,FALSE),"AGOTADO","SI HAY"),"")</f>
        <v/>
      </c>
    </row>
    <row r="14731" spans="12:13" ht="18" customHeight="1" x14ac:dyDescent="0.25">
      <c r="L14731" s="516"/>
      <c r="M14731" s="410" t="str">
        <f>IFERROR(IF($A14732=VLOOKUP($A14732,AGOTADOS!$A$3:$H$4997,1,FALSE),"AGOTADO","SI HAY"),"")</f>
        <v/>
      </c>
    </row>
    <row r="14732" spans="12:13" ht="18" customHeight="1" x14ac:dyDescent="0.25">
      <c r="L14732" s="516"/>
      <c r="M14732" s="410" t="str">
        <f>IFERROR(IF($A14733=VLOOKUP($A14733,AGOTADOS!$A$3:$H$4997,1,FALSE),"AGOTADO","SI HAY"),"")</f>
        <v/>
      </c>
    </row>
    <row r="14733" spans="12:13" ht="18" customHeight="1" x14ac:dyDescent="0.25">
      <c r="L14733" s="516"/>
      <c r="M14733" s="410" t="str">
        <f>IFERROR(IF($A14734=VLOOKUP($A14734,AGOTADOS!$A$3:$H$4997,1,FALSE),"AGOTADO","SI HAY"),"")</f>
        <v/>
      </c>
    </row>
    <row r="14734" spans="12:13" ht="18" customHeight="1" x14ac:dyDescent="0.25">
      <c r="L14734" s="516"/>
      <c r="M14734" s="410" t="str">
        <f>IFERROR(IF($A14735=VLOOKUP($A14735,AGOTADOS!$A$3:$H$4997,1,FALSE),"AGOTADO","SI HAY"),"")</f>
        <v/>
      </c>
    </row>
    <row r="14735" spans="12:13" ht="18" customHeight="1" x14ac:dyDescent="0.25">
      <c r="L14735" s="516"/>
      <c r="M14735" s="410" t="str">
        <f>IFERROR(IF($A14736=VLOOKUP($A14736,AGOTADOS!$A$3:$H$4997,1,FALSE),"AGOTADO","SI HAY"),"")</f>
        <v/>
      </c>
    </row>
    <row r="14736" spans="12:13" ht="18" customHeight="1" x14ac:dyDescent="0.25">
      <c r="L14736" s="516"/>
      <c r="M14736" s="410" t="str">
        <f>IFERROR(IF($A14737=VLOOKUP($A14737,AGOTADOS!$A$3:$H$4997,1,FALSE),"AGOTADO","SI HAY"),"")</f>
        <v/>
      </c>
    </row>
    <row r="14737" spans="12:13" ht="18" customHeight="1" x14ac:dyDescent="0.25">
      <c r="L14737" s="516"/>
      <c r="M14737" s="410" t="str">
        <f>IFERROR(IF($A14738=VLOOKUP($A14738,AGOTADOS!$A$3:$H$4997,1,FALSE),"AGOTADO","SI HAY"),"")</f>
        <v/>
      </c>
    </row>
    <row r="14738" spans="12:13" ht="18" customHeight="1" x14ac:dyDescent="0.25">
      <c r="L14738" s="516"/>
      <c r="M14738" s="410" t="str">
        <f>IFERROR(IF($A14739=VLOOKUP($A14739,AGOTADOS!$A$3:$H$4997,1,FALSE),"AGOTADO","SI HAY"),"")</f>
        <v/>
      </c>
    </row>
    <row r="14739" spans="12:13" ht="18" customHeight="1" x14ac:dyDescent="0.25">
      <c r="L14739" s="516"/>
      <c r="M14739" s="410" t="str">
        <f>IFERROR(IF($A14740=VLOOKUP($A14740,AGOTADOS!$A$3:$H$4997,1,FALSE),"AGOTADO","SI HAY"),"")</f>
        <v/>
      </c>
    </row>
    <row r="14740" spans="12:13" ht="18" customHeight="1" x14ac:dyDescent="0.25">
      <c r="L14740" s="516"/>
      <c r="M14740" s="410" t="str">
        <f>IFERROR(IF($A14741=VLOOKUP($A14741,AGOTADOS!$A$3:$H$4997,1,FALSE),"AGOTADO","SI HAY"),"")</f>
        <v/>
      </c>
    </row>
    <row r="14741" spans="12:13" ht="18" customHeight="1" x14ac:dyDescent="0.25">
      <c r="L14741" s="516"/>
      <c r="M14741" s="410" t="str">
        <f>IFERROR(IF($A14742=VLOOKUP($A14742,AGOTADOS!$A$3:$H$4997,1,FALSE),"AGOTADO","SI HAY"),"")</f>
        <v/>
      </c>
    </row>
    <row r="14742" spans="12:13" ht="18" customHeight="1" x14ac:dyDescent="0.25">
      <c r="L14742" s="516"/>
      <c r="M14742" s="410" t="str">
        <f>IFERROR(IF($A14743=VLOOKUP($A14743,AGOTADOS!$A$3:$H$4997,1,FALSE),"AGOTADO","SI HAY"),"")</f>
        <v/>
      </c>
    </row>
    <row r="14743" spans="12:13" ht="18" customHeight="1" x14ac:dyDescent="0.25">
      <c r="L14743" s="516"/>
      <c r="M14743" s="410" t="str">
        <f>IFERROR(IF($A14744=VLOOKUP($A14744,AGOTADOS!$A$3:$H$4997,1,FALSE),"AGOTADO","SI HAY"),"")</f>
        <v/>
      </c>
    </row>
    <row r="14744" spans="12:13" ht="18" customHeight="1" x14ac:dyDescent="0.25">
      <c r="L14744" s="516"/>
      <c r="M14744" s="410" t="str">
        <f>IFERROR(IF($A14745=VLOOKUP($A14745,AGOTADOS!$A$3:$H$4997,1,FALSE),"AGOTADO","SI HAY"),"")</f>
        <v/>
      </c>
    </row>
    <row r="14745" spans="12:13" ht="18" customHeight="1" x14ac:dyDescent="0.25">
      <c r="L14745" s="516"/>
      <c r="M14745" s="410" t="str">
        <f>IFERROR(IF($A14746=VLOOKUP($A14746,AGOTADOS!$A$3:$H$4997,1,FALSE),"AGOTADO","SI HAY"),"")</f>
        <v/>
      </c>
    </row>
    <row r="14746" spans="12:13" ht="18" customHeight="1" x14ac:dyDescent="0.25">
      <c r="L14746" s="516"/>
      <c r="M14746" s="410" t="str">
        <f>IFERROR(IF($A14747=VLOOKUP($A14747,AGOTADOS!$A$3:$H$4997,1,FALSE),"AGOTADO","SI HAY"),"")</f>
        <v/>
      </c>
    </row>
    <row r="14747" spans="12:13" ht="18" customHeight="1" x14ac:dyDescent="0.25">
      <c r="L14747" s="516"/>
      <c r="M14747" s="410" t="str">
        <f>IFERROR(IF($A14748=VLOOKUP($A14748,AGOTADOS!$A$3:$H$4997,1,FALSE),"AGOTADO","SI HAY"),"")</f>
        <v/>
      </c>
    </row>
    <row r="14748" spans="12:13" ht="18" customHeight="1" x14ac:dyDescent="0.25">
      <c r="L14748" s="516"/>
      <c r="M14748" s="410" t="str">
        <f>IFERROR(IF($A14749=VLOOKUP($A14749,AGOTADOS!$A$3:$H$4997,1,FALSE),"AGOTADO","SI HAY"),"")</f>
        <v/>
      </c>
    </row>
    <row r="14749" spans="12:13" ht="18" customHeight="1" x14ac:dyDescent="0.25">
      <c r="L14749" s="516"/>
      <c r="M14749" s="410" t="str">
        <f>IFERROR(IF($A14750=VLOOKUP($A14750,AGOTADOS!$A$3:$H$4997,1,FALSE),"AGOTADO","SI HAY"),"")</f>
        <v/>
      </c>
    </row>
    <row r="14750" spans="12:13" ht="18" customHeight="1" x14ac:dyDescent="0.25">
      <c r="L14750" s="516"/>
      <c r="M14750" s="410" t="str">
        <f>IFERROR(IF($A14751=VLOOKUP($A14751,AGOTADOS!$A$3:$H$4997,1,FALSE),"AGOTADO","SI HAY"),"")</f>
        <v/>
      </c>
    </row>
    <row r="14751" spans="12:13" ht="18" customHeight="1" x14ac:dyDescent="0.25">
      <c r="L14751" s="516"/>
      <c r="M14751" s="410" t="str">
        <f>IFERROR(IF($A14752=VLOOKUP($A14752,AGOTADOS!$A$3:$H$4997,1,FALSE),"AGOTADO","SI HAY"),"")</f>
        <v/>
      </c>
    </row>
    <row r="14752" spans="12:13" ht="18" customHeight="1" x14ac:dyDescent="0.25">
      <c r="L14752" s="516"/>
      <c r="M14752" s="410" t="str">
        <f>IFERROR(IF($A14753=VLOOKUP($A14753,AGOTADOS!$A$3:$H$4997,1,FALSE),"AGOTADO","SI HAY"),"")</f>
        <v/>
      </c>
    </row>
    <row r="14753" spans="12:13" ht="18" customHeight="1" x14ac:dyDescent="0.25">
      <c r="L14753" s="516"/>
      <c r="M14753" s="410" t="str">
        <f>IFERROR(IF($A14754=VLOOKUP($A14754,AGOTADOS!$A$3:$H$4997,1,FALSE),"AGOTADO","SI HAY"),"")</f>
        <v/>
      </c>
    </row>
    <row r="14754" spans="12:13" ht="18" customHeight="1" x14ac:dyDescent="0.25">
      <c r="L14754" s="516"/>
      <c r="M14754" s="410" t="str">
        <f>IFERROR(IF($A14755=VLOOKUP($A14755,AGOTADOS!$A$3:$H$4997,1,FALSE),"AGOTADO","SI HAY"),"")</f>
        <v/>
      </c>
    </row>
    <row r="14755" spans="12:13" ht="18" customHeight="1" x14ac:dyDescent="0.25">
      <c r="L14755" s="516"/>
      <c r="M14755" s="410" t="str">
        <f>IFERROR(IF($A14756=VLOOKUP($A14756,AGOTADOS!$A$3:$H$4997,1,FALSE),"AGOTADO","SI HAY"),"")</f>
        <v/>
      </c>
    </row>
    <row r="14756" spans="12:13" ht="18" customHeight="1" x14ac:dyDescent="0.25">
      <c r="L14756" s="516"/>
      <c r="M14756" s="410" t="str">
        <f>IFERROR(IF($A14757=VLOOKUP($A14757,AGOTADOS!$A$3:$H$4997,1,FALSE),"AGOTADO","SI HAY"),"")</f>
        <v/>
      </c>
    </row>
    <row r="14757" spans="12:13" ht="18" customHeight="1" x14ac:dyDescent="0.25">
      <c r="L14757" s="516"/>
      <c r="M14757" s="410" t="str">
        <f>IFERROR(IF($A14758=VLOOKUP($A14758,AGOTADOS!$A$3:$H$4997,1,FALSE),"AGOTADO","SI HAY"),"")</f>
        <v/>
      </c>
    </row>
    <row r="14758" spans="12:13" ht="18" customHeight="1" x14ac:dyDescent="0.25">
      <c r="L14758" s="516"/>
      <c r="M14758" s="410" t="str">
        <f>IFERROR(IF($A14759=VLOOKUP($A14759,AGOTADOS!$A$3:$H$4997,1,FALSE),"AGOTADO","SI HAY"),"")</f>
        <v/>
      </c>
    </row>
    <row r="14759" spans="12:13" ht="18" customHeight="1" x14ac:dyDescent="0.25">
      <c r="L14759" s="516"/>
      <c r="M14759" s="410" t="str">
        <f>IFERROR(IF($A14760=VLOOKUP($A14760,AGOTADOS!$A$3:$H$4997,1,FALSE),"AGOTADO","SI HAY"),"")</f>
        <v/>
      </c>
    </row>
    <row r="14760" spans="12:13" ht="18" customHeight="1" x14ac:dyDescent="0.25">
      <c r="L14760" s="516"/>
      <c r="M14760" s="410" t="str">
        <f>IFERROR(IF($A14761=VLOOKUP($A14761,AGOTADOS!$A$3:$H$4997,1,FALSE),"AGOTADO","SI HAY"),"")</f>
        <v/>
      </c>
    </row>
    <row r="14761" spans="12:13" ht="18" customHeight="1" x14ac:dyDescent="0.25">
      <c r="L14761" s="516"/>
      <c r="M14761" s="410" t="str">
        <f>IFERROR(IF($A14762=VLOOKUP($A14762,AGOTADOS!$A$3:$H$4997,1,FALSE),"AGOTADO","SI HAY"),"")</f>
        <v/>
      </c>
    </row>
    <row r="14762" spans="12:13" ht="18" customHeight="1" x14ac:dyDescent="0.25">
      <c r="L14762" s="516"/>
      <c r="M14762" s="410" t="str">
        <f>IFERROR(IF($A14763=VLOOKUP($A14763,AGOTADOS!$A$3:$H$4997,1,FALSE),"AGOTADO","SI HAY"),"")</f>
        <v/>
      </c>
    </row>
    <row r="14763" spans="12:13" ht="18" customHeight="1" x14ac:dyDescent="0.25">
      <c r="L14763" s="516"/>
      <c r="M14763" s="410" t="str">
        <f>IFERROR(IF($A14764=VLOOKUP($A14764,AGOTADOS!$A$3:$H$4997,1,FALSE),"AGOTADO","SI HAY"),"")</f>
        <v/>
      </c>
    </row>
    <row r="14764" spans="12:13" ht="18" customHeight="1" x14ac:dyDescent="0.25">
      <c r="L14764" s="516"/>
      <c r="M14764" s="410" t="str">
        <f>IFERROR(IF($A14765=VLOOKUP($A14765,AGOTADOS!$A$3:$H$4997,1,FALSE),"AGOTADO","SI HAY"),"")</f>
        <v/>
      </c>
    </row>
    <row r="14765" spans="12:13" ht="18" customHeight="1" x14ac:dyDescent="0.25">
      <c r="L14765" s="516"/>
      <c r="M14765" s="410" t="str">
        <f>IFERROR(IF($A14766=VLOOKUP($A14766,AGOTADOS!$A$3:$H$4997,1,FALSE),"AGOTADO","SI HAY"),"")</f>
        <v/>
      </c>
    </row>
    <row r="14766" spans="12:13" ht="18" customHeight="1" x14ac:dyDescent="0.25">
      <c r="L14766" s="516"/>
      <c r="M14766" s="410" t="str">
        <f>IFERROR(IF($A14767=VLOOKUP($A14767,AGOTADOS!$A$3:$H$4997,1,FALSE),"AGOTADO","SI HAY"),"")</f>
        <v/>
      </c>
    </row>
    <row r="14767" spans="12:13" ht="18" customHeight="1" x14ac:dyDescent="0.25">
      <c r="L14767" s="516"/>
      <c r="M14767" s="410" t="str">
        <f>IFERROR(IF($A14768=VLOOKUP($A14768,AGOTADOS!$A$3:$H$4997,1,FALSE),"AGOTADO","SI HAY"),"")</f>
        <v/>
      </c>
    </row>
    <row r="14768" spans="12:13" ht="18" customHeight="1" x14ac:dyDescent="0.25">
      <c r="L14768" s="516"/>
      <c r="M14768" s="410" t="str">
        <f>IFERROR(IF($A14769=VLOOKUP($A14769,AGOTADOS!$A$3:$H$4997,1,FALSE),"AGOTADO","SI HAY"),"")</f>
        <v/>
      </c>
    </row>
    <row r="14769" spans="12:13" ht="18" customHeight="1" x14ac:dyDescent="0.25">
      <c r="L14769" s="516"/>
      <c r="M14769" s="410" t="str">
        <f>IFERROR(IF($A14770=VLOOKUP($A14770,AGOTADOS!$A$3:$H$4997,1,FALSE),"AGOTADO","SI HAY"),"")</f>
        <v/>
      </c>
    </row>
    <row r="14770" spans="12:13" ht="18" customHeight="1" x14ac:dyDescent="0.25">
      <c r="L14770" s="516"/>
      <c r="M14770" s="410" t="str">
        <f>IFERROR(IF($A14771=VLOOKUP($A14771,AGOTADOS!$A$3:$H$4997,1,FALSE),"AGOTADO","SI HAY"),"")</f>
        <v/>
      </c>
    </row>
    <row r="14771" spans="12:13" ht="18" customHeight="1" x14ac:dyDescent="0.25">
      <c r="L14771" s="516"/>
      <c r="M14771" s="410" t="str">
        <f>IFERROR(IF($A14772=VLOOKUP($A14772,AGOTADOS!$A$3:$H$4997,1,FALSE),"AGOTADO","SI HAY"),"")</f>
        <v/>
      </c>
    </row>
    <row r="14772" spans="12:13" ht="18" customHeight="1" x14ac:dyDescent="0.25">
      <c r="L14772" s="516"/>
      <c r="M14772" s="410" t="str">
        <f>IFERROR(IF($A14773=VLOOKUP($A14773,AGOTADOS!$A$3:$H$4997,1,FALSE),"AGOTADO","SI HAY"),"")</f>
        <v/>
      </c>
    </row>
    <row r="14773" spans="12:13" ht="18" customHeight="1" x14ac:dyDescent="0.25">
      <c r="L14773" s="516"/>
      <c r="M14773" s="410" t="str">
        <f>IFERROR(IF($A14774=VLOOKUP($A14774,AGOTADOS!$A$3:$H$4997,1,FALSE),"AGOTADO","SI HAY"),"")</f>
        <v/>
      </c>
    </row>
    <row r="14774" spans="12:13" ht="18" customHeight="1" x14ac:dyDescent="0.25">
      <c r="L14774" s="516"/>
      <c r="M14774" s="410" t="str">
        <f>IFERROR(IF($A14775=VLOOKUP($A14775,AGOTADOS!$A$3:$H$4997,1,FALSE),"AGOTADO","SI HAY"),"")</f>
        <v/>
      </c>
    </row>
    <row r="14775" spans="12:13" ht="18" customHeight="1" x14ac:dyDescent="0.25">
      <c r="L14775" s="516"/>
      <c r="M14775" s="410" t="str">
        <f>IFERROR(IF($A14776=VLOOKUP($A14776,AGOTADOS!$A$3:$H$4997,1,FALSE),"AGOTADO","SI HAY"),"")</f>
        <v/>
      </c>
    </row>
    <row r="14776" spans="12:13" ht="18" customHeight="1" x14ac:dyDescent="0.25">
      <c r="L14776" s="516"/>
      <c r="M14776" s="410" t="str">
        <f>IFERROR(IF($A14777=VLOOKUP($A14777,AGOTADOS!$A$3:$H$4997,1,FALSE),"AGOTADO","SI HAY"),"")</f>
        <v/>
      </c>
    </row>
    <row r="14777" spans="12:13" ht="18" customHeight="1" x14ac:dyDescent="0.25">
      <c r="L14777" s="516"/>
      <c r="M14777" s="410" t="str">
        <f>IFERROR(IF($A14778=VLOOKUP($A14778,AGOTADOS!$A$3:$H$4997,1,FALSE),"AGOTADO","SI HAY"),"")</f>
        <v/>
      </c>
    </row>
    <row r="14778" spans="12:13" ht="18" customHeight="1" x14ac:dyDescent="0.25">
      <c r="L14778" s="516"/>
      <c r="M14778" s="410" t="str">
        <f>IFERROR(IF($A14779=VLOOKUP($A14779,AGOTADOS!$A$3:$H$4997,1,FALSE),"AGOTADO","SI HAY"),"")</f>
        <v/>
      </c>
    </row>
    <row r="14779" spans="12:13" ht="18" customHeight="1" x14ac:dyDescent="0.25">
      <c r="L14779" s="516"/>
      <c r="M14779" s="410" t="str">
        <f>IFERROR(IF($A14780=VLOOKUP($A14780,AGOTADOS!$A$3:$H$4997,1,FALSE),"AGOTADO","SI HAY"),"")</f>
        <v/>
      </c>
    </row>
    <row r="14780" spans="12:13" ht="18" customHeight="1" x14ac:dyDescent="0.25">
      <c r="L14780" s="516"/>
      <c r="M14780" s="410" t="str">
        <f>IFERROR(IF($A14781=VLOOKUP($A14781,AGOTADOS!$A$3:$H$4997,1,FALSE),"AGOTADO","SI HAY"),"")</f>
        <v/>
      </c>
    </row>
    <row r="14781" spans="12:13" ht="18" customHeight="1" x14ac:dyDescent="0.25">
      <c r="L14781" s="516"/>
      <c r="M14781" s="410" t="str">
        <f>IFERROR(IF($A14782=VLOOKUP($A14782,AGOTADOS!$A$3:$H$4997,1,FALSE),"AGOTADO","SI HAY"),"")</f>
        <v/>
      </c>
    </row>
    <row r="14782" spans="12:13" ht="18" customHeight="1" x14ac:dyDescent="0.25">
      <c r="L14782" s="516"/>
      <c r="M14782" s="410" t="str">
        <f>IFERROR(IF($A14783=VLOOKUP($A14783,AGOTADOS!$A$3:$H$4997,1,FALSE),"AGOTADO","SI HAY"),"")</f>
        <v/>
      </c>
    </row>
    <row r="14783" spans="12:13" ht="18" customHeight="1" x14ac:dyDescent="0.25">
      <c r="L14783" s="516"/>
      <c r="M14783" s="410" t="str">
        <f>IFERROR(IF($A14784=VLOOKUP($A14784,AGOTADOS!$A$3:$H$4997,1,FALSE),"AGOTADO","SI HAY"),"")</f>
        <v/>
      </c>
    </row>
    <row r="14784" spans="12:13" ht="18" customHeight="1" x14ac:dyDescent="0.25">
      <c r="L14784" s="516"/>
      <c r="M14784" s="410" t="str">
        <f>IFERROR(IF($A14785=VLOOKUP($A14785,AGOTADOS!$A$3:$H$4997,1,FALSE),"AGOTADO","SI HAY"),"")</f>
        <v/>
      </c>
    </row>
    <row r="14785" spans="12:13" ht="18" customHeight="1" x14ac:dyDescent="0.25">
      <c r="L14785" s="516"/>
      <c r="M14785" s="410" t="str">
        <f>IFERROR(IF($A14786=VLOOKUP($A14786,AGOTADOS!$A$3:$H$4997,1,FALSE),"AGOTADO","SI HAY"),"")</f>
        <v/>
      </c>
    </row>
    <row r="14786" spans="12:13" ht="18" customHeight="1" x14ac:dyDescent="0.25">
      <c r="L14786" s="516"/>
      <c r="M14786" s="410" t="str">
        <f>IFERROR(IF($A14787=VLOOKUP($A14787,AGOTADOS!$A$3:$H$4997,1,FALSE),"AGOTADO","SI HAY"),"")</f>
        <v/>
      </c>
    </row>
    <row r="14787" spans="12:13" ht="18" customHeight="1" x14ac:dyDescent="0.25">
      <c r="L14787" s="516"/>
      <c r="M14787" s="410" t="str">
        <f>IFERROR(IF($A14788=VLOOKUP($A14788,AGOTADOS!$A$3:$H$4997,1,FALSE),"AGOTADO","SI HAY"),"")</f>
        <v/>
      </c>
    </row>
    <row r="14788" spans="12:13" ht="18" customHeight="1" x14ac:dyDescent="0.25">
      <c r="L14788" s="516"/>
      <c r="M14788" s="410" t="str">
        <f>IFERROR(IF($A14789=VLOOKUP($A14789,AGOTADOS!$A$3:$H$4997,1,FALSE),"AGOTADO","SI HAY"),"")</f>
        <v/>
      </c>
    </row>
    <row r="14789" spans="12:13" ht="18" customHeight="1" x14ac:dyDescent="0.25">
      <c r="L14789" s="516"/>
      <c r="M14789" s="410" t="str">
        <f>IFERROR(IF($A14790=VLOOKUP($A14790,AGOTADOS!$A$3:$H$4997,1,FALSE),"AGOTADO","SI HAY"),"")</f>
        <v/>
      </c>
    </row>
    <row r="14790" spans="12:13" ht="18" customHeight="1" x14ac:dyDescent="0.25">
      <c r="L14790" s="516"/>
      <c r="M14790" s="410" t="str">
        <f>IFERROR(IF($A14791=VLOOKUP($A14791,AGOTADOS!$A$3:$H$4997,1,FALSE),"AGOTADO","SI HAY"),"")</f>
        <v/>
      </c>
    </row>
    <row r="14791" spans="12:13" ht="18" customHeight="1" x14ac:dyDescent="0.25">
      <c r="L14791" s="516"/>
      <c r="M14791" s="410" t="str">
        <f>IFERROR(IF($A14792=VLOOKUP($A14792,AGOTADOS!$A$3:$H$4997,1,FALSE),"AGOTADO","SI HAY"),"")</f>
        <v/>
      </c>
    </row>
    <row r="14792" spans="12:13" ht="18" customHeight="1" x14ac:dyDescent="0.25">
      <c r="L14792" s="516"/>
      <c r="M14792" s="410" t="str">
        <f>IFERROR(IF($A14793=VLOOKUP($A14793,AGOTADOS!$A$3:$H$4997,1,FALSE),"AGOTADO","SI HAY"),"")</f>
        <v/>
      </c>
    </row>
    <row r="14793" spans="12:13" ht="18" customHeight="1" x14ac:dyDescent="0.25">
      <c r="L14793" s="516"/>
      <c r="M14793" s="410" t="str">
        <f>IFERROR(IF($A14794=VLOOKUP($A14794,AGOTADOS!$A$3:$H$4997,1,FALSE),"AGOTADO","SI HAY"),"")</f>
        <v/>
      </c>
    </row>
    <row r="14794" spans="12:13" ht="18" customHeight="1" x14ac:dyDescent="0.25">
      <c r="L14794" s="516"/>
      <c r="M14794" s="410" t="str">
        <f>IFERROR(IF($A14795=VLOOKUP($A14795,AGOTADOS!$A$3:$H$4997,1,FALSE),"AGOTADO","SI HAY"),"")</f>
        <v/>
      </c>
    </row>
    <row r="14795" spans="12:13" ht="18" customHeight="1" x14ac:dyDescent="0.25">
      <c r="L14795" s="516"/>
      <c r="M14795" s="410" t="str">
        <f>IFERROR(IF($A14796=VLOOKUP($A14796,AGOTADOS!$A$3:$H$4997,1,FALSE),"AGOTADO","SI HAY"),"")</f>
        <v/>
      </c>
    </row>
    <row r="14796" spans="12:13" ht="18" customHeight="1" x14ac:dyDescent="0.25">
      <c r="L14796" s="516"/>
      <c r="M14796" s="410" t="str">
        <f>IFERROR(IF($A14797=VLOOKUP($A14797,AGOTADOS!$A$3:$H$4997,1,FALSE),"AGOTADO","SI HAY"),"")</f>
        <v/>
      </c>
    </row>
    <row r="14797" spans="12:13" ht="18" customHeight="1" x14ac:dyDescent="0.25">
      <c r="L14797" s="516"/>
      <c r="M14797" s="410" t="str">
        <f>IFERROR(IF($A14798=VLOOKUP($A14798,AGOTADOS!$A$3:$H$4997,1,FALSE),"AGOTADO","SI HAY"),"")</f>
        <v/>
      </c>
    </row>
    <row r="14798" spans="12:13" ht="18" customHeight="1" x14ac:dyDescent="0.25">
      <c r="L14798" s="516"/>
      <c r="M14798" s="410" t="str">
        <f>IFERROR(IF($A14799=VLOOKUP($A14799,AGOTADOS!$A$3:$H$4997,1,FALSE),"AGOTADO","SI HAY"),"")</f>
        <v/>
      </c>
    </row>
    <row r="14799" spans="12:13" ht="18" customHeight="1" x14ac:dyDescent="0.25">
      <c r="L14799" s="516"/>
      <c r="M14799" s="410" t="str">
        <f>IFERROR(IF($A14800=VLOOKUP($A14800,AGOTADOS!$A$3:$H$4997,1,FALSE),"AGOTADO","SI HAY"),"")</f>
        <v/>
      </c>
    </row>
    <row r="14800" spans="12:13" ht="18" customHeight="1" x14ac:dyDescent="0.25">
      <c r="L14800" s="516"/>
      <c r="M14800" s="410" t="str">
        <f>IFERROR(IF($A14801=VLOOKUP($A14801,AGOTADOS!$A$3:$H$4997,1,FALSE),"AGOTADO","SI HAY"),"")</f>
        <v/>
      </c>
    </row>
    <row r="14801" spans="12:13" ht="18" customHeight="1" x14ac:dyDescent="0.25">
      <c r="L14801" s="516"/>
      <c r="M14801" s="410" t="str">
        <f>IFERROR(IF($A14802=VLOOKUP($A14802,AGOTADOS!$A$3:$H$4997,1,FALSE),"AGOTADO","SI HAY"),"")</f>
        <v/>
      </c>
    </row>
    <row r="14802" spans="12:13" ht="18" customHeight="1" x14ac:dyDescent="0.25">
      <c r="L14802" s="516"/>
      <c r="M14802" s="410" t="str">
        <f>IFERROR(IF($A14803=VLOOKUP($A14803,AGOTADOS!$A$3:$H$4997,1,FALSE),"AGOTADO","SI HAY"),"")</f>
        <v/>
      </c>
    </row>
    <row r="14803" spans="12:13" ht="18" customHeight="1" x14ac:dyDescent="0.25">
      <c r="L14803" s="516"/>
      <c r="M14803" s="410" t="str">
        <f>IFERROR(IF($A14804=VLOOKUP($A14804,AGOTADOS!$A$3:$H$4997,1,FALSE),"AGOTADO","SI HAY"),"")</f>
        <v/>
      </c>
    </row>
    <row r="14804" spans="12:13" ht="18" customHeight="1" x14ac:dyDescent="0.25">
      <c r="L14804" s="516"/>
      <c r="M14804" s="410" t="str">
        <f>IFERROR(IF($A14805=VLOOKUP($A14805,AGOTADOS!$A$3:$H$4997,1,FALSE),"AGOTADO","SI HAY"),"")</f>
        <v/>
      </c>
    </row>
    <row r="14805" spans="12:13" ht="18" customHeight="1" x14ac:dyDescent="0.25">
      <c r="L14805" s="516"/>
      <c r="M14805" s="410" t="str">
        <f>IFERROR(IF($A14806=VLOOKUP($A14806,AGOTADOS!$A$3:$H$4997,1,FALSE),"AGOTADO","SI HAY"),"")</f>
        <v/>
      </c>
    </row>
    <row r="14806" spans="12:13" ht="18" customHeight="1" x14ac:dyDescent="0.25">
      <c r="L14806" s="516"/>
      <c r="M14806" s="410" t="str">
        <f>IFERROR(IF($A14807=VLOOKUP($A14807,AGOTADOS!$A$3:$H$4997,1,FALSE),"AGOTADO","SI HAY"),"")</f>
        <v/>
      </c>
    </row>
    <row r="14807" spans="12:13" ht="18" customHeight="1" x14ac:dyDescent="0.25">
      <c r="L14807" s="516"/>
      <c r="M14807" s="410" t="str">
        <f>IFERROR(IF($A14808=VLOOKUP($A14808,AGOTADOS!$A$3:$H$4997,1,FALSE),"AGOTADO","SI HAY"),"")</f>
        <v/>
      </c>
    </row>
    <row r="14808" spans="12:13" ht="18" customHeight="1" x14ac:dyDescent="0.25">
      <c r="L14808" s="516"/>
      <c r="M14808" s="410" t="str">
        <f>IFERROR(IF($A14809=VLOOKUP($A14809,AGOTADOS!$A$3:$H$4997,1,FALSE),"AGOTADO","SI HAY"),"")</f>
        <v/>
      </c>
    </row>
    <row r="14809" spans="12:13" ht="18" customHeight="1" x14ac:dyDescent="0.25">
      <c r="L14809" s="516"/>
      <c r="M14809" s="410" t="str">
        <f>IFERROR(IF($A14810=VLOOKUP($A14810,AGOTADOS!$A$3:$H$4997,1,FALSE),"AGOTADO","SI HAY"),"")</f>
        <v/>
      </c>
    </row>
    <row r="14810" spans="12:13" ht="18" customHeight="1" x14ac:dyDescent="0.25">
      <c r="L14810" s="516"/>
      <c r="M14810" s="410" t="str">
        <f>IFERROR(IF($A14811=VLOOKUP($A14811,AGOTADOS!$A$3:$H$4997,1,FALSE),"AGOTADO","SI HAY"),"")</f>
        <v/>
      </c>
    </row>
    <row r="14811" spans="12:13" ht="18" customHeight="1" x14ac:dyDescent="0.25">
      <c r="L14811" s="516"/>
      <c r="M14811" s="410" t="str">
        <f>IFERROR(IF($A14812=VLOOKUP($A14812,AGOTADOS!$A$3:$H$4997,1,FALSE),"AGOTADO","SI HAY"),"")</f>
        <v/>
      </c>
    </row>
    <row r="14812" spans="12:13" ht="18" customHeight="1" x14ac:dyDescent="0.25">
      <c r="L14812" s="516"/>
      <c r="M14812" s="410" t="str">
        <f>IFERROR(IF($A14813=VLOOKUP($A14813,AGOTADOS!$A$3:$H$4997,1,FALSE),"AGOTADO","SI HAY"),"")</f>
        <v/>
      </c>
    </row>
    <row r="14813" spans="12:13" ht="18" customHeight="1" x14ac:dyDescent="0.25">
      <c r="L14813" s="516"/>
      <c r="M14813" s="410" t="str">
        <f>IFERROR(IF($A14814=VLOOKUP($A14814,AGOTADOS!$A$3:$H$4997,1,FALSE),"AGOTADO","SI HAY"),"")</f>
        <v/>
      </c>
    </row>
    <row r="14814" spans="12:13" ht="18" customHeight="1" x14ac:dyDescent="0.25">
      <c r="L14814" s="516"/>
      <c r="M14814" s="410" t="str">
        <f>IFERROR(IF($A14815=VLOOKUP($A14815,AGOTADOS!$A$3:$H$4997,1,FALSE),"AGOTADO","SI HAY"),"")</f>
        <v/>
      </c>
    </row>
    <row r="14815" spans="12:13" ht="18" customHeight="1" x14ac:dyDescent="0.25">
      <c r="L14815" s="516"/>
      <c r="M14815" s="410" t="str">
        <f>IFERROR(IF($A14816=VLOOKUP($A14816,AGOTADOS!$A$3:$H$4997,1,FALSE),"AGOTADO","SI HAY"),"")</f>
        <v/>
      </c>
    </row>
    <row r="14816" spans="12:13" ht="18" customHeight="1" x14ac:dyDescent="0.25">
      <c r="L14816" s="516"/>
      <c r="M14816" s="410" t="str">
        <f>IFERROR(IF($A14817=VLOOKUP($A14817,AGOTADOS!$A$3:$H$4997,1,FALSE),"AGOTADO","SI HAY"),"")</f>
        <v/>
      </c>
    </row>
    <row r="14817" spans="12:13" ht="18" customHeight="1" x14ac:dyDescent="0.25">
      <c r="L14817" s="516"/>
      <c r="M14817" s="410" t="str">
        <f>IFERROR(IF($A14818=VLOOKUP($A14818,AGOTADOS!$A$3:$H$4997,1,FALSE),"AGOTADO","SI HAY"),"")</f>
        <v/>
      </c>
    </row>
    <row r="14818" spans="12:13" ht="18" customHeight="1" x14ac:dyDescent="0.25">
      <c r="L14818" s="516"/>
      <c r="M14818" s="410" t="str">
        <f>IFERROR(IF($A14819=VLOOKUP($A14819,AGOTADOS!$A$3:$H$4997,1,FALSE),"AGOTADO","SI HAY"),"")</f>
        <v/>
      </c>
    </row>
    <row r="14819" spans="12:13" ht="18" customHeight="1" x14ac:dyDescent="0.25">
      <c r="L14819" s="516"/>
      <c r="M14819" s="410" t="str">
        <f>IFERROR(IF($A14820=VLOOKUP($A14820,AGOTADOS!$A$3:$H$4997,1,FALSE),"AGOTADO","SI HAY"),"")</f>
        <v/>
      </c>
    </row>
    <row r="14820" spans="12:13" ht="18" customHeight="1" x14ac:dyDescent="0.25">
      <c r="L14820" s="516"/>
      <c r="M14820" s="410" t="str">
        <f>IFERROR(IF($A14821=VLOOKUP($A14821,AGOTADOS!$A$3:$H$4997,1,FALSE),"AGOTADO","SI HAY"),"")</f>
        <v/>
      </c>
    </row>
    <row r="14821" spans="12:13" ht="18" customHeight="1" x14ac:dyDescent="0.25">
      <c r="L14821" s="516"/>
      <c r="M14821" s="410" t="str">
        <f>IFERROR(IF($A14822=VLOOKUP($A14822,AGOTADOS!$A$3:$H$4997,1,FALSE),"AGOTADO","SI HAY"),"")</f>
        <v/>
      </c>
    </row>
    <row r="14822" spans="12:13" ht="18" customHeight="1" x14ac:dyDescent="0.25">
      <c r="L14822" s="516"/>
      <c r="M14822" s="410" t="str">
        <f>IFERROR(IF($A14823=VLOOKUP($A14823,AGOTADOS!$A$3:$H$4997,1,FALSE),"AGOTADO","SI HAY"),"")</f>
        <v/>
      </c>
    </row>
    <row r="14823" spans="12:13" ht="18" customHeight="1" x14ac:dyDescent="0.25">
      <c r="L14823" s="516"/>
      <c r="M14823" s="410" t="str">
        <f>IFERROR(IF($A14824=VLOOKUP($A14824,AGOTADOS!$A$3:$H$4997,1,FALSE),"AGOTADO","SI HAY"),"")</f>
        <v/>
      </c>
    </row>
    <row r="14824" spans="12:13" ht="18" customHeight="1" x14ac:dyDescent="0.25">
      <c r="L14824" s="516"/>
      <c r="M14824" s="410" t="str">
        <f>IFERROR(IF($A14825=VLOOKUP($A14825,AGOTADOS!$A$3:$H$4997,1,FALSE),"AGOTADO","SI HAY"),"")</f>
        <v/>
      </c>
    </row>
    <row r="14825" spans="12:13" ht="18" customHeight="1" x14ac:dyDescent="0.25">
      <c r="L14825" s="516"/>
      <c r="M14825" s="410" t="str">
        <f>IFERROR(IF($A14826=VLOOKUP($A14826,AGOTADOS!$A$3:$H$4997,1,FALSE),"AGOTADO","SI HAY"),"")</f>
        <v/>
      </c>
    </row>
    <row r="14826" spans="12:13" ht="18" customHeight="1" x14ac:dyDescent="0.25">
      <c r="L14826" s="516"/>
      <c r="M14826" s="410" t="str">
        <f>IFERROR(IF($A14827=VLOOKUP($A14827,AGOTADOS!$A$3:$H$4997,1,FALSE),"AGOTADO","SI HAY"),"")</f>
        <v/>
      </c>
    </row>
    <row r="14827" spans="12:13" ht="18" customHeight="1" x14ac:dyDescent="0.25">
      <c r="L14827" s="516"/>
      <c r="M14827" s="410" t="str">
        <f>IFERROR(IF($A14828=VLOOKUP($A14828,AGOTADOS!$A$3:$H$4997,1,FALSE),"AGOTADO","SI HAY"),"")</f>
        <v/>
      </c>
    </row>
    <row r="14828" spans="12:13" ht="18" customHeight="1" x14ac:dyDescent="0.25">
      <c r="L14828" s="516"/>
      <c r="M14828" s="410" t="str">
        <f>IFERROR(IF($A14829=VLOOKUP($A14829,AGOTADOS!$A$3:$H$4997,1,FALSE),"AGOTADO","SI HAY"),"")</f>
        <v/>
      </c>
    </row>
    <row r="14829" spans="12:13" ht="18" customHeight="1" x14ac:dyDescent="0.25">
      <c r="L14829" s="516"/>
      <c r="M14829" s="410" t="str">
        <f>IFERROR(IF($A14830=VLOOKUP($A14830,AGOTADOS!$A$3:$H$4997,1,FALSE),"AGOTADO","SI HAY"),"")</f>
        <v/>
      </c>
    </row>
    <row r="14830" spans="12:13" ht="18" customHeight="1" x14ac:dyDescent="0.25">
      <c r="L14830" s="516"/>
      <c r="M14830" s="410" t="str">
        <f>IFERROR(IF($A14831=VLOOKUP($A14831,AGOTADOS!$A$3:$H$4997,1,FALSE),"AGOTADO","SI HAY"),"")</f>
        <v/>
      </c>
    </row>
    <row r="14831" spans="12:13" ht="18" customHeight="1" x14ac:dyDescent="0.25">
      <c r="L14831" s="516"/>
      <c r="M14831" s="410" t="str">
        <f>IFERROR(IF($A14832=VLOOKUP($A14832,AGOTADOS!$A$3:$H$4997,1,FALSE),"AGOTADO","SI HAY"),"")</f>
        <v/>
      </c>
    </row>
    <row r="14832" spans="12:13" ht="18" customHeight="1" x14ac:dyDescent="0.25">
      <c r="L14832" s="516"/>
      <c r="M14832" s="410" t="str">
        <f>IFERROR(IF($A14833=VLOOKUP($A14833,AGOTADOS!$A$3:$H$4997,1,FALSE),"AGOTADO","SI HAY"),"")</f>
        <v/>
      </c>
    </row>
    <row r="14833" spans="12:13" ht="18" customHeight="1" x14ac:dyDescent="0.25">
      <c r="L14833" s="516"/>
      <c r="M14833" s="410" t="str">
        <f>IFERROR(IF($A14834=VLOOKUP($A14834,AGOTADOS!$A$3:$H$4997,1,FALSE),"AGOTADO","SI HAY"),"")</f>
        <v/>
      </c>
    </row>
    <row r="14834" spans="12:13" ht="18" customHeight="1" x14ac:dyDescent="0.25">
      <c r="L14834" s="516"/>
      <c r="M14834" s="410" t="str">
        <f>IFERROR(IF($A14835=VLOOKUP($A14835,AGOTADOS!$A$3:$H$4997,1,FALSE),"AGOTADO","SI HAY"),"")</f>
        <v/>
      </c>
    </row>
    <row r="14835" spans="12:13" ht="18" customHeight="1" x14ac:dyDescent="0.25">
      <c r="L14835" s="516"/>
      <c r="M14835" s="410" t="str">
        <f>IFERROR(IF($A14836=VLOOKUP($A14836,AGOTADOS!$A$3:$H$4997,1,FALSE),"AGOTADO","SI HAY"),"")</f>
        <v/>
      </c>
    </row>
    <row r="14836" spans="12:13" ht="18" customHeight="1" x14ac:dyDescent="0.25">
      <c r="L14836" s="516"/>
      <c r="M14836" s="410" t="str">
        <f>IFERROR(IF($A14837=VLOOKUP($A14837,AGOTADOS!$A$3:$H$4997,1,FALSE),"AGOTADO","SI HAY"),"")</f>
        <v/>
      </c>
    </row>
    <row r="14837" spans="12:13" ht="18" customHeight="1" x14ac:dyDescent="0.25">
      <c r="L14837" s="516"/>
      <c r="M14837" s="410" t="str">
        <f>IFERROR(IF($A14838=VLOOKUP($A14838,AGOTADOS!$A$3:$H$4997,1,FALSE),"AGOTADO","SI HAY"),"")</f>
        <v/>
      </c>
    </row>
    <row r="14838" spans="12:13" ht="18" customHeight="1" x14ac:dyDescent="0.25">
      <c r="L14838" s="516"/>
      <c r="M14838" s="410" t="str">
        <f>IFERROR(IF($A14839=VLOOKUP($A14839,AGOTADOS!$A$3:$H$4997,1,FALSE),"AGOTADO","SI HAY"),"")</f>
        <v/>
      </c>
    </row>
    <row r="14839" spans="12:13" ht="18" customHeight="1" x14ac:dyDescent="0.25">
      <c r="L14839" s="516"/>
      <c r="M14839" s="410" t="str">
        <f>IFERROR(IF($A14840=VLOOKUP($A14840,AGOTADOS!$A$3:$H$4997,1,FALSE),"AGOTADO","SI HAY"),"")</f>
        <v/>
      </c>
    </row>
    <row r="14840" spans="12:13" ht="18" customHeight="1" x14ac:dyDescent="0.25">
      <c r="L14840" s="516"/>
      <c r="M14840" s="410" t="str">
        <f>IFERROR(IF($A14841=VLOOKUP($A14841,AGOTADOS!$A$3:$H$4997,1,FALSE),"AGOTADO","SI HAY"),"")</f>
        <v/>
      </c>
    </row>
    <row r="14841" spans="12:13" ht="18" customHeight="1" x14ac:dyDescent="0.25">
      <c r="L14841" s="516"/>
      <c r="M14841" s="410" t="str">
        <f>IFERROR(IF($A14842=VLOOKUP($A14842,AGOTADOS!$A$3:$H$4997,1,FALSE),"AGOTADO","SI HAY"),"")</f>
        <v/>
      </c>
    </row>
    <row r="14842" spans="12:13" ht="18" customHeight="1" x14ac:dyDescent="0.25">
      <c r="L14842" s="516"/>
      <c r="M14842" s="410" t="str">
        <f>IFERROR(IF($A14843=VLOOKUP($A14843,AGOTADOS!$A$3:$H$4997,1,FALSE),"AGOTADO","SI HAY"),"")</f>
        <v/>
      </c>
    </row>
    <row r="14843" spans="12:13" ht="18" customHeight="1" x14ac:dyDescent="0.25">
      <c r="L14843" s="516"/>
      <c r="M14843" s="410" t="str">
        <f>IFERROR(IF($A14844=VLOOKUP($A14844,AGOTADOS!$A$3:$H$4997,1,FALSE),"AGOTADO","SI HAY"),"")</f>
        <v/>
      </c>
    </row>
    <row r="14844" spans="12:13" ht="18" customHeight="1" x14ac:dyDescent="0.25">
      <c r="L14844" s="516"/>
      <c r="M14844" s="410" t="str">
        <f>IFERROR(IF($A14845=VLOOKUP($A14845,AGOTADOS!$A$3:$H$4997,1,FALSE),"AGOTADO","SI HAY"),"")</f>
        <v/>
      </c>
    </row>
    <row r="14845" spans="12:13" ht="18" customHeight="1" x14ac:dyDescent="0.25">
      <c r="L14845" s="516"/>
      <c r="M14845" s="410" t="str">
        <f>IFERROR(IF($A14846=VLOOKUP($A14846,AGOTADOS!$A$3:$H$4997,1,FALSE),"AGOTADO","SI HAY"),"")</f>
        <v/>
      </c>
    </row>
    <row r="14846" spans="12:13" ht="18" customHeight="1" x14ac:dyDescent="0.25">
      <c r="L14846" s="516"/>
      <c r="M14846" s="410" t="str">
        <f>IFERROR(IF($A14847=VLOOKUP($A14847,AGOTADOS!$A$3:$H$4997,1,FALSE),"AGOTADO","SI HAY"),"")</f>
        <v/>
      </c>
    </row>
    <row r="14847" spans="12:13" ht="18" customHeight="1" x14ac:dyDescent="0.25">
      <c r="L14847" s="516"/>
      <c r="M14847" s="410" t="str">
        <f>IFERROR(IF($A14848=VLOOKUP($A14848,AGOTADOS!$A$3:$H$4997,1,FALSE),"AGOTADO","SI HAY"),"")</f>
        <v/>
      </c>
    </row>
    <row r="14848" spans="12:13" ht="18" customHeight="1" x14ac:dyDescent="0.25">
      <c r="L14848" s="516"/>
      <c r="M14848" s="410" t="str">
        <f>IFERROR(IF($A14849=VLOOKUP($A14849,AGOTADOS!$A$3:$H$4997,1,FALSE),"AGOTADO","SI HAY"),"")</f>
        <v/>
      </c>
    </row>
    <row r="14849" spans="12:13" ht="18" customHeight="1" x14ac:dyDescent="0.25">
      <c r="L14849" s="516"/>
      <c r="M14849" s="410" t="str">
        <f>IFERROR(IF($A14850=VLOOKUP($A14850,AGOTADOS!$A$3:$H$4997,1,FALSE),"AGOTADO","SI HAY"),"")</f>
        <v/>
      </c>
    </row>
    <row r="14850" spans="12:13" ht="18" customHeight="1" x14ac:dyDescent="0.25">
      <c r="L14850" s="516"/>
      <c r="M14850" s="410" t="str">
        <f>IFERROR(IF($A14851=VLOOKUP($A14851,AGOTADOS!$A$3:$H$4997,1,FALSE),"AGOTADO","SI HAY"),"")</f>
        <v/>
      </c>
    </row>
    <row r="14851" spans="12:13" ht="18" customHeight="1" x14ac:dyDescent="0.25">
      <c r="L14851" s="516"/>
      <c r="M14851" s="410" t="str">
        <f>IFERROR(IF($A14852=VLOOKUP($A14852,AGOTADOS!$A$3:$H$4997,1,FALSE),"AGOTADO","SI HAY"),"")</f>
        <v/>
      </c>
    </row>
    <row r="14852" spans="12:13" ht="18" customHeight="1" x14ac:dyDescent="0.25">
      <c r="L14852" s="516"/>
      <c r="M14852" s="410" t="str">
        <f>IFERROR(IF($A14853=VLOOKUP($A14853,AGOTADOS!$A$3:$H$4997,1,FALSE),"AGOTADO","SI HAY"),"")</f>
        <v/>
      </c>
    </row>
    <row r="14853" spans="12:13" ht="18" customHeight="1" x14ac:dyDescent="0.25">
      <c r="L14853" s="516"/>
      <c r="M14853" s="410" t="str">
        <f>IFERROR(IF($A14854=VLOOKUP($A14854,AGOTADOS!$A$3:$H$4997,1,FALSE),"AGOTADO","SI HAY"),"")</f>
        <v/>
      </c>
    </row>
    <row r="14854" spans="12:13" ht="18" customHeight="1" x14ac:dyDescent="0.25">
      <c r="L14854" s="516"/>
      <c r="M14854" s="410" t="str">
        <f>IFERROR(IF($A14855=VLOOKUP($A14855,AGOTADOS!$A$3:$H$4997,1,FALSE),"AGOTADO","SI HAY"),"")</f>
        <v/>
      </c>
    </row>
    <row r="14855" spans="12:13" ht="18" customHeight="1" x14ac:dyDescent="0.25">
      <c r="L14855" s="516"/>
      <c r="M14855" s="410" t="str">
        <f>IFERROR(IF($A14856=VLOOKUP($A14856,AGOTADOS!$A$3:$H$4997,1,FALSE),"AGOTADO","SI HAY"),"")</f>
        <v/>
      </c>
    </row>
    <row r="14856" spans="12:13" ht="18" customHeight="1" x14ac:dyDescent="0.25">
      <c r="L14856" s="516"/>
      <c r="M14856" s="410" t="str">
        <f>IFERROR(IF($A14857=VLOOKUP($A14857,AGOTADOS!$A$3:$H$4997,1,FALSE),"AGOTADO","SI HAY"),"")</f>
        <v/>
      </c>
    </row>
    <row r="14857" spans="12:13" ht="18" customHeight="1" x14ac:dyDescent="0.25">
      <c r="L14857" s="516"/>
      <c r="M14857" s="410" t="str">
        <f>IFERROR(IF($A14858=VLOOKUP($A14858,AGOTADOS!$A$3:$H$4997,1,FALSE),"AGOTADO","SI HAY"),"")</f>
        <v/>
      </c>
    </row>
    <row r="14858" spans="12:13" ht="18" customHeight="1" x14ac:dyDescent="0.25">
      <c r="L14858" s="516"/>
      <c r="M14858" s="410" t="str">
        <f>IFERROR(IF($A14859=VLOOKUP($A14859,AGOTADOS!$A$3:$H$4997,1,FALSE),"AGOTADO","SI HAY"),"")</f>
        <v/>
      </c>
    </row>
    <row r="14859" spans="12:13" ht="18" customHeight="1" x14ac:dyDescent="0.25">
      <c r="L14859" s="516"/>
      <c r="M14859" s="410" t="str">
        <f>IFERROR(IF($A14860=VLOOKUP($A14860,AGOTADOS!$A$3:$H$4997,1,FALSE),"AGOTADO","SI HAY"),"")</f>
        <v/>
      </c>
    </row>
    <row r="14860" spans="12:13" ht="18" customHeight="1" x14ac:dyDescent="0.25">
      <c r="L14860" s="516"/>
      <c r="M14860" s="410" t="str">
        <f>IFERROR(IF($A14861=VLOOKUP($A14861,AGOTADOS!$A$3:$H$4997,1,FALSE),"AGOTADO","SI HAY"),"")</f>
        <v/>
      </c>
    </row>
    <row r="14861" spans="12:13" ht="18" customHeight="1" x14ac:dyDescent="0.25">
      <c r="L14861" s="516"/>
      <c r="M14861" s="410" t="str">
        <f>IFERROR(IF($A14862=VLOOKUP($A14862,AGOTADOS!$A$3:$H$4997,1,FALSE),"AGOTADO","SI HAY"),"")</f>
        <v/>
      </c>
    </row>
    <row r="14862" spans="12:13" ht="18" customHeight="1" x14ac:dyDescent="0.25">
      <c r="L14862" s="516"/>
      <c r="M14862" s="410" t="str">
        <f>IFERROR(IF($A14863=VLOOKUP($A14863,AGOTADOS!$A$3:$H$4997,1,FALSE),"AGOTADO","SI HAY"),"")</f>
        <v/>
      </c>
    </row>
    <row r="14863" spans="12:13" ht="18" customHeight="1" x14ac:dyDescent="0.25">
      <c r="L14863" s="516"/>
      <c r="M14863" s="410" t="str">
        <f>IFERROR(IF($A14864=VLOOKUP($A14864,AGOTADOS!$A$3:$H$4997,1,FALSE),"AGOTADO","SI HAY"),"")</f>
        <v/>
      </c>
    </row>
    <row r="14864" spans="12:13" ht="18" customHeight="1" x14ac:dyDescent="0.25">
      <c r="L14864" s="516"/>
      <c r="M14864" s="410" t="str">
        <f>IFERROR(IF($A14865=VLOOKUP($A14865,AGOTADOS!$A$3:$H$4997,1,FALSE),"AGOTADO","SI HAY"),"")</f>
        <v/>
      </c>
    </row>
    <row r="14865" spans="12:13" ht="18" customHeight="1" x14ac:dyDescent="0.25">
      <c r="L14865" s="516"/>
      <c r="M14865" s="410" t="str">
        <f>IFERROR(IF($A14866=VLOOKUP($A14866,AGOTADOS!$A$3:$H$4997,1,FALSE),"AGOTADO","SI HAY"),"")</f>
        <v/>
      </c>
    </row>
    <row r="14866" spans="12:13" ht="18" customHeight="1" x14ac:dyDescent="0.25">
      <c r="L14866" s="516"/>
      <c r="M14866" s="410" t="str">
        <f>IFERROR(IF($A14867=VLOOKUP($A14867,AGOTADOS!$A$3:$H$4997,1,FALSE),"AGOTADO","SI HAY"),"")</f>
        <v/>
      </c>
    </row>
    <row r="14867" spans="12:13" ht="18" customHeight="1" x14ac:dyDescent="0.25">
      <c r="L14867" s="516"/>
      <c r="M14867" s="410" t="str">
        <f>IFERROR(IF($A14868=VLOOKUP($A14868,AGOTADOS!$A$3:$H$4997,1,FALSE),"AGOTADO","SI HAY"),"")</f>
        <v/>
      </c>
    </row>
    <row r="14868" spans="12:13" ht="18" customHeight="1" x14ac:dyDescent="0.25">
      <c r="L14868" s="516"/>
      <c r="M14868" s="410" t="str">
        <f>IFERROR(IF($A14869=VLOOKUP($A14869,AGOTADOS!$A$3:$H$4997,1,FALSE),"AGOTADO","SI HAY"),"")</f>
        <v/>
      </c>
    </row>
    <row r="14869" spans="12:13" ht="18" customHeight="1" x14ac:dyDescent="0.25">
      <c r="L14869" s="516"/>
      <c r="M14869" s="410" t="str">
        <f>IFERROR(IF($A14870=VLOOKUP($A14870,AGOTADOS!$A$3:$H$4997,1,FALSE),"AGOTADO","SI HAY"),"")</f>
        <v/>
      </c>
    </row>
    <row r="14870" spans="12:13" ht="18" customHeight="1" x14ac:dyDescent="0.25">
      <c r="L14870" s="516"/>
      <c r="M14870" s="410" t="str">
        <f>IFERROR(IF($A14871=VLOOKUP($A14871,AGOTADOS!$A$3:$H$4997,1,FALSE),"AGOTADO","SI HAY"),"")</f>
        <v/>
      </c>
    </row>
    <row r="14871" spans="12:13" ht="18" customHeight="1" x14ac:dyDescent="0.25">
      <c r="L14871" s="516"/>
      <c r="M14871" s="410" t="str">
        <f>IFERROR(IF($A14872=VLOOKUP($A14872,AGOTADOS!$A$3:$H$4997,1,FALSE),"AGOTADO","SI HAY"),"")</f>
        <v/>
      </c>
    </row>
    <row r="14872" spans="12:13" ht="18" customHeight="1" x14ac:dyDescent="0.25">
      <c r="L14872" s="516"/>
      <c r="M14872" s="410" t="str">
        <f>IFERROR(IF($A14873=VLOOKUP($A14873,AGOTADOS!$A$3:$H$4997,1,FALSE),"AGOTADO","SI HAY"),"")</f>
        <v/>
      </c>
    </row>
    <row r="14873" spans="12:13" ht="18" customHeight="1" x14ac:dyDescent="0.25">
      <c r="L14873" s="516"/>
      <c r="M14873" s="410" t="str">
        <f>IFERROR(IF($A14874=VLOOKUP($A14874,AGOTADOS!$A$3:$H$4997,1,FALSE),"AGOTADO","SI HAY"),"")</f>
        <v/>
      </c>
    </row>
    <row r="14874" spans="12:13" ht="18" customHeight="1" x14ac:dyDescent="0.25">
      <c r="L14874" s="516"/>
      <c r="M14874" s="410" t="str">
        <f>IFERROR(IF($A14875=VLOOKUP($A14875,AGOTADOS!$A$3:$H$4997,1,FALSE),"AGOTADO","SI HAY"),"")</f>
        <v/>
      </c>
    </row>
    <row r="14875" spans="12:13" ht="18" customHeight="1" x14ac:dyDescent="0.25">
      <c r="L14875" s="516"/>
      <c r="M14875" s="410" t="str">
        <f>IFERROR(IF($A14876=VLOOKUP($A14876,AGOTADOS!$A$3:$H$4997,1,FALSE),"AGOTADO","SI HAY"),"")</f>
        <v/>
      </c>
    </row>
    <row r="14876" spans="12:13" ht="18" customHeight="1" x14ac:dyDescent="0.25">
      <c r="L14876" s="516"/>
      <c r="M14876" s="410" t="str">
        <f>IFERROR(IF($A14877=VLOOKUP($A14877,AGOTADOS!$A$3:$H$4997,1,FALSE),"AGOTADO","SI HAY"),"")</f>
        <v/>
      </c>
    </row>
    <row r="14877" spans="12:13" ht="18" customHeight="1" x14ac:dyDescent="0.25">
      <c r="L14877" s="516"/>
      <c r="M14877" s="410" t="str">
        <f>IFERROR(IF($A14878=VLOOKUP($A14878,AGOTADOS!$A$3:$H$4997,1,FALSE),"AGOTADO","SI HAY"),"")</f>
        <v/>
      </c>
    </row>
    <row r="14878" spans="12:13" ht="18" customHeight="1" x14ac:dyDescent="0.25">
      <c r="L14878" s="516"/>
      <c r="M14878" s="410" t="str">
        <f>IFERROR(IF($A14879=VLOOKUP($A14879,AGOTADOS!$A$3:$H$4997,1,FALSE),"AGOTADO","SI HAY"),"")</f>
        <v/>
      </c>
    </row>
    <row r="14879" spans="12:13" ht="18" customHeight="1" x14ac:dyDescent="0.25">
      <c r="L14879" s="516"/>
      <c r="M14879" s="410" t="str">
        <f>IFERROR(IF($A14880=VLOOKUP($A14880,AGOTADOS!$A$3:$H$4997,1,FALSE),"AGOTADO","SI HAY"),"")</f>
        <v/>
      </c>
    </row>
    <row r="14880" spans="12:13" ht="18" customHeight="1" x14ac:dyDescent="0.25">
      <c r="L14880" s="516"/>
      <c r="M14880" s="410" t="str">
        <f>IFERROR(IF($A14881=VLOOKUP($A14881,AGOTADOS!$A$3:$H$4997,1,FALSE),"AGOTADO","SI HAY"),"")</f>
        <v/>
      </c>
    </row>
    <row r="14881" spans="12:13" ht="18" customHeight="1" x14ac:dyDescent="0.25">
      <c r="L14881" s="516"/>
      <c r="M14881" s="410" t="str">
        <f>IFERROR(IF($A14882=VLOOKUP($A14882,AGOTADOS!$A$3:$H$4997,1,FALSE),"AGOTADO","SI HAY"),"")</f>
        <v/>
      </c>
    </row>
    <row r="14882" spans="12:13" ht="18" customHeight="1" x14ac:dyDescent="0.25">
      <c r="L14882" s="516"/>
      <c r="M14882" s="410" t="str">
        <f>IFERROR(IF($A14883=VLOOKUP($A14883,AGOTADOS!$A$3:$H$4997,1,FALSE),"AGOTADO","SI HAY"),"")</f>
        <v/>
      </c>
    </row>
    <row r="14883" spans="12:13" ht="18" customHeight="1" x14ac:dyDescent="0.25">
      <c r="L14883" s="516"/>
      <c r="M14883" s="410" t="str">
        <f>IFERROR(IF($A14884=VLOOKUP($A14884,AGOTADOS!$A$3:$H$4997,1,FALSE),"AGOTADO","SI HAY"),"")</f>
        <v/>
      </c>
    </row>
    <row r="14884" spans="12:13" ht="18" customHeight="1" x14ac:dyDescent="0.25">
      <c r="L14884" s="516"/>
      <c r="M14884" s="410" t="str">
        <f>IFERROR(IF($A14885=VLOOKUP($A14885,AGOTADOS!$A$3:$H$4997,1,FALSE),"AGOTADO","SI HAY"),"")</f>
        <v/>
      </c>
    </row>
    <row r="14885" spans="12:13" ht="18" customHeight="1" x14ac:dyDescent="0.25">
      <c r="L14885" s="516"/>
      <c r="M14885" s="410" t="str">
        <f>IFERROR(IF($A14886=VLOOKUP($A14886,AGOTADOS!$A$3:$H$4997,1,FALSE),"AGOTADO","SI HAY"),"")</f>
        <v/>
      </c>
    </row>
    <row r="14886" spans="12:13" ht="18" customHeight="1" x14ac:dyDescent="0.25">
      <c r="L14886" s="516"/>
      <c r="M14886" s="410" t="str">
        <f>IFERROR(IF($A14887=VLOOKUP($A14887,AGOTADOS!$A$3:$H$4997,1,FALSE),"AGOTADO","SI HAY"),"")</f>
        <v/>
      </c>
    </row>
    <row r="14887" spans="12:13" ht="18" customHeight="1" x14ac:dyDescent="0.25">
      <c r="L14887" s="516"/>
      <c r="M14887" s="410" t="str">
        <f>IFERROR(IF($A14888=VLOOKUP($A14888,AGOTADOS!$A$3:$H$4997,1,FALSE),"AGOTADO","SI HAY"),"")</f>
        <v/>
      </c>
    </row>
    <row r="14888" spans="12:13" ht="18" customHeight="1" x14ac:dyDescent="0.25">
      <c r="L14888" s="516"/>
      <c r="M14888" s="410" t="str">
        <f>IFERROR(IF($A14889=VLOOKUP($A14889,AGOTADOS!$A$3:$H$4997,1,FALSE),"AGOTADO","SI HAY"),"")</f>
        <v/>
      </c>
    </row>
    <row r="14889" spans="12:13" ht="18" customHeight="1" x14ac:dyDescent="0.25">
      <c r="L14889" s="516"/>
      <c r="M14889" s="410" t="str">
        <f>IFERROR(IF($A14890=VLOOKUP($A14890,AGOTADOS!$A$3:$H$4997,1,FALSE),"AGOTADO","SI HAY"),"")</f>
        <v/>
      </c>
    </row>
    <row r="14890" spans="12:13" ht="18" customHeight="1" x14ac:dyDescent="0.25">
      <c r="L14890" s="516"/>
      <c r="M14890" s="410" t="str">
        <f>IFERROR(IF($A14891=VLOOKUP($A14891,AGOTADOS!$A$3:$H$4997,1,FALSE),"AGOTADO","SI HAY"),"")</f>
        <v/>
      </c>
    </row>
    <row r="14891" spans="12:13" ht="18" customHeight="1" x14ac:dyDescent="0.25">
      <c r="L14891" s="516"/>
      <c r="M14891" s="410" t="str">
        <f>IFERROR(IF($A14892=VLOOKUP($A14892,AGOTADOS!$A$3:$H$4997,1,FALSE),"AGOTADO","SI HAY"),"")</f>
        <v/>
      </c>
    </row>
    <row r="14892" spans="12:13" ht="18" customHeight="1" x14ac:dyDescent="0.25">
      <c r="L14892" s="516"/>
      <c r="M14892" s="410" t="str">
        <f>IFERROR(IF($A14893=VLOOKUP($A14893,AGOTADOS!$A$3:$H$4997,1,FALSE),"AGOTADO","SI HAY"),"")</f>
        <v/>
      </c>
    </row>
    <row r="14893" spans="12:13" ht="18" customHeight="1" x14ac:dyDescent="0.25">
      <c r="L14893" s="516"/>
      <c r="M14893" s="410" t="str">
        <f>IFERROR(IF($A14894=VLOOKUP($A14894,AGOTADOS!$A$3:$H$4997,1,FALSE),"AGOTADO","SI HAY"),"")</f>
        <v/>
      </c>
    </row>
    <row r="14894" spans="12:13" ht="18" customHeight="1" x14ac:dyDescent="0.25">
      <c r="L14894" s="516"/>
      <c r="M14894" s="410" t="str">
        <f>IFERROR(IF($A14895=VLOOKUP($A14895,AGOTADOS!$A$3:$H$4997,1,FALSE),"AGOTADO","SI HAY"),"")</f>
        <v/>
      </c>
    </row>
    <row r="14895" spans="12:13" ht="18" customHeight="1" x14ac:dyDescent="0.25">
      <c r="L14895" s="516"/>
      <c r="M14895" s="410" t="str">
        <f>IFERROR(IF($A14896=VLOOKUP($A14896,AGOTADOS!$A$3:$H$4997,1,FALSE),"AGOTADO","SI HAY"),"")</f>
        <v/>
      </c>
    </row>
    <row r="14896" spans="12:13" ht="18" customHeight="1" x14ac:dyDescent="0.25">
      <c r="L14896" s="516"/>
      <c r="M14896" s="410" t="str">
        <f>IFERROR(IF($A14897=VLOOKUP($A14897,AGOTADOS!$A$3:$H$4997,1,FALSE),"AGOTADO","SI HAY"),"")</f>
        <v/>
      </c>
    </row>
    <row r="14897" spans="12:13" ht="18" customHeight="1" x14ac:dyDescent="0.25">
      <c r="L14897" s="516"/>
      <c r="M14897" s="410" t="str">
        <f>IFERROR(IF($A14898=VLOOKUP($A14898,AGOTADOS!$A$3:$H$4997,1,FALSE),"AGOTADO","SI HAY"),"")</f>
        <v/>
      </c>
    </row>
    <row r="14898" spans="12:13" ht="18" customHeight="1" x14ac:dyDescent="0.25">
      <c r="L14898" s="516"/>
      <c r="M14898" s="410" t="str">
        <f>IFERROR(IF($A14899=VLOOKUP($A14899,AGOTADOS!$A$3:$H$4997,1,FALSE),"AGOTADO","SI HAY"),"")</f>
        <v/>
      </c>
    </row>
    <row r="14899" spans="12:13" ht="18" customHeight="1" x14ac:dyDescent="0.25">
      <c r="L14899" s="516"/>
      <c r="M14899" s="410" t="str">
        <f>IFERROR(IF($A14900=VLOOKUP($A14900,AGOTADOS!$A$3:$H$4997,1,FALSE),"AGOTADO","SI HAY"),"")</f>
        <v/>
      </c>
    </row>
    <row r="14900" spans="12:13" ht="18" customHeight="1" x14ac:dyDescent="0.25">
      <c r="L14900" s="516"/>
      <c r="M14900" s="410" t="str">
        <f>IFERROR(IF($A14901=VLOOKUP($A14901,AGOTADOS!$A$3:$H$4997,1,FALSE),"AGOTADO","SI HAY"),"")</f>
        <v/>
      </c>
    </row>
    <row r="14901" spans="12:13" ht="18" customHeight="1" x14ac:dyDescent="0.25">
      <c r="L14901" s="516"/>
      <c r="M14901" s="410" t="str">
        <f>IFERROR(IF($A14902=VLOOKUP($A14902,AGOTADOS!$A$3:$H$4997,1,FALSE),"AGOTADO","SI HAY"),"")</f>
        <v/>
      </c>
    </row>
    <row r="14902" spans="12:13" ht="18" customHeight="1" x14ac:dyDescent="0.25">
      <c r="L14902" s="516"/>
      <c r="M14902" s="410" t="str">
        <f>IFERROR(IF($A14903=VLOOKUP($A14903,AGOTADOS!$A$3:$H$4997,1,FALSE),"AGOTADO","SI HAY"),"")</f>
        <v/>
      </c>
    </row>
    <row r="14903" spans="12:13" ht="18" customHeight="1" x14ac:dyDescent="0.25">
      <c r="L14903" s="516"/>
      <c r="M14903" s="410" t="str">
        <f>IFERROR(IF($A14904=VLOOKUP($A14904,AGOTADOS!$A$3:$H$4997,1,FALSE),"AGOTADO","SI HAY"),"")</f>
        <v/>
      </c>
    </row>
    <row r="14904" spans="12:13" ht="18" customHeight="1" x14ac:dyDescent="0.25">
      <c r="L14904" s="516"/>
      <c r="M14904" s="410" t="str">
        <f>IFERROR(IF($A14905=VLOOKUP($A14905,AGOTADOS!$A$3:$H$4997,1,FALSE),"AGOTADO","SI HAY"),"")</f>
        <v/>
      </c>
    </row>
    <row r="14905" spans="12:13" ht="18" customHeight="1" x14ac:dyDescent="0.25">
      <c r="L14905" s="516"/>
      <c r="M14905" s="410" t="str">
        <f>IFERROR(IF($A14906=VLOOKUP($A14906,AGOTADOS!$A$3:$H$4997,1,FALSE),"AGOTADO","SI HAY"),"")</f>
        <v/>
      </c>
    </row>
    <row r="14906" spans="12:13" ht="18" customHeight="1" x14ac:dyDescent="0.25">
      <c r="L14906" s="516"/>
      <c r="M14906" s="410" t="str">
        <f>IFERROR(IF($A14907=VLOOKUP($A14907,AGOTADOS!$A$3:$H$4997,1,FALSE),"AGOTADO","SI HAY"),"")</f>
        <v/>
      </c>
    </row>
    <row r="14907" spans="12:13" ht="18" customHeight="1" x14ac:dyDescent="0.25">
      <c r="L14907" s="516"/>
      <c r="M14907" s="410" t="str">
        <f>IFERROR(IF($A14908=VLOOKUP($A14908,AGOTADOS!$A$3:$H$4997,1,FALSE),"AGOTADO","SI HAY"),"")</f>
        <v/>
      </c>
    </row>
    <row r="14908" spans="12:13" ht="18" customHeight="1" x14ac:dyDescent="0.25">
      <c r="L14908" s="516"/>
      <c r="M14908" s="410" t="str">
        <f>IFERROR(IF($A14909=VLOOKUP($A14909,AGOTADOS!$A$3:$H$4997,1,FALSE),"AGOTADO","SI HAY"),"")</f>
        <v/>
      </c>
    </row>
    <row r="14909" spans="12:13" ht="18" customHeight="1" x14ac:dyDescent="0.25">
      <c r="L14909" s="516"/>
      <c r="M14909" s="410" t="str">
        <f>IFERROR(IF($A14910=VLOOKUP($A14910,AGOTADOS!$A$3:$H$4997,1,FALSE),"AGOTADO","SI HAY"),"")</f>
        <v/>
      </c>
    </row>
    <row r="14910" spans="12:13" ht="18" customHeight="1" x14ac:dyDescent="0.25">
      <c r="L14910" s="516"/>
      <c r="M14910" s="410" t="str">
        <f>IFERROR(IF($A14911=VLOOKUP($A14911,AGOTADOS!$A$3:$H$4997,1,FALSE),"AGOTADO","SI HAY"),"")</f>
        <v/>
      </c>
    </row>
    <row r="14911" spans="12:13" ht="18" customHeight="1" x14ac:dyDescent="0.25">
      <c r="L14911" s="516"/>
      <c r="M14911" s="410" t="str">
        <f>IFERROR(IF($A14912=VLOOKUP($A14912,AGOTADOS!$A$3:$H$4997,1,FALSE),"AGOTADO","SI HAY"),"")</f>
        <v/>
      </c>
    </row>
    <row r="14912" spans="12:13" ht="18" customHeight="1" x14ac:dyDescent="0.25">
      <c r="L14912" s="516"/>
      <c r="M14912" s="410" t="str">
        <f>IFERROR(IF($A14913=VLOOKUP($A14913,AGOTADOS!$A$3:$H$4997,1,FALSE),"AGOTADO","SI HAY"),"")</f>
        <v/>
      </c>
    </row>
    <row r="14913" spans="12:13" ht="18" customHeight="1" x14ac:dyDescent="0.25">
      <c r="L14913" s="516"/>
      <c r="M14913" s="410" t="str">
        <f>IFERROR(IF($A14914=VLOOKUP($A14914,AGOTADOS!$A$3:$H$4997,1,FALSE),"AGOTADO","SI HAY"),"")</f>
        <v/>
      </c>
    </row>
    <row r="14914" spans="12:13" ht="18" customHeight="1" x14ac:dyDescent="0.25">
      <c r="L14914" s="516"/>
      <c r="M14914" s="410" t="str">
        <f>IFERROR(IF($A14915=VLOOKUP($A14915,AGOTADOS!$A$3:$H$4997,1,FALSE),"AGOTADO","SI HAY"),"")</f>
        <v/>
      </c>
    </row>
    <row r="14915" spans="12:13" ht="18" customHeight="1" x14ac:dyDescent="0.25">
      <c r="L14915" s="516"/>
      <c r="M14915" s="410" t="str">
        <f>IFERROR(IF($A14916=VLOOKUP($A14916,AGOTADOS!$A$3:$H$4997,1,FALSE),"AGOTADO","SI HAY"),"")</f>
        <v/>
      </c>
    </row>
    <row r="14916" spans="12:13" ht="18" customHeight="1" x14ac:dyDescent="0.25">
      <c r="L14916" s="516"/>
      <c r="M14916" s="410" t="str">
        <f>IFERROR(IF($A14917=VLOOKUP($A14917,AGOTADOS!$A$3:$H$4997,1,FALSE),"AGOTADO","SI HAY"),"")</f>
        <v/>
      </c>
    </row>
    <row r="14917" spans="12:13" ht="18" customHeight="1" x14ac:dyDescent="0.25">
      <c r="L14917" s="516"/>
      <c r="M14917" s="410" t="str">
        <f>IFERROR(IF($A14918=VLOOKUP($A14918,AGOTADOS!$A$3:$H$4997,1,FALSE),"AGOTADO","SI HAY"),"")</f>
        <v/>
      </c>
    </row>
    <row r="14918" spans="12:13" ht="18" customHeight="1" x14ac:dyDescent="0.25">
      <c r="L14918" s="516"/>
      <c r="M14918" s="410" t="str">
        <f>IFERROR(IF($A14919=VLOOKUP($A14919,AGOTADOS!$A$3:$H$4997,1,FALSE),"AGOTADO","SI HAY"),"")</f>
        <v/>
      </c>
    </row>
    <row r="14919" spans="12:13" ht="18" customHeight="1" x14ac:dyDescent="0.25">
      <c r="L14919" s="516"/>
      <c r="M14919" s="410" t="str">
        <f>IFERROR(IF($A14920=VLOOKUP($A14920,AGOTADOS!$A$3:$H$4997,1,FALSE),"AGOTADO","SI HAY"),"")</f>
        <v/>
      </c>
    </row>
    <row r="14920" spans="12:13" ht="18" customHeight="1" x14ac:dyDescent="0.25">
      <c r="L14920" s="516"/>
      <c r="M14920" s="410" t="str">
        <f>IFERROR(IF($A14921=VLOOKUP($A14921,AGOTADOS!$A$3:$H$4997,1,FALSE),"AGOTADO","SI HAY"),"")</f>
        <v/>
      </c>
    </row>
    <row r="14921" spans="12:13" ht="18" customHeight="1" x14ac:dyDescent="0.25">
      <c r="L14921" s="516"/>
      <c r="M14921" s="410" t="str">
        <f>IFERROR(IF($A14922=VLOOKUP($A14922,AGOTADOS!$A$3:$H$4997,1,FALSE),"AGOTADO","SI HAY"),"")</f>
        <v/>
      </c>
    </row>
    <row r="14922" spans="12:13" ht="18" customHeight="1" x14ac:dyDescent="0.25">
      <c r="L14922" s="516"/>
      <c r="M14922" s="410" t="str">
        <f>IFERROR(IF($A14923=VLOOKUP($A14923,AGOTADOS!$A$3:$H$4997,1,FALSE),"AGOTADO","SI HAY"),"")</f>
        <v/>
      </c>
    </row>
    <row r="14923" spans="12:13" ht="18" customHeight="1" x14ac:dyDescent="0.25">
      <c r="L14923" s="516"/>
      <c r="M14923" s="410" t="str">
        <f>IFERROR(IF($A14924=VLOOKUP($A14924,AGOTADOS!$A$3:$H$4997,1,FALSE),"AGOTADO","SI HAY"),"")</f>
        <v/>
      </c>
    </row>
    <row r="14924" spans="12:13" ht="18" customHeight="1" x14ac:dyDescent="0.25">
      <c r="L14924" s="516"/>
      <c r="M14924" s="410" t="str">
        <f>IFERROR(IF($A14925=VLOOKUP($A14925,AGOTADOS!$A$3:$H$4997,1,FALSE),"AGOTADO","SI HAY"),"")</f>
        <v/>
      </c>
    </row>
    <row r="14925" spans="12:13" ht="18" customHeight="1" x14ac:dyDescent="0.25">
      <c r="L14925" s="516"/>
      <c r="M14925" s="410" t="str">
        <f>IFERROR(IF($A14926=VLOOKUP($A14926,AGOTADOS!$A$3:$H$4997,1,FALSE),"AGOTADO","SI HAY"),"")</f>
        <v/>
      </c>
    </row>
    <row r="14926" spans="12:13" ht="18" customHeight="1" x14ac:dyDescent="0.25">
      <c r="L14926" s="516"/>
      <c r="M14926" s="410" t="str">
        <f>IFERROR(IF($A14927=VLOOKUP($A14927,AGOTADOS!$A$3:$H$4997,1,FALSE),"AGOTADO","SI HAY"),"")</f>
        <v/>
      </c>
    </row>
    <row r="14927" spans="12:13" ht="18" customHeight="1" x14ac:dyDescent="0.25">
      <c r="L14927" s="516"/>
      <c r="M14927" s="410" t="str">
        <f>IFERROR(IF($A14928=VLOOKUP($A14928,AGOTADOS!$A$3:$H$4997,1,FALSE),"AGOTADO","SI HAY"),"")</f>
        <v/>
      </c>
    </row>
    <row r="14928" spans="12:13" ht="18" customHeight="1" x14ac:dyDescent="0.25">
      <c r="L14928" s="516"/>
      <c r="M14928" s="410" t="str">
        <f>IFERROR(IF($A14929=VLOOKUP($A14929,AGOTADOS!$A$3:$H$4997,1,FALSE),"AGOTADO","SI HAY"),"")</f>
        <v/>
      </c>
    </row>
    <row r="14929" spans="12:13" ht="18" customHeight="1" x14ac:dyDescent="0.25">
      <c r="L14929" s="516"/>
      <c r="M14929" s="410" t="str">
        <f>IFERROR(IF($A14930=VLOOKUP($A14930,AGOTADOS!$A$3:$H$4997,1,FALSE),"AGOTADO","SI HAY"),"")</f>
        <v/>
      </c>
    </row>
    <row r="14930" spans="12:13" ht="18" customHeight="1" x14ac:dyDescent="0.25">
      <c r="L14930" s="516"/>
      <c r="M14930" s="410" t="str">
        <f>IFERROR(IF($A14931=VLOOKUP($A14931,AGOTADOS!$A$3:$H$4997,1,FALSE),"AGOTADO","SI HAY"),"")</f>
        <v/>
      </c>
    </row>
    <row r="14931" spans="12:13" ht="18" customHeight="1" x14ac:dyDescent="0.25">
      <c r="L14931" s="516"/>
      <c r="M14931" s="410" t="str">
        <f>IFERROR(IF($A14932=VLOOKUP($A14932,AGOTADOS!$A$3:$H$4997,1,FALSE),"AGOTADO","SI HAY"),"")</f>
        <v/>
      </c>
    </row>
    <row r="14932" spans="12:13" ht="18" customHeight="1" x14ac:dyDescent="0.25">
      <c r="L14932" s="516"/>
      <c r="M14932" s="410" t="str">
        <f>IFERROR(IF($A14933=VLOOKUP($A14933,AGOTADOS!$A$3:$H$4997,1,FALSE),"AGOTADO","SI HAY"),"")</f>
        <v/>
      </c>
    </row>
    <row r="14933" spans="12:13" ht="18" customHeight="1" x14ac:dyDescent="0.25">
      <c r="L14933" s="516"/>
      <c r="M14933" s="410" t="str">
        <f>IFERROR(IF($A14934=VLOOKUP($A14934,AGOTADOS!$A$3:$H$4997,1,FALSE),"AGOTADO","SI HAY"),"")</f>
        <v/>
      </c>
    </row>
    <row r="14934" spans="12:13" ht="18" customHeight="1" x14ac:dyDescent="0.25">
      <c r="L14934" s="516"/>
      <c r="M14934" s="410" t="str">
        <f>IFERROR(IF($A14935=VLOOKUP($A14935,AGOTADOS!$A$3:$H$4997,1,FALSE),"AGOTADO","SI HAY"),"")</f>
        <v/>
      </c>
    </row>
    <row r="14935" spans="12:13" ht="18" customHeight="1" x14ac:dyDescent="0.25">
      <c r="L14935" s="516"/>
      <c r="M14935" s="410" t="str">
        <f>IFERROR(IF($A14936=VLOOKUP($A14936,AGOTADOS!$A$3:$H$4997,1,FALSE),"AGOTADO","SI HAY"),"")</f>
        <v/>
      </c>
    </row>
    <row r="14936" spans="12:13" ht="18" customHeight="1" x14ac:dyDescent="0.25">
      <c r="L14936" s="516"/>
      <c r="M14936" s="410" t="str">
        <f>IFERROR(IF($A14937=VLOOKUP($A14937,AGOTADOS!$A$3:$H$4997,1,FALSE),"AGOTADO","SI HAY"),"")</f>
        <v/>
      </c>
    </row>
    <row r="14937" spans="12:13" ht="18" customHeight="1" x14ac:dyDescent="0.25">
      <c r="L14937" s="516"/>
      <c r="M14937" s="410" t="str">
        <f>IFERROR(IF($A14938=VLOOKUP($A14938,AGOTADOS!$A$3:$H$4997,1,FALSE),"AGOTADO","SI HAY"),"")</f>
        <v/>
      </c>
    </row>
    <row r="14938" spans="12:13" ht="18" customHeight="1" x14ac:dyDescent="0.25">
      <c r="L14938" s="516"/>
      <c r="M14938" s="410" t="str">
        <f>IFERROR(IF($A14939=VLOOKUP($A14939,AGOTADOS!$A$3:$H$4997,1,FALSE),"AGOTADO","SI HAY"),"")</f>
        <v/>
      </c>
    </row>
    <row r="14939" spans="12:13" ht="18" customHeight="1" x14ac:dyDescent="0.25">
      <c r="L14939" s="516"/>
      <c r="M14939" s="410" t="str">
        <f>IFERROR(IF($A14940=VLOOKUP($A14940,AGOTADOS!$A$3:$H$4997,1,FALSE),"AGOTADO","SI HAY"),"")</f>
        <v/>
      </c>
    </row>
    <row r="14940" spans="12:13" ht="18" customHeight="1" x14ac:dyDescent="0.25">
      <c r="L14940" s="516"/>
      <c r="M14940" s="410" t="str">
        <f>IFERROR(IF($A14941=VLOOKUP($A14941,AGOTADOS!$A$3:$H$4997,1,FALSE),"AGOTADO","SI HAY"),"")</f>
        <v/>
      </c>
    </row>
    <row r="14941" spans="12:13" ht="18" customHeight="1" x14ac:dyDescent="0.25">
      <c r="L14941" s="516"/>
      <c r="M14941" s="410" t="str">
        <f>IFERROR(IF($A14942=VLOOKUP($A14942,AGOTADOS!$A$3:$H$4997,1,FALSE),"AGOTADO","SI HAY"),"")</f>
        <v/>
      </c>
    </row>
    <row r="14942" spans="12:13" ht="18" customHeight="1" x14ac:dyDescent="0.25">
      <c r="L14942" s="516"/>
      <c r="M14942" s="410" t="str">
        <f>IFERROR(IF($A14943=VLOOKUP($A14943,AGOTADOS!$A$3:$H$4997,1,FALSE),"AGOTADO","SI HAY"),"")</f>
        <v/>
      </c>
    </row>
    <row r="14943" spans="12:13" ht="18" customHeight="1" x14ac:dyDescent="0.25">
      <c r="L14943" s="516"/>
      <c r="M14943" s="410" t="str">
        <f>IFERROR(IF($A14944=VLOOKUP($A14944,AGOTADOS!$A$3:$H$4997,1,FALSE),"AGOTADO","SI HAY"),"")</f>
        <v/>
      </c>
    </row>
    <row r="14944" spans="12:13" ht="18" customHeight="1" x14ac:dyDescent="0.25">
      <c r="L14944" s="516"/>
      <c r="M14944" s="410" t="str">
        <f>IFERROR(IF($A14945=VLOOKUP($A14945,AGOTADOS!$A$3:$H$4997,1,FALSE),"AGOTADO","SI HAY"),"")</f>
        <v/>
      </c>
    </row>
    <row r="14945" spans="12:13" ht="18" customHeight="1" x14ac:dyDescent="0.25">
      <c r="L14945" s="516"/>
      <c r="M14945" s="410" t="str">
        <f>IFERROR(IF($A14946=VLOOKUP($A14946,AGOTADOS!$A$3:$H$4997,1,FALSE),"AGOTADO","SI HAY"),"")</f>
        <v/>
      </c>
    </row>
    <row r="14946" spans="12:13" ht="18" customHeight="1" x14ac:dyDescent="0.25">
      <c r="L14946" s="516"/>
      <c r="M14946" s="410" t="str">
        <f>IFERROR(IF($A14947=VLOOKUP($A14947,AGOTADOS!$A$3:$H$4997,1,FALSE),"AGOTADO","SI HAY"),"")</f>
        <v/>
      </c>
    </row>
    <row r="14947" spans="12:13" ht="18" customHeight="1" x14ac:dyDescent="0.25">
      <c r="L14947" s="516"/>
      <c r="M14947" s="410" t="str">
        <f>IFERROR(IF($A14948=VLOOKUP($A14948,AGOTADOS!$A$3:$H$4997,1,FALSE),"AGOTADO","SI HAY"),"")</f>
        <v/>
      </c>
    </row>
    <row r="14948" spans="12:13" ht="18" customHeight="1" x14ac:dyDescent="0.25">
      <c r="L14948" s="516"/>
      <c r="M14948" s="410" t="str">
        <f>IFERROR(IF($A14949=VLOOKUP($A14949,AGOTADOS!$A$3:$H$4997,1,FALSE),"AGOTADO","SI HAY"),"")</f>
        <v/>
      </c>
    </row>
    <row r="14949" spans="12:13" ht="18" customHeight="1" x14ac:dyDescent="0.25">
      <c r="L14949" s="516"/>
      <c r="M14949" s="410" t="str">
        <f>IFERROR(IF($A14950=VLOOKUP($A14950,AGOTADOS!$A$3:$H$4997,1,FALSE),"AGOTADO","SI HAY"),"")</f>
        <v/>
      </c>
    </row>
    <row r="14950" spans="12:13" ht="18" customHeight="1" x14ac:dyDescent="0.25">
      <c r="L14950" s="516"/>
      <c r="M14950" s="410" t="str">
        <f>IFERROR(IF($A14951=VLOOKUP($A14951,AGOTADOS!$A$3:$H$4997,1,FALSE),"AGOTADO","SI HAY"),"")</f>
        <v/>
      </c>
    </row>
    <row r="14951" spans="12:13" ht="18" customHeight="1" x14ac:dyDescent="0.25">
      <c r="L14951" s="516"/>
      <c r="M14951" s="410" t="str">
        <f>IFERROR(IF($A14952=VLOOKUP($A14952,AGOTADOS!$A$3:$H$4997,1,FALSE),"AGOTADO","SI HAY"),"")</f>
        <v/>
      </c>
    </row>
    <row r="14952" spans="12:13" ht="18" customHeight="1" x14ac:dyDescent="0.25">
      <c r="L14952" s="516"/>
      <c r="M14952" s="410" t="str">
        <f>IFERROR(IF($A14953=VLOOKUP($A14953,AGOTADOS!$A$3:$H$4997,1,FALSE),"AGOTADO","SI HAY"),"")</f>
        <v/>
      </c>
    </row>
    <row r="14953" spans="12:13" ht="18" customHeight="1" x14ac:dyDescent="0.25">
      <c r="L14953" s="516"/>
      <c r="M14953" s="410" t="str">
        <f>IFERROR(IF($A14954=VLOOKUP($A14954,AGOTADOS!$A$3:$H$4997,1,FALSE),"AGOTADO","SI HAY"),"")</f>
        <v/>
      </c>
    </row>
    <row r="14954" spans="12:13" ht="18" customHeight="1" x14ac:dyDescent="0.25">
      <c r="L14954" s="516"/>
      <c r="M14954" s="410" t="str">
        <f>IFERROR(IF($A14955=VLOOKUP($A14955,AGOTADOS!$A$3:$H$4997,1,FALSE),"AGOTADO","SI HAY"),"")</f>
        <v/>
      </c>
    </row>
    <row r="14955" spans="12:13" ht="18" customHeight="1" x14ac:dyDescent="0.25">
      <c r="L14955" s="516"/>
      <c r="M14955" s="410" t="str">
        <f>IFERROR(IF($A14956=VLOOKUP($A14956,AGOTADOS!$A$3:$H$4997,1,FALSE),"AGOTADO","SI HAY"),"")</f>
        <v/>
      </c>
    </row>
    <row r="14956" spans="12:13" ht="18" customHeight="1" x14ac:dyDescent="0.25">
      <c r="L14956" s="516"/>
      <c r="M14956" s="410" t="str">
        <f>IFERROR(IF($A14957=VLOOKUP($A14957,AGOTADOS!$A$3:$H$4997,1,FALSE),"AGOTADO","SI HAY"),"")</f>
        <v/>
      </c>
    </row>
    <row r="14957" spans="12:13" ht="18" customHeight="1" x14ac:dyDescent="0.25">
      <c r="L14957" s="516"/>
      <c r="M14957" s="410" t="str">
        <f>IFERROR(IF($A14958=VLOOKUP($A14958,AGOTADOS!$A$3:$H$4997,1,FALSE),"AGOTADO","SI HAY"),"")</f>
        <v/>
      </c>
    </row>
    <row r="14958" spans="12:13" ht="18" customHeight="1" x14ac:dyDescent="0.25">
      <c r="L14958" s="516"/>
      <c r="M14958" s="410" t="str">
        <f>IFERROR(IF($A14959=VLOOKUP($A14959,AGOTADOS!$A$3:$H$4997,1,FALSE),"AGOTADO","SI HAY"),"")</f>
        <v/>
      </c>
    </row>
    <row r="14959" spans="12:13" ht="18" customHeight="1" x14ac:dyDescent="0.25">
      <c r="L14959" s="516"/>
      <c r="M14959" s="410" t="str">
        <f>IFERROR(IF($A14960=VLOOKUP($A14960,AGOTADOS!$A$3:$H$4997,1,FALSE),"AGOTADO","SI HAY"),"")</f>
        <v/>
      </c>
    </row>
    <row r="14960" spans="12:13" ht="18" customHeight="1" x14ac:dyDescent="0.25">
      <c r="L14960" s="516"/>
      <c r="M14960" s="410" t="str">
        <f>IFERROR(IF($A14961=VLOOKUP($A14961,AGOTADOS!$A$3:$H$4997,1,FALSE),"AGOTADO","SI HAY"),"")</f>
        <v/>
      </c>
    </row>
    <row r="14961" spans="12:13" ht="18" customHeight="1" x14ac:dyDescent="0.25">
      <c r="L14961" s="516"/>
      <c r="M14961" s="410" t="str">
        <f>IFERROR(IF($A14962=VLOOKUP($A14962,AGOTADOS!$A$3:$H$4997,1,FALSE),"AGOTADO","SI HAY"),"")</f>
        <v/>
      </c>
    </row>
    <row r="14962" spans="12:13" ht="18" customHeight="1" x14ac:dyDescent="0.25">
      <c r="L14962" s="516"/>
      <c r="M14962" s="410" t="str">
        <f>IFERROR(IF($A14963=VLOOKUP($A14963,AGOTADOS!$A$3:$H$4997,1,FALSE),"AGOTADO","SI HAY"),"")</f>
        <v/>
      </c>
    </row>
    <row r="14963" spans="12:13" ht="18" customHeight="1" x14ac:dyDescent="0.25">
      <c r="L14963" s="516"/>
      <c r="M14963" s="410" t="str">
        <f>IFERROR(IF($A14964=VLOOKUP($A14964,AGOTADOS!$A$3:$H$4997,1,FALSE),"AGOTADO","SI HAY"),"")</f>
        <v/>
      </c>
    </row>
    <row r="14964" spans="12:13" ht="18" customHeight="1" x14ac:dyDescent="0.25">
      <c r="L14964" s="516"/>
      <c r="M14964" s="410" t="str">
        <f>IFERROR(IF($A14965=VLOOKUP($A14965,AGOTADOS!$A$3:$H$4997,1,FALSE),"AGOTADO","SI HAY"),"")</f>
        <v/>
      </c>
    </row>
    <row r="14965" spans="12:13" ht="18" customHeight="1" x14ac:dyDescent="0.25">
      <c r="L14965" s="516"/>
      <c r="M14965" s="410" t="str">
        <f>IFERROR(IF($A14966=VLOOKUP($A14966,AGOTADOS!$A$3:$H$4997,1,FALSE),"AGOTADO","SI HAY"),"")</f>
        <v/>
      </c>
    </row>
    <row r="14966" spans="12:13" ht="18" customHeight="1" x14ac:dyDescent="0.25">
      <c r="L14966" s="516"/>
      <c r="M14966" s="410" t="str">
        <f>IFERROR(IF($A14967=VLOOKUP($A14967,AGOTADOS!$A$3:$H$4997,1,FALSE),"AGOTADO","SI HAY"),"")</f>
        <v/>
      </c>
    </row>
    <row r="14967" spans="12:13" ht="18" customHeight="1" x14ac:dyDescent="0.25">
      <c r="L14967" s="516"/>
      <c r="M14967" s="410" t="str">
        <f>IFERROR(IF($A14968=VLOOKUP($A14968,AGOTADOS!$A$3:$H$4997,1,FALSE),"AGOTADO","SI HAY"),"")</f>
        <v/>
      </c>
    </row>
    <row r="14968" spans="12:13" ht="18" customHeight="1" x14ac:dyDescent="0.25">
      <c r="L14968" s="516"/>
      <c r="M14968" s="410" t="str">
        <f>IFERROR(IF($A14969=VLOOKUP($A14969,AGOTADOS!$A$3:$H$4997,1,FALSE),"AGOTADO","SI HAY"),"")</f>
        <v/>
      </c>
    </row>
    <row r="14969" spans="12:13" ht="18" customHeight="1" x14ac:dyDescent="0.25">
      <c r="L14969" s="516"/>
      <c r="M14969" s="410" t="str">
        <f>IFERROR(IF($A14970=VLOOKUP($A14970,AGOTADOS!$A$3:$H$4997,1,FALSE),"AGOTADO","SI HAY"),"")</f>
        <v/>
      </c>
    </row>
    <row r="14970" spans="12:13" ht="18" customHeight="1" x14ac:dyDescent="0.25">
      <c r="L14970" s="516"/>
      <c r="M14970" s="410" t="str">
        <f>IFERROR(IF($A14971=VLOOKUP($A14971,AGOTADOS!$A$3:$H$4997,1,FALSE),"AGOTADO","SI HAY"),"")</f>
        <v/>
      </c>
    </row>
    <row r="14971" spans="12:13" ht="18" customHeight="1" x14ac:dyDescent="0.25">
      <c r="L14971" s="516"/>
      <c r="M14971" s="410" t="str">
        <f>IFERROR(IF($A14972=VLOOKUP($A14972,AGOTADOS!$A$3:$H$4997,1,FALSE),"AGOTADO","SI HAY"),"")</f>
        <v/>
      </c>
    </row>
    <row r="14972" spans="12:13" ht="18" customHeight="1" x14ac:dyDescent="0.25">
      <c r="L14972" s="516"/>
      <c r="M14972" s="410" t="str">
        <f>IFERROR(IF($A14973=VLOOKUP($A14973,AGOTADOS!$A$3:$H$4997,1,FALSE),"AGOTADO","SI HAY"),"")</f>
        <v/>
      </c>
    </row>
    <row r="14973" spans="12:13" ht="18" customHeight="1" x14ac:dyDescent="0.25">
      <c r="L14973" s="516"/>
      <c r="M14973" s="410" t="str">
        <f>IFERROR(IF($A14974=VLOOKUP($A14974,AGOTADOS!$A$3:$H$4997,1,FALSE),"AGOTADO","SI HAY"),"")</f>
        <v/>
      </c>
    </row>
    <row r="14974" spans="12:13" ht="18" customHeight="1" x14ac:dyDescent="0.25">
      <c r="L14974" s="516"/>
      <c r="M14974" s="410" t="str">
        <f>IFERROR(IF($A14975=VLOOKUP($A14975,AGOTADOS!$A$3:$H$4997,1,FALSE),"AGOTADO","SI HAY"),"")</f>
        <v/>
      </c>
    </row>
    <row r="14975" spans="12:13" ht="18" customHeight="1" x14ac:dyDescent="0.25">
      <c r="L14975" s="516"/>
      <c r="M14975" s="410" t="str">
        <f>IFERROR(IF($A14976=VLOOKUP($A14976,AGOTADOS!$A$3:$H$4997,1,FALSE),"AGOTADO","SI HAY"),"")</f>
        <v/>
      </c>
    </row>
    <row r="14976" spans="12:13" ht="18" customHeight="1" x14ac:dyDescent="0.25">
      <c r="L14976" s="516"/>
      <c r="M14976" s="410" t="str">
        <f>IFERROR(IF($A14977=VLOOKUP($A14977,AGOTADOS!$A$3:$H$4997,1,FALSE),"AGOTADO","SI HAY"),"")</f>
        <v/>
      </c>
    </row>
    <row r="14977" spans="12:13" ht="18" customHeight="1" x14ac:dyDescent="0.25">
      <c r="L14977" s="516"/>
      <c r="M14977" s="410" t="str">
        <f>IFERROR(IF($A14978=VLOOKUP($A14978,AGOTADOS!$A$3:$H$4997,1,FALSE),"AGOTADO","SI HAY"),"")</f>
        <v/>
      </c>
    </row>
    <row r="14978" spans="12:13" ht="18" customHeight="1" x14ac:dyDescent="0.25">
      <c r="L14978" s="516"/>
      <c r="M14978" s="410" t="str">
        <f>IFERROR(IF($A14979=VLOOKUP($A14979,AGOTADOS!$A$3:$H$4997,1,FALSE),"AGOTADO","SI HAY"),"")</f>
        <v/>
      </c>
    </row>
    <row r="14979" spans="12:13" ht="18" customHeight="1" x14ac:dyDescent="0.25">
      <c r="L14979" s="516"/>
      <c r="M14979" s="410" t="str">
        <f>IFERROR(IF($A14980=VLOOKUP($A14980,AGOTADOS!$A$3:$H$4997,1,FALSE),"AGOTADO","SI HAY"),"")</f>
        <v/>
      </c>
    </row>
    <row r="14980" spans="12:13" ht="18" customHeight="1" x14ac:dyDescent="0.25">
      <c r="L14980" s="516"/>
      <c r="M14980" s="410" t="str">
        <f>IFERROR(IF($A14981=VLOOKUP($A14981,AGOTADOS!$A$3:$H$4997,1,FALSE),"AGOTADO","SI HAY"),"")</f>
        <v/>
      </c>
    </row>
    <row r="14981" spans="12:13" ht="18" customHeight="1" x14ac:dyDescent="0.25">
      <c r="L14981" s="516"/>
      <c r="M14981" s="410" t="str">
        <f>IFERROR(IF($A14982=VLOOKUP($A14982,AGOTADOS!$A$3:$H$4997,1,FALSE),"AGOTADO","SI HAY"),"")</f>
        <v/>
      </c>
    </row>
    <row r="14982" spans="12:13" ht="18" customHeight="1" x14ac:dyDescent="0.25">
      <c r="L14982" s="516"/>
      <c r="M14982" s="410" t="str">
        <f>IFERROR(IF($A14983=VLOOKUP($A14983,AGOTADOS!$A$3:$H$4997,1,FALSE),"AGOTADO","SI HAY"),"")</f>
        <v/>
      </c>
    </row>
    <row r="14983" spans="12:13" ht="18" customHeight="1" x14ac:dyDescent="0.25">
      <c r="L14983" s="516"/>
      <c r="M14983" s="410" t="str">
        <f>IFERROR(IF($A14984=VLOOKUP($A14984,AGOTADOS!$A$3:$H$4997,1,FALSE),"AGOTADO","SI HAY"),"")</f>
        <v/>
      </c>
    </row>
    <row r="14984" spans="12:13" ht="18" customHeight="1" x14ac:dyDescent="0.25">
      <c r="L14984" s="516"/>
      <c r="M14984" s="410" t="str">
        <f>IFERROR(IF($A14985=VLOOKUP($A14985,AGOTADOS!$A$3:$H$4997,1,FALSE),"AGOTADO","SI HAY"),"")</f>
        <v/>
      </c>
    </row>
    <row r="14985" spans="12:13" ht="18" customHeight="1" x14ac:dyDescent="0.25">
      <c r="L14985" s="516"/>
      <c r="M14985" s="410" t="str">
        <f>IFERROR(IF($A14986=VLOOKUP($A14986,AGOTADOS!$A$3:$H$4997,1,FALSE),"AGOTADO","SI HAY"),"")</f>
        <v/>
      </c>
    </row>
    <row r="14986" spans="12:13" ht="18" customHeight="1" x14ac:dyDescent="0.25">
      <c r="L14986" s="516"/>
      <c r="M14986" s="410" t="str">
        <f>IFERROR(IF($A14987=VLOOKUP($A14987,AGOTADOS!$A$3:$H$4997,1,FALSE),"AGOTADO","SI HAY"),"")</f>
        <v/>
      </c>
    </row>
    <row r="14987" spans="12:13" ht="18" customHeight="1" x14ac:dyDescent="0.25">
      <c r="L14987" s="516"/>
      <c r="M14987" s="410" t="str">
        <f>IFERROR(IF($A14988=VLOOKUP($A14988,AGOTADOS!$A$3:$H$4997,1,FALSE),"AGOTADO","SI HAY"),"")</f>
        <v/>
      </c>
    </row>
    <row r="14988" spans="12:13" ht="18" customHeight="1" x14ac:dyDescent="0.25">
      <c r="L14988" s="516"/>
      <c r="M14988" s="410" t="str">
        <f>IFERROR(IF($A14989=VLOOKUP($A14989,AGOTADOS!$A$3:$H$4997,1,FALSE),"AGOTADO","SI HAY"),"")</f>
        <v/>
      </c>
    </row>
    <row r="14989" spans="12:13" ht="18" customHeight="1" x14ac:dyDescent="0.25">
      <c r="L14989" s="516"/>
      <c r="M14989" s="410" t="str">
        <f>IFERROR(IF($A14990=VLOOKUP($A14990,AGOTADOS!$A$3:$H$4997,1,FALSE),"AGOTADO","SI HAY"),"")</f>
        <v/>
      </c>
    </row>
    <row r="14990" spans="12:13" ht="18" customHeight="1" x14ac:dyDescent="0.25">
      <c r="L14990" s="516"/>
      <c r="M14990" s="410" t="str">
        <f>IFERROR(IF($A14991=VLOOKUP($A14991,AGOTADOS!$A$3:$H$4997,1,FALSE),"AGOTADO","SI HAY"),"")</f>
        <v/>
      </c>
    </row>
    <row r="14991" spans="12:13" ht="18" customHeight="1" x14ac:dyDescent="0.25">
      <c r="L14991" s="516"/>
      <c r="M14991" s="410" t="str">
        <f>IFERROR(IF($A14992=VLOOKUP($A14992,AGOTADOS!$A$3:$H$4997,1,FALSE),"AGOTADO","SI HAY"),"")</f>
        <v/>
      </c>
    </row>
    <row r="14992" spans="12:13" ht="18" customHeight="1" x14ac:dyDescent="0.25">
      <c r="L14992" s="516"/>
      <c r="M14992" s="410" t="str">
        <f>IFERROR(IF($A14993=VLOOKUP($A14993,AGOTADOS!$A$3:$H$4997,1,FALSE),"AGOTADO","SI HAY"),"")</f>
        <v/>
      </c>
    </row>
    <row r="14993" spans="12:13" ht="18" customHeight="1" x14ac:dyDescent="0.25">
      <c r="L14993" s="516"/>
      <c r="M14993" s="410" t="str">
        <f>IFERROR(IF($A14994=VLOOKUP($A14994,AGOTADOS!$A$3:$H$4997,1,FALSE),"AGOTADO","SI HAY"),"")</f>
        <v/>
      </c>
    </row>
    <row r="14994" spans="12:13" ht="18" customHeight="1" x14ac:dyDescent="0.25">
      <c r="L14994" s="516"/>
      <c r="M14994" s="410" t="str">
        <f>IFERROR(IF($A14995=VLOOKUP($A14995,AGOTADOS!$A$3:$H$4997,1,FALSE),"AGOTADO","SI HAY"),"")</f>
        <v/>
      </c>
    </row>
    <row r="14995" spans="12:13" ht="18" customHeight="1" x14ac:dyDescent="0.25">
      <c r="L14995" s="516"/>
      <c r="M14995" s="410" t="str">
        <f>IFERROR(IF($A14996=VLOOKUP($A14996,AGOTADOS!$A$3:$H$4997,1,FALSE),"AGOTADO","SI HAY"),"")</f>
        <v/>
      </c>
    </row>
    <row r="14996" spans="12:13" ht="18" customHeight="1" x14ac:dyDescent="0.25">
      <c r="L14996" s="516"/>
      <c r="M14996" s="410" t="str">
        <f>IFERROR(IF($A14997=VLOOKUP($A14997,AGOTADOS!$A$3:$H$4997,1,FALSE),"AGOTADO","SI HAY"),"")</f>
        <v/>
      </c>
    </row>
    <row r="14997" spans="12:13" ht="18" customHeight="1" x14ac:dyDescent="0.25">
      <c r="L14997" s="516"/>
      <c r="M14997" s="410" t="str">
        <f>IFERROR(IF($A14998=VLOOKUP($A14998,AGOTADOS!$A$3:$H$4997,1,FALSE),"AGOTADO","SI HAY"),"")</f>
        <v/>
      </c>
    </row>
    <row r="14998" spans="12:13" ht="18" customHeight="1" x14ac:dyDescent="0.25">
      <c r="L14998" s="516"/>
      <c r="M14998" s="410" t="str">
        <f>IFERROR(IF($A14999=VLOOKUP($A14999,AGOTADOS!$A$3:$H$4997,1,FALSE),"AGOTADO","SI HAY"),"")</f>
        <v/>
      </c>
    </row>
    <row r="14999" spans="12:13" ht="18" customHeight="1" x14ac:dyDescent="0.25">
      <c r="L14999" s="516"/>
      <c r="M14999" s="410" t="str">
        <f>IFERROR(IF($A15000=VLOOKUP($A15000,AGOTADOS!$A$3:$H$4997,1,FALSE),"AGOTADO","SI HAY"),"")</f>
        <v/>
      </c>
    </row>
    <row r="15000" spans="12:13" ht="18" customHeight="1" x14ac:dyDescent="0.25">
      <c r="L15000" s="516"/>
      <c r="M15000" s="410" t="str">
        <f>IFERROR(IF($A15001=VLOOKUP($A15001,AGOTADOS!$A$3:$H$4997,1,FALSE),"AGOTADO","SI HAY"),"")</f>
        <v/>
      </c>
    </row>
    <row r="15001" spans="12:13" ht="18" customHeight="1" x14ac:dyDescent="0.25">
      <c r="L15001" s="516"/>
      <c r="M15001" s="410" t="str">
        <f>IFERROR(IF($A15002=VLOOKUP($A15002,AGOTADOS!$A$3:$H$4997,1,FALSE),"AGOTADO","SI HAY"),"")</f>
        <v/>
      </c>
    </row>
    <row r="15002" spans="12:13" ht="18" customHeight="1" x14ac:dyDescent="0.25">
      <c r="L15002" s="516"/>
      <c r="M15002" s="410" t="str">
        <f>IFERROR(IF($A15003=VLOOKUP($A15003,AGOTADOS!$A$3:$H$4997,1,FALSE),"AGOTADO","SI HAY"),"")</f>
        <v/>
      </c>
    </row>
    <row r="15003" spans="12:13" ht="18" customHeight="1" x14ac:dyDescent="0.25">
      <c r="L15003" s="516"/>
      <c r="M15003" s="410" t="str">
        <f>IFERROR(IF($A15004=VLOOKUP($A15004,AGOTADOS!$A$3:$H$4997,1,FALSE),"AGOTADO","SI HAY"),"")</f>
        <v/>
      </c>
    </row>
    <row r="15004" spans="12:13" ht="18" customHeight="1" x14ac:dyDescent="0.25">
      <c r="L15004" s="516"/>
      <c r="M15004" s="410" t="str">
        <f>IFERROR(IF($A15005=VLOOKUP($A15005,AGOTADOS!$A$3:$H$4997,1,FALSE),"AGOTADO","SI HAY"),"")</f>
        <v/>
      </c>
    </row>
    <row r="15005" spans="12:13" ht="18" customHeight="1" x14ac:dyDescent="0.25">
      <c r="L15005" s="516"/>
      <c r="M15005" s="410" t="str">
        <f>IFERROR(IF($A15006=VLOOKUP($A15006,AGOTADOS!$A$3:$H$4997,1,FALSE),"AGOTADO","SI HAY"),"")</f>
        <v/>
      </c>
    </row>
    <row r="15006" spans="12:13" ht="18" customHeight="1" x14ac:dyDescent="0.25">
      <c r="L15006" s="516"/>
      <c r="M15006" s="410" t="str">
        <f>IFERROR(IF($A15007=VLOOKUP($A15007,AGOTADOS!$A$3:$H$4997,1,FALSE),"AGOTADO","SI HAY"),"")</f>
        <v/>
      </c>
    </row>
    <row r="15007" spans="12:13" ht="18" customHeight="1" x14ac:dyDescent="0.25">
      <c r="L15007" s="516"/>
      <c r="M15007" s="410" t="str">
        <f>IFERROR(IF($A15008=VLOOKUP($A15008,AGOTADOS!$A$3:$H$4997,1,FALSE),"AGOTADO","SI HAY"),"")</f>
        <v/>
      </c>
    </row>
    <row r="15008" spans="12:13" ht="18" customHeight="1" x14ac:dyDescent="0.25">
      <c r="L15008" s="516"/>
      <c r="M15008" s="410" t="str">
        <f>IFERROR(IF($A15009=VLOOKUP($A15009,AGOTADOS!$A$3:$H$4997,1,FALSE),"AGOTADO","SI HAY"),"")</f>
        <v/>
      </c>
    </row>
    <row r="15009" spans="12:13" ht="18" customHeight="1" x14ac:dyDescent="0.25">
      <c r="L15009" s="516"/>
      <c r="M15009" s="410" t="str">
        <f>IFERROR(IF($A15010=VLOOKUP($A15010,AGOTADOS!$A$3:$H$4997,1,FALSE),"AGOTADO","SI HAY"),"")</f>
        <v/>
      </c>
    </row>
    <row r="15010" spans="12:13" ht="18" customHeight="1" x14ac:dyDescent="0.25">
      <c r="L15010" s="516"/>
      <c r="M15010" s="410" t="str">
        <f>IFERROR(IF($A15011=VLOOKUP($A15011,AGOTADOS!$A$3:$H$4997,1,FALSE),"AGOTADO","SI HAY"),"")</f>
        <v/>
      </c>
    </row>
    <row r="15011" spans="12:13" ht="18" customHeight="1" x14ac:dyDescent="0.25">
      <c r="L15011" s="516"/>
      <c r="M15011" s="410" t="str">
        <f>IFERROR(IF($A15012=VLOOKUP($A15012,AGOTADOS!$A$3:$H$4997,1,FALSE),"AGOTADO","SI HAY"),"")</f>
        <v/>
      </c>
    </row>
    <row r="15012" spans="12:13" ht="18" customHeight="1" x14ac:dyDescent="0.25">
      <c r="L15012" s="516"/>
      <c r="M15012" s="410" t="str">
        <f>IFERROR(IF($A15013=VLOOKUP($A15013,AGOTADOS!$A$3:$H$4997,1,FALSE),"AGOTADO","SI HAY"),"")</f>
        <v/>
      </c>
    </row>
    <row r="15013" spans="12:13" ht="18" customHeight="1" x14ac:dyDescent="0.25">
      <c r="L15013" s="516"/>
      <c r="M15013" s="410" t="str">
        <f>IFERROR(IF($A15014=VLOOKUP($A15014,AGOTADOS!$A$3:$H$4997,1,FALSE),"AGOTADO","SI HAY"),"")</f>
        <v/>
      </c>
    </row>
    <row r="15014" spans="12:13" ht="18" customHeight="1" x14ac:dyDescent="0.25">
      <c r="L15014" s="516"/>
      <c r="M15014" s="410" t="str">
        <f>IFERROR(IF($A15015=VLOOKUP($A15015,AGOTADOS!$A$3:$H$4997,1,FALSE),"AGOTADO","SI HAY"),"")</f>
        <v/>
      </c>
    </row>
    <row r="15015" spans="12:13" ht="18" customHeight="1" x14ac:dyDescent="0.25">
      <c r="L15015" s="516"/>
      <c r="M15015" s="410" t="str">
        <f>IFERROR(IF($A15016=VLOOKUP($A15016,AGOTADOS!$A$3:$H$4997,1,FALSE),"AGOTADO","SI HAY"),"")</f>
        <v/>
      </c>
    </row>
    <row r="15016" spans="12:13" ht="18" customHeight="1" x14ac:dyDescent="0.25">
      <c r="L15016" s="516"/>
      <c r="M15016" s="410" t="str">
        <f>IFERROR(IF($A15017=VLOOKUP($A15017,AGOTADOS!$A$3:$H$4997,1,FALSE),"AGOTADO","SI HAY"),"")</f>
        <v/>
      </c>
    </row>
    <row r="15017" spans="12:13" ht="18" customHeight="1" x14ac:dyDescent="0.25">
      <c r="L15017" s="516"/>
      <c r="M15017" s="410" t="str">
        <f>IFERROR(IF($A15018=VLOOKUP($A15018,AGOTADOS!$A$3:$H$4997,1,FALSE),"AGOTADO","SI HAY"),"")</f>
        <v/>
      </c>
    </row>
    <row r="15018" spans="12:13" ht="18" customHeight="1" x14ac:dyDescent="0.25">
      <c r="L15018" s="516"/>
      <c r="M15018" s="410" t="str">
        <f>IFERROR(IF($A15019=VLOOKUP($A15019,AGOTADOS!$A$3:$H$4997,1,FALSE),"AGOTADO","SI HAY"),"")</f>
        <v/>
      </c>
    </row>
    <row r="15019" spans="12:13" ht="18" customHeight="1" x14ac:dyDescent="0.25">
      <c r="L15019" s="516"/>
      <c r="M15019" s="410" t="str">
        <f>IFERROR(IF($A15020=VLOOKUP($A15020,AGOTADOS!$A$3:$H$4997,1,FALSE),"AGOTADO","SI HAY"),"")</f>
        <v/>
      </c>
    </row>
    <row r="15020" spans="12:13" ht="18" customHeight="1" x14ac:dyDescent="0.25">
      <c r="L15020" s="516"/>
      <c r="M15020" s="410" t="str">
        <f>IFERROR(IF($A15021=VLOOKUP($A15021,AGOTADOS!$A$3:$H$4997,1,FALSE),"AGOTADO","SI HAY"),"")</f>
        <v/>
      </c>
    </row>
    <row r="15021" spans="12:13" ht="18" customHeight="1" x14ac:dyDescent="0.25">
      <c r="L15021" s="516"/>
      <c r="M15021" s="410" t="str">
        <f>IFERROR(IF($A15022=VLOOKUP($A15022,AGOTADOS!$A$3:$H$4997,1,FALSE),"AGOTADO","SI HAY"),"")</f>
        <v/>
      </c>
    </row>
    <row r="15022" spans="12:13" ht="18" customHeight="1" x14ac:dyDescent="0.25">
      <c r="L15022" s="516"/>
      <c r="M15022" s="410" t="str">
        <f>IFERROR(IF($A15023=VLOOKUP($A15023,AGOTADOS!$A$3:$H$4997,1,FALSE),"AGOTADO","SI HAY"),"")</f>
        <v/>
      </c>
    </row>
    <row r="15023" spans="12:13" ht="18" customHeight="1" x14ac:dyDescent="0.25">
      <c r="L15023" s="516"/>
      <c r="M15023" s="410" t="str">
        <f>IFERROR(IF($A15024=VLOOKUP($A15024,AGOTADOS!$A$3:$H$4997,1,FALSE),"AGOTADO","SI HAY"),"")</f>
        <v/>
      </c>
    </row>
    <row r="15024" spans="12:13" ht="18" customHeight="1" x14ac:dyDescent="0.25">
      <c r="L15024" s="516"/>
      <c r="M15024" s="410" t="str">
        <f>IFERROR(IF($A15025=VLOOKUP($A15025,AGOTADOS!$A$3:$H$4997,1,FALSE),"AGOTADO","SI HAY"),"")</f>
        <v/>
      </c>
    </row>
    <row r="15025" spans="12:13" ht="18" customHeight="1" x14ac:dyDescent="0.25">
      <c r="L15025" s="516"/>
      <c r="M15025" s="410" t="str">
        <f>IFERROR(IF($A15026=VLOOKUP($A15026,AGOTADOS!$A$3:$H$4997,1,FALSE),"AGOTADO","SI HAY"),"")</f>
        <v/>
      </c>
    </row>
    <row r="15026" spans="12:13" ht="18" customHeight="1" x14ac:dyDescent="0.25">
      <c r="L15026" s="516"/>
      <c r="M15026" s="410" t="str">
        <f>IFERROR(IF($A15027=VLOOKUP($A15027,AGOTADOS!$A$3:$H$4997,1,FALSE),"AGOTADO","SI HAY"),"")</f>
        <v/>
      </c>
    </row>
    <row r="15027" spans="12:13" ht="18" customHeight="1" x14ac:dyDescent="0.25">
      <c r="L15027" s="516"/>
      <c r="M15027" s="410" t="str">
        <f>IFERROR(IF($A15028=VLOOKUP($A15028,AGOTADOS!$A$3:$H$4997,1,FALSE),"AGOTADO","SI HAY"),"")</f>
        <v/>
      </c>
    </row>
    <row r="15028" spans="12:13" ht="18" customHeight="1" x14ac:dyDescent="0.25">
      <c r="L15028" s="516"/>
      <c r="M15028" s="410" t="str">
        <f>IFERROR(IF($A15029=VLOOKUP($A15029,AGOTADOS!$A$3:$H$4997,1,FALSE),"AGOTADO","SI HAY"),"")</f>
        <v/>
      </c>
    </row>
    <row r="15029" spans="12:13" ht="18" customHeight="1" x14ac:dyDescent="0.25">
      <c r="L15029" s="516"/>
      <c r="M15029" s="410" t="str">
        <f>IFERROR(IF($A15030=VLOOKUP($A15030,AGOTADOS!$A$3:$H$4997,1,FALSE),"AGOTADO","SI HAY"),"")</f>
        <v/>
      </c>
    </row>
    <row r="15030" spans="12:13" ht="18" customHeight="1" x14ac:dyDescent="0.25">
      <c r="L15030" s="516"/>
      <c r="M15030" s="410" t="str">
        <f>IFERROR(IF($A15031=VLOOKUP($A15031,AGOTADOS!$A$3:$H$4997,1,FALSE),"AGOTADO","SI HAY"),"")</f>
        <v/>
      </c>
    </row>
    <row r="15031" spans="12:13" ht="18" customHeight="1" x14ac:dyDescent="0.25">
      <c r="L15031" s="516"/>
      <c r="M15031" s="410" t="str">
        <f>IFERROR(IF($A15032=VLOOKUP($A15032,AGOTADOS!$A$3:$H$4997,1,FALSE),"AGOTADO","SI HAY"),"")</f>
        <v/>
      </c>
    </row>
    <row r="15032" spans="12:13" ht="18" customHeight="1" x14ac:dyDescent="0.25">
      <c r="L15032" s="516"/>
      <c r="M15032" s="410" t="str">
        <f>IFERROR(IF($A15033=VLOOKUP($A15033,AGOTADOS!$A$3:$H$4997,1,FALSE),"AGOTADO","SI HAY"),"")</f>
        <v/>
      </c>
    </row>
    <row r="15033" spans="12:13" ht="18" customHeight="1" x14ac:dyDescent="0.25">
      <c r="L15033" s="516"/>
      <c r="M15033" s="410" t="str">
        <f>IFERROR(IF($A15034=VLOOKUP($A15034,AGOTADOS!$A$3:$H$4997,1,FALSE),"AGOTADO","SI HAY"),"")</f>
        <v/>
      </c>
    </row>
    <row r="15034" spans="12:13" ht="18" customHeight="1" x14ac:dyDescent="0.25">
      <c r="L15034" s="516"/>
      <c r="M15034" s="410" t="str">
        <f>IFERROR(IF($A15035=VLOOKUP($A15035,AGOTADOS!$A$3:$H$4997,1,FALSE),"AGOTADO","SI HAY"),"")</f>
        <v/>
      </c>
    </row>
    <row r="15035" spans="12:13" ht="18" customHeight="1" x14ac:dyDescent="0.25">
      <c r="L15035" s="516"/>
      <c r="M15035" s="410" t="str">
        <f>IFERROR(IF($A15036=VLOOKUP($A15036,AGOTADOS!$A$3:$H$4997,1,FALSE),"AGOTADO","SI HAY"),"")</f>
        <v/>
      </c>
    </row>
    <row r="15036" spans="12:13" ht="18" customHeight="1" x14ac:dyDescent="0.25">
      <c r="L15036" s="516"/>
      <c r="M15036" s="410" t="str">
        <f>IFERROR(IF($A15037=VLOOKUP($A15037,AGOTADOS!$A$3:$H$4997,1,FALSE),"AGOTADO","SI HAY"),"")</f>
        <v/>
      </c>
    </row>
    <row r="15037" spans="12:13" ht="18" customHeight="1" x14ac:dyDescent="0.25">
      <c r="L15037" s="516"/>
      <c r="M15037" s="410" t="str">
        <f>IFERROR(IF($A15038=VLOOKUP($A15038,AGOTADOS!$A$3:$H$4997,1,FALSE),"AGOTADO","SI HAY"),"")</f>
        <v/>
      </c>
    </row>
    <row r="15038" spans="12:13" ht="18" customHeight="1" x14ac:dyDescent="0.25">
      <c r="L15038" s="516"/>
      <c r="M15038" s="410" t="str">
        <f>IFERROR(IF($A15039=VLOOKUP($A15039,AGOTADOS!$A$3:$H$4997,1,FALSE),"AGOTADO","SI HAY"),"")</f>
        <v/>
      </c>
    </row>
    <row r="15039" spans="12:13" ht="18" customHeight="1" x14ac:dyDescent="0.25">
      <c r="L15039" s="516"/>
      <c r="M15039" s="410" t="str">
        <f>IFERROR(IF($A15040=VLOOKUP($A15040,AGOTADOS!$A$3:$H$4997,1,FALSE),"AGOTADO","SI HAY"),"")</f>
        <v/>
      </c>
    </row>
    <row r="15040" spans="12:13" ht="18" customHeight="1" x14ac:dyDescent="0.25">
      <c r="L15040" s="516"/>
      <c r="M15040" s="410" t="str">
        <f>IFERROR(IF($A15041=VLOOKUP($A15041,AGOTADOS!$A$3:$H$4997,1,FALSE),"AGOTADO","SI HAY"),"")</f>
        <v/>
      </c>
    </row>
    <row r="15041" spans="12:13" ht="18" customHeight="1" x14ac:dyDescent="0.25">
      <c r="L15041" s="516"/>
      <c r="M15041" s="410" t="str">
        <f>IFERROR(IF($A15042=VLOOKUP($A15042,AGOTADOS!$A$3:$H$4997,1,FALSE),"AGOTADO","SI HAY"),"")</f>
        <v/>
      </c>
    </row>
    <row r="15042" spans="12:13" ht="18" customHeight="1" x14ac:dyDescent="0.25">
      <c r="L15042" s="516"/>
      <c r="M15042" s="410" t="str">
        <f>IFERROR(IF($A15043=VLOOKUP($A15043,AGOTADOS!$A$3:$H$4997,1,FALSE),"AGOTADO","SI HAY"),"")</f>
        <v/>
      </c>
    </row>
    <row r="15043" spans="12:13" ht="18" customHeight="1" x14ac:dyDescent="0.25">
      <c r="L15043" s="516"/>
      <c r="M15043" s="410" t="str">
        <f>IFERROR(IF($A15044=VLOOKUP($A15044,AGOTADOS!$A$3:$H$4997,1,FALSE),"AGOTADO","SI HAY"),"")</f>
        <v/>
      </c>
    </row>
    <row r="15044" spans="12:13" ht="18" customHeight="1" x14ac:dyDescent="0.25">
      <c r="L15044" s="516"/>
      <c r="M15044" s="410" t="str">
        <f>IFERROR(IF($A15045=VLOOKUP($A15045,AGOTADOS!$A$3:$H$4997,1,FALSE),"AGOTADO","SI HAY"),"")</f>
        <v/>
      </c>
    </row>
    <row r="15045" spans="12:13" ht="18" customHeight="1" x14ac:dyDescent="0.25">
      <c r="L15045" s="516"/>
      <c r="M15045" s="410" t="str">
        <f>IFERROR(IF($A15046=VLOOKUP($A15046,AGOTADOS!$A$3:$H$4997,1,FALSE),"AGOTADO","SI HAY"),"")</f>
        <v/>
      </c>
    </row>
    <row r="15046" spans="12:13" ht="18" customHeight="1" x14ac:dyDescent="0.25">
      <c r="L15046" s="516"/>
      <c r="M15046" s="410" t="str">
        <f>IFERROR(IF($A15047=VLOOKUP($A15047,AGOTADOS!$A$3:$H$4997,1,FALSE),"AGOTADO","SI HAY"),"")</f>
        <v/>
      </c>
    </row>
    <row r="15047" spans="12:13" ht="18" customHeight="1" x14ac:dyDescent="0.25">
      <c r="L15047" s="516"/>
      <c r="M15047" s="410" t="str">
        <f>IFERROR(IF($A15048=VLOOKUP($A15048,AGOTADOS!$A$3:$H$4997,1,FALSE),"AGOTADO","SI HAY"),"")</f>
        <v/>
      </c>
    </row>
    <row r="15048" spans="12:13" ht="18" customHeight="1" x14ac:dyDescent="0.25">
      <c r="L15048" s="516"/>
      <c r="M15048" s="410" t="str">
        <f>IFERROR(IF($A15049=VLOOKUP($A15049,AGOTADOS!$A$3:$H$4997,1,FALSE),"AGOTADO","SI HAY"),"")</f>
        <v/>
      </c>
    </row>
    <row r="15049" spans="12:13" ht="18" customHeight="1" x14ac:dyDescent="0.25">
      <c r="L15049" s="516"/>
      <c r="M15049" s="410" t="str">
        <f>IFERROR(IF($A15050=VLOOKUP($A15050,AGOTADOS!$A$3:$H$4997,1,FALSE),"AGOTADO","SI HAY"),"")</f>
        <v/>
      </c>
    </row>
    <row r="15050" spans="12:13" ht="18" customHeight="1" x14ac:dyDescent="0.25">
      <c r="L15050" s="516"/>
      <c r="M15050" s="410" t="str">
        <f>IFERROR(IF($A15051=VLOOKUP($A15051,AGOTADOS!$A$3:$H$4997,1,FALSE),"AGOTADO","SI HAY"),"")</f>
        <v/>
      </c>
    </row>
    <row r="15051" spans="12:13" ht="18" customHeight="1" x14ac:dyDescent="0.25">
      <c r="L15051" s="516"/>
      <c r="M15051" s="410" t="str">
        <f>IFERROR(IF($A15052=VLOOKUP($A15052,AGOTADOS!$A$3:$H$4997,1,FALSE),"AGOTADO","SI HAY"),"")</f>
        <v/>
      </c>
    </row>
    <row r="15052" spans="12:13" ht="18" customHeight="1" x14ac:dyDescent="0.25">
      <c r="L15052" s="516"/>
      <c r="M15052" s="410" t="str">
        <f>IFERROR(IF($A15053=VLOOKUP($A15053,AGOTADOS!$A$3:$H$4997,1,FALSE),"AGOTADO","SI HAY"),"")</f>
        <v/>
      </c>
    </row>
    <row r="15053" spans="12:13" ht="18" customHeight="1" x14ac:dyDescent="0.25">
      <c r="L15053" s="516"/>
      <c r="M15053" s="410" t="str">
        <f>IFERROR(IF($A15054=VLOOKUP($A15054,AGOTADOS!$A$3:$H$4997,1,FALSE),"AGOTADO","SI HAY"),"")</f>
        <v/>
      </c>
    </row>
    <row r="15054" spans="12:13" ht="18" customHeight="1" x14ac:dyDescent="0.25">
      <c r="L15054" s="516"/>
      <c r="M15054" s="410" t="str">
        <f>IFERROR(IF($A15055=VLOOKUP($A15055,AGOTADOS!$A$3:$H$4997,1,FALSE),"AGOTADO","SI HAY"),"")</f>
        <v/>
      </c>
    </row>
    <row r="15055" spans="12:13" ht="18" customHeight="1" x14ac:dyDescent="0.25">
      <c r="L15055" s="516"/>
      <c r="M15055" s="410" t="str">
        <f>IFERROR(IF($A15056=VLOOKUP($A15056,AGOTADOS!$A$3:$H$4997,1,FALSE),"AGOTADO","SI HAY"),"")</f>
        <v/>
      </c>
    </row>
    <row r="15056" spans="12:13" ht="18" customHeight="1" x14ac:dyDescent="0.25">
      <c r="L15056" s="516"/>
      <c r="M15056" s="410" t="str">
        <f>IFERROR(IF($A15057=VLOOKUP($A15057,AGOTADOS!$A$3:$H$4997,1,FALSE),"AGOTADO","SI HAY"),"")</f>
        <v/>
      </c>
    </row>
    <row r="15057" spans="12:13" ht="18" customHeight="1" x14ac:dyDescent="0.25">
      <c r="L15057" s="516"/>
      <c r="M15057" s="410" t="str">
        <f>IFERROR(IF($A15058=VLOOKUP($A15058,AGOTADOS!$A$3:$H$4997,1,FALSE),"AGOTADO","SI HAY"),"")</f>
        <v/>
      </c>
    </row>
    <row r="15058" spans="12:13" ht="18" customHeight="1" x14ac:dyDescent="0.25">
      <c r="L15058" s="516"/>
      <c r="M15058" s="410" t="str">
        <f>IFERROR(IF($A15059=VLOOKUP($A15059,AGOTADOS!$A$3:$H$4997,1,FALSE),"AGOTADO","SI HAY"),"")</f>
        <v/>
      </c>
    </row>
    <row r="15059" spans="12:13" ht="18" customHeight="1" x14ac:dyDescent="0.25">
      <c r="L15059" s="516"/>
      <c r="M15059" s="410" t="str">
        <f>IFERROR(IF($A15060=VLOOKUP($A15060,AGOTADOS!$A$3:$H$4997,1,FALSE),"AGOTADO","SI HAY"),"")</f>
        <v/>
      </c>
    </row>
    <row r="15060" spans="12:13" ht="18" customHeight="1" x14ac:dyDescent="0.25">
      <c r="L15060" s="516"/>
      <c r="M15060" s="410" t="str">
        <f>IFERROR(IF($A15061=VLOOKUP($A15061,AGOTADOS!$A$3:$H$4997,1,FALSE),"AGOTADO","SI HAY"),"")</f>
        <v/>
      </c>
    </row>
    <row r="15061" spans="12:13" ht="18" customHeight="1" x14ac:dyDescent="0.25">
      <c r="L15061" s="516"/>
      <c r="M15061" s="410" t="str">
        <f>IFERROR(IF($A15062=VLOOKUP($A15062,AGOTADOS!$A$3:$H$4997,1,FALSE),"AGOTADO","SI HAY"),"")</f>
        <v/>
      </c>
    </row>
    <row r="15062" spans="12:13" ht="18" customHeight="1" x14ac:dyDescent="0.25">
      <c r="L15062" s="516"/>
      <c r="M15062" s="410" t="str">
        <f>IFERROR(IF($A15063=VLOOKUP($A15063,AGOTADOS!$A$3:$H$4997,1,FALSE),"AGOTADO","SI HAY"),"")</f>
        <v/>
      </c>
    </row>
    <row r="15063" spans="12:13" ht="18" customHeight="1" x14ac:dyDescent="0.25">
      <c r="L15063" s="516"/>
      <c r="M15063" s="410" t="str">
        <f>IFERROR(IF($A15064=VLOOKUP($A15064,AGOTADOS!$A$3:$H$4997,1,FALSE),"AGOTADO","SI HAY"),"")</f>
        <v/>
      </c>
    </row>
    <row r="15064" spans="12:13" ht="18" customHeight="1" x14ac:dyDescent="0.25">
      <c r="L15064" s="516"/>
      <c r="M15064" s="410" t="str">
        <f>IFERROR(IF($A15065=VLOOKUP($A15065,AGOTADOS!$A$3:$H$4997,1,FALSE),"AGOTADO","SI HAY"),"")</f>
        <v/>
      </c>
    </row>
    <row r="15065" spans="12:13" ht="18" customHeight="1" x14ac:dyDescent="0.25">
      <c r="L15065" s="516"/>
      <c r="M15065" s="410" t="str">
        <f>IFERROR(IF($A15066=VLOOKUP($A15066,AGOTADOS!$A$3:$H$4997,1,FALSE),"AGOTADO","SI HAY"),"")</f>
        <v/>
      </c>
    </row>
    <row r="15066" spans="12:13" ht="18" customHeight="1" x14ac:dyDescent="0.25">
      <c r="L15066" s="516"/>
      <c r="M15066" s="410" t="str">
        <f>IFERROR(IF($A15067=VLOOKUP($A15067,AGOTADOS!$A$3:$H$4997,1,FALSE),"AGOTADO","SI HAY"),"")</f>
        <v/>
      </c>
    </row>
    <row r="15067" spans="12:13" ht="18" customHeight="1" x14ac:dyDescent="0.25">
      <c r="L15067" s="516"/>
      <c r="M15067" s="410" t="str">
        <f>IFERROR(IF($A15068=VLOOKUP($A15068,AGOTADOS!$A$3:$H$4997,1,FALSE),"AGOTADO","SI HAY"),"")</f>
        <v/>
      </c>
    </row>
    <row r="15068" spans="12:13" ht="18" customHeight="1" x14ac:dyDescent="0.25">
      <c r="L15068" s="516"/>
      <c r="M15068" s="410" t="str">
        <f>IFERROR(IF($A15069=VLOOKUP($A15069,AGOTADOS!$A$3:$H$4997,1,FALSE),"AGOTADO","SI HAY"),"")</f>
        <v/>
      </c>
    </row>
    <row r="15069" spans="12:13" ht="18" customHeight="1" x14ac:dyDescent="0.25">
      <c r="L15069" s="516"/>
      <c r="M15069" s="410" t="str">
        <f>IFERROR(IF($A15070=VLOOKUP($A15070,AGOTADOS!$A$3:$H$4997,1,FALSE),"AGOTADO","SI HAY"),"")</f>
        <v/>
      </c>
    </row>
    <row r="15070" spans="12:13" ht="18" customHeight="1" x14ac:dyDescent="0.25">
      <c r="L15070" s="516"/>
      <c r="M15070" s="410" t="str">
        <f>IFERROR(IF($A15071=VLOOKUP($A15071,AGOTADOS!$A$3:$H$4997,1,FALSE),"AGOTADO","SI HAY"),"")</f>
        <v/>
      </c>
    </row>
    <row r="15071" spans="12:13" ht="18" customHeight="1" x14ac:dyDescent="0.25">
      <c r="L15071" s="516"/>
      <c r="M15071" s="410" t="str">
        <f>IFERROR(IF($A15072=VLOOKUP($A15072,AGOTADOS!$A$3:$H$4997,1,FALSE),"AGOTADO","SI HAY"),"")</f>
        <v/>
      </c>
    </row>
    <row r="15072" spans="12:13" ht="18" customHeight="1" x14ac:dyDescent="0.25">
      <c r="L15072" s="516"/>
      <c r="M15072" s="410" t="str">
        <f>IFERROR(IF($A15073=VLOOKUP($A15073,AGOTADOS!$A$3:$H$4997,1,FALSE),"AGOTADO","SI HAY"),"")</f>
        <v/>
      </c>
    </row>
    <row r="15073" spans="12:13" ht="18" customHeight="1" x14ac:dyDescent="0.25">
      <c r="L15073" s="516"/>
      <c r="M15073" s="410" t="str">
        <f>IFERROR(IF($A15074=VLOOKUP($A15074,AGOTADOS!$A$3:$H$4997,1,FALSE),"AGOTADO","SI HAY"),"")</f>
        <v/>
      </c>
    </row>
    <row r="15074" spans="12:13" ht="18" customHeight="1" x14ac:dyDescent="0.25">
      <c r="L15074" s="516"/>
      <c r="M15074" s="410" t="str">
        <f>IFERROR(IF($A15075=VLOOKUP($A15075,AGOTADOS!$A$3:$H$4997,1,FALSE),"AGOTADO","SI HAY"),"")</f>
        <v/>
      </c>
    </row>
    <row r="15075" spans="12:13" ht="18" customHeight="1" x14ac:dyDescent="0.25">
      <c r="L15075" s="516"/>
      <c r="M15075" s="410" t="str">
        <f>IFERROR(IF($A15076=VLOOKUP($A15076,AGOTADOS!$A$3:$H$4997,1,FALSE),"AGOTADO","SI HAY"),"")</f>
        <v/>
      </c>
    </row>
    <row r="15076" spans="12:13" ht="18" customHeight="1" x14ac:dyDescent="0.25">
      <c r="L15076" s="516"/>
      <c r="M15076" s="410" t="str">
        <f>IFERROR(IF($A15077=VLOOKUP($A15077,AGOTADOS!$A$3:$H$4997,1,FALSE),"AGOTADO","SI HAY"),"")</f>
        <v/>
      </c>
    </row>
    <row r="15077" spans="12:13" ht="18" customHeight="1" x14ac:dyDescent="0.25">
      <c r="L15077" s="516"/>
      <c r="M15077" s="410" t="str">
        <f>IFERROR(IF($A15078=VLOOKUP($A15078,AGOTADOS!$A$3:$H$4997,1,FALSE),"AGOTADO","SI HAY"),"")</f>
        <v/>
      </c>
    </row>
    <row r="15078" spans="12:13" ht="18" customHeight="1" x14ac:dyDescent="0.25">
      <c r="L15078" s="516"/>
      <c r="M15078" s="410" t="str">
        <f>IFERROR(IF($A15079=VLOOKUP($A15079,AGOTADOS!$A$3:$H$4997,1,FALSE),"AGOTADO","SI HAY"),"")</f>
        <v/>
      </c>
    </row>
    <row r="15079" spans="12:13" ht="18" customHeight="1" x14ac:dyDescent="0.25">
      <c r="L15079" s="516"/>
      <c r="M15079" s="410" t="str">
        <f>IFERROR(IF($A15080=VLOOKUP($A15080,AGOTADOS!$A$3:$H$4997,1,FALSE),"AGOTADO","SI HAY"),"")</f>
        <v/>
      </c>
    </row>
    <row r="15080" spans="12:13" ht="18" customHeight="1" x14ac:dyDescent="0.25">
      <c r="L15080" s="516"/>
      <c r="M15080" s="410" t="str">
        <f>IFERROR(IF($A15081=VLOOKUP($A15081,AGOTADOS!$A$3:$H$4997,1,FALSE),"AGOTADO","SI HAY"),"")</f>
        <v/>
      </c>
    </row>
    <row r="15081" spans="12:13" ht="18" customHeight="1" x14ac:dyDescent="0.25">
      <c r="L15081" s="516"/>
      <c r="M15081" s="410" t="str">
        <f>IFERROR(IF($A15082=VLOOKUP($A15082,AGOTADOS!$A$3:$H$4997,1,FALSE),"AGOTADO","SI HAY"),"")</f>
        <v/>
      </c>
    </row>
    <row r="15082" spans="12:13" ht="18" customHeight="1" x14ac:dyDescent="0.25">
      <c r="L15082" s="516"/>
      <c r="M15082" s="410" t="str">
        <f>IFERROR(IF($A15083=VLOOKUP($A15083,AGOTADOS!$A$3:$H$4997,1,FALSE),"AGOTADO","SI HAY"),"")</f>
        <v/>
      </c>
    </row>
    <row r="15083" spans="12:13" ht="18" customHeight="1" x14ac:dyDescent="0.25">
      <c r="L15083" s="516"/>
      <c r="M15083" s="410" t="str">
        <f>IFERROR(IF($A15084=VLOOKUP($A15084,AGOTADOS!$A$3:$H$4997,1,FALSE),"AGOTADO","SI HAY"),"")</f>
        <v/>
      </c>
    </row>
    <row r="15084" spans="12:13" ht="18" customHeight="1" x14ac:dyDescent="0.25">
      <c r="L15084" s="516"/>
      <c r="M15084" s="410" t="str">
        <f>IFERROR(IF($A15085=VLOOKUP($A15085,AGOTADOS!$A$3:$H$4997,1,FALSE),"AGOTADO","SI HAY"),"")</f>
        <v/>
      </c>
    </row>
    <row r="15085" spans="12:13" ht="18" customHeight="1" x14ac:dyDescent="0.25">
      <c r="L15085" s="516"/>
      <c r="M15085" s="410" t="str">
        <f>IFERROR(IF($A15086=VLOOKUP($A15086,AGOTADOS!$A$3:$H$4997,1,FALSE),"AGOTADO","SI HAY"),"")</f>
        <v/>
      </c>
    </row>
    <row r="15086" spans="12:13" ht="18" customHeight="1" x14ac:dyDescent="0.25">
      <c r="L15086" s="516"/>
      <c r="M15086" s="410" t="str">
        <f>IFERROR(IF($A15087=VLOOKUP($A15087,AGOTADOS!$A$3:$H$4997,1,FALSE),"AGOTADO","SI HAY"),"")</f>
        <v/>
      </c>
    </row>
    <row r="15087" spans="12:13" ht="18" customHeight="1" x14ac:dyDescent="0.25">
      <c r="L15087" s="516"/>
      <c r="M15087" s="410" t="str">
        <f>IFERROR(IF($A15088=VLOOKUP($A15088,AGOTADOS!$A$3:$H$4997,1,FALSE),"AGOTADO","SI HAY"),"")</f>
        <v/>
      </c>
    </row>
    <row r="15088" spans="12:13" ht="18" customHeight="1" x14ac:dyDescent="0.25">
      <c r="L15088" s="516"/>
      <c r="M15088" s="410" t="str">
        <f>IFERROR(IF($A15089=VLOOKUP($A15089,AGOTADOS!$A$3:$H$4997,1,FALSE),"AGOTADO","SI HAY"),"")</f>
        <v/>
      </c>
    </row>
    <row r="15089" spans="12:13" ht="18" customHeight="1" x14ac:dyDescent="0.25">
      <c r="L15089" s="516"/>
      <c r="M15089" s="410" t="str">
        <f>IFERROR(IF($A15090=VLOOKUP($A15090,AGOTADOS!$A$3:$H$4997,1,FALSE),"AGOTADO","SI HAY"),"")</f>
        <v/>
      </c>
    </row>
    <row r="15090" spans="12:13" ht="18" customHeight="1" x14ac:dyDescent="0.25">
      <c r="L15090" s="516"/>
      <c r="M15090" s="410" t="str">
        <f>IFERROR(IF($A15091=VLOOKUP($A15091,AGOTADOS!$A$3:$H$4997,1,FALSE),"AGOTADO","SI HAY"),"")</f>
        <v/>
      </c>
    </row>
    <row r="15091" spans="12:13" ht="18" customHeight="1" x14ac:dyDescent="0.25">
      <c r="L15091" s="516"/>
      <c r="M15091" s="410" t="str">
        <f>IFERROR(IF($A15092=VLOOKUP($A15092,AGOTADOS!$A$3:$H$4997,1,FALSE),"AGOTADO","SI HAY"),"")</f>
        <v/>
      </c>
    </row>
    <row r="15092" spans="12:13" ht="18" customHeight="1" x14ac:dyDescent="0.25">
      <c r="L15092" s="516"/>
      <c r="M15092" s="410" t="str">
        <f>IFERROR(IF($A15093=VLOOKUP($A15093,AGOTADOS!$A$3:$H$4997,1,FALSE),"AGOTADO","SI HAY"),"")</f>
        <v/>
      </c>
    </row>
    <row r="15093" spans="12:13" ht="18" customHeight="1" x14ac:dyDescent="0.25">
      <c r="L15093" s="516"/>
      <c r="M15093" s="410" t="str">
        <f>IFERROR(IF($A15094=VLOOKUP($A15094,AGOTADOS!$A$3:$H$4997,1,FALSE),"AGOTADO","SI HAY"),"")</f>
        <v/>
      </c>
    </row>
    <row r="15094" spans="12:13" ht="18" customHeight="1" x14ac:dyDescent="0.25">
      <c r="L15094" s="516"/>
      <c r="M15094" s="410" t="str">
        <f>IFERROR(IF($A15095=VLOOKUP($A15095,AGOTADOS!$A$3:$H$4997,1,FALSE),"AGOTADO","SI HAY"),"")</f>
        <v/>
      </c>
    </row>
    <row r="15095" spans="12:13" ht="18" customHeight="1" x14ac:dyDescent="0.25">
      <c r="L15095" s="516"/>
      <c r="M15095" s="410" t="str">
        <f>IFERROR(IF($A15096=VLOOKUP($A15096,AGOTADOS!$A$3:$H$4997,1,FALSE),"AGOTADO","SI HAY"),"")</f>
        <v/>
      </c>
    </row>
    <row r="15096" spans="12:13" ht="18" customHeight="1" x14ac:dyDescent="0.25">
      <c r="L15096" s="516"/>
      <c r="M15096" s="410" t="str">
        <f>IFERROR(IF($A15097=VLOOKUP($A15097,AGOTADOS!$A$3:$H$4997,1,FALSE),"AGOTADO","SI HAY"),"")</f>
        <v/>
      </c>
    </row>
    <row r="15097" spans="12:13" ht="18" customHeight="1" x14ac:dyDescent="0.25">
      <c r="L15097" s="516"/>
      <c r="M15097" s="410" t="str">
        <f>IFERROR(IF($A15098=VLOOKUP($A15098,AGOTADOS!$A$3:$H$4997,1,FALSE),"AGOTADO","SI HAY"),"")</f>
        <v/>
      </c>
    </row>
    <row r="15098" spans="12:13" ht="18" customHeight="1" x14ac:dyDescent="0.25">
      <c r="L15098" s="516"/>
      <c r="M15098" s="410" t="str">
        <f>IFERROR(IF($A15099=VLOOKUP($A15099,AGOTADOS!$A$3:$H$4997,1,FALSE),"AGOTADO","SI HAY"),"")</f>
        <v/>
      </c>
    </row>
    <row r="15099" spans="12:13" ht="18" customHeight="1" x14ac:dyDescent="0.25">
      <c r="L15099" s="516"/>
      <c r="M15099" s="410" t="str">
        <f>IFERROR(IF($A15100=VLOOKUP($A15100,AGOTADOS!$A$3:$H$4997,1,FALSE),"AGOTADO","SI HAY"),"")</f>
        <v/>
      </c>
    </row>
    <row r="15100" spans="12:13" ht="18" customHeight="1" x14ac:dyDescent="0.25">
      <c r="L15100" s="516"/>
      <c r="M15100" s="410" t="str">
        <f>IFERROR(IF($A15101=VLOOKUP($A15101,AGOTADOS!$A$3:$H$4997,1,FALSE),"AGOTADO","SI HAY"),"")</f>
        <v/>
      </c>
    </row>
    <row r="15101" spans="12:13" ht="18" customHeight="1" x14ac:dyDescent="0.25">
      <c r="L15101" s="516"/>
      <c r="M15101" s="410" t="str">
        <f>IFERROR(IF($A15102=VLOOKUP($A15102,AGOTADOS!$A$3:$H$4997,1,FALSE),"AGOTADO","SI HAY"),"")</f>
        <v/>
      </c>
    </row>
    <row r="15102" spans="12:13" ht="18" customHeight="1" x14ac:dyDescent="0.25">
      <c r="L15102" s="516"/>
      <c r="M15102" s="410" t="str">
        <f>IFERROR(IF($A15103=VLOOKUP($A15103,AGOTADOS!$A$3:$H$4997,1,FALSE),"AGOTADO","SI HAY"),"")</f>
        <v/>
      </c>
    </row>
    <row r="15103" spans="12:13" ht="18" customHeight="1" x14ac:dyDescent="0.25">
      <c r="L15103" s="516"/>
      <c r="M15103" s="410" t="str">
        <f>IFERROR(IF($A15104=VLOOKUP($A15104,AGOTADOS!$A$3:$H$4997,1,FALSE),"AGOTADO","SI HAY"),"")</f>
        <v/>
      </c>
    </row>
    <row r="15104" spans="12:13" ht="18" customHeight="1" x14ac:dyDescent="0.25">
      <c r="L15104" s="516"/>
      <c r="M15104" s="410" t="str">
        <f>IFERROR(IF($A15105=VLOOKUP($A15105,AGOTADOS!$A$3:$H$4997,1,FALSE),"AGOTADO","SI HAY"),"")</f>
        <v/>
      </c>
    </row>
    <row r="15105" spans="12:13" ht="18" customHeight="1" x14ac:dyDescent="0.25">
      <c r="L15105" s="516"/>
      <c r="M15105" s="410" t="str">
        <f>IFERROR(IF($A15106=VLOOKUP($A15106,AGOTADOS!$A$3:$H$4997,1,FALSE),"AGOTADO","SI HAY"),"")</f>
        <v/>
      </c>
    </row>
    <row r="15106" spans="12:13" ht="18" customHeight="1" x14ac:dyDescent="0.25">
      <c r="L15106" s="516"/>
      <c r="M15106" s="410" t="str">
        <f>IFERROR(IF($A15107=VLOOKUP($A15107,AGOTADOS!$A$3:$H$4997,1,FALSE),"AGOTADO","SI HAY"),"")</f>
        <v/>
      </c>
    </row>
    <row r="15107" spans="12:13" ht="18" customHeight="1" x14ac:dyDescent="0.25">
      <c r="L15107" s="516"/>
      <c r="M15107" s="410" t="str">
        <f>IFERROR(IF($A15108=VLOOKUP($A15108,AGOTADOS!$A$3:$H$4997,1,FALSE),"AGOTADO","SI HAY"),"")</f>
        <v/>
      </c>
    </row>
    <row r="15108" spans="12:13" ht="18" customHeight="1" x14ac:dyDescent="0.25">
      <c r="L15108" s="516"/>
      <c r="M15108" s="410" t="str">
        <f>IFERROR(IF($A15109=VLOOKUP($A15109,AGOTADOS!$A$3:$H$4997,1,FALSE),"AGOTADO","SI HAY"),"")</f>
        <v/>
      </c>
    </row>
    <row r="15109" spans="12:13" ht="18" customHeight="1" x14ac:dyDescent="0.25">
      <c r="L15109" s="516"/>
      <c r="M15109" s="410" t="str">
        <f>IFERROR(IF($A15110=VLOOKUP($A15110,AGOTADOS!$A$3:$H$4997,1,FALSE),"AGOTADO","SI HAY"),"")</f>
        <v/>
      </c>
    </row>
    <row r="15110" spans="12:13" ht="18" customHeight="1" x14ac:dyDescent="0.25">
      <c r="L15110" s="516"/>
      <c r="M15110" s="410" t="str">
        <f>IFERROR(IF($A15111=VLOOKUP($A15111,AGOTADOS!$A$3:$H$4997,1,FALSE),"AGOTADO","SI HAY"),"")</f>
        <v/>
      </c>
    </row>
    <row r="15111" spans="12:13" ht="18" customHeight="1" x14ac:dyDescent="0.25">
      <c r="L15111" s="516"/>
      <c r="M15111" s="410" t="str">
        <f>IFERROR(IF($A15112=VLOOKUP($A15112,AGOTADOS!$A$3:$H$4997,1,FALSE),"AGOTADO","SI HAY"),"")</f>
        <v/>
      </c>
    </row>
    <row r="15112" spans="12:13" ht="18" customHeight="1" x14ac:dyDescent="0.25">
      <c r="L15112" s="516"/>
      <c r="M15112" s="410" t="str">
        <f>IFERROR(IF($A15113=VLOOKUP($A15113,AGOTADOS!$A$3:$H$4997,1,FALSE),"AGOTADO","SI HAY"),"")</f>
        <v/>
      </c>
    </row>
    <row r="15113" spans="12:13" ht="18" customHeight="1" x14ac:dyDescent="0.25">
      <c r="L15113" s="516"/>
      <c r="M15113" s="410" t="str">
        <f>IFERROR(IF($A15114=VLOOKUP($A15114,AGOTADOS!$A$3:$H$4997,1,FALSE),"AGOTADO","SI HAY"),"")</f>
        <v/>
      </c>
    </row>
    <row r="15114" spans="12:13" ht="18" customHeight="1" x14ac:dyDescent="0.25">
      <c r="L15114" s="516"/>
      <c r="M15114" s="410" t="str">
        <f>IFERROR(IF($A15115=VLOOKUP($A15115,AGOTADOS!$A$3:$H$4997,1,FALSE),"AGOTADO","SI HAY"),"")</f>
        <v/>
      </c>
    </row>
    <row r="15115" spans="12:13" ht="18" customHeight="1" x14ac:dyDescent="0.25">
      <c r="L15115" s="516"/>
      <c r="M15115" s="410" t="str">
        <f>IFERROR(IF($A15116=VLOOKUP($A15116,AGOTADOS!$A$3:$H$4997,1,FALSE),"AGOTADO","SI HAY"),"")</f>
        <v/>
      </c>
    </row>
    <row r="15116" spans="12:13" ht="18" customHeight="1" x14ac:dyDescent="0.25">
      <c r="L15116" s="516"/>
      <c r="M15116" s="410" t="str">
        <f>IFERROR(IF($A15117=VLOOKUP($A15117,AGOTADOS!$A$3:$H$4997,1,FALSE),"AGOTADO","SI HAY"),"")</f>
        <v/>
      </c>
    </row>
    <row r="15117" spans="12:13" ht="18" customHeight="1" x14ac:dyDescent="0.25">
      <c r="L15117" s="516"/>
      <c r="M15117" s="410" t="str">
        <f>IFERROR(IF($A15118=VLOOKUP($A15118,AGOTADOS!$A$3:$H$4997,1,FALSE),"AGOTADO","SI HAY"),"")</f>
        <v/>
      </c>
    </row>
    <row r="15118" spans="12:13" ht="18" customHeight="1" x14ac:dyDescent="0.25">
      <c r="L15118" s="516"/>
      <c r="M15118" s="410" t="str">
        <f>IFERROR(IF($A15119=VLOOKUP($A15119,AGOTADOS!$A$3:$H$4997,1,FALSE),"AGOTADO","SI HAY"),"")</f>
        <v/>
      </c>
    </row>
    <row r="15119" spans="12:13" ht="18" customHeight="1" x14ac:dyDescent="0.25">
      <c r="L15119" s="516"/>
      <c r="M15119" s="410" t="str">
        <f>IFERROR(IF($A15120=VLOOKUP($A15120,AGOTADOS!$A$3:$H$4997,1,FALSE),"AGOTADO","SI HAY"),"")</f>
        <v/>
      </c>
    </row>
    <row r="15120" spans="12:13" ht="18" customHeight="1" x14ac:dyDescent="0.25">
      <c r="L15120" s="516"/>
      <c r="M15120" s="410" t="str">
        <f>IFERROR(IF($A15121=VLOOKUP($A15121,AGOTADOS!$A$3:$H$4997,1,FALSE),"AGOTADO","SI HAY"),"")</f>
        <v/>
      </c>
    </row>
    <row r="15121" spans="12:13" ht="18" customHeight="1" x14ac:dyDescent="0.25">
      <c r="L15121" s="516"/>
      <c r="M15121" s="410" t="str">
        <f>IFERROR(IF($A15122=VLOOKUP($A15122,AGOTADOS!$A$3:$H$4997,1,FALSE),"AGOTADO","SI HAY"),"")</f>
        <v/>
      </c>
    </row>
    <row r="15122" spans="12:13" ht="18" customHeight="1" x14ac:dyDescent="0.25">
      <c r="L15122" s="516"/>
      <c r="M15122" s="410" t="str">
        <f>IFERROR(IF($A15123=VLOOKUP($A15123,AGOTADOS!$A$3:$H$4997,1,FALSE),"AGOTADO","SI HAY"),"")</f>
        <v/>
      </c>
    </row>
    <row r="15123" spans="12:13" ht="18" customHeight="1" x14ac:dyDescent="0.25">
      <c r="L15123" s="516"/>
      <c r="M15123" s="410" t="str">
        <f>IFERROR(IF($A15124=VLOOKUP($A15124,AGOTADOS!$A$3:$H$4997,1,FALSE),"AGOTADO","SI HAY"),"")</f>
        <v/>
      </c>
    </row>
    <row r="15124" spans="12:13" ht="18" customHeight="1" x14ac:dyDescent="0.25">
      <c r="L15124" s="516"/>
      <c r="M15124" s="410" t="str">
        <f>IFERROR(IF($A15125=VLOOKUP($A15125,AGOTADOS!$A$3:$H$4997,1,FALSE),"AGOTADO","SI HAY"),"")</f>
        <v/>
      </c>
    </row>
    <row r="15125" spans="12:13" ht="18" customHeight="1" x14ac:dyDescent="0.25">
      <c r="L15125" s="516"/>
      <c r="M15125" s="410" t="str">
        <f>IFERROR(IF($A15126=VLOOKUP($A15126,AGOTADOS!$A$3:$H$4997,1,FALSE),"AGOTADO","SI HAY"),"")</f>
        <v/>
      </c>
    </row>
    <row r="15126" spans="12:13" ht="18" customHeight="1" x14ac:dyDescent="0.25">
      <c r="L15126" s="516"/>
      <c r="M15126" s="410" t="str">
        <f>IFERROR(IF($A15127=VLOOKUP($A15127,AGOTADOS!$A$3:$H$4997,1,FALSE),"AGOTADO","SI HAY"),"")</f>
        <v/>
      </c>
    </row>
    <row r="15127" spans="12:13" ht="18" customHeight="1" x14ac:dyDescent="0.25">
      <c r="L15127" s="516"/>
      <c r="M15127" s="410" t="str">
        <f>IFERROR(IF($A15128=VLOOKUP($A15128,AGOTADOS!$A$3:$H$4997,1,FALSE),"AGOTADO","SI HAY"),"")</f>
        <v/>
      </c>
    </row>
    <row r="15128" spans="12:13" ht="18" customHeight="1" x14ac:dyDescent="0.25">
      <c r="L15128" s="516"/>
      <c r="M15128" s="410" t="str">
        <f>IFERROR(IF($A15129=VLOOKUP($A15129,AGOTADOS!$A$3:$H$4997,1,FALSE),"AGOTADO","SI HAY"),"")</f>
        <v/>
      </c>
    </row>
    <row r="15129" spans="12:13" ht="18" customHeight="1" x14ac:dyDescent="0.25">
      <c r="L15129" s="516"/>
      <c r="M15129" s="410" t="str">
        <f>IFERROR(IF($A15130=VLOOKUP($A15130,AGOTADOS!$A$3:$H$4997,1,FALSE),"AGOTADO","SI HAY"),"")</f>
        <v/>
      </c>
    </row>
    <row r="15130" spans="12:13" ht="18" customHeight="1" x14ac:dyDescent="0.25">
      <c r="L15130" s="516"/>
      <c r="M15130" s="410" t="str">
        <f>IFERROR(IF($A15131=VLOOKUP($A15131,AGOTADOS!$A$3:$H$4997,1,FALSE),"AGOTADO","SI HAY"),"")</f>
        <v/>
      </c>
    </row>
    <row r="15131" spans="12:13" ht="18" customHeight="1" x14ac:dyDescent="0.25">
      <c r="L15131" s="516"/>
      <c r="M15131" s="410" t="str">
        <f>IFERROR(IF($A15132=VLOOKUP($A15132,AGOTADOS!$A$3:$H$4997,1,FALSE),"AGOTADO","SI HAY"),"")</f>
        <v/>
      </c>
    </row>
    <row r="15132" spans="12:13" ht="18" customHeight="1" x14ac:dyDescent="0.25">
      <c r="L15132" s="516"/>
      <c r="M15132" s="410" t="str">
        <f>IFERROR(IF($A15133=VLOOKUP($A15133,AGOTADOS!$A$3:$H$4997,1,FALSE),"AGOTADO","SI HAY"),"")</f>
        <v/>
      </c>
    </row>
    <row r="15133" spans="12:13" ht="18" customHeight="1" x14ac:dyDescent="0.25">
      <c r="L15133" s="516"/>
      <c r="M15133" s="410" t="str">
        <f>IFERROR(IF($A15134=VLOOKUP($A15134,AGOTADOS!$A$3:$H$4997,1,FALSE),"AGOTADO","SI HAY"),"")</f>
        <v/>
      </c>
    </row>
    <row r="15134" spans="12:13" ht="18" customHeight="1" x14ac:dyDescent="0.25">
      <c r="L15134" s="516"/>
      <c r="M15134" s="410" t="str">
        <f>IFERROR(IF($A15135=VLOOKUP($A15135,AGOTADOS!$A$3:$H$4997,1,FALSE),"AGOTADO","SI HAY"),"")</f>
        <v/>
      </c>
    </row>
    <row r="15135" spans="12:13" ht="18" customHeight="1" x14ac:dyDescent="0.25">
      <c r="L15135" s="516"/>
      <c r="M15135" s="410" t="str">
        <f>IFERROR(IF($A15136=VLOOKUP($A15136,AGOTADOS!$A$3:$H$4997,1,FALSE),"AGOTADO","SI HAY"),"")</f>
        <v/>
      </c>
    </row>
    <row r="15136" spans="12:13" ht="18" customHeight="1" x14ac:dyDescent="0.25">
      <c r="L15136" s="516"/>
      <c r="M15136" s="410" t="str">
        <f>IFERROR(IF($A15137=VLOOKUP($A15137,AGOTADOS!$A$3:$H$4997,1,FALSE),"AGOTADO","SI HAY"),"")</f>
        <v/>
      </c>
    </row>
    <row r="15137" spans="12:13" ht="18" customHeight="1" x14ac:dyDescent="0.25">
      <c r="L15137" s="516"/>
      <c r="M15137" s="410" t="str">
        <f>IFERROR(IF($A15138=VLOOKUP($A15138,AGOTADOS!$A$3:$H$4997,1,FALSE),"AGOTADO","SI HAY"),"")</f>
        <v/>
      </c>
    </row>
    <row r="15138" spans="12:13" ht="18" customHeight="1" x14ac:dyDescent="0.25">
      <c r="L15138" s="516"/>
      <c r="M15138" s="410" t="str">
        <f>IFERROR(IF($A15139=VLOOKUP($A15139,AGOTADOS!$A$3:$H$4997,1,FALSE),"AGOTADO","SI HAY"),"")</f>
        <v/>
      </c>
    </row>
    <row r="15139" spans="12:13" ht="18" customHeight="1" x14ac:dyDescent="0.25">
      <c r="L15139" s="516"/>
      <c r="M15139" s="410" t="str">
        <f>IFERROR(IF($A15140=VLOOKUP($A15140,AGOTADOS!$A$3:$H$4997,1,FALSE),"AGOTADO","SI HAY"),"")</f>
        <v/>
      </c>
    </row>
    <row r="15140" spans="12:13" ht="18" customHeight="1" x14ac:dyDescent="0.25">
      <c r="L15140" s="516"/>
      <c r="M15140" s="410" t="str">
        <f>IFERROR(IF($A15141=VLOOKUP($A15141,AGOTADOS!$A$3:$H$4997,1,FALSE),"AGOTADO","SI HAY"),"")</f>
        <v/>
      </c>
    </row>
    <row r="15141" spans="12:13" ht="18" customHeight="1" x14ac:dyDescent="0.25">
      <c r="L15141" s="516"/>
      <c r="M15141" s="410" t="str">
        <f>IFERROR(IF($A15142=VLOOKUP($A15142,AGOTADOS!$A$3:$H$4997,1,FALSE),"AGOTADO","SI HAY"),"")</f>
        <v/>
      </c>
    </row>
    <row r="15142" spans="12:13" ht="18" customHeight="1" x14ac:dyDescent="0.25">
      <c r="L15142" s="516"/>
      <c r="M15142" s="410" t="str">
        <f>IFERROR(IF($A15143=VLOOKUP($A15143,AGOTADOS!$A$3:$H$4997,1,FALSE),"AGOTADO","SI HAY"),"")</f>
        <v/>
      </c>
    </row>
    <row r="15143" spans="12:13" ht="18" customHeight="1" x14ac:dyDescent="0.25">
      <c r="L15143" s="516"/>
      <c r="M15143" s="410" t="str">
        <f>IFERROR(IF($A15144=VLOOKUP($A15144,AGOTADOS!$A$3:$H$4997,1,FALSE),"AGOTADO","SI HAY"),"")</f>
        <v/>
      </c>
    </row>
    <row r="15144" spans="12:13" ht="18" customHeight="1" x14ac:dyDescent="0.25">
      <c r="L15144" s="516"/>
      <c r="M15144" s="410" t="str">
        <f>IFERROR(IF($A15145=VLOOKUP($A15145,AGOTADOS!$A$3:$H$4997,1,FALSE),"AGOTADO","SI HAY"),"")</f>
        <v/>
      </c>
    </row>
    <row r="15145" spans="12:13" ht="18" customHeight="1" x14ac:dyDescent="0.25">
      <c r="L15145" s="516"/>
      <c r="M15145" s="410" t="str">
        <f>IFERROR(IF($A15146=VLOOKUP($A15146,AGOTADOS!$A$3:$H$4997,1,FALSE),"AGOTADO","SI HAY"),"")</f>
        <v/>
      </c>
    </row>
    <row r="15146" spans="12:13" ht="18" customHeight="1" x14ac:dyDescent="0.25">
      <c r="L15146" s="516"/>
      <c r="M15146" s="410" t="str">
        <f>IFERROR(IF($A15147=VLOOKUP($A15147,AGOTADOS!$A$3:$H$4997,1,FALSE),"AGOTADO","SI HAY"),"")</f>
        <v/>
      </c>
    </row>
    <row r="15147" spans="12:13" ht="18" customHeight="1" x14ac:dyDescent="0.25">
      <c r="L15147" s="516"/>
      <c r="M15147" s="410" t="str">
        <f>IFERROR(IF($A15148=VLOOKUP($A15148,AGOTADOS!$A$3:$H$4997,1,FALSE),"AGOTADO","SI HAY"),"")</f>
        <v/>
      </c>
    </row>
    <row r="15148" spans="12:13" ht="18" customHeight="1" x14ac:dyDescent="0.25">
      <c r="L15148" s="516"/>
      <c r="M15148" s="410" t="str">
        <f>IFERROR(IF($A15149=VLOOKUP($A15149,AGOTADOS!$A$3:$H$4997,1,FALSE),"AGOTADO","SI HAY"),"")</f>
        <v/>
      </c>
    </row>
    <row r="15149" spans="12:13" ht="18" customHeight="1" x14ac:dyDescent="0.25">
      <c r="L15149" s="516"/>
      <c r="M15149" s="410" t="str">
        <f>IFERROR(IF($A15150=VLOOKUP($A15150,AGOTADOS!$A$3:$H$4997,1,FALSE),"AGOTADO","SI HAY"),"")</f>
        <v/>
      </c>
    </row>
    <row r="15150" spans="12:13" ht="18" customHeight="1" x14ac:dyDescent="0.25">
      <c r="L15150" s="516"/>
      <c r="M15150" s="410" t="str">
        <f>IFERROR(IF($A15151=VLOOKUP($A15151,AGOTADOS!$A$3:$H$4997,1,FALSE),"AGOTADO","SI HAY"),"")</f>
        <v/>
      </c>
    </row>
    <row r="15151" spans="12:13" ht="18" customHeight="1" x14ac:dyDescent="0.25">
      <c r="L15151" s="516"/>
      <c r="M15151" s="410" t="str">
        <f>IFERROR(IF($A15152=VLOOKUP($A15152,AGOTADOS!$A$3:$H$4997,1,FALSE),"AGOTADO","SI HAY"),"")</f>
        <v/>
      </c>
    </row>
    <row r="15152" spans="12:13" ht="18" customHeight="1" x14ac:dyDescent="0.25">
      <c r="L15152" s="516"/>
      <c r="M15152" s="410" t="str">
        <f>IFERROR(IF($A15153=VLOOKUP($A15153,AGOTADOS!$A$3:$H$4997,1,FALSE),"AGOTADO","SI HAY"),"")</f>
        <v/>
      </c>
    </row>
    <row r="15153" spans="12:13" ht="18" customHeight="1" x14ac:dyDescent="0.25">
      <c r="L15153" s="516"/>
      <c r="M15153" s="410" t="str">
        <f>IFERROR(IF($A15154=VLOOKUP($A15154,AGOTADOS!$A$3:$H$4997,1,FALSE),"AGOTADO","SI HAY"),"")</f>
        <v/>
      </c>
    </row>
    <row r="15154" spans="12:13" ht="18" customHeight="1" x14ac:dyDescent="0.25">
      <c r="L15154" s="516"/>
      <c r="M15154" s="410" t="str">
        <f>IFERROR(IF($A15155=VLOOKUP($A15155,AGOTADOS!$A$3:$H$4997,1,FALSE),"AGOTADO","SI HAY"),"")</f>
        <v/>
      </c>
    </row>
    <row r="15155" spans="12:13" ht="18" customHeight="1" x14ac:dyDescent="0.25">
      <c r="L15155" s="516"/>
      <c r="M15155" s="410" t="str">
        <f>IFERROR(IF($A15156=VLOOKUP($A15156,AGOTADOS!$A$3:$H$4997,1,FALSE),"AGOTADO","SI HAY"),"")</f>
        <v/>
      </c>
    </row>
    <row r="15156" spans="12:13" ht="18" customHeight="1" x14ac:dyDescent="0.25">
      <c r="L15156" s="516"/>
      <c r="M15156" s="410" t="str">
        <f>IFERROR(IF($A15157=VLOOKUP($A15157,AGOTADOS!$A$3:$H$4997,1,FALSE),"AGOTADO","SI HAY"),"")</f>
        <v/>
      </c>
    </row>
    <row r="15157" spans="12:13" ht="18" customHeight="1" x14ac:dyDescent="0.25">
      <c r="L15157" s="516"/>
      <c r="M15157" s="410" t="str">
        <f>IFERROR(IF($A15158=VLOOKUP($A15158,AGOTADOS!$A$3:$H$4997,1,FALSE),"AGOTADO","SI HAY"),"")</f>
        <v/>
      </c>
    </row>
    <row r="15158" spans="12:13" ht="18" customHeight="1" x14ac:dyDescent="0.25">
      <c r="L15158" s="516"/>
      <c r="M15158" s="410" t="str">
        <f>IFERROR(IF($A15159=VLOOKUP($A15159,AGOTADOS!$A$3:$H$4997,1,FALSE),"AGOTADO","SI HAY"),"")</f>
        <v/>
      </c>
    </row>
    <row r="15159" spans="12:13" ht="18" customHeight="1" x14ac:dyDescent="0.25">
      <c r="L15159" s="516"/>
      <c r="M15159" s="410" t="str">
        <f>IFERROR(IF($A15160=VLOOKUP($A15160,AGOTADOS!$A$3:$H$4997,1,FALSE),"AGOTADO","SI HAY"),"")</f>
        <v/>
      </c>
    </row>
    <row r="15160" spans="12:13" ht="18" customHeight="1" x14ac:dyDescent="0.25">
      <c r="L15160" s="516"/>
      <c r="M15160" s="410" t="str">
        <f>IFERROR(IF($A15161=VLOOKUP($A15161,AGOTADOS!$A$3:$H$4997,1,FALSE),"AGOTADO","SI HAY"),"")</f>
        <v/>
      </c>
    </row>
    <row r="15161" spans="12:13" ht="18" customHeight="1" x14ac:dyDescent="0.25">
      <c r="L15161" s="516"/>
      <c r="M15161" s="410" t="str">
        <f>IFERROR(IF($A15162=VLOOKUP($A15162,AGOTADOS!$A$3:$H$4997,1,FALSE),"AGOTADO","SI HAY"),"")</f>
        <v/>
      </c>
    </row>
    <row r="15162" spans="12:13" ht="18" customHeight="1" x14ac:dyDescent="0.25">
      <c r="L15162" s="516"/>
      <c r="M15162" s="410" t="str">
        <f>IFERROR(IF($A15163=VLOOKUP($A15163,AGOTADOS!$A$3:$H$4997,1,FALSE),"AGOTADO","SI HAY"),"")</f>
        <v/>
      </c>
    </row>
    <row r="15163" spans="12:13" ht="18" customHeight="1" x14ac:dyDescent="0.25">
      <c r="L15163" s="516"/>
      <c r="M15163" s="410" t="str">
        <f>IFERROR(IF($A15164=VLOOKUP($A15164,AGOTADOS!$A$3:$H$4997,1,FALSE),"AGOTADO","SI HAY"),"")</f>
        <v/>
      </c>
    </row>
    <row r="15164" spans="12:13" ht="18" customHeight="1" x14ac:dyDescent="0.25">
      <c r="L15164" s="516"/>
      <c r="M15164" s="410" t="str">
        <f>IFERROR(IF($A15165=VLOOKUP($A15165,AGOTADOS!$A$3:$H$4997,1,FALSE),"AGOTADO","SI HAY"),"")</f>
        <v/>
      </c>
    </row>
    <row r="15165" spans="12:13" ht="18" customHeight="1" x14ac:dyDescent="0.25">
      <c r="L15165" s="516"/>
      <c r="M15165" s="410" t="str">
        <f>IFERROR(IF($A15166=VLOOKUP($A15166,AGOTADOS!$A$3:$H$4997,1,FALSE),"AGOTADO","SI HAY"),"")</f>
        <v/>
      </c>
    </row>
    <row r="15166" spans="12:13" ht="18" customHeight="1" x14ac:dyDescent="0.25">
      <c r="L15166" s="516"/>
      <c r="M15166" s="410" t="str">
        <f>IFERROR(IF($A15167=VLOOKUP($A15167,AGOTADOS!$A$3:$H$4997,1,FALSE),"AGOTADO","SI HAY"),"")</f>
        <v/>
      </c>
    </row>
    <row r="15167" spans="12:13" ht="18" customHeight="1" x14ac:dyDescent="0.25">
      <c r="L15167" s="516"/>
      <c r="M15167" s="410" t="str">
        <f>IFERROR(IF($A15168=VLOOKUP($A15168,AGOTADOS!$A$3:$H$4997,1,FALSE),"AGOTADO","SI HAY"),"")</f>
        <v/>
      </c>
    </row>
    <row r="15168" spans="12:13" ht="18" customHeight="1" x14ac:dyDescent="0.25">
      <c r="L15168" s="516"/>
      <c r="M15168" s="410" t="str">
        <f>IFERROR(IF($A15169=VLOOKUP($A15169,AGOTADOS!$A$3:$H$4997,1,FALSE),"AGOTADO","SI HAY"),"")</f>
        <v/>
      </c>
    </row>
    <row r="15169" spans="12:13" ht="18" customHeight="1" x14ac:dyDescent="0.25">
      <c r="L15169" s="516"/>
      <c r="M15169" s="410" t="str">
        <f>IFERROR(IF($A15170=VLOOKUP($A15170,AGOTADOS!$A$3:$H$4997,1,FALSE),"AGOTADO","SI HAY"),"")</f>
        <v/>
      </c>
    </row>
    <row r="15170" spans="12:13" ht="18" customHeight="1" x14ac:dyDescent="0.25">
      <c r="L15170" s="516"/>
      <c r="M15170" s="410" t="str">
        <f>IFERROR(IF($A15171=VLOOKUP($A15171,AGOTADOS!$A$3:$H$4997,1,FALSE),"AGOTADO","SI HAY"),"")</f>
        <v/>
      </c>
    </row>
    <row r="15171" spans="12:13" ht="18" customHeight="1" x14ac:dyDescent="0.25">
      <c r="L15171" s="516"/>
      <c r="M15171" s="410" t="str">
        <f>IFERROR(IF($A15172=VLOOKUP($A15172,AGOTADOS!$A$3:$H$4997,1,FALSE),"AGOTADO","SI HAY"),"")</f>
        <v/>
      </c>
    </row>
    <row r="15172" spans="12:13" ht="18" customHeight="1" x14ac:dyDescent="0.25">
      <c r="L15172" s="516"/>
      <c r="M15172" s="410" t="str">
        <f>IFERROR(IF($A15173=VLOOKUP($A15173,AGOTADOS!$A$3:$H$4997,1,FALSE),"AGOTADO","SI HAY"),"")</f>
        <v/>
      </c>
    </row>
    <row r="15173" spans="12:13" ht="18" customHeight="1" x14ac:dyDescent="0.25">
      <c r="L15173" s="516"/>
      <c r="M15173" s="410" t="str">
        <f>IFERROR(IF($A15174=VLOOKUP($A15174,AGOTADOS!$A$3:$H$4997,1,FALSE),"AGOTADO","SI HAY"),"")</f>
        <v/>
      </c>
    </row>
    <row r="15174" spans="12:13" ht="18" customHeight="1" x14ac:dyDescent="0.25">
      <c r="L15174" s="516"/>
      <c r="M15174" s="410" t="str">
        <f>IFERROR(IF($A15175=VLOOKUP($A15175,AGOTADOS!$A$3:$H$4997,1,FALSE),"AGOTADO","SI HAY"),"")</f>
        <v/>
      </c>
    </row>
    <row r="15175" spans="12:13" ht="18" customHeight="1" x14ac:dyDescent="0.25">
      <c r="L15175" s="516"/>
      <c r="M15175" s="410" t="str">
        <f>IFERROR(IF($A15176=VLOOKUP($A15176,AGOTADOS!$A$3:$H$4997,1,FALSE),"AGOTADO","SI HAY"),"")</f>
        <v/>
      </c>
    </row>
    <row r="15176" spans="12:13" ht="18" customHeight="1" x14ac:dyDescent="0.25">
      <c r="L15176" s="516"/>
      <c r="M15176" s="410" t="str">
        <f>IFERROR(IF($A15177=VLOOKUP($A15177,AGOTADOS!$A$3:$H$4997,1,FALSE),"AGOTADO","SI HAY"),"")</f>
        <v/>
      </c>
    </row>
    <row r="15177" spans="12:13" ht="18" customHeight="1" x14ac:dyDescent="0.25">
      <c r="L15177" s="516"/>
      <c r="M15177" s="410" t="str">
        <f>IFERROR(IF($A15178=VLOOKUP($A15178,AGOTADOS!$A$3:$H$4997,1,FALSE),"AGOTADO","SI HAY"),"")</f>
        <v/>
      </c>
    </row>
    <row r="15178" spans="12:13" ht="18" customHeight="1" x14ac:dyDescent="0.25">
      <c r="L15178" s="516"/>
      <c r="M15178" s="410" t="str">
        <f>IFERROR(IF($A15179=VLOOKUP($A15179,AGOTADOS!$A$3:$H$4997,1,FALSE),"AGOTADO","SI HAY"),"")</f>
        <v/>
      </c>
    </row>
    <row r="15179" spans="12:13" ht="18" customHeight="1" x14ac:dyDescent="0.25">
      <c r="L15179" s="516"/>
      <c r="M15179" s="410" t="str">
        <f>IFERROR(IF($A15180=VLOOKUP($A15180,AGOTADOS!$A$3:$H$4997,1,FALSE),"AGOTADO","SI HAY"),"")</f>
        <v/>
      </c>
    </row>
    <row r="15180" spans="12:13" ht="18" customHeight="1" x14ac:dyDescent="0.25">
      <c r="L15180" s="516"/>
      <c r="M15180" s="410" t="str">
        <f>IFERROR(IF($A15181=VLOOKUP($A15181,AGOTADOS!$A$3:$H$4997,1,FALSE),"AGOTADO","SI HAY"),"")</f>
        <v/>
      </c>
    </row>
    <row r="15181" spans="12:13" ht="18" customHeight="1" x14ac:dyDescent="0.25">
      <c r="L15181" s="516"/>
      <c r="M15181" s="410" t="str">
        <f>IFERROR(IF($A15182=VLOOKUP($A15182,AGOTADOS!$A$3:$H$4997,1,FALSE),"AGOTADO","SI HAY"),"")</f>
        <v/>
      </c>
    </row>
    <row r="15182" spans="12:13" ht="18" customHeight="1" x14ac:dyDescent="0.25">
      <c r="L15182" s="516"/>
      <c r="M15182" s="410" t="str">
        <f>IFERROR(IF($A15183=VLOOKUP($A15183,AGOTADOS!$A$3:$H$4997,1,FALSE),"AGOTADO","SI HAY"),"")</f>
        <v/>
      </c>
    </row>
    <row r="15183" spans="12:13" ht="18" customHeight="1" x14ac:dyDescent="0.25">
      <c r="L15183" s="516"/>
      <c r="M15183" s="410" t="str">
        <f>IFERROR(IF($A15184=VLOOKUP($A15184,AGOTADOS!$A$3:$H$4997,1,FALSE),"AGOTADO","SI HAY"),"")</f>
        <v/>
      </c>
    </row>
    <row r="15184" spans="12:13" ht="18" customHeight="1" x14ac:dyDescent="0.25">
      <c r="L15184" s="516"/>
      <c r="M15184" s="410" t="str">
        <f>IFERROR(IF($A15185=VLOOKUP($A15185,AGOTADOS!$A$3:$H$4997,1,FALSE),"AGOTADO","SI HAY"),"")</f>
        <v/>
      </c>
    </row>
    <row r="15185" spans="12:13" ht="18" customHeight="1" x14ac:dyDescent="0.25">
      <c r="L15185" s="516"/>
      <c r="M15185" s="410" t="str">
        <f>IFERROR(IF($A15186=VLOOKUP($A15186,AGOTADOS!$A$3:$H$4997,1,FALSE),"AGOTADO","SI HAY"),"")</f>
        <v/>
      </c>
    </row>
    <row r="15186" spans="12:13" ht="18" customHeight="1" x14ac:dyDescent="0.25">
      <c r="L15186" s="516"/>
      <c r="M15186" s="410" t="str">
        <f>IFERROR(IF($A15187=VLOOKUP($A15187,AGOTADOS!$A$3:$H$4997,1,FALSE),"AGOTADO","SI HAY"),"")</f>
        <v/>
      </c>
    </row>
    <row r="15187" spans="12:13" ht="18" customHeight="1" x14ac:dyDescent="0.25">
      <c r="L15187" s="516"/>
      <c r="M15187" s="410" t="str">
        <f>IFERROR(IF($A15188=VLOOKUP($A15188,AGOTADOS!$A$3:$H$4997,1,FALSE),"AGOTADO","SI HAY"),"")</f>
        <v/>
      </c>
    </row>
    <row r="15188" spans="12:13" ht="18" customHeight="1" x14ac:dyDescent="0.25">
      <c r="L15188" s="516"/>
      <c r="M15188" s="410" t="str">
        <f>IFERROR(IF($A15189=VLOOKUP($A15189,AGOTADOS!$A$3:$H$4997,1,FALSE),"AGOTADO","SI HAY"),"")</f>
        <v/>
      </c>
    </row>
    <row r="15189" spans="12:13" ht="18" customHeight="1" x14ac:dyDescent="0.25">
      <c r="L15189" s="516"/>
      <c r="M15189" s="410" t="str">
        <f>IFERROR(IF($A15190=VLOOKUP($A15190,AGOTADOS!$A$3:$H$4997,1,FALSE),"AGOTADO","SI HAY"),"")</f>
        <v/>
      </c>
    </row>
    <row r="15190" spans="12:13" ht="18" customHeight="1" x14ac:dyDescent="0.25">
      <c r="L15190" s="516"/>
      <c r="M15190" s="410" t="str">
        <f>IFERROR(IF($A15191=VLOOKUP($A15191,AGOTADOS!$A$3:$H$4997,1,FALSE),"AGOTADO","SI HAY"),"")</f>
        <v/>
      </c>
    </row>
    <row r="15191" spans="12:13" ht="18" customHeight="1" x14ac:dyDescent="0.25">
      <c r="L15191" s="516"/>
      <c r="M15191" s="410" t="str">
        <f>IFERROR(IF($A15192=VLOOKUP($A15192,AGOTADOS!$A$3:$H$4997,1,FALSE),"AGOTADO","SI HAY"),"")</f>
        <v/>
      </c>
    </row>
    <row r="15192" spans="12:13" ht="18" customHeight="1" x14ac:dyDescent="0.25">
      <c r="L15192" s="516"/>
      <c r="M15192" s="410" t="str">
        <f>IFERROR(IF($A15193=VLOOKUP($A15193,AGOTADOS!$A$3:$H$4997,1,FALSE),"AGOTADO","SI HAY"),"")</f>
        <v/>
      </c>
    </row>
    <row r="15193" spans="12:13" ht="18" customHeight="1" x14ac:dyDescent="0.25">
      <c r="L15193" s="516"/>
      <c r="M15193" s="410" t="str">
        <f>IFERROR(IF($A15194=VLOOKUP($A15194,AGOTADOS!$A$3:$H$4997,1,FALSE),"AGOTADO","SI HAY"),"")</f>
        <v/>
      </c>
    </row>
    <row r="15194" spans="12:13" ht="18" customHeight="1" x14ac:dyDescent="0.25">
      <c r="L15194" s="516"/>
      <c r="M15194" s="410" t="str">
        <f>IFERROR(IF($A15195=VLOOKUP($A15195,AGOTADOS!$A$3:$H$4997,1,FALSE),"AGOTADO","SI HAY"),"")</f>
        <v/>
      </c>
    </row>
    <row r="15195" spans="12:13" ht="18" customHeight="1" x14ac:dyDescent="0.25">
      <c r="L15195" s="516"/>
      <c r="M15195" s="410" t="str">
        <f>IFERROR(IF($A15196=VLOOKUP($A15196,AGOTADOS!$A$3:$H$4997,1,FALSE),"AGOTADO","SI HAY"),"")</f>
        <v/>
      </c>
    </row>
    <row r="15196" spans="12:13" ht="18" customHeight="1" x14ac:dyDescent="0.25">
      <c r="L15196" s="516"/>
      <c r="M15196" s="410" t="str">
        <f>IFERROR(IF($A15197=VLOOKUP($A15197,AGOTADOS!$A$3:$H$4997,1,FALSE),"AGOTADO","SI HAY"),"")</f>
        <v/>
      </c>
    </row>
    <row r="15197" spans="12:13" ht="18" customHeight="1" x14ac:dyDescent="0.25">
      <c r="L15197" s="516"/>
      <c r="M15197" s="410" t="str">
        <f>IFERROR(IF($A15198=VLOOKUP($A15198,AGOTADOS!$A$3:$H$4997,1,FALSE),"AGOTADO","SI HAY"),"")</f>
        <v/>
      </c>
    </row>
    <row r="15198" spans="12:13" ht="18" customHeight="1" x14ac:dyDescent="0.25">
      <c r="L15198" s="516"/>
      <c r="M15198" s="410" t="str">
        <f>IFERROR(IF($A15199=VLOOKUP($A15199,AGOTADOS!$A$3:$H$4997,1,FALSE),"AGOTADO","SI HAY"),"")</f>
        <v/>
      </c>
    </row>
    <row r="15199" spans="12:13" ht="18" customHeight="1" x14ac:dyDescent="0.25">
      <c r="L15199" s="516"/>
      <c r="M15199" s="410" t="str">
        <f>IFERROR(IF($A15200=VLOOKUP($A15200,AGOTADOS!$A$3:$H$4997,1,FALSE),"AGOTADO","SI HAY"),"")</f>
        <v/>
      </c>
    </row>
    <row r="15200" spans="12:13" ht="18" customHeight="1" x14ac:dyDescent="0.25">
      <c r="L15200" s="516"/>
      <c r="M15200" s="410" t="str">
        <f>IFERROR(IF($A15201=VLOOKUP($A15201,AGOTADOS!$A$3:$H$4997,1,FALSE),"AGOTADO","SI HAY"),"")</f>
        <v/>
      </c>
    </row>
    <row r="15201" spans="12:13" ht="18" customHeight="1" x14ac:dyDescent="0.25">
      <c r="L15201" s="516"/>
      <c r="M15201" s="410" t="str">
        <f>IFERROR(IF($A15202=VLOOKUP($A15202,AGOTADOS!$A$3:$H$4997,1,FALSE),"AGOTADO","SI HAY"),"")</f>
        <v/>
      </c>
    </row>
    <row r="15202" spans="12:13" ht="18" customHeight="1" x14ac:dyDescent="0.25">
      <c r="L15202" s="516"/>
      <c r="M15202" s="410" t="str">
        <f>IFERROR(IF($A15203=VLOOKUP($A15203,AGOTADOS!$A$3:$H$4997,1,FALSE),"AGOTADO","SI HAY"),"")</f>
        <v/>
      </c>
    </row>
    <row r="15203" spans="12:13" ht="18" customHeight="1" x14ac:dyDescent="0.25">
      <c r="L15203" s="516"/>
      <c r="M15203" s="410" t="str">
        <f>IFERROR(IF($A15204=VLOOKUP($A15204,AGOTADOS!$A$3:$H$4997,1,FALSE),"AGOTADO","SI HAY"),"")</f>
        <v/>
      </c>
    </row>
    <row r="15204" spans="12:13" ht="18" customHeight="1" x14ac:dyDescent="0.25">
      <c r="L15204" s="516"/>
      <c r="M15204" s="410" t="str">
        <f>IFERROR(IF($A15205=VLOOKUP($A15205,AGOTADOS!$A$3:$H$4997,1,FALSE),"AGOTADO","SI HAY"),"")</f>
        <v/>
      </c>
    </row>
    <row r="15205" spans="12:13" ht="18" customHeight="1" x14ac:dyDescent="0.25">
      <c r="L15205" s="516"/>
      <c r="M15205" s="410" t="str">
        <f>IFERROR(IF($A15206=VLOOKUP($A15206,AGOTADOS!$A$3:$H$4997,1,FALSE),"AGOTADO","SI HAY"),"")</f>
        <v/>
      </c>
    </row>
    <row r="15206" spans="12:13" ht="18" customHeight="1" x14ac:dyDescent="0.25">
      <c r="L15206" s="516"/>
      <c r="M15206" s="410" t="str">
        <f>IFERROR(IF($A15207=VLOOKUP($A15207,AGOTADOS!$A$3:$H$4997,1,FALSE),"AGOTADO","SI HAY"),"")</f>
        <v/>
      </c>
    </row>
    <row r="15207" spans="12:13" ht="18" customHeight="1" x14ac:dyDescent="0.25">
      <c r="L15207" s="516"/>
      <c r="M15207" s="410" t="str">
        <f>IFERROR(IF($A15208=VLOOKUP($A15208,AGOTADOS!$A$3:$H$4997,1,FALSE),"AGOTADO","SI HAY"),"")</f>
        <v/>
      </c>
    </row>
    <row r="15208" spans="12:13" ht="18" customHeight="1" x14ac:dyDescent="0.25">
      <c r="L15208" s="516"/>
      <c r="M15208" s="410" t="str">
        <f>IFERROR(IF($A15209=VLOOKUP($A15209,AGOTADOS!$A$3:$H$4997,1,FALSE),"AGOTADO","SI HAY"),"")</f>
        <v/>
      </c>
    </row>
    <row r="15209" spans="12:13" ht="18" customHeight="1" x14ac:dyDescent="0.25">
      <c r="L15209" s="516"/>
      <c r="M15209" s="410" t="str">
        <f>IFERROR(IF($A15210=VLOOKUP($A15210,AGOTADOS!$A$3:$H$4997,1,FALSE),"AGOTADO","SI HAY"),"")</f>
        <v/>
      </c>
    </row>
    <row r="15210" spans="12:13" ht="18" customHeight="1" x14ac:dyDescent="0.25">
      <c r="L15210" s="516"/>
      <c r="M15210" s="410" t="str">
        <f>IFERROR(IF($A15211=VLOOKUP($A15211,AGOTADOS!$A$3:$H$4997,1,FALSE),"AGOTADO","SI HAY"),"")</f>
        <v/>
      </c>
    </row>
    <row r="15211" spans="12:13" ht="18" customHeight="1" x14ac:dyDescent="0.25">
      <c r="L15211" s="516"/>
      <c r="M15211" s="410" t="str">
        <f>IFERROR(IF($A15212=VLOOKUP($A15212,AGOTADOS!$A$3:$H$4997,1,FALSE),"AGOTADO","SI HAY"),"")</f>
        <v/>
      </c>
    </row>
    <row r="15212" spans="12:13" ht="18" customHeight="1" x14ac:dyDescent="0.25">
      <c r="L15212" s="516"/>
      <c r="M15212" s="410" t="str">
        <f>IFERROR(IF($A15213=VLOOKUP($A15213,AGOTADOS!$A$3:$H$4997,1,FALSE),"AGOTADO","SI HAY"),"")</f>
        <v/>
      </c>
    </row>
    <row r="15213" spans="12:13" ht="18" customHeight="1" x14ac:dyDescent="0.25">
      <c r="L15213" s="516"/>
      <c r="M15213" s="410" t="str">
        <f>IFERROR(IF($A15214=VLOOKUP($A15214,AGOTADOS!$A$3:$H$4997,1,FALSE),"AGOTADO","SI HAY"),"")</f>
        <v/>
      </c>
    </row>
    <row r="15214" spans="12:13" ht="18" customHeight="1" x14ac:dyDescent="0.25">
      <c r="L15214" s="516"/>
      <c r="M15214" s="410" t="str">
        <f>IFERROR(IF($A15215=VLOOKUP($A15215,AGOTADOS!$A$3:$H$4997,1,FALSE),"AGOTADO","SI HAY"),"")</f>
        <v/>
      </c>
    </row>
    <row r="15215" spans="12:13" ht="18" customHeight="1" x14ac:dyDescent="0.25">
      <c r="L15215" s="516"/>
      <c r="M15215" s="410" t="str">
        <f>IFERROR(IF($A15216=VLOOKUP($A15216,AGOTADOS!$A$3:$H$4997,1,FALSE),"AGOTADO","SI HAY"),"")</f>
        <v/>
      </c>
    </row>
    <row r="15216" spans="12:13" ht="18" customHeight="1" x14ac:dyDescent="0.25">
      <c r="L15216" s="516"/>
      <c r="M15216" s="410" t="str">
        <f>IFERROR(IF($A15217=VLOOKUP($A15217,AGOTADOS!$A$3:$H$4997,1,FALSE),"AGOTADO","SI HAY"),"")</f>
        <v/>
      </c>
    </row>
    <row r="15217" spans="12:13" ht="18" customHeight="1" x14ac:dyDescent="0.25">
      <c r="L15217" s="516"/>
      <c r="M15217" s="410" t="str">
        <f>IFERROR(IF($A15218=VLOOKUP($A15218,AGOTADOS!$A$3:$H$4997,1,FALSE),"AGOTADO","SI HAY"),"")</f>
        <v/>
      </c>
    </row>
    <row r="15218" spans="12:13" ht="18" customHeight="1" x14ac:dyDescent="0.25">
      <c r="L15218" s="516"/>
      <c r="M15218" s="410" t="str">
        <f>IFERROR(IF($A15219=VLOOKUP($A15219,AGOTADOS!$A$3:$H$4997,1,FALSE),"AGOTADO","SI HAY"),"")</f>
        <v/>
      </c>
    </row>
    <row r="15219" spans="12:13" ht="18" customHeight="1" x14ac:dyDescent="0.25">
      <c r="L15219" s="516"/>
      <c r="M15219" s="410" t="str">
        <f>IFERROR(IF($A15220=VLOOKUP($A15220,AGOTADOS!$A$3:$H$4997,1,FALSE),"AGOTADO","SI HAY"),"")</f>
        <v/>
      </c>
    </row>
    <row r="15220" spans="12:13" ht="18" customHeight="1" x14ac:dyDescent="0.25">
      <c r="L15220" s="516"/>
      <c r="M15220" s="410" t="str">
        <f>IFERROR(IF($A15221=VLOOKUP($A15221,AGOTADOS!$A$3:$H$4997,1,FALSE),"AGOTADO","SI HAY"),"")</f>
        <v/>
      </c>
    </row>
    <row r="15221" spans="12:13" ht="18" customHeight="1" x14ac:dyDescent="0.25">
      <c r="L15221" s="516"/>
      <c r="M15221" s="410" t="str">
        <f>IFERROR(IF($A15222=VLOOKUP($A15222,AGOTADOS!$A$3:$H$4997,1,FALSE),"AGOTADO","SI HAY"),"")</f>
        <v/>
      </c>
    </row>
    <row r="15222" spans="12:13" ht="18" customHeight="1" x14ac:dyDescent="0.25">
      <c r="L15222" s="516"/>
      <c r="M15222" s="410" t="str">
        <f>IFERROR(IF($A15223=VLOOKUP($A15223,AGOTADOS!$A$3:$H$4997,1,FALSE),"AGOTADO","SI HAY"),"")</f>
        <v/>
      </c>
    </row>
    <row r="15223" spans="12:13" ht="18" customHeight="1" x14ac:dyDescent="0.25">
      <c r="L15223" s="516"/>
      <c r="M15223" s="410" t="str">
        <f>IFERROR(IF($A15224=VLOOKUP($A15224,AGOTADOS!$A$3:$H$4997,1,FALSE),"AGOTADO","SI HAY"),"")</f>
        <v/>
      </c>
    </row>
    <row r="15224" spans="12:13" ht="18" customHeight="1" x14ac:dyDescent="0.25">
      <c r="L15224" s="516"/>
      <c r="M15224" s="410" t="str">
        <f>IFERROR(IF($A15225=VLOOKUP($A15225,AGOTADOS!$A$3:$H$4997,1,FALSE),"AGOTADO","SI HAY"),"")</f>
        <v/>
      </c>
    </row>
    <row r="15225" spans="12:13" ht="18" customHeight="1" x14ac:dyDescent="0.25">
      <c r="L15225" s="516"/>
      <c r="M15225" s="410" t="str">
        <f>IFERROR(IF($A15226=VLOOKUP($A15226,AGOTADOS!$A$3:$H$4997,1,FALSE),"AGOTADO","SI HAY"),"")</f>
        <v/>
      </c>
    </row>
    <row r="15226" spans="12:13" ht="18" customHeight="1" x14ac:dyDescent="0.25">
      <c r="L15226" s="516"/>
      <c r="M15226" s="410" t="str">
        <f>IFERROR(IF($A15227=VLOOKUP($A15227,AGOTADOS!$A$3:$H$4997,1,FALSE),"AGOTADO","SI HAY"),"")</f>
        <v/>
      </c>
    </row>
    <row r="15227" spans="12:13" ht="18" customHeight="1" x14ac:dyDescent="0.25">
      <c r="L15227" s="516"/>
      <c r="M15227" s="410" t="str">
        <f>IFERROR(IF($A15228=VLOOKUP($A15228,AGOTADOS!$A$3:$H$4997,1,FALSE),"AGOTADO","SI HAY"),"")</f>
        <v/>
      </c>
    </row>
    <row r="15228" spans="12:13" ht="18" customHeight="1" x14ac:dyDescent="0.25">
      <c r="L15228" s="516"/>
      <c r="M15228" s="410" t="str">
        <f>IFERROR(IF($A15229=VLOOKUP($A15229,AGOTADOS!$A$3:$H$4997,1,FALSE),"AGOTADO","SI HAY"),"")</f>
        <v/>
      </c>
    </row>
    <row r="15229" spans="12:13" ht="18" customHeight="1" x14ac:dyDescent="0.25">
      <c r="L15229" s="516"/>
      <c r="M15229" s="410" t="str">
        <f>IFERROR(IF($A15230=VLOOKUP($A15230,AGOTADOS!$A$3:$H$4997,1,FALSE),"AGOTADO","SI HAY"),"")</f>
        <v/>
      </c>
    </row>
    <row r="15230" spans="12:13" ht="18" customHeight="1" x14ac:dyDescent="0.25">
      <c r="L15230" s="516"/>
      <c r="M15230" s="410" t="str">
        <f>IFERROR(IF($A15231=VLOOKUP($A15231,AGOTADOS!$A$3:$H$4997,1,FALSE),"AGOTADO","SI HAY"),"")</f>
        <v/>
      </c>
    </row>
    <row r="15231" spans="12:13" ht="18" customHeight="1" x14ac:dyDescent="0.25">
      <c r="L15231" s="516"/>
      <c r="M15231" s="410" t="str">
        <f>IFERROR(IF($A15232=VLOOKUP($A15232,AGOTADOS!$A$3:$H$4997,1,FALSE),"AGOTADO","SI HAY"),"")</f>
        <v/>
      </c>
    </row>
    <row r="15232" spans="12:13" ht="18" customHeight="1" x14ac:dyDescent="0.25">
      <c r="L15232" s="516"/>
      <c r="M15232" s="410" t="str">
        <f>IFERROR(IF($A15233=VLOOKUP($A15233,AGOTADOS!$A$3:$H$4997,1,FALSE),"AGOTADO","SI HAY"),"")</f>
        <v/>
      </c>
    </row>
    <row r="15233" spans="12:13" ht="18" customHeight="1" x14ac:dyDescent="0.25">
      <c r="L15233" s="516"/>
      <c r="M15233" s="410" t="str">
        <f>IFERROR(IF($A15234=VLOOKUP($A15234,AGOTADOS!$A$3:$H$4997,1,FALSE),"AGOTADO","SI HAY"),"")</f>
        <v/>
      </c>
    </row>
    <row r="15234" spans="12:13" ht="18" customHeight="1" x14ac:dyDescent="0.25">
      <c r="L15234" s="516"/>
      <c r="M15234" s="410" t="str">
        <f>IFERROR(IF($A15235=VLOOKUP($A15235,AGOTADOS!$A$3:$H$4997,1,FALSE),"AGOTADO","SI HAY"),"")</f>
        <v/>
      </c>
    </row>
    <row r="15235" spans="12:13" ht="18" customHeight="1" x14ac:dyDescent="0.25">
      <c r="L15235" s="516"/>
      <c r="M15235" s="410" t="str">
        <f>IFERROR(IF($A15236=VLOOKUP($A15236,AGOTADOS!$A$3:$H$4997,1,FALSE),"AGOTADO","SI HAY"),"")</f>
        <v/>
      </c>
    </row>
    <row r="15236" spans="12:13" ht="18" customHeight="1" x14ac:dyDescent="0.25">
      <c r="L15236" s="516"/>
      <c r="M15236" s="410" t="str">
        <f>IFERROR(IF($A15237=VLOOKUP($A15237,AGOTADOS!$A$3:$H$4997,1,FALSE),"AGOTADO","SI HAY"),"")</f>
        <v/>
      </c>
    </row>
    <row r="15237" spans="12:13" ht="18" customHeight="1" x14ac:dyDescent="0.25">
      <c r="L15237" s="516"/>
      <c r="M15237" s="410" t="str">
        <f>IFERROR(IF($A15238=VLOOKUP($A15238,AGOTADOS!$A$3:$H$4997,1,FALSE),"AGOTADO","SI HAY"),"")</f>
        <v/>
      </c>
    </row>
    <row r="15238" spans="12:13" ht="18" customHeight="1" x14ac:dyDescent="0.25">
      <c r="L15238" s="516"/>
      <c r="M15238" s="410" t="str">
        <f>IFERROR(IF($A15239=VLOOKUP($A15239,AGOTADOS!$A$3:$H$4997,1,FALSE),"AGOTADO","SI HAY"),"")</f>
        <v/>
      </c>
    </row>
    <row r="15239" spans="12:13" ht="18" customHeight="1" x14ac:dyDescent="0.25">
      <c r="L15239" s="516"/>
      <c r="M15239" s="410" t="str">
        <f>IFERROR(IF($A15240=VLOOKUP($A15240,AGOTADOS!$A$3:$H$4997,1,FALSE),"AGOTADO","SI HAY"),"")</f>
        <v/>
      </c>
    </row>
    <row r="15240" spans="12:13" ht="18" customHeight="1" x14ac:dyDescent="0.25">
      <c r="L15240" s="516"/>
      <c r="M15240" s="410" t="str">
        <f>IFERROR(IF($A15241=VLOOKUP($A15241,AGOTADOS!$A$3:$H$4997,1,FALSE),"AGOTADO","SI HAY"),"")</f>
        <v/>
      </c>
    </row>
    <row r="15241" spans="12:13" ht="18" customHeight="1" x14ac:dyDescent="0.25">
      <c r="L15241" s="516"/>
      <c r="M15241" s="410" t="str">
        <f>IFERROR(IF($A15242=VLOOKUP($A15242,AGOTADOS!$A$3:$H$4997,1,FALSE),"AGOTADO","SI HAY"),"")</f>
        <v/>
      </c>
    </row>
    <row r="15242" spans="12:13" ht="18" customHeight="1" x14ac:dyDescent="0.25">
      <c r="L15242" s="516"/>
      <c r="M15242" s="410" t="str">
        <f>IFERROR(IF($A15243=VLOOKUP($A15243,AGOTADOS!$A$3:$H$4997,1,FALSE),"AGOTADO","SI HAY"),"")</f>
        <v/>
      </c>
    </row>
    <row r="15243" spans="12:13" ht="18" customHeight="1" x14ac:dyDescent="0.25">
      <c r="L15243" s="516"/>
      <c r="M15243" s="410" t="str">
        <f>IFERROR(IF($A15244=VLOOKUP($A15244,AGOTADOS!$A$3:$H$4997,1,FALSE),"AGOTADO","SI HAY"),"")</f>
        <v/>
      </c>
    </row>
    <row r="15244" spans="12:13" ht="18" customHeight="1" x14ac:dyDescent="0.25">
      <c r="L15244" s="516"/>
      <c r="M15244" s="410" t="str">
        <f>IFERROR(IF($A15245=VLOOKUP($A15245,AGOTADOS!$A$3:$H$4997,1,FALSE),"AGOTADO","SI HAY"),"")</f>
        <v/>
      </c>
    </row>
    <row r="15245" spans="12:13" ht="18" customHeight="1" x14ac:dyDescent="0.25">
      <c r="L15245" s="516"/>
      <c r="M15245" s="410" t="str">
        <f>IFERROR(IF($A15246=VLOOKUP($A15246,AGOTADOS!$A$3:$H$4997,1,FALSE),"AGOTADO","SI HAY"),"")</f>
        <v/>
      </c>
    </row>
    <row r="15246" spans="12:13" ht="18" customHeight="1" x14ac:dyDescent="0.25">
      <c r="L15246" s="516"/>
      <c r="M15246" s="410" t="str">
        <f>IFERROR(IF($A15247=VLOOKUP($A15247,AGOTADOS!$A$3:$H$4997,1,FALSE),"AGOTADO","SI HAY"),"")</f>
        <v/>
      </c>
    </row>
    <row r="15247" spans="12:13" ht="18" customHeight="1" x14ac:dyDescent="0.25">
      <c r="L15247" s="516"/>
      <c r="M15247" s="410" t="str">
        <f>IFERROR(IF($A15248=VLOOKUP($A15248,AGOTADOS!$A$3:$H$4997,1,FALSE),"AGOTADO","SI HAY"),"")</f>
        <v/>
      </c>
    </row>
    <row r="15248" spans="12:13" ht="18" customHeight="1" x14ac:dyDescent="0.25">
      <c r="L15248" s="516"/>
      <c r="M15248" s="410" t="str">
        <f>IFERROR(IF($A15249=VLOOKUP($A15249,AGOTADOS!$A$3:$H$4997,1,FALSE),"AGOTADO","SI HAY"),"")</f>
        <v/>
      </c>
    </row>
    <row r="15249" spans="12:13" ht="18" customHeight="1" x14ac:dyDescent="0.25">
      <c r="L15249" s="516"/>
      <c r="M15249" s="410" t="str">
        <f>IFERROR(IF($A15250=VLOOKUP($A15250,AGOTADOS!$A$3:$H$4997,1,FALSE),"AGOTADO","SI HAY"),"")</f>
        <v/>
      </c>
    </row>
    <row r="15250" spans="12:13" ht="18" customHeight="1" x14ac:dyDescent="0.25">
      <c r="L15250" s="516"/>
      <c r="M15250" s="410" t="str">
        <f>IFERROR(IF($A15251=VLOOKUP($A15251,AGOTADOS!$A$3:$H$4997,1,FALSE),"AGOTADO","SI HAY"),"")</f>
        <v/>
      </c>
    </row>
    <row r="15251" spans="12:13" ht="18" customHeight="1" x14ac:dyDescent="0.25">
      <c r="L15251" s="516"/>
      <c r="M15251" s="410" t="str">
        <f>IFERROR(IF($A15252=VLOOKUP($A15252,AGOTADOS!$A$3:$H$4997,1,FALSE),"AGOTADO","SI HAY"),"")</f>
        <v/>
      </c>
    </row>
    <row r="15252" spans="12:13" ht="18" customHeight="1" x14ac:dyDescent="0.25">
      <c r="L15252" s="516"/>
      <c r="M15252" s="410" t="str">
        <f>IFERROR(IF($A15253=VLOOKUP($A15253,AGOTADOS!$A$3:$H$4997,1,FALSE),"AGOTADO","SI HAY"),"")</f>
        <v/>
      </c>
    </row>
    <row r="15253" spans="12:13" ht="18" customHeight="1" x14ac:dyDescent="0.25">
      <c r="L15253" s="516"/>
      <c r="M15253" s="410" t="str">
        <f>IFERROR(IF($A15254=VLOOKUP($A15254,AGOTADOS!$A$3:$H$4997,1,FALSE),"AGOTADO","SI HAY"),"")</f>
        <v/>
      </c>
    </row>
    <row r="15254" spans="12:13" ht="18" customHeight="1" x14ac:dyDescent="0.25">
      <c r="L15254" s="516"/>
      <c r="M15254" s="410" t="str">
        <f>IFERROR(IF($A15255=VLOOKUP($A15255,AGOTADOS!$A$3:$H$4997,1,FALSE),"AGOTADO","SI HAY"),"")</f>
        <v/>
      </c>
    </row>
    <row r="15255" spans="12:13" ht="18" customHeight="1" x14ac:dyDescent="0.25">
      <c r="L15255" s="516"/>
      <c r="M15255" s="410" t="str">
        <f>IFERROR(IF($A15256=VLOOKUP($A15256,AGOTADOS!$A$3:$H$4997,1,FALSE),"AGOTADO","SI HAY"),"")</f>
        <v/>
      </c>
    </row>
    <row r="15256" spans="12:13" ht="18" customHeight="1" x14ac:dyDescent="0.25">
      <c r="L15256" s="516"/>
      <c r="M15256" s="410" t="str">
        <f>IFERROR(IF($A15257=VLOOKUP($A15257,AGOTADOS!$A$3:$H$4997,1,FALSE),"AGOTADO","SI HAY"),"")</f>
        <v/>
      </c>
    </row>
    <row r="15257" spans="12:13" ht="18" customHeight="1" x14ac:dyDescent="0.25">
      <c r="L15257" s="516"/>
      <c r="M15257" s="410" t="str">
        <f>IFERROR(IF($A15258=VLOOKUP($A15258,AGOTADOS!$A$3:$H$4997,1,FALSE),"AGOTADO","SI HAY"),"")</f>
        <v/>
      </c>
    </row>
    <row r="15258" spans="12:13" ht="18" customHeight="1" x14ac:dyDescent="0.25">
      <c r="L15258" s="516"/>
      <c r="M15258" s="410" t="str">
        <f>IFERROR(IF($A15259=VLOOKUP($A15259,AGOTADOS!$A$3:$H$4997,1,FALSE),"AGOTADO","SI HAY"),"")</f>
        <v/>
      </c>
    </row>
    <row r="15259" spans="12:13" ht="18" customHeight="1" x14ac:dyDescent="0.25">
      <c r="L15259" s="516"/>
      <c r="M15259" s="410" t="str">
        <f>IFERROR(IF($A15260=VLOOKUP($A15260,AGOTADOS!$A$3:$H$4997,1,FALSE),"AGOTADO","SI HAY"),"")</f>
        <v/>
      </c>
    </row>
    <row r="15260" spans="12:13" ht="18" customHeight="1" x14ac:dyDescent="0.25">
      <c r="L15260" s="516"/>
      <c r="M15260" s="410" t="str">
        <f>IFERROR(IF($A15261=VLOOKUP($A15261,AGOTADOS!$A$3:$H$4997,1,FALSE),"AGOTADO","SI HAY"),"")</f>
        <v/>
      </c>
    </row>
    <row r="15261" spans="12:13" ht="18" customHeight="1" x14ac:dyDescent="0.25">
      <c r="L15261" s="516"/>
      <c r="M15261" s="410" t="str">
        <f>IFERROR(IF($A15262=VLOOKUP($A15262,AGOTADOS!$A$3:$H$4997,1,FALSE),"AGOTADO","SI HAY"),"")</f>
        <v/>
      </c>
    </row>
    <row r="15262" spans="12:13" ht="18" customHeight="1" x14ac:dyDescent="0.25">
      <c r="L15262" s="516"/>
      <c r="M15262" s="410" t="str">
        <f>IFERROR(IF($A15263=VLOOKUP($A15263,AGOTADOS!$A$3:$H$4997,1,FALSE),"AGOTADO","SI HAY"),"")</f>
        <v/>
      </c>
    </row>
    <row r="15263" spans="12:13" ht="18" customHeight="1" x14ac:dyDescent="0.25">
      <c r="L15263" s="516"/>
      <c r="M15263" s="410" t="str">
        <f>IFERROR(IF($A15264=VLOOKUP($A15264,AGOTADOS!$A$3:$H$4997,1,FALSE),"AGOTADO","SI HAY"),"")</f>
        <v/>
      </c>
    </row>
    <row r="15264" spans="12:13" ht="18" customHeight="1" x14ac:dyDescent="0.25">
      <c r="L15264" s="516"/>
      <c r="M15264" s="410" t="str">
        <f>IFERROR(IF($A15265=VLOOKUP($A15265,AGOTADOS!$A$3:$H$4997,1,FALSE),"AGOTADO","SI HAY"),"")</f>
        <v/>
      </c>
    </row>
    <row r="15265" spans="12:13" ht="18" customHeight="1" x14ac:dyDescent="0.25">
      <c r="L15265" s="516"/>
      <c r="M15265" s="410" t="str">
        <f>IFERROR(IF($A15266=VLOOKUP($A15266,AGOTADOS!$A$3:$H$4997,1,FALSE),"AGOTADO","SI HAY"),"")</f>
        <v/>
      </c>
    </row>
    <row r="15266" spans="12:13" ht="18" customHeight="1" x14ac:dyDescent="0.25">
      <c r="L15266" s="516"/>
      <c r="M15266" s="410" t="str">
        <f>IFERROR(IF($A15267=VLOOKUP($A15267,AGOTADOS!$A$3:$H$4997,1,FALSE),"AGOTADO","SI HAY"),"")</f>
        <v/>
      </c>
    </row>
    <row r="15267" spans="12:13" ht="18" customHeight="1" x14ac:dyDescent="0.25">
      <c r="L15267" s="516"/>
      <c r="M15267" s="410" t="str">
        <f>IFERROR(IF($A15268=VLOOKUP($A15268,AGOTADOS!$A$3:$H$4997,1,FALSE),"AGOTADO","SI HAY"),"")</f>
        <v/>
      </c>
    </row>
    <row r="15268" spans="12:13" ht="18" customHeight="1" x14ac:dyDescent="0.25">
      <c r="L15268" s="516"/>
      <c r="M15268" s="410" t="str">
        <f>IFERROR(IF($A15269=VLOOKUP($A15269,AGOTADOS!$A$3:$H$4997,1,FALSE),"AGOTADO","SI HAY"),"")</f>
        <v/>
      </c>
    </row>
    <row r="15269" spans="12:13" ht="18" customHeight="1" x14ac:dyDescent="0.25">
      <c r="L15269" s="516"/>
      <c r="M15269" s="410" t="str">
        <f>IFERROR(IF($A15270=VLOOKUP($A15270,AGOTADOS!$A$3:$H$4997,1,FALSE),"AGOTADO","SI HAY"),"")</f>
        <v/>
      </c>
    </row>
    <row r="15270" spans="12:13" ht="18" customHeight="1" x14ac:dyDescent="0.25">
      <c r="L15270" s="516"/>
      <c r="M15270" s="410" t="str">
        <f>IFERROR(IF($A15271=VLOOKUP($A15271,AGOTADOS!$A$3:$H$4997,1,FALSE),"AGOTADO","SI HAY"),"")</f>
        <v/>
      </c>
    </row>
    <row r="15271" spans="12:13" ht="18" customHeight="1" x14ac:dyDescent="0.25">
      <c r="L15271" s="516"/>
      <c r="M15271" s="410" t="str">
        <f>IFERROR(IF($A15272=VLOOKUP($A15272,AGOTADOS!$A$3:$H$4997,1,FALSE),"AGOTADO","SI HAY"),"")</f>
        <v/>
      </c>
    </row>
    <row r="15272" spans="12:13" ht="18" customHeight="1" x14ac:dyDescent="0.25">
      <c r="L15272" s="516"/>
      <c r="M15272" s="410" t="str">
        <f>IFERROR(IF($A15273=VLOOKUP($A15273,AGOTADOS!$A$3:$H$4997,1,FALSE),"AGOTADO","SI HAY"),"")</f>
        <v/>
      </c>
    </row>
    <row r="15273" spans="12:13" ht="18" customHeight="1" x14ac:dyDescent="0.25">
      <c r="L15273" s="516"/>
      <c r="M15273" s="410" t="str">
        <f>IFERROR(IF($A15274=VLOOKUP($A15274,AGOTADOS!$A$3:$H$4997,1,FALSE),"AGOTADO","SI HAY"),"")</f>
        <v/>
      </c>
    </row>
    <row r="15274" spans="12:13" ht="18" customHeight="1" x14ac:dyDescent="0.25">
      <c r="L15274" s="516"/>
      <c r="M15274" s="410" t="str">
        <f>IFERROR(IF($A15275=VLOOKUP($A15275,AGOTADOS!$A$3:$H$4997,1,FALSE),"AGOTADO","SI HAY"),"")</f>
        <v/>
      </c>
    </row>
    <row r="15275" spans="12:13" ht="18" customHeight="1" x14ac:dyDescent="0.25">
      <c r="L15275" s="516"/>
      <c r="M15275" s="410" t="str">
        <f>IFERROR(IF($A15276=VLOOKUP($A15276,AGOTADOS!$A$3:$H$4997,1,FALSE),"AGOTADO","SI HAY"),"")</f>
        <v/>
      </c>
    </row>
    <row r="15276" spans="12:13" ht="18" customHeight="1" x14ac:dyDescent="0.25">
      <c r="L15276" s="516"/>
      <c r="M15276" s="410" t="str">
        <f>IFERROR(IF($A15277=VLOOKUP($A15277,AGOTADOS!$A$3:$H$4997,1,FALSE),"AGOTADO","SI HAY"),"")</f>
        <v/>
      </c>
    </row>
    <row r="15277" spans="12:13" ht="18" customHeight="1" x14ac:dyDescent="0.25">
      <c r="L15277" s="516"/>
      <c r="M15277" s="410" t="str">
        <f>IFERROR(IF($A15278=VLOOKUP($A15278,AGOTADOS!$A$3:$H$4997,1,FALSE),"AGOTADO","SI HAY"),"")</f>
        <v/>
      </c>
    </row>
    <row r="15278" spans="12:13" ht="18" customHeight="1" x14ac:dyDescent="0.25">
      <c r="L15278" s="516"/>
      <c r="M15278" s="410" t="str">
        <f>IFERROR(IF($A15279=VLOOKUP($A15279,AGOTADOS!$A$3:$H$4997,1,FALSE),"AGOTADO","SI HAY"),"")</f>
        <v/>
      </c>
    </row>
    <row r="15279" spans="12:13" ht="18" customHeight="1" x14ac:dyDescent="0.25">
      <c r="L15279" s="516"/>
      <c r="M15279" s="410" t="str">
        <f>IFERROR(IF($A15280=VLOOKUP($A15280,AGOTADOS!$A$3:$H$4997,1,FALSE),"AGOTADO","SI HAY"),"")</f>
        <v/>
      </c>
    </row>
    <row r="15280" spans="12:13" ht="18" customHeight="1" x14ac:dyDescent="0.25">
      <c r="L15280" s="516"/>
      <c r="M15280" s="410" t="str">
        <f>IFERROR(IF($A15281=VLOOKUP($A15281,AGOTADOS!$A$3:$H$4997,1,FALSE),"AGOTADO","SI HAY"),"")</f>
        <v/>
      </c>
    </row>
    <row r="15281" spans="12:13" ht="18" customHeight="1" x14ac:dyDescent="0.25">
      <c r="L15281" s="516"/>
      <c r="M15281" s="410" t="str">
        <f>IFERROR(IF($A15282=VLOOKUP($A15282,AGOTADOS!$A$3:$H$4997,1,FALSE),"AGOTADO","SI HAY"),"")</f>
        <v/>
      </c>
    </row>
    <row r="15282" spans="12:13" ht="18" customHeight="1" x14ac:dyDescent="0.25">
      <c r="L15282" s="516"/>
      <c r="M15282" s="410" t="str">
        <f>IFERROR(IF($A15283=VLOOKUP($A15283,AGOTADOS!$A$3:$H$4997,1,FALSE),"AGOTADO","SI HAY"),"")</f>
        <v/>
      </c>
    </row>
    <row r="15283" spans="12:13" ht="18" customHeight="1" x14ac:dyDescent="0.25">
      <c r="L15283" s="516"/>
      <c r="M15283" s="410" t="str">
        <f>IFERROR(IF($A15284=VLOOKUP($A15284,AGOTADOS!$A$3:$H$4997,1,FALSE),"AGOTADO","SI HAY"),"")</f>
        <v/>
      </c>
    </row>
    <row r="15284" spans="12:13" ht="18" customHeight="1" x14ac:dyDescent="0.25">
      <c r="L15284" s="516"/>
      <c r="M15284" s="410" t="str">
        <f>IFERROR(IF($A15285=VLOOKUP($A15285,AGOTADOS!$A$3:$H$4997,1,FALSE),"AGOTADO","SI HAY"),"")</f>
        <v/>
      </c>
    </row>
    <row r="15285" spans="12:13" ht="18" customHeight="1" x14ac:dyDescent="0.25">
      <c r="L15285" s="516"/>
      <c r="M15285" s="410" t="str">
        <f>IFERROR(IF($A15286=VLOOKUP($A15286,AGOTADOS!$A$3:$H$4997,1,FALSE),"AGOTADO","SI HAY"),"")</f>
        <v/>
      </c>
    </row>
    <row r="15286" spans="12:13" ht="18" customHeight="1" x14ac:dyDescent="0.25">
      <c r="L15286" s="516"/>
      <c r="M15286" s="410" t="str">
        <f>IFERROR(IF($A15287=VLOOKUP($A15287,AGOTADOS!$A$3:$H$4997,1,FALSE),"AGOTADO","SI HAY"),"")</f>
        <v/>
      </c>
    </row>
    <row r="15287" spans="12:13" ht="18" customHeight="1" x14ac:dyDescent="0.25">
      <c r="L15287" s="516"/>
      <c r="M15287" s="410" t="str">
        <f>IFERROR(IF($A15288=VLOOKUP($A15288,AGOTADOS!$A$3:$H$4997,1,FALSE),"AGOTADO","SI HAY"),"")</f>
        <v/>
      </c>
    </row>
    <row r="15288" spans="12:13" ht="18" customHeight="1" x14ac:dyDescent="0.25">
      <c r="L15288" s="516"/>
      <c r="M15288" s="410" t="str">
        <f>IFERROR(IF($A15289=VLOOKUP($A15289,AGOTADOS!$A$3:$H$4997,1,FALSE),"AGOTADO","SI HAY"),"")</f>
        <v/>
      </c>
    </row>
    <row r="15289" spans="12:13" ht="18" customHeight="1" x14ac:dyDescent="0.25">
      <c r="L15289" s="516"/>
      <c r="M15289" s="410" t="str">
        <f>IFERROR(IF($A15290=VLOOKUP($A15290,AGOTADOS!$A$3:$H$4997,1,FALSE),"AGOTADO","SI HAY"),"")</f>
        <v/>
      </c>
    </row>
    <row r="15290" spans="12:13" ht="18" customHeight="1" x14ac:dyDescent="0.25">
      <c r="L15290" s="516"/>
      <c r="M15290" s="410" t="str">
        <f>IFERROR(IF($A15291=VLOOKUP($A15291,AGOTADOS!$A$3:$H$4997,1,FALSE),"AGOTADO","SI HAY"),"")</f>
        <v/>
      </c>
    </row>
    <row r="15291" spans="12:13" ht="18" customHeight="1" x14ac:dyDescent="0.25">
      <c r="L15291" s="516"/>
      <c r="M15291" s="410" t="str">
        <f>IFERROR(IF($A15292=VLOOKUP($A15292,AGOTADOS!$A$3:$H$4997,1,FALSE),"AGOTADO","SI HAY"),"")</f>
        <v/>
      </c>
    </row>
    <row r="15292" spans="12:13" ht="18" customHeight="1" x14ac:dyDescent="0.25">
      <c r="L15292" s="516"/>
      <c r="M15292" s="410" t="str">
        <f>IFERROR(IF($A15293=VLOOKUP($A15293,AGOTADOS!$A$3:$H$4997,1,FALSE),"AGOTADO","SI HAY"),"")</f>
        <v/>
      </c>
    </row>
    <row r="15293" spans="12:13" ht="18" customHeight="1" x14ac:dyDescent="0.25">
      <c r="L15293" s="516"/>
      <c r="M15293" s="410" t="str">
        <f>IFERROR(IF($A15294=VLOOKUP($A15294,AGOTADOS!$A$3:$H$4997,1,FALSE),"AGOTADO","SI HAY"),"")</f>
        <v/>
      </c>
    </row>
    <row r="15294" spans="12:13" ht="18" customHeight="1" x14ac:dyDescent="0.25">
      <c r="L15294" s="516"/>
      <c r="M15294" s="410" t="str">
        <f>IFERROR(IF($A15295=VLOOKUP($A15295,AGOTADOS!$A$3:$H$4997,1,FALSE),"AGOTADO","SI HAY"),"")</f>
        <v/>
      </c>
    </row>
    <row r="15295" spans="12:13" ht="18" customHeight="1" x14ac:dyDescent="0.25">
      <c r="L15295" s="516"/>
      <c r="M15295" s="410" t="str">
        <f>IFERROR(IF($A15296=VLOOKUP($A15296,AGOTADOS!$A$3:$H$4997,1,FALSE),"AGOTADO","SI HAY"),"")</f>
        <v/>
      </c>
    </row>
    <row r="15296" spans="12:13" ht="18" customHeight="1" x14ac:dyDescent="0.25">
      <c r="L15296" s="516"/>
      <c r="M15296" s="410" t="str">
        <f>IFERROR(IF($A15297=VLOOKUP($A15297,AGOTADOS!$A$3:$H$4997,1,FALSE),"AGOTADO","SI HAY"),"")</f>
        <v/>
      </c>
    </row>
    <row r="15297" spans="12:13" ht="18" customHeight="1" x14ac:dyDescent="0.25">
      <c r="L15297" s="516"/>
      <c r="M15297" s="410" t="str">
        <f>IFERROR(IF($A15298=VLOOKUP($A15298,AGOTADOS!$A$3:$H$4997,1,FALSE),"AGOTADO","SI HAY"),"")</f>
        <v/>
      </c>
    </row>
    <row r="15298" spans="12:13" ht="18" customHeight="1" x14ac:dyDescent="0.25">
      <c r="L15298" s="516"/>
      <c r="M15298" s="410" t="str">
        <f>IFERROR(IF($A15299=VLOOKUP($A15299,AGOTADOS!$A$3:$H$4997,1,FALSE),"AGOTADO","SI HAY"),"")</f>
        <v/>
      </c>
    </row>
    <row r="15299" spans="12:13" ht="18" customHeight="1" x14ac:dyDescent="0.25">
      <c r="L15299" s="516"/>
      <c r="M15299" s="410" t="str">
        <f>IFERROR(IF($A15300=VLOOKUP($A15300,AGOTADOS!$A$3:$H$4997,1,FALSE),"AGOTADO","SI HAY"),"")</f>
        <v/>
      </c>
    </row>
    <row r="15300" spans="12:13" ht="18" customHeight="1" x14ac:dyDescent="0.25">
      <c r="L15300" s="516"/>
      <c r="M15300" s="410" t="str">
        <f>IFERROR(IF($A15301=VLOOKUP($A15301,AGOTADOS!$A$3:$H$4997,1,FALSE),"AGOTADO","SI HAY"),"")</f>
        <v/>
      </c>
    </row>
    <row r="15301" spans="12:13" ht="18" customHeight="1" x14ac:dyDescent="0.25">
      <c r="L15301" s="516"/>
      <c r="M15301" s="410" t="str">
        <f>IFERROR(IF($A15302=VLOOKUP($A15302,AGOTADOS!$A$3:$H$4997,1,FALSE),"AGOTADO","SI HAY"),"")</f>
        <v/>
      </c>
    </row>
    <row r="15302" spans="12:13" ht="18" customHeight="1" x14ac:dyDescent="0.25">
      <c r="L15302" s="516"/>
      <c r="M15302" s="410" t="str">
        <f>IFERROR(IF($A15303=VLOOKUP($A15303,AGOTADOS!$A$3:$H$4997,1,FALSE),"AGOTADO","SI HAY"),"")</f>
        <v/>
      </c>
    </row>
    <row r="15303" spans="12:13" ht="18" customHeight="1" x14ac:dyDescent="0.25">
      <c r="L15303" s="516"/>
      <c r="M15303" s="410" t="str">
        <f>IFERROR(IF($A15304=VLOOKUP($A15304,AGOTADOS!$A$3:$H$4997,1,FALSE),"AGOTADO","SI HAY"),"")</f>
        <v/>
      </c>
    </row>
    <row r="15304" spans="12:13" ht="18" customHeight="1" x14ac:dyDescent="0.25">
      <c r="L15304" s="516"/>
      <c r="M15304" s="410" t="str">
        <f>IFERROR(IF($A15305=VLOOKUP($A15305,AGOTADOS!$A$3:$H$4997,1,FALSE),"AGOTADO","SI HAY"),"")</f>
        <v/>
      </c>
    </row>
    <row r="15305" spans="12:13" ht="18" customHeight="1" x14ac:dyDescent="0.25">
      <c r="L15305" s="516"/>
      <c r="M15305" s="410" t="str">
        <f>IFERROR(IF($A15306=VLOOKUP($A15306,AGOTADOS!$A$3:$H$4997,1,FALSE),"AGOTADO","SI HAY"),"")</f>
        <v/>
      </c>
    </row>
    <row r="15306" spans="12:13" ht="18" customHeight="1" x14ac:dyDescent="0.25">
      <c r="L15306" s="516"/>
      <c r="M15306" s="410" t="str">
        <f>IFERROR(IF($A15307=VLOOKUP($A15307,AGOTADOS!$A$3:$H$4997,1,FALSE),"AGOTADO","SI HAY"),"")</f>
        <v/>
      </c>
    </row>
    <row r="15307" spans="12:13" ht="18" customHeight="1" x14ac:dyDescent="0.25">
      <c r="L15307" s="516"/>
      <c r="M15307" s="410" t="str">
        <f>IFERROR(IF($A15308=VLOOKUP($A15308,AGOTADOS!$A$3:$H$4997,1,FALSE),"AGOTADO","SI HAY"),"")</f>
        <v/>
      </c>
    </row>
    <row r="15308" spans="12:13" ht="18" customHeight="1" x14ac:dyDescent="0.25">
      <c r="L15308" s="516"/>
      <c r="M15308" s="410" t="str">
        <f>IFERROR(IF($A15309=VLOOKUP($A15309,AGOTADOS!$A$3:$H$4997,1,FALSE),"AGOTADO","SI HAY"),"")</f>
        <v/>
      </c>
    </row>
    <row r="15309" spans="12:13" ht="18" customHeight="1" x14ac:dyDescent="0.25">
      <c r="L15309" s="516"/>
      <c r="M15309" s="410" t="str">
        <f>IFERROR(IF($A15310=VLOOKUP($A15310,AGOTADOS!$A$3:$H$4997,1,FALSE),"AGOTADO","SI HAY"),"")</f>
        <v/>
      </c>
    </row>
    <row r="15310" spans="12:13" ht="18" customHeight="1" x14ac:dyDescent="0.25">
      <c r="L15310" s="516"/>
      <c r="M15310" s="410" t="str">
        <f>IFERROR(IF($A15311=VLOOKUP($A15311,AGOTADOS!$A$3:$H$4997,1,FALSE),"AGOTADO","SI HAY"),"")</f>
        <v/>
      </c>
    </row>
    <row r="15311" spans="12:13" ht="18" customHeight="1" x14ac:dyDescent="0.25">
      <c r="L15311" s="516"/>
      <c r="M15311" s="410" t="str">
        <f>IFERROR(IF($A15312=VLOOKUP($A15312,AGOTADOS!$A$3:$H$4997,1,FALSE),"AGOTADO","SI HAY"),"")</f>
        <v/>
      </c>
    </row>
    <row r="15312" spans="12:13" ht="18" customHeight="1" x14ac:dyDescent="0.25">
      <c r="L15312" s="516"/>
      <c r="M15312" s="410" t="str">
        <f>IFERROR(IF($A15313=VLOOKUP($A15313,AGOTADOS!$A$3:$H$4997,1,FALSE),"AGOTADO","SI HAY"),"")</f>
        <v/>
      </c>
    </row>
    <row r="15313" spans="12:13" ht="18" customHeight="1" x14ac:dyDescent="0.25">
      <c r="L15313" s="516"/>
      <c r="M15313" s="410" t="str">
        <f>IFERROR(IF($A15314=VLOOKUP($A15314,AGOTADOS!$A$3:$H$4997,1,FALSE),"AGOTADO","SI HAY"),"")</f>
        <v/>
      </c>
    </row>
    <row r="15314" spans="12:13" ht="18" customHeight="1" x14ac:dyDescent="0.25">
      <c r="L15314" s="516"/>
      <c r="M15314" s="410" t="str">
        <f>IFERROR(IF($A15315=VLOOKUP($A15315,AGOTADOS!$A$3:$H$4997,1,FALSE),"AGOTADO","SI HAY"),"")</f>
        <v/>
      </c>
    </row>
    <row r="15315" spans="12:13" ht="18" customHeight="1" x14ac:dyDescent="0.25">
      <c r="L15315" s="516"/>
      <c r="M15315" s="410" t="str">
        <f>IFERROR(IF($A15316=VLOOKUP($A15316,AGOTADOS!$A$3:$H$4997,1,FALSE),"AGOTADO","SI HAY"),"")</f>
        <v/>
      </c>
    </row>
    <row r="15316" spans="12:13" ht="18" customHeight="1" x14ac:dyDescent="0.25">
      <c r="L15316" s="516"/>
      <c r="M15316" s="410" t="str">
        <f>IFERROR(IF($A15317=VLOOKUP($A15317,AGOTADOS!$A$3:$H$4997,1,FALSE),"AGOTADO","SI HAY"),"")</f>
        <v/>
      </c>
    </row>
    <row r="15317" spans="12:13" ht="18" customHeight="1" x14ac:dyDescent="0.25">
      <c r="L15317" s="516"/>
      <c r="M15317" s="410" t="str">
        <f>IFERROR(IF($A15318=VLOOKUP($A15318,AGOTADOS!$A$3:$H$4997,1,FALSE),"AGOTADO","SI HAY"),"")</f>
        <v/>
      </c>
    </row>
    <row r="15318" spans="12:13" ht="18" customHeight="1" x14ac:dyDescent="0.25">
      <c r="L15318" s="516"/>
      <c r="M15318" s="410" t="str">
        <f>IFERROR(IF($A15319=VLOOKUP($A15319,AGOTADOS!$A$3:$H$4997,1,FALSE),"AGOTADO","SI HAY"),"")</f>
        <v/>
      </c>
    </row>
    <row r="15319" spans="12:13" ht="18" customHeight="1" x14ac:dyDescent="0.25">
      <c r="L15319" s="516"/>
      <c r="M15319" s="410" t="str">
        <f>IFERROR(IF($A15320=VLOOKUP($A15320,AGOTADOS!$A$3:$H$4997,1,FALSE),"AGOTADO","SI HAY"),"")</f>
        <v/>
      </c>
    </row>
    <row r="15320" spans="12:13" ht="18" customHeight="1" x14ac:dyDescent="0.25">
      <c r="L15320" s="516"/>
      <c r="M15320" s="410" t="str">
        <f>IFERROR(IF($A15321=VLOOKUP($A15321,AGOTADOS!$A$3:$H$4997,1,FALSE),"AGOTADO","SI HAY"),"")</f>
        <v/>
      </c>
    </row>
    <row r="15321" spans="12:13" ht="18" customHeight="1" x14ac:dyDescent="0.25">
      <c r="L15321" s="516"/>
      <c r="M15321" s="410" t="str">
        <f>IFERROR(IF($A15322=VLOOKUP($A15322,AGOTADOS!$A$3:$H$4997,1,FALSE),"AGOTADO","SI HAY"),"")</f>
        <v/>
      </c>
    </row>
    <row r="15322" spans="12:13" ht="18" customHeight="1" x14ac:dyDescent="0.25">
      <c r="L15322" s="516"/>
      <c r="M15322" s="410" t="str">
        <f>IFERROR(IF($A15323=VLOOKUP($A15323,AGOTADOS!$A$3:$H$4997,1,FALSE),"AGOTADO","SI HAY"),"")</f>
        <v/>
      </c>
    </row>
    <row r="15323" spans="12:13" ht="18" customHeight="1" x14ac:dyDescent="0.25">
      <c r="L15323" s="516"/>
      <c r="M15323" s="410" t="str">
        <f>IFERROR(IF($A15324=VLOOKUP($A15324,AGOTADOS!$A$3:$H$4997,1,FALSE),"AGOTADO","SI HAY"),"")</f>
        <v/>
      </c>
    </row>
    <row r="15324" spans="12:13" ht="18" customHeight="1" x14ac:dyDescent="0.25">
      <c r="L15324" s="516"/>
      <c r="M15324" s="410" t="str">
        <f>IFERROR(IF($A15325=VLOOKUP($A15325,AGOTADOS!$A$3:$H$4997,1,FALSE),"AGOTADO","SI HAY"),"")</f>
        <v/>
      </c>
    </row>
    <row r="15325" spans="12:13" ht="18" customHeight="1" x14ac:dyDescent="0.25">
      <c r="L15325" s="516"/>
      <c r="M15325" s="410" t="str">
        <f>IFERROR(IF($A15326=VLOOKUP($A15326,AGOTADOS!$A$3:$H$4997,1,FALSE),"AGOTADO","SI HAY"),"")</f>
        <v/>
      </c>
    </row>
    <row r="15326" spans="12:13" ht="18" customHeight="1" x14ac:dyDescent="0.25">
      <c r="L15326" s="516"/>
      <c r="M15326" s="410" t="str">
        <f>IFERROR(IF($A15327=VLOOKUP($A15327,AGOTADOS!$A$3:$H$4997,1,FALSE),"AGOTADO","SI HAY"),"")</f>
        <v/>
      </c>
    </row>
    <row r="15327" spans="12:13" ht="18" customHeight="1" x14ac:dyDescent="0.25">
      <c r="L15327" s="516"/>
      <c r="M15327" s="410" t="str">
        <f>IFERROR(IF($A15328=VLOOKUP($A15328,AGOTADOS!$A$3:$H$4997,1,FALSE),"AGOTADO","SI HAY"),"")</f>
        <v/>
      </c>
    </row>
    <row r="15328" spans="12:13" ht="18" customHeight="1" x14ac:dyDescent="0.25">
      <c r="L15328" s="516"/>
      <c r="M15328" s="410" t="str">
        <f>IFERROR(IF($A15329=VLOOKUP($A15329,AGOTADOS!$A$3:$H$4997,1,FALSE),"AGOTADO","SI HAY"),"")</f>
        <v/>
      </c>
    </row>
    <row r="15329" spans="12:13" ht="18" customHeight="1" x14ac:dyDescent="0.25">
      <c r="L15329" s="516"/>
      <c r="M15329" s="410" t="str">
        <f>IFERROR(IF($A15330=VLOOKUP($A15330,AGOTADOS!$A$3:$H$4997,1,FALSE),"AGOTADO","SI HAY"),"")</f>
        <v/>
      </c>
    </row>
    <row r="15330" spans="12:13" ht="18" customHeight="1" x14ac:dyDescent="0.25">
      <c r="L15330" s="516"/>
      <c r="M15330" s="410" t="str">
        <f>IFERROR(IF($A15331=VLOOKUP($A15331,AGOTADOS!$A$3:$H$4997,1,FALSE),"AGOTADO","SI HAY"),"")</f>
        <v/>
      </c>
    </row>
    <row r="15331" spans="12:13" ht="18" customHeight="1" x14ac:dyDescent="0.25">
      <c r="L15331" s="516"/>
      <c r="M15331" s="410" t="str">
        <f>IFERROR(IF($A15332=VLOOKUP($A15332,AGOTADOS!$A$3:$H$4997,1,FALSE),"AGOTADO","SI HAY"),"")</f>
        <v/>
      </c>
    </row>
    <row r="15332" spans="12:13" ht="18" customHeight="1" x14ac:dyDescent="0.25">
      <c r="L15332" s="516"/>
      <c r="M15332" s="410" t="str">
        <f>IFERROR(IF($A15333=VLOOKUP($A15333,AGOTADOS!$A$3:$H$4997,1,FALSE),"AGOTADO","SI HAY"),"")</f>
        <v/>
      </c>
    </row>
    <row r="15333" spans="12:13" ht="18" customHeight="1" x14ac:dyDescent="0.25">
      <c r="L15333" s="516"/>
      <c r="M15333" s="410" t="str">
        <f>IFERROR(IF($A15334=VLOOKUP($A15334,AGOTADOS!$A$3:$H$4997,1,FALSE),"AGOTADO","SI HAY"),"")</f>
        <v/>
      </c>
    </row>
    <row r="15334" spans="12:13" ht="18" customHeight="1" x14ac:dyDescent="0.25">
      <c r="L15334" s="516"/>
      <c r="M15334" s="410" t="str">
        <f>IFERROR(IF($A15335=VLOOKUP($A15335,AGOTADOS!$A$3:$H$4997,1,FALSE),"AGOTADO","SI HAY"),"")</f>
        <v/>
      </c>
    </row>
    <row r="15335" spans="12:13" ht="18" customHeight="1" x14ac:dyDescent="0.25">
      <c r="L15335" s="516"/>
      <c r="M15335" s="410" t="str">
        <f>IFERROR(IF($A15336=VLOOKUP($A15336,AGOTADOS!$A$3:$H$4997,1,FALSE),"AGOTADO","SI HAY"),"")</f>
        <v/>
      </c>
    </row>
    <row r="15336" spans="12:13" ht="18" customHeight="1" x14ac:dyDescent="0.25">
      <c r="L15336" s="516"/>
      <c r="M15336" s="410" t="str">
        <f>IFERROR(IF($A15337=VLOOKUP($A15337,AGOTADOS!$A$3:$H$4997,1,FALSE),"AGOTADO","SI HAY"),"")</f>
        <v/>
      </c>
    </row>
    <row r="15337" spans="12:13" ht="18" customHeight="1" x14ac:dyDescent="0.25">
      <c r="L15337" s="516"/>
      <c r="M15337" s="410" t="str">
        <f>IFERROR(IF($A15338=VLOOKUP($A15338,AGOTADOS!$A$3:$H$4997,1,FALSE),"AGOTADO","SI HAY"),"")</f>
        <v/>
      </c>
    </row>
    <row r="15338" spans="12:13" ht="18" customHeight="1" x14ac:dyDescent="0.25">
      <c r="L15338" s="516"/>
      <c r="M15338" s="410" t="str">
        <f>IFERROR(IF($A15339=VLOOKUP($A15339,AGOTADOS!$A$3:$H$4997,1,FALSE),"AGOTADO","SI HAY"),"")</f>
        <v/>
      </c>
    </row>
    <row r="15339" spans="12:13" ht="18" customHeight="1" x14ac:dyDescent="0.25">
      <c r="L15339" s="516"/>
      <c r="M15339" s="410" t="str">
        <f>IFERROR(IF($A15340=VLOOKUP($A15340,AGOTADOS!$A$3:$H$4997,1,FALSE),"AGOTADO","SI HAY"),"")</f>
        <v/>
      </c>
    </row>
    <row r="15340" spans="12:13" ht="18" customHeight="1" x14ac:dyDescent="0.25">
      <c r="L15340" s="516"/>
      <c r="M15340" s="410" t="str">
        <f>IFERROR(IF($A15341=VLOOKUP($A15341,AGOTADOS!$A$3:$H$4997,1,FALSE),"AGOTADO","SI HAY"),"")</f>
        <v/>
      </c>
    </row>
    <row r="15341" spans="12:13" ht="18" customHeight="1" x14ac:dyDescent="0.25">
      <c r="L15341" s="516"/>
      <c r="M15341" s="410" t="str">
        <f>IFERROR(IF($A15342=VLOOKUP($A15342,AGOTADOS!$A$3:$H$4997,1,FALSE),"AGOTADO","SI HAY"),"")</f>
        <v/>
      </c>
    </row>
    <row r="15342" spans="12:13" ht="18" customHeight="1" x14ac:dyDescent="0.25">
      <c r="L15342" s="516"/>
      <c r="M15342" s="410" t="str">
        <f>IFERROR(IF($A15343=VLOOKUP($A15343,AGOTADOS!$A$3:$H$4997,1,FALSE),"AGOTADO","SI HAY"),"")</f>
        <v/>
      </c>
    </row>
    <row r="15343" spans="12:13" ht="18" customHeight="1" x14ac:dyDescent="0.25">
      <c r="L15343" s="516"/>
      <c r="M15343" s="410" t="str">
        <f>IFERROR(IF($A15344=VLOOKUP($A15344,AGOTADOS!$A$3:$H$4997,1,FALSE),"AGOTADO","SI HAY"),"")</f>
        <v/>
      </c>
    </row>
    <row r="15344" spans="12:13" ht="18" customHeight="1" x14ac:dyDescent="0.25">
      <c r="L15344" s="516"/>
      <c r="M15344" s="410" t="str">
        <f>IFERROR(IF($A15345=VLOOKUP($A15345,AGOTADOS!$A$3:$H$4997,1,FALSE),"AGOTADO","SI HAY"),"")</f>
        <v/>
      </c>
    </row>
    <row r="15345" spans="12:13" ht="18" customHeight="1" x14ac:dyDescent="0.25">
      <c r="L15345" s="516"/>
      <c r="M15345" s="410" t="str">
        <f>IFERROR(IF($A15346=VLOOKUP($A15346,AGOTADOS!$A$3:$H$4997,1,FALSE),"AGOTADO","SI HAY"),"")</f>
        <v/>
      </c>
    </row>
    <row r="15346" spans="12:13" ht="18" customHeight="1" x14ac:dyDescent="0.25">
      <c r="L15346" s="516"/>
      <c r="M15346" s="410" t="str">
        <f>IFERROR(IF($A15347=VLOOKUP($A15347,AGOTADOS!$A$3:$H$4997,1,FALSE),"AGOTADO","SI HAY"),"")</f>
        <v/>
      </c>
    </row>
    <row r="15347" spans="12:13" ht="18" customHeight="1" x14ac:dyDescent="0.25">
      <c r="L15347" s="516"/>
      <c r="M15347" s="410" t="str">
        <f>IFERROR(IF($A15348=VLOOKUP($A15348,AGOTADOS!$A$3:$H$4997,1,FALSE),"AGOTADO","SI HAY"),"")</f>
        <v/>
      </c>
    </row>
    <row r="15348" spans="12:13" ht="18" customHeight="1" x14ac:dyDescent="0.25">
      <c r="L15348" s="516"/>
      <c r="M15348" s="410" t="str">
        <f>IFERROR(IF($A15349=VLOOKUP($A15349,AGOTADOS!$A$3:$H$4997,1,FALSE),"AGOTADO","SI HAY"),"")</f>
        <v/>
      </c>
    </row>
    <row r="15349" spans="12:13" ht="18" customHeight="1" x14ac:dyDescent="0.25">
      <c r="L15349" s="516"/>
      <c r="M15349" s="410" t="str">
        <f>IFERROR(IF($A15350=VLOOKUP($A15350,AGOTADOS!$A$3:$H$4997,1,FALSE),"AGOTADO","SI HAY"),"")</f>
        <v/>
      </c>
    </row>
    <row r="15350" spans="12:13" ht="18" customHeight="1" x14ac:dyDescent="0.25">
      <c r="L15350" s="516"/>
      <c r="M15350" s="410" t="str">
        <f>IFERROR(IF($A15351=VLOOKUP($A15351,AGOTADOS!$A$3:$H$4997,1,FALSE),"AGOTADO","SI HAY"),"")</f>
        <v/>
      </c>
    </row>
    <row r="15351" spans="12:13" ht="18" customHeight="1" x14ac:dyDescent="0.25">
      <c r="L15351" s="516"/>
      <c r="M15351" s="410" t="str">
        <f>IFERROR(IF($A15352=VLOOKUP($A15352,AGOTADOS!$A$3:$H$4997,1,FALSE),"AGOTADO","SI HAY"),"")</f>
        <v/>
      </c>
    </row>
    <row r="15352" spans="12:13" ht="18" customHeight="1" x14ac:dyDescent="0.25">
      <c r="L15352" s="516"/>
      <c r="M15352" s="410" t="str">
        <f>IFERROR(IF($A15353=VLOOKUP($A15353,AGOTADOS!$A$3:$H$4997,1,FALSE),"AGOTADO","SI HAY"),"")</f>
        <v/>
      </c>
    </row>
    <row r="15353" spans="12:13" ht="18" customHeight="1" x14ac:dyDescent="0.25">
      <c r="L15353" s="516"/>
      <c r="M15353" s="410" t="str">
        <f>IFERROR(IF($A15354=VLOOKUP($A15354,AGOTADOS!$A$3:$H$4997,1,FALSE),"AGOTADO","SI HAY"),"")</f>
        <v/>
      </c>
    </row>
    <row r="15354" spans="12:13" ht="18" customHeight="1" x14ac:dyDescent="0.25">
      <c r="L15354" s="516"/>
      <c r="M15354" s="410" t="str">
        <f>IFERROR(IF($A15355=VLOOKUP($A15355,AGOTADOS!$A$3:$H$4997,1,FALSE),"AGOTADO","SI HAY"),"")</f>
        <v/>
      </c>
    </row>
    <row r="15355" spans="12:13" ht="18" customHeight="1" x14ac:dyDescent="0.25">
      <c r="L15355" s="516"/>
      <c r="M15355" s="410" t="str">
        <f>IFERROR(IF($A15356=VLOOKUP($A15356,AGOTADOS!$A$3:$H$4997,1,FALSE),"AGOTADO","SI HAY"),"")</f>
        <v/>
      </c>
    </row>
    <row r="15356" spans="12:13" ht="18" customHeight="1" x14ac:dyDescent="0.25">
      <c r="L15356" s="516"/>
      <c r="M15356" s="410" t="str">
        <f>IFERROR(IF($A15357=VLOOKUP($A15357,AGOTADOS!$A$3:$H$4997,1,FALSE),"AGOTADO","SI HAY"),"")</f>
        <v/>
      </c>
    </row>
    <row r="15357" spans="12:13" ht="18" customHeight="1" x14ac:dyDescent="0.25">
      <c r="L15357" s="516"/>
      <c r="M15357" s="410" t="str">
        <f>IFERROR(IF($A15358=VLOOKUP($A15358,AGOTADOS!$A$3:$H$4997,1,FALSE),"AGOTADO","SI HAY"),"")</f>
        <v/>
      </c>
    </row>
    <row r="15358" spans="12:13" ht="18" customHeight="1" x14ac:dyDescent="0.25">
      <c r="L15358" s="516"/>
      <c r="M15358" s="410" t="str">
        <f>IFERROR(IF($A15359=VLOOKUP($A15359,AGOTADOS!$A$3:$H$4997,1,FALSE),"AGOTADO","SI HAY"),"")</f>
        <v/>
      </c>
    </row>
    <row r="15359" spans="12:13" ht="18" customHeight="1" x14ac:dyDescent="0.25">
      <c r="L15359" s="516"/>
      <c r="M15359" s="410" t="str">
        <f>IFERROR(IF($A15360=VLOOKUP($A15360,AGOTADOS!$A$3:$H$4997,1,FALSE),"AGOTADO","SI HAY"),"")</f>
        <v/>
      </c>
    </row>
    <row r="15360" spans="12:13" ht="18" customHeight="1" x14ac:dyDescent="0.25">
      <c r="L15360" s="516"/>
      <c r="M15360" s="410" t="str">
        <f>IFERROR(IF($A15361=VLOOKUP($A15361,AGOTADOS!$A$3:$H$4997,1,FALSE),"AGOTADO","SI HAY"),"")</f>
        <v/>
      </c>
    </row>
    <row r="15361" spans="12:13" ht="18" customHeight="1" x14ac:dyDescent="0.25">
      <c r="L15361" s="516"/>
      <c r="M15361" s="410" t="str">
        <f>IFERROR(IF($A15362=VLOOKUP($A15362,AGOTADOS!$A$3:$H$4997,1,FALSE),"AGOTADO","SI HAY"),"")</f>
        <v/>
      </c>
    </row>
    <row r="15362" spans="12:13" ht="18" customHeight="1" x14ac:dyDescent="0.25">
      <c r="L15362" s="516"/>
      <c r="M15362" s="410" t="str">
        <f>IFERROR(IF($A15363=VLOOKUP($A15363,AGOTADOS!$A$3:$H$4997,1,FALSE),"AGOTADO","SI HAY"),"")</f>
        <v/>
      </c>
    </row>
    <row r="15363" spans="12:13" ht="18" customHeight="1" x14ac:dyDescent="0.25">
      <c r="L15363" s="516"/>
      <c r="M15363" s="410" t="str">
        <f>IFERROR(IF($A15364=VLOOKUP($A15364,AGOTADOS!$A$3:$H$4997,1,FALSE),"AGOTADO","SI HAY"),"")</f>
        <v/>
      </c>
    </row>
    <row r="15364" spans="12:13" ht="18" customHeight="1" x14ac:dyDescent="0.25">
      <c r="L15364" s="516"/>
      <c r="M15364" s="410" t="str">
        <f>IFERROR(IF($A15365=VLOOKUP($A15365,AGOTADOS!$A$3:$H$4997,1,FALSE),"AGOTADO","SI HAY"),"")</f>
        <v/>
      </c>
    </row>
    <row r="15365" spans="12:13" ht="18" customHeight="1" x14ac:dyDescent="0.25">
      <c r="L15365" s="516"/>
      <c r="M15365" s="410" t="str">
        <f>IFERROR(IF($A15366=VLOOKUP($A15366,AGOTADOS!$A$3:$H$4997,1,FALSE),"AGOTADO","SI HAY"),"")</f>
        <v/>
      </c>
    </row>
    <row r="15366" spans="12:13" ht="18" customHeight="1" x14ac:dyDescent="0.25">
      <c r="L15366" s="516"/>
      <c r="M15366" s="410" t="str">
        <f>IFERROR(IF($A15367=VLOOKUP($A15367,AGOTADOS!$A$3:$H$4997,1,FALSE),"AGOTADO","SI HAY"),"")</f>
        <v/>
      </c>
    </row>
    <row r="15367" spans="12:13" ht="18" customHeight="1" x14ac:dyDescent="0.25">
      <c r="L15367" s="516"/>
      <c r="M15367" s="410" t="str">
        <f>IFERROR(IF($A15368=VLOOKUP($A15368,AGOTADOS!$A$3:$H$4997,1,FALSE),"AGOTADO","SI HAY"),"")</f>
        <v/>
      </c>
    </row>
    <row r="15368" spans="12:13" ht="18" customHeight="1" x14ac:dyDescent="0.25">
      <c r="L15368" s="516"/>
      <c r="M15368" s="410" t="str">
        <f>IFERROR(IF($A15369=VLOOKUP($A15369,AGOTADOS!$A$3:$H$4997,1,FALSE),"AGOTADO","SI HAY"),"")</f>
        <v/>
      </c>
    </row>
    <row r="15369" spans="12:13" ht="18" customHeight="1" x14ac:dyDescent="0.25">
      <c r="L15369" s="516"/>
      <c r="M15369" s="410" t="str">
        <f>IFERROR(IF($A15370=VLOOKUP($A15370,AGOTADOS!$A$3:$H$4997,1,FALSE),"AGOTADO","SI HAY"),"")</f>
        <v/>
      </c>
    </row>
    <row r="15370" spans="12:13" ht="18" customHeight="1" x14ac:dyDescent="0.25">
      <c r="L15370" s="516"/>
      <c r="M15370" s="410" t="str">
        <f>IFERROR(IF($A15371=VLOOKUP($A15371,AGOTADOS!$A$3:$H$4997,1,FALSE),"AGOTADO","SI HAY"),"")</f>
        <v/>
      </c>
    </row>
    <row r="15371" spans="12:13" ht="18" customHeight="1" x14ac:dyDescent="0.25">
      <c r="L15371" s="516"/>
      <c r="M15371" s="410" t="str">
        <f>IFERROR(IF($A15372=VLOOKUP($A15372,AGOTADOS!$A$3:$H$4997,1,FALSE),"AGOTADO","SI HAY"),"")</f>
        <v/>
      </c>
    </row>
    <row r="15372" spans="12:13" ht="18" customHeight="1" x14ac:dyDescent="0.25">
      <c r="L15372" s="516"/>
      <c r="M15372" s="410" t="str">
        <f>IFERROR(IF($A15373=VLOOKUP($A15373,AGOTADOS!$A$3:$H$4997,1,FALSE),"AGOTADO","SI HAY"),"")</f>
        <v/>
      </c>
    </row>
    <row r="15373" spans="12:13" ht="18" customHeight="1" x14ac:dyDescent="0.25">
      <c r="L15373" s="516"/>
      <c r="M15373" s="410" t="str">
        <f>IFERROR(IF($A15374=VLOOKUP($A15374,AGOTADOS!$A$3:$H$4997,1,FALSE),"AGOTADO","SI HAY"),"")</f>
        <v/>
      </c>
    </row>
    <row r="15374" spans="12:13" ht="18" customHeight="1" x14ac:dyDescent="0.25">
      <c r="L15374" s="516"/>
      <c r="M15374" s="410" t="str">
        <f>IFERROR(IF($A15375=VLOOKUP($A15375,AGOTADOS!$A$3:$H$4997,1,FALSE),"AGOTADO","SI HAY"),"")</f>
        <v/>
      </c>
    </row>
    <row r="15375" spans="12:13" ht="18" customHeight="1" x14ac:dyDescent="0.25">
      <c r="L15375" s="516"/>
      <c r="M15375" s="410" t="str">
        <f>IFERROR(IF($A15376=VLOOKUP($A15376,AGOTADOS!$A$3:$H$4997,1,FALSE),"AGOTADO","SI HAY"),"")</f>
        <v/>
      </c>
    </row>
    <row r="15376" spans="12:13" ht="18" customHeight="1" x14ac:dyDescent="0.25">
      <c r="L15376" s="516"/>
      <c r="M15376" s="410" t="str">
        <f>IFERROR(IF($A15377=VLOOKUP($A15377,AGOTADOS!$A$3:$H$4997,1,FALSE),"AGOTADO","SI HAY"),"")</f>
        <v/>
      </c>
    </row>
    <row r="15377" spans="12:13" ht="18" customHeight="1" x14ac:dyDescent="0.25">
      <c r="L15377" s="516"/>
      <c r="M15377" s="410" t="str">
        <f>IFERROR(IF($A15378=VLOOKUP($A15378,AGOTADOS!$A$3:$H$4997,1,FALSE),"AGOTADO","SI HAY"),"")</f>
        <v/>
      </c>
    </row>
    <row r="15378" spans="12:13" ht="18" customHeight="1" x14ac:dyDescent="0.25">
      <c r="L15378" s="516"/>
      <c r="M15378" s="410" t="str">
        <f>IFERROR(IF($A15379=VLOOKUP($A15379,AGOTADOS!$A$3:$H$4997,1,FALSE),"AGOTADO","SI HAY"),"")</f>
        <v/>
      </c>
    </row>
    <row r="15379" spans="12:13" ht="18" customHeight="1" x14ac:dyDescent="0.25">
      <c r="L15379" s="516"/>
      <c r="M15379" s="410" t="str">
        <f>IFERROR(IF($A15380=VLOOKUP($A15380,AGOTADOS!$A$3:$H$4997,1,FALSE),"AGOTADO","SI HAY"),"")</f>
        <v/>
      </c>
    </row>
    <row r="15380" spans="12:13" ht="18" customHeight="1" x14ac:dyDescent="0.25">
      <c r="L15380" s="516"/>
      <c r="M15380" s="410" t="str">
        <f>IFERROR(IF($A15381=VLOOKUP($A15381,AGOTADOS!$A$3:$H$4997,1,FALSE),"AGOTADO","SI HAY"),"")</f>
        <v/>
      </c>
    </row>
    <row r="15381" spans="12:13" ht="18" customHeight="1" x14ac:dyDescent="0.25">
      <c r="L15381" s="516"/>
      <c r="M15381" s="410" t="str">
        <f>IFERROR(IF($A15382=VLOOKUP($A15382,AGOTADOS!$A$3:$H$4997,1,FALSE),"AGOTADO","SI HAY"),"")</f>
        <v/>
      </c>
    </row>
    <row r="15382" spans="12:13" ht="18" customHeight="1" x14ac:dyDescent="0.25">
      <c r="L15382" s="516"/>
      <c r="M15382" s="410" t="str">
        <f>IFERROR(IF($A15383=VLOOKUP($A15383,AGOTADOS!$A$3:$H$4997,1,FALSE),"AGOTADO","SI HAY"),"")</f>
        <v/>
      </c>
    </row>
    <row r="15383" spans="12:13" ht="18" customHeight="1" x14ac:dyDescent="0.25">
      <c r="L15383" s="516"/>
      <c r="M15383" s="410" t="str">
        <f>IFERROR(IF($A15384=VLOOKUP($A15384,AGOTADOS!$A$3:$H$4997,1,FALSE),"AGOTADO","SI HAY"),"")</f>
        <v/>
      </c>
    </row>
    <row r="15384" spans="12:13" ht="18" customHeight="1" x14ac:dyDescent="0.25">
      <c r="L15384" s="516"/>
      <c r="M15384" s="410" t="str">
        <f>IFERROR(IF($A15385=VLOOKUP($A15385,AGOTADOS!$A$3:$H$4997,1,FALSE),"AGOTADO","SI HAY"),"")</f>
        <v/>
      </c>
    </row>
    <row r="15385" spans="12:13" ht="18" customHeight="1" x14ac:dyDescent="0.25">
      <c r="L15385" s="516"/>
      <c r="M15385" s="410" t="str">
        <f>IFERROR(IF($A15386=VLOOKUP($A15386,AGOTADOS!$A$3:$H$4997,1,FALSE),"AGOTADO","SI HAY"),"")</f>
        <v/>
      </c>
    </row>
    <row r="15386" spans="12:13" ht="18" customHeight="1" x14ac:dyDescent="0.25">
      <c r="L15386" s="516"/>
      <c r="M15386" s="410" t="str">
        <f>IFERROR(IF($A15387=VLOOKUP($A15387,AGOTADOS!$A$3:$H$4997,1,FALSE),"AGOTADO","SI HAY"),"")</f>
        <v/>
      </c>
    </row>
    <row r="15387" spans="12:13" ht="18" customHeight="1" x14ac:dyDescent="0.25">
      <c r="L15387" s="516"/>
      <c r="M15387" s="410" t="str">
        <f>IFERROR(IF($A15388=VLOOKUP($A15388,AGOTADOS!$A$3:$H$4997,1,FALSE),"AGOTADO","SI HAY"),"")</f>
        <v/>
      </c>
    </row>
    <row r="15388" spans="12:13" ht="18" customHeight="1" x14ac:dyDescent="0.25">
      <c r="L15388" s="516"/>
      <c r="M15388" s="410" t="str">
        <f>IFERROR(IF($A15389=VLOOKUP($A15389,AGOTADOS!$A$3:$H$4997,1,FALSE),"AGOTADO","SI HAY"),"")</f>
        <v/>
      </c>
    </row>
    <row r="15389" spans="12:13" ht="18" customHeight="1" x14ac:dyDescent="0.25">
      <c r="L15389" s="516"/>
      <c r="M15389" s="410" t="str">
        <f>IFERROR(IF($A15390=VLOOKUP($A15390,AGOTADOS!$A$3:$H$4997,1,FALSE),"AGOTADO","SI HAY"),"")</f>
        <v/>
      </c>
    </row>
    <row r="15390" spans="12:13" ht="18" customHeight="1" x14ac:dyDescent="0.25">
      <c r="L15390" s="516"/>
      <c r="M15390" s="410" t="str">
        <f>IFERROR(IF($A15391=VLOOKUP($A15391,AGOTADOS!$A$3:$H$4997,1,FALSE),"AGOTADO","SI HAY"),"")</f>
        <v/>
      </c>
    </row>
    <row r="15391" spans="12:13" ht="18" customHeight="1" x14ac:dyDescent="0.25">
      <c r="L15391" s="516"/>
      <c r="M15391" s="410" t="str">
        <f>IFERROR(IF($A15392=VLOOKUP($A15392,AGOTADOS!$A$3:$H$4997,1,FALSE),"AGOTADO","SI HAY"),"")</f>
        <v/>
      </c>
    </row>
    <row r="15392" spans="12:13" ht="18" customHeight="1" x14ac:dyDescent="0.25">
      <c r="L15392" s="516"/>
      <c r="M15392" s="410" t="str">
        <f>IFERROR(IF($A15393=VLOOKUP($A15393,AGOTADOS!$A$3:$H$4997,1,FALSE),"AGOTADO","SI HAY"),"")</f>
        <v/>
      </c>
    </row>
    <row r="15393" spans="12:13" ht="18" customHeight="1" x14ac:dyDescent="0.25">
      <c r="L15393" s="516"/>
      <c r="M15393" s="410" t="str">
        <f>IFERROR(IF($A15394=VLOOKUP($A15394,AGOTADOS!$A$3:$H$4997,1,FALSE),"AGOTADO","SI HAY"),"")</f>
        <v/>
      </c>
    </row>
    <row r="15394" spans="12:13" ht="18" customHeight="1" x14ac:dyDescent="0.25">
      <c r="L15394" s="516"/>
      <c r="M15394" s="410" t="str">
        <f>IFERROR(IF($A15395=VLOOKUP($A15395,AGOTADOS!$A$3:$H$4997,1,FALSE),"AGOTADO","SI HAY"),"")</f>
        <v/>
      </c>
    </row>
    <row r="15395" spans="12:13" ht="18" customHeight="1" x14ac:dyDescent="0.25">
      <c r="L15395" s="516"/>
      <c r="M15395" s="410" t="str">
        <f>IFERROR(IF($A15396=VLOOKUP($A15396,AGOTADOS!$A$3:$H$4997,1,FALSE),"AGOTADO","SI HAY"),"")</f>
        <v/>
      </c>
    </row>
    <row r="15396" spans="12:13" ht="18" customHeight="1" x14ac:dyDescent="0.25">
      <c r="L15396" s="516"/>
      <c r="M15396" s="410" t="str">
        <f>IFERROR(IF($A15397=VLOOKUP($A15397,AGOTADOS!$A$3:$H$4997,1,FALSE),"AGOTADO","SI HAY"),"")</f>
        <v/>
      </c>
    </row>
    <row r="15397" spans="12:13" ht="18" customHeight="1" x14ac:dyDescent="0.25">
      <c r="L15397" s="516"/>
      <c r="M15397" s="410" t="str">
        <f>IFERROR(IF($A15398=VLOOKUP($A15398,AGOTADOS!$A$3:$H$4997,1,FALSE),"AGOTADO","SI HAY"),"")</f>
        <v/>
      </c>
    </row>
    <row r="15398" spans="12:13" ht="18" customHeight="1" x14ac:dyDescent="0.25">
      <c r="L15398" s="516"/>
      <c r="M15398" s="410" t="str">
        <f>IFERROR(IF($A15399=VLOOKUP($A15399,AGOTADOS!$A$3:$H$4997,1,FALSE),"AGOTADO","SI HAY"),"")</f>
        <v/>
      </c>
    </row>
    <row r="15399" spans="12:13" ht="18" customHeight="1" x14ac:dyDescent="0.25">
      <c r="L15399" s="516"/>
      <c r="M15399" s="410" t="str">
        <f>IFERROR(IF($A15400=VLOOKUP($A15400,AGOTADOS!$A$3:$H$4997,1,FALSE),"AGOTADO","SI HAY"),"")</f>
        <v/>
      </c>
    </row>
    <row r="15400" spans="12:13" ht="18" customHeight="1" x14ac:dyDescent="0.25">
      <c r="L15400" s="516"/>
      <c r="M15400" s="410" t="str">
        <f>IFERROR(IF($A15401=VLOOKUP($A15401,AGOTADOS!$A$3:$H$4997,1,FALSE),"AGOTADO","SI HAY"),"")</f>
        <v/>
      </c>
    </row>
    <row r="15401" spans="12:13" ht="18" customHeight="1" x14ac:dyDescent="0.25">
      <c r="L15401" s="516"/>
      <c r="M15401" s="410" t="str">
        <f>IFERROR(IF($A15402=VLOOKUP($A15402,AGOTADOS!$A$3:$H$4997,1,FALSE),"AGOTADO","SI HAY"),"")</f>
        <v/>
      </c>
    </row>
    <row r="15402" spans="12:13" ht="18" customHeight="1" x14ac:dyDescent="0.25">
      <c r="L15402" s="516"/>
      <c r="M15402" s="410" t="str">
        <f>IFERROR(IF($A15403=VLOOKUP($A15403,AGOTADOS!$A$3:$H$4997,1,FALSE),"AGOTADO","SI HAY"),"")</f>
        <v/>
      </c>
    </row>
    <row r="15403" spans="12:13" ht="18" customHeight="1" x14ac:dyDescent="0.25">
      <c r="L15403" s="516"/>
      <c r="M15403" s="410" t="str">
        <f>IFERROR(IF($A15404=VLOOKUP($A15404,AGOTADOS!$A$3:$H$4997,1,FALSE),"AGOTADO","SI HAY"),"")</f>
        <v/>
      </c>
    </row>
    <row r="15404" spans="12:13" ht="18" customHeight="1" x14ac:dyDescent="0.25">
      <c r="L15404" s="516"/>
      <c r="M15404" s="410" t="str">
        <f>IFERROR(IF($A15405=VLOOKUP($A15405,AGOTADOS!$A$3:$H$4997,1,FALSE),"AGOTADO","SI HAY"),"")</f>
        <v/>
      </c>
    </row>
    <row r="15405" spans="12:13" ht="18" customHeight="1" x14ac:dyDescent="0.25">
      <c r="L15405" s="516"/>
      <c r="M15405" s="410" t="str">
        <f>IFERROR(IF($A15406=VLOOKUP($A15406,AGOTADOS!$A$3:$H$4997,1,FALSE),"AGOTADO","SI HAY"),"")</f>
        <v/>
      </c>
    </row>
    <row r="15406" spans="12:13" ht="18" customHeight="1" x14ac:dyDescent="0.25">
      <c r="L15406" s="516"/>
      <c r="M15406" s="410" t="str">
        <f>IFERROR(IF($A15407=VLOOKUP($A15407,AGOTADOS!$A$3:$H$4997,1,FALSE),"AGOTADO","SI HAY"),"")</f>
        <v/>
      </c>
    </row>
    <row r="15407" spans="12:13" ht="18" customHeight="1" x14ac:dyDescent="0.25">
      <c r="L15407" s="516"/>
      <c r="M15407" s="410" t="str">
        <f>IFERROR(IF($A15408=VLOOKUP($A15408,AGOTADOS!$A$3:$H$4997,1,FALSE),"AGOTADO","SI HAY"),"")</f>
        <v/>
      </c>
    </row>
    <row r="15408" spans="12:13" ht="18" customHeight="1" x14ac:dyDescent="0.25">
      <c r="L15408" s="516"/>
      <c r="M15408" s="410" t="str">
        <f>IFERROR(IF($A15409=VLOOKUP($A15409,AGOTADOS!$A$3:$H$4997,1,FALSE),"AGOTADO","SI HAY"),"")</f>
        <v/>
      </c>
    </row>
    <row r="15409" spans="12:13" ht="18" customHeight="1" x14ac:dyDescent="0.25">
      <c r="L15409" s="516"/>
      <c r="M15409" s="410" t="str">
        <f>IFERROR(IF($A15410=VLOOKUP($A15410,AGOTADOS!$A$3:$H$4997,1,FALSE),"AGOTADO","SI HAY"),"")</f>
        <v/>
      </c>
    </row>
    <row r="15410" spans="12:13" ht="18" customHeight="1" x14ac:dyDescent="0.25">
      <c r="L15410" s="516"/>
      <c r="M15410" s="410" t="str">
        <f>IFERROR(IF($A15411=VLOOKUP($A15411,AGOTADOS!$A$3:$H$4997,1,FALSE),"AGOTADO","SI HAY"),"")</f>
        <v/>
      </c>
    </row>
    <row r="15411" spans="12:13" ht="18" customHeight="1" x14ac:dyDescent="0.25">
      <c r="L15411" s="516"/>
      <c r="M15411" s="410" t="str">
        <f>IFERROR(IF($A15412=VLOOKUP($A15412,AGOTADOS!$A$3:$H$4997,1,FALSE),"AGOTADO","SI HAY"),"")</f>
        <v/>
      </c>
    </row>
    <row r="15412" spans="12:13" ht="18" customHeight="1" x14ac:dyDescent="0.25">
      <c r="L15412" s="516"/>
      <c r="M15412" s="410" t="str">
        <f>IFERROR(IF($A15413=VLOOKUP($A15413,AGOTADOS!$A$3:$H$4997,1,FALSE),"AGOTADO","SI HAY"),"")</f>
        <v/>
      </c>
    </row>
    <row r="15413" spans="12:13" ht="18" customHeight="1" x14ac:dyDescent="0.25">
      <c r="L15413" s="516"/>
      <c r="M15413" s="410" t="str">
        <f>IFERROR(IF($A15414=VLOOKUP($A15414,AGOTADOS!$A$3:$H$4997,1,FALSE),"AGOTADO","SI HAY"),"")</f>
        <v/>
      </c>
    </row>
    <row r="15414" spans="12:13" ht="18" customHeight="1" x14ac:dyDescent="0.25">
      <c r="L15414" s="516"/>
      <c r="M15414" s="410" t="str">
        <f>IFERROR(IF($A15415=VLOOKUP($A15415,AGOTADOS!$A$3:$H$4997,1,FALSE),"AGOTADO","SI HAY"),"")</f>
        <v/>
      </c>
    </row>
    <row r="15415" spans="12:13" ht="18" customHeight="1" x14ac:dyDescent="0.25">
      <c r="L15415" s="516"/>
      <c r="M15415" s="410" t="str">
        <f>IFERROR(IF($A15416=VLOOKUP($A15416,AGOTADOS!$A$3:$H$4997,1,FALSE),"AGOTADO","SI HAY"),"")</f>
        <v/>
      </c>
    </row>
    <row r="15416" spans="12:13" ht="18" customHeight="1" x14ac:dyDescent="0.25">
      <c r="L15416" s="516"/>
      <c r="M15416" s="410" t="str">
        <f>IFERROR(IF($A15417=VLOOKUP($A15417,AGOTADOS!$A$3:$H$4997,1,FALSE),"AGOTADO","SI HAY"),"")</f>
        <v/>
      </c>
    </row>
    <row r="15417" spans="12:13" ht="18" customHeight="1" x14ac:dyDescent="0.25">
      <c r="L15417" s="516"/>
      <c r="M15417" s="410" t="str">
        <f>IFERROR(IF($A15418=VLOOKUP($A15418,AGOTADOS!$A$3:$H$4997,1,FALSE),"AGOTADO","SI HAY"),"")</f>
        <v/>
      </c>
    </row>
    <row r="15418" spans="12:13" ht="18" customHeight="1" x14ac:dyDescent="0.25">
      <c r="L15418" s="516"/>
      <c r="M15418" s="410" t="str">
        <f>IFERROR(IF($A15419=VLOOKUP($A15419,AGOTADOS!$A$3:$H$4997,1,FALSE),"AGOTADO","SI HAY"),"")</f>
        <v/>
      </c>
    </row>
    <row r="15419" spans="12:13" ht="18" customHeight="1" x14ac:dyDescent="0.25">
      <c r="L15419" s="516"/>
      <c r="M15419" s="410" t="str">
        <f>IFERROR(IF($A15420=VLOOKUP($A15420,AGOTADOS!$A$3:$H$4997,1,FALSE),"AGOTADO","SI HAY"),"")</f>
        <v/>
      </c>
    </row>
    <row r="15420" spans="12:13" ht="18" customHeight="1" x14ac:dyDescent="0.25">
      <c r="L15420" s="516"/>
      <c r="M15420" s="410" t="str">
        <f>IFERROR(IF($A15421=VLOOKUP($A15421,AGOTADOS!$A$3:$H$4997,1,FALSE),"AGOTADO","SI HAY"),"")</f>
        <v/>
      </c>
    </row>
    <row r="15421" spans="12:13" ht="18" customHeight="1" x14ac:dyDescent="0.25">
      <c r="L15421" s="516"/>
      <c r="M15421" s="410" t="str">
        <f>IFERROR(IF($A15422=VLOOKUP($A15422,AGOTADOS!$A$3:$H$4997,1,FALSE),"AGOTADO","SI HAY"),"")</f>
        <v/>
      </c>
    </row>
    <row r="15422" spans="12:13" ht="18" customHeight="1" x14ac:dyDescent="0.25">
      <c r="L15422" s="516"/>
      <c r="M15422" s="410" t="str">
        <f>IFERROR(IF($A15423=VLOOKUP($A15423,AGOTADOS!$A$3:$H$4997,1,FALSE),"AGOTADO","SI HAY"),"")</f>
        <v/>
      </c>
    </row>
    <row r="15423" spans="12:13" ht="18" customHeight="1" x14ac:dyDescent="0.25">
      <c r="L15423" s="516"/>
      <c r="M15423" s="410" t="str">
        <f>IFERROR(IF($A15424=VLOOKUP($A15424,AGOTADOS!$A$3:$H$4997,1,FALSE),"AGOTADO","SI HAY"),"")</f>
        <v/>
      </c>
    </row>
    <row r="15424" spans="12:13" ht="18" customHeight="1" x14ac:dyDescent="0.25">
      <c r="L15424" s="516"/>
      <c r="M15424" s="410" t="str">
        <f>IFERROR(IF($A15425=VLOOKUP($A15425,AGOTADOS!$A$3:$H$4997,1,FALSE),"AGOTADO","SI HAY"),"")</f>
        <v/>
      </c>
    </row>
    <row r="15425" spans="12:13" ht="18" customHeight="1" x14ac:dyDescent="0.25">
      <c r="L15425" s="516"/>
      <c r="M15425" s="410" t="str">
        <f>IFERROR(IF($A15426=VLOOKUP($A15426,AGOTADOS!$A$3:$H$4997,1,FALSE),"AGOTADO","SI HAY"),"")</f>
        <v/>
      </c>
    </row>
    <row r="15426" spans="12:13" ht="18" customHeight="1" x14ac:dyDescent="0.25">
      <c r="L15426" s="516"/>
      <c r="M15426" s="410" t="str">
        <f>IFERROR(IF($A15427=VLOOKUP($A15427,AGOTADOS!$A$3:$H$4997,1,FALSE),"AGOTADO","SI HAY"),"")</f>
        <v/>
      </c>
    </row>
    <row r="15427" spans="12:13" ht="18" customHeight="1" x14ac:dyDescent="0.25">
      <c r="L15427" s="516"/>
      <c r="M15427" s="410" t="str">
        <f>IFERROR(IF($A15428=VLOOKUP($A15428,AGOTADOS!$A$3:$H$4997,1,FALSE),"AGOTADO","SI HAY"),"")</f>
        <v/>
      </c>
    </row>
    <row r="15428" spans="12:13" ht="18" customHeight="1" x14ac:dyDescent="0.25">
      <c r="L15428" s="516"/>
      <c r="M15428" s="410" t="str">
        <f>IFERROR(IF($A15429=VLOOKUP($A15429,AGOTADOS!$A$3:$H$4997,1,FALSE),"AGOTADO","SI HAY"),"")</f>
        <v/>
      </c>
    </row>
    <row r="15429" spans="12:13" ht="18" customHeight="1" x14ac:dyDescent="0.25">
      <c r="L15429" s="516"/>
      <c r="M15429" s="410" t="str">
        <f>IFERROR(IF($A15430=VLOOKUP($A15430,AGOTADOS!$A$3:$H$4997,1,FALSE),"AGOTADO","SI HAY"),"")</f>
        <v/>
      </c>
    </row>
    <row r="15430" spans="12:13" ht="18" customHeight="1" x14ac:dyDescent="0.25">
      <c r="L15430" s="516"/>
      <c r="M15430" s="410" t="str">
        <f>IFERROR(IF($A15431=VLOOKUP($A15431,AGOTADOS!$A$3:$H$4997,1,FALSE),"AGOTADO","SI HAY"),"")</f>
        <v/>
      </c>
    </row>
    <row r="15431" spans="12:13" ht="18" customHeight="1" x14ac:dyDescent="0.25">
      <c r="L15431" s="516"/>
      <c r="M15431" s="410" t="str">
        <f>IFERROR(IF($A15432=VLOOKUP($A15432,AGOTADOS!$A$3:$H$4997,1,FALSE),"AGOTADO","SI HAY"),"")</f>
        <v/>
      </c>
    </row>
    <row r="15432" spans="12:13" ht="18" customHeight="1" x14ac:dyDescent="0.25">
      <c r="L15432" s="516"/>
      <c r="M15432" s="410" t="str">
        <f>IFERROR(IF($A15433=VLOOKUP($A15433,AGOTADOS!$A$3:$H$4997,1,FALSE),"AGOTADO","SI HAY"),"")</f>
        <v/>
      </c>
    </row>
    <row r="15433" spans="12:13" ht="18" customHeight="1" x14ac:dyDescent="0.25">
      <c r="L15433" s="516"/>
      <c r="M15433" s="410" t="str">
        <f>IFERROR(IF($A15434=VLOOKUP($A15434,AGOTADOS!$A$3:$H$4997,1,FALSE),"AGOTADO","SI HAY"),"")</f>
        <v/>
      </c>
    </row>
    <row r="15434" spans="12:13" ht="18" customHeight="1" x14ac:dyDescent="0.25">
      <c r="L15434" s="516"/>
      <c r="M15434" s="410" t="str">
        <f>IFERROR(IF($A15435=VLOOKUP($A15435,AGOTADOS!$A$3:$H$4997,1,FALSE),"AGOTADO","SI HAY"),"")</f>
        <v/>
      </c>
    </row>
    <row r="15435" spans="12:13" ht="18" customHeight="1" x14ac:dyDescent="0.25">
      <c r="L15435" s="516"/>
      <c r="M15435" s="410" t="str">
        <f>IFERROR(IF($A15436=VLOOKUP($A15436,AGOTADOS!$A$3:$H$4997,1,FALSE),"AGOTADO","SI HAY"),"")</f>
        <v/>
      </c>
    </row>
    <row r="15436" spans="12:13" ht="18" customHeight="1" x14ac:dyDescent="0.25">
      <c r="L15436" s="516"/>
      <c r="M15436" s="410" t="str">
        <f>IFERROR(IF($A15437=VLOOKUP($A15437,AGOTADOS!$A$3:$H$4997,1,FALSE),"AGOTADO","SI HAY"),"")</f>
        <v/>
      </c>
    </row>
    <row r="15437" spans="12:13" ht="18" customHeight="1" x14ac:dyDescent="0.25">
      <c r="L15437" s="516"/>
      <c r="M15437" s="410" t="str">
        <f>IFERROR(IF($A15438=VLOOKUP($A15438,AGOTADOS!$A$3:$H$4997,1,FALSE),"AGOTADO","SI HAY"),"")</f>
        <v/>
      </c>
    </row>
    <row r="15438" spans="12:13" ht="18" customHeight="1" x14ac:dyDescent="0.25">
      <c r="L15438" s="516"/>
      <c r="M15438" s="410" t="str">
        <f>IFERROR(IF($A15439=VLOOKUP($A15439,AGOTADOS!$A$3:$H$4997,1,FALSE),"AGOTADO","SI HAY"),"")</f>
        <v/>
      </c>
    </row>
    <row r="15439" spans="12:13" ht="18" customHeight="1" x14ac:dyDescent="0.25">
      <c r="L15439" s="516"/>
      <c r="M15439" s="410" t="str">
        <f>IFERROR(IF($A15440=VLOOKUP($A15440,AGOTADOS!$A$3:$H$4997,1,FALSE),"AGOTADO","SI HAY"),"")</f>
        <v/>
      </c>
    </row>
    <row r="15440" spans="12:13" ht="18" customHeight="1" x14ac:dyDescent="0.25">
      <c r="L15440" s="516"/>
      <c r="M15440" s="410" t="str">
        <f>IFERROR(IF($A15441=VLOOKUP($A15441,AGOTADOS!$A$3:$H$4997,1,FALSE),"AGOTADO","SI HAY"),"")</f>
        <v/>
      </c>
    </row>
    <row r="15441" spans="12:13" ht="18" customHeight="1" x14ac:dyDescent="0.25">
      <c r="L15441" s="516"/>
      <c r="M15441" s="410" t="str">
        <f>IFERROR(IF($A15442=VLOOKUP($A15442,AGOTADOS!$A$3:$H$4997,1,FALSE),"AGOTADO","SI HAY"),"")</f>
        <v/>
      </c>
    </row>
    <row r="15442" spans="12:13" ht="18" customHeight="1" x14ac:dyDescent="0.25">
      <c r="L15442" s="516"/>
      <c r="M15442" s="410" t="str">
        <f>IFERROR(IF($A15443=VLOOKUP($A15443,AGOTADOS!$A$3:$H$4997,1,FALSE),"AGOTADO","SI HAY"),"")</f>
        <v/>
      </c>
    </row>
    <row r="15443" spans="12:13" ht="18" customHeight="1" x14ac:dyDescent="0.25">
      <c r="L15443" s="516"/>
      <c r="M15443" s="410" t="str">
        <f>IFERROR(IF($A15444=VLOOKUP($A15444,AGOTADOS!$A$3:$H$4997,1,FALSE),"AGOTADO","SI HAY"),"")</f>
        <v/>
      </c>
    </row>
    <row r="15444" spans="12:13" ht="18" customHeight="1" x14ac:dyDescent="0.25">
      <c r="L15444" s="516"/>
      <c r="M15444" s="410" t="str">
        <f>IFERROR(IF($A15445=VLOOKUP($A15445,AGOTADOS!$A$3:$H$4997,1,FALSE),"AGOTADO","SI HAY"),"")</f>
        <v/>
      </c>
    </row>
    <row r="15445" spans="12:13" ht="18" customHeight="1" x14ac:dyDescent="0.25">
      <c r="L15445" s="516"/>
      <c r="M15445" s="410" t="str">
        <f>IFERROR(IF($A15446=VLOOKUP($A15446,AGOTADOS!$A$3:$H$4997,1,FALSE),"AGOTADO","SI HAY"),"")</f>
        <v/>
      </c>
    </row>
    <row r="15446" spans="12:13" ht="18" customHeight="1" x14ac:dyDescent="0.25">
      <c r="L15446" s="516"/>
      <c r="M15446" s="410" t="str">
        <f>IFERROR(IF($A15447=VLOOKUP($A15447,AGOTADOS!$A$3:$H$4997,1,FALSE),"AGOTADO","SI HAY"),"")</f>
        <v/>
      </c>
    </row>
    <row r="15447" spans="12:13" ht="18" customHeight="1" x14ac:dyDescent="0.25">
      <c r="L15447" s="516"/>
      <c r="M15447" s="410" t="str">
        <f>IFERROR(IF($A15448=VLOOKUP($A15448,AGOTADOS!$A$3:$H$4997,1,FALSE),"AGOTADO","SI HAY"),"")</f>
        <v/>
      </c>
    </row>
    <row r="15448" spans="12:13" ht="18" customHeight="1" x14ac:dyDescent="0.25">
      <c r="L15448" s="516"/>
      <c r="M15448" s="410" t="str">
        <f>IFERROR(IF($A15449=VLOOKUP($A15449,AGOTADOS!$A$3:$H$4997,1,FALSE),"AGOTADO","SI HAY"),"")</f>
        <v/>
      </c>
    </row>
    <row r="15449" spans="12:13" ht="18" customHeight="1" x14ac:dyDescent="0.25">
      <c r="L15449" s="516"/>
      <c r="M15449" s="410" t="str">
        <f>IFERROR(IF($A15450=VLOOKUP($A15450,AGOTADOS!$A$3:$H$4997,1,FALSE),"AGOTADO","SI HAY"),"")</f>
        <v/>
      </c>
    </row>
    <row r="15450" spans="12:13" ht="18" customHeight="1" x14ac:dyDescent="0.25">
      <c r="L15450" s="516"/>
      <c r="M15450" s="410" t="str">
        <f>IFERROR(IF($A15451=VLOOKUP($A15451,AGOTADOS!$A$3:$H$4997,1,FALSE),"AGOTADO","SI HAY"),"")</f>
        <v/>
      </c>
    </row>
    <row r="15451" spans="12:13" ht="18" customHeight="1" x14ac:dyDescent="0.25">
      <c r="L15451" s="516"/>
      <c r="M15451" s="410" t="str">
        <f>IFERROR(IF($A15452=VLOOKUP($A15452,AGOTADOS!$A$3:$H$4997,1,FALSE),"AGOTADO","SI HAY"),"")</f>
        <v/>
      </c>
    </row>
    <row r="15452" spans="12:13" ht="18" customHeight="1" x14ac:dyDescent="0.25">
      <c r="L15452" s="516"/>
      <c r="M15452" s="410" t="str">
        <f>IFERROR(IF($A15453=VLOOKUP($A15453,AGOTADOS!$A$3:$H$4997,1,FALSE),"AGOTADO","SI HAY"),"")</f>
        <v/>
      </c>
    </row>
    <row r="15453" spans="12:13" ht="18" customHeight="1" x14ac:dyDescent="0.25">
      <c r="L15453" s="516"/>
      <c r="M15453" s="410" t="str">
        <f>IFERROR(IF($A15454=VLOOKUP($A15454,AGOTADOS!$A$3:$H$4997,1,FALSE),"AGOTADO","SI HAY"),"")</f>
        <v/>
      </c>
    </row>
    <row r="15454" spans="12:13" ht="18" customHeight="1" x14ac:dyDescent="0.25">
      <c r="L15454" s="516"/>
      <c r="M15454" s="410" t="str">
        <f>IFERROR(IF($A15455=VLOOKUP($A15455,AGOTADOS!$A$3:$H$4997,1,FALSE),"AGOTADO","SI HAY"),"")</f>
        <v/>
      </c>
    </row>
    <row r="15455" spans="12:13" ht="18" customHeight="1" x14ac:dyDescent="0.25">
      <c r="L15455" s="516"/>
      <c r="M15455" s="410" t="str">
        <f>IFERROR(IF($A15456=VLOOKUP($A15456,AGOTADOS!$A$3:$H$4997,1,FALSE),"AGOTADO","SI HAY"),"")</f>
        <v/>
      </c>
    </row>
    <row r="15456" spans="12:13" ht="18" customHeight="1" x14ac:dyDescent="0.25">
      <c r="L15456" s="516"/>
      <c r="M15456" s="410" t="str">
        <f>IFERROR(IF($A15457=VLOOKUP($A15457,AGOTADOS!$A$3:$H$4997,1,FALSE),"AGOTADO","SI HAY"),"")</f>
        <v/>
      </c>
    </row>
    <row r="15457" spans="12:13" ht="18" customHeight="1" x14ac:dyDescent="0.25">
      <c r="L15457" s="516"/>
      <c r="M15457" s="410" t="str">
        <f>IFERROR(IF($A15458=VLOOKUP($A15458,AGOTADOS!$A$3:$H$4997,1,FALSE),"AGOTADO","SI HAY"),"")</f>
        <v/>
      </c>
    </row>
    <row r="15458" spans="12:13" ht="18" customHeight="1" x14ac:dyDescent="0.25">
      <c r="L15458" s="516"/>
      <c r="M15458" s="410" t="str">
        <f>IFERROR(IF($A15459=VLOOKUP($A15459,AGOTADOS!$A$3:$H$4997,1,FALSE),"AGOTADO","SI HAY"),"")</f>
        <v/>
      </c>
    </row>
    <row r="15459" spans="12:13" ht="18" customHeight="1" x14ac:dyDescent="0.25">
      <c r="L15459" s="516"/>
      <c r="M15459" s="410" t="str">
        <f>IFERROR(IF($A15460=VLOOKUP($A15460,AGOTADOS!$A$3:$H$4997,1,FALSE),"AGOTADO","SI HAY"),"")</f>
        <v/>
      </c>
    </row>
    <row r="15460" spans="12:13" ht="18" customHeight="1" x14ac:dyDescent="0.25">
      <c r="L15460" s="516"/>
      <c r="M15460" s="410" t="str">
        <f>IFERROR(IF($A15461=VLOOKUP($A15461,AGOTADOS!$A$3:$H$4997,1,FALSE),"AGOTADO","SI HAY"),"")</f>
        <v/>
      </c>
    </row>
    <row r="15461" spans="12:13" ht="18" customHeight="1" x14ac:dyDescent="0.25">
      <c r="L15461" s="516"/>
      <c r="M15461" s="410" t="str">
        <f>IFERROR(IF($A15462=VLOOKUP($A15462,AGOTADOS!$A$3:$H$4997,1,FALSE),"AGOTADO","SI HAY"),"")</f>
        <v/>
      </c>
    </row>
    <row r="15462" spans="12:13" ht="18" customHeight="1" x14ac:dyDescent="0.25">
      <c r="L15462" s="516"/>
      <c r="M15462" s="410" t="str">
        <f>IFERROR(IF($A15463=VLOOKUP($A15463,AGOTADOS!$A$3:$H$4997,1,FALSE),"AGOTADO","SI HAY"),"")</f>
        <v/>
      </c>
    </row>
    <row r="15463" spans="12:13" ht="18" customHeight="1" x14ac:dyDescent="0.25">
      <c r="L15463" s="516"/>
      <c r="M15463" s="410" t="str">
        <f>IFERROR(IF($A15464=VLOOKUP($A15464,AGOTADOS!$A$3:$H$4997,1,FALSE),"AGOTADO","SI HAY"),"")</f>
        <v/>
      </c>
    </row>
    <row r="15464" spans="12:13" ht="18" customHeight="1" x14ac:dyDescent="0.25">
      <c r="L15464" s="516"/>
      <c r="M15464" s="410" t="str">
        <f>IFERROR(IF($A15465=VLOOKUP($A15465,AGOTADOS!$A$3:$H$4997,1,FALSE),"AGOTADO","SI HAY"),"")</f>
        <v/>
      </c>
    </row>
    <row r="15465" spans="12:13" ht="18" customHeight="1" x14ac:dyDescent="0.25">
      <c r="L15465" s="516"/>
      <c r="M15465" s="410" t="str">
        <f>IFERROR(IF($A15466=VLOOKUP($A15466,AGOTADOS!$A$3:$H$4997,1,FALSE),"AGOTADO","SI HAY"),"")</f>
        <v/>
      </c>
    </row>
    <row r="15466" spans="12:13" ht="18" customHeight="1" x14ac:dyDescent="0.25">
      <c r="L15466" s="516"/>
      <c r="M15466" s="410" t="str">
        <f>IFERROR(IF($A15467=VLOOKUP($A15467,AGOTADOS!$A$3:$H$4997,1,FALSE),"AGOTADO","SI HAY"),"")</f>
        <v/>
      </c>
    </row>
    <row r="15467" spans="12:13" ht="18" customHeight="1" x14ac:dyDescent="0.25">
      <c r="L15467" s="516"/>
      <c r="M15467" s="410" t="str">
        <f>IFERROR(IF($A15468=VLOOKUP($A15468,AGOTADOS!$A$3:$H$4997,1,FALSE),"AGOTADO","SI HAY"),"")</f>
        <v/>
      </c>
    </row>
    <row r="15468" spans="12:13" ht="18" customHeight="1" x14ac:dyDescent="0.25">
      <c r="L15468" s="516"/>
      <c r="M15468" s="410" t="str">
        <f>IFERROR(IF($A15469=VLOOKUP($A15469,AGOTADOS!$A$3:$H$4997,1,FALSE),"AGOTADO","SI HAY"),"")</f>
        <v/>
      </c>
    </row>
    <row r="15469" spans="12:13" ht="18" customHeight="1" x14ac:dyDescent="0.25">
      <c r="L15469" s="516"/>
      <c r="M15469" s="410" t="str">
        <f>IFERROR(IF($A15470=VLOOKUP($A15470,AGOTADOS!$A$3:$H$4997,1,FALSE),"AGOTADO","SI HAY"),"")</f>
        <v/>
      </c>
    </row>
    <row r="15470" spans="12:13" ht="18" customHeight="1" x14ac:dyDescent="0.25">
      <c r="L15470" s="516"/>
      <c r="M15470" s="410" t="str">
        <f>IFERROR(IF($A15471=VLOOKUP($A15471,AGOTADOS!$A$3:$H$4997,1,FALSE),"AGOTADO","SI HAY"),"")</f>
        <v/>
      </c>
    </row>
    <row r="15471" spans="12:13" ht="18" customHeight="1" x14ac:dyDescent="0.25">
      <c r="L15471" s="516"/>
      <c r="M15471" s="410" t="str">
        <f>IFERROR(IF($A15472=VLOOKUP($A15472,AGOTADOS!$A$3:$H$4997,1,FALSE),"AGOTADO","SI HAY"),"")</f>
        <v/>
      </c>
    </row>
    <row r="15472" spans="12:13" ht="18" customHeight="1" x14ac:dyDescent="0.25">
      <c r="L15472" s="516"/>
      <c r="M15472" s="410" t="str">
        <f>IFERROR(IF($A15473=VLOOKUP($A15473,AGOTADOS!$A$3:$H$4997,1,FALSE),"AGOTADO","SI HAY"),"")</f>
        <v/>
      </c>
    </row>
    <row r="15473" spans="12:13" ht="18" customHeight="1" x14ac:dyDescent="0.25">
      <c r="L15473" s="516"/>
      <c r="M15473" s="410" t="str">
        <f>IFERROR(IF($A15474=VLOOKUP($A15474,AGOTADOS!$A$3:$H$4997,1,FALSE),"AGOTADO","SI HAY"),"")</f>
        <v/>
      </c>
    </row>
    <row r="15474" spans="12:13" ht="18" customHeight="1" x14ac:dyDescent="0.25">
      <c r="L15474" s="516"/>
      <c r="M15474" s="410" t="str">
        <f>IFERROR(IF($A15475=VLOOKUP($A15475,AGOTADOS!$A$3:$H$4997,1,FALSE),"AGOTADO","SI HAY"),"")</f>
        <v/>
      </c>
    </row>
    <row r="15475" spans="12:13" ht="18" customHeight="1" x14ac:dyDescent="0.25">
      <c r="L15475" s="516"/>
      <c r="M15475" s="410" t="str">
        <f>IFERROR(IF($A15476=VLOOKUP($A15476,AGOTADOS!$A$3:$H$4997,1,FALSE),"AGOTADO","SI HAY"),"")</f>
        <v/>
      </c>
    </row>
    <row r="15476" spans="12:13" ht="18" customHeight="1" x14ac:dyDescent="0.25">
      <c r="L15476" s="516"/>
      <c r="M15476" s="410" t="str">
        <f>IFERROR(IF($A15477=VLOOKUP($A15477,AGOTADOS!$A$3:$H$4997,1,FALSE),"AGOTADO","SI HAY"),"")</f>
        <v/>
      </c>
    </row>
    <row r="15477" spans="12:13" ht="18" customHeight="1" x14ac:dyDescent="0.25">
      <c r="L15477" s="516"/>
      <c r="M15477" s="410" t="str">
        <f>IFERROR(IF($A15478=VLOOKUP($A15478,AGOTADOS!$A$3:$H$4997,1,FALSE),"AGOTADO","SI HAY"),"")</f>
        <v/>
      </c>
    </row>
    <row r="15478" spans="12:13" ht="18" customHeight="1" x14ac:dyDescent="0.25">
      <c r="L15478" s="516"/>
      <c r="M15478" s="410" t="str">
        <f>IFERROR(IF($A15479=VLOOKUP($A15479,AGOTADOS!$A$3:$H$4997,1,FALSE),"AGOTADO","SI HAY"),"")</f>
        <v/>
      </c>
    </row>
    <row r="15479" spans="12:13" ht="18" customHeight="1" x14ac:dyDescent="0.25">
      <c r="L15479" s="516"/>
      <c r="M15479" s="410" t="str">
        <f>IFERROR(IF($A15480=VLOOKUP($A15480,AGOTADOS!$A$3:$H$4997,1,FALSE),"AGOTADO","SI HAY"),"")</f>
        <v/>
      </c>
    </row>
    <row r="15480" spans="12:13" ht="18" customHeight="1" x14ac:dyDescent="0.25">
      <c r="L15480" s="516"/>
      <c r="M15480" s="410" t="str">
        <f>IFERROR(IF($A15481=VLOOKUP($A15481,AGOTADOS!$A$3:$H$4997,1,FALSE),"AGOTADO","SI HAY"),"")</f>
        <v/>
      </c>
    </row>
    <row r="15481" spans="12:13" ht="18" customHeight="1" x14ac:dyDescent="0.25">
      <c r="L15481" s="516"/>
      <c r="M15481" s="410" t="str">
        <f>IFERROR(IF($A15482=VLOOKUP($A15482,AGOTADOS!$A$3:$H$4997,1,FALSE),"AGOTADO","SI HAY"),"")</f>
        <v/>
      </c>
    </row>
    <row r="15482" spans="12:13" ht="18" customHeight="1" x14ac:dyDescent="0.25">
      <c r="L15482" s="516"/>
      <c r="M15482" s="410" t="str">
        <f>IFERROR(IF($A15483=VLOOKUP($A15483,AGOTADOS!$A$3:$H$4997,1,FALSE),"AGOTADO","SI HAY"),"")</f>
        <v/>
      </c>
    </row>
    <row r="15483" spans="12:13" ht="18" customHeight="1" x14ac:dyDescent="0.25">
      <c r="L15483" s="516"/>
      <c r="M15483" s="410" t="str">
        <f>IFERROR(IF($A15484=VLOOKUP($A15484,AGOTADOS!$A$3:$H$4997,1,FALSE),"AGOTADO","SI HAY"),"")</f>
        <v/>
      </c>
    </row>
    <row r="15484" spans="12:13" ht="18" customHeight="1" x14ac:dyDescent="0.25">
      <c r="L15484" s="516"/>
      <c r="M15484" s="410" t="str">
        <f>IFERROR(IF($A15485=VLOOKUP($A15485,AGOTADOS!$A$3:$H$4997,1,FALSE),"AGOTADO","SI HAY"),"")</f>
        <v/>
      </c>
    </row>
    <row r="15485" spans="12:13" ht="18" customHeight="1" x14ac:dyDescent="0.25">
      <c r="L15485" s="516"/>
      <c r="M15485" s="410" t="str">
        <f>IFERROR(IF($A15486=VLOOKUP($A15486,AGOTADOS!$A$3:$H$4997,1,FALSE),"AGOTADO","SI HAY"),"")</f>
        <v/>
      </c>
    </row>
    <row r="15486" spans="12:13" ht="18" customHeight="1" x14ac:dyDescent="0.25">
      <c r="L15486" s="516"/>
      <c r="M15486" s="410" t="str">
        <f>IFERROR(IF($A15487=VLOOKUP($A15487,AGOTADOS!$A$3:$H$4997,1,FALSE),"AGOTADO","SI HAY"),"")</f>
        <v/>
      </c>
    </row>
    <row r="15487" spans="12:13" ht="18" customHeight="1" x14ac:dyDescent="0.25">
      <c r="L15487" s="516"/>
      <c r="M15487" s="410" t="str">
        <f>IFERROR(IF($A15488=VLOOKUP($A15488,AGOTADOS!$A$3:$H$4997,1,FALSE),"AGOTADO","SI HAY"),"")</f>
        <v/>
      </c>
    </row>
    <row r="15488" spans="12:13" ht="18" customHeight="1" x14ac:dyDescent="0.25">
      <c r="L15488" s="516"/>
      <c r="M15488" s="410" t="str">
        <f>IFERROR(IF($A15489=VLOOKUP($A15489,AGOTADOS!$A$3:$H$4997,1,FALSE),"AGOTADO","SI HAY"),"")</f>
        <v/>
      </c>
    </row>
    <row r="15489" spans="12:13" ht="18" customHeight="1" x14ac:dyDescent="0.25">
      <c r="L15489" s="516"/>
      <c r="M15489" s="410" t="str">
        <f>IFERROR(IF($A15490=VLOOKUP($A15490,AGOTADOS!$A$3:$H$4997,1,FALSE),"AGOTADO","SI HAY"),"")</f>
        <v/>
      </c>
    </row>
    <row r="15490" spans="12:13" ht="18" customHeight="1" x14ac:dyDescent="0.25">
      <c r="L15490" s="516"/>
      <c r="M15490" s="410" t="str">
        <f>IFERROR(IF($A15491=VLOOKUP($A15491,AGOTADOS!$A$3:$H$4997,1,FALSE),"AGOTADO","SI HAY"),"")</f>
        <v/>
      </c>
    </row>
    <row r="15491" spans="12:13" ht="18" customHeight="1" x14ac:dyDescent="0.25">
      <c r="L15491" s="516"/>
      <c r="M15491" s="410" t="str">
        <f>IFERROR(IF($A15492=VLOOKUP($A15492,AGOTADOS!$A$3:$H$4997,1,FALSE),"AGOTADO","SI HAY"),"")</f>
        <v/>
      </c>
    </row>
    <row r="15492" spans="12:13" ht="18" customHeight="1" x14ac:dyDescent="0.25">
      <c r="L15492" s="516"/>
      <c r="M15492" s="410" t="str">
        <f>IFERROR(IF($A15493=VLOOKUP($A15493,AGOTADOS!$A$3:$H$4997,1,FALSE),"AGOTADO","SI HAY"),"")</f>
        <v/>
      </c>
    </row>
    <row r="15493" spans="12:13" ht="18" customHeight="1" x14ac:dyDescent="0.25">
      <c r="L15493" s="516"/>
      <c r="M15493" s="410" t="str">
        <f>IFERROR(IF($A15494=VLOOKUP($A15494,AGOTADOS!$A$3:$H$4997,1,FALSE),"AGOTADO","SI HAY"),"")</f>
        <v/>
      </c>
    </row>
    <row r="15494" spans="12:13" ht="18" customHeight="1" x14ac:dyDescent="0.25">
      <c r="L15494" s="516"/>
      <c r="M15494" s="410" t="str">
        <f>IFERROR(IF($A15495=VLOOKUP($A15495,AGOTADOS!$A$3:$H$4997,1,FALSE),"AGOTADO","SI HAY"),"")</f>
        <v/>
      </c>
    </row>
    <row r="15495" spans="12:13" ht="18" customHeight="1" x14ac:dyDescent="0.25">
      <c r="L15495" s="516"/>
      <c r="M15495" s="410" t="str">
        <f>IFERROR(IF($A15496=VLOOKUP($A15496,AGOTADOS!$A$3:$H$4997,1,FALSE),"AGOTADO","SI HAY"),"")</f>
        <v/>
      </c>
    </row>
    <row r="15496" spans="12:13" ht="18" customHeight="1" x14ac:dyDescent="0.25">
      <c r="L15496" s="516"/>
      <c r="M15496" s="410" t="str">
        <f>IFERROR(IF($A15497=VLOOKUP($A15497,AGOTADOS!$A$3:$H$4997,1,FALSE),"AGOTADO","SI HAY"),"")</f>
        <v/>
      </c>
    </row>
    <row r="15497" spans="12:13" ht="18" customHeight="1" x14ac:dyDescent="0.25">
      <c r="L15497" s="516"/>
      <c r="M15497" s="410" t="str">
        <f>IFERROR(IF($A15498=VLOOKUP($A15498,AGOTADOS!$A$3:$H$4997,1,FALSE),"AGOTADO","SI HAY"),"")</f>
        <v/>
      </c>
    </row>
    <row r="15498" spans="12:13" ht="18" customHeight="1" x14ac:dyDescent="0.25">
      <c r="L15498" s="516"/>
      <c r="M15498" s="410" t="str">
        <f>IFERROR(IF($A15499=VLOOKUP($A15499,AGOTADOS!$A$3:$H$4997,1,FALSE),"AGOTADO","SI HAY"),"")</f>
        <v/>
      </c>
    </row>
    <row r="15499" spans="12:13" ht="18" customHeight="1" x14ac:dyDescent="0.25">
      <c r="L15499" s="516"/>
      <c r="M15499" s="410" t="str">
        <f>IFERROR(IF($A15500=VLOOKUP($A15500,AGOTADOS!$A$3:$H$4997,1,FALSE),"AGOTADO","SI HAY"),"")</f>
        <v/>
      </c>
    </row>
    <row r="15500" spans="12:13" ht="18" customHeight="1" x14ac:dyDescent="0.25">
      <c r="L15500" s="516"/>
      <c r="M15500" s="410" t="str">
        <f>IFERROR(IF($A15501=VLOOKUP($A15501,AGOTADOS!$A$3:$H$4997,1,FALSE),"AGOTADO","SI HAY"),"")</f>
        <v/>
      </c>
    </row>
    <row r="15501" spans="12:13" ht="18" customHeight="1" x14ac:dyDescent="0.25">
      <c r="L15501" s="516"/>
      <c r="M15501" s="410" t="str">
        <f>IFERROR(IF($A15502=VLOOKUP($A15502,AGOTADOS!$A$3:$H$4997,1,FALSE),"AGOTADO","SI HAY"),"")</f>
        <v/>
      </c>
    </row>
    <row r="15502" spans="12:13" ht="18" customHeight="1" x14ac:dyDescent="0.25">
      <c r="L15502" s="516"/>
      <c r="M15502" s="410" t="str">
        <f>IFERROR(IF($A15503=VLOOKUP($A15503,AGOTADOS!$A$3:$H$4997,1,FALSE),"AGOTADO","SI HAY"),"")</f>
        <v/>
      </c>
    </row>
    <row r="15503" spans="12:13" ht="18" customHeight="1" x14ac:dyDescent="0.25">
      <c r="L15503" s="516"/>
      <c r="M15503" s="410" t="str">
        <f>IFERROR(IF($A15504=VLOOKUP($A15504,AGOTADOS!$A$3:$H$4997,1,FALSE),"AGOTADO","SI HAY"),"")</f>
        <v/>
      </c>
    </row>
    <row r="15504" spans="12:13" ht="18" customHeight="1" x14ac:dyDescent="0.25">
      <c r="L15504" s="516"/>
      <c r="M15504" s="410" t="str">
        <f>IFERROR(IF($A15505=VLOOKUP($A15505,AGOTADOS!$A$3:$H$4997,1,FALSE),"AGOTADO","SI HAY"),"")</f>
        <v/>
      </c>
    </row>
    <row r="15505" spans="12:13" ht="18" customHeight="1" x14ac:dyDescent="0.25">
      <c r="L15505" s="516"/>
      <c r="M15505" s="410" t="str">
        <f>IFERROR(IF($A15506=VLOOKUP($A15506,AGOTADOS!$A$3:$H$4997,1,FALSE),"AGOTADO","SI HAY"),"")</f>
        <v/>
      </c>
    </row>
    <row r="15506" spans="12:13" ht="18" customHeight="1" x14ac:dyDescent="0.25">
      <c r="L15506" s="516"/>
      <c r="M15506" s="410" t="str">
        <f>IFERROR(IF($A15507=VLOOKUP($A15507,AGOTADOS!$A$3:$H$4997,1,FALSE),"AGOTADO","SI HAY"),"")</f>
        <v/>
      </c>
    </row>
    <row r="15507" spans="12:13" ht="18" customHeight="1" x14ac:dyDescent="0.25">
      <c r="L15507" s="516"/>
      <c r="M15507" s="410" t="str">
        <f>IFERROR(IF($A15508=VLOOKUP($A15508,AGOTADOS!$A$3:$H$4997,1,FALSE),"AGOTADO","SI HAY"),"")</f>
        <v/>
      </c>
    </row>
    <row r="15508" spans="12:13" ht="18" customHeight="1" x14ac:dyDescent="0.25">
      <c r="L15508" s="516"/>
      <c r="M15508" s="410" t="str">
        <f>IFERROR(IF($A15509=VLOOKUP($A15509,AGOTADOS!$A$3:$H$4997,1,FALSE),"AGOTADO","SI HAY"),"")</f>
        <v/>
      </c>
    </row>
    <row r="15509" spans="12:13" ht="18" customHeight="1" x14ac:dyDescent="0.25">
      <c r="L15509" s="516"/>
      <c r="M15509" s="410" t="str">
        <f>IFERROR(IF($A15510=VLOOKUP($A15510,AGOTADOS!$A$3:$H$4997,1,FALSE),"AGOTADO","SI HAY"),"")</f>
        <v/>
      </c>
    </row>
    <row r="15510" spans="12:13" ht="18" customHeight="1" x14ac:dyDescent="0.25">
      <c r="L15510" s="516"/>
      <c r="M15510" s="410" t="str">
        <f>IFERROR(IF($A15511=VLOOKUP($A15511,AGOTADOS!$A$3:$H$4997,1,FALSE),"AGOTADO","SI HAY"),"")</f>
        <v/>
      </c>
    </row>
    <row r="15511" spans="12:13" ht="18" customHeight="1" x14ac:dyDescent="0.25">
      <c r="L15511" s="516"/>
      <c r="M15511" s="410" t="str">
        <f>IFERROR(IF($A15512=VLOOKUP($A15512,AGOTADOS!$A$3:$H$4997,1,FALSE),"AGOTADO","SI HAY"),"")</f>
        <v/>
      </c>
    </row>
    <row r="15512" spans="12:13" ht="18" customHeight="1" x14ac:dyDescent="0.25">
      <c r="L15512" s="516"/>
      <c r="M15512" s="410" t="str">
        <f>IFERROR(IF($A15513=VLOOKUP($A15513,AGOTADOS!$A$3:$H$4997,1,FALSE),"AGOTADO","SI HAY"),"")</f>
        <v/>
      </c>
    </row>
    <row r="15513" spans="12:13" ht="18" customHeight="1" x14ac:dyDescent="0.25">
      <c r="L15513" s="516"/>
      <c r="M15513" s="410" t="str">
        <f>IFERROR(IF($A15514=VLOOKUP($A15514,AGOTADOS!$A$3:$H$4997,1,FALSE),"AGOTADO","SI HAY"),"")</f>
        <v/>
      </c>
    </row>
    <row r="15514" spans="12:13" ht="18" customHeight="1" x14ac:dyDescent="0.25">
      <c r="L15514" s="516"/>
      <c r="M15514" s="410" t="str">
        <f>IFERROR(IF($A15515=VLOOKUP($A15515,AGOTADOS!$A$3:$H$4997,1,FALSE),"AGOTADO","SI HAY"),"")</f>
        <v/>
      </c>
    </row>
    <row r="15515" spans="12:13" ht="18" customHeight="1" x14ac:dyDescent="0.25">
      <c r="L15515" s="516"/>
      <c r="M15515" s="410" t="str">
        <f>IFERROR(IF($A15516=VLOOKUP($A15516,AGOTADOS!$A$3:$H$4997,1,FALSE),"AGOTADO","SI HAY"),"")</f>
        <v/>
      </c>
    </row>
    <row r="15516" spans="12:13" ht="18" customHeight="1" x14ac:dyDescent="0.25">
      <c r="L15516" s="516"/>
      <c r="M15516" s="410" t="str">
        <f>IFERROR(IF($A15517=VLOOKUP($A15517,AGOTADOS!$A$3:$H$4997,1,FALSE),"AGOTADO","SI HAY"),"")</f>
        <v/>
      </c>
    </row>
    <row r="15517" spans="12:13" ht="18" customHeight="1" x14ac:dyDescent="0.25">
      <c r="L15517" s="516"/>
      <c r="M15517" s="410" t="str">
        <f>IFERROR(IF($A15518=VLOOKUP($A15518,AGOTADOS!$A$3:$H$4997,1,FALSE),"AGOTADO","SI HAY"),"")</f>
        <v/>
      </c>
    </row>
    <row r="15518" spans="12:13" ht="18" customHeight="1" x14ac:dyDescent="0.25">
      <c r="L15518" s="516"/>
      <c r="M15518" s="410" t="str">
        <f>IFERROR(IF($A15519=VLOOKUP($A15519,AGOTADOS!$A$3:$H$4997,1,FALSE),"AGOTADO","SI HAY"),"")</f>
        <v/>
      </c>
    </row>
    <row r="15519" spans="12:13" ht="18" customHeight="1" x14ac:dyDescent="0.25">
      <c r="L15519" s="516"/>
      <c r="M15519" s="410" t="str">
        <f>IFERROR(IF($A15520=VLOOKUP($A15520,AGOTADOS!$A$3:$H$4997,1,FALSE),"AGOTADO","SI HAY"),"")</f>
        <v/>
      </c>
    </row>
    <row r="15520" spans="12:13" ht="18" customHeight="1" x14ac:dyDescent="0.25">
      <c r="L15520" s="516"/>
      <c r="M15520" s="410" t="str">
        <f>IFERROR(IF($A15521=VLOOKUP($A15521,AGOTADOS!$A$3:$H$4997,1,FALSE),"AGOTADO","SI HAY"),"")</f>
        <v/>
      </c>
    </row>
    <row r="15521" spans="12:13" ht="18" customHeight="1" x14ac:dyDescent="0.25">
      <c r="L15521" s="516"/>
      <c r="M15521" s="410" t="str">
        <f>IFERROR(IF($A15522=VLOOKUP($A15522,AGOTADOS!$A$3:$H$4997,1,FALSE),"AGOTADO","SI HAY"),"")</f>
        <v/>
      </c>
    </row>
    <row r="15522" spans="12:13" ht="18" customHeight="1" x14ac:dyDescent="0.25">
      <c r="L15522" s="516"/>
      <c r="M15522" s="410" t="str">
        <f>IFERROR(IF($A15523=VLOOKUP($A15523,AGOTADOS!$A$3:$H$4997,1,FALSE),"AGOTADO","SI HAY"),"")</f>
        <v/>
      </c>
    </row>
    <row r="15523" spans="12:13" ht="18" customHeight="1" x14ac:dyDescent="0.25">
      <c r="L15523" s="516"/>
      <c r="M15523" s="410" t="str">
        <f>IFERROR(IF($A15524=VLOOKUP($A15524,AGOTADOS!$A$3:$H$4997,1,FALSE),"AGOTADO","SI HAY"),"")</f>
        <v/>
      </c>
    </row>
    <row r="15524" spans="12:13" ht="18" customHeight="1" x14ac:dyDescent="0.25">
      <c r="L15524" s="516"/>
      <c r="M15524" s="410" t="str">
        <f>IFERROR(IF($A15525=VLOOKUP($A15525,AGOTADOS!$A$3:$H$4997,1,FALSE),"AGOTADO","SI HAY"),"")</f>
        <v/>
      </c>
    </row>
    <row r="15525" spans="12:13" ht="18" customHeight="1" x14ac:dyDescent="0.25">
      <c r="L15525" s="516"/>
      <c r="M15525" s="410" t="str">
        <f>IFERROR(IF($A15526=VLOOKUP($A15526,AGOTADOS!$A$3:$H$4997,1,FALSE),"AGOTADO","SI HAY"),"")</f>
        <v/>
      </c>
    </row>
    <row r="15526" spans="12:13" ht="18" customHeight="1" x14ac:dyDescent="0.25">
      <c r="L15526" s="516"/>
      <c r="M15526" s="410" t="str">
        <f>IFERROR(IF($A15527=VLOOKUP($A15527,AGOTADOS!$A$3:$H$4997,1,FALSE),"AGOTADO","SI HAY"),"")</f>
        <v/>
      </c>
    </row>
    <row r="15527" spans="12:13" ht="18" customHeight="1" x14ac:dyDescent="0.25">
      <c r="L15527" s="516"/>
      <c r="M15527" s="410" t="str">
        <f>IFERROR(IF($A15528=VLOOKUP($A15528,AGOTADOS!$A$3:$H$4997,1,FALSE),"AGOTADO","SI HAY"),"")</f>
        <v/>
      </c>
    </row>
    <row r="15528" spans="12:13" ht="18" customHeight="1" x14ac:dyDescent="0.25">
      <c r="L15528" s="516"/>
      <c r="M15528" s="410" t="str">
        <f>IFERROR(IF($A15529=VLOOKUP($A15529,AGOTADOS!$A$3:$H$4997,1,FALSE),"AGOTADO","SI HAY"),"")</f>
        <v/>
      </c>
    </row>
    <row r="15529" spans="12:13" ht="18" customHeight="1" x14ac:dyDescent="0.25">
      <c r="L15529" s="516"/>
      <c r="M15529" s="410" t="str">
        <f>IFERROR(IF($A15530=VLOOKUP($A15530,AGOTADOS!$A$3:$H$4997,1,FALSE),"AGOTADO","SI HAY"),"")</f>
        <v/>
      </c>
    </row>
    <row r="15530" spans="12:13" ht="18" customHeight="1" x14ac:dyDescent="0.25">
      <c r="L15530" s="516"/>
      <c r="M15530" s="410" t="str">
        <f>IFERROR(IF($A15531=VLOOKUP($A15531,AGOTADOS!$A$3:$H$4997,1,FALSE),"AGOTADO","SI HAY"),"")</f>
        <v/>
      </c>
    </row>
    <row r="15531" spans="12:13" ht="18" customHeight="1" x14ac:dyDescent="0.25">
      <c r="L15531" s="516"/>
      <c r="M15531" s="410" t="str">
        <f>IFERROR(IF($A15532=VLOOKUP($A15532,AGOTADOS!$A$3:$H$4997,1,FALSE),"AGOTADO","SI HAY"),"")</f>
        <v/>
      </c>
    </row>
    <row r="15532" spans="12:13" ht="18" customHeight="1" x14ac:dyDescent="0.25">
      <c r="L15532" s="516"/>
      <c r="M15532" s="410" t="str">
        <f>IFERROR(IF($A15533=VLOOKUP($A15533,AGOTADOS!$A$3:$H$4997,1,FALSE),"AGOTADO","SI HAY"),"")</f>
        <v/>
      </c>
    </row>
    <row r="15533" spans="12:13" ht="18" customHeight="1" x14ac:dyDescent="0.25">
      <c r="L15533" s="516"/>
      <c r="M15533" s="410" t="str">
        <f>IFERROR(IF($A15534=VLOOKUP($A15534,AGOTADOS!$A$3:$H$4997,1,FALSE),"AGOTADO","SI HAY"),"")</f>
        <v/>
      </c>
    </row>
    <row r="15534" spans="12:13" ht="18" customHeight="1" x14ac:dyDescent="0.25">
      <c r="L15534" s="516"/>
      <c r="M15534" s="410" t="str">
        <f>IFERROR(IF($A15535=VLOOKUP($A15535,AGOTADOS!$A$3:$H$4997,1,FALSE),"AGOTADO","SI HAY"),"")</f>
        <v/>
      </c>
    </row>
    <row r="15535" spans="12:13" ht="18" customHeight="1" x14ac:dyDescent="0.25">
      <c r="L15535" s="516"/>
      <c r="M15535" s="410" t="str">
        <f>IFERROR(IF($A15536=VLOOKUP($A15536,AGOTADOS!$A$3:$H$4997,1,FALSE),"AGOTADO","SI HAY"),"")</f>
        <v/>
      </c>
    </row>
    <row r="15536" spans="12:13" ht="18" customHeight="1" x14ac:dyDescent="0.25">
      <c r="L15536" s="516"/>
      <c r="M15536" s="410" t="str">
        <f>IFERROR(IF($A15537=VLOOKUP($A15537,AGOTADOS!$A$3:$H$4997,1,FALSE),"AGOTADO","SI HAY"),"")</f>
        <v/>
      </c>
    </row>
    <row r="15537" spans="12:13" ht="18" customHeight="1" x14ac:dyDescent="0.25">
      <c r="L15537" s="516"/>
      <c r="M15537" s="410" t="str">
        <f>IFERROR(IF($A15538=VLOOKUP($A15538,AGOTADOS!$A$3:$H$4997,1,FALSE),"AGOTADO","SI HAY"),"")</f>
        <v/>
      </c>
    </row>
    <row r="15538" spans="12:13" ht="18" customHeight="1" x14ac:dyDescent="0.25">
      <c r="L15538" s="516"/>
      <c r="M15538" s="410" t="str">
        <f>IFERROR(IF($A15539=VLOOKUP($A15539,AGOTADOS!$A$3:$H$4997,1,FALSE),"AGOTADO","SI HAY"),"")</f>
        <v/>
      </c>
    </row>
    <row r="15539" spans="12:13" ht="18" customHeight="1" x14ac:dyDescent="0.25">
      <c r="L15539" s="516"/>
      <c r="M15539" s="410" t="str">
        <f>IFERROR(IF($A15540=VLOOKUP($A15540,AGOTADOS!$A$3:$H$4997,1,FALSE),"AGOTADO","SI HAY"),"")</f>
        <v/>
      </c>
    </row>
    <row r="15540" spans="12:13" ht="18" customHeight="1" x14ac:dyDescent="0.25">
      <c r="L15540" s="516"/>
      <c r="M15540" s="410" t="str">
        <f>IFERROR(IF($A15541=VLOOKUP($A15541,AGOTADOS!$A$3:$H$4997,1,FALSE),"AGOTADO","SI HAY"),"")</f>
        <v/>
      </c>
    </row>
    <row r="15541" spans="12:13" ht="18" customHeight="1" x14ac:dyDescent="0.25">
      <c r="L15541" s="516"/>
      <c r="M15541" s="410" t="str">
        <f>IFERROR(IF($A15542=VLOOKUP($A15542,AGOTADOS!$A$3:$H$4997,1,FALSE),"AGOTADO","SI HAY"),"")</f>
        <v/>
      </c>
    </row>
    <row r="15542" spans="12:13" ht="18" customHeight="1" x14ac:dyDescent="0.25">
      <c r="L15542" s="516"/>
      <c r="M15542" s="410" t="str">
        <f>IFERROR(IF($A15543=VLOOKUP($A15543,AGOTADOS!$A$3:$H$4997,1,FALSE),"AGOTADO","SI HAY"),"")</f>
        <v/>
      </c>
    </row>
    <row r="15543" spans="12:13" ht="18" customHeight="1" x14ac:dyDescent="0.25">
      <c r="L15543" s="516"/>
      <c r="M15543" s="410" t="str">
        <f>IFERROR(IF($A15544=VLOOKUP($A15544,AGOTADOS!$A$3:$H$4997,1,FALSE),"AGOTADO","SI HAY"),"")</f>
        <v/>
      </c>
    </row>
    <row r="15544" spans="12:13" ht="18" customHeight="1" x14ac:dyDescent="0.25">
      <c r="L15544" s="516"/>
      <c r="M15544" s="410" t="str">
        <f>IFERROR(IF($A15545=VLOOKUP($A15545,AGOTADOS!$A$3:$H$4997,1,FALSE),"AGOTADO","SI HAY"),"")</f>
        <v/>
      </c>
    </row>
    <row r="15545" spans="12:13" ht="18" customHeight="1" x14ac:dyDescent="0.25">
      <c r="L15545" s="516"/>
      <c r="M15545" s="410" t="str">
        <f>IFERROR(IF($A15546=VLOOKUP($A15546,AGOTADOS!$A$3:$H$4997,1,FALSE),"AGOTADO","SI HAY"),"")</f>
        <v/>
      </c>
    </row>
    <row r="15546" spans="12:13" ht="18" customHeight="1" x14ac:dyDescent="0.25">
      <c r="L15546" s="516"/>
      <c r="M15546" s="410" t="str">
        <f>IFERROR(IF($A15547=VLOOKUP($A15547,AGOTADOS!$A$3:$H$4997,1,FALSE),"AGOTADO","SI HAY"),"")</f>
        <v/>
      </c>
    </row>
    <row r="15547" spans="12:13" ht="18" customHeight="1" x14ac:dyDescent="0.25">
      <c r="L15547" s="516"/>
      <c r="M15547" s="410" t="str">
        <f>IFERROR(IF($A15548=VLOOKUP($A15548,AGOTADOS!$A$3:$H$4997,1,FALSE),"AGOTADO","SI HAY"),"")</f>
        <v/>
      </c>
    </row>
    <row r="15548" spans="12:13" ht="18" customHeight="1" x14ac:dyDescent="0.25">
      <c r="L15548" s="516"/>
      <c r="M15548" s="410" t="str">
        <f>IFERROR(IF($A15549=VLOOKUP($A15549,AGOTADOS!$A$3:$H$4997,1,FALSE),"AGOTADO","SI HAY"),"")</f>
        <v/>
      </c>
    </row>
    <row r="15549" spans="12:13" ht="18" customHeight="1" x14ac:dyDescent="0.25">
      <c r="L15549" s="516"/>
      <c r="M15549" s="410" t="str">
        <f>IFERROR(IF($A15550=VLOOKUP($A15550,AGOTADOS!$A$3:$H$4997,1,FALSE),"AGOTADO","SI HAY"),"")</f>
        <v/>
      </c>
    </row>
    <row r="15550" spans="12:13" ht="18" customHeight="1" x14ac:dyDescent="0.25">
      <c r="L15550" s="516"/>
      <c r="M15550" s="410" t="str">
        <f>IFERROR(IF($A15551=VLOOKUP($A15551,AGOTADOS!$A$3:$H$4997,1,FALSE),"AGOTADO","SI HAY"),"")</f>
        <v/>
      </c>
    </row>
    <row r="15551" spans="12:13" ht="18" customHeight="1" x14ac:dyDescent="0.25">
      <c r="L15551" s="516"/>
      <c r="M15551" s="410" t="str">
        <f>IFERROR(IF($A15552=VLOOKUP($A15552,AGOTADOS!$A$3:$H$4997,1,FALSE),"AGOTADO","SI HAY"),"")</f>
        <v/>
      </c>
    </row>
    <row r="15552" spans="12:13" ht="18" customHeight="1" x14ac:dyDescent="0.25">
      <c r="L15552" s="516"/>
      <c r="M15552" s="410" t="str">
        <f>IFERROR(IF($A15553=VLOOKUP($A15553,AGOTADOS!$A$3:$H$4997,1,FALSE),"AGOTADO","SI HAY"),"")</f>
        <v/>
      </c>
    </row>
    <row r="15553" spans="12:13" ht="18" customHeight="1" x14ac:dyDescent="0.25">
      <c r="L15553" s="516"/>
      <c r="M15553" s="410" t="str">
        <f>IFERROR(IF($A15554=VLOOKUP($A15554,AGOTADOS!$A$3:$H$4997,1,FALSE),"AGOTADO","SI HAY"),"")</f>
        <v/>
      </c>
    </row>
    <row r="15554" spans="12:13" ht="18" customHeight="1" x14ac:dyDescent="0.25">
      <c r="L15554" s="516"/>
      <c r="M15554" s="410" t="str">
        <f>IFERROR(IF($A15555=VLOOKUP($A15555,AGOTADOS!$A$3:$H$4997,1,FALSE),"AGOTADO","SI HAY"),"")</f>
        <v/>
      </c>
    </row>
    <row r="15555" spans="12:13" ht="18" customHeight="1" x14ac:dyDescent="0.25">
      <c r="L15555" s="516"/>
      <c r="M15555" s="410" t="str">
        <f>IFERROR(IF($A15556=VLOOKUP($A15556,AGOTADOS!$A$3:$H$4997,1,FALSE),"AGOTADO","SI HAY"),"")</f>
        <v/>
      </c>
    </row>
    <row r="15556" spans="12:13" ht="18" customHeight="1" x14ac:dyDescent="0.25">
      <c r="L15556" s="516"/>
      <c r="M15556" s="410" t="str">
        <f>IFERROR(IF($A15557=VLOOKUP($A15557,AGOTADOS!$A$3:$H$4997,1,FALSE),"AGOTADO","SI HAY"),"")</f>
        <v/>
      </c>
    </row>
    <row r="15557" spans="12:13" ht="18" customHeight="1" x14ac:dyDescent="0.25">
      <c r="L15557" s="516"/>
      <c r="M15557" s="410" t="str">
        <f>IFERROR(IF($A15558=VLOOKUP($A15558,AGOTADOS!$A$3:$H$4997,1,FALSE),"AGOTADO","SI HAY"),"")</f>
        <v/>
      </c>
    </row>
    <row r="15558" spans="12:13" ht="18" customHeight="1" x14ac:dyDescent="0.25">
      <c r="L15558" s="516"/>
      <c r="M15558" s="410" t="str">
        <f>IFERROR(IF($A15559=VLOOKUP($A15559,AGOTADOS!$A$3:$H$4997,1,FALSE),"AGOTADO","SI HAY"),"")</f>
        <v/>
      </c>
    </row>
    <row r="15559" spans="12:13" ht="18" customHeight="1" x14ac:dyDescent="0.25">
      <c r="L15559" s="516"/>
      <c r="M15559" s="410" t="str">
        <f>IFERROR(IF($A15560=VLOOKUP($A15560,AGOTADOS!$A$3:$H$4997,1,FALSE),"AGOTADO","SI HAY"),"")</f>
        <v/>
      </c>
    </row>
    <row r="15560" spans="12:13" ht="18" customHeight="1" x14ac:dyDescent="0.25">
      <c r="L15560" s="516"/>
      <c r="M15560" s="410" t="str">
        <f>IFERROR(IF($A15561=VLOOKUP($A15561,AGOTADOS!$A$3:$H$4997,1,FALSE),"AGOTADO","SI HAY"),"")</f>
        <v/>
      </c>
    </row>
    <row r="15561" spans="12:13" ht="18" customHeight="1" x14ac:dyDescent="0.25">
      <c r="L15561" s="516"/>
      <c r="M15561" s="410" t="str">
        <f>IFERROR(IF($A15562=VLOOKUP($A15562,AGOTADOS!$A$3:$H$4997,1,FALSE),"AGOTADO","SI HAY"),"")</f>
        <v/>
      </c>
    </row>
    <row r="15562" spans="12:13" ht="18" customHeight="1" x14ac:dyDescent="0.25">
      <c r="L15562" s="516"/>
      <c r="M15562" s="410" t="str">
        <f>IFERROR(IF($A15563=VLOOKUP($A15563,AGOTADOS!$A$3:$H$4997,1,FALSE),"AGOTADO","SI HAY"),"")</f>
        <v/>
      </c>
    </row>
    <row r="15563" spans="12:13" ht="18" customHeight="1" x14ac:dyDescent="0.25">
      <c r="L15563" s="516"/>
      <c r="M15563" s="410" t="str">
        <f>IFERROR(IF($A15564=VLOOKUP($A15564,AGOTADOS!$A$3:$H$4997,1,FALSE),"AGOTADO","SI HAY"),"")</f>
        <v/>
      </c>
    </row>
    <row r="15564" spans="12:13" ht="18" customHeight="1" x14ac:dyDescent="0.25">
      <c r="L15564" s="516"/>
      <c r="M15564" s="410" t="str">
        <f>IFERROR(IF($A15565=VLOOKUP($A15565,AGOTADOS!$A$3:$H$4997,1,FALSE),"AGOTADO","SI HAY"),"")</f>
        <v/>
      </c>
    </row>
    <row r="15565" spans="12:13" ht="18" customHeight="1" x14ac:dyDescent="0.25">
      <c r="L15565" s="516"/>
      <c r="M15565" s="410" t="str">
        <f>IFERROR(IF($A15566=VLOOKUP($A15566,AGOTADOS!$A$3:$H$4997,1,FALSE),"AGOTADO","SI HAY"),"")</f>
        <v/>
      </c>
    </row>
    <row r="15566" spans="12:13" ht="18" customHeight="1" x14ac:dyDescent="0.25">
      <c r="L15566" s="516"/>
      <c r="M15566" s="410" t="str">
        <f>IFERROR(IF($A15567=VLOOKUP($A15567,AGOTADOS!$A$3:$H$4997,1,FALSE),"AGOTADO","SI HAY"),"")</f>
        <v/>
      </c>
    </row>
    <row r="15567" spans="12:13" ht="18" customHeight="1" x14ac:dyDescent="0.25">
      <c r="L15567" s="516"/>
      <c r="M15567" s="410" t="str">
        <f>IFERROR(IF($A15568=VLOOKUP($A15568,AGOTADOS!$A$3:$H$4997,1,FALSE),"AGOTADO","SI HAY"),"")</f>
        <v/>
      </c>
    </row>
    <row r="15568" spans="12:13" ht="18" customHeight="1" x14ac:dyDescent="0.25">
      <c r="L15568" s="516"/>
      <c r="M15568" s="410" t="str">
        <f>IFERROR(IF($A15569=VLOOKUP($A15569,AGOTADOS!$A$3:$H$4997,1,FALSE),"AGOTADO","SI HAY"),"")</f>
        <v/>
      </c>
    </row>
    <row r="15569" spans="12:13" ht="18" customHeight="1" x14ac:dyDescent="0.25">
      <c r="L15569" s="516"/>
      <c r="M15569" s="410" t="str">
        <f>IFERROR(IF($A15570=VLOOKUP($A15570,AGOTADOS!$A$3:$H$4997,1,FALSE),"AGOTADO","SI HAY"),"")</f>
        <v/>
      </c>
    </row>
    <row r="15570" spans="12:13" ht="18" customHeight="1" x14ac:dyDescent="0.25">
      <c r="L15570" s="516"/>
      <c r="M15570" s="410" t="str">
        <f>IFERROR(IF($A15571=VLOOKUP($A15571,AGOTADOS!$A$3:$H$4997,1,FALSE),"AGOTADO","SI HAY"),"")</f>
        <v/>
      </c>
    </row>
    <row r="15571" spans="12:13" ht="18" customHeight="1" x14ac:dyDescent="0.25">
      <c r="L15571" s="516"/>
      <c r="M15571" s="410" t="str">
        <f>IFERROR(IF($A15572=VLOOKUP($A15572,AGOTADOS!$A$3:$H$4997,1,FALSE),"AGOTADO","SI HAY"),"")</f>
        <v/>
      </c>
    </row>
    <row r="15572" spans="12:13" ht="18" customHeight="1" x14ac:dyDescent="0.25">
      <c r="L15572" s="516"/>
      <c r="M15572" s="410" t="str">
        <f>IFERROR(IF($A15573=VLOOKUP($A15573,AGOTADOS!$A$3:$H$4997,1,FALSE),"AGOTADO","SI HAY"),"")</f>
        <v/>
      </c>
    </row>
    <row r="15573" spans="12:13" ht="18" customHeight="1" x14ac:dyDescent="0.25">
      <c r="L15573" s="516"/>
      <c r="M15573" s="410" t="str">
        <f>IFERROR(IF($A15574=VLOOKUP($A15574,AGOTADOS!$A$3:$H$4997,1,FALSE),"AGOTADO","SI HAY"),"")</f>
        <v/>
      </c>
    </row>
    <row r="15574" spans="12:13" ht="18" customHeight="1" x14ac:dyDescent="0.25">
      <c r="L15574" s="516"/>
      <c r="M15574" s="410" t="str">
        <f>IFERROR(IF($A15575=VLOOKUP($A15575,AGOTADOS!$A$3:$H$4997,1,FALSE),"AGOTADO","SI HAY"),"")</f>
        <v/>
      </c>
    </row>
    <row r="15575" spans="12:13" ht="18" customHeight="1" x14ac:dyDescent="0.25">
      <c r="L15575" s="516"/>
      <c r="M15575" s="410" t="str">
        <f>IFERROR(IF($A15576=VLOOKUP($A15576,AGOTADOS!$A$3:$H$4997,1,FALSE),"AGOTADO","SI HAY"),"")</f>
        <v/>
      </c>
    </row>
    <row r="15576" spans="12:13" ht="18" customHeight="1" x14ac:dyDescent="0.25">
      <c r="L15576" s="516"/>
      <c r="M15576" s="410" t="str">
        <f>IFERROR(IF($A15577=VLOOKUP($A15577,AGOTADOS!$A$3:$H$4997,1,FALSE),"AGOTADO","SI HAY"),"")</f>
        <v/>
      </c>
    </row>
    <row r="15577" spans="12:13" ht="18" customHeight="1" x14ac:dyDescent="0.25">
      <c r="L15577" s="516"/>
      <c r="M15577" s="410" t="str">
        <f>IFERROR(IF($A15578=VLOOKUP($A15578,AGOTADOS!$A$3:$H$4997,1,FALSE),"AGOTADO","SI HAY"),"")</f>
        <v/>
      </c>
    </row>
    <row r="15578" spans="12:13" ht="18" customHeight="1" x14ac:dyDescent="0.25">
      <c r="L15578" s="516"/>
      <c r="M15578" s="410" t="str">
        <f>IFERROR(IF($A15579=VLOOKUP($A15579,AGOTADOS!$A$3:$H$4997,1,FALSE),"AGOTADO","SI HAY"),"")</f>
        <v/>
      </c>
    </row>
    <row r="15579" spans="12:13" ht="18" customHeight="1" x14ac:dyDescent="0.25">
      <c r="L15579" s="516"/>
      <c r="M15579" s="410" t="str">
        <f>IFERROR(IF($A15580=VLOOKUP($A15580,AGOTADOS!$A$3:$H$4997,1,FALSE),"AGOTADO","SI HAY"),"")</f>
        <v/>
      </c>
    </row>
    <row r="15580" spans="12:13" ht="18" customHeight="1" x14ac:dyDescent="0.25">
      <c r="L15580" s="516"/>
      <c r="M15580" s="410" t="str">
        <f>IFERROR(IF($A15581=VLOOKUP($A15581,AGOTADOS!$A$3:$H$4997,1,FALSE),"AGOTADO","SI HAY"),"")</f>
        <v/>
      </c>
    </row>
    <row r="15581" spans="12:13" ht="18" customHeight="1" x14ac:dyDescent="0.25">
      <c r="L15581" s="516"/>
      <c r="M15581" s="410" t="str">
        <f>IFERROR(IF($A15582=VLOOKUP($A15582,AGOTADOS!$A$3:$H$4997,1,FALSE),"AGOTADO","SI HAY"),"")</f>
        <v/>
      </c>
    </row>
    <row r="15582" spans="12:13" ht="18" customHeight="1" x14ac:dyDescent="0.25">
      <c r="L15582" s="516"/>
      <c r="M15582" s="410" t="str">
        <f>IFERROR(IF($A15583=VLOOKUP($A15583,AGOTADOS!$A$3:$H$4997,1,FALSE),"AGOTADO","SI HAY"),"")</f>
        <v/>
      </c>
    </row>
    <row r="15583" spans="12:13" ht="18" customHeight="1" x14ac:dyDescent="0.25">
      <c r="L15583" s="516"/>
      <c r="M15583" s="410" t="str">
        <f>IFERROR(IF($A15584=VLOOKUP($A15584,AGOTADOS!$A$3:$H$4997,1,FALSE),"AGOTADO","SI HAY"),"")</f>
        <v/>
      </c>
    </row>
    <row r="15584" spans="12:13" ht="18" customHeight="1" x14ac:dyDescent="0.25">
      <c r="L15584" s="516"/>
      <c r="M15584" s="410" t="str">
        <f>IFERROR(IF($A15585=VLOOKUP($A15585,AGOTADOS!$A$3:$H$4997,1,FALSE),"AGOTADO","SI HAY"),"")</f>
        <v/>
      </c>
    </row>
    <row r="15585" spans="12:13" ht="18" customHeight="1" x14ac:dyDescent="0.25">
      <c r="L15585" s="516"/>
      <c r="M15585" s="410" t="str">
        <f>IFERROR(IF($A15586=VLOOKUP($A15586,AGOTADOS!$A$3:$H$4997,1,FALSE),"AGOTADO","SI HAY"),"")</f>
        <v/>
      </c>
    </row>
    <row r="15586" spans="12:13" ht="18" customHeight="1" x14ac:dyDescent="0.25">
      <c r="L15586" s="516"/>
      <c r="M15586" s="410" t="str">
        <f>IFERROR(IF($A15587=VLOOKUP($A15587,AGOTADOS!$A$3:$H$4997,1,FALSE),"AGOTADO","SI HAY"),"")</f>
        <v/>
      </c>
    </row>
    <row r="15587" spans="12:13" ht="18" customHeight="1" x14ac:dyDescent="0.25">
      <c r="L15587" s="516"/>
      <c r="M15587" s="410" t="str">
        <f>IFERROR(IF($A15588=VLOOKUP($A15588,AGOTADOS!$A$3:$H$4997,1,FALSE),"AGOTADO","SI HAY"),"")</f>
        <v/>
      </c>
    </row>
    <row r="15588" spans="12:13" ht="18" customHeight="1" x14ac:dyDescent="0.25">
      <c r="L15588" s="516"/>
      <c r="M15588" s="410" t="str">
        <f>IFERROR(IF($A15589=VLOOKUP($A15589,AGOTADOS!$A$3:$H$4997,1,FALSE),"AGOTADO","SI HAY"),"")</f>
        <v/>
      </c>
    </row>
    <row r="15589" spans="12:13" ht="18" customHeight="1" x14ac:dyDescent="0.25">
      <c r="L15589" s="516"/>
      <c r="M15589" s="410" t="str">
        <f>IFERROR(IF($A15590=VLOOKUP($A15590,AGOTADOS!$A$3:$H$4997,1,FALSE),"AGOTADO","SI HAY"),"")</f>
        <v/>
      </c>
    </row>
    <row r="15590" spans="12:13" ht="18" customHeight="1" x14ac:dyDescent="0.25">
      <c r="L15590" s="516"/>
      <c r="M15590" s="410" t="str">
        <f>IFERROR(IF($A15591=VLOOKUP($A15591,AGOTADOS!$A$3:$H$4997,1,FALSE),"AGOTADO","SI HAY"),"")</f>
        <v/>
      </c>
    </row>
    <row r="15591" spans="12:13" ht="18" customHeight="1" x14ac:dyDescent="0.25">
      <c r="L15591" s="516"/>
      <c r="M15591" s="410" t="str">
        <f>IFERROR(IF($A15592=VLOOKUP($A15592,AGOTADOS!$A$3:$H$4997,1,FALSE),"AGOTADO","SI HAY"),"")</f>
        <v/>
      </c>
    </row>
    <row r="15592" spans="12:13" ht="18" customHeight="1" x14ac:dyDescent="0.25">
      <c r="L15592" s="516"/>
      <c r="M15592" s="410" t="str">
        <f>IFERROR(IF($A15593=VLOOKUP($A15593,AGOTADOS!$A$3:$H$4997,1,FALSE),"AGOTADO","SI HAY"),"")</f>
        <v/>
      </c>
    </row>
    <row r="15593" spans="12:13" ht="18" customHeight="1" x14ac:dyDescent="0.25">
      <c r="L15593" s="516"/>
      <c r="M15593" s="410" t="str">
        <f>IFERROR(IF($A15594=VLOOKUP($A15594,AGOTADOS!$A$3:$H$4997,1,FALSE),"AGOTADO","SI HAY"),"")</f>
        <v/>
      </c>
    </row>
    <row r="15594" spans="12:13" ht="18" customHeight="1" x14ac:dyDescent="0.25">
      <c r="L15594" s="516"/>
      <c r="M15594" s="410" t="str">
        <f>IFERROR(IF($A15595=VLOOKUP($A15595,AGOTADOS!$A$3:$H$4997,1,FALSE),"AGOTADO","SI HAY"),"")</f>
        <v/>
      </c>
    </row>
    <row r="15595" spans="12:13" ht="18" customHeight="1" x14ac:dyDescent="0.25">
      <c r="L15595" s="516"/>
      <c r="M15595" s="410" t="str">
        <f>IFERROR(IF($A15596=VLOOKUP($A15596,AGOTADOS!$A$3:$H$4997,1,FALSE),"AGOTADO","SI HAY"),"")</f>
        <v/>
      </c>
    </row>
    <row r="15596" spans="12:13" ht="18" customHeight="1" x14ac:dyDescent="0.25">
      <c r="L15596" s="516"/>
      <c r="M15596" s="410" t="str">
        <f>IFERROR(IF($A15597=VLOOKUP($A15597,AGOTADOS!$A$3:$H$4997,1,FALSE),"AGOTADO","SI HAY"),"")</f>
        <v/>
      </c>
    </row>
    <row r="15597" spans="12:13" ht="18" customHeight="1" x14ac:dyDescent="0.25">
      <c r="L15597" s="516"/>
      <c r="M15597" s="410" t="str">
        <f>IFERROR(IF($A15598=VLOOKUP($A15598,AGOTADOS!$A$3:$H$4997,1,FALSE),"AGOTADO","SI HAY"),"")</f>
        <v/>
      </c>
    </row>
    <row r="15598" spans="12:13" ht="18" customHeight="1" x14ac:dyDescent="0.25">
      <c r="L15598" s="516"/>
      <c r="M15598" s="410" t="str">
        <f>IFERROR(IF($A15599=VLOOKUP($A15599,AGOTADOS!$A$3:$H$4997,1,FALSE),"AGOTADO","SI HAY"),"")</f>
        <v/>
      </c>
    </row>
    <row r="15599" spans="12:13" ht="18" customHeight="1" x14ac:dyDescent="0.25">
      <c r="L15599" s="516"/>
      <c r="M15599" s="410" t="str">
        <f>IFERROR(IF($A15600=VLOOKUP($A15600,AGOTADOS!$A$3:$H$4997,1,FALSE),"AGOTADO","SI HAY"),"")</f>
        <v/>
      </c>
    </row>
    <row r="15600" spans="12:13" ht="18" customHeight="1" x14ac:dyDescent="0.25">
      <c r="L15600" s="516"/>
      <c r="M15600" s="410" t="str">
        <f>IFERROR(IF($A15601=VLOOKUP($A15601,AGOTADOS!$A$3:$H$4997,1,FALSE),"AGOTADO","SI HAY"),"")</f>
        <v/>
      </c>
    </row>
    <row r="15601" spans="12:13" ht="18" customHeight="1" x14ac:dyDescent="0.25">
      <c r="L15601" s="516"/>
      <c r="M15601" s="410" t="str">
        <f>IFERROR(IF($A15602=VLOOKUP($A15602,AGOTADOS!$A$3:$H$4997,1,FALSE),"AGOTADO","SI HAY"),"")</f>
        <v/>
      </c>
    </row>
    <row r="15602" spans="12:13" ht="18" customHeight="1" x14ac:dyDescent="0.25">
      <c r="L15602" s="516"/>
      <c r="M15602" s="410" t="str">
        <f>IFERROR(IF($A15603=VLOOKUP($A15603,AGOTADOS!$A$3:$H$4997,1,FALSE),"AGOTADO","SI HAY"),"")</f>
        <v/>
      </c>
    </row>
    <row r="15603" spans="12:13" ht="18" customHeight="1" x14ac:dyDescent="0.25">
      <c r="L15603" s="516"/>
      <c r="M15603" s="410" t="str">
        <f>IFERROR(IF($A15604=VLOOKUP($A15604,AGOTADOS!$A$3:$H$4997,1,FALSE),"AGOTADO","SI HAY"),"")</f>
        <v/>
      </c>
    </row>
    <row r="15604" spans="12:13" ht="18" customHeight="1" x14ac:dyDescent="0.25">
      <c r="L15604" s="516"/>
      <c r="M15604" s="410" t="str">
        <f>IFERROR(IF($A15605=VLOOKUP($A15605,AGOTADOS!$A$3:$H$4997,1,FALSE),"AGOTADO","SI HAY"),"")</f>
        <v/>
      </c>
    </row>
    <row r="15605" spans="12:13" ht="18" customHeight="1" x14ac:dyDescent="0.25">
      <c r="L15605" s="516"/>
      <c r="M15605" s="410" t="str">
        <f>IFERROR(IF($A15606=VLOOKUP($A15606,AGOTADOS!$A$3:$H$4997,1,FALSE),"AGOTADO","SI HAY"),"")</f>
        <v/>
      </c>
    </row>
    <row r="15606" spans="12:13" ht="18" customHeight="1" x14ac:dyDescent="0.25">
      <c r="L15606" s="516"/>
      <c r="M15606" s="410" t="str">
        <f>IFERROR(IF($A15607=VLOOKUP($A15607,AGOTADOS!$A$3:$H$4997,1,FALSE),"AGOTADO","SI HAY"),"")</f>
        <v/>
      </c>
    </row>
    <row r="15607" spans="12:13" ht="18" customHeight="1" x14ac:dyDescent="0.25">
      <c r="L15607" s="516"/>
      <c r="M15607" s="410" t="str">
        <f>IFERROR(IF($A15608=VLOOKUP($A15608,AGOTADOS!$A$3:$H$4997,1,FALSE),"AGOTADO","SI HAY"),"")</f>
        <v/>
      </c>
    </row>
    <row r="15608" spans="12:13" ht="18" customHeight="1" x14ac:dyDescent="0.25">
      <c r="L15608" s="516"/>
      <c r="M15608" s="410" t="str">
        <f>IFERROR(IF($A15609=VLOOKUP($A15609,AGOTADOS!$A$3:$H$4997,1,FALSE),"AGOTADO","SI HAY"),"")</f>
        <v/>
      </c>
    </row>
    <row r="15609" spans="12:13" ht="18" customHeight="1" x14ac:dyDescent="0.25">
      <c r="L15609" s="516"/>
      <c r="M15609" s="410" t="str">
        <f>IFERROR(IF($A15610=VLOOKUP($A15610,AGOTADOS!$A$3:$H$4997,1,FALSE),"AGOTADO","SI HAY"),"")</f>
        <v/>
      </c>
    </row>
    <row r="15610" spans="12:13" ht="18" customHeight="1" x14ac:dyDescent="0.25">
      <c r="L15610" s="516"/>
      <c r="M15610" s="410" t="str">
        <f>IFERROR(IF($A15611=VLOOKUP($A15611,AGOTADOS!$A$3:$H$4997,1,FALSE),"AGOTADO","SI HAY"),"")</f>
        <v/>
      </c>
    </row>
    <row r="15611" spans="12:13" ht="18" customHeight="1" x14ac:dyDescent="0.25">
      <c r="L15611" s="516"/>
      <c r="M15611" s="410" t="str">
        <f>IFERROR(IF($A15612=VLOOKUP($A15612,AGOTADOS!$A$3:$H$4997,1,FALSE),"AGOTADO","SI HAY"),"")</f>
        <v/>
      </c>
    </row>
    <row r="15612" spans="12:13" ht="18" customHeight="1" x14ac:dyDescent="0.25">
      <c r="L15612" s="516"/>
      <c r="M15612" s="410" t="str">
        <f>IFERROR(IF($A15613=VLOOKUP($A15613,AGOTADOS!$A$3:$H$4997,1,FALSE),"AGOTADO","SI HAY"),"")</f>
        <v/>
      </c>
    </row>
    <row r="15613" spans="12:13" ht="18" customHeight="1" x14ac:dyDescent="0.25">
      <c r="L15613" s="516"/>
      <c r="M15613" s="410" t="str">
        <f>IFERROR(IF($A15614=VLOOKUP($A15614,AGOTADOS!$A$3:$H$4997,1,FALSE),"AGOTADO","SI HAY"),"")</f>
        <v/>
      </c>
    </row>
    <row r="15614" spans="12:13" ht="18" customHeight="1" x14ac:dyDescent="0.25">
      <c r="L15614" s="516"/>
      <c r="M15614" s="410" t="str">
        <f>IFERROR(IF($A15615=VLOOKUP($A15615,AGOTADOS!$A$3:$H$4997,1,FALSE),"AGOTADO","SI HAY"),"")</f>
        <v/>
      </c>
    </row>
    <row r="15615" spans="12:13" ht="18" customHeight="1" x14ac:dyDescent="0.25">
      <c r="L15615" s="516"/>
      <c r="M15615" s="410" t="str">
        <f>IFERROR(IF($A15616=VLOOKUP($A15616,AGOTADOS!$A$3:$H$4997,1,FALSE),"AGOTADO","SI HAY"),"")</f>
        <v/>
      </c>
    </row>
    <row r="15616" spans="12:13" ht="18" customHeight="1" x14ac:dyDescent="0.25">
      <c r="L15616" s="516"/>
      <c r="M15616" s="410" t="str">
        <f>IFERROR(IF($A15617=VLOOKUP($A15617,AGOTADOS!$A$3:$H$4997,1,FALSE),"AGOTADO","SI HAY"),"")</f>
        <v/>
      </c>
    </row>
    <row r="15617" spans="12:13" ht="18" customHeight="1" x14ac:dyDescent="0.25">
      <c r="L15617" s="516"/>
      <c r="M15617" s="410" t="str">
        <f>IFERROR(IF($A15618=VLOOKUP($A15618,AGOTADOS!$A$3:$H$4997,1,FALSE),"AGOTADO","SI HAY"),"")</f>
        <v/>
      </c>
    </row>
    <row r="15618" spans="12:13" ht="18" customHeight="1" x14ac:dyDescent="0.25">
      <c r="L15618" s="516"/>
      <c r="M15618" s="410" t="str">
        <f>IFERROR(IF($A15619=VLOOKUP($A15619,AGOTADOS!$A$3:$H$4997,1,FALSE),"AGOTADO","SI HAY"),"")</f>
        <v/>
      </c>
    </row>
    <row r="15619" spans="12:13" ht="18" customHeight="1" x14ac:dyDescent="0.25">
      <c r="L15619" s="516"/>
      <c r="M15619" s="410" t="str">
        <f>IFERROR(IF($A15620=VLOOKUP($A15620,AGOTADOS!$A$3:$H$4997,1,FALSE),"AGOTADO","SI HAY"),"")</f>
        <v/>
      </c>
    </row>
    <row r="15620" spans="12:13" ht="18" customHeight="1" x14ac:dyDescent="0.25">
      <c r="L15620" s="516"/>
      <c r="M15620" s="410" t="str">
        <f>IFERROR(IF($A15621=VLOOKUP($A15621,AGOTADOS!$A$3:$H$4997,1,FALSE),"AGOTADO","SI HAY"),"")</f>
        <v/>
      </c>
    </row>
    <row r="15621" spans="12:13" ht="18" customHeight="1" x14ac:dyDescent="0.25">
      <c r="L15621" s="516"/>
      <c r="M15621" s="410" t="str">
        <f>IFERROR(IF($A15622=VLOOKUP($A15622,AGOTADOS!$A$3:$H$4997,1,FALSE),"AGOTADO","SI HAY"),"")</f>
        <v/>
      </c>
    </row>
    <row r="15622" spans="12:13" ht="18" customHeight="1" x14ac:dyDescent="0.25">
      <c r="L15622" s="516"/>
      <c r="M15622" s="410" t="str">
        <f>IFERROR(IF($A15623=VLOOKUP($A15623,AGOTADOS!$A$3:$H$4997,1,FALSE),"AGOTADO","SI HAY"),"")</f>
        <v/>
      </c>
    </row>
    <row r="15623" spans="12:13" ht="18" customHeight="1" x14ac:dyDescent="0.25">
      <c r="L15623" s="516"/>
      <c r="M15623" s="410" t="str">
        <f>IFERROR(IF($A15624=VLOOKUP($A15624,AGOTADOS!$A$3:$H$4997,1,FALSE),"AGOTADO","SI HAY"),"")</f>
        <v/>
      </c>
    </row>
    <row r="15624" spans="12:13" ht="18" customHeight="1" x14ac:dyDescent="0.25">
      <c r="L15624" s="516"/>
      <c r="M15624" s="410" t="str">
        <f>IFERROR(IF($A15625=VLOOKUP($A15625,AGOTADOS!$A$3:$H$4997,1,FALSE),"AGOTADO","SI HAY"),"")</f>
        <v/>
      </c>
    </row>
    <row r="15625" spans="12:13" ht="18" customHeight="1" x14ac:dyDescent="0.25">
      <c r="L15625" s="516"/>
      <c r="M15625" s="410" t="str">
        <f>IFERROR(IF($A15626=VLOOKUP($A15626,AGOTADOS!$A$3:$H$4997,1,FALSE),"AGOTADO","SI HAY"),"")</f>
        <v/>
      </c>
    </row>
    <row r="15626" spans="12:13" ht="18" customHeight="1" x14ac:dyDescent="0.25">
      <c r="L15626" s="516"/>
      <c r="M15626" s="410" t="str">
        <f>IFERROR(IF($A15627=VLOOKUP($A15627,AGOTADOS!$A$3:$H$4997,1,FALSE),"AGOTADO","SI HAY"),"")</f>
        <v/>
      </c>
    </row>
    <row r="15627" spans="12:13" ht="18" customHeight="1" x14ac:dyDescent="0.25">
      <c r="L15627" s="516"/>
      <c r="M15627" s="410" t="str">
        <f>IFERROR(IF($A15628=VLOOKUP($A15628,AGOTADOS!$A$3:$H$4997,1,FALSE),"AGOTADO","SI HAY"),"")</f>
        <v/>
      </c>
    </row>
    <row r="15628" spans="12:13" ht="18" customHeight="1" x14ac:dyDescent="0.25">
      <c r="L15628" s="516"/>
      <c r="M15628" s="410" t="str">
        <f>IFERROR(IF($A15629=VLOOKUP($A15629,AGOTADOS!$A$3:$H$4997,1,FALSE),"AGOTADO","SI HAY"),"")</f>
        <v/>
      </c>
    </row>
    <row r="15629" spans="12:13" ht="18" customHeight="1" x14ac:dyDescent="0.25">
      <c r="L15629" s="516"/>
      <c r="M15629" s="410" t="str">
        <f>IFERROR(IF($A15630=VLOOKUP($A15630,AGOTADOS!$A$3:$H$4997,1,FALSE),"AGOTADO","SI HAY"),"")</f>
        <v/>
      </c>
    </row>
    <row r="15630" spans="12:13" ht="18" customHeight="1" x14ac:dyDescent="0.25">
      <c r="L15630" s="516"/>
      <c r="M15630" s="410" t="str">
        <f>IFERROR(IF($A15631=VLOOKUP($A15631,AGOTADOS!$A$3:$H$4997,1,FALSE),"AGOTADO","SI HAY"),"")</f>
        <v/>
      </c>
    </row>
    <row r="15631" spans="12:13" ht="18" customHeight="1" x14ac:dyDescent="0.25">
      <c r="L15631" s="516"/>
      <c r="M15631" s="410" t="str">
        <f>IFERROR(IF($A15632=VLOOKUP($A15632,AGOTADOS!$A$3:$H$4997,1,FALSE),"AGOTADO","SI HAY"),"")</f>
        <v/>
      </c>
    </row>
    <row r="15632" spans="12:13" ht="18" customHeight="1" x14ac:dyDescent="0.25">
      <c r="L15632" s="516"/>
      <c r="M15632" s="410" t="str">
        <f>IFERROR(IF($A15633=VLOOKUP($A15633,AGOTADOS!$A$3:$H$4997,1,FALSE),"AGOTADO","SI HAY"),"")</f>
        <v/>
      </c>
    </row>
    <row r="15633" spans="12:13" ht="18" customHeight="1" x14ac:dyDescent="0.25">
      <c r="L15633" s="516"/>
      <c r="M15633" s="410" t="str">
        <f>IFERROR(IF($A15634=VLOOKUP($A15634,AGOTADOS!$A$3:$H$4997,1,FALSE),"AGOTADO","SI HAY"),"")</f>
        <v/>
      </c>
    </row>
    <row r="15634" spans="12:13" ht="18" customHeight="1" x14ac:dyDescent="0.25">
      <c r="L15634" s="516"/>
      <c r="M15634" s="410" t="str">
        <f>IFERROR(IF($A15635=VLOOKUP($A15635,AGOTADOS!$A$3:$H$4997,1,FALSE),"AGOTADO","SI HAY"),"")</f>
        <v/>
      </c>
    </row>
    <row r="15635" spans="12:13" ht="18" customHeight="1" x14ac:dyDescent="0.25">
      <c r="L15635" s="516"/>
      <c r="M15635" s="410" t="str">
        <f>IFERROR(IF($A15636=VLOOKUP($A15636,AGOTADOS!$A$3:$H$4997,1,FALSE),"AGOTADO","SI HAY"),"")</f>
        <v/>
      </c>
    </row>
    <row r="15636" spans="12:13" ht="18" customHeight="1" x14ac:dyDescent="0.25">
      <c r="L15636" s="516"/>
      <c r="M15636" s="410" t="str">
        <f>IFERROR(IF($A15637=VLOOKUP($A15637,AGOTADOS!$A$3:$H$4997,1,FALSE),"AGOTADO","SI HAY"),"")</f>
        <v/>
      </c>
    </row>
    <row r="15637" spans="12:13" ht="18" customHeight="1" x14ac:dyDescent="0.25">
      <c r="L15637" s="516"/>
      <c r="M15637" s="410" t="str">
        <f>IFERROR(IF($A15638=VLOOKUP($A15638,AGOTADOS!$A$3:$H$4997,1,FALSE),"AGOTADO","SI HAY"),"")</f>
        <v/>
      </c>
    </row>
    <row r="15638" spans="12:13" ht="18" customHeight="1" x14ac:dyDescent="0.25">
      <c r="L15638" s="516"/>
      <c r="M15638" s="410" t="str">
        <f>IFERROR(IF($A15639=VLOOKUP($A15639,AGOTADOS!$A$3:$H$4997,1,FALSE),"AGOTADO","SI HAY"),"")</f>
        <v/>
      </c>
    </row>
    <row r="15639" spans="12:13" ht="18" customHeight="1" x14ac:dyDescent="0.25">
      <c r="L15639" s="516"/>
      <c r="M15639" s="410" t="str">
        <f>IFERROR(IF($A15640=VLOOKUP($A15640,AGOTADOS!$A$3:$H$4997,1,FALSE),"AGOTADO","SI HAY"),"")</f>
        <v/>
      </c>
    </row>
    <row r="15640" spans="12:13" ht="18" customHeight="1" x14ac:dyDescent="0.25">
      <c r="L15640" s="516"/>
      <c r="M15640" s="410" t="str">
        <f>IFERROR(IF($A15641=VLOOKUP($A15641,AGOTADOS!$A$3:$H$4997,1,FALSE),"AGOTADO","SI HAY"),"")</f>
        <v/>
      </c>
    </row>
    <row r="15641" spans="12:13" ht="18" customHeight="1" x14ac:dyDescent="0.25">
      <c r="L15641" s="516"/>
      <c r="M15641" s="410" t="str">
        <f>IFERROR(IF($A15642=VLOOKUP($A15642,AGOTADOS!$A$3:$H$4997,1,FALSE),"AGOTADO","SI HAY"),"")</f>
        <v/>
      </c>
    </row>
    <row r="15642" spans="12:13" ht="18" customHeight="1" x14ac:dyDescent="0.25">
      <c r="L15642" s="516"/>
      <c r="M15642" s="410" t="str">
        <f>IFERROR(IF($A15643=VLOOKUP($A15643,AGOTADOS!$A$3:$H$4997,1,FALSE),"AGOTADO","SI HAY"),"")</f>
        <v/>
      </c>
    </row>
    <row r="15643" spans="12:13" ht="18" customHeight="1" x14ac:dyDescent="0.25">
      <c r="L15643" s="516"/>
      <c r="M15643" s="410" t="str">
        <f>IFERROR(IF($A15644=VLOOKUP($A15644,AGOTADOS!$A$3:$H$4997,1,FALSE),"AGOTADO","SI HAY"),"")</f>
        <v/>
      </c>
    </row>
    <row r="15644" spans="12:13" ht="18" customHeight="1" x14ac:dyDescent="0.25">
      <c r="L15644" s="516"/>
      <c r="M15644" s="410" t="str">
        <f>IFERROR(IF($A15645=VLOOKUP($A15645,AGOTADOS!$A$3:$H$4997,1,FALSE),"AGOTADO","SI HAY"),"")</f>
        <v/>
      </c>
    </row>
    <row r="15645" spans="12:13" ht="18" customHeight="1" x14ac:dyDescent="0.25">
      <c r="L15645" s="516"/>
      <c r="M15645" s="410" t="str">
        <f>IFERROR(IF($A15646=VLOOKUP($A15646,AGOTADOS!$A$3:$H$4997,1,FALSE),"AGOTADO","SI HAY"),"")</f>
        <v/>
      </c>
    </row>
    <row r="15646" spans="12:13" ht="18" customHeight="1" x14ac:dyDescent="0.25">
      <c r="L15646" s="516"/>
      <c r="M15646" s="410" t="str">
        <f>IFERROR(IF($A15647=VLOOKUP($A15647,AGOTADOS!$A$3:$H$4997,1,FALSE),"AGOTADO","SI HAY"),"")</f>
        <v/>
      </c>
    </row>
    <row r="15647" spans="12:13" ht="18" customHeight="1" x14ac:dyDescent="0.25">
      <c r="L15647" s="516"/>
      <c r="M15647" s="410" t="str">
        <f>IFERROR(IF($A15648=VLOOKUP($A15648,AGOTADOS!$A$3:$H$4997,1,FALSE),"AGOTADO","SI HAY"),"")</f>
        <v/>
      </c>
    </row>
    <row r="15648" spans="12:13" ht="18" customHeight="1" x14ac:dyDescent="0.25">
      <c r="L15648" s="516"/>
      <c r="M15648" s="410" t="str">
        <f>IFERROR(IF($A15649=VLOOKUP($A15649,AGOTADOS!$A$3:$H$4997,1,FALSE),"AGOTADO","SI HAY"),"")</f>
        <v/>
      </c>
    </row>
    <row r="15649" spans="12:13" ht="18" customHeight="1" x14ac:dyDescent="0.25">
      <c r="L15649" s="516"/>
      <c r="M15649" s="410" t="str">
        <f>IFERROR(IF($A15650=VLOOKUP($A15650,AGOTADOS!$A$3:$H$4997,1,FALSE),"AGOTADO","SI HAY"),"")</f>
        <v/>
      </c>
    </row>
    <row r="15650" spans="12:13" ht="18" customHeight="1" x14ac:dyDescent="0.25">
      <c r="L15650" s="516"/>
      <c r="M15650" s="410" t="str">
        <f>IFERROR(IF($A15651=VLOOKUP($A15651,AGOTADOS!$A$3:$H$4997,1,FALSE),"AGOTADO","SI HAY"),"")</f>
        <v/>
      </c>
    </row>
    <row r="15651" spans="12:13" ht="18" customHeight="1" x14ac:dyDescent="0.25">
      <c r="L15651" s="516"/>
      <c r="M15651" s="410" t="str">
        <f>IFERROR(IF($A15652=VLOOKUP($A15652,AGOTADOS!$A$3:$H$4997,1,FALSE),"AGOTADO","SI HAY"),"")</f>
        <v/>
      </c>
    </row>
    <row r="15652" spans="12:13" ht="18" customHeight="1" x14ac:dyDescent="0.25">
      <c r="L15652" s="516"/>
      <c r="M15652" s="410" t="str">
        <f>IFERROR(IF($A15653=VLOOKUP($A15653,AGOTADOS!$A$3:$H$4997,1,FALSE),"AGOTADO","SI HAY"),"")</f>
        <v/>
      </c>
    </row>
    <row r="15653" spans="12:13" ht="18" customHeight="1" x14ac:dyDescent="0.25">
      <c r="L15653" s="516"/>
      <c r="M15653" s="410" t="str">
        <f>IFERROR(IF($A15654=VLOOKUP($A15654,AGOTADOS!$A$3:$H$4997,1,FALSE),"AGOTADO","SI HAY"),"")</f>
        <v/>
      </c>
    </row>
    <row r="15654" spans="12:13" ht="18" customHeight="1" x14ac:dyDescent="0.25">
      <c r="L15654" s="516"/>
      <c r="M15654" s="410" t="str">
        <f>IFERROR(IF($A15655=VLOOKUP($A15655,AGOTADOS!$A$3:$H$4997,1,FALSE),"AGOTADO","SI HAY"),"")</f>
        <v/>
      </c>
    </row>
    <row r="15655" spans="12:13" ht="18" customHeight="1" x14ac:dyDescent="0.25">
      <c r="L15655" s="516"/>
      <c r="M15655" s="410" t="str">
        <f>IFERROR(IF($A15656=VLOOKUP($A15656,AGOTADOS!$A$3:$H$4997,1,FALSE),"AGOTADO","SI HAY"),"")</f>
        <v/>
      </c>
    </row>
    <row r="15656" spans="12:13" ht="18" customHeight="1" x14ac:dyDescent="0.25">
      <c r="L15656" s="516"/>
      <c r="M15656" s="410" t="str">
        <f>IFERROR(IF($A15657=VLOOKUP($A15657,AGOTADOS!$A$3:$H$4997,1,FALSE),"AGOTADO","SI HAY"),"")</f>
        <v/>
      </c>
    </row>
    <row r="15657" spans="12:13" ht="18" customHeight="1" x14ac:dyDescent="0.25">
      <c r="L15657" s="516"/>
      <c r="M15657" s="410" t="str">
        <f>IFERROR(IF($A15658=VLOOKUP($A15658,AGOTADOS!$A$3:$H$4997,1,FALSE),"AGOTADO","SI HAY"),"")</f>
        <v/>
      </c>
    </row>
    <row r="15658" spans="12:13" ht="18" customHeight="1" x14ac:dyDescent="0.25">
      <c r="L15658" s="516"/>
      <c r="M15658" s="410" t="str">
        <f>IFERROR(IF($A15659=VLOOKUP($A15659,AGOTADOS!$A$3:$H$4997,1,FALSE),"AGOTADO","SI HAY"),"")</f>
        <v/>
      </c>
    </row>
    <row r="15659" spans="12:13" ht="18" customHeight="1" x14ac:dyDescent="0.25">
      <c r="L15659" s="516"/>
      <c r="M15659" s="410" t="str">
        <f>IFERROR(IF($A15660=VLOOKUP($A15660,AGOTADOS!$A$3:$H$4997,1,FALSE),"AGOTADO","SI HAY"),"")</f>
        <v/>
      </c>
    </row>
    <row r="15660" spans="12:13" ht="18" customHeight="1" x14ac:dyDescent="0.25">
      <c r="L15660" s="516"/>
      <c r="M15660" s="410" t="str">
        <f>IFERROR(IF($A15661=VLOOKUP($A15661,AGOTADOS!$A$3:$H$4997,1,FALSE),"AGOTADO","SI HAY"),"")</f>
        <v/>
      </c>
    </row>
    <row r="15661" spans="12:13" ht="18" customHeight="1" x14ac:dyDescent="0.25">
      <c r="L15661" s="516"/>
      <c r="M15661" s="410" t="str">
        <f>IFERROR(IF($A15662=VLOOKUP($A15662,AGOTADOS!$A$3:$H$4997,1,FALSE),"AGOTADO","SI HAY"),"")</f>
        <v/>
      </c>
    </row>
    <row r="15662" spans="12:13" ht="18" customHeight="1" x14ac:dyDescent="0.25">
      <c r="L15662" s="516"/>
      <c r="M15662" s="410" t="str">
        <f>IFERROR(IF($A15663=VLOOKUP($A15663,AGOTADOS!$A$3:$H$4997,1,FALSE),"AGOTADO","SI HAY"),"")</f>
        <v/>
      </c>
    </row>
    <row r="15663" spans="12:13" ht="18" customHeight="1" x14ac:dyDescent="0.25">
      <c r="L15663" s="516"/>
      <c r="M15663" s="410" t="str">
        <f>IFERROR(IF($A15664=VLOOKUP($A15664,AGOTADOS!$A$3:$H$4997,1,FALSE),"AGOTADO","SI HAY"),"")</f>
        <v/>
      </c>
    </row>
    <row r="15664" spans="12:13" ht="18" customHeight="1" x14ac:dyDescent="0.25">
      <c r="L15664" s="516"/>
      <c r="M15664" s="410" t="str">
        <f>IFERROR(IF($A15665=VLOOKUP($A15665,AGOTADOS!$A$3:$H$4997,1,FALSE),"AGOTADO","SI HAY"),"")</f>
        <v/>
      </c>
    </row>
    <row r="15665" spans="12:13" ht="18" customHeight="1" x14ac:dyDescent="0.25">
      <c r="L15665" s="516"/>
      <c r="M15665" s="410" t="str">
        <f>IFERROR(IF($A15666=VLOOKUP($A15666,AGOTADOS!$A$3:$H$4997,1,FALSE),"AGOTADO","SI HAY"),"")</f>
        <v/>
      </c>
    </row>
    <row r="15666" spans="12:13" ht="18" customHeight="1" x14ac:dyDescent="0.25">
      <c r="L15666" s="516"/>
      <c r="M15666" s="410" t="str">
        <f>IFERROR(IF($A15667=VLOOKUP($A15667,AGOTADOS!$A$3:$H$4997,1,FALSE),"AGOTADO","SI HAY"),"")</f>
        <v/>
      </c>
    </row>
    <row r="15667" spans="12:13" ht="18" customHeight="1" x14ac:dyDescent="0.25">
      <c r="L15667" s="516"/>
      <c r="M15667" s="410" t="str">
        <f>IFERROR(IF($A15668=VLOOKUP($A15668,AGOTADOS!$A$3:$H$4997,1,FALSE),"AGOTADO","SI HAY"),"")</f>
        <v/>
      </c>
    </row>
    <row r="15668" spans="12:13" ht="18" customHeight="1" x14ac:dyDescent="0.25">
      <c r="L15668" s="516"/>
      <c r="M15668" s="410" t="str">
        <f>IFERROR(IF($A15669=VLOOKUP($A15669,AGOTADOS!$A$3:$H$4997,1,FALSE),"AGOTADO","SI HAY"),"")</f>
        <v/>
      </c>
    </row>
    <row r="15669" spans="12:13" ht="18" customHeight="1" x14ac:dyDescent="0.25">
      <c r="L15669" s="516"/>
      <c r="M15669" s="410" t="str">
        <f>IFERROR(IF($A15670=VLOOKUP($A15670,AGOTADOS!$A$3:$H$4997,1,FALSE),"AGOTADO","SI HAY"),"")</f>
        <v/>
      </c>
    </row>
    <row r="15670" spans="12:13" ht="18" customHeight="1" x14ac:dyDescent="0.25">
      <c r="L15670" s="516"/>
      <c r="M15670" s="410" t="str">
        <f>IFERROR(IF($A15671=VLOOKUP($A15671,AGOTADOS!$A$3:$H$4997,1,FALSE),"AGOTADO","SI HAY"),"")</f>
        <v/>
      </c>
    </row>
    <row r="15671" spans="12:13" ht="18" customHeight="1" x14ac:dyDescent="0.25">
      <c r="L15671" s="516"/>
      <c r="M15671" s="410" t="str">
        <f>IFERROR(IF($A15672=VLOOKUP($A15672,AGOTADOS!$A$3:$H$4997,1,FALSE),"AGOTADO","SI HAY"),"")</f>
        <v/>
      </c>
    </row>
    <row r="15672" spans="12:13" ht="18" customHeight="1" x14ac:dyDescent="0.25">
      <c r="L15672" s="516"/>
      <c r="M15672" s="410" t="str">
        <f>IFERROR(IF($A15673=VLOOKUP($A15673,AGOTADOS!$A$3:$H$4997,1,FALSE),"AGOTADO","SI HAY"),"")</f>
        <v/>
      </c>
    </row>
    <row r="15673" spans="12:13" ht="18" customHeight="1" x14ac:dyDescent="0.25">
      <c r="L15673" s="516"/>
      <c r="M15673" s="410" t="str">
        <f>IFERROR(IF($A15674=VLOOKUP($A15674,AGOTADOS!$A$3:$H$4997,1,FALSE),"AGOTADO","SI HAY"),"")</f>
        <v/>
      </c>
    </row>
    <row r="15674" spans="12:13" ht="18" customHeight="1" x14ac:dyDescent="0.25">
      <c r="L15674" s="516"/>
      <c r="M15674" s="410" t="str">
        <f>IFERROR(IF($A15675=VLOOKUP($A15675,AGOTADOS!$A$3:$H$4997,1,FALSE),"AGOTADO","SI HAY"),"")</f>
        <v/>
      </c>
    </row>
    <row r="15675" spans="12:13" ht="18" customHeight="1" x14ac:dyDescent="0.25">
      <c r="L15675" s="516"/>
      <c r="M15675" s="410" t="str">
        <f>IFERROR(IF($A15676=VLOOKUP($A15676,AGOTADOS!$A$3:$H$4997,1,FALSE),"AGOTADO","SI HAY"),"")</f>
        <v/>
      </c>
    </row>
    <row r="15676" spans="12:13" ht="18" customHeight="1" x14ac:dyDescent="0.25">
      <c r="L15676" s="516"/>
      <c r="M15676" s="410" t="str">
        <f>IFERROR(IF($A15677=VLOOKUP($A15677,AGOTADOS!$A$3:$H$4997,1,FALSE),"AGOTADO","SI HAY"),"")</f>
        <v/>
      </c>
    </row>
    <row r="15677" spans="12:13" ht="18" customHeight="1" x14ac:dyDescent="0.25">
      <c r="L15677" s="516"/>
      <c r="M15677" s="410" t="str">
        <f>IFERROR(IF($A15678=VLOOKUP($A15678,AGOTADOS!$A$3:$H$4997,1,FALSE),"AGOTADO","SI HAY"),"")</f>
        <v/>
      </c>
    </row>
    <row r="15678" spans="12:13" ht="18" customHeight="1" x14ac:dyDescent="0.25">
      <c r="L15678" s="516"/>
      <c r="M15678" s="410" t="str">
        <f>IFERROR(IF($A15679=VLOOKUP($A15679,AGOTADOS!$A$3:$H$4997,1,FALSE),"AGOTADO","SI HAY"),"")</f>
        <v/>
      </c>
    </row>
    <row r="15679" spans="12:13" ht="18" customHeight="1" x14ac:dyDescent="0.25">
      <c r="L15679" s="516"/>
      <c r="M15679" s="410" t="str">
        <f>IFERROR(IF($A15680=VLOOKUP($A15680,AGOTADOS!$A$3:$H$4997,1,FALSE),"AGOTADO","SI HAY"),"")</f>
        <v/>
      </c>
    </row>
    <row r="15680" spans="12:13" ht="18" customHeight="1" x14ac:dyDescent="0.25">
      <c r="L15680" s="516"/>
      <c r="M15680" s="410" t="str">
        <f>IFERROR(IF($A15681=VLOOKUP($A15681,AGOTADOS!$A$3:$H$4997,1,FALSE),"AGOTADO","SI HAY"),"")</f>
        <v/>
      </c>
    </row>
    <row r="15681" spans="12:13" ht="18" customHeight="1" x14ac:dyDescent="0.25">
      <c r="L15681" s="516"/>
      <c r="M15681" s="410" t="str">
        <f>IFERROR(IF($A15682=VLOOKUP($A15682,AGOTADOS!$A$3:$H$4997,1,FALSE),"AGOTADO","SI HAY"),"")</f>
        <v/>
      </c>
    </row>
    <row r="15682" spans="12:13" ht="18" customHeight="1" x14ac:dyDescent="0.25">
      <c r="L15682" s="516"/>
      <c r="M15682" s="410" t="str">
        <f>IFERROR(IF($A15683=VLOOKUP($A15683,AGOTADOS!$A$3:$H$4997,1,FALSE),"AGOTADO","SI HAY"),"")</f>
        <v/>
      </c>
    </row>
    <row r="15683" spans="12:13" ht="18" customHeight="1" x14ac:dyDescent="0.25">
      <c r="L15683" s="516"/>
      <c r="M15683" s="410" t="str">
        <f>IFERROR(IF($A15684=VLOOKUP($A15684,AGOTADOS!$A$3:$H$4997,1,FALSE),"AGOTADO","SI HAY"),"")</f>
        <v/>
      </c>
    </row>
    <row r="15684" spans="12:13" ht="18" customHeight="1" x14ac:dyDescent="0.25">
      <c r="L15684" s="516"/>
      <c r="M15684" s="410" t="str">
        <f>IFERROR(IF($A15685=VLOOKUP($A15685,AGOTADOS!$A$3:$H$4997,1,FALSE),"AGOTADO","SI HAY"),"")</f>
        <v/>
      </c>
    </row>
    <row r="15685" spans="12:13" ht="18" customHeight="1" x14ac:dyDescent="0.25">
      <c r="L15685" s="516"/>
      <c r="M15685" s="410" t="str">
        <f>IFERROR(IF($A15686=VLOOKUP($A15686,AGOTADOS!$A$3:$H$4997,1,FALSE),"AGOTADO","SI HAY"),"")</f>
        <v/>
      </c>
    </row>
    <row r="15686" spans="12:13" ht="18" customHeight="1" x14ac:dyDescent="0.25">
      <c r="L15686" s="516"/>
      <c r="M15686" s="410" t="str">
        <f>IFERROR(IF($A15687=VLOOKUP($A15687,AGOTADOS!$A$3:$H$4997,1,FALSE),"AGOTADO","SI HAY"),"")</f>
        <v/>
      </c>
    </row>
    <row r="15687" spans="12:13" ht="18" customHeight="1" x14ac:dyDescent="0.25">
      <c r="L15687" s="516"/>
      <c r="M15687" s="410" t="str">
        <f>IFERROR(IF($A15688=VLOOKUP($A15688,AGOTADOS!$A$3:$H$4997,1,FALSE),"AGOTADO","SI HAY"),"")</f>
        <v/>
      </c>
    </row>
    <row r="15688" spans="12:13" ht="18" customHeight="1" x14ac:dyDescent="0.25">
      <c r="L15688" s="516"/>
      <c r="M15688" s="410" t="str">
        <f>IFERROR(IF($A15689=VLOOKUP($A15689,AGOTADOS!$A$3:$H$4997,1,FALSE),"AGOTADO","SI HAY"),"")</f>
        <v/>
      </c>
    </row>
    <row r="15689" spans="12:13" ht="18" customHeight="1" x14ac:dyDescent="0.25">
      <c r="L15689" s="516"/>
      <c r="M15689" s="410" t="str">
        <f>IFERROR(IF($A15690=VLOOKUP($A15690,AGOTADOS!$A$3:$H$4997,1,FALSE),"AGOTADO","SI HAY"),"")</f>
        <v/>
      </c>
    </row>
    <row r="15690" spans="12:13" ht="18" customHeight="1" x14ac:dyDescent="0.25">
      <c r="L15690" s="516"/>
      <c r="M15690" s="410" t="str">
        <f>IFERROR(IF($A15691=VLOOKUP($A15691,AGOTADOS!$A$3:$H$4997,1,FALSE),"AGOTADO","SI HAY"),"")</f>
        <v/>
      </c>
    </row>
    <row r="15691" spans="12:13" ht="18" customHeight="1" x14ac:dyDescent="0.25">
      <c r="L15691" s="516"/>
      <c r="M15691" s="410" t="str">
        <f>IFERROR(IF($A15692=VLOOKUP($A15692,AGOTADOS!$A$3:$H$4997,1,FALSE),"AGOTADO","SI HAY"),"")</f>
        <v/>
      </c>
    </row>
    <row r="15692" spans="12:13" ht="18" customHeight="1" x14ac:dyDescent="0.25">
      <c r="L15692" s="516"/>
      <c r="M15692" s="410" t="str">
        <f>IFERROR(IF($A15693=VLOOKUP($A15693,AGOTADOS!$A$3:$H$4997,1,FALSE),"AGOTADO","SI HAY"),"")</f>
        <v/>
      </c>
    </row>
    <row r="15693" spans="12:13" ht="18" customHeight="1" x14ac:dyDescent="0.25">
      <c r="L15693" s="516"/>
      <c r="M15693" s="410" t="str">
        <f>IFERROR(IF($A15694=VLOOKUP($A15694,AGOTADOS!$A$3:$H$4997,1,FALSE),"AGOTADO","SI HAY"),"")</f>
        <v/>
      </c>
    </row>
    <row r="15694" spans="12:13" ht="18" customHeight="1" x14ac:dyDescent="0.25">
      <c r="L15694" s="516"/>
      <c r="M15694" s="410" t="str">
        <f>IFERROR(IF($A15695=VLOOKUP($A15695,AGOTADOS!$A$3:$H$4997,1,FALSE),"AGOTADO","SI HAY"),"")</f>
        <v/>
      </c>
    </row>
    <row r="15695" spans="12:13" ht="18" customHeight="1" x14ac:dyDescent="0.25">
      <c r="L15695" s="516"/>
      <c r="M15695" s="410" t="str">
        <f>IFERROR(IF($A15696=VLOOKUP($A15696,AGOTADOS!$A$3:$H$4997,1,FALSE),"AGOTADO","SI HAY"),"")</f>
        <v/>
      </c>
    </row>
    <row r="15696" spans="12:13" ht="18" customHeight="1" x14ac:dyDescent="0.25">
      <c r="L15696" s="516"/>
      <c r="M15696" s="410" t="str">
        <f>IFERROR(IF($A15697=VLOOKUP($A15697,AGOTADOS!$A$3:$H$4997,1,FALSE),"AGOTADO","SI HAY"),"")</f>
        <v/>
      </c>
    </row>
    <row r="15697" spans="12:13" ht="18" customHeight="1" x14ac:dyDescent="0.25">
      <c r="L15697" s="516"/>
      <c r="M15697" s="410" t="str">
        <f>IFERROR(IF($A15698=VLOOKUP($A15698,AGOTADOS!$A$3:$H$4997,1,FALSE),"AGOTADO","SI HAY"),"")</f>
        <v/>
      </c>
    </row>
    <row r="15698" spans="12:13" ht="18" customHeight="1" x14ac:dyDescent="0.25">
      <c r="L15698" s="516"/>
      <c r="M15698" s="410" t="str">
        <f>IFERROR(IF($A15699=VLOOKUP($A15699,AGOTADOS!$A$3:$H$4997,1,FALSE),"AGOTADO","SI HAY"),"")</f>
        <v/>
      </c>
    </row>
    <row r="15699" spans="12:13" ht="18" customHeight="1" x14ac:dyDescent="0.25">
      <c r="L15699" s="516"/>
      <c r="M15699" s="410" t="str">
        <f>IFERROR(IF($A15700=VLOOKUP($A15700,AGOTADOS!$A$3:$H$4997,1,FALSE),"AGOTADO","SI HAY"),"")</f>
        <v/>
      </c>
    </row>
    <row r="15700" spans="12:13" ht="18" customHeight="1" x14ac:dyDescent="0.25">
      <c r="L15700" s="516"/>
      <c r="M15700" s="410" t="str">
        <f>IFERROR(IF($A15701=VLOOKUP($A15701,AGOTADOS!$A$3:$H$4997,1,FALSE),"AGOTADO","SI HAY"),"")</f>
        <v/>
      </c>
    </row>
    <row r="15701" spans="12:13" ht="18" customHeight="1" x14ac:dyDescent="0.25">
      <c r="L15701" s="516"/>
      <c r="M15701" s="410" t="str">
        <f>IFERROR(IF($A15702=VLOOKUP($A15702,AGOTADOS!$A$3:$H$4997,1,FALSE),"AGOTADO","SI HAY"),"")</f>
        <v/>
      </c>
    </row>
    <row r="15702" spans="12:13" ht="18" customHeight="1" x14ac:dyDescent="0.25">
      <c r="L15702" s="516"/>
      <c r="M15702" s="410" t="str">
        <f>IFERROR(IF($A15703=VLOOKUP($A15703,AGOTADOS!$A$3:$H$4997,1,FALSE),"AGOTADO","SI HAY"),"")</f>
        <v/>
      </c>
    </row>
    <row r="15703" spans="12:13" ht="18" customHeight="1" x14ac:dyDescent="0.25">
      <c r="L15703" s="516"/>
      <c r="M15703" s="410" t="str">
        <f>IFERROR(IF($A15704=VLOOKUP($A15704,AGOTADOS!$A$3:$H$4997,1,FALSE),"AGOTADO","SI HAY"),"")</f>
        <v/>
      </c>
    </row>
    <row r="15704" spans="12:13" ht="18" customHeight="1" x14ac:dyDescent="0.25">
      <c r="L15704" s="516"/>
      <c r="M15704" s="410" t="str">
        <f>IFERROR(IF($A15705=VLOOKUP($A15705,AGOTADOS!$A$3:$H$4997,1,FALSE),"AGOTADO","SI HAY"),"")</f>
        <v/>
      </c>
    </row>
    <row r="15705" spans="12:13" ht="18" customHeight="1" x14ac:dyDescent="0.25">
      <c r="L15705" s="516"/>
      <c r="M15705" s="410" t="str">
        <f>IFERROR(IF($A15706=VLOOKUP($A15706,AGOTADOS!$A$3:$H$4997,1,FALSE),"AGOTADO","SI HAY"),"")</f>
        <v/>
      </c>
    </row>
    <row r="15706" spans="12:13" ht="18" customHeight="1" x14ac:dyDescent="0.25">
      <c r="L15706" s="516"/>
      <c r="M15706" s="410" t="str">
        <f>IFERROR(IF($A15707=VLOOKUP($A15707,AGOTADOS!$A$3:$H$4997,1,FALSE),"AGOTADO","SI HAY"),"")</f>
        <v/>
      </c>
    </row>
    <row r="15707" spans="12:13" ht="18" customHeight="1" x14ac:dyDescent="0.25">
      <c r="L15707" s="516"/>
      <c r="M15707" s="410" t="str">
        <f>IFERROR(IF($A15708=VLOOKUP($A15708,AGOTADOS!$A$3:$H$4997,1,FALSE),"AGOTADO","SI HAY"),"")</f>
        <v/>
      </c>
    </row>
    <row r="15708" spans="12:13" ht="18" customHeight="1" x14ac:dyDescent="0.25">
      <c r="L15708" s="516"/>
      <c r="M15708" s="410" t="str">
        <f>IFERROR(IF($A15709=VLOOKUP($A15709,AGOTADOS!$A$3:$H$4997,1,FALSE),"AGOTADO","SI HAY"),"")</f>
        <v/>
      </c>
    </row>
    <row r="15709" spans="12:13" ht="18" customHeight="1" x14ac:dyDescent="0.25">
      <c r="L15709" s="516"/>
      <c r="M15709" s="410" t="str">
        <f>IFERROR(IF($A15710=VLOOKUP($A15710,AGOTADOS!$A$3:$H$4997,1,FALSE),"AGOTADO","SI HAY"),"")</f>
        <v/>
      </c>
    </row>
    <row r="15710" spans="12:13" ht="18" customHeight="1" x14ac:dyDescent="0.25">
      <c r="L15710" s="516"/>
      <c r="M15710" s="410" t="str">
        <f>IFERROR(IF($A15711=VLOOKUP($A15711,AGOTADOS!$A$3:$H$4997,1,FALSE),"AGOTADO","SI HAY"),"")</f>
        <v/>
      </c>
    </row>
    <row r="15711" spans="12:13" ht="18" customHeight="1" x14ac:dyDescent="0.25">
      <c r="L15711" s="516"/>
      <c r="M15711" s="410" t="str">
        <f>IFERROR(IF($A15712=VLOOKUP($A15712,AGOTADOS!$A$3:$H$4997,1,FALSE),"AGOTADO","SI HAY"),"")</f>
        <v/>
      </c>
    </row>
    <row r="15712" spans="12:13" ht="18" customHeight="1" x14ac:dyDescent="0.25">
      <c r="L15712" s="516"/>
      <c r="M15712" s="410" t="str">
        <f>IFERROR(IF($A15713=VLOOKUP($A15713,AGOTADOS!$A$3:$H$4997,1,FALSE),"AGOTADO","SI HAY"),"")</f>
        <v/>
      </c>
    </row>
    <row r="15713" spans="12:13" ht="18" customHeight="1" x14ac:dyDescent="0.25">
      <c r="L15713" s="516"/>
      <c r="M15713" s="410" t="str">
        <f>IFERROR(IF($A15714=VLOOKUP($A15714,AGOTADOS!$A$3:$H$4997,1,FALSE),"AGOTADO","SI HAY"),"")</f>
        <v/>
      </c>
    </row>
    <row r="15714" spans="12:13" ht="18" customHeight="1" x14ac:dyDescent="0.25">
      <c r="L15714" s="516"/>
      <c r="M15714" s="410" t="str">
        <f>IFERROR(IF($A15715=VLOOKUP($A15715,AGOTADOS!$A$3:$H$4997,1,FALSE),"AGOTADO","SI HAY"),"")</f>
        <v/>
      </c>
    </row>
    <row r="15715" spans="12:13" ht="18" customHeight="1" x14ac:dyDescent="0.25">
      <c r="L15715" s="516"/>
      <c r="M15715" s="410" t="str">
        <f>IFERROR(IF($A15716=VLOOKUP($A15716,AGOTADOS!$A$3:$H$4997,1,FALSE),"AGOTADO","SI HAY"),"")</f>
        <v/>
      </c>
    </row>
    <row r="15716" spans="12:13" ht="18" customHeight="1" x14ac:dyDescent="0.25">
      <c r="L15716" s="516"/>
      <c r="M15716" s="410" t="str">
        <f>IFERROR(IF($A15717=VLOOKUP($A15717,AGOTADOS!$A$3:$H$4997,1,FALSE),"AGOTADO","SI HAY"),"")</f>
        <v/>
      </c>
    </row>
    <row r="15717" spans="12:13" ht="18" customHeight="1" x14ac:dyDescent="0.25">
      <c r="L15717" s="516"/>
      <c r="M15717" s="410" t="str">
        <f>IFERROR(IF($A15718=VLOOKUP($A15718,AGOTADOS!$A$3:$H$4997,1,FALSE),"AGOTADO","SI HAY"),"")</f>
        <v/>
      </c>
    </row>
    <row r="15718" spans="12:13" ht="18" customHeight="1" x14ac:dyDescent="0.25">
      <c r="L15718" s="516"/>
      <c r="M15718" s="410" t="str">
        <f>IFERROR(IF($A15719=VLOOKUP($A15719,AGOTADOS!$A$3:$H$4997,1,FALSE),"AGOTADO","SI HAY"),"")</f>
        <v/>
      </c>
    </row>
    <row r="15719" spans="12:13" ht="18" customHeight="1" x14ac:dyDescent="0.25">
      <c r="L15719" s="516"/>
      <c r="M15719" s="410" t="str">
        <f>IFERROR(IF($A15720=VLOOKUP($A15720,AGOTADOS!$A$3:$H$4997,1,FALSE),"AGOTADO","SI HAY"),"")</f>
        <v/>
      </c>
    </row>
    <row r="15720" spans="12:13" ht="18" customHeight="1" x14ac:dyDescent="0.25">
      <c r="L15720" s="516"/>
      <c r="M15720" s="410" t="str">
        <f>IFERROR(IF($A15721=VLOOKUP($A15721,AGOTADOS!$A$3:$H$4997,1,FALSE),"AGOTADO","SI HAY"),"")</f>
        <v/>
      </c>
    </row>
    <row r="15721" spans="12:13" ht="18" customHeight="1" x14ac:dyDescent="0.25">
      <c r="L15721" s="516"/>
      <c r="M15721" s="410" t="str">
        <f>IFERROR(IF($A15722=VLOOKUP($A15722,AGOTADOS!$A$3:$H$4997,1,FALSE),"AGOTADO","SI HAY"),"")</f>
        <v/>
      </c>
    </row>
    <row r="15722" spans="12:13" ht="18" customHeight="1" x14ac:dyDescent="0.25">
      <c r="L15722" s="516"/>
      <c r="M15722" s="410" t="str">
        <f>IFERROR(IF($A15723=VLOOKUP($A15723,AGOTADOS!$A$3:$H$4997,1,FALSE),"AGOTADO","SI HAY"),"")</f>
        <v/>
      </c>
    </row>
    <row r="15723" spans="12:13" ht="18" customHeight="1" x14ac:dyDescent="0.25">
      <c r="L15723" s="516"/>
      <c r="M15723" s="410" t="str">
        <f>IFERROR(IF($A15724=VLOOKUP($A15724,AGOTADOS!$A$3:$H$4997,1,FALSE),"AGOTADO","SI HAY"),"")</f>
        <v/>
      </c>
    </row>
    <row r="15724" spans="12:13" ht="18" customHeight="1" x14ac:dyDescent="0.25">
      <c r="L15724" s="516"/>
      <c r="M15724" s="410" t="str">
        <f>IFERROR(IF($A15725=VLOOKUP($A15725,AGOTADOS!$A$3:$H$4997,1,FALSE),"AGOTADO","SI HAY"),"")</f>
        <v/>
      </c>
    </row>
    <row r="15725" spans="12:13" ht="18" customHeight="1" x14ac:dyDescent="0.25">
      <c r="L15725" s="516"/>
      <c r="M15725" s="410" t="str">
        <f>IFERROR(IF($A15726=VLOOKUP($A15726,AGOTADOS!$A$3:$H$4997,1,FALSE),"AGOTADO","SI HAY"),"")</f>
        <v/>
      </c>
    </row>
    <row r="15726" spans="12:13" ht="18" customHeight="1" x14ac:dyDescent="0.25">
      <c r="L15726" s="516"/>
      <c r="M15726" s="410" t="str">
        <f>IFERROR(IF($A15727=VLOOKUP($A15727,AGOTADOS!$A$3:$H$4997,1,FALSE),"AGOTADO","SI HAY"),"")</f>
        <v/>
      </c>
    </row>
    <row r="15727" spans="12:13" ht="18" customHeight="1" x14ac:dyDescent="0.25">
      <c r="L15727" s="516"/>
      <c r="M15727" s="410" t="str">
        <f>IFERROR(IF($A15728=VLOOKUP($A15728,AGOTADOS!$A$3:$H$4997,1,FALSE),"AGOTADO","SI HAY"),"")</f>
        <v/>
      </c>
    </row>
    <row r="15728" spans="12:13" ht="18" customHeight="1" x14ac:dyDescent="0.25">
      <c r="L15728" s="516"/>
      <c r="M15728" s="410" t="str">
        <f>IFERROR(IF($A15729=VLOOKUP($A15729,AGOTADOS!$A$3:$H$4997,1,FALSE),"AGOTADO","SI HAY"),"")</f>
        <v/>
      </c>
    </row>
    <row r="15729" spans="12:13" ht="18" customHeight="1" x14ac:dyDescent="0.25">
      <c r="L15729" s="516"/>
      <c r="M15729" s="410" t="str">
        <f>IFERROR(IF($A15730=VLOOKUP($A15730,AGOTADOS!$A$3:$H$4997,1,FALSE),"AGOTADO","SI HAY"),"")</f>
        <v/>
      </c>
    </row>
    <row r="15730" spans="12:13" ht="18" customHeight="1" x14ac:dyDescent="0.25">
      <c r="L15730" s="516"/>
      <c r="M15730" s="410" t="str">
        <f>IFERROR(IF($A15731=VLOOKUP($A15731,AGOTADOS!$A$3:$H$4997,1,FALSE),"AGOTADO","SI HAY"),"")</f>
        <v/>
      </c>
    </row>
    <row r="15731" spans="12:13" ht="18" customHeight="1" x14ac:dyDescent="0.25">
      <c r="L15731" s="516"/>
      <c r="M15731" s="410" t="str">
        <f>IFERROR(IF($A15732=VLOOKUP($A15732,AGOTADOS!$A$3:$H$4997,1,FALSE),"AGOTADO","SI HAY"),"")</f>
        <v/>
      </c>
    </row>
    <row r="15732" spans="12:13" ht="18" customHeight="1" x14ac:dyDescent="0.25">
      <c r="L15732" s="516"/>
      <c r="M15732" s="410" t="str">
        <f>IFERROR(IF($A15733=VLOOKUP($A15733,AGOTADOS!$A$3:$H$4997,1,FALSE),"AGOTADO","SI HAY"),"")</f>
        <v/>
      </c>
    </row>
    <row r="15733" spans="12:13" ht="18" customHeight="1" x14ac:dyDescent="0.25">
      <c r="L15733" s="516"/>
      <c r="M15733" s="410" t="str">
        <f>IFERROR(IF($A15734=VLOOKUP($A15734,AGOTADOS!$A$3:$H$4997,1,FALSE),"AGOTADO","SI HAY"),"")</f>
        <v/>
      </c>
    </row>
    <row r="15734" spans="12:13" ht="18" customHeight="1" x14ac:dyDescent="0.25">
      <c r="L15734" s="516"/>
      <c r="M15734" s="410" t="str">
        <f>IFERROR(IF($A15735=VLOOKUP($A15735,AGOTADOS!$A$3:$H$4997,1,FALSE),"AGOTADO","SI HAY"),"")</f>
        <v/>
      </c>
    </row>
    <row r="15735" spans="12:13" ht="18" customHeight="1" x14ac:dyDescent="0.25">
      <c r="L15735" s="516"/>
      <c r="M15735" s="410" t="str">
        <f>IFERROR(IF($A15736=VLOOKUP($A15736,AGOTADOS!$A$3:$H$4997,1,FALSE),"AGOTADO","SI HAY"),"")</f>
        <v/>
      </c>
    </row>
    <row r="15736" spans="12:13" ht="18" customHeight="1" x14ac:dyDescent="0.25">
      <c r="L15736" s="516"/>
      <c r="M15736" s="410" t="str">
        <f>IFERROR(IF($A15737=VLOOKUP($A15737,AGOTADOS!$A$3:$H$4997,1,FALSE),"AGOTADO","SI HAY"),"")</f>
        <v/>
      </c>
    </row>
    <row r="15737" spans="12:13" ht="18" customHeight="1" x14ac:dyDescent="0.25">
      <c r="L15737" s="516"/>
      <c r="M15737" s="410" t="str">
        <f>IFERROR(IF($A15738=VLOOKUP($A15738,AGOTADOS!$A$3:$H$4997,1,FALSE),"AGOTADO","SI HAY"),"")</f>
        <v/>
      </c>
    </row>
    <row r="15738" spans="12:13" ht="18" customHeight="1" x14ac:dyDescent="0.25">
      <c r="L15738" s="516"/>
      <c r="M15738" s="410" t="str">
        <f>IFERROR(IF($A15739=VLOOKUP($A15739,AGOTADOS!$A$3:$H$4997,1,FALSE),"AGOTADO","SI HAY"),"")</f>
        <v/>
      </c>
    </row>
    <row r="15739" spans="12:13" ht="18" customHeight="1" x14ac:dyDescent="0.25">
      <c r="L15739" s="516"/>
      <c r="M15739" s="410" t="str">
        <f>IFERROR(IF($A15740=VLOOKUP($A15740,AGOTADOS!$A$3:$H$4997,1,FALSE),"AGOTADO","SI HAY"),"")</f>
        <v/>
      </c>
    </row>
    <row r="15740" spans="12:13" ht="18" customHeight="1" x14ac:dyDescent="0.25">
      <c r="L15740" s="516"/>
      <c r="M15740" s="410" t="str">
        <f>IFERROR(IF($A15741=VLOOKUP($A15741,AGOTADOS!$A$3:$H$4997,1,FALSE),"AGOTADO","SI HAY"),"")</f>
        <v/>
      </c>
    </row>
    <row r="15741" spans="12:13" ht="18" customHeight="1" x14ac:dyDescent="0.25">
      <c r="L15741" s="516"/>
      <c r="M15741" s="410" t="str">
        <f>IFERROR(IF($A15742=VLOOKUP($A15742,AGOTADOS!$A$3:$H$4997,1,FALSE),"AGOTADO","SI HAY"),"")</f>
        <v/>
      </c>
    </row>
    <row r="15742" spans="12:13" ht="18" customHeight="1" x14ac:dyDescent="0.25">
      <c r="L15742" s="516"/>
      <c r="M15742" s="410" t="str">
        <f>IFERROR(IF($A15743=VLOOKUP($A15743,AGOTADOS!$A$3:$H$4997,1,FALSE),"AGOTADO","SI HAY"),"")</f>
        <v/>
      </c>
    </row>
    <row r="15743" spans="12:13" ht="18" customHeight="1" x14ac:dyDescent="0.25">
      <c r="L15743" s="516"/>
      <c r="M15743" s="410" t="str">
        <f>IFERROR(IF($A15744=VLOOKUP($A15744,AGOTADOS!$A$3:$H$4997,1,FALSE),"AGOTADO","SI HAY"),"")</f>
        <v/>
      </c>
    </row>
    <row r="15744" spans="12:13" ht="18" customHeight="1" x14ac:dyDescent="0.25">
      <c r="L15744" s="516"/>
      <c r="M15744" s="410" t="str">
        <f>IFERROR(IF($A15745=VLOOKUP($A15745,AGOTADOS!$A$3:$H$4997,1,FALSE),"AGOTADO","SI HAY"),"")</f>
        <v/>
      </c>
    </row>
    <row r="15745" spans="12:13" ht="18" customHeight="1" x14ac:dyDescent="0.25">
      <c r="L15745" s="516"/>
      <c r="M15745" s="410" t="str">
        <f>IFERROR(IF($A15746=VLOOKUP($A15746,AGOTADOS!$A$3:$H$4997,1,FALSE),"AGOTADO","SI HAY"),"")</f>
        <v/>
      </c>
    </row>
    <row r="15746" spans="12:13" ht="18" customHeight="1" x14ac:dyDescent="0.25">
      <c r="L15746" s="516"/>
      <c r="M15746" s="410" t="str">
        <f>IFERROR(IF($A15747=VLOOKUP($A15747,AGOTADOS!$A$3:$H$4997,1,FALSE),"AGOTADO","SI HAY"),"")</f>
        <v/>
      </c>
    </row>
    <row r="15747" spans="12:13" ht="18" customHeight="1" x14ac:dyDescent="0.25">
      <c r="L15747" s="516"/>
      <c r="M15747" s="410" t="str">
        <f>IFERROR(IF($A15748=VLOOKUP($A15748,AGOTADOS!$A$3:$H$4997,1,FALSE),"AGOTADO","SI HAY"),"")</f>
        <v/>
      </c>
    </row>
    <row r="15748" spans="12:13" ht="18" customHeight="1" x14ac:dyDescent="0.25">
      <c r="L15748" s="516"/>
      <c r="M15748" s="410" t="str">
        <f>IFERROR(IF($A15749=VLOOKUP($A15749,AGOTADOS!$A$3:$H$4997,1,FALSE),"AGOTADO","SI HAY"),"")</f>
        <v/>
      </c>
    </row>
    <row r="15749" spans="12:13" ht="18" customHeight="1" x14ac:dyDescent="0.25">
      <c r="L15749" s="516"/>
      <c r="M15749" s="410" t="str">
        <f>IFERROR(IF($A15750=VLOOKUP($A15750,AGOTADOS!$A$3:$H$4997,1,FALSE),"AGOTADO","SI HAY"),"")</f>
        <v/>
      </c>
    </row>
    <row r="15750" spans="12:13" ht="18" customHeight="1" x14ac:dyDescent="0.25">
      <c r="L15750" s="516"/>
      <c r="M15750" s="410" t="str">
        <f>IFERROR(IF($A15751=VLOOKUP($A15751,AGOTADOS!$A$3:$H$4997,1,FALSE),"AGOTADO","SI HAY"),"")</f>
        <v/>
      </c>
    </row>
    <row r="15751" spans="12:13" ht="18" customHeight="1" x14ac:dyDescent="0.25">
      <c r="L15751" s="516"/>
      <c r="M15751" s="410" t="str">
        <f>IFERROR(IF($A15752=VLOOKUP($A15752,AGOTADOS!$A$3:$H$4997,1,FALSE),"AGOTADO","SI HAY"),"")</f>
        <v/>
      </c>
    </row>
    <row r="15752" spans="12:13" ht="18" customHeight="1" x14ac:dyDescent="0.25">
      <c r="L15752" s="516"/>
      <c r="M15752" s="410" t="str">
        <f>IFERROR(IF($A15753=VLOOKUP($A15753,AGOTADOS!$A$3:$H$4997,1,FALSE),"AGOTADO","SI HAY"),"")</f>
        <v/>
      </c>
    </row>
    <row r="15753" spans="12:13" ht="18" customHeight="1" x14ac:dyDescent="0.25">
      <c r="L15753" s="516"/>
      <c r="M15753" s="410" t="str">
        <f>IFERROR(IF($A15754=VLOOKUP($A15754,AGOTADOS!$A$3:$H$4997,1,FALSE),"AGOTADO","SI HAY"),"")</f>
        <v/>
      </c>
    </row>
    <row r="15754" spans="12:13" ht="18" customHeight="1" x14ac:dyDescent="0.25">
      <c r="L15754" s="516"/>
      <c r="M15754" s="410" t="str">
        <f>IFERROR(IF($A15755=VLOOKUP($A15755,AGOTADOS!$A$3:$H$4997,1,FALSE),"AGOTADO","SI HAY"),"")</f>
        <v/>
      </c>
    </row>
    <row r="15755" spans="12:13" ht="18" customHeight="1" x14ac:dyDescent="0.25">
      <c r="L15755" s="516"/>
      <c r="M15755" s="410" t="str">
        <f>IFERROR(IF($A15756=VLOOKUP($A15756,AGOTADOS!$A$3:$H$4997,1,FALSE),"AGOTADO","SI HAY"),"")</f>
        <v/>
      </c>
    </row>
    <row r="15756" spans="12:13" ht="18" customHeight="1" x14ac:dyDescent="0.25">
      <c r="L15756" s="516"/>
      <c r="M15756" s="410" t="str">
        <f>IFERROR(IF($A15757=VLOOKUP($A15757,AGOTADOS!$A$3:$H$4997,1,FALSE),"AGOTADO","SI HAY"),"")</f>
        <v/>
      </c>
    </row>
    <row r="15757" spans="12:13" ht="18" customHeight="1" x14ac:dyDescent="0.25">
      <c r="L15757" s="516"/>
      <c r="M15757" s="410" t="str">
        <f>IFERROR(IF($A15758=VLOOKUP($A15758,AGOTADOS!$A$3:$H$4997,1,FALSE),"AGOTADO","SI HAY"),"")</f>
        <v/>
      </c>
    </row>
    <row r="15758" spans="12:13" ht="18" customHeight="1" x14ac:dyDescent="0.25">
      <c r="L15758" s="516"/>
      <c r="M15758" s="410" t="str">
        <f>IFERROR(IF($A15759=VLOOKUP($A15759,AGOTADOS!$A$3:$H$4997,1,FALSE),"AGOTADO","SI HAY"),"")</f>
        <v/>
      </c>
    </row>
    <row r="15759" spans="12:13" ht="18" customHeight="1" x14ac:dyDescent="0.25">
      <c r="L15759" s="516"/>
      <c r="M15759" s="410" t="str">
        <f>IFERROR(IF($A15760=VLOOKUP($A15760,AGOTADOS!$A$3:$H$4997,1,FALSE),"AGOTADO","SI HAY"),"")</f>
        <v/>
      </c>
    </row>
    <row r="15760" spans="12:13" ht="18" customHeight="1" x14ac:dyDescent="0.25">
      <c r="L15760" s="516"/>
      <c r="M15760" s="410" t="str">
        <f>IFERROR(IF($A15761=VLOOKUP($A15761,AGOTADOS!$A$3:$H$4997,1,FALSE),"AGOTADO","SI HAY"),"")</f>
        <v/>
      </c>
    </row>
    <row r="15761" spans="12:13" ht="18" customHeight="1" x14ac:dyDescent="0.25">
      <c r="L15761" s="516"/>
      <c r="M15761" s="410" t="str">
        <f>IFERROR(IF($A15762=VLOOKUP($A15762,AGOTADOS!$A$3:$H$4997,1,FALSE),"AGOTADO","SI HAY"),"")</f>
        <v/>
      </c>
    </row>
    <row r="15762" spans="12:13" ht="18" customHeight="1" x14ac:dyDescent="0.25">
      <c r="L15762" s="516"/>
      <c r="M15762" s="410" t="str">
        <f>IFERROR(IF($A15763=VLOOKUP($A15763,AGOTADOS!$A$3:$H$4997,1,FALSE),"AGOTADO","SI HAY"),"")</f>
        <v/>
      </c>
    </row>
    <row r="15763" spans="12:13" ht="18" customHeight="1" x14ac:dyDescent="0.25">
      <c r="L15763" s="516"/>
      <c r="M15763" s="410" t="str">
        <f>IFERROR(IF($A15764=VLOOKUP($A15764,AGOTADOS!$A$3:$H$4997,1,FALSE),"AGOTADO","SI HAY"),"")</f>
        <v/>
      </c>
    </row>
    <row r="15764" spans="12:13" ht="18" customHeight="1" x14ac:dyDescent="0.25">
      <c r="L15764" s="516"/>
      <c r="M15764" s="410" t="str">
        <f>IFERROR(IF($A15765=VLOOKUP($A15765,AGOTADOS!$A$3:$H$4997,1,FALSE),"AGOTADO","SI HAY"),"")</f>
        <v/>
      </c>
    </row>
    <row r="15765" spans="12:13" ht="18" customHeight="1" x14ac:dyDescent="0.25">
      <c r="L15765" s="516"/>
      <c r="M15765" s="410" t="str">
        <f>IFERROR(IF($A15766=VLOOKUP($A15766,AGOTADOS!$A$3:$H$4997,1,FALSE),"AGOTADO","SI HAY"),"")</f>
        <v/>
      </c>
    </row>
    <row r="15766" spans="12:13" ht="18" customHeight="1" x14ac:dyDescent="0.25">
      <c r="L15766" s="516"/>
      <c r="M15766" s="410" t="str">
        <f>IFERROR(IF($A15767=VLOOKUP($A15767,AGOTADOS!$A$3:$H$4997,1,FALSE),"AGOTADO","SI HAY"),"")</f>
        <v/>
      </c>
    </row>
    <row r="15767" spans="12:13" ht="18" customHeight="1" x14ac:dyDescent="0.25">
      <c r="L15767" s="516"/>
      <c r="M15767" s="410" t="str">
        <f>IFERROR(IF($A15768=VLOOKUP($A15768,AGOTADOS!$A$3:$H$4997,1,FALSE),"AGOTADO","SI HAY"),"")</f>
        <v/>
      </c>
    </row>
    <row r="15768" spans="12:13" ht="18" customHeight="1" x14ac:dyDescent="0.25">
      <c r="L15768" s="516"/>
      <c r="M15768" s="410" t="str">
        <f>IFERROR(IF($A15769=VLOOKUP($A15769,AGOTADOS!$A$3:$H$4997,1,FALSE),"AGOTADO","SI HAY"),"")</f>
        <v/>
      </c>
    </row>
    <row r="15769" spans="12:13" ht="18" customHeight="1" x14ac:dyDescent="0.25">
      <c r="L15769" s="516"/>
      <c r="M15769" s="410" t="str">
        <f>IFERROR(IF($A15770=VLOOKUP($A15770,AGOTADOS!$A$3:$H$4997,1,FALSE),"AGOTADO","SI HAY"),"")</f>
        <v/>
      </c>
    </row>
    <row r="15770" spans="12:13" ht="18" customHeight="1" x14ac:dyDescent="0.25">
      <c r="L15770" s="516"/>
      <c r="M15770" s="410" t="str">
        <f>IFERROR(IF($A15771=VLOOKUP($A15771,AGOTADOS!$A$3:$H$4997,1,FALSE),"AGOTADO","SI HAY"),"")</f>
        <v/>
      </c>
    </row>
    <row r="15771" spans="12:13" ht="18" customHeight="1" x14ac:dyDescent="0.25">
      <c r="L15771" s="516"/>
      <c r="M15771" s="410" t="str">
        <f>IFERROR(IF($A15772=VLOOKUP($A15772,AGOTADOS!$A$3:$H$4997,1,FALSE),"AGOTADO","SI HAY"),"")</f>
        <v/>
      </c>
    </row>
    <row r="15772" spans="12:13" ht="18" customHeight="1" x14ac:dyDescent="0.25">
      <c r="L15772" s="516"/>
      <c r="M15772" s="410" t="str">
        <f>IFERROR(IF($A15773=VLOOKUP($A15773,AGOTADOS!$A$3:$H$4997,1,FALSE),"AGOTADO","SI HAY"),"")</f>
        <v/>
      </c>
    </row>
    <row r="15773" spans="12:13" ht="18" customHeight="1" x14ac:dyDescent="0.25">
      <c r="L15773" s="516"/>
      <c r="M15773" s="410" t="str">
        <f>IFERROR(IF($A15774=VLOOKUP($A15774,AGOTADOS!$A$3:$H$4997,1,FALSE),"AGOTADO","SI HAY"),"")</f>
        <v/>
      </c>
    </row>
    <row r="15774" spans="12:13" ht="18" customHeight="1" x14ac:dyDescent="0.25">
      <c r="L15774" s="516"/>
      <c r="M15774" s="410" t="str">
        <f>IFERROR(IF($A15775=VLOOKUP($A15775,AGOTADOS!$A$3:$H$4997,1,FALSE),"AGOTADO","SI HAY"),"")</f>
        <v/>
      </c>
    </row>
    <row r="15775" spans="12:13" ht="18" customHeight="1" x14ac:dyDescent="0.25">
      <c r="L15775" s="516"/>
      <c r="M15775" s="410" t="str">
        <f>IFERROR(IF($A15776=VLOOKUP($A15776,AGOTADOS!$A$3:$H$4997,1,FALSE),"AGOTADO","SI HAY"),"")</f>
        <v/>
      </c>
    </row>
    <row r="15776" spans="12:13" ht="18" customHeight="1" x14ac:dyDescent="0.25">
      <c r="L15776" s="516"/>
      <c r="M15776" s="410" t="str">
        <f>IFERROR(IF($A15777=VLOOKUP($A15777,AGOTADOS!$A$3:$H$4997,1,FALSE),"AGOTADO","SI HAY"),"")</f>
        <v/>
      </c>
    </row>
    <row r="15777" spans="12:13" ht="18" customHeight="1" x14ac:dyDescent="0.25">
      <c r="L15777" s="516"/>
      <c r="M15777" s="410" t="str">
        <f>IFERROR(IF($A15778=VLOOKUP($A15778,AGOTADOS!$A$3:$H$4997,1,FALSE),"AGOTADO","SI HAY"),"")</f>
        <v/>
      </c>
    </row>
    <row r="15778" spans="12:13" ht="18" customHeight="1" x14ac:dyDescent="0.25">
      <c r="L15778" s="516"/>
      <c r="M15778" s="410" t="str">
        <f>IFERROR(IF($A15779=VLOOKUP($A15779,AGOTADOS!$A$3:$H$4997,1,FALSE),"AGOTADO","SI HAY"),"")</f>
        <v/>
      </c>
    </row>
    <row r="15779" spans="12:13" ht="18" customHeight="1" x14ac:dyDescent="0.25">
      <c r="L15779" s="516"/>
      <c r="M15779" s="410" t="str">
        <f>IFERROR(IF($A15780=VLOOKUP($A15780,AGOTADOS!$A$3:$H$4997,1,FALSE),"AGOTADO","SI HAY"),"")</f>
        <v/>
      </c>
    </row>
    <row r="15780" spans="12:13" ht="18" customHeight="1" x14ac:dyDescent="0.25">
      <c r="L15780" s="516"/>
      <c r="M15780" s="410" t="str">
        <f>IFERROR(IF($A15781=VLOOKUP($A15781,AGOTADOS!$A$3:$H$4997,1,FALSE),"AGOTADO","SI HAY"),"")</f>
        <v/>
      </c>
    </row>
    <row r="15781" spans="12:13" ht="18" customHeight="1" x14ac:dyDescent="0.25">
      <c r="L15781" s="516"/>
      <c r="M15781" s="410" t="str">
        <f>IFERROR(IF($A15782=VLOOKUP($A15782,AGOTADOS!$A$3:$H$4997,1,FALSE),"AGOTADO","SI HAY"),"")</f>
        <v/>
      </c>
    </row>
    <row r="15782" spans="12:13" ht="18" customHeight="1" x14ac:dyDescent="0.25">
      <c r="L15782" s="516"/>
      <c r="M15782" s="410" t="str">
        <f>IFERROR(IF($A15783=VLOOKUP($A15783,AGOTADOS!$A$3:$H$4997,1,FALSE),"AGOTADO","SI HAY"),"")</f>
        <v/>
      </c>
    </row>
    <row r="15783" spans="12:13" ht="18" customHeight="1" x14ac:dyDescent="0.25">
      <c r="L15783" s="516"/>
      <c r="M15783" s="410" t="str">
        <f>IFERROR(IF($A15784=VLOOKUP($A15784,AGOTADOS!$A$3:$H$4997,1,FALSE),"AGOTADO","SI HAY"),"")</f>
        <v/>
      </c>
    </row>
    <row r="15784" spans="12:13" ht="18" customHeight="1" x14ac:dyDescent="0.25">
      <c r="L15784" s="516"/>
      <c r="M15784" s="410" t="str">
        <f>IFERROR(IF($A15785=VLOOKUP($A15785,AGOTADOS!$A$3:$H$4997,1,FALSE),"AGOTADO","SI HAY"),"")</f>
        <v/>
      </c>
    </row>
    <row r="15785" spans="12:13" ht="18" customHeight="1" x14ac:dyDescent="0.25">
      <c r="L15785" s="516"/>
      <c r="M15785" s="410" t="str">
        <f>IFERROR(IF($A15786=VLOOKUP($A15786,AGOTADOS!$A$3:$H$4997,1,FALSE),"AGOTADO","SI HAY"),"")</f>
        <v/>
      </c>
    </row>
    <row r="15786" spans="12:13" ht="18" customHeight="1" x14ac:dyDescent="0.25">
      <c r="L15786" s="516"/>
      <c r="M15786" s="410" t="str">
        <f>IFERROR(IF($A15787=VLOOKUP($A15787,AGOTADOS!$A$3:$H$4997,1,FALSE),"AGOTADO","SI HAY"),"")</f>
        <v/>
      </c>
    </row>
    <row r="15787" spans="12:13" ht="18" customHeight="1" x14ac:dyDescent="0.25">
      <c r="L15787" s="516"/>
      <c r="M15787" s="410" t="str">
        <f>IFERROR(IF($A15788=VLOOKUP($A15788,AGOTADOS!$A$3:$H$4997,1,FALSE),"AGOTADO","SI HAY"),"")</f>
        <v/>
      </c>
    </row>
    <row r="15788" spans="12:13" ht="18" customHeight="1" x14ac:dyDescent="0.25">
      <c r="L15788" s="516"/>
      <c r="M15788" s="410" t="str">
        <f>IFERROR(IF($A15789=VLOOKUP($A15789,AGOTADOS!$A$3:$H$4997,1,FALSE),"AGOTADO","SI HAY"),"")</f>
        <v/>
      </c>
    </row>
    <row r="15789" spans="12:13" ht="18" customHeight="1" x14ac:dyDescent="0.25">
      <c r="L15789" s="516"/>
      <c r="M15789" s="410" t="str">
        <f>IFERROR(IF($A15790=VLOOKUP($A15790,AGOTADOS!$A$3:$H$4997,1,FALSE),"AGOTADO","SI HAY"),"")</f>
        <v/>
      </c>
    </row>
    <row r="15790" spans="12:13" ht="18" customHeight="1" x14ac:dyDescent="0.25">
      <c r="L15790" s="516"/>
      <c r="M15790" s="410" t="str">
        <f>IFERROR(IF($A15791=VLOOKUP($A15791,AGOTADOS!$A$3:$H$4997,1,FALSE),"AGOTADO","SI HAY"),"")</f>
        <v/>
      </c>
    </row>
    <row r="15791" spans="12:13" ht="18" customHeight="1" x14ac:dyDescent="0.25">
      <c r="L15791" s="516"/>
      <c r="M15791" s="410" t="str">
        <f>IFERROR(IF($A15792=VLOOKUP($A15792,AGOTADOS!$A$3:$H$4997,1,FALSE),"AGOTADO","SI HAY"),"")</f>
        <v/>
      </c>
    </row>
    <row r="15792" spans="12:13" ht="18" customHeight="1" x14ac:dyDescent="0.25">
      <c r="L15792" s="516"/>
      <c r="M15792" s="410" t="str">
        <f>IFERROR(IF($A15793=VLOOKUP($A15793,AGOTADOS!$A$3:$H$4997,1,FALSE),"AGOTADO","SI HAY"),"")</f>
        <v/>
      </c>
    </row>
    <row r="15793" spans="12:13" ht="18" customHeight="1" x14ac:dyDescent="0.25">
      <c r="L15793" s="516"/>
      <c r="M15793" s="410" t="str">
        <f>IFERROR(IF($A15794=VLOOKUP($A15794,AGOTADOS!$A$3:$H$4997,1,FALSE),"AGOTADO","SI HAY"),"")</f>
        <v/>
      </c>
    </row>
    <row r="15794" spans="12:13" ht="18" customHeight="1" x14ac:dyDescent="0.25">
      <c r="L15794" s="516"/>
      <c r="M15794" s="410" t="str">
        <f>IFERROR(IF($A15795=VLOOKUP($A15795,AGOTADOS!$A$3:$H$4997,1,FALSE),"AGOTADO","SI HAY"),"")</f>
        <v/>
      </c>
    </row>
    <row r="15795" spans="12:13" ht="18" customHeight="1" x14ac:dyDescent="0.25">
      <c r="L15795" s="516"/>
      <c r="M15795" s="410" t="str">
        <f>IFERROR(IF($A15796=VLOOKUP($A15796,AGOTADOS!$A$3:$H$4997,1,FALSE),"AGOTADO","SI HAY"),"")</f>
        <v/>
      </c>
    </row>
    <row r="15796" spans="12:13" ht="18" customHeight="1" x14ac:dyDescent="0.25">
      <c r="L15796" s="516"/>
      <c r="M15796" s="410" t="str">
        <f>IFERROR(IF($A15797=VLOOKUP($A15797,AGOTADOS!$A$3:$H$4997,1,FALSE),"AGOTADO","SI HAY"),"")</f>
        <v/>
      </c>
    </row>
    <row r="15797" spans="12:13" ht="18" customHeight="1" x14ac:dyDescent="0.25">
      <c r="L15797" s="516"/>
      <c r="M15797" s="410" t="str">
        <f>IFERROR(IF($A15798=VLOOKUP($A15798,AGOTADOS!$A$3:$H$4997,1,FALSE),"AGOTADO","SI HAY"),"")</f>
        <v/>
      </c>
    </row>
    <row r="15798" spans="12:13" ht="18" customHeight="1" x14ac:dyDescent="0.25">
      <c r="L15798" s="516"/>
      <c r="M15798" s="410" t="str">
        <f>IFERROR(IF($A15799=VLOOKUP($A15799,AGOTADOS!$A$3:$H$4997,1,FALSE),"AGOTADO","SI HAY"),"")</f>
        <v/>
      </c>
    </row>
    <row r="15799" spans="12:13" ht="18" customHeight="1" x14ac:dyDescent="0.25">
      <c r="L15799" s="516"/>
      <c r="M15799" s="410" t="str">
        <f>IFERROR(IF($A15800=VLOOKUP($A15800,AGOTADOS!$A$3:$H$4997,1,FALSE),"AGOTADO","SI HAY"),"")</f>
        <v/>
      </c>
    </row>
    <row r="15800" spans="12:13" ht="18" customHeight="1" x14ac:dyDescent="0.25">
      <c r="L15800" s="516"/>
      <c r="M15800" s="410" t="str">
        <f>IFERROR(IF($A15801=VLOOKUP($A15801,AGOTADOS!$A$3:$H$4997,1,FALSE),"AGOTADO","SI HAY"),"")</f>
        <v/>
      </c>
    </row>
    <row r="15801" spans="12:13" ht="18" customHeight="1" x14ac:dyDescent="0.25">
      <c r="L15801" s="516"/>
      <c r="M15801" s="410" t="str">
        <f>IFERROR(IF($A15802=VLOOKUP($A15802,AGOTADOS!$A$3:$H$4997,1,FALSE),"AGOTADO","SI HAY"),"")</f>
        <v/>
      </c>
    </row>
    <row r="15802" spans="12:13" ht="18" customHeight="1" x14ac:dyDescent="0.25">
      <c r="L15802" s="516"/>
      <c r="M15802" s="410" t="str">
        <f>IFERROR(IF($A15803=VLOOKUP($A15803,AGOTADOS!$A$3:$H$4997,1,FALSE),"AGOTADO","SI HAY"),"")</f>
        <v/>
      </c>
    </row>
    <row r="15803" spans="12:13" ht="18" customHeight="1" x14ac:dyDescent="0.25">
      <c r="L15803" s="516"/>
      <c r="M15803" s="410" t="str">
        <f>IFERROR(IF($A15804=VLOOKUP($A15804,AGOTADOS!$A$3:$H$4997,1,FALSE),"AGOTADO","SI HAY"),"")</f>
        <v/>
      </c>
    </row>
    <row r="15804" spans="12:13" ht="18" customHeight="1" x14ac:dyDescent="0.25">
      <c r="L15804" s="516"/>
      <c r="M15804" s="410" t="str">
        <f>IFERROR(IF($A15805=VLOOKUP($A15805,AGOTADOS!$A$3:$H$4997,1,FALSE),"AGOTADO","SI HAY"),"")</f>
        <v/>
      </c>
    </row>
    <row r="15805" spans="12:13" ht="18" customHeight="1" x14ac:dyDescent="0.25">
      <c r="L15805" s="516"/>
      <c r="M15805" s="410" t="str">
        <f>IFERROR(IF($A15806=VLOOKUP($A15806,AGOTADOS!$A$3:$H$4997,1,FALSE),"AGOTADO","SI HAY"),"")</f>
        <v/>
      </c>
    </row>
    <row r="15806" spans="12:13" ht="18" customHeight="1" x14ac:dyDescent="0.25">
      <c r="L15806" s="516"/>
      <c r="M15806" s="410" t="str">
        <f>IFERROR(IF($A15807=VLOOKUP($A15807,AGOTADOS!$A$3:$H$4997,1,FALSE),"AGOTADO","SI HAY"),"")</f>
        <v/>
      </c>
    </row>
    <row r="15807" spans="12:13" ht="18" customHeight="1" x14ac:dyDescent="0.25">
      <c r="L15807" s="516"/>
      <c r="M15807" s="410" t="str">
        <f>IFERROR(IF($A15808=VLOOKUP($A15808,AGOTADOS!$A$3:$H$4997,1,FALSE),"AGOTADO","SI HAY"),"")</f>
        <v/>
      </c>
    </row>
    <row r="15808" spans="12:13" ht="18" customHeight="1" x14ac:dyDescent="0.25">
      <c r="L15808" s="516"/>
      <c r="M15808" s="410" t="str">
        <f>IFERROR(IF($A15809=VLOOKUP($A15809,AGOTADOS!$A$3:$H$4997,1,FALSE),"AGOTADO","SI HAY"),"")</f>
        <v/>
      </c>
    </row>
    <row r="15809" spans="12:13" ht="18" customHeight="1" x14ac:dyDescent="0.25">
      <c r="L15809" s="516"/>
      <c r="M15809" s="410" t="str">
        <f>IFERROR(IF($A15810=VLOOKUP($A15810,AGOTADOS!$A$3:$H$4997,1,FALSE),"AGOTADO","SI HAY"),"")</f>
        <v/>
      </c>
    </row>
    <row r="15810" spans="12:13" ht="18" customHeight="1" x14ac:dyDescent="0.25">
      <c r="L15810" s="516"/>
      <c r="M15810" s="410" t="str">
        <f>IFERROR(IF($A15811=VLOOKUP($A15811,AGOTADOS!$A$3:$H$4997,1,FALSE),"AGOTADO","SI HAY"),"")</f>
        <v/>
      </c>
    </row>
    <row r="15811" spans="12:13" ht="18" customHeight="1" x14ac:dyDescent="0.25">
      <c r="L15811" s="516"/>
      <c r="M15811" s="410" t="str">
        <f>IFERROR(IF($A15812=VLOOKUP($A15812,AGOTADOS!$A$3:$H$4997,1,FALSE),"AGOTADO","SI HAY"),"")</f>
        <v/>
      </c>
    </row>
    <row r="15812" spans="12:13" ht="18" customHeight="1" x14ac:dyDescent="0.25">
      <c r="L15812" s="516"/>
      <c r="M15812" s="410" t="str">
        <f>IFERROR(IF($A15813=VLOOKUP($A15813,AGOTADOS!$A$3:$H$4997,1,FALSE),"AGOTADO","SI HAY"),"")</f>
        <v/>
      </c>
    </row>
    <row r="15813" spans="12:13" ht="18" customHeight="1" x14ac:dyDescent="0.25">
      <c r="L15813" s="516"/>
      <c r="M15813" s="410" t="str">
        <f>IFERROR(IF($A15814=VLOOKUP($A15814,AGOTADOS!$A$3:$H$4997,1,FALSE),"AGOTADO","SI HAY"),"")</f>
        <v/>
      </c>
    </row>
    <row r="15814" spans="12:13" ht="18" customHeight="1" x14ac:dyDescent="0.25">
      <c r="L15814" s="516"/>
      <c r="M15814" s="410" t="str">
        <f>IFERROR(IF($A15815=VLOOKUP($A15815,AGOTADOS!$A$3:$H$4997,1,FALSE),"AGOTADO","SI HAY"),"")</f>
        <v/>
      </c>
    </row>
    <row r="15815" spans="12:13" ht="18" customHeight="1" x14ac:dyDescent="0.25">
      <c r="L15815" s="516"/>
      <c r="M15815" s="410" t="str">
        <f>IFERROR(IF($A15816=VLOOKUP($A15816,AGOTADOS!$A$3:$H$4997,1,FALSE),"AGOTADO","SI HAY"),"")</f>
        <v/>
      </c>
    </row>
    <row r="15816" spans="12:13" ht="18" customHeight="1" x14ac:dyDescent="0.25">
      <c r="L15816" s="516"/>
      <c r="M15816" s="410" t="str">
        <f>IFERROR(IF($A15817=VLOOKUP($A15817,AGOTADOS!$A$3:$H$4997,1,FALSE),"AGOTADO","SI HAY"),"")</f>
        <v/>
      </c>
    </row>
    <row r="15817" spans="12:13" ht="18" customHeight="1" x14ac:dyDescent="0.25">
      <c r="L15817" s="516"/>
      <c r="M15817" s="410" t="str">
        <f>IFERROR(IF($A15818=VLOOKUP($A15818,AGOTADOS!$A$3:$H$4997,1,FALSE),"AGOTADO","SI HAY"),"")</f>
        <v/>
      </c>
    </row>
    <row r="15818" spans="12:13" ht="18" customHeight="1" x14ac:dyDescent="0.25">
      <c r="L15818" s="516"/>
      <c r="M15818" s="410" t="str">
        <f>IFERROR(IF($A15819=VLOOKUP($A15819,AGOTADOS!$A$3:$H$4997,1,FALSE),"AGOTADO","SI HAY"),"")</f>
        <v/>
      </c>
    </row>
    <row r="15819" spans="12:13" ht="18" customHeight="1" x14ac:dyDescent="0.25">
      <c r="L15819" s="516"/>
      <c r="M15819" s="410" t="str">
        <f>IFERROR(IF($A15820=VLOOKUP($A15820,AGOTADOS!$A$3:$H$4997,1,FALSE),"AGOTADO","SI HAY"),"")</f>
        <v/>
      </c>
    </row>
    <row r="15820" spans="12:13" ht="18" customHeight="1" x14ac:dyDescent="0.25">
      <c r="L15820" s="516"/>
      <c r="M15820" s="410" t="str">
        <f>IFERROR(IF($A15821=VLOOKUP($A15821,AGOTADOS!$A$3:$H$4997,1,FALSE),"AGOTADO","SI HAY"),"")</f>
        <v/>
      </c>
    </row>
    <row r="15821" spans="12:13" ht="18" customHeight="1" x14ac:dyDescent="0.25">
      <c r="L15821" s="516"/>
      <c r="M15821" s="410" t="str">
        <f>IFERROR(IF($A15822=VLOOKUP($A15822,AGOTADOS!$A$3:$H$4997,1,FALSE),"AGOTADO","SI HAY"),"")</f>
        <v/>
      </c>
    </row>
    <row r="15822" spans="12:13" ht="18" customHeight="1" x14ac:dyDescent="0.25">
      <c r="L15822" s="516"/>
      <c r="M15822" s="410" t="str">
        <f>IFERROR(IF($A15823=VLOOKUP($A15823,AGOTADOS!$A$3:$H$4997,1,FALSE),"AGOTADO","SI HAY"),"")</f>
        <v/>
      </c>
    </row>
    <row r="15823" spans="12:13" ht="18" customHeight="1" x14ac:dyDescent="0.25">
      <c r="L15823" s="516"/>
      <c r="M15823" s="410" t="str">
        <f>IFERROR(IF($A15824=VLOOKUP($A15824,AGOTADOS!$A$3:$H$4997,1,FALSE),"AGOTADO","SI HAY"),"")</f>
        <v/>
      </c>
    </row>
    <row r="15824" spans="12:13" ht="18" customHeight="1" x14ac:dyDescent="0.25">
      <c r="L15824" s="516"/>
      <c r="M15824" s="410" t="str">
        <f>IFERROR(IF($A15825=VLOOKUP($A15825,AGOTADOS!$A$3:$H$4997,1,FALSE),"AGOTADO","SI HAY"),"")</f>
        <v/>
      </c>
    </row>
    <row r="15825" spans="12:13" ht="18" customHeight="1" x14ac:dyDescent="0.25">
      <c r="L15825" s="516"/>
      <c r="M15825" s="410" t="str">
        <f>IFERROR(IF($A15826=VLOOKUP($A15826,AGOTADOS!$A$3:$H$4997,1,FALSE),"AGOTADO","SI HAY"),"")</f>
        <v/>
      </c>
    </row>
    <row r="15826" spans="12:13" ht="18" customHeight="1" x14ac:dyDescent="0.25">
      <c r="L15826" s="516"/>
      <c r="M15826" s="410" t="str">
        <f>IFERROR(IF($A15827=VLOOKUP($A15827,AGOTADOS!$A$3:$H$4997,1,FALSE),"AGOTADO","SI HAY"),"")</f>
        <v/>
      </c>
    </row>
    <row r="15827" spans="12:13" ht="18" customHeight="1" x14ac:dyDescent="0.25">
      <c r="L15827" s="516"/>
      <c r="M15827" s="410" t="str">
        <f>IFERROR(IF($A15828=VLOOKUP($A15828,AGOTADOS!$A$3:$H$4997,1,FALSE),"AGOTADO","SI HAY"),"")</f>
        <v/>
      </c>
    </row>
    <row r="15828" spans="12:13" ht="18" customHeight="1" x14ac:dyDescent="0.25">
      <c r="L15828" s="516"/>
      <c r="M15828" s="410" t="str">
        <f>IFERROR(IF($A15829=VLOOKUP($A15829,AGOTADOS!$A$3:$H$4997,1,FALSE),"AGOTADO","SI HAY"),"")</f>
        <v/>
      </c>
    </row>
    <row r="15829" spans="12:13" ht="18" customHeight="1" x14ac:dyDescent="0.25">
      <c r="L15829" s="516"/>
      <c r="M15829" s="410" t="str">
        <f>IFERROR(IF($A15830=VLOOKUP($A15830,AGOTADOS!$A$3:$H$4997,1,FALSE),"AGOTADO","SI HAY"),"")</f>
        <v/>
      </c>
    </row>
    <row r="15830" spans="12:13" ht="18" customHeight="1" x14ac:dyDescent="0.25">
      <c r="L15830" s="516"/>
      <c r="M15830" s="410" t="str">
        <f>IFERROR(IF($A15831=VLOOKUP($A15831,AGOTADOS!$A$3:$H$4997,1,FALSE),"AGOTADO","SI HAY"),"")</f>
        <v/>
      </c>
    </row>
    <row r="15831" spans="12:13" ht="18" customHeight="1" x14ac:dyDescent="0.25">
      <c r="L15831" s="516"/>
      <c r="M15831" s="410" t="str">
        <f>IFERROR(IF($A15832=VLOOKUP($A15832,AGOTADOS!$A$3:$H$4997,1,FALSE),"AGOTADO","SI HAY"),"")</f>
        <v/>
      </c>
    </row>
    <row r="15832" spans="12:13" ht="18" customHeight="1" x14ac:dyDescent="0.25">
      <c r="L15832" s="516"/>
      <c r="M15832" s="410" t="str">
        <f>IFERROR(IF($A15833=VLOOKUP($A15833,AGOTADOS!$A$3:$H$4997,1,FALSE),"AGOTADO","SI HAY"),"")</f>
        <v/>
      </c>
    </row>
    <row r="15833" spans="12:13" ht="18" customHeight="1" x14ac:dyDescent="0.25">
      <c r="L15833" s="516"/>
      <c r="M15833" s="410" t="str">
        <f>IFERROR(IF($A15834=VLOOKUP($A15834,AGOTADOS!$A$3:$H$4997,1,FALSE),"AGOTADO","SI HAY"),"")</f>
        <v/>
      </c>
    </row>
    <row r="15834" spans="12:13" ht="18" customHeight="1" x14ac:dyDescent="0.25">
      <c r="L15834" s="516"/>
      <c r="M15834" s="410" t="str">
        <f>IFERROR(IF($A15835=VLOOKUP($A15835,AGOTADOS!$A$3:$H$4997,1,FALSE),"AGOTADO","SI HAY"),"")</f>
        <v/>
      </c>
    </row>
    <row r="15835" spans="12:13" ht="18" customHeight="1" x14ac:dyDescent="0.25">
      <c r="L15835" s="516"/>
      <c r="M15835" s="410" t="str">
        <f>IFERROR(IF($A15836=VLOOKUP($A15836,AGOTADOS!$A$3:$H$4997,1,FALSE),"AGOTADO","SI HAY"),"")</f>
        <v/>
      </c>
    </row>
    <row r="15836" spans="12:13" ht="18" customHeight="1" x14ac:dyDescent="0.25">
      <c r="L15836" s="516"/>
      <c r="M15836" s="410" t="str">
        <f>IFERROR(IF($A15837=VLOOKUP($A15837,AGOTADOS!$A$3:$H$4997,1,FALSE),"AGOTADO","SI HAY"),"")</f>
        <v/>
      </c>
    </row>
    <row r="15837" spans="12:13" ht="18" customHeight="1" x14ac:dyDescent="0.25">
      <c r="L15837" s="516"/>
      <c r="M15837" s="410" t="str">
        <f>IFERROR(IF($A15838=VLOOKUP($A15838,AGOTADOS!$A$3:$H$4997,1,FALSE),"AGOTADO","SI HAY"),"")</f>
        <v/>
      </c>
    </row>
    <row r="15838" spans="12:13" ht="18" customHeight="1" x14ac:dyDescent="0.25">
      <c r="L15838" s="516"/>
      <c r="M15838" s="410" t="str">
        <f>IFERROR(IF($A15839=VLOOKUP($A15839,AGOTADOS!$A$3:$H$4997,1,FALSE),"AGOTADO","SI HAY"),"")</f>
        <v/>
      </c>
    </row>
    <row r="15839" spans="12:13" ht="18" customHeight="1" x14ac:dyDescent="0.25">
      <c r="L15839" s="516"/>
      <c r="M15839" s="410" t="str">
        <f>IFERROR(IF($A15840=VLOOKUP($A15840,AGOTADOS!$A$3:$H$4997,1,FALSE),"AGOTADO","SI HAY"),"")</f>
        <v/>
      </c>
    </row>
    <row r="15840" spans="12:13" ht="18" customHeight="1" x14ac:dyDescent="0.25">
      <c r="L15840" s="516"/>
      <c r="M15840" s="410" t="str">
        <f>IFERROR(IF($A15841=VLOOKUP($A15841,AGOTADOS!$A$3:$H$4997,1,FALSE),"AGOTADO","SI HAY"),"")</f>
        <v/>
      </c>
    </row>
    <row r="15841" spans="12:13" ht="18" customHeight="1" x14ac:dyDescent="0.25">
      <c r="L15841" s="516"/>
      <c r="M15841" s="410" t="str">
        <f>IFERROR(IF($A15842=VLOOKUP($A15842,AGOTADOS!$A$3:$H$4997,1,FALSE),"AGOTADO","SI HAY"),"")</f>
        <v/>
      </c>
    </row>
    <row r="15842" spans="12:13" ht="18" customHeight="1" x14ac:dyDescent="0.25">
      <c r="L15842" s="516"/>
      <c r="M15842" s="410" t="str">
        <f>IFERROR(IF($A15843=VLOOKUP($A15843,AGOTADOS!$A$3:$H$4997,1,FALSE),"AGOTADO","SI HAY"),"")</f>
        <v/>
      </c>
    </row>
    <row r="15843" spans="12:13" ht="18" customHeight="1" x14ac:dyDescent="0.25">
      <c r="L15843" s="516"/>
      <c r="M15843" s="410" t="str">
        <f>IFERROR(IF($A15844=VLOOKUP($A15844,AGOTADOS!$A$3:$H$4997,1,FALSE),"AGOTADO","SI HAY"),"")</f>
        <v/>
      </c>
    </row>
    <row r="15844" spans="12:13" ht="18" customHeight="1" x14ac:dyDescent="0.25">
      <c r="L15844" s="516"/>
      <c r="M15844" s="410" t="str">
        <f>IFERROR(IF($A15845=VLOOKUP($A15845,AGOTADOS!$A$3:$H$4997,1,FALSE),"AGOTADO","SI HAY"),"")</f>
        <v/>
      </c>
    </row>
    <row r="15845" spans="12:13" ht="18" customHeight="1" x14ac:dyDescent="0.25">
      <c r="L15845" s="516"/>
      <c r="M15845" s="410" t="str">
        <f>IFERROR(IF($A15846=VLOOKUP($A15846,AGOTADOS!$A$3:$H$4997,1,FALSE),"AGOTADO","SI HAY"),"")</f>
        <v/>
      </c>
    </row>
    <row r="15846" spans="12:13" ht="18" customHeight="1" x14ac:dyDescent="0.25">
      <c r="L15846" s="516"/>
      <c r="M15846" s="410" t="str">
        <f>IFERROR(IF($A15847=VLOOKUP($A15847,AGOTADOS!$A$3:$H$4997,1,FALSE),"AGOTADO","SI HAY"),"")</f>
        <v/>
      </c>
    </row>
    <row r="15847" spans="12:13" ht="18" customHeight="1" x14ac:dyDescent="0.25">
      <c r="L15847" s="516"/>
      <c r="M15847" s="410" t="str">
        <f>IFERROR(IF($A15848=VLOOKUP($A15848,AGOTADOS!$A$3:$H$4997,1,FALSE),"AGOTADO","SI HAY"),"")</f>
        <v/>
      </c>
    </row>
    <row r="15848" spans="12:13" ht="18" customHeight="1" x14ac:dyDescent="0.25">
      <c r="L15848" s="516"/>
      <c r="M15848" s="410" t="str">
        <f>IFERROR(IF($A15849=VLOOKUP($A15849,AGOTADOS!$A$3:$H$4997,1,FALSE),"AGOTADO","SI HAY"),"")</f>
        <v/>
      </c>
    </row>
    <row r="15849" spans="12:13" ht="18" customHeight="1" x14ac:dyDescent="0.25">
      <c r="L15849" s="516"/>
      <c r="M15849" s="410" t="str">
        <f>IFERROR(IF($A15850=VLOOKUP($A15850,AGOTADOS!$A$3:$H$4997,1,FALSE),"AGOTADO","SI HAY"),"")</f>
        <v/>
      </c>
    </row>
    <row r="15850" spans="12:13" ht="18" customHeight="1" x14ac:dyDescent="0.25">
      <c r="L15850" s="516"/>
      <c r="M15850" s="410" t="str">
        <f>IFERROR(IF($A15851=VLOOKUP($A15851,AGOTADOS!$A$3:$H$4997,1,FALSE),"AGOTADO","SI HAY"),"")</f>
        <v/>
      </c>
    </row>
    <row r="15851" spans="12:13" ht="18" customHeight="1" x14ac:dyDescent="0.25">
      <c r="L15851" s="516"/>
      <c r="M15851" s="410" t="str">
        <f>IFERROR(IF($A15852=VLOOKUP($A15852,AGOTADOS!$A$3:$H$4997,1,FALSE),"AGOTADO","SI HAY"),"")</f>
        <v/>
      </c>
    </row>
    <row r="15852" spans="12:13" ht="18" customHeight="1" x14ac:dyDescent="0.25">
      <c r="L15852" s="516"/>
      <c r="M15852" s="410" t="str">
        <f>IFERROR(IF($A15853=VLOOKUP($A15853,AGOTADOS!$A$3:$H$4997,1,FALSE),"AGOTADO","SI HAY"),"")</f>
        <v/>
      </c>
    </row>
    <row r="15853" spans="12:13" ht="18" customHeight="1" x14ac:dyDescent="0.25">
      <c r="L15853" s="516"/>
      <c r="M15853" s="410" t="str">
        <f>IFERROR(IF($A15854=VLOOKUP($A15854,AGOTADOS!$A$3:$H$4997,1,FALSE),"AGOTADO","SI HAY"),"")</f>
        <v/>
      </c>
    </row>
    <row r="15854" spans="12:13" ht="18" customHeight="1" x14ac:dyDescent="0.25">
      <c r="L15854" s="516"/>
      <c r="M15854" s="410" t="str">
        <f>IFERROR(IF($A15855=VLOOKUP($A15855,AGOTADOS!$A$3:$H$4997,1,FALSE),"AGOTADO","SI HAY"),"")</f>
        <v/>
      </c>
    </row>
    <row r="15855" spans="12:13" ht="18" customHeight="1" x14ac:dyDescent="0.25">
      <c r="L15855" s="516"/>
      <c r="M15855" s="410" t="str">
        <f>IFERROR(IF($A15856=VLOOKUP($A15856,AGOTADOS!$A$3:$H$4997,1,FALSE),"AGOTADO","SI HAY"),"")</f>
        <v/>
      </c>
    </row>
    <row r="15856" spans="12:13" ht="18" customHeight="1" x14ac:dyDescent="0.25">
      <c r="L15856" s="516"/>
      <c r="M15856" s="410" t="str">
        <f>IFERROR(IF($A15857=VLOOKUP($A15857,AGOTADOS!$A$3:$H$4997,1,FALSE),"AGOTADO","SI HAY"),"")</f>
        <v/>
      </c>
    </row>
    <row r="15857" spans="12:13" ht="18" customHeight="1" x14ac:dyDescent="0.25">
      <c r="L15857" s="516"/>
      <c r="M15857" s="410" t="str">
        <f>IFERROR(IF($A15858=VLOOKUP($A15858,AGOTADOS!$A$3:$H$4997,1,FALSE),"AGOTADO","SI HAY"),"")</f>
        <v/>
      </c>
    </row>
    <row r="15858" spans="12:13" ht="18" customHeight="1" x14ac:dyDescent="0.25">
      <c r="L15858" s="516"/>
      <c r="M15858" s="410" t="str">
        <f>IFERROR(IF($A15859=VLOOKUP($A15859,AGOTADOS!$A$3:$H$4997,1,FALSE),"AGOTADO","SI HAY"),"")</f>
        <v/>
      </c>
    </row>
    <row r="15859" spans="12:13" ht="18" customHeight="1" x14ac:dyDescent="0.25">
      <c r="L15859" s="516"/>
      <c r="M15859" s="410" t="str">
        <f>IFERROR(IF($A15860=VLOOKUP($A15860,AGOTADOS!$A$3:$H$4997,1,FALSE),"AGOTADO","SI HAY"),"")</f>
        <v/>
      </c>
    </row>
    <row r="15860" spans="12:13" ht="18" customHeight="1" x14ac:dyDescent="0.25">
      <c r="L15860" s="516"/>
      <c r="M15860" s="410" t="str">
        <f>IFERROR(IF($A15861=VLOOKUP($A15861,AGOTADOS!$A$3:$H$4997,1,FALSE),"AGOTADO","SI HAY"),"")</f>
        <v/>
      </c>
    </row>
    <row r="15861" spans="12:13" ht="18" customHeight="1" x14ac:dyDescent="0.25">
      <c r="L15861" s="516"/>
      <c r="M15861" s="410" t="str">
        <f>IFERROR(IF($A15862=VLOOKUP($A15862,AGOTADOS!$A$3:$H$4997,1,FALSE),"AGOTADO","SI HAY"),"")</f>
        <v/>
      </c>
    </row>
    <row r="15862" spans="12:13" ht="18" customHeight="1" x14ac:dyDescent="0.25">
      <c r="L15862" s="516"/>
      <c r="M15862" s="410" t="str">
        <f>IFERROR(IF($A15863=VLOOKUP($A15863,AGOTADOS!$A$3:$H$4997,1,FALSE),"AGOTADO","SI HAY"),"")</f>
        <v/>
      </c>
    </row>
    <row r="15863" spans="12:13" ht="18" customHeight="1" x14ac:dyDescent="0.25">
      <c r="L15863" s="516"/>
      <c r="M15863" s="410" t="str">
        <f>IFERROR(IF($A15864=VLOOKUP($A15864,AGOTADOS!$A$3:$H$4997,1,FALSE),"AGOTADO","SI HAY"),"")</f>
        <v/>
      </c>
    </row>
    <row r="15864" spans="12:13" ht="18" customHeight="1" x14ac:dyDescent="0.25">
      <c r="L15864" s="516"/>
      <c r="M15864" s="410" t="str">
        <f>IFERROR(IF($A15865=VLOOKUP($A15865,AGOTADOS!$A$3:$H$4997,1,FALSE),"AGOTADO","SI HAY"),"")</f>
        <v/>
      </c>
    </row>
    <row r="15865" spans="12:13" ht="18" customHeight="1" x14ac:dyDescent="0.25">
      <c r="L15865" s="516"/>
      <c r="M15865" s="410" t="str">
        <f>IFERROR(IF($A15866=VLOOKUP($A15866,AGOTADOS!$A$3:$H$4997,1,FALSE),"AGOTADO","SI HAY"),"")</f>
        <v/>
      </c>
    </row>
    <row r="15866" spans="12:13" ht="18" customHeight="1" x14ac:dyDescent="0.25">
      <c r="L15866" s="516"/>
      <c r="M15866" s="410" t="str">
        <f>IFERROR(IF($A15867=VLOOKUP($A15867,AGOTADOS!$A$3:$H$4997,1,FALSE),"AGOTADO","SI HAY"),"")</f>
        <v/>
      </c>
    </row>
    <row r="15867" spans="12:13" ht="18" customHeight="1" x14ac:dyDescent="0.25">
      <c r="L15867" s="516"/>
      <c r="M15867" s="410" t="str">
        <f>IFERROR(IF($A15868=VLOOKUP($A15868,AGOTADOS!$A$3:$H$4997,1,FALSE),"AGOTADO","SI HAY"),"")</f>
        <v/>
      </c>
    </row>
    <row r="15868" spans="12:13" ht="18" customHeight="1" x14ac:dyDescent="0.25">
      <c r="L15868" s="516"/>
      <c r="M15868" s="410" t="str">
        <f>IFERROR(IF($A15869=VLOOKUP($A15869,AGOTADOS!$A$3:$H$4997,1,FALSE),"AGOTADO","SI HAY"),"")</f>
        <v/>
      </c>
    </row>
    <row r="15869" spans="12:13" ht="18" customHeight="1" x14ac:dyDescent="0.25">
      <c r="L15869" s="516"/>
      <c r="M15869" s="410" t="str">
        <f>IFERROR(IF($A15870=VLOOKUP($A15870,AGOTADOS!$A$3:$H$4997,1,FALSE),"AGOTADO","SI HAY"),"")</f>
        <v/>
      </c>
    </row>
    <row r="15870" spans="12:13" ht="18" customHeight="1" x14ac:dyDescent="0.25">
      <c r="L15870" s="516"/>
      <c r="M15870" s="410" t="str">
        <f>IFERROR(IF($A15871=VLOOKUP($A15871,AGOTADOS!$A$3:$H$4997,1,FALSE),"AGOTADO","SI HAY"),"")</f>
        <v/>
      </c>
    </row>
    <row r="15871" spans="12:13" ht="18" customHeight="1" x14ac:dyDescent="0.25">
      <c r="L15871" s="516"/>
      <c r="M15871" s="410" t="str">
        <f>IFERROR(IF($A15872=VLOOKUP($A15872,AGOTADOS!$A$3:$H$4997,1,FALSE),"AGOTADO","SI HAY"),"")</f>
        <v/>
      </c>
    </row>
    <row r="15872" spans="12:13" ht="18" customHeight="1" x14ac:dyDescent="0.25">
      <c r="L15872" s="516"/>
      <c r="M15872" s="410" t="str">
        <f>IFERROR(IF($A15873=VLOOKUP($A15873,AGOTADOS!$A$3:$H$4997,1,FALSE),"AGOTADO","SI HAY"),"")</f>
        <v/>
      </c>
    </row>
    <row r="15873" spans="12:13" ht="18" customHeight="1" x14ac:dyDescent="0.25">
      <c r="L15873" s="516"/>
      <c r="M15873" s="410" t="str">
        <f>IFERROR(IF($A15874=VLOOKUP($A15874,AGOTADOS!$A$3:$H$4997,1,FALSE),"AGOTADO","SI HAY"),"")</f>
        <v/>
      </c>
    </row>
    <row r="15874" spans="12:13" ht="18" customHeight="1" x14ac:dyDescent="0.25">
      <c r="L15874" s="516"/>
      <c r="M15874" s="410" t="str">
        <f>IFERROR(IF($A15875=VLOOKUP($A15875,AGOTADOS!$A$3:$H$4997,1,FALSE),"AGOTADO","SI HAY"),"")</f>
        <v/>
      </c>
    </row>
    <row r="15875" spans="12:13" ht="18" customHeight="1" x14ac:dyDescent="0.25">
      <c r="L15875" s="516"/>
      <c r="M15875" s="410" t="str">
        <f>IFERROR(IF($A15876=VLOOKUP($A15876,AGOTADOS!$A$3:$H$4997,1,FALSE),"AGOTADO","SI HAY"),"")</f>
        <v/>
      </c>
    </row>
    <row r="15876" spans="12:13" ht="18" customHeight="1" x14ac:dyDescent="0.25">
      <c r="L15876" s="516"/>
      <c r="M15876" s="410" t="str">
        <f>IFERROR(IF($A15877=VLOOKUP($A15877,AGOTADOS!$A$3:$H$4997,1,FALSE),"AGOTADO","SI HAY"),"")</f>
        <v/>
      </c>
    </row>
    <row r="15877" spans="12:13" ht="18" customHeight="1" x14ac:dyDescent="0.25">
      <c r="L15877" s="516"/>
      <c r="M15877" s="410" t="str">
        <f>IFERROR(IF($A15878=VLOOKUP($A15878,AGOTADOS!$A$3:$H$4997,1,FALSE),"AGOTADO","SI HAY"),"")</f>
        <v/>
      </c>
    </row>
    <row r="15878" spans="12:13" ht="18" customHeight="1" x14ac:dyDescent="0.25">
      <c r="L15878" s="516"/>
      <c r="M15878" s="410" t="str">
        <f>IFERROR(IF($A15879=VLOOKUP($A15879,AGOTADOS!$A$3:$H$4997,1,FALSE),"AGOTADO","SI HAY"),"")</f>
        <v/>
      </c>
    </row>
    <row r="15879" spans="12:13" ht="18" customHeight="1" x14ac:dyDescent="0.25">
      <c r="L15879" s="516"/>
      <c r="M15879" s="410" t="str">
        <f>IFERROR(IF($A15880=VLOOKUP($A15880,AGOTADOS!$A$3:$H$4997,1,FALSE),"AGOTADO","SI HAY"),"")</f>
        <v/>
      </c>
    </row>
    <row r="15880" spans="12:13" ht="18" customHeight="1" x14ac:dyDescent="0.25">
      <c r="L15880" s="516"/>
      <c r="M15880" s="410" t="str">
        <f>IFERROR(IF($A15881=VLOOKUP($A15881,AGOTADOS!$A$3:$H$4997,1,FALSE),"AGOTADO","SI HAY"),"")</f>
        <v/>
      </c>
    </row>
    <row r="15881" spans="12:13" ht="18" customHeight="1" x14ac:dyDescent="0.25">
      <c r="L15881" s="516"/>
      <c r="M15881" s="410" t="str">
        <f>IFERROR(IF($A15882=VLOOKUP($A15882,AGOTADOS!$A$3:$H$4997,1,FALSE),"AGOTADO","SI HAY"),"")</f>
        <v/>
      </c>
    </row>
    <row r="15882" spans="12:13" ht="18" customHeight="1" x14ac:dyDescent="0.25">
      <c r="L15882" s="516"/>
      <c r="M15882" s="410" t="str">
        <f>IFERROR(IF($A15883=VLOOKUP($A15883,AGOTADOS!$A$3:$H$4997,1,FALSE),"AGOTADO","SI HAY"),"")</f>
        <v/>
      </c>
    </row>
    <row r="15883" spans="12:13" ht="18" customHeight="1" x14ac:dyDescent="0.25">
      <c r="L15883" s="516"/>
      <c r="M15883" s="410" t="str">
        <f>IFERROR(IF($A15884=VLOOKUP($A15884,AGOTADOS!$A$3:$H$4997,1,FALSE),"AGOTADO","SI HAY"),"")</f>
        <v/>
      </c>
    </row>
    <row r="15884" spans="12:13" ht="18" customHeight="1" x14ac:dyDescent="0.25">
      <c r="L15884" s="516"/>
      <c r="M15884" s="410" t="str">
        <f>IFERROR(IF($A15885=VLOOKUP($A15885,AGOTADOS!$A$3:$H$4997,1,FALSE),"AGOTADO","SI HAY"),"")</f>
        <v/>
      </c>
    </row>
    <row r="15885" spans="12:13" ht="18" customHeight="1" x14ac:dyDescent="0.25">
      <c r="L15885" s="516"/>
      <c r="M15885" s="410" t="str">
        <f>IFERROR(IF($A15886=VLOOKUP($A15886,AGOTADOS!$A$3:$H$4997,1,FALSE),"AGOTADO","SI HAY"),"")</f>
        <v/>
      </c>
    </row>
    <row r="15886" spans="12:13" ht="18" customHeight="1" x14ac:dyDescent="0.25">
      <c r="L15886" s="516"/>
      <c r="M15886" s="410" t="str">
        <f>IFERROR(IF($A15887=VLOOKUP($A15887,AGOTADOS!$A$3:$H$4997,1,FALSE),"AGOTADO","SI HAY"),"")</f>
        <v/>
      </c>
    </row>
    <row r="15887" spans="12:13" ht="18" customHeight="1" x14ac:dyDescent="0.25">
      <c r="L15887" s="516"/>
      <c r="M15887" s="410" t="str">
        <f>IFERROR(IF($A15888=VLOOKUP($A15888,AGOTADOS!$A$3:$H$4997,1,FALSE),"AGOTADO","SI HAY"),"")</f>
        <v/>
      </c>
    </row>
    <row r="15888" spans="12:13" ht="18" customHeight="1" x14ac:dyDescent="0.25">
      <c r="L15888" s="516"/>
      <c r="M15888" s="410" t="str">
        <f>IFERROR(IF($A15889=VLOOKUP($A15889,AGOTADOS!$A$3:$H$4997,1,FALSE),"AGOTADO","SI HAY"),"")</f>
        <v/>
      </c>
    </row>
    <row r="15889" spans="12:13" ht="18" customHeight="1" x14ac:dyDescent="0.25">
      <c r="L15889" s="516"/>
      <c r="M15889" s="410" t="str">
        <f>IFERROR(IF($A15890=VLOOKUP($A15890,AGOTADOS!$A$3:$H$4997,1,FALSE),"AGOTADO","SI HAY"),"")</f>
        <v/>
      </c>
    </row>
    <row r="15890" spans="12:13" ht="18" customHeight="1" x14ac:dyDescent="0.25">
      <c r="L15890" s="516"/>
      <c r="M15890" s="410" t="str">
        <f>IFERROR(IF($A15891=VLOOKUP($A15891,AGOTADOS!$A$3:$H$4997,1,FALSE),"AGOTADO","SI HAY"),"")</f>
        <v/>
      </c>
    </row>
    <row r="15891" spans="12:13" ht="18" customHeight="1" x14ac:dyDescent="0.25">
      <c r="L15891" s="516"/>
      <c r="M15891" s="410" t="str">
        <f>IFERROR(IF($A15892=VLOOKUP($A15892,AGOTADOS!$A$3:$H$4997,1,FALSE),"AGOTADO","SI HAY"),"")</f>
        <v/>
      </c>
    </row>
    <row r="15892" spans="12:13" ht="18" customHeight="1" x14ac:dyDescent="0.25">
      <c r="L15892" s="516"/>
      <c r="M15892" s="410" t="str">
        <f>IFERROR(IF($A15893=VLOOKUP($A15893,AGOTADOS!$A$3:$H$4997,1,FALSE),"AGOTADO","SI HAY"),"")</f>
        <v/>
      </c>
    </row>
    <row r="15893" spans="12:13" ht="18" customHeight="1" x14ac:dyDescent="0.25">
      <c r="L15893" s="516"/>
      <c r="M15893" s="410" t="str">
        <f>IFERROR(IF($A15894=VLOOKUP($A15894,AGOTADOS!$A$3:$H$4997,1,FALSE),"AGOTADO","SI HAY"),"")</f>
        <v/>
      </c>
    </row>
    <row r="15894" spans="12:13" ht="18" customHeight="1" x14ac:dyDescent="0.25">
      <c r="L15894" s="516"/>
      <c r="M15894" s="410" t="str">
        <f>IFERROR(IF($A15895=VLOOKUP($A15895,AGOTADOS!$A$3:$H$4997,1,FALSE),"AGOTADO","SI HAY"),"")</f>
        <v/>
      </c>
    </row>
    <row r="15895" spans="12:13" ht="18" customHeight="1" x14ac:dyDescent="0.25">
      <c r="L15895" s="516"/>
      <c r="M15895" s="410" t="str">
        <f>IFERROR(IF($A15896=VLOOKUP($A15896,AGOTADOS!$A$3:$H$4997,1,FALSE),"AGOTADO","SI HAY"),"")</f>
        <v/>
      </c>
    </row>
    <row r="15896" spans="12:13" ht="18" customHeight="1" x14ac:dyDescent="0.25">
      <c r="L15896" s="516"/>
      <c r="M15896" s="410" t="str">
        <f>IFERROR(IF($A15897=VLOOKUP($A15897,AGOTADOS!$A$3:$H$4997,1,FALSE),"AGOTADO","SI HAY"),"")</f>
        <v/>
      </c>
    </row>
    <row r="15897" spans="12:13" ht="18" customHeight="1" x14ac:dyDescent="0.25">
      <c r="L15897" s="516"/>
      <c r="M15897" s="410" t="str">
        <f>IFERROR(IF($A15898=VLOOKUP($A15898,AGOTADOS!$A$3:$H$4997,1,FALSE),"AGOTADO","SI HAY"),"")</f>
        <v/>
      </c>
    </row>
    <row r="15898" spans="12:13" ht="18" customHeight="1" x14ac:dyDescent="0.25">
      <c r="L15898" s="516"/>
      <c r="M15898" s="410" t="str">
        <f>IFERROR(IF($A15899=VLOOKUP($A15899,AGOTADOS!$A$3:$H$4997,1,FALSE),"AGOTADO","SI HAY"),"")</f>
        <v/>
      </c>
    </row>
    <row r="15899" spans="12:13" ht="18" customHeight="1" x14ac:dyDescent="0.25">
      <c r="L15899" s="516"/>
      <c r="M15899" s="410" t="str">
        <f>IFERROR(IF($A15900=VLOOKUP($A15900,AGOTADOS!$A$3:$H$4997,1,FALSE),"AGOTADO","SI HAY"),"")</f>
        <v/>
      </c>
    </row>
    <row r="15900" spans="12:13" ht="18" customHeight="1" x14ac:dyDescent="0.25">
      <c r="L15900" s="516"/>
      <c r="M15900" s="410" t="str">
        <f>IFERROR(IF($A15901=VLOOKUP($A15901,AGOTADOS!$A$3:$H$4997,1,FALSE),"AGOTADO","SI HAY"),"")</f>
        <v/>
      </c>
    </row>
    <row r="15901" spans="12:13" ht="18" customHeight="1" x14ac:dyDescent="0.25">
      <c r="L15901" s="516"/>
      <c r="M15901" s="410" t="str">
        <f>IFERROR(IF($A15902=VLOOKUP($A15902,AGOTADOS!$A$3:$H$4997,1,FALSE),"AGOTADO","SI HAY"),"")</f>
        <v/>
      </c>
    </row>
    <row r="15902" spans="12:13" ht="18" customHeight="1" x14ac:dyDescent="0.25">
      <c r="L15902" s="516"/>
      <c r="M15902" s="410" t="str">
        <f>IFERROR(IF($A15903=VLOOKUP($A15903,AGOTADOS!$A$3:$H$4997,1,FALSE),"AGOTADO","SI HAY"),"")</f>
        <v/>
      </c>
    </row>
    <row r="15903" spans="12:13" ht="18" customHeight="1" x14ac:dyDescent="0.25">
      <c r="L15903" s="516"/>
      <c r="M15903" s="410" t="str">
        <f>IFERROR(IF($A15904=VLOOKUP($A15904,AGOTADOS!$A$3:$H$4997,1,FALSE),"AGOTADO","SI HAY"),"")</f>
        <v/>
      </c>
    </row>
    <row r="15904" spans="12:13" ht="18" customHeight="1" x14ac:dyDescent="0.25">
      <c r="L15904" s="516"/>
      <c r="M15904" s="410" t="str">
        <f>IFERROR(IF($A15905=VLOOKUP($A15905,AGOTADOS!$A$3:$H$4997,1,FALSE),"AGOTADO","SI HAY"),"")</f>
        <v/>
      </c>
    </row>
    <row r="15905" spans="12:13" ht="18" customHeight="1" x14ac:dyDescent="0.25">
      <c r="L15905" s="516"/>
      <c r="M15905" s="410" t="str">
        <f>IFERROR(IF($A15906=VLOOKUP($A15906,AGOTADOS!$A$3:$H$4997,1,FALSE),"AGOTADO","SI HAY"),"")</f>
        <v/>
      </c>
    </row>
    <row r="15906" spans="12:13" ht="18" customHeight="1" x14ac:dyDescent="0.25">
      <c r="L15906" s="516"/>
      <c r="M15906" s="410" t="str">
        <f>IFERROR(IF($A15907=VLOOKUP($A15907,AGOTADOS!$A$3:$H$4997,1,FALSE),"AGOTADO","SI HAY"),"")</f>
        <v/>
      </c>
    </row>
    <row r="15907" spans="12:13" ht="18" customHeight="1" x14ac:dyDescent="0.25">
      <c r="L15907" s="516"/>
      <c r="M15907" s="410" t="str">
        <f>IFERROR(IF($A15908=VLOOKUP($A15908,AGOTADOS!$A$3:$H$4997,1,FALSE),"AGOTADO","SI HAY"),"")</f>
        <v/>
      </c>
    </row>
    <row r="15908" spans="12:13" ht="18" customHeight="1" x14ac:dyDescent="0.25">
      <c r="L15908" s="516"/>
      <c r="M15908" s="410" t="str">
        <f>IFERROR(IF($A15909=VLOOKUP($A15909,AGOTADOS!$A$3:$H$4997,1,FALSE),"AGOTADO","SI HAY"),"")</f>
        <v/>
      </c>
    </row>
    <row r="15909" spans="12:13" ht="18" customHeight="1" x14ac:dyDescent="0.25">
      <c r="L15909" s="516"/>
      <c r="M15909" s="410" t="str">
        <f>IFERROR(IF($A15910=VLOOKUP($A15910,AGOTADOS!$A$3:$H$4997,1,FALSE),"AGOTADO","SI HAY"),"")</f>
        <v/>
      </c>
    </row>
    <row r="15910" spans="12:13" ht="18" customHeight="1" x14ac:dyDescent="0.25">
      <c r="L15910" s="516"/>
      <c r="M15910" s="410" t="str">
        <f>IFERROR(IF($A15911=VLOOKUP($A15911,AGOTADOS!$A$3:$H$4997,1,FALSE),"AGOTADO","SI HAY"),"")</f>
        <v/>
      </c>
    </row>
    <row r="15911" spans="12:13" ht="18" customHeight="1" x14ac:dyDescent="0.25">
      <c r="L15911" s="516"/>
      <c r="M15911" s="410" t="str">
        <f>IFERROR(IF($A15912=VLOOKUP($A15912,AGOTADOS!$A$3:$H$4997,1,FALSE),"AGOTADO","SI HAY"),"")</f>
        <v/>
      </c>
    </row>
    <row r="15912" spans="12:13" ht="18" customHeight="1" x14ac:dyDescent="0.25">
      <c r="L15912" s="516"/>
      <c r="M15912" s="410" t="str">
        <f>IFERROR(IF($A15913=VLOOKUP($A15913,AGOTADOS!$A$3:$H$4997,1,FALSE),"AGOTADO","SI HAY"),"")</f>
        <v/>
      </c>
    </row>
    <row r="15913" spans="12:13" ht="18" customHeight="1" x14ac:dyDescent="0.25">
      <c r="L15913" s="516"/>
      <c r="M15913" s="410" t="str">
        <f>IFERROR(IF($A15914=VLOOKUP($A15914,AGOTADOS!$A$3:$H$4997,1,FALSE),"AGOTADO","SI HAY"),"")</f>
        <v/>
      </c>
    </row>
    <row r="15914" spans="12:13" ht="18" customHeight="1" x14ac:dyDescent="0.25">
      <c r="L15914" s="516"/>
      <c r="M15914" s="410" t="str">
        <f>IFERROR(IF($A15915=VLOOKUP($A15915,AGOTADOS!$A$3:$H$4997,1,FALSE),"AGOTADO","SI HAY"),"")</f>
        <v/>
      </c>
    </row>
    <row r="15915" spans="12:13" ht="18" customHeight="1" x14ac:dyDescent="0.25">
      <c r="L15915" s="516"/>
      <c r="M15915" s="410" t="str">
        <f>IFERROR(IF($A15916=VLOOKUP($A15916,AGOTADOS!$A$3:$H$4997,1,FALSE),"AGOTADO","SI HAY"),"")</f>
        <v/>
      </c>
    </row>
    <row r="15916" spans="12:13" ht="18" customHeight="1" x14ac:dyDescent="0.25">
      <c r="L15916" s="516"/>
      <c r="M15916" s="410" t="str">
        <f>IFERROR(IF($A15917=VLOOKUP($A15917,AGOTADOS!$A$3:$H$4997,1,FALSE),"AGOTADO","SI HAY"),"")</f>
        <v/>
      </c>
    </row>
    <row r="15917" spans="12:13" ht="18" customHeight="1" x14ac:dyDescent="0.25">
      <c r="L15917" s="516"/>
      <c r="M15917" s="410" t="str">
        <f>IFERROR(IF($A15918=VLOOKUP($A15918,AGOTADOS!$A$3:$H$4997,1,FALSE),"AGOTADO","SI HAY"),"")</f>
        <v/>
      </c>
    </row>
    <row r="15918" spans="12:13" ht="18" customHeight="1" x14ac:dyDescent="0.25">
      <c r="L15918" s="516"/>
      <c r="M15918" s="410" t="str">
        <f>IFERROR(IF($A15919=VLOOKUP($A15919,AGOTADOS!$A$3:$H$4997,1,FALSE),"AGOTADO","SI HAY"),"")</f>
        <v/>
      </c>
    </row>
    <row r="15919" spans="12:13" ht="18" customHeight="1" x14ac:dyDescent="0.25">
      <c r="L15919" s="516"/>
      <c r="M15919" s="410" t="str">
        <f>IFERROR(IF($A15920=VLOOKUP($A15920,AGOTADOS!$A$3:$H$4997,1,FALSE),"AGOTADO","SI HAY"),"")</f>
        <v/>
      </c>
    </row>
    <row r="15920" spans="12:13" ht="18" customHeight="1" x14ac:dyDescent="0.25">
      <c r="L15920" s="516"/>
      <c r="M15920" s="410" t="str">
        <f>IFERROR(IF($A15921=VLOOKUP($A15921,AGOTADOS!$A$3:$H$4997,1,FALSE),"AGOTADO","SI HAY"),"")</f>
        <v/>
      </c>
    </row>
    <row r="15921" spans="12:13" ht="18" customHeight="1" x14ac:dyDescent="0.25">
      <c r="L15921" s="516"/>
      <c r="M15921" s="410" t="str">
        <f>IFERROR(IF($A15922=VLOOKUP($A15922,AGOTADOS!$A$3:$H$4997,1,FALSE),"AGOTADO","SI HAY"),"")</f>
        <v/>
      </c>
    </row>
    <row r="15922" spans="12:13" ht="18" customHeight="1" x14ac:dyDescent="0.25">
      <c r="L15922" s="516"/>
      <c r="M15922" s="410" t="str">
        <f>IFERROR(IF($A15923=VLOOKUP($A15923,AGOTADOS!$A$3:$H$4997,1,FALSE),"AGOTADO","SI HAY"),"")</f>
        <v/>
      </c>
    </row>
    <row r="15923" spans="12:13" ht="18" customHeight="1" x14ac:dyDescent="0.25">
      <c r="L15923" s="516"/>
      <c r="M15923" s="410" t="str">
        <f>IFERROR(IF($A15924=VLOOKUP($A15924,AGOTADOS!$A$3:$H$4997,1,FALSE),"AGOTADO","SI HAY"),"")</f>
        <v/>
      </c>
    </row>
    <row r="15924" spans="12:13" ht="18" customHeight="1" x14ac:dyDescent="0.25">
      <c r="L15924" s="516"/>
      <c r="M15924" s="410" t="str">
        <f>IFERROR(IF($A15925=VLOOKUP($A15925,AGOTADOS!$A$3:$H$4997,1,FALSE),"AGOTADO","SI HAY"),"")</f>
        <v/>
      </c>
    </row>
    <row r="15925" spans="12:13" ht="18" customHeight="1" x14ac:dyDescent="0.25">
      <c r="L15925" s="516"/>
      <c r="M15925" s="410" t="str">
        <f>IFERROR(IF($A15926=VLOOKUP($A15926,AGOTADOS!$A$3:$H$4997,1,FALSE),"AGOTADO","SI HAY"),"")</f>
        <v/>
      </c>
    </row>
    <row r="15926" spans="12:13" ht="18" customHeight="1" x14ac:dyDescent="0.25">
      <c r="L15926" s="516"/>
      <c r="M15926" s="410" t="str">
        <f>IFERROR(IF($A15927=VLOOKUP($A15927,AGOTADOS!$A$3:$H$4997,1,FALSE),"AGOTADO","SI HAY"),"")</f>
        <v/>
      </c>
    </row>
    <row r="15927" spans="12:13" ht="18" customHeight="1" x14ac:dyDescent="0.25">
      <c r="L15927" s="516"/>
      <c r="M15927" s="410" t="str">
        <f>IFERROR(IF($A15928=VLOOKUP($A15928,AGOTADOS!$A$3:$H$4997,1,FALSE),"AGOTADO","SI HAY"),"")</f>
        <v/>
      </c>
    </row>
    <row r="15928" spans="12:13" ht="18" customHeight="1" x14ac:dyDescent="0.25">
      <c r="L15928" s="516"/>
      <c r="M15928" s="410" t="str">
        <f>IFERROR(IF($A15929=VLOOKUP($A15929,AGOTADOS!$A$3:$H$4997,1,FALSE),"AGOTADO","SI HAY"),"")</f>
        <v/>
      </c>
    </row>
    <row r="15929" spans="12:13" ht="18" customHeight="1" x14ac:dyDescent="0.25">
      <c r="L15929" s="516"/>
      <c r="M15929" s="410" t="str">
        <f>IFERROR(IF($A15930=VLOOKUP($A15930,AGOTADOS!$A$3:$H$4997,1,FALSE),"AGOTADO","SI HAY"),"")</f>
        <v/>
      </c>
    </row>
    <row r="15930" spans="12:13" ht="18" customHeight="1" x14ac:dyDescent="0.25">
      <c r="L15930" s="516"/>
      <c r="M15930" s="410" t="str">
        <f>IFERROR(IF($A15931=VLOOKUP($A15931,AGOTADOS!$A$3:$H$4997,1,FALSE),"AGOTADO","SI HAY"),"")</f>
        <v/>
      </c>
    </row>
    <row r="15931" spans="12:13" ht="18" customHeight="1" x14ac:dyDescent="0.25">
      <c r="L15931" s="516"/>
      <c r="M15931" s="410" t="str">
        <f>IFERROR(IF($A15932=VLOOKUP($A15932,AGOTADOS!$A$3:$H$4997,1,FALSE),"AGOTADO","SI HAY"),"")</f>
        <v/>
      </c>
    </row>
    <row r="15932" spans="12:13" ht="18" customHeight="1" x14ac:dyDescent="0.25">
      <c r="L15932" s="516"/>
      <c r="M15932" s="410" t="str">
        <f>IFERROR(IF($A15933=VLOOKUP($A15933,AGOTADOS!$A$3:$H$4997,1,FALSE),"AGOTADO","SI HAY"),"")</f>
        <v/>
      </c>
    </row>
    <row r="15933" spans="12:13" ht="18" customHeight="1" x14ac:dyDescent="0.25">
      <c r="L15933" s="516"/>
      <c r="M15933" s="410" t="str">
        <f>IFERROR(IF($A15934=VLOOKUP($A15934,AGOTADOS!$A$3:$H$4997,1,FALSE),"AGOTADO","SI HAY"),"")</f>
        <v/>
      </c>
    </row>
    <row r="15934" spans="12:13" ht="18" customHeight="1" x14ac:dyDescent="0.25">
      <c r="L15934" s="516"/>
      <c r="M15934" s="410" t="str">
        <f>IFERROR(IF($A15935=VLOOKUP($A15935,AGOTADOS!$A$3:$H$4997,1,FALSE),"AGOTADO","SI HAY"),"")</f>
        <v/>
      </c>
    </row>
    <row r="15935" spans="12:13" ht="18" customHeight="1" x14ac:dyDescent="0.25">
      <c r="L15935" s="516"/>
      <c r="M15935" s="410" t="str">
        <f>IFERROR(IF($A15936=VLOOKUP($A15936,AGOTADOS!$A$3:$H$4997,1,FALSE),"AGOTADO","SI HAY"),"")</f>
        <v/>
      </c>
    </row>
    <row r="15936" spans="12:13" ht="18" customHeight="1" x14ac:dyDescent="0.25">
      <c r="L15936" s="516"/>
      <c r="M15936" s="410" t="str">
        <f>IFERROR(IF($A15937=VLOOKUP($A15937,AGOTADOS!$A$3:$H$4997,1,FALSE),"AGOTADO","SI HAY"),"")</f>
        <v/>
      </c>
    </row>
    <row r="15937" spans="12:13" ht="18" customHeight="1" x14ac:dyDescent="0.25">
      <c r="L15937" s="516"/>
      <c r="M15937" s="410" t="str">
        <f>IFERROR(IF($A15938=VLOOKUP($A15938,AGOTADOS!$A$3:$H$4997,1,FALSE),"AGOTADO","SI HAY"),"")</f>
        <v/>
      </c>
    </row>
    <row r="15938" spans="12:13" ht="18" customHeight="1" x14ac:dyDescent="0.25">
      <c r="L15938" s="516"/>
      <c r="M15938" s="410" t="str">
        <f>IFERROR(IF($A15939=VLOOKUP($A15939,AGOTADOS!$A$3:$H$4997,1,FALSE),"AGOTADO","SI HAY"),"")</f>
        <v/>
      </c>
    </row>
    <row r="15939" spans="12:13" ht="18" customHeight="1" x14ac:dyDescent="0.25">
      <c r="L15939" s="516"/>
      <c r="M15939" s="410" t="str">
        <f>IFERROR(IF($A15940=VLOOKUP($A15940,AGOTADOS!$A$3:$H$4997,1,FALSE),"AGOTADO","SI HAY"),"")</f>
        <v/>
      </c>
    </row>
    <row r="15940" spans="12:13" ht="18" customHeight="1" x14ac:dyDescent="0.25">
      <c r="L15940" s="516"/>
      <c r="M15940" s="410" t="str">
        <f>IFERROR(IF($A15941=VLOOKUP($A15941,AGOTADOS!$A$3:$H$4997,1,FALSE),"AGOTADO","SI HAY"),"")</f>
        <v/>
      </c>
    </row>
    <row r="15941" spans="12:13" ht="18" customHeight="1" x14ac:dyDescent="0.25">
      <c r="L15941" s="516"/>
      <c r="M15941" s="410" t="str">
        <f>IFERROR(IF($A15942=VLOOKUP($A15942,AGOTADOS!$A$3:$H$4997,1,FALSE),"AGOTADO","SI HAY"),"")</f>
        <v/>
      </c>
    </row>
    <row r="15942" spans="12:13" ht="18" customHeight="1" x14ac:dyDescent="0.25">
      <c r="L15942" s="516"/>
      <c r="M15942" s="410" t="str">
        <f>IFERROR(IF($A15943=VLOOKUP($A15943,AGOTADOS!$A$3:$H$4997,1,FALSE),"AGOTADO","SI HAY"),"")</f>
        <v/>
      </c>
    </row>
    <row r="15943" spans="12:13" ht="18" customHeight="1" x14ac:dyDescent="0.25">
      <c r="L15943" s="516"/>
      <c r="M15943" s="410" t="str">
        <f>IFERROR(IF($A15944=VLOOKUP($A15944,AGOTADOS!$A$3:$H$4997,1,FALSE),"AGOTADO","SI HAY"),"")</f>
        <v/>
      </c>
    </row>
    <row r="15944" spans="12:13" ht="18" customHeight="1" x14ac:dyDescent="0.25">
      <c r="L15944" s="516"/>
      <c r="M15944" s="410" t="str">
        <f>IFERROR(IF($A15945=VLOOKUP($A15945,AGOTADOS!$A$3:$H$4997,1,FALSE),"AGOTADO","SI HAY"),"")</f>
        <v/>
      </c>
    </row>
    <row r="15945" spans="12:13" ht="18" customHeight="1" x14ac:dyDescent="0.25">
      <c r="L15945" s="516"/>
      <c r="M15945" s="410" t="str">
        <f>IFERROR(IF($A15946=VLOOKUP($A15946,AGOTADOS!$A$3:$H$4997,1,FALSE),"AGOTADO","SI HAY"),"")</f>
        <v/>
      </c>
    </row>
    <row r="15946" spans="12:13" ht="18" customHeight="1" x14ac:dyDescent="0.25">
      <c r="L15946" s="516"/>
      <c r="M15946" s="410" t="str">
        <f>IFERROR(IF($A15947=VLOOKUP($A15947,AGOTADOS!$A$3:$H$4997,1,FALSE),"AGOTADO","SI HAY"),"")</f>
        <v/>
      </c>
    </row>
    <row r="15947" spans="12:13" ht="18" customHeight="1" x14ac:dyDescent="0.25">
      <c r="L15947" s="516"/>
      <c r="M15947" s="410" t="str">
        <f>IFERROR(IF($A15948=VLOOKUP($A15948,AGOTADOS!$A$3:$H$4997,1,FALSE),"AGOTADO","SI HAY"),"")</f>
        <v/>
      </c>
    </row>
    <row r="15948" spans="12:13" ht="18" customHeight="1" x14ac:dyDescent="0.25">
      <c r="L15948" s="516"/>
      <c r="M15948" s="410" t="str">
        <f>IFERROR(IF($A15949=VLOOKUP($A15949,AGOTADOS!$A$3:$H$4997,1,FALSE),"AGOTADO","SI HAY"),"")</f>
        <v/>
      </c>
    </row>
    <row r="15949" spans="12:13" ht="18" customHeight="1" x14ac:dyDescent="0.25">
      <c r="L15949" s="516"/>
      <c r="M15949" s="410" t="str">
        <f>IFERROR(IF($A15950=VLOOKUP($A15950,AGOTADOS!$A$3:$H$4997,1,FALSE),"AGOTADO","SI HAY"),"")</f>
        <v/>
      </c>
    </row>
    <row r="15950" spans="12:13" ht="18" customHeight="1" x14ac:dyDescent="0.25">
      <c r="L15950" s="516"/>
      <c r="M15950" s="410" t="str">
        <f>IFERROR(IF($A15951=VLOOKUP($A15951,AGOTADOS!$A$3:$H$4997,1,FALSE),"AGOTADO","SI HAY"),"")</f>
        <v/>
      </c>
    </row>
    <row r="15951" spans="12:13" ht="18" customHeight="1" x14ac:dyDescent="0.25">
      <c r="L15951" s="516"/>
      <c r="M15951" s="410" t="str">
        <f>IFERROR(IF($A15952=VLOOKUP($A15952,AGOTADOS!$A$3:$H$4997,1,FALSE),"AGOTADO","SI HAY"),"")</f>
        <v/>
      </c>
    </row>
    <row r="15952" spans="12:13" ht="18" customHeight="1" x14ac:dyDescent="0.25">
      <c r="L15952" s="516"/>
      <c r="M15952" s="410" t="str">
        <f>IFERROR(IF($A15953=VLOOKUP($A15953,AGOTADOS!$A$3:$H$4997,1,FALSE),"AGOTADO","SI HAY"),"")</f>
        <v/>
      </c>
    </row>
    <row r="15953" spans="12:13" ht="18" customHeight="1" x14ac:dyDescent="0.25">
      <c r="L15953" s="516"/>
      <c r="M15953" s="410" t="str">
        <f>IFERROR(IF($A15954=VLOOKUP($A15954,AGOTADOS!$A$3:$H$4997,1,FALSE),"AGOTADO","SI HAY"),"")</f>
        <v/>
      </c>
    </row>
    <row r="15954" spans="12:13" ht="18" customHeight="1" x14ac:dyDescent="0.25">
      <c r="L15954" s="516"/>
      <c r="M15954" s="410" t="str">
        <f>IFERROR(IF($A15955=VLOOKUP($A15955,AGOTADOS!$A$3:$H$4997,1,FALSE),"AGOTADO","SI HAY"),"")</f>
        <v/>
      </c>
    </row>
    <row r="15955" spans="12:13" ht="18" customHeight="1" x14ac:dyDescent="0.25">
      <c r="L15955" s="516"/>
      <c r="M15955" s="410" t="str">
        <f>IFERROR(IF($A15956=VLOOKUP($A15956,AGOTADOS!$A$3:$H$4997,1,FALSE),"AGOTADO","SI HAY"),"")</f>
        <v/>
      </c>
    </row>
    <row r="15956" spans="12:13" ht="18" customHeight="1" x14ac:dyDescent="0.25">
      <c r="L15956" s="516"/>
      <c r="M15956" s="410" t="str">
        <f>IFERROR(IF($A15957=VLOOKUP($A15957,AGOTADOS!$A$3:$H$4997,1,FALSE),"AGOTADO","SI HAY"),"")</f>
        <v/>
      </c>
    </row>
    <row r="15957" spans="12:13" ht="18" customHeight="1" x14ac:dyDescent="0.25">
      <c r="L15957" s="516"/>
      <c r="M15957" s="410" t="str">
        <f>IFERROR(IF($A15958=VLOOKUP($A15958,AGOTADOS!$A$3:$H$4997,1,FALSE),"AGOTADO","SI HAY"),"")</f>
        <v/>
      </c>
    </row>
    <row r="15958" spans="12:13" ht="18" customHeight="1" x14ac:dyDescent="0.25">
      <c r="L15958" s="516"/>
      <c r="M15958" s="410" t="str">
        <f>IFERROR(IF($A15959=VLOOKUP($A15959,AGOTADOS!$A$3:$H$4997,1,FALSE),"AGOTADO","SI HAY"),"")</f>
        <v/>
      </c>
    </row>
    <row r="15959" spans="12:13" ht="18" customHeight="1" x14ac:dyDescent="0.25">
      <c r="L15959" s="516"/>
      <c r="M15959" s="410" t="str">
        <f>IFERROR(IF($A15960=VLOOKUP($A15960,AGOTADOS!$A$3:$H$4997,1,FALSE),"AGOTADO","SI HAY"),"")</f>
        <v/>
      </c>
    </row>
    <row r="15960" spans="12:13" ht="18" customHeight="1" x14ac:dyDescent="0.25">
      <c r="L15960" s="516"/>
      <c r="M15960" s="410" t="str">
        <f>IFERROR(IF($A15961=VLOOKUP($A15961,AGOTADOS!$A$3:$H$4997,1,FALSE),"AGOTADO","SI HAY"),"")</f>
        <v/>
      </c>
    </row>
    <row r="15961" spans="12:13" ht="18" customHeight="1" x14ac:dyDescent="0.25">
      <c r="L15961" s="516"/>
      <c r="M15961" s="410" t="str">
        <f>IFERROR(IF($A15962=VLOOKUP($A15962,AGOTADOS!$A$3:$H$4997,1,FALSE),"AGOTADO","SI HAY"),"")</f>
        <v/>
      </c>
    </row>
    <row r="15962" spans="12:13" ht="18" customHeight="1" x14ac:dyDescent="0.25">
      <c r="L15962" s="516"/>
      <c r="M15962" s="410" t="str">
        <f>IFERROR(IF($A15963=VLOOKUP($A15963,AGOTADOS!$A$3:$H$4997,1,FALSE),"AGOTADO","SI HAY"),"")</f>
        <v/>
      </c>
    </row>
    <row r="15963" spans="12:13" ht="18" customHeight="1" x14ac:dyDescent="0.25">
      <c r="L15963" s="516"/>
      <c r="M15963" s="410" t="str">
        <f>IFERROR(IF($A15964=VLOOKUP($A15964,AGOTADOS!$A$3:$H$4997,1,FALSE),"AGOTADO","SI HAY"),"")</f>
        <v/>
      </c>
    </row>
    <row r="15964" spans="12:13" ht="18" customHeight="1" x14ac:dyDescent="0.25">
      <c r="L15964" s="516"/>
      <c r="M15964" s="410" t="str">
        <f>IFERROR(IF($A15965=VLOOKUP($A15965,AGOTADOS!$A$3:$H$4997,1,FALSE),"AGOTADO","SI HAY"),"")</f>
        <v/>
      </c>
    </row>
    <row r="15965" spans="12:13" ht="18" customHeight="1" x14ac:dyDescent="0.25">
      <c r="L15965" s="516"/>
      <c r="M15965" s="410" t="str">
        <f>IFERROR(IF($A15966=VLOOKUP($A15966,AGOTADOS!$A$3:$H$4997,1,FALSE),"AGOTADO","SI HAY"),"")</f>
        <v/>
      </c>
    </row>
    <row r="15966" spans="12:13" ht="18" customHeight="1" x14ac:dyDescent="0.25">
      <c r="L15966" s="516"/>
      <c r="M15966" s="410" t="str">
        <f>IFERROR(IF($A15967=VLOOKUP($A15967,AGOTADOS!$A$3:$H$4997,1,FALSE),"AGOTADO","SI HAY"),"")</f>
        <v/>
      </c>
    </row>
    <row r="15967" spans="12:13" ht="18" customHeight="1" x14ac:dyDescent="0.25">
      <c r="L15967" s="516"/>
      <c r="M15967" s="410" t="str">
        <f>IFERROR(IF($A15968=VLOOKUP($A15968,AGOTADOS!$A$3:$H$4997,1,FALSE),"AGOTADO","SI HAY"),"")</f>
        <v/>
      </c>
    </row>
    <row r="15968" spans="12:13" ht="18" customHeight="1" x14ac:dyDescent="0.25">
      <c r="L15968" s="516"/>
      <c r="M15968" s="410" t="str">
        <f>IFERROR(IF($A15969=VLOOKUP($A15969,AGOTADOS!$A$3:$H$4997,1,FALSE),"AGOTADO","SI HAY"),"")</f>
        <v/>
      </c>
    </row>
    <row r="15969" spans="12:13" ht="18" customHeight="1" x14ac:dyDescent="0.25">
      <c r="L15969" s="516"/>
      <c r="M15969" s="410" t="str">
        <f>IFERROR(IF($A15970=VLOOKUP($A15970,AGOTADOS!$A$3:$H$4997,1,FALSE),"AGOTADO","SI HAY"),"")</f>
        <v/>
      </c>
    </row>
    <row r="15970" spans="12:13" ht="18" customHeight="1" x14ac:dyDescent="0.25">
      <c r="L15970" s="516"/>
      <c r="M15970" s="410" t="str">
        <f>IFERROR(IF($A15971=VLOOKUP($A15971,AGOTADOS!$A$3:$H$4997,1,FALSE),"AGOTADO","SI HAY"),"")</f>
        <v/>
      </c>
    </row>
    <row r="15971" spans="12:13" ht="18" customHeight="1" x14ac:dyDescent="0.25">
      <c r="L15971" s="516"/>
      <c r="M15971" s="410" t="str">
        <f>IFERROR(IF($A15972=VLOOKUP($A15972,AGOTADOS!$A$3:$H$4997,1,FALSE),"AGOTADO","SI HAY"),"")</f>
        <v/>
      </c>
    </row>
    <row r="15972" spans="12:13" ht="18" customHeight="1" x14ac:dyDescent="0.25">
      <c r="L15972" s="516"/>
      <c r="M15972" s="410" t="str">
        <f>IFERROR(IF($A15973=VLOOKUP($A15973,AGOTADOS!$A$3:$H$4997,1,FALSE),"AGOTADO","SI HAY"),"")</f>
        <v/>
      </c>
    </row>
    <row r="15973" spans="12:13" ht="18" customHeight="1" x14ac:dyDescent="0.25">
      <c r="L15973" s="516"/>
      <c r="M15973" s="410" t="str">
        <f>IFERROR(IF($A15974=VLOOKUP($A15974,AGOTADOS!$A$3:$H$4997,1,FALSE),"AGOTADO","SI HAY"),"")</f>
        <v/>
      </c>
    </row>
    <row r="15974" spans="12:13" ht="18" customHeight="1" x14ac:dyDescent="0.25">
      <c r="L15974" s="516"/>
      <c r="M15974" s="410" t="str">
        <f>IFERROR(IF($A15975=VLOOKUP($A15975,AGOTADOS!$A$3:$H$4997,1,FALSE),"AGOTADO","SI HAY"),"")</f>
        <v/>
      </c>
    </row>
    <row r="15975" spans="12:13" ht="18" customHeight="1" x14ac:dyDescent="0.25">
      <c r="L15975" s="516"/>
      <c r="M15975" s="410" t="str">
        <f>IFERROR(IF($A15976=VLOOKUP($A15976,AGOTADOS!$A$3:$H$4997,1,FALSE),"AGOTADO","SI HAY"),"")</f>
        <v/>
      </c>
    </row>
    <row r="15976" spans="12:13" ht="18" customHeight="1" x14ac:dyDescent="0.25">
      <c r="L15976" s="516"/>
      <c r="M15976" s="410" t="str">
        <f>IFERROR(IF($A15977=VLOOKUP($A15977,AGOTADOS!$A$3:$H$4997,1,FALSE),"AGOTADO","SI HAY"),"")</f>
        <v/>
      </c>
    </row>
    <row r="15977" spans="12:13" ht="18" customHeight="1" x14ac:dyDescent="0.25">
      <c r="L15977" s="516"/>
      <c r="M15977" s="410" t="str">
        <f>IFERROR(IF($A15978=VLOOKUP($A15978,AGOTADOS!$A$3:$H$4997,1,FALSE),"AGOTADO","SI HAY"),"")</f>
        <v/>
      </c>
    </row>
    <row r="15978" spans="12:13" ht="18" customHeight="1" x14ac:dyDescent="0.25">
      <c r="L15978" s="516"/>
      <c r="M15978" s="410" t="str">
        <f>IFERROR(IF($A15979=VLOOKUP($A15979,AGOTADOS!$A$3:$H$4997,1,FALSE),"AGOTADO","SI HAY"),"")</f>
        <v/>
      </c>
    </row>
    <row r="15979" spans="12:13" ht="18" customHeight="1" x14ac:dyDescent="0.25">
      <c r="L15979" s="516"/>
      <c r="M15979" s="410" t="str">
        <f>IFERROR(IF($A15980=VLOOKUP($A15980,AGOTADOS!$A$3:$H$4997,1,FALSE),"AGOTADO","SI HAY"),"")</f>
        <v/>
      </c>
    </row>
    <row r="15980" spans="12:13" ht="18" customHeight="1" x14ac:dyDescent="0.25">
      <c r="L15980" s="516"/>
      <c r="M15980" s="410" t="str">
        <f>IFERROR(IF($A15981=VLOOKUP($A15981,AGOTADOS!$A$3:$H$4997,1,FALSE),"AGOTADO","SI HAY"),"")</f>
        <v/>
      </c>
    </row>
    <row r="15981" spans="12:13" ht="18" customHeight="1" x14ac:dyDescent="0.25">
      <c r="L15981" s="516"/>
      <c r="M15981" s="410" t="str">
        <f>IFERROR(IF($A15982=VLOOKUP($A15982,AGOTADOS!$A$3:$H$4997,1,FALSE),"AGOTADO","SI HAY"),"")</f>
        <v/>
      </c>
    </row>
    <row r="15982" spans="12:13" ht="18" customHeight="1" x14ac:dyDescent="0.25">
      <c r="L15982" s="516"/>
      <c r="M15982" s="410" t="str">
        <f>IFERROR(IF($A15983=VLOOKUP($A15983,AGOTADOS!$A$3:$H$4997,1,FALSE),"AGOTADO","SI HAY"),"")</f>
        <v/>
      </c>
    </row>
    <row r="15983" spans="12:13" ht="18" customHeight="1" x14ac:dyDescent="0.25">
      <c r="L15983" s="516"/>
      <c r="M15983" s="410" t="str">
        <f>IFERROR(IF($A15984=VLOOKUP($A15984,AGOTADOS!$A$3:$H$4997,1,FALSE),"AGOTADO","SI HAY"),"")</f>
        <v/>
      </c>
    </row>
    <row r="15984" spans="12:13" ht="18" customHeight="1" x14ac:dyDescent="0.25">
      <c r="L15984" s="516"/>
      <c r="M15984" s="410" t="str">
        <f>IFERROR(IF($A15985=VLOOKUP($A15985,AGOTADOS!$A$3:$H$4997,1,FALSE),"AGOTADO","SI HAY"),"")</f>
        <v/>
      </c>
    </row>
    <row r="15985" spans="12:13" ht="18" customHeight="1" x14ac:dyDescent="0.25">
      <c r="L15985" s="516"/>
      <c r="M15985" s="410" t="str">
        <f>IFERROR(IF($A15986=VLOOKUP($A15986,AGOTADOS!$A$3:$H$4997,1,FALSE),"AGOTADO","SI HAY"),"")</f>
        <v/>
      </c>
    </row>
    <row r="15986" spans="12:13" ht="18" customHeight="1" x14ac:dyDescent="0.25">
      <c r="L15986" s="516"/>
      <c r="M15986" s="410" t="str">
        <f>IFERROR(IF($A15987=VLOOKUP($A15987,AGOTADOS!$A$3:$H$4997,1,FALSE),"AGOTADO","SI HAY"),"")</f>
        <v/>
      </c>
    </row>
    <row r="15987" spans="12:13" ht="18" customHeight="1" x14ac:dyDescent="0.25">
      <c r="L15987" s="516"/>
      <c r="M15987" s="410" t="str">
        <f>IFERROR(IF($A15988=VLOOKUP($A15988,AGOTADOS!$A$3:$H$4997,1,FALSE),"AGOTADO","SI HAY"),"")</f>
        <v/>
      </c>
    </row>
    <row r="15988" spans="12:13" ht="18" customHeight="1" x14ac:dyDescent="0.25">
      <c r="L15988" s="516"/>
      <c r="M15988" s="410" t="str">
        <f>IFERROR(IF($A15989=VLOOKUP($A15989,AGOTADOS!$A$3:$H$4997,1,FALSE),"AGOTADO","SI HAY"),"")</f>
        <v/>
      </c>
    </row>
    <row r="15989" spans="12:13" ht="18" customHeight="1" x14ac:dyDescent="0.25">
      <c r="L15989" s="516"/>
      <c r="M15989" s="410" t="str">
        <f>IFERROR(IF($A15990=VLOOKUP($A15990,AGOTADOS!$A$3:$H$4997,1,FALSE),"AGOTADO","SI HAY"),"")</f>
        <v/>
      </c>
    </row>
    <row r="15990" spans="12:13" ht="18" customHeight="1" x14ac:dyDescent="0.25">
      <c r="L15990" s="516"/>
      <c r="M15990" s="410" t="str">
        <f>IFERROR(IF($A15991=VLOOKUP($A15991,AGOTADOS!$A$3:$H$4997,1,FALSE),"AGOTADO","SI HAY"),"")</f>
        <v/>
      </c>
    </row>
    <row r="15991" spans="12:13" ht="18" customHeight="1" x14ac:dyDescent="0.25">
      <c r="L15991" s="516"/>
      <c r="M15991" s="410" t="str">
        <f>IFERROR(IF($A15992=VLOOKUP($A15992,AGOTADOS!$A$3:$H$4997,1,FALSE),"AGOTADO","SI HAY"),"")</f>
        <v/>
      </c>
    </row>
    <row r="15992" spans="12:13" ht="18" customHeight="1" x14ac:dyDescent="0.25">
      <c r="L15992" s="516"/>
      <c r="M15992" s="410" t="str">
        <f>IFERROR(IF($A15993=VLOOKUP($A15993,AGOTADOS!$A$3:$H$4997,1,FALSE),"AGOTADO","SI HAY"),"")</f>
        <v/>
      </c>
    </row>
    <row r="15993" spans="12:13" ht="18" customHeight="1" x14ac:dyDescent="0.25">
      <c r="L15993" s="516"/>
      <c r="M15993" s="410" t="str">
        <f>IFERROR(IF($A15994=VLOOKUP($A15994,AGOTADOS!$A$3:$H$4997,1,FALSE),"AGOTADO","SI HAY"),"")</f>
        <v/>
      </c>
    </row>
    <row r="15994" spans="12:13" ht="18" customHeight="1" x14ac:dyDescent="0.25">
      <c r="L15994" s="516"/>
      <c r="M15994" s="410" t="str">
        <f>IFERROR(IF($A15995=VLOOKUP($A15995,AGOTADOS!$A$3:$H$4997,1,FALSE),"AGOTADO","SI HAY"),"")</f>
        <v/>
      </c>
    </row>
    <row r="15995" spans="12:13" ht="18" customHeight="1" x14ac:dyDescent="0.25">
      <c r="L15995" s="516"/>
      <c r="M15995" s="410" t="str">
        <f>IFERROR(IF($A15996=VLOOKUP($A15996,AGOTADOS!$A$3:$H$4997,1,FALSE),"AGOTADO","SI HAY"),"")</f>
        <v/>
      </c>
    </row>
    <row r="15996" spans="12:13" ht="18" customHeight="1" x14ac:dyDescent="0.25">
      <c r="L15996" s="516"/>
      <c r="M15996" s="410" t="str">
        <f>IFERROR(IF($A15997=VLOOKUP($A15997,AGOTADOS!$A$3:$H$4997,1,FALSE),"AGOTADO","SI HAY"),"")</f>
        <v/>
      </c>
    </row>
    <row r="15997" spans="12:13" ht="18" customHeight="1" x14ac:dyDescent="0.25">
      <c r="L15997" s="516"/>
      <c r="M15997" s="410" t="str">
        <f>IFERROR(IF($A15998=VLOOKUP($A15998,AGOTADOS!$A$3:$H$4997,1,FALSE),"AGOTADO","SI HAY"),"")</f>
        <v/>
      </c>
    </row>
    <row r="15998" spans="12:13" ht="18" customHeight="1" x14ac:dyDescent="0.25">
      <c r="L15998" s="516"/>
      <c r="M15998" s="410" t="str">
        <f>IFERROR(IF($A15999=VLOOKUP($A15999,AGOTADOS!$A$3:$H$4997,1,FALSE),"AGOTADO","SI HAY"),"")</f>
        <v/>
      </c>
    </row>
    <row r="15999" spans="12:13" ht="18" customHeight="1" x14ac:dyDescent="0.25">
      <c r="L15999" s="516"/>
      <c r="M15999" s="410" t="str">
        <f>IFERROR(IF($A16000=VLOOKUP($A16000,AGOTADOS!$A$3:$H$4997,1,FALSE),"AGOTADO","SI HAY"),"")</f>
        <v/>
      </c>
    </row>
    <row r="16000" spans="12:13" ht="18" customHeight="1" x14ac:dyDescent="0.25">
      <c r="L16000" s="516"/>
      <c r="M16000" s="410" t="str">
        <f>IFERROR(IF($A16001=VLOOKUP($A16001,AGOTADOS!$A$3:$H$4997,1,FALSE),"AGOTADO","SI HAY"),"")</f>
        <v/>
      </c>
    </row>
    <row r="16001" spans="12:13" ht="18" customHeight="1" x14ac:dyDescent="0.25">
      <c r="L16001" s="516"/>
      <c r="M16001" s="410" t="str">
        <f>IFERROR(IF($A16002=VLOOKUP($A16002,AGOTADOS!$A$3:$H$4997,1,FALSE),"AGOTADO","SI HAY"),"")</f>
        <v/>
      </c>
    </row>
    <row r="16002" spans="12:13" ht="18" customHeight="1" x14ac:dyDescent="0.25">
      <c r="L16002" s="516"/>
      <c r="M16002" s="410" t="str">
        <f>IFERROR(IF($A16003=VLOOKUP($A16003,AGOTADOS!$A$3:$H$4997,1,FALSE),"AGOTADO","SI HAY"),"")</f>
        <v/>
      </c>
    </row>
    <row r="16003" spans="12:13" ht="18" customHeight="1" x14ac:dyDescent="0.25">
      <c r="L16003" s="516"/>
      <c r="M16003" s="410" t="str">
        <f>IFERROR(IF($A16004=VLOOKUP($A16004,AGOTADOS!$A$3:$H$4997,1,FALSE),"AGOTADO","SI HAY"),"")</f>
        <v/>
      </c>
    </row>
    <row r="16004" spans="12:13" ht="18" customHeight="1" x14ac:dyDescent="0.25">
      <c r="L16004" s="516"/>
      <c r="M16004" s="410" t="str">
        <f>IFERROR(IF($A16005=VLOOKUP($A16005,AGOTADOS!$A$3:$H$4997,1,FALSE),"AGOTADO","SI HAY"),"")</f>
        <v/>
      </c>
    </row>
    <row r="16005" spans="12:13" ht="18" customHeight="1" x14ac:dyDescent="0.25">
      <c r="L16005" s="516"/>
      <c r="M16005" s="410" t="str">
        <f>IFERROR(IF($A16006=VLOOKUP($A16006,AGOTADOS!$A$3:$H$4997,1,FALSE),"AGOTADO","SI HAY"),"")</f>
        <v/>
      </c>
    </row>
    <row r="16006" spans="12:13" ht="18" customHeight="1" x14ac:dyDescent="0.25">
      <c r="L16006" s="516"/>
      <c r="M16006" s="410" t="str">
        <f>IFERROR(IF($A16007=VLOOKUP($A16007,AGOTADOS!$A$3:$H$4997,1,FALSE),"AGOTADO","SI HAY"),"")</f>
        <v/>
      </c>
    </row>
    <row r="16007" spans="12:13" ht="18" customHeight="1" x14ac:dyDescent="0.25">
      <c r="L16007" s="516"/>
      <c r="M16007" s="410" t="str">
        <f>IFERROR(IF($A16008=VLOOKUP($A16008,AGOTADOS!$A$3:$H$4997,1,FALSE),"AGOTADO","SI HAY"),"")</f>
        <v/>
      </c>
    </row>
    <row r="16008" spans="12:13" ht="18" customHeight="1" x14ac:dyDescent="0.25">
      <c r="L16008" s="516"/>
      <c r="M16008" s="410" t="str">
        <f>IFERROR(IF($A16009=VLOOKUP($A16009,AGOTADOS!$A$3:$H$4997,1,FALSE),"AGOTADO","SI HAY"),"")</f>
        <v/>
      </c>
    </row>
    <row r="16009" spans="12:13" ht="18" customHeight="1" x14ac:dyDescent="0.25">
      <c r="L16009" s="516"/>
      <c r="M16009" s="410" t="str">
        <f>IFERROR(IF($A16010=VLOOKUP($A16010,AGOTADOS!$A$3:$H$4997,1,FALSE),"AGOTADO","SI HAY"),"")</f>
        <v/>
      </c>
    </row>
    <row r="16010" spans="12:13" ht="18" customHeight="1" x14ac:dyDescent="0.25">
      <c r="L16010" s="516"/>
      <c r="M16010" s="410" t="str">
        <f>IFERROR(IF($A16011=VLOOKUP($A16011,AGOTADOS!$A$3:$H$4997,1,FALSE),"AGOTADO","SI HAY"),"")</f>
        <v/>
      </c>
    </row>
    <row r="16011" spans="12:13" ht="18" customHeight="1" x14ac:dyDescent="0.25">
      <c r="L16011" s="516"/>
      <c r="M16011" s="410" t="str">
        <f>IFERROR(IF($A16012=VLOOKUP($A16012,AGOTADOS!$A$3:$H$4997,1,FALSE),"AGOTADO","SI HAY"),"")</f>
        <v/>
      </c>
    </row>
    <row r="16012" spans="12:13" ht="18" customHeight="1" x14ac:dyDescent="0.25">
      <c r="L16012" s="516"/>
      <c r="M16012" s="410" t="str">
        <f>IFERROR(IF($A16013=VLOOKUP($A16013,AGOTADOS!$A$3:$H$4997,1,FALSE),"AGOTADO","SI HAY"),"")</f>
        <v/>
      </c>
    </row>
    <row r="16013" spans="12:13" ht="18" customHeight="1" x14ac:dyDescent="0.25">
      <c r="L16013" s="516"/>
      <c r="M16013" s="410" t="str">
        <f>IFERROR(IF($A16014=VLOOKUP($A16014,AGOTADOS!$A$3:$H$4997,1,FALSE),"AGOTADO","SI HAY"),"")</f>
        <v/>
      </c>
    </row>
    <row r="16014" spans="12:13" ht="18" customHeight="1" x14ac:dyDescent="0.25">
      <c r="L16014" s="516"/>
      <c r="M16014" s="410" t="str">
        <f>IFERROR(IF($A16015=VLOOKUP($A16015,AGOTADOS!$A$3:$H$4997,1,FALSE),"AGOTADO","SI HAY"),"")</f>
        <v/>
      </c>
    </row>
    <row r="16015" spans="12:13" ht="18" customHeight="1" x14ac:dyDescent="0.25">
      <c r="L16015" s="516"/>
      <c r="M16015" s="410" t="str">
        <f>IFERROR(IF($A16016=VLOOKUP($A16016,AGOTADOS!$A$3:$H$4997,1,FALSE),"AGOTADO","SI HAY"),"")</f>
        <v/>
      </c>
    </row>
    <row r="16016" spans="12:13" ht="18" customHeight="1" x14ac:dyDescent="0.25">
      <c r="L16016" s="516"/>
      <c r="M16016" s="410" t="str">
        <f>IFERROR(IF($A16017=VLOOKUP($A16017,AGOTADOS!$A$3:$H$4997,1,FALSE),"AGOTADO","SI HAY"),"")</f>
        <v/>
      </c>
    </row>
    <row r="16017" spans="12:13" ht="18" customHeight="1" x14ac:dyDescent="0.25">
      <c r="L16017" s="516"/>
      <c r="M16017" s="410" t="str">
        <f>IFERROR(IF($A16018=VLOOKUP($A16018,AGOTADOS!$A$3:$H$4997,1,FALSE),"AGOTADO","SI HAY"),"")</f>
        <v/>
      </c>
    </row>
    <row r="16018" spans="12:13" ht="18" customHeight="1" x14ac:dyDescent="0.25">
      <c r="L16018" s="516"/>
      <c r="M16018" s="410" t="str">
        <f>IFERROR(IF($A16019=VLOOKUP($A16019,AGOTADOS!$A$3:$H$4997,1,FALSE),"AGOTADO","SI HAY"),"")</f>
        <v/>
      </c>
    </row>
    <row r="16019" spans="12:13" ht="18" customHeight="1" x14ac:dyDescent="0.25">
      <c r="L16019" s="516"/>
      <c r="M16019" s="410" t="str">
        <f>IFERROR(IF($A16020=VLOOKUP($A16020,AGOTADOS!$A$3:$H$4997,1,FALSE),"AGOTADO","SI HAY"),"")</f>
        <v/>
      </c>
    </row>
    <row r="16020" spans="12:13" ht="18" customHeight="1" x14ac:dyDescent="0.25">
      <c r="L16020" s="516"/>
      <c r="M16020" s="410" t="str">
        <f>IFERROR(IF($A16021=VLOOKUP($A16021,AGOTADOS!$A$3:$H$4997,1,FALSE),"AGOTADO","SI HAY"),"")</f>
        <v/>
      </c>
    </row>
    <row r="16021" spans="12:13" ht="18" customHeight="1" x14ac:dyDescent="0.25">
      <c r="L16021" s="516"/>
      <c r="M16021" s="410" t="str">
        <f>IFERROR(IF($A16022=VLOOKUP($A16022,AGOTADOS!$A$3:$H$4997,1,FALSE),"AGOTADO","SI HAY"),"")</f>
        <v/>
      </c>
    </row>
    <row r="16022" spans="12:13" ht="18" customHeight="1" x14ac:dyDescent="0.25">
      <c r="L16022" s="516"/>
      <c r="M16022" s="410" t="str">
        <f>IFERROR(IF($A16023=VLOOKUP($A16023,AGOTADOS!$A$3:$H$4997,1,FALSE),"AGOTADO","SI HAY"),"")</f>
        <v/>
      </c>
    </row>
    <row r="16023" spans="12:13" ht="18" customHeight="1" x14ac:dyDescent="0.25">
      <c r="L16023" s="516"/>
      <c r="M16023" s="410" t="str">
        <f>IFERROR(IF($A16024=VLOOKUP($A16024,AGOTADOS!$A$3:$H$4997,1,FALSE),"AGOTADO","SI HAY"),"")</f>
        <v/>
      </c>
    </row>
    <row r="16024" spans="12:13" ht="18" customHeight="1" x14ac:dyDescent="0.25">
      <c r="L16024" s="516"/>
      <c r="M16024" s="410" t="str">
        <f>IFERROR(IF($A16025=VLOOKUP($A16025,AGOTADOS!$A$3:$H$4997,1,FALSE),"AGOTADO","SI HAY"),"")</f>
        <v/>
      </c>
    </row>
    <row r="16025" spans="12:13" ht="18" customHeight="1" x14ac:dyDescent="0.25">
      <c r="L16025" s="516"/>
      <c r="M16025" s="410" t="str">
        <f>IFERROR(IF($A16026=VLOOKUP($A16026,AGOTADOS!$A$3:$H$4997,1,FALSE),"AGOTADO","SI HAY"),"")</f>
        <v/>
      </c>
    </row>
    <row r="16026" spans="12:13" ht="18" customHeight="1" x14ac:dyDescent="0.25">
      <c r="L16026" s="516"/>
      <c r="M16026" s="410" t="str">
        <f>IFERROR(IF($A16027=VLOOKUP($A16027,AGOTADOS!$A$3:$H$4997,1,FALSE),"AGOTADO","SI HAY"),"")</f>
        <v/>
      </c>
    </row>
    <row r="16027" spans="12:13" ht="18" customHeight="1" x14ac:dyDescent="0.25">
      <c r="L16027" s="516"/>
      <c r="M16027" s="410" t="str">
        <f>IFERROR(IF($A16028=VLOOKUP($A16028,AGOTADOS!$A$3:$H$4997,1,FALSE),"AGOTADO","SI HAY"),"")</f>
        <v/>
      </c>
    </row>
    <row r="16028" spans="12:13" ht="18" customHeight="1" x14ac:dyDescent="0.25">
      <c r="L16028" s="516"/>
      <c r="M16028" s="410" t="str">
        <f>IFERROR(IF($A16029=VLOOKUP($A16029,AGOTADOS!$A$3:$H$4997,1,FALSE),"AGOTADO","SI HAY"),"")</f>
        <v/>
      </c>
    </row>
    <row r="16029" spans="12:13" ht="18" customHeight="1" x14ac:dyDescent="0.25">
      <c r="L16029" s="516"/>
      <c r="M16029" s="410" t="str">
        <f>IFERROR(IF($A16030=VLOOKUP($A16030,AGOTADOS!$A$3:$H$4997,1,FALSE),"AGOTADO","SI HAY"),"")</f>
        <v/>
      </c>
    </row>
    <row r="16030" spans="12:13" ht="18" customHeight="1" x14ac:dyDescent="0.25">
      <c r="L16030" s="516"/>
      <c r="M16030" s="410" t="str">
        <f>IFERROR(IF($A16031=VLOOKUP($A16031,AGOTADOS!$A$3:$H$4997,1,FALSE),"AGOTADO","SI HAY"),"")</f>
        <v/>
      </c>
    </row>
    <row r="16031" spans="12:13" ht="18" customHeight="1" x14ac:dyDescent="0.25">
      <c r="L16031" s="516"/>
      <c r="M16031" s="410" t="str">
        <f>IFERROR(IF($A16032=VLOOKUP($A16032,AGOTADOS!$A$3:$H$4997,1,FALSE),"AGOTADO","SI HAY"),"")</f>
        <v/>
      </c>
    </row>
    <row r="16032" spans="12:13" ht="18" customHeight="1" x14ac:dyDescent="0.25">
      <c r="L16032" s="516"/>
      <c r="M16032" s="410" t="str">
        <f>IFERROR(IF($A16033=VLOOKUP($A16033,AGOTADOS!$A$3:$H$4997,1,FALSE),"AGOTADO","SI HAY"),"")</f>
        <v/>
      </c>
    </row>
    <row r="16033" spans="12:13" ht="18" customHeight="1" x14ac:dyDescent="0.25">
      <c r="L16033" s="516"/>
      <c r="M16033" s="410" t="str">
        <f>IFERROR(IF($A16034=VLOOKUP($A16034,AGOTADOS!$A$3:$H$4997,1,FALSE),"AGOTADO","SI HAY"),"")</f>
        <v/>
      </c>
    </row>
    <row r="16034" spans="12:13" ht="18" customHeight="1" x14ac:dyDescent="0.25">
      <c r="L16034" s="516"/>
      <c r="M16034" s="410" t="str">
        <f>IFERROR(IF($A16035=VLOOKUP($A16035,AGOTADOS!$A$3:$H$4997,1,FALSE),"AGOTADO","SI HAY"),"")</f>
        <v/>
      </c>
    </row>
    <row r="16035" spans="12:13" ht="18" customHeight="1" x14ac:dyDescent="0.25">
      <c r="L16035" s="516"/>
      <c r="M16035" s="410" t="str">
        <f>IFERROR(IF($A16036=VLOOKUP($A16036,AGOTADOS!$A$3:$H$4997,1,FALSE),"AGOTADO","SI HAY"),"")</f>
        <v/>
      </c>
    </row>
    <row r="16036" spans="12:13" ht="18" customHeight="1" x14ac:dyDescent="0.25">
      <c r="L16036" s="516"/>
      <c r="M16036" s="410" t="str">
        <f>IFERROR(IF($A16037=VLOOKUP($A16037,AGOTADOS!$A$3:$H$4997,1,FALSE),"AGOTADO","SI HAY"),"")</f>
        <v/>
      </c>
    </row>
    <row r="16037" spans="12:13" ht="18" customHeight="1" x14ac:dyDescent="0.25">
      <c r="L16037" s="516"/>
      <c r="M16037" s="410" t="str">
        <f>IFERROR(IF($A16038=VLOOKUP($A16038,AGOTADOS!$A$3:$H$4997,1,FALSE),"AGOTADO","SI HAY"),"")</f>
        <v/>
      </c>
    </row>
    <row r="16038" spans="12:13" ht="18" customHeight="1" x14ac:dyDescent="0.25">
      <c r="L16038" s="516"/>
      <c r="M16038" s="410" t="str">
        <f>IFERROR(IF($A16039=VLOOKUP($A16039,AGOTADOS!$A$3:$H$4997,1,FALSE),"AGOTADO","SI HAY"),"")</f>
        <v/>
      </c>
    </row>
    <row r="16039" spans="12:13" ht="18" customHeight="1" x14ac:dyDescent="0.25">
      <c r="L16039" s="516"/>
      <c r="M16039" s="410" t="str">
        <f>IFERROR(IF($A16040=VLOOKUP($A16040,AGOTADOS!$A$3:$H$4997,1,FALSE),"AGOTADO","SI HAY"),"")</f>
        <v/>
      </c>
    </row>
    <row r="16040" spans="12:13" ht="18" customHeight="1" x14ac:dyDescent="0.25">
      <c r="L16040" s="516"/>
      <c r="M16040" s="410" t="str">
        <f>IFERROR(IF($A16041=VLOOKUP($A16041,AGOTADOS!$A$3:$H$4997,1,FALSE),"AGOTADO","SI HAY"),"")</f>
        <v/>
      </c>
    </row>
    <row r="16041" spans="12:13" ht="18" customHeight="1" x14ac:dyDescent="0.25">
      <c r="L16041" s="516"/>
      <c r="M16041" s="410" t="str">
        <f>IFERROR(IF($A16042=VLOOKUP($A16042,AGOTADOS!$A$3:$H$4997,1,FALSE),"AGOTADO","SI HAY"),"")</f>
        <v/>
      </c>
    </row>
    <row r="16042" spans="12:13" ht="18" customHeight="1" x14ac:dyDescent="0.25">
      <c r="L16042" s="516"/>
      <c r="M16042" s="410" t="str">
        <f>IFERROR(IF($A16043=VLOOKUP($A16043,AGOTADOS!$A$3:$H$4997,1,FALSE),"AGOTADO","SI HAY"),"")</f>
        <v/>
      </c>
    </row>
    <row r="16043" spans="12:13" ht="18" customHeight="1" x14ac:dyDescent="0.25">
      <c r="L16043" s="516"/>
      <c r="M16043" s="410" t="str">
        <f>IFERROR(IF($A16044=VLOOKUP($A16044,AGOTADOS!$A$3:$H$4997,1,FALSE),"AGOTADO","SI HAY"),"")</f>
        <v/>
      </c>
    </row>
    <row r="16044" spans="12:13" ht="18" customHeight="1" x14ac:dyDescent="0.25">
      <c r="L16044" s="516"/>
      <c r="M16044" s="410" t="str">
        <f>IFERROR(IF($A16045=VLOOKUP($A16045,AGOTADOS!$A$3:$H$4997,1,FALSE),"AGOTADO","SI HAY"),"")</f>
        <v/>
      </c>
    </row>
    <row r="16045" spans="12:13" ht="18" customHeight="1" x14ac:dyDescent="0.25">
      <c r="L16045" s="516"/>
      <c r="M16045" s="410" t="str">
        <f>IFERROR(IF($A16046=VLOOKUP($A16046,AGOTADOS!$A$3:$H$4997,1,FALSE),"AGOTADO","SI HAY"),"")</f>
        <v/>
      </c>
    </row>
    <row r="16046" spans="12:13" ht="18" customHeight="1" x14ac:dyDescent="0.25">
      <c r="L16046" s="516"/>
      <c r="M16046" s="410" t="str">
        <f>IFERROR(IF($A16047=VLOOKUP($A16047,AGOTADOS!$A$3:$H$4997,1,FALSE),"AGOTADO","SI HAY"),"")</f>
        <v/>
      </c>
    </row>
    <row r="16047" spans="12:13" ht="18" customHeight="1" x14ac:dyDescent="0.25">
      <c r="L16047" s="516"/>
      <c r="M16047" s="410" t="str">
        <f>IFERROR(IF($A16048=VLOOKUP($A16048,AGOTADOS!$A$3:$H$4997,1,FALSE),"AGOTADO","SI HAY"),"")</f>
        <v/>
      </c>
    </row>
    <row r="16048" spans="12:13" ht="18" customHeight="1" x14ac:dyDescent="0.25">
      <c r="L16048" s="516"/>
      <c r="M16048" s="410" t="str">
        <f>IFERROR(IF($A16049=VLOOKUP($A16049,AGOTADOS!$A$3:$H$4997,1,FALSE),"AGOTADO","SI HAY"),"")</f>
        <v/>
      </c>
    </row>
    <row r="16049" spans="12:13" ht="18" customHeight="1" x14ac:dyDescent="0.25">
      <c r="L16049" s="516"/>
      <c r="M16049" s="410" t="str">
        <f>IFERROR(IF($A16050=VLOOKUP($A16050,AGOTADOS!$A$3:$H$4997,1,FALSE),"AGOTADO","SI HAY"),"")</f>
        <v/>
      </c>
    </row>
    <row r="16050" spans="12:13" ht="18" customHeight="1" x14ac:dyDescent="0.25">
      <c r="L16050" s="516"/>
      <c r="M16050" s="410" t="str">
        <f>IFERROR(IF($A16051=VLOOKUP($A16051,AGOTADOS!$A$3:$H$4997,1,FALSE),"AGOTADO","SI HAY"),"")</f>
        <v/>
      </c>
    </row>
    <row r="16051" spans="12:13" ht="18" customHeight="1" x14ac:dyDescent="0.25">
      <c r="L16051" s="516"/>
      <c r="M16051" s="410" t="str">
        <f>IFERROR(IF($A16052=VLOOKUP($A16052,AGOTADOS!$A$3:$H$4997,1,FALSE),"AGOTADO","SI HAY"),"")</f>
        <v/>
      </c>
    </row>
    <row r="16052" spans="12:13" ht="18" customHeight="1" x14ac:dyDescent="0.25">
      <c r="L16052" s="516"/>
      <c r="M16052" s="410" t="str">
        <f>IFERROR(IF($A16053=VLOOKUP($A16053,AGOTADOS!$A$3:$H$4997,1,FALSE),"AGOTADO","SI HAY"),"")</f>
        <v/>
      </c>
    </row>
    <row r="16053" spans="12:13" ht="18" customHeight="1" x14ac:dyDescent="0.25">
      <c r="L16053" s="516"/>
      <c r="M16053" s="410" t="str">
        <f>IFERROR(IF($A16054=VLOOKUP($A16054,AGOTADOS!$A$3:$H$4997,1,FALSE),"AGOTADO","SI HAY"),"")</f>
        <v/>
      </c>
    </row>
    <row r="16054" spans="12:13" ht="18" customHeight="1" x14ac:dyDescent="0.25">
      <c r="L16054" s="516"/>
      <c r="M16054" s="410" t="str">
        <f>IFERROR(IF($A16055=VLOOKUP($A16055,AGOTADOS!$A$3:$H$4997,1,FALSE),"AGOTADO","SI HAY"),"")</f>
        <v/>
      </c>
    </row>
    <row r="16055" spans="12:13" ht="18" customHeight="1" x14ac:dyDescent="0.25">
      <c r="L16055" s="516"/>
      <c r="M16055" s="410" t="str">
        <f>IFERROR(IF($A16056=VLOOKUP($A16056,AGOTADOS!$A$3:$H$4997,1,FALSE),"AGOTADO","SI HAY"),"")</f>
        <v/>
      </c>
    </row>
    <row r="16056" spans="12:13" ht="18" customHeight="1" x14ac:dyDescent="0.25">
      <c r="L16056" s="516"/>
      <c r="M16056" s="410" t="str">
        <f>IFERROR(IF($A16057=VLOOKUP($A16057,AGOTADOS!$A$3:$H$4997,1,FALSE),"AGOTADO","SI HAY"),"")</f>
        <v/>
      </c>
    </row>
    <row r="16057" spans="12:13" ht="18" customHeight="1" x14ac:dyDescent="0.25">
      <c r="L16057" s="516"/>
      <c r="M16057" s="410" t="str">
        <f>IFERROR(IF($A16058=VLOOKUP($A16058,AGOTADOS!$A$3:$H$4997,1,FALSE),"AGOTADO","SI HAY"),"")</f>
        <v/>
      </c>
    </row>
    <row r="16058" spans="12:13" ht="18" customHeight="1" x14ac:dyDescent="0.25">
      <c r="L16058" s="516"/>
      <c r="M16058" s="410" t="str">
        <f>IFERROR(IF($A16059=VLOOKUP($A16059,AGOTADOS!$A$3:$H$4997,1,FALSE),"AGOTADO","SI HAY"),"")</f>
        <v/>
      </c>
    </row>
    <row r="16059" spans="12:13" ht="18" customHeight="1" x14ac:dyDescent="0.25">
      <c r="L16059" s="516"/>
      <c r="M16059" s="410" t="str">
        <f>IFERROR(IF($A16060=VLOOKUP($A16060,AGOTADOS!$A$3:$H$4997,1,FALSE),"AGOTADO","SI HAY"),"")</f>
        <v/>
      </c>
    </row>
    <row r="16060" spans="12:13" ht="18" customHeight="1" x14ac:dyDescent="0.25">
      <c r="L16060" s="516"/>
      <c r="M16060" s="410" t="str">
        <f>IFERROR(IF($A16061=VLOOKUP($A16061,AGOTADOS!$A$3:$H$4997,1,FALSE),"AGOTADO","SI HAY"),"")</f>
        <v/>
      </c>
    </row>
    <row r="16061" spans="12:13" ht="18" customHeight="1" x14ac:dyDescent="0.25">
      <c r="L16061" s="516"/>
      <c r="M16061" s="410" t="str">
        <f>IFERROR(IF($A16062=VLOOKUP($A16062,AGOTADOS!$A$3:$H$4997,1,FALSE),"AGOTADO","SI HAY"),"")</f>
        <v/>
      </c>
    </row>
    <row r="16062" spans="12:13" ht="18" customHeight="1" x14ac:dyDescent="0.25">
      <c r="L16062" s="516"/>
      <c r="M16062" s="410" t="str">
        <f>IFERROR(IF($A16063=VLOOKUP($A16063,AGOTADOS!$A$3:$H$4997,1,FALSE),"AGOTADO","SI HAY"),"")</f>
        <v/>
      </c>
    </row>
    <row r="16063" spans="12:13" ht="18" customHeight="1" x14ac:dyDescent="0.25">
      <c r="L16063" s="516"/>
      <c r="M16063" s="410" t="str">
        <f>IFERROR(IF($A16064=VLOOKUP($A16064,AGOTADOS!$A$3:$H$4997,1,FALSE),"AGOTADO","SI HAY"),"")</f>
        <v/>
      </c>
    </row>
    <row r="16064" spans="12:13" ht="18" customHeight="1" x14ac:dyDescent="0.25">
      <c r="L16064" s="516"/>
      <c r="M16064" s="410" t="str">
        <f>IFERROR(IF($A16065=VLOOKUP($A16065,AGOTADOS!$A$3:$H$4997,1,FALSE),"AGOTADO","SI HAY"),"")</f>
        <v/>
      </c>
    </row>
    <row r="16065" spans="12:13" ht="18" customHeight="1" x14ac:dyDescent="0.25">
      <c r="L16065" s="516"/>
      <c r="M16065" s="410" t="str">
        <f>IFERROR(IF($A16066=VLOOKUP($A16066,AGOTADOS!$A$3:$H$4997,1,FALSE),"AGOTADO","SI HAY"),"")</f>
        <v/>
      </c>
    </row>
    <row r="16066" spans="12:13" ht="18" customHeight="1" x14ac:dyDescent="0.25">
      <c r="L16066" s="516"/>
      <c r="M16066" s="410" t="str">
        <f>IFERROR(IF($A16067=VLOOKUP($A16067,AGOTADOS!$A$3:$H$4997,1,FALSE),"AGOTADO","SI HAY"),"")</f>
        <v/>
      </c>
    </row>
    <row r="16067" spans="12:13" ht="18" customHeight="1" x14ac:dyDescent="0.25">
      <c r="L16067" s="516"/>
      <c r="M16067" s="410" t="str">
        <f>IFERROR(IF($A16068=VLOOKUP($A16068,AGOTADOS!$A$3:$H$4997,1,FALSE),"AGOTADO","SI HAY"),"")</f>
        <v/>
      </c>
    </row>
    <row r="16068" spans="12:13" ht="18" customHeight="1" x14ac:dyDescent="0.25">
      <c r="L16068" s="516"/>
      <c r="M16068" s="410" t="str">
        <f>IFERROR(IF($A16069=VLOOKUP($A16069,AGOTADOS!$A$3:$H$4997,1,FALSE),"AGOTADO","SI HAY"),"")</f>
        <v/>
      </c>
    </row>
    <row r="16069" spans="12:13" ht="18" customHeight="1" x14ac:dyDescent="0.25">
      <c r="L16069" s="516"/>
      <c r="M16069" s="410" t="str">
        <f>IFERROR(IF($A16070=VLOOKUP($A16070,AGOTADOS!$A$3:$H$4997,1,FALSE),"AGOTADO","SI HAY"),"")</f>
        <v/>
      </c>
    </row>
    <row r="16070" spans="12:13" ht="18" customHeight="1" x14ac:dyDescent="0.25">
      <c r="L16070" s="516"/>
      <c r="M16070" s="410" t="str">
        <f>IFERROR(IF($A16071=VLOOKUP($A16071,AGOTADOS!$A$3:$H$4997,1,FALSE),"AGOTADO","SI HAY"),"")</f>
        <v/>
      </c>
    </row>
    <row r="16071" spans="12:13" ht="18" customHeight="1" x14ac:dyDescent="0.25">
      <c r="L16071" s="516"/>
      <c r="M16071" s="410" t="str">
        <f>IFERROR(IF($A16072=VLOOKUP($A16072,AGOTADOS!$A$3:$H$4997,1,FALSE),"AGOTADO","SI HAY"),"")</f>
        <v/>
      </c>
    </row>
    <row r="16072" spans="12:13" ht="18" customHeight="1" x14ac:dyDescent="0.25">
      <c r="L16072" s="516"/>
      <c r="M16072" s="410" t="str">
        <f>IFERROR(IF($A16073=VLOOKUP($A16073,AGOTADOS!$A$3:$H$4997,1,FALSE),"AGOTADO","SI HAY"),"")</f>
        <v/>
      </c>
    </row>
    <row r="16073" spans="12:13" ht="18" customHeight="1" x14ac:dyDescent="0.25">
      <c r="L16073" s="516"/>
      <c r="M16073" s="410" t="str">
        <f>IFERROR(IF($A16074=VLOOKUP($A16074,AGOTADOS!$A$3:$H$4997,1,FALSE),"AGOTADO","SI HAY"),"")</f>
        <v/>
      </c>
    </row>
    <row r="16074" spans="12:13" ht="18" customHeight="1" x14ac:dyDescent="0.25">
      <c r="L16074" s="516"/>
      <c r="M16074" s="410" t="str">
        <f>IFERROR(IF($A16075=VLOOKUP($A16075,AGOTADOS!$A$3:$H$4997,1,FALSE),"AGOTADO","SI HAY"),"")</f>
        <v/>
      </c>
    </row>
    <row r="16075" spans="12:13" ht="18" customHeight="1" x14ac:dyDescent="0.25">
      <c r="L16075" s="516"/>
      <c r="M16075" s="410" t="str">
        <f>IFERROR(IF($A16076=VLOOKUP($A16076,AGOTADOS!$A$3:$H$4997,1,FALSE),"AGOTADO","SI HAY"),"")</f>
        <v/>
      </c>
    </row>
    <row r="16076" spans="12:13" ht="18" customHeight="1" x14ac:dyDescent="0.25">
      <c r="L16076" s="516"/>
      <c r="M16076" s="410" t="str">
        <f>IFERROR(IF($A16077=VLOOKUP($A16077,AGOTADOS!$A$3:$H$4997,1,FALSE),"AGOTADO","SI HAY"),"")</f>
        <v/>
      </c>
    </row>
    <row r="16077" spans="12:13" ht="18" customHeight="1" x14ac:dyDescent="0.25">
      <c r="L16077" s="516"/>
      <c r="M16077" s="410" t="str">
        <f>IFERROR(IF($A16078=VLOOKUP($A16078,AGOTADOS!$A$3:$H$4997,1,FALSE),"AGOTADO","SI HAY"),"")</f>
        <v/>
      </c>
    </row>
    <row r="16078" spans="12:13" ht="18" customHeight="1" x14ac:dyDescent="0.25">
      <c r="L16078" s="516"/>
      <c r="M16078" s="410" t="str">
        <f>IFERROR(IF($A16079=VLOOKUP($A16079,AGOTADOS!$A$3:$H$4997,1,FALSE),"AGOTADO","SI HAY"),"")</f>
        <v/>
      </c>
    </row>
    <row r="16079" spans="12:13" ht="18" customHeight="1" x14ac:dyDescent="0.25">
      <c r="L16079" s="516"/>
      <c r="M16079" s="410" t="str">
        <f>IFERROR(IF($A16080=VLOOKUP($A16080,AGOTADOS!$A$3:$H$4997,1,FALSE),"AGOTADO","SI HAY"),"")</f>
        <v/>
      </c>
    </row>
    <row r="16080" spans="12:13" ht="18" customHeight="1" x14ac:dyDescent="0.25">
      <c r="L16080" s="516"/>
      <c r="M16080" s="410" t="str">
        <f>IFERROR(IF($A16081=VLOOKUP($A16081,AGOTADOS!$A$3:$H$4997,1,FALSE),"AGOTADO","SI HAY"),"")</f>
        <v/>
      </c>
    </row>
    <row r="16081" spans="12:13" ht="18" customHeight="1" x14ac:dyDescent="0.25">
      <c r="L16081" s="516"/>
      <c r="M16081" s="410" t="str">
        <f>IFERROR(IF($A16082=VLOOKUP($A16082,AGOTADOS!$A$3:$H$4997,1,FALSE),"AGOTADO","SI HAY"),"")</f>
        <v/>
      </c>
    </row>
    <row r="16082" spans="12:13" ht="18" customHeight="1" x14ac:dyDescent="0.25">
      <c r="L16082" s="516"/>
      <c r="M16082" s="410" t="str">
        <f>IFERROR(IF($A16083=VLOOKUP($A16083,AGOTADOS!$A$3:$H$4997,1,FALSE),"AGOTADO","SI HAY"),"")</f>
        <v/>
      </c>
    </row>
    <row r="16083" spans="12:13" ht="18" customHeight="1" x14ac:dyDescent="0.25">
      <c r="L16083" s="516"/>
      <c r="M16083" s="410" t="str">
        <f>IFERROR(IF($A16084=VLOOKUP($A16084,AGOTADOS!$A$3:$H$4997,1,FALSE),"AGOTADO","SI HAY"),"")</f>
        <v/>
      </c>
    </row>
    <row r="16084" spans="12:13" ht="18" customHeight="1" x14ac:dyDescent="0.25">
      <c r="L16084" s="516"/>
      <c r="M16084" s="410" t="str">
        <f>IFERROR(IF($A16085=VLOOKUP($A16085,AGOTADOS!$A$3:$H$4997,1,FALSE),"AGOTADO","SI HAY"),"")</f>
        <v/>
      </c>
    </row>
    <row r="16085" spans="12:13" ht="18" customHeight="1" x14ac:dyDescent="0.25">
      <c r="L16085" s="516"/>
      <c r="M16085" s="410" t="str">
        <f>IFERROR(IF($A16086=VLOOKUP($A16086,AGOTADOS!$A$3:$H$4997,1,FALSE),"AGOTADO","SI HAY"),"")</f>
        <v/>
      </c>
    </row>
    <row r="16086" spans="12:13" ht="18" customHeight="1" x14ac:dyDescent="0.25">
      <c r="L16086" s="516"/>
      <c r="M16086" s="410" t="str">
        <f>IFERROR(IF($A16087=VLOOKUP($A16087,AGOTADOS!$A$3:$H$4997,1,FALSE),"AGOTADO","SI HAY"),"")</f>
        <v/>
      </c>
    </row>
    <row r="16087" spans="12:13" ht="18" customHeight="1" x14ac:dyDescent="0.25">
      <c r="L16087" s="516"/>
      <c r="M16087" s="410" t="str">
        <f>IFERROR(IF($A16088=VLOOKUP($A16088,AGOTADOS!$A$3:$H$4997,1,FALSE),"AGOTADO","SI HAY"),"")</f>
        <v/>
      </c>
    </row>
    <row r="16088" spans="12:13" ht="18" customHeight="1" x14ac:dyDescent="0.25">
      <c r="L16088" s="516"/>
      <c r="M16088" s="410" t="str">
        <f>IFERROR(IF($A16089=VLOOKUP($A16089,AGOTADOS!$A$3:$H$4997,1,FALSE),"AGOTADO","SI HAY"),"")</f>
        <v/>
      </c>
    </row>
    <row r="16089" spans="12:13" ht="18" customHeight="1" x14ac:dyDescent="0.25">
      <c r="L16089" s="516"/>
      <c r="M16089" s="410" t="str">
        <f>IFERROR(IF($A16090=VLOOKUP($A16090,AGOTADOS!$A$3:$H$4997,1,FALSE),"AGOTADO","SI HAY"),"")</f>
        <v/>
      </c>
    </row>
    <row r="16090" spans="12:13" ht="18" customHeight="1" x14ac:dyDescent="0.25">
      <c r="L16090" s="516"/>
      <c r="M16090" s="410" t="str">
        <f>IFERROR(IF($A16091=VLOOKUP($A16091,AGOTADOS!$A$3:$H$4997,1,FALSE),"AGOTADO","SI HAY"),"")</f>
        <v/>
      </c>
    </row>
    <row r="16091" spans="12:13" ht="18" customHeight="1" x14ac:dyDescent="0.25">
      <c r="L16091" s="516"/>
      <c r="M16091" s="410" t="str">
        <f>IFERROR(IF($A16092=VLOOKUP($A16092,AGOTADOS!$A$3:$H$4997,1,FALSE),"AGOTADO","SI HAY"),"")</f>
        <v/>
      </c>
    </row>
    <row r="16092" spans="12:13" ht="18" customHeight="1" x14ac:dyDescent="0.25">
      <c r="L16092" s="516"/>
      <c r="M16092" s="410" t="str">
        <f>IFERROR(IF($A16093=VLOOKUP($A16093,AGOTADOS!$A$3:$H$4997,1,FALSE),"AGOTADO","SI HAY"),"")</f>
        <v/>
      </c>
    </row>
    <row r="16093" spans="12:13" ht="18" customHeight="1" x14ac:dyDescent="0.25">
      <c r="L16093" s="516"/>
      <c r="M16093" s="410" t="str">
        <f>IFERROR(IF($A16094=VLOOKUP($A16094,AGOTADOS!$A$3:$H$4997,1,FALSE),"AGOTADO","SI HAY"),"")</f>
        <v/>
      </c>
    </row>
    <row r="16094" spans="12:13" ht="18" customHeight="1" x14ac:dyDescent="0.25">
      <c r="L16094" s="516"/>
      <c r="M16094" s="410" t="str">
        <f>IFERROR(IF($A16095=VLOOKUP($A16095,AGOTADOS!$A$3:$H$4997,1,FALSE),"AGOTADO","SI HAY"),"")</f>
        <v/>
      </c>
    </row>
    <row r="16095" spans="12:13" ht="18" customHeight="1" x14ac:dyDescent="0.25">
      <c r="L16095" s="516"/>
      <c r="M16095" s="410" t="str">
        <f>IFERROR(IF($A16096=VLOOKUP($A16096,AGOTADOS!$A$3:$H$4997,1,FALSE),"AGOTADO","SI HAY"),"")</f>
        <v/>
      </c>
    </row>
    <row r="16096" spans="12:13" ht="18" customHeight="1" x14ac:dyDescent="0.25">
      <c r="L16096" s="516"/>
      <c r="M16096" s="410" t="str">
        <f>IFERROR(IF($A16097=VLOOKUP($A16097,AGOTADOS!$A$3:$H$4997,1,FALSE),"AGOTADO","SI HAY"),"")</f>
        <v/>
      </c>
    </row>
    <row r="16097" spans="12:13" ht="18" customHeight="1" x14ac:dyDescent="0.25">
      <c r="L16097" s="516"/>
      <c r="M16097" s="410" t="str">
        <f>IFERROR(IF($A16098=VLOOKUP($A16098,AGOTADOS!$A$3:$H$4997,1,FALSE),"AGOTADO","SI HAY"),"")</f>
        <v/>
      </c>
    </row>
    <row r="16098" spans="12:13" ht="18" customHeight="1" x14ac:dyDescent="0.25">
      <c r="L16098" s="516"/>
      <c r="M16098" s="410" t="str">
        <f>IFERROR(IF($A16099=VLOOKUP($A16099,AGOTADOS!$A$3:$H$4997,1,FALSE),"AGOTADO","SI HAY"),"")</f>
        <v/>
      </c>
    </row>
    <row r="16099" spans="12:13" ht="18" customHeight="1" x14ac:dyDescent="0.25">
      <c r="L16099" s="516"/>
      <c r="M16099" s="410" t="str">
        <f>IFERROR(IF($A16100=VLOOKUP($A16100,AGOTADOS!$A$3:$H$4997,1,FALSE),"AGOTADO","SI HAY"),"")</f>
        <v/>
      </c>
    </row>
    <row r="16100" spans="12:13" ht="18" customHeight="1" x14ac:dyDescent="0.25">
      <c r="L16100" s="516"/>
      <c r="M16100" s="410" t="str">
        <f>IFERROR(IF($A16101=VLOOKUP($A16101,AGOTADOS!$A$3:$H$4997,1,FALSE),"AGOTADO","SI HAY"),"")</f>
        <v/>
      </c>
    </row>
    <row r="16101" spans="12:13" ht="18" customHeight="1" x14ac:dyDescent="0.25">
      <c r="L16101" s="516"/>
      <c r="M16101" s="410" t="str">
        <f>IFERROR(IF($A16102=VLOOKUP($A16102,AGOTADOS!$A$3:$H$4997,1,FALSE),"AGOTADO","SI HAY"),"")</f>
        <v/>
      </c>
    </row>
    <row r="16102" spans="12:13" ht="18" customHeight="1" x14ac:dyDescent="0.25">
      <c r="L16102" s="516"/>
      <c r="M16102" s="410" t="str">
        <f>IFERROR(IF($A16103=VLOOKUP($A16103,AGOTADOS!$A$3:$H$4997,1,FALSE),"AGOTADO","SI HAY"),"")</f>
        <v/>
      </c>
    </row>
    <row r="16103" spans="12:13" ht="18" customHeight="1" x14ac:dyDescent="0.25">
      <c r="L16103" s="516"/>
      <c r="M16103" s="410" t="str">
        <f>IFERROR(IF($A16104=VLOOKUP($A16104,AGOTADOS!$A$3:$H$4997,1,FALSE),"AGOTADO","SI HAY"),"")</f>
        <v/>
      </c>
    </row>
    <row r="16104" spans="12:13" ht="18" customHeight="1" x14ac:dyDescent="0.25">
      <c r="L16104" s="516"/>
      <c r="M16104" s="410" t="str">
        <f>IFERROR(IF($A16105=VLOOKUP($A16105,AGOTADOS!$A$3:$H$4997,1,FALSE),"AGOTADO","SI HAY"),"")</f>
        <v/>
      </c>
    </row>
    <row r="16105" spans="12:13" ht="18" customHeight="1" x14ac:dyDescent="0.25">
      <c r="L16105" s="516"/>
      <c r="M16105" s="410" t="str">
        <f>IFERROR(IF($A16106=VLOOKUP($A16106,AGOTADOS!$A$3:$H$4997,1,FALSE),"AGOTADO","SI HAY"),"")</f>
        <v/>
      </c>
    </row>
    <row r="16106" spans="12:13" ht="18" customHeight="1" x14ac:dyDescent="0.25">
      <c r="L16106" s="516"/>
      <c r="M16106" s="410" t="str">
        <f>IFERROR(IF($A16107=VLOOKUP($A16107,AGOTADOS!$A$3:$H$4997,1,FALSE),"AGOTADO","SI HAY"),"")</f>
        <v/>
      </c>
    </row>
    <row r="16107" spans="12:13" ht="18" customHeight="1" x14ac:dyDescent="0.25">
      <c r="L16107" s="516"/>
      <c r="M16107" s="410" t="str">
        <f>IFERROR(IF($A16108=VLOOKUP($A16108,AGOTADOS!$A$3:$H$4997,1,FALSE),"AGOTADO","SI HAY"),"")</f>
        <v/>
      </c>
    </row>
    <row r="16108" spans="12:13" ht="18" customHeight="1" x14ac:dyDescent="0.25">
      <c r="L16108" s="516"/>
      <c r="M16108" s="410" t="str">
        <f>IFERROR(IF($A16109=VLOOKUP($A16109,AGOTADOS!$A$3:$H$4997,1,FALSE),"AGOTADO","SI HAY"),"")</f>
        <v/>
      </c>
    </row>
    <row r="16109" spans="12:13" ht="18" customHeight="1" x14ac:dyDescent="0.25">
      <c r="L16109" s="516"/>
      <c r="M16109" s="410" t="str">
        <f>IFERROR(IF($A16110=VLOOKUP($A16110,AGOTADOS!$A$3:$H$4997,1,FALSE),"AGOTADO","SI HAY"),"")</f>
        <v/>
      </c>
    </row>
    <row r="16110" spans="12:13" ht="18" customHeight="1" x14ac:dyDescent="0.25">
      <c r="L16110" s="516"/>
      <c r="M16110" s="410" t="str">
        <f>IFERROR(IF($A16111=VLOOKUP($A16111,AGOTADOS!$A$3:$H$4997,1,FALSE),"AGOTADO","SI HAY"),"")</f>
        <v/>
      </c>
    </row>
    <row r="16111" spans="12:13" ht="18" customHeight="1" x14ac:dyDescent="0.25">
      <c r="L16111" s="516"/>
      <c r="M16111" s="410" t="str">
        <f>IFERROR(IF($A16112=VLOOKUP($A16112,AGOTADOS!$A$3:$H$4997,1,FALSE),"AGOTADO","SI HAY"),"")</f>
        <v/>
      </c>
    </row>
    <row r="16112" spans="12:13" ht="18" customHeight="1" x14ac:dyDescent="0.25">
      <c r="L16112" s="516"/>
      <c r="M16112" s="410" t="str">
        <f>IFERROR(IF($A16113=VLOOKUP($A16113,AGOTADOS!$A$3:$H$4997,1,FALSE),"AGOTADO","SI HAY"),"")</f>
        <v/>
      </c>
    </row>
    <row r="16113" spans="12:13" ht="18" customHeight="1" x14ac:dyDescent="0.25">
      <c r="L16113" s="516"/>
      <c r="M16113" s="410" t="str">
        <f>IFERROR(IF($A16114=VLOOKUP($A16114,AGOTADOS!$A$3:$H$4997,1,FALSE),"AGOTADO","SI HAY"),"")</f>
        <v/>
      </c>
    </row>
    <row r="16114" spans="12:13" ht="18" customHeight="1" x14ac:dyDescent="0.25">
      <c r="L16114" s="516"/>
      <c r="M16114" s="410" t="str">
        <f>IFERROR(IF($A16115=VLOOKUP($A16115,AGOTADOS!$A$3:$H$4997,1,FALSE),"AGOTADO","SI HAY"),"")</f>
        <v/>
      </c>
    </row>
    <row r="16115" spans="12:13" ht="18" customHeight="1" x14ac:dyDescent="0.25">
      <c r="L16115" s="516"/>
      <c r="M16115" s="410" t="str">
        <f>IFERROR(IF($A16116=VLOOKUP($A16116,AGOTADOS!$A$3:$H$4997,1,FALSE),"AGOTADO","SI HAY"),"")</f>
        <v/>
      </c>
    </row>
    <row r="16116" spans="12:13" ht="18" customHeight="1" x14ac:dyDescent="0.25">
      <c r="L16116" s="516"/>
      <c r="M16116" s="410" t="str">
        <f>IFERROR(IF($A16117=VLOOKUP($A16117,AGOTADOS!$A$3:$H$4997,1,FALSE),"AGOTADO","SI HAY"),"")</f>
        <v/>
      </c>
    </row>
    <row r="16117" spans="12:13" ht="18" customHeight="1" x14ac:dyDescent="0.25">
      <c r="L16117" s="516"/>
      <c r="M16117" s="410" t="str">
        <f>IFERROR(IF($A16118=VLOOKUP($A16118,AGOTADOS!$A$3:$H$4997,1,FALSE),"AGOTADO","SI HAY"),"")</f>
        <v/>
      </c>
    </row>
    <row r="16118" spans="12:13" ht="18" customHeight="1" x14ac:dyDescent="0.25">
      <c r="L16118" s="516"/>
      <c r="M16118" s="410" t="str">
        <f>IFERROR(IF($A16119=VLOOKUP($A16119,AGOTADOS!$A$3:$H$4997,1,FALSE),"AGOTADO","SI HAY"),"")</f>
        <v/>
      </c>
    </row>
    <row r="16119" spans="12:13" ht="18" customHeight="1" x14ac:dyDescent="0.25">
      <c r="L16119" s="516"/>
      <c r="M16119" s="410" t="str">
        <f>IFERROR(IF($A16120=VLOOKUP($A16120,AGOTADOS!$A$3:$H$4997,1,FALSE),"AGOTADO","SI HAY"),"")</f>
        <v/>
      </c>
    </row>
    <row r="16120" spans="12:13" ht="18" customHeight="1" x14ac:dyDescent="0.25">
      <c r="L16120" s="516"/>
      <c r="M16120" s="410" t="str">
        <f>IFERROR(IF($A16121=VLOOKUP($A16121,AGOTADOS!$A$3:$H$4997,1,FALSE),"AGOTADO","SI HAY"),"")</f>
        <v/>
      </c>
    </row>
    <row r="16121" spans="12:13" ht="18" customHeight="1" x14ac:dyDescent="0.25">
      <c r="L16121" s="516"/>
      <c r="M16121" s="410" t="str">
        <f>IFERROR(IF($A16122=VLOOKUP($A16122,AGOTADOS!$A$3:$H$4997,1,FALSE),"AGOTADO","SI HAY"),"")</f>
        <v/>
      </c>
    </row>
    <row r="16122" spans="12:13" ht="18" customHeight="1" x14ac:dyDescent="0.25">
      <c r="L16122" s="516"/>
      <c r="M16122" s="410" t="str">
        <f>IFERROR(IF($A16123=VLOOKUP($A16123,AGOTADOS!$A$3:$H$4997,1,FALSE),"AGOTADO","SI HAY"),"")</f>
        <v/>
      </c>
    </row>
    <row r="16123" spans="12:13" ht="18" customHeight="1" x14ac:dyDescent="0.25">
      <c r="L16123" s="516"/>
      <c r="M16123" s="410" t="str">
        <f>IFERROR(IF($A16124=VLOOKUP($A16124,AGOTADOS!$A$3:$H$4997,1,FALSE),"AGOTADO","SI HAY"),"")</f>
        <v/>
      </c>
    </row>
    <row r="16124" spans="12:13" ht="18" customHeight="1" x14ac:dyDescent="0.25">
      <c r="L16124" s="516"/>
      <c r="M16124" s="410" t="str">
        <f>IFERROR(IF($A16125=VLOOKUP($A16125,AGOTADOS!$A$3:$H$4997,1,FALSE),"AGOTADO","SI HAY"),"")</f>
        <v/>
      </c>
    </row>
    <row r="16125" spans="12:13" ht="18" customHeight="1" x14ac:dyDescent="0.25">
      <c r="L16125" s="516"/>
      <c r="M16125" s="410" t="str">
        <f>IFERROR(IF($A16126=VLOOKUP($A16126,AGOTADOS!$A$3:$H$4997,1,FALSE),"AGOTADO","SI HAY"),"")</f>
        <v/>
      </c>
    </row>
    <row r="16126" spans="12:13" ht="18" customHeight="1" x14ac:dyDescent="0.25">
      <c r="L16126" s="516"/>
      <c r="M16126" s="410" t="str">
        <f>IFERROR(IF($A16127=VLOOKUP($A16127,AGOTADOS!$A$3:$H$4997,1,FALSE),"AGOTADO","SI HAY"),"")</f>
        <v/>
      </c>
    </row>
    <row r="16127" spans="12:13" ht="18" customHeight="1" x14ac:dyDescent="0.25">
      <c r="L16127" s="516"/>
      <c r="M16127" s="410" t="str">
        <f>IFERROR(IF($A16128=VLOOKUP($A16128,AGOTADOS!$A$3:$H$4997,1,FALSE),"AGOTADO","SI HAY"),"")</f>
        <v/>
      </c>
    </row>
    <row r="16128" spans="12:13" ht="18" customHeight="1" x14ac:dyDescent="0.25">
      <c r="L16128" s="516"/>
      <c r="M16128" s="410" t="str">
        <f>IFERROR(IF($A16129=VLOOKUP($A16129,AGOTADOS!$A$3:$H$4997,1,FALSE),"AGOTADO","SI HAY"),"")</f>
        <v/>
      </c>
    </row>
    <row r="16129" spans="12:13" ht="18" customHeight="1" x14ac:dyDescent="0.25">
      <c r="L16129" s="516"/>
      <c r="M16129" s="410" t="str">
        <f>IFERROR(IF($A16130=VLOOKUP($A16130,AGOTADOS!$A$3:$H$4997,1,FALSE),"AGOTADO","SI HAY"),"")</f>
        <v/>
      </c>
    </row>
    <row r="16130" spans="12:13" ht="18" customHeight="1" x14ac:dyDescent="0.25">
      <c r="L16130" s="516"/>
      <c r="M16130" s="410" t="str">
        <f>IFERROR(IF($A16131=VLOOKUP($A16131,AGOTADOS!$A$3:$H$4997,1,FALSE),"AGOTADO","SI HAY"),"")</f>
        <v/>
      </c>
    </row>
    <row r="16131" spans="12:13" ht="18" customHeight="1" x14ac:dyDescent="0.25">
      <c r="L16131" s="516"/>
      <c r="M16131" s="410" t="str">
        <f>IFERROR(IF($A16132=VLOOKUP($A16132,AGOTADOS!$A$3:$H$4997,1,FALSE),"AGOTADO","SI HAY"),"")</f>
        <v/>
      </c>
    </row>
    <row r="16132" spans="12:13" ht="18" customHeight="1" x14ac:dyDescent="0.25">
      <c r="L16132" s="516"/>
      <c r="M16132" s="410" t="str">
        <f>IFERROR(IF($A16133=VLOOKUP($A16133,AGOTADOS!$A$3:$H$4997,1,FALSE),"AGOTADO","SI HAY"),"")</f>
        <v/>
      </c>
    </row>
    <row r="16133" spans="12:13" ht="18" customHeight="1" x14ac:dyDescent="0.25">
      <c r="L16133" s="516"/>
      <c r="M16133" s="410" t="str">
        <f>IFERROR(IF($A16134=VLOOKUP($A16134,AGOTADOS!$A$3:$H$4997,1,FALSE),"AGOTADO","SI HAY"),"")</f>
        <v/>
      </c>
    </row>
    <row r="16134" spans="12:13" ht="18" customHeight="1" x14ac:dyDescent="0.25">
      <c r="L16134" s="516"/>
      <c r="M16134" s="410" t="str">
        <f>IFERROR(IF($A16135=VLOOKUP($A16135,AGOTADOS!$A$3:$H$4997,1,FALSE),"AGOTADO","SI HAY"),"")</f>
        <v/>
      </c>
    </row>
    <row r="16135" spans="12:13" ht="18" customHeight="1" x14ac:dyDescent="0.25">
      <c r="L16135" s="516"/>
      <c r="M16135" s="410" t="str">
        <f>IFERROR(IF($A16136=VLOOKUP($A16136,AGOTADOS!$A$3:$H$4997,1,FALSE),"AGOTADO","SI HAY"),"")</f>
        <v/>
      </c>
    </row>
    <row r="16136" spans="12:13" ht="18" customHeight="1" x14ac:dyDescent="0.25">
      <c r="L16136" s="516"/>
      <c r="M16136" s="410" t="str">
        <f>IFERROR(IF($A16137=VLOOKUP($A16137,AGOTADOS!$A$3:$H$4997,1,FALSE),"AGOTADO","SI HAY"),"")</f>
        <v/>
      </c>
    </row>
    <row r="16137" spans="12:13" ht="18" customHeight="1" x14ac:dyDescent="0.25">
      <c r="L16137" s="516"/>
      <c r="M16137" s="410" t="str">
        <f>IFERROR(IF($A16138=VLOOKUP($A16138,AGOTADOS!$A$3:$H$4997,1,FALSE),"AGOTADO","SI HAY"),"")</f>
        <v/>
      </c>
    </row>
    <row r="16138" spans="12:13" ht="18" customHeight="1" x14ac:dyDescent="0.25">
      <c r="L16138" s="516"/>
      <c r="M16138" s="410" t="str">
        <f>IFERROR(IF($A16139=VLOOKUP($A16139,AGOTADOS!$A$3:$H$4997,1,FALSE),"AGOTADO","SI HAY"),"")</f>
        <v/>
      </c>
    </row>
    <row r="16139" spans="12:13" ht="18" customHeight="1" x14ac:dyDescent="0.25">
      <c r="L16139" s="516"/>
      <c r="M16139" s="410" t="str">
        <f>IFERROR(IF($A16140=VLOOKUP($A16140,AGOTADOS!$A$3:$H$4997,1,FALSE),"AGOTADO","SI HAY"),"")</f>
        <v/>
      </c>
    </row>
    <row r="16140" spans="12:13" ht="18" customHeight="1" x14ac:dyDescent="0.25">
      <c r="L16140" s="516"/>
      <c r="M16140" s="410" t="str">
        <f>IFERROR(IF($A16141=VLOOKUP($A16141,AGOTADOS!$A$3:$H$4997,1,FALSE),"AGOTADO","SI HAY"),"")</f>
        <v/>
      </c>
    </row>
    <row r="16141" spans="12:13" ht="18" customHeight="1" x14ac:dyDescent="0.25">
      <c r="L16141" s="516"/>
      <c r="M16141" s="410" t="str">
        <f>IFERROR(IF($A16142=VLOOKUP($A16142,AGOTADOS!$A$3:$H$4997,1,FALSE),"AGOTADO","SI HAY"),"")</f>
        <v/>
      </c>
    </row>
    <row r="16142" spans="12:13" ht="18" customHeight="1" x14ac:dyDescent="0.25">
      <c r="L16142" s="516"/>
      <c r="M16142" s="410" t="str">
        <f>IFERROR(IF($A16143=VLOOKUP($A16143,AGOTADOS!$A$3:$H$4997,1,FALSE),"AGOTADO","SI HAY"),"")</f>
        <v/>
      </c>
    </row>
    <row r="16143" spans="12:13" ht="18" customHeight="1" x14ac:dyDescent="0.25">
      <c r="L16143" s="516"/>
      <c r="M16143" s="410" t="str">
        <f>IFERROR(IF($A16144=VLOOKUP($A16144,AGOTADOS!$A$3:$H$4997,1,FALSE),"AGOTADO","SI HAY"),"")</f>
        <v/>
      </c>
    </row>
    <row r="16144" spans="12:13" ht="18" customHeight="1" x14ac:dyDescent="0.25">
      <c r="L16144" s="516"/>
      <c r="M16144" s="410" t="str">
        <f>IFERROR(IF($A16145=VLOOKUP($A16145,AGOTADOS!$A$3:$H$4997,1,FALSE),"AGOTADO","SI HAY"),"")</f>
        <v/>
      </c>
    </row>
    <row r="16145" spans="12:13" ht="18" customHeight="1" x14ac:dyDescent="0.25">
      <c r="L16145" s="516"/>
      <c r="M16145" s="410" t="str">
        <f>IFERROR(IF($A16146=VLOOKUP($A16146,AGOTADOS!$A$3:$H$4997,1,FALSE),"AGOTADO","SI HAY"),"")</f>
        <v/>
      </c>
    </row>
    <row r="16146" spans="12:13" ht="18" customHeight="1" x14ac:dyDescent="0.25">
      <c r="L16146" s="516"/>
      <c r="M16146" s="410" t="str">
        <f>IFERROR(IF($A16147=VLOOKUP($A16147,AGOTADOS!$A$3:$H$4997,1,FALSE),"AGOTADO","SI HAY"),"")</f>
        <v/>
      </c>
    </row>
    <row r="16147" spans="12:13" ht="18" customHeight="1" x14ac:dyDescent="0.25">
      <c r="L16147" s="516"/>
      <c r="M16147" s="410" t="str">
        <f>IFERROR(IF($A16148=VLOOKUP($A16148,AGOTADOS!$A$3:$H$4997,1,FALSE),"AGOTADO","SI HAY"),"")</f>
        <v/>
      </c>
    </row>
    <row r="16148" spans="12:13" ht="18" customHeight="1" x14ac:dyDescent="0.25">
      <c r="L16148" s="516"/>
      <c r="M16148" s="410" t="str">
        <f>IFERROR(IF($A16149=VLOOKUP($A16149,AGOTADOS!$A$3:$H$4997,1,FALSE),"AGOTADO","SI HAY"),"")</f>
        <v/>
      </c>
    </row>
    <row r="16149" spans="12:13" ht="18" customHeight="1" x14ac:dyDescent="0.25">
      <c r="L16149" s="516"/>
      <c r="M16149" s="410" t="str">
        <f>IFERROR(IF($A16150=VLOOKUP($A16150,AGOTADOS!$A$3:$H$4997,1,FALSE),"AGOTADO","SI HAY"),"")</f>
        <v/>
      </c>
    </row>
    <row r="16150" spans="12:13" ht="18" customHeight="1" x14ac:dyDescent="0.25">
      <c r="L16150" s="516"/>
      <c r="M16150" s="410" t="str">
        <f>IFERROR(IF($A16151=VLOOKUP($A16151,AGOTADOS!$A$3:$H$4997,1,FALSE),"AGOTADO","SI HAY"),"")</f>
        <v/>
      </c>
    </row>
    <row r="16151" spans="12:13" ht="18" customHeight="1" x14ac:dyDescent="0.25">
      <c r="L16151" s="516"/>
      <c r="M16151" s="410" t="str">
        <f>IFERROR(IF($A16152=VLOOKUP($A16152,AGOTADOS!$A$3:$H$4997,1,FALSE),"AGOTADO","SI HAY"),"")</f>
        <v/>
      </c>
    </row>
    <row r="16152" spans="12:13" ht="18" customHeight="1" x14ac:dyDescent="0.25">
      <c r="L16152" s="516"/>
      <c r="M16152" s="410" t="str">
        <f>IFERROR(IF($A16153=VLOOKUP($A16153,AGOTADOS!$A$3:$H$4997,1,FALSE),"AGOTADO","SI HAY"),"")</f>
        <v/>
      </c>
    </row>
    <row r="16153" spans="12:13" ht="18" customHeight="1" x14ac:dyDescent="0.25">
      <c r="L16153" s="516"/>
      <c r="M16153" s="410" t="str">
        <f>IFERROR(IF($A16154=VLOOKUP($A16154,AGOTADOS!$A$3:$H$4997,1,FALSE),"AGOTADO","SI HAY"),"")</f>
        <v/>
      </c>
    </row>
    <row r="16154" spans="12:13" ht="18" customHeight="1" x14ac:dyDescent="0.25">
      <c r="L16154" s="516"/>
      <c r="M16154" s="410" t="str">
        <f>IFERROR(IF($A16155=VLOOKUP($A16155,AGOTADOS!$A$3:$H$4997,1,FALSE),"AGOTADO","SI HAY"),"")</f>
        <v/>
      </c>
    </row>
    <row r="16155" spans="12:13" ht="18" customHeight="1" x14ac:dyDescent="0.25">
      <c r="L16155" s="516"/>
      <c r="M16155" s="410" t="str">
        <f>IFERROR(IF($A16156=VLOOKUP($A16156,AGOTADOS!$A$3:$H$4997,1,FALSE),"AGOTADO","SI HAY"),"")</f>
        <v/>
      </c>
    </row>
    <row r="16156" spans="12:13" ht="18" customHeight="1" x14ac:dyDescent="0.25">
      <c r="L16156" s="516"/>
      <c r="M16156" s="410" t="str">
        <f>IFERROR(IF($A16157=VLOOKUP($A16157,AGOTADOS!$A$3:$H$4997,1,FALSE),"AGOTADO","SI HAY"),"")</f>
        <v/>
      </c>
    </row>
    <row r="16157" spans="12:13" ht="18" customHeight="1" x14ac:dyDescent="0.25">
      <c r="L16157" s="516"/>
      <c r="M16157" s="410" t="str">
        <f>IFERROR(IF($A16158=VLOOKUP($A16158,AGOTADOS!$A$3:$H$4997,1,FALSE),"AGOTADO","SI HAY"),"")</f>
        <v/>
      </c>
    </row>
    <row r="16158" spans="12:13" ht="18" customHeight="1" x14ac:dyDescent="0.25">
      <c r="L16158" s="516"/>
      <c r="M16158" s="410" t="str">
        <f>IFERROR(IF($A16159=VLOOKUP($A16159,AGOTADOS!$A$3:$H$4997,1,FALSE),"AGOTADO","SI HAY"),"")</f>
        <v/>
      </c>
    </row>
    <row r="16159" spans="12:13" ht="18" customHeight="1" x14ac:dyDescent="0.25">
      <c r="L16159" s="516"/>
      <c r="M16159" s="410" t="str">
        <f>IFERROR(IF($A16160=VLOOKUP($A16160,AGOTADOS!$A$3:$H$4997,1,FALSE),"AGOTADO","SI HAY"),"")</f>
        <v/>
      </c>
    </row>
    <row r="16160" spans="12:13" ht="18" customHeight="1" x14ac:dyDescent="0.25">
      <c r="L16160" s="516"/>
      <c r="M16160" s="410" t="str">
        <f>IFERROR(IF($A16161=VLOOKUP($A16161,AGOTADOS!$A$3:$H$4997,1,FALSE),"AGOTADO","SI HAY"),"")</f>
        <v/>
      </c>
    </row>
    <row r="16161" spans="12:13" ht="18" customHeight="1" x14ac:dyDescent="0.25">
      <c r="L16161" s="516"/>
      <c r="M16161" s="410" t="str">
        <f>IFERROR(IF($A16162=VLOOKUP($A16162,AGOTADOS!$A$3:$H$4997,1,FALSE),"AGOTADO","SI HAY"),"")</f>
        <v/>
      </c>
    </row>
    <row r="16162" spans="12:13" ht="18" customHeight="1" x14ac:dyDescent="0.25">
      <c r="L16162" s="516"/>
      <c r="M16162" s="410" t="str">
        <f>IFERROR(IF($A16163=VLOOKUP($A16163,AGOTADOS!$A$3:$H$4997,1,FALSE),"AGOTADO","SI HAY"),"")</f>
        <v/>
      </c>
    </row>
    <row r="16163" spans="12:13" ht="18" customHeight="1" x14ac:dyDescent="0.25">
      <c r="L16163" s="516"/>
      <c r="M16163" s="410" t="str">
        <f>IFERROR(IF($A16164=VLOOKUP($A16164,AGOTADOS!$A$3:$H$4997,1,FALSE),"AGOTADO","SI HAY"),"")</f>
        <v/>
      </c>
    </row>
    <row r="16164" spans="12:13" ht="18" customHeight="1" x14ac:dyDescent="0.25">
      <c r="L16164" s="516"/>
      <c r="M16164" s="410" t="str">
        <f>IFERROR(IF($A16165=VLOOKUP($A16165,AGOTADOS!$A$3:$H$4997,1,FALSE),"AGOTADO","SI HAY"),"")</f>
        <v/>
      </c>
    </row>
    <row r="16165" spans="12:13" ht="18" customHeight="1" x14ac:dyDescent="0.25">
      <c r="L16165" s="516"/>
      <c r="M16165" s="410" t="str">
        <f>IFERROR(IF($A16166=VLOOKUP($A16166,AGOTADOS!$A$3:$H$4997,1,FALSE),"AGOTADO","SI HAY"),"")</f>
        <v/>
      </c>
    </row>
    <row r="16166" spans="12:13" ht="18" customHeight="1" x14ac:dyDescent="0.25">
      <c r="L16166" s="516"/>
      <c r="M16166" s="410" t="str">
        <f>IFERROR(IF($A16167=VLOOKUP($A16167,AGOTADOS!$A$3:$H$4997,1,FALSE),"AGOTADO","SI HAY"),"")</f>
        <v/>
      </c>
    </row>
    <row r="16167" spans="12:13" ht="18" customHeight="1" x14ac:dyDescent="0.25">
      <c r="L16167" s="516"/>
      <c r="M16167" s="410" t="str">
        <f>IFERROR(IF($A16168=VLOOKUP($A16168,AGOTADOS!$A$3:$H$4997,1,FALSE),"AGOTADO","SI HAY"),"")</f>
        <v/>
      </c>
    </row>
    <row r="16168" spans="12:13" ht="18" customHeight="1" x14ac:dyDescent="0.25">
      <c r="L16168" s="516"/>
      <c r="M16168" s="410" t="str">
        <f>IFERROR(IF($A16169=VLOOKUP($A16169,AGOTADOS!$A$3:$H$4997,1,FALSE),"AGOTADO","SI HAY"),"")</f>
        <v/>
      </c>
    </row>
    <row r="16169" spans="12:13" ht="18" customHeight="1" x14ac:dyDescent="0.25">
      <c r="L16169" s="516"/>
      <c r="M16169" s="410" t="str">
        <f>IFERROR(IF($A16170=VLOOKUP($A16170,AGOTADOS!$A$3:$H$4997,1,FALSE),"AGOTADO","SI HAY"),"")</f>
        <v/>
      </c>
    </row>
    <row r="16170" spans="12:13" ht="18" customHeight="1" x14ac:dyDescent="0.25">
      <c r="L16170" s="516"/>
      <c r="M16170" s="410" t="str">
        <f>IFERROR(IF($A16171=VLOOKUP($A16171,AGOTADOS!$A$3:$H$4997,1,FALSE),"AGOTADO","SI HAY"),"")</f>
        <v/>
      </c>
    </row>
    <row r="16171" spans="12:13" ht="18" customHeight="1" x14ac:dyDescent="0.25">
      <c r="L16171" s="516"/>
      <c r="M16171" s="410" t="str">
        <f>IFERROR(IF($A16172=VLOOKUP($A16172,AGOTADOS!$A$3:$H$4997,1,FALSE),"AGOTADO","SI HAY"),"")</f>
        <v/>
      </c>
    </row>
    <row r="16172" spans="12:13" ht="18" customHeight="1" x14ac:dyDescent="0.25">
      <c r="L16172" s="516"/>
      <c r="M16172" s="410" t="str">
        <f>IFERROR(IF($A16173=VLOOKUP($A16173,AGOTADOS!$A$3:$H$4997,1,FALSE),"AGOTADO","SI HAY"),"")</f>
        <v/>
      </c>
    </row>
    <row r="16173" spans="12:13" ht="18" customHeight="1" x14ac:dyDescent="0.25">
      <c r="L16173" s="516"/>
      <c r="M16173" s="410" t="str">
        <f>IFERROR(IF($A16174=VLOOKUP($A16174,AGOTADOS!$A$3:$H$4997,1,FALSE),"AGOTADO","SI HAY"),"")</f>
        <v/>
      </c>
    </row>
    <row r="16174" spans="12:13" ht="18" customHeight="1" x14ac:dyDescent="0.25">
      <c r="L16174" s="516"/>
      <c r="M16174" s="410" t="str">
        <f>IFERROR(IF($A16175=VLOOKUP($A16175,AGOTADOS!$A$3:$H$4997,1,FALSE),"AGOTADO","SI HAY"),"")</f>
        <v/>
      </c>
    </row>
    <row r="16175" spans="12:13" ht="18" customHeight="1" x14ac:dyDescent="0.25">
      <c r="L16175" s="516"/>
      <c r="M16175" s="410" t="str">
        <f>IFERROR(IF($A16176=VLOOKUP($A16176,AGOTADOS!$A$3:$H$4997,1,FALSE),"AGOTADO","SI HAY"),"")</f>
        <v/>
      </c>
    </row>
    <row r="16176" spans="12:13" ht="18" customHeight="1" x14ac:dyDescent="0.25">
      <c r="L16176" s="516"/>
      <c r="M16176" s="410" t="str">
        <f>IFERROR(IF($A16177=VLOOKUP($A16177,AGOTADOS!$A$3:$H$4997,1,FALSE),"AGOTADO","SI HAY"),"")</f>
        <v/>
      </c>
    </row>
    <row r="16177" spans="12:13" ht="18" customHeight="1" x14ac:dyDescent="0.25">
      <c r="L16177" s="516"/>
      <c r="M16177" s="410" t="str">
        <f>IFERROR(IF($A16178=VLOOKUP($A16178,AGOTADOS!$A$3:$H$4997,1,FALSE),"AGOTADO","SI HAY"),"")</f>
        <v/>
      </c>
    </row>
    <row r="16178" spans="12:13" ht="18" customHeight="1" x14ac:dyDescent="0.25">
      <c r="L16178" s="516"/>
      <c r="M16178" s="410" t="str">
        <f>IFERROR(IF($A16179=VLOOKUP($A16179,AGOTADOS!$A$3:$H$4997,1,FALSE),"AGOTADO","SI HAY"),"")</f>
        <v/>
      </c>
    </row>
    <row r="16179" spans="12:13" ht="18" customHeight="1" x14ac:dyDescent="0.25">
      <c r="L16179" s="516"/>
      <c r="M16179" s="410" t="str">
        <f>IFERROR(IF($A16180=VLOOKUP($A16180,AGOTADOS!$A$3:$H$4997,1,FALSE),"AGOTADO","SI HAY"),"")</f>
        <v/>
      </c>
    </row>
    <row r="16180" spans="12:13" ht="18" customHeight="1" x14ac:dyDescent="0.25">
      <c r="L16180" s="516"/>
      <c r="M16180" s="410" t="str">
        <f>IFERROR(IF($A16181=VLOOKUP($A16181,AGOTADOS!$A$3:$H$4997,1,FALSE),"AGOTADO","SI HAY"),"")</f>
        <v/>
      </c>
    </row>
    <row r="16181" spans="12:13" ht="18" customHeight="1" x14ac:dyDescent="0.25">
      <c r="L16181" s="516"/>
      <c r="M16181" s="410" t="str">
        <f>IFERROR(IF($A16182=VLOOKUP($A16182,AGOTADOS!$A$3:$H$4997,1,FALSE),"AGOTADO","SI HAY"),"")</f>
        <v/>
      </c>
    </row>
    <row r="16182" spans="12:13" ht="18" customHeight="1" x14ac:dyDescent="0.25">
      <c r="L16182" s="516"/>
      <c r="M16182" s="410" t="str">
        <f>IFERROR(IF($A16183=VLOOKUP($A16183,AGOTADOS!$A$3:$H$4997,1,FALSE),"AGOTADO","SI HAY"),"")</f>
        <v/>
      </c>
    </row>
    <row r="16183" spans="12:13" ht="18" customHeight="1" x14ac:dyDescent="0.25">
      <c r="L16183" s="516"/>
      <c r="M16183" s="410" t="str">
        <f>IFERROR(IF($A16184=VLOOKUP($A16184,AGOTADOS!$A$3:$H$4997,1,FALSE),"AGOTADO","SI HAY"),"")</f>
        <v/>
      </c>
    </row>
    <row r="16184" spans="12:13" ht="18" customHeight="1" x14ac:dyDescent="0.25">
      <c r="L16184" s="516"/>
      <c r="M16184" s="410" t="str">
        <f>IFERROR(IF($A16185=VLOOKUP($A16185,AGOTADOS!$A$3:$H$4997,1,FALSE),"AGOTADO","SI HAY"),"")</f>
        <v/>
      </c>
    </row>
    <row r="16185" spans="12:13" ht="18" customHeight="1" x14ac:dyDescent="0.25">
      <c r="L16185" s="516"/>
      <c r="M16185" s="410" t="str">
        <f>IFERROR(IF($A16186=VLOOKUP($A16186,AGOTADOS!$A$3:$H$4997,1,FALSE),"AGOTADO","SI HAY"),"")</f>
        <v/>
      </c>
    </row>
    <row r="16186" spans="12:13" ht="18" customHeight="1" x14ac:dyDescent="0.25">
      <c r="L16186" s="516"/>
      <c r="M16186" s="410" t="str">
        <f>IFERROR(IF($A16187=VLOOKUP($A16187,AGOTADOS!$A$3:$H$4997,1,FALSE),"AGOTADO","SI HAY"),"")</f>
        <v/>
      </c>
    </row>
    <row r="16187" spans="12:13" ht="18" customHeight="1" x14ac:dyDescent="0.25">
      <c r="L16187" s="516"/>
      <c r="M16187" s="410" t="str">
        <f>IFERROR(IF($A16188=VLOOKUP($A16188,AGOTADOS!$A$3:$H$4997,1,FALSE),"AGOTADO","SI HAY"),"")</f>
        <v/>
      </c>
    </row>
    <row r="16188" spans="12:13" ht="18" customHeight="1" x14ac:dyDescent="0.25">
      <c r="L16188" s="516"/>
      <c r="M16188" s="410" t="str">
        <f>IFERROR(IF($A16189=VLOOKUP($A16189,AGOTADOS!$A$3:$H$4997,1,FALSE),"AGOTADO","SI HAY"),"")</f>
        <v/>
      </c>
    </row>
    <row r="16189" spans="12:13" ht="18" customHeight="1" x14ac:dyDescent="0.25">
      <c r="L16189" s="516"/>
      <c r="M16189" s="410" t="str">
        <f>IFERROR(IF($A16190=VLOOKUP($A16190,AGOTADOS!$A$3:$H$4997,1,FALSE),"AGOTADO","SI HAY"),"")</f>
        <v/>
      </c>
    </row>
    <row r="16190" spans="12:13" ht="18" customHeight="1" x14ac:dyDescent="0.25">
      <c r="L16190" s="516"/>
      <c r="M16190" s="410" t="str">
        <f>IFERROR(IF($A16191=VLOOKUP($A16191,AGOTADOS!$A$3:$H$4997,1,FALSE),"AGOTADO","SI HAY"),"")</f>
        <v/>
      </c>
    </row>
    <row r="16191" spans="12:13" ht="18" customHeight="1" x14ac:dyDescent="0.25">
      <c r="L16191" s="516"/>
      <c r="M16191" s="410" t="str">
        <f>IFERROR(IF($A16192=VLOOKUP($A16192,AGOTADOS!$A$3:$H$4997,1,FALSE),"AGOTADO","SI HAY"),"")</f>
        <v/>
      </c>
    </row>
    <row r="16192" spans="12:13" ht="18" customHeight="1" x14ac:dyDescent="0.25">
      <c r="L16192" s="516"/>
      <c r="M16192" s="410" t="str">
        <f>IFERROR(IF($A16193=VLOOKUP($A16193,AGOTADOS!$A$3:$H$4997,1,FALSE),"AGOTADO","SI HAY"),"")</f>
        <v/>
      </c>
    </row>
    <row r="16193" spans="12:13" ht="18" customHeight="1" x14ac:dyDescent="0.25">
      <c r="L16193" s="516"/>
      <c r="M16193" s="410" t="str">
        <f>IFERROR(IF($A16194=VLOOKUP($A16194,AGOTADOS!$A$3:$H$4997,1,FALSE),"AGOTADO","SI HAY"),"")</f>
        <v/>
      </c>
    </row>
    <row r="16194" spans="12:13" ht="18" customHeight="1" x14ac:dyDescent="0.25">
      <c r="L16194" s="516"/>
      <c r="M16194" s="410" t="str">
        <f>IFERROR(IF($A16195=VLOOKUP($A16195,AGOTADOS!$A$3:$H$4997,1,FALSE),"AGOTADO","SI HAY"),"")</f>
        <v/>
      </c>
    </row>
    <row r="16195" spans="12:13" ht="18" customHeight="1" x14ac:dyDescent="0.25">
      <c r="L16195" s="516"/>
      <c r="M16195" s="410" t="str">
        <f>IFERROR(IF($A16196=VLOOKUP($A16196,AGOTADOS!$A$3:$H$4997,1,FALSE),"AGOTADO","SI HAY"),"")</f>
        <v/>
      </c>
    </row>
    <row r="16196" spans="12:13" ht="18" customHeight="1" x14ac:dyDescent="0.25">
      <c r="L16196" s="516"/>
      <c r="M16196" s="410" t="str">
        <f>IFERROR(IF($A16197=VLOOKUP($A16197,AGOTADOS!$A$3:$H$4997,1,FALSE),"AGOTADO","SI HAY"),"")</f>
        <v/>
      </c>
    </row>
    <row r="16197" spans="12:13" ht="18" customHeight="1" x14ac:dyDescent="0.25">
      <c r="L16197" s="516"/>
      <c r="M16197" s="410" t="str">
        <f>IFERROR(IF($A16198=VLOOKUP($A16198,AGOTADOS!$A$3:$H$4997,1,FALSE),"AGOTADO","SI HAY"),"")</f>
        <v/>
      </c>
    </row>
    <row r="16198" spans="12:13" ht="18" customHeight="1" x14ac:dyDescent="0.25">
      <c r="L16198" s="516"/>
      <c r="M16198" s="410" t="str">
        <f>IFERROR(IF($A16199=VLOOKUP($A16199,AGOTADOS!$A$3:$H$4997,1,FALSE),"AGOTADO","SI HAY"),"")</f>
        <v/>
      </c>
    </row>
    <row r="16199" spans="12:13" ht="18" customHeight="1" x14ac:dyDescent="0.25">
      <c r="L16199" s="516"/>
      <c r="M16199" s="410" t="str">
        <f>IFERROR(IF($A16200=VLOOKUP($A16200,AGOTADOS!$A$3:$H$4997,1,FALSE),"AGOTADO","SI HAY"),"")</f>
        <v/>
      </c>
    </row>
    <row r="16200" spans="12:13" ht="18" customHeight="1" x14ac:dyDescent="0.25">
      <c r="L16200" s="516"/>
      <c r="M16200" s="410" t="str">
        <f>IFERROR(IF($A16201=VLOOKUP($A16201,AGOTADOS!$A$3:$H$4997,1,FALSE),"AGOTADO","SI HAY"),"")</f>
        <v/>
      </c>
    </row>
    <row r="16201" spans="12:13" ht="18" customHeight="1" x14ac:dyDescent="0.25">
      <c r="L16201" s="516"/>
      <c r="M16201" s="410" t="str">
        <f>IFERROR(IF($A16202=VLOOKUP($A16202,AGOTADOS!$A$3:$H$4997,1,FALSE),"AGOTADO","SI HAY"),"")</f>
        <v/>
      </c>
    </row>
    <row r="16202" spans="12:13" ht="18" customHeight="1" x14ac:dyDescent="0.25">
      <c r="L16202" s="516"/>
      <c r="M16202" s="410" t="str">
        <f>IFERROR(IF($A16203=VLOOKUP($A16203,AGOTADOS!$A$3:$H$4997,1,FALSE),"AGOTADO","SI HAY"),"")</f>
        <v/>
      </c>
    </row>
    <row r="16203" spans="12:13" ht="18" customHeight="1" x14ac:dyDescent="0.25">
      <c r="L16203" s="516"/>
      <c r="M16203" s="410" t="str">
        <f>IFERROR(IF($A16204=VLOOKUP($A16204,AGOTADOS!$A$3:$H$4997,1,FALSE),"AGOTADO","SI HAY"),"")</f>
        <v/>
      </c>
    </row>
    <row r="16204" spans="12:13" ht="18" customHeight="1" x14ac:dyDescent="0.25">
      <c r="L16204" s="516"/>
      <c r="M16204" s="410" t="str">
        <f>IFERROR(IF($A16205=VLOOKUP($A16205,AGOTADOS!$A$3:$H$4997,1,FALSE),"AGOTADO","SI HAY"),"")</f>
        <v/>
      </c>
    </row>
    <row r="16205" spans="12:13" ht="18" customHeight="1" x14ac:dyDescent="0.25">
      <c r="L16205" s="516"/>
      <c r="M16205" s="410" t="str">
        <f>IFERROR(IF($A16206=VLOOKUP($A16206,AGOTADOS!$A$3:$H$4997,1,FALSE),"AGOTADO","SI HAY"),"")</f>
        <v/>
      </c>
    </row>
    <row r="16206" spans="12:13" ht="18" customHeight="1" x14ac:dyDescent="0.25">
      <c r="L16206" s="516"/>
      <c r="M16206" s="410" t="str">
        <f>IFERROR(IF($A16207=VLOOKUP($A16207,AGOTADOS!$A$3:$H$4997,1,FALSE),"AGOTADO","SI HAY"),"")</f>
        <v/>
      </c>
    </row>
    <row r="16207" spans="12:13" ht="18" customHeight="1" x14ac:dyDescent="0.25">
      <c r="L16207" s="516"/>
      <c r="M16207" s="410" t="str">
        <f>IFERROR(IF($A16208=VLOOKUP($A16208,AGOTADOS!$A$3:$H$4997,1,FALSE),"AGOTADO","SI HAY"),"")</f>
        <v/>
      </c>
    </row>
    <row r="16208" spans="12:13" ht="18" customHeight="1" x14ac:dyDescent="0.25">
      <c r="L16208" s="516"/>
      <c r="M16208" s="410" t="str">
        <f>IFERROR(IF($A16209=VLOOKUP($A16209,AGOTADOS!$A$3:$H$4997,1,FALSE),"AGOTADO","SI HAY"),"")</f>
        <v/>
      </c>
    </row>
    <row r="16209" spans="12:13" ht="18" customHeight="1" x14ac:dyDescent="0.25">
      <c r="L16209" s="516"/>
      <c r="M16209" s="410" t="str">
        <f>IFERROR(IF($A16210=VLOOKUP($A16210,AGOTADOS!$A$3:$H$4997,1,FALSE),"AGOTADO","SI HAY"),"")</f>
        <v/>
      </c>
    </row>
    <row r="16210" spans="12:13" ht="18" customHeight="1" x14ac:dyDescent="0.25">
      <c r="L16210" s="516"/>
      <c r="M16210" s="410" t="str">
        <f>IFERROR(IF($A16211=VLOOKUP($A16211,AGOTADOS!$A$3:$H$4997,1,FALSE),"AGOTADO","SI HAY"),"")</f>
        <v/>
      </c>
    </row>
    <row r="16211" spans="12:13" ht="18" customHeight="1" x14ac:dyDescent="0.25">
      <c r="L16211" s="516"/>
      <c r="M16211" s="410" t="str">
        <f>IFERROR(IF($A16212=VLOOKUP($A16212,AGOTADOS!$A$3:$H$4997,1,FALSE),"AGOTADO","SI HAY"),"")</f>
        <v/>
      </c>
    </row>
    <row r="16212" spans="12:13" ht="18" customHeight="1" x14ac:dyDescent="0.25">
      <c r="L16212" s="516"/>
      <c r="M16212" s="410" t="str">
        <f>IFERROR(IF($A16213=VLOOKUP($A16213,AGOTADOS!$A$3:$H$4997,1,FALSE),"AGOTADO","SI HAY"),"")</f>
        <v/>
      </c>
    </row>
    <row r="16213" spans="12:13" ht="18" customHeight="1" x14ac:dyDescent="0.25">
      <c r="L16213" s="516"/>
      <c r="M16213" s="410" t="str">
        <f>IFERROR(IF($A16214=VLOOKUP($A16214,AGOTADOS!$A$3:$H$4997,1,FALSE),"AGOTADO","SI HAY"),"")</f>
        <v/>
      </c>
    </row>
    <row r="16214" spans="12:13" ht="18" customHeight="1" x14ac:dyDescent="0.25">
      <c r="L16214" s="516"/>
      <c r="M16214" s="410" t="str">
        <f>IFERROR(IF($A16215=VLOOKUP($A16215,AGOTADOS!$A$3:$H$4997,1,FALSE),"AGOTADO","SI HAY"),"")</f>
        <v/>
      </c>
    </row>
    <row r="16215" spans="12:13" ht="18" customHeight="1" x14ac:dyDescent="0.25">
      <c r="L16215" s="516"/>
      <c r="M16215" s="410" t="str">
        <f>IFERROR(IF($A16216=VLOOKUP($A16216,AGOTADOS!$A$3:$H$4997,1,FALSE),"AGOTADO","SI HAY"),"")</f>
        <v/>
      </c>
    </row>
    <row r="16216" spans="12:13" ht="18" customHeight="1" x14ac:dyDescent="0.25">
      <c r="L16216" s="516"/>
      <c r="M16216" s="410" t="str">
        <f>IFERROR(IF($A16217=VLOOKUP($A16217,AGOTADOS!$A$3:$H$4997,1,FALSE),"AGOTADO","SI HAY"),"")</f>
        <v/>
      </c>
    </row>
    <row r="16217" spans="12:13" ht="18" customHeight="1" x14ac:dyDescent="0.25">
      <c r="L16217" s="516"/>
      <c r="M16217" s="410" t="str">
        <f>IFERROR(IF($A16218=VLOOKUP($A16218,AGOTADOS!$A$3:$H$4997,1,FALSE),"AGOTADO","SI HAY"),"")</f>
        <v/>
      </c>
    </row>
    <row r="16218" spans="12:13" ht="18" customHeight="1" x14ac:dyDescent="0.25">
      <c r="L16218" s="516"/>
      <c r="M16218" s="410" t="str">
        <f>IFERROR(IF($A16219=VLOOKUP($A16219,AGOTADOS!$A$3:$H$4997,1,FALSE),"AGOTADO","SI HAY"),"")</f>
        <v/>
      </c>
    </row>
    <row r="16219" spans="12:13" ht="18" customHeight="1" x14ac:dyDescent="0.25">
      <c r="L16219" s="516"/>
      <c r="M16219" s="410" t="str">
        <f>IFERROR(IF($A16220=VLOOKUP($A16220,AGOTADOS!$A$3:$H$4997,1,FALSE),"AGOTADO","SI HAY"),"")</f>
        <v/>
      </c>
    </row>
    <row r="16220" spans="12:13" ht="18" customHeight="1" x14ac:dyDescent="0.25">
      <c r="L16220" s="516"/>
      <c r="M16220" s="410" t="str">
        <f>IFERROR(IF($A16221=VLOOKUP($A16221,AGOTADOS!$A$3:$H$4997,1,FALSE),"AGOTADO","SI HAY"),"")</f>
        <v/>
      </c>
    </row>
    <row r="16221" spans="12:13" ht="18" customHeight="1" x14ac:dyDescent="0.25">
      <c r="L16221" s="516"/>
      <c r="M16221" s="410" t="str">
        <f>IFERROR(IF($A16222=VLOOKUP($A16222,AGOTADOS!$A$3:$H$4997,1,FALSE),"AGOTADO","SI HAY"),"")</f>
        <v/>
      </c>
    </row>
    <row r="16222" spans="12:13" ht="18" customHeight="1" x14ac:dyDescent="0.25">
      <c r="L16222" s="516"/>
      <c r="M16222" s="410" t="str">
        <f>IFERROR(IF($A16223=VLOOKUP($A16223,AGOTADOS!$A$3:$H$4997,1,FALSE),"AGOTADO","SI HAY"),"")</f>
        <v/>
      </c>
    </row>
    <row r="16223" spans="12:13" ht="18" customHeight="1" x14ac:dyDescent="0.25">
      <c r="L16223" s="516"/>
      <c r="M16223" s="410" t="str">
        <f>IFERROR(IF($A16224=VLOOKUP($A16224,AGOTADOS!$A$3:$H$4997,1,FALSE),"AGOTADO","SI HAY"),"")</f>
        <v/>
      </c>
    </row>
    <row r="16224" spans="12:13" ht="18" customHeight="1" x14ac:dyDescent="0.25">
      <c r="L16224" s="516"/>
      <c r="M16224" s="410" t="str">
        <f>IFERROR(IF($A16225=VLOOKUP($A16225,AGOTADOS!$A$3:$H$4997,1,FALSE),"AGOTADO","SI HAY"),"")</f>
        <v/>
      </c>
    </row>
    <row r="16225" spans="12:13" ht="18" customHeight="1" x14ac:dyDescent="0.25">
      <c r="L16225" s="516"/>
      <c r="M16225" s="410" t="str">
        <f>IFERROR(IF($A16226=VLOOKUP($A16226,AGOTADOS!$A$3:$H$4997,1,FALSE),"AGOTADO","SI HAY"),"")</f>
        <v/>
      </c>
    </row>
    <row r="16226" spans="12:13" ht="18" customHeight="1" x14ac:dyDescent="0.25">
      <c r="L16226" s="516"/>
      <c r="M16226" s="410" t="str">
        <f>IFERROR(IF($A16227=VLOOKUP($A16227,AGOTADOS!$A$3:$H$4997,1,FALSE),"AGOTADO","SI HAY"),"")</f>
        <v/>
      </c>
    </row>
    <row r="16227" spans="12:13" ht="18" customHeight="1" x14ac:dyDescent="0.25">
      <c r="L16227" s="516"/>
      <c r="M16227" s="410" t="str">
        <f>IFERROR(IF($A16228=VLOOKUP($A16228,AGOTADOS!$A$3:$H$4997,1,FALSE),"AGOTADO","SI HAY"),"")</f>
        <v/>
      </c>
    </row>
    <row r="16228" spans="12:13" ht="18" customHeight="1" x14ac:dyDescent="0.25">
      <c r="L16228" s="516"/>
      <c r="M16228" s="410" t="str">
        <f>IFERROR(IF($A16229=VLOOKUP($A16229,AGOTADOS!$A$3:$H$4997,1,FALSE),"AGOTADO","SI HAY"),"")</f>
        <v/>
      </c>
    </row>
    <row r="16229" spans="12:13" ht="18" customHeight="1" x14ac:dyDescent="0.25">
      <c r="L16229" s="516"/>
      <c r="M16229" s="410" t="str">
        <f>IFERROR(IF($A16230=VLOOKUP($A16230,AGOTADOS!$A$3:$H$4997,1,FALSE),"AGOTADO","SI HAY"),"")</f>
        <v/>
      </c>
    </row>
    <row r="16230" spans="12:13" ht="18" customHeight="1" x14ac:dyDescent="0.25">
      <c r="L16230" s="516"/>
      <c r="M16230" s="410" t="str">
        <f>IFERROR(IF($A16231=VLOOKUP($A16231,AGOTADOS!$A$3:$H$4997,1,FALSE),"AGOTADO","SI HAY"),"")</f>
        <v/>
      </c>
    </row>
    <row r="16231" spans="12:13" ht="18" customHeight="1" x14ac:dyDescent="0.25">
      <c r="L16231" s="516"/>
      <c r="M16231" s="410" t="str">
        <f>IFERROR(IF($A16232=VLOOKUP($A16232,AGOTADOS!$A$3:$H$4997,1,FALSE),"AGOTADO","SI HAY"),"")</f>
        <v/>
      </c>
    </row>
    <row r="16232" spans="12:13" ht="18" customHeight="1" x14ac:dyDescent="0.25">
      <c r="L16232" s="516"/>
      <c r="M16232" s="410" t="str">
        <f>IFERROR(IF($A16233=VLOOKUP($A16233,AGOTADOS!$A$3:$H$4997,1,FALSE),"AGOTADO","SI HAY"),"")</f>
        <v/>
      </c>
    </row>
    <row r="16233" spans="12:13" ht="18" customHeight="1" x14ac:dyDescent="0.25">
      <c r="L16233" s="516"/>
      <c r="M16233" s="410" t="str">
        <f>IFERROR(IF($A16234=VLOOKUP($A16234,AGOTADOS!$A$3:$H$4997,1,FALSE),"AGOTADO","SI HAY"),"")</f>
        <v/>
      </c>
    </row>
    <row r="16234" spans="12:13" ht="18" customHeight="1" x14ac:dyDescent="0.25">
      <c r="L16234" s="516"/>
      <c r="M16234" s="410" t="str">
        <f>IFERROR(IF($A16235=VLOOKUP($A16235,AGOTADOS!$A$3:$H$4997,1,FALSE),"AGOTADO","SI HAY"),"")</f>
        <v/>
      </c>
    </row>
    <row r="16235" spans="12:13" ht="18" customHeight="1" x14ac:dyDescent="0.25">
      <c r="L16235" s="516"/>
      <c r="M16235" s="410" t="str">
        <f>IFERROR(IF($A16236=VLOOKUP($A16236,AGOTADOS!$A$3:$H$4997,1,FALSE),"AGOTADO","SI HAY"),"")</f>
        <v/>
      </c>
    </row>
    <row r="16236" spans="12:13" ht="18" customHeight="1" x14ac:dyDescent="0.25">
      <c r="L16236" s="516"/>
      <c r="M16236" s="410" t="str">
        <f>IFERROR(IF($A16237=VLOOKUP($A16237,AGOTADOS!$A$3:$H$4997,1,FALSE),"AGOTADO","SI HAY"),"")</f>
        <v/>
      </c>
    </row>
    <row r="16237" spans="12:13" ht="18" customHeight="1" x14ac:dyDescent="0.25">
      <c r="L16237" s="516"/>
      <c r="M16237" s="410" t="str">
        <f>IFERROR(IF($A16238=VLOOKUP($A16238,AGOTADOS!$A$3:$H$4997,1,FALSE),"AGOTADO","SI HAY"),"")</f>
        <v/>
      </c>
    </row>
    <row r="16238" spans="12:13" ht="18" customHeight="1" x14ac:dyDescent="0.25">
      <c r="L16238" s="516"/>
      <c r="M16238" s="410" t="str">
        <f>IFERROR(IF($A16239=VLOOKUP($A16239,AGOTADOS!$A$3:$H$4997,1,FALSE),"AGOTADO","SI HAY"),"")</f>
        <v/>
      </c>
    </row>
    <row r="16239" spans="12:13" ht="18" customHeight="1" x14ac:dyDescent="0.25">
      <c r="L16239" s="516"/>
      <c r="M16239" s="410" t="str">
        <f>IFERROR(IF($A16240=VLOOKUP($A16240,AGOTADOS!$A$3:$H$4997,1,FALSE),"AGOTADO","SI HAY"),"")</f>
        <v/>
      </c>
    </row>
    <row r="16240" spans="12:13" ht="18" customHeight="1" x14ac:dyDescent="0.25">
      <c r="L16240" s="516"/>
      <c r="M16240" s="410" t="str">
        <f>IFERROR(IF($A16241=VLOOKUP($A16241,AGOTADOS!$A$3:$H$4997,1,FALSE),"AGOTADO","SI HAY"),"")</f>
        <v/>
      </c>
    </row>
    <row r="16241" spans="12:13" ht="18" customHeight="1" x14ac:dyDescent="0.25">
      <c r="L16241" s="516"/>
      <c r="M16241" s="410" t="str">
        <f>IFERROR(IF($A16242=VLOOKUP($A16242,AGOTADOS!$A$3:$H$4997,1,FALSE),"AGOTADO","SI HAY"),"")</f>
        <v/>
      </c>
    </row>
    <row r="16242" spans="12:13" ht="18" customHeight="1" x14ac:dyDescent="0.25">
      <c r="L16242" s="516"/>
      <c r="M16242" s="410" t="str">
        <f>IFERROR(IF($A16243=VLOOKUP($A16243,AGOTADOS!$A$3:$H$4997,1,FALSE),"AGOTADO","SI HAY"),"")</f>
        <v/>
      </c>
    </row>
    <row r="16243" spans="12:13" ht="18" customHeight="1" x14ac:dyDescent="0.25">
      <c r="L16243" s="516"/>
      <c r="M16243" s="410" t="str">
        <f>IFERROR(IF($A16244=VLOOKUP($A16244,AGOTADOS!$A$3:$H$4997,1,FALSE),"AGOTADO","SI HAY"),"")</f>
        <v/>
      </c>
    </row>
    <row r="16244" spans="12:13" ht="18" customHeight="1" x14ac:dyDescent="0.25">
      <c r="L16244" s="516"/>
      <c r="M16244" s="410" t="str">
        <f>IFERROR(IF($A16245=VLOOKUP($A16245,AGOTADOS!$A$3:$H$4997,1,FALSE),"AGOTADO","SI HAY"),"")</f>
        <v/>
      </c>
    </row>
    <row r="16245" spans="12:13" ht="18" customHeight="1" x14ac:dyDescent="0.25">
      <c r="L16245" s="516"/>
      <c r="M16245" s="410" t="str">
        <f>IFERROR(IF($A16246=VLOOKUP($A16246,AGOTADOS!$A$3:$H$4997,1,FALSE),"AGOTADO","SI HAY"),"")</f>
        <v/>
      </c>
    </row>
    <row r="16246" spans="12:13" ht="18" customHeight="1" x14ac:dyDescent="0.25">
      <c r="L16246" s="516"/>
      <c r="M16246" s="410" t="str">
        <f>IFERROR(IF($A16247=VLOOKUP($A16247,AGOTADOS!$A$3:$H$4997,1,FALSE),"AGOTADO","SI HAY"),"")</f>
        <v/>
      </c>
    </row>
    <row r="16247" spans="12:13" ht="18" customHeight="1" x14ac:dyDescent="0.25">
      <c r="L16247" s="516"/>
      <c r="M16247" s="410" t="str">
        <f>IFERROR(IF($A16248=VLOOKUP($A16248,AGOTADOS!$A$3:$H$4997,1,FALSE),"AGOTADO","SI HAY"),"")</f>
        <v/>
      </c>
    </row>
    <row r="16248" spans="12:13" ht="18" customHeight="1" x14ac:dyDescent="0.25">
      <c r="L16248" s="516"/>
      <c r="M16248" s="410" t="str">
        <f>IFERROR(IF($A16249=VLOOKUP($A16249,AGOTADOS!$A$3:$H$4997,1,FALSE),"AGOTADO","SI HAY"),"")</f>
        <v/>
      </c>
    </row>
    <row r="16249" spans="12:13" ht="18" customHeight="1" x14ac:dyDescent="0.25">
      <c r="L16249" s="516"/>
      <c r="M16249" s="410" t="str">
        <f>IFERROR(IF($A16250=VLOOKUP($A16250,AGOTADOS!$A$3:$H$4997,1,FALSE),"AGOTADO","SI HAY"),"")</f>
        <v/>
      </c>
    </row>
    <row r="16250" spans="12:13" ht="18" customHeight="1" x14ac:dyDescent="0.25">
      <c r="L16250" s="516"/>
      <c r="M16250" s="410" t="str">
        <f>IFERROR(IF($A16251=VLOOKUP($A16251,AGOTADOS!$A$3:$H$4997,1,FALSE),"AGOTADO","SI HAY"),"")</f>
        <v/>
      </c>
    </row>
    <row r="16251" spans="12:13" ht="18" customHeight="1" x14ac:dyDescent="0.25">
      <c r="L16251" s="516"/>
      <c r="M16251" s="410" t="str">
        <f>IFERROR(IF($A16252=VLOOKUP($A16252,AGOTADOS!$A$3:$H$4997,1,FALSE),"AGOTADO","SI HAY"),"")</f>
        <v/>
      </c>
    </row>
    <row r="16252" spans="12:13" ht="18" customHeight="1" x14ac:dyDescent="0.25">
      <c r="L16252" s="516"/>
      <c r="M16252" s="410" t="str">
        <f>IFERROR(IF($A16253=VLOOKUP($A16253,AGOTADOS!$A$3:$H$4997,1,FALSE),"AGOTADO","SI HAY"),"")</f>
        <v/>
      </c>
    </row>
    <row r="16253" spans="12:13" ht="18" customHeight="1" x14ac:dyDescent="0.25">
      <c r="L16253" s="516"/>
      <c r="M16253" s="410" t="str">
        <f>IFERROR(IF($A16254=VLOOKUP($A16254,AGOTADOS!$A$3:$H$4997,1,FALSE),"AGOTADO","SI HAY"),"")</f>
        <v/>
      </c>
    </row>
    <row r="16254" spans="12:13" ht="18" customHeight="1" x14ac:dyDescent="0.25">
      <c r="L16254" s="516"/>
      <c r="M16254" s="410" t="str">
        <f>IFERROR(IF($A16255=VLOOKUP($A16255,AGOTADOS!$A$3:$H$4997,1,FALSE),"AGOTADO","SI HAY"),"")</f>
        <v/>
      </c>
    </row>
    <row r="16255" spans="12:13" ht="18" customHeight="1" x14ac:dyDescent="0.25">
      <c r="L16255" s="516"/>
      <c r="M16255" s="410" t="str">
        <f>IFERROR(IF($A16256=VLOOKUP($A16256,AGOTADOS!$A$3:$H$4997,1,FALSE),"AGOTADO","SI HAY"),"")</f>
        <v/>
      </c>
    </row>
    <row r="16256" spans="12:13" ht="18" customHeight="1" x14ac:dyDescent="0.25">
      <c r="L16256" s="516"/>
      <c r="M16256" s="410" t="str">
        <f>IFERROR(IF($A16257=VLOOKUP($A16257,AGOTADOS!$A$3:$H$4997,1,FALSE),"AGOTADO","SI HAY"),"")</f>
        <v/>
      </c>
    </row>
    <row r="16257" spans="12:13" ht="18" customHeight="1" x14ac:dyDescent="0.25">
      <c r="L16257" s="516"/>
      <c r="M16257" s="410" t="str">
        <f>IFERROR(IF($A16258=VLOOKUP($A16258,AGOTADOS!$A$3:$H$4997,1,FALSE),"AGOTADO","SI HAY"),"")</f>
        <v/>
      </c>
    </row>
    <row r="16258" spans="12:13" ht="18" customHeight="1" x14ac:dyDescent="0.25">
      <c r="L16258" s="516"/>
      <c r="M16258" s="410" t="str">
        <f>IFERROR(IF($A16259=VLOOKUP($A16259,AGOTADOS!$A$3:$H$4997,1,FALSE),"AGOTADO","SI HAY"),"")</f>
        <v/>
      </c>
    </row>
    <row r="16259" spans="12:13" ht="18" customHeight="1" x14ac:dyDescent="0.25">
      <c r="L16259" s="516"/>
      <c r="M16259" s="410" t="str">
        <f>IFERROR(IF($A16260=VLOOKUP($A16260,AGOTADOS!$A$3:$H$4997,1,FALSE),"AGOTADO","SI HAY"),"")</f>
        <v/>
      </c>
    </row>
    <row r="16260" spans="12:13" ht="18" customHeight="1" x14ac:dyDescent="0.25">
      <c r="L16260" s="516"/>
      <c r="M16260" s="410" t="str">
        <f>IFERROR(IF($A16261=VLOOKUP($A16261,AGOTADOS!$A$3:$H$4997,1,FALSE),"AGOTADO","SI HAY"),"")</f>
        <v/>
      </c>
    </row>
    <row r="16261" spans="12:13" ht="18" customHeight="1" x14ac:dyDescent="0.25">
      <c r="L16261" s="516"/>
      <c r="M16261" s="410" t="str">
        <f>IFERROR(IF($A16262=VLOOKUP($A16262,AGOTADOS!$A$3:$H$4997,1,FALSE),"AGOTADO","SI HAY"),"")</f>
        <v/>
      </c>
    </row>
    <row r="16262" spans="12:13" ht="18" customHeight="1" x14ac:dyDescent="0.25">
      <c r="L16262" s="516"/>
      <c r="M16262" s="410" t="str">
        <f>IFERROR(IF($A16263=VLOOKUP($A16263,AGOTADOS!$A$3:$H$4997,1,FALSE),"AGOTADO","SI HAY"),"")</f>
        <v/>
      </c>
    </row>
    <row r="16263" spans="12:13" ht="18" customHeight="1" x14ac:dyDescent="0.25">
      <c r="L16263" s="516"/>
      <c r="M16263" s="410" t="str">
        <f>IFERROR(IF($A16264=VLOOKUP($A16264,AGOTADOS!$A$3:$H$4997,1,FALSE),"AGOTADO","SI HAY"),"")</f>
        <v/>
      </c>
    </row>
    <row r="16264" spans="12:13" ht="18" customHeight="1" x14ac:dyDescent="0.25">
      <c r="L16264" s="516"/>
      <c r="M16264" s="410" t="str">
        <f>IFERROR(IF($A16265=VLOOKUP($A16265,AGOTADOS!$A$3:$H$4997,1,FALSE),"AGOTADO","SI HAY"),"")</f>
        <v/>
      </c>
    </row>
    <row r="16265" spans="12:13" ht="18" customHeight="1" x14ac:dyDescent="0.25">
      <c r="L16265" s="516"/>
      <c r="M16265" s="410" t="str">
        <f>IFERROR(IF($A16266=VLOOKUP($A16266,AGOTADOS!$A$3:$H$4997,1,FALSE),"AGOTADO","SI HAY"),"")</f>
        <v/>
      </c>
    </row>
    <row r="16266" spans="12:13" ht="18" customHeight="1" x14ac:dyDescent="0.25">
      <c r="L16266" s="516"/>
      <c r="M16266" s="410" t="str">
        <f>IFERROR(IF($A16267=VLOOKUP($A16267,AGOTADOS!$A$3:$H$4997,1,FALSE),"AGOTADO","SI HAY"),"")</f>
        <v/>
      </c>
    </row>
    <row r="16267" spans="12:13" ht="18" customHeight="1" x14ac:dyDescent="0.25">
      <c r="L16267" s="516"/>
      <c r="M16267" s="410" t="str">
        <f>IFERROR(IF($A16268=VLOOKUP($A16268,AGOTADOS!$A$3:$H$4997,1,FALSE),"AGOTADO","SI HAY"),"")</f>
        <v/>
      </c>
    </row>
    <row r="16268" spans="12:13" ht="18" customHeight="1" x14ac:dyDescent="0.25">
      <c r="L16268" s="516"/>
      <c r="M16268" s="410" t="str">
        <f>IFERROR(IF($A16269=VLOOKUP($A16269,AGOTADOS!$A$3:$H$4997,1,FALSE),"AGOTADO","SI HAY"),"")</f>
        <v/>
      </c>
    </row>
    <row r="16269" spans="12:13" ht="18" customHeight="1" x14ac:dyDescent="0.25">
      <c r="L16269" s="516"/>
      <c r="M16269" s="410" t="str">
        <f>IFERROR(IF($A16270=VLOOKUP($A16270,AGOTADOS!$A$3:$H$4997,1,FALSE),"AGOTADO","SI HAY"),"")</f>
        <v/>
      </c>
    </row>
    <row r="16270" spans="12:13" ht="18" customHeight="1" x14ac:dyDescent="0.25">
      <c r="L16270" s="516"/>
      <c r="M16270" s="410" t="str">
        <f>IFERROR(IF($A16271=VLOOKUP($A16271,AGOTADOS!$A$3:$H$4997,1,FALSE),"AGOTADO","SI HAY"),"")</f>
        <v/>
      </c>
    </row>
    <row r="16271" spans="12:13" ht="18" customHeight="1" x14ac:dyDescent="0.25">
      <c r="L16271" s="516"/>
      <c r="M16271" s="410" t="str">
        <f>IFERROR(IF($A16272=VLOOKUP($A16272,AGOTADOS!$A$3:$H$4997,1,FALSE),"AGOTADO","SI HAY"),"")</f>
        <v/>
      </c>
    </row>
    <row r="16272" spans="12:13" ht="18" customHeight="1" x14ac:dyDescent="0.25">
      <c r="L16272" s="516"/>
      <c r="M16272" s="410" t="str">
        <f>IFERROR(IF($A16273=VLOOKUP($A16273,AGOTADOS!$A$3:$H$4997,1,FALSE),"AGOTADO","SI HAY"),"")</f>
        <v/>
      </c>
    </row>
    <row r="16273" spans="12:13" ht="18" customHeight="1" x14ac:dyDescent="0.25">
      <c r="L16273" s="516"/>
      <c r="M16273" s="410" t="str">
        <f>IFERROR(IF($A16274=VLOOKUP($A16274,AGOTADOS!$A$3:$H$4997,1,FALSE),"AGOTADO","SI HAY"),"")</f>
        <v/>
      </c>
    </row>
    <row r="16274" spans="12:13" ht="18" customHeight="1" x14ac:dyDescent="0.25">
      <c r="L16274" s="516"/>
      <c r="M16274" s="410" t="str">
        <f>IFERROR(IF($A16275=VLOOKUP($A16275,AGOTADOS!$A$3:$H$4997,1,FALSE),"AGOTADO","SI HAY"),"")</f>
        <v/>
      </c>
    </row>
    <row r="16275" spans="12:13" ht="18" customHeight="1" x14ac:dyDescent="0.25">
      <c r="L16275" s="516"/>
      <c r="M16275" s="410" t="str">
        <f>IFERROR(IF($A16276=VLOOKUP($A16276,AGOTADOS!$A$3:$H$4997,1,FALSE),"AGOTADO","SI HAY"),"")</f>
        <v/>
      </c>
    </row>
    <row r="16276" spans="12:13" ht="18" customHeight="1" x14ac:dyDescent="0.25">
      <c r="L16276" s="516"/>
      <c r="M16276" s="410" t="str">
        <f>IFERROR(IF($A16277=VLOOKUP($A16277,AGOTADOS!$A$3:$H$4997,1,FALSE),"AGOTADO","SI HAY"),"")</f>
        <v/>
      </c>
    </row>
    <row r="16277" spans="12:13" ht="18" customHeight="1" x14ac:dyDescent="0.25">
      <c r="L16277" s="516"/>
      <c r="M16277" s="410" t="str">
        <f>IFERROR(IF($A16278=VLOOKUP($A16278,AGOTADOS!$A$3:$H$4997,1,FALSE),"AGOTADO","SI HAY"),"")</f>
        <v/>
      </c>
    </row>
    <row r="16278" spans="12:13" ht="18" customHeight="1" x14ac:dyDescent="0.25">
      <c r="L16278" s="516"/>
      <c r="M16278" s="410" t="str">
        <f>IFERROR(IF($A16279=VLOOKUP($A16279,AGOTADOS!$A$3:$H$4997,1,FALSE),"AGOTADO","SI HAY"),"")</f>
        <v/>
      </c>
    </row>
    <row r="16279" spans="12:13" ht="18" customHeight="1" x14ac:dyDescent="0.25">
      <c r="L16279" s="516"/>
      <c r="M16279" s="410" t="str">
        <f>IFERROR(IF($A16280=VLOOKUP($A16280,AGOTADOS!$A$3:$H$4997,1,FALSE),"AGOTADO","SI HAY"),"")</f>
        <v/>
      </c>
    </row>
    <row r="16280" spans="12:13" ht="18" customHeight="1" x14ac:dyDescent="0.25">
      <c r="L16280" s="516"/>
      <c r="M16280" s="410" t="str">
        <f>IFERROR(IF($A16281=VLOOKUP($A16281,AGOTADOS!$A$3:$H$4997,1,FALSE),"AGOTADO","SI HAY"),"")</f>
        <v/>
      </c>
    </row>
    <row r="16281" spans="12:13" ht="18" customHeight="1" x14ac:dyDescent="0.25">
      <c r="L16281" s="516"/>
      <c r="M16281" s="410" t="str">
        <f>IFERROR(IF($A16282=VLOOKUP($A16282,AGOTADOS!$A$3:$H$4997,1,FALSE),"AGOTADO","SI HAY"),"")</f>
        <v/>
      </c>
    </row>
    <row r="16282" spans="12:13" ht="18" customHeight="1" x14ac:dyDescent="0.25">
      <c r="L16282" s="516"/>
      <c r="M16282" s="410" t="str">
        <f>IFERROR(IF($A16283=VLOOKUP($A16283,AGOTADOS!$A$3:$H$4997,1,FALSE),"AGOTADO","SI HAY"),"")</f>
        <v/>
      </c>
    </row>
    <row r="16283" spans="12:13" ht="18" customHeight="1" x14ac:dyDescent="0.25">
      <c r="L16283" s="516"/>
      <c r="M16283" s="410" t="str">
        <f>IFERROR(IF($A16284=VLOOKUP($A16284,AGOTADOS!$A$3:$H$4997,1,FALSE),"AGOTADO","SI HAY"),"")</f>
        <v/>
      </c>
    </row>
    <row r="16284" spans="12:13" ht="18" customHeight="1" x14ac:dyDescent="0.25">
      <c r="L16284" s="516"/>
      <c r="M16284" s="410" t="str">
        <f>IFERROR(IF($A16285=VLOOKUP($A16285,AGOTADOS!$A$3:$H$4997,1,FALSE),"AGOTADO","SI HAY"),"")</f>
        <v/>
      </c>
    </row>
    <row r="16285" spans="12:13" ht="18" customHeight="1" x14ac:dyDescent="0.25">
      <c r="L16285" s="516"/>
      <c r="M16285" s="410" t="str">
        <f>IFERROR(IF($A16286=VLOOKUP($A16286,AGOTADOS!$A$3:$H$4997,1,FALSE),"AGOTADO","SI HAY"),"")</f>
        <v/>
      </c>
    </row>
    <row r="16286" spans="12:13" ht="18" customHeight="1" x14ac:dyDescent="0.25">
      <c r="L16286" s="516"/>
      <c r="M16286" s="410" t="str">
        <f>IFERROR(IF($A16287=VLOOKUP($A16287,AGOTADOS!$A$3:$H$4997,1,FALSE),"AGOTADO","SI HAY"),"")</f>
        <v/>
      </c>
    </row>
    <row r="16287" spans="12:13" ht="18" customHeight="1" x14ac:dyDescent="0.25">
      <c r="L16287" s="516"/>
      <c r="M16287" s="410" t="str">
        <f>IFERROR(IF($A16288=VLOOKUP($A16288,AGOTADOS!$A$3:$H$4997,1,FALSE),"AGOTADO","SI HAY"),"")</f>
        <v/>
      </c>
    </row>
    <row r="16288" spans="12:13" ht="18" customHeight="1" x14ac:dyDescent="0.25">
      <c r="L16288" s="516"/>
      <c r="M16288" s="410" t="str">
        <f>IFERROR(IF($A16289=VLOOKUP($A16289,AGOTADOS!$A$3:$H$4997,1,FALSE),"AGOTADO","SI HAY"),"")</f>
        <v/>
      </c>
    </row>
    <row r="16289" spans="12:13" ht="18" customHeight="1" x14ac:dyDescent="0.25">
      <c r="L16289" s="516"/>
      <c r="M16289" s="410" t="str">
        <f>IFERROR(IF($A16290=VLOOKUP($A16290,AGOTADOS!$A$3:$H$4997,1,FALSE),"AGOTADO","SI HAY"),"")</f>
        <v/>
      </c>
    </row>
    <row r="16290" spans="12:13" ht="18" customHeight="1" x14ac:dyDescent="0.25">
      <c r="L16290" s="516"/>
      <c r="M16290" s="410" t="str">
        <f>IFERROR(IF($A16291=VLOOKUP($A16291,AGOTADOS!$A$3:$H$4997,1,FALSE),"AGOTADO","SI HAY"),"")</f>
        <v/>
      </c>
    </row>
    <row r="16291" spans="12:13" ht="18" customHeight="1" x14ac:dyDescent="0.25">
      <c r="L16291" s="516"/>
      <c r="M16291" s="410" t="str">
        <f>IFERROR(IF($A16292=VLOOKUP($A16292,AGOTADOS!$A$3:$H$4997,1,FALSE),"AGOTADO","SI HAY"),"")</f>
        <v/>
      </c>
    </row>
    <row r="16292" spans="12:13" ht="18" customHeight="1" x14ac:dyDescent="0.25">
      <c r="L16292" s="516"/>
      <c r="M16292" s="410" t="str">
        <f>IFERROR(IF($A16293=VLOOKUP($A16293,AGOTADOS!$A$3:$H$4997,1,FALSE),"AGOTADO","SI HAY"),"")</f>
        <v/>
      </c>
    </row>
    <row r="16293" spans="12:13" ht="18" customHeight="1" x14ac:dyDescent="0.25">
      <c r="L16293" s="516"/>
      <c r="M16293" s="410" t="str">
        <f>IFERROR(IF($A16294=VLOOKUP($A16294,AGOTADOS!$A$3:$H$4997,1,FALSE),"AGOTADO","SI HAY"),"")</f>
        <v/>
      </c>
    </row>
    <row r="16294" spans="12:13" ht="18" customHeight="1" x14ac:dyDescent="0.25">
      <c r="L16294" s="516"/>
      <c r="M16294" s="410" t="str">
        <f>IFERROR(IF($A16295=VLOOKUP($A16295,AGOTADOS!$A$3:$H$4997,1,FALSE),"AGOTADO","SI HAY"),"")</f>
        <v/>
      </c>
    </row>
    <row r="16295" spans="12:13" ht="18" customHeight="1" x14ac:dyDescent="0.25">
      <c r="L16295" s="516"/>
      <c r="M16295" s="410" t="str">
        <f>IFERROR(IF($A16296=VLOOKUP($A16296,AGOTADOS!$A$3:$H$4997,1,FALSE),"AGOTADO","SI HAY"),"")</f>
        <v/>
      </c>
    </row>
    <row r="16296" spans="12:13" ht="18" customHeight="1" x14ac:dyDescent="0.25">
      <c r="L16296" s="516"/>
      <c r="M16296" s="410" t="str">
        <f>IFERROR(IF($A16297=VLOOKUP($A16297,AGOTADOS!$A$3:$H$4997,1,FALSE),"AGOTADO","SI HAY"),"")</f>
        <v/>
      </c>
    </row>
    <row r="16297" spans="12:13" ht="18" customHeight="1" x14ac:dyDescent="0.25">
      <c r="L16297" s="516"/>
      <c r="M16297" s="410" t="str">
        <f>IFERROR(IF($A16298=VLOOKUP($A16298,AGOTADOS!$A$3:$H$4997,1,FALSE),"AGOTADO","SI HAY"),"")</f>
        <v/>
      </c>
    </row>
    <row r="16298" spans="12:13" ht="18" customHeight="1" x14ac:dyDescent="0.25">
      <c r="L16298" s="516"/>
      <c r="M16298" s="410" t="str">
        <f>IFERROR(IF($A16299=VLOOKUP($A16299,AGOTADOS!$A$3:$H$4997,1,FALSE),"AGOTADO","SI HAY"),"")</f>
        <v/>
      </c>
    </row>
    <row r="16299" spans="12:13" ht="18" customHeight="1" x14ac:dyDescent="0.25">
      <c r="L16299" s="516"/>
      <c r="M16299" s="410" t="str">
        <f>IFERROR(IF($A16300=VLOOKUP($A16300,AGOTADOS!$A$3:$H$4997,1,FALSE),"AGOTADO","SI HAY"),"")</f>
        <v/>
      </c>
    </row>
    <row r="16300" spans="12:13" ht="18" customHeight="1" x14ac:dyDescent="0.25">
      <c r="L16300" s="516"/>
      <c r="M16300" s="410" t="str">
        <f>IFERROR(IF($A16301=VLOOKUP($A16301,AGOTADOS!$A$3:$H$4997,1,FALSE),"AGOTADO","SI HAY"),"")</f>
        <v/>
      </c>
    </row>
    <row r="16301" spans="12:13" ht="18" customHeight="1" x14ac:dyDescent="0.25">
      <c r="L16301" s="516"/>
      <c r="M16301" s="410" t="str">
        <f>IFERROR(IF($A16302=VLOOKUP($A16302,AGOTADOS!$A$3:$H$4997,1,FALSE),"AGOTADO","SI HAY"),"")</f>
        <v/>
      </c>
    </row>
    <row r="16302" spans="12:13" ht="18" customHeight="1" x14ac:dyDescent="0.25">
      <c r="L16302" s="516"/>
      <c r="M16302" s="410" t="str">
        <f>IFERROR(IF($A16303=VLOOKUP($A16303,AGOTADOS!$A$3:$H$4997,1,FALSE),"AGOTADO","SI HAY"),"")</f>
        <v/>
      </c>
    </row>
    <row r="16303" spans="12:13" ht="18" customHeight="1" x14ac:dyDescent="0.25">
      <c r="L16303" s="516"/>
      <c r="M16303" s="410" t="str">
        <f>IFERROR(IF($A16304=VLOOKUP($A16304,AGOTADOS!$A$3:$H$4997,1,FALSE),"AGOTADO","SI HAY"),"")</f>
        <v/>
      </c>
    </row>
    <row r="16304" spans="12:13" ht="18" customHeight="1" x14ac:dyDescent="0.25">
      <c r="L16304" s="516"/>
      <c r="M16304" s="410" t="str">
        <f>IFERROR(IF($A16305=VLOOKUP($A16305,AGOTADOS!$A$3:$H$4997,1,FALSE),"AGOTADO","SI HAY"),"")</f>
        <v/>
      </c>
    </row>
    <row r="16305" spans="12:13" ht="18" customHeight="1" x14ac:dyDescent="0.25">
      <c r="L16305" s="516"/>
      <c r="M16305" s="410" t="str">
        <f>IFERROR(IF($A16306=VLOOKUP($A16306,AGOTADOS!$A$3:$H$4997,1,FALSE),"AGOTADO","SI HAY"),"")</f>
        <v/>
      </c>
    </row>
    <row r="16306" spans="12:13" ht="18" customHeight="1" x14ac:dyDescent="0.25">
      <c r="L16306" s="516"/>
      <c r="M16306" s="410" t="str">
        <f>IFERROR(IF($A16307=VLOOKUP($A16307,AGOTADOS!$A$3:$H$4997,1,FALSE),"AGOTADO","SI HAY"),"")</f>
        <v/>
      </c>
    </row>
    <row r="16307" spans="12:13" ht="18" customHeight="1" x14ac:dyDescent="0.25">
      <c r="L16307" s="516"/>
      <c r="M16307" s="410" t="str">
        <f>IFERROR(IF($A16308=VLOOKUP($A16308,AGOTADOS!$A$3:$H$4997,1,FALSE),"AGOTADO","SI HAY"),"")</f>
        <v/>
      </c>
    </row>
    <row r="16308" spans="12:13" ht="18" customHeight="1" x14ac:dyDescent="0.25">
      <c r="L16308" s="516"/>
      <c r="M16308" s="410" t="str">
        <f>IFERROR(IF($A16309=VLOOKUP($A16309,AGOTADOS!$A$3:$H$4997,1,FALSE),"AGOTADO","SI HAY"),"")</f>
        <v/>
      </c>
    </row>
    <row r="16309" spans="12:13" ht="18" customHeight="1" x14ac:dyDescent="0.25">
      <c r="L16309" s="516"/>
      <c r="M16309" s="410" t="str">
        <f>IFERROR(IF($A16310=VLOOKUP($A16310,AGOTADOS!$A$3:$H$4997,1,FALSE),"AGOTADO","SI HAY"),"")</f>
        <v/>
      </c>
    </row>
    <row r="16310" spans="12:13" ht="18" customHeight="1" x14ac:dyDescent="0.25">
      <c r="L16310" s="516"/>
      <c r="M16310" s="410" t="str">
        <f>IFERROR(IF($A16311=VLOOKUP($A16311,AGOTADOS!$A$3:$H$4997,1,FALSE),"AGOTADO","SI HAY"),"")</f>
        <v/>
      </c>
    </row>
    <row r="16311" spans="12:13" ht="18" customHeight="1" x14ac:dyDescent="0.25">
      <c r="L16311" s="516"/>
      <c r="M16311" s="410" t="str">
        <f>IFERROR(IF($A16312=VLOOKUP($A16312,AGOTADOS!$A$3:$H$4997,1,FALSE),"AGOTADO","SI HAY"),"")</f>
        <v/>
      </c>
    </row>
    <row r="16312" spans="12:13" ht="18" customHeight="1" x14ac:dyDescent="0.25">
      <c r="L16312" s="516"/>
      <c r="M16312" s="410" t="str">
        <f>IFERROR(IF($A16313=VLOOKUP($A16313,AGOTADOS!$A$3:$H$4997,1,FALSE),"AGOTADO","SI HAY"),"")</f>
        <v/>
      </c>
    </row>
    <row r="16313" spans="12:13" ht="18" customHeight="1" x14ac:dyDescent="0.25">
      <c r="L16313" s="516"/>
      <c r="M16313" s="410" t="str">
        <f>IFERROR(IF($A16314=VLOOKUP($A16314,AGOTADOS!$A$3:$H$4997,1,FALSE),"AGOTADO","SI HAY"),"")</f>
        <v/>
      </c>
    </row>
    <row r="16314" spans="12:13" ht="18" customHeight="1" x14ac:dyDescent="0.25">
      <c r="L16314" s="516"/>
      <c r="M16314" s="410" t="str">
        <f>IFERROR(IF($A16315=VLOOKUP($A16315,AGOTADOS!$A$3:$H$4997,1,FALSE),"AGOTADO","SI HAY"),"")</f>
        <v/>
      </c>
    </row>
    <row r="16315" spans="12:13" ht="18" customHeight="1" x14ac:dyDescent="0.25">
      <c r="L16315" s="516"/>
      <c r="M16315" s="410" t="str">
        <f>IFERROR(IF($A16316=VLOOKUP($A16316,AGOTADOS!$A$3:$H$4997,1,FALSE),"AGOTADO","SI HAY"),"")</f>
        <v/>
      </c>
    </row>
    <row r="16316" spans="12:13" ht="18" customHeight="1" x14ac:dyDescent="0.25">
      <c r="L16316" s="516"/>
      <c r="M16316" s="410" t="str">
        <f>IFERROR(IF($A16317=VLOOKUP($A16317,AGOTADOS!$A$3:$H$4997,1,FALSE),"AGOTADO","SI HAY"),"")</f>
        <v/>
      </c>
    </row>
    <row r="16317" spans="12:13" ht="18" customHeight="1" x14ac:dyDescent="0.25">
      <c r="L16317" s="516"/>
      <c r="M16317" s="410" t="str">
        <f>IFERROR(IF($A16318=VLOOKUP($A16318,AGOTADOS!$A$3:$H$4997,1,FALSE),"AGOTADO","SI HAY"),"")</f>
        <v/>
      </c>
    </row>
    <row r="16318" spans="12:13" ht="18" customHeight="1" x14ac:dyDescent="0.25">
      <c r="L16318" s="516"/>
      <c r="M16318" s="410" t="str">
        <f>IFERROR(IF($A16319=VLOOKUP($A16319,AGOTADOS!$A$3:$H$4997,1,FALSE),"AGOTADO","SI HAY"),"")</f>
        <v/>
      </c>
    </row>
    <row r="16319" spans="12:13" ht="18" customHeight="1" x14ac:dyDescent="0.25">
      <c r="L16319" s="516"/>
      <c r="M16319" s="410" t="str">
        <f>IFERROR(IF($A16320=VLOOKUP($A16320,AGOTADOS!$A$3:$H$4997,1,FALSE),"AGOTADO","SI HAY"),"")</f>
        <v/>
      </c>
    </row>
    <row r="16320" spans="12:13" ht="18" customHeight="1" x14ac:dyDescent="0.25">
      <c r="L16320" s="516"/>
      <c r="M16320" s="410" t="str">
        <f>IFERROR(IF($A16321=VLOOKUP($A16321,AGOTADOS!$A$3:$H$4997,1,FALSE),"AGOTADO","SI HAY"),"")</f>
        <v/>
      </c>
    </row>
    <row r="16321" spans="12:13" ht="18" customHeight="1" x14ac:dyDescent="0.25">
      <c r="L16321" s="516"/>
      <c r="M16321" s="410" t="str">
        <f>IFERROR(IF($A16322=VLOOKUP($A16322,AGOTADOS!$A$3:$H$4997,1,FALSE),"AGOTADO","SI HAY"),"")</f>
        <v/>
      </c>
    </row>
    <row r="16322" spans="12:13" ht="18" customHeight="1" x14ac:dyDescent="0.25">
      <c r="L16322" s="516"/>
      <c r="M16322" s="410" t="str">
        <f>IFERROR(IF($A16323=VLOOKUP($A16323,AGOTADOS!$A$3:$H$4997,1,FALSE),"AGOTADO","SI HAY"),"")</f>
        <v/>
      </c>
    </row>
    <row r="16323" spans="12:13" ht="18" customHeight="1" x14ac:dyDescent="0.25">
      <c r="L16323" s="516"/>
      <c r="M16323" s="410" t="str">
        <f>IFERROR(IF($A16324=VLOOKUP($A16324,AGOTADOS!$A$3:$H$4997,1,FALSE),"AGOTADO","SI HAY"),"")</f>
        <v/>
      </c>
    </row>
    <row r="16324" spans="12:13" ht="18" customHeight="1" x14ac:dyDescent="0.25">
      <c r="L16324" s="516"/>
      <c r="M16324" s="410" t="str">
        <f>IFERROR(IF($A16325=VLOOKUP($A16325,AGOTADOS!$A$3:$H$4997,1,FALSE),"AGOTADO","SI HAY"),"")</f>
        <v/>
      </c>
    </row>
    <row r="16325" spans="12:13" ht="18" customHeight="1" x14ac:dyDescent="0.25">
      <c r="L16325" s="516"/>
      <c r="M16325" s="410" t="str">
        <f>IFERROR(IF($A16326=VLOOKUP($A16326,AGOTADOS!$A$3:$H$4997,1,FALSE),"AGOTADO","SI HAY"),"")</f>
        <v/>
      </c>
    </row>
    <row r="16326" spans="12:13" ht="18" customHeight="1" x14ac:dyDescent="0.25">
      <c r="L16326" s="516"/>
      <c r="M16326" s="410" t="str">
        <f>IFERROR(IF($A16327=VLOOKUP($A16327,AGOTADOS!$A$3:$H$4997,1,FALSE),"AGOTADO","SI HAY"),"")</f>
        <v/>
      </c>
    </row>
    <row r="16327" spans="12:13" ht="18" customHeight="1" x14ac:dyDescent="0.25">
      <c r="L16327" s="516"/>
      <c r="M16327" s="410" t="str">
        <f>IFERROR(IF($A16328=VLOOKUP($A16328,AGOTADOS!$A$3:$H$4997,1,FALSE),"AGOTADO","SI HAY"),"")</f>
        <v/>
      </c>
    </row>
    <row r="16328" spans="12:13" ht="18" customHeight="1" x14ac:dyDescent="0.25">
      <c r="L16328" s="516"/>
      <c r="M16328" s="410" t="str">
        <f>IFERROR(IF($A16329=VLOOKUP($A16329,AGOTADOS!$A$3:$H$4997,1,FALSE),"AGOTADO","SI HAY"),"")</f>
        <v/>
      </c>
    </row>
    <row r="16329" spans="12:13" ht="18" customHeight="1" x14ac:dyDescent="0.25">
      <c r="L16329" s="516"/>
      <c r="M16329" s="410" t="str">
        <f>IFERROR(IF($A16330=VLOOKUP($A16330,AGOTADOS!$A$3:$H$4997,1,FALSE),"AGOTADO","SI HAY"),"")</f>
        <v/>
      </c>
    </row>
    <row r="16330" spans="12:13" ht="18" customHeight="1" x14ac:dyDescent="0.25">
      <c r="L16330" s="516"/>
      <c r="M16330" s="410" t="str">
        <f>IFERROR(IF($A16331=VLOOKUP($A16331,AGOTADOS!$A$3:$H$4997,1,FALSE),"AGOTADO","SI HAY"),"")</f>
        <v/>
      </c>
    </row>
    <row r="16331" spans="12:13" ht="18" customHeight="1" x14ac:dyDescent="0.25">
      <c r="L16331" s="516"/>
      <c r="M16331" s="410" t="str">
        <f>IFERROR(IF($A16332=VLOOKUP($A16332,AGOTADOS!$A$3:$H$4997,1,FALSE),"AGOTADO","SI HAY"),"")</f>
        <v/>
      </c>
    </row>
    <row r="16332" spans="12:13" ht="18" customHeight="1" x14ac:dyDescent="0.25">
      <c r="L16332" s="516"/>
      <c r="M16332" s="410" t="str">
        <f>IFERROR(IF($A16333=VLOOKUP($A16333,AGOTADOS!$A$3:$H$4997,1,FALSE),"AGOTADO","SI HAY"),"")</f>
        <v/>
      </c>
    </row>
    <row r="16333" spans="12:13" ht="18" customHeight="1" x14ac:dyDescent="0.25">
      <c r="L16333" s="516"/>
      <c r="M16333" s="410" t="str">
        <f>IFERROR(IF($A16334=VLOOKUP($A16334,AGOTADOS!$A$3:$H$4997,1,FALSE),"AGOTADO","SI HAY"),"")</f>
        <v/>
      </c>
    </row>
    <row r="16334" spans="12:13" ht="18" customHeight="1" x14ac:dyDescent="0.25">
      <c r="L16334" s="516"/>
      <c r="M16334" s="410" t="str">
        <f>IFERROR(IF($A16335=VLOOKUP($A16335,AGOTADOS!$A$3:$H$4997,1,FALSE),"AGOTADO","SI HAY"),"")</f>
        <v/>
      </c>
    </row>
    <row r="16335" spans="12:13" ht="18" customHeight="1" x14ac:dyDescent="0.25">
      <c r="L16335" s="516"/>
      <c r="M16335" s="410" t="str">
        <f>IFERROR(IF($A16336=VLOOKUP($A16336,AGOTADOS!$A$3:$H$4997,1,FALSE),"AGOTADO","SI HAY"),"")</f>
        <v/>
      </c>
    </row>
    <row r="16336" spans="12:13" ht="18" customHeight="1" x14ac:dyDescent="0.25">
      <c r="L16336" s="516"/>
      <c r="M16336" s="410" t="str">
        <f>IFERROR(IF($A16337=VLOOKUP($A16337,AGOTADOS!$A$3:$H$4997,1,FALSE),"AGOTADO","SI HAY"),"")</f>
        <v/>
      </c>
    </row>
    <row r="16337" spans="12:13" ht="18" customHeight="1" x14ac:dyDescent="0.25">
      <c r="L16337" s="516"/>
      <c r="M16337" s="410" t="str">
        <f>IFERROR(IF($A16338=VLOOKUP($A16338,AGOTADOS!$A$3:$H$4997,1,FALSE),"AGOTADO","SI HAY"),"")</f>
        <v/>
      </c>
    </row>
    <row r="16338" spans="12:13" ht="18" customHeight="1" x14ac:dyDescent="0.25">
      <c r="L16338" s="516"/>
      <c r="M16338" s="410" t="str">
        <f>IFERROR(IF($A16339=VLOOKUP($A16339,AGOTADOS!$A$3:$H$4997,1,FALSE),"AGOTADO","SI HAY"),"")</f>
        <v/>
      </c>
    </row>
    <row r="16339" spans="12:13" ht="18" customHeight="1" x14ac:dyDescent="0.25">
      <c r="L16339" s="516"/>
      <c r="M16339" s="410" t="str">
        <f>IFERROR(IF($A16340=VLOOKUP($A16340,AGOTADOS!$A$3:$H$4997,1,FALSE),"AGOTADO","SI HAY"),"")</f>
        <v/>
      </c>
    </row>
    <row r="16340" spans="12:13" ht="18" customHeight="1" x14ac:dyDescent="0.25">
      <c r="L16340" s="516"/>
      <c r="M16340" s="410" t="str">
        <f>IFERROR(IF($A16341=VLOOKUP($A16341,AGOTADOS!$A$3:$H$4997,1,FALSE),"AGOTADO","SI HAY"),"")</f>
        <v/>
      </c>
    </row>
    <row r="16341" spans="12:13" ht="18" customHeight="1" x14ac:dyDescent="0.25">
      <c r="L16341" s="516"/>
      <c r="M16341" s="410" t="str">
        <f>IFERROR(IF($A16342=VLOOKUP($A16342,AGOTADOS!$A$3:$H$4997,1,FALSE),"AGOTADO","SI HAY"),"")</f>
        <v/>
      </c>
    </row>
    <row r="16342" spans="12:13" ht="18" customHeight="1" x14ac:dyDescent="0.25">
      <c r="L16342" s="516"/>
      <c r="M16342" s="410" t="str">
        <f>IFERROR(IF($A16343=VLOOKUP($A16343,AGOTADOS!$A$3:$H$4997,1,FALSE),"AGOTADO","SI HAY"),"")</f>
        <v/>
      </c>
    </row>
    <row r="16343" spans="12:13" ht="18" customHeight="1" x14ac:dyDescent="0.25">
      <c r="L16343" s="516"/>
      <c r="M16343" s="410" t="str">
        <f>IFERROR(IF($A16344=VLOOKUP($A16344,AGOTADOS!$A$3:$H$4997,1,FALSE),"AGOTADO","SI HAY"),"")</f>
        <v/>
      </c>
    </row>
    <row r="16344" spans="12:13" ht="18" customHeight="1" x14ac:dyDescent="0.25">
      <c r="L16344" s="516"/>
      <c r="M16344" s="410" t="str">
        <f>IFERROR(IF($A16345=VLOOKUP($A16345,AGOTADOS!$A$3:$H$4997,1,FALSE),"AGOTADO","SI HAY"),"")</f>
        <v/>
      </c>
    </row>
    <row r="16345" spans="12:13" ht="18" customHeight="1" x14ac:dyDescent="0.25">
      <c r="L16345" s="516"/>
      <c r="M16345" s="410" t="str">
        <f>IFERROR(IF($A16346=VLOOKUP($A16346,AGOTADOS!$A$3:$H$4997,1,FALSE),"AGOTADO","SI HAY"),"")</f>
        <v/>
      </c>
    </row>
    <row r="16346" spans="12:13" ht="18" customHeight="1" x14ac:dyDescent="0.25">
      <c r="L16346" s="516"/>
      <c r="M16346" s="410" t="str">
        <f>IFERROR(IF($A16347=VLOOKUP($A16347,AGOTADOS!$A$3:$H$4997,1,FALSE),"AGOTADO","SI HAY"),"")</f>
        <v/>
      </c>
    </row>
    <row r="16347" spans="12:13" ht="18" customHeight="1" x14ac:dyDescent="0.25">
      <c r="L16347" s="516"/>
      <c r="M16347" s="410" t="str">
        <f>IFERROR(IF($A16348=VLOOKUP($A16348,AGOTADOS!$A$3:$H$4997,1,FALSE),"AGOTADO","SI HAY"),"")</f>
        <v/>
      </c>
    </row>
    <row r="16348" spans="12:13" ht="18" customHeight="1" x14ac:dyDescent="0.25">
      <c r="L16348" s="516"/>
      <c r="M16348" s="410" t="str">
        <f>IFERROR(IF($A16349=VLOOKUP($A16349,AGOTADOS!$A$3:$H$4997,1,FALSE),"AGOTADO","SI HAY"),"")</f>
        <v/>
      </c>
    </row>
    <row r="16349" spans="12:13" ht="18" customHeight="1" x14ac:dyDescent="0.25">
      <c r="L16349" s="516"/>
      <c r="M16349" s="410" t="str">
        <f>IFERROR(IF($A16350=VLOOKUP($A16350,AGOTADOS!$A$3:$H$4997,1,FALSE),"AGOTADO","SI HAY"),"")</f>
        <v/>
      </c>
    </row>
    <row r="16350" spans="12:13" ht="18" customHeight="1" x14ac:dyDescent="0.25">
      <c r="L16350" s="516"/>
      <c r="M16350" s="410" t="str">
        <f>IFERROR(IF($A16351=VLOOKUP($A16351,AGOTADOS!$A$3:$H$4997,1,FALSE),"AGOTADO","SI HAY"),"")</f>
        <v/>
      </c>
    </row>
    <row r="16351" spans="12:13" ht="18" customHeight="1" x14ac:dyDescent="0.25">
      <c r="L16351" s="516"/>
      <c r="M16351" s="410" t="str">
        <f>IFERROR(IF($A16352=VLOOKUP($A16352,AGOTADOS!$A$3:$H$4997,1,FALSE),"AGOTADO","SI HAY"),"")</f>
        <v/>
      </c>
    </row>
    <row r="16352" spans="12:13" ht="18" customHeight="1" x14ac:dyDescent="0.25">
      <c r="L16352" s="516"/>
      <c r="M16352" s="410" t="str">
        <f>IFERROR(IF($A16353=VLOOKUP($A16353,AGOTADOS!$A$3:$H$4997,1,FALSE),"AGOTADO","SI HAY"),"")</f>
        <v/>
      </c>
    </row>
    <row r="16353" spans="12:13" ht="18" customHeight="1" x14ac:dyDescent="0.25">
      <c r="L16353" s="516"/>
      <c r="M16353" s="410" t="str">
        <f>IFERROR(IF($A16354=VLOOKUP($A16354,AGOTADOS!$A$3:$H$4997,1,FALSE),"AGOTADO","SI HAY"),"")</f>
        <v/>
      </c>
    </row>
    <row r="16354" spans="12:13" ht="18" customHeight="1" x14ac:dyDescent="0.25">
      <c r="L16354" s="516"/>
      <c r="M16354" s="410" t="str">
        <f>IFERROR(IF($A16355=VLOOKUP($A16355,AGOTADOS!$A$3:$H$4997,1,FALSE),"AGOTADO","SI HAY"),"")</f>
        <v/>
      </c>
    </row>
    <row r="16355" spans="12:13" ht="18" customHeight="1" x14ac:dyDescent="0.25">
      <c r="L16355" s="516"/>
      <c r="M16355" s="410" t="str">
        <f>IFERROR(IF($A16356=VLOOKUP($A16356,AGOTADOS!$A$3:$H$4997,1,FALSE),"AGOTADO","SI HAY"),"")</f>
        <v/>
      </c>
    </row>
    <row r="16356" spans="12:13" ht="18" customHeight="1" x14ac:dyDescent="0.25">
      <c r="L16356" s="516"/>
      <c r="M16356" s="410" t="str">
        <f>IFERROR(IF($A16357=VLOOKUP($A16357,AGOTADOS!$A$3:$H$4997,1,FALSE),"AGOTADO","SI HAY"),"")</f>
        <v/>
      </c>
    </row>
    <row r="16357" spans="12:13" ht="18" customHeight="1" x14ac:dyDescent="0.25">
      <c r="L16357" s="516"/>
      <c r="M16357" s="410" t="str">
        <f>IFERROR(IF($A16358=VLOOKUP($A16358,AGOTADOS!$A$3:$H$4997,1,FALSE),"AGOTADO","SI HAY"),"")</f>
        <v/>
      </c>
    </row>
    <row r="16358" spans="12:13" ht="18" customHeight="1" x14ac:dyDescent="0.25">
      <c r="L16358" s="516"/>
      <c r="M16358" s="410" t="str">
        <f>IFERROR(IF($A16359=VLOOKUP($A16359,AGOTADOS!$A$3:$H$4997,1,FALSE),"AGOTADO","SI HAY"),"")</f>
        <v/>
      </c>
    </row>
    <row r="16359" spans="12:13" ht="18" customHeight="1" x14ac:dyDescent="0.25">
      <c r="L16359" s="516"/>
      <c r="M16359" s="410" t="str">
        <f>IFERROR(IF($A16360=VLOOKUP($A16360,AGOTADOS!$A$3:$H$4997,1,FALSE),"AGOTADO","SI HAY"),"")</f>
        <v/>
      </c>
    </row>
    <row r="16360" spans="12:13" ht="18" customHeight="1" x14ac:dyDescent="0.25">
      <c r="L16360" s="516"/>
      <c r="M16360" s="410" t="str">
        <f>IFERROR(IF($A16361=VLOOKUP($A16361,AGOTADOS!$A$3:$H$4997,1,FALSE),"AGOTADO","SI HAY"),"")</f>
        <v/>
      </c>
    </row>
    <row r="16361" spans="12:13" ht="18" customHeight="1" x14ac:dyDescent="0.25">
      <c r="L16361" s="516"/>
      <c r="M16361" s="410" t="str">
        <f>IFERROR(IF($A16362=VLOOKUP($A16362,AGOTADOS!$A$3:$H$4997,1,FALSE),"AGOTADO","SI HAY"),"")</f>
        <v/>
      </c>
    </row>
    <row r="16362" spans="12:13" ht="18" customHeight="1" x14ac:dyDescent="0.25">
      <c r="L16362" s="516"/>
      <c r="M16362" s="410" t="str">
        <f>IFERROR(IF($A16363=VLOOKUP($A16363,AGOTADOS!$A$3:$H$4997,1,FALSE),"AGOTADO","SI HAY"),"")</f>
        <v/>
      </c>
    </row>
    <row r="16363" spans="12:13" ht="18" customHeight="1" x14ac:dyDescent="0.25">
      <c r="L16363" s="516"/>
      <c r="M16363" s="410" t="str">
        <f>IFERROR(IF($A16364=VLOOKUP($A16364,AGOTADOS!$A$3:$H$4997,1,FALSE),"AGOTADO","SI HAY"),"")</f>
        <v/>
      </c>
    </row>
    <row r="16364" spans="12:13" ht="18" customHeight="1" x14ac:dyDescent="0.25">
      <c r="L16364" s="516"/>
      <c r="M16364" s="410" t="str">
        <f>IFERROR(IF($A16365=VLOOKUP($A16365,AGOTADOS!$A$3:$H$4997,1,FALSE),"AGOTADO","SI HAY"),"")</f>
        <v/>
      </c>
    </row>
    <row r="16365" spans="12:13" ht="18" customHeight="1" x14ac:dyDescent="0.25">
      <c r="L16365" s="516"/>
      <c r="M16365" s="410" t="str">
        <f>IFERROR(IF($A16366=VLOOKUP($A16366,AGOTADOS!$A$3:$H$4997,1,FALSE),"AGOTADO","SI HAY"),"")</f>
        <v/>
      </c>
    </row>
    <row r="16366" spans="12:13" ht="18" customHeight="1" x14ac:dyDescent="0.25">
      <c r="L16366" s="516"/>
      <c r="M16366" s="410" t="str">
        <f>IFERROR(IF($A16367=VLOOKUP($A16367,AGOTADOS!$A$3:$H$4997,1,FALSE),"AGOTADO","SI HAY"),"")</f>
        <v/>
      </c>
    </row>
    <row r="16367" spans="12:13" ht="18" customHeight="1" x14ac:dyDescent="0.25">
      <c r="L16367" s="516"/>
      <c r="M16367" s="410" t="str">
        <f>IFERROR(IF($A16368=VLOOKUP($A16368,AGOTADOS!$A$3:$H$4997,1,FALSE),"AGOTADO","SI HAY"),"")</f>
        <v/>
      </c>
    </row>
    <row r="16368" spans="12:13" ht="18" customHeight="1" x14ac:dyDescent="0.25">
      <c r="L16368" s="516"/>
      <c r="M16368" s="410" t="str">
        <f>IFERROR(IF($A16369=VLOOKUP($A16369,AGOTADOS!$A$3:$H$4997,1,FALSE),"AGOTADO","SI HAY"),"")</f>
        <v/>
      </c>
    </row>
    <row r="16369" spans="12:13" ht="18" customHeight="1" x14ac:dyDescent="0.25">
      <c r="L16369" s="516"/>
      <c r="M16369" s="410" t="str">
        <f>IFERROR(IF($A16370=VLOOKUP($A16370,AGOTADOS!$A$3:$H$4997,1,FALSE),"AGOTADO","SI HAY"),"")</f>
        <v/>
      </c>
    </row>
    <row r="16370" spans="12:13" ht="18" customHeight="1" x14ac:dyDescent="0.25">
      <c r="L16370" s="516"/>
      <c r="M16370" s="410" t="str">
        <f>IFERROR(IF($A16371=VLOOKUP($A16371,AGOTADOS!$A$3:$H$4997,1,FALSE),"AGOTADO","SI HAY"),"")</f>
        <v/>
      </c>
    </row>
    <row r="16371" spans="12:13" ht="18" customHeight="1" x14ac:dyDescent="0.25">
      <c r="L16371" s="516"/>
      <c r="M16371" s="410" t="str">
        <f>IFERROR(IF($A16372=VLOOKUP($A16372,AGOTADOS!$A$3:$H$4997,1,FALSE),"AGOTADO","SI HAY"),"")</f>
        <v/>
      </c>
    </row>
    <row r="16372" spans="12:13" ht="18" customHeight="1" x14ac:dyDescent="0.25">
      <c r="L16372" s="516"/>
      <c r="M16372" s="410" t="str">
        <f>IFERROR(IF($A16373=VLOOKUP($A16373,AGOTADOS!$A$3:$H$4997,1,FALSE),"AGOTADO","SI HAY"),"")</f>
        <v/>
      </c>
    </row>
    <row r="16373" spans="12:13" ht="18" customHeight="1" x14ac:dyDescent="0.25">
      <c r="L16373" s="516"/>
      <c r="M16373" s="410" t="str">
        <f>IFERROR(IF($A16374=VLOOKUP($A16374,AGOTADOS!$A$3:$H$4997,1,FALSE),"AGOTADO","SI HAY"),"")</f>
        <v/>
      </c>
    </row>
    <row r="16374" spans="12:13" ht="18" customHeight="1" x14ac:dyDescent="0.25">
      <c r="L16374" s="516"/>
      <c r="M16374" s="410" t="str">
        <f>IFERROR(IF($A16375=VLOOKUP($A16375,AGOTADOS!$A$3:$H$4997,1,FALSE),"AGOTADO","SI HAY"),"")</f>
        <v/>
      </c>
    </row>
    <row r="16375" spans="12:13" ht="18" customHeight="1" x14ac:dyDescent="0.25">
      <c r="L16375" s="516"/>
      <c r="M16375" s="410" t="str">
        <f>IFERROR(IF($A16376=VLOOKUP($A16376,AGOTADOS!$A$3:$H$4997,1,FALSE),"AGOTADO","SI HAY"),"")</f>
        <v/>
      </c>
    </row>
    <row r="16376" spans="12:13" ht="18" customHeight="1" x14ac:dyDescent="0.25">
      <c r="L16376" s="516"/>
      <c r="M16376" s="410" t="str">
        <f>IFERROR(IF($A16377=VLOOKUP($A16377,AGOTADOS!$A$3:$H$4997,1,FALSE),"AGOTADO","SI HAY"),"")</f>
        <v/>
      </c>
    </row>
    <row r="16377" spans="12:13" ht="18" customHeight="1" x14ac:dyDescent="0.25">
      <c r="L16377" s="516"/>
      <c r="M16377" s="410" t="str">
        <f>IFERROR(IF($A16378=VLOOKUP($A16378,AGOTADOS!$A$3:$H$4997,1,FALSE),"AGOTADO","SI HAY"),"")</f>
        <v/>
      </c>
    </row>
    <row r="16378" spans="12:13" ht="18" customHeight="1" x14ac:dyDescent="0.25">
      <c r="L16378" s="516"/>
      <c r="M16378" s="410" t="str">
        <f>IFERROR(IF($A16379=VLOOKUP($A16379,AGOTADOS!$A$3:$H$4997,1,FALSE),"AGOTADO","SI HAY"),"")</f>
        <v/>
      </c>
    </row>
    <row r="16379" spans="12:13" ht="18" customHeight="1" x14ac:dyDescent="0.25">
      <c r="L16379" s="516"/>
      <c r="M16379" s="410" t="str">
        <f>IFERROR(IF($A16380=VLOOKUP($A16380,AGOTADOS!$A$3:$H$4997,1,FALSE),"AGOTADO","SI HAY"),"")</f>
        <v/>
      </c>
    </row>
    <row r="16380" spans="12:13" ht="18" customHeight="1" x14ac:dyDescent="0.25">
      <c r="L16380" s="516"/>
      <c r="M16380" s="410" t="str">
        <f>IFERROR(IF($A16381=VLOOKUP($A16381,AGOTADOS!$A$3:$H$4997,1,FALSE),"AGOTADO","SI HAY"),"")</f>
        <v/>
      </c>
    </row>
    <row r="16381" spans="12:13" ht="18" customHeight="1" x14ac:dyDescent="0.25">
      <c r="L16381" s="516"/>
      <c r="M16381" s="410" t="str">
        <f>IFERROR(IF($A16382=VLOOKUP($A16382,AGOTADOS!$A$3:$H$4997,1,FALSE),"AGOTADO","SI HAY"),"")</f>
        <v/>
      </c>
    </row>
    <row r="16382" spans="12:13" ht="18" customHeight="1" x14ac:dyDescent="0.25">
      <c r="L16382" s="516"/>
      <c r="M16382" s="410" t="str">
        <f>IFERROR(IF($A16383=VLOOKUP($A16383,AGOTADOS!$A$3:$H$4997,1,FALSE),"AGOTADO","SI HAY"),"")</f>
        <v/>
      </c>
    </row>
    <row r="16383" spans="12:13" ht="18" customHeight="1" x14ac:dyDescent="0.25">
      <c r="L16383" s="516"/>
      <c r="M16383" s="410" t="str">
        <f>IFERROR(IF($A16384=VLOOKUP($A16384,AGOTADOS!$A$3:$H$4997,1,FALSE),"AGOTADO","SI HAY"),"")</f>
        <v/>
      </c>
    </row>
    <row r="16384" spans="12:13" ht="18" customHeight="1" x14ac:dyDescent="0.25">
      <c r="L16384" s="516"/>
      <c r="M16384" s="410" t="str">
        <f>IFERROR(IF($A16385=VLOOKUP($A16385,AGOTADOS!$A$3:$H$4997,1,FALSE),"AGOTADO","SI HAY"),"")</f>
        <v/>
      </c>
    </row>
    <row r="16385" spans="12:13" ht="18" customHeight="1" x14ac:dyDescent="0.25">
      <c r="L16385" s="516"/>
      <c r="M16385" s="410" t="str">
        <f>IFERROR(IF($A16386=VLOOKUP($A16386,AGOTADOS!$A$3:$H$4997,1,FALSE),"AGOTADO","SI HAY"),"")</f>
        <v/>
      </c>
    </row>
    <row r="16386" spans="12:13" ht="18" customHeight="1" x14ac:dyDescent="0.25">
      <c r="L16386" s="516"/>
      <c r="M16386" s="410" t="str">
        <f>IFERROR(IF($A16387=VLOOKUP($A16387,AGOTADOS!$A$3:$H$4997,1,FALSE),"AGOTADO","SI HAY"),"")</f>
        <v/>
      </c>
    </row>
    <row r="16387" spans="12:13" ht="18" customHeight="1" x14ac:dyDescent="0.25">
      <c r="L16387" s="516"/>
      <c r="M16387" s="410" t="str">
        <f>IFERROR(IF($A16388=VLOOKUP($A16388,AGOTADOS!$A$3:$H$4997,1,FALSE),"AGOTADO","SI HAY"),"")</f>
        <v/>
      </c>
    </row>
    <row r="16388" spans="12:13" ht="18" customHeight="1" x14ac:dyDescent="0.25">
      <c r="L16388" s="516"/>
      <c r="M16388" s="410" t="str">
        <f>IFERROR(IF($A16389=VLOOKUP($A16389,AGOTADOS!$A$3:$H$4997,1,FALSE),"AGOTADO","SI HAY"),"")</f>
        <v/>
      </c>
    </row>
    <row r="16389" spans="12:13" ht="18" customHeight="1" x14ac:dyDescent="0.25">
      <c r="L16389" s="516"/>
      <c r="M16389" s="410" t="str">
        <f>IFERROR(IF($A16390=VLOOKUP($A16390,AGOTADOS!$A$3:$H$4997,1,FALSE),"AGOTADO","SI HAY"),"")</f>
        <v/>
      </c>
    </row>
    <row r="16390" spans="12:13" ht="18" customHeight="1" x14ac:dyDescent="0.25">
      <c r="L16390" s="516"/>
      <c r="M16390" s="410" t="str">
        <f>IFERROR(IF($A16391=VLOOKUP($A16391,AGOTADOS!$A$3:$H$4997,1,FALSE),"AGOTADO","SI HAY"),"")</f>
        <v/>
      </c>
    </row>
    <row r="16391" spans="12:13" ht="18" customHeight="1" x14ac:dyDescent="0.25">
      <c r="L16391" s="516"/>
      <c r="M16391" s="410" t="str">
        <f>IFERROR(IF($A16392=VLOOKUP($A16392,AGOTADOS!$A$3:$H$4997,1,FALSE),"AGOTADO","SI HAY"),"")</f>
        <v/>
      </c>
    </row>
    <row r="16392" spans="12:13" ht="18" customHeight="1" x14ac:dyDescent="0.25">
      <c r="L16392" s="516"/>
      <c r="M16392" s="410" t="str">
        <f>IFERROR(IF($A16393=VLOOKUP($A16393,AGOTADOS!$A$3:$H$4997,1,FALSE),"AGOTADO","SI HAY"),"")</f>
        <v/>
      </c>
    </row>
    <row r="16393" spans="12:13" ht="18" customHeight="1" x14ac:dyDescent="0.25">
      <c r="L16393" s="516"/>
      <c r="M16393" s="410" t="str">
        <f>IFERROR(IF($A16394=VLOOKUP($A16394,AGOTADOS!$A$3:$H$4997,1,FALSE),"AGOTADO","SI HAY"),"")</f>
        <v/>
      </c>
    </row>
    <row r="16394" spans="12:13" ht="18" customHeight="1" x14ac:dyDescent="0.25">
      <c r="L16394" s="516"/>
      <c r="M16394" s="410" t="str">
        <f>IFERROR(IF($A16395=VLOOKUP($A16395,AGOTADOS!$A$3:$H$4997,1,FALSE),"AGOTADO","SI HAY"),"")</f>
        <v/>
      </c>
    </row>
    <row r="16395" spans="12:13" ht="18" customHeight="1" x14ac:dyDescent="0.25">
      <c r="L16395" s="516"/>
      <c r="M16395" s="410" t="str">
        <f>IFERROR(IF($A16396=VLOOKUP($A16396,AGOTADOS!$A$3:$H$4997,1,FALSE),"AGOTADO","SI HAY"),"")</f>
        <v/>
      </c>
    </row>
    <row r="16396" spans="12:13" ht="18" customHeight="1" x14ac:dyDescent="0.25">
      <c r="L16396" s="516"/>
      <c r="M16396" s="410" t="str">
        <f>IFERROR(IF($A16397=VLOOKUP($A16397,AGOTADOS!$A$3:$H$4997,1,FALSE),"AGOTADO","SI HAY"),"")</f>
        <v/>
      </c>
    </row>
    <row r="16397" spans="12:13" ht="18" customHeight="1" x14ac:dyDescent="0.25">
      <c r="L16397" s="516"/>
      <c r="M16397" s="410" t="str">
        <f>IFERROR(IF($A16398=VLOOKUP($A16398,AGOTADOS!$A$3:$H$4997,1,FALSE),"AGOTADO","SI HAY"),"")</f>
        <v/>
      </c>
    </row>
    <row r="16398" spans="12:13" ht="18" customHeight="1" x14ac:dyDescent="0.25">
      <c r="L16398" s="516"/>
      <c r="M16398" s="410" t="str">
        <f>IFERROR(IF($A16399=VLOOKUP($A16399,AGOTADOS!$A$3:$H$4997,1,FALSE),"AGOTADO","SI HAY"),"")</f>
        <v/>
      </c>
    </row>
    <row r="16399" spans="12:13" ht="18" customHeight="1" x14ac:dyDescent="0.25">
      <c r="L16399" s="516"/>
      <c r="M16399" s="410" t="str">
        <f>IFERROR(IF($A16400=VLOOKUP($A16400,AGOTADOS!$A$3:$H$4997,1,FALSE),"AGOTADO","SI HAY"),"")</f>
        <v/>
      </c>
    </row>
    <row r="16400" spans="12:13" ht="18" customHeight="1" x14ac:dyDescent="0.25">
      <c r="L16400" s="516"/>
      <c r="M16400" s="410" t="str">
        <f>IFERROR(IF($A16401=VLOOKUP($A16401,AGOTADOS!$A$3:$H$4997,1,FALSE),"AGOTADO","SI HAY"),"")</f>
        <v/>
      </c>
    </row>
    <row r="16401" spans="12:13" ht="18" customHeight="1" x14ac:dyDescent="0.25">
      <c r="L16401" s="516"/>
      <c r="M16401" s="410" t="str">
        <f>IFERROR(IF($A16402=VLOOKUP($A16402,AGOTADOS!$A$3:$H$4997,1,FALSE),"AGOTADO","SI HAY"),"")</f>
        <v/>
      </c>
    </row>
    <row r="16402" spans="12:13" ht="18" customHeight="1" x14ac:dyDescent="0.25">
      <c r="L16402" s="516"/>
      <c r="M16402" s="410" t="str">
        <f>IFERROR(IF($A16403=VLOOKUP($A16403,AGOTADOS!$A$3:$H$4997,1,FALSE),"AGOTADO","SI HAY"),"")</f>
        <v/>
      </c>
    </row>
    <row r="16403" spans="12:13" ht="18" customHeight="1" x14ac:dyDescent="0.25">
      <c r="L16403" s="516"/>
      <c r="M16403" s="410" t="str">
        <f>IFERROR(IF($A16404=VLOOKUP($A16404,AGOTADOS!$A$3:$H$4997,1,FALSE),"AGOTADO","SI HAY"),"")</f>
        <v/>
      </c>
    </row>
    <row r="16404" spans="12:13" ht="18" customHeight="1" x14ac:dyDescent="0.25">
      <c r="L16404" s="516"/>
      <c r="M16404" s="410" t="str">
        <f>IFERROR(IF($A16405=VLOOKUP($A16405,AGOTADOS!$A$3:$H$4997,1,FALSE),"AGOTADO","SI HAY"),"")</f>
        <v/>
      </c>
    </row>
    <row r="16405" spans="12:13" ht="18" customHeight="1" x14ac:dyDescent="0.25">
      <c r="L16405" s="516"/>
      <c r="M16405" s="410" t="str">
        <f>IFERROR(IF($A16406=VLOOKUP($A16406,AGOTADOS!$A$3:$H$4997,1,FALSE),"AGOTADO","SI HAY"),"")</f>
        <v/>
      </c>
    </row>
    <row r="16406" spans="12:13" ht="18" customHeight="1" x14ac:dyDescent="0.25">
      <c r="L16406" s="516"/>
      <c r="M16406" s="410" t="str">
        <f>IFERROR(IF($A16407=VLOOKUP($A16407,AGOTADOS!$A$3:$H$4997,1,FALSE),"AGOTADO","SI HAY"),"")</f>
        <v/>
      </c>
    </row>
    <row r="16407" spans="12:13" ht="18" customHeight="1" x14ac:dyDescent="0.25">
      <c r="L16407" s="516"/>
      <c r="M16407" s="410" t="str">
        <f>IFERROR(IF($A16408=VLOOKUP($A16408,AGOTADOS!$A$3:$H$4997,1,FALSE),"AGOTADO","SI HAY"),"")</f>
        <v/>
      </c>
    </row>
    <row r="16408" spans="12:13" ht="18" customHeight="1" x14ac:dyDescent="0.25">
      <c r="L16408" s="516"/>
      <c r="M16408" s="410" t="str">
        <f>IFERROR(IF($A16409=VLOOKUP($A16409,AGOTADOS!$A$3:$H$4997,1,FALSE),"AGOTADO","SI HAY"),"")</f>
        <v/>
      </c>
    </row>
    <row r="16409" spans="12:13" ht="18" customHeight="1" x14ac:dyDescent="0.25">
      <c r="L16409" s="516"/>
      <c r="M16409" s="410" t="str">
        <f>IFERROR(IF($A16410=VLOOKUP($A16410,AGOTADOS!$A$3:$H$4997,1,FALSE),"AGOTADO","SI HAY"),"")</f>
        <v/>
      </c>
    </row>
    <row r="16410" spans="12:13" ht="18" customHeight="1" x14ac:dyDescent="0.25">
      <c r="L16410" s="516"/>
      <c r="M16410" s="410" t="str">
        <f>IFERROR(IF($A16411=VLOOKUP($A16411,AGOTADOS!$A$3:$H$4997,1,FALSE),"AGOTADO","SI HAY"),"")</f>
        <v/>
      </c>
    </row>
    <row r="16411" spans="12:13" ht="18" customHeight="1" x14ac:dyDescent="0.25">
      <c r="L16411" s="516"/>
      <c r="M16411" s="410" t="str">
        <f>IFERROR(IF($A16412=VLOOKUP($A16412,AGOTADOS!$A$3:$H$4997,1,FALSE),"AGOTADO","SI HAY"),"")</f>
        <v/>
      </c>
    </row>
    <row r="16412" spans="12:13" ht="18" customHeight="1" x14ac:dyDescent="0.25">
      <c r="L16412" s="516"/>
      <c r="M16412" s="410" t="str">
        <f>IFERROR(IF($A16413=VLOOKUP($A16413,AGOTADOS!$A$3:$H$4997,1,FALSE),"AGOTADO","SI HAY"),"")</f>
        <v/>
      </c>
    </row>
    <row r="16413" spans="12:13" ht="18" customHeight="1" x14ac:dyDescent="0.25">
      <c r="L16413" s="516"/>
      <c r="M16413" s="410" t="str">
        <f>IFERROR(IF($A16414=VLOOKUP($A16414,AGOTADOS!$A$3:$H$4997,1,FALSE),"AGOTADO","SI HAY"),"")</f>
        <v/>
      </c>
    </row>
    <row r="16414" spans="12:13" ht="18" customHeight="1" x14ac:dyDescent="0.25">
      <c r="L16414" s="516"/>
      <c r="M16414" s="410" t="str">
        <f>IFERROR(IF($A16415=VLOOKUP($A16415,AGOTADOS!$A$3:$H$4997,1,FALSE),"AGOTADO","SI HAY"),"")</f>
        <v/>
      </c>
    </row>
    <row r="16415" spans="12:13" ht="18" customHeight="1" x14ac:dyDescent="0.25">
      <c r="L16415" s="516"/>
      <c r="M16415" s="410" t="str">
        <f>IFERROR(IF($A16416=VLOOKUP($A16416,AGOTADOS!$A$3:$H$4997,1,FALSE),"AGOTADO","SI HAY"),"")</f>
        <v/>
      </c>
    </row>
    <row r="16416" spans="12:13" ht="18" customHeight="1" x14ac:dyDescent="0.25">
      <c r="L16416" s="516"/>
      <c r="M16416" s="410" t="str">
        <f>IFERROR(IF($A16417=VLOOKUP($A16417,AGOTADOS!$A$3:$H$4997,1,FALSE),"AGOTADO","SI HAY"),"")</f>
        <v/>
      </c>
    </row>
    <row r="16417" spans="12:13" ht="18" customHeight="1" x14ac:dyDescent="0.25">
      <c r="L16417" s="516"/>
      <c r="M16417" s="410" t="str">
        <f>IFERROR(IF($A16418=VLOOKUP($A16418,AGOTADOS!$A$3:$H$4997,1,FALSE),"AGOTADO","SI HAY"),"")</f>
        <v/>
      </c>
    </row>
    <row r="16418" spans="12:13" ht="18" customHeight="1" x14ac:dyDescent="0.25">
      <c r="L16418" s="516"/>
      <c r="M16418" s="410" t="str">
        <f>IFERROR(IF($A16419=VLOOKUP($A16419,AGOTADOS!$A$3:$H$4997,1,FALSE),"AGOTADO","SI HAY"),"")</f>
        <v/>
      </c>
    </row>
    <row r="16419" spans="12:13" ht="18" customHeight="1" x14ac:dyDescent="0.25">
      <c r="L16419" s="516"/>
      <c r="M16419" s="410" t="str">
        <f>IFERROR(IF($A16420=VLOOKUP($A16420,AGOTADOS!$A$3:$H$4997,1,FALSE),"AGOTADO","SI HAY"),"")</f>
        <v/>
      </c>
    </row>
    <row r="16420" spans="12:13" ht="18" customHeight="1" x14ac:dyDescent="0.25">
      <c r="L16420" s="516"/>
      <c r="M16420" s="410" t="str">
        <f>IFERROR(IF($A16421=VLOOKUP($A16421,AGOTADOS!$A$3:$H$4997,1,FALSE),"AGOTADO","SI HAY"),"")</f>
        <v/>
      </c>
    </row>
    <row r="16421" spans="12:13" ht="18" customHeight="1" x14ac:dyDescent="0.25">
      <c r="L16421" s="516"/>
      <c r="M16421" s="410" t="str">
        <f>IFERROR(IF($A16422=VLOOKUP($A16422,AGOTADOS!$A$3:$H$4997,1,FALSE),"AGOTADO","SI HAY"),"")</f>
        <v/>
      </c>
    </row>
    <row r="16422" spans="12:13" ht="18" customHeight="1" x14ac:dyDescent="0.25">
      <c r="L16422" s="516"/>
      <c r="M16422" s="410" t="str">
        <f>IFERROR(IF($A16423=VLOOKUP($A16423,AGOTADOS!$A$3:$H$4997,1,FALSE),"AGOTADO","SI HAY"),"")</f>
        <v/>
      </c>
    </row>
    <row r="16423" spans="12:13" ht="18" customHeight="1" x14ac:dyDescent="0.25">
      <c r="L16423" s="516"/>
      <c r="M16423" s="410" t="str">
        <f>IFERROR(IF($A16424=VLOOKUP($A16424,AGOTADOS!$A$3:$H$4997,1,FALSE),"AGOTADO","SI HAY"),"")</f>
        <v/>
      </c>
    </row>
    <row r="16424" spans="12:13" ht="18" customHeight="1" x14ac:dyDescent="0.25">
      <c r="L16424" s="516"/>
      <c r="M16424" s="410" t="str">
        <f>IFERROR(IF($A16425=VLOOKUP($A16425,AGOTADOS!$A$3:$H$4997,1,FALSE),"AGOTADO","SI HAY"),"")</f>
        <v/>
      </c>
    </row>
    <row r="16425" spans="12:13" ht="18" customHeight="1" x14ac:dyDescent="0.25">
      <c r="L16425" s="516"/>
      <c r="M16425" s="410" t="str">
        <f>IFERROR(IF($A16426=VLOOKUP($A16426,AGOTADOS!$A$3:$H$4997,1,FALSE),"AGOTADO","SI HAY"),"")</f>
        <v/>
      </c>
    </row>
    <row r="16426" spans="12:13" ht="18" customHeight="1" x14ac:dyDescent="0.25">
      <c r="L16426" s="516"/>
      <c r="M16426" s="410" t="str">
        <f>IFERROR(IF($A16427=VLOOKUP($A16427,AGOTADOS!$A$3:$H$4997,1,FALSE),"AGOTADO","SI HAY"),"")</f>
        <v/>
      </c>
    </row>
    <row r="16427" spans="12:13" ht="18" customHeight="1" x14ac:dyDescent="0.25">
      <c r="L16427" s="516"/>
      <c r="M16427" s="410" t="str">
        <f>IFERROR(IF($A16428=VLOOKUP($A16428,AGOTADOS!$A$3:$H$4997,1,FALSE),"AGOTADO","SI HAY"),"")</f>
        <v/>
      </c>
    </row>
    <row r="16428" spans="12:13" ht="18" customHeight="1" x14ac:dyDescent="0.25">
      <c r="L16428" s="516"/>
      <c r="M16428" s="410" t="str">
        <f>IFERROR(IF($A16429=VLOOKUP($A16429,AGOTADOS!$A$3:$H$4997,1,FALSE),"AGOTADO","SI HAY"),"")</f>
        <v/>
      </c>
    </row>
    <row r="16429" spans="12:13" ht="18" customHeight="1" x14ac:dyDescent="0.25">
      <c r="L16429" s="516"/>
      <c r="M16429" s="410" t="str">
        <f>IFERROR(IF($A16430=VLOOKUP($A16430,AGOTADOS!$A$3:$H$4997,1,FALSE),"AGOTADO","SI HAY"),"")</f>
        <v/>
      </c>
    </row>
    <row r="16430" spans="12:13" ht="18" customHeight="1" x14ac:dyDescent="0.25">
      <c r="L16430" s="516"/>
      <c r="M16430" s="410" t="str">
        <f>IFERROR(IF($A16431=VLOOKUP($A16431,AGOTADOS!$A$3:$H$4997,1,FALSE),"AGOTADO","SI HAY"),"")</f>
        <v/>
      </c>
    </row>
    <row r="16431" spans="12:13" ht="18" customHeight="1" x14ac:dyDescent="0.25">
      <c r="L16431" s="516"/>
      <c r="M16431" s="410" t="str">
        <f>IFERROR(IF($A16432=VLOOKUP($A16432,AGOTADOS!$A$3:$H$4997,1,FALSE),"AGOTADO","SI HAY"),"")</f>
        <v/>
      </c>
    </row>
    <row r="16432" spans="12:13" ht="18" customHeight="1" x14ac:dyDescent="0.25">
      <c r="L16432" s="516"/>
      <c r="M16432" s="410" t="str">
        <f>IFERROR(IF($A16433=VLOOKUP($A16433,AGOTADOS!$A$3:$H$4997,1,FALSE),"AGOTADO","SI HAY"),"")</f>
        <v/>
      </c>
    </row>
    <row r="16433" spans="12:13" ht="18" customHeight="1" x14ac:dyDescent="0.25">
      <c r="L16433" s="516"/>
      <c r="M16433" s="410" t="str">
        <f>IFERROR(IF($A16434=VLOOKUP($A16434,AGOTADOS!$A$3:$H$4997,1,FALSE),"AGOTADO","SI HAY"),"")</f>
        <v/>
      </c>
    </row>
    <row r="16434" spans="12:13" ht="18" customHeight="1" x14ac:dyDescent="0.25">
      <c r="L16434" s="516"/>
      <c r="M16434" s="410" t="str">
        <f>IFERROR(IF($A16435=VLOOKUP($A16435,AGOTADOS!$A$3:$H$4997,1,FALSE),"AGOTADO","SI HAY"),"")</f>
        <v/>
      </c>
    </row>
    <row r="16435" spans="12:13" ht="18" customHeight="1" x14ac:dyDescent="0.25">
      <c r="L16435" s="516"/>
      <c r="M16435" s="410" t="str">
        <f>IFERROR(IF($A16436=VLOOKUP($A16436,AGOTADOS!$A$3:$H$4997,1,FALSE),"AGOTADO","SI HAY"),"")</f>
        <v/>
      </c>
    </row>
    <row r="16436" spans="12:13" ht="18" customHeight="1" x14ac:dyDescent="0.25">
      <c r="L16436" s="516"/>
      <c r="M16436" s="410" t="str">
        <f>IFERROR(IF($A16437=VLOOKUP($A16437,AGOTADOS!$A$3:$H$4997,1,FALSE),"AGOTADO","SI HAY"),"")</f>
        <v/>
      </c>
    </row>
    <row r="16437" spans="12:13" ht="18" customHeight="1" x14ac:dyDescent="0.25">
      <c r="L16437" s="516"/>
      <c r="M16437" s="410" t="str">
        <f>IFERROR(IF($A16438=VLOOKUP($A16438,AGOTADOS!$A$3:$H$4997,1,FALSE),"AGOTADO","SI HAY"),"")</f>
        <v/>
      </c>
    </row>
    <row r="16438" spans="12:13" ht="18" customHeight="1" x14ac:dyDescent="0.25">
      <c r="L16438" s="516"/>
      <c r="M16438" s="410" t="str">
        <f>IFERROR(IF($A16439=VLOOKUP($A16439,AGOTADOS!$A$3:$H$4997,1,FALSE),"AGOTADO","SI HAY"),"")</f>
        <v/>
      </c>
    </row>
    <row r="16439" spans="12:13" ht="18" customHeight="1" x14ac:dyDescent="0.25">
      <c r="L16439" s="516"/>
      <c r="M16439" s="410" t="str">
        <f>IFERROR(IF($A16440=VLOOKUP($A16440,AGOTADOS!$A$3:$H$4997,1,FALSE),"AGOTADO","SI HAY"),"")</f>
        <v/>
      </c>
    </row>
    <row r="16440" spans="12:13" ht="18" customHeight="1" x14ac:dyDescent="0.25">
      <c r="L16440" s="516"/>
      <c r="M16440" s="410" t="str">
        <f>IFERROR(IF($A16441=VLOOKUP($A16441,AGOTADOS!$A$3:$H$4997,1,FALSE),"AGOTADO","SI HAY"),"")</f>
        <v/>
      </c>
    </row>
    <row r="16441" spans="12:13" ht="18" customHeight="1" x14ac:dyDescent="0.25">
      <c r="L16441" s="516"/>
      <c r="M16441" s="410" t="str">
        <f>IFERROR(IF($A16442=VLOOKUP($A16442,AGOTADOS!$A$3:$H$4997,1,FALSE),"AGOTADO","SI HAY"),"")</f>
        <v/>
      </c>
    </row>
    <row r="16442" spans="12:13" ht="18" customHeight="1" x14ac:dyDescent="0.25">
      <c r="L16442" s="516"/>
      <c r="M16442" s="410" t="str">
        <f>IFERROR(IF($A16443=VLOOKUP($A16443,AGOTADOS!$A$3:$H$4997,1,FALSE),"AGOTADO","SI HAY"),"")</f>
        <v/>
      </c>
    </row>
    <row r="16443" spans="12:13" ht="18" customHeight="1" x14ac:dyDescent="0.25">
      <c r="L16443" s="516"/>
      <c r="M16443" s="410" t="str">
        <f>IFERROR(IF($A16444=VLOOKUP($A16444,AGOTADOS!$A$3:$H$4997,1,FALSE),"AGOTADO","SI HAY"),"")</f>
        <v/>
      </c>
    </row>
    <row r="16444" spans="12:13" ht="18" customHeight="1" x14ac:dyDescent="0.25">
      <c r="L16444" s="516"/>
      <c r="M16444" s="410" t="str">
        <f>IFERROR(IF($A16445=VLOOKUP($A16445,AGOTADOS!$A$3:$H$4997,1,FALSE),"AGOTADO","SI HAY"),"")</f>
        <v/>
      </c>
    </row>
    <row r="16445" spans="12:13" ht="18" customHeight="1" x14ac:dyDescent="0.25">
      <c r="L16445" s="516"/>
      <c r="M16445" s="410" t="str">
        <f>IFERROR(IF($A16446=VLOOKUP($A16446,AGOTADOS!$A$3:$H$4997,1,FALSE),"AGOTADO","SI HAY"),"")</f>
        <v/>
      </c>
    </row>
    <row r="16446" spans="12:13" ht="18" customHeight="1" x14ac:dyDescent="0.25">
      <c r="L16446" s="516"/>
      <c r="M16446" s="410" t="str">
        <f>IFERROR(IF($A16447=VLOOKUP($A16447,AGOTADOS!$A$3:$H$4997,1,FALSE),"AGOTADO","SI HAY"),"")</f>
        <v/>
      </c>
    </row>
    <row r="16447" spans="12:13" ht="18" customHeight="1" x14ac:dyDescent="0.25">
      <c r="L16447" s="516"/>
      <c r="M16447" s="410" t="str">
        <f>IFERROR(IF($A16448=VLOOKUP($A16448,AGOTADOS!$A$3:$H$4997,1,FALSE),"AGOTADO","SI HAY"),"")</f>
        <v/>
      </c>
    </row>
    <row r="16448" spans="12:13" ht="18" customHeight="1" x14ac:dyDescent="0.25">
      <c r="L16448" s="516"/>
      <c r="M16448" s="410" t="str">
        <f>IFERROR(IF($A16449=VLOOKUP($A16449,AGOTADOS!$A$3:$H$4997,1,FALSE),"AGOTADO","SI HAY"),"")</f>
        <v/>
      </c>
    </row>
    <row r="16449" spans="12:13" ht="18" customHeight="1" x14ac:dyDescent="0.25">
      <c r="L16449" s="516"/>
      <c r="M16449" s="410" t="str">
        <f>IFERROR(IF($A16450=VLOOKUP($A16450,AGOTADOS!$A$3:$H$4997,1,FALSE),"AGOTADO","SI HAY"),"")</f>
        <v/>
      </c>
    </row>
    <row r="16450" spans="12:13" ht="18" customHeight="1" x14ac:dyDescent="0.25">
      <c r="L16450" s="516"/>
      <c r="M16450" s="410" t="str">
        <f>IFERROR(IF($A16451=VLOOKUP($A16451,AGOTADOS!$A$3:$H$4997,1,FALSE),"AGOTADO","SI HAY"),"")</f>
        <v/>
      </c>
    </row>
    <row r="16451" spans="12:13" ht="18" customHeight="1" x14ac:dyDescent="0.25">
      <c r="L16451" s="516"/>
      <c r="M16451" s="410" t="str">
        <f>IFERROR(IF($A16452=VLOOKUP($A16452,AGOTADOS!$A$3:$H$4997,1,FALSE),"AGOTADO","SI HAY"),"")</f>
        <v/>
      </c>
    </row>
    <row r="16452" spans="12:13" ht="18" customHeight="1" x14ac:dyDescent="0.25">
      <c r="L16452" s="516"/>
      <c r="M16452" s="410" t="str">
        <f>IFERROR(IF($A16453=VLOOKUP($A16453,AGOTADOS!$A$3:$H$4997,1,FALSE),"AGOTADO","SI HAY"),"")</f>
        <v/>
      </c>
    </row>
    <row r="16453" spans="12:13" ht="18" customHeight="1" x14ac:dyDescent="0.25">
      <c r="L16453" s="516"/>
      <c r="M16453" s="410" t="str">
        <f>IFERROR(IF($A16454=VLOOKUP($A16454,AGOTADOS!$A$3:$H$4997,1,FALSE),"AGOTADO","SI HAY"),"")</f>
        <v/>
      </c>
    </row>
    <row r="16454" spans="12:13" ht="18" customHeight="1" x14ac:dyDescent="0.25">
      <c r="L16454" s="516"/>
      <c r="M16454" s="410" t="str">
        <f>IFERROR(IF($A16455=VLOOKUP($A16455,AGOTADOS!$A$3:$H$4997,1,FALSE),"AGOTADO","SI HAY"),"")</f>
        <v/>
      </c>
    </row>
    <row r="16455" spans="12:13" ht="18" customHeight="1" x14ac:dyDescent="0.25">
      <c r="L16455" s="516"/>
      <c r="M16455" s="410" t="str">
        <f>IFERROR(IF($A16456=VLOOKUP($A16456,AGOTADOS!$A$3:$H$4997,1,FALSE),"AGOTADO","SI HAY"),"")</f>
        <v/>
      </c>
    </row>
    <row r="16456" spans="12:13" ht="18" customHeight="1" x14ac:dyDescent="0.25">
      <c r="L16456" s="516"/>
      <c r="M16456" s="410" t="str">
        <f>IFERROR(IF($A16457=VLOOKUP($A16457,AGOTADOS!$A$3:$H$4997,1,FALSE),"AGOTADO","SI HAY"),"")</f>
        <v/>
      </c>
    </row>
    <row r="16457" spans="12:13" ht="18" customHeight="1" x14ac:dyDescent="0.25">
      <c r="L16457" s="516"/>
      <c r="M16457" s="410" t="str">
        <f>IFERROR(IF($A16458=VLOOKUP($A16458,AGOTADOS!$A$3:$H$4997,1,FALSE),"AGOTADO","SI HAY"),"")</f>
        <v/>
      </c>
    </row>
    <row r="16458" spans="12:13" ht="18" customHeight="1" x14ac:dyDescent="0.25">
      <c r="L16458" s="516"/>
      <c r="M16458" s="410" t="str">
        <f>IFERROR(IF($A16459=VLOOKUP($A16459,AGOTADOS!$A$3:$H$4997,1,FALSE),"AGOTADO","SI HAY"),"")</f>
        <v/>
      </c>
    </row>
    <row r="16459" spans="12:13" ht="18" customHeight="1" x14ac:dyDescent="0.25">
      <c r="L16459" s="516"/>
      <c r="M16459" s="410" t="str">
        <f>IFERROR(IF($A16460=VLOOKUP($A16460,AGOTADOS!$A$3:$H$4997,1,FALSE),"AGOTADO","SI HAY"),"")</f>
        <v/>
      </c>
    </row>
    <row r="16460" spans="12:13" ht="18" customHeight="1" x14ac:dyDescent="0.25">
      <c r="L16460" s="516"/>
      <c r="M16460" s="410" t="str">
        <f>IFERROR(IF($A16461=VLOOKUP($A16461,AGOTADOS!$A$3:$H$4997,1,FALSE),"AGOTADO","SI HAY"),"")</f>
        <v/>
      </c>
    </row>
    <row r="16461" spans="12:13" ht="18" customHeight="1" x14ac:dyDescent="0.25">
      <c r="L16461" s="516"/>
      <c r="M16461" s="410" t="str">
        <f>IFERROR(IF($A16462=VLOOKUP($A16462,AGOTADOS!$A$3:$H$4997,1,FALSE),"AGOTADO","SI HAY"),"")</f>
        <v/>
      </c>
    </row>
    <row r="16462" spans="12:13" ht="18" customHeight="1" x14ac:dyDescent="0.25">
      <c r="L16462" s="516"/>
      <c r="M16462" s="410" t="str">
        <f>IFERROR(IF($A16463=VLOOKUP($A16463,AGOTADOS!$A$3:$H$4997,1,FALSE),"AGOTADO","SI HAY"),"")</f>
        <v/>
      </c>
    </row>
    <row r="16463" spans="12:13" ht="18" customHeight="1" x14ac:dyDescent="0.25">
      <c r="L16463" s="516"/>
      <c r="M16463" s="410" t="str">
        <f>IFERROR(IF($A16464=VLOOKUP($A16464,AGOTADOS!$A$3:$H$4997,1,FALSE),"AGOTADO","SI HAY"),"")</f>
        <v/>
      </c>
    </row>
    <row r="16464" spans="12:13" ht="18" customHeight="1" x14ac:dyDescent="0.25">
      <c r="L16464" s="516"/>
      <c r="M16464" s="410" t="str">
        <f>IFERROR(IF($A16465=VLOOKUP($A16465,AGOTADOS!$A$3:$H$4997,1,FALSE),"AGOTADO","SI HAY"),"")</f>
        <v/>
      </c>
    </row>
    <row r="16465" spans="12:13" ht="18" customHeight="1" x14ac:dyDescent="0.25">
      <c r="L16465" s="516"/>
      <c r="M16465" s="410" t="str">
        <f>IFERROR(IF($A16466=VLOOKUP($A16466,AGOTADOS!$A$3:$H$4997,1,FALSE),"AGOTADO","SI HAY"),"")</f>
        <v/>
      </c>
    </row>
    <row r="16466" spans="12:13" ht="18" customHeight="1" x14ac:dyDescent="0.25">
      <c r="L16466" s="516"/>
      <c r="M16466" s="410" t="str">
        <f>IFERROR(IF($A16467=VLOOKUP($A16467,AGOTADOS!$A$3:$H$4997,1,FALSE),"AGOTADO","SI HAY"),"")</f>
        <v/>
      </c>
    </row>
    <row r="16467" spans="12:13" ht="18" customHeight="1" x14ac:dyDescent="0.25">
      <c r="L16467" s="516"/>
      <c r="M16467" s="410" t="str">
        <f>IFERROR(IF($A16468=VLOOKUP($A16468,AGOTADOS!$A$3:$H$4997,1,FALSE),"AGOTADO","SI HAY"),"")</f>
        <v/>
      </c>
    </row>
    <row r="16468" spans="12:13" ht="18" customHeight="1" x14ac:dyDescent="0.25">
      <c r="L16468" s="516"/>
      <c r="M16468" s="410" t="str">
        <f>IFERROR(IF($A16469=VLOOKUP($A16469,AGOTADOS!$A$3:$H$4997,1,FALSE),"AGOTADO","SI HAY"),"")</f>
        <v/>
      </c>
    </row>
    <row r="16469" spans="12:13" ht="18" customHeight="1" x14ac:dyDescent="0.25">
      <c r="L16469" s="516"/>
      <c r="M16469" s="410" t="str">
        <f>IFERROR(IF($A16470=VLOOKUP($A16470,AGOTADOS!$A$3:$H$4997,1,FALSE),"AGOTADO","SI HAY"),"")</f>
        <v/>
      </c>
    </row>
    <row r="16470" spans="12:13" ht="18" customHeight="1" x14ac:dyDescent="0.25">
      <c r="L16470" s="516"/>
      <c r="M16470" s="410" t="str">
        <f>IFERROR(IF($A16471=VLOOKUP($A16471,AGOTADOS!$A$3:$H$4997,1,FALSE),"AGOTADO","SI HAY"),"")</f>
        <v/>
      </c>
    </row>
    <row r="16471" spans="12:13" ht="18" customHeight="1" x14ac:dyDescent="0.25">
      <c r="L16471" s="516"/>
      <c r="M16471" s="410" t="str">
        <f>IFERROR(IF($A16472=VLOOKUP($A16472,AGOTADOS!$A$3:$H$4997,1,FALSE),"AGOTADO","SI HAY"),"")</f>
        <v/>
      </c>
    </row>
    <row r="16472" spans="12:13" ht="18" customHeight="1" x14ac:dyDescent="0.25">
      <c r="L16472" s="516"/>
      <c r="M16472" s="410" t="str">
        <f>IFERROR(IF($A16473=VLOOKUP($A16473,AGOTADOS!$A$3:$H$4997,1,FALSE),"AGOTADO","SI HAY"),"")</f>
        <v/>
      </c>
    </row>
    <row r="16473" spans="12:13" ht="18" customHeight="1" x14ac:dyDescent="0.25">
      <c r="L16473" s="516"/>
      <c r="M16473" s="410" t="str">
        <f>IFERROR(IF($A16474=VLOOKUP($A16474,AGOTADOS!$A$3:$H$4997,1,FALSE),"AGOTADO","SI HAY"),"")</f>
        <v/>
      </c>
    </row>
    <row r="16474" spans="12:13" ht="18" customHeight="1" x14ac:dyDescent="0.25">
      <c r="L16474" s="516"/>
      <c r="M16474" s="410" t="str">
        <f>IFERROR(IF($A16475=VLOOKUP($A16475,AGOTADOS!$A$3:$H$4997,1,FALSE),"AGOTADO","SI HAY"),"")</f>
        <v/>
      </c>
    </row>
    <row r="16475" spans="12:13" ht="18" customHeight="1" x14ac:dyDescent="0.25">
      <c r="L16475" s="516"/>
      <c r="M16475" s="410" t="str">
        <f>IFERROR(IF($A16476=VLOOKUP($A16476,AGOTADOS!$A$3:$H$4997,1,FALSE),"AGOTADO","SI HAY"),"")</f>
        <v/>
      </c>
    </row>
    <row r="16476" spans="12:13" ht="18" customHeight="1" x14ac:dyDescent="0.25">
      <c r="L16476" s="516"/>
      <c r="M16476" s="410" t="str">
        <f>IFERROR(IF($A16477=VLOOKUP($A16477,AGOTADOS!$A$3:$H$4997,1,FALSE),"AGOTADO","SI HAY"),"")</f>
        <v/>
      </c>
    </row>
    <row r="16477" spans="12:13" ht="18" customHeight="1" x14ac:dyDescent="0.25">
      <c r="L16477" s="516"/>
      <c r="M16477" s="410" t="str">
        <f>IFERROR(IF($A16478=VLOOKUP($A16478,AGOTADOS!$A$3:$H$4997,1,FALSE),"AGOTADO","SI HAY"),"")</f>
        <v/>
      </c>
    </row>
    <row r="16478" spans="12:13" ht="18" customHeight="1" x14ac:dyDescent="0.25">
      <c r="L16478" s="516"/>
      <c r="M16478" s="410" t="str">
        <f>IFERROR(IF($A16479=VLOOKUP($A16479,AGOTADOS!$A$3:$H$4997,1,FALSE),"AGOTADO","SI HAY"),"")</f>
        <v/>
      </c>
    </row>
    <row r="16479" spans="12:13" ht="18" customHeight="1" x14ac:dyDescent="0.25">
      <c r="L16479" s="516"/>
      <c r="M16479" s="410" t="str">
        <f>IFERROR(IF($A16480=VLOOKUP($A16480,AGOTADOS!$A$3:$H$4997,1,FALSE),"AGOTADO","SI HAY"),"")</f>
        <v/>
      </c>
    </row>
    <row r="16480" spans="12:13" ht="18" customHeight="1" x14ac:dyDescent="0.25">
      <c r="L16480" s="516"/>
      <c r="M16480" s="410" t="str">
        <f>IFERROR(IF($A16481=VLOOKUP($A16481,AGOTADOS!$A$3:$H$4997,1,FALSE),"AGOTADO","SI HAY"),"")</f>
        <v/>
      </c>
    </row>
    <row r="16481" spans="12:13" ht="18" customHeight="1" x14ac:dyDescent="0.25">
      <c r="L16481" s="516"/>
      <c r="M16481" s="410" t="str">
        <f>IFERROR(IF($A16482=VLOOKUP($A16482,AGOTADOS!$A$3:$H$4997,1,FALSE),"AGOTADO","SI HAY"),"")</f>
        <v/>
      </c>
    </row>
    <row r="16482" spans="12:13" ht="18" customHeight="1" x14ac:dyDescent="0.25">
      <c r="L16482" s="516"/>
      <c r="M16482" s="410" t="str">
        <f>IFERROR(IF($A16483=VLOOKUP($A16483,AGOTADOS!$A$3:$H$4997,1,FALSE),"AGOTADO","SI HAY"),"")</f>
        <v/>
      </c>
    </row>
    <row r="16483" spans="12:13" ht="18" customHeight="1" x14ac:dyDescent="0.25">
      <c r="L16483" s="516"/>
      <c r="M16483" s="410" t="str">
        <f>IFERROR(IF($A16484=VLOOKUP($A16484,AGOTADOS!$A$3:$H$4997,1,FALSE),"AGOTADO","SI HAY"),"")</f>
        <v/>
      </c>
    </row>
    <row r="16484" spans="12:13" ht="18" customHeight="1" x14ac:dyDescent="0.25">
      <c r="L16484" s="516"/>
      <c r="M16484" s="410" t="str">
        <f>IFERROR(IF($A16485=VLOOKUP($A16485,AGOTADOS!$A$3:$H$4997,1,FALSE),"AGOTADO","SI HAY"),"")</f>
        <v/>
      </c>
    </row>
    <row r="16485" spans="12:13" ht="18" customHeight="1" x14ac:dyDescent="0.25">
      <c r="L16485" s="516"/>
      <c r="M16485" s="410" t="str">
        <f>IFERROR(IF($A16486=VLOOKUP($A16486,AGOTADOS!$A$3:$H$4997,1,FALSE),"AGOTADO","SI HAY"),"")</f>
        <v/>
      </c>
    </row>
    <row r="16486" spans="12:13" ht="18" customHeight="1" x14ac:dyDescent="0.25">
      <c r="L16486" s="516"/>
      <c r="M16486" s="410" t="str">
        <f>IFERROR(IF($A16487=VLOOKUP($A16487,AGOTADOS!$A$3:$H$4997,1,FALSE),"AGOTADO","SI HAY"),"")</f>
        <v/>
      </c>
    </row>
    <row r="16487" spans="12:13" ht="18" customHeight="1" x14ac:dyDescent="0.25">
      <c r="L16487" s="516"/>
      <c r="M16487" s="410" t="str">
        <f>IFERROR(IF($A16488=VLOOKUP($A16488,AGOTADOS!$A$3:$H$4997,1,FALSE),"AGOTADO","SI HAY"),"")</f>
        <v/>
      </c>
    </row>
    <row r="16488" spans="12:13" ht="18" customHeight="1" x14ac:dyDescent="0.25">
      <c r="L16488" s="516"/>
      <c r="M16488" s="410" t="str">
        <f>IFERROR(IF($A16489=VLOOKUP($A16489,AGOTADOS!$A$3:$H$4997,1,FALSE),"AGOTADO","SI HAY"),"")</f>
        <v/>
      </c>
    </row>
    <row r="16489" spans="12:13" ht="18" customHeight="1" x14ac:dyDescent="0.25">
      <c r="L16489" s="516"/>
      <c r="M16489" s="410" t="str">
        <f>IFERROR(IF($A16490=VLOOKUP($A16490,AGOTADOS!$A$3:$H$4997,1,FALSE),"AGOTADO","SI HAY"),"")</f>
        <v/>
      </c>
    </row>
    <row r="16490" spans="12:13" ht="18" customHeight="1" x14ac:dyDescent="0.25">
      <c r="L16490" s="516"/>
      <c r="M16490" s="410" t="str">
        <f>IFERROR(IF($A16491=VLOOKUP($A16491,AGOTADOS!$A$3:$H$4997,1,FALSE),"AGOTADO","SI HAY"),"")</f>
        <v/>
      </c>
    </row>
    <row r="16491" spans="12:13" ht="18" customHeight="1" x14ac:dyDescent="0.25">
      <c r="L16491" s="516"/>
      <c r="M16491" s="410" t="str">
        <f>IFERROR(IF($A16492=VLOOKUP($A16492,AGOTADOS!$A$3:$H$4997,1,FALSE),"AGOTADO","SI HAY"),"")</f>
        <v/>
      </c>
    </row>
    <row r="16492" spans="12:13" ht="18" customHeight="1" x14ac:dyDescent="0.25">
      <c r="L16492" s="516"/>
      <c r="M16492" s="410" t="str">
        <f>IFERROR(IF($A16493=VLOOKUP($A16493,AGOTADOS!$A$3:$H$4997,1,FALSE),"AGOTADO","SI HAY"),"")</f>
        <v/>
      </c>
    </row>
    <row r="16493" spans="12:13" ht="18" customHeight="1" x14ac:dyDescent="0.25">
      <c r="L16493" s="516"/>
      <c r="M16493" s="410" t="str">
        <f>IFERROR(IF($A16494=VLOOKUP($A16494,AGOTADOS!$A$3:$H$4997,1,FALSE),"AGOTADO","SI HAY"),"")</f>
        <v/>
      </c>
    </row>
    <row r="16494" spans="12:13" ht="18" customHeight="1" x14ac:dyDescent="0.25">
      <c r="L16494" s="516"/>
      <c r="M16494" s="410" t="str">
        <f>IFERROR(IF($A16495=VLOOKUP($A16495,AGOTADOS!$A$3:$H$4997,1,FALSE),"AGOTADO","SI HAY"),"")</f>
        <v/>
      </c>
    </row>
    <row r="16495" spans="12:13" ht="18" customHeight="1" x14ac:dyDescent="0.25">
      <c r="L16495" s="516"/>
      <c r="M16495" s="410" t="str">
        <f>IFERROR(IF($A16496=VLOOKUP($A16496,AGOTADOS!$A$3:$H$4997,1,FALSE),"AGOTADO","SI HAY"),"")</f>
        <v/>
      </c>
    </row>
    <row r="16496" spans="12:13" ht="18" customHeight="1" x14ac:dyDescent="0.25">
      <c r="L16496" s="516"/>
      <c r="M16496" s="410" t="str">
        <f>IFERROR(IF($A16497=VLOOKUP($A16497,AGOTADOS!$A$3:$H$4997,1,FALSE),"AGOTADO","SI HAY"),"")</f>
        <v/>
      </c>
    </row>
    <row r="16497" spans="12:13" ht="18" customHeight="1" x14ac:dyDescent="0.25">
      <c r="L16497" s="516"/>
      <c r="M16497" s="410" t="str">
        <f>IFERROR(IF($A16498=VLOOKUP($A16498,AGOTADOS!$A$3:$H$4997,1,FALSE),"AGOTADO","SI HAY"),"")</f>
        <v/>
      </c>
    </row>
    <row r="16498" spans="12:13" ht="18" customHeight="1" x14ac:dyDescent="0.25">
      <c r="L16498" s="516"/>
      <c r="M16498" s="410" t="str">
        <f>IFERROR(IF($A16499=VLOOKUP($A16499,AGOTADOS!$A$3:$H$4997,1,FALSE),"AGOTADO","SI HAY"),"")</f>
        <v/>
      </c>
    </row>
    <row r="16499" spans="12:13" ht="18" customHeight="1" x14ac:dyDescent="0.25">
      <c r="L16499" s="516"/>
      <c r="M16499" s="410" t="str">
        <f>IFERROR(IF($A16500=VLOOKUP($A16500,AGOTADOS!$A$3:$H$4997,1,FALSE),"AGOTADO","SI HAY"),"")</f>
        <v/>
      </c>
    </row>
    <row r="16500" spans="12:13" ht="18" customHeight="1" x14ac:dyDescent="0.25">
      <c r="L16500" s="516"/>
      <c r="M16500" s="410" t="str">
        <f>IFERROR(IF($A16501=VLOOKUP($A16501,AGOTADOS!$A$3:$H$4997,1,FALSE),"AGOTADO","SI HAY"),"")</f>
        <v/>
      </c>
    </row>
    <row r="16501" spans="12:13" ht="18" customHeight="1" x14ac:dyDescent="0.25">
      <c r="L16501" s="516"/>
      <c r="M16501" s="410" t="str">
        <f>IFERROR(IF($A16502=VLOOKUP($A16502,AGOTADOS!$A$3:$H$4997,1,FALSE),"AGOTADO","SI HAY"),"")</f>
        <v/>
      </c>
    </row>
    <row r="16502" spans="12:13" ht="18" customHeight="1" x14ac:dyDescent="0.25">
      <c r="L16502" s="516"/>
      <c r="M16502" s="410" t="str">
        <f>IFERROR(IF($A16503=VLOOKUP($A16503,AGOTADOS!$A$3:$H$4997,1,FALSE),"AGOTADO","SI HAY"),"")</f>
        <v/>
      </c>
    </row>
    <row r="16503" spans="12:13" ht="18" customHeight="1" x14ac:dyDescent="0.25">
      <c r="L16503" s="516"/>
      <c r="M16503" s="410" t="str">
        <f>IFERROR(IF($A16504=VLOOKUP($A16504,AGOTADOS!$A$3:$H$4997,1,FALSE),"AGOTADO","SI HAY"),"")</f>
        <v/>
      </c>
    </row>
    <row r="16504" spans="12:13" ht="18" customHeight="1" x14ac:dyDescent="0.25">
      <c r="L16504" s="516"/>
      <c r="M16504" s="410" t="str">
        <f>IFERROR(IF($A16505=VLOOKUP($A16505,AGOTADOS!$A$3:$H$4997,1,FALSE),"AGOTADO","SI HAY"),"")</f>
        <v/>
      </c>
    </row>
    <row r="16505" spans="12:13" ht="18" customHeight="1" x14ac:dyDescent="0.25">
      <c r="L16505" s="516"/>
      <c r="M16505" s="410" t="str">
        <f>IFERROR(IF($A16506=VLOOKUP($A16506,AGOTADOS!$A$3:$H$4997,1,FALSE),"AGOTADO","SI HAY"),"")</f>
        <v/>
      </c>
    </row>
    <row r="16506" spans="12:13" ht="18" customHeight="1" x14ac:dyDescent="0.25">
      <c r="L16506" s="516"/>
      <c r="M16506" s="410" t="str">
        <f>IFERROR(IF($A16507=VLOOKUP($A16507,AGOTADOS!$A$3:$H$4997,1,FALSE),"AGOTADO","SI HAY"),"")</f>
        <v/>
      </c>
    </row>
    <row r="16507" spans="12:13" ht="18" customHeight="1" x14ac:dyDescent="0.25">
      <c r="L16507" s="516"/>
      <c r="M16507" s="410" t="str">
        <f>IFERROR(IF($A16508=VLOOKUP($A16508,AGOTADOS!$A$3:$H$4997,1,FALSE),"AGOTADO","SI HAY"),"")</f>
        <v/>
      </c>
    </row>
    <row r="16508" spans="12:13" ht="18" customHeight="1" x14ac:dyDescent="0.25">
      <c r="L16508" s="516"/>
      <c r="M16508" s="410" t="str">
        <f>IFERROR(IF($A16509=VLOOKUP($A16509,AGOTADOS!$A$3:$H$4997,1,FALSE),"AGOTADO","SI HAY"),"")</f>
        <v/>
      </c>
    </row>
    <row r="16509" spans="12:13" ht="18" customHeight="1" x14ac:dyDescent="0.25">
      <c r="L16509" s="516"/>
      <c r="M16509" s="410" t="str">
        <f>IFERROR(IF($A16510=VLOOKUP($A16510,AGOTADOS!$A$3:$H$4997,1,FALSE),"AGOTADO","SI HAY"),"")</f>
        <v/>
      </c>
    </row>
    <row r="16510" spans="12:13" ht="18" customHeight="1" x14ac:dyDescent="0.25">
      <c r="L16510" s="516"/>
      <c r="M16510" s="410" t="str">
        <f>IFERROR(IF($A16511=VLOOKUP($A16511,AGOTADOS!$A$3:$H$4997,1,FALSE),"AGOTADO","SI HAY"),"")</f>
        <v/>
      </c>
    </row>
    <row r="16511" spans="12:13" ht="18" customHeight="1" x14ac:dyDescent="0.25">
      <c r="L16511" s="516"/>
      <c r="M16511" s="410" t="str">
        <f>IFERROR(IF($A16512=VLOOKUP($A16512,AGOTADOS!$A$3:$H$4997,1,FALSE),"AGOTADO","SI HAY"),"")</f>
        <v/>
      </c>
    </row>
    <row r="16512" spans="12:13" ht="18" customHeight="1" x14ac:dyDescent="0.25">
      <c r="L16512" s="516"/>
      <c r="M16512" s="410" t="str">
        <f>IFERROR(IF($A16513=VLOOKUP($A16513,AGOTADOS!$A$3:$H$4997,1,FALSE),"AGOTADO","SI HAY"),"")</f>
        <v/>
      </c>
    </row>
    <row r="16513" spans="12:13" ht="18" customHeight="1" x14ac:dyDescent="0.25">
      <c r="L16513" s="516"/>
      <c r="M16513" s="410" t="str">
        <f>IFERROR(IF($A16514=VLOOKUP($A16514,AGOTADOS!$A$3:$H$4997,1,FALSE),"AGOTADO","SI HAY"),"")</f>
        <v/>
      </c>
    </row>
    <row r="16514" spans="12:13" ht="18" customHeight="1" x14ac:dyDescent="0.25">
      <c r="L16514" s="516"/>
      <c r="M16514" s="410" t="str">
        <f>IFERROR(IF($A16515=VLOOKUP($A16515,AGOTADOS!$A$3:$H$4997,1,FALSE),"AGOTADO","SI HAY"),"")</f>
        <v/>
      </c>
    </row>
    <row r="16515" spans="12:13" ht="18" customHeight="1" x14ac:dyDescent="0.25">
      <c r="L16515" s="516"/>
      <c r="M16515" s="410" t="str">
        <f>IFERROR(IF($A16516=VLOOKUP($A16516,AGOTADOS!$A$3:$H$4997,1,FALSE),"AGOTADO","SI HAY"),"")</f>
        <v/>
      </c>
    </row>
    <row r="16516" spans="12:13" ht="18" customHeight="1" x14ac:dyDescent="0.25">
      <c r="L16516" s="516"/>
      <c r="M16516" s="410" t="str">
        <f>IFERROR(IF($A16517=VLOOKUP($A16517,AGOTADOS!$A$3:$H$4997,1,FALSE),"AGOTADO","SI HAY"),"")</f>
        <v/>
      </c>
    </row>
    <row r="16517" spans="12:13" ht="18" customHeight="1" x14ac:dyDescent="0.25">
      <c r="L16517" s="516"/>
      <c r="M16517" s="410" t="str">
        <f>IFERROR(IF($A16518=VLOOKUP($A16518,AGOTADOS!$A$3:$H$4997,1,FALSE),"AGOTADO","SI HAY"),"")</f>
        <v/>
      </c>
    </row>
    <row r="16518" spans="12:13" ht="18" customHeight="1" x14ac:dyDescent="0.25">
      <c r="L16518" s="516"/>
      <c r="M16518" s="410" t="str">
        <f>IFERROR(IF($A16519=VLOOKUP($A16519,AGOTADOS!$A$3:$H$4997,1,FALSE),"AGOTADO","SI HAY"),"")</f>
        <v/>
      </c>
    </row>
    <row r="16519" spans="12:13" ht="18" customHeight="1" x14ac:dyDescent="0.25">
      <c r="L16519" s="516"/>
      <c r="M16519" s="410" t="str">
        <f>IFERROR(IF($A16520=VLOOKUP($A16520,AGOTADOS!$A$3:$H$4997,1,FALSE),"AGOTADO","SI HAY"),"")</f>
        <v/>
      </c>
    </row>
    <row r="16520" spans="12:13" ht="18" customHeight="1" x14ac:dyDescent="0.25">
      <c r="L16520" s="516"/>
      <c r="M16520" s="410" t="str">
        <f>IFERROR(IF($A16521=VLOOKUP($A16521,AGOTADOS!$A$3:$H$4997,1,FALSE),"AGOTADO","SI HAY"),"")</f>
        <v/>
      </c>
    </row>
    <row r="16521" spans="12:13" ht="18" customHeight="1" x14ac:dyDescent="0.25">
      <c r="L16521" s="516"/>
      <c r="M16521" s="410" t="str">
        <f>IFERROR(IF($A16522=VLOOKUP($A16522,AGOTADOS!$A$3:$H$4997,1,FALSE),"AGOTADO","SI HAY"),"")</f>
        <v/>
      </c>
    </row>
    <row r="16522" spans="12:13" ht="18" customHeight="1" x14ac:dyDescent="0.25">
      <c r="L16522" s="516"/>
      <c r="M16522" s="410" t="str">
        <f>IFERROR(IF($A16523=VLOOKUP($A16523,AGOTADOS!$A$3:$H$4997,1,FALSE),"AGOTADO","SI HAY"),"")</f>
        <v/>
      </c>
    </row>
    <row r="16523" spans="12:13" ht="18" customHeight="1" x14ac:dyDescent="0.25">
      <c r="L16523" s="516"/>
      <c r="M16523" s="410" t="str">
        <f>IFERROR(IF($A16524=VLOOKUP($A16524,AGOTADOS!$A$3:$H$4997,1,FALSE),"AGOTADO","SI HAY"),"")</f>
        <v/>
      </c>
    </row>
    <row r="16524" spans="12:13" ht="18" customHeight="1" x14ac:dyDescent="0.25">
      <c r="L16524" s="516"/>
      <c r="M16524" s="410" t="str">
        <f>IFERROR(IF($A16525=VLOOKUP($A16525,AGOTADOS!$A$3:$H$4997,1,FALSE),"AGOTADO","SI HAY"),"")</f>
        <v/>
      </c>
    </row>
    <row r="16525" spans="12:13" ht="18" customHeight="1" x14ac:dyDescent="0.25">
      <c r="L16525" s="516"/>
      <c r="M16525" s="410" t="str">
        <f>IFERROR(IF($A16526=VLOOKUP($A16526,AGOTADOS!$A$3:$H$4997,1,FALSE),"AGOTADO","SI HAY"),"")</f>
        <v/>
      </c>
    </row>
    <row r="16526" spans="12:13" ht="18" customHeight="1" x14ac:dyDescent="0.25">
      <c r="L16526" s="516"/>
      <c r="M16526" s="410" t="str">
        <f>IFERROR(IF($A16527=VLOOKUP($A16527,AGOTADOS!$A$3:$H$4997,1,FALSE),"AGOTADO","SI HAY"),"")</f>
        <v/>
      </c>
    </row>
    <row r="16527" spans="12:13" ht="18" customHeight="1" x14ac:dyDescent="0.25">
      <c r="L16527" s="516"/>
      <c r="M16527" s="410" t="str">
        <f>IFERROR(IF($A16528=VLOOKUP($A16528,AGOTADOS!$A$3:$H$4997,1,FALSE),"AGOTADO","SI HAY"),"")</f>
        <v/>
      </c>
    </row>
    <row r="16528" spans="12:13" ht="18" customHeight="1" x14ac:dyDescent="0.25">
      <c r="L16528" s="516"/>
      <c r="M16528" s="410" t="str">
        <f>IFERROR(IF($A16529=VLOOKUP($A16529,AGOTADOS!$A$3:$H$4997,1,FALSE),"AGOTADO","SI HAY"),"")</f>
        <v/>
      </c>
    </row>
    <row r="16529" spans="12:13" ht="18" customHeight="1" x14ac:dyDescent="0.25">
      <c r="L16529" s="516"/>
      <c r="M16529" s="410" t="str">
        <f>IFERROR(IF($A16530=VLOOKUP($A16530,AGOTADOS!$A$3:$H$4997,1,FALSE),"AGOTADO","SI HAY"),"")</f>
        <v/>
      </c>
    </row>
    <row r="16530" spans="12:13" ht="18" customHeight="1" x14ac:dyDescent="0.25">
      <c r="L16530" s="516"/>
      <c r="M16530" s="410" t="str">
        <f>IFERROR(IF($A16531=VLOOKUP($A16531,AGOTADOS!$A$3:$H$4997,1,FALSE),"AGOTADO","SI HAY"),"")</f>
        <v/>
      </c>
    </row>
    <row r="16531" spans="12:13" ht="18" customHeight="1" x14ac:dyDescent="0.25">
      <c r="L16531" s="516"/>
      <c r="M16531" s="410" t="str">
        <f>IFERROR(IF($A16532=VLOOKUP($A16532,AGOTADOS!$A$3:$H$4997,1,FALSE),"AGOTADO","SI HAY"),"")</f>
        <v/>
      </c>
    </row>
    <row r="16532" spans="12:13" ht="18" customHeight="1" x14ac:dyDescent="0.25">
      <c r="L16532" s="516"/>
      <c r="M16532" s="410" t="str">
        <f>IFERROR(IF($A16533=VLOOKUP($A16533,AGOTADOS!$A$3:$H$4997,1,FALSE),"AGOTADO","SI HAY"),"")</f>
        <v/>
      </c>
    </row>
    <row r="16533" spans="12:13" ht="18" customHeight="1" x14ac:dyDescent="0.25">
      <c r="L16533" s="516"/>
      <c r="M16533" s="410" t="str">
        <f>IFERROR(IF($A16534=VLOOKUP($A16534,AGOTADOS!$A$3:$H$4997,1,FALSE),"AGOTADO","SI HAY"),"")</f>
        <v/>
      </c>
    </row>
    <row r="16534" spans="12:13" ht="18" customHeight="1" x14ac:dyDescent="0.25">
      <c r="L16534" s="516"/>
      <c r="M16534" s="410" t="str">
        <f>IFERROR(IF($A16535=VLOOKUP($A16535,AGOTADOS!$A$3:$H$4997,1,FALSE),"AGOTADO","SI HAY"),"")</f>
        <v/>
      </c>
    </row>
    <row r="16535" spans="12:13" ht="18" customHeight="1" x14ac:dyDescent="0.25">
      <c r="L16535" s="516"/>
      <c r="M16535" s="410" t="str">
        <f>IFERROR(IF($A16536=VLOOKUP($A16536,AGOTADOS!$A$3:$H$4997,1,FALSE),"AGOTADO","SI HAY"),"")</f>
        <v/>
      </c>
    </row>
    <row r="16536" spans="12:13" ht="18" customHeight="1" x14ac:dyDescent="0.25">
      <c r="L16536" s="516"/>
      <c r="M16536" s="410" t="str">
        <f>IFERROR(IF($A16537=VLOOKUP($A16537,AGOTADOS!$A$3:$H$4997,1,FALSE),"AGOTADO","SI HAY"),"")</f>
        <v/>
      </c>
    </row>
    <row r="16537" spans="12:13" ht="18" customHeight="1" x14ac:dyDescent="0.25">
      <c r="L16537" s="516"/>
      <c r="M16537" s="410" t="str">
        <f>IFERROR(IF($A16538=VLOOKUP($A16538,AGOTADOS!$A$3:$H$4997,1,FALSE),"AGOTADO","SI HAY"),"")</f>
        <v/>
      </c>
    </row>
    <row r="16538" spans="12:13" ht="18" customHeight="1" x14ac:dyDescent="0.25">
      <c r="L16538" s="516"/>
      <c r="M16538" s="410" t="str">
        <f>IFERROR(IF($A16539=VLOOKUP($A16539,AGOTADOS!$A$3:$H$4997,1,FALSE),"AGOTADO","SI HAY"),"")</f>
        <v/>
      </c>
    </row>
    <row r="16539" spans="12:13" ht="18" customHeight="1" x14ac:dyDescent="0.25">
      <c r="L16539" s="516"/>
      <c r="M16539" s="410" t="str">
        <f>IFERROR(IF($A16540=VLOOKUP($A16540,AGOTADOS!$A$3:$H$4997,1,FALSE),"AGOTADO","SI HAY"),"")</f>
        <v/>
      </c>
    </row>
    <row r="16540" spans="12:13" ht="18" customHeight="1" x14ac:dyDescent="0.25">
      <c r="L16540" s="516"/>
      <c r="M16540" s="410" t="str">
        <f>IFERROR(IF($A16541=VLOOKUP($A16541,AGOTADOS!$A$3:$H$4997,1,FALSE),"AGOTADO","SI HAY"),"")</f>
        <v/>
      </c>
    </row>
    <row r="16541" spans="12:13" ht="18" customHeight="1" x14ac:dyDescent="0.25">
      <c r="L16541" s="516"/>
      <c r="M16541" s="410" t="str">
        <f>IFERROR(IF($A16542=VLOOKUP($A16542,AGOTADOS!$A$3:$H$4997,1,FALSE),"AGOTADO","SI HAY"),"")</f>
        <v/>
      </c>
    </row>
    <row r="16542" spans="12:13" ht="18" customHeight="1" x14ac:dyDescent="0.25">
      <c r="L16542" s="516"/>
      <c r="M16542" s="410" t="str">
        <f>IFERROR(IF($A16543=VLOOKUP($A16543,AGOTADOS!$A$3:$H$4997,1,FALSE),"AGOTADO","SI HAY"),"")</f>
        <v/>
      </c>
    </row>
    <row r="16543" spans="12:13" ht="18" customHeight="1" x14ac:dyDescent="0.25">
      <c r="L16543" s="516"/>
      <c r="M16543" s="410" t="str">
        <f>IFERROR(IF($A16544=VLOOKUP($A16544,AGOTADOS!$A$3:$H$4997,1,FALSE),"AGOTADO","SI HAY"),"")</f>
        <v/>
      </c>
    </row>
    <row r="16544" spans="12:13" ht="18" customHeight="1" x14ac:dyDescent="0.25">
      <c r="L16544" s="516"/>
      <c r="M16544" s="410" t="str">
        <f>IFERROR(IF($A16545=VLOOKUP($A16545,AGOTADOS!$A$3:$H$4997,1,FALSE),"AGOTADO","SI HAY"),"")</f>
        <v/>
      </c>
    </row>
    <row r="16545" spans="12:13" ht="18" customHeight="1" x14ac:dyDescent="0.25">
      <c r="L16545" s="516"/>
      <c r="M16545" s="410" t="str">
        <f>IFERROR(IF($A16546=VLOOKUP($A16546,AGOTADOS!$A$3:$H$4997,1,FALSE),"AGOTADO","SI HAY"),"")</f>
        <v/>
      </c>
    </row>
    <row r="16546" spans="12:13" ht="18" customHeight="1" x14ac:dyDescent="0.25">
      <c r="L16546" s="516"/>
      <c r="M16546" s="410" t="str">
        <f>IFERROR(IF($A16547=VLOOKUP($A16547,AGOTADOS!$A$3:$H$4997,1,FALSE),"AGOTADO","SI HAY"),"")</f>
        <v/>
      </c>
    </row>
    <row r="16547" spans="12:13" ht="18" customHeight="1" x14ac:dyDescent="0.25">
      <c r="L16547" s="516"/>
      <c r="M16547" s="410" t="str">
        <f>IFERROR(IF($A16548=VLOOKUP($A16548,AGOTADOS!$A$3:$H$4997,1,FALSE),"AGOTADO","SI HAY"),"")</f>
        <v/>
      </c>
    </row>
    <row r="16548" spans="12:13" ht="18" customHeight="1" x14ac:dyDescent="0.25">
      <c r="L16548" s="516"/>
      <c r="M16548" s="410" t="str">
        <f>IFERROR(IF($A16549=VLOOKUP($A16549,AGOTADOS!$A$3:$H$4997,1,FALSE),"AGOTADO","SI HAY"),"")</f>
        <v/>
      </c>
    </row>
    <row r="16549" spans="12:13" ht="18" customHeight="1" x14ac:dyDescent="0.25">
      <c r="L16549" s="516"/>
      <c r="M16549" s="410" t="str">
        <f>IFERROR(IF($A16550=VLOOKUP($A16550,AGOTADOS!$A$3:$H$4997,1,FALSE),"AGOTADO","SI HAY"),"")</f>
        <v/>
      </c>
    </row>
    <row r="16550" spans="12:13" ht="18" customHeight="1" x14ac:dyDescent="0.25">
      <c r="L16550" s="516"/>
      <c r="M16550" s="410" t="str">
        <f>IFERROR(IF($A16551=VLOOKUP($A16551,AGOTADOS!$A$3:$H$4997,1,FALSE),"AGOTADO","SI HAY"),"")</f>
        <v/>
      </c>
    </row>
    <row r="16551" spans="12:13" ht="18" customHeight="1" x14ac:dyDescent="0.25">
      <c r="L16551" s="516"/>
      <c r="M16551" s="410" t="str">
        <f>IFERROR(IF($A16552=VLOOKUP($A16552,AGOTADOS!$A$3:$H$4997,1,FALSE),"AGOTADO","SI HAY"),"")</f>
        <v/>
      </c>
    </row>
    <row r="16552" spans="12:13" ht="18" customHeight="1" x14ac:dyDescent="0.25">
      <c r="L16552" s="516"/>
      <c r="M16552" s="410" t="str">
        <f>IFERROR(IF($A16553=VLOOKUP($A16553,AGOTADOS!$A$3:$H$4997,1,FALSE),"AGOTADO","SI HAY"),"")</f>
        <v/>
      </c>
    </row>
    <row r="16553" spans="12:13" ht="18" customHeight="1" x14ac:dyDescent="0.25">
      <c r="L16553" s="516"/>
      <c r="M16553" s="410" t="str">
        <f>IFERROR(IF($A16554=VLOOKUP($A16554,AGOTADOS!$A$3:$H$4997,1,FALSE),"AGOTADO","SI HAY"),"")</f>
        <v/>
      </c>
    </row>
    <row r="16554" spans="12:13" ht="18" customHeight="1" x14ac:dyDescent="0.25">
      <c r="L16554" s="516"/>
      <c r="M16554" s="410" t="str">
        <f>IFERROR(IF($A16555=VLOOKUP($A16555,AGOTADOS!$A$3:$H$4997,1,FALSE),"AGOTADO","SI HAY"),"")</f>
        <v/>
      </c>
    </row>
    <row r="16555" spans="12:13" ht="18" customHeight="1" x14ac:dyDescent="0.25">
      <c r="L16555" s="516"/>
      <c r="M16555" s="410" t="str">
        <f>IFERROR(IF($A16556=VLOOKUP($A16556,AGOTADOS!$A$3:$H$4997,1,FALSE),"AGOTADO","SI HAY"),"")</f>
        <v/>
      </c>
    </row>
    <row r="16556" spans="12:13" ht="18" customHeight="1" x14ac:dyDescent="0.25">
      <c r="L16556" s="516"/>
      <c r="M16556" s="410" t="str">
        <f>IFERROR(IF($A16557=VLOOKUP($A16557,AGOTADOS!$A$3:$H$4997,1,FALSE),"AGOTADO","SI HAY"),"")</f>
        <v/>
      </c>
    </row>
    <row r="16557" spans="12:13" ht="18" customHeight="1" x14ac:dyDescent="0.25">
      <c r="L16557" s="516"/>
      <c r="M16557" s="410" t="str">
        <f>IFERROR(IF($A16558=VLOOKUP($A16558,AGOTADOS!$A$3:$H$4997,1,FALSE),"AGOTADO","SI HAY"),"")</f>
        <v/>
      </c>
    </row>
    <row r="16558" spans="12:13" ht="18" customHeight="1" x14ac:dyDescent="0.25">
      <c r="L16558" s="516"/>
      <c r="M16558" s="410" t="str">
        <f>IFERROR(IF($A16559=VLOOKUP($A16559,AGOTADOS!$A$3:$H$4997,1,FALSE),"AGOTADO","SI HAY"),"")</f>
        <v/>
      </c>
    </row>
    <row r="16559" spans="12:13" ht="18" customHeight="1" x14ac:dyDescent="0.25">
      <c r="L16559" s="516"/>
      <c r="M16559" s="410" t="str">
        <f>IFERROR(IF($A16560=VLOOKUP($A16560,AGOTADOS!$A$3:$H$4997,1,FALSE),"AGOTADO","SI HAY"),"")</f>
        <v/>
      </c>
    </row>
    <row r="16560" spans="12:13" ht="18" customHeight="1" x14ac:dyDescent="0.25">
      <c r="L16560" s="516"/>
      <c r="M16560" s="410" t="str">
        <f>IFERROR(IF($A16561=VLOOKUP($A16561,AGOTADOS!$A$3:$H$4997,1,FALSE),"AGOTADO","SI HAY"),"")</f>
        <v/>
      </c>
    </row>
    <row r="16561" spans="12:13" ht="18" customHeight="1" x14ac:dyDescent="0.25">
      <c r="L16561" s="516"/>
      <c r="M16561" s="410" t="str">
        <f>IFERROR(IF($A16562=VLOOKUP($A16562,AGOTADOS!$A$3:$H$4997,1,FALSE),"AGOTADO","SI HAY"),"")</f>
        <v/>
      </c>
    </row>
    <row r="16562" spans="12:13" ht="18" customHeight="1" x14ac:dyDescent="0.25">
      <c r="L16562" s="516"/>
      <c r="M16562" s="410" t="str">
        <f>IFERROR(IF($A16563=VLOOKUP($A16563,AGOTADOS!$A$3:$H$4997,1,FALSE),"AGOTADO","SI HAY"),"")</f>
        <v/>
      </c>
    </row>
    <row r="16563" spans="12:13" ht="18" customHeight="1" x14ac:dyDescent="0.25">
      <c r="L16563" s="516"/>
      <c r="M16563" s="410" t="str">
        <f>IFERROR(IF($A16564=VLOOKUP($A16564,AGOTADOS!$A$3:$H$4997,1,FALSE),"AGOTADO","SI HAY"),"")</f>
        <v/>
      </c>
    </row>
    <row r="16564" spans="12:13" ht="18" customHeight="1" x14ac:dyDescent="0.25">
      <c r="L16564" s="516"/>
      <c r="M16564" s="410" t="str">
        <f>IFERROR(IF($A16565=VLOOKUP($A16565,AGOTADOS!$A$3:$H$4997,1,FALSE),"AGOTADO","SI HAY"),"")</f>
        <v/>
      </c>
    </row>
    <row r="16565" spans="12:13" ht="18" customHeight="1" x14ac:dyDescent="0.25">
      <c r="L16565" s="516"/>
      <c r="M16565" s="410" t="str">
        <f>IFERROR(IF($A16566=VLOOKUP($A16566,AGOTADOS!$A$3:$H$4997,1,FALSE),"AGOTADO","SI HAY"),"")</f>
        <v/>
      </c>
    </row>
    <row r="16566" spans="12:13" ht="18" customHeight="1" x14ac:dyDescent="0.25">
      <c r="L16566" s="516"/>
      <c r="M16566" s="410" t="str">
        <f>IFERROR(IF($A16567=VLOOKUP($A16567,AGOTADOS!$A$3:$H$4997,1,FALSE),"AGOTADO","SI HAY"),"")</f>
        <v/>
      </c>
    </row>
    <row r="16567" spans="12:13" ht="18" customHeight="1" x14ac:dyDescent="0.25">
      <c r="L16567" s="516"/>
      <c r="M16567" s="410" t="str">
        <f>IFERROR(IF($A16568=VLOOKUP($A16568,AGOTADOS!$A$3:$H$4997,1,FALSE),"AGOTADO","SI HAY"),"")</f>
        <v/>
      </c>
    </row>
    <row r="16568" spans="12:13" ht="18" customHeight="1" x14ac:dyDescent="0.25">
      <c r="L16568" s="516"/>
      <c r="M16568" s="410" t="str">
        <f>IFERROR(IF($A16569=VLOOKUP($A16569,AGOTADOS!$A$3:$H$4997,1,FALSE),"AGOTADO","SI HAY"),"")</f>
        <v/>
      </c>
    </row>
    <row r="16569" spans="12:13" ht="18" customHeight="1" x14ac:dyDescent="0.25">
      <c r="L16569" s="516"/>
      <c r="M16569" s="410" t="str">
        <f>IFERROR(IF($A16570=VLOOKUP($A16570,AGOTADOS!$A$3:$H$4997,1,FALSE),"AGOTADO","SI HAY"),"")</f>
        <v/>
      </c>
    </row>
    <row r="16570" spans="12:13" ht="18" customHeight="1" x14ac:dyDescent="0.25">
      <c r="L16570" s="516"/>
      <c r="M16570" s="410" t="str">
        <f>IFERROR(IF($A16571=VLOOKUP($A16571,AGOTADOS!$A$3:$H$4997,1,FALSE),"AGOTADO","SI HAY"),"")</f>
        <v/>
      </c>
    </row>
    <row r="16571" spans="12:13" ht="18" customHeight="1" x14ac:dyDescent="0.25">
      <c r="L16571" s="516"/>
      <c r="M16571" s="410" t="str">
        <f>IFERROR(IF($A16572=VLOOKUP($A16572,AGOTADOS!$A$3:$H$4997,1,FALSE),"AGOTADO","SI HAY"),"")</f>
        <v/>
      </c>
    </row>
    <row r="16572" spans="12:13" ht="18" customHeight="1" x14ac:dyDescent="0.25">
      <c r="L16572" s="516"/>
      <c r="M16572" s="410" t="str">
        <f>IFERROR(IF($A16573=VLOOKUP($A16573,AGOTADOS!$A$3:$H$4997,1,FALSE),"AGOTADO","SI HAY"),"")</f>
        <v/>
      </c>
    </row>
    <row r="16573" spans="12:13" ht="18" customHeight="1" x14ac:dyDescent="0.25">
      <c r="L16573" s="516"/>
      <c r="M16573" s="410" t="str">
        <f>IFERROR(IF($A16574=VLOOKUP($A16574,AGOTADOS!$A$3:$H$4997,1,FALSE),"AGOTADO","SI HAY"),"")</f>
        <v/>
      </c>
    </row>
    <row r="16574" spans="12:13" ht="18" customHeight="1" x14ac:dyDescent="0.25">
      <c r="L16574" s="516"/>
      <c r="M16574" s="410" t="str">
        <f>IFERROR(IF($A16575=VLOOKUP($A16575,AGOTADOS!$A$3:$H$4997,1,FALSE),"AGOTADO","SI HAY"),"")</f>
        <v/>
      </c>
    </row>
    <row r="16575" spans="12:13" ht="18" customHeight="1" x14ac:dyDescent="0.25">
      <c r="L16575" s="516"/>
      <c r="M16575" s="410" t="str">
        <f>IFERROR(IF($A16576=VLOOKUP($A16576,AGOTADOS!$A$3:$H$4997,1,FALSE),"AGOTADO","SI HAY"),"")</f>
        <v/>
      </c>
    </row>
    <row r="16576" spans="12:13" ht="18" customHeight="1" x14ac:dyDescent="0.25">
      <c r="L16576" s="516"/>
      <c r="M16576" s="410" t="str">
        <f>IFERROR(IF($A16577=VLOOKUP($A16577,AGOTADOS!$A$3:$H$4997,1,FALSE),"AGOTADO","SI HAY"),"")</f>
        <v/>
      </c>
    </row>
    <row r="16577" spans="12:13" ht="18" customHeight="1" x14ac:dyDescent="0.25">
      <c r="L16577" s="516"/>
      <c r="M16577" s="410" t="str">
        <f>IFERROR(IF($A16578=VLOOKUP($A16578,AGOTADOS!$A$3:$H$4997,1,FALSE),"AGOTADO","SI HAY"),"")</f>
        <v/>
      </c>
    </row>
    <row r="16578" spans="12:13" ht="18" customHeight="1" x14ac:dyDescent="0.25">
      <c r="L16578" s="516"/>
      <c r="M16578" s="410" t="str">
        <f>IFERROR(IF($A16579=VLOOKUP($A16579,AGOTADOS!$A$3:$H$4997,1,FALSE),"AGOTADO","SI HAY"),"")</f>
        <v/>
      </c>
    </row>
    <row r="16579" spans="12:13" ht="18" customHeight="1" x14ac:dyDescent="0.25">
      <c r="L16579" s="516"/>
      <c r="M16579" s="410" t="str">
        <f>IFERROR(IF($A16580=VLOOKUP($A16580,AGOTADOS!$A$3:$H$4997,1,FALSE),"AGOTADO","SI HAY"),"")</f>
        <v/>
      </c>
    </row>
    <row r="16580" spans="12:13" ht="18" customHeight="1" x14ac:dyDescent="0.25">
      <c r="L16580" s="516"/>
      <c r="M16580" s="410" t="str">
        <f>IFERROR(IF($A16581=VLOOKUP($A16581,AGOTADOS!$A$3:$H$4997,1,FALSE),"AGOTADO","SI HAY"),"")</f>
        <v/>
      </c>
    </row>
    <row r="16581" spans="12:13" ht="18" customHeight="1" x14ac:dyDescent="0.25">
      <c r="L16581" s="516"/>
      <c r="M16581" s="410" t="str">
        <f>IFERROR(IF($A16582=VLOOKUP($A16582,AGOTADOS!$A$3:$H$4997,1,FALSE),"AGOTADO","SI HAY"),"")</f>
        <v/>
      </c>
    </row>
    <row r="16582" spans="12:13" ht="18" customHeight="1" x14ac:dyDescent="0.25">
      <c r="L16582" s="516"/>
      <c r="M16582" s="410" t="str">
        <f>IFERROR(IF($A16583=VLOOKUP($A16583,AGOTADOS!$A$3:$H$4997,1,FALSE),"AGOTADO","SI HAY"),"")</f>
        <v/>
      </c>
    </row>
    <row r="16583" spans="12:13" ht="18" customHeight="1" x14ac:dyDescent="0.25">
      <c r="L16583" s="516"/>
      <c r="M16583" s="410" t="str">
        <f>IFERROR(IF($A16584=VLOOKUP($A16584,AGOTADOS!$A$3:$H$4997,1,FALSE),"AGOTADO","SI HAY"),"")</f>
        <v/>
      </c>
    </row>
    <row r="16584" spans="12:13" ht="18" customHeight="1" x14ac:dyDescent="0.25">
      <c r="L16584" s="516"/>
      <c r="M16584" s="410" t="str">
        <f>IFERROR(IF($A16585=VLOOKUP($A16585,AGOTADOS!$A$3:$H$4997,1,FALSE),"AGOTADO","SI HAY"),"")</f>
        <v/>
      </c>
    </row>
    <row r="16585" spans="12:13" ht="18" customHeight="1" x14ac:dyDescent="0.25">
      <c r="L16585" s="516"/>
      <c r="M16585" s="410" t="str">
        <f>IFERROR(IF($A16586=VLOOKUP($A16586,AGOTADOS!$A$3:$H$4997,1,FALSE),"AGOTADO","SI HAY"),"")</f>
        <v/>
      </c>
    </row>
    <row r="16586" spans="12:13" ht="18" customHeight="1" x14ac:dyDescent="0.25">
      <c r="L16586" s="516"/>
      <c r="M16586" s="410" t="str">
        <f>IFERROR(IF($A16587=VLOOKUP($A16587,AGOTADOS!$A$3:$H$4997,1,FALSE),"AGOTADO","SI HAY"),"")</f>
        <v/>
      </c>
    </row>
    <row r="16587" spans="12:13" ht="18" customHeight="1" x14ac:dyDescent="0.25">
      <c r="L16587" s="516"/>
      <c r="M16587" s="410" t="str">
        <f>IFERROR(IF($A16588=VLOOKUP($A16588,AGOTADOS!$A$3:$H$4997,1,FALSE),"AGOTADO","SI HAY"),"")</f>
        <v/>
      </c>
    </row>
    <row r="16588" spans="12:13" ht="18" customHeight="1" x14ac:dyDescent="0.25">
      <c r="L16588" s="516"/>
      <c r="M16588" s="410" t="str">
        <f>IFERROR(IF($A16589=VLOOKUP($A16589,AGOTADOS!$A$3:$H$4997,1,FALSE),"AGOTADO","SI HAY"),"")</f>
        <v/>
      </c>
    </row>
    <row r="16589" spans="12:13" ht="18" customHeight="1" x14ac:dyDescent="0.25">
      <c r="L16589" s="516"/>
      <c r="M16589" s="410" t="str">
        <f>IFERROR(IF($A16590=VLOOKUP($A16590,AGOTADOS!$A$3:$H$4997,1,FALSE),"AGOTADO","SI HAY"),"")</f>
        <v/>
      </c>
    </row>
    <row r="16590" spans="12:13" ht="18" customHeight="1" x14ac:dyDescent="0.25">
      <c r="L16590" s="516"/>
      <c r="M16590" s="410" t="str">
        <f>IFERROR(IF($A16591=VLOOKUP($A16591,AGOTADOS!$A$3:$H$4997,1,FALSE),"AGOTADO","SI HAY"),"")</f>
        <v/>
      </c>
    </row>
    <row r="16591" spans="12:13" ht="18" customHeight="1" x14ac:dyDescent="0.25">
      <c r="L16591" s="516"/>
      <c r="M16591" s="410" t="str">
        <f>IFERROR(IF($A16592=VLOOKUP($A16592,AGOTADOS!$A$3:$H$4997,1,FALSE),"AGOTADO","SI HAY"),"")</f>
        <v/>
      </c>
    </row>
    <row r="16592" spans="12:13" ht="18" customHeight="1" x14ac:dyDescent="0.25">
      <c r="L16592" s="516"/>
      <c r="M16592" s="410" t="str">
        <f>IFERROR(IF($A16593=VLOOKUP($A16593,AGOTADOS!$A$3:$H$4997,1,FALSE),"AGOTADO","SI HAY"),"")</f>
        <v/>
      </c>
    </row>
    <row r="16593" spans="12:13" ht="18" customHeight="1" x14ac:dyDescent="0.25">
      <c r="L16593" s="516"/>
      <c r="M16593" s="410" t="str">
        <f>IFERROR(IF($A16594=VLOOKUP($A16594,AGOTADOS!$A$3:$H$4997,1,FALSE),"AGOTADO","SI HAY"),"")</f>
        <v/>
      </c>
    </row>
    <row r="16594" spans="12:13" ht="18" customHeight="1" x14ac:dyDescent="0.25">
      <c r="L16594" s="516"/>
      <c r="M16594" s="410" t="str">
        <f>IFERROR(IF($A16595=VLOOKUP($A16595,AGOTADOS!$A$3:$H$4997,1,FALSE),"AGOTADO","SI HAY"),"")</f>
        <v/>
      </c>
    </row>
    <row r="16595" spans="12:13" ht="18" customHeight="1" x14ac:dyDescent="0.25">
      <c r="L16595" s="516"/>
      <c r="M16595" s="410" t="str">
        <f>IFERROR(IF($A16596=VLOOKUP($A16596,AGOTADOS!$A$3:$H$4997,1,FALSE),"AGOTADO","SI HAY"),"")</f>
        <v/>
      </c>
    </row>
    <row r="16596" spans="12:13" ht="18" customHeight="1" x14ac:dyDescent="0.25">
      <c r="L16596" s="516"/>
      <c r="M16596" s="410" t="str">
        <f>IFERROR(IF($A16597=VLOOKUP($A16597,AGOTADOS!$A$3:$H$4997,1,FALSE),"AGOTADO","SI HAY"),"")</f>
        <v/>
      </c>
    </row>
    <row r="16597" spans="12:13" ht="18" customHeight="1" x14ac:dyDescent="0.25">
      <c r="L16597" s="516"/>
      <c r="M16597" s="410" t="str">
        <f>IFERROR(IF($A16598=VLOOKUP($A16598,AGOTADOS!$A$3:$H$4997,1,FALSE),"AGOTADO","SI HAY"),"")</f>
        <v/>
      </c>
    </row>
    <row r="16598" spans="12:13" ht="18" customHeight="1" x14ac:dyDescent="0.25">
      <c r="L16598" s="516"/>
      <c r="M16598" s="410" t="str">
        <f>IFERROR(IF($A16599=VLOOKUP($A16599,AGOTADOS!$A$3:$H$4997,1,FALSE),"AGOTADO","SI HAY"),"")</f>
        <v/>
      </c>
    </row>
    <row r="16599" spans="12:13" ht="18" customHeight="1" x14ac:dyDescent="0.25">
      <c r="L16599" s="516"/>
      <c r="M16599" s="410" t="str">
        <f>IFERROR(IF($A16600=VLOOKUP($A16600,AGOTADOS!$A$3:$H$4997,1,FALSE),"AGOTADO","SI HAY"),"")</f>
        <v/>
      </c>
    </row>
    <row r="16600" spans="12:13" ht="18" customHeight="1" x14ac:dyDescent="0.25">
      <c r="L16600" s="516"/>
      <c r="M16600" s="410" t="str">
        <f>IFERROR(IF($A16601=VLOOKUP($A16601,AGOTADOS!$A$3:$H$4997,1,FALSE),"AGOTADO","SI HAY"),"")</f>
        <v/>
      </c>
    </row>
    <row r="16601" spans="12:13" ht="18" customHeight="1" x14ac:dyDescent="0.25">
      <c r="L16601" s="516"/>
      <c r="M16601" s="410" t="str">
        <f>IFERROR(IF($A16602=VLOOKUP($A16602,AGOTADOS!$A$3:$H$4997,1,FALSE),"AGOTADO","SI HAY"),"")</f>
        <v/>
      </c>
    </row>
    <row r="16602" spans="12:13" ht="18" customHeight="1" x14ac:dyDescent="0.25">
      <c r="L16602" s="516"/>
      <c r="M16602" s="410" t="str">
        <f>IFERROR(IF($A16603=VLOOKUP($A16603,AGOTADOS!$A$3:$H$4997,1,FALSE),"AGOTADO","SI HAY"),"")</f>
        <v/>
      </c>
    </row>
    <row r="16603" spans="12:13" ht="18" customHeight="1" x14ac:dyDescent="0.25">
      <c r="L16603" s="516"/>
      <c r="M16603" s="410" t="str">
        <f>IFERROR(IF($A16604=VLOOKUP($A16604,AGOTADOS!$A$3:$H$4997,1,FALSE),"AGOTADO","SI HAY"),"")</f>
        <v/>
      </c>
    </row>
    <row r="16604" spans="12:13" ht="18" customHeight="1" x14ac:dyDescent="0.25">
      <c r="L16604" s="516"/>
      <c r="M16604" s="410" t="str">
        <f>IFERROR(IF($A16605=VLOOKUP($A16605,AGOTADOS!$A$3:$H$4997,1,FALSE),"AGOTADO","SI HAY"),"")</f>
        <v/>
      </c>
    </row>
    <row r="16605" spans="12:13" ht="18" customHeight="1" x14ac:dyDescent="0.25">
      <c r="L16605" s="516"/>
      <c r="M16605" s="410" t="str">
        <f>IFERROR(IF($A16606=VLOOKUP($A16606,AGOTADOS!$A$3:$H$4997,1,FALSE),"AGOTADO","SI HAY"),"")</f>
        <v/>
      </c>
    </row>
    <row r="16606" spans="12:13" ht="18" customHeight="1" x14ac:dyDescent="0.25">
      <c r="L16606" s="516"/>
      <c r="M16606" s="410" t="str">
        <f>IFERROR(IF($A16607=VLOOKUP($A16607,AGOTADOS!$A$3:$H$4997,1,FALSE),"AGOTADO","SI HAY"),"")</f>
        <v/>
      </c>
    </row>
    <row r="16607" spans="12:13" ht="18" customHeight="1" x14ac:dyDescent="0.25">
      <c r="L16607" s="516"/>
      <c r="M16607" s="410" t="str">
        <f>IFERROR(IF($A16608=VLOOKUP($A16608,AGOTADOS!$A$3:$H$4997,1,FALSE),"AGOTADO","SI HAY"),"")</f>
        <v/>
      </c>
    </row>
    <row r="16608" spans="12:13" ht="18" customHeight="1" x14ac:dyDescent="0.25">
      <c r="L16608" s="516"/>
      <c r="M16608" s="410" t="str">
        <f>IFERROR(IF($A16609=VLOOKUP($A16609,AGOTADOS!$A$3:$H$4997,1,FALSE),"AGOTADO","SI HAY"),"")</f>
        <v/>
      </c>
    </row>
    <row r="16609" spans="12:13" ht="18" customHeight="1" x14ac:dyDescent="0.25">
      <c r="L16609" s="516"/>
      <c r="M16609" s="410" t="str">
        <f>IFERROR(IF($A16610=VLOOKUP($A16610,AGOTADOS!$A$3:$H$4997,1,FALSE),"AGOTADO","SI HAY"),"")</f>
        <v/>
      </c>
    </row>
    <row r="16610" spans="12:13" ht="18" customHeight="1" x14ac:dyDescent="0.25">
      <c r="L16610" s="516"/>
      <c r="M16610" s="410" t="str">
        <f>IFERROR(IF($A16611=VLOOKUP($A16611,AGOTADOS!$A$3:$H$4997,1,FALSE),"AGOTADO","SI HAY"),"")</f>
        <v/>
      </c>
    </row>
    <row r="16611" spans="12:13" ht="18" customHeight="1" x14ac:dyDescent="0.25">
      <c r="L16611" s="516"/>
      <c r="M16611" s="410" t="str">
        <f>IFERROR(IF($A16612=VLOOKUP($A16612,AGOTADOS!$A$3:$H$4997,1,FALSE),"AGOTADO","SI HAY"),"")</f>
        <v/>
      </c>
    </row>
    <row r="16612" spans="12:13" ht="18" customHeight="1" x14ac:dyDescent="0.25">
      <c r="L16612" s="516"/>
      <c r="M16612" s="410" t="str">
        <f>IFERROR(IF($A16613=VLOOKUP($A16613,AGOTADOS!$A$3:$H$4997,1,FALSE),"AGOTADO","SI HAY"),"")</f>
        <v/>
      </c>
    </row>
    <row r="16613" spans="12:13" ht="18" customHeight="1" x14ac:dyDescent="0.25">
      <c r="L16613" s="516"/>
      <c r="M16613" s="410" t="str">
        <f>IFERROR(IF($A16614=VLOOKUP($A16614,AGOTADOS!$A$3:$H$4997,1,FALSE),"AGOTADO","SI HAY"),"")</f>
        <v/>
      </c>
    </row>
    <row r="16614" spans="12:13" ht="18" customHeight="1" x14ac:dyDescent="0.25">
      <c r="L16614" s="516"/>
      <c r="M16614" s="410" t="str">
        <f>IFERROR(IF($A16615=VLOOKUP($A16615,AGOTADOS!$A$3:$H$4997,1,FALSE),"AGOTADO","SI HAY"),"")</f>
        <v/>
      </c>
    </row>
    <row r="16615" spans="12:13" ht="18" customHeight="1" x14ac:dyDescent="0.25">
      <c r="L16615" s="516"/>
      <c r="M16615" s="410" t="str">
        <f>IFERROR(IF($A16616=VLOOKUP($A16616,AGOTADOS!$A$3:$H$4997,1,FALSE),"AGOTADO","SI HAY"),"")</f>
        <v/>
      </c>
    </row>
    <row r="16616" spans="12:13" ht="18" customHeight="1" x14ac:dyDescent="0.25">
      <c r="L16616" s="516"/>
      <c r="M16616" s="410" t="str">
        <f>IFERROR(IF($A16617=VLOOKUP($A16617,AGOTADOS!$A$3:$H$4997,1,FALSE),"AGOTADO","SI HAY"),"")</f>
        <v/>
      </c>
    </row>
    <row r="16617" spans="12:13" ht="18" customHeight="1" x14ac:dyDescent="0.25">
      <c r="L16617" s="516"/>
      <c r="M16617" s="410" t="str">
        <f>IFERROR(IF($A16618=VLOOKUP($A16618,AGOTADOS!$A$3:$H$4997,1,FALSE),"AGOTADO","SI HAY"),"")</f>
        <v/>
      </c>
    </row>
    <row r="16618" spans="12:13" ht="18" customHeight="1" x14ac:dyDescent="0.25">
      <c r="L16618" s="516"/>
      <c r="M16618" s="410" t="str">
        <f>IFERROR(IF($A16619=VLOOKUP($A16619,AGOTADOS!$A$3:$H$4997,1,FALSE),"AGOTADO","SI HAY"),"")</f>
        <v/>
      </c>
    </row>
    <row r="16619" spans="12:13" ht="18" customHeight="1" x14ac:dyDescent="0.25">
      <c r="L16619" s="516"/>
      <c r="M16619" s="410" t="str">
        <f>IFERROR(IF($A16620=VLOOKUP($A16620,AGOTADOS!$A$3:$H$4997,1,FALSE),"AGOTADO","SI HAY"),"")</f>
        <v/>
      </c>
    </row>
    <row r="16620" spans="12:13" ht="18" customHeight="1" x14ac:dyDescent="0.25">
      <c r="L16620" s="516"/>
      <c r="M16620" s="410" t="str">
        <f>IFERROR(IF($A16621=VLOOKUP($A16621,AGOTADOS!$A$3:$H$4997,1,FALSE),"AGOTADO","SI HAY"),"")</f>
        <v/>
      </c>
    </row>
    <row r="16621" spans="12:13" ht="18" customHeight="1" x14ac:dyDescent="0.25">
      <c r="L16621" s="516"/>
      <c r="M16621" s="410" t="str">
        <f>IFERROR(IF($A16622=VLOOKUP($A16622,AGOTADOS!$A$3:$H$4997,1,FALSE),"AGOTADO","SI HAY"),"")</f>
        <v/>
      </c>
    </row>
    <row r="16622" spans="12:13" ht="18" customHeight="1" x14ac:dyDescent="0.25">
      <c r="L16622" s="516"/>
      <c r="M16622" s="410" t="str">
        <f>IFERROR(IF($A16623=VLOOKUP($A16623,AGOTADOS!$A$3:$H$4997,1,FALSE),"AGOTADO","SI HAY"),"")</f>
        <v/>
      </c>
    </row>
    <row r="16623" spans="12:13" ht="18" customHeight="1" x14ac:dyDescent="0.25">
      <c r="L16623" s="516"/>
      <c r="M16623" s="410" t="str">
        <f>IFERROR(IF($A16624=VLOOKUP($A16624,AGOTADOS!$A$3:$H$4997,1,FALSE),"AGOTADO","SI HAY"),"")</f>
        <v/>
      </c>
    </row>
    <row r="16624" spans="12:13" ht="18" customHeight="1" x14ac:dyDescent="0.25">
      <c r="L16624" s="516"/>
      <c r="M16624" s="410" t="str">
        <f>IFERROR(IF($A16625=VLOOKUP($A16625,AGOTADOS!$A$3:$H$4997,1,FALSE),"AGOTADO","SI HAY"),"")</f>
        <v/>
      </c>
    </row>
    <row r="16625" spans="12:13" ht="18" customHeight="1" x14ac:dyDescent="0.25">
      <c r="L16625" s="516"/>
      <c r="M16625" s="410" t="str">
        <f>IFERROR(IF($A16626=VLOOKUP($A16626,AGOTADOS!$A$3:$H$4997,1,FALSE),"AGOTADO","SI HAY"),"")</f>
        <v/>
      </c>
    </row>
    <row r="16626" spans="12:13" ht="18" customHeight="1" x14ac:dyDescent="0.25">
      <c r="L16626" s="516"/>
      <c r="M16626" s="410" t="str">
        <f>IFERROR(IF($A16627=VLOOKUP($A16627,AGOTADOS!$A$3:$H$4997,1,FALSE),"AGOTADO","SI HAY"),"")</f>
        <v/>
      </c>
    </row>
    <row r="16627" spans="12:13" ht="18" customHeight="1" x14ac:dyDescent="0.25">
      <c r="L16627" s="516"/>
      <c r="M16627" s="410" t="str">
        <f>IFERROR(IF($A16628=VLOOKUP($A16628,AGOTADOS!$A$3:$H$4997,1,FALSE),"AGOTADO","SI HAY"),"")</f>
        <v/>
      </c>
    </row>
    <row r="16628" spans="12:13" ht="18" customHeight="1" x14ac:dyDescent="0.25">
      <c r="L16628" s="516"/>
      <c r="M16628" s="410" t="str">
        <f>IFERROR(IF($A16629=VLOOKUP($A16629,AGOTADOS!$A$3:$H$4997,1,FALSE),"AGOTADO","SI HAY"),"")</f>
        <v/>
      </c>
    </row>
    <row r="16629" spans="12:13" ht="18" customHeight="1" x14ac:dyDescent="0.25">
      <c r="L16629" s="516"/>
      <c r="M16629" s="410" t="str">
        <f>IFERROR(IF($A16630=VLOOKUP($A16630,AGOTADOS!$A$3:$H$4997,1,FALSE),"AGOTADO","SI HAY"),"")</f>
        <v/>
      </c>
    </row>
    <row r="16630" spans="12:13" ht="18" customHeight="1" x14ac:dyDescent="0.25">
      <c r="L16630" s="516"/>
      <c r="M16630" s="410" t="str">
        <f>IFERROR(IF($A16631=VLOOKUP($A16631,AGOTADOS!$A$3:$H$4997,1,FALSE),"AGOTADO","SI HAY"),"")</f>
        <v/>
      </c>
    </row>
    <row r="16631" spans="12:13" ht="18" customHeight="1" x14ac:dyDescent="0.25">
      <c r="L16631" s="516"/>
      <c r="M16631" s="410" t="str">
        <f>IFERROR(IF($A16632=VLOOKUP($A16632,AGOTADOS!$A$3:$H$4997,1,FALSE),"AGOTADO","SI HAY"),"")</f>
        <v/>
      </c>
    </row>
    <row r="16632" spans="12:13" ht="18" customHeight="1" x14ac:dyDescent="0.25">
      <c r="L16632" s="516"/>
      <c r="M16632" s="410" t="str">
        <f>IFERROR(IF($A16633=VLOOKUP($A16633,AGOTADOS!$A$3:$H$4997,1,FALSE),"AGOTADO","SI HAY"),"")</f>
        <v/>
      </c>
    </row>
    <row r="16633" spans="12:13" ht="18" customHeight="1" x14ac:dyDescent="0.25">
      <c r="L16633" s="516"/>
      <c r="M16633" s="410" t="str">
        <f>IFERROR(IF($A16634=VLOOKUP($A16634,AGOTADOS!$A$3:$H$4997,1,FALSE),"AGOTADO","SI HAY"),"")</f>
        <v/>
      </c>
    </row>
    <row r="16634" spans="12:13" ht="18" customHeight="1" x14ac:dyDescent="0.25">
      <c r="L16634" s="516"/>
      <c r="M16634" s="410" t="str">
        <f>IFERROR(IF($A16635=VLOOKUP($A16635,AGOTADOS!$A$3:$H$4997,1,FALSE),"AGOTADO","SI HAY"),"")</f>
        <v/>
      </c>
    </row>
    <row r="16635" spans="12:13" ht="18" customHeight="1" x14ac:dyDescent="0.25">
      <c r="L16635" s="516"/>
      <c r="M16635" s="410" t="str">
        <f>IFERROR(IF($A16636=VLOOKUP($A16636,AGOTADOS!$A$3:$H$4997,1,FALSE),"AGOTADO","SI HAY"),"")</f>
        <v/>
      </c>
    </row>
    <row r="16636" spans="12:13" ht="18" customHeight="1" x14ac:dyDescent="0.25">
      <c r="L16636" s="516"/>
      <c r="M16636" s="410" t="str">
        <f>IFERROR(IF($A16637=VLOOKUP($A16637,AGOTADOS!$A$3:$H$4997,1,FALSE),"AGOTADO","SI HAY"),"")</f>
        <v/>
      </c>
    </row>
    <row r="16637" spans="12:13" ht="18" customHeight="1" x14ac:dyDescent="0.25">
      <c r="L16637" s="516"/>
      <c r="M16637" s="410" t="str">
        <f>IFERROR(IF($A16638=VLOOKUP($A16638,AGOTADOS!$A$3:$H$4997,1,FALSE),"AGOTADO","SI HAY"),"")</f>
        <v/>
      </c>
    </row>
    <row r="16638" spans="12:13" ht="18" customHeight="1" x14ac:dyDescent="0.25">
      <c r="L16638" s="516"/>
      <c r="M16638" s="410" t="str">
        <f>IFERROR(IF($A16639=VLOOKUP($A16639,AGOTADOS!$A$3:$H$4997,1,FALSE),"AGOTADO","SI HAY"),"")</f>
        <v/>
      </c>
    </row>
    <row r="16639" spans="12:13" ht="18" customHeight="1" x14ac:dyDescent="0.25">
      <c r="L16639" s="516"/>
      <c r="M16639" s="410" t="str">
        <f>IFERROR(IF($A16640=VLOOKUP($A16640,AGOTADOS!$A$3:$H$4997,1,FALSE),"AGOTADO","SI HAY"),"")</f>
        <v/>
      </c>
    </row>
    <row r="16640" spans="12:13" ht="18" customHeight="1" x14ac:dyDescent="0.25">
      <c r="L16640" s="516"/>
      <c r="M16640" s="410" t="str">
        <f>IFERROR(IF($A16641=VLOOKUP($A16641,AGOTADOS!$A$3:$H$4997,1,FALSE),"AGOTADO","SI HAY"),"")</f>
        <v/>
      </c>
    </row>
    <row r="16641" spans="12:13" ht="18" customHeight="1" x14ac:dyDescent="0.25">
      <c r="L16641" s="516"/>
      <c r="M16641" s="410" t="str">
        <f>IFERROR(IF($A16642=VLOOKUP($A16642,AGOTADOS!$A$3:$H$4997,1,FALSE),"AGOTADO","SI HAY"),"")</f>
        <v/>
      </c>
    </row>
    <row r="16642" spans="12:13" ht="18" customHeight="1" x14ac:dyDescent="0.25">
      <c r="L16642" s="516"/>
      <c r="M16642" s="410" t="str">
        <f>IFERROR(IF($A16643=VLOOKUP($A16643,AGOTADOS!$A$3:$H$4997,1,FALSE),"AGOTADO","SI HAY"),"")</f>
        <v/>
      </c>
    </row>
    <row r="16643" spans="12:13" ht="18" customHeight="1" x14ac:dyDescent="0.25">
      <c r="L16643" s="516"/>
      <c r="M16643" s="410" t="str">
        <f>IFERROR(IF($A16644=VLOOKUP($A16644,AGOTADOS!$A$3:$H$4997,1,FALSE),"AGOTADO","SI HAY"),"")</f>
        <v/>
      </c>
    </row>
    <row r="16644" spans="12:13" ht="18" customHeight="1" x14ac:dyDescent="0.25">
      <c r="L16644" s="516"/>
      <c r="M16644" s="410" t="str">
        <f>IFERROR(IF($A16645=VLOOKUP($A16645,AGOTADOS!$A$3:$H$4997,1,FALSE),"AGOTADO","SI HAY"),"")</f>
        <v/>
      </c>
    </row>
    <row r="16645" spans="12:13" ht="18" customHeight="1" x14ac:dyDescent="0.25">
      <c r="L16645" s="516"/>
      <c r="M16645" s="410" t="str">
        <f>IFERROR(IF($A16646=VLOOKUP($A16646,AGOTADOS!$A$3:$H$4997,1,FALSE),"AGOTADO","SI HAY"),"")</f>
        <v/>
      </c>
    </row>
    <row r="16646" spans="12:13" ht="18" customHeight="1" x14ac:dyDescent="0.25">
      <c r="L16646" s="516"/>
      <c r="M16646" s="410" t="str">
        <f>IFERROR(IF($A16647=VLOOKUP($A16647,AGOTADOS!$A$3:$H$4997,1,FALSE),"AGOTADO","SI HAY"),"")</f>
        <v/>
      </c>
    </row>
    <row r="16647" spans="12:13" ht="18" customHeight="1" x14ac:dyDescent="0.25">
      <c r="L16647" s="516"/>
      <c r="M16647" s="410" t="str">
        <f>IFERROR(IF($A16648=VLOOKUP($A16648,AGOTADOS!$A$3:$H$4997,1,FALSE),"AGOTADO","SI HAY"),"")</f>
        <v/>
      </c>
    </row>
    <row r="16648" spans="12:13" ht="18" customHeight="1" x14ac:dyDescent="0.25">
      <c r="L16648" s="516"/>
      <c r="M16648" s="410" t="str">
        <f>IFERROR(IF($A16649=VLOOKUP($A16649,AGOTADOS!$A$3:$H$4997,1,FALSE),"AGOTADO","SI HAY"),"")</f>
        <v/>
      </c>
    </row>
    <row r="16649" spans="12:13" ht="18" customHeight="1" x14ac:dyDescent="0.25">
      <c r="L16649" s="516"/>
      <c r="M16649" s="410" t="str">
        <f>IFERROR(IF($A16650=VLOOKUP($A16650,AGOTADOS!$A$3:$H$4997,1,FALSE),"AGOTADO","SI HAY"),"")</f>
        <v/>
      </c>
    </row>
    <row r="16650" spans="12:13" ht="18" customHeight="1" x14ac:dyDescent="0.25">
      <c r="L16650" s="516"/>
      <c r="M16650" s="410" t="str">
        <f>IFERROR(IF($A16651=VLOOKUP($A16651,AGOTADOS!$A$3:$H$4997,1,FALSE),"AGOTADO","SI HAY"),"")</f>
        <v/>
      </c>
    </row>
    <row r="16651" spans="12:13" ht="18" customHeight="1" x14ac:dyDescent="0.25">
      <c r="L16651" s="516"/>
      <c r="M16651" s="410" t="str">
        <f>IFERROR(IF($A16652=VLOOKUP($A16652,AGOTADOS!$A$3:$H$4997,1,FALSE),"AGOTADO","SI HAY"),"")</f>
        <v/>
      </c>
    </row>
    <row r="16652" spans="12:13" ht="18" customHeight="1" x14ac:dyDescent="0.25">
      <c r="L16652" s="516"/>
      <c r="M16652" s="410" t="str">
        <f>IFERROR(IF($A16653=VLOOKUP($A16653,AGOTADOS!$A$3:$H$4997,1,FALSE),"AGOTADO","SI HAY"),"")</f>
        <v/>
      </c>
    </row>
    <row r="16653" spans="12:13" ht="18" customHeight="1" x14ac:dyDescent="0.25">
      <c r="L16653" s="516"/>
      <c r="M16653" s="410" t="str">
        <f>IFERROR(IF($A16654=VLOOKUP($A16654,AGOTADOS!$A$3:$H$4997,1,FALSE),"AGOTADO","SI HAY"),"")</f>
        <v/>
      </c>
    </row>
    <row r="16654" spans="12:13" ht="18" customHeight="1" x14ac:dyDescent="0.25">
      <c r="L16654" s="516"/>
      <c r="M16654" s="410" t="str">
        <f>IFERROR(IF($A16655=VLOOKUP($A16655,AGOTADOS!$A$3:$H$4997,1,FALSE),"AGOTADO","SI HAY"),"")</f>
        <v/>
      </c>
    </row>
    <row r="16655" spans="12:13" ht="18" customHeight="1" x14ac:dyDescent="0.25">
      <c r="L16655" s="516"/>
      <c r="M16655" s="410" t="str">
        <f>IFERROR(IF($A16656=VLOOKUP($A16656,AGOTADOS!$A$3:$H$4997,1,FALSE),"AGOTADO","SI HAY"),"")</f>
        <v/>
      </c>
    </row>
    <row r="16656" spans="12:13" ht="18" customHeight="1" x14ac:dyDescent="0.25">
      <c r="L16656" s="516"/>
      <c r="M16656" s="410" t="str">
        <f>IFERROR(IF($A16657=VLOOKUP($A16657,AGOTADOS!$A$3:$H$4997,1,FALSE),"AGOTADO","SI HAY"),"")</f>
        <v/>
      </c>
    </row>
    <row r="16657" spans="12:13" ht="18" customHeight="1" x14ac:dyDescent="0.25">
      <c r="L16657" s="516"/>
      <c r="M16657" s="410" t="str">
        <f>IFERROR(IF($A16658=VLOOKUP($A16658,AGOTADOS!$A$3:$H$4997,1,FALSE),"AGOTADO","SI HAY"),"")</f>
        <v/>
      </c>
    </row>
    <row r="16658" spans="12:13" ht="18" customHeight="1" x14ac:dyDescent="0.25">
      <c r="L16658" s="516"/>
      <c r="M16658" s="410" t="str">
        <f>IFERROR(IF($A16659=VLOOKUP($A16659,AGOTADOS!$A$3:$H$4997,1,FALSE),"AGOTADO","SI HAY"),"")</f>
        <v/>
      </c>
    </row>
    <row r="16659" spans="12:13" ht="18" customHeight="1" x14ac:dyDescent="0.25">
      <c r="L16659" s="516"/>
      <c r="M16659" s="410" t="str">
        <f>IFERROR(IF($A16660=VLOOKUP($A16660,AGOTADOS!$A$3:$H$4997,1,FALSE),"AGOTADO","SI HAY"),"")</f>
        <v/>
      </c>
    </row>
    <row r="16660" spans="12:13" ht="18" customHeight="1" x14ac:dyDescent="0.25">
      <c r="L16660" s="516"/>
      <c r="M16660" s="410" t="str">
        <f>IFERROR(IF($A16661=VLOOKUP($A16661,AGOTADOS!$A$3:$H$4997,1,FALSE),"AGOTADO","SI HAY"),"")</f>
        <v/>
      </c>
    </row>
    <row r="16661" spans="12:13" ht="18" customHeight="1" x14ac:dyDescent="0.25">
      <c r="L16661" s="516"/>
      <c r="M16661" s="410" t="str">
        <f>IFERROR(IF($A16662=VLOOKUP($A16662,AGOTADOS!$A$3:$H$4997,1,FALSE),"AGOTADO","SI HAY"),"")</f>
        <v/>
      </c>
    </row>
    <row r="16662" spans="12:13" ht="18" customHeight="1" x14ac:dyDescent="0.25">
      <c r="L16662" s="516"/>
      <c r="M16662" s="410" t="str">
        <f>IFERROR(IF($A16663=VLOOKUP($A16663,AGOTADOS!$A$3:$H$4997,1,FALSE),"AGOTADO","SI HAY"),"")</f>
        <v/>
      </c>
    </row>
    <row r="16663" spans="12:13" ht="18" customHeight="1" x14ac:dyDescent="0.25">
      <c r="L16663" s="516"/>
      <c r="M16663" s="410" t="str">
        <f>IFERROR(IF($A16664=VLOOKUP($A16664,AGOTADOS!$A$3:$H$4997,1,FALSE),"AGOTADO","SI HAY"),"")</f>
        <v/>
      </c>
    </row>
    <row r="16664" spans="12:13" ht="18" customHeight="1" x14ac:dyDescent="0.25">
      <c r="L16664" s="516"/>
      <c r="M16664" s="410" t="str">
        <f>IFERROR(IF($A16665=VLOOKUP($A16665,AGOTADOS!$A$3:$H$4997,1,FALSE),"AGOTADO","SI HAY"),"")</f>
        <v/>
      </c>
    </row>
    <row r="16665" spans="12:13" ht="18" customHeight="1" x14ac:dyDescent="0.25">
      <c r="L16665" s="516"/>
      <c r="M16665" s="410" t="str">
        <f>IFERROR(IF($A16666=VLOOKUP($A16666,AGOTADOS!$A$3:$H$4997,1,FALSE),"AGOTADO","SI HAY"),"")</f>
        <v/>
      </c>
    </row>
    <row r="16666" spans="12:13" ht="18" customHeight="1" x14ac:dyDescent="0.25">
      <c r="L16666" s="516"/>
      <c r="M16666" s="410" t="str">
        <f>IFERROR(IF($A16667=VLOOKUP($A16667,AGOTADOS!$A$3:$H$4997,1,FALSE),"AGOTADO","SI HAY"),"")</f>
        <v/>
      </c>
    </row>
    <row r="16667" spans="12:13" ht="18" customHeight="1" x14ac:dyDescent="0.25">
      <c r="L16667" s="516"/>
      <c r="M16667" s="410" t="str">
        <f>IFERROR(IF($A16668=VLOOKUP($A16668,AGOTADOS!$A$3:$H$4997,1,FALSE),"AGOTADO","SI HAY"),"")</f>
        <v/>
      </c>
    </row>
    <row r="16668" spans="12:13" ht="18" customHeight="1" x14ac:dyDescent="0.25">
      <c r="L16668" s="516"/>
      <c r="M16668" s="410" t="str">
        <f>IFERROR(IF($A16669=VLOOKUP($A16669,AGOTADOS!$A$3:$H$4997,1,FALSE),"AGOTADO","SI HAY"),"")</f>
        <v/>
      </c>
    </row>
    <row r="16669" spans="12:13" ht="18" customHeight="1" x14ac:dyDescent="0.25">
      <c r="L16669" s="516"/>
      <c r="M16669" s="410" t="str">
        <f>IFERROR(IF($A16670=VLOOKUP($A16670,AGOTADOS!$A$3:$H$4997,1,FALSE),"AGOTADO","SI HAY"),"")</f>
        <v/>
      </c>
    </row>
    <row r="16670" spans="12:13" ht="18" customHeight="1" x14ac:dyDescent="0.25">
      <c r="L16670" s="516"/>
      <c r="M16670" s="410" t="str">
        <f>IFERROR(IF($A16671=VLOOKUP($A16671,AGOTADOS!$A$3:$H$4997,1,FALSE),"AGOTADO","SI HAY"),"")</f>
        <v/>
      </c>
    </row>
    <row r="16671" spans="12:13" ht="18" customHeight="1" x14ac:dyDescent="0.25">
      <c r="L16671" s="516"/>
      <c r="M16671" s="410" t="str">
        <f>IFERROR(IF($A16672=VLOOKUP($A16672,AGOTADOS!$A$3:$H$4997,1,FALSE),"AGOTADO","SI HAY"),"")</f>
        <v/>
      </c>
    </row>
    <row r="16672" spans="12:13" ht="18" customHeight="1" x14ac:dyDescent="0.25">
      <c r="L16672" s="516"/>
      <c r="M16672" s="410" t="str">
        <f>IFERROR(IF($A16673=VLOOKUP($A16673,AGOTADOS!$A$3:$H$4997,1,FALSE),"AGOTADO","SI HAY"),"")</f>
        <v/>
      </c>
    </row>
    <row r="16673" spans="12:13" ht="18" customHeight="1" x14ac:dyDescent="0.25">
      <c r="L16673" s="516"/>
      <c r="M16673" s="410" t="str">
        <f>IFERROR(IF($A16674=VLOOKUP($A16674,AGOTADOS!$A$3:$H$4997,1,FALSE),"AGOTADO","SI HAY"),"")</f>
        <v/>
      </c>
    </row>
    <row r="16674" spans="12:13" ht="18" customHeight="1" x14ac:dyDescent="0.25">
      <c r="L16674" s="516"/>
      <c r="M16674" s="410" t="str">
        <f>IFERROR(IF($A16675=VLOOKUP($A16675,AGOTADOS!$A$3:$H$4997,1,FALSE),"AGOTADO","SI HAY"),"")</f>
        <v/>
      </c>
    </row>
    <row r="16675" spans="12:13" ht="18" customHeight="1" x14ac:dyDescent="0.25">
      <c r="L16675" s="516"/>
      <c r="M16675" s="410" t="str">
        <f>IFERROR(IF($A16676=VLOOKUP($A16676,AGOTADOS!$A$3:$H$4997,1,FALSE),"AGOTADO","SI HAY"),"")</f>
        <v/>
      </c>
    </row>
    <row r="16676" spans="12:13" ht="18" customHeight="1" x14ac:dyDescent="0.25">
      <c r="L16676" s="516"/>
      <c r="M16676" s="410" t="str">
        <f>IFERROR(IF($A16677=VLOOKUP($A16677,AGOTADOS!$A$3:$H$4997,1,FALSE),"AGOTADO","SI HAY"),"")</f>
        <v/>
      </c>
    </row>
    <row r="16677" spans="12:13" ht="18" customHeight="1" x14ac:dyDescent="0.25">
      <c r="L16677" s="516"/>
      <c r="M16677" s="410" t="str">
        <f>IFERROR(IF($A16678=VLOOKUP($A16678,AGOTADOS!$A$3:$H$4997,1,FALSE),"AGOTADO","SI HAY"),"")</f>
        <v/>
      </c>
    </row>
    <row r="16678" spans="12:13" ht="18" customHeight="1" x14ac:dyDescent="0.25">
      <c r="L16678" s="516"/>
      <c r="M16678" s="410" t="str">
        <f>IFERROR(IF($A16679=VLOOKUP($A16679,AGOTADOS!$A$3:$H$4997,1,FALSE),"AGOTADO","SI HAY"),"")</f>
        <v/>
      </c>
    </row>
    <row r="16679" spans="12:13" ht="18" customHeight="1" x14ac:dyDescent="0.25">
      <c r="L16679" s="516"/>
      <c r="M16679" s="410" t="str">
        <f>IFERROR(IF($A16680=VLOOKUP($A16680,AGOTADOS!$A$3:$H$4997,1,FALSE),"AGOTADO","SI HAY"),"")</f>
        <v/>
      </c>
    </row>
    <row r="16680" spans="12:13" ht="18" customHeight="1" x14ac:dyDescent="0.25">
      <c r="L16680" s="516"/>
      <c r="M16680" s="410" t="str">
        <f>IFERROR(IF($A16681=VLOOKUP($A16681,AGOTADOS!$A$3:$H$4997,1,FALSE),"AGOTADO","SI HAY"),"")</f>
        <v/>
      </c>
    </row>
    <row r="16681" spans="12:13" ht="18" customHeight="1" x14ac:dyDescent="0.25">
      <c r="L16681" s="516"/>
      <c r="M16681" s="410" t="str">
        <f>IFERROR(IF($A16682=VLOOKUP($A16682,AGOTADOS!$A$3:$H$4997,1,FALSE),"AGOTADO","SI HAY"),"")</f>
        <v/>
      </c>
    </row>
    <row r="16682" spans="12:13" ht="18" customHeight="1" x14ac:dyDescent="0.25">
      <c r="L16682" s="516"/>
      <c r="M16682" s="410" t="str">
        <f>IFERROR(IF($A16683=VLOOKUP($A16683,AGOTADOS!$A$3:$H$4997,1,FALSE),"AGOTADO","SI HAY"),"")</f>
        <v/>
      </c>
    </row>
    <row r="16683" spans="12:13" ht="18" customHeight="1" x14ac:dyDescent="0.25">
      <c r="L16683" s="516"/>
      <c r="M16683" s="410" t="str">
        <f>IFERROR(IF($A16684=VLOOKUP($A16684,AGOTADOS!$A$3:$H$4997,1,FALSE),"AGOTADO","SI HAY"),"")</f>
        <v/>
      </c>
    </row>
    <row r="16684" spans="12:13" ht="18" customHeight="1" x14ac:dyDescent="0.25">
      <c r="L16684" s="516"/>
      <c r="M16684" s="410" t="str">
        <f>IFERROR(IF($A16685=VLOOKUP($A16685,AGOTADOS!$A$3:$H$4997,1,FALSE),"AGOTADO","SI HAY"),"")</f>
        <v/>
      </c>
    </row>
    <row r="16685" spans="12:13" ht="18" customHeight="1" x14ac:dyDescent="0.25">
      <c r="L16685" s="516"/>
      <c r="M16685" s="410" t="str">
        <f>IFERROR(IF($A16686=VLOOKUP($A16686,AGOTADOS!$A$3:$H$4997,1,FALSE),"AGOTADO","SI HAY"),"")</f>
        <v/>
      </c>
    </row>
    <row r="16686" spans="12:13" ht="18" customHeight="1" x14ac:dyDescent="0.25">
      <c r="L16686" s="516"/>
      <c r="M16686" s="410" t="str">
        <f>IFERROR(IF($A16687=VLOOKUP($A16687,AGOTADOS!$A$3:$H$4997,1,FALSE),"AGOTADO","SI HAY"),"")</f>
        <v/>
      </c>
    </row>
    <row r="16687" spans="12:13" ht="18" customHeight="1" x14ac:dyDescent="0.25">
      <c r="L16687" s="516"/>
      <c r="M16687" s="410" t="str">
        <f>IFERROR(IF($A16688=VLOOKUP($A16688,AGOTADOS!$A$3:$H$4997,1,FALSE),"AGOTADO","SI HAY"),"")</f>
        <v/>
      </c>
    </row>
    <row r="16688" spans="12:13" ht="18" customHeight="1" x14ac:dyDescent="0.25">
      <c r="L16688" s="516"/>
      <c r="M16688" s="410" t="str">
        <f>IFERROR(IF($A16689=VLOOKUP($A16689,AGOTADOS!$A$3:$H$4997,1,FALSE),"AGOTADO","SI HAY"),"")</f>
        <v/>
      </c>
    </row>
    <row r="16689" spans="12:13" ht="18" customHeight="1" x14ac:dyDescent="0.25">
      <c r="L16689" s="516"/>
      <c r="M16689" s="410" t="str">
        <f>IFERROR(IF($A16690=VLOOKUP($A16690,AGOTADOS!$A$3:$H$4997,1,FALSE),"AGOTADO","SI HAY"),"")</f>
        <v/>
      </c>
    </row>
    <row r="16690" spans="12:13" ht="18" customHeight="1" x14ac:dyDescent="0.25">
      <c r="L16690" s="516"/>
      <c r="M16690" s="410" t="str">
        <f>IFERROR(IF($A16691=VLOOKUP($A16691,AGOTADOS!$A$3:$H$4997,1,FALSE),"AGOTADO","SI HAY"),"")</f>
        <v/>
      </c>
    </row>
    <row r="16691" spans="12:13" ht="18" customHeight="1" x14ac:dyDescent="0.25">
      <c r="L16691" s="516"/>
      <c r="M16691" s="410" t="str">
        <f>IFERROR(IF($A16692=VLOOKUP($A16692,AGOTADOS!$A$3:$H$4997,1,FALSE),"AGOTADO","SI HAY"),"")</f>
        <v/>
      </c>
    </row>
    <row r="16692" spans="12:13" ht="18" customHeight="1" x14ac:dyDescent="0.25">
      <c r="L16692" s="516"/>
      <c r="M16692" s="410" t="str">
        <f>IFERROR(IF($A16693=VLOOKUP($A16693,AGOTADOS!$A$3:$H$4997,1,FALSE),"AGOTADO","SI HAY"),"")</f>
        <v/>
      </c>
    </row>
    <row r="16693" spans="12:13" ht="18" customHeight="1" x14ac:dyDescent="0.25">
      <c r="L16693" s="516"/>
      <c r="M16693" s="410" t="str">
        <f>IFERROR(IF($A16694=VLOOKUP($A16694,AGOTADOS!$A$3:$H$4997,1,FALSE),"AGOTADO","SI HAY"),"")</f>
        <v/>
      </c>
    </row>
    <row r="16694" spans="12:13" ht="18" customHeight="1" x14ac:dyDescent="0.25">
      <c r="L16694" s="516"/>
      <c r="M16694" s="410" t="str">
        <f>IFERROR(IF($A16695=VLOOKUP($A16695,AGOTADOS!$A$3:$H$4997,1,FALSE),"AGOTADO","SI HAY"),"")</f>
        <v/>
      </c>
    </row>
    <row r="16695" spans="12:13" ht="18" customHeight="1" x14ac:dyDescent="0.25">
      <c r="L16695" s="516"/>
      <c r="M16695" s="410" t="str">
        <f>IFERROR(IF($A16696=VLOOKUP($A16696,AGOTADOS!$A$3:$H$4997,1,FALSE),"AGOTADO","SI HAY"),"")</f>
        <v/>
      </c>
    </row>
    <row r="16696" spans="12:13" ht="18" customHeight="1" x14ac:dyDescent="0.25">
      <c r="L16696" s="516"/>
      <c r="M16696" s="410" t="str">
        <f>IFERROR(IF($A16697=VLOOKUP($A16697,AGOTADOS!$A$3:$H$4997,1,FALSE),"AGOTADO","SI HAY"),"")</f>
        <v/>
      </c>
    </row>
    <row r="16697" spans="12:13" ht="18" customHeight="1" x14ac:dyDescent="0.25">
      <c r="L16697" s="516"/>
      <c r="M16697" s="410" t="str">
        <f>IFERROR(IF($A16698=VLOOKUP($A16698,AGOTADOS!$A$3:$H$4997,1,FALSE),"AGOTADO","SI HAY"),"")</f>
        <v/>
      </c>
    </row>
    <row r="16698" spans="12:13" ht="18" customHeight="1" x14ac:dyDescent="0.25">
      <c r="L16698" s="516"/>
      <c r="M16698" s="410" t="str">
        <f>IFERROR(IF($A16699=VLOOKUP($A16699,AGOTADOS!$A$3:$H$4997,1,FALSE),"AGOTADO","SI HAY"),"")</f>
        <v/>
      </c>
    </row>
    <row r="16699" spans="12:13" ht="18" customHeight="1" x14ac:dyDescent="0.25">
      <c r="L16699" s="516"/>
      <c r="M16699" s="410" t="str">
        <f>IFERROR(IF($A16700=VLOOKUP($A16700,AGOTADOS!$A$3:$H$4997,1,FALSE),"AGOTADO","SI HAY"),"")</f>
        <v/>
      </c>
    </row>
    <row r="16700" spans="12:13" ht="18" customHeight="1" x14ac:dyDescent="0.25">
      <c r="L16700" s="516"/>
      <c r="M16700" s="410" t="str">
        <f>IFERROR(IF($A16701=VLOOKUP($A16701,AGOTADOS!$A$3:$H$4997,1,FALSE),"AGOTADO","SI HAY"),"")</f>
        <v/>
      </c>
    </row>
    <row r="16701" spans="12:13" ht="18" customHeight="1" x14ac:dyDescent="0.25">
      <c r="L16701" s="516"/>
      <c r="M16701" s="410" t="str">
        <f>IFERROR(IF($A16702=VLOOKUP($A16702,AGOTADOS!$A$3:$H$4997,1,FALSE),"AGOTADO","SI HAY"),"")</f>
        <v/>
      </c>
    </row>
    <row r="16702" spans="12:13" ht="18" customHeight="1" x14ac:dyDescent="0.25">
      <c r="L16702" s="516"/>
      <c r="M16702" s="410" t="str">
        <f>IFERROR(IF($A16703=VLOOKUP($A16703,AGOTADOS!$A$3:$H$4997,1,FALSE),"AGOTADO","SI HAY"),"")</f>
        <v/>
      </c>
    </row>
    <row r="16703" spans="12:13" ht="18" customHeight="1" x14ac:dyDescent="0.25">
      <c r="L16703" s="516"/>
      <c r="M16703" s="410" t="str">
        <f>IFERROR(IF($A16704=VLOOKUP($A16704,AGOTADOS!$A$3:$H$4997,1,FALSE),"AGOTADO","SI HAY"),"")</f>
        <v/>
      </c>
    </row>
    <row r="16704" spans="12:13" ht="18" customHeight="1" x14ac:dyDescent="0.25">
      <c r="L16704" s="516"/>
      <c r="M16704" s="410" t="str">
        <f>IFERROR(IF($A16705=VLOOKUP($A16705,AGOTADOS!$A$3:$H$4997,1,FALSE),"AGOTADO","SI HAY"),"")</f>
        <v/>
      </c>
    </row>
    <row r="16705" spans="12:13" ht="18" customHeight="1" x14ac:dyDescent="0.25">
      <c r="L16705" s="516"/>
      <c r="M16705" s="410" t="str">
        <f>IFERROR(IF($A16706=VLOOKUP($A16706,AGOTADOS!$A$3:$H$4997,1,FALSE),"AGOTADO","SI HAY"),"")</f>
        <v/>
      </c>
    </row>
    <row r="16706" spans="12:13" ht="18" customHeight="1" x14ac:dyDescent="0.25">
      <c r="L16706" s="516"/>
      <c r="M16706" s="410" t="str">
        <f>IFERROR(IF($A16707=VLOOKUP($A16707,AGOTADOS!$A$3:$H$4997,1,FALSE),"AGOTADO","SI HAY"),"")</f>
        <v/>
      </c>
    </row>
    <row r="16707" spans="12:13" ht="18" customHeight="1" x14ac:dyDescent="0.25">
      <c r="L16707" s="516"/>
      <c r="M16707" s="410" t="str">
        <f>IFERROR(IF($A16708=VLOOKUP($A16708,AGOTADOS!$A$3:$H$4997,1,FALSE),"AGOTADO","SI HAY"),"")</f>
        <v/>
      </c>
    </row>
    <row r="16708" spans="12:13" ht="18" customHeight="1" x14ac:dyDescent="0.25">
      <c r="L16708" s="516"/>
      <c r="M16708" s="410" t="str">
        <f>IFERROR(IF($A16709=VLOOKUP($A16709,AGOTADOS!$A$3:$H$4997,1,FALSE),"AGOTADO","SI HAY"),"")</f>
        <v/>
      </c>
    </row>
    <row r="16709" spans="12:13" ht="18" customHeight="1" x14ac:dyDescent="0.25">
      <c r="L16709" s="516"/>
      <c r="M16709" s="410" t="str">
        <f>IFERROR(IF($A16710=VLOOKUP($A16710,AGOTADOS!$A$3:$H$4997,1,FALSE),"AGOTADO","SI HAY"),"")</f>
        <v/>
      </c>
    </row>
    <row r="16710" spans="12:13" ht="18" customHeight="1" x14ac:dyDescent="0.25">
      <c r="L16710" s="516"/>
      <c r="M16710" s="410" t="str">
        <f>IFERROR(IF($A16711=VLOOKUP($A16711,AGOTADOS!$A$3:$H$4997,1,FALSE),"AGOTADO","SI HAY"),"")</f>
        <v/>
      </c>
    </row>
    <row r="16711" spans="12:13" ht="18" customHeight="1" x14ac:dyDescent="0.25">
      <c r="L16711" s="516"/>
      <c r="M16711" s="410" t="str">
        <f>IFERROR(IF($A16712=VLOOKUP($A16712,AGOTADOS!$A$3:$H$4997,1,FALSE),"AGOTADO","SI HAY"),"")</f>
        <v/>
      </c>
    </row>
    <row r="16712" spans="12:13" ht="18" customHeight="1" x14ac:dyDescent="0.25">
      <c r="L16712" s="516"/>
      <c r="M16712" s="410" t="str">
        <f>IFERROR(IF($A16713=VLOOKUP($A16713,AGOTADOS!$A$3:$H$4997,1,FALSE),"AGOTADO","SI HAY"),"")</f>
        <v/>
      </c>
    </row>
    <row r="16713" spans="12:13" ht="18" customHeight="1" x14ac:dyDescent="0.25">
      <c r="L16713" s="516"/>
      <c r="M16713" s="410" t="str">
        <f>IFERROR(IF($A16714=VLOOKUP($A16714,AGOTADOS!$A$3:$H$4997,1,FALSE),"AGOTADO","SI HAY"),"")</f>
        <v/>
      </c>
    </row>
    <row r="16714" spans="12:13" ht="18" customHeight="1" x14ac:dyDescent="0.25">
      <c r="L16714" s="516"/>
      <c r="M16714" s="410" t="str">
        <f>IFERROR(IF($A16715=VLOOKUP($A16715,AGOTADOS!$A$3:$H$4997,1,FALSE),"AGOTADO","SI HAY"),"")</f>
        <v/>
      </c>
    </row>
    <row r="16715" spans="12:13" ht="18" customHeight="1" x14ac:dyDescent="0.25">
      <c r="L16715" s="516"/>
      <c r="M16715" s="410" t="str">
        <f>IFERROR(IF($A16716=VLOOKUP($A16716,AGOTADOS!$A$3:$H$4997,1,FALSE),"AGOTADO","SI HAY"),"")</f>
        <v/>
      </c>
    </row>
    <row r="16716" spans="12:13" ht="18" customHeight="1" x14ac:dyDescent="0.25">
      <c r="L16716" s="516"/>
      <c r="M16716" s="410" t="str">
        <f>IFERROR(IF($A16717=VLOOKUP($A16717,AGOTADOS!$A$3:$H$4997,1,FALSE),"AGOTADO","SI HAY"),"")</f>
        <v/>
      </c>
    </row>
    <row r="16717" spans="12:13" ht="18" customHeight="1" x14ac:dyDescent="0.25">
      <c r="L16717" s="516"/>
      <c r="M16717" s="410" t="str">
        <f>IFERROR(IF($A16718=VLOOKUP($A16718,AGOTADOS!$A$3:$H$4997,1,FALSE),"AGOTADO","SI HAY"),"")</f>
        <v/>
      </c>
    </row>
    <row r="16718" spans="12:13" ht="18" customHeight="1" x14ac:dyDescent="0.25">
      <c r="L16718" s="516"/>
      <c r="M16718" s="410" t="str">
        <f>IFERROR(IF($A16719=VLOOKUP($A16719,AGOTADOS!$A$3:$H$4997,1,FALSE),"AGOTADO","SI HAY"),"")</f>
        <v/>
      </c>
    </row>
    <row r="16719" spans="12:13" ht="18" customHeight="1" x14ac:dyDescent="0.25">
      <c r="L16719" s="516"/>
      <c r="M16719" s="410" t="str">
        <f>IFERROR(IF($A16720=VLOOKUP($A16720,AGOTADOS!$A$3:$H$4997,1,FALSE),"AGOTADO","SI HAY"),"")</f>
        <v/>
      </c>
    </row>
    <row r="16720" spans="12:13" ht="18" customHeight="1" x14ac:dyDescent="0.25">
      <c r="L16720" s="516"/>
      <c r="M16720" s="410" t="str">
        <f>IFERROR(IF($A16721=VLOOKUP($A16721,AGOTADOS!$A$3:$H$4997,1,FALSE),"AGOTADO","SI HAY"),"")</f>
        <v/>
      </c>
    </row>
    <row r="16721" spans="12:13" ht="18" customHeight="1" x14ac:dyDescent="0.25">
      <c r="L16721" s="516"/>
      <c r="M16721" s="410" t="str">
        <f>IFERROR(IF($A16722=VLOOKUP($A16722,AGOTADOS!$A$3:$H$4997,1,FALSE),"AGOTADO","SI HAY"),"")</f>
        <v/>
      </c>
    </row>
    <row r="16722" spans="12:13" ht="18" customHeight="1" x14ac:dyDescent="0.25">
      <c r="L16722" s="516"/>
      <c r="M16722" s="410" t="str">
        <f>IFERROR(IF($A16723=VLOOKUP($A16723,AGOTADOS!$A$3:$H$4997,1,FALSE),"AGOTADO","SI HAY"),"")</f>
        <v/>
      </c>
    </row>
    <row r="16723" spans="12:13" ht="18" customHeight="1" x14ac:dyDescent="0.25">
      <c r="L16723" s="516"/>
      <c r="M16723" s="410" t="str">
        <f>IFERROR(IF($A16724=VLOOKUP($A16724,AGOTADOS!$A$3:$H$4997,1,FALSE),"AGOTADO","SI HAY"),"")</f>
        <v/>
      </c>
    </row>
    <row r="16724" spans="12:13" ht="18" customHeight="1" x14ac:dyDescent="0.25">
      <c r="L16724" s="516"/>
      <c r="M16724" s="410" t="str">
        <f>IFERROR(IF($A16725=VLOOKUP($A16725,AGOTADOS!$A$3:$H$4997,1,FALSE),"AGOTADO","SI HAY"),"")</f>
        <v/>
      </c>
    </row>
    <row r="16725" spans="12:13" ht="18" customHeight="1" x14ac:dyDescent="0.25">
      <c r="L16725" s="516"/>
      <c r="M16725" s="410" t="str">
        <f>IFERROR(IF($A16726=VLOOKUP($A16726,AGOTADOS!$A$3:$H$4997,1,FALSE),"AGOTADO","SI HAY"),"")</f>
        <v/>
      </c>
    </row>
    <row r="16726" spans="12:13" ht="18" customHeight="1" x14ac:dyDescent="0.25">
      <c r="L16726" s="516"/>
      <c r="M16726" s="410" t="str">
        <f>IFERROR(IF($A16727=VLOOKUP($A16727,AGOTADOS!$A$3:$H$4997,1,FALSE),"AGOTADO","SI HAY"),"")</f>
        <v/>
      </c>
    </row>
    <row r="16727" spans="12:13" ht="18" customHeight="1" x14ac:dyDescent="0.25">
      <c r="L16727" s="516"/>
      <c r="M16727" s="410" t="str">
        <f>IFERROR(IF($A16728=VLOOKUP($A16728,AGOTADOS!$A$3:$H$4997,1,FALSE),"AGOTADO","SI HAY"),"")</f>
        <v/>
      </c>
    </row>
    <row r="16728" spans="12:13" ht="18" customHeight="1" x14ac:dyDescent="0.25">
      <c r="L16728" s="516"/>
      <c r="M16728" s="410" t="str">
        <f>IFERROR(IF($A16729=VLOOKUP($A16729,AGOTADOS!$A$3:$H$4997,1,FALSE),"AGOTADO","SI HAY"),"")</f>
        <v/>
      </c>
    </row>
    <row r="16729" spans="12:13" ht="18" customHeight="1" x14ac:dyDescent="0.25">
      <c r="L16729" s="516"/>
      <c r="M16729" s="410" t="str">
        <f>IFERROR(IF($A16730=VLOOKUP($A16730,AGOTADOS!$A$3:$H$4997,1,FALSE),"AGOTADO","SI HAY"),"")</f>
        <v/>
      </c>
    </row>
    <row r="16730" spans="12:13" ht="18" customHeight="1" x14ac:dyDescent="0.25">
      <c r="L16730" s="516"/>
      <c r="M16730" s="410" t="str">
        <f>IFERROR(IF($A16731=VLOOKUP($A16731,AGOTADOS!$A$3:$H$4997,1,FALSE),"AGOTADO","SI HAY"),"")</f>
        <v/>
      </c>
    </row>
    <row r="16731" spans="12:13" ht="18" customHeight="1" x14ac:dyDescent="0.25">
      <c r="L16731" s="516"/>
      <c r="M16731" s="410" t="str">
        <f>IFERROR(IF($A16732=VLOOKUP($A16732,AGOTADOS!$A$3:$H$4997,1,FALSE),"AGOTADO","SI HAY"),"")</f>
        <v/>
      </c>
    </row>
    <row r="16732" spans="12:13" ht="18" customHeight="1" x14ac:dyDescent="0.25">
      <c r="L16732" s="516"/>
      <c r="M16732" s="410" t="str">
        <f>IFERROR(IF($A16733=VLOOKUP($A16733,AGOTADOS!$A$3:$H$4997,1,FALSE),"AGOTADO","SI HAY"),"")</f>
        <v/>
      </c>
    </row>
    <row r="16733" spans="12:13" ht="18" customHeight="1" x14ac:dyDescent="0.25">
      <c r="L16733" s="516"/>
      <c r="M16733" s="410" t="str">
        <f>IFERROR(IF($A16734=VLOOKUP($A16734,AGOTADOS!$A$3:$H$4997,1,FALSE),"AGOTADO","SI HAY"),"")</f>
        <v/>
      </c>
    </row>
    <row r="16734" spans="12:13" ht="18" customHeight="1" x14ac:dyDescent="0.25">
      <c r="L16734" s="516"/>
      <c r="M16734" s="410" t="str">
        <f>IFERROR(IF($A16735=VLOOKUP($A16735,AGOTADOS!$A$3:$H$4997,1,FALSE),"AGOTADO","SI HAY"),"")</f>
        <v/>
      </c>
    </row>
    <row r="16735" spans="12:13" ht="18" customHeight="1" x14ac:dyDescent="0.25">
      <c r="L16735" s="516"/>
      <c r="M16735" s="410" t="str">
        <f>IFERROR(IF($A16736=VLOOKUP($A16736,AGOTADOS!$A$3:$H$4997,1,FALSE),"AGOTADO","SI HAY"),"")</f>
        <v/>
      </c>
    </row>
    <row r="16736" spans="12:13" ht="18" customHeight="1" x14ac:dyDescent="0.25">
      <c r="L16736" s="516"/>
      <c r="M16736" s="410" t="str">
        <f>IFERROR(IF($A16737=VLOOKUP($A16737,AGOTADOS!$A$3:$H$4997,1,FALSE),"AGOTADO","SI HAY"),"")</f>
        <v/>
      </c>
    </row>
    <row r="16737" spans="12:13" ht="18" customHeight="1" x14ac:dyDescent="0.25">
      <c r="L16737" s="516"/>
      <c r="M16737" s="410" t="str">
        <f>IFERROR(IF($A16738=VLOOKUP($A16738,AGOTADOS!$A$3:$H$4997,1,FALSE),"AGOTADO","SI HAY"),"")</f>
        <v/>
      </c>
    </row>
    <row r="16738" spans="12:13" ht="18" customHeight="1" x14ac:dyDescent="0.25">
      <c r="L16738" s="516"/>
      <c r="M16738" s="410" t="str">
        <f>IFERROR(IF($A16739=VLOOKUP($A16739,AGOTADOS!$A$3:$H$4997,1,FALSE),"AGOTADO","SI HAY"),"")</f>
        <v/>
      </c>
    </row>
    <row r="16739" spans="12:13" ht="18" customHeight="1" x14ac:dyDescent="0.25">
      <c r="L16739" s="516"/>
      <c r="M16739" s="410" t="str">
        <f>IFERROR(IF($A16740=VLOOKUP($A16740,AGOTADOS!$A$3:$H$4997,1,FALSE),"AGOTADO","SI HAY"),"")</f>
        <v/>
      </c>
    </row>
    <row r="16740" spans="12:13" ht="18" customHeight="1" x14ac:dyDescent="0.25">
      <c r="L16740" s="516"/>
      <c r="M16740" s="410" t="str">
        <f>IFERROR(IF($A16741=VLOOKUP($A16741,AGOTADOS!$A$3:$H$4997,1,FALSE),"AGOTADO","SI HAY"),"")</f>
        <v/>
      </c>
    </row>
    <row r="16741" spans="12:13" ht="18" customHeight="1" x14ac:dyDescent="0.25">
      <c r="L16741" s="516"/>
      <c r="M16741" s="410" t="str">
        <f>IFERROR(IF($A16742=VLOOKUP($A16742,AGOTADOS!$A$3:$H$4997,1,FALSE),"AGOTADO","SI HAY"),"")</f>
        <v/>
      </c>
    </row>
    <row r="16742" spans="12:13" ht="18" customHeight="1" x14ac:dyDescent="0.25">
      <c r="L16742" s="516"/>
      <c r="M16742" s="410" t="str">
        <f>IFERROR(IF($A16743=VLOOKUP($A16743,AGOTADOS!$A$3:$H$4997,1,FALSE),"AGOTADO","SI HAY"),"")</f>
        <v/>
      </c>
    </row>
    <row r="16743" spans="12:13" ht="18" customHeight="1" x14ac:dyDescent="0.25">
      <c r="L16743" s="516"/>
      <c r="M16743" s="410" t="str">
        <f>IFERROR(IF($A16744=VLOOKUP($A16744,AGOTADOS!$A$3:$H$4997,1,FALSE),"AGOTADO","SI HAY"),"")</f>
        <v/>
      </c>
    </row>
    <row r="16744" spans="12:13" ht="18" customHeight="1" x14ac:dyDescent="0.25">
      <c r="L16744" s="516"/>
      <c r="M16744" s="410" t="str">
        <f>IFERROR(IF($A16745=VLOOKUP($A16745,AGOTADOS!$A$3:$H$4997,1,FALSE),"AGOTADO","SI HAY"),"")</f>
        <v/>
      </c>
    </row>
    <row r="16745" spans="12:13" ht="18" customHeight="1" x14ac:dyDescent="0.25">
      <c r="L16745" s="516"/>
      <c r="M16745" s="410" t="str">
        <f>IFERROR(IF($A16746=VLOOKUP($A16746,AGOTADOS!$A$3:$H$4997,1,FALSE),"AGOTADO","SI HAY"),"")</f>
        <v/>
      </c>
    </row>
    <row r="16746" spans="12:13" ht="18" customHeight="1" x14ac:dyDescent="0.25">
      <c r="L16746" s="516"/>
      <c r="M16746" s="410" t="str">
        <f>IFERROR(IF($A16747=VLOOKUP($A16747,AGOTADOS!$A$3:$H$4997,1,FALSE),"AGOTADO","SI HAY"),"")</f>
        <v/>
      </c>
    </row>
    <row r="16747" spans="12:13" ht="18" customHeight="1" x14ac:dyDescent="0.25">
      <c r="L16747" s="516"/>
      <c r="M16747" s="410" t="str">
        <f>IFERROR(IF($A16748=VLOOKUP($A16748,AGOTADOS!$A$3:$H$4997,1,FALSE),"AGOTADO","SI HAY"),"")</f>
        <v/>
      </c>
    </row>
    <row r="16748" spans="12:13" ht="18" customHeight="1" x14ac:dyDescent="0.25">
      <c r="L16748" s="516"/>
      <c r="M16748" s="410" t="str">
        <f>IFERROR(IF($A16749=VLOOKUP($A16749,AGOTADOS!$A$3:$H$4997,1,FALSE),"AGOTADO","SI HAY"),"")</f>
        <v/>
      </c>
    </row>
    <row r="16749" spans="12:13" ht="18" customHeight="1" x14ac:dyDescent="0.25">
      <c r="L16749" s="516"/>
      <c r="M16749" s="410" t="str">
        <f>IFERROR(IF($A16750=VLOOKUP($A16750,AGOTADOS!$A$3:$H$4997,1,FALSE),"AGOTADO","SI HAY"),"")</f>
        <v/>
      </c>
    </row>
    <row r="16750" spans="12:13" ht="18" customHeight="1" x14ac:dyDescent="0.25">
      <c r="L16750" s="516"/>
      <c r="M16750" s="410" t="str">
        <f>IFERROR(IF($A16751=VLOOKUP($A16751,AGOTADOS!$A$3:$H$4997,1,FALSE),"AGOTADO","SI HAY"),"")</f>
        <v/>
      </c>
    </row>
    <row r="16751" spans="12:13" ht="18" customHeight="1" x14ac:dyDescent="0.25">
      <c r="L16751" s="516"/>
      <c r="M16751" s="410" t="str">
        <f>IFERROR(IF($A16752=VLOOKUP($A16752,AGOTADOS!$A$3:$H$4997,1,FALSE),"AGOTADO","SI HAY"),"")</f>
        <v/>
      </c>
    </row>
    <row r="16752" spans="12:13" ht="18" customHeight="1" x14ac:dyDescent="0.25">
      <c r="L16752" s="516"/>
      <c r="M16752" s="410" t="str">
        <f>IFERROR(IF($A16753=VLOOKUP($A16753,AGOTADOS!$A$3:$H$4997,1,FALSE),"AGOTADO","SI HAY"),"")</f>
        <v/>
      </c>
    </row>
    <row r="16753" spans="12:13" ht="18" customHeight="1" x14ac:dyDescent="0.25">
      <c r="L16753" s="516"/>
      <c r="M16753" s="410" t="str">
        <f>IFERROR(IF($A16754=VLOOKUP($A16754,AGOTADOS!$A$3:$H$4997,1,FALSE),"AGOTADO","SI HAY"),"")</f>
        <v/>
      </c>
    </row>
    <row r="16754" spans="12:13" ht="18" customHeight="1" x14ac:dyDescent="0.25">
      <c r="L16754" s="516"/>
      <c r="M16754" s="410" t="str">
        <f>IFERROR(IF($A16755=VLOOKUP($A16755,AGOTADOS!$A$3:$H$4997,1,FALSE),"AGOTADO","SI HAY"),"")</f>
        <v/>
      </c>
    </row>
    <row r="16755" spans="12:13" ht="18" customHeight="1" x14ac:dyDescent="0.25">
      <c r="L16755" s="516"/>
      <c r="M16755" s="410" t="str">
        <f>IFERROR(IF($A16756=VLOOKUP($A16756,AGOTADOS!$A$3:$H$4997,1,FALSE),"AGOTADO","SI HAY"),"")</f>
        <v/>
      </c>
    </row>
    <row r="16756" spans="12:13" ht="18" customHeight="1" x14ac:dyDescent="0.25">
      <c r="L16756" s="516"/>
      <c r="M16756" s="410" t="str">
        <f>IFERROR(IF($A16757=VLOOKUP($A16757,AGOTADOS!$A$3:$H$4997,1,FALSE),"AGOTADO","SI HAY"),"")</f>
        <v/>
      </c>
    </row>
    <row r="16757" spans="12:13" ht="18" customHeight="1" x14ac:dyDescent="0.25">
      <c r="L16757" s="516"/>
      <c r="M16757" s="410" t="str">
        <f>IFERROR(IF($A16758=VLOOKUP($A16758,AGOTADOS!$A$3:$H$4997,1,FALSE),"AGOTADO","SI HAY"),"")</f>
        <v/>
      </c>
    </row>
    <row r="16758" spans="12:13" ht="18" customHeight="1" x14ac:dyDescent="0.25">
      <c r="L16758" s="516"/>
      <c r="M16758" s="410" t="str">
        <f>IFERROR(IF($A16759=VLOOKUP($A16759,AGOTADOS!$A$3:$H$4997,1,FALSE),"AGOTADO","SI HAY"),"")</f>
        <v/>
      </c>
    </row>
    <row r="16759" spans="12:13" ht="18" customHeight="1" x14ac:dyDescent="0.25">
      <c r="L16759" s="516"/>
      <c r="M16759" s="410" t="str">
        <f>IFERROR(IF($A16760=VLOOKUP($A16760,AGOTADOS!$A$3:$H$4997,1,FALSE),"AGOTADO","SI HAY"),"")</f>
        <v/>
      </c>
    </row>
    <row r="16760" spans="12:13" ht="18" customHeight="1" x14ac:dyDescent="0.25">
      <c r="L16760" s="516"/>
      <c r="M16760" s="410" t="str">
        <f>IFERROR(IF($A16761=VLOOKUP($A16761,AGOTADOS!$A$3:$H$4997,1,FALSE),"AGOTADO","SI HAY"),"")</f>
        <v/>
      </c>
    </row>
    <row r="16761" spans="12:13" ht="18" customHeight="1" x14ac:dyDescent="0.25">
      <c r="L16761" s="516"/>
      <c r="M16761" s="410" t="str">
        <f>IFERROR(IF($A16762=VLOOKUP($A16762,AGOTADOS!$A$3:$H$4997,1,FALSE),"AGOTADO","SI HAY"),"")</f>
        <v/>
      </c>
    </row>
    <row r="16762" spans="12:13" ht="18" customHeight="1" x14ac:dyDescent="0.25">
      <c r="L16762" s="516"/>
      <c r="M16762" s="410" t="str">
        <f>IFERROR(IF($A16763=VLOOKUP($A16763,AGOTADOS!$A$3:$H$4997,1,FALSE),"AGOTADO","SI HAY"),"")</f>
        <v/>
      </c>
    </row>
    <row r="16763" spans="12:13" ht="18" customHeight="1" x14ac:dyDescent="0.25">
      <c r="L16763" s="516"/>
      <c r="M16763" s="410" t="str">
        <f>IFERROR(IF($A16764=VLOOKUP($A16764,AGOTADOS!$A$3:$H$4997,1,FALSE),"AGOTADO","SI HAY"),"")</f>
        <v/>
      </c>
    </row>
    <row r="16764" spans="12:13" ht="18" customHeight="1" x14ac:dyDescent="0.25">
      <c r="L16764" s="516"/>
      <c r="M16764" s="410" t="str">
        <f>IFERROR(IF($A16765=VLOOKUP($A16765,AGOTADOS!$A$3:$H$4997,1,FALSE),"AGOTADO","SI HAY"),"")</f>
        <v/>
      </c>
    </row>
    <row r="16765" spans="12:13" ht="18" customHeight="1" x14ac:dyDescent="0.25">
      <c r="L16765" s="516"/>
      <c r="M16765" s="410" t="str">
        <f>IFERROR(IF($A16766=VLOOKUP($A16766,AGOTADOS!$A$3:$H$4997,1,FALSE),"AGOTADO","SI HAY"),"")</f>
        <v/>
      </c>
    </row>
    <row r="16766" spans="12:13" ht="18" customHeight="1" x14ac:dyDescent="0.25">
      <c r="L16766" s="516"/>
      <c r="M16766" s="410" t="str">
        <f>IFERROR(IF($A16767=VLOOKUP($A16767,AGOTADOS!$A$3:$H$4997,1,FALSE),"AGOTADO","SI HAY"),"")</f>
        <v/>
      </c>
    </row>
    <row r="16767" spans="12:13" ht="18" customHeight="1" x14ac:dyDescent="0.25">
      <c r="L16767" s="516"/>
      <c r="M16767" s="410" t="str">
        <f>IFERROR(IF($A16768=VLOOKUP($A16768,AGOTADOS!$A$3:$H$4997,1,FALSE),"AGOTADO","SI HAY"),"")</f>
        <v/>
      </c>
    </row>
    <row r="16768" spans="12:13" ht="18" customHeight="1" x14ac:dyDescent="0.25">
      <c r="L16768" s="516"/>
      <c r="M16768" s="410" t="str">
        <f>IFERROR(IF($A16769=VLOOKUP($A16769,AGOTADOS!$A$3:$H$4997,1,FALSE),"AGOTADO","SI HAY"),"")</f>
        <v/>
      </c>
    </row>
    <row r="16769" spans="12:13" ht="18" customHeight="1" x14ac:dyDescent="0.25">
      <c r="L16769" s="516"/>
      <c r="M16769" s="410" t="str">
        <f>IFERROR(IF($A16770=VLOOKUP($A16770,AGOTADOS!$A$3:$H$4997,1,FALSE),"AGOTADO","SI HAY"),"")</f>
        <v/>
      </c>
    </row>
    <row r="16770" spans="12:13" ht="18" customHeight="1" x14ac:dyDescent="0.25">
      <c r="L16770" s="516"/>
      <c r="M16770" s="410" t="str">
        <f>IFERROR(IF($A16771=VLOOKUP($A16771,AGOTADOS!$A$3:$H$4997,1,FALSE),"AGOTADO","SI HAY"),"")</f>
        <v/>
      </c>
    </row>
    <row r="16771" spans="12:13" ht="18" customHeight="1" x14ac:dyDescent="0.25">
      <c r="L16771" s="516"/>
      <c r="M16771" s="410" t="str">
        <f>IFERROR(IF($A16772=VLOOKUP($A16772,AGOTADOS!$A$3:$H$4997,1,FALSE),"AGOTADO","SI HAY"),"")</f>
        <v/>
      </c>
    </row>
    <row r="16772" spans="12:13" ht="18" customHeight="1" x14ac:dyDescent="0.25">
      <c r="L16772" s="516"/>
      <c r="M16772" s="410" t="str">
        <f>IFERROR(IF($A16773=VLOOKUP($A16773,AGOTADOS!$A$3:$H$4997,1,FALSE),"AGOTADO","SI HAY"),"")</f>
        <v/>
      </c>
    </row>
    <row r="16773" spans="12:13" ht="18" customHeight="1" x14ac:dyDescent="0.25">
      <c r="L16773" s="516"/>
      <c r="M16773" s="410" t="str">
        <f>IFERROR(IF($A16774=VLOOKUP($A16774,AGOTADOS!$A$3:$H$4997,1,FALSE),"AGOTADO","SI HAY"),"")</f>
        <v/>
      </c>
    </row>
    <row r="16774" spans="12:13" ht="18" customHeight="1" x14ac:dyDescent="0.25">
      <c r="L16774" s="516"/>
      <c r="M16774" s="410" t="str">
        <f>IFERROR(IF($A16775=VLOOKUP($A16775,AGOTADOS!$A$3:$H$4997,1,FALSE),"AGOTADO","SI HAY"),"")</f>
        <v/>
      </c>
    </row>
    <row r="16775" spans="12:13" ht="18" customHeight="1" x14ac:dyDescent="0.25">
      <c r="L16775" s="516"/>
      <c r="M16775" s="410" t="str">
        <f>IFERROR(IF($A16776=VLOOKUP($A16776,AGOTADOS!$A$3:$H$4997,1,FALSE),"AGOTADO","SI HAY"),"")</f>
        <v/>
      </c>
    </row>
    <row r="16776" spans="12:13" ht="18" customHeight="1" x14ac:dyDescent="0.25">
      <c r="L16776" s="516"/>
      <c r="M16776" s="410" t="str">
        <f>IFERROR(IF($A16777=VLOOKUP($A16777,AGOTADOS!$A$3:$H$4997,1,FALSE),"AGOTADO","SI HAY"),"")</f>
        <v/>
      </c>
    </row>
    <row r="16777" spans="12:13" ht="18" customHeight="1" x14ac:dyDescent="0.25">
      <c r="L16777" s="516"/>
      <c r="M16777" s="410" t="str">
        <f>IFERROR(IF($A16778=VLOOKUP($A16778,AGOTADOS!$A$3:$H$4997,1,FALSE),"AGOTADO","SI HAY"),"")</f>
        <v/>
      </c>
    </row>
    <row r="16778" spans="12:13" ht="18" customHeight="1" x14ac:dyDescent="0.25">
      <c r="L16778" s="516"/>
      <c r="M16778" s="410" t="str">
        <f>IFERROR(IF($A16779=VLOOKUP($A16779,AGOTADOS!$A$3:$H$4997,1,FALSE),"AGOTADO","SI HAY"),"")</f>
        <v/>
      </c>
    </row>
    <row r="16779" spans="12:13" ht="18" customHeight="1" x14ac:dyDescent="0.25">
      <c r="L16779" s="516"/>
      <c r="M16779" s="410" t="str">
        <f>IFERROR(IF($A16780=VLOOKUP($A16780,AGOTADOS!$A$3:$H$4997,1,FALSE),"AGOTADO","SI HAY"),"")</f>
        <v/>
      </c>
    </row>
    <row r="16780" spans="12:13" ht="18" customHeight="1" x14ac:dyDescent="0.25">
      <c r="L16780" s="516"/>
      <c r="M16780" s="410" t="str">
        <f>IFERROR(IF($A16781=VLOOKUP($A16781,AGOTADOS!$A$3:$H$4997,1,FALSE),"AGOTADO","SI HAY"),"")</f>
        <v/>
      </c>
    </row>
    <row r="16781" spans="12:13" ht="18" customHeight="1" x14ac:dyDescent="0.25">
      <c r="L16781" s="516"/>
      <c r="M16781" s="410" t="str">
        <f>IFERROR(IF($A16782=VLOOKUP($A16782,AGOTADOS!$A$3:$H$4997,1,FALSE),"AGOTADO","SI HAY"),"")</f>
        <v/>
      </c>
    </row>
    <row r="16782" spans="12:13" ht="18" customHeight="1" x14ac:dyDescent="0.25">
      <c r="L16782" s="516"/>
      <c r="M16782" s="410" t="str">
        <f>IFERROR(IF($A16783=VLOOKUP($A16783,AGOTADOS!$A$3:$H$4997,1,FALSE),"AGOTADO","SI HAY"),"")</f>
        <v/>
      </c>
    </row>
    <row r="16783" spans="12:13" ht="18" customHeight="1" x14ac:dyDescent="0.25">
      <c r="L16783" s="516"/>
      <c r="M16783" s="410" t="str">
        <f>IFERROR(IF($A16784=VLOOKUP($A16784,AGOTADOS!$A$3:$H$4997,1,FALSE),"AGOTADO","SI HAY"),"")</f>
        <v/>
      </c>
    </row>
    <row r="16784" spans="12:13" ht="18" customHeight="1" x14ac:dyDescent="0.25">
      <c r="L16784" s="516"/>
      <c r="M16784" s="410" t="str">
        <f>IFERROR(IF($A16785=VLOOKUP($A16785,AGOTADOS!$A$3:$H$4997,1,FALSE),"AGOTADO","SI HAY"),"")</f>
        <v/>
      </c>
    </row>
    <row r="16785" spans="12:13" ht="18" customHeight="1" x14ac:dyDescent="0.25">
      <c r="L16785" s="516"/>
      <c r="M16785" s="410" t="str">
        <f>IFERROR(IF($A16786=VLOOKUP($A16786,AGOTADOS!$A$3:$H$4997,1,FALSE),"AGOTADO","SI HAY"),"")</f>
        <v/>
      </c>
    </row>
    <row r="16786" spans="12:13" ht="18" customHeight="1" x14ac:dyDescent="0.25">
      <c r="L16786" s="516"/>
      <c r="M16786" s="410" t="str">
        <f>IFERROR(IF($A16787=VLOOKUP($A16787,AGOTADOS!$A$3:$H$4997,1,FALSE),"AGOTADO","SI HAY"),"")</f>
        <v/>
      </c>
    </row>
    <row r="16787" spans="12:13" ht="18" customHeight="1" x14ac:dyDescent="0.25">
      <c r="L16787" s="516"/>
      <c r="M16787" s="410" t="str">
        <f>IFERROR(IF($A16788=VLOOKUP($A16788,AGOTADOS!$A$3:$H$4997,1,FALSE),"AGOTADO","SI HAY"),"")</f>
        <v/>
      </c>
    </row>
    <row r="16788" spans="12:13" ht="18" customHeight="1" x14ac:dyDescent="0.25">
      <c r="L16788" s="516"/>
      <c r="M16788" s="410" t="str">
        <f>IFERROR(IF($A16789=VLOOKUP($A16789,AGOTADOS!$A$3:$H$4997,1,FALSE),"AGOTADO","SI HAY"),"")</f>
        <v/>
      </c>
    </row>
    <row r="16789" spans="12:13" ht="18" customHeight="1" x14ac:dyDescent="0.25">
      <c r="L16789" s="516"/>
      <c r="M16789" s="410" t="str">
        <f>IFERROR(IF($A16790=VLOOKUP($A16790,AGOTADOS!$A$3:$H$4997,1,FALSE),"AGOTADO","SI HAY"),"")</f>
        <v/>
      </c>
    </row>
    <row r="16790" spans="12:13" ht="18" customHeight="1" x14ac:dyDescent="0.25">
      <c r="L16790" s="516"/>
      <c r="M16790" s="410" t="str">
        <f>IFERROR(IF($A16791=VLOOKUP($A16791,AGOTADOS!$A$3:$H$4997,1,FALSE),"AGOTADO","SI HAY"),"")</f>
        <v/>
      </c>
    </row>
    <row r="16791" spans="12:13" ht="18" customHeight="1" x14ac:dyDescent="0.25">
      <c r="L16791" s="516"/>
      <c r="M16791" s="410" t="str">
        <f>IFERROR(IF($A16792=VLOOKUP($A16792,AGOTADOS!$A$3:$H$4997,1,FALSE),"AGOTADO","SI HAY"),"")</f>
        <v/>
      </c>
    </row>
    <row r="16792" spans="12:13" ht="18" customHeight="1" x14ac:dyDescent="0.25">
      <c r="L16792" s="516"/>
      <c r="M16792" s="410" t="str">
        <f>IFERROR(IF($A16793=VLOOKUP($A16793,AGOTADOS!$A$3:$H$4997,1,FALSE),"AGOTADO","SI HAY"),"")</f>
        <v/>
      </c>
    </row>
    <row r="16793" spans="12:13" ht="18" customHeight="1" x14ac:dyDescent="0.25">
      <c r="L16793" s="516"/>
      <c r="M16793" s="410" t="str">
        <f>IFERROR(IF($A16794=VLOOKUP($A16794,AGOTADOS!$A$3:$H$4997,1,FALSE),"AGOTADO","SI HAY"),"")</f>
        <v/>
      </c>
    </row>
    <row r="16794" spans="12:13" ht="18" customHeight="1" x14ac:dyDescent="0.25">
      <c r="L16794" s="516"/>
      <c r="M16794" s="410" t="str">
        <f>IFERROR(IF($A16795=VLOOKUP($A16795,AGOTADOS!$A$3:$H$4997,1,FALSE),"AGOTADO","SI HAY"),"")</f>
        <v/>
      </c>
    </row>
    <row r="16795" spans="12:13" ht="18" customHeight="1" x14ac:dyDescent="0.25">
      <c r="L16795" s="516"/>
      <c r="M16795" s="410" t="str">
        <f>IFERROR(IF($A16796=VLOOKUP($A16796,AGOTADOS!$A$3:$H$4997,1,FALSE),"AGOTADO","SI HAY"),"")</f>
        <v/>
      </c>
    </row>
    <row r="16796" spans="12:13" ht="18" customHeight="1" x14ac:dyDescent="0.25">
      <c r="L16796" s="516"/>
      <c r="M16796" s="410" t="str">
        <f>IFERROR(IF($A16797=VLOOKUP($A16797,AGOTADOS!$A$3:$H$4997,1,FALSE),"AGOTADO","SI HAY"),"")</f>
        <v/>
      </c>
    </row>
    <row r="16797" spans="12:13" ht="18" customHeight="1" x14ac:dyDescent="0.25">
      <c r="L16797" s="516"/>
      <c r="M16797" s="410" t="str">
        <f>IFERROR(IF($A16798=VLOOKUP($A16798,AGOTADOS!$A$3:$H$4997,1,FALSE),"AGOTADO","SI HAY"),"")</f>
        <v/>
      </c>
    </row>
    <row r="16798" spans="12:13" ht="18" customHeight="1" x14ac:dyDescent="0.25">
      <c r="L16798" s="516"/>
      <c r="M16798" s="410" t="str">
        <f>IFERROR(IF($A16799=VLOOKUP($A16799,AGOTADOS!$A$3:$H$4997,1,FALSE),"AGOTADO","SI HAY"),"")</f>
        <v/>
      </c>
    </row>
    <row r="16799" spans="12:13" ht="18" customHeight="1" x14ac:dyDescent="0.25">
      <c r="L16799" s="516"/>
      <c r="M16799" s="410" t="str">
        <f>IFERROR(IF($A16800=VLOOKUP($A16800,AGOTADOS!$A$3:$H$4997,1,FALSE),"AGOTADO","SI HAY"),"")</f>
        <v/>
      </c>
    </row>
    <row r="16800" spans="12:13" ht="18" customHeight="1" x14ac:dyDescent="0.25">
      <c r="L16800" s="516"/>
      <c r="M16800" s="410" t="str">
        <f>IFERROR(IF($A16801=VLOOKUP($A16801,AGOTADOS!$A$3:$H$4997,1,FALSE),"AGOTADO","SI HAY"),"")</f>
        <v/>
      </c>
    </row>
    <row r="16801" spans="12:13" ht="18" customHeight="1" x14ac:dyDescent="0.25">
      <c r="L16801" s="516"/>
      <c r="M16801" s="410" t="str">
        <f>IFERROR(IF($A16802=VLOOKUP($A16802,AGOTADOS!$A$3:$H$4997,1,FALSE),"AGOTADO","SI HAY"),"")</f>
        <v/>
      </c>
    </row>
    <row r="16802" spans="12:13" ht="18" customHeight="1" x14ac:dyDescent="0.25">
      <c r="L16802" s="516"/>
      <c r="M16802" s="410" t="str">
        <f>IFERROR(IF($A16803=VLOOKUP($A16803,AGOTADOS!$A$3:$H$4997,1,FALSE),"AGOTADO","SI HAY"),"")</f>
        <v/>
      </c>
    </row>
    <row r="16803" spans="12:13" ht="18" customHeight="1" x14ac:dyDescent="0.25">
      <c r="L16803" s="516"/>
      <c r="M16803" s="410" t="str">
        <f>IFERROR(IF($A16804=VLOOKUP($A16804,AGOTADOS!$A$3:$H$4997,1,FALSE),"AGOTADO","SI HAY"),"")</f>
        <v/>
      </c>
    </row>
    <row r="16804" spans="12:13" ht="18" customHeight="1" x14ac:dyDescent="0.25">
      <c r="L16804" s="516"/>
      <c r="M16804" s="410" t="str">
        <f>IFERROR(IF($A16805=VLOOKUP($A16805,AGOTADOS!$A$3:$H$4997,1,FALSE),"AGOTADO","SI HAY"),"")</f>
        <v/>
      </c>
    </row>
    <row r="16805" spans="12:13" ht="18" customHeight="1" x14ac:dyDescent="0.25">
      <c r="L16805" s="516"/>
      <c r="M16805" s="410" t="str">
        <f>IFERROR(IF($A16806=VLOOKUP($A16806,AGOTADOS!$A$3:$H$4997,1,FALSE),"AGOTADO","SI HAY"),"")</f>
        <v/>
      </c>
    </row>
    <row r="16806" spans="12:13" ht="18" customHeight="1" x14ac:dyDescent="0.25">
      <c r="L16806" s="516"/>
      <c r="M16806" s="410" t="str">
        <f>IFERROR(IF($A16807=VLOOKUP($A16807,AGOTADOS!$A$3:$H$4997,1,FALSE),"AGOTADO","SI HAY"),"")</f>
        <v/>
      </c>
    </row>
    <row r="16807" spans="12:13" ht="18" customHeight="1" x14ac:dyDescent="0.25">
      <c r="L16807" s="516"/>
      <c r="M16807" s="410" t="str">
        <f>IFERROR(IF($A16808=VLOOKUP($A16808,AGOTADOS!$A$3:$H$4997,1,FALSE),"AGOTADO","SI HAY"),"")</f>
        <v/>
      </c>
    </row>
    <row r="16808" spans="12:13" ht="18" customHeight="1" x14ac:dyDescent="0.25">
      <c r="L16808" s="516"/>
      <c r="M16808" s="410" t="str">
        <f>IFERROR(IF($A16809=VLOOKUP($A16809,AGOTADOS!$A$3:$H$4997,1,FALSE),"AGOTADO","SI HAY"),"")</f>
        <v/>
      </c>
    </row>
    <row r="16809" spans="12:13" ht="18" customHeight="1" x14ac:dyDescent="0.25">
      <c r="L16809" s="516"/>
      <c r="M16809" s="410" t="str">
        <f>IFERROR(IF($A16810=VLOOKUP($A16810,AGOTADOS!$A$3:$H$4997,1,FALSE),"AGOTADO","SI HAY"),"")</f>
        <v/>
      </c>
    </row>
    <row r="16810" spans="12:13" ht="18" customHeight="1" x14ac:dyDescent="0.25">
      <c r="L16810" s="516"/>
      <c r="M16810" s="410" t="str">
        <f>IFERROR(IF($A16811=VLOOKUP($A16811,AGOTADOS!$A$3:$H$4997,1,FALSE),"AGOTADO","SI HAY"),"")</f>
        <v/>
      </c>
    </row>
    <row r="16811" spans="12:13" ht="18" customHeight="1" x14ac:dyDescent="0.25">
      <c r="L16811" s="516"/>
      <c r="M16811" s="410" t="str">
        <f>IFERROR(IF($A16812=VLOOKUP($A16812,AGOTADOS!$A$3:$H$4997,1,FALSE),"AGOTADO","SI HAY"),"")</f>
        <v/>
      </c>
    </row>
    <row r="16812" spans="12:13" ht="18" customHeight="1" x14ac:dyDescent="0.25">
      <c r="L16812" s="516"/>
      <c r="M16812" s="410" t="str">
        <f>IFERROR(IF($A16813=VLOOKUP($A16813,AGOTADOS!$A$3:$H$4997,1,FALSE),"AGOTADO","SI HAY"),"")</f>
        <v/>
      </c>
    </row>
    <row r="16813" spans="12:13" ht="18" customHeight="1" x14ac:dyDescent="0.25">
      <c r="L16813" s="516"/>
      <c r="M16813" s="410" t="str">
        <f>IFERROR(IF($A16814=VLOOKUP($A16814,AGOTADOS!$A$3:$H$4997,1,FALSE),"AGOTADO","SI HAY"),"")</f>
        <v/>
      </c>
    </row>
    <row r="16814" spans="12:13" ht="18" customHeight="1" x14ac:dyDescent="0.25">
      <c r="L16814" s="516"/>
      <c r="M16814" s="410" t="str">
        <f>IFERROR(IF($A16815=VLOOKUP($A16815,AGOTADOS!$A$3:$H$4997,1,FALSE),"AGOTADO","SI HAY"),"")</f>
        <v/>
      </c>
    </row>
    <row r="16815" spans="12:13" ht="18" customHeight="1" x14ac:dyDescent="0.25">
      <c r="L16815" s="516"/>
      <c r="M16815" s="410" t="str">
        <f>IFERROR(IF($A16816=VLOOKUP($A16816,AGOTADOS!$A$3:$H$4997,1,FALSE),"AGOTADO","SI HAY"),"")</f>
        <v/>
      </c>
    </row>
    <row r="16816" spans="12:13" ht="18" customHeight="1" x14ac:dyDescent="0.25">
      <c r="L16816" s="516"/>
      <c r="M16816" s="410" t="str">
        <f>IFERROR(IF($A16817=VLOOKUP($A16817,AGOTADOS!$A$3:$H$4997,1,FALSE),"AGOTADO","SI HAY"),"")</f>
        <v/>
      </c>
    </row>
    <row r="16817" spans="12:13" ht="18" customHeight="1" x14ac:dyDescent="0.25">
      <c r="L16817" s="516"/>
      <c r="M16817" s="410" t="str">
        <f>IFERROR(IF($A16818=VLOOKUP($A16818,AGOTADOS!$A$3:$H$4997,1,FALSE),"AGOTADO","SI HAY"),"")</f>
        <v/>
      </c>
    </row>
    <row r="16818" spans="12:13" ht="18" customHeight="1" x14ac:dyDescent="0.25">
      <c r="L16818" s="516"/>
      <c r="M16818" s="410" t="str">
        <f>IFERROR(IF($A16819=VLOOKUP($A16819,AGOTADOS!$A$3:$H$4997,1,FALSE),"AGOTADO","SI HAY"),"")</f>
        <v/>
      </c>
    </row>
    <row r="16819" spans="12:13" ht="18" customHeight="1" x14ac:dyDescent="0.25">
      <c r="L16819" s="516"/>
      <c r="M16819" s="410" t="str">
        <f>IFERROR(IF($A16820=VLOOKUP($A16820,AGOTADOS!$A$3:$H$4997,1,FALSE),"AGOTADO","SI HAY"),"")</f>
        <v/>
      </c>
    </row>
    <row r="16820" spans="12:13" ht="18" customHeight="1" x14ac:dyDescent="0.25">
      <c r="L16820" s="516"/>
      <c r="M16820" s="410" t="str">
        <f>IFERROR(IF($A16821=VLOOKUP($A16821,AGOTADOS!$A$3:$H$4997,1,FALSE),"AGOTADO","SI HAY"),"")</f>
        <v/>
      </c>
    </row>
    <row r="16821" spans="12:13" ht="18" customHeight="1" x14ac:dyDescent="0.25">
      <c r="L16821" s="516"/>
      <c r="M16821" s="410" t="str">
        <f>IFERROR(IF($A16822=VLOOKUP($A16822,AGOTADOS!$A$3:$H$4997,1,FALSE),"AGOTADO","SI HAY"),"")</f>
        <v/>
      </c>
    </row>
    <row r="16822" spans="12:13" ht="18" customHeight="1" x14ac:dyDescent="0.25">
      <c r="L16822" s="516"/>
      <c r="M16822" s="410" t="str">
        <f>IFERROR(IF($A16823=VLOOKUP($A16823,AGOTADOS!$A$3:$H$4997,1,FALSE),"AGOTADO","SI HAY"),"")</f>
        <v/>
      </c>
    </row>
    <row r="16823" spans="12:13" ht="18" customHeight="1" x14ac:dyDescent="0.25">
      <c r="L16823" s="516"/>
      <c r="M16823" s="410" t="str">
        <f>IFERROR(IF($A16824=VLOOKUP($A16824,AGOTADOS!$A$3:$H$4997,1,FALSE),"AGOTADO","SI HAY"),"")</f>
        <v/>
      </c>
    </row>
    <row r="16824" spans="12:13" ht="18" customHeight="1" x14ac:dyDescent="0.25">
      <c r="L16824" s="516"/>
      <c r="M16824" s="410" t="str">
        <f>IFERROR(IF($A16825=VLOOKUP($A16825,AGOTADOS!$A$3:$H$4997,1,FALSE),"AGOTADO","SI HAY"),"")</f>
        <v/>
      </c>
    </row>
    <row r="16825" spans="12:13" ht="18" customHeight="1" x14ac:dyDescent="0.25">
      <c r="L16825" s="516"/>
      <c r="M16825" s="410" t="str">
        <f>IFERROR(IF($A16826=VLOOKUP($A16826,AGOTADOS!$A$3:$H$4997,1,FALSE),"AGOTADO","SI HAY"),"")</f>
        <v/>
      </c>
    </row>
    <row r="16826" spans="12:13" ht="18" customHeight="1" x14ac:dyDescent="0.25">
      <c r="L16826" s="516"/>
      <c r="M16826" s="410" t="str">
        <f>IFERROR(IF($A16827=VLOOKUP($A16827,AGOTADOS!$A$3:$H$4997,1,FALSE),"AGOTADO","SI HAY"),"")</f>
        <v/>
      </c>
    </row>
    <row r="16827" spans="12:13" ht="18" customHeight="1" x14ac:dyDescent="0.25">
      <c r="L16827" s="516"/>
      <c r="M16827" s="410" t="str">
        <f>IFERROR(IF($A16828=VLOOKUP($A16828,AGOTADOS!$A$3:$H$4997,1,FALSE),"AGOTADO","SI HAY"),"")</f>
        <v/>
      </c>
    </row>
    <row r="16828" spans="12:13" ht="18" customHeight="1" x14ac:dyDescent="0.25">
      <c r="L16828" s="516"/>
      <c r="M16828" s="410" t="str">
        <f>IFERROR(IF($A16829=VLOOKUP($A16829,AGOTADOS!$A$3:$H$4997,1,FALSE),"AGOTADO","SI HAY"),"")</f>
        <v/>
      </c>
    </row>
    <row r="16829" spans="12:13" ht="18" customHeight="1" x14ac:dyDescent="0.25">
      <c r="L16829" s="516"/>
      <c r="M16829" s="410" t="str">
        <f>IFERROR(IF($A16830=VLOOKUP($A16830,AGOTADOS!$A$3:$H$4997,1,FALSE),"AGOTADO","SI HAY"),"")</f>
        <v/>
      </c>
    </row>
    <row r="16830" spans="12:13" ht="18" customHeight="1" x14ac:dyDescent="0.25">
      <c r="L16830" s="516"/>
      <c r="M16830" s="410" t="str">
        <f>IFERROR(IF($A16831=VLOOKUP($A16831,AGOTADOS!$A$3:$H$4997,1,FALSE),"AGOTADO","SI HAY"),"")</f>
        <v/>
      </c>
    </row>
    <row r="16831" spans="12:13" ht="18" customHeight="1" x14ac:dyDescent="0.25">
      <c r="L16831" s="516"/>
      <c r="M16831" s="410" t="str">
        <f>IFERROR(IF($A16832=VLOOKUP($A16832,AGOTADOS!$A$3:$H$4997,1,FALSE),"AGOTADO","SI HAY"),"")</f>
        <v/>
      </c>
    </row>
    <row r="16832" spans="12:13" ht="18" customHeight="1" x14ac:dyDescent="0.25">
      <c r="L16832" s="516"/>
      <c r="M16832" s="410" t="str">
        <f>IFERROR(IF($A16833=VLOOKUP($A16833,AGOTADOS!$A$3:$H$4997,1,FALSE),"AGOTADO","SI HAY"),"")</f>
        <v/>
      </c>
    </row>
    <row r="16833" spans="12:13" ht="18" customHeight="1" x14ac:dyDescent="0.25">
      <c r="L16833" s="516"/>
      <c r="M16833" s="410" t="str">
        <f>IFERROR(IF($A16834=VLOOKUP($A16834,AGOTADOS!$A$3:$H$4997,1,FALSE),"AGOTADO","SI HAY"),"")</f>
        <v/>
      </c>
    </row>
    <row r="16834" spans="12:13" ht="18" customHeight="1" x14ac:dyDescent="0.25">
      <c r="L16834" s="516"/>
      <c r="M16834" s="410" t="str">
        <f>IFERROR(IF($A16835=VLOOKUP($A16835,AGOTADOS!$A$3:$H$4997,1,FALSE),"AGOTADO","SI HAY"),"")</f>
        <v/>
      </c>
    </row>
    <row r="16835" spans="12:13" ht="18" customHeight="1" x14ac:dyDescent="0.25">
      <c r="L16835" s="516"/>
      <c r="M16835" s="410" t="str">
        <f>IFERROR(IF($A16836=VLOOKUP($A16836,AGOTADOS!$A$3:$H$4997,1,FALSE),"AGOTADO","SI HAY"),"")</f>
        <v/>
      </c>
    </row>
    <row r="16836" spans="12:13" ht="18" customHeight="1" x14ac:dyDescent="0.25">
      <c r="L16836" s="516"/>
      <c r="M16836" s="410" t="str">
        <f>IFERROR(IF($A16837=VLOOKUP($A16837,AGOTADOS!$A$3:$H$4997,1,FALSE),"AGOTADO","SI HAY"),"")</f>
        <v/>
      </c>
    </row>
    <row r="16837" spans="12:13" ht="18" customHeight="1" x14ac:dyDescent="0.25">
      <c r="L16837" s="516"/>
      <c r="M16837" s="410" t="str">
        <f>IFERROR(IF($A16838=VLOOKUP($A16838,AGOTADOS!$A$3:$H$4997,1,FALSE),"AGOTADO","SI HAY"),"")</f>
        <v/>
      </c>
    </row>
    <row r="16838" spans="12:13" ht="18" customHeight="1" x14ac:dyDescent="0.25">
      <c r="L16838" s="516"/>
      <c r="M16838" s="410" t="str">
        <f>IFERROR(IF($A16839=VLOOKUP($A16839,AGOTADOS!$A$3:$H$4997,1,FALSE),"AGOTADO","SI HAY"),"")</f>
        <v/>
      </c>
    </row>
    <row r="16839" spans="12:13" ht="18" customHeight="1" x14ac:dyDescent="0.25">
      <c r="L16839" s="516"/>
      <c r="M16839" s="410" t="str">
        <f>IFERROR(IF($A16840=VLOOKUP($A16840,AGOTADOS!$A$3:$H$4997,1,FALSE),"AGOTADO","SI HAY"),"")</f>
        <v/>
      </c>
    </row>
    <row r="16840" spans="12:13" ht="18" customHeight="1" x14ac:dyDescent="0.25">
      <c r="L16840" s="516"/>
      <c r="M16840" s="410" t="str">
        <f>IFERROR(IF($A16841=VLOOKUP($A16841,AGOTADOS!$A$3:$H$4997,1,FALSE),"AGOTADO","SI HAY"),"")</f>
        <v/>
      </c>
    </row>
    <row r="16841" spans="12:13" ht="18" customHeight="1" x14ac:dyDescent="0.25">
      <c r="L16841" s="516"/>
      <c r="M16841" s="410" t="str">
        <f>IFERROR(IF($A16842=VLOOKUP($A16842,AGOTADOS!$A$3:$H$4997,1,FALSE),"AGOTADO","SI HAY"),"")</f>
        <v/>
      </c>
    </row>
    <row r="16842" spans="12:13" ht="18" customHeight="1" x14ac:dyDescent="0.25">
      <c r="L16842" s="516"/>
      <c r="M16842" s="410" t="str">
        <f>IFERROR(IF($A16843=VLOOKUP($A16843,AGOTADOS!$A$3:$H$4997,1,FALSE),"AGOTADO","SI HAY"),"")</f>
        <v/>
      </c>
    </row>
    <row r="16843" spans="12:13" ht="18" customHeight="1" x14ac:dyDescent="0.25">
      <c r="L16843" s="516"/>
      <c r="M16843" s="410" t="str">
        <f>IFERROR(IF($A16844=VLOOKUP($A16844,AGOTADOS!$A$3:$H$4997,1,FALSE),"AGOTADO","SI HAY"),"")</f>
        <v/>
      </c>
    </row>
    <row r="16844" spans="12:13" ht="18" customHeight="1" x14ac:dyDescent="0.25">
      <c r="L16844" s="516"/>
      <c r="M16844" s="410" t="str">
        <f>IFERROR(IF($A16845=VLOOKUP($A16845,AGOTADOS!$A$3:$H$4997,1,FALSE),"AGOTADO","SI HAY"),"")</f>
        <v/>
      </c>
    </row>
    <row r="16845" spans="12:13" ht="18" customHeight="1" x14ac:dyDescent="0.25">
      <c r="L16845" s="516"/>
      <c r="M16845" s="410" t="str">
        <f>IFERROR(IF($A16846=VLOOKUP($A16846,AGOTADOS!$A$3:$H$4997,1,FALSE),"AGOTADO","SI HAY"),"")</f>
        <v/>
      </c>
    </row>
    <row r="16846" spans="12:13" ht="18" customHeight="1" x14ac:dyDescent="0.25">
      <c r="L16846" s="516"/>
      <c r="M16846" s="410" t="str">
        <f>IFERROR(IF($A16847=VLOOKUP($A16847,AGOTADOS!$A$3:$H$4997,1,FALSE),"AGOTADO","SI HAY"),"")</f>
        <v/>
      </c>
    </row>
    <row r="16847" spans="12:13" ht="18" customHeight="1" x14ac:dyDescent="0.25">
      <c r="L16847" s="516"/>
      <c r="M16847" s="410" t="str">
        <f>IFERROR(IF($A16848=VLOOKUP($A16848,AGOTADOS!$A$3:$H$4997,1,FALSE),"AGOTADO","SI HAY"),"")</f>
        <v/>
      </c>
    </row>
    <row r="16848" spans="12:13" ht="18" customHeight="1" x14ac:dyDescent="0.25">
      <c r="L16848" s="516"/>
      <c r="M16848" s="410" t="str">
        <f>IFERROR(IF($A16849=VLOOKUP($A16849,AGOTADOS!$A$3:$H$4997,1,FALSE),"AGOTADO","SI HAY"),"")</f>
        <v/>
      </c>
    </row>
    <row r="16849" spans="12:13" ht="18" customHeight="1" x14ac:dyDescent="0.25">
      <c r="L16849" s="516"/>
      <c r="M16849" s="410" t="str">
        <f>IFERROR(IF($A16850=VLOOKUP($A16850,AGOTADOS!$A$3:$H$4997,1,FALSE),"AGOTADO","SI HAY"),"")</f>
        <v/>
      </c>
    </row>
    <row r="16850" spans="12:13" ht="18" customHeight="1" x14ac:dyDescent="0.25">
      <c r="L16850" s="516"/>
      <c r="M16850" s="410" t="str">
        <f>IFERROR(IF($A16851=VLOOKUP($A16851,AGOTADOS!$A$3:$H$4997,1,FALSE),"AGOTADO","SI HAY"),"")</f>
        <v/>
      </c>
    </row>
    <row r="16851" spans="12:13" ht="18" customHeight="1" x14ac:dyDescent="0.25">
      <c r="L16851" s="516"/>
      <c r="M16851" s="410" t="str">
        <f>IFERROR(IF($A16852=VLOOKUP($A16852,AGOTADOS!$A$3:$H$4997,1,FALSE),"AGOTADO","SI HAY"),"")</f>
        <v/>
      </c>
    </row>
    <row r="16852" spans="12:13" ht="18" customHeight="1" x14ac:dyDescent="0.25">
      <c r="L16852" s="516"/>
      <c r="M16852" s="410" t="str">
        <f>IFERROR(IF($A16853=VLOOKUP($A16853,AGOTADOS!$A$3:$H$4997,1,FALSE),"AGOTADO","SI HAY"),"")</f>
        <v/>
      </c>
    </row>
    <row r="16853" spans="12:13" ht="18" customHeight="1" x14ac:dyDescent="0.25">
      <c r="L16853" s="516"/>
      <c r="M16853" s="410" t="str">
        <f>IFERROR(IF($A16854=VLOOKUP($A16854,AGOTADOS!$A$3:$H$4997,1,FALSE),"AGOTADO","SI HAY"),"")</f>
        <v/>
      </c>
    </row>
    <row r="16854" spans="12:13" ht="18" customHeight="1" x14ac:dyDescent="0.25">
      <c r="L16854" s="516"/>
      <c r="M16854" s="410" t="str">
        <f>IFERROR(IF($A16855=VLOOKUP($A16855,AGOTADOS!$A$3:$H$4997,1,FALSE),"AGOTADO","SI HAY"),"")</f>
        <v/>
      </c>
    </row>
    <row r="16855" spans="12:13" ht="18" customHeight="1" x14ac:dyDescent="0.25">
      <c r="L16855" s="516"/>
      <c r="M16855" s="410" t="str">
        <f>IFERROR(IF($A16856=VLOOKUP($A16856,AGOTADOS!$A$3:$H$4997,1,FALSE),"AGOTADO","SI HAY"),"")</f>
        <v/>
      </c>
    </row>
    <row r="16856" spans="12:13" ht="18" customHeight="1" x14ac:dyDescent="0.25">
      <c r="L16856" s="516"/>
      <c r="M16856" s="410" t="str">
        <f>IFERROR(IF($A16857=VLOOKUP($A16857,AGOTADOS!$A$3:$H$4997,1,FALSE),"AGOTADO","SI HAY"),"")</f>
        <v/>
      </c>
    </row>
    <row r="16857" spans="12:13" ht="18" customHeight="1" x14ac:dyDescent="0.25">
      <c r="L16857" s="516"/>
      <c r="M16857" s="410" t="str">
        <f>IFERROR(IF($A16858=VLOOKUP($A16858,AGOTADOS!$A$3:$H$4997,1,FALSE),"AGOTADO","SI HAY"),"")</f>
        <v/>
      </c>
    </row>
    <row r="16858" spans="12:13" ht="18" customHeight="1" x14ac:dyDescent="0.25">
      <c r="L16858" s="516"/>
      <c r="M16858" s="410" t="str">
        <f>IFERROR(IF($A16859=VLOOKUP($A16859,AGOTADOS!$A$3:$H$4997,1,FALSE),"AGOTADO","SI HAY"),"")</f>
        <v/>
      </c>
    </row>
    <row r="16859" spans="12:13" ht="18" customHeight="1" x14ac:dyDescent="0.25">
      <c r="L16859" s="516"/>
      <c r="M16859" s="410" t="str">
        <f>IFERROR(IF($A16860=VLOOKUP($A16860,AGOTADOS!$A$3:$H$4997,1,FALSE),"AGOTADO","SI HAY"),"")</f>
        <v/>
      </c>
    </row>
    <row r="16860" spans="12:13" ht="18" customHeight="1" x14ac:dyDescent="0.25">
      <c r="L16860" s="516"/>
      <c r="M16860" s="410" t="str">
        <f>IFERROR(IF($A16861=VLOOKUP($A16861,AGOTADOS!$A$3:$H$4997,1,FALSE),"AGOTADO","SI HAY"),"")</f>
        <v/>
      </c>
    </row>
    <row r="16861" spans="12:13" ht="18" customHeight="1" x14ac:dyDescent="0.25">
      <c r="L16861" s="516"/>
      <c r="M16861" s="410" t="str">
        <f>IFERROR(IF($A16862=VLOOKUP($A16862,AGOTADOS!$A$3:$H$4997,1,FALSE),"AGOTADO","SI HAY"),"")</f>
        <v/>
      </c>
    </row>
    <row r="16862" spans="12:13" ht="18" customHeight="1" x14ac:dyDescent="0.25">
      <c r="L16862" s="516"/>
      <c r="M16862" s="410" t="str">
        <f>IFERROR(IF($A16863=VLOOKUP($A16863,AGOTADOS!$A$3:$H$4997,1,FALSE),"AGOTADO","SI HAY"),"")</f>
        <v/>
      </c>
    </row>
    <row r="16863" spans="12:13" ht="18" customHeight="1" x14ac:dyDescent="0.25">
      <c r="L16863" s="516"/>
      <c r="M16863" s="410" t="str">
        <f>IFERROR(IF($A16864=VLOOKUP($A16864,AGOTADOS!$A$3:$H$4997,1,FALSE),"AGOTADO","SI HAY"),"")</f>
        <v/>
      </c>
    </row>
    <row r="16864" spans="12:13" ht="18" customHeight="1" x14ac:dyDescent="0.25">
      <c r="L16864" s="516"/>
      <c r="M16864" s="410" t="str">
        <f>IFERROR(IF($A16865=VLOOKUP($A16865,AGOTADOS!$A$3:$H$4997,1,FALSE),"AGOTADO","SI HAY"),"")</f>
        <v/>
      </c>
    </row>
    <row r="16865" spans="12:13" ht="18" customHeight="1" x14ac:dyDescent="0.25">
      <c r="L16865" s="516"/>
      <c r="M16865" s="410" t="str">
        <f>IFERROR(IF($A16866=VLOOKUP($A16866,AGOTADOS!$A$3:$H$4997,1,FALSE),"AGOTADO","SI HAY"),"")</f>
        <v/>
      </c>
    </row>
    <row r="16866" spans="12:13" ht="18" customHeight="1" x14ac:dyDescent="0.25">
      <c r="L16866" s="516"/>
      <c r="M16866" s="410" t="str">
        <f>IFERROR(IF($A16867=VLOOKUP($A16867,AGOTADOS!$A$3:$H$4997,1,FALSE),"AGOTADO","SI HAY"),"")</f>
        <v/>
      </c>
    </row>
    <row r="16867" spans="12:13" ht="18" customHeight="1" x14ac:dyDescent="0.25">
      <c r="L16867" s="516"/>
      <c r="M16867" s="410" t="str">
        <f>IFERROR(IF($A16868=VLOOKUP($A16868,AGOTADOS!$A$3:$H$4997,1,FALSE),"AGOTADO","SI HAY"),"")</f>
        <v/>
      </c>
    </row>
    <row r="16868" spans="12:13" ht="18" customHeight="1" x14ac:dyDescent="0.25">
      <c r="L16868" s="516"/>
      <c r="M16868" s="410" t="str">
        <f>IFERROR(IF($A16869=VLOOKUP($A16869,AGOTADOS!$A$3:$H$4997,1,FALSE),"AGOTADO","SI HAY"),"")</f>
        <v/>
      </c>
    </row>
    <row r="16869" spans="12:13" ht="18" customHeight="1" x14ac:dyDescent="0.25">
      <c r="L16869" s="516"/>
      <c r="M16869" s="410" t="str">
        <f>IFERROR(IF($A16870=VLOOKUP($A16870,AGOTADOS!$A$3:$H$4997,1,FALSE),"AGOTADO","SI HAY"),"")</f>
        <v/>
      </c>
    </row>
    <row r="16870" spans="12:13" ht="18" customHeight="1" x14ac:dyDescent="0.25">
      <c r="L16870" s="516"/>
      <c r="M16870" s="410" t="str">
        <f>IFERROR(IF($A16871=VLOOKUP($A16871,AGOTADOS!$A$3:$H$4997,1,FALSE),"AGOTADO","SI HAY"),"")</f>
        <v/>
      </c>
    </row>
    <row r="16871" spans="12:13" ht="18" customHeight="1" x14ac:dyDescent="0.25">
      <c r="L16871" s="516"/>
      <c r="M16871" s="410" t="str">
        <f>IFERROR(IF($A16872=VLOOKUP($A16872,AGOTADOS!$A$3:$H$4997,1,FALSE),"AGOTADO","SI HAY"),"")</f>
        <v/>
      </c>
    </row>
    <row r="16872" spans="12:13" ht="18" customHeight="1" x14ac:dyDescent="0.25">
      <c r="L16872" s="516"/>
      <c r="M16872" s="410" t="str">
        <f>IFERROR(IF($A16873=VLOOKUP($A16873,AGOTADOS!$A$3:$H$4997,1,FALSE),"AGOTADO","SI HAY"),"")</f>
        <v/>
      </c>
    </row>
    <row r="16873" spans="12:13" ht="18" customHeight="1" x14ac:dyDescent="0.25">
      <c r="L16873" s="516"/>
      <c r="M16873" s="410" t="str">
        <f>IFERROR(IF($A16874=VLOOKUP($A16874,AGOTADOS!$A$3:$H$4997,1,FALSE),"AGOTADO","SI HAY"),"")</f>
        <v/>
      </c>
    </row>
    <row r="16874" spans="12:13" ht="18" customHeight="1" x14ac:dyDescent="0.25">
      <c r="L16874" s="516"/>
      <c r="M16874" s="410" t="str">
        <f>IFERROR(IF($A16875=VLOOKUP($A16875,AGOTADOS!$A$3:$H$4997,1,FALSE),"AGOTADO","SI HAY"),"")</f>
        <v/>
      </c>
    </row>
    <row r="16875" spans="12:13" ht="18" customHeight="1" x14ac:dyDescent="0.25">
      <c r="L16875" s="516"/>
      <c r="M16875" s="410" t="str">
        <f>IFERROR(IF($A16876=VLOOKUP($A16876,AGOTADOS!$A$3:$H$4997,1,FALSE),"AGOTADO","SI HAY"),"")</f>
        <v/>
      </c>
    </row>
    <row r="16876" spans="12:13" ht="18" customHeight="1" x14ac:dyDescent="0.25">
      <c r="L16876" s="516"/>
      <c r="M16876" s="410" t="str">
        <f>IFERROR(IF($A16877=VLOOKUP($A16877,AGOTADOS!$A$3:$H$4997,1,FALSE),"AGOTADO","SI HAY"),"")</f>
        <v/>
      </c>
    </row>
    <row r="16877" spans="12:13" ht="18" customHeight="1" x14ac:dyDescent="0.25">
      <c r="L16877" s="516"/>
      <c r="M16877" s="410" t="str">
        <f>IFERROR(IF($A16878=VLOOKUP($A16878,AGOTADOS!$A$3:$H$4997,1,FALSE),"AGOTADO","SI HAY"),"")</f>
        <v/>
      </c>
    </row>
    <row r="16878" spans="12:13" ht="18" customHeight="1" x14ac:dyDescent="0.25">
      <c r="L16878" s="516"/>
      <c r="M16878" s="410" t="str">
        <f>IFERROR(IF($A16879=VLOOKUP($A16879,AGOTADOS!$A$3:$H$4997,1,FALSE),"AGOTADO","SI HAY"),"")</f>
        <v/>
      </c>
    </row>
    <row r="16879" spans="12:13" ht="18" customHeight="1" x14ac:dyDescent="0.25">
      <c r="L16879" s="516"/>
      <c r="M16879" s="410" t="str">
        <f>IFERROR(IF($A16880=VLOOKUP($A16880,AGOTADOS!$A$3:$H$4997,1,FALSE),"AGOTADO","SI HAY"),"")</f>
        <v/>
      </c>
    </row>
    <row r="16880" spans="12:13" ht="18" customHeight="1" x14ac:dyDescent="0.25">
      <c r="L16880" s="516"/>
      <c r="M16880" s="410" t="str">
        <f>IFERROR(IF($A16881=VLOOKUP($A16881,AGOTADOS!$A$3:$H$4997,1,FALSE),"AGOTADO","SI HAY"),"")</f>
        <v/>
      </c>
    </row>
    <row r="16881" spans="12:13" ht="18" customHeight="1" x14ac:dyDescent="0.25">
      <c r="L16881" s="516"/>
      <c r="M16881" s="410" t="str">
        <f>IFERROR(IF($A16882=VLOOKUP($A16882,AGOTADOS!$A$3:$H$4997,1,FALSE),"AGOTADO","SI HAY"),"")</f>
        <v/>
      </c>
    </row>
    <row r="16882" spans="12:13" ht="18" customHeight="1" x14ac:dyDescent="0.25">
      <c r="L16882" s="516"/>
      <c r="M16882" s="410" t="str">
        <f>IFERROR(IF($A16883=VLOOKUP($A16883,AGOTADOS!$A$3:$H$4997,1,FALSE),"AGOTADO","SI HAY"),"")</f>
        <v/>
      </c>
    </row>
    <row r="16883" spans="12:13" ht="18" customHeight="1" x14ac:dyDescent="0.25">
      <c r="L16883" s="516"/>
      <c r="M16883" s="410" t="str">
        <f>IFERROR(IF($A16884=VLOOKUP($A16884,AGOTADOS!$A$3:$H$4997,1,FALSE),"AGOTADO","SI HAY"),"")</f>
        <v/>
      </c>
    </row>
    <row r="16884" spans="12:13" ht="18" customHeight="1" x14ac:dyDescent="0.25">
      <c r="L16884" s="516"/>
      <c r="M16884" s="410" t="str">
        <f>IFERROR(IF($A16885=VLOOKUP($A16885,AGOTADOS!$A$3:$H$4997,1,FALSE),"AGOTADO","SI HAY"),"")</f>
        <v/>
      </c>
    </row>
    <row r="16885" spans="12:13" ht="18" customHeight="1" x14ac:dyDescent="0.25">
      <c r="L16885" s="516"/>
      <c r="M16885" s="410" t="str">
        <f>IFERROR(IF($A16886=VLOOKUP($A16886,AGOTADOS!$A$3:$H$4997,1,FALSE),"AGOTADO","SI HAY"),"")</f>
        <v/>
      </c>
    </row>
    <row r="16886" spans="12:13" ht="18" customHeight="1" x14ac:dyDescent="0.25">
      <c r="L16886" s="516"/>
      <c r="M16886" s="410" t="str">
        <f>IFERROR(IF($A16887=VLOOKUP($A16887,AGOTADOS!$A$3:$H$4997,1,FALSE),"AGOTADO","SI HAY"),"")</f>
        <v/>
      </c>
    </row>
    <row r="16887" spans="12:13" ht="18" customHeight="1" x14ac:dyDescent="0.25">
      <c r="L16887" s="516"/>
      <c r="M16887" s="410" t="str">
        <f>IFERROR(IF($A16888=VLOOKUP($A16888,AGOTADOS!$A$3:$H$4997,1,FALSE),"AGOTADO","SI HAY"),"")</f>
        <v/>
      </c>
    </row>
    <row r="16888" spans="12:13" ht="18" customHeight="1" x14ac:dyDescent="0.25">
      <c r="L16888" s="516"/>
      <c r="M16888" s="410" t="str">
        <f>IFERROR(IF($A16889=VLOOKUP($A16889,AGOTADOS!$A$3:$H$4997,1,FALSE),"AGOTADO","SI HAY"),"")</f>
        <v/>
      </c>
    </row>
    <row r="16889" spans="12:13" ht="18" customHeight="1" x14ac:dyDescent="0.25">
      <c r="L16889" s="516"/>
      <c r="M16889" s="410" t="str">
        <f>IFERROR(IF($A16890=VLOOKUP($A16890,AGOTADOS!$A$3:$H$4997,1,FALSE),"AGOTADO","SI HAY"),"")</f>
        <v/>
      </c>
    </row>
    <row r="16890" spans="12:13" ht="18" customHeight="1" x14ac:dyDescent="0.25">
      <c r="L16890" s="516"/>
      <c r="M16890" s="410" t="str">
        <f>IFERROR(IF($A16891=VLOOKUP($A16891,AGOTADOS!$A$3:$H$4997,1,FALSE),"AGOTADO","SI HAY"),"")</f>
        <v/>
      </c>
    </row>
    <row r="16891" spans="12:13" ht="18" customHeight="1" x14ac:dyDescent="0.25">
      <c r="L16891" s="516"/>
      <c r="M16891" s="410" t="str">
        <f>IFERROR(IF($A16892=VLOOKUP($A16892,AGOTADOS!$A$3:$H$4997,1,FALSE),"AGOTADO","SI HAY"),"")</f>
        <v/>
      </c>
    </row>
    <row r="16892" spans="12:13" ht="18" customHeight="1" x14ac:dyDescent="0.25">
      <c r="L16892" s="516"/>
      <c r="M16892" s="410" t="str">
        <f>IFERROR(IF($A16893=VLOOKUP($A16893,AGOTADOS!$A$3:$H$4997,1,FALSE),"AGOTADO","SI HAY"),"")</f>
        <v/>
      </c>
    </row>
    <row r="16893" spans="12:13" ht="18" customHeight="1" x14ac:dyDescent="0.25">
      <c r="L16893" s="516"/>
      <c r="M16893" s="410" t="str">
        <f>IFERROR(IF($A16894=VLOOKUP($A16894,AGOTADOS!$A$3:$H$4997,1,FALSE),"AGOTADO","SI HAY"),"")</f>
        <v/>
      </c>
    </row>
    <row r="16894" spans="12:13" ht="18" customHeight="1" x14ac:dyDescent="0.25">
      <c r="L16894" s="516"/>
      <c r="M16894" s="410" t="str">
        <f>IFERROR(IF($A16895=VLOOKUP($A16895,AGOTADOS!$A$3:$H$4997,1,FALSE),"AGOTADO","SI HAY"),"")</f>
        <v/>
      </c>
    </row>
    <row r="16895" spans="12:13" ht="18" customHeight="1" x14ac:dyDescent="0.25">
      <c r="L16895" s="516"/>
      <c r="M16895" s="410" t="str">
        <f>IFERROR(IF($A16896=VLOOKUP($A16896,AGOTADOS!$A$3:$H$4997,1,FALSE),"AGOTADO","SI HAY"),"")</f>
        <v/>
      </c>
    </row>
    <row r="16896" spans="12:13" ht="18" customHeight="1" x14ac:dyDescent="0.25">
      <c r="L16896" s="516"/>
      <c r="M16896" s="410" t="str">
        <f>IFERROR(IF($A16897=VLOOKUP($A16897,AGOTADOS!$A$3:$H$4997,1,FALSE),"AGOTADO","SI HAY"),"")</f>
        <v/>
      </c>
    </row>
    <row r="16897" spans="12:13" ht="18" customHeight="1" x14ac:dyDescent="0.25">
      <c r="L16897" s="516"/>
      <c r="M16897" s="410" t="str">
        <f>IFERROR(IF($A16898=VLOOKUP($A16898,AGOTADOS!$A$3:$H$4997,1,FALSE),"AGOTADO","SI HAY"),"")</f>
        <v/>
      </c>
    </row>
    <row r="16898" spans="12:13" ht="18" customHeight="1" x14ac:dyDescent="0.25">
      <c r="L16898" s="516"/>
      <c r="M16898" s="410" t="str">
        <f>IFERROR(IF($A16899=VLOOKUP($A16899,AGOTADOS!$A$3:$H$4997,1,FALSE),"AGOTADO","SI HAY"),"")</f>
        <v/>
      </c>
    </row>
    <row r="16899" spans="12:13" ht="18" customHeight="1" x14ac:dyDescent="0.25">
      <c r="L16899" s="516"/>
      <c r="M16899" s="410" t="str">
        <f>IFERROR(IF($A16900=VLOOKUP($A16900,AGOTADOS!$A$3:$H$4997,1,FALSE),"AGOTADO","SI HAY"),"")</f>
        <v/>
      </c>
    </row>
    <row r="16900" spans="12:13" ht="18" customHeight="1" x14ac:dyDescent="0.25">
      <c r="L16900" s="516"/>
      <c r="M16900" s="410" t="str">
        <f>IFERROR(IF($A16901=VLOOKUP($A16901,AGOTADOS!$A$3:$H$4997,1,FALSE),"AGOTADO","SI HAY"),"")</f>
        <v/>
      </c>
    </row>
    <row r="16901" spans="12:13" ht="18" customHeight="1" x14ac:dyDescent="0.25">
      <c r="L16901" s="516"/>
      <c r="M16901" s="410" t="str">
        <f>IFERROR(IF($A16902=VLOOKUP($A16902,AGOTADOS!$A$3:$H$4997,1,FALSE),"AGOTADO","SI HAY"),"")</f>
        <v/>
      </c>
    </row>
    <row r="16902" spans="12:13" ht="18" customHeight="1" x14ac:dyDescent="0.25">
      <c r="L16902" s="516"/>
      <c r="M16902" s="410" t="str">
        <f>IFERROR(IF($A16903=VLOOKUP($A16903,AGOTADOS!$A$3:$H$4997,1,FALSE),"AGOTADO","SI HAY"),"")</f>
        <v/>
      </c>
    </row>
    <row r="16903" spans="12:13" ht="18" customHeight="1" x14ac:dyDescent="0.25">
      <c r="L16903" s="516"/>
      <c r="M16903" s="410" t="str">
        <f>IFERROR(IF($A16904=VLOOKUP($A16904,AGOTADOS!$A$3:$H$4997,1,FALSE),"AGOTADO","SI HAY"),"")</f>
        <v/>
      </c>
    </row>
    <row r="16904" spans="12:13" ht="18" customHeight="1" x14ac:dyDescent="0.25">
      <c r="L16904" s="516"/>
      <c r="M16904" s="410" t="str">
        <f>IFERROR(IF($A16905=VLOOKUP($A16905,AGOTADOS!$A$3:$H$4997,1,FALSE),"AGOTADO","SI HAY"),"")</f>
        <v/>
      </c>
    </row>
    <row r="16905" spans="12:13" ht="18" customHeight="1" x14ac:dyDescent="0.25">
      <c r="L16905" s="516"/>
      <c r="M16905" s="410" t="str">
        <f>IFERROR(IF($A16906=VLOOKUP($A16906,AGOTADOS!$A$3:$H$4997,1,FALSE),"AGOTADO","SI HAY"),"")</f>
        <v/>
      </c>
    </row>
    <row r="16906" spans="12:13" ht="18" customHeight="1" x14ac:dyDescent="0.25">
      <c r="L16906" s="516"/>
      <c r="M16906" s="410" t="str">
        <f>IFERROR(IF($A16907=VLOOKUP($A16907,AGOTADOS!$A$3:$H$4997,1,FALSE),"AGOTADO","SI HAY"),"")</f>
        <v/>
      </c>
    </row>
    <row r="16907" spans="12:13" ht="18" customHeight="1" x14ac:dyDescent="0.25">
      <c r="L16907" s="516"/>
      <c r="M16907" s="410" t="str">
        <f>IFERROR(IF($A16908=VLOOKUP($A16908,AGOTADOS!$A$3:$H$4997,1,FALSE),"AGOTADO","SI HAY"),"")</f>
        <v/>
      </c>
    </row>
    <row r="16908" spans="12:13" ht="18" customHeight="1" x14ac:dyDescent="0.25">
      <c r="L16908" s="516"/>
      <c r="M16908" s="410" t="str">
        <f>IFERROR(IF($A16909=VLOOKUP($A16909,AGOTADOS!$A$3:$H$4997,1,FALSE),"AGOTADO","SI HAY"),"")</f>
        <v/>
      </c>
    </row>
    <row r="16909" spans="12:13" ht="18" customHeight="1" x14ac:dyDescent="0.25">
      <c r="L16909" s="516"/>
      <c r="M16909" s="410" t="str">
        <f>IFERROR(IF($A16910=VLOOKUP($A16910,AGOTADOS!$A$3:$H$4997,1,FALSE),"AGOTADO","SI HAY"),"")</f>
        <v/>
      </c>
    </row>
    <row r="16910" spans="12:13" ht="18" customHeight="1" x14ac:dyDescent="0.25">
      <c r="L16910" s="516"/>
      <c r="M16910" s="410" t="str">
        <f>IFERROR(IF($A16911=VLOOKUP($A16911,AGOTADOS!$A$3:$H$4997,1,FALSE),"AGOTADO","SI HAY"),"")</f>
        <v/>
      </c>
    </row>
    <row r="16911" spans="12:13" ht="18" customHeight="1" x14ac:dyDescent="0.25">
      <c r="L16911" s="516"/>
      <c r="M16911" s="410" t="str">
        <f>IFERROR(IF($A16912=VLOOKUP($A16912,AGOTADOS!$A$3:$H$4997,1,FALSE),"AGOTADO","SI HAY"),"")</f>
        <v/>
      </c>
    </row>
    <row r="16912" spans="12:13" ht="18" customHeight="1" x14ac:dyDescent="0.25">
      <c r="L16912" s="516"/>
      <c r="M16912" s="410" t="str">
        <f>IFERROR(IF($A16913=VLOOKUP($A16913,AGOTADOS!$A$3:$H$4997,1,FALSE),"AGOTADO","SI HAY"),"")</f>
        <v/>
      </c>
    </row>
    <row r="16913" spans="12:13" ht="18" customHeight="1" x14ac:dyDescent="0.25">
      <c r="L16913" s="516"/>
      <c r="M16913" s="410" t="str">
        <f>IFERROR(IF($A16914=VLOOKUP($A16914,AGOTADOS!$A$3:$H$4997,1,FALSE),"AGOTADO","SI HAY"),"")</f>
        <v/>
      </c>
    </row>
    <row r="16914" spans="12:13" ht="18" customHeight="1" x14ac:dyDescent="0.25">
      <c r="L16914" s="516"/>
      <c r="M16914" s="410" t="str">
        <f>IFERROR(IF($A16915=VLOOKUP($A16915,AGOTADOS!$A$3:$H$4997,1,FALSE),"AGOTADO","SI HAY"),"")</f>
        <v/>
      </c>
    </row>
    <row r="16915" spans="12:13" ht="18" customHeight="1" x14ac:dyDescent="0.25">
      <c r="L16915" s="516"/>
      <c r="M16915" s="410" t="str">
        <f>IFERROR(IF($A16916=VLOOKUP($A16916,AGOTADOS!$A$3:$H$4997,1,FALSE),"AGOTADO","SI HAY"),"")</f>
        <v/>
      </c>
    </row>
    <row r="16916" spans="12:13" ht="18" customHeight="1" x14ac:dyDescent="0.25">
      <c r="L16916" s="516"/>
      <c r="M16916" s="410" t="str">
        <f>IFERROR(IF($A16917=VLOOKUP($A16917,AGOTADOS!$A$3:$H$4997,1,FALSE),"AGOTADO","SI HAY"),"")</f>
        <v/>
      </c>
    </row>
    <row r="16917" spans="12:13" ht="18" customHeight="1" x14ac:dyDescent="0.25">
      <c r="L16917" s="516"/>
      <c r="M16917" s="410" t="str">
        <f>IFERROR(IF($A16918=VLOOKUP($A16918,AGOTADOS!$A$3:$H$4997,1,FALSE),"AGOTADO","SI HAY"),"")</f>
        <v/>
      </c>
    </row>
    <row r="16918" spans="12:13" ht="18" customHeight="1" x14ac:dyDescent="0.25">
      <c r="L16918" s="516"/>
      <c r="M16918" s="410" t="str">
        <f>IFERROR(IF($A16919=VLOOKUP($A16919,AGOTADOS!$A$3:$H$4997,1,FALSE),"AGOTADO","SI HAY"),"")</f>
        <v/>
      </c>
    </row>
    <row r="16919" spans="12:13" ht="18" customHeight="1" x14ac:dyDescent="0.25">
      <c r="L16919" s="516"/>
      <c r="M16919" s="410" t="str">
        <f>IFERROR(IF($A16920=VLOOKUP($A16920,AGOTADOS!$A$3:$H$4997,1,FALSE),"AGOTADO","SI HAY"),"")</f>
        <v/>
      </c>
    </row>
    <row r="16920" spans="12:13" ht="18" customHeight="1" x14ac:dyDescent="0.25">
      <c r="L16920" s="516"/>
      <c r="M16920" s="410" t="str">
        <f>IFERROR(IF($A16921=VLOOKUP($A16921,AGOTADOS!$A$3:$H$4997,1,FALSE),"AGOTADO","SI HAY"),"")</f>
        <v/>
      </c>
    </row>
    <row r="16921" spans="12:13" ht="18" customHeight="1" x14ac:dyDescent="0.25">
      <c r="L16921" s="516"/>
      <c r="M16921" s="410" t="str">
        <f>IFERROR(IF($A16922=VLOOKUP($A16922,AGOTADOS!$A$3:$H$4997,1,FALSE),"AGOTADO","SI HAY"),"")</f>
        <v/>
      </c>
    </row>
    <row r="16922" spans="12:13" ht="18" customHeight="1" x14ac:dyDescent="0.25">
      <c r="L16922" s="516"/>
      <c r="M16922" s="410" t="str">
        <f>IFERROR(IF($A16923=VLOOKUP($A16923,AGOTADOS!$A$3:$H$4997,1,FALSE),"AGOTADO","SI HAY"),"")</f>
        <v/>
      </c>
    </row>
    <row r="16923" spans="12:13" ht="18" customHeight="1" x14ac:dyDescent="0.25">
      <c r="L16923" s="516"/>
      <c r="M16923" s="410" t="str">
        <f>IFERROR(IF($A16924=VLOOKUP($A16924,AGOTADOS!$A$3:$H$4997,1,FALSE),"AGOTADO","SI HAY"),"")</f>
        <v/>
      </c>
    </row>
    <row r="16924" spans="12:13" ht="18" customHeight="1" x14ac:dyDescent="0.25">
      <c r="L16924" s="516"/>
      <c r="M16924" s="410" t="str">
        <f>IFERROR(IF($A16925=VLOOKUP($A16925,AGOTADOS!$A$3:$H$4997,1,FALSE),"AGOTADO","SI HAY"),"")</f>
        <v/>
      </c>
    </row>
    <row r="16925" spans="12:13" ht="18" customHeight="1" x14ac:dyDescent="0.25">
      <c r="L16925" s="516"/>
      <c r="M16925" s="410" t="str">
        <f>IFERROR(IF($A16926=VLOOKUP($A16926,AGOTADOS!$A$3:$H$4997,1,FALSE),"AGOTADO","SI HAY"),"")</f>
        <v/>
      </c>
    </row>
    <row r="16926" spans="12:13" ht="18" customHeight="1" x14ac:dyDescent="0.25">
      <c r="L16926" s="516"/>
      <c r="M16926" s="410" t="str">
        <f>IFERROR(IF($A16927=VLOOKUP($A16927,AGOTADOS!$A$3:$H$4997,1,FALSE),"AGOTADO","SI HAY"),"")</f>
        <v/>
      </c>
    </row>
    <row r="16927" spans="12:13" ht="18" customHeight="1" x14ac:dyDescent="0.25">
      <c r="L16927" s="516"/>
      <c r="M16927" s="410" t="str">
        <f>IFERROR(IF($A16928=VLOOKUP($A16928,AGOTADOS!$A$3:$H$4997,1,FALSE),"AGOTADO","SI HAY"),"")</f>
        <v/>
      </c>
    </row>
    <row r="16928" spans="12:13" ht="18" customHeight="1" x14ac:dyDescent="0.25">
      <c r="L16928" s="516"/>
      <c r="M16928" s="410" t="str">
        <f>IFERROR(IF($A16929=VLOOKUP($A16929,AGOTADOS!$A$3:$H$4997,1,FALSE),"AGOTADO","SI HAY"),"")</f>
        <v/>
      </c>
    </row>
    <row r="16929" spans="12:13" ht="18" customHeight="1" x14ac:dyDescent="0.25">
      <c r="L16929" s="516"/>
      <c r="M16929" s="410" t="str">
        <f>IFERROR(IF($A16930=VLOOKUP($A16930,AGOTADOS!$A$3:$H$4997,1,FALSE),"AGOTADO","SI HAY"),"")</f>
        <v/>
      </c>
    </row>
    <row r="16930" spans="12:13" ht="18" customHeight="1" x14ac:dyDescent="0.25">
      <c r="L16930" s="516"/>
      <c r="M16930" s="410" t="str">
        <f>IFERROR(IF($A16931=VLOOKUP($A16931,AGOTADOS!$A$3:$H$4997,1,FALSE),"AGOTADO","SI HAY"),"")</f>
        <v/>
      </c>
    </row>
    <row r="16931" spans="12:13" ht="18" customHeight="1" x14ac:dyDescent="0.25">
      <c r="L16931" s="516"/>
      <c r="M16931" s="410" t="str">
        <f>IFERROR(IF($A16932=VLOOKUP($A16932,AGOTADOS!$A$3:$H$4997,1,FALSE),"AGOTADO","SI HAY"),"")</f>
        <v/>
      </c>
    </row>
    <row r="16932" spans="12:13" ht="18" customHeight="1" x14ac:dyDescent="0.25">
      <c r="L16932" s="516"/>
      <c r="M16932" s="410" t="str">
        <f>IFERROR(IF($A16933=VLOOKUP($A16933,AGOTADOS!$A$3:$H$4997,1,FALSE),"AGOTADO","SI HAY"),"")</f>
        <v/>
      </c>
    </row>
    <row r="16933" spans="12:13" ht="18" customHeight="1" x14ac:dyDescent="0.25">
      <c r="L16933" s="516"/>
      <c r="M16933" s="410" t="str">
        <f>IFERROR(IF($A16934=VLOOKUP($A16934,AGOTADOS!$A$3:$H$4997,1,FALSE),"AGOTADO","SI HAY"),"")</f>
        <v/>
      </c>
    </row>
    <row r="16934" spans="12:13" ht="18" customHeight="1" x14ac:dyDescent="0.25">
      <c r="L16934" s="516"/>
      <c r="M16934" s="410" t="str">
        <f>IFERROR(IF($A16935=VLOOKUP($A16935,AGOTADOS!$A$3:$H$4997,1,FALSE),"AGOTADO","SI HAY"),"")</f>
        <v/>
      </c>
    </row>
    <row r="16935" spans="12:13" ht="18" customHeight="1" x14ac:dyDescent="0.25">
      <c r="L16935" s="516"/>
      <c r="M16935" s="410" t="str">
        <f>IFERROR(IF($A16936=VLOOKUP($A16936,AGOTADOS!$A$3:$H$4997,1,FALSE),"AGOTADO","SI HAY"),"")</f>
        <v/>
      </c>
    </row>
    <row r="16936" spans="12:13" ht="18" customHeight="1" x14ac:dyDescent="0.25">
      <c r="L16936" s="516"/>
      <c r="M16936" s="410" t="str">
        <f>IFERROR(IF($A16937=VLOOKUP($A16937,AGOTADOS!$A$3:$H$4997,1,FALSE),"AGOTADO","SI HAY"),"")</f>
        <v/>
      </c>
    </row>
    <row r="16937" spans="12:13" ht="18" customHeight="1" x14ac:dyDescent="0.25">
      <c r="L16937" s="516"/>
      <c r="M16937" s="410" t="str">
        <f>IFERROR(IF($A16938=VLOOKUP($A16938,AGOTADOS!$A$3:$H$4997,1,FALSE),"AGOTADO","SI HAY"),"")</f>
        <v/>
      </c>
    </row>
    <row r="16938" spans="12:13" ht="18" customHeight="1" x14ac:dyDescent="0.25">
      <c r="L16938" s="516"/>
      <c r="M16938" s="410" t="str">
        <f>IFERROR(IF($A16939=VLOOKUP($A16939,AGOTADOS!$A$3:$H$4997,1,FALSE),"AGOTADO","SI HAY"),"")</f>
        <v/>
      </c>
    </row>
    <row r="16939" spans="12:13" ht="18" customHeight="1" x14ac:dyDescent="0.25">
      <c r="L16939" s="516"/>
      <c r="M16939" s="410" t="str">
        <f>IFERROR(IF($A16940=VLOOKUP($A16940,AGOTADOS!$A$3:$H$4997,1,FALSE),"AGOTADO","SI HAY"),"")</f>
        <v/>
      </c>
    </row>
    <row r="16940" spans="12:13" ht="18" customHeight="1" x14ac:dyDescent="0.25">
      <c r="L16940" s="516"/>
      <c r="M16940" s="410" t="str">
        <f>IFERROR(IF($A16941=VLOOKUP($A16941,AGOTADOS!$A$3:$H$4997,1,FALSE),"AGOTADO","SI HAY"),"")</f>
        <v/>
      </c>
    </row>
    <row r="16941" spans="12:13" ht="18" customHeight="1" x14ac:dyDescent="0.25">
      <c r="L16941" s="516"/>
      <c r="M16941" s="410" t="str">
        <f>IFERROR(IF($A16942=VLOOKUP($A16942,AGOTADOS!$A$3:$H$4997,1,FALSE),"AGOTADO","SI HAY"),"")</f>
        <v/>
      </c>
    </row>
    <row r="16942" spans="12:13" ht="18" customHeight="1" x14ac:dyDescent="0.25">
      <c r="L16942" s="516"/>
      <c r="M16942" s="410" t="str">
        <f>IFERROR(IF($A16943=VLOOKUP($A16943,AGOTADOS!$A$3:$H$4997,1,FALSE),"AGOTADO","SI HAY"),"")</f>
        <v/>
      </c>
    </row>
    <row r="16943" spans="12:13" ht="18" customHeight="1" x14ac:dyDescent="0.25">
      <c r="L16943" s="516"/>
      <c r="M16943" s="410" t="str">
        <f>IFERROR(IF($A16944=VLOOKUP($A16944,AGOTADOS!$A$3:$H$4997,1,FALSE),"AGOTADO","SI HAY"),"")</f>
        <v/>
      </c>
    </row>
    <row r="16944" spans="12:13" ht="18" customHeight="1" x14ac:dyDescent="0.25">
      <c r="L16944" s="516"/>
      <c r="M16944" s="410" t="str">
        <f>IFERROR(IF($A16945=VLOOKUP($A16945,AGOTADOS!$A$3:$H$4997,1,FALSE),"AGOTADO","SI HAY"),"")</f>
        <v/>
      </c>
    </row>
    <row r="16945" spans="12:13" ht="18" customHeight="1" x14ac:dyDescent="0.25">
      <c r="L16945" s="516"/>
      <c r="M16945" s="410" t="str">
        <f>IFERROR(IF($A16946=VLOOKUP($A16946,AGOTADOS!$A$3:$H$4997,1,FALSE),"AGOTADO","SI HAY"),"")</f>
        <v/>
      </c>
    </row>
    <row r="16946" spans="12:13" ht="18" customHeight="1" x14ac:dyDescent="0.25">
      <c r="L16946" s="516"/>
      <c r="M16946" s="410" t="str">
        <f>IFERROR(IF($A16947=VLOOKUP($A16947,AGOTADOS!$A$3:$H$4997,1,FALSE),"AGOTADO","SI HAY"),"")</f>
        <v/>
      </c>
    </row>
    <row r="16947" spans="12:13" ht="18" customHeight="1" x14ac:dyDescent="0.25">
      <c r="L16947" s="516"/>
      <c r="M16947" s="410" t="str">
        <f>IFERROR(IF($A16948=VLOOKUP($A16948,AGOTADOS!$A$3:$H$4997,1,FALSE),"AGOTADO","SI HAY"),"")</f>
        <v/>
      </c>
    </row>
    <row r="16948" spans="12:13" ht="18" customHeight="1" x14ac:dyDescent="0.25">
      <c r="L16948" s="516"/>
      <c r="M16948" s="410" t="str">
        <f>IFERROR(IF($A16949=VLOOKUP($A16949,AGOTADOS!$A$3:$H$4997,1,FALSE),"AGOTADO","SI HAY"),"")</f>
        <v/>
      </c>
    </row>
    <row r="16949" spans="12:13" ht="18" customHeight="1" x14ac:dyDescent="0.25">
      <c r="L16949" s="516"/>
      <c r="M16949" s="410" t="str">
        <f>IFERROR(IF($A16950=VLOOKUP($A16950,AGOTADOS!$A$3:$H$4997,1,FALSE),"AGOTADO","SI HAY"),"")</f>
        <v/>
      </c>
    </row>
    <row r="16950" spans="12:13" ht="18" customHeight="1" x14ac:dyDescent="0.25">
      <c r="L16950" s="516"/>
      <c r="M16950" s="410" t="str">
        <f>IFERROR(IF($A16951=VLOOKUP($A16951,AGOTADOS!$A$3:$H$4997,1,FALSE),"AGOTADO","SI HAY"),"")</f>
        <v/>
      </c>
    </row>
    <row r="16951" spans="12:13" ht="18" customHeight="1" x14ac:dyDescent="0.25">
      <c r="L16951" s="516"/>
      <c r="M16951" s="410" t="str">
        <f>IFERROR(IF($A16952=VLOOKUP($A16952,AGOTADOS!$A$3:$H$4997,1,FALSE),"AGOTADO","SI HAY"),"")</f>
        <v/>
      </c>
    </row>
    <row r="16952" spans="12:13" ht="18" customHeight="1" x14ac:dyDescent="0.25">
      <c r="L16952" s="516"/>
      <c r="M16952" s="410" t="str">
        <f>IFERROR(IF($A16953=VLOOKUP($A16953,AGOTADOS!$A$3:$H$4997,1,FALSE),"AGOTADO","SI HAY"),"")</f>
        <v/>
      </c>
    </row>
    <row r="16953" spans="12:13" ht="18" customHeight="1" x14ac:dyDescent="0.25">
      <c r="L16953" s="516"/>
      <c r="M16953" s="410" t="str">
        <f>IFERROR(IF($A16954=VLOOKUP($A16954,AGOTADOS!$A$3:$H$4997,1,FALSE),"AGOTADO","SI HAY"),"")</f>
        <v/>
      </c>
    </row>
    <row r="16954" spans="12:13" ht="18" customHeight="1" x14ac:dyDescent="0.25">
      <c r="L16954" s="516"/>
      <c r="M16954" s="410" t="str">
        <f>IFERROR(IF($A16955=VLOOKUP($A16955,AGOTADOS!$A$3:$H$4997,1,FALSE),"AGOTADO","SI HAY"),"")</f>
        <v/>
      </c>
    </row>
    <row r="16955" spans="12:13" ht="18" customHeight="1" x14ac:dyDescent="0.25">
      <c r="L16955" s="516"/>
      <c r="M16955" s="410" t="str">
        <f>IFERROR(IF($A16956=VLOOKUP($A16956,AGOTADOS!$A$3:$H$4997,1,FALSE),"AGOTADO","SI HAY"),"")</f>
        <v/>
      </c>
    </row>
    <row r="16956" spans="12:13" ht="18" customHeight="1" x14ac:dyDescent="0.25">
      <c r="L16956" s="516"/>
      <c r="M16956" s="410" t="str">
        <f>IFERROR(IF($A16957=VLOOKUP($A16957,AGOTADOS!$A$3:$H$4997,1,FALSE),"AGOTADO","SI HAY"),"")</f>
        <v/>
      </c>
    </row>
    <row r="16957" spans="12:13" ht="18" customHeight="1" x14ac:dyDescent="0.25">
      <c r="L16957" s="516"/>
      <c r="M16957" s="410" t="str">
        <f>IFERROR(IF($A16958=VLOOKUP($A16958,AGOTADOS!$A$3:$H$4997,1,FALSE),"AGOTADO","SI HAY"),"")</f>
        <v/>
      </c>
    </row>
    <row r="16958" spans="12:13" ht="18" customHeight="1" x14ac:dyDescent="0.25">
      <c r="L16958" s="516"/>
      <c r="M16958" s="410" t="str">
        <f>IFERROR(IF($A16959=VLOOKUP($A16959,AGOTADOS!$A$3:$H$4997,1,FALSE),"AGOTADO","SI HAY"),"")</f>
        <v/>
      </c>
    </row>
    <row r="16959" spans="12:13" ht="18" customHeight="1" x14ac:dyDescent="0.25">
      <c r="L16959" s="516"/>
      <c r="M16959" s="410" t="str">
        <f>IFERROR(IF($A16960=VLOOKUP($A16960,AGOTADOS!$A$3:$H$4997,1,FALSE),"AGOTADO","SI HAY"),"")</f>
        <v/>
      </c>
    </row>
    <row r="16960" spans="12:13" ht="18" customHeight="1" x14ac:dyDescent="0.25">
      <c r="L16960" s="516"/>
      <c r="M16960" s="410" t="str">
        <f>IFERROR(IF($A16961=VLOOKUP($A16961,AGOTADOS!$A$3:$H$4997,1,FALSE),"AGOTADO","SI HAY"),"")</f>
        <v/>
      </c>
    </row>
    <row r="16961" spans="12:13" ht="18" customHeight="1" x14ac:dyDescent="0.25">
      <c r="L16961" s="516"/>
      <c r="M16961" s="410" t="str">
        <f>IFERROR(IF($A16962=VLOOKUP($A16962,AGOTADOS!$A$3:$H$4997,1,FALSE),"AGOTADO","SI HAY"),"")</f>
        <v/>
      </c>
    </row>
    <row r="16962" spans="12:13" ht="18" customHeight="1" x14ac:dyDescent="0.25">
      <c r="L16962" s="516"/>
      <c r="M16962" s="410" t="str">
        <f>IFERROR(IF($A16963=VLOOKUP($A16963,AGOTADOS!$A$3:$H$4997,1,FALSE),"AGOTADO","SI HAY"),"")</f>
        <v/>
      </c>
    </row>
    <row r="16963" spans="12:13" ht="18" customHeight="1" x14ac:dyDescent="0.25">
      <c r="L16963" s="516"/>
      <c r="M16963" s="410" t="str">
        <f>IFERROR(IF($A16964=VLOOKUP($A16964,AGOTADOS!$A$3:$H$4997,1,FALSE),"AGOTADO","SI HAY"),"")</f>
        <v/>
      </c>
    </row>
    <row r="16964" spans="12:13" ht="18" customHeight="1" x14ac:dyDescent="0.25">
      <c r="L16964" s="516"/>
      <c r="M16964" s="410" t="str">
        <f>IFERROR(IF($A16965=VLOOKUP($A16965,AGOTADOS!$A$3:$H$4997,1,FALSE),"AGOTADO","SI HAY"),"")</f>
        <v/>
      </c>
    </row>
    <row r="16965" spans="12:13" ht="18" customHeight="1" x14ac:dyDescent="0.25">
      <c r="L16965" s="516"/>
      <c r="M16965" s="410" t="str">
        <f>IFERROR(IF($A16966=VLOOKUP($A16966,AGOTADOS!$A$3:$H$4997,1,FALSE),"AGOTADO","SI HAY"),"")</f>
        <v/>
      </c>
    </row>
    <row r="16966" spans="12:13" ht="18" customHeight="1" x14ac:dyDescent="0.25">
      <c r="L16966" s="516"/>
      <c r="M16966" s="410" t="str">
        <f>IFERROR(IF($A16967=VLOOKUP($A16967,AGOTADOS!$A$3:$H$4997,1,FALSE),"AGOTADO","SI HAY"),"")</f>
        <v/>
      </c>
    </row>
    <row r="16967" spans="12:13" ht="18" customHeight="1" x14ac:dyDescent="0.25">
      <c r="L16967" s="516"/>
      <c r="M16967" s="410" t="str">
        <f>IFERROR(IF($A16968=VLOOKUP($A16968,AGOTADOS!$A$3:$H$4997,1,FALSE),"AGOTADO","SI HAY"),"")</f>
        <v/>
      </c>
    </row>
    <row r="16968" spans="12:13" ht="18" customHeight="1" x14ac:dyDescent="0.25">
      <c r="L16968" s="516"/>
      <c r="M16968" s="410" t="str">
        <f>IFERROR(IF($A16969=VLOOKUP($A16969,AGOTADOS!$A$3:$H$4997,1,FALSE),"AGOTADO","SI HAY"),"")</f>
        <v/>
      </c>
    </row>
    <row r="16969" spans="12:13" ht="18" customHeight="1" x14ac:dyDescent="0.25">
      <c r="L16969" s="516"/>
      <c r="M16969" s="410" t="str">
        <f>IFERROR(IF($A16970=VLOOKUP($A16970,AGOTADOS!$A$3:$H$4997,1,FALSE),"AGOTADO","SI HAY"),"")</f>
        <v/>
      </c>
    </row>
    <row r="16970" spans="12:13" ht="18" customHeight="1" x14ac:dyDescent="0.25">
      <c r="L16970" s="516"/>
      <c r="M16970" s="410" t="str">
        <f>IFERROR(IF($A16971=VLOOKUP($A16971,AGOTADOS!$A$3:$H$4997,1,FALSE),"AGOTADO","SI HAY"),"")</f>
        <v/>
      </c>
    </row>
    <row r="16971" spans="12:13" ht="18" customHeight="1" x14ac:dyDescent="0.25">
      <c r="L16971" s="516"/>
      <c r="M16971" s="410" t="str">
        <f>IFERROR(IF($A16972=VLOOKUP($A16972,AGOTADOS!$A$3:$H$4997,1,FALSE),"AGOTADO","SI HAY"),"")</f>
        <v/>
      </c>
    </row>
    <row r="16972" spans="12:13" ht="18" customHeight="1" x14ac:dyDescent="0.25">
      <c r="L16972" s="516"/>
      <c r="M16972" s="410" t="str">
        <f>IFERROR(IF($A16973=VLOOKUP($A16973,AGOTADOS!$A$3:$H$4997,1,FALSE),"AGOTADO","SI HAY"),"")</f>
        <v/>
      </c>
    </row>
    <row r="16973" spans="12:13" ht="18" customHeight="1" x14ac:dyDescent="0.25">
      <c r="L16973" s="516"/>
      <c r="M16973" s="410" t="str">
        <f>IFERROR(IF($A16974=VLOOKUP($A16974,AGOTADOS!$A$3:$H$4997,1,FALSE),"AGOTADO","SI HAY"),"")</f>
        <v/>
      </c>
    </row>
    <row r="16974" spans="12:13" ht="18" customHeight="1" x14ac:dyDescent="0.25">
      <c r="L16974" s="516"/>
      <c r="M16974" s="410" t="str">
        <f>IFERROR(IF($A16975=VLOOKUP($A16975,AGOTADOS!$A$3:$H$4997,1,FALSE),"AGOTADO","SI HAY"),"")</f>
        <v/>
      </c>
    </row>
    <row r="16975" spans="12:13" ht="18" customHeight="1" x14ac:dyDescent="0.25">
      <c r="L16975" s="516"/>
      <c r="M16975" s="410" t="str">
        <f>IFERROR(IF($A16976=VLOOKUP($A16976,AGOTADOS!$A$3:$H$4997,1,FALSE),"AGOTADO","SI HAY"),"")</f>
        <v/>
      </c>
    </row>
    <row r="16976" spans="12:13" ht="18" customHeight="1" x14ac:dyDescent="0.25">
      <c r="L16976" s="516"/>
      <c r="M16976" s="410" t="str">
        <f>IFERROR(IF($A16977=VLOOKUP($A16977,AGOTADOS!$A$3:$H$4997,1,FALSE),"AGOTADO","SI HAY"),"")</f>
        <v/>
      </c>
    </row>
    <row r="16977" spans="12:13" ht="18" customHeight="1" x14ac:dyDescent="0.25">
      <c r="L16977" s="516"/>
      <c r="M16977" s="410" t="str">
        <f>IFERROR(IF($A16978=VLOOKUP($A16978,AGOTADOS!$A$3:$H$4997,1,FALSE),"AGOTADO","SI HAY"),"")</f>
        <v/>
      </c>
    </row>
    <row r="16978" spans="12:13" ht="18" customHeight="1" x14ac:dyDescent="0.25">
      <c r="L16978" s="516"/>
      <c r="M16978" s="410" t="str">
        <f>IFERROR(IF($A16979=VLOOKUP($A16979,AGOTADOS!$A$3:$H$4997,1,FALSE),"AGOTADO","SI HAY"),"")</f>
        <v/>
      </c>
    </row>
    <row r="16979" spans="12:13" ht="18" customHeight="1" x14ac:dyDescent="0.25">
      <c r="L16979" s="516"/>
      <c r="M16979" s="410" t="str">
        <f>IFERROR(IF($A16980=VLOOKUP($A16980,AGOTADOS!$A$3:$H$4997,1,FALSE),"AGOTADO","SI HAY"),"")</f>
        <v/>
      </c>
    </row>
    <row r="16980" spans="12:13" ht="18" customHeight="1" x14ac:dyDescent="0.25">
      <c r="L16980" s="516"/>
      <c r="M16980" s="410" t="str">
        <f>IFERROR(IF($A16981=VLOOKUP($A16981,AGOTADOS!$A$3:$H$4997,1,FALSE),"AGOTADO","SI HAY"),"")</f>
        <v/>
      </c>
    </row>
    <row r="16981" spans="12:13" ht="18" customHeight="1" x14ac:dyDescent="0.25">
      <c r="L16981" s="516"/>
      <c r="M16981" s="410" t="str">
        <f>IFERROR(IF($A16982=VLOOKUP($A16982,AGOTADOS!$A$3:$H$4997,1,FALSE),"AGOTADO","SI HAY"),"")</f>
        <v/>
      </c>
    </row>
    <row r="16982" spans="12:13" ht="18" customHeight="1" x14ac:dyDescent="0.25">
      <c r="L16982" s="516"/>
      <c r="M16982" s="410" t="str">
        <f>IFERROR(IF($A16983=VLOOKUP($A16983,AGOTADOS!$A$3:$H$4997,1,FALSE),"AGOTADO","SI HAY"),"")</f>
        <v/>
      </c>
    </row>
    <row r="16983" spans="12:13" ht="18" customHeight="1" x14ac:dyDescent="0.25">
      <c r="L16983" s="516"/>
      <c r="M16983" s="410" t="str">
        <f>IFERROR(IF($A16984=VLOOKUP($A16984,AGOTADOS!$A$3:$H$4997,1,FALSE),"AGOTADO","SI HAY"),"")</f>
        <v/>
      </c>
    </row>
    <row r="16984" spans="12:13" ht="18" customHeight="1" x14ac:dyDescent="0.25">
      <c r="L16984" s="516"/>
      <c r="M16984" s="410" t="str">
        <f>IFERROR(IF($A16985=VLOOKUP($A16985,AGOTADOS!$A$3:$H$4997,1,FALSE),"AGOTADO","SI HAY"),"")</f>
        <v/>
      </c>
    </row>
    <row r="16985" spans="12:13" ht="18" customHeight="1" x14ac:dyDescent="0.25">
      <c r="L16985" s="516"/>
      <c r="M16985" s="410" t="str">
        <f>IFERROR(IF($A16986=VLOOKUP($A16986,AGOTADOS!$A$3:$H$4997,1,FALSE),"AGOTADO","SI HAY"),"")</f>
        <v/>
      </c>
    </row>
    <row r="16986" spans="12:13" ht="18" customHeight="1" x14ac:dyDescent="0.25">
      <c r="L16986" s="516"/>
      <c r="M16986" s="410" t="str">
        <f>IFERROR(IF($A16987=VLOOKUP($A16987,AGOTADOS!$A$3:$H$4997,1,FALSE),"AGOTADO","SI HAY"),"")</f>
        <v/>
      </c>
    </row>
    <row r="16987" spans="12:13" ht="18" customHeight="1" x14ac:dyDescent="0.25">
      <c r="L16987" s="516"/>
      <c r="M16987" s="410" t="str">
        <f>IFERROR(IF($A16988=VLOOKUP($A16988,AGOTADOS!$A$3:$H$4997,1,FALSE),"AGOTADO","SI HAY"),"")</f>
        <v/>
      </c>
    </row>
    <row r="16988" spans="12:13" ht="18" customHeight="1" x14ac:dyDescent="0.25">
      <c r="L16988" s="516"/>
      <c r="M16988" s="410" t="str">
        <f>IFERROR(IF($A16989=VLOOKUP($A16989,AGOTADOS!$A$3:$H$4997,1,FALSE),"AGOTADO","SI HAY"),"")</f>
        <v/>
      </c>
    </row>
    <row r="16989" spans="12:13" ht="18" customHeight="1" x14ac:dyDescent="0.25">
      <c r="L16989" s="516"/>
      <c r="M16989" s="410" t="str">
        <f>IFERROR(IF($A16990=VLOOKUP($A16990,AGOTADOS!$A$3:$H$4997,1,FALSE),"AGOTADO","SI HAY"),"")</f>
        <v/>
      </c>
    </row>
    <row r="16990" spans="12:13" ht="18" customHeight="1" x14ac:dyDescent="0.25">
      <c r="L16990" s="516"/>
      <c r="M16990" s="410" t="str">
        <f>IFERROR(IF($A16991=VLOOKUP($A16991,AGOTADOS!$A$3:$H$4997,1,FALSE),"AGOTADO","SI HAY"),"")</f>
        <v/>
      </c>
    </row>
    <row r="16991" spans="12:13" ht="18" customHeight="1" x14ac:dyDescent="0.25">
      <c r="L16991" s="516"/>
      <c r="M16991" s="410" t="str">
        <f>IFERROR(IF($A16992=VLOOKUP($A16992,AGOTADOS!$A$3:$H$4997,1,FALSE),"AGOTADO","SI HAY"),"")</f>
        <v/>
      </c>
    </row>
    <row r="16992" spans="12:13" ht="18" customHeight="1" x14ac:dyDescent="0.25">
      <c r="L16992" s="516"/>
      <c r="M16992" s="410" t="str">
        <f>IFERROR(IF($A16993=VLOOKUP($A16993,AGOTADOS!$A$3:$H$4997,1,FALSE),"AGOTADO","SI HAY"),"")</f>
        <v/>
      </c>
    </row>
    <row r="16993" spans="12:13" ht="18" customHeight="1" x14ac:dyDescent="0.25">
      <c r="L16993" s="516"/>
      <c r="M16993" s="410" t="str">
        <f>IFERROR(IF($A16994=VLOOKUP($A16994,AGOTADOS!$A$3:$H$4997,1,FALSE),"AGOTADO","SI HAY"),"")</f>
        <v/>
      </c>
    </row>
    <row r="16994" spans="12:13" ht="18" customHeight="1" x14ac:dyDescent="0.25">
      <c r="L16994" s="516"/>
      <c r="M16994" s="410" t="str">
        <f>IFERROR(IF($A16995=VLOOKUP($A16995,AGOTADOS!$A$3:$H$4997,1,FALSE),"AGOTADO","SI HAY"),"")</f>
        <v/>
      </c>
    </row>
    <row r="16995" spans="12:13" ht="18" customHeight="1" x14ac:dyDescent="0.25">
      <c r="L16995" s="516"/>
      <c r="M16995" s="410" t="str">
        <f>IFERROR(IF($A16996=VLOOKUP($A16996,AGOTADOS!$A$3:$H$4997,1,FALSE),"AGOTADO","SI HAY"),"")</f>
        <v/>
      </c>
    </row>
    <row r="16996" spans="12:13" ht="18" customHeight="1" x14ac:dyDescent="0.25">
      <c r="L16996" s="516"/>
      <c r="M16996" s="410" t="str">
        <f>IFERROR(IF($A16997=VLOOKUP($A16997,AGOTADOS!$A$3:$H$4997,1,FALSE),"AGOTADO","SI HAY"),"")</f>
        <v/>
      </c>
    </row>
    <row r="16997" spans="12:13" ht="18" customHeight="1" x14ac:dyDescent="0.25">
      <c r="L16997" s="516"/>
      <c r="M16997" s="410" t="str">
        <f>IFERROR(IF($A16998=VLOOKUP($A16998,AGOTADOS!$A$3:$H$4997,1,FALSE),"AGOTADO","SI HAY"),"")</f>
        <v/>
      </c>
    </row>
    <row r="16998" spans="12:13" ht="18" customHeight="1" x14ac:dyDescent="0.25">
      <c r="L16998" s="516"/>
      <c r="M16998" s="410" t="str">
        <f>IFERROR(IF($A16999=VLOOKUP($A16999,AGOTADOS!$A$3:$H$4997,1,FALSE),"AGOTADO","SI HAY"),"")</f>
        <v/>
      </c>
    </row>
    <row r="16999" spans="12:13" ht="18" customHeight="1" x14ac:dyDescent="0.25">
      <c r="L16999" s="516"/>
      <c r="M16999" s="410" t="str">
        <f>IFERROR(IF($A17000=VLOOKUP($A17000,AGOTADOS!$A$3:$H$4997,1,FALSE),"AGOTADO","SI HAY"),"")</f>
        <v/>
      </c>
    </row>
    <row r="17000" spans="12:13" ht="18" customHeight="1" x14ac:dyDescent="0.25">
      <c r="L17000" s="516"/>
      <c r="M17000" s="410" t="str">
        <f>IFERROR(IF($A17001=VLOOKUP($A17001,AGOTADOS!$A$3:$H$4997,1,FALSE),"AGOTADO","SI HAY"),"")</f>
        <v/>
      </c>
    </row>
    <row r="17001" spans="12:13" ht="18" customHeight="1" x14ac:dyDescent="0.25">
      <c r="L17001" s="516"/>
      <c r="M17001" s="410" t="str">
        <f>IFERROR(IF($A17002=VLOOKUP($A17002,AGOTADOS!$A$3:$H$4997,1,FALSE),"AGOTADO","SI HAY"),"")</f>
        <v/>
      </c>
    </row>
    <row r="17002" spans="12:13" ht="18" customHeight="1" x14ac:dyDescent="0.25">
      <c r="L17002" s="516"/>
      <c r="M17002" s="410" t="str">
        <f>IFERROR(IF($A17003=VLOOKUP($A17003,AGOTADOS!$A$3:$H$4997,1,FALSE),"AGOTADO","SI HAY"),"")</f>
        <v/>
      </c>
    </row>
    <row r="17003" spans="12:13" ht="18" customHeight="1" x14ac:dyDescent="0.25">
      <c r="L17003" s="516"/>
      <c r="M17003" s="410" t="str">
        <f>IFERROR(IF($A17004=VLOOKUP($A17004,AGOTADOS!$A$3:$H$4997,1,FALSE),"AGOTADO","SI HAY"),"")</f>
        <v/>
      </c>
    </row>
    <row r="17004" spans="12:13" ht="18" customHeight="1" x14ac:dyDescent="0.25">
      <c r="L17004" s="516"/>
      <c r="M17004" s="410" t="str">
        <f>IFERROR(IF($A17005=VLOOKUP($A17005,AGOTADOS!$A$3:$H$4997,1,FALSE),"AGOTADO","SI HAY"),"")</f>
        <v/>
      </c>
    </row>
    <row r="17005" spans="12:13" ht="18" customHeight="1" x14ac:dyDescent="0.25">
      <c r="L17005" s="516"/>
      <c r="M17005" s="410" t="str">
        <f>IFERROR(IF($A17006=VLOOKUP($A17006,AGOTADOS!$A$3:$H$4997,1,FALSE),"AGOTADO","SI HAY"),"")</f>
        <v/>
      </c>
    </row>
    <row r="17006" spans="12:13" ht="18" customHeight="1" x14ac:dyDescent="0.25">
      <c r="L17006" s="516"/>
      <c r="M17006" s="410" t="str">
        <f>IFERROR(IF($A17007=VLOOKUP($A17007,AGOTADOS!$A$3:$H$4997,1,FALSE),"AGOTADO","SI HAY"),"")</f>
        <v/>
      </c>
    </row>
    <row r="17007" spans="12:13" ht="18" customHeight="1" x14ac:dyDescent="0.25">
      <c r="L17007" s="516"/>
      <c r="M17007" s="410" t="str">
        <f>IFERROR(IF($A17008=VLOOKUP($A17008,AGOTADOS!$A$3:$H$4997,1,FALSE),"AGOTADO","SI HAY"),"")</f>
        <v/>
      </c>
    </row>
    <row r="17008" spans="12:13" ht="18" customHeight="1" x14ac:dyDescent="0.25">
      <c r="L17008" s="516"/>
      <c r="M17008" s="410" t="str">
        <f>IFERROR(IF($A17009=VLOOKUP($A17009,AGOTADOS!$A$3:$H$4997,1,FALSE),"AGOTADO","SI HAY"),"")</f>
        <v/>
      </c>
    </row>
    <row r="17009" spans="12:13" ht="18" customHeight="1" x14ac:dyDescent="0.25">
      <c r="L17009" s="516"/>
      <c r="M17009" s="410" t="str">
        <f>IFERROR(IF($A17010=VLOOKUP($A17010,AGOTADOS!$A$3:$H$4997,1,FALSE),"AGOTADO","SI HAY"),"")</f>
        <v/>
      </c>
    </row>
    <row r="17010" spans="12:13" ht="18" customHeight="1" x14ac:dyDescent="0.25">
      <c r="L17010" s="516"/>
      <c r="M17010" s="410" t="str">
        <f>IFERROR(IF($A17011=VLOOKUP($A17011,AGOTADOS!$A$3:$H$4997,1,FALSE),"AGOTADO","SI HAY"),"")</f>
        <v/>
      </c>
    </row>
    <row r="17011" spans="12:13" ht="18" customHeight="1" x14ac:dyDescent="0.25">
      <c r="L17011" s="516"/>
      <c r="M17011" s="410" t="str">
        <f>IFERROR(IF($A17012=VLOOKUP($A17012,AGOTADOS!$A$3:$H$4997,1,FALSE),"AGOTADO","SI HAY"),"")</f>
        <v/>
      </c>
    </row>
    <row r="17012" spans="12:13" ht="18" customHeight="1" x14ac:dyDescent="0.25">
      <c r="L17012" s="516"/>
      <c r="M17012" s="410" t="str">
        <f>IFERROR(IF($A17013=VLOOKUP($A17013,AGOTADOS!$A$3:$H$4997,1,FALSE),"AGOTADO","SI HAY"),"")</f>
        <v/>
      </c>
    </row>
    <row r="17013" spans="12:13" ht="18" customHeight="1" x14ac:dyDescent="0.25">
      <c r="L17013" s="516"/>
      <c r="M17013" s="410" t="str">
        <f>IFERROR(IF($A17014=VLOOKUP($A17014,AGOTADOS!$A$3:$H$4997,1,FALSE),"AGOTADO","SI HAY"),"")</f>
        <v/>
      </c>
    </row>
    <row r="17014" spans="12:13" ht="18" customHeight="1" x14ac:dyDescent="0.25">
      <c r="L17014" s="516"/>
      <c r="M17014" s="410" t="str">
        <f>IFERROR(IF($A17015=VLOOKUP($A17015,AGOTADOS!$A$3:$H$4997,1,FALSE),"AGOTADO","SI HAY"),"")</f>
        <v/>
      </c>
    </row>
    <row r="17015" spans="12:13" ht="18" customHeight="1" x14ac:dyDescent="0.25">
      <c r="L17015" s="516"/>
      <c r="M17015" s="410" t="str">
        <f>IFERROR(IF($A17016=VLOOKUP($A17016,AGOTADOS!$A$3:$H$4997,1,FALSE),"AGOTADO","SI HAY"),"")</f>
        <v/>
      </c>
    </row>
    <row r="17016" spans="12:13" ht="18" customHeight="1" x14ac:dyDescent="0.25">
      <c r="L17016" s="516"/>
      <c r="M17016" s="410" t="str">
        <f>IFERROR(IF($A17017=VLOOKUP($A17017,AGOTADOS!$A$3:$H$4997,1,FALSE),"AGOTADO","SI HAY"),"")</f>
        <v/>
      </c>
    </row>
    <row r="17017" spans="12:13" ht="18" customHeight="1" x14ac:dyDescent="0.25">
      <c r="L17017" s="516"/>
      <c r="M17017" s="410" t="str">
        <f>IFERROR(IF($A17018=VLOOKUP($A17018,AGOTADOS!$A$3:$H$4997,1,FALSE),"AGOTADO","SI HAY"),"")</f>
        <v/>
      </c>
    </row>
    <row r="17018" spans="12:13" ht="18" customHeight="1" x14ac:dyDescent="0.25">
      <c r="L17018" s="516"/>
      <c r="M17018" s="410" t="str">
        <f>IFERROR(IF($A17019=VLOOKUP($A17019,AGOTADOS!$A$3:$H$4997,1,FALSE),"AGOTADO","SI HAY"),"")</f>
        <v/>
      </c>
    </row>
    <row r="17019" spans="12:13" ht="18" customHeight="1" x14ac:dyDescent="0.25">
      <c r="L17019" s="516"/>
      <c r="M17019" s="410" t="str">
        <f>IFERROR(IF($A17020=VLOOKUP($A17020,AGOTADOS!$A$3:$H$4997,1,FALSE),"AGOTADO","SI HAY"),"")</f>
        <v/>
      </c>
    </row>
    <row r="17020" spans="12:13" ht="18" customHeight="1" x14ac:dyDescent="0.25">
      <c r="L17020" s="516"/>
      <c r="M17020" s="410" t="str">
        <f>IFERROR(IF($A17021=VLOOKUP($A17021,AGOTADOS!$A$3:$H$4997,1,FALSE),"AGOTADO","SI HAY"),"")</f>
        <v/>
      </c>
    </row>
    <row r="17021" spans="12:13" ht="18" customHeight="1" x14ac:dyDescent="0.25">
      <c r="L17021" s="516"/>
      <c r="M17021" s="410" t="str">
        <f>IFERROR(IF($A17022=VLOOKUP($A17022,AGOTADOS!$A$3:$H$4997,1,FALSE),"AGOTADO","SI HAY"),"")</f>
        <v/>
      </c>
    </row>
    <row r="17022" spans="12:13" ht="18" customHeight="1" x14ac:dyDescent="0.25">
      <c r="L17022" s="516"/>
      <c r="M17022" s="410" t="str">
        <f>IFERROR(IF($A17023=VLOOKUP($A17023,AGOTADOS!$A$3:$H$4997,1,FALSE),"AGOTADO","SI HAY"),"")</f>
        <v/>
      </c>
    </row>
    <row r="17023" spans="12:13" ht="18" customHeight="1" x14ac:dyDescent="0.25">
      <c r="L17023" s="516"/>
      <c r="M17023" s="410" t="str">
        <f>IFERROR(IF($A17024=VLOOKUP($A17024,AGOTADOS!$A$3:$H$4997,1,FALSE),"AGOTADO","SI HAY"),"")</f>
        <v/>
      </c>
    </row>
    <row r="17024" spans="12:13" ht="18" customHeight="1" x14ac:dyDescent="0.25">
      <c r="L17024" s="516"/>
      <c r="M17024" s="410" t="str">
        <f>IFERROR(IF($A17025=VLOOKUP($A17025,AGOTADOS!$A$3:$H$4997,1,FALSE),"AGOTADO","SI HAY"),"")</f>
        <v/>
      </c>
    </row>
    <row r="17025" spans="12:13" ht="18" customHeight="1" x14ac:dyDescent="0.25">
      <c r="L17025" s="516"/>
      <c r="M17025" s="410" t="str">
        <f>IFERROR(IF($A17026=VLOOKUP($A17026,AGOTADOS!$A$3:$H$4997,1,FALSE),"AGOTADO","SI HAY"),"")</f>
        <v/>
      </c>
    </row>
    <row r="17026" spans="12:13" ht="18" customHeight="1" x14ac:dyDescent="0.25">
      <c r="L17026" s="516"/>
      <c r="M17026" s="410" t="str">
        <f>IFERROR(IF($A17027=VLOOKUP($A17027,AGOTADOS!$A$3:$H$4997,1,FALSE),"AGOTADO","SI HAY"),"")</f>
        <v/>
      </c>
    </row>
    <row r="17027" spans="12:13" ht="18" customHeight="1" x14ac:dyDescent="0.25">
      <c r="L17027" s="516"/>
      <c r="M17027" s="410" t="str">
        <f>IFERROR(IF($A17028=VLOOKUP($A17028,AGOTADOS!$A$3:$H$4997,1,FALSE),"AGOTADO","SI HAY"),"")</f>
        <v/>
      </c>
    </row>
    <row r="17028" spans="12:13" ht="18" customHeight="1" x14ac:dyDescent="0.25">
      <c r="L17028" s="516"/>
      <c r="M17028" s="410" t="str">
        <f>IFERROR(IF($A17029=VLOOKUP($A17029,AGOTADOS!$A$3:$H$4997,1,FALSE),"AGOTADO","SI HAY"),"")</f>
        <v/>
      </c>
    </row>
    <row r="17029" spans="12:13" ht="18" customHeight="1" x14ac:dyDescent="0.25">
      <c r="L17029" s="516"/>
      <c r="M17029" s="410" t="str">
        <f>IFERROR(IF($A17030=VLOOKUP($A17030,AGOTADOS!$A$3:$H$4997,1,FALSE),"AGOTADO","SI HAY"),"")</f>
        <v/>
      </c>
    </row>
    <row r="17030" spans="12:13" ht="18" customHeight="1" x14ac:dyDescent="0.25">
      <c r="L17030" s="516"/>
      <c r="M17030" s="410" t="str">
        <f>IFERROR(IF($A17031=VLOOKUP($A17031,AGOTADOS!$A$3:$H$4997,1,FALSE),"AGOTADO","SI HAY"),"")</f>
        <v/>
      </c>
    </row>
    <row r="17031" spans="12:13" ht="18" customHeight="1" x14ac:dyDescent="0.25">
      <c r="L17031" s="516"/>
      <c r="M17031" s="410" t="str">
        <f>IFERROR(IF($A17032=VLOOKUP($A17032,AGOTADOS!$A$3:$H$4997,1,FALSE),"AGOTADO","SI HAY"),"")</f>
        <v/>
      </c>
    </row>
    <row r="17032" spans="12:13" ht="18" customHeight="1" x14ac:dyDescent="0.25">
      <c r="L17032" s="516"/>
      <c r="M17032" s="410" t="str">
        <f>IFERROR(IF($A17033=VLOOKUP($A17033,AGOTADOS!$A$3:$H$4997,1,FALSE),"AGOTADO","SI HAY"),"")</f>
        <v/>
      </c>
    </row>
    <row r="17033" spans="12:13" ht="18" customHeight="1" x14ac:dyDescent="0.25">
      <c r="L17033" s="516"/>
      <c r="M17033" s="410" t="str">
        <f>IFERROR(IF($A17034=VLOOKUP($A17034,AGOTADOS!$A$3:$H$4997,1,FALSE),"AGOTADO","SI HAY"),"")</f>
        <v/>
      </c>
    </row>
    <row r="17034" spans="12:13" ht="18" customHeight="1" x14ac:dyDescent="0.25">
      <c r="L17034" s="516"/>
      <c r="M17034" s="410" t="str">
        <f>IFERROR(IF($A17035=VLOOKUP($A17035,AGOTADOS!$A$3:$H$4997,1,FALSE),"AGOTADO","SI HAY"),"")</f>
        <v/>
      </c>
    </row>
    <row r="17035" spans="12:13" ht="18" customHeight="1" x14ac:dyDescent="0.25">
      <c r="L17035" s="516"/>
      <c r="M17035" s="410" t="str">
        <f>IFERROR(IF($A17036=VLOOKUP($A17036,AGOTADOS!$A$3:$H$4997,1,FALSE),"AGOTADO","SI HAY"),"")</f>
        <v/>
      </c>
    </row>
    <row r="17036" spans="12:13" ht="18" customHeight="1" x14ac:dyDescent="0.25">
      <c r="L17036" s="516"/>
      <c r="M17036" s="410" t="str">
        <f>IFERROR(IF($A17037=VLOOKUP($A17037,AGOTADOS!$A$3:$H$4997,1,FALSE),"AGOTADO","SI HAY"),"")</f>
        <v/>
      </c>
    </row>
    <row r="17037" spans="12:13" ht="18" customHeight="1" x14ac:dyDescent="0.25">
      <c r="L17037" s="516"/>
      <c r="M17037" s="410" t="str">
        <f>IFERROR(IF($A17038=VLOOKUP($A17038,AGOTADOS!$A$3:$H$4997,1,FALSE),"AGOTADO","SI HAY"),"")</f>
        <v/>
      </c>
    </row>
    <row r="17038" spans="12:13" ht="18" customHeight="1" x14ac:dyDescent="0.25">
      <c r="L17038" s="516"/>
      <c r="M17038" s="410" t="str">
        <f>IFERROR(IF($A17039=VLOOKUP($A17039,AGOTADOS!$A$3:$H$4997,1,FALSE),"AGOTADO","SI HAY"),"")</f>
        <v/>
      </c>
    </row>
    <row r="17039" spans="12:13" ht="18" customHeight="1" x14ac:dyDescent="0.25">
      <c r="L17039" s="516"/>
      <c r="M17039" s="410" t="str">
        <f>IFERROR(IF($A17040=VLOOKUP($A17040,AGOTADOS!$A$3:$H$4997,1,FALSE),"AGOTADO","SI HAY"),"")</f>
        <v/>
      </c>
    </row>
    <row r="17040" spans="12:13" ht="18" customHeight="1" x14ac:dyDescent="0.25">
      <c r="L17040" s="516"/>
      <c r="M17040" s="410" t="str">
        <f>IFERROR(IF($A17041=VLOOKUP($A17041,AGOTADOS!$A$3:$H$4997,1,FALSE),"AGOTADO","SI HAY"),"")</f>
        <v/>
      </c>
    </row>
    <row r="17041" spans="12:13" ht="18" customHeight="1" x14ac:dyDescent="0.25">
      <c r="L17041" s="516"/>
      <c r="M17041" s="410" t="str">
        <f>IFERROR(IF($A17042=VLOOKUP($A17042,AGOTADOS!$A$3:$H$4997,1,FALSE),"AGOTADO","SI HAY"),"")</f>
        <v/>
      </c>
    </row>
    <row r="17042" spans="12:13" ht="18" customHeight="1" x14ac:dyDescent="0.25">
      <c r="L17042" s="516"/>
      <c r="M17042" s="410" t="str">
        <f>IFERROR(IF($A17043=VLOOKUP($A17043,AGOTADOS!$A$3:$H$4997,1,FALSE),"AGOTADO","SI HAY"),"")</f>
        <v/>
      </c>
    </row>
    <row r="17043" spans="12:13" ht="18" customHeight="1" x14ac:dyDescent="0.25">
      <c r="L17043" s="516"/>
      <c r="M17043" s="410" t="str">
        <f>IFERROR(IF($A17044=VLOOKUP($A17044,AGOTADOS!$A$3:$H$4997,1,FALSE),"AGOTADO","SI HAY"),"")</f>
        <v/>
      </c>
    </row>
    <row r="17044" spans="12:13" ht="18" customHeight="1" x14ac:dyDescent="0.25">
      <c r="L17044" s="516"/>
      <c r="M17044" s="410" t="str">
        <f>IFERROR(IF($A17045=VLOOKUP($A17045,AGOTADOS!$A$3:$H$4997,1,FALSE),"AGOTADO","SI HAY"),"")</f>
        <v/>
      </c>
    </row>
    <row r="17045" spans="12:13" ht="18" customHeight="1" x14ac:dyDescent="0.25">
      <c r="L17045" s="516"/>
      <c r="M17045" s="410" t="str">
        <f>IFERROR(IF($A17046=VLOOKUP($A17046,AGOTADOS!$A$3:$H$4997,1,FALSE),"AGOTADO","SI HAY"),"")</f>
        <v/>
      </c>
    </row>
    <row r="17046" spans="12:13" ht="18" customHeight="1" x14ac:dyDescent="0.25">
      <c r="L17046" s="516"/>
      <c r="M17046" s="410" t="str">
        <f>IFERROR(IF($A17047=VLOOKUP($A17047,AGOTADOS!$A$3:$H$4997,1,FALSE),"AGOTADO","SI HAY"),"")</f>
        <v/>
      </c>
    </row>
    <row r="17047" spans="12:13" ht="18" customHeight="1" x14ac:dyDescent="0.25">
      <c r="L17047" s="516"/>
      <c r="M17047" s="410" t="str">
        <f>IFERROR(IF($A17048=VLOOKUP($A17048,AGOTADOS!$A$3:$H$4997,1,FALSE),"AGOTADO","SI HAY"),"")</f>
        <v/>
      </c>
    </row>
    <row r="17048" spans="12:13" ht="18" customHeight="1" x14ac:dyDescent="0.25">
      <c r="L17048" s="516"/>
      <c r="M17048" s="410" t="str">
        <f>IFERROR(IF($A17049=VLOOKUP($A17049,AGOTADOS!$A$3:$H$4997,1,FALSE),"AGOTADO","SI HAY"),"")</f>
        <v/>
      </c>
    </row>
    <row r="17049" spans="12:13" ht="18" customHeight="1" x14ac:dyDescent="0.25">
      <c r="L17049" s="516"/>
      <c r="M17049" s="410" t="str">
        <f>IFERROR(IF($A17050=VLOOKUP($A17050,AGOTADOS!$A$3:$H$4997,1,FALSE),"AGOTADO","SI HAY"),"")</f>
        <v/>
      </c>
    </row>
    <row r="17050" spans="12:13" ht="18" customHeight="1" x14ac:dyDescent="0.25">
      <c r="L17050" s="516"/>
      <c r="M17050" s="410" t="str">
        <f>IFERROR(IF($A17051=VLOOKUP($A17051,AGOTADOS!$A$3:$H$4997,1,FALSE),"AGOTADO","SI HAY"),"")</f>
        <v/>
      </c>
    </row>
    <row r="17051" spans="12:13" ht="18" customHeight="1" x14ac:dyDescent="0.25">
      <c r="L17051" s="516"/>
      <c r="M17051" s="410" t="str">
        <f>IFERROR(IF($A17052=VLOOKUP($A17052,AGOTADOS!$A$3:$H$4997,1,FALSE),"AGOTADO","SI HAY"),"")</f>
        <v/>
      </c>
    </row>
    <row r="17052" spans="12:13" ht="18" customHeight="1" x14ac:dyDescent="0.25">
      <c r="L17052" s="516"/>
      <c r="M17052" s="410" t="str">
        <f>IFERROR(IF($A17053=VLOOKUP($A17053,AGOTADOS!$A$3:$H$4997,1,FALSE),"AGOTADO","SI HAY"),"")</f>
        <v/>
      </c>
    </row>
    <row r="17053" spans="12:13" ht="18" customHeight="1" x14ac:dyDescent="0.25">
      <c r="L17053" s="516"/>
      <c r="M17053" s="410" t="str">
        <f>IFERROR(IF($A17054=VLOOKUP($A17054,AGOTADOS!$A$3:$H$4997,1,FALSE),"AGOTADO","SI HAY"),"")</f>
        <v/>
      </c>
    </row>
    <row r="17054" spans="12:13" ht="18" customHeight="1" x14ac:dyDescent="0.25">
      <c r="L17054" s="516"/>
      <c r="M17054" s="410" t="str">
        <f>IFERROR(IF($A17055=VLOOKUP($A17055,AGOTADOS!$A$3:$H$4997,1,FALSE),"AGOTADO","SI HAY"),"")</f>
        <v/>
      </c>
    </row>
    <row r="17055" spans="12:13" ht="18" customHeight="1" x14ac:dyDescent="0.25">
      <c r="L17055" s="516"/>
      <c r="M17055" s="410" t="str">
        <f>IFERROR(IF($A17056=VLOOKUP($A17056,AGOTADOS!$A$3:$H$4997,1,FALSE),"AGOTADO","SI HAY"),"")</f>
        <v/>
      </c>
    </row>
    <row r="17056" spans="12:13" ht="18" customHeight="1" x14ac:dyDescent="0.25">
      <c r="L17056" s="516"/>
      <c r="M17056" s="410" t="str">
        <f>IFERROR(IF($A17057=VLOOKUP($A17057,AGOTADOS!$A$3:$H$4997,1,FALSE),"AGOTADO","SI HAY"),"")</f>
        <v/>
      </c>
    </row>
    <row r="17057" spans="12:13" ht="18" customHeight="1" x14ac:dyDescent="0.25">
      <c r="L17057" s="516"/>
      <c r="M17057" s="410" t="str">
        <f>IFERROR(IF($A17058=VLOOKUP($A17058,AGOTADOS!$A$3:$H$4997,1,FALSE),"AGOTADO","SI HAY"),"")</f>
        <v/>
      </c>
    </row>
    <row r="17058" spans="12:13" ht="18" customHeight="1" x14ac:dyDescent="0.25">
      <c r="L17058" s="516"/>
      <c r="M17058" s="410" t="str">
        <f>IFERROR(IF($A17059=VLOOKUP($A17059,AGOTADOS!$A$3:$H$4997,1,FALSE),"AGOTADO","SI HAY"),"")</f>
        <v/>
      </c>
    </row>
    <row r="17059" spans="12:13" ht="18" customHeight="1" x14ac:dyDescent="0.25">
      <c r="L17059" s="516"/>
      <c r="M17059" s="410" t="str">
        <f>IFERROR(IF($A17060=VLOOKUP($A17060,AGOTADOS!$A$3:$H$4997,1,FALSE),"AGOTADO","SI HAY"),"")</f>
        <v/>
      </c>
    </row>
    <row r="17060" spans="12:13" ht="18" customHeight="1" x14ac:dyDescent="0.25">
      <c r="L17060" s="516"/>
      <c r="M17060" s="410" t="str">
        <f>IFERROR(IF($A17061=VLOOKUP($A17061,AGOTADOS!$A$3:$H$4997,1,FALSE),"AGOTADO","SI HAY"),"")</f>
        <v/>
      </c>
    </row>
    <row r="17061" spans="12:13" ht="18" customHeight="1" x14ac:dyDescent="0.25">
      <c r="L17061" s="516"/>
      <c r="M17061" s="410" t="str">
        <f>IFERROR(IF($A17062=VLOOKUP($A17062,AGOTADOS!$A$3:$H$4997,1,FALSE),"AGOTADO","SI HAY"),"")</f>
        <v/>
      </c>
    </row>
    <row r="17062" spans="12:13" ht="18" customHeight="1" x14ac:dyDescent="0.25">
      <c r="L17062" s="516"/>
      <c r="M17062" s="410" t="str">
        <f>IFERROR(IF($A17063=VLOOKUP($A17063,AGOTADOS!$A$3:$H$4997,1,FALSE),"AGOTADO","SI HAY"),"")</f>
        <v/>
      </c>
    </row>
    <row r="17063" spans="12:13" ht="18" customHeight="1" x14ac:dyDescent="0.25">
      <c r="L17063" s="516"/>
      <c r="M17063" s="410" t="str">
        <f>IFERROR(IF($A17064=VLOOKUP($A17064,AGOTADOS!$A$3:$H$4997,1,FALSE),"AGOTADO","SI HAY"),"")</f>
        <v/>
      </c>
    </row>
    <row r="17064" spans="12:13" ht="18" customHeight="1" x14ac:dyDescent="0.25">
      <c r="L17064" s="516"/>
      <c r="M17064" s="410" t="str">
        <f>IFERROR(IF($A17065=VLOOKUP($A17065,AGOTADOS!$A$3:$H$4997,1,FALSE),"AGOTADO","SI HAY"),"")</f>
        <v/>
      </c>
    </row>
    <row r="17065" spans="12:13" ht="18" customHeight="1" x14ac:dyDescent="0.25">
      <c r="L17065" s="516"/>
      <c r="M17065" s="410" t="str">
        <f>IFERROR(IF($A17066=VLOOKUP($A17066,AGOTADOS!$A$3:$H$4997,1,FALSE),"AGOTADO","SI HAY"),"")</f>
        <v/>
      </c>
    </row>
    <row r="17066" spans="12:13" ht="18" customHeight="1" x14ac:dyDescent="0.25">
      <c r="L17066" s="516"/>
      <c r="M17066" s="410" t="str">
        <f>IFERROR(IF($A17067=VLOOKUP($A17067,AGOTADOS!$A$3:$H$4997,1,FALSE),"AGOTADO","SI HAY"),"")</f>
        <v/>
      </c>
    </row>
    <row r="17067" spans="12:13" ht="18" customHeight="1" x14ac:dyDescent="0.25">
      <c r="L17067" s="516"/>
      <c r="M17067" s="410" t="str">
        <f>IFERROR(IF($A17068=VLOOKUP($A17068,AGOTADOS!$A$3:$H$4997,1,FALSE),"AGOTADO","SI HAY"),"")</f>
        <v/>
      </c>
    </row>
    <row r="17068" spans="12:13" ht="18" customHeight="1" x14ac:dyDescent="0.25">
      <c r="L17068" s="516"/>
      <c r="M17068" s="410" t="str">
        <f>IFERROR(IF($A17069=VLOOKUP($A17069,AGOTADOS!$A$3:$H$4997,1,FALSE),"AGOTADO","SI HAY"),"")</f>
        <v/>
      </c>
    </row>
    <row r="17069" spans="12:13" ht="18" customHeight="1" x14ac:dyDescent="0.25">
      <c r="L17069" s="516"/>
      <c r="M17069" s="410" t="str">
        <f>IFERROR(IF($A17070=VLOOKUP($A17070,AGOTADOS!$A$3:$H$4997,1,FALSE),"AGOTADO","SI HAY"),"")</f>
        <v/>
      </c>
    </row>
    <row r="17070" spans="12:13" ht="18" customHeight="1" x14ac:dyDescent="0.25">
      <c r="L17070" s="516"/>
      <c r="M17070" s="410" t="str">
        <f>IFERROR(IF($A17071=VLOOKUP($A17071,AGOTADOS!$A$3:$H$4997,1,FALSE),"AGOTADO","SI HAY"),"")</f>
        <v/>
      </c>
    </row>
    <row r="17071" spans="12:13" ht="18" customHeight="1" x14ac:dyDescent="0.25">
      <c r="L17071" s="516"/>
      <c r="M17071" s="410" t="str">
        <f>IFERROR(IF($A17072=VLOOKUP($A17072,AGOTADOS!$A$3:$H$4997,1,FALSE),"AGOTADO","SI HAY"),"")</f>
        <v/>
      </c>
    </row>
    <row r="17072" spans="12:13" ht="18" customHeight="1" x14ac:dyDescent="0.25">
      <c r="L17072" s="516"/>
      <c r="M17072" s="410" t="str">
        <f>IFERROR(IF($A17073=VLOOKUP($A17073,AGOTADOS!$A$3:$H$4997,1,FALSE),"AGOTADO","SI HAY"),"")</f>
        <v/>
      </c>
    </row>
    <row r="17073" spans="12:13" ht="18" customHeight="1" x14ac:dyDescent="0.25">
      <c r="L17073" s="516"/>
      <c r="M17073" s="410" t="str">
        <f>IFERROR(IF($A17074=VLOOKUP($A17074,AGOTADOS!$A$3:$H$4997,1,FALSE),"AGOTADO","SI HAY"),"")</f>
        <v/>
      </c>
    </row>
    <row r="17074" spans="12:13" ht="18" customHeight="1" x14ac:dyDescent="0.25">
      <c r="L17074" s="516"/>
      <c r="M17074" s="410" t="str">
        <f>IFERROR(IF($A17075=VLOOKUP($A17075,AGOTADOS!$A$3:$H$4997,1,FALSE),"AGOTADO","SI HAY"),"")</f>
        <v/>
      </c>
    </row>
    <row r="17075" spans="12:13" ht="18" customHeight="1" x14ac:dyDescent="0.25">
      <c r="L17075" s="516"/>
      <c r="M17075" s="410" t="str">
        <f>IFERROR(IF($A17076=VLOOKUP($A17076,AGOTADOS!$A$3:$H$4997,1,FALSE),"AGOTADO","SI HAY"),"")</f>
        <v/>
      </c>
    </row>
    <row r="17076" spans="12:13" ht="18" customHeight="1" x14ac:dyDescent="0.25">
      <c r="L17076" s="516"/>
      <c r="M17076" s="410" t="str">
        <f>IFERROR(IF($A17077=VLOOKUP($A17077,AGOTADOS!$A$3:$H$4997,1,FALSE),"AGOTADO","SI HAY"),"")</f>
        <v/>
      </c>
    </row>
    <row r="17077" spans="12:13" ht="18" customHeight="1" x14ac:dyDescent="0.25">
      <c r="L17077" s="516"/>
      <c r="M17077" s="410" t="str">
        <f>IFERROR(IF($A17078=VLOOKUP($A17078,AGOTADOS!$A$3:$H$4997,1,FALSE),"AGOTADO","SI HAY"),"")</f>
        <v/>
      </c>
    </row>
    <row r="17078" spans="12:13" ht="18" customHeight="1" x14ac:dyDescent="0.25">
      <c r="L17078" s="516"/>
      <c r="M17078" s="410" t="str">
        <f>IFERROR(IF($A17079=VLOOKUP($A17079,AGOTADOS!$A$3:$H$4997,1,FALSE),"AGOTADO","SI HAY"),"")</f>
        <v/>
      </c>
    </row>
    <row r="17079" spans="12:13" ht="18" customHeight="1" x14ac:dyDescent="0.25">
      <c r="L17079" s="516"/>
      <c r="M17079" s="410" t="str">
        <f>IFERROR(IF($A17080=VLOOKUP($A17080,AGOTADOS!$A$3:$H$4997,1,FALSE),"AGOTADO","SI HAY"),"")</f>
        <v/>
      </c>
    </row>
    <row r="17080" spans="12:13" ht="18" customHeight="1" x14ac:dyDescent="0.25">
      <c r="L17080" s="516"/>
      <c r="M17080" s="410" t="str">
        <f>IFERROR(IF($A17081=VLOOKUP($A17081,AGOTADOS!$A$3:$H$4997,1,FALSE),"AGOTADO","SI HAY"),"")</f>
        <v/>
      </c>
    </row>
    <row r="17081" spans="12:13" ht="18" customHeight="1" x14ac:dyDescent="0.25">
      <c r="L17081" s="516"/>
      <c r="M17081" s="410" t="str">
        <f>IFERROR(IF($A17082=VLOOKUP($A17082,AGOTADOS!$A$3:$H$4997,1,FALSE),"AGOTADO","SI HAY"),"")</f>
        <v/>
      </c>
    </row>
    <row r="17082" spans="12:13" ht="18" customHeight="1" x14ac:dyDescent="0.25">
      <c r="L17082" s="516"/>
      <c r="M17082" s="410" t="str">
        <f>IFERROR(IF($A17083=VLOOKUP($A17083,AGOTADOS!$A$3:$H$4997,1,FALSE),"AGOTADO","SI HAY"),"")</f>
        <v/>
      </c>
    </row>
    <row r="17083" spans="12:13" ht="18" customHeight="1" x14ac:dyDescent="0.25">
      <c r="L17083" s="516"/>
      <c r="M17083" s="410" t="str">
        <f>IFERROR(IF($A17084=VLOOKUP($A17084,AGOTADOS!$A$3:$H$4997,1,FALSE),"AGOTADO","SI HAY"),"")</f>
        <v/>
      </c>
    </row>
    <row r="17084" spans="12:13" ht="18" customHeight="1" x14ac:dyDescent="0.25">
      <c r="L17084" s="516"/>
      <c r="M17084" s="410" t="str">
        <f>IFERROR(IF($A17085=VLOOKUP($A17085,AGOTADOS!$A$3:$H$4997,1,FALSE),"AGOTADO","SI HAY"),"")</f>
        <v/>
      </c>
    </row>
    <row r="17085" spans="12:13" ht="18" customHeight="1" x14ac:dyDescent="0.25">
      <c r="L17085" s="516"/>
      <c r="M17085" s="410" t="str">
        <f>IFERROR(IF($A17086=VLOOKUP($A17086,AGOTADOS!$A$3:$H$4997,1,FALSE),"AGOTADO","SI HAY"),"")</f>
        <v/>
      </c>
    </row>
    <row r="17086" spans="12:13" ht="18" customHeight="1" x14ac:dyDescent="0.25">
      <c r="L17086" s="516"/>
      <c r="M17086" s="410" t="str">
        <f>IFERROR(IF($A17087=VLOOKUP($A17087,AGOTADOS!$A$3:$H$4997,1,FALSE),"AGOTADO","SI HAY"),"")</f>
        <v/>
      </c>
    </row>
    <row r="17087" spans="12:13" ht="18" customHeight="1" x14ac:dyDescent="0.25">
      <c r="L17087" s="516"/>
      <c r="M17087" s="410" t="str">
        <f>IFERROR(IF($A17088=VLOOKUP($A17088,AGOTADOS!$A$3:$H$4997,1,FALSE),"AGOTADO","SI HAY"),"")</f>
        <v/>
      </c>
    </row>
    <row r="17088" spans="12:13" ht="18" customHeight="1" x14ac:dyDescent="0.25">
      <c r="L17088" s="516"/>
      <c r="M17088" s="410" t="str">
        <f>IFERROR(IF($A17089=VLOOKUP($A17089,AGOTADOS!$A$3:$H$4997,1,FALSE),"AGOTADO","SI HAY"),"")</f>
        <v/>
      </c>
    </row>
    <row r="17089" spans="12:13" ht="18" customHeight="1" x14ac:dyDescent="0.25">
      <c r="L17089" s="516"/>
      <c r="M17089" s="410" t="str">
        <f>IFERROR(IF($A17090=VLOOKUP($A17090,AGOTADOS!$A$3:$H$4997,1,FALSE),"AGOTADO","SI HAY"),"")</f>
        <v/>
      </c>
    </row>
    <row r="17090" spans="12:13" ht="18" customHeight="1" x14ac:dyDescent="0.25">
      <c r="L17090" s="516"/>
      <c r="M17090" s="410" t="str">
        <f>IFERROR(IF($A17091=VLOOKUP($A17091,AGOTADOS!$A$3:$H$4997,1,FALSE),"AGOTADO","SI HAY"),"")</f>
        <v/>
      </c>
    </row>
    <row r="17091" spans="12:13" ht="18" customHeight="1" x14ac:dyDescent="0.25">
      <c r="L17091" s="516"/>
      <c r="M17091" s="410" t="str">
        <f>IFERROR(IF($A17092=VLOOKUP($A17092,AGOTADOS!$A$3:$H$4997,1,FALSE),"AGOTADO","SI HAY"),"")</f>
        <v/>
      </c>
    </row>
    <row r="17092" spans="12:13" ht="18" customHeight="1" x14ac:dyDescent="0.25">
      <c r="L17092" s="516"/>
      <c r="M17092" s="410" t="str">
        <f>IFERROR(IF($A17093=VLOOKUP($A17093,AGOTADOS!$A$3:$H$4997,1,FALSE),"AGOTADO","SI HAY"),"")</f>
        <v/>
      </c>
    </row>
    <row r="17093" spans="12:13" ht="18" customHeight="1" x14ac:dyDescent="0.25">
      <c r="L17093" s="516"/>
      <c r="M17093" s="410" t="str">
        <f>IFERROR(IF($A17094=VLOOKUP($A17094,AGOTADOS!$A$3:$H$4997,1,FALSE),"AGOTADO","SI HAY"),"")</f>
        <v/>
      </c>
    </row>
    <row r="17094" spans="12:13" ht="18" customHeight="1" x14ac:dyDescent="0.25">
      <c r="L17094" s="516"/>
      <c r="M17094" s="410" t="str">
        <f>IFERROR(IF($A17095=VLOOKUP($A17095,AGOTADOS!$A$3:$H$4997,1,FALSE),"AGOTADO","SI HAY"),"")</f>
        <v/>
      </c>
    </row>
    <row r="17095" spans="12:13" ht="18" customHeight="1" x14ac:dyDescent="0.25">
      <c r="L17095" s="516"/>
      <c r="M17095" s="410" t="str">
        <f>IFERROR(IF($A17096=VLOOKUP($A17096,AGOTADOS!$A$3:$H$4997,1,FALSE),"AGOTADO","SI HAY"),"")</f>
        <v/>
      </c>
    </row>
    <row r="17096" spans="12:13" ht="18" customHeight="1" x14ac:dyDescent="0.25">
      <c r="L17096" s="516"/>
      <c r="M17096" s="410" t="str">
        <f>IFERROR(IF($A17097=VLOOKUP($A17097,AGOTADOS!$A$3:$H$4997,1,FALSE),"AGOTADO","SI HAY"),"")</f>
        <v/>
      </c>
    </row>
    <row r="17097" spans="12:13" ht="18" customHeight="1" x14ac:dyDescent="0.25">
      <c r="L17097" s="516"/>
      <c r="M17097" s="410" t="str">
        <f>IFERROR(IF($A17098=VLOOKUP($A17098,AGOTADOS!$A$3:$H$4997,1,FALSE),"AGOTADO","SI HAY"),"")</f>
        <v/>
      </c>
    </row>
    <row r="17098" spans="12:13" ht="18" customHeight="1" x14ac:dyDescent="0.25">
      <c r="L17098" s="516"/>
      <c r="M17098" s="410" t="str">
        <f>IFERROR(IF($A17099=VLOOKUP($A17099,AGOTADOS!$A$3:$H$4997,1,FALSE),"AGOTADO","SI HAY"),"")</f>
        <v/>
      </c>
    </row>
    <row r="17099" spans="12:13" ht="18" customHeight="1" x14ac:dyDescent="0.25">
      <c r="L17099" s="516"/>
      <c r="M17099" s="410" t="str">
        <f>IFERROR(IF($A17100=VLOOKUP($A17100,AGOTADOS!$A$3:$H$4997,1,FALSE),"AGOTADO","SI HAY"),"")</f>
        <v/>
      </c>
    </row>
    <row r="17100" spans="12:13" ht="18" customHeight="1" x14ac:dyDescent="0.25">
      <c r="L17100" s="516"/>
      <c r="M17100" s="410" t="str">
        <f>IFERROR(IF($A17101=VLOOKUP($A17101,AGOTADOS!$A$3:$H$4997,1,FALSE),"AGOTADO","SI HAY"),"")</f>
        <v/>
      </c>
    </row>
    <row r="17101" spans="12:13" ht="18" customHeight="1" x14ac:dyDescent="0.25">
      <c r="L17101" s="516"/>
      <c r="M17101" s="410" t="str">
        <f>IFERROR(IF($A17102=VLOOKUP($A17102,AGOTADOS!$A$3:$H$4997,1,FALSE),"AGOTADO","SI HAY"),"")</f>
        <v/>
      </c>
    </row>
    <row r="17102" spans="12:13" ht="18" customHeight="1" x14ac:dyDescent="0.25">
      <c r="L17102" s="516"/>
      <c r="M17102" s="410" t="str">
        <f>IFERROR(IF($A17103=VLOOKUP($A17103,AGOTADOS!$A$3:$H$4997,1,FALSE),"AGOTADO","SI HAY"),"")</f>
        <v/>
      </c>
    </row>
    <row r="17103" spans="12:13" ht="18" customHeight="1" x14ac:dyDescent="0.25">
      <c r="L17103" s="516"/>
      <c r="M17103" s="410" t="str">
        <f>IFERROR(IF($A17104=VLOOKUP($A17104,AGOTADOS!$A$3:$H$4997,1,FALSE),"AGOTADO","SI HAY"),"")</f>
        <v/>
      </c>
    </row>
    <row r="17104" spans="12:13" ht="18" customHeight="1" x14ac:dyDescent="0.25">
      <c r="L17104" s="516"/>
      <c r="M17104" s="410" t="str">
        <f>IFERROR(IF($A17105=VLOOKUP($A17105,AGOTADOS!$A$3:$H$4997,1,FALSE),"AGOTADO","SI HAY"),"")</f>
        <v/>
      </c>
    </row>
    <row r="17105" spans="12:13" ht="18" customHeight="1" x14ac:dyDescent="0.25">
      <c r="L17105" s="516"/>
      <c r="M17105" s="410" t="str">
        <f>IFERROR(IF($A17106=VLOOKUP($A17106,AGOTADOS!$A$3:$H$4997,1,FALSE),"AGOTADO","SI HAY"),"")</f>
        <v/>
      </c>
    </row>
    <row r="17106" spans="12:13" ht="18" customHeight="1" x14ac:dyDescent="0.25">
      <c r="L17106" s="516"/>
      <c r="M17106" s="410" t="str">
        <f>IFERROR(IF($A17107=VLOOKUP($A17107,AGOTADOS!$A$3:$H$4997,1,FALSE),"AGOTADO","SI HAY"),"")</f>
        <v/>
      </c>
    </row>
    <row r="17107" spans="12:13" ht="18" customHeight="1" x14ac:dyDescent="0.25">
      <c r="L17107" s="516"/>
      <c r="M17107" s="410" t="str">
        <f>IFERROR(IF($A17108=VLOOKUP($A17108,AGOTADOS!$A$3:$H$4997,1,FALSE),"AGOTADO","SI HAY"),"")</f>
        <v/>
      </c>
    </row>
    <row r="17108" spans="12:13" ht="18" customHeight="1" x14ac:dyDescent="0.25">
      <c r="L17108" s="516"/>
      <c r="M17108" s="410" t="str">
        <f>IFERROR(IF($A17109=VLOOKUP($A17109,AGOTADOS!$A$3:$H$4997,1,FALSE),"AGOTADO","SI HAY"),"")</f>
        <v/>
      </c>
    </row>
    <row r="17109" spans="12:13" ht="18" customHeight="1" x14ac:dyDescent="0.25">
      <c r="L17109" s="516"/>
      <c r="M17109" s="410" t="str">
        <f>IFERROR(IF($A17110=VLOOKUP($A17110,AGOTADOS!$A$3:$H$4997,1,FALSE),"AGOTADO","SI HAY"),"")</f>
        <v/>
      </c>
    </row>
    <row r="17110" spans="12:13" ht="18" customHeight="1" x14ac:dyDescent="0.25">
      <c r="L17110" s="516"/>
      <c r="M17110" s="410" t="str">
        <f>IFERROR(IF($A17111=VLOOKUP($A17111,AGOTADOS!$A$3:$H$4997,1,FALSE),"AGOTADO","SI HAY"),"")</f>
        <v/>
      </c>
    </row>
    <row r="17111" spans="12:13" ht="18" customHeight="1" x14ac:dyDescent="0.25">
      <c r="L17111" s="516"/>
      <c r="M17111" s="410" t="str">
        <f>IFERROR(IF($A17112=VLOOKUP($A17112,AGOTADOS!$A$3:$H$4997,1,FALSE),"AGOTADO","SI HAY"),"")</f>
        <v/>
      </c>
    </row>
    <row r="17112" spans="12:13" ht="18" customHeight="1" x14ac:dyDescent="0.25">
      <c r="L17112" s="516"/>
      <c r="M17112" s="410" t="str">
        <f>IFERROR(IF($A17113=VLOOKUP($A17113,AGOTADOS!$A$3:$H$4997,1,FALSE),"AGOTADO","SI HAY"),"")</f>
        <v/>
      </c>
    </row>
    <row r="17113" spans="12:13" ht="18" customHeight="1" x14ac:dyDescent="0.25">
      <c r="L17113" s="516"/>
      <c r="M17113" s="410" t="str">
        <f>IFERROR(IF($A17114=VLOOKUP($A17114,AGOTADOS!$A$3:$H$4997,1,FALSE),"AGOTADO","SI HAY"),"")</f>
        <v/>
      </c>
    </row>
    <row r="17114" spans="12:13" ht="18" customHeight="1" x14ac:dyDescent="0.25">
      <c r="L17114" s="516"/>
      <c r="M17114" s="410" t="str">
        <f>IFERROR(IF($A17115=VLOOKUP($A17115,AGOTADOS!$A$3:$H$4997,1,FALSE),"AGOTADO","SI HAY"),"")</f>
        <v/>
      </c>
    </row>
    <row r="17115" spans="12:13" ht="18" customHeight="1" x14ac:dyDescent="0.25">
      <c r="L17115" s="516"/>
      <c r="M17115" s="410" t="str">
        <f>IFERROR(IF($A17116=VLOOKUP($A17116,AGOTADOS!$A$3:$H$4997,1,FALSE),"AGOTADO","SI HAY"),"")</f>
        <v/>
      </c>
    </row>
    <row r="17116" spans="12:13" ht="18" customHeight="1" x14ac:dyDescent="0.25">
      <c r="L17116" s="516"/>
      <c r="M17116" s="410" t="str">
        <f>IFERROR(IF($A17117=VLOOKUP($A17117,AGOTADOS!$A$3:$H$4997,1,FALSE),"AGOTADO","SI HAY"),"")</f>
        <v/>
      </c>
    </row>
    <row r="17117" spans="12:13" ht="18" customHeight="1" x14ac:dyDescent="0.25">
      <c r="L17117" s="516"/>
      <c r="M17117" s="410" t="str">
        <f>IFERROR(IF($A17118=VLOOKUP($A17118,AGOTADOS!$A$3:$H$4997,1,FALSE),"AGOTADO","SI HAY"),"")</f>
        <v/>
      </c>
    </row>
    <row r="17118" spans="12:13" ht="18" customHeight="1" x14ac:dyDescent="0.25">
      <c r="L17118" s="516"/>
      <c r="M17118" s="410" t="str">
        <f>IFERROR(IF($A17119=VLOOKUP($A17119,AGOTADOS!$A$3:$H$4997,1,FALSE),"AGOTADO","SI HAY"),"")</f>
        <v/>
      </c>
    </row>
    <row r="17119" spans="12:13" ht="18" customHeight="1" x14ac:dyDescent="0.25">
      <c r="L17119" s="516"/>
      <c r="M17119" s="410" t="str">
        <f>IFERROR(IF($A17120=VLOOKUP($A17120,AGOTADOS!$A$3:$H$4997,1,FALSE),"AGOTADO","SI HAY"),"")</f>
        <v/>
      </c>
    </row>
    <row r="17120" spans="12:13" ht="18" customHeight="1" x14ac:dyDescent="0.25">
      <c r="L17120" s="516"/>
      <c r="M17120" s="410" t="str">
        <f>IFERROR(IF($A17121=VLOOKUP($A17121,AGOTADOS!$A$3:$H$4997,1,FALSE),"AGOTADO","SI HAY"),"")</f>
        <v/>
      </c>
    </row>
    <row r="17121" spans="12:13" ht="18" customHeight="1" x14ac:dyDescent="0.25">
      <c r="L17121" s="516"/>
      <c r="M17121" s="410" t="str">
        <f>IFERROR(IF($A17122=VLOOKUP($A17122,AGOTADOS!$A$3:$H$4997,1,FALSE),"AGOTADO","SI HAY"),"")</f>
        <v/>
      </c>
    </row>
    <row r="17122" spans="12:13" ht="18" customHeight="1" x14ac:dyDescent="0.25">
      <c r="L17122" s="516"/>
      <c r="M17122" s="410" t="str">
        <f>IFERROR(IF($A17123=VLOOKUP($A17123,AGOTADOS!$A$3:$H$4997,1,FALSE),"AGOTADO","SI HAY"),"")</f>
        <v/>
      </c>
    </row>
    <row r="17123" spans="12:13" ht="18" customHeight="1" x14ac:dyDescent="0.25">
      <c r="L17123" s="516"/>
      <c r="M17123" s="410" t="str">
        <f>IFERROR(IF($A17124=VLOOKUP($A17124,AGOTADOS!$A$3:$H$4997,1,FALSE),"AGOTADO","SI HAY"),"")</f>
        <v/>
      </c>
    </row>
    <row r="17124" spans="12:13" ht="18" customHeight="1" x14ac:dyDescent="0.25">
      <c r="L17124" s="516"/>
      <c r="M17124" s="410" t="str">
        <f>IFERROR(IF($A17125=VLOOKUP($A17125,AGOTADOS!$A$3:$H$4997,1,FALSE),"AGOTADO","SI HAY"),"")</f>
        <v/>
      </c>
    </row>
    <row r="17125" spans="12:13" ht="18" customHeight="1" x14ac:dyDescent="0.25">
      <c r="L17125" s="516"/>
      <c r="M17125" s="410" t="str">
        <f>IFERROR(IF($A17126=VLOOKUP($A17126,AGOTADOS!$A$3:$H$4997,1,FALSE),"AGOTADO","SI HAY"),"")</f>
        <v/>
      </c>
    </row>
    <row r="17126" spans="12:13" ht="18" customHeight="1" x14ac:dyDescent="0.25">
      <c r="L17126" s="516"/>
      <c r="M17126" s="410" t="str">
        <f>IFERROR(IF($A17127=VLOOKUP($A17127,AGOTADOS!$A$3:$H$4997,1,FALSE),"AGOTADO","SI HAY"),"")</f>
        <v/>
      </c>
    </row>
    <row r="17127" spans="12:13" ht="18" customHeight="1" x14ac:dyDescent="0.25">
      <c r="L17127" s="516"/>
      <c r="M17127" s="410" t="str">
        <f>IFERROR(IF($A17128=VLOOKUP($A17128,AGOTADOS!$A$3:$H$4997,1,FALSE),"AGOTADO","SI HAY"),"")</f>
        <v/>
      </c>
    </row>
    <row r="17128" spans="12:13" ht="18" customHeight="1" x14ac:dyDescent="0.25">
      <c r="L17128" s="516"/>
      <c r="M17128" s="410" t="str">
        <f>IFERROR(IF($A17129=VLOOKUP($A17129,AGOTADOS!$A$3:$H$4997,1,FALSE),"AGOTADO","SI HAY"),"")</f>
        <v/>
      </c>
    </row>
    <row r="17129" spans="12:13" ht="18" customHeight="1" x14ac:dyDescent="0.25">
      <c r="L17129" s="516"/>
      <c r="M17129" s="410" t="str">
        <f>IFERROR(IF($A17130=VLOOKUP($A17130,AGOTADOS!$A$3:$H$4997,1,FALSE),"AGOTADO","SI HAY"),"")</f>
        <v/>
      </c>
    </row>
    <row r="17130" spans="12:13" ht="18" customHeight="1" x14ac:dyDescent="0.25">
      <c r="L17130" s="516"/>
      <c r="M17130" s="410" t="str">
        <f>IFERROR(IF($A17131=VLOOKUP($A17131,AGOTADOS!$A$3:$H$4997,1,FALSE),"AGOTADO","SI HAY"),"")</f>
        <v/>
      </c>
    </row>
    <row r="17131" spans="12:13" ht="18" customHeight="1" x14ac:dyDescent="0.25">
      <c r="L17131" s="516"/>
      <c r="M17131" s="410" t="str">
        <f>IFERROR(IF($A17132=VLOOKUP($A17132,AGOTADOS!$A$3:$H$4997,1,FALSE),"AGOTADO","SI HAY"),"")</f>
        <v/>
      </c>
    </row>
    <row r="17132" spans="12:13" ht="18" customHeight="1" x14ac:dyDescent="0.25">
      <c r="L17132" s="516"/>
      <c r="M17132" s="410" t="str">
        <f>IFERROR(IF($A17133=VLOOKUP($A17133,AGOTADOS!$A$3:$H$4997,1,FALSE),"AGOTADO","SI HAY"),"")</f>
        <v/>
      </c>
    </row>
    <row r="17133" spans="12:13" ht="18" customHeight="1" x14ac:dyDescent="0.25">
      <c r="L17133" s="516"/>
      <c r="M17133" s="410" t="str">
        <f>IFERROR(IF($A17134=VLOOKUP($A17134,AGOTADOS!$A$3:$H$4997,1,FALSE),"AGOTADO","SI HAY"),"")</f>
        <v/>
      </c>
    </row>
    <row r="17134" spans="12:13" ht="18" customHeight="1" x14ac:dyDescent="0.25">
      <c r="L17134" s="516"/>
      <c r="M17134" s="410" t="str">
        <f>IFERROR(IF($A17135=VLOOKUP($A17135,AGOTADOS!$A$3:$H$4997,1,FALSE),"AGOTADO","SI HAY"),"")</f>
        <v/>
      </c>
    </row>
    <row r="17135" spans="12:13" ht="18" customHeight="1" x14ac:dyDescent="0.25">
      <c r="L17135" s="516"/>
      <c r="M17135" s="410" t="str">
        <f>IFERROR(IF($A17136=VLOOKUP($A17136,AGOTADOS!$A$3:$H$4997,1,FALSE),"AGOTADO","SI HAY"),"")</f>
        <v/>
      </c>
    </row>
    <row r="17136" spans="12:13" ht="18" customHeight="1" x14ac:dyDescent="0.25">
      <c r="L17136" s="516"/>
      <c r="M17136" s="410" t="str">
        <f>IFERROR(IF($A17137=VLOOKUP($A17137,AGOTADOS!$A$3:$H$4997,1,FALSE),"AGOTADO","SI HAY"),"")</f>
        <v/>
      </c>
    </row>
    <row r="17137" spans="12:13" ht="18" customHeight="1" x14ac:dyDescent="0.25">
      <c r="L17137" s="516"/>
      <c r="M17137" s="410" t="str">
        <f>IFERROR(IF($A17138=VLOOKUP($A17138,AGOTADOS!$A$3:$H$4997,1,FALSE),"AGOTADO","SI HAY"),"")</f>
        <v/>
      </c>
    </row>
    <row r="17138" spans="12:13" ht="18" customHeight="1" x14ac:dyDescent="0.25">
      <c r="L17138" s="516"/>
      <c r="M17138" s="410" t="str">
        <f>IFERROR(IF($A17139=VLOOKUP($A17139,AGOTADOS!$A$3:$H$4997,1,FALSE),"AGOTADO","SI HAY"),"")</f>
        <v/>
      </c>
    </row>
    <row r="17139" spans="12:13" ht="18" customHeight="1" x14ac:dyDescent="0.25">
      <c r="L17139" s="516"/>
      <c r="M17139" s="410" t="str">
        <f>IFERROR(IF($A17140=VLOOKUP($A17140,AGOTADOS!$A$3:$H$4997,1,FALSE),"AGOTADO","SI HAY"),"")</f>
        <v/>
      </c>
    </row>
    <row r="17140" spans="12:13" ht="18" customHeight="1" x14ac:dyDescent="0.25">
      <c r="L17140" s="516"/>
      <c r="M17140" s="410" t="str">
        <f>IFERROR(IF($A17141=VLOOKUP($A17141,AGOTADOS!$A$3:$H$4997,1,FALSE),"AGOTADO","SI HAY"),"")</f>
        <v/>
      </c>
    </row>
    <row r="17141" spans="12:13" ht="18" customHeight="1" x14ac:dyDescent="0.25">
      <c r="L17141" s="516"/>
      <c r="M17141" s="410" t="str">
        <f>IFERROR(IF($A17142=VLOOKUP($A17142,AGOTADOS!$A$3:$H$4997,1,FALSE),"AGOTADO","SI HAY"),"")</f>
        <v/>
      </c>
    </row>
    <row r="17142" spans="12:13" ht="18" customHeight="1" x14ac:dyDescent="0.25">
      <c r="L17142" s="516"/>
      <c r="M17142" s="410" t="str">
        <f>IFERROR(IF($A17143=VLOOKUP($A17143,AGOTADOS!$A$3:$H$4997,1,FALSE),"AGOTADO","SI HAY"),"")</f>
        <v/>
      </c>
    </row>
    <row r="17143" spans="12:13" ht="18" customHeight="1" x14ac:dyDescent="0.25">
      <c r="L17143" s="516"/>
      <c r="M17143" s="410" t="str">
        <f>IFERROR(IF($A17144=VLOOKUP($A17144,AGOTADOS!$A$3:$H$4997,1,FALSE),"AGOTADO","SI HAY"),"")</f>
        <v/>
      </c>
    </row>
    <row r="17144" spans="12:13" ht="18" customHeight="1" x14ac:dyDescent="0.25">
      <c r="L17144" s="516"/>
      <c r="M17144" s="410" t="str">
        <f>IFERROR(IF($A17145=VLOOKUP($A17145,AGOTADOS!$A$3:$H$4997,1,FALSE),"AGOTADO","SI HAY"),"")</f>
        <v/>
      </c>
    </row>
    <row r="17145" spans="12:13" ht="18" customHeight="1" x14ac:dyDescent="0.25">
      <c r="L17145" s="516"/>
      <c r="M17145" s="410" t="str">
        <f>IFERROR(IF($A17146=VLOOKUP($A17146,AGOTADOS!$A$3:$H$4997,1,FALSE),"AGOTADO","SI HAY"),"")</f>
        <v/>
      </c>
    </row>
    <row r="17146" spans="12:13" ht="18" customHeight="1" x14ac:dyDescent="0.25">
      <c r="L17146" s="516"/>
      <c r="M17146" s="410" t="str">
        <f>IFERROR(IF($A17147=VLOOKUP($A17147,AGOTADOS!$A$3:$H$4997,1,FALSE),"AGOTADO","SI HAY"),"")</f>
        <v/>
      </c>
    </row>
    <row r="17147" spans="12:13" ht="18" customHeight="1" x14ac:dyDescent="0.25">
      <c r="L17147" s="516"/>
      <c r="M17147" s="410" t="str">
        <f>IFERROR(IF($A17148=VLOOKUP($A17148,AGOTADOS!$A$3:$H$4997,1,FALSE),"AGOTADO","SI HAY"),"")</f>
        <v/>
      </c>
    </row>
    <row r="17148" spans="12:13" ht="18" customHeight="1" x14ac:dyDescent="0.25">
      <c r="L17148" s="516"/>
      <c r="M17148" s="410" t="str">
        <f>IFERROR(IF($A17149=VLOOKUP($A17149,AGOTADOS!$A$3:$H$4997,1,FALSE),"AGOTADO","SI HAY"),"")</f>
        <v/>
      </c>
    </row>
    <row r="17149" spans="12:13" ht="18" customHeight="1" x14ac:dyDescent="0.25">
      <c r="L17149" s="516"/>
      <c r="M17149" s="410" t="str">
        <f>IFERROR(IF($A17150=VLOOKUP($A17150,AGOTADOS!$A$3:$H$4997,1,FALSE),"AGOTADO","SI HAY"),"")</f>
        <v/>
      </c>
    </row>
    <row r="17150" spans="12:13" ht="18" customHeight="1" x14ac:dyDescent="0.25">
      <c r="L17150" s="516"/>
      <c r="M17150" s="410" t="str">
        <f>IFERROR(IF($A17151=VLOOKUP($A17151,AGOTADOS!$A$3:$H$4997,1,FALSE),"AGOTADO","SI HAY"),"")</f>
        <v/>
      </c>
    </row>
    <row r="17151" spans="12:13" ht="18" customHeight="1" x14ac:dyDescent="0.25">
      <c r="L17151" s="516"/>
      <c r="M17151" s="410" t="str">
        <f>IFERROR(IF($A17152=VLOOKUP($A17152,AGOTADOS!$A$3:$H$4997,1,FALSE),"AGOTADO","SI HAY"),"")</f>
        <v/>
      </c>
    </row>
    <row r="17152" spans="12:13" ht="18" customHeight="1" x14ac:dyDescent="0.25">
      <c r="L17152" s="516"/>
      <c r="M17152" s="410" t="str">
        <f>IFERROR(IF($A17153=VLOOKUP($A17153,AGOTADOS!$A$3:$H$4997,1,FALSE),"AGOTADO","SI HAY"),"")</f>
        <v/>
      </c>
    </row>
    <row r="17153" spans="12:13" ht="18" customHeight="1" x14ac:dyDescent="0.25">
      <c r="L17153" s="516"/>
      <c r="M17153" s="410" t="str">
        <f>IFERROR(IF($A17154=VLOOKUP($A17154,AGOTADOS!$A$3:$H$4997,1,FALSE),"AGOTADO","SI HAY"),"")</f>
        <v/>
      </c>
    </row>
    <row r="17154" spans="12:13" ht="18" customHeight="1" x14ac:dyDescent="0.25">
      <c r="L17154" s="516"/>
      <c r="M17154" s="410" t="str">
        <f>IFERROR(IF($A17155=VLOOKUP($A17155,AGOTADOS!$A$3:$H$4997,1,FALSE),"AGOTADO","SI HAY"),"")</f>
        <v/>
      </c>
    </row>
    <row r="17155" spans="12:13" ht="18" customHeight="1" x14ac:dyDescent="0.25">
      <c r="L17155" s="516"/>
      <c r="M17155" s="410" t="str">
        <f>IFERROR(IF($A17156=VLOOKUP($A17156,AGOTADOS!$A$3:$H$4997,1,FALSE),"AGOTADO","SI HAY"),"")</f>
        <v/>
      </c>
    </row>
    <row r="17156" spans="12:13" ht="18" customHeight="1" x14ac:dyDescent="0.25">
      <c r="L17156" s="516"/>
      <c r="M17156" s="410" t="str">
        <f>IFERROR(IF($A17157=VLOOKUP($A17157,AGOTADOS!$A$3:$H$4997,1,FALSE),"AGOTADO","SI HAY"),"")</f>
        <v/>
      </c>
    </row>
    <row r="17157" spans="12:13" ht="18" customHeight="1" x14ac:dyDescent="0.25">
      <c r="L17157" s="516"/>
      <c r="M17157" s="410" t="str">
        <f>IFERROR(IF($A17158=VLOOKUP($A17158,AGOTADOS!$A$3:$H$4997,1,FALSE),"AGOTADO","SI HAY"),"")</f>
        <v/>
      </c>
    </row>
    <row r="17158" spans="12:13" ht="18" customHeight="1" x14ac:dyDescent="0.25">
      <c r="L17158" s="516"/>
      <c r="M17158" s="410" t="str">
        <f>IFERROR(IF($A17159=VLOOKUP($A17159,AGOTADOS!$A$3:$H$4997,1,FALSE),"AGOTADO","SI HAY"),"")</f>
        <v/>
      </c>
    </row>
    <row r="17159" spans="12:13" ht="18" customHeight="1" x14ac:dyDescent="0.25">
      <c r="L17159" s="516"/>
      <c r="M17159" s="410" t="str">
        <f>IFERROR(IF($A17160=VLOOKUP($A17160,AGOTADOS!$A$3:$H$4997,1,FALSE),"AGOTADO","SI HAY"),"")</f>
        <v/>
      </c>
    </row>
    <row r="17160" spans="12:13" ht="18" customHeight="1" x14ac:dyDescent="0.25">
      <c r="L17160" s="516"/>
      <c r="M17160" s="410" t="str">
        <f>IFERROR(IF($A17161=VLOOKUP($A17161,AGOTADOS!$A$3:$H$4997,1,FALSE),"AGOTADO","SI HAY"),"")</f>
        <v/>
      </c>
    </row>
    <row r="17161" spans="12:13" ht="18" customHeight="1" x14ac:dyDescent="0.25">
      <c r="L17161" s="516"/>
      <c r="M17161" s="410" t="str">
        <f>IFERROR(IF($A17162=VLOOKUP($A17162,AGOTADOS!$A$3:$H$4997,1,FALSE),"AGOTADO","SI HAY"),"")</f>
        <v/>
      </c>
    </row>
    <row r="17162" spans="12:13" ht="18" customHeight="1" x14ac:dyDescent="0.25">
      <c r="L17162" s="516"/>
      <c r="M17162" s="410" t="str">
        <f>IFERROR(IF($A17163=VLOOKUP($A17163,AGOTADOS!$A$3:$H$4997,1,FALSE),"AGOTADO","SI HAY"),"")</f>
        <v/>
      </c>
    </row>
    <row r="17163" spans="12:13" ht="18" customHeight="1" x14ac:dyDescent="0.25">
      <c r="L17163" s="516"/>
      <c r="M17163" s="410" t="str">
        <f>IFERROR(IF($A17164=VLOOKUP($A17164,AGOTADOS!$A$3:$H$4997,1,FALSE),"AGOTADO","SI HAY"),"")</f>
        <v/>
      </c>
    </row>
    <row r="17164" spans="12:13" ht="18" customHeight="1" x14ac:dyDescent="0.25">
      <c r="L17164" s="516"/>
      <c r="M17164" s="410" t="str">
        <f>IFERROR(IF($A17165=VLOOKUP($A17165,AGOTADOS!$A$3:$H$4997,1,FALSE),"AGOTADO","SI HAY"),"")</f>
        <v/>
      </c>
    </row>
    <row r="17165" spans="12:13" ht="18" customHeight="1" x14ac:dyDescent="0.25">
      <c r="L17165" s="516"/>
      <c r="M17165" s="410" t="str">
        <f>IFERROR(IF($A17166=VLOOKUP($A17166,AGOTADOS!$A$3:$H$4997,1,FALSE),"AGOTADO","SI HAY"),"")</f>
        <v/>
      </c>
    </row>
    <row r="17166" spans="12:13" ht="18" customHeight="1" x14ac:dyDescent="0.25">
      <c r="L17166" s="516"/>
      <c r="M17166" s="410" t="str">
        <f>IFERROR(IF($A17167=VLOOKUP($A17167,AGOTADOS!$A$3:$H$4997,1,FALSE),"AGOTADO","SI HAY"),"")</f>
        <v/>
      </c>
    </row>
    <row r="17167" spans="12:13" ht="18" customHeight="1" x14ac:dyDescent="0.25">
      <c r="L17167" s="516"/>
      <c r="M17167" s="410" t="str">
        <f>IFERROR(IF($A17168=VLOOKUP($A17168,AGOTADOS!$A$3:$H$4997,1,FALSE),"AGOTADO","SI HAY"),"")</f>
        <v/>
      </c>
    </row>
    <row r="17168" spans="12:13" ht="18" customHeight="1" x14ac:dyDescent="0.25">
      <c r="L17168" s="516"/>
      <c r="M17168" s="410" t="str">
        <f>IFERROR(IF($A17169=VLOOKUP($A17169,AGOTADOS!$A$3:$H$4997,1,FALSE),"AGOTADO","SI HAY"),"")</f>
        <v/>
      </c>
    </row>
    <row r="17169" spans="12:13" ht="18" customHeight="1" x14ac:dyDescent="0.25">
      <c r="L17169" s="516"/>
      <c r="M17169" s="410" t="str">
        <f>IFERROR(IF($A17170=VLOOKUP($A17170,AGOTADOS!$A$3:$H$4997,1,FALSE),"AGOTADO","SI HAY"),"")</f>
        <v/>
      </c>
    </row>
    <row r="17170" spans="12:13" ht="18" customHeight="1" x14ac:dyDescent="0.25">
      <c r="L17170" s="516"/>
      <c r="M17170" s="410" t="str">
        <f>IFERROR(IF($A17171=VLOOKUP($A17171,AGOTADOS!$A$3:$H$4997,1,FALSE),"AGOTADO","SI HAY"),"")</f>
        <v/>
      </c>
    </row>
    <row r="17171" spans="12:13" ht="18" customHeight="1" x14ac:dyDescent="0.25">
      <c r="L17171" s="516"/>
      <c r="M17171" s="410" t="str">
        <f>IFERROR(IF($A17172=VLOOKUP($A17172,AGOTADOS!$A$3:$H$4997,1,FALSE),"AGOTADO","SI HAY"),"")</f>
        <v/>
      </c>
    </row>
    <row r="17172" spans="12:13" ht="18" customHeight="1" x14ac:dyDescent="0.25">
      <c r="L17172" s="516"/>
      <c r="M17172" s="410" t="str">
        <f>IFERROR(IF($A17173=VLOOKUP($A17173,AGOTADOS!$A$3:$H$4997,1,FALSE),"AGOTADO","SI HAY"),"")</f>
        <v/>
      </c>
    </row>
    <row r="17173" spans="12:13" ht="18" customHeight="1" x14ac:dyDescent="0.25">
      <c r="L17173" s="516"/>
      <c r="M17173" s="410" t="str">
        <f>IFERROR(IF($A17174=VLOOKUP($A17174,AGOTADOS!$A$3:$H$4997,1,FALSE),"AGOTADO","SI HAY"),"")</f>
        <v/>
      </c>
    </row>
    <row r="17174" spans="12:13" ht="18" customHeight="1" x14ac:dyDescent="0.25">
      <c r="L17174" s="516"/>
      <c r="M17174" s="410" t="str">
        <f>IFERROR(IF($A17175=VLOOKUP($A17175,AGOTADOS!$A$3:$H$4997,1,FALSE),"AGOTADO","SI HAY"),"")</f>
        <v/>
      </c>
    </row>
    <row r="17175" spans="12:13" ht="18" customHeight="1" x14ac:dyDescent="0.25">
      <c r="L17175" s="516"/>
      <c r="M17175" s="410" t="str">
        <f>IFERROR(IF($A17176=VLOOKUP($A17176,AGOTADOS!$A$3:$H$4997,1,FALSE),"AGOTADO","SI HAY"),"")</f>
        <v/>
      </c>
    </row>
    <row r="17176" spans="12:13" ht="18" customHeight="1" x14ac:dyDescent="0.25">
      <c r="L17176" s="516"/>
      <c r="M17176" s="410" t="str">
        <f>IFERROR(IF($A17177=VLOOKUP($A17177,AGOTADOS!$A$3:$H$4997,1,FALSE),"AGOTADO","SI HAY"),"")</f>
        <v/>
      </c>
    </row>
    <row r="17177" spans="12:13" ht="18" customHeight="1" x14ac:dyDescent="0.25">
      <c r="L17177" s="516"/>
      <c r="M17177" s="410" t="str">
        <f>IFERROR(IF($A17178=VLOOKUP($A17178,AGOTADOS!$A$3:$H$4997,1,FALSE),"AGOTADO","SI HAY"),"")</f>
        <v/>
      </c>
    </row>
    <row r="17178" spans="12:13" ht="18" customHeight="1" x14ac:dyDescent="0.25">
      <c r="L17178" s="516"/>
      <c r="M17178" s="410" t="str">
        <f>IFERROR(IF($A17179=VLOOKUP($A17179,AGOTADOS!$A$3:$H$4997,1,FALSE),"AGOTADO","SI HAY"),"")</f>
        <v/>
      </c>
    </row>
    <row r="17179" spans="12:13" ht="18" customHeight="1" x14ac:dyDescent="0.25">
      <c r="L17179" s="516"/>
      <c r="M17179" s="410" t="str">
        <f>IFERROR(IF($A17180=VLOOKUP($A17180,AGOTADOS!$A$3:$H$4997,1,FALSE),"AGOTADO","SI HAY"),"")</f>
        <v/>
      </c>
    </row>
    <row r="17180" spans="12:13" ht="18" customHeight="1" x14ac:dyDescent="0.25">
      <c r="L17180" s="516"/>
      <c r="M17180" s="410" t="str">
        <f>IFERROR(IF($A17181=VLOOKUP($A17181,AGOTADOS!$A$3:$H$4997,1,FALSE),"AGOTADO","SI HAY"),"")</f>
        <v/>
      </c>
    </row>
    <row r="17181" spans="12:13" ht="18" customHeight="1" x14ac:dyDescent="0.25">
      <c r="L17181" s="516"/>
      <c r="M17181" s="410" t="str">
        <f>IFERROR(IF($A17182=VLOOKUP($A17182,AGOTADOS!$A$3:$H$4997,1,FALSE),"AGOTADO","SI HAY"),"")</f>
        <v/>
      </c>
    </row>
    <row r="17182" spans="12:13" ht="18" customHeight="1" x14ac:dyDescent="0.25">
      <c r="L17182" s="516"/>
      <c r="M17182" s="410" t="str">
        <f>IFERROR(IF($A17183=VLOOKUP($A17183,AGOTADOS!$A$3:$H$4997,1,FALSE),"AGOTADO","SI HAY"),"")</f>
        <v/>
      </c>
    </row>
    <row r="17183" spans="12:13" ht="18" customHeight="1" x14ac:dyDescent="0.25">
      <c r="L17183" s="516"/>
      <c r="M17183" s="410" t="str">
        <f>IFERROR(IF($A17184=VLOOKUP($A17184,AGOTADOS!$A$3:$H$4997,1,FALSE),"AGOTADO","SI HAY"),"")</f>
        <v/>
      </c>
    </row>
    <row r="17184" spans="12:13" ht="18" customHeight="1" x14ac:dyDescent="0.25">
      <c r="L17184" s="516"/>
      <c r="M17184" s="410" t="str">
        <f>IFERROR(IF($A17185=VLOOKUP($A17185,AGOTADOS!$A$3:$H$4997,1,FALSE),"AGOTADO","SI HAY"),"")</f>
        <v/>
      </c>
    </row>
    <row r="17185" spans="12:13" ht="18" customHeight="1" x14ac:dyDescent="0.25">
      <c r="L17185" s="516"/>
      <c r="M17185" s="410" t="str">
        <f>IFERROR(IF($A17186=VLOOKUP($A17186,AGOTADOS!$A$3:$H$4997,1,FALSE),"AGOTADO","SI HAY"),"")</f>
        <v/>
      </c>
    </row>
    <row r="17186" spans="12:13" ht="18" customHeight="1" x14ac:dyDescent="0.25">
      <c r="L17186" s="516"/>
      <c r="M17186" s="410" t="str">
        <f>IFERROR(IF($A17187=VLOOKUP($A17187,AGOTADOS!$A$3:$H$4997,1,FALSE),"AGOTADO","SI HAY"),"")</f>
        <v/>
      </c>
    </row>
    <row r="17187" spans="12:13" ht="18" customHeight="1" x14ac:dyDescent="0.25">
      <c r="L17187" s="516"/>
      <c r="M17187" s="410" t="str">
        <f>IFERROR(IF($A17188=VLOOKUP($A17188,AGOTADOS!$A$3:$H$4997,1,FALSE),"AGOTADO","SI HAY"),"")</f>
        <v/>
      </c>
    </row>
    <row r="17188" spans="12:13" ht="18" customHeight="1" x14ac:dyDescent="0.25">
      <c r="L17188" s="516"/>
      <c r="M17188" s="410" t="str">
        <f>IFERROR(IF($A17189=VLOOKUP($A17189,AGOTADOS!$A$3:$H$4997,1,FALSE),"AGOTADO","SI HAY"),"")</f>
        <v/>
      </c>
    </row>
    <row r="17189" spans="12:13" ht="18" customHeight="1" x14ac:dyDescent="0.25">
      <c r="L17189" s="516"/>
      <c r="M17189" s="410" t="str">
        <f>IFERROR(IF($A17190=VLOOKUP($A17190,AGOTADOS!$A$3:$H$4997,1,FALSE),"AGOTADO","SI HAY"),"")</f>
        <v/>
      </c>
    </row>
    <row r="17190" spans="12:13" ht="18" customHeight="1" x14ac:dyDescent="0.25">
      <c r="L17190" s="516"/>
      <c r="M17190" s="410" t="str">
        <f>IFERROR(IF($A17191=VLOOKUP($A17191,AGOTADOS!$A$3:$H$4997,1,FALSE),"AGOTADO","SI HAY"),"")</f>
        <v/>
      </c>
    </row>
    <row r="17191" spans="12:13" ht="18" customHeight="1" x14ac:dyDescent="0.25">
      <c r="L17191" s="516"/>
      <c r="M17191" s="410" t="str">
        <f>IFERROR(IF($A17192=VLOOKUP($A17192,AGOTADOS!$A$3:$H$4997,1,FALSE),"AGOTADO","SI HAY"),"")</f>
        <v/>
      </c>
    </row>
    <row r="17192" spans="12:13" ht="18" customHeight="1" x14ac:dyDescent="0.25">
      <c r="L17192" s="516"/>
      <c r="M17192" s="410" t="str">
        <f>IFERROR(IF($A17193=VLOOKUP($A17193,AGOTADOS!$A$3:$H$4997,1,FALSE),"AGOTADO","SI HAY"),"")</f>
        <v/>
      </c>
    </row>
    <row r="17193" spans="12:13" ht="18" customHeight="1" x14ac:dyDescent="0.25">
      <c r="L17193" s="516"/>
      <c r="M17193" s="410" t="str">
        <f>IFERROR(IF($A17194=VLOOKUP($A17194,AGOTADOS!$A$3:$H$4997,1,FALSE),"AGOTADO","SI HAY"),"")</f>
        <v/>
      </c>
    </row>
    <row r="17194" spans="12:13" ht="18" customHeight="1" x14ac:dyDescent="0.25">
      <c r="L17194" s="516"/>
      <c r="M17194" s="410" t="str">
        <f>IFERROR(IF($A17195=VLOOKUP($A17195,AGOTADOS!$A$3:$H$4997,1,FALSE),"AGOTADO","SI HAY"),"")</f>
        <v/>
      </c>
    </row>
    <row r="17195" spans="12:13" ht="18" customHeight="1" x14ac:dyDescent="0.25">
      <c r="L17195" s="516"/>
      <c r="M17195" s="410" t="str">
        <f>IFERROR(IF($A17196=VLOOKUP($A17196,AGOTADOS!$A$3:$H$4997,1,FALSE),"AGOTADO","SI HAY"),"")</f>
        <v/>
      </c>
    </row>
    <row r="17196" spans="12:13" ht="18" customHeight="1" x14ac:dyDescent="0.25">
      <c r="L17196" s="516"/>
      <c r="M17196" s="410" t="str">
        <f>IFERROR(IF($A17197=VLOOKUP($A17197,AGOTADOS!$A$3:$H$4997,1,FALSE),"AGOTADO","SI HAY"),"")</f>
        <v/>
      </c>
    </row>
    <row r="17197" spans="12:13" ht="18" customHeight="1" x14ac:dyDescent="0.25">
      <c r="L17197" s="516"/>
      <c r="M17197" s="410" t="str">
        <f>IFERROR(IF($A17198=VLOOKUP($A17198,AGOTADOS!$A$3:$H$4997,1,FALSE),"AGOTADO","SI HAY"),"")</f>
        <v/>
      </c>
    </row>
    <row r="17198" spans="12:13" ht="18" customHeight="1" x14ac:dyDescent="0.25">
      <c r="L17198" s="516"/>
      <c r="M17198" s="410" t="str">
        <f>IFERROR(IF($A17199=VLOOKUP($A17199,AGOTADOS!$A$3:$H$4997,1,FALSE),"AGOTADO","SI HAY"),"")</f>
        <v/>
      </c>
    </row>
    <row r="17199" spans="12:13" ht="18" customHeight="1" x14ac:dyDescent="0.25">
      <c r="L17199" s="516"/>
      <c r="M17199" s="410" t="str">
        <f>IFERROR(IF($A17200=VLOOKUP($A17200,AGOTADOS!$A$3:$H$4997,1,FALSE),"AGOTADO","SI HAY"),"")</f>
        <v/>
      </c>
    </row>
    <row r="17200" spans="12:13" ht="18" customHeight="1" x14ac:dyDescent="0.25">
      <c r="L17200" s="516"/>
      <c r="M17200" s="410" t="str">
        <f>IFERROR(IF($A17201=VLOOKUP($A17201,AGOTADOS!$A$3:$H$4997,1,FALSE),"AGOTADO","SI HAY"),"")</f>
        <v/>
      </c>
    </row>
    <row r="17201" spans="12:13" ht="18" customHeight="1" x14ac:dyDescent="0.25">
      <c r="L17201" s="516"/>
      <c r="M17201" s="410" t="str">
        <f>IFERROR(IF($A17202=VLOOKUP($A17202,AGOTADOS!$A$3:$H$4997,1,FALSE),"AGOTADO","SI HAY"),"")</f>
        <v/>
      </c>
    </row>
    <row r="17202" spans="12:13" ht="18" customHeight="1" x14ac:dyDescent="0.25">
      <c r="L17202" s="516"/>
      <c r="M17202" s="410" t="str">
        <f>IFERROR(IF($A17203=VLOOKUP($A17203,AGOTADOS!$A$3:$H$4997,1,FALSE),"AGOTADO","SI HAY"),"")</f>
        <v/>
      </c>
    </row>
    <row r="17203" spans="12:13" ht="18" customHeight="1" x14ac:dyDescent="0.25">
      <c r="L17203" s="516"/>
      <c r="M17203" s="410" t="str">
        <f>IFERROR(IF($A17204=VLOOKUP($A17204,AGOTADOS!$A$3:$H$4997,1,FALSE),"AGOTADO","SI HAY"),"")</f>
        <v/>
      </c>
    </row>
    <row r="17204" spans="12:13" ht="18" customHeight="1" x14ac:dyDescent="0.25">
      <c r="L17204" s="516"/>
      <c r="M17204" s="410" t="str">
        <f>IFERROR(IF($A17205=VLOOKUP($A17205,AGOTADOS!$A$3:$H$4997,1,FALSE),"AGOTADO","SI HAY"),"")</f>
        <v/>
      </c>
    </row>
    <row r="17205" spans="12:13" ht="18" customHeight="1" x14ac:dyDescent="0.25">
      <c r="L17205" s="516"/>
      <c r="M17205" s="410" t="str">
        <f>IFERROR(IF($A17206=VLOOKUP($A17206,AGOTADOS!$A$3:$H$4997,1,FALSE),"AGOTADO","SI HAY"),"")</f>
        <v/>
      </c>
    </row>
    <row r="17206" spans="12:13" ht="18" customHeight="1" x14ac:dyDescent="0.25">
      <c r="L17206" s="516"/>
      <c r="M17206" s="410" t="str">
        <f>IFERROR(IF($A17207=VLOOKUP($A17207,AGOTADOS!$A$3:$H$4997,1,FALSE),"AGOTADO","SI HAY"),"")</f>
        <v/>
      </c>
    </row>
    <row r="17207" spans="12:13" ht="18" customHeight="1" x14ac:dyDescent="0.25">
      <c r="L17207" s="516"/>
      <c r="M17207" s="410" t="str">
        <f>IFERROR(IF($A17208=VLOOKUP($A17208,AGOTADOS!$A$3:$H$4997,1,FALSE),"AGOTADO","SI HAY"),"")</f>
        <v/>
      </c>
    </row>
    <row r="17208" spans="12:13" ht="18" customHeight="1" x14ac:dyDescent="0.25">
      <c r="L17208" s="516"/>
      <c r="M17208" s="410" t="str">
        <f>IFERROR(IF($A17209=VLOOKUP($A17209,AGOTADOS!$A$3:$H$4997,1,FALSE),"AGOTADO","SI HAY"),"")</f>
        <v/>
      </c>
    </row>
    <row r="17209" spans="12:13" ht="18" customHeight="1" x14ac:dyDescent="0.25">
      <c r="L17209" s="516"/>
      <c r="M17209" s="410" t="str">
        <f>IFERROR(IF($A17210=VLOOKUP($A17210,AGOTADOS!$A$3:$H$4997,1,FALSE),"AGOTADO","SI HAY"),"")</f>
        <v/>
      </c>
    </row>
    <row r="17210" spans="12:13" ht="18" customHeight="1" x14ac:dyDescent="0.25">
      <c r="L17210" s="516"/>
      <c r="M17210" s="410" t="str">
        <f>IFERROR(IF($A17211=VLOOKUP($A17211,AGOTADOS!$A$3:$H$4997,1,FALSE),"AGOTADO","SI HAY"),"")</f>
        <v/>
      </c>
    </row>
    <row r="17211" spans="12:13" ht="18" customHeight="1" x14ac:dyDescent="0.25">
      <c r="L17211" s="516"/>
      <c r="M17211" s="410" t="str">
        <f>IFERROR(IF($A17212=VLOOKUP($A17212,AGOTADOS!$A$3:$H$4997,1,FALSE),"AGOTADO","SI HAY"),"")</f>
        <v/>
      </c>
    </row>
    <row r="17212" spans="12:13" ht="18" customHeight="1" x14ac:dyDescent="0.25">
      <c r="L17212" s="516"/>
      <c r="M17212" s="410" t="str">
        <f>IFERROR(IF($A17213=VLOOKUP($A17213,AGOTADOS!$A$3:$H$4997,1,FALSE),"AGOTADO","SI HAY"),"")</f>
        <v/>
      </c>
    </row>
    <row r="17213" spans="12:13" ht="18" customHeight="1" x14ac:dyDescent="0.25">
      <c r="L17213" s="516"/>
      <c r="M17213" s="410" t="str">
        <f>IFERROR(IF($A17214=VLOOKUP($A17214,AGOTADOS!$A$3:$H$4997,1,FALSE),"AGOTADO","SI HAY"),"")</f>
        <v/>
      </c>
    </row>
    <row r="17214" spans="12:13" ht="18" customHeight="1" x14ac:dyDescent="0.25">
      <c r="L17214" s="516"/>
      <c r="M17214" s="410" t="str">
        <f>IFERROR(IF($A17215=VLOOKUP($A17215,AGOTADOS!$A$3:$H$4997,1,FALSE),"AGOTADO","SI HAY"),"")</f>
        <v/>
      </c>
    </row>
    <row r="17215" spans="12:13" ht="18" customHeight="1" x14ac:dyDescent="0.25">
      <c r="L17215" s="516"/>
      <c r="M17215" s="410" t="str">
        <f>IFERROR(IF($A17216=VLOOKUP($A17216,AGOTADOS!$A$3:$H$4997,1,FALSE),"AGOTADO","SI HAY"),"")</f>
        <v/>
      </c>
    </row>
    <row r="17216" spans="12:13" ht="18" customHeight="1" x14ac:dyDescent="0.25">
      <c r="L17216" s="516"/>
      <c r="M17216" s="410" t="str">
        <f>IFERROR(IF($A17217=VLOOKUP($A17217,AGOTADOS!$A$3:$H$4997,1,FALSE),"AGOTADO","SI HAY"),"")</f>
        <v/>
      </c>
    </row>
    <row r="17217" spans="12:13" ht="18" customHeight="1" x14ac:dyDescent="0.25">
      <c r="L17217" s="516"/>
      <c r="M17217" s="410" t="str">
        <f>IFERROR(IF($A17218=VLOOKUP($A17218,AGOTADOS!$A$3:$H$4997,1,FALSE),"AGOTADO","SI HAY"),"")</f>
        <v/>
      </c>
    </row>
    <row r="17218" spans="12:13" ht="18" customHeight="1" x14ac:dyDescent="0.25">
      <c r="L17218" s="516"/>
      <c r="M17218" s="410" t="str">
        <f>IFERROR(IF($A17219=VLOOKUP($A17219,AGOTADOS!$A$3:$H$4997,1,FALSE),"AGOTADO","SI HAY"),"")</f>
        <v/>
      </c>
    </row>
    <row r="17219" spans="12:13" ht="18" customHeight="1" x14ac:dyDescent="0.25">
      <c r="L17219" s="516"/>
      <c r="M17219" s="410" t="str">
        <f>IFERROR(IF($A17220=VLOOKUP($A17220,AGOTADOS!$A$3:$H$4997,1,FALSE),"AGOTADO","SI HAY"),"")</f>
        <v/>
      </c>
    </row>
    <row r="17220" spans="12:13" ht="18" customHeight="1" x14ac:dyDescent="0.25">
      <c r="L17220" s="516"/>
      <c r="M17220" s="410" t="str">
        <f>IFERROR(IF($A17221=VLOOKUP($A17221,AGOTADOS!$A$3:$H$4997,1,FALSE),"AGOTADO","SI HAY"),"")</f>
        <v/>
      </c>
    </row>
    <row r="17221" spans="12:13" ht="18" customHeight="1" x14ac:dyDescent="0.25">
      <c r="L17221" s="516"/>
      <c r="M17221" s="410" t="str">
        <f>IFERROR(IF($A17222=VLOOKUP($A17222,AGOTADOS!$A$3:$H$4997,1,FALSE),"AGOTADO","SI HAY"),"")</f>
        <v/>
      </c>
    </row>
    <row r="17222" spans="12:13" ht="18" customHeight="1" x14ac:dyDescent="0.25">
      <c r="L17222" s="516"/>
      <c r="M17222" s="410" t="str">
        <f>IFERROR(IF($A17223=VLOOKUP($A17223,AGOTADOS!$A$3:$H$4997,1,FALSE),"AGOTADO","SI HAY"),"")</f>
        <v/>
      </c>
    </row>
    <row r="17223" spans="12:13" ht="18" customHeight="1" x14ac:dyDescent="0.25">
      <c r="L17223" s="516"/>
      <c r="M17223" s="410" t="str">
        <f>IFERROR(IF($A17224=VLOOKUP($A17224,AGOTADOS!$A$3:$H$4997,1,FALSE),"AGOTADO","SI HAY"),"")</f>
        <v/>
      </c>
    </row>
    <row r="17224" spans="12:13" ht="18" customHeight="1" x14ac:dyDescent="0.25">
      <c r="L17224" s="516"/>
      <c r="M17224" s="410" t="str">
        <f>IFERROR(IF($A17225=VLOOKUP($A17225,AGOTADOS!$A$3:$H$4997,1,FALSE),"AGOTADO","SI HAY"),"")</f>
        <v/>
      </c>
    </row>
    <row r="17225" spans="12:13" ht="18" customHeight="1" x14ac:dyDescent="0.25">
      <c r="L17225" s="516"/>
      <c r="M17225" s="410" t="str">
        <f>IFERROR(IF($A17226=VLOOKUP($A17226,AGOTADOS!$A$3:$H$4997,1,FALSE),"AGOTADO","SI HAY"),"")</f>
        <v/>
      </c>
    </row>
    <row r="17226" spans="12:13" ht="18" customHeight="1" x14ac:dyDescent="0.25">
      <c r="L17226" s="516"/>
      <c r="M17226" s="410" t="str">
        <f>IFERROR(IF($A17227=VLOOKUP($A17227,AGOTADOS!$A$3:$H$4997,1,FALSE),"AGOTADO","SI HAY"),"")</f>
        <v/>
      </c>
    </row>
    <row r="17227" spans="12:13" ht="18" customHeight="1" x14ac:dyDescent="0.25">
      <c r="L17227" s="516"/>
      <c r="M17227" s="410" t="str">
        <f>IFERROR(IF($A17228=VLOOKUP($A17228,AGOTADOS!$A$3:$H$4997,1,FALSE),"AGOTADO","SI HAY"),"")</f>
        <v/>
      </c>
    </row>
    <row r="17228" spans="12:13" ht="18" customHeight="1" x14ac:dyDescent="0.25">
      <c r="L17228" s="516"/>
      <c r="M17228" s="410" t="str">
        <f>IFERROR(IF($A17229=VLOOKUP($A17229,AGOTADOS!$A$3:$H$4997,1,FALSE),"AGOTADO","SI HAY"),"")</f>
        <v/>
      </c>
    </row>
    <row r="17229" spans="12:13" ht="18" customHeight="1" x14ac:dyDescent="0.25">
      <c r="L17229" s="516"/>
      <c r="M17229" s="410" t="str">
        <f>IFERROR(IF($A17230=VLOOKUP($A17230,AGOTADOS!$A$3:$H$4997,1,FALSE),"AGOTADO","SI HAY"),"")</f>
        <v/>
      </c>
    </row>
    <row r="17230" spans="12:13" ht="18" customHeight="1" x14ac:dyDescent="0.25">
      <c r="L17230" s="516"/>
      <c r="M17230" s="410" t="str">
        <f>IFERROR(IF($A17231=VLOOKUP($A17231,AGOTADOS!$A$3:$H$4997,1,FALSE),"AGOTADO","SI HAY"),"")</f>
        <v/>
      </c>
    </row>
    <row r="17231" spans="12:13" ht="18" customHeight="1" x14ac:dyDescent="0.25">
      <c r="L17231" s="516"/>
      <c r="M17231" s="410" t="str">
        <f>IFERROR(IF($A17232=VLOOKUP($A17232,AGOTADOS!$A$3:$H$4997,1,FALSE),"AGOTADO","SI HAY"),"")</f>
        <v/>
      </c>
    </row>
    <row r="17232" spans="12:13" ht="18" customHeight="1" x14ac:dyDescent="0.25">
      <c r="L17232" s="516"/>
      <c r="M17232" s="410" t="str">
        <f>IFERROR(IF($A17233=VLOOKUP($A17233,AGOTADOS!$A$3:$H$4997,1,FALSE),"AGOTADO","SI HAY"),"")</f>
        <v/>
      </c>
    </row>
    <row r="17233" spans="12:13" ht="18" customHeight="1" x14ac:dyDescent="0.25">
      <c r="L17233" s="516"/>
      <c r="M17233" s="410" t="str">
        <f>IFERROR(IF($A17234=VLOOKUP($A17234,AGOTADOS!$A$3:$H$4997,1,FALSE),"AGOTADO","SI HAY"),"")</f>
        <v/>
      </c>
    </row>
    <row r="17234" spans="12:13" ht="18" customHeight="1" x14ac:dyDescent="0.25">
      <c r="L17234" s="516"/>
      <c r="M17234" s="410" t="str">
        <f>IFERROR(IF($A17235=VLOOKUP($A17235,AGOTADOS!$A$3:$H$4997,1,FALSE),"AGOTADO","SI HAY"),"")</f>
        <v/>
      </c>
    </row>
    <row r="17235" spans="12:13" ht="18" customHeight="1" x14ac:dyDescent="0.25">
      <c r="L17235" s="516"/>
      <c r="M17235" s="410" t="str">
        <f>IFERROR(IF($A17236=VLOOKUP($A17236,AGOTADOS!$A$3:$H$4997,1,FALSE),"AGOTADO","SI HAY"),"")</f>
        <v/>
      </c>
    </row>
    <row r="17236" spans="12:13" ht="18" customHeight="1" x14ac:dyDescent="0.25">
      <c r="L17236" s="516"/>
      <c r="M17236" s="410" t="str">
        <f>IFERROR(IF($A17237=VLOOKUP($A17237,AGOTADOS!$A$3:$H$4997,1,FALSE),"AGOTADO","SI HAY"),"")</f>
        <v/>
      </c>
    </row>
    <row r="17237" spans="12:13" ht="18" customHeight="1" x14ac:dyDescent="0.25">
      <c r="L17237" s="516"/>
      <c r="M17237" s="410" t="str">
        <f>IFERROR(IF($A17238=VLOOKUP($A17238,AGOTADOS!$A$3:$H$4997,1,FALSE),"AGOTADO","SI HAY"),"")</f>
        <v/>
      </c>
    </row>
    <row r="17238" spans="12:13" ht="18" customHeight="1" x14ac:dyDescent="0.25">
      <c r="L17238" s="516"/>
      <c r="M17238" s="410" t="str">
        <f>IFERROR(IF($A17239=VLOOKUP($A17239,AGOTADOS!$A$3:$H$4997,1,FALSE),"AGOTADO","SI HAY"),"")</f>
        <v/>
      </c>
    </row>
    <row r="17239" spans="12:13" ht="18" customHeight="1" x14ac:dyDescent="0.25">
      <c r="L17239" s="516"/>
      <c r="M17239" s="410" t="str">
        <f>IFERROR(IF($A17240=VLOOKUP($A17240,AGOTADOS!$A$3:$H$4997,1,FALSE),"AGOTADO","SI HAY"),"")</f>
        <v/>
      </c>
    </row>
    <row r="17240" spans="12:13" ht="18" customHeight="1" x14ac:dyDescent="0.25">
      <c r="L17240" s="516"/>
      <c r="M17240" s="410" t="str">
        <f>IFERROR(IF($A17241=VLOOKUP($A17241,AGOTADOS!$A$3:$H$4997,1,FALSE),"AGOTADO","SI HAY"),"")</f>
        <v/>
      </c>
    </row>
    <row r="17241" spans="12:13" ht="18" customHeight="1" x14ac:dyDescent="0.25">
      <c r="L17241" s="516"/>
      <c r="M17241" s="410" t="str">
        <f>IFERROR(IF($A17242=VLOOKUP($A17242,AGOTADOS!$A$3:$H$4997,1,FALSE),"AGOTADO","SI HAY"),"")</f>
        <v/>
      </c>
    </row>
    <row r="17242" spans="12:13" ht="18" customHeight="1" x14ac:dyDescent="0.25">
      <c r="L17242" s="516"/>
      <c r="M17242" s="410" t="str">
        <f>IFERROR(IF($A17243=VLOOKUP($A17243,AGOTADOS!$A$3:$H$4997,1,FALSE),"AGOTADO","SI HAY"),"")</f>
        <v/>
      </c>
    </row>
    <row r="17243" spans="12:13" ht="18" customHeight="1" x14ac:dyDescent="0.25">
      <c r="L17243" s="516"/>
      <c r="M17243" s="410" t="str">
        <f>IFERROR(IF($A17244=VLOOKUP($A17244,AGOTADOS!$A$3:$H$4997,1,FALSE),"AGOTADO","SI HAY"),"")</f>
        <v/>
      </c>
    </row>
    <row r="17244" spans="12:13" ht="18" customHeight="1" x14ac:dyDescent="0.25">
      <c r="L17244" s="516"/>
      <c r="M17244" s="410" t="str">
        <f>IFERROR(IF($A17245=VLOOKUP($A17245,AGOTADOS!$A$3:$H$4997,1,FALSE),"AGOTADO","SI HAY"),"")</f>
        <v/>
      </c>
    </row>
    <row r="17245" spans="12:13" ht="18" customHeight="1" x14ac:dyDescent="0.25">
      <c r="L17245" s="516"/>
      <c r="M17245" s="410" t="str">
        <f>IFERROR(IF($A17246=VLOOKUP($A17246,AGOTADOS!$A$3:$H$4997,1,FALSE),"AGOTADO","SI HAY"),"")</f>
        <v/>
      </c>
    </row>
    <row r="17246" spans="12:13" ht="18" customHeight="1" x14ac:dyDescent="0.25">
      <c r="L17246" s="516"/>
      <c r="M17246" s="410" t="str">
        <f>IFERROR(IF($A17247=VLOOKUP($A17247,AGOTADOS!$A$3:$H$4997,1,FALSE),"AGOTADO","SI HAY"),"")</f>
        <v/>
      </c>
    </row>
    <row r="17247" spans="12:13" ht="18" customHeight="1" x14ac:dyDescent="0.25">
      <c r="L17247" s="516"/>
      <c r="M17247" s="410" t="str">
        <f>IFERROR(IF($A17248=VLOOKUP($A17248,AGOTADOS!$A$3:$H$4997,1,FALSE),"AGOTADO","SI HAY"),"")</f>
        <v/>
      </c>
    </row>
    <row r="17248" spans="12:13" ht="18" customHeight="1" x14ac:dyDescent="0.25">
      <c r="L17248" s="516"/>
      <c r="M17248" s="410" t="str">
        <f>IFERROR(IF($A17249=VLOOKUP($A17249,AGOTADOS!$A$3:$H$4997,1,FALSE),"AGOTADO","SI HAY"),"")</f>
        <v/>
      </c>
    </row>
    <row r="17249" spans="12:13" ht="18" customHeight="1" x14ac:dyDescent="0.25">
      <c r="L17249" s="516"/>
      <c r="M17249" s="410" t="str">
        <f>IFERROR(IF($A17250=VLOOKUP($A17250,AGOTADOS!$A$3:$H$4997,1,FALSE),"AGOTADO","SI HAY"),"")</f>
        <v/>
      </c>
    </row>
    <row r="17250" spans="12:13" ht="18" customHeight="1" x14ac:dyDescent="0.25">
      <c r="L17250" s="516"/>
      <c r="M17250" s="410" t="str">
        <f>IFERROR(IF($A17251=VLOOKUP($A17251,AGOTADOS!$A$3:$H$4997,1,FALSE),"AGOTADO","SI HAY"),"")</f>
        <v/>
      </c>
    </row>
    <row r="17251" spans="12:13" ht="18" customHeight="1" x14ac:dyDescent="0.25">
      <c r="L17251" s="516"/>
      <c r="M17251" s="410" t="str">
        <f>IFERROR(IF($A17252=VLOOKUP($A17252,AGOTADOS!$A$3:$H$4997,1,FALSE),"AGOTADO","SI HAY"),"")</f>
        <v/>
      </c>
    </row>
    <row r="17252" spans="12:13" ht="18" customHeight="1" x14ac:dyDescent="0.25">
      <c r="L17252" s="516"/>
      <c r="M17252" s="410" t="str">
        <f>IFERROR(IF($A17253=VLOOKUP($A17253,AGOTADOS!$A$3:$H$4997,1,FALSE),"AGOTADO","SI HAY"),"")</f>
        <v/>
      </c>
    </row>
    <row r="17253" spans="12:13" ht="18" customHeight="1" x14ac:dyDescent="0.25">
      <c r="L17253" s="516"/>
      <c r="M17253" s="410" t="str">
        <f>IFERROR(IF($A17254=VLOOKUP($A17254,AGOTADOS!$A$3:$H$4997,1,FALSE),"AGOTADO","SI HAY"),"")</f>
        <v/>
      </c>
    </row>
    <row r="17254" spans="12:13" ht="18" customHeight="1" x14ac:dyDescent="0.25">
      <c r="L17254" s="516"/>
      <c r="M17254" s="410" t="str">
        <f>IFERROR(IF($A17255=VLOOKUP($A17255,AGOTADOS!$A$3:$H$4997,1,FALSE),"AGOTADO","SI HAY"),"")</f>
        <v/>
      </c>
    </row>
    <row r="17255" spans="12:13" ht="18" customHeight="1" x14ac:dyDescent="0.25">
      <c r="L17255" s="516"/>
      <c r="M17255" s="410" t="str">
        <f>IFERROR(IF($A17256=VLOOKUP($A17256,AGOTADOS!$A$3:$H$4997,1,FALSE),"AGOTADO","SI HAY"),"")</f>
        <v/>
      </c>
    </row>
    <row r="17256" spans="12:13" ht="18" customHeight="1" x14ac:dyDescent="0.25">
      <c r="L17256" s="516"/>
      <c r="M17256" s="410" t="str">
        <f>IFERROR(IF($A17257=VLOOKUP($A17257,AGOTADOS!$A$3:$H$4997,1,FALSE),"AGOTADO","SI HAY"),"")</f>
        <v/>
      </c>
    </row>
    <row r="17257" spans="12:13" ht="18" customHeight="1" x14ac:dyDescent="0.25">
      <c r="L17257" s="516"/>
      <c r="M17257" s="410" t="str">
        <f>IFERROR(IF($A17258=VLOOKUP($A17258,AGOTADOS!$A$3:$H$4997,1,FALSE),"AGOTADO","SI HAY"),"")</f>
        <v/>
      </c>
    </row>
    <row r="17258" spans="12:13" ht="18" customHeight="1" x14ac:dyDescent="0.25">
      <c r="L17258" s="516"/>
      <c r="M17258" s="410" t="str">
        <f>IFERROR(IF($A17259=VLOOKUP($A17259,AGOTADOS!$A$3:$H$4997,1,FALSE),"AGOTADO","SI HAY"),"")</f>
        <v/>
      </c>
    </row>
    <row r="17259" spans="12:13" ht="18" customHeight="1" x14ac:dyDescent="0.25">
      <c r="L17259" s="516"/>
      <c r="M17259" s="410" t="str">
        <f>IFERROR(IF($A17260=VLOOKUP($A17260,AGOTADOS!$A$3:$H$4997,1,FALSE),"AGOTADO","SI HAY"),"")</f>
        <v/>
      </c>
    </row>
    <row r="17260" spans="12:13" ht="18" customHeight="1" x14ac:dyDescent="0.25">
      <c r="L17260" s="516"/>
      <c r="M17260" s="410" t="str">
        <f>IFERROR(IF($A17261=VLOOKUP($A17261,AGOTADOS!$A$3:$H$4997,1,FALSE),"AGOTADO","SI HAY"),"")</f>
        <v/>
      </c>
    </row>
    <row r="17261" spans="12:13" ht="18" customHeight="1" x14ac:dyDescent="0.25">
      <c r="L17261" s="516"/>
      <c r="M17261" s="410" t="str">
        <f>IFERROR(IF($A17262=VLOOKUP($A17262,AGOTADOS!$A$3:$H$4997,1,FALSE),"AGOTADO","SI HAY"),"")</f>
        <v/>
      </c>
    </row>
    <row r="17262" spans="12:13" ht="18" customHeight="1" x14ac:dyDescent="0.25">
      <c r="L17262" s="516"/>
      <c r="M17262" s="410" t="str">
        <f>IFERROR(IF($A17263=VLOOKUP($A17263,AGOTADOS!$A$3:$H$4997,1,FALSE),"AGOTADO","SI HAY"),"")</f>
        <v/>
      </c>
    </row>
    <row r="17263" spans="12:13" ht="18" customHeight="1" x14ac:dyDescent="0.25">
      <c r="L17263" s="516"/>
      <c r="M17263" s="410" t="str">
        <f>IFERROR(IF($A17264=VLOOKUP($A17264,AGOTADOS!$A$3:$H$4997,1,FALSE),"AGOTADO","SI HAY"),"")</f>
        <v/>
      </c>
    </row>
    <row r="17264" spans="12:13" ht="18" customHeight="1" x14ac:dyDescent="0.25">
      <c r="L17264" s="516"/>
      <c r="M17264" s="410" t="str">
        <f>IFERROR(IF($A17265=VLOOKUP($A17265,AGOTADOS!$A$3:$H$4997,1,FALSE),"AGOTADO","SI HAY"),"")</f>
        <v/>
      </c>
    </row>
    <row r="17265" spans="12:13" ht="18" customHeight="1" x14ac:dyDescent="0.25">
      <c r="L17265" s="516"/>
      <c r="M17265" s="410" t="str">
        <f>IFERROR(IF($A17266=VLOOKUP($A17266,AGOTADOS!$A$3:$H$4997,1,FALSE),"AGOTADO","SI HAY"),"")</f>
        <v/>
      </c>
    </row>
    <row r="17266" spans="12:13" ht="18" customHeight="1" x14ac:dyDescent="0.25">
      <c r="L17266" s="516"/>
      <c r="M17266" s="410" t="str">
        <f>IFERROR(IF($A17267=VLOOKUP($A17267,AGOTADOS!$A$3:$H$4997,1,FALSE),"AGOTADO","SI HAY"),"")</f>
        <v/>
      </c>
    </row>
    <row r="17267" spans="12:13" ht="18" customHeight="1" x14ac:dyDescent="0.25">
      <c r="L17267" s="516"/>
      <c r="M17267" s="410" t="str">
        <f>IFERROR(IF($A17268=VLOOKUP($A17268,AGOTADOS!$A$3:$H$4997,1,FALSE),"AGOTADO","SI HAY"),"")</f>
        <v/>
      </c>
    </row>
    <row r="17268" spans="12:13" ht="18" customHeight="1" x14ac:dyDescent="0.25">
      <c r="L17268" s="516"/>
      <c r="M17268" s="410" t="str">
        <f>IFERROR(IF($A17269=VLOOKUP($A17269,AGOTADOS!$A$3:$H$4997,1,FALSE),"AGOTADO","SI HAY"),"")</f>
        <v/>
      </c>
    </row>
    <row r="17269" spans="12:13" ht="18" customHeight="1" x14ac:dyDescent="0.25">
      <c r="L17269" s="516"/>
      <c r="M17269" s="410" t="str">
        <f>IFERROR(IF($A17270=VLOOKUP($A17270,AGOTADOS!$A$3:$H$4997,1,FALSE),"AGOTADO","SI HAY"),"")</f>
        <v/>
      </c>
    </row>
    <row r="17270" spans="12:13" ht="18" customHeight="1" x14ac:dyDescent="0.25">
      <c r="L17270" s="516"/>
      <c r="M17270" s="410" t="str">
        <f>IFERROR(IF($A17271=VLOOKUP($A17271,AGOTADOS!$A$3:$H$4997,1,FALSE),"AGOTADO","SI HAY"),"")</f>
        <v/>
      </c>
    </row>
    <row r="17271" spans="12:13" ht="18" customHeight="1" x14ac:dyDescent="0.25">
      <c r="L17271" s="516"/>
      <c r="M17271" s="410" t="str">
        <f>IFERROR(IF($A17272=VLOOKUP($A17272,AGOTADOS!$A$3:$H$4997,1,FALSE),"AGOTADO","SI HAY"),"")</f>
        <v/>
      </c>
    </row>
    <row r="17272" spans="12:13" ht="18" customHeight="1" x14ac:dyDescent="0.25">
      <c r="L17272" s="516"/>
      <c r="M17272" s="410" t="str">
        <f>IFERROR(IF($A17273=VLOOKUP($A17273,AGOTADOS!$A$3:$H$4997,1,FALSE),"AGOTADO","SI HAY"),"")</f>
        <v/>
      </c>
    </row>
    <row r="17273" spans="12:13" ht="18" customHeight="1" x14ac:dyDescent="0.25">
      <c r="L17273" s="516"/>
      <c r="M17273" s="410" t="str">
        <f>IFERROR(IF($A17274=VLOOKUP($A17274,AGOTADOS!$A$3:$H$4997,1,FALSE),"AGOTADO","SI HAY"),"")</f>
        <v/>
      </c>
    </row>
    <row r="17274" spans="12:13" ht="18" customHeight="1" x14ac:dyDescent="0.25">
      <c r="L17274" s="516"/>
      <c r="M17274" s="410" t="str">
        <f>IFERROR(IF($A17275=VLOOKUP($A17275,AGOTADOS!$A$3:$H$4997,1,FALSE),"AGOTADO","SI HAY"),"")</f>
        <v/>
      </c>
    </row>
    <row r="17275" spans="12:13" ht="18" customHeight="1" x14ac:dyDescent="0.25">
      <c r="L17275" s="516"/>
      <c r="M17275" s="410" t="str">
        <f>IFERROR(IF($A17276=VLOOKUP($A17276,AGOTADOS!$A$3:$H$4997,1,FALSE),"AGOTADO","SI HAY"),"")</f>
        <v/>
      </c>
    </row>
    <row r="17276" spans="12:13" ht="18" customHeight="1" x14ac:dyDescent="0.25">
      <c r="L17276" s="516"/>
      <c r="M17276" s="410" t="str">
        <f>IFERROR(IF($A17277=VLOOKUP($A17277,AGOTADOS!$A$3:$H$4997,1,FALSE),"AGOTADO","SI HAY"),"")</f>
        <v/>
      </c>
    </row>
    <row r="17277" spans="12:13" ht="18" customHeight="1" x14ac:dyDescent="0.25">
      <c r="L17277" s="516"/>
      <c r="M17277" s="410" t="str">
        <f>IFERROR(IF($A17278=VLOOKUP($A17278,AGOTADOS!$A$3:$H$4997,1,FALSE),"AGOTADO","SI HAY"),"")</f>
        <v/>
      </c>
    </row>
    <row r="17278" spans="12:13" ht="18" customHeight="1" x14ac:dyDescent="0.25">
      <c r="L17278" s="516"/>
      <c r="M17278" s="410" t="str">
        <f>IFERROR(IF($A17279=VLOOKUP($A17279,AGOTADOS!$A$3:$H$4997,1,FALSE),"AGOTADO","SI HAY"),"")</f>
        <v/>
      </c>
    </row>
    <row r="17279" spans="12:13" ht="18" customHeight="1" x14ac:dyDescent="0.25">
      <c r="L17279" s="516"/>
      <c r="M17279" s="410" t="str">
        <f>IFERROR(IF($A17280=VLOOKUP($A17280,AGOTADOS!$A$3:$H$4997,1,FALSE),"AGOTADO","SI HAY"),"")</f>
        <v/>
      </c>
    </row>
    <row r="17280" spans="12:13" ht="18" customHeight="1" x14ac:dyDescent="0.25">
      <c r="L17280" s="516"/>
      <c r="M17280" s="410" t="str">
        <f>IFERROR(IF($A17281=VLOOKUP($A17281,AGOTADOS!$A$3:$H$4997,1,FALSE),"AGOTADO","SI HAY"),"")</f>
        <v/>
      </c>
    </row>
    <row r="17281" spans="12:13" ht="18" customHeight="1" x14ac:dyDescent="0.25">
      <c r="L17281" s="516"/>
      <c r="M17281" s="410" t="str">
        <f>IFERROR(IF($A17282=VLOOKUP($A17282,AGOTADOS!$A$3:$H$4997,1,FALSE),"AGOTADO","SI HAY"),"")</f>
        <v/>
      </c>
    </row>
    <row r="17282" spans="12:13" ht="18" customHeight="1" x14ac:dyDescent="0.25">
      <c r="L17282" s="516"/>
      <c r="M17282" s="410" t="str">
        <f>IFERROR(IF($A17283=VLOOKUP($A17283,AGOTADOS!$A$3:$H$4997,1,FALSE),"AGOTADO","SI HAY"),"")</f>
        <v/>
      </c>
    </row>
    <row r="17283" spans="12:13" ht="18" customHeight="1" x14ac:dyDescent="0.25">
      <c r="L17283" s="516"/>
      <c r="M17283" s="410" t="str">
        <f>IFERROR(IF($A17284=VLOOKUP($A17284,AGOTADOS!$A$3:$H$4997,1,FALSE),"AGOTADO","SI HAY"),"")</f>
        <v/>
      </c>
    </row>
    <row r="17284" spans="12:13" ht="18" customHeight="1" x14ac:dyDescent="0.25">
      <c r="L17284" s="516"/>
      <c r="M17284" s="410" t="str">
        <f>IFERROR(IF($A17285=VLOOKUP($A17285,AGOTADOS!$A$3:$H$4997,1,FALSE),"AGOTADO","SI HAY"),"")</f>
        <v/>
      </c>
    </row>
    <row r="17285" spans="12:13" ht="18" customHeight="1" x14ac:dyDescent="0.25">
      <c r="L17285" s="516"/>
      <c r="M17285" s="410" t="str">
        <f>IFERROR(IF($A17286=VLOOKUP($A17286,AGOTADOS!$A$3:$H$4997,1,FALSE),"AGOTADO","SI HAY"),"")</f>
        <v/>
      </c>
    </row>
    <row r="17286" spans="12:13" ht="18" customHeight="1" x14ac:dyDescent="0.25">
      <c r="L17286" s="516"/>
      <c r="M17286" s="410" t="str">
        <f>IFERROR(IF($A17287=VLOOKUP($A17287,AGOTADOS!$A$3:$H$4997,1,FALSE),"AGOTADO","SI HAY"),"")</f>
        <v/>
      </c>
    </row>
    <row r="17287" spans="12:13" ht="18" customHeight="1" x14ac:dyDescent="0.25">
      <c r="L17287" s="516"/>
      <c r="M17287" s="410" t="str">
        <f>IFERROR(IF($A17288=VLOOKUP($A17288,AGOTADOS!$A$3:$H$4997,1,FALSE),"AGOTADO","SI HAY"),"")</f>
        <v/>
      </c>
    </row>
    <row r="17288" spans="12:13" ht="18" customHeight="1" x14ac:dyDescent="0.25">
      <c r="L17288" s="516"/>
      <c r="M17288" s="410" t="str">
        <f>IFERROR(IF($A17289=VLOOKUP($A17289,AGOTADOS!$A$3:$H$4997,1,FALSE),"AGOTADO","SI HAY"),"")</f>
        <v/>
      </c>
    </row>
    <row r="17289" spans="12:13" ht="18" customHeight="1" x14ac:dyDescent="0.25">
      <c r="L17289" s="516"/>
      <c r="M17289" s="410" t="str">
        <f>IFERROR(IF($A17290=VLOOKUP($A17290,AGOTADOS!$A$3:$H$4997,1,FALSE),"AGOTADO","SI HAY"),"")</f>
        <v/>
      </c>
    </row>
    <row r="17290" spans="12:13" ht="18" customHeight="1" x14ac:dyDescent="0.25">
      <c r="L17290" s="516"/>
      <c r="M17290" s="410" t="str">
        <f>IFERROR(IF($A17291=VLOOKUP($A17291,AGOTADOS!$A$3:$H$4997,1,FALSE),"AGOTADO","SI HAY"),"")</f>
        <v/>
      </c>
    </row>
    <row r="17291" spans="12:13" ht="18" customHeight="1" x14ac:dyDescent="0.25">
      <c r="L17291" s="516"/>
      <c r="M17291" s="410" t="str">
        <f>IFERROR(IF($A17292=VLOOKUP($A17292,AGOTADOS!$A$3:$H$4997,1,FALSE),"AGOTADO","SI HAY"),"")</f>
        <v/>
      </c>
    </row>
    <row r="17292" spans="12:13" ht="18" customHeight="1" x14ac:dyDescent="0.25">
      <c r="L17292" s="516"/>
      <c r="M17292" s="410" t="str">
        <f>IFERROR(IF($A17293=VLOOKUP($A17293,AGOTADOS!$A$3:$H$4997,1,FALSE),"AGOTADO","SI HAY"),"")</f>
        <v/>
      </c>
    </row>
    <row r="17293" spans="12:13" ht="18" customHeight="1" x14ac:dyDescent="0.25">
      <c r="L17293" s="516"/>
      <c r="M17293" s="410" t="str">
        <f>IFERROR(IF($A17294=VLOOKUP($A17294,AGOTADOS!$A$3:$H$4997,1,FALSE),"AGOTADO","SI HAY"),"")</f>
        <v/>
      </c>
    </row>
    <row r="17294" spans="12:13" ht="18" customHeight="1" x14ac:dyDescent="0.25">
      <c r="L17294" s="516"/>
      <c r="M17294" s="410" t="str">
        <f>IFERROR(IF($A17295=VLOOKUP($A17295,AGOTADOS!$A$3:$H$4997,1,FALSE),"AGOTADO","SI HAY"),"")</f>
        <v/>
      </c>
    </row>
    <row r="17295" spans="12:13" ht="18" customHeight="1" x14ac:dyDescent="0.25">
      <c r="L17295" s="516"/>
      <c r="M17295" s="410" t="str">
        <f>IFERROR(IF($A17296=VLOOKUP($A17296,AGOTADOS!$A$3:$H$4997,1,FALSE),"AGOTADO","SI HAY"),"")</f>
        <v/>
      </c>
    </row>
    <row r="17296" spans="12:13" ht="18" customHeight="1" x14ac:dyDescent="0.25">
      <c r="L17296" s="516"/>
      <c r="M17296" s="410" t="str">
        <f>IFERROR(IF($A17297=VLOOKUP($A17297,AGOTADOS!$A$3:$H$4997,1,FALSE),"AGOTADO","SI HAY"),"")</f>
        <v/>
      </c>
    </row>
    <row r="17297" spans="12:13" ht="18" customHeight="1" x14ac:dyDescent="0.25">
      <c r="L17297" s="516"/>
      <c r="M17297" s="410" t="str">
        <f>IFERROR(IF($A17298=VLOOKUP($A17298,AGOTADOS!$A$3:$H$4997,1,FALSE),"AGOTADO","SI HAY"),"")</f>
        <v/>
      </c>
    </row>
    <row r="17298" spans="12:13" ht="18" customHeight="1" x14ac:dyDescent="0.25">
      <c r="L17298" s="516"/>
      <c r="M17298" s="410" t="str">
        <f>IFERROR(IF($A17299=VLOOKUP($A17299,AGOTADOS!$A$3:$H$4997,1,FALSE),"AGOTADO","SI HAY"),"")</f>
        <v/>
      </c>
    </row>
    <row r="17299" spans="12:13" ht="18" customHeight="1" x14ac:dyDescent="0.25">
      <c r="L17299" s="516"/>
      <c r="M17299" s="410" t="str">
        <f>IFERROR(IF($A17300=VLOOKUP($A17300,AGOTADOS!$A$3:$H$4997,1,FALSE),"AGOTADO","SI HAY"),"")</f>
        <v/>
      </c>
    </row>
    <row r="17300" spans="12:13" ht="18" customHeight="1" x14ac:dyDescent="0.25">
      <c r="L17300" s="516"/>
      <c r="M17300" s="410" t="str">
        <f>IFERROR(IF($A17301=VLOOKUP($A17301,AGOTADOS!$A$3:$H$4997,1,FALSE),"AGOTADO","SI HAY"),"")</f>
        <v/>
      </c>
    </row>
    <row r="17301" spans="12:13" ht="18" customHeight="1" x14ac:dyDescent="0.25">
      <c r="L17301" s="516"/>
      <c r="M17301" s="410" t="str">
        <f>IFERROR(IF($A17302=VLOOKUP($A17302,AGOTADOS!$A$3:$H$4997,1,FALSE),"AGOTADO","SI HAY"),"")</f>
        <v/>
      </c>
    </row>
    <row r="17302" spans="12:13" ht="18" customHeight="1" x14ac:dyDescent="0.25">
      <c r="L17302" s="516"/>
      <c r="M17302" s="410" t="str">
        <f>IFERROR(IF($A17303=VLOOKUP($A17303,AGOTADOS!$A$3:$H$4997,1,FALSE),"AGOTADO","SI HAY"),"")</f>
        <v/>
      </c>
    </row>
    <row r="17303" spans="12:13" ht="18" customHeight="1" x14ac:dyDescent="0.25">
      <c r="L17303" s="516"/>
      <c r="M17303" s="410" t="str">
        <f>IFERROR(IF($A17304=VLOOKUP($A17304,AGOTADOS!$A$3:$H$4997,1,FALSE),"AGOTADO","SI HAY"),"")</f>
        <v/>
      </c>
    </row>
    <row r="17304" spans="12:13" ht="18" customHeight="1" x14ac:dyDescent="0.25">
      <c r="L17304" s="516"/>
      <c r="M17304" s="410" t="str">
        <f>IFERROR(IF($A17305=VLOOKUP($A17305,AGOTADOS!$A$3:$H$4997,1,FALSE),"AGOTADO","SI HAY"),"")</f>
        <v/>
      </c>
    </row>
    <row r="17305" spans="12:13" ht="18" customHeight="1" x14ac:dyDescent="0.25">
      <c r="L17305" s="516"/>
      <c r="M17305" s="410" t="str">
        <f>IFERROR(IF($A17306=VLOOKUP($A17306,AGOTADOS!$A$3:$H$4997,1,FALSE),"AGOTADO","SI HAY"),"")</f>
        <v/>
      </c>
    </row>
    <row r="17306" spans="12:13" ht="18" customHeight="1" x14ac:dyDescent="0.25">
      <c r="L17306" s="516"/>
      <c r="M17306" s="410" t="str">
        <f>IFERROR(IF($A17307=VLOOKUP($A17307,AGOTADOS!$A$3:$H$4997,1,FALSE),"AGOTADO","SI HAY"),"")</f>
        <v/>
      </c>
    </row>
    <row r="17307" spans="12:13" ht="18" customHeight="1" x14ac:dyDescent="0.25">
      <c r="L17307" s="516"/>
      <c r="M17307" s="410" t="str">
        <f>IFERROR(IF($A17308=VLOOKUP($A17308,AGOTADOS!$A$3:$H$4997,1,FALSE),"AGOTADO","SI HAY"),"")</f>
        <v/>
      </c>
    </row>
    <row r="17308" spans="12:13" ht="18" customHeight="1" x14ac:dyDescent="0.25">
      <c r="L17308" s="516"/>
      <c r="M17308" s="410" t="str">
        <f>IFERROR(IF($A17309=VLOOKUP($A17309,AGOTADOS!$A$3:$H$4997,1,FALSE),"AGOTADO","SI HAY"),"")</f>
        <v/>
      </c>
    </row>
    <row r="17309" spans="12:13" ht="18" customHeight="1" x14ac:dyDescent="0.25">
      <c r="L17309" s="516"/>
      <c r="M17309" s="410" t="str">
        <f>IFERROR(IF($A17310=VLOOKUP($A17310,AGOTADOS!$A$3:$H$4997,1,FALSE),"AGOTADO","SI HAY"),"")</f>
        <v/>
      </c>
    </row>
    <row r="17310" spans="12:13" ht="18" customHeight="1" x14ac:dyDescent="0.25">
      <c r="L17310" s="516"/>
      <c r="M17310" s="410" t="str">
        <f>IFERROR(IF($A17311=VLOOKUP($A17311,AGOTADOS!$A$3:$H$4997,1,FALSE),"AGOTADO","SI HAY"),"")</f>
        <v/>
      </c>
    </row>
    <row r="17311" spans="12:13" ht="18" customHeight="1" x14ac:dyDescent="0.25">
      <c r="L17311" s="516"/>
      <c r="M17311" s="410" t="str">
        <f>IFERROR(IF($A17312=VLOOKUP($A17312,AGOTADOS!$A$3:$H$4997,1,FALSE),"AGOTADO","SI HAY"),"")</f>
        <v/>
      </c>
    </row>
    <row r="17312" spans="12:13" ht="18" customHeight="1" x14ac:dyDescent="0.25">
      <c r="L17312" s="516"/>
      <c r="M17312" s="410" t="str">
        <f>IFERROR(IF($A17313=VLOOKUP($A17313,AGOTADOS!$A$3:$H$4997,1,FALSE),"AGOTADO","SI HAY"),"")</f>
        <v/>
      </c>
    </row>
    <row r="17313" spans="12:13" ht="18" customHeight="1" x14ac:dyDescent="0.25">
      <c r="L17313" s="516"/>
      <c r="M17313" s="410" t="str">
        <f>IFERROR(IF($A17314=VLOOKUP($A17314,AGOTADOS!$A$3:$H$4997,1,FALSE),"AGOTADO","SI HAY"),"")</f>
        <v/>
      </c>
    </row>
    <row r="17314" spans="12:13" ht="18" customHeight="1" x14ac:dyDescent="0.25">
      <c r="L17314" s="516"/>
      <c r="M17314" s="410" t="str">
        <f>IFERROR(IF($A17315=VLOOKUP($A17315,AGOTADOS!$A$3:$H$4997,1,FALSE),"AGOTADO","SI HAY"),"")</f>
        <v/>
      </c>
    </row>
    <row r="17315" spans="12:13" ht="18" customHeight="1" x14ac:dyDescent="0.25">
      <c r="L17315" s="516"/>
      <c r="M17315" s="410" t="str">
        <f>IFERROR(IF($A17316=VLOOKUP($A17316,AGOTADOS!$A$3:$H$4997,1,FALSE),"AGOTADO","SI HAY"),"")</f>
        <v/>
      </c>
    </row>
    <row r="17316" spans="12:13" ht="18" customHeight="1" x14ac:dyDescent="0.25">
      <c r="L17316" s="516"/>
      <c r="M17316" s="410" t="str">
        <f>IFERROR(IF($A17317=VLOOKUP($A17317,AGOTADOS!$A$3:$H$4997,1,FALSE),"AGOTADO","SI HAY"),"")</f>
        <v/>
      </c>
    </row>
    <row r="17317" spans="12:13" ht="18" customHeight="1" x14ac:dyDescent="0.25">
      <c r="L17317" s="516"/>
      <c r="M17317" s="410" t="str">
        <f>IFERROR(IF($A17318=VLOOKUP($A17318,AGOTADOS!$A$3:$H$4997,1,FALSE),"AGOTADO","SI HAY"),"")</f>
        <v/>
      </c>
    </row>
    <row r="17318" spans="12:13" ht="18" customHeight="1" x14ac:dyDescent="0.25">
      <c r="L17318" s="516"/>
      <c r="M17318" s="410" t="str">
        <f>IFERROR(IF($A17319=VLOOKUP($A17319,AGOTADOS!$A$3:$H$4997,1,FALSE),"AGOTADO","SI HAY"),"")</f>
        <v/>
      </c>
    </row>
    <row r="17319" spans="12:13" ht="18" customHeight="1" x14ac:dyDescent="0.25">
      <c r="L17319" s="516"/>
      <c r="M17319" s="410" t="str">
        <f>IFERROR(IF($A17320=VLOOKUP($A17320,AGOTADOS!$A$3:$H$4997,1,FALSE),"AGOTADO","SI HAY"),"")</f>
        <v/>
      </c>
    </row>
    <row r="17320" spans="12:13" ht="18" customHeight="1" x14ac:dyDescent="0.25">
      <c r="L17320" s="516"/>
      <c r="M17320" s="410" t="str">
        <f>IFERROR(IF($A17321=VLOOKUP($A17321,AGOTADOS!$A$3:$H$4997,1,FALSE),"AGOTADO","SI HAY"),"")</f>
        <v/>
      </c>
    </row>
    <row r="17321" spans="12:13" ht="18" customHeight="1" x14ac:dyDescent="0.25">
      <c r="L17321" s="516"/>
      <c r="M17321" s="410" t="str">
        <f>IFERROR(IF($A17322=VLOOKUP($A17322,AGOTADOS!$A$3:$H$4997,1,FALSE),"AGOTADO","SI HAY"),"")</f>
        <v/>
      </c>
    </row>
    <row r="17322" spans="12:13" ht="18" customHeight="1" x14ac:dyDescent="0.25">
      <c r="L17322" s="516"/>
      <c r="M17322" s="410" t="str">
        <f>IFERROR(IF($A17323=VLOOKUP($A17323,AGOTADOS!$A$3:$H$4997,1,FALSE),"AGOTADO","SI HAY"),"")</f>
        <v/>
      </c>
    </row>
    <row r="17323" spans="12:13" ht="18" customHeight="1" x14ac:dyDescent="0.25">
      <c r="L17323" s="516"/>
      <c r="M17323" s="410" t="str">
        <f>IFERROR(IF($A17324=VLOOKUP($A17324,AGOTADOS!$A$3:$H$4997,1,FALSE),"AGOTADO","SI HAY"),"")</f>
        <v/>
      </c>
    </row>
    <row r="17324" spans="12:13" ht="18" customHeight="1" x14ac:dyDescent="0.25">
      <c r="L17324" s="516"/>
      <c r="M17324" s="410" t="str">
        <f>IFERROR(IF($A17325=VLOOKUP($A17325,AGOTADOS!$A$3:$H$4997,1,FALSE),"AGOTADO","SI HAY"),"")</f>
        <v/>
      </c>
    </row>
    <row r="17325" spans="12:13" ht="18" customHeight="1" x14ac:dyDescent="0.25">
      <c r="L17325" s="516"/>
      <c r="M17325" s="410" t="str">
        <f>IFERROR(IF($A17326=VLOOKUP($A17326,AGOTADOS!$A$3:$H$4997,1,FALSE),"AGOTADO","SI HAY"),"")</f>
        <v/>
      </c>
    </row>
    <row r="17326" spans="12:13" ht="18" customHeight="1" x14ac:dyDescent="0.25">
      <c r="L17326" s="516"/>
      <c r="M17326" s="410" t="str">
        <f>IFERROR(IF($A17327=VLOOKUP($A17327,AGOTADOS!$A$3:$H$4997,1,FALSE),"AGOTADO","SI HAY"),"")</f>
        <v/>
      </c>
    </row>
    <row r="17327" spans="12:13" ht="18" customHeight="1" x14ac:dyDescent="0.25">
      <c r="L17327" s="516"/>
      <c r="M17327" s="410" t="str">
        <f>IFERROR(IF($A17328=VLOOKUP($A17328,AGOTADOS!$A$3:$H$4997,1,FALSE),"AGOTADO","SI HAY"),"")</f>
        <v/>
      </c>
    </row>
    <row r="17328" spans="12:13" ht="18" customHeight="1" x14ac:dyDescent="0.25">
      <c r="L17328" s="516"/>
      <c r="M17328" s="410" t="str">
        <f>IFERROR(IF($A17329=VLOOKUP($A17329,AGOTADOS!$A$3:$H$4997,1,FALSE),"AGOTADO","SI HAY"),"")</f>
        <v/>
      </c>
    </row>
    <row r="17329" spans="12:13" ht="18" customHeight="1" x14ac:dyDescent="0.25">
      <c r="L17329" s="516"/>
      <c r="M17329" s="410" t="str">
        <f>IFERROR(IF($A17330=VLOOKUP($A17330,AGOTADOS!$A$3:$H$4997,1,FALSE),"AGOTADO","SI HAY"),"")</f>
        <v/>
      </c>
    </row>
    <row r="17330" spans="12:13" ht="18" customHeight="1" x14ac:dyDescent="0.25">
      <c r="L17330" s="516"/>
      <c r="M17330" s="410" t="str">
        <f>IFERROR(IF($A17331=VLOOKUP($A17331,AGOTADOS!$A$3:$H$4997,1,FALSE),"AGOTADO","SI HAY"),"")</f>
        <v/>
      </c>
    </row>
    <row r="17331" spans="12:13" ht="18" customHeight="1" x14ac:dyDescent="0.25">
      <c r="L17331" s="516"/>
      <c r="M17331" s="410" t="str">
        <f>IFERROR(IF($A17332=VLOOKUP($A17332,AGOTADOS!$A$3:$H$4997,1,FALSE),"AGOTADO","SI HAY"),"")</f>
        <v/>
      </c>
    </row>
    <row r="17332" spans="12:13" ht="18" customHeight="1" x14ac:dyDescent="0.25">
      <c r="L17332" s="516"/>
      <c r="M17332" s="410" t="str">
        <f>IFERROR(IF($A17333=VLOOKUP($A17333,AGOTADOS!$A$3:$H$4997,1,FALSE),"AGOTADO","SI HAY"),"")</f>
        <v/>
      </c>
    </row>
    <row r="17333" spans="12:13" ht="18" customHeight="1" x14ac:dyDescent="0.25">
      <c r="L17333" s="516"/>
      <c r="M17333" s="410" t="str">
        <f>IFERROR(IF($A17334=VLOOKUP($A17334,AGOTADOS!$A$3:$H$4997,1,FALSE),"AGOTADO","SI HAY"),"")</f>
        <v/>
      </c>
    </row>
    <row r="17334" spans="12:13" ht="18" customHeight="1" x14ac:dyDescent="0.25">
      <c r="L17334" s="516"/>
      <c r="M17334" s="410" t="str">
        <f>IFERROR(IF($A17335=VLOOKUP($A17335,AGOTADOS!$A$3:$H$4997,1,FALSE),"AGOTADO","SI HAY"),"")</f>
        <v/>
      </c>
    </row>
    <row r="17335" spans="12:13" ht="18" customHeight="1" x14ac:dyDescent="0.25">
      <c r="L17335" s="516"/>
      <c r="M17335" s="410" t="str">
        <f>IFERROR(IF($A17336=VLOOKUP($A17336,AGOTADOS!$A$3:$H$4997,1,FALSE),"AGOTADO","SI HAY"),"")</f>
        <v/>
      </c>
    </row>
    <row r="17336" spans="12:13" ht="18" customHeight="1" x14ac:dyDescent="0.25">
      <c r="L17336" s="516"/>
      <c r="M17336" s="410" t="str">
        <f>IFERROR(IF($A17337=VLOOKUP($A17337,AGOTADOS!$A$3:$H$4997,1,FALSE),"AGOTADO","SI HAY"),"")</f>
        <v/>
      </c>
    </row>
    <row r="17337" spans="12:13" ht="18" customHeight="1" x14ac:dyDescent="0.25">
      <c r="L17337" s="516"/>
      <c r="M17337" s="410" t="str">
        <f>IFERROR(IF($A17338=VLOOKUP($A17338,AGOTADOS!$A$3:$H$4997,1,FALSE),"AGOTADO","SI HAY"),"")</f>
        <v/>
      </c>
    </row>
    <row r="17338" spans="12:13" ht="18" customHeight="1" x14ac:dyDescent="0.25">
      <c r="L17338" s="516"/>
      <c r="M17338" s="410" t="str">
        <f>IFERROR(IF($A17339=VLOOKUP($A17339,AGOTADOS!$A$3:$H$4997,1,FALSE),"AGOTADO","SI HAY"),"")</f>
        <v/>
      </c>
    </row>
    <row r="17339" spans="12:13" ht="18" customHeight="1" x14ac:dyDescent="0.25">
      <c r="L17339" s="516"/>
      <c r="M17339" s="410" t="str">
        <f>IFERROR(IF($A17340=VLOOKUP($A17340,AGOTADOS!$A$3:$H$4997,1,FALSE),"AGOTADO","SI HAY"),"")</f>
        <v/>
      </c>
    </row>
    <row r="17340" spans="12:13" ht="18" customHeight="1" x14ac:dyDescent="0.25">
      <c r="L17340" s="516"/>
      <c r="M17340" s="410" t="str">
        <f>IFERROR(IF($A17341=VLOOKUP($A17341,AGOTADOS!$A$3:$H$4997,1,FALSE),"AGOTADO","SI HAY"),"")</f>
        <v/>
      </c>
    </row>
    <row r="17341" spans="12:13" ht="18" customHeight="1" x14ac:dyDescent="0.25">
      <c r="L17341" s="516"/>
      <c r="M17341" s="410" t="str">
        <f>IFERROR(IF($A17342=VLOOKUP($A17342,AGOTADOS!$A$3:$H$4997,1,FALSE),"AGOTADO","SI HAY"),"")</f>
        <v/>
      </c>
    </row>
    <row r="17342" spans="12:13" ht="18" customHeight="1" x14ac:dyDescent="0.25">
      <c r="L17342" s="516"/>
      <c r="M17342" s="410" t="str">
        <f>IFERROR(IF($A17343=VLOOKUP($A17343,AGOTADOS!$A$3:$H$4997,1,FALSE),"AGOTADO","SI HAY"),"")</f>
        <v/>
      </c>
    </row>
    <row r="17343" spans="12:13" ht="18" customHeight="1" x14ac:dyDescent="0.25">
      <c r="L17343" s="516"/>
      <c r="M17343" s="410" t="str">
        <f>IFERROR(IF($A17344=VLOOKUP($A17344,AGOTADOS!$A$3:$H$4997,1,FALSE),"AGOTADO","SI HAY"),"")</f>
        <v/>
      </c>
    </row>
    <row r="17344" spans="12:13" ht="18" customHeight="1" x14ac:dyDescent="0.25">
      <c r="L17344" s="516"/>
      <c r="M17344" s="410" t="str">
        <f>IFERROR(IF($A17345=VLOOKUP($A17345,AGOTADOS!$A$3:$H$4997,1,FALSE),"AGOTADO","SI HAY"),"")</f>
        <v/>
      </c>
    </row>
    <row r="17345" spans="12:13" ht="18" customHeight="1" x14ac:dyDescent="0.25">
      <c r="L17345" s="516"/>
      <c r="M17345" s="410" t="str">
        <f>IFERROR(IF($A17346=VLOOKUP($A17346,AGOTADOS!$A$3:$H$4997,1,FALSE),"AGOTADO","SI HAY"),"")</f>
        <v/>
      </c>
    </row>
    <row r="17346" spans="12:13" ht="18" customHeight="1" x14ac:dyDescent="0.25">
      <c r="L17346" s="516"/>
      <c r="M17346" s="410" t="str">
        <f>IFERROR(IF($A17347=VLOOKUP($A17347,AGOTADOS!$A$3:$H$4997,1,FALSE),"AGOTADO","SI HAY"),"")</f>
        <v/>
      </c>
    </row>
    <row r="17347" spans="12:13" ht="18" customHeight="1" x14ac:dyDescent="0.25">
      <c r="L17347" s="516"/>
      <c r="M17347" s="410" t="str">
        <f>IFERROR(IF($A17348=VLOOKUP($A17348,AGOTADOS!$A$3:$H$4997,1,FALSE),"AGOTADO","SI HAY"),"")</f>
        <v/>
      </c>
    </row>
    <row r="17348" spans="12:13" ht="18" customHeight="1" x14ac:dyDescent="0.25">
      <c r="L17348" s="516"/>
      <c r="M17348" s="410" t="str">
        <f>IFERROR(IF($A17349=VLOOKUP($A17349,AGOTADOS!$A$3:$H$4997,1,FALSE),"AGOTADO","SI HAY"),"")</f>
        <v/>
      </c>
    </row>
    <row r="17349" spans="12:13" ht="18" customHeight="1" x14ac:dyDescent="0.25">
      <c r="L17349" s="516"/>
      <c r="M17349" s="410" t="str">
        <f>IFERROR(IF($A17350=VLOOKUP($A17350,AGOTADOS!$A$3:$H$4997,1,FALSE),"AGOTADO","SI HAY"),"")</f>
        <v/>
      </c>
    </row>
    <row r="17350" spans="12:13" ht="18" customHeight="1" x14ac:dyDescent="0.25">
      <c r="L17350" s="516"/>
      <c r="M17350" s="410" t="str">
        <f>IFERROR(IF($A17351=VLOOKUP($A17351,AGOTADOS!$A$3:$H$4997,1,FALSE),"AGOTADO","SI HAY"),"")</f>
        <v/>
      </c>
    </row>
    <row r="17351" spans="12:13" ht="18" customHeight="1" x14ac:dyDescent="0.25">
      <c r="L17351" s="516"/>
      <c r="M17351" s="410" t="str">
        <f>IFERROR(IF($A17352=VLOOKUP($A17352,AGOTADOS!$A$3:$H$4997,1,FALSE),"AGOTADO","SI HAY"),"")</f>
        <v/>
      </c>
    </row>
    <row r="17352" spans="12:13" ht="18" customHeight="1" x14ac:dyDescent="0.25">
      <c r="L17352" s="516"/>
      <c r="M17352" s="410" t="str">
        <f>IFERROR(IF($A17353=VLOOKUP($A17353,AGOTADOS!$A$3:$H$4997,1,FALSE),"AGOTADO","SI HAY"),"")</f>
        <v/>
      </c>
    </row>
    <row r="17353" spans="12:13" ht="18" customHeight="1" x14ac:dyDescent="0.25">
      <c r="L17353" s="516"/>
      <c r="M17353" s="410" t="str">
        <f>IFERROR(IF($A17354=VLOOKUP($A17354,AGOTADOS!$A$3:$H$4997,1,FALSE),"AGOTADO","SI HAY"),"")</f>
        <v/>
      </c>
    </row>
    <row r="17354" spans="12:13" ht="18" customHeight="1" x14ac:dyDescent="0.25">
      <c r="L17354" s="516"/>
      <c r="M17354" s="410" t="str">
        <f>IFERROR(IF($A17355=VLOOKUP($A17355,AGOTADOS!$A$3:$H$4997,1,FALSE),"AGOTADO","SI HAY"),"")</f>
        <v/>
      </c>
    </row>
    <row r="17355" spans="12:13" ht="18" customHeight="1" x14ac:dyDescent="0.25">
      <c r="L17355" s="516"/>
      <c r="M17355" s="410" t="str">
        <f>IFERROR(IF($A17356=VLOOKUP($A17356,AGOTADOS!$A$3:$H$4997,1,FALSE),"AGOTADO","SI HAY"),"")</f>
        <v/>
      </c>
    </row>
    <row r="17356" spans="12:13" ht="18" customHeight="1" x14ac:dyDescent="0.25">
      <c r="L17356" s="516"/>
      <c r="M17356" s="410" t="str">
        <f>IFERROR(IF($A17357=VLOOKUP($A17357,AGOTADOS!$A$3:$H$4997,1,FALSE),"AGOTADO","SI HAY"),"")</f>
        <v/>
      </c>
    </row>
    <row r="17357" spans="12:13" ht="18" customHeight="1" x14ac:dyDescent="0.25">
      <c r="L17357" s="516"/>
      <c r="M17357" s="410" t="str">
        <f>IFERROR(IF($A17358=VLOOKUP($A17358,AGOTADOS!$A$3:$H$4997,1,FALSE),"AGOTADO","SI HAY"),"")</f>
        <v/>
      </c>
    </row>
    <row r="17358" spans="12:13" ht="18" customHeight="1" x14ac:dyDescent="0.25">
      <c r="L17358" s="516"/>
      <c r="M17358" s="410" t="str">
        <f>IFERROR(IF($A17359=VLOOKUP($A17359,AGOTADOS!$A$3:$H$4997,1,FALSE),"AGOTADO","SI HAY"),"")</f>
        <v/>
      </c>
    </row>
    <row r="17359" spans="12:13" ht="18" customHeight="1" x14ac:dyDescent="0.25">
      <c r="L17359" s="516"/>
      <c r="M17359" s="410" t="str">
        <f>IFERROR(IF($A17360=VLOOKUP($A17360,AGOTADOS!$A$3:$H$4997,1,FALSE),"AGOTADO","SI HAY"),"")</f>
        <v/>
      </c>
    </row>
    <row r="17360" spans="12:13" ht="18" customHeight="1" x14ac:dyDescent="0.25">
      <c r="L17360" s="516"/>
      <c r="M17360" s="410" t="str">
        <f>IFERROR(IF($A17361=VLOOKUP($A17361,AGOTADOS!$A$3:$H$4997,1,FALSE),"AGOTADO","SI HAY"),"")</f>
        <v/>
      </c>
    </row>
    <row r="17361" spans="12:13" ht="18" customHeight="1" x14ac:dyDescent="0.25">
      <c r="L17361" s="516"/>
      <c r="M17361" s="410" t="str">
        <f>IFERROR(IF($A17362=VLOOKUP($A17362,AGOTADOS!$A$3:$H$4997,1,FALSE),"AGOTADO","SI HAY"),"")</f>
        <v/>
      </c>
    </row>
    <row r="17362" spans="12:13" ht="18" customHeight="1" x14ac:dyDescent="0.25">
      <c r="L17362" s="516"/>
      <c r="M17362" s="410" t="str">
        <f>IFERROR(IF($A17363=VLOOKUP($A17363,AGOTADOS!$A$3:$H$4997,1,FALSE),"AGOTADO","SI HAY"),"")</f>
        <v/>
      </c>
    </row>
    <row r="17363" spans="12:13" ht="18" customHeight="1" x14ac:dyDescent="0.25">
      <c r="L17363" s="516"/>
      <c r="M17363" s="410" t="str">
        <f>IFERROR(IF($A17364=VLOOKUP($A17364,AGOTADOS!$A$3:$H$4997,1,FALSE),"AGOTADO","SI HAY"),"")</f>
        <v/>
      </c>
    </row>
    <row r="17364" spans="12:13" ht="18" customHeight="1" x14ac:dyDescent="0.25">
      <c r="L17364" s="516"/>
      <c r="M17364" s="410" t="str">
        <f>IFERROR(IF($A17365=VLOOKUP($A17365,AGOTADOS!$A$3:$H$4997,1,FALSE),"AGOTADO","SI HAY"),"")</f>
        <v/>
      </c>
    </row>
    <row r="17365" spans="12:13" ht="18" customHeight="1" x14ac:dyDescent="0.25">
      <c r="L17365" s="516"/>
      <c r="M17365" s="410" t="str">
        <f>IFERROR(IF($A17366=VLOOKUP($A17366,AGOTADOS!$A$3:$H$4997,1,FALSE),"AGOTADO","SI HAY"),"")</f>
        <v/>
      </c>
    </row>
    <row r="17366" spans="12:13" ht="18" customHeight="1" x14ac:dyDescent="0.25">
      <c r="L17366" s="516"/>
      <c r="M17366" s="410" t="str">
        <f>IFERROR(IF($A17367=VLOOKUP($A17367,AGOTADOS!$A$3:$H$4997,1,FALSE),"AGOTADO","SI HAY"),"")</f>
        <v/>
      </c>
    </row>
    <row r="17367" spans="12:13" ht="18" customHeight="1" x14ac:dyDescent="0.25">
      <c r="L17367" s="516"/>
      <c r="M17367" s="410" t="str">
        <f>IFERROR(IF($A17368=VLOOKUP($A17368,AGOTADOS!$A$3:$H$4997,1,FALSE),"AGOTADO","SI HAY"),"")</f>
        <v/>
      </c>
    </row>
    <row r="17368" spans="12:13" ht="18" customHeight="1" x14ac:dyDescent="0.25">
      <c r="L17368" s="516"/>
      <c r="M17368" s="410" t="str">
        <f>IFERROR(IF($A17369=VLOOKUP($A17369,AGOTADOS!$A$3:$H$4997,1,FALSE),"AGOTADO","SI HAY"),"")</f>
        <v/>
      </c>
    </row>
    <row r="17369" spans="12:13" ht="18" customHeight="1" x14ac:dyDescent="0.25">
      <c r="L17369" s="516"/>
      <c r="M17369" s="410" t="str">
        <f>IFERROR(IF($A17370=VLOOKUP($A17370,AGOTADOS!$A$3:$H$4997,1,FALSE),"AGOTADO","SI HAY"),"")</f>
        <v/>
      </c>
    </row>
    <row r="17370" spans="12:13" ht="18" customHeight="1" x14ac:dyDescent="0.25">
      <c r="L17370" s="516"/>
      <c r="M17370" s="410" t="str">
        <f>IFERROR(IF($A17371=VLOOKUP($A17371,AGOTADOS!$A$3:$H$4997,1,FALSE),"AGOTADO","SI HAY"),"")</f>
        <v/>
      </c>
    </row>
    <row r="17371" spans="12:13" ht="18" customHeight="1" x14ac:dyDescent="0.25">
      <c r="L17371" s="516"/>
      <c r="M17371" s="410" t="str">
        <f>IFERROR(IF($A17372=VLOOKUP($A17372,AGOTADOS!$A$3:$H$4997,1,FALSE),"AGOTADO","SI HAY"),"")</f>
        <v/>
      </c>
    </row>
    <row r="17372" spans="12:13" ht="18" customHeight="1" x14ac:dyDescent="0.25">
      <c r="L17372" s="516"/>
      <c r="M17372" s="410" t="str">
        <f>IFERROR(IF($A17373=VLOOKUP($A17373,AGOTADOS!$A$3:$H$4997,1,FALSE),"AGOTADO","SI HAY"),"")</f>
        <v/>
      </c>
    </row>
    <row r="17373" spans="12:13" ht="18" customHeight="1" x14ac:dyDescent="0.25">
      <c r="L17373" s="516"/>
      <c r="M17373" s="410" t="str">
        <f>IFERROR(IF($A17374=VLOOKUP($A17374,AGOTADOS!$A$3:$H$4997,1,FALSE),"AGOTADO","SI HAY"),"")</f>
        <v/>
      </c>
    </row>
    <row r="17374" spans="12:13" ht="18" customHeight="1" x14ac:dyDescent="0.25">
      <c r="L17374" s="516"/>
      <c r="M17374" s="410" t="str">
        <f>IFERROR(IF($A17375=VLOOKUP($A17375,AGOTADOS!$A$3:$H$4997,1,FALSE),"AGOTADO","SI HAY"),"")</f>
        <v/>
      </c>
    </row>
    <row r="17375" spans="12:13" ht="18" customHeight="1" x14ac:dyDescent="0.25">
      <c r="L17375" s="516"/>
      <c r="M17375" s="410" t="str">
        <f>IFERROR(IF($A17376=VLOOKUP($A17376,AGOTADOS!$A$3:$H$4997,1,FALSE),"AGOTADO","SI HAY"),"")</f>
        <v/>
      </c>
    </row>
    <row r="17376" spans="12:13" ht="18" customHeight="1" x14ac:dyDescent="0.25">
      <c r="L17376" s="516"/>
      <c r="M17376" s="410" t="str">
        <f>IFERROR(IF($A17377=VLOOKUP($A17377,AGOTADOS!$A$3:$H$4997,1,FALSE),"AGOTADO","SI HAY"),"")</f>
        <v/>
      </c>
    </row>
    <row r="17377" spans="12:13" ht="18" customHeight="1" x14ac:dyDescent="0.25">
      <c r="L17377" s="516"/>
      <c r="M17377" s="410" t="str">
        <f>IFERROR(IF($A17378=VLOOKUP($A17378,AGOTADOS!$A$3:$H$4997,1,FALSE),"AGOTADO","SI HAY"),"")</f>
        <v/>
      </c>
    </row>
    <row r="17378" spans="12:13" ht="18" customHeight="1" x14ac:dyDescent="0.25">
      <c r="L17378" s="516"/>
      <c r="M17378" s="410" t="str">
        <f>IFERROR(IF($A17379=VLOOKUP($A17379,AGOTADOS!$A$3:$H$4997,1,FALSE),"AGOTADO","SI HAY"),"")</f>
        <v/>
      </c>
    </row>
    <row r="17379" spans="12:13" ht="18" customHeight="1" x14ac:dyDescent="0.25">
      <c r="L17379" s="516"/>
      <c r="M17379" s="410" t="str">
        <f>IFERROR(IF($A17380=VLOOKUP($A17380,AGOTADOS!$A$3:$H$4997,1,FALSE),"AGOTADO","SI HAY"),"")</f>
        <v/>
      </c>
    </row>
    <row r="17380" spans="12:13" ht="18" customHeight="1" x14ac:dyDescent="0.25">
      <c r="L17380" s="516"/>
      <c r="M17380" s="410" t="str">
        <f>IFERROR(IF($A17381=VLOOKUP($A17381,AGOTADOS!$A$3:$H$4997,1,FALSE),"AGOTADO","SI HAY"),"")</f>
        <v/>
      </c>
    </row>
    <row r="17381" spans="12:13" ht="18" customHeight="1" x14ac:dyDescent="0.25">
      <c r="L17381" s="516"/>
      <c r="M17381" s="410" t="str">
        <f>IFERROR(IF($A17382=VLOOKUP($A17382,AGOTADOS!$A$3:$H$4997,1,FALSE),"AGOTADO","SI HAY"),"")</f>
        <v/>
      </c>
    </row>
    <row r="17382" spans="12:13" ht="18" customHeight="1" x14ac:dyDescent="0.25">
      <c r="L17382" s="516"/>
      <c r="M17382" s="410" t="str">
        <f>IFERROR(IF($A17383=VLOOKUP($A17383,AGOTADOS!$A$3:$H$4997,1,FALSE),"AGOTADO","SI HAY"),"")</f>
        <v/>
      </c>
    </row>
    <row r="17383" spans="12:13" ht="18" customHeight="1" x14ac:dyDescent="0.25">
      <c r="L17383" s="516"/>
      <c r="M17383" s="410" t="str">
        <f>IFERROR(IF($A17384=VLOOKUP($A17384,AGOTADOS!$A$3:$H$4997,1,FALSE),"AGOTADO","SI HAY"),"")</f>
        <v/>
      </c>
    </row>
    <row r="17384" spans="12:13" ht="18" customHeight="1" x14ac:dyDescent="0.25">
      <c r="L17384" s="516"/>
      <c r="M17384" s="410" t="str">
        <f>IFERROR(IF($A17385=VLOOKUP($A17385,AGOTADOS!$A$3:$H$4997,1,FALSE),"AGOTADO","SI HAY"),"")</f>
        <v/>
      </c>
    </row>
    <row r="17385" spans="12:13" ht="18" customHeight="1" x14ac:dyDescent="0.25">
      <c r="L17385" s="516"/>
      <c r="M17385" s="410" t="str">
        <f>IFERROR(IF($A17386=VLOOKUP($A17386,AGOTADOS!$A$3:$H$4997,1,FALSE),"AGOTADO","SI HAY"),"")</f>
        <v/>
      </c>
    </row>
    <row r="17386" spans="12:13" ht="18" customHeight="1" x14ac:dyDescent="0.25">
      <c r="L17386" s="516"/>
      <c r="M17386" s="410" t="str">
        <f>IFERROR(IF($A17387=VLOOKUP($A17387,AGOTADOS!$A$3:$H$4997,1,FALSE),"AGOTADO","SI HAY"),"")</f>
        <v/>
      </c>
    </row>
    <row r="17387" spans="12:13" ht="18" customHeight="1" x14ac:dyDescent="0.25">
      <c r="L17387" s="516"/>
      <c r="M17387" s="410" t="str">
        <f>IFERROR(IF($A17388=VLOOKUP($A17388,AGOTADOS!$A$3:$H$4997,1,FALSE),"AGOTADO","SI HAY"),"")</f>
        <v/>
      </c>
    </row>
    <row r="17388" spans="12:13" ht="18" customHeight="1" x14ac:dyDescent="0.25">
      <c r="L17388" s="516"/>
      <c r="M17388" s="410" t="str">
        <f>IFERROR(IF($A17389=VLOOKUP($A17389,AGOTADOS!$A$3:$H$4997,1,FALSE),"AGOTADO","SI HAY"),"")</f>
        <v/>
      </c>
    </row>
    <row r="17389" spans="12:13" ht="18" customHeight="1" x14ac:dyDescent="0.25">
      <c r="L17389" s="516"/>
      <c r="M17389" s="410" t="str">
        <f>IFERROR(IF($A17390=VLOOKUP($A17390,AGOTADOS!$A$3:$H$4997,1,FALSE),"AGOTADO","SI HAY"),"")</f>
        <v/>
      </c>
    </row>
    <row r="17390" spans="12:13" ht="18" customHeight="1" x14ac:dyDescent="0.25">
      <c r="L17390" s="516"/>
      <c r="M17390" s="410" t="str">
        <f>IFERROR(IF($A17391=VLOOKUP($A17391,AGOTADOS!$A$3:$H$4997,1,FALSE),"AGOTADO","SI HAY"),"")</f>
        <v/>
      </c>
    </row>
    <row r="17391" spans="12:13" ht="18" customHeight="1" x14ac:dyDescent="0.25">
      <c r="L17391" s="516"/>
      <c r="M17391" s="410" t="str">
        <f>IFERROR(IF($A17392=VLOOKUP($A17392,AGOTADOS!$A$3:$H$4997,1,FALSE),"AGOTADO","SI HAY"),"")</f>
        <v/>
      </c>
    </row>
    <row r="17392" spans="12:13" ht="18" customHeight="1" x14ac:dyDescent="0.25">
      <c r="L17392" s="516"/>
      <c r="M17392" s="410" t="str">
        <f>IFERROR(IF($A17393=VLOOKUP($A17393,AGOTADOS!$A$3:$H$4997,1,FALSE),"AGOTADO","SI HAY"),"")</f>
        <v/>
      </c>
    </row>
    <row r="17393" spans="12:13" ht="18" customHeight="1" x14ac:dyDescent="0.25">
      <c r="L17393" s="516"/>
      <c r="M17393" s="410" t="str">
        <f>IFERROR(IF($A17394=VLOOKUP($A17394,AGOTADOS!$A$3:$H$4997,1,FALSE),"AGOTADO","SI HAY"),"")</f>
        <v/>
      </c>
    </row>
    <row r="17394" spans="12:13" ht="18" customHeight="1" x14ac:dyDescent="0.25">
      <c r="L17394" s="516"/>
      <c r="M17394" s="410" t="str">
        <f>IFERROR(IF($A17395=VLOOKUP($A17395,AGOTADOS!$A$3:$H$4997,1,FALSE),"AGOTADO","SI HAY"),"")</f>
        <v/>
      </c>
    </row>
    <row r="17395" spans="12:13" ht="18" customHeight="1" x14ac:dyDescent="0.25">
      <c r="L17395" s="516"/>
      <c r="M17395" s="410" t="str">
        <f>IFERROR(IF($A17396=VLOOKUP($A17396,AGOTADOS!$A$3:$H$4997,1,FALSE),"AGOTADO","SI HAY"),"")</f>
        <v/>
      </c>
    </row>
    <row r="17396" spans="12:13" ht="18" customHeight="1" x14ac:dyDescent="0.25">
      <c r="L17396" s="516"/>
      <c r="M17396" s="410" t="str">
        <f>IFERROR(IF($A17397=VLOOKUP($A17397,AGOTADOS!$A$3:$H$4997,1,FALSE),"AGOTADO","SI HAY"),"")</f>
        <v/>
      </c>
    </row>
    <row r="17397" spans="12:13" ht="18" customHeight="1" x14ac:dyDescent="0.25">
      <c r="L17397" s="516"/>
      <c r="M17397" s="410" t="str">
        <f>IFERROR(IF($A17398=VLOOKUP($A17398,AGOTADOS!$A$3:$H$4997,1,FALSE),"AGOTADO","SI HAY"),"")</f>
        <v/>
      </c>
    </row>
    <row r="17398" spans="12:13" ht="18" customHeight="1" x14ac:dyDescent="0.25">
      <c r="L17398" s="516"/>
      <c r="M17398" s="410" t="str">
        <f>IFERROR(IF($A17399=VLOOKUP($A17399,AGOTADOS!$A$3:$H$4997,1,FALSE),"AGOTADO","SI HAY"),"")</f>
        <v/>
      </c>
    </row>
    <row r="17399" spans="12:13" ht="18" customHeight="1" x14ac:dyDescent="0.25">
      <c r="L17399" s="516"/>
      <c r="M17399" s="410" t="str">
        <f>IFERROR(IF($A17400=VLOOKUP($A17400,AGOTADOS!$A$3:$H$4997,1,FALSE),"AGOTADO","SI HAY"),"")</f>
        <v/>
      </c>
    </row>
    <row r="17400" spans="12:13" ht="18" customHeight="1" x14ac:dyDescent="0.25">
      <c r="L17400" s="516"/>
      <c r="M17400" s="410" t="str">
        <f>IFERROR(IF($A17401=VLOOKUP($A17401,AGOTADOS!$A$3:$H$4997,1,FALSE),"AGOTADO","SI HAY"),"")</f>
        <v/>
      </c>
    </row>
    <row r="17401" spans="12:13" ht="18" customHeight="1" x14ac:dyDescent="0.25">
      <c r="L17401" s="516"/>
      <c r="M17401" s="410" t="str">
        <f>IFERROR(IF($A17402=VLOOKUP($A17402,AGOTADOS!$A$3:$H$4997,1,FALSE),"AGOTADO","SI HAY"),"")</f>
        <v/>
      </c>
    </row>
    <row r="17402" spans="12:13" ht="18" customHeight="1" x14ac:dyDescent="0.25">
      <c r="L17402" s="516"/>
      <c r="M17402" s="410" t="str">
        <f>IFERROR(IF($A17403=VLOOKUP($A17403,AGOTADOS!$A$3:$H$4997,1,FALSE),"AGOTADO","SI HAY"),"")</f>
        <v/>
      </c>
    </row>
    <row r="17403" spans="12:13" ht="18" customHeight="1" x14ac:dyDescent="0.25">
      <c r="L17403" s="516"/>
      <c r="M17403" s="410" t="str">
        <f>IFERROR(IF($A17404=VLOOKUP($A17404,AGOTADOS!$A$3:$H$4997,1,FALSE),"AGOTADO","SI HAY"),"")</f>
        <v/>
      </c>
    </row>
    <row r="17404" spans="12:13" ht="18" customHeight="1" x14ac:dyDescent="0.25">
      <c r="L17404" s="516"/>
      <c r="M17404" s="410" t="str">
        <f>IFERROR(IF($A17405=VLOOKUP($A17405,AGOTADOS!$A$3:$H$4997,1,FALSE),"AGOTADO","SI HAY"),"")</f>
        <v/>
      </c>
    </row>
    <row r="17405" spans="12:13" ht="18" customHeight="1" x14ac:dyDescent="0.25">
      <c r="L17405" s="516"/>
      <c r="M17405" s="410" t="str">
        <f>IFERROR(IF($A17406=VLOOKUP($A17406,AGOTADOS!$A$3:$H$4997,1,FALSE),"AGOTADO","SI HAY"),"")</f>
        <v/>
      </c>
    </row>
    <row r="17406" spans="12:13" ht="18" customHeight="1" x14ac:dyDescent="0.25">
      <c r="L17406" s="516"/>
      <c r="M17406" s="410" t="str">
        <f>IFERROR(IF($A17407=VLOOKUP($A17407,AGOTADOS!$A$3:$H$4997,1,FALSE),"AGOTADO","SI HAY"),"")</f>
        <v/>
      </c>
    </row>
    <row r="17407" spans="12:13" ht="18" customHeight="1" x14ac:dyDescent="0.25">
      <c r="L17407" s="516"/>
      <c r="M17407" s="410" t="str">
        <f>IFERROR(IF($A17408=VLOOKUP($A17408,AGOTADOS!$A$3:$H$4997,1,FALSE),"AGOTADO","SI HAY"),"")</f>
        <v/>
      </c>
    </row>
    <row r="17408" spans="12:13" ht="18" customHeight="1" x14ac:dyDescent="0.25">
      <c r="L17408" s="516"/>
      <c r="M17408" s="410" t="str">
        <f>IFERROR(IF($A17409=VLOOKUP($A17409,AGOTADOS!$A$3:$H$4997,1,FALSE),"AGOTADO","SI HAY"),"")</f>
        <v/>
      </c>
    </row>
    <row r="17409" spans="12:13" ht="18" customHeight="1" x14ac:dyDescent="0.25">
      <c r="L17409" s="516"/>
      <c r="M17409" s="410" t="str">
        <f>IFERROR(IF($A17410=VLOOKUP($A17410,AGOTADOS!$A$3:$H$4997,1,FALSE),"AGOTADO","SI HAY"),"")</f>
        <v/>
      </c>
    </row>
    <row r="17410" spans="12:13" ht="18" customHeight="1" x14ac:dyDescent="0.25">
      <c r="L17410" s="516"/>
      <c r="M17410" s="410" t="str">
        <f>IFERROR(IF($A17411=VLOOKUP($A17411,AGOTADOS!$A$3:$H$4997,1,FALSE),"AGOTADO","SI HAY"),"")</f>
        <v/>
      </c>
    </row>
    <row r="17411" spans="12:13" ht="18" customHeight="1" x14ac:dyDescent="0.25">
      <c r="L17411" s="516"/>
      <c r="M17411" s="410" t="str">
        <f>IFERROR(IF($A17412=VLOOKUP($A17412,AGOTADOS!$A$3:$H$4997,1,FALSE),"AGOTADO","SI HAY"),"")</f>
        <v/>
      </c>
    </row>
    <row r="17412" spans="12:13" ht="18" customHeight="1" x14ac:dyDescent="0.25">
      <c r="L17412" s="516"/>
      <c r="M17412" s="410" t="str">
        <f>IFERROR(IF($A17413=VLOOKUP($A17413,AGOTADOS!$A$3:$H$4997,1,FALSE),"AGOTADO","SI HAY"),"")</f>
        <v/>
      </c>
    </row>
    <row r="17413" spans="12:13" ht="18" customHeight="1" x14ac:dyDescent="0.25">
      <c r="L17413" s="516"/>
      <c r="M17413" s="410" t="str">
        <f>IFERROR(IF($A17414=VLOOKUP($A17414,AGOTADOS!$A$3:$H$4997,1,FALSE),"AGOTADO","SI HAY"),"")</f>
        <v/>
      </c>
    </row>
    <row r="17414" spans="12:13" ht="18" customHeight="1" x14ac:dyDescent="0.25">
      <c r="L17414" s="516"/>
      <c r="M17414" s="410" t="str">
        <f>IFERROR(IF($A17415=VLOOKUP($A17415,AGOTADOS!$A$3:$H$4997,1,FALSE),"AGOTADO","SI HAY"),"")</f>
        <v/>
      </c>
    </row>
    <row r="17415" spans="12:13" ht="18" customHeight="1" x14ac:dyDescent="0.25">
      <c r="L17415" s="516"/>
      <c r="M17415" s="410" t="str">
        <f>IFERROR(IF($A17416=VLOOKUP($A17416,AGOTADOS!$A$3:$H$4997,1,FALSE),"AGOTADO","SI HAY"),"")</f>
        <v/>
      </c>
    </row>
    <row r="17416" spans="12:13" ht="18" customHeight="1" x14ac:dyDescent="0.25">
      <c r="L17416" s="516"/>
      <c r="M17416" s="410" t="str">
        <f>IFERROR(IF($A17417=VLOOKUP($A17417,AGOTADOS!$A$3:$H$4997,1,FALSE),"AGOTADO","SI HAY"),"")</f>
        <v/>
      </c>
    </row>
    <row r="17417" spans="12:13" ht="18" customHeight="1" x14ac:dyDescent="0.25">
      <c r="L17417" s="516"/>
      <c r="M17417" s="410" t="str">
        <f>IFERROR(IF($A17418=VLOOKUP($A17418,AGOTADOS!$A$3:$H$4997,1,FALSE),"AGOTADO","SI HAY"),"")</f>
        <v/>
      </c>
    </row>
    <row r="17418" spans="12:13" ht="18" customHeight="1" x14ac:dyDescent="0.25">
      <c r="L17418" s="516"/>
      <c r="M17418" s="410" t="str">
        <f>IFERROR(IF($A17419=VLOOKUP($A17419,AGOTADOS!$A$3:$H$4997,1,FALSE),"AGOTADO","SI HAY"),"")</f>
        <v/>
      </c>
    </row>
    <row r="17419" spans="12:13" ht="18" customHeight="1" x14ac:dyDescent="0.25">
      <c r="L17419" s="516"/>
      <c r="M17419" s="410" t="str">
        <f>IFERROR(IF($A17420=VLOOKUP($A17420,AGOTADOS!$A$3:$H$4997,1,FALSE),"AGOTADO","SI HAY"),"")</f>
        <v/>
      </c>
    </row>
    <row r="17420" spans="12:13" ht="18" customHeight="1" x14ac:dyDescent="0.25">
      <c r="L17420" s="516"/>
      <c r="M17420" s="410" t="str">
        <f>IFERROR(IF($A17421=VLOOKUP($A17421,AGOTADOS!$A$3:$H$4997,1,FALSE),"AGOTADO","SI HAY"),"")</f>
        <v/>
      </c>
    </row>
    <row r="17421" spans="12:13" ht="18" customHeight="1" x14ac:dyDescent="0.25">
      <c r="L17421" s="516"/>
      <c r="M17421" s="410" t="str">
        <f>IFERROR(IF($A17422=VLOOKUP($A17422,AGOTADOS!$A$3:$H$4997,1,FALSE),"AGOTADO","SI HAY"),"")</f>
        <v/>
      </c>
    </row>
    <row r="17422" spans="12:13" ht="18" customHeight="1" x14ac:dyDescent="0.25">
      <c r="L17422" s="516"/>
      <c r="M17422" s="410" t="str">
        <f>IFERROR(IF($A17423=VLOOKUP($A17423,AGOTADOS!$A$3:$H$4997,1,FALSE),"AGOTADO","SI HAY"),"")</f>
        <v/>
      </c>
    </row>
    <row r="17423" spans="12:13" ht="18" customHeight="1" x14ac:dyDescent="0.25">
      <c r="L17423" s="516"/>
      <c r="M17423" s="410" t="str">
        <f>IFERROR(IF($A17424=VLOOKUP($A17424,AGOTADOS!$A$3:$H$4997,1,FALSE),"AGOTADO","SI HAY"),"")</f>
        <v/>
      </c>
    </row>
    <row r="17424" spans="12:13" ht="18" customHeight="1" x14ac:dyDescent="0.25">
      <c r="L17424" s="516"/>
      <c r="M17424" s="410" t="str">
        <f>IFERROR(IF($A17425=VLOOKUP($A17425,AGOTADOS!$A$3:$H$4997,1,FALSE),"AGOTADO","SI HAY"),"")</f>
        <v/>
      </c>
    </row>
    <row r="17425" spans="12:13" ht="18" customHeight="1" x14ac:dyDescent="0.25">
      <c r="L17425" s="516"/>
      <c r="M17425" s="410" t="str">
        <f>IFERROR(IF($A17426=VLOOKUP($A17426,AGOTADOS!$A$3:$H$4997,1,FALSE),"AGOTADO","SI HAY"),"")</f>
        <v/>
      </c>
    </row>
    <row r="17426" spans="12:13" ht="18" customHeight="1" x14ac:dyDescent="0.25">
      <c r="L17426" s="516"/>
      <c r="M17426" s="410" t="str">
        <f>IFERROR(IF($A17427=VLOOKUP($A17427,AGOTADOS!$A$3:$H$4997,1,FALSE),"AGOTADO","SI HAY"),"")</f>
        <v/>
      </c>
    </row>
    <row r="17427" spans="12:13" ht="18" customHeight="1" x14ac:dyDescent="0.25">
      <c r="L17427" s="516"/>
      <c r="M17427" s="410" t="str">
        <f>IFERROR(IF($A17428=VLOOKUP($A17428,AGOTADOS!$A$3:$H$4997,1,FALSE),"AGOTADO","SI HAY"),"")</f>
        <v/>
      </c>
    </row>
    <row r="17428" spans="12:13" ht="18" customHeight="1" x14ac:dyDescent="0.25">
      <c r="L17428" s="516"/>
      <c r="M17428" s="410" t="str">
        <f>IFERROR(IF($A17429=VLOOKUP($A17429,AGOTADOS!$A$3:$H$4997,1,FALSE),"AGOTADO","SI HAY"),"")</f>
        <v/>
      </c>
    </row>
    <row r="17429" spans="12:13" ht="18" customHeight="1" x14ac:dyDescent="0.25">
      <c r="L17429" s="516"/>
      <c r="M17429" s="410" t="str">
        <f>IFERROR(IF($A17430=VLOOKUP($A17430,AGOTADOS!$A$3:$H$4997,1,FALSE),"AGOTADO","SI HAY"),"")</f>
        <v/>
      </c>
    </row>
    <row r="17430" spans="12:13" ht="18" customHeight="1" x14ac:dyDescent="0.25">
      <c r="L17430" s="516"/>
      <c r="M17430" s="410" t="str">
        <f>IFERROR(IF($A17431=VLOOKUP($A17431,AGOTADOS!$A$3:$H$4997,1,FALSE),"AGOTADO","SI HAY"),"")</f>
        <v/>
      </c>
    </row>
    <row r="17431" spans="12:13" ht="18" customHeight="1" x14ac:dyDescent="0.25">
      <c r="L17431" s="516"/>
      <c r="M17431" s="410" t="str">
        <f>IFERROR(IF($A17432=VLOOKUP($A17432,AGOTADOS!$A$3:$H$4997,1,FALSE),"AGOTADO","SI HAY"),"")</f>
        <v/>
      </c>
    </row>
    <row r="17432" spans="12:13" ht="18" customHeight="1" x14ac:dyDescent="0.25">
      <c r="L17432" s="516"/>
      <c r="M17432" s="410" t="str">
        <f>IFERROR(IF($A17433=VLOOKUP($A17433,AGOTADOS!$A$3:$H$4997,1,FALSE),"AGOTADO","SI HAY"),"")</f>
        <v/>
      </c>
    </row>
    <row r="17433" spans="12:13" ht="18" customHeight="1" x14ac:dyDescent="0.25">
      <c r="L17433" s="516"/>
      <c r="M17433" s="410" t="str">
        <f>IFERROR(IF($A17434=VLOOKUP($A17434,AGOTADOS!$A$3:$H$4997,1,FALSE),"AGOTADO","SI HAY"),"")</f>
        <v/>
      </c>
    </row>
    <row r="17434" spans="12:13" ht="18" customHeight="1" x14ac:dyDescent="0.25">
      <c r="L17434" s="516"/>
      <c r="M17434" s="410" t="str">
        <f>IFERROR(IF($A17435=VLOOKUP($A17435,AGOTADOS!$A$3:$H$4997,1,FALSE),"AGOTADO","SI HAY"),"")</f>
        <v/>
      </c>
    </row>
    <row r="17435" spans="12:13" ht="18" customHeight="1" x14ac:dyDescent="0.25">
      <c r="L17435" s="516"/>
      <c r="M17435" s="410" t="str">
        <f>IFERROR(IF($A17436=VLOOKUP($A17436,AGOTADOS!$A$3:$H$4997,1,FALSE),"AGOTADO","SI HAY"),"")</f>
        <v/>
      </c>
    </row>
    <row r="17436" spans="12:13" ht="18" customHeight="1" x14ac:dyDescent="0.25">
      <c r="L17436" s="516"/>
      <c r="M17436" s="410" t="str">
        <f>IFERROR(IF($A17437=VLOOKUP($A17437,AGOTADOS!$A$3:$H$4997,1,FALSE),"AGOTADO","SI HAY"),"")</f>
        <v/>
      </c>
    </row>
    <row r="17437" spans="12:13" ht="18" customHeight="1" x14ac:dyDescent="0.25">
      <c r="L17437" s="516"/>
      <c r="M17437" s="410" t="str">
        <f>IFERROR(IF($A17438=VLOOKUP($A17438,AGOTADOS!$A$3:$H$4997,1,FALSE),"AGOTADO","SI HAY"),"")</f>
        <v/>
      </c>
    </row>
    <row r="17438" spans="12:13" ht="18" customHeight="1" x14ac:dyDescent="0.25">
      <c r="L17438" s="516"/>
      <c r="M17438" s="410" t="str">
        <f>IFERROR(IF($A17439=VLOOKUP($A17439,AGOTADOS!$A$3:$H$4997,1,FALSE),"AGOTADO","SI HAY"),"")</f>
        <v/>
      </c>
    </row>
    <row r="17439" spans="12:13" ht="18" customHeight="1" x14ac:dyDescent="0.25">
      <c r="L17439" s="516"/>
      <c r="M17439" s="410" t="str">
        <f>IFERROR(IF($A17440=VLOOKUP($A17440,AGOTADOS!$A$3:$H$4997,1,FALSE),"AGOTADO","SI HAY"),"")</f>
        <v/>
      </c>
    </row>
    <row r="17440" spans="12:13" ht="18" customHeight="1" x14ac:dyDescent="0.25">
      <c r="L17440" s="516"/>
      <c r="M17440" s="410" t="str">
        <f>IFERROR(IF($A17441=VLOOKUP($A17441,AGOTADOS!$A$3:$H$4997,1,FALSE),"AGOTADO","SI HAY"),"")</f>
        <v/>
      </c>
    </row>
    <row r="17441" spans="12:13" ht="18" customHeight="1" x14ac:dyDescent="0.25">
      <c r="L17441" s="516"/>
      <c r="M17441" s="410" t="str">
        <f>IFERROR(IF($A17442=VLOOKUP($A17442,AGOTADOS!$A$3:$H$4997,1,FALSE),"AGOTADO","SI HAY"),"")</f>
        <v/>
      </c>
    </row>
    <row r="17442" spans="12:13" ht="18" customHeight="1" x14ac:dyDescent="0.25">
      <c r="L17442" s="516"/>
      <c r="M17442" s="410" t="str">
        <f>IFERROR(IF($A17443=VLOOKUP($A17443,AGOTADOS!$A$3:$H$4997,1,FALSE),"AGOTADO","SI HAY"),"")</f>
        <v/>
      </c>
    </row>
    <row r="17443" spans="12:13" ht="18" customHeight="1" x14ac:dyDescent="0.25">
      <c r="L17443" s="516"/>
      <c r="M17443" s="410" t="str">
        <f>IFERROR(IF($A17444=VLOOKUP($A17444,AGOTADOS!$A$3:$H$4997,1,FALSE),"AGOTADO","SI HAY"),"")</f>
        <v/>
      </c>
    </row>
    <row r="17444" spans="12:13" ht="18" customHeight="1" x14ac:dyDescent="0.25">
      <c r="L17444" s="516"/>
      <c r="M17444" s="410" t="str">
        <f>IFERROR(IF($A17445=VLOOKUP($A17445,AGOTADOS!$A$3:$H$4997,1,FALSE),"AGOTADO","SI HAY"),"")</f>
        <v/>
      </c>
    </row>
    <row r="17445" spans="12:13" ht="18" customHeight="1" x14ac:dyDescent="0.25">
      <c r="L17445" s="516"/>
      <c r="M17445" s="410" t="str">
        <f>IFERROR(IF($A17446=VLOOKUP($A17446,AGOTADOS!$A$3:$H$4997,1,FALSE),"AGOTADO","SI HAY"),"")</f>
        <v/>
      </c>
    </row>
    <row r="17446" spans="12:13" ht="18" customHeight="1" x14ac:dyDescent="0.25">
      <c r="L17446" s="516"/>
      <c r="M17446" s="410" t="str">
        <f>IFERROR(IF($A17447=VLOOKUP($A17447,AGOTADOS!$A$3:$H$4997,1,FALSE),"AGOTADO","SI HAY"),"")</f>
        <v/>
      </c>
    </row>
    <row r="17447" spans="12:13" ht="18" customHeight="1" x14ac:dyDescent="0.25">
      <c r="L17447" s="516"/>
      <c r="M17447" s="410" t="str">
        <f>IFERROR(IF($A17448=VLOOKUP($A17448,AGOTADOS!$A$3:$H$4997,1,FALSE),"AGOTADO","SI HAY"),"")</f>
        <v/>
      </c>
    </row>
    <row r="17448" spans="12:13" ht="18" customHeight="1" x14ac:dyDescent="0.25">
      <c r="L17448" s="516"/>
      <c r="M17448" s="410" t="str">
        <f>IFERROR(IF($A17449=VLOOKUP($A17449,AGOTADOS!$A$3:$H$4997,1,FALSE),"AGOTADO","SI HAY"),"")</f>
        <v/>
      </c>
    </row>
    <row r="17449" spans="12:13" ht="18" customHeight="1" x14ac:dyDescent="0.25">
      <c r="L17449" s="516"/>
      <c r="M17449" s="410" t="str">
        <f>IFERROR(IF($A17450=VLOOKUP($A17450,AGOTADOS!$A$3:$H$4997,1,FALSE),"AGOTADO","SI HAY"),"")</f>
        <v/>
      </c>
    </row>
    <row r="17450" spans="12:13" ht="18" customHeight="1" x14ac:dyDescent="0.25">
      <c r="L17450" s="516"/>
      <c r="M17450" s="410" t="str">
        <f>IFERROR(IF($A17451=VLOOKUP($A17451,AGOTADOS!$A$3:$H$4997,1,FALSE),"AGOTADO","SI HAY"),"")</f>
        <v/>
      </c>
    </row>
    <row r="17451" spans="12:13" ht="18" customHeight="1" x14ac:dyDescent="0.25">
      <c r="L17451" s="516"/>
      <c r="M17451" s="410" t="str">
        <f>IFERROR(IF($A17452=VLOOKUP($A17452,AGOTADOS!$A$3:$H$4997,1,FALSE),"AGOTADO","SI HAY"),"")</f>
        <v/>
      </c>
    </row>
    <row r="17452" spans="12:13" ht="18" customHeight="1" x14ac:dyDescent="0.25">
      <c r="L17452" s="516"/>
      <c r="M17452" s="410" t="str">
        <f>IFERROR(IF($A17453=VLOOKUP($A17453,AGOTADOS!$A$3:$H$4997,1,FALSE),"AGOTADO","SI HAY"),"")</f>
        <v/>
      </c>
    </row>
    <row r="17453" spans="12:13" ht="18" customHeight="1" x14ac:dyDescent="0.25">
      <c r="L17453" s="516"/>
      <c r="M17453" s="410" t="str">
        <f>IFERROR(IF($A17454=VLOOKUP($A17454,AGOTADOS!$A$3:$H$4997,1,FALSE),"AGOTADO","SI HAY"),"")</f>
        <v/>
      </c>
    </row>
    <row r="17454" spans="12:13" ht="18" customHeight="1" x14ac:dyDescent="0.25">
      <c r="L17454" s="516"/>
      <c r="M17454" s="410" t="str">
        <f>IFERROR(IF($A17455=VLOOKUP($A17455,AGOTADOS!$A$3:$H$4997,1,FALSE),"AGOTADO","SI HAY"),"")</f>
        <v/>
      </c>
    </row>
    <row r="17455" spans="12:13" ht="18" customHeight="1" x14ac:dyDescent="0.25">
      <c r="L17455" s="516"/>
      <c r="M17455" s="410" t="str">
        <f>IFERROR(IF($A17456=VLOOKUP($A17456,AGOTADOS!$A$3:$H$4997,1,FALSE),"AGOTADO","SI HAY"),"")</f>
        <v/>
      </c>
    </row>
    <row r="17456" spans="12:13" ht="18" customHeight="1" x14ac:dyDescent="0.25">
      <c r="L17456" s="516"/>
      <c r="M17456" s="410" t="str">
        <f>IFERROR(IF($A17457=VLOOKUP($A17457,AGOTADOS!$A$3:$H$4997,1,FALSE),"AGOTADO","SI HAY"),"")</f>
        <v/>
      </c>
    </row>
    <row r="17457" spans="12:13" ht="18" customHeight="1" x14ac:dyDescent="0.25">
      <c r="L17457" s="516"/>
      <c r="M17457" s="410" t="str">
        <f>IFERROR(IF($A17458=VLOOKUP($A17458,AGOTADOS!$A$3:$H$4997,1,FALSE),"AGOTADO","SI HAY"),"")</f>
        <v/>
      </c>
    </row>
    <row r="17458" spans="12:13" ht="18" customHeight="1" x14ac:dyDescent="0.25">
      <c r="L17458" s="516"/>
      <c r="M17458" s="410" t="str">
        <f>IFERROR(IF($A17459=VLOOKUP($A17459,AGOTADOS!$A$3:$H$4997,1,FALSE),"AGOTADO","SI HAY"),"")</f>
        <v/>
      </c>
    </row>
    <row r="17459" spans="12:13" ht="18" customHeight="1" x14ac:dyDescent="0.25">
      <c r="L17459" s="516"/>
      <c r="M17459" s="410" t="str">
        <f>IFERROR(IF($A17460=VLOOKUP($A17460,AGOTADOS!$A$3:$H$4997,1,FALSE),"AGOTADO","SI HAY"),"")</f>
        <v/>
      </c>
    </row>
    <row r="17460" spans="12:13" ht="18" customHeight="1" x14ac:dyDescent="0.25">
      <c r="L17460" s="516"/>
      <c r="M17460" s="410" t="str">
        <f>IFERROR(IF($A17461=VLOOKUP($A17461,AGOTADOS!$A$3:$H$4997,1,FALSE),"AGOTADO","SI HAY"),"")</f>
        <v/>
      </c>
    </row>
    <row r="17461" spans="12:13" ht="18" customHeight="1" x14ac:dyDescent="0.25">
      <c r="L17461" s="516"/>
      <c r="M17461" s="410" t="str">
        <f>IFERROR(IF($A17462=VLOOKUP($A17462,AGOTADOS!$A$3:$H$4997,1,FALSE),"AGOTADO","SI HAY"),"")</f>
        <v/>
      </c>
    </row>
    <row r="17462" spans="12:13" ht="18" customHeight="1" x14ac:dyDescent="0.25">
      <c r="L17462" s="516"/>
      <c r="M17462" s="410" t="str">
        <f>IFERROR(IF($A17463=VLOOKUP($A17463,AGOTADOS!$A$3:$H$4997,1,FALSE),"AGOTADO","SI HAY"),"")</f>
        <v/>
      </c>
    </row>
    <row r="17463" spans="12:13" ht="18" customHeight="1" x14ac:dyDescent="0.25">
      <c r="L17463" s="516"/>
      <c r="M17463" s="410" t="str">
        <f>IFERROR(IF($A17464=VLOOKUP($A17464,AGOTADOS!$A$3:$H$4997,1,FALSE),"AGOTADO","SI HAY"),"")</f>
        <v/>
      </c>
    </row>
    <row r="17464" spans="12:13" ht="18" customHeight="1" x14ac:dyDescent="0.25">
      <c r="L17464" s="516"/>
      <c r="M17464" s="410" t="str">
        <f>IFERROR(IF($A17465=VLOOKUP($A17465,AGOTADOS!$A$3:$H$4997,1,FALSE),"AGOTADO","SI HAY"),"")</f>
        <v/>
      </c>
    </row>
    <row r="17465" spans="12:13" ht="18" customHeight="1" x14ac:dyDescent="0.25">
      <c r="L17465" s="516"/>
      <c r="M17465" s="410" t="str">
        <f>IFERROR(IF($A17466=VLOOKUP($A17466,AGOTADOS!$A$3:$H$4997,1,FALSE),"AGOTADO","SI HAY"),"")</f>
        <v/>
      </c>
    </row>
    <row r="17466" spans="12:13" ht="18" customHeight="1" x14ac:dyDescent="0.25">
      <c r="L17466" s="516"/>
      <c r="M17466" s="410" t="str">
        <f>IFERROR(IF($A17467=VLOOKUP($A17467,AGOTADOS!$A$3:$H$4997,1,FALSE),"AGOTADO","SI HAY"),"")</f>
        <v/>
      </c>
    </row>
    <row r="17467" spans="12:13" ht="18" customHeight="1" x14ac:dyDescent="0.25">
      <c r="L17467" s="516"/>
      <c r="M17467" s="410" t="str">
        <f>IFERROR(IF($A17468=VLOOKUP($A17468,AGOTADOS!$A$3:$H$4997,1,FALSE),"AGOTADO","SI HAY"),"")</f>
        <v/>
      </c>
    </row>
    <row r="17468" spans="12:13" ht="18" customHeight="1" x14ac:dyDescent="0.25">
      <c r="L17468" s="516"/>
      <c r="M17468" s="410" t="str">
        <f>IFERROR(IF($A17469=VLOOKUP($A17469,AGOTADOS!$A$3:$H$4997,1,FALSE),"AGOTADO","SI HAY"),"")</f>
        <v/>
      </c>
    </row>
    <row r="17469" spans="12:13" ht="18" customHeight="1" x14ac:dyDescent="0.25">
      <c r="L17469" s="516"/>
      <c r="M17469" s="410" t="str">
        <f>IFERROR(IF($A17470=VLOOKUP($A17470,AGOTADOS!$A$3:$H$4997,1,FALSE),"AGOTADO","SI HAY"),"")</f>
        <v/>
      </c>
    </row>
    <row r="17470" spans="12:13" ht="18" customHeight="1" x14ac:dyDescent="0.25">
      <c r="L17470" s="516"/>
      <c r="M17470" s="410" t="str">
        <f>IFERROR(IF($A17471=VLOOKUP($A17471,AGOTADOS!$A$3:$H$4997,1,FALSE),"AGOTADO","SI HAY"),"")</f>
        <v/>
      </c>
    </row>
    <row r="17471" spans="12:13" ht="18" customHeight="1" x14ac:dyDescent="0.25">
      <c r="L17471" s="516"/>
      <c r="M17471" s="410" t="str">
        <f>IFERROR(IF($A17472=VLOOKUP($A17472,AGOTADOS!$A$3:$H$4997,1,FALSE),"AGOTADO","SI HAY"),"")</f>
        <v/>
      </c>
    </row>
    <row r="17472" spans="12:13" ht="18" customHeight="1" x14ac:dyDescent="0.25">
      <c r="L17472" s="516"/>
      <c r="M17472" s="410" t="str">
        <f>IFERROR(IF($A17473=VLOOKUP($A17473,AGOTADOS!$A$3:$H$4997,1,FALSE),"AGOTADO","SI HAY"),"")</f>
        <v/>
      </c>
    </row>
    <row r="17473" spans="12:13" ht="18" customHeight="1" x14ac:dyDescent="0.25">
      <c r="L17473" s="516"/>
      <c r="M17473" s="410" t="str">
        <f>IFERROR(IF($A17474=VLOOKUP($A17474,AGOTADOS!$A$3:$H$4997,1,FALSE),"AGOTADO","SI HAY"),"")</f>
        <v/>
      </c>
    </row>
    <row r="17474" spans="12:13" ht="18" customHeight="1" x14ac:dyDescent="0.25">
      <c r="L17474" s="516"/>
      <c r="M17474" s="410" t="str">
        <f>IFERROR(IF($A17475=VLOOKUP($A17475,AGOTADOS!$A$3:$H$4997,1,FALSE),"AGOTADO","SI HAY"),"")</f>
        <v/>
      </c>
    </row>
    <row r="17475" spans="12:13" ht="18" customHeight="1" x14ac:dyDescent="0.25">
      <c r="L17475" s="516"/>
      <c r="M17475" s="410" t="str">
        <f>IFERROR(IF($A17476=VLOOKUP($A17476,AGOTADOS!$A$3:$H$4997,1,FALSE),"AGOTADO","SI HAY"),"")</f>
        <v/>
      </c>
    </row>
    <row r="17476" spans="12:13" ht="18" customHeight="1" x14ac:dyDescent="0.25">
      <c r="L17476" s="516"/>
      <c r="M17476" s="410" t="str">
        <f>IFERROR(IF($A17477=VLOOKUP($A17477,AGOTADOS!$A$3:$H$4997,1,FALSE),"AGOTADO","SI HAY"),"")</f>
        <v/>
      </c>
    </row>
    <row r="17477" spans="12:13" ht="18" customHeight="1" x14ac:dyDescent="0.25">
      <c r="L17477" s="516"/>
      <c r="M17477" s="410" t="str">
        <f>IFERROR(IF($A17478=VLOOKUP($A17478,AGOTADOS!$A$3:$H$4997,1,FALSE),"AGOTADO","SI HAY"),"")</f>
        <v/>
      </c>
    </row>
    <row r="17478" spans="12:13" ht="18" customHeight="1" x14ac:dyDescent="0.25">
      <c r="L17478" s="516"/>
      <c r="M17478" s="410" t="str">
        <f>IFERROR(IF($A17479=VLOOKUP($A17479,AGOTADOS!$A$3:$H$4997,1,FALSE),"AGOTADO","SI HAY"),"")</f>
        <v/>
      </c>
    </row>
    <row r="17479" spans="12:13" ht="18" customHeight="1" x14ac:dyDescent="0.25">
      <c r="L17479" s="516"/>
      <c r="M17479" s="410" t="str">
        <f>IFERROR(IF($A17480=VLOOKUP($A17480,AGOTADOS!$A$3:$H$4997,1,FALSE),"AGOTADO","SI HAY"),"")</f>
        <v/>
      </c>
    </row>
    <row r="17480" spans="12:13" ht="18" customHeight="1" x14ac:dyDescent="0.25">
      <c r="L17480" s="516"/>
      <c r="M17480" s="410" t="str">
        <f>IFERROR(IF($A17481=VLOOKUP($A17481,AGOTADOS!$A$3:$H$4997,1,FALSE),"AGOTADO","SI HAY"),"")</f>
        <v/>
      </c>
    </row>
    <row r="17481" spans="12:13" ht="18" customHeight="1" x14ac:dyDescent="0.25">
      <c r="L17481" s="516"/>
      <c r="M17481" s="410" t="str">
        <f>IFERROR(IF($A17482=VLOOKUP($A17482,AGOTADOS!$A$3:$H$4997,1,FALSE),"AGOTADO","SI HAY"),"")</f>
        <v/>
      </c>
    </row>
    <row r="17482" spans="12:13" ht="18" customHeight="1" x14ac:dyDescent="0.25">
      <c r="L17482" s="516"/>
      <c r="M17482" s="410" t="str">
        <f>IFERROR(IF($A17483=VLOOKUP($A17483,AGOTADOS!$A$3:$H$4997,1,FALSE),"AGOTADO","SI HAY"),"")</f>
        <v/>
      </c>
    </row>
    <row r="17483" spans="12:13" ht="18" customHeight="1" x14ac:dyDescent="0.25">
      <c r="L17483" s="516"/>
      <c r="M17483" s="410" t="str">
        <f>IFERROR(IF($A17484=VLOOKUP($A17484,AGOTADOS!$A$3:$H$4997,1,FALSE),"AGOTADO","SI HAY"),"")</f>
        <v/>
      </c>
    </row>
    <row r="17484" spans="12:13" ht="18" customHeight="1" x14ac:dyDescent="0.25">
      <c r="L17484" s="516"/>
      <c r="M17484" s="410" t="str">
        <f>IFERROR(IF($A17485=VLOOKUP($A17485,AGOTADOS!$A$3:$H$4997,1,FALSE),"AGOTADO","SI HAY"),"")</f>
        <v/>
      </c>
    </row>
    <row r="17485" spans="12:13" ht="18" customHeight="1" x14ac:dyDescent="0.25">
      <c r="L17485" s="516"/>
      <c r="M17485" s="410" t="str">
        <f>IFERROR(IF($A17486=VLOOKUP($A17486,AGOTADOS!$A$3:$H$4997,1,FALSE),"AGOTADO","SI HAY"),"")</f>
        <v/>
      </c>
    </row>
    <row r="17486" spans="12:13" ht="18" customHeight="1" x14ac:dyDescent="0.25">
      <c r="L17486" s="516"/>
      <c r="M17486" s="410" t="str">
        <f>IFERROR(IF($A17487=VLOOKUP($A17487,AGOTADOS!$A$3:$H$4997,1,FALSE),"AGOTADO","SI HAY"),"")</f>
        <v/>
      </c>
    </row>
    <row r="17487" spans="12:13" ht="18" customHeight="1" x14ac:dyDescent="0.25">
      <c r="L17487" s="516"/>
      <c r="M17487" s="410" t="str">
        <f>IFERROR(IF($A17488=VLOOKUP($A17488,AGOTADOS!$A$3:$H$4997,1,FALSE),"AGOTADO","SI HAY"),"")</f>
        <v/>
      </c>
    </row>
    <row r="17488" spans="12:13" ht="18" customHeight="1" x14ac:dyDescent="0.25">
      <c r="L17488" s="516"/>
      <c r="M17488" s="410" t="str">
        <f>IFERROR(IF($A17489=VLOOKUP($A17489,AGOTADOS!$A$3:$H$4997,1,FALSE),"AGOTADO","SI HAY"),"")</f>
        <v/>
      </c>
    </row>
    <row r="17489" spans="12:13" ht="18" customHeight="1" x14ac:dyDescent="0.25">
      <c r="L17489" s="516"/>
      <c r="M17489" s="410" t="str">
        <f>IFERROR(IF($A17490=VLOOKUP($A17490,AGOTADOS!$A$3:$H$4997,1,FALSE),"AGOTADO","SI HAY"),"")</f>
        <v/>
      </c>
    </row>
    <row r="17490" spans="12:13" ht="18" customHeight="1" x14ac:dyDescent="0.25">
      <c r="L17490" s="516"/>
      <c r="M17490" s="410" t="str">
        <f>IFERROR(IF($A17491=VLOOKUP($A17491,AGOTADOS!$A$3:$H$4997,1,FALSE),"AGOTADO","SI HAY"),"")</f>
        <v/>
      </c>
    </row>
    <row r="17491" spans="12:13" ht="18" customHeight="1" x14ac:dyDescent="0.25">
      <c r="L17491" s="516"/>
      <c r="M17491" s="410" t="str">
        <f>IFERROR(IF($A17492=VLOOKUP($A17492,AGOTADOS!$A$3:$H$4997,1,FALSE),"AGOTADO","SI HAY"),"")</f>
        <v/>
      </c>
    </row>
    <row r="17492" spans="12:13" ht="18" customHeight="1" x14ac:dyDescent="0.25">
      <c r="L17492" s="516"/>
      <c r="M17492" s="410" t="str">
        <f>IFERROR(IF($A17493=VLOOKUP($A17493,AGOTADOS!$A$3:$H$4997,1,FALSE),"AGOTADO","SI HAY"),"")</f>
        <v/>
      </c>
    </row>
    <row r="17493" spans="12:13" ht="18" customHeight="1" x14ac:dyDescent="0.25">
      <c r="L17493" s="516"/>
      <c r="M17493" s="410" t="str">
        <f>IFERROR(IF($A17494=VLOOKUP($A17494,AGOTADOS!$A$3:$H$4997,1,FALSE),"AGOTADO","SI HAY"),"")</f>
        <v/>
      </c>
    </row>
    <row r="17494" spans="12:13" ht="18" customHeight="1" x14ac:dyDescent="0.25">
      <c r="L17494" s="516"/>
      <c r="M17494" s="410" t="str">
        <f>IFERROR(IF($A17495=VLOOKUP($A17495,AGOTADOS!$A$3:$H$4997,1,FALSE),"AGOTADO","SI HAY"),"")</f>
        <v/>
      </c>
    </row>
    <row r="17495" spans="12:13" ht="18" customHeight="1" x14ac:dyDescent="0.25">
      <c r="L17495" s="516"/>
      <c r="M17495" s="410" t="str">
        <f>IFERROR(IF($A17496=VLOOKUP($A17496,AGOTADOS!$A$3:$H$4997,1,FALSE),"AGOTADO","SI HAY"),"")</f>
        <v/>
      </c>
    </row>
    <row r="17496" spans="12:13" ht="18" customHeight="1" x14ac:dyDescent="0.25">
      <c r="L17496" s="516"/>
      <c r="M17496" s="410" t="str">
        <f>IFERROR(IF($A17497=VLOOKUP($A17497,AGOTADOS!$A$3:$H$4997,1,FALSE),"AGOTADO","SI HAY"),"")</f>
        <v/>
      </c>
    </row>
    <row r="17497" spans="12:13" ht="18" customHeight="1" x14ac:dyDescent="0.25">
      <c r="L17497" s="516"/>
      <c r="M17497" s="410" t="str">
        <f>IFERROR(IF($A17498=VLOOKUP($A17498,AGOTADOS!$A$3:$H$4997,1,FALSE),"AGOTADO","SI HAY"),"")</f>
        <v/>
      </c>
    </row>
    <row r="17498" spans="12:13" ht="18" customHeight="1" x14ac:dyDescent="0.25">
      <c r="L17498" s="516"/>
      <c r="M17498" s="410" t="str">
        <f>IFERROR(IF($A17499=VLOOKUP($A17499,AGOTADOS!$A$3:$H$4997,1,FALSE),"AGOTADO","SI HAY"),"")</f>
        <v/>
      </c>
    </row>
    <row r="17499" spans="12:13" ht="18" customHeight="1" x14ac:dyDescent="0.25">
      <c r="L17499" s="516"/>
      <c r="M17499" s="410" t="str">
        <f>IFERROR(IF($A17500=VLOOKUP($A17500,AGOTADOS!$A$3:$H$4997,1,FALSE),"AGOTADO","SI HAY"),"")</f>
        <v/>
      </c>
    </row>
    <row r="17500" spans="12:13" ht="18" customHeight="1" x14ac:dyDescent="0.25">
      <c r="L17500" s="516"/>
      <c r="M17500" s="410" t="str">
        <f>IFERROR(IF($A17501=VLOOKUP($A17501,AGOTADOS!$A$3:$H$4997,1,FALSE),"AGOTADO","SI HAY"),"")</f>
        <v/>
      </c>
    </row>
    <row r="17501" spans="12:13" ht="18" customHeight="1" x14ac:dyDescent="0.25">
      <c r="L17501" s="516"/>
      <c r="M17501" s="410" t="str">
        <f>IFERROR(IF($A17502=VLOOKUP($A17502,AGOTADOS!$A$3:$H$4997,1,FALSE),"AGOTADO","SI HAY"),"")</f>
        <v/>
      </c>
    </row>
    <row r="17502" spans="12:13" ht="18" customHeight="1" x14ac:dyDescent="0.25">
      <c r="L17502" s="516"/>
      <c r="M17502" s="410" t="str">
        <f>IFERROR(IF($A17503=VLOOKUP($A17503,AGOTADOS!$A$3:$H$4997,1,FALSE),"AGOTADO","SI HAY"),"")</f>
        <v/>
      </c>
    </row>
    <row r="17503" spans="12:13" ht="18" customHeight="1" x14ac:dyDescent="0.25">
      <c r="L17503" s="516"/>
      <c r="M17503" s="410" t="str">
        <f>IFERROR(IF($A17504=VLOOKUP($A17504,AGOTADOS!$A$3:$H$4997,1,FALSE),"AGOTADO","SI HAY"),"")</f>
        <v/>
      </c>
    </row>
    <row r="17504" spans="12:13" ht="18" customHeight="1" x14ac:dyDescent="0.25">
      <c r="L17504" s="516"/>
      <c r="M17504" s="410" t="str">
        <f>IFERROR(IF($A17505=VLOOKUP($A17505,AGOTADOS!$A$3:$H$4997,1,FALSE),"AGOTADO","SI HAY"),"")</f>
        <v/>
      </c>
    </row>
    <row r="17505" spans="12:13" ht="18" customHeight="1" x14ac:dyDescent="0.25">
      <c r="L17505" s="516"/>
      <c r="M17505" s="410" t="str">
        <f>IFERROR(IF($A17506=VLOOKUP($A17506,AGOTADOS!$A$3:$H$4997,1,FALSE),"AGOTADO","SI HAY"),"")</f>
        <v/>
      </c>
    </row>
    <row r="17506" spans="12:13" ht="18" customHeight="1" x14ac:dyDescent="0.25">
      <c r="L17506" s="516"/>
      <c r="M17506" s="410" t="str">
        <f>IFERROR(IF($A17507=VLOOKUP($A17507,AGOTADOS!$A$3:$H$4997,1,FALSE),"AGOTADO","SI HAY"),"")</f>
        <v/>
      </c>
    </row>
    <row r="17507" spans="12:13" ht="18" customHeight="1" x14ac:dyDescent="0.25">
      <c r="L17507" s="516"/>
      <c r="M17507" s="410" t="str">
        <f>IFERROR(IF($A17508=VLOOKUP($A17508,AGOTADOS!$A$3:$H$4997,1,FALSE),"AGOTADO","SI HAY"),"")</f>
        <v/>
      </c>
    </row>
    <row r="17508" spans="12:13" ht="18" customHeight="1" x14ac:dyDescent="0.25">
      <c r="L17508" s="516"/>
      <c r="M17508" s="410" t="str">
        <f>IFERROR(IF($A17509=VLOOKUP($A17509,AGOTADOS!$A$3:$H$4997,1,FALSE),"AGOTADO","SI HAY"),"")</f>
        <v/>
      </c>
    </row>
    <row r="17509" spans="12:13" ht="18" customHeight="1" x14ac:dyDescent="0.25">
      <c r="L17509" s="516"/>
      <c r="M17509" s="410" t="str">
        <f>IFERROR(IF($A17510=VLOOKUP($A17510,AGOTADOS!$A$3:$H$4997,1,FALSE),"AGOTADO","SI HAY"),"")</f>
        <v/>
      </c>
    </row>
    <row r="17510" spans="12:13" ht="18" customHeight="1" x14ac:dyDescent="0.25">
      <c r="L17510" s="516"/>
      <c r="M17510" s="410" t="str">
        <f>IFERROR(IF($A17511=VLOOKUP($A17511,AGOTADOS!$A$3:$H$4997,1,FALSE),"AGOTADO","SI HAY"),"")</f>
        <v/>
      </c>
    </row>
    <row r="17511" spans="12:13" ht="18" customHeight="1" x14ac:dyDescent="0.25">
      <c r="L17511" s="516"/>
      <c r="M17511" s="410" t="str">
        <f>IFERROR(IF($A17512=VLOOKUP($A17512,AGOTADOS!$A$3:$H$4997,1,FALSE),"AGOTADO","SI HAY"),"")</f>
        <v/>
      </c>
    </row>
    <row r="17512" spans="12:13" ht="18" customHeight="1" x14ac:dyDescent="0.25">
      <c r="L17512" s="516"/>
      <c r="M17512" s="410" t="str">
        <f>IFERROR(IF($A17513=VLOOKUP($A17513,AGOTADOS!$A$3:$H$4997,1,FALSE),"AGOTADO","SI HAY"),"")</f>
        <v/>
      </c>
    </row>
    <row r="17513" spans="12:13" ht="18" customHeight="1" x14ac:dyDescent="0.25">
      <c r="L17513" s="516"/>
      <c r="M17513" s="410" t="str">
        <f>IFERROR(IF($A17514=VLOOKUP($A17514,AGOTADOS!$A$3:$H$4997,1,FALSE),"AGOTADO","SI HAY"),"")</f>
        <v/>
      </c>
    </row>
    <row r="17514" spans="12:13" ht="18" customHeight="1" x14ac:dyDescent="0.25">
      <c r="L17514" s="516"/>
      <c r="M17514" s="410" t="str">
        <f>IFERROR(IF($A17515=VLOOKUP($A17515,AGOTADOS!$A$3:$H$4997,1,FALSE),"AGOTADO","SI HAY"),"")</f>
        <v/>
      </c>
    </row>
    <row r="17515" spans="12:13" ht="18" customHeight="1" x14ac:dyDescent="0.25">
      <c r="L17515" s="516"/>
      <c r="M17515" s="410" t="str">
        <f>IFERROR(IF($A17516=VLOOKUP($A17516,AGOTADOS!$A$3:$H$4997,1,FALSE),"AGOTADO","SI HAY"),"")</f>
        <v/>
      </c>
    </row>
    <row r="17516" spans="12:13" ht="18" customHeight="1" x14ac:dyDescent="0.25">
      <c r="L17516" s="516"/>
      <c r="M17516" s="410" t="str">
        <f>IFERROR(IF($A17517=VLOOKUP($A17517,AGOTADOS!$A$3:$H$4997,1,FALSE),"AGOTADO","SI HAY"),"")</f>
        <v/>
      </c>
    </row>
    <row r="17517" spans="12:13" ht="18" customHeight="1" x14ac:dyDescent="0.25">
      <c r="L17517" s="516"/>
      <c r="M17517" s="410" t="str">
        <f>IFERROR(IF($A17518=VLOOKUP($A17518,AGOTADOS!$A$3:$H$4997,1,FALSE),"AGOTADO","SI HAY"),"")</f>
        <v/>
      </c>
    </row>
    <row r="17518" spans="12:13" ht="18" customHeight="1" x14ac:dyDescent="0.25">
      <c r="L17518" s="516"/>
      <c r="M17518" s="410" t="str">
        <f>IFERROR(IF($A17519=VLOOKUP($A17519,AGOTADOS!$A$3:$H$4997,1,FALSE),"AGOTADO","SI HAY"),"")</f>
        <v/>
      </c>
    </row>
    <row r="17519" spans="12:13" ht="18" customHeight="1" x14ac:dyDescent="0.25">
      <c r="L17519" s="516"/>
      <c r="M17519" s="410" t="str">
        <f>IFERROR(IF($A17520=VLOOKUP($A17520,AGOTADOS!$A$3:$H$4997,1,FALSE),"AGOTADO","SI HAY"),"")</f>
        <v/>
      </c>
    </row>
    <row r="17520" spans="12:13" ht="18" customHeight="1" x14ac:dyDescent="0.25">
      <c r="L17520" s="516"/>
      <c r="M17520" s="410" t="str">
        <f>IFERROR(IF($A17521=VLOOKUP($A17521,AGOTADOS!$A$3:$H$4997,1,FALSE),"AGOTADO","SI HAY"),"")</f>
        <v/>
      </c>
    </row>
    <row r="17521" spans="12:13" ht="18" customHeight="1" x14ac:dyDescent="0.25">
      <c r="L17521" s="516"/>
      <c r="M17521" s="410" t="str">
        <f>IFERROR(IF($A17522=VLOOKUP($A17522,AGOTADOS!$A$3:$H$4997,1,FALSE),"AGOTADO","SI HAY"),"")</f>
        <v/>
      </c>
    </row>
    <row r="17522" spans="12:13" ht="18" customHeight="1" x14ac:dyDescent="0.25">
      <c r="L17522" s="516"/>
      <c r="M17522" s="410" t="str">
        <f>IFERROR(IF($A17523=VLOOKUP($A17523,AGOTADOS!$A$3:$H$4997,1,FALSE),"AGOTADO","SI HAY"),"")</f>
        <v/>
      </c>
    </row>
    <row r="17523" spans="12:13" ht="18" customHeight="1" x14ac:dyDescent="0.25">
      <c r="L17523" s="516"/>
      <c r="M17523" s="410" t="str">
        <f>IFERROR(IF($A17524=VLOOKUP($A17524,AGOTADOS!$A$3:$H$4997,1,FALSE),"AGOTADO","SI HAY"),"")</f>
        <v/>
      </c>
    </row>
    <row r="17524" spans="12:13" ht="18" customHeight="1" x14ac:dyDescent="0.25">
      <c r="L17524" s="516"/>
      <c r="M17524" s="410" t="str">
        <f>IFERROR(IF($A17525=VLOOKUP($A17525,AGOTADOS!$A$3:$H$4997,1,FALSE),"AGOTADO","SI HAY"),"")</f>
        <v/>
      </c>
    </row>
    <row r="17525" spans="12:13" ht="18" customHeight="1" x14ac:dyDescent="0.25">
      <c r="L17525" s="516"/>
      <c r="M17525" s="410" t="str">
        <f>IFERROR(IF($A17526=VLOOKUP($A17526,AGOTADOS!$A$3:$H$4997,1,FALSE),"AGOTADO","SI HAY"),"")</f>
        <v/>
      </c>
    </row>
    <row r="17526" spans="12:13" ht="18" customHeight="1" x14ac:dyDescent="0.25">
      <c r="L17526" s="516"/>
      <c r="M17526" s="410" t="str">
        <f>IFERROR(IF($A17527=VLOOKUP($A17527,AGOTADOS!$A$3:$H$4997,1,FALSE),"AGOTADO","SI HAY"),"")</f>
        <v/>
      </c>
    </row>
    <row r="17527" spans="12:13" ht="18" customHeight="1" x14ac:dyDescent="0.25">
      <c r="L17527" s="516"/>
      <c r="M17527" s="410" t="str">
        <f>IFERROR(IF($A17528=VLOOKUP($A17528,AGOTADOS!$A$3:$H$4997,1,FALSE),"AGOTADO","SI HAY"),"")</f>
        <v/>
      </c>
    </row>
    <row r="17528" spans="12:13" ht="18" customHeight="1" x14ac:dyDescent="0.25">
      <c r="L17528" s="516"/>
      <c r="M17528" s="410" t="str">
        <f>IFERROR(IF($A17529=VLOOKUP($A17529,AGOTADOS!$A$3:$H$4997,1,FALSE),"AGOTADO","SI HAY"),"")</f>
        <v/>
      </c>
    </row>
    <row r="17529" spans="12:13" ht="18" customHeight="1" x14ac:dyDescent="0.25">
      <c r="L17529" s="516"/>
      <c r="M17529" s="410" t="str">
        <f>IFERROR(IF($A17530=VLOOKUP($A17530,AGOTADOS!$A$3:$H$4997,1,FALSE),"AGOTADO","SI HAY"),"")</f>
        <v/>
      </c>
    </row>
    <row r="17530" spans="12:13" ht="18" customHeight="1" x14ac:dyDescent="0.25">
      <c r="L17530" s="516"/>
      <c r="M17530" s="410" t="str">
        <f>IFERROR(IF($A17531=VLOOKUP($A17531,AGOTADOS!$A$3:$H$4997,1,FALSE),"AGOTADO","SI HAY"),"")</f>
        <v/>
      </c>
    </row>
    <row r="17531" spans="12:13" ht="18" customHeight="1" x14ac:dyDescent="0.25">
      <c r="L17531" s="516"/>
      <c r="M17531" s="410" t="str">
        <f>IFERROR(IF($A17532=VLOOKUP($A17532,AGOTADOS!$A$3:$H$4997,1,FALSE),"AGOTADO","SI HAY"),"")</f>
        <v/>
      </c>
    </row>
    <row r="17532" spans="12:13" ht="18" customHeight="1" x14ac:dyDescent="0.25">
      <c r="L17532" s="516"/>
      <c r="M17532" s="410" t="str">
        <f>IFERROR(IF($A17533=VLOOKUP($A17533,AGOTADOS!$A$3:$H$4997,1,FALSE),"AGOTADO","SI HAY"),"")</f>
        <v/>
      </c>
    </row>
    <row r="17533" spans="12:13" ht="18" customHeight="1" x14ac:dyDescent="0.25">
      <c r="L17533" s="516"/>
      <c r="M17533" s="410" t="str">
        <f>IFERROR(IF($A17534=VLOOKUP($A17534,AGOTADOS!$A$3:$H$4997,1,FALSE),"AGOTADO","SI HAY"),"")</f>
        <v/>
      </c>
    </row>
    <row r="17534" spans="12:13" ht="18" customHeight="1" x14ac:dyDescent="0.25">
      <c r="L17534" s="516"/>
      <c r="M17534" s="410" t="str">
        <f>IFERROR(IF($A17535=VLOOKUP($A17535,AGOTADOS!$A$3:$H$4997,1,FALSE),"AGOTADO","SI HAY"),"")</f>
        <v/>
      </c>
    </row>
    <row r="17535" spans="12:13" ht="18" customHeight="1" x14ac:dyDescent="0.25">
      <c r="L17535" s="516"/>
      <c r="M17535" s="410" t="str">
        <f>IFERROR(IF($A17536=VLOOKUP($A17536,AGOTADOS!$A$3:$H$4997,1,FALSE),"AGOTADO","SI HAY"),"")</f>
        <v/>
      </c>
    </row>
    <row r="17536" spans="12:13" ht="18" customHeight="1" x14ac:dyDescent="0.25">
      <c r="L17536" s="516"/>
      <c r="M17536" s="410" t="str">
        <f>IFERROR(IF($A17537=VLOOKUP($A17537,AGOTADOS!$A$3:$H$4997,1,FALSE),"AGOTADO","SI HAY"),"")</f>
        <v/>
      </c>
    </row>
    <row r="17537" spans="12:13" ht="18" customHeight="1" x14ac:dyDescent="0.25">
      <c r="L17537" s="516"/>
      <c r="M17537" s="410" t="str">
        <f>IFERROR(IF($A17538=VLOOKUP($A17538,AGOTADOS!$A$3:$H$4997,1,FALSE),"AGOTADO","SI HAY"),"")</f>
        <v/>
      </c>
    </row>
    <row r="17538" spans="12:13" ht="18" customHeight="1" x14ac:dyDescent="0.25">
      <c r="L17538" s="516"/>
      <c r="M17538" s="410" t="str">
        <f>IFERROR(IF($A17539=VLOOKUP($A17539,AGOTADOS!$A$3:$H$4997,1,FALSE),"AGOTADO","SI HAY"),"")</f>
        <v/>
      </c>
    </row>
    <row r="17539" spans="12:13" ht="18" customHeight="1" x14ac:dyDescent="0.25">
      <c r="L17539" s="516"/>
      <c r="M17539" s="410" t="str">
        <f>IFERROR(IF($A17540=VLOOKUP($A17540,AGOTADOS!$A$3:$H$4997,1,FALSE),"AGOTADO","SI HAY"),"")</f>
        <v/>
      </c>
    </row>
    <row r="17540" spans="12:13" ht="18" customHeight="1" x14ac:dyDescent="0.25">
      <c r="L17540" s="516"/>
      <c r="M17540" s="410" t="str">
        <f>IFERROR(IF($A17541=VLOOKUP($A17541,AGOTADOS!$A$3:$H$4997,1,FALSE),"AGOTADO","SI HAY"),"")</f>
        <v/>
      </c>
    </row>
    <row r="17541" spans="12:13" ht="18" customHeight="1" x14ac:dyDescent="0.25">
      <c r="L17541" s="516"/>
      <c r="M17541" s="410" t="str">
        <f>IFERROR(IF($A17542=VLOOKUP($A17542,AGOTADOS!$A$3:$H$4997,1,FALSE),"AGOTADO","SI HAY"),"")</f>
        <v/>
      </c>
    </row>
    <row r="17542" spans="12:13" ht="18" customHeight="1" x14ac:dyDescent="0.25">
      <c r="L17542" s="516"/>
      <c r="M17542" s="410" t="str">
        <f>IFERROR(IF($A17543=VLOOKUP($A17543,AGOTADOS!$A$3:$H$4997,1,FALSE),"AGOTADO","SI HAY"),"")</f>
        <v/>
      </c>
    </row>
    <row r="17543" spans="12:13" ht="18" customHeight="1" x14ac:dyDescent="0.25">
      <c r="L17543" s="516"/>
      <c r="M17543" s="410" t="str">
        <f>IFERROR(IF($A17544=VLOOKUP($A17544,AGOTADOS!$A$3:$H$4997,1,FALSE),"AGOTADO","SI HAY"),"")</f>
        <v/>
      </c>
    </row>
    <row r="17544" spans="12:13" ht="18" customHeight="1" x14ac:dyDescent="0.25">
      <c r="L17544" s="516"/>
      <c r="M17544" s="410" t="str">
        <f>IFERROR(IF($A17545=VLOOKUP($A17545,AGOTADOS!$A$3:$H$4997,1,FALSE),"AGOTADO","SI HAY"),"")</f>
        <v/>
      </c>
    </row>
    <row r="17545" spans="12:13" ht="18" customHeight="1" x14ac:dyDescent="0.25">
      <c r="L17545" s="516"/>
      <c r="M17545" s="410" t="str">
        <f>IFERROR(IF($A17546=VLOOKUP($A17546,AGOTADOS!$A$3:$H$4997,1,FALSE),"AGOTADO","SI HAY"),"")</f>
        <v/>
      </c>
    </row>
    <row r="17546" spans="12:13" ht="18" customHeight="1" x14ac:dyDescent="0.25">
      <c r="L17546" s="516"/>
      <c r="M17546" s="410" t="str">
        <f>IFERROR(IF($A17547=VLOOKUP($A17547,AGOTADOS!$A$3:$H$4997,1,FALSE),"AGOTADO","SI HAY"),"")</f>
        <v/>
      </c>
    </row>
    <row r="17547" spans="12:13" ht="18" customHeight="1" x14ac:dyDescent="0.25">
      <c r="L17547" s="516"/>
      <c r="M17547" s="410" t="str">
        <f>IFERROR(IF($A17548=VLOOKUP($A17548,AGOTADOS!$A$3:$H$4997,1,FALSE),"AGOTADO","SI HAY"),"")</f>
        <v/>
      </c>
    </row>
    <row r="17548" spans="12:13" ht="18" customHeight="1" x14ac:dyDescent="0.25">
      <c r="L17548" s="516"/>
      <c r="M17548" s="410" t="str">
        <f>IFERROR(IF($A17549=VLOOKUP($A17549,AGOTADOS!$A$3:$H$4997,1,FALSE),"AGOTADO","SI HAY"),"")</f>
        <v/>
      </c>
    </row>
    <row r="17549" spans="12:13" ht="18" customHeight="1" x14ac:dyDescent="0.25">
      <c r="L17549" s="516"/>
      <c r="M17549" s="410" t="str">
        <f>IFERROR(IF($A17550=VLOOKUP($A17550,AGOTADOS!$A$3:$H$4997,1,FALSE),"AGOTADO","SI HAY"),"")</f>
        <v/>
      </c>
    </row>
    <row r="17550" spans="12:13" ht="18" customHeight="1" x14ac:dyDescent="0.25">
      <c r="L17550" s="516"/>
      <c r="M17550" s="410" t="str">
        <f>IFERROR(IF($A17551=VLOOKUP($A17551,AGOTADOS!$A$3:$H$4997,1,FALSE),"AGOTADO","SI HAY"),"")</f>
        <v/>
      </c>
    </row>
    <row r="17551" spans="12:13" ht="18" customHeight="1" x14ac:dyDescent="0.25">
      <c r="L17551" s="516"/>
      <c r="M17551" s="410" t="str">
        <f>IFERROR(IF($A17552=VLOOKUP($A17552,AGOTADOS!$A$3:$H$4997,1,FALSE),"AGOTADO","SI HAY"),"")</f>
        <v/>
      </c>
    </row>
    <row r="17552" spans="12:13" ht="18" customHeight="1" x14ac:dyDescent="0.25">
      <c r="L17552" s="516"/>
      <c r="M17552" s="410" t="str">
        <f>IFERROR(IF($A17553=VLOOKUP($A17553,AGOTADOS!$A$3:$H$4997,1,FALSE),"AGOTADO","SI HAY"),"")</f>
        <v/>
      </c>
    </row>
    <row r="17553" spans="12:13" ht="18" customHeight="1" x14ac:dyDescent="0.25">
      <c r="L17553" s="516"/>
      <c r="M17553" s="410" t="str">
        <f>IFERROR(IF($A17554=VLOOKUP($A17554,AGOTADOS!$A$3:$H$4997,1,FALSE),"AGOTADO","SI HAY"),"")</f>
        <v/>
      </c>
    </row>
    <row r="17554" spans="12:13" ht="18" customHeight="1" x14ac:dyDescent="0.25">
      <c r="L17554" s="516"/>
      <c r="M17554" s="410" t="str">
        <f>IFERROR(IF($A17555=VLOOKUP($A17555,AGOTADOS!$A$3:$H$4997,1,FALSE),"AGOTADO","SI HAY"),"")</f>
        <v/>
      </c>
    </row>
    <row r="17555" spans="12:13" ht="18" customHeight="1" x14ac:dyDescent="0.25">
      <c r="L17555" s="516"/>
      <c r="M17555" s="410" t="str">
        <f>IFERROR(IF($A17556=VLOOKUP($A17556,AGOTADOS!$A$3:$H$4997,1,FALSE),"AGOTADO","SI HAY"),"")</f>
        <v/>
      </c>
    </row>
    <row r="17556" spans="12:13" ht="18" customHeight="1" x14ac:dyDescent="0.25">
      <c r="L17556" s="516"/>
      <c r="M17556" s="410" t="str">
        <f>IFERROR(IF($A17557=VLOOKUP($A17557,AGOTADOS!$A$3:$H$4997,1,FALSE),"AGOTADO","SI HAY"),"")</f>
        <v/>
      </c>
    </row>
    <row r="17557" spans="12:13" ht="18" customHeight="1" x14ac:dyDescent="0.25">
      <c r="L17557" s="516"/>
      <c r="M17557" s="410" t="str">
        <f>IFERROR(IF($A17558=VLOOKUP($A17558,AGOTADOS!$A$3:$H$4997,1,FALSE),"AGOTADO","SI HAY"),"")</f>
        <v/>
      </c>
    </row>
    <row r="17558" spans="12:13" ht="18" customHeight="1" x14ac:dyDescent="0.25">
      <c r="L17558" s="516"/>
      <c r="M17558" s="410" t="str">
        <f>IFERROR(IF($A17559=VLOOKUP($A17559,AGOTADOS!$A$3:$H$4997,1,FALSE),"AGOTADO","SI HAY"),"")</f>
        <v/>
      </c>
    </row>
    <row r="17559" spans="12:13" ht="18" customHeight="1" x14ac:dyDescent="0.25">
      <c r="L17559" s="516"/>
      <c r="M17559" s="410" t="str">
        <f>IFERROR(IF($A17560=VLOOKUP($A17560,AGOTADOS!$A$3:$H$4997,1,FALSE),"AGOTADO","SI HAY"),"")</f>
        <v/>
      </c>
    </row>
    <row r="17560" spans="12:13" ht="18" customHeight="1" x14ac:dyDescent="0.25">
      <c r="L17560" s="516"/>
      <c r="M17560" s="410" t="str">
        <f>IFERROR(IF($A17561=VLOOKUP($A17561,AGOTADOS!$A$3:$H$4997,1,FALSE),"AGOTADO","SI HAY"),"")</f>
        <v/>
      </c>
    </row>
    <row r="17561" spans="12:13" ht="18" customHeight="1" x14ac:dyDescent="0.25">
      <c r="L17561" s="516"/>
      <c r="M17561" s="410" t="str">
        <f>IFERROR(IF($A17562=VLOOKUP($A17562,AGOTADOS!$A$3:$H$4997,1,FALSE),"AGOTADO","SI HAY"),"")</f>
        <v/>
      </c>
    </row>
    <row r="17562" spans="12:13" ht="18" customHeight="1" x14ac:dyDescent="0.25">
      <c r="L17562" s="516"/>
      <c r="M17562" s="410" t="str">
        <f>IFERROR(IF($A17563=VLOOKUP($A17563,AGOTADOS!$A$3:$H$4997,1,FALSE),"AGOTADO","SI HAY"),"")</f>
        <v/>
      </c>
    </row>
    <row r="17563" spans="12:13" ht="18" customHeight="1" x14ac:dyDescent="0.25">
      <c r="L17563" s="516"/>
      <c r="M17563" s="410" t="str">
        <f>IFERROR(IF($A17564=VLOOKUP($A17564,AGOTADOS!$A$3:$H$4997,1,FALSE),"AGOTADO","SI HAY"),"")</f>
        <v/>
      </c>
    </row>
    <row r="17564" spans="12:13" ht="18" customHeight="1" x14ac:dyDescent="0.25">
      <c r="L17564" s="516"/>
      <c r="M17564" s="410" t="str">
        <f>IFERROR(IF($A17565=VLOOKUP($A17565,AGOTADOS!$A$3:$H$4997,1,FALSE),"AGOTADO","SI HAY"),"")</f>
        <v/>
      </c>
    </row>
    <row r="17565" spans="12:13" ht="18" customHeight="1" x14ac:dyDescent="0.25">
      <c r="L17565" s="516"/>
      <c r="M17565" s="410" t="str">
        <f>IFERROR(IF($A17566=VLOOKUP($A17566,AGOTADOS!$A$3:$H$4997,1,FALSE),"AGOTADO","SI HAY"),"")</f>
        <v/>
      </c>
    </row>
    <row r="17566" spans="12:13" ht="18" customHeight="1" x14ac:dyDescent="0.25">
      <c r="L17566" s="516"/>
      <c r="M17566" s="410" t="str">
        <f>IFERROR(IF($A17567=VLOOKUP($A17567,AGOTADOS!$A$3:$H$4997,1,FALSE),"AGOTADO","SI HAY"),"")</f>
        <v/>
      </c>
    </row>
    <row r="17567" spans="12:13" ht="18" customHeight="1" x14ac:dyDescent="0.25">
      <c r="L17567" s="516"/>
      <c r="M17567" s="410" t="str">
        <f>IFERROR(IF($A17568=VLOOKUP($A17568,AGOTADOS!$A$3:$H$4997,1,FALSE),"AGOTADO","SI HAY"),"")</f>
        <v/>
      </c>
    </row>
    <row r="17568" spans="12:13" ht="18" customHeight="1" x14ac:dyDescent="0.25">
      <c r="L17568" s="516"/>
      <c r="M17568" s="410" t="str">
        <f>IFERROR(IF($A17569=VLOOKUP($A17569,AGOTADOS!$A$3:$H$4997,1,FALSE),"AGOTADO","SI HAY"),"")</f>
        <v/>
      </c>
    </row>
    <row r="17569" spans="12:13" ht="18" customHeight="1" x14ac:dyDescent="0.25">
      <c r="L17569" s="516"/>
      <c r="M17569" s="410" t="str">
        <f>IFERROR(IF($A17570=VLOOKUP($A17570,AGOTADOS!$A$3:$H$4997,1,FALSE),"AGOTADO","SI HAY"),"")</f>
        <v/>
      </c>
    </row>
    <row r="17570" spans="12:13" ht="18" customHeight="1" x14ac:dyDescent="0.25">
      <c r="L17570" s="516"/>
      <c r="M17570" s="410" t="str">
        <f>IFERROR(IF($A17571=VLOOKUP($A17571,AGOTADOS!$A$3:$H$4997,1,FALSE),"AGOTADO","SI HAY"),"")</f>
        <v/>
      </c>
    </row>
    <row r="17571" spans="12:13" ht="18" customHeight="1" x14ac:dyDescent="0.25">
      <c r="L17571" s="516"/>
      <c r="M17571" s="410" t="str">
        <f>IFERROR(IF($A17572=VLOOKUP($A17572,AGOTADOS!$A$3:$H$4997,1,FALSE),"AGOTADO","SI HAY"),"")</f>
        <v/>
      </c>
    </row>
    <row r="17572" spans="12:13" ht="18" customHeight="1" x14ac:dyDescent="0.25">
      <c r="L17572" s="516"/>
      <c r="M17572" s="410" t="str">
        <f>IFERROR(IF($A17573=VLOOKUP($A17573,AGOTADOS!$A$3:$H$4997,1,FALSE),"AGOTADO","SI HAY"),"")</f>
        <v/>
      </c>
    </row>
    <row r="17573" spans="12:13" ht="18" customHeight="1" x14ac:dyDescent="0.25">
      <c r="L17573" s="516"/>
      <c r="M17573" s="410" t="str">
        <f>IFERROR(IF($A17574=VLOOKUP($A17574,AGOTADOS!$A$3:$H$4997,1,FALSE),"AGOTADO","SI HAY"),"")</f>
        <v/>
      </c>
    </row>
    <row r="17574" spans="12:13" ht="18" customHeight="1" x14ac:dyDescent="0.25">
      <c r="L17574" s="516"/>
      <c r="M17574" s="410" t="str">
        <f>IFERROR(IF($A17575=VLOOKUP($A17575,AGOTADOS!$A$3:$H$4997,1,FALSE),"AGOTADO","SI HAY"),"")</f>
        <v/>
      </c>
    </row>
    <row r="17575" spans="12:13" ht="18" customHeight="1" x14ac:dyDescent="0.25">
      <c r="L17575" s="516"/>
      <c r="M17575" s="410" t="str">
        <f>IFERROR(IF($A17576=VLOOKUP($A17576,AGOTADOS!$A$3:$H$4997,1,FALSE),"AGOTADO","SI HAY"),"")</f>
        <v/>
      </c>
    </row>
    <row r="17576" spans="12:13" ht="18" customHeight="1" x14ac:dyDescent="0.25">
      <c r="L17576" s="516"/>
      <c r="M17576" s="410" t="str">
        <f>IFERROR(IF($A17577=VLOOKUP($A17577,AGOTADOS!$A$3:$H$4997,1,FALSE),"AGOTADO","SI HAY"),"")</f>
        <v/>
      </c>
    </row>
    <row r="17577" spans="12:13" ht="18" customHeight="1" x14ac:dyDescent="0.25">
      <c r="L17577" s="516"/>
      <c r="M17577" s="410" t="str">
        <f>IFERROR(IF($A17578=VLOOKUP($A17578,AGOTADOS!$A$3:$H$4997,1,FALSE),"AGOTADO","SI HAY"),"")</f>
        <v/>
      </c>
    </row>
    <row r="17578" spans="12:13" ht="18" customHeight="1" x14ac:dyDescent="0.25">
      <c r="L17578" s="516"/>
      <c r="M17578" s="410" t="str">
        <f>IFERROR(IF($A17579=VLOOKUP($A17579,AGOTADOS!$A$3:$H$4997,1,FALSE),"AGOTADO","SI HAY"),"")</f>
        <v/>
      </c>
    </row>
    <row r="17579" spans="12:13" ht="18" customHeight="1" x14ac:dyDescent="0.25">
      <c r="L17579" s="516"/>
      <c r="M17579" s="410" t="str">
        <f>IFERROR(IF($A17580=VLOOKUP($A17580,AGOTADOS!$A$3:$H$4997,1,FALSE),"AGOTADO","SI HAY"),"")</f>
        <v/>
      </c>
    </row>
    <row r="17580" spans="12:13" ht="18" customHeight="1" x14ac:dyDescent="0.25">
      <c r="L17580" s="516"/>
      <c r="M17580" s="410" t="str">
        <f>IFERROR(IF($A17581=VLOOKUP($A17581,AGOTADOS!$A$3:$H$4997,1,FALSE),"AGOTADO","SI HAY"),"")</f>
        <v/>
      </c>
    </row>
    <row r="17581" spans="12:13" ht="18" customHeight="1" x14ac:dyDescent="0.25">
      <c r="L17581" s="516"/>
      <c r="M17581" s="410" t="str">
        <f>IFERROR(IF($A17582=VLOOKUP($A17582,AGOTADOS!$A$3:$H$4997,1,FALSE),"AGOTADO","SI HAY"),"")</f>
        <v/>
      </c>
    </row>
    <row r="17582" spans="12:13" ht="18" customHeight="1" x14ac:dyDescent="0.25">
      <c r="L17582" s="516"/>
      <c r="M17582" s="410" t="str">
        <f>IFERROR(IF($A17583=VLOOKUP($A17583,AGOTADOS!$A$3:$H$4997,1,FALSE),"AGOTADO","SI HAY"),"")</f>
        <v/>
      </c>
    </row>
    <row r="17583" spans="12:13" ht="18" customHeight="1" x14ac:dyDescent="0.25">
      <c r="L17583" s="516"/>
      <c r="M17583" s="410" t="str">
        <f>IFERROR(IF($A17584=VLOOKUP($A17584,AGOTADOS!$A$3:$H$4997,1,FALSE),"AGOTADO","SI HAY"),"")</f>
        <v/>
      </c>
    </row>
    <row r="17584" spans="12:13" ht="18" customHeight="1" x14ac:dyDescent="0.25">
      <c r="L17584" s="516"/>
      <c r="M17584" s="410" t="str">
        <f>IFERROR(IF($A17585=VLOOKUP($A17585,AGOTADOS!$A$3:$H$4997,1,FALSE),"AGOTADO","SI HAY"),"")</f>
        <v/>
      </c>
    </row>
    <row r="17585" spans="12:13" ht="18" customHeight="1" x14ac:dyDescent="0.25">
      <c r="L17585" s="516"/>
      <c r="M17585" s="410" t="str">
        <f>IFERROR(IF($A17586=VLOOKUP($A17586,AGOTADOS!$A$3:$H$4997,1,FALSE),"AGOTADO","SI HAY"),"")</f>
        <v/>
      </c>
    </row>
    <row r="17586" spans="12:13" ht="18" customHeight="1" x14ac:dyDescent="0.25">
      <c r="L17586" s="516"/>
      <c r="M17586" s="410" t="str">
        <f>IFERROR(IF($A17587=VLOOKUP($A17587,AGOTADOS!$A$3:$H$4997,1,FALSE),"AGOTADO","SI HAY"),"")</f>
        <v/>
      </c>
    </row>
    <row r="17587" spans="12:13" ht="18" customHeight="1" x14ac:dyDescent="0.25">
      <c r="L17587" s="516"/>
      <c r="M17587" s="410" t="str">
        <f>IFERROR(IF($A17588=VLOOKUP($A17588,AGOTADOS!$A$3:$H$4997,1,FALSE),"AGOTADO","SI HAY"),"")</f>
        <v/>
      </c>
    </row>
    <row r="17588" spans="12:13" ht="18" customHeight="1" x14ac:dyDescent="0.25">
      <c r="L17588" s="516"/>
      <c r="M17588" s="410" t="str">
        <f>IFERROR(IF($A17589=VLOOKUP($A17589,AGOTADOS!$A$3:$H$4997,1,FALSE),"AGOTADO","SI HAY"),"")</f>
        <v/>
      </c>
    </row>
    <row r="17589" spans="12:13" ht="18" customHeight="1" x14ac:dyDescent="0.25">
      <c r="L17589" s="516"/>
      <c r="M17589" s="410" t="str">
        <f>IFERROR(IF($A17590=VLOOKUP($A17590,AGOTADOS!$A$3:$H$4997,1,FALSE),"AGOTADO","SI HAY"),"")</f>
        <v/>
      </c>
    </row>
    <row r="17590" spans="12:13" ht="18" customHeight="1" x14ac:dyDescent="0.25">
      <c r="L17590" s="516"/>
      <c r="M17590" s="410" t="str">
        <f>IFERROR(IF($A17591=VLOOKUP($A17591,AGOTADOS!$A$3:$H$4997,1,FALSE),"AGOTADO","SI HAY"),"")</f>
        <v/>
      </c>
    </row>
    <row r="17591" spans="12:13" ht="18" customHeight="1" x14ac:dyDescent="0.25">
      <c r="L17591" s="516"/>
      <c r="M17591" s="410" t="str">
        <f>IFERROR(IF($A17592=VLOOKUP($A17592,AGOTADOS!$A$3:$H$4997,1,FALSE),"AGOTADO","SI HAY"),"")</f>
        <v/>
      </c>
    </row>
    <row r="17592" spans="12:13" ht="18" customHeight="1" x14ac:dyDescent="0.25">
      <c r="L17592" s="516"/>
      <c r="M17592" s="410" t="str">
        <f>IFERROR(IF($A17593=VLOOKUP($A17593,AGOTADOS!$A$3:$H$4997,1,FALSE),"AGOTADO","SI HAY"),"")</f>
        <v/>
      </c>
    </row>
    <row r="17593" spans="12:13" ht="18" customHeight="1" x14ac:dyDescent="0.25">
      <c r="L17593" s="516"/>
      <c r="M17593" s="410" t="str">
        <f>IFERROR(IF($A17594=VLOOKUP($A17594,AGOTADOS!$A$3:$H$4997,1,FALSE),"AGOTADO","SI HAY"),"")</f>
        <v/>
      </c>
    </row>
    <row r="17594" spans="12:13" ht="18" customHeight="1" x14ac:dyDescent="0.25">
      <c r="L17594" s="516"/>
      <c r="M17594" s="410" t="str">
        <f>IFERROR(IF($A17595=VLOOKUP($A17595,AGOTADOS!$A$3:$H$4997,1,FALSE),"AGOTADO","SI HAY"),"")</f>
        <v/>
      </c>
    </row>
    <row r="17595" spans="12:13" ht="18" customHeight="1" x14ac:dyDescent="0.25">
      <c r="L17595" s="516"/>
      <c r="M17595" s="410" t="str">
        <f>IFERROR(IF($A17596=VLOOKUP($A17596,AGOTADOS!$A$3:$H$4997,1,FALSE),"AGOTADO","SI HAY"),"")</f>
        <v/>
      </c>
    </row>
    <row r="17596" spans="12:13" ht="18" customHeight="1" x14ac:dyDescent="0.25">
      <c r="L17596" s="516"/>
      <c r="M17596" s="410" t="str">
        <f>IFERROR(IF($A17597=VLOOKUP($A17597,AGOTADOS!$A$3:$H$4997,1,FALSE),"AGOTADO","SI HAY"),"")</f>
        <v/>
      </c>
    </row>
    <row r="17597" spans="12:13" ht="18" customHeight="1" x14ac:dyDescent="0.25">
      <c r="L17597" s="516"/>
      <c r="M17597" s="410" t="str">
        <f>IFERROR(IF($A17598=VLOOKUP($A17598,AGOTADOS!$A$3:$H$4997,1,FALSE),"AGOTADO","SI HAY"),"")</f>
        <v/>
      </c>
    </row>
    <row r="17598" spans="12:13" ht="18" customHeight="1" x14ac:dyDescent="0.25">
      <c r="L17598" s="516"/>
      <c r="M17598" s="410" t="str">
        <f>IFERROR(IF($A17599=VLOOKUP($A17599,AGOTADOS!$A$3:$H$4997,1,FALSE),"AGOTADO","SI HAY"),"")</f>
        <v/>
      </c>
    </row>
    <row r="17599" spans="12:13" ht="18" customHeight="1" x14ac:dyDescent="0.25">
      <c r="L17599" s="516"/>
      <c r="M17599" s="410" t="str">
        <f>IFERROR(IF($A17600=VLOOKUP($A17600,AGOTADOS!$A$3:$H$4997,1,FALSE),"AGOTADO","SI HAY"),"")</f>
        <v/>
      </c>
    </row>
    <row r="17600" spans="12:13" ht="18" customHeight="1" x14ac:dyDescent="0.25">
      <c r="L17600" s="516"/>
      <c r="M17600" s="410" t="str">
        <f>IFERROR(IF($A17601=VLOOKUP($A17601,AGOTADOS!$A$3:$H$4997,1,FALSE),"AGOTADO","SI HAY"),"")</f>
        <v/>
      </c>
    </row>
    <row r="17601" spans="12:13" ht="18" customHeight="1" x14ac:dyDescent="0.25">
      <c r="L17601" s="516"/>
      <c r="M17601" s="410" t="str">
        <f>IFERROR(IF($A17602=VLOOKUP($A17602,AGOTADOS!$A$3:$H$4997,1,FALSE),"AGOTADO","SI HAY"),"")</f>
        <v/>
      </c>
    </row>
    <row r="17602" spans="12:13" ht="18" customHeight="1" x14ac:dyDescent="0.25">
      <c r="L17602" s="516"/>
      <c r="M17602" s="410" t="str">
        <f>IFERROR(IF($A17603=VLOOKUP($A17603,AGOTADOS!$A$3:$H$4997,1,FALSE),"AGOTADO","SI HAY"),"")</f>
        <v/>
      </c>
    </row>
    <row r="17603" spans="12:13" ht="18" customHeight="1" x14ac:dyDescent="0.25">
      <c r="L17603" s="516"/>
      <c r="M17603" s="410" t="str">
        <f>IFERROR(IF($A17604=VLOOKUP($A17604,AGOTADOS!$A$3:$H$4997,1,FALSE),"AGOTADO","SI HAY"),"")</f>
        <v/>
      </c>
    </row>
    <row r="17604" spans="12:13" ht="18" customHeight="1" x14ac:dyDescent="0.25">
      <c r="L17604" s="516"/>
      <c r="M17604" s="410" t="str">
        <f>IFERROR(IF($A17605=VLOOKUP($A17605,AGOTADOS!$A$3:$H$4997,1,FALSE),"AGOTADO","SI HAY"),"")</f>
        <v/>
      </c>
    </row>
    <row r="17605" spans="12:13" ht="18" customHeight="1" x14ac:dyDescent="0.25">
      <c r="L17605" s="516"/>
      <c r="M17605" s="410" t="str">
        <f>IFERROR(IF($A17606=VLOOKUP($A17606,AGOTADOS!$A$3:$H$4997,1,FALSE),"AGOTADO","SI HAY"),"")</f>
        <v/>
      </c>
    </row>
    <row r="17606" spans="12:13" ht="18" customHeight="1" x14ac:dyDescent="0.25">
      <c r="L17606" s="516"/>
      <c r="M17606" s="410" t="str">
        <f>IFERROR(IF($A17607=VLOOKUP($A17607,AGOTADOS!$A$3:$H$4997,1,FALSE),"AGOTADO","SI HAY"),"")</f>
        <v/>
      </c>
    </row>
    <row r="17607" spans="12:13" ht="18" customHeight="1" x14ac:dyDescent="0.25">
      <c r="L17607" s="516"/>
      <c r="M17607" s="410" t="str">
        <f>IFERROR(IF($A17608=VLOOKUP($A17608,AGOTADOS!$A$3:$H$4997,1,FALSE),"AGOTADO","SI HAY"),"")</f>
        <v/>
      </c>
    </row>
    <row r="17608" spans="12:13" ht="18" customHeight="1" x14ac:dyDescent="0.25">
      <c r="L17608" s="516"/>
      <c r="M17608" s="410" t="str">
        <f>IFERROR(IF($A17609=VLOOKUP($A17609,AGOTADOS!$A$3:$H$4997,1,FALSE),"AGOTADO","SI HAY"),"")</f>
        <v/>
      </c>
    </row>
    <row r="17609" spans="12:13" ht="18" customHeight="1" x14ac:dyDescent="0.25">
      <c r="L17609" s="516"/>
      <c r="M17609" s="410" t="str">
        <f>IFERROR(IF($A17610=VLOOKUP($A17610,AGOTADOS!$A$3:$H$4997,1,FALSE),"AGOTADO","SI HAY"),"")</f>
        <v/>
      </c>
    </row>
    <row r="17610" spans="12:13" ht="18" customHeight="1" x14ac:dyDescent="0.25">
      <c r="L17610" s="516"/>
      <c r="M17610" s="410" t="str">
        <f>IFERROR(IF($A17611=VLOOKUP($A17611,AGOTADOS!$A$3:$H$4997,1,FALSE),"AGOTADO","SI HAY"),"")</f>
        <v/>
      </c>
    </row>
    <row r="17611" spans="12:13" ht="18" customHeight="1" x14ac:dyDescent="0.25">
      <c r="L17611" s="516"/>
      <c r="M17611" s="410" t="str">
        <f>IFERROR(IF($A17612=VLOOKUP($A17612,AGOTADOS!$A$3:$H$4997,1,FALSE),"AGOTADO","SI HAY"),"")</f>
        <v/>
      </c>
    </row>
    <row r="17612" spans="12:13" ht="18" customHeight="1" x14ac:dyDescent="0.25">
      <c r="L17612" s="516"/>
      <c r="M17612" s="410" t="str">
        <f>IFERROR(IF($A17613=VLOOKUP($A17613,AGOTADOS!$A$3:$H$4997,1,FALSE),"AGOTADO","SI HAY"),"")</f>
        <v/>
      </c>
    </row>
    <row r="17613" spans="12:13" ht="18" customHeight="1" x14ac:dyDescent="0.25">
      <c r="L17613" s="516"/>
      <c r="M17613" s="410" t="str">
        <f>IFERROR(IF($A17614=VLOOKUP($A17614,AGOTADOS!$A$3:$H$4997,1,FALSE),"AGOTADO","SI HAY"),"")</f>
        <v/>
      </c>
    </row>
    <row r="17614" spans="12:13" ht="18" customHeight="1" x14ac:dyDescent="0.25">
      <c r="L17614" s="516"/>
      <c r="M17614" s="410" t="str">
        <f>IFERROR(IF($A17615=VLOOKUP($A17615,AGOTADOS!$A$3:$H$4997,1,FALSE),"AGOTADO","SI HAY"),"")</f>
        <v/>
      </c>
    </row>
    <row r="17615" spans="12:13" ht="18" customHeight="1" x14ac:dyDescent="0.25">
      <c r="L17615" s="516"/>
      <c r="M17615" s="410" t="str">
        <f>IFERROR(IF($A17616=VLOOKUP($A17616,AGOTADOS!$A$3:$H$4997,1,FALSE),"AGOTADO","SI HAY"),"")</f>
        <v/>
      </c>
    </row>
    <row r="17616" spans="12:13" ht="18" customHeight="1" x14ac:dyDescent="0.25">
      <c r="L17616" s="516"/>
      <c r="M17616" s="410" t="str">
        <f>IFERROR(IF($A17617=VLOOKUP($A17617,AGOTADOS!$A$3:$H$4997,1,FALSE),"AGOTADO","SI HAY"),"")</f>
        <v/>
      </c>
    </row>
    <row r="17617" spans="12:13" ht="18" customHeight="1" x14ac:dyDescent="0.25">
      <c r="L17617" s="516"/>
      <c r="M17617" s="410" t="str">
        <f>IFERROR(IF($A17618=VLOOKUP($A17618,AGOTADOS!$A$3:$H$4997,1,FALSE),"AGOTADO","SI HAY"),"")</f>
        <v/>
      </c>
    </row>
    <row r="17618" spans="12:13" ht="18" customHeight="1" x14ac:dyDescent="0.25">
      <c r="L17618" s="516"/>
      <c r="M17618" s="410" t="str">
        <f>IFERROR(IF($A17619=VLOOKUP($A17619,AGOTADOS!$A$3:$H$4997,1,FALSE),"AGOTADO","SI HAY"),"")</f>
        <v/>
      </c>
    </row>
    <row r="17619" spans="12:13" ht="18" customHeight="1" x14ac:dyDescent="0.25">
      <c r="L17619" s="516"/>
      <c r="M17619" s="410" t="str">
        <f>IFERROR(IF($A17620=VLOOKUP($A17620,AGOTADOS!$A$3:$H$4997,1,FALSE),"AGOTADO","SI HAY"),"")</f>
        <v/>
      </c>
    </row>
    <row r="17620" spans="12:13" ht="18" customHeight="1" x14ac:dyDescent="0.25">
      <c r="L17620" s="516"/>
      <c r="M17620" s="410" t="str">
        <f>IFERROR(IF($A17621=VLOOKUP($A17621,AGOTADOS!$A$3:$H$4997,1,FALSE),"AGOTADO","SI HAY"),"")</f>
        <v/>
      </c>
    </row>
    <row r="17621" spans="12:13" ht="18" customHeight="1" x14ac:dyDescent="0.25">
      <c r="L17621" s="516"/>
      <c r="M17621" s="410" t="str">
        <f>IFERROR(IF($A17622=VLOOKUP($A17622,AGOTADOS!$A$3:$H$4997,1,FALSE),"AGOTADO","SI HAY"),"")</f>
        <v/>
      </c>
    </row>
    <row r="17622" spans="12:13" ht="18" customHeight="1" x14ac:dyDescent="0.25">
      <c r="L17622" s="516"/>
      <c r="M17622" s="410" t="str">
        <f>IFERROR(IF($A17623=VLOOKUP($A17623,AGOTADOS!$A$3:$H$4997,1,FALSE),"AGOTADO","SI HAY"),"")</f>
        <v/>
      </c>
    </row>
    <row r="17623" spans="12:13" ht="18" customHeight="1" x14ac:dyDescent="0.25">
      <c r="L17623" s="516"/>
      <c r="M17623" s="410" t="str">
        <f>IFERROR(IF($A17624=VLOOKUP($A17624,AGOTADOS!$A$3:$H$4997,1,FALSE),"AGOTADO","SI HAY"),"")</f>
        <v/>
      </c>
    </row>
    <row r="17624" spans="12:13" ht="18" customHeight="1" x14ac:dyDescent="0.25">
      <c r="L17624" s="516"/>
      <c r="M17624" s="410" t="str">
        <f>IFERROR(IF($A17625=VLOOKUP($A17625,AGOTADOS!$A$3:$H$4997,1,FALSE),"AGOTADO","SI HAY"),"")</f>
        <v/>
      </c>
    </row>
    <row r="17625" spans="12:13" ht="18" customHeight="1" x14ac:dyDescent="0.25">
      <c r="L17625" s="516"/>
      <c r="M17625" s="410" t="str">
        <f>IFERROR(IF($A17626=VLOOKUP($A17626,AGOTADOS!$A$3:$H$4997,1,FALSE),"AGOTADO","SI HAY"),"")</f>
        <v/>
      </c>
    </row>
    <row r="17626" spans="12:13" ht="18" customHeight="1" x14ac:dyDescent="0.25">
      <c r="L17626" s="516"/>
      <c r="M17626" s="410" t="str">
        <f>IFERROR(IF($A17627=VLOOKUP($A17627,AGOTADOS!$A$3:$H$4997,1,FALSE),"AGOTADO","SI HAY"),"")</f>
        <v/>
      </c>
    </row>
    <row r="17627" spans="12:13" ht="18" customHeight="1" x14ac:dyDescent="0.25">
      <c r="L17627" s="516"/>
      <c r="M17627" s="410" t="str">
        <f>IFERROR(IF($A17628=VLOOKUP($A17628,AGOTADOS!$A$3:$H$4997,1,FALSE),"AGOTADO","SI HAY"),"")</f>
        <v/>
      </c>
    </row>
    <row r="17628" spans="12:13" ht="18" customHeight="1" x14ac:dyDescent="0.25">
      <c r="L17628" s="516"/>
      <c r="M17628" s="410" t="str">
        <f>IFERROR(IF($A17629=VLOOKUP($A17629,AGOTADOS!$A$3:$H$4997,1,FALSE),"AGOTADO","SI HAY"),"")</f>
        <v/>
      </c>
    </row>
    <row r="17629" spans="12:13" ht="18" customHeight="1" x14ac:dyDescent="0.25">
      <c r="L17629" s="516"/>
      <c r="M17629" s="410" t="str">
        <f>IFERROR(IF($A17630=VLOOKUP($A17630,AGOTADOS!$A$3:$H$4997,1,FALSE),"AGOTADO","SI HAY"),"")</f>
        <v/>
      </c>
    </row>
    <row r="17630" spans="12:13" ht="18" customHeight="1" x14ac:dyDescent="0.25">
      <c r="L17630" s="516"/>
      <c r="M17630" s="410" t="str">
        <f>IFERROR(IF($A17631=VLOOKUP($A17631,AGOTADOS!$A$3:$H$4997,1,FALSE),"AGOTADO","SI HAY"),"")</f>
        <v/>
      </c>
    </row>
    <row r="17631" spans="12:13" ht="18" customHeight="1" x14ac:dyDescent="0.25">
      <c r="L17631" s="516"/>
      <c r="M17631" s="410" t="str">
        <f>IFERROR(IF($A17632=VLOOKUP($A17632,AGOTADOS!$A$3:$H$4997,1,FALSE),"AGOTADO","SI HAY"),"")</f>
        <v/>
      </c>
    </row>
    <row r="17632" spans="12:13" ht="18" customHeight="1" x14ac:dyDescent="0.25">
      <c r="L17632" s="516"/>
      <c r="M17632" s="410" t="str">
        <f>IFERROR(IF($A17633=VLOOKUP($A17633,AGOTADOS!$A$3:$H$4997,1,FALSE),"AGOTADO","SI HAY"),"")</f>
        <v/>
      </c>
    </row>
    <row r="17633" spans="12:13" ht="18" customHeight="1" x14ac:dyDescent="0.25">
      <c r="L17633" s="516"/>
      <c r="M17633" s="410" t="str">
        <f>IFERROR(IF($A17634=VLOOKUP($A17634,AGOTADOS!$A$3:$H$4997,1,FALSE),"AGOTADO","SI HAY"),"")</f>
        <v/>
      </c>
    </row>
    <row r="17634" spans="12:13" ht="18" customHeight="1" x14ac:dyDescent="0.25">
      <c r="L17634" s="516"/>
      <c r="M17634" s="410" t="str">
        <f>IFERROR(IF($A17635=VLOOKUP($A17635,AGOTADOS!$A$3:$H$4997,1,FALSE),"AGOTADO","SI HAY"),"")</f>
        <v/>
      </c>
    </row>
    <row r="17635" spans="12:13" ht="18" customHeight="1" x14ac:dyDescent="0.25">
      <c r="L17635" s="516"/>
      <c r="M17635" s="410" t="str">
        <f>IFERROR(IF($A17636=VLOOKUP($A17636,AGOTADOS!$A$3:$H$4997,1,FALSE),"AGOTADO","SI HAY"),"")</f>
        <v/>
      </c>
    </row>
    <row r="17636" spans="12:13" ht="18" customHeight="1" x14ac:dyDescent="0.25">
      <c r="L17636" s="516"/>
      <c r="M17636" s="410" t="str">
        <f>IFERROR(IF($A17637=VLOOKUP($A17637,AGOTADOS!$A$3:$H$4997,1,FALSE),"AGOTADO","SI HAY"),"")</f>
        <v/>
      </c>
    </row>
    <row r="17637" spans="12:13" ht="18" customHeight="1" x14ac:dyDescent="0.25">
      <c r="L17637" s="516"/>
      <c r="M17637" s="410" t="str">
        <f>IFERROR(IF($A17638=VLOOKUP($A17638,AGOTADOS!$A$3:$H$4997,1,FALSE),"AGOTADO","SI HAY"),"")</f>
        <v/>
      </c>
    </row>
    <row r="17638" spans="12:13" ht="18" customHeight="1" x14ac:dyDescent="0.25">
      <c r="L17638" s="516"/>
      <c r="M17638" s="410" t="str">
        <f>IFERROR(IF($A17639=VLOOKUP($A17639,AGOTADOS!$A$3:$H$4997,1,FALSE),"AGOTADO","SI HAY"),"")</f>
        <v/>
      </c>
    </row>
    <row r="17639" spans="12:13" ht="18" customHeight="1" x14ac:dyDescent="0.25">
      <c r="L17639" s="516"/>
      <c r="M17639" s="410" t="str">
        <f>IFERROR(IF($A17640=VLOOKUP($A17640,AGOTADOS!$A$3:$H$4997,1,FALSE),"AGOTADO","SI HAY"),"")</f>
        <v/>
      </c>
    </row>
    <row r="17640" spans="12:13" ht="18" customHeight="1" x14ac:dyDescent="0.25">
      <c r="L17640" s="516"/>
      <c r="M17640" s="410" t="str">
        <f>IFERROR(IF($A17641=VLOOKUP($A17641,AGOTADOS!$A$3:$H$4997,1,FALSE),"AGOTADO","SI HAY"),"")</f>
        <v/>
      </c>
    </row>
    <row r="17641" spans="12:13" ht="18" customHeight="1" x14ac:dyDescent="0.25">
      <c r="L17641" s="516"/>
      <c r="M17641" s="410" t="str">
        <f>IFERROR(IF($A17642=VLOOKUP($A17642,AGOTADOS!$A$3:$H$4997,1,FALSE),"AGOTADO","SI HAY"),"")</f>
        <v/>
      </c>
    </row>
    <row r="17642" spans="12:13" ht="18" customHeight="1" x14ac:dyDescent="0.25">
      <c r="L17642" s="516"/>
      <c r="M17642" s="410" t="str">
        <f>IFERROR(IF($A17643=VLOOKUP($A17643,AGOTADOS!$A$3:$H$4997,1,FALSE),"AGOTADO","SI HAY"),"")</f>
        <v/>
      </c>
    </row>
    <row r="17643" spans="12:13" ht="18" customHeight="1" x14ac:dyDescent="0.25">
      <c r="L17643" s="516"/>
      <c r="M17643" s="410" t="str">
        <f>IFERROR(IF($A17644=VLOOKUP($A17644,AGOTADOS!$A$3:$H$4997,1,FALSE),"AGOTADO","SI HAY"),"")</f>
        <v/>
      </c>
    </row>
    <row r="17644" spans="12:13" ht="18" customHeight="1" x14ac:dyDescent="0.25">
      <c r="L17644" s="516"/>
      <c r="M17644" s="410" t="str">
        <f>IFERROR(IF($A17645=VLOOKUP($A17645,AGOTADOS!$A$3:$H$4997,1,FALSE),"AGOTADO","SI HAY"),"")</f>
        <v/>
      </c>
    </row>
    <row r="17645" spans="12:13" ht="18" customHeight="1" x14ac:dyDescent="0.25">
      <c r="L17645" s="516"/>
      <c r="M17645" s="410" t="str">
        <f>IFERROR(IF($A17646=VLOOKUP($A17646,AGOTADOS!$A$3:$H$4997,1,FALSE),"AGOTADO","SI HAY"),"")</f>
        <v/>
      </c>
    </row>
    <row r="17646" spans="12:13" ht="18" customHeight="1" x14ac:dyDescent="0.25">
      <c r="L17646" s="516"/>
      <c r="M17646" s="410" t="str">
        <f>IFERROR(IF($A17647=VLOOKUP($A17647,AGOTADOS!$A$3:$H$4997,1,FALSE),"AGOTADO","SI HAY"),"")</f>
        <v/>
      </c>
    </row>
    <row r="17647" spans="12:13" ht="18" customHeight="1" x14ac:dyDescent="0.25">
      <c r="L17647" s="516"/>
      <c r="M17647" s="410" t="str">
        <f>IFERROR(IF($A17648=VLOOKUP($A17648,AGOTADOS!$A$3:$H$4997,1,FALSE),"AGOTADO","SI HAY"),"")</f>
        <v/>
      </c>
    </row>
    <row r="17648" spans="12:13" ht="18" customHeight="1" x14ac:dyDescent="0.25">
      <c r="L17648" s="516"/>
      <c r="M17648" s="410" t="str">
        <f>IFERROR(IF($A17649=VLOOKUP($A17649,AGOTADOS!$A$3:$H$4997,1,FALSE),"AGOTADO","SI HAY"),"")</f>
        <v/>
      </c>
    </row>
    <row r="17649" spans="12:13" ht="18" customHeight="1" x14ac:dyDescent="0.25">
      <c r="L17649" s="516"/>
      <c r="M17649" s="410" t="str">
        <f>IFERROR(IF($A17650=VLOOKUP($A17650,AGOTADOS!$A$3:$H$4997,1,FALSE),"AGOTADO","SI HAY"),"")</f>
        <v/>
      </c>
    </row>
    <row r="17650" spans="12:13" ht="18" customHeight="1" x14ac:dyDescent="0.25">
      <c r="L17650" s="516"/>
      <c r="M17650" s="410" t="str">
        <f>IFERROR(IF($A17651=VLOOKUP($A17651,AGOTADOS!$A$3:$H$4997,1,FALSE),"AGOTADO","SI HAY"),"")</f>
        <v/>
      </c>
    </row>
    <row r="17651" spans="12:13" ht="18" customHeight="1" x14ac:dyDescent="0.25">
      <c r="L17651" s="516"/>
      <c r="M17651" s="410" t="str">
        <f>IFERROR(IF($A17652=VLOOKUP($A17652,AGOTADOS!$A$3:$H$4997,1,FALSE),"AGOTADO","SI HAY"),"")</f>
        <v/>
      </c>
    </row>
    <row r="17652" spans="12:13" ht="18" customHeight="1" x14ac:dyDescent="0.25">
      <c r="L17652" s="516"/>
      <c r="M17652" s="410" t="str">
        <f>IFERROR(IF($A17653=VLOOKUP($A17653,AGOTADOS!$A$3:$H$4997,1,FALSE),"AGOTADO","SI HAY"),"")</f>
        <v/>
      </c>
    </row>
    <row r="17653" spans="12:13" ht="18" customHeight="1" x14ac:dyDescent="0.25">
      <c r="L17653" s="516"/>
      <c r="M17653" s="410" t="str">
        <f>IFERROR(IF($A17654=VLOOKUP($A17654,AGOTADOS!$A$3:$H$4997,1,FALSE),"AGOTADO","SI HAY"),"")</f>
        <v/>
      </c>
    </row>
    <row r="17654" spans="12:13" ht="18" customHeight="1" x14ac:dyDescent="0.25">
      <c r="L17654" s="516"/>
      <c r="M17654" s="410" t="str">
        <f>IFERROR(IF($A17655=VLOOKUP($A17655,AGOTADOS!$A$3:$H$4997,1,FALSE),"AGOTADO","SI HAY"),"")</f>
        <v/>
      </c>
    </row>
    <row r="17655" spans="12:13" ht="18" customHeight="1" x14ac:dyDescent="0.25">
      <c r="L17655" s="516"/>
      <c r="M17655" s="410" t="str">
        <f>IFERROR(IF($A17656=VLOOKUP($A17656,AGOTADOS!$A$3:$H$4997,1,FALSE),"AGOTADO","SI HAY"),"")</f>
        <v/>
      </c>
    </row>
    <row r="17656" spans="12:13" ht="18" customHeight="1" x14ac:dyDescent="0.25">
      <c r="L17656" s="516"/>
      <c r="M17656" s="410" t="str">
        <f>IFERROR(IF($A17657=VLOOKUP($A17657,AGOTADOS!$A$3:$H$4997,1,FALSE),"AGOTADO","SI HAY"),"")</f>
        <v/>
      </c>
    </row>
    <row r="17657" spans="12:13" ht="18" customHeight="1" x14ac:dyDescent="0.25">
      <c r="L17657" s="516"/>
      <c r="M17657" s="410" t="str">
        <f>IFERROR(IF($A17658=VLOOKUP($A17658,AGOTADOS!$A$3:$H$4997,1,FALSE),"AGOTADO","SI HAY"),"")</f>
        <v/>
      </c>
    </row>
    <row r="17658" spans="12:13" ht="18" customHeight="1" x14ac:dyDescent="0.25">
      <c r="L17658" s="516"/>
      <c r="M17658" s="410" t="str">
        <f>IFERROR(IF($A17659=VLOOKUP($A17659,AGOTADOS!$A$3:$H$4997,1,FALSE),"AGOTADO","SI HAY"),"")</f>
        <v/>
      </c>
    </row>
    <row r="17659" spans="12:13" ht="18" customHeight="1" x14ac:dyDescent="0.25">
      <c r="L17659" s="516"/>
      <c r="M17659" s="410" t="str">
        <f>IFERROR(IF($A17660=VLOOKUP($A17660,AGOTADOS!$A$3:$H$4997,1,FALSE),"AGOTADO","SI HAY"),"")</f>
        <v/>
      </c>
    </row>
    <row r="17660" spans="12:13" ht="18" customHeight="1" x14ac:dyDescent="0.25">
      <c r="L17660" s="516"/>
      <c r="M17660" s="410" t="str">
        <f>IFERROR(IF($A17661=VLOOKUP($A17661,AGOTADOS!$A$3:$H$4997,1,FALSE),"AGOTADO","SI HAY"),"")</f>
        <v/>
      </c>
    </row>
    <row r="17661" spans="12:13" ht="18" customHeight="1" x14ac:dyDescent="0.25">
      <c r="L17661" s="516"/>
      <c r="M17661" s="410" t="str">
        <f>IFERROR(IF($A17662=VLOOKUP($A17662,AGOTADOS!$A$3:$H$4997,1,FALSE),"AGOTADO","SI HAY"),"")</f>
        <v/>
      </c>
    </row>
    <row r="17662" spans="12:13" ht="18" customHeight="1" x14ac:dyDescent="0.25">
      <c r="L17662" s="516"/>
      <c r="M17662" s="410" t="str">
        <f>IFERROR(IF($A17663=VLOOKUP($A17663,AGOTADOS!$A$3:$H$4997,1,FALSE),"AGOTADO","SI HAY"),"")</f>
        <v/>
      </c>
    </row>
    <row r="17663" spans="12:13" ht="18" customHeight="1" x14ac:dyDescent="0.25">
      <c r="L17663" s="516"/>
      <c r="M17663" s="410" t="str">
        <f>IFERROR(IF($A17664=VLOOKUP($A17664,AGOTADOS!$A$3:$H$4997,1,FALSE),"AGOTADO","SI HAY"),"")</f>
        <v/>
      </c>
    </row>
    <row r="17664" spans="12:13" ht="18" customHeight="1" x14ac:dyDescent="0.25">
      <c r="L17664" s="516"/>
      <c r="M17664" s="410" t="str">
        <f>IFERROR(IF($A17665=VLOOKUP($A17665,AGOTADOS!$A$3:$H$4997,1,FALSE),"AGOTADO","SI HAY"),"")</f>
        <v/>
      </c>
    </row>
    <row r="17665" spans="12:13" ht="18" customHeight="1" x14ac:dyDescent="0.25">
      <c r="L17665" s="516"/>
      <c r="M17665" s="410" t="str">
        <f>IFERROR(IF($A17666=VLOOKUP($A17666,AGOTADOS!$A$3:$H$4997,1,FALSE),"AGOTADO","SI HAY"),"")</f>
        <v/>
      </c>
    </row>
    <row r="17666" spans="12:13" ht="18" customHeight="1" x14ac:dyDescent="0.25">
      <c r="L17666" s="516"/>
      <c r="M17666" s="410" t="str">
        <f>IFERROR(IF($A17667=VLOOKUP($A17667,AGOTADOS!$A$3:$H$4997,1,FALSE),"AGOTADO","SI HAY"),"")</f>
        <v/>
      </c>
    </row>
    <row r="17667" spans="12:13" ht="18" customHeight="1" x14ac:dyDescent="0.25">
      <c r="L17667" s="516"/>
      <c r="M17667" s="410" t="str">
        <f>IFERROR(IF($A17668=VLOOKUP($A17668,AGOTADOS!$A$3:$H$4997,1,FALSE),"AGOTADO","SI HAY"),"")</f>
        <v/>
      </c>
    </row>
    <row r="17668" spans="12:13" ht="18" customHeight="1" x14ac:dyDescent="0.25">
      <c r="L17668" s="516"/>
      <c r="M17668" s="410" t="str">
        <f>IFERROR(IF($A17669=VLOOKUP($A17669,AGOTADOS!$A$3:$H$4997,1,FALSE),"AGOTADO","SI HAY"),"")</f>
        <v/>
      </c>
    </row>
    <row r="17669" spans="12:13" ht="18" customHeight="1" x14ac:dyDescent="0.25">
      <c r="L17669" s="516"/>
      <c r="M17669" s="410" t="str">
        <f>IFERROR(IF($A17670=VLOOKUP($A17670,AGOTADOS!$A$3:$H$4997,1,FALSE),"AGOTADO","SI HAY"),"")</f>
        <v/>
      </c>
    </row>
    <row r="17670" spans="12:13" ht="18" customHeight="1" x14ac:dyDescent="0.25">
      <c r="L17670" s="516"/>
      <c r="M17670" s="410" t="str">
        <f>IFERROR(IF($A17671=VLOOKUP($A17671,AGOTADOS!$A$3:$H$4997,1,FALSE),"AGOTADO","SI HAY"),"")</f>
        <v/>
      </c>
    </row>
    <row r="17671" spans="12:13" ht="18" customHeight="1" x14ac:dyDescent="0.25">
      <c r="L17671" s="516"/>
      <c r="M17671" s="410" t="str">
        <f>IFERROR(IF($A17672=VLOOKUP($A17672,AGOTADOS!$A$3:$H$4997,1,FALSE),"AGOTADO","SI HAY"),"")</f>
        <v/>
      </c>
    </row>
    <row r="17672" spans="12:13" ht="18" customHeight="1" x14ac:dyDescent="0.25">
      <c r="L17672" s="516"/>
      <c r="M17672" s="410" t="str">
        <f>IFERROR(IF($A17673=VLOOKUP($A17673,AGOTADOS!$A$3:$H$4997,1,FALSE),"AGOTADO","SI HAY"),"")</f>
        <v/>
      </c>
    </row>
    <row r="17673" spans="12:13" ht="18" customHeight="1" x14ac:dyDescent="0.25">
      <c r="L17673" s="516"/>
      <c r="M17673" s="410" t="str">
        <f>IFERROR(IF($A17674=VLOOKUP($A17674,AGOTADOS!$A$3:$H$4997,1,FALSE),"AGOTADO","SI HAY"),"")</f>
        <v/>
      </c>
    </row>
    <row r="17674" spans="12:13" ht="18" customHeight="1" x14ac:dyDescent="0.25">
      <c r="L17674" s="516"/>
      <c r="M17674" s="410" t="str">
        <f>IFERROR(IF($A17675=VLOOKUP($A17675,AGOTADOS!$A$3:$H$4997,1,FALSE),"AGOTADO","SI HAY"),"")</f>
        <v/>
      </c>
    </row>
    <row r="17675" spans="12:13" ht="18" customHeight="1" x14ac:dyDescent="0.25">
      <c r="L17675" s="516"/>
      <c r="M17675" s="410" t="str">
        <f>IFERROR(IF($A17676=VLOOKUP($A17676,AGOTADOS!$A$3:$H$4997,1,FALSE),"AGOTADO","SI HAY"),"")</f>
        <v/>
      </c>
    </row>
    <row r="17676" spans="12:13" ht="18" customHeight="1" x14ac:dyDescent="0.25">
      <c r="L17676" s="516"/>
      <c r="M17676" s="410" t="str">
        <f>IFERROR(IF($A17677=VLOOKUP($A17677,AGOTADOS!$A$3:$H$4997,1,FALSE),"AGOTADO","SI HAY"),"")</f>
        <v/>
      </c>
    </row>
    <row r="17677" spans="12:13" ht="18" customHeight="1" x14ac:dyDescent="0.25">
      <c r="L17677" s="516"/>
      <c r="M17677" s="410" t="str">
        <f>IFERROR(IF($A17678=VLOOKUP($A17678,AGOTADOS!$A$3:$H$4997,1,FALSE),"AGOTADO","SI HAY"),"")</f>
        <v/>
      </c>
    </row>
    <row r="17678" spans="12:13" ht="18" customHeight="1" x14ac:dyDescent="0.25">
      <c r="L17678" s="516"/>
      <c r="M17678" s="410" t="str">
        <f>IFERROR(IF($A17679=VLOOKUP($A17679,AGOTADOS!$A$3:$H$4997,1,FALSE),"AGOTADO","SI HAY"),"")</f>
        <v/>
      </c>
    </row>
    <row r="17679" spans="12:13" ht="18" customHeight="1" x14ac:dyDescent="0.25">
      <c r="L17679" s="516"/>
      <c r="M17679" s="410" t="str">
        <f>IFERROR(IF($A17680=VLOOKUP($A17680,AGOTADOS!$A$3:$H$4997,1,FALSE),"AGOTADO","SI HAY"),"")</f>
        <v/>
      </c>
    </row>
    <row r="17680" spans="12:13" ht="18" customHeight="1" x14ac:dyDescent="0.25">
      <c r="L17680" s="516"/>
      <c r="M17680" s="410" t="str">
        <f>IFERROR(IF($A17681=VLOOKUP($A17681,AGOTADOS!$A$3:$H$4997,1,FALSE),"AGOTADO","SI HAY"),"")</f>
        <v/>
      </c>
    </row>
    <row r="17681" spans="12:13" ht="18" customHeight="1" x14ac:dyDescent="0.25">
      <c r="L17681" s="516"/>
      <c r="M17681" s="410" t="str">
        <f>IFERROR(IF($A17682=VLOOKUP($A17682,AGOTADOS!$A$3:$H$4997,1,FALSE),"AGOTADO","SI HAY"),"")</f>
        <v/>
      </c>
    </row>
    <row r="17682" spans="12:13" ht="18" customHeight="1" x14ac:dyDescent="0.25">
      <c r="L17682" s="516"/>
      <c r="M17682" s="410" t="str">
        <f>IFERROR(IF($A17683=VLOOKUP($A17683,AGOTADOS!$A$3:$H$4997,1,FALSE),"AGOTADO","SI HAY"),"")</f>
        <v/>
      </c>
    </row>
    <row r="17683" spans="12:13" ht="18" customHeight="1" x14ac:dyDescent="0.25">
      <c r="L17683" s="516"/>
      <c r="M17683" s="410" t="str">
        <f>IFERROR(IF($A17684=VLOOKUP($A17684,AGOTADOS!$A$3:$H$4997,1,FALSE),"AGOTADO","SI HAY"),"")</f>
        <v/>
      </c>
    </row>
    <row r="17684" spans="12:13" ht="18" customHeight="1" x14ac:dyDescent="0.25">
      <c r="L17684" s="516"/>
      <c r="M17684" s="410" t="str">
        <f>IFERROR(IF($A17685=VLOOKUP($A17685,AGOTADOS!$A$3:$H$4997,1,FALSE),"AGOTADO","SI HAY"),"")</f>
        <v/>
      </c>
    </row>
    <row r="17685" spans="12:13" ht="18" customHeight="1" x14ac:dyDescent="0.25">
      <c r="L17685" s="516"/>
      <c r="M17685" s="410" t="str">
        <f>IFERROR(IF($A17686=VLOOKUP($A17686,AGOTADOS!$A$3:$H$4997,1,FALSE),"AGOTADO","SI HAY"),"")</f>
        <v/>
      </c>
    </row>
    <row r="17686" spans="12:13" ht="18" customHeight="1" x14ac:dyDescent="0.25">
      <c r="L17686" s="516"/>
      <c r="M17686" s="410" t="str">
        <f>IFERROR(IF($A17687=VLOOKUP($A17687,AGOTADOS!$A$3:$H$4997,1,FALSE),"AGOTADO","SI HAY"),"")</f>
        <v/>
      </c>
    </row>
    <row r="17687" spans="12:13" ht="18" customHeight="1" x14ac:dyDescent="0.25">
      <c r="L17687" s="516"/>
      <c r="M17687" s="410" t="str">
        <f>IFERROR(IF($A17688=VLOOKUP($A17688,AGOTADOS!$A$3:$H$4997,1,FALSE),"AGOTADO","SI HAY"),"")</f>
        <v/>
      </c>
    </row>
    <row r="17688" spans="12:13" ht="18" customHeight="1" x14ac:dyDescent="0.25">
      <c r="L17688" s="516"/>
      <c r="M17688" s="410" t="str">
        <f>IFERROR(IF($A17689=VLOOKUP($A17689,AGOTADOS!$A$3:$H$4997,1,FALSE),"AGOTADO","SI HAY"),"")</f>
        <v/>
      </c>
    </row>
    <row r="17689" spans="12:13" ht="18" customHeight="1" x14ac:dyDescent="0.25">
      <c r="L17689" s="516"/>
      <c r="M17689" s="410" t="str">
        <f>IFERROR(IF($A17690=VLOOKUP($A17690,AGOTADOS!$A$3:$H$4997,1,FALSE),"AGOTADO","SI HAY"),"")</f>
        <v/>
      </c>
    </row>
    <row r="17690" spans="12:13" ht="18" customHeight="1" x14ac:dyDescent="0.25">
      <c r="L17690" s="516"/>
      <c r="M17690" s="410" t="str">
        <f>IFERROR(IF($A17691=VLOOKUP($A17691,AGOTADOS!$A$3:$H$4997,1,FALSE),"AGOTADO","SI HAY"),"")</f>
        <v/>
      </c>
    </row>
    <row r="17691" spans="12:13" ht="18" customHeight="1" x14ac:dyDescent="0.25">
      <c r="L17691" s="516"/>
      <c r="M17691" s="410" t="str">
        <f>IFERROR(IF($A17692=VLOOKUP($A17692,AGOTADOS!$A$3:$H$4997,1,FALSE),"AGOTADO","SI HAY"),"")</f>
        <v/>
      </c>
    </row>
    <row r="17692" spans="12:13" ht="18" customHeight="1" x14ac:dyDescent="0.25">
      <c r="L17692" s="516"/>
      <c r="M17692" s="410" t="str">
        <f>IFERROR(IF($A17693=VLOOKUP($A17693,AGOTADOS!$A$3:$H$4997,1,FALSE),"AGOTADO","SI HAY"),"")</f>
        <v/>
      </c>
    </row>
    <row r="17693" spans="12:13" ht="18" customHeight="1" x14ac:dyDescent="0.25">
      <c r="L17693" s="516"/>
      <c r="M17693" s="410" t="str">
        <f>IFERROR(IF($A17694=VLOOKUP($A17694,AGOTADOS!$A$3:$H$4997,1,FALSE),"AGOTADO","SI HAY"),"")</f>
        <v/>
      </c>
    </row>
    <row r="17694" spans="12:13" ht="18" customHeight="1" x14ac:dyDescent="0.25">
      <c r="L17694" s="516"/>
      <c r="M17694" s="410" t="str">
        <f>IFERROR(IF($A17695=VLOOKUP($A17695,AGOTADOS!$A$3:$H$4997,1,FALSE),"AGOTADO","SI HAY"),"")</f>
        <v/>
      </c>
    </row>
    <row r="17695" spans="12:13" ht="18" customHeight="1" x14ac:dyDescent="0.25">
      <c r="L17695" s="516"/>
      <c r="M17695" s="410" t="str">
        <f>IFERROR(IF($A17696=VLOOKUP($A17696,AGOTADOS!$A$3:$H$4997,1,FALSE),"AGOTADO","SI HAY"),"")</f>
        <v/>
      </c>
    </row>
    <row r="17696" spans="12:13" ht="18" customHeight="1" x14ac:dyDescent="0.25">
      <c r="L17696" s="516"/>
      <c r="M17696" s="410" t="str">
        <f>IFERROR(IF($A17697=VLOOKUP($A17697,AGOTADOS!$A$3:$H$4997,1,FALSE),"AGOTADO","SI HAY"),"")</f>
        <v/>
      </c>
    </row>
    <row r="17697" spans="12:13" ht="18" customHeight="1" x14ac:dyDescent="0.25">
      <c r="L17697" s="516"/>
      <c r="M17697" s="410" t="str">
        <f>IFERROR(IF($A17698=VLOOKUP($A17698,AGOTADOS!$A$3:$H$4997,1,FALSE),"AGOTADO","SI HAY"),"")</f>
        <v/>
      </c>
    </row>
    <row r="17698" spans="12:13" ht="18" customHeight="1" x14ac:dyDescent="0.25">
      <c r="L17698" s="516"/>
      <c r="M17698" s="410" t="str">
        <f>IFERROR(IF($A17699=VLOOKUP($A17699,AGOTADOS!$A$3:$H$4997,1,FALSE),"AGOTADO","SI HAY"),"")</f>
        <v/>
      </c>
    </row>
    <row r="17699" spans="12:13" ht="18" customHeight="1" x14ac:dyDescent="0.25">
      <c r="L17699" s="516"/>
      <c r="M17699" s="410" t="str">
        <f>IFERROR(IF($A17700=VLOOKUP($A17700,AGOTADOS!$A$3:$H$4997,1,FALSE),"AGOTADO","SI HAY"),"")</f>
        <v/>
      </c>
    </row>
    <row r="17700" spans="12:13" ht="18" customHeight="1" x14ac:dyDescent="0.25">
      <c r="L17700" s="516"/>
      <c r="M17700" s="410" t="str">
        <f>IFERROR(IF($A17701=VLOOKUP($A17701,AGOTADOS!$A$3:$H$4997,1,FALSE),"AGOTADO","SI HAY"),"")</f>
        <v/>
      </c>
    </row>
    <row r="17701" spans="12:13" ht="18" customHeight="1" x14ac:dyDescent="0.25">
      <c r="L17701" s="516"/>
      <c r="M17701" s="410" t="str">
        <f>IFERROR(IF($A17702=VLOOKUP($A17702,AGOTADOS!$A$3:$H$4997,1,FALSE),"AGOTADO","SI HAY"),"")</f>
        <v/>
      </c>
    </row>
    <row r="17702" spans="12:13" ht="18" customHeight="1" x14ac:dyDescent="0.25">
      <c r="L17702" s="516"/>
      <c r="M17702" s="410" t="str">
        <f>IFERROR(IF($A17703=VLOOKUP($A17703,AGOTADOS!$A$3:$H$4997,1,FALSE),"AGOTADO","SI HAY"),"")</f>
        <v/>
      </c>
    </row>
    <row r="17703" spans="12:13" ht="18" customHeight="1" x14ac:dyDescent="0.25">
      <c r="L17703" s="516"/>
      <c r="M17703" s="410" t="str">
        <f>IFERROR(IF($A17704=VLOOKUP($A17704,AGOTADOS!$A$3:$H$4997,1,FALSE),"AGOTADO","SI HAY"),"")</f>
        <v/>
      </c>
    </row>
    <row r="17704" spans="12:13" ht="18" customHeight="1" x14ac:dyDescent="0.25">
      <c r="L17704" s="516"/>
      <c r="M17704" s="410" t="str">
        <f>IFERROR(IF($A17705=VLOOKUP($A17705,AGOTADOS!$A$3:$H$4997,1,FALSE),"AGOTADO","SI HAY"),"")</f>
        <v/>
      </c>
    </row>
    <row r="17705" spans="12:13" ht="18" customHeight="1" x14ac:dyDescent="0.25">
      <c r="L17705" s="516"/>
      <c r="M17705" s="410" t="str">
        <f>IFERROR(IF($A17706=VLOOKUP($A17706,AGOTADOS!$A$3:$H$4997,1,FALSE),"AGOTADO","SI HAY"),"")</f>
        <v/>
      </c>
    </row>
    <row r="17706" spans="12:13" ht="18" customHeight="1" x14ac:dyDescent="0.25">
      <c r="L17706" s="516"/>
      <c r="M17706" s="410" t="str">
        <f>IFERROR(IF($A17707=VLOOKUP($A17707,AGOTADOS!$A$3:$H$4997,1,FALSE),"AGOTADO","SI HAY"),"")</f>
        <v/>
      </c>
    </row>
    <row r="17707" spans="12:13" ht="18" customHeight="1" x14ac:dyDescent="0.25">
      <c r="L17707" s="516"/>
      <c r="M17707" s="410" t="str">
        <f>IFERROR(IF($A17708=VLOOKUP($A17708,AGOTADOS!$A$3:$H$4997,1,FALSE),"AGOTADO","SI HAY"),"")</f>
        <v/>
      </c>
    </row>
    <row r="17708" spans="12:13" ht="18" customHeight="1" x14ac:dyDescent="0.25">
      <c r="L17708" s="516"/>
      <c r="M17708" s="410" t="str">
        <f>IFERROR(IF($A17709=VLOOKUP($A17709,AGOTADOS!$A$3:$H$4997,1,FALSE),"AGOTADO","SI HAY"),"")</f>
        <v/>
      </c>
    </row>
    <row r="17709" spans="12:13" ht="18" customHeight="1" x14ac:dyDescent="0.25">
      <c r="L17709" s="516"/>
      <c r="M17709" s="410" t="str">
        <f>IFERROR(IF($A17710=VLOOKUP($A17710,AGOTADOS!$A$3:$H$4997,1,FALSE),"AGOTADO","SI HAY"),"")</f>
        <v/>
      </c>
    </row>
    <row r="17710" spans="12:13" ht="18" customHeight="1" x14ac:dyDescent="0.25">
      <c r="L17710" s="516"/>
      <c r="M17710" s="410" t="str">
        <f>IFERROR(IF($A17711=VLOOKUP($A17711,AGOTADOS!$A$3:$H$4997,1,FALSE),"AGOTADO","SI HAY"),"")</f>
        <v/>
      </c>
    </row>
    <row r="17711" spans="12:13" ht="18" customHeight="1" x14ac:dyDescent="0.25">
      <c r="L17711" s="516"/>
      <c r="M17711" s="410" t="str">
        <f>IFERROR(IF($A17712=VLOOKUP($A17712,AGOTADOS!$A$3:$H$4997,1,FALSE),"AGOTADO","SI HAY"),"")</f>
        <v/>
      </c>
    </row>
    <row r="17712" spans="12:13" ht="18" customHeight="1" x14ac:dyDescent="0.25">
      <c r="L17712" s="516"/>
      <c r="M17712" s="410" t="str">
        <f>IFERROR(IF($A17713=VLOOKUP($A17713,AGOTADOS!$A$3:$H$4997,1,FALSE),"AGOTADO","SI HAY"),"")</f>
        <v/>
      </c>
    </row>
    <row r="17713" spans="12:13" ht="18" customHeight="1" x14ac:dyDescent="0.25">
      <c r="L17713" s="516"/>
      <c r="M17713" s="410" t="str">
        <f>IFERROR(IF($A17714=VLOOKUP($A17714,AGOTADOS!$A$3:$H$4997,1,FALSE),"AGOTADO","SI HAY"),"")</f>
        <v/>
      </c>
    </row>
    <row r="17714" spans="12:13" ht="18" customHeight="1" x14ac:dyDescent="0.25">
      <c r="L17714" s="516"/>
      <c r="M17714" s="410" t="str">
        <f>IFERROR(IF($A17715=VLOOKUP($A17715,AGOTADOS!$A$3:$H$4997,1,FALSE),"AGOTADO","SI HAY"),"")</f>
        <v/>
      </c>
    </row>
    <row r="17715" spans="12:13" ht="18" customHeight="1" x14ac:dyDescent="0.25">
      <c r="L17715" s="516"/>
      <c r="M17715" s="410" t="str">
        <f>IFERROR(IF($A17716=VLOOKUP($A17716,AGOTADOS!$A$3:$H$4997,1,FALSE),"AGOTADO","SI HAY"),"")</f>
        <v/>
      </c>
    </row>
    <row r="17716" spans="12:13" ht="18" customHeight="1" x14ac:dyDescent="0.25">
      <c r="L17716" s="516"/>
      <c r="M17716" s="410" t="str">
        <f>IFERROR(IF($A17717=VLOOKUP($A17717,AGOTADOS!$A$3:$H$4997,1,FALSE),"AGOTADO","SI HAY"),"")</f>
        <v/>
      </c>
    </row>
    <row r="17717" spans="12:13" ht="18" customHeight="1" x14ac:dyDescent="0.25">
      <c r="L17717" s="516"/>
      <c r="M17717" s="410" t="str">
        <f>IFERROR(IF($A17718=VLOOKUP($A17718,AGOTADOS!$A$3:$H$4997,1,FALSE),"AGOTADO","SI HAY"),"")</f>
        <v/>
      </c>
    </row>
    <row r="17718" spans="12:13" ht="18" customHeight="1" x14ac:dyDescent="0.25">
      <c r="L17718" s="516"/>
      <c r="M17718" s="410" t="str">
        <f>IFERROR(IF($A17719=VLOOKUP($A17719,AGOTADOS!$A$3:$H$4997,1,FALSE),"AGOTADO","SI HAY"),"")</f>
        <v/>
      </c>
    </row>
    <row r="17719" spans="12:13" ht="18" customHeight="1" x14ac:dyDescent="0.25">
      <c r="L17719" s="516"/>
      <c r="M17719" s="410" t="str">
        <f>IFERROR(IF($A17720=VLOOKUP($A17720,AGOTADOS!$A$3:$H$4997,1,FALSE),"AGOTADO","SI HAY"),"")</f>
        <v/>
      </c>
    </row>
    <row r="17720" spans="12:13" ht="18" customHeight="1" x14ac:dyDescent="0.25">
      <c r="L17720" s="516"/>
      <c r="M17720" s="410" t="str">
        <f>IFERROR(IF($A17721=VLOOKUP($A17721,AGOTADOS!$A$3:$H$4997,1,FALSE),"AGOTADO","SI HAY"),"")</f>
        <v/>
      </c>
    </row>
    <row r="17721" spans="12:13" ht="18" customHeight="1" x14ac:dyDescent="0.25">
      <c r="L17721" s="516"/>
      <c r="M17721" s="410" t="str">
        <f>IFERROR(IF($A17722=VLOOKUP($A17722,AGOTADOS!$A$3:$H$4997,1,FALSE),"AGOTADO","SI HAY"),"")</f>
        <v/>
      </c>
    </row>
    <row r="17722" spans="12:13" ht="18" customHeight="1" x14ac:dyDescent="0.25">
      <c r="L17722" s="516"/>
      <c r="M17722" s="410" t="str">
        <f>IFERROR(IF($A17723=VLOOKUP($A17723,AGOTADOS!$A$3:$H$4997,1,FALSE),"AGOTADO","SI HAY"),"")</f>
        <v/>
      </c>
    </row>
    <row r="17723" spans="12:13" ht="18" customHeight="1" x14ac:dyDescent="0.25">
      <c r="L17723" s="516"/>
      <c r="M17723" s="410" t="str">
        <f>IFERROR(IF($A17724=VLOOKUP($A17724,AGOTADOS!$A$3:$H$4997,1,FALSE),"AGOTADO","SI HAY"),"")</f>
        <v/>
      </c>
    </row>
    <row r="17724" spans="12:13" ht="18" customHeight="1" x14ac:dyDescent="0.25">
      <c r="L17724" s="516"/>
      <c r="M17724" s="410" t="str">
        <f>IFERROR(IF($A17725=VLOOKUP($A17725,AGOTADOS!$A$3:$H$4997,1,FALSE),"AGOTADO","SI HAY"),"")</f>
        <v/>
      </c>
    </row>
    <row r="17725" spans="12:13" ht="18" customHeight="1" x14ac:dyDescent="0.25">
      <c r="L17725" s="516"/>
      <c r="M17725" s="410" t="str">
        <f>IFERROR(IF($A17726=VLOOKUP($A17726,AGOTADOS!$A$3:$H$4997,1,FALSE),"AGOTADO","SI HAY"),"")</f>
        <v/>
      </c>
    </row>
    <row r="17726" spans="12:13" ht="18" customHeight="1" x14ac:dyDescent="0.25">
      <c r="L17726" s="516"/>
      <c r="M17726" s="410" t="str">
        <f>IFERROR(IF($A17727=VLOOKUP($A17727,AGOTADOS!$A$3:$H$4997,1,FALSE),"AGOTADO","SI HAY"),"")</f>
        <v/>
      </c>
    </row>
    <row r="17727" spans="12:13" ht="18" customHeight="1" x14ac:dyDescent="0.25">
      <c r="L17727" s="516"/>
      <c r="M17727" s="410" t="str">
        <f>IFERROR(IF($A17728=VLOOKUP($A17728,AGOTADOS!$A$3:$H$4997,1,FALSE),"AGOTADO","SI HAY"),"")</f>
        <v/>
      </c>
    </row>
    <row r="17728" spans="12:13" ht="18" customHeight="1" x14ac:dyDescent="0.25">
      <c r="L17728" s="516"/>
      <c r="M17728" s="410" t="str">
        <f>IFERROR(IF($A17729=VLOOKUP($A17729,AGOTADOS!$A$3:$H$4997,1,FALSE),"AGOTADO","SI HAY"),"")</f>
        <v/>
      </c>
    </row>
    <row r="17729" spans="12:13" ht="18" customHeight="1" x14ac:dyDescent="0.25">
      <c r="L17729" s="516"/>
      <c r="M17729" s="410" t="str">
        <f>IFERROR(IF($A17730=VLOOKUP($A17730,AGOTADOS!$A$3:$H$4997,1,FALSE),"AGOTADO","SI HAY"),"")</f>
        <v/>
      </c>
    </row>
    <row r="17730" spans="12:13" ht="18" customHeight="1" x14ac:dyDescent="0.25">
      <c r="L17730" s="516"/>
      <c r="M17730" s="410" t="str">
        <f>IFERROR(IF($A17731=VLOOKUP($A17731,AGOTADOS!$A$3:$H$4997,1,FALSE),"AGOTADO","SI HAY"),"")</f>
        <v/>
      </c>
    </row>
    <row r="17731" spans="12:13" ht="18" customHeight="1" x14ac:dyDescent="0.25">
      <c r="L17731" s="516"/>
      <c r="M17731" s="410" t="str">
        <f>IFERROR(IF($A17732=VLOOKUP($A17732,AGOTADOS!$A$3:$H$4997,1,FALSE),"AGOTADO","SI HAY"),"")</f>
        <v/>
      </c>
    </row>
    <row r="17732" spans="12:13" ht="18" customHeight="1" x14ac:dyDescent="0.25">
      <c r="L17732" s="516"/>
      <c r="M17732" s="410" t="str">
        <f>IFERROR(IF($A17733=VLOOKUP($A17733,AGOTADOS!$A$3:$H$4997,1,FALSE),"AGOTADO","SI HAY"),"")</f>
        <v/>
      </c>
    </row>
    <row r="17733" spans="12:13" ht="18" customHeight="1" x14ac:dyDescent="0.25">
      <c r="L17733" s="516"/>
      <c r="M17733" s="410" t="str">
        <f>IFERROR(IF($A17734=VLOOKUP($A17734,AGOTADOS!$A$3:$H$4997,1,FALSE),"AGOTADO","SI HAY"),"")</f>
        <v/>
      </c>
    </row>
    <row r="17734" spans="12:13" ht="18" customHeight="1" x14ac:dyDescent="0.25">
      <c r="L17734" s="516"/>
      <c r="M17734" s="410" t="str">
        <f>IFERROR(IF($A17735=VLOOKUP($A17735,AGOTADOS!$A$3:$H$4997,1,FALSE),"AGOTADO","SI HAY"),"")</f>
        <v/>
      </c>
    </row>
    <row r="17735" spans="12:13" ht="18" customHeight="1" x14ac:dyDescent="0.25">
      <c r="L17735" s="516"/>
      <c r="M17735" s="410" t="str">
        <f>IFERROR(IF($A17736=VLOOKUP($A17736,AGOTADOS!$A$3:$H$4997,1,FALSE),"AGOTADO","SI HAY"),"")</f>
        <v/>
      </c>
    </row>
    <row r="17736" spans="12:13" ht="18" customHeight="1" x14ac:dyDescent="0.25">
      <c r="L17736" s="516"/>
      <c r="M17736" s="410" t="str">
        <f>IFERROR(IF($A17737=VLOOKUP($A17737,AGOTADOS!$A$3:$H$4997,1,FALSE),"AGOTADO","SI HAY"),"")</f>
        <v/>
      </c>
    </row>
    <row r="17737" spans="12:13" ht="18" customHeight="1" x14ac:dyDescent="0.25">
      <c r="L17737" s="516"/>
      <c r="M17737" s="410" t="str">
        <f>IFERROR(IF($A17738=VLOOKUP($A17738,AGOTADOS!$A$3:$H$4997,1,FALSE),"AGOTADO","SI HAY"),"")</f>
        <v/>
      </c>
    </row>
    <row r="17738" spans="12:13" ht="18" customHeight="1" x14ac:dyDescent="0.25">
      <c r="L17738" s="516"/>
      <c r="M17738" s="410" t="str">
        <f>IFERROR(IF($A17739=VLOOKUP($A17739,AGOTADOS!$A$3:$H$4997,1,FALSE),"AGOTADO","SI HAY"),"")</f>
        <v/>
      </c>
    </row>
    <row r="17739" spans="12:13" ht="18" customHeight="1" x14ac:dyDescent="0.25">
      <c r="L17739" s="516"/>
      <c r="M17739" s="410" t="str">
        <f>IFERROR(IF($A17740=VLOOKUP($A17740,AGOTADOS!$A$3:$H$4997,1,FALSE),"AGOTADO","SI HAY"),"")</f>
        <v/>
      </c>
    </row>
    <row r="17740" spans="12:13" ht="18" customHeight="1" x14ac:dyDescent="0.25">
      <c r="L17740" s="516"/>
      <c r="M17740" s="410" t="str">
        <f>IFERROR(IF($A17741=VLOOKUP($A17741,AGOTADOS!$A$3:$H$4997,1,FALSE),"AGOTADO","SI HAY"),"")</f>
        <v/>
      </c>
    </row>
    <row r="17741" spans="12:13" ht="18" customHeight="1" x14ac:dyDescent="0.25">
      <c r="L17741" s="516"/>
      <c r="M17741" s="410" t="str">
        <f>IFERROR(IF($A17742=VLOOKUP($A17742,AGOTADOS!$A$3:$H$4997,1,FALSE),"AGOTADO","SI HAY"),"")</f>
        <v/>
      </c>
    </row>
    <row r="17742" spans="12:13" ht="18" customHeight="1" x14ac:dyDescent="0.25">
      <c r="L17742" s="516"/>
      <c r="M17742" s="410" t="str">
        <f>IFERROR(IF($A17743=VLOOKUP($A17743,AGOTADOS!$A$3:$H$4997,1,FALSE),"AGOTADO","SI HAY"),"")</f>
        <v/>
      </c>
    </row>
    <row r="17743" spans="12:13" ht="18" customHeight="1" x14ac:dyDescent="0.25">
      <c r="L17743" s="516"/>
      <c r="M17743" s="410" t="str">
        <f>IFERROR(IF($A17744=VLOOKUP($A17744,AGOTADOS!$A$3:$H$4997,1,FALSE),"AGOTADO","SI HAY"),"")</f>
        <v/>
      </c>
    </row>
    <row r="17744" spans="12:13" ht="18" customHeight="1" x14ac:dyDescent="0.25">
      <c r="L17744" s="516"/>
      <c r="M17744" s="410" t="str">
        <f>IFERROR(IF($A17745=VLOOKUP($A17745,AGOTADOS!$A$3:$H$4997,1,FALSE),"AGOTADO","SI HAY"),"")</f>
        <v/>
      </c>
    </row>
    <row r="17745" spans="12:13" ht="18" customHeight="1" x14ac:dyDescent="0.25">
      <c r="L17745" s="516"/>
      <c r="M17745" s="410" t="str">
        <f>IFERROR(IF($A17746=VLOOKUP($A17746,AGOTADOS!$A$3:$H$4997,1,FALSE),"AGOTADO","SI HAY"),"")</f>
        <v/>
      </c>
    </row>
    <row r="17746" spans="12:13" ht="18" customHeight="1" x14ac:dyDescent="0.25">
      <c r="L17746" s="516"/>
      <c r="M17746" s="410" t="str">
        <f>IFERROR(IF($A17747=VLOOKUP($A17747,AGOTADOS!$A$3:$H$4997,1,FALSE),"AGOTADO","SI HAY"),"")</f>
        <v/>
      </c>
    </row>
    <row r="17747" spans="12:13" ht="18" customHeight="1" x14ac:dyDescent="0.25">
      <c r="L17747" s="516"/>
      <c r="M17747" s="410" t="str">
        <f>IFERROR(IF($A17748=VLOOKUP($A17748,AGOTADOS!$A$3:$H$4997,1,FALSE),"AGOTADO","SI HAY"),"")</f>
        <v/>
      </c>
    </row>
    <row r="17748" spans="12:13" ht="18" customHeight="1" x14ac:dyDescent="0.25">
      <c r="L17748" s="516"/>
      <c r="M17748" s="410" t="str">
        <f>IFERROR(IF($A17749=VLOOKUP($A17749,AGOTADOS!$A$3:$H$4997,1,FALSE),"AGOTADO","SI HAY"),"")</f>
        <v/>
      </c>
    </row>
    <row r="17749" spans="12:13" ht="18" customHeight="1" x14ac:dyDescent="0.25">
      <c r="L17749" s="516"/>
      <c r="M17749" s="410" t="str">
        <f>IFERROR(IF($A17750=VLOOKUP($A17750,AGOTADOS!$A$3:$H$4997,1,FALSE),"AGOTADO","SI HAY"),"")</f>
        <v/>
      </c>
    </row>
    <row r="17750" spans="12:13" ht="18" customHeight="1" x14ac:dyDescent="0.25">
      <c r="L17750" s="516"/>
      <c r="M17750" s="410" t="str">
        <f>IFERROR(IF($A17751=VLOOKUP($A17751,AGOTADOS!$A$3:$H$4997,1,FALSE),"AGOTADO","SI HAY"),"")</f>
        <v/>
      </c>
    </row>
    <row r="17751" spans="12:13" ht="18" customHeight="1" x14ac:dyDescent="0.25">
      <c r="L17751" s="516"/>
      <c r="M17751" s="410" t="str">
        <f>IFERROR(IF($A17752=VLOOKUP($A17752,AGOTADOS!$A$3:$H$4997,1,FALSE),"AGOTADO","SI HAY"),"")</f>
        <v/>
      </c>
    </row>
    <row r="17752" spans="12:13" ht="18" customHeight="1" x14ac:dyDescent="0.25">
      <c r="L17752" s="516"/>
      <c r="M17752" s="410" t="str">
        <f>IFERROR(IF($A17753=VLOOKUP($A17753,AGOTADOS!$A$3:$H$4997,1,FALSE),"AGOTADO","SI HAY"),"")</f>
        <v/>
      </c>
    </row>
    <row r="17753" spans="12:13" ht="18" customHeight="1" x14ac:dyDescent="0.25">
      <c r="L17753" s="516"/>
      <c r="M17753" s="410" t="str">
        <f>IFERROR(IF($A17754=VLOOKUP($A17754,AGOTADOS!$A$3:$H$4997,1,FALSE),"AGOTADO","SI HAY"),"")</f>
        <v/>
      </c>
    </row>
    <row r="17754" spans="12:13" ht="18" customHeight="1" x14ac:dyDescent="0.25">
      <c r="L17754" s="516"/>
      <c r="M17754" s="410" t="str">
        <f>IFERROR(IF($A17755=VLOOKUP($A17755,AGOTADOS!$A$3:$H$4997,1,FALSE),"AGOTADO","SI HAY"),"")</f>
        <v/>
      </c>
    </row>
    <row r="17755" spans="12:13" ht="18" customHeight="1" x14ac:dyDescent="0.25">
      <c r="L17755" s="516"/>
      <c r="M17755" s="410" t="str">
        <f>IFERROR(IF($A17756=VLOOKUP($A17756,AGOTADOS!$A$3:$H$4997,1,FALSE),"AGOTADO","SI HAY"),"")</f>
        <v/>
      </c>
    </row>
    <row r="17756" spans="12:13" ht="18" customHeight="1" x14ac:dyDescent="0.25">
      <c r="L17756" s="516"/>
      <c r="M17756" s="410" t="str">
        <f>IFERROR(IF($A17757=VLOOKUP($A17757,AGOTADOS!$A$3:$H$4997,1,FALSE),"AGOTADO","SI HAY"),"")</f>
        <v/>
      </c>
    </row>
    <row r="17757" spans="12:13" ht="18" customHeight="1" x14ac:dyDescent="0.25">
      <c r="L17757" s="516"/>
      <c r="M17757" s="410" t="str">
        <f>IFERROR(IF($A17758=VLOOKUP($A17758,AGOTADOS!$A$3:$H$4997,1,FALSE),"AGOTADO","SI HAY"),"")</f>
        <v/>
      </c>
    </row>
    <row r="17758" spans="12:13" ht="18" customHeight="1" x14ac:dyDescent="0.25">
      <c r="L17758" s="516"/>
      <c r="M17758" s="410" t="str">
        <f>IFERROR(IF($A17759=VLOOKUP($A17759,AGOTADOS!$A$3:$H$4997,1,FALSE),"AGOTADO","SI HAY"),"")</f>
        <v/>
      </c>
    </row>
    <row r="17759" spans="12:13" ht="18" customHeight="1" x14ac:dyDescent="0.25">
      <c r="L17759" s="516"/>
      <c r="M17759" s="410" t="str">
        <f>IFERROR(IF($A17760=VLOOKUP($A17760,AGOTADOS!$A$3:$H$4997,1,FALSE),"AGOTADO","SI HAY"),"")</f>
        <v/>
      </c>
    </row>
    <row r="17760" spans="12:13" ht="18" customHeight="1" x14ac:dyDescent="0.25">
      <c r="L17760" s="516"/>
      <c r="M17760" s="410" t="str">
        <f>IFERROR(IF($A17761=VLOOKUP($A17761,AGOTADOS!$A$3:$H$4997,1,FALSE),"AGOTADO","SI HAY"),"")</f>
        <v/>
      </c>
    </row>
    <row r="17761" spans="12:13" ht="18" customHeight="1" x14ac:dyDescent="0.25">
      <c r="L17761" s="516"/>
      <c r="M17761" s="410" t="str">
        <f>IFERROR(IF($A17762=VLOOKUP($A17762,AGOTADOS!$A$3:$H$4997,1,FALSE),"AGOTADO","SI HAY"),"")</f>
        <v/>
      </c>
    </row>
    <row r="17762" spans="12:13" ht="18" customHeight="1" x14ac:dyDescent="0.25">
      <c r="L17762" s="516"/>
      <c r="M17762" s="410" t="str">
        <f>IFERROR(IF($A17763=VLOOKUP($A17763,AGOTADOS!$A$3:$H$4997,1,FALSE),"AGOTADO","SI HAY"),"")</f>
        <v/>
      </c>
    </row>
    <row r="17763" spans="12:13" ht="18" customHeight="1" x14ac:dyDescent="0.25">
      <c r="L17763" s="516"/>
      <c r="M17763" s="410" t="str">
        <f>IFERROR(IF($A17764=VLOOKUP($A17764,AGOTADOS!$A$3:$H$4997,1,FALSE),"AGOTADO","SI HAY"),"")</f>
        <v/>
      </c>
    </row>
    <row r="17764" spans="12:13" ht="18" customHeight="1" x14ac:dyDescent="0.25">
      <c r="L17764" s="516"/>
      <c r="M17764" s="410" t="str">
        <f>IFERROR(IF($A17765=VLOOKUP($A17765,AGOTADOS!$A$3:$H$4997,1,FALSE),"AGOTADO","SI HAY"),"")</f>
        <v/>
      </c>
    </row>
    <row r="17765" spans="12:13" ht="18" customHeight="1" x14ac:dyDescent="0.25">
      <c r="L17765" s="516"/>
      <c r="M17765" s="410" t="str">
        <f>IFERROR(IF($A17766=VLOOKUP($A17766,AGOTADOS!$A$3:$H$4997,1,FALSE),"AGOTADO","SI HAY"),"")</f>
        <v/>
      </c>
    </row>
    <row r="17766" spans="12:13" ht="18" customHeight="1" x14ac:dyDescent="0.25">
      <c r="L17766" s="516"/>
      <c r="M17766" s="410" t="str">
        <f>IFERROR(IF($A17767=VLOOKUP($A17767,AGOTADOS!$A$3:$H$4997,1,FALSE),"AGOTADO","SI HAY"),"")</f>
        <v/>
      </c>
    </row>
    <row r="17767" spans="12:13" ht="18" customHeight="1" x14ac:dyDescent="0.25">
      <c r="L17767" s="516"/>
      <c r="M17767" s="410" t="str">
        <f>IFERROR(IF($A17768=VLOOKUP($A17768,AGOTADOS!$A$3:$H$4997,1,FALSE),"AGOTADO","SI HAY"),"")</f>
        <v/>
      </c>
    </row>
    <row r="17768" spans="12:13" ht="18" customHeight="1" x14ac:dyDescent="0.25">
      <c r="L17768" s="516"/>
      <c r="M17768" s="410" t="str">
        <f>IFERROR(IF($A17769=VLOOKUP($A17769,AGOTADOS!$A$3:$H$4997,1,FALSE),"AGOTADO","SI HAY"),"")</f>
        <v/>
      </c>
    </row>
    <row r="17769" spans="12:13" ht="18" customHeight="1" x14ac:dyDescent="0.25">
      <c r="L17769" s="516"/>
      <c r="M17769" s="410" t="str">
        <f>IFERROR(IF($A17770=VLOOKUP($A17770,AGOTADOS!$A$3:$H$4997,1,FALSE),"AGOTADO","SI HAY"),"")</f>
        <v/>
      </c>
    </row>
    <row r="17770" spans="12:13" ht="18" customHeight="1" x14ac:dyDescent="0.25">
      <c r="L17770" s="516"/>
      <c r="M17770" s="410" t="str">
        <f>IFERROR(IF($A17771=VLOOKUP($A17771,AGOTADOS!$A$3:$H$4997,1,FALSE),"AGOTADO","SI HAY"),"")</f>
        <v/>
      </c>
    </row>
    <row r="17771" spans="12:13" ht="18" customHeight="1" x14ac:dyDescent="0.25">
      <c r="L17771" s="516"/>
      <c r="M17771" s="410" t="str">
        <f>IFERROR(IF($A17772=VLOOKUP($A17772,AGOTADOS!$A$3:$H$4997,1,FALSE),"AGOTADO","SI HAY"),"")</f>
        <v/>
      </c>
    </row>
    <row r="17772" spans="12:13" ht="18" customHeight="1" x14ac:dyDescent="0.25">
      <c r="L17772" s="516"/>
      <c r="M17772" s="410" t="str">
        <f>IFERROR(IF($A17773=VLOOKUP($A17773,AGOTADOS!$A$3:$H$4997,1,FALSE),"AGOTADO","SI HAY"),"")</f>
        <v/>
      </c>
    </row>
    <row r="17773" spans="12:13" ht="18" customHeight="1" x14ac:dyDescent="0.25">
      <c r="L17773" s="516"/>
      <c r="M17773" s="410" t="str">
        <f>IFERROR(IF($A17774=VLOOKUP($A17774,AGOTADOS!$A$3:$H$4997,1,FALSE),"AGOTADO","SI HAY"),"")</f>
        <v/>
      </c>
    </row>
    <row r="17774" spans="12:13" ht="18" customHeight="1" x14ac:dyDescent="0.25">
      <c r="L17774" s="516"/>
      <c r="M17774" s="410" t="str">
        <f>IFERROR(IF($A17775=VLOOKUP($A17775,AGOTADOS!$A$3:$H$4997,1,FALSE),"AGOTADO","SI HAY"),"")</f>
        <v/>
      </c>
    </row>
    <row r="17775" spans="12:13" ht="18" customHeight="1" x14ac:dyDescent="0.25">
      <c r="L17775" s="516"/>
      <c r="M17775" s="410" t="str">
        <f>IFERROR(IF($A17776=VLOOKUP($A17776,AGOTADOS!$A$3:$H$4997,1,FALSE),"AGOTADO","SI HAY"),"")</f>
        <v/>
      </c>
    </row>
    <row r="17776" spans="12:13" ht="18" customHeight="1" x14ac:dyDescent="0.25">
      <c r="L17776" s="516"/>
      <c r="M17776" s="410" t="str">
        <f>IFERROR(IF($A17777=VLOOKUP($A17777,AGOTADOS!$A$3:$H$4997,1,FALSE),"AGOTADO","SI HAY"),"")</f>
        <v/>
      </c>
    </row>
    <row r="17777" spans="12:13" ht="18" customHeight="1" x14ac:dyDescent="0.25">
      <c r="L17777" s="516"/>
      <c r="M17777" s="410" t="str">
        <f>IFERROR(IF($A17778=VLOOKUP($A17778,AGOTADOS!$A$3:$H$4997,1,FALSE),"AGOTADO","SI HAY"),"")</f>
        <v/>
      </c>
    </row>
    <row r="17778" spans="12:13" ht="18" customHeight="1" x14ac:dyDescent="0.25">
      <c r="L17778" s="516"/>
      <c r="M17778" s="410" t="str">
        <f>IFERROR(IF($A17779=VLOOKUP($A17779,AGOTADOS!$A$3:$H$4997,1,FALSE),"AGOTADO","SI HAY"),"")</f>
        <v/>
      </c>
    </row>
    <row r="17779" spans="12:13" ht="18" customHeight="1" x14ac:dyDescent="0.25">
      <c r="L17779" s="516"/>
      <c r="M17779" s="410" t="str">
        <f>IFERROR(IF($A17780=VLOOKUP($A17780,AGOTADOS!$A$3:$H$4997,1,FALSE),"AGOTADO","SI HAY"),"")</f>
        <v/>
      </c>
    </row>
    <row r="17780" spans="12:13" ht="18" customHeight="1" x14ac:dyDescent="0.25">
      <c r="L17780" s="516"/>
      <c r="M17780" s="410" t="str">
        <f>IFERROR(IF($A17781=VLOOKUP($A17781,AGOTADOS!$A$3:$H$4997,1,FALSE),"AGOTADO","SI HAY"),"")</f>
        <v/>
      </c>
    </row>
    <row r="17781" spans="12:13" ht="18" customHeight="1" x14ac:dyDescent="0.25">
      <c r="L17781" s="516"/>
      <c r="M17781" s="410" t="str">
        <f>IFERROR(IF($A17782=VLOOKUP($A17782,AGOTADOS!$A$3:$H$4997,1,FALSE),"AGOTADO","SI HAY"),"")</f>
        <v/>
      </c>
    </row>
    <row r="17782" spans="12:13" ht="18" customHeight="1" x14ac:dyDescent="0.25">
      <c r="L17782" s="516"/>
      <c r="M17782" s="410" t="str">
        <f>IFERROR(IF($A17783=VLOOKUP($A17783,AGOTADOS!$A$3:$H$4997,1,FALSE),"AGOTADO","SI HAY"),"")</f>
        <v/>
      </c>
    </row>
    <row r="17783" spans="12:13" ht="18" customHeight="1" x14ac:dyDescent="0.25">
      <c r="L17783" s="516"/>
      <c r="M17783" s="410" t="str">
        <f>IFERROR(IF($A17784=VLOOKUP($A17784,AGOTADOS!$A$3:$H$4997,1,FALSE),"AGOTADO","SI HAY"),"")</f>
        <v/>
      </c>
    </row>
    <row r="17784" spans="12:13" ht="18" customHeight="1" x14ac:dyDescent="0.25">
      <c r="L17784" s="516"/>
      <c r="M17784" s="410" t="str">
        <f>IFERROR(IF($A17785=VLOOKUP($A17785,AGOTADOS!$A$3:$H$4997,1,FALSE),"AGOTADO","SI HAY"),"")</f>
        <v/>
      </c>
    </row>
    <row r="17785" spans="12:13" ht="18" customHeight="1" x14ac:dyDescent="0.25">
      <c r="L17785" s="516"/>
      <c r="M17785" s="410" t="str">
        <f>IFERROR(IF($A17786=VLOOKUP($A17786,AGOTADOS!$A$3:$H$4997,1,FALSE),"AGOTADO","SI HAY"),"")</f>
        <v/>
      </c>
    </row>
    <row r="17786" spans="12:13" ht="18" customHeight="1" x14ac:dyDescent="0.25">
      <c r="L17786" s="516"/>
      <c r="M17786" s="410" t="str">
        <f>IFERROR(IF($A17787=VLOOKUP($A17787,AGOTADOS!$A$3:$H$4997,1,FALSE),"AGOTADO","SI HAY"),"")</f>
        <v/>
      </c>
    </row>
    <row r="17787" spans="12:13" ht="18" customHeight="1" x14ac:dyDescent="0.25">
      <c r="L17787" s="516"/>
      <c r="M17787" s="410" t="str">
        <f>IFERROR(IF($A17788=VLOOKUP($A17788,AGOTADOS!$A$3:$H$4997,1,FALSE),"AGOTADO","SI HAY"),"")</f>
        <v/>
      </c>
    </row>
    <row r="17788" spans="12:13" ht="18" customHeight="1" x14ac:dyDescent="0.25">
      <c r="L17788" s="516"/>
      <c r="M17788" s="410" t="str">
        <f>IFERROR(IF($A17789=VLOOKUP($A17789,AGOTADOS!$A$3:$H$4997,1,FALSE),"AGOTADO","SI HAY"),"")</f>
        <v/>
      </c>
    </row>
    <row r="17789" spans="12:13" ht="18" customHeight="1" x14ac:dyDescent="0.25">
      <c r="L17789" s="516"/>
      <c r="M17789" s="410" t="str">
        <f>IFERROR(IF($A17790=VLOOKUP($A17790,AGOTADOS!$A$3:$H$4997,1,FALSE),"AGOTADO","SI HAY"),"")</f>
        <v/>
      </c>
    </row>
    <row r="17790" spans="12:13" ht="18" customHeight="1" x14ac:dyDescent="0.25">
      <c r="L17790" s="516"/>
      <c r="M17790" s="410" t="str">
        <f>IFERROR(IF($A17791=VLOOKUP($A17791,AGOTADOS!$A$3:$H$4997,1,FALSE),"AGOTADO","SI HAY"),"")</f>
        <v/>
      </c>
    </row>
    <row r="17791" spans="12:13" ht="18" customHeight="1" x14ac:dyDescent="0.25">
      <c r="L17791" s="516"/>
      <c r="M17791" s="410" t="str">
        <f>IFERROR(IF($A17792=VLOOKUP($A17792,AGOTADOS!$A$3:$H$4997,1,FALSE),"AGOTADO","SI HAY"),"")</f>
        <v/>
      </c>
    </row>
    <row r="17792" spans="12:13" ht="18" customHeight="1" x14ac:dyDescent="0.25">
      <c r="L17792" s="516"/>
      <c r="M17792" s="410" t="str">
        <f>IFERROR(IF($A17793=VLOOKUP($A17793,AGOTADOS!$A$3:$H$4997,1,FALSE),"AGOTADO","SI HAY"),"")</f>
        <v/>
      </c>
    </row>
    <row r="17793" spans="12:13" ht="18" customHeight="1" x14ac:dyDescent="0.25">
      <c r="L17793" s="516"/>
      <c r="M17793" s="410" t="str">
        <f>IFERROR(IF($A17794=VLOOKUP($A17794,AGOTADOS!$A$3:$H$4997,1,FALSE),"AGOTADO","SI HAY"),"")</f>
        <v/>
      </c>
    </row>
    <row r="17794" spans="12:13" ht="18" customHeight="1" x14ac:dyDescent="0.25">
      <c r="L17794" s="516"/>
      <c r="M17794" s="410" t="str">
        <f>IFERROR(IF($A17795=VLOOKUP($A17795,AGOTADOS!$A$3:$H$4997,1,FALSE),"AGOTADO","SI HAY"),"")</f>
        <v/>
      </c>
    </row>
    <row r="17795" spans="12:13" ht="18" customHeight="1" x14ac:dyDescent="0.25">
      <c r="L17795" s="516"/>
      <c r="M17795" s="410" t="str">
        <f>IFERROR(IF($A17796=VLOOKUP($A17796,AGOTADOS!$A$3:$H$4997,1,FALSE),"AGOTADO","SI HAY"),"")</f>
        <v/>
      </c>
    </row>
    <row r="17796" spans="12:13" ht="18" customHeight="1" x14ac:dyDescent="0.25">
      <c r="L17796" s="516"/>
      <c r="M17796" s="410" t="str">
        <f>IFERROR(IF($A17797=VLOOKUP($A17797,AGOTADOS!$A$3:$H$4997,1,FALSE),"AGOTADO","SI HAY"),"")</f>
        <v/>
      </c>
    </row>
    <row r="17797" spans="12:13" ht="18" customHeight="1" x14ac:dyDescent="0.25">
      <c r="L17797" s="516"/>
      <c r="M17797" s="410" t="str">
        <f>IFERROR(IF($A17798=VLOOKUP($A17798,AGOTADOS!$A$3:$H$4997,1,FALSE),"AGOTADO","SI HAY"),"")</f>
        <v/>
      </c>
    </row>
    <row r="17798" spans="12:13" ht="18" customHeight="1" x14ac:dyDescent="0.25">
      <c r="L17798" s="516"/>
      <c r="M17798" s="410" t="str">
        <f>IFERROR(IF($A17799=VLOOKUP($A17799,AGOTADOS!$A$3:$H$4997,1,FALSE),"AGOTADO","SI HAY"),"")</f>
        <v/>
      </c>
    </row>
    <row r="17799" spans="12:13" ht="18" customHeight="1" x14ac:dyDescent="0.25">
      <c r="L17799" s="516"/>
      <c r="M17799" s="410" t="str">
        <f>IFERROR(IF($A17800=VLOOKUP($A17800,AGOTADOS!$A$3:$H$4997,1,FALSE),"AGOTADO","SI HAY"),"")</f>
        <v/>
      </c>
    </row>
    <row r="17800" spans="12:13" ht="18" customHeight="1" x14ac:dyDescent="0.25">
      <c r="L17800" s="516"/>
      <c r="M17800" s="410" t="str">
        <f>IFERROR(IF($A17801=VLOOKUP($A17801,AGOTADOS!$A$3:$H$4997,1,FALSE),"AGOTADO","SI HAY"),"")</f>
        <v/>
      </c>
    </row>
    <row r="17801" spans="12:13" ht="18" customHeight="1" x14ac:dyDescent="0.25">
      <c r="L17801" s="516"/>
      <c r="M17801" s="410" t="str">
        <f>IFERROR(IF($A17802=VLOOKUP($A17802,AGOTADOS!$A$3:$H$4997,1,FALSE),"AGOTADO","SI HAY"),"")</f>
        <v/>
      </c>
    </row>
    <row r="17802" spans="12:13" ht="18" customHeight="1" x14ac:dyDescent="0.25">
      <c r="L17802" s="516"/>
      <c r="M17802" s="410" t="str">
        <f>IFERROR(IF($A17803=VLOOKUP($A17803,AGOTADOS!$A$3:$H$4997,1,FALSE),"AGOTADO","SI HAY"),"")</f>
        <v/>
      </c>
    </row>
    <row r="17803" spans="12:13" ht="18" customHeight="1" x14ac:dyDescent="0.25">
      <c r="L17803" s="516"/>
      <c r="M17803" s="410" t="str">
        <f>IFERROR(IF($A17804=VLOOKUP($A17804,AGOTADOS!$A$3:$H$4997,1,FALSE),"AGOTADO","SI HAY"),"")</f>
        <v/>
      </c>
    </row>
    <row r="17804" spans="12:13" ht="18" customHeight="1" x14ac:dyDescent="0.25">
      <c r="L17804" s="516"/>
      <c r="M17804" s="410" t="str">
        <f>IFERROR(IF($A17805=VLOOKUP($A17805,AGOTADOS!$A$3:$H$4997,1,FALSE),"AGOTADO","SI HAY"),"")</f>
        <v/>
      </c>
    </row>
    <row r="17805" spans="12:13" ht="18" customHeight="1" x14ac:dyDescent="0.25">
      <c r="L17805" s="516"/>
      <c r="M17805" s="410" t="str">
        <f>IFERROR(IF($A17806=VLOOKUP($A17806,AGOTADOS!$A$3:$H$4997,1,FALSE),"AGOTADO","SI HAY"),"")</f>
        <v/>
      </c>
    </row>
    <row r="17806" spans="12:13" ht="18" customHeight="1" x14ac:dyDescent="0.25">
      <c r="L17806" s="516"/>
      <c r="M17806" s="410" t="str">
        <f>IFERROR(IF($A17807=VLOOKUP($A17807,AGOTADOS!$A$3:$H$4997,1,FALSE),"AGOTADO","SI HAY"),"")</f>
        <v/>
      </c>
    </row>
    <row r="17807" spans="12:13" ht="18" customHeight="1" x14ac:dyDescent="0.25">
      <c r="L17807" s="516"/>
      <c r="M17807" s="410" t="str">
        <f>IFERROR(IF($A17808=VLOOKUP($A17808,AGOTADOS!$A$3:$H$4997,1,FALSE),"AGOTADO","SI HAY"),"")</f>
        <v/>
      </c>
    </row>
    <row r="17808" spans="12:13" ht="18" customHeight="1" x14ac:dyDescent="0.25">
      <c r="L17808" s="516"/>
      <c r="M17808" s="410" t="str">
        <f>IFERROR(IF($A17809=VLOOKUP($A17809,AGOTADOS!$A$3:$H$4997,1,FALSE),"AGOTADO","SI HAY"),"")</f>
        <v/>
      </c>
    </row>
    <row r="17809" spans="12:13" ht="18" customHeight="1" x14ac:dyDescent="0.25">
      <c r="L17809" s="516"/>
      <c r="M17809" s="410" t="str">
        <f>IFERROR(IF($A17810=VLOOKUP($A17810,AGOTADOS!$A$3:$H$4997,1,FALSE),"AGOTADO","SI HAY"),"")</f>
        <v/>
      </c>
    </row>
    <row r="17810" spans="12:13" ht="18" customHeight="1" x14ac:dyDescent="0.25">
      <c r="L17810" s="516"/>
      <c r="M17810" s="410" t="str">
        <f>IFERROR(IF($A17811=VLOOKUP($A17811,AGOTADOS!$A$3:$H$4997,1,FALSE),"AGOTADO","SI HAY"),"")</f>
        <v/>
      </c>
    </row>
    <row r="17811" spans="12:13" ht="18" customHeight="1" x14ac:dyDescent="0.25">
      <c r="L17811" s="516"/>
      <c r="M17811" s="410" t="str">
        <f>IFERROR(IF($A17812=VLOOKUP($A17812,AGOTADOS!$A$3:$H$4997,1,FALSE),"AGOTADO","SI HAY"),"")</f>
        <v/>
      </c>
    </row>
    <row r="17812" spans="12:13" ht="18" customHeight="1" x14ac:dyDescent="0.25">
      <c r="L17812" s="516"/>
      <c r="M17812" s="410" t="str">
        <f>IFERROR(IF($A17813=VLOOKUP($A17813,AGOTADOS!$A$3:$H$4997,1,FALSE),"AGOTADO","SI HAY"),"")</f>
        <v/>
      </c>
    </row>
    <row r="17813" spans="12:13" ht="18" customHeight="1" x14ac:dyDescent="0.25">
      <c r="L17813" s="516"/>
      <c r="M17813" s="410" t="str">
        <f>IFERROR(IF($A17814=VLOOKUP($A17814,AGOTADOS!$A$3:$H$4997,1,FALSE),"AGOTADO","SI HAY"),"")</f>
        <v/>
      </c>
    </row>
    <row r="17814" spans="12:13" ht="18" customHeight="1" x14ac:dyDescent="0.25">
      <c r="L17814" s="516"/>
      <c r="M17814" s="410" t="str">
        <f>IFERROR(IF($A17815=VLOOKUP($A17815,AGOTADOS!$A$3:$H$4997,1,FALSE),"AGOTADO","SI HAY"),"")</f>
        <v/>
      </c>
    </row>
    <row r="17815" spans="12:13" ht="18" customHeight="1" x14ac:dyDescent="0.25">
      <c r="L17815" s="516"/>
      <c r="M17815" s="410" t="str">
        <f>IFERROR(IF($A17816=VLOOKUP($A17816,AGOTADOS!$A$3:$H$4997,1,FALSE),"AGOTADO","SI HAY"),"")</f>
        <v/>
      </c>
    </row>
    <row r="17816" spans="12:13" ht="18" customHeight="1" x14ac:dyDescent="0.25">
      <c r="L17816" s="516"/>
      <c r="M17816" s="410" t="str">
        <f>IFERROR(IF($A17817=VLOOKUP($A17817,AGOTADOS!$A$3:$H$4997,1,FALSE),"AGOTADO","SI HAY"),"")</f>
        <v/>
      </c>
    </row>
    <row r="17817" spans="12:13" ht="18" customHeight="1" x14ac:dyDescent="0.25">
      <c r="L17817" s="516"/>
      <c r="M17817" s="410" t="str">
        <f>IFERROR(IF($A17818=VLOOKUP($A17818,AGOTADOS!$A$3:$H$4997,1,FALSE),"AGOTADO","SI HAY"),"")</f>
        <v/>
      </c>
    </row>
    <row r="17818" spans="12:13" ht="18" customHeight="1" x14ac:dyDescent="0.25">
      <c r="L17818" s="516"/>
      <c r="M17818" s="410" t="str">
        <f>IFERROR(IF($A17819=VLOOKUP($A17819,AGOTADOS!$A$3:$H$4997,1,FALSE),"AGOTADO","SI HAY"),"")</f>
        <v/>
      </c>
    </row>
    <row r="17819" spans="12:13" ht="18" customHeight="1" x14ac:dyDescent="0.25">
      <c r="L17819" s="516"/>
      <c r="M17819" s="410" t="str">
        <f>IFERROR(IF($A17820=VLOOKUP($A17820,AGOTADOS!$A$3:$H$4997,1,FALSE),"AGOTADO","SI HAY"),"")</f>
        <v/>
      </c>
    </row>
    <row r="17820" spans="12:13" ht="18" customHeight="1" x14ac:dyDescent="0.25">
      <c r="L17820" s="516"/>
      <c r="M17820" s="410" t="str">
        <f>IFERROR(IF($A17821=VLOOKUP($A17821,AGOTADOS!$A$3:$H$4997,1,FALSE),"AGOTADO","SI HAY"),"")</f>
        <v/>
      </c>
    </row>
    <row r="17821" spans="12:13" ht="18" customHeight="1" x14ac:dyDescent="0.25">
      <c r="L17821" s="516"/>
      <c r="M17821" s="410" t="str">
        <f>IFERROR(IF($A17822=VLOOKUP($A17822,AGOTADOS!$A$3:$H$4997,1,FALSE),"AGOTADO","SI HAY"),"")</f>
        <v/>
      </c>
    </row>
    <row r="17822" spans="12:13" ht="18" customHeight="1" x14ac:dyDescent="0.25">
      <c r="L17822" s="516"/>
      <c r="M17822" s="410" t="str">
        <f>IFERROR(IF($A17823=VLOOKUP($A17823,AGOTADOS!$A$3:$H$4997,1,FALSE),"AGOTADO","SI HAY"),"")</f>
        <v/>
      </c>
    </row>
    <row r="17823" spans="12:13" ht="18" customHeight="1" x14ac:dyDescent="0.25">
      <c r="L17823" s="516"/>
      <c r="M17823" s="410" t="str">
        <f>IFERROR(IF($A17824=VLOOKUP($A17824,AGOTADOS!$A$3:$H$4997,1,FALSE),"AGOTADO","SI HAY"),"")</f>
        <v/>
      </c>
    </row>
    <row r="17824" spans="12:13" ht="18" customHeight="1" x14ac:dyDescent="0.25">
      <c r="L17824" s="516"/>
      <c r="M17824" s="410" t="str">
        <f>IFERROR(IF($A17825=VLOOKUP($A17825,AGOTADOS!$A$3:$H$4997,1,FALSE),"AGOTADO","SI HAY"),"")</f>
        <v/>
      </c>
    </row>
    <row r="17825" spans="12:13" ht="18" customHeight="1" x14ac:dyDescent="0.25">
      <c r="L17825" s="516"/>
      <c r="M17825" s="410" t="str">
        <f>IFERROR(IF($A17826=VLOOKUP($A17826,AGOTADOS!$A$3:$H$4997,1,FALSE),"AGOTADO","SI HAY"),"")</f>
        <v/>
      </c>
    </row>
    <row r="17826" spans="12:13" ht="18" customHeight="1" x14ac:dyDescent="0.25">
      <c r="L17826" s="516"/>
      <c r="M17826" s="410" t="str">
        <f>IFERROR(IF($A17827=VLOOKUP($A17827,AGOTADOS!$A$3:$H$4997,1,FALSE),"AGOTADO","SI HAY"),"")</f>
        <v/>
      </c>
    </row>
    <row r="17827" spans="12:13" ht="18" customHeight="1" x14ac:dyDescent="0.25">
      <c r="L17827" s="516"/>
      <c r="M17827" s="410" t="str">
        <f>IFERROR(IF($A17828=VLOOKUP($A17828,AGOTADOS!$A$3:$H$4997,1,FALSE),"AGOTADO","SI HAY"),"")</f>
        <v/>
      </c>
    </row>
    <row r="17828" spans="12:13" ht="18" customHeight="1" x14ac:dyDescent="0.25">
      <c r="L17828" s="516"/>
      <c r="M17828" s="410" t="str">
        <f>IFERROR(IF($A17829=VLOOKUP($A17829,AGOTADOS!$A$3:$H$4997,1,FALSE),"AGOTADO","SI HAY"),"")</f>
        <v/>
      </c>
    </row>
    <row r="17829" spans="12:13" ht="18" customHeight="1" x14ac:dyDescent="0.25">
      <c r="L17829" s="516"/>
      <c r="M17829" s="410" t="str">
        <f>IFERROR(IF($A17830=VLOOKUP($A17830,AGOTADOS!$A$3:$H$4997,1,FALSE),"AGOTADO","SI HAY"),"")</f>
        <v/>
      </c>
    </row>
    <row r="17830" spans="12:13" ht="18" customHeight="1" x14ac:dyDescent="0.25">
      <c r="L17830" s="516"/>
      <c r="M17830" s="410" t="str">
        <f>IFERROR(IF($A17831=VLOOKUP($A17831,AGOTADOS!$A$3:$H$4997,1,FALSE),"AGOTADO","SI HAY"),"")</f>
        <v/>
      </c>
    </row>
    <row r="17831" spans="12:13" ht="18" customHeight="1" x14ac:dyDescent="0.25">
      <c r="L17831" s="516"/>
      <c r="M17831" s="410" t="str">
        <f>IFERROR(IF($A17832=VLOOKUP($A17832,AGOTADOS!$A$3:$H$4997,1,FALSE),"AGOTADO","SI HAY"),"")</f>
        <v/>
      </c>
    </row>
    <row r="17832" spans="12:13" ht="18" customHeight="1" x14ac:dyDescent="0.25">
      <c r="L17832" s="516"/>
      <c r="M17832" s="410" t="str">
        <f>IFERROR(IF($A17833=VLOOKUP($A17833,AGOTADOS!$A$3:$H$4997,1,FALSE),"AGOTADO","SI HAY"),"")</f>
        <v/>
      </c>
    </row>
    <row r="17833" spans="12:13" ht="18" customHeight="1" x14ac:dyDescent="0.25">
      <c r="L17833" s="516"/>
      <c r="M17833" s="410" t="str">
        <f>IFERROR(IF($A17834=VLOOKUP($A17834,AGOTADOS!$A$3:$H$4997,1,FALSE),"AGOTADO","SI HAY"),"")</f>
        <v/>
      </c>
    </row>
    <row r="17834" spans="12:13" ht="18" customHeight="1" x14ac:dyDescent="0.25">
      <c r="L17834" s="516"/>
      <c r="M17834" s="410" t="str">
        <f>IFERROR(IF($A17835=VLOOKUP($A17835,AGOTADOS!$A$3:$H$4997,1,FALSE),"AGOTADO","SI HAY"),"")</f>
        <v/>
      </c>
    </row>
    <row r="17835" spans="12:13" ht="18" customHeight="1" x14ac:dyDescent="0.25">
      <c r="L17835" s="516"/>
      <c r="M17835" s="410" t="str">
        <f>IFERROR(IF($A17836=VLOOKUP($A17836,AGOTADOS!$A$3:$H$4997,1,FALSE),"AGOTADO","SI HAY"),"")</f>
        <v/>
      </c>
    </row>
    <row r="17836" spans="12:13" ht="18" customHeight="1" x14ac:dyDescent="0.25">
      <c r="L17836" s="516"/>
      <c r="M17836" s="410" t="str">
        <f>IFERROR(IF($A17837=VLOOKUP($A17837,AGOTADOS!$A$3:$H$4997,1,FALSE),"AGOTADO","SI HAY"),"")</f>
        <v/>
      </c>
    </row>
    <row r="17837" spans="12:13" ht="18" customHeight="1" x14ac:dyDescent="0.25">
      <c r="L17837" s="516"/>
      <c r="M17837" s="410" t="str">
        <f>IFERROR(IF($A17838=VLOOKUP($A17838,AGOTADOS!$A$3:$H$4997,1,FALSE),"AGOTADO","SI HAY"),"")</f>
        <v/>
      </c>
    </row>
    <row r="17838" spans="12:13" ht="18" customHeight="1" x14ac:dyDescent="0.25">
      <c r="L17838" s="516"/>
      <c r="M17838" s="410" t="str">
        <f>IFERROR(IF($A17839=VLOOKUP($A17839,AGOTADOS!$A$3:$H$4997,1,FALSE),"AGOTADO","SI HAY"),"")</f>
        <v/>
      </c>
    </row>
    <row r="17839" spans="12:13" ht="18" customHeight="1" x14ac:dyDescent="0.25">
      <c r="L17839" s="516"/>
      <c r="M17839" s="410" t="str">
        <f>IFERROR(IF($A17840=VLOOKUP($A17840,AGOTADOS!$A$3:$H$4997,1,FALSE),"AGOTADO","SI HAY"),"")</f>
        <v/>
      </c>
    </row>
    <row r="17840" spans="12:13" ht="18" customHeight="1" x14ac:dyDescent="0.25">
      <c r="L17840" s="516"/>
      <c r="M17840" s="410" t="str">
        <f>IFERROR(IF($A17841=VLOOKUP($A17841,AGOTADOS!$A$3:$H$4997,1,FALSE),"AGOTADO","SI HAY"),"")</f>
        <v/>
      </c>
    </row>
    <row r="17841" spans="12:13" ht="18" customHeight="1" x14ac:dyDescent="0.25">
      <c r="L17841" s="516"/>
      <c r="M17841" s="410" t="str">
        <f>IFERROR(IF($A17842=VLOOKUP($A17842,AGOTADOS!$A$3:$H$4997,1,FALSE),"AGOTADO","SI HAY"),"")</f>
        <v/>
      </c>
    </row>
    <row r="17842" spans="12:13" ht="18" customHeight="1" x14ac:dyDescent="0.25">
      <c r="L17842" s="516"/>
      <c r="M17842" s="410" t="str">
        <f>IFERROR(IF($A17843=VLOOKUP($A17843,AGOTADOS!$A$3:$H$4997,1,FALSE),"AGOTADO","SI HAY"),"")</f>
        <v/>
      </c>
    </row>
    <row r="17843" spans="12:13" ht="18" customHeight="1" x14ac:dyDescent="0.25">
      <c r="L17843" s="516"/>
      <c r="M17843" s="410" t="str">
        <f>IFERROR(IF($A17844=VLOOKUP($A17844,AGOTADOS!$A$3:$H$4997,1,FALSE),"AGOTADO","SI HAY"),"")</f>
        <v/>
      </c>
    </row>
    <row r="17844" spans="12:13" ht="18" customHeight="1" x14ac:dyDescent="0.25">
      <c r="L17844" s="516"/>
      <c r="M17844" s="410" t="str">
        <f>IFERROR(IF($A17845=VLOOKUP($A17845,AGOTADOS!$A$3:$H$4997,1,FALSE),"AGOTADO","SI HAY"),"")</f>
        <v/>
      </c>
    </row>
    <row r="17845" spans="12:13" ht="18" customHeight="1" x14ac:dyDescent="0.25">
      <c r="L17845" s="516"/>
      <c r="M17845" s="410" t="str">
        <f>IFERROR(IF($A17846=VLOOKUP($A17846,AGOTADOS!$A$3:$H$4997,1,FALSE),"AGOTADO","SI HAY"),"")</f>
        <v/>
      </c>
    </row>
    <row r="17846" spans="12:13" ht="18" customHeight="1" x14ac:dyDescent="0.25">
      <c r="L17846" s="516"/>
      <c r="M17846" s="410" t="str">
        <f>IFERROR(IF($A17847=VLOOKUP($A17847,AGOTADOS!$A$3:$H$4997,1,FALSE),"AGOTADO","SI HAY"),"")</f>
        <v/>
      </c>
    </row>
    <row r="17847" spans="12:13" ht="18" customHeight="1" x14ac:dyDescent="0.25">
      <c r="L17847" s="516"/>
      <c r="M17847" s="410" t="str">
        <f>IFERROR(IF($A17848=VLOOKUP($A17848,AGOTADOS!$A$3:$H$4997,1,FALSE),"AGOTADO","SI HAY"),"")</f>
        <v/>
      </c>
    </row>
    <row r="17848" spans="12:13" ht="18" customHeight="1" x14ac:dyDescent="0.25">
      <c r="L17848" s="516"/>
      <c r="M17848" s="410" t="str">
        <f>IFERROR(IF($A17849=VLOOKUP($A17849,AGOTADOS!$A$3:$H$4997,1,FALSE),"AGOTADO","SI HAY"),"")</f>
        <v/>
      </c>
    </row>
    <row r="17849" spans="12:13" ht="18" customHeight="1" x14ac:dyDescent="0.25">
      <c r="L17849" s="516"/>
      <c r="M17849" s="410" t="str">
        <f>IFERROR(IF($A17850=VLOOKUP($A17850,AGOTADOS!$A$3:$H$4997,1,FALSE),"AGOTADO","SI HAY"),"")</f>
        <v/>
      </c>
    </row>
    <row r="17850" spans="12:13" ht="18" customHeight="1" x14ac:dyDescent="0.25">
      <c r="L17850" s="516"/>
      <c r="M17850" s="410" t="str">
        <f>IFERROR(IF($A17851=VLOOKUP($A17851,AGOTADOS!$A$3:$H$4997,1,FALSE),"AGOTADO","SI HAY"),"")</f>
        <v/>
      </c>
    </row>
    <row r="17851" spans="12:13" ht="18" customHeight="1" x14ac:dyDescent="0.25">
      <c r="L17851" s="516"/>
      <c r="M17851" s="410" t="str">
        <f>IFERROR(IF($A17852=VLOOKUP($A17852,AGOTADOS!$A$3:$H$4997,1,FALSE),"AGOTADO","SI HAY"),"")</f>
        <v/>
      </c>
    </row>
    <row r="17852" spans="12:13" ht="18" customHeight="1" x14ac:dyDescent="0.25">
      <c r="L17852" s="516"/>
      <c r="M17852" s="410" t="str">
        <f>IFERROR(IF($A17853=VLOOKUP($A17853,AGOTADOS!$A$3:$H$4997,1,FALSE),"AGOTADO","SI HAY"),"")</f>
        <v/>
      </c>
    </row>
    <row r="17853" spans="12:13" ht="18" customHeight="1" x14ac:dyDescent="0.25">
      <c r="L17853" s="516"/>
      <c r="M17853" s="410" t="str">
        <f>IFERROR(IF($A17854=VLOOKUP($A17854,AGOTADOS!$A$3:$H$4997,1,FALSE),"AGOTADO","SI HAY"),"")</f>
        <v/>
      </c>
    </row>
    <row r="17854" spans="12:13" ht="18" customHeight="1" x14ac:dyDescent="0.25">
      <c r="L17854" s="516"/>
      <c r="M17854" s="410" t="str">
        <f>IFERROR(IF($A17855=VLOOKUP($A17855,AGOTADOS!$A$3:$H$4997,1,FALSE),"AGOTADO","SI HAY"),"")</f>
        <v/>
      </c>
    </row>
    <row r="17855" spans="12:13" ht="18" customHeight="1" x14ac:dyDescent="0.25">
      <c r="L17855" s="516"/>
      <c r="M17855" s="410" t="str">
        <f>IFERROR(IF($A17856=VLOOKUP($A17856,AGOTADOS!$A$3:$H$4997,1,FALSE),"AGOTADO","SI HAY"),"")</f>
        <v/>
      </c>
    </row>
    <row r="17856" spans="12:13" ht="18" customHeight="1" x14ac:dyDescent="0.25">
      <c r="L17856" s="516"/>
      <c r="M17856" s="410" t="str">
        <f>IFERROR(IF($A17857=VLOOKUP($A17857,AGOTADOS!$A$3:$H$4997,1,FALSE),"AGOTADO","SI HAY"),"")</f>
        <v/>
      </c>
    </row>
    <row r="17857" spans="12:13" ht="18" customHeight="1" x14ac:dyDescent="0.25">
      <c r="L17857" s="516"/>
      <c r="M17857" s="410" t="str">
        <f>IFERROR(IF($A17858=VLOOKUP($A17858,AGOTADOS!$A$3:$H$4997,1,FALSE),"AGOTADO","SI HAY"),"")</f>
        <v/>
      </c>
    </row>
    <row r="17858" spans="12:13" ht="18" customHeight="1" x14ac:dyDescent="0.25">
      <c r="L17858" s="516"/>
      <c r="M17858" s="410" t="str">
        <f>IFERROR(IF($A17859=VLOOKUP($A17859,AGOTADOS!$A$3:$H$4997,1,FALSE),"AGOTADO","SI HAY"),"")</f>
        <v/>
      </c>
    </row>
    <row r="17859" spans="12:13" ht="18" customHeight="1" x14ac:dyDescent="0.25">
      <c r="L17859" s="516"/>
      <c r="M17859" s="410" t="str">
        <f>IFERROR(IF($A17860=VLOOKUP($A17860,AGOTADOS!$A$3:$H$4997,1,FALSE),"AGOTADO","SI HAY"),"")</f>
        <v/>
      </c>
    </row>
    <row r="17860" spans="12:13" ht="18" customHeight="1" x14ac:dyDescent="0.25">
      <c r="L17860" s="516"/>
      <c r="M17860" s="410" t="str">
        <f>IFERROR(IF($A17861=VLOOKUP($A17861,AGOTADOS!$A$3:$H$4997,1,FALSE),"AGOTADO","SI HAY"),"")</f>
        <v/>
      </c>
    </row>
    <row r="17861" spans="12:13" ht="18" customHeight="1" x14ac:dyDescent="0.25">
      <c r="L17861" s="516"/>
      <c r="M17861" s="410" t="str">
        <f>IFERROR(IF($A17862=VLOOKUP($A17862,AGOTADOS!$A$3:$H$4997,1,FALSE),"AGOTADO","SI HAY"),"")</f>
        <v/>
      </c>
    </row>
    <row r="17862" spans="12:13" ht="18" customHeight="1" x14ac:dyDescent="0.25">
      <c r="L17862" s="516"/>
      <c r="M17862" s="410" t="str">
        <f>IFERROR(IF($A17863=VLOOKUP($A17863,AGOTADOS!$A$3:$H$4997,1,FALSE),"AGOTADO","SI HAY"),"")</f>
        <v/>
      </c>
    </row>
    <row r="17863" spans="12:13" ht="18" customHeight="1" x14ac:dyDescent="0.25">
      <c r="L17863" s="516"/>
      <c r="M17863" s="410" t="str">
        <f>IFERROR(IF($A17864=VLOOKUP($A17864,AGOTADOS!$A$3:$H$4997,1,FALSE),"AGOTADO","SI HAY"),"")</f>
        <v/>
      </c>
    </row>
    <row r="17864" spans="12:13" ht="18" customHeight="1" x14ac:dyDescent="0.25">
      <c r="L17864" s="516"/>
      <c r="M17864" s="410" t="str">
        <f>IFERROR(IF($A17865=VLOOKUP($A17865,AGOTADOS!$A$3:$H$4997,1,FALSE),"AGOTADO","SI HAY"),"")</f>
        <v/>
      </c>
    </row>
    <row r="17865" spans="12:13" ht="18" customHeight="1" x14ac:dyDescent="0.25">
      <c r="L17865" s="516"/>
      <c r="M17865" s="410" t="str">
        <f>IFERROR(IF($A17866=VLOOKUP($A17866,AGOTADOS!$A$3:$H$4997,1,FALSE),"AGOTADO","SI HAY"),"")</f>
        <v/>
      </c>
    </row>
    <row r="17866" spans="12:13" ht="18" customHeight="1" x14ac:dyDescent="0.25">
      <c r="L17866" s="516"/>
      <c r="M17866" s="410" t="str">
        <f>IFERROR(IF($A17867=VLOOKUP($A17867,AGOTADOS!$A$3:$H$4997,1,FALSE),"AGOTADO","SI HAY"),"")</f>
        <v/>
      </c>
    </row>
    <row r="17867" spans="12:13" ht="18" customHeight="1" x14ac:dyDescent="0.25">
      <c r="L17867" s="516"/>
      <c r="M17867" s="410" t="str">
        <f>IFERROR(IF($A17868=VLOOKUP($A17868,AGOTADOS!$A$3:$H$4997,1,FALSE),"AGOTADO","SI HAY"),"")</f>
        <v/>
      </c>
    </row>
    <row r="17868" spans="12:13" ht="18" customHeight="1" x14ac:dyDescent="0.25">
      <c r="L17868" s="516"/>
      <c r="M17868" s="410" t="str">
        <f>IFERROR(IF($A17869=VLOOKUP($A17869,AGOTADOS!$A$3:$H$4997,1,FALSE),"AGOTADO","SI HAY"),"")</f>
        <v/>
      </c>
    </row>
    <row r="17869" spans="12:13" ht="18" customHeight="1" x14ac:dyDescent="0.25">
      <c r="L17869" s="516"/>
      <c r="M17869" s="410" t="str">
        <f>IFERROR(IF($A17870=VLOOKUP($A17870,AGOTADOS!$A$3:$H$4997,1,FALSE),"AGOTADO","SI HAY"),"")</f>
        <v/>
      </c>
    </row>
    <row r="17870" spans="12:13" ht="18" customHeight="1" x14ac:dyDescent="0.25">
      <c r="L17870" s="516"/>
      <c r="M17870" s="410" t="str">
        <f>IFERROR(IF($A17871=VLOOKUP($A17871,AGOTADOS!$A$3:$H$4997,1,FALSE),"AGOTADO","SI HAY"),"")</f>
        <v/>
      </c>
    </row>
    <row r="17871" spans="12:13" ht="18" customHeight="1" x14ac:dyDescent="0.25">
      <c r="L17871" s="516"/>
      <c r="M17871" s="410" t="str">
        <f>IFERROR(IF($A17872=VLOOKUP($A17872,AGOTADOS!$A$3:$H$4997,1,FALSE),"AGOTADO","SI HAY"),"")</f>
        <v/>
      </c>
    </row>
    <row r="17872" spans="12:13" ht="18" customHeight="1" x14ac:dyDescent="0.25">
      <c r="L17872" s="516"/>
      <c r="M17872" s="410" t="str">
        <f>IFERROR(IF($A17873=VLOOKUP($A17873,AGOTADOS!$A$3:$H$4997,1,FALSE),"AGOTADO","SI HAY"),"")</f>
        <v/>
      </c>
    </row>
    <row r="17873" spans="12:13" ht="18" customHeight="1" x14ac:dyDescent="0.25">
      <c r="L17873" s="516"/>
      <c r="M17873" s="410" t="str">
        <f>IFERROR(IF($A17874=VLOOKUP($A17874,AGOTADOS!$A$3:$H$4997,1,FALSE),"AGOTADO","SI HAY"),"")</f>
        <v/>
      </c>
    </row>
    <row r="17874" spans="12:13" ht="18" customHeight="1" x14ac:dyDescent="0.25">
      <c r="L17874" s="516"/>
      <c r="M17874" s="410" t="str">
        <f>IFERROR(IF($A17875=VLOOKUP($A17875,AGOTADOS!$A$3:$H$4997,1,FALSE),"AGOTADO","SI HAY"),"")</f>
        <v/>
      </c>
    </row>
    <row r="17875" spans="12:13" ht="18" customHeight="1" x14ac:dyDescent="0.25">
      <c r="L17875" s="516"/>
      <c r="M17875" s="410" t="str">
        <f>IFERROR(IF($A17876=VLOOKUP($A17876,AGOTADOS!$A$3:$H$4997,1,FALSE),"AGOTADO","SI HAY"),"")</f>
        <v/>
      </c>
    </row>
    <row r="17876" spans="12:13" ht="18" customHeight="1" x14ac:dyDescent="0.25">
      <c r="L17876" s="516"/>
      <c r="M17876" s="410" t="str">
        <f>IFERROR(IF($A17877=VLOOKUP($A17877,AGOTADOS!$A$3:$H$4997,1,FALSE),"AGOTADO","SI HAY"),"")</f>
        <v/>
      </c>
    </row>
    <row r="17877" spans="12:13" ht="18" customHeight="1" x14ac:dyDescent="0.25">
      <c r="L17877" s="516"/>
      <c r="M17877" s="410" t="str">
        <f>IFERROR(IF($A17878=VLOOKUP($A17878,AGOTADOS!$A$3:$H$4997,1,FALSE),"AGOTADO","SI HAY"),"")</f>
        <v/>
      </c>
    </row>
    <row r="17878" spans="12:13" ht="18" customHeight="1" x14ac:dyDescent="0.25">
      <c r="L17878" s="516"/>
      <c r="M17878" s="410" t="str">
        <f>IFERROR(IF($A17879=VLOOKUP($A17879,AGOTADOS!$A$3:$H$4997,1,FALSE),"AGOTADO","SI HAY"),"")</f>
        <v/>
      </c>
    </row>
    <row r="17879" spans="12:13" ht="18" customHeight="1" x14ac:dyDescent="0.25">
      <c r="L17879" s="516"/>
      <c r="M17879" s="410" t="str">
        <f>IFERROR(IF($A17880=VLOOKUP($A17880,AGOTADOS!$A$3:$H$4997,1,FALSE),"AGOTADO","SI HAY"),"")</f>
        <v/>
      </c>
    </row>
    <row r="17880" spans="12:13" ht="18" customHeight="1" x14ac:dyDescent="0.25">
      <c r="L17880" s="516"/>
      <c r="M17880" s="410" t="str">
        <f>IFERROR(IF($A17881=VLOOKUP($A17881,AGOTADOS!$A$3:$H$4997,1,FALSE),"AGOTADO","SI HAY"),"")</f>
        <v/>
      </c>
    </row>
    <row r="17881" spans="12:13" ht="18" customHeight="1" x14ac:dyDescent="0.25">
      <c r="L17881" s="516"/>
      <c r="M17881" s="410" t="str">
        <f>IFERROR(IF($A17882=VLOOKUP($A17882,AGOTADOS!$A$3:$H$4997,1,FALSE),"AGOTADO","SI HAY"),"")</f>
        <v/>
      </c>
    </row>
    <row r="17882" spans="12:13" ht="18" customHeight="1" x14ac:dyDescent="0.25">
      <c r="L17882" s="516"/>
      <c r="M17882" s="410" t="str">
        <f>IFERROR(IF($A17883=VLOOKUP($A17883,AGOTADOS!$A$3:$H$4997,1,FALSE),"AGOTADO","SI HAY"),"")</f>
        <v/>
      </c>
    </row>
    <row r="17883" spans="12:13" ht="18" customHeight="1" x14ac:dyDescent="0.25">
      <c r="L17883" s="516"/>
      <c r="M17883" s="410" t="str">
        <f>IFERROR(IF($A17884=VLOOKUP($A17884,AGOTADOS!$A$3:$H$4997,1,FALSE),"AGOTADO","SI HAY"),"")</f>
        <v/>
      </c>
    </row>
    <row r="17884" spans="12:13" ht="18" customHeight="1" x14ac:dyDescent="0.25">
      <c r="L17884" s="516"/>
      <c r="M17884" s="410" t="str">
        <f>IFERROR(IF($A17885=VLOOKUP($A17885,AGOTADOS!$A$3:$H$4997,1,FALSE),"AGOTADO","SI HAY"),"")</f>
        <v/>
      </c>
    </row>
    <row r="17885" spans="12:13" ht="18" customHeight="1" x14ac:dyDescent="0.25">
      <c r="L17885" s="516"/>
      <c r="M17885" s="410" t="str">
        <f>IFERROR(IF($A17886=VLOOKUP($A17886,AGOTADOS!$A$3:$H$4997,1,FALSE),"AGOTADO","SI HAY"),"")</f>
        <v/>
      </c>
    </row>
    <row r="17886" spans="12:13" ht="18" customHeight="1" x14ac:dyDescent="0.25">
      <c r="L17886" s="516"/>
      <c r="M17886" s="410" t="str">
        <f>IFERROR(IF($A17887=VLOOKUP($A17887,AGOTADOS!$A$3:$H$4997,1,FALSE),"AGOTADO","SI HAY"),"")</f>
        <v/>
      </c>
    </row>
    <row r="17887" spans="12:13" ht="18" customHeight="1" x14ac:dyDescent="0.25">
      <c r="L17887" s="516"/>
      <c r="M17887" s="410" t="str">
        <f>IFERROR(IF($A17888=VLOOKUP($A17888,AGOTADOS!$A$3:$H$4997,1,FALSE),"AGOTADO","SI HAY"),"")</f>
        <v/>
      </c>
    </row>
    <row r="17888" spans="12:13" ht="18" customHeight="1" x14ac:dyDescent="0.25">
      <c r="L17888" s="516"/>
      <c r="M17888" s="410" t="str">
        <f>IFERROR(IF($A17889=VLOOKUP($A17889,AGOTADOS!$A$3:$H$4997,1,FALSE),"AGOTADO","SI HAY"),"")</f>
        <v/>
      </c>
    </row>
    <row r="17889" spans="12:13" ht="18" customHeight="1" x14ac:dyDescent="0.25">
      <c r="L17889" s="516"/>
      <c r="M17889" s="410" t="str">
        <f>IFERROR(IF($A17890=VLOOKUP($A17890,AGOTADOS!$A$3:$H$4997,1,FALSE),"AGOTADO","SI HAY"),"")</f>
        <v/>
      </c>
    </row>
    <row r="17890" spans="12:13" ht="18" customHeight="1" x14ac:dyDescent="0.25">
      <c r="L17890" s="516"/>
      <c r="M17890" s="410" t="str">
        <f>IFERROR(IF($A17891=VLOOKUP($A17891,AGOTADOS!$A$3:$H$4997,1,FALSE),"AGOTADO","SI HAY"),"")</f>
        <v/>
      </c>
    </row>
    <row r="17891" spans="12:13" ht="18" customHeight="1" x14ac:dyDescent="0.25">
      <c r="L17891" s="516"/>
      <c r="M17891" s="410" t="str">
        <f>IFERROR(IF($A17892=VLOOKUP($A17892,AGOTADOS!$A$3:$H$4997,1,FALSE),"AGOTADO","SI HAY"),"")</f>
        <v/>
      </c>
    </row>
    <row r="17892" spans="12:13" ht="18" customHeight="1" x14ac:dyDescent="0.25">
      <c r="L17892" s="516"/>
      <c r="M17892" s="410" t="str">
        <f>IFERROR(IF($A17893=VLOOKUP($A17893,AGOTADOS!$A$3:$H$4997,1,FALSE),"AGOTADO","SI HAY"),"")</f>
        <v/>
      </c>
    </row>
    <row r="17893" spans="12:13" ht="18" customHeight="1" x14ac:dyDescent="0.25">
      <c r="L17893" s="516"/>
      <c r="M17893" s="410" t="str">
        <f>IFERROR(IF($A17894=VLOOKUP($A17894,AGOTADOS!$A$3:$H$4997,1,FALSE),"AGOTADO","SI HAY"),"")</f>
        <v/>
      </c>
    </row>
    <row r="17894" spans="12:13" ht="18" customHeight="1" x14ac:dyDescent="0.25">
      <c r="L17894" s="516"/>
      <c r="M17894" s="410" t="str">
        <f>IFERROR(IF($A17895=VLOOKUP($A17895,AGOTADOS!$A$3:$H$4997,1,FALSE),"AGOTADO","SI HAY"),"")</f>
        <v/>
      </c>
    </row>
    <row r="17895" spans="12:13" ht="18" customHeight="1" x14ac:dyDescent="0.25">
      <c r="L17895" s="516"/>
      <c r="M17895" s="410" t="str">
        <f>IFERROR(IF($A17896=VLOOKUP($A17896,AGOTADOS!$A$3:$H$4997,1,FALSE),"AGOTADO","SI HAY"),"")</f>
        <v/>
      </c>
    </row>
    <row r="17896" spans="12:13" ht="18" customHeight="1" x14ac:dyDescent="0.25">
      <c r="L17896" s="516"/>
      <c r="M17896" s="410" t="str">
        <f>IFERROR(IF($A17897=VLOOKUP($A17897,AGOTADOS!$A$3:$H$4997,1,FALSE),"AGOTADO","SI HAY"),"")</f>
        <v/>
      </c>
    </row>
    <row r="17897" spans="12:13" ht="18" customHeight="1" x14ac:dyDescent="0.25">
      <c r="L17897" s="516"/>
      <c r="M17897" s="410" t="str">
        <f>IFERROR(IF($A17898=VLOOKUP($A17898,AGOTADOS!$A$3:$H$4997,1,FALSE),"AGOTADO","SI HAY"),"")</f>
        <v/>
      </c>
    </row>
    <row r="17898" spans="12:13" ht="18" customHeight="1" x14ac:dyDescent="0.25">
      <c r="L17898" s="516"/>
      <c r="M17898" s="410" t="str">
        <f>IFERROR(IF($A17899=VLOOKUP($A17899,AGOTADOS!$A$3:$H$4997,1,FALSE),"AGOTADO","SI HAY"),"")</f>
        <v/>
      </c>
    </row>
    <row r="17899" spans="12:13" ht="18" customHeight="1" x14ac:dyDescent="0.25">
      <c r="L17899" s="516"/>
      <c r="M17899" s="410" t="str">
        <f>IFERROR(IF($A17900=VLOOKUP($A17900,AGOTADOS!$A$3:$H$4997,1,FALSE),"AGOTADO","SI HAY"),"")</f>
        <v/>
      </c>
    </row>
    <row r="17900" spans="12:13" ht="18" customHeight="1" x14ac:dyDescent="0.25">
      <c r="L17900" s="516"/>
      <c r="M17900" s="410" t="str">
        <f>IFERROR(IF($A17901=VLOOKUP($A17901,AGOTADOS!$A$3:$H$4997,1,FALSE),"AGOTADO","SI HAY"),"")</f>
        <v/>
      </c>
    </row>
    <row r="17901" spans="12:13" ht="18" customHeight="1" x14ac:dyDescent="0.25">
      <c r="L17901" s="516"/>
      <c r="M17901" s="410" t="str">
        <f>IFERROR(IF($A17902=VLOOKUP($A17902,AGOTADOS!$A$3:$H$4997,1,FALSE),"AGOTADO","SI HAY"),"")</f>
        <v/>
      </c>
    </row>
    <row r="17902" spans="12:13" ht="18" customHeight="1" x14ac:dyDescent="0.25">
      <c r="L17902" s="516"/>
      <c r="M17902" s="410" t="str">
        <f>IFERROR(IF($A17903=VLOOKUP($A17903,AGOTADOS!$A$3:$H$4997,1,FALSE),"AGOTADO","SI HAY"),"")</f>
        <v/>
      </c>
    </row>
    <row r="17903" spans="12:13" ht="18" customHeight="1" x14ac:dyDescent="0.25">
      <c r="L17903" s="516"/>
      <c r="M17903" s="410" t="str">
        <f>IFERROR(IF($A17904=VLOOKUP($A17904,AGOTADOS!$A$3:$H$4997,1,FALSE),"AGOTADO","SI HAY"),"")</f>
        <v/>
      </c>
    </row>
    <row r="17904" spans="12:13" ht="18" customHeight="1" x14ac:dyDescent="0.25">
      <c r="L17904" s="516"/>
      <c r="M17904" s="410" t="str">
        <f>IFERROR(IF($A17905=VLOOKUP($A17905,AGOTADOS!$A$3:$H$4997,1,FALSE),"AGOTADO","SI HAY"),"")</f>
        <v/>
      </c>
    </row>
    <row r="17905" spans="12:13" ht="18" customHeight="1" x14ac:dyDescent="0.25">
      <c r="L17905" s="516"/>
      <c r="M17905" s="410" t="str">
        <f>IFERROR(IF($A17906=VLOOKUP($A17906,AGOTADOS!$A$3:$H$4997,1,FALSE),"AGOTADO","SI HAY"),"")</f>
        <v/>
      </c>
    </row>
    <row r="17906" spans="12:13" ht="18" customHeight="1" x14ac:dyDescent="0.25">
      <c r="L17906" s="516"/>
      <c r="M17906" s="410" t="str">
        <f>IFERROR(IF($A17907=VLOOKUP($A17907,AGOTADOS!$A$3:$H$4997,1,FALSE),"AGOTADO","SI HAY"),"")</f>
        <v/>
      </c>
    </row>
    <row r="17907" spans="12:13" ht="18" customHeight="1" x14ac:dyDescent="0.25">
      <c r="L17907" s="516"/>
      <c r="M17907" s="410" t="str">
        <f>IFERROR(IF($A17908=VLOOKUP($A17908,AGOTADOS!$A$3:$H$4997,1,FALSE),"AGOTADO","SI HAY"),"")</f>
        <v/>
      </c>
    </row>
    <row r="17908" spans="12:13" ht="18" customHeight="1" x14ac:dyDescent="0.25">
      <c r="L17908" s="516"/>
      <c r="M17908" s="410" t="str">
        <f>IFERROR(IF($A17909=VLOOKUP($A17909,AGOTADOS!$A$3:$H$4997,1,FALSE),"AGOTADO","SI HAY"),"")</f>
        <v/>
      </c>
    </row>
    <row r="17909" spans="12:13" ht="18" customHeight="1" x14ac:dyDescent="0.25">
      <c r="L17909" s="516"/>
      <c r="M17909" s="410" t="str">
        <f>IFERROR(IF($A17910=VLOOKUP($A17910,AGOTADOS!$A$3:$H$4997,1,FALSE),"AGOTADO","SI HAY"),"")</f>
        <v/>
      </c>
    </row>
    <row r="17910" spans="12:13" ht="18" customHeight="1" x14ac:dyDescent="0.25">
      <c r="L17910" s="516"/>
      <c r="M17910" s="410" t="str">
        <f>IFERROR(IF($A17911=VLOOKUP($A17911,AGOTADOS!$A$3:$H$4997,1,FALSE),"AGOTADO","SI HAY"),"")</f>
        <v/>
      </c>
    </row>
    <row r="17911" spans="12:13" ht="18" customHeight="1" x14ac:dyDescent="0.25">
      <c r="L17911" s="516"/>
      <c r="M17911" s="410" t="str">
        <f>IFERROR(IF($A17912=VLOOKUP($A17912,AGOTADOS!$A$3:$H$4997,1,FALSE),"AGOTADO","SI HAY"),"")</f>
        <v/>
      </c>
    </row>
    <row r="17912" spans="12:13" ht="18" customHeight="1" x14ac:dyDescent="0.25">
      <c r="L17912" s="516"/>
      <c r="M17912" s="410" t="str">
        <f>IFERROR(IF($A17913=VLOOKUP($A17913,AGOTADOS!$A$3:$H$4997,1,FALSE),"AGOTADO","SI HAY"),"")</f>
        <v/>
      </c>
    </row>
    <row r="17913" spans="12:13" ht="18" customHeight="1" x14ac:dyDescent="0.25">
      <c r="L17913" s="516"/>
      <c r="M17913" s="410" t="str">
        <f>IFERROR(IF($A17914=VLOOKUP($A17914,AGOTADOS!$A$3:$H$4997,1,FALSE),"AGOTADO","SI HAY"),"")</f>
        <v/>
      </c>
    </row>
    <row r="17914" spans="12:13" ht="18" customHeight="1" x14ac:dyDescent="0.25">
      <c r="L17914" s="516"/>
      <c r="M17914" s="410" t="str">
        <f>IFERROR(IF($A17915=VLOOKUP($A17915,AGOTADOS!$A$3:$H$4997,1,FALSE),"AGOTADO","SI HAY"),"")</f>
        <v/>
      </c>
    </row>
    <row r="17915" spans="12:13" ht="18" customHeight="1" x14ac:dyDescent="0.25">
      <c r="L17915" s="516"/>
      <c r="M17915" s="410" t="str">
        <f>IFERROR(IF($A17916=VLOOKUP($A17916,AGOTADOS!$A$3:$H$4997,1,FALSE),"AGOTADO","SI HAY"),"")</f>
        <v/>
      </c>
    </row>
    <row r="17916" spans="12:13" ht="18" customHeight="1" x14ac:dyDescent="0.25">
      <c r="L17916" s="516"/>
      <c r="M17916" s="410" t="str">
        <f>IFERROR(IF($A17917=VLOOKUP($A17917,AGOTADOS!$A$3:$H$4997,1,FALSE),"AGOTADO","SI HAY"),"")</f>
        <v/>
      </c>
    </row>
    <row r="17917" spans="12:13" ht="18" customHeight="1" x14ac:dyDescent="0.25">
      <c r="L17917" s="516"/>
      <c r="M17917" s="410" t="str">
        <f>IFERROR(IF($A17918=VLOOKUP($A17918,AGOTADOS!$A$3:$H$4997,1,FALSE),"AGOTADO","SI HAY"),"")</f>
        <v/>
      </c>
    </row>
    <row r="17918" spans="12:13" ht="18" customHeight="1" x14ac:dyDescent="0.25">
      <c r="L17918" s="516"/>
      <c r="M17918" s="410" t="str">
        <f>IFERROR(IF($A17919=VLOOKUP($A17919,AGOTADOS!$A$3:$H$4997,1,FALSE),"AGOTADO","SI HAY"),"")</f>
        <v/>
      </c>
    </row>
    <row r="17919" spans="12:13" ht="18" customHeight="1" x14ac:dyDescent="0.25">
      <c r="L17919" s="516"/>
      <c r="M17919" s="410" t="str">
        <f>IFERROR(IF($A17920=VLOOKUP($A17920,AGOTADOS!$A$3:$H$4997,1,FALSE),"AGOTADO","SI HAY"),"")</f>
        <v/>
      </c>
    </row>
    <row r="17920" spans="12:13" ht="18" customHeight="1" x14ac:dyDescent="0.25">
      <c r="L17920" s="516"/>
      <c r="M17920" s="410" t="str">
        <f>IFERROR(IF($A17921=VLOOKUP($A17921,AGOTADOS!$A$3:$H$4997,1,FALSE),"AGOTADO","SI HAY"),"")</f>
        <v/>
      </c>
    </row>
    <row r="17921" spans="12:13" ht="18" customHeight="1" x14ac:dyDescent="0.25">
      <c r="L17921" s="516"/>
      <c r="M17921" s="410" t="str">
        <f>IFERROR(IF($A17922=VLOOKUP($A17922,AGOTADOS!$A$3:$H$4997,1,FALSE),"AGOTADO","SI HAY"),"")</f>
        <v/>
      </c>
    </row>
    <row r="17922" spans="12:13" ht="18" customHeight="1" x14ac:dyDescent="0.25">
      <c r="L17922" s="516"/>
      <c r="M17922" s="410" t="str">
        <f>IFERROR(IF($A17923=VLOOKUP($A17923,AGOTADOS!$A$3:$H$4997,1,FALSE),"AGOTADO","SI HAY"),"")</f>
        <v/>
      </c>
    </row>
    <row r="17923" spans="12:13" ht="18" customHeight="1" x14ac:dyDescent="0.25">
      <c r="L17923" s="516"/>
      <c r="M17923" s="410" t="str">
        <f>IFERROR(IF($A17924=VLOOKUP($A17924,AGOTADOS!$A$3:$H$4997,1,FALSE),"AGOTADO","SI HAY"),"")</f>
        <v/>
      </c>
    </row>
    <row r="17924" spans="12:13" ht="18" customHeight="1" x14ac:dyDescent="0.25">
      <c r="L17924" s="516"/>
      <c r="M17924" s="410" t="str">
        <f>IFERROR(IF($A17925=VLOOKUP($A17925,AGOTADOS!$A$3:$H$4997,1,FALSE),"AGOTADO","SI HAY"),"")</f>
        <v/>
      </c>
    </row>
    <row r="17925" spans="12:13" ht="18" customHeight="1" x14ac:dyDescent="0.25">
      <c r="L17925" s="516"/>
      <c r="M17925" s="410" t="str">
        <f>IFERROR(IF($A17926=VLOOKUP($A17926,AGOTADOS!$A$3:$H$4997,1,FALSE),"AGOTADO","SI HAY"),"")</f>
        <v/>
      </c>
    </row>
    <row r="17926" spans="12:13" ht="18" customHeight="1" x14ac:dyDescent="0.25">
      <c r="L17926" s="516"/>
      <c r="M17926" s="410" t="str">
        <f>IFERROR(IF($A17927=VLOOKUP($A17927,AGOTADOS!$A$3:$H$4997,1,FALSE),"AGOTADO","SI HAY"),"")</f>
        <v/>
      </c>
    </row>
    <row r="17927" spans="12:13" ht="18" customHeight="1" x14ac:dyDescent="0.25">
      <c r="L17927" s="516"/>
      <c r="M17927" s="410" t="str">
        <f>IFERROR(IF($A17928=VLOOKUP($A17928,AGOTADOS!$A$3:$H$4997,1,FALSE),"AGOTADO","SI HAY"),"")</f>
        <v/>
      </c>
    </row>
    <row r="17928" spans="12:13" ht="18" customHeight="1" x14ac:dyDescent="0.25">
      <c r="L17928" s="516"/>
      <c r="M17928" s="410" t="str">
        <f>IFERROR(IF($A17929=VLOOKUP($A17929,AGOTADOS!$A$3:$H$4997,1,FALSE),"AGOTADO","SI HAY"),"")</f>
        <v/>
      </c>
    </row>
    <row r="17929" spans="12:13" ht="18" customHeight="1" x14ac:dyDescent="0.25">
      <c r="L17929" s="516"/>
      <c r="M17929" s="410" t="str">
        <f>IFERROR(IF($A17930=VLOOKUP($A17930,AGOTADOS!$A$3:$H$4997,1,FALSE),"AGOTADO","SI HAY"),"")</f>
        <v/>
      </c>
    </row>
    <row r="17930" spans="12:13" ht="18" customHeight="1" x14ac:dyDescent="0.25">
      <c r="L17930" s="516"/>
      <c r="M17930" s="410" t="str">
        <f>IFERROR(IF($A17931=VLOOKUP($A17931,AGOTADOS!$A$3:$H$4997,1,FALSE),"AGOTADO","SI HAY"),"")</f>
        <v/>
      </c>
    </row>
    <row r="17931" spans="12:13" ht="18" customHeight="1" x14ac:dyDescent="0.25">
      <c r="L17931" s="516"/>
      <c r="M17931" s="410" t="str">
        <f>IFERROR(IF($A17932=VLOOKUP($A17932,AGOTADOS!$A$3:$H$4997,1,FALSE),"AGOTADO","SI HAY"),"")</f>
        <v/>
      </c>
    </row>
    <row r="17932" spans="12:13" ht="18" customHeight="1" x14ac:dyDescent="0.25">
      <c r="L17932" s="516"/>
      <c r="M17932" s="410" t="str">
        <f>IFERROR(IF($A17933=VLOOKUP($A17933,AGOTADOS!$A$3:$H$4997,1,FALSE),"AGOTADO","SI HAY"),"")</f>
        <v/>
      </c>
    </row>
    <row r="17933" spans="12:13" ht="18" customHeight="1" x14ac:dyDescent="0.25">
      <c r="L17933" s="516"/>
      <c r="M17933" s="410" t="str">
        <f>IFERROR(IF($A17934=VLOOKUP($A17934,AGOTADOS!$A$3:$H$4997,1,FALSE),"AGOTADO","SI HAY"),"")</f>
        <v/>
      </c>
    </row>
    <row r="17934" spans="12:13" ht="18" customHeight="1" x14ac:dyDescent="0.25">
      <c r="L17934" s="516"/>
      <c r="M17934" s="410" t="str">
        <f>IFERROR(IF($A17935=VLOOKUP($A17935,AGOTADOS!$A$3:$H$4997,1,FALSE),"AGOTADO","SI HAY"),"")</f>
        <v/>
      </c>
    </row>
    <row r="17935" spans="12:13" ht="18" customHeight="1" x14ac:dyDescent="0.25">
      <c r="L17935" s="516"/>
      <c r="M17935" s="410" t="str">
        <f>IFERROR(IF($A17936=VLOOKUP($A17936,AGOTADOS!$A$3:$H$4997,1,FALSE),"AGOTADO","SI HAY"),"")</f>
        <v/>
      </c>
    </row>
    <row r="17936" spans="12:13" ht="18" customHeight="1" x14ac:dyDescent="0.25">
      <c r="L17936" s="516"/>
      <c r="M17936" s="410" t="str">
        <f>IFERROR(IF($A17937=VLOOKUP($A17937,AGOTADOS!$A$3:$H$4997,1,FALSE),"AGOTADO","SI HAY"),"")</f>
        <v/>
      </c>
    </row>
    <row r="17937" spans="12:13" ht="18" customHeight="1" x14ac:dyDescent="0.25">
      <c r="L17937" s="516"/>
      <c r="M17937" s="410" t="str">
        <f>IFERROR(IF($A17938=VLOOKUP($A17938,AGOTADOS!$A$3:$H$4997,1,FALSE),"AGOTADO","SI HAY"),"")</f>
        <v/>
      </c>
    </row>
    <row r="17938" spans="12:13" ht="18" customHeight="1" x14ac:dyDescent="0.25">
      <c r="L17938" s="516"/>
      <c r="M17938" s="410" t="str">
        <f>IFERROR(IF($A17939=VLOOKUP($A17939,AGOTADOS!$A$3:$H$4997,1,FALSE),"AGOTADO","SI HAY"),"")</f>
        <v/>
      </c>
    </row>
    <row r="17939" spans="12:13" ht="18" customHeight="1" x14ac:dyDescent="0.25">
      <c r="L17939" s="516"/>
      <c r="M17939" s="410" t="str">
        <f>IFERROR(IF($A17940=VLOOKUP($A17940,AGOTADOS!$A$3:$H$4997,1,FALSE),"AGOTADO","SI HAY"),"")</f>
        <v/>
      </c>
    </row>
    <row r="17940" spans="12:13" ht="18" customHeight="1" x14ac:dyDescent="0.25">
      <c r="L17940" s="516"/>
      <c r="M17940" s="410" t="str">
        <f>IFERROR(IF($A17941=VLOOKUP($A17941,AGOTADOS!$A$3:$H$4997,1,FALSE),"AGOTADO","SI HAY"),"")</f>
        <v/>
      </c>
    </row>
    <row r="17941" spans="12:13" ht="18" customHeight="1" x14ac:dyDescent="0.25">
      <c r="L17941" s="516"/>
      <c r="M17941" s="410" t="str">
        <f>IFERROR(IF($A17942=VLOOKUP($A17942,AGOTADOS!$A$3:$H$4997,1,FALSE),"AGOTADO","SI HAY"),"")</f>
        <v/>
      </c>
    </row>
    <row r="17942" spans="12:13" ht="18" customHeight="1" x14ac:dyDescent="0.25">
      <c r="L17942" s="516"/>
      <c r="M17942" s="410" t="str">
        <f>IFERROR(IF($A17943=VLOOKUP($A17943,AGOTADOS!$A$3:$H$4997,1,FALSE),"AGOTADO","SI HAY"),"")</f>
        <v/>
      </c>
    </row>
    <row r="17943" spans="12:13" ht="18" customHeight="1" x14ac:dyDescent="0.25">
      <c r="L17943" s="516"/>
      <c r="M17943" s="410" t="str">
        <f>IFERROR(IF($A17944=VLOOKUP($A17944,AGOTADOS!$A$3:$H$4997,1,FALSE),"AGOTADO","SI HAY"),"")</f>
        <v/>
      </c>
    </row>
    <row r="17944" spans="12:13" ht="18" customHeight="1" x14ac:dyDescent="0.25">
      <c r="L17944" s="516"/>
      <c r="M17944" s="410" t="str">
        <f>IFERROR(IF($A17945=VLOOKUP($A17945,AGOTADOS!$A$3:$H$4997,1,FALSE),"AGOTADO","SI HAY"),"")</f>
        <v/>
      </c>
    </row>
    <row r="17945" spans="12:13" ht="18" customHeight="1" x14ac:dyDescent="0.25">
      <c r="L17945" s="516"/>
      <c r="M17945" s="410" t="str">
        <f>IFERROR(IF($A17946=VLOOKUP($A17946,AGOTADOS!$A$3:$H$4997,1,FALSE),"AGOTADO","SI HAY"),"")</f>
        <v/>
      </c>
    </row>
    <row r="17946" spans="12:13" ht="18" customHeight="1" x14ac:dyDescent="0.25">
      <c r="L17946" s="516"/>
      <c r="M17946" s="410" t="str">
        <f>IFERROR(IF($A17947=VLOOKUP($A17947,AGOTADOS!$A$3:$H$4997,1,FALSE),"AGOTADO","SI HAY"),"")</f>
        <v/>
      </c>
    </row>
    <row r="17947" spans="12:13" ht="18" customHeight="1" x14ac:dyDescent="0.25">
      <c r="L17947" s="516"/>
      <c r="M17947" s="410" t="str">
        <f>IFERROR(IF($A17948=VLOOKUP($A17948,AGOTADOS!$A$3:$H$4997,1,FALSE),"AGOTADO","SI HAY"),"")</f>
        <v/>
      </c>
    </row>
    <row r="17948" spans="12:13" ht="18" customHeight="1" x14ac:dyDescent="0.25">
      <c r="L17948" s="516"/>
      <c r="M17948" s="410" t="str">
        <f>IFERROR(IF($A17949=VLOOKUP($A17949,AGOTADOS!$A$3:$H$4997,1,FALSE),"AGOTADO","SI HAY"),"")</f>
        <v/>
      </c>
    </row>
    <row r="17949" spans="12:13" ht="18" customHeight="1" x14ac:dyDescent="0.25">
      <c r="L17949" s="516"/>
      <c r="M17949" s="410" t="str">
        <f>IFERROR(IF($A17950=VLOOKUP($A17950,AGOTADOS!$A$3:$H$4997,1,FALSE),"AGOTADO","SI HAY"),"")</f>
        <v/>
      </c>
    </row>
    <row r="17950" spans="12:13" ht="18" customHeight="1" x14ac:dyDescent="0.25">
      <c r="L17950" s="516"/>
      <c r="M17950" s="410" t="str">
        <f>IFERROR(IF($A17951=VLOOKUP($A17951,AGOTADOS!$A$3:$H$4997,1,FALSE),"AGOTADO","SI HAY"),"")</f>
        <v/>
      </c>
    </row>
    <row r="17951" spans="12:13" ht="18" customHeight="1" x14ac:dyDescent="0.25">
      <c r="L17951" s="516"/>
      <c r="M17951" s="410" t="str">
        <f>IFERROR(IF($A17952=VLOOKUP($A17952,AGOTADOS!$A$3:$H$4997,1,FALSE),"AGOTADO","SI HAY"),"")</f>
        <v/>
      </c>
    </row>
    <row r="17952" spans="12:13" ht="18" customHeight="1" x14ac:dyDescent="0.25">
      <c r="L17952" s="516"/>
      <c r="M17952" s="410" t="str">
        <f>IFERROR(IF($A17953=VLOOKUP($A17953,AGOTADOS!$A$3:$H$4997,1,FALSE),"AGOTADO","SI HAY"),"")</f>
        <v/>
      </c>
    </row>
    <row r="17953" spans="12:13" ht="18" customHeight="1" x14ac:dyDescent="0.25">
      <c r="L17953" s="516"/>
      <c r="M17953" s="410" t="str">
        <f>IFERROR(IF($A17954=VLOOKUP($A17954,AGOTADOS!$A$3:$H$4997,1,FALSE),"AGOTADO","SI HAY"),"")</f>
        <v/>
      </c>
    </row>
    <row r="17954" spans="12:13" ht="18" customHeight="1" x14ac:dyDescent="0.25">
      <c r="L17954" s="516"/>
      <c r="M17954" s="410" t="str">
        <f>IFERROR(IF($A17955=VLOOKUP($A17955,AGOTADOS!$A$3:$H$4997,1,FALSE),"AGOTADO","SI HAY"),"")</f>
        <v/>
      </c>
    </row>
    <row r="17955" spans="12:13" ht="18" customHeight="1" x14ac:dyDescent="0.25">
      <c r="L17955" s="516"/>
      <c r="M17955" s="410" t="str">
        <f>IFERROR(IF($A17956=VLOOKUP($A17956,AGOTADOS!$A$3:$H$4997,1,FALSE),"AGOTADO","SI HAY"),"")</f>
        <v/>
      </c>
    </row>
    <row r="17956" spans="12:13" ht="18" customHeight="1" x14ac:dyDescent="0.25">
      <c r="L17956" s="516"/>
      <c r="M17956" s="410" t="str">
        <f>IFERROR(IF($A17957=VLOOKUP($A17957,AGOTADOS!$A$3:$H$4997,1,FALSE),"AGOTADO","SI HAY"),"")</f>
        <v/>
      </c>
    </row>
    <row r="17957" spans="12:13" ht="18" customHeight="1" x14ac:dyDescent="0.25">
      <c r="L17957" s="516"/>
      <c r="M17957" s="410" t="str">
        <f>IFERROR(IF($A17958=VLOOKUP($A17958,AGOTADOS!$A$3:$H$4997,1,FALSE),"AGOTADO","SI HAY"),"")</f>
        <v/>
      </c>
    </row>
    <row r="17958" spans="12:13" ht="18" customHeight="1" x14ac:dyDescent="0.25">
      <c r="L17958" s="516"/>
      <c r="M17958" s="410" t="str">
        <f>IFERROR(IF($A17959=VLOOKUP($A17959,AGOTADOS!$A$3:$H$4997,1,FALSE),"AGOTADO","SI HAY"),"")</f>
        <v/>
      </c>
    </row>
    <row r="17959" spans="12:13" ht="18" customHeight="1" x14ac:dyDescent="0.25">
      <c r="L17959" s="516"/>
      <c r="M17959" s="410" t="str">
        <f>IFERROR(IF($A17960=VLOOKUP($A17960,AGOTADOS!$A$3:$H$4997,1,FALSE),"AGOTADO","SI HAY"),"")</f>
        <v/>
      </c>
    </row>
    <row r="17960" spans="12:13" ht="18" customHeight="1" x14ac:dyDescent="0.25">
      <c r="L17960" s="516"/>
      <c r="M17960" s="410" t="str">
        <f>IFERROR(IF($A17961=VLOOKUP($A17961,AGOTADOS!$A$3:$H$4997,1,FALSE),"AGOTADO","SI HAY"),"")</f>
        <v/>
      </c>
    </row>
    <row r="17961" spans="12:13" ht="18" customHeight="1" x14ac:dyDescent="0.25">
      <c r="L17961" s="516"/>
      <c r="M17961" s="410" t="str">
        <f>IFERROR(IF($A17962=VLOOKUP($A17962,AGOTADOS!$A$3:$H$4997,1,FALSE),"AGOTADO","SI HAY"),"")</f>
        <v/>
      </c>
    </row>
    <row r="17962" spans="12:13" ht="18" customHeight="1" x14ac:dyDescent="0.25">
      <c r="L17962" s="516"/>
      <c r="M17962" s="410" t="str">
        <f>IFERROR(IF($A17963=VLOOKUP($A17963,AGOTADOS!$A$3:$H$4997,1,FALSE),"AGOTADO","SI HAY"),"")</f>
        <v/>
      </c>
    </row>
    <row r="17963" spans="12:13" ht="18" customHeight="1" x14ac:dyDescent="0.25">
      <c r="L17963" s="516"/>
      <c r="M17963" s="410" t="str">
        <f>IFERROR(IF($A17964=VLOOKUP($A17964,AGOTADOS!$A$3:$H$4997,1,FALSE),"AGOTADO","SI HAY"),"")</f>
        <v/>
      </c>
    </row>
    <row r="17964" spans="12:13" ht="18" customHeight="1" x14ac:dyDescent="0.25">
      <c r="L17964" s="516"/>
      <c r="M17964" s="410" t="str">
        <f>IFERROR(IF($A17965=VLOOKUP($A17965,AGOTADOS!$A$3:$H$4997,1,FALSE),"AGOTADO","SI HAY"),"")</f>
        <v/>
      </c>
    </row>
    <row r="17965" spans="12:13" ht="18" customHeight="1" x14ac:dyDescent="0.25">
      <c r="L17965" s="516"/>
      <c r="M17965" s="410" t="str">
        <f>IFERROR(IF($A17966=VLOOKUP($A17966,AGOTADOS!$A$3:$H$4997,1,FALSE),"AGOTADO","SI HAY"),"")</f>
        <v/>
      </c>
    </row>
    <row r="17966" spans="12:13" ht="18" customHeight="1" x14ac:dyDescent="0.25">
      <c r="L17966" s="516"/>
      <c r="M17966" s="410" t="str">
        <f>IFERROR(IF($A17967=VLOOKUP($A17967,AGOTADOS!$A$3:$H$4997,1,FALSE),"AGOTADO","SI HAY"),"")</f>
        <v/>
      </c>
    </row>
    <row r="17967" spans="12:13" ht="18" customHeight="1" x14ac:dyDescent="0.25">
      <c r="L17967" s="516"/>
      <c r="M17967" s="410" t="str">
        <f>IFERROR(IF($A17968=VLOOKUP($A17968,AGOTADOS!$A$3:$H$4997,1,FALSE),"AGOTADO","SI HAY"),"")</f>
        <v/>
      </c>
    </row>
    <row r="17968" spans="12:13" ht="18" customHeight="1" x14ac:dyDescent="0.25">
      <c r="L17968" s="516"/>
      <c r="M17968" s="410" t="str">
        <f>IFERROR(IF($A17969=VLOOKUP($A17969,AGOTADOS!$A$3:$H$4997,1,FALSE),"AGOTADO","SI HAY"),"")</f>
        <v/>
      </c>
    </row>
    <row r="17969" spans="12:13" ht="18" customHeight="1" x14ac:dyDescent="0.25">
      <c r="L17969" s="516"/>
      <c r="M17969" s="410" t="str">
        <f>IFERROR(IF($A17970=VLOOKUP($A17970,AGOTADOS!$A$3:$H$4997,1,FALSE),"AGOTADO","SI HAY"),"")</f>
        <v/>
      </c>
    </row>
    <row r="17970" spans="12:13" ht="18" customHeight="1" x14ac:dyDescent="0.25">
      <c r="L17970" s="516"/>
      <c r="M17970" s="410" t="str">
        <f>IFERROR(IF($A17971=VLOOKUP($A17971,AGOTADOS!$A$3:$H$4997,1,FALSE),"AGOTADO","SI HAY"),"")</f>
        <v/>
      </c>
    </row>
    <row r="17971" spans="12:13" ht="18" customHeight="1" x14ac:dyDescent="0.25">
      <c r="L17971" s="516"/>
      <c r="M17971" s="410" t="str">
        <f>IFERROR(IF($A17972=VLOOKUP($A17972,AGOTADOS!$A$3:$H$4997,1,FALSE),"AGOTADO","SI HAY"),"")</f>
        <v/>
      </c>
    </row>
    <row r="17972" spans="12:13" ht="18" customHeight="1" x14ac:dyDescent="0.25">
      <c r="L17972" s="516"/>
      <c r="M17972" s="410" t="str">
        <f>IFERROR(IF($A17973=VLOOKUP($A17973,AGOTADOS!$A$3:$H$4997,1,FALSE),"AGOTADO","SI HAY"),"")</f>
        <v/>
      </c>
    </row>
    <row r="17973" spans="12:13" ht="18" customHeight="1" x14ac:dyDescent="0.25">
      <c r="L17973" s="516"/>
      <c r="M17973" s="410" t="str">
        <f>IFERROR(IF($A17974=VLOOKUP($A17974,AGOTADOS!$A$3:$H$4997,1,FALSE),"AGOTADO","SI HAY"),"")</f>
        <v/>
      </c>
    </row>
    <row r="17974" spans="12:13" ht="18" customHeight="1" x14ac:dyDescent="0.25">
      <c r="L17974" s="516"/>
      <c r="M17974" s="410" t="str">
        <f>IFERROR(IF($A17975=VLOOKUP($A17975,AGOTADOS!$A$3:$H$4997,1,FALSE),"AGOTADO","SI HAY"),"")</f>
        <v/>
      </c>
    </row>
    <row r="17975" spans="12:13" ht="18" customHeight="1" x14ac:dyDescent="0.25">
      <c r="L17975" s="516"/>
      <c r="M17975" s="410" t="str">
        <f>IFERROR(IF($A17976=VLOOKUP($A17976,AGOTADOS!$A$3:$H$4997,1,FALSE),"AGOTADO","SI HAY"),"")</f>
        <v/>
      </c>
    </row>
    <row r="17976" spans="12:13" ht="18" customHeight="1" x14ac:dyDescent="0.25">
      <c r="L17976" s="516"/>
      <c r="M17976" s="410" t="str">
        <f>IFERROR(IF($A17977=VLOOKUP($A17977,AGOTADOS!$A$3:$H$4997,1,FALSE),"AGOTADO","SI HAY"),"")</f>
        <v/>
      </c>
    </row>
    <row r="17977" spans="12:13" ht="18" customHeight="1" x14ac:dyDescent="0.25">
      <c r="L17977" s="516"/>
      <c r="M17977" s="410" t="str">
        <f>IFERROR(IF($A17978=VLOOKUP($A17978,AGOTADOS!$A$3:$H$4997,1,FALSE),"AGOTADO","SI HAY"),"")</f>
        <v/>
      </c>
    </row>
    <row r="17978" spans="12:13" ht="18" customHeight="1" x14ac:dyDescent="0.25">
      <c r="L17978" s="516"/>
      <c r="M17978" s="410" t="str">
        <f>IFERROR(IF($A17979=VLOOKUP($A17979,AGOTADOS!$A$3:$H$4997,1,FALSE),"AGOTADO","SI HAY"),"")</f>
        <v/>
      </c>
    </row>
    <row r="17979" spans="12:13" ht="18" customHeight="1" x14ac:dyDescent="0.25">
      <c r="L17979" s="516"/>
      <c r="M17979" s="410" t="str">
        <f>IFERROR(IF($A17980=VLOOKUP($A17980,AGOTADOS!$A$3:$H$4997,1,FALSE),"AGOTADO","SI HAY"),"")</f>
        <v/>
      </c>
    </row>
    <row r="17980" spans="12:13" ht="18" customHeight="1" x14ac:dyDescent="0.25">
      <c r="L17980" s="516"/>
      <c r="M17980" s="410" t="str">
        <f>IFERROR(IF($A17981=VLOOKUP($A17981,AGOTADOS!$A$3:$H$4997,1,FALSE),"AGOTADO","SI HAY"),"")</f>
        <v/>
      </c>
    </row>
    <row r="17981" spans="12:13" ht="18" customHeight="1" x14ac:dyDescent="0.25">
      <c r="L17981" s="516"/>
      <c r="M17981" s="410" t="str">
        <f>IFERROR(IF($A17982=VLOOKUP($A17982,AGOTADOS!$A$3:$H$4997,1,FALSE),"AGOTADO","SI HAY"),"")</f>
        <v/>
      </c>
    </row>
    <row r="17982" spans="12:13" ht="18" customHeight="1" x14ac:dyDescent="0.25">
      <c r="L17982" s="516"/>
      <c r="M17982" s="410" t="str">
        <f>IFERROR(IF($A17983=VLOOKUP($A17983,AGOTADOS!$A$3:$H$4997,1,FALSE),"AGOTADO","SI HAY"),"")</f>
        <v/>
      </c>
    </row>
    <row r="17983" spans="12:13" ht="18" customHeight="1" x14ac:dyDescent="0.25">
      <c r="L17983" s="516"/>
      <c r="M17983" s="410" t="str">
        <f>IFERROR(IF($A17984=VLOOKUP($A17984,AGOTADOS!$A$3:$H$4997,1,FALSE),"AGOTADO","SI HAY"),"")</f>
        <v/>
      </c>
    </row>
    <row r="17984" spans="12:13" ht="18" customHeight="1" x14ac:dyDescent="0.25">
      <c r="L17984" s="516"/>
      <c r="M17984" s="410" t="str">
        <f>IFERROR(IF($A17985=VLOOKUP($A17985,AGOTADOS!$A$3:$H$4997,1,FALSE),"AGOTADO","SI HAY"),"")</f>
        <v/>
      </c>
    </row>
    <row r="17985" spans="12:13" ht="18" customHeight="1" x14ac:dyDescent="0.25">
      <c r="L17985" s="516"/>
      <c r="M17985" s="410" t="str">
        <f>IFERROR(IF($A17986=VLOOKUP($A17986,AGOTADOS!$A$3:$H$4997,1,FALSE),"AGOTADO","SI HAY"),"")</f>
        <v/>
      </c>
    </row>
    <row r="17986" spans="12:13" ht="18" customHeight="1" x14ac:dyDescent="0.25">
      <c r="L17986" s="516"/>
      <c r="M17986" s="410" t="str">
        <f>IFERROR(IF($A17987=VLOOKUP($A17987,AGOTADOS!$A$3:$H$4997,1,FALSE),"AGOTADO","SI HAY"),"")</f>
        <v/>
      </c>
    </row>
    <row r="17987" spans="12:13" ht="18" customHeight="1" x14ac:dyDescent="0.25">
      <c r="L17987" s="516"/>
      <c r="M17987" s="410" t="str">
        <f>IFERROR(IF($A17988=VLOOKUP($A17988,AGOTADOS!$A$3:$H$4997,1,FALSE),"AGOTADO","SI HAY"),"")</f>
        <v/>
      </c>
    </row>
    <row r="17988" spans="12:13" ht="18" customHeight="1" x14ac:dyDescent="0.25">
      <c r="L17988" s="516"/>
      <c r="M17988" s="410" t="str">
        <f>IFERROR(IF($A17989=VLOOKUP($A17989,AGOTADOS!$A$3:$H$4997,1,FALSE),"AGOTADO","SI HAY"),"")</f>
        <v/>
      </c>
    </row>
    <row r="17989" spans="12:13" ht="18" customHeight="1" x14ac:dyDescent="0.25">
      <c r="L17989" s="516"/>
      <c r="M17989" s="410" t="str">
        <f>IFERROR(IF($A17990=VLOOKUP($A17990,AGOTADOS!$A$3:$H$4997,1,FALSE),"AGOTADO","SI HAY"),"")</f>
        <v/>
      </c>
    </row>
    <row r="17990" spans="12:13" ht="18" customHeight="1" x14ac:dyDescent="0.25">
      <c r="L17990" s="516"/>
      <c r="M17990" s="410" t="str">
        <f>IFERROR(IF($A17991=VLOOKUP($A17991,AGOTADOS!$A$3:$H$4997,1,FALSE),"AGOTADO","SI HAY"),"")</f>
        <v/>
      </c>
    </row>
    <row r="17991" spans="12:13" ht="18" customHeight="1" x14ac:dyDescent="0.25">
      <c r="L17991" s="516"/>
      <c r="M17991" s="410" t="str">
        <f>IFERROR(IF($A17992=VLOOKUP($A17992,AGOTADOS!$A$3:$H$4997,1,FALSE),"AGOTADO","SI HAY"),"")</f>
        <v/>
      </c>
    </row>
    <row r="17992" spans="12:13" ht="18" customHeight="1" x14ac:dyDescent="0.25">
      <c r="L17992" s="516"/>
      <c r="M17992" s="410" t="str">
        <f>IFERROR(IF($A17993=VLOOKUP($A17993,AGOTADOS!$A$3:$H$4997,1,FALSE),"AGOTADO","SI HAY"),"")</f>
        <v/>
      </c>
    </row>
    <row r="17993" spans="12:13" ht="18" customHeight="1" x14ac:dyDescent="0.25">
      <c r="L17993" s="516"/>
      <c r="M17993" s="410" t="str">
        <f>IFERROR(IF($A17994=VLOOKUP($A17994,AGOTADOS!$A$3:$H$4997,1,FALSE),"AGOTADO","SI HAY"),"")</f>
        <v/>
      </c>
    </row>
    <row r="17994" spans="12:13" ht="18" customHeight="1" x14ac:dyDescent="0.25">
      <c r="L17994" s="516"/>
      <c r="M17994" s="410" t="str">
        <f>IFERROR(IF($A17995=VLOOKUP($A17995,AGOTADOS!$A$3:$H$4997,1,FALSE),"AGOTADO","SI HAY"),"")</f>
        <v/>
      </c>
    </row>
    <row r="17995" spans="12:13" ht="18" customHeight="1" x14ac:dyDescent="0.25">
      <c r="L17995" s="516"/>
      <c r="M17995" s="410" t="str">
        <f>IFERROR(IF($A17996=VLOOKUP($A17996,AGOTADOS!$A$3:$H$4997,1,FALSE),"AGOTADO","SI HAY"),"")</f>
        <v/>
      </c>
    </row>
    <row r="17996" spans="12:13" ht="18" customHeight="1" x14ac:dyDescent="0.25">
      <c r="L17996" s="516"/>
      <c r="M17996" s="410" t="str">
        <f>IFERROR(IF($A17997=VLOOKUP($A17997,AGOTADOS!$A$3:$H$4997,1,FALSE),"AGOTADO","SI HAY"),"")</f>
        <v/>
      </c>
    </row>
    <row r="17997" spans="12:13" ht="18" customHeight="1" x14ac:dyDescent="0.25">
      <c r="L17997" s="516"/>
      <c r="M17997" s="410" t="str">
        <f>IFERROR(IF($A17998=VLOOKUP($A17998,AGOTADOS!$A$3:$H$4997,1,FALSE),"AGOTADO","SI HAY"),"")</f>
        <v/>
      </c>
    </row>
    <row r="17998" spans="12:13" ht="18" customHeight="1" x14ac:dyDescent="0.25">
      <c r="L17998" s="516"/>
      <c r="M17998" s="410" t="str">
        <f>IFERROR(IF($A17999=VLOOKUP($A17999,AGOTADOS!$A$3:$H$4997,1,FALSE),"AGOTADO","SI HAY"),"")</f>
        <v/>
      </c>
    </row>
    <row r="17999" spans="12:13" ht="18" customHeight="1" x14ac:dyDescent="0.25">
      <c r="L17999" s="516"/>
      <c r="M17999" s="410" t="str">
        <f>IFERROR(IF($A18000=VLOOKUP($A18000,AGOTADOS!$A$3:$H$4997,1,FALSE),"AGOTADO","SI HAY"),"")</f>
        <v/>
      </c>
    </row>
    <row r="18000" spans="12:13" ht="18" customHeight="1" x14ac:dyDescent="0.25">
      <c r="L18000" s="516"/>
      <c r="M18000" s="410" t="str">
        <f>IFERROR(IF($A18001=VLOOKUP($A18001,AGOTADOS!$A$3:$H$4997,1,FALSE),"AGOTADO","SI HAY"),"")</f>
        <v/>
      </c>
    </row>
    <row r="18001" spans="12:13" ht="18" customHeight="1" x14ac:dyDescent="0.25">
      <c r="L18001" s="516"/>
      <c r="M18001" s="410" t="str">
        <f>IFERROR(IF($A18002=VLOOKUP($A18002,AGOTADOS!$A$3:$H$4997,1,FALSE),"AGOTADO","SI HAY"),"")</f>
        <v/>
      </c>
    </row>
    <row r="18002" spans="12:13" ht="18" customHeight="1" x14ac:dyDescent="0.25">
      <c r="L18002" s="516"/>
      <c r="M18002" s="410" t="str">
        <f>IFERROR(IF($A18003=VLOOKUP($A18003,AGOTADOS!$A$3:$H$4997,1,FALSE),"AGOTADO","SI HAY"),"")</f>
        <v/>
      </c>
    </row>
    <row r="18003" spans="12:13" ht="18" customHeight="1" x14ac:dyDescent="0.25">
      <c r="L18003" s="516"/>
      <c r="M18003" s="410" t="str">
        <f>IFERROR(IF($A18004=VLOOKUP($A18004,AGOTADOS!$A$3:$H$4997,1,FALSE),"AGOTADO","SI HAY"),"")</f>
        <v/>
      </c>
    </row>
    <row r="18004" spans="12:13" ht="18" customHeight="1" x14ac:dyDescent="0.25">
      <c r="L18004" s="516"/>
      <c r="M18004" s="410" t="str">
        <f>IFERROR(IF($A18005=VLOOKUP($A18005,AGOTADOS!$A$3:$H$4997,1,FALSE),"AGOTADO","SI HAY"),"")</f>
        <v/>
      </c>
    </row>
    <row r="18005" spans="12:13" ht="18" customHeight="1" x14ac:dyDescent="0.25">
      <c r="L18005" s="516"/>
      <c r="M18005" s="410" t="str">
        <f>IFERROR(IF($A18006=VLOOKUP($A18006,AGOTADOS!$A$3:$H$4997,1,FALSE),"AGOTADO","SI HAY"),"")</f>
        <v/>
      </c>
    </row>
    <row r="18006" spans="12:13" ht="18" customHeight="1" x14ac:dyDescent="0.25">
      <c r="L18006" s="516"/>
      <c r="M18006" s="410" t="str">
        <f>IFERROR(IF($A18007=VLOOKUP($A18007,AGOTADOS!$A$3:$H$4997,1,FALSE),"AGOTADO","SI HAY"),"")</f>
        <v/>
      </c>
    </row>
    <row r="18007" spans="12:13" ht="18" customHeight="1" x14ac:dyDescent="0.25">
      <c r="L18007" s="516"/>
      <c r="M18007" s="410" t="str">
        <f>IFERROR(IF($A18008=VLOOKUP($A18008,AGOTADOS!$A$3:$H$4997,1,FALSE),"AGOTADO","SI HAY"),"")</f>
        <v/>
      </c>
    </row>
    <row r="18008" spans="12:13" ht="18" customHeight="1" x14ac:dyDescent="0.25">
      <c r="L18008" s="516"/>
      <c r="M18008" s="410" t="str">
        <f>IFERROR(IF($A18009=VLOOKUP($A18009,AGOTADOS!$A$3:$H$4997,1,FALSE),"AGOTADO","SI HAY"),"")</f>
        <v/>
      </c>
    </row>
    <row r="18009" spans="12:13" ht="18" customHeight="1" x14ac:dyDescent="0.25">
      <c r="L18009" s="516"/>
      <c r="M18009" s="410" t="str">
        <f>IFERROR(IF($A18010=VLOOKUP($A18010,AGOTADOS!$A$3:$H$4997,1,FALSE),"AGOTADO","SI HAY"),"")</f>
        <v/>
      </c>
    </row>
    <row r="18010" spans="12:13" ht="18" customHeight="1" x14ac:dyDescent="0.25">
      <c r="L18010" s="516"/>
      <c r="M18010" s="410" t="str">
        <f>IFERROR(IF($A18011=VLOOKUP($A18011,AGOTADOS!$A$3:$H$4997,1,FALSE),"AGOTADO","SI HAY"),"")</f>
        <v/>
      </c>
    </row>
    <row r="18011" spans="12:13" ht="18" customHeight="1" x14ac:dyDescent="0.25">
      <c r="L18011" s="516"/>
      <c r="M18011" s="410" t="str">
        <f>IFERROR(IF($A18012=VLOOKUP($A18012,AGOTADOS!$A$3:$H$4997,1,FALSE),"AGOTADO","SI HAY"),"")</f>
        <v/>
      </c>
    </row>
    <row r="18012" spans="12:13" ht="18" customHeight="1" x14ac:dyDescent="0.25">
      <c r="L18012" s="516"/>
      <c r="M18012" s="410" t="str">
        <f>IFERROR(IF($A18013=VLOOKUP($A18013,AGOTADOS!$A$3:$H$4997,1,FALSE),"AGOTADO","SI HAY"),"")</f>
        <v/>
      </c>
    </row>
    <row r="18013" spans="12:13" ht="18" customHeight="1" x14ac:dyDescent="0.25">
      <c r="L18013" s="516"/>
      <c r="M18013" s="410" t="str">
        <f>IFERROR(IF($A18014=VLOOKUP($A18014,AGOTADOS!$A$3:$H$4997,1,FALSE),"AGOTADO","SI HAY"),"")</f>
        <v/>
      </c>
    </row>
    <row r="18014" spans="12:13" ht="18" customHeight="1" x14ac:dyDescent="0.25">
      <c r="L18014" s="516"/>
      <c r="M18014" s="410" t="str">
        <f>IFERROR(IF($A18015=VLOOKUP($A18015,AGOTADOS!$A$3:$H$4997,1,FALSE),"AGOTADO","SI HAY"),"")</f>
        <v/>
      </c>
    </row>
    <row r="18015" spans="12:13" ht="18" customHeight="1" x14ac:dyDescent="0.25">
      <c r="L18015" s="516"/>
      <c r="M18015" s="410" t="str">
        <f>IFERROR(IF($A18016=VLOOKUP($A18016,AGOTADOS!$A$3:$H$4997,1,FALSE),"AGOTADO","SI HAY"),"")</f>
        <v/>
      </c>
    </row>
    <row r="18016" spans="12:13" ht="18" customHeight="1" x14ac:dyDescent="0.25">
      <c r="L18016" s="516"/>
      <c r="M18016" s="410" t="str">
        <f>IFERROR(IF($A18017=VLOOKUP($A18017,AGOTADOS!$A$3:$H$4997,1,FALSE),"AGOTADO","SI HAY"),"")</f>
        <v/>
      </c>
    </row>
    <row r="18017" spans="12:13" ht="18" customHeight="1" x14ac:dyDescent="0.25">
      <c r="L18017" s="516"/>
      <c r="M18017" s="410" t="str">
        <f>IFERROR(IF($A18018=VLOOKUP($A18018,AGOTADOS!$A$3:$H$4997,1,FALSE),"AGOTADO","SI HAY"),"")</f>
        <v/>
      </c>
    </row>
    <row r="18018" spans="12:13" ht="18" customHeight="1" x14ac:dyDescent="0.25">
      <c r="L18018" s="516"/>
      <c r="M18018" s="410" t="str">
        <f>IFERROR(IF($A18019=VLOOKUP($A18019,AGOTADOS!$A$3:$H$4997,1,FALSE),"AGOTADO","SI HAY"),"")</f>
        <v/>
      </c>
    </row>
    <row r="18019" spans="12:13" ht="18" customHeight="1" x14ac:dyDescent="0.25">
      <c r="L18019" s="516"/>
      <c r="M18019" s="410" t="str">
        <f>IFERROR(IF($A18020=VLOOKUP($A18020,AGOTADOS!$A$3:$H$4997,1,FALSE),"AGOTADO","SI HAY"),"")</f>
        <v/>
      </c>
    </row>
    <row r="18020" spans="12:13" ht="18" customHeight="1" x14ac:dyDescent="0.25">
      <c r="L18020" s="516"/>
      <c r="M18020" s="410" t="str">
        <f>IFERROR(IF($A18021=VLOOKUP($A18021,AGOTADOS!$A$3:$H$4997,1,FALSE),"AGOTADO","SI HAY"),"")</f>
        <v/>
      </c>
    </row>
    <row r="18021" spans="12:13" ht="18" customHeight="1" x14ac:dyDescent="0.25">
      <c r="L18021" s="516"/>
      <c r="M18021" s="410" t="str">
        <f>IFERROR(IF($A18022=VLOOKUP($A18022,AGOTADOS!$A$3:$H$4997,1,FALSE),"AGOTADO","SI HAY"),"")</f>
        <v/>
      </c>
    </row>
    <row r="18022" spans="12:13" ht="18" customHeight="1" x14ac:dyDescent="0.25">
      <c r="L18022" s="516"/>
      <c r="M18022" s="410" t="str">
        <f>IFERROR(IF($A18023=VLOOKUP($A18023,AGOTADOS!$A$3:$H$4997,1,FALSE),"AGOTADO","SI HAY"),"")</f>
        <v/>
      </c>
    </row>
    <row r="18023" spans="12:13" ht="18" customHeight="1" x14ac:dyDescent="0.25">
      <c r="L18023" s="516"/>
      <c r="M18023" s="410" t="str">
        <f>IFERROR(IF($A18024=VLOOKUP($A18024,AGOTADOS!$A$3:$H$4997,1,FALSE),"AGOTADO","SI HAY"),"")</f>
        <v/>
      </c>
    </row>
    <row r="18024" spans="12:13" ht="18" customHeight="1" x14ac:dyDescent="0.25">
      <c r="L18024" s="516"/>
      <c r="M18024" s="410" t="str">
        <f>IFERROR(IF($A18025=VLOOKUP($A18025,AGOTADOS!$A$3:$H$4997,1,FALSE),"AGOTADO","SI HAY"),"")</f>
        <v/>
      </c>
    </row>
    <row r="18025" spans="12:13" ht="18" customHeight="1" x14ac:dyDescent="0.25">
      <c r="L18025" s="516"/>
      <c r="M18025" s="410" t="str">
        <f>IFERROR(IF($A18026=VLOOKUP($A18026,AGOTADOS!$A$3:$H$4997,1,FALSE),"AGOTADO","SI HAY"),"")</f>
        <v/>
      </c>
    </row>
    <row r="18026" spans="12:13" ht="18" customHeight="1" x14ac:dyDescent="0.25">
      <c r="L18026" s="516"/>
      <c r="M18026" s="410" t="str">
        <f>IFERROR(IF($A18027=VLOOKUP($A18027,AGOTADOS!$A$3:$H$4997,1,FALSE),"AGOTADO","SI HAY"),"")</f>
        <v/>
      </c>
    </row>
    <row r="18027" spans="12:13" ht="18" customHeight="1" x14ac:dyDescent="0.25">
      <c r="L18027" s="516"/>
      <c r="M18027" s="410" t="str">
        <f>IFERROR(IF($A18028=VLOOKUP($A18028,AGOTADOS!$A$3:$H$4997,1,FALSE),"AGOTADO","SI HAY"),"")</f>
        <v/>
      </c>
    </row>
    <row r="18028" spans="12:13" ht="18" customHeight="1" x14ac:dyDescent="0.25">
      <c r="L18028" s="516"/>
      <c r="M18028" s="410" t="str">
        <f>IFERROR(IF($A18029=VLOOKUP($A18029,AGOTADOS!$A$3:$H$4997,1,FALSE),"AGOTADO","SI HAY"),"")</f>
        <v/>
      </c>
    </row>
    <row r="18029" spans="12:13" ht="18" customHeight="1" x14ac:dyDescent="0.25">
      <c r="L18029" s="516"/>
      <c r="M18029" s="410" t="str">
        <f>IFERROR(IF($A18030=VLOOKUP($A18030,AGOTADOS!$A$3:$H$4997,1,FALSE),"AGOTADO","SI HAY"),"")</f>
        <v/>
      </c>
    </row>
    <row r="18030" spans="12:13" ht="18" customHeight="1" x14ac:dyDescent="0.25">
      <c r="L18030" s="516"/>
      <c r="M18030" s="410" t="str">
        <f>IFERROR(IF($A18031=VLOOKUP($A18031,AGOTADOS!$A$3:$H$4997,1,FALSE),"AGOTADO","SI HAY"),"")</f>
        <v/>
      </c>
    </row>
    <row r="18031" spans="12:13" ht="18" customHeight="1" x14ac:dyDescent="0.25">
      <c r="L18031" s="516"/>
      <c r="M18031" s="410" t="str">
        <f>IFERROR(IF($A18032=VLOOKUP($A18032,AGOTADOS!$A$3:$H$4997,1,FALSE),"AGOTADO","SI HAY"),"")</f>
        <v/>
      </c>
    </row>
    <row r="18032" spans="12:13" ht="18" customHeight="1" x14ac:dyDescent="0.25">
      <c r="L18032" s="516"/>
      <c r="M18032" s="410" t="str">
        <f>IFERROR(IF($A18033=VLOOKUP($A18033,AGOTADOS!$A$3:$H$4997,1,FALSE),"AGOTADO","SI HAY"),"")</f>
        <v/>
      </c>
    </row>
    <row r="18033" spans="12:13" ht="18" customHeight="1" x14ac:dyDescent="0.25">
      <c r="L18033" s="516"/>
      <c r="M18033" s="410" t="str">
        <f>IFERROR(IF($A18034=VLOOKUP($A18034,AGOTADOS!$A$3:$H$4997,1,FALSE),"AGOTADO","SI HAY"),"")</f>
        <v/>
      </c>
    </row>
    <row r="18034" spans="12:13" ht="18" customHeight="1" x14ac:dyDescent="0.25">
      <c r="L18034" s="516"/>
      <c r="M18034" s="410" t="str">
        <f>IFERROR(IF($A18035=VLOOKUP($A18035,AGOTADOS!$A$3:$H$4997,1,FALSE),"AGOTADO","SI HAY"),"")</f>
        <v/>
      </c>
    </row>
    <row r="18035" spans="12:13" ht="18" customHeight="1" x14ac:dyDescent="0.25">
      <c r="L18035" s="516"/>
      <c r="M18035" s="410" t="str">
        <f>IFERROR(IF($A18036=VLOOKUP($A18036,AGOTADOS!$A$3:$H$4997,1,FALSE),"AGOTADO","SI HAY"),"")</f>
        <v/>
      </c>
    </row>
    <row r="18036" spans="12:13" ht="18" customHeight="1" x14ac:dyDescent="0.25">
      <c r="L18036" s="516"/>
      <c r="M18036" s="410" t="str">
        <f>IFERROR(IF($A18037=VLOOKUP($A18037,AGOTADOS!$A$3:$H$4997,1,FALSE),"AGOTADO","SI HAY"),"")</f>
        <v/>
      </c>
    </row>
    <row r="18037" spans="12:13" ht="18" customHeight="1" x14ac:dyDescent="0.25">
      <c r="L18037" s="516"/>
      <c r="M18037" s="410" t="str">
        <f>IFERROR(IF($A18038=VLOOKUP($A18038,AGOTADOS!$A$3:$H$4997,1,FALSE),"AGOTADO","SI HAY"),"")</f>
        <v/>
      </c>
    </row>
    <row r="18038" spans="12:13" ht="18" customHeight="1" x14ac:dyDescent="0.25">
      <c r="L18038" s="516"/>
      <c r="M18038" s="410" t="str">
        <f>IFERROR(IF($A18039=VLOOKUP($A18039,AGOTADOS!$A$3:$H$4997,1,FALSE),"AGOTADO","SI HAY"),"")</f>
        <v/>
      </c>
    </row>
    <row r="18039" spans="12:13" ht="18" customHeight="1" x14ac:dyDescent="0.25">
      <c r="L18039" s="516"/>
      <c r="M18039" s="410" t="str">
        <f>IFERROR(IF($A18040=VLOOKUP($A18040,AGOTADOS!$A$3:$H$4997,1,FALSE),"AGOTADO","SI HAY"),"")</f>
        <v/>
      </c>
    </row>
    <row r="18040" spans="12:13" ht="18" customHeight="1" x14ac:dyDescent="0.25">
      <c r="L18040" s="516"/>
      <c r="M18040" s="410" t="str">
        <f>IFERROR(IF($A18041=VLOOKUP($A18041,AGOTADOS!$A$3:$H$4997,1,FALSE),"AGOTADO","SI HAY"),"")</f>
        <v/>
      </c>
    </row>
    <row r="18041" spans="12:13" ht="18" customHeight="1" x14ac:dyDescent="0.25">
      <c r="L18041" s="516"/>
      <c r="M18041" s="410" t="str">
        <f>IFERROR(IF($A18042=VLOOKUP($A18042,AGOTADOS!$A$3:$H$4997,1,FALSE),"AGOTADO","SI HAY"),"")</f>
        <v/>
      </c>
    </row>
    <row r="18042" spans="12:13" ht="18" customHeight="1" x14ac:dyDescent="0.25">
      <c r="L18042" s="516"/>
      <c r="M18042" s="410" t="str">
        <f>IFERROR(IF($A18043=VLOOKUP($A18043,AGOTADOS!$A$3:$H$4997,1,FALSE),"AGOTADO","SI HAY"),"")</f>
        <v/>
      </c>
    </row>
    <row r="18043" spans="12:13" ht="18" customHeight="1" x14ac:dyDescent="0.25">
      <c r="L18043" s="516"/>
      <c r="M18043" s="410" t="str">
        <f>IFERROR(IF($A18044=VLOOKUP($A18044,AGOTADOS!$A$3:$H$4997,1,FALSE),"AGOTADO","SI HAY"),"")</f>
        <v/>
      </c>
    </row>
    <row r="18044" spans="12:13" ht="18" customHeight="1" x14ac:dyDescent="0.25">
      <c r="L18044" s="516"/>
      <c r="M18044" s="410" t="str">
        <f>IFERROR(IF($A18045=VLOOKUP($A18045,AGOTADOS!$A$3:$H$4997,1,FALSE),"AGOTADO","SI HAY"),"")</f>
        <v/>
      </c>
    </row>
    <row r="18045" spans="12:13" ht="18" customHeight="1" x14ac:dyDescent="0.25">
      <c r="L18045" s="516"/>
      <c r="M18045" s="410" t="str">
        <f>IFERROR(IF($A18046=VLOOKUP($A18046,AGOTADOS!$A$3:$H$4997,1,FALSE),"AGOTADO","SI HAY"),"")</f>
        <v/>
      </c>
    </row>
    <row r="18046" spans="12:13" ht="18" customHeight="1" x14ac:dyDescent="0.25">
      <c r="L18046" s="516"/>
      <c r="M18046" s="410" t="str">
        <f>IFERROR(IF($A18047=VLOOKUP($A18047,AGOTADOS!$A$3:$H$4997,1,FALSE),"AGOTADO","SI HAY"),"")</f>
        <v/>
      </c>
    </row>
    <row r="18047" spans="12:13" ht="18" customHeight="1" x14ac:dyDescent="0.25">
      <c r="L18047" s="516"/>
      <c r="M18047" s="410" t="str">
        <f>IFERROR(IF($A18048=VLOOKUP($A18048,AGOTADOS!$A$3:$H$4997,1,FALSE),"AGOTADO","SI HAY"),"")</f>
        <v/>
      </c>
    </row>
    <row r="18048" spans="12:13" ht="18" customHeight="1" x14ac:dyDescent="0.25">
      <c r="L18048" s="516"/>
      <c r="M18048" s="410" t="str">
        <f>IFERROR(IF($A18049=VLOOKUP($A18049,AGOTADOS!$A$3:$H$4997,1,FALSE),"AGOTADO","SI HAY"),"")</f>
        <v/>
      </c>
    </row>
    <row r="18049" spans="12:13" ht="18" customHeight="1" x14ac:dyDescent="0.25">
      <c r="L18049" s="516"/>
      <c r="M18049" s="410" t="str">
        <f>IFERROR(IF($A18050=VLOOKUP($A18050,AGOTADOS!$A$3:$H$4997,1,FALSE),"AGOTADO","SI HAY"),"")</f>
        <v/>
      </c>
    </row>
    <row r="18050" spans="12:13" ht="18" customHeight="1" x14ac:dyDescent="0.25">
      <c r="L18050" s="516"/>
      <c r="M18050" s="410" t="str">
        <f>IFERROR(IF($A18051=VLOOKUP($A18051,AGOTADOS!$A$3:$H$4997,1,FALSE),"AGOTADO","SI HAY"),"")</f>
        <v/>
      </c>
    </row>
    <row r="18051" spans="12:13" ht="18" customHeight="1" x14ac:dyDescent="0.25">
      <c r="L18051" s="516"/>
      <c r="M18051" s="410" t="str">
        <f>IFERROR(IF($A18052=VLOOKUP($A18052,AGOTADOS!$A$3:$H$4997,1,FALSE),"AGOTADO","SI HAY"),"")</f>
        <v/>
      </c>
    </row>
    <row r="18052" spans="12:13" ht="18" customHeight="1" x14ac:dyDescent="0.25">
      <c r="L18052" s="516"/>
      <c r="M18052" s="410" t="str">
        <f>IFERROR(IF($A18053=VLOOKUP($A18053,AGOTADOS!$A$3:$H$4997,1,FALSE),"AGOTADO","SI HAY"),"")</f>
        <v/>
      </c>
    </row>
    <row r="18053" spans="12:13" ht="18" customHeight="1" x14ac:dyDescent="0.25">
      <c r="L18053" s="516"/>
      <c r="M18053" s="410" t="str">
        <f>IFERROR(IF($A18054=VLOOKUP($A18054,AGOTADOS!$A$3:$H$4997,1,FALSE),"AGOTADO","SI HAY"),"")</f>
        <v/>
      </c>
    </row>
    <row r="18054" spans="12:13" ht="18" customHeight="1" x14ac:dyDescent="0.25">
      <c r="L18054" s="516"/>
      <c r="M18054" s="410" t="str">
        <f>IFERROR(IF($A18055=VLOOKUP($A18055,AGOTADOS!$A$3:$H$4997,1,FALSE),"AGOTADO","SI HAY"),"")</f>
        <v/>
      </c>
    </row>
    <row r="18055" spans="12:13" ht="18" customHeight="1" x14ac:dyDescent="0.25">
      <c r="L18055" s="516"/>
      <c r="M18055" s="410" t="str">
        <f>IFERROR(IF($A18056=VLOOKUP($A18056,AGOTADOS!$A$3:$H$4997,1,FALSE),"AGOTADO","SI HAY"),"")</f>
        <v/>
      </c>
    </row>
    <row r="18056" spans="12:13" ht="18" customHeight="1" x14ac:dyDescent="0.25">
      <c r="L18056" s="516"/>
      <c r="M18056" s="410" t="str">
        <f>IFERROR(IF($A18057=VLOOKUP($A18057,AGOTADOS!$A$3:$H$4997,1,FALSE),"AGOTADO","SI HAY"),"")</f>
        <v/>
      </c>
    </row>
    <row r="18057" spans="12:13" ht="18" customHeight="1" x14ac:dyDescent="0.25">
      <c r="L18057" s="516"/>
      <c r="M18057" s="410" t="str">
        <f>IFERROR(IF($A18058=VLOOKUP($A18058,AGOTADOS!$A$3:$H$4997,1,FALSE),"AGOTADO","SI HAY"),"")</f>
        <v/>
      </c>
    </row>
    <row r="18058" spans="12:13" ht="18" customHeight="1" x14ac:dyDescent="0.25">
      <c r="L18058" s="516"/>
      <c r="M18058" s="410" t="str">
        <f>IFERROR(IF($A18059=VLOOKUP($A18059,AGOTADOS!$A$3:$H$4997,1,FALSE),"AGOTADO","SI HAY"),"")</f>
        <v/>
      </c>
    </row>
    <row r="18059" spans="12:13" ht="18" customHeight="1" x14ac:dyDescent="0.25">
      <c r="L18059" s="516"/>
      <c r="M18059" s="410" t="str">
        <f>IFERROR(IF($A18060=VLOOKUP($A18060,AGOTADOS!$A$3:$H$4997,1,FALSE),"AGOTADO","SI HAY"),"")</f>
        <v/>
      </c>
    </row>
    <row r="18060" spans="12:13" ht="18" customHeight="1" x14ac:dyDescent="0.25">
      <c r="L18060" s="516"/>
      <c r="M18060" s="410" t="str">
        <f>IFERROR(IF($A18061=VLOOKUP($A18061,AGOTADOS!$A$3:$H$4997,1,FALSE),"AGOTADO","SI HAY"),"")</f>
        <v/>
      </c>
    </row>
    <row r="18061" spans="12:13" ht="18" customHeight="1" x14ac:dyDescent="0.25">
      <c r="L18061" s="516"/>
      <c r="M18061" s="410" t="str">
        <f>IFERROR(IF($A18062=VLOOKUP($A18062,AGOTADOS!$A$3:$H$4997,1,FALSE),"AGOTADO","SI HAY"),"")</f>
        <v/>
      </c>
    </row>
    <row r="18062" spans="12:13" ht="18" customHeight="1" x14ac:dyDescent="0.25">
      <c r="L18062" s="516"/>
      <c r="M18062" s="410" t="str">
        <f>IFERROR(IF($A18063=VLOOKUP($A18063,AGOTADOS!$A$3:$H$4997,1,FALSE),"AGOTADO","SI HAY"),"")</f>
        <v/>
      </c>
    </row>
    <row r="18063" spans="12:13" ht="18" customHeight="1" x14ac:dyDescent="0.25">
      <c r="L18063" s="516"/>
      <c r="M18063" s="410" t="str">
        <f>IFERROR(IF($A18064=VLOOKUP($A18064,AGOTADOS!$A$3:$H$4997,1,FALSE),"AGOTADO","SI HAY"),"")</f>
        <v/>
      </c>
    </row>
    <row r="18064" spans="12:13" ht="18" customHeight="1" x14ac:dyDescent="0.25">
      <c r="L18064" s="516"/>
      <c r="M18064" s="410" t="str">
        <f>IFERROR(IF($A18065=VLOOKUP($A18065,AGOTADOS!$A$3:$H$4997,1,FALSE),"AGOTADO","SI HAY"),"")</f>
        <v/>
      </c>
    </row>
    <row r="18065" spans="12:13" ht="18" customHeight="1" x14ac:dyDescent="0.25">
      <c r="L18065" s="516"/>
      <c r="M18065" s="410" t="str">
        <f>IFERROR(IF($A18066=VLOOKUP($A18066,AGOTADOS!$A$3:$H$4997,1,FALSE),"AGOTADO","SI HAY"),"")</f>
        <v/>
      </c>
    </row>
    <row r="18066" spans="12:13" ht="18" customHeight="1" x14ac:dyDescent="0.25">
      <c r="L18066" s="516"/>
      <c r="M18066" s="410" t="str">
        <f>IFERROR(IF($A18067=VLOOKUP($A18067,AGOTADOS!$A$3:$H$4997,1,FALSE),"AGOTADO","SI HAY"),"")</f>
        <v/>
      </c>
    </row>
    <row r="18067" spans="12:13" ht="18" customHeight="1" x14ac:dyDescent="0.25">
      <c r="L18067" s="516"/>
      <c r="M18067" s="410" t="str">
        <f>IFERROR(IF($A18068=VLOOKUP($A18068,AGOTADOS!$A$3:$H$4997,1,FALSE),"AGOTADO","SI HAY"),"")</f>
        <v/>
      </c>
    </row>
    <row r="18068" spans="12:13" ht="18" customHeight="1" x14ac:dyDescent="0.25">
      <c r="L18068" s="516"/>
      <c r="M18068" s="410" t="str">
        <f>IFERROR(IF($A18069=VLOOKUP($A18069,AGOTADOS!$A$3:$H$4997,1,FALSE),"AGOTADO","SI HAY"),"")</f>
        <v/>
      </c>
    </row>
    <row r="18069" spans="12:13" ht="18" customHeight="1" x14ac:dyDescent="0.25">
      <c r="L18069" s="516"/>
      <c r="M18069" s="410" t="str">
        <f>IFERROR(IF($A18070=VLOOKUP($A18070,AGOTADOS!$A$3:$H$4997,1,FALSE),"AGOTADO","SI HAY"),"")</f>
        <v/>
      </c>
    </row>
    <row r="18070" spans="12:13" ht="18" customHeight="1" x14ac:dyDescent="0.25">
      <c r="L18070" s="516"/>
      <c r="M18070" s="410" t="str">
        <f>IFERROR(IF($A18071=VLOOKUP($A18071,AGOTADOS!$A$3:$H$4997,1,FALSE),"AGOTADO","SI HAY"),"")</f>
        <v/>
      </c>
    </row>
    <row r="18071" spans="12:13" ht="18" customHeight="1" x14ac:dyDescent="0.25">
      <c r="L18071" s="516"/>
      <c r="M18071" s="410" t="str">
        <f>IFERROR(IF($A18072=VLOOKUP($A18072,AGOTADOS!$A$3:$H$4997,1,FALSE),"AGOTADO","SI HAY"),"")</f>
        <v/>
      </c>
    </row>
    <row r="18072" spans="12:13" ht="18" customHeight="1" x14ac:dyDescent="0.25">
      <c r="L18072" s="516"/>
      <c r="M18072" s="410" t="str">
        <f>IFERROR(IF($A18073=VLOOKUP($A18073,AGOTADOS!$A$3:$H$4997,1,FALSE),"AGOTADO","SI HAY"),"")</f>
        <v/>
      </c>
    </row>
    <row r="18073" spans="12:13" ht="18" customHeight="1" x14ac:dyDescent="0.25">
      <c r="L18073" s="516"/>
      <c r="M18073" s="410" t="str">
        <f>IFERROR(IF($A18074=VLOOKUP($A18074,AGOTADOS!$A$3:$H$4997,1,FALSE),"AGOTADO","SI HAY"),"")</f>
        <v/>
      </c>
    </row>
    <row r="18074" spans="12:13" ht="18" customHeight="1" x14ac:dyDescent="0.25">
      <c r="L18074" s="516"/>
      <c r="M18074" s="410" t="str">
        <f>IFERROR(IF($A18075=VLOOKUP($A18075,AGOTADOS!$A$3:$H$4997,1,FALSE),"AGOTADO","SI HAY"),"")</f>
        <v/>
      </c>
    </row>
    <row r="18075" spans="12:13" ht="18" customHeight="1" x14ac:dyDescent="0.25">
      <c r="L18075" s="516"/>
      <c r="M18075" s="410" t="str">
        <f>IFERROR(IF($A18076=VLOOKUP($A18076,AGOTADOS!$A$3:$H$4997,1,FALSE),"AGOTADO","SI HAY"),"")</f>
        <v/>
      </c>
    </row>
    <row r="18076" spans="12:13" ht="18" customHeight="1" x14ac:dyDescent="0.25">
      <c r="L18076" s="516"/>
      <c r="M18076" s="410" t="str">
        <f>IFERROR(IF($A18077=VLOOKUP($A18077,AGOTADOS!$A$3:$H$4997,1,FALSE),"AGOTADO","SI HAY"),"")</f>
        <v/>
      </c>
    </row>
    <row r="18077" spans="12:13" ht="18" customHeight="1" x14ac:dyDescent="0.25">
      <c r="L18077" s="516"/>
      <c r="M18077" s="410" t="str">
        <f>IFERROR(IF($A18078=VLOOKUP($A18078,AGOTADOS!$A$3:$H$4997,1,FALSE),"AGOTADO","SI HAY"),"")</f>
        <v/>
      </c>
    </row>
    <row r="18078" spans="12:13" ht="18" customHeight="1" x14ac:dyDescent="0.25">
      <c r="L18078" s="516"/>
      <c r="M18078" s="410" t="str">
        <f>IFERROR(IF($A18079=VLOOKUP($A18079,AGOTADOS!$A$3:$H$4997,1,FALSE),"AGOTADO","SI HAY"),"")</f>
        <v/>
      </c>
    </row>
    <row r="18079" spans="12:13" ht="18" customHeight="1" x14ac:dyDescent="0.25">
      <c r="L18079" s="516"/>
      <c r="M18079" s="410" t="str">
        <f>IFERROR(IF($A18080=VLOOKUP($A18080,AGOTADOS!$A$3:$H$4997,1,FALSE),"AGOTADO","SI HAY"),"")</f>
        <v/>
      </c>
    </row>
    <row r="18080" spans="12:13" ht="18" customHeight="1" x14ac:dyDescent="0.25">
      <c r="L18080" s="516"/>
      <c r="M18080" s="410" t="str">
        <f>IFERROR(IF($A18081=VLOOKUP($A18081,AGOTADOS!$A$3:$H$4997,1,FALSE),"AGOTADO","SI HAY"),"")</f>
        <v/>
      </c>
    </row>
    <row r="18081" spans="12:13" ht="18" customHeight="1" x14ac:dyDescent="0.25">
      <c r="L18081" s="516"/>
      <c r="M18081" s="410" t="str">
        <f>IFERROR(IF($A18082=VLOOKUP($A18082,AGOTADOS!$A$3:$H$4997,1,FALSE),"AGOTADO","SI HAY"),"")</f>
        <v/>
      </c>
    </row>
    <row r="18082" spans="12:13" ht="18" customHeight="1" x14ac:dyDescent="0.25">
      <c r="L18082" s="516"/>
      <c r="M18082" s="410" t="str">
        <f>IFERROR(IF($A18083=VLOOKUP($A18083,AGOTADOS!$A$3:$H$4997,1,FALSE),"AGOTADO","SI HAY"),"")</f>
        <v/>
      </c>
    </row>
    <row r="18083" spans="12:13" ht="18" customHeight="1" x14ac:dyDescent="0.25">
      <c r="L18083" s="516"/>
      <c r="M18083" s="410" t="str">
        <f>IFERROR(IF($A18084=VLOOKUP($A18084,AGOTADOS!$A$3:$H$4997,1,FALSE),"AGOTADO","SI HAY"),"")</f>
        <v/>
      </c>
    </row>
    <row r="18084" spans="12:13" ht="18" customHeight="1" x14ac:dyDescent="0.25">
      <c r="L18084" s="516"/>
      <c r="M18084" s="410" t="str">
        <f>IFERROR(IF($A18085=VLOOKUP($A18085,AGOTADOS!$A$3:$H$4997,1,FALSE),"AGOTADO","SI HAY"),"")</f>
        <v/>
      </c>
    </row>
    <row r="18085" spans="12:13" ht="18" customHeight="1" x14ac:dyDescent="0.25">
      <c r="L18085" s="516"/>
      <c r="M18085" s="410" t="str">
        <f>IFERROR(IF($A18086=VLOOKUP($A18086,AGOTADOS!$A$3:$H$4997,1,FALSE),"AGOTADO","SI HAY"),"")</f>
        <v/>
      </c>
    </row>
    <row r="18086" spans="12:13" ht="18" customHeight="1" x14ac:dyDescent="0.25">
      <c r="L18086" s="516"/>
      <c r="M18086" s="410" t="str">
        <f>IFERROR(IF($A18087=VLOOKUP($A18087,AGOTADOS!$A$3:$H$4997,1,FALSE),"AGOTADO","SI HAY"),"")</f>
        <v/>
      </c>
    </row>
    <row r="18087" spans="12:13" ht="18" customHeight="1" x14ac:dyDescent="0.25">
      <c r="L18087" s="516"/>
      <c r="M18087" s="410" t="str">
        <f>IFERROR(IF($A18088=VLOOKUP($A18088,AGOTADOS!$A$3:$H$4997,1,FALSE),"AGOTADO","SI HAY"),"")</f>
        <v/>
      </c>
    </row>
    <row r="18088" spans="12:13" ht="18" customHeight="1" x14ac:dyDescent="0.25">
      <c r="L18088" s="516"/>
      <c r="M18088" s="410" t="str">
        <f>IFERROR(IF($A18089=VLOOKUP($A18089,AGOTADOS!$A$3:$H$4997,1,FALSE),"AGOTADO","SI HAY"),"")</f>
        <v/>
      </c>
    </row>
    <row r="18089" spans="12:13" ht="18" customHeight="1" x14ac:dyDescent="0.25">
      <c r="L18089" s="516"/>
      <c r="M18089" s="410" t="str">
        <f>IFERROR(IF($A18090=VLOOKUP($A18090,AGOTADOS!$A$3:$H$4997,1,FALSE),"AGOTADO","SI HAY"),"")</f>
        <v/>
      </c>
    </row>
    <row r="18090" spans="12:13" ht="18" customHeight="1" x14ac:dyDescent="0.25">
      <c r="L18090" s="516"/>
      <c r="M18090" s="410" t="str">
        <f>IFERROR(IF($A18091=VLOOKUP($A18091,AGOTADOS!$A$3:$H$4997,1,FALSE),"AGOTADO","SI HAY"),"")</f>
        <v/>
      </c>
    </row>
    <row r="18091" spans="12:13" ht="18" customHeight="1" x14ac:dyDescent="0.25">
      <c r="L18091" s="516"/>
      <c r="M18091" s="410" t="str">
        <f>IFERROR(IF($A18092=VLOOKUP($A18092,AGOTADOS!$A$3:$H$4997,1,FALSE),"AGOTADO","SI HAY"),"")</f>
        <v/>
      </c>
    </row>
    <row r="18092" spans="12:13" ht="18" customHeight="1" x14ac:dyDescent="0.25">
      <c r="L18092" s="516"/>
      <c r="M18092" s="410" t="str">
        <f>IFERROR(IF($A18093=VLOOKUP($A18093,AGOTADOS!$A$3:$H$4997,1,FALSE),"AGOTADO","SI HAY"),"")</f>
        <v/>
      </c>
    </row>
    <row r="18093" spans="12:13" ht="18" customHeight="1" x14ac:dyDescent="0.25">
      <c r="L18093" s="516"/>
      <c r="M18093" s="410" t="str">
        <f>IFERROR(IF($A18094=VLOOKUP($A18094,AGOTADOS!$A$3:$H$4997,1,FALSE),"AGOTADO","SI HAY"),"")</f>
        <v/>
      </c>
    </row>
    <row r="18094" spans="12:13" ht="18" customHeight="1" x14ac:dyDescent="0.25">
      <c r="L18094" s="516"/>
      <c r="M18094" s="410" t="str">
        <f>IFERROR(IF($A18095=VLOOKUP($A18095,AGOTADOS!$A$3:$H$4997,1,FALSE),"AGOTADO","SI HAY"),"")</f>
        <v/>
      </c>
    </row>
    <row r="18095" spans="12:13" ht="18" customHeight="1" x14ac:dyDescent="0.25">
      <c r="L18095" s="516"/>
      <c r="M18095" s="410" t="str">
        <f>IFERROR(IF($A18096=VLOOKUP($A18096,AGOTADOS!$A$3:$H$4997,1,FALSE),"AGOTADO","SI HAY"),"")</f>
        <v/>
      </c>
    </row>
    <row r="18096" spans="12:13" ht="18" customHeight="1" x14ac:dyDescent="0.25">
      <c r="L18096" s="516"/>
      <c r="M18096" s="410" t="str">
        <f>IFERROR(IF($A18097=VLOOKUP($A18097,AGOTADOS!$A$3:$H$4997,1,FALSE),"AGOTADO","SI HAY"),"")</f>
        <v/>
      </c>
    </row>
    <row r="18097" spans="12:13" ht="18" customHeight="1" x14ac:dyDescent="0.25">
      <c r="L18097" s="516"/>
      <c r="M18097" s="410" t="str">
        <f>IFERROR(IF($A18098=VLOOKUP($A18098,AGOTADOS!$A$3:$H$4997,1,FALSE),"AGOTADO","SI HAY"),"")</f>
        <v/>
      </c>
    </row>
    <row r="18098" spans="12:13" ht="18" customHeight="1" x14ac:dyDescent="0.25">
      <c r="L18098" s="516"/>
      <c r="M18098" s="410" t="str">
        <f>IFERROR(IF($A18099=VLOOKUP($A18099,AGOTADOS!$A$3:$H$4997,1,FALSE),"AGOTADO","SI HAY"),"")</f>
        <v/>
      </c>
    </row>
    <row r="18099" spans="12:13" ht="18" customHeight="1" x14ac:dyDescent="0.25">
      <c r="L18099" s="516"/>
      <c r="M18099" s="410" t="str">
        <f>IFERROR(IF($A18100=VLOOKUP($A18100,AGOTADOS!$A$3:$H$4997,1,FALSE),"AGOTADO","SI HAY"),"")</f>
        <v/>
      </c>
    </row>
    <row r="18100" spans="12:13" ht="18" customHeight="1" x14ac:dyDescent="0.25">
      <c r="L18100" s="516"/>
      <c r="M18100" s="410" t="str">
        <f>IFERROR(IF($A18101=VLOOKUP($A18101,AGOTADOS!$A$3:$H$4997,1,FALSE),"AGOTADO","SI HAY"),"")</f>
        <v/>
      </c>
    </row>
    <row r="18101" spans="12:13" ht="18" customHeight="1" x14ac:dyDescent="0.25">
      <c r="L18101" s="516"/>
      <c r="M18101" s="410" t="str">
        <f>IFERROR(IF($A18102=VLOOKUP($A18102,AGOTADOS!$A$3:$H$4997,1,FALSE),"AGOTADO","SI HAY"),"")</f>
        <v/>
      </c>
    </row>
    <row r="18102" spans="12:13" ht="18" customHeight="1" x14ac:dyDescent="0.25">
      <c r="L18102" s="516"/>
      <c r="M18102" s="410" t="str">
        <f>IFERROR(IF($A18103=VLOOKUP($A18103,AGOTADOS!$A$3:$H$4997,1,FALSE),"AGOTADO","SI HAY"),"")</f>
        <v/>
      </c>
    </row>
    <row r="18103" spans="12:13" ht="18" customHeight="1" x14ac:dyDescent="0.25">
      <c r="L18103" s="516"/>
      <c r="M18103" s="410" t="str">
        <f>IFERROR(IF($A18104=VLOOKUP($A18104,AGOTADOS!$A$3:$H$4997,1,FALSE),"AGOTADO","SI HAY"),"")</f>
        <v/>
      </c>
    </row>
    <row r="18104" spans="12:13" ht="18" customHeight="1" x14ac:dyDescent="0.25">
      <c r="L18104" s="516"/>
      <c r="M18104" s="410" t="str">
        <f>IFERROR(IF($A18105=VLOOKUP($A18105,AGOTADOS!$A$3:$H$4997,1,FALSE),"AGOTADO","SI HAY"),"")</f>
        <v/>
      </c>
    </row>
    <row r="18105" spans="12:13" ht="18" customHeight="1" x14ac:dyDescent="0.25">
      <c r="L18105" s="516"/>
      <c r="M18105" s="410" t="str">
        <f>IFERROR(IF($A18106=VLOOKUP($A18106,AGOTADOS!$A$3:$H$4997,1,FALSE),"AGOTADO","SI HAY"),"")</f>
        <v/>
      </c>
    </row>
    <row r="18106" spans="12:13" ht="18" customHeight="1" x14ac:dyDescent="0.25">
      <c r="L18106" s="516"/>
      <c r="M18106" s="410" t="str">
        <f>IFERROR(IF($A18107=VLOOKUP($A18107,AGOTADOS!$A$3:$H$4997,1,FALSE),"AGOTADO","SI HAY"),"")</f>
        <v/>
      </c>
    </row>
    <row r="18107" spans="12:13" ht="18" customHeight="1" x14ac:dyDescent="0.25">
      <c r="L18107" s="516"/>
      <c r="M18107" s="410" t="str">
        <f>IFERROR(IF($A18108=VLOOKUP($A18108,AGOTADOS!$A$3:$H$4997,1,FALSE),"AGOTADO","SI HAY"),"")</f>
        <v/>
      </c>
    </row>
    <row r="18108" spans="12:13" ht="18" customHeight="1" x14ac:dyDescent="0.25">
      <c r="L18108" s="516"/>
      <c r="M18108" s="410" t="str">
        <f>IFERROR(IF($A18109=VLOOKUP($A18109,AGOTADOS!$A$3:$H$4997,1,FALSE),"AGOTADO","SI HAY"),"")</f>
        <v/>
      </c>
    </row>
    <row r="18109" spans="12:13" ht="18" customHeight="1" x14ac:dyDescent="0.25">
      <c r="L18109" s="516"/>
      <c r="M18109" s="410" t="str">
        <f>IFERROR(IF($A18110=VLOOKUP($A18110,AGOTADOS!$A$3:$H$4997,1,FALSE),"AGOTADO","SI HAY"),"")</f>
        <v/>
      </c>
    </row>
    <row r="18110" spans="12:13" ht="18" customHeight="1" x14ac:dyDescent="0.25">
      <c r="L18110" s="516"/>
      <c r="M18110" s="410" t="str">
        <f>IFERROR(IF($A18111=VLOOKUP($A18111,AGOTADOS!$A$3:$H$4997,1,FALSE),"AGOTADO","SI HAY"),"")</f>
        <v/>
      </c>
    </row>
    <row r="18111" spans="12:13" ht="18" customHeight="1" x14ac:dyDescent="0.25">
      <c r="L18111" s="516"/>
      <c r="M18111" s="410" t="str">
        <f>IFERROR(IF($A18112=VLOOKUP($A18112,AGOTADOS!$A$3:$H$4997,1,FALSE),"AGOTADO","SI HAY"),"")</f>
        <v/>
      </c>
    </row>
    <row r="18112" spans="12:13" ht="18" customHeight="1" x14ac:dyDescent="0.25">
      <c r="L18112" s="516"/>
      <c r="M18112" s="410" t="str">
        <f>IFERROR(IF($A18113=VLOOKUP($A18113,AGOTADOS!$A$3:$H$4997,1,FALSE),"AGOTADO","SI HAY"),"")</f>
        <v/>
      </c>
    </row>
    <row r="18113" spans="12:13" ht="18" customHeight="1" x14ac:dyDescent="0.25">
      <c r="L18113" s="516"/>
      <c r="M18113" s="410" t="str">
        <f>IFERROR(IF($A18114=VLOOKUP($A18114,AGOTADOS!$A$3:$H$4997,1,FALSE),"AGOTADO","SI HAY"),"")</f>
        <v/>
      </c>
    </row>
    <row r="18114" spans="12:13" ht="18" customHeight="1" x14ac:dyDescent="0.25">
      <c r="L18114" s="516"/>
      <c r="M18114" s="410" t="str">
        <f>IFERROR(IF($A18115=VLOOKUP($A18115,AGOTADOS!$A$3:$H$4997,1,FALSE),"AGOTADO","SI HAY"),"")</f>
        <v/>
      </c>
    </row>
    <row r="18115" spans="12:13" ht="18" customHeight="1" x14ac:dyDescent="0.25">
      <c r="L18115" s="516"/>
      <c r="M18115" s="410" t="str">
        <f>IFERROR(IF($A18116=VLOOKUP($A18116,AGOTADOS!$A$3:$H$4997,1,FALSE),"AGOTADO","SI HAY"),"")</f>
        <v/>
      </c>
    </row>
    <row r="18116" spans="12:13" ht="18" customHeight="1" x14ac:dyDescent="0.25">
      <c r="L18116" s="516"/>
      <c r="M18116" s="410" t="str">
        <f>IFERROR(IF($A18117=VLOOKUP($A18117,AGOTADOS!$A$3:$H$4997,1,FALSE),"AGOTADO","SI HAY"),"")</f>
        <v/>
      </c>
    </row>
    <row r="18117" spans="12:13" ht="18" customHeight="1" x14ac:dyDescent="0.25">
      <c r="L18117" s="516"/>
      <c r="M18117" s="410" t="str">
        <f>IFERROR(IF($A18118=VLOOKUP($A18118,AGOTADOS!$A$3:$H$4997,1,FALSE),"AGOTADO","SI HAY"),"")</f>
        <v/>
      </c>
    </row>
    <row r="18118" spans="12:13" ht="18" customHeight="1" x14ac:dyDescent="0.25">
      <c r="L18118" s="516"/>
      <c r="M18118" s="410" t="str">
        <f>IFERROR(IF($A18119=VLOOKUP($A18119,AGOTADOS!$A$3:$H$4997,1,FALSE),"AGOTADO","SI HAY"),"")</f>
        <v/>
      </c>
    </row>
    <row r="18119" spans="12:13" ht="18" customHeight="1" x14ac:dyDescent="0.25">
      <c r="L18119" s="516"/>
      <c r="M18119" s="410" t="str">
        <f>IFERROR(IF($A18120=VLOOKUP($A18120,AGOTADOS!$A$3:$H$4997,1,FALSE),"AGOTADO","SI HAY"),"")</f>
        <v/>
      </c>
    </row>
    <row r="18120" spans="12:13" ht="18" customHeight="1" x14ac:dyDescent="0.25">
      <c r="L18120" s="516"/>
      <c r="M18120" s="410" t="str">
        <f>IFERROR(IF($A18121=VLOOKUP($A18121,AGOTADOS!$A$3:$H$4997,1,FALSE),"AGOTADO","SI HAY"),"")</f>
        <v/>
      </c>
    </row>
    <row r="18121" spans="12:13" ht="18" customHeight="1" x14ac:dyDescent="0.25">
      <c r="L18121" s="516"/>
      <c r="M18121" s="410" t="str">
        <f>IFERROR(IF($A18122=VLOOKUP($A18122,AGOTADOS!$A$3:$H$4997,1,FALSE),"AGOTADO","SI HAY"),"")</f>
        <v/>
      </c>
    </row>
    <row r="18122" spans="12:13" ht="18" customHeight="1" x14ac:dyDescent="0.25">
      <c r="L18122" s="516"/>
      <c r="M18122" s="410" t="str">
        <f>IFERROR(IF($A18123=VLOOKUP($A18123,AGOTADOS!$A$3:$H$4997,1,FALSE),"AGOTADO","SI HAY"),"")</f>
        <v/>
      </c>
    </row>
    <row r="18123" spans="12:13" ht="18" customHeight="1" x14ac:dyDescent="0.25">
      <c r="L18123" s="516"/>
      <c r="M18123" s="410" t="str">
        <f>IFERROR(IF($A18124=VLOOKUP($A18124,AGOTADOS!$A$3:$H$4997,1,FALSE),"AGOTADO","SI HAY"),"")</f>
        <v/>
      </c>
    </row>
    <row r="18124" spans="12:13" ht="18" customHeight="1" x14ac:dyDescent="0.25">
      <c r="L18124" s="516"/>
      <c r="M18124" s="410" t="str">
        <f>IFERROR(IF($A18125=VLOOKUP($A18125,AGOTADOS!$A$3:$H$4997,1,FALSE),"AGOTADO","SI HAY"),"")</f>
        <v/>
      </c>
    </row>
    <row r="18125" spans="12:13" ht="18" customHeight="1" x14ac:dyDescent="0.25">
      <c r="L18125" s="516"/>
      <c r="M18125" s="410" t="str">
        <f>IFERROR(IF($A18126=VLOOKUP($A18126,AGOTADOS!$A$3:$H$4997,1,FALSE),"AGOTADO","SI HAY"),"")</f>
        <v/>
      </c>
    </row>
    <row r="18126" spans="12:13" ht="18" customHeight="1" x14ac:dyDescent="0.25">
      <c r="L18126" s="516"/>
      <c r="M18126" s="410" t="str">
        <f>IFERROR(IF($A18127=VLOOKUP($A18127,AGOTADOS!$A$3:$H$4997,1,FALSE),"AGOTADO","SI HAY"),"")</f>
        <v/>
      </c>
    </row>
    <row r="18127" spans="12:13" ht="18" customHeight="1" x14ac:dyDescent="0.25">
      <c r="L18127" s="516"/>
      <c r="M18127" s="410" t="str">
        <f>IFERROR(IF($A18128=VLOOKUP($A18128,AGOTADOS!$A$3:$H$4997,1,FALSE),"AGOTADO","SI HAY"),"")</f>
        <v/>
      </c>
    </row>
    <row r="18128" spans="12:13" ht="18" customHeight="1" x14ac:dyDescent="0.25">
      <c r="L18128" s="516"/>
      <c r="M18128" s="410" t="str">
        <f>IFERROR(IF($A18129=VLOOKUP($A18129,AGOTADOS!$A$3:$H$4997,1,FALSE),"AGOTADO","SI HAY"),"")</f>
        <v/>
      </c>
    </row>
    <row r="18129" spans="12:13" ht="18" customHeight="1" x14ac:dyDescent="0.25">
      <c r="L18129" s="516"/>
      <c r="M18129" s="410" t="str">
        <f>IFERROR(IF($A18130=VLOOKUP($A18130,AGOTADOS!$A$3:$H$4997,1,FALSE),"AGOTADO","SI HAY"),"")</f>
        <v/>
      </c>
    </row>
    <row r="18130" spans="12:13" ht="18" customHeight="1" x14ac:dyDescent="0.25">
      <c r="L18130" s="516"/>
      <c r="M18130" s="410" t="str">
        <f>IFERROR(IF($A18131=VLOOKUP($A18131,AGOTADOS!$A$3:$H$4997,1,FALSE),"AGOTADO","SI HAY"),"")</f>
        <v/>
      </c>
    </row>
    <row r="18131" spans="12:13" ht="18" customHeight="1" x14ac:dyDescent="0.25">
      <c r="L18131" s="516"/>
      <c r="M18131" s="410" t="str">
        <f>IFERROR(IF($A18132=VLOOKUP($A18132,AGOTADOS!$A$3:$H$4997,1,FALSE),"AGOTADO","SI HAY"),"")</f>
        <v/>
      </c>
    </row>
    <row r="18132" spans="12:13" ht="18" customHeight="1" x14ac:dyDescent="0.25">
      <c r="L18132" s="516"/>
      <c r="M18132" s="410" t="str">
        <f>IFERROR(IF($A18133=VLOOKUP($A18133,AGOTADOS!$A$3:$H$4997,1,FALSE),"AGOTADO","SI HAY"),"")</f>
        <v/>
      </c>
    </row>
    <row r="18133" spans="12:13" ht="18" customHeight="1" x14ac:dyDescent="0.25">
      <c r="L18133" s="516"/>
      <c r="M18133" s="410" t="str">
        <f>IFERROR(IF($A18134=VLOOKUP($A18134,AGOTADOS!$A$3:$H$4997,1,FALSE),"AGOTADO","SI HAY"),"")</f>
        <v/>
      </c>
    </row>
    <row r="18134" spans="12:13" ht="18" customHeight="1" x14ac:dyDescent="0.25">
      <c r="L18134" s="516"/>
      <c r="M18134" s="410" t="str">
        <f>IFERROR(IF($A18135=VLOOKUP($A18135,AGOTADOS!$A$3:$H$4997,1,FALSE),"AGOTADO","SI HAY"),"")</f>
        <v/>
      </c>
    </row>
    <row r="18135" spans="12:13" ht="18" customHeight="1" x14ac:dyDescent="0.25">
      <c r="L18135" s="516"/>
      <c r="M18135" s="410" t="str">
        <f>IFERROR(IF($A18136=VLOOKUP($A18136,AGOTADOS!$A$3:$H$4997,1,FALSE),"AGOTADO","SI HAY"),"")</f>
        <v/>
      </c>
    </row>
    <row r="18136" spans="12:13" ht="18" customHeight="1" x14ac:dyDescent="0.25">
      <c r="L18136" s="516"/>
      <c r="M18136" s="410" t="str">
        <f>IFERROR(IF($A18137=VLOOKUP($A18137,AGOTADOS!$A$3:$H$4997,1,FALSE),"AGOTADO","SI HAY"),"")</f>
        <v/>
      </c>
    </row>
    <row r="18137" spans="12:13" ht="18" customHeight="1" x14ac:dyDescent="0.25">
      <c r="L18137" s="516"/>
      <c r="M18137" s="410" t="str">
        <f>IFERROR(IF($A18138=VLOOKUP($A18138,AGOTADOS!$A$3:$H$4997,1,FALSE),"AGOTADO","SI HAY"),"")</f>
        <v/>
      </c>
    </row>
    <row r="18138" spans="12:13" ht="18" customHeight="1" x14ac:dyDescent="0.25">
      <c r="L18138" s="516"/>
      <c r="M18138" s="410" t="str">
        <f>IFERROR(IF($A18139=VLOOKUP($A18139,AGOTADOS!$A$3:$H$4997,1,FALSE),"AGOTADO","SI HAY"),"")</f>
        <v/>
      </c>
    </row>
    <row r="18139" spans="12:13" ht="18" customHeight="1" x14ac:dyDescent="0.25">
      <c r="L18139" s="516"/>
      <c r="M18139" s="410" t="str">
        <f>IFERROR(IF($A18140=VLOOKUP($A18140,AGOTADOS!$A$3:$H$4997,1,FALSE),"AGOTADO","SI HAY"),"")</f>
        <v/>
      </c>
    </row>
    <row r="18140" spans="12:13" ht="18" customHeight="1" x14ac:dyDescent="0.25">
      <c r="L18140" s="516"/>
      <c r="M18140" s="410" t="str">
        <f>IFERROR(IF($A18141=VLOOKUP($A18141,AGOTADOS!$A$3:$H$4997,1,FALSE),"AGOTADO","SI HAY"),"")</f>
        <v/>
      </c>
    </row>
    <row r="18141" spans="12:13" ht="18" customHeight="1" x14ac:dyDescent="0.25">
      <c r="L18141" s="516"/>
      <c r="M18141" s="410" t="str">
        <f>IFERROR(IF($A18142=VLOOKUP($A18142,AGOTADOS!$A$3:$H$4997,1,FALSE),"AGOTADO","SI HAY"),"")</f>
        <v/>
      </c>
    </row>
    <row r="18142" spans="12:13" ht="18" customHeight="1" x14ac:dyDescent="0.25">
      <c r="L18142" s="516"/>
      <c r="M18142" s="410" t="str">
        <f>IFERROR(IF($A18143=VLOOKUP($A18143,AGOTADOS!$A$3:$H$4997,1,FALSE),"AGOTADO","SI HAY"),"")</f>
        <v/>
      </c>
    </row>
    <row r="18143" spans="12:13" ht="18" customHeight="1" x14ac:dyDescent="0.25">
      <c r="L18143" s="516"/>
      <c r="M18143" s="410" t="str">
        <f>IFERROR(IF($A18144=VLOOKUP($A18144,AGOTADOS!$A$3:$H$4997,1,FALSE),"AGOTADO","SI HAY"),"")</f>
        <v/>
      </c>
    </row>
    <row r="18144" spans="12:13" ht="18" customHeight="1" x14ac:dyDescent="0.25">
      <c r="L18144" s="516"/>
      <c r="M18144" s="410" t="str">
        <f>IFERROR(IF($A18145=VLOOKUP($A18145,AGOTADOS!$A$3:$H$4997,1,FALSE),"AGOTADO","SI HAY"),"")</f>
        <v/>
      </c>
    </row>
    <row r="18145" spans="12:13" ht="18" customHeight="1" x14ac:dyDescent="0.25">
      <c r="L18145" s="516"/>
      <c r="M18145" s="410" t="str">
        <f>IFERROR(IF($A18146=VLOOKUP($A18146,AGOTADOS!$A$3:$H$4997,1,FALSE),"AGOTADO","SI HAY"),"")</f>
        <v/>
      </c>
    </row>
    <row r="18146" spans="12:13" ht="18" customHeight="1" x14ac:dyDescent="0.25">
      <c r="L18146" s="516"/>
      <c r="M18146" s="410" t="str">
        <f>IFERROR(IF($A18147=VLOOKUP($A18147,AGOTADOS!$A$3:$H$4997,1,FALSE),"AGOTADO","SI HAY"),"")</f>
        <v/>
      </c>
    </row>
    <row r="18147" spans="12:13" ht="18" customHeight="1" x14ac:dyDescent="0.25">
      <c r="L18147" s="516"/>
      <c r="M18147" s="410" t="str">
        <f>IFERROR(IF($A18148=VLOOKUP($A18148,AGOTADOS!$A$3:$H$4997,1,FALSE),"AGOTADO","SI HAY"),"")</f>
        <v/>
      </c>
    </row>
    <row r="18148" spans="12:13" ht="18" customHeight="1" x14ac:dyDescent="0.25">
      <c r="L18148" s="516"/>
      <c r="M18148" s="410" t="str">
        <f>IFERROR(IF($A18149=VLOOKUP($A18149,AGOTADOS!$A$3:$H$4997,1,FALSE),"AGOTADO","SI HAY"),"")</f>
        <v/>
      </c>
    </row>
    <row r="18149" spans="12:13" ht="18" customHeight="1" x14ac:dyDescent="0.25">
      <c r="L18149" s="516"/>
      <c r="M18149" s="410" t="str">
        <f>IFERROR(IF($A18150=VLOOKUP($A18150,AGOTADOS!$A$3:$H$4997,1,FALSE),"AGOTADO","SI HAY"),"")</f>
        <v/>
      </c>
    </row>
    <row r="18150" spans="12:13" ht="18" customHeight="1" x14ac:dyDescent="0.25">
      <c r="L18150" s="516"/>
      <c r="M18150" s="410" t="str">
        <f>IFERROR(IF($A18151=VLOOKUP($A18151,AGOTADOS!$A$3:$H$4997,1,FALSE),"AGOTADO","SI HAY"),"")</f>
        <v/>
      </c>
    </row>
    <row r="18151" spans="12:13" ht="18" customHeight="1" x14ac:dyDescent="0.25">
      <c r="L18151" s="516"/>
      <c r="M18151" s="410" t="str">
        <f>IFERROR(IF($A18152=VLOOKUP($A18152,AGOTADOS!$A$3:$H$4997,1,FALSE),"AGOTADO","SI HAY"),"")</f>
        <v/>
      </c>
    </row>
    <row r="18152" spans="12:13" ht="18" customHeight="1" x14ac:dyDescent="0.25">
      <c r="L18152" s="516"/>
      <c r="M18152" s="410" t="str">
        <f>IFERROR(IF($A18153=VLOOKUP($A18153,AGOTADOS!$A$3:$H$4997,1,FALSE),"AGOTADO","SI HAY"),"")</f>
        <v/>
      </c>
    </row>
    <row r="18153" spans="12:13" ht="18" customHeight="1" x14ac:dyDescent="0.25">
      <c r="L18153" s="516"/>
      <c r="M18153" s="410" t="str">
        <f>IFERROR(IF($A18154=VLOOKUP($A18154,AGOTADOS!$A$3:$H$4997,1,FALSE),"AGOTADO","SI HAY"),"")</f>
        <v/>
      </c>
    </row>
    <row r="18154" spans="12:13" ht="18" customHeight="1" x14ac:dyDescent="0.25">
      <c r="L18154" s="516"/>
      <c r="M18154" s="410" t="str">
        <f>IFERROR(IF($A18155=VLOOKUP($A18155,AGOTADOS!$A$3:$H$4997,1,FALSE),"AGOTADO","SI HAY"),"")</f>
        <v/>
      </c>
    </row>
    <row r="18155" spans="12:13" ht="18" customHeight="1" x14ac:dyDescent="0.25">
      <c r="L18155" s="516"/>
      <c r="M18155" s="410" t="str">
        <f>IFERROR(IF($A18156=VLOOKUP($A18156,AGOTADOS!$A$3:$H$4997,1,FALSE),"AGOTADO","SI HAY"),"")</f>
        <v/>
      </c>
    </row>
    <row r="18156" spans="12:13" ht="18" customHeight="1" x14ac:dyDescent="0.25">
      <c r="L18156" s="516"/>
      <c r="M18156" s="410" t="str">
        <f>IFERROR(IF($A18157=VLOOKUP($A18157,AGOTADOS!$A$3:$H$4997,1,FALSE),"AGOTADO","SI HAY"),"")</f>
        <v/>
      </c>
    </row>
    <row r="18157" spans="12:13" ht="18" customHeight="1" x14ac:dyDescent="0.25">
      <c r="L18157" s="516"/>
      <c r="M18157" s="410" t="str">
        <f>IFERROR(IF($A18158=VLOOKUP($A18158,AGOTADOS!$A$3:$H$4997,1,FALSE),"AGOTADO","SI HAY"),"")</f>
        <v/>
      </c>
    </row>
    <row r="18158" spans="12:13" ht="18" customHeight="1" x14ac:dyDescent="0.25">
      <c r="L18158" s="516"/>
      <c r="M18158" s="410" t="str">
        <f>IFERROR(IF($A18159=VLOOKUP($A18159,AGOTADOS!$A$3:$H$4997,1,FALSE),"AGOTADO","SI HAY"),"")</f>
        <v/>
      </c>
    </row>
    <row r="18159" spans="12:13" ht="18" customHeight="1" x14ac:dyDescent="0.25">
      <c r="L18159" s="516"/>
      <c r="M18159" s="410" t="str">
        <f>IFERROR(IF($A18160=VLOOKUP($A18160,AGOTADOS!$A$3:$H$4997,1,FALSE),"AGOTADO","SI HAY"),"")</f>
        <v/>
      </c>
    </row>
    <row r="18160" spans="12:13" ht="18" customHeight="1" x14ac:dyDescent="0.25">
      <c r="L18160" s="516"/>
      <c r="M18160" s="410" t="str">
        <f>IFERROR(IF($A18161=VLOOKUP($A18161,AGOTADOS!$A$3:$H$4997,1,FALSE),"AGOTADO","SI HAY"),"")</f>
        <v/>
      </c>
    </row>
    <row r="18161" spans="12:13" ht="18" customHeight="1" x14ac:dyDescent="0.25">
      <c r="L18161" s="516"/>
      <c r="M18161" s="410" t="str">
        <f>IFERROR(IF($A18162=VLOOKUP($A18162,AGOTADOS!$A$3:$H$4997,1,FALSE),"AGOTADO","SI HAY"),"")</f>
        <v/>
      </c>
    </row>
    <row r="18162" spans="12:13" ht="18" customHeight="1" x14ac:dyDescent="0.25">
      <c r="L18162" s="516"/>
      <c r="M18162" s="410" t="str">
        <f>IFERROR(IF($A18163=VLOOKUP($A18163,AGOTADOS!$A$3:$H$4997,1,FALSE),"AGOTADO","SI HAY"),"")</f>
        <v/>
      </c>
    </row>
    <row r="18163" spans="12:13" ht="18" customHeight="1" x14ac:dyDescent="0.25">
      <c r="L18163" s="516"/>
      <c r="M18163" s="410" t="str">
        <f>IFERROR(IF($A18164=VLOOKUP($A18164,AGOTADOS!$A$3:$H$4997,1,FALSE),"AGOTADO","SI HAY"),"")</f>
        <v/>
      </c>
    </row>
    <row r="18164" spans="12:13" ht="18" customHeight="1" x14ac:dyDescent="0.25">
      <c r="L18164" s="516"/>
      <c r="M18164" s="410" t="str">
        <f>IFERROR(IF($A18165=VLOOKUP($A18165,AGOTADOS!$A$3:$H$4997,1,FALSE),"AGOTADO","SI HAY"),"")</f>
        <v/>
      </c>
    </row>
    <row r="18165" spans="12:13" ht="18" customHeight="1" x14ac:dyDescent="0.25">
      <c r="L18165" s="516"/>
      <c r="M18165" s="410" t="str">
        <f>IFERROR(IF($A18166=VLOOKUP($A18166,AGOTADOS!$A$3:$H$4997,1,FALSE),"AGOTADO","SI HAY"),"")</f>
        <v/>
      </c>
    </row>
    <row r="18166" spans="12:13" ht="18" customHeight="1" x14ac:dyDescent="0.25">
      <c r="L18166" s="516"/>
      <c r="M18166" s="410" t="str">
        <f>IFERROR(IF($A18167=VLOOKUP($A18167,AGOTADOS!$A$3:$H$4997,1,FALSE),"AGOTADO","SI HAY"),"")</f>
        <v/>
      </c>
    </row>
    <row r="18167" spans="12:13" ht="18" customHeight="1" x14ac:dyDescent="0.25">
      <c r="L18167" s="516"/>
      <c r="M18167" s="410" t="str">
        <f>IFERROR(IF($A18168=VLOOKUP($A18168,AGOTADOS!$A$3:$H$4997,1,FALSE),"AGOTADO","SI HAY"),"")</f>
        <v/>
      </c>
    </row>
    <row r="18168" spans="12:13" ht="18" customHeight="1" x14ac:dyDescent="0.25">
      <c r="L18168" s="516"/>
      <c r="M18168" s="410" t="str">
        <f>IFERROR(IF($A18169=VLOOKUP($A18169,AGOTADOS!$A$3:$H$4997,1,FALSE),"AGOTADO","SI HAY"),"")</f>
        <v/>
      </c>
    </row>
    <row r="18169" spans="12:13" ht="18" customHeight="1" x14ac:dyDescent="0.25">
      <c r="L18169" s="516"/>
      <c r="M18169" s="410" t="str">
        <f>IFERROR(IF($A18170=VLOOKUP($A18170,AGOTADOS!$A$3:$H$4997,1,FALSE),"AGOTADO","SI HAY"),"")</f>
        <v/>
      </c>
    </row>
    <row r="18170" spans="12:13" ht="18" customHeight="1" x14ac:dyDescent="0.25">
      <c r="L18170" s="516"/>
      <c r="M18170" s="410" t="str">
        <f>IFERROR(IF($A18171=VLOOKUP($A18171,AGOTADOS!$A$3:$H$4997,1,FALSE),"AGOTADO","SI HAY"),"")</f>
        <v/>
      </c>
    </row>
    <row r="18171" spans="12:13" ht="18" customHeight="1" x14ac:dyDescent="0.25">
      <c r="L18171" s="516"/>
      <c r="M18171" s="410" t="str">
        <f>IFERROR(IF($A18172=VLOOKUP($A18172,AGOTADOS!$A$3:$H$4997,1,FALSE),"AGOTADO","SI HAY"),"")</f>
        <v/>
      </c>
    </row>
    <row r="18172" spans="12:13" ht="18" customHeight="1" x14ac:dyDescent="0.25">
      <c r="L18172" s="516"/>
      <c r="M18172" s="410" t="str">
        <f>IFERROR(IF($A18173=VLOOKUP($A18173,AGOTADOS!$A$3:$H$4997,1,FALSE),"AGOTADO","SI HAY"),"")</f>
        <v/>
      </c>
    </row>
    <row r="18173" spans="12:13" ht="18" customHeight="1" x14ac:dyDescent="0.25">
      <c r="L18173" s="516"/>
      <c r="M18173" s="410" t="str">
        <f>IFERROR(IF($A18174=VLOOKUP($A18174,AGOTADOS!$A$3:$H$4997,1,FALSE),"AGOTADO","SI HAY"),"")</f>
        <v/>
      </c>
    </row>
    <row r="18174" spans="12:13" ht="18" customHeight="1" x14ac:dyDescent="0.25">
      <c r="L18174" s="516"/>
      <c r="M18174" s="410" t="str">
        <f>IFERROR(IF($A18175=VLOOKUP($A18175,AGOTADOS!$A$3:$H$4997,1,FALSE),"AGOTADO","SI HAY"),"")</f>
        <v/>
      </c>
    </row>
    <row r="18175" spans="12:13" ht="18" customHeight="1" x14ac:dyDescent="0.25">
      <c r="L18175" s="516"/>
      <c r="M18175" s="410" t="str">
        <f>IFERROR(IF($A18176=VLOOKUP($A18176,AGOTADOS!$A$3:$H$4997,1,FALSE),"AGOTADO","SI HAY"),"")</f>
        <v/>
      </c>
    </row>
    <row r="18176" spans="12:13" ht="18" customHeight="1" x14ac:dyDescent="0.25">
      <c r="L18176" s="516"/>
      <c r="M18176" s="410" t="str">
        <f>IFERROR(IF($A18177=VLOOKUP($A18177,AGOTADOS!$A$3:$H$4997,1,FALSE),"AGOTADO","SI HAY"),"")</f>
        <v/>
      </c>
    </row>
    <row r="18177" spans="12:13" ht="18" customHeight="1" x14ac:dyDescent="0.25">
      <c r="L18177" s="516"/>
      <c r="M18177" s="410" t="str">
        <f>IFERROR(IF($A18178=VLOOKUP($A18178,AGOTADOS!$A$3:$H$4997,1,FALSE),"AGOTADO","SI HAY"),"")</f>
        <v/>
      </c>
    </row>
    <row r="18178" spans="12:13" ht="18" customHeight="1" x14ac:dyDescent="0.25">
      <c r="L18178" s="516"/>
      <c r="M18178" s="410" t="str">
        <f>IFERROR(IF($A18179=VLOOKUP($A18179,AGOTADOS!$A$3:$H$4997,1,FALSE),"AGOTADO","SI HAY"),"")</f>
        <v/>
      </c>
    </row>
    <row r="18179" spans="12:13" ht="18" customHeight="1" x14ac:dyDescent="0.25">
      <c r="L18179" s="516"/>
      <c r="M18179" s="410" t="str">
        <f>IFERROR(IF($A18180=VLOOKUP($A18180,AGOTADOS!$A$3:$H$4997,1,FALSE),"AGOTADO","SI HAY"),"")</f>
        <v/>
      </c>
    </row>
    <row r="18180" spans="12:13" ht="18" customHeight="1" x14ac:dyDescent="0.25">
      <c r="L18180" s="516"/>
      <c r="M18180" s="410" t="str">
        <f>IFERROR(IF($A18181=VLOOKUP($A18181,AGOTADOS!$A$3:$H$4997,1,FALSE),"AGOTADO","SI HAY"),"")</f>
        <v/>
      </c>
    </row>
    <row r="18181" spans="12:13" ht="18" customHeight="1" x14ac:dyDescent="0.25">
      <c r="L18181" s="516"/>
      <c r="M18181" s="410" t="str">
        <f>IFERROR(IF($A18182=VLOOKUP($A18182,AGOTADOS!$A$3:$H$4997,1,FALSE),"AGOTADO","SI HAY"),"")</f>
        <v/>
      </c>
    </row>
    <row r="18182" spans="12:13" ht="18" customHeight="1" x14ac:dyDescent="0.25">
      <c r="L18182" s="516"/>
      <c r="M18182" s="410" t="str">
        <f>IFERROR(IF($A18183=VLOOKUP($A18183,AGOTADOS!$A$3:$H$4997,1,FALSE),"AGOTADO","SI HAY"),"")</f>
        <v/>
      </c>
    </row>
    <row r="18183" spans="12:13" ht="18" customHeight="1" x14ac:dyDescent="0.25">
      <c r="L18183" s="516"/>
      <c r="M18183" s="410" t="str">
        <f>IFERROR(IF($A18184=VLOOKUP($A18184,AGOTADOS!$A$3:$H$4997,1,FALSE),"AGOTADO","SI HAY"),"")</f>
        <v/>
      </c>
    </row>
    <row r="18184" spans="12:13" ht="18" customHeight="1" x14ac:dyDescent="0.25">
      <c r="L18184" s="516"/>
      <c r="M18184" s="410" t="str">
        <f>IFERROR(IF($A18185=VLOOKUP($A18185,AGOTADOS!$A$3:$H$4997,1,FALSE),"AGOTADO","SI HAY"),"")</f>
        <v/>
      </c>
    </row>
    <row r="18185" spans="12:13" ht="18" customHeight="1" x14ac:dyDescent="0.25">
      <c r="L18185" s="516"/>
      <c r="M18185" s="410" t="str">
        <f>IFERROR(IF($A18186=VLOOKUP($A18186,AGOTADOS!$A$3:$H$4997,1,FALSE),"AGOTADO","SI HAY"),"")</f>
        <v/>
      </c>
    </row>
    <row r="18186" spans="12:13" ht="18" customHeight="1" x14ac:dyDescent="0.25">
      <c r="L18186" s="516"/>
      <c r="M18186" s="410" t="str">
        <f>IFERROR(IF($A18187=VLOOKUP($A18187,AGOTADOS!$A$3:$H$4997,1,FALSE),"AGOTADO","SI HAY"),"")</f>
        <v/>
      </c>
    </row>
    <row r="18187" spans="12:13" ht="18" customHeight="1" x14ac:dyDescent="0.25">
      <c r="L18187" s="516"/>
      <c r="M18187" s="410" t="str">
        <f>IFERROR(IF($A18188=VLOOKUP($A18188,AGOTADOS!$A$3:$H$4997,1,FALSE),"AGOTADO","SI HAY"),"")</f>
        <v/>
      </c>
    </row>
    <row r="18188" spans="12:13" ht="18" customHeight="1" x14ac:dyDescent="0.25">
      <c r="L18188" s="516"/>
      <c r="M18188" s="410" t="str">
        <f>IFERROR(IF($A18189=VLOOKUP($A18189,AGOTADOS!$A$3:$H$4997,1,FALSE),"AGOTADO","SI HAY"),"")</f>
        <v/>
      </c>
    </row>
    <row r="18189" spans="12:13" ht="18" customHeight="1" x14ac:dyDescent="0.25">
      <c r="L18189" s="516"/>
      <c r="M18189" s="410" t="str">
        <f>IFERROR(IF($A18190=VLOOKUP($A18190,AGOTADOS!$A$3:$H$4997,1,FALSE),"AGOTADO","SI HAY"),"")</f>
        <v/>
      </c>
    </row>
    <row r="18190" spans="12:13" ht="18" customHeight="1" x14ac:dyDescent="0.25">
      <c r="L18190" s="516"/>
      <c r="M18190" s="410" t="str">
        <f>IFERROR(IF($A18191=VLOOKUP($A18191,AGOTADOS!$A$3:$H$4997,1,FALSE),"AGOTADO","SI HAY"),"")</f>
        <v/>
      </c>
    </row>
    <row r="18191" spans="12:13" ht="18" customHeight="1" x14ac:dyDescent="0.25">
      <c r="L18191" s="516"/>
      <c r="M18191" s="410" t="str">
        <f>IFERROR(IF($A18192=VLOOKUP($A18192,AGOTADOS!$A$3:$H$4997,1,FALSE),"AGOTADO","SI HAY"),"")</f>
        <v/>
      </c>
    </row>
    <row r="18192" spans="12:13" ht="18" customHeight="1" x14ac:dyDescent="0.25">
      <c r="L18192" s="516"/>
      <c r="M18192" s="410" t="str">
        <f>IFERROR(IF($A18193=VLOOKUP($A18193,AGOTADOS!$A$3:$H$4997,1,FALSE),"AGOTADO","SI HAY"),"")</f>
        <v/>
      </c>
    </row>
    <row r="18193" spans="12:13" ht="18" customHeight="1" x14ac:dyDescent="0.25">
      <c r="L18193" s="516"/>
      <c r="M18193" s="410" t="str">
        <f>IFERROR(IF($A18194=VLOOKUP($A18194,AGOTADOS!$A$3:$H$4997,1,FALSE),"AGOTADO","SI HAY"),"")</f>
        <v/>
      </c>
    </row>
    <row r="18194" spans="12:13" ht="18" customHeight="1" x14ac:dyDescent="0.25">
      <c r="L18194" s="516"/>
      <c r="M18194" s="410" t="str">
        <f>IFERROR(IF($A18195=VLOOKUP($A18195,AGOTADOS!$A$3:$H$4997,1,FALSE),"AGOTADO","SI HAY"),"")</f>
        <v/>
      </c>
    </row>
    <row r="18195" spans="12:13" ht="18" customHeight="1" x14ac:dyDescent="0.25">
      <c r="L18195" s="516"/>
      <c r="M18195" s="410" t="str">
        <f>IFERROR(IF($A18196=VLOOKUP($A18196,AGOTADOS!$A$3:$H$4997,1,FALSE),"AGOTADO","SI HAY"),"")</f>
        <v/>
      </c>
    </row>
    <row r="18196" spans="12:13" ht="18" customHeight="1" x14ac:dyDescent="0.25">
      <c r="L18196" s="516"/>
      <c r="M18196" s="410" t="str">
        <f>IFERROR(IF($A18197=VLOOKUP($A18197,AGOTADOS!$A$3:$H$4997,1,FALSE),"AGOTADO","SI HAY"),"")</f>
        <v/>
      </c>
    </row>
    <row r="18197" spans="12:13" ht="18" customHeight="1" x14ac:dyDescent="0.25">
      <c r="L18197" s="516"/>
      <c r="M18197" s="410" t="str">
        <f>IFERROR(IF($A18198=VLOOKUP($A18198,AGOTADOS!$A$3:$H$4997,1,FALSE),"AGOTADO","SI HAY"),"")</f>
        <v/>
      </c>
    </row>
    <row r="18198" spans="12:13" ht="18" customHeight="1" x14ac:dyDescent="0.25">
      <c r="L18198" s="516"/>
      <c r="M18198" s="410" t="str">
        <f>IFERROR(IF($A18199=VLOOKUP($A18199,AGOTADOS!$A$3:$H$4997,1,FALSE),"AGOTADO","SI HAY"),"")</f>
        <v/>
      </c>
    </row>
    <row r="18199" spans="12:13" ht="18" customHeight="1" x14ac:dyDescent="0.25">
      <c r="L18199" s="516"/>
      <c r="M18199" s="410" t="str">
        <f>IFERROR(IF($A18200=VLOOKUP($A18200,AGOTADOS!$A$3:$H$4997,1,FALSE),"AGOTADO","SI HAY"),"")</f>
        <v/>
      </c>
    </row>
    <row r="18200" spans="12:13" ht="18" customHeight="1" x14ac:dyDescent="0.25">
      <c r="L18200" s="516"/>
      <c r="M18200" s="410" t="str">
        <f>IFERROR(IF($A18201=VLOOKUP($A18201,AGOTADOS!$A$3:$H$4997,1,FALSE),"AGOTADO","SI HAY"),"")</f>
        <v/>
      </c>
    </row>
    <row r="18201" spans="12:13" ht="18" customHeight="1" x14ac:dyDescent="0.25">
      <c r="L18201" s="516"/>
      <c r="M18201" s="410" t="str">
        <f>IFERROR(IF($A18202=VLOOKUP($A18202,AGOTADOS!$A$3:$H$4997,1,FALSE),"AGOTADO","SI HAY"),"")</f>
        <v/>
      </c>
    </row>
    <row r="18202" spans="12:13" ht="18" customHeight="1" x14ac:dyDescent="0.25">
      <c r="L18202" s="516"/>
      <c r="M18202" s="410" t="str">
        <f>IFERROR(IF($A18203=VLOOKUP($A18203,AGOTADOS!$A$3:$H$4997,1,FALSE),"AGOTADO","SI HAY"),"")</f>
        <v/>
      </c>
    </row>
    <row r="18203" spans="12:13" ht="18" customHeight="1" x14ac:dyDescent="0.25">
      <c r="L18203" s="516"/>
      <c r="M18203" s="410" t="str">
        <f>IFERROR(IF($A18204=VLOOKUP($A18204,AGOTADOS!$A$3:$H$4997,1,FALSE),"AGOTADO","SI HAY"),"")</f>
        <v/>
      </c>
    </row>
    <row r="18204" spans="12:13" ht="18" customHeight="1" x14ac:dyDescent="0.25">
      <c r="L18204" s="516"/>
      <c r="M18204" s="410" t="str">
        <f>IFERROR(IF($A18205=VLOOKUP($A18205,AGOTADOS!$A$3:$H$4997,1,FALSE),"AGOTADO","SI HAY"),"")</f>
        <v/>
      </c>
    </row>
    <row r="18205" spans="12:13" ht="18" customHeight="1" x14ac:dyDescent="0.25">
      <c r="L18205" s="516"/>
      <c r="M18205" s="410" t="str">
        <f>IFERROR(IF($A18206=VLOOKUP($A18206,AGOTADOS!$A$3:$H$4997,1,FALSE),"AGOTADO","SI HAY"),"")</f>
        <v/>
      </c>
    </row>
    <row r="18206" spans="12:13" ht="18" customHeight="1" x14ac:dyDescent="0.25">
      <c r="L18206" s="516"/>
      <c r="M18206" s="410" t="str">
        <f>IFERROR(IF($A18207=VLOOKUP($A18207,AGOTADOS!$A$3:$H$4997,1,FALSE),"AGOTADO","SI HAY"),"")</f>
        <v/>
      </c>
    </row>
    <row r="18207" spans="12:13" ht="18" customHeight="1" x14ac:dyDescent="0.25">
      <c r="L18207" s="516"/>
      <c r="M18207" s="410" t="str">
        <f>IFERROR(IF($A18208=VLOOKUP($A18208,AGOTADOS!$A$3:$H$4997,1,FALSE),"AGOTADO","SI HAY"),"")</f>
        <v/>
      </c>
    </row>
    <row r="18208" spans="12:13" ht="18" customHeight="1" x14ac:dyDescent="0.25">
      <c r="L18208" s="516"/>
      <c r="M18208" s="410" t="str">
        <f>IFERROR(IF($A18209=VLOOKUP($A18209,AGOTADOS!$A$3:$H$4997,1,FALSE),"AGOTADO","SI HAY"),"")</f>
        <v/>
      </c>
    </row>
    <row r="18209" spans="12:13" ht="18" customHeight="1" x14ac:dyDescent="0.25">
      <c r="L18209" s="516"/>
      <c r="M18209" s="410" t="str">
        <f>IFERROR(IF($A18210=VLOOKUP($A18210,AGOTADOS!$A$3:$H$4997,1,FALSE),"AGOTADO","SI HAY"),"")</f>
        <v/>
      </c>
    </row>
    <row r="18210" spans="12:13" ht="18" customHeight="1" x14ac:dyDescent="0.25">
      <c r="L18210" s="516"/>
      <c r="M18210" s="410" t="str">
        <f>IFERROR(IF($A18211=VLOOKUP($A18211,AGOTADOS!$A$3:$H$4997,1,FALSE),"AGOTADO","SI HAY"),"")</f>
        <v/>
      </c>
    </row>
    <row r="18211" spans="12:13" ht="18" customHeight="1" x14ac:dyDescent="0.25">
      <c r="L18211" s="516"/>
      <c r="M18211" s="410" t="str">
        <f>IFERROR(IF($A18212=VLOOKUP($A18212,AGOTADOS!$A$3:$H$4997,1,FALSE),"AGOTADO","SI HAY"),"")</f>
        <v/>
      </c>
    </row>
    <row r="18212" spans="12:13" ht="18" customHeight="1" x14ac:dyDescent="0.25">
      <c r="L18212" s="516"/>
      <c r="M18212" s="410" t="str">
        <f>IFERROR(IF($A18213=VLOOKUP($A18213,AGOTADOS!$A$3:$H$4997,1,FALSE),"AGOTADO","SI HAY"),"")</f>
        <v/>
      </c>
    </row>
    <row r="18213" spans="12:13" ht="18" customHeight="1" x14ac:dyDescent="0.25">
      <c r="L18213" s="516"/>
      <c r="M18213" s="410" t="str">
        <f>IFERROR(IF($A18214=VLOOKUP($A18214,AGOTADOS!$A$3:$H$4997,1,FALSE),"AGOTADO","SI HAY"),"")</f>
        <v/>
      </c>
    </row>
    <row r="18214" spans="12:13" ht="18" customHeight="1" x14ac:dyDescent="0.25">
      <c r="L18214" s="516"/>
      <c r="M18214" s="410" t="str">
        <f>IFERROR(IF($A18215=VLOOKUP($A18215,AGOTADOS!$A$3:$H$4997,1,FALSE),"AGOTADO","SI HAY"),"")</f>
        <v/>
      </c>
    </row>
    <row r="18215" spans="12:13" ht="18" customHeight="1" x14ac:dyDescent="0.25">
      <c r="L18215" s="516"/>
      <c r="M18215" s="410" t="str">
        <f>IFERROR(IF($A18216=VLOOKUP($A18216,AGOTADOS!$A$3:$H$4997,1,FALSE),"AGOTADO","SI HAY"),"")</f>
        <v/>
      </c>
    </row>
    <row r="18216" spans="12:13" ht="18" customHeight="1" x14ac:dyDescent="0.25">
      <c r="L18216" s="516"/>
      <c r="M18216" s="410" t="str">
        <f>IFERROR(IF($A18217=VLOOKUP($A18217,AGOTADOS!$A$3:$H$4997,1,FALSE),"AGOTADO","SI HAY"),"")</f>
        <v/>
      </c>
    </row>
    <row r="18217" spans="12:13" ht="18" customHeight="1" x14ac:dyDescent="0.25">
      <c r="L18217" s="516"/>
      <c r="M18217" s="410" t="str">
        <f>IFERROR(IF($A18218=VLOOKUP($A18218,AGOTADOS!$A$3:$H$4997,1,FALSE),"AGOTADO","SI HAY"),"")</f>
        <v/>
      </c>
    </row>
    <row r="18218" spans="12:13" ht="18" customHeight="1" x14ac:dyDescent="0.25">
      <c r="L18218" s="516"/>
      <c r="M18218" s="410" t="str">
        <f>IFERROR(IF($A18219=VLOOKUP($A18219,AGOTADOS!$A$3:$H$4997,1,FALSE),"AGOTADO","SI HAY"),"")</f>
        <v/>
      </c>
    </row>
    <row r="18219" spans="12:13" ht="18" customHeight="1" x14ac:dyDescent="0.25">
      <c r="L18219" s="516"/>
      <c r="M18219" s="410" t="str">
        <f>IFERROR(IF($A18220=VLOOKUP($A18220,AGOTADOS!$A$3:$H$4997,1,FALSE),"AGOTADO","SI HAY"),"")</f>
        <v/>
      </c>
    </row>
    <row r="18220" spans="12:13" ht="18" customHeight="1" x14ac:dyDescent="0.25">
      <c r="L18220" s="516"/>
      <c r="M18220" s="410" t="str">
        <f>IFERROR(IF($A18221=VLOOKUP($A18221,AGOTADOS!$A$3:$H$4997,1,FALSE),"AGOTADO","SI HAY"),"")</f>
        <v/>
      </c>
    </row>
    <row r="18221" spans="12:13" ht="18" customHeight="1" x14ac:dyDescent="0.25">
      <c r="L18221" s="516"/>
      <c r="M18221" s="410" t="str">
        <f>IFERROR(IF($A18222=VLOOKUP($A18222,AGOTADOS!$A$3:$H$4997,1,FALSE),"AGOTADO","SI HAY"),"")</f>
        <v/>
      </c>
    </row>
    <row r="18222" spans="12:13" ht="18" customHeight="1" x14ac:dyDescent="0.25">
      <c r="L18222" s="516"/>
      <c r="M18222" s="410" t="str">
        <f>IFERROR(IF($A18223=VLOOKUP($A18223,AGOTADOS!$A$3:$H$4997,1,FALSE),"AGOTADO","SI HAY"),"")</f>
        <v/>
      </c>
    </row>
    <row r="18223" spans="12:13" ht="18" customHeight="1" x14ac:dyDescent="0.25">
      <c r="L18223" s="516"/>
      <c r="M18223" s="410" t="str">
        <f>IFERROR(IF($A18224=VLOOKUP($A18224,AGOTADOS!$A$3:$H$4997,1,FALSE),"AGOTADO","SI HAY"),"")</f>
        <v/>
      </c>
    </row>
    <row r="18224" spans="12:13" ht="18" customHeight="1" x14ac:dyDescent="0.25">
      <c r="L18224" s="516"/>
      <c r="M18224" s="410" t="str">
        <f>IFERROR(IF($A18225=VLOOKUP($A18225,AGOTADOS!$A$3:$H$4997,1,FALSE),"AGOTADO","SI HAY"),"")</f>
        <v/>
      </c>
    </row>
    <row r="18225" spans="12:13" ht="18" customHeight="1" x14ac:dyDescent="0.25">
      <c r="L18225" s="516"/>
      <c r="M18225" s="410" t="str">
        <f>IFERROR(IF($A18226=VLOOKUP($A18226,AGOTADOS!$A$3:$H$4997,1,FALSE),"AGOTADO","SI HAY"),"")</f>
        <v/>
      </c>
    </row>
    <row r="18226" spans="12:13" ht="18" customHeight="1" x14ac:dyDescent="0.25">
      <c r="L18226" s="516"/>
      <c r="M18226" s="410" t="str">
        <f>IFERROR(IF($A18227=VLOOKUP($A18227,AGOTADOS!$A$3:$H$4997,1,FALSE),"AGOTADO","SI HAY"),"")</f>
        <v/>
      </c>
    </row>
    <row r="18227" spans="12:13" ht="18" customHeight="1" x14ac:dyDescent="0.25">
      <c r="L18227" s="516"/>
      <c r="M18227" s="410" t="str">
        <f>IFERROR(IF($A18228=VLOOKUP($A18228,AGOTADOS!$A$3:$H$4997,1,FALSE),"AGOTADO","SI HAY"),"")</f>
        <v/>
      </c>
    </row>
    <row r="18228" spans="12:13" ht="18" customHeight="1" x14ac:dyDescent="0.25">
      <c r="L18228" s="516"/>
      <c r="M18228" s="410" t="str">
        <f>IFERROR(IF($A18229=VLOOKUP($A18229,AGOTADOS!$A$3:$H$4997,1,FALSE),"AGOTADO","SI HAY"),"")</f>
        <v/>
      </c>
    </row>
    <row r="18229" spans="12:13" ht="18" customHeight="1" x14ac:dyDescent="0.25">
      <c r="L18229" s="516"/>
      <c r="M18229" s="410" t="str">
        <f>IFERROR(IF($A18230=VLOOKUP($A18230,AGOTADOS!$A$3:$H$4997,1,FALSE),"AGOTADO","SI HAY"),"")</f>
        <v/>
      </c>
    </row>
    <row r="18230" spans="12:13" ht="18" customHeight="1" x14ac:dyDescent="0.25">
      <c r="L18230" s="516"/>
      <c r="M18230" s="410" t="str">
        <f>IFERROR(IF($A18231=VLOOKUP($A18231,AGOTADOS!$A$3:$H$4997,1,FALSE),"AGOTADO","SI HAY"),"")</f>
        <v/>
      </c>
    </row>
    <row r="18231" spans="12:13" ht="18" customHeight="1" x14ac:dyDescent="0.25">
      <c r="L18231" s="516"/>
      <c r="M18231" s="410" t="str">
        <f>IFERROR(IF($A18232=VLOOKUP($A18232,AGOTADOS!$A$3:$H$4997,1,FALSE),"AGOTADO","SI HAY"),"")</f>
        <v/>
      </c>
    </row>
    <row r="18232" spans="12:13" ht="18" customHeight="1" x14ac:dyDescent="0.25">
      <c r="L18232" s="516"/>
      <c r="M18232" s="410" t="str">
        <f>IFERROR(IF($A18233=VLOOKUP($A18233,AGOTADOS!$A$3:$H$4997,1,FALSE),"AGOTADO","SI HAY"),"")</f>
        <v/>
      </c>
    </row>
    <row r="18233" spans="12:13" ht="18" customHeight="1" x14ac:dyDescent="0.25">
      <c r="L18233" s="516"/>
      <c r="M18233" s="410" t="str">
        <f>IFERROR(IF($A18234=VLOOKUP($A18234,AGOTADOS!$A$3:$H$4997,1,FALSE),"AGOTADO","SI HAY"),"")</f>
        <v/>
      </c>
    </row>
    <row r="18234" spans="12:13" ht="18" customHeight="1" x14ac:dyDescent="0.25">
      <c r="L18234" s="516"/>
      <c r="M18234" s="410" t="str">
        <f>IFERROR(IF($A18235=VLOOKUP($A18235,AGOTADOS!$A$3:$H$4997,1,FALSE),"AGOTADO","SI HAY"),"")</f>
        <v/>
      </c>
    </row>
    <row r="18235" spans="12:13" ht="18" customHeight="1" x14ac:dyDescent="0.25">
      <c r="L18235" s="516"/>
      <c r="M18235" s="410" t="str">
        <f>IFERROR(IF($A18236=VLOOKUP($A18236,AGOTADOS!$A$3:$H$4997,1,FALSE),"AGOTADO","SI HAY"),"")</f>
        <v/>
      </c>
    </row>
    <row r="18236" spans="12:13" ht="18" customHeight="1" x14ac:dyDescent="0.25">
      <c r="L18236" s="516"/>
      <c r="M18236" s="410" t="str">
        <f>IFERROR(IF($A18237=VLOOKUP($A18237,AGOTADOS!$A$3:$H$4997,1,FALSE),"AGOTADO","SI HAY"),"")</f>
        <v/>
      </c>
    </row>
    <row r="18237" spans="12:13" ht="18" customHeight="1" x14ac:dyDescent="0.25">
      <c r="L18237" s="516"/>
      <c r="M18237" s="410" t="str">
        <f>IFERROR(IF($A18238=VLOOKUP($A18238,AGOTADOS!$A$3:$H$4997,1,FALSE),"AGOTADO","SI HAY"),"")</f>
        <v/>
      </c>
    </row>
    <row r="18238" spans="12:13" ht="18" customHeight="1" x14ac:dyDescent="0.25">
      <c r="L18238" s="516"/>
      <c r="M18238" s="410" t="str">
        <f>IFERROR(IF($A18239=VLOOKUP($A18239,AGOTADOS!$A$3:$H$4997,1,FALSE),"AGOTADO","SI HAY"),"")</f>
        <v/>
      </c>
    </row>
    <row r="18241" ht="16.5" customHeight="1" x14ac:dyDescent="0.2"/>
  </sheetData>
  <sheetProtection autoFilter="0"/>
  <autoFilter ref="A1:N18238" xr:uid="{00000000-0009-0000-0000-000000000000}">
    <sortState ref="A926:N7936">
      <sortCondition descending="1" ref="D1:D18238"/>
    </sortState>
  </autoFilter>
  <conditionalFormatting sqref="M3:M18238">
    <cfRule type="cellIs" dxfId="85" priority="6" stopIfTrue="1" operator="equal">
      <formula>AGOTADO</formula>
    </cfRule>
  </conditionalFormatting>
  <conditionalFormatting sqref="M3:M18238">
    <cfRule type="containsText" dxfId="84" priority="5" stopIfTrue="1" operator="containsText" text="AGOTADO">
      <formula>NOT(ISERROR(SEARCH("AGOTADO",M3)))</formula>
    </cfRule>
  </conditionalFormatting>
  <conditionalFormatting sqref="M3:M18238">
    <cfRule type="cellIs" dxfId="83" priority="4" stopIfTrue="1" operator="equal">
      <formula>""</formula>
    </cfRule>
  </conditionalFormatting>
  <conditionalFormatting sqref="M3:M18238">
    <cfRule type="expression" dxfId="82" priority="3" stopIfTrue="1">
      <formula>$D3=""</formula>
    </cfRule>
  </conditionalFormatting>
  <conditionalFormatting sqref="L3:L18238">
    <cfRule type="cellIs" dxfId="81" priority="1" operator="greaterThan">
      <formula>$K3</formula>
    </cfRule>
  </conditionalFormatting>
  <dataValidations count="2">
    <dataValidation type="custom" allowBlank="1" showInputMessage="1" showErrorMessage="1" errorTitle="CODIGO REPETIDO" error=" ¡ CODIGO YA EXISTE !." sqref="L2:L18238 B2:B7831" xr:uid="{00000000-0002-0000-0000-000000000000}">
      <formula1>COUNTIF($D$10:$D$87,B2)=1</formula1>
    </dataValidation>
    <dataValidation type="custom" allowBlank="1" showInputMessage="1" showErrorMessage="1" errorTitle="CODIGO REPETIDO" error=" ¡ CODIGO YA EXISTE !." sqref="A24:A33 A21 A17:A18 A6" xr:uid="{00000000-0002-0000-0000-000001000000}">
      <formula1>COUNTIF($D$17:$D$94,A6)=1</formula1>
    </dataValidation>
  </dataValidations>
  <printOptions horizontalCentered="1"/>
  <pageMargins left="0.19685039370078741" right="0.19685039370078741" top="0.39370078740157483" bottom="0.39370078740157483" header="0" footer="0"/>
  <pageSetup scale="80" orientation="landscape" r:id="rId1"/>
  <headerFooter>
    <oddHeader>&amp;CPágina &amp;P de &amp;N</oddHeader>
    <oddFooter>&amp;C&amp;F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LISTA_Botón2_Haga_clic_en">
                <anchor moveWithCells="1">
                  <from>
                    <xdr:col>14</xdr:col>
                    <xdr:colOff>76200</xdr:colOff>
                    <xdr:row>0</xdr:row>
                    <xdr:rowOff>85725</xdr:rowOff>
                  </from>
                  <to>
                    <xdr:col>14</xdr:col>
                    <xdr:colOff>876300</xdr:colOff>
                    <xdr:row>0</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J612"/>
  <sheetViews>
    <sheetView topLeftCell="D15" zoomScale="120" zoomScaleNormal="120" workbookViewId="0">
      <selection activeCell="D17" sqref="D17"/>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8.140625" style="144" bestFit="1" customWidth="1"/>
    <col min="5" max="5" width="13.140625" style="143" customWidth="1"/>
    <col min="6" max="6" width="17.7109375" style="143" customWidth="1"/>
    <col min="7" max="7" width="13.5703125" style="143" customWidth="1"/>
    <col min="8" max="8" width="9.42578125" style="143" customWidth="1"/>
    <col min="9" max="9" width="6.5703125" style="74" customWidth="1"/>
    <col min="10" max="10" width="8.42578125" style="144" customWidth="1"/>
    <col min="11" max="11" width="9.28515625" style="144" customWidth="1"/>
    <col min="12" max="12" width="20" style="144" customWidth="1"/>
    <col min="13" max="13" width="6.7109375" style="144" customWidth="1"/>
    <col min="14" max="14" width="12" style="144" bestFit="1" customWidth="1"/>
    <col min="15" max="15" width="12" style="144" hidden="1" customWidth="1"/>
    <col min="16" max="16" width="12.28515625" style="144" customWidth="1"/>
    <col min="17" max="17" width="13.42578125" style="164" customWidth="1"/>
    <col min="18" max="18" width="9.85546875" style="322" bestFit="1" customWidth="1"/>
    <col min="19" max="19" width="6.85546875" style="630" customWidth="1"/>
    <col min="20" max="20" width="13.5703125" style="139" customWidth="1"/>
    <col min="21" max="21" width="11.42578125" style="139" customWidth="1"/>
    <col min="22" max="22" width="11.42578125" style="323" customWidth="1"/>
    <col min="23" max="24" width="11.42578125" style="323"/>
    <col min="25" max="25" width="3" style="323" bestFit="1" customWidth="1"/>
    <col min="26" max="26" width="24.7109375" style="169" bestFit="1" customWidth="1"/>
    <col min="27" max="27" width="11.42578125" style="169"/>
    <col min="28" max="32" width="11.42578125" style="190"/>
    <col min="33" max="16384" width="11.42578125" style="158"/>
  </cols>
  <sheetData>
    <row r="1" spans="1:36" ht="15.75" thickBot="1" x14ac:dyDescent="0.3">
      <c r="A1" s="158"/>
      <c r="B1" s="158"/>
      <c r="C1" s="158"/>
      <c r="D1" s="180"/>
      <c r="E1" s="158"/>
      <c r="F1" s="158"/>
      <c r="G1" s="158"/>
      <c r="H1" s="158"/>
      <c r="I1" s="568"/>
      <c r="J1" s="180"/>
      <c r="K1" s="180"/>
      <c r="L1" s="180"/>
      <c r="M1" s="180"/>
      <c r="N1" s="180"/>
      <c r="O1" s="180"/>
      <c r="P1" s="180"/>
      <c r="Q1" s="188"/>
      <c r="Y1" s="190"/>
      <c r="Z1" s="319" t="s">
        <v>218</v>
      </c>
    </row>
    <row r="2" spans="1:36" x14ac:dyDescent="0.25">
      <c r="A2" s="158"/>
      <c r="B2" s="161"/>
      <c r="C2" s="191"/>
      <c r="D2" s="153"/>
      <c r="E2" s="191"/>
      <c r="F2" s="191"/>
      <c r="G2" s="191"/>
      <c r="H2" s="191"/>
      <c r="I2" s="569"/>
      <c r="J2" s="153"/>
      <c r="K2" s="153"/>
      <c r="L2" s="153"/>
      <c r="M2" s="153"/>
      <c r="N2" s="153"/>
      <c r="O2" s="153"/>
      <c r="P2" s="714" t="s">
        <v>225</v>
      </c>
      <c r="Q2" s="715"/>
      <c r="Y2" s="190">
        <v>1</v>
      </c>
      <c r="Z2" s="169" t="s">
        <v>155</v>
      </c>
    </row>
    <row r="3" spans="1:36" ht="20.25" customHeight="1" x14ac:dyDescent="0.25">
      <c r="A3" s="158"/>
      <c r="B3" s="162"/>
      <c r="F3" s="144"/>
      <c r="G3" s="723" t="s">
        <v>132</v>
      </c>
      <c r="H3" s="723"/>
      <c r="I3" s="723"/>
      <c r="J3" s="723"/>
      <c r="K3" s="723"/>
      <c r="L3" s="723"/>
      <c r="Q3" s="166"/>
      <c r="Y3" s="190">
        <v>2</v>
      </c>
      <c r="Z3" s="169" t="s">
        <v>156</v>
      </c>
    </row>
    <row r="4" spans="1:36" x14ac:dyDescent="0.25">
      <c r="A4" s="158"/>
      <c r="B4" s="162"/>
      <c r="F4" s="724" t="s">
        <v>128</v>
      </c>
      <c r="G4" s="724"/>
      <c r="H4" s="724"/>
      <c r="I4" s="724"/>
      <c r="J4" s="724"/>
      <c r="K4" s="724"/>
      <c r="L4" s="724"/>
      <c r="M4" s="724"/>
      <c r="N4" s="724"/>
      <c r="O4" s="708"/>
      <c r="Q4" s="166"/>
      <c r="S4" s="630" t="s">
        <v>152</v>
      </c>
      <c r="Y4" s="190">
        <v>3</v>
      </c>
      <c r="Z4" s="169" t="s">
        <v>157</v>
      </c>
    </row>
    <row r="5" spans="1:36" x14ac:dyDescent="0.25">
      <c r="A5" s="158"/>
      <c r="B5" s="194"/>
      <c r="C5" s="165"/>
      <c r="D5" s="165"/>
      <c r="E5" s="165"/>
      <c r="F5" s="724" t="s">
        <v>130</v>
      </c>
      <c r="G5" s="724"/>
      <c r="H5" s="724"/>
      <c r="I5" s="724"/>
      <c r="J5" s="724"/>
      <c r="K5" s="724"/>
      <c r="L5" s="724"/>
      <c r="M5" s="724"/>
      <c r="N5" s="724"/>
      <c r="O5" s="708"/>
      <c r="P5" s="165"/>
      <c r="Q5" s="195"/>
      <c r="S5" s="631">
        <v>25670</v>
      </c>
      <c r="Y5" s="190">
        <v>4</v>
      </c>
      <c r="Z5" s="169" t="s">
        <v>158</v>
      </c>
    </row>
    <row r="6" spans="1:36" x14ac:dyDescent="0.25">
      <c r="A6" s="158"/>
      <c r="B6" s="194"/>
      <c r="C6" s="165"/>
      <c r="D6" s="165"/>
      <c r="E6" s="165"/>
      <c r="F6" s="165"/>
      <c r="G6" s="724" t="s">
        <v>131</v>
      </c>
      <c r="H6" s="724"/>
      <c r="I6" s="724"/>
      <c r="J6" s="724"/>
      <c r="K6" s="724"/>
      <c r="L6" s="724"/>
      <c r="M6" s="724"/>
      <c r="N6" s="165"/>
      <c r="O6" s="165"/>
      <c r="P6" s="165"/>
      <c r="Q6" s="195"/>
      <c r="S6" s="631">
        <v>25682</v>
      </c>
      <c r="Y6" s="190">
        <v>5</v>
      </c>
      <c r="Z6" s="169" t="s">
        <v>159</v>
      </c>
    </row>
    <row r="7" spans="1:36" ht="15" customHeight="1" x14ac:dyDescent="0.25">
      <c r="A7" s="158"/>
      <c r="B7" s="119"/>
      <c r="C7" s="120"/>
      <c r="D7" s="120"/>
      <c r="E7" s="120"/>
      <c r="F7" s="120"/>
      <c r="G7" s="120"/>
      <c r="H7" s="120"/>
      <c r="I7" s="570"/>
      <c r="J7" s="120"/>
      <c r="K7" s="120"/>
      <c r="L7" s="120"/>
      <c r="M7" s="120"/>
      <c r="N7" s="120"/>
      <c r="O7" s="120"/>
      <c r="P7" s="120"/>
      <c r="Q7" s="121"/>
      <c r="T7" s="139" t="s">
        <v>116</v>
      </c>
      <c r="Y7" s="190">
        <v>6</v>
      </c>
      <c r="Z7" s="169" t="s">
        <v>160</v>
      </c>
    </row>
    <row r="8" spans="1:36" ht="15" customHeight="1" thickBot="1" x14ac:dyDescent="0.3">
      <c r="A8" s="158"/>
      <c r="B8" s="196"/>
      <c r="C8" s="197"/>
      <c r="D8" s="197"/>
      <c r="E8" s="197"/>
      <c r="F8" s="197"/>
      <c r="G8" s="197"/>
      <c r="H8" s="316"/>
      <c r="I8" s="571"/>
      <c r="J8" s="316"/>
      <c r="K8" s="316"/>
      <c r="L8" s="316"/>
      <c r="M8" s="197"/>
      <c r="N8" s="197"/>
      <c r="O8" s="197"/>
      <c r="P8" s="197"/>
      <c r="Q8" s="198">
        <v>133</v>
      </c>
      <c r="S8" s="631"/>
      <c r="T8" s="139" t="s">
        <v>9</v>
      </c>
      <c r="W8" s="319"/>
      <c r="X8" s="319"/>
      <c r="Y8" s="190">
        <v>7</v>
      </c>
      <c r="Z8" s="169" t="s">
        <v>161</v>
      </c>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711" t="s">
        <v>36</v>
      </c>
      <c r="G9" s="200">
        <f ca="1">TODAY()</f>
        <v>45076</v>
      </c>
      <c r="H9" s="711"/>
      <c r="I9" s="711"/>
      <c r="J9" s="711"/>
      <c r="K9" s="73"/>
      <c r="L9" s="73"/>
      <c r="M9" s="202"/>
      <c r="N9" s="203" t="s">
        <v>129</v>
      </c>
      <c r="O9" s="203"/>
      <c r="P9" s="204"/>
      <c r="Q9" s="205"/>
      <c r="S9" s="631"/>
      <c r="T9" s="139" t="s">
        <v>10</v>
      </c>
      <c r="W9" s="319"/>
      <c r="X9" s="319"/>
      <c r="Y9" s="190">
        <v>8</v>
      </c>
      <c r="Z9" s="169" t="s">
        <v>162</v>
      </c>
      <c r="AA9" s="168"/>
      <c r="AB9" s="168"/>
      <c r="AC9" s="170"/>
      <c r="AD9" s="170"/>
      <c r="AE9" s="170"/>
      <c r="AF9" s="170"/>
      <c r="AG9" s="145"/>
      <c r="AH9" s="145"/>
      <c r="AI9" s="143"/>
      <c r="AJ9" s="143"/>
    </row>
    <row r="10" spans="1:36" ht="21" x14ac:dyDescent="0.25">
      <c r="A10" s="158"/>
      <c r="B10" s="705" t="s">
        <v>32</v>
      </c>
      <c r="C10" s="745" t="s">
        <v>38</v>
      </c>
      <c r="D10" s="745"/>
      <c r="E10" s="745"/>
      <c r="F10" s="745"/>
      <c r="G10" s="745"/>
      <c r="H10" s="745"/>
      <c r="I10" s="704"/>
      <c r="J10" s="704"/>
      <c r="K10" s="633"/>
      <c r="L10" s="633"/>
      <c r="M10" s="206"/>
      <c r="N10" s="206"/>
      <c r="O10" s="206"/>
      <c r="P10" s="206"/>
      <c r="Q10" s="207"/>
      <c r="T10" s="139" t="e">
        <v>#NAME?</v>
      </c>
      <c r="W10" s="319"/>
      <c r="X10" s="319"/>
      <c r="Y10" s="190">
        <v>9</v>
      </c>
      <c r="Z10" s="169" t="s">
        <v>171</v>
      </c>
      <c r="AA10" s="168"/>
      <c r="AB10" s="168"/>
      <c r="AC10" s="171"/>
      <c r="AD10" s="171"/>
      <c r="AE10" s="171"/>
      <c r="AF10" s="171"/>
      <c r="AG10" s="146"/>
      <c r="AH10" s="146"/>
      <c r="AI10" s="143"/>
      <c r="AJ10" s="143"/>
    </row>
    <row r="11" spans="1:36" ht="21" x14ac:dyDescent="0.25">
      <c r="A11" s="158"/>
      <c r="B11" s="705" t="s">
        <v>41</v>
      </c>
      <c r="C11" s="13"/>
      <c r="D11" s="750">
        <f>IFERROR(VLOOKUP($C$10,CLIENTES!B3:H400,2,0),"")</f>
        <v>0</v>
      </c>
      <c r="E11" s="750"/>
      <c r="F11" s="79"/>
      <c r="G11" s="755"/>
      <c r="H11" s="756"/>
      <c r="I11" s="704"/>
      <c r="J11" s="704"/>
      <c r="K11" s="269"/>
      <c r="L11" s="269"/>
      <c r="M11" s="206"/>
      <c r="N11" s="206"/>
      <c r="O11" s="206"/>
      <c r="P11" s="206"/>
      <c r="Q11" s="207"/>
      <c r="V11" s="323" t="s">
        <v>139</v>
      </c>
      <c r="W11" s="319"/>
      <c r="X11" s="319"/>
      <c r="Y11" s="190">
        <v>10</v>
      </c>
      <c r="Z11" s="169" t="s">
        <v>172</v>
      </c>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704"/>
      <c r="J12" s="704"/>
      <c r="K12" s="704"/>
      <c r="L12" s="704"/>
      <c r="M12" s="704"/>
      <c r="N12" s="704"/>
      <c r="O12" s="704"/>
      <c r="P12" s="704"/>
      <c r="Q12" s="208"/>
      <c r="T12" s="139" t="s">
        <v>11</v>
      </c>
      <c r="U12" s="139" t="s">
        <v>6</v>
      </c>
      <c r="V12" s="323" t="s">
        <v>140</v>
      </c>
      <c r="W12" s="319"/>
      <c r="X12" s="319"/>
      <c r="Y12" s="190">
        <v>11</v>
      </c>
      <c r="Z12" s="169" t="s">
        <v>163</v>
      </c>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572"/>
      <c r="J13" s="703" t="s">
        <v>44</v>
      </c>
      <c r="K13" s="703" t="s">
        <v>137</v>
      </c>
      <c r="L13" s="224" t="s">
        <v>190</v>
      </c>
      <c r="M13" s="703" t="s">
        <v>149</v>
      </c>
      <c r="N13" s="703" t="s">
        <v>122</v>
      </c>
      <c r="O13" s="703"/>
      <c r="P13" s="703" t="s">
        <v>126</v>
      </c>
      <c r="Q13" s="211" t="s">
        <v>47</v>
      </c>
      <c r="T13" s="139" t="s">
        <v>12</v>
      </c>
      <c r="U13" s="139" t="s">
        <v>136</v>
      </c>
      <c r="V13" s="323" t="s">
        <v>142</v>
      </c>
      <c r="W13" s="324"/>
      <c r="X13" s="324"/>
      <c r="Y13" s="190">
        <v>12</v>
      </c>
      <c r="Z13" s="169" t="s">
        <v>164</v>
      </c>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704"/>
      <c r="J14" s="214">
        <f>J209</f>
        <v>0</v>
      </c>
      <c r="K14" s="214">
        <f>J210</f>
        <v>0</v>
      </c>
      <c r="L14" s="225">
        <f>SUBTOTAL(9,Q17:Q206)</f>
        <v>0</v>
      </c>
      <c r="M14" s="703">
        <v>1.19</v>
      </c>
      <c r="N14" s="215">
        <f>IFERROR($Q$208,"")</f>
        <v>0</v>
      </c>
      <c r="O14" s="215"/>
      <c r="P14" s="215">
        <f>IFERROR($Q$207,"")</f>
        <v>0</v>
      </c>
      <c r="Q14" s="216">
        <f>IFERROR($P$14-$N$14,"")</f>
        <v>0</v>
      </c>
      <c r="T14" s="139" t="s">
        <v>20</v>
      </c>
      <c r="U14" s="139" t="s">
        <v>196</v>
      </c>
      <c r="V14" s="323" t="s">
        <v>138</v>
      </c>
      <c r="W14" s="325"/>
      <c r="X14" s="325"/>
      <c r="Y14" s="190">
        <v>13</v>
      </c>
      <c r="Z14" s="169" t="s">
        <v>165</v>
      </c>
      <c r="AA14" s="173"/>
      <c r="AB14" s="173"/>
      <c r="AC14" s="174"/>
      <c r="AD14" s="174"/>
      <c r="AE14" s="174"/>
      <c r="AF14" s="174"/>
      <c r="AG14" s="142"/>
      <c r="AH14" s="141"/>
      <c r="AI14" s="147"/>
      <c r="AJ14" s="148"/>
    </row>
    <row r="15" spans="1:36" ht="18.75" customHeight="1" thickBot="1" x14ac:dyDescent="0.3">
      <c r="A15" s="158"/>
      <c r="B15" s="705" t="s">
        <v>35</v>
      </c>
      <c r="C15" s="179"/>
      <c r="D15" s="757"/>
      <c r="E15" s="757"/>
      <c r="F15" s="757"/>
      <c r="G15" s="217">
        <f>COUNTIF($U$17:$U$206,$G$14)</f>
        <v>0</v>
      </c>
      <c r="H15" s="218">
        <f>SUMIF($U$17:$U$206,$G$14,$I$17:$I$206)</f>
        <v>0</v>
      </c>
      <c r="I15" s="704"/>
      <c r="J15" s="704"/>
      <c r="K15" s="704"/>
      <c r="L15" s="704"/>
      <c r="M15" s="704"/>
      <c r="N15" s="704"/>
      <c r="O15" s="704"/>
      <c r="P15" s="704"/>
      <c r="Q15" s="208"/>
      <c r="R15" s="326"/>
      <c r="T15" s="139" t="s">
        <v>24</v>
      </c>
      <c r="U15" s="139" t="s">
        <v>197</v>
      </c>
      <c r="V15" s="323" t="s">
        <v>142</v>
      </c>
      <c r="W15" s="175"/>
      <c r="X15" s="175"/>
      <c r="Y15" s="190">
        <v>14</v>
      </c>
      <c r="Z15" s="169" t="s">
        <v>166</v>
      </c>
      <c r="AA15" s="176"/>
      <c r="AB15" s="169"/>
      <c r="AC15" s="174"/>
      <c r="AD15" s="174"/>
      <c r="AE15" s="174"/>
      <c r="AF15" s="174"/>
      <c r="AG15" s="142"/>
      <c r="AH15" s="142"/>
      <c r="AI15" s="147"/>
      <c r="AJ15" s="148"/>
    </row>
    <row r="16" spans="1:36" ht="31.5" customHeight="1" thickBot="1" x14ac:dyDescent="0.55000000000000004">
      <c r="A16" s="158"/>
      <c r="B16" s="340" t="s">
        <v>38</v>
      </c>
      <c r="C16" s="341">
        <v>0</v>
      </c>
      <c r="D16" s="706" t="s">
        <v>39</v>
      </c>
      <c r="E16" s="751" t="s">
        <v>27</v>
      </c>
      <c r="F16" s="751"/>
      <c r="G16" s="751"/>
      <c r="H16" s="751"/>
      <c r="I16" s="712" t="s">
        <v>42</v>
      </c>
      <c r="J16" s="706" t="s">
        <v>40</v>
      </c>
      <c r="K16" s="706" t="s">
        <v>3</v>
      </c>
      <c r="L16" s="706" t="s">
        <v>3</v>
      </c>
      <c r="M16" s="594" t="s">
        <v>118</v>
      </c>
      <c r="N16" s="342" t="s">
        <v>115</v>
      </c>
      <c r="O16" s="342"/>
      <c r="P16" s="342" t="s">
        <v>119</v>
      </c>
      <c r="Q16" s="343" t="s">
        <v>43</v>
      </c>
      <c r="R16" s="284"/>
      <c r="T16" s="139" t="s">
        <v>22</v>
      </c>
      <c r="U16" s="139" t="s">
        <v>198</v>
      </c>
      <c r="V16" s="323" t="s">
        <v>142</v>
      </c>
      <c r="W16" s="325"/>
      <c r="X16" s="320"/>
      <c r="Y16" s="190">
        <v>15</v>
      </c>
      <c r="Z16" s="169" t="s">
        <v>167</v>
      </c>
      <c r="AA16" s="178"/>
      <c r="AB16" s="178"/>
      <c r="AC16" s="178"/>
      <c r="AD16" s="178"/>
      <c r="AE16" s="178"/>
      <c r="AF16" s="177"/>
      <c r="AG16" s="149"/>
      <c r="AH16" s="149"/>
      <c r="AI16" s="150"/>
      <c r="AJ16" s="151"/>
    </row>
    <row r="17" spans="1:32" s="159" customFormat="1" ht="15.75" thickBot="1" x14ac:dyDescent="0.3">
      <c r="A17" s="124"/>
      <c r="B17" s="125" t="str">
        <f>IF($D17="","",$C16+1)</f>
        <v/>
      </c>
      <c r="C17" s="707" t="str">
        <f>IF(D17&lt;&gt;"",1,"")</f>
        <v/>
      </c>
      <c r="D17" s="492"/>
      <c r="E17" s="722" t="str">
        <f>IFERROR(VLOOKUP($D17,LISTA!$A$2:$J$9998,4,0),"")</f>
        <v/>
      </c>
      <c r="F17" s="722"/>
      <c r="G17" s="722" t="str">
        <f>IFERROR(VLOOKUP($D17,LISTA!$A$2:$J$9998,5,0),"")</f>
        <v/>
      </c>
      <c r="H17" s="722"/>
      <c r="I17" s="117"/>
      <c r="J17" s="126" t="str">
        <f>IFERROR(VLOOKUP($D17,LISTA!$A$2:$J$9998,7,0),"")</f>
        <v/>
      </c>
      <c r="K17" s="126" t="str">
        <f>IFERROR(VLOOKUP($D17,LISTA!$A$2:$J$9998,8,0),"")</f>
        <v/>
      </c>
      <c r="L17" s="644" t="str">
        <f>IF(OR(K17=$T$8,K17=$T$9,K17=$T$12,K17=$T$13,K17=$T$14,K17=$T$15,K17=$T$16,K17=$T$17,K17=$T$18,K17=$T$19,K17=$T$20,K17=$T$21,K17=$T$22,K17=$T$23,K17=$T$24,K17=$T$25,K17=$T$26),$T$7,IF(OR(K17=$T$30,K17=$T$31),$T$29,IF(OR(K17=$T$36),$T$35,"")))</f>
        <v/>
      </c>
      <c r="M17" s="634" t="str">
        <f>IF($J17="INCO",0.3,IF($L17="","",IF(AND($U17&lt;&gt;"PUNTA",$U17&lt;&gt;"RADIA",$U17&lt;&gt;"PASTI",$U17&lt;&gt;"INSTA",$U17="DISCO",$L17="EXCLUSIVA",$V17="APC"),0.25,IF(AND($U17&lt;&gt;"PUNTA",$U17&lt;&gt;"RADIA",$U17&lt;&gt;"PASTI",$U17="INSTA",$L17="EXCLUSIVA"),0.25,IF(AND($U17&lt;&gt;"PUNTA",$U17&lt;&gt;"RADIA",$U17="PASTI",$U17&lt;&gt;"INSTA",$L17="EXCLUSIVA"),0.25,IF(AND($U17&lt;&gt;"PUNTA",$U17="RADIA",$U17&lt;&gt;"PASTI",$U17&lt;&gt;"INSTA",$L17="EXCLUSIVA"),0.25,IF(AND($U17="PUNTA",$U17&lt;&gt;"RADIA",$U17&lt;&gt;"PASTI",$U17&lt;&gt;"INSTA",$L17="EXCLUSIVA"),0.25,IF(AND($U17&lt;&gt;"PUNTA",$U17&lt;&gt;"RADIA",$U17&lt;&gt;"PASTI",$U17&lt;&gt;"INSTA",$L17="EXCLUSIVA"),$J$212,IF($L17="NACIONAL",$J$213,IF($L17="IMPORTADO",$J$214))))))))))</f>
        <v/>
      </c>
      <c r="N17" s="128" t="str">
        <f>IFERROR(($I17*$P17)*($M17),"")</f>
        <v/>
      </c>
      <c r="O17" s="128" t="str">
        <f>IFERROR($I17*$P17,"")</f>
        <v/>
      </c>
      <c r="P17" s="128" t="str">
        <f>IFERROR(VLOOKUP($D17,LISTA!$A$2:$J$9998,10,0),"")</f>
        <v/>
      </c>
      <c r="Q17" s="129" t="str">
        <f>IFERROR(O17-N17,"")</f>
        <v/>
      </c>
      <c r="R17" s="635" t="str">
        <f>IFERROR(($P17-($P17*$M17))*1.19,"")</f>
        <v/>
      </c>
      <c r="S17" s="638"/>
      <c r="T17" s="318" t="s">
        <v>13</v>
      </c>
      <c r="U17" s="318" t="str">
        <f t="shared" ref="U17:U40" si="0">LEFT($E17,5)</f>
        <v/>
      </c>
      <c r="V17" s="636" t="str">
        <f>LEFT($J17,3)</f>
        <v/>
      </c>
      <c r="W17" s="637"/>
      <c r="X17" s="321"/>
      <c r="Y17" s="223">
        <v>16</v>
      </c>
      <c r="Z17" s="358" t="s">
        <v>200</v>
      </c>
      <c r="AA17" s="358"/>
      <c r="AB17" s="223"/>
      <c r="AC17" s="223"/>
      <c r="AD17" s="223"/>
      <c r="AE17" s="223"/>
      <c r="AF17" s="223"/>
    </row>
    <row r="18" spans="1:32" x14ac:dyDescent="0.25">
      <c r="A18" s="162"/>
      <c r="B18" s="154" t="str">
        <f t="shared" ref="B18:B203" si="1">IF($D18="","",$B17+1)</f>
        <v/>
      </c>
      <c r="C18" s="704" t="str">
        <f t="shared" ref="C18:C28" si="2">IF(D18&lt;&gt;"",1,"")</f>
        <v/>
      </c>
      <c r="D18" s="226"/>
      <c r="E18" s="716" t="str">
        <f>IFERROR(VLOOKUP($D18,LISTA!$A$2:$J$9998,4,0),"")</f>
        <v/>
      </c>
      <c r="F18" s="716"/>
      <c r="G18" s="716" t="str">
        <f>IFERROR(VLOOKUP($D18,LISTA!$A$2:$J$9998,5,0),"")</f>
        <v/>
      </c>
      <c r="H18" s="716"/>
      <c r="I18" s="226"/>
      <c r="J18" s="144" t="str">
        <f>IFERROR(VLOOKUP($D18,LISTA!$A$2:$J$9998,7,0),"")</f>
        <v/>
      </c>
      <c r="K18" s="144" t="str">
        <f>IFERROR(VLOOKUP($D18,LISTA!$A$2:$J$9998,8,0),"")</f>
        <v/>
      </c>
      <c r="L18" s="144" t="str">
        <f>IF(OR(K18=$T$8,K18=$T$9,K18=$T$12,K18=$T$13,K18=$T$14,K18=$T$15,K18=$T$16,K18=$T$17,K18=$T$18,K18=$T$19,K18=$T$20,K18=$T$21,K18=$T$22,K18=$T$23,K18=$T$24,K18=$T$25,K18=$T$26),$T$7,IF(OR(K18=$T$30,K18=$T$31),$T$29,IF(OR(K18=$T$36),$T$35,"")))</f>
        <v/>
      </c>
      <c r="M18" s="227" t="str">
        <f t="shared" ref="M18:M81" si="3">IF($J18="INCO",0.3,IF($L18="","",IF(AND($U18&lt;&gt;"PUNTA",$U18&lt;&gt;"RADIA",$U18&lt;&gt;"PASTI",$U18&lt;&gt;"INSTA",$U18="DISCO",$L18="EXCLUSIVA",$V18="APC"),0.25,IF(AND($U18&lt;&gt;"PUNTA",$U18&lt;&gt;"RADIA",$U18&lt;&gt;"PASTI",$U18="INSTA",$L18="EXCLUSIVA"),0.25,IF(AND($U18&lt;&gt;"PUNTA",$U18&lt;&gt;"RADIA",$U18="PASTI",$U18&lt;&gt;"INSTA",$L18="EXCLUSIVA"),0.25,IF(AND($U18&lt;&gt;"PUNTA",$U18="RADIA",$U18&lt;&gt;"PASTI",$U18&lt;&gt;"INSTA",$L18="EXCLUSIVA"),0.25,IF(AND($U18="PUNTA",$U18&lt;&gt;"RADIA",$U18&lt;&gt;"PASTI",$U18&lt;&gt;"INSTA",$L18="EXCLUSIVA"),0.25,IF(AND($U18&lt;&gt;"PUNTA",$U18&lt;&gt;"RADIA",$U18&lt;&gt;"PASTI",$U18&lt;&gt;"INSTA",$L18="EXCLUSIVA"),$J$212,IF($L18="NACIONAL",$J$213,IF($L18="IMPORTADO",$J$214))))))))))</f>
        <v/>
      </c>
      <c r="N18" s="155" t="str">
        <f t="shared" ref="N18:N81" si="4">IFERROR(($I18*$P18)*($M18),"")</f>
        <v/>
      </c>
      <c r="O18" s="155" t="str">
        <f t="shared" ref="O18:O81" si="5">IFERROR($I18*$P18,"")</f>
        <v/>
      </c>
      <c r="P18" s="155" t="str">
        <f>IFERROR(VLOOKUP($D18,LISTA!$A$2:$J$9998,10,0),"")</f>
        <v/>
      </c>
      <c r="Q18" s="228" t="str">
        <f t="shared" ref="Q18:Q81" si="6">IFERROR(O18-N18,"")</f>
        <v/>
      </c>
      <c r="R18" s="527" t="str">
        <f t="shared" ref="R18:R81" si="7">IFERROR(($P18-($P18*$M18))*1.19,"")</f>
        <v/>
      </c>
      <c r="S18" s="357"/>
      <c r="T18" s="139" t="s">
        <v>14</v>
      </c>
      <c r="U18" s="139" t="str">
        <f t="shared" si="0"/>
        <v/>
      </c>
      <c r="V18" s="327" t="str">
        <f t="shared" ref="V18:V81" si="8">LEFT($J18,3)</f>
        <v/>
      </c>
      <c r="W18" s="328"/>
      <c r="Y18" s="190">
        <v>17</v>
      </c>
      <c r="Z18" s="169" t="s">
        <v>168</v>
      </c>
    </row>
    <row r="19" spans="1:32" x14ac:dyDescent="0.25">
      <c r="A19" s="162"/>
      <c r="B19" s="154" t="str">
        <f t="shared" si="1"/>
        <v/>
      </c>
      <c r="C19" s="704" t="str">
        <f t="shared" si="2"/>
        <v/>
      </c>
      <c r="D19" s="226"/>
      <c r="E19" s="716" t="str">
        <f>IFERROR(VLOOKUP($D19,LISTA!$A$2:$J$9998,4,0),"")</f>
        <v/>
      </c>
      <c r="F19" s="716"/>
      <c r="G19" s="716" t="str">
        <f>IFERROR(VLOOKUP($D19,LISTA!$A$2:$J$9998,5,0),"")</f>
        <v/>
      </c>
      <c r="H19" s="716"/>
      <c r="I19" s="226"/>
      <c r="J19" s="144" t="str">
        <f>IFERROR(VLOOKUP($D19,LISTA!$A$2:$J$9998,7,0),"")</f>
        <v/>
      </c>
      <c r="K19" s="144" t="str">
        <f>IFERROR(VLOOKUP($D19,LISTA!$A$2:$J$9998,8,0),"")</f>
        <v/>
      </c>
      <c r="L19" s="144" t="str">
        <f t="shared" ref="L19:L82" si="9">IF(OR(K19=$T$8,K19=$T$9,K19=$T$12,K19=$T$13,K19=$T$14,K19=$T$15,K19=$T$16,K19=$T$17,K19=$T$18,K19=$T$19,K19=$T$20,K19=$T$21,K19=$T$22,K19=$T$23,K19=$T$24,K19=$T$25,K19=$T$26),$T$7,IF(OR(K19=$T$30,K19=$T$31),$T$29,IF(OR(K19=$T$36),$T$35,"")))</f>
        <v/>
      </c>
      <c r="M19" s="227" t="str">
        <f t="shared" si="3"/>
        <v/>
      </c>
      <c r="N19" s="155" t="str">
        <f t="shared" si="4"/>
        <v/>
      </c>
      <c r="O19" s="155" t="str">
        <f t="shared" si="5"/>
        <v/>
      </c>
      <c r="P19" s="155" t="str">
        <f>IFERROR(VLOOKUP($D19,LISTA!$A$2:$J$9998,10,0),"")</f>
        <v/>
      </c>
      <c r="Q19" s="228" t="str">
        <f t="shared" si="6"/>
        <v/>
      </c>
      <c r="R19" s="527" t="str">
        <f t="shared" si="7"/>
        <v/>
      </c>
      <c r="S19" s="357"/>
      <c r="T19" s="139" t="s">
        <v>19</v>
      </c>
      <c r="U19" s="139" t="str">
        <f t="shared" si="0"/>
        <v/>
      </c>
      <c r="V19" s="327" t="str">
        <f t="shared" si="8"/>
        <v/>
      </c>
      <c r="W19" s="328"/>
      <c r="Y19" s="190">
        <v>18</v>
      </c>
      <c r="Z19" s="169" t="s">
        <v>199</v>
      </c>
    </row>
    <row r="20" spans="1:32" x14ac:dyDescent="0.25">
      <c r="A20" s="162"/>
      <c r="B20" s="154" t="str">
        <f t="shared" si="1"/>
        <v/>
      </c>
      <c r="C20" s="704" t="str">
        <f t="shared" si="2"/>
        <v/>
      </c>
      <c r="D20" s="226"/>
      <c r="E20" s="716" t="str">
        <f>IFERROR(VLOOKUP($D20,LISTA!$A$2:$J$9998,4,0),"")</f>
        <v/>
      </c>
      <c r="F20" s="716"/>
      <c r="G20" s="716" t="str">
        <f>IFERROR(VLOOKUP($D20,LISTA!$A$2:$J$9998,5,0),"")</f>
        <v/>
      </c>
      <c r="H20" s="716"/>
      <c r="I20" s="226"/>
      <c r="J20" s="144" t="str">
        <f>IFERROR(VLOOKUP($D20,LISTA!$A$2:$J$9998,7,0),"")</f>
        <v/>
      </c>
      <c r="K20" s="144" t="str">
        <f>IFERROR(VLOOKUP($D20,LISTA!$A$2:$J$9998,8,0),"")</f>
        <v/>
      </c>
      <c r="L20" s="144" t="str">
        <f t="shared" si="9"/>
        <v/>
      </c>
      <c r="M20" s="227" t="str">
        <f t="shared" si="3"/>
        <v/>
      </c>
      <c r="N20" s="155" t="str">
        <f t="shared" si="4"/>
        <v/>
      </c>
      <c r="O20" s="155" t="str">
        <f t="shared" si="5"/>
        <v/>
      </c>
      <c r="P20" s="155" t="str">
        <f>IFERROR(VLOOKUP($D20,LISTA!$A$2:$J$9998,10,0),"")</f>
        <v/>
      </c>
      <c r="Q20" s="228" t="str">
        <f t="shared" si="6"/>
        <v/>
      </c>
      <c r="R20" s="527" t="str">
        <f t="shared" si="7"/>
        <v/>
      </c>
      <c r="S20" s="357"/>
      <c r="T20" s="139" t="s">
        <v>23</v>
      </c>
      <c r="U20" s="139" t="str">
        <f t="shared" si="0"/>
        <v/>
      </c>
      <c r="V20" s="327" t="str">
        <f t="shared" si="8"/>
        <v/>
      </c>
      <c r="W20" s="328"/>
      <c r="Y20" s="190">
        <v>19</v>
      </c>
      <c r="Z20" s="169" t="s">
        <v>169</v>
      </c>
    </row>
    <row r="21" spans="1:32" x14ac:dyDescent="0.25">
      <c r="A21" s="162"/>
      <c r="B21" s="154" t="str">
        <f t="shared" si="1"/>
        <v/>
      </c>
      <c r="C21" s="704" t="str">
        <f t="shared" si="2"/>
        <v/>
      </c>
      <c r="D21" s="226"/>
      <c r="E21" s="716" t="str">
        <f>IFERROR(VLOOKUP($D21,LISTA!$A$2:$J$9998,4,0),"")</f>
        <v/>
      </c>
      <c r="F21" s="716"/>
      <c r="G21" s="716" t="str">
        <f>IFERROR(VLOOKUP($D21,LISTA!$A$2:$J$9998,5,0),"")</f>
        <v/>
      </c>
      <c r="H21" s="716"/>
      <c r="I21" s="226"/>
      <c r="J21" s="144" t="str">
        <f>IFERROR(VLOOKUP($D21,LISTA!$A$2:$J$9998,7,0),"")</f>
        <v/>
      </c>
      <c r="K21" s="144" t="str">
        <f>IFERROR(VLOOKUP($D21,LISTA!$A$2:$J$9998,8,0),"")</f>
        <v/>
      </c>
      <c r="L21" s="144" t="str">
        <f t="shared" si="9"/>
        <v/>
      </c>
      <c r="M21" s="227" t="str">
        <f t="shared" si="3"/>
        <v/>
      </c>
      <c r="N21" s="155" t="str">
        <f t="shared" si="4"/>
        <v/>
      </c>
      <c r="O21" s="155" t="str">
        <f t="shared" si="5"/>
        <v/>
      </c>
      <c r="P21" s="155" t="str">
        <f>IFERROR(VLOOKUP($D21,LISTA!$A$2:$J$9998,10,0),"")</f>
        <v/>
      </c>
      <c r="Q21" s="228" t="str">
        <f t="shared" si="6"/>
        <v/>
      </c>
      <c r="R21" s="527" t="str">
        <f t="shared" si="7"/>
        <v/>
      </c>
      <c r="S21" s="357"/>
      <c r="T21" s="139" t="s">
        <v>15</v>
      </c>
      <c r="U21" s="139" t="str">
        <f t="shared" si="0"/>
        <v/>
      </c>
      <c r="V21" s="327" t="str">
        <f t="shared" si="8"/>
        <v/>
      </c>
      <c r="W21" s="328"/>
      <c r="Y21" s="190">
        <v>20</v>
      </c>
      <c r="Z21" s="169" t="s">
        <v>154</v>
      </c>
    </row>
    <row r="22" spans="1:32" x14ac:dyDescent="0.25">
      <c r="A22" s="162"/>
      <c r="B22" s="154" t="str">
        <f t="shared" si="1"/>
        <v/>
      </c>
      <c r="C22" s="704" t="str">
        <f t="shared" si="2"/>
        <v/>
      </c>
      <c r="D22" s="226"/>
      <c r="E22" s="716" t="str">
        <f>IFERROR(VLOOKUP($D22,LISTA!$A$2:$J$9998,4,0),"")</f>
        <v/>
      </c>
      <c r="F22" s="716"/>
      <c r="G22" s="716" t="str">
        <f>IFERROR(VLOOKUP($D22,LISTA!$A$2:$J$9998,5,0),"")</f>
        <v/>
      </c>
      <c r="H22" s="716"/>
      <c r="I22" s="226"/>
      <c r="J22" s="144" t="str">
        <f>IFERROR(VLOOKUP($D22,LISTA!$A$2:$J$9998,7,0),"")</f>
        <v/>
      </c>
      <c r="K22" s="144" t="str">
        <f>IFERROR(VLOOKUP($D22,LISTA!$A$2:$J$9998,8,0),"")</f>
        <v/>
      </c>
      <c r="L22" s="144" t="str">
        <f t="shared" si="9"/>
        <v/>
      </c>
      <c r="M22" s="227" t="str">
        <f t="shared" si="3"/>
        <v/>
      </c>
      <c r="N22" s="155" t="str">
        <f t="shared" si="4"/>
        <v/>
      </c>
      <c r="O22" s="155" t="str">
        <f t="shared" si="5"/>
        <v/>
      </c>
      <c r="P22" s="155" t="str">
        <f>IFERROR(VLOOKUP($D22,LISTA!$A$2:$J$9998,10,0),"")</f>
        <v/>
      </c>
      <c r="Q22" s="228" t="str">
        <f t="shared" si="6"/>
        <v/>
      </c>
      <c r="R22" s="527" t="str">
        <f t="shared" si="7"/>
        <v/>
      </c>
      <c r="S22" s="632"/>
      <c r="T22" s="139" t="s">
        <v>21</v>
      </c>
      <c r="U22" s="139" t="str">
        <f t="shared" si="0"/>
        <v/>
      </c>
      <c r="V22" s="327" t="str">
        <f t="shared" si="8"/>
        <v/>
      </c>
      <c r="W22" s="328"/>
      <c r="Y22" s="190">
        <v>21</v>
      </c>
      <c r="Z22" s="169" t="s">
        <v>173</v>
      </c>
    </row>
    <row r="23" spans="1:32" x14ac:dyDescent="0.25">
      <c r="A23" s="162"/>
      <c r="B23" s="154" t="str">
        <f t="shared" si="1"/>
        <v/>
      </c>
      <c r="C23" s="704" t="str">
        <f t="shared" si="2"/>
        <v/>
      </c>
      <c r="D23" s="226"/>
      <c r="E23" s="716" t="str">
        <f>IFERROR(VLOOKUP($D23,LISTA!$A$2:$J$9998,4,0),"")</f>
        <v/>
      </c>
      <c r="F23" s="716"/>
      <c r="G23" s="716" t="str">
        <f>IFERROR(VLOOKUP($D23,LISTA!$A$2:$J$9998,5,0),"")</f>
        <v/>
      </c>
      <c r="H23" s="716"/>
      <c r="I23" s="226"/>
      <c r="J23" s="144" t="str">
        <f>IFERROR(VLOOKUP($D23,LISTA!$A$2:$J$9998,7,0),"")</f>
        <v/>
      </c>
      <c r="K23" s="144" t="str">
        <f>IFERROR(VLOOKUP($D23,LISTA!$A$2:$J$9998,8,0),"")</f>
        <v/>
      </c>
      <c r="L23" s="144" t="str">
        <f t="shared" si="9"/>
        <v/>
      </c>
      <c r="M23" s="227" t="str">
        <f t="shared" si="3"/>
        <v/>
      </c>
      <c r="N23" s="155" t="str">
        <f t="shared" si="4"/>
        <v/>
      </c>
      <c r="O23" s="155" t="str">
        <f t="shared" si="5"/>
        <v/>
      </c>
      <c r="P23" s="155" t="str">
        <f>IFERROR(VLOOKUP($D23,LISTA!$A$2:$J$9998,10,0),"")</f>
        <v/>
      </c>
      <c r="Q23" s="228" t="str">
        <f t="shared" si="6"/>
        <v/>
      </c>
      <c r="R23" s="527" t="str">
        <f t="shared" si="7"/>
        <v/>
      </c>
      <c r="S23" s="632"/>
      <c r="T23" s="139" t="s">
        <v>16</v>
      </c>
      <c r="U23" s="139" t="str">
        <f>LEFT($E23,5)</f>
        <v/>
      </c>
      <c r="V23" s="327" t="str">
        <f>LEFT($J23,3)</f>
        <v/>
      </c>
      <c r="W23" s="328"/>
      <c r="Y23" s="190">
        <v>22</v>
      </c>
      <c r="Z23" s="169" t="s">
        <v>174</v>
      </c>
    </row>
    <row r="24" spans="1:32" x14ac:dyDescent="0.25">
      <c r="A24" s="162"/>
      <c r="B24" s="154" t="str">
        <f t="shared" si="1"/>
        <v/>
      </c>
      <c r="C24" s="704" t="str">
        <f t="shared" si="2"/>
        <v/>
      </c>
      <c r="D24" s="226"/>
      <c r="E24" s="716" t="str">
        <f>IFERROR(VLOOKUP($D24,LISTA!$A$2:$J$9998,4,0),"")</f>
        <v/>
      </c>
      <c r="F24" s="716"/>
      <c r="G24" s="716" t="str">
        <f>IFERROR(VLOOKUP($D24,LISTA!$A$2:$J$9998,5,0),"")</f>
        <v/>
      </c>
      <c r="H24" s="716"/>
      <c r="I24" s="226"/>
      <c r="J24" s="144" t="str">
        <f>IFERROR(VLOOKUP($D24,LISTA!$A$2:$J$9998,7,0),"")</f>
        <v/>
      </c>
      <c r="K24" s="144" t="str">
        <f>IFERROR(VLOOKUP($D24,LISTA!$A$2:$J$9998,8,0),"")</f>
        <v/>
      </c>
      <c r="L24" s="144" t="str">
        <f t="shared" si="9"/>
        <v/>
      </c>
      <c r="M24" s="227" t="str">
        <f t="shared" si="3"/>
        <v/>
      </c>
      <c r="N24" s="155" t="str">
        <f t="shared" si="4"/>
        <v/>
      </c>
      <c r="O24" s="155" t="str">
        <f t="shared" si="5"/>
        <v/>
      </c>
      <c r="P24" s="155" t="str">
        <f>IFERROR(VLOOKUP($D24,LISTA!$A$2:$J$9998,10,0),"")</f>
        <v/>
      </c>
      <c r="Q24" s="228" t="str">
        <f t="shared" si="6"/>
        <v/>
      </c>
      <c r="R24" s="527" t="str">
        <f t="shared" si="7"/>
        <v/>
      </c>
      <c r="S24" s="357"/>
      <c r="T24" s="139" t="s">
        <v>17</v>
      </c>
      <c r="U24" s="139" t="str">
        <f t="shared" si="0"/>
        <v/>
      </c>
      <c r="V24" s="327" t="str">
        <f t="shared" si="8"/>
        <v/>
      </c>
      <c r="W24" s="328"/>
      <c r="Y24" s="190">
        <v>23</v>
      </c>
      <c r="Z24" s="169" t="s">
        <v>175</v>
      </c>
    </row>
    <row r="25" spans="1:32" x14ac:dyDescent="0.25">
      <c r="A25" s="162"/>
      <c r="B25" s="154" t="str">
        <f t="shared" si="1"/>
        <v/>
      </c>
      <c r="C25" s="704" t="str">
        <f t="shared" si="2"/>
        <v/>
      </c>
      <c r="D25" s="226"/>
      <c r="E25" s="716" t="str">
        <f>IFERROR(VLOOKUP($D25,LISTA!$A$2:$J$9998,4,0),"")</f>
        <v/>
      </c>
      <c r="F25" s="716"/>
      <c r="G25" s="716" t="str">
        <f>IFERROR(VLOOKUP($D25,LISTA!$A$2:$J$9998,5,0),"")</f>
        <v/>
      </c>
      <c r="H25" s="716"/>
      <c r="I25" s="226"/>
      <c r="J25" s="144" t="str">
        <f>IFERROR(VLOOKUP($D25,LISTA!$A$2:$J$9998,7,0),"")</f>
        <v/>
      </c>
      <c r="K25" s="144" t="str">
        <f>IFERROR(VLOOKUP($D25,LISTA!$A$2:$J$9998,8,0),"")</f>
        <v/>
      </c>
      <c r="L25" s="144" t="str">
        <f t="shared" si="9"/>
        <v/>
      </c>
      <c r="M25" s="227" t="str">
        <f t="shared" si="3"/>
        <v/>
      </c>
      <c r="N25" s="155" t="str">
        <f t="shared" si="4"/>
        <v/>
      </c>
      <c r="O25" s="155" t="str">
        <f t="shared" si="5"/>
        <v/>
      </c>
      <c r="P25" s="155" t="str">
        <f>IFERROR(VLOOKUP($D25,LISTA!$A$2:$J$9998,10,0),"")</f>
        <v/>
      </c>
      <c r="Q25" s="228" t="str">
        <f t="shared" si="6"/>
        <v/>
      </c>
      <c r="R25" s="527" t="str">
        <f t="shared" si="7"/>
        <v/>
      </c>
      <c r="S25" s="357"/>
      <c r="T25" s="139" t="s">
        <v>25</v>
      </c>
      <c r="U25" s="139" t="str">
        <f t="shared" si="0"/>
        <v/>
      </c>
      <c r="V25" s="327" t="str">
        <f t="shared" si="8"/>
        <v/>
      </c>
      <c r="W25" s="328"/>
      <c r="Y25" s="190">
        <v>24</v>
      </c>
      <c r="Z25" s="169" t="s">
        <v>176</v>
      </c>
    </row>
    <row r="26" spans="1:32" x14ac:dyDescent="0.25">
      <c r="A26" s="162"/>
      <c r="B26" s="154" t="str">
        <f t="shared" si="1"/>
        <v/>
      </c>
      <c r="C26" s="704" t="str">
        <f t="shared" si="2"/>
        <v/>
      </c>
      <c r="D26" s="226"/>
      <c r="E26" s="716" t="str">
        <f>IFERROR(VLOOKUP($D26,LISTA!$A$2:$J$9998,4,0),"")</f>
        <v/>
      </c>
      <c r="F26" s="716"/>
      <c r="G26" s="716" t="str">
        <f>IFERROR(VLOOKUP($D26,LISTA!$A$2:$J$9998,5,0),"")</f>
        <v/>
      </c>
      <c r="H26" s="716"/>
      <c r="I26" s="226"/>
      <c r="J26" s="144" t="str">
        <f>IFERROR(VLOOKUP($D26,LISTA!$A$2:$J$9998,7,0),"")</f>
        <v/>
      </c>
      <c r="K26" s="144" t="str">
        <f>IFERROR(VLOOKUP($D26,LISTA!$A$2:$J$9998,8,0),"")</f>
        <v/>
      </c>
      <c r="L26" s="144" t="str">
        <f t="shared" si="9"/>
        <v/>
      </c>
      <c r="M26" s="227" t="str">
        <f t="shared" si="3"/>
        <v/>
      </c>
      <c r="N26" s="155" t="str">
        <f t="shared" si="4"/>
        <v/>
      </c>
      <c r="O26" s="155" t="str">
        <f t="shared" si="5"/>
        <v/>
      </c>
      <c r="P26" s="155" t="str">
        <f>IFERROR(VLOOKUP($D26,LISTA!$A$2:$J$9998,10,0),"")</f>
        <v/>
      </c>
      <c r="Q26" s="228" t="str">
        <f t="shared" si="6"/>
        <v/>
      </c>
      <c r="R26" s="527" t="str">
        <f t="shared" si="7"/>
        <v/>
      </c>
      <c r="S26" s="357"/>
      <c r="T26" s="139" t="s">
        <v>18</v>
      </c>
      <c r="U26" s="139" t="str">
        <f t="shared" si="0"/>
        <v/>
      </c>
      <c r="V26" s="327" t="str">
        <f t="shared" si="8"/>
        <v/>
      </c>
      <c r="W26" s="328"/>
      <c r="Y26" s="190">
        <v>25</v>
      </c>
      <c r="Z26" s="169" t="s">
        <v>177</v>
      </c>
    </row>
    <row r="27" spans="1:32" x14ac:dyDescent="0.25">
      <c r="A27" s="162"/>
      <c r="B27" s="154" t="str">
        <f t="shared" si="1"/>
        <v/>
      </c>
      <c r="C27" s="704" t="str">
        <f t="shared" si="2"/>
        <v/>
      </c>
      <c r="D27" s="226"/>
      <c r="E27" s="716" t="str">
        <f>IFERROR(VLOOKUP($D27,LISTA!$A$2:$J$9998,4,0),"")</f>
        <v/>
      </c>
      <c r="F27" s="716"/>
      <c r="G27" s="716" t="str">
        <f>IFERROR(VLOOKUP($D27,LISTA!$A$2:$J$9998,5,0),"")</f>
        <v/>
      </c>
      <c r="H27" s="716"/>
      <c r="I27" s="226"/>
      <c r="J27" s="144" t="str">
        <f>IFERROR(VLOOKUP($D27,LISTA!$A$2:$J$9998,7,0),"")</f>
        <v/>
      </c>
      <c r="K27" s="144" t="str">
        <f>IFERROR(VLOOKUP($D27,LISTA!$A$2:$J$9998,8,0),"")</f>
        <v/>
      </c>
      <c r="L27" s="144" t="str">
        <f t="shared" si="9"/>
        <v/>
      </c>
      <c r="M27" s="227" t="str">
        <f t="shared" si="3"/>
        <v/>
      </c>
      <c r="N27" s="155" t="str">
        <f t="shared" si="4"/>
        <v/>
      </c>
      <c r="O27" s="155" t="str">
        <f t="shared" si="5"/>
        <v/>
      </c>
      <c r="P27" s="155" t="str">
        <f>IFERROR(VLOOKUP($D27,LISTA!$A$2:$J$9998,10,0),"")</f>
        <v/>
      </c>
      <c r="Q27" s="228" t="str">
        <f t="shared" si="6"/>
        <v/>
      </c>
      <c r="R27" s="527" t="str">
        <f t="shared" si="7"/>
        <v/>
      </c>
      <c r="S27" s="357"/>
      <c r="U27" s="139" t="str">
        <f t="shared" si="0"/>
        <v/>
      </c>
      <c r="V27" s="327" t="str">
        <f t="shared" si="8"/>
        <v/>
      </c>
      <c r="W27" s="328"/>
      <c r="Y27" s="190">
        <v>26</v>
      </c>
      <c r="Z27" s="169" t="s">
        <v>201</v>
      </c>
    </row>
    <row r="28" spans="1:32" x14ac:dyDescent="0.25">
      <c r="A28" s="162"/>
      <c r="B28" s="154" t="str">
        <f t="shared" si="1"/>
        <v/>
      </c>
      <c r="C28" s="704" t="str">
        <f t="shared" si="2"/>
        <v/>
      </c>
      <c r="D28" s="226"/>
      <c r="E28" s="716" t="str">
        <f>IFERROR(VLOOKUP($D28,LISTA!$A$2:$J$9998,4,0),"")</f>
        <v/>
      </c>
      <c r="F28" s="716"/>
      <c r="G28" s="716" t="str">
        <f>IFERROR(VLOOKUP($D28,LISTA!$A$2:$J$9998,5,0),"")</f>
        <v/>
      </c>
      <c r="H28" s="716"/>
      <c r="I28" s="226"/>
      <c r="J28" s="144" t="str">
        <f>IFERROR(VLOOKUP($D28,LISTA!$A$2:$J$9998,7,0),"")</f>
        <v/>
      </c>
      <c r="K28" s="144" t="str">
        <f>IFERROR(VLOOKUP($D28,LISTA!$A$2:$J$9998,8,0),"")</f>
        <v/>
      </c>
      <c r="L28" s="144" t="str">
        <f t="shared" si="9"/>
        <v/>
      </c>
      <c r="M28" s="227" t="str">
        <f t="shared" si="3"/>
        <v/>
      </c>
      <c r="N28" s="155" t="str">
        <f t="shared" si="4"/>
        <v/>
      </c>
      <c r="O28" s="155" t="str">
        <f t="shared" si="5"/>
        <v/>
      </c>
      <c r="P28" s="155" t="str">
        <f>IFERROR(VLOOKUP($D28,LISTA!$A$2:$J$9998,10,0),"")</f>
        <v/>
      </c>
      <c r="Q28" s="228" t="str">
        <f t="shared" si="6"/>
        <v/>
      </c>
      <c r="R28" s="527" t="str">
        <f t="shared" si="7"/>
        <v/>
      </c>
      <c r="S28" s="632"/>
      <c r="U28" s="139" t="str">
        <f t="shared" si="0"/>
        <v/>
      </c>
      <c r="V28" s="327" t="str">
        <f t="shared" si="8"/>
        <v/>
      </c>
      <c r="W28" s="328"/>
      <c r="Y28" s="190">
        <v>27</v>
      </c>
      <c r="Z28" s="169" t="s">
        <v>191</v>
      </c>
    </row>
    <row r="29" spans="1:32" x14ac:dyDescent="0.25">
      <c r="A29" s="162"/>
      <c r="B29" s="154" t="str">
        <f t="shared" si="1"/>
        <v/>
      </c>
      <c r="C29" s="704" t="str">
        <f t="shared" ref="C29:C87" si="10">IF(D29&lt;&gt;"",1,"")</f>
        <v/>
      </c>
      <c r="D29" s="226"/>
      <c r="E29" s="716" t="str">
        <f>IFERROR(VLOOKUP($D29,LISTA!$A$2:$J$9998,4,0),"")</f>
        <v/>
      </c>
      <c r="F29" s="716"/>
      <c r="G29" s="716" t="str">
        <f>IFERROR(VLOOKUP($D29,LISTA!$A$2:$J$9998,5,0),"")</f>
        <v/>
      </c>
      <c r="H29" s="716"/>
      <c r="I29" s="226"/>
      <c r="J29" s="144" t="str">
        <f>IFERROR(VLOOKUP($D29,LISTA!$A$2:$J$9998,7,0),"")</f>
        <v/>
      </c>
      <c r="K29" s="144" t="str">
        <f>IFERROR(VLOOKUP($D29,LISTA!$A$2:$J$9998,8,0),"")</f>
        <v/>
      </c>
      <c r="L29" s="144" t="str">
        <f t="shared" si="9"/>
        <v/>
      </c>
      <c r="M29" s="227" t="str">
        <f t="shared" si="3"/>
        <v/>
      </c>
      <c r="N29" s="155" t="str">
        <f t="shared" si="4"/>
        <v/>
      </c>
      <c r="O29" s="155" t="str">
        <f t="shared" si="5"/>
        <v/>
      </c>
      <c r="P29" s="155" t="str">
        <f>IFERROR(VLOOKUP($D29,LISTA!$A$2:$J$9998,10,0),"")</f>
        <v/>
      </c>
      <c r="Q29" s="228" t="str">
        <f t="shared" si="6"/>
        <v/>
      </c>
      <c r="R29" s="527" t="str">
        <f t="shared" si="7"/>
        <v/>
      </c>
      <c r="S29" s="357"/>
      <c r="T29" s="139" t="s">
        <v>117</v>
      </c>
      <c r="U29" s="139" t="str">
        <f t="shared" si="0"/>
        <v/>
      </c>
      <c r="V29" s="327" t="str">
        <f t="shared" si="8"/>
        <v/>
      </c>
      <c r="W29" s="328"/>
      <c r="Y29" s="190">
        <v>28</v>
      </c>
      <c r="Z29" s="169" t="s">
        <v>179</v>
      </c>
    </row>
    <row r="30" spans="1:32" x14ac:dyDescent="0.25">
      <c r="A30" s="162"/>
      <c r="B30" s="154" t="str">
        <f t="shared" si="1"/>
        <v/>
      </c>
      <c r="C30" s="704" t="str">
        <f t="shared" si="10"/>
        <v/>
      </c>
      <c r="D30" s="226"/>
      <c r="E30" s="716" t="str">
        <f>IFERROR(VLOOKUP($D30,LISTA!$A$2:$J$9998,4,0),"")</f>
        <v/>
      </c>
      <c r="F30" s="716"/>
      <c r="G30" s="716" t="str">
        <f>IFERROR(VLOOKUP($D30,LISTA!$A$2:$J$9998,5,0),"")</f>
        <v/>
      </c>
      <c r="H30" s="716"/>
      <c r="I30" s="226"/>
      <c r="J30" s="144" t="str">
        <f>IFERROR(VLOOKUP($D30,LISTA!$A$2:$J$9998,7,0),"")</f>
        <v/>
      </c>
      <c r="K30" s="144" t="str">
        <f>IFERROR(VLOOKUP($D30,LISTA!$A$2:$J$9998,8,0),"")</f>
        <v/>
      </c>
      <c r="L30" s="144" t="str">
        <f t="shared" si="9"/>
        <v/>
      </c>
      <c r="M30" s="227" t="str">
        <f t="shared" si="3"/>
        <v/>
      </c>
      <c r="N30" s="155" t="str">
        <f t="shared" si="4"/>
        <v/>
      </c>
      <c r="O30" s="155" t="str">
        <f t="shared" si="5"/>
        <v/>
      </c>
      <c r="P30" s="155" t="str">
        <f>IFERROR(VLOOKUP($D30,LISTA!$A$2:$J$9998,10,0),"")</f>
        <v/>
      </c>
      <c r="Q30" s="228" t="str">
        <f t="shared" si="6"/>
        <v/>
      </c>
      <c r="R30" s="527" t="str">
        <f t="shared" si="7"/>
        <v/>
      </c>
      <c r="S30" s="357"/>
      <c r="T30" s="139" t="s">
        <v>5</v>
      </c>
      <c r="U30" s="139" t="str">
        <f t="shared" si="0"/>
        <v/>
      </c>
      <c r="V30" s="327" t="str">
        <f t="shared" si="8"/>
        <v/>
      </c>
      <c r="W30" s="328"/>
      <c r="Y30" s="190">
        <v>29</v>
      </c>
      <c r="Z30" s="169" t="s">
        <v>170</v>
      </c>
    </row>
    <row r="31" spans="1:32" x14ac:dyDescent="0.25">
      <c r="A31" s="162"/>
      <c r="B31" s="154" t="str">
        <f t="shared" si="1"/>
        <v/>
      </c>
      <c r="C31" s="704" t="str">
        <f t="shared" si="10"/>
        <v/>
      </c>
      <c r="D31" s="226"/>
      <c r="E31" s="716" t="str">
        <f>IFERROR(VLOOKUP($D31,LISTA!$A$2:$J$9998,4,0),"")</f>
        <v/>
      </c>
      <c r="F31" s="716"/>
      <c r="G31" s="716" t="str">
        <f>IFERROR(VLOOKUP($D31,LISTA!$A$2:$J$9998,5,0),"")</f>
        <v/>
      </c>
      <c r="H31" s="716"/>
      <c r="I31" s="226"/>
      <c r="J31" s="144" t="str">
        <f>IFERROR(VLOOKUP($D31,LISTA!$A$2:$J$9998,7,0),"")</f>
        <v/>
      </c>
      <c r="K31" s="144" t="str">
        <f>IFERROR(VLOOKUP($D31,LISTA!$A$2:$J$9998,8,0),"")</f>
        <v/>
      </c>
      <c r="L31" s="144" t="str">
        <f t="shared" si="9"/>
        <v/>
      </c>
      <c r="M31" s="227" t="str">
        <f t="shared" si="3"/>
        <v/>
      </c>
      <c r="N31" s="155" t="str">
        <f t="shared" si="4"/>
        <v/>
      </c>
      <c r="O31" s="155" t="str">
        <f t="shared" si="5"/>
        <v/>
      </c>
      <c r="P31" s="155" t="str">
        <f>IFERROR(VLOOKUP($D31,LISTA!$A$2:$J$9998,10,0),"")</f>
        <v/>
      </c>
      <c r="Q31" s="228" t="str">
        <f t="shared" si="6"/>
        <v/>
      </c>
      <c r="R31" s="527" t="str">
        <f t="shared" si="7"/>
        <v/>
      </c>
      <c r="S31" s="357"/>
      <c r="T31" s="139" t="s">
        <v>8</v>
      </c>
      <c r="U31" s="139" t="str">
        <f t="shared" si="0"/>
        <v/>
      </c>
      <c r="V31" s="327" t="str">
        <f t="shared" si="8"/>
        <v/>
      </c>
      <c r="W31" s="328"/>
      <c r="Y31" s="190">
        <v>30</v>
      </c>
      <c r="Z31" s="169" t="s">
        <v>187</v>
      </c>
    </row>
    <row r="32" spans="1:32" x14ac:dyDescent="0.25">
      <c r="A32" s="162"/>
      <c r="B32" s="154" t="str">
        <f t="shared" si="1"/>
        <v/>
      </c>
      <c r="C32" s="704" t="str">
        <f t="shared" si="10"/>
        <v/>
      </c>
      <c r="D32" s="226"/>
      <c r="E32" s="716" t="str">
        <f>IFERROR(VLOOKUP($D32,LISTA!$A$2:$J$9998,4,0),"")</f>
        <v/>
      </c>
      <c r="F32" s="716"/>
      <c r="G32" s="716" t="str">
        <f>IFERROR(VLOOKUP($D32,LISTA!$A$2:$J$9998,5,0),"")</f>
        <v/>
      </c>
      <c r="H32" s="716"/>
      <c r="I32" s="226"/>
      <c r="J32" s="144" t="str">
        <f>IFERROR(VLOOKUP($D32,LISTA!$A$2:$J$9998,7,0),"")</f>
        <v/>
      </c>
      <c r="K32" s="144" t="str">
        <f>IFERROR(VLOOKUP($D32,LISTA!$A$2:$J$9998,8,0),"")</f>
        <v/>
      </c>
      <c r="L32" s="144" t="str">
        <f t="shared" si="9"/>
        <v/>
      </c>
      <c r="M32" s="227" t="str">
        <f t="shared" si="3"/>
        <v/>
      </c>
      <c r="N32" s="155" t="str">
        <f t="shared" si="4"/>
        <v/>
      </c>
      <c r="O32" s="155" t="str">
        <f t="shared" si="5"/>
        <v/>
      </c>
      <c r="P32" s="155" t="str">
        <f>IFERROR(VLOOKUP($D32,LISTA!$A$2:$J$9998,10,0),"")</f>
        <v/>
      </c>
      <c r="Q32" s="228" t="str">
        <f t="shared" si="6"/>
        <v/>
      </c>
      <c r="R32" s="527" t="str">
        <f t="shared" si="7"/>
        <v/>
      </c>
      <c r="S32" s="632"/>
      <c r="U32" s="139" t="str">
        <f t="shared" si="0"/>
        <v/>
      </c>
      <c r="V32" s="327" t="str">
        <f t="shared" si="8"/>
        <v/>
      </c>
      <c r="W32" s="328"/>
      <c r="Y32" s="190">
        <v>31</v>
      </c>
      <c r="Z32" s="169" t="s">
        <v>180</v>
      </c>
    </row>
    <row r="33" spans="1:26" x14ac:dyDescent="0.25">
      <c r="A33" s="162"/>
      <c r="B33" s="154" t="str">
        <f t="shared" si="1"/>
        <v/>
      </c>
      <c r="C33" s="704" t="str">
        <f t="shared" si="10"/>
        <v/>
      </c>
      <c r="D33" s="226"/>
      <c r="E33" s="716" t="str">
        <f>IFERROR(VLOOKUP($D33,LISTA!$A$2:$J$9998,4,0),"")</f>
        <v/>
      </c>
      <c r="F33" s="716"/>
      <c r="G33" s="716" t="str">
        <f>IFERROR(VLOOKUP($D33,LISTA!$A$2:$J$9998,5,0),"")</f>
        <v/>
      </c>
      <c r="H33" s="716"/>
      <c r="I33" s="226"/>
      <c r="J33" s="144" t="str">
        <f>IFERROR(VLOOKUP($D33,LISTA!$A$2:$J$9998,7,0),"")</f>
        <v/>
      </c>
      <c r="K33" s="144" t="str">
        <f>IFERROR(VLOOKUP($D33,LISTA!$A$2:$J$9998,8,0),"")</f>
        <v/>
      </c>
      <c r="L33" s="144" t="str">
        <f t="shared" si="9"/>
        <v/>
      </c>
      <c r="M33" s="227" t="str">
        <f t="shared" si="3"/>
        <v/>
      </c>
      <c r="N33" s="155" t="str">
        <f t="shared" si="4"/>
        <v/>
      </c>
      <c r="O33" s="155" t="str">
        <f t="shared" si="5"/>
        <v/>
      </c>
      <c r="P33" s="155" t="str">
        <f>IFERROR(VLOOKUP($D33,LISTA!$A$2:$J$9998,10,0),"")</f>
        <v/>
      </c>
      <c r="Q33" s="228" t="str">
        <f t="shared" si="6"/>
        <v/>
      </c>
      <c r="R33" s="527" t="str">
        <f t="shared" si="7"/>
        <v/>
      </c>
      <c r="S33" s="357"/>
      <c r="U33" s="139" t="str">
        <f t="shared" si="0"/>
        <v/>
      </c>
      <c r="V33" s="327" t="str">
        <f t="shared" si="8"/>
        <v/>
      </c>
      <c r="W33" s="328"/>
      <c r="Y33" s="190">
        <v>32</v>
      </c>
      <c r="Z33" s="169" t="s">
        <v>181</v>
      </c>
    </row>
    <row r="34" spans="1:26" x14ac:dyDescent="0.25">
      <c r="A34" s="162"/>
      <c r="B34" s="154" t="str">
        <f t="shared" si="1"/>
        <v/>
      </c>
      <c r="C34" s="704" t="str">
        <f t="shared" si="10"/>
        <v/>
      </c>
      <c r="D34" s="226"/>
      <c r="E34" s="716" t="str">
        <f>IFERROR(VLOOKUP($D34,LISTA!$A$2:$J$9998,4,0),"")</f>
        <v/>
      </c>
      <c r="F34" s="716"/>
      <c r="G34" s="716" t="str">
        <f>IFERROR(VLOOKUP($D34,LISTA!$A$2:$J$9998,5,0),"")</f>
        <v/>
      </c>
      <c r="H34" s="716"/>
      <c r="I34" s="226"/>
      <c r="J34" s="144" t="str">
        <f>IFERROR(VLOOKUP($D34,LISTA!$A$2:$J$9998,7,0),"")</f>
        <v/>
      </c>
      <c r="K34" s="144" t="str">
        <f>IFERROR(VLOOKUP($D34,LISTA!$A$2:$J$9998,8,0),"")</f>
        <v/>
      </c>
      <c r="L34" s="144" t="str">
        <f t="shared" si="9"/>
        <v/>
      </c>
      <c r="M34" s="227" t="str">
        <f t="shared" si="3"/>
        <v/>
      </c>
      <c r="N34" s="155" t="str">
        <f t="shared" si="4"/>
        <v/>
      </c>
      <c r="O34" s="155" t="str">
        <f t="shared" si="5"/>
        <v/>
      </c>
      <c r="P34" s="155" t="str">
        <f>IFERROR(VLOOKUP($D34,LISTA!$A$2:$J$9998,10,0),"")</f>
        <v/>
      </c>
      <c r="Q34" s="228" t="str">
        <f t="shared" si="6"/>
        <v/>
      </c>
      <c r="R34" s="527" t="str">
        <f t="shared" si="7"/>
        <v/>
      </c>
      <c r="S34" s="357"/>
      <c r="U34" s="139" t="str">
        <f t="shared" si="0"/>
        <v/>
      </c>
      <c r="V34" s="327" t="str">
        <f t="shared" si="8"/>
        <v/>
      </c>
      <c r="W34" s="328"/>
      <c r="Y34" s="190">
        <v>33</v>
      </c>
      <c r="Z34" s="169" t="s">
        <v>182</v>
      </c>
    </row>
    <row r="35" spans="1:26" x14ac:dyDescent="0.25">
      <c r="A35" s="162"/>
      <c r="B35" s="154" t="str">
        <f t="shared" si="1"/>
        <v/>
      </c>
      <c r="C35" s="704" t="str">
        <f t="shared" si="10"/>
        <v/>
      </c>
      <c r="D35" s="226"/>
      <c r="E35" s="716" t="str">
        <f>IFERROR(VLOOKUP($D35,LISTA!$A$2:$J$9998,4,0),"")</f>
        <v/>
      </c>
      <c r="F35" s="716"/>
      <c r="G35" s="716" t="str">
        <f>IFERROR(VLOOKUP($D35,LISTA!$A$2:$J$9998,5,0),"")</f>
        <v/>
      </c>
      <c r="H35" s="716"/>
      <c r="I35" s="226"/>
      <c r="J35" s="144" t="str">
        <f>IFERROR(VLOOKUP($D35,LISTA!$A$2:$J$9998,7,0),"")</f>
        <v/>
      </c>
      <c r="K35" s="144" t="str">
        <f>IFERROR(VLOOKUP($D35,LISTA!$A$2:$J$9998,8,0),"")</f>
        <v/>
      </c>
      <c r="L35" s="144" t="str">
        <f t="shared" si="9"/>
        <v/>
      </c>
      <c r="M35" s="227" t="str">
        <f t="shared" si="3"/>
        <v/>
      </c>
      <c r="N35" s="155" t="str">
        <f t="shared" si="4"/>
        <v/>
      </c>
      <c r="O35" s="155" t="str">
        <f t="shared" si="5"/>
        <v/>
      </c>
      <c r="P35" s="155" t="str">
        <f>IFERROR(VLOOKUP($D35,LISTA!$A$2:$J$9998,10,0),"")</f>
        <v/>
      </c>
      <c r="Q35" s="228" t="str">
        <f t="shared" si="6"/>
        <v/>
      </c>
      <c r="R35" s="527" t="str">
        <f t="shared" si="7"/>
        <v/>
      </c>
      <c r="S35" s="357"/>
      <c r="T35" s="139" t="s">
        <v>120</v>
      </c>
      <c r="U35" s="139" t="str">
        <f t="shared" si="0"/>
        <v/>
      </c>
      <c r="V35" s="327" t="str">
        <f t="shared" si="8"/>
        <v/>
      </c>
      <c r="W35" s="328"/>
      <c r="Y35" s="190">
        <v>34</v>
      </c>
      <c r="Z35" s="169" t="s">
        <v>183</v>
      </c>
    </row>
    <row r="36" spans="1:26" x14ac:dyDescent="0.25">
      <c r="A36" s="162"/>
      <c r="B36" s="154" t="str">
        <f t="shared" si="1"/>
        <v/>
      </c>
      <c r="C36" s="704" t="str">
        <f t="shared" si="10"/>
        <v/>
      </c>
      <c r="D36" s="226"/>
      <c r="E36" s="716" t="str">
        <f>IFERROR(VLOOKUP($D36,LISTA!$A$2:$J$9998,4,0),"")</f>
        <v/>
      </c>
      <c r="F36" s="716"/>
      <c r="G36" s="716" t="str">
        <f>IFERROR(VLOOKUP($D36,LISTA!$A$2:$J$9998,5,0),"")</f>
        <v/>
      </c>
      <c r="H36" s="716"/>
      <c r="I36" s="226"/>
      <c r="J36" s="144" t="str">
        <f>IFERROR(VLOOKUP($D36,LISTA!$A$2:$J$9998,7,0),"")</f>
        <v/>
      </c>
      <c r="K36" s="144" t="str">
        <f>IFERROR(VLOOKUP($D36,LISTA!$A$2:$J$9998,8,0),"")</f>
        <v/>
      </c>
      <c r="L36" s="144" t="str">
        <f t="shared" si="9"/>
        <v/>
      </c>
      <c r="M36" s="227" t="str">
        <f t="shared" si="3"/>
        <v/>
      </c>
      <c r="N36" s="155" t="str">
        <f t="shared" si="4"/>
        <v/>
      </c>
      <c r="O36" s="155" t="str">
        <f t="shared" si="5"/>
        <v/>
      </c>
      <c r="P36" s="155" t="str">
        <f>IFERROR(VLOOKUP($D36,LISTA!$A$2:$J$9998,10,0),"")</f>
        <v/>
      </c>
      <c r="Q36" s="228" t="str">
        <f t="shared" si="6"/>
        <v/>
      </c>
      <c r="R36" s="527" t="str">
        <f t="shared" si="7"/>
        <v/>
      </c>
      <c r="S36" s="357"/>
      <c r="T36" s="139" t="s">
        <v>7</v>
      </c>
      <c r="U36" s="139" t="str">
        <f t="shared" si="0"/>
        <v/>
      </c>
      <c r="V36" s="327" t="str">
        <f t="shared" si="8"/>
        <v/>
      </c>
      <c r="W36" s="328"/>
      <c r="Y36" s="190">
        <v>35</v>
      </c>
      <c r="Z36" s="169" t="s">
        <v>184</v>
      </c>
    </row>
    <row r="37" spans="1:26" x14ac:dyDescent="0.25">
      <c r="A37" s="162"/>
      <c r="B37" s="154" t="str">
        <f t="shared" si="1"/>
        <v/>
      </c>
      <c r="C37" s="704" t="str">
        <f t="shared" si="10"/>
        <v/>
      </c>
      <c r="D37" s="226"/>
      <c r="E37" s="716" t="str">
        <f>IFERROR(VLOOKUP($D37,LISTA!$A$2:$J$9998,4,0),"")</f>
        <v/>
      </c>
      <c r="F37" s="716"/>
      <c r="G37" s="716" t="str">
        <f>IFERROR(VLOOKUP($D37,LISTA!$A$2:$J$9998,5,0),"")</f>
        <v/>
      </c>
      <c r="H37" s="716"/>
      <c r="I37" s="226"/>
      <c r="J37" s="144" t="str">
        <f>IFERROR(VLOOKUP($D37,LISTA!$A$2:$J$9998,7,0),"")</f>
        <v/>
      </c>
      <c r="K37" s="144" t="str">
        <f>IFERROR(VLOOKUP($D37,LISTA!$A$2:$J$9998,8,0),"")</f>
        <v/>
      </c>
      <c r="L37" s="144" t="str">
        <f t="shared" si="9"/>
        <v/>
      </c>
      <c r="M37" s="227" t="str">
        <f t="shared" si="3"/>
        <v/>
      </c>
      <c r="N37" s="155" t="str">
        <f t="shared" si="4"/>
        <v/>
      </c>
      <c r="O37" s="155" t="str">
        <f t="shared" si="5"/>
        <v/>
      </c>
      <c r="P37" s="155" t="str">
        <f>IFERROR(VLOOKUP($D37,LISTA!$A$2:$J$9998,10,0),"")</f>
        <v/>
      </c>
      <c r="Q37" s="228" t="str">
        <f t="shared" si="6"/>
        <v/>
      </c>
      <c r="R37" s="527" t="str">
        <f t="shared" si="7"/>
        <v/>
      </c>
      <c r="S37" s="357"/>
      <c r="U37" s="139" t="str">
        <f t="shared" si="0"/>
        <v/>
      </c>
      <c r="V37" s="327" t="str">
        <f t="shared" si="8"/>
        <v/>
      </c>
      <c r="W37" s="328"/>
      <c r="Y37" s="190">
        <v>36</v>
      </c>
      <c r="Z37" s="169" t="s">
        <v>178</v>
      </c>
    </row>
    <row r="38" spans="1:26" x14ac:dyDescent="0.25">
      <c r="A38" s="162"/>
      <c r="B38" s="154" t="str">
        <f t="shared" si="1"/>
        <v/>
      </c>
      <c r="C38" s="704" t="str">
        <f t="shared" si="10"/>
        <v/>
      </c>
      <c r="D38" s="226"/>
      <c r="E38" s="716" t="str">
        <f>IFERROR(VLOOKUP($D38,LISTA!$A$2:$J$9998,4,0),"")</f>
        <v/>
      </c>
      <c r="F38" s="716"/>
      <c r="G38" s="716" t="str">
        <f>IFERROR(VLOOKUP($D38,LISTA!$A$2:$J$9998,5,0),"")</f>
        <v/>
      </c>
      <c r="H38" s="716"/>
      <c r="I38" s="226"/>
      <c r="J38" s="144" t="str">
        <f>IFERROR(VLOOKUP($D38,LISTA!$A$2:$J$9998,7,0),"")</f>
        <v/>
      </c>
      <c r="K38" s="144" t="str">
        <f>IFERROR(VLOOKUP($D38,LISTA!$A$2:$J$9998,8,0),"")</f>
        <v/>
      </c>
      <c r="L38" s="144" t="str">
        <f t="shared" si="9"/>
        <v/>
      </c>
      <c r="M38" s="227" t="str">
        <f t="shared" si="3"/>
        <v/>
      </c>
      <c r="N38" s="155" t="str">
        <f t="shared" si="4"/>
        <v/>
      </c>
      <c r="O38" s="155" t="str">
        <f t="shared" si="5"/>
        <v/>
      </c>
      <c r="P38" s="155" t="str">
        <f>IFERROR(VLOOKUP($D38,LISTA!$A$2:$J$9998,10,0),"")</f>
        <v/>
      </c>
      <c r="Q38" s="228" t="str">
        <f t="shared" si="6"/>
        <v/>
      </c>
      <c r="R38" s="527" t="str">
        <f t="shared" si="7"/>
        <v/>
      </c>
      <c r="S38" s="357"/>
      <c r="U38" s="139" t="str">
        <f t="shared" si="0"/>
        <v/>
      </c>
      <c r="V38" s="327" t="str">
        <f t="shared" si="8"/>
        <v/>
      </c>
      <c r="W38" s="328"/>
      <c r="Y38" s="190">
        <v>37</v>
      </c>
      <c r="Z38" s="169" t="s">
        <v>185</v>
      </c>
    </row>
    <row r="39" spans="1:26" x14ac:dyDescent="0.25">
      <c r="A39" s="162"/>
      <c r="B39" s="154" t="str">
        <f t="shared" si="1"/>
        <v/>
      </c>
      <c r="C39" s="704" t="str">
        <f t="shared" si="10"/>
        <v/>
      </c>
      <c r="D39" s="226"/>
      <c r="E39" s="716" t="str">
        <f>IFERROR(VLOOKUP($D39,LISTA!$A$2:$J$9998,4,0),"")</f>
        <v/>
      </c>
      <c r="F39" s="716"/>
      <c r="G39" s="716" t="str">
        <f>IFERROR(VLOOKUP($D39,LISTA!$A$2:$J$9998,5,0),"")</f>
        <v/>
      </c>
      <c r="H39" s="716"/>
      <c r="I39" s="226"/>
      <c r="J39" s="144" t="str">
        <f>IFERROR(VLOOKUP($D39,LISTA!$A$2:$J$9998,7,0),"")</f>
        <v/>
      </c>
      <c r="K39" s="144" t="str">
        <f>IFERROR(VLOOKUP($D39,LISTA!$A$2:$J$9998,8,0),"")</f>
        <v/>
      </c>
      <c r="L39" s="144" t="str">
        <f t="shared" si="9"/>
        <v/>
      </c>
      <c r="M39" s="227" t="str">
        <f t="shared" si="3"/>
        <v/>
      </c>
      <c r="N39" s="155" t="str">
        <f t="shared" si="4"/>
        <v/>
      </c>
      <c r="O39" s="155" t="str">
        <f t="shared" si="5"/>
        <v/>
      </c>
      <c r="P39" s="155" t="str">
        <f>IFERROR(VLOOKUP($D39,LISTA!$A$2:$J$9998,10,0),"")</f>
        <v/>
      </c>
      <c r="Q39" s="228" t="str">
        <f t="shared" si="6"/>
        <v/>
      </c>
      <c r="R39" s="527" t="str">
        <f t="shared" si="7"/>
        <v/>
      </c>
      <c r="S39" s="357"/>
      <c r="U39" s="139" t="str">
        <f t="shared" si="0"/>
        <v/>
      </c>
      <c r="V39" s="327" t="str">
        <f t="shared" si="8"/>
        <v/>
      </c>
      <c r="W39" s="328"/>
      <c r="Y39" s="190">
        <v>38</v>
      </c>
      <c r="Z39" s="169" t="s">
        <v>186</v>
      </c>
    </row>
    <row r="40" spans="1:26" x14ac:dyDescent="0.25">
      <c r="A40" s="162"/>
      <c r="B40" s="154" t="str">
        <f t="shared" si="1"/>
        <v/>
      </c>
      <c r="C40" s="704" t="str">
        <f t="shared" si="10"/>
        <v/>
      </c>
      <c r="D40" s="226"/>
      <c r="E40" s="716" t="str">
        <f>IFERROR(VLOOKUP($D40,LISTA!$A$2:$J$9998,4,0),"")</f>
        <v/>
      </c>
      <c r="F40" s="716"/>
      <c r="G40" s="716" t="str">
        <f>IFERROR(VLOOKUP($D40,LISTA!$A$2:$J$9998,5,0),"")</f>
        <v/>
      </c>
      <c r="H40" s="716"/>
      <c r="I40" s="226"/>
      <c r="J40" s="144" t="str">
        <f>IFERROR(VLOOKUP($D40,LISTA!$A$2:$J$9998,7,0),"")</f>
        <v/>
      </c>
      <c r="K40" s="144" t="str">
        <f>IFERROR(VLOOKUP($D40,LISTA!$A$2:$J$9998,8,0),"")</f>
        <v/>
      </c>
      <c r="L40" s="144" t="str">
        <f t="shared" si="9"/>
        <v/>
      </c>
      <c r="M40" s="227" t="str">
        <f t="shared" si="3"/>
        <v/>
      </c>
      <c r="N40" s="155" t="str">
        <f t="shared" si="4"/>
        <v/>
      </c>
      <c r="O40" s="155" t="str">
        <f t="shared" si="5"/>
        <v/>
      </c>
      <c r="P40" s="155" t="str">
        <f>IFERROR(VLOOKUP($D40,LISTA!$A$2:$J$9998,10,0),"")</f>
        <v/>
      </c>
      <c r="Q40" s="228" t="str">
        <f t="shared" si="6"/>
        <v/>
      </c>
      <c r="R40" s="527" t="str">
        <f t="shared" si="7"/>
        <v/>
      </c>
      <c r="S40" s="632"/>
      <c r="U40" s="139" t="str">
        <f t="shared" si="0"/>
        <v/>
      </c>
      <c r="V40" s="327" t="str">
        <f t="shared" si="8"/>
        <v/>
      </c>
      <c r="W40" s="328"/>
      <c r="Y40" s="190">
        <v>39</v>
      </c>
      <c r="Z40" s="169" t="s">
        <v>188</v>
      </c>
    </row>
    <row r="41" spans="1:26" x14ac:dyDescent="0.25">
      <c r="A41" s="162"/>
      <c r="B41" s="154" t="str">
        <f t="shared" si="1"/>
        <v/>
      </c>
      <c r="C41" s="704" t="str">
        <f t="shared" si="10"/>
        <v/>
      </c>
      <c r="D41" s="226"/>
      <c r="E41" s="716" t="str">
        <f>IFERROR(VLOOKUP($D41,LISTA!$A$2:$J$9998,4,0),"")</f>
        <v/>
      </c>
      <c r="F41" s="716"/>
      <c r="G41" s="716" t="str">
        <f>IFERROR(VLOOKUP($D41,LISTA!$A$2:$J$9998,5,0),"")</f>
        <v/>
      </c>
      <c r="H41" s="716"/>
      <c r="I41" s="226"/>
      <c r="J41" s="144" t="str">
        <f>IFERROR(VLOOKUP($D41,LISTA!$A$2:$J$9998,7,0),"")</f>
        <v/>
      </c>
      <c r="K41" s="144" t="str">
        <f>IFERROR(VLOOKUP($D41,LISTA!$A$2:$J$9998,8,0),"")</f>
        <v/>
      </c>
      <c r="L41" s="144" t="str">
        <f t="shared" si="9"/>
        <v/>
      </c>
      <c r="M41" s="227" t="str">
        <f t="shared" si="3"/>
        <v/>
      </c>
      <c r="N41" s="155" t="str">
        <f t="shared" si="4"/>
        <v/>
      </c>
      <c r="O41" s="155" t="str">
        <f t="shared" si="5"/>
        <v/>
      </c>
      <c r="P41" s="155" t="str">
        <f>IFERROR(VLOOKUP($D41,LISTA!$A$2:$J$9998,10,0),"")</f>
        <v/>
      </c>
      <c r="Q41" s="228" t="str">
        <f t="shared" si="6"/>
        <v/>
      </c>
      <c r="R41" s="527" t="str">
        <f t="shared" si="7"/>
        <v/>
      </c>
      <c r="S41" s="632"/>
      <c r="U41" s="139" t="str">
        <f t="shared" ref="U41:U104" si="11">LEFT($E41,5)</f>
        <v/>
      </c>
      <c r="V41" s="327" t="str">
        <f t="shared" si="8"/>
        <v/>
      </c>
      <c r="W41" s="328"/>
    </row>
    <row r="42" spans="1:26" x14ac:dyDescent="0.25">
      <c r="A42" s="162"/>
      <c r="B42" s="154" t="str">
        <f t="shared" si="1"/>
        <v/>
      </c>
      <c r="C42" s="704" t="str">
        <f t="shared" si="10"/>
        <v/>
      </c>
      <c r="D42" s="226"/>
      <c r="E42" s="716" t="str">
        <f>IFERROR(VLOOKUP($D42,LISTA!$A$2:$J$9998,4,0),"")</f>
        <v/>
      </c>
      <c r="F42" s="716"/>
      <c r="G42" s="716" t="str">
        <f>IFERROR(VLOOKUP($D42,LISTA!$A$2:$J$9998,5,0),"")</f>
        <v/>
      </c>
      <c r="H42" s="716"/>
      <c r="I42" s="226"/>
      <c r="J42" s="144" t="str">
        <f>IFERROR(VLOOKUP($D42,LISTA!$A$2:$J$9998,7,0),"")</f>
        <v/>
      </c>
      <c r="K42" s="144" t="str">
        <f>IFERROR(VLOOKUP($D42,LISTA!$A$2:$J$9998,8,0),"")</f>
        <v/>
      </c>
      <c r="L42" s="144" t="str">
        <f t="shared" si="9"/>
        <v/>
      </c>
      <c r="M42" s="227" t="str">
        <f t="shared" si="3"/>
        <v/>
      </c>
      <c r="N42" s="155" t="str">
        <f t="shared" si="4"/>
        <v/>
      </c>
      <c r="O42" s="155" t="str">
        <f t="shared" si="5"/>
        <v/>
      </c>
      <c r="P42" s="155" t="str">
        <f>IFERROR(VLOOKUP($D42,LISTA!$A$2:$J$9998,10,0),"")</f>
        <v/>
      </c>
      <c r="Q42" s="228" t="str">
        <f t="shared" si="6"/>
        <v/>
      </c>
      <c r="R42" s="527" t="str">
        <f t="shared" si="7"/>
        <v/>
      </c>
      <c r="S42" s="632"/>
      <c r="U42" s="139" t="str">
        <f t="shared" si="11"/>
        <v/>
      </c>
      <c r="V42" s="327" t="str">
        <f t="shared" si="8"/>
        <v/>
      </c>
      <c r="W42" s="328"/>
    </row>
    <row r="43" spans="1:26" x14ac:dyDescent="0.25">
      <c r="A43" s="162"/>
      <c r="B43" s="154" t="str">
        <f t="shared" si="1"/>
        <v/>
      </c>
      <c r="C43" s="704" t="str">
        <f t="shared" si="10"/>
        <v/>
      </c>
      <c r="D43" s="226"/>
      <c r="E43" s="716" t="str">
        <f>IFERROR(VLOOKUP($D43,LISTA!$A$2:$J$9998,4,0),"")</f>
        <v/>
      </c>
      <c r="F43" s="716"/>
      <c r="G43" s="716" t="str">
        <f>IFERROR(VLOOKUP($D43,LISTA!$A$2:$J$9998,5,0),"")</f>
        <v/>
      </c>
      <c r="H43" s="716"/>
      <c r="I43" s="226"/>
      <c r="J43" s="144" t="str">
        <f>IFERROR(VLOOKUP($D43,LISTA!$A$2:$J$9998,7,0),"")</f>
        <v/>
      </c>
      <c r="K43" s="144" t="str">
        <f>IFERROR(VLOOKUP($D43,LISTA!$A$2:$J$9998,8,0),"")</f>
        <v/>
      </c>
      <c r="L43" s="144" t="str">
        <f t="shared" si="9"/>
        <v/>
      </c>
      <c r="M43" s="227" t="str">
        <f t="shared" si="3"/>
        <v/>
      </c>
      <c r="N43" s="155" t="str">
        <f t="shared" si="4"/>
        <v/>
      </c>
      <c r="O43" s="155" t="str">
        <f t="shared" si="5"/>
        <v/>
      </c>
      <c r="P43" s="155" t="str">
        <f>IFERROR(VLOOKUP($D43,LISTA!$A$2:$J$9998,10,0),"")</f>
        <v/>
      </c>
      <c r="Q43" s="228" t="str">
        <f t="shared" si="6"/>
        <v/>
      </c>
      <c r="R43" s="527" t="str">
        <f t="shared" si="7"/>
        <v/>
      </c>
      <c r="S43" s="632"/>
      <c r="U43" s="139" t="str">
        <f t="shared" si="11"/>
        <v/>
      </c>
      <c r="V43" s="327" t="str">
        <f t="shared" si="8"/>
        <v/>
      </c>
      <c r="W43" s="328"/>
    </row>
    <row r="44" spans="1:26" x14ac:dyDescent="0.25">
      <c r="A44" s="162"/>
      <c r="B44" s="154" t="str">
        <f t="shared" si="1"/>
        <v/>
      </c>
      <c r="C44" s="704" t="str">
        <f t="shared" si="10"/>
        <v/>
      </c>
      <c r="D44" s="226"/>
      <c r="E44" s="716" t="str">
        <f>IFERROR(VLOOKUP($D44,LISTA!$A$2:$J$9998,4,0),"")</f>
        <v/>
      </c>
      <c r="F44" s="716"/>
      <c r="G44" s="716" t="str">
        <f>IFERROR(VLOOKUP($D44,LISTA!$A$2:$J$9998,5,0),"")</f>
        <v/>
      </c>
      <c r="H44" s="716"/>
      <c r="I44" s="226"/>
      <c r="J44" s="144" t="str">
        <f>IFERROR(VLOOKUP($D44,LISTA!$A$2:$J$9998,7,0),"")</f>
        <v/>
      </c>
      <c r="K44" s="144" t="str">
        <f>IFERROR(VLOOKUP($D44,LISTA!$A$2:$J$9998,8,0),"")</f>
        <v/>
      </c>
      <c r="L44" s="144" t="str">
        <f t="shared" si="9"/>
        <v/>
      </c>
      <c r="M44" s="227" t="str">
        <f t="shared" si="3"/>
        <v/>
      </c>
      <c r="N44" s="155" t="str">
        <f t="shared" si="4"/>
        <v/>
      </c>
      <c r="O44" s="155" t="str">
        <f t="shared" si="5"/>
        <v/>
      </c>
      <c r="P44" s="155" t="str">
        <f>IFERROR(VLOOKUP($D44,LISTA!$A$2:$J$9998,10,0),"")</f>
        <v/>
      </c>
      <c r="Q44" s="228" t="str">
        <f t="shared" si="6"/>
        <v/>
      </c>
      <c r="R44" s="527" t="str">
        <f t="shared" si="7"/>
        <v/>
      </c>
      <c r="S44" s="632"/>
      <c r="U44" s="139" t="str">
        <f t="shared" si="11"/>
        <v/>
      </c>
      <c r="V44" s="327" t="str">
        <f t="shared" si="8"/>
        <v/>
      </c>
      <c r="W44" s="328"/>
    </row>
    <row r="45" spans="1:26" x14ac:dyDescent="0.25">
      <c r="A45" s="162"/>
      <c r="B45" s="154" t="str">
        <f t="shared" si="1"/>
        <v/>
      </c>
      <c r="C45" s="704" t="str">
        <f t="shared" si="10"/>
        <v/>
      </c>
      <c r="D45" s="226"/>
      <c r="E45" s="716" t="str">
        <f>IFERROR(VLOOKUP($D45,LISTA!$A$2:$J$9998,4,0),"")</f>
        <v/>
      </c>
      <c r="F45" s="716"/>
      <c r="G45" s="716" t="str">
        <f>IFERROR(VLOOKUP($D45,LISTA!$A$2:$J$9998,5,0),"")</f>
        <v/>
      </c>
      <c r="H45" s="716"/>
      <c r="I45" s="226"/>
      <c r="J45" s="144" t="str">
        <f>IFERROR(VLOOKUP($D45,LISTA!$A$2:$J$9998,7,0),"")</f>
        <v/>
      </c>
      <c r="K45" s="144" t="str">
        <f>IFERROR(VLOOKUP($D45,LISTA!$A$2:$J$9998,8,0),"")</f>
        <v/>
      </c>
      <c r="L45" s="144" t="str">
        <f t="shared" si="9"/>
        <v/>
      </c>
      <c r="M45" s="227" t="str">
        <f t="shared" si="3"/>
        <v/>
      </c>
      <c r="N45" s="155" t="str">
        <f t="shared" si="4"/>
        <v/>
      </c>
      <c r="O45" s="155" t="str">
        <f t="shared" si="5"/>
        <v/>
      </c>
      <c r="P45" s="155" t="str">
        <f>IFERROR(VLOOKUP($D45,LISTA!$A$2:$J$9998,10,0),"")</f>
        <v/>
      </c>
      <c r="Q45" s="228" t="str">
        <f t="shared" si="6"/>
        <v/>
      </c>
      <c r="R45" s="527" t="str">
        <f t="shared" si="7"/>
        <v/>
      </c>
      <c r="S45" s="632"/>
      <c r="U45" s="139" t="str">
        <f t="shared" si="11"/>
        <v/>
      </c>
      <c r="V45" s="327" t="str">
        <f t="shared" si="8"/>
        <v/>
      </c>
      <c r="W45" s="328"/>
    </row>
    <row r="46" spans="1:26" x14ac:dyDescent="0.25">
      <c r="A46" s="162"/>
      <c r="B46" s="154" t="str">
        <f t="shared" si="1"/>
        <v/>
      </c>
      <c r="C46" s="704" t="str">
        <f t="shared" si="10"/>
        <v/>
      </c>
      <c r="D46" s="226"/>
      <c r="E46" s="716" t="str">
        <f>IFERROR(VLOOKUP($D46,LISTA!$A$2:$J$9998,4,0),"")</f>
        <v/>
      </c>
      <c r="F46" s="716"/>
      <c r="G46" s="716" t="str">
        <f>IFERROR(VLOOKUP($D46,LISTA!$A$2:$J$9998,5,0),"")</f>
        <v/>
      </c>
      <c r="H46" s="716"/>
      <c r="I46" s="226"/>
      <c r="J46" s="144" t="str">
        <f>IFERROR(VLOOKUP($D46,LISTA!$A$2:$J$9998,7,0),"")</f>
        <v/>
      </c>
      <c r="K46" s="144" t="str">
        <f>IFERROR(VLOOKUP($D46,LISTA!$A$2:$J$9998,8,0),"")</f>
        <v/>
      </c>
      <c r="L46" s="144" t="str">
        <f t="shared" si="9"/>
        <v/>
      </c>
      <c r="M46" s="227" t="str">
        <f t="shared" si="3"/>
        <v/>
      </c>
      <c r="N46" s="155" t="str">
        <f t="shared" si="4"/>
        <v/>
      </c>
      <c r="O46" s="155" t="str">
        <f t="shared" si="5"/>
        <v/>
      </c>
      <c r="P46" s="155" t="str">
        <f>IFERROR(VLOOKUP($D46,LISTA!$A$2:$J$9998,10,0),"")</f>
        <v/>
      </c>
      <c r="Q46" s="228" t="str">
        <f t="shared" si="6"/>
        <v/>
      </c>
      <c r="R46" s="527" t="str">
        <f t="shared" si="7"/>
        <v/>
      </c>
      <c r="S46" s="632"/>
      <c r="U46" s="139" t="str">
        <f t="shared" si="11"/>
        <v/>
      </c>
      <c r="V46" s="327" t="str">
        <f t="shared" si="8"/>
        <v/>
      </c>
      <c r="W46" s="328"/>
    </row>
    <row r="47" spans="1:26" x14ac:dyDescent="0.25">
      <c r="A47" s="162"/>
      <c r="B47" s="154" t="str">
        <f t="shared" si="1"/>
        <v/>
      </c>
      <c r="C47" s="704" t="str">
        <f t="shared" si="10"/>
        <v/>
      </c>
      <c r="D47" s="226"/>
      <c r="E47" s="716" t="str">
        <f>IFERROR(VLOOKUP($D47,LISTA!$A$2:$J$9998,4,0),"")</f>
        <v/>
      </c>
      <c r="F47" s="716"/>
      <c r="G47" s="716" t="str">
        <f>IFERROR(VLOOKUP($D47,LISTA!$A$2:$J$9998,5,0),"")</f>
        <v/>
      </c>
      <c r="H47" s="716"/>
      <c r="I47" s="226"/>
      <c r="J47" s="144" t="str">
        <f>IFERROR(VLOOKUP($D47,LISTA!$A$2:$J$9998,7,0),"")</f>
        <v/>
      </c>
      <c r="K47" s="144" t="str">
        <f>IFERROR(VLOOKUP($D47,LISTA!$A$2:$J$9998,8,0),"")</f>
        <v/>
      </c>
      <c r="L47" s="144" t="str">
        <f t="shared" si="9"/>
        <v/>
      </c>
      <c r="M47" s="227" t="str">
        <f t="shared" si="3"/>
        <v/>
      </c>
      <c r="N47" s="155" t="str">
        <f t="shared" si="4"/>
        <v/>
      </c>
      <c r="O47" s="155" t="str">
        <f t="shared" si="5"/>
        <v/>
      </c>
      <c r="P47" s="155" t="str">
        <f>IFERROR(VLOOKUP($D47,LISTA!$A$2:$J$9998,10,0),"")</f>
        <v/>
      </c>
      <c r="Q47" s="228" t="str">
        <f t="shared" si="6"/>
        <v/>
      </c>
      <c r="R47" s="527" t="str">
        <f t="shared" si="7"/>
        <v/>
      </c>
      <c r="S47" s="632"/>
      <c r="U47" s="139" t="str">
        <f t="shared" si="11"/>
        <v/>
      </c>
      <c r="V47" s="327" t="str">
        <f t="shared" si="8"/>
        <v/>
      </c>
      <c r="W47" s="328"/>
    </row>
    <row r="48" spans="1:26" x14ac:dyDescent="0.25">
      <c r="A48" s="162"/>
      <c r="B48" s="154" t="str">
        <f t="shared" si="1"/>
        <v/>
      </c>
      <c r="C48" s="704" t="str">
        <f t="shared" si="10"/>
        <v/>
      </c>
      <c r="D48" s="226"/>
      <c r="E48" s="716" t="str">
        <f>IFERROR(VLOOKUP($D48,LISTA!$A$2:$J$9998,4,0),"")</f>
        <v/>
      </c>
      <c r="F48" s="716"/>
      <c r="G48" s="716" t="str">
        <f>IFERROR(VLOOKUP($D48,LISTA!$A$2:$J$9998,5,0),"")</f>
        <v/>
      </c>
      <c r="H48" s="716"/>
      <c r="I48" s="226"/>
      <c r="J48" s="144" t="str">
        <f>IFERROR(VLOOKUP($D48,LISTA!$A$2:$J$9998,7,0),"")</f>
        <v/>
      </c>
      <c r="K48" s="144" t="str">
        <f>IFERROR(VLOOKUP($D48,LISTA!$A$2:$J$9998,8,0),"")</f>
        <v/>
      </c>
      <c r="L48" s="144" t="str">
        <f t="shared" si="9"/>
        <v/>
      </c>
      <c r="M48" s="227" t="str">
        <f t="shared" si="3"/>
        <v/>
      </c>
      <c r="N48" s="155" t="str">
        <f t="shared" si="4"/>
        <v/>
      </c>
      <c r="O48" s="155" t="str">
        <f t="shared" si="5"/>
        <v/>
      </c>
      <c r="P48" s="155" t="str">
        <f>IFERROR(VLOOKUP($D48,LISTA!$A$2:$J$9998,10,0),"")</f>
        <v/>
      </c>
      <c r="Q48" s="228" t="str">
        <f t="shared" si="6"/>
        <v/>
      </c>
      <c r="R48" s="527" t="str">
        <f t="shared" si="7"/>
        <v/>
      </c>
      <c r="S48" s="632"/>
      <c r="U48" s="139" t="str">
        <f t="shared" si="11"/>
        <v/>
      </c>
      <c r="V48" s="327" t="str">
        <f t="shared" si="8"/>
        <v/>
      </c>
      <c r="W48" s="328"/>
    </row>
    <row r="49" spans="1:23" x14ac:dyDescent="0.25">
      <c r="A49" s="162"/>
      <c r="B49" s="154" t="str">
        <f t="shared" si="1"/>
        <v/>
      </c>
      <c r="C49" s="704" t="str">
        <f t="shared" si="10"/>
        <v/>
      </c>
      <c r="D49" s="226"/>
      <c r="E49" s="716" t="str">
        <f>IFERROR(VLOOKUP($D49,LISTA!$A$2:$J$9998,4,0),"")</f>
        <v/>
      </c>
      <c r="F49" s="716"/>
      <c r="G49" s="716" t="str">
        <f>IFERROR(VLOOKUP($D49,LISTA!$A$2:$J$9998,5,0),"")</f>
        <v/>
      </c>
      <c r="H49" s="716"/>
      <c r="I49" s="226"/>
      <c r="J49" s="144" t="str">
        <f>IFERROR(VLOOKUP($D49,LISTA!$A$2:$J$9998,7,0),"")</f>
        <v/>
      </c>
      <c r="K49" s="144" t="str">
        <f>IFERROR(VLOOKUP($D49,LISTA!$A$2:$J$9998,8,0),"")</f>
        <v/>
      </c>
      <c r="L49" s="144" t="str">
        <f t="shared" si="9"/>
        <v/>
      </c>
      <c r="M49" s="227" t="str">
        <f t="shared" si="3"/>
        <v/>
      </c>
      <c r="N49" s="155" t="str">
        <f t="shared" si="4"/>
        <v/>
      </c>
      <c r="O49" s="155" t="str">
        <f t="shared" si="5"/>
        <v/>
      </c>
      <c r="P49" s="155" t="str">
        <f>IFERROR(VLOOKUP($D49,LISTA!$A$2:$J$9998,10,0),"")</f>
        <v/>
      </c>
      <c r="Q49" s="228" t="str">
        <f t="shared" si="6"/>
        <v/>
      </c>
      <c r="R49" s="527" t="str">
        <f t="shared" si="7"/>
        <v/>
      </c>
      <c r="S49" s="632"/>
      <c r="U49" s="139" t="str">
        <f t="shared" si="11"/>
        <v/>
      </c>
      <c r="V49" s="327" t="str">
        <f t="shared" si="8"/>
        <v/>
      </c>
      <c r="W49" s="328"/>
    </row>
    <row r="50" spans="1:23" x14ac:dyDescent="0.25">
      <c r="A50" s="162"/>
      <c r="B50" s="154" t="str">
        <f t="shared" si="1"/>
        <v/>
      </c>
      <c r="C50" s="704" t="str">
        <f t="shared" si="10"/>
        <v/>
      </c>
      <c r="D50" s="226"/>
      <c r="E50" s="716" t="str">
        <f>IFERROR(VLOOKUP($D50,LISTA!$A$2:$J$9998,4,0),"")</f>
        <v/>
      </c>
      <c r="F50" s="716"/>
      <c r="G50" s="716" t="str">
        <f>IFERROR(VLOOKUP($D50,LISTA!$A$2:$J$9998,5,0),"")</f>
        <v/>
      </c>
      <c r="H50" s="716"/>
      <c r="I50" s="226"/>
      <c r="J50" s="144" t="str">
        <f>IFERROR(VLOOKUP($D50,LISTA!$A$2:$J$9998,7,0),"")</f>
        <v/>
      </c>
      <c r="K50" s="144" t="str">
        <f>IFERROR(VLOOKUP($D50,LISTA!$A$2:$J$9998,8,0),"")</f>
        <v/>
      </c>
      <c r="L50" s="144" t="str">
        <f t="shared" si="9"/>
        <v/>
      </c>
      <c r="M50" s="227" t="str">
        <f t="shared" si="3"/>
        <v/>
      </c>
      <c r="N50" s="155" t="str">
        <f t="shared" si="4"/>
        <v/>
      </c>
      <c r="O50" s="155" t="str">
        <f t="shared" si="5"/>
        <v/>
      </c>
      <c r="P50" s="155" t="str">
        <f>IFERROR(VLOOKUP($D50,LISTA!$A$2:$J$9998,10,0),"")</f>
        <v/>
      </c>
      <c r="Q50" s="228" t="str">
        <f t="shared" si="6"/>
        <v/>
      </c>
      <c r="R50" s="527" t="str">
        <f t="shared" si="7"/>
        <v/>
      </c>
      <c r="S50" s="632"/>
      <c r="U50" s="139" t="str">
        <f t="shared" si="11"/>
        <v/>
      </c>
      <c r="V50" s="327" t="str">
        <f t="shared" si="8"/>
        <v/>
      </c>
      <c r="W50" s="328"/>
    </row>
    <row r="51" spans="1:23" x14ac:dyDescent="0.25">
      <c r="A51" s="162"/>
      <c r="B51" s="154" t="str">
        <f t="shared" si="1"/>
        <v/>
      </c>
      <c r="C51" s="704" t="str">
        <f t="shared" si="10"/>
        <v/>
      </c>
      <c r="D51" s="226"/>
      <c r="E51" s="716" t="str">
        <f>IFERROR(VLOOKUP($D51,LISTA!$A$2:$J$9998,4,0),"")</f>
        <v/>
      </c>
      <c r="F51" s="716"/>
      <c r="G51" s="716" t="str">
        <f>IFERROR(VLOOKUP($D51,LISTA!$A$2:$J$9998,5,0),"")</f>
        <v/>
      </c>
      <c r="H51" s="716"/>
      <c r="I51" s="226"/>
      <c r="J51" s="144" t="str">
        <f>IFERROR(VLOOKUP($D51,LISTA!$A$2:$J$9998,7,0),"")</f>
        <v/>
      </c>
      <c r="K51" s="144" t="str">
        <f>IFERROR(VLOOKUP($D51,LISTA!$A$2:$J$9998,8,0),"")</f>
        <v/>
      </c>
      <c r="L51" s="144" t="str">
        <f t="shared" si="9"/>
        <v/>
      </c>
      <c r="M51" s="227" t="str">
        <f t="shared" si="3"/>
        <v/>
      </c>
      <c r="N51" s="155" t="str">
        <f t="shared" si="4"/>
        <v/>
      </c>
      <c r="O51" s="155" t="str">
        <f t="shared" si="5"/>
        <v/>
      </c>
      <c r="P51" s="155" t="str">
        <f>IFERROR(VLOOKUP($D51,LISTA!$A$2:$J$9998,10,0),"")</f>
        <v/>
      </c>
      <c r="Q51" s="228" t="str">
        <f t="shared" si="6"/>
        <v/>
      </c>
      <c r="R51" s="527" t="str">
        <f t="shared" si="7"/>
        <v/>
      </c>
      <c r="S51" s="632"/>
      <c r="U51" s="139" t="str">
        <f t="shared" si="11"/>
        <v/>
      </c>
      <c r="V51" s="327" t="str">
        <f t="shared" si="8"/>
        <v/>
      </c>
      <c r="W51" s="328"/>
    </row>
    <row r="52" spans="1:23" x14ac:dyDescent="0.25">
      <c r="A52" s="162"/>
      <c r="B52" s="154" t="str">
        <f t="shared" si="1"/>
        <v/>
      </c>
      <c r="C52" s="704" t="str">
        <f t="shared" si="10"/>
        <v/>
      </c>
      <c r="D52" s="226"/>
      <c r="E52" s="716" t="str">
        <f>IFERROR(VLOOKUP($D52,LISTA!$A$2:$J$9998,4,0),"")</f>
        <v/>
      </c>
      <c r="F52" s="716"/>
      <c r="G52" s="716" t="str">
        <f>IFERROR(VLOOKUP($D52,LISTA!$A$2:$J$9998,5,0),"")</f>
        <v/>
      </c>
      <c r="H52" s="716"/>
      <c r="I52" s="226"/>
      <c r="J52" s="144" t="str">
        <f>IFERROR(VLOOKUP($D52,LISTA!$A$2:$J$9998,7,0),"")</f>
        <v/>
      </c>
      <c r="K52" s="144" t="str">
        <f>IFERROR(VLOOKUP($D52,LISTA!$A$2:$J$9998,8,0),"")</f>
        <v/>
      </c>
      <c r="L52" s="144" t="str">
        <f t="shared" si="9"/>
        <v/>
      </c>
      <c r="M52" s="227" t="str">
        <f t="shared" si="3"/>
        <v/>
      </c>
      <c r="N52" s="155" t="str">
        <f t="shared" si="4"/>
        <v/>
      </c>
      <c r="O52" s="155" t="str">
        <f t="shared" si="5"/>
        <v/>
      </c>
      <c r="P52" s="155" t="str">
        <f>IFERROR(VLOOKUP($D52,LISTA!$A$2:$J$9998,10,0),"")</f>
        <v/>
      </c>
      <c r="Q52" s="228" t="str">
        <f t="shared" si="6"/>
        <v/>
      </c>
      <c r="R52" s="527" t="str">
        <f t="shared" si="7"/>
        <v/>
      </c>
      <c r="S52" s="632"/>
      <c r="U52" s="139" t="str">
        <f t="shared" si="11"/>
        <v/>
      </c>
      <c r="V52" s="327" t="str">
        <f t="shared" si="8"/>
        <v/>
      </c>
      <c r="W52" s="328"/>
    </row>
    <row r="53" spans="1:23" x14ac:dyDescent="0.25">
      <c r="A53" s="162"/>
      <c r="B53" s="154" t="str">
        <f t="shared" si="1"/>
        <v/>
      </c>
      <c r="C53" s="704" t="str">
        <f t="shared" si="10"/>
        <v/>
      </c>
      <c r="D53" s="226"/>
      <c r="E53" s="716" t="str">
        <f>IFERROR(VLOOKUP($D53,LISTA!$A$2:$J$9998,4,0),"")</f>
        <v/>
      </c>
      <c r="F53" s="716"/>
      <c r="G53" s="716" t="str">
        <f>IFERROR(VLOOKUP($D53,LISTA!$A$2:$J$9998,5,0),"")</f>
        <v/>
      </c>
      <c r="H53" s="716"/>
      <c r="I53" s="226"/>
      <c r="J53" s="144" t="str">
        <f>IFERROR(VLOOKUP($D53,LISTA!$A$2:$J$9998,7,0),"")</f>
        <v/>
      </c>
      <c r="K53" s="144" t="str">
        <f>IFERROR(VLOOKUP($D53,LISTA!$A$2:$J$9998,8,0),"")</f>
        <v/>
      </c>
      <c r="L53" s="144" t="str">
        <f t="shared" si="9"/>
        <v/>
      </c>
      <c r="M53" s="227" t="str">
        <f t="shared" si="3"/>
        <v/>
      </c>
      <c r="N53" s="155" t="str">
        <f t="shared" si="4"/>
        <v/>
      </c>
      <c r="O53" s="155" t="str">
        <f t="shared" si="5"/>
        <v/>
      </c>
      <c r="P53" s="155" t="str">
        <f>IFERROR(VLOOKUP($D53,LISTA!$A$2:$J$9998,10,0),"")</f>
        <v/>
      </c>
      <c r="Q53" s="228" t="str">
        <f t="shared" si="6"/>
        <v/>
      </c>
      <c r="R53" s="527" t="str">
        <f t="shared" si="7"/>
        <v/>
      </c>
      <c r="S53" s="632"/>
      <c r="U53" s="139" t="str">
        <f t="shared" si="11"/>
        <v/>
      </c>
      <c r="V53" s="327" t="str">
        <f t="shared" si="8"/>
        <v/>
      </c>
      <c r="W53" s="328"/>
    </row>
    <row r="54" spans="1:23" x14ac:dyDescent="0.25">
      <c r="A54" s="162"/>
      <c r="B54" s="154" t="str">
        <f t="shared" si="1"/>
        <v/>
      </c>
      <c r="C54" s="704" t="str">
        <f t="shared" si="10"/>
        <v/>
      </c>
      <c r="D54" s="226"/>
      <c r="E54" s="716" t="str">
        <f>IFERROR(VLOOKUP($D54,LISTA!$A$2:$J$9998,4,0),"")</f>
        <v/>
      </c>
      <c r="F54" s="716"/>
      <c r="G54" s="716" t="str">
        <f>IFERROR(VLOOKUP($D54,LISTA!$A$2:$J$9998,5,0),"")</f>
        <v/>
      </c>
      <c r="H54" s="716"/>
      <c r="I54" s="226"/>
      <c r="J54" s="144" t="str">
        <f>IFERROR(VLOOKUP($D54,LISTA!$A$2:$J$9998,7,0),"")</f>
        <v/>
      </c>
      <c r="K54" s="144" t="str">
        <f>IFERROR(VLOOKUP($D54,LISTA!$A$2:$J$9998,8,0),"")</f>
        <v/>
      </c>
      <c r="L54" s="144" t="str">
        <f t="shared" si="9"/>
        <v/>
      </c>
      <c r="M54" s="227" t="str">
        <f t="shared" si="3"/>
        <v/>
      </c>
      <c r="N54" s="155" t="str">
        <f t="shared" si="4"/>
        <v/>
      </c>
      <c r="O54" s="155" t="str">
        <f t="shared" si="5"/>
        <v/>
      </c>
      <c r="P54" s="155" t="str">
        <f>IFERROR(VLOOKUP($D54,LISTA!$A$2:$J$9998,10,0),"")</f>
        <v/>
      </c>
      <c r="Q54" s="228" t="str">
        <f t="shared" si="6"/>
        <v/>
      </c>
      <c r="R54" s="527" t="str">
        <f t="shared" si="7"/>
        <v/>
      </c>
      <c r="S54" s="632"/>
      <c r="U54" s="139" t="str">
        <f t="shared" si="11"/>
        <v/>
      </c>
      <c r="V54" s="327" t="str">
        <f t="shared" si="8"/>
        <v/>
      </c>
      <c r="W54" s="328"/>
    </row>
    <row r="55" spans="1:23" x14ac:dyDescent="0.25">
      <c r="A55" s="162"/>
      <c r="B55" s="154" t="str">
        <f t="shared" si="1"/>
        <v/>
      </c>
      <c r="C55" s="704" t="str">
        <f t="shared" si="10"/>
        <v/>
      </c>
      <c r="D55" s="226"/>
      <c r="E55" s="716" t="str">
        <f>IFERROR(VLOOKUP($D55,LISTA!$A$2:$J$9998,4,0),"")</f>
        <v/>
      </c>
      <c r="F55" s="716"/>
      <c r="G55" s="716" t="str">
        <f>IFERROR(VLOOKUP($D55,LISTA!$A$2:$J$9998,5,0),"")</f>
        <v/>
      </c>
      <c r="H55" s="716"/>
      <c r="I55" s="226"/>
      <c r="J55" s="144" t="str">
        <f>IFERROR(VLOOKUP($D55,LISTA!$A$2:$J$9998,7,0),"")</f>
        <v/>
      </c>
      <c r="K55" s="144" t="str">
        <f>IFERROR(VLOOKUP($D55,LISTA!$A$2:$J$9998,8,0),"")</f>
        <v/>
      </c>
      <c r="L55" s="144" t="str">
        <f t="shared" si="9"/>
        <v/>
      </c>
      <c r="M55" s="227" t="str">
        <f t="shared" si="3"/>
        <v/>
      </c>
      <c r="N55" s="155" t="str">
        <f t="shared" si="4"/>
        <v/>
      </c>
      <c r="O55" s="155" t="str">
        <f t="shared" si="5"/>
        <v/>
      </c>
      <c r="P55" s="155" t="str">
        <f>IFERROR(VLOOKUP($D55,LISTA!$A$2:$J$9998,10,0),"")</f>
        <v/>
      </c>
      <c r="Q55" s="228" t="str">
        <f t="shared" si="6"/>
        <v/>
      </c>
      <c r="R55" s="527" t="str">
        <f t="shared" si="7"/>
        <v/>
      </c>
      <c r="S55" s="632"/>
      <c r="U55" s="139" t="str">
        <f t="shared" si="11"/>
        <v/>
      </c>
      <c r="V55" s="327" t="str">
        <f t="shared" si="8"/>
        <v/>
      </c>
      <c r="W55" s="328"/>
    </row>
    <row r="56" spans="1:23" x14ac:dyDescent="0.25">
      <c r="A56" s="162"/>
      <c r="B56" s="154" t="str">
        <f t="shared" si="1"/>
        <v/>
      </c>
      <c r="C56" s="704" t="str">
        <f t="shared" si="10"/>
        <v/>
      </c>
      <c r="D56" s="226"/>
      <c r="E56" s="716" t="str">
        <f>IFERROR(VLOOKUP($D56,LISTA!$A$2:$J$9998,4,0),"")</f>
        <v/>
      </c>
      <c r="F56" s="716"/>
      <c r="G56" s="716" t="str">
        <f>IFERROR(VLOOKUP($D56,LISTA!$A$2:$J$9998,5,0),"")</f>
        <v/>
      </c>
      <c r="H56" s="716"/>
      <c r="I56" s="226"/>
      <c r="J56" s="144" t="str">
        <f>IFERROR(VLOOKUP($D56,LISTA!$A$2:$J$9998,7,0),"")</f>
        <v/>
      </c>
      <c r="K56" s="144" t="str">
        <f>IFERROR(VLOOKUP($D56,LISTA!$A$2:$J$9998,8,0),"")</f>
        <v/>
      </c>
      <c r="L56" s="144" t="str">
        <f t="shared" si="9"/>
        <v/>
      </c>
      <c r="M56" s="227" t="str">
        <f t="shared" si="3"/>
        <v/>
      </c>
      <c r="N56" s="155" t="str">
        <f t="shared" si="4"/>
        <v/>
      </c>
      <c r="O56" s="155" t="str">
        <f t="shared" si="5"/>
        <v/>
      </c>
      <c r="P56" s="155" t="str">
        <f>IFERROR(VLOOKUP($D56,LISTA!$A$2:$J$9998,10,0),"")</f>
        <v/>
      </c>
      <c r="Q56" s="228" t="str">
        <f t="shared" si="6"/>
        <v/>
      </c>
      <c r="R56" s="527" t="str">
        <f t="shared" si="7"/>
        <v/>
      </c>
      <c r="S56" s="632"/>
      <c r="U56" s="139" t="str">
        <f t="shared" si="11"/>
        <v/>
      </c>
      <c r="V56" s="327" t="str">
        <f t="shared" si="8"/>
        <v/>
      </c>
      <c r="W56" s="328"/>
    </row>
    <row r="57" spans="1:23" x14ac:dyDescent="0.25">
      <c r="A57" s="162"/>
      <c r="B57" s="154" t="str">
        <f t="shared" si="1"/>
        <v/>
      </c>
      <c r="C57" s="704" t="str">
        <f t="shared" si="10"/>
        <v/>
      </c>
      <c r="D57" s="226"/>
      <c r="E57" s="716" t="str">
        <f>IFERROR(VLOOKUP($D57,LISTA!$A$2:$J$9998,4,0),"")</f>
        <v/>
      </c>
      <c r="F57" s="716"/>
      <c r="G57" s="716" t="str">
        <f>IFERROR(VLOOKUP($D57,LISTA!$A$2:$J$9998,5,0),"")</f>
        <v/>
      </c>
      <c r="H57" s="716"/>
      <c r="I57" s="226"/>
      <c r="J57" s="144" t="str">
        <f>IFERROR(VLOOKUP($D57,LISTA!$A$2:$J$9998,7,0),"")</f>
        <v/>
      </c>
      <c r="K57" s="144" t="str">
        <f>IFERROR(VLOOKUP($D57,LISTA!$A$2:$J$9998,8,0),"")</f>
        <v/>
      </c>
      <c r="L57" s="144" t="str">
        <f t="shared" si="9"/>
        <v/>
      </c>
      <c r="M57" s="227" t="str">
        <f t="shared" si="3"/>
        <v/>
      </c>
      <c r="N57" s="155" t="str">
        <f t="shared" si="4"/>
        <v/>
      </c>
      <c r="O57" s="155" t="str">
        <f t="shared" si="5"/>
        <v/>
      </c>
      <c r="P57" s="155" t="str">
        <f>IFERROR(VLOOKUP($D57,LISTA!$A$2:$J$9998,10,0),"")</f>
        <v/>
      </c>
      <c r="Q57" s="228" t="str">
        <f t="shared" si="6"/>
        <v/>
      </c>
      <c r="R57" s="527" t="str">
        <f t="shared" si="7"/>
        <v/>
      </c>
      <c r="S57" s="632"/>
      <c r="U57" s="139" t="str">
        <f t="shared" si="11"/>
        <v/>
      </c>
      <c r="V57" s="327" t="str">
        <f t="shared" si="8"/>
        <v/>
      </c>
      <c r="W57" s="328"/>
    </row>
    <row r="58" spans="1:23" x14ac:dyDescent="0.25">
      <c r="A58" s="162"/>
      <c r="B58" s="154" t="str">
        <f t="shared" si="1"/>
        <v/>
      </c>
      <c r="C58" s="704" t="str">
        <f t="shared" si="10"/>
        <v/>
      </c>
      <c r="D58" s="226"/>
      <c r="E58" s="716" t="str">
        <f>IFERROR(VLOOKUP($D58,LISTA!$A$2:$J$9998,4,0),"")</f>
        <v/>
      </c>
      <c r="F58" s="716"/>
      <c r="G58" s="716" t="str">
        <f>IFERROR(VLOOKUP($D58,LISTA!$A$2:$J$9998,5,0),"")</f>
        <v/>
      </c>
      <c r="H58" s="716"/>
      <c r="I58" s="226"/>
      <c r="J58" s="144" t="str">
        <f>IFERROR(VLOOKUP($D58,LISTA!$A$2:$J$9998,7,0),"")</f>
        <v/>
      </c>
      <c r="K58" s="144" t="str">
        <f>IFERROR(VLOOKUP($D58,LISTA!$A$2:$J$9998,8,0),"")</f>
        <v/>
      </c>
      <c r="L58" s="144" t="str">
        <f t="shared" si="9"/>
        <v/>
      </c>
      <c r="M58" s="227" t="str">
        <f t="shared" si="3"/>
        <v/>
      </c>
      <c r="N58" s="155" t="str">
        <f t="shared" si="4"/>
        <v/>
      </c>
      <c r="O58" s="155" t="str">
        <f t="shared" si="5"/>
        <v/>
      </c>
      <c r="P58" s="155" t="str">
        <f>IFERROR(VLOOKUP($D58,LISTA!$A$2:$J$9998,10,0),"")</f>
        <v/>
      </c>
      <c r="Q58" s="228" t="str">
        <f t="shared" si="6"/>
        <v/>
      </c>
      <c r="R58" s="527" t="str">
        <f t="shared" si="7"/>
        <v/>
      </c>
      <c r="S58" s="632"/>
      <c r="U58" s="139" t="str">
        <f t="shared" si="11"/>
        <v/>
      </c>
      <c r="V58" s="327" t="str">
        <f t="shared" si="8"/>
        <v/>
      </c>
      <c r="W58" s="328"/>
    </row>
    <row r="59" spans="1:23" x14ac:dyDescent="0.25">
      <c r="A59" s="162"/>
      <c r="B59" s="154" t="str">
        <f t="shared" si="1"/>
        <v/>
      </c>
      <c r="C59" s="704" t="str">
        <f t="shared" si="10"/>
        <v/>
      </c>
      <c r="D59" s="226"/>
      <c r="E59" s="716" t="str">
        <f>IFERROR(VLOOKUP($D59,LISTA!$A$2:$J$9998,4,0),"")</f>
        <v/>
      </c>
      <c r="F59" s="716"/>
      <c r="G59" s="716" t="str">
        <f>IFERROR(VLOOKUP($D59,LISTA!$A$2:$J$9998,5,0),"")</f>
        <v/>
      </c>
      <c r="H59" s="716"/>
      <c r="I59" s="226"/>
      <c r="J59" s="144" t="str">
        <f>IFERROR(VLOOKUP($D59,LISTA!$A$2:$J$9998,7,0),"")</f>
        <v/>
      </c>
      <c r="K59" s="144" t="str">
        <f>IFERROR(VLOOKUP($D59,LISTA!$A$2:$J$9998,8,0),"")</f>
        <v/>
      </c>
      <c r="L59" s="144" t="str">
        <f t="shared" si="9"/>
        <v/>
      </c>
      <c r="M59" s="227" t="str">
        <f t="shared" si="3"/>
        <v/>
      </c>
      <c r="N59" s="155" t="str">
        <f t="shared" si="4"/>
        <v/>
      </c>
      <c r="O59" s="155" t="str">
        <f t="shared" si="5"/>
        <v/>
      </c>
      <c r="P59" s="155" t="str">
        <f>IFERROR(VLOOKUP($D59,LISTA!$A$2:$J$9998,10,0),"")</f>
        <v/>
      </c>
      <c r="Q59" s="228" t="str">
        <f t="shared" si="6"/>
        <v/>
      </c>
      <c r="R59" s="527" t="str">
        <f t="shared" si="7"/>
        <v/>
      </c>
      <c r="S59" s="632"/>
      <c r="U59" s="139" t="str">
        <f t="shared" si="11"/>
        <v/>
      </c>
      <c r="V59" s="327" t="str">
        <f t="shared" si="8"/>
        <v/>
      </c>
      <c r="W59" s="328"/>
    </row>
    <row r="60" spans="1:23" x14ac:dyDescent="0.25">
      <c r="A60" s="162"/>
      <c r="B60" s="154" t="str">
        <f t="shared" si="1"/>
        <v/>
      </c>
      <c r="C60" s="704" t="str">
        <f t="shared" si="10"/>
        <v/>
      </c>
      <c r="D60" s="226"/>
      <c r="E60" s="716" t="str">
        <f>IFERROR(VLOOKUP($D60,LISTA!$A$2:$J$9998,4,0),"")</f>
        <v/>
      </c>
      <c r="F60" s="716"/>
      <c r="G60" s="716" t="str">
        <f>IFERROR(VLOOKUP($D60,LISTA!$A$2:$J$9998,5,0),"")</f>
        <v/>
      </c>
      <c r="H60" s="716"/>
      <c r="I60" s="226"/>
      <c r="J60" s="144" t="str">
        <f>IFERROR(VLOOKUP($D60,LISTA!$A$2:$J$9998,7,0),"")</f>
        <v/>
      </c>
      <c r="K60" s="144" t="str">
        <f>IFERROR(VLOOKUP($D60,LISTA!$A$2:$J$9998,8,0),"")</f>
        <v/>
      </c>
      <c r="L60" s="144" t="str">
        <f t="shared" si="9"/>
        <v/>
      </c>
      <c r="M60" s="227" t="str">
        <f t="shared" si="3"/>
        <v/>
      </c>
      <c r="N60" s="155" t="str">
        <f t="shared" si="4"/>
        <v/>
      </c>
      <c r="O60" s="155" t="str">
        <f t="shared" si="5"/>
        <v/>
      </c>
      <c r="P60" s="155" t="str">
        <f>IFERROR(VLOOKUP($D60,LISTA!$A$2:$J$9998,10,0),"")</f>
        <v/>
      </c>
      <c r="Q60" s="228" t="str">
        <f t="shared" si="6"/>
        <v/>
      </c>
      <c r="R60" s="527" t="str">
        <f t="shared" si="7"/>
        <v/>
      </c>
      <c r="S60" s="632"/>
      <c r="U60" s="139" t="str">
        <f t="shared" si="11"/>
        <v/>
      </c>
      <c r="V60" s="327" t="str">
        <f t="shared" si="8"/>
        <v/>
      </c>
      <c r="W60" s="328"/>
    </row>
    <row r="61" spans="1:23" x14ac:dyDescent="0.25">
      <c r="A61" s="162"/>
      <c r="B61" s="154" t="str">
        <f t="shared" si="1"/>
        <v/>
      </c>
      <c r="C61" s="704" t="str">
        <f t="shared" si="10"/>
        <v/>
      </c>
      <c r="D61" s="226"/>
      <c r="E61" s="716" t="str">
        <f>IFERROR(VLOOKUP($D61,LISTA!$A$2:$J$9998,4,0),"")</f>
        <v/>
      </c>
      <c r="F61" s="716"/>
      <c r="G61" s="716" t="str">
        <f>IFERROR(VLOOKUP($D61,LISTA!$A$2:$J$9998,5,0),"")</f>
        <v/>
      </c>
      <c r="H61" s="716"/>
      <c r="I61" s="226"/>
      <c r="J61" s="144" t="str">
        <f>IFERROR(VLOOKUP($D61,LISTA!$A$2:$J$9998,7,0),"")</f>
        <v/>
      </c>
      <c r="K61" s="144" t="str">
        <f>IFERROR(VLOOKUP($D61,LISTA!$A$2:$J$9998,8,0),"")</f>
        <v/>
      </c>
      <c r="L61" s="144" t="str">
        <f t="shared" si="9"/>
        <v/>
      </c>
      <c r="M61" s="227" t="str">
        <f t="shared" si="3"/>
        <v/>
      </c>
      <c r="N61" s="155" t="str">
        <f t="shared" si="4"/>
        <v/>
      </c>
      <c r="O61" s="155" t="str">
        <f t="shared" si="5"/>
        <v/>
      </c>
      <c r="P61" s="155" t="str">
        <f>IFERROR(VLOOKUP($D61,LISTA!$A$2:$J$9998,10,0),"")</f>
        <v/>
      </c>
      <c r="Q61" s="228" t="str">
        <f t="shared" si="6"/>
        <v/>
      </c>
      <c r="R61" s="527" t="str">
        <f t="shared" si="7"/>
        <v/>
      </c>
      <c r="S61" s="632">
        <v>1</v>
      </c>
      <c r="U61" s="139" t="str">
        <f t="shared" si="11"/>
        <v/>
      </c>
      <c r="V61" s="327" t="str">
        <f t="shared" si="8"/>
        <v/>
      </c>
      <c r="W61" s="328"/>
    </row>
    <row r="62" spans="1:23" x14ac:dyDescent="0.25">
      <c r="A62" s="162"/>
      <c r="B62" s="154" t="str">
        <f t="shared" si="1"/>
        <v/>
      </c>
      <c r="C62" s="704" t="str">
        <f t="shared" si="10"/>
        <v/>
      </c>
      <c r="D62" s="226"/>
      <c r="E62" s="716" t="str">
        <f>IFERROR(VLOOKUP($D62,LISTA!$A$2:$J$9998,4,0),"")</f>
        <v/>
      </c>
      <c r="F62" s="716"/>
      <c r="G62" s="716" t="str">
        <f>IFERROR(VLOOKUP($D62,LISTA!$A$2:$J$9998,5,0),"")</f>
        <v/>
      </c>
      <c r="H62" s="716"/>
      <c r="I62" s="226"/>
      <c r="J62" s="144" t="str">
        <f>IFERROR(VLOOKUP($D62,LISTA!$A$2:$J$9998,7,0),"")</f>
        <v/>
      </c>
      <c r="K62" s="144" t="str">
        <f>IFERROR(VLOOKUP($D62,LISTA!$A$2:$J$9998,8,0),"")</f>
        <v/>
      </c>
      <c r="L62" s="144" t="str">
        <f t="shared" si="9"/>
        <v/>
      </c>
      <c r="M62" s="227" t="str">
        <f t="shared" si="3"/>
        <v/>
      </c>
      <c r="N62" s="155" t="str">
        <f t="shared" si="4"/>
        <v/>
      </c>
      <c r="O62" s="155" t="str">
        <f t="shared" si="5"/>
        <v/>
      </c>
      <c r="P62" s="155" t="str">
        <f>IFERROR(VLOOKUP($D62,LISTA!$A$2:$J$9998,10,0),"")</f>
        <v/>
      </c>
      <c r="Q62" s="228" t="str">
        <f t="shared" si="6"/>
        <v/>
      </c>
      <c r="R62" s="527" t="str">
        <f t="shared" si="7"/>
        <v/>
      </c>
      <c r="S62" s="632"/>
      <c r="U62" s="139" t="str">
        <f t="shared" si="11"/>
        <v/>
      </c>
      <c r="V62" s="327" t="str">
        <f t="shared" si="8"/>
        <v/>
      </c>
      <c r="W62" s="328"/>
    </row>
    <row r="63" spans="1:23" x14ac:dyDescent="0.25">
      <c r="A63" s="162"/>
      <c r="B63" s="154" t="str">
        <f t="shared" si="1"/>
        <v/>
      </c>
      <c r="C63" s="704" t="str">
        <f t="shared" si="10"/>
        <v/>
      </c>
      <c r="D63" s="226"/>
      <c r="E63" s="716" t="str">
        <f>IFERROR(VLOOKUP($D63,LISTA!$A$2:$J$9998,4,0),"")</f>
        <v/>
      </c>
      <c r="F63" s="716"/>
      <c r="G63" s="716" t="str">
        <f>IFERROR(VLOOKUP($D63,LISTA!$A$2:$J$9998,5,0),"")</f>
        <v/>
      </c>
      <c r="H63" s="716"/>
      <c r="I63" s="226"/>
      <c r="J63" s="144" t="str">
        <f>IFERROR(VLOOKUP($D63,LISTA!$A$2:$J$9998,7,0),"")</f>
        <v/>
      </c>
      <c r="K63" s="144" t="str">
        <f>IFERROR(VLOOKUP($D63,LISTA!$A$2:$J$9998,8,0),"")</f>
        <v/>
      </c>
      <c r="L63" s="144" t="str">
        <f t="shared" si="9"/>
        <v/>
      </c>
      <c r="M63" s="227" t="str">
        <f t="shared" si="3"/>
        <v/>
      </c>
      <c r="N63" s="155" t="str">
        <f t="shared" si="4"/>
        <v/>
      </c>
      <c r="O63" s="155" t="str">
        <f t="shared" si="5"/>
        <v/>
      </c>
      <c r="P63" s="155" t="str">
        <f>IFERROR(VLOOKUP($D63,LISTA!$A$2:$J$9998,10,0),"")</f>
        <v/>
      </c>
      <c r="Q63" s="228" t="str">
        <f t="shared" si="6"/>
        <v/>
      </c>
      <c r="R63" s="527" t="str">
        <f t="shared" si="7"/>
        <v/>
      </c>
      <c r="S63" s="632"/>
      <c r="U63" s="139" t="str">
        <f t="shared" si="11"/>
        <v/>
      </c>
      <c r="V63" s="327" t="str">
        <f t="shared" si="8"/>
        <v/>
      </c>
      <c r="W63" s="328"/>
    </row>
    <row r="64" spans="1:23" x14ac:dyDescent="0.25">
      <c r="A64" s="162"/>
      <c r="B64" s="154" t="str">
        <f t="shared" si="1"/>
        <v/>
      </c>
      <c r="C64" s="704" t="str">
        <f t="shared" si="10"/>
        <v/>
      </c>
      <c r="D64" s="226"/>
      <c r="E64" s="716" t="str">
        <f>IFERROR(VLOOKUP($D64,LISTA!$A$2:$J$9998,4,0),"")</f>
        <v/>
      </c>
      <c r="F64" s="716"/>
      <c r="G64" s="716" t="str">
        <f>IFERROR(VLOOKUP($D64,LISTA!$A$2:$J$9998,5,0),"")</f>
        <v/>
      </c>
      <c r="H64" s="716"/>
      <c r="I64" s="226"/>
      <c r="J64" s="144" t="str">
        <f>IFERROR(VLOOKUP($D64,LISTA!$A$2:$J$9998,7,0),"")</f>
        <v/>
      </c>
      <c r="K64" s="144" t="str">
        <f>IFERROR(VLOOKUP($D64,LISTA!$A$2:$J$9998,8,0),"")</f>
        <v/>
      </c>
      <c r="L64" s="144" t="str">
        <f t="shared" si="9"/>
        <v/>
      </c>
      <c r="M64" s="227" t="str">
        <f t="shared" si="3"/>
        <v/>
      </c>
      <c r="N64" s="155" t="str">
        <f t="shared" si="4"/>
        <v/>
      </c>
      <c r="O64" s="155" t="str">
        <f t="shared" si="5"/>
        <v/>
      </c>
      <c r="P64" s="155" t="str">
        <f>IFERROR(VLOOKUP($D64,LISTA!$A$2:$J$9998,10,0),"")</f>
        <v/>
      </c>
      <c r="Q64" s="228" t="str">
        <f t="shared" si="6"/>
        <v/>
      </c>
      <c r="R64" s="527" t="str">
        <f t="shared" si="7"/>
        <v/>
      </c>
      <c r="S64" s="632"/>
      <c r="U64" s="139" t="str">
        <f t="shared" si="11"/>
        <v/>
      </c>
      <c r="V64" s="327" t="str">
        <f t="shared" si="8"/>
        <v/>
      </c>
      <c r="W64" s="328"/>
    </row>
    <row r="65" spans="1:23" x14ac:dyDescent="0.25">
      <c r="A65" s="162"/>
      <c r="B65" s="154" t="str">
        <f t="shared" si="1"/>
        <v/>
      </c>
      <c r="C65" s="704" t="str">
        <f t="shared" si="10"/>
        <v/>
      </c>
      <c r="D65" s="226"/>
      <c r="E65" s="716" t="str">
        <f>IFERROR(VLOOKUP($D65,LISTA!$A$2:$J$9998,4,0),"")</f>
        <v/>
      </c>
      <c r="F65" s="716"/>
      <c r="G65" s="716" t="str">
        <f>IFERROR(VLOOKUP($D65,LISTA!$A$2:$J$9998,5,0),"")</f>
        <v/>
      </c>
      <c r="H65" s="716"/>
      <c r="I65" s="226"/>
      <c r="J65" s="144" t="str">
        <f>IFERROR(VLOOKUP($D65,LISTA!$A$2:$J$9998,7,0),"")</f>
        <v/>
      </c>
      <c r="K65" s="144" t="str">
        <f>IFERROR(VLOOKUP($D65,LISTA!$A$2:$J$9998,8,0),"")</f>
        <v/>
      </c>
      <c r="L65" s="144" t="str">
        <f t="shared" si="9"/>
        <v/>
      </c>
      <c r="M65" s="227" t="str">
        <f t="shared" si="3"/>
        <v/>
      </c>
      <c r="N65" s="155" t="str">
        <f t="shared" si="4"/>
        <v/>
      </c>
      <c r="O65" s="155" t="str">
        <f t="shared" si="5"/>
        <v/>
      </c>
      <c r="P65" s="155" t="str">
        <f>IFERROR(VLOOKUP($D65,LISTA!$A$2:$J$9998,10,0),"")</f>
        <v/>
      </c>
      <c r="Q65" s="228" t="str">
        <f t="shared" si="6"/>
        <v/>
      </c>
      <c r="R65" s="527" t="str">
        <f t="shared" si="7"/>
        <v/>
      </c>
      <c r="S65" s="632"/>
      <c r="U65" s="139" t="str">
        <f t="shared" si="11"/>
        <v/>
      </c>
      <c r="V65" s="327" t="str">
        <f t="shared" si="8"/>
        <v/>
      </c>
      <c r="W65" s="328"/>
    </row>
    <row r="66" spans="1:23" x14ac:dyDescent="0.25">
      <c r="A66" s="162"/>
      <c r="B66" s="154" t="str">
        <f t="shared" si="1"/>
        <v/>
      </c>
      <c r="C66" s="704" t="str">
        <f t="shared" si="10"/>
        <v/>
      </c>
      <c r="D66" s="354"/>
      <c r="E66" s="716" t="str">
        <f>IFERROR(VLOOKUP($D66,LISTA!$A$2:$J$9998,4,0),"")</f>
        <v/>
      </c>
      <c r="F66" s="716"/>
      <c r="G66" s="716" t="str">
        <f>IFERROR(VLOOKUP($D66,LISTA!$A$2:$J$9998,5,0),"")</f>
        <v/>
      </c>
      <c r="H66" s="716"/>
      <c r="I66" s="226"/>
      <c r="J66" s="144" t="str">
        <f>IFERROR(VLOOKUP($D66,LISTA!$A$2:$J$9998,7,0),"")</f>
        <v/>
      </c>
      <c r="K66" s="144" t="str">
        <f>IFERROR(VLOOKUP($D66,LISTA!$A$2:$J$9998,8,0),"")</f>
        <v/>
      </c>
      <c r="L66" s="144" t="str">
        <f t="shared" si="9"/>
        <v/>
      </c>
      <c r="M66" s="227" t="str">
        <f t="shared" si="3"/>
        <v/>
      </c>
      <c r="N66" s="155" t="str">
        <f t="shared" si="4"/>
        <v/>
      </c>
      <c r="O66" s="155" t="str">
        <f t="shared" si="5"/>
        <v/>
      </c>
      <c r="P66" s="155" t="str">
        <f>IFERROR(VLOOKUP($D66,LISTA!$A$2:$J$9998,10,0),"")</f>
        <v/>
      </c>
      <c r="Q66" s="228" t="str">
        <f t="shared" si="6"/>
        <v/>
      </c>
      <c r="R66" s="527" t="str">
        <f t="shared" si="7"/>
        <v/>
      </c>
      <c r="S66" s="632"/>
      <c r="U66" s="139" t="str">
        <f t="shared" si="11"/>
        <v/>
      </c>
      <c r="V66" s="327" t="str">
        <f t="shared" si="8"/>
        <v/>
      </c>
      <c r="W66" s="328"/>
    </row>
    <row r="67" spans="1:23" x14ac:dyDescent="0.25">
      <c r="A67" s="162"/>
      <c r="B67" s="154" t="str">
        <f t="shared" si="1"/>
        <v/>
      </c>
      <c r="C67" s="704" t="str">
        <f t="shared" si="10"/>
        <v/>
      </c>
      <c r="D67" s="808"/>
      <c r="E67" s="716" t="str">
        <f>IFERROR(VLOOKUP($D67,LISTA!$A$2:$J$9998,4,0),"")</f>
        <v/>
      </c>
      <c r="F67" s="716"/>
      <c r="G67" s="716" t="str">
        <f>IFERROR(VLOOKUP($D67,LISTA!$A$2:$J$9998,5,0),"")</f>
        <v/>
      </c>
      <c r="H67" s="716"/>
      <c r="I67" s="226"/>
      <c r="J67" s="144" t="str">
        <f>IFERROR(VLOOKUP($D67,LISTA!$A$2:$J$9998,7,0),"")</f>
        <v/>
      </c>
      <c r="K67" s="144" t="str">
        <f>IFERROR(VLOOKUP($D67,LISTA!$A$2:$J$9998,8,0),"")</f>
        <v/>
      </c>
      <c r="L67" s="144" t="str">
        <f t="shared" si="9"/>
        <v/>
      </c>
      <c r="M67" s="227" t="str">
        <f t="shared" si="3"/>
        <v/>
      </c>
      <c r="N67" s="155" t="str">
        <f t="shared" si="4"/>
        <v/>
      </c>
      <c r="O67" s="155" t="str">
        <f t="shared" si="5"/>
        <v/>
      </c>
      <c r="P67" s="155" t="str">
        <f>IFERROR(VLOOKUP($D67,LISTA!$A$2:$J$9998,10,0),"")</f>
        <v/>
      </c>
      <c r="Q67" s="228" t="str">
        <f t="shared" si="6"/>
        <v/>
      </c>
      <c r="R67" s="527" t="str">
        <f t="shared" si="7"/>
        <v/>
      </c>
      <c r="S67" s="632"/>
      <c r="U67" s="139" t="str">
        <f t="shared" si="11"/>
        <v/>
      </c>
      <c r="V67" s="327" t="str">
        <f t="shared" si="8"/>
        <v/>
      </c>
      <c r="W67" s="328"/>
    </row>
    <row r="68" spans="1:23" x14ac:dyDescent="0.25">
      <c r="A68" s="162"/>
      <c r="B68" s="154" t="str">
        <f t="shared" si="1"/>
        <v/>
      </c>
      <c r="C68" s="704" t="str">
        <f t="shared" si="10"/>
        <v/>
      </c>
      <c r="D68" s="808"/>
      <c r="E68" s="716" t="str">
        <f>IFERROR(VLOOKUP($D68,LISTA!$A$2:$J$9998,4,0),"")</f>
        <v/>
      </c>
      <c r="F68" s="716"/>
      <c r="G68" s="716" t="str">
        <f>IFERROR(VLOOKUP($D68,LISTA!$A$2:$J$9998,5,0),"")</f>
        <v/>
      </c>
      <c r="H68" s="716"/>
      <c r="I68" s="226"/>
      <c r="J68" s="144" t="str">
        <f>IFERROR(VLOOKUP($D68,LISTA!$A$2:$J$9998,7,0),"")</f>
        <v/>
      </c>
      <c r="K68" s="144" t="str">
        <f>IFERROR(VLOOKUP($D68,LISTA!$A$2:$J$9998,8,0),"")</f>
        <v/>
      </c>
      <c r="L68" s="144" t="str">
        <f t="shared" si="9"/>
        <v/>
      </c>
      <c r="M68" s="227" t="str">
        <f t="shared" si="3"/>
        <v/>
      </c>
      <c r="N68" s="155" t="str">
        <f t="shared" si="4"/>
        <v/>
      </c>
      <c r="O68" s="155" t="str">
        <f t="shared" si="5"/>
        <v/>
      </c>
      <c r="P68" s="155" t="str">
        <f>IFERROR(VLOOKUP($D68,LISTA!$A$2:$J$9998,10,0),"")</f>
        <v/>
      </c>
      <c r="Q68" s="228" t="str">
        <f t="shared" si="6"/>
        <v/>
      </c>
      <c r="R68" s="527" t="str">
        <f t="shared" si="7"/>
        <v/>
      </c>
      <c r="S68" s="632">
        <v>1</v>
      </c>
      <c r="U68" s="139" t="str">
        <f t="shared" si="11"/>
        <v/>
      </c>
      <c r="V68" s="327" t="str">
        <f t="shared" si="8"/>
        <v/>
      </c>
      <c r="W68" s="328"/>
    </row>
    <row r="69" spans="1:23" x14ac:dyDescent="0.25">
      <c r="A69" s="162"/>
      <c r="B69" s="154" t="str">
        <f t="shared" si="1"/>
        <v/>
      </c>
      <c r="C69" s="704" t="str">
        <f t="shared" si="10"/>
        <v/>
      </c>
      <c r="D69" s="808"/>
      <c r="E69" s="716" t="str">
        <f>IFERROR(VLOOKUP($D69,LISTA!$A$2:$J$9998,4,0),"")</f>
        <v/>
      </c>
      <c r="F69" s="716"/>
      <c r="G69" s="716" t="str">
        <f>IFERROR(VLOOKUP($D69,LISTA!$A$2:$J$9998,5,0),"")</f>
        <v/>
      </c>
      <c r="H69" s="716"/>
      <c r="I69" s="226"/>
      <c r="J69" s="144" t="str">
        <f>IFERROR(VLOOKUP($D69,LISTA!$A$2:$J$9998,7,0),"")</f>
        <v/>
      </c>
      <c r="K69" s="144" t="str">
        <f>IFERROR(VLOOKUP($D69,LISTA!$A$2:$J$9998,8,0),"")</f>
        <v/>
      </c>
      <c r="L69" s="144" t="str">
        <f t="shared" si="9"/>
        <v/>
      </c>
      <c r="M69" s="227" t="str">
        <f t="shared" si="3"/>
        <v/>
      </c>
      <c r="N69" s="155" t="str">
        <f t="shared" si="4"/>
        <v/>
      </c>
      <c r="O69" s="155" t="str">
        <f t="shared" si="5"/>
        <v/>
      </c>
      <c r="P69" s="155" t="str">
        <f>IFERROR(VLOOKUP($D69,LISTA!$A$2:$J$9998,10,0),"")</f>
        <v/>
      </c>
      <c r="Q69" s="228" t="str">
        <f t="shared" si="6"/>
        <v/>
      </c>
      <c r="R69" s="527" t="str">
        <f t="shared" si="7"/>
        <v/>
      </c>
      <c r="S69" s="632">
        <v>1</v>
      </c>
      <c r="U69" s="139" t="str">
        <f t="shared" si="11"/>
        <v/>
      </c>
      <c r="V69" s="327" t="str">
        <f t="shared" si="8"/>
        <v/>
      </c>
      <c r="W69" s="328"/>
    </row>
    <row r="70" spans="1:23" x14ac:dyDescent="0.25">
      <c r="A70" s="162"/>
      <c r="B70" s="154" t="str">
        <f t="shared" si="1"/>
        <v/>
      </c>
      <c r="C70" s="704" t="str">
        <f t="shared" si="10"/>
        <v/>
      </c>
      <c r="D70" s="808"/>
      <c r="E70" s="716" t="str">
        <f>IFERROR(VLOOKUP($D70,LISTA!$A$2:$J$9998,4,0),"")</f>
        <v/>
      </c>
      <c r="F70" s="716"/>
      <c r="G70" s="716" t="str">
        <f>IFERROR(VLOOKUP($D70,LISTA!$A$2:$J$9998,5,0),"")</f>
        <v/>
      </c>
      <c r="H70" s="716"/>
      <c r="I70" s="226"/>
      <c r="J70" s="144" t="str">
        <f>IFERROR(VLOOKUP($D70,LISTA!$A$2:$J$9998,7,0),"")</f>
        <v/>
      </c>
      <c r="K70" s="144" t="str">
        <f>IFERROR(VLOOKUP($D70,LISTA!$A$2:$J$9998,8,0),"")</f>
        <v/>
      </c>
      <c r="L70" s="144" t="str">
        <f t="shared" si="9"/>
        <v/>
      </c>
      <c r="M70" s="227" t="str">
        <f t="shared" si="3"/>
        <v/>
      </c>
      <c r="N70" s="155" t="str">
        <f t="shared" si="4"/>
        <v/>
      </c>
      <c r="O70" s="155" t="str">
        <f t="shared" si="5"/>
        <v/>
      </c>
      <c r="P70" s="155" t="str">
        <f>IFERROR(VLOOKUP($D70,LISTA!$A$2:$J$9998,10,0),"")</f>
        <v/>
      </c>
      <c r="Q70" s="228" t="str">
        <f t="shared" si="6"/>
        <v/>
      </c>
      <c r="R70" s="527" t="str">
        <f t="shared" si="7"/>
        <v/>
      </c>
      <c r="S70" s="632">
        <v>1</v>
      </c>
      <c r="U70" s="139" t="str">
        <f t="shared" si="11"/>
        <v/>
      </c>
      <c r="V70" s="327" t="str">
        <f t="shared" si="8"/>
        <v/>
      </c>
      <c r="W70" s="328"/>
    </row>
    <row r="71" spans="1:23" x14ac:dyDescent="0.25">
      <c r="A71" s="162"/>
      <c r="B71" s="154" t="str">
        <f t="shared" si="1"/>
        <v/>
      </c>
      <c r="C71" s="704" t="str">
        <f t="shared" si="10"/>
        <v/>
      </c>
      <c r="D71" s="808"/>
      <c r="E71" s="716" t="str">
        <f>IFERROR(VLOOKUP($D71,LISTA!$A$2:$J$9998,4,0),"")</f>
        <v/>
      </c>
      <c r="F71" s="716"/>
      <c r="G71" s="716" t="str">
        <f>IFERROR(VLOOKUP($D71,LISTA!$A$2:$J$9998,5,0),"")</f>
        <v/>
      </c>
      <c r="H71" s="716"/>
      <c r="I71" s="226"/>
      <c r="J71" s="144" t="str">
        <f>IFERROR(VLOOKUP($D71,LISTA!$A$2:$J$9998,7,0),"")</f>
        <v/>
      </c>
      <c r="K71" s="144" t="str">
        <f>IFERROR(VLOOKUP($D71,LISTA!$A$2:$J$9998,8,0),"")</f>
        <v/>
      </c>
      <c r="L71" s="144" t="str">
        <f t="shared" si="9"/>
        <v/>
      </c>
      <c r="M71" s="227" t="str">
        <f t="shared" si="3"/>
        <v/>
      </c>
      <c r="N71" s="155" t="str">
        <f t="shared" si="4"/>
        <v/>
      </c>
      <c r="O71" s="155" t="str">
        <f t="shared" si="5"/>
        <v/>
      </c>
      <c r="P71" s="155" t="str">
        <f>IFERROR(VLOOKUP($D71,LISTA!$A$2:$J$9998,10,0),"")</f>
        <v/>
      </c>
      <c r="Q71" s="228" t="str">
        <f t="shared" si="6"/>
        <v/>
      </c>
      <c r="R71" s="527" t="str">
        <f t="shared" si="7"/>
        <v/>
      </c>
      <c r="S71" s="632">
        <v>1</v>
      </c>
      <c r="U71" s="139" t="str">
        <f t="shared" si="11"/>
        <v/>
      </c>
      <c r="V71" s="327" t="str">
        <f t="shared" si="8"/>
        <v/>
      </c>
      <c r="W71" s="328"/>
    </row>
    <row r="72" spans="1:23" x14ac:dyDescent="0.25">
      <c r="A72" s="162"/>
      <c r="B72" s="229" t="str">
        <f t="shared" si="1"/>
        <v/>
      </c>
      <c r="C72" s="704" t="str">
        <f t="shared" si="10"/>
        <v/>
      </c>
      <c r="D72" s="808"/>
      <c r="E72" s="716" t="str">
        <f>IFERROR(VLOOKUP($D72,LISTA!$A$2:$J$9998,4,0),"")</f>
        <v/>
      </c>
      <c r="F72" s="716"/>
      <c r="G72" s="716" t="str">
        <f>IFERROR(VLOOKUP($D72,LISTA!$A$2:$J$9998,5,0),"")</f>
        <v/>
      </c>
      <c r="H72" s="716"/>
      <c r="I72" s="226"/>
      <c r="J72" s="144" t="str">
        <f>IFERROR(VLOOKUP($D72,LISTA!$A$2:$J$9998,7,0),"")</f>
        <v/>
      </c>
      <c r="K72" s="144" t="str">
        <f>IFERROR(VLOOKUP($D72,LISTA!$A$2:$J$9998,8,0),"")</f>
        <v/>
      </c>
      <c r="L72" s="144" t="str">
        <f t="shared" si="9"/>
        <v/>
      </c>
      <c r="M72" s="227" t="str">
        <f t="shared" si="3"/>
        <v/>
      </c>
      <c r="N72" s="155" t="str">
        <f t="shared" si="4"/>
        <v/>
      </c>
      <c r="O72" s="155" t="str">
        <f t="shared" si="5"/>
        <v/>
      </c>
      <c r="P72" s="155" t="str">
        <f>IFERROR(VLOOKUP($D72,LISTA!$A$2:$J$9998,10,0),"")</f>
        <v/>
      </c>
      <c r="Q72" s="228" t="str">
        <f t="shared" si="6"/>
        <v/>
      </c>
      <c r="R72" s="527" t="str">
        <f t="shared" si="7"/>
        <v/>
      </c>
      <c r="S72" s="632">
        <v>1</v>
      </c>
      <c r="U72" s="139" t="str">
        <f t="shared" si="11"/>
        <v/>
      </c>
      <c r="V72" s="327" t="str">
        <f t="shared" si="8"/>
        <v/>
      </c>
      <c r="W72" s="328"/>
    </row>
    <row r="73" spans="1:23" x14ac:dyDescent="0.25">
      <c r="A73" s="162"/>
      <c r="B73" s="154" t="str">
        <f t="shared" si="1"/>
        <v/>
      </c>
      <c r="C73" s="704" t="str">
        <f t="shared" si="10"/>
        <v/>
      </c>
      <c r="D73" s="354"/>
      <c r="E73" s="716" t="str">
        <f>IFERROR(VLOOKUP($D73,LISTA!$A$2:$J$9998,4,0),"")</f>
        <v/>
      </c>
      <c r="F73" s="716"/>
      <c r="G73" s="716" t="str">
        <f>IFERROR(VLOOKUP($D73,LISTA!$A$2:$J$9998,5,0),"")</f>
        <v/>
      </c>
      <c r="H73" s="716"/>
      <c r="I73" s="226"/>
      <c r="J73" s="144" t="str">
        <f>IFERROR(VLOOKUP($D73,LISTA!$A$2:$J$9998,7,0),"")</f>
        <v/>
      </c>
      <c r="K73" s="144" t="str">
        <f>IFERROR(VLOOKUP($D73,LISTA!$A$2:$J$9998,8,0),"")</f>
        <v/>
      </c>
      <c r="L73" s="144" t="str">
        <f t="shared" si="9"/>
        <v/>
      </c>
      <c r="M73" s="227" t="str">
        <f t="shared" si="3"/>
        <v/>
      </c>
      <c r="N73" s="155" t="str">
        <f t="shared" si="4"/>
        <v/>
      </c>
      <c r="O73" s="155" t="str">
        <f t="shared" si="5"/>
        <v/>
      </c>
      <c r="P73" s="155" t="str">
        <f>IFERROR(VLOOKUP($D73,LISTA!$A$2:$J$9998,10,0),"")</f>
        <v/>
      </c>
      <c r="Q73" s="228" t="str">
        <f t="shared" si="6"/>
        <v/>
      </c>
      <c r="R73" s="527" t="str">
        <f t="shared" si="7"/>
        <v/>
      </c>
      <c r="S73" s="632"/>
      <c r="U73" s="139" t="str">
        <f t="shared" si="11"/>
        <v/>
      </c>
      <c r="V73" s="327" t="str">
        <f t="shared" si="8"/>
        <v/>
      </c>
      <c r="W73" s="328"/>
    </row>
    <row r="74" spans="1:23" x14ac:dyDescent="0.25">
      <c r="A74" s="162"/>
      <c r="B74" s="154" t="str">
        <f t="shared" si="1"/>
        <v/>
      </c>
      <c r="C74" s="704" t="str">
        <f t="shared" si="10"/>
        <v/>
      </c>
      <c r="D74" s="354"/>
      <c r="E74" s="716" t="str">
        <f>IFERROR(VLOOKUP($D74,LISTA!$A$2:$J$9998,4,0),"")</f>
        <v/>
      </c>
      <c r="F74" s="716"/>
      <c r="G74" s="716" t="str">
        <f>IFERROR(VLOOKUP($D74,LISTA!$A$2:$J$9998,5,0),"")</f>
        <v/>
      </c>
      <c r="H74" s="716"/>
      <c r="I74" s="226"/>
      <c r="J74" s="144" t="str">
        <f>IFERROR(VLOOKUP($D74,LISTA!$A$2:$J$9998,7,0),"")</f>
        <v/>
      </c>
      <c r="K74" s="144" t="str">
        <f>IFERROR(VLOOKUP($D74,LISTA!$A$2:$J$9998,8,0),"")</f>
        <v/>
      </c>
      <c r="L74" s="144" t="str">
        <f t="shared" si="9"/>
        <v/>
      </c>
      <c r="M74" s="227" t="str">
        <f t="shared" si="3"/>
        <v/>
      </c>
      <c r="N74" s="155" t="str">
        <f t="shared" si="4"/>
        <v/>
      </c>
      <c r="O74" s="155" t="str">
        <f t="shared" si="5"/>
        <v/>
      </c>
      <c r="P74" s="155" t="str">
        <f>IFERROR(VLOOKUP($D74,LISTA!$A$2:$J$9998,10,0),"")</f>
        <v/>
      </c>
      <c r="Q74" s="228" t="str">
        <f t="shared" si="6"/>
        <v/>
      </c>
      <c r="R74" s="527" t="str">
        <f t="shared" si="7"/>
        <v/>
      </c>
      <c r="S74" s="632"/>
      <c r="U74" s="139" t="str">
        <f t="shared" si="11"/>
        <v/>
      </c>
      <c r="V74" s="327" t="str">
        <f t="shared" si="8"/>
        <v/>
      </c>
      <c r="W74" s="328"/>
    </row>
    <row r="75" spans="1:23" x14ac:dyDescent="0.25">
      <c r="A75" s="162"/>
      <c r="B75" s="154" t="str">
        <f t="shared" si="1"/>
        <v/>
      </c>
      <c r="C75" s="704" t="str">
        <f t="shared" si="10"/>
        <v/>
      </c>
      <c r="D75" s="354"/>
      <c r="E75" s="716" t="str">
        <f>IFERROR(VLOOKUP($D75,LISTA!$A$2:$J$9998,4,0),"")</f>
        <v/>
      </c>
      <c r="F75" s="716"/>
      <c r="G75" s="716" t="str">
        <f>IFERROR(VLOOKUP($D75,LISTA!$A$2:$J$9998,5,0),"")</f>
        <v/>
      </c>
      <c r="H75" s="716"/>
      <c r="I75" s="226"/>
      <c r="J75" s="144" t="str">
        <f>IFERROR(VLOOKUP($D75,LISTA!$A$2:$J$9998,7,0),"")</f>
        <v/>
      </c>
      <c r="K75" s="144" t="str">
        <f>IFERROR(VLOOKUP($D75,LISTA!$A$2:$J$9998,8,0),"")</f>
        <v/>
      </c>
      <c r="L75" s="144" t="str">
        <f t="shared" si="9"/>
        <v/>
      </c>
      <c r="M75" s="227" t="str">
        <f t="shared" si="3"/>
        <v/>
      </c>
      <c r="N75" s="155" t="str">
        <f t="shared" si="4"/>
        <v/>
      </c>
      <c r="O75" s="155" t="str">
        <f t="shared" si="5"/>
        <v/>
      </c>
      <c r="P75" s="155" t="str">
        <f>IFERROR(VLOOKUP($D75,LISTA!$A$2:$J$9998,10,0),"")</f>
        <v/>
      </c>
      <c r="Q75" s="228" t="str">
        <f t="shared" si="6"/>
        <v/>
      </c>
      <c r="R75" s="527" t="str">
        <f t="shared" si="7"/>
        <v/>
      </c>
      <c r="S75" s="632"/>
      <c r="U75" s="139" t="str">
        <f t="shared" si="11"/>
        <v/>
      </c>
      <c r="V75" s="327" t="str">
        <f t="shared" si="8"/>
        <v/>
      </c>
      <c r="W75" s="328"/>
    </row>
    <row r="76" spans="1:23" x14ac:dyDescent="0.25">
      <c r="A76" s="162"/>
      <c r="B76" s="154" t="str">
        <f t="shared" si="1"/>
        <v/>
      </c>
      <c r="C76" s="704" t="str">
        <f t="shared" si="10"/>
        <v/>
      </c>
      <c r="D76" s="354"/>
      <c r="E76" s="716" t="str">
        <f>IFERROR(VLOOKUP($D76,LISTA!$A$2:$J$9998,4,0),"")</f>
        <v/>
      </c>
      <c r="F76" s="716"/>
      <c r="G76" s="716" t="str">
        <f>IFERROR(VLOOKUP($D76,LISTA!$A$2:$J$9998,5,0),"")</f>
        <v/>
      </c>
      <c r="H76" s="716"/>
      <c r="I76" s="226"/>
      <c r="J76" s="144" t="str">
        <f>IFERROR(VLOOKUP($D76,LISTA!$A$2:$J$9998,7,0),"")</f>
        <v/>
      </c>
      <c r="K76" s="144" t="str">
        <f>IFERROR(VLOOKUP($D76,LISTA!$A$2:$J$9998,8,0),"")</f>
        <v/>
      </c>
      <c r="L76" s="144" t="str">
        <f t="shared" si="9"/>
        <v/>
      </c>
      <c r="M76" s="227" t="str">
        <f t="shared" si="3"/>
        <v/>
      </c>
      <c r="N76" s="155" t="str">
        <f t="shared" si="4"/>
        <v/>
      </c>
      <c r="O76" s="155" t="str">
        <f t="shared" si="5"/>
        <v/>
      </c>
      <c r="P76" s="155" t="str">
        <f>IFERROR(VLOOKUP($D76,LISTA!$A$2:$J$9998,10,0),"")</f>
        <v/>
      </c>
      <c r="Q76" s="228" t="str">
        <f t="shared" si="6"/>
        <v/>
      </c>
      <c r="R76" s="527" t="str">
        <f t="shared" si="7"/>
        <v/>
      </c>
      <c r="S76" s="632"/>
      <c r="U76" s="139" t="str">
        <f t="shared" si="11"/>
        <v/>
      </c>
      <c r="V76" s="327" t="str">
        <f t="shared" si="8"/>
        <v/>
      </c>
      <c r="W76" s="328"/>
    </row>
    <row r="77" spans="1:23" x14ac:dyDescent="0.25">
      <c r="A77" s="162"/>
      <c r="B77" s="154" t="str">
        <f t="shared" si="1"/>
        <v/>
      </c>
      <c r="C77" s="704" t="str">
        <f t="shared" si="10"/>
        <v/>
      </c>
      <c r="D77" s="354"/>
      <c r="E77" s="716" t="str">
        <f>IFERROR(VLOOKUP($D77,LISTA!$A$2:$J$9998,4,0),"")</f>
        <v/>
      </c>
      <c r="F77" s="716"/>
      <c r="G77" s="716" t="str">
        <f>IFERROR(VLOOKUP($D77,LISTA!$A$2:$J$9998,5,0),"")</f>
        <v/>
      </c>
      <c r="H77" s="716"/>
      <c r="I77" s="226"/>
      <c r="J77" s="144" t="str">
        <f>IFERROR(VLOOKUP($D77,LISTA!$A$2:$J$9998,7,0),"")</f>
        <v/>
      </c>
      <c r="K77" s="144" t="str">
        <f>IFERROR(VLOOKUP($D77,LISTA!$A$2:$J$9998,8,0),"")</f>
        <v/>
      </c>
      <c r="L77" s="144" t="str">
        <f t="shared" si="9"/>
        <v/>
      </c>
      <c r="M77" s="227" t="str">
        <f t="shared" si="3"/>
        <v/>
      </c>
      <c r="N77" s="155" t="str">
        <f t="shared" si="4"/>
        <v/>
      </c>
      <c r="O77" s="155" t="str">
        <f t="shared" si="5"/>
        <v/>
      </c>
      <c r="P77" s="155" t="str">
        <f>IFERROR(VLOOKUP($D77,LISTA!$A$2:$J$9998,10,0),"")</f>
        <v/>
      </c>
      <c r="Q77" s="228" t="str">
        <f t="shared" si="6"/>
        <v/>
      </c>
      <c r="R77" s="527" t="str">
        <f t="shared" si="7"/>
        <v/>
      </c>
      <c r="S77" s="632"/>
      <c r="U77" s="139" t="str">
        <f t="shared" si="11"/>
        <v/>
      </c>
      <c r="V77" s="327" t="str">
        <f t="shared" si="8"/>
        <v/>
      </c>
      <c r="W77" s="328"/>
    </row>
    <row r="78" spans="1:23" x14ac:dyDescent="0.25">
      <c r="A78" s="162"/>
      <c r="B78" s="154" t="str">
        <f t="shared" si="1"/>
        <v/>
      </c>
      <c r="C78" s="704" t="str">
        <f t="shared" si="10"/>
        <v/>
      </c>
      <c r="D78" s="354"/>
      <c r="E78" s="716" t="str">
        <f>IFERROR(VLOOKUP($D78,LISTA!$A$2:$J$9998,4,0),"")</f>
        <v/>
      </c>
      <c r="F78" s="716"/>
      <c r="G78" s="716" t="str">
        <f>IFERROR(VLOOKUP($D78,LISTA!$A$2:$J$9998,5,0),"")</f>
        <v/>
      </c>
      <c r="H78" s="716"/>
      <c r="I78" s="226"/>
      <c r="J78" s="144" t="str">
        <f>IFERROR(VLOOKUP($D78,LISTA!$A$2:$J$9998,7,0),"")</f>
        <v/>
      </c>
      <c r="K78" s="144" t="str">
        <f>IFERROR(VLOOKUP($D78,LISTA!$A$2:$J$9998,8,0),"")</f>
        <v/>
      </c>
      <c r="L78" s="144" t="str">
        <f t="shared" si="9"/>
        <v/>
      </c>
      <c r="M78" s="227" t="str">
        <f t="shared" si="3"/>
        <v/>
      </c>
      <c r="N78" s="155" t="str">
        <f t="shared" si="4"/>
        <v/>
      </c>
      <c r="O78" s="155" t="str">
        <f t="shared" si="5"/>
        <v/>
      </c>
      <c r="P78" s="155" t="str">
        <f>IFERROR(VLOOKUP($D78,LISTA!$A$2:$J$9998,10,0),"")</f>
        <v/>
      </c>
      <c r="Q78" s="228" t="str">
        <f t="shared" si="6"/>
        <v/>
      </c>
      <c r="R78" s="527" t="str">
        <f t="shared" si="7"/>
        <v/>
      </c>
      <c r="S78" s="632"/>
      <c r="U78" s="139" t="str">
        <f t="shared" si="11"/>
        <v/>
      </c>
      <c r="V78" s="327" t="str">
        <f t="shared" si="8"/>
        <v/>
      </c>
      <c r="W78" s="328"/>
    </row>
    <row r="79" spans="1:23" x14ac:dyDescent="0.25">
      <c r="A79" s="162"/>
      <c r="B79" s="154" t="str">
        <f t="shared" si="1"/>
        <v/>
      </c>
      <c r="C79" s="704" t="str">
        <f t="shared" si="10"/>
        <v/>
      </c>
      <c r="D79" s="354"/>
      <c r="E79" s="716" t="str">
        <f>IFERROR(VLOOKUP($D79,LISTA!$A$2:$J$9998,4,0),"")</f>
        <v/>
      </c>
      <c r="F79" s="716"/>
      <c r="G79" s="716" t="str">
        <f>IFERROR(VLOOKUP($D79,LISTA!$A$2:$J$9998,5,0),"")</f>
        <v/>
      </c>
      <c r="H79" s="716"/>
      <c r="I79" s="226"/>
      <c r="J79" s="144" t="str">
        <f>IFERROR(VLOOKUP($D79,LISTA!$A$2:$J$9998,7,0),"")</f>
        <v/>
      </c>
      <c r="K79" s="144" t="str">
        <f>IFERROR(VLOOKUP($D79,LISTA!$A$2:$J$9998,8,0),"")</f>
        <v/>
      </c>
      <c r="L79" s="144" t="str">
        <f t="shared" si="9"/>
        <v/>
      </c>
      <c r="M79" s="227" t="str">
        <f t="shared" si="3"/>
        <v/>
      </c>
      <c r="N79" s="155" t="str">
        <f t="shared" si="4"/>
        <v/>
      </c>
      <c r="O79" s="155" t="str">
        <f t="shared" si="5"/>
        <v/>
      </c>
      <c r="P79" s="155" t="str">
        <f>IFERROR(VLOOKUP($D79,LISTA!$A$2:$J$9998,10,0),"")</f>
        <v/>
      </c>
      <c r="Q79" s="228" t="str">
        <f t="shared" si="6"/>
        <v/>
      </c>
      <c r="R79" s="527" t="str">
        <f t="shared" si="7"/>
        <v/>
      </c>
      <c r="S79" s="632"/>
      <c r="U79" s="139" t="str">
        <f t="shared" si="11"/>
        <v/>
      </c>
      <c r="V79" s="327" t="str">
        <f t="shared" si="8"/>
        <v/>
      </c>
      <c r="W79" s="328"/>
    </row>
    <row r="80" spans="1:23" x14ac:dyDescent="0.25">
      <c r="A80" s="162"/>
      <c r="B80" s="154" t="str">
        <f t="shared" si="1"/>
        <v/>
      </c>
      <c r="C80" s="704" t="str">
        <f t="shared" si="10"/>
        <v/>
      </c>
      <c r="D80" s="354"/>
      <c r="E80" s="716" t="str">
        <f>IFERROR(VLOOKUP($D80,LISTA!$A$2:$J$9998,4,0),"")</f>
        <v/>
      </c>
      <c r="F80" s="716"/>
      <c r="G80" s="716" t="str">
        <f>IFERROR(VLOOKUP($D80,LISTA!$A$2:$J$9998,5,0),"")</f>
        <v/>
      </c>
      <c r="H80" s="716"/>
      <c r="I80" s="226"/>
      <c r="J80" s="144" t="str">
        <f>IFERROR(VLOOKUP($D80,LISTA!$A$2:$J$9998,7,0),"")</f>
        <v/>
      </c>
      <c r="K80" s="144" t="str">
        <f>IFERROR(VLOOKUP($D80,LISTA!$A$2:$J$9998,8,0),"")</f>
        <v/>
      </c>
      <c r="L80" s="144" t="str">
        <f t="shared" si="9"/>
        <v/>
      </c>
      <c r="M80" s="227" t="str">
        <f t="shared" si="3"/>
        <v/>
      </c>
      <c r="N80" s="155" t="str">
        <f t="shared" si="4"/>
        <v/>
      </c>
      <c r="O80" s="155" t="str">
        <f t="shared" si="5"/>
        <v/>
      </c>
      <c r="P80" s="155" t="str">
        <f>IFERROR(VLOOKUP($D80,LISTA!$A$2:$J$9998,10,0),"")</f>
        <v/>
      </c>
      <c r="Q80" s="228" t="str">
        <f t="shared" si="6"/>
        <v/>
      </c>
      <c r="R80" s="527" t="str">
        <f t="shared" si="7"/>
        <v/>
      </c>
      <c r="S80" s="632"/>
      <c r="U80" s="139" t="str">
        <f t="shared" si="11"/>
        <v/>
      </c>
      <c r="V80" s="327" t="str">
        <f t="shared" si="8"/>
        <v/>
      </c>
      <c r="W80" s="328"/>
    </row>
    <row r="81" spans="1:23" x14ac:dyDescent="0.25">
      <c r="A81" s="162"/>
      <c r="B81" s="154" t="str">
        <f t="shared" si="1"/>
        <v/>
      </c>
      <c r="C81" s="704" t="str">
        <f t="shared" si="10"/>
        <v/>
      </c>
      <c r="D81" s="354"/>
      <c r="E81" s="716" t="str">
        <f>IFERROR(VLOOKUP($D81,LISTA!$A$2:$J$9998,4,0),"")</f>
        <v/>
      </c>
      <c r="F81" s="716"/>
      <c r="G81" s="716" t="str">
        <f>IFERROR(VLOOKUP($D81,LISTA!$A$2:$J$9998,5,0),"")</f>
        <v/>
      </c>
      <c r="H81" s="716"/>
      <c r="I81" s="226"/>
      <c r="J81" s="144" t="str">
        <f>IFERROR(VLOOKUP($D81,LISTA!$A$2:$J$9998,7,0),"")</f>
        <v/>
      </c>
      <c r="K81" s="144" t="str">
        <f>IFERROR(VLOOKUP($D81,LISTA!$A$2:$J$9998,8,0),"")</f>
        <v/>
      </c>
      <c r="L81" s="144" t="str">
        <f t="shared" si="9"/>
        <v/>
      </c>
      <c r="M81" s="227" t="str">
        <f t="shared" si="3"/>
        <v/>
      </c>
      <c r="N81" s="155" t="str">
        <f t="shared" si="4"/>
        <v/>
      </c>
      <c r="O81" s="155" t="str">
        <f t="shared" si="5"/>
        <v/>
      </c>
      <c r="P81" s="155" t="str">
        <f>IFERROR(VLOOKUP($D81,LISTA!$A$2:$J$9998,10,0),"")</f>
        <v/>
      </c>
      <c r="Q81" s="228" t="str">
        <f t="shared" si="6"/>
        <v/>
      </c>
      <c r="R81" s="527" t="str">
        <f t="shared" si="7"/>
        <v/>
      </c>
      <c r="S81" s="632"/>
      <c r="U81" s="139" t="str">
        <f t="shared" si="11"/>
        <v/>
      </c>
      <c r="V81" s="327" t="str">
        <f t="shared" si="8"/>
        <v/>
      </c>
      <c r="W81" s="328"/>
    </row>
    <row r="82" spans="1:23" x14ac:dyDescent="0.25">
      <c r="A82" s="162"/>
      <c r="B82" s="154" t="str">
        <f t="shared" si="1"/>
        <v/>
      </c>
      <c r="C82" s="704" t="str">
        <f t="shared" si="10"/>
        <v/>
      </c>
      <c r="D82" s="354"/>
      <c r="E82" s="716" t="str">
        <f>IFERROR(VLOOKUP($D82,LISTA!$A$2:$J$9998,4,0),"")</f>
        <v/>
      </c>
      <c r="F82" s="716"/>
      <c r="G82" s="716" t="str">
        <f>IFERROR(VLOOKUP($D82,LISTA!$A$2:$J$9998,5,0),"")</f>
        <v/>
      </c>
      <c r="H82" s="716"/>
      <c r="I82" s="226"/>
      <c r="J82" s="144" t="str">
        <f>IFERROR(VLOOKUP($D82,LISTA!$A$2:$J$9998,7,0),"")</f>
        <v/>
      </c>
      <c r="K82" s="144" t="str">
        <f>IFERROR(VLOOKUP($D82,LISTA!$A$2:$J$9998,8,0),"")</f>
        <v/>
      </c>
      <c r="L82" s="144" t="str">
        <f t="shared" si="9"/>
        <v/>
      </c>
      <c r="M82" s="227" t="str">
        <f t="shared" ref="M82:M145" si="12">IF($J82="INCO",0.3,IF($L82="","",IF(AND($U82&lt;&gt;"PUNTA",$U82&lt;&gt;"RADIA",$U82&lt;&gt;"PASTI",$U82&lt;&gt;"INSTA",$U82="DISCO",$L82="EXCLUSIVA",$V82="APC"),0.25,IF(AND($U82&lt;&gt;"PUNTA",$U82&lt;&gt;"RADIA",$U82&lt;&gt;"PASTI",$U82="INSTA",$L82="EXCLUSIVA"),0.25,IF(AND($U82&lt;&gt;"PUNTA",$U82&lt;&gt;"RADIA",$U82="PASTI",$U82&lt;&gt;"INSTA",$L82="EXCLUSIVA"),0.25,IF(AND($U82&lt;&gt;"PUNTA",$U82="RADIA",$U82&lt;&gt;"PASTI",$U82&lt;&gt;"INSTA",$L82="EXCLUSIVA"),0.25,IF(AND($U82="PUNTA",$U82&lt;&gt;"RADIA",$U82&lt;&gt;"PASTI",$U82&lt;&gt;"INSTA",$L82="EXCLUSIVA"),0.25,IF(AND($U82&lt;&gt;"PUNTA",$U82&lt;&gt;"RADIA",$U82&lt;&gt;"PASTI",$U82&lt;&gt;"INSTA",$L82="EXCLUSIVA"),$J$212,IF($L82="NACIONAL",$J$213,IF($L82="IMPORTADO",$J$214))))))))))</f>
        <v/>
      </c>
      <c r="N82" s="155" t="str">
        <f t="shared" ref="N82:N206" si="13">IFERROR(($I82*$P82)*($M82),"")</f>
        <v/>
      </c>
      <c r="O82" s="155" t="str">
        <f t="shared" ref="O82:O206" si="14">IFERROR($I82*$P82,"")</f>
        <v/>
      </c>
      <c r="P82" s="155" t="str">
        <f>IFERROR(VLOOKUP($D82,LISTA!$A$2:$J$9998,10,0),"")</f>
        <v/>
      </c>
      <c r="Q82" s="228" t="str">
        <f t="shared" ref="Q82:Q87" si="15">IFERROR(O82-N82,"")</f>
        <v/>
      </c>
      <c r="R82" s="527" t="str">
        <f t="shared" ref="R82:R145" si="16">IFERROR(($P82-($P82*$M82))*1.19,"")</f>
        <v/>
      </c>
      <c r="S82" s="632"/>
      <c r="U82" s="139" t="str">
        <f t="shared" si="11"/>
        <v/>
      </c>
      <c r="V82" s="327" t="str">
        <f t="shared" ref="V82:V145" si="17">LEFT($J82,3)</f>
        <v/>
      </c>
      <c r="W82" s="328"/>
    </row>
    <row r="83" spans="1:23" x14ac:dyDescent="0.25">
      <c r="A83" s="162"/>
      <c r="B83" s="154" t="str">
        <f t="shared" si="1"/>
        <v/>
      </c>
      <c r="C83" s="704" t="str">
        <f t="shared" si="10"/>
        <v/>
      </c>
      <c r="D83" s="354"/>
      <c r="E83" s="716" t="str">
        <f>IFERROR(VLOOKUP($D83,LISTA!$A$2:$J$9998,4,0),"")</f>
        <v/>
      </c>
      <c r="F83" s="716"/>
      <c r="G83" s="716" t="str">
        <f>IFERROR(VLOOKUP($D83,LISTA!$A$2:$J$9998,5,0),"")</f>
        <v/>
      </c>
      <c r="H83" s="716"/>
      <c r="I83" s="226"/>
      <c r="J83" s="144" t="str">
        <f>IFERROR(VLOOKUP($D83,LISTA!$A$2:$J$9998,7,0),"")</f>
        <v/>
      </c>
      <c r="K83" s="144" t="str">
        <f>IFERROR(VLOOKUP($D83,LISTA!$A$2:$J$9998,8,0),"")</f>
        <v/>
      </c>
      <c r="L83" s="144" t="str">
        <f t="shared" ref="L83:L100" si="18">IF(OR(K83=$T$8,K83=$T$9,K83=$T$12,K83=$T$13,K83=$T$14,K83=$T$15,K83=$T$16,K83=$T$17,K83=$T$18,K83=$T$19,K83=$T$20,K83=$T$21,K83=$T$22,K83=$T$23,K83=$T$24,K83=$T$25,K83=$T$26),$T$7,IF(OR(K83=$T$30,K83=$T$31),$T$29,IF(OR(K83=$T$36),$T$35,"")))</f>
        <v/>
      </c>
      <c r="M83" s="227" t="str">
        <f t="shared" si="12"/>
        <v/>
      </c>
      <c r="N83" s="155" t="str">
        <f t="shared" si="13"/>
        <v/>
      </c>
      <c r="O83" s="155" t="str">
        <f t="shared" si="14"/>
        <v/>
      </c>
      <c r="P83" s="155" t="str">
        <f>IFERROR(VLOOKUP($D83,LISTA!$A$2:$J$9998,10,0),"")</f>
        <v/>
      </c>
      <c r="Q83" s="228" t="str">
        <f t="shared" si="15"/>
        <v/>
      </c>
      <c r="R83" s="527" t="str">
        <f t="shared" si="16"/>
        <v/>
      </c>
      <c r="S83" s="632"/>
      <c r="U83" s="139" t="str">
        <f t="shared" si="11"/>
        <v/>
      </c>
      <c r="V83" s="327" t="str">
        <f t="shared" si="17"/>
        <v/>
      </c>
      <c r="W83" s="328"/>
    </row>
    <row r="84" spans="1:23" x14ac:dyDescent="0.25">
      <c r="A84" s="162"/>
      <c r="B84" s="154" t="str">
        <f t="shared" si="1"/>
        <v/>
      </c>
      <c r="C84" s="704" t="str">
        <f t="shared" si="10"/>
        <v/>
      </c>
      <c r="D84" s="354"/>
      <c r="E84" s="716" t="str">
        <f>IFERROR(VLOOKUP($D84,LISTA!$A$2:$J$9998,4,0),"")</f>
        <v/>
      </c>
      <c r="F84" s="716"/>
      <c r="G84" s="716" t="str">
        <f>IFERROR(VLOOKUP($D84,LISTA!$A$2:$J$9998,5,0),"")</f>
        <v/>
      </c>
      <c r="H84" s="716"/>
      <c r="I84" s="226"/>
      <c r="J84" s="144" t="str">
        <f>IFERROR(VLOOKUP($D84,LISTA!$A$2:$J$9998,7,0),"")</f>
        <v/>
      </c>
      <c r="K84" s="144" t="str">
        <f>IFERROR(VLOOKUP($D84,LISTA!$A$2:$J$9998,8,0),"")</f>
        <v/>
      </c>
      <c r="L84" s="144" t="str">
        <f t="shared" si="18"/>
        <v/>
      </c>
      <c r="M84" s="227" t="str">
        <f t="shared" si="12"/>
        <v/>
      </c>
      <c r="N84" s="155" t="str">
        <f t="shared" si="13"/>
        <v/>
      </c>
      <c r="O84" s="155" t="str">
        <f t="shared" si="14"/>
        <v/>
      </c>
      <c r="P84" s="155" t="str">
        <f>IFERROR(VLOOKUP($D84,LISTA!$A$2:$J$9998,10,0),"")</f>
        <v/>
      </c>
      <c r="Q84" s="228" t="str">
        <f t="shared" si="15"/>
        <v/>
      </c>
      <c r="R84" s="527" t="str">
        <f t="shared" si="16"/>
        <v/>
      </c>
      <c r="S84" s="632"/>
      <c r="U84" s="139" t="str">
        <f t="shared" si="11"/>
        <v/>
      </c>
      <c r="V84" s="327" t="str">
        <f t="shared" si="17"/>
        <v/>
      </c>
      <c r="W84" s="328"/>
    </row>
    <row r="85" spans="1:23" x14ac:dyDescent="0.25">
      <c r="A85" s="162"/>
      <c r="B85" s="154" t="str">
        <f t="shared" si="1"/>
        <v/>
      </c>
      <c r="C85" s="704" t="str">
        <f t="shared" si="10"/>
        <v/>
      </c>
      <c r="D85" s="354"/>
      <c r="E85" s="716" t="str">
        <f>IFERROR(VLOOKUP($D85,LISTA!$A$2:$J$9998,4,0),"")</f>
        <v/>
      </c>
      <c r="F85" s="716"/>
      <c r="G85" s="716" t="str">
        <f>IFERROR(VLOOKUP($D85,LISTA!$A$2:$J$9998,5,0),"")</f>
        <v/>
      </c>
      <c r="H85" s="716"/>
      <c r="I85" s="226"/>
      <c r="J85" s="144" t="str">
        <f>IFERROR(VLOOKUP($D85,LISTA!$A$2:$J$9998,7,0),"")</f>
        <v/>
      </c>
      <c r="K85" s="144" t="str">
        <f>IFERROR(VLOOKUP($D85,LISTA!$A$2:$J$9998,8,0),"")</f>
        <v/>
      </c>
      <c r="L85" s="144" t="str">
        <f t="shared" si="18"/>
        <v/>
      </c>
      <c r="M85" s="227" t="str">
        <f t="shared" si="12"/>
        <v/>
      </c>
      <c r="N85" s="155" t="str">
        <f t="shared" si="13"/>
        <v/>
      </c>
      <c r="O85" s="155" t="str">
        <f t="shared" si="14"/>
        <v/>
      </c>
      <c r="P85" s="155" t="str">
        <f>IFERROR(VLOOKUP($D85,LISTA!$A$2:$J$9998,10,0),"")</f>
        <v/>
      </c>
      <c r="Q85" s="228" t="str">
        <f t="shared" si="15"/>
        <v/>
      </c>
      <c r="R85" s="527" t="str">
        <f t="shared" si="16"/>
        <v/>
      </c>
      <c r="S85" s="632"/>
      <c r="U85" s="139" t="str">
        <f t="shared" si="11"/>
        <v/>
      </c>
      <c r="V85" s="327" t="str">
        <f t="shared" si="17"/>
        <v/>
      </c>
      <c r="W85" s="328"/>
    </row>
    <row r="86" spans="1:23" x14ac:dyDescent="0.25">
      <c r="A86" s="162"/>
      <c r="B86" s="154" t="str">
        <f t="shared" si="1"/>
        <v/>
      </c>
      <c r="C86" s="704" t="str">
        <f t="shared" si="10"/>
        <v/>
      </c>
      <c r="D86" s="354"/>
      <c r="E86" s="716" t="str">
        <f>IFERROR(VLOOKUP($D86,LISTA!$A$2:$J$9998,4,0),"")</f>
        <v/>
      </c>
      <c r="F86" s="716"/>
      <c r="G86" s="716" t="str">
        <f>IFERROR(VLOOKUP($D86,LISTA!$A$2:$J$9998,5,0),"")</f>
        <v/>
      </c>
      <c r="H86" s="716"/>
      <c r="I86" s="226"/>
      <c r="J86" s="144" t="str">
        <f>IFERROR(VLOOKUP($D86,LISTA!$A$2:$J$9998,7,0),"")</f>
        <v/>
      </c>
      <c r="K86" s="144" t="str">
        <f>IFERROR(VLOOKUP($D86,LISTA!$A$2:$J$9998,8,0),"")</f>
        <v/>
      </c>
      <c r="L86" s="144" t="str">
        <f t="shared" si="18"/>
        <v/>
      </c>
      <c r="M86" s="227" t="str">
        <f t="shared" si="12"/>
        <v/>
      </c>
      <c r="N86" s="155" t="str">
        <f t="shared" si="13"/>
        <v/>
      </c>
      <c r="O86" s="155" t="str">
        <f t="shared" si="14"/>
        <v/>
      </c>
      <c r="P86" s="155" t="str">
        <f>IFERROR(VLOOKUP($D86,LISTA!$A$2:$J$9998,10,0),"")</f>
        <v/>
      </c>
      <c r="Q86" s="228" t="str">
        <f t="shared" si="15"/>
        <v/>
      </c>
      <c r="R86" s="527" t="str">
        <f t="shared" si="16"/>
        <v/>
      </c>
      <c r="S86" s="632"/>
      <c r="U86" s="139" t="str">
        <f t="shared" si="11"/>
        <v/>
      </c>
      <c r="V86" s="327" t="str">
        <f t="shared" si="17"/>
        <v/>
      </c>
      <c r="W86" s="328"/>
    </row>
    <row r="87" spans="1:23" x14ac:dyDescent="0.25">
      <c r="A87" s="162"/>
      <c r="B87" s="154" t="str">
        <f t="shared" si="1"/>
        <v/>
      </c>
      <c r="C87" s="704" t="str">
        <f t="shared" si="10"/>
        <v/>
      </c>
      <c r="D87" s="354"/>
      <c r="E87" s="716" t="str">
        <f>IFERROR(VLOOKUP($D87,LISTA!$A$2:$J$9998,4,0),"")</f>
        <v/>
      </c>
      <c r="F87" s="716"/>
      <c r="G87" s="716" t="str">
        <f>IFERROR(VLOOKUP($D87,LISTA!$A$2:$J$9998,5,0),"")</f>
        <v/>
      </c>
      <c r="H87" s="716"/>
      <c r="I87" s="226"/>
      <c r="J87" s="144" t="str">
        <f>IFERROR(VLOOKUP($D87,LISTA!$A$2:$J$9998,7,0),"")</f>
        <v/>
      </c>
      <c r="K87" s="144" t="str">
        <f>IFERROR(VLOOKUP($D87,LISTA!$A$2:$J$9998,8,0),"")</f>
        <v/>
      </c>
      <c r="L87" s="144" t="str">
        <f t="shared" si="18"/>
        <v/>
      </c>
      <c r="M87" s="227" t="str">
        <f t="shared" si="12"/>
        <v/>
      </c>
      <c r="N87" s="155" t="str">
        <f t="shared" si="13"/>
        <v/>
      </c>
      <c r="O87" s="155" t="str">
        <f t="shared" si="14"/>
        <v/>
      </c>
      <c r="P87" s="155" t="str">
        <f>IFERROR(VLOOKUP($D87,LISTA!$A$2:$J$9998,10,0),"")</f>
        <v/>
      </c>
      <c r="Q87" s="228" t="str">
        <f t="shared" si="15"/>
        <v/>
      </c>
      <c r="R87" s="527" t="str">
        <f t="shared" si="16"/>
        <v/>
      </c>
      <c r="S87" s="632"/>
      <c r="U87" s="139" t="str">
        <f t="shared" si="11"/>
        <v/>
      </c>
      <c r="V87" s="327" t="str">
        <f t="shared" si="17"/>
        <v/>
      </c>
      <c r="W87" s="328"/>
    </row>
    <row r="88" spans="1:23" x14ac:dyDescent="0.25">
      <c r="A88" s="162"/>
      <c r="B88" s="154" t="str">
        <f t="shared" si="1"/>
        <v/>
      </c>
      <c r="C88" s="704" t="str">
        <f t="shared" ref="C88:C151" si="19">IF(D88&lt;&gt;"",1,"")</f>
        <v/>
      </c>
      <c r="D88" s="354"/>
      <c r="E88" s="716" t="str">
        <f>IFERROR(VLOOKUP($D88,LISTA!$A$2:$J$9998,4,0),"")</f>
        <v/>
      </c>
      <c r="F88" s="716"/>
      <c r="G88" s="716" t="str">
        <f>IFERROR(VLOOKUP($D88,LISTA!$A$2:$J$9998,5,0),"")</f>
        <v/>
      </c>
      <c r="H88" s="716"/>
      <c r="I88" s="226"/>
      <c r="J88" s="144" t="str">
        <f>IFERROR(VLOOKUP($D88,LISTA!$A$2:$J$9998,7,0),"")</f>
        <v/>
      </c>
      <c r="K88" s="144" t="str">
        <f>IFERROR(VLOOKUP($D88,LISTA!$A$2:$J$9998,8,0),"")</f>
        <v/>
      </c>
      <c r="L88" s="144" t="str">
        <f t="shared" si="18"/>
        <v/>
      </c>
      <c r="M88" s="227" t="str">
        <f t="shared" si="12"/>
        <v/>
      </c>
      <c r="N88" s="155" t="str">
        <f t="shared" si="13"/>
        <v/>
      </c>
      <c r="O88" s="155" t="str">
        <f t="shared" si="14"/>
        <v/>
      </c>
      <c r="P88" s="155" t="str">
        <f>IFERROR(VLOOKUP($D88,LISTA!$A$2:$J$9998,10,0),"")</f>
        <v/>
      </c>
      <c r="Q88" s="228" t="str">
        <f t="shared" ref="Q88:Q151" si="20">IFERROR(O88-N88,"")</f>
        <v/>
      </c>
      <c r="R88" s="527" t="str">
        <f t="shared" si="16"/>
        <v/>
      </c>
      <c r="S88" s="632"/>
      <c r="U88" s="139" t="str">
        <f t="shared" si="11"/>
        <v/>
      </c>
      <c r="V88" s="327" t="str">
        <f t="shared" si="17"/>
        <v/>
      </c>
      <c r="W88" s="328"/>
    </row>
    <row r="89" spans="1:23" x14ac:dyDescent="0.25">
      <c r="A89" s="162"/>
      <c r="B89" s="154" t="str">
        <f t="shared" si="1"/>
        <v/>
      </c>
      <c r="C89" s="704" t="str">
        <f t="shared" si="19"/>
        <v/>
      </c>
      <c r="D89" s="354"/>
      <c r="E89" s="716" t="str">
        <f>IFERROR(VLOOKUP($D89,LISTA!$A$2:$J$9998,4,0),"")</f>
        <v/>
      </c>
      <c r="F89" s="716"/>
      <c r="G89" s="716" t="str">
        <f>IFERROR(VLOOKUP($D89,LISTA!$A$2:$J$9998,5,0),"")</f>
        <v/>
      </c>
      <c r="H89" s="716"/>
      <c r="I89" s="580"/>
      <c r="J89" s="144" t="str">
        <f>IFERROR(VLOOKUP($D89,LISTA!$A$2:$J$9998,7,0),"")</f>
        <v/>
      </c>
      <c r="K89" s="144" t="str">
        <f>IFERROR(VLOOKUP($D89,LISTA!$A$2:$J$9998,8,0),"")</f>
        <v/>
      </c>
      <c r="L89" s="144" t="str">
        <f t="shared" si="18"/>
        <v/>
      </c>
      <c r="M89" s="227" t="str">
        <f t="shared" si="12"/>
        <v/>
      </c>
      <c r="N89" s="155" t="str">
        <f t="shared" si="13"/>
        <v/>
      </c>
      <c r="O89" s="155" t="str">
        <f t="shared" si="14"/>
        <v/>
      </c>
      <c r="P89" s="155" t="str">
        <f>IFERROR(VLOOKUP($D89,LISTA!$A$2:$J$9998,10,0),"")</f>
        <v/>
      </c>
      <c r="Q89" s="228" t="str">
        <f t="shared" si="20"/>
        <v/>
      </c>
      <c r="R89" s="527" t="str">
        <f t="shared" si="16"/>
        <v/>
      </c>
      <c r="S89" s="632"/>
      <c r="U89" s="139" t="str">
        <f t="shared" si="11"/>
        <v/>
      </c>
      <c r="V89" s="327" t="str">
        <f t="shared" si="17"/>
        <v/>
      </c>
      <c r="W89" s="328"/>
    </row>
    <row r="90" spans="1:23" x14ac:dyDescent="0.25">
      <c r="A90" s="162"/>
      <c r="B90" s="154" t="str">
        <f t="shared" si="1"/>
        <v/>
      </c>
      <c r="C90" s="704" t="str">
        <f t="shared" si="19"/>
        <v/>
      </c>
      <c r="D90" s="354"/>
      <c r="E90" s="716" t="str">
        <f>IFERROR(VLOOKUP($D90,LISTA!$A$2:$J$9998,4,0),"")</f>
        <v/>
      </c>
      <c r="F90" s="716"/>
      <c r="G90" s="716" t="str">
        <f>IFERROR(VLOOKUP($D90,LISTA!$A$2:$J$9998,5,0),"")</f>
        <v/>
      </c>
      <c r="H90" s="716"/>
      <c r="I90" s="580"/>
      <c r="J90" s="144" t="str">
        <f>IFERROR(VLOOKUP($D90,LISTA!$A$2:$J$9998,7,0),"")</f>
        <v/>
      </c>
      <c r="K90" s="144" t="str">
        <f>IFERROR(VLOOKUP($D90,LISTA!$A$2:$J$9998,8,0),"")</f>
        <v/>
      </c>
      <c r="L90" s="144" t="str">
        <f t="shared" si="18"/>
        <v/>
      </c>
      <c r="M90" s="227" t="str">
        <f t="shared" si="12"/>
        <v/>
      </c>
      <c r="N90" s="155" t="str">
        <f t="shared" si="13"/>
        <v/>
      </c>
      <c r="O90" s="155" t="str">
        <f t="shared" si="14"/>
        <v/>
      </c>
      <c r="P90" s="155" t="str">
        <f>IFERROR(VLOOKUP($D90,LISTA!$A$2:$J$9998,10,0),"")</f>
        <v/>
      </c>
      <c r="Q90" s="228" t="str">
        <f t="shared" si="20"/>
        <v/>
      </c>
      <c r="R90" s="527" t="str">
        <f t="shared" si="16"/>
        <v/>
      </c>
      <c r="S90" s="632"/>
      <c r="U90" s="139" t="str">
        <f t="shared" si="11"/>
        <v/>
      </c>
      <c r="V90" s="327" t="str">
        <f t="shared" si="17"/>
        <v/>
      </c>
      <c r="W90" s="328"/>
    </row>
    <row r="91" spans="1:23" x14ac:dyDescent="0.25">
      <c r="A91" s="162"/>
      <c r="B91" s="154" t="str">
        <f t="shared" si="1"/>
        <v/>
      </c>
      <c r="C91" s="704" t="str">
        <f t="shared" si="19"/>
        <v/>
      </c>
      <c r="D91" s="354"/>
      <c r="E91" s="716" t="str">
        <f>IFERROR(VLOOKUP($D91,LISTA!$A$2:$J$9998,4,0),"")</f>
        <v/>
      </c>
      <c r="F91" s="716"/>
      <c r="G91" s="716" t="str">
        <f>IFERROR(VLOOKUP($D91,LISTA!$A$2:$J$9998,5,0),"")</f>
        <v/>
      </c>
      <c r="H91" s="716"/>
      <c r="I91" s="580"/>
      <c r="J91" s="144" t="str">
        <f>IFERROR(VLOOKUP($D91,LISTA!$A$2:$J$9998,7,0),"")</f>
        <v/>
      </c>
      <c r="K91" s="144" t="str">
        <f>IFERROR(VLOOKUP($D91,LISTA!$A$2:$J$9998,8,0),"")</f>
        <v/>
      </c>
      <c r="L91" s="144" t="str">
        <f t="shared" si="18"/>
        <v/>
      </c>
      <c r="M91" s="227" t="str">
        <f t="shared" si="12"/>
        <v/>
      </c>
      <c r="N91" s="155" t="str">
        <f t="shared" si="13"/>
        <v/>
      </c>
      <c r="O91" s="155" t="str">
        <f t="shared" si="14"/>
        <v/>
      </c>
      <c r="P91" s="155" t="str">
        <f>IFERROR(VLOOKUP($D91,LISTA!$A$2:$J$9998,10,0),"")</f>
        <v/>
      </c>
      <c r="Q91" s="228" t="str">
        <f t="shared" si="20"/>
        <v/>
      </c>
      <c r="R91" s="527" t="str">
        <f t="shared" si="16"/>
        <v/>
      </c>
      <c r="S91" s="632"/>
      <c r="U91" s="139" t="str">
        <f t="shared" si="11"/>
        <v/>
      </c>
      <c r="V91" s="327" t="str">
        <f t="shared" si="17"/>
        <v/>
      </c>
      <c r="W91" s="328"/>
    </row>
    <row r="92" spans="1:23" x14ac:dyDescent="0.25">
      <c r="A92" s="162"/>
      <c r="B92" s="154" t="str">
        <f t="shared" si="1"/>
        <v/>
      </c>
      <c r="C92" s="704" t="str">
        <f t="shared" si="19"/>
        <v/>
      </c>
      <c r="D92" s="354"/>
      <c r="E92" s="716" t="str">
        <f>IFERROR(VLOOKUP($D92,LISTA!$A$2:$J$9998,4,0),"")</f>
        <v/>
      </c>
      <c r="F92" s="716"/>
      <c r="G92" s="716" t="str">
        <f>IFERROR(VLOOKUP($D92,LISTA!$A$2:$J$9998,5,0),"")</f>
        <v/>
      </c>
      <c r="H92" s="716"/>
      <c r="I92" s="580"/>
      <c r="J92" s="144" t="str">
        <f>IFERROR(VLOOKUP($D92,LISTA!$A$2:$J$9998,7,0),"")</f>
        <v/>
      </c>
      <c r="K92" s="144" t="str">
        <f>IFERROR(VLOOKUP($D92,LISTA!$A$2:$J$9998,8,0),"")</f>
        <v/>
      </c>
      <c r="L92" s="144" t="str">
        <f t="shared" si="18"/>
        <v/>
      </c>
      <c r="M92" s="227" t="str">
        <f t="shared" si="12"/>
        <v/>
      </c>
      <c r="N92" s="155" t="str">
        <f t="shared" si="13"/>
        <v/>
      </c>
      <c r="O92" s="155" t="str">
        <f t="shared" si="14"/>
        <v/>
      </c>
      <c r="P92" s="155" t="str">
        <f>IFERROR(VLOOKUP($D92,LISTA!$A$2:$J$9998,10,0),"")</f>
        <v/>
      </c>
      <c r="Q92" s="228" t="str">
        <f t="shared" si="20"/>
        <v/>
      </c>
      <c r="R92" s="527" t="str">
        <f t="shared" si="16"/>
        <v/>
      </c>
      <c r="S92" s="632"/>
      <c r="U92" s="139" t="str">
        <f t="shared" si="11"/>
        <v/>
      </c>
      <c r="V92" s="327" t="str">
        <f t="shared" si="17"/>
        <v/>
      </c>
      <c r="W92" s="328"/>
    </row>
    <row r="93" spans="1:23" x14ac:dyDescent="0.25">
      <c r="A93" s="162"/>
      <c r="B93" s="154" t="str">
        <f t="shared" si="1"/>
        <v/>
      </c>
      <c r="C93" s="704" t="str">
        <f t="shared" si="19"/>
        <v/>
      </c>
      <c r="D93" s="354"/>
      <c r="E93" s="716" t="str">
        <f>IFERROR(VLOOKUP($D93,LISTA!$A$2:$J$9998,4,0),"")</f>
        <v/>
      </c>
      <c r="F93" s="716"/>
      <c r="G93" s="716" t="str">
        <f>IFERROR(VLOOKUP($D93,LISTA!$A$2:$J$9998,5,0),"")</f>
        <v/>
      </c>
      <c r="H93" s="716"/>
      <c r="I93" s="580"/>
      <c r="J93" s="144" t="str">
        <f>IFERROR(VLOOKUP($D93,LISTA!$A$2:$J$9998,7,0),"")</f>
        <v/>
      </c>
      <c r="K93" s="144" t="str">
        <f>IFERROR(VLOOKUP($D93,LISTA!$A$2:$J$9998,8,0),"")</f>
        <v/>
      </c>
      <c r="L93" s="144" t="str">
        <f t="shared" si="18"/>
        <v/>
      </c>
      <c r="M93" s="227" t="str">
        <f t="shared" si="12"/>
        <v/>
      </c>
      <c r="N93" s="155" t="str">
        <f t="shared" si="13"/>
        <v/>
      </c>
      <c r="O93" s="155" t="str">
        <f t="shared" si="14"/>
        <v/>
      </c>
      <c r="P93" s="155" t="str">
        <f>IFERROR(VLOOKUP($D93,LISTA!$A$2:$J$9998,10,0),"")</f>
        <v/>
      </c>
      <c r="Q93" s="228" t="str">
        <f t="shared" si="20"/>
        <v/>
      </c>
      <c r="R93" s="527" t="str">
        <f t="shared" si="16"/>
        <v/>
      </c>
      <c r="S93" s="632"/>
      <c r="U93" s="139" t="str">
        <f t="shared" si="11"/>
        <v/>
      </c>
      <c r="V93" s="327" t="str">
        <f t="shared" si="17"/>
        <v/>
      </c>
      <c r="W93" s="328"/>
    </row>
    <row r="94" spans="1:23" x14ac:dyDescent="0.25">
      <c r="A94" s="162"/>
      <c r="B94" s="154" t="str">
        <f t="shared" si="1"/>
        <v/>
      </c>
      <c r="C94" s="704" t="str">
        <f t="shared" si="19"/>
        <v/>
      </c>
      <c r="D94" s="354"/>
      <c r="E94" s="716" t="str">
        <f>IFERROR(VLOOKUP($D94,LISTA!$A$2:$J$9998,4,0),"")</f>
        <v/>
      </c>
      <c r="F94" s="716"/>
      <c r="G94" s="716" t="str">
        <f>IFERROR(VLOOKUP($D94,LISTA!$A$2:$J$9998,5,0),"")</f>
        <v/>
      </c>
      <c r="H94" s="716"/>
      <c r="I94" s="580"/>
      <c r="J94" s="144" t="str">
        <f>IFERROR(VLOOKUP($D94,LISTA!$A$2:$J$9998,7,0),"")</f>
        <v/>
      </c>
      <c r="K94" s="144" t="str">
        <f>IFERROR(VLOOKUP($D94,LISTA!$A$2:$J$9998,8,0),"")</f>
        <v/>
      </c>
      <c r="L94" s="144" t="str">
        <f t="shared" si="18"/>
        <v/>
      </c>
      <c r="M94" s="227" t="str">
        <f t="shared" si="12"/>
        <v/>
      </c>
      <c r="N94" s="155" t="str">
        <f t="shared" si="13"/>
        <v/>
      </c>
      <c r="O94" s="155" t="str">
        <f t="shared" si="14"/>
        <v/>
      </c>
      <c r="P94" s="155" t="str">
        <f>IFERROR(VLOOKUP($D94,LISTA!$A$2:$J$9998,10,0),"")</f>
        <v/>
      </c>
      <c r="Q94" s="228" t="str">
        <f t="shared" si="20"/>
        <v/>
      </c>
      <c r="R94" s="527" t="str">
        <f t="shared" si="16"/>
        <v/>
      </c>
      <c r="S94" s="632"/>
      <c r="U94" s="139" t="str">
        <f t="shared" si="11"/>
        <v/>
      </c>
      <c r="V94" s="327" t="str">
        <f t="shared" si="17"/>
        <v/>
      </c>
      <c r="W94" s="328"/>
    </row>
    <row r="95" spans="1:23" x14ac:dyDescent="0.25">
      <c r="A95" s="162"/>
      <c r="B95" s="154" t="str">
        <f t="shared" si="1"/>
        <v/>
      </c>
      <c r="C95" s="704" t="str">
        <f t="shared" si="19"/>
        <v/>
      </c>
      <c r="D95" s="354"/>
      <c r="E95" s="716" t="str">
        <f>IFERROR(VLOOKUP($D95,LISTA!$A$2:$J$9998,4,0),"")</f>
        <v/>
      </c>
      <c r="F95" s="716"/>
      <c r="G95" s="716" t="str">
        <f>IFERROR(VLOOKUP($D95,LISTA!$A$2:$J$9998,5,0),"")</f>
        <v/>
      </c>
      <c r="H95" s="716"/>
      <c r="I95" s="580"/>
      <c r="J95" s="144" t="str">
        <f>IFERROR(VLOOKUP($D95,LISTA!$A$2:$J$9998,7,0),"")</f>
        <v/>
      </c>
      <c r="K95" s="144" t="str">
        <f>IFERROR(VLOOKUP($D95,LISTA!$A$2:$J$9998,8,0),"")</f>
        <v/>
      </c>
      <c r="L95" s="144" t="str">
        <f t="shared" si="18"/>
        <v/>
      </c>
      <c r="M95" s="227" t="str">
        <f t="shared" si="12"/>
        <v/>
      </c>
      <c r="N95" s="155" t="str">
        <f t="shared" si="13"/>
        <v/>
      </c>
      <c r="O95" s="155" t="str">
        <f t="shared" si="14"/>
        <v/>
      </c>
      <c r="P95" s="155" t="str">
        <f>IFERROR(VLOOKUP($D95,LISTA!$A$2:$J$9998,10,0),"")</f>
        <v/>
      </c>
      <c r="Q95" s="228" t="str">
        <f t="shared" si="20"/>
        <v/>
      </c>
      <c r="R95" s="527" t="str">
        <f t="shared" si="16"/>
        <v/>
      </c>
      <c r="S95" s="632"/>
      <c r="U95" s="139" t="str">
        <f t="shared" si="11"/>
        <v/>
      </c>
      <c r="V95" s="327" t="str">
        <f t="shared" si="17"/>
        <v/>
      </c>
      <c r="W95" s="328"/>
    </row>
    <row r="96" spans="1:23" x14ac:dyDescent="0.25">
      <c r="A96" s="162"/>
      <c r="B96" s="154" t="str">
        <f t="shared" si="1"/>
        <v/>
      </c>
      <c r="C96" s="704" t="str">
        <f t="shared" si="19"/>
        <v/>
      </c>
      <c r="D96" s="354"/>
      <c r="E96" s="716" t="str">
        <f>IFERROR(VLOOKUP($D96,LISTA!$A$2:$J$9998,4,0),"")</f>
        <v/>
      </c>
      <c r="F96" s="716"/>
      <c r="G96" s="716" t="str">
        <f>IFERROR(VLOOKUP($D96,LISTA!$A$2:$J$9998,5,0),"")</f>
        <v/>
      </c>
      <c r="H96" s="716"/>
      <c r="I96" s="580"/>
      <c r="J96" s="144" t="str">
        <f>IFERROR(VLOOKUP($D96,LISTA!$A$2:$J$9998,7,0),"")</f>
        <v/>
      </c>
      <c r="K96" s="144" t="str">
        <f>IFERROR(VLOOKUP($D96,LISTA!$A$2:$J$9998,8,0),"")</f>
        <v/>
      </c>
      <c r="L96" s="144" t="str">
        <f t="shared" si="18"/>
        <v/>
      </c>
      <c r="M96" s="227" t="str">
        <f t="shared" si="12"/>
        <v/>
      </c>
      <c r="N96" s="155" t="str">
        <f t="shared" si="13"/>
        <v/>
      </c>
      <c r="O96" s="155" t="str">
        <f t="shared" si="14"/>
        <v/>
      </c>
      <c r="P96" s="155" t="str">
        <f>IFERROR(VLOOKUP($D96,LISTA!$A$2:$J$9998,10,0),"")</f>
        <v/>
      </c>
      <c r="Q96" s="228" t="str">
        <f t="shared" si="20"/>
        <v/>
      </c>
      <c r="R96" s="527" t="str">
        <f t="shared" si="16"/>
        <v/>
      </c>
      <c r="S96" s="632"/>
      <c r="U96" s="139" t="str">
        <f t="shared" si="11"/>
        <v/>
      </c>
      <c r="V96" s="327" t="str">
        <f t="shared" si="17"/>
        <v/>
      </c>
      <c r="W96" s="328"/>
    </row>
    <row r="97" spans="1:23" x14ac:dyDescent="0.25">
      <c r="A97" s="162"/>
      <c r="B97" s="154" t="str">
        <f t="shared" si="1"/>
        <v/>
      </c>
      <c r="C97" s="704" t="str">
        <f t="shared" si="19"/>
        <v/>
      </c>
      <c r="D97" s="354"/>
      <c r="E97" s="716" t="str">
        <f>IFERROR(VLOOKUP($D97,LISTA!$A$2:$J$9998,4,0),"")</f>
        <v/>
      </c>
      <c r="F97" s="716"/>
      <c r="G97" s="716" t="str">
        <f>IFERROR(VLOOKUP($D97,LISTA!$A$2:$J$9998,5,0),"")</f>
        <v/>
      </c>
      <c r="H97" s="716"/>
      <c r="I97" s="580"/>
      <c r="J97" s="144" t="str">
        <f>IFERROR(VLOOKUP($D97,LISTA!$A$2:$J$9998,7,0),"")</f>
        <v/>
      </c>
      <c r="K97" s="144" t="str">
        <f>IFERROR(VLOOKUP($D97,LISTA!$A$2:$J$9998,8,0),"")</f>
        <v/>
      </c>
      <c r="L97" s="144" t="str">
        <f t="shared" si="18"/>
        <v/>
      </c>
      <c r="M97" s="227" t="str">
        <f t="shared" si="12"/>
        <v/>
      </c>
      <c r="N97" s="155" t="str">
        <f t="shared" si="13"/>
        <v/>
      </c>
      <c r="O97" s="155" t="str">
        <f t="shared" si="14"/>
        <v/>
      </c>
      <c r="P97" s="155" t="str">
        <f>IFERROR(VLOOKUP($D97,LISTA!$A$2:$J$9998,10,0),"")</f>
        <v/>
      </c>
      <c r="Q97" s="228" t="str">
        <f t="shared" si="20"/>
        <v/>
      </c>
      <c r="R97" s="527" t="str">
        <f t="shared" si="16"/>
        <v/>
      </c>
      <c r="S97" s="632"/>
      <c r="U97" s="139" t="str">
        <f t="shared" si="11"/>
        <v/>
      </c>
      <c r="V97" s="327" t="str">
        <f t="shared" si="17"/>
        <v/>
      </c>
      <c r="W97" s="328"/>
    </row>
    <row r="98" spans="1:23" x14ac:dyDescent="0.25">
      <c r="A98" s="162"/>
      <c r="B98" s="154" t="str">
        <f t="shared" si="1"/>
        <v/>
      </c>
      <c r="C98" s="704" t="str">
        <f t="shared" si="19"/>
        <v/>
      </c>
      <c r="D98" s="354"/>
      <c r="E98" s="716" t="str">
        <f>IFERROR(VLOOKUP($D98,LISTA!$A$2:$J$9998,4,0),"")</f>
        <v/>
      </c>
      <c r="F98" s="716"/>
      <c r="G98" s="716" t="str">
        <f>IFERROR(VLOOKUP($D98,LISTA!$A$2:$J$9998,5,0),"")</f>
        <v/>
      </c>
      <c r="H98" s="716"/>
      <c r="I98" s="580"/>
      <c r="J98" s="144" t="str">
        <f>IFERROR(VLOOKUP($D98,LISTA!$A$2:$J$9998,7,0),"")</f>
        <v/>
      </c>
      <c r="K98" s="144" t="str">
        <f>IFERROR(VLOOKUP($D98,LISTA!$A$2:$J$9998,8,0),"")</f>
        <v/>
      </c>
      <c r="L98" s="144" t="str">
        <f t="shared" si="18"/>
        <v/>
      </c>
      <c r="M98" s="227" t="str">
        <f t="shared" si="12"/>
        <v/>
      </c>
      <c r="N98" s="155" t="str">
        <f t="shared" si="13"/>
        <v/>
      </c>
      <c r="O98" s="155" t="str">
        <f t="shared" si="14"/>
        <v/>
      </c>
      <c r="P98" s="155" t="str">
        <f>IFERROR(VLOOKUP($D98,LISTA!$A$2:$J$9998,10,0),"")</f>
        <v/>
      </c>
      <c r="Q98" s="228" t="str">
        <f t="shared" si="20"/>
        <v/>
      </c>
      <c r="R98" s="527" t="str">
        <f t="shared" si="16"/>
        <v/>
      </c>
      <c r="S98" s="632"/>
      <c r="U98" s="139" t="str">
        <f t="shared" si="11"/>
        <v/>
      </c>
      <c r="V98" s="327" t="str">
        <f t="shared" si="17"/>
        <v/>
      </c>
      <c r="W98" s="328"/>
    </row>
    <row r="99" spans="1:23" x14ac:dyDescent="0.25">
      <c r="A99" s="162"/>
      <c r="B99" s="154" t="str">
        <f t="shared" si="1"/>
        <v/>
      </c>
      <c r="C99" s="704" t="str">
        <f t="shared" si="19"/>
        <v/>
      </c>
      <c r="D99" s="354"/>
      <c r="E99" s="716" t="str">
        <f>IFERROR(VLOOKUP($D99,LISTA!$A$2:$J$9998,4,0),"")</f>
        <v/>
      </c>
      <c r="F99" s="716"/>
      <c r="G99" s="716" t="str">
        <f>IFERROR(VLOOKUP($D99,LISTA!$A$2:$J$9998,5,0),"")</f>
        <v/>
      </c>
      <c r="H99" s="716"/>
      <c r="I99" s="580"/>
      <c r="J99" s="144" t="str">
        <f>IFERROR(VLOOKUP($D99,LISTA!$A$2:$J$9998,7,0),"")</f>
        <v/>
      </c>
      <c r="K99" s="144" t="str">
        <f>IFERROR(VLOOKUP($D99,LISTA!$A$2:$J$9998,8,0),"")</f>
        <v/>
      </c>
      <c r="L99" s="144" t="str">
        <f t="shared" si="18"/>
        <v/>
      </c>
      <c r="M99" s="227" t="str">
        <f t="shared" si="12"/>
        <v/>
      </c>
      <c r="N99" s="155" t="str">
        <f t="shared" si="13"/>
        <v/>
      </c>
      <c r="O99" s="155" t="str">
        <f t="shared" si="14"/>
        <v/>
      </c>
      <c r="P99" s="155" t="str">
        <f>IFERROR(VLOOKUP($D99,LISTA!$A$2:$J$9998,10,0),"")</f>
        <v/>
      </c>
      <c r="Q99" s="228" t="str">
        <f t="shared" si="20"/>
        <v/>
      </c>
      <c r="R99" s="527" t="str">
        <f t="shared" si="16"/>
        <v/>
      </c>
      <c r="S99" s="632"/>
      <c r="U99" s="139" t="str">
        <f t="shared" si="11"/>
        <v/>
      </c>
      <c r="V99" s="327" t="str">
        <f t="shared" si="17"/>
        <v/>
      </c>
      <c r="W99" s="328"/>
    </row>
    <row r="100" spans="1:23" x14ac:dyDescent="0.25">
      <c r="A100" s="162"/>
      <c r="B100" s="154" t="str">
        <f t="shared" si="1"/>
        <v/>
      </c>
      <c r="C100" s="704" t="str">
        <f t="shared" si="19"/>
        <v/>
      </c>
      <c r="D100" s="586"/>
      <c r="E100" s="716" t="str">
        <f>IFERROR(VLOOKUP($D100,LISTA!$A$2:$J$9998,4,0),"")</f>
        <v/>
      </c>
      <c r="F100" s="716"/>
      <c r="G100" s="716" t="str">
        <f>IFERROR(VLOOKUP($D100,LISTA!$A$2:$J$9998,5,0),"")</f>
        <v/>
      </c>
      <c r="H100" s="716"/>
      <c r="I100" s="573"/>
      <c r="J100" s="144" t="str">
        <f>IFERROR(VLOOKUP($D100,LISTA!$A$2:$J$9998,7,0),"")</f>
        <v/>
      </c>
      <c r="K100" s="144" t="str">
        <f>IFERROR(VLOOKUP($D100,LISTA!$A$2:$J$9998,8,0),"")</f>
        <v/>
      </c>
      <c r="L100" s="144" t="str">
        <f t="shared" si="18"/>
        <v/>
      </c>
      <c r="M100" s="227" t="str">
        <f t="shared" si="12"/>
        <v/>
      </c>
      <c r="N100" s="155" t="str">
        <f t="shared" si="13"/>
        <v/>
      </c>
      <c r="O100" s="155" t="str">
        <f t="shared" si="14"/>
        <v/>
      </c>
      <c r="P100" s="155" t="str">
        <f>IFERROR(VLOOKUP($D100,LISTA!$A$2:$J$9998,10,0),"")</f>
        <v/>
      </c>
      <c r="Q100" s="228" t="str">
        <f t="shared" si="20"/>
        <v/>
      </c>
      <c r="R100" s="527" t="str">
        <f t="shared" si="16"/>
        <v/>
      </c>
      <c r="S100" s="632"/>
      <c r="U100" s="139" t="str">
        <f t="shared" si="11"/>
        <v/>
      </c>
      <c r="V100" s="327" t="str">
        <f t="shared" si="17"/>
        <v/>
      </c>
      <c r="W100" s="328"/>
    </row>
    <row r="101" spans="1:23" x14ac:dyDescent="0.25">
      <c r="A101" s="162"/>
      <c r="B101" s="154" t="str">
        <f t="shared" si="1"/>
        <v/>
      </c>
      <c r="C101" s="704" t="str">
        <f t="shared" si="19"/>
        <v/>
      </c>
      <c r="D101" s="586"/>
      <c r="E101" s="716" t="str">
        <f>IFERROR(VLOOKUP($D101,LISTA!$A$2:$J$9998,4,0),"")</f>
        <v/>
      </c>
      <c r="F101" s="716"/>
      <c r="G101" s="716" t="str">
        <f>IFERROR(VLOOKUP($D101,LISTA!$A$2:$J$9998,5,0),"")</f>
        <v/>
      </c>
      <c r="H101" s="716"/>
      <c r="I101" s="573"/>
      <c r="J101" s="144" t="str">
        <f>IFERROR(VLOOKUP($D101,LISTA!$A$2:$J$9998,7,0),"")</f>
        <v/>
      </c>
      <c r="K101" s="144" t="str">
        <f>IFERROR(VLOOKUP($D101,LISTA!$A$2:$J$9998,8,0),"")</f>
        <v/>
      </c>
      <c r="L101" s="144" t="str">
        <f t="shared" ref="L101:L151" si="21">IF(OR(K101=$T$8,K101=$T$9,K101=$T$12,K101=$T$13,K101=$T$14,K101=$T$15,K101=$T$16,K101=$T$17,K101=$T$18,K101=$T$19,K101=$T$20,K101=$T$21,K101=$T$22,K101=$T$23,K101=$T$24,K101=$T$25,K101=$T$26),$T$7,IF(OR(K101=$T$30,K101=$T$31),$T$29,IF(OR(K101=$T$36),$T$35,"")))</f>
        <v/>
      </c>
      <c r="M101" s="227" t="str">
        <f t="shared" si="12"/>
        <v/>
      </c>
      <c r="N101" s="155" t="str">
        <f t="shared" si="13"/>
        <v/>
      </c>
      <c r="O101" s="155" t="str">
        <f t="shared" si="14"/>
        <v/>
      </c>
      <c r="P101" s="155" t="str">
        <f>IFERROR(VLOOKUP($D101,LISTA!$A$2:$J$9998,10,0),"")</f>
        <v/>
      </c>
      <c r="Q101" s="228" t="str">
        <f t="shared" si="20"/>
        <v/>
      </c>
      <c r="R101" s="527" t="str">
        <f t="shared" si="16"/>
        <v/>
      </c>
      <c r="S101" s="632"/>
      <c r="U101" s="139" t="str">
        <f t="shared" si="11"/>
        <v/>
      </c>
      <c r="V101" s="327" t="str">
        <f t="shared" si="17"/>
        <v/>
      </c>
      <c r="W101" s="328"/>
    </row>
    <row r="102" spans="1:23" x14ac:dyDescent="0.25">
      <c r="A102" s="162"/>
      <c r="B102" s="154" t="str">
        <f t="shared" si="1"/>
        <v/>
      </c>
      <c r="C102" s="704" t="str">
        <f t="shared" si="19"/>
        <v/>
      </c>
      <c r="D102" s="586"/>
      <c r="E102" s="716" t="str">
        <f>IFERROR(VLOOKUP($D102,LISTA!$A$2:$J$9998,4,0),"")</f>
        <v/>
      </c>
      <c r="F102" s="716"/>
      <c r="G102" s="716" t="str">
        <f>IFERROR(VLOOKUP($D102,LISTA!$A$2:$J$9998,5,0),"")</f>
        <v/>
      </c>
      <c r="H102" s="716"/>
      <c r="I102" s="573"/>
      <c r="J102" s="144" t="str">
        <f>IFERROR(VLOOKUP($D102,LISTA!$A$2:$J$9998,7,0),"")</f>
        <v/>
      </c>
      <c r="K102" s="144" t="str">
        <f>IFERROR(VLOOKUP($D102,LISTA!$A$2:$J$9998,8,0),"")</f>
        <v/>
      </c>
      <c r="L102" s="144" t="str">
        <f t="shared" si="21"/>
        <v/>
      </c>
      <c r="M102" s="227" t="str">
        <f t="shared" si="12"/>
        <v/>
      </c>
      <c r="N102" s="155" t="str">
        <f t="shared" si="13"/>
        <v/>
      </c>
      <c r="O102" s="155" t="str">
        <f t="shared" si="14"/>
        <v/>
      </c>
      <c r="P102" s="155" t="str">
        <f>IFERROR(VLOOKUP($D102,LISTA!$A$2:$J$9998,10,0),"")</f>
        <v/>
      </c>
      <c r="Q102" s="228" t="str">
        <f t="shared" si="20"/>
        <v/>
      </c>
      <c r="R102" s="527" t="str">
        <f t="shared" si="16"/>
        <v/>
      </c>
      <c r="S102" s="632"/>
      <c r="U102" s="139" t="str">
        <f t="shared" si="11"/>
        <v/>
      </c>
      <c r="V102" s="327" t="str">
        <f t="shared" si="17"/>
        <v/>
      </c>
      <c r="W102" s="328"/>
    </row>
    <row r="103" spans="1:23" x14ac:dyDescent="0.25">
      <c r="A103" s="162"/>
      <c r="B103" s="154" t="str">
        <f t="shared" si="1"/>
        <v/>
      </c>
      <c r="C103" s="704" t="str">
        <f t="shared" si="19"/>
        <v/>
      </c>
      <c r="D103" s="586"/>
      <c r="E103" s="716" t="str">
        <f>IFERROR(VLOOKUP($D103,LISTA!$A$2:$J$9998,4,0),"")</f>
        <v/>
      </c>
      <c r="F103" s="716"/>
      <c r="G103" s="716" t="str">
        <f>IFERROR(VLOOKUP($D103,LISTA!$A$2:$J$9998,5,0),"")</f>
        <v/>
      </c>
      <c r="H103" s="716"/>
      <c r="I103" s="573"/>
      <c r="J103" s="144" t="str">
        <f>IFERROR(VLOOKUP($D103,LISTA!$A$2:$J$9998,7,0),"")</f>
        <v/>
      </c>
      <c r="K103" s="144" t="str">
        <f>IFERROR(VLOOKUP($D103,LISTA!$A$2:$J$9998,8,0),"")</f>
        <v/>
      </c>
      <c r="L103" s="144" t="str">
        <f t="shared" si="21"/>
        <v/>
      </c>
      <c r="M103" s="227" t="str">
        <f t="shared" si="12"/>
        <v/>
      </c>
      <c r="N103" s="155" t="str">
        <f t="shared" si="13"/>
        <v/>
      </c>
      <c r="O103" s="155" t="str">
        <f t="shared" si="14"/>
        <v/>
      </c>
      <c r="P103" s="155" t="str">
        <f>IFERROR(VLOOKUP($D103,LISTA!$A$2:$J$9998,10,0),"")</f>
        <v/>
      </c>
      <c r="Q103" s="228" t="str">
        <f t="shared" si="20"/>
        <v/>
      </c>
      <c r="R103" s="527" t="str">
        <f t="shared" si="16"/>
        <v/>
      </c>
      <c r="S103" s="632"/>
      <c r="U103" s="139" t="str">
        <f t="shared" si="11"/>
        <v/>
      </c>
      <c r="V103" s="327" t="str">
        <f t="shared" si="17"/>
        <v/>
      </c>
      <c r="W103" s="328"/>
    </row>
    <row r="104" spans="1:23" x14ac:dyDescent="0.25">
      <c r="A104" s="162"/>
      <c r="B104" s="154" t="str">
        <f t="shared" si="1"/>
        <v/>
      </c>
      <c r="C104" s="704" t="str">
        <f t="shared" si="19"/>
        <v/>
      </c>
      <c r="D104" s="586"/>
      <c r="E104" s="716" t="str">
        <f>IFERROR(VLOOKUP($D104,LISTA!$A$2:$J$9998,4,0),"")</f>
        <v/>
      </c>
      <c r="F104" s="716"/>
      <c r="G104" s="716" t="str">
        <f>IFERROR(VLOOKUP($D104,LISTA!$A$2:$J$9998,5,0),"")</f>
        <v/>
      </c>
      <c r="H104" s="716"/>
      <c r="I104" s="573"/>
      <c r="J104" s="144" t="str">
        <f>IFERROR(VLOOKUP($D104,LISTA!$A$2:$J$9998,7,0),"")</f>
        <v/>
      </c>
      <c r="K104" s="144" t="str">
        <f>IFERROR(VLOOKUP($D104,LISTA!$A$2:$J$9998,8,0),"")</f>
        <v/>
      </c>
      <c r="L104" s="144" t="str">
        <f t="shared" si="21"/>
        <v/>
      </c>
      <c r="M104" s="227" t="str">
        <f t="shared" si="12"/>
        <v/>
      </c>
      <c r="N104" s="155" t="str">
        <f t="shared" si="13"/>
        <v/>
      </c>
      <c r="O104" s="155" t="str">
        <f t="shared" si="14"/>
        <v/>
      </c>
      <c r="P104" s="155" t="str">
        <f>IFERROR(VLOOKUP($D104,LISTA!$A$2:$J$9998,10,0),"")</f>
        <v/>
      </c>
      <c r="Q104" s="228" t="str">
        <f t="shared" si="20"/>
        <v/>
      </c>
      <c r="R104" s="527" t="str">
        <f t="shared" si="16"/>
        <v/>
      </c>
      <c r="S104" s="632"/>
      <c r="U104" s="139" t="str">
        <f t="shared" si="11"/>
        <v/>
      </c>
      <c r="V104" s="327" t="str">
        <f t="shared" si="17"/>
        <v/>
      </c>
      <c r="W104" s="328"/>
    </row>
    <row r="105" spans="1:23" x14ac:dyDescent="0.25">
      <c r="A105" s="162"/>
      <c r="B105" s="154" t="str">
        <f t="shared" si="1"/>
        <v/>
      </c>
      <c r="C105" s="704" t="str">
        <f t="shared" si="19"/>
        <v/>
      </c>
      <c r="D105" s="586"/>
      <c r="E105" s="716" t="str">
        <f>IFERROR(VLOOKUP($D105,LISTA!$A$2:$J$9998,4,0),"")</f>
        <v/>
      </c>
      <c r="F105" s="716"/>
      <c r="G105" s="716" t="str">
        <f>IFERROR(VLOOKUP($D105,LISTA!$A$2:$J$9998,5,0),"")</f>
        <v/>
      </c>
      <c r="H105" s="716"/>
      <c r="I105" s="574"/>
      <c r="J105" s="144" t="str">
        <f>IFERROR(VLOOKUP($D105,LISTA!$A$2:$J$9998,7,0),"")</f>
        <v/>
      </c>
      <c r="K105" s="144" t="str">
        <f>IFERROR(VLOOKUP($D105,LISTA!$A$2:$J$9998,8,0),"")</f>
        <v/>
      </c>
      <c r="L105" s="144" t="str">
        <f t="shared" si="21"/>
        <v/>
      </c>
      <c r="M105" s="227" t="str">
        <f t="shared" si="12"/>
        <v/>
      </c>
      <c r="N105" s="155" t="str">
        <f t="shared" si="13"/>
        <v/>
      </c>
      <c r="O105" s="155" t="str">
        <f t="shared" si="14"/>
        <v/>
      </c>
      <c r="P105" s="155" t="str">
        <f>IFERROR(VLOOKUP($D105,LISTA!$A$2:$J$9998,10,0),"")</f>
        <v/>
      </c>
      <c r="Q105" s="228" t="str">
        <f t="shared" si="20"/>
        <v/>
      </c>
      <c r="R105" s="527" t="str">
        <f t="shared" si="16"/>
        <v/>
      </c>
      <c r="S105" s="632"/>
      <c r="U105" s="139" t="str">
        <f t="shared" ref="U105:U168" si="22">LEFT($E105,5)</f>
        <v/>
      </c>
      <c r="V105" s="327" t="str">
        <f t="shared" si="17"/>
        <v/>
      </c>
      <c r="W105" s="328"/>
    </row>
    <row r="106" spans="1:23" x14ac:dyDescent="0.25">
      <c r="A106" s="162"/>
      <c r="B106" s="154" t="str">
        <f t="shared" si="1"/>
        <v/>
      </c>
      <c r="C106" s="704" t="str">
        <f t="shared" si="19"/>
        <v/>
      </c>
      <c r="D106" s="586"/>
      <c r="E106" s="716" t="str">
        <f>IFERROR(VLOOKUP($D106,LISTA!$A$2:$J$9998,4,0),"")</f>
        <v/>
      </c>
      <c r="F106" s="716"/>
      <c r="G106" s="716" t="str">
        <f>IFERROR(VLOOKUP($D106,LISTA!$A$2:$J$9998,5,0),"")</f>
        <v/>
      </c>
      <c r="H106" s="716"/>
      <c r="I106" s="573"/>
      <c r="J106" s="144" t="str">
        <f>IFERROR(VLOOKUP($D106,LISTA!$A$2:$J$9998,7,0),"")</f>
        <v/>
      </c>
      <c r="K106" s="144" t="str">
        <f>IFERROR(VLOOKUP($D106,LISTA!$A$2:$J$9998,8,0),"")</f>
        <v/>
      </c>
      <c r="L106" s="144" t="str">
        <f t="shared" si="21"/>
        <v/>
      </c>
      <c r="M106" s="227" t="str">
        <f t="shared" si="12"/>
        <v/>
      </c>
      <c r="N106" s="155" t="str">
        <f t="shared" si="13"/>
        <v/>
      </c>
      <c r="O106" s="155" t="str">
        <f t="shared" si="14"/>
        <v/>
      </c>
      <c r="P106" s="155" t="str">
        <f>IFERROR(VLOOKUP($D106,LISTA!$A$2:$J$9998,10,0),"")</f>
        <v/>
      </c>
      <c r="Q106" s="228" t="str">
        <f t="shared" si="20"/>
        <v/>
      </c>
      <c r="R106" s="527" t="str">
        <f t="shared" si="16"/>
        <v/>
      </c>
      <c r="S106" s="632"/>
      <c r="U106" s="139" t="str">
        <f t="shared" si="22"/>
        <v/>
      </c>
      <c r="V106" s="327" t="str">
        <f t="shared" si="17"/>
        <v/>
      </c>
      <c r="W106" s="328"/>
    </row>
    <row r="107" spans="1:23" x14ac:dyDescent="0.25">
      <c r="A107" s="162"/>
      <c r="B107" s="154" t="str">
        <f t="shared" si="1"/>
        <v/>
      </c>
      <c r="C107" s="704" t="str">
        <f t="shared" si="19"/>
        <v/>
      </c>
      <c r="D107" s="586"/>
      <c r="E107" s="716" t="str">
        <f>IFERROR(VLOOKUP($D107,LISTA!$A$2:$J$9998,4,0),"")</f>
        <v/>
      </c>
      <c r="F107" s="716"/>
      <c r="G107" s="716" t="str">
        <f>IFERROR(VLOOKUP($D107,LISTA!$A$2:$J$9998,5,0),"")</f>
        <v/>
      </c>
      <c r="H107" s="716"/>
      <c r="I107" s="573"/>
      <c r="J107" s="144" t="str">
        <f>IFERROR(VLOOKUP($D107,LISTA!$A$2:$J$9998,7,0),"")</f>
        <v/>
      </c>
      <c r="K107" s="144" t="str">
        <f>IFERROR(VLOOKUP($D107,LISTA!$A$2:$J$9998,8,0),"")</f>
        <v/>
      </c>
      <c r="L107" s="144" t="str">
        <f t="shared" si="21"/>
        <v/>
      </c>
      <c r="M107" s="227" t="str">
        <f t="shared" si="12"/>
        <v/>
      </c>
      <c r="N107" s="155" t="str">
        <f t="shared" si="13"/>
        <v/>
      </c>
      <c r="O107" s="155" t="str">
        <f t="shared" si="14"/>
        <v/>
      </c>
      <c r="P107" s="155" t="str">
        <f>IFERROR(VLOOKUP($D107,LISTA!$A$2:$J$9998,10,0),"")</f>
        <v/>
      </c>
      <c r="Q107" s="228" t="str">
        <f t="shared" si="20"/>
        <v/>
      </c>
      <c r="R107" s="527" t="str">
        <f t="shared" si="16"/>
        <v/>
      </c>
      <c r="S107" s="632"/>
      <c r="U107" s="139" t="str">
        <f t="shared" si="22"/>
        <v/>
      </c>
      <c r="V107" s="327" t="str">
        <f t="shared" si="17"/>
        <v/>
      </c>
      <c r="W107" s="328"/>
    </row>
    <row r="108" spans="1:23" x14ac:dyDescent="0.25">
      <c r="A108" s="162"/>
      <c r="B108" s="154" t="str">
        <f t="shared" si="1"/>
        <v/>
      </c>
      <c r="C108" s="704" t="str">
        <f t="shared" si="19"/>
        <v/>
      </c>
      <c r="D108" s="586"/>
      <c r="E108" s="716" t="str">
        <f>IFERROR(VLOOKUP($D108,LISTA!$A$2:$J$9998,4,0),"")</f>
        <v/>
      </c>
      <c r="F108" s="716"/>
      <c r="G108" s="716" t="str">
        <f>IFERROR(VLOOKUP($D108,LISTA!$A$2:$J$9998,5,0),"")</f>
        <v/>
      </c>
      <c r="H108" s="716"/>
      <c r="I108" s="573"/>
      <c r="J108" s="144" t="str">
        <f>IFERROR(VLOOKUP($D108,LISTA!$A$2:$J$9998,7,0),"")</f>
        <v/>
      </c>
      <c r="K108" s="144" t="str">
        <f>IFERROR(VLOOKUP($D108,LISTA!$A$2:$J$9998,8,0),"")</f>
        <v/>
      </c>
      <c r="L108" s="144" t="str">
        <f t="shared" si="21"/>
        <v/>
      </c>
      <c r="M108" s="227" t="str">
        <f t="shared" si="12"/>
        <v/>
      </c>
      <c r="N108" s="155" t="str">
        <f t="shared" si="13"/>
        <v/>
      </c>
      <c r="O108" s="155" t="str">
        <f t="shared" si="14"/>
        <v/>
      </c>
      <c r="P108" s="155" t="str">
        <f>IFERROR(VLOOKUP($D108,LISTA!$A$2:$J$9998,10,0),"")</f>
        <v/>
      </c>
      <c r="Q108" s="228" t="str">
        <f t="shared" si="20"/>
        <v/>
      </c>
      <c r="R108" s="527" t="str">
        <f t="shared" si="16"/>
        <v/>
      </c>
      <c r="S108" s="632"/>
      <c r="U108" s="139" t="str">
        <f t="shared" si="22"/>
        <v/>
      </c>
      <c r="V108" s="327" t="str">
        <f t="shared" si="17"/>
        <v/>
      </c>
      <c r="W108" s="328"/>
    </row>
    <row r="109" spans="1:23" x14ac:dyDescent="0.25">
      <c r="A109" s="162"/>
      <c r="B109" s="154" t="str">
        <f t="shared" si="1"/>
        <v/>
      </c>
      <c r="C109" s="704" t="str">
        <f t="shared" si="19"/>
        <v/>
      </c>
      <c r="D109" s="586"/>
      <c r="E109" s="716" t="str">
        <f>IFERROR(VLOOKUP($D109,LISTA!$A$2:$J$9998,4,0),"")</f>
        <v/>
      </c>
      <c r="F109" s="716"/>
      <c r="G109" s="716" t="str">
        <f>IFERROR(VLOOKUP($D109,LISTA!$A$2:$J$9998,5,0),"")</f>
        <v/>
      </c>
      <c r="H109" s="716"/>
      <c r="I109" s="573"/>
      <c r="J109" s="144" t="str">
        <f>IFERROR(VLOOKUP($D109,LISTA!$A$2:$J$9998,7,0),"")</f>
        <v/>
      </c>
      <c r="K109" s="144" t="str">
        <f>IFERROR(VLOOKUP($D109,LISTA!$A$2:$J$9998,8,0),"")</f>
        <v/>
      </c>
      <c r="L109" s="144" t="str">
        <f t="shared" si="21"/>
        <v/>
      </c>
      <c r="M109" s="227" t="str">
        <f t="shared" si="12"/>
        <v/>
      </c>
      <c r="N109" s="155" t="str">
        <f t="shared" si="13"/>
        <v/>
      </c>
      <c r="O109" s="155" t="str">
        <f t="shared" si="14"/>
        <v/>
      </c>
      <c r="P109" s="155" t="str">
        <f>IFERROR(VLOOKUP($D109,LISTA!$A$2:$J$9998,10,0),"")</f>
        <v/>
      </c>
      <c r="Q109" s="228" t="str">
        <f t="shared" si="20"/>
        <v/>
      </c>
      <c r="R109" s="527" t="str">
        <f t="shared" si="16"/>
        <v/>
      </c>
      <c r="S109" s="632"/>
      <c r="U109" s="139" t="str">
        <f t="shared" si="22"/>
        <v/>
      </c>
      <c r="V109" s="327" t="str">
        <f t="shared" si="17"/>
        <v/>
      </c>
      <c r="W109" s="328"/>
    </row>
    <row r="110" spans="1:23" x14ac:dyDescent="0.25">
      <c r="A110" s="162"/>
      <c r="B110" s="154" t="str">
        <f t="shared" si="1"/>
        <v/>
      </c>
      <c r="C110" s="704" t="str">
        <f t="shared" si="19"/>
        <v/>
      </c>
      <c r="D110" s="586"/>
      <c r="E110" s="716" t="str">
        <f>IFERROR(VLOOKUP($D110,LISTA!$A$2:$J$9998,4,0),"")</f>
        <v/>
      </c>
      <c r="F110" s="716"/>
      <c r="G110" s="716" t="str">
        <f>IFERROR(VLOOKUP($D110,LISTA!$A$2:$J$9998,5,0),"")</f>
        <v/>
      </c>
      <c r="H110" s="716"/>
      <c r="I110" s="573"/>
      <c r="J110" s="144" t="str">
        <f>IFERROR(VLOOKUP($D110,LISTA!$A$2:$J$9998,7,0),"")</f>
        <v/>
      </c>
      <c r="K110" s="144" t="str">
        <f>IFERROR(VLOOKUP($D110,LISTA!$A$2:$J$9998,8,0),"")</f>
        <v/>
      </c>
      <c r="L110" s="144" t="str">
        <f t="shared" si="21"/>
        <v/>
      </c>
      <c r="M110" s="227" t="str">
        <f t="shared" si="12"/>
        <v/>
      </c>
      <c r="N110" s="155" t="str">
        <f t="shared" si="13"/>
        <v/>
      </c>
      <c r="O110" s="155" t="str">
        <f t="shared" si="14"/>
        <v/>
      </c>
      <c r="P110" s="155" t="str">
        <f>IFERROR(VLOOKUP($D110,LISTA!$A$2:$J$9998,10,0),"")</f>
        <v/>
      </c>
      <c r="Q110" s="228" t="str">
        <f t="shared" si="20"/>
        <v/>
      </c>
      <c r="R110" s="527" t="str">
        <f t="shared" si="16"/>
        <v/>
      </c>
      <c r="S110" s="632"/>
      <c r="U110" s="139" t="str">
        <f t="shared" si="22"/>
        <v/>
      </c>
      <c r="V110" s="327" t="str">
        <f t="shared" si="17"/>
        <v/>
      </c>
      <c r="W110" s="328"/>
    </row>
    <row r="111" spans="1:23" x14ac:dyDescent="0.25">
      <c r="A111" s="162"/>
      <c r="B111" s="154" t="str">
        <f t="shared" si="1"/>
        <v/>
      </c>
      <c r="C111" s="704" t="str">
        <f t="shared" si="19"/>
        <v/>
      </c>
      <c r="D111" s="586"/>
      <c r="E111" s="716" t="str">
        <f>IFERROR(VLOOKUP($D111,LISTA!$A$2:$J$9998,4,0),"")</f>
        <v/>
      </c>
      <c r="F111" s="716"/>
      <c r="G111" s="716" t="str">
        <f>IFERROR(VLOOKUP($D111,LISTA!$A$2:$J$9998,5,0),"")</f>
        <v/>
      </c>
      <c r="H111" s="716"/>
      <c r="I111" s="573"/>
      <c r="J111" s="144" t="str">
        <f>IFERROR(VLOOKUP($D111,LISTA!$A$2:$J$9998,7,0),"")</f>
        <v/>
      </c>
      <c r="K111" s="144" t="str">
        <f>IFERROR(VLOOKUP($D111,LISTA!$A$2:$J$9998,8,0),"")</f>
        <v/>
      </c>
      <c r="L111" s="144" t="str">
        <f t="shared" si="21"/>
        <v/>
      </c>
      <c r="M111" s="227" t="str">
        <f t="shared" si="12"/>
        <v/>
      </c>
      <c r="N111" s="155" t="str">
        <f t="shared" si="13"/>
        <v/>
      </c>
      <c r="O111" s="155" t="str">
        <f t="shared" si="14"/>
        <v/>
      </c>
      <c r="P111" s="155" t="str">
        <f>IFERROR(VLOOKUP($D111,LISTA!$A$2:$J$9998,10,0),"")</f>
        <v/>
      </c>
      <c r="Q111" s="228" t="str">
        <f t="shared" si="20"/>
        <v/>
      </c>
      <c r="R111" s="527" t="str">
        <f t="shared" si="16"/>
        <v/>
      </c>
      <c r="S111" s="632"/>
      <c r="U111" s="139" t="str">
        <f t="shared" si="22"/>
        <v/>
      </c>
      <c r="V111" s="327" t="str">
        <f t="shared" si="17"/>
        <v/>
      </c>
      <c r="W111" s="328"/>
    </row>
    <row r="112" spans="1:23" x14ac:dyDescent="0.25">
      <c r="A112" s="162"/>
      <c r="B112" s="154" t="str">
        <f t="shared" si="1"/>
        <v/>
      </c>
      <c r="C112" s="704" t="str">
        <f t="shared" si="19"/>
        <v/>
      </c>
      <c r="D112" s="586"/>
      <c r="E112" s="716" t="str">
        <f>IFERROR(VLOOKUP($D112,LISTA!$A$2:$J$9998,4,0),"")</f>
        <v/>
      </c>
      <c r="F112" s="716"/>
      <c r="G112" s="716" t="str">
        <f>IFERROR(VLOOKUP($D112,LISTA!$A$2:$J$9998,5,0),"")</f>
        <v/>
      </c>
      <c r="H112" s="716"/>
      <c r="I112" s="573"/>
      <c r="J112" s="144" t="str">
        <f>IFERROR(VLOOKUP($D112,LISTA!$A$2:$J$9998,7,0),"")</f>
        <v/>
      </c>
      <c r="K112" s="144" t="str">
        <f>IFERROR(VLOOKUP($D112,LISTA!$A$2:$J$9998,8,0),"")</f>
        <v/>
      </c>
      <c r="L112" s="144" t="str">
        <f t="shared" si="21"/>
        <v/>
      </c>
      <c r="M112" s="227" t="str">
        <f t="shared" si="12"/>
        <v/>
      </c>
      <c r="N112" s="155" t="str">
        <f t="shared" si="13"/>
        <v/>
      </c>
      <c r="O112" s="155" t="str">
        <f t="shared" si="14"/>
        <v/>
      </c>
      <c r="P112" s="155" t="str">
        <f>IFERROR(VLOOKUP($D112,LISTA!$A$2:$J$9998,10,0),"")</f>
        <v/>
      </c>
      <c r="Q112" s="228" t="str">
        <f t="shared" si="20"/>
        <v/>
      </c>
      <c r="R112" s="527" t="str">
        <f t="shared" si="16"/>
        <v/>
      </c>
      <c r="S112" s="632"/>
      <c r="U112" s="139" t="str">
        <f t="shared" si="22"/>
        <v/>
      </c>
      <c r="V112" s="327" t="str">
        <f t="shared" si="17"/>
        <v/>
      </c>
      <c r="W112" s="328"/>
    </row>
    <row r="113" spans="1:23" x14ac:dyDescent="0.25">
      <c r="A113" s="162"/>
      <c r="B113" s="154" t="str">
        <f t="shared" si="1"/>
        <v/>
      </c>
      <c r="C113" s="704" t="str">
        <f t="shared" si="19"/>
        <v/>
      </c>
      <c r="D113" s="586"/>
      <c r="E113" s="716" t="str">
        <f>IFERROR(VLOOKUP($D113,LISTA!$A$2:$J$9998,4,0),"")</f>
        <v/>
      </c>
      <c r="F113" s="716"/>
      <c r="G113" s="716" t="str">
        <f>IFERROR(VLOOKUP($D113,LISTA!$A$2:$J$9998,5,0),"")</f>
        <v/>
      </c>
      <c r="H113" s="716"/>
      <c r="I113" s="575"/>
      <c r="J113" s="144" t="str">
        <f>IFERROR(VLOOKUP($D113,LISTA!$A$2:$J$9998,7,0),"")</f>
        <v/>
      </c>
      <c r="K113" s="144" t="str">
        <f>IFERROR(VLOOKUP($D113,LISTA!$A$2:$J$9998,8,0),"")</f>
        <v/>
      </c>
      <c r="L113" s="144" t="str">
        <f t="shared" si="21"/>
        <v/>
      </c>
      <c r="M113" s="227" t="str">
        <f t="shared" si="12"/>
        <v/>
      </c>
      <c r="N113" s="155" t="str">
        <f t="shared" si="13"/>
        <v/>
      </c>
      <c r="O113" s="155" t="str">
        <f t="shared" si="14"/>
        <v/>
      </c>
      <c r="P113" s="155" t="str">
        <f>IFERROR(VLOOKUP($D113,LISTA!$A$2:$J$9998,10,0),"")</f>
        <v/>
      </c>
      <c r="Q113" s="228" t="str">
        <f t="shared" si="20"/>
        <v/>
      </c>
      <c r="R113" s="527" t="str">
        <f t="shared" si="16"/>
        <v/>
      </c>
      <c r="S113" s="632"/>
      <c r="U113" s="139" t="str">
        <f t="shared" si="22"/>
        <v/>
      </c>
      <c r="V113" s="327" t="str">
        <f t="shared" si="17"/>
        <v/>
      </c>
      <c r="W113" s="328"/>
    </row>
    <row r="114" spans="1:23" x14ac:dyDescent="0.25">
      <c r="A114" s="162"/>
      <c r="B114" s="154" t="str">
        <f t="shared" si="1"/>
        <v/>
      </c>
      <c r="C114" s="704" t="str">
        <f t="shared" si="19"/>
        <v/>
      </c>
      <c r="D114" s="586"/>
      <c r="E114" s="716" t="str">
        <f>IFERROR(VLOOKUP($D114,LISTA!$A$2:$J$9998,4,0),"")</f>
        <v/>
      </c>
      <c r="F114" s="716"/>
      <c r="G114" s="716" t="str">
        <f>IFERROR(VLOOKUP($D114,LISTA!$A$2:$J$9998,5,0),"")</f>
        <v/>
      </c>
      <c r="H114" s="716"/>
      <c r="I114" s="575"/>
      <c r="J114" s="144" t="str">
        <f>IFERROR(VLOOKUP($D114,LISTA!$A$2:$J$9998,7,0),"")</f>
        <v/>
      </c>
      <c r="K114" s="144" t="str">
        <f>IFERROR(VLOOKUP($D114,LISTA!$A$2:$J$9998,8,0),"")</f>
        <v/>
      </c>
      <c r="L114" s="144" t="str">
        <f t="shared" si="21"/>
        <v/>
      </c>
      <c r="M114" s="227" t="str">
        <f t="shared" si="12"/>
        <v/>
      </c>
      <c r="N114" s="155" t="str">
        <f t="shared" si="13"/>
        <v/>
      </c>
      <c r="O114" s="155" t="str">
        <f t="shared" si="14"/>
        <v/>
      </c>
      <c r="P114" s="155" t="str">
        <f>IFERROR(VLOOKUP($D114,LISTA!$A$2:$J$9998,10,0),"")</f>
        <v/>
      </c>
      <c r="Q114" s="228" t="str">
        <f t="shared" si="20"/>
        <v/>
      </c>
      <c r="R114" s="527" t="str">
        <f t="shared" si="16"/>
        <v/>
      </c>
      <c r="S114" s="632"/>
      <c r="U114" s="139" t="str">
        <f t="shared" si="22"/>
        <v/>
      </c>
      <c r="V114" s="327" t="str">
        <f t="shared" si="17"/>
        <v/>
      </c>
      <c r="W114" s="328"/>
    </row>
    <row r="115" spans="1:23" x14ac:dyDescent="0.25">
      <c r="A115" s="162"/>
      <c r="B115" s="154" t="str">
        <f t="shared" si="1"/>
        <v/>
      </c>
      <c r="C115" s="704" t="str">
        <f t="shared" si="19"/>
        <v/>
      </c>
      <c r="D115" s="586"/>
      <c r="E115" s="716" t="str">
        <f>IFERROR(VLOOKUP($D115,LISTA!$A$2:$J$9998,4,0),"")</f>
        <v/>
      </c>
      <c r="F115" s="716"/>
      <c r="G115" s="716" t="str">
        <f>IFERROR(VLOOKUP($D115,LISTA!$A$2:$J$9998,5,0),"")</f>
        <v/>
      </c>
      <c r="H115" s="716"/>
      <c r="I115" s="575"/>
      <c r="J115" s="144" t="str">
        <f>IFERROR(VLOOKUP($D115,LISTA!$A$2:$J$9998,7,0),"")</f>
        <v/>
      </c>
      <c r="K115" s="144" t="str">
        <f>IFERROR(VLOOKUP($D115,LISTA!$A$2:$J$9998,8,0),"")</f>
        <v/>
      </c>
      <c r="L115" s="144" t="str">
        <f t="shared" si="21"/>
        <v/>
      </c>
      <c r="M115" s="227" t="str">
        <f t="shared" si="12"/>
        <v/>
      </c>
      <c r="N115" s="155" t="str">
        <f t="shared" si="13"/>
        <v/>
      </c>
      <c r="O115" s="155" t="str">
        <f t="shared" si="14"/>
        <v/>
      </c>
      <c r="P115" s="155" t="str">
        <f>IFERROR(VLOOKUP($D115,LISTA!$A$2:$J$9998,10,0),"")</f>
        <v/>
      </c>
      <c r="Q115" s="228" t="str">
        <f t="shared" si="20"/>
        <v/>
      </c>
      <c r="R115" s="527" t="str">
        <f t="shared" si="16"/>
        <v/>
      </c>
      <c r="S115" s="632"/>
      <c r="U115" s="139" t="str">
        <f t="shared" si="22"/>
        <v/>
      </c>
      <c r="V115" s="327" t="str">
        <f t="shared" si="17"/>
        <v/>
      </c>
      <c r="W115" s="328"/>
    </row>
    <row r="116" spans="1:23" x14ac:dyDescent="0.25">
      <c r="A116" s="162"/>
      <c r="B116" s="154" t="str">
        <f t="shared" si="1"/>
        <v/>
      </c>
      <c r="C116" s="704" t="str">
        <f t="shared" si="19"/>
        <v/>
      </c>
      <c r="D116" s="586"/>
      <c r="E116" s="716" t="str">
        <f>IFERROR(VLOOKUP($D116,LISTA!$A$2:$J$9998,4,0),"")</f>
        <v/>
      </c>
      <c r="F116" s="716"/>
      <c r="G116" s="716" t="str">
        <f>IFERROR(VLOOKUP($D116,LISTA!$A$2:$J$9998,5,0),"")</f>
        <v/>
      </c>
      <c r="H116" s="716"/>
      <c r="I116" s="575"/>
      <c r="J116" s="144" t="str">
        <f>IFERROR(VLOOKUP($D116,LISTA!$A$2:$J$9998,7,0),"")</f>
        <v/>
      </c>
      <c r="K116" s="144" t="str">
        <f>IFERROR(VLOOKUP($D116,LISTA!$A$2:$J$9998,8,0),"")</f>
        <v/>
      </c>
      <c r="L116" s="144" t="str">
        <f t="shared" si="21"/>
        <v/>
      </c>
      <c r="M116" s="227" t="str">
        <f t="shared" si="12"/>
        <v/>
      </c>
      <c r="N116" s="155" t="str">
        <f t="shared" si="13"/>
        <v/>
      </c>
      <c r="O116" s="155" t="str">
        <f t="shared" si="14"/>
        <v/>
      </c>
      <c r="P116" s="155" t="str">
        <f>IFERROR(VLOOKUP($D116,LISTA!$A$2:$J$9998,10,0),"")</f>
        <v/>
      </c>
      <c r="Q116" s="228" t="str">
        <f t="shared" si="20"/>
        <v/>
      </c>
      <c r="R116" s="527" t="str">
        <f t="shared" si="16"/>
        <v/>
      </c>
      <c r="S116" s="632"/>
      <c r="U116" s="139" t="str">
        <f t="shared" si="22"/>
        <v/>
      </c>
      <c r="V116" s="327" t="str">
        <f t="shared" si="17"/>
        <v/>
      </c>
      <c r="W116" s="328"/>
    </row>
    <row r="117" spans="1:23" x14ac:dyDescent="0.25">
      <c r="A117" s="162"/>
      <c r="B117" s="154" t="str">
        <f t="shared" si="1"/>
        <v/>
      </c>
      <c r="C117" s="704" t="str">
        <f t="shared" si="19"/>
        <v/>
      </c>
      <c r="D117" s="586"/>
      <c r="E117" s="716" t="str">
        <f>IFERROR(VLOOKUP($D117,LISTA!$A$2:$J$9998,4,0),"")</f>
        <v/>
      </c>
      <c r="F117" s="716"/>
      <c r="G117" s="716" t="str">
        <f>IFERROR(VLOOKUP($D117,LISTA!$A$2:$J$9998,5,0),"")</f>
        <v/>
      </c>
      <c r="H117" s="716"/>
      <c r="I117" s="575"/>
      <c r="J117" s="144" t="str">
        <f>IFERROR(VLOOKUP($D117,LISTA!$A$2:$J$9998,7,0),"")</f>
        <v/>
      </c>
      <c r="K117" s="144" t="str">
        <f>IFERROR(VLOOKUP($D117,LISTA!$A$2:$J$9998,8,0),"")</f>
        <v/>
      </c>
      <c r="L117" s="144" t="str">
        <f t="shared" si="21"/>
        <v/>
      </c>
      <c r="M117" s="227" t="str">
        <f t="shared" si="12"/>
        <v/>
      </c>
      <c r="N117" s="155" t="str">
        <f t="shared" si="13"/>
        <v/>
      </c>
      <c r="O117" s="155" t="str">
        <f t="shared" si="14"/>
        <v/>
      </c>
      <c r="P117" s="155" t="str">
        <f>IFERROR(VLOOKUP($D117,LISTA!$A$2:$J$9998,10,0),"")</f>
        <v/>
      </c>
      <c r="Q117" s="228" t="str">
        <f t="shared" si="20"/>
        <v/>
      </c>
      <c r="R117" s="527" t="str">
        <f t="shared" si="16"/>
        <v/>
      </c>
      <c r="S117" s="632"/>
      <c r="U117" s="139" t="str">
        <f t="shared" si="22"/>
        <v/>
      </c>
      <c r="V117" s="327" t="str">
        <f t="shared" si="17"/>
        <v/>
      </c>
      <c r="W117" s="328"/>
    </row>
    <row r="118" spans="1:23" x14ac:dyDescent="0.25">
      <c r="A118" s="162"/>
      <c r="B118" s="154" t="str">
        <f t="shared" si="1"/>
        <v/>
      </c>
      <c r="C118" s="704" t="str">
        <f t="shared" si="19"/>
        <v/>
      </c>
      <c r="D118" s="586"/>
      <c r="E118" s="716" t="str">
        <f>IFERROR(VLOOKUP($D118,LISTA!$A$2:$J$9998,4,0),"")</f>
        <v/>
      </c>
      <c r="F118" s="716"/>
      <c r="G118" s="716" t="str">
        <f>IFERROR(VLOOKUP($D118,LISTA!$A$2:$J$9998,5,0),"")</f>
        <v/>
      </c>
      <c r="H118" s="716"/>
      <c r="I118" s="575"/>
      <c r="J118" s="144" t="str">
        <f>IFERROR(VLOOKUP($D118,LISTA!$A$2:$J$9998,7,0),"")</f>
        <v/>
      </c>
      <c r="K118" s="144" t="str">
        <f>IFERROR(VLOOKUP($D118,LISTA!$A$2:$J$9998,8,0),"")</f>
        <v/>
      </c>
      <c r="L118" s="144" t="str">
        <f t="shared" si="21"/>
        <v/>
      </c>
      <c r="M118" s="227" t="str">
        <f t="shared" si="12"/>
        <v/>
      </c>
      <c r="N118" s="155" t="str">
        <f t="shared" si="13"/>
        <v/>
      </c>
      <c r="O118" s="155" t="str">
        <f t="shared" si="14"/>
        <v/>
      </c>
      <c r="P118" s="155" t="str">
        <f>IFERROR(VLOOKUP($D118,LISTA!$A$2:$J$9998,10,0),"")</f>
        <v/>
      </c>
      <c r="Q118" s="228" t="str">
        <f t="shared" si="20"/>
        <v/>
      </c>
      <c r="R118" s="527" t="str">
        <f t="shared" si="16"/>
        <v/>
      </c>
      <c r="S118" s="632"/>
      <c r="U118" s="139" t="str">
        <f t="shared" si="22"/>
        <v/>
      </c>
      <c r="V118" s="327" t="str">
        <f t="shared" si="17"/>
        <v/>
      </c>
      <c r="W118" s="328"/>
    </row>
    <row r="119" spans="1:23" x14ac:dyDescent="0.25">
      <c r="A119" s="162"/>
      <c r="B119" s="154" t="str">
        <f t="shared" si="1"/>
        <v/>
      </c>
      <c r="C119" s="704" t="str">
        <f t="shared" si="19"/>
        <v/>
      </c>
      <c r="D119" s="586"/>
      <c r="E119" s="716" t="str">
        <f>IFERROR(VLOOKUP($D119,LISTA!$A$2:$J$9998,4,0),"")</f>
        <v/>
      </c>
      <c r="F119" s="716"/>
      <c r="G119" s="716" t="str">
        <f>IFERROR(VLOOKUP($D119,LISTA!$A$2:$J$9998,5,0),"")</f>
        <v/>
      </c>
      <c r="H119" s="716"/>
      <c r="I119" s="575"/>
      <c r="J119" s="144" t="str">
        <f>IFERROR(VLOOKUP($D119,LISTA!$A$2:$J$9998,7,0),"")</f>
        <v/>
      </c>
      <c r="K119" s="144" t="str">
        <f>IFERROR(VLOOKUP($D119,LISTA!$A$2:$J$9998,8,0),"")</f>
        <v/>
      </c>
      <c r="L119" s="144" t="str">
        <f t="shared" si="21"/>
        <v/>
      </c>
      <c r="M119" s="227" t="str">
        <f t="shared" si="12"/>
        <v/>
      </c>
      <c r="N119" s="155" t="str">
        <f t="shared" si="13"/>
        <v/>
      </c>
      <c r="O119" s="155" t="str">
        <f t="shared" si="14"/>
        <v/>
      </c>
      <c r="P119" s="155" t="str">
        <f>IFERROR(VLOOKUP($D119,LISTA!$A$2:$J$9998,10,0),"")</f>
        <v/>
      </c>
      <c r="Q119" s="228" t="str">
        <f t="shared" si="20"/>
        <v/>
      </c>
      <c r="R119" s="527" t="str">
        <f t="shared" si="16"/>
        <v/>
      </c>
      <c r="S119" s="632"/>
      <c r="U119" s="139" t="str">
        <f t="shared" si="22"/>
        <v/>
      </c>
      <c r="V119" s="327" t="str">
        <f t="shared" si="17"/>
        <v/>
      </c>
      <c r="W119" s="328"/>
    </row>
    <row r="120" spans="1:23" x14ac:dyDescent="0.25">
      <c r="A120" s="162"/>
      <c r="B120" s="154" t="str">
        <f t="shared" si="1"/>
        <v/>
      </c>
      <c r="C120" s="704" t="str">
        <f t="shared" si="19"/>
        <v/>
      </c>
      <c r="D120" s="586"/>
      <c r="E120" s="716" t="str">
        <f>IFERROR(VLOOKUP($D120,LISTA!$A$2:$J$9998,4,0),"")</f>
        <v/>
      </c>
      <c r="F120" s="716"/>
      <c r="G120" s="716" t="str">
        <f>IFERROR(VLOOKUP($D120,LISTA!$A$2:$J$9998,5,0),"")</f>
        <v/>
      </c>
      <c r="H120" s="716"/>
      <c r="I120" s="575"/>
      <c r="J120" s="144" t="str">
        <f>IFERROR(VLOOKUP($D120,LISTA!$A$2:$J$9998,7,0),"")</f>
        <v/>
      </c>
      <c r="K120" s="144" t="str">
        <f>IFERROR(VLOOKUP($D120,LISTA!$A$2:$J$9998,8,0),"")</f>
        <v/>
      </c>
      <c r="L120" s="144" t="str">
        <f t="shared" si="21"/>
        <v/>
      </c>
      <c r="M120" s="227" t="str">
        <f t="shared" si="12"/>
        <v/>
      </c>
      <c r="N120" s="155" t="str">
        <f t="shared" si="13"/>
        <v/>
      </c>
      <c r="O120" s="155" t="str">
        <f t="shared" si="14"/>
        <v/>
      </c>
      <c r="P120" s="155" t="str">
        <f>IFERROR(VLOOKUP($D120,LISTA!$A$2:$J$9998,10,0),"")</f>
        <v/>
      </c>
      <c r="Q120" s="228" t="str">
        <f t="shared" si="20"/>
        <v/>
      </c>
      <c r="R120" s="527" t="str">
        <f t="shared" si="16"/>
        <v/>
      </c>
      <c r="S120" s="632"/>
      <c r="U120" s="139" t="str">
        <f t="shared" si="22"/>
        <v/>
      </c>
      <c r="V120" s="327" t="str">
        <f t="shared" si="17"/>
        <v/>
      </c>
      <c r="W120" s="328"/>
    </row>
    <row r="121" spans="1:23" x14ac:dyDescent="0.25">
      <c r="A121" s="162"/>
      <c r="B121" s="154" t="str">
        <f t="shared" si="1"/>
        <v/>
      </c>
      <c r="C121" s="704" t="str">
        <f t="shared" si="19"/>
        <v/>
      </c>
      <c r="D121" s="586"/>
      <c r="E121" s="716" t="str">
        <f>IFERROR(VLOOKUP($D121,LISTA!$A$2:$J$9998,4,0),"")</f>
        <v/>
      </c>
      <c r="F121" s="716"/>
      <c r="G121" s="716" t="str">
        <f>IFERROR(VLOOKUP($D121,LISTA!$A$2:$J$9998,5,0),"")</f>
        <v/>
      </c>
      <c r="H121" s="716"/>
      <c r="I121" s="575"/>
      <c r="J121" s="144" t="str">
        <f>IFERROR(VLOOKUP($D121,LISTA!$A$2:$J$9998,7,0),"")</f>
        <v/>
      </c>
      <c r="K121" s="144" t="str">
        <f>IFERROR(VLOOKUP($D121,LISTA!$A$2:$J$9998,8,0),"")</f>
        <v/>
      </c>
      <c r="L121" s="144" t="str">
        <f t="shared" si="21"/>
        <v/>
      </c>
      <c r="M121" s="227" t="str">
        <f t="shared" si="12"/>
        <v/>
      </c>
      <c r="N121" s="155" t="str">
        <f t="shared" si="13"/>
        <v/>
      </c>
      <c r="O121" s="155" t="str">
        <f t="shared" si="14"/>
        <v/>
      </c>
      <c r="P121" s="155" t="str">
        <f>IFERROR(VLOOKUP($D121,LISTA!$A$2:$J$9998,10,0),"")</f>
        <v/>
      </c>
      <c r="Q121" s="228" t="str">
        <f t="shared" si="20"/>
        <v/>
      </c>
      <c r="R121" s="527" t="str">
        <f t="shared" si="16"/>
        <v/>
      </c>
      <c r="S121" s="632"/>
      <c r="U121" s="139" t="str">
        <f t="shared" si="22"/>
        <v/>
      </c>
      <c r="V121" s="327" t="str">
        <f t="shared" si="17"/>
        <v/>
      </c>
      <c r="W121" s="328"/>
    </row>
    <row r="122" spans="1:23" x14ac:dyDescent="0.25">
      <c r="A122" s="162"/>
      <c r="B122" s="154" t="str">
        <f t="shared" si="1"/>
        <v/>
      </c>
      <c r="C122" s="704" t="str">
        <f t="shared" si="19"/>
        <v/>
      </c>
      <c r="D122" s="586"/>
      <c r="E122" s="716" t="str">
        <f>IFERROR(VLOOKUP($D122,LISTA!$A$2:$J$9998,4,0),"")</f>
        <v/>
      </c>
      <c r="F122" s="716"/>
      <c r="G122" s="716" t="str">
        <f>IFERROR(VLOOKUP($D122,LISTA!$A$2:$J$9998,5,0),"")</f>
        <v/>
      </c>
      <c r="H122" s="716"/>
      <c r="I122" s="575"/>
      <c r="J122" s="144" t="str">
        <f>IFERROR(VLOOKUP($D122,LISTA!$A$2:$J$9998,7,0),"")</f>
        <v/>
      </c>
      <c r="K122" s="144" t="str">
        <f>IFERROR(VLOOKUP($D122,LISTA!$A$2:$J$9998,8,0),"")</f>
        <v/>
      </c>
      <c r="L122" s="144" t="str">
        <f t="shared" si="21"/>
        <v/>
      </c>
      <c r="M122" s="227" t="str">
        <f t="shared" si="12"/>
        <v/>
      </c>
      <c r="N122" s="155" t="str">
        <f t="shared" si="13"/>
        <v/>
      </c>
      <c r="O122" s="155" t="str">
        <f t="shared" si="14"/>
        <v/>
      </c>
      <c r="P122" s="155" t="str">
        <f>IFERROR(VLOOKUP($D122,LISTA!$A$2:$J$9998,10,0),"")</f>
        <v/>
      </c>
      <c r="Q122" s="228" t="str">
        <f t="shared" si="20"/>
        <v/>
      </c>
      <c r="R122" s="527" t="str">
        <f t="shared" si="16"/>
        <v/>
      </c>
      <c r="S122" s="632"/>
      <c r="U122" s="139" t="str">
        <f t="shared" si="22"/>
        <v/>
      </c>
      <c r="V122" s="327" t="str">
        <f t="shared" si="17"/>
        <v/>
      </c>
      <c r="W122" s="328"/>
    </row>
    <row r="123" spans="1:23" x14ac:dyDescent="0.25">
      <c r="A123" s="162"/>
      <c r="B123" s="154" t="str">
        <f t="shared" si="1"/>
        <v/>
      </c>
      <c r="C123" s="704" t="str">
        <f t="shared" si="19"/>
        <v/>
      </c>
      <c r="D123" s="586"/>
      <c r="E123" s="716" t="str">
        <f>IFERROR(VLOOKUP($D123,LISTA!$A$2:$J$9998,4,0),"")</f>
        <v/>
      </c>
      <c r="F123" s="716"/>
      <c r="G123" s="716" t="str">
        <f>IFERROR(VLOOKUP($D123,LISTA!$A$2:$J$9998,5,0),"")</f>
        <v/>
      </c>
      <c r="H123" s="716"/>
      <c r="I123" s="575"/>
      <c r="J123" s="144" t="str">
        <f>IFERROR(VLOOKUP($D123,LISTA!$A$2:$J$9998,7,0),"")</f>
        <v/>
      </c>
      <c r="K123" s="144" t="str">
        <f>IFERROR(VLOOKUP($D123,LISTA!$A$2:$J$9998,8,0),"")</f>
        <v/>
      </c>
      <c r="L123" s="144" t="str">
        <f t="shared" si="21"/>
        <v/>
      </c>
      <c r="M123" s="227" t="str">
        <f t="shared" si="12"/>
        <v/>
      </c>
      <c r="N123" s="155" t="str">
        <f t="shared" si="13"/>
        <v/>
      </c>
      <c r="O123" s="155" t="str">
        <f t="shared" si="14"/>
        <v/>
      </c>
      <c r="P123" s="155" t="str">
        <f>IFERROR(VLOOKUP($D123,LISTA!$A$2:$J$9998,10,0),"")</f>
        <v/>
      </c>
      <c r="Q123" s="228" t="str">
        <f t="shared" si="20"/>
        <v/>
      </c>
      <c r="R123" s="527" t="str">
        <f t="shared" si="16"/>
        <v/>
      </c>
      <c r="S123" s="632"/>
      <c r="U123" s="139" t="str">
        <f t="shared" si="22"/>
        <v/>
      </c>
      <c r="V123" s="327" t="str">
        <f t="shared" si="17"/>
        <v/>
      </c>
      <c r="W123" s="328"/>
    </row>
    <row r="124" spans="1:23" x14ac:dyDescent="0.25">
      <c r="A124" s="162"/>
      <c r="B124" s="154" t="str">
        <f t="shared" si="1"/>
        <v/>
      </c>
      <c r="C124" s="704" t="str">
        <f t="shared" si="19"/>
        <v/>
      </c>
      <c r="D124" s="586"/>
      <c r="E124" s="716" t="str">
        <f>IFERROR(VLOOKUP($D124,LISTA!$A$2:$J$9998,4,0),"")</f>
        <v/>
      </c>
      <c r="F124" s="716"/>
      <c r="G124" s="716" t="str">
        <f>IFERROR(VLOOKUP($D124,LISTA!$A$2:$J$9998,5,0),"")</f>
        <v/>
      </c>
      <c r="H124" s="716"/>
      <c r="I124" s="575"/>
      <c r="J124" s="144" t="str">
        <f>IFERROR(VLOOKUP($D124,LISTA!$A$2:$J$9998,7,0),"")</f>
        <v/>
      </c>
      <c r="K124" s="144" t="str">
        <f>IFERROR(VLOOKUP($D124,LISTA!$A$2:$J$9998,8,0),"")</f>
        <v/>
      </c>
      <c r="L124" s="144" t="str">
        <f t="shared" si="21"/>
        <v/>
      </c>
      <c r="M124" s="227" t="str">
        <f t="shared" si="12"/>
        <v/>
      </c>
      <c r="N124" s="155" t="str">
        <f t="shared" si="13"/>
        <v/>
      </c>
      <c r="O124" s="155" t="str">
        <f t="shared" si="14"/>
        <v/>
      </c>
      <c r="P124" s="155" t="str">
        <f>IFERROR(VLOOKUP($D124,LISTA!$A$2:$J$9998,10,0),"")</f>
        <v/>
      </c>
      <c r="Q124" s="228" t="str">
        <f t="shared" si="20"/>
        <v/>
      </c>
      <c r="R124" s="527" t="str">
        <f t="shared" si="16"/>
        <v/>
      </c>
      <c r="S124" s="632"/>
      <c r="U124" s="139" t="str">
        <f t="shared" si="22"/>
        <v/>
      </c>
      <c r="V124" s="327" t="str">
        <f t="shared" si="17"/>
        <v/>
      </c>
      <c r="W124" s="328"/>
    </row>
    <row r="125" spans="1:23" x14ac:dyDescent="0.25">
      <c r="A125" s="162"/>
      <c r="B125" s="154" t="str">
        <f t="shared" si="1"/>
        <v/>
      </c>
      <c r="C125" s="704" t="str">
        <f t="shared" si="19"/>
        <v/>
      </c>
      <c r="D125" s="586"/>
      <c r="E125" s="716" t="str">
        <f>IFERROR(VLOOKUP($D125,LISTA!$A$2:$J$9998,4,0),"")</f>
        <v/>
      </c>
      <c r="F125" s="716"/>
      <c r="G125" s="716" t="str">
        <f>IFERROR(VLOOKUP($D125,LISTA!$A$2:$J$9998,5,0),"")</f>
        <v/>
      </c>
      <c r="H125" s="716"/>
      <c r="I125" s="575"/>
      <c r="J125" s="144" t="str">
        <f>IFERROR(VLOOKUP($D125,LISTA!$A$2:$J$9998,7,0),"")</f>
        <v/>
      </c>
      <c r="K125" s="144" t="str">
        <f>IFERROR(VLOOKUP($D125,LISTA!$A$2:$J$9998,8,0),"")</f>
        <v/>
      </c>
      <c r="L125" s="144" t="str">
        <f t="shared" si="21"/>
        <v/>
      </c>
      <c r="M125" s="227" t="str">
        <f t="shared" si="12"/>
        <v/>
      </c>
      <c r="N125" s="155" t="str">
        <f t="shared" si="13"/>
        <v/>
      </c>
      <c r="O125" s="155" t="str">
        <f t="shared" si="14"/>
        <v/>
      </c>
      <c r="P125" s="155" t="str">
        <f>IFERROR(VLOOKUP($D125,LISTA!$A$2:$J$9998,10,0),"")</f>
        <v/>
      </c>
      <c r="Q125" s="228" t="str">
        <f t="shared" si="20"/>
        <v/>
      </c>
      <c r="R125" s="527" t="str">
        <f t="shared" si="16"/>
        <v/>
      </c>
      <c r="S125" s="632"/>
      <c r="U125" s="139" t="str">
        <f t="shared" si="22"/>
        <v/>
      </c>
      <c r="V125" s="327" t="str">
        <f t="shared" si="17"/>
        <v/>
      </c>
      <c r="W125" s="328"/>
    </row>
    <row r="126" spans="1:23" x14ac:dyDescent="0.25">
      <c r="A126" s="162"/>
      <c r="B126" s="154" t="str">
        <f t="shared" si="1"/>
        <v/>
      </c>
      <c r="C126" s="704" t="str">
        <f t="shared" si="19"/>
        <v/>
      </c>
      <c r="D126" s="586"/>
      <c r="E126" s="716" t="str">
        <f>IFERROR(VLOOKUP($D126,LISTA!$A$2:$J$9998,4,0),"")</f>
        <v/>
      </c>
      <c r="F126" s="716"/>
      <c r="G126" s="716" t="str">
        <f>IFERROR(VLOOKUP($D126,LISTA!$A$2:$J$9998,5,0),"")</f>
        <v/>
      </c>
      <c r="H126" s="716"/>
      <c r="I126" s="575"/>
      <c r="J126" s="144" t="str">
        <f>IFERROR(VLOOKUP($D126,LISTA!$A$2:$J$9998,7,0),"")</f>
        <v/>
      </c>
      <c r="K126" s="144" t="str">
        <f>IFERROR(VLOOKUP($D126,LISTA!$A$2:$J$9998,8,0),"")</f>
        <v/>
      </c>
      <c r="L126" s="144" t="str">
        <f t="shared" si="21"/>
        <v/>
      </c>
      <c r="M126" s="227" t="str">
        <f t="shared" si="12"/>
        <v/>
      </c>
      <c r="N126" s="155" t="str">
        <f t="shared" si="13"/>
        <v/>
      </c>
      <c r="O126" s="155" t="str">
        <f t="shared" si="14"/>
        <v/>
      </c>
      <c r="P126" s="155" t="str">
        <f>IFERROR(VLOOKUP($D126,LISTA!$A$2:$J$9998,10,0),"")</f>
        <v/>
      </c>
      <c r="Q126" s="228" t="str">
        <f t="shared" si="20"/>
        <v/>
      </c>
      <c r="R126" s="527" t="str">
        <f t="shared" si="16"/>
        <v/>
      </c>
      <c r="S126" s="632"/>
      <c r="U126" s="139" t="str">
        <f t="shared" si="22"/>
        <v/>
      </c>
      <c r="V126" s="327" t="str">
        <f t="shared" si="17"/>
        <v/>
      </c>
      <c r="W126" s="328"/>
    </row>
    <row r="127" spans="1:23" x14ac:dyDescent="0.25">
      <c r="A127" s="162"/>
      <c r="B127" s="154" t="str">
        <f t="shared" si="1"/>
        <v/>
      </c>
      <c r="C127" s="704" t="str">
        <f t="shared" si="19"/>
        <v/>
      </c>
      <c r="D127" s="586"/>
      <c r="E127" s="716" t="str">
        <f>IFERROR(VLOOKUP($D127,LISTA!$A$2:$J$9998,4,0),"")</f>
        <v/>
      </c>
      <c r="F127" s="716"/>
      <c r="G127" s="716" t="str">
        <f>IFERROR(VLOOKUP($D127,LISTA!$A$2:$J$9998,5,0),"")</f>
        <v/>
      </c>
      <c r="H127" s="716"/>
      <c r="I127" s="575"/>
      <c r="J127" s="144" t="str">
        <f>IFERROR(VLOOKUP($D127,LISTA!$A$2:$J$9998,7,0),"")</f>
        <v/>
      </c>
      <c r="K127" s="144" t="str">
        <f>IFERROR(VLOOKUP($D127,LISTA!$A$2:$J$9998,8,0),"")</f>
        <v/>
      </c>
      <c r="L127" s="144" t="str">
        <f t="shared" si="21"/>
        <v/>
      </c>
      <c r="M127" s="227" t="str">
        <f t="shared" si="12"/>
        <v/>
      </c>
      <c r="N127" s="155" t="str">
        <f t="shared" si="13"/>
        <v/>
      </c>
      <c r="O127" s="155" t="str">
        <f t="shared" si="14"/>
        <v/>
      </c>
      <c r="P127" s="155" t="str">
        <f>IFERROR(VLOOKUP($D127,LISTA!$A$2:$J$9998,10,0),"")</f>
        <v/>
      </c>
      <c r="Q127" s="228" t="str">
        <f t="shared" si="20"/>
        <v/>
      </c>
      <c r="R127" s="527" t="str">
        <f t="shared" si="16"/>
        <v/>
      </c>
      <c r="S127" s="632"/>
      <c r="U127" s="139" t="str">
        <f t="shared" si="22"/>
        <v/>
      </c>
      <c r="V127" s="327" t="str">
        <f t="shared" si="17"/>
        <v/>
      </c>
      <c r="W127" s="328"/>
    </row>
    <row r="128" spans="1:23" x14ac:dyDescent="0.25">
      <c r="A128" s="162"/>
      <c r="B128" s="154" t="str">
        <f t="shared" si="1"/>
        <v/>
      </c>
      <c r="C128" s="704" t="str">
        <f t="shared" si="19"/>
        <v/>
      </c>
      <c r="D128" s="586"/>
      <c r="E128" s="716" t="str">
        <f>IFERROR(VLOOKUP($D128,LISTA!$A$2:$J$9998,4,0),"")</f>
        <v/>
      </c>
      <c r="F128" s="716"/>
      <c r="G128" s="716" t="str">
        <f>IFERROR(VLOOKUP($D128,LISTA!$A$2:$J$9998,5,0),"")</f>
        <v/>
      </c>
      <c r="H128" s="716"/>
      <c r="I128" s="575"/>
      <c r="J128" s="144" t="str">
        <f>IFERROR(VLOOKUP($D128,LISTA!$A$2:$J$9998,7,0),"")</f>
        <v/>
      </c>
      <c r="K128" s="144" t="str">
        <f>IFERROR(VLOOKUP($D128,LISTA!$A$2:$J$9998,8,0),"")</f>
        <v/>
      </c>
      <c r="L128" s="144" t="str">
        <f t="shared" si="21"/>
        <v/>
      </c>
      <c r="M128" s="227" t="str">
        <f t="shared" si="12"/>
        <v/>
      </c>
      <c r="N128" s="155" t="str">
        <f t="shared" si="13"/>
        <v/>
      </c>
      <c r="O128" s="155" t="str">
        <f t="shared" si="14"/>
        <v/>
      </c>
      <c r="P128" s="155" t="str">
        <f>IFERROR(VLOOKUP($D128,LISTA!$A$2:$J$9998,10,0),"")</f>
        <v/>
      </c>
      <c r="Q128" s="228" t="str">
        <f t="shared" si="20"/>
        <v/>
      </c>
      <c r="R128" s="527" t="str">
        <f t="shared" si="16"/>
        <v/>
      </c>
      <c r="S128" s="632"/>
      <c r="U128" s="139" t="str">
        <f t="shared" si="22"/>
        <v/>
      </c>
      <c r="V128" s="327" t="str">
        <f t="shared" si="17"/>
        <v/>
      </c>
      <c r="W128" s="328"/>
    </row>
    <row r="129" spans="1:23" x14ac:dyDescent="0.25">
      <c r="A129" s="162"/>
      <c r="B129" s="154" t="str">
        <f t="shared" si="1"/>
        <v/>
      </c>
      <c r="C129" s="704" t="str">
        <f t="shared" si="19"/>
        <v/>
      </c>
      <c r="D129" s="586"/>
      <c r="E129" s="716" t="str">
        <f>IFERROR(VLOOKUP($D129,LISTA!$A$2:$J$9998,4,0),"")</f>
        <v/>
      </c>
      <c r="F129" s="716"/>
      <c r="G129" s="716" t="str">
        <f>IFERROR(VLOOKUP($D129,LISTA!$A$2:$J$9998,5,0),"")</f>
        <v/>
      </c>
      <c r="H129" s="716"/>
      <c r="I129" s="575"/>
      <c r="J129" s="144" t="str">
        <f>IFERROR(VLOOKUP($D129,LISTA!$A$2:$J$9998,7,0),"")</f>
        <v/>
      </c>
      <c r="K129" s="144" t="str">
        <f>IFERROR(VLOOKUP($D129,LISTA!$A$2:$J$9998,8,0),"")</f>
        <v/>
      </c>
      <c r="L129" s="144" t="str">
        <f t="shared" si="21"/>
        <v/>
      </c>
      <c r="M129" s="227" t="str">
        <f t="shared" si="12"/>
        <v/>
      </c>
      <c r="N129" s="155" t="str">
        <f t="shared" si="13"/>
        <v/>
      </c>
      <c r="O129" s="155" t="str">
        <f t="shared" si="14"/>
        <v/>
      </c>
      <c r="P129" s="155" t="str">
        <f>IFERROR(VLOOKUP($D129,LISTA!$A$2:$J$9998,10,0),"")</f>
        <v/>
      </c>
      <c r="Q129" s="228" t="str">
        <f t="shared" si="20"/>
        <v/>
      </c>
      <c r="R129" s="527" t="str">
        <f t="shared" si="16"/>
        <v/>
      </c>
      <c r="S129" s="632"/>
      <c r="U129" s="139" t="str">
        <f t="shared" si="22"/>
        <v/>
      </c>
      <c r="V129" s="327" t="str">
        <f t="shared" si="17"/>
        <v/>
      </c>
      <c r="W129" s="328"/>
    </row>
    <row r="130" spans="1:23" x14ac:dyDescent="0.25">
      <c r="A130" s="162"/>
      <c r="B130" s="154" t="str">
        <f t="shared" si="1"/>
        <v/>
      </c>
      <c r="C130" s="704" t="str">
        <f t="shared" si="19"/>
        <v/>
      </c>
      <c r="D130" s="586"/>
      <c r="E130" s="716" t="str">
        <f>IFERROR(VLOOKUP($D130,LISTA!$A$2:$J$9998,4,0),"")</f>
        <v/>
      </c>
      <c r="F130" s="716"/>
      <c r="G130" s="716" t="str">
        <f>IFERROR(VLOOKUP($D130,LISTA!$A$2:$J$9998,5,0),"")</f>
        <v/>
      </c>
      <c r="H130" s="716"/>
      <c r="I130" s="575"/>
      <c r="J130" s="144" t="str">
        <f>IFERROR(VLOOKUP($D130,LISTA!$A$2:$J$9998,7,0),"")</f>
        <v/>
      </c>
      <c r="K130" s="144" t="str">
        <f>IFERROR(VLOOKUP($D130,LISTA!$A$2:$J$9998,8,0),"")</f>
        <v/>
      </c>
      <c r="L130" s="144" t="str">
        <f t="shared" si="21"/>
        <v/>
      </c>
      <c r="M130" s="227" t="str">
        <f t="shared" si="12"/>
        <v/>
      </c>
      <c r="N130" s="155" t="str">
        <f t="shared" si="13"/>
        <v/>
      </c>
      <c r="O130" s="155" t="str">
        <f t="shared" si="14"/>
        <v/>
      </c>
      <c r="P130" s="155" t="str">
        <f>IFERROR(VLOOKUP($D130,LISTA!$A$2:$J$9998,10,0),"")</f>
        <v/>
      </c>
      <c r="Q130" s="228" t="str">
        <f t="shared" si="20"/>
        <v/>
      </c>
      <c r="R130" s="527" t="str">
        <f t="shared" si="16"/>
        <v/>
      </c>
      <c r="S130" s="632"/>
      <c r="U130" s="139" t="str">
        <f t="shared" si="22"/>
        <v/>
      </c>
      <c r="V130" s="327" t="str">
        <f t="shared" si="17"/>
        <v/>
      </c>
      <c r="W130" s="328"/>
    </row>
    <row r="131" spans="1:23" x14ac:dyDescent="0.25">
      <c r="A131" s="162"/>
      <c r="B131" s="154" t="str">
        <f t="shared" si="1"/>
        <v/>
      </c>
      <c r="C131" s="704" t="str">
        <f t="shared" si="19"/>
        <v/>
      </c>
      <c r="D131" s="586"/>
      <c r="E131" s="716" t="str">
        <f>IFERROR(VLOOKUP($D131,LISTA!$A$2:$J$9998,4,0),"")</f>
        <v/>
      </c>
      <c r="F131" s="716"/>
      <c r="G131" s="716" t="str">
        <f>IFERROR(VLOOKUP($D131,LISTA!$A$2:$J$9998,5,0),"")</f>
        <v/>
      </c>
      <c r="H131" s="716"/>
      <c r="I131" s="575"/>
      <c r="J131" s="144" t="str">
        <f>IFERROR(VLOOKUP($D131,LISTA!$A$2:$J$9998,7,0),"")</f>
        <v/>
      </c>
      <c r="K131" s="144" t="str">
        <f>IFERROR(VLOOKUP($D131,LISTA!$A$2:$J$9998,8,0),"")</f>
        <v/>
      </c>
      <c r="L131" s="144" t="str">
        <f t="shared" si="21"/>
        <v/>
      </c>
      <c r="M131" s="227" t="str">
        <f t="shared" si="12"/>
        <v/>
      </c>
      <c r="N131" s="155" t="str">
        <f t="shared" si="13"/>
        <v/>
      </c>
      <c r="O131" s="155" t="str">
        <f t="shared" si="14"/>
        <v/>
      </c>
      <c r="P131" s="155" t="str">
        <f>IFERROR(VLOOKUP($D131,LISTA!$A$2:$J$9998,10,0),"")</f>
        <v/>
      </c>
      <c r="Q131" s="228" t="str">
        <f t="shared" si="20"/>
        <v/>
      </c>
      <c r="R131" s="527" t="str">
        <f t="shared" si="16"/>
        <v/>
      </c>
      <c r="S131" s="632"/>
      <c r="U131" s="139" t="str">
        <f t="shared" si="22"/>
        <v/>
      </c>
      <c r="V131" s="327" t="str">
        <f t="shared" si="17"/>
        <v/>
      </c>
      <c r="W131" s="328"/>
    </row>
    <row r="132" spans="1:23" x14ac:dyDescent="0.25">
      <c r="A132" s="162"/>
      <c r="B132" s="154" t="str">
        <f t="shared" si="1"/>
        <v/>
      </c>
      <c r="C132" s="704" t="str">
        <f t="shared" si="19"/>
        <v/>
      </c>
      <c r="D132" s="586"/>
      <c r="E132" s="716" t="str">
        <f>IFERROR(VLOOKUP($D132,LISTA!$A$2:$J$9998,4,0),"")</f>
        <v/>
      </c>
      <c r="F132" s="716"/>
      <c r="G132" s="716" t="str">
        <f>IFERROR(VLOOKUP($D132,LISTA!$A$2:$J$9998,5,0),"")</f>
        <v/>
      </c>
      <c r="H132" s="716"/>
      <c r="I132" s="575"/>
      <c r="J132" s="144" t="str">
        <f>IFERROR(VLOOKUP($D132,LISTA!$A$2:$J$9998,7,0),"")</f>
        <v/>
      </c>
      <c r="K132" s="144" t="str">
        <f>IFERROR(VLOOKUP($D132,LISTA!$A$2:$J$9998,8,0),"")</f>
        <v/>
      </c>
      <c r="L132" s="144" t="str">
        <f t="shared" si="21"/>
        <v/>
      </c>
      <c r="M132" s="227" t="str">
        <f t="shared" si="12"/>
        <v/>
      </c>
      <c r="N132" s="155" t="str">
        <f t="shared" si="13"/>
        <v/>
      </c>
      <c r="O132" s="155" t="str">
        <f t="shared" si="14"/>
        <v/>
      </c>
      <c r="P132" s="155" t="str">
        <f>IFERROR(VLOOKUP($D132,LISTA!$A$2:$J$9998,10,0),"")</f>
        <v/>
      </c>
      <c r="Q132" s="228" t="str">
        <f t="shared" si="20"/>
        <v/>
      </c>
      <c r="R132" s="527" t="str">
        <f t="shared" si="16"/>
        <v/>
      </c>
      <c r="S132" s="632"/>
      <c r="U132" s="139" t="str">
        <f t="shared" si="22"/>
        <v/>
      </c>
      <c r="V132" s="327" t="str">
        <f t="shared" si="17"/>
        <v/>
      </c>
      <c r="W132" s="328"/>
    </row>
    <row r="133" spans="1:23" x14ac:dyDescent="0.25">
      <c r="A133" s="162"/>
      <c r="B133" s="154" t="str">
        <f t="shared" si="1"/>
        <v/>
      </c>
      <c r="C133" s="704" t="str">
        <f t="shared" si="19"/>
        <v/>
      </c>
      <c r="D133" s="586"/>
      <c r="E133" s="716" t="str">
        <f>IFERROR(VLOOKUP($D133,LISTA!$A$2:$J$9998,4,0),"")</f>
        <v/>
      </c>
      <c r="F133" s="716"/>
      <c r="G133" s="716" t="str">
        <f>IFERROR(VLOOKUP($D133,LISTA!$A$2:$J$9998,5,0),"")</f>
        <v/>
      </c>
      <c r="H133" s="716"/>
      <c r="I133" s="575"/>
      <c r="J133" s="144" t="str">
        <f>IFERROR(VLOOKUP($D133,LISTA!$A$2:$J$9998,7,0),"")</f>
        <v/>
      </c>
      <c r="K133" s="144" t="str">
        <f>IFERROR(VLOOKUP($D133,LISTA!$A$2:$J$9998,8,0),"")</f>
        <v/>
      </c>
      <c r="L133" s="144" t="str">
        <f t="shared" si="21"/>
        <v/>
      </c>
      <c r="M133" s="227" t="str">
        <f t="shared" si="12"/>
        <v/>
      </c>
      <c r="N133" s="155" t="str">
        <f t="shared" si="13"/>
        <v/>
      </c>
      <c r="O133" s="155" t="str">
        <f t="shared" si="14"/>
        <v/>
      </c>
      <c r="P133" s="155" t="str">
        <f>IFERROR(VLOOKUP($D133,LISTA!$A$2:$J$9998,10,0),"")</f>
        <v/>
      </c>
      <c r="Q133" s="228" t="str">
        <f t="shared" si="20"/>
        <v/>
      </c>
      <c r="R133" s="527" t="str">
        <f t="shared" si="16"/>
        <v/>
      </c>
      <c r="S133" s="632"/>
      <c r="U133" s="139" t="str">
        <f t="shared" si="22"/>
        <v/>
      </c>
      <c r="V133" s="327" t="str">
        <f t="shared" si="17"/>
        <v/>
      </c>
      <c r="W133" s="328"/>
    </row>
    <row r="134" spans="1:23" x14ac:dyDescent="0.25">
      <c r="A134" s="162"/>
      <c r="B134" s="154" t="str">
        <f t="shared" si="1"/>
        <v/>
      </c>
      <c r="C134" s="704" t="str">
        <f t="shared" si="19"/>
        <v/>
      </c>
      <c r="D134" s="586"/>
      <c r="E134" s="716" t="str">
        <f>IFERROR(VLOOKUP($D134,LISTA!$A$2:$J$9998,4,0),"")</f>
        <v/>
      </c>
      <c r="F134" s="716"/>
      <c r="G134" s="716" t="str">
        <f>IFERROR(VLOOKUP($D134,LISTA!$A$2:$J$9998,5,0),"")</f>
        <v/>
      </c>
      <c r="H134" s="716"/>
      <c r="I134" s="575"/>
      <c r="J134" s="144" t="str">
        <f>IFERROR(VLOOKUP($D134,LISTA!$A$2:$J$9998,7,0),"")</f>
        <v/>
      </c>
      <c r="K134" s="144" t="str">
        <f>IFERROR(VLOOKUP($D134,LISTA!$A$2:$J$9998,8,0),"")</f>
        <v/>
      </c>
      <c r="L134" s="144" t="str">
        <f t="shared" si="21"/>
        <v/>
      </c>
      <c r="M134" s="227" t="str">
        <f t="shared" si="12"/>
        <v/>
      </c>
      <c r="N134" s="155" t="str">
        <f t="shared" si="13"/>
        <v/>
      </c>
      <c r="O134" s="155" t="str">
        <f t="shared" si="14"/>
        <v/>
      </c>
      <c r="P134" s="155" t="str">
        <f>IFERROR(VLOOKUP($D134,LISTA!$A$2:$J$9998,10,0),"")</f>
        <v/>
      </c>
      <c r="Q134" s="228" t="str">
        <f t="shared" si="20"/>
        <v/>
      </c>
      <c r="R134" s="527" t="str">
        <f t="shared" si="16"/>
        <v/>
      </c>
      <c r="S134" s="632"/>
      <c r="U134" s="139" t="str">
        <f t="shared" si="22"/>
        <v/>
      </c>
      <c r="V134" s="327" t="str">
        <f t="shared" si="17"/>
        <v/>
      </c>
      <c r="W134" s="328"/>
    </row>
    <row r="135" spans="1:23" x14ac:dyDescent="0.25">
      <c r="A135" s="162"/>
      <c r="B135" s="154" t="str">
        <f t="shared" si="1"/>
        <v/>
      </c>
      <c r="C135" s="704" t="str">
        <f t="shared" si="19"/>
        <v/>
      </c>
      <c r="D135" s="586"/>
      <c r="E135" s="716" t="str">
        <f>IFERROR(VLOOKUP($D135,LISTA!$A$2:$J$9998,4,0),"")</f>
        <v/>
      </c>
      <c r="F135" s="716"/>
      <c r="G135" s="716" t="str">
        <f>IFERROR(VLOOKUP($D135,LISTA!$A$2:$J$9998,5,0),"")</f>
        <v/>
      </c>
      <c r="H135" s="716"/>
      <c r="I135" s="575"/>
      <c r="J135" s="144" t="str">
        <f>IFERROR(VLOOKUP($D135,LISTA!$A$2:$J$9998,7,0),"")</f>
        <v/>
      </c>
      <c r="K135" s="144" t="str">
        <f>IFERROR(VLOOKUP($D135,LISTA!$A$2:$J$9998,8,0),"")</f>
        <v/>
      </c>
      <c r="L135" s="144" t="str">
        <f t="shared" si="21"/>
        <v/>
      </c>
      <c r="M135" s="227" t="str">
        <f t="shared" si="12"/>
        <v/>
      </c>
      <c r="N135" s="155" t="str">
        <f t="shared" si="13"/>
        <v/>
      </c>
      <c r="O135" s="155" t="str">
        <f t="shared" si="14"/>
        <v/>
      </c>
      <c r="P135" s="155" t="str">
        <f>IFERROR(VLOOKUP($D135,LISTA!$A$2:$J$9998,10,0),"")</f>
        <v/>
      </c>
      <c r="Q135" s="228" t="str">
        <f t="shared" si="20"/>
        <v/>
      </c>
      <c r="R135" s="527" t="str">
        <f t="shared" si="16"/>
        <v/>
      </c>
      <c r="S135" s="632"/>
      <c r="U135" s="139" t="str">
        <f t="shared" si="22"/>
        <v/>
      </c>
      <c r="V135" s="327" t="str">
        <f t="shared" si="17"/>
        <v/>
      </c>
      <c r="W135" s="328"/>
    </row>
    <row r="136" spans="1:23" x14ac:dyDescent="0.25">
      <c r="A136" s="162"/>
      <c r="B136" s="154" t="str">
        <f t="shared" si="1"/>
        <v/>
      </c>
      <c r="C136" s="704" t="str">
        <f t="shared" si="19"/>
        <v/>
      </c>
      <c r="D136" s="586"/>
      <c r="E136" s="716" t="str">
        <f>IFERROR(VLOOKUP($D136,LISTA!$A$2:$J$9998,4,0),"")</f>
        <v/>
      </c>
      <c r="F136" s="716"/>
      <c r="G136" s="716" t="str">
        <f>IFERROR(VLOOKUP($D136,LISTA!$A$2:$J$9998,5,0),"")</f>
        <v/>
      </c>
      <c r="H136" s="716"/>
      <c r="I136" s="575"/>
      <c r="J136" s="144" t="str">
        <f>IFERROR(VLOOKUP($D136,LISTA!$A$2:$J$9998,7,0),"")</f>
        <v/>
      </c>
      <c r="K136" s="144" t="str">
        <f>IFERROR(VLOOKUP($D136,LISTA!$A$2:$J$9998,8,0),"")</f>
        <v/>
      </c>
      <c r="L136" s="144" t="str">
        <f t="shared" si="21"/>
        <v/>
      </c>
      <c r="M136" s="227" t="str">
        <f t="shared" si="12"/>
        <v/>
      </c>
      <c r="N136" s="155" t="str">
        <f t="shared" si="13"/>
        <v/>
      </c>
      <c r="O136" s="155" t="str">
        <f t="shared" si="14"/>
        <v/>
      </c>
      <c r="P136" s="155" t="str">
        <f>IFERROR(VLOOKUP($D136,LISTA!$A$2:$J$9998,10,0),"")</f>
        <v/>
      </c>
      <c r="Q136" s="228" t="str">
        <f t="shared" si="20"/>
        <v/>
      </c>
      <c r="R136" s="527" t="str">
        <f t="shared" si="16"/>
        <v/>
      </c>
      <c r="S136" s="632"/>
      <c r="U136" s="139" t="str">
        <f t="shared" si="22"/>
        <v/>
      </c>
      <c r="V136" s="327" t="str">
        <f t="shared" si="17"/>
        <v/>
      </c>
      <c r="W136" s="328"/>
    </row>
    <row r="137" spans="1:23" x14ac:dyDescent="0.25">
      <c r="A137" s="162"/>
      <c r="B137" s="154" t="str">
        <f t="shared" si="1"/>
        <v/>
      </c>
      <c r="C137" s="704" t="str">
        <f t="shared" si="19"/>
        <v/>
      </c>
      <c r="D137" s="586"/>
      <c r="E137" s="716" t="str">
        <f>IFERROR(VLOOKUP($D137,LISTA!$A$2:$J$9998,4,0),"")</f>
        <v/>
      </c>
      <c r="F137" s="716"/>
      <c r="G137" s="716" t="str">
        <f>IFERROR(VLOOKUP($D137,LISTA!$A$2:$J$9998,5,0),"")</f>
        <v/>
      </c>
      <c r="H137" s="716"/>
      <c r="I137" s="575"/>
      <c r="J137" s="144" t="str">
        <f>IFERROR(VLOOKUP($D137,LISTA!$A$2:$J$9998,7,0),"")</f>
        <v/>
      </c>
      <c r="K137" s="144" t="str">
        <f>IFERROR(VLOOKUP($D137,LISTA!$A$2:$J$9998,8,0),"")</f>
        <v/>
      </c>
      <c r="L137" s="144" t="str">
        <f t="shared" si="21"/>
        <v/>
      </c>
      <c r="M137" s="227" t="str">
        <f t="shared" si="12"/>
        <v/>
      </c>
      <c r="N137" s="155" t="str">
        <f t="shared" si="13"/>
        <v/>
      </c>
      <c r="O137" s="155" t="str">
        <f t="shared" si="14"/>
        <v/>
      </c>
      <c r="P137" s="155" t="str">
        <f>IFERROR(VLOOKUP($D137,LISTA!$A$2:$J$9998,10,0),"")</f>
        <v/>
      </c>
      <c r="Q137" s="228" t="str">
        <f t="shared" si="20"/>
        <v/>
      </c>
      <c r="R137" s="527" t="str">
        <f t="shared" si="16"/>
        <v/>
      </c>
      <c r="S137" s="632"/>
      <c r="U137" s="139" t="str">
        <f t="shared" si="22"/>
        <v/>
      </c>
      <c r="V137" s="327" t="str">
        <f t="shared" si="17"/>
        <v/>
      </c>
      <c r="W137" s="328"/>
    </row>
    <row r="138" spans="1:23" x14ac:dyDescent="0.25">
      <c r="A138" s="162"/>
      <c r="B138" s="154" t="str">
        <f t="shared" si="1"/>
        <v/>
      </c>
      <c r="C138" s="704" t="str">
        <f t="shared" si="19"/>
        <v/>
      </c>
      <c r="D138" s="586"/>
      <c r="E138" s="716" t="str">
        <f>IFERROR(VLOOKUP($D138,LISTA!$A$2:$J$9998,4,0),"")</f>
        <v/>
      </c>
      <c r="F138" s="716"/>
      <c r="G138" s="716" t="str">
        <f>IFERROR(VLOOKUP($D138,LISTA!$A$2:$J$9998,5,0),"")</f>
        <v/>
      </c>
      <c r="H138" s="716"/>
      <c r="I138" s="575"/>
      <c r="J138" s="144" t="str">
        <f>IFERROR(VLOOKUP($D138,LISTA!$A$2:$J$9998,7,0),"")</f>
        <v/>
      </c>
      <c r="K138" s="144" t="str">
        <f>IFERROR(VLOOKUP($D138,LISTA!$A$2:$J$9998,8,0),"")</f>
        <v/>
      </c>
      <c r="L138" s="144" t="str">
        <f t="shared" si="21"/>
        <v/>
      </c>
      <c r="M138" s="227" t="str">
        <f t="shared" si="12"/>
        <v/>
      </c>
      <c r="N138" s="155" t="str">
        <f t="shared" si="13"/>
        <v/>
      </c>
      <c r="O138" s="155" t="str">
        <f t="shared" si="14"/>
        <v/>
      </c>
      <c r="P138" s="155" t="str">
        <f>IFERROR(VLOOKUP($D138,LISTA!$A$2:$J$9998,10,0),"")</f>
        <v/>
      </c>
      <c r="Q138" s="228" t="str">
        <f t="shared" si="20"/>
        <v/>
      </c>
      <c r="R138" s="527" t="str">
        <f t="shared" si="16"/>
        <v/>
      </c>
      <c r="S138" s="632"/>
      <c r="U138" s="139" t="str">
        <f t="shared" si="22"/>
        <v/>
      </c>
      <c r="V138" s="327" t="str">
        <f t="shared" si="17"/>
        <v/>
      </c>
      <c r="W138" s="328"/>
    </row>
    <row r="139" spans="1:23" x14ac:dyDescent="0.25">
      <c r="A139" s="162"/>
      <c r="B139" s="154" t="str">
        <f t="shared" si="1"/>
        <v/>
      </c>
      <c r="C139" s="704" t="str">
        <f t="shared" si="19"/>
        <v/>
      </c>
      <c r="D139" s="586"/>
      <c r="E139" s="716" t="str">
        <f>IFERROR(VLOOKUP($D139,LISTA!$A$2:$J$9998,4,0),"")</f>
        <v/>
      </c>
      <c r="F139" s="716"/>
      <c r="G139" s="716" t="str">
        <f>IFERROR(VLOOKUP($D139,LISTA!$A$2:$J$9998,5,0),"")</f>
        <v/>
      </c>
      <c r="H139" s="716"/>
      <c r="I139" s="575"/>
      <c r="J139" s="144" t="str">
        <f>IFERROR(VLOOKUP($D139,LISTA!$A$2:$J$9998,7,0),"")</f>
        <v/>
      </c>
      <c r="K139" s="144" t="str">
        <f>IFERROR(VLOOKUP($D139,LISTA!$A$2:$J$9998,8,0),"")</f>
        <v/>
      </c>
      <c r="L139" s="144" t="str">
        <f t="shared" si="21"/>
        <v/>
      </c>
      <c r="M139" s="227" t="str">
        <f t="shared" si="12"/>
        <v/>
      </c>
      <c r="N139" s="155" t="str">
        <f t="shared" si="13"/>
        <v/>
      </c>
      <c r="O139" s="155" t="str">
        <f t="shared" si="14"/>
        <v/>
      </c>
      <c r="P139" s="155" t="str">
        <f>IFERROR(VLOOKUP($D139,LISTA!$A$2:$J$9998,10,0),"")</f>
        <v/>
      </c>
      <c r="Q139" s="228" t="str">
        <f t="shared" si="20"/>
        <v/>
      </c>
      <c r="R139" s="527" t="str">
        <f t="shared" si="16"/>
        <v/>
      </c>
      <c r="S139" s="632"/>
      <c r="U139" s="139" t="str">
        <f t="shared" si="22"/>
        <v/>
      </c>
      <c r="V139" s="327" t="str">
        <f t="shared" si="17"/>
        <v/>
      </c>
      <c r="W139" s="328"/>
    </row>
    <row r="140" spans="1:23" x14ac:dyDescent="0.25">
      <c r="A140" s="162"/>
      <c r="B140" s="154" t="str">
        <f t="shared" si="1"/>
        <v/>
      </c>
      <c r="C140" s="704" t="str">
        <f t="shared" si="19"/>
        <v/>
      </c>
      <c r="D140" s="586"/>
      <c r="E140" s="716" t="str">
        <f>IFERROR(VLOOKUP($D140,LISTA!$A$2:$J$9998,4,0),"")</f>
        <v/>
      </c>
      <c r="F140" s="716"/>
      <c r="G140" s="716" t="str">
        <f>IFERROR(VLOOKUP($D140,LISTA!$A$2:$J$9998,5,0),"")</f>
        <v/>
      </c>
      <c r="H140" s="716"/>
      <c r="I140" s="575"/>
      <c r="J140" s="144" t="str">
        <f>IFERROR(VLOOKUP($D140,LISTA!$A$2:$J$9998,7,0),"")</f>
        <v/>
      </c>
      <c r="K140" s="144" t="str">
        <f>IFERROR(VLOOKUP($D140,LISTA!$A$2:$J$9998,8,0),"")</f>
        <v/>
      </c>
      <c r="L140" s="144" t="str">
        <f t="shared" si="21"/>
        <v/>
      </c>
      <c r="M140" s="227" t="str">
        <f t="shared" si="12"/>
        <v/>
      </c>
      <c r="N140" s="155" t="str">
        <f t="shared" si="13"/>
        <v/>
      </c>
      <c r="O140" s="155" t="str">
        <f t="shared" si="14"/>
        <v/>
      </c>
      <c r="P140" s="155" t="str">
        <f>IFERROR(VLOOKUP($D140,LISTA!$A$2:$J$9998,10,0),"")</f>
        <v/>
      </c>
      <c r="Q140" s="228" t="str">
        <f t="shared" si="20"/>
        <v/>
      </c>
      <c r="R140" s="527" t="str">
        <f t="shared" si="16"/>
        <v/>
      </c>
      <c r="S140" s="632"/>
      <c r="U140" s="139" t="str">
        <f t="shared" si="22"/>
        <v/>
      </c>
      <c r="V140" s="327" t="str">
        <f t="shared" si="17"/>
        <v/>
      </c>
      <c r="W140" s="328"/>
    </row>
    <row r="141" spans="1:23" x14ac:dyDescent="0.25">
      <c r="A141" s="162"/>
      <c r="B141" s="154" t="str">
        <f t="shared" si="1"/>
        <v/>
      </c>
      <c r="C141" s="704" t="str">
        <f t="shared" si="19"/>
        <v/>
      </c>
      <c r="D141" s="586"/>
      <c r="E141" s="716" t="str">
        <f>IFERROR(VLOOKUP($D141,LISTA!$A$2:$J$9998,4,0),"")</f>
        <v/>
      </c>
      <c r="F141" s="716"/>
      <c r="G141" s="716" t="str">
        <f>IFERROR(VLOOKUP($D141,LISTA!$A$2:$J$9998,5,0),"")</f>
        <v/>
      </c>
      <c r="H141" s="716"/>
      <c r="I141" s="575"/>
      <c r="J141" s="144" t="str">
        <f>IFERROR(VLOOKUP($D141,LISTA!$A$2:$J$9998,7,0),"")</f>
        <v/>
      </c>
      <c r="K141" s="144" t="str">
        <f>IFERROR(VLOOKUP($D141,LISTA!$A$2:$J$9998,8,0),"")</f>
        <v/>
      </c>
      <c r="L141" s="144" t="str">
        <f t="shared" si="21"/>
        <v/>
      </c>
      <c r="M141" s="227" t="str">
        <f t="shared" si="12"/>
        <v/>
      </c>
      <c r="N141" s="155" t="str">
        <f t="shared" si="13"/>
        <v/>
      </c>
      <c r="O141" s="155" t="str">
        <f t="shared" si="14"/>
        <v/>
      </c>
      <c r="P141" s="155" t="str">
        <f>IFERROR(VLOOKUP($D141,LISTA!$A$2:$J$9998,10,0),"")</f>
        <v/>
      </c>
      <c r="Q141" s="228" t="str">
        <f t="shared" si="20"/>
        <v/>
      </c>
      <c r="R141" s="527" t="str">
        <f t="shared" si="16"/>
        <v/>
      </c>
      <c r="S141" s="632"/>
      <c r="U141" s="139" t="str">
        <f t="shared" si="22"/>
        <v/>
      </c>
      <c r="V141" s="327" t="str">
        <f t="shared" si="17"/>
        <v/>
      </c>
      <c r="W141" s="328"/>
    </row>
    <row r="142" spans="1:23" x14ac:dyDescent="0.25">
      <c r="A142" s="162"/>
      <c r="B142" s="154" t="str">
        <f t="shared" si="1"/>
        <v/>
      </c>
      <c r="C142" s="704" t="str">
        <f t="shared" si="19"/>
        <v/>
      </c>
      <c r="D142" s="586"/>
      <c r="E142" s="716" t="str">
        <f>IFERROR(VLOOKUP($D142,LISTA!$A$2:$J$9998,4,0),"")</f>
        <v/>
      </c>
      <c r="F142" s="716"/>
      <c r="G142" s="716" t="str">
        <f>IFERROR(VLOOKUP($D142,LISTA!$A$2:$J$9998,5,0),"")</f>
        <v/>
      </c>
      <c r="H142" s="716"/>
      <c r="I142" s="575"/>
      <c r="J142" s="144" t="str">
        <f>IFERROR(VLOOKUP($D142,LISTA!$A$2:$J$9998,7,0),"")</f>
        <v/>
      </c>
      <c r="K142" s="144" t="str">
        <f>IFERROR(VLOOKUP($D142,LISTA!$A$2:$J$9998,8,0),"")</f>
        <v/>
      </c>
      <c r="L142" s="144" t="str">
        <f t="shared" si="21"/>
        <v/>
      </c>
      <c r="M142" s="227" t="str">
        <f t="shared" si="12"/>
        <v/>
      </c>
      <c r="N142" s="155" t="str">
        <f t="shared" si="13"/>
        <v/>
      </c>
      <c r="O142" s="155" t="str">
        <f t="shared" si="14"/>
        <v/>
      </c>
      <c r="P142" s="155" t="str">
        <f>IFERROR(VLOOKUP($D142,LISTA!$A$2:$J$9998,10,0),"")</f>
        <v/>
      </c>
      <c r="Q142" s="228" t="str">
        <f t="shared" si="20"/>
        <v/>
      </c>
      <c r="R142" s="527" t="str">
        <f t="shared" si="16"/>
        <v/>
      </c>
      <c r="S142" s="632"/>
      <c r="U142" s="139" t="str">
        <f t="shared" si="22"/>
        <v/>
      </c>
      <c r="V142" s="327" t="str">
        <f t="shared" si="17"/>
        <v/>
      </c>
      <c r="W142" s="328"/>
    </row>
    <row r="143" spans="1:23" x14ac:dyDescent="0.25">
      <c r="A143" s="162"/>
      <c r="B143" s="154" t="str">
        <f t="shared" si="1"/>
        <v/>
      </c>
      <c r="C143" s="704" t="str">
        <f t="shared" si="19"/>
        <v/>
      </c>
      <c r="D143" s="586"/>
      <c r="E143" s="716" t="str">
        <f>IFERROR(VLOOKUP($D143,LISTA!$A$2:$J$9998,4,0),"")</f>
        <v/>
      </c>
      <c r="F143" s="716"/>
      <c r="G143" s="716" t="str">
        <f>IFERROR(VLOOKUP($D143,LISTA!$A$2:$J$9998,5,0),"")</f>
        <v/>
      </c>
      <c r="H143" s="716"/>
      <c r="I143" s="575"/>
      <c r="J143" s="144" t="str">
        <f>IFERROR(VLOOKUP($D143,LISTA!$A$2:$J$9998,7,0),"")</f>
        <v/>
      </c>
      <c r="K143" s="144" t="str">
        <f>IFERROR(VLOOKUP($D143,LISTA!$A$2:$J$9998,8,0),"")</f>
        <v/>
      </c>
      <c r="L143" s="144" t="str">
        <f t="shared" si="21"/>
        <v/>
      </c>
      <c r="M143" s="227" t="str">
        <f t="shared" si="12"/>
        <v/>
      </c>
      <c r="N143" s="155" t="str">
        <f t="shared" si="13"/>
        <v/>
      </c>
      <c r="O143" s="155" t="str">
        <f t="shared" si="14"/>
        <v/>
      </c>
      <c r="P143" s="155" t="str">
        <f>IFERROR(VLOOKUP($D143,LISTA!$A$2:$J$9998,10,0),"")</f>
        <v/>
      </c>
      <c r="Q143" s="228" t="str">
        <f t="shared" si="20"/>
        <v/>
      </c>
      <c r="R143" s="527" t="str">
        <f t="shared" si="16"/>
        <v/>
      </c>
      <c r="S143" s="632"/>
      <c r="U143" s="139" t="str">
        <f t="shared" si="22"/>
        <v/>
      </c>
      <c r="V143" s="327" t="str">
        <f t="shared" si="17"/>
        <v/>
      </c>
      <c r="W143" s="328"/>
    </row>
    <row r="144" spans="1:23" x14ac:dyDescent="0.25">
      <c r="A144" s="162"/>
      <c r="B144" s="154" t="str">
        <f t="shared" si="1"/>
        <v/>
      </c>
      <c r="C144" s="704" t="str">
        <f t="shared" si="19"/>
        <v/>
      </c>
      <c r="D144" s="586"/>
      <c r="E144" s="716" t="str">
        <f>IFERROR(VLOOKUP($D144,LISTA!$A$2:$J$9998,4,0),"")</f>
        <v/>
      </c>
      <c r="F144" s="716"/>
      <c r="G144" s="716" t="str">
        <f>IFERROR(VLOOKUP($D144,LISTA!$A$2:$J$9998,5,0),"")</f>
        <v/>
      </c>
      <c r="H144" s="716"/>
      <c r="I144" s="575"/>
      <c r="J144" s="144" t="str">
        <f>IFERROR(VLOOKUP($D144,LISTA!$A$2:$J$9998,7,0),"")</f>
        <v/>
      </c>
      <c r="K144" s="144" t="str">
        <f>IFERROR(VLOOKUP($D144,LISTA!$A$2:$J$9998,8,0),"")</f>
        <v/>
      </c>
      <c r="L144" s="144" t="str">
        <f t="shared" si="21"/>
        <v/>
      </c>
      <c r="M144" s="227" t="str">
        <f t="shared" si="12"/>
        <v/>
      </c>
      <c r="N144" s="155" t="str">
        <f t="shared" si="13"/>
        <v/>
      </c>
      <c r="O144" s="155" t="str">
        <f t="shared" si="14"/>
        <v/>
      </c>
      <c r="P144" s="155" t="str">
        <f>IFERROR(VLOOKUP($D144,LISTA!$A$2:$J$9998,10,0),"")</f>
        <v/>
      </c>
      <c r="Q144" s="228" t="str">
        <f t="shared" si="20"/>
        <v/>
      </c>
      <c r="R144" s="527" t="str">
        <f t="shared" si="16"/>
        <v/>
      </c>
      <c r="S144" s="632"/>
      <c r="U144" s="139" t="str">
        <f t="shared" si="22"/>
        <v/>
      </c>
      <c r="V144" s="327" t="str">
        <f t="shared" si="17"/>
        <v/>
      </c>
      <c r="W144" s="328"/>
    </row>
    <row r="145" spans="1:23" x14ac:dyDescent="0.25">
      <c r="A145" s="162"/>
      <c r="B145" s="154" t="str">
        <f t="shared" si="1"/>
        <v/>
      </c>
      <c r="C145" s="704" t="str">
        <f t="shared" si="19"/>
        <v/>
      </c>
      <c r="D145" s="586"/>
      <c r="E145" s="716" t="str">
        <f>IFERROR(VLOOKUP($D145,LISTA!$A$2:$J$9998,4,0),"")</f>
        <v/>
      </c>
      <c r="F145" s="716"/>
      <c r="G145" s="716" t="str">
        <f>IFERROR(VLOOKUP($D145,LISTA!$A$2:$J$9998,5,0),"")</f>
        <v/>
      </c>
      <c r="H145" s="716"/>
      <c r="I145" s="575"/>
      <c r="J145" s="144" t="str">
        <f>IFERROR(VLOOKUP($D145,LISTA!$A$2:$J$9998,7,0),"")</f>
        <v/>
      </c>
      <c r="K145" s="144" t="str">
        <f>IFERROR(VLOOKUP($D145,LISTA!$A$2:$J$9998,8,0),"")</f>
        <v/>
      </c>
      <c r="L145" s="144" t="str">
        <f t="shared" si="21"/>
        <v/>
      </c>
      <c r="M145" s="227" t="str">
        <f t="shared" si="12"/>
        <v/>
      </c>
      <c r="N145" s="155" t="str">
        <f t="shared" si="13"/>
        <v/>
      </c>
      <c r="O145" s="155" t="str">
        <f t="shared" si="14"/>
        <v/>
      </c>
      <c r="P145" s="155" t="str">
        <f>IFERROR(VLOOKUP($D145,LISTA!$A$2:$J$9998,10,0),"")</f>
        <v/>
      </c>
      <c r="Q145" s="228" t="str">
        <f t="shared" si="20"/>
        <v/>
      </c>
      <c r="R145" s="527" t="str">
        <f t="shared" si="16"/>
        <v/>
      </c>
      <c r="S145" s="632"/>
      <c r="U145" s="139" t="str">
        <f t="shared" si="22"/>
        <v/>
      </c>
      <c r="V145" s="327" t="str">
        <f t="shared" si="17"/>
        <v/>
      </c>
      <c r="W145" s="328"/>
    </row>
    <row r="146" spans="1:23" x14ac:dyDescent="0.25">
      <c r="A146" s="162"/>
      <c r="B146" s="154" t="str">
        <f t="shared" si="1"/>
        <v/>
      </c>
      <c r="C146" s="704" t="str">
        <f t="shared" si="19"/>
        <v/>
      </c>
      <c r="D146" s="586"/>
      <c r="E146" s="716" t="str">
        <f>IFERROR(VLOOKUP($D146,LISTA!$A$2:$J$9998,4,0),"")</f>
        <v/>
      </c>
      <c r="F146" s="716"/>
      <c r="G146" s="716" t="str">
        <f>IFERROR(VLOOKUP($D146,LISTA!$A$2:$J$9998,5,0),"")</f>
        <v/>
      </c>
      <c r="H146" s="716"/>
      <c r="I146" s="575"/>
      <c r="J146" s="144" t="str">
        <f>IFERROR(VLOOKUP($D146,LISTA!$A$2:$J$9998,7,0),"")</f>
        <v/>
      </c>
      <c r="K146" s="144" t="str">
        <f>IFERROR(VLOOKUP($D146,LISTA!$A$2:$J$9998,8,0),"")</f>
        <v/>
      </c>
      <c r="L146" s="144" t="str">
        <f t="shared" si="21"/>
        <v/>
      </c>
      <c r="M146" s="227" t="str">
        <f t="shared" ref="M146:M206" si="23">IF($J146="INCO",0.3,IF($L146="","",IF(AND($U146&lt;&gt;"PUNTA",$U146&lt;&gt;"RADIA",$U146&lt;&gt;"PASTI",$U146&lt;&gt;"INSTA",$U146="DISCO",$L146="EXCLUSIVA",$V146="APC"),0.25,IF(AND($U146&lt;&gt;"PUNTA",$U146&lt;&gt;"RADIA",$U146&lt;&gt;"PASTI",$U146="INSTA",$L146="EXCLUSIVA"),0.25,IF(AND($U146&lt;&gt;"PUNTA",$U146&lt;&gt;"RADIA",$U146="PASTI",$U146&lt;&gt;"INSTA",$L146="EXCLUSIVA"),0.25,IF(AND($U146&lt;&gt;"PUNTA",$U146="RADIA",$U146&lt;&gt;"PASTI",$U146&lt;&gt;"INSTA",$L146="EXCLUSIVA"),0.25,IF(AND($U146="PUNTA",$U146&lt;&gt;"RADIA",$U146&lt;&gt;"PASTI",$U146&lt;&gt;"INSTA",$L146="EXCLUSIVA"),0.25,IF(AND($U146&lt;&gt;"PUNTA",$U146&lt;&gt;"RADIA",$U146&lt;&gt;"PASTI",$U146&lt;&gt;"INSTA",$L146="EXCLUSIVA"),$J$212,IF($L146="NACIONAL",$J$213,IF($L146="IMPORTADO",$J$214))))))))))</f>
        <v/>
      </c>
      <c r="N146" s="155" t="str">
        <f t="shared" si="13"/>
        <v/>
      </c>
      <c r="O146" s="155" t="str">
        <f t="shared" si="14"/>
        <v/>
      </c>
      <c r="P146" s="155" t="str">
        <f>IFERROR(VLOOKUP($D146,LISTA!$A$2:$J$9998,10,0),"")</f>
        <v/>
      </c>
      <c r="Q146" s="228" t="str">
        <f t="shared" si="20"/>
        <v/>
      </c>
      <c r="R146" s="527" t="str">
        <f t="shared" ref="R146:R206" si="24">IFERROR(($P146-($P146*$M146))*1.19,"")</f>
        <v/>
      </c>
      <c r="S146" s="632"/>
      <c r="U146" s="139" t="str">
        <f t="shared" si="22"/>
        <v/>
      </c>
      <c r="V146" s="327" t="str">
        <f t="shared" ref="V146:V209" si="25">LEFT($J146,3)</f>
        <v/>
      </c>
      <c r="W146" s="328"/>
    </row>
    <row r="147" spans="1:23" x14ac:dyDescent="0.25">
      <c r="A147" s="162"/>
      <c r="B147" s="154" t="str">
        <f t="shared" si="1"/>
        <v/>
      </c>
      <c r="C147" s="704" t="str">
        <f t="shared" si="19"/>
        <v/>
      </c>
      <c r="D147" s="586"/>
      <c r="E147" s="716" t="str">
        <f>IFERROR(VLOOKUP($D147,LISTA!$A$2:$J$9998,4,0),"")</f>
        <v/>
      </c>
      <c r="F147" s="716"/>
      <c r="G147" s="716" t="str">
        <f>IFERROR(VLOOKUP($D147,LISTA!$A$2:$J$9998,5,0),"")</f>
        <v/>
      </c>
      <c r="H147" s="716"/>
      <c r="I147" s="575"/>
      <c r="J147" s="144" t="str">
        <f>IFERROR(VLOOKUP($D147,LISTA!$A$2:$J$9998,7,0),"")</f>
        <v/>
      </c>
      <c r="K147" s="144" t="str">
        <f>IFERROR(VLOOKUP($D147,LISTA!$A$2:$J$9998,8,0),"")</f>
        <v/>
      </c>
      <c r="L147" s="144" t="str">
        <f t="shared" si="21"/>
        <v/>
      </c>
      <c r="M147" s="227" t="str">
        <f t="shared" si="23"/>
        <v/>
      </c>
      <c r="N147" s="155" t="str">
        <f t="shared" si="13"/>
        <v/>
      </c>
      <c r="O147" s="155" t="str">
        <f t="shared" si="14"/>
        <v/>
      </c>
      <c r="P147" s="155" t="str">
        <f>IFERROR(VLOOKUP($D147,LISTA!$A$2:$J$9998,10,0),"")</f>
        <v/>
      </c>
      <c r="Q147" s="228" t="str">
        <f t="shared" si="20"/>
        <v/>
      </c>
      <c r="R147" s="527" t="str">
        <f t="shared" si="24"/>
        <v/>
      </c>
      <c r="S147" s="632"/>
      <c r="U147" s="139" t="str">
        <f t="shared" si="22"/>
        <v/>
      </c>
      <c r="V147" s="327" t="str">
        <f t="shared" si="25"/>
        <v/>
      </c>
      <c r="W147" s="328"/>
    </row>
    <row r="148" spans="1:23" x14ac:dyDescent="0.25">
      <c r="A148" s="162"/>
      <c r="B148" s="154" t="str">
        <f t="shared" si="1"/>
        <v/>
      </c>
      <c r="C148" s="704" t="str">
        <f t="shared" si="19"/>
        <v/>
      </c>
      <c r="D148" s="586"/>
      <c r="E148" s="716" t="str">
        <f>IFERROR(VLOOKUP($D148,LISTA!$A$2:$J$9998,4,0),"")</f>
        <v/>
      </c>
      <c r="F148" s="716"/>
      <c r="G148" s="716" t="str">
        <f>IFERROR(VLOOKUP($D148,LISTA!$A$2:$J$9998,5,0),"")</f>
        <v/>
      </c>
      <c r="H148" s="716"/>
      <c r="I148" s="575"/>
      <c r="J148" s="144" t="str">
        <f>IFERROR(VLOOKUP($D148,LISTA!$A$2:$J$9998,7,0),"")</f>
        <v/>
      </c>
      <c r="K148" s="144" t="str">
        <f>IFERROR(VLOOKUP($D148,LISTA!$A$2:$J$9998,8,0),"")</f>
        <v/>
      </c>
      <c r="L148" s="144" t="str">
        <f t="shared" si="21"/>
        <v/>
      </c>
      <c r="M148" s="227" t="str">
        <f t="shared" si="23"/>
        <v/>
      </c>
      <c r="N148" s="155" t="str">
        <f t="shared" si="13"/>
        <v/>
      </c>
      <c r="O148" s="155" t="str">
        <f t="shared" si="14"/>
        <v/>
      </c>
      <c r="P148" s="155" t="str">
        <f>IFERROR(VLOOKUP($D148,LISTA!$A$2:$J$9998,10,0),"")</f>
        <v/>
      </c>
      <c r="Q148" s="228" t="str">
        <f t="shared" si="20"/>
        <v/>
      </c>
      <c r="R148" s="527" t="str">
        <f t="shared" si="24"/>
        <v/>
      </c>
      <c r="S148" s="632"/>
      <c r="U148" s="139" t="str">
        <f t="shared" si="22"/>
        <v/>
      </c>
      <c r="V148" s="327" t="str">
        <f t="shared" si="25"/>
        <v/>
      </c>
      <c r="W148" s="328"/>
    </row>
    <row r="149" spans="1:23" x14ac:dyDescent="0.25">
      <c r="A149" s="162"/>
      <c r="B149" s="154" t="str">
        <f t="shared" si="1"/>
        <v/>
      </c>
      <c r="C149" s="704" t="str">
        <f t="shared" si="19"/>
        <v/>
      </c>
      <c r="D149" s="586"/>
      <c r="E149" s="716" t="str">
        <f>IFERROR(VLOOKUP($D149,LISTA!$A$2:$J$9998,4,0),"")</f>
        <v/>
      </c>
      <c r="F149" s="716"/>
      <c r="G149" s="716" t="str">
        <f>IFERROR(VLOOKUP($D149,LISTA!$A$2:$J$9998,5,0),"")</f>
        <v/>
      </c>
      <c r="H149" s="716"/>
      <c r="I149" s="575"/>
      <c r="J149" s="144" t="str">
        <f>IFERROR(VLOOKUP($D149,LISTA!$A$2:$J$9998,7,0),"")</f>
        <v/>
      </c>
      <c r="K149" s="144" t="str">
        <f>IFERROR(VLOOKUP($D149,LISTA!$A$2:$J$9998,8,0),"")</f>
        <v/>
      </c>
      <c r="L149" s="144" t="str">
        <f t="shared" si="21"/>
        <v/>
      </c>
      <c r="M149" s="227" t="str">
        <f t="shared" si="23"/>
        <v/>
      </c>
      <c r="N149" s="155" t="str">
        <f t="shared" si="13"/>
        <v/>
      </c>
      <c r="O149" s="155" t="str">
        <f t="shared" si="14"/>
        <v/>
      </c>
      <c r="P149" s="155" t="str">
        <f>IFERROR(VLOOKUP($D149,LISTA!$A$2:$J$9998,10,0),"")</f>
        <v/>
      </c>
      <c r="Q149" s="228" t="str">
        <f t="shared" si="20"/>
        <v/>
      </c>
      <c r="R149" s="527" t="str">
        <f t="shared" si="24"/>
        <v/>
      </c>
      <c r="S149" s="632"/>
      <c r="U149" s="139" t="str">
        <f t="shared" si="22"/>
        <v/>
      </c>
      <c r="V149" s="327" t="str">
        <f t="shared" si="25"/>
        <v/>
      </c>
      <c r="W149" s="328"/>
    </row>
    <row r="150" spans="1:23" x14ac:dyDescent="0.25">
      <c r="A150" s="162"/>
      <c r="B150" s="154" t="str">
        <f t="shared" si="1"/>
        <v/>
      </c>
      <c r="C150" s="704" t="str">
        <f t="shared" si="19"/>
        <v/>
      </c>
      <c r="D150" s="586"/>
      <c r="E150" s="716" t="str">
        <f>IFERROR(VLOOKUP($D150,LISTA!$A$2:$J$9998,4,0),"")</f>
        <v/>
      </c>
      <c r="F150" s="716"/>
      <c r="G150" s="716" t="str">
        <f>IFERROR(VLOOKUP($D150,LISTA!$A$2:$J$9998,5,0),"")</f>
        <v/>
      </c>
      <c r="H150" s="716"/>
      <c r="I150" s="575"/>
      <c r="J150" s="144" t="str">
        <f>IFERROR(VLOOKUP($D150,LISTA!$A$2:$J$9998,7,0),"")</f>
        <v/>
      </c>
      <c r="K150" s="144" t="str">
        <f>IFERROR(VLOOKUP($D150,LISTA!$A$2:$J$9998,8,0),"")</f>
        <v/>
      </c>
      <c r="L150" s="144" t="str">
        <f t="shared" si="21"/>
        <v/>
      </c>
      <c r="M150" s="227" t="str">
        <f t="shared" si="23"/>
        <v/>
      </c>
      <c r="N150" s="155" t="str">
        <f t="shared" si="13"/>
        <v/>
      </c>
      <c r="O150" s="155" t="str">
        <f t="shared" si="14"/>
        <v/>
      </c>
      <c r="P150" s="155" t="str">
        <f>IFERROR(VLOOKUP($D150,LISTA!$A$2:$J$9998,10,0),"")</f>
        <v/>
      </c>
      <c r="Q150" s="228" t="str">
        <f t="shared" si="20"/>
        <v/>
      </c>
      <c r="R150" s="527" t="str">
        <f t="shared" si="24"/>
        <v/>
      </c>
      <c r="S150" s="632"/>
      <c r="U150" s="139" t="str">
        <f t="shared" si="22"/>
        <v/>
      </c>
      <c r="V150" s="327" t="str">
        <f t="shared" si="25"/>
        <v/>
      </c>
      <c r="W150" s="328"/>
    </row>
    <row r="151" spans="1:23" x14ac:dyDescent="0.25">
      <c r="A151" s="162"/>
      <c r="B151" s="154" t="str">
        <f t="shared" si="1"/>
        <v/>
      </c>
      <c r="C151" s="704" t="str">
        <f t="shared" si="19"/>
        <v/>
      </c>
      <c r="D151" s="586"/>
      <c r="E151" s="716" t="str">
        <f>IFERROR(VLOOKUP($D151,LISTA!$A$2:$J$9998,4,0),"")</f>
        <v/>
      </c>
      <c r="F151" s="716"/>
      <c r="G151" s="716" t="str">
        <f>IFERROR(VLOOKUP($D151,LISTA!$A$2:$J$9998,5,0),"")</f>
        <v/>
      </c>
      <c r="H151" s="716"/>
      <c r="I151" s="575"/>
      <c r="J151" s="144" t="str">
        <f>IFERROR(VLOOKUP($D151,LISTA!$A$2:$J$9998,7,0),"")</f>
        <v/>
      </c>
      <c r="K151" s="144" t="str">
        <f>IFERROR(VLOOKUP($D151,LISTA!$A$2:$J$9998,8,0),"")</f>
        <v/>
      </c>
      <c r="L151" s="144" t="str">
        <f t="shared" si="21"/>
        <v/>
      </c>
      <c r="M151" s="227" t="str">
        <f t="shared" si="23"/>
        <v/>
      </c>
      <c r="N151" s="155" t="str">
        <f t="shared" si="13"/>
        <v/>
      </c>
      <c r="O151" s="155" t="str">
        <f t="shared" si="14"/>
        <v/>
      </c>
      <c r="P151" s="155" t="str">
        <f>IFERROR(VLOOKUP($D151,LISTA!$A$2:$J$9998,10,0),"")</f>
        <v/>
      </c>
      <c r="Q151" s="228" t="str">
        <f t="shared" si="20"/>
        <v/>
      </c>
      <c r="R151" s="527" t="str">
        <f t="shared" si="24"/>
        <v/>
      </c>
      <c r="S151" s="632"/>
      <c r="U151" s="139" t="str">
        <f t="shared" si="22"/>
        <v/>
      </c>
      <c r="V151" s="327" t="str">
        <f t="shared" si="25"/>
        <v/>
      </c>
      <c r="W151" s="328"/>
    </row>
    <row r="152" spans="1:23" x14ac:dyDescent="0.25">
      <c r="A152" s="162"/>
      <c r="B152" s="154" t="str">
        <f t="shared" si="1"/>
        <v/>
      </c>
      <c r="C152" s="704" t="str">
        <f t="shared" ref="C152:C163" si="26">IF(D152&lt;&gt;"",1,"")</f>
        <v/>
      </c>
      <c r="D152" s="586"/>
      <c r="E152" s="716" t="str">
        <f>IFERROR(VLOOKUP($D152,LISTA!$A$2:$J$9998,4,0),"")</f>
        <v/>
      </c>
      <c r="F152" s="716"/>
      <c r="G152" s="716" t="str">
        <f>IFERROR(VLOOKUP($D152,LISTA!$A$2:$J$9998,5,0),"")</f>
        <v/>
      </c>
      <c r="H152" s="716"/>
      <c r="I152" s="575"/>
      <c r="J152" s="144" t="str">
        <f>IFERROR(VLOOKUP($D152,LISTA!$A$2:$J$9998,7,0),"")</f>
        <v/>
      </c>
      <c r="K152" s="144" t="str">
        <f>IFERROR(VLOOKUP($D152,LISTA!$A$2:$J$9998,8,0),"")</f>
        <v/>
      </c>
      <c r="L152" s="144" t="str">
        <f t="shared" ref="L152:L163" si="27">IF(OR(K152=$T$8,K152=$T$9,K152=$T$12,K152=$T$13,K152=$T$14,K152=$T$15,K152=$T$16,K152=$T$17,K152=$T$18,K152=$T$19,K152=$T$20,K152=$T$21,K152=$T$22,K152=$T$23,K152=$T$24,K152=$T$25,K152=$T$26),$T$7,IF(OR(K152=$T$30,K152=$T$31),$T$29,IF(OR(K152=$T$36),$T$35,"")))</f>
        <v/>
      </c>
      <c r="M152" s="227" t="str">
        <f t="shared" si="23"/>
        <v/>
      </c>
      <c r="N152" s="155" t="str">
        <f t="shared" si="13"/>
        <v/>
      </c>
      <c r="O152" s="155" t="str">
        <f t="shared" si="14"/>
        <v/>
      </c>
      <c r="P152" s="155" t="str">
        <f>IFERROR(VLOOKUP($D152,LISTA!$A$2:$J$9998,10,0),"")</f>
        <v/>
      </c>
      <c r="Q152" s="228" t="str">
        <f t="shared" ref="Q152:Q163" si="28">IFERROR(O152-N152,"")</f>
        <v/>
      </c>
      <c r="R152" s="527" t="str">
        <f t="shared" si="24"/>
        <v/>
      </c>
      <c r="S152" s="632"/>
      <c r="U152" s="139" t="str">
        <f t="shared" si="22"/>
        <v/>
      </c>
      <c r="V152" s="327" t="str">
        <f t="shared" si="25"/>
        <v/>
      </c>
      <c r="W152" s="328"/>
    </row>
    <row r="153" spans="1:23" x14ac:dyDescent="0.25">
      <c r="A153" s="162"/>
      <c r="B153" s="154" t="str">
        <f t="shared" si="1"/>
        <v/>
      </c>
      <c r="C153" s="704" t="str">
        <f t="shared" si="26"/>
        <v/>
      </c>
      <c r="D153" s="586"/>
      <c r="E153" s="716" t="str">
        <f>IFERROR(VLOOKUP($D153,LISTA!$A$2:$J$9998,4,0),"")</f>
        <v/>
      </c>
      <c r="F153" s="716"/>
      <c r="G153" s="716" t="str">
        <f>IFERROR(VLOOKUP($D153,LISTA!$A$2:$J$9998,5,0),"")</f>
        <v/>
      </c>
      <c r="H153" s="716"/>
      <c r="I153" s="575"/>
      <c r="J153" s="144" t="str">
        <f>IFERROR(VLOOKUP($D153,LISTA!$A$2:$J$9998,7,0),"")</f>
        <v/>
      </c>
      <c r="K153" s="144" t="str">
        <f>IFERROR(VLOOKUP($D153,LISTA!$A$2:$J$9998,8,0),"")</f>
        <v/>
      </c>
      <c r="L153" s="144" t="str">
        <f t="shared" si="27"/>
        <v/>
      </c>
      <c r="M153" s="227" t="str">
        <f t="shared" si="23"/>
        <v/>
      </c>
      <c r="N153" s="155" t="str">
        <f t="shared" si="13"/>
        <v/>
      </c>
      <c r="O153" s="155" t="str">
        <f t="shared" si="14"/>
        <v/>
      </c>
      <c r="P153" s="155" t="str">
        <f>IFERROR(VLOOKUP($D153,LISTA!$A$2:$J$9998,10,0),"")</f>
        <v/>
      </c>
      <c r="Q153" s="228" t="str">
        <f t="shared" si="28"/>
        <v/>
      </c>
      <c r="R153" s="527" t="str">
        <f t="shared" si="24"/>
        <v/>
      </c>
      <c r="S153" s="632"/>
      <c r="U153" s="139" t="str">
        <f t="shared" si="22"/>
        <v/>
      </c>
      <c r="V153" s="327" t="str">
        <f t="shared" si="25"/>
        <v/>
      </c>
      <c r="W153" s="328"/>
    </row>
    <row r="154" spans="1:23" x14ac:dyDescent="0.25">
      <c r="A154" s="162"/>
      <c r="B154" s="154" t="str">
        <f t="shared" si="1"/>
        <v/>
      </c>
      <c r="C154" s="704" t="str">
        <f t="shared" si="26"/>
        <v/>
      </c>
      <c r="D154" s="586"/>
      <c r="E154" s="716" t="str">
        <f>IFERROR(VLOOKUP($D154,LISTA!$A$2:$J$9998,4,0),"")</f>
        <v/>
      </c>
      <c r="F154" s="716"/>
      <c r="G154" s="716" t="str">
        <f>IFERROR(VLOOKUP($D154,LISTA!$A$2:$J$9998,5,0),"")</f>
        <v/>
      </c>
      <c r="H154" s="716"/>
      <c r="I154" s="575"/>
      <c r="J154" s="144" t="str">
        <f>IFERROR(VLOOKUP($D154,LISTA!$A$2:$J$9998,7,0),"")</f>
        <v/>
      </c>
      <c r="K154" s="144" t="str">
        <f>IFERROR(VLOOKUP($D154,LISTA!$A$2:$J$9998,8,0),"")</f>
        <v/>
      </c>
      <c r="L154" s="144" t="str">
        <f t="shared" si="27"/>
        <v/>
      </c>
      <c r="M154" s="227" t="str">
        <f t="shared" si="23"/>
        <v/>
      </c>
      <c r="N154" s="155" t="str">
        <f t="shared" si="13"/>
        <v/>
      </c>
      <c r="O154" s="155" t="str">
        <f t="shared" si="14"/>
        <v/>
      </c>
      <c r="P154" s="155" t="str">
        <f>IFERROR(VLOOKUP($D154,LISTA!$A$2:$J$9998,10,0),"")</f>
        <v/>
      </c>
      <c r="Q154" s="228" t="str">
        <f t="shared" si="28"/>
        <v/>
      </c>
      <c r="R154" s="527" t="str">
        <f t="shared" si="24"/>
        <v/>
      </c>
      <c r="S154" s="632"/>
      <c r="U154" s="139" t="str">
        <f t="shared" si="22"/>
        <v/>
      </c>
      <c r="V154" s="327" t="str">
        <f t="shared" si="25"/>
        <v/>
      </c>
      <c r="W154" s="328"/>
    </row>
    <row r="155" spans="1:23" x14ac:dyDescent="0.25">
      <c r="A155" s="162"/>
      <c r="B155" s="154" t="str">
        <f t="shared" si="1"/>
        <v/>
      </c>
      <c r="C155" s="704" t="str">
        <f t="shared" si="26"/>
        <v/>
      </c>
      <c r="D155" s="586"/>
      <c r="E155" s="716" t="str">
        <f>IFERROR(VLOOKUP($D155,LISTA!$A$2:$J$9998,4,0),"")</f>
        <v/>
      </c>
      <c r="F155" s="716"/>
      <c r="G155" s="716" t="str">
        <f>IFERROR(VLOOKUP($D155,LISTA!$A$2:$J$9998,5,0),"")</f>
        <v/>
      </c>
      <c r="H155" s="716"/>
      <c r="I155" s="575"/>
      <c r="J155" s="144" t="str">
        <f>IFERROR(VLOOKUP($D155,LISTA!$A$2:$J$9998,7,0),"")</f>
        <v/>
      </c>
      <c r="K155" s="144" t="str">
        <f>IFERROR(VLOOKUP($D155,LISTA!$A$2:$J$9998,8,0),"")</f>
        <v/>
      </c>
      <c r="L155" s="144" t="str">
        <f t="shared" si="27"/>
        <v/>
      </c>
      <c r="M155" s="227" t="str">
        <f t="shared" si="23"/>
        <v/>
      </c>
      <c r="N155" s="155" t="str">
        <f t="shared" si="13"/>
        <v/>
      </c>
      <c r="O155" s="155" t="str">
        <f t="shared" si="14"/>
        <v/>
      </c>
      <c r="P155" s="155" t="str">
        <f>IFERROR(VLOOKUP($D155,LISTA!$A$2:$J$9998,10,0),"")</f>
        <v/>
      </c>
      <c r="Q155" s="228" t="str">
        <f t="shared" si="28"/>
        <v/>
      </c>
      <c r="R155" s="527" t="str">
        <f t="shared" si="24"/>
        <v/>
      </c>
      <c r="S155" s="632"/>
      <c r="U155" s="139" t="str">
        <f t="shared" si="22"/>
        <v/>
      </c>
      <c r="V155" s="327" t="str">
        <f t="shared" si="25"/>
        <v/>
      </c>
      <c r="W155" s="328"/>
    </row>
    <row r="156" spans="1:23" x14ac:dyDescent="0.25">
      <c r="A156" s="162"/>
      <c r="B156" s="154" t="str">
        <f t="shared" si="1"/>
        <v/>
      </c>
      <c r="C156" s="704" t="str">
        <f t="shared" si="26"/>
        <v/>
      </c>
      <c r="D156" s="586"/>
      <c r="E156" s="716" t="str">
        <f>IFERROR(VLOOKUP($D156,LISTA!$A$2:$J$9998,4,0),"")</f>
        <v/>
      </c>
      <c r="F156" s="716"/>
      <c r="G156" s="716" t="str">
        <f>IFERROR(VLOOKUP($D156,LISTA!$A$2:$J$9998,5,0),"")</f>
        <v/>
      </c>
      <c r="H156" s="716"/>
      <c r="I156" s="575"/>
      <c r="J156" s="144" t="str">
        <f>IFERROR(VLOOKUP($D156,LISTA!$A$2:$J$9998,7,0),"")</f>
        <v/>
      </c>
      <c r="K156" s="144" t="str">
        <f>IFERROR(VLOOKUP($D156,LISTA!$A$2:$J$9998,8,0),"")</f>
        <v/>
      </c>
      <c r="L156" s="144" t="str">
        <f t="shared" si="27"/>
        <v/>
      </c>
      <c r="M156" s="227" t="str">
        <f t="shared" si="23"/>
        <v/>
      </c>
      <c r="N156" s="155" t="str">
        <f t="shared" si="13"/>
        <v/>
      </c>
      <c r="O156" s="155" t="str">
        <f t="shared" si="14"/>
        <v/>
      </c>
      <c r="P156" s="155" t="str">
        <f>IFERROR(VLOOKUP($D156,LISTA!$A$2:$J$9998,10,0),"")</f>
        <v/>
      </c>
      <c r="Q156" s="228" t="str">
        <f t="shared" si="28"/>
        <v/>
      </c>
      <c r="R156" s="527" t="str">
        <f t="shared" si="24"/>
        <v/>
      </c>
      <c r="S156" s="632"/>
      <c r="U156" s="139" t="str">
        <f t="shared" si="22"/>
        <v/>
      </c>
      <c r="V156" s="327" t="str">
        <f t="shared" si="25"/>
        <v/>
      </c>
      <c r="W156" s="328"/>
    </row>
    <row r="157" spans="1:23" x14ac:dyDescent="0.25">
      <c r="A157" s="162"/>
      <c r="B157" s="154" t="str">
        <f t="shared" si="1"/>
        <v/>
      </c>
      <c r="C157" s="704" t="str">
        <f t="shared" si="26"/>
        <v/>
      </c>
      <c r="D157" s="586"/>
      <c r="E157" s="716" t="str">
        <f>IFERROR(VLOOKUP($D157,LISTA!$A$2:$J$9998,4,0),"")</f>
        <v/>
      </c>
      <c r="F157" s="716"/>
      <c r="G157" s="716" t="str">
        <f>IFERROR(VLOOKUP($D157,LISTA!$A$2:$J$9998,5,0),"")</f>
        <v/>
      </c>
      <c r="H157" s="716"/>
      <c r="I157" s="575"/>
      <c r="J157" s="144" t="str">
        <f>IFERROR(VLOOKUP($D157,LISTA!$A$2:$J$9998,7,0),"")</f>
        <v/>
      </c>
      <c r="K157" s="144" t="str">
        <f>IFERROR(VLOOKUP($D157,LISTA!$A$2:$J$9998,8,0),"")</f>
        <v/>
      </c>
      <c r="L157" s="144" t="str">
        <f t="shared" si="27"/>
        <v/>
      </c>
      <c r="M157" s="227" t="str">
        <f t="shared" si="23"/>
        <v/>
      </c>
      <c r="N157" s="155" t="str">
        <f t="shared" si="13"/>
        <v/>
      </c>
      <c r="O157" s="155" t="str">
        <f t="shared" si="14"/>
        <v/>
      </c>
      <c r="P157" s="155" t="str">
        <f>IFERROR(VLOOKUP($D157,LISTA!$A$2:$J$9998,10,0),"")</f>
        <v/>
      </c>
      <c r="Q157" s="228" t="str">
        <f t="shared" si="28"/>
        <v/>
      </c>
      <c r="R157" s="527" t="str">
        <f t="shared" si="24"/>
        <v/>
      </c>
      <c r="S157" s="632"/>
      <c r="U157" s="139" t="str">
        <f t="shared" si="22"/>
        <v/>
      </c>
      <c r="V157" s="327" t="str">
        <f t="shared" si="25"/>
        <v/>
      </c>
      <c r="W157" s="328"/>
    </row>
    <row r="158" spans="1:23" x14ac:dyDescent="0.25">
      <c r="A158" s="162"/>
      <c r="B158" s="154" t="str">
        <f t="shared" si="1"/>
        <v/>
      </c>
      <c r="C158" s="704" t="str">
        <f t="shared" si="26"/>
        <v/>
      </c>
      <c r="D158" s="586"/>
      <c r="E158" s="716" t="str">
        <f>IFERROR(VLOOKUP($D158,LISTA!$A$2:$J$9998,4,0),"")</f>
        <v/>
      </c>
      <c r="F158" s="716"/>
      <c r="G158" s="716" t="str">
        <f>IFERROR(VLOOKUP($D158,LISTA!$A$2:$J$9998,5,0),"")</f>
        <v/>
      </c>
      <c r="H158" s="716"/>
      <c r="I158" s="575"/>
      <c r="J158" s="144" t="str">
        <f>IFERROR(VLOOKUP($D158,LISTA!$A$2:$J$9998,7,0),"")</f>
        <v/>
      </c>
      <c r="K158" s="144" t="str">
        <f>IFERROR(VLOOKUP($D158,LISTA!$A$2:$J$9998,8,0),"")</f>
        <v/>
      </c>
      <c r="L158" s="144" t="str">
        <f t="shared" si="27"/>
        <v/>
      </c>
      <c r="M158" s="227" t="str">
        <f t="shared" si="23"/>
        <v/>
      </c>
      <c r="N158" s="155" t="str">
        <f t="shared" si="13"/>
        <v/>
      </c>
      <c r="O158" s="155" t="str">
        <f t="shared" si="14"/>
        <v/>
      </c>
      <c r="P158" s="155" t="str">
        <f>IFERROR(VLOOKUP($D158,LISTA!$A$2:$J$9998,10,0),"")</f>
        <v/>
      </c>
      <c r="Q158" s="228" t="str">
        <f t="shared" si="28"/>
        <v/>
      </c>
      <c r="R158" s="527" t="str">
        <f t="shared" si="24"/>
        <v/>
      </c>
      <c r="S158" s="632"/>
      <c r="U158" s="139" t="str">
        <f t="shared" si="22"/>
        <v/>
      </c>
      <c r="V158" s="327" t="str">
        <f t="shared" si="25"/>
        <v/>
      </c>
      <c r="W158" s="328"/>
    </row>
    <row r="159" spans="1:23" x14ac:dyDescent="0.25">
      <c r="A159" s="162"/>
      <c r="B159" s="154" t="str">
        <f t="shared" si="1"/>
        <v/>
      </c>
      <c r="C159" s="704" t="str">
        <f t="shared" si="26"/>
        <v/>
      </c>
      <c r="D159" s="586"/>
      <c r="E159" s="716" t="str">
        <f>IFERROR(VLOOKUP($D159,LISTA!$A$2:$J$9998,4,0),"")</f>
        <v/>
      </c>
      <c r="F159" s="716"/>
      <c r="G159" s="716" t="str">
        <f>IFERROR(VLOOKUP($D159,LISTA!$A$2:$J$9998,5,0),"")</f>
        <v/>
      </c>
      <c r="H159" s="716"/>
      <c r="I159" s="575"/>
      <c r="J159" s="144" t="str">
        <f>IFERROR(VLOOKUP($D159,LISTA!$A$2:$J$9998,7,0),"")</f>
        <v/>
      </c>
      <c r="K159" s="144" t="str">
        <f>IFERROR(VLOOKUP($D159,LISTA!$A$2:$J$9998,8,0),"")</f>
        <v/>
      </c>
      <c r="L159" s="144" t="str">
        <f t="shared" si="27"/>
        <v/>
      </c>
      <c r="M159" s="227" t="str">
        <f t="shared" si="23"/>
        <v/>
      </c>
      <c r="N159" s="155" t="str">
        <f t="shared" si="13"/>
        <v/>
      </c>
      <c r="O159" s="155" t="str">
        <f t="shared" si="14"/>
        <v/>
      </c>
      <c r="P159" s="155" t="str">
        <f>IFERROR(VLOOKUP($D159,LISTA!$A$2:$J$9998,10,0),"")</f>
        <v/>
      </c>
      <c r="Q159" s="228" t="str">
        <f t="shared" si="28"/>
        <v/>
      </c>
      <c r="R159" s="527" t="str">
        <f t="shared" si="24"/>
        <v/>
      </c>
      <c r="S159" s="632"/>
      <c r="U159" s="139" t="str">
        <f t="shared" si="22"/>
        <v/>
      </c>
      <c r="V159" s="327" t="str">
        <f t="shared" si="25"/>
        <v/>
      </c>
      <c r="W159" s="328"/>
    </row>
    <row r="160" spans="1:23" x14ac:dyDescent="0.25">
      <c r="A160" s="162"/>
      <c r="B160" s="154" t="str">
        <f t="shared" si="1"/>
        <v/>
      </c>
      <c r="C160" s="704" t="str">
        <f t="shared" si="26"/>
        <v/>
      </c>
      <c r="D160" s="586"/>
      <c r="E160" s="716" t="str">
        <f>IFERROR(VLOOKUP($D160,LISTA!$A$2:$J$9998,4,0),"")</f>
        <v/>
      </c>
      <c r="F160" s="716"/>
      <c r="G160" s="716" t="str">
        <f>IFERROR(VLOOKUP($D160,LISTA!$A$2:$J$9998,5,0),"")</f>
        <v/>
      </c>
      <c r="H160" s="716"/>
      <c r="I160" s="576"/>
      <c r="J160" s="144" t="str">
        <f>IFERROR(VLOOKUP($D160,LISTA!$A$2:$J$9998,7,0),"")</f>
        <v/>
      </c>
      <c r="K160" s="144" t="str">
        <f>IFERROR(VLOOKUP($D160,LISTA!$A$2:$J$9998,8,0),"")</f>
        <v/>
      </c>
      <c r="L160" s="144" t="str">
        <f t="shared" si="27"/>
        <v/>
      </c>
      <c r="M160" s="227" t="str">
        <f t="shared" si="23"/>
        <v/>
      </c>
      <c r="N160" s="155" t="str">
        <f t="shared" si="13"/>
        <v/>
      </c>
      <c r="O160" s="155" t="str">
        <f t="shared" si="14"/>
        <v/>
      </c>
      <c r="P160" s="155" t="str">
        <f>IFERROR(VLOOKUP($D160,LISTA!$A$2:$J$9998,10,0),"")</f>
        <v/>
      </c>
      <c r="Q160" s="228" t="str">
        <f t="shared" si="28"/>
        <v/>
      </c>
      <c r="R160" s="527" t="str">
        <f t="shared" si="24"/>
        <v/>
      </c>
      <c r="S160" s="632"/>
      <c r="U160" s="139" t="str">
        <f t="shared" si="22"/>
        <v/>
      </c>
      <c r="V160" s="327" t="str">
        <f t="shared" si="25"/>
        <v/>
      </c>
      <c r="W160" s="328"/>
    </row>
    <row r="161" spans="1:23" x14ac:dyDescent="0.25">
      <c r="A161" s="162"/>
      <c r="B161" s="154" t="str">
        <f t="shared" si="1"/>
        <v/>
      </c>
      <c r="C161" s="704" t="str">
        <f t="shared" si="26"/>
        <v/>
      </c>
      <c r="D161" s="586"/>
      <c r="E161" s="716" t="str">
        <f>IFERROR(VLOOKUP($D161,LISTA!$A$2:$J$9998,4,0),"")</f>
        <v/>
      </c>
      <c r="F161" s="716"/>
      <c r="G161" s="716" t="str">
        <f>IFERROR(VLOOKUP($D161,LISTA!$A$2:$J$9998,5,0),"")</f>
        <v/>
      </c>
      <c r="H161" s="716"/>
      <c r="I161" s="576"/>
      <c r="J161" s="144" t="str">
        <f>IFERROR(VLOOKUP($D161,LISTA!$A$2:$J$9998,7,0),"")</f>
        <v/>
      </c>
      <c r="K161" s="144" t="str">
        <f>IFERROR(VLOOKUP($D161,LISTA!$A$2:$J$9998,8,0),"")</f>
        <v/>
      </c>
      <c r="L161" s="144" t="str">
        <f t="shared" si="27"/>
        <v/>
      </c>
      <c r="M161" s="227" t="str">
        <f t="shared" si="23"/>
        <v/>
      </c>
      <c r="N161" s="155" t="str">
        <f t="shared" si="13"/>
        <v/>
      </c>
      <c r="O161" s="155" t="str">
        <f t="shared" si="14"/>
        <v/>
      </c>
      <c r="P161" s="155" t="str">
        <f>IFERROR(VLOOKUP($D161,LISTA!$A$2:$J$9998,10,0),"")</f>
        <v/>
      </c>
      <c r="Q161" s="228" t="str">
        <f t="shared" si="28"/>
        <v/>
      </c>
      <c r="R161" s="527" t="str">
        <f t="shared" si="24"/>
        <v/>
      </c>
      <c r="S161" s="632"/>
      <c r="U161" s="139" t="str">
        <f t="shared" si="22"/>
        <v/>
      </c>
      <c r="V161" s="327" t="str">
        <f t="shared" si="25"/>
        <v/>
      </c>
      <c r="W161" s="328"/>
    </row>
    <row r="162" spans="1:23" x14ac:dyDescent="0.25">
      <c r="A162" s="162"/>
      <c r="B162" s="154" t="str">
        <f t="shared" si="1"/>
        <v/>
      </c>
      <c r="C162" s="704" t="str">
        <f t="shared" si="26"/>
        <v/>
      </c>
      <c r="D162" s="586"/>
      <c r="E162" s="716" t="str">
        <f>IFERROR(VLOOKUP($D162,LISTA!$A$2:$J$9998,4,0),"")</f>
        <v/>
      </c>
      <c r="F162" s="716"/>
      <c r="G162" s="716" t="str">
        <f>IFERROR(VLOOKUP($D162,LISTA!$A$2:$J$9998,5,0),"")</f>
        <v/>
      </c>
      <c r="H162" s="716"/>
      <c r="I162" s="576"/>
      <c r="J162" s="144" t="str">
        <f>IFERROR(VLOOKUP($D162,LISTA!$A$2:$J$9998,7,0),"")</f>
        <v/>
      </c>
      <c r="K162" s="144" t="str">
        <f>IFERROR(VLOOKUP($D162,LISTA!$A$2:$J$9998,8,0),"")</f>
        <v/>
      </c>
      <c r="L162" s="144" t="str">
        <f t="shared" si="27"/>
        <v/>
      </c>
      <c r="M162" s="227" t="str">
        <f t="shared" si="23"/>
        <v/>
      </c>
      <c r="N162" s="155" t="str">
        <f t="shared" si="13"/>
        <v/>
      </c>
      <c r="O162" s="155" t="str">
        <f t="shared" si="14"/>
        <v/>
      </c>
      <c r="P162" s="155" t="str">
        <f>IFERROR(VLOOKUP($D162,LISTA!$A$2:$J$9998,10,0),"")</f>
        <v/>
      </c>
      <c r="Q162" s="228" t="str">
        <f t="shared" si="28"/>
        <v/>
      </c>
      <c r="R162" s="527" t="str">
        <f t="shared" si="24"/>
        <v/>
      </c>
      <c r="S162" s="632"/>
      <c r="U162" s="139" t="str">
        <f t="shared" si="22"/>
        <v/>
      </c>
      <c r="V162" s="327" t="str">
        <f t="shared" si="25"/>
        <v/>
      </c>
      <c r="W162" s="328"/>
    </row>
    <row r="163" spans="1:23" x14ac:dyDescent="0.25">
      <c r="A163" s="162"/>
      <c r="B163" s="154" t="str">
        <f t="shared" si="1"/>
        <v/>
      </c>
      <c r="C163" s="704" t="str">
        <f t="shared" si="26"/>
        <v/>
      </c>
      <c r="D163" s="586"/>
      <c r="E163" s="716" t="str">
        <f>IFERROR(VLOOKUP($D163,LISTA!$A$2:$J$9998,4,0),"")</f>
        <v/>
      </c>
      <c r="F163" s="716"/>
      <c r="G163" s="716" t="str">
        <f>IFERROR(VLOOKUP($D163,LISTA!$A$2:$J$9998,5,0),"")</f>
        <v/>
      </c>
      <c r="H163" s="716"/>
      <c r="I163" s="576"/>
      <c r="J163" s="144" t="str">
        <f>IFERROR(VLOOKUP($D163,LISTA!$A$2:$J$9998,7,0),"")</f>
        <v/>
      </c>
      <c r="K163" s="144" t="str">
        <f>IFERROR(VLOOKUP($D163,LISTA!$A$2:$J$9998,8,0),"")</f>
        <v/>
      </c>
      <c r="L163" s="144" t="str">
        <f t="shared" si="27"/>
        <v/>
      </c>
      <c r="M163" s="227" t="str">
        <f t="shared" si="23"/>
        <v/>
      </c>
      <c r="N163" s="155" t="str">
        <f t="shared" si="13"/>
        <v/>
      </c>
      <c r="O163" s="155" t="str">
        <f t="shared" si="14"/>
        <v/>
      </c>
      <c r="P163" s="155" t="str">
        <f>IFERROR(VLOOKUP($D163,LISTA!$A$2:$J$9998,10,0),"")</f>
        <v/>
      </c>
      <c r="Q163" s="228" t="str">
        <f t="shared" si="28"/>
        <v/>
      </c>
      <c r="R163" s="527" t="str">
        <f t="shared" si="24"/>
        <v/>
      </c>
      <c r="S163" s="632"/>
      <c r="U163" s="139" t="str">
        <f t="shared" si="22"/>
        <v/>
      </c>
      <c r="V163" s="327" t="str">
        <f t="shared" si="25"/>
        <v/>
      </c>
      <c r="W163" s="328"/>
    </row>
    <row r="164" spans="1:23" x14ac:dyDescent="0.25">
      <c r="A164" s="162"/>
      <c r="B164" s="154" t="str">
        <f t="shared" si="1"/>
        <v/>
      </c>
      <c r="C164" s="704" t="str">
        <f t="shared" ref="C164:C182" si="29">IF(D164&lt;&gt;"",1,"")</f>
        <v/>
      </c>
      <c r="D164" s="586"/>
      <c r="E164" s="716" t="str">
        <f>IFERROR(VLOOKUP($D164,LISTA!$A$2:$J$9998,4,0),"")</f>
        <v/>
      </c>
      <c r="F164" s="716"/>
      <c r="G164" s="716" t="str">
        <f>IFERROR(VLOOKUP($D164,LISTA!$A$2:$J$9998,5,0),"")</f>
        <v/>
      </c>
      <c r="H164" s="716"/>
      <c r="I164" s="576"/>
      <c r="J164" s="144" t="str">
        <f>IFERROR(VLOOKUP($D164,LISTA!$A$2:$J$9998,7,0),"")</f>
        <v/>
      </c>
      <c r="K164" s="144" t="str">
        <f>IFERROR(VLOOKUP($D164,LISTA!$A$2:$J$9998,8,0),"")</f>
        <v/>
      </c>
      <c r="L164" s="144" t="str">
        <f t="shared" ref="L164:L182" si="30">IF(OR(K164=$T$8,K164=$T$9,K164=$T$12,K164=$T$13,K164=$T$14,K164=$T$15,K164=$T$16,K164=$T$17,K164=$T$18,K164=$T$19,K164=$T$20,K164=$T$21,K164=$T$22,K164=$T$23,K164=$T$24,K164=$T$25,K164=$T$26),$T$7,IF(OR(K164=$T$30,K164=$T$31),$T$29,IF(OR(K164=$T$36),$T$35,"")))</f>
        <v/>
      </c>
      <c r="M164" s="227" t="str">
        <f t="shared" si="23"/>
        <v/>
      </c>
      <c r="N164" s="155" t="str">
        <f t="shared" si="13"/>
        <v/>
      </c>
      <c r="O164" s="155" t="str">
        <f t="shared" si="14"/>
        <v/>
      </c>
      <c r="P164" s="155" t="str">
        <f>IFERROR(VLOOKUP($D164,LISTA!$A$2:$J$9998,10,0),"")</f>
        <v/>
      </c>
      <c r="Q164" s="228" t="str">
        <f t="shared" ref="Q164:Q182" si="31">IFERROR(O164-N164,"")</f>
        <v/>
      </c>
      <c r="R164" s="527" t="str">
        <f t="shared" si="24"/>
        <v/>
      </c>
      <c r="S164" s="632"/>
      <c r="U164" s="139" t="str">
        <f t="shared" si="22"/>
        <v/>
      </c>
      <c r="V164" s="327" t="str">
        <f t="shared" si="25"/>
        <v/>
      </c>
      <c r="W164" s="328"/>
    </row>
    <row r="165" spans="1:23" x14ac:dyDescent="0.25">
      <c r="A165" s="162"/>
      <c r="B165" s="154" t="str">
        <f t="shared" si="1"/>
        <v/>
      </c>
      <c r="C165" s="704" t="str">
        <f t="shared" si="29"/>
        <v/>
      </c>
      <c r="D165" s="586"/>
      <c r="E165" s="716" t="str">
        <f>IFERROR(VLOOKUP($D165,LISTA!$A$2:$J$9998,4,0),"")</f>
        <v/>
      </c>
      <c r="F165" s="716"/>
      <c r="G165" s="716" t="str">
        <f>IFERROR(VLOOKUP($D165,LISTA!$A$2:$J$9998,5,0),"")</f>
        <v/>
      </c>
      <c r="H165" s="716"/>
      <c r="I165" s="576"/>
      <c r="J165" s="144" t="str">
        <f>IFERROR(VLOOKUP($D165,LISTA!$A$2:$J$9998,7,0),"")</f>
        <v/>
      </c>
      <c r="K165" s="144" t="str">
        <f>IFERROR(VLOOKUP($D165,LISTA!$A$2:$J$9998,8,0),"")</f>
        <v/>
      </c>
      <c r="L165" s="144" t="str">
        <f t="shared" si="30"/>
        <v/>
      </c>
      <c r="M165" s="227" t="str">
        <f t="shared" si="23"/>
        <v/>
      </c>
      <c r="N165" s="155" t="str">
        <f t="shared" si="13"/>
        <v/>
      </c>
      <c r="O165" s="155" t="str">
        <f t="shared" si="14"/>
        <v/>
      </c>
      <c r="P165" s="155" t="str">
        <f>IFERROR(VLOOKUP($D165,LISTA!$A$2:$J$9998,10,0),"")</f>
        <v/>
      </c>
      <c r="Q165" s="228" t="str">
        <f t="shared" si="31"/>
        <v/>
      </c>
      <c r="R165" s="527" t="str">
        <f t="shared" si="24"/>
        <v/>
      </c>
      <c r="S165" s="632"/>
      <c r="U165" s="139" t="str">
        <f t="shared" si="22"/>
        <v/>
      </c>
      <c r="V165" s="327" t="str">
        <f t="shared" si="25"/>
        <v/>
      </c>
      <c r="W165" s="328"/>
    </row>
    <row r="166" spans="1:23" x14ac:dyDescent="0.25">
      <c r="A166" s="162"/>
      <c r="B166" s="154" t="str">
        <f t="shared" si="1"/>
        <v/>
      </c>
      <c r="C166" s="704" t="str">
        <f t="shared" si="29"/>
        <v/>
      </c>
      <c r="D166" s="586"/>
      <c r="E166" s="716" t="str">
        <f>IFERROR(VLOOKUP($D166,LISTA!$A$2:$J$9998,4,0),"")</f>
        <v/>
      </c>
      <c r="F166" s="716"/>
      <c r="G166" s="716" t="str">
        <f>IFERROR(VLOOKUP($D166,LISTA!$A$2:$J$9998,5,0),"")</f>
        <v/>
      </c>
      <c r="H166" s="716"/>
      <c r="I166" s="576"/>
      <c r="J166" s="144" t="str">
        <f>IFERROR(VLOOKUP($D166,LISTA!$A$2:$J$9998,7,0),"")</f>
        <v/>
      </c>
      <c r="K166" s="144" t="str">
        <f>IFERROR(VLOOKUP($D166,LISTA!$A$2:$J$9998,8,0),"")</f>
        <v/>
      </c>
      <c r="L166" s="144" t="str">
        <f t="shared" si="30"/>
        <v/>
      </c>
      <c r="M166" s="227" t="str">
        <f t="shared" si="23"/>
        <v/>
      </c>
      <c r="N166" s="155" t="str">
        <f t="shared" si="13"/>
        <v/>
      </c>
      <c r="O166" s="155" t="str">
        <f t="shared" si="14"/>
        <v/>
      </c>
      <c r="P166" s="155" t="str">
        <f>IFERROR(VLOOKUP($D166,LISTA!$A$2:$J$9998,10,0),"")</f>
        <v/>
      </c>
      <c r="Q166" s="228" t="str">
        <f t="shared" si="31"/>
        <v/>
      </c>
      <c r="R166" s="527" t="str">
        <f t="shared" si="24"/>
        <v/>
      </c>
      <c r="S166" s="632"/>
      <c r="U166" s="139" t="str">
        <f t="shared" si="22"/>
        <v/>
      </c>
      <c r="V166" s="327" t="str">
        <f t="shared" si="25"/>
        <v/>
      </c>
      <c r="W166" s="328"/>
    </row>
    <row r="167" spans="1:23" x14ac:dyDescent="0.25">
      <c r="A167" s="162"/>
      <c r="B167" s="154" t="str">
        <f t="shared" si="1"/>
        <v/>
      </c>
      <c r="C167" s="704" t="str">
        <f t="shared" si="29"/>
        <v/>
      </c>
      <c r="D167" s="586"/>
      <c r="E167" s="716" t="str">
        <f>IFERROR(VLOOKUP($D167,LISTA!$A$2:$J$9998,4,0),"")</f>
        <v/>
      </c>
      <c r="F167" s="716"/>
      <c r="G167" s="716" t="str">
        <f>IFERROR(VLOOKUP($D167,LISTA!$A$2:$J$9998,5,0),"")</f>
        <v/>
      </c>
      <c r="H167" s="716"/>
      <c r="I167" s="576"/>
      <c r="J167" s="144" t="str">
        <f>IFERROR(VLOOKUP($D167,LISTA!$A$2:$J$9998,7,0),"")</f>
        <v/>
      </c>
      <c r="K167" s="144" t="str">
        <f>IFERROR(VLOOKUP($D167,LISTA!$A$2:$J$9998,8,0),"")</f>
        <v/>
      </c>
      <c r="L167" s="144" t="str">
        <f t="shared" si="30"/>
        <v/>
      </c>
      <c r="M167" s="227" t="str">
        <f t="shared" si="23"/>
        <v/>
      </c>
      <c r="N167" s="155" t="str">
        <f t="shared" si="13"/>
        <v/>
      </c>
      <c r="O167" s="155" t="str">
        <f t="shared" si="14"/>
        <v/>
      </c>
      <c r="P167" s="155" t="str">
        <f>IFERROR(VLOOKUP($D167,LISTA!$A$2:$J$9998,10,0),"")</f>
        <v/>
      </c>
      <c r="Q167" s="228" t="str">
        <f t="shared" si="31"/>
        <v/>
      </c>
      <c r="R167" s="527" t="str">
        <f t="shared" si="24"/>
        <v/>
      </c>
      <c r="S167" s="632"/>
      <c r="U167" s="139" t="str">
        <f t="shared" si="22"/>
        <v/>
      </c>
      <c r="V167" s="327" t="str">
        <f t="shared" si="25"/>
        <v/>
      </c>
      <c r="W167" s="328"/>
    </row>
    <row r="168" spans="1:23" x14ac:dyDescent="0.25">
      <c r="A168" s="162"/>
      <c r="B168" s="154" t="str">
        <f t="shared" si="1"/>
        <v/>
      </c>
      <c r="C168" s="704" t="str">
        <f t="shared" si="29"/>
        <v/>
      </c>
      <c r="D168" s="586"/>
      <c r="E168" s="716" t="str">
        <f>IFERROR(VLOOKUP($D168,LISTA!$A$2:$J$9998,4,0),"")</f>
        <v/>
      </c>
      <c r="F168" s="716"/>
      <c r="G168" s="716" t="str">
        <f>IFERROR(VLOOKUP($D168,LISTA!$A$2:$J$9998,5,0),"")</f>
        <v/>
      </c>
      <c r="H168" s="716"/>
      <c r="I168" s="576"/>
      <c r="J168" s="144" t="str">
        <f>IFERROR(VLOOKUP($D168,LISTA!$A$2:$J$9998,7,0),"")</f>
        <v/>
      </c>
      <c r="K168" s="144" t="str">
        <f>IFERROR(VLOOKUP($D168,LISTA!$A$2:$J$9998,8,0),"")</f>
        <v/>
      </c>
      <c r="L168" s="144" t="str">
        <f t="shared" si="30"/>
        <v/>
      </c>
      <c r="M168" s="227" t="str">
        <f t="shared" si="23"/>
        <v/>
      </c>
      <c r="N168" s="155" t="str">
        <f t="shared" si="13"/>
        <v/>
      </c>
      <c r="O168" s="155" t="str">
        <f t="shared" si="14"/>
        <v/>
      </c>
      <c r="P168" s="155" t="str">
        <f>IFERROR(VLOOKUP($D168,LISTA!$A$2:$J$9998,10,0),"")</f>
        <v/>
      </c>
      <c r="Q168" s="228" t="str">
        <f t="shared" si="31"/>
        <v/>
      </c>
      <c r="R168" s="527" t="str">
        <f t="shared" si="24"/>
        <v/>
      </c>
      <c r="S168" s="632"/>
      <c r="U168" s="139" t="str">
        <f t="shared" si="22"/>
        <v/>
      </c>
      <c r="V168" s="327" t="str">
        <f t="shared" si="25"/>
        <v/>
      </c>
      <c r="W168" s="328"/>
    </row>
    <row r="169" spans="1:23" x14ac:dyDescent="0.25">
      <c r="A169" s="162"/>
      <c r="B169" s="154" t="str">
        <f t="shared" si="1"/>
        <v/>
      </c>
      <c r="C169" s="704" t="str">
        <f t="shared" si="29"/>
        <v/>
      </c>
      <c r="D169" s="586"/>
      <c r="E169" s="716" t="str">
        <f>IFERROR(VLOOKUP($D169,LISTA!$A$2:$J$9998,4,0),"")</f>
        <v/>
      </c>
      <c r="F169" s="716"/>
      <c r="G169" s="716" t="str">
        <f>IFERROR(VLOOKUP($D169,LISTA!$A$2:$J$9998,5,0),"")</f>
        <v/>
      </c>
      <c r="H169" s="716"/>
      <c r="I169" s="576"/>
      <c r="J169" s="144" t="str">
        <f>IFERROR(VLOOKUP($D169,LISTA!$A$2:$J$9998,7,0),"")</f>
        <v/>
      </c>
      <c r="K169" s="144" t="str">
        <f>IFERROR(VLOOKUP($D169,LISTA!$A$2:$J$9998,8,0),"")</f>
        <v/>
      </c>
      <c r="L169" s="144" t="str">
        <f t="shared" si="30"/>
        <v/>
      </c>
      <c r="M169" s="227" t="str">
        <f t="shared" si="23"/>
        <v/>
      </c>
      <c r="N169" s="155" t="str">
        <f t="shared" si="13"/>
        <v/>
      </c>
      <c r="O169" s="155" t="str">
        <f t="shared" si="14"/>
        <v/>
      </c>
      <c r="P169" s="155" t="str">
        <f>IFERROR(VLOOKUP($D169,LISTA!$A$2:$J$9998,10,0),"")</f>
        <v/>
      </c>
      <c r="Q169" s="228" t="str">
        <f t="shared" si="31"/>
        <v/>
      </c>
      <c r="R169" s="527" t="str">
        <f t="shared" si="24"/>
        <v/>
      </c>
      <c r="S169" s="632"/>
      <c r="U169" s="139" t="str">
        <f t="shared" ref="U169:U206" si="32">LEFT($E169,5)</f>
        <v/>
      </c>
      <c r="V169" s="327" t="str">
        <f t="shared" si="25"/>
        <v/>
      </c>
      <c r="W169" s="328"/>
    </row>
    <row r="170" spans="1:23" x14ac:dyDescent="0.25">
      <c r="A170" s="162"/>
      <c r="B170" s="154" t="str">
        <f t="shared" si="1"/>
        <v/>
      </c>
      <c r="C170" s="704" t="str">
        <f t="shared" si="29"/>
        <v/>
      </c>
      <c r="D170" s="586"/>
      <c r="E170" s="716" t="str">
        <f>IFERROR(VLOOKUP($D170,LISTA!$A$2:$J$9998,4,0),"")</f>
        <v/>
      </c>
      <c r="F170" s="716"/>
      <c r="G170" s="716" t="str">
        <f>IFERROR(VLOOKUP($D170,LISTA!$A$2:$J$9998,5,0),"")</f>
        <v/>
      </c>
      <c r="H170" s="716"/>
      <c r="I170" s="576"/>
      <c r="J170" s="144" t="str">
        <f>IFERROR(VLOOKUP($D170,LISTA!$A$2:$J$9998,7,0),"")</f>
        <v/>
      </c>
      <c r="K170" s="144" t="str">
        <f>IFERROR(VLOOKUP($D170,LISTA!$A$2:$J$9998,8,0),"")</f>
        <v/>
      </c>
      <c r="L170" s="144" t="str">
        <f t="shared" si="30"/>
        <v/>
      </c>
      <c r="M170" s="227" t="str">
        <f t="shared" si="23"/>
        <v/>
      </c>
      <c r="N170" s="155" t="str">
        <f t="shared" si="13"/>
        <v/>
      </c>
      <c r="O170" s="155" t="str">
        <f t="shared" si="14"/>
        <v/>
      </c>
      <c r="P170" s="155" t="str">
        <f>IFERROR(VLOOKUP($D170,LISTA!$A$2:$J$9998,10,0),"")</f>
        <v/>
      </c>
      <c r="Q170" s="228" t="str">
        <f t="shared" si="31"/>
        <v/>
      </c>
      <c r="R170" s="527" t="str">
        <f t="shared" si="24"/>
        <v/>
      </c>
      <c r="S170" s="632"/>
      <c r="U170" s="139" t="str">
        <f t="shared" si="32"/>
        <v/>
      </c>
      <c r="V170" s="327" t="str">
        <f t="shared" si="25"/>
        <v/>
      </c>
      <c r="W170" s="328"/>
    </row>
    <row r="171" spans="1:23" x14ac:dyDescent="0.25">
      <c r="A171" s="162"/>
      <c r="B171" s="154" t="str">
        <f t="shared" si="1"/>
        <v/>
      </c>
      <c r="C171" s="704" t="str">
        <f t="shared" si="29"/>
        <v/>
      </c>
      <c r="D171" s="586"/>
      <c r="E171" s="716" t="str">
        <f>IFERROR(VLOOKUP($D171,LISTA!$A$2:$J$9998,4,0),"")</f>
        <v/>
      </c>
      <c r="F171" s="716"/>
      <c r="G171" s="716" t="str">
        <f>IFERROR(VLOOKUP($D171,LISTA!$A$2:$J$9998,5,0),"")</f>
        <v/>
      </c>
      <c r="H171" s="716"/>
      <c r="I171" s="576"/>
      <c r="J171" s="144" t="str">
        <f>IFERROR(VLOOKUP($D171,LISTA!$A$2:$J$9998,7,0),"")</f>
        <v/>
      </c>
      <c r="K171" s="144" t="str">
        <f>IFERROR(VLOOKUP($D171,LISTA!$A$2:$J$9998,8,0),"")</f>
        <v/>
      </c>
      <c r="L171" s="144" t="str">
        <f t="shared" si="30"/>
        <v/>
      </c>
      <c r="M171" s="227" t="str">
        <f t="shared" si="23"/>
        <v/>
      </c>
      <c r="N171" s="155" t="str">
        <f t="shared" si="13"/>
        <v/>
      </c>
      <c r="O171" s="155" t="str">
        <f t="shared" si="14"/>
        <v/>
      </c>
      <c r="P171" s="155" t="str">
        <f>IFERROR(VLOOKUP($D171,LISTA!$A$2:$J$9998,10,0),"")</f>
        <v/>
      </c>
      <c r="Q171" s="228" t="str">
        <f t="shared" si="31"/>
        <v/>
      </c>
      <c r="R171" s="527" t="str">
        <f t="shared" si="24"/>
        <v/>
      </c>
      <c r="S171" s="632"/>
      <c r="U171" s="139" t="str">
        <f t="shared" si="32"/>
        <v/>
      </c>
      <c r="V171" s="327" t="str">
        <f t="shared" si="25"/>
        <v/>
      </c>
      <c r="W171" s="328"/>
    </row>
    <row r="172" spans="1:23" x14ac:dyDescent="0.25">
      <c r="A172" s="162"/>
      <c r="B172" s="154" t="str">
        <f t="shared" si="1"/>
        <v/>
      </c>
      <c r="C172" s="704" t="str">
        <f t="shared" si="29"/>
        <v/>
      </c>
      <c r="D172" s="586"/>
      <c r="E172" s="716" t="str">
        <f>IFERROR(VLOOKUP($D172,LISTA!$A$2:$J$9998,4,0),"")</f>
        <v/>
      </c>
      <c r="F172" s="716"/>
      <c r="G172" s="716" t="str">
        <f>IFERROR(VLOOKUP($D172,LISTA!$A$2:$J$9998,5,0),"")</f>
        <v/>
      </c>
      <c r="H172" s="716"/>
      <c r="I172" s="576"/>
      <c r="J172" s="144" t="str">
        <f>IFERROR(VLOOKUP($D172,LISTA!$A$2:$J$9998,7,0),"")</f>
        <v/>
      </c>
      <c r="K172" s="144" t="str">
        <f>IFERROR(VLOOKUP($D172,LISTA!$A$2:$J$9998,8,0),"")</f>
        <v/>
      </c>
      <c r="L172" s="144" t="str">
        <f t="shared" si="30"/>
        <v/>
      </c>
      <c r="M172" s="227" t="str">
        <f t="shared" si="23"/>
        <v/>
      </c>
      <c r="N172" s="155" t="str">
        <f t="shared" si="13"/>
        <v/>
      </c>
      <c r="O172" s="155" t="str">
        <f t="shared" si="14"/>
        <v/>
      </c>
      <c r="P172" s="155" t="str">
        <f>IFERROR(VLOOKUP($D172,LISTA!$A$2:$J$9998,10,0),"")</f>
        <v/>
      </c>
      <c r="Q172" s="228" t="str">
        <f t="shared" si="31"/>
        <v/>
      </c>
      <c r="R172" s="527" t="str">
        <f t="shared" si="24"/>
        <v/>
      </c>
      <c r="S172" s="632"/>
      <c r="U172" s="139" t="str">
        <f t="shared" si="32"/>
        <v/>
      </c>
      <c r="V172" s="327" t="str">
        <f t="shared" si="25"/>
        <v/>
      </c>
      <c r="W172" s="328"/>
    </row>
    <row r="173" spans="1:23" x14ac:dyDescent="0.25">
      <c r="A173" s="162"/>
      <c r="B173" s="154" t="str">
        <f t="shared" si="1"/>
        <v/>
      </c>
      <c r="C173" s="704" t="str">
        <f t="shared" si="29"/>
        <v/>
      </c>
      <c r="D173" s="586"/>
      <c r="E173" s="716" t="str">
        <f>IFERROR(VLOOKUP($D173,LISTA!$A$2:$J$9998,4,0),"")</f>
        <v/>
      </c>
      <c r="F173" s="716"/>
      <c r="G173" s="716" t="str">
        <f>IFERROR(VLOOKUP($D173,LISTA!$A$2:$J$9998,5,0),"")</f>
        <v/>
      </c>
      <c r="H173" s="716"/>
      <c r="I173" s="576"/>
      <c r="J173" s="144" t="str">
        <f>IFERROR(VLOOKUP($D173,LISTA!$A$2:$J$9998,7,0),"")</f>
        <v/>
      </c>
      <c r="K173" s="144" t="str">
        <f>IFERROR(VLOOKUP($D173,LISTA!$A$2:$J$9998,8,0),"")</f>
        <v/>
      </c>
      <c r="L173" s="144" t="str">
        <f t="shared" si="30"/>
        <v/>
      </c>
      <c r="M173" s="227" t="str">
        <f t="shared" si="23"/>
        <v/>
      </c>
      <c r="N173" s="155" t="str">
        <f t="shared" si="13"/>
        <v/>
      </c>
      <c r="O173" s="155" t="str">
        <f t="shared" si="14"/>
        <v/>
      </c>
      <c r="P173" s="155" t="str">
        <f>IFERROR(VLOOKUP($D173,LISTA!$A$2:$J$9998,10,0),"")</f>
        <v/>
      </c>
      <c r="Q173" s="228" t="str">
        <f t="shared" si="31"/>
        <v/>
      </c>
      <c r="R173" s="527" t="str">
        <f t="shared" si="24"/>
        <v/>
      </c>
      <c r="S173" s="632"/>
      <c r="U173" s="139" t="str">
        <f t="shared" si="32"/>
        <v/>
      </c>
      <c r="V173" s="327" t="str">
        <f t="shared" si="25"/>
        <v/>
      </c>
      <c r="W173" s="328"/>
    </row>
    <row r="174" spans="1:23" x14ac:dyDescent="0.25">
      <c r="A174" s="162"/>
      <c r="B174" s="154" t="str">
        <f t="shared" si="1"/>
        <v/>
      </c>
      <c r="C174" s="704" t="str">
        <f t="shared" si="29"/>
        <v/>
      </c>
      <c r="D174" s="586"/>
      <c r="E174" s="716" t="str">
        <f>IFERROR(VLOOKUP($D174,LISTA!$A$2:$J$9998,4,0),"")</f>
        <v/>
      </c>
      <c r="F174" s="716"/>
      <c r="G174" s="716" t="str">
        <f>IFERROR(VLOOKUP($D174,LISTA!$A$2:$J$9998,5,0),"")</f>
        <v/>
      </c>
      <c r="H174" s="716"/>
      <c r="I174" s="576"/>
      <c r="J174" s="144" t="str">
        <f>IFERROR(VLOOKUP($D174,LISTA!$A$2:$J$9998,7,0),"")</f>
        <v/>
      </c>
      <c r="K174" s="144" t="str">
        <f>IFERROR(VLOOKUP($D174,LISTA!$A$2:$J$9998,8,0),"")</f>
        <v/>
      </c>
      <c r="L174" s="144" t="str">
        <f t="shared" si="30"/>
        <v/>
      </c>
      <c r="M174" s="227" t="str">
        <f t="shared" si="23"/>
        <v/>
      </c>
      <c r="N174" s="155" t="str">
        <f t="shared" si="13"/>
        <v/>
      </c>
      <c r="O174" s="155" t="str">
        <f t="shared" si="14"/>
        <v/>
      </c>
      <c r="P174" s="155" t="str">
        <f>IFERROR(VLOOKUP($D174,LISTA!$A$2:$J$9998,10,0),"")</f>
        <v/>
      </c>
      <c r="Q174" s="228" t="str">
        <f t="shared" si="31"/>
        <v/>
      </c>
      <c r="R174" s="527" t="str">
        <f t="shared" si="24"/>
        <v/>
      </c>
      <c r="S174" s="632"/>
      <c r="U174" s="139" t="str">
        <f t="shared" si="32"/>
        <v/>
      </c>
      <c r="V174" s="327" t="str">
        <f t="shared" si="25"/>
        <v/>
      </c>
      <c r="W174" s="328"/>
    </row>
    <row r="175" spans="1:23" x14ac:dyDescent="0.25">
      <c r="A175" s="162"/>
      <c r="B175" s="154" t="str">
        <f t="shared" si="1"/>
        <v/>
      </c>
      <c r="C175" s="704" t="str">
        <f t="shared" si="29"/>
        <v/>
      </c>
      <c r="D175" s="586"/>
      <c r="E175" s="716" t="str">
        <f>IFERROR(VLOOKUP($D175,LISTA!$A$2:$J$9998,4,0),"")</f>
        <v/>
      </c>
      <c r="F175" s="716"/>
      <c r="G175" s="716" t="str">
        <f>IFERROR(VLOOKUP($D175,LISTA!$A$2:$J$9998,5,0),"")</f>
        <v/>
      </c>
      <c r="H175" s="716"/>
      <c r="I175" s="576"/>
      <c r="J175" s="144" t="str">
        <f>IFERROR(VLOOKUP($D175,LISTA!$A$2:$J$9998,7,0),"")</f>
        <v/>
      </c>
      <c r="K175" s="144" t="str">
        <f>IFERROR(VLOOKUP($D175,LISTA!$A$2:$J$9998,8,0),"")</f>
        <v/>
      </c>
      <c r="L175" s="144" t="str">
        <f t="shared" si="30"/>
        <v/>
      </c>
      <c r="M175" s="227" t="str">
        <f t="shared" si="23"/>
        <v/>
      </c>
      <c r="N175" s="155" t="str">
        <f t="shared" si="13"/>
        <v/>
      </c>
      <c r="O175" s="155" t="str">
        <f t="shared" si="14"/>
        <v/>
      </c>
      <c r="P175" s="155" t="str">
        <f>IFERROR(VLOOKUP($D175,LISTA!$A$2:$J$9998,10,0),"")</f>
        <v/>
      </c>
      <c r="Q175" s="228" t="str">
        <f t="shared" si="31"/>
        <v/>
      </c>
      <c r="R175" s="527" t="str">
        <f t="shared" si="24"/>
        <v/>
      </c>
      <c r="S175" s="632"/>
      <c r="U175" s="139" t="str">
        <f t="shared" si="32"/>
        <v/>
      </c>
      <c r="V175" s="327" t="str">
        <f t="shared" si="25"/>
        <v/>
      </c>
      <c r="W175" s="328"/>
    </row>
    <row r="176" spans="1:23" x14ac:dyDescent="0.25">
      <c r="A176" s="162"/>
      <c r="B176" s="154" t="str">
        <f t="shared" si="1"/>
        <v/>
      </c>
      <c r="C176" s="704" t="str">
        <f t="shared" si="29"/>
        <v/>
      </c>
      <c r="D176" s="586"/>
      <c r="E176" s="716" t="str">
        <f>IFERROR(VLOOKUP($D176,LISTA!$A$2:$J$9998,4,0),"")</f>
        <v/>
      </c>
      <c r="F176" s="716"/>
      <c r="G176" s="716" t="str">
        <f>IFERROR(VLOOKUP($D176,LISTA!$A$2:$J$9998,5,0),"")</f>
        <v/>
      </c>
      <c r="H176" s="716"/>
      <c r="I176" s="576"/>
      <c r="J176" s="144" t="str">
        <f>IFERROR(VLOOKUP($D176,LISTA!$A$2:$J$9998,7,0),"")</f>
        <v/>
      </c>
      <c r="K176" s="144" t="str">
        <f>IFERROR(VLOOKUP($D176,LISTA!$A$2:$J$9998,8,0),"")</f>
        <v/>
      </c>
      <c r="L176" s="144" t="str">
        <f t="shared" si="30"/>
        <v/>
      </c>
      <c r="M176" s="227" t="str">
        <f t="shared" si="23"/>
        <v/>
      </c>
      <c r="N176" s="155" t="str">
        <f t="shared" si="13"/>
        <v/>
      </c>
      <c r="O176" s="155" t="str">
        <f t="shared" si="14"/>
        <v/>
      </c>
      <c r="P176" s="155" t="str">
        <f>IFERROR(VLOOKUP($D176,LISTA!$A$2:$J$9998,10,0),"")</f>
        <v/>
      </c>
      <c r="Q176" s="228" t="str">
        <f t="shared" si="31"/>
        <v/>
      </c>
      <c r="R176" s="527" t="str">
        <f t="shared" si="24"/>
        <v/>
      </c>
      <c r="S176" s="632"/>
      <c r="U176" s="139" t="str">
        <f t="shared" si="32"/>
        <v/>
      </c>
      <c r="V176" s="327" t="str">
        <f t="shared" si="25"/>
        <v/>
      </c>
      <c r="W176" s="328"/>
    </row>
    <row r="177" spans="1:23" x14ac:dyDescent="0.25">
      <c r="A177" s="162"/>
      <c r="B177" s="154" t="str">
        <f t="shared" si="1"/>
        <v/>
      </c>
      <c r="C177" s="704" t="str">
        <f t="shared" si="29"/>
        <v/>
      </c>
      <c r="D177" s="586"/>
      <c r="E177" s="716" t="str">
        <f>IFERROR(VLOOKUP($D177,LISTA!$A$2:$J$9998,4,0),"")</f>
        <v/>
      </c>
      <c r="F177" s="716"/>
      <c r="G177" s="716" t="str">
        <f>IFERROR(VLOOKUP($D177,LISTA!$A$2:$J$9998,5,0),"")</f>
        <v/>
      </c>
      <c r="H177" s="716"/>
      <c r="I177" s="576"/>
      <c r="J177" s="144" t="str">
        <f>IFERROR(VLOOKUP($D177,LISTA!$A$2:$J$9998,7,0),"")</f>
        <v/>
      </c>
      <c r="K177" s="144" t="str">
        <f>IFERROR(VLOOKUP($D177,LISTA!$A$2:$J$9998,8,0),"")</f>
        <v/>
      </c>
      <c r="L177" s="144" t="str">
        <f t="shared" si="30"/>
        <v/>
      </c>
      <c r="M177" s="227" t="str">
        <f t="shared" si="23"/>
        <v/>
      </c>
      <c r="N177" s="155" t="str">
        <f t="shared" si="13"/>
        <v/>
      </c>
      <c r="O177" s="155" t="str">
        <f t="shared" si="14"/>
        <v/>
      </c>
      <c r="P177" s="155" t="str">
        <f>IFERROR(VLOOKUP($D177,LISTA!$A$2:$J$9998,10,0),"")</f>
        <v/>
      </c>
      <c r="Q177" s="228" t="str">
        <f t="shared" si="31"/>
        <v/>
      </c>
      <c r="R177" s="527" t="str">
        <f t="shared" si="24"/>
        <v/>
      </c>
      <c r="S177" s="632"/>
      <c r="U177" s="139" t="str">
        <f t="shared" si="32"/>
        <v/>
      </c>
      <c r="V177" s="327" t="str">
        <f t="shared" si="25"/>
        <v/>
      </c>
      <c r="W177" s="328"/>
    </row>
    <row r="178" spans="1:23" x14ac:dyDescent="0.25">
      <c r="A178" s="162"/>
      <c r="B178" s="154" t="str">
        <f t="shared" si="1"/>
        <v/>
      </c>
      <c r="C178" s="704" t="str">
        <f t="shared" si="29"/>
        <v/>
      </c>
      <c r="D178" s="586"/>
      <c r="E178" s="716" t="str">
        <f>IFERROR(VLOOKUP($D178,LISTA!$A$2:$J$9998,4,0),"")</f>
        <v/>
      </c>
      <c r="F178" s="716"/>
      <c r="G178" s="716" t="str">
        <f>IFERROR(VLOOKUP($D178,LISTA!$A$2:$J$9998,5,0),"")</f>
        <v/>
      </c>
      <c r="H178" s="716"/>
      <c r="I178" s="576"/>
      <c r="J178" s="144" t="str">
        <f>IFERROR(VLOOKUP($D178,LISTA!$A$2:$J$9998,7,0),"")</f>
        <v/>
      </c>
      <c r="K178" s="144" t="str">
        <f>IFERROR(VLOOKUP($D178,LISTA!$A$2:$J$9998,8,0),"")</f>
        <v/>
      </c>
      <c r="L178" s="144" t="str">
        <f t="shared" si="30"/>
        <v/>
      </c>
      <c r="M178" s="227" t="str">
        <f t="shared" si="23"/>
        <v/>
      </c>
      <c r="N178" s="155" t="str">
        <f t="shared" si="13"/>
        <v/>
      </c>
      <c r="O178" s="155" t="str">
        <f t="shared" si="14"/>
        <v/>
      </c>
      <c r="P178" s="155" t="str">
        <f>IFERROR(VLOOKUP($D178,LISTA!$A$2:$J$9998,10,0),"")</f>
        <v/>
      </c>
      <c r="Q178" s="228" t="str">
        <f t="shared" si="31"/>
        <v/>
      </c>
      <c r="R178" s="527" t="str">
        <f t="shared" si="24"/>
        <v/>
      </c>
      <c r="S178" s="632"/>
      <c r="U178" s="139" t="str">
        <f t="shared" si="32"/>
        <v/>
      </c>
      <c r="V178" s="327" t="str">
        <f t="shared" si="25"/>
        <v/>
      </c>
      <c r="W178" s="328"/>
    </row>
    <row r="179" spans="1:23" x14ac:dyDescent="0.25">
      <c r="A179" s="162"/>
      <c r="B179" s="154" t="str">
        <f t="shared" si="1"/>
        <v/>
      </c>
      <c r="C179" s="704" t="str">
        <f t="shared" si="29"/>
        <v/>
      </c>
      <c r="D179" s="586"/>
      <c r="E179" s="716" t="str">
        <f>IFERROR(VLOOKUP($D179,LISTA!$A$2:$J$9998,4,0),"")</f>
        <v/>
      </c>
      <c r="F179" s="716"/>
      <c r="G179" s="716" t="str">
        <f>IFERROR(VLOOKUP($D179,LISTA!$A$2:$J$9998,5,0),"")</f>
        <v/>
      </c>
      <c r="H179" s="716"/>
      <c r="I179" s="576"/>
      <c r="J179" s="144" t="str">
        <f>IFERROR(VLOOKUP($D179,LISTA!$A$2:$J$9998,7,0),"")</f>
        <v/>
      </c>
      <c r="K179" s="144" t="str">
        <f>IFERROR(VLOOKUP($D179,LISTA!$A$2:$J$9998,8,0),"")</f>
        <v/>
      </c>
      <c r="L179" s="144" t="str">
        <f t="shared" si="30"/>
        <v/>
      </c>
      <c r="M179" s="227" t="str">
        <f t="shared" si="23"/>
        <v/>
      </c>
      <c r="N179" s="155" t="str">
        <f t="shared" si="13"/>
        <v/>
      </c>
      <c r="O179" s="155" t="str">
        <f t="shared" si="14"/>
        <v/>
      </c>
      <c r="P179" s="155" t="str">
        <f>IFERROR(VLOOKUP($D179,LISTA!$A$2:$J$9998,10,0),"")</f>
        <v/>
      </c>
      <c r="Q179" s="228" t="str">
        <f t="shared" si="31"/>
        <v/>
      </c>
      <c r="R179" s="527" t="str">
        <f t="shared" si="24"/>
        <v/>
      </c>
      <c r="S179" s="632"/>
      <c r="U179" s="139" t="str">
        <f t="shared" si="32"/>
        <v/>
      </c>
      <c r="V179" s="327" t="str">
        <f t="shared" si="25"/>
        <v/>
      </c>
      <c r="W179" s="328"/>
    </row>
    <row r="180" spans="1:23" x14ac:dyDescent="0.25">
      <c r="A180" s="162"/>
      <c r="B180" s="154" t="str">
        <f t="shared" si="1"/>
        <v/>
      </c>
      <c r="C180" s="704" t="str">
        <f t="shared" si="29"/>
        <v/>
      </c>
      <c r="D180" s="586"/>
      <c r="E180" s="716" t="str">
        <f>IFERROR(VLOOKUP($D180,LISTA!$A$2:$J$9998,4,0),"")</f>
        <v/>
      </c>
      <c r="F180" s="716"/>
      <c r="G180" s="716" t="str">
        <f>IFERROR(VLOOKUP($D180,LISTA!$A$2:$J$9998,5,0),"")</f>
        <v/>
      </c>
      <c r="H180" s="716"/>
      <c r="I180" s="576"/>
      <c r="J180" s="144" t="str">
        <f>IFERROR(VLOOKUP($D180,LISTA!$A$2:$J$9998,7,0),"")</f>
        <v/>
      </c>
      <c r="K180" s="144" t="str">
        <f>IFERROR(VLOOKUP($D180,LISTA!$A$2:$J$9998,8,0),"")</f>
        <v/>
      </c>
      <c r="L180" s="144" t="str">
        <f t="shared" si="30"/>
        <v/>
      </c>
      <c r="M180" s="227" t="str">
        <f t="shared" si="23"/>
        <v/>
      </c>
      <c r="N180" s="155" t="str">
        <f t="shared" si="13"/>
        <v/>
      </c>
      <c r="O180" s="155" t="str">
        <f t="shared" si="14"/>
        <v/>
      </c>
      <c r="P180" s="155" t="str">
        <f>IFERROR(VLOOKUP($D180,LISTA!$A$2:$J$9998,10,0),"")</f>
        <v/>
      </c>
      <c r="Q180" s="228" t="str">
        <f t="shared" si="31"/>
        <v/>
      </c>
      <c r="R180" s="527" t="str">
        <f t="shared" si="24"/>
        <v/>
      </c>
      <c r="S180" s="632"/>
      <c r="U180" s="139" t="str">
        <f t="shared" si="32"/>
        <v/>
      </c>
      <c r="V180" s="327" t="str">
        <f t="shared" si="25"/>
        <v/>
      </c>
      <c r="W180" s="328"/>
    </row>
    <row r="181" spans="1:23" x14ac:dyDescent="0.25">
      <c r="A181" s="162"/>
      <c r="B181" s="154" t="str">
        <f t="shared" si="1"/>
        <v/>
      </c>
      <c r="C181" s="704" t="str">
        <f t="shared" si="29"/>
        <v/>
      </c>
      <c r="D181" s="586"/>
      <c r="E181" s="716" t="str">
        <f>IFERROR(VLOOKUP($D181,LISTA!$A$2:$J$9998,4,0),"")</f>
        <v/>
      </c>
      <c r="F181" s="716"/>
      <c r="G181" s="716" t="str">
        <f>IFERROR(VLOOKUP($D181,LISTA!$A$2:$J$9998,5,0),"")</f>
        <v/>
      </c>
      <c r="H181" s="716"/>
      <c r="I181" s="576"/>
      <c r="J181" s="144" t="str">
        <f>IFERROR(VLOOKUP($D181,LISTA!$A$2:$J$9998,7,0),"")</f>
        <v/>
      </c>
      <c r="K181" s="144" t="str">
        <f>IFERROR(VLOOKUP($D181,LISTA!$A$2:$J$9998,8,0),"")</f>
        <v/>
      </c>
      <c r="L181" s="144" t="str">
        <f t="shared" si="30"/>
        <v/>
      </c>
      <c r="M181" s="227" t="str">
        <f t="shared" si="23"/>
        <v/>
      </c>
      <c r="N181" s="155" t="str">
        <f t="shared" si="13"/>
        <v/>
      </c>
      <c r="O181" s="155" t="str">
        <f t="shared" si="14"/>
        <v/>
      </c>
      <c r="P181" s="155" t="str">
        <f>IFERROR(VLOOKUP($D181,LISTA!$A$2:$J$9998,10,0),"")</f>
        <v/>
      </c>
      <c r="Q181" s="228" t="str">
        <f t="shared" si="31"/>
        <v/>
      </c>
      <c r="R181" s="527" t="str">
        <f t="shared" si="24"/>
        <v/>
      </c>
      <c r="S181" s="632"/>
      <c r="U181" s="139" t="str">
        <f t="shared" si="32"/>
        <v/>
      </c>
      <c r="V181" s="327" t="str">
        <f t="shared" si="25"/>
        <v/>
      </c>
      <c r="W181" s="328"/>
    </row>
    <row r="182" spans="1:23" x14ac:dyDescent="0.25">
      <c r="A182" s="162"/>
      <c r="B182" s="154" t="str">
        <f t="shared" si="1"/>
        <v/>
      </c>
      <c r="C182" s="704" t="str">
        <f t="shared" si="29"/>
        <v/>
      </c>
      <c r="D182" s="586"/>
      <c r="E182" s="716" t="str">
        <f>IFERROR(VLOOKUP($D182,LISTA!$A$2:$J$9998,4,0),"")</f>
        <v/>
      </c>
      <c r="F182" s="716"/>
      <c r="G182" s="716" t="str">
        <f>IFERROR(VLOOKUP($D182,LISTA!$A$2:$J$9998,5,0),"")</f>
        <v/>
      </c>
      <c r="H182" s="716"/>
      <c r="I182" s="576"/>
      <c r="J182" s="144" t="str">
        <f>IFERROR(VLOOKUP($D182,LISTA!$A$2:$J$9998,7,0),"")</f>
        <v/>
      </c>
      <c r="K182" s="144" t="str">
        <f>IFERROR(VLOOKUP($D182,LISTA!$A$2:$J$9998,8,0),"")</f>
        <v/>
      </c>
      <c r="L182" s="144" t="str">
        <f t="shared" si="30"/>
        <v/>
      </c>
      <c r="M182" s="227" t="str">
        <f t="shared" si="23"/>
        <v/>
      </c>
      <c r="N182" s="155" t="str">
        <f t="shared" si="13"/>
        <v/>
      </c>
      <c r="O182" s="155" t="str">
        <f t="shared" si="14"/>
        <v/>
      </c>
      <c r="P182" s="155" t="str">
        <f>IFERROR(VLOOKUP($D182,LISTA!$A$2:$J$9998,10,0),"")</f>
        <v/>
      </c>
      <c r="Q182" s="228" t="str">
        <f t="shared" si="31"/>
        <v/>
      </c>
      <c r="R182" s="527" t="str">
        <f t="shared" si="24"/>
        <v/>
      </c>
      <c r="S182" s="632"/>
      <c r="U182" s="139" t="str">
        <f t="shared" si="32"/>
        <v/>
      </c>
      <c r="V182" s="327" t="str">
        <f t="shared" si="25"/>
        <v/>
      </c>
      <c r="W182" s="328"/>
    </row>
    <row r="183" spans="1:23" x14ac:dyDescent="0.25">
      <c r="A183" s="162"/>
      <c r="B183" s="154" t="str">
        <f t="shared" si="1"/>
        <v/>
      </c>
      <c r="C183" s="704" t="str">
        <f t="shared" ref="C183:C206" si="33">IF(D183&lt;&gt;"",1,"")</f>
        <v/>
      </c>
      <c r="D183" s="586"/>
      <c r="E183" s="716" t="str">
        <f>IFERROR(VLOOKUP($D183,LISTA!$A$2:$J$9998,4,0),"")</f>
        <v/>
      </c>
      <c r="F183" s="716"/>
      <c r="G183" s="716" t="str">
        <f>IFERROR(VLOOKUP($D183,LISTA!$A$2:$J$9998,5,0),"")</f>
        <v/>
      </c>
      <c r="H183" s="716"/>
      <c r="I183" s="576"/>
      <c r="J183" s="144" t="str">
        <f>IFERROR(VLOOKUP($D183,LISTA!$A$2:$J$9998,7,0),"")</f>
        <v/>
      </c>
      <c r="K183" s="144" t="str">
        <f>IFERROR(VLOOKUP($D183,LISTA!$A$2:$J$9998,8,0),"")</f>
        <v/>
      </c>
      <c r="L183" s="144" t="str">
        <f t="shared" ref="L183:L206" si="34">IF(OR(K183=$T$8,K183=$T$9,K183=$T$12,K183=$T$13,K183=$T$14,K183=$T$15,K183=$T$16,K183=$T$17,K183=$T$18,K183=$T$19,K183=$T$20,K183=$T$21,K183=$T$22,K183=$T$23,K183=$T$24,K183=$T$25,K183=$T$26),$T$7,IF(OR(K183=$T$30,K183=$T$31),$T$29,IF(OR(K183=$T$36),$T$35,"")))</f>
        <v/>
      </c>
      <c r="M183" s="227" t="str">
        <f t="shared" si="23"/>
        <v/>
      </c>
      <c r="N183" s="155" t="str">
        <f t="shared" si="13"/>
        <v/>
      </c>
      <c r="O183" s="155" t="str">
        <f t="shared" si="14"/>
        <v/>
      </c>
      <c r="P183" s="155" t="str">
        <f>IFERROR(VLOOKUP($D183,LISTA!$A$2:$J$9998,10,0),"")</f>
        <v/>
      </c>
      <c r="Q183" s="228" t="str">
        <f t="shared" ref="Q183:Q206" si="35">IFERROR(O183-N183,"")</f>
        <v/>
      </c>
      <c r="R183" s="527" t="str">
        <f t="shared" si="24"/>
        <v/>
      </c>
      <c r="S183" s="632"/>
      <c r="U183" s="139" t="str">
        <f t="shared" si="32"/>
        <v/>
      </c>
      <c r="V183" s="327" t="str">
        <f t="shared" si="25"/>
        <v/>
      </c>
      <c r="W183" s="328"/>
    </row>
    <row r="184" spans="1:23" x14ac:dyDescent="0.25">
      <c r="A184" s="162"/>
      <c r="B184" s="154" t="str">
        <f t="shared" si="1"/>
        <v/>
      </c>
      <c r="C184" s="704" t="str">
        <f t="shared" si="33"/>
        <v/>
      </c>
      <c r="D184" s="586"/>
      <c r="E184" s="716" t="str">
        <f>IFERROR(VLOOKUP($D184,LISTA!$A$2:$J$9998,4,0),"")</f>
        <v/>
      </c>
      <c r="F184" s="716"/>
      <c r="G184" s="716" t="str">
        <f>IFERROR(VLOOKUP($D184,LISTA!$A$2:$J$9998,5,0),"")</f>
        <v/>
      </c>
      <c r="H184" s="716"/>
      <c r="I184" s="576"/>
      <c r="J184" s="144" t="str">
        <f>IFERROR(VLOOKUP($D184,LISTA!$A$2:$J$9998,7,0),"")</f>
        <v/>
      </c>
      <c r="K184" s="144" t="str">
        <f>IFERROR(VLOOKUP($D184,LISTA!$A$2:$J$9998,8,0),"")</f>
        <v/>
      </c>
      <c r="L184" s="144" t="str">
        <f t="shared" si="34"/>
        <v/>
      </c>
      <c r="M184" s="227" t="str">
        <f t="shared" si="23"/>
        <v/>
      </c>
      <c r="N184" s="155" t="str">
        <f t="shared" si="13"/>
        <v/>
      </c>
      <c r="O184" s="155" t="str">
        <f t="shared" si="14"/>
        <v/>
      </c>
      <c r="P184" s="155" t="str">
        <f>IFERROR(VLOOKUP($D184,LISTA!$A$2:$J$9998,10,0),"")</f>
        <v/>
      </c>
      <c r="Q184" s="228" t="str">
        <f t="shared" si="35"/>
        <v/>
      </c>
      <c r="R184" s="527" t="str">
        <f t="shared" si="24"/>
        <v/>
      </c>
      <c r="S184" s="632"/>
      <c r="U184" s="139" t="str">
        <f t="shared" si="32"/>
        <v/>
      </c>
      <c r="V184" s="327" t="str">
        <f t="shared" si="25"/>
        <v/>
      </c>
      <c r="W184" s="328"/>
    </row>
    <row r="185" spans="1:23" x14ac:dyDescent="0.25">
      <c r="A185" s="162"/>
      <c r="B185" s="154" t="str">
        <f t="shared" si="1"/>
        <v/>
      </c>
      <c r="C185" s="704" t="str">
        <f t="shared" si="33"/>
        <v/>
      </c>
      <c r="D185" s="586"/>
      <c r="E185" s="716" t="str">
        <f>IFERROR(VLOOKUP($D185,LISTA!$A$2:$J$9998,4,0),"")</f>
        <v/>
      </c>
      <c r="F185" s="716"/>
      <c r="G185" s="716" t="str">
        <f>IFERROR(VLOOKUP($D185,LISTA!$A$2:$J$9998,5,0),"")</f>
        <v/>
      </c>
      <c r="H185" s="716"/>
      <c r="I185" s="576"/>
      <c r="J185" s="144" t="str">
        <f>IFERROR(VLOOKUP($D185,LISTA!$A$2:$J$9998,7,0),"")</f>
        <v/>
      </c>
      <c r="K185" s="144" t="str">
        <f>IFERROR(VLOOKUP($D185,LISTA!$A$2:$J$9998,8,0),"")</f>
        <v/>
      </c>
      <c r="L185" s="144" t="str">
        <f t="shared" si="34"/>
        <v/>
      </c>
      <c r="M185" s="227" t="str">
        <f t="shared" si="23"/>
        <v/>
      </c>
      <c r="N185" s="155" t="str">
        <f t="shared" si="13"/>
        <v/>
      </c>
      <c r="O185" s="155" t="str">
        <f t="shared" si="14"/>
        <v/>
      </c>
      <c r="P185" s="155" t="str">
        <f>IFERROR(VLOOKUP($D185,LISTA!$A$2:$J$9998,10,0),"")</f>
        <v/>
      </c>
      <c r="Q185" s="228" t="str">
        <f t="shared" si="35"/>
        <v/>
      </c>
      <c r="R185" s="527" t="str">
        <f t="shared" si="24"/>
        <v/>
      </c>
      <c r="S185" s="632"/>
      <c r="U185" s="139" t="str">
        <f t="shared" si="32"/>
        <v/>
      </c>
      <c r="V185" s="327" t="str">
        <f t="shared" si="25"/>
        <v/>
      </c>
      <c r="W185" s="328"/>
    </row>
    <row r="186" spans="1:23" x14ac:dyDescent="0.25">
      <c r="A186" s="162"/>
      <c r="B186" s="154" t="str">
        <f t="shared" si="1"/>
        <v/>
      </c>
      <c r="C186" s="704" t="str">
        <f t="shared" si="33"/>
        <v/>
      </c>
      <c r="D186" s="586"/>
      <c r="E186" s="716" t="str">
        <f>IFERROR(VLOOKUP($D186,LISTA!$A$2:$J$9998,4,0),"")</f>
        <v/>
      </c>
      <c r="F186" s="716"/>
      <c r="G186" s="716" t="str">
        <f>IFERROR(VLOOKUP($D186,LISTA!$A$2:$J$9998,5,0),"")</f>
        <v/>
      </c>
      <c r="H186" s="716"/>
      <c r="I186" s="576"/>
      <c r="J186" s="144" t="str">
        <f>IFERROR(VLOOKUP($D186,LISTA!$A$2:$J$9998,7,0),"")</f>
        <v/>
      </c>
      <c r="K186" s="144" t="str">
        <f>IFERROR(VLOOKUP($D186,LISTA!$A$2:$J$9998,8,0),"")</f>
        <v/>
      </c>
      <c r="L186" s="144" t="str">
        <f t="shared" si="34"/>
        <v/>
      </c>
      <c r="M186" s="227" t="str">
        <f t="shared" si="23"/>
        <v/>
      </c>
      <c r="N186" s="155" t="str">
        <f t="shared" si="13"/>
        <v/>
      </c>
      <c r="O186" s="155" t="str">
        <f t="shared" si="14"/>
        <v/>
      </c>
      <c r="P186" s="155" t="str">
        <f>IFERROR(VLOOKUP($D186,LISTA!$A$2:$J$9998,10,0),"")</f>
        <v/>
      </c>
      <c r="Q186" s="228" t="str">
        <f t="shared" si="35"/>
        <v/>
      </c>
      <c r="R186" s="527" t="str">
        <f t="shared" si="24"/>
        <v/>
      </c>
      <c r="S186" s="632"/>
      <c r="U186" s="139" t="str">
        <f t="shared" si="32"/>
        <v/>
      </c>
      <c r="V186" s="327" t="str">
        <f t="shared" si="25"/>
        <v/>
      </c>
      <c r="W186" s="328"/>
    </row>
    <row r="187" spans="1:23" x14ac:dyDescent="0.25">
      <c r="A187" s="162"/>
      <c r="B187" s="154" t="str">
        <f t="shared" si="1"/>
        <v/>
      </c>
      <c r="C187" s="704" t="str">
        <f t="shared" si="33"/>
        <v/>
      </c>
      <c r="D187" s="586"/>
      <c r="E187" s="716" t="str">
        <f>IFERROR(VLOOKUP($D187,LISTA!$A$2:$J$9998,4,0),"")</f>
        <v/>
      </c>
      <c r="F187" s="716"/>
      <c r="G187" s="716" t="str">
        <f>IFERROR(VLOOKUP($D187,LISTA!$A$2:$J$9998,5,0),"")</f>
        <v/>
      </c>
      <c r="H187" s="716"/>
      <c r="I187" s="576"/>
      <c r="J187" s="144" t="str">
        <f>IFERROR(VLOOKUP($D187,LISTA!$A$2:$J$9998,7,0),"")</f>
        <v/>
      </c>
      <c r="K187" s="144" t="str">
        <f>IFERROR(VLOOKUP($D187,LISTA!$A$2:$J$9998,8,0),"")</f>
        <v/>
      </c>
      <c r="L187" s="144" t="str">
        <f t="shared" si="34"/>
        <v/>
      </c>
      <c r="M187" s="227" t="str">
        <f t="shared" si="23"/>
        <v/>
      </c>
      <c r="N187" s="155" t="str">
        <f t="shared" si="13"/>
        <v/>
      </c>
      <c r="O187" s="155" t="str">
        <f t="shared" si="14"/>
        <v/>
      </c>
      <c r="P187" s="155" t="str">
        <f>IFERROR(VLOOKUP($D187,LISTA!$A$2:$J$9998,10,0),"")</f>
        <v/>
      </c>
      <c r="Q187" s="228" t="str">
        <f t="shared" si="35"/>
        <v/>
      </c>
      <c r="R187" s="527" t="str">
        <f t="shared" si="24"/>
        <v/>
      </c>
      <c r="S187" s="632"/>
      <c r="U187" s="139" t="str">
        <f t="shared" si="32"/>
        <v/>
      </c>
      <c r="V187" s="327" t="str">
        <f t="shared" si="25"/>
        <v/>
      </c>
      <c r="W187" s="328"/>
    </row>
    <row r="188" spans="1:23" x14ac:dyDescent="0.25">
      <c r="A188" s="162"/>
      <c r="B188" s="154" t="str">
        <f t="shared" si="1"/>
        <v/>
      </c>
      <c r="C188" s="704" t="str">
        <f t="shared" si="33"/>
        <v/>
      </c>
      <c r="D188" s="586"/>
      <c r="E188" s="716" t="str">
        <f>IFERROR(VLOOKUP($D188,LISTA!$A$2:$J$9998,4,0),"")</f>
        <v/>
      </c>
      <c r="F188" s="716"/>
      <c r="G188" s="716" t="str">
        <f>IFERROR(VLOOKUP($D188,LISTA!$A$2:$J$9998,5,0),"")</f>
        <v/>
      </c>
      <c r="H188" s="716"/>
      <c r="I188" s="576"/>
      <c r="J188" s="144" t="str">
        <f>IFERROR(VLOOKUP($D188,LISTA!$A$2:$J$9998,7,0),"")</f>
        <v/>
      </c>
      <c r="K188" s="144" t="str">
        <f>IFERROR(VLOOKUP($D188,LISTA!$A$2:$J$9998,8,0),"")</f>
        <v/>
      </c>
      <c r="L188" s="144" t="str">
        <f t="shared" si="34"/>
        <v/>
      </c>
      <c r="M188" s="227" t="str">
        <f t="shared" si="23"/>
        <v/>
      </c>
      <c r="N188" s="155" t="str">
        <f t="shared" si="13"/>
        <v/>
      </c>
      <c r="O188" s="155" t="str">
        <f t="shared" si="14"/>
        <v/>
      </c>
      <c r="P188" s="155" t="str">
        <f>IFERROR(VLOOKUP($D188,LISTA!$A$2:$J$9998,10,0),"")</f>
        <v/>
      </c>
      <c r="Q188" s="228" t="str">
        <f t="shared" si="35"/>
        <v/>
      </c>
      <c r="R188" s="527" t="str">
        <f t="shared" si="24"/>
        <v/>
      </c>
      <c r="S188" s="632"/>
      <c r="U188" s="139" t="str">
        <f t="shared" si="32"/>
        <v/>
      </c>
      <c r="V188" s="327" t="str">
        <f t="shared" si="25"/>
        <v/>
      </c>
      <c r="W188" s="328"/>
    </row>
    <row r="189" spans="1:23" x14ac:dyDescent="0.25">
      <c r="A189" s="162"/>
      <c r="B189" s="154" t="str">
        <f t="shared" si="1"/>
        <v/>
      </c>
      <c r="C189" s="704" t="str">
        <f t="shared" si="33"/>
        <v/>
      </c>
      <c r="D189" s="586"/>
      <c r="E189" s="716" t="str">
        <f>IFERROR(VLOOKUP($D189,LISTA!$A$2:$J$9998,4,0),"")</f>
        <v/>
      </c>
      <c r="F189" s="716"/>
      <c r="G189" s="716" t="str">
        <f>IFERROR(VLOOKUP($D189,LISTA!$A$2:$J$9998,5,0),"")</f>
        <v/>
      </c>
      <c r="H189" s="716"/>
      <c r="I189" s="576"/>
      <c r="J189" s="144" t="str">
        <f>IFERROR(VLOOKUP($D189,LISTA!$A$2:$J$9998,7,0),"")</f>
        <v/>
      </c>
      <c r="K189" s="144" t="str">
        <f>IFERROR(VLOOKUP($D189,LISTA!$A$2:$J$9998,8,0),"")</f>
        <v/>
      </c>
      <c r="L189" s="144" t="str">
        <f t="shared" si="34"/>
        <v/>
      </c>
      <c r="M189" s="227" t="str">
        <f t="shared" si="23"/>
        <v/>
      </c>
      <c r="N189" s="155" t="str">
        <f t="shared" si="13"/>
        <v/>
      </c>
      <c r="O189" s="155" t="str">
        <f t="shared" si="14"/>
        <v/>
      </c>
      <c r="P189" s="155" t="str">
        <f>IFERROR(VLOOKUP($D189,LISTA!$A$2:$J$9998,10,0),"")</f>
        <v/>
      </c>
      <c r="Q189" s="228" t="str">
        <f t="shared" si="35"/>
        <v/>
      </c>
      <c r="R189" s="527" t="str">
        <f t="shared" si="24"/>
        <v/>
      </c>
      <c r="S189" s="632"/>
      <c r="U189" s="139" t="str">
        <f t="shared" si="32"/>
        <v/>
      </c>
      <c r="V189" s="327" t="str">
        <f t="shared" si="25"/>
        <v/>
      </c>
      <c r="W189" s="328"/>
    </row>
    <row r="190" spans="1:23" x14ac:dyDescent="0.25">
      <c r="A190" s="162"/>
      <c r="B190" s="154" t="str">
        <f t="shared" si="1"/>
        <v/>
      </c>
      <c r="C190" s="704" t="str">
        <f t="shared" si="33"/>
        <v/>
      </c>
      <c r="D190" s="586"/>
      <c r="E190" s="716" t="str">
        <f>IFERROR(VLOOKUP($D190,LISTA!$A$2:$J$9998,4,0),"")</f>
        <v/>
      </c>
      <c r="F190" s="716"/>
      <c r="G190" s="716" t="str">
        <f>IFERROR(VLOOKUP($D190,LISTA!$A$2:$J$9998,5,0),"")</f>
        <v/>
      </c>
      <c r="H190" s="716"/>
      <c r="I190" s="576"/>
      <c r="J190" s="144" t="str">
        <f>IFERROR(VLOOKUP($D190,LISTA!$A$2:$J$9998,7,0),"")</f>
        <v/>
      </c>
      <c r="K190" s="144" t="str">
        <f>IFERROR(VLOOKUP($D190,LISTA!$A$2:$J$9998,8,0),"")</f>
        <v/>
      </c>
      <c r="L190" s="144" t="str">
        <f t="shared" si="34"/>
        <v/>
      </c>
      <c r="M190" s="227" t="str">
        <f t="shared" si="23"/>
        <v/>
      </c>
      <c r="N190" s="155" t="str">
        <f t="shared" si="13"/>
        <v/>
      </c>
      <c r="O190" s="155" t="str">
        <f t="shared" si="14"/>
        <v/>
      </c>
      <c r="P190" s="155" t="str">
        <f>IFERROR(VLOOKUP($D190,LISTA!$A$2:$J$9998,10,0),"")</f>
        <v/>
      </c>
      <c r="Q190" s="228" t="str">
        <f t="shared" si="35"/>
        <v/>
      </c>
      <c r="R190" s="527" t="str">
        <f t="shared" si="24"/>
        <v/>
      </c>
      <c r="S190" s="632"/>
      <c r="U190" s="139" t="str">
        <f t="shared" si="32"/>
        <v/>
      </c>
      <c r="V190" s="327" t="str">
        <f t="shared" si="25"/>
        <v/>
      </c>
      <c r="W190" s="328"/>
    </row>
    <row r="191" spans="1:23" x14ac:dyDescent="0.25">
      <c r="A191" s="162"/>
      <c r="B191" s="154" t="str">
        <f t="shared" si="1"/>
        <v/>
      </c>
      <c r="C191" s="704" t="str">
        <f t="shared" si="33"/>
        <v/>
      </c>
      <c r="D191" s="586"/>
      <c r="E191" s="716" t="str">
        <f>IFERROR(VLOOKUP($D191,LISTA!$A$2:$J$9998,4,0),"")</f>
        <v/>
      </c>
      <c r="F191" s="716"/>
      <c r="G191" s="716" t="str">
        <f>IFERROR(VLOOKUP($D191,LISTA!$A$2:$J$9998,5,0),"")</f>
        <v/>
      </c>
      <c r="H191" s="716"/>
      <c r="I191" s="576"/>
      <c r="J191" s="144" t="str">
        <f>IFERROR(VLOOKUP($D191,LISTA!$A$2:$J$9998,7,0),"")</f>
        <v/>
      </c>
      <c r="K191" s="144" t="str">
        <f>IFERROR(VLOOKUP($D191,LISTA!$A$2:$J$9998,8,0),"")</f>
        <v/>
      </c>
      <c r="L191" s="144" t="str">
        <f t="shared" si="34"/>
        <v/>
      </c>
      <c r="M191" s="227" t="str">
        <f t="shared" si="23"/>
        <v/>
      </c>
      <c r="N191" s="155" t="str">
        <f t="shared" si="13"/>
        <v/>
      </c>
      <c r="O191" s="155" t="str">
        <f t="shared" si="14"/>
        <v/>
      </c>
      <c r="P191" s="155" t="str">
        <f>IFERROR(VLOOKUP($D191,LISTA!$A$2:$J$9998,10,0),"")</f>
        <v/>
      </c>
      <c r="Q191" s="228" t="str">
        <f t="shared" si="35"/>
        <v/>
      </c>
      <c r="R191" s="527" t="str">
        <f t="shared" si="24"/>
        <v/>
      </c>
      <c r="S191" s="632"/>
      <c r="U191" s="139" t="str">
        <f t="shared" si="32"/>
        <v/>
      </c>
      <c r="V191" s="327" t="str">
        <f t="shared" si="25"/>
        <v/>
      </c>
      <c r="W191" s="328"/>
    </row>
    <row r="192" spans="1:23" x14ac:dyDescent="0.25">
      <c r="A192" s="162"/>
      <c r="B192" s="154" t="str">
        <f t="shared" si="1"/>
        <v/>
      </c>
      <c r="C192" s="704" t="str">
        <f t="shared" si="33"/>
        <v/>
      </c>
      <c r="D192" s="586"/>
      <c r="E192" s="716" t="str">
        <f>IFERROR(VLOOKUP($D192,LISTA!$A$2:$J$9998,4,0),"")</f>
        <v/>
      </c>
      <c r="F192" s="716"/>
      <c r="G192" s="716" t="str">
        <f>IFERROR(VLOOKUP($D192,LISTA!$A$2:$J$9998,5,0),"")</f>
        <v/>
      </c>
      <c r="H192" s="716"/>
      <c r="I192" s="576"/>
      <c r="J192" s="144" t="str">
        <f>IFERROR(VLOOKUP($D192,LISTA!$A$2:$J$9998,7,0),"")</f>
        <v/>
      </c>
      <c r="K192" s="144" t="str">
        <f>IFERROR(VLOOKUP($D192,LISTA!$A$2:$J$9998,8,0),"")</f>
        <v/>
      </c>
      <c r="L192" s="144" t="str">
        <f t="shared" si="34"/>
        <v/>
      </c>
      <c r="M192" s="227" t="str">
        <f t="shared" si="23"/>
        <v/>
      </c>
      <c r="N192" s="155" t="str">
        <f t="shared" si="13"/>
        <v/>
      </c>
      <c r="O192" s="155" t="str">
        <f t="shared" si="14"/>
        <v/>
      </c>
      <c r="P192" s="155" t="str">
        <f>IFERROR(VLOOKUP($D192,LISTA!$A$2:$J$9998,10,0),"")</f>
        <v/>
      </c>
      <c r="Q192" s="228" t="str">
        <f t="shared" si="35"/>
        <v/>
      </c>
      <c r="R192" s="527" t="str">
        <f t="shared" si="24"/>
        <v/>
      </c>
      <c r="S192" s="632"/>
      <c r="U192" s="139" t="str">
        <f t="shared" si="32"/>
        <v/>
      </c>
      <c r="V192" s="327" t="str">
        <f t="shared" si="25"/>
        <v/>
      </c>
      <c r="W192" s="328"/>
    </row>
    <row r="193" spans="1:23" x14ac:dyDescent="0.25">
      <c r="A193" s="162"/>
      <c r="B193" s="154" t="str">
        <f t="shared" si="1"/>
        <v/>
      </c>
      <c r="C193" s="704" t="str">
        <f t="shared" si="33"/>
        <v/>
      </c>
      <c r="D193" s="586"/>
      <c r="E193" s="716" t="str">
        <f>IFERROR(VLOOKUP($D193,LISTA!$A$2:$J$9998,4,0),"")</f>
        <v/>
      </c>
      <c r="F193" s="716"/>
      <c r="G193" s="716" t="str">
        <f>IFERROR(VLOOKUP($D193,LISTA!$A$2:$J$9998,5,0),"")</f>
        <v/>
      </c>
      <c r="H193" s="716"/>
      <c r="I193" s="576"/>
      <c r="J193" s="144" t="str">
        <f>IFERROR(VLOOKUP($D193,LISTA!$A$2:$J$9998,7,0),"")</f>
        <v/>
      </c>
      <c r="K193" s="144" t="str">
        <f>IFERROR(VLOOKUP($D193,LISTA!$A$2:$J$9998,8,0),"")</f>
        <v/>
      </c>
      <c r="L193" s="144" t="str">
        <f t="shared" si="34"/>
        <v/>
      </c>
      <c r="M193" s="227" t="str">
        <f t="shared" si="23"/>
        <v/>
      </c>
      <c r="N193" s="155" t="str">
        <f t="shared" si="13"/>
        <v/>
      </c>
      <c r="O193" s="155" t="str">
        <f t="shared" si="14"/>
        <v/>
      </c>
      <c r="P193" s="155" t="str">
        <f>IFERROR(VLOOKUP($D193,LISTA!$A$2:$J$9998,10,0),"")</f>
        <v/>
      </c>
      <c r="Q193" s="228" t="str">
        <f t="shared" si="35"/>
        <v/>
      </c>
      <c r="R193" s="527" t="str">
        <f t="shared" si="24"/>
        <v/>
      </c>
      <c r="S193" s="632"/>
      <c r="U193" s="139" t="str">
        <f t="shared" si="32"/>
        <v/>
      </c>
      <c r="V193" s="327" t="str">
        <f t="shared" si="25"/>
        <v/>
      </c>
      <c r="W193" s="328"/>
    </row>
    <row r="194" spans="1:23" x14ac:dyDescent="0.25">
      <c r="A194" s="162"/>
      <c r="B194" s="154" t="str">
        <f t="shared" si="1"/>
        <v/>
      </c>
      <c r="C194" s="704" t="str">
        <f t="shared" si="33"/>
        <v/>
      </c>
      <c r="D194" s="586"/>
      <c r="E194" s="716" t="str">
        <f>IFERROR(VLOOKUP($D194,LISTA!$A$2:$J$9998,4,0),"")</f>
        <v/>
      </c>
      <c r="F194" s="716"/>
      <c r="G194" s="716" t="str">
        <f>IFERROR(VLOOKUP($D194,LISTA!$A$2:$J$9998,5,0),"")</f>
        <v/>
      </c>
      <c r="H194" s="716"/>
      <c r="I194" s="576"/>
      <c r="J194" s="144" t="str">
        <f>IFERROR(VLOOKUP($D194,LISTA!$A$2:$J$9998,7,0),"")</f>
        <v/>
      </c>
      <c r="K194" s="144" t="str">
        <f>IFERROR(VLOOKUP($D194,LISTA!$A$2:$J$9998,8,0),"")</f>
        <v/>
      </c>
      <c r="L194" s="144" t="str">
        <f t="shared" si="34"/>
        <v/>
      </c>
      <c r="M194" s="227" t="str">
        <f t="shared" si="23"/>
        <v/>
      </c>
      <c r="N194" s="155" t="str">
        <f t="shared" si="13"/>
        <v/>
      </c>
      <c r="O194" s="155" t="str">
        <f t="shared" si="14"/>
        <v/>
      </c>
      <c r="P194" s="155" t="str">
        <f>IFERROR(VLOOKUP($D194,LISTA!$A$2:$J$9998,10,0),"")</f>
        <v/>
      </c>
      <c r="Q194" s="228" t="str">
        <f t="shared" si="35"/>
        <v/>
      </c>
      <c r="R194" s="527" t="str">
        <f t="shared" si="24"/>
        <v/>
      </c>
      <c r="S194" s="632"/>
      <c r="U194" s="139" t="str">
        <f t="shared" si="32"/>
        <v/>
      </c>
      <c r="V194" s="327" t="str">
        <f t="shared" si="25"/>
        <v/>
      </c>
      <c r="W194" s="328"/>
    </row>
    <row r="195" spans="1:23" x14ac:dyDescent="0.25">
      <c r="A195" s="162"/>
      <c r="B195" s="154" t="str">
        <f t="shared" si="1"/>
        <v/>
      </c>
      <c r="C195" s="704" t="str">
        <f t="shared" si="33"/>
        <v/>
      </c>
      <c r="D195" s="586"/>
      <c r="E195" s="716" t="str">
        <f>IFERROR(VLOOKUP($D195,LISTA!$A$2:$J$9998,4,0),"")</f>
        <v/>
      </c>
      <c r="F195" s="716"/>
      <c r="G195" s="716" t="str">
        <f>IFERROR(VLOOKUP($D195,LISTA!$A$2:$J$9998,5,0),"")</f>
        <v/>
      </c>
      <c r="H195" s="716"/>
      <c r="I195" s="576"/>
      <c r="J195" s="144" t="str">
        <f>IFERROR(VLOOKUP($D195,LISTA!$A$2:$J$9998,7,0),"")</f>
        <v/>
      </c>
      <c r="K195" s="144" t="str">
        <f>IFERROR(VLOOKUP($D195,LISTA!$A$2:$J$9998,8,0),"")</f>
        <v/>
      </c>
      <c r="L195" s="144" t="str">
        <f t="shared" si="34"/>
        <v/>
      </c>
      <c r="M195" s="227" t="str">
        <f t="shared" si="23"/>
        <v/>
      </c>
      <c r="N195" s="155" t="str">
        <f t="shared" si="13"/>
        <v/>
      </c>
      <c r="O195" s="155" t="str">
        <f t="shared" si="14"/>
        <v/>
      </c>
      <c r="P195" s="155" t="str">
        <f>IFERROR(VLOOKUP($D195,LISTA!$A$2:$J$9998,10,0),"")</f>
        <v/>
      </c>
      <c r="Q195" s="228" t="str">
        <f t="shared" si="35"/>
        <v/>
      </c>
      <c r="R195" s="527" t="str">
        <f t="shared" si="24"/>
        <v/>
      </c>
      <c r="S195" s="632"/>
      <c r="U195" s="139" t="str">
        <f t="shared" si="32"/>
        <v/>
      </c>
      <c r="V195" s="327" t="str">
        <f t="shared" si="25"/>
        <v/>
      </c>
      <c r="W195" s="328"/>
    </row>
    <row r="196" spans="1:23" x14ac:dyDescent="0.25">
      <c r="A196" s="162"/>
      <c r="B196" s="154" t="str">
        <f t="shared" si="1"/>
        <v/>
      </c>
      <c r="C196" s="704" t="str">
        <f t="shared" si="33"/>
        <v/>
      </c>
      <c r="D196" s="586"/>
      <c r="E196" s="716" t="str">
        <f>IFERROR(VLOOKUP($D196,LISTA!$A$2:$J$9998,4,0),"")</f>
        <v/>
      </c>
      <c r="F196" s="716"/>
      <c r="G196" s="716" t="str">
        <f>IFERROR(VLOOKUP($D196,LISTA!$A$2:$J$9998,5,0),"")</f>
        <v/>
      </c>
      <c r="H196" s="716"/>
      <c r="I196" s="576"/>
      <c r="J196" s="144" t="str">
        <f>IFERROR(VLOOKUP($D196,LISTA!$A$2:$J$9998,7,0),"")</f>
        <v/>
      </c>
      <c r="K196" s="144" t="str">
        <f>IFERROR(VLOOKUP($D196,LISTA!$A$2:$J$9998,8,0),"")</f>
        <v/>
      </c>
      <c r="L196" s="144" t="str">
        <f t="shared" si="34"/>
        <v/>
      </c>
      <c r="M196" s="227" t="str">
        <f t="shared" si="23"/>
        <v/>
      </c>
      <c r="N196" s="155" t="str">
        <f t="shared" si="13"/>
        <v/>
      </c>
      <c r="O196" s="155" t="str">
        <f t="shared" si="14"/>
        <v/>
      </c>
      <c r="P196" s="155" t="str">
        <f>IFERROR(VLOOKUP($D196,LISTA!$A$2:$J$9998,10,0),"")</f>
        <v/>
      </c>
      <c r="Q196" s="228" t="str">
        <f t="shared" si="35"/>
        <v/>
      </c>
      <c r="R196" s="527" t="str">
        <f t="shared" si="24"/>
        <v/>
      </c>
      <c r="S196" s="632"/>
      <c r="U196" s="139" t="str">
        <f t="shared" si="32"/>
        <v/>
      </c>
      <c r="V196" s="327" t="str">
        <f t="shared" si="25"/>
        <v/>
      </c>
      <c r="W196" s="328"/>
    </row>
    <row r="197" spans="1:23" x14ac:dyDescent="0.25">
      <c r="B197" s="154" t="str">
        <f t="shared" si="1"/>
        <v/>
      </c>
      <c r="C197" s="704" t="str">
        <f t="shared" si="33"/>
        <v/>
      </c>
      <c r="D197" s="586"/>
      <c r="E197" s="716" t="str">
        <f>IFERROR(VLOOKUP($D197,LISTA!$A$2:$J$9998,4,0),"")</f>
        <v/>
      </c>
      <c r="F197" s="716"/>
      <c r="G197" s="716" t="str">
        <f>IFERROR(VLOOKUP($D197,LISTA!$A$2:$J$9998,5,0),"")</f>
        <v/>
      </c>
      <c r="H197" s="716"/>
      <c r="I197" s="576"/>
      <c r="J197" s="144" t="str">
        <f>IFERROR(VLOOKUP($D197,LISTA!$A$2:$J$9998,7,0),"")</f>
        <v/>
      </c>
      <c r="K197" s="144" t="str">
        <f>IFERROR(VLOOKUP($D197,LISTA!$A$2:$J$9998,8,0),"")</f>
        <v/>
      </c>
      <c r="L197" s="144" t="str">
        <f t="shared" si="34"/>
        <v/>
      </c>
      <c r="M197" s="227" t="str">
        <f t="shared" si="23"/>
        <v/>
      </c>
      <c r="N197" s="155" t="str">
        <f t="shared" si="13"/>
        <v/>
      </c>
      <c r="O197" s="155" t="str">
        <f t="shared" si="14"/>
        <v/>
      </c>
      <c r="P197" s="155" t="str">
        <f>IFERROR(VLOOKUP($D197,LISTA!$A$2:$J$9998,10,0),"")</f>
        <v/>
      </c>
      <c r="Q197" s="228" t="str">
        <f t="shared" si="35"/>
        <v/>
      </c>
      <c r="R197" s="527" t="str">
        <f t="shared" si="24"/>
        <v/>
      </c>
      <c r="S197" s="632"/>
      <c r="U197" s="139" t="str">
        <f t="shared" si="32"/>
        <v/>
      </c>
      <c r="V197" s="327" t="str">
        <f t="shared" si="25"/>
        <v/>
      </c>
      <c r="W197" s="328"/>
    </row>
    <row r="198" spans="1:23" x14ac:dyDescent="0.25">
      <c r="B198" s="154" t="str">
        <f t="shared" si="1"/>
        <v/>
      </c>
      <c r="C198" s="704" t="str">
        <f t="shared" si="33"/>
        <v/>
      </c>
      <c r="D198" s="586"/>
      <c r="E198" s="716" t="str">
        <f>IFERROR(VLOOKUP($D198,LISTA!$A$2:$J$9998,4,0),"")</f>
        <v/>
      </c>
      <c r="F198" s="716"/>
      <c r="G198" s="716" t="str">
        <f>IFERROR(VLOOKUP($D198,LISTA!$A$2:$J$9998,5,0),"")</f>
        <v/>
      </c>
      <c r="H198" s="716"/>
      <c r="I198" s="576"/>
      <c r="J198" s="144" t="str">
        <f>IFERROR(VLOOKUP($D198,LISTA!$A$2:$J$9998,7,0),"")</f>
        <v/>
      </c>
      <c r="K198" s="144" t="str">
        <f>IFERROR(VLOOKUP($D198,LISTA!$A$2:$J$9998,8,0),"")</f>
        <v/>
      </c>
      <c r="L198" s="144" t="str">
        <f t="shared" si="34"/>
        <v/>
      </c>
      <c r="M198" s="227" t="str">
        <f t="shared" si="23"/>
        <v/>
      </c>
      <c r="N198" s="155" t="str">
        <f t="shared" si="13"/>
        <v/>
      </c>
      <c r="O198" s="155" t="str">
        <f t="shared" si="14"/>
        <v/>
      </c>
      <c r="P198" s="155" t="str">
        <f>IFERROR(VLOOKUP($D198,LISTA!$A$2:$J$9998,10,0),"")</f>
        <v/>
      </c>
      <c r="Q198" s="228" t="str">
        <f t="shared" si="35"/>
        <v/>
      </c>
      <c r="R198" s="527" t="str">
        <f t="shared" si="24"/>
        <v/>
      </c>
      <c r="S198" s="632"/>
      <c r="U198" s="139" t="str">
        <f t="shared" si="32"/>
        <v/>
      </c>
      <c r="V198" s="327" t="str">
        <f t="shared" si="25"/>
        <v/>
      </c>
      <c r="W198" s="328"/>
    </row>
    <row r="199" spans="1:23" x14ac:dyDescent="0.25">
      <c r="B199" s="154" t="str">
        <f t="shared" si="1"/>
        <v/>
      </c>
      <c r="C199" s="704" t="str">
        <f t="shared" si="33"/>
        <v/>
      </c>
      <c r="D199" s="586"/>
      <c r="E199" s="716" t="str">
        <f>IFERROR(VLOOKUP($D199,LISTA!$A$2:$J$9998,4,0),"")</f>
        <v/>
      </c>
      <c r="F199" s="716"/>
      <c r="G199" s="716" t="str">
        <f>IFERROR(VLOOKUP($D199,LISTA!$A$2:$J$9998,5,0),"")</f>
        <v/>
      </c>
      <c r="H199" s="716"/>
      <c r="I199" s="576"/>
      <c r="J199" s="144" t="str">
        <f>IFERROR(VLOOKUP($D199,LISTA!$A$2:$J$9998,7,0),"")</f>
        <v/>
      </c>
      <c r="K199" s="144" t="str">
        <f>IFERROR(VLOOKUP($D199,LISTA!$A$2:$J$9998,8,0),"")</f>
        <v/>
      </c>
      <c r="L199" s="144" t="str">
        <f t="shared" si="34"/>
        <v/>
      </c>
      <c r="M199" s="227" t="str">
        <f t="shared" si="23"/>
        <v/>
      </c>
      <c r="N199" s="155" t="str">
        <f t="shared" si="13"/>
        <v/>
      </c>
      <c r="O199" s="155" t="str">
        <f t="shared" si="14"/>
        <v/>
      </c>
      <c r="P199" s="155" t="str">
        <f>IFERROR(VLOOKUP($D199,LISTA!$A$2:$J$9998,10,0),"")</f>
        <v/>
      </c>
      <c r="Q199" s="228" t="str">
        <f t="shared" si="35"/>
        <v/>
      </c>
      <c r="R199" s="527" t="str">
        <f t="shared" si="24"/>
        <v/>
      </c>
      <c r="S199" s="632"/>
      <c r="U199" s="139" t="str">
        <f t="shared" si="32"/>
        <v/>
      </c>
      <c r="V199" s="327" t="str">
        <f t="shared" si="25"/>
        <v/>
      </c>
      <c r="W199" s="328"/>
    </row>
    <row r="200" spans="1:23" x14ac:dyDescent="0.25">
      <c r="B200" s="154" t="str">
        <f t="shared" si="1"/>
        <v/>
      </c>
      <c r="C200" s="704" t="str">
        <f t="shared" si="33"/>
        <v/>
      </c>
      <c r="D200" s="586"/>
      <c r="E200" s="716" t="str">
        <f>IFERROR(VLOOKUP($D200,LISTA!$A$2:$J$9998,4,0),"")</f>
        <v/>
      </c>
      <c r="F200" s="716"/>
      <c r="G200" s="716" t="str">
        <f>IFERROR(VLOOKUP($D200,LISTA!$A$2:$J$9998,5,0),"")</f>
        <v/>
      </c>
      <c r="H200" s="716"/>
      <c r="I200" s="576"/>
      <c r="J200" s="144" t="str">
        <f>IFERROR(VLOOKUP($D200,LISTA!$A$2:$J$9998,7,0),"")</f>
        <v/>
      </c>
      <c r="K200" s="144" t="str">
        <f>IFERROR(VLOOKUP($D200,LISTA!$A$2:$J$9998,8,0),"")</f>
        <v/>
      </c>
      <c r="L200" s="144" t="str">
        <f t="shared" si="34"/>
        <v/>
      </c>
      <c r="M200" s="227" t="str">
        <f t="shared" si="23"/>
        <v/>
      </c>
      <c r="N200" s="155" t="str">
        <f t="shared" si="13"/>
        <v/>
      </c>
      <c r="O200" s="155" t="str">
        <f t="shared" si="14"/>
        <v/>
      </c>
      <c r="P200" s="155" t="str">
        <f>IFERROR(VLOOKUP($D200,LISTA!$A$2:$J$9998,10,0),"")</f>
        <v/>
      </c>
      <c r="Q200" s="228" t="str">
        <f t="shared" si="35"/>
        <v/>
      </c>
      <c r="R200" s="527" t="str">
        <f t="shared" si="24"/>
        <v/>
      </c>
      <c r="S200" s="632"/>
      <c r="U200" s="139" t="str">
        <f t="shared" si="32"/>
        <v/>
      </c>
      <c r="V200" s="327" t="str">
        <f t="shared" si="25"/>
        <v/>
      </c>
      <c r="W200" s="328"/>
    </row>
    <row r="201" spans="1:23" x14ac:dyDescent="0.25">
      <c r="B201" s="154" t="str">
        <f t="shared" si="1"/>
        <v/>
      </c>
      <c r="C201" s="704" t="str">
        <f t="shared" si="33"/>
        <v/>
      </c>
      <c r="D201" s="586"/>
      <c r="E201" s="716" t="str">
        <f>IFERROR(VLOOKUP($D201,LISTA!$A$2:$J$9998,4,0),"")</f>
        <v/>
      </c>
      <c r="F201" s="716"/>
      <c r="G201" s="716" t="str">
        <f>IFERROR(VLOOKUP($D201,LISTA!$A$2:$J$9998,5,0),"")</f>
        <v/>
      </c>
      <c r="H201" s="716"/>
      <c r="I201" s="576"/>
      <c r="J201" s="144" t="str">
        <f>IFERROR(VLOOKUP($D201,LISTA!$A$2:$J$9998,7,0),"")</f>
        <v/>
      </c>
      <c r="K201" s="144" t="str">
        <f>IFERROR(VLOOKUP($D201,LISTA!$A$2:$J$9998,8,0),"")</f>
        <v/>
      </c>
      <c r="L201" s="144" t="str">
        <f t="shared" si="34"/>
        <v/>
      </c>
      <c r="M201" s="227" t="str">
        <f t="shared" si="23"/>
        <v/>
      </c>
      <c r="N201" s="155" t="str">
        <f t="shared" si="13"/>
        <v/>
      </c>
      <c r="O201" s="155" t="str">
        <f t="shared" si="14"/>
        <v/>
      </c>
      <c r="P201" s="155" t="str">
        <f>IFERROR(VLOOKUP($D201,LISTA!$A$2:$J$9998,10,0),"")</f>
        <v/>
      </c>
      <c r="Q201" s="228" t="str">
        <f t="shared" si="35"/>
        <v/>
      </c>
      <c r="R201" s="527" t="str">
        <f t="shared" si="24"/>
        <v/>
      </c>
      <c r="S201" s="632"/>
      <c r="U201" s="139" t="str">
        <f t="shared" si="32"/>
        <v/>
      </c>
      <c r="V201" s="327" t="str">
        <f t="shared" si="25"/>
        <v/>
      </c>
      <c r="W201" s="328"/>
    </row>
    <row r="202" spans="1:23" x14ac:dyDescent="0.25">
      <c r="B202" s="154" t="str">
        <f t="shared" si="1"/>
        <v/>
      </c>
      <c r="C202" s="704" t="str">
        <f t="shared" si="33"/>
        <v/>
      </c>
      <c r="D202" s="586"/>
      <c r="E202" s="716" t="str">
        <f>IFERROR(VLOOKUP($D202,LISTA!$A$2:$J$9998,4,0),"")</f>
        <v/>
      </c>
      <c r="F202" s="716"/>
      <c r="G202" s="716" t="str">
        <f>IFERROR(VLOOKUP($D202,LISTA!$A$2:$J$9998,5,0),"")</f>
        <v/>
      </c>
      <c r="H202" s="716"/>
      <c r="I202" s="576"/>
      <c r="J202" s="144" t="str">
        <f>IFERROR(VLOOKUP($D202,LISTA!$A$2:$J$9998,7,0),"")</f>
        <v/>
      </c>
      <c r="K202" s="144" t="str">
        <f>IFERROR(VLOOKUP($D202,LISTA!$A$2:$J$9998,8,0),"")</f>
        <v/>
      </c>
      <c r="L202" s="144" t="str">
        <f t="shared" si="34"/>
        <v/>
      </c>
      <c r="M202" s="227" t="str">
        <f t="shared" si="23"/>
        <v/>
      </c>
      <c r="N202" s="155" t="str">
        <f t="shared" si="13"/>
        <v/>
      </c>
      <c r="O202" s="155" t="str">
        <f t="shared" si="14"/>
        <v/>
      </c>
      <c r="P202" s="155" t="str">
        <f>IFERROR(VLOOKUP($D202,LISTA!$A$2:$J$9998,10,0),"")</f>
        <v/>
      </c>
      <c r="Q202" s="228" t="str">
        <f t="shared" si="35"/>
        <v/>
      </c>
      <c r="R202" s="527" t="str">
        <f t="shared" si="24"/>
        <v/>
      </c>
      <c r="S202" s="632"/>
      <c r="U202" s="139" t="str">
        <f t="shared" si="32"/>
        <v/>
      </c>
      <c r="V202" s="327" t="str">
        <f t="shared" si="25"/>
        <v/>
      </c>
      <c r="W202" s="328"/>
    </row>
    <row r="203" spans="1:23" x14ac:dyDescent="0.25">
      <c r="B203" s="154" t="str">
        <f t="shared" si="1"/>
        <v/>
      </c>
      <c r="C203" s="704" t="str">
        <f t="shared" si="33"/>
        <v/>
      </c>
      <c r="D203" s="586"/>
      <c r="E203" s="716" t="str">
        <f>IFERROR(VLOOKUP($D203,LISTA!$A$2:$J$9998,4,0),"")</f>
        <v/>
      </c>
      <c r="F203" s="716"/>
      <c r="G203" s="716" t="str">
        <f>IFERROR(VLOOKUP($D203,LISTA!$A$2:$J$9998,5,0),"")</f>
        <v/>
      </c>
      <c r="H203" s="716"/>
      <c r="I203" s="576"/>
      <c r="J203" s="144" t="str">
        <f>IFERROR(VLOOKUP($D203,LISTA!$A$2:$J$9998,7,0),"")</f>
        <v/>
      </c>
      <c r="K203" s="144" t="str">
        <f>IFERROR(VLOOKUP($D203,LISTA!$A$2:$J$9998,8,0),"")</f>
        <v/>
      </c>
      <c r="L203" s="144" t="str">
        <f t="shared" si="34"/>
        <v/>
      </c>
      <c r="M203" s="227" t="str">
        <f t="shared" si="23"/>
        <v/>
      </c>
      <c r="N203" s="155" t="str">
        <f t="shared" si="13"/>
        <v/>
      </c>
      <c r="O203" s="155" t="str">
        <f t="shared" si="14"/>
        <v/>
      </c>
      <c r="P203" s="155" t="str">
        <f>IFERROR(VLOOKUP($D203,LISTA!$A$2:$J$9998,10,0),"")</f>
        <v/>
      </c>
      <c r="Q203" s="228" t="str">
        <f t="shared" si="35"/>
        <v/>
      </c>
      <c r="R203" s="527" t="str">
        <f t="shared" si="24"/>
        <v/>
      </c>
      <c r="S203" s="632"/>
      <c r="U203" s="139" t="str">
        <f t="shared" si="32"/>
        <v/>
      </c>
      <c r="V203" s="327" t="str">
        <f t="shared" si="25"/>
        <v/>
      </c>
      <c r="W203" s="328"/>
    </row>
    <row r="204" spans="1:23" x14ac:dyDescent="0.25">
      <c r="B204" s="154" t="str">
        <f>IF($D204="","",$B203+1)</f>
        <v/>
      </c>
      <c r="C204" s="704" t="str">
        <f t="shared" si="33"/>
        <v/>
      </c>
      <c r="D204" s="586"/>
      <c r="E204" s="716" t="str">
        <f>IFERROR(VLOOKUP($D204,LISTA!$A$2:$J$9998,4,0),"")</f>
        <v/>
      </c>
      <c r="F204" s="716"/>
      <c r="G204" s="716" t="str">
        <f>IFERROR(VLOOKUP($D204,LISTA!$A$2:$J$9998,5,0),"")</f>
        <v/>
      </c>
      <c r="H204" s="716"/>
      <c r="I204" s="576"/>
      <c r="J204" s="144" t="str">
        <f>IFERROR(VLOOKUP($D204,LISTA!$A$2:$J$9998,7,0),"")</f>
        <v/>
      </c>
      <c r="K204" s="144" t="str">
        <f>IFERROR(VLOOKUP($D204,LISTA!$A$2:$J$9998,8,0),"")</f>
        <v/>
      </c>
      <c r="L204" s="144" t="str">
        <f t="shared" si="34"/>
        <v/>
      </c>
      <c r="M204" s="227" t="str">
        <f t="shared" si="23"/>
        <v/>
      </c>
      <c r="N204" s="155" t="str">
        <f t="shared" si="13"/>
        <v/>
      </c>
      <c r="O204" s="155" t="str">
        <f t="shared" si="14"/>
        <v/>
      </c>
      <c r="P204" s="155" t="str">
        <f>IFERROR(VLOOKUP($D204,LISTA!$A$2:$J$9998,10,0),"")</f>
        <v/>
      </c>
      <c r="Q204" s="228" t="str">
        <f t="shared" si="35"/>
        <v/>
      </c>
      <c r="R204" s="527" t="str">
        <f t="shared" si="24"/>
        <v/>
      </c>
      <c r="S204" s="632"/>
      <c r="U204" s="139" t="str">
        <f t="shared" si="32"/>
        <v/>
      </c>
      <c r="V204" s="327" t="str">
        <f t="shared" si="25"/>
        <v/>
      </c>
      <c r="W204" s="328"/>
    </row>
    <row r="205" spans="1:23" x14ac:dyDescent="0.25">
      <c r="B205" s="154" t="str">
        <f>IF($D205="","",$B204+1)</f>
        <v/>
      </c>
      <c r="C205" s="704" t="str">
        <f t="shared" si="33"/>
        <v/>
      </c>
      <c r="D205" s="586"/>
      <c r="E205" s="716" t="str">
        <f>IFERROR(VLOOKUP($D205,LISTA!$A$2:$J$9998,4,0),"")</f>
        <v/>
      </c>
      <c r="F205" s="716"/>
      <c r="G205" s="716" t="str">
        <f>IFERROR(VLOOKUP($D205,LISTA!$A$2:$J$9998,5,0),"")</f>
        <v/>
      </c>
      <c r="H205" s="716"/>
      <c r="I205" s="576"/>
      <c r="J205" s="144" t="str">
        <f>IFERROR(VLOOKUP($D205,LISTA!$A$2:$J$9998,7,0),"")</f>
        <v/>
      </c>
      <c r="K205" s="144" t="str">
        <f>IFERROR(VLOOKUP($D205,LISTA!$A$2:$J$9998,8,0),"")</f>
        <v/>
      </c>
      <c r="L205" s="144" t="str">
        <f t="shared" si="34"/>
        <v/>
      </c>
      <c r="M205" s="227" t="str">
        <f t="shared" si="23"/>
        <v/>
      </c>
      <c r="N205" s="155" t="str">
        <f t="shared" si="13"/>
        <v/>
      </c>
      <c r="O205" s="155" t="str">
        <f t="shared" si="14"/>
        <v/>
      </c>
      <c r="P205" s="155" t="str">
        <f>IFERROR(VLOOKUP($D205,LISTA!$A$2:$J$9998,10,0),"")</f>
        <v/>
      </c>
      <c r="Q205" s="228" t="str">
        <f t="shared" si="35"/>
        <v/>
      </c>
      <c r="R205" s="527" t="str">
        <f t="shared" si="24"/>
        <v/>
      </c>
      <c r="S205" s="632"/>
      <c r="U205" s="139" t="str">
        <f t="shared" si="32"/>
        <v/>
      </c>
      <c r="V205" s="327" t="str">
        <f t="shared" si="25"/>
        <v/>
      </c>
      <c r="W205" s="328"/>
    </row>
    <row r="206" spans="1:23" ht="15.75" thickBot="1" x14ac:dyDescent="0.3">
      <c r="B206" s="230" t="str">
        <f>IF($D206="","",$B205+1)</f>
        <v/>
      </c>
      <c r="C206" s="710" t="str">
        <f t="shared" si="33"/>
        <v/>
      </c>
      <c r="D206" s="587"/>
      <c r="E206" s="721" t="str">
        <f>IFERROR(VLOOKUP($D206,LISTA!$A$2:$J$9998,4,0),"")</f>
        <v/>
      </c>
      <c r="F206" s="721"/>
      <c r="G206" s="721" t="str">
        <f>IFERROR(VLOOKUP($D206,LISTA!$A$2:$J$9998,5,0),"")</f>
        <v/>
      </c>
      <c r="H206" s="721"/>
      <c r="I206" s="577"/>
      <c r="J206" s="156" t="str">
        <f>IFERROR(VLOOKUP($D206,LISTA!$A$2:$J$9998,7,0),"")</f>
        <v/>
      </c>
      <c r="K206" s="156" t="str">
        <f>IFERROR(VLOOKUP($D206,LISTA!$A$2:$J$9998,8,0),"")</f>
        <v/>
      </c>
      <c r="L206" s="156" t="str">
        <f t="shared" si="34"/>
        <v/>
      </c>
      <c r="M206" s="232" t="str">
        <f t="shared" si="23"/>
        <v/>
      </c>
      <c r="N206" s="233" t="str">
        <f t="shared" si="13"/>
        <v/>
      </c>
      <c r="O206" s="233" t="str">
        <f t="shared" si="14"/>
        <v/>
      </c>
      <c r="P206" s="233" t="str">
        <f>IFERROR(VLOOKUP($D206,LISTA!$A$2:$J$9998,10,0),"")</f>
        <v/>
      </c>
      <c r="Q206" s="234" t="str">
        <f t="shared" si="35"/>
        <v/>
      </c>
      <c r="R206" s="527" t="str">
        <f t="shared" si="24"/>
        <v/>
      </c>
      <c r="S206" s="632"/>
      <c r="U206" s="139" t="str">
        <f t="shared" si="32"/>
        <v/>
      </c>
      <c r="V206" s="327" t="str">
        <f t="shared" si="25"/>
        <v/>
      </c>
      <c r="W206" s="328"/>
    </row>
    <row r="207" spans="1:23" ht="19.5" thickBot="1" x14ac:dyDescent="0.35">
      <c r="B207" s="717" t="s">
        <v>192</v>
      </c>
      <c r="C207" s="718"/>
      <c r="D207" s="718"/>
      <c r="E207" s="718"/>
      <c r="F207" s="718"/>
      <c r="G207" s="718"/>
      <c r="H207" s="718"/>
      <c r="I207" s="718"/>
      <c r="J207" s="718"/>
      <c r="K207" s="718"/>
      <c r="L207" s="718"/>
      <c r="M207" s="718"/>
      <c r="N207" s="743" t="s">
        <v>126</v>
      </c>
      <c r="O207" s="743"/>
      <c r="P207" s="743"/>
      <c r="Q207" s="130">
        <f>SUM($Q$17:$Q$206)</f>
        <v>0</v>
      </c>
      <c r="U207" s="139" t="str">
        <f>LEFT($E207,5)</f>
        <v/>
      </c>
      <c r="V207" s="327" t="str">
        <f t="shared" si="25"/>
        <v/>
      </c>
      <c r="W207" s="328"/>
    </row>
    <row r="208" spans="1:23" ht="24" thickBot="1" x14ac:dyDescent="0.4">
      <c r="B208" s="161"/>
      <c r="C208" s="191"/>
      <c r="D208" s="153"/>
      <c r="E208" s="191"/>
      <c r="F208" s="191"/>
      <c r="G208" s="191"/>
      <c r="H208" s="235"/>
      <c r="I208" s="153"/>
      <c r="J208" s="236"/>
      <c r="K208" s="153"/>
      <c r="L208" s="153"/>
      <c r="M208" s="237"/>
      <c r="N208" s="238"/>
      <c r="O208" s="239"/>
      <c r="P208" s="279" t="s">
        <v>122</v>
      </c>
      <c r="Q208" s="240">
        <f>IFERROR($J$212*$F$212,"")+($J$213*$F$213)+($J$214*$F$214)</f>
        <v>0</v>
      </c>
      <c r="U208" s="139" t="str">
        <f>LEFT($E208,5)</f>
        <v/>
      </c>
      <c r="V208" s="327" t="str">
        <f t="shared" si="25"/>
        <v/>
      </c>
      <c r="W208" s="328"/>
    </row>
    <row r="209" spans="2:23" ht="19.5" thickBot="1" x14ac:dyDescent="0.35">
      <c r="B209" s="162"/>
      <c r="D209" s="733" t="s">
        <v>49</v>
      </c>
      <c r="E209" s="734"/>
      <c r="F209" s="241">
        <f>SUMIFS($O$17:$O206,$V$17:$V$206,"GAP")</f>
        <v>0</v>
      </c>
      <c r="H209" s="741" t="s">
        <v>44</v>
      </c>
      <c r="I209" s="742" t="s">
        <v>127</v>
      </c>
      <c r="J209" s="236">
        <f>SUM($C$17:$C$206)</f>
        <v>0</v>
      </c>
      <c r="K209" s="242"/>
      <c r="L209" s="281" t="s">
        <v>27</v>
      </c>
      <c r="M209" s="252" t="s">
        <v>44</v>
      </c>
      <c r="N209" s="253" t="s">
        <v>144</v>
      </c>
      <c r="O209" s="243"/>
      <c r="P209" s="280" t="s">
        <v>121</v>
      </c>
      <c r="Q209" s="244" t="str">
        <f>IF($F$215&gt;1900000,"FLETE INCLUIDO","SIN FLETE")</f>
        <v>SIN FLETE</v>
      </c>
      <c r="T209" s="139" t="s">
        <v>123</v>
      </c>
      <c r="V209" s="327" t="str">
        <f t="shared" si="25"/>
        <v>0</v>
      </c>
      <c r="W209" s="328"/>
    </row>
    <row r="210" spans="2:23" ht="19.5" thickBot="1" x14ac:dyDescent="0.35">
      <c r="B210" s="162"/>
      <c r="D210" s="735" t="s">
        <v>48</v>
      </c>
      <c r="E210" s="736"/>
      <c r="F210" s="245">
        <f>SUMIFS($O$17:$O206,$V$17:$V$206,"KAI")</f>
        <v>0</v>
      </c>
      <c r="G210" s="246"/>
      <c r="H210" s="739" t="s">
        <v>45</v>
      </c>
      <c r="I210" s="740"/>
      <c r="J210" s="155">
        <f>SUM(I17:I206)</f>
        <v>0</v>
      </c>
      <c r="L210" s="257" t="s">
        <v>134</v>
      </c>
      <c r="M210" s="242">
        <f>COUNTIFS($U$17:$U$206,$U$12,$V$17:$V$206,$V$12)</f>
        <v>0</v>
      </c>
      <c r="N210" s="258">
        <f>SUMIFS($I$17:$I$206,$U$17:$U$206,$U$12,$V$17:$V$206,$V$12)</f>
        <v>0</v>
      </c>
      <c r="O210" s="247"/>
      <c r="P210" s="280" t="s">
        <v>125</v>
      </c>
      <c r="Q210" s="248">
        <f>IFERROR($Q$207*1.19,"")</f>
        <v>0</v>
      </c>
      <c r="T210" s="326">
        <v>749000</v>
      </c>
      <c r="V210" s="327" t="str">
        <f t="shared" ref="V210:V273" si="36">LEFT($J210,3)</f>
        <v>0</v>
      </c>
      <c r="W210" s="328"/>
    </row>
    <row r="211" spans="2:23" ht="16.5" thickBot="1" x14ac:dyDescent="0.3">
      <c r="B211" s="162"/>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Q211" s="166"/>
      <c r="T211" s="326">
        <v>750000</v>
      </c>
      <c r="V211" s="327" t="str">
        <f t="shared" si="36"/>
        <v>%</v>
      </c>
      <c r="W211" s="328"/>
    </row>
    <row r="212" spans="2:23" ht="19.5" thickBot="1" x14ac:dyDescent="0.35">
      <c r="B212" s="162"/>
      <c r="D212" s="727" t="s">
        <v>120</v>
      </c>
      <c r="E212" s="728"/>
      <c r="F212" s="251">
        <f>SUMIFS($O$17:$O$206,$L$17:$L$206,$D$212)</f>
        <v>0</v>
      </c>
      <c r="H212" s="729" t="s">
        <v>110</v>
      </c>
      <c r="I212" s="730"/>
      <c r="J212" s="256">
        <v>0.25</v>
      </c>
      <c r="K212" s="272" t="str">
        <f>IF(D11=8532429,45,IF(AND($F$212&gt;0,$F$212&lt;=$T$210),25,IF(AND($F$212&gt;=$T$211,$F$212&lt;=$T$212),25,IF(AND($F$212&gt;=$T$213,$F$212&lt;=$T$214),25,IF($F$212&gt;$T$215,25,"")))))</f>
        <v/>
      </c>
      <c r="L212" s="282" t="s">
        <v>194</v>
      </c>
      <c r="M212" s="263">
        <f>COUNTIFS($U$17:$U$206,$U$14,$V$17:$V$206,$V$14)</f>
        <v>0</v>
      </c>
      <c r="N212" s="258">
        <f>SUMIFS($I$17:$I$206,$U$17:$U$206,$U$14,$V$17:$V$206,$V$14)</f>
        <v>0</v>
      </c>
      <c r="O212" s="254"/>
      <c r="P212" s="709"/>
      <c r="Q212" s="255"/>
      <c r="T212" s="326">
        <v>1499000</v>
      </c>
      <c r="V212" s="327" t="str">
        <f t="shared" si="36"/>
        <v>0,2</v>
      </c>
      <c r="W212" s="328"/>
    </row>
    <row r="213" spans="2:23" ht="19.5" thickBot="1" x14ac:dyDescent="0.35">
      <c r="B213" s="162"/>
      <c r="D213" s="727" t="s">
        <v>117</v>
      </c>
      <c r="E213" s="728"/>
      <c r="F213" s="251">
        <f>SUMIFS($O$17:$O$206,$L$17:$L$206,$D$213)</f>
        <v>0</v>
      </c>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P213" s="281" t="s">
        <v>202</v>
      </c>
      <c r="Q213" s="166"/>
      <c r="T213" s="326">
        <v>1500000</v>
      </c>
      <c r="V213" s="327" t="str">
        <f t="shared" si="36"/>
        <v>0</v>
      </c>
      <c r="W213" s="328"/>
    </row>
    <row r="214" spans="2:23" ht="19.5" thickBot="1" x14ac:dyDescent="0.35">
      <c r="B214" s="162"/>
      <c r="D214" s="725" t="s">
        <v>116</v>
      </c>
      <c r="E214" s="726"/>
      <c r="F214" s="260">
        <f>SUMIFS($O$17:$O$206,$L$17:$L$206,$D$214)</f>
        <v>0</v>
      </c>
      <c r="H214" s="731" t="s">
        <v>112</v>
      </c>
      <c r="I214" s="732"/>
      <c r="J214" s="261">
        <f>IF(D11=8532429,20%,IF($F$214&lt;&gt;0,0.15,0))</f>
        <v>0</v>
      </c>
      <c r="K214" s="274" t="str">
        <f>IF(D11=8532429,45,IF($F$214&lt;&gt;0,30,""))</f>
        <v/>
      </c>
      <c r="L214" s="262" t="s">
        <v>195</v>
      </c>
      <c r="M214" s="263">
        <f>COUNTIFS($U$17:$U$206,$U$16,$V$17:$V$206,$V$16)</f>
        <v>0</v>
      </c>
      <c r="N214" s="258">
        <f>SUMIFS($I$17:$I$206,$U$17:$U$206,$U$16,$V$17:$V$206,$V$16)</f>
        <v>0</v>
      </c>
      <c r="P214" s="315">
        <f>COUNTIF($J$17:$J$206,$V$11)</f>
        <v>0</v>
      </c>
      <c r="Q214" s="166"/>
      <c r="T214" s="326">
        <v>1999000</v>
      </c>
      <c r="V214" s="327" t="str">
        <f t="shared" si="36"/>
        <v>0</v>
      </c>
      <c r="W214" s="328"/>
    </row>
    <row r="215" spans="2:23" ht="19.5" thickBot="1" x14ac:dyDescent="0.35">
      <c r="B215" s="162"/>
      <c r="D215" s="719" t="s">
        <v>47</v>
      </c>
      <c r="E215" s="720"/>
      <c r="F215" s="131">
        <f>SUM($F$212:$F$214)</f>
        <v>0</v>
      </c>
      <c r="H215" s="132"/>
      <c r="L215" s="133" t="s">
        <v>120</v>
      </c>
      <c r="M215" s="144">
        <f>SUMIF($L$17:$L$206,$L$215,$C$17:$C$206)</f>
        <v>0</v>
      </c>
      <c r="N215" s="264">
        <f>SUMIFS($I$17:$I$206,$L$17:$L$206,$L$215)</f>
        <v>0</v>
      </c>
      <c r="P215" s="289">
        <f>SUMIF($J$17:$J$206,$V$11,$I$17:$I$206)</f>
        <v>0</v>
      </c>
      <c r="Q215" s="166"/>
      <c r="T215" s="326">
        <v>2000000</v>
      </c>
      <c r="V215" s="327" t="str">
        <f t="shared" si="36"/>
        <v/>
      </c>
      <c r="W215" s="328"/>
    </row>
    <row r="216" spans="2:23" ht="15.75" thickBot="1" x14ac:dyDescent="0.3">
      <c r="B216" s="265"/>
      <c r="C216" s="266"/>
      <c r="D216" s="266"/>
      <c r="E216" s="266"/>
      <c r="F216" s="266"/>
      <c r="G216" s="266"/>
      <c r="H216" s="266"/>
      <c r="I216" s="578"/>
      <c r="J216" s="266"/>
      <c r="K216" s="266"/>
      <c r="L216" s="267" t="s">
        <v>117</v>
      </c>
      <c r="M216" s="258">
        <f>SUMIF($L$17:$L$206,$L$216,$C$17:$C$206)</f>
        <v>0</v>
      </c>
      <c r="N216" s="264">
        <f>SUMIFS($I$17:$I$206,$L$17:$L$206,$L$216)</f>
        <v>0</v>
      </c>
      <c r="O216" s="266"/>
      <c r="P216" s="266"/>
      <c r="Q216" s="268"/>
      <c r="T216" s="326"/>
      <c r="V216" s="327" t="str">
        <f t="shared" si="36"/>
        <v/>
      </c>
      <c r="W216" s="328"/>
    </row>
    <row r="217" spans="2:23" ht="15.75" thickBot="1" x14ac:dyDescent="0.3">
      <c r="B217" s="162"/>
      <c r="D217" s="704"/>
      <c r="E217" s="704"/>
      <c r="F217" s="704"/>
      <c r="G217" s="704"/>
      <c r="H217" s="704"/>
      <c r="I217" s="269"/>
      <c r="J217" s="704"/>
      <c r="K217" s="165"/>
      <c r="L217" s="270" t="s">
        <v>116</v>
      </c>
      <c r="M217" s="258">
        <f>SUMIF($L$17:$L$206,$L$217,$C$17:$C$206)</f>
        <v>0</v>
      </c>
      <c r="N217" s="258">
        <f>SUMIFS($I$17:$I$206,$L$17:$L$206,$L$217)</f>
        <v>0</v>
      </c>
      <c r="Q217" s="166"/>
      <c r="T217" s="326"/>
      <c r="V217" s="327" t="str">
        <f t="shared" si="36"/>
        <v/>
      </c>
      <c r="W217" s="328"/>
    </row>
    <row r="218" spans="2:23" ht="15.75" thickBot="1" x14ac:dyDescent="0.3">
      <c r="B218" s="84"/>
      <c r="C218" s="167"/>
      <c r="D218" s="156"/>
      <c r="E218" s="156"/>
      <c r="F218" s="167"/>
      <c r="G218" s="167"/>
      <c r="H218" s="167"/>
      <c r="I218" s="579"/>
      <c r="J218" s="156"/>
      <c r="K218" s="156"/>
      <c r="L218" s="156"/>
      <c r="M218" s="156"/>
      <c r="N218" s="156"/>
      <c r="O218" s="156"/>
      <c r="P218" s="156"/>
      <c r="Q218" s="85"/>
      <c r="T218" s="326" t="s">
        <v>124</v>
      </c>
      <c r="V218" s="327" t="str">
        <f t="shared" si="36"/>
        <v/>
      </c>
      <c r="W218" s="328"/>
    </row>
    <row r="219" spans="2:23" ht="15.75" thickBot="1" x14ac:dyDescent="0.3">
      <c r="B219" s="752" t="s">
        <v>143</v>
      </c>
      <c r="C219" s="753"/>
      <c r="D219" s="753"/>
      <c r="E219" s="753"/>
      <c r="F219" s="753"/>
      <c r="G219" s="753"/>
      <c r="H219" s="753"/>
      <c r="I219" s="753"/>
      <c r="J219" s="753"/>
      <c r="K219" s="753"/>
      <c r="L219" s="753"/>
      <c r="M219" s="753"/>
      <c r="N219" s="753"/>
      <c r="O219" s="753"/>
      <c r="P219" s="753"/>
      <c r="Q219" s="754"/>
      <c r="T219" s="326">
        <f>F212*J214</f>
        <v>0</v>
      </c>
      <c r="V219" s="327" t="str">
        <f t="shared" si="36"/>
        <v/>
      </c>
      <c r="W219" s="328"/>
    </row>
    <row r="220" spans="2:23" x14ac:dyDescent="0.25">
      <c r="G220" s="226"/>
      <c r="T220" s="326">
        <f>F213*J213</f>
        <v>0</v>
      </c>
      <c r="V220" s="327" t="str">
        <f t="shared" si="36"/>
        <v/>
      </c>
      <c r="W220" s="328"/>
    </row>
    <row r="221" spans="2:23" x14ac:dyDescent="0.25">
      <c r="G221" s="226"/>
      <c r="T221" s="326">
        <f>F214*J212</f>
        <v>0</v>
      </c>
      <c r="V221" s="327" t="str">
        <f t="shared" si="36"/>
        <v/>
      </c>
      <c r="W221" s="328"/>
    </row>
    <row r="222" spans="2:23" ht="18.75" x14ac:dyDescent="0.3">
      <c r="F222" s="355"/>
      <c r="G222" s="226"/>
      <c r="T222" s="329">
        <f>SUM(T219:T221)</f>
        <v>0</v>
      </c>
      <c r="V222" s="327" t="str">
        <f t="shared" si="36"/>
        <v/>
      </c>
      <c r="W222" s="328"/>
    </row>
    <row r="223" spans="2:23" ht="8.25" customHeight="1" x14ac:dyDescent="0.25">
      <c r="G223" s="226"/>
      <c r="V223" s="327" t="str">
        <f t="shared" si="36"/>
        <v/>
      </c>
      <c r="W223" s="328"/>
    </row>
    <row r="224" spans="2:23" ht="18.75" x14ac:dyDescent="0.3">
      <c r="F224" s="356"/>
      <c r="G224" s="226"/>
      <c r="V224" s="327" t="str">
        <f t="shared" si="36"/>
        <v/>
      </c>
      <c r="W224" s="328"/>
    </row>
    <row r="225" spans="6:23" ht="7.5" customHeight="1" x14ac:dyDescent="0.25">
      <c r="G225" s="226"/>
      <c r="V225" s="327" t="str">
        <f t="shared" si="36"/>
        <v/>
      </c>
      <c r="W225" s="328"/>
    </row>
    <row r="226" spans="6:23" ht="18.75" x14ac:dyDescent="0.3">
      <c r="F226" s="355"/>
      <c r="G226" s="226"/>
      <c r="V226" s="327" t="str">
        <f t="shared" si="36"/>
        <v/>
      </c>
      <c r="W226" s="328"/>
    </row>
    <row r="227" spans="6:23" ht="18.75" x14ac:dyDescent="0.3">
      <c r="F227" s="355"/>
      <c r="G227" s="226"/>
      <c r="V227" s="327" t="str">
        <f t="shared" si="36"/>
        <v/>
      </c>
      <c r="W227" s="328"/>
    </row>
    <row r="228" spans="6:23" x14ac:dyDescent="0.25">
      <c r="G228" s="226"/>
      <c r="V228" s="327" t="str">
        <f t="shared" si="36"/>
        <v/>
      </c>
      <c r="W228" s="328"/>
    </row>
    <row r="229" spans="6:23" x14ac:dyDescent="0.25">
      <c r="G229" s="226"/>
      <c r="V229" s="327" t="str">
        <f t="shared" si="36"/>
        <v/>
      </c>
      <c r="W229" s="328"/>
    </row>
    <row r="230" spans="6:23" x14ac:dyDescent="0.25">
      <c r="G230" s="226"/>
      <c r="V230" s="327" t="str">
        <f t="shared" si="36"/>
        <v/>
      </c>
      <c r="W230" s="328"/>
    </row>
    <row r="231" spans="6:23" x14ac:dyDescent="0.25">
      <c r="G231" s="226"/>
      <c r="V231" s="327" t="str">
        <f t="shared" si="36"/>
        <v/>
      </c>
      <c r="W231" s="328"/>
    </row>
    <row r="232" spans="6:23" x14ac:dyDescent="0.25">
      <c r="V232" s="327" t="str">
        <f t="shared" si="36"/>
        <v/>
      </c>
      <c r="W232" s="328"/>
    </row>
    <row r="233" spans="6:23" x14ac:dyDescent="0.25">
      <c r="V233" s="327" t="str">
        <f t="shared" si="36"/>
        <v/>
      </c>
      <c r="W233" s="328"/>
    </row>
    <row r="234" spans="6:23" x14ac:dyDescent="0.25">
      <c r="V234" s="327" t="str">
        <f t="shared" si="36"/>
        <v/>
      </c>
      <c r="W234" s="328"/>
    </row>
    <row r="235" spans="6:23" x14ac:dyDescent="0.25">
      <c r="V235" s="327" t="str">
        <f t="shared" si="36"/>
        <v/>
      </c>
      <c r="W235" s="328"/>
    </row>
    <row r="236" spans="6:23" x14ac:dyDescent="0.25">
      <c r="V236" s="327" t="str">
        <f t="shared" si="36"/>
        <v/>
      </c>
      <c r="W236" s="328"/>
    </row>
    <row r="237" spans="6:23" x14ac:dyDescent="0.25">
      <c r="V237" s="327" t="str">
        <f t="shared" si="36"/>
        <v/>
      </c>
      <c r="W237" s="328"/>
    </row>
    <row r="238" spans="6:23" x14ac:dyDescent="0.25">
      <c r="V238" s="327" t="str">
        <f t="shared" si="36"/>
        <v/>
      </c>
      <c r="W238" s="328"/>
    </row>
    <row r="239" spans="6:23" x14ac:dyDescent="0.25">
      <c r="V239" s="327" t="str">
        <f t="shared" si="36"/>
        <v/>
      </c>
      <c r="W239" s="328"/>
    </row>
    <row r="240" spans="6:23" x14ac:dyDescent="0.25">
      <c r="V240" s="327" t="str">
        <f t="shared" si="36"/>
        <v/>
      </c>
      <c r="W240" s="328"/>
    </row>
    <row r="241" spans="22:23" x14ac:dyDescent="0.25">
      <c r="V241" s="327" t="str">
        <f t="shared" si="36"/>
        <v/>
      </c>
      <c r="W241" s="328"/>
    </row>
    <row r="242" spans="22:23" x14ac:dyDescent="0.25">
      <c r="V242" s="327" t="str">
        <f t="shared" si="36"/>
        <v/>
      </c>
      <c r="W242" s="328"/>
    </row>
    <row r="243" spans="22:23" x14ac:dyDescent="0.25">
      <c r="V243" s="327" t="str">
        <f t="shared" si="36"/>
        <v/>
      </c>
      <c r="W243" s="328"/>
    </row>
    <row r="244" spans="22:23" x14ac:dyDescent="0.25">
      <c r="V244" s="327" t="str">
        <f t="shared" si="36"/>
        <v/>
      </c>
      <c r="W244" s="328"/>
    </row>
    <row r="245" spans="22:23" x14ac:dyDescent="0.25">
      <c r="V245" s="327" t="str">
        <f t="shared" si="36"/>
        <v/>
      </c>
      <c r="W245" s="328"/>
    </row>
    <row r="246" spans="22:23" x14ac:dyDescent="0.25">
      <c r="V246" s="327" t="str">
        <f t="shared" si="36"/>
        <v/>
      </c>
      <c r="W246" s="328"/>
    </row>
    <row r="247" spans="22:23" x14ac:dyDescent="0.25">
      <c r="V247" s="327" t="str">
        <f t="shared" si="36"/>
        <v/>
      </c>
      <c r="W247" s="328"/>
    </row>
    <row r="248" spans="22:23" x14ac:dyDescent="0.25">
      <c r="V248" s="327" t="str">
        <f t="shared" si="36"/>
        <v/>
      </c>
      <c r="W248" s="328"/>
    </row>
    <row r="249" spans="22:23" x14ac:dyDescent="0.25">
      <c r="V249" s="327" t="str">
        <f t="shared" si="36"/>
        <v/>
      </c>
      <c r="W249" s="328"/>
    </row>
    <row r="250" spans="22:23" x14ac:dyDescent="0.25">
      <c r="V250" s="327" t="str">
        <f t="shared" si="36"/>
        <v/>
      </c>
      <c r="W250" s="328"/>
    </row>
    <row r="251" spans="22:23" x14ac:dyDescent="0.25">
      <c r="V251" s="327" t="str">
        <f t="shared" si="36"/>
        <v/>
      </c>
      <c r="W251" s="328"/>
    </row>
    <row r="252" spans="22:23" x14ac:dyDescent="0.25">
      <c r="V252" s="327" t="str">
        <f t="shared" si="36"/>
        <v/>
      </c>
      <c r="W252" s="328"/>
    </row>
    <row r="253" spans="22:23" x14ac:dyDescent="0.25">
      <c r="V253" s="327" t="str">
        <f t="shared" si="36"/>
        <v/>
      </c>
      <c r="W253" s="328"/>
    </row>
    <row r="254" spans="22:23" x14ac:dyDescent="0.25">
      <c r="V254" s="327" t="str">
        <f t="shared" si="36"/>
        <v/>
      </c>
      <c r="W254" s="328"/>
    </row>
    <row r="255" spans="22:23" x14ac:dyDescent="0.25">
      <c r="V255" s="327" t="str">
        <f t="shared" si="36"/>
        <v/>
      </c>
      <c r="W255" s="328"/>
    </row>
    <row r="256" spans="22:23" x14ac:dyDescent="0.25">
      <c r="V256" s="327" t="str">
        <f t="shared" si="36"/>
        <v/>
      </c>
      <c r="W256" s="328"/>
    </row>
    <row r="257" spans="22:23" x14ac:dyDescent="0.25">
      <c r="V257" s="327" t="str">
        <f t="shared" si="36"/>
        <v/>
      </c>
      <c r="W257" s="328"/>
    </row>
    <row r="258" spans="22:23" x14ac:dyDescent="0.25">
      <c r="V258" s="327" t="str">
        <f t="shared" si="36"/>
        <v/>
      </c>
      <c r="W258" s="328"/>
    </row>
    <row r="259" spans="22:23" x14ac:dyDescent="0.25">
      <c r="V259" s="327" t="str">
        <f t="shared" si="36"/>
        <v/>
      </c>
      <c r="W259" s="328"/>
    </row>
    <row r="260" spans="22:23" x14ac:dyDescent="0.25">
      <c r="V260" s="327" t="str">
        <f t="shared" si="36"/>
        <v/>
      </c>
      <c r="W260" s="328"/>
    </row>
    <row r="261" spans="22:23" x14ac:dyDescent="0.25">
      <c r="V261" s="327" t="str">
        <f t="shared" si="36"/>
        <v/>
      </c>
      <c r="W261" s="328"/>
    </row>
    <row r="262" spans="22:23" x14ac:dyDescent="0.25">
      <c r="V262" s="327" t="str">
        <f t="shared" si="36"/>
        <v/>
      </c>
      <c r="W262" s="328"/>
    </row>
    <row r="263" spans="22:23" x14ac:dyDescent="0.25">
      <c r="V263" s="327" t="str">
        <f t="shared" si="36"/>
        <v/>
      </c>
      <c r="W263" s="328"/>
    </row>
    <row r="264" spans="22:23" x14ac:dyDescent="0.25">
      <c r="V264" s="327" t="str">
        <f t="shared" si="36"/>
        <v/>
      </c>
      <c r="W264" s="328"/>
    </row>
    <row r="265" spans="22:23" x14ac:dyDescent="0.25">
      <c r="V265" s="327" t="str">
        <f t="shared" si="36"/>
        <v/>
      </c>
      <c r="W265" s="328"/>
    </row>
    <row r="266" spans="22:23" x14ac:dyDescent="0.25">
      <c r="V266" s="327" t="str">
        <f t="shared" si="36"/>
        <v/>
      </c>
      <c r="W266" s="328"/>
    </row>
    <row r="267" spans="22:23" x14ac:dyDescent="0.25">
      <c r="V267" s="327" t="str">
        <f t="shared" si="36"/>
        <v/>
      </c>
      <c r="W267" s="328"/>
    </row>
    <row r="268" spans="22:23" x14ac:dyDescent="0.25">
      <c r="V268" s="327" t="str">
        <f t="shared" si="36"/>
        <v/>
      </c>
      <c r="W268" s="328"/>
    </row>
    <row r="269" spans="22:23" x14ac:dyDescent="0.25">
      <c r="V269" s="327" t="str">
        <f t="shared" si="36"/>
        <v/>
      </c>
      <c r="W269" s="328"/>
    </row>
    <row r="270" spans="22:23" x14ac:dyDescent="0.25">
      <c r="V270" s="327" t="str">
        <f t="shared" si="36"/>
        <v/>
      </c>
      <c r="W270" s="328"/>
    </row>
    <row r="271" spans="22:23" x14ac:dyDescent="0.25">
      <c r="V271" s="327" t="str">
        <f t="shared" si="36"/>
        <v/>
      </c>
      <c r="W271" s="328"/>
    </row>
    <row r="272" spans="22:23" x14ac:dyDescent="0.25">
      <c r="V272" s="327" t="str">
        <f t="shared" si="36"/>
        <v/>
      </c>
      <c r="W272" s="328"/>
    </row>
    <row r="273" spans="22:23" x14ac:dyDescent="0.25">
      <c r="V273" s="327" t="str">
        <f t="shared" si="36"/>
        <v/>
      </c>
      <c r="W273" s="328"/>
    </row>
    <row r="274" spans="22:23" x14ac:dyDescent="0.25">
      <c r="V274" s="327" t="str">
        <f t="shared" ref="V274:V337" si="37">LEFT($J274,3)</f>
        <v/>
      </c>
      <c r="W274" s="328"/>
    </row>
    <row r="275" spans="22:23" x14ac:dyDescent="0.25">
      <c r="V275" s="327" t="str">
        <f t="shared" si="37"/>
        <v/>
      </c>
      <c r="W275" s="328"/>
    </row>
    <row r="276" spans="22:23" x14ac:dyDescent="0.25">
      <c r="V276" s="327" t="str">
        <f t="shared" si="37"/>
        <v/>
      </c>
      <c r="W276" s="328"/>
    </row>
    <row r="277" spans="22:23" x14ac:dyDescent="0.25">
      <c r="V277" s="327" t="str">
        <f t="shared" si="37"/>
        <v/>
      </c>
      <c r="W277" s="328"/>
    </row>
    <row r="278" spans="22:23" x14ac:dyDescent="0.25">
      <c r="V278" s="327" t="str">
        <f t="shared" si="37"/>
        <v/>
      </c>
      <c r="W278" s="328"/>
    </row>
    <row r="279" spans="22:23" x14ac:dyDescent="0.25">
      <c r="V279" s="327" t="str">
        <f t="shared" si="37"/>
        <v/>
      </c>
      <c r="W279" s="328"/>
    </row>
    <row r="280" spans="22:23" x14ac:dyDescent="0.25">
      <c r="V280" s="327" t="str">
        <f t="shared" si="37"/>
        <v/>
      </c>
      <c r="W280" s="328"/>
    </row>
    <row r="281" spans="22:23" x14ac:dyDescent="0.25">
      <c r="V281" s="327" t="str">
        <f t="shared" si="37"/>
        <v/>
      </c>
      <c r="W281" s="328"/>
    </row>
    <row r="282" spans="22:23" x14ac:dyDescent="0.25">
      <c r="V282" s="327" t="str">
        <f t="shared" si="37"/>
        <v/>
      </c>
      <c r="W282" s="328"/>
    </row>
    <row r="283" spans="22:23" x14ac:dyDescent="0.25">
      <c r="V283" s="327" t="str">
        <f t="shared" si="37"/>
        <v/>
      </c>
      <c r="W283" s="328"/>
    </row>
    <row r="284" spans="22:23" x14ac:dyDescent="0.25">
      <c r="V284" s="327" t="str">
        <f t="shared" si="37"/>
        <v/>
      </c>
      <c r="W284" s="328"/>
    </row>
    <row r="285" spans="22:23" x14ac:dyDescent="0.25">
      <c r="V285" s="327" t="str">
        <f t="shared" si="37"/>
        <v/>
      </c>
      <c r="W285" s="328"/>
    </row>
    <row r="286" spans="22:23" x14ac:dyDescent="0.25">
      <c r="V286" s="327" t="str">
        <f t="shared" si="37"/>
        <v/>
      </c>
      <c r="W286" s="328"/>
    </row>
    <row r="287" spans="22:23" x14ac:dyDescent="0.25">
      <c r="V287" s="327" t="str">
        <f t="shared" si="37"/>
        <v/>
      </c>
      <c r="W287" s="328"/>
    </row>
    <row r="288" spans="22:23" x14ac:dyDescent="0.25">
      <c r="V288" s="327" t="str">
        <f t="shared" si="37"/>
        <v/>
      </c>
      <c r="W288" s="328"/>
    </row>
    <row r="289" spans="22:23" x14ac:dyDescent="0.25">
      <c r="V289" s="327" t="str">
        <f t="shared" si="37"/>
        <v/>
      </c>
      <c r="W289" s="328"/>
    </row>
    <row r="290" spans="22:23" x14ac:dyDescent="0.25">
      <c r="V290" s="327" t="str">
        <f t="shared" si="37"/>
        <v/>
      </c>
      <c r="W290" s="328"/>
    </row>
    <row r="291" spans="22:23" x14ac:dyDescent="0.25">
      <c r="V291" s="327" t="str">
        <f t="shared" si="37"/>
        <v/>
      </c>
      <c r="W291" s="328"/>
    </row>
    <row r="292" spans="22:23" x14ac:dyDescent="0.25">
      <c r="V292" s="327" t="str">
        <f t="shared" si="37"/>
        <v/>
      </c>
      <c r="W292" s="328"/>
    </row>
    <row r="293" spans="22:23" x14ac:dyDescent="0.25">
      <c r="V293" s="327" t="str">
        <f t="shared" si="37"/>
        <v/>
      </c>
      <c r="W293" s="328"/>
    </row>
    <row r="294" spans="22:23" x14ac:dyDescent="0.25">
      <c r="V294" s="327" t="str">
        <f t="shared" si="37"/>
        <v/>
      </c>
      <c r="W294" s="328"/>
    </row>
    <row r="295" spans="22:23" x14ac:dyDescent="0.25">
      <c r="V295" s="327" t="str">
        <f t="shared" si="37"/>
        <v/>
      </c>
      <c r="W295" s="328"/>
    </row>
    <row r="296" spans="22:23" x14ac:dyDescent="0.25">
      <c r="V296" s="327" t="str">
        <f t="shared" si="37"/>
        <v/>
      </c>
      <c r="W296" s="328"/>
    </row>
    <row r="297" spans="22:23" x14ac:dyDescent="0.25">
      <c r="V297" s="327" t="str">
        <f t="shared" si="37"/>
        <v/>
      </c>
      <c r="W297" s="328"/>
    </row>
    <row r="298" spans="22:23" x14ac:dyDescent="0.25">
      <c r="V298" s="327" t="str">
        <f t="shared" si="37"/>
        <v/>
      </c>
      <c r="W298" s="328"/>
    </row>
    <row r="299" spans="22:23" x14ac:dyDescent="0.25">
      <c r="V299" s="327" t="str">
        <f t="shared" si="37"/>
        <v/>
      </c>
      <c r="W299" s="328"/>
    </row>
    <row r="300" spans="22:23" x14ac:dyDescent="0.25">
      <c r="V300" s="327" t="str">
        <f t="shared" si="37"/>
        <v/>
      </c>
      <c r="W300" s="328"/>
    </row>
    <row r="301" spans="22:23" x14ac:dyDescent="0.25">
      <c r="V301" s="327" t="str">
        <f t="shared" si="37"/>
        <v/>
      </c>
      <c r="W301" s="328"/>
    </row>
    <row r="302" spans="22:23" x14ac:dyDescent="0.25">
      <c r="V302" s="327" t="str">
        <f t="shared" si="37"/>
        <v/>
      </c>
      <c r="W302" s="328"/>
    </row>
    <row r="303" spans="22:23" x14ac:dyDescent="0.25">
      <c r="V303" s="327" t="str">
        <f t="shared" si="37"/>
        <v/>
      </c>
      <c r="W303" s="328"/>
    </row>
    <row r="304" spans="22:23" x14ac:dyDescent="0.25">
      <c r="V304" s="327" t="str">
        <f t="shared" si="37"/>
        <v/>
      </c>
      <c r="W304" s="328"/>
    </row>
    <row r="305" spans="22:23" x14ac:dyDescent="0.25">
      <c r="V305" s="327" t="str">
        <f t="shared" si="37"/>
        <v/>
      </c>
      <c r="W305" s="328"/>
    </row>
    <row r="306" spans="22:23" x14ac:dyDescent="0.25">
      <c r="V306" s="327" t="str">
        <f t="shared" si="37"/>
        <v/>
      </c>
      <c r="W306" s="328"/>
    </row>
    <row r="307" spans="22:23" x14ac:dyDescent="0.25">
      <c r="V307" s="327" t="str">
        <f t="shared" si="37"/>
        <v/>
      </c>
      <c r="W307" s="328"/>
    </row>
    <row r="308" spans="22:23" x14ac:dyDescent="0.25">
      <c r="V308" s="327" t="str">
        <f t="shared" si="37"/>
        <v/>
      </c>
      <c r="W308" s="328"/>
    </row>
    <row r="309" spans="22:23" x14ac:dyDescent="0.25">
      <c r="V309" s="327" t="str">
        <f t="shared" si="37"/>
        <v/>
      </c>
      <c r="W309" s="328"/>
    </row>
    <row r="310" spans="22:23" x14ac:dyDescent="0.25">
      <c r="V310" s="327" t="str">
        <f t="shared" si="37"/>
        <v/>
      </c>
      <c r="W310" s="328"/>
    </row>
    <row r="311" spans="22:23" x14ac:dyDescent="0.25">
      <c r="V311" s="327" t="str">
        <f t="shared" si="37"/>
        <v/>
      </c>
      <c r="W311" s="328"/>
    </row>
    <row r="312" spans="22:23" x14ac:dyDescent="0.25">
      <c r="V312" s="327" t="str">
        <f t="shared" si="37"/>
        <v/>
      </c>
      <c r="W312" s="328"/>
    </row>
    <row r="313" spans="22:23" x14ac:dyDescent="0.25">
      <c r="V313" s="327" t="str">
        <f t="shared" si="37"/>
        <v/>
      </c>
      <c r="W313" s="328"/>
    </row>
    <row r="314" spans="22:23" x14ac:dyDescent="0.25">
      <c r="V314" s="327" t="str">
        <f t="shared" si="37"/>
        <v/>
      </c>
      <c r="W314" s="328"/>
    </row>
    <row r="315" spans="22:23" x14ac:dyDescent="0.25">
      <c r="V315" s="327" t="str">
        <f t="shared" si="37"/>
        <v/>
      </c>
      <c r="W315" s="328"/>
    </row>
    <row r="316" spans="22:23" x14ac:dyDescent="0.25">
      <c r="V316" s="327" t="str">
        <f t="shared" si="37"/>
        <v/>
      </c>
      <c r="W316" s="328"/>
    </row>
    <row r="317" spans="22:23" x14ac:dyDescent="0.25">
      <c r="V317" s="327" t="str">
        <f t="shared" si="37"/>
        <v/>
      </c>
      <c r="W317" s="328"/>
    </row>
    <row r="318" spans="22:23" x14ac:dyDescent="0.25">
      <c r="V318" s="327" t="str">
        <f t="shared" si="37"/>
        <v/>
      </c>
      <c r="W318" s="328"/>
    </row>
    <row r="319" spans="22:23" x14ac:dyDescent="0.25">
      <c r="V319" s="327" t="str">
        <f t="shared" si="37"/>
        <v/>
      </c>
      <c r="W319" s="328"/>
    </row>
    <row r="320" spans="22:23" x14ac:dyDescent="0.25">
      <c r="V320" s="327" t="str">
        <f t="shared" si="37"/>
        <v/>
      </c>
      <c r="W320" s="328"/>
    </row>
    <row r="321" spans="22:23" x14ac:dyDescent="0.25">
      <c r="V321" s="327" t="str">
        <f t="shared" si="37"/>
        <v/>
      </c>
      <c r="W321" s="328"/>
    </row>
    <row r="322" spans="22:23" x14ac:dyDescent="0.25">
      <c r="V322" s="327" t="str">
        <f t="shared" si="37"/>
        <v/>
      </c>
      <c r="W322" s="328"/>
    </row>
    <row r="323" spans="22:23" x14ac:dyDescent="0.25">
      <c r="V323" s="327" t="str">
        <f t="shared" si="37"/>
        <v/>
      </c>
      <c r="W323" s="328"/>
    </row>
    <row r="324" spans="22:23" x14ac:dyDescent="0.25">
      <c r="V324" s="327" t="str">
        <f t="shared" si="37"/>
        <v/>
      </c>
      <c r="W324" s="328"/>
    </row>
    <row r="325" spans="22:23" x14ac:dyDescent="0.25">
      <c r="V325" s="327" t="str">
        <f t="shared" si="37"/>
        <v/>
      </c>
      <c r="W325" s="328"/>
    </row>
    <row r="326" spans="22:23" x14ac:dyDescent="0.25">
      <c r="V326" s="327" t="str">
        <f t="shared" si="37"/>
        <v/>
      </c>
      <c r="W326" s="328"/>
    </row>
    <row r="327" spans="22:23" x14ac:dyDescent="0.25">
      <c r="V327" s="327" t="str">
        <f t="shared" si="37"/>
        <v/>
      </c>
      <c r="W327" s="328"/>
    </row>
    <row r="328" spans="22:23" x14ac:dyDescent="0.25">
      <c r="V328" s="327" t="str">
        <f t="shared" si="37"/>
        <v/>
      </c>
      <c r="W328" s="328"/>
    </row>
    <row r="329" spans="22:23" x14ac:dyDescent="0.25">
      <c r="V329" s="327" t="str">
        <f t="shared" si="37"/>
        <v/>
      </c>
      <c r="W329" s="328"/>
    </row>
    <row r="330" spans="22:23" x14ac:dyDescent="0.25">
      <c r="V330" s="327" t="str">
        <f t="shared" si="37"/>
        <v/>
      </c>
      <c r="W330" s="328"/>
    </row>
    <row r="331" spans="22:23" x14ac:dyDescent="0.25">
      <c r="V331" s="327" t="str">
        <f t="shared" si="37"/>
        <v/>
      </c>
      <c r="W331" s="328"/>
    </row>
    <row r="332" spans="22:23" x14ac:dyDescent="0.25">
      <c r="V332" s="327" t="str">
        <f t="shared" si="37"/>
        <v/>
      </c>
      <c r="W332" s="328"/>
    </row>
    <row r="333" spans="22:23" x14ac:dyDescent="0.25">
      <c r="V333" s="327" t="str">
        <f t="shared" si="37"/>
        <v/>
      </c>
      <c r="W333" s="328"/>
    </row>
    <row r="334" spans="22:23" x14ac:dyDescent="0.25">
      <c r="V334" s="327" t="str">
        <f t="shared" si="37"/>
        <v/>
      </c>
      <c r="W334" s="328"/>
    </row>
    <row r="335" spans="22:23" x14ac:dyDescent="0.25">
      <c r="V335" s="327" t="str">
        <f t="shared" si="37"/>
        <v/>
      </c>
      <c r="W335" s="328"/>
    </row>
    <row r="336" spans="22:23" x14ac:dyDescent="0.25">
      <c r="V336" s="327" t="str">
        <f t="shared" si="37"/>
        <v/>
      </c>
      <c r="W336" s="328"/>
    </row>
    <row r="337" spans="22:23" x14ac:dyDescent="0.25">
      <c r="V337" s="327" t="str">
        <f t="shared" si="37"/>
        <v/>
      </c>
      <c r="W337" s="328"/>
    </row>
    <row r="338" spans="22:23" x14ac:dyDescent="0.25">
      <c r="V338" s="327" t="str">
        <f t="shared" ref="V338:V401" si="38">LEFT($J338,3)</f>
        <v/>
      </c>
      <c r="W338" s="328"/>
    </row>
    <row r="339" spans="22:23" x14ac:dyDescent="0.25">
      <c r="V339" s="327" t="str">
        <f t="shared" si="38"/>
        <v/>
      </c>
      <c r="W339" s="328"/>
    </row>
    <row r="340" spans="22:23" x14ac:dyDescent="0.25">
      <c r="V340" s="327" t="str">
        <f t="shared" si="38"/>
        <v/>
      </c>
      <c r="W340" s="328"/>
    </row>
    <row r="341" spans="22:23" x14ac:dyDescent="0.25">
      <c r="V341" s="327" t="str">
        <f t="shared" si="38"/>
        <v/>
      </c>
      <c r="W341" s="328"/>
    </row>
    <row r="342" spans="22:23" x14ac:dyDescent="0.25">
      <c r="V342" s="327" t="str">
        <f t="shared" si="38"/>
        <v/>
      </c>
      <c r="W342" s="328"/>
    </row>
    <row r="343" spans="22:23" x14ac:dyDescent="0.25">
      <c r="V343" s="327" t="str">
        <f t="shared" si="38"/>
        <v/>
      </c>
      <c r="W343" s="328"/>
    </row>
    <row r="344" spans="22:23" x14ac:dyDescent="0.25">
      <c r="V344" s="327" t="str">
        <f t="shared" si="38"/>
        <v/>
      </c>
      <c r="W344" s="328"/>
    </row>
    <row r="345" spans="22:23" x14ac:dyDescent="0.25">
      <c r="V345" s="327" t="str">
        <f t="shared" si="38"/>
        <v/>
      </c>
      <c r="W345" s="328"/>
    </row>
    <row r="346" spans="22:23" x14ac:dyDescent="0.25">
      <c r="V346" s="327" t="str">
        <f t="shared" si="38"/>
        <v/>
      </c>
      <c r="W346" s="328"/>
    </row>
    <row r="347" spans="22:23" x14ac:dyDescent="0.25">
      <c r="V347" s="327" t="str">
        <f t="shared" si="38"/>
        <v/>
      </c>
      <c r="W347" s="328"/>
    </row>
    <row r="348" spans="22:23" x14ac:dyDescent="0.25">
      <c r="V348" s="327" t="str">
        <f t="shared" si="38"/>
        <v/>
      </c>
      <c r="W348" s="328"/>
    </row>
    <row r="349" spans="22:23" x14ac:dyDescent="0.25">
      <c r="V349" s="327" t="str">
        <f t="shared" si="38"/>
        <v/>
      </c>
      <c r="W349" s="328"/>
    </row>
    <row r="350" spans="22:23" x14ac:dyDescent="0.25">
      <c r="V350" s="327" t="str">
        <f t="shared" si="38"/>
        <v/>
      </c>
      <c r="W350" s="328"/>
    </row>
    <row r="351" spans="22:23" x14ac:dyDescent="0.25">
      <c r="V351" s="327" t="str">
        <f t="shared" si="38"/>
        <v/>
      </c>
      <c r="W351" s="328"/>
    </row>
    <row r="352" spans="22:23" x14ac:dyDescent="0.25">
      <c r="V352" s="327" t="str">
        <f t="shared" si="38"/>
        <v/>
      </c>
      <c r="W352" s="328"/>
    </row>
    <row r="353" spans="22:23" x14ac:dyDescent="0.25">
      <c r="V353" s="327" t="str">
        <f t="shared" si="38"/>
        <v/>
      </c>
      <c r="W353" s="328"/>
    </row>
    <row r="354" spans="22:23" x14ac:dyDescent="0.25">
      <c r="V354" s="327" t="str">
        <f t="shared" si="38"/>
        <v/>
      </c>
      <c r="W354" s="328"/>
    </row>
    <row r="355" spans="22:23" x14ac:dyDescent="0.25">
      <c r="V355" s="327" t="str">
        <f t="shared" si="38"/>
        <v/>
      </c>
      <c r="W355" s="328"/>
    </row>
    <row r="356" spans="22:23" x14ac:dyDescent="0.25">
      <c r="V356" s="327" t="str">
        <f t="shared" si="38"/>
        <v/>
      </c>
      <c r="W356" s="328"/>
    </row>
    <row r="357" spans="22:23" x14ac:dyDescent="0.25">
      <c r="V357" s="327" t="str">
        <f t="shared" si="38"/>
        <v/>
      </c>
      <c r="W357" s="328"/>
    </row>
    <row r="358" spans="22:23" x14ac:dyDescent="0.25">
      <c r="V358" s="327" t="str">
        <f t="shared" si="38"/>
        <v/>
      </c>
      <c r="W358" s="328"/>
    </row>
    <row r="359" spans="22:23" x14ac:dyDescent="0.25">
      <c r="V359" s="327" t="str">
        <f t="shared" si="38"/>
        <v/>
      </c>
      <c r="W359" s="328"/>
    </row>
    <row r="360" spans="22:23" x14ac:dyDescent="0.25">
      <c r="V360" s="327" t="str">
        <f t="shared" si="38"/>
        <v/>
      </c>
      <c r="W360" s="328"/>
    </row>
    <row r="361" spans="22:23" x14ac:dyDescent="0.25">
      <c r="V361" s="327" t="str">
        <f t="shared" si="38"/>
        <v/>
      </c>
      <c r="W361" s="328"/>
    </row>
    <row r="362" spans="22:23" x14ac:dyDescent="0.25">
      <c r="V362" s="327" t="str">
        <f t="shared" si="38"/>
        <v/>
      </c>
      <c r="W362" s="328"/>
    </row>
    <row r="363" spans="22:23" x14ac:dyDescent="0.25">
      <c r="V363" s="327" t="str">
        <f t="shared" si="38"/>
        <v/>
      </c>
      <c r="W363" s="328"/>
    </row>
    <row r="364" spans="22:23" x14ac:dyDescent="0.25">
      <c r="V364" s="327" t="str">
        <f t="shared" si="38"/>
        <v/>
      </c>
      <c r="W364" s="328"/>
    </row>
    <row r="365" spans="22:23" x14ac:dyDescent="0.25">
      <c r="V365" s="327" t="str">
        <f t="shared" si="38"/>
        <v/>
      </c>
      <c r="W365" s="328"/>
    </row>
    <row r="366" spans="22:23" x14ac:dyDescent="0.25">
      <c r="V366" s="327" t="str">
        <f t="shared" si="38"/>
        <v/>
      </c>
      <c r="W366" s="328"/>
    </row>
    <row r="367" spans="22:23" x14ac:dyDescent="0.25">
      <c r="V367" s="327" t="str">
        <f t="shared" si="38"/>
        <v/>
      </c>
      <c r="W367" s="328"/>
    </row>
    <row r="368" spans="22:23" x14ac:dyDescent="0.25">
      <c r="V368" s="327" t="str">
        <f t="shared" si="38"/>
        <v/>
      </c>
      <c r="W368" s="328"/>
    </row>
    <row r="369" spans="22:23" x14ac:dyDescent="0.25">
      <c r="V369" s="327" t="str">
        <f t="shared" si="38"/>
        <v/>
      </c>
      <c r="W369" s="328"/>
    </row>
    <row r="370" spans="22:23" x14ac:dyDescent="0.25">
      <c r="V370" s="327" t="str">
        <f t="shared" si="38"/>
        <v/>
      </c>
      <c r="W370" s="328"/>
    </row>
    <row r="371" spans="22:23" x14ac:dyDescent="0.25">
      <c r="V371" s="327" t="str">
        <f t="shared" si="38"/>
        <v/>
      </c>
      <c r="W371" s="328"/>
    </row>
    <row r="372" spans="22:23" x14ac:dyDescent="0.25">
      <c r="V372" s="327" t="str">
        <f t="shared" si="38"/>
        <v/>
      </c>
      <c r="W372" s="328"/>
    </row>
    <row r="373" spans="22:23" x14ac:dyDescent="0.25">
      <c r="V373" s="327" t="str">
        <f t="shared" si="38"/>
        <v/>
      </c>
      <c r="W373" s="328"/>
    </row>
    <row r="374" spans="22:23" x14ac:dyDescent="0.25">
      <c r="V374" s="327" t="str">
        <f t="shared" si="38"/>
        <v/>
      </c>
      <c r="W374" s="328"/>
    </row>
    <row r="375" spans="22:23" x14ac:dyDescent="0.25">
      <c r="V375" s="327" t="str">
        <f t="shared" si="38"/>
        <v/>
      </c>
      <c r="W375" s="328"/>
    </row>
    <row r="376" spans="22:23" x14ac:dyDescent="0.25">
      <c r="V376" s="327" t="str">
        <f t="shared" si="38"/>
        <v/>
      </c>
      <c r="W376" s="328"/>
    </row>
    <row r="377" spans="22:23" x14ac:dyDescent="0.25">
      <c r="V377" s="327" t="str">
        <f t="shared" si="38"/>
        <v/>
      </c>
      <c r="W377" s="328"/>
    </row>
    <row r="378" spans="22:23" x14ac:dyDescent="0.25">
      <c r="V378" s="327" t="str">
        <f t="shared" si="38"/>
        <v/>
      </c>
      <c r="W378" s="328"/>
    </row>
    <row r="379" spans="22:23" x14ac:dyDescent="0.25">
      <c r="V379" s="327" t="str">
        <f t="shared" si="38"/>
        <v/>
      </c>
      <c r="W379" s="328"/>
    </row>
    <row r="380" spans="22:23" x14ac:dyDescent="0.25">
      <c r="V380" s="327" t="str">
        <f t="shared" si="38"/>
        <v/>
      </c>
      <c r="W380" s="328"/>
    </row>
    <row r="381" spans="22:23" x14ac:dyDescent="0.25">
      <c r="V381" s="327" t="str">
        <f t="shared" si="38"/>
        <v/>
      </c>
      <c r="W381" s="328"/>
    </row>
    <row r="382" spans="22:23" x14ac:dyDescent="0.25">
      <c r="V382" s="327" t="str">
        <f t="shared" si="38"/>
        <v/>
      </c>
      <c r="W382" s="328"/>
    </row>
    <row r="383" spans="22:23" x14ac:dyDescent="0.25">
      <c r="V383" s="327" t="str">
        <f t="shared" si="38"/>
        <v/>
      </c>
      <c r="W383" s="328"/>
    </row>
    <row r="384" spans="22:23" x14ac:dyDescent="0.25">
      <c r="V384" s="327" t="str">
        <f t="shared" si="38"/>
        <v/>
      </c>
      <c r="W384" s="328"/>
    </row>
    <row r="385" spans="22:23" x14ac:dyDescent="0.25">
      <c r="V385" s="327" t="str">
        <f t="shared" si="38"/>
        <v/>
      </c>
      <c r="W385" s="328"/>
    </row>
    <row r="386" spans="22:23" x14ac:dyDescent="0.25">
      <c r="V386" s="327" t="str">
        <f t="shared" si="38"/>
        <v/>
      </c>
      <c r="W386" s="328"/>
    </row>
    <row r="387" spans="22:23" x14ac:dyDescent="0.25">
      <c r="V387" s="327" t="str">
        <f t="shared" si="38"/>
        <v/>
      </c>
      <c r="W387" s="328"/>
    </row>
    <row r="388" spans="22:23" x14ac:dyDescent="0.25">
      <c r="V388" s="327" t="str">
        <f t="shared" si="38"/>
        <v/>
      </c>
      <c r="W388" s="328"/>
    </row>
    <row r="389" spans="22:23" x14ac:dyDescent="0.25">
      <c r="V389" s="327" t="str">
        <f t="shared" si="38"/>
        <v/>
      </c>
      <c r="W389" s="328"/>
    </row>
    <row r="390" spans="22:23" x14ac:dyDescent="0.25">
      <c r="V390" s="327" t="str">
        <f t="shared" si="38"/>
        <v/>
      </c>
      <c r="W390" s="328"/>
    </row>
    <row r="391" spans="22:23" x14ac:dyDescent="0.25">
      <c r="V391" s="327" t="str">
        <f t="shared" si="38"/>
        <v/>
      </c>
      <c r="W391" s="328"/>
    </row>
    <row r="392" spans="22:23" x14ac:dyDescent="0.25">
      <c r="V392" s="327" t="str">
        <f t="shared" si="38"/>
        <v/>
      </c>
      <c r="W392" s="328"/>
    </row>
    <row r="393" spans="22:23" x14ac:dyDescent="0.25">
      <c r="V393" s="327" t="str">
        <f t="shared" si="38"/>
        <v/>
      </c>
      <c r="W393" s="328"/>
    </row>
    <row r="394" spans="22:23" x14ac:dyDescent="0.25">
      <c r="V394" s="327" t="str">
        <f t="shared" si="38"/>
        <v/>
      </c>
      <c r="W394" s="328"/>
    </row>
    <row r="395" spans="22:23" x14ac:dyDescent="0.25">
      <c r="V395" s="327" t="str">
        <f t="shared" si="38"/>
        <v/>
      </c>
      <c r="W395" s="328"/>
    </row>
    <row r="396" spans="22:23" x14ac:dyDescent="0.25">
      <c r="V396" s="327" t="str">
        <f t="shared" si="38"/>
        <v/>
      </c>
      <c r="W396" s="328"/>
    </row>
    <row r="397" spans="22:23" x14ac:dyDescent="0.25">
      <c r="V397" s="327" t="str">
        <f t="shared" si="38"/>
        <v/>
      </c>
      <c r="W397" s="328"/>
    </row>
    <row r="398" spans="22:23" x14ac:dyDescent="0.25">
      <c r="V398" s="327" t="str">
        <f t="shared" si="38"/>
        <v/>
      </c>
      <c r="W398" s="328"/>
    </row>
    <row r="399" spans="22:23" x14ac:dyDescent="0.25">
      <c r="V399" s="327" t="str">
        <f t="shared" si="38"/>
        <v/>
      </c>
      <c r="W399" s="328"/>
    </row>
    <row r="400" spans="22:23" x14ac:dyDescent="0.25">
      <c r="V400" s="327" t="str">
        <f t="shared" si="38"/>
        <v/>
      </c>
      <c r="W400" s="328"/>
    </row>
    <row r="401" spans="22:23" x14ac:dyDescent="0.25">
      <c r="V401" s="327" t="str">
        <f t="shared" si="38"/>
        <v/>
      </c>
      <c r="W401" s="328"/>
    </row>
    <row r="402" spans="22:23" x14ac:dyDescent="0.25">
      <c r="V402" s="327" t="str">
        <f t="shared" ref="V402:V465" si="39">LEFT($J402,3)</f>
        <v/>
      </c>
      <c r="W402" s="328"/>
    </row>
    <row r="403" spans="22:23" x14ac:dyDescent="0.25">
      <c r="V403" s="327" t="str">
        <f t="shared" si="39"/>
        <v/>
      </c>
      <c r="W403" s="328"/>
    </row>
    <row r="404" spans="22:23" x14ac:dyDescent="0.25">
      <c r="V404" s="327" t="str">
        <f t="shared" si="39"/>
        <v/>
      </c>
      <c r="W404" s="328"/>
    </row>
    <row r="405" spans="22:23" x14ac:dyDescent="0.25">
      <c r="V405" s="327" t="str">
        <f t="shared" si="39"/>
        <v/>
      </c>
      <c r="W405" s="328"/>
    </row>
    <row r="406" spans="22:23" x14ac:dyDescent="0.25">
      <c r="V406" s="327" t="str">
        <f t="shared" si="39"/>
        <v/>
      </c>
      <c r="W406" s="328"/>
    </row>
    <row r="407" spans="22:23" x14ac:dyDescent="0.25">
      <c r="V407" s="327" t="str">
        <f t="shared" si="39"/>
        <v/>
      </c>
      <c r="W407" s="328"/>
    </row>
    <row r="408" spans="22:23" x14ac:dyDescent="0.25">
      <c r="V408" s="327" t="str">
        <f t="shared" si="39"/>
        <v/>
      </c>
      <c r="W408" s="328"/>
    </row>
    <row r="409" spans="22:23" x14ac:dyDescent="0.25">
      <c r="V409" s="327" t="str">
        <f t="shared" si="39"/>
        <v/>
      </c>
      <c r="W409" s="328"/>
    </row>
    <row r="410" spans="22:23" x14ac:dyDescent="0.25">
      <c r="V410" s="327" t="str">
        <f t="shared" si="39"/>
        <v/>
      </c>
      <c r="W410" s="328"/>
    </row>
    <row r="411" spans="22:23" x14ac:dyDescent="0.25">
      <c r="V411" s="327" t="str">
        <f t="shared" si="39"/>
        <v/>
      </c>
      <c r="W411" s="328"/>
    </row>
    <row r="412" spans="22:23" x14ac:dyDescent="0.25">
      <c r="V412" s="327" t="str">
        <f t="shared" si="39"/>
        <v/>
      </c>
      <c r="W412" s="328"/>
    </row>
    <row r="413" spans="22:23" x14ac:dyDescent="0.25">
      <c r="V413" s="327" t="str">
        <f t="shared" si="39"/>
        <v/>
      </c>
      <c r="W413" s="328"/>
    </row>
    <row r="414" spans="22:23" x14ac:dyDescent="0.25">
      <c r="V414" s="327" t="str">
        <f t="shared" si="39"/>
        <v/>
      </c>
      <c r="W414" s="328"/>
    </row>
    <row r="415" spans="22:23" x14ac:dyDescent="0.25">
      <c r="V415" s="327" t="str">
        <f t="shared" si="39"/>
        <v/>
      </c>
      <c r="W415" s="328"/>
    </row>
    <row r="416" spans="22:23" x14ac:dyDescent="0.25">
      <c r="V416" s="327" t="str">
        <f t="shared" si="39"/>
        <v/>
      </c>
      <c r="W416" s="328"/>
    </row>
    <row r="417" spans="22:23" x14ac:dyDescent="0.25">
      <c r="V417" s="327" t="str">
        <f t="shared" si="39"/>
        <v/>
      </c>
      <c r="W417" s="328"/>
    </row>
    <row r="418" spans="22:23" x14ac:dyDescent="0.25">
      <c r="V418" s="327" t="str">
        <f t="shared" si="39"/>
        <v/>
      </c>
      <c r="W418" s="328"/>
    </row>
    <row r="419" spans="22:23" x14ac:dyDescent="0.25">
      <c r="V419" s="327" t="str">
        <f t="shared" si="39"/>
        <v/>
      </c>
      <c r="W419" s="328"/>
    </row>
    <row r="420" spans="22:23" x14ac:dyDescent="0.25">
      <c r="V420" s="327" t="str">
        <f t="shared" si="39"/>
        <v/>
      </c>
      <c r="W420" s="328"/>
    </row>
    <row r="421" spans="22:23" x14ac:dyDescent="0.25">
      <c r="V421" s="327" t="str">
        <f t="shared" si="39"/>
        <v/>
      </c>
      <c r="W421" s="328"/>
    </row>
    <row r="422" spans="22:23" x14ac:dyDescent="0.25">
      <c r="V422" s="327" t="str">
        <f t="shared" si="39"/>
        <v/>
      </c>
      <c r="W422" s="328"/>
    </row>
    <row r="423" spans="22:23" x14ac:dyDescent="0.25">
      <c r="V423" s="327" t="str">
        <f t="shared" si="39"/>
        <v/>
      </c>
      <c r="W423" s="328"/>
    </row>
    <row r="424" spans="22:23" x14ac:dyDescent="0.25">
      <c r="V424" s="327" t="str">
        <f t="shared" si="39"/>
        <v/>
      </c>
      <c r="W424" s="328"/>
    </row>
    <row r="425" spans="22:23" x14ac:dyDescent="0.25">
      <c r="V425" s="327" t="str">
        <f t="shared" si="39"/>
        <v/>
      </c>
      <c r="W425" s="328"/>
    </row>
    <row r="426" spans="22:23" x14ac:dyDescent="0.25">
      <c r="V426" s="327" t="str">
        <f t="shared" si="39"/>
        <v/>
      </c>
      <c r="W426" s="328"/>
    </row>
    <row r="427" spans="22:23" x14ac:dyDescent="0.25">
      <c r="V427" s="327" t="str">
        <f t="shared" si="39"/>
        <v/>
      </c>
      <c r="W427" s="328"/>
    </row>
    <row r="428" spans="22:23" x14ac:dyDescent="0.25">
      <c r="V428" s="327" t="str">
        <f t="shared" si="39"/>
        <v/>
      </c>
      <c r="W428" s="328"/>
    </row>
    <row r="429" spans="22:23" x14ac:dyDescent="0.25">
      <c r="V429" s="327" t="str">
        <f t="shared" si="39"/>
        <v/>
      </c>
      <c r="W429" s="328"/>
    </row>
    <row r="430" spans="22:23" x14ac:dyDescent="0.25">
      <c r="V430" s="327" t="str">
        <f t="shared" si="39"/>
        <v/>
      </c>
      <c r="W430" s="328"/>
    </row>
    <row r="431" spans="22:23" x14ac:dyDescent="0.25">
      <c r="V431" s="327" t="str">
        <f t="shared" si="39"/>
        <v/>
      </c>
      <c r="W431" s="328"/>
    </row>
    <row r="432" spans="22:23" x14ac:dyDescent="0.25">
      <c r="V432" s="327" t="str">
        <f t="shared" si="39"/>
        <v/>
      </c>
      <c r="W432" s="328"/>
    </row>
    <row r="433" spans="22:23" x14ac:dyDescent="0.25">
      <c r="V433" s="327" t="str">
        <f t="shared" si="39"/>
        <v/>
      </c>
      <c r="W433" s="328"/>
    </row>
    <row r="434" spans="22:23" x14ac:dyDescent="0.25">
      <c r="V434" s="327" t="str">
        <f t="shared" si="39"/>
        <v/>
      </c>
      <c r="W434" s="328"/>
    </row>
    <row r="435" spans="22:23" x14ac:dyDescent="0.25">
      <c r="V435" s="327" t="str">
        <f t="shared" si="39"/>
        <v/>
      </c>
      <c r="W435" s="328"/>
    </row>
    <row r="436" spans="22:23" x14ac:dyDescent="0.25">
      <c r="V436" s="327" t="str">
        <f t="shared" si="39"/>
        <v/>
      </c>
      <c r="W436" s="328"/>
    </row>
    <row r="437" spans="22:23" x14ac:dyDescent="0.25">
      <c r="V437" s="327" t="str">
        <f t="shared" si="39"/>
        <v/>
      </c>
      <c r="W437" s="328"/>
    </row>
    <row r="438" spans="22:23" x14ac:dyDescent="0.25">
      <c r="V438" s="327" t="str">
        <f t="shared" si="39"/>
        <v/>
      </c>
      <c r="W438" s="328"/>
    </row>
    <row r="439" spans="22:23" x14ac:dyDescent="0.25">
      <c r="V439" s="327" t="str">
        <f t="shared" si="39"/>
        <v/>
      </c>
      <c r="W439" s="328"/>
    </row>
    <row r="440" spans="22:23" x14ac:dyDescent="0.25">
      <c r="V440" s="327" t="str">
        <f t="shared" si="39"/>
        <v/>
      </c>
      <c r="W440" s="328"/>
    </row>
    <row r="441" spans="22:23" x14ac:dyDescent="0.25">
      <c r="V441" s="327" t="str">
        <f t="shared" si="39"/>
        <v/>
      </c>
      <c r="W441" s="328"/>
    </row>
    <row r="442" spans="22:23" x14ac:dyDescent="0.25">
      <c r="V442" s="327" t="str">
        <f t="shared" si="39"/>
        <v/>
      </c>
      <c r="W442" s="328"/>
    </row>
    <row r="443" spans="22:23" x14ac:dyDescent="0.25">
      <c r="V443" s="327" t="str">
        <f t="shared" si="39"/>
        <v/>
      </c>
      <c r="W443" s="328"/>
    </row>
    <row r="444" spans="22:23" x14ac:dyDescent="0.25">
      <c r="V444" s="327" t="str">
        <f t="shared" si="39"/>
        <v/>
      </c>
      <c r="W444" s="328"/>
    </row>
    <row r="445" spans="22:23" x14ac:dyDescent="0.25">
      <c r="V445" s="327" t="str">
        <f t="shared" si="39"/>
        <v/>
      </c>
      <c r="W445" s="328"/>
    </row>
    <row r="446" spans="22:23" x14ac:dyDescent="0.25">
      <c r="V446" s="327" t="str">
        <f t="shared" si="39"/>
        <v/>
      </c>
      <c r="W446" s="328"/>
    </row>
    <row r="447" spans="22:23" x14ac:dyDescent="0.25">
      <c r="V447" s="327" t="str">
        <f t="shared" si="39"/>
        <v/>
      </c>
      <c r="W447" s="328"/>
    </row>
    <row r="448" spans="22:23" x14ac:dyDescent="0.25">
      <c r="V448" s="327" t="str">
        <f t="shared" si="39"/>
        <v/>
      </c>
      <c r="W448" s="328"/>
    </row>
    <row r="449" spans="22:23" x14ac:dyDescent="0.25">
      <c r="V449" s="327" t="str">
        <f t="shared" si="39"/>
        <v/>
      </c>
      <c r="W449" s="328"/>
    </row>
    <row r="450" spans="22:23" x14ac:dyDescent="0.25">
      <c r="V450" s="327" t="str">
        <f t="shared" si="39"/>
        <v/>
      </c>
      <c r="W450" s="328"/>
    </row>
    <row r="451" spans="22:23" x14ac:dyDescent="0.25">
      <c r="V451" s="327" t="str">
        <f t="shared" si="39"/>
        <v/>
      </c>
      <c r="W451" s="328"/>
    </row>
    <row r="452" spans="22:23" x14ac:dyDescent="0.25">
      <c r="V452" s="327" t="str">
        <f t="shared" si="39"/>
        <v/>
      </c>
      <c r="W452" s="328"/>
    </row>
    <row r="453" spans="22:23" x14ac:dyDescent="0.25">
      <c r="V453" s="327" t="str">
        <f t="shared" si="39"/>
        <v/>
      </c>
      <c r="W453" s="328"/>
    </row>
    <row r="454" spans="22:23" x14ac:dyDescent="0.25">
      <c r="V454" s="327" t="str">
        <f t="shared" si="39"/>
        <v/>
      </c>
      <c r="W454" s="328"/>
    </row>
    <row r="455" spans="22:23" x14ac:dyDescent="0.25">
      <c r="V455" s="327" t="str">
        <f t="shared" si="39"/>
        <v/>
      </c>
      <c r="W455" s="328"/>
    </row>
    <row r="456" spans="22:23" x14ac:dyDescent="0.25">
      <c r="V456" s="327" t="str">
        <f t="shared" si="39"/>
        <v/>
      </c>
      <c r="W456" s="328"/>
    </row>
    <row r="457" spans="22:23" x14ac:dyDescent="0.25">
      <c r="V457" s="327" t="str">
        <f t="shared" si="39"/>
        <v/>
      </c>
      <c r="W457" s="328"/>
    </row>
    <row r="458" spans="22:23" x14ac:dyDescent="0.25">
      <c r="V458" s="327" t="str">
        <f t="shared" si="39"/>
        <v/>
      </c>
      <c r="W458" s="328"/>
    </row>
    <row r="459" spans="22:23" x14ac:dyDescent="0.25">
      <c r="V459" s="327" t="str">
        <f t="shared" si="39"/>
        <v/>
      </c>
      <c r="W459" s="328"/>
    </row>
    <row r="460" spans="22:23" x14ac:dyDescent="0.25">
      <c r="V460" s="327" t="str">
        <f t="shared" si="39"/>
        <v/>
      </c>
      <c r="W460" s="328"/>
    </row>
    <row r="461" spans="22:23" x14ac:dyDescent="0.25">
      <c r="V461" s="327" t="str">
        <f t="shared" si="39"/>
        <v/>
      </c>
      <c r="W461" s="328"/>
    </row>
    <row r="462" spans="22:23" x14ac:dyDescent="0.25">
      <c r="V462" s="327" t="str">
        <f t="shared" si="39"/>
        <v/>
      </c>
      <c r="W462" s="328"/>
    </row>
    <row r="463" spans="22:23" x14ac:dyDescent="0.25">
      <c r="V463" s="327" t="str">
        <f t="shared" si="39"/>
        <v/>
      </c>
      <c r="W463" s="328"/>
    </row>
    <row r="464" spans="22:23" x14ac:dyDescent="0.25">
      <c r="V464" s="327" t="str">
        <f t="shared" si="39"/>
        <v/>
      </c>
      <c r="W464" s="328"/>
    </row>
    <row r="465" spans="22:23" x14ac:dyDescent="0.25">
      <c r="V465" s="327" t="str">
        <f t="shared" si="39"/>
        <v/>
      </c>
      <c r="W465" s="328"/>
    </row>
    <row r="466" spans="22:23" x14ac:dyDescent="0.25">
      <c r="V466" s="327" t="str">
        <f t="shared" ref="V466:V529" si="40">LEFT($J466,3)</f>
        <v/>
      </c>
      <c r="W466" s="328"/>
    </row>
    <row r="467" spans="22:23" x14ac:dyDescent="0.25">
      <c r="V467" s="327" t="str">
        <f t="shared" si="40"/>
        <v/>
      </c>
      <c r="W467" s="328"/>
    </row>
    <row r="468" spans="22:23" x14ac:dyDescent="0.25">
      <c r="V468" s="327" t="str">
        <f t="shared" si="40"/>
        <v/>
      </c>
      <c r="W468" s="328"/>
    </row>
    <row r="469" spans="22:23" x14ac:dyDescent="0.25">
      <c r="V469" s="327" t="str">
        <f t="shared" si="40"/>
        <v/>
      </c>
      <c r="W469" s="328"/>
    </row>
    <row r="470" spans="22:23" x14ac:dyDescent="0.25">
      <c r="V470" s="327" t="str">
        <f t="shared" si="40"/>
        <v/>
      </c>
      <c r="W470" s="328"/>
    </row>
    <row r="471" spans="22:23" x14ac:dyDescent="0.25">
      <c r="V471" s="327" t="str">
        <f t="shared" si="40"/>
        <v/>
      </c>
      <c r="W471" s="328"/>
    </row>
    <row r="472" spans="22:23" x14ac:dyDescent="0.25">
      <c r="V472" s="327" t="str">
        <f t="shared" si="40"/>
        <v/>
      </c>
      <c r="W472" s="328"/>
    </row>
    <row r="473" spans="22:23" x14ac:dyDescent="0.25">
      <c r="V473" s="327" t="str">
        <f t="shared" si="40"/>
        <v/>
      </c>
      <c r="W473" s="328"/>
    </row>
    <row r="474" spans="22:23" x14ac:dyDescent="0.25">
      <c r="V474" s="327" t="str">
        <f t="shared" si="40"/>
        <v/>
      </c>
      <c r="W474" s="328"/>
    </row>
    <row r="475" spans="22:23" x14ac:dyDescent="0.25">
      <c r="V475" s="327" t="str">
        <f t="shared" si="40"/>
        <v/>
      </c>
      <c r="W475" s="328"/>
    </row>
    <row r="476" spans="22:23" x14ac:dyDescent="0.25">
      <c r="V476" s="327" t="str">
        <f t="shared" si="40"/>
        <v/>
      </c>
      <c r="W476" s="328"/>
    </row>
    <row r="477" spans="22:23" x14ac:dyDescent="0.25">
      <c r="V477" s="327" t="str">
        <f t="shared" si="40"/>
        <v/>
      </c>
      <c r="W477" s="328"/>
    </row>
    <row r="478" spans="22:23" x14ac:dyDescent="0.25">
      <c r="V478" s="327" t="str">
        <f t="shared" si="40"/>
        <v/>
      </c>
      <c r="W478" s="328"/>
    </row>
    <row r="479" spans="22:23" x14ac:dyDescent="0.25">
      <c r="V479" s="327" t="str">
        <f t="shared" si="40"/>
        <v/>
      </c>
      <c r="W479" s="328"/>
    </row>
    <row r="480" spans="22:23" x14ac:dyDescent="0.25">
      <c r="V480" s="327" t="str">
        <f t="shared" si="40"/>
        <v/>
      </c>
      <c r="W480" s="328"/>
    </row>
    <row r="481" spans="22:23" x14ac:dyDescent="0.25">
      <c r="V481" s="327" t="str">
        <f t="shared" si="40"/>
        <v/>
      </c>
      <c r="W481" s="328"/>
    </row>
    <row r="482" spans="22:23" x14ac:dyDescent="0.25">
      <c r="V482" s="327" t="str">
        <f t="shared" si="40"/>
        <v/>
      </c>
      <c r="W482" s="328"/>
    </row>
    <row r="483" spans="22:23" x14ac:dyDescent="0.25">
      <c r="V483" s="327" t="str">
        <f t="shared" si="40"/>
        <v/>
      </c>
      <c r="W483" s="328"/>
    </row>
    <row r="484" spans="22:23" x14ac:dyDescent="0.25">
      <c r="V484" s="327" t="str">
        <f t="shared" si="40"/>
        <v/>
      </c>
      <c r="W484" s="328"/>
    </row>
    <row r="485" spans="22:23" x14ac:dyDescent="0.25">
      <c r="V485" s="327" t="str">
        <f t="shared" si="40"/>
        <v/>
      </c>
      <c r="W485" s="328"/>
    </row>
    <row r="486" spans="22:23" x14ac:dyDescent="0.25">
      <c r="V486" s="327" t="str">
        <f t="shared" si="40"/>
        <v/>
      </c>
      <c r="W486" s="328"/>
    </row>
    <row r="487" spans="22:23" x14ac:dyDescent="0.25">
      <c r="V487" s="327" t="str">
        <f t="shared" si="40"/>
        <v/>
      </c>
      <c r="W487" s="328"/>
    </row>
    <row r="488" spans="22:23" x14ac:dyDescent="0.25">
      <c r="V488" s="327" t="str">
        <f t="shared" si="40"/>
        <v/>
      </c>
      <c r="W488" s="328"/>
    </row>
    <row r="489" spans="22:23" x14ac:dyDescent="0.25">
      <c r="V489" s="327" t="str">
        <f t="shared" si="40"/>
        <v/>
      </c>
      <c r="W489" s="328"/>
    </row>
    <row r="490" spans="22:23" x14ac:dyDescent="0.25">
      <c r="V490" s="327" t="str">
        <f t="shared" si="40"/>
        <v/>
      </c>
      <c r="W490" s="328"/>
    </row>
    <row r="491" spans="22:23" x14ac:dyDescent="0.25">
      <c r="V491" s="327" t="str">
        <f t="shared" si="40"/>
        <v/>
      </c>
      <c r="W491" s="328"/>
    </row>
    <row r="492" spans="22:23" x14ac:dyDescent="0.25">
      <c r="V492" s="327" t="str">
        <f t="shared" si="40"/>
        <v/>
      </c>
      <c r="W492" s="328"/>
    </row>
    <row r="493" spans="22:23" x14ac:dyDescent="0.25">
      <c r="V493" s="327" t="str">
        <f t="shared" si="40"/>
        <v/>
      </c>
      <c r="W493" s="328"/>
    </row>
    <row r="494" spans="22:23" x14ac:dyDescent="0.25">
      <c r="V494" s="327" t="str">
        <f t="shared" si="40"/>
        <v/>
      </c>
      <c r="W494" s="328"/>
    </row>
    <row r="495" spans="22:23" x14ac:dyDescent="0.25">
      <c r="V495" s="327" t="str">
        <f t="shared" si="40"/>
        <v/>
      </c>
      <c r="W495" s="328"/>
    </row>
    <row r="496" spans="22:23" x14ac:dyDescent="0.25">
      <c r="V496" s="327" t="str">
        <f t="shared" si="40"/>
        <v/>
      </c>
      <c r="W496" s="328"/>
    </row>
    <row r="497" spans="22:23" x14ac:dyDescent="0.25">
      <c r="V497" s="327" t="str">
        <f t="shared" si="40"/>
        <v/>
      </c>
      <c r="W497" s="328"/>
    </row>
    <row r="498" spans="22:23" x14ac:dyDescent="0.25">
      <c r="V498" s="327" t="str">
        <f t="shared" si="40"/>
        <v/>
      </c>
      <c r="W498" s="328"/>
    </row>
    <row r="499" spans="22:23" x14ac:dyDescent="0.25">
      <c r="V499" s="327" t="str">
        <f t="shared" si="40"/>
        <v/>
      </c>
      <c r="W499" s="328"/>
    </row>
    <row r="500" spans="22:23" x14ac:dyDescent="0.25">
      <c r="V500" s="327" t="str">
        <f t="shared" si="40"/>
        <v/>
      </c>
      <c r="W500" s="328"/>
    </row>
    <row r="501" spans="22:23" x14ac:dyDescent="0.25">
      <c r="V501" s="327" t="str">
        <f t="shared" si="40"/>
        <v/>
      </c>
      <c r="W501" s="328"/>
    </row>
    <row r="502" spans="22:23" x14ac:dyDescent="0.25">
      <c r="V502" s="327" t="str">
        <f t="shared" si="40"/>
        <v/>
      </c>
      <c r="W502" s="328"/>
    </row>
    <row r="503" spans="22:23" x14ac:dyDescent="0.25">
      <c r="V503" s="327" t="str">
        <f t="shared" si="40"/>
        <v/>
      </c>
      <c r="W503" s="328"/>
    </row>
    <row r="504" spans="22:23" x14ac:dyDescent="0.25">
      <c r="V504" s="327" t="str">
        <f t="shared" si="40"/>
        <v/>
      </c>
      <c r="W504" s="328"/>
    </row>
    <row r="505" spans="22:23" x14ac:dyDescent="0.25">
      <c r="V505" s="327" t="str">
        <f t="shared" si="40"/>
        <v/>
      </c>
      <c r="W505" s="328"/>
    </row>
    <row r="506" spans="22:23" x14ac:dyDescent="0.25">
      <c r="V506" s="327" t="str">
        <f t="shared" si="40"/>
        <v/>
      </c>
      <c r="W506" s="328"/>
    </row>
    <row r="507" spans="22:23" x14ac:dyDescent="0.25">
      <c r="V507" s="327" t="str">
        <f t="shared" si="40"/>
        <v/>
      </c>
      <c r="W507" s="328"/>
    </row>
    <row r="508" spans="22:23" x14ac:dyDescent="0.25">
      <c r="V508" s="327" t="str">
        <f t="shared" si="40"/>
        <v/>
      </c>
      <c r="W508" s="328"/>
    </row>
    <row r="509" spans="22:23" x14ac:dyDescent="0.25">
      <c r="V509" s="327" t="str">
        <f t="shared" si="40"/>
        <v/>
      </c>
      <c r="W509" s="328"/>
    </row>
    <row r="510" spans="22:23" x14ac:dyDescent="0.25">
      <c r="V510" s="327" t="str">
        <f t="shared" si="40"/>
        <v/>
      </c>
      <c r="W510" s="328"/>
    </row>
    <row r="511" spans="22:23" x14ac:dyDescent="0.25">
      <c r="V511" s="327" t="str">
        <f t="shared" si="40"/>
        <v/>
      </c>
      <c r="W511" s="328"/>
    </row>
    <row r="512" spans="22:23" x14ac:dyDescent="0.25">
      <c r="V512" s="327" t="str">
        <f t="shared" si="40"/>
        <v/>
      </c>
      <c r="W512" s="328"/>
    </row>
    <row r="513" spans="22:23" x14ac:dyDescent="0.25">
      <c r="V513" s="327" t="str">
        <f t="shared" si="40"/>
        <v/>
      </c>
      <c r="W513" s="328"/>
    </row>
    <row r="514" spans="22:23" x14ac:dyDescent="0.25">
      <c r="V514" s="327" t="str">
        <f t="shared" si="40"/>
        <v/>
      </c>
      <c r="W514" s="328"/>
    </row>
    <row r="515" spans="22:23" x14ac:dyDescent="0.25">
      <c r="V515" s="327" t="str">
        <f t="shared" si="40"/>
        <v/>
      </c>
      <c r="W515" s="328"/>
    </row>
    <row r="516" spans="22:23" x14ac:dyDescent="0.25">
      <c r="V516" s="327" t="str">
        <f t="shared" si="40"/>
        <v/>
      </c>
      <c r="W516" s="328"/>
    </row>
    <row r="517" spans="22:23" x14ac:dyDescent="0.25">
      <c r="V517" s="327" t="str">
        <f t="shared" si="40"/>
        <v/>
      </c>
      <c r="W517" s="328"/>
    </row>
    <row r="518" spans="22:23" x14ac:dyDescent="0.25">
      <c r="V518" s="327" t="str">
        <f t="shared" si="40"/>
        <v/>
      </c>
      <c r="W518" s="328"/>
    </row>
    <row r="519" spans="22:23" x14ac:dyDescent="0.25">
      <c r="V519" s="327" t="str">
        <f t="shared" si="40"/>
        <v/>
      </c>
      <c r="W519" s="328"/>
    </row>
    <row r="520" spans="22:23" x14ac:dyDescent="0.25">
      <c r="V520" s="327" t="str">
        <f t="shared" si="40"/>
        <v/>
      </c>
      <c r="W520" s="328"/>
    </row>
    <row r="521" spans="22:23" x14ac:dyDescent="0.25">
      <c r="V521" s="327" t="str">
        <f t="shared" si="40"/>
        <v/>
      </c>
      <c r="W521" s="328"/>
    </row>
    <row r="522" spans="22:23" x14ac:dyDescent="0.25">
      <c r="V522" s="327" t="str">
        <f t="shared" si="40"/>
        <v/>
      </c>
      <c r="W522" s="328"/>
    </row>
    <row r="523" spans="22:23" x14ac:dyDescent="0.25">
      <c r="V523" s="327" t="str">
        <f t="shared" si="40"/>
        <v/>
      </c>
      <c r="W523" s="328"/>
    </row>
    <row r="524" spans="22:23" x14ac:dyDescent="0.25">
      <c r="V524" s="327" t="str">
        <f t="shared" si="40"/>
        <v/>
      </c>
      <c r="W524" s="328"/>
    </row>
    <row r="525" spans="22:23" x14ac:dyDescent="0.25">
      <c r="V525" s="327" t="str">
        <f t="shared" si="40"/>
        <v/>
      </c>
      <c r="W525" s="328"/>
    </row>
    <row r="526" spans="22:23" x14ac:dyDescent="0.25">
      <c r="V526" s="327" t="str">
        <f t="shared" si="40"/>
        <v/>
      </c>
      <c r="W526" s="328"/>
    </row>
    <row r="527" spans="22:23" x14ac:dyDescent="0.25">
      <c r="V527" s="327" t="str">
        <f t="shared" si="40"/>
        <v/>
      </c>
      <c r="W527" s="328"/>
    </row>
    <row r="528" spans="22:23" x14ac:dyDescent="0.25">
      <c r="V528" s="327" t="str">
        <f t="shared" si="40"/>
        <v/>
      </c>
      <c r="W528" s="328"/>
    </row>
    <row r="529" spans="22:23" x14ac:dyDescent="0.25">
      <c r="V529" s="327" t="str">
        <f t="shared" si="40"/>
        <v/>
      </c>
      <c r="W529" s="328"/>
    </row>
    <row r="530" spans="22:23" x14ac:dyDescent="0.25">
      <c r="V530" s="327" t="str">
        <f t="shared" ref="V530:V593" si="41">LEFT($J530,3)</f>
        <v/>
      </c>
      <c r="W530" s="328"/>
    </row>
    <row r="531" spans="22:23" x14ac:dyDescent="0.25">
      <c r="V531" s="327" t="str">
        <f t="shared" si="41"/>
        <v/>
      </c>
      <c r="W531" s="328"/>
    </row>
    <row r="532" spans="22:23" x14ac:dyDescent="0.25">
      <c r="V532" s="327" t="str">
        <f t="shared" si="41"/>
        <v/>
      </c>
      <c r="W532" s="328"/>
    </row>
    <row r="533" spans="22:23" x14ac:dyDescent="0.25">
      <c r="V533" s="327" t="str">
        <f t="shared" si="41"/>
        <v/>
      </c>
      <c r="W533" s="328"/>
    </row>
    <row r="534" spans="22:23" x14ac:dyDescent="0.25">
      <c r="V534" s="327" t="str">
        <f t="shared" si="41"/>
        <v/>
      </c>
      <c r="W534" s="328"/>
    </row>
    <row r="535" spans="22:23" x14ac:dyDescent="0.25">
      <c r="V535" s="327" t="str">
        <f t="shared" si="41"/>
        <v/>
      </c>
      <c r="W535" s="328"/>
    </row>
    <row r="536" spans="22:23" x14ac:dyDescent="0.25">
      <c r="V536" s="327" t="str">
        <f t="shared" si="41"/>
        <v/>
      </c>
      <c r="W536" s="328"/>
    </row>
    <row r="537" spans="22:23" x14ac:dyDescent="0.25">
      <c r="V537" s="327" t="str">
        <f t="shared" si="41"/>
        <v/>
      </c>
      <c r="W537" s="328"/>
    </row>
    <row r="538" spans="22:23" x14ac:dyDescent="0.25">
      <c r="V538" s="327" t="str">
        <f t="shared" si="41"/>
        <v/>
      </c>
      <c r="W538" s="328"/>
    </row>
    <row r="539" spans="22:23" x14ac:dyDescent="0.25">
      <c r="V539" s="327" t="str">
        <f t="shared" si="41"/>
        <v/>
      </c>
      <c r="W539" s="328"/>
    </row>
    <row r="540" spans="22:23" x14ac:dyDescent="0.25">
      <c r="V540" s="327" t="str">
        <f t="shared" si="41"/>
        <v/>
      </c>
      <c r="W540" s="328"/>
    </row>
    <row r="541" spans="22:23" x14ac:dyDescent="0.25">
      <c r="V541" s="327" t="str">
        <f t="shared" si="41"/>
        <v/>
      </c>
      <c r="W541" s="328"/>
    </row>
    <row r="542" spans="22:23" x14ac:dyDescent="0.25">
      <c r="V542" s="327" t="str">
        <f t="shared" si="41"/>
        <v/>
      </c>
      <c r="W542" s="328"/>
    </row>
    <row r="543" spans="22:23" x14ac:dyDescent="0.25">
      <c r="V543" s="327" t="str">
        <f t="shared" si="41"/>
        <v/>
      </c>
      <c r="W543" s="328"/>
    </row>
    <row r="544" spans="22:23" x14ac:dyDescent="0.25">
      <c r="V544" s="327" t="str">
        <f t="shared" si="41"/>
        <v/>
      </c>
      <c r="W544" s="328"/>
    </row>
    <row r="545" spans="22:23" x14ac:dyDescent="0.25">
      <c r="V545" s="327" t="str">
        <f t="shared" si="41"/>
        <v/>
      </c>
      <c r="W545" s="328"/>
    </row>
    <row r="546" spans="22:23" x14ac:dyDescent="0.25">
      <c r="V546" s="327" t="str">
        <f t="shared" si="41"/>
        <v/>
      </c>
      <c r="W546" s="328"/>
    </row>
    <row r="547" spans="22:23" x14ac:dyDescent="0.25">
      <c r="V547" s="327" t="str">
        <f t="shared" si="41"/>
        <v/>
      </c>
      <c r="W547" s="328"/>
    </row>
    <row r="548" spans="22:23" x14ac:dyDescent="0.25">
      <c r="V548" s="327" t="str">
        <f t="shared" si="41"/>
        <v/>
      </c>
      <c r="W548" s="328"/>
    </row>
    <row r="549" spans="22:23" x14ac:dyDescent="0.25">
      <c r="V549" s="327" t="str">
        <f t="shared" si="41"/>
        <v/>
      </c>
      <c r="W549" s="328"/>
    </row>
    <row r="550" spans="22:23" x14ac:dyDescent="0.25">
      <c r="V550" s="327" t="str">
        <f t="shared" si="41"/>
        <v/>
      </c>
      <c r="W550" s="328"/>
    </row>
    <row r="551" spans="22:23" x14ac:dyDescent="0.25">
      <c r="V551" s="327" t="str">
        <f t="shared" si="41"/>
        <v/>
      </c>
      <c r="W551" s="328"/>
    </row>
    <row r="552" spans="22:23" x14ac:dyDescent="0.25">
      <c r="V552" s="327" t="str">
        <f t="shared" si="41"/>
        <v/>
      </c>
      <c r="W552" s="328"/>
    </row>
    <row r="553" spans="22:23" x14ac:dyDescent="0.25">
      <c r="V553" s="327" t="str">
        <f t="shared" si="41"/>
        <v/>
      </c>
      <c r="W553" s="328"/>
    </row>
    <row r="554" spans="22:23" x14ac:dyDescent="0.25">
      <c r="V554" s="327" t="str">
        <f t="shared" si="41"/>
        <v/>
      </c>
      <c r="W554" s="328"/>
    </row>
    <row r="555" spans="22:23" x14ac:dyDescent="0.25">
      <c r="V555" s="327" t="str">
        <f t="shared" si="41"/>
        <v/>
      </c>
      <c r="W555" s="328"/>
    </row>
    <row r="556" spans="22:23" x14ac:dyDescent="0.25">
      <c r="V556" s="327" t="str">
        <f t="shared" si="41"/>
        <v/>
      </c>
      <c r="W556" s="328"/>
    </row>
    <row r="557" spans="22:23" x14ac:dyDescent="0.25">
      <c r="V557" s="327" t="str">
        <f t="shared" si="41"/>
        <v/>
      </c>
      <c r="W557" s="328"/>
    </row>
    <row r="558" spans="22:23" x14ac:dyDescent="0.25">
      <c r="V558" s="327" t="str">
        <f t="shared" si="41"/>
        <v/>
      </c>
      <c r="W558" s="328"/>
    </row>
    <row r="559" spans="22:23" x14ac:dyDescent="0.25">
      <c r="V559" s="327" t="str">
        <f t="shared" si="41"/>
        <v/>
      </c>
      <c r="W559" s="328"/>
    </row>
    <row r="560" spans="22:23" x14ac:dyDescent="0.25">
      <c r="V560" s="327" t="str">
        <f t="shared" si="41"/>
        <v/>
      </c>
      <c r="W560" s="328"/>
    </row>
    <row r="561" spans="22:23" x14ac:dyDescent="0.25">
      <c r="V561" s="327" t="str">
        <f t="shared" si="41"/>
        <v/>
      </c>
      <c r="W561" s="328"/>
    </row>
    <row r="562" spans="22:23" x14ac:dyDescent="0.25">
      <c r="V562" s="327" t="str">
        <f t="shared" si="41"/>
        <v/>
      </c>
      <c r="W562" s="328"/>
    </row>
    <row r="563" spans="22:23" x14ac:dyDescent="0.25">
      <c r="V563" s="327" t="str">
        <f t="shared" si="41"/>
        <v/>
      </c>
      <c r="W563" s="328"/>
    </row>
    <row r="564" spans="22:23" x14ac:dyDescent="0.25">
      <c r="V564" s="327" t="str">
        <f t="shared" si="41"/>
        <v/>
      </c>
      <c r="W564" s="328"/>
    </row>
    <row r="565" spans="22:23" x14ac:dyDescent="0.25">
      <c r="V565" s="327" t="str">
        <f t="shared" si="41"/>
        <v/>
      </c>
      <c r="W565" s="328"/>
    </row>
    <row r="566" spans="22:23" x14ac:dyDescent="0.25">
      <c r="V566" s="327" t="str">
        <f t="shared" si="41"/>
        <v/>
      </c>
      <c r="W566" s="328"/>
    </row>
    <row r="567" spans="22:23" x14ac:dyDescent="0.25">
      <c r="V567" s="327" t="str">
        <f t="shared" si="41"/>
        <v/>
      </c>
      <c r="W567" s="328"/>
    </row>
    <row r="568" spans="22:23" x14ac:dyDescent="0.25">
      <c r="V568" s="327" t="str">
        <f t="shared" si="41"/>
        <v/>
      </c>
      <c r="W568" s="328"/>
    </row>
    <row r="569" spans="22:23" x14ac:dyDescent="0.25">
      <c r="V569" s="327" t="str">
        <f t="shared" si="41"/>
        <v/>
      </c>
      <c r="W569" s="328"/>
    </row>
    <row r="570" spans="22:23" x14ac:dyDescent="0.25">
      <c r="V570" s="327" t="str">
        <f t="shared" si="41"/>
        <v/>
      </c>
      <c r="W570" s="328"/>
    </row>
    <row r="571" spans="22:23" x14ac:dyDescent="0.25">
      <c r="V571" s="327" t="str">
        <f t="shared" si="41"/>
        <v/>
      </c>
      <c r="W571" s="328"/>
    </row>
    <row r="572" spans="22:23" x14ac:dyDescent="0.25">
      <c r="V572" s="327" t="str">
        <f t="shared" si="41"/>
        <v/>
      </c>
      <c r="W572" s="328"/>
    </row>
    <row r="573" spans="22:23" x14ac:dyDescent="0.25">
      <c r="V573" s="327" t="str">
        <f t="shared" si="41"/>
        <v/>
      </c>
      <c r="W573" s="328"/>
    </row>
    <row r="574" spans="22:23" x14ac:dyDescent="0.25">
      <c r="V574" s="327" t="str">
        <f t="shared" si="41"/>
        <v/>
      </c>
      <c r="W574" s="328"/>
    </row>
    <row r="575" spans="22:23" x14ac:dyDescent="0.25">
      <c r="V575" s="327" t="str">
        <f t="shared" si="41"/>
        <v/>
      </c>
      <c r="W575" s="328"/>
    </row>
    <row r="576" spans="22:23" x14ac:dyDescent="0.25">
      <c r="V576" s="327" t="str">
        <f t="shared" si="41"/>
        <v/>
      </c>
      <c r="W576" s="328"/>
    </row>
    <row r="577" spans="22:23" x14ac:dyDescent="0.25">
      <c r="V577" s="327" t="str">
        <f t="shared" si="41"/>
        <v/>
      </c>
      <c r="W577" s="328"/>
    </row>
    <row r="578" spans="22:23" x14ac:dyDescent="0.25">
      <c r="V578" s="327" t="str">
        <f t="shared" si="41"/>
        <v/>
      </c>
    </row>
    <row r="579" spans="22:23" x14ac:dyDescent="0.25">
      <c r="V579" s="327" t="str">
        <f t="shared" si="41"/>
        <v/>
      </c>
    </row>
    <row r="580" spans="22:23" x14ac:dyDescent="0.25">
      <c r="V580" s="327" t="str">
        <f t="shared" si="41"/>
        <v/>
      </c>
    </row>
    <row r="581" spans="22:23" x14ac:dyDescent="0.25">
      <c r="V581" s="327" t="str">
        <f t="shared" si="41"/>
        <v/>
      </c>
    </row>
    <row r="582" spans="22:23" x14ac:dyDescent="0.25">
      <c r="V582" s="327" t="str">
        <f t="shared" si="41"/>
        <v/>
      </c>
    </row>
    <row r="583" spans="22:23" x14ac:dyDescent="0.25">
      <c r="V583" s="327" t="str">
        <f t="shared" si="41"/>
        <v/>
      </c>
    </row>
    <row r="584" spans="22:23" x14ac:dyDescent="0.25">
      <c r="V584" s="327" t="str">
        <f t="shared" si="41"/>
        <v/>
      </c>
    </row>
    <row r="585" spans="22:23" x14ac:dyDescent="0.25">
      <c r="V585" s="327" t="str">
        <f t="shared" si="41"/>
        <v/>
      </c>
    </row>
    <row r="586" spans="22:23" x14ac:dyDescent="0.25">
      <c r="V586" s="327" t="str">
        <f t="shared" si="41"/>
        <v/>
      </c>
    </row>
    <row r="587" spans="22:23" x14ac:dyDescent="0.25">
      <c r="V587" s="327" t="str">
        <f t="shared" si="41"/>
        <v/>
      </c>
    </row>
    <row r="588" spans="22:23" x14ac:dyDescent="0.25">
      <c r="V588" s="327" t="str">
        <f t="shared" si="41"/>
        <v/>
      </c>
    </row>
    <row r="589" spans="22:23" x14ac:dyDescent="0.25">
      <c r="V589" s="327" t="str">
        <f t="shared" si="41"/>
        <v/>
      </c>
    </row>
    <row r="590" spans="22:23" x14ac:dyDescent="0.25">
      <c r="V590" s="327" t="str">
        <f t="shared" si="41"/>
        <v/>
      </c>
    </row>
    <row r="591" spans="22:23" x14ac:dyDescent="0.25">
      <c r="V591" s="327" t="str">
        <f t="shared" si="41"/>
        <v/>
      </c>
    </row>
    <row r="592" spans="22:23" x14ac:dyDescent="0.25">
      <c r="V592" s="327" t="str">
        <f t="shared" si="41"/>
        <v/>
      </c>
    </row>
    <row r="593" spans="22:22" x14ac:dyDescent="0.25">
      <c r="V593" s="327" t="str">
        <f t="shared" si="41"/>
        <v/>
      </c>
    </row>
    <row r="594" spans="22:22" x14ac:dyDescent="0.25">
      <c r="V594" s="327" t="str">
        <f t="shared" ref="V594:V612" si="42">LEFT($J594,3)</f>
        <v/>
      </c>
    </row>
    <row r="595" spans="22:22" x14ac:dyDescent="0.25">
      <c r="V595" s="327" t="str">
        <f t="shared" si="42"/>
        <v/>
      </c>
    </row>
    <row r="596" spans="22:22" x14ac:dyDescent="0.25">
      <c r="V596" s="327" t="str">
        <f t="shared" si="42"/>
        <v/>
      </c>
    </row>
    <row r="597" spans="22:22" x14ac:dyDescent="0.25">
      <c r="V597" s="327" t="str">
        <f t="shared" si="42"/>
        <v/>
      </c>
    </row>
    <row r="598" spans="22:22" x14ac:dyDescent="0.25">
      <c r="V598" s="327" t="str">
        <f t="shared" si="42"/>
        <v/>
      </c>
    </row>
    <row r="599" spans="22:22" x14ac:dyDescent="0.25">
      <c r="V599" s="327" t="str">
        <f t="shared" si="42"/>
        <v/>
      </c>
    </row>
    <row r="600" spans="22:22" x14ac:dyDescent="0.25">
      <c r="V600" s="327" t="str">
        <f t="shared" si="42"/>
        <v/>
      </c>
    </row>
    <row r="601" spans="22:22" x14ac:dyDescent="0.25">
      <c r="V601" s="327" t="str">
        <f t="shared" si="42"/>
        <v/>
      </c>
    </row>
    <row r="602" spans="22:22" x14ac:dyDescent="0.25">
      <c r="V602" s="327" t="str">
        <f t="shared" si="42"/>
        <v/>
      </c>
    </row>
    <row r="603" spans="22:22" x14ac:dyDescent="0.25">
      <c r="V603" s="327" t="str">
        <f t="shared" si="42"/>
        <v/>
      </c>
    </row>
    <row r="604" spans="22:22" x14ac:dyDescent="0.25">
      <c r="V604" s="327" t="str">
        <f t="shared" si="42"/>
        <v/>
      </c>
    </row>
    <row r="605" spans="22:22" x14ac:dyDescent="0.25">
      <c r="V605" s="327" t="str">
        <f t="shared" si="42"/>
        <v/>
      </c>
    </row>
    <row r="606" spans="22:22" x14ac:dyDescent="0.25">
      <c r="V606" s="327" t="str">
        <f t="shared" si="42"/>
        <v/>
      </c>
    </row>
    <row r="607" spans="22:22" x14ac:dyDescent="0.25">
      <c r="V607" s="327" t="str">
        <f t="shared" si="42"/>
        <v/>
      </c>
    </row>
    <row r="608" spans="22:22" x14ac:dyDescent="0.25">
      <c r="V608" s="327" t="str">
        <f t="shared" si="42"/>
        <v/>
      </c>
    </row>
    <row r="609" spans="22:22" x14ac:dyDescent="0.25">
      <c r="V609" s="327" t="str">
        <f t="shared" si="42"/>
        <v/>
      </c>
    </row>
    <row r="610" spans="22:22" x14ac:dyDescent="0.25">
      <c r="V610" s="327" t="str">
        <f t="shared" si="42"/>
        <v/>
      </c>
    </row>
    <row r="611" spans="22:22" x14ac:dyDescent="0.25">
      <c r="V611" s="327" t="str">
        <f t="shared" si="42"/>
        <v/>
      </c>
    </row>
    <row r="612" spans="22:22" x14ac:dyDescent="0.25">
      <c r="V612" s="327" t="str">
        <f t="shared" si="42"/>
        <v/>
      </c>
    </row>
  </sheetData>
  <sheetProtection algorithmName="SHA-512" hashValue="VSdD/JnwqDnm64RSNInM2W9YMHrzd5/9GV6bfz5lbviw2+IhHJHSdaaqQnYoJMaBg2lEji0+gQG0Es6k8Jw5UQ==" saltValue="kBT1P1ErlSmxrTYYScuUVw==" spinCount="100000" sheet="1" objects="1" scenarios="1" selectLockedCells="1" autoFilter="0"/>
  <autoFilter ref="B16:Q217" xr:uid="{00000000-0009-0000-0000-000001000000}">
    <filterColumn colId="3" showButton="0"/>
    <filterColumn colId="4" showButton="0"/>
    <filterColumn colId="5" showButton="0"/>
  </autoFilter>
  <mergeCells count="413">
    <mergeCell ref="B219:Q219"/>
    <mergeCell ref="G11:H11"/>
    <mergeCell ref="D15:F15"/>
    <mergeCell ref="G13:H13"/>
    <mergeCell ref="E178:F178"/>
    <mergeCell ref="E179:F179"/>
    <mergeCell ref="E166:F166"/>
    <mergeCell ref="E167:F167"/>
    <mergeCell ref="E168:F168"/>
    <mergeCell ref="E169:F169"/>
    <mergeCell ref="E170:F170"/>
    <mergeCell ref="E171:F171"/>
    <mergeCell ref="E172:F172"/>
    <mergeCell ref="E173:F173"/>
    <mergeCell ref="E174:F174"/>
    <mergeCell ref="E160:F160"/>
    <mergeCell ref="E161:F161"/>
    <mergeCell ref="E162:F162"/>
    <mergeCell ref="E163:F163"/>
    <mergeCell ref="E164:F164"/>
    <mergeCell ref="E165:F165"/>
    <mergeCell ref="E175:F175"/>
    <mergeCell ref="E176:F176"/>
    <mergeCell ref="E177:F177"/>
    <mergeCell ref="E151:F151"/>
    <mergeCell ref="E152:F152"/>
    <mergeCell ref="E153:F153"/>
    <mergeCell ref="E154:F154"/>
    <mergeCell ref="E155:F155"/>
    <mergeCell ref="E156:F156"/>
    <mergeCell ref="E157:F157"/>
    <mergeCell ref="E158:F158"/>
    <mergeCell ref="E159:F159"/>
    <mergeCell ref="E142:F142"/>
    <mergeCell ref="E143:F143"/>
    <mergeCell ref="E144:F144"/>
    <mergeCell ref="E145:F145"/>
    <mergeCell ref="E146:F146"/>
    <mergeCell ref="E147:F147"/>
    <mergeCell ref="E148:F148"/>
    <mergeCell ref="E149:F149"/>
    <mergeCell ref="E150:F150"/>
    <mergeCell ref="E133:F133"/>
    <mergeCell ref="E134:F134"/>
    <mergeCell ref="E135:F135"/>
    <mergeCell ref="E136:F136"/>
    <mergeCell ref="E137:F137"/>
    <mergeCell ref="E138:F138"/>
    <mergeCell ref="E139:F139"/>
    <mergeCell ref="E140:F140"/>
    <mergeCell ref="E141:F141"/>
    <mergeCell ref="E124:F124"/>
    <mergeCell ref="E125:F125"/>
    <mergeCell ref="E126:F126"/>
    <mergeCell ref="E127:F127"/>
    <mergeCell ref="E128:F128"/>
    <mergeCell ref="E129:F129"/>
    <mergeCell ref="E130:F130"/>
    <mergeCell ref="E131:F131"/>
    <mergeCell ref="E132:F132"/>
    <mergeCell ref="E115:F115"/>
    <mergeCell ref="E116:F116"/>
    <mergeCell ref="E117:F117"/>
    <mergeCell ref="E118:F118"/>
    <mergeCell ref="E119:F119"/>
    <mergeCell ref="E120:F120"/>
    <mergeCell ref="E121:F121"/>
    <mergeCell ref="E122:F122"/>
    <mergeCell ref="E123:F123"/>
    <mergeCell ref="G103:H103"/>
    <mergeCell ref="G104:H104"/>
    <mergeCell ref="G105:H105"/>
    <mergeCell ref="G106:H106"/>
    <mergeCell ref="G107:H107"/>
    <mergeCell ref="G108:H108"/>
    <mergeCell ref="G109:H109"/>
    <mergeCell ref="G110:H110"/>
    <mergeCell ref="G111:H111"/>
    <mergeCell ref="E66:F66"/>
    <mergeCell ref="E67:F67"/>
    <mergeCell ref="E68:F68"/>
    <mergeCell ref="E69:F69"/>
    <mergeCell ref="E70:F70"/>
    <mergeCell ref="E71:F71"/>
    <mergeCell ref="E102:F102"/>
    <mergeCell ref="G98:H98"/>
    <mergeCell ref="G99:H99"/>
    <mergeCell ref="G100:H100"/>
    <mergeCell ref="G101:H101"/>
    <mergeCell ref="G102:H102"/>
    <mergeCell ref="E72:F72"/>
    <mergeCell ref="E73:F73"/>
    <mergeCell ref="E74:F74"/>
    <mergeCell ref="E75:F75"/>
    <mergeCell ref="E76:F76"/>
    <mergeCell ref="E77:F77"/>
    <mergeCell ref="E78:F78"/>
    <mergeCell ref="E79:F79"/>
    <mergeCell ref="E80:F80"/>
    <mergeCell ref="E81:F81"/>
    <mergeCell ref="E82:F82"/>
    <mergeCell ref="E83:F83"/>
    <mergeCell ref="E57:F57"/>
    <mergeCell ref="E58:F58"/>
    <mergeCell ref="E59:F59"/>
    <mergeCell ref="E60:F60"/>
    <mergeCell ref="E61:F61"/>
    <mergeCell ref="E62:F62"/>
    <mergeCell ref="E63:F63"/>
    <mergeCell ref="E64:F64"/>
    <mergeCell ref="E65:F65"/>
    <mergeCell ref="B14:D14"/>
    <mergeCell ref="E14:F14"/>
    <mergeCell ref="D11:E11"/>
    <mergeCell ref="E16:H16"/>
    <mergeCell ref="E44:F44"/>
    <mergeCell ref="E45:F45"/>
    <mergeCell ref="E46:F46"/>
    <mergeCell ref="E47:F47"/>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G3:L3"/>
    <mergeCell ref="G6:M6"/>
    <mergeCell ref="F4:N4"/>
    <mergeCell ref="F5:N5"/>
    <mergeCell ref="D214:E214"/>
    <mergeCell ref="D212:E212"/>
    <mergeCell ref="D213:E213"/>
    <mergeCell ref="H213:I213"/>
    <mergeCell ref="H214:I214"/>
    <mergeCell ref="D209:E209"/>
    <mergeCell ref="D210:E210"/>
    <mergeCell ref="D211:E211"/>
    <mergeCell ref="H211:I211"/>
    <mergeCell ref="H212:I212"/>
    <mergeCell ref="H210:I210"/>
    <mergeCell ref="H209:I209"/>
    <mergeCell ref="N207:P207"/>
    <mergeCell ref="C13:F13"/>
    <mergeCell ref="E12:H12"/>
    <mergeCell ref="C10:H10"/>
    <mergeCell ref="C9:E9"/>
    <mergeCell ref="B12:D12"/>
    <mergeCell ref="E33:F33"/>
    <mergeCell ref="E34:F34"/>
    <mergeCell ref="E35:F35"/>
    <mergeCell ref="E36:F36"/>
    <mergeCell ref="E37:F37"/>
    <mergeCell ref="E38:F38"/>
    <mergeCell ref="E39:F39"/>
    <mergeCell ref="E40:F40"/>
    <mergeCell ref="E41:F41"/>
    <mergeCell ref="E42:F42"/>
    <mergeCell ref="E43:F43"/>
    <mergeCell ref="E51:F51"/>
    <mergeCell ref="E52:F52"/>
    <mergeCell ref="E53:F53"/>
    <mergeCell ref="E54:F54"/>
    <mergeCell ref="E55:F55"/>
    <mergeCell ref="E56:F56"/>
    <mergeCell ref="E48:F48"/>
    <mergeCell ref="E49:F49"/>
    <mergeCell ref="E50:F50"/>
    <mergeCell ref="E84:F84"/>
    <mergeCell ref="E85:F85"/>
    <mergeCell ref="E86:F86"/>
    <mergeCell ref="E87:F87"/>
    <mergeCell ref="E88:F88"/>
    <mergeCell ref="E89:F89"/>
    <mergeCell ref="E90:F90"/>
    <mergeCell ref="E91:F91"/>
    <mergeCell ref="E92:F92"/>
    <mergeCell ref="E93:F93"/>
    <mergeCell ref="E94:F94"/>
    <mergeCell ref="E95:F95"/>
    <mergeCell ref="E180:F180"/>
    <mergeCell ref="E181:F181"/>
    <mergeCell ref="E182:F182"/>
    <mergeCell ref="E96:F96"/>
    <mergeCell ref="E97:F97"/>
    <mergeCell ref="E98:F98"/>
    <mergeCell ref="E99:F99"/>
    <mergeCell ref="E100:F100"/>
    <mergeCell ref="E101:F101"/>
    <mergeCell ref="E103:F103"/>
    <mergeCell ref="E104:F104"/>
    <mergeCell ref="E105:F105"/>
    <mergeCell ref="E106:F106"/>
    <mergeCell ref="E107:F107"/>
    <mergeCell ref="E108:F108"/>
    <mergeCell ref="E109:F109"/>
    <mergeCell ref="E110:F110"/>
    <mergeCell ref="E111:F111"/>
    <mergeCell ref="E112:F112"/>
    <mergeCell ref="E113:F113"/>
    <mergeCell ref="E114:F114"/>
    <mergeCell ref="E183:F183"/>
    <mergeCell ref="E184:F184"/>
    <mergeCell ref="E185:F185"/>
    <mergeCell ref="E186:F186"/>
    <mergeCell ref="E187:F187"/>
    <mergeCell ref="E188:F188"/>
    <mergeCell ref="E189:F189"/>
    <mergeCell ref="E190:F190"/>
    <mergeCell ref="E191:F191"/>
    <mergeCell ref="G26:H26"/>
    <mergeCell ref="G27:H27"/>
    <mergeCell ref="G28:H28"/>
    <mergeCell ref="G29:H29"/>
    <mergeCell ref="G30:H30"/>
    <mergeCell ref="G31:H31"/>
    <mergeCell ref="G32:H32"/>
    <mergeCell ref="G33:H33"/>
    <mergeCell ref="G34:H34"/>
    <mergeCell ref="G17:H17"/>
    <mergeCell ref="G18:H18"/>
    <mergeCell ref="G19:H19"/>
    <mergeCell ref="G20:H20"/>
    <mergeCell ref="G21:H21"/>
    <mergeCell ref="G22:H22"/>
    <mergeCell ref="G23:H23"/>
    <mergeCell ref="G24:H24"/>
    <mergeCell ref="G25:H25"/>
    <mergeCell ref="G35:H35"/>
    <mergeCell ref="G36:H36"/>
    <mergeCell ref="G37:H37"/>
    <mergeCell ref="G38:H38"/>
    <mergeCell ref="G39:H39"/>
    <mergeCell ref="G40:H40"/>
    <mergeCell ref="G41:H41"/>
    <mergeCell ref="G42:H42"/>
    <mergeCell ref="G43:H43"/>
    <mergeCell ref="G44:H44"/>
    <mergeCell ref="G45:H45"/>
    <mergeCell ref="G46:H46"/>
    <mergeCell ref="G47:H47"/>
    <mergeCell ref="G48:H48"/>
    <mergeCell ref="G49:H49"/>
    <mergeCell ref="G50:H50"/>
    <mergeCell ref="G51:H51"/>
    <mergeCell ref="G52:H52"/>
    <mergeCell ref="G53:H53"/>
    <mergeCell ref="G54:H54"/>
    <mergeCell ref="G55:H55"/>
    <mergeCell ref="G56:H56"/>
    <mergeCell ref="G57:H57"/>
    <mergeCell ref="G58:H58"/>
    <mergeCell ref="G59:H59"/>
    <mergeCell ref="G60:H60"/>
    <mergeCell ref="G61:H61"/>
    <mergeCell ref="G62:H62"/>
    <mergeCell ref="G63:H63"/>
    <mergeCell ref="G64:H64"/>
    <mergeCell ref="G65:H65"/>
    <mergeCell ref="G66:H66"/>
    <mergeCell ref="G67:H67"/>
    <mergeCell ref="G68:H68"/>
    <mergeCell ref="G69:H69"/>
    <mergeCell ref="G70:H70"/>
    <mergeCell ref="G71:H71"/>
    <mergeCell ref="G72:H72"/>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G90:H90"/>
    <mergeCell ref="G91:H91"/>
    <mergeCell ref="G92:H92"/>
    <mergeCell ref="G93:H93"/>
    <mergeCell ref="G94:H94"/>
    <mergeCell ref="G95:H95"/>
    <mergeCell ref="G96:H96"/>
    <mergeCell ref="G97:H97"/>
    <mergeCell ref="G112:H112"/>
    <mergeCell ref="G113:H113"/>
    <mergeCell ref="G114:H114"/>
    <mergeCell ref="G115:H115"/>
    <mergeCell ref="G116:H116"/>
    <mergeCell ref="G117:H117"/>
    <mergeCell ref="G127:H127"/>
    <mergeCell ref="G128:H128"/>
    <mergeCell ref="G129:H129"/>
    <mergeCell ref="G118:H118"/>
    <mergeCell ref="G119:H119"/>
    <mergeCell ref="G120:H120"/>
    <mergeCell ref="G121:H121"/>
    <mergeCell ref="G122:H122"/>
    <mergeCell ref="G123:H123"/>
    <mergeCell ref="G124:H124"/>
    <mergeCell ref="G125:H125"/>
    <mergeCell ref="G126:H126"/>
    <mergeCell ref="G130:H130"/>
    <mergeCell ref="G131:H131"/>
    <mergeCell ref="G132:H132"/>
    <mergeCell ref="G133:H133"/>
    <mergeCell ref="G134:H134"/>
    <mergeCell ref="G135:H135"/>
    <mergeCell ref="G145:H145"/>
    <mergeCell ref="G146:H146"/>
    <mergeCell ref="G147:H147"/>
    <mergeCell ref="G136:H136"/>
    <mergeCell ref="G137:H137"/>
    <mergeCell ref="G138:H138"/>
    <mergeCell ref="G139:H139"/>
    <mergeCell ref="G140:H140"/>
    <mergeCell ref="G141:H141"/>
    <mergeCell ref="G142:H142"/>
    <mergeCell ref="G143:H143"/>
    <mergeCell ref="G144:H144"/>
    <mergeCell ref="G148:H148"/>
    <mergeCell ref="G149:H149"/>
    <mergeCell ref="G150:H150"/>
    <mergeCell ref="G151:H151"/>
    <mergeCell ref="G152:H152"/>
    <mergeCell ref="G153:H153"/>
    <mergeCell ref="G163:H163"/>
    <mergeCell ref="G164:H164"/>
    <mergeCell ref="G165:H165"/>
    <mergeCell ref="G154:H154"/>
    <mergeCell ref="G155:H155"/>
    <mergeCell ref="G156:H156"/>
    <mergeCell ref="G157:H157"/>
    <mergeCell ref="G158:H158"/>
    <mergeCell ref="G159:H159"/>
    <mergeCell ref="G160:H160"/>
    <mergeCell ref="G161:H161"/>
    <mergeCell ref="G162:H162"/>
    <mergeCell ref="G190:H190"/>
    <mergeCell ref="G191:H191"/>
    <mergeCell ref="G192:H192"/>
    <mergeCell ref="G193:H193"/>
    <mergeCell ref="G166:H166"/>
    <mergeCell ref="G167:H167"/>
    <mergeCell ref="G168:H168"/>
    <mergeCell ref="G169:H169"/>
    <mergeCell ref="G170:H170"/>
    <mergeCell ref="G171:H171"/>
    <mergeCell ref="G172:H172"/>
    <mergeCell ref="G173:H173"/>
    <mergeCell ref="G174:H174"/>
    <mergeCell ref="E200:F200"/>
    <mergeCell ref="B207:M207"/>
    <mergeCell ref="D215:E215"/>
    <mergeCell ref="G202:H202"/>
    <mergeCell ref="G203:H203"/>
    <mergeCell ref="G204:H204"/>
    <mergeCell ref="G205:H205"/>
    <mergeCell ref="G206:H206"/>
    <mergeCell ref="G194:H194"/>
    <mergeCell ref="G195:H195"/>
    <mergeCell ref="G196:H196"/>
    <mergeCell ref="G197:H197"/>
    <mergeCell ref="G198:H198"/>
    <mergeCell ref="E201:F201"/>
    <mergeCell ref="E202:F202"/>
    <mergeCell ref="E203:F203"/>
    <mergeCell ref="E204:F204"/>
    <mergeCell ref="E205:F205"/>
    <mergeCell ref="G201:H201"/>
    <mergeCell ref="E206:F206"/>
    <mergeCell ref="G199:H199"/>
    <mergeCell ref="G200:H200"/>
    <mergeCell ref="P2:Q2"/>
    <mergeCell ref="E192:F192"/>
    <mergeCell ref="E193:F193"/>
    <mergeCell ref="E194:F194"/>
    <mergeCell ref="E195:F195"/>
    <mergeCell ref="E196:F196"/>
    <mergeCell ref="E197:F197"/>
    <mergeCell ref="E198:F198"/>
    <mergeCell ref="E199:F199"/>
    <mergeCell ref="G175:H175"/>
    <mergeCell ref="G176:H176"/>
    <mergeCell ref="G177:H177"/>
    <mergeCell ref="G178:H178"/>
    <mergeCell ref="G179:H179"/>
    <mergeCell ref="G180:H180"/>
    <mergeCell ref="G181:H181"/>
    <mergeCell ref="G182:H182"/>
    <mergeCell ref="G183:H183"/>
    <mergeCell ref="G184:H184"/>
    <mergeCell ref="G185:H185"/>
    <mergeCell ref="G186:H186"/>
    <mergeCell ref="G187:H187"/>
    <mergeCell ref="G188:H188"/>
    <mergeCell ref="G189:H189"/>
  </mergeCells>
  <conditionalFormatting sqref="B5:B12 B14:B206 B220:B1048576 B216:B218">
    <cfRule type="cellIs" dxfId="80" priority="19" stopIfTrue="1" operator="equal">
      <formula>" -   "</formula>
    </cfRule>
  </conditionalFormatting>
  <conditionalFormatting sqref="B17:B206">
    <cfRule type="cellIs" dxfId="79" priority="18" stopIfTrue="1" operator="equal">
      <formula>" 0   "</formula>
    </cfRule>
  </conditionalFormatting>
  <conditionalFormatting sqref="D11">
    <cfRule type="cellIs" dxfId="78" priority="16" stopIfTrue="1" operator="equal">
      <formula>" -   "</formula>
    </cfRule>
  </conditionalFormatting>
  <conditionalFormatting sqref="C10:H10">
    <cfRule type="expression" dxfId="77" priority="2">
      <formula>$C$10="."</formula>
    </cfRule>
    <cfRule type="cellIs" dxfId="76" priority="11" operator="lessThan">
      <formula>1</formula>
    </cfRule>
  </conditionalFormatting>
  <conditionalFormatting sqref="B207:B215">
    <cfRule type="cellIs" dxfId="75" priority="9" stopIfTrue="1" operator="equal">
      <formula>" -   "</formula>
    </cfRule>
  </conditionalFormatting>
  <conditionalFormatting sqref="Q209">
    <cfRule type="cellIs" dxfId="74" priority="7" operator="equal">
      <formula>"FLETE INCLUIDO"</formula>
    </cfRule>
    <cfRule type="cellIs" dxfId="73" priority="8" operator="equal">
      <formula>"SIN FLETE"</formula>
    </cfRule>
  </conditionalFormatting>
  <conditionalFormatting sqref="B219">
    <cfRule type="cellIs" dxfId="72" priority="5" stopIfTrue="1" operator="equal">
      <formula>" -   "</formula>
    </cfRule>
  </conditionalFormatting>
  <dataValidations count="1">
    <dataValidation type="custom" allowBlank="1" showInputMessage="1" showErrorMessage="1" errorTitle="CODIGO REPETIDO" error=" ¡ CODIGO YA EXISTE !." sqref="D39:D67 D36 D32:D33 D21" xr:uid="{00000000-0002-0000-0100-000000000000}">
      <formula1>COUNTIF($D$17:$D$94,D21)=1</formula1>
    </dataValidation>
  </dataValidations>
  <pageMargins left="0.70866141732283472" right="0.70866141732283472" top="0.74803149606299213" bottom="0.74803149606299213" header="0.31496062992125984" footer="0.31496062992125984"/>
  <pageSetup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locked="0" defaultSize="0" print="0" autoFill="0" autoPict="0" macro="[0]!Hoja2.ABRIRingresarCLIENTES" altText="CLIENTE">
                <anchor moveWithCells="1">
                  <from>
                    <xdr:col>8</xdr:col>
                    <xdr:colOff>171450</xdr:colOff>
                    <xdr:row>9</xdr:row>
                    <xdr:rowOff>19050</xdr:rowOff>
                  </from>
                  <to>
                    <xdr:col>9</xdr:col>
                    <xdr:colOff>266700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OFFSET(CLIENTES!$B$3,0,0,COUNTA(CLIENTES!$B$2:$B$400)-1)</xm:f>
          </x14:formula1>
          <xm:sqref>C10:H10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B1:V192"/>
  <sheetViews>
    <sheetView topLeftCell="A4" zoomScale="90" zoomScaleNormal="90" workbookViewId="0">
      <selection activeCell="G18" sqref="G18:H18"/>
    </sheetView>
  </sheetViews>
  <sheetFormatPr baseColWidth="10" defaultColWidth="10.7109375" defaultRowHeight="15" x14ac:dyDescent="0.25"/>
  <cols>
    <col min="1" max="1" width="2.140625" customWidth="1"/>
    <col min="2" max="2" width="11.42578125" style="1" hidden="1" customWidth="1"/>
    <col min="3" max="3" width="10.5703125" style="1" hidden="1" customWidth="1"/>
    <col min="4" max="4" width="9.85546875" style="1" hidden="1" customWidth="1"/>
    <col min="5" max="5" width="7.85546875" style="1" hidden="1" customWidth="1"/>
    <col min="6" max="7" width="10.28515625" style="1" hidden="1" customWidth="1"/>
    <col min="8" max="8" width="4.42578125" style="1" customWidth="1"/>
    <col min="9" max="9" width="21" customWidth="1"/>
    <col min="10" max="10" width="14.85546875" customWidth="1"/>
    <col min="11" max="11" width="4.42578125" customWidth="1"/>
    <col min="12" max="12" width="15.7109375" bestFit="1" customWidth="1"/>
    <col min="13" max="13" width="4.7109375" customWidth="1"/>
    <col min="14" max="14" width="27.85546875" customWidth="1"/>
    <col min="15" max="15" width="4.5703125" customWidth="1"/>
    <col min="16" max="16" width="19.7109375" bestFit="1" customWidth="1"/>
    <col min="17" max="17" width="5.140625" customWidth="1"/>
    <col min="18" max="18" width="16.140625" customWidth="1"/>
    <col min="19" max="19" width="4" customWidth="1"/>
    <col min="20" max="20" width="14.85546875" customWidth="1"/>
    <col min="22" max="22" width="15.85546875" bestFit="1" customWidth="1"/>
  </cols>
  <sheetData>
    <row r="1" spans="2:22" ht="15.75" thickBot="1" x14ac:dyDescent="0.3">
      <c r="K1" s="4"/>
      <c r="M1" s="4"/>
      <c r="O1" s="4"/>
      <c r="Q1" s="4"/>
      <c r="S1" s="4"/>
    </row>
    <row r="2" spans="2:22" ht="46.5" thickBot="1" x14ac:dyDescent="0.35">
      <c r="B2" s="293" t="s">
        <v>44</v>
      </c>
      <c r="C2" s="299" t="s">
        <v>204</v>
      </c>
      <c r="D2" s="299" t="s">
        <v>205</v>
      </c>
      <c r="E2" s="334" t="s">
        <v>42</v>
      </c>
      <c r="F2" s="294" t="s">
        <v>47</v>
      </c>
      <c r="G2" s="347" t="s">
        <v>230</v>
      </c>
      <c r="H2" s="101"/>
      <c r="I2" s="300" t="s">
        <v>209</v>
      </c>
      <c r="J2" s="313" t="s">
        <v>202</v>
      </c>
      <c r="K2" s="312"/>
      <c r="L2" s="350" t="s">
        <v>226</v>
      </c>
      <c r="M2" s="312"/>
      <c r="N2" s="350" t="s">
        <v>207</v>
      </c>
      <c r="O2" s="312"/>
      <c r="P2" s="350" t="s">
        <v>228</v>
      </c>
      <c r="Q2" s="312"/>
      <c r="R2" s="350"/>
      <c r="S2" s="4"/>
      <c r="T2" s="351"/>
      <c r="V2" s="317"/>
    </row>
    <row r="3" spans="2:22" x14ac:dyDescent="0.25">
      <c r="B3" s="295" t="str">
        <f>PEDIDO!U17</f>
        <v/>
      </c>
      <c r="C3" s="296" t="str">
        <f>PEDIDO!J17</f>
        <v/>
      </c>
      <c r="D3" s="296" t="str">
        <f>PEDIDO!V17</f>
        <v/>
      </c>
      <c r="E3" s="296">
        <f>PEDIDO!I17</f>
        <v>0</v>
      </c>
      <c r="F3" s="333" t="str">
        <f>PEDIDO!O17</f>
        <v/>
      </c>
      <c r="G3" s="348" t="s">
        <v>231</v>
      </c>
      <c r="H3" s="2"/>
      <c r="J3" s="290" t="s">
        <v>139</v>
      </c>
      <c r="K3" s="4"/>
      <c r="L3" s="349" t="s">
        <v>141</v>
      </c>
      <c r="M3" s="4"/>
      <c r="N3" s="349" t="s">
        <v>140</v>
      </c>
      <c r="O3" s="4"/>
      <c r="P3" s="349" t="s">
        <v>140</v>
      </c>
      <c r="Q3" s="4"/>
      <c r="R3" s="349"/>
      <c r="S3" s="4"/>
      <c r="T3" s="349"/>
    </row>
    <row r="4" spans="2:22" ht="15.75" thickBot="1" x14ac:dyDescent="0.3">
      <c r="B4" s="297" t="str">
        <f>PEDIDO!U18</f>
        <v/>
      </c>
      <c r="C4" s="89" t="str">
        <f>PEDIDO!J18</f>
        <v/>
      </c>
      <c r="D4" s="89" t="str">
        <f>PEDIDO!V18</f>
        <v/>
      </c>
      <c r="E4" s="89">
        <f>PEDIDO!I18</f>
        <v>0</v>
      </c>
      <c r="F4" s="330" t="str">
        <f>PEDIDO!O18</f>
        <v/>
      </c>
      <c r="G4" s="348" t="s">
        <v>232</v>
      </c>
      <c r="H4" s="2"/>
      <c r="J4" s="290"/>
      <c r="K4" s="4"/>
      <c r="L4" s="349" t="s">
        <v>216</v>
      </c>
      <c r="M4" s="4"/>
      <c r="N4" s="349" t="s">
        <v>6</v>
      </c>
      <c r="O4" s="4"/>
      <c r="P4" s="349" t="s">
        <v>147</v>
      </c>
      <c r="Q4" s="4"/>
      <c r="R4" s="349"/>
      <c r="S4" s="4"/>
      <c r="T4" s="349"/>
    </row>
    <row r="5" spans="2:22" ht="30.75" thickBot="1" x14ac:dyDescent="0.3">
      <c r="B5" s="297" t="str">
        <f>PEDIDO!U19</f>
        <v/>
      </c>
      <c r="C5" s="89" t="str">
        <f>PEDIDO!J19</f>
        <v/>
      </c>
      <c r="D5" s="89" t="str">
        <f>PEDIDO!V19</f>
        <v/>
      </c>
      <c r="E5" s="89">
        <f>PEDIDO!I19</f>
        <v>0</v>
      </c>
      <c r="F5" s="330" t="str">
        <f>PEDIDO!O19</f>
        <v/>
      </c>
      <c r="G5" s="348" t="s">
        <v>233</v>
      </c>
      <c r="H5" s="2"/>
      <c r="I5" s="300" t="s">
        <v>206</v>
      </c>
      <c r="J5" s="314" t="s">
        <v>203</v>
      </c>
      <c r="K5" s="4"/>
      <c r="L5" s="352" t="s">
        <v>208</v>
      </c>
      <c r="M5" s="4"/>
      <c r="N5" s="352" t="s">
        <v>208</v>
      </c>
      <c r="O5" s="4"/>
      <c r="P5" s="352" t="s">
        <v>208</v>
      </c>
      <c r="Q5" s="4"/>
      <c r="R5" s="352"/>
      <c r="S5" s="4"/>
      <c r="T5" s="353"/>
    </row>
    <row r="6" spans="2:22" ht="15.75" thickBot="1" x14ac:dyDescent="0.3">
      <c r="B6" s="297" t="str">
        <f>PEDIDO!U20</f>
        <v/>
      </c>
      <c r="C6" s="89" t="str">
        <f>PEDIDO!J20</f>
        <v/>
      </c>
      <c r="D6" s="89" t="str">
        <f>PEDIDO!V20</f>
        <v/>
      </c>
      <c r="E6" s="89">
        <f>PEDIDO!I20</f>
        <v>0</v>
      </c>
      <c r="F6" s="330" t="str">
        <f>PEDIDO!O20</f>
        <v/>
      </c>
      <c r="G6" s="348" t="s">
        <v>234</v>
      </c>
      <c r="H6" s="2"/>
      <c r="J6" s="1"/>
      <c r="K6" s="4"/>
      <c r="L6" s="1"/>
      <c r="M6" s="4"/>
      <c r="N6" s="1"/>
      <c r="O6" s="4"/>
      <c r="P6" s="1"/>
      <c r="Q6" s="4"/>
      <c r="R6" s="1"/>
      <c r="S6" s="4"/>
      <c r="T6" s="1"/>
    </row>
    <row r="7" spans="2:22" ht="15.75" thickBot="1" x14ac:dyDescent="0.3">
      <c r="B7" s="297" t="str">
        <f>PEDIDO!U21</f>
        <v/>
      </c>
      <c r="C7" s="89" t="str">
        <f>PEDIDO!J21</f>
        <v/>
      </c>
      <c r="D7" s="89" t="str">
        <f>PEDIDO!V21</f>
        <v/>
      </c>
      <c r="E7" s="89">
        <f>PEDIDO!I21</f>
        <v>0</v>
      </c>
      <c r="F7" s="330" t="str">
        <f>PEDIDO!O21</f>
        <v/>
      </c>
      <c r="G7" s="348" t="s">
        <v>235</v>
      </c>
      <c r="H7" s="2"/>
      <c r="I7" s="759" t="s">
        <v>44</v>
      </c>
      <c r="J7" s="292" t="s">
        <v>202</v>
      </c>
      <c r="L7" s="291" t="s">
        <v>227</v>
      </c>
      <c r="N7" s="291" t="s">
        <v>207</v>
      </c>
      <c r="P7" s="291" t="s">
        <v>228</v>
      </c>
      <c r="R7" s="291"/>
      <c r="T7" s="291"/>
    </row>
    <row r="8" spans="2:22" ht="24" thickBot="1" x14ac:dyDescent="0.4">
      <c r="B8" s="297" t="str">
        <f>PEDIDO!U22</f>
        <v/>
      </c>
      <c r="C8" s="89" t="str">
        <f>PEDIDO!J22</f>
        <v/>
      </c>
      <c r="D8" s="89" t="str">
        <f>PEDIDO!V22</f>
        <v/>
      </c>
      <c r="E8" s="89">
        <f>PEDIDO!I22</f>
        <v>0</v>
      </c>
      <c r="F8" s="330" t="str">
        <f>PEDIDO!O22</f>
        <v/>
      </c>
      <c r="G8" s="348" t="s">
        <v>236</v>
      </c>
      <c r="H8" s="2"/>
      <c r="I8" s="760"/>
      <c r="J8" s="308">
        <f>COUNTIF($C$3:$C$192,$J$3)</f>
        <v>0</v>
      </c>
      <c r="L8" s="309">
        <f>COUNTIFS($B$3:$B$192,$L$4,$D$3:$D$192,"=3B")</f>
        <v>0</v>
      </c>
      <c r="N8" s="309">
        <f>COUNTIFS($B$3:$B$192,$N$4,$D$3:$D$192,$N$3)</f>
        <v>0</v>
      </c>
      <c r="P8" s="309">
        <f>COUNTIFS($B$3:$B$192,$P$4,$D$3:$D$192,"=GAP")</f>
        <v>0</v>
      </c>
      <c r="R8" s="309">
        <f>COUNTIFS($B$3:$B$192,$R$4,$D$3:$D$192,$R$3)</f>
        <v>0</v>
      </c>
      <c r="T8" s="309" t="str">
        <f>IF($T$7="","",COUNTIFS($B$3:$B$192,"=XXXXXXXXXXX",$D$3:$D$192,"=XXXXXXXXXXXXXX"))</f>
        <v/>
      </c>
    </row>
    <row r="9" spans="2:22" ht="24" thickBot="1" x14ac:dyDescent="0.4">
      <c r="B9" s="297" t="str">
        <f>PEDIDO!U23</f>
        <v/>
      </c>
      <c r="C9" s="89" t="str">
        <f>PEDIDO!J23</f>
        <v/>
      </c>
      <c r="D9" s="89" t="str">
        <f>PEDIDO!V23</f>
        <v/>
      </c>
      <c r="E9" s="89">
        <f>PEDIDO!I23</f>
        <v>0</v>
      </c>
      <c r="F9" s="330" t="str">
        <f>PEDIDO!O23</f>
        <v/>
      </c>
      <c r="G9" s="348" t="s">
        <v>237</v>
      </c>
      <c r="H9" s="2"/>
      <c r="I9" s="301" t="s">
        <v>42</v>
      </c>
      <c r="J9" s="302">
        <f>SUMIF($C$3:$C$192,$J$3,$E$3:$E$192)</f>
        <v>0</v>
      </c>
      <c r="L9" s="311">
        <f>SUMIFS($E$3:$E$192,$B$3:$B$192,$L$4,$D$3:$D$192,"=3B")</f>
        <v>0</v>
      </c>
      <c r="N9" s="310">
        <f>SUMIFS($E$3:$E$192,$B$3:$B$192,$N$4,$D$3:$D$192,N3)</f>
        <v>0</v>
      </c>
      <c r="P9" s="310">
        <f>SUMIFS($E$3:$E$192,$B$3:$B$192,$P$4,$D$3:$D$192,"=GAP")</f>
        <v>0</v>
      </c>
      <c r="R9" s="310">
        <f>SUMIFS($E$3:$E$192,$B$3:$B$192,$R$4,$D$3:$D$192,$R$3)</f>
        <v>0</v>
      </c>
      <c r="T9" s="310" t="str">
        <f>IF($T$7="","",SUMIFS($E$3:$E$192,$B$3:$B$192,"=XXXXXXXXXXX",$D$3:$D$192,"=XXXXXXXXXXX"))</f>
        <v/>
      </c>
    </row>
    <row r="10" spans="2:22" ht="24" thickBot="1" x14ac:dyDescent="0.4">
      <c r="B10" s="297" t="str">
        <f>PEDIDO!U24</f>
        <v/>
      </c>
      <c r="C10" s="89" t="str">
        <f>PEDIDO!J24</f>
        <v/>
      </c>
      <c r="D10" s="89" t="str">
        <f>PEDIDO!V24</f>
        <v/>
      </c>
      <c r="E10" s="89">
        <f>PEDIDO!I24</f>
        <v>0</v>
      </c>
      <c r="F10" s="330" t="str">
        <f>PEDIDO!O24</f>
        <v/>
      </c>
      <c r="G10" s="348" t="s">
        <v>238</v>
      </c>
      <c r="H10" s="2"/>
      <c r="I10" s="301" t="s">
        <v>126</v>
      </c>
      <c r="J10" s="306">
        <f>SUMIF($C$3:$C$192,$J$3,PEDIDO!$O$17:$O$206)</f>
        <v>0</v>
      </c>
      <c r="L10" s="335">
        <f>SUMIFS($F$3:$F$192,$B$3:$B$192,$L$4,$D$3:$D$192,L3)</f>
        <v>0</v>
      </c>
      <c r="N10" s="336">
        <f>SUMIFS($F$3:$F$192,$B$3:$B$192,$N$4,$D$3:$D$192,$N$3)</f>
        <v>0</v>
      </c>
      <c r="P10" s="335">
        <f>SUMIFS($F$3:$F$192,$B$3:$B$192,$P$4,$D$3:$D$192,$P$3)</f>
        <v>0</v>
      </c>
      <c r="R10" s="335">
        <f>SUMIFS($F$3:$F$192,$B$3:$B$192,$R$4,$D$3:$D$192,$R$3)</f>
        <v>0</v>
      </c>
      <c r="T10" s="337"/>
    </row>
    <row r="11" spans="2:22" ht="15.75" thickBot="1" x14ac:dyDescent="0.3">
      <c r="B11" s="297" t="str">
        <f>PEDIDO!U25</f>
        <v/>
      </c>
      <c r="C11" s="89" t="str">
        <f>PEDIDO!J25</f>
        <v/>
      </c>
      <c r="D11" s="89" t="str">
        <f>PEDIDO!V25</f>
        <v/>
      </c>
      <c r="E11" s="89">
        <f>PEDIDO!I25</f>
        <v>0</v>
      </c>
      <c r="F11" s="330" t="str">
        <f>PEDIDO!O25</f>
        <v/>
      </c>
      <c r="G11" s="348" t="s">
        <v>239</v>
      </c>
      <c r="H11" s="2"/>
      <c r="I11" s="304" t="s">
        <v>217</v>
      </c>
      <c r="J11" s="303">
        <f>J10*0.3</f>
        <v>0</v>
      </c>
    </row>
    <row r="12" spans="2:22" ht="15.75" thickBot="1" x14ac:dyDescent="0.3">
      <c r="B12" s="297" t="str">
        <f>PEDIDO!U26</f>
        <v/>
      </c>
      <c r="C12" s="89" t="str">
        <f>PEDIDO!J26</f>
        <v/>
      </c>
      <c r="D12" s="89" t="str">
        <f>PEDIDO!V26</f>
        <v/>
      </c>
      <c r="E12" s="89">
        <f>PEDIDO!I26</f>
        <v>0</v>
      </c>
      <c r="F12" s="330" t="str">
        <f>PEDIDO!O26</f>
        <v/>
      </c>
      <c r="G12" s="348" t="s">
        <v>240</v>
      </c>
      <c r="H12" s="2"/>
      <c r="I12" s="301" t="s">
        <v>210</v>
      </c>
      <c r="J12" s="305">
        <f>J10-J11</f>
        <v>0</v>
      </c>
    </row>
    <row r="13" spans="2:22" ht="15.75" thickBot="1" x14ac:dyDescent="0.3">
      <c r="B13" s="297" t="str">
        <f>PEDIDO!U27</f>
        <v/>
      </c>
      <c r="C13" s="89" t="str">
        <f>PEDIDO!J27</f>
        <v/>
      </c>
      <c r="D13" s="89" t="str">
        <f>PEDIDO!V27</f>
        <v/>
      </c>
      <c r="E13" s="89">
        <f>PEDIDO!I27</f>
        <v>0</v>
      </c>
      <c r="F13" s="330" t="str">
        <f>PEDIDO!O27</f>
        <v/>
      </c>
      <c r="G13" s="348" t="s">
        <v>241</v>
      </c>
      <c r="H13" s="2" t="s">
        <v>211</v>
      </c>
      <c r="I13" s="304" t="s">
        <v>212</v>
      </c>
      <c r="J13" s="303">
        <f>J12*0.19</f>
        <v>0</v>
      </c>
      <c r="L13" s="761" t="s">
        <v>232</v>
      </c>
      <c r="M13" s="761"/>
      <c r="N13" s="761"/>
      <c r="O13" s="761"/>
      <c r="P13" s="761"/>
      <c r="Q13" s="761"/>
      <c r="R13" s="761"/>
      <c r="S13" s="761"/>
      <c r="T13" s="761"/>
    </row>
    <row r="14" spans="2:22" ht="15.75" thickBot="1" x14ac:dyDescent="0.3">
      <c r="B14" s="297" t="str">
        <f>PEDIDO!U28</f>
        <v/>
      </c>
      <c r="C14" s="89" t="str">
        <f>PEDIDO!J28</f>
        <v/>
      </c>
      <c r="D14" s="89" t="str">
        <f>PEDIDO!V28</f>
        <v/>
      </c>
      <c r="E14" s="89">
        <f>PEDIDO!I28</f>
        <v>0</v>
      </c>
      <c r="F14" s="330" t="str">
        <f>PEDIDO!O28</f>
        <v/>
      </c>
      <c r="G14" s="348" t="s">
        <v>242</v>
      </c>
      <c r="H14" s="2"/>
      <c r="I14" s="301" t="s">
        <v>213</v>
      </c>
      <c r="J14" s="305">
        <f>J12*1.19</f>
        <v>0</v>
      </c>
      <c r="L14" s="761"/>
      <c r="M14" s="761"/>
      <c r="N14" s="761"/>
      <c r="O14" s="761"/>
      <c r="P14" s="761"/>
      <c r="Q14" s="761"/>
      <c r="R14" s="761"/>
      <c r="S14" s="761"/>
      <c r="T14" s="761"/>
    </row>
    <row r="15" spans="2:22" ht="19.5" thickBot="1" x14ac:dyDescent="0.35">
      <c r="B15" s="297" t="str">
        <f>PEDIDO!U29</f>
        <v/>
      </c>
      <c r="C15" s="89" t="str">
        <f>PEDIDO!J29</f>
        <v/>
      </c>
      <c r="D15" s="89" t="str">
        <f>PEDIDO!V29</f>
        <v/>
      </c>
      <c r="E15" s="89">
        <f>PEDIDO!I29</f>
        <v>0</v>
      </c>
      <c r="F15" s="330" t="str">
        <f>PEDIDO!O29</f>
        <v/>
      </c>
      <c r="G15" s="348"/>
      <c r="H15" s="2"/>
      <c r="I15" s="301" t="s">
        <v>214</v>
      </c>
      <c r="J15" s="307">
        <f>J12*0.1</f>
        <v>0</v>
      </c>
    </row>
    <row r="16" spans="2:22" ht="19.5" thickBot="1" x14ac:dyDescent="0.35">
      <c r="B16" s="297" t="str">
        <f>PEDIDO!U30</f>
        <v/>
      </c>
      <c r="C16" s="89" t="str">
        <f>PEDIDO!J30</f>
        <v/>
      </c>
      <c r="D16" s="89" t="str">
        <f>PEDIDO!V30</f>
        <v/>
      </c>
      <c r="E16" s="89">
        <f>PEDIDO!I30</f>
        <v>0</v>
      </c>
      <c r="F16" s="330" t="str">
        <f>PEDIDO!O30</f>
        <v/>
      </c>
      <c r="G16" s="348"/>
      <c r="H16" s="2"/>
      <c r="I16" s="301" t="s">
        <v>215</v>
      </c>
      <c r="J16" s="307">
        <f>(J12-J15)+J13</f>
        <v>0</v>
      </c>
    </row>
    <row r="17" spans="2:8" x14ac:dyDescent="0.25">
      <c r="B17" s="297" t="str">
        <f>PEDIDO!U31</f>
        <v/>
      </c>
      <c r="C17" s="89" t="str">
        <f>PEDIDO!J31</f>
        <v/>
      </c>
      <c r="D17" s="89" t="str">
        <f>PEDIDO!V31</f>
        <v/>
      </c>
      <c r="E17" s="89">
        <f>PEDIDO!I31</f>
        <v>0</v>
      </c>
      <c r="F17" s="330" t="str">
        <f>PEDIDO!O31</f>
        <v/>
      </c>
      <c r="G17" s="348"/>
      <c r="H17" s="2"/>
    </row>
    <row r="18" spans="2:8" x14ac:dyDescent="0.25">
      <c r="B18" s="297" t="str">
        <f>PEDIDO!U32</f>
        <v/>
      </c>
      <c r="C18" s="89" t="str">
        <f>PEDIDO!J32</f>
        <v/>
      </c>
      <c r="D18" s="89" t="str">
        <f>PEDIDO!V32</f>
        <v/>
      </c>
      <c r="E18" s="89">
        <f>PEDIDO!I32</f>
        <v>0</v>
      </c>
      <c r="F18" s="330" t="str">
        <f>PEDIDO!O32</f>
        <v/>
      </c>
      <c r="G18" s="348"/>
      <c r="H18" s="2"/>
    </row>
    <row r="19" spans="2:8" x14ac:dyDescent="0.25">
      <c r="B19" s="297" t="str">
        <f>PEDIDO!U33</f>
        <v/>
      </c>
      <c r="C19" s="89" t="str">
        <f>PEDIDO!J33</f>
        <v/>
      </c>
      <c r="D19" s="89" t="str">
        <f>PEDIDO!V33</f>
        <v/>
      </c>
      <c r="E19" s="89">
        <f>PEDIDO!I33</f>
        <v>0</v>
      </c>
      <c r="F19" s="330" t="str">
        <f>PEDIDO!O33</f>
        <v/>
      </c>
      <c r="G19" s="348"/>
      <c r="H19" s="2"/>
    </row>
    <row r="20" spans="2:8" x14ac:dyDescent="0.25">
      <c r="B20" s="297" t="str">
        <f>PEDIDO!U34</f>
        <v/>
      </c>
      <c r="C20" s="89" t="str">
        <f>PEDIDO!J34</f>
        <v/>
      </c>
      <c r="D20" s="89" t="str">
        <f>PEDIDO!V34</f>
        <v/>
      </c>
      <c r="E20" s="89">
        <f>PEDIDO!I34</f>
        <v>0</v>
      </c>
      <c r="F20" s="330" t="str">
        <f>PEDIDO!O34</f>
        <v/>
      </c>
      <c r="G20" s="348"/>
      <c r="H20" s="2"/>
    </row>
    <row r="21" spans="2:8" x14ac:dyDescent="0.25">
      <c r="B21" s="297" t="str">
        <f>PEDIDO!U35</f>
        <v/>
      </c>
      <c r="C21" s="89" t="str">
        <f>PEDIDO!J35</f>
        <v/>
      </c>
      <c r="D21" s="89" t="str">
        <f>PEDIDO!V35</f>
        <v/>
      </c>
      <c r="E21" s="89">
        <f>PEDIDO!I35</f>
        <v>0</v>
      </c>
      <c r="F21" s="330" t="str">
        <f>PEDIDO!O35</f>
        <v/>
      </c>
      <c r="G21" s="348"/>
      <c r="H21" s="2"/>
    </row>
    <row r="22" spans="2:8" x14ac:dyDescent="0.25">
      <c r="B22" s="297" t="str">
        <f>PEDIDO!U36</f>
        <v/>
      </c>
      <c r="C22" s="89" t="str">
        <f>PEDIDO!J36</f>
        <v/>
      </c>
      <c r="D22" s="89" t="str">
        <f>PEDIDO!V36</f>
        <v/>
      </c>
      <c r="E22" s="89">
        <f>PEDIDO!I36</f>
        <v>0</v>
      </c>
      <c r="F22" s="330" t="str">
        <f>PEDIDO!O36</f>
        <v/>
      </c>
      <c r="G22" s="348"/>
      <c r="H22" s="2"/>
    </row>
    <row r="23" spans="2:8" x14ac:dyDescent="0.25">
      <c r="B23" s="297" t="str">
        <f>PEDIDO!U37</f>
        <v/>
      </c>
      <c r="C23" s="89" t="str">
        <f>PEDIDO!J37</f>
        <v/>
      </c>
      <c r="D23" s="89" t="str">
        <f>PEDIDO!V37</f>
        <v/>
      </c>
      <c r="E23" s="89">
        <f>PEDIDO!I37</f>
        <v>0</v>
      </c>
      <c r="F23" s="330" t="str">
        <f>PEDIDO!O37</f>
        <v/>
      </c>
      <c r="G23" s="348"/>
      <c r="H23" s="2"/>
    </row>
    <row r="24" spans="2:8" x14ac:dyDescent="0.25">
      <c r="B24" s="297" t="str">
        <f>PEDIDO!U38</f>
        <v/>
      </c>
      <c r="C24" s="89" t="str">
        <f>PEDIDO!J38</f>
        <v/>
      </c>
      <c r="D24" s="89" t="str">
        <f>PEDIDO!V38</f>
        <v/>
      </c>
      <c r="E24" s="89">
        <f>PEDIDO!I38</f>
        <v>0</v>
      </c>
      <c r="F24" s="330" t="str">
        <f>PEDIDO!O38</f>
        <v/>
      </c>
      <c r="G24" s="348"/>
      <c r="H24" s="2"/>
    </row>
    <row r="25" spans="2:8" x14ac:dyDescent="0.25">
      <c r="B25" s="297" t="str">
        <f>PEDIDO!U39</f>
        <v/>
      </c>
      <c r="C25" s="89" t="str">
        <f>PEDIDO!J39</f>
        <v/>
      </c>
      <c r="D25" s="89" t="str">
        <f>PEDIDO!V39</f>
        <v/>
      </c>
      <c r="E25" s="89">
        <f>PEDIDO!I39</f>
        <v>0</v>
      </c>
      <c r="F25" s="330" t="str">
        <f>PEDIDO!O39</f>
        <v/>
      </c>
      <c r="G25" s="348"/>
      <c r="H25" s="2"/>
    </row>
    <row r="26" spans="2:8" x14ac:dyDescent="0.25">
      <c r="B26" s="297" t="str">
        <f>PEDIDO!U40</f>
        <v/>
      </c>
      <c r="C26" s="89" t="str">
        <f>PEDIDO!J40</f>
        <v/>
      </c>
      <c r="D26" s="89" t="str">
        <f>PEDIDO!V40</f>
        <v/>
      </c>
      <c r="E26" s="89">
        <f>PEDIDO!I40</f>
        <v>0</v>
      </c>
      <c r="F26" s="330" t="str">
        <f>PEDIDO!O40</f>
        <v/>
      </c>
      <c r="G26" s="348"/>
      <c r="H26" s="2"/>
    </row>
    <row r="27" spans="2:8" x14ac:dyDescent="0.25">
      <c r="B27" s="297" t="str">
        <f>PEDIDO!U41</f>
        <v/>
      </c>
      <c r="C27" s="89" t="str">
        <f>PEDIDO!J41</f>
        <v/>
      </c>
      <c r="D27" s="89" t="str">
        <f>PEDIDO!V41</f>
        <v/>
      </c>
      <c r="E27" s="89">
        <f>PEDIDO!I41</f>
        <v>0</v>
      </c>
      <c r="F27" s="330" t="str">
        <f>PEDIDO!O41</f>
        <v/>
      </c>
      <c r="G27" s="348"/>
      <c r="H27" s="2"/>
    </row>
    <row r="28" spans="2:8" x14ac:dyDescent="0.25">
      <c r="B28" s="297" t="str">
        <f>PEDIDO!U42</f>
        <v/>
      </c>
      <c r="C28" s="89" t="str">
        <f>PEDIDO!J42</f>
        <v/>
      </c>
      <c r="D28" s="89" t="str">
        <f>PEDIDO!V42</f>
        <v/>
      </c>
      <c r="E28" s="89">
        <f>PEDIDO!I42</f>
        <v>0</v>
      </c>
      <c r="F28" s="330" t="str">
        <f>PEDIDO!O42</f>
        <v/>
      </c>
      <c r="G28" s="348"/>
      <c r="H28" s="2"/>
    </row>
    <row r="29" spans="2:8" x14ac:dyDescent="0.25">
      <c r="B29" s="297" t="str">
        <f>PEDIDO!U43</f>
        <v/>
      </c>
      <c r="C29" s="89" t="str">
        <f>PEDIDO!J43</f>
        <v/>
      </c>
      <c r="D29" s="89" t="str">
        <f>PEDIDO!V43</f>
        <v/>
      </c>
      <c r="E29" s="89">
        <f>PEDIDO!I43</f>
        <v>0</v>
      </c>
      <c r="F29" s="330" t="str">
        <f>PEDIDO!O43</f>
        <v/>
      </c>
      <c r="G29" s="348"/>
      <c r="H29" s="2"/>
    </row>
    <row r="30" spans="2:8" x14ac:dyDescent="0.25">
      <c r="B30" s="297" t="str">
        <f>PEDIDO!U44</f>
        <v/>
      </c>
      <c r="C30" s="89" t="str">
        <f>PEDIDO!J44</f>
        <v/>
      </c>
      <c r="D30" s="89" t="str">
        <f>PEDIDO!V44</f>
        <v/>
      </c>
      <c r="E30" s="89">
        <f>PEDIDO!I44</f>
        <v>0</v>
      </c>
      <c r="F30" s="330" t="str">
        <f>PEDIDO!O44</f>
        <v/>
      </c>
      <c r="G30" s="348"/>
      <c r="H30" s="2"/>
    </row>
    <row r="31" spans="2:8" x14ac:dyDescent="0.25">
      <c r="B31" s="297" t="str">
        <f>PEDIDO!U45</f>
        <v/>
      </c>
      <c r="C31" s="89" t="str">
        <f>PEDIDO!J45</f>
        <v/>
      </c>
      <c r="D31" s="89" t="str">
        <f>PEDIDO!V45</f>
        <v/>
      </c>
      <c r="E31" s="89">
        <f>PEDIDO!I45</f>
        <v>0</v>
      </c>
      <c r="F31" s="330" t="str">
        <f>PEDIDO!O45</f>
        <v/>
      </c>
      <c r="G31" s="348"/>
      <c r="H31" s="2"/>
    </row>
    <row r="32" spans="2:8" x14ac:dyDescent="0.25">
      <c r="B32" s="297" t="str">
        <f>PEDIDO!U46</f>
        <v/>
      </c>
      <c r="C32" s="89" t="str">
        <f>PEDIDO!J46</f>
        <v/>
      </c>
      <c r="D32" s="89" t="str">
        <f>PEDIDO!V46</f>
        <v/>
      </c>
      <c r="E32" s="89">
        <f>PEDIDO!I46</f>
        <v>0</v>
      </c>
      <c r="F32" s="330" t="str">
        <f>PEDIDO!O46</f>
        <v/>
      </c>
      <c r="G32" s="348"/>
      <c r="H32" s="2"/>
    </row>
    <row r="33" spans="2:8" x14ac:dyDescent="0.25">
      <c r="B33" s="297" t="str">
        <f>PEDIDO!U47</f>
        <v/>
      </c>
      <c r="C33" s="89" t="str">
        <f>PEDIDO!J47</f>
        <v/>
      </c>
      <c r="D33" s="89" t="str">
        <f>PEDIDO!V47</f>
        <v/>
      </c>
      <c r="E33" s="89">
        <f>PEDIDO!I47</f>
        <v>0</v>
      </c>
      <c r="F33" s="330" t="str">
        <f>PEDIDO!O47</f>
        <v/>
      </c>
      <c r="G33" s="348"/>
      <c r="H33" s="2"/>
    </row>
    <row r="34" spans="2:8" x14ac:dyDescent="0.25">
      <c r="B34" s="297" t="str">
        <f>PEDIDO!U48</f>
        <v/>
      </c>
      <c r="C34" s="89" t="str">
        <f>PEDIDO!J48</f>
        <v/>
      </c>
      <c r="D34" s="89" t="str">
        <f>PEDIDO!V48</f>
        <v/>
      </c>
      <c r="E34" s="89">
        <f>PEDIDO!I48</f>
        <v>0</v>
      </c>
      <c r="F34" s="330" t="str">
        <f>PEDIDO!O48</f>
        <v/>
      </c>
      <c r="G34" s="348"/>
      <c r="H34" s="2"/>
    </row>
    <row r="35" spans="2:8" x14ac:dyDescent="0.25">
      <c r="B35" s="297" t="str">
        <f>PEDIDO!U49</f>
        <v/>
      </c>
      <c r="C35" s="89" t="str">
        <f>PEDIDO!J49</f>
        <v/>
      </c>
      <c r="D35" s="89" t="str">
        <f>PEDIDO!V49</f>
        <v/>
      </c>
      <c r="E35" s="89">
        <f>PEDIDO!I49</f>
        <v>0</v>
      </c>
      <c r="F35" s="330" t="str">
        <f>PEDIDO!O49</f>
        <v/>
      </c>
      <c r="G35" s="348"/>
      <c r="H35" s="2"/>
    </row>
    <row r="36" spans="2:8" x14ac:dyDescent="0.25">
      <c r="B36" s="297" t="str">
        <f>PEDIDO!U50</f>
        <v/>
      </c>
      <c r="C36" s="89" t="str">
        <f>PEDIDO!J50</f>
        <v/>
      </c>
      <c r="D36" s="89" t="str">
        <f>PEDIDO!V50</f>
        <v/>
      </c>
      <c r="E36" s="89">
        <f>PEDIDO!I50</f>
        <v>0</v>
      </c>
      <c r="F36" s="330" t="str">
        <f>PEDIDO!O50</f>
        <v/>
      </c>
      <c r="G36" s="348"/>
      <c r="H36" s="2"/>
    </row>
    <row r="37" spans="2:8" x14ac:dyDescent="0.25">
      <c r="B37" s="297" t="str">
        <f>PEDIDO!U51</f>
        <v/>
      </c>
      <c r="C37" s="89" t="str">
        <f>PEDIDO!J51</f>
        <v/>
      </c>
      <c r="D37" s="89" t="str">
        <f>PEDIDO!V51</f>
        <v/>
      </c>
      <c r="E37" s="89">
        <f>PEDIDO!I51</f>
        <v>0</v>
      </c>
      <c r="F37" s="330" t="str">
        <f>PEDIDO!O51</f>
        <v/>
      </c>
      <c r="G37" s="348"/>
      <c r="H37" s="2"/>
    </row>
    <row r="38" spans="2:8" x14ac:dyDescent="0.25">
      <c r="B38" s="297" t="str">
        <f>PEDIDO!U52</f>
        <v/>
      </c>
      <c r="C38" s="89" t="str">
        <f>PEDIDO!J52</f>
        <v/>
      </c>
      <c r="D38" s="89" t="str">
        <f>PEDIDO!V52</f>
        <v/>
      </c>
      <c r="E38" s="89">
        <f>PEDIDO!I52</f>
        <v>0</v>
      </c>
      <c r="F38" s="330" t="str">
        <f>PEDIDO!O52</f>
        <v/>
      </c>
      <c r="G38" s="348"/>
      <c r="H38" s="2"/>
    </row>
    <row r="39" spans="2:8" x14ac:dyDescent="0.25">
      <c r="B39" s="297" t="str">
        <f>PEDIDO!U53</f>
        <v/>
      </c>
      <c r="C39" s="89" t="str">
        <f>PEDIDO!J53</f>
        <v/>
      </c>
      <c r="D39" s="89" t="str">
        <f>PEDIDO!V53</f>
        <v/>
      </c>
      <c r="E39" s="89">
        <f>PEDIDO!I53</f>
        <v>0</v>
      </c>
      <c r="F39" s="330" t="str">
        <f>PEDIDO!O53</f>
        <v/>
      </c>
      <c r="G39" s="348"/>
      <c r="H39" s="2"/>
    </row>
    <row r="40" spans="2:8" x14ac:dyDescent="0.25">
      <c r="B40" s="297" t="str">
        <f>PEDIDO!U54</f>
        <v/>
      </c>
      <c r="C40" s="89" t="str">
        <f>PEDIDO!J54</f>
        <v/>
      </c>
      <c r="D40" s="89" t="str">
        <f>PEDIDO!V54</f>
        <v/>
      </c>
      <c r="E40" s="89">
        <f>PEDIDO!I54</f>
        <v>0</v>
      </c>
      <c r="F40" s="330" t="str">
        <f>PEDIDO!O54</f>
        <v/>
      </c>
      <c r="G40" s="348"/>
      <c r="H40" s="2"/>
    </row>
    <row r="41" spans="2:8" x14ac:dyDescent="0.25">
      <c r="B41" s="297" t="str">
        <f>PEDIDO!U55</f>
        <v/>
      </c>
      <c r="C41" s="89" t="str">
        <f>PEDIDO!J55</f>
        <v/>
      </c>
      <c r="D41" s="89" t="str">
        <f>PEDIDO!V55</f>
        <v/>
      </c>
      <c r="E41" s="89">
        <f>PEDIDO!I55</f>
        <v>0</v>
      </c>
      <c r="F41" s="330" t="str">
        <f>PEDIDO!O55</f>
        <v/>
      </c>
      <c r="G41" s="348"/>
      <c r="H41" s="2"/>
    </row>
    <row r="42" spans="2:8" x14ac:dyDescent="0.25">
      <c r="B42" s="297" t="str">
        <f>PEDIDO!U56</f>
        <v/>
      </c>
      <c r="C42" s="89" t="str">
        <f>PEDIDO!J56</f>
        <v/>
      </c>
      <c r="D42" s="89" t="str">
        <f>PEDIDO!V56</f>
        <v/>
      </c>
      <c r="E42" s="89">
        <f>PEDIDO!I56</f>
        <v>0</v>
      </c>
      <c r="F42" s="330" t="str">
        <f>PEDIDO!O56</f>
        <v/>
      </c>
      <c r="G42" s="348"/>
      <c r="H42" s="2"/>
    </row>
    <row r="43" spans="2:8" x14ac:dyDescent="0.25">
      <c r="B43" s="297" t="str">
        <f>PEDIDO!U57</f>
        <v/>
      </c>
      <c r="C43" s="89" t="str">
        <f>PEDIDO!J57</f>
        <v/>
      </c>
      <c r="D43" s="89" t="str">
        <f>PEDIDO!V57</f>
        <v/>
      </c>
      <c r="E43" s="89">
        <f>PEDIDO!I57</f>
        <v>0</v>
      </c>
      <c r="F43" s="330" t="str">
        <f>PEDIDO!O57</f>
        <v/>
      </c>
      <c r="G43" s="348"/>
      <c r="H43" s="2"/>
    </row>
    <row r="44" spans="2:8" x14ac:dyDescent="0.25">
      <c r="B44" s="297" t="str">
        <f>PEDIDO!U58</f>
        <v/>
      </c>
      <c r="C44" s="89" t="str">
        <f>PEDIDO!J58</f>
        <v/>
      </c>
      <c r="D44" s="89" t="str">
        <f>PEDIDO!V58</f>
        <v/>
      </c>
      <c r="E44" s="89">
        <f>PEDIDO!I58</f>
        <v>0</v>
      </c>
      <c r="F44" s="330" t="str">
        <f>PEDIDO!O58</f>
        <v/>
      </c>
      <c r="G44" s="348"/>
      <c r="H44" s="2"/>
    </row>
    <row r="45" spans="2:8" x14ac:dyDescent="0.25">
      <c r="B45" s="297" t="str">
        <f>PEDIDO!U59</f>
        <v/>
      </c>
      <c r="C45" s="89" t="str">
        <f>PEDIDO!J59</f>
        <v/>
      </c>
      <c r="D45" s="89" t="str">
        <f>PEDIDO!V59</f>
        <v/>
      </c>
      <c r="E45" s="89">
        <f>PEDIDO!I59</f>
        <v>0</v>
      </c>
      <c r="F45" s="330" t="str">
        <f>PEDIDO!O59</f>
        <v/>
      </c>
      <c r="G45" s="348"/>
      <c r="H45" s="2"/>
    </row>
    <row r="46" spans="2:8" x14ac:dyDescent="0.25">
      <c r="B46" s="297" t="str">
        <f>PEDIDO!U60</f>
        <v/>
      </c>
      <c r="C46" s="89" t="str">
        <f>PEDIDO!J60</f>
        <v/>
      </c>
      <c r="D46" s="89" t="str">
        <f>PEDIDO!V60</f>
        <v/>
      </c>
      <c r="E46" s="89">
        <f>PEDIDO!I60</f>
        <v>0</v>
      </c>
      <c r="F46" s="330" t="str">
        <f>PEDIDO!O60</f>
        <v/>
      </c>
      <c r="G46" s="348"/>
      <c r="H46" s="2"/>
    </row>
    <row r="47" spans="2:8" x14ac:dyDescent="0.25">
      <c r="B47" s="297" t="str">
        <f>PEDIDO!U61</f>
        <v/>
      </c>
      <c r="C47" s="89" t="str">
        <f>PEDIDO!J61</f>
        <v/>
      </c>
      <c r="D47" s="89" t="str">
        <f>PEDIDO!V61</f>
        <v/>
      </c>
      <c r="E47" s="89">
        <f>PEDIDO!I61</f>
        <v>0</v>
      </c>
      <c r="F47" s="330" t="str">
        <f>PEDIDO!O61</f>
        <v/>
      </c>
      <c r="G47" s="348"/>
      <c r="H47" s="2"/>
    </row>
    <row r="48" spans="2:8" x14ac:dyDescent="0.25">
      <c r="B48" s="297" t="str">
        <f>PEDIDO!U62</f>
        <v/>
      </c>
      <c r="C48" s="89" t="str">
        <f>PEDIDO!J62</f>
        <v/>
      </c>
      <c r="D48" s="89" t="str">
        <f>PEDIDO!V62</f>
        <v/>
      </c>
      <c r="E48" s="89">
        <f>PEDIDO!I62</f>
        <v>0</v>
      </c>
      <c r="F48" s="330" t="str">
        <f>PEDIDO!O62</f>
        <v/>
      </c>
      <c r="G48" s="348"/>
      <c r="H48" s="2"/>
    </row>
    <row r="49" spans="2:8" x14ac:dyDescent="0.25">
      <c r="B49" s="297" t="str">
        <f>PEDIDO!U63</f>
        <v/>
      </c>
      <c r="C49" s="89" t="str">
        <f>PEDIDO!J63</f>
        <v/>
      </c>
      <c r="D49" s="89" t="str">
        <f>PEDIDO!V63</f>
        <v/>
      </c>
      <c r="E49" s="89">
        <f>PEDIDO!I63</f>
        <v>0</v>
      </c>
      <c r="F49" s="330" t="str">
        <f>PEDIDO!O63</f>
        <v/>
      </c>
      <c r="G49" s="348"/>
      <c r="H49" s="2"/>
    </row>
    <row r="50" spans="2:8" x14ac:dyDescent="0.25">
      <c r="B50" s="297" t="str">
        <f>PEDIDO!U64</f>
        <v/>
      </c>
      <c r="C50" s="89" t="str">
        <f>PEDIDO!J64</f>
        <v/>
      </c>
      <c r="D50" s="89" t="str">
        <f>PEDIDO!V64</f>
        <v/>
      </c>
      <c r="E50" s="89">
        <f>PEDIDO!I64</f>
        <v>0</v>
      </c>
      <c r="F50" s="330" t="str">
        <f>PEDIDO!O64</f>
        <v/>
      </c>
      <c r="G50" s="348"/>
      <c r="H50" s="2"/>
    </row>
    <row r="51" spans="2:8" x14ac:dyDescent="0.25">
      <c r="B51" s="297" t="str">
        <f>PEDIDO!U65</f>
        <v/>
      </c>
      <c r="C51" s="89" t="str">
        <f>PEDIDO!J65</f>
        <v/>
      </c>
      <c r="D51" s="89" t="str">
        <f>PEDIDO!V65</f>
        <v/>
      </c>
      <c r="E51" s="89">
        <f>PEDIDO!I65</f>
        <v>0</v>
      </c>
      <c r="F51" s="330" t="str">
        <f>PEDIDO!O65</f>
        <v/>
      </c>
      <c r="G51" s="348"/>
      <c r="H51" s="2"/>
    </row>
    <row r="52" spans="2:8" x14ac:dyDescent="0.25">
      <c r="B52" s="297" t="str">
        <f>PEDIDO!U66</f>
        <v/>
      </c>
      <c r="C52" s="89" t="str">
        <f>PEDIDO!J66</f>
        <v/>
      </c>
      <c r="D52" s="89" t="str">
        <f>PEDIDO!V66</f>
        <v/>
      </c>
      <c r="E52" s="89">
        <f>PEDIDO!I66</f>
        <v>0</v>
      </c>
      <c r="F52" s="330" t="str">
        <f>PEDIDO!O66</f>
        <v/>
      </c>
      <c r="G52" s="348"/>
      <c r="H52" s="2"/>
    </row>
    <row r="53" spans="2:8" x14ac:dyDescent="0.25">
      <c r="B53" s="297" t="str">
        <f>PEDIDO!U67</f>
        <v/>
      </c>
      <c r="C53" s="89" t="str">
        <f>PEDIDO!J67</f>
        <v/>
      </c>
      <c r="D53" s="89" t="str">
        <f>PEDIDO!V67</f>
        <v/>
      </c>
      <c r="E53" s="89">
        <f>PEDIDO!I67</f>
        <v>0</v>
      </c>
      <c r="F53" s="330" t="str">
        <f>PEDIDO!O67</f>
        <v/>
      </c>
      <c r="G53" s="348"/>
      <c r="H53" s="2"/>
    </row>
    <row r="54" spans="2:8" x14ac:dyDescent="0.25">
      <c r="B54" s="297" t="str">
        <f>PEDIDO!U68</f>
        <v/>
      </c>
      <c r="C54" s="89" t="str">
        <f>PEDIDO!J68</f>
        <v/>
      </c>
      <c r="D54" s="89" t="str">
        <f>PEDIDO!V68</f>
        <v/>
      </c>
      <c r="E54" s="89">
        <f>PEDIDO!I68</f>
        <v>0</v>
      </c>
      <c r="F54" s="330" t="str">
        <f>PEDIDO!O68</f>
        <v/>
      </c>
      <c r="G54" s="348"/>
      <c r="H54" s="2"/>
    </row>
    <row r="55" spans="2:8" x14ac:dyDescent="0.25">
      <c r="B55" s="297" t="str">
        <f>PEDIDO!U69</f>
        <v/>
      </c>
      <c r="C55" s="89" t="str">
        <f>PEDIDO!J69</f>
        <v/>
      </c>
      <c r="D55" s="89" t="str">
        <f>PEDIDO!V69</f>
        <v/>
      </c>
      <c r="E55" s="89">
        <f>PEDIDO!I69</f>
        <v>0</v>
      </c>
      <c r="F55" s="330" t="str">
        <f>PEDIDO!O69</f>
        <v/>
      </c>
      <c r="G55" s="348"/>
      <c r="H55" s="2"/>
    </row>
    <row r="56" spans="2:8" x14ac:dyDescent="0.25">
      <c r="B56" s="297" t="str">
        <f>PEDIDO!U70</f>
        <v/>
      </c>
      <c r="C56" s="89" t="str">
        <f>PEDIDO!J70</f>
        <v/>
      </c>
      <c r="D56" s="89" t="str">
        <f>PEDIDO!V70</f>
        <v/>
      </c>
      <c r="E56" s="89">
        <f>PEDIDO!I70</f>
        <v>0</v>
      </c>
      <c r="F56" s="330" t="str">
        <f>PEDIDO!O70</f>
        <v/>
      </c>
      <c r="G56" s="348"/>
      <c r="H56" s="2"/>
    </row>
    <row r="57" spans="2:8" x14ac:dyDescent="0.25">
      <c r="B57" s="297" t="str">
        <f>PEDIDO!U71</f>
        <v/>
      </c>
      <c r="C57" s="89" t="str">
        <f>PEDIDO!J71</f>
        <v/>
      </c>
      <c r="D57" s="89" t="str">
        <f>PEDIDO!V71</f>
        <v/>
      </c>
      <c r="E57" s="89">
        <f>PEDIDO!I71</f>
        <v>0</v>
      </c>
      <c r="F57" s="330" t="str">
        <f>PEDIDO!O71</f>
        <v/>
      </c>
      <c r="G57" s="348"/>
      <c r="H57" s="2"/>
    </row>
    <row r="58" spans="2:8" x14ac:dyDescent="0.25">
      <c r="B58" s="297" t="str">
        <f>PEDIDO!U72</f>
        <v/>
      </c>
      <c r="C58" s="89" t="str">
        <f>PEDIDO!J72</f>
        <v/>
      </c>
      <c r="D58" s="89" t="str">
        <f>PEDIDO!V72</f>
        <v/>
      </c>
      <c r="E58" s="89">
        <f>PEDIDO!I72</f>
        <v>0</v>
      </c>
      <c r="F58" s="330" t="str">
        <f>PEDIDO!O72</f>
        <v/>
      </c>
      <c r="G58" s="348"/>
      <c r="H58" s="2"/>
    </row>
    <row r="59" spans="2:8" x14ac:dyDescent="0.25">
      <c r="B59" s="297" t="str">
        <f>PEDIDO!U73</f>
        <v/>
      </c>
      <c r="C59" s="89" t="str">
        <f>PEDIDO!J73</f>
        <v/>
      </c>
      <c r="D59" s="89" t="str">
        <f>PEDIDO!V73</f>
        <v/>
      </c>
      <c r="E59" s="89">
        <f>PEDIDO!I73</f>
        <v>0</v>
      </c>
      <c r="F59" s="330" t="str">
        <f>PEDIDO!O73</f>
        <v/>
      </c>
      <c r="G59" s="348"/>
      <c r="H59" s="2"/>
    </row>
    <row r="60" spans="2:8" x14ac:dyDescent="0.25">
      <c r="B60" s="297" t="str">
        <f>PEDIDO!U74</f>
        <v/>
      </c>
      <c r="C60" s="89" t="str">
        <f>PEDIDO!J74</f>
        <v/>
      </c>
      <c r="D60" s="89" t="str">
        <f>PEDIDO!V74</f>
        <v/>
      </c>
      <c r="E60" s="89">
        <f>PEDIDO!I74</f>
        <v>0</v>
      </c>
      <c r="F60" s="330" t="str">
        <f>PEDIDO!O74</f>
        <v/>
      </c>
      <c r="G60" s="348"/>
      <c r="H60" s="2"/>
    </row>
    <row r="61" spans="2:8" x14ac:dyDescent="0.25">
      <c r="B61" s="297" t="str">
        <f>PEDIDO!U75</f>
        <v/>
      </c>
      <c r="C61" s="89" t="str">
        <f>PEDIDO!J75</f>
        <v/>
      </c>
      <c r="D61" s="89" t="str">
        <f>PEDIDO!V75</f>
        <v/>
      </c>
      <c r="E61" s="89">
        <f>PEDIDO!I75</f>
        <v>0</v>
      </c>
      <c r="F61" s="330" t="str">
        <f>PEDIDO!O75</f>
        <v/>
      </c>
      <c r="G61" s="348"/>
      <c r="H61" s="2"/>
    </row>
    <row r="62" spans="2:8" x14ac:dyDescent="0.25">
      <c r="B62" s="297" t="str">
        <f>PEDIDO!U76</f>
        <v/>
      </c>
      <c r="C62" s="89" t="str">
        <f>PEDIDO!J76</f>
        <v/>
      </c>
      <c r="D62" s="89" t="str">
        <f>PEDIDO!V76</f>
        <v/>
      </c>
      <c r="E62" s="89">
        <f>PEDIDO!I76</f>
        <v>0</v>
      </c>
      <c r="F62" s="330" t="str">
        <f>PEDIDO!O76</f>
        <v/>
      </c>
      <c r="G62" s="348"/>
      <c r="H62" s="2"/>
    </row>
    <row r="63" spans="2:8" x14ac:dyDescent="0.25">
      <c r="B63" s="297" t="str">
        <f>PEDIDO!U77</f>
        <v/>
      </c>
      <c r="C63" s="89" t="str">
        <f>PEDIDO!J77</f>
        <v/>
      </c>
      <c r="D63" s="89" t="str">
        <f>PEDIDO!V77</f>
        <v/>
      </c>
      <c r="E63" s="89">
        <f>PEDIDO!I77</f>
        <v>0</v>
      </c>
      <c r="F63" s="330" t="str">
        <f>PEDIDO!O77</f>
        <v/>
      </c>
      <c r="G63" s="348"/>
      <c r="H63" s="2"/>
    </row>
    <row r="64" spans="2:8" x14ac:dyDescent="0.25">
      <c r="B64" s="297" t="str">
        <f>PEDIDO!U78</f>
        <v/>
      </c>
      <c r="C64" s="89" t="str">
        <f>PEDIDO!J78</f>
        <v/>
      </c>
      <c r="D64" s="89" t="str">
        <f>PEDIDO!V78</f>
        <v/>
      </c>
      <c r="E64" s="89">
        <f>PEDIDO!I78</f>
        <v>0</v>
      </c>
      <c r="F64" s="330" t="str">
        <f>PEDIDO!O78</f>
        <v/>
      </c>
      <c r="G64" s="348"/>
      <c r="H64" s="2"/>
    </row>
    <row r="65" spans="2:8" x14ac:dyDescent="0.25">
      <c r="B65" s="297" t="str">
        <f>PEDIDO!U79</f>
        <v/>
      </c>
      <c r="C65" s="89" t="str">
        <f>PEDIDO!J79</f>
        <v/>
      </c>
      <c r="D65" s="89" t="str">
        <f>PEDIDO!V79</f>
        <v/>
      </c>
      <c r="E65" s="89">
        <f>PEDIDO!I79</f>
        <v>0</v>
      </c>
      <c r="F65" s="330" t="str">
        <f>PEDIDO!O79</f>
        <v/>
      </c>
      <c r="G65" s="348"/>
      <c r="H65" s="2"/>
    </row>
    <row r="66" spans="2:8" x14ac:dyDescent="0.25">
      <c r="B66" s="297" t="str">
        <f>PEDIDO!U80</f>
        <v/>
      </c>
      <c r="C66" s="89" t="str">
        <f>PEDIDO!J80</f>
        <v/>
      </c>
      <c r="D66" s="89" t="str">
        <f>PEDIDO!V80</f>
        <v/>
      </c>
      <c r="E66" s="89">
        <f>PEDIDO!I80</f>
        <v>0</v>
      </c>
      <c r="F66" s="330" t="str">
        <f>PEDIDO!O80</f>
        <v/>
      </c>
      <c r="G66" s="348"/>
      <c r="H66" s="2"/>
    </row>
    <row r="67" spans="2:8" x14ac:dyDescent="0.25">
      <c r="B67" s="297" t="str">
        <f>PEDIDO!U81</f>
        <v/>
      </c>
      <c r="C67" s="89" t="str">
        <f>PEDIDO!J81</f>
        <v/>
      </c>
      <c r="D67" s="89" t="str">
        <f>PEDIDO!V81</f>
        <v/>
      </c>
      <c r="E67" s="89">
        <f>PEDIDO!I81</f>
        <v>0</v>
      </c>
      <c r="F67" s="330" t="str">
        <f>PEDIDO!O81</f>
        <v/>
      </c>
      <c r="G67" s="348"/>
      <c r="H67" s="2"/>
    </row>
    <row r="68" spans="2:8" x14ac:dyDescent="0.25">
      <c r="B68" s="297" t="str">
        <f>PEDIDO!U82</f>
        <v/>
      </c>
      <c r="C68" s="89" t="str">
        <f>PEDIDO!J82</f>
        <v/>
      </c>
      <c r="D68" s="89" t="str">
        <f>PEDIDO!V82</f>
        <v/>
      </c>
      <c r="E68" s="89">
        <f>PEDIDO!I82</f>
        <v>0</v>
      </c>
      <c r="F68" s="330" t="str">
        <f>PEDIDO!O82</f>
        <v/>
      </c>
      <c r="G68" s="348"/>
      <c r="H68" s="2"/>
    </row>
    <row r="69" spans="2:8" x14ac:dyDescent="0.25">
      <c r="B69" s="297" t="str">
        <f>PEDIDO!U83</f>
        <v/>
      </c>
      <c r="C69" s="89" t="str">
        <f>PEDIDO!J83</f>
        <v/>
      </c>
      <c r="D69" s="89" t="str">
        <f>PEDIDO!V83</f>
        <v/>
      </c>
      <c r="E69" s="89">
        <f>PEDIDO!I83</f>
        <v>0</v>
      </c>
      <c r="F69" s="330" t="str">
        <f>PEDIDO!O83</f>
        <v/>
      </c>
      <c r="G69" s="348"/>
      <c r="H69" s="2"/>
    </row>
    <row r="70" spans="2:8" x14ac:dyDescent="0.25">
      <c r="B70" s="297" t="str">
        <f>PEDIDO!U84</f>
        <v/>
      </c>
      <c r="C70" s="89" t="str">
        <f>PEDIDO!J84</f>
        <v/>
      </c>
      <c r="D70" s="89" t="str">
        <f>PEDIDO!V84</f>
        <v/>
      </c>
      <c r="E70" s="89">
        <f>PEDIDO!I84</f>
        <v>0</v>
      </c>
      <c r="F70" s="330" t="str">
        <f>PEDIDO!O84</f>
        <v/>
      </c>
      <c r="G70" s="348"/>
      <c r="H70" s="2"/>
    </row>
    <row r="71" spans="2:8" x14ac:dyDescent="0.25">
      <c r="B71" s="297" t="str">
        <f>PEDIDO!U85</f>
        <v/>
      </c>
      <c r="C71" s="89" t="str">
        <f>PEDIDO!J85</f>
        <v/>
      </c>
      <c r="D71" s="89" t="str">
        <f>PEDIDO!V85</f>
        <v/>
      </c>
      <c r="E71" s="89">
        <f>PEDIDO!I85</f>
        <v>0</v>
      </c>
      <c r="F71" s="330" t="str">
        <f>PEDIDO!O85</f>
        <v/>
      </c>
      <c r="G71" s="348"/>
      <c r="H71" s="2"/>
    </row>
    <row r="72" spans="2:8" x14ac:dyDescent="0.25">
      <c r="B72" s="297" t="str">
        <f>PEDIDO!U86</f>
        <v/>
      </c>
      <c r="C72" s="89" t="str">
        <f>PEDIDO!J86</f>
        <v/>
      </c>
      <c r="D72" s="89" t="str">
        <f>PEDIDO!V86</f>
        <v/>
      </c>
      <c r="E72" s="89">
        <f>PEDIDO!I86</f>
        <v>0</v>
      </c>
      <c r="F72" s="330" t="str">
        <f>PEDIDO!O86</f>
        <v/>
      </c>
      <c r="G72" s="348"/>
      <c r="H72" s="2"/>
    </row>
    <row r="73" spans="2:8" x14ac:dyDescent="0.25">
      <c r="B73" s="297" t="str">
        <f>PEDIDO!U87</f>
        <v/>
      </c>
      <c r="C73" s="89" t="str">
        <f>PEDIDO!J87</f>
        <v/>
      </c>
      <c r="D73" s="89" t="str">
        <f>PEDIDO!V87</f>
        <v/>
      </c>
      <c r="E73" s="89">
        <f>PEDIDO!I87</f>
        <v>0</v>
      </c>
      <c r="F73" s="330" t="str">
        <f>PEDIDO!O87</f>
        <v/>
      </c>
      <c r="G73" s="348"/>
      <c r="H73" s="2"/>
    </row>
    <row r="74" spans="2:8" x14ac:dyDescent="0.25">
      <c r="B74" s="297" t="str">
        <f>PEDIDO!U88</f>
        <v/>
      </c>
      <c r="C74" s="89" t="str">
        <f>PEDIDO!J88</f>
        <v/>
      </c>
      <c r="D74" s="89" t="str">
        <f>PEDIDO!V88</f>
        <v/>
      </c>
      <c r="E74" s="89">
        <f>PEDIDO!I88</f>
        <v>0</v>
      </c>
      <c r="F74" s="330" t="str">
        <f>PEDIDO!O88</f>
        <v/>
      </c>
      <c r="G74" s="348"/>
      <c r="H74" s="2"/>
    </row>
    <row r="75" spans="2:8" x14ac:dyDescent="0.25">
      <c r="B75" s="297" t="str">
        <f>PEDIDO!U89</f>
        <v/>
      </c>
      <c r="C75" s="89" t="str">
        <f>PEDIDO!J89</f>
        <v/>
      </c>
      <c r="D75" s="89" t="str">
        <f>PEDIDO!V89</f>
        <v/>
      </c>
      <c r="E75" s="89">
        <f>PEDIDO!I89</f>
        <v>0</v>
      </c>
      <c r="F75" s="330" t="str">
        <f>PEDIDO!O89</f>
        <v/>
      </c>
      <c r="G75" s="348"/>
      <c r="H75" s="2"/>
    </row>
    <row r="76" spans="2:8" x14ac:dyDescent="0.25">
      <c r="B76" s="297" t="str">
        <f>PEDIDO!U90</f>
        <v/>
      </c>
      <c r="C76" s="89" t="str">
        <f>PEDIDO!J90</f>
        <v/>
      </c>
      <c r="D76" s="89" t="str">
        <f>PEDIDO!V90</f>
        <v/>
      </c>
      <c r="E76" s="89">
        <f>PEDIDO!I90</f>
        <v>0</v>
      </c>
      <c r="F76" s="330" t="str">
        <f>PEDIDO!O90</f>
        <v/>
      </c>
      <c r="G76" s="348"/>
      <c r="H76" s="2"/>
    </row>
    <row r="77" spans="2:8" x14ac:dyDescent="0.25">
      <c r="B77" s="297" t="str">
        <f>PEDIDO!U91</f>
        <v/>
      </c>
      <c r="C77" s="89" t="str">
        <f>PEDIDO!J91</f>
        <v/>
      </c>
      <c r="D77" s="89" t="str">
        <f>PEDIDO!V91</f>
        <v/>
      </c>
      <c r="E77" s="89">
        <f>PEDIDO!I91</f>
        <v>0</v>
      </c>
      <c r="F77" s="330" t="str">
        <f>PEDIDO!O91</f>
        <v/>
      </c>
      <c r="G77" s="348"/>
      <c r="H77" s="2"/>
    </row>
    <row r="78" spans="2:8" x14ac:dyDescent="0.25">
      <c r="B78" s="297" t="str">
        <f>PEDIDO!U92</f>
        <v/>
      </c>
      <c r="C78" s="89" t="str">
        <f>PEDIDO!J92</f>
        <v/>
      </c>
      <c r="D78" s="89" t="str">
        <f>PEDIDO!V92</f>
        <v/>
      </c>
      <c r="E78" s="89">
        <f>PEDIDO!I92</f>
        <v>0</v>
      </c>
      <c r="F78" s="330" t="str">
        <f>PEDIDO!O92</f>
        <v/>
      </c>
      <c r="G78" s="348"/>
      <c r="H78" s="2"/>
    </row>
    <row r="79" spans="2:8" x14ac:dyDescent="0.25">
      <c r="B79" s="297" t="str">
        <f>PEDIDO!U93</f>
        <v/>
      </c>
      <c r="C79" s="89" t="str">
        <f>PEDIDO!J93</f>
        <v/>
      </c>
      <c r="D79" s="89" t="str">
        <f>PEDIDO!V93</f>
        <v/>
      </c>
      <c r="E79" s="89">
        <f>PEDIDO!I93</f>
        <v>0</v>
      </c>
      <c r="F79" s="330" t="str">
        <f>PEDIDO!O93</f>
        <v/>
      </c>
      <c r="G79" s="348"/>
      <c r="H79" s="2"/>
    </row>
    <row r="80" spans="2:8" x14ac:dyDescent="0.25">
      <c r="B80" s="297" t="str">
        <f>PEDIDO!U94</f>
        <v/>
      </c>
      <c r="C80" s="89" t="str">
        <f>PEDIDO!J94</f>
        <v/>
      </c>
      <c r="D80" s="89" t="str">
        <f>PEDIDO!V94</f>
        <v/>
      </c>
      <c r="E80" s="89">
        <f>PEDIDO!I94</f>
        <v>0</v>
      </c>
      <c r="F80" s="330" t="str">
        <f>PEDIDO!O94</f>
        <v/>
      </c>
      <c r="G80" s="348"/>
      <c r="H80" s="2"/>
    </row>
    <row r="81" spans="2:8" x14ac:dyDescent="0.25">
      <c r="B81" s="297" t="str">
        <f>PEDIDO!U95</f>
        <v/>
      </c>
      <c r="C81" s="89" t="str">
        <f>PEDIDO!J95</f>
        <v/>
      </c>
      <c r="D81" s="89" t="str">
        <f>PEDIDO!V95</f>
        <v/>
      </c>
      <c r="E81" s="89">
        <f>PEDIDO!I95</f>
        <v>0</v>
      </c>
      <c r="F81" s="330" t="str">
        <f>PEDIDO!O95</f>
        <v/>
      </c>
      <c r="G81" s="348"/>
      <c r="H81" s="2"/>
    </row>
    <row r="82" spans="2:8" x14ac:dyDescent="0.25">
      <c r="B82" s="297" t="str">
        <f>PEDIDO!U96</f>
        <v/>
      </c>
      <c r="C82" s="89" t="str">
        <f>PEDIDO!J96</f>
        <v/>
      </c>
      <c r="D82" s="89" t="str">
        <f>PEDIDO!V96</f>
        <v/>
      </c>
      <c r="E82" s="89">
        <f>PEDIDO!I96</f>
        <v>0</v>
      </c>
      <c r="F82" s="330" t="str">
        <f>PEDIDO!O96</f>
        <v/>
      </c>
      <c r="G82" s="348"/>
      <c r="H82" s="2"/>
    </row>
    <row r="83" spans="2:8" x14ac:dyDescent="0.25">
      <c r="B83" s="297" t="str">
        <f>PEDIDO!U97</f>
        <v/>
      </c>
      <c r="C83" s="89" t="str">
        <f>PEDIDO!J97</f>
        <v/>
      </c>
      <c r="D83" s="89" t="str">
        <f>PEDIDO!V97</f>
        <v/>
      </c>
      <c r="E83" s="89">
        <f>PEDIDO!I97</f>
        <v>0</v>
      </c>
      <c r="F83" s="330" t="str">
        <f>PEDIDO!O97</f>
        <v/>
      </c>
      <c r="G83" s="348"/>
      <c r="H83" s="2"/>
    </row>
    <row r="84" spans="2:8" x14ac:dyDescent="0.25">
      <c r="B84" s="297" t="str">
        <f>PEDIDO!U98</f>
        <v/>
      </c>
      <c r="C84" s="89" t="str">
        <f>PEDIDO!J98</f>
        <v/>
      </c>
      <c r="D84" s="89" t="str">
        <f>PEDIDO!V98</f>
        <v/>
      </c>
      <c r="E84" s="89">
        <f>PEDIDO!I98</f>
        <v>0</v>
      </c>
      <c r="F84" s="330" t="str">
        <f>PEDIDO!O98</f>
        <v/>
      </c>
      <c r="G84" s="348"/>
      <c r="H84" s="2"/>
    </row>
    <row r="85" spans="2:8" x14ac:dyDescent="0.25">
      <c r="B85" s="297" t="str">
        <f>PEDIDO!U99</f>
        <v/>
      </c>
      <c r="C85" s="89" t="str">
        <f>PEDIDO!J99</f>
        <v/>
      </c>
      <c r="D85" s="89" t="str">
        <f>PEDIDO!V99</f>
        <v/>
      </c>
      <c r="E85" s="89">
        <f>PEDIDO!I99</f>
        <v>0</v>
      </c>
      <c r="F85" s="330" t="str">
        <f>PEDIDO!O99</f>
        <v/>
      </c>
      <c r="G85" s="348"/>
      <c r="H85" s="2"/>
    </row>
    <row r="86" spans="2:8" x14ac:dyDescent="0.25">
      <c r="B86" s="297" t="str">
        <f>PEDIDO!U100</f>
        <v/>
      </c>
      <c r="C86" s="89" t="str">
        <f>PEDIDO!J100</f>
        <v/>
      </c>
      <c r="D86" s="89" t="str">
        <f>PEDIDO!V100</f>
        <v/>
      </c>
      <c r="E86" s="89">
        <f>PEDIDO!I100</f>
        <v>0</v>
      </c>
      <c r="F86" s="330" t="str">
        <f>PEDIDO!O100</f>
        <v/>
      </c>
      <c r="G86" s="348"/>
      <c r="H86" s="2"/>
    </row>
    <row r="87" spans="2:8" x14ac:dyDescent="0.25">
      <c r="B87" s="297" t="str">
        <f>PEDIDO!U101</f>
        <v/>
      </c>
      <c r="C87" s="89" t="str">
        <f>PEDIDO!J101</f>
        <v/>
      </c>
      <c r="D87" s="89" t="str">
        <f>PEDIDO!V101</f>
        <v/>
      </c>
      <c r="E87" s="89">
        <f>PEDIDO!I101</f>
        <v>0</v>
      </c>
      <c r="F87" s="330" t="str">
        <f>PEDIDO!O101</f>
        <v/>
      </c>
      <c r="G87" s="348"/>
      <c r="H87" s="2"/>
    </row>
    <row r="88" spans="2:8" x14ac:dyDescent="0.25">
      <c r="B88" s="297" t="str">
        <f>PEDIDO!U102</f>
        <v/>
      </c>
      <c r="C88" s="89" t="str">
        <f>PEDIDO!J102</f>
        <v/>
      </c>
      <c r="D88" s="89" t="str">
        <f>PEDIDO!V102</f>
        <v/>
      </c>
      <c r="E88" s="89">
        <f>PEDIDO!I102</f>
        <v>0</v>
      </c>
      <c r="F88" s="330" t="str">
        <f>PEDIDO!O102</f>
        <v/>
      </c>
      <c r="G88" s="348"/>
      <c r="H88" s="2"/>
    </row>
    <row r="89" spans="2:8" x14ac:dyDescent="0.25">
      <c r="B89" s="297" t="str">
        <f>PEDIDO!U103</f>
        <v/>
      </c>
      <c r="C89" s="89" t="str">
        <f>PEDIDO!J103</f>
        <v/>
      </c>
      <c r="D89" s="89" t="str">
        <f>PEDIDO!V103</f>
        <v/>
      </c>
      <c r="E89" s="89">
        <f>PEDIDO!I103</f>
        <v>0</v>
      </c>
      <c r="F89" s="330" t="str">
        <f>PEDIDO!O103</f>
        <v/>
      </c>
      <c r="G89" s="348"/>
      <c r="H89" s="2"/>
    </row>
    <row r="90" spans="2:8" x14ac:dyDescent="0.25">
      <c r="B90" s="297" t="str">
        <f>PEDIDO!U104</f>
        <v/>
      </c>
      <c r="C90" s="89" t="str">
        <f>PEDIDO!J104</f>
        <v/>
      </c>
      <c r="D90" s="89" t="str">
        <f>PEDIDO!V104</f>
        <v/>
      </c>
      <c r="E90" s="89">
        <f>PEDIDO!I104</f>
        <v>0</v>
      </c>
      <c r="F90" s="330" t="str">
        <f>PEDIDO!O104</f>
        <v/>
      </c>
      <c r="G90" s="348"/>
      <c r="H90" s="2"/>
    </row>
    <row r="91" spans="2:8" x14ac:dyDescent="0.25">
      <c r="B91" s="297" t="str">
        <f>PEDIDO!U105</f>
        <v/>
      </c>
      <c r="C91" s="89" t="str">
        <f>PEDIDO!J105</f>
        <v/>
      </c>
      <c r="D91" s="89" t="str">
        <f>PEDIDO!V105</f>
        <v/>
      </c>
      <c r="E91" s="89">
        <f>PEDIDO!I105</f>
        <v>0</v>
      </c>
      <c r="F91" s="330" t="str">
        <f>PEDIDO!O105</f>
        <v/>
      </c>
      <c r="G91" s="348"/>
      <c r="H91" s="2"/>
    </row>
    <row r="92" spans="2:8" x14ac:dyDescent="0.25">
      <c r="B92" s="297" t="str">
        <f>PEDIDO!U106</f>
        <v/>
      </c>
      <c r="C92" s="89" t="str">
        <f>PEDIDO!J106</f>
        <v/>
      </c>
      <c r="D92" s="89" t="str">
        <f>PEDIDO!V106</f>
        <v/>
      </c>
      <c r="E92" s="89">
        <f>PEDIDO!I106</f>
        <v>0</v>
      </c>
      <c r="F92" s="330" t="str">
        <f>PEDIDO!O106</f>
        <v/>
      </c>
      <c r="G92" s="348"/>
      <c r="H92" s="2"/>
    </row>
    <row r="93" spans="2:8" x14ac:dyDescent="0.25">
      <c r="B93" s="297" t="str">
        <f>PEDIDO!U107</f>
        <v/>
      </c>
      <c r="C93" s="89" t="str">
        <f>PEDIDO!J107</f>
        <v/>
      </c>
      <c r="D93" s="89" t="str">
        <f>PEDIDO!V107</f>
        <v/>
      </c>
      <c r="E93" s="89">
        <f>PEDIDO!I107</f>
        <v>0</v>
      </c>
      <c r="F93" s="330" t="str">
        <f>PEDIDO!O107</f>
        <v/>
      </c>
      <c r="G93" s="348"/>
      <c r="H93" s="2"/>
    </row>
    <row r="94" spans="2:8" x14ac:dyDescent="0.25">
      <c r="B94" s="297" t="str">
        <f>PEDIDO!U108</f>
        <v/>
      </c>
      <c r="C94" s="89" t="str">
        <f>PEDIDO!J108</f>
        <v/>
      </c>
      <c r="D94" s="89" t="str">
        <f>PEDIDO!V108</f>
        <v/>
      </c>
      <c r="E94" s="89">
        <f>PEDIDO!I108</f>
        <v>0</v>
      </c>
      <c r="F94" s="330" t="str">
        <f>PEDIDO!O108</f>
        <v/>
      </c>
      <c r="G94" s="348"/>
      <c r="H94" s="2"/>
    </row>
    <row r="95" spans="2:8" x14ac:dyDescent="0.25">
      <c r="B95" s="297" t="str">
        <f>PEDIDO!U109</f>
        <v/>
      </c>
      <c r="C95" s="89" t="str">
        <f>PEDIDO!J109</f>
        <v/>
      </c>
      <c r="D95" s="89" t="str">
        <f>PEDIDO!V109</f>
        <v/>
      </c>
      <c r="E95" s="89">
        <f>PEDIDO!I109</f>
        <v>0</v>
      </c>
      <c r="F95" s="330" t="str">
        <f>PEDIDO!O109</f>
        <v/>
      </c>
      <c r="G95" s="348"/>
      <c r="H95" s="2"/>
    </row>
    <row r="96" spans="2:8" x14ac:dyDescent="0.25">
      <c r="B96" s="297" t="str">
        <f>PEDIDO!U110</f>
        <v/>
      </c>
      <c r="C96" s="89" t="str">
        <f>PEDIDO!J110</f>
        <v/>
      </c>
      <c r="D96" s="89" t="str">
        <f>PEDIDO!V110</f>
        <v/>
      </c>
      <c r="E96" s="89">
        <f>PEDIDO!I110</f>
        <v>0</v>
      </c>
      <c r="F96" s="330" t="str">
        <f>PEDIDO!O110</f>
        <v/>
      </c>
      <c r="G96" s="348"/>
      <c r="H96" s="2"/>
    </row>
    <row r="97" spans="2:8" x14ac:dyDescent="0.25">
      <c r="B97" s="297" t="str">
        <f>PEDIDO!U111</f>
        <v/>
      </c>
      <c r="C97" s="89" t="str">
        <f>PEDIDO!J111</f>
        <v/>
      </c>
      <c r="D97" s="89" t="str">
        <f>PEDIDO!V111</f>
        <v/>
      </c>
      <c r="E97" s="89">
        <f>PEDIDO!I111</f>
        <v>0</v>
      </c>
      <c r="F97" s="330" t="str">
        <f>PEDIDO!O111</f>
        <v/>
      </c>
      <c r="G97" s="348"/>
      <c r="H97" s="2"/>
    </row>
    <row r="98" spans="2:8" x14ac:dyDescent="0.25">
      <c r="B98" s="297" t="str">
        <f>PEDIDO!U112</f>
        <v/>
      </c>
      <c r="C98" s="89" t="str">
        <f>PEDIDO!J112</f>
        <v/>
      </c>
      <c r="D98" s="89" t="str">
        <f>PEDIDO!V112</f>
        <v/>
      </c>
      <c r="E98" s="89">
        <f>PEDIDO!I112</f>
        <v>0</v>
      </c>
      <c r="F98" s="330" t="str">
        <f>PEDIDO!O112</f>
        <v/>
      </c>
      <c r="G98" s="348"/>
      <c r="H98" s="2"/>
    </row>
    <row r="99" spans="2:8" x14ac:dyDescent="0.25">
      <c r="B99" s="297" t="str">
        <f>PEDIDO!U113</f>
        <v/>
      </c>
      <c r="C99" s="89" t="str">
        <f>PEDIDO!J113</f>
        <v/>
      </c>
      <c r="D99" s="89" t="str">
        <f>PEDIDO!V113</f>
        <v/>
      </c>
      <c r="E99" s="89">
        <f>PEDIDO!I113</f>
        <v>0</v>
      </c>
      <c r="F99" s="330" t="str">
        <f>PEDIDO!O113</f>
        <v/>
      </c>
      <c r="G99" s="348"/>
      <c r="H99" s="2"/>
    </row>
    <row r="100" spans="2:8" x14ac:dyDescent="0.25">
      <c r="B100" s="297" t="str">
        <f>PEDIDO!U114</f>
        <v/>
      </c>
      <c r="C100" s="89" t="str">
        <f>PEDIDO!J114</f>
        <v/>
      </c>
      <c r="D100" s="89" t="str">
        <f>PEDIDO!V114</f>
        <v/>
      </c>
      <c r="E100" s="89">
        <f>PEDIDO!I114</f>
        <v>0</v>
      </c>
      <c r="F100" s="330" t="str">
        <f>PEDIDO!O114</f>
        <v/>
      </c>
      <c r="G100" s="348"/>
      <c r="H100" s="2"/>
    </row>
    <row r="101" spans="2:8" x14ac:dyDescent="0.25">
      <c r="B101" s="297" t="str">
        <f>PEDIDO!U115</f>
        <v/>
      </c>
      <c r="C101" s="89" t="str">
        <f>PEDIDO!J115</f>
        <v/>
      </c>
      <c r="D101" s="89" t="str">
        <f>PEDIDO!V115</f>
        <v/>
      </c>
      <c r="E101" s="89">
        <f>PEDIDO!I115</f>
        <v>0</v>
      </c>
      <c r="F101" s="330" t="str">
        <f>PEDIDO!O115</f>
        <v/>
      </c>
      <c r="G101" s="348"/>
      <c r="H101" s="2"/>
    </row>
    <row r="102" spans="2:8" x14ac:dyDescent="0.25">
      <c r="B102" s="297" t="str">
        <f>PEDIDO!U116</f>
        <v/>
      </c>
      <c r="C102" s="89" t="str">
        <f>PEDIDO!J116</f>
        <v/>
      </c>
      <c r="D102" s="89" t="str">
        <f>PEDIDO!V116</f>
        <v/>
      </c>
      <c r="E102" s="89">
        <f>PEDIDO!I116</f>
        <v>0</v>
      </c>
      <c r="F102" s="330" t="str">
        <f>PEDIDO!O116</f>
        <v/>
      </c>
      <c r="G102" s="348"/>
      <c r="H102" s="2"/>
    </row>
    <row r="103" spans="2:8" x14ac:dyDescent="0.25">
      <c r="B103" s="297" t="str">
        <f>PEDIDO!U117</f>
        <v/>
      </c>
      <c r="C103" s="89" t="str">
        <f>PEDIDO!J117</f>
        <v/>
      </c>
      <c r="D103" s="89" t="str">
        <f>PEDIDO!V117</f>
        <v/>
      </c>
      <c r="E103" s="89">
        <f>PEDIDO!I117</f>
        <v>0</v>
      </c>
      <c r="F103" s="330" t="str">
        <f>PEDIDO!O117</f>
        <v/>
      </c>
      <c r="G103" s="348"/>
      <c r="H103" s="2"/>
    </row>
    <row r="104" spans="2:8" x14ac:dyDescent="0.25">
      <c r="B104" s="297" t="str">
        <f>PEDIDO!U118</f>
        <v/>
      </c>
      <c r="C104" s="89" t="str">
        <f>PEDIDO!J118</f>
        <v/>
      </c>
      <c r="D104" s="89" t="str">
        <f>PEDIDO!V118</f>
        <v/>
      </c>
      <c r="E104" s="89">
        <f>PEDIDO!I118</f>
        <v>0</v>
      </c>
      <c r="F104" s="330" t="str">
        <f>PEDIDO!O118</f>
        <v/>
      </c>
      <c r="G104" s="348"/>
      <c r="H104" s="2"/>
    </row>
    <row r="105" spans="2:8" x14ac:dyDescent="0.25">
      <c r="B105" s="297" t="str">
        <f>PEDIDO!U119</f>
        <v/>
      </c>
      <c r="C105" s="89" t="str">
        <f>PEDIDO!J119</f>
        <v/>
      </c>
      <c r="D105" s="89" t="str">
        <f>PEDIDO!V119</f>
        <v/>
      </c>
      <c r="E105" s="89">
        <f>PEDIDO!I119</f>
        <v>0</v>
      </c>
      <c r="F105" s="330" t="str">
        <f>PEDIDO!O119</f>
        <v/>
      </c>
      <c r="G105" s="348"/>
      <c r="H105" s="2"/>
    </row>
    <row r="106" spans="2:8" x14ac:dyDescent="0.25">
      <c r="B106" s="297" t="str">
        <f>PEDIDO!U120</f>
        <v/>
      </c>
      <c r="C106" s="89" t="str">
        <f>PEDIDO!J120</f>
        <v/>
      </c>
      <c r="D106" s="89" t="str">
        <f>PEDIDO!V120</f>
        <v/>
      </c>
      <c r="E106" s="89">
        <f>PEDIDO!I120</f>
        <v>0</v>
      </c>
      <c r="F106" s="330" t="str">
        <f>PEDIDO!O120</f>
        <v/>
      </c>
      <c r="G106" s="348"/>
      <c r="H106" s="2"/>
    </row>
    <row r="107" spans="2:8" x14ac:dyDescent="0.25">
      <c r="B107" s="297" t="str">
        <f>PEDIDO!U121</f>
        <v/>
      </c>
      <c r="C107" s="89" t="str">
        <f>PEDIDO!J121</f>
        <v/>
      </c>
      <c r="D107" s="89" t="str">
        <f>PEDIDO!V121</f>
        <v/>
      </c>
      <c r="E107" s="89">
        <f>PEDIDO!I121</f>
        <v>0</v>
      </c>
      <c r="F107" s="330" t="str">
        <f>PEDIDO!O121</f>
        <v/>
      </c>
      <c r="G107" s="348"/>
      <c r="H107" s="2"/>
    </row>
    <row r="108" spans="2:8" x14ac:dyDescent="0.25">
      <c r="B108" s="297" t="str">
        <f>PEDIDO!U122</f>
        <v/>
      </c>
      <c r="C108" s="89" t="str">
        <f>PEDIDO!J122</f>
        <v/>
      </c>
      <c r="D108" s="89" t="str">
        <f>PEDIDO!V122</f>
        <v/>
      </c>
      <c r="E108" s="89">
        <f>PEDIDO!I122</f>
        <v>0</v>
      </c>
      <c r="F108" s="330" t="str">
        <f>PEDIDO!O122</f>
        <v/>
      </c>
      <c r="G108" s="348"/>
      <c r="H108" s="2"/>
    </row>
    <row r="109" spans="2:8" x14ac:dyDescent="0.25">
      <c r="B109" s="297" t="str">
        <f>PEDIDO!U123</f>
        <v/>
      </c>
      <c r="C109" s="89" t="str">
        <f>PEDIDO!J123</f>
        <v/>
      </c>
      <c r="D109" s="89" t="str">
        <f>PEDIDO!V123</f>
        <v/>
      </c>
      <c r="E109" s="89">
        <f>PEDIDO!I123</f>
        <v>0</v>
      </c>
      <c r="F109" s="330" t="str">
        <f>PEDIDO!O123</f>
        <v/>
      </c>
      <c r="G109" s="348"/>
      <c r="H109" s="2"/>
    </row>
    <row r="110" spans="2:8" x14ac:dyDescent="0.25">
      <c r="B110" s="297" t="str">
        <f>PEDIDO!U124</f>
        <v/>
      </c>
      <c r="C110" s="89" t="str">
        <f>PEDIDO!J124</f>
        <v/>
      </c>
      <c r="D110" s="89" t="str">
        <f>PEDIDO!V124</f>
        <v/>
      </c>
      <c r="E110" s="89">
        <f>PEDIDO!I124</f>
        <v>0</v>
      </c>
      <c r="F110" s="330" t="str">
        <f>PEDIDO!O124</f>
        <v/>
      </c>
      <c r="G110" s="348"/>
      <c r="H110" s="2"/>
    </row>
    <row r="111" spans="2:8" x14ac:dyDescent="0.25">
      <c r="B111" s="297" t="str">
        <f>PEDIDO!U125</f>
        <v/>
      </c>
      <c r="C111" s="89" t="str">
        <f>PEDIDO!J125</f>
        <v/>
      </c>
      <c r="D111" s="89" t="str">
        <f>PEDIDO!V125</f>
        <v/>
      </c>
      <c r="E111" s="89">
        <f>PEDIDO!I125</f>
        <v>0</v>
      </c>
      <c r="F111" s="330" t="str">
        <f>PEDIDO!O125</f>
        <v/>
      </c>
      <c r="G111" s="348"/>
      <c r="H111" s="2"/>
    </row>
    <row r="112" spans="2:8" x14ac:dyDescent="0.25">
      <c r="B112" s="297" t="str">
        <f>PEDIDO!U126</f>
        <v/>
      </c>
      <c r="C112" s="89" t="str">
        <f>PEDIDO!J126</f>
        <v/>
      </c>
      <c r="D112" s="89" t="str">
        <f>PEDIDO!V126</f>
        <v/>
      </c>
      <c r="E112" s="89">
        <f>PEDIDO!I126</f>
        <v>0</v>
      </c>
      <c r="F112" s="330" t="str">
        <f>PEDIDO!O126</f>
        <v/>
      </c>
      <c r="G112" s="348"/>
      <c r="H112" s="2"/>
    </row>
    <row r="113" spans="2:8" x14ac:dyDescent="0.25">
      <c r="B113" s="297" t="str">
        <f>PEDIDO!U127</f>
        <v/>
      </c>
      <c r="C113" s="89" t="str">
        <f>PEDIDO!J127</f>
        <v/>
      </c>
      <c r="D113" s="89" t="str">
        <f>PEDIDO!V127</f>
        <v/>
      </c>
      <c r="E113" s="89">
        <f>PEDIDO!I127</f>
        <v>0</v>
      </c>
      <c r="F113" s="330" t="str">
        <f>PEDIDO!O127</f>
        <v/>
      </c>
      <c r="G113" s="348"/>
      <c r="H113" s="2"/>
    </row>
    <row r="114" spans="2:8" x14ac:dyDescent="0.25">
      <c r="B114" s="297" t="str">
        <f>PEDIDO!U128</f>
        <v/>
      </c>
      <c r="C114" s="89" t="str">
        <f>PEDIDO!J128</f>
        <v/>
      </c>
      <c r="D114" s="89" t="str">
        <f>PEDIDO!V128</f>
        <v/>
      </c>
      <c r="E114" s="89">
        <f>PEDIDO!I128</f>
        <v>0</v>
      </c>
      <c r="F114" s="330" t="str">
        <f>PEDIDO!O128</f>
        <v/>
      </c>
      <c r="G114" s="348"/>
      <c r="H114" s="2"/>
    </row>
    <row r="115" spans="2:8" x14ac:dyDescent="0.25">
      <c r="B115" s="297" t="str">
        <f>PEDIDO!U129</f>
        <v/>
      </c>
      <c r="C115" s="89" t="str">
        <f>PEDIDO!J129</f>
        <v/>
      </c>
      <c r="D115" s="89" t="str">
        <f>PEDIDO!V129</f>
        <v/>
      </c>
      <c r="E115" s="89">
        <f>PEDIDO!I129</f>
        <v>0</v>
      </c>
      <c r="F115" s="330" t="str">
        <f>PEDIDO!O129</f>
        <v/>
      </c>
      <c r="G115" s="348"/>
      <c r="H115" s="2"/>
    </row>
    <row r="116" spans="2:8" x14ac:dyDescent="0.25">
      <c r="B116" s="297" t="str">
        <f>PEDIDO!U130</f>
        <v/>
      </c>
      <c r="C116" s="89" t="str">
        <f>PEDIDO!J130</f>
        <v/>
      </c>
      <c r="D116" s="89" t="str">
        <f>PEDIDO!V130</f>
        <v/>
      </c>
      <c r="E116" s="89">
        <f>PEDIDO!I130</f>
        <v>0</v>
      </c>
      <c r="F116" s="330" t="str">
        <f>PEDIDO!O130</f>
        <v/>
      </c>
      <c r="G116" s="348"/>
      <c r="H116" s="2"/>
    </row>
    <row r="117" spans="2:8" x14ac:dyDescent="0.25">
      <c r="B117" s="297" t="str">
        <f>PEDIDO!U131</f>
        <v/>
      </c>
      <c r="C117" s="89" t="str">
        <f>PEDIDO!J131</f>
        <v/>
      </c>
      <c r="D117" s="89" t="str">
        <f>PEDIDO!V131</f>
        <v/>
      </c>
      <c r="E117" s="89">
        <f>PEDIDO!I131</f>
        <v>0</v>
      </c>
      <c r="F117" s="330" t="str">
        <f>PEDIDO!O131</f>
        <v/>
      </c>
      <c r="G117" s="348"/>
      <c r="H117" s="2"/>
    </row>
    <row r="118" spans="2:8" x14ac:dyDescent="0.25">
      <c r="B118" s="297" t="str">
        <f>PEDIDO!U132</f>
        <v/>
      </c>
      <c r="C118" s="89" t="str">
        <f>PEDIDO!J132</f>
        <v/>
      </c>
      <c r="D118" s="89" t="str">
        <f>PEDIDO!V132</f>
        <v/>
      </c>
      <c r="E118" s="89">
        <f>PEDIDO!I132</f>
        <v>0</v>
      </c>
      <c r="F118" s="330" t="str">
        <f>PEDIDO!O132</f>
        <v/>
      </c>
      <c r="G118" s="348"/>
      <c r="H118" s="2"/>
    </row>
    <row r="119" spans="2:8" x14ac:dyDescent="0.25">
      <c r="B119" s="297" t="str">
        <f>PEDIDO!U133</f>
        <v/>
      </c>
      <c r="C119" s="89" t="str">
        <f>PEDIDO!J133</f>
        <v/>
      </c>
      <c r="D119" s="89" t="str">
        <f>PEDIDO!V133</f>
        <v/>
      </c>
      <c r="E119" s="89">
        <f>PEDIDO!I133</f>
        <v>0</v>
      </c>
      <c r="F119" s="330" t="str">
        <f>PEDIDO!O133</f>
        <v/>
      </c>
      <c r="G119" s="348"/>
      <c r="H119" s="2"/>
    </row>
    <row r="120" spans="2:8" x14ac:dyDescent="0.25">
      <c r="B120" s="297" t="str">
        <f>PEDIDO!U134</f>
        <v/>
      </c>
      <c r="C120" s="89" t="str">
        <f>PEDIDO!J134</f>
        <v/>
      </c>
      <c r="D120" s="89" t="str">
        <f>PEDIDO!V134</f>
        <v/>
      </c>
      <c r="E120" s="89">
        <f>PEDIDO!I134</f>
        <v>0</v>
      </c>
      <c r="F120" s="330" t="str">
        <f>PEDIDO!O134</f>
        <v/>
      </c>
      <c r="G120" s="348"/>
      <c r="H120" s="2"/>
    </row>
    <row r="121" spans="2:8" x14ac:dyDescent="0.25">
      <c r="B121" s="297" t="str">
        <f>PEDIDO!U135</f>
        <v/>
      </c>
      <c r="C121" s="89" t="str">
        <f>PEDIDO!J135</f>
        <v/>
      </c>
      <c r="D121" s="89" t="str">
        <f>PEDIDO!V135</f>
        <v/>
      </c>
      <c r="E121" s="89">
        <f>PEDIDO!I135</f>
        <v>0</v>
      </c>
      <c r="F121" s="330" t="str">
        <f>PEDIDO!O135</f>
        <v/>
      </c>
      <c r="G121" s="348"/>
      <c r="H121" s="2"/>
    </row>
    <row r="122" spans="2:8" x14ac:dyDescent="0.25">
      <c r="B122" s="297" t="str">
        <f>PEDIDO!U136</f>
        <v/>
      </c>
      <c r="C122" s="89" t="str">
        <f>PEDIDO!J136</f>
        <v/>
      </c>
      <c r="D122" s="89" t="str">
        <f>PEDIDO!V136</f>
        <v/>
      </c>
      <c r="E122" s="89">
        <f>PEDIDO!I136</f>
        <v>0</v>
      </c>
      <c r="F122" s="330" t="str">
        <f>PEDIDO!O136</f>
        <v/>
      </c>
      <c r="G122" s="348"/>
      <c r="H122" s="2"/>
    </row>
    <row r="123" spans="2:8" x14ac:dyDescent="0.25">
      <c r="B123" s="297" t="str">
        <f>PEDIDO!U137</f>
        <v/>
      </c>
      <c r="C123" s="89" t="str">
        <f>PEDIDO!J137</f>
        <v/>
      </c>
      <c r="D123" s="89" t="str">
        <f>PEDIDO!V137</f>
        <v/>
      </c>
      <c r="E123" s="89">
        <f>PEDIDO!I137</f>
        <v>0</v>
      </c>
      <c r="F123" s="330" t="str">
        <f>PEDIDO!O137</f>
        <v/>
      </c>
      <c r="G123" s="348"/>
      <c r="H123" s="2"/>
    </row>
    <row r="124" spans="2:8" x14ac:dyDescent="0.25">
      <c r="B124" s="297" t="str">
        <f>PEDIDO!U138</f>
        <v/>
      </c>
      <c r="C124" s="89" t="str">
        <f>PEDIDO!J138</f>
        <v/>
      </c>
      <c r="D124" s="89" t="str">
        <f>PEDIDO!V138</f>
        <v/>
      </c>
      <c r="E124" s="89">
        <f>PEDIDO!I138</f>
        <v>0</v>
      </c>
      <c r="F124" s="330" t="str">
        <f>PEDIDO!O138</f>
        <v/>
      </c>
      <c r="G124" s="348"/>
      <c r="H124" s="2"/>
    </row>
    <row r="125" spans="2:8" x14ac:dyDescent="0.25">
      <c r="B125" s="297" t="str">
        <f>PEDIDO!U139</f>
        <v/>
      </c>
      <c r="C125" s="89" t="str">
        <f>PEDIDO!J139</f>
        <v/>
      </c>
      <c r="D125" s="89" t="str">
        <f>PEDIDO!V139</f>
        <v/>
      </c>
      <c r="E125" s="89">
        <f>PEDIDO!I139</f>
        <v>0</v>
      </c>
      <c r="F125" s="330" t="str">
        <f>PEDIDO!O139</f>
        <v/>
      </c>
      <c r="G125" s="348"/>
      <c r="H125" s="2"/>
    </row>
    <row r="126" spans="2:8" x14ac:dyDescent="0.25">
      <c r="B126" s="297" t="str">
        <f>PEDIDO!U140</f>
        <v/>
      </c>
      <c r="C126" s="89" t="str">
        <f>PEDIDO!J140</f>
        <v/>
      </c>
      <c r="D126" s="89" t="str">
        <f>PEDIDO!V140</f>
        <v/>
      </c>
      <c r="E126" s="89">
        <f>PEDIDO!I140</f>
        <v>0</v>
      </c>
      <c r="F126" s="330" t="str">
        <f>PEDIDO!O140</f>
        <v/>
      </c>
      <c r="G126" s="348"/>
      <c r="H126" s="2"/>
    </row>
    <row r="127" spans="2:8" x14ac:dyDescent="0.25">
      <c r="B127" s="297" t="str">
        <f>PEDIDO!U141</f>
        <v/>
      </c>
      <c r="C127" s="89" t="str">
        <f>PEDIDO!J141</f>
        <v/>
      </c>
      <c r="D127" s="89" t="str">
        <f>PEDIDO!V141</f>
        <v/>
      </c>
      <c r="E127" s="89">
        <f>PEDIDO!I141</f>
        <v>0</v>
      </c>
      <c r="F127" s="330" t="str">
        <f>PEDIDO!O141</f>
        <v/>
      </c>
      <c r="G127" s="348"/>
      <c r="H127" s="2"/>
    </row>
    <row r="128" spans="2:8" x14ac:dyDescent="0.25">
      <c r="B128" s="297" t="str">
        <f>PEDIDO!U142</f>
        <v/>
      </c>
      <c r="C128" s="89" t="str">
        <f>PEDIDO!J142</f>
        <v/>
      </c>
      <c r="D128" s="89" t="str">
        <f>PEDIDO!V142</f>
        <v/>
      </c>
      <c r="E128" s="89">
        <f>PEDIDO!I142</f>
        <v>0</v>
      </c>
      <c r="F128" s="330" t="str">
        <f>PEDIDO!O142</f>
        <v/>
      </c>
      <c r="G128" s="348"/>
      <c r="H128" s="2"/>
    </row>
    <row r="129" spans="2:8" x14ac:dyDescent="0.25">
      <c r="B129" s="297" t="str">
        <f>PEDIDO!U143</f>
        <v/>
      </c>
      <c r="C129" s="89" t="str">
        <f>PEDIDO!J143</f>
        <v/>
      </c>
      <c r="D129" s="89" t="str">
        <f>PEDIDO!V143</f>
        <v/>
      </c>
      <c r="E129" s="89">
        <f>PEDIDO!I143</f>
        <v>0</v>
      </c>
      <c r="F129" s="330" t="str">
        <f>PEDIDO!O143</f>
        <v/>
      </c>
      <c r="G129" s="348"/>
      <c r="H129" s="2"/>
    </row>
    <row r="130" spans="2:8" x14ac:dyDescent="0.25">
      <c r="B130" s="297" t="str">
        <f>PEDIDO!U144</f>
        <v/>
      </c>
      <c r="C130" s="89" t="str">
        <f>PEDIDO!J144</f>
        <v/>
      </c>
      <c r="D130" s="89" t="str">
        <f>PEDIDO!V144</f>
        <v/>
      </c>
      <c r="E130" s="89">
        <f>PEDIDO!I144</f>
        <v>0</v>
      </c>
      <c r="F130" s="330" t="str">
        <f>PEDIDO!O144</f>
        <v/>
      </c>
      <c r="G130" s="348"/>
      <c r="H130" s="2"/>
    </row>
    <row r="131" spans="2:8" x14ac:dyDescent="0.25">
      <c r="B131" s="297" t="str">
        <f>PEDIDO!U145</f>
        <v/>
      </c>
      <c r="C131" s="89" t="str">
        <f>PEDIDO!J145</f>
        <v/>
      </c>
      <c r="D131" s="89" t="str">
        <f>PEDIDO!V145</f>
        <v/>
      </c>
      <c r="E131" s="89">
        <f>PEDIDO!I145</f>
        <v>0</v>
      </c>
      <c r="F131" s="330" t="str">
        <f>PEDIDO!O145</f>
        <v/>
      </c>
      <c r="G131" s="348"/>
      <c r="H131" s="2"/>
    </row>
    <row r="132" spans="2:8" x14ac:dyDescent="0.25">
      <c r="B132" s="297" t="str">
        <f>PEDIDO!U146</f>
        <v/>
      </c>
      <c r="C132" s="89" t="str">
        <f>PEDIDO!J146</f>
        <v/>
      </c>
      <c r="D132" s="89" t="str">
        <f>PEDIDO!V146</f>
        <v/>
      </c>
      <c r="E132" s="89">
        <f>PEDIDO!I146</f>
        <v>0</v>
      </c>
      <c r="F132" s="330" t="str">
        <f>PEDIDO!O146</f>
        <v/>
      </c>
      <c r="G132" s="348"/>
      <c r="H132" s="2"/>
    </row>
    <row r="133" spans="2:8" x14ac:dyDescent="0.25">
      <c r="B133" s="297" t="str">
        <f>PEDIDO!U147</f>
        <v/>
      </c>
      <c r="C133" s="89" t="str">
        <f>PEDIDO!J147</f>
        <v/>
      </c>
      <c r="D133" s="89" t="str">
        <f>PEDIDO!V147</f>
        <v/>
      </c>
      <c r="E133" s="89">
        <f>PEDIDO!I147</f>
        <v>0</v>
      </c>
      <c r="F133" s="330" t="str">
        <f>PEDIDO!O147</f>
        <v/>
      </c>
      <c r="G133" s="348"/>
      <c r="H133" s="2"/>
    </row>
    <row r="134" spans="2:8" x14ac:dyDescent="0.25">
      <c r="B134" s="297" t="str">
        <f>PEDIDO!U148</f>
        <v/>
      </c>
      <c r="C134" s="89" t="str">
        <f>PEDIDO!J148</f>
        <v/>
      </c>
      <c r="D134" s="89" t="str">
        <f>PEDIDO!V148</f>
        <v/>
      </c>
      <c r="E134" s="89">
        <f>PEDIDO!I148</f>
        <v>0</v>
      </c>
      <c r="F134" s="330" t="str">
        <f>PEDIDO!O148</f>
        <v/>
      </c>
      <c r="G134" s="348"/>
      <c r="H134" s="2"/>
    </row>
    <row r="135" spans="2:8" x14ac:dyDescent="0.25">
      <c r="B135" s="297" t="str">
        <f>PEDIDO!U149</f>
        <v/>
      </c>
      <c r="C135" s="89" t="str">
        <f>PEDIDO!J149</f>
        <v/>
      </c>
      <c r="D135" s="89" t="str">
        <f>PEDIDO!V149</f>
        <v/>
      </c>
      <c r="E135" s="89">
        <f>PEDIDO!I149</f>
        <v>0</v>
      </c>
      <c r="F135" s="330" t="str">
        <f>PEDIDO!O149</f>
        <v/>
      </c>
      <c r="G135" s="348"/>
      <c r="H135" s="2"/>
    </row>
    <row r="136" spans="2:8" x14ac:dyDescent="0.25">
      <c r="B136" s="297" t="str">
        <f>PEDIDO!U150</f>
        <v/>
      </c>
      <c r="C136" s="89" t="str">
        <f>PEDIDO!J150</f>
        <v/>
      </c>
      <c r="D136" s="89" t="str">
        <f>PEDIDO!V150</f>
        <v/>
      </c>
      <c r="E136" s="89">
        <f>PEDIDO!I150</f>
        <v>0</v>
      </c>
      <c r="F136" s="330" t="str">
        <f>PEDIDO!O150</f>
        <v/>
      </c>
      <c r="G136" s="348"/>
      <c r="H136" s="2"/>
    </row>
    <row r="137" spans="2:8" x14ac:dyDescent="0.25">
      <c r="B137" s="297" t="str">
        <f>PEDIDO!U151</f>
        <v/>
      </c>
      <c r="C137" s="89" t="str">
        <f>PEDIDO!J151</f>
        <v/>
      </c>
      <c r="D137" s="89" t="str">
        <f>PEDIDO!V151</f>
        <v/>
      </c>
      <c r="E137" s="89">
        <f>PEDIDO!I151</f>
        <v>0</v>
      </c>
      <c r="F137" s="330" t="str">
        <f>PEDIDO!O151</f>
        <v/>
      </c>
      <c r="G137" s="348"/>
      <c r="H137" s="2"/>
    </row>
    <row r="138" spans="2:8" x14ac:dyDescent="0.25">
      <c r="B138" s="297" t="str">
        <f>PEDIDO!U152</f>
        <v/>
      </c>
      <c r="C138" s="89" t="str">
        <f>PEDIDO!J152</f>
        <v/>
      </c>
      <c r="D138" s="89" t="str">
        <f>PEDIDO!V152</f>
        <v/>
      </c>
      <c r="E138" s="89">
        <f>PEDIDO!I152</f>
        <v>0</v>
      </c>
      <c r="F138" s="330" t="str">
        <f>PEDIDO!O152</f>
        <v/>
      </c>
      <c r="G138" s="348"/>
      <c r="H138" s="2"/>
    </row>
    <row r="139" spans="2:8" x14ac:dyDescent="0.25">
      <c r="B139" s="297" t="str">
        <f>PEDIDO!U153</f>
        <v/>
      </c>
      <c r="C139" s="89" t="str">
        <f>PEDIDO!J153</f>
        <v/>
      </c>
      <c r="D139" s="89" t="str">
        <f>PEDIDO!V153</f>
        <v/>
      </c>
      <c r="E139" s="89">
        <f>PEDIDO!I153</f>
        <v>0</v>
      </c>
      <c r="F139" s="330" t="str">
        <f>PEDIDO!O153</f>
        <v/>
      </c>
      <c r="G139" s="348"/>
      <c r="H139" s="2"/>
    </row>
    <row r="140" spans="2:8" x14ac:dyDescent="0.25">
      <c r="B140" s="297" t="str">
        <f>PEDIDO!U154</f>
        <v/>
      </c>
      <c r="C140" s="89" t="str">
        <f>PEDIDO!J154</f>
        <v/>
      </c>
      <c r="D140" s="89" t="str">
        <f>PEDIDO!V154</f>
        <v/>
      </c>
      <c r="E140" s="89">
        <f>PEDIDO!I154</f>
        <v>0</v>
      </c>
      <c r="F140" s="330" t="str">
        <f>PEDIDO!O154</f>
        <v/>
      </c>
      <c r="G140" s="348"/>
      <c r="H140" s="2"/>
    </row>
    <row r="141" spans="2:8" x14ac:dyDescent="0.25">
      <c r="B141" s="297" t="str">
        <f>PEDIDO!U155</f>
        <v/>
      </c>
      <c r="C141" s="89" t="str">
        <f>PEDIDO!J155</f>
        <v/>
      </c>
      <c r="D141" s="89" t="str">
        <f>PEDIDO!V155</f>
        <v/>
      </c>
      <c r="E141" s="89">
        <f>PEDIDO!I155</f>
        <v>0</v>
      </c>
      <c r="F141" s="330" t="str">
        <f>PEDIDO!O155</f>
        <v/>
      </c>
      <c r="G141" s="348"/>
      <c r="H141" s="2"/>
    </row>
    <row r="142" spans="2:8" x14ac:dyDescent="0.25">
      <c r="B142" s="297" t="str">
        <f>PEDIDO!U156</f>
        <v/>
      </c>
      <c r="C142" s="89" t="str">
        <f>PEDIDO!J156</f>
        <v/>
      </c>
      <c r="D142" s="89" t="str">
        <f>PEDIDO!V156</f>
        <v/>
      </c>
      <c r="E142" s="89">
        <f>PEDIDO!I156</f>
        <v>0</v>
      </c>
      <c r="F142" s="330" t="str">
        <f>PEDIDO!O156</f>
        <v/>
      </c>
      <c r="G142" s="348"/>
      <c r="H142" s="2"/>
    </row>
    <row r="143" spans="2:8" x14ac:dyDescent="0.25">
      <c r="B143" s="297" t="str">
        <f>PEDIDO!U157</f>
        <v/>
      </c>
      <c r="C143" s="89" t="str">
        <f>PEDIDO!J157</f>
        <v/>
      </c>
      <c r="D143" s="89" t="str">
        <f>PEDIDO!V157</f>
        <v/>
      </c>
      <c r="E143" s="89">
        <f>PEDIDO!I157</f>
        <v>0</v>
      </c>
      <c r="F143" s="330" t="str">
        <f>PEDIDO!O157</f>
        <v/>
      </c>
      <c r="G143" s="348"/>
      <c r="H143" s="2"/>
    </row>
    <row r="144" spans="2:8" x14ac:dyDescent="0.25">
      <c r="B144" s="297" t="str">
        <f>PEDIDO!U158</f>
        <v/>
      </c>
      <c r="C144" s="89" t="str">
        <f>PEDIDO!J158</f>
        <v/>
      </c>
      <c r="D144" s="89" t="str">
        <f>PEDIDO!V158</f>
        <v/>
      </c>
      <c r="E144" s="89">
        <f>PEDIDO!I158</f>
        <v>0</v>
      </c>
      <c r="F144" s="330" t="str">
        <f>PEDIDO!O158</f>
        <v/>
      </c>
      <c r="G144" s="348"/>
      <c r="H144" s="2"/>
    </row>
    <row r="145" spans="2:8" x14ac:dyDescent="0.25">
      <c r="B145" s="297" t="str">
        <f>PEDIDO!U159</f>
        <v/>
      </c>
      <c r="C145" s="89" t="str">
        <f>PEDIDO!J159</f>
        <v/>
      </c>
      <c r="D145" s="89" t="str">
        <f>PEDIDO!V159</f>
        <v/>
      </c>
      <c r="E145" s="89">
        <f>PEDIDO!I159</f>
        <v>0</v>
      </c>
      <c r="F145" s="330" t="str">
        <f>PEDIDO!O159</f>
        <v/>
      </c>
      <c r="G145" s="348"/>
      <c r="H145" s="2"/>
    </row>
    <row r="146" spans="2:8" x14ac:dyDescent="0.25">
      <c r="B146" s="297" t="str">
        <f>PEDIDO!U160</f>
        <v/>
      </c>
      <c r="C146" s="89" t="str">
        <f>PEDIDO!J160</f>
        <v/>
      </c>
      <c r="D146" s="89" t="str">
        <f>PEDIDO!V160</f>
        <v/>
      </c>
      <c r="E146" s="89">
        <f>PEDIDO!I160</f>
        <v>0</v>
      </c>
      <c r="F146" s="330" t="str">
        <f>PEDIDO!O160</f>
        <v/>
      </c>
      <c r="G146" s="348"/>
      <c r="H146" s="2"/>
    </row>
    <row r="147" spans="2:8" x14ac:dyDescent="0.25">
      <c r="B147" s="297" t="str">
        <f>PEDIDO!U161</f>
        <v/>
      </c>
      <c r="C147" s="89" t="str">
        <f>PEDIDO!J161</f>
        <v/>
      </c>
      <c r="D147" s="89" t="str">
        <f>PEDIDO!V161</f>
        <v/>
      </c>
      <c r="E147" s="89">
        <f>PEDIDO!I161</f>
        <v>0</v>
      </c>
      <c r="F147" s="330" t="str">
        <f>PEDIDO!O161</f>
        <v/>
      </c>
      <c r="G147" s="348"/>
      <c r="H147" s="2"/>
    </row>
    <row r="148" spans="2:8" x14ac:dyDescent="0.25">
      <c r="B148" s="297" t="str">
        <f>PEDIDO!U162</f>
        <v/>
      </c>
      <c r="C148" s="89" t="str">
        <f>PEDIDO!J162</f>
        <v/>
      </c>
      <c r="D148" s="89" t="str">
        <f>PEDIDO!V162</f>
        <v/>
      </c>
      <c r="E148" s="89">
        <f>PEDIDO!I162</f>
        <v>0</v>
      </c>
      <c r="F148" s="330" t="str">
        <f>PEDIDO!O162</f>
        <v/>
      </c>
      <c r="G148" s="348"/>
      <c r="H148" s="2"/>
    </row>
    <row r="149" spans="2:8" x14ac:dyDescent="0.25">
      <c r="B149" s="297" t="str">
        <f>PEDIDO!U163</f>
        <v/>
      </c>
      <c r="C149" s="89" t="str">
        <f>PEDIDO!J163</f>
        <v/>
      </c>
      <c r="D149" s="89" t="str">
        <f>PEDIDO!V163</f>
        <v/>
      </c>
      <c r="E149" s="89">
        <f>PEDIDO!I163</f>
        <v>0</v>
      </c>
      <c r="F149" s="330" t="str">
        <f>PEDIDO!O163</f>
        <v/>
      </c>
      <c r="G149" s="348"/>
      <c r="H149" s="2"/>
    </row>
    <row r="150" spans="2:8" x14ac:dyDescent="0.25">
      <c r="B150" s="297" t="str">
        <f>PEDIDO!U164</f>
        <v/>
      </c>
      <c r="C150" s="89" t="str">
        <f>PEDIDO!J164</f>
        <v/>
      </c>
      <c r="D150" s="89" t="str">
        <f>PEDIDO!V164</f>
        <v/>
      </c>
      <c r="E150" s="89">
        <f>PEDIDO!I164</f>
        <v>0</v>
      </c>
      <c r="F150" s="330" t="str">
        <f>PEDIDO!O164</f>
        <v/>
      </c>
      <c r="G150" s="348"/>
      <c r="H150" s="2"/>
    </row>
    <row r="151" spans="2:8" x14ac:dyDescent="0.25">
      <c r="B151" s="297" t="str">
        <f>PEDIDO!U165</f>
        <v/>
      </c>
      <c r="C151" s="89" t="str">
        <f>PEDIDO!J165</f>
        <v/>
      </c>
      <c r="D151" s="89" t="str">
        <f>PEDIDO!V165</f>
        <v/>
      </c>
      <c r="E151" s="89">
        <f>PEDIDO!I165</f>
        <v>0</v>
      </c>
      <c r="F151" s="330" t="str">
        <f>PEDIDO!O165</f>
        <v/>
      </c>
      <c r="G151" s="348"/>
      <c r="H151" s="2"/>
    </row>
    <row r="152" spans="2:8" x14ac:dyDescent="0.25">
      <c r="B152" s="297" t="str">
        <f>PEDIDO!U166</f>
        <v/>
      </c>
      <c r="C152" s="89" t="str">
        <f>PEDIDO!J166</f>
        <v/>
      </c>
      <c r="D152" s="89" t="str">
        <f>PEDIDO!V166</f>
        <v/>
      </c>
      <c r="E152" s="89">
        <f>PEDIDO!I166</f>
        <v>0</v>
      </c>
      <c r="F152" s="330" t="str">
        <f>PEDIDO!O166</f>
        <v/>
      </c>
      <c r="G152" s="348"/>
      <c r="H152" s="2"/>
    </row>
    <row r="153" spans="2:8" x14ac:dyDescent="0.25">
      <c r="B153" s="297" t="str">
        <f>PEDIDO!U167</f>
        <v/>
      </c>
      <c r="C153" s="89" t="str">
        <f>PEDIDO!J167</f>
        <v/>
      </c>
      <c r="D153" s="89" t="str">
        <f>PEDIDO!V167</f>
        <v/>
      </c>
      <c r="E153" s="89">
        <f>PEDIDO!I167</f>
        <v>0</v>
      </c>
      <c r="F153" s="330" t="str">
        <f>PEDIDO!O167</f>
        <v/>
      </c>
      <c r="G153" s="348"/>
      <c r="H153" s="2"/>
    </row>
    <row r="154" spans="2:8" x14ac:dyDescent="0.25">
      <c r="B154" s="297" t="str">
        <f>PEDIDO!U168</f>
        <v/>
      </c>
      <c r="C154" s="89" t="str">
        <f>PEDIDO!J168</f>
        <v/>
      </c>
      <c r="D154" s="89" t="str">
        <f>PEDIDO!V168</f>
        <v/>
      </c>
      <c r="E154" s="89">
        <f>PEDIDO!I168</f>
        <v>0</v>
      </c>
      <c r="F154" s="330" t="str">
        <f>PEDIDO!O168</f>
        <v/>
      </c>
      <c r="G154" s="348"/>
      <c r="H154" s="2"/>
    </row>
    <row r="155" spans="2:8" x14ac:dyDescent="0.25">
      <c r="B155" s="297" t="str">
        <f>PEDIDO!U169</f>
        <v/>
      </c>
      <c r="C155" s="89" t="str">
        <f>PEDIDO!J169</f>
        <v/>
      </c>
      <c r="D155" s="89" t="str">
        <f>PEDIDO!V169</f>
        <v/>
      </c>
      <c r="E155" s="89">
        <f>PEDIDO!I169</f>
        <v>0</v>
      </c>
      <c r="F155" s="330" t="str">
        <f>PEDIDO!O169</f>
        <v/>
      </c>
      <c r="G155" s="348"/>
      <c r="H155" s="2"/>
    </row>
    <row r="156" spans="2:8" x14ac:dyDescent="0.25">
      <c r="B156" s="297" t="str">
        <f>PEDIDO!U170</f>
        <v/>
      </c>
      <c r="C156" s="89" t="str">
        <f>PEDIDO!J170</f>
        <v/>
      </c>
      <c r="D156" s="89" t="str">
        <f>PEDIDO!V170</f>
        <v/>
      </c>
      <c r="E156" s="89">
        <f>PEDIDO!I170</f>
        <v>0</v>
      </c>
      <c r="F156" s="330" t="str">
        <f>PEDIDO!O170</f>
        <v/>
      </c>
      <c r="G156" s="348"/>
      <c r="H156" s="2"/>
    </row>
    <row r="157" spans="2:8" x14ac:dyDescent="0.25">
      <c r="B157" s="297" t="str">
        <f>PEDIDO!U171</f>
        <v/>
      </c>
      <c r="C157" s="89" t="str">
        <f>PEDIDO!J171</f>
        <v/>
      </c>
      <c r="D157" s="89" t="str">
        <f>PEDIDO!V171</f>
        <v/>
      </c>
      <c r="E157" s="89">
        <f>PEDIDO!I171</f>
        <v>0</v>
      </c>
      <c r="F157" s="330" t="str">
        <f>PEDIDO!O171</f>
        <v/>
      </c>
      <c r="G157" s="348"/>
      <c r="H157" s="2"/>
    </row>
    <row r="158" spans="2:8" x14ac:dyDescent="0.25">
      <c r="B158" s="297" t="str">
        <f>PEDIDO!U172</f>
        <v/>
      </c>
      <c r="C158" s="89" t="str">
        <f>PEDIDO!J172</f>
        <v/>
      </c>
      <c r="D158" s="89" t="str">
        <f>PEDIDO!V172</f>
        <v/>
      </c>
      <c r="E158" s="89">
        <f>PEDIDO!I172</f>
        <v>0</v>
      </c>
      <c r="F158" s="330" t="str">
        <f>PEDIDO!O172</f>
        <v/>
      </c>
      <c r="G158" s="348"/>
      <c r="H158" s="2"/>
    </row>
    <row r="159" spans="2:8" x14ac:dyDescent="0.25">
      <c r="B159" s="297" t="str">
        <f>PEDIDO!U173</f>
        <v/>
      </c>
      <c r="C159" s="89" t="str">
        <f>PEDIDO!J173</f>
        <v/>
      </c>
      <c r="D159" s="89" t="str">
        <f>PEDIDO!V173</f>
        <v/>
      </c>
      <c r="E159" s="89">
        <f>PEDIDO!I173</f>
        <v>0</v>
      </c>
      <c r="F159" s="330" t="str">
        <f>PEDIDO!O173</f>
        <v/>
      </c>
      <c r="G159" s="348"/>
      <c r="H159" s="2"/>
    </row>
    <row r="160" spans="2:8" x14ac:dyDescent="0.25">
      <c r="B160" s="297" t="str">
        <f>PEDIDO!U174</f>
        <v/>
      </c>
      <c r="C160" s="89" t="str">
        <f>PEDIDO!J174</f>
        <v/>
      </c>
      <c r="D160" s="89" t="str">
        <f>PEDIDO!V174</f>
        <v/>
      </c>
      <c r="E160" s="89">
        <f>PEDIDO!I174</f>
        <v>0</v>
      </c>
      <c r="F160" s="330" t="str">
        <f>PEDIDO!O174</f>
        <v/>
      </c>
      <c r="G160" s="348"/>
      <c r="H160" s="2"/>
    </row>
    <row r="161" spans="2:8" x14ac:dyDescent="0.25">
      <c r="B161" s="297" t="str">
        <f>PEDIDO!U175</f>
        <v/>
      </c>
      <c r="C161" s="89" t="str">
        <f>PEDIDO!J175</f>
        <v/>
      </c>
      <c r="D161" s="89" t="str">
        <f>PEDIDO!V175</f>
        <v/>
      </c>
      <c r="E161" s="89">
        <f>PEDIDO!I175</f>
        <v>0</v>
      </c>
      <c r="F161" s="330" t="str">
        <f>PEDIDO!O175</f>
        <v/>
      </c>
      <c r="G161" s="348"/>
      <c r="H161" s="2"/>
    </row>
    <row r="162" spans="2:8" x14ac:dyDescent="0.25">
      <c r="B162" s="297" t="str">
        <f>PEDIDO!U176</f>
        <v/>
      </c>
      <c r="C162" s="89" t="str">
        <f>PEDIDO!J176</f>
        <v/>
      </c>
      <c r="D162" s="89" t="str">
        <f>PEDIDO!V176</f>
        <v/>
      </c>
      <c r="E162" s="89">
        <f>PEDIDO!I176</f>
        <v>0</v>
      </c>
      <c r="F162" s="330" t="str">
        <f>PEDIDO!O176</f>
        <v/>
      </c>
      <c r="G162" s="348"/>
      <c r="H162" s="2"/>
    </row>
    <row r="163" spans="2:8" x14ac:dyDescent="0.25">
      <c r="B163" s="297" t="str">
        <f>PEDIDO!U177</f>
        <v/>
      </c>
      <c r="C163" s="89" t="str">
        <f>PEDIDO!J177</f>
        <v/>
      </c>
      <c r="D163" s="89" t="str">
        <f>PEDIDO!V177</f>
        <v/>
      </c>
      <c r="E163" s="89">
        <f>PEDIDO!I177</f>
        <v>0</v>
      </c>
      <c r="F163" s="330" t="str">
        <f>PEDIDO!O177</f>
        <v/>
      </c>
      <c r="G163" s="348"/>
      <c r="H163" s="2"/>
    </row>
    <row r="164" spans="2:8" x14ac:dyDescent="0.25">
      <c r="B164" s="297" t="str">
        <f>PEDIDO!U178</f>
        <v/>
      </c>
      <c r="C164" s="89" t="str">
        <f>PEDIDO!J178</f>
        <v/>
      </c>
      <c r="D164" s="89" t="str">
        <f>PEDIDO!V178</f>
        <v/>
      </c>
      <c r="E164" s="89">
        <f>PEDIDO!I178</f>
        <v>0</v>
      </c>
      <c r="F164" s="330" t="str">
        <f>PEDIDO!O178</f>
        <v/>
      </c>
      <c r="G164" s="348"/>
      <c r="H164" s="2"/>
    </row>
    <row r="165" spans="2:8" x14ac:dyDescent="0.25">
      <c r="B165" s="297" t="str">
        <f>PEDIDO!U179</f>
        <v/>
      </c>
      <c r="C165" s="89" t="str">
        <f>PEDIDO!J179</f>
        <v/>
      </c>
      <c r="D165" s="89" t="str">
        <f>PEDIDO!V179</f>
        <v/>
      </c>
      <c r="E165" s="89">
        <f>PEDIDO!I179</f>
        <v>0</v>
      </c>
      <c r="F165" s="330" t="str">
        <f>PEDIDO!O179</f>
        <v/>
      </c>
      <c r="G165" s="348"/>
      <c r="H165" s="2"/>
    </row>
    <row r="166" spans="2:8" x14ac:dyDescent="0.25">
      <c r="B166" s="297" t="str">
        <f>PEDIDO!U180</f>
        <v/>
      </c>
      <c r="C166" s="89" t="str">
        <f>PEDIDO!J180</f>
        <v/>
      </c>
      <c r="D166" s="89" t="str">
        <f>PEDIDO!V180</f>
        <v/>
      </c>
      <c r="E166" s="89">
        <f>PEDIDO!I180</f>
        <v>0</v>
      </c>
      <c r="F166" s="330" t="str">
        <f>PEDIDO!O180</f>
        <v/>
      </c>
      <c r="G166" s="348"/>
      <c r="H166" s="2"/>
    </row>
    <row r="167" spans="2:8" x14ac:dyDescent="0.25">
      <c r="B167" s="297" t="str">
        <f>PEDIDO!U181</f>
        <v/>
      </c>
      <c r="C167" s="89" t="str">
        <f>PEDIDO!J181</f>
        <v/>
      </c>
      <c r="D167" s="89" t="str">
        <f>PEDIDO!V181</f>
        <v/>
      </c>
      <c r="E167" s="89">
        <f>PEDIDO!I181</f>
        <v>0</v>
      </c>
      <c r="F167" s="330" t="str">
        <f>PEDIDO!O181</f>
        <v/>
      </c>
      <c r="G167" s="348"/>
      <c r="H167" s="2"/>
    </row>
    <row r="168" spans="2:8" x14ac:dyDescent="0.25">
      <c r="B168" s="297" t="str">
        <f>PEDIDO!U182</f>
        <v/>
      </c>
      <c r="C168" s="89" t="str">
        <f>PEDIDO!J182</f>
        <v/>
      </c>
      <c r="D168" s="89" t="str">
        <f>PEDIDO!V182</f>
        <v/>
      </c>
      <c r="E168" s="89">
        <f>PEDIDO!I182</f>
        <v>0</v>
      </c>
      <c r="F168" s="330" t="str">
        <f>PEDIDO!O182</f>
        <v/>
      </c>
      <c r="G168" s="348"/>
      <c r="H168" s="2"/>
    </row>
    <row r="169" spans="2:8" x14ac:dyDescent="0.25">
      <c r="B169" s="297" t="str">
        <f>PEDIDO!U183</f>
        <v/>
      </c>
      <c r="C169" s="89" t="str">
        <f>PEDIDO!J183</f>
        <v/>
      </c>
      <c r="D169" s="89" t="str">
        <f>PEDIDO!V183</f>
        <v/>
      </c>
      <c r="E169" s="89">
        <f>PEDIDO!I183</f>
        <v>0</v>
      </c>
      <c r="F169" s="330" t="str">
        <f>PEDIDO!O183</f>
        <v/>
      </c>
      <c r="G169" s="348"/>
      <c r="H169" s="2"/>
    </row>
    <row r="170" spans="2:8" x14ac:dyDescent="0.25">
      <c r="B170" s="297" t="str">
        <f>PEDIDO!U184</f>
        <v/>
      </c>
      <c r="C170" s="89" t="str">
        <f>PEDIDO!J184</f>
        <v/>
      </c>
      <c r="D170" s="89" t="str">
        <f>PEDIDO!V184</f>
        <v/>
      </c>
      <c r="E170" s="89">
        <f>PEDIDO!I184</f>
        <v>0</v>
      </c>
      <c r="F170" s="330" t="str">
        <f>PEDIDO!O184</f>
        <v/>
      </c>
      <c r="G170" s="348"/>
      <c r="H170" s="2"/>
    </row>
    <row r="171" spans="2:8" x14ac:dyDescent="0.25">
      <c r="B171" s="297" t="str">
        <f>PEDIDO!U185</f>
        <v/>
      </c>
      <c r="C171" s="89" t="str">
        <f>PEDIDO!J185</f>
        <v/>
      </c>
      <c r="D171" s="89" t="str">
        <f>PEDIDO!V185</f>
        <v/>
      </c>
      <c r="E171" s="89">
        <f>PEDIDO!I185</f>
        <v>0</v>
      </c>
      <c r="F171" s="330" t="str">
        <f>PEDIDO!O185</f>
        <v/>
      </c>
      <c r="G171" s="348"/>
      <c r="H171" s="2"/>
    </row>
    <row r="172" spans="2:8" x14ac:dyDescent="0.25">
      <c r="B172" s="297" t="str">
        <f>PEDIDO!U186</f>
        <v/>
      </c>
      <c r="C172" s="89" t="str">
        <f>PEDIDO!J186</f>
        <v/>
      </c>
      <c r="D172" s="89" t="str">
        <f>PEDIDO!V186</f>
        <v/>
      </c>
      <c r="E172" s="89">
        <f>PEDIDO!I186</f>
        <v>0</v>
      </c>
      <c r="F172" s="330" t="str">
        <f>PEDIDO!O186</f>
        <v/>
      </c>
      <c r="G172" s="348"/>
      <c r="H172" s="2"/>
    </row>
    <row r="173" spans="2:8" x14ac:dyDescent="0.25">
      <c r="B173" s="297" t="str">
        <f>PEDIDO!U187</f>
        <v/>
      </c>
      <c r="C173" s="89" t="str">
        <f>PEDIDO!J187</f>
        <v/>
      </c>
      <c r="D173" s="89" t="str">
        <f>PEDIDO!V187</f>
        <v/>
      </c>
      <c r="E173" s="89">
        <f>PEDIDO!I187</f>
        <v>0</v>
      </c>
      <c r="F173" s="330" t="str">
        <f>PEDIDO!O187</f>
        <v/>
      </c>
      <c r="G173" s="348"/>
      <c r="H173" s="2"/>
    </row>
    <row r="174" spans="2:8" x14ac:dyDescent="0.25">
      <c r="B174" s="297" t="str">
        <f>PEDIDO!U188</f>
        <v/>
      </c>
      <c r="C174" s="89" t="str">
        <f>PEDIDO!J188</f>
        <v/>
      </c>
      <c r="D174" s="89" t="str">
        <f>PEDIDO!V188</f>
        <v/>
      </c>
      <c r="E174" s="89">
        <f>PEDIDO!I188</f>
        <v>0</v>
      </c>
      <c r="F174" s="330" t="str">
        <f>PEDIDO!O188</f>
        <v/>
      </c>
      <c r="G174" s="348"/>
      <c r="H174" s="2"/>
    </row>
    <row r="175" spans="2:8" x14ac:dyDescent="0.25">
      <c r="B175" s="297" t="str">
        <f>PEDIDO!U189</f>
        <v/>
      </c>
      <c r="C175" s="89" t="str">
        <f>PEDIDO!J189</f>
        <v/>
      </c>
      <c r="D175" s="89" t="str">
        <f>PEDIDO!V189</f>
        <v/>
      </c>
      <c r="E175" s="89">
        <f>PEDIDO!I189</f>
        <v>0</v>
      </c>
      <c r="F175" s="330" t="str">
        <f>PEDIDO!O189</f>
        <v/>
      </c>
      <c r="G175" s="348"/>
      <c r="H175" s="2"/>
    </row>
    <row r="176" spans="2:8" x14ac:dyDescent="0.25">
      <c r="B176" s="297" t="str">
        <f>PEDIDO!U190</f>
        <v/>
      </c>
      <c r="C176" s="89" t="str">
        <f>PEDIDO!J190</f>
        <v/>
      </c>
      <c r="D176" s="89" t="str">
        <f>PEDIDO!V190</f>
        <v/>
      </c>
      <c r="E176" s="89">
        <f>PEDIDO!I190</f>
        <v>0</v>
      </c>
      <c r="F176" s="330" t="str">
        <f>PEDIDO!O190</f>
        <v/>
      </c>
      <c r="G176" s="348"/>
      <c r="H176" s="2"/>
    </row>
    <row r="177" spans="2:8" x14ac:dyDescent="0.25">
      <c r="B177" s="297" t="str">
        <f>PEDIDO!U191</f>
        <v/>
      </c>
      <c r="C177" s="89" t="str">
        <f>PEDIDO!J191</f>
        <v/>
      </c>
      <c r="D177" s="89" t="str">
        <f>PEDIDO!V191</f>
        <v/>
      </c>
      <c r="E177" s="89">
        <f>PEDIDO!I191</f>
        <v>0</v>
      </c>
      <c r="F177" s="330" t="str">
        <f>PEDIDO!O191</f>
        <v/>
      </c>
      <c r="G177" s="348"/>
      <c r="H177" s="2"/>
    </row>
    <row r="178" spans="2:8" x14ac:dyDescent="0.25">
      <c r="B178" s="297" t="str">
        <f>PEDIDO!U192</f>
        <v/>
      </c>
      <c r="C178" s="89" t="str">
        <f>PEDIDO!J192</f>
        <v/>
      </c>
      <c r="D178" s="89" t="str">
        <f>PEDIDO!V192</f>
        <v/>
      </c>
      <c r="E178" s="89">
        <f>PEDIDO!I192</f>
        <v>0</v>
      </c>
      <c r="F178" s="330" t="str">
        <f>PEDIDO!O192</f>
        <v/>
      </c>
      <c r="G178" s="348"/>
      <c r="H178" s="2"/>
    </row>
    <row r="179" spans="2:8" x14ac:dyDescent="0.25">
      <c r="B179" s="297" t="str">
        <f>PEDIDO!U193</f>
        <v/>
      </c>
      <c r="C179" s="89" t="str">
        <f>PEDIDO!J193</f>
        <v/>
      </c>
      <c r="D179" s="89" t="str">
        <f>PEDIDO!V193</f>
        <v/>
      </c>
      <c r="E179" s="89">
        <f>PEDIDO!I193</f>
        <v>0</v>
      </c>
      <c r="F179" s="330" t="str">
        <f>PEDIDO!O193</f>
        <v/>
      </c>
      <c r="G179" s="348"/>
      <c r="H179" s="2"/>
    </row>
    <row r="180" spans="2:8" x14ac:dyDescent="0.25">
      <c r="B180" s="297" t="str">
        <f>PEDIDO!U194</f>
        <v/>
      </c>
      <c r="C180" s="89" t="str">
        <f>PEDIDO!J194</f>
        <v/>
      </c>
      <c r="D180" s="89" t="str">
        <f>PEDIDO!V194</f>
        <v/>
      </c>
      <c r="E180" s="89">
        <f>PEDIDO!I194</f>
        <v>0</v>
      </c>
      <c r="F180" s="330" t="str">
        <f>PEDIDO!O194</f>
        <v/>
      </c>
      <c r="G180" s="348"/>
      <c r="H180" s="2"/>
    </row>
    <row r="181" spans="2:8" x14ac:dyDescent="0.25">
      <c r="B181" s="297" t="str">
        <f>PEDIDO!U195</f>
        <v/>
      </c>
      <c r="C181" s="89" t="str">
        <f>PEDIDO!J195</f>
        <v/>
      </c>
      <c r="D181" s="89" t="str">
        <f>PEDIDO!V195</f>
        <v/>
      </c>
      <c r="E181" s="89">
        <f>PEDIDO!I195</f>
        <v>0</v>
      </c>
      <c r="F181" s="330" t="str">
        <f>PEDIDO!O195</f>
        <v/>
      </c>
      <c r="G181" s="348"/>
      <c r="H181" s="2"/>
    </row>
    <row r="182" spans="2:8" x14ac:dyDescent="0.25">
      <c r="B182" s="297" t="str">
        <f>PEDIDO!U196</f>
        <v/>
      </c>
      <c r="C182" s="89" t="str">
        <f>PEDIDO!J196</f>
        <v/>
      </c>
      <c r="D182" s="89" t="str">
        <f>PEDIDO!V196</f>
        <v/>
      </c>
      <c r="E182" s="89">
        <f>PEDIDO!I196</f>
        <v>0</v>
      </c>
      <c r="F182" s="330" t="str">
        <f>PEDIDO!O196</f>
        <v/>
      </c>
      <c r="G182" s="348"/>
      <c r="H182" s="2"/>
    </row>
    <row r="183" spans="2:8" x14ac:dyDescent="0.25">
      <c r="B183" s="297" t="str">
        <f>PEDIDO!U197</f>
        <v/>
      </c>
      <c r="C183" s="89" t="str">
        <f>PEDIDO!J197</f>
        <v/>
      </c>
      <c r="D183" s="89" t="str">
        <f>PEDIDO!V197</f>
        <v/>
      </c>
      <c r="E183" s="89">
        <f>PEDIDO!I197</f>
        <v>0</v>
      </c>
      <c r="F183" s="330" t="str">
        <f>PEDIDO!O197</f>
        <v/>
      </c>
      <c r="G183" s="348"/>
      <c r="H183" s="2"/>
    </row>
    <row r="184" spans="2:8" x14ac:dyDescent="0.25">
      <c r="B184" s="297" t="str">
        <f>PEDIDO!U198</f>
        <v/>
      </c>
      <c r="C184" s="89" t="str">
        <f>PEDIDO!J198</f>
        <v/>
      </c>
      <c r="D184" s="89" t="str">
        <f>PEDIDO!V198</f>
        <v/>
      </c>
      <c r="E184" s="89">
        <f>PEDIDO!I198</f>
        <v>0</v>
      </c>
      <c r="F184" s="330" t="str">
        <f>PEDIDO!O198</f>
        <v/>
      </c>
      <c r="G184" s="348"/>
      <c r="H184" s="2"/>
    </row>
    <row r="185" spans="2:8" x14ac:dyDescent="0.25">
      <c r="B185" s="297" t="str">
        <f>PEDIDO!U199</f>
        <v/>
      </c>
      <c r="C185" s="89" t="str">
        <f>PEDIDO!J199</f>
        <v/>
      </c>
      <c r="D185" s="89" t="str">
        <f>PEDIDO!V199</f>
        <v/>
      </c>
      <c r="E185" s="89">
        <f>PEDIDO!I199</f>
        <v>0</v>
      </c>
      <c r="F185" s="330" t="str">
        <f>PEDIDO!O199</f>
        <v/>
      </c>
      <c r="G185" s="348"/>
      <c r="H185" s="2"/>
    </row>
    <row r="186" spans="2:8" x14ac:dyDescent="0.25">
      <c r="B186" s="297" t="str">
        <f>PEDIDO!U200</f>
        <v/>
      </c>
      <c r="C186" s="89" t="str">
        <f>PEDIDO!J200</f>
        <v/>
      </c>
      <c r="D186" s="89" t="str">
        <f>PEDIDO!V200</f>
        <v/>
      </c>
      <c r="E186" s="89">
        <f>PEDIDO!I200</f>
        <v>0</v>
      </c>
      <c r="F186" s="330" t="str">
        <f>PEDIDO!O200</f>
        <v/>
      </c>
      <c r="G186" s="348"/>
      <c r="H186" s="2"/>
    </row>
    <row r="187" spans="2:8" x14ac:dyDescent="0.25">
      <c r="B187" s="297" t="str">
        <f>PEDIDO!U201</f>
        <v/>
      </c>
      <c r="C187" s="89" t="str">
        <f>PEDIDO!J201</f>
        <v/>
      </c>
      <c r="D187" s="89" t="str">
        <f>PEDIDO!V201</f>
        <v/>
      </c>
      <c r="E187" s="89">
        <f>PEDIDO!I201</f>
        <v>0</v>
      </c>
      <c r="F187" s="330" t="str">
        <f>PEDIDO!O201</f>
        <v/>
      </c>
      <c r="G187" s="348"/>
      <c r="H187" s="2"/>
    </row>
    <row r="188" spans="2:8" x14ac:dyDescent="0.25">
      <c r="B188" s="297" t="str">
        <f>PEDIDO!U202</f>
        <v/>
      </c>
      <c r="C188" s="89" t="str">
        <f>PEDIDO!J202</f>
        <v/>
      </c>
      <c r="D188" s="89" t="str">
        <f>PEDIDO!V202</f>
        <v/>
      </c>
      <c r="E188" s="89">
        <f>PEDIDO!I202</f>
        <v>0</v>
      </c>
      <c r="F188" s="330" t="str">
        <f>PEDIDO!O202</f>
        <v/>
      </c>
      <c r="G188" s="348"/>
      <c r="H188" s="2"/>
    </row>
    <row r="189" spans="2:8" x14ac:dyDescent="0.25">
      <c r="B189" s="297" t="str">
        <f>PEDIDO!U203</f>
        <v/>
      </c>
      <c r="C189" s="89" t="str">
        <f>PEDIDO!J203</f>
        <v/>
      </c>
      <c r="D189" s="89" t="str">
        <f>PEDIDO!V203</f>
        <v/>
      </c>
      <c r="E189" s="89">
        <f>PEDIDO!I203</f>
        <v>0</v>
      </c>
      <c r="F189" s="330" t="str">
        <f>PEDIDO!O203</f>
        <v/>
      </c>
      <c r="G189" s="348"/>
      <c r="H189" s="2"/>
    </row>
    <row r="190" spans="2:8" x14ac:dyDescent="0.25">
      <c r="B190" s="297" t="str">
        <f>PEDIDO!U204</f>
        <v/>
      </c>
      <c r="C190" s="89" t="str">
        <f>PEDIDO!J204</f>
        <v/>
      </c>
      <c r="D190" s="89" t="str">
        <f>PEDIDO!V204</f>
        <v/>
      </c>
      <c r="E190" s="89">
        <f>PEDIDO!I204</f>
        <v>0</v>
      </c>
      <c r="F190" s="330" t="str">
        <f>PEDIDO!O204</f>
        <v/>
      </c>
      <c r="G190" s="348"/>
      <c r="H190" s="2"/>
    </row>
    <row r="191" spans="2:8" x14ac:dyDescent="0.25">
      <c r="B191" s="297" t="str">
        <f>PEDIDO!U205</f>
        <v/>
      </c>
      <c r="C191" s="89" t="str">
        <f>PEDIDO!J205</f>
        <v/>
      </c>
      <c r="D191" s="89" t="str">
        <f>PEDIDO!V205</f>
        <v/>
      </c>
      <c r="E191" s="89">
        <f>PEDIDO!I205</f>
        <v>0</v>
      </c>
      <c r="F191" s="330" t="str">
        <f>PEDIDO!O205</f>
        <v/>
      </c>
      <c r="G191" s="348"/>
      <c r="H191" s="2"/>
    </row>
    <row r="192" spans="2:8" ht="15.75" thickBot="1" x14ac:dyDescent="0.3">
      <c r="B192" s="298" t="str">
        <f>PEDIDO!U206</f>
        <v/>
      </c>
      <c r="C192" s="331" t="str">
        <f>PEDIDO!J206</f>
        <v/>
      </c>
      <c r="D192" s="331" t="str">
        <f>PEDIDO!V206</f>
        <v/>
      </c>
      <c r="E192" s="331">
        <f>PEDIDO!I206</f>
        <v>0</v>
      </c>
      <c r="F192" s="332" t="str">
        <f>PEDIDO!O206</f>
        <v/>
      </c>
      <c r="G192" s="348"/>
      <c r="H192" s="2"/>
    </row>
  </sheetData>
  <sheetProtection algorithmName="SHA-512" hashValue="ngiuDWiQO4iQybuxpFNS715jME+trm/UPqbL+TS/X5tjeIUgMzJNYI8mWztK2cE8UvJnk+6kYDHjkLHy5lqLeQ==" saltValue="G663BTMz3TJOLtsCakhGtA==" spinCount="100000" sheet="1" objects="1" scenarios="1" selectLockedCells="1"/>
  <mergeCells count="2">
    <mergeCell ref="I7:I8"/>
    <mergeCell ref="L13:T14"/>
  </mergeCells>
  <dataValidations count="1">
    <dataValidation type="list" allowBlank="1" showInputMessage="1" showErrorMessage="1" error="DEBE ESCOGER UN MES" sqref="L13:T14" xr:uid="{00000000-0002-0000-0200-000000000000}">
      <formula1>$G$3:$G$14</formula1>
    </dataValidation>
  </dataValidations>
  <pageMargins left="0.7" right="0.7" top="0.75" bottom="0.75" header="0.3" footer="0.3"/>
  <pageSetup orientation="portrait" horizontalDpi="360" verticalDpi="36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J612"/>
  <sheetViews>
    <sheetView zoomScaleNormal="100" workbookViewId="0">
      <selection activeCell="N17" sqref="N17"/>
    </sheetView>
  </sheetViews>
  <sheetFormatPr baseColWidth="10" defaultColWidth="11.42578125" defaultRowHeight="15" x14ac:dyDescent="0.25"/>
  <cols>
    <col min="1" max="1" width="2.42578125" style="360" customWidth="1"/>
    <col min="2" max="2" width="7.7109375" style="360" customWidth="1"/>
    <col min="3" max="3" width="7.7109375" style="360" hidden="1" customWidth="1"/>
    <col min="4" max="4" width="10.7109375" style="379" customWidth="1"/>
    <col min="5" max="5" width="10.7109375" style="360" customWidth="1"/>
    <col min="6" max="6" width="17.7109375" style="360" customWidth="1"/>
    <col min="7" max="7" width="13.5703125" style="360" customWidth="1"/>
    <col min="8" max="8" width="9.42578125" style="360" customWidth="1"/>
    <col min="9" max="9" width="6.5703125" style="360" customWidth="1"/>
    <col min="10" max="10" width="8.42578125" style="379" customWidth="1"/>
    <col min="11" max="11" width="8.28515625" style="379" customWidth="1"/>
    <col min="12" max="12" width="19.28515625" style="379" customWidth="1"/>
    <col min="13" max="13" width="6.7109375" style="379" customWidth="1"/>
    <col min="14" max="14" width="12.5703125" style="379" customWidth="1"/>
    <col min="15" max="15" width="12" style="379" hidden="1" customWidth="1"/>
    <col min="16" max="16" width="12.28515625" style="379" customWidth="1"/>
    <col min="17" max="17" width="13.42578125" style="478" customWidth="1"/>
    <col min="18" max="18" width="9.42578125" style="370" customWidth="1"/>
    <col min="19" max="19" width="8.28515625" style="371" customWidth="1"/>
    <col min="20" max="20" width="13.5703125" style="372" customWidth="1"/>
    <col min="21" max="21" width="11.42578125" style="372" customWidth="1"/>
    <col min="22" max="22" width="11.42578125" style="373" customWidth="1"/>
    <col min="23" max="24" width="11.42578125" style="373"/>
    <col min="25" max="25" width="4" style="373" bestFit="1" customWidth="1"/>
    <col min="26" max="26" width="24.7109375" style="377" bestFit="1" customWidth="1"/>
    <col min="27" max="32" width="11.42578125" style="373"/>
    <col min="33" max="16384" width="11.42578125" style="367"/>
  </cols>
  <sheetData>
    <row r="1" spans="1:36" ht="15.75" thickBot="1" x14ac:dyDescent="0.3">
      <c r="A1" s="367"/>
      <c r="B1" s="367"/>
      <c r="C1" s="367"/>
      <c r="D1" s="368"/>
      <c r="E1" s="367"/>
      <c r="F1" s="367"/>
      <c r="G1" s="367"/>
      <c r="H1" s="367"/>
      <c r="I1" s="367"/>
      <c r="J1" s="368"/>
      <c r="K1" s="368"/>
      <c r="L1" s="368"/>
      <c r="M1" s="368"/>
      <c r="N1" s="368"/>
      <c r="O1" s="368"/>
      <c r="P1" s="368"/>
      <c r="Q1" s="369"/>
      <c r="Z1" s="374" t="s">
        <v>218</v>
      </c>
    </row>
    <row r="2" spans="1:36" x14ac:dyDescent="0.25">
      <c r="A2" s="367"/>
      <c r="B2" s="375"/>
      <c r="C2" s="359"/>
      <c r="D2" s="376"/>
      <c r="E2" s="359"/>
      <c r="F2" s="359"/>
      <c r="G2" s="359"/>
      <c r="H2" s="359"/>
      <c r="I2" s="359"/>
      <c r="J2" s="376"/>
      <c r="K2" s="376"/>
      <c r="L2" s="376"/>
      <c r="M2" s="376"/>
      <c r="N2" s="376"/>
      <c r="O2" s="376"/>
      <c r="P2" s="762" t="str">
        <f>PEDIDO!P2</f>
        <v>Version V2  -03/Feb/2020</v>
      </c>
      <c r="Q2" s="763"/>
      <c r="Y2" s="373">
        <v>1</v>
      </c>
      <c r="Z2" s="377" t="s">
        <v>155</v>
      </c>
    </row>
    <row r="3" spans="1:36" ht="20.25" customHeight="1" x14ac:dyDescent="0.25">
      <c r="A3" s="367"/>
      <c r="B3" s="378"/>
      <c r="F3" s="379"/>
      <c r="G3" s="764" t="s">
        <v>132</v>
      </c>
      <c r="H3" s="764"/>
      <c r="I3" s="764"/>
      <c r="J3" s="764"/>
      <c r="K3" s="764"/>
      <c r="L3" s="764"/>
      <c r="Q3" s="380"/>
      <c r="Y3" s="373">
        <v>2</v>
      </c>
      <c r="Z3" s="377" t="s">
        <v>156</v>
      </c>
    </row>
    <row r="4" spans="1:36" x14ac:dyDescent="0.25">
      <c r="A4" s="367"/>
      <c r="B4" s="378"/>
      <c r="F4" s="765" t="s">
        <v>128</v>
      </c>
      <c r="G4" s="765"/>
      <c r="H4" s="765"/>
      <c r="I4" s="765"/>
      <c r="J4" s="765"/>
      <c r="K4" s="765"/>
      <c r="L4" s="765"/>
      <c r="M4" s="765"/>
      <c r="N4" s="765"/>
      <c r="O4" s="649"/>
      <c r="Q4" s="380"/>
      <c r="S4" s="371" t="s">
        <v>152</v>
      </c>
      <c r="Y4" s="373">
        <v>3</v>
      </c>
      <c r="Z4" s="377" t="s">
        <v>157</v>
      </c>
    </row>
    <row r="5" spans="1:36" x14ac:dyDescent="0.25">
      <c r="A5" s="367"/>
      <c r="B5" s="381"/>
      <c r="C5" s="382"/>
      <c r="D5" s="382"/>
      <c r="E5" s="382"/>
      <c r="F5" s="765" t="s">
        <v>130</v>
      </c>
      <c r="G5" s="765"/>
      <c r="H5" s="765"/>
      <c r="I5" s="765"/>
      <c r="J5" s="765"/>
      <c r="K5" s="765"/>
      <c r="L5" s="765"/>
      <c r="M5" s="765"/>
      <c r="N5" s="765"/>
      <c r="O5" s="649"/>
      <c r="P5" s="382"/>
      <c r="Q5" s="383"/>
      <c r="S5" s="384">
        <v>25670</v>
      </c>
      <c r="Y5" s="373">
        <v>4</v>
      </c>
      <c r="Z5" s="377" t="s">
        <v>158</v>
      </c>
    </row>
    <row r="6" spans="1:36" x14ac:dyDescent="0.25">
      <c r="A6" s="367"/>
      <c r="B6" s="381"/>
      <c r="C6" s="382"/>
      <c r="D6" s="382"/>
      <c r="E6" s="382"/>
      <c r="F6" s="382"/>
      <c r="G6" s="765" t="s">
        <v>131</v>
      </c>
      <c r="H6" s="765"/>
      <c r="I6" s="765"/>
      <c r="J6" s="765"/>
      <c r="K6" s="765"/>
      <c r="L6" s="765"/>
      <c r="M6" s="765"/>
      <c r="N6" s="382"/>
      <c r="O6" s="382"/>
      <c r="P6" s="382"/>
      <c r="Q6" s="383"/>
      <c r="S6" s="384">
        <v>25682</v>
      </c>
      <c r="Y6" s="373">
        <v>5</v>
      </c>
      <c r="Z6" s="377" t="s">
        <v>159</v>
      </c>
    </row>
    <row r="7" spans="1:36" ht="15" customHeight="1" x14ac:dyDescent="0.25">
      <c r="A7" s="367"/>
      <c r="B7" s="385"/>
      <c r="C7" s="386"/>
      <c r="D7" s="386"/>
      <c r="E7" s="386"/>
      <c r="F7" s="386"/>
      <c r="G7" s="386"/>
      <c r="H7" s="386"/>
      <c r="I7" s="386"/>
      <c r="J7" s="386"/>
      <c r="K7" s="386"/>
      <c r="L7" s="386"/>
      <c r="M7" s="386"/>
      <c r="N7" s="386"/>
      <c r="O7" s="386"/>
      <c r="P7" s="386"/>
      <c r="Q7" s="387"/>
      <c r="T7" s="388" t="s">
        <v>116</v>
      </c>
      <c r="Y7" s="373">
        <v>6</v>
      </c>
      <c r="Z7" s="377" t="s">
        <v>160</v>
      </c>
    </row>
    <row r="8" spans="1:36" ht="15" customHeight="1" thickBot="1" x14ac:dyDescent="0.3">
      <c r="A8" s="367"/>
      <c r="B8" s="389"/>
      <c r="C8" s="390"/>
      <c r="D8" s="390"/>
      <c r="E8" s="390"/>
      <c r="F8" s="390"/>
      <c r="G8" s="390"/>
      <c r="H8" s="391"/>
      <c r="I8" s="391"/>
      <c r="J8" s="391"/>
      <c r="K8" s="391"/>
      <c r="L8" s="391"/>
      <c r="M8" s="390"/>
      <c r="N8" s="390"/>
      <c r="O8" s="390"/>
      <c r="P8" s="390"/>
      <c r="Q8" s="392">
        <v>133</v>
      </c>
      <c r="S8" s="384"/>
      <c r="T8" s="372" t="s">
        <v>9</v>
      </c>
      <c r="W8" s="393"/>
      <c r="X8" s="393"/>
      <c r="Y8" s="373">
        <v>7</v>
      </c>
      <c r="Z8" s="377" t="s">
        <v>161</v>
      </c>
      <c r="AA8" s="393"/>
      <c r="AB8" s="393"/>
      <c r="AC8" s="377"/>
      <c r="AD8" s="377"/>
      <c r="AE8" s="377"/>
      <c r="AF8" s="377"/>
      <c r="AG8" s="379"/>
      <c r="AH8" s="360"/>
      <c r="AI8" s="360"/>
      <c r="AJ8" s="360"/>
    </row>
    <row r="9" spans="1:36" ht="24" thickBot="1" x14ac:dyDescent="0.3">
      <c r="A9" s="367"/>
      <c r="B9" s="394" t="s">
        <v>31</v>
      </c>
      <c r="C9" s="766" t="str">
        <f>IFERROR(VLOOKUP(C10,CLIENTES!B42:H228,3,0),"")</f>
        <v/>
      </c>
      <c r="D9" s="766"/>
      <c r="E9" s="766"/>
      <c r="F9" s="648" t="s">
        <v>36</v>
      </c>
      <c r="G9" s="395">
        <f ca="1">TODAY()</f>
        <v>45076</v>
      </c>
      <c r="H9" s="648"/>
      <c r="I9" s="648"/>
      <c r="J9" s="648"/>
      <c r="K9" s="648"/>
      <c r="L9" s="648"/>
      <c r="M9" s="396"/>
      <c r="N9" s="397" t="s">
        <v>129</v>
      </c>
      <c r="O9" s="397"/>
      <c r="P9" s="398"/>
      <c r="Q9" s="399"/>
      <c r="S9" s="384"/>
      <c r="T9" s="372" t="s">
        <v>10</v>
      </c>
      <c r="W9" s="393"/>
      <c r="X9" s="393"/>
      <c r="Y9" s="373">
        <v>8</v>
      </c>
      <c r="Z9" s="377" t="s">
        <v>162</v>
      </c>
      <c r="AA9" s="393"/>
      <c r="AB9" s="393"/>
      <c r="AC9" s="400"/>
      <c r="AD9" s="400"/>
      <c r="AE9" s="400"/>
      <c r="AF9" s="400"/>
      <c r="AG9" s="401"/>
      <c r="AH9" s="401"/>
      <c r="AI9" s="360"/>
      <c r="AJ9" s="360"/>
    </row>
    <row r="10" spans="1:36" ht="21" x14ac:dyDescent="0.25">
      <c r="A10" s="367"/>
      <c r="B10" s="651" t="s">
        <v>32</v>
      </c>
      <c r="C10" s="772" t="str">
        <f>PEDIDO!$C$10</f>
        <v>.</v>
      </c>
      <c r="D10" s="772"/>
      <c r="E10" s="772"/>
      <c r="F10" s="772"/>
      <c r="G10" s="772"/>
      <c r="H10" s="772"/>
      <c r="I10" s="650"/>
      <c r="J10" s="650"/>
      <c r="K10" s="402"/>
      <c r="L10" s="402"/>
      <c r="M10" s="403"/>
      <c r="N10" s="403"/>
      <c r="O10" s="403"/>
      <c r="P10" s="403"/>
      <c r="Q10" s="404"/>
      <c r="T10" s="372" t="e">
        <v>#NAME?</v>
      </c>
      <c r="W10" s="393"/>
      <c r="X10" s="393"/>
      <c r="Y10" s="373">
        <v>9</v>
      </c>
      <c r="Z10" s="377" t="s">
        <v>171</v>
      </c>
      <c r="AA10" s="393"/>
      <c r="AB10" s="393"/>
      <c r="AC10" s="405"/>
      <c r="AD10" s="405"/>
      <c r="AE10" s="405"/>
      <c r="AF10" s="405"/>
      <c r="AG10" s="406"/>
      <c r="AH10" s="406"/>
      <c r="AI10" s="360"/>
      <c r="AJ10" s="360"/>
    </row>
    <row r="11" spans="1:36" ht="21" x14ac:dyDescent="0.25">
      <c r="A11" s="367"/>
      <c r="B11" s="651" t="s">
        <v>41</v>
      </c>
      <c r="C11" s="407"/>
      <c r="D11" s="773">
        <f>PEDIDO!$D$11</f>
        <v>0</v>
      </c>
      <c r="E11" s="773"/>
      <c r="F11" s="407"/>
      <c r="G11" s="774"/>
      <c r="H11" s="775"/>
      <c r="I11" s="650"/>
      <c r="J11" s="650"/>
      <c r="K11" s="650"/>
      <c r="L11" s="650"/>
      <c r="M11" s="403"/>
      <c r="N11" s="403"/>
      <c r="O11" s="403"/>
      <c r="P11" s="403"/>
      <c r="Q11" s="404"/>
      <c r="V11" s="373" t="s">
        <v>139</v>
      </c>
      <c r="W11" s="393"/>
      <c r="X11" s="393"/>
      <c r="Y11" s="373">
        <v>10</v>
      </c>
      <c r="Z11" s="377" t="s">
        <v>172</v>
      </c>
      <c r="AA11" s="393"/>
      <c r="AB11" s="393"/>
      <c r="AC11" s="405"/>
      <c r="AD11" s="405"/>
      <c r="AE11" s="405"/>
      <c r="AF11" s="405"/>
      <c r="AG11" s="406"/>
      <c r="AH11" s="406"/>
      <c r="AI11" s="360"/>
      <c r="AJ11" s="360"/>
    </row>
    <row r="12" spans="1:36" x14ac:dyDescent="0.25">
      <c r="A12" s="367"/>
      <c r="B12" s="768" t="s">
        <v>33</v>
      </c>
      <c r="C12" s="769"/>
      <c r="D12" s="769"/>
      <c r="E12" s="770"/>
      <c r="F12" s="770"/>
      <c r="G12" s="770"/>
      <c r="H12" s="770"/>
      <c r="I12" s="650"/>
      <c r="J12" s="650"/>
      <c r="K12" s="650"/>
      <c r="L12" s="650"/>
      <c r="M12" s="650"/>
      <c r="N12" s="650"/>
      <c r="O12" s="650"/>
      <c r="P12" s="650"/>
      <c r="Q12" s="408"/>
      <c r="T12" s="372" t="s">
        <v>11</v>
      </c>
      <c r="U12" s="372" t="s">
        <v>6</v>
      </c>
      <c r="V12" s="373" t="s">
        <v>140</v>
      </c>
      <c r="W12" s="393"/>
      <c r="X12" s="393"/>
      <c r="Y12" s="373">
        <v>11</v>
      </c>
      <c r="Z12" s="377" t="s">
        <v>163</v>
      </c>
      <c r="AA12" s="393"/>
      <c r="AB12" s="393"/>
      <c r="AC12" s="405"/>
      <c r="AD12" s="405"/>
      <c r="AE12" s="405"/>
      <c r="AF12" s="405"/>
      <c r="AG12" s="406"/>
      <c r="AH12" s="406"/>
      <c r="AI12" s="360"/>
      <c r="AJ12" s="360"/>
    </row>
    <row r="13" spans="1:36" ht="30" x14ac:dyDescent="0.25">
      <c r="A13" s="367"/>
      <c r="B13" s="409" t="s">
        <v>37</v>
      </c>
      <c r="C13" s="770" t="s">
        <v>108</v>
      </c>
      <c r="D13" s="770"/>
      <c r="E13" s="770"/>
      <c r="F13" s="770"/>
      <c r="G13" s="767"/>
      <c r="H13" s="767"/>
      <c r="I13" s="410" t="s">
        <v>44</v>
      </c>
      <c r="J13" s="410" t="s">
        <v>137</v>
      </c>
      <c r="K13" s="411" t="s">
        <v>243</v>
      </c>
      <c r="L13" s="412" t="s">
        <v>220</v>
      </c>
      <c r="M13" s="410" t="s">
        <v>149</v>
      </c>
      <c r="N13" s="410" t="s">
        <v>122</v>
      </c>
      <c r="O13" s="410"/>
      <c r="P13" s="410" t="s">
        <v>126</v>
      </c>
      <c r="Q13" s="413" t="s">
        <v>224</v>
      </c>
      <c r="T13" s="372" t="s">
        <v>12</v>
      </c>
      <c r="U13" s="372" t="s">
        <v>136</v>
      </c>
      <c r="V13" s="373" t="s">
        <v>142</v>
      </c>
      <c r="W13" s="377"/>
      <c r="X13" s="377"/>
      <c r="Y13" s="373">
        <v>12</v>
      </c>
      <c r="Z13" s="377" t="s">
        <v>164</v>
      </c>
      <c r="AA13" s="377"/>
      <c r="AB13" s="377"/>
      <c r="AC13" s="377"/>
      <c r="AD13" s="377"/>
      <c r="AE13" s="377"/>
      <c r="AF13" s="377"/>
      <c r="AG13" s="379"/>
      <c r="AH13" s="360"/>
      <c r="AI13" s="360"/>
      <c r="AJ13" s="360"/>
    </row>
    <row r="14" spans="1:36" ht="18" customHeight="1" x14ac:dyDescent="0.25">
      <c r="A14" s="367"/>
      <c r="B14" s="768" t="s">
        <v>34</v>
      </c>
      <c r="C14" s="769"/>
      <c r="D14" s="769"/>
      <c r="E14" s="770" t="s">
        <v>189</v>
      </c>
      <c r="F14" s="770"/>
      <c r="G14" s="533"/>
      <c r="H14" s="534"/>
      <c r="I14" s="535">
        <f>J209</f>
        <v>0</v>
      </c>
      <c r="J14" s="535">
        <f>J210</f>
        <v>0</v>
      </c>
      <c r="K14" s="535">
        <f>SUMIFS($I17:$I206,$X17:$X206,$X$16)</f>
        <v>0</v>
      </c>
      <c r="L14" s="536">
        <f>SUMIFS($Q17:$Q206,$X17:$X206,$X$16)</f>
        <v>0</v>
      </c>
      <c r="M14" s="410">
        <v>1.19</v>
      </c>
      <c r="N14" s="537">
        <f>Q208</f>
        <v>0</v>
      </c>
      <c r="O14" s="537"/>
      <c r="P14" s="537">
        <f>IFERROR($Q$207,"")</f>
        <v>0</v>
      </c>
      <c r="Q14" s="538">
        <f>$L$14*$M$14</f>
        <v>0</v>
      </c>
      <c r="T14" s="372" t="s">
        <v>20</v>
      </c>
      <c r="U14" s="372" t="s">
        <v>196</v>
      </c>
      <c r="V14" s="373" t="s">
        <v>138</v>
      </c>
      <c r="W14" s="414"/>
      <c r="X14" s="414"/>
      <c r="Y14" s="373">
        <v>13</v>
      </c>
      <c r="Z14" s="377" t="s">
        <v>165</v>
      </c>
      <c r="AA14" s="539"/>
      <c r="AB14" s="539"/>
      <c r="AC14" s="405"/>
      <c r="AD14" s="405"/>
      <c r="AE14" s="405"/>
      <c r="AF14" s="405"/>
      <c r="AG14" s="406"/>
      <c r="AH14" s="540"/>
      <c r="AI14" s="415"/>
      <c r="AJ14" s="416"/>
    </row>
    <row r="15" spans="1:36" ht="18.75" customHeight="1" thickBot="1" x14ac:dyDescent="0.3">
      <c r="A15" s="367"/>
      <c r="B15" s="651" t="s">
        <v>35</v>
      </c>
      <c r="C15" s="417"/>
      <c r="D15" s="771"/>
      <c r="E15" s="771"/>
      <c r="F15" s="771"/>
      <c r="G15" s="418"/>
      <c r="H15" s="419"/>
      <c r="I15" s="650"/>
      <c r="J15" s="650"/>
      <c r="K15" s="650"/>
      <c r="L15" s="650"/>
      <c r="M15" s="650"/>
      <c r="N15" s="650"/>
      <c r="O15" s="650"/>
      <c r="P15" s="650"/>
      <c r="Q15" s="408"/>
      <c r="R15" s="420"/>
      <c r="T15" s="372" t="s">
        <v>24</v>
      </c>
      <c r="U15" s="372" t="s">
        <v>197</v>
      </c>
      <c r="V15" s="373" t="s">
        <v>142</v>
      </c>
      <c r="W15" s="421"/>
      <c r="X15" s="421"/>
      <c r="Y15" s="373">
        <v>14</v>
      </c>
      <c r="Z15" s="377" t="s">
        <v>166</v>
      </c>
      <c r="AA15" s="422"/>
      <c r="AB15" s="377"/>
      <c r="AC15" s="405"/>
      <c r="AD15" s="405"/>
      <c r="AE15" s="405"/>
      <c r="AF15" s="405"/>
      <c r="AG15" s="406"/>
      <c r="AH15" s="406"/>
      <c r="AI15" s="415"/>
      <c r="AJ15" s="416"/>
    </row>
    <row r="16" spans="1:36" ht="31.5" customHeight="1" thickBot="1" x14ac:dyDescent="0.55000000000000004">
      <c r="A16" s="367"/>
      <c r="B16" s="340" t="s">
        <v>38</v>
      </c>
      <c r="C16" s="341">
        <v>0</v>
      </c>
      <c r="D16" s="653" t="s">
        <v>39</v>
      </c>
      <c r="E16" s="751" t="s">
        <v>27</v>
      </c>
      <c r="F16" s="751"/>
      <c r="G16" s="767"/>
      <c r="H16" s="767"/>
      <c r="I16" s="653" t="s">
        <v>42</v>
      </c>
      <c r="J16" s="648" t="s">
        <v>40</v>
      </c>
      <c r="K16" s="648" t="s">
        <v>3</v>
      </c>
      <c r="L16" s="648" t="s">
        <v>3</v>
      </c>
      <c r="M16" s="423">
        <v>15</v>
      </c>
      <c r="N16" s="342" t="s">
        <v>219</v>
      </c>
      <c r="O16" s="342"/>
      <c r="P16" s="342" t="s">
        <v>119</v>
      </c>
      <c r="Q16" s="343" t="s">
        <v>43</v>
      </c>
      <c r="R16" s="424"/>
      <c r="T16" s="372" t="s">
        <v>22</v>
      </c>
      <c r="U16" s="372" t="s">
        <v>198</v>
      </c>
      <c r="V16" s="373" t="s">
        <v>142</v>
      </c>
      <c r="W16" s="414"/>
      <c r="X16" s="425" t="s">
        <v>223</v>
      </c>
      <c r="Y16" s="373">
        <v>15</v>
      </c>
      <c r="Z16" s="377" t="s">
        <v>167</v>
      </c>
      <c r="AA16" s="426"/>
      <c r="AB16" s="426"/>
      <c r="AC16" s="426"/>
      <c r="AD16" s="426"/>
      <c r="AE16" s="426"/>
      <c r="AF16" s="427"/>
      <c r="AG16" s="428"/>
      <c r="AH16" s="428"/>
      <c r="AI16" s="429"/>
      <c r="AJ16" s="430"/>
    </row>
    <row r="17" spans="1:32" s="362" customFormat="1" x14ac:dyDescent="0.25">
      <c r="A17" s="655"/>
      <c r="B17" s="656" t="str">
        <f>IF($D17="","",$C16+1)</f>
        <v/>
      </c>
      <c r="C17" s="657" t="str">
        <f>IF(D17&lt;&gt;"",1,"")</f>
        <v/>
      </c>
      <c r="D17" s="658" t="str">
        <f>IF(PEDIDO!$D17="","",PEDIDO!$D17)</f>
        <v/>
      </c>
      <c r="E17" s="776" t="str">
        <f>IFERROR(VLOOKUP($D17,LISTA!$A$2:$J$9998,4,0),"")</f>
        <v/>
      </c>
      <c r="F17" s="776"/>
      <c r="G17" s="776" t="str">
        <f>IFERROR(VLOOKUP($D17,LISTA!$A$2:$J$9998,5,0),"")</f>
        <v/>
      </c>
      <c r="H17" s="776"/>
      <c r="I17" s="658" t="str">
        <f>IF(PEDIDO!$I17="","",PEDIDO!$I17)</f>
        <v/>
      </c>
      <c r="J17" s="659" t="str">
        <f>IFERROR(VLOOKUP($D17,LISTA!$A$2:$J$9998,7,0),"")</f>
        <v/>
      </c>
      <c r="K17" s="659" t="str">
        <f>IFERROR(VLOOKUP($D17,LISTA!$A$2:$J$9998,8,0),"")</f>
        <v/>
      </c>
      <c r="L17" s="660" t="str">
        <f>IF(OR(K17=$T$8,K17=$T$9,K17=$T$12,K17=$T$13,K17=$T$14,K17=$T$15,K17=$T$16,K17=$T$17,K17=$T$18,K17=$T$19,K17=$T$20,K17=$T$21,K17=$T$22,K17=$T$23,K17=$T$24,K17=$T$25,K17=$T$26),$T$7,IF(OR(K17=$T$30,K17=$T$31),$T$29,IF(OR(K17=$T$36),$T$35,"")))</f>
        <v/>
      </c>
      <c r="M17" s="661" t="str">
        <f>IF(OR($M$16="",$E17=""),"",$M$16/100)</f>
        <v/>
      </c>
      <c r="N17" s="662" t="str">
        <f>$X17</f>
        <v/>
      </c>
      <c r="O17" s="662" t="str">
        <f>IFERROR($I17*$P17,"")</f>
        <v/>
      </c>
      <c r="P17" s="662" t="str">
        <f>IFERROR(VLOOKUP($D17,LISTA!$A$2:$J$9998,10,0),"")</f>
        <v/>
      </c>
      <c r="Q17" s="663" t="str">
        <f>IFERROR(O17-(($I17*$P17)*($M17)),"")</f>
        <v/>
      </c>
      <c r="R17" s="541" t="str">
        <f>IFERROR(($P17-($P17*$M17))*1.19,"")</f>
        <v/>
      </c>
      <c r="S17" s="363"/>
      <c r="T17" s="364" t="s">
        <v>13</v>
      </c>
      <c r="U17" s="364" t="str">
        <f t="shared" ref="U17:U80" si="0">LEFT($E17,5)</f>
        <v/>
      </c>
      <c r="V17" s="542" t="str">
        <f>LEFT($J17,3)</f>
        <v/>
      </c>
      <c r="W17" s="543"/>
      <c r="X17" s="365" t="str">
        <f>IFERROR(IF(MATCH($E17,$Z$2:$Z$40,0)&gt;0,"SUSPENSION",""),"")</f>
        <v/>
      </c>
      <c r="Y17" s="365">
        <v>16</v>
      </c>
      <c r="Z17" s="366" t="s">
        <v>200</v>
      </c>
      <c r="AA17" s="365"/>
      <c r="AB17" s="365"/>
      <c r="AC17" s="365"/>
      <c r="AD17" s="365"/>
      <c r="AE17" s="365"/>
      <c r="AF17" s="365"/>
    </row>
    <row r="18" spans="1:32" x14ac:dyDescent="0.25">
      <c r="A18" s="378"/>
      <c r="B18" s="434" t="str">
        <f t="shared" ref="B18:B81" si="1">IF($D18="","",$B17+1)</f>
        <v/>
      </c>
      <c r="C18" s="650" t="str">
        <f t="shared" ref="C18:C81" si="2">IF(D18&lt;&gt;"",1,"")</f>
        <v/>
      </c>
      <c r="D18" s="360" t="str">
        <f>IF(PEDIDO!$D18="","",PEDIDO!$D18)</f>
        <v/>
      </c>
      <c r="E18" s="767" t="str">
        <f>IFERROR(VLOOKUP($D18,LISTA!$A$2:$J$9998,4,0),"")</f>
        <v/>
      </c>
      <c r="F18" s="767"/>
      <c r="G18" s="767" t="str">
        <f>IFERROR(VLOOKUP($D18,LISTA!$A$2:$J$9998,5,0),"")</f>
        <v/>
      </c>
      <c r="H18" s="767"/>
      <c r="I18" s="360" t="str">
        <f>IF(PEDIDO!$I18="","",PEDIDO!$I18)</f>
        <v/>
      </c>
      <c r="J18" s="379" t="str">
        <f>IFERROR(VLOOKUP($D18,LISTA!$A$2:$J$9998,7,0),"")</f>
        <v/>
      </c>
      <c r="K18" s="379" t="str">
        <f>IFERROR(VLOOKUP($D18,LISTA!$A$2:$J$9998,8,0),"")</f>
        <v/>
      </c>
      <c r="L18" s="379" t="str">
        <f>IF(OR(K18=$T$8,K18=$T$9,K18=$T$12,K18=$T$13,K18=$T$14,K18=$T$15,K18=$T$16,K18=$T$17,K18=$T$18,K18=$T$19,K18=$T$20,K18=$T$21,K18=$T$22,K18=$T$23,K18=$T$24,K18=$T$25,K18=$T$26),$T$7,IF(OR(K18=$T$30,K18=$T$31),$T$29,IF(OR(K18=$T$36),$T$35,"")))</f>
        <v/>
      </c>
      <c r="M18" s="435" t="str">
        <f>IF(OR($M$16="",$E18=""),"",$M$16/100)</f>
        <v/>
      </c>
      <c r="N18" s="436" t="str">
        <f>$X18</f>
        <v/>
      </c>
      <c r="O18" s="436" t="str">
        <f t="shared" ref="O18:O81" si="3">IFERROR($I18*$P18,"")</f>
        <v/>
      </c>
      <c r="P18" s="436" t="str">
        <f>IFERROR(VLOOKUP($D18,LISTA!$A$2:$J$9998,10,0),"")</f>
        <v/>
      </c>
      <c r="Q18" s="437" t="str">
        <f>IFERROR(O18-(($I18*$P18)*($M18)),"")</f>
        <v/>
      </c>
      <c r="R18" s="431" t="str">
        <f t="shared" ref="R18:R81" si="4">IFERROR(($P18-($P18*$M18))*1.19,"")</f>
        <v/>
      </c>
      <c r="T18" s="372" t="s">
        <v>14</v>
      </c>
      <c r="U18" s="372" t="str">
        <f t="shared" si="0"/>
        <v/>
      </c>
      <c r="V18" s="432" t="str">
        <f t="shared" ref="V18:V81" si="5">LEFT($J18,3)</f>
        <v/>
      </c>
      <c r="W18" s="433"/>
      <c r="X18" s="373" t="str">
        <f t="shared" ref="X18:X81" si="6">IFERROR(IF(MATCH($E18,$Z$2:$Z$40,0)&gt;0,"SUSPENSION",""),"")</f>
        <v/>
      </c>
      <c r="Y18" s="373">
        <v>17</v>
      </c>
      <c r="Z18" s="377" t="s">
        <v>168</v>
      </c>
    </row>
    <row r="19" spans="1:32" x14ac:dyDescent="0.25">
      <c r="A19" s="378"/>
      <c r="B19" s="434" t="str">
        <f t="shared" si="1"/>
        <v/>
      </c>
      <c r="C19" s="650" t="str">
        <f t="shared" si="2"/>
        <v/>
      </c>
      <c r="D19" s="360" t="str">
        <f>IF(PEDIDO!$D19="","",PEDIDO!$D19)</f>
        <v/>
      </c>
      <c r="E19" s="767" t="str">
        <f>IFERROR(VLOOKUP($D19,LISTA!$A$2:$J$9998,4,0),"")</f>
        <v/>
      </c>
      <c r="F19" s="767"/>
      <c r="G19" s="767" t="str">
        <f>IFERROR(VLOOKUP($D19,LISTA!$A$2:$J$9998,5,0),"")</f>
        <v/>
      </c>
      <c r="H19" s="767"/>
      <c r="I19" s="360" t="str">
        <f>IF(PEDIDO!$I19="","",PEDIDO!$I19)</f>
        <v/>
      </c>
      <c r="J19" s="379" t="str">
        <f>IFERROR(VLOOKUP($D19,LISTA!$A$2:$J$9998,7,0),"")</f>
        <v/>
      </c>
      <c r="K19" s="379" t="str">
        <f>IFERROR(VLOOKUP($D19,LISTA!$A$2:$J$9998,8,0),"")</f>
        <v/>
      </c>
      <c r="L19" s="379" t="str">
        <f t="shared" ref="L19:L82" si="7">IF(OR(K19=$T$8,K19=$T$9,K19=$T$12,K19=$T$13,K19=$T$14,K19=$T$15,K19=$T$16,K19=$T$17,K19=$T$18,K19=$T$19,K19=$T$20,K19=$T$21,K19=$T$22,K19=$T$23,K19=$T$24,K19=$T$25,K19=$T$26),$T$7,IF(OR(K19=$T$30,K19=$T$31),$T$29,IF(OR(K19=$T$36),$T$35,"")))</f>
        <v/>
      </c>
      <c r="M19" s="435" t="str">
        <f t="shared" ref="M19:M82" si="8">IF(OR($M$16="",$E19=""),"",$M$16/100)</f>
        <v/>
      </c>
      <c r="N19" s="436" t="str">
        <f t="shared" ref="N19:N82" si="9">$X19</f>
        <v/>
      </c>
      <c r="O19" s="436" t="str">
        <f t="shared" si="3"/>
        <v/>
      </c>
      <c r="P19" s="436" t="str">
        <f>IFERROR(VLOOKUP($D19,LISTA!$A$2:$J$9998,10,0),"")</f>
        <v/>
      </c>
      <c r="Q19" s="437" t="str">
        <f t="shared" ref="Q19:Q82" si="10">IFERROR(O19-(($I19*$P19)*($M19)),"")</f>
        <v/>
      </c>
      <c r="R19" s="431" t="str">
        <f t="shared" si="4"/>
        <v/>
      </c>
      <c r="T19" s="372" t="s">
        <v>19</v>
      </c>
      <c r="U19" s="372" t="str">
        <f t="shared" si="0"/>
        <v/>
      </c>
      <c r="V19" s="432" t="str">
        <f t="shared" si="5"/>
        <v/>
      </c>
      <c r="W19" s="433"/>
      <c r="X19" s="373" t="str">
        <f t="shared" si="6"/>
        <v/>
      </c>
      <c r="Y19" s="373">
        <v>18</v>
      </c>
      <c r="Z19" s="377" t="s">
        <v>199</v>
      </c>
    </row>
    <row r="20" spans="1:32" x14ac:dyDescent="0.25">
      <c r="A20" s="378"/>
      <c r="B20" s="434" t="str">
        <f t="shared" si="1"/>
        <v/>
      </c>
      <c r="C20" s="650" t="str">
        <f t="shared" si="2"/>
        <v/>
      </c>
      <c r="D20" s="360" t="str">
        <f>IF(PEDIDO!$D20="","",PEDIDO!$D20)</f>
        <v/>
      </c>
      <c r="E20" s="767" t="str">
        <f>IFERROR(VLOOKUP($D20,LISTA!$A$2:$J$9998,4,0),"")</f>
        <v/>
      </c>
      <c r="F20" s="767"/>
      <c r="G20" s="767" t="str">
        <f>IFERROR(VLOOKUP($D20,LISTA!$A$2:$J$9998,5,0),"")</f>
        <v/>
      </c>
      <c r="H20" s="767"/>
      <c r="I20" s="360" t="str">
        <f>IF(PEDIDO!$I20="","",PEDIDO!$I20)</f>
        <v/>
      </c>
      <c r="J20" s="379" t="str">
        <f>IFERROR(VLOOKUP($D20,LISTA!$A$2:$J$9998,7,0),"")</f>
        <v/>
      </c>
      <c r="K20" s="379" t="str">
        <f>IFERROR(VLOOKUP($D20,LISTA!$A$2:$J$9998,8,0),"")</f>
        <v/>
      </c>
      <c r="L20" s="379" t="str">
        <f t="shared" si="7"/>
        <v/>
      </c>
      <c r="M20" s="435" t="str">
        <f t="shared" si="8"/>
        <v/>
      </c>
      <c r="N20" s="436" t="str">
        <f t="shared" si="9"/>
        <v/>
      </c>
      <c r="O20" s="436" t="str">
        <f t="shared" si="3"/>
        <v/>
      </c>
      <c r="P20" s="436" t="str">
        <f>IFERROR(VLOOKUP($D20,LISTA!$A$2:$J$9998,10,0),"")</f>
        <v/>
      </c>
      <c r="Q20" s="437" t="str">
        <f t="shared" si="10"/>
        <v/>
      </c>
      <c r="R20" s="431" t="str">
        <f t="shared" si="4"/>
        <v/>
      </c>
      <c r="T20" s="372" t="s">
        <v>23</v>
      </c>
      <c r="U20" s="372" t="str">
        <f t="shared" si="0"/>
        <v/>
      </c>
      <c r="V20" s="432" t="str">
        <f t="shared" si="5"/>
        <v/>
      </c>
      <c r="W20" s="433"/>
      <c r="X20" s="373" t="str">
        <f t="shared" si="6"/>
        <v/>
      </c>
      <c r="Y20" s="373">
        <v>19</v>
      </c>
      <c r="Z20" s="377" t="s">
        <v>169</v>
      </c>
    </row>
    <row r="21" spans="1:32" x14ac:dyDescent="0.25">
      <c r="A21" s="378"/>
      <c r="B21" s="434" t="str">
        <f t="shared" si="1"/>
        <v/>
      </c>
      <c r="C21" s="650" t="str">
        <f t="shared" si="2"/>
        <v/>
      </c>
      <c r="D21" s="360" t="str">
        <f>IF(PEDIDO!$D21="","",PEDIDO!$D21)</f>
        <v/>
      </c>
      <c r="E21" s="767" t="str">
        <f>IFERROR(VLOOKUP($D21,LISTA!$A$2:$J$9998,4,0),"")</f>
        <v/>
      </c>
      <c r="F21" s="767"/>
      <c r="G21" s="767" t="str">
        <f>IFERROR(VLOOKUP($D21,LISTA!$A$2:$J$9998,5,0),"")</f>
        <v/>
      </c>
      <c r="H21" s="767"/>
      <c r="I21" s="360" t="str">
        <f>IF(PEDIDO!$I21="","",PEDIDO!$I21)</f>
        <v/>
      </c>
      <c r="J21" s="379" t="str">
        <f>IFERROR(VLOOKUP($D21,LISTA!$A$2:$J$9998,7,0),"")</f>
        <v/>
      </c>
      <c r="K21" s="379" t="str">
        <f>IFERROR(VLOOKUP($D21,LISTA!$A$2:$J$9998,8,0),"")</f>
        <v/>
      </c>
      <c r="L21" s="379" t="str">
        <f t="shared" si="7"/>
        <v/>
      </c>
      <c r="M21" s="435" t="str">
        <f t="shared" si="8"/>
        <v/>
      </c>
      <c r="N21" s="436" t="str">
        <f t="shared" si="9"/>
        <v/>
      </c>
      <c r="O21" s="436" t="str">
        <f t="shared" si="3"/>
        <v/>
      </c>
      <c r="P21" s="436" t="str">
        <f>IFERROR(VLOOKUP($D21,LISTA!$A$2:$J$9998,10,0),"")</f>
        <v/>
      </c>
      <c r="Q21" s="437" t="str">
        <f t="shared" si="10"/>
        <v/>
      </c>
      <c r="R21" s="431" t="str">
        <f t="shared" si="4"/>
        <v/>
      </c>
      <c r="T21" s="372" t="s">
        <v>15</v>
      </c>
      <c r="U21" s="372" t="str">
        <f t="shared" si="0"/>
        <v/>
      </c>
      <c r="V21" s="432" t="str">
        <f t="shared" si="5"/>
        <v/>
      </c>
      <c r="W21" s="433"/>
      <c r="X21" s="373" t="str">
        <f t="shared" si="6"/>
        <v/>
      </c>
      <c r="Y21" s="373">
        <v>20</v>
      </c>
      <c r="Z21" s="377" t="s">
        <v>154</v>
      </c>
    </row>
    <row r="22" spans="1:32" x14ac:dyDescent="0.25">
      <c r="A22" s="378"/>
      <c r="B22" s="434" t="str">
        <f t="shared" si="1"/>
        <v/>
      </c>
      <c r="C22" s="650" t="str">
        <f t="shared" si="2"/>
        <v/>
      </c>
      <c r="D22" s="360" t="str">
        <f>IF(PEDIDO!$D22="","",PEDIDO!$D22)</f>
        <v/>
      </c>
      <c r="E22" s="767" t="str">
        <f>IFERROR(VLOOKUP($D22,LISTA!$A$2:$J$9998,4,0),"")</f>
        <v/>
      </c>
      <c r="F22" s="767"/>
      <c r="G22" s="767" t="str">
        <f>IFERROR(VLOOKUP($D22,LISTA!$A$2:$J$9998,5,0),"")</f>
        <v/>
      </c>
      <c r="H22" s="767"/>
      <c r="I22" s="360" t="str">
        <f>IF(PEDIDO!$I22="","",PEDIDO!$I22)</f>
        <v/>
      </c>
      <c r="J22" s="379" t="str">
        <f>IFERROR(VLOOKUP($D22,LISTA!$A$2:$J$9998,7,0),"")</f>
        <v/>
      </c>
      <c r="K22" s="379" t="str">
        <f>IFERROR(VLOOKUP($D22,LISTA!$A$2:$J$9998,8,0),"")</f>
        <v/>
      </c>
      <c r="L22" s="379" t="str">
        <f t="shared" si="7"/>
        <v/>
      </c>
      <c r="M22" s="435" t="str">
        <f t="shared" si="8"/>
        <v/>
      </c>
      <c r="N22" s="436" t="str">
        <f t="shared" si="9"/>
        <v/>
      </c>
      <c r="O22" s="436" t="str">
        <f t="shared" si="3"/>
        <v/>
      </c>
      <c r="P22" s="436" t="str">
        <f>IFERROR(VLOOKUP($D22,LISTA!$A$2:$J$9998,10,0),"")</f>
        <v/>
      </c>
      <c r="Q22" s="437" t="str">
        <f t="shared" si="10"/>
        <v/>
      </c>
      <c r="R22" s="431" t="str">
        <f t="shared" si="4"/>
        <v/>
      </c>
      <c r="T22" s="372" t="s">
        <v>21</v>
      </c>
      <c r="U22" s="372" t="str">
        <f t="shared" si="0"/>
        <v/>
      </c>
      <c r="V22" s="432" t="str">
        <f t="shared" si="5"/>
        <v/>
      </c>
      <c r="W22" s="433"/>
      <c r="X22" s="373" t="str">
        <f t="shared" si="6"/>
        <v/>
      </c>
      <c r="Y22" s="373">
        <v>21</v>
      </c>
      <c r="Z22" s="377" t="s">
        <v>173</v>
      </c>
    </row>
    <row r="23" spans="1:32" x14ac:dyDescent="0.25">
      <c r="A23" s="378"/>
      <c r="B23" s="434" t="str">
        <f t="shared" si="1"/>
        <v/>
      </c>
      <c r="C23" s="650" t="str">
        <f t="shared" si="2"/>
        <v/>
      </c>
      <c r="D23" s="360" t="str">
        <f>IF(PEDIDO!$D23="","",PEDIDO!$D23)</f>
        <v/>
      </c>
      <c r="E23" s="767" t="str">
        <f>IFERROR(VLOOKUP($D23,LISTA!$A$2:$J$9998,4,0),"")</f>
        <v/>
      </c>
      <c r="F23" s="767"/>
      <c r="G23" s="767" t="str">
        <f>IFERROR(VLOOKUP($D23,LISTA!$A$2:$J$9998,5,0),"")</f>
        <v/>
      </c>
      <c r="H23" s="767"/>
      <c r="I23" s="360" t="str">
        <f>IF(PEDIDO!$I23="","",PEDIDO!$I23)</f>
        <v/>
      </c>
      <c r="J23" s="379" t="str">
        <f>IFERROR(VLOOKUP($D23,LISTA!$A$2:$J$9998,7,0),"")</f>
        <v/>
      </c>
      <c r="K23" s="379" t="str">
        <f>IFERROR(VLOOKUP($D23,LISTA!$A$2:$J$9998,8,0),"")</f>
        <v/>
      </c>
      <c r="L23" s="379" t="str">
        <f t="shared" si="7"/>
        <v/>
      </c>
      <c r="M23" s="435" t="str">
        <f t="shared" si="8"/>
        <v/>
      </c>
      <c r="N23" s="436" t="str">
        <f t="shared" si="9"/>
        <v/>
      </c>
      <c r="O23" s="436" t="str">
        <f t="shared" si="3"/>
        <v/>
      </c>
      <c r="P23" s="436" t="str">
        <f>IFERROR(VLOOKUP($D23,LISTA!$A$2:$J$9998,10,0),"")</f>
        <v/>
      </c>
      <c r="Q23" s="437" t="str">
        <f t="shared" si="10"/>
        <v/>
      </c>
      <c r="R23" s="431" t="str">
        <f t="shared" si="4"/>
        <v/>
      </c>
      <c r="T23" s="372" t="s">
        <v>16</v>
      </c>
      <c r="U23" s="372" t="str">
        <f t="shared" si="0"/>
        <v/>
      </c>
      <c r="V23" s="432" t="str">
        <f t="shared" si="5"/>
        <v/>
      </c>
      <c r="W23" s="433"/>
      <c r="X23" s="373" t="str">
        <f t="shared" si="6"/>
        <v/>
      </c>
      <c r="Y23" s="373">
        <v>22</v>
      </c>
      <c r="Z23" s="377" t="s">
        <v>174</v>
      </c>
    </row>
    <row r="24" spans="1:32" x14ac:dyDescent="0.25">
      <c r="A24" s="378"/>
      <c r="B24" s="434" t="str">
        <f t="shared" si="1"/>
        <v/>
      </c>
      <c r="C24" s="650" t="str">
        <f t="shared" si="2"/>
        <v/>
      </c>
      <c r="D24" s="360" t="str">
        <f>IF(PEDIDO!$D24="","",PEDIDO!$D24)</f>
        <v/>
      </c>
      <c r="E24" s="767" t="str">
        <f>IFERROR(VLOOKUP($D24,LISTA!$A$2:$J$9998,4,0),"")</f>
        <v/>
      </c>
      <c r="F24" s="767"/>
      <c r="G24" s="767" t="str">
        <f>IFERROR(VLOOKUP($D24,LISTA!$A$2:$J$9998,5,0),"")</f>
        <v/>
      </c>
      <c r="H24" s="767"/>
      <c r="I24" s="360" t="str">
        <f>IF(PEDIDO!$I24="","",PEDIDO!$I24)</f>
        <v/>
      </c>
      <c r="J24" s="379" t="str">
        <f>IFERROR(VLOOKUP($D24,LISTA!$A$2:$J$9998,7,0),"")</f>
        <v/>
      </c>
      <c r="K24" s="379" t="str">
        <f>IFERROR(VLOOKUP($D24,LISTA!$A$2:$J$9998,8,0),"")</f>
        <v/>
      </c>
      <c r="L24" s="379" t="str">
        <f t="shared" si="7"/>
        <v/>
      </c>
      <c r="M24" s="435" t="str">
        <f t="shared" si="8"/>
        <v/>
      </c>
      <c r="N24" s="436" t="str">
        <f t="shared" si="9"/>
        <v/>
      </c>
      <c r="O24" s="436" t="str">
        <f t="shared" si="3"/>
        <v/>
      </c>
      <c r="P24" s="436" t="str">
        <f>IFERROR(VLOOKUP($D24,LISTA!$A$2:$J$9998,10,0),"")</f>
        <v/>
      </c>
      <c r="Q24" s="437" t="str">
        <f t="shared" si="10"/>
        <v/>
      </c>
      <c r="R24" s="431" t="str">
        <f t="shared" si="4"/>
        <v/>
      </c>
      <c r="T24" s="372" t="s">
        <v>17</v>
      </c>
      <c r="U24" s="372" t="str">
        <f t="shared" si="0"/>
        <v/>
      </c>
      <c r="V24" s="432" t="str">
        <f t="shared" si="5"/>
        <v/>
      </c>
      <c r="W24" s="433"/>
      <c r="X24" s="373" t="str">
        <f t="shared" si="6"/>
        <v/>
      </c>
      <c r="Y24" s="373">
        <v>23</v>
      </c>
      <c r="Z24" s="377" t="s">
        <v>175</v>
      </c>
    </row>
    <row r="25" spans="1:32" x14ac:dyDescent="0.25">
      <c r="A25" s="378"/>
      <c r="B25" s="434" t="str">
        <f t="shared" si="1"/>
        <v/>
      </c>
      <c r="C25" s="650" t="str">
        <f t="shared" si="2"/>
        <v/>
      </c>
      <c r="D25" s="360" t="str">
        <f>IF(PEDIDO!$D25="","",PEDIDO!$D25)</f>
        <v/>
      </c>
      <c r="E25" s="767" t="str">
        <f>IFERROR(VLOOKUP($D25,LISTA!$A$2:$J$9998,4,0),"")</f>
        <v/>
      </c>
      <c r="F25" s="767"/>
      <c r="G25" s="767" t="str">
        <f>IFERROR(VLOOKUP($D25,LISTA!$A$2:$J$9998,5,0),"")</f>
        <v/>
      </c>
      <c r="H25" s="767"/>
      <c r="I25" s="360" t="str">
        <f>IF(PEDIDO!$I25="","",PEDIDO!$I25)</f>
        <v/>
      </c>
      <c r="J25" s="379" t="str">
        <f>IFERROR(VLOOKUP($D25,LISTA!$A$2:$J$9998,7,0),"")</f>
        <v/>
      </c>
      <c r="K25" s="379" t="str">
        <f>IFERROR(VLOOKUP($D25,LISTA!$A$2:$J$9998,8,0),"")</f>
        <v/>
      </c>
      <c r="L25" s="379" t="str">
        <f t="shared" si="7"/>
        <v/>
      </c>
      <c r="M25" s="435" t="str">
        <f t="shared" si="8"/>
        <v/>
      </c>
      <c r="N25" s="436" t="str">
        <f t="shared" si="9"/>
        <v/>
      </c>
      <c r="O25" s="436" t="str">
        <f t="shared" si="3"/>
        <v/>
      </c>
      <c r="P25" s="436" t="str">
        <f>IFERROR(VLOOKUP($D25,LISTA!$A$2:$J$9998,10,0),"")</f>
        <v/>
      </c>
      <c r="Q25" s="437" t="str">
        <f t="shared" si="10"/>
        <v/>
      </c>
      <c r="R25" s="431" t="str">
        <f t="shared" si="4"/>
        <v/>
      </c>
      <c r="T25" s="372" t="s">
        <v>25</v>
      </c>
      <c r="U25" s="372" t="str">
        <f t="shared" si="0"/>
        <v/>
      </c>
      <c r="V25" s="432" t="str">
        <f t="shared" si="5"/>
        <v/>
      </c>
      <c r="W25" s="433"/>
      <c r="X25" s="373" t="str">
        <f t="shared" si="6"/>
        <v/>
      </c>
      <c r="Y25" s="373">
        <v>24</v>
      </c>
      <c r="Z25" s="377" t="s">
        <v>176</v>
      </c>
    </row>
    <row r="26" spans="1:32" x14ac:dyDescent="0.25">
      <c r="A26" s="378"/>
      <c r="B26" s="434" t="str">
        <f t="shared" si="1"/>
        <v/>
      </c>
      <c r="C26" s="650" t="str">
        <f t="shared" si="2"/>
        <v/>
      </c>
      <c r="D26" s="360" t="str">
        <f>IF(PEDIDO!$D26="","",PEDIDO!$D26)</f>
        <v/>
      </c>
      <c r="E26" s="767" t="str">
        <f>IFERROR(VLOOKUP($D26,LISTA!$A$2:$J$9998,4,0),"")</f>
        <v/>
      </c>
      <c r="F26" s="767"/>
      <c r="G26" s="767" t="str">
        <f>IFERROR(VLOOKUP($D26,LISTA!$A$2:$J$9998,5,0),"")</f>
        <v/>
      </c>
      <c r="H26" s="767"/>
      <c r="I26" s="360" t="str">
        <f>IF(PEDIDO!$I26="","",PEDIDO!$I26)</f>
        <v/>
      </c>
      <c r="J26" s="379" t="str">
        <f>IFERROR(VLOOKUP($D26,LISTA!$A$2:$J$9998,7,0),"")</f>
        <v/>
      </c>
      <c r="K26" s="379" t="str">
        <f>IFERROR(VLOOKUP($D26,LISTA!$A$2:$J$9998,8,0),"")</f>
        <v/>
      </c>
      <c r="L26" s="379" t="str">
        <f t="shared" si="7"/>
        <v/>
      </c>
      <c r="M26" s="435" t="str">
        <f t="shared" si="8"/>
        <v/>
      </c>
      <c r="N26" s="436" t="str">
        <f t="shared" si="9"/>
        <v/>
      </c>
      <c r="O26" s="436" t="str">
        <f t="shared" si="3"/>
        <v/>
      </c>
      <c r="P26" s="436" t="str">
        <f>IFERROR(VLOOKUP($D26,LISTA!$A$2:$J$9998,10,0),"")</f>
        <v/>
      </c>
      <c r="Q26" s="437" t="str">
        <f t="shared" si="10"/>
        <v/>
      </c>
      <c r="R26" s="431" t="str">
        <f t="shared" si="4"/>
        <v/>
      </c>
      <c r="T26" s="372" t="s">
        <v>18</v>
      </c>
      <c r="U26" s="372" t="str">
        <f t="shared" si="0"/>
        <v/>
      </c>
      <c r="V26" s="432" t="str">
        <f t="shared" si="5"/>
        <v/>
      </c>
      <c r="W26" s="433"/>
      <c r="X26" s="373" t="str">
        <f t="shared" si="6"/>
        <v/>
      </c>
      <c r="Y26" s="373">
        <v>25</v>
      </c>
      <c r="Z26" s="377" t="s">
        <v>177</v>
      </c>
    </row>
    <row r="27" spans="1:32" x14ac:dyDescent="0.25">
      <c r="A27" s="378"/>
      <c r="B27" s="434" t="str">
        <f t="shared" si="1"/>
        <v/>
      </c>
      <c r="C27" s="650" t="str">
        <f t="shared" si="2"/>
        <v/>
      </c>
      <c r="D27" s="360" t="str">
        <f>IF(PEDIDO!$D27="","",PEDIDO!$D27)</f>
        <v/>
      </c>
      <c r="E27" s="767" t="str">
        <f>IFERROR(VLOOKUP($D27,LISTA!$A$2:$J$9998,4,0),"")</f>
        <v/>
      </c>
      <c r="F27" s="767"/>
      <c r="G27" s="767" t="str">
        <f>IFERROR(VLOOKUP($D27,LISTA!$A$2:$J$9998,5,0),"")</f>
        <v/>
      </c>
      <c r="H27" s="767"/>
      <c r="I27" s="360" t="str">
        <f>IF(PEDIDO!$I27="","",PEDIDO!$I27)</f>
        <v/>
      </c>
      <c r="J27" s="379" t="str">
        <f>IFERROR(VLOOKUP($D27,LISTA!$A$2:$J$9998,7,0),"")</f>
        <v/>
      </c>
      <c r="K27" s="379" t="str">
        <f>IFERROR(VLOOKUP($D27,LISTA!$A$2:$J$9998,8,0),"")</f>
        <v/>
      </c>
      <c r="L27" s="379" t="str">
        <f t="shared" si="7"/>
        <v/>
      </c>
      <c r="M27" s="435" t="str">
        <f t="shared" si="8"/>
        <v/>
      </c>
      <c r="N27" s="436" t="str">
        <f t="shared" si="9"/>
        <v/>
      </c>
      <c r="O27" s="436" t="str">
        <f t="shared" si="3"/>
        <v/>
      </c>
      <c r="P27" s="436" t="str">
        <f>IFERROR(VLOOKUP($D27,LISTA!$A$2:$J$9998,10,0),"")</f>
        <v/>
      </c>
      <c r="Q27" s="437" t="str">
        <f t="shared" si="10"/>
        <v/>
      </c>
      <c r="R27" s="431" t="str">
        <f t="shared" si="4"/>
        <v/>
      </c>
      <c r="U27" s="372" t="str">
        <f t="shared" si="0"/>
        <v/>
      </c>
      <c r="V27" s="432" t="str">
        <f t="shared" si="5"/>
        <v/>
      </c>
      <c r="W27" s="433"/>
      <c r="X27" s="373" t="str">
        <f t="shared" si="6"/>
        <v/>
      </c>
      <c r="Y27" s="373">
        <v>26</v>
      </c>
      <c r="Z27" s="377" t="s">
        <v>201</v>
      </c>
    </row>
    <row r="28" spans="1:32" x14ac:dyDescent="0.25">
      <c r="A28" s="378"/>
      <c r="B28" s="434" t="str">
        <f t="shared" si="1"/>
        <v/>
      </c>
      <c r="C28" s="650" t="str">
        <f t="shared" si="2"/>
        <v/>
      </c>
      <c r="D28" s="360" t="str">
        <f>IF(PEDIDO!$D28="","",PEDIDO!$D28)</f>
        <v/>
      </c>
      <c r="E28" s="767" t="str">
        <f>IFERROR(VLOOKUP($D28,LISTA!$A$2:$J$9998,4,0),"")</f>
        <v/>
      </c>
      <c r="F28" s="767"/>
      <c r="G28" s="767" t="str">
        <f>IFERROR(VLOOKUP($D28,LISTA!$A$2:$J$9998,5,0),"")</f>
        <v/>
      </c>
      <c r="H28" s="767"/>
      <c r="I28" s="360" t="str">
        <f>IF(PEDIDO!$I28="","",PEDIDO!$I28)</f>
        <v/>
      </c>
      <c r="J28" s="379" t="str">
        <f>IFERROR(VLOOKUP($D28,LISTA!$A$2:$J$9998,7,0),"")</f>
        <v/>
      </c>
      <c r="K28" s="379" t="str">
        <f>IFERROR(VLOOKUP($D28,LISTA!$A$2:$J$9998,8,0),"")</f>
        <v/>
      </c>
      <c r="L28" s="379" t="str">
        <f t="shared" si="7"/>
        <v/>
      </c>
      <c r="M28" s="435" t="str">
        <f t="shared" si="8"/>
        <v/>
      </c>
      <c r="N28" s="436" t="str">
        <f t="shared" si="9"/>
        <v/>
      </c>
      <c r="O28" s="436" t="str">
        <f t="shared" si="3"/>
        <v/>
      </c>
      <c r="P28" s="436" t="str">
        <f>IFERROR(VLOOKUP($D28,LISTA!$A$2:$J$9998,10,0),"")</f>
        <v/>
      </c>
      <c r="Q28" s="437" t="str">
        <f t="shared" si="10"/>
        <v/>
      </c>
      <c r="R28" s="431" t="str">
        <f t="shared" si="4"/>
        <v/>
      </c>
      <c r="U28" s="372" t="str">
        <f t="shared" si="0"/>
        <v/>
      </c>
      <c r="V28" s="432" t="str">
        <f t="shared" si="5"/>
        <v/>
      </c>
      <c r="W28" s="433"/>
      <c r="X28" s="373" t="str">
        <f t="shared" si="6"/>
        <v/>
      </c>
      <c r="Y28" s="373">
        <v>27</v>
      </c>
      <c r="Z28" s="377" t="s">
        <v>191</v>
      </c>
    </row>
    <row r="29" spans="1:32" x14ac:dyDescent="0.25">
      <c r="A29" s="378"/>
      <c r="B29" s="434" t="str">
        <f t="shared" si="1"/>
        <v/>
      </c>
      <c r="C29" s="650" t="str">
        <f t="shared" si="2"/>
        <v/>
      </c>
      <c r="D29" s="360" t="str">
        <f>IF(PEDIDO!$D29="","",PEDIDO!$D29)</f>
        <v/>
      </c>
      <c r="E29" s="767" t="str">
        <f>IFERROR(VLOOKUP($D29,LISTA!$A$2:$J$9998,4,0),"")</f>
        <v/>
      </c>
      <c r="F29" s="767"/>
      <c r="G29" s="767" t="str">
        <f>IFERROR(VLOOKUP($D29,LISTA!$A$2:$J$9998,5,0),"")</f>
        <v/>
      </c>
      <c r="H29" s="767"/>
      <c r="I29" s="360" t="str">
        <f>IF(PEDIDO!$I29="","",PEDIDO!$I29)</f>
        <v/>
      </c>
      <c r="J29" s="379" t="str">
        <f>IFERROR(VLOOKUP($D29,LISTA!$A$2:$J$9998,7,0),"")</f>
        <v/>
      </c>
      <c r="K29" s="379" t="str">
        <f>IFERROR(VLOOKUP($D29,LISTA!$A$2:$J$9998,8,0),"")</f>
        <v/>
      </c>
      <c r="L29" s="379" t="str">
        <f t="shared" si="7"/>
        <v/>
      </c>
      <c r="M29" s="435" t="str">
        <f t="shared" si="8"/>
        <v/>
      </c>
      <c r="N29" s="436" t="str">
        <f t="shared" si="9"/>
        <v/>
      </c>
      <c r="O29" s="436" t="str">
        <f t="shared" si="3"/>
        <v/>
      </c>
      <c r="P29" s="436" t="str">
        <f>IFERROR(VLOOKUP($D29,LISTA!$A$2:$J$9998,10,0),"")</f>
        <v/>
      </c>
      <c r="Q29" s="437" t="str">
        <f t="shared" si="10"/>
        <v/>
      </c>
      <c r="R29" s="431" t="str">
        <f t="shared" si="4"/>
        <v/>
      </c>
      <c r="T29" s="388" t="s">
        <v>117</v>
      </c>
      <c r="U29" s="372" t="str">
        <f t="shared" si="0"/>
        <v/>
      </c>
      <c r="V29" s="432" t="str">
        <f t="shared" si="5"/>
        <v/>
      </c>
      <c r="W29" s="433"/>
      <c r="X29" s="373" t="str">
        <f t="shared" si="6"/>
        <v/>
      </c>
      <c r="Y29" s="373">
        <v>28</v>
      </c>
      <c r="Z29" s="377" t="s">
        <v>179</v>
      </c>
    </row>
    <row r="30" spans="1:32" x14ac:dyDescent="0.25">
      <c r="A30" s="378"/>
      <c r="B30" s="434" t="str">
        <f t="shared" si="1"/>
        <v/>
      </c>
      <c r="C30" s="650" t="str">
        <f t="shared" si="2"/>
        <v/>
      </c>
      <c r="D30" s="360" t="str">
        <f>IF(PEDIDO!$D30="","",PEDIDO!$D30)</f>
        <v/>
      </c>
      <c r="E30" s="767" t="str">
        <f>IFERROR(VLOOKUP($D30,LISTA!$A$2:$J$9998,4,0),"")</f>
        <v/>
      </c>
      <c r="F30" s="767"/>
      <c r="G30" s="767" t="str">
        <f>IFERROR(VLOOKUP($D30,LISTA!$A$2:$J$9998,5,0),"")</f>
        <v/>
      </c>
      <c r="H30" s="767"/>
      <c r="I30" s="360" t="str">
        <f>IF(PEDIDO!$I30="","",PEDIDO!$I30)</f>
        <v/>
      </c>
      <c r="J30" s="379" t="str">
        <f>IFERROR(VLOOKUP($D30,LISTA!$A$2:$J$9998,7,0),"")</f>
        <v/>
      </c>
      <c r="K30" s="379" t="str">
        <f>IFERROR(VLOOKUP($D30,LISTA!$A$2:$J$9998,8,0),"")</f>
        <v/>
      </c>
      <c r="L30" s="379" t="str">
        <f t="shared" si="7"/>
        <v/>
      </c>
      <c r="M30" s="435" t="str">
        <f t="shared" si="8"/>
        <v/>
      </c>
      <c r="N30" s="436" t="str">
        <f t="shared" si="9"/>
        <v/>
      </c>
      <c r="O30" s="436" t="str">
        <f t="shared" si="3"/>
        <v/>
      </c>
      <c r="P30" s="436" t="str">
        <f>IFERROR(VLOOKUP($D30,LISTA!$A$2:$J$9998,10,0),"")</f>
        <v/>
      </c>
      <c r="Q30" s="437" t="str">
        <f t="shared" si="10"/>
        <v/>
      </c>
      <c r="R30" s="431" t="str">
        <f t="shared" si="4"/>
        <v/>
      </c>
      <c r="T30" s="372" t="s">
        <v>5</v>
      </c>
      <c r="U30" s="372" t="str">
        <f t="shared" si="0"/>
        <v/>
      </c>
      <c r="V30" s="432" t="str">
        <f t="shared" si="5"/>
        <v/>
      </c>
      <c r="W30" s="433"/>
      <c r="X30" s="373" t="str">
        <f t="shared" si="6"/>
        <v/>
      </c>
      <c r="Y30" s="373">
        <v>29</v>
      </c>
      <c r="Z30" s="377" t="s">
        <v>170</v>
      </c>
    </row>
    <row r="31" spans="1:32" x14ac:dyDescent="0.25">
      <c r="A31" s="378"/>
      <c r="B31" s="434" t="str">
        <f t="shared" si="1"/>
        <v/>
      </c>
      <c r="C31" s="650" t="str">
        <f t="shared" si="2"/>
        <v/>
      </c>
      <c r="D31" s="360" t="str">
        <f>IF(PEDIDO!$D31="","",PEDIDO!$D31)</f>
        <v/>
      </c>
      <c r="E31" s="767" t="str">
        <f>IFERROR(VLOOKUP($D31,LISTA!$A$2:$J$9998,4,0),"")</f>
        <v/>
      </c>
      <c r="F31" s="767"/>
      <c r="G31" s="767" t="str">
        <f>IFERROR(VLOOKUP($D31,LISTA!$A$2:$J$9998,5,0),"")</f>
        <v/>
      </c>
      <c r="H31" s="767"/>
      <c r="I31" s="360" t="str">
        <f>IF(PEDIDO!$I31="","",PEDIDO!$I31)</f>
        <v/>
      </c>
      <c r="J31" s="379" t="str">
        <f>IFERROR(VLOOKUP($D31,LISTA!$A$2:$J$9998,7,0),"")</f>
        <v/>
      </c>
      <c r="K31" s="379" t="str">
        <f>IFERROR(VLOOKUP($D31,LISTA!$A$2:$J$9998,8,0),"")</f>
        <v/>
      </c>
      <c r="L31" s="379" t="str">
        <f t="shared" si="7"/>
        <v/>
      </c>
      <c r="M31" s="435" t="str">
        <f t="shared" si="8"/>
        <v/>
      </c>
      <c r="N31" s="436" t="str">
        <f t="shared" si="9"/>
        <v/>
      </c>
      <c r="O31" s="436" t="str">
        <f t="shared" si="3"/>
        <v/>
      </c>
      <c r="P31" s="436" t="str">
        <f>IFERROR(VLOOKUP($D31,LISTA!$A$2:$J$9998,10,0),"")</f>
        <v/>
      </c>
      <c r="Q31" s="437" t="str">
        <f t="shared" si="10"/>
        <v/>
      </c>
      <c r="R31" s="431" t="str">
        <f t="shared" si="4"/>
        <v/>
      </c>
      <c r="T31" s="372" t="s">
        <v>8</v>
      </c>
      <c r="U31" s="372" t="str">
        <f t="shared" si="0"/>
        <v/>
      </c>
      <c r="V31" s="432" t="str">
        <f t="shared" si="5"/>
        <v/>
      </c>
      <c r="W31" s="433"/>
      <c r="X31" s="373" t="str">
        <f t="shared" si="6"/>
        <v/>
      </c>
      <c r="Y31" s="373">
        <v>30</v>
      </c>
      <c r="Z31" s="377" t="s">
        <v>187</v>
      </c>
    </row>
    <row r="32" spans="1:32" x14ac:dyDescent="0.25">
      <c r="A32" s="378"/>
      <c r="B32" s="434" t="str">
        <f t="shared" si="1"/>
        <v/>
      </c>
      <c r="C32" s="650" t="str">
        <f t="shared" si="2"/>
        <v/>
      </c>
      <c r="D32" s="360" t="str">
        <f>IF(PEDIDO!$D32="","",PEDIDO!$D32)</f>
        <v/>
      </c>
      <c r="E32" s="767" t="str">
        <f>IFERROR(VLOOKUP($D32,LISTA!$A$2:$J$9998,4,0),"")</f>
        <v/>
      </c>
      <c r="F32" s="767"/>
      <c r="G32" s="767" t="str">
        <f>IFERROR(VLOOKUP($D32,LISTA!$A$2:$J$9998,5,0),"")</f>
        <v/>
      </c>
      <c r="H32" s="767"/>
      <c r="I32" s="360" t="str">
        <f>IF(PEDIDO!$I32="","",PEDIDO!$I32)</f>
        <v/>
      </c>
      <c r="J32" s="379" t="str">
        <f>IFERROR(VLOOKUP($D32,LISTA!$A$2:$J$9998,7,0),"")</f>
        <v/>
      </c>
      <c r="K32" s="379" t="str">
        <f>IFERROR(VLOOKUP($D32,LISTA!$A$2:$J$9998,8,0),"")</f>
        <v/>
      </c>
      <c r="L32" s="379" t="str">
        <f t="shared" si="7"/>
        <v/>
      </c>
      <c r="M32" s="435" t="str">
        <f t="shared" si="8"/>
        <v/>
      </c>
      <c r="N32" s="436" t="str">
        <f t="shared" si="9"/>
        <v/>
      </c>
      <c r="O32" s="436" t="str">
        <f t="shared" si="3"/>
        <v/>
      </c>
      <c r="P32" s="436" t="str">
        <f>IFERROR(VLOOKUP($D32,LISTA!$A$2:$J$9998,10,0),"")</f>
        <v/>
      </c>
      <c r="Q32" s="437" t="str">
        <f t="shared" si="10"/>
        <v/>
      </c>
      <c r="R32" s="431" t="str">
        <f t="shared" si="4"/>
        <v/>
      </c>
      <c r="U32" s="372" t="str">
        <f t="shared" si="0"/>
        <v/>
      </c>
      <c r="V32" s="432" t="str">
        <f t="shared" si="5"/>
        <v/>
      </c>
      <c r="W32" s="433"/>
      <c r="X32" s="373" t="str">
        <f t="shared" si="6"/>
        <v/>
      </c>
      <c r="Y32" s="373">
        <v>31</v>
      </c>
      <c r="Z32" s="377" t="s">
        <v>180</v>
      </c>
    </row>
    <row r="33" spans="1:26" x14ac:dyDescent="0.25">
      <c r="A33" s="378"/>
      <c r="B33" s="434" t="str">
        <f t="shared" si="1"/>
        <v/>
      </c>
      <c r="C33" s="650" t="str">
        <f t="shared" si="2"/>
        <v/>
      </c>
      <c r="D33" s="360" t="str">
        <f>IF(PEDIDO!$D33="","",PEDIDO!$D33)</f>
        <v/>
      </c>
      <c r="E33" s="767" t="str">
        <f>IFERROR(VLOOKUP($D33,LISTA!$A$2:$J$9998,4,0),"")</f>
        <v/>
      </c>
      <c r="F33" s="767"/>
      <c r="G33" s="767" t="str">
        <f>IFERROR(VLOOKUP($D33,LISTA!$A$2:$J$9998,5,0),"")</f>
        <v/>
      </c>
      <c r="H33" s="767"/>
      <c r="I33" s="360" t="str">
        <f>IF(PEDIDO!$I33="","",PEDIDO!$I33)</f>
        <v/>
      </c>
      <c r="J33" s="379" t="str">
        <f>IFERROR(VLOOKUP($D33,LISTA!$A$2:$J$9998,7,0),"")</f>
        <v/>
      </c>
      <c r="K33" s="379" t="str">
        <f>IFERROR(VLOOKUP($D33,LISTA!$A$2:$J$9998,8,0),"")</f>
        <v/>
      </c>
      <c r="L33" s="379" t="str">
        <f t="shared" si="7"/>
        <v/>
      </c>
      <c r="M33" s="435" t="str">
        <f t="shared" si="8"/>
        <v/>
      </c>
      <c r="N33" s="436" t="str">
        <f t="shared" si="9"/>
        <v/>
      </c>
      <c r="O33" s="436" t="str">
        <f t="shared" si="3"/>
        <v/>
      </c>
      <c r="P33" s="436" t="str">
        <f>IFERROR(VLOOKUP($D33,LISTA!$A$2:$J$9998,10,0),"")</f>
        <v/>
      </c>
      <c r="Q33" s="437" t="str">
        <f t="shared" si="10"/>
        <v/>
      </c>
      <c r="R33" s="431" t="str">
        <f t="shared" si="4"/>
        <v/>
      </c>
      <c r="U33" s="372" t="str">
        <f t="shared" si="0"/>
        <v/>
      </c>
      <c r="V33" s="432" t="str">
        <f t="shared" si="5"/>
        <v/>
      </c>
      <c r="W33" s="433"/>
      <c r="X33" s="373" t="str">
        <f t="shared" si="6"/>
        <v/>
      </c>
      <c r="Y33" s="373">
        <v>32</v>
      </c>
      <c r="Z33" s="377" t="s">
        <v>181</v>
      </c>
    </row>
    <row r="34" spans="1:26" x14ac:dyDescent="0.25">
      <c r="A34" s="378"/>
      <c r="B34" s="434" t="str">
        <f t="shared" si="1"/>
        <v/>
      </c>
      <c r="C34" s="650" t="str">
        <f t="shared" si="2"/>
        <v/>
      </c>
      <c r="D34" s="360" t="str">
        <f>IF(PEDIDO!$D34="","",PEDIDO!$D34)</f>
        <v/>
      </c>
      <c r="E34" s="767" t="str">
        <f>IFERROR(VLOOKUP($D34,LISTA!$A$2:$J$9998,4,0),"")</f>
        <v/>
      </c>
      <c r="F34" s="767"/>
      <c r="G34" s="767" t="str">
        <f>IFERROR(VLOOKUP($D34,LISTA!$A$2:$J$9998,5,0),"")</f>
        <v/>
      </c>
      <c r="H34" s="767"/>
      <c r="I34" s="360" t="str">
        <f>IF(PEDIDO!$I34="","",PEDIDO!$I34)</f>
        <v/>
      </c>
      <c r="J34" s="379" t="str">
        <f>IFERROR(VLOOKUP($D34,LISTA!$A$2:$J$9998,7,0),"")</f>
        <v/>
      </c>
      <c r="K34" s="379" t="str">
        <f>IFERROR(VLOOKUP($D34,LISTA!$A$2:$J$9998,8,0),"")</f>
        <v/>
      </c>
      <c r="L34" s="379" t="str">
        <f t="shared" si="7"/>
        <v/>
      </c>
      <c r="M34" s="435" t="str">
        <f t="shared" si="8"/>
        <v/>
      </c>
      <c r="N34" s="436" t="str">
        <f t="shared" si="9"/>
        <v/>
      </c>
      <c r="O34" s="436" t="str">
        <f t="shared" si="3"/>
        <v/>
      </c>
      <c r="P34" s="436" t="str">
        <f>IFERROR(VLOOKUP($D34,LISTA!$A$2:$J$9998,10,0),"")</f>
        <v/>
      </c>
      <c r="Q34" s="437" t="str">
        <f t="shared" si="10"/>
        <v/>
      </c>
      <c r="R34" s="431" t="str">
        <f t="shared" si="4"/>
        <v/>
      </c>
      <c r="U34" s="372" t="str">
        <f t="shared" si="0"/>
        <v/>
      </c>
      <c r="V34" s="432" t="str">
        <f t="shared" si="5"/>
        <v/>
      </c>
      <c r="W34" s="433"/>
      <c r="X34" s="373" t="str">
        <f t="shared" si="6"/>
        <v/>
      </c>
      <c r="Y34" s="373">
        <v>33</v>
      </c>
      <c r="Z34" s="377" t="s">
        <v>182</v>
      </c>
    </row>
    <row r="35" spans="1:26" x14ac:dyDescent="0.25">
      <c r="A35" s="378"/>
      <c r="B35" s="434" t="str">
        <f t="shared" si="1"/>
        <v/>
      </c>
      <c r="C35" s="650" t="str">
        <f t="shared" si="2"/>
        <v/>
      </c>
      <c r="D35" s="360" t="str">
        <f>IF(PEDIDO!$D35="","",PEDIDO!$D35)</f>
        <v/>
      </c>
      <c r="E35" s="767" t="str">
        <f>IFERROR(VLOOKUP($D35,LISTA!$A$2:$J$9998,4,0),"")</f>
        <v/>
      </c>
      <c r="F35" s="767"/>
      <c r="G35" s="767" t="str">
        <f>IFERROR(VLOOKUP($D35,LISTA!$A$2:$J$9998,5,0),"")</f>
        <v/>
      </c>
      <c r="H35" s="767"/>
      <c r="I35" s="360" t="str">
        <f>IF(PEDIDO!$I35="","",PEDIDO!$I35)</f>
        <v/>
      </c>
      <c r="J35" s="379" t="str">
        <f>IFERROR(VLOOKUP($D35,LISTA!$A$2:$J$9998,7,0),"")</f>
        <v/>
      </c>
      <c r="K35" s="379" t="str">
        <f>IFERROR(VLOOKUP($D35,LISTA!$A$2:$J$9998,8,0),"")</f>
        <v/>
      </c>
      <c r="L35" s="379" t="str">
        <f t="shared" si="7"/>
        <v/>
      </c>
      <c r="M35" s="435" t="str">
        <f t="shared" si="8"/>
        <v/>
      </c>
      <c r="N35" s="436" t="str">
        <f t="shared" si="9"/>
        <v/>
      </c>
      <c r="O35" s="436" t="str">
        <f t="shared" si="3"/>
        <v/>
      </c>
      <c r="P35" s="436" t="str">
        <f>IFERROR(VLOOKUP($D35,LISTA!$A$2:$J$9998,10,0),"")</f>
        <v/>
      </c>
      <c r="Q35" s="437" t="str">
        <f t="shared" si="10"/>
        <v/>
      </c>
      <c r="R35" s="431" t="str">
        <f t="shared" si="4"/>
        <v/>
      </c>
      <c r="T35" s="388" t="s">
        <v>120</v>
      </c>
      <c r="U35" s="372" t="str">
        <f t="shared" si="0"/>
        <v/>
      </c>
      <c r="V35" s="432" t="str">
        <f t="shared" si="5"/>
        <v/>
      </c>
      <c r="W35" s="433"/>
      <c r="X35" s="373" t="str">
        <f t="shared" si="6"/>
        <v/>
      </c>
      <c r="Y35" s="373">
        <v>34</v>
      </c>
      <c r="Z35" s="377" t="s">
        <v>183</v>
      </c>
    </row>
    <row r="36" spans="1:26" x14ac:dyDescent="0.25">
      <c r="A36" s="378"/>
      <c r="B36" s="434" t="str">
        <f t="shared" si="1"/>
        <v/>
      </c>
      <c r="C36" s="650" t="str">
        <f t="shared" si="2"/>
        <v/>
      </c>
      <c r="D36" s="360" t="str">
        <f>IF(PEDIDO!$D36="","",PEDIDO!$D36)</f>
        <v/>
      </c>
      <c r="E36" s="767" t="str">
        <f>IFERROR(VLOOKUP($D36,LISTA!$A$2:$J$9998,4,0),"")</f>
        <v/>
      </c>
      <c r="F36" s="767"/>
      <c r="G36" s="767" t="str">
        <f>IFERROR(VLOOKUP($D36,LISTA!$A$2:$J$9998,5,0),"")</f>
        <v/>
      </c>
      <c r="H36" s="767"/>
      <c r="I36" s="360" t="str">
        <f>IF(PEDIDO!$I36="","",PEDIDO!$I36)</f>
        <v/>
      </c>
      <c r="J36" s="379" t="str">
        <f>IFERROR(VLOOKUP($D36,LISTA!$A$2:$J$9998,7,0),"")</f>
        <v/>
      </c>
      <c r="K36" s="379" t="str">
        <f>IFERROR(VLOOKUP($D36,LISTA!$A$2:$J$9998,8,0),"")</f>
        <v/>
      </c>
      <c r="L36" s="379" t="str">
        <f t="shared" si="7"/>
        <v/>
      </c>
      <c r="M36" s="435" t="str">
        <f t="shared" si="8"/>
        <v/>
      </c>
      <c r="N36" s="436" t="str">
        <f t="shared" si="9"/>
        <v/>
      </c>
      <c r="O36" s="436" t="str">
        <f t="shared" si="3"/>
        <v/>
      </c>
      <c r="P36" s="436" t="str">
        <f>IFERROR(VLOOKUP($D36,LISTA!$A$2:$J$9998,10,0),"")</f>
        <v/>
      </c>
      <c r="Q36" s="437" t="str">
        <f t="shared" si="10"/>
        <v/>
      </c>
      <c r="R36" s="431" t="str">
        <f t="shared" si="4"/>
        <v/>
      </c>
      <c r="T36" s="372" t="s">
        <v>7</v>
      </c>
      <c r="U36" s="372" t="str">
        <f t="shared" si="0"/>
        <v/>
      </c>
      <c r="V36" s="432" t="str">
        <f t="shared" si="5"/>
        <v/>
      </c>
      <c r="W36" s="433"/>
      <c r="X36" s="373" t="str">
        <f t="shared" si="6"/>
        <v/>
      </c>
      <c r="Y36" s="373">
        <v>35</v>
      </c>
      <c r="Z36" s="377" t="s">
        <v>184</v>
      </c>
    </row>
    <row r="37" spans="1:26" x14ac:dyDescent="0.25">
      <c r="A37" s="378"/>
      <c r="B37" s="434" t="str">
        <f t="shared" si="1"/>
        <v/>
      </c>
      <c r="C37" s="650" t="str">
        <f t="shared" si="2"/>
        <v/>
      </c>
      <c r="D37" s="360" t="str">
        <f>IF(PEDIDO!$D37="","",PEDIDO!$D37)</f>
        <v/>
      </c>
      <c r="E37" s="767" t="str">
        <f>IFERROR(VLOOKUP($D37,LISTA!$A$2:$J$9998,4,0),"")</f>
        <v/>
      </c>
      <c r="F37" s="767"/>
      <c r="G37" s="767" t="str">
        <f>IFERROR(VLOOKUP($D37,LISTA!$A$2:$J$9998,5,0),"")</f>
        <v/>
      </c>
      <c r="H37" s="767"/>
      <c r="I37" s="360" t="str">
        <f>IF(PEDIDO!$I37="","",PEDIDO!$I37)</f>
        <v/>
      </c>
      <c r="J37" s="379" t="str">
        <f>IFERROR(VLOOKUP($D37,LISTA!$A$2:$J$9998,7,0),"")</f>
        <v/>
      </c>
      <c r="K37" s="379" t="str">
        <f>IFERROR(VLOOKUP($D37,LISTA!$A$2:$J$9998,8,0),"")</f>
        <v/>
      </c>
      <c r="L37" s="379" t="str">
        <f t="shared" si="7"/>
        <v/>
      </c>
      <c r="M37" s="435" t="str">
        <f t="shared" si="8"/>
        <v/>
      </c>
      <c r="N37" s="436" t="str">
        <f t="shared" si="9"/>
        <v/>
      </c>
      <c r="O37" s="436" t="str">
        <f t="shared" si="3"/>
        <v/>
      </c>
      <c r="P37" s="436" t="str">
        <f>IFERROR(VLOOKUP($D37,LISTA!$A$2:$J$9998,10,0),"")</f>
        <v/>
      </c>
      <c r="Q37" s="437" t="str">
        <f t="shared" si="10"/>
        <v/>
      </c>
      <c r="R37" s="431" t="str">
        <f t="shared" si="4"/>
        <v/>
      </c>
      <c r="U37" s="372" t="str">
        <f t="shared" si="0"/>
        <v/>
      </c>
      <c r="V37" s="432" t="str">
        <f t="shared" si="5"/>
        <v/>
      </c>
      <c r="W37" s="433"/>
      <c r="X37" s="373" t="str">
        <f t="shared" si="6"/>
        <v/>
      </c>
      <c r="Y37" s="373">
        <v>36</v>
      </c>
      <c r="Z37" s="377" t="s">
        <v>178</v>
      </c>
    </row>
    <row r="38" spans="1:26" x14ac:dyDescent="0.25">
      <c r="A38" s="378"/>
      <c r="B38" s="434" t="str">
        <f t="shared" si="1"/>
        <v/>
      </c>
      <c r="C38" s="650" t="str">
        <f t="shared" si="2"/>
        <v/>
      </c>
      <c r="D38" s="360" t="str">
        <f>IF(PEDIDO!$D38="","",PEDIDO!$D38)</f>
        <v/>
      </c>
      <c r="E38" s="767" t="str">
        <f>IFERROR(VLOOKUP($D38,LISTA!$A$2:$J$9998,4,0),"")</f>
        <v/>
      </c>
      <c r="F38" s="767"/>
      <c r="G38" s="767" t="str">
        <f>IFERROR(VLOOKUP($D38,LISTA!$A$2:$J$9998,5,0),"")</f>
        <v/>
      </c>
      <c r="H38" s="767"/>
      <c r="I38" s="360" t="str">
        <f>IF(PEDIDO!$I38="","",PEDIDO!$I38)</f>
        <v/>
      </c>
      <c r="J38" s="379" t="str">
        <f>IFERROR(VLOOKUP($D38,LISTA!$A$2:$J$9998,7,0),"")</f>
        <v/>
      </c>
      <c r="K38" s="379" t="str">
        <f>IFERROR(VLOOKUP($D38,LISTA!$A$2:$J$9998,8,0),"")</f>
        <v/>
      </c>
      <c r="L38" s="379" t="str">
        <f t="shared" si="7"/>
        <v/>
      </c>
      <c r="M38" s="435" t="str">
        <f t="shared" si="8"/>
        <v/>
      </c>
      <c r="N38" s="436" t="str">
        <f t="shared" si="9"/>
        <v/>
      </c>
      <c r="O38" s="436" t="str">
        <f t="shared" si="3"/>
        <v/>
      </c>
      <c r="P38" s="436" t="str">
        <f>IFERROR(VLOOKUP($D38,LISTA!$A$2:$J$9998,10,0),"")</f>
        <v/>
      </c>
      <c r="Q38" s="437" t="str">
        <f t="shared" si="10"/>
        <v/>
      </c>
      <c r="R38" s="431" t="str">
        <f t="shared" si="4"/>
        <v/>
      </c>
      <c r="U38" s="372" t="str">
        <f t="shared" si="0"/>
        <v/>
      </c>
      <c r="V38" s="432" t="str">
        <f t="shared" si="5"/>
        <v/>
      </c>
      <c r="W38" s="433"/>
      <c r="X38" s="373" t="str">
        <f t="shared" si="6"/>
        <v/>
      </c>
      <c r="Y38" s="373">
        <v>37</v>
      </c>
      <c r="Z38" s="377" t="s">
        <v>185</v>
      </c>
    </row>
    <row r="39" spans="1:26" x14ac:dyDescent="0.25">
      <c r="A39" s="378"/>
      <c r="B39" s="434" t="str">
        <f t="shared" si="1"/>
        <v/>
      </c>
      <c r="C39" s="650" t="str">
        <f t="shared" si="2"/>
        <v/>
      </c>
      <c r="D39" s="360" t="str">
        <f>IF(PEDIDO!$D39="","",PEDIDO!$D39)</f>
        <v/>
      </c>
      <c r="E39" s="767" t="str">
        <f>IFERROR(VLOOKUP($D39,LISTA!$A$2:$J$9998,4,0),"")</f>
        <v/>
      </c>
      <c r="F39" s="767"/>
      <c r="G39" s="767" t="str">
        <f>IFERROR(VLOOKUP($D39,LISTA!$A$2:$J$9998,5,0),"")</f>
        <v/>
      </c>
      <c r="H39" s="767"/>
      <c r="I39" s="360" t="str">
        <f>IF(PEDIDO!$I39="","",PEDIDO!$I39)</f>
        <v/>
      </c>
      <c r="J39" s="379" t="str">
        <f>IFERROR(VLOOKUP($D39,LISTA!$A$2:$J$9998,7,0),"")</f>
        <v/>
      </c>
      <c r="K39" s="379" t="str">
        <f>IFERROR(VLOOKUP($D39,LISTA!$A$2:$J$9998,8,0),"")</f>
        <v/>
      </c>
      <c r="L39" s="379" t="str">
        <f t="shared" si="7"/>
        <v/>
      </c>
      <c r="M39" s="435" t="str">
        <f t="shared" si="8"/>
        <v/>
      </c>
      <c r="N39" s="436" t="str">
        <f t="shared" si="9"/>
        <v/>
      </c>
      <c r="O39" s="436" t="str">
        <f t="shared" si="3"/>
        <v/>
      </c>
      <c r="P39" s="436" t="str">
        <f>IFERROR(VLOOKUP($D39,LISTA!$A$2:$J$9998,10,0),"")</f>
        <v/>
      </c>
      <c r="Q39" s="437" t="str">
        <f t="shared" si="10"/>
        <v/>
      </c>
      <c r="R39" s="431" t="str">
        <f t="shared" si="4"/>
        <v/>
      </c>
      <c r="U39" s="372" t="str">
        <f t="shared" si="0"/>
        <v/>
      </c>
      <c r="V39" s="432" t="str">
        <f t="shared" si="5"/>
        <v/>
      </c>
      <c r="W39" s="433"/>
      <c r="X39" s="373" t="str">
        <f t="shared" si="6"/>
        <v/>
      </c>
      <c r="Y39" s="373">
        <v>38</v>
      </c>
      <c r="Z39" s="377" t="s">
        <v>186</v>
      </c>
    </row>
    <row r="40" spans="1:26" x14ac:dyDescent="0.25">
      <c r="A40" s="378"/>
      <c r="B40" s="434" t="str">
        <f t="shared" si="1"/>
        <v/>
      </c>
      <c r="C40" s="650" t="str">
        <f t="shared" si="2"/>
        <v/>
      </c>
      <c r="D40" s="360" t="str">
        <f>IF(PEDIDO!$D40="","",PEDIDO!$D40)</f>
        <v/>
      </c>
      <c r="E40" s="767" t="str">
        <f>IFERROR(VLOOKUP($D40,LISTA!$A$2:$J$9998,4,0),"")</f>
        <v/>
      </c>
      <c r="F40" s="767"/>
      <c r="G40" s="767" t="str">
        <f>IFERROR(VLOOKUP($D40,LISTA!$A$2:$J$9998,5,0),"")</f>
        <v/>
      </c>
      <c r="H40" s="767"/>
      <c r="I40" s="360" t="str">
        <f>IF(PEDIDO!$I40="","",PEDIDO!$I40)</f>
        <v/>
      </c>
      <c r="J40" s="379" t="str">
        <f>IFERROR(VLOOKUP($D40,LISTA!$A$2:$J$9998,7,0),"")</f>
        <v/>
      </c>
      <c r="K40" s="379" t="str">
        <f>IFERROR(VLOOKUP($D40,LISTA!$A$2:$J$9998,8,0),"")</f>
        <v/>
      </c>
      <c r="L40" s="379" t="str">
        <f t="shared" si="7"/>
        <v/>
      </c>
      <c r="M40" s="435" t="str">
        <f t="shared" si="8"/>
        <v/>
      </c>
      <c r="N40" s="436" t="str">
        <f t="shared" si="9"/>
        <v/>
      </c>
      <c r="O40" s="436" t="str">
        <f t="shared" si="3"/>
        <v/>
      </c>
      <c r="P40" s="436" t="str">
        <f>IFERROR(VLOOKUP($D40,LISTA!$A$2:$J$9998,10,0),"")</f>
        <v/>
      </c>
      <c r="Q40" s="437" t="str">
        <f t="shared" si="10"/>
        <v/>
      </c>
      <c r="R40" s="431" t="str">
        <f t="shared" si="4"/>
        <v/>
      </c>
      <c r="U40" s="372" t="str">
        <f t="shared" si="0"/>
        <v/>
      </c>
      <c r="V40" s="432" t="str">
        <f t="shared" si="5"/>
        <v/>
      </c>
      <c r="W40" s="433"/>
      <c r="X40" s="373" t="str">
        <f t="shared" si="6"/>
        <v/>
      </c>
      <c r="Y40" s="373">
        <v>39</v>
      </c>
      <c r="Z40" s="377" t="s">
        <v>188</v>
      </c>
    </row>
    <row r="41" spans="1:26" x14ac:dyDescent="0.25">
      <c r="A41" s="378"/>
      <c r="B41" s="434" t="str">
        <f t="shared" si="1"/>
        <v/>
      </c>
      <c r="C41" s="650" t="str">
        <f t="shared" si="2"/>
        <v/>
      </c>
      <c r="D41" s="360" t="str">
        <f>IF(PEDIDO!$D41="","",PEDIDO!$D41)</f>
        <v/>
      </c>
      <c r="E41" s="767" t="str">
        <f>IFERROR(VLOOKUP($D41,LISTA!$A$2:$J$9998,4,0),"")</f>
        <v/>
      </c>
      <c r="F41" s="767"/>
      <c r="G41" s="767" t="str">
        <f>IFERROR(VLOOKUP($D41,LISTA!$A$2:$J$9998,5,0),"")</f>
        <v/>
      </c>
      <c r="H41" s="767"/>
      <c r="I41" s="360" t="str">
        <f>IF(PEDIDO!$I41="","",PEDIDO!$I41)</f>
        <v/>
      </c>
      <c r="J41" s="379" t="str">
        <f>IFERROR(VLOOKUP($D41,LISTA!$A$2:$J$9998,7,0),"")</f>
        <v/>
      </c>
      <c r="K41" s="379" t="str">
        <f>IFERROR(VLOOKUP($D41,LISTA!$A$2:$J$9998,8,0),"")</f>
        <v/>
      </c>
      <c r="L41" s="379" t="str">
        <f t="shared" si="7"/>
        <v/>
      </c>
      <c r="M41" s="435" t="str">
        <f t="shared" si="8"/>
        <v/>
      </c>
      <c r="N41" s="436" t="str">
        <f t="shared" si="9"/>
        <v/>
      </c>
      <c r="O41" s="436" t="str">
        <f t="shared" si="3"/>
        <v/>
      </c>
      <c r="P41" s="436" t="str">
        <f>IFERROR(VLOOKUP($D41,LISTA!$A$2:$J$9998,10,0),"")</f>
        <v/>
      </c>
      <c r="Q41" s="437" t="str">
        <f t="shared" si="10"/>
        <v/>
      </c>
      <c r="R41" s="431" t="str">
        <f t="shared" si="4"/>
        <v/>
      </c>
      <c r="U41" s="372" t="str">
        <f t="shared" si="0"/>
        <v/>
      </c>
      <c r="V41" s="432" t="str">
        <f t="shared" si="5"/>
        <v/>
      </c>
      <c r="W41" s="433"/>
      <c r="X41" s="373" t="str">
        <f t="shared" si="6"/>
        <v/>
      </c>
      <c r="Y41" s="373">
        <v>40</v>
      </c>
    </row>
    <row r="42" spans="1:26" x14ac:dyDescent="0.25">
      <c r="A42" s="378"/>
      <c r="B42" s="434" t="str">
        <f t="shared" si="1"/>
        <v/>
      </c>
      <c r="C42" s="650" t="str">
        <f t="shared" si="2"/>
        <v/>
      </c>
      <c r="D42" s="360" t="str">
        <f>IF(PEDIDO!$D42="","",PEDIDO!$D42)</f>
        <v/>
      </c>
      <c r="E42" s="767" t="str">
        <f>IFERROR(VLOOKUP($D42,LISTA!$A$2:$J$9998,4,0),"")</f>
        <v/>
      </c>
      <c r="F42" s="767"/>
      <c r="G42" s="767" t="str">
        <f>IFERROR(VLOOKUP($D42,LISTA!$A$2:$J$9998,5,0),"")</f>
        <v/>
      </c>
      <c r="H42" s="767"/>
      <c r="I42" s="360" t="str">
        <f>IF(PEDIDO!$I42="","",PEDIDO!$I42)</f>
        <v/>
      </c>
      <c r="J42" s="379" t="str">
        <f>IFERROR(VLOOKUP($D42,LISTA!$A$2:$J$9998,7,0),"")</f>
        <v/>
      </c>
      <c r="K42" s="379" t="str">
        <f>IFERROR(VLOOKUP($D42,LISTA!$A$2:$J$9998,8,0),"")</f>
        <v/>
      </c>
      <c r="L42" s="379" t="str">
        <f t="shared" si="7"/>
        <v/>
      </c>
      <c r="M42" s="435" t="str">
        <f t="shared" si="8"/>
        <v/>
      </c>
      <c r="N42" s="436" t="str">
        <f t="shared" si="9"/>
        <v/>
      </c>
      <c r="O42" s="436" t="str">
        <f t="shared" si="3"/>
        <v/>
      </c>
      <c r="P42" s="436" t="str">
        <f>IFERROR(VLOOKUP($D42,LISTA!$A$2:$J$9998,10,0),"")</f>
        <v/>
      </c>
      <c r="Q42" s="437" t="str">
        <f t="shared" si="10"/>
        <v/>
      </c>
      <c r="R42" s="431" t="str">
        <f>IFERROR(($P42-($P42*$M42))*1.19,"")</f>
        <v/>
      </c>
      <c r="U42" s="372" t="str">
        <f t="shared" si="0"/>
        <v/>
      </c>
      <c r="V42" s="432" t="str">
        <f t="shared" si="5"/>
        <v/>
      </c>
      <c r="W42" s="433"/>
      <c r="X42" s="373" t="str">
        <f t="shared" si="6"/>
        <v/>
      </c>
      <c r="Y42" s="373">
        <v>41</v>
      </c>
    </row>
    <row r="43" spans="1:26" x14ac:dyDescent="0.25">
      <c r="A43" s="378"/>
      <c r="B43" s="434" t="str">
        <f t="shared" si="1"/>
        <v/>
      </c>
      <c r="C43" s="650" t="str">
        <f t="shared" si="2"/>
        <v/>
      </c>
      <c r="D43" s="360" t="str">
        <f>IF(PEDIDO!$D43="","",PEDIDO!$D43)</f>
        <v/>
      </c>
      <c r="E43" s="767" t="str">
        <f>IFERROR(VLOOKUP($D43,LISTA!$A$2:$J$9998,4,0),"")</f>
        <v/>
      </c>
      <c r="F43" s="767"/>
      <c r="G43" s="767" t="str">
        <f>IFERROR(VLOOKUP($D43,LISTA!$A$2:$J$9998,5,0),"")</f>
        <v/>
      </c>
      <c r="H43" s="767"/>
      <c r="I43" s="360" t="str">
        <f>IF(PEDIDO!$I43="","",PEDIDO!$I43)</f>
        <v/>
      </c>
      <c r="J43" s="379" t="str">
        <f>IFERROR(VLOOKUP($D43,LISTA!$A$2:$J$9998,7,0),"")</f>
        <v/>
      </c>
      <c r="K43" s="379" t="str">
        <f>IFERROR(VLOOKUP($D43,LISTA!$A$2:$J$9998,8,0),"")</f>
        <v/>
      </c>
      <c r="L43" s="379" t="str">
        <f t="shared" si="7"/>
        <v/>
      </c>
      <c r="M43" s="435" t="str">
        <f t="shared" si="8"/>
        <v/>
      </c>
      <c r="N43" s="436" t="str">
        <f t="shared" si="9"/>
        <v/>
      </c>
      <c r="O43" s="436" t="str">
        <f t="shared" si="3"/>
        <v/>
      </c>
      <c r="P43" s="436" t="str">
        <f>IFERROR(VLOOKUP($D43,LISTA!$A$2:$J$9998,10,0),"")</f>
        <v/>
      </c>
      <c r="Q43" s="437" t="str">
        <f t="shared" si="10"/>
        <v/>
      </c>
      <c r="R43" s="431" t="str">
        <f t="shared" si="4"/>
        <v/>
      </c>
      <c r="U43" s="372" t="str">
        <f t="shared" si="0"/>
        <v/>
      </c>
      <c r="V43" s="432" t="str">
        <f t="shared" si="5"/>
        <v/>
      </c>
      <c r="W43" s="433"/>
      <c r="X43" s="373" t="str">
        <f t="shared" si="6"/>
        <v/>
      </c>
      <c r="Y43" s="373">
        <v>42</v>
      </c>
    </row>
    <row r="44" spans="1:26" x14ac:dyDescent="0.25">
      <c r="A44" s="378"/>
      <c r="B44" s="434" t="str">
        <f t="shared" si="1"/>
        <v/>
      </c>
      <c r="C44" s="650" t="str">
        <f t="shared" si="2"/>
        <v/>
      </c>
      <c r="D44" s="360" t="str">
        <f>IF(PEDIDO!$D44="","",PEDIDO!$D44)</f>
        <v/>
      </c>
      <c r="E44" s="767" t="str">
        <f>IFERROR(VLOOKUP($D44,LISTA!$A$2:$J$9998,4,0),"")</f>
        <v/>
      </c>
      <c r="F44" s="767"/>
      <c r="G44" s="767" t="str">
        <f>IFERROR(VLOOKUP($D44,LISTA!$A$2:$J$9998,5,0),"")</f>
        <v/>
      </c>
      <c r="H44" s="767"/>
      <c r="I44" s="360" t="str">
        <f>IF(PEDIDO!$I44="","",PEDIDO!$I44)</f>
        <v/>
      </c>
      <c r="J44" s="379" t="str">
        <f>IFERROR(VLOOKUP($D44,LISTA!$A$2:$J$9998,7,0),"")</f>
        <v/>
      </c>
      <c r="K44" s="379" t="str">
        <f>IFERROR(VLOOKUP($D44,LISTA!$A$2:$J$9998,8,0),"")</f>
        <v/>
      </c>
      <c r="L44" s="379" t="str">
        <f t="shared" si="7"/>
        <v/>
      </c>
      <c r="M44" s="435" t="str">
        <f t="shared" si="8"/>
        <v/>
      </c>
      <c r="N44" s="436" t="str">
        <f t="shared" si="9"/>
        <v/>
      </c>
      <c r="O44" s="436" t="str">
        <f t="shared" si="3"/>
        <v/>
      </c>
      <c r="P44" s="436" t="str">
        <f>IFERROR(VLOOKUP($D44,LISTA!$A$2:$J$9998,10,0),"")</f>
        <v/>
      </c>
      <c r="Q44" s="437" t="str">
        <f t="shared" si="10"/>
        <v/>
      </c>
      <c r="R44" s="431" t="str">
        <f t="shared" si="4"/>
        <v/>
      </c>
      <c r="U44" s="372" t="str">
        <f t="shared" si="0"/>
        <v/>
      </c>
      <c r="V44" s="432" t="str">
        <f t="shared" si="5"/>
        <v/>
      </c>
      <c r="W44" s="433"/>
      <c r="X44" s="373" t="str">
        <f t="shared" si="6"/>
        <v/>
      </c>
      <c r="Y44" s="373">
        <v>43</v>
      </c>
    </row>
    <row r="45" spans="1:26" x14ac:dyDescent="0.25">
      <c r="A45" s="378"/>
      <c r="B45" s="434" t="str">
        <f t="shared" si="1"/>
        <v/>
      </c>
      <c r="C45" s="650" t="str">
        <f t="shared" si="2"/>
        <v/>
      </c>
      <c r="D45" s="360" t="str">
        <f>IF(PEDIDO!$D45="","",PEDIDO!$D45)</f>
        <v/>
      </c>
      <c r="E45" s="767" t="str">
        <f>IFERROR(VLOOKUP($D45,LISTA!$A$2:$J$9998,4,0),"")</f>
        <v/>
      </c>
      <c r="F45" s="767"/>
      <c r="G45" s="767" t="str">
        <f>IFERROR(VLOOKUP($D45,LISTA!$A$2:$J$9998,5,0),"")</f>
        <v/>
      </c>
      <c r="H45" s="767"/>
      <c r="I45" s="360" t="str">
        <f>IF(PEDIDO!$I45="","",PEDIDO!$I45)</f>
        <v/>
      </c>
      <c r="J45" s="379" t="str">
        <f>IFERROR(VLOOKUP($D45,LISTA!$A$2:$J$9998,7,0),"")</f>
        <v/>
      </c>
      <c r="K45" s="379" t="str">
        <f>IFERROR(VLOOKUP($D45,LISTA!$A$2:$J$9998,8,0),"")</f>
        <v/>
      </c>
      <c r="L45" s="379" t="str">
        <f t="shared" si="7"/>
        <v/>
      </c>
      <c r="M45" s="435" t="str">
        <f t="shared" si="8"/>
        <v/>
      </c>
      <c r="N45" s="436" t="str">
        <f t="shared" si="9"/>
        <v/>
      </c>
      <c r="O45" s="436" t="str">
        <f t="shared" si="3"/>
        <v/>
      </c>
      <c r="P45" s="436" t="str">
        <f>IFERROR(VLOOKUP($D45,LISTA!$A$2:$J$9998,10,0),"")</f>
        <v/>
      </c>
      <c r="Q45" s="437" t="str">
        <f t="shared" si="10"/>
        <v/>
      </c>
      <c r="R45" s="431" t="str">
        <f t="shared" si="4"/>
        <v/>
      </c>
      <c r="U45" s="372" t="str">
        <f t="shared" si="0"/>
        <v/>
      </c>
      <c r="V45" s="432" t="str">
        <f t="shared" si="5"/>
        <v/>
      </c>
      <c r="W45" s="433"/>
      <c r="X45" s="373" t="str">
        <f t="shared" si="6"/>
        <v/>
      </c>
      <c r="Y45" s="373">
        <v>44</v>
      </c>
    </row>
    <row r="46" spans="1:26" x14ac:dyDescent="0.25">
      <c r="A46" s="378"/>
      <c r="B46" s="434" t="str">
        <f t="shared" si="1"/>
        <v/>
      </c>
      <c r="C46" s="650" t="str">
        <f t="shared" si="2"/>
        <v/>
      </c>
      <c r="D46" s="360" t="str">
        <f>IF(PEDIDO!$D46="","",PEDIDO!$D46)</f>
        <v/>
      </c>
      <c r="E46" s="767" t="str">
        <f>IFERROR(VLOOKUP($D46,LISTA!$A$2:$J$9998,4,0),"")</f>
        <v/>
      </c>
      <c r="F46" s="767"/>
      <c r="G46" s="767" t="str">
        <f>IFERROR(VLOOKUP($D46,LISTA!$A$2:$J$9998,5,0),"")</f>
        <v/>
      </c>
      <c r="H46" s="767"/>
      <c r="I46" s="360" t="str">
        <f>IF(PEDIDO!$I46="","",PEDIDO!$I46)</f>
        <v/>
      </c>
      <c r="J46" s="379" t="str">
        <f>IFERROR(VLOOKUP($D46,LISTA!$A$2:$J$9998,7,0),"")</f>
        <v/>
      </c>
      <c r="K46" s="379" t="str">
        <f>IFERROR(VLOOKUP($D46,LISTA!$A$2:$J$9998,8,0),"")</f>
        <v/>
      </c>
      <c r="L46" s="379" t="str">
        <f t="shared" si="7"/>
        <v/>
      </c>
      <c r="M46" s="435" t="str">
        <f t="shared" si="8"/>
        <v/>
      </c>
      <c r="N46" s="436" t="str">
        <f t="shared" si="9"/>
        <v/>
      </c>
      <c r="O46" s="436" t="str">
        <f t="shared" si="3"/>
        <v/>
      </c>
      <c r="P46" s="436" t="str">
        <f>IFERROR(VLOOKUP($D46,LISTA!$A$2:$J$9998,10,0),"")</f>
        <v/>
      </c>
      <c r="Q46" s="437" t="str">
        <f t="shared" si="10"/>
        <v/>
      </c>
      <c r="R46" s="431" t="str">
        <f t="shared" si="4"/>
        <v/>
      </c>
      <c r="U46" s="372" t="str">
        <f t="shared" si="0"/>
        <v/>
      </c>
      <c r="V46" s="432" t="str">
        <f t="shared" si="5"/>
        <v/>
      </c>
      <c r="W46" s="433"/>
      <c r="X46" s="373" t="str">
        <f t="shared" si="6"/>
        <v/>
      </c>
      <c r="Y46" s="373">
        <v>45</v>
      </c>
    </row>
    <row r="47" spans="1:26" x14ac:dyDescent="0.25">
      <c r="A47" s="378"/>
      <c r="B47" s="434" t="str">
        <f t="shared" si="1"/>
        <v/>
      </c>
      <c r="C47" s="650" t="str">
        <f t="shared" si="2"/>
        <v/>
      </c>
      <c r="D47" s="360" t="str">
        <f>IF(PEDIDO!$D47="","",PEDIDO!$D47)</f>
        <v/>
      </c>
      <c r="E47" s="767" t="str">
        <f>IFERROR(VLOOKUP($D47,LISTA!$A$2:$J$9998,4,0),"")</f>
        <v/>
      </c>
      <c r="F47" s="767"/>
      <c r="G47" s="767" t="str">
        <f>IFERROR(VLOOKUP($D47,LISTA!$A$2:$J$9998,5,0),"")</f>
        <v/>
      </c>
      <c r="H47" s="767"/>
      <c r="I47" s="360" t="str">
        <f>IF(PEDIDO!$I47="","",PEDIDO!$I47)</f>
        <v/>
      </c>
      <c r="J47" s="379" t="str">
        <f>IFERROR(VLOOKUP($D47,LISTA!$A$2:$J$9998,7,0),"")</f>
        <v/>
      </c>
      <c r="K47" s="379" t="str">
        <f>IFERROR(VLOOKUP($D47,LISTA!$A$2:$J$9998,8,0),"")</f>
        <v/>
      </c>
      <c r="L47" s="379" t="str">
        <f t="shared" si="7"/>
        <v/>
      </c>
      <c r="M47" s="435" t="str">
        <f t="shared" si="8"/>
        <v/>
      </c>
      <c r="N47" s="436" t="str">
        <f t="shared" si="9"/>
        <v/>
      </c>
      <c r="O47" s="436" t="str">
        <f t="shared" si="3"/>
        <v/>
      </c>
      <c r="P47" s="436" t="str">
        <f>IFERROR(VLOOKUP($D47,LISTA!$A$2:$J$9998,10,0),"")</f>
        <v/>
      </c>
      <c r="Q47" s="437" t="str">
        <f t="shared" si="10"/>
        <v/>
      </c>
      <c r="R47" s="431" t="str">
        <f t="shared" si="4"/>
        <v/>
      </c>
      <c r="U47" s="372" t="str">
        <f t="shared" si="0"/>
        <v/>
      </c>
      <c r="V47" s="432" t="str">
        <f t="shared" si="5"/>
        <v/>
      </c>
      <c r="W47" s="433"/>
      <c r="X47" s="373" t="str">
        <f t="shared" si="6"/>
        <v/>
      </c>
      <c r="Y47" s="373">
        <v>46</v>
      </c>
    </row>
    <row r="48" spans="1:26" x14ac:dyDescent="0.25">
      <c r="A48" s="378"/>
      <c r="B48" s="434" t="str">
        <f t="shared" si="1"/>
        <v/>
      </c>
      <c r="C48" s="650" t="str">
        <f t="shared" si="2"/>
        <v/>
      </c>
      <c r="D48" s="360" t="str">
        <f>IF(PEDIDO!$D48="","",PEDIDO!$D48)</f>
        <v/>
      </c>
      <c r="E48" s="767" t="str">
        <f>IFERROR(VLOOKUP($D48,LISTA!$A$2:$J$9998,4,0),"")</f>
        <v/>
      </c>
      <c r="F48" s="767"/>
      <c r="G48" s="767" t="str">
        <f>IFERROR(VLOOKUP($D48,LISTA!$A$2:$J$9998,5,0),"")</f>
        <v/>
      </c>
      <c r="H48" s="767"/>
      <c r="I48" s="360" t="str">
        <f>IF(PEDIDO!$I48="","",PEDIDO!$I48)</f>
        <v/>
      </c>
      <c r="J48" s="379" t="str">
        <f>IFERROR(VLOOKUP($D48,LISTA!$A$2:$J$9998,7,0),"")</f>
        <v/>
      </c>
      <c r="K48" s="379" t="str">
        <f>IFERROR(VLOOKUP($D48,LISTA!$A$2:$J$9998,8,0),"")</f>
        <v/>
      </c>
      <c r="L48" s="379" t="str">
        <f t="shared" si="7"/>
        <v/>
      </c>
      <c r="M48" s="435" t="str">
        <f t="shared" si="8"/>
        <v/>
      </c>
      <c r="N48" s="436" t="str">
        <f t="shared" si="9"/>
        <v/>
      </c>
      <c r="O48" s="436" t="str">
        <f t="shared" si="3"/>
        <v/>
      </c>
      <c r="P48" s="436" t="str">
        <f>IFERROR(VLOOKUP($D48,LISTA!$A$2:$J$9998,10,0),"")</f>
        <v/>
      </c>
      <c r="Q48" s="437" t="str">
        <f t="shared" si="10"/>
        <v/>
      </c>
      <c r="R48" s="431" t="str">
        <f t="shared" si="4"/>
        <v/>
      </c>
      <c r="U48" s="372" t="str">
        <f t="shared" si="0"/>
        <v/>
      </c>
      <c r="V48" s="432" t="str">
        <f t="shared" si="5"/>
        <v/>
      </c>
      <c r="W48" s="433"/>
      <c r="X48" s="373" t="str">
        <f t="shared" si="6"/>
        <v/>
      </c>
      <c r="Y48" s="373">
        <v>47</v>
      </c>
    </row>
    <row r="49" spans="1:25" x14ac:dyDescent="0.25">
      <c r="A49" s="378"/>
      <c r="B49" s="434" t="str">
        <f t="shared" si="1"/>
        <v/>
      </c>
      <c r="C49" s="650" t="str">
        <f t="shared" si="2"/>
        <v/>
      </c>
      <c r="D49" s="360" t="str">
        <f>IF(PEDIDO!$D49="","",PEDIDO!$D49)</f>
        <v/>
      </c>
      <c r="E49" s="767" t="str">
        <f>IFERROR(VLOOKUP($D49,LISTA!$A$2:$J$9998,4,0),"")</f>
        <v/>
      </c>
      <c r="F49" s="767"/>
      <c r="G49" s="767" t="str">
        <f>IFERROR(VLOOKUP($D49,LISTA!$A$2:$J$9998,5,0),"")</f>
        <v/>
      </c>
      <c r="H49" s="767"/>
      <c r="I49" s="360" t="str">
        <f>IF(PEDIDO!$I49="","",PEDIDO!$I49)</f>
        <v/>
      </c>
      <c r="J49" s="379" t="str">
        <f>IFERROR(VLOOKUP($D49,LISTA!$A$2:$J$9998,7,0),"")</f>
        <v/>
      </c>
      <c r="K49" s="379" t="str">
        <f>IFERROR(VLOOKUP($D49,LISTA!$A$2:$J$9998,8,0),"")</f>
        <v/>
      </c>
      <c r="L49" s="379" t="str">
        <f t="shared" si="7"/>
        <v/>
      </c>
      <c r="M49" s="435" t="str">
        <f t="shared" si="8"/>
        <v/>
      </c>
      <c r="N49" s="436" t="str">
        <f t="shared" si="9"/>
        <v/>
      </c>
      <c r="O49" s="436" t="str">
        <f t="shared" si="3"/>
        <v/>
      </c>
      <c r="P49" s="436" t="str">
        <f>IFERROR(VLOOKUP($D49,LISTA!$A$2:$J$9998,10,0),"")</f>
        <v/>
      </c>
      <c r="Q49" s="437" t="str">
        <f t="shared" si="10"/>
        <v/>
      </c>
      <c r="R49" s="431" t="str">
        <f t="shared" si="4"/>
        <v/>
      </c>
      <c r="U49" s="372" t="str">
        <f t="shared" si="0"/>
        <v/>
      </c>
      <c r="V49" s="432" t="str">
        <f t="shared" si="5"/>
        <v/>
      </c>
      <c r="W49" s="433"/>
      <c r="X49" s="373" t="str">
        <f t="shared" si="6"/>
        <v/>
      </c>
      <c r="Y49" s="373">
        <v>48</v>
      </c>
    </row>
    <row r="50" spans="1:25" x14ac:dyDescent="0.25">
      <c r="A50" s="378"/>
      <c r="B50" s="434" t="str">
        <f t="shared" si="1"/>
        <v/>
      </c>
      <c r="C50" s="650" t="str">
        <f t="shared" si="2"/>
        <v/>
      </c>
      <c r="D50" s="360" t="str">
        <f>IF(PEDIDO!$D50="","",PEDIDO!$D50)</f>
        <v/>
      </c>
      <c r="E50" s="767" t="str">
        <f>IFERROR(VLOOKUP($D50,LISTA!$A$2:$J$9998,4,0),"")</f>
        <v/>
      </c>
      <c r="F50" s="767"/>
      <c r="G50" s="767" t="str">
        <f>IFERROR(VLOOKUP($D50,LISTA!$A$2:$J$9998,5,0),"")</f>
        <v/>
      </c>
      <c r="H50" s="767"/>
      <c r="I50" s="360" t="str">
        <f>IF(PEDIDO!$I50="","",PEDIDO!$I50)</f>
        <v/>
      </c>
      <c r="J50" s="379" t="str">
        <f>IFERROR(VLOOKUP($D50,LISTA!$A$2:$J$9998,7,0),"")</f>
        <v/>
      </c>
      <c r="K50" s="379" t="str">
        <f>IFERROR(VLOOKUP($D50,LISTA!$A$2:$J$9998,8,0),"")</f>
        <v/>
      </c>
      <c r="L50" s="379" t="str">
        <f t="shared" si="7"/>
        <v/>
      </c>
      <c r="M50" s="435" t="str">
        <f t="shared" si="8"/>
        <v/>
      </c>
      <c r="N50" s="436" t="str">
        <f t="shared" si="9"/>
        <v/>
      </c>
      <c r="O50" s="436" t="str">
        <f t="shared" si="3"/>
        <v/>
      </c>
      <c r="P50" s="436" t="str">
        <f>IFERROR(VLOOKUP($D50,LISTA!$A$2:$J$9998,10,0),"")</f>
        <v/>
      </c>
      <c r="Q50" s="437" t="str">
        <f t="shared" si="10"/>
        <v/>
      </c>
      <c r="R50" s="431" t="str">
        <f t="shared" si="4"/>
        <v/>
      </c>
      <c r="U50" s="372" t="str">
        <f t="shared" si="0"/>
        <v/>
      </c>
      <c r="V50" s="432" t="str">
        <f t="shared" si="5"/>
        <v/>
      </c>
      <c r="W50" s="433"/>
      <c r="X50" s="373" t="str">
        <f t="shared" si="6"/>
        <v/>
      </c>
      <c r="Y50" s="373">
        <v>49</v>
      </c>
    </row>
    <row r="51" spans="1:25" x14ac:dyDescent="0.25">
      <c r="A51" s="378"/>
      <c r="B51" s="434" t="str">
        <f t="shared" si="1"/>
        <v/>
      </c>
      <c r="C51" s="650" t="str">
        <f t="shared" si="2"/>
        <v/>
      </c>
      <c r="D51" s="360" t="str">
        <f>IF(PEDIDO!$D51="","",PEDIDO!$D51)</f>
        <v/>
      </c>
      <c r="E51" s="767" t="str">
        <f>IFERROR(VLOOKUP($D51,LISTA!$A$2:$J$9998,4,0),"")</f>
        <v/>
      </c>
      <c r="F51" s="767"/>
      <c r="G51" s="767" t="str">
        <f>IFERROR(VLOOKUP($D51,LISTA!$A$2:$J$9998,5,0),"")</f>
        <v/>
      </c>
      <c r="H51" s="767"/>
      <c r="I51" s="360" t="str">
        <f>IF(PEDIDO!$I51="","",PEDIDO!$I51)</f>
        <v/>
      </c>
      <c r="J51" s="379" t="str">
        <f>IFERROR(VLOOKUP($D51,LISTA!$A$2:$J$9998,7,0),"")</f>
        <v/>
      </c>
      <c r="K51" s="379" t="str">
        <f>IFERROR(VLOOKUP($D51,LISTA!$A$2:$J$9998,8,0),"")</f>
        <v/>
      </c>
      <c r="L51" s="379" t="str">
        <f t="shared" si="7"/>
        <v/>
      </c>
      <c r="M51" s="435" t="str">
        <f t="shared" si="8"/>
        <v/>
      </c>
      <c r="N51" s="436" t="str">
        <f t="shared" si="9"/>
        <v/>
      </c>
      <c r="O51" s="436" t="str">
        <f t="shared" si="3"/>
        <v/>
      </c>
      <c r="P51" s="436" t="str">
        <f>IFERROR(VLOOKUP($D51,LISTA!$A$2:$J$9998,10,0),"")</f>
        <v/>
      </c>
      <c r="Q51" s="437" t="str">
        <f t="shared" si="10"/>
        <v/>
      </c>
      <c r="R51" s="431" t="str">
        <f t="shared" si="4"/>
        <v/>
      </c>
      <c r="U51" s="372" t="str">
        <f t="shared" si="0"/>
        <v/>
      </c>
      <c r="V51" s="432" t="str">
        <f t="shared" si="5"/>
        <v/>
      </c>
      <c r="W51" s="433"/>
      <c r="X51" s="373" t="str">
        <f t="shared" si="6"/>
        <v/>
      </c>
      <c r="Y51" s="373">
        <v>50</v>
      </c>
    </row>
    <row r="52" spans="1:25" x14ac:dyDescent="0.25">
      <c r="A52" s="378"/>
      <c r="B52" s="434" t="str">
        <f t="shared" si="1"/>
        <v/>
      </c>
      <c r="C52" s="650" t="str">
        <f t="shared" si="2"/>
        <v/>
      </c>
      <c r="D52" s="360" t="str">
        <f>IF(PEDIDO!$D52="","",PEDIDO!$D52)</f>
        <v/>
      </c>
      <c r="E52" s="767" t="str">
        <f>IFERROR(VLOOKUP($D52,LISTA!$A$2:$J$9998,4,0),"")</f>
        <v/>
      </c>
      <c r="F52" s="767"/>
      <c r="G52" s="767" t="str">
        <f>IFERROR(VLOOKUP($D52,LISTA!$A$2:$J$9998,5,0),"")</f>
        <v/>
      </c>
      <c r="H52" s="767"/>
      <c r="I52" s="360" t="str">
        <f>IF(PEDIDO!$I52="","",PEDIDO!$I52)</f>
        <v/>
      </c>
      <c r="J52" s="379" t="str">
        <f>IFERROR(VLOOKUP($D52,LISTA!$A$2:$J$9998,7,0),"")</f>
        <v/>
      </c>
      <c r="K52" s="379" t="str">
        <f>IFERROR(VLOOKUP($D52,LISTA!$A$2:$J$9998,8,0),"")</f>
        <v/>
      </c>
      <c r="L52" s="379" t="str">
        <f t="shared" si="7"/>
        <v/>
      </c>
      <c r="M52" s="435" t="str">
        <f t="shared" si="8"/>
        <v/>
      </c>
      <c r="N52" s="436" t="str">
        <f t="shared" si="9"/>
        <v/>
      </c>
      <c r="O52" s="436" t="str">
        <f t="shared" si="3"/>
        <v/>
      </c>
      <c r="P52" s="436" t="str">
        <f>IFERROR(VLOOKUP($D52,LISTA!$A$2:$J$9998,10,0),"")</f>
        <v/>
      </c>
      <c r="Q52" s="437" t="str">
        <f t="shared" si="10"/>
        <v/>
      </c>
      <c r="R52" s="431" t="str">
        <f t="shared" si="4"/>
        <v/>
      </c>
      <c r="U52" s="372" t="str">
        <f t="shared" si="0"/>
        <v/>
      </c>
      <c r="V52" s="432" t="str">
        <f t="shared" si="5"/>
        <v/>
      </c>
      <c r="W52" s="433"/>
      <c r="X52" s="373" t="str">
        <f t="shared" si="6"/>
        <v/>
      </c>
      <c r="Y52" s="373">
        <v>51</v>
      </c>
    </row>
    <row r="53" spans="1:25" x14ac:dyDescent="0.25">
      <c r="A53" s="378"/>
      <c r="B53" s="434" t="str">
        <f t="shared" si="1"/>
        <v/>
      </c>
      <c r="C53" s="650" t="str">
        <f t="shared" si="2"/>
        <v/>
      </c>
      <c r="D53" s="360" t="str">
        <f>IF(PEDIDO!$D53="","",PEDIDO!$D53)</f>
        <v/>
      </c>
      <c r="E53" s="767" t="str">
        <f>IFERROR(VLOOKUP($D53,LISTA!$A$2:$J$9998,4,0),"")</f>
        <v/>
      </c>
      <c r="F53" s="767"/>
      <c r="G53" s="767" t="str">
        <f>IFERROR(VLOOKUP($D53,LISTA!$A$2:$J$9998,5,0),"")</f>
        <v/>
      </c>
      <c r="H53" s="767"/>
      <c r="I53" s="360" t="str">
        <f>IF(PEDIDO!$I53="","",PEDIDO!$I53)</f>
        <v/>
      </c>
      <c r="J53" s="379" t="str">
        <f>IFERROR(VLOOKUP($D53,LISTA!$A$2:$J$9998,7,0),"")</f>
        <v/>
      </c>
      <c r="K53" s="379" t="str">
        <f>IFERROR(VLOOKUP($D53,LISTA!$A$2:$J$9998,8,0),"")</f>
        <v/>
      </c>
      <c r="L53" s="379" t="str">
        <f t="shared" si="7"/>
        <v/>
      </c>
      <c r="M53" s="435" t="str">
        <f t="shared" si="8"/>
        <v/>
      </c>
      <c r="N53" s="436" t="str">
        <f t="shared" si="9"/>
        <v/>
      </c>
      <c r="O53" s="436" t="str">
        <f t="shared" si="3"/>
        <v/>
      </c>
      <c r="P53" s="436" t="str">
        <f>IFERROR(VLOOKUP($D53,LISTA!$A$2:$J$9998,10,0),"")</f>
        <v/>
      </c>
      <c r="Q53" s="437" t="str">
        <f t="shared" si="10"/>
        <v/>
      </c>
      <c r="R53" s="431" t="str">
        <f t="shared" si="4"/>
        <v/>
      </c>
      <c r="U53" s="372" t="str">
        <f t="shared" si="0"/>
        <v/>
      </c>
      <c r="V53" s="432" t="str">
        <f t="shared" si="5"/>
        <v/>
      </c>
      <c r="W53" s="433"/>
      <c r="X53" s="373" t="str">
        <f t="shared" si="6"/>
        <v/>
      </c>
      <c r="Y53" s="373">
        <v>52</v>
      </c>
    </row>
    <row r="54" spans="1:25" x14ac:dyDescent="0.25">
      <c r="A54" s="378"/>
      <c r="B54" s="434" t="str">
        <f t="shared" si="1"/>
        <v/>
      </c>
      <c r="C54" s="650" t="str">
        <f t="shared" si="2"/>
        <v/>
      </c>
      <c r="D54" s="360" t="str">
        <f>IF(PEDIDO!$D54="","",PEDIDO!$D54)</f>
        <v/>
      </c>
      <c r="E54" s="767" t="str">
        <f>IFERROR(VLOOKUP($D54,LISTA!$A$2:$J$9998,4,0),"")</f>
        <v/>
      </c>
      <c r="F54" s="767"/>
      <c r="G54" s="767" t="str">
        <f>IFERROR(VLOOKUP($D54,LISTA!$A$2:$J$9998,5,0),"")</f>
        <v/>
      </c>
      <c r="H54" s="767"/>
      <c r="I54" s="360" t="str">
        <f>IF(PEDIDO!$I54="","",PEDIDO!$I54)</f>
        <v/>
      </c>
      <c r="J54" s="379" t="str">
        <f>IFERROR(VLOOKUP($D54,LISTA!$A$2:$J$9998,7,0),"")</f>
        <v/>
      </c>
      <c r="K54" s="379" t="str">
        <f>IFERROR(VLOOKUP($D54,LISTA!$A$2:$J$9998,8,0),"")</f>
        <v/>
      </c>
      <c r="L54" s="379" t="str">
        <f t="shared" si="7"/>
        <v/>
      </c>
      <c r="M54" s="435" t="str">
        <f t="shared" si="8"/>
        <v/>
      </c>
      <c r="N54" s="436" t="str">
        <f t="shared" si="9"/>
        <v/>
      </c>
      <c r="O54" s="436" t="str">
        <f t="shared" si="3"/>
        <v/>
      </c>
      <c r="P54" s="436" t="str">
        <f>IFERROR(VLOOKUP($D54,LISTA!$A$2:$J$9998,10,0),"")</f>
        <v/>
      </c>
      <c r="Q54" s="437" t="str">
        <f t="shared" si="10"/>
        <v/>
      </c>
      <c r="R54" s="431" t="str">
        <f t="shared" si="4"/>
        <v/>
      </c>
      <c r="U54" s="372" t="str">
        <f t="shared" si="0"/>
        <v/>
      </c>
      <c r="V54" s="432" t="str">
        <f t="shared" si="5"/>
        <v/>
      </c>
      <c r="W54" s="433"/>
      <c r="X54" s="373" t="str">
        <f t="shared" si="6"/>
        <v/>
      </c>
      <c r="Y54" s="373">
        <v>53</v>
      </c>
    </row>
    <row r="55" spans="1:25" x14ac:dyDescent="0.25">
      <c r="A55" s="378"/>
      <c r="B55" s="434" t="str">
        <f t="shared" si="1"/>
        <v/>
      </c>
      <c r="C55" s="650" t="str">
        <f t="shared" si="2"/>
        <v/>
      </c>
      <c r="D55" s="360" t="str">
        <f>IF(PEDIDO!$D55="","",PEDIDO!$D55)</f>
        <v/>
      </c>
      <c r="E55" s="767" t="str">
        <f>IFERROR(VLOOKUP($D55,LISTA!$A$2:$J$9998,4,0),"")</f>
        <v/>
      </c>
      <c r="F55" s="767"/>
      <c r="G55" s="767" t="str">
        <f>IFERROR(VLOOKUP($D55,LISTA!$A$2:$J$9998,5,0),"")</f>
        <v/>
      </c>
      <c r="H55" s="767"/>
      <c r="I55" s="360" t="str">
        <f>IF(PEDIDO!$I55="","",PEDIDO!$I55)</f>
        <v/>
      </c>
      <c r="J55" s="379" t="str">
        <f>IFERROR(VLOOKUP($D55,LISTA!$A$2:$J$9998,7,0),"")</f>
        <v/>
      </c>
      <c r="K55" s="379" t="str">
        <f>IFERROR(VLOOKUP($D55,LISTA!$A$2:$J$9998,8,0),"")</f>
        <v/>
      </c>
      <c r="L55" s="379" t="str">
        <f t="shared" si="7"/>
        <v/>
      </c>
      <c r="M55" s="435" t="str">
        <f t="shared" si="8"/>
        <v/>
      </c>
      <c r="N55" s="436" t="str">
        <f t="shared" si="9"/>
        <v/>
      </c>
      <c r="O55" s="436" t="str">
        <f t="shared" si="3"/>
        <v/>
      </c>
      <c r="P55" s="436" t="str">
        <f>IFERROR(VLOOKUP($D55,LISTA!$A$2:$J$9998,10,0),"")</f>
        <v/>
      </c>
      <c r="Q55" s="437" t="str">
        <f t="shared" si="10"/>
        <v/>
      </c>
      <c r="R55" s="431" t="str">
        <f t="shared" si="4"/>
        <v/>
      </c>
      <c r="U55" s="372" t="str">
        <f t="shared" si="0"/>
        <v/>
      </c>
      <c r="V55" s="432" t="str">
        <f t="shared" si="5"/>
        <v/>
      </c>
      <c r="W55" s="433"/>
      <c r="X55" s="373" t="str">
        <f t="shared" si="6"/>
        <v/>
      </c>
      <c r="Y55" s="373">
        <v>54</v>
      </c>
    </row>
    <row r="56" spans="1:25" x14ac:dyDescent="0.25">
      <c r="A56" s="378"/>
      <c r="B56" s="434" t="str">
        <f t="shared" si="1"/>
        <v/>
      </c>
      <c r="C56" s="650" t="str">
        <f t="shared" si="2"/>
        <v/>
      </c>
      <c r="D56" s="360" t="str">
        <f>IF(PEDIDO!$D56="","",PEDIDO!$D56)</f>
        <v/>
      </c>
      <c r="E56" s="767" t="str">
        <f>IFERROR(VLOOKUP($D56,LISTA!$A$2:$J$9998,4,0),"")</f>
        <v/>
      </c>
      <c r="F56" s="767"/>
      <c r="G56" s="767" t="str">
        <f>IFERROR(VLOOKUP($D56,LISTA!$A$2:$J$9998,5,0),"")</f>
        <v/>
      </c>
      <c r="H56" s="767"/>
      <c r="I56" s="360" t="str">
        <f>IF(PEDIDO!$I56="","",PEDIDO!$I56)</f>
        <v/>
      </c>
      <c r="J56" s="379" t="str">
        <f>IFERROR(VLOOKUP($D56,LISTA!$A$2:$J$9998,7,0),"")</f>
        <v/>
      </c>
      <c r="K56" s="379" t="str">
        <f>IFERROR(VLOOKUP($D56,LISTA!$A$2:$J$9998,8,0),"")</f>
        <v/>
      </c>
      <c r="L56" s="379" t="str">
        <f t="shared" si="7"/>
        <v/>
      </c>
      <c r="M56" s="435" t="str">
        <f t="shared" si="8"/>
        <v/>
      </c>
      <c r="N56" s="436" t="str">
        <f t="shared" si="9"/>
        <v/>
      </c>
      <c r="O56" s="436" t="str">
        <f t="shared" si="3"/>
        <v/>
      </c>
      <c r="P56" s="436" t="str">
        <f>IFERROR(VLOOKUP($D56,LISTA!$A$2:$J$9998,10,0),"")</f>
        <v/>
      </c>
      <c r="Q56" s="437" t="str">
        <f t="shared" si="10"/>
        <v/>
      </c>
      <c r="R56" s="431" t="str">
        <f t="shared" si="4"/>
        <v/>
      </c>
      <c r="U56" s="372" t="str">
        <f t="shared" si="0"/>
        <v/>
      </c>
      <c r="V56" s="432" t="str">
        <f t="shared" si="5"/>
        <v/>
      </c>
      <c r="W56" s="433"/>
      <c r="X56" s="373" t="str">
        <f t="shared" si="6"/>
        <v/>
      </c>
      <c r="Y56" s="373">
        <v>55</v>
      </c>
    </row>
    <row r="57" spans="1:25" x14ac:dyDescent="0.25">
      <c r="A57" s="378"/>
      <c r="B57" s="434" t="str">
        <f t="shared" si="1"/>
        <v/>
      </c>
      <c r="C57" s="650" t="str">
        <f t="shared" si="2"/>
        <v/>
      </c>
      <c r="D57" s="360" t="str">
        <f>IF(PEDIDO!$D57="","",PEDIDO!$D57)</f>
        <v/>
      </c>
      <c r="E57" s="767" t="str">
        <f>IFERROR(VLOOKUP($D57,LISTA!$A$2:$J$9998,4,0),"")</f>
        <v/>
      </c>
      <c r="F57" s="767"/>
      <c r="G57" s="767" t="str">
        <f>IFERROR(VLOOKUP($D57,LISTA!$A$2:$J$9998,5,0),"")</f>
        <v/>
      </c>
      <c r="H57" s="767"/>
      <c r="I57" s="360" t="str">
        <f>IF(PEDIDO!$I57="","",PEDIDO!$I57)</f>
        <v/>
      </c>
      <c r="J57" s="379" t="str">
        <f>IFERROR(VLOOKUP($D57,LISTA!$A$2:$J$9998,7,0),"")</f>
        <v/>
      </c>
      <c r="K57" s="379" t="str">
        <f>IFERROR(VLOOKUP($D57,LISTA!$A$2:$J$9998,8,0),"")</f>
        <v/>
      </c>
      <c r="L57" s="379" t="str">
        <f t="shared" si="7"/>
        <v/>
      </c>
      <c r="M57" s="435" t="str">
        <f t="shared" si="8"/>
        <v/>
      </c>
      <c r="N57" s="436" t="str">
        <f t="shared" si="9"/>
        <v/>
      </c>
      <c r="O57" s="436" t="str">
        <f t="shared" si="3"/>
        <v/>
      </c>
      <c r="P57" s="436" t="str">
        <f>IFERROR(VLOOKUP($D57,LISTA!$A$2:$J$9998,10,0),"")</f>
        <v/>
      </c>
      <c r="Q57" s="437" t="str">
        <f t="shared" si="10"/>
        <v/>
      </c>
      <c r="R57" s="431" t="str">
        <f t="shared" si="4"/>
        <v/>
      </c>
      <c r="U57" s="372" t="str">
        <f t="shared" si="0"/>
        <v/>
      </c>
      <c r="V57" s="432" t="str">
        <f t="shared" si="5"/>
        <v/>
      </c>
      <c r="W57" s="433"/>
      <c r="X57" s="373" t="str">
        <f t="shared" si="6"/>
        <v/>
      </c>
      <c r="Y57" s="373">
        <v>56</v>
      </c>
    </row>
    <row r="58" spans="1:25" x14ac:dyDescent="0.25">
      <c r="A58" s="378"/>
      <c r="B58" s="434" t="str">
        <f t="shared" si="1"/>
        <v/>
      </c>
      <c r="C58" s="650" t="str">
        <f t="shared" si="2"/>
        <v/>
      </c>
      <c r="D58" s="360" t="str">
        <f>IF(PEDIDO!$D58="","",PEDIDO!$D58)</f>
        <v/>
      </c>
      <c r="E58" s="767" t="str">
        <f>IFERROR(VLOOKUP($D58,LISTA!$A$2:$J$9998,4,0),"")</f>
        <v/>
      </c>
      <c r="F58" s="767"/>
      <c r="G58" s="767" t="str">
        <f>IFERROR(VLOOKUP($D58,LISTA!$A$2:$J$9998,5,0),"")</f>
        <v/>
      </c>
      <c r="H58" s="767"/>
      <c r="I58" s="360" t="str">
        <f>IF(PEDIDO!$I58="","",PEDIDO!$I58)</f>
        <v/>
      </c>
      <c r="J58" s="379" t="str">
        <f>IFERROR(VLOOKUP($D58,LISTA!$A$2:$J$9998,7,0),"")</f>
        <v/>
      </c>
      <c r="K58" s="379" t="str">
        <f>IFERROR(VLOOKUP($D58,LISTA!$A$2:$J$9998,8,0),"")</f>
        <v/>
      </c>
      <c r="L58" s="379" t="str">
        <f t="shared" si="7"/>
        <v/>
      </c>
      <c r="M58" s="435" t="str">
        <f t="shared" si="8"/>
        <v/>
      </c>
      <c r="N58" s="436" t="str">
        <f t="shared" si="9"/>
        <v/>
      </c>
      <c r="O58" s="436" t="str">
        <f t="shared" si="3"/>
        <v/>
      </c>
      <c r="P58" s="436" t="str">
        <f>IFERROR(VLOOKUP($D58,LISTA!$A$2:$J$9998,10,0),"")</f>
        <v/>
      </c>
      <c r="Q58" s="437" t="str">
        <f t="shared" si="10"/>
        <v/>
      </c>
      <c r="R58" s="431" t="str">
        <f t="shared" si="4"/>
        <v/>
      </c>
      <c r="U58" s="372" t="str">
        <f t="shared" si="0"/>
        <v/>
      </c>
      <c r="V58" s="432" t="str">
        <f t="shared" si="5"/>
        <v/>
      </c>
      <c r="W58" s="433"/>
      <c r="X58" s="373" t="str">
        <f t="shared" si="6"/>
        <v/>
      </c>
      <c r="Y58" s="373">
        <v>57</v>
      </c>
    </row>
    <row r="59" spans="1:25" x14ac:dyDescent="0.25">
      <c r="A59" s="378"/>
      <c r="B59" s="434" t="str">
        <f t="shared" si="1"/>
        <v/>
      </c>
      <c r="C59" s="650" t="str">
        <f t="shared" si="2"/>
        <v/>
      </c>
      <c r="D59" s="360" t="str">
        <f>IF(PEDIDO!$D59="","",PEDIDO!$D59)</f>
        <v/>
      </c>
      <c r="E59" s="767" t="str">
        <f>IFERROR(VLOOKUP($D59,LISTA!$A$2:$J$9998,4,0),"")</f>
        <v/>
      </c>
      <c r="F59" s="767"/>
      <c r="G59" s="767" t="str">
        <f>IFERROR(VLOOKUP($D59,LISTA!$A$2:$J$9998,5,0),"")</f>
        <v/>
      </c>
      <c r="H59" s="767"/>
      <c r="I59" s="360" t="str">
        <f>IF(PEDIDO!$I59="","",PEDIDO!$I59)</f>
        <v/>
      </c>
      <c r="J59" s="379" t="str">
        <f>IFERROR(VLOOKUP($D59,LISTA!$A$2:$J$9998,7,0),"")</f>
        <v/>
      </c>
      <c r="K59" s="379" t="str">
        <f>IFERROR(VLOOKUP($D59,LISTA!$A$2:$J$9998,8,0),"")</f>
        <v/>
      </c>
      <c r="L59" s="379" t="str">
        <f t="shared" si="7"/>
        <v/>
      </c>
      <c r="M59" s="435" t="str">
        <f t="shared" si="8"/>
        <v/>
      </c>
      <c r="N59" s="436" t="str">
        <f t="shared" si="9"/>
        <v/>
      </c>
      <c r="O59" s="436" t="str">
        <f t="shared" si="3"/>
        <v/>
      </c>
      <c r="P59" s="436" t="str">
        <f>IFERROR(VLOOKUP($D59,LISTA!$A$2:$J$9998,10,0),"")</f>
        <v/>
      </c>
      <c r="Q59" s="437" t="str">
        <f t="shared" si="10"/>
        <v/>
      </c>
      <c r="R59" s="431" t="str">
        <f t="shared" si="4"/>
        <v/>
      </c>
      <c r="U59" s="372" t="str">
        <f t="shared" si="0"/>
        <v/>
      </c>
      <c r="V59" s="432" t="str">
        <f t="shared" si="5"/>
        <v/>
      </c>
      <c r="W59" s="433"/>
      <c r="X59" s="373" t="str">
        <f t="shared" si="6"/>
        <v/>
      </c>
      <c r="Y59" s="373">
        <v>58</v>
      </c>
    </row>
    <row r="60" spans="1:25" x14ac:dyDescent="0.25">
      <c r="A60" s="378"/>
      <c r="B60" s="434" t="str">
        <f t="shared" si="1"/>
        <v/>
      </c>
      <c r="C60" s="650" t="str">
        <f t="shared" si="2"/>
        <v/>
      </c>
      <c r="D60" s="360" t="str">
        <f>IF(PEDIDO!$D60="","",PEDIDO!$D60)</f>
        <v/>
      </c>
      <c r="E60" s="767" t="str">
        <f>IFERROR(VLOOKUP($D60,LISTA!$A$2:$J$9998,4,0),"")</f>
        <v/>
      </c>
      <c r="F60" s="767"/>
      <c r="G60" s="767" t="str">
        <f>IFERROR(VLOOKUP($D60,LISTA!$A$2:$J$9998,5,0),"")</f>
        <v/>
      </c>
      <c r="H60" s="767"/>
      <c r="I60" s="360" t="str">
        <f>IF(PEDIDO!$I60="","",PEDIDO!$I60)</f>
        <v/>
      </c>
      <c r="J60" s="379" t="str">
        <f>IFERROR(VLOOKUP($D60,LISTA!$A$2:$J$9998,7,0),"")</f>
        <v/>
      </c>
      <c r="K60" s="379" t="str">
        <f>IFERROR(VLOOKUP($D60,LISTA!$A$2:$J$9998,8,0),"")</f>
        <v/>
      </c>
      <c r="L60" s="379" t="str">
        <f t="shared" si="7"/>
        <v/>
      </c>
      <c r="M60" s="435" t="str">
        <f t="shared" si="8"/>
        <v/>
      </c>
      <c r="N60" s="436" t="str">
        <f t="shared" si="9"/>
        <v/>
      </c>
      <c r="O60" s="436" t="str">
        <f t="shared" si="3"/>
        <v/>
      </c>
      <c r="P60" s="436" t="str">
        <f>IFERROR(VLOOKUP($D60,LISTA!$A$2:$J$9998,10,0),"")</f>
        <v/>
      </c>
      <c r="Q60" s="437" t="str">
        <f t="shared" si="10"/>
        <v/>
      </c>
      <c r="R60" s="431" t="str">
        <f t="shared" si="4"/>
        <v/>
      </c>
      <c r="U60" s="372" t="str">
        <f t="shared" si="0"/>
        <v/>
      </c>
      <c r="V60" s="432" t="str">
        <f t="shared" si="5"/>
        <v/>
      </c>
      <c r="W60" s="433"/>
      <c r="X60" s="373" t="str">
        <f t="shared" si="6"/>
        <v/>
      </c>
      <c r="Y60" s="373">
        <v>59</v>
      </c>
    </row>
    <row r="61" spans="1:25" x14ac:dyDescent="0.25">
      <c r="A61" s="378"/>
      <c r="B61" s="434" t="str">
        <f t="shared" si="1"/>
        <v/>
      </c>
      <c r="C61" s="650" t="str">
        <f t="shared" si="2"/>
        <v/>
      </c>
      <c r="D61" s="360" t="str">
        <f>IF(PEDIDO!$D61="","",PEDIDO!$D61)</f>
        <v/>
      </c>
      <c r="E61" s="767" t="str">
        <f>IFERROR(VLOOKUP($D61,LISTA!$A$2:$J$9998,4,0),"")</f>
        <v/>
      </c>
      <c r="F61" s="767"/>
      <c r="G61" s="767" t="str">
        <f>IFERROR(VLOOKUP($D61,LISTA!$A$2:$J$9998,5,0),"")</f>
        <v/>
      </c>
      <c r="H61" s="767"/>
      <c r="I61" s="360" t="str">
        <f>IF(PEDIDO!$I61="","",PEDIDO!$I61)</f>
        <v/>
      </c>
      <c r="J61" s="379" t="str">
        <f>IFERROR(VLOOKUP($D61,LISTA!$A$2:$J$9998,7,0),"")</f>
        <v/>
      </c>
      <c r="K61" s="379" t="str">
        <f>IFERROR(VLOOKUP($D61,LISTA!$A$2:$J$9998,8,0),"")</f>
        <v/>
      </c>
      <c r="L61" s="379" t="str">
        <f t="shared" si="7"/>
        <v/>
      </c>
      <c r="M61" s="435" t="str">
        <f t="shared" si="8"/>
        <v/>
      </c>
      <c r="N61" s="436" t="str">
        <f t="shared" si="9"/>
        <v/>
      </c>
      <c r="O61" s="436" t="str">
        <f t="shared" si="3"/>
        <v/>
      </c>
      <c r="P61" s="436" t="str">
        <f>IFERROR(VLOOKUP($D61,LISTA!$A$2:$J$9998,10,0),"")</f>
        <v/>
      </c>
      <c r="Q61" s="437" t="str">
        <f t="shared" si="10"/>
        <v/>
      </c>
      <c r="R61" s="431" t="str">
        <f t="shared" si="4"/>
        <v/>
      </c>
      <c r="U61" s="372" t="str">
        <f t="shared" si="0"/>
        <v/>
      </c>
      <c r="V61" s="432" t="str">
        <f t="shared" si="5"/>
        <v/>
      </c>
      <c r="W61" s="433"/>
      <c r="X61" s="373" t="str">
        <f t="shared" si="6"/>
        <v/>
      </c>
      <c r="Y61" s="373">
        <v>60</v>
      </c>
    </row>
    <row r="62" spans="1:25" x14ac:dyDescent="0.25">
      <c r="A62" s="378"/>
      <c r="B62" s="434" t="str">
        <f t="shared" si="1"/>
        <v/>
      </c>
      <c r="C62" s="650" t="str">
        <f t="shared" si="2"/>
        <v/>
      </c>
      <c r="D62" s="360" t="str">
        <f>IF(PEDIDO!$D62="","",PEDIDO!$D62)</f>
        <v/>
      </c>
      <c r="E62" s="767" t="str">
        <f>IFERROR(VLOOKUP($D62,LISTA!$A$2:$J$9998,4,0),"")</f>
        <v/>
      </c>
      <c r="F62" s="767"/>
      <c r="G62" s="767" t="str">
        <f>IFERROR(VLOOKUP($D62,LISTA!$A$2:$J$9998,5,0),"")</f>
        <v/>
      </c>
      <c r="H62" s="767"/>
      <c r="I62" s="360" t="str">
        <f>IF(PEDIDO!$I62="","",PEDIDO!$I62)</f>
        <v/>
      </c>
      <c r="J62" s="379" t="str">
        <f>IFERROR(VLOOKUP($D62,LISTA!$A$2:$J$9998,7,0),"")</f>
        <v/>
      </c>
      <c r="K62" s="379" t="str">
        <f>IFERROR(VLOOKUP($D62,LISTA!$A$2:$J$9998,8,0),"")</f>
        <v/>
      </c>
      <c r="L62" s="379" t="str">
        <f t="shared" si="7"/>
        <v/>
      </c>
      <c r="M62" s="435" t="str">
        <f t="shared" si="8"/>
        <v/>
      </c>
      <c r="N62" s="436" t="str">
        <f t="shared" si="9"/>
        <v/>
      </c>
      <c r="O62" s="436" t="str">
        <f t="shared" si="3"/>
        <v/>
      </c>
      <c r="P62" s="436" t="str">
        <f>IFERROR(VLOOKUP($D62,LISTA!$A$2:$J$9998,10,0),"")</f>
        <v/>
      </c>
      <c r="Q62" s="437" t="str">
        <f t="shared" si="10"/>
        <v/>
      </c>
      <c r="R62" s="431" t="str">
        <f t="shared" si="4"/>
        <v/>
      </c>
      <c r="U62" s="372" t="str">
        <f t="shared" si="0"/>
        <v/>
      </c>
      <c r="V62" s="432" t="str">
        <f t="shared" si="5"/>
        <v/>
      </c>
      <c r="W62" s="433"/>
      <c r="X62" s="373" t="str">
        <f t="shared" si="6"/>
        <v/>
      </c>
      <c r="Y62" s="373">
        <v>61</v>
      </c>
    </row>
    <row r="63" spans="1:25" x14ac:dyDescent="0.25">
      <c r="A63" s="378"/>
      <c r="B63" s="434" t="str">
        <f t="shared" si="1"/>
        <v/>
      </c>
      <c r="C63" s="650" t="str">
        <f t="shared" si="2"/>
        <v/>
      </c>
      <c r="D63" s="360" t="str">
        <f>IF(PEDIDO!$D63="","",PEDIDO!$D63)</f>
        <v/>
      </c>
      <c r="E63" s="767" t="str">
        <f>IFERROR(VLOOKUP($D63,LISTA!$A$2:$J$9998,4,0),"")</f>
        <v/>
      </c>
      <c r="F63" s="767"/>
      <c r="G63" s="767" t="str">
        <f>IFERROR(VLOOKUP($D63,LISTA!$A$2:$J$9998,5,0),"")</f>
        <v/>
      </c>
      <c r="H63" s="767"/>
      <c r="I63" s="360" t="str">
        <f>IF(PEDIDO!$I63="","",PEDIDO!$I63)</f>
        <v/>
      </c>
      <c r="J63" s="379" t="str">
        <f>IFERROR(VLOOKUP($D63,LISTA!$A$2:$J$9998,7,0),"")</f>
        <v/>
      </c>
      <c r="K63" s="379" t="str">
        <f>IFERROR(VLOOKUP($D63,LISTA!$A$2:$J$9998,8,0),"")</f>
        <v/>
      </c>
      <c r="L63" s="379" t="str">
        <f t="shared" si="7"/>
        <v/>
      </c>
      <c r="M63" s="435" t="str">
        <f t="shared" si="8"/>
        <v/>
      </c>
      <c r="N63" s="436" t="str">
        <f t="shared" si="9"/>
        <v/>
      </c>
      <c r="O63" s="436" t="str">
        <f t="shared" si="3"/>
        <v/>
      </c>
      <c r="P63" s="436" t="str">
        <f>IFERROR(VLOOKUP($D63,LISTA!$A$2:$J$9998,10,0),"")</f>
        <v/>
      </c>
      <c r="Q63" s="437" t="str">
        <f t="shared" si="10"/>
        <v/>
      </c>
      <c r="R63" s="431" t="str">
        <f t="shared" si="4"/>
        <v/>
      </c>
      <c r="U63" s="372" t="str">
        <f t="shared" si="0"/>
        <v/>
      </c>
      <c r="V63" s="432" t="str">
        <f t="shared" si="5"/>
        <v/>
      </c>
      <c r="W63" s="433"/>
      <c r="X63" s="373" t="str">
        <f t="shared" si="6"/>
        <v/>
      </c>
      <c r="Y63" s="373">
        <v>62</v>
      </c>
    </row>
    <row r="64" spans="1:25" x14ac:dyDescent="0.25">
      <c r="A64" s="378"/>
      <c r="B64" s="434" t="str">
        <f t="shared" si="1"/>
        <v/>
      </c>
      <c r="C64" s="650" t="str">
        <f t="shared" si="2"/>
        <v/>
      </c>
      <c r="D64" s="360" t="str">
        <f>IF(PEDIDO!$D64="","",PEDIDO!$D64)</f>
        <v/>
      </c>
      <c r="E64" s="767" t="str">
        <f>IFERROR(VLOOKUP($D64,LISTA!$A$2:$J$9998,4,0),"")</f>
        <v/>
      </c>
      <c r="F64" s="767"/>
      <c r="G64" s="767" t="str">
        <f>IFERROR(VLOOKUP($D64,LISTA!$A$2:$J$9998,5,0),"")</f>
        <v/>
      </c>
      <c r="H64" s="767"/>
      <c r="I64" s="360" t="str">
        <f>IF(PEDIDO!$I64="","",PEDIDO!$I64)</f>
        <v/>
      </c>
      <c r="J64" s="379" t="str">
        <f>IFERROR(VLOOKUP($D64,LISTA!$A$2:$J$9998,7,0),"")</f>
        <v/>
      </c>
      <c r="K64" s="379" t="str">
        <f>IFERROR(VLOOKUP($D64,LISTA!$A$2:$J$9998,8,0),"")</f>
        <v/>
      </c>
      <c r="L64" s="379" t="str">
        <f t="shared" si="7"/>
        <v/>
      </c>
      <c r="M64" s="435" t="str">
        <f t="shared" si="8"/>
        <v/>
      </c>
      <c r="N64" s="436" t="str">
        <f t="shared" si="9"/>
        <v/>
      </c>
      <c r="O64" s="436" t="str">
        <f t="shared" si="3"/>
        <v/>
      </c>
      <c r="P64" s="436" t="str">
        <f>IFERROR(VLOOKUP($D64,LISTA!$A$2:$J$9998,10,0),"")</f>
        <v/>
      </c>
      <c r="Q64" s="437" t="str">
        <f t="shared" si="10"/>
        <v/>
      </c>
      <c r="R64" s="431" t="str">
        <f t="shared" si="4"/>
        <v/>
      </c>
      <c r="U64" s="372" t="str">
        <f t="shared" si="0"/>
        <v/>
      </c>
      <c r="V64" s="432" t="str">
        <f t="shared" si="5"/>
        <v/>
      </c>
      <c r="W64" s="433"/>
      <c r="X64" s="373" t="str">
        <f t="shared" si="6"/>
        <v/>
      </c>
      <c r="Y64" s="373">
        <v>63</v>
      </c>
    </row>
    <row r="65" spans="1:25" x14ac:dyDescent="0.25">
      <c r="A65" s="378"/>
      <c r="B65" s="434" t="str">
        <f t="shared" si="1"/>
        <v/>
      </c>
      <c r="C65" s="650" t="str">
        <f t="shared" si="2"/>
        <v/>
      </c>
      <c r="D65" s="360" t="str">
        <f>IF(PEDIDO!$D65="","",PEDIDO!$D65)</f>
        <v/>
      </c>
      <c r="E65" s="767" t="str">
        <f>IFERROR(VLOOKUP($D65,LISTA!$A$2:$J$9998,4,0),"")</f>
        <v/>
      </c>
      <c r="F65" s="767"/>
      <c r="G65" s="767" t="str">
        <f>IFERROR(VLOOKUP($D65,LISTA!$A$2:$J$9998,5,0),"")</f>
        <v/>
      </c>
      <c r="H65" s="767"/>
      <c r="I65" s="360" t="str">
        <f>IF(PEDIDO!$I65="","",PEDIDO!$I65)</f>
        <v/>
      </c>
      <c r="J65" s="379" t="str">
        <f>IFERROR(VLOOKUP($D65,LISTA!$A$2:$J$9998,7,0),"")</f>
        <v/>
      </c>
      <c r="K65" s="379" t="str">
        <f>IFERROR(VLOOKUP($D65,LISTA!$A$2:$J$9998,8,0),"")</f>
        <v/>
      </c>
      <c r="L65" s="379" t="str">
        <f t="shared" si="7"/>
        <v/>
      </c>
      <c r="M65" s="435" t="str">
        <f t="shared" si="8"/>
        <v/>
      </c>
      <c r="N65" s="436" t="str">
        <f t="shared" si="9"/>
        <v/>
      </c>
      <c r="O65" s="436" t="str">
        <f t="shared" si="3"/>
        <v/>
      </c>
      <c r="P65" s="436" t="str">
        <f>IFERROR(VLOOKUP($D65,LISTA!$A$2:$J$9998,10,0),"")</f>
        <v/>
      </c>
      <c r="Q65" s="437" t="str">
        <f t="shared" si="10"/>
        <v/>
      </c>
      <c r="R65" s="431" t="str">
        <f t="shared" si="4"/>
        <v/>
      </c>
      <c r="U65" s="372" t="str">
        <f t="shared" si="0"/>
        <v/>
      </c>
      <c r="V65" s="432" t="str">
        <f t="shared" si="5"/>
        <v/>
      </c>
      <c r="W65" s="433"/>
      <c r="X65" s="373" t="str">
        <f t="shared" si="6"/>
        <v/>
      </c>
      <c r="Y65" s="373">
        <v>64</v>
      </c>
    </row>
    <row r="66" spans="1:25" x14ac:dyDescent="0.25">
      <c r="A66" s="378"/>
      <c r="B66" s="434" t="str">
        <f t="shared" si="1"/>
        <v/>
      </c>
      <c r="C66" s="650" t="str">
        <f t="shared" si="2"/>
        <v/>
      </c>
      <c r="D66" s="360" t="str">
        <f>IF(PEDIDO!$D66="","",PEDIDO!$D66)</f>
        <v/>
      </c>
      <c r="E66" s="767" t="str">
        <f>IFERROR(VLOOKUP($D66,LISTA!$A$2:$J$9998,4,0),"")</f>
        <v/>
      </c>
      <c r="F66" s="767"/>
      <c r="G66" s="767" t="str">
        <f>IFERROR(VLOOKUP($D66,LISTA!$A$2:$J$9998,5,0),"")</f>
        <v/>
      </c>
      <c r="H66" s="767"/>
      <c r="I66" s="360" t="str">
        <f>IF(PEDIDO!$I66="","",PEDIDO!$I66)</f>
        <v/>
      </c>
      <c r="J66" s="379" t="str">
        <f>IFERROR(VLOOKUP($D66,LISTA!$A$2:$J$9998,7,0),"")</f>
        <v/>
      </c>
      <c r="K66" s="379" t="str">
        <f>IFERROR(VLOOKUP($D66,LISTA!$A$2:$J$9998,8,0),"")</f>
        <v/>
      </c>
      <c r="L66" s="379" t="str">
        <f t="shared" si="7"/>
        <v/>
      </c>
      <c r="M66" s="435" t="str">
        <f t="shared" si="8"/>
        <v/>
      </c>
      <c r="N66" s="436" t="str">
        <f t="shared" si="9"/>
        <v/>
      </c>
      <c r="O66" s="436" t="str">
        <f t="shared" si="3"/>
        <v/>
      </c>
      <c r="P66" s="436" t="str">
        <f>IFERROR(VLOOKUP($D66,LISTA!$A$2:$J$9998,10,0),"")</f>
        <v/>
      </c>
      <c r="Q66" s="437" t="str">
        <f t="shared" si="10"/>
        <v/>
      </c>
      <c r="R66" s="431" t="str">
        <f t="shared" si="4"/>
        <v/>
      </c>
      <c r="U66" s="372" t="str">
        <f t="shared" si="0"/>
        <v/>
      </c>
      <c r="V66" s="432" t="str">
        <f t="shared" si="5"/>
        <v/>
      </c>
      <c r="W66" s="433"/>
      <c r="X66" s="373" t="str">
        <f t="shared" si="6"/>
        <v/>
      </c>
      <c r="Y66" s="373">
        <v>65</v>
      </c>
    </row>
    <row r="67" spans="1:25" x14ac:dyDescent="0.25">
      <c r="A67" s="378"/>
      <c r="B67" s="434" t="str">
        <f t="shared" si="1"/>
        <v/>
      </c>
      <c r="C67" s="650" t="str">
        <f t="shared" si="2"/>
        <v/>
      </c>
      <c r="D67" s="360" t="str">
        <f>IF(PEDIDO!$D67="","",PEDIDO!$D67)</f>
        <v/>
      </c>
      <c r="E67" s="767" t="str">
        <f>IFERROR(VLOOKUP($D67,LISTA!$A$2:$J$9998,4,0),"")</f>
        <v/>
      </c>
      <c r="F67" s="767"/>
      <c r="G67" s="767" t="str">
        <f>IFERROR(VLOOKUP($D67,LISTA!$A$2:$J$9998,5,0),"")</f>
        <v/>
      </c>
      <c r="H67" s="767"/>
      <c r="I67" s="360" t="str">
        <f>IF(PEDIDO!$I67="","",PEDIDO!$I67)</f>
        <v/>
      </c>
      <c r="J67" s="379" t="str">
        <f>IFERROR(VLOOKUP($D67,LISTA!$A$2:$J$9998,7,0),"")</f>
        <v/>
      </c>
      <c r="K67" s="379" t="str">
        <f>IFERROR(VLOOKUP($D67,LISTA!$A$2:$J$9998,8,0),"")</f>
        <v/>
      </c>
      <c r="L67" s="379" t="str">
        <f t="shared" si="7"/>
        <v/>
      </c>
      <c r="M67" s="435" t="str">
        <f t="shared" si="8"/>
        <v/>
      </c>
      <c r="N67" s="436" t="str">
        <f t="shared" si="9"/>
        <v/>
      </c>
      <c r="O67" s="436" t="str">
        <f t="shared" si="3"/>
        <v/>
      </c>
      <c r="P67" s="436" t="str">
        <f>IFERROR(VLOOKUP($D67,LISTA!$A$2:$J$9998,10,0),"")</f>
        <v/>
      </c>
      <c r="Q67" s="437" t="str">
        <f t="shared" si="10"/>
        <v/>
      </c>
      <c r="R67" s="431" t="str">
        <f t="shared" si="4"/>
        <v/>
      </c>
      <c r="U67" s="372" t="str">
        <f t="shared" si="0"/>
        <v/>
      </c>
      <c r="V67" s="432" t="str">
        <f t="shared" si="5"/>
        <v/>
      </c>
      <c r="W67" s="433"/>
      <c r="X67" s="373" t="str">
        <f t="shared" si="6"/>
        <v/>
      </c>
      <c r="Y67" s="373">
        <v>66</v>
      </c>
    </row>
    <row r="68" spans="1:25" x14ac:dyDescent="0.25">
      <c r="A68" s="378"/>
      <c r="B68" s="434" t="str">
        <f t="shared" si="1"/>
        <v/>
      </c>
      <c r="C68" s="650" t="str">
        <f t="shared" si="2"/>
        <v/>
      </c>
      <c r="D68" s="360" t="str">
        <f>IF(PEDIDO!$D68="","",PEDIDO!$D68)</f>
        <v/>
      </c>
      <c r="E68" s="767" t="str">
        <f>IFERROR(VLOOKUP($D68,LISTA!$A$2:$J$9998,4,0),"")</f>
        <v/>
      </c>
      <c r="F68" s="767"/>
      <c r="G68" s="767" t="str">
        <f>IFERROR(VLOOKUP($D68,LISTA!$A$2:$J$9998,5,0),"")</f>
        <v/>
      </c>
      <c r="H68" s="767"/>
      <c r="I68" s="360" t="str">
        <f>IF(PEDIDO!$I68="","",PEDIDO!$I68)</f>
        <v/>
      </c>
      <c r="J68" s="379" t="str">
        <f>IFERROR(VLOOKUP($D68,LISTA!$A$2:$J$9998,7,0),"")</f>
        <v/>
      </c>
      <c r="K68" s="379" t="str">
        <f>IFERROR(VLOOKUP($D68,LISTA!$A$2:$J$9998,8,0),"")</f>
        <v/>
      </c>
      <c r="L68" s="379" t="str">
        <f t="shared" si="7"/>
        <v/>
      </c>
      <c r="M68" s="435" t="str">
        <f t="shared" si="8"/>
        <v/>
      </c>
      <c r="N68" s="436" t="str">
        <f t="shared" si="9"/>
        <v/>
      </c>
      <c r="O68" s="436" t="str">
        <f t="shared" si="3"/>
        <v/>
      </c>
      <c r="P68" s="436" t="str">
        <f>IFERROR(VLOOKUP($D68,LISTA!$A$2:$J$9998,10,0),"")</f>
        <v/>
      </c>
      <c r="Q68" s="437" t="str">
        <f t="shared" si="10"/>
        <v/>
      </c>
      <c r="R68" s="431" t="str">
        <f t="shared" si="4"/>
        <v/>
      </c>
      <c r="U68" s="372" t="str">
        <f t="shared" si="0"/>
        <v/>
      </c>
      <c r="V68" s="432" t="str">
        <f t="shared" si="5"/>
        <v/>
      </c>
      <c r="W68" s="433"/>
      <c r="X68" s="373" t="str">
        <f t="shared" si="6"/>
        <v/>
      </c>
      <c r="Y68" s="373">
        <v>67</v>
      </c>
    </row>
    <row r="69" spans="1:25" x14ac:dyDescent="0.25">
      <c r="A69" s="378"/>
      <c r="B69" s="434" t="str">
        <f t="shared" si="1"/>
        <v/>
      </c>
      <c r="C69" s="650" t="str">
        <f t="shared" si="2"/>
        <v/>
      </c>
      <c r="D69" s="360" t="str">
        <f>IF(PEDIDO!$D69="","",PEDIDO!$D69)</f>
        <v/>
      </c>
      <c r="E69" s="767" t="str">
        <f>IFERROR(VLOOKUP($D69,LISTA!$A$2:$J$9998,4,0),"")</f>
        <v/>
      </c>
      <c r="F69" s="767"/>
      <c r="G69" s="767" t="str">
        <f>IFERROR(VLOOKUP($D69,LISTA!$A$2:$J$9998,5,0),"")</f>
        <v/>
      </c>
      <c r="H69" s="767"/>
      <c r="I69" s="360" t="str">
        <f>IF(PEDIDO!$I69="","",PEDIDO!$I69)</f>
        <v/>
      </c>
      <c r="J69" s="379" t="str">
        <f>IFERROR(VLOOKUP($D69,LISTA!$A$2:$J$9998,7,0),"")</f>
        <v/>
      </c>
      <c r="K69" s="379" t="str">
        <f>IFERROR(VLOOKUP($D69,LISTA!$A$2:$J$9998,8,0),"")</f>
        <v/>
      </c>
      <c r="L69" s="379" t="str">
        <f t="shared" si="7"/>
        <v/>
      </c>
      <c r="M69" s="435" t="str">
        <f t="shared" si="8"/>
        <v/>
      </c>
      <c r="N69" s="436" t="str">
        <f t="shared" si="9"/>
        <v/>
      </c>
      <c r="O69" s="436" t="str">
        <f t="shared" si="3"/>
        <v/>
      </c>
      <c r="P69" s="436" t="str">
        <f>IFERROR(VLOOKUP($D69,LISTA!$A$2:$J$9998,10,0),"")</f>
        <v/>
      </c>
      <c r="Q69" s="437" t="str">
        <f t="shared" si="10"/>
        <v/>
      </c>
      <c r="R69" s="431" t="str">
        <f t="shared" si="4"/>
        <v/>
      </c>
      <c r="U69" s="372" t="str">
        <f t="shared" si="0"/>
        <v/>
      </c>
      <c r="V69" s="432" t="str">
        <f t="shared" si="5"/>
        <v/>
      </c>
      <c r="W69" s="433"/>
      <c r="X69" s="373" t="str">
        <f t="shared" si="6"/>
        <v/>
      </c>
      <c r="Y69" s="373">
        <v>68</v>
      </c>
    </row>
    <row r="70" spans="1:25" x14ac:dyDescent="0.25">
      <c r="A70" s="378"/>
      <c r="B70" s="434" t="str">
        <f t="shared" si="1"/>
        <v/>
      </c>
      <c r="C70" s="650" t="str">
        <f t="shared" si="2"/>
        <v/>
      </c>
      <c r="D70" s="360" t="str">
        <f>IF(PEDIDO!$D70="","",PEDIDO!$D70)</f>
        <v/>
      </c>
      <c r="E70" s="767" t="str">
        <f>IFERROR(VLOOKUP($D70,LISTA!$A$2:$J$9998,4,0),"")</f>
        <v/>
      </c>
      <c r="F70" s="767"/>
      <c r="G70" s="767" t="str">
        <f>IFERROR(VLOOKUP($D70,LISTA!$A$2:$J$9998,5,0),"")</f>
        <v/>
      </c>
      <c r="H70" s="767"/>
      <c r="I70" s="360" t="str">
        <f>IF(PEDIDO!$I70="","",PEDIDO!$I70)</f>
        <v/>
      </c>
      <c r="J70" s="379" t="str">
        <f>IFERROR(VLOOKUP($D70,LISTA!$A$2:$J$9998,7,0),"")</f>
        <v/>
      </c>
      <c r="K70" s="379" t="str">
        <f>IFERROR(VLOOKUP($D70,LISTA!$A$2:$J$9998,8,0),"")</f>
        <v/>
      </c>
      <c r="L70" s="379" t="str">
        <f t="shared" si="7"/>
        <v/>
      </c>
      <c r="M70" s="435" t="str">
        <f t="shared" si="8"/>
        <v/>
      </c>
      <c r="N70" s="436" t="str">
        <f t="shared" si="9"/>
        <v/>
      </c>
      <c r="O70" s="436" t="str">
        <f t="shared" si="3"/>
        <v/>
      </c>
      <c r="P70" s="436" t="str">
        <f>IFERROR(VLOOKUP($D70,LISTA!$A$2:$J$9998,10,0),"")</f>
        <v/>
      </c>
      <c r="Q70" s="437" t="str">
        <f t="shared" si="10"/>
        <v/>
      </c>
      <c r="R70" s="431" t="str">
        <f t="shared" si="4"/>
        <v/>
      </c>
      <c r="U70" s="372" t="str">
        <f t="shared" si="0"/>
        <v/>
      </c>
      <c r="V70" s="432" t="str">
        <f t="shared" si="5"/>
        <v/>
      </c>
      <c r="W70" s="433"/>
      <c r="X70" s="373" t="str">
        <f t="shared" si="6"/>
        <v/>
      </c>
      <c r="Y70" s="373">
        <v>69</v>
      </c>
    </row>
    <row r="71" spans="1:25" x14ac:dyDescent="0.25">
      <c r="A71" s="378"/>
      <c r="B71" s="434" t="str">
        <f t="shared" si="1"/>
        <v/>
      </c>
      <c r="C71" s="650" t="str">
        <f t="shared" si="2"/>
        <v/>
      </c>
      <c r="D71" s="360" t="str">
        <f>IF(PEDIDO!$D71="","",PEDIDO!$D71)</f>
        <v/>
      </c>
      <c r="E71" s="767" t="str">
        <f>IFERROR(VLOOKUP($D71,LISTA!$A$2:$J$9998,4,0),"")</f>
        <v/>
      </c>
      <c r="F71" s="767"/>
      <c r="G71" s="767" t="str">
        <f>IFERROR(VLOOKUP($D71,LISTA!$A$2:$J$9998,5,0),"")</f>
        <v/>
      </c>
      <c r="H71" s="767"/>
      <c r="I71" s="360" t="str">
        <f>IF(PEDIDO!$I71="","",PEDIDO!$I71)</f>
        <v/>
      </c>
      <c r="J71" s="379" t="str">
        <f>IFERROR(VLOOKUP($D71,LISTA!$A$2:$J$9998,7,0),"")</f>
        <v/>
      </c>
      <c r="K71" s="379" t="str">
        <f>IFERROR(VLOOKUP($D71,LISTA!$A$2:$J$9998,8,0),"")</f>
        <v/>
      </c>
      <c r="L71" s="379" t="str">
        <f t="shared" si="7"/>
        <v/>
      </c>
      <c r="M71" s="435" t="str">
        <f t="shared" si="8"/>
        <v/>
      </c>
      <c r="N71" s="436" t="str">
        <f t="shared" si="9"/>
        <v/>
      </c>
      <c r="O71" s="436" t="str">
        <f t="shared" si="3"/>
        <v/>
      </c>
      <c r="P71" s="436" t="str">
        <f>IFERROR(VLOOKUP($D71,LISTA!$A$2:$J$9998,10,0),"")</f>
        <v/>
      </c>
      <c r="Q71" s="437" t="str">
        <f t="shared" si="10"/>
        <v/>
      </c>
      <c r="R71" s="431" t="str">
        <f t="shared" si="4"/>
        <v/>
      </c>
      <c r="U71" s="372" t="str">
        <f t="shared" si="0"/>
        <v/>
      </c>
      <c r="V71" s="432" t="str">
        <f t="shared" si="5"/>
        <v/>
      </c>
      <c r="W71" s="433"/>
      <c r="X71" s="373" t="str">
        <f t="shared" si="6"/>
        <v/>
      </c>
      <c r="Y71" s="373">
        <v>70</v>
      </c>
    </row>
    <row r="72" spans="1:25" x14ac:dyDescent="0.25">
      <c r="A72" s="378"/>
      <c r="B72" s="438" t="str">
        <f t="shared" si="1"/>
        <v/>
      </c>
      <c r="C72" s="650" t="str">
        <f t="shared" si="2"/>
        <v/>
      </c>
      <c r="D72" s="360" t="str">
        <f>IF(PEDIDO!$D72="","",PEDIDO!$D72)</f>
        <v/>
      </c>
      <c r="E72" s="767" t="str">
        <f>IFERROR(VLOOKUP($D72,LISTA!$A$2:$J$9998,4,0),"")</f>
        <v/>
      </c>
      <c r="F72" s="767"/>
      <c r="G72" s="767" t="str">
        <f>IFERROR(VLOOKUP($D72,LISTA!$A$2:$J$9998,5,0),"")</f>
        <v/>
      </c>
      <c r="H72" s="767"/>
      <c r="I72" s="360" t="str">
        <f>IF(PEDIDO!$I72="","",PEDIDO!$I72)</f>
        <v/>
      </c>
      <c r="J72" s="379" t="str">
        <f>IFERROR(VLOOKUP($D72,LISTA!$A$2:$J$9998,7,0),"")</f>
        <v/>
      </c>
      <c r="K72" s="379" t="str">
        <f>IFERROR(VLOOKUP($D72,LISTA!$A$2:$J$9998,8,0),"")</f>
        <v/>
      </c>
      <c r="L72" s="379" t="str">
        <f t="shared" si="7"/>
        <v/>
      </c>
      <c r="M72" s="435" t="str">
        <f t="shared" si="8"/>
        <v/>
      </c>
      <c r="N72" s="436" t="str">
        <f t="shared" si="9"/>
        <v/>
      </c>
      <c r="O72" s="436" t="str">
        <f t="shared" si="3"/>
        <v/>
      </c>
      <c r="P72" s="436" t="str">
        <f>IFERROR(VLOOKUP($D72,LISTA!$A$2:$J$9998,10,0),"")</f>
        <v/>
      </c>
      <c r="Q72" s="437" t="str">
        <f t="shared" si="10"/>
        <v/>
      </c>
      <c r="R72" s="431" t="str">
        <f t="shared" si="4"/>
        <v/>
      </c>
      <c r="U72" s="372" t="str">
        <f t="shared" si="0"/>
        <v/>
      </c>
      <c r="V72" s="432" t="str">
        <f t="shared" si="5"/>
        <v/>
      </c>
      <c r="W72" s="433"/>
      <c r="X72" s="373" t="str">
        <f t="shared" si="6"/>
        <v/>
      </c>
      <c r="Y72" s="373">
        <v>71</v>
      </c>
    </row>
    <row r="73" spans="1:25" x14ac:dyDescent="0.25">
      <c r="A73" s="378"/>
      <c r="B73" s="434" t="str">
        <f t="shared" si="1"/>
        <v/>
      </c>
      <c r="C73" s="650" t="str">
        <f t="shared" si="2"/>
        <v/>
      </c>
      <c r="D73" s="360" t="str">
        <f>IF(PEDIDO!$D73="","",PEDIDO!$D73)</f>
        <v/>
      </c>
      <c r="E73" s="767" t="str">
        <f>IFERROR(VLOOKUP($D73,LISTA!$A$2:$J$9998,4,0),"")</f>
        <v/>
      </c>
      <c r="F73" s="767"/>
      <c r="G73" s="767" t="str">
        <f>IFERROR(VLOOKUP($D73,LISTA!$A$2:$J$9998,5,0),"")</f>
        <v/>
      </c>
      <c r="H73" s="767"/>
      <c r="I73" s="360" t="str">
        <f>IF(PEDIDO!$I73="","",PEDIDO!$I73)</f>
        <v/>
      </c>
      <c r="J73" s="379" t="str">
        <f>IFERROR(VLOOKUP($D73,LISTA!$A$2:$J$9998,7,0),"")</f>
        <v/>
      </c>
      <c r="K73" s="379" t="str">
        <f>IFERROR(VLOOKUP($D73,LISTA!$A$2:$J$9998,8,0),"")</f>
        <v/>
      </c>
      <c r="L73" s="379" t="str">
        <f t="shared" si="7"/>
        <v/>
      </c>
      <c r="M73" s="435" t="str">
        <f t="shared" si="8"/>
        <v/>
      </c>
      <c r="N73" s="436" t="str">
        <f t="shared" si="9"/>
        <v/>
      </c>
      <c r="O73" s="436" t="str">
        <f t="shared" si="3"/>
        <v/>
      </c>
      <c r="P73" s="436" t="str">
        <f>IFERROR(VLOOKUP($D73,LISTA!$A$2:$J$9998,10,0),"")</f>
        <v/>
      </c>
      <c r="Q73" s="437" t="str">
        <f t="shared" si="10"/>
        <v/>
      </c>
      <c r="R73" s="431" t="str">
        <f t="shared" si="4"/>
        <v/>
      </c>
      <c r="U73" s="372" t="str">
        <f t="shared" si="0"/>
        <v/>
      </c>
      <c r="V73" s="432" t="str">
        <f t="shared" si="5"/>
        <v/>
      </c>
      <c r="W73" s="433"/>
      <c r="X73" s="373" t="str">
        <f t="shared" si="6"/>
        <v/>
      </c>
      <c r="Y73" s="373">
        <v>72</v>
      </c>
    </row>
    <row r="74" spans="1:25" x14ac:dyDescent="0.25">
      <c r="A74" s="378"/>
      <c r="B74" s="434" t="str">
        <f t="shared" si="1"/>
        <v/>
      </c>
      <c r="C74" s="650" t="str">
        <f t="shared" si="2"/>
        <v/>
      </c>
      <c r="D74" s="360" t="str">
        <f>IF(PEDIDO!$D74="","",PEDIDO!$D74)</f>
        <v/>
      </c>
      <c r="E74" s="767" t="str">
        <f>IFERROR(VLOOKUP($D74,LISTA!$A$2:$J$9998,4,0),"")</f>
        <v/>
      </c>
      <c r="F74" s="767"/>
      <c r="G74" s="767" t="str">
        <f>IFERROR(VLOOKUP($D74,LISTA!$A$2:$J$9998,5,0),"")</f>
        <v/>
      </c>
      <c r="H74" s="767"/>
      <c r="I74" s="360" t="str">
        <f>IF(PEDIDO!$I74="","",PEDIDO!$I74)</f>
        <v/>
      </c>
      <c r="J74" s="379" t="str">
        <f>IFERROR(VLOOKUP($D74,LISTA!$A$2:$J$9998,7,0),"")</f>
        <v/>
      </c>
      <c r="K74" s="379" t="str">
        <f>IFERROR(VLOOKUP($D74,LISTA!$A$2:$J$9998,8,0),"")</f>
        <v/>
      </c>
      <c r="L74" s="379" t="str">
        <f t="shared" si="7"/>
        <v/>
      </c>
      <c r="M74" s="435" t="str">
        <f t="shared" si="8"/>
        <v/>
      </c>
      <c r="N74" s="436" t="str">
        <f t="shared" si="9"/>
        <v/>
      </c>
      <c r="O74" s="436" t="str">
        <f t="shared" si="3"/>
        <v/>
      </c>
      <c r="P74" s="436" t="str">
        <f>IFERROR(VLOOKUP($D74,LISTA!$A$2:$J$9998,10,0),"")</f>
        <v/>
      </c>
      <c r="Q74" s="437" t="str">
        <f t="shared" si="10"/>
        <v/>
      </c>
      <c r="R74" s="431" t="str">
        <f t="shared" si="4"/>
        <v/>
      </c>
      <c r="U74" s="372" t="str">
        <f t="shared" si="0"/>
        <v/>
      </c>
      <c r="V74" s="432" t="str">
        <f t="shared" si="5"/>
        <v/>
      </c>
      <c r="W74" s="433"/>
      <c r="X74" s="373" t="str">
        <f t="shared" si="6"/>
        <v/>
      </c>
      <c r="Y74" s="373">
        <v>73</v>
      </c>
    </row>
    <row r="75" spans="1:25" x14ac:dyDescent="0.25">
      <c r="A75" s="378"/>
      <c r="B75" s="434" t="str">
        <f t="shared" si="1"/>
        <v/>
      </c>
      <c r="C75" s="650" t="str">
        <f t="shared" si="2"/>
        <v/>
      </c>
      <c r="D75" s="360" t="str">
        <f>IF(PEDIDO!$D75="","",PEDIDO!$D75)</f>
        <v/>
      </c>
      <c r="E75" s="767" t="str">
        <f>IFERROR(VLOOKUP($D75,LISTA!$A$2:$J$9998,4,0),"")</f>
        <v/>
      </c>
      <c r="F75" s="767"/>
      <c r="G75" s="767" t="str">
        <f>IFERROR(VLOOKUP($D75,LISTA!$A$2:$J$9998,5,0),"")</f>
        <v/>
      </c>
      <c r="H75" s="767"/>
      <c r="I75" s="360" t="str">
        <f>IF(PEDIDO!$I75="","",PEDIDO!$I75)</f>
        <v/>
      </c>
      <c r="J75" s="379" t="str">
        <f>IFERROR(VLOOKUP($D75,LISTA!$A$2:$J$9998,7,0),"")</f>
        <v/>
      </c>
      <c r="K75" s="379" t="str">
        <f>IFERROR(VLOOKUP($D75,LISTA!$A$2:$J$9998,8,0),"")</f>
        <v/>
      </c>
      <c r="L75" s="379" t="str">
        <f t="shared" si="7"/>
        <v/>
      </c>
      <c r="M75" s="435" t="str">
        <f t="shared" si="8"/>
        <v/>
      </c>
      <c r="N75" s="436" t="str">
        <f t="shared" si="9"/>
        <v/>
      </c>
      <c r="O75" s="436" t="str">
        <f t="shared" si="3"/>
        <v/>
      </c>
      <c r="P75" s="436" t="str">
        <f>IFERROR(VLOOKUP($D75,LISTA!$A$2:$J$9998,10,0),"")</f>
        <v/>
      </c>
      <c r="Q75" s="437" t="str">
        <f t="shared" si="10"/>
        <v/>
      </c>
      <c r="R75" s="431" t="str">
        <f t="shared" si="4"/>
        <v/>
      </c>
      <c r="U75" s="372" t="str">
        <f t="shared" si="0"/>
        <v/>
      </c>
      <c r="V75" s="432" t="str">
        <f t="shared" si="5"/>
        <v/>
      </c>
      <c r="W75" s="433"/>
      <c r="X75" s="373" t="str">
        <f t="shared" si="6"/>
        <v/>
      </c>
      <c r="Y75" s="373">
        <v>74</v>
      </c>
    </row>
    <row r="76" spans="1:25" x14ac:dyDescent="0.25">
      <c r="A76" s="378"/>
      <c r="B76" s="434" t="str">
        <f t="shared" si="1"/>
        <v/>
      </c>
      <c r="C76" s="650" t="str">
        <f t="shared" si="2"/>
        <v/>
      </c>
      <c r="D76" s="360" t="str">
        <f>IF(PEDIDO!$D76="","",PEDIDO!$D76)</f>
        <v/>
      </c>
      <c r="E76" s="767" t="str">
        <f>IFERROR(VLOOKUP($D76,LISTA!$A$2:$J$9998,4,0),"")</f>
        <v/>
      </c>
      <c r="F76" s="767"/>
      <c r="G76" s="767" t="str">
        <f>IFERROR(VLOOKUP($D76,LISTA!$A$2:$J$9998,5,0),"")</f>
        <v/>
      </c>
      <c r="H76" s="767"/>
      <c r="I76" s="360" t="str">
        <f>IF(PEDIDO!$I76="","",PEDIDO!$I76)</f>
        <v/>
      </c>
      <c r="J76" s="379" t="str">
        <f>IFERROR(VLOOKUP($D76,LISTA!$A$2:$J$9998,7,0),"")</f>
        <v/>
      </c>
      <c r="K76" s="379" t="str">
        <f>IFERROR(VLOOKUP($D76,LISTA!$A$2:$J$9998,8,0),"")</f>
        <v/>
      </c>
      <c r="L76" s="379" t="str">
        <f t="shared" si="7"/>
        <v/>
      </c>
      <c r="M76" s="435" t="str">
        <f t="shared" si="8"/>
        <v/>
      </c>
      <c r="N76" s="436" t="str">
        <f t="shared" si="9"/>
        <v/>
      </c>
      <c r="O76" s="436" t="str">
        <f t="shared" si="3"/>
        <v/>
      </c>
      <c r="P76" s="436" t="str">
        <f>IFERROR(VLOOKUP($D76,LISTA!$A$2:$J$9998,10,0),"")</f>
        <v/>
      </c>
      <c r="Q76" s="437" t="str">
        <f t="shared" si="10"/>
        <v/>
      </c>
      <c r="R76" s="431" t="str">
        <f t="shared" si="4"/>
        <v/>
      </c>
      <c r="U76" s="372" t="str">
        <f t="shared" si="0"/>
        <v/>
      </c>
      <c r="V76" s="432" t="str">
        <f t="shared" si="5"/>
        <v/>
      </c>
      <c r="W76" s="433"/>
      <c r="X76" s="373" t="str">
        <f t="shared" si="6"/>
        <v/>
      </c>
      <c r="Y76" s="373">
        <v>75</v>
      </c>
    </row>
    <row r="77" spans="1:25" x14ac:dyDescent="0.25">
      <c r="A77" s="378"/>
      <c r="B77" s="434" t="str">
        <f t="shared" si="1"/>
        <v/>
      </c>
      <c r="C77" s="650" t="str">
        <f t="shared" si="2"/>
        <v/>
      </c>
      <c r="D77" s="360" t="str">
        <f>IF(PEDIDO!$D77="","",PEDIDO!$D77)</f>
        <v/>
      </c>
      <c r="E77" s="767" t="str">
        <f>IFERROR(VLOOKUP($D77,LISTA!$A$2:$J$9998,4,0),"")</f>
        <v/>
      </c>
      <c r="F77" s="767"/>
      <c r="G77" s="767" t="str">
        <f>IFERROR(VLOOKUP($D77,LISTA!$A$2:$J$9998,5,0),"")</f>
        <v/>
      </c>
      <c r="H77" s="767"/>
      <c r="I77" s="360" t="str">
        <f>IF(PEDIDO!$I77="","",PEDIDO!$I77)</f>
        <v/>
      </c>
      <c r="J77" s="379" t="str">
        <f>IFERROR(VLOOKUP($D77,LISTA!$A$2:$J$9998,7,0),"")</f>
        <v/>
      </c>
      <c r="K77" s="379" t="str">
        <f>IFERROR(VLOOKUP($D77,LISTA!$A$2:$J$9998,8,0),"")</f>
        <v/>
      </c>
      <c r="L77" s="379" t="str">
        <f t="shared" si="7"/>
        <v/>
      </c>
      <c r="M77" s="435" t="str">
        <f t="shared" si="8"/>
        <v/>
      </c>
      <c r="N77" s="436" t="str">
        <f t="shared" si="9"/>
        <v/>
      </c>
      <c r="O77" s="436" t="str">
        <f t="shared" si="3"/>
        <v/>
      </c>
      <c r="P77" s="436" t="str">
        <f>IFERROR(VLOOKUP($D77,LISTA!$A$2:$J$9998,10,0),"")</f>
        <v/>
      </c>
      <c r="Q77" s="437" t="str">
        <f t="shared" si="10"/>
        <v/>
      </c>
      <c r="R77" s="431" t="str">
        <f t="shared" si="4"/>
        <v/>
      </c>
      <c r="U77" s="372" t="str">
        <f t="shared" si="0"/>
        <v/>
      </c>
      <c r="V77" s="432" t="str">
        <f t="shared" si="5"/>
        <v/>
      </c>
      <c r="W77" s="433"/>
      <c r="X77" s="373" t="str">
        <f t="shared" si="6"/>
        <v/>
      </c>
      <c r="Y77" s="373">
        <v>76</v>
      </c>
    </row>
    <row r="78" spans="1:25" x14ac:dyDescent="0.25">
      <c r="A78" s="378"/>
      <c r="B78" s="434" t="str">
        <f t="shared" si="1"/>
        <v/>
      </c>
      <c r="C78" s="650" t="str">
        <f t="shared" si="2"/>
        <v/>
      </c>
      <c r="D78" s="360" t="str">
        <f>IF(PEDIDO!$D78="","",PEDIDO!$D78)</f>
        <v/>
      </c>
      <c r="E78" s="767" t="str">
        <f>IFERROR(VLOOKUP($D78,LISTA!$A$2:$J$9998,4,0),"")</f>
        <v/>
      </c>
      <c r="F78" s="767"/>
      <c r="G78" s="767" t="str">
        <f>IFERROR(VLOOKUP($D78,LISTA!$A$2:$J$9998,5,0),"")</f>
        <v/>
      </c>
      <c r="H78" s="767"/>
      <c r="I78" s="360" t="str">
        <f>IF(PEDIDO!$I78="","",PEDIDO!$I78)</f>
        <v/>
      </c>
      <c r="J78" s="379" t="str">
        <f>IFERROR(VLOOKUP($D78,LISTA!$A$2:$J$9998,7,0),"")</f>
        <v/>
      </c>
      <c r="K78" s="379" t="str">
        <f>IFERROR(VLOOKUP($D78,LISTA!$A$2:$J$9998,8,0),"")</f>
        <v/>
      </c>
      <c r="L78" s="379" t="str">
        <f t="shared" si="7"/>
        <v/>
      </c>
      <c r="M78" s="435" t="str">
        <f t="shared" si="8"/>
        <v/>
      </c>
      <c r="N78" s="436" t="str">
        <f t="shared" si="9"/>
        <v/>
      </c>
      <c r="O78" s="436" t="str">
        <f t="shared" si="3"/>
        <v/>
      </c>
      <c r="P78" s="436" t="str">
        <f>IFERROR(VLOOKUP($D78,LISTA!$A$2:$J$9998,10,0),"")</f>
        <v/>
      </c>
      <c r="Q78" s="437" t="str">
        <f t="shared" si="10"/>
        <v/>
      </c>
      <c r="R78" s="431" t="str">
        <f t="shared" si="4"/>
        <v/>
      </c>
      <c r="U78" s="372" t="str">
        <f t="shared" si="0"/>
        <v/>
      </c>
      <c r="V78" s="432" t="str">
        <f t="shared" si="5"/>
        <v/>
      </c>
      <c r="W78" s="433"/>
      <c r="X78" s="373" t="str">
        <f t="shared" si="6"/>
        <v/>
      </c>
      <c r="Y78" s="373">
        <v>77</v>
      </c>
    </row>
    <row r="79" spans="1:25" x14ac:dyDescent="0.25">
      <c r="A79" s="378"/>
      <c r="B79" s="434" t="str">
        <f t="shared" si="1"/>
        <v/>
      </c>
      <c r="C79" s="650" t="str">
        <f t="shared" si="2"/>
        <v/>
      </c>
      <c r="D79" s="360" t="str">
        <f>IF(PEDIDO!$D79="","",PEDIDO!$D79)</f>
        <v/>
      </c>
      <c r="E79" s="767" t="str">
        <f>IFERROR(VLOOKUP($D79,LISTA!$A$2:$J$9998,4,0),"")</f>
        <v/>
      </c>
      <c r="F79" s="767"/>
      <c r="G79" s="767" t="str">
        <f>IFERROR(VLOOKUP($D79,LISTA!$A$2:$J$9998,5,0),"")</f>
        <v/>
      </c>
      <c r="H79" s="767"/>
      <c r="I79" s="360" t="str">
        <f>IF(PEDIDO!$I79="","",PEDIDO!$I79)</f>
        <v/>
      </c>
      <c r="J79" s="379" t="str">
        <f>IFERROR(VLOOKUP($D79,LISTA!$A$2:$J$9998,7,0),"")</f>
        <v/>
      </c>
      <c r="K79" s="379" t="str">
        <f>IFERROR(VLOOKUP($D79,LISTA!$A$2:$J$9998,8,0),"")</f>
        <v/>
      </c>
      <c r="L79" s="379" t="str">
        <f t="shared" si="7"/>
        <v/>
      </c>
      <c r="M79" s="435" t="str">
        <f t="shared" si="8"/>
        <v/>
      </c>
      <c r="N79" s="436" t="str">
        <f t="shared" si="9"/>
        <v/>
      </c>
      <c r="O79" s="436" t="str">
        <f t="shared" si="3"/>
        <v/>
      </c>
      <c r="P79" s="436" t="str">
        <f>IFERROR(VLOOKUP($D79,LISTA!$A$2:$J$9998,10,0),"")</f>
        <v/>
      </c>
      <c r="Q79" s="437" t="str">
        <f t="shared" si="10"/>
        <v/>
      </c>
      <c r="R79" s="431" t="str">
        <f t="shared" si="4"/>
        <v/>
      </c>
      <c r="U79" s="372" t="str">
        <f t="shared" si="0"/>
        <v/>
      </c>
      <c r="V79" s="432" t="str">
        <f t="shared" si="5"/>
        <v/>
      </c>
      <c r="W79" s="433"/>
      <c r="X79" s="373" t="str">
        <f t="shared" si="6"/>
        <v/>
      </c>
      <c r="Y79" s="373">
        <v>78</v>
      </c>
    </row>
    <row r="80" spans="1:25" x14ac:dyDescent="0.25">
      <c r="A80" s="378"/>
      <c r="B80" s="434" t="str">
        <f t="shared" si="1"/>
        <v/>
      </c>
      <c r="C80" s="650" t="str">
        <f t="shared" si="2"/>
        <v/>
      </c>
      <c r="D80" s="360" t="str">
        <f>IF(PEDIDO!$D80="","",PEDIDO!$D80)</f>
        <v/>
      </c>
      <c r="E80" s="767" t="str">
        <f>IFERROR(VLOOKUP($D80,LISTA!$A$2:$J$9998,4,0),"")</f>
        <v/>
      </c>
      <c r="F80" s="767"/>
      <c r="G80" s="767" t="str">
        <f>IFERROR(VLOOKUP($D80,LISTA!$A$2:$J$9998,5,0),"")</f>
        <v/>
      </c>
      <c r="H80" s="767"/>
      <c r="I80" s="360" t="str">
        <f>IF(PEDIDO!$I80="","",PEDIDO!$I80)</f>
        <v/>
      </c>
      <c r="J80" s="379" t="str">
        <f>IFERROR(VLOOKUP($D80,LISTA!$A$2:$J$9998,7,0),"")</f>
        <v/>
      </c>
      <c r="K80" s="379" t="str">
        <f>IFERROR(VLOOKUP($D80,LISTA!$A$2:$J$9998,8,0),"")</f>
        <v/>
      </c>
      <c r="L80" s="379" t="str">
        <f t="shared" si="7"/>
        <v/>
      </c>
      <c r="M80" s="435" t="str">
        <f t="shared" si="8"/>
        <v/>
      </c>
      <c r="N80" s="436" t="str">
        <f t="shared" si="9"/>
        <v/>
      </c>
      <c r="O80" s="436" t="str">
        <f t="shared" si="3"/>
        <v/>
      </c>
      <c r="P80" s="436" t="str">
        <f>IFERROR(VLOOKUP($D80,LISTA!$A$2:$J$9998,10,0),"")</f>
        <v/>
      </c>
      <c r="Q80" s="437" t="str">
        <f t="shared" si="10"/>
        <v/>
      </c>
      <c r="R80" s="431" t="str">
        <f t="shared" si="4"/>
        <v/>
      </c>
      <c r="U80" s="372" t="str">
        <f t="shared" si="0"/>
        <v/>
      </c>
      <c r="V80" s="432" t="str">
        <f t="shared" si="5"/>
        <v/>
      </c>
      <c r="W80" s="433"/>
      <c r="X80" s="373" t="str">
        <f t="shared" si="6"/>
        <v/>
      </c>
      <c r="Y80" s="373">
        <v>79</v>
      </c>
    </row>
    <row r="81" spans="1:25" x14ac:dyDescent="0.25">
      <c r="A81" s="378"/>
      <c r="B81" s="434" t="str">
        <f t="shared" si="1"/>
        <v/>
      </c>
      <c r="C81" s="650" t="str">
        <f t="shared" si="2"/>
        <v/>
      </c>
      <c r="D81" s="360" t="str">
        <f>IF(PEDIDO!$D81="","",PEDIDO!$D81)</f>
        <v/>
      </c>
      <c r="E81" s="767" t="str">
        <f>IFERROR(VLOOKUP($D81,LISTA!$A$2:$J$9998,4,0),"")</f>
        <v/>
      </c>
      <c r="F81" s="767"/>
      <c r="G81" s="767" t="str">
        <f>IFERROR(VLOOKUP($D81,LISTA!$A$2:$J$9998,5,0),"")</f>
        <v/>
      </c>
      <c r="H81" s="767"/>
      <c r="I81" s="360" t="str">
        <f>IF(PEDIDO!$I81="","",PEDIDO!$I81)</f>
        <v/>
      </c>
      <c r="J81" s="379" t="str">
        <f>IFERROR(VLOOKUP($D81,LISTA!$A$2:$J$9998,7,0),"")</f>
        <v/>
      </c>
      <c r="K81" s="379" t="str">
        <f>IFERROR(VLOOKUP($D81,LISTA!$A$2:$J$9998,8,0),"")</f>
        <v/>
      </c>
      <c r="L81" s="379" t="str">
        <f t="shared" si="7"/>
        <v/>
      </c>
      <c r="M81" s="435" t="str">
        <f t="shared" si="8"/>
        <v/>
      </c>
      <c r="N81" s="436" t="str">
        <f t="shared" si="9"/>
        <v/>
      </c>
      <c r="O81" s="436" t="str">
        <f t="shared" si="3"/>
        <v/>
      </c>
      <c r="P81" s="436" t="str">
        <f>IFERROR(VLOOKUP($D81,LISTA!$A$2:$J$9998,10,0),"")</f>
        <v/>
      </c>
      <c r="Q81" s="437" t="str">
        <f t="shared" si="10"/>
        <v/>
      </c>
      <c r="R81" s="431" t="str">
        <f t="shared" si="4"/>
        <v/>
      </c>
      <c r="U81" s="372" t="str">
        <f t="shared" ref="U81:U144" si="11">LEFT($E81,5)</f>
        <v/>
      </c>
      <c r="V81" s="432" t="str">
        <f t="shared" si="5"/>
        <v/>
      </c>
      <c r="W81" s="433"/>
      <c r="X81" s="373" t="str">
        <f t="shared" si="6"/>
        <v/>
      </c>
      <c r="Y81" s="373">
        <v>80</v>
      </c>
    </row>
    <row r="82" spans="1:25" x14ac:dyDescent="0.25">
      <c r="A82" s="378"/>
      <c r="B82" s="434" t="str">
        <f t="shared" ref="B82:B145" si="12">IF($D82="","",$B81+1)</f>
        <v/>
      </c>
      <c r="C82" s="650" t="str">
        <f t="shared" ref="C82:C145" si="13">IF(D82&lt;&gt;"",1,"")</f>
        <v/>
      </c>
      <c r="D82" s="360" t="str">
        <f>IF(PEDIDO!$D82="","",PEDIDO!$D82)</f>
        <v/>
      </c>
      <c r="E82" s="767" t="str">
        <f>IFERROR(VLOOKUP($D82,LISTA!$A$2:$J$9998,4,0),"")</f>
        <v/>
      </c>
      <c r="F82" s="767"/>
      <c r="G82" s="767" t="str">
        <f>IFERROR(VLOOKUP($D82,LISTA!$A$2:$J$9998,5,0),"")</f>
        <v/>
      </c>
      <c r="H82" s="767"/>
      <c r="I82" s="360" t="str">
        <f>IF(PEDIDO!$I82="","",PEDIDO!$I82)</f>
        <v/>
      </c>
      <c r="J82" s="379" t="str">
        <f>IFERROR(VLOOKUP($D82,LISTA!$A$2:$J$9998,7,0),"")</f>
        <v/>
      </c>
      <c r="K82" s="379" t="str">
        <f>IFERROR(VLOOKUP($D82,LISTA!$A$2:$J$9998,8,0),"")</f>
        <v/>
      </c>
      <c r="L82" s="379" t="str">
        <f t="shared" si="7"/>
        <v/>
      </c>
      <c r="M82" s="435" t="str">
        <f t="shared" si="8"/>
        <v/>
      </c>
      <c r="N82" s="436" t="str">
        <f t="shared" si="9"/>
        <v/>
      </c>
      <c r="O82" s="436" t="str">
        <f t="shared" ref="O82:O206" si="14">IFERROR($I82*$P82,"")</f>
        <v/>
      </c>
      <c r="P82" s="436" t="str">
        <f>IFERROR(VLOOKUP($D82,LISTA!$A$2:$J$9998,10,0),"")</f>
        <v/>
      </c>
      <c r="Q82" s="437" t="str">
        <f t="shared" si="10"/>
        <v/>
      </c>
      <c r="R82" s="431" t="str">
        <f t="shared" ref="R82:R145" si="15">IFERROR(($P82-($P82*$M82))*1.19,"")</f>
        <v/>
      </c>
      <c r="U82" s="372" t="str">
        <f t="shared" si="11"/>
        <v/>
      </c>
      <c r="V82" s="432" t="str">
        <f t="shared" ref="V82:V145" si="16">LEFT($J82,3)</f>
        <v/>
      </c>
      <c r="W82" s="433"/>
      <c r="X82" s="373" t="str">
        <f t="shared" ref="X82:X145" si="17">IFERROR(IF(MATCH($E82,$Z$2:$Z$40,0)&gt;0,"SUSPENSION",""),"")</f>
        <v/>
      </c>
      <c r="Y82" s="373">
        <v>81</v>
      </c>
    </row>
    <row r="83" spans="1:25" x14ac:dyDescent="0.25">
      <c r="A83" s="378"/>
      <c r="B83" s="434" t="str">
        <f t="shared" si="12"/>
        <v/>
      </c>
      <c r="C83" s="650" t="str">
        <f t="shared" si="13"/>
        <v/>
      </c>
      <c r="D83" s="360" t="str">
        <f>IF(PEDIDO!$D83="","",PEDIDO!$D83)</f>
        <v/>
      </c>
      <c r="E83" s="767" t="str">
        <f>IFERROR(VLOOKUP($D83,LISTA!$A$2:$J$9998,4,0),"")</f>
        <v/>
      </c>
      <c r="F83" s="767"/>
      <c r="G83" s="767" t="str">
        <f>IFERROR(VLOOKUP($D83,LISTA!$A$2:$J$9998,5,0),"")</f>
        <v/>
      </c>
      <c r="H83" s="767"/>
      <c r="I83" s="360" t="str">
        <f>IF(PEDIDO!$I83="","",PEDIDO!$I83)</f>
        <v/>
      </c>
      <c r="J83" s="379" t="str">
        <f>IFERROR(VLOOKUP($D83,LISTA!$A$2:$J$9998,7,0),"")</f>
        <v/>
      </c>
      <c r="K83" s="379" t="str">
        <f>IFERROR(VLOOKUP($D83,LISTA!$A$2:$J$9998,8,0),"")</f>
        <v/>
      </c>
      <c r="L83" s="379" t="str">
        <f t="shared" ref="L83:L146" si="18">IF(OR(K83=$T$8,K83=$T$9,K83=$T$12,K83=$T$13,K83=$T$14,K83=$T$15,K83=$T$16,K83=$T$17,K83=$T$18,K83=$T$19,K83=$T$20,K83=$T$21,K83=$T$22,K83=$T$23,K83=$T$24,K83=$T$25,K83=$T$26),$T$7,IF(OR(K83=$T$30,K83=$T$31),$T$29,IF(OR(K83=$T$36),$T$35,"")))</f>
        <v/>
      </c>
      <c r="M83" s="435" t="str">
        <f t="shared" ref="M83:M146" si="19">IF(OR($M$16="",$E83=""),"",$M$16/100)</f>
        <v/>
      </c>
      <c r="N83" s="436" t="str">
        <f t="shared" ref="N83:N146" si="20">$X83</f>
        <v/>
      </c>
      <c r="O83" s="436" t="str">
        <f t="shared" si="14"/>
        <v/>
      </c>
      <c r="P83" s="436" t="str">
        <f>IFERROR(VLOOKUP($D83,LISTA!$A$2:$J$9998,10,0),"")</f>
        <v/>
      </c>
      <c r="Q83" s="437" t="str">
        <f t="shared" ref="Q83:Q146" si="21">IFERROR(O83-(($I83*$P83)*($M83)),"")</f>
        <v/>
      </c>
      <c r="R83" s="431" t="str">
        <f t="shared" si="15"/>
        <v/>
      </c>
      <c r="U83" s="372" t="str">
        <f t="shared" si="11"/>
        <v/>
      </c>
      <c r="V83" s="432" t="str">
        <f t="shared" si="16"/>
        <v/>
      </c>
      <c r="W83" s="433"/>
      <c r="X83" s="373" t="str">
        <f t="shared" si="17"/>
        <v/>
      </c>
      <c r="Y83" s="373">
        <v>82</v>
      </c>
    </row>
    <row r="84" spans="1:25" x14ac:dyDescent="0.25">
      <c r="A84" s="378"/>
      <c r="B84" s="434" t="str">
        <f t="shared" si="12"/>
        <v/>
      </c>
      <c r="C84" s="650" t="str">
        <f t="shared" si="13"/>
        <v/>
      </c>
      <c r="D84" s="360" t="str">
        <f>IF(PEDIDO!$D84="","",PEDIDO!$D84)</f>
        <v/>
      </c>
      <c r="E84" s="767" t="str">
        <f>IFERROR(VLOOKUP($D84,LISTA!$A$2:$J$9998,4,0),"")</f>
        <v/>
      </c>
      <c r="F84" s="767"/>
      <c r="G84" s="767" t="str">
        <f>IFERROR(VLOOKUP($D84,LISTA!$A$2:$J$9998,5,0),"")</f>
        <v/>
      </c>
      <c r="H84" s="767"/>
      <c r="I84" s="360" t="str">
        <f>IF(PEDIDO!$I84="","",PEDIDO!$I84)</f>
        <v/>
      </c>
      <c r="J84" s="379" t="str">
        <f>IFERROR(VLOOKUP($D84,LISTA!$A$2:$J$9998,7,0),"")</f>
        <v/>
      </c>
      <c r="K84" s="379" t="str">
        <f>IFERROR(VLOOKUP($D84,LISTA!$A$2:$J$9998,8,0),"")</f>
        <v/>
      </c>
      <c r="L84" s="379" t="str">
        <f t="shared" si="18"/>
        <v/>
      </c>
      <c r="M84" s="435" t="str">
        <f t="shared" si="19"/>
        <v/>
      </c>
      <c r="N84" s="436" t="str">
        <f t="shared" si="20"/>
        <v/>
      </c>
      <c r="O84" s="436" t="str">
        <f t="shared" si="14"/>
        <v/>
      </c>
      <c r="P84" s="436" t="str">
        <f>IFERROR(VLOOKUP($D84,LISTA!$A$2:$J$9998,10,0),"")</f>
        <v/>
      </c>
      <c r="Q84" s="437" t="str">
        <f t="shared" si="21"/>
        <v/>
      </c>
      <c r="R84" s="431" t="str">
        <f t="shared" si="15"/>
        <v/>
      </c>
      <c r="U84" s="372" t="str">
        <f t="shared" si="11"/>
        <v/>
      </c>
      <c r="V84" s="432" t="str">
        <f t="shared" si="16"/>
        <v/>
      </c>
      <c r="W84" s="433"/>
      <c r="X84" s="373" t="str">
        <f t="shared" si="17"/>
        <v/>
      </c>
      <c r="Y84" s="373">
        <v>83</v>
      </c>
    </row>
    <row r="85" spans="1:25" x14ac:dyDescent="0.25">
      <c r="A85" s="378"/>
      <c r="B85" s="434" t="str">
        <f t="shared" si="12"/>
        <v/>
      </c>
      <c r="C85" s="650" t="str">
        <f t="shared" si="13"/>
        <v/>
      </c>
      <c r="D85" s="360" t="str">
        <f>IF(PEDIDO!$D85="","",PEDIDO!$D85)</f>
        <v/>
      </c>
      <c r="E85" s="767" t="str">
        <f>IFERROR(VLOOKUP($D85,LISTA!$A$2:$J$9998,4,0),"")</f>
        <v/>
      </c>
      <c r="F85" s="767"/>
      <c r="G85" s="767" t="str">
        <f>IFERROR(VLOOKUP($D85,LISTA!$A$2:$J$9998,5,0),"")</f>
        <v/>
      </c>
      <c r="H85" s="767"/>
      <c r="I85" s="360" t="str">
        <f>IF(PEDIDO!$I85="","",PEDIDO!$I85)</f>
        <v/>
      </c>
      <c r="J85" s="379" t="str">
        <f>IFERROR(VLOOKUP($D85,LISTA!$A$2:$J$9998,7,0),"")</f>
        <v/>
      </c>
      <c r="K85" s="379" t="str">
        <f>IFERROR(VLOOKUP($D85,LISTA!$A$2:$J$9998,8,0),"")</f>
        <v/>
      </c>
      <c r="L85" s="379" t="str">
        <f t="shared" si="18"/>
        <v/>
      </c>
      <c r="M85" s="435" t="str">
        <f t="shared" si="19"/>
        <v/>
      </c>
      <c r="N85" s="436" t="str">
        <f t="shared" si="20"/>
        <v/>
      </c>
      <c r="O85" s="436" t="str">
        <f t="shared" si="14"/>
        <v/>
      </c>
      <c r="P85" s="436" t="str">
        <f>IFERROR(VLOOKUP($D85,LISTA!$A$2:$J$9998,10,0),"")</f>
        <v/>
      </c>
      <c r="Q85" s="437" t="str">
        <f t="shared" si="21"/>
        <v/>
      </c>
      <c r="R85" s="431" t="str">
        <f t="shared" si="15"/>
        <v/>
      </c>
      <c r="U85" s="372" t="str">
        <f t="shared" si="11"/>
        <v/>
      </c>
      <c r="V85" s="432" t="str">
        <f t="shared" si="16"/>
        <v/>
      </c>
      <c r="W85" s="433"/>
      <c r="X85" s="373" t="str">
        <f t="shared" si="17"/>
        <v/>
      </c>
      <c r="Y85" s="373">
        <v>84</v>
      </c>
    </row>
    <row r="86" spans="1:25" x14ac:dyDescent="0.25">
      <c r="A86" s="378"/>
      <c r="B86" s="434" t="str">
        <f t="shared" si="12"/>
        <v/>
      </c>
      <c r="C86" s="650" t="str">
        <f t="shared" si="13"/>
        <v/>
      </c>
      <c r="D86" s="360" t="str">
        <f>IF(PEDIDO!$D86="","",PEDIDO!$D86)</f>
        <v/>
      </c>
      <c r="E86" s="767" t="str">
        <f>IFERROR(VLOOKUP($D86,LISTA!$A$2:$J$9998,4,0),"")</f>
        <v/>
      </c>
      <c r="F86" s="767"/>
      <c r="G86" s="767" t="str">
        <f>IFERROR(VLOOKUP($D86,LISTA!$A$2:$J$9998,5,0),"")</f>
        <v/>
      </c>
      <c r="H86" s="767"/>
      <c r="I86" s="360" t="str">
        <f>IF(PEDIDO!$I86="","",PEDIDO!$I86)</f>
        <v/>
      </c>
      <c r="J86" s="379" t="str">
        <f>IFERROR(VLOOKUP($D86,LISTA!$A$2:$J$9998,7,0),"")</f>
        <v/>
      </c>
      <c r="K86" s="379" t="str">
        <f>IFERROR(VLOOKUP($D86,LISTA!$A$2:$J$9998,8,0),"")</f>
        <v/>
      </c>
      <c r="L86" s="379" t="str">
        <f t="shared" si="18"/>
        <v/>
      </c>
      <c r="M86" s="435" t="str">
        <f t="shared" si="19"/>
        <v/>
      </c>
      <c r="N86" s="436" t="str">
        <f t="shared" si="20"/>
        <v/>
      </c>
      <c r="O86" s="436" t="str">
        <f t="shared" si="14"/>
        <v/>
      </c>
      <c r="P86" s="436" t="str">
        <f>IFERROR(VLOOKUP($D86,LISTA!$A$2:$J$9998,10,0),"")</f>
        <v/>
      </c>
      <c r="Q86" s="437" t="str">
        <f t="shared" si="21"/>
        <v/>
      </c>
      <c r="R86" s="431" t="str">
        <f t="shared" si="15"/>
        <v/>
      </c>
      <c r="U86" s="372" t="str">
        <f t="shared" si="11"/>
        <v/>
      </c>
      <c r="V86" s="432" t="str">
        <f t="shared" si="16"/>
        <v/>
      </c>
      <c r="W86" s="433"/>
      <c r="X86" s="373" t="str">
        <f t="shared" si="17"/>
        <v/>
      </c>
      <c r="Y86" s="373">
        <v>85</v>
      </c>
    </row>
    <row r="87" spans="1:25" x14ac:dyDescent="0.25">
      <c r="A87" s="378"/>
      <c r="B87" s="434" t="str">
        <f t="shared" si="12"/>
        <v/>
      </c>
      <c r="C87" s="650" t="str">
        <f t="shared" si="13"/>
        <v/>
      </c>
      <c r="D87" s="360" t="str">
        <f>IF(PEDIDO!$D87="","",PEDIDO!$D87)</f>
        <v/>
      </c>
      <c r="E87" s="767" t="str">
        <f>IFERROR(VLOOKUP($D87,LISTA!$A$2:$J$9998,4,0),"")</f>
        <v/>
      </c>
      <c r="F87" s="767"/>
      <c r="G87" s="767" t="str">
        <f>IFERROR(VLOOKUP($D87,LISTA!$A$2:$J$9998,5,0),"")</f>
        <v/>
      </c>
      <c r="H87" s="767"/>
      <c r="I87" s="360" t="str">
        <f>IF(PEDIDO!$I87="","",PEDIDO!$I87)</f>
        <v/>
      </c>
      <c r="J87" s="379" t="str">
        <f>IFERROR(VLOOKUP($D87,LISTA!$A$2:$J$9998,7,0),"")</f>
        <v/>
      </c>
      <c r="K87" s="379" t="str">
        <f>IFERROR(VLOOKUP($D87,LISTA!$A$2:$J$9998,8,0),"")</f>
        <v/>
      </c>
      <c r="L87" s="379" t="str">
        <f t="shared" si="18"/>
        <v/>
      </c>
      <c r="M87" s="435" t="str">
        <f t="shared" si="19"/>
        <v/>
      </c>
      <c r="N87" s="436" t="str">
        <f t="shared" si="20"/>
        <v/>
      </c>
      <c r="O87" s="436" t="str">
        <f t="shared" si="14"/>
        <v/>
      </c>
      <c r="P87" s="436" t="str">
        <f>IFERROR(VLOOKUP($D87,LISTA!$A$2:$J$9998,10,0),"")</f>
        <v/>
      </c>
      <c r="Q87" s="437" t="str">
        <f t="shared" si="21"/>
        <v/>
      </c>
      <c r="R87" s="431" t="str">
        <f t="shared" si="15"/>
        <v/>
      </c>
      <c r="U87" s="372" t="str">
        <f t="shared" si="11"/>
        <v/>
      </c>
      <c r="V87" s="432" t="str">
        <f t="shared" si="16"/>
        <v/>
      </c>
      <c r="W87" s="433"/>
      <c r="X87" s="373" t="str">
        <f t="shared" si="17"/>
        <v/>
      </c>
      <c r="Y87" s="373">
        <v>86</v>
      </c>
    </row>
    <row r="88" spans="1:25" x14ac:dyDescent="0.25">
      <c r="A88" s="378"/>
      <c r="B88" s="434" t="str">
        <f t="shared" si="12"/>
        <v/>
      </c>
      <c r="C88" s="650" t="str">
        <f t="shared" si="13"/>
        <v/>
      </c>
      <c r="D88" s="360" t="str">
        <f>IF(PEDIDO!$D88="","",PEDIDO!$D88)</f>
        <v/>
      </c>
      <c r="E88" s="767" t="str">
        <f>IFERROR(VLOOKUP($D88,LISTA!$A$2:$J$9998,4,0),"")</f>
        <v/>
      </c>
      <c r="F88" s="767"/>
      <c r="G88" s="767" t="str">
        <f>IFERROR(VLOOKUP($D88,LISTA!$A$2:$J$9998,5,0),"")</f>
        <v/>
      </c>
      <c r="H88" s="767"/>
      <c r="I88" s="360" t="str">
        <f>IF(PEDIDO!$I88="","",PEDIDO!$I88)</f>
        <v/>
      </c>
      <c r="J88" s="379" t="str">
        <f>IFERROR(VLOOKUP($D88,LISTA!$A$2:$J$9998,7,0),"")</f>
        <v/>
      </c>
      <c r="K88" s="379" t="str">
        <f>IFERROR(VLOOKUP($D88,LISTA!$A$2:$J$9998,8,0),"")</f>
        <v/>
      </c>
      <c r="L88" s="379" t="str">
        <f t="shared" si="18"/>
        <v/>
      </c>
      <c r="M88" s="435" t="str">
        <f t="shared" si="19"/>
        <v/>
      </c>
      <c r="N88" s="436" t="str">
        <f t="shared" si="20"/>
        <v/>
      </c>
      <c r="O88" s="436" t="str">
        <f t="shared" si="14"/>
        <v/>
      </c>
      <c r="P88" s="436" t="str">
        <f>IFERROR(VLOOKUP($D88,LISTA!$A$2:$J$9998,10,0),"")</f>
        <v/>
      </c>
      <c r="Q88" s="437" t="str">
        <f t="shared" si="21"/>
        <v/>
      </c>
      <c r="R88" s="431" t="str">
        <f t="shared" si="15"/>
        <v/>
      </c>
      <c r="U88" s="372" t="str">
        <f t="shared" si="11"/>
        <v/>
      </c>
      <c r="V88" s="432" t="str">
        <f t="shared" si="16"/>
        <v/>
      </c>
      <c r="W88" s="433"/>
      <c r="X88" s="373" t="str">
        <f t="shared" si="17"/>
        <v/>
      </c>
      <c r="Y88" s="373">
        <v>87</v>
      </c>
    </row>
    <row r="89" spans="1:25" x14ac:dyDescent="0.25">
      <c r="A89" s="378"/>
      <c r="B89" s="434" t="str">
        <f t="shared" si="12"/>
        <v/>
      </c>
      <c r="C89" s="650" t="str">
        <f t="shared" si="13"/>
        <v/>
      </c>
      <c r="D89" s="360" t="str">
        <f>IF(PEDIDO!$D89="","",PEDIDO!$D89)</f>
        <v/>
      </c>
      <c r="E89" s="767" t="str">
        <f>IFERROR(VLOOKUP($D89,LISTA!$A$2:$J$9998,4,0),"")</f>
        <v/>
      </c>
      <c r="F89" s="767"/>
      <c r="G89" s="767" t="str">
        <f>IFERROR(VLOOKUP($D89,LISTA!$A$2:$J$9998,5,0),"")</f>
        <v/>
      </c>
      <c r="H89" s="767"/>
      <c r="I89" s="360" t="str">
        <f>IF(PEDIDO!$I89="","",PEDIDO!$I89)</f>
        <v/>
      </c>
      <c r="J89" s="379" t="str">
        <f>IFERROR(VLOOKUP($D89,LISTA!$A$2:$J$9998,7,0),"")</f>
        <v/>
      </c>
      <c r="K89" s="379" t="str">
        <f>IFERROR(VLOOKUP($D89,LISTA!$A$2:$J$9998,8,0),"")</f>
        <v/>
      </c>
      <c r="L89" s="379" t="str">
        <f t="shared" si="18"/>
        <v/>
      </c>
      <c r="M89" s="435" t="str">
        <f t="shared" si="19"/>
        <v/>
      </c>
      <c r="N89" s="436" t="str">
        <f t="shared" si="20"/>
        <v/>
      </c>
      <c r="O89" s="436" t="str">
        <f t="shared" si="14"/>
        <v/>
      </c>
      <c r="P89" s="436" t="str">
        <f>IFERROR(VLOOKUP($D89,LISTA!$A$2:$J$9998,10,0),"")</f>
        <v/>
      </c>
      <c r="Q89" s="437" t="str">
        <f t="shared" si="21"/>
        <v/>
      </c>
      <c r="R89" s="431" t="str">
        <f t="shared" si="15"/>
        <v/>
      </c>
      <c r="U89" s="372" t="str">
        <f t="shared" si="11"/>
        <v/>
      </c>
      <c r="V89" s="432" t="str">
        <f t="shared" si="16"/>
        <v/>
      </c>
      <c r="W89" s="433"/>
      <c r="X89" s="373" t="str">
        <f t="shared" si="17"/>
        <v/>
      </c>
      <c r="Y89" s="373">
        <v>88</v>
      </c>
    </row>
    <row r="90" spans="1:25" x14ac:dyDescent="0.25">
      <c r="A90" s="378"/>
      <c r="B90" s="434" t="str">
        <f t="shared" si="12"/>
        <v/>
      </c>
      <c r="C90" s="650" t="str">
        <f t="shared" si="13"/>
        <v/>
      </c>
      <c r="D90" s="360" t="str">
        <f>IF(PEDIDO!$D90="","",PEDIDO!$D90)</f>
        <v/>
      </c>
      <c r="E90" s="767" t="str">
        <f>IFERROR(VLOOKUP($D90,LISTA!$A$2:$J$9998,4,0),"")</f>
        <v/>
      </c>
      <c r="F90" s="767"/>
      <c r="G90" s="767" t="str">
        <f>IFERROR(VLOOKUP($D90,LISTA!$A$2:$J$9998,5,0),"")</f>
        <v/>
      </c>
      <c r="H90" s="767"/>
      <c r="I90" s="360" t="str">
        <f>IF(PEDIDO!$I90="","",PEDIDO!$I90)</f>
        <v/>
      </c>
      <c r="J90" s="379" t="str">
        <f>IFERROR(VLOOKUP($D90,LISTA!$A$2:$J$9998,7,0),"")</f>
        <v/>
      </c>
      <c r="K90" s="379" t="str">
        <f>IFERROR(VLOOKUP($D90,LISTA!$A$2:$J$9998,8,0),"")</f>
        <v/>
      </c>
      <c r="L90" s="379" t="str">
        <f t="shared" si="18"/>
        <v/>
      </c>
      <c r="M90" s="435" t="str">
        <f t="shared" si="19"/>
        <v/>
      </c>
      <c r="N90" s="436" t="str">
        <f t="shared" si="20"/>
        <v/>
      </c>
      <c r="O90" s="436" t="str">
        <f t="shared" si="14"/>
        <v/>
      </c>
      <c r="P90" s="436" t="str">
        <f>IFERROR(VLOOKUP($D90,LISTA!$A$2:$J$9998,10,0),"")</f>
        <v/>
      </c>
      <c r="Q90" s="437" t="str">
        <f t="shared" si="21"/>
        <v/>
      </c>
      <c r="R90" s="431" t="str">
        <f t="shared" si="15"/>
        <v/>
      </c>
      <c r="U90" s="372" t="str">
        <f t="shared" si="11"/>
        <v/>
      </c>
      <c r="V90" s="432" t="str">
        <f t="shared" si="16"/>
        <v/>
      </c>
      <c r="W90" s="433"/>
      <c r="X90" s="373" t="str">
        <f t="shared" si="17"/>
        <v/>
      </c>
      <c r="Y90" s="373">
        <v>89</v>
      </c>
    </row>
    <row r="91" spans="1:25" x14ac:dyDescent="0.25">
      <c r="A91" s="378"/>
      <c r="B91" s="434" t="str">
        <f t="shared" si="12"/>
        <v/>
      </c>
      <c r="C91" s="650" t="str">
        <f t="shared" si="13"/>
        <v/>
      </c>
      <c r="D91" s="360" t="str">
        <f>IF(PEDIDO!$D91="","",PEDIDO!$D91)</f>
        <v/>
      </c>
      <c r="E91" s="767" t="str">
        <f>IFERROR(VLOOKUP($D91,LISTA!$A$2:$J$9998,4,0),"")</f>
        <v/>
      </c>
      <c r="F91" s="767"/>
      <c r="G91" s="767" t="str">
        <f>IFERROR(VLOOKUP($D91,LISTA!$A$2:$J$9998,5,0),"")</f>
        <v/>
      </c>
      <c r="H91" s="767"/>
      <c r="I91" s="360" t="str">
        <f>IF(PEDIDO!$I91="","",PEDIDO!$I91)</f>
        <v/>
      </c>
      <c r="J91" s="379" t="str">
        <f>IFERROR(VLOOKUP($D91,LISTA!$A$2:$J$9998,7,0),"")</f>
        <v/>
      </c>
      <c r="K91" s="379" t="str">
        <f>IFERROR(VLOOKUP($D91,LISTA!$A$2:$J$9998,8,0),"")</f>
        <v/>
      </c>
      <c r="L91" s="379" t="str">
        <f t="shared" si="18"/>
        <v/>
      </c>
      <c r="M91" s="435" t="str">
        <f t="shared" si="19"/>
        <v/>
      </c>
      <c r="N91" s="436" t="str">
        <f t="shared" si="20"/>
        <v/>
      </c>
      <c r="O91" s="436" t="str">
        <f t="shared" si="14"/>
        <v/>
      </c>
      <c r="P91" s="436" t="str">
        <f>IFERROR(VLOOKUP($D91,LISTA!$A$2:$J$9998,10,0),"")</f>
        <v/>
      </c>
      <c r="Q91" s="437" t="str">
        <f t="shared" si="21"/>
        <v/>
      </c>
      <c r="R91" s="431" t="str">
        <f t="shared" si="15"/>
        <v/>
      </c>
      <c r="U91" s="372" t="str">
        <f t="shared" si="11"/>
        <v/>
      </c>
      <c r="V91" s="432" t="str">
        <f t="shared" si="16"/>
        <v/>
      </c>
      <c r="W91" s="433"/>
      <c r="X91" s="373" t="str">
        <f t="shared" si="17"/>
        <v/>
      </c>
      <c r="Y91" s="373">
        <v>90</v>
      </c>
    </row>
    <row r="92" spans="1:25" x14ac:dyDescent="0.25">
      <c r="A92" s="378"/>
      <c r="B92" s="434" t="str">
        <f t="shared" si="12"/>
        <v/>
      </c>
      <c r="C92" s="650" t="str">
        <f t="shared" si="13"/>
        <v/>
      </c>
      <c r="D92" s="360" t="str">
        <f>IF(PEDIDO!$D92="","",PEDIDO!$D92)</f>
        <v/>
      </c>
      <c r="E92" s="767" t="str">
        <f>IFERROR(VLOOKUP($D92,LISTA!$A$2:$J$9998,4,0),"")</f>
        <v/>
      </c>
      <c r="F92" s="767"/>
      <c r="G92" s="767" t="str">
        <f>IFERROR(VLOOKUP($D92,LISTA!$A$2:$J$9998,5,0),"")</f>
        <v/>
      </c>
      <c r="H92" s="767"/>
      <c r="I92" s="360" t="str">
        <f>IF(PEDIDO!$I92="","",PEDIDO!$I92)</f>
        <v/>
      </c>
      <c r="J92" s="379" t="str">
        <f>IFERROR(VLOOKUP($D92,LISTA!$A$2:$J$9998,7,0),"")</f>
        <v/>
      </c>
      <c r="K92" s="379" t="str">
        <f>IFERROR(VLOOKUP($D92,LISTA!$A$2:$J$9998,8,0),"")</f>
        <v/>
      </c>
      <c r="L92" s="379" t="str">
        <f t="shared" si="18"/>
        <v/>
      </c>
      <c r="M92" s="435" t="str">
        <f t="shared" si="19"/>
        <v/>
      </c>
      <c r="N92" s="436" t="str">
        <f t="shared" si="20"/>
        <v/>
      </c>
      <c r="O92" s="436" t="str">
        <f t="shared" si="14"/>
        <v/>
      </c>
      <c r="P92" s="436" t="str">
        <f>IFERROR(VLOOKUP($D92,LISTA!$A$2:$J$9998,10,0),"")</f>
        <v/>
      </c>
      <c r="Q92" s="437" t="str">
        <f t="shared" si="21"/>
        <v/>
      </c>
      <c r="R92" s="431" t="str">
        <f t="shared" si="15"/>
        <v/>
      </c>
      <c r="U92" s="372" t="str">
        <f t="shared" si="11"/>
        <v/>
      </c>
      <c r="V92" s="432" t="str">
        <f t="shared" si="16"/>
        <v/>
      </c>
      <c r="W92" s="433"/>
      <c r="X92" s="373" t="str">
        <f t="shared" si="17"/>
        <v/>
      </c>
      <c r="Y92" s="373">
        <v>91</v>
      </c>
    </row>
    <row r="93" spans="1:25" x14ac:dyDescent="0.25">
      <c r="A93" s="378"/>
      <c r="B93" s="434" t="str">
        <f t="shared" si="12"/>
        <v/>
      </c>
      <c r="C93" s="650" t="str">
        <f t="shared" si="13"/>
        <v/>
      </c>
      <c r="D93" s="360" t="str">
        <f>IF(PEDIDO!$D93="","",PEDIDO!$D93)</f>
        <v/>
      </c>
      <c r="E93" s="767" t="str">
        <f>IFERROR(VLOOKUP($D93,LISTA!$A$2:$J$9998,4,0),"")</f>
        <v/>
      </c>
      <c r="F93" s="767"/>
      <c r="G93" s="767" t="str">
        <f>IFERROR(VLOOKUP($D93,LISTA!$A$2:$J$9998,5,0),"")</f>
        <v/>
      </c>
      <c r="H93" s="767"/>
      <c r="I93" s="360" t="str">
        <f>IF(PEDIDO!$I93="","",PEDIDO!$I93)</f>
        <v/>
      </c>
      <c r="J93" s="379" t="str">
        <f>IFERROR(VLOOKUP($D93,LISTA!$A$2:$J$9998,7,0),"")</f>
        <v/>
      </c>
      <c r="K93" s="379" t="str">
        <f>IFERROR(VLOOKUP($D93,LISTA!$A$2:$J$9998,8,0),"")</f>
        <v/>
      </c>
      <c r="L93" s="379" t="str">
        <f t="shared" si="18"/>
        <v/>
      </c>
      <c r="M93" s="435" t="str">
        <f t="shared" si="19"/>
        <v/>
      </c>
      <c r="N93" s="436" t="str">
        <f t="shared" si="20"/>
        <v/>
      </c>
      <c r="O93" s="436" t="str">
        <f t="shared" si="14"/>
        <v/>
      </c>
      <c r="P93" s="436" t="str">
        <f>IFERROR(VLOOKUP($D93,LISTA!$A$2:$J$9998,10,0),"")</f>
        <v/>
      </c>
      <c r="Q93" s="437" t="str">
        <f t="shared" si="21"/>
        <v/>
      </c>
      <c r="R93" s="431" t="str">
        <f t="shared" si="15"/>
        <v/>
      </c>
      <c r="U93" s="372" t="str">
        <f t="shared" si="11"/>
        <v/>
      </c>
      <c r="V93" s="432" t="str">
        <f t="shared" si="16"/>
        <v/>
      </c>
      <c r="W93" s="433"/>
      <c r="X93" s="373" t="str">
        <f t="shared" si="17"/>
        <v/>
      </c>
      <c r="Y93" s="373">
        <v>92</v>
      </c>
    </row>
    <row r="94" spans="1:25" x14ac:dyDescent="0.25">
      <c r="A94" s="378"/>
      <c r="B94" s="434" t="str">
        <f t="shared" si="12"/>
        <v/>
      </c>
      <c r="C94" s="650" t="str">
        <f t="shared" si="13"/>
        <v/>
      </c>
      <c r="D94" s="360" t="str">
        <f>IF(PEDIDO!$D94="","",PEDIDO!$D94)</f>
        <v/>
      </c>
      <c r="E94" s="767" t="str">
        <f>IFERROR(VLOOKUP($D94,LISTA!$A$2:$J$9998,4,0),"")</f>
        <v/>
      </c>
      <c r="F94" s="767"/>
      <c r="G94" s="767" t="str">
        <f>IFERROR(VLOOKUP($D94,LISTA!$A$2:$J$9998,5,0),"")</f>
        <v/>
      </c>
      <c r="H94" s="767"/>
      <c r="I94" s="360" t="str">
        <f>IF(PEDIDO!$I94="","",PEDIDO!$I94)</f>
        <v/>
      </c>
      <c r="J94" s="379" t="str">
        <f>IFERROR(VLOOKUP($D94,LISTA!$A$2:$J$9998,7,0),"")</f>
        <v/>
      </c>
      <c r="K94" s="379" t="str">
        <f>IFERROR(VLOOKUP($D94,LISTA!$A$2:$J$9998,8,0),"")</f>
        <v/>
      </c>
      <c r="L94" s="379" t="str">
        <f t="shared" si="18"/>
        <v/>
      </c>
      <c r="M94" s="435" t="str">
        <f t="shared" si="19"/>
        <v/>
      </c>
      <c r="N94" s="436" t="str">
        <f t="shared" si="20"/>
        <v/>
      </c>
      <c r="O94" s="436" t="str">
        <f t="shared" si="14"/>
        <v/>
      </c>
      <c r="P94" s="436" t="str">
        <f>IFERROR(VLOOKUP($D94,LISTA!$A$2:$J$9998,10,0),"")</f>
        <v/>
      </c>
      <c r="Q94" s="437" t="str">
        <f t="shared" si="21"/>
        <v/>
      </c>
      <c r="R94" s="431" t="str">
        <f t="shared" si="15"/>
        <v/>
      </c>
      <c r="U94" s="372" t="str">
        <f t="shared" si="11"/>
        <v/>
      </c>
      <c r="V94" s="432" t="str">
        <f t="shared" si="16"/>
        <v/>
      </c>
      <c r="W94" s="433"/>
      <c r="X94" s="373" t="str">
        <f t="shared" si="17"/>
        <v/>
      </c>
      <c r="Y94" s="373">
        <v>93</v>
      </c>
    </row>
    <row r="95" spans="1:25" x14ac:dyDescent="0.25">
      <c r="A95" s="378"/>
      <c r="B95" s="434" t="str">
        <f t="shared" si="12"/>
        <v/>
      </c>
      <c r="C95" s="650" t="str">
        <f t="shared" si="13"/>
        <v/>
      </c>
      <c r="D95" s="360" t="str">
        <f>IF(PEDIDO!$D95="","",PEDIDO!$D95)</f>
        <v/>
      </c>
      <c r="E95" s="767" t="str">
        <f>IFERROR(VLOOKUP($D95,LISTA!$A$2:$J$9998,4,0),"")</f>
        <v/>
      </c>
      <c r="F95" s="767"/>
      <c r="G95" s="767" t="str">
        <f>IFERROR(VLOOKUP($D95,LISTA!$A$2:$J$9998,5,0),"")</f>
        <v/>
      </c>
      <c r="H95" s="767"/>
      <c r="I95" s="360" t="str">
        <f>IF(PEDIDO!$I95="","",PEDIDO!$I95)</f>
        <v/>
      </c>
      <c r="J95" s="379" t="str">
        <f>IFERROR(VLOOKUP($D95,LISTA!$A$2:$J$9998,7,0),"")</f>
        <v/>
      </c>
      <c r="K95" s="379" t="str">
        <f>IFERROR(VLOOKUP($D95,LISTA!$A$2:$J$9998,8,0),"")</f>
        <v/>
      </c>
      <c r="L95" s="379" t="str">
        <f t="shared" si="18"/>
        <v/>
      </c>
      <c r="M95" s="435" t="str">
        <f t="shared" si="19"/>
        <v/>
      </c>
      <c r="N95" s="436" t="str">
        <f t="shared" si="20"/>
        <v/>
      </c>
      <c r="O95" s="436" t="str">
        <f t="shared" si="14"/>
        <v/>
      </c>
      <c r="P95" s="436" t="str">
        <f>IFERROR(VLOOKUP($D95,LISTA!$A$2:$J$9998,10,0),"")</f>
        <v/>
      </c>
      <c r="Q95" s="437" t="str">
        <f t="shared" si="21"/>
        <v/>
      </c>
      <c r="R95" s="431" t="str">
        <f t="shared" si="15"/>
        <v/>
      </c>
      <c r="U95" s="372" t="str">
        <f t="shared" si="11"/>
        <v/>
      </c>
      <c r="V95" s="432" t="str">
        <f t="shared" si="16"/>
        <v/>
      </c>
      <c r="W95" s="433"/>
      <c r="X95" s="373" t="str">
        <f t="shared" si="17"/>
        <v/>
      </c>
      <c r="Y95" s="373">
        <v>94</v>
      </c>
    </row>
    <row r="96" spans="1:25" x14ac:dyDescent="0.25">
      <c r="A96" s="378"/>
      <c r="B96" s="434" t="str">
        <f t="shared" si="12"/>
        <v/>
      </c>
      <c r="C96" s="650" t="str">
        <f t="shared" si="13"/>
        <v/>
      </c>
      <c r="D96" s="360" t="str">
        <f>IF(PEDIDO!$D96="","",PEDIDO!$D96)</f>
        <v/>
      </c>
      <c r="E96" s="767" t="str">
        <f>IFERROR(VLOOKUP($D96,LISTA!$A$2:$J$9998,4,0),"")</f>
        <v/>
      </c>
      <c r="F96" s="767"/>
      <c r="G96" s="767" t="str">
        <f>IFERROR(VLOOKUP($D96,LISTA!$A$2:$J$9998,5,0),"")</f>
        <v/>
      </c>
      <c r="H96" s="767"/>
      <c r="I96" s="360" t="str">
        <f>IF(PEDIDO!$I96="","",PEDIDO!$I96)</f>
        <v/>
      </c>
      <c r="J96" s="379" t="str">
        <f>IFERROR(VLOOKUP($D96,LISTA!$A$2:$J$9998,7,0),"")</f>
        <v/>
      </c>
      <c r="K96" s="379" t="str">
        <f>IFERROR(VLOOKUP($D96,LISTA!$A$2:$J$9998,8,0),"")</f>
        <v/>
      </c>
      <c r="L96" s="379" t="str">
        <f t="shared" si="18"/>
        <v/>
      </c>
      <c r="M96" s="435" t="str">
        <f t="shared" si="19"/>
        <v/>
      </c>
      <c r="N96" s="436" t="str">
        <f t="shared" si="20"/>
        <v/>
      </c>
      <c r="O96" s="436" t="str">
        <f t="shared" si="14"/>
        <v/>
      </c>
      <c r="P96" s="436" t="str">
        <f>IFERROR(VLOOKUP($D96,LISTA!$A$2:$J$9998,10,0),"")</f>
        <v/>
      </c>
      <c r="Q96" s="437" t="str">
        <f t="shared" si="21"/>
        <v/>
      </c>
      <c r="R96" s="431" t="str">
        <f t="shared" si="15"/>
        <v/>
      </c>
      <c r="U96" s="372" t="str">
        <f t="shared" si="11"/>
        <v/>
      </c>
      <c r="V96" s="432" t="str">
        <f t="shared" si="16"/>
        <v/>
      </c>
      <c r="W96" s="433"/>
      <c r="X96" s="373" t="str">
        <f t="shared" si="17"/>
        <v/>
      </c>
      <c r="Y96" s="373">
        <v>95</v>
      </c>
    </row>
    <row r="97" spans="1:25" x14ac:dyDescent="0.25">
      <c r="A97" s="378"/>
      <c r="B97" s="434" t="str">
        <f t="shared" si="12"/>
        <v/>
      </c>
      <c r="C97" s="650" t="str">
        <f t="shared" si="13"/>
        <v/>
      </c>
      <c r="D97" s="360" t="str">
        <f>IF(PEDIDO!$D97="","",PEDIDO!$D97)</f>
        <v/>
      </c>
      <c r="E97" s="767" t="str">
        <f>IFERROR(VLOOKUP($D97,LISTA!$A$2:$J$9998,4,0),"")</f>
        <v/>
      </c>
      <c r="F97" s="767"/>
      <c r="G97" s="767" t="str">
        <f>IFERROR(VLOOKUP($D97,LISTA!$A$2:$J$9998,5,0),"")</f>
        <v/>
      </c>
      <c r="H97" s="767"/>
      <c r="I97" s="360" t="str">
        <f>IF(PEDIDO!$I97="","",PEDIDO!$I97)</f>
        <v/>
      </c>
      <c r="J97" s="379" t="str">
        <f>IFERROR(VLOOKUP($D97,LISTA!$A$2:$J$9998,7,0),"")</f>
        <v/>
      </c>
      <c r="K97" s="379" t="str">
        <f>IFERROR(VLOOKUP($D97,LISTA!$A$2:$J$9998,8,0),"")</f>
        <v/>
      </c>
      <c r="L97" s="379" t="str">
        <f t="shared" si="18"/>
        <v/>
      </c>
      <c r="M97" s="435" t="str">
        <f t="shared" si="19"/>
        <v/>
      </c>
      <c r="N97" s="436" t="str">
        <f t="shared" si="20"/>
        <v/>
      </c>
      <c r="O97" s="436" t="str">
        <f t="shared" si="14"/>
        <v/>
      </c>
      <c r="P97" s="436" t="str">
        <f>IFERROR(VLOOKUP($D97,LISTA!$A$2:$J$9998,10,0),"")</f>
        <v/>
      </c>
      <c r="Q97" s="437" t="str">
        <f t="shared" si="21"/>
        <v/>
      </c>
      <c r="R97" s="431" t="str">
        <f t="shared" si="15"/>
        <v/>
      </c>
      <c r="U97" s="372" t="str">
        <f t="shared" si="11"/>
        <v/>
      </c>
      <c r="V97" s="432" t="str">
        <f t="shared" si="16"/>
        <v/>
      </c>
      <c r="W97" s="433"/>
      <c r="X97" s="373" t="str">
        <f t="shared" si="17"/>
        <v/>
      </c>
      <c r="Y97" s="373">
        <v>96</v>
      </c>
    </row>
    <row r="98" spans="1:25" x14ac:dyDescent="0.25">
      <c r="A98" s="378"/>
      <c r="B98" s="434" t="str">
        <f t="shared" si="12"/>
        <v/>
      </c>
      <c r="C98" s="650" t="str">
        <f t="shared" si="13"/>
        <v/>
      </c>
      <c r="D98" s="360" t="str">
        <f>IF(PEDIDO!$D98="","",PEDIDO!$D98)</f>
        <v/>
      </c>
      <c r="E98" s="767" t="str">
        <f>IFERROR(VLOOKUP($D98,LISTA!$A$2:$J$9998,4,0),"")</f>
        <v/>
      </c>
      <c r="F98" s="767"/>
      <c r="G98" s="767" t="str">
        <f>IFERROR(VLOOKUP($D98,LISTA!$A$2:$J$9998,5,0),"")</f>
        <v/>
      </c>
      <c r="H98" s="767"/>
      <c r="I98" s="360" t="str">
        <f>IF(PEDIDO!$I98="","",PEDIDO!$I98)</f>
        <v/>
      </c>
      <c r="J98" s="379" t="str">
        <f>IFERROR(VLOOKUP($D98,LISTA!$A$2:$J$9998,7,0),"")</f>
        <v/>
      </c>
      <c r="K98" s="379" t="str">
        <f>IFERROR(VLOOKUP($D98,LISTA!$A$2:$J$9998,8,0),"")</f>
        <v/>
      </c>
      <c r="L98" s="379" t="str">
        <f t="shared" si="18"/>
        <v/>
      </c>
      <c r="M98" s="435" t="str">
        <f t="shared" si="19"/>
        <v/>
      </c>
      <c r="N98" s="436" t="str">
        <f t="shared" si="20"/>
        <v/>
      </c>
      <c r="O98" s="436" t="str">
        <f t="shared" si="14"/>
        <v/>
      </c>
      <c r="P98" s="436" t="str">
        <f>IFERROR(VLOOKUP($D98,LISTA!$A$2:$J$9998,10,0),"")</f>
        <v/>
      </c>
      <c r="Q98" s="437" t="str">
        <f t="shared" si="21"/>
        <v/>
      </c>
      <c r="R98" s="431" t="str">
        <f t="shared" si="15"/>
        <v/>
      </c>
      <c r="U98" s="372" t="str">
        <f t="shared" si="11"/>
        <v/>
      </c>
      <c r="V98" s="432" t="str">
        <f t="shared" si="16"/>
        <v/>
      </c>
      <c r="W98" s="433"/>
      <c r="X98" s="373" t="str">
        <f t="shared" si="17"/>
        <v/>
      </c>
      <c r="Y98" s="373">
        <v>97</v>
      </c>
    </row>
    <row r="99" spans="1:25" x14ac:dyDescent="0.25">
      <c r="A99" s="378"/>
      <c r="B99" s="434" t="str">
        <f t="shared" si="12"/>
        <v/>
      </c>
      <c r="C99" s="650" t="str">
        <f t="shared" si="13"/>
        <v/>
      </c>
      <c r="D99" s="360" t="str">
        <f>IF(PEDIDO!$D99="","",PEDIDO!$D99)</f>
        <v/>
      </c>
      <c r="E99" s="767" t="str">
        <f>IFERROR(VLOOKUP($D99,LISTA!$A$2:$J$9998,4,0),"")</f>
        <v/>
      </c>
      <c r="F99" s="767"/>
      <c r="G99" s="767" t="str">
        <f>IFERROR(VLOOKUP($D99,LISTA!$A$2:$J$9998,5,0),"")</f>
        <v/>
      </c>
      <c r="H99" s="767"/>
      <c r="I99" s="360" t="str">
        <f>IF(PEDIDO!$I99="","",PEDIDO!$I99)</f>
        <v/>
      </c>
      <c r="J99" s="379" t="str">
        <f>IFERROR(VLOOKUP($D99,LISTA!$A$2:$J$9998,7,0),"")</f>
        <v/>
      </c>
      <c r="K99" s="379" t="str">
        <f>IFERROR(VLOOKUP($D99,LISTA!$A$2:$J$9998,8,0),"")</f>
        <v/>
      </c>
      <c r="L99" s="379" t="str">
        <f t="shared" si="18"/>
        <v/>
      </c>
      <c r="M99" s="435" t="str">
        <f t="shared" si="19"/>
        <v/>
      </c>
      <c r="N99" s="436" t="str">
        <f t="shared" si="20"/>
        <v/>
      </c>
      <c r="O99" s="436" t="str">
        <f t="shared" si="14"/>
        <v/>
      </c>
      <c r="P99" s="436" t="str">
        <f>IFERROR(VLOOKUP($D99,LISTA!$A$2:$J$9998,10,0),"")</f>
        <v/>
      </c>
      <c r="Q99" s="437" t="str">
        <f t="shared" si="21"/>
        <v/>
      </c>
      <c r="R99" s="431" t="str">
        <f t="shared" si="15"/>
        <v/>
      </c>
      <c r="U99" s="372" t="str">
        <f t="shared" si="11"/>
        <v/>
      </c>
      <c r="V99" s="432" t="str">
        <f t="shared" si="16"/>
        <v/>
      </c>
      <c r="W99" s="433"/>
      <c r="X99" s="373" t="str">
        <f t="shared" si="17"/>
        <v/>
      </c>
      <c r="Y99" s="373">
        <v>98</v>
      </c>
    </row>
    <row r="100" spans="1:25" x14ac:dyDescent="0.25">
      <c r="A100" s="378"/>
      <c r="B100" s="434" t="str">
        <f t="shared" si="12"/>
        <v/>
      </c>
      <c r="C100" s="650" t="str">
        <f t="shared" si="13"/>
        <v/>
      </c>
      <c r="D100" s="360" t="str">
        <f>IF(PEDIDO!$D100="","",PEDIDO!$D100)</f>
        <v/>
      </c>
      <c r="E100" s="767" t="str">
        <f>IFERROR(VLOOKUP($D100,LISTA!$A$2:$J$9998,4,0),"")</f>
        <v/>
      </c>
      <c r="F100" s="767"/>
      <c r="G100" s="767" t="str">
        <f>IFERROR(VLOOKUP($D100,LISTA!$A$2:$J$9998,5,0),"")</f>
        <v/>
      </c>
      <c r="H100" s="767"/>
      <c r="I100" s="360" t="str">
        <f>IF(PEDIDO!$I100="","",PEDIDO!$I100)</f>
        <v/>
      </c>
      <c r="J100" s="379" t="str">
        <f>IFERROR(VLOOKUP($D100,LISTA!$A$2:$J$9998,7,0),"")</f>
        <v/>
      </c>
      <c r="K100" s="379" t="str">
        <f>IFERROR(VLOOKUP($D100,LISTA!$A$2:$J$9998,8,0),"")</f>
        <v/>
      </c>
      <c r="L100" s="379" t="str">
        <f t="shared" si="18"/>
        <v/>
      </c>
      <c r="M100" s="435" t="str">
        <f t="shared" si="19"/>
        <v/>
      </c>
      <c r="N100" s="436" t="str">
        <f t="shared" si="20"/>
        <v/>
      </c>
      <c r="O100" s="436" t="str">
        <f t="shared" si="14"/>
        <v/>
      </c>
      <c r="P100" s="436" t="str">
        <f>IFERROR(VLOOKUP($D100,LISTA!$A$2:$J$9998,10,0),"")</f>
        <v/>
      </c>
      <c r="Q100" s="437" t="str">
        <f t="shared" si="21"/>
        <v/>
      </c>
      <c r="R100" s="431" t="str">
        <f t="shared" si="15"/>
        <v/>
      </c>
      <c r="U100" s="372" t="str">
        <f t="shared" si="11"/>
        <v/>
      </c>
      <c r="V100" s="432" t="str">
        <f t="shared" si="16"/>
        <v/>
      </c>
      <c r="W100" s="433"/>
      <c r="X100" s="373" t="str">
        <f t="shared" si="17"/>
        <v/>
      </c>
      <c r="Y100" s="373">
        <v>99</v>
      </c>
    </row>
    <row r="101" spans="1:25" x14ac:dyDescent="0.25">
      <c r="A101" s="378"/>
      <c r="B101" s="434" t="str">
        <f t="shared" si="12"/>
        <v/>
      </c>
      <c r="C101" s="650" t="str">
        <f t="shared" si="13"/>
        <v/>
      </c>
      <c r="D101" s="360" t="str">
        <f>IF(PEDIDO!$D101="","",PEDIDO!$D101)</f>
        <v/>
      </c>
      <c r="E101" s="767" t="str">
        <f>IFERROR(VLOOKUP($D101,LISTA!$A$2:$J$9998,4,0),"")</f>
        <v/>
      </c>
      <c r="F101" s="767"/>
      <c r="G101" s="767" t="str">
        <f>IFERROR(VLOOKUP($D101,LISTA!$A$2:$J$9998,5,0),"")</f>
        <v/>
      </c>
      <c r="H101" s="767"/>
      <c r="I101" s="360" t="str">
        <f>IF(PEDIDO!$I101="","",PEDIDO!$I101)</f>
        <v/>
      </c>
      <c r="J101" s="379" t="str">
        <f>IFERROR(VLOOKUP($D101,LISTA!$A$2:$J$9998,7,0),"")</f>
        <v/>
      </c>
      <c r="K101" s="379" t="str">
        <f>IFERROR(VLOOKUP($D101,LISTA!$A$2:$J$9998,8,0),"")</f>
        <v/>
      </c>
      <c r="L101" s="379" t="str">
        <f t="shared" si="18"/>
        <v/>
      </c>
      <c r="M101" s="435" t="str">
        <f t="shared" si="19"/>
        <v/>
      </c>
      <c r="N101" s="436" t="str">
        <f t="shared" si="20"/>
        <v/>
      </c>
      <c r="O101" s="436" t="str">
        <f t="shared" si="14"/>
        <v/>
      </c>
      <c r="P101" s="436" t="str">
        <f>IFERROR(VLOOKUP($D101,LISTA!$A$2:$J$9998,10,0),"")</f>
        <v/>
      </c>
      <c r="Q101" s="437" t="str">
        <f t="shared" si="21"/>
        <v/>
      </c>
      <c r="R101" s="431" t="str">
        <f t="shared" si="15"/>
        <v/>
      </c>
      <c r="U101" s="372" t="str">
        <f t="shared" si="11"/>
        <v/>
      </c>
      <c r="V101" s="432" t="str">
        <f t="shared" si="16"/>
        <v/>
      </c>
      <c r="W101" s="433"/>
      <c r="X101" s="373" t="str">
        <f t="shared" si="17"/>
        <v/>
      </c>
      <c r="Y101" s="373">
        <v>100</v>
      </c>
    </row>
    <row r="102" spans="1:25" x14ac:dyDescent="0.25">
      <c r="A102" s="378"/>
      <c r="B102" s="434" t="str">
        <f t="shared" si="12"/>
        <v/>
      </c>
      <c r="C102" s="650" t="str">
        <f t="shared" si="13"/>
        <v/>
      </c>
      <c r="D102" s="360" t="str">
        <f>IF(PEDIDO!$D102="","",PEDIDO!$D102)</f>
        <v/>
      </c>
      <c r="E102" s="767" t="str">
        <f>IFERROR(VLOOKUP($D102,LISTA!$A$2:$J$9998,4,0),"")</f>
        <v/>
      </c>
      <c r="F102" s="767"/>
      <c r="G102" s="767" t="str">
        <f>IFERROR(VLOOKUP($D102,LISTA!$A$2:$J$9998,5,0),"")</f>
        <v/>
      </c>
      <c r="H102" s="767"/>
      <c r="I102" s="360" t="str">
        <f>IF(PEDIDO!$I102="","",PEDIDO!$I102)</f>
        <v/>
      </c>
      <c r="J102" s="379" t="str">
        <f>IFERROR(VLOOKUP($D102,LISTA!$A$2:$J$9998,7,0),"")</f>
        <v/>
      </c>
      <c r="K102" s="379" t="str">
        <f>IFERROR(VLOOKUP($D102,LISTA!$A$2:$J$9998,8,0),"")</f>
        <v/>
      </c>
      <c r="L102" s="379" t="str">
        <f t="shared" si="18"/>
        <v/>
      </c>
      <c r="M102" s="435" t="str">
        <f t="shared" si="19"/>
        <v/>
      </c>
      <c r="N102" s="436" t="str">
        <f t="shared" si="20"/>
        <v/>
      </c>
      <c r="O102" s="436" t="str">
        <f t="shared" si="14"/>
        <v/>
      </c>
      <c r="P102" s="436" t="str">
        <f>IFERROR(VLOOKUP($D102,LISTA!$A$2:$J$9998,10,0),"")</f>
        <v/>
      </c>
      <c r="Q102" s="437" t="str">
        <f t="shared" si="21"/>
        <v/>
      </c>
      <c r="R102" s="431" t="str">
        <f t="shared" si="15"/>
        <v/>
      </c>
      <c r="U102" s="372" t="str">
        <f t="shared" si="11"/>
        <v/>
      </c>
      <c r="V102" s="432" t="str">
        <f t="shared" si="16"/>
        <v/>
      </c>
      <c r="W102" s="433"/>
      <c r="X102" s="373" t="str">
        <f t="shared" si="17"/>
        <v/>
      </c>
      <c r="Y102" s="373">
        <v>101</v>
      </c>
    </row>
    <row r="103" spans="1:25" x14ac:dyDescent="0.25">
      <c r="A103" s="378"/>
      <c r="B103" s="434" t="str">
        <f t="shared" si="12"/>
        <v/>
      </c>
      <c r="C103" s="650" t="str">
        <f t="shared" si="13"/>
        <v/>
      </c>
      <c r="D103" s="360" t="str">
        <f>IF(PEDIDO!$D103="","",PEDIDO!$D103)</f>
        <v/>
      </c>
      <c r="E103" s="767" t="str">
        <f>IFERROR(VLOOKUP($D103,LISTA!$A$2:$J$9998,4,0),"")</f>
        <v/>
      </c>
      <c r="F103" s="767"/>
      <c r="G103" s="767" t="str">
        <f>IFERROR(VLOOKUP($D103,LISTA!$A$2:$J$9998,5,0),"")</f>
        <v/>
      </c>
      <c r="H103" s="767"/>
      <c r="I103" s="360" t="str">
        <f>IF(PEDIDO!$I103="","",PEDIDO!$I103)</f>
        <v/>
      </c>
      <c r="J103" s="379" t="str">
        <f>IFERROR(VLOOKUP($D103,LISTA!$A$2:$J$9998,7,0),"")</f>
        <v/>
      </c>
      <c r="K103" s="379" t="str">
        <f>IFERROR(VLOOKUP($D103,LISTA!$A$2:$J$9998,8,0),"")</f>
        <v/>
      </c>
      <c r="L103" s="379" t="str">
        <f t="shared" si="18"/>
        <v/>
      </c>
      <c r="M103" s="435" t="str">
        <f t="shared" si="19"/>
        <v/>
      </c>
      <c r="N103" s="436" t="str">
        <f t="shared" si="20"/>
        <v/>
      </c>
      <c r="O103" s="436" t="str">
        <f t="shared" si="14"/>
        <v/>
      </c>
      <c r="P103" s="436" t="str">
        <f>IFERROR(VLOOKUP($D103,LISTA!$A$2:$J$9998,10,0),"")</f>
        <v/>
      </c>
      <c r="Q103" s="437" t="str">
        <f t="shared" si="21"/>
        <v/>
      </c>
      <c r="R103" s="431" t="str">
        <f t="shared" si="15"/>
        <v/>
      </c>
      <c r="U103" s="372" t="str">
        <f t="shared" si="11"/>
        <v/>
      </c>
      <c r="V103" s="432" t="str">
        <f t="shared" si="16"/>
        <v/>
      </c>
      <c r="W103" s="433"/>
      <c r="X103" s="373" t="str">
        <f t="shared" si="17"/>
        <v/>
      </c>
      <c r="Y103" s="373">
        <v>102</v>
      </c>
    </row>
    <row r="104" spans="1:25" x14ac:dyDescent="0.25">
      <c r="A104" s="378"/>
      <c r="B104" s="434" t="str">
        <f t="shared" si="12"/>
        <v/>
      </c>
      <c r="C104" s="650" t="str">
        <f t="shared" si="13"/>
        <v/>
      </c>
      <c r="D104" s="360" t="str">
        <f>IF(PEDIDO!$D104="","",PEDIDO!$D104)</f>
        <v/>
      </c>
      <c r="E104" s="767" t="str">
        <f>IFERROR(VLOOKUP($D104,LISTA!$A$2:$J$9998,4,0),"")</f>
        <v/>
      </c>
      <c r="F104" s="767"/>
      <c r="G104" s="767" t="str">
        <f>IFERROR(VLOOKUP($D104,LISTA!$A$2:$J$9998,5,0),"")</f>
        <v/>
      </c>
      <c r="H104" s="767"/>
      <c r="I104" s="360" t="str">
        <f>IF(PEDIDO!$I104="","",PEDIDO!$I104)</f>
        <v/>
      </c>
      <c r="J104" s="379" t="str">
        <f>IFERROR(VLOOKUP($D104,LISTA!$A$2:$J$9998,7,0),"")</f>
        <v/>
      </c>
      <c r="K104" s="379" t="str">
        <f>IFERROR(VLOOKUP($D104,LISTA!$A$2:$J$9998,8,0),"")</f>
        <v/>
      </c>
      <c r="L104" s="379" t="str">
        <f t="shared" si="18"/>
        <v/>
      </c>
      <c r="M104" s="435" t="str">
        <f t="shared" si="19"/>
        <v/>
      </c>
      <c r="N104" s="436" t="str">
        <f t="shared" si="20"/>
        <v/>
      </c>
      <c r="O104" s="436" t="str">
        <f t="shared" si="14"/>
        <v/>
      </c>
      <c r="P104" s="436" t="str">
        <f>IFERROR(VLOOKUP($D104,LISTA!$A$2:$J$9998,10,0),"")</f>
        <v/>
      </c>
      <c r="Q104" s="437" t="str">
        <f t="shared" si="21"/>
        <v/>
      </c>
      <c r="R104" s="431" t="str">
        <f t="shared" si="15"/>
        <v/>
      </c>
      <c r="U104" s="372" t="str">
        <f t="shared" si="11"/>
        <v/>
      </c>
      <c r="V104" s="432" t="str">
        <f t="shared" si="16"/>
        <v/>
      </c>
      <c r="W104" s="433"/>
      <c r="X104" s="373" t="str">
        <f t="shared" si="17"/>
        <v/>
      </c>
      <c r="Y104" s="373">
        <v>103</v>
      </c>
    </row>
    <row r="105" spans="1:25" x14ac:dyDescent="0.25">
      <c r="A105" s="378"/>
      <c r="B105" s="434" t="str">
        <f t="shared" si="12"/>
        <v/>
      </c>
      <c r="C105" s="650" t="str">
        <f t="shared" si="13"/>
        <v/>
      </c>
      <c r="D105" s="360" t="str">
        <f>IF(PEDIDO!$D105="","",PEDIDO!$D105)</f>
        <v/>
      </c>
      <c r="E105" s="767" t="str">
        <f>IFERROR(VLOOKUP($D105,LISTA!$A$2:$J$9998,4,0),"")</f>
        <v/>
      </c>
      <c r="F105" s="767"/>
      <c r="G105" s="767" t="str">
        <f>IFERROR(VLOOKUP($D105,LISTA!$A$2:$J$9998,5,0),"")</f>
        <v/>
      </c>
      <c r="H105" s="767"/>
      <c r="I105" s="360" t="str">
        <f>IF(PEDIDO!$I105="","",PEDIDO!$I105)</f>
        <v/>
      </c>
      <c r="J105" s="379" t="str">
        <f>IFERROR(VLOOKUP($D105,LISTA!$A$2:$J$9998,7,0),"")</f>
        <v/>
      </c>
      <c r="K105" s="379" t="str">
        <f>IFERROR(VLOOKUP($D105,LISTA!$A$2:$J$9998,8,0),"")</f>
        <v/>
      </c>
      <c r="L105" s="379" t="str">
        <f t="shared" si="18"/>
        <v/>
      </c>
      <c r="M105" s="435" t="str">
        <f t="shared" si="19"/>
        <v/>
      </c>
      <c r="N105" s="436" t="str">
        <f t="shared" si="20"/>
        <v/>
      </c>
      <c r="O105" s="436" t="str">
        <f t="shared" si="14"/>
        <v/>
      </c>
      <c r="P105" s="436" t="str">
        <f>IFERROR(VLOOKUP($D105,LISTA!$A$2:$J$9998,10,0),"")</f>
        <v/>
      </c>
      <c r="Q105" s="437" t="str">
        <f t="shared" si="21"/>
        <v/>
      </c>
      <c r="R105" s="431" t="str">
        <f t="shared" si="15"/>
        <v/>
      </c>
      <c r="U105" s="372" t="str">
        <f t="shared" si="11"/>
        <v/>
      </c>
      <c r="V105" s="432" t="str">
        <f t="shared" si="16"/>
        <v/>
      </c>
      <c r="W105" s="433"/>
      <c r="X105" s="373" t="str">
        <f t="shared" si="17"/>
        <v/>
      </c>
      <c r="Y105" s="373">
        <v>104</v>
      </c>
    </row>
    <row r="106" spans="1:25" x14ac:dyDescent="0.25">
      <c r="A106" s="378"/>
      <c r="B106" s="434" t="str">
        <f t="shared" si="12"/>
        <v/>
      </c>
      <c r="C106" s="650" t="str">
        <f t="shared" si="13"/>
        <v/>
      </c>
      <c r="D106" s="360" t="str">
        <f>IF(PEDIDO!$D106="","",PEDIDO!$D106)</f>
        <v/>
      </c>
      <c r="E106" s="767" t="str">
        <f>IFERROR(VLOOKUP($D106,LISTA!$A$2:$J$9998,4,0),"")</f>
        <v/>
      </c>
      <c r="F106" s="767"/>
      <c r="G106" s="767" t="str">
        <f>IFERROR(VLOOKUP($D106,LISTA!$A$2:$J$9998,5,0),"")</f>
        <v/>
      </c>
      <c r="H106" s="767"/>
      <c r="I106" s="360" t="str">
        <f>IF(PEDIDO!$I106="","",PEDIDO!$I106)</f>
        <v/>
      </c>
      <c r="J106" s="379" t="str">
        <f>IFERROR(VLOOKUP($D106,LISTA!$A$2:$J$9998,7,0),"")</f>
        <v/>
      </c>
      <c r="K106" s="379" t="str">
        <f>IFERROR(VLOOKUP($D106,LISTA!$A$2:$J$9998,8,0),"")</f>
        <v/>
      </c>
      <c r="L106" s="379" t="str">
        <f t="shared" si="18"/>
        <v/>
      </c>
      <c r="M106" s="435" t="str">
        <f t="shared" si="19"/>
        <v/>
      </c>
      <c r="N106" s="436" t="str">
        <f t="shared" si="20"/>
        <v/>
      </c>
      <c r="O106" s="436" t="str">
        <f t="shared" si="14"/>
        <v/>
      </c>
      <c r="P106" s="436" t="str">
        <f>IFERROR(VLOOKUP($D106,LISTA!$A$2:$J$9998,10,0),"")</f>
        <v/>
      </c>
      <c r="Q106" s="437" t="str">
        <f t="shared" si="21"/>
        <v/>
      </c>
      <c r="R106" s="431" t="str">
        <f t="shared" si="15"/>
        <v/>
      </c>
      <c r="U106" s="372" t="str">
        <f t="shared" si="11"/>
        <v/>
      </c>
      <c r="V106" s="432" t="str">
        <f t="shared" si="16"/>
        <v/>
      </c>
      <c r="W106" s="433"/>
      <c r="X106" s="373" t="str">
        <f t="shared" si="17"/>
        <v/>
      </c>
      <c r="Y106" s="373">
        <v>105</v>
      </c>
    </row>
    <row r="107" spans="1:25" x14ac:dyDescent="0.25">
      <c r="A107" s="378"/>
      <c r="B107" s="434" t="str">
        <f t="shared" si="12"/>
        <v/>
      </c>
      <c r="C107" s="650" t="str">
        <f t="shared" si="13"/>
        <v/>
      </c>
      <c r="D107" s="360" t="str">
        <f>IF(PEDIDO!$D107="","",PEDIDO!$D107)</f>
        <v/>
      </c>
      <c r="E107" s="767" t="str">
        <f>IFERROR(VLOOKUP($D107,LISTA!$A$2:$J$9998,4,0),"")</f>
        <v/>
      </c>
      <c r="F107" s="767"/>
      <c r="G107" s="767" t="str">
        <f>IFERROR(VLOOKUP($D107,LISTA!$A$2:$J$9998,5,0),"")</f>
        <v/>
      </c>
      <c r="H107" s="767"/>
      <c r="I107" s="360" t="str">
        <f>IF(PEDIDO!$I107="","",PEDIDO!$I107)</f>
        <v/>
      </c>
      <c r="J107" s="379" t="str">
        <f>IFERROR(VLOOKUP($D107,LISTA!$A$2:$J$9998,7,0),"")</f>
        <v/>
      </c>
      <c r="K107" s="379" t="str">
        <f>IFERROR(VLOOKUP($D107,LISTA!$A$2:$J$9998,8,0),"")</f>
        <v/>
      </c>
      <c r="L107" s="379" t="str">
        <f t="shared" si="18"/>
        <v/>
      </c>
      <c r="M107" s="435" t="str">
        <f t="shared" si="19"/>
        <v/>
      </c>
      <c r="N107" s="436" t="str">
        <f t="shared" si="20"/>
        <v/>
      </c>
      <c r="O107" s="436" t="str">
        <f t="shared" si="14"/>
        <v/>
      </c>
      <c r="P107" s="436" t="str">
        <f>IFERROR(VLOOKUP($D107,LISTA!$A$2:$J$9998,10,0),"")</f>
        <v/>
      </c>
      <c r="Q107" s="437" t="str">
        <f t="shared" si="21"/>
        <v/>
      </c>
      <c r="R107" s="431" t="str">
        <f t="shared" si="15"/>
        <v/>
      </c>
      <c r="U107" s="372" t="str">
        <f t="shared" si="11"/>
        <v/>
      </c>
      <c r="V107" s="432" t="str">
        <f t="shared" si="16"/>
        <v/>
      </c>
      <c r="W107" s="433"/>
      <c r="X107" s="373" t="str">
        <f t="shared" si="17"/>
        <v/>
      </c>
      <c r="Y107" s="373">
        <v>106</v>
      </c>
    </row>
    <row r="108" spans="1:25" x14ac:dyDescent="0.25">
      <c r="A108" s="378"/>
      <c r="B108" s="434" t="str">
        <f t="shared" si="12"/>
        <v/>
      </c>
      <c r="C108" s="650" t="str">
        <f t="shared" si="13"/>
        <v/>
      </c>
      <c r="D108" s="360" t="str">
        <f>IF(PEDIDO!$D108="","",PEDIDO!$D108)</f>
        <v/>
      </c>
      <c r="E108" s="767" t="str">
        <f>IFERROR(VLOOKUP($D108,LISTA!$A$2:$J$9998,4,0),"")</f>
        <v/>
      </c>
      <c r="F108" s="767"/>
      <c r="G108" s="767" t="str">
        <f>IFERROR(VLOOKUP($D108,LISTA!$A$2:$J$9998,5,0),"")</f>
        <v/>
      </c>
      <c r="H108" s="767"/>
      <c r="I108" s="360" t="str">
        <f>IF(PEDIDO!$I108="","",PEDIDO!$I108)</f>
        <v/>
      </c>
      <c r="J108" s="379" t="str">
        <f>IFERROR(VLOOKUP($D108,LISTA!$A$2:$J$9998,7,0),"")</f>
        <v/>
      </c>
      <c r="K108" s="379" t="str">
        <f>IFERROR(VLOOKUP($D108,LISTA!$A$2:$J$9998,8,0),"")</f>
        <v/>
      </c>
      <c r="L108" s="379" t="str">
        <f t="shared" si="18"/>
        <v/>
      </c>
      <c r="M108" s="435" t="str">
        <f t="shared" si="19"/>
        <v/>
      </c>
      <c r="N108" s="436" t="str">
        <f t="shared" si="20"/>
        <v/>
      </c>
      <c r="O108" s="436" t="str">
        <f t="shared" si="14"/>
        <v/>
      </c>
      <c r="P108" s="436" t="str">
        <f>IFERROR(VLOOKUP($D108,LISTA!$A$2:$J$9998,10,0),"")</f>
        <v/>
      </c>
      <c r="Q108" s="437" t="str">
        <f t="shared" si="21"/>
        <v/>
      </c>
      <c r="R108" s="431" t="str">
        <f t="shared" si="15"/>
        <v/>
      </c>
      <c r="U108" s="372" t="str">
        <f t="shared" si="11"/>
        <v/>
      </c>
      <c r="V108" s="432" t="str">
        <f t="shared" si="16"/>
        <v/>
      </c>
      <c r="W108" s="433"/>
      <c r="X108" s="373" t="str">
        <f t="shared" si="17"/>
        <v/>
      </c>
      <c r="Y108" s="373">
        <v>107</v>
      </c>
    </row>
    <row r="109" spans="1:25" x14ac:dyDescent="0.25">
      <c r="A109" s="378"/>
      <c r="B109" s="434" t="str">
        <f t="shared" si="12"/>
        <v/>
      </c>
      <c r="C109" s="650" t="str">
        <f t="shared" si="13"/>
        <v/>
      </c>
      <c r="D109" s="360" t="str">
        <f>IF(PEDIDO!$D109="","",PEDIDO!$D109)</f>
        <v/>
      </c>
      <c r="E109" s="767" t="str">
        <f>IFERROR(VLOOKUP($D109,LISTA!$A$2:$J$9998,4,0),"")</f>
        <v/>
      </c>
      <c r="F109" s="767"/>
      <c r="G109" s="767" t="str">
        <f>IFERROR(VLOOKUP($D109,LISTA!$A$2:$J$9998,5,0),"")</f>
        <v/>
      </c>
      <c r="H109" s="767"/>
      <c r="I109" s="360" t="str">
        <f>IF(PEDIDO!$I109="","",PEDIDO!$I109)</f>
        <v/>
      </c>
      <c r="J109" s="379" t="str">
        <f>IFERROR(VLOOKUP($D109,LISTA!$A$2:$J$9998,7,0),"")</f>
        <v/>
      </c>
      <c r="K109" s="379" t="str">
        <f>IFERROR(VLOOKUP($D109,LISTA!$A$2:$J$9998,8,0),"")</f>
        <v/>
      </c>
      <c r="L109" s="379" t="str">
        <f t="shared" si="18"/>
        <v/>
      </c>
      <c r="M109" s="435" t="str">
        <f t="shared" si="19"/>
        <v/>
      </c>
      <c r="N109" s="436" t="str">
        <f t="shared" si="20"/>
        <v/>
      </c>
      <c r="O109" s="436" t="str">
        <f t="shared" si="14"/>
        <v/>
      </c>
      <c r="P109" s="436" t="str">
        <f>IFERROR(VLOOKUP($D109,LISTA!$A$2:$J$9998,10,0),"")</f>
        <v/>
      </c>
      <c r="Q109" s="437" t="str">
        <f t="shared" si="21"/>
        <v/>
      </c>
      <c r="R109" s="431" t="str">
        <f t="shared" si="15"/>
        <v/>
      </c>
      <c r="U109" s="372" t="str">
        <f t="shared" si="11"/>
        <v/>
      </c>
      <c r="V109" s="432" t="str">
        <f t="shared" si="16"/>
        <v/>
      </c>
      <c r="W109" s="433"/>
      <c r="X109" s="373" t="str">
        <f t="shared" si="17"/>
        <v/>
      </c>
      <c r="Y109" s="373">
        <v>108</v>
      </c>
    </row>
    <row r="110" spans="1:25" x14ac:dyDescent="0.25">
      <c r="A110" s="378"/>
      <c r="B110" s="434" t="str">
        <f t="shared" si="12"/>
        <v/>
      </c>
      <c r="C110" s="650" t="str">
        <f t="shared" si="13"/>
        <v/>
      </c>
      <c r="D110" s="360" t="str">
        <f>IF(PEDIDO!$D110="","",PEDIDO!$D110)</f>
        <v/>
      </c>
      <c r="E110" s="767" t="str">
        <f>IFERROR(VLOOKUP($D110,LISTA!$A$2:$J$9998,4,0),"")</f>
        <v/>
      </c>
      <c r="F110" s="767"/>
      <c r="G110" s="767" t="str">
        <f>IFERROR(VLOOKUP($D110,LISTA!$A$2:$J$9998,5,0),"")</f>
        <v/>
      </c>
      <c r="H110" s="767"/>
      <c r="I110" s="360" t="str">
        <f>IF(PEDIDO!$I110="","",PEDIDO!$I110)</f>
        <v/>
      </c>
      <c r="J110" s="379" t="str">
        <f>IFERROR(VLOOKUP($D110,LISTA!$A$2:$J$9998,7,0),"")</f>
        <v/>
      </c>
      <c r="K110" s="379" t="str">
        <f>IFERROR(VLOOKUP($D110,LISTA!$A$2:$J$9998,8,0),"")</f>
        <v/>
      </c>
      <c r="L110" s="379" t="str">
        <f t="shared" si="18"/>
        <v/>
      </c>
      <c r="M110" s="435" t="str">
        <f t="shared" si="19"/>
        <v/>
      </c>
      <c r="N110" s="436" t="str">
        <f t="shared" si="20"/>
        <v/>
      </c>
      <c r="O110" s="436" t="str">
        <f t="shared" si="14"/>
        <v/>
      </c>
      <c r="P110" s="436" t="str">
        <f>IFERROR(VLOOKUP($D110,LISTA!$A$2:$J$9998,10,0),"")</f>
        <v/>
      </c>
      <c r="Q110" s="437" t="str">
        <f t="shared" si="21"/>
        <v/>
      </c>
      <c r="R110" s="431" t="str">
        <f t="shared" si="15"/>
        <v/>
      </c>
      <c r="U110" s="372" t="str">
        <f t="shared" si="11"/>
        <v/>
      </c>
      <c r="V110" s="432" t="str">
        <f t="shared" si="16"/>
        <v/>
      </c>
      <c r="W110" s="433"/>
      <c r="X110" s="373" t="str">
        <f t="shared" si="17"/>
        <v/>
      </c>
      <c r="Y110" s="373">
        <v>109</v>
      </c>
    </row>
    <row r="111" spans="1:25" x14ac:dyDescent="0.25">
      <c r="A111" s="378"/>
      <c r="B111" s="434" t="str">
        <f t="shared" si="12"/>
        <v/>
      </c>
      <c r="C111" s="650" t="str">
        <f t="shared" si="13"/>
        <v/>
      </c>
      <c r="D111" s="360" t="str">
        <f>IF(PEDIDO!$D111="","",PEDIDO!$D111)</f>
        <v/>
      </c>
      <c r="E111" s="767" t="str">
        <f>IFERROR(VLOOKUP($D111,LISTA!$A$2:$J$9998,4,0),"")</f>
        <v/>
      </c>
      <c r="F111" s="767"/>
      <c r="G111" s="767" t="str">
        <f>IFERROR(VLOOKUP($D111,LISTA!$A$2:$J$9998,5,0),"")</f>
        <v/>
      </c>
      <c r="H111" s="767"/>
      <c r="I111" s="360" t="str">
        <f>IF(PEDIDO!$I111="","",PEDIDO!$I111)</f>
        <v/>
      </c>
      <c r="J111" s="379" t="str">
        <f>IFERROR(VLOOKUP($D111,LISTA!$A$2:$J$9998,7,0),"")</f>
        <v/>
      </c>
      <c r="K111" s="379" t="str">
        <f>IFERROR(VLOOKUP($D111,LISTA!$A$2:$J$9998,8,0),"")</f>
        <v/>
      </c>
      <c r="L111" s="379" t="str">
        <f t="shared" si="18"/>
        <v/>
      </c>
      <c r="M111" s="435" t="str">
        <f t="shared" si="19"/>
        <v/>
      </c>
      <c r="N111" s="436" t="str">
        <f t="shared" si="20"/>
        <v/>
      </c>
      <c r="O111" s="436" t="str">
        <f t="shared" si="14"/>
        <v/>
      </c>
      <c r="P111" s="436" t="str">
        <f>IFERROR(VLOOKUP($D111,LISTA!$A$2:$J$9998,10,0),"")</f>
        <v/>
      </c>
      <c r="Q111" s="437" t="str">
        <f t="shared" si="21"/>
        <v/>
      </c>
      <c r="R111" s="431" t="str">
        <f t="shared" si="15"/>
        <v/>
      </c>
      <c r="U111" s="372" t="str">
        <f t="shared" si="11"/>
        <v/>
      </c>
      <c r="V111" s="432" t="str">
        <f t="shared" si="16"/>
        <v/>
      </c>
      <c r="W111" s="433"/>
      <c r="X111" s="373" t="str">
        <f t="shared" si="17"/>
        <v/>
      </c>
      <c r="Y111" s="373">
        <v>110</v>
      </c>
    </row>
    <row r="112" spans="1:25" x14ac:dyDescent="0.25">
      <c r="A112" s="378"/>
      <c r="B112" s="434" t="str">
        <f t="shared" si="12"/>
        <v/>
      </c>
      <c r="C112" s="650" t="str">
        <f t="shared" si="13"/>
        <v/>
      </c>
      <c r="D112" s="360" t="str">
        <f>IF(PEDIDO!$D112="","",PEDIDO!$D112)</f>
        <v/>
      </c>
      <c r="E112" s="767" t="str">
        <f>IFERROR(VLOOKUP($D112,LISTA!$A$2:$J$9998,4,0),"")</f>
        <v/>
      </c>
      <c r="F112" s="767"/>
      <c r="G112" s="767" t="str">
        <f>IFERROR(VLOOKUP($D112,LISTA!$A$2:$J$9998,5,0),"")</f>
        <v/>
      </c>
      <c r="H112" s="767"/>
      <c r="I112" s="360" t="str">
        <f>IF(PEDIDO!$I112="","",PEDIDO!$I112)</f>
        <v/>
      </c>
      <c r="J112" s="379" t="str">
        <f>IFERROR(VLOOKUP($D112,LISTA!$A$2:$J$9998,7,0),"")</f>
        <v/>
      </c>
      <c r="K112" s="379" t="str">
        <f>IFERROR(VLOOKUP($D112,LISTA!$A$2:$J$9998,8,0),"")</f>
        <v/>
      </c>
      <c r="L112" s="379" t="str">
        <f t="shared" si="18"/>
        <v/>
      </c>
      <c r="M112" s="435" t="str">
        <f t="shared" si="19"/>
        <v/>
      </c>
      <c r="N112" s="436" t="str">
        <f t="shared" si="20"/>
        <v/>
      </c>
      <c r="O112" s="436" t="str">
        <f t="shared" si="14"/>
        <v/>
      </c>
      <c r="P112" s="436" t="str">
        <f>IFERROR(VLOOKUP($D112,LISTA!$A$2:$J$9998,10,0),"")</f>
        <v/>
      </c>
      <c r="Q112" s="437" t="str">
        <f t="shared" si="21"/>
        <v/>
      </c>
      <c r="R112" s="431" t="str">
        <f t="shared" si="15"/>
        <v/>
      </c>
      <c r="U112" s="372" t="str">
        <f t="shared" si="11"/>
        <v/>
      </c>
      <c r="V112" s="432" t="str">
        <f t="shared" si="16"/>
        <v/>
      </c>
      <c r="W112" s="433"/>
      <c r="X112" s="373" t="str">
        <f t="shared" si="17"/>
        <v/>
      </c>
      <c r="Y112" s="373">
        <v>111</v>
      </c>
    </row>
    <row r="113" spans="1:25" x14ac:dyDescent="0.25">
      <c r="A113" s="378"/>
      <c r="B113" s="434" t="str">
        <f t="shared" si="12"/>
        <v/>
      </c>
      <c r="C113" s="650" t="str">
        <f t="shared" si="13"/>
        <v/>
      </c>
      <c r="D113" s="360" t="str">
        <f>IF(PEDIDO!$D113="","",PEDIDO!$D113)</f>
        <v/>
      </c>
      <c r="E113" s="767" t="str">
        <f>IFERROR(VLOOKUP($D113,LISTA!$A$2:$J$9998,4,0),"")</f>
        <v/>
      </c>
      <c r="F113" s="767"/>
      <c r="G113" s="767" t="str">
        <f>IFERROR(VLOOKUP($D113,LISTA!$A$2:$J$9998,5,0),"")</f>
        <v/>
      </c>
      <c r="H113" s="767"/>
      <c r="I113" s="360" t="str">
        <f>IF(PEDIDO!$I113="","",PEDIDO!$I113)</f>
        <v/>
      </c>
      <c r="J113" s="379" t="str">
        <f>IFERROR(VLOOKUP($D113,LISTA!$A$2:$J$9998,7,0),"")</f>
        <v/>
      </c>
      <c r="K113" s="379" t="str">
        <f>IFERROR(VLOOKUP($D113,LISTA!$A$2:$J$9998,8,0),"")</f>
        <v/>
      </c>
      <c r="L113" s="379" t="str">
        <f t="shared" si="18"/>
        <v/>
      </c>
      <c r="M113" s="435" t="str">
        <f t="shared" si="19"/>
        <v/>
      </c>
      <c r="N113" s="436" t="str">
        <f t="shared" si="20"/>
        <v/>
      </c>
      <c r="O113" s="436" t="str">
        <f t="shared" si="14"/>
        <v/>
      </c>
      <c r="P113" s="436" t="str">
        <f>IFERROR(VLOOKUP($D113,LISTA!$A$2:$J$9998,10,0),"")</f>
        <v/>
      </c>
      <c r="Q113" s="437" t="str">
        <f t="shared" si="21"/>
        <v/>
      </c>
      <c r="R113" s="431" t="str">
        <f t="shared" si="15"/>
        <v/>
      </c>
      <c r="U113" s="372" t="str">
        <f t="shared" si="11"/>
        <v/>
      </c>
      <c r="V113" s="432" t="str">
        <f t="shared" si="16"/>
        <v/>
      </c>
      <c r="W113" s="433"/>
      <c r="X113" s="373" t="str">
        <f t="shared" si="17"/>
        <v/>
      </c>
      <c r="Y113" s="373">
        <v>112</v>
      </c>
    </row>
    <row r="114" spans="1:25" x14ac:dyDescent="0.25">
      <c r="A114" s="378"/>
      <c r="B114" s="434" t="str">
        <f t="shared" si="12"/>
        <v/>
      </c>
      <c r="C114" s="650" t="str">
        <f t="shared" si="13"/>
        <v/>
      </c>
      <c r="D114" s="360" t="str">
        <f>IF(PEDIDO!$D114="","",PEDIDO!$D114)</f>
        <v/>
      </c>
      <c r="E114" s="767" t="str">
        <f>IFERROR(VLOOKUP($D114,LISTA!$A$2:$J$9998,4,0),"")</f>
        <v/>
      </c>
      <c r="F114" s="767"/>
      <c r="G114" s="767" t="str">
        <f>IFERROR(VLOOKUP($D114,LISTA!$A$2:$J$9998,5,0),"")</f>
        <v/>
      </c>
      <c r="H114" s="767"/>
      <c r="I114" s="360" t="str">
        <f>IF(PEDIDO!$I114="","",PEDIDO!$I114)</f>
        <v/>
      </c>
      <c r="J114" s="379" t="str">
        <f>IFERROR(VLOOKUP($D114,LISTA!$A$2:$J$9998,7,0),"")</f>
        <v/>
      </c>
      <c r="K114" s="379" t="str">
        <f>IFERROR(VLOOKUP($D114,LISTA!$A$2:$J$9998,8,0),"")</f>
        <v/>
      </c>
      <c r="L114" s="379" t="str">
        <f t="shared" si="18"/>
        <v/>
      </c>
      <c r="M114" s="435" t="str">
        <f t="shared" si="19"/>
        <v/>
      </c>
      <c r="N114" s="436" t="str">
        <f t="shared" si="20"/>
        <v/>
      </c>
      <c r="O114" s="436" t="str">
        <f t="shared" si="14"/>
        <v/>
      </c>
      <c r="P114" s="436" t="str">
        <f>IFERROR(VLOOKUP($D114,LISTA!$A$2:$J$9998,10,0),"")</f>
        <v/>
      </c>
      <c r="Q114" s="437" t="str">
        <f t="shared" si="21"/>
        <v/>
      </c>
      <c r="R114" s="431" t="str">
        <f t="shared" si="15"/>
        <v/>
      </c>
      <c r="U114" s="372" t="str">
        <f t="shared" si="11"/>
        <v/>
      </c>
      <c r="V114" s="432" t="str">
        <f t="shared" si="16"/>
        <v/>
      </c>
      <c r="W114" s="433"/>
      <c r="X114" s="373" t="str">
        <f t="shared" si="17"/>
        <v/>
      </c>
      <c r="Y114" s="373">
        <v>113</v>
      </c>
    </row>
    <row r="115" spans="1:25" x14ac:dyDescent="0.25">
      <c r="A115" s="378"/>
      <c r="B115" s="434" t="str">
        <f t="shared" si="12"/>
        <v/>
      </c>
      <c r="C115" s="650" t="str">
        <f t="shared" si="13"/>
        <v/>
      </c>
      <c r="D115" s="360" t="str">
        <f>IF(PEDIDO!$D115="","",PEDIDO!$D115)</f>
        <v/>
      </c>
      <c r="E115" s="767" t="str">
        <f>IFERROR(VLOOKUP($D115,LISTA!$A$2:$J$9998,4,0),"")</f>
        <v/>
      </c>
      <c r="F115" s="767"/>
      <c r="G115" s="767" t="str">
        <f>IFERROR(VLOOKUP($D115,LISTA!$A$2:$J$9998,5,0),"")</f>
        <v/>
      </c>
      <c r="H115" s="767"/>
      <c r="I115" s="360" t="str">
        <f>IF(PEDIDO!$I115="","",PEDIDO!$I115)</f>
        <v/>
      </c>
      <c r="J115" s="379" t="str">
        <f>IFERROR(VLOOKUP($D115,LISTA!$A$2:$J$9998,7,0),"")</f>
        <v/>
      </c>
      <c r="K115" s="379" t="str">
        <f>IFERROR(VLOOKUP($D115,LISTA!$A$2:$J$9998,8,0),"")</f>
        <v/>
      </c>
      <c r="L115" s="379" t="str">
        <f t="shared" si="18"/>
        <v/>
      </c>
      <c r="M115" s="435" t="str">
        <f t="shared" si="19"/>
        <v/>
      </c>
      <c r="N115" s="436" t="str">
        <f t="shared" si="20"/>
        <v/>
      </c>
      <c r="O115" s="436" t="str">
        <f t="shared" si="14"/>
        <v/>
      </c>
      <c r="P115" s="436" t="str">
        <f>IFERROR(VLOOKUP($D115,LISTA!$A$2:$J$9998,10,0),"")</f>
        <v/>
      </c>
      <c r="Q115" s="437" t="str">
        <f t="shared" si="21"/>
        <v/>
      </c>
      <c r="R115" s="431" t="str">
        <f t="shared" si="15"/>
        <v/>
      </c>
      <c r="U115" s="372" t="str">
        <f t="shared" si="11"/>
        <v/>
      </c>
      <c r="V115" s="432" t="str">
        <f t="shared" si="16"/>
        <v/>
      </c>
      <c r="W115" s="433"/>
      <c r="X115" s="373" t="str">
        <f t="shared" si="17"/>
        <v/>
      </c>
      <c r="Y115" s="373">
        <v>114</v>
      </c>
    </row>
    <row r="116" spans="1:25" x14ac:dyDescent="0.25">
      <c r="A116" s="378"/>
      <c r="B116" s="434" t="str">
        <f t="shared" si="12"/>
        <v/>
      </c>
      <c r="C116" s="650" t="str">
        <f t="shared" si="13"/>
        <v/>
      </c>
      <c r="D116" s="360" t="str">
        <f>IF(PEDIDO!$D116="","",PEDIDO!$D116)</f>
        <v/>
      </c>
      <c r="E116" s="767" t="str">
        <f>IFERROR(VLOOKUP($D116,LISTA!$A$2:$J$9998,4,0),"")</f>
        <v/>
      </c>
      <c r="F116" s="767"/>
      <c r="G116" s="767" t="str">
        <f>IFERROR(VLOOKUP($D116,LISTA!$A$2:$J$9998,5,0),"")</f>
        <v/>
      </c>
      <c r="H116" s="767"/>
      <c r="I116" s="360" t="str">
        <f>IF(PEDIDO!$I116="","",PEDIDO!$I116)</f>
        <v/>
      </c>
      <c r="J116" s="379" t="str">
        <f>IFERROR(VLOOKUP($D116,LISTA!$A$2:$J$9998,7,0),"")</f>
        <v/>
      </c>
      <c r="K116" s="379" t="str">
        <f>IFERROR(VLOOKUP($D116,LISTA!$A$2:$J$9998,8,0),"")</f>
        <v/>
      </c>
      <c r="L116" s="379" t="str">
        <f t="shared" si="18"/>
        <v/>
      </c>
      <c r="M116" s="435" t="str">
        <f t="shared" si="19"/>
        <v/>
      </c>
      <c r="N116" s="436" t="str">
        <f t="shared" si="20"/>
        <v/>
      </c>
      <c r="O116" s="436" t="str">
        <f t="shared" si="14"/>
        <v/>
      </c>
      <c r="P116" s="436" t="str">
        <f>IFERROR(VLOOKUP($D116,LISTA!$A$2:$J$9998,10,0),"")</f>
        <v/>
      </c>
      <c r="Q116" s="437" t="str">
        <f t="shared" si="21"/>
        <v/>
      </c>
      <c r="R116" s="431" t="str">
        <f t="shared" si="15"/>
        <v/>
      </c>
      <c r="U116" s="372" t="str">
        <f t="shared" si="11"/>
        <v/>
      </c>
      <c r="V116" s="432" t="str">
        <f t="shared" si="16"/>
        <v/>
      </c>
      <c r="W116" s="433"/>
      <c r="X116" s="373" t="str">
        <f t="shared" si="17"/>
        <v/>
      </c>
      <c r="Y116" s="373">
        <v>115</v>
      </c>
    </row>
    <row r="117" spans="1:25" x14ac:dyDescent="0.25">
      <c r="A117" s="378"/>
      <c r="B117" s="434" t="str">
        <f t="shared" si="12"/>
        <v/>
      </c>
      <c r="C117" s="650" t="str">
        <f t="shared" si="13"/>
        <v/>
      </c>
      <c r="D117" s="360" t="str">
        <f>IF(PEDIDO!$D117="","",PEDIDO!$D117)</f>
        <v/>
      </c>
      <c r="E117" s="767" t="str">
        <f>IFERROR(VLOOKUP($D117,LISTA!$A$2:$J$9998,4,0),"")</f>
        <v/>
      </c>
      <c r="F117" s="767"/>
      <c r="G117" s="767" t="str">
        <f>IFERROR(VLOOKUP($D117,LISTA!$A$2:$J$9998,5,0),"")</f>
        <v/>
      </c>
      <c r="H117" s="767"/>
      <c r="I117" s="360" t="str">
        <f>IF(PEDIDO!$I117="","",PEDIDO!$I117)</f>
        <v/>
      </c>
      <c r="J117" s="379" t="str">
        <f>IFERROR(VLOOKUP($D117,LISTA!$A$2:$J$9998,7,0),"")</f>
        <v/>
      </c>
      <c r="K117" s="379" t="str">
        <f>IFERROR(VLOOKUP($D117,LISTA!$A$2:$J$9998,8,0),"")</f>
        <v/>
      </c>
      <c r="L117" s="379" t="str">
        <f t="shared" si="18"/>
        <v/>
      </c>
      <c r="M117" s="435" t="str">
        <f t="shared" si="19"/>
        <v/>
      </c>
      <c r="N117" s="436" t="str">
        <f t="shared" si="20"/>
        <v/>
      </c>
      <c r="O117" s="436" t="str">
        <f t="shared" si="14"/>
        <v/>
      </c>
      <c r="P117" s="436" t="str">
        <f>IFERROR(VLOOKUP($D117,LISTA!$A$2:$J$9998,10,0),"")</f>
        <v/>
      </c>
      <c r="Q117" s="437" t="str">
        <f t="shared" si="21"/>
        <v/>
      </c>
      <c r="R117" s="431" t="str">
        <f t="shared" si="15"/>
        <v/>
      </c>
      <c r="U117" s="372" t="str">
        <f t="shared" si="11"/>
        <v/>
      </c>
      <c r="V117" s="432" t="str">
        <f t="shared" si="16"/>
        <v/>
      </c>
      <c r="W117" s="433"/>
      <c r="X117" s="373" t="str">
        <f t="shared" si="17"/>
        <v/>
      </c>
      <c r="Y117" s="373">
        <v>116</v>
      </c>
    </row>
    <row r="118" spans="1:25" x14ac:dyDescent="0.25">
      <c r="A118" s="378"/>
      <c r="B118" s="434" t="str">
        <f t="shared" si="12"/>
        <v/>
      </c>
      <c r="C118" s="650" t="str">
        <f t="shared" si="13"/>
        <v/>
      </c>
      <c r="D118" s="360" t="str">
        <f>IF(PEDIDO!$D118="","",PEDIDO!$D118)</f>
        <v/>
      </c>
      <c r="E118" s="767" t="str">
        <f>IFERROR(VLOOKUP($D118,LISTA!$A$2:$J$9998,4,0),"")</f>
        <v/>
      </c>
      <c r="F118" s="767"/>
      <c r="G118" s="767" t="str">
        <f>IFERROR(VLOOKUP($D118,LISTA!$A$2:$J$9998,5,0),"")</f>
        <v/>
      </c>
      <c r="H118" s="767"/>
      <c r="I118" s="360" t="str">
        <f>IF(PEDIDO!$I118="","",PEDIDO!$I118)</f>
        <v/>
      </c>
      <c r="J118" s="379" t="str">
        <f>IFERROR(VLOOKUP($D118,LISTA!$A$2:$J$9998,7,0),"")</f>
        <v/>
      </c>
      <c r="K118" s="379" t="str">
        <f>IFERROR(VLOOKUP($D118,LISTA!$A$2:$J$9998,8,0),"")</f>
        <v/>
      </c>
      <c r="L118" s="379" t="str">
        <f t="shared" si="18"/>
        <v/>
      </c>
      <c r="M118" s="435" t="str">
        <f t="shared" si="19"/>
        <v/>
      </c>
      <c r="N118" s="436" t="str">
        <f t="shared" si="20"/>
        <v/>
      </c>
      <c r="O118" s="436" t="str">
        <f t="shared" si="14"/>
        <v/>
      </c>
      <c r="P118" s="436" t="str">
        <f>IFERROR(VLOOKUP($D118,LISTA!$A$2:$J$9998,10,0),"")</f>
        <v/>
      </c>
      <c r="Q118" s="437" t="str">
        <f t="shared" si="21"/>
        <v/>
      </c>
      <c r="R118" s="431" t="str">
        <f t="shared" si="15"/>
        <v/>
      </c>
      <c r="U118" s="372" t="str">
        <f t="shared" si="11"/>
        <v/>
      </c>
      <c r="V118" s="432" t="str">
        <f t="shared" si="16"/>
        <v/>
      </c>
      <c r="W118" s="433"/>
      <c r="X118" s="373" t="str">
        <f t="shared" si="17"/>
        <v/>
      </c>
      <c r="Y118" s="373">
        <v>117</v>
      </c>
    </row>
    <row r="119" spans="1:25" x14ac:dyDescent="0.25">
      <c r="A119" s="378"/>
      <c r="B119" s="434" t="str">
        <f t="shared" si="12"/>
        <v/>
      </c>
      <c r="C119" s="650" t="str">
        <f t="shared" si="13"/>
        <v/>
      </c>
      <c r="D119" s="360" t="str">
        <f>IF(PEDIDO!$D119="","",PEDIDO!$D119)</f>
        <v/>
      </c>
      <c r="E119" s="767" t="str">
        <f>IFERROR(VLOOKUP($D119,LISTA!$A$2:$J$9998,4,0),"")</f>
        <v/>
      </c>
      <c r="F119" s="767"/>
      <c r="G119" s="767" t="str">
        <f>IFERROR(VLOOKUP($D119,LISTA!$A$2:$J$9998,5,0),"")</f>
        <v/>
      </c>
      <c r="H119" s="767"/>
      <c r="I119" s="360" t="str">
        <f>IF(PEDIDO!$I119="","",PEDIDO!$I119)</f>
        <v/>
      </c>
      <c r="J119" s="379" t="str">
        <f>IFERROR(VLOOKUP($D119,LISTA!$A$2:$J$9998,7,0),"")</f>
        <v/>
      </c>
      <c r="K119" s="379" t="str">
        <f>IFERROR(VLOOKUP($D119,LISTA!$A$2:$J$9998,8,0),"")</f>
        <v/>
      </c>
      <c r="L119" s="379" t="str">
        <f t="shared" si="18"/>
        <v/>
      </c>
      <c r="M119" s="435" t="str">
        <f t="shared" si="19"/>
        <v/>
      </c>
      <c r="N119" s="436" t="str">
        <f t="shared" si="20"/>
        <v/>
      </c>
      <c r="O119" s="436" t="str">
        <f t="shared" si="14"/>
        <v/>
      </c>
      <c r="P119" s="436" t="str">
        <f>IFERROR(VLOOKUP($D119,LISTA!$A$2:$J$9998,10,0),"")</f>
        <v/>
      </c>
      <c r="Q119" s="437" t="str">
        <f t="shared" si="21"/>
        <v/>
      </c>
      <c r="R119" s="431" t="str">
        <f t="shared" si="15"/>
        <v/>
      </c>
      <c r="U119" s="372" t="str">
        <f t="shared" si="11"/>
        <v/>
      </c>
      <c r="V119" s="432" t="str">
        <f t="shared" si="16"/>
        <v/>
      </c>
      <c r="W119" s="433"/>
      <c r="X119" s="373" t="str">
        <f t="shared" si="17"/>
        <v/>
      </c>
      <c r="Y119" s="373">
        <v>118</v>
      </c>
    </row>
    <row r="120" spans="1:25" x14ac:dyDescent="0.25">
      <c r="A120" s="378"/>
      <c r="B120" s="434" t="str">
        <f t="shared" si="12"/>
        <v/>
      </c>
      <c r="C120" s="650" t="str">
        <f t="shared" si="13"/>
        <v/>
      </c>
      <c r="D120" s="360" t="str">
        <f>IF(PEDIDO!$D120="","",PEDIDO!$D120)</f>
        <v/>
      </c>
      <c r="E120" s="767" t="str">
        <f>IFERROR(VLOOKUP($D120,LISTA!$A$2:$J$9998,4,0),"")</f>
        <v/>
      </c>
      <c r="F120" s="767"/>
      <c r="G120" s="767" t="str">
        <f>IFERROR(VLOOKUP($D120,LISTA!$A$2:$J$9998,5,0),"")</f>
        <v/>
      </c>
      <c r="H120" s="767"/>
      <c r="I120" s="360" t="str">
        <f>IF(PEDIDO!$I120="","",PEDIDO!$I120)</f>
        <v/>
      </c>
      <c r="J120" s="379" t="str">
        <f>IFERROR(VLOOKUP($D120,LISTA!$A$2:$J$9998,7,0),"")</f>
        <v/>
      </c>
      <c r="K120" s="379" t="str">
        <f>IFERROR(VLOOKUP($D120,LISTA!$A$2:$J$9998,8,0),"")</f>
        <v/>
      </c>
      <c r="L120" s="379" t="str">
        <f t="shared" si="18"/>
        <v/>
      </c>
      <c r="M120" s="435" t="str">
        <f t="shared" si="19"/>
        <v/>
      </c>
      <c r="N120" s="436" t="str">
        <f t="shared" si="20"/>
        <v/>
      </c>
      <c r="O120" s="436" t="str">
        <f t="shared" si="14"/>
        <v/>
      </c>
      <c r="P120" s="436" t="str">
        <f>IFERROR(VLOOKUP($D120,LISTA!$A$2:$J$9998,10,0),"")</f>
        <v/>
      </c>
      <c r="Q120" s="437" t="str">
        <f t="shared" si="21"/>
        <v/>
      </c>
      <c r="R120" s="431" t="str">
        <f t="shared" si="15"/>
        <v/>
      </c>
      <c r="U120" s="372" t="str">
        <f t="shared" si="11"/>
        <v/>
      </c>
      <c r="V120" s="432" t="str">
        <f t="shared" si="16"/>
        <v/>
      </c>
      <c r="W120" s="433"/>
      <c r="X120" s="373" t="str">
        <f t="shared" si="17"/>
        <v/>
      </c>
      <c r="Y120" s="373">
        <v>119</v>
      </c>
    </row>
    <row r="121" spans="1:25" x14ac:dyDescent="0.25">
      <c r="A121" s="378"/>
      <c r="B121" s="434" t="str">
        <f t="shared" si="12"/>
        <v/>
      </c>
      <c r="C121" s="650" t="str">
        <f t="shared" si="13"/>
        <v/>
      </c>
      <c r="D121" s="360" t="str">
        <f>IF(PEDIDO!$D121="","",PEDIDO!$D121)</f>
        <v/>
      </c>
      <c r="E121" s="767" t="str">
        <f>IFERROR(VLOOKUP($D121,LISTA!$A$2:$J$9998,4,0),"")</f>
        <v/>
      </c>
      <c r="F121" s="767"/>
      <c r="G121" s="767" t="str">
        <f>IFERROR(VLOOKUP($D121,LISTA!$A$2:$J$9998,5,0),"")</f>
        <v/>
      </c>
      <c r="H121" s="767"/>
      <c r="I121" s="360" t="str">
        <f>IF(PEDIDO!$I121="","",PEDIDO!$I121)</f>
        <v/>
      </c>
      <c r="J121" s="379" t="str">
        <f>IFERROR(VLOOKUP($D121,LISTA!$A$2:$J$9998,7,0),"")</f>
        <v/>
      </c>
      <c r="K121" s="379" t="str">
        <f>IFERROR(VLOOKUP($D121,LISTA!$A$2:$J$9998,8,0),"")</f>
        <v/>
      </c>
      <c r="L121" s="379" t="str">
        <f t="shared" si="18"/>
        <v/>
      </c>
      <c r="M121" s="435" t="str">
        <f t="shared" si="19"/>
        <v/>
      </c>
      <c r="N121" s="436" t="str">
        <f t="shared" si="20"/>
        <v/>
      </c>
      <c r="O121" s="436" t="str">
        <f t="shared" si="14"/>
        <v/>
      </c>
      <c r="P121" s="436" t="str">
        <f>IFERROR(VLOOKUP($D121,LISTA!$A$2:$J$9998,10,0),"")</f>
        <v/>
      </c>
      <c r="Q121" s="437" t="str">
        <f t="shared" si="21"/>
        <v/>
      </c>
      <c r="R121" s="431" t="str">
        <f t="shared" si="15"/>
        <v/>
      </c>
      <c r="U121" s="372" t="str">
        <f t="shared" si="11"/>
        <v/>
      </c>
      <c r="V121" s="432" t="str">
        <f t="shared" si="16"/>
        <v/>
      </c>
      <c r="W121" s="433"/>
      <c r="X121" s="373" t="str">
        <f t="shared" si="17"/>
        <v/>
      </c>
      <c r="Y121" s="373">
        <v>120</v>
      </c>
    </row>
    <row r="122" spans="1:25" x14ac:dyDescent="0.25">
      <c r="A122" s="378"/>
      <c r="B122" s="434" t="str">
        <f t="shared" si="12"/>
        <v/>
      </c>
      <c r="C122" s="650" t="str">
        <f t="shared" si="13"/>
        <v/>
      </c>
      <c r="D122" s="360" t="str">
        <f>IF(PEDIDO!$D122="","",PEDIDO!$D122)</f>
        <v/>
      </c>
      <c r="E122" s="767" t="str">
        <f>IFERROR(VLOOKUP($D122,LISTA!$A$2:$J$9998,4,0),"")</f>
        <v/>
      </c>
      <c r="F122" s="767"/>
      <c r="G122" s="767" t="str">
        <f>IFERROR(VLOOKUP($D122,LISTA!$A$2:$J$9998,5,0),"")</f>
        <v/>
      </c>
      <c r="H122" s="767"/>
      <c r="I122" s="360" t="str">
        <f>IF(PEDIDO!$I122="","",PEDIDO!$I122)</f>
        <v/>
      </c>
      <c r="J122" s="379" t="str">
        <f>IFERROR(VLOOKUP($D122,LISTA!$A$2:$J$9998,7,0),"")</f>
        <v/>
      </c>
      <c r="K122" s="379" t="str">
        <f>IFERROR(VLOOKUP($D122,LISTA!$A$2:$J$9998,8,0),"")</f>
        <v/>
      </c>
      <c r="L122" s="379" t="str">
        <f t="shared" si="18"/>
        <v/>
      </c>
      <c r="M122" s="435" t="str">
        <f t="shared" si="19"/>
        <v/>
      </c>
      <c r="N122" s="436" t="str">
        <f t="shared" si="20"/>
        <v/>
      </c>
      <c r="O122" s="436" t="str">
        <f t="shared" si="14"/>
        <v/>
      </c>
      <c r="P122" s="436" t="str">
        <f>IFERROR(VLOOKUP($D122,LISTA!$A$2:$J$9998,10,0),"")</f>
        <v/>
      </c>
      <c r="Q122" s="437" t="str">
        <f t="shared" si="21"/>
        <v/>
      </c>
      <c r="R122" s="431" t="str">
        <f t="shared" si="15"/>
        <v/>
      </c>
      <c r="U122" s="372" t="str">
        <f t="shared" si="11"/>
        <v/>
      </c>
      <c r="V122" s="432" t="str">
        <f t="shared" si="16"/>
        <v/>
      </c>
      <c r="W122" s="433"/>
      <c r="X122" s="373" t="str">
        <f t="shared" si="17"/>
        <v/>
      </c>
      <c r="Y122" s="373">
        <v>121</v>
      </c>
    </row>
    <row r="123" spans="1:25" x14ac:dyDescent="0.25">
      <c r="A123" s="378"/>
      <c r="B123" s="434" t="str">
        <f t="shared" si="12"/>
        <v/>
      </c>
      <c r="C123" s="650" t="str">
        <f t="shared" si="13"/>
        <v/>
      </c>
      <c r="D123" s="360" t="str">
        <f>IF(PEDIDO!$D123="","",PEDIDO!$D123)</f>
        <v/>
      </c>
      <c r="E123" s="767" t="str">
        <f>IFERROR(VLOOKUP($D123,LISTA!$A$2:$J$9998,4,0),"")</f>
        <v/>
      </c>
      <c r="F123" s="767"/>
      <c r="G123" s="767" t="str">
        <f>IFERROR(VLOOKUP($D123,LISTA!$A$2:$J$9998,5,0),"")</f>
        <v/>
      </c>
      <c r="H123" s="767"/>
      <c r="I123" s="360" t="str">
        <f>IF(PEDIDO!$I123="","",PEDIDO!$I123)</f>
        <v/>
      </c>
      <c r="J123" s="379" t="str">
        <f>IFERROR(VLOOKUP($D123,LISTA!$A$2:$J$9998,7,0),"")</f>
        <v/>
      </c>
      <c r="K123" s="379" t="str">
        <f>IFERROR(VLOOKUP($D123,LISTA!$A$2:$J$9998,8,0),"")</f>
        <v/>
      </c>
      <c r="L123" s="379" t="str">
        <f t="shared" si="18"/>
        <v/>
      </c>
      <c r="M123" s="435" t="str">
        <f t="shared" si="19"/>
        <v/>
      </c>
      <c r="N123" s="436" t="str">
        <f t="shared" si="20"/>
        <v/>
      </c>
      <c r="O123" s="436" t="str">
        <f t="shared" si="14"/>
        <v/>
      </c>
      <c r="P123" s="436" t="str">
        <f>IFERROR(VLOOKUP($D123,LISTA!$A$2:$J$9998,10,0),"")</f>
        <v/>
      </c>
      <c r="Q123" s="437" t="str">
        <f t="shared" si="21"/>
        <v/>
      </c>
      <c r="R123" s="431" t="str">
        <f t="shared" si="15"/>
        <v/>
      </c>
      <c r="U123" s="372" t="str">
        <f t="shared" si="11"/>
        <v/>
      </c>
      <c r="V123" s="432" t="str">
        <f t="shared" si="16"/>
        <v/>
      </c>
      <c r="W123" s="433"/>
      <c r="X123" s="373" t="str">
        <f t="shared" si="17"/>
        <v/>
      </c>
      <c r="Y123" s="373">
        <v>122</v>
      </c>
    </row>
    <row r="124" spans="1:25" x14ac:dyDescent="0.25">
      <c r="A124" s="378"/>
      <c r="B124" s="434" t="str">
        <f t="shared" si="12"/>
        <v/>
      </c>
      <c r="C124" s="650" t="str">
        <f t="shared" si="13"/>
        <v/>
      </c>
      <c r="D124" s="360" t="str">
        <f>IF(PEDIDO!$D124="","",PEDIDO!$D124)</f>
        <v/>
      </c>
      <c r="E124" s="767" t="str">
        <f>IFERROR(VLOOKUP($D124,LISTA!$A$2:$J$9998,4,0),"")</f>
        <v/>
      </c>
      <c r="F124" s="767"/>
      <c r="G124" s="767" t="str">
        <f>IFERROR(VLOOKUP($D124,LISTA!$A$2:$J$9998,5,0),"")</f>
        <v/>
      </c>
      <c r="H124" s="767"/>
      <c r="I124" s="360" t="str">
        <f>IF(PEDIDO!$I124="","",PEDIDO!$I124)</f>
        <v/>
      </c>
      <c r="J124" s="379" t="str">
        <f>IFERROR(VLOOKUP($D124,LISTA!$A$2:$J$9998,7,0),"")</f>
        <v/>
      </c>
      <c r="K124" s="379" t="str">
        <f>IFERROR(VLOOKUP($D124,LISTA!$A$2:$J$9998,8,0),"")</f>
        <v/>
      </c>
      <c r="L124" s="379" t="str">
        <f t="shared" si="18"/>
        <v/>
      </c>
      <c r="M124" s="435" t="str">
        <f t="shared" si="19"/>
        <v/>
      </c>
      <c r="N124" s="436" t="str">
        <f t="shared" si="20"/>
        <v/>
      </c>
      <c r="O124" s="436" t="str">
        <f t="shared" si="14"/>
        <v/>
      </c>
      <c r="P124" s="436" t="str">
        <f>IFERROR(VLOOKUP($D124,LISTA!$A$2:$J$9998,10,0),"")</f>
        <v/>
      </c>
      <c r="Q124" s="437" t="str">
        <f t="shared" si="21"/>
        <v/>
      </c>
      <c r="R124" s="431" t="str">
        <f t="shared" si="15"/>
        <v/>
      </c>
      <c r="U124" s="372" t="str">
        <f t="shared" si="11"/>
        <v/>
      </c>
      <c r="V124" s="432" t="str">
        <f t="shared" si="16"/>
        <v/>
      </c>
      <c r="W124" s="433"/>
      <c r="X124" s="373" t="str">
        <f t="shared" si="17"/>
        <v/>
      </c>
      <c r="Y124" s="373">
        <v>123</v>
      </c>
    </row>
    <row r="125" spans="1:25" x14ac:dyDescent="0.25">
      <c r="A125" s="378"/>
      <c r="B125" s="434" t="str">
        <f t="shared" si="12"/>
        <v/>
      </c>
      <c r="C125" s="650" t="str">
        <f t="shared" si="13"/>
        <v/>
      </c>
      <c r="D125" s="360" t="str">
        <f>IF(PEDIDO!$D125="","",PEDIDO!$D125)</f>
        <v/>
      </c>
      <c r="E125" s="767" t="str">
        <f>IFERROR(VLOOKUP($D125,LISTA!$A$2:$J$9998,4,0),"")</f>
        <v/>
      </c>
      <c r="F125" s="767"/>
      <c r="G125" s="767" t="str">
        <f>IFERROR(VLOOKUP($D125,LISTA!$A$2:$J$9998,5,0),"")</f>
        <v/>
      </c>
      <c r="H125" s="767"/>
      <c r="I125" s="360" t="str">
        <f>IF(PEDIDO!$I125="","",PEDIDO!$I125)</f>
        <v/>
      </c>
      <c r="J125" s="379" t="str">
        <f>IFERROR(VLOOKUP($D125,LISTA!$A$2:$J$9998,7,0),"")</f>
        <v/>
      </c>
      <c r="K125" s="379" t="str">
        <f>IFERROR(VLOOKUP($D125,LISTA!$A$2:$J$9998,8,0),"")</f>
        <v/>
      </c>
      <c r="L125" s="379" t="str">
        <f t="shared" si="18"/>
        <v/>
      </c>
      <c r="M125" s="435" t="str">
        <f t="shared" si="19"/>
        <v/>
      </c>
      <c r="N125" s="436" t="str">
        <f t="shared" si="20"/>
        <v/>
      </c>
      <c r="O125" s="436" t="str">
        <f t="shared" si="14"/>
        <v/>
      </c>
      <c r="P125" s="436" t="str">
        <f>IFERROR(VLOOKUP($D125,LISTA!$A$2:$J$9998,10,0),"")</f>
        <v/>
      </c>
      <c r="Q125" s="437" t="str">
        <f t="shared" si="21"/>
        <v/>
      </c>
      <c r="R125" s="431" t="str">
        <f t="shared" si="15"/>
        <v/>
      </c>
      <c r="U125" s="372" t="str">
        <f t="shared" si="11"/>
        <v/>
      </c>
      <c r="V125" s="432" t="str">
        <f t="shared" si="16"/>
        <v/>
      </c>
      <c r="W125" s="433"/>
      <c r="X125" s="373" t="str">
        <f t="shared" si="17"/>
        <v/>
      </c>
      <c r="Y125" s="373">
        <v>124</v>
      </c>
    </row>
    <row r="126" spans="1:25" x14ac:dyDescent="0.25">
      <c r="A126" s="378"/>
      <c r="B126" s="434" t="str">
        <f t="shared" si="12"/>
        <v/>
      </c>
      <c r="C126" s="650" t="str">
        <f t="shared" si="13"/>
        <v/>
      </c>
      <c r="D126" s="360" t="str">
        <f>IF(PEDIDO!$D126="","",PEDIDO!$D126)</f>
        <v/>
      </c>
      <c r="E126" s="767" t="str">
        <f>IFERROR(VLOOKUP($D126,LISTA!$A$2:$J$9998,4,0),"")</f>
        <v/>
      </c>
      <c r="F126" s="767"/>
      <c r="G126" s="767" t="str">
        <f>IFERROR(VLOOKUP($D126,LISTA!$A$2:$J$9998,5,0),"")</f>
        <v/>
      </c>
      <c r="H126" s="767"/>
      <c r="I126" s="360" t="str">
        <f>IF(PEDIDO!$I126="","",PEDIDO!$I126)</f>
        <v/>
      </c>
      <c r="J126" s="379" t="str">
        <f>IFERROR(VLOOKUP($D126,LISTA!$A$2:$J$9998,7,0),"")</f>
        <v/>
      </c>
      <c r="K126" s="379" t="str">
        <f>IFERROR(VLOOKUP($D126,LISTA!$A$2:$J$9998,8,0),"")</f>
        <v/>
      </c>
      <c r="L126" s="379" t="str">
        <f t="shared" si="18"/>
        <v/>
      </c>
      <c r="M126" s="435" t="str">
        <f t="shared" si="19"/>
        <v/>
      </c>
      <c r="N126" s="436" t="str">
        <f t="shared" si="20"/>
        <v/>
      </c>
      <c r="O126" s="436" t="str">
        <f t="shared" si="14"/>
        <v/>
      </c>
      <c r="P126" s="436" t="str">
        <f>IFERROR(VLOOKUP($D126,LISTA!$A$2:$J$9998,10,0),"")</f>
        <v/>
      </c>
      <c r="Q126" s="437" t="str">
        <f t="shared" si="21"/>
        <v/>
      </c>
      <c r="R126" s="431" t="str">
        <f t="shared" si="15"/>
        <v/>
      </c>
      <c r="U126" s="372" t="str">
        <f t="shared" si="11"/>
        <v/>
      </c>
      <c r="V126" s="432" t="str">
        <f t="shared" si="16"/>
        <v/>
      </c>
      <c r="W126" s="433"/>
      <c r="X126" s="373" t="str">
        <f t="shared" si="17"/>
        <v/>
      </c>
      <c r="Y126" s="373">
        <v>125</v>
      </c>
    </row>
    <row r="127" spans="1:25" x14ac:dyDescent="0.25">
      <c r="A127" s="378"/>
      <c r="B127" s="434" t="str">
        <f t="shared" si="12"/>
        <v/>
      </c>
      <c r="C127" s="650" t="str">
        <f t="shared" si="13"/>
        <v/>
      </c>
      <c r="D127" s="360" t="str">
        <f>IF(PEDIDO!$D127="","",PEDIDO!$D127)</f>
        <v/>
      </c>
      <c r="E127" s="767" t="str">
        <f>IFERROR(VLOOKUP($D127,LISTA!$A$2:$J$9998,4,0),"")</f>
        <v/>
      </c>
      <c r="F127" s="767"/>
      <c r="G127" s="767" t="str">
        <f>IFERROR(VLOOKUP($D127,LISTA!$A$2:$J$9998,5,0),"")</f>
        <v/>
      </c>
      <c r="H127" s="767"/>
      <c r="I127" s="360" t="str">
        <f>IF(PEDIDO!$I127="","",PEDIDO!$I127)</f>
        <v/>
      </c>
      <c r="J127" s="379" t="str">
        <f>IFERROR(VLOOKUP($D127,LISTA!$A$2:$J$9998,7,0),"")</f>
        <v/>
      </c>
      <c r="K127" s="379" t="str">
        <f>IFERROR(VLOOKUP($D127,LISTA!$A$2:$J$9998,8,0),"")</f>
        <v/>
      </c>
      <c r="L127" s="379" t="str">
        <f t="shared" si="18"/>
        <v/>
      </c>
      <c r="M127" s="435" t="str">
        <f t="shared" si="19"/>
        <v/>
      </c>
      <c r="N127" s="436" t="str">
        <f t="shared" si="20"/>
        <v/>
      </c>
      <c r="O127" s="436" t="str">
        <f t="shared" si="14"/>
        <v/>
      </c>
      <c r="P127" s="436" t="str">
        <f>IFERROR(VLOOKUP($D127,LISTA!$A$2:$J$9998,10,0),"")</f>
        <v/>
      </c>
      <c r="Q127" s="437" t="str">
        <f t="shared" si="21"/>
        <v/>
      </c>
      <c r="R127" s="431" t="str">
        <f t="shared" si="15"/>
        <v/>
      </c>
      <c r="U127" s="372" t="str">
        <f t="shared" si="11"/>
        <v/>
      </c>
      <c r="V127" s="432" t="str">
        <f t="shared" si="16"/>
        <v/>
      </c>
      <c r="W127" s="433"/>
      <c r="X127" s="373" t="str">
        <f t="shared" si="17"/>
        <v/>
      </c>
      <c r="Y127" s="373">
        <v>126</v>
      </c>
    </row>
    <row r="128" spans="1:25" x14ac:dyDescent="0.25">
      <c r="A128" s="378"/>
      <c r="B128" s="434" t="str">
        <f t="shared" si="12"/>
        <v/>
      </c>
      <c r="C128" s="650" t="str">
        <f t="shared" si="13"/>
        <v/>
      </c>
      <c r="D128" s="360" t="str">
        <f>IF(PEDIDO!$D128="","",PEDIDO!$D128)</f>
        <v/>
      </c>
      <c r="E128" s="767" t="str">
        <f>IFERROR(VLOOKUP($D128,LISTA!$A$2:$J$9998,4,0),"")</f>
        <v/>
      </c>
      <c r="F128" s="767"/>
      <c r="G128" s="767" t="str">
        <f>IFERROR(VLOOKUP($D128,LISTA!$A$2:$J$9998,5,0),"")</f>
        <v/>
      </c>
      <c r="H128" s="767"/>
      <c r="I128" s="360" t="str">
        <f>IF(PEDIDO!$I128="","",PEDIDO!$I128)</f>
        <v/>
      </c>
      <c r="J128" s="379" t="str">
        <f>IFERROR(VLOOKUP($D128,LISTA!$A$2:$J$9998,7,0),"")</f>
        <v/>
      </c>
      <c r="K128" s="379" t="str">
        <f>IFERROR(VLOOKUP($D128,LISTA!$A$2:$J$9998,8,0),"")</f>
        <v/>
      </c>
      <c r="L128" s="379" t="str">
        <f t="shared" si="18"/>
        <v/>
      </c>
      <c r="M128" s="435" t="str">
        <f t="shared" si="19"/>
        <v/>
      </c>
      <c r="N128" s="436" t="str">
        <f t="shared" si="20"/>
        <v/>
      </c>
      <c r="O128" s="436" t="str">
        <f t="shared" si="14"/>
        <v/>
      </c>
      <c r="P128" s="436" t="str">
        <f>IFERROR(VLOOKUP($D128,LISTA!$A$2:$J$9998,10,0),"")</f>
        <v/>
      </c>
      <c r="Q128" s="437" t="str">
        <f t="shared" si="21"/>
        <v/>
      </c>
      <c r="R128" s="431" t="str">
        <f t="shared" si="15"/>
        <v/>
      </c>
      <c r="U128" s="372" t="str">
        <f t="shared" si="11"/>
        <v/>
      </c>
      <c r="V128" s="432" t="str">
        <f t="shared" si="16"/>
        <v/>
      </c>
      <c r="W128" s="433"/>
      <c r="X128" s="373" t="str">
        <f t="shared" si="17"/>
        <v/>
      </c>
      <c r="Y128" s="373">
        <v>127</v>
      </c>
    </row>
    <row r="129" spans="1:25" x14ac:dyDescent="0.25">
      <c r="A129" s="378"/>
      <c r="B129" s="434" t="str">
        <f t="shared" si="12"/>
        <v/>
      </c>
      <c r="C129" s="650" t="str">
        <f t="shared" si="13"/>
        <v/>
      </c>
      <c r="D129" s="360" t="str">
        <f>IF(PEDIDO!$D129="","",PEDIDO!$D129)</f>
        <v/>
      </c>
      <c r="E129" s="767" t="str">
        <f>IFERROR(VLOOKUP($D129,LISTA!$A$2:$J$9998,4,0),"")</f>
        <v/>
      </c>
      <c r="F129" s="767"/>
      <c r="G129" s="767" t="str">
        <f>IFERROR(VLOOKUP($D129,LISTA!$A$2:$J$9998,5,0),"")</f>
        <v/>
      </c>
      <c r="H129" s="767"/>
      <c r="I129" s="360" t="str">
        <f>IF(PEDIDO!$I129="","",PEDIDO!$I129)</f>
        <v/>
      </c>
      <c r="J129" s="379" t="str">
        <f>IFERROR(VLOOKUP($D129,LISTA!$A$2:$J$9998,7,0),"")</f>
        <v/>
      </c>
      <c r="K129" s="379" t="str">
        <f>IFERROR(VLOOKUP($D129,LISTA!$A$2:$J$9998,8,0),"")</f>
        <v/>
      </c>
      <c r="L129" s="379" t="str">
        <f t="shared" si="18"/>
        <v/>
      </c>
      <c r="M129" s="435" t="str">
        <f t="shared" si="19"/>
        <v/>
      </c>
      <c r="N129" s="436" t="str">
        <f t="shared" si="20"/>
        <v/>
      </c>
      <c r="O129" s="436" t="str">
        <f t="shared" si="14"/>
        <v/>
      </c>
      <c r="P129" s="436" t="str">
        <f>IFERROR(VLOOKUP($D129,LISTA!$A$2:$J$9998,10,0),"")</f>
        <v/>
      </c>
      <c r="Q129" s="437" t="str">
        <f t="shared" si="21"/>
        <v/>
      </c>
      <c r="R129" s="431" t="str">
        <f t="shared" si="15"/>
        <v/>
      </c>
      <c r="U129" s="372" t="str">
        <f t="shared" si="11"/>
        <v/>
      </c>
      <c r="V129" s="432" t="str">
        <f t="shared" si="16"/>
        <v/>
      </c>
      <c r="W129" s="433"/>
      <c r="X129" s="373" t="str">
        <f t="shared" si="17"/>
        <v/>
      </c>
      <c r="Y129" s="373">
        <v>128</v>
      </c>
    </row>
    <row r="130" spans="1:25" x14ac:dyDescent="0.25">
      <c r="A130" s="378"/>
      <c r="B130" s="434" t="str">
        <f t="shared" si="12"/>
        <v/>
      </c>
      <c r="C130" s="650" t="str">
        <f t="shared" si="13"/>
        <v/>
      </c>
      <c r="D130" s="360" t="str">
        <f>IF(PEDIDO!$D130="","",PEDIDO!$D130)</f>
        <v/>
      </c>
      <c r="E130" s="767" t="str">
        <f>IFERROR(VLOOKUP($D130,LISTA!$A$2:$J$9998,4,0),"")</f>
        <v/>
      </c>
      <c r="F130" s="767"/>
      <c r="G130" s="767" t="str">
        <f>IFERROR(VLOOKUP($D130,LISTA!$A$2:$J$9998,5,0),"")</f>
        <v/>
      </c>
      <c r="H130" s="767"/>
      <c r="I130" s="360" t="str">
        <f>IF(PEDIDO!$I130="","",PEDIDO!$I130)</f>
        <v/>
      </c>
      <c r="J130" s="379" t="str">
        <f>IFERROR(VLOOKUP($D130,LISTA!$A$2:$J$9998,7,0),"")</f>
        <v/>
      </c>
      <c r="K130" s="379" t="str">
        <f>IFERROR(VLOOKUP($D130,LISTA!$A$2:$J$9998,8,0),"")</f>
        <v/>
      </c>
      <c r="L130" s="379" t="str">
        <f t="shared" si="18"/>
        <v/>
      </c>
      <c r="M130" s="435" t="str">
        <f t="shared" si="19"/>
        <v/>
      </c>
      <c r="N130" s="436" t="str">
        <f t="shared" si="20"/>
        <v/>
      </c>
      <c r="O130" s="436" t="str">
        <f t="shared" si="14"/>
        <v/>
      </c>
      <c r="P130" s="436" t="str">
        <f>IFERROR(VLOOKUP($D130,LISTA!$A$2:$J$9998,10,0),"")</f>
        <v/>
      </c>
      <c r="Q130" s="437" t="str">
        <f t="shared" si="21"/>
        <v/>
      </c>
      <c r="R130" s="431" t="str">
        <f t="shared" si="15"/>
        <v/>
      </c>
      <c r="U130" s="372" t="str">
        <f t="shared" si="11"/>
        <v/>
      </c>
      <c r="V130" s="432" t="str">
        <f t="shared" si="16"/>
        <v/>
      </c>
      <c r="W130" s="433"/>
      <c r="X130" s="373" t="str">
        <f t="shared" si="17"/>
        <v/>
      </c>
      <c r="Y130" s="373">
        <v>129</v>
      </c>
    </row>
    <row r="131" spans="1:25" x14ac:dyDescent="0.25">
      <c r="A131" s="378"/>
      <c r="B131" s="434" t="str">
        <f t="shared" si="12"/>
        <v/>
      </c>
      <c r="C131" s="650" t="str">
        <f t="shared" si="13"/>
        <v/>
      </c>
      <c r="D131" s="360" t="str">
        <f>IF(PEDIDO!$D131="","",PEDIDO!$D131)</f>
        <v/>
      </c>
      <c r="E131" s="767" t="str">
        <f>IFERROR(VLOOKUP($D131,LISTA!$A$2:$J$9998,4,0),"")</f>
        <v/>
      </c>
      <c r="F131" s="767"/>
      <c r="G131" s="767" t="str">
        <f>IFERROR(VLOOKUP($D131,LISTA!$A$2:$J$9998,5,0),"")</f>
        <v/>
      </c>
      <c r="H131" s="767"/>
      <c r="I131" s="360" t="str">
        <f>IF(PEDIDO!$I131="","",PEDIDO!$I131)</f>
        <v/>
      </c>
      <c r="J131" s="379" t="str">
        <f>IFERROR(VLOOKUP($D131,LISTA!$A$2:$J$9998,7,0),"")</f>
        <v/>
      </c>
      <c r="K131" s="379" t="str">
        <f>IFERROR(VLOOKUP($D131,LISTA!$A$2:$J$9998,8,0),"")</f>
        <v/>
      </c>
      <c r="L131" s="379" t="str">
        <f t="shared" si="18"/>
        <v/>
      </c>
      <c r="M131" s="435" t="str">
        <f t="shared" si="19"/>
        <v/>
      </c>
      <c r="N131" s="436" t="str">
        <f t="shared" si="20"/>
        <v/>
      </c>
      <c r="O131" s="436" t="str">
        <f t="shared" si="14"/>
        <v/>
      </c>
      <c r="P131" s="436" t="str">
        <f>IFERROR(VLOOKUP($D131,LISTA!$A$2:$J$9998,10,0),"")</f>
        <v/>
      </c>
      <c r="Q131" s="437" t="str">
        <f t="shared" si="21"/>
        <v/>
      </c>
      <c r="R131" s="431" t="str">
        <f t="shared" si="15"/>
        <v/>
      </c>
      <c r="U131" s="372" t="str">
        <f t="shared" si="11"/>
        <v/>
      </c>
      <c r="V131" s="432" t="str">
        <f t="shared" si="16"/>
        <v/>
      </c>
      <c r="W131" s="433"/>
      <c r="X131" s="373" t="str">
        <f t="shared" si="17"/>
        <v/>
      </c>
      <c r="Y131" s="373">
        <v>130</v>
      </c>
    </row>
    <row r="132" spans="1:25" x14ac:dyDescent="0.25">
      <c r="A132" s="378"/>
      <c r="B132" s="434" t="str">
        <f t="shared" si="12"/>
        <v/>
      </c>
      <c r="C132" s="650" t="str">
        <f t="shared" si="13"/>
        <v/>
      </c>
      <c r="D132" s="360" t="str">
        <f>IF(PEDIDO!$D132="","",PEDIDO!$D132)</f>
        <v/>
      </c>
      <c r="E132" s="767" t="str">
        <f>IFERROR(VLOOKUP($D132,LISTA!$A$2:$J$9998,4,0),"")</f>
        <v/>
      </c>
      <c r="F132" s="767"/>
      <c r="G132" s="767" t="str">
        <f>IFERROR(VLOOKUP($D132,LISTA!$A$2:$J$9998,5,0),"")</f>
        <v/>
      </c>
      <c r="H132" s="767"/>
      <c r="I132" s="360" t="str">
        <f>IF(PEDIDO!$I132="","",PEDIDO!$I132)</f>
        <v/>
      </c>
      <c r="J132" s="379" t="str">
        <f>IFERROR(VLOOKUP($D132,LISTA!$A$2:$J$9998,7,0),"")</f>
        <v/>
      </c>
      <c r="K132" s="379" t="str">
        <f>IFERROR(VLOOKUP($D132,LISTA!$A$2:$J$9998,8,0),"")</f>
        <v/>
      </c>
      <c r="L132" s="379" t="str">
        <f t="shared" si="18"/>
        <v/>
      </c>
      <c r="M132" s="435" t="str">
        <f t="shared" si="19"/>
        <v/>
      </c>
      <c r="N132" s="436" t="str">
        <f t="shared" si="20"/>
        <v/>
      </c>
      <c r="O132" s="436" t="str">
        <f t="shared" si="14"/>
        <v/>
      </c>
      <c r="P132" s="436" t="str">
        <f>IFERROR(VLOOKUP($D132,LISTA!$A$2:$J$9998,10,0),"")</f>
        <v/>
      </c>
      <c r="Q132" s="437" t="str">
        <f t="shared" si="21"/>
        <v/>
      </c>
      <c r="R132" s="431" t="str">
        <f t="shared" si="15"/>
        <v/>
      </c>
      <c r="U132" s="372" t="str">
        <f t="shared" si="11"/>
        <v/>
      </c>
      <c r="V132" s="432" t="str">
        <f t="shared" si="16"/>
        <v/>
      </c>
      <c r="W132" s="433"/>
      <c r="X132" s="373" t="str">
        <f t="shared" si="17"/>
        <v/>
      </c>
      <c r="Y132" s="373">
        <v>131</v>
      </c>
    </row>
    <row r="133" spans="1:25" x14ac:dyDescent="0.25">
      <c r="A133" s="378"/>
      <c r="B133" s="434" t="str">
        <f t="shared" si="12"/>
        <v/>
      </c>
      <c r="C133" s="650" t="str">
        <f t="shared" si="13"/>
        <v/>
      </c>
      <c r="D133" s="360" t="str">
        <f>IF(PEDIDO!$D133="","",PEDIDO!$D133)</f>
        <v/>
      </c>
      <c r="E133" s="767" t="str">
        <f>IFERROR(VLOOKUP($D133,LISTA!$A$2:$J$9998,4,0),"")</f>
        <v/>
      </c>
      <c r="F133" s="767"/>
      <c r="G133" s="767" t="str">
        <f>IFERROR(VLOOKUP($D133,LISTA!$A$2:$J$9998,5,0),"")</f>
        <v/>
      </c>
      <c r="H133" s="767"/>
      <c r="I133" s="360" t="str">
        <f>IF(PEDIDO!$I133="","",PEDIDO!$I133)</f>
        <v/>
      </c>
      <c r="J133" s="379" t="str">
        <f>IFERROR(VLOOKUP($D133,LISTA!$A$2:$J$9998,7,0),"")</f>
        <v/>
      </c>
      <c r="K133" s="379" t="str">
        <f>IFERROR(VLOOKUP($D133,LISTA!$A$2:$J$9998,8,0),"")</f>
        <v/>
      </c>
      <c r="L133" s="379" t="str">
        <f t="shared" si="18"/>
        <v/>
      </c>
      <c r="M133" s="435" t="str">
        <f t="shared" si="19"/>
        <v/>
      </c>
      <c r="N133" s="436" t="str">
        <f t="shared" si="20"/>
        <v/>
      </c>
      <c r="O133" s="436" t="str">
        <f t="shared" si="14"/>
        <v/>
      </c>
      <c r="P133" s="436" t="str">
        <f>IFERROR(VLOOKUP($D133,LISTA!$A$2:$J$9998,10,0),"")</f>
        <v/>
      </c>
      <c r="Q133" s="437" t="str">
        <f t="shared" si="21"/>
        <v/>
      </c>
      <c r="R133" s="431" t="str">
        <f t="shared" si="15"/>
        <v/>
      </c>
      <c r="U133" s="372" t="str">
        <f t="shared" si="11"/>
        <v/>
      </c>
      <c r="V133" s="432" t="str">
        <f t="shared" si="16"/>
        <v/>
      </c>
      <c r="W133" s="433"/>
      <c r="X133" s="373" t="str">
        <f t="shared" si="17"/>
        <v/>
      </c>
      <c r="Y133" s="373">
        <v>132</v>
      </c>
    </row>
    <row r="134" spans="1:25" x14ac:dyDescent="0.25">
      <c r="A134" s="378"/>
      <c r="B134" s="434" t="str">
        <f t="shared" si="12"/>
        <v/>
      </c>
      <c r="C134" s="650" t="str">
        <f t="shared" si="13"/>
        <v/>
      </c>
      <c r="D134" s="360" t="str">
        <f>IF(PEDIDO!$D134="","",PEDIDO!$D134)</f>
        <v/>
      </c>
      <c r="E134" s="767" t="str">
        <f>IFERROR(VLOOKUP($D134,LISTA!$A$2:$J$9998,4,0),"")</f>
        <v/>
      </c>
      <c r="F134" s="767"/>
      <c r="G134" s="767" t="str">
        <f>IFERROR(VLOOKUP($D134,LISTA!$A$2:$J$9998,5,0),"")</f>
        <v/>
      </c>
      <c r="H134" s="767"/>
      <c r="I134" s="360" t="str">
        <f>IF(PEDIDO!$I134="","",PEDIDO!$I134)</f>
        <v/>
      </c>
      <c r="J134" s="379" t="str">
        <f>IFERROR(VLOOKUP($D134,LISTA!$A$2:$J$9998,7,0),"")</f>
        <v/>
      </c>
      <c r="K134" s="379" t="str">
        <f>IFERROR(VLOOKUP($D134,LISTA!$A$2:$J$9998,8,0),"")</f>
        <v/>
      </c>
      <c r="L134" s="379" t="str">
        <f t="shared" si="18"/>
        <v/>
      </c>
      <c r="M134" s="435" t="str">
        <f t="shared" si="19"/>
        <v/>
      </c>
      <c r="N134" s="436" t="str">
        <f t="shared" si="20"/>
        <v/>
      </c>
      <c r="O134" s="436" t="str">
        <f t="shared" si="14"/>
        <v/>
      </c>
      <c r="P134" s="436" t="str">
        <f>IFERROR(VLOOKUP($D134,LISTA!$A$2:$J$9998,10,0),"")</f>
        <v/>
      </c>
      <c r="Q134" s="437" t="str">
        <f t="shared" si="21"/>
        <v/>
      </c>
      <c r="R134" s="431" t="str">
        <f t="shared" si="15"/>
        <v/>
      </c>
      <c r="U134" s="372" t="str">
        <f t="shared" si="11"/>
        <v/>
      </c>
      <c r="V134" s="432" t="str">
        <f t="shared" si="16"/>
        <v/>
      </c>
      <c r="W134" s="433"/>
      <c r="X134" s="373" t="str">
        <f t="shared" si="17"/>
        <v/>
      </c>
      <c r="Y134" s="373">
        <v>133</v>
      </c>
    </row>
    <row r="135" spans="1:25" x14ac:dyDescent="0.25">
      <c r="A135" s="378"/>
      <c r="B135" s="434" t="str">
        <f t="shared" si="12"/>
        <v/>
      </c>
      <c r="C135" s="650" t="str">
        <f t="shared" si="13"/>
        <v/>
      </c>
      <c r="D135" s="360" t="str">
        <f>IF(PEDIDO!$D135="","",PEDIDO!$D135)</f>
        <v/>
      </c>
      <c r="E135" s="767" t="str">
        <f>IFERROR(VLOOKUP($D135,LISTA!$A$2:$J$9998,4,0),"")</f>
        <v/>
      </c>
      <c r="F135" s="767"/>
      <c r="G135" s="767" t="str">
        <f>IFERROR(VLOOKUP($D135,LISTA!$A$2:$J$9998,5,0),"")</f>
        <v/>
      </c>
      <c r="H135" s="767"/>
      <c r="I135" s="360" t="str">
        <f>IF(PEDIDO!$I135="","",PEDIDO!$I135)</f>
        <v/>
      </c>
      <c r="J135" s="379" t="str">
        <f>IFERROR(VLOOKUP($D135,LISTA!$A$2:$J$9998,7,0),"")</f>
        <v/>
      </c>
      <c r="K135" s="379" t="str">
        <f>IFERROR(VLOOKUP($D135,LISTA!$A$2:$J$9998,8,0),"")</f>
        <v/>
      </c>
      <c r="L135" s="379" t="str">
        <f t="shared" si="18"/>
        <v/>
      </c>
      <c r="M135" s="435" t="str">
        <f t="shared" si="19"/>
        <v/>
      </c>
      <c r="N135" s="436" t="str">
        <f t="shared" si="20"/>
        <v/>
      </c>
      <c r="O135" s="436" t="str">
        <f t="shared" si="14"/>
        <v/>
      </c>
      <c r="P135" s="436" t="str">
        <f>IFERROR(VLOOKUP($D135,LISTA!$A$2:$J$9998,10,0),"")</f>
        <v/>
      </c>
      <c r="Q135" s="437" t="str">
        <f t="shared" si="21"/>
        <v/>
      </c>
      <c r="R135" s="431" t="str">
        <f t="shared" si="15"/>
        <v/>
      </c>
      <c r="U135" s="372" t="str">
        <f t="shared" si="11"/>
        <v/>
      </c>
      <c r="V135" s="432" t="str">
        <f t="shared" si="16"/>
        <v/>
      </c>
      <c r="W135" s="433"/>
      <c r="X135" s="373" t="str">
        <f t="shared" si="17"/>
        <v/>
      </c>
      <c r="Y135" s="373">
        <v>134</v>
      </c>
    </row>
    <row r="136" spans="1:25" x14ac:dyDescent="0.25">
      <c r="A136" s="378"/>
      <c r="B136" s="434" t="str">
        <f t="shared" si="12"/>
        <v/>
      </c>
      <c r="C136" s="650" t="str">
        <f t="shared" si="13"/>
        <v/>
      </c>
      <c r="D136" s="360" t="str">
        <f>IF(PEDIDO!$D136="","",PEDIDO!$D136)</f>
        <v/>
      </c>
      <c r="E136" s="767" t="str">
        <f>IFERROR(VLOOKUP($D136,LISTA!$A$2:$J$9998,4,0),"")</f>
        <v/>
      </c>
      <c r="F136" s="767"/>
      <c r="G136" s="767" t="str">
        <f>IFERROR(VLOOKUP($D136,LISTA!$A$2:$J$9998,5,0),"")</f>
        <v/>
      </c>
      <c r="H136" s="767"/>
      <c r="I136" s="360" t="str">
        <f>IF(PEDIDO!$I136="","",PEDIDO!$I136)</f>
        <v/>
      </c>
      <c r="J136" s="379" t="str">
        <f>IFERROR(VLOOKUP($D136,LISTA!$A$2:$J$9998,7,0),"")</f>
        <v/>
      </c>
      <c r="K136" s="379" t="str">
        <f>IFERROR(VLOOKUP($D136,LISTA!$A$2:$J$9998,8,0),"")</f>
        <v/>
      </c>
      <c r="L136" s="379" t="str">
        <f t="shared" si="18"/>
        <v/>
      </c>
      <c r="M136" s="435" t="str">
        <f t="shared" si="19"/>
        <v/>
      </c>
      <c r="N136" s="436" t="str">
        <f t="shared" si="20"/>
        <v/>
      </c>
      <c r="O136" s="436" t="str">
        <f t="shared" si="14"/>
        <v/>
      </c>
      <c r="P136" s="436" t="str">
        <f>IFERROR(VLOOKUP($D136,LISTA!$A$2:$J$9998,10,0),"")</f>
        <v/>
      </c>
      <c r="Q136" s="437" t="str">
        <f t="shared" si="21"/>
        <v/>
      </c>
      <c r="R136" s="431" t="str">
        <f t="shared" si="15"/>
        <v/>
      </c>
      <c r="U136" s="372" t="str">
        <f t="shared" si="11"/>
        <v/>
      </c>
      <c r="V136" s="432" t="str">
        <f t="shared" si="16"/>
        <v/>
      </c>
      <c r="W136" s="433"/>
      <c r="X136" s="373" t="str">
        <f t="shared" si="17"/>
        <v/>
      </c>
      <c r="Y136" s="373">
        <v>135</v>
      </c>
    </row>
    <row r="137" spans="1:25" x14ac:dyDescent="0.25">
      <c r="A137" s="378"/>
      <c r="B137" s="434" t="str">
        <f t="shared" si="12"/>
        <v/>
      </c>
      <c r="C137" s="650" t="str">
        <f t="shared" si="13"/>
        <v/>
      </c>
      <c r="D137" s="360" t="str">
        <f>IF(PEDIDO!$D137="","",PEDIDO!$D137)</f>
        <v/>
      </c>
      <c r="E137" s="767" t="str">
        <f>IFERROR(VLOOKUP($D137,LISTA!$A$2:$J$9998,4,0),"")</f>
        <v/>
      </c>
      <c r="F137" s="767"/>
      <c r="G137" s="767" t="str">
        <f>IFERROR(VLOOKUP($D137,LISTA!$A$2:$J$9998,5,0),"")</f>
        <v/>
      </c>
      <c r="H137" s="767"/>
      <c r="I137" s="360" t="str">
        <f>IF(PEDIDO!$I137="","",PEDIDO!$I137)</f>
        <v/>
      </c>
      <c r="J137" s="379" t="str">
        <f>IFERROR(VLOOKUP($D137,LISTA!$A$2:$J$9998,7,0),"")</f>
        <v/>
      </c>
      <c r="K137" s="379" t="str">
        <f>IFERROR(VLOOKUP($D137,LISTA!$A$2:$J$9998,8,0),"")</f>
        <v/>
      </c>
      <c r="L137" s="379" t="str">
        <f t="shared" si="18"/>
        <v/>
      </c>
      <c r="M137" s="435" t="str">
        <f t="shared" si="19"/>
        <v/>
      </c>
      <c r="N137" s="436" t="str">
        <f t="shared" si="20"/>
        <v/>
      </c>
      <c r="O137" s="436" t="str">
        <f t="shared" si="14"/>
        <v/>
      </c>
      <c r="P137" s="436" t="str">
        <f>IFERROR(VLOOKUP($D137,LISTA!$A$2:$J$9998,10,0),"")</f>
        <v/>
      </c>
      <c r="Q137" s="437" t="str">
        <f t="shared" si="21"/>
        <v/>
      </c>
      <c r="R137" s="431" t="str">
        <f t="shared" si="15"/>
        <v/>
      </c>
      <c r="U137" s="372" t="str">
        <f t="shared" si="11"/>
        <v/>
      </c>
      <c r="V137" s="432" t="str">
        <f t="shared" si="16"/>
        <v/>
      </c>
      <c r="W137" s="433"/>
      <c r="X137" s="373" t="str">
        <f t="shared" si="17"/>
        <v/>
      </c>
      <c r="Y137" s="373">
        <v>136</v>
      </c>
    </row>
    <row r="138" spans="1:25" x14ac:dyDescent="0.25">
      <c r="A138" s="378"/>
      <c r="B138" s="434" t="str">
        <f t="shared" si="12"/>
        <v/>
      </c>
      <c r="C138" s="650" t="str">
        <f t="shared" si="13"/>
        <v/>
      </c>
      <c r="D138" s="360" t="str">
        <f>IF(PEDIDO!$D138="","",PEDIDO!$D138)</f>
        <v/>
      </c>
      <c r="E138" s="767" t="str">
        <f>IFERROR(VLOOKUP($D138,LISTA!$A$2:$J$9998,4,0),"")</f>
        <v/>
      </c>
      <c r="F138" s="767"/>
      <c r="G138" s="767" t="str">
        <f>IFERROR(VLOOKUP($D138,LISTA!$A$2:$J$9998,5,0),"")</f>
        <v/>
      </c>
      <c r="H138" s="767"/>
      <c r="I138" s="360" t="str">
        <f>IF(PEDIDO!$I138="","",PEDIDO!$I138)</f>
        <v/>
      </c>
      <c r="J138" s="379" t="str">
        <f>IFERROR(VLOOKUP($D138,LISTA!$A$2:$J$9998,7,0),"")</f>
        <v/>
      </c>
      <c r="K138" s="379" t="str">
        <f>IFERROR(VLOOKUP($D138,LISTA!$A$2:$J$9998,8,0),"")</f>
        <v/>
      </c>
      <c r="L138" s="379" t="str">
        <f t="shared" si="18"/>
        <v/>
      </c>
      <c r="M138" s="435" t="str">
        <f t="shared" si="19"/>
        <v/>
      </c>
      <c r="N138" s="436" t="str">
        <f t="shared" si="20"/>
        <v/>
      </c>
      <c r="O138" s="436" t="str">
        <f t="shared" si="14"/>
        <v/>
      </c>
      <c r="P138" s="436" t="str">
        <f>IFERROR(VLOOKUP($D138,LISTA!$A$2:$J$9998,10,0),"")</f>
        <v/>
      </c>
      <c r="Q138" s="437" t="str">
        <f t="shared" si="21"/>
        <v/>
      </c>
      <c r="R138" s="431" t="str">
        <f t="shared" si="15"/>
        <v/>
      </c>
      <c r="U138" s="372" t="str">
        <f t="shared" si="11"/>
        <v/>
      </c>
      <c r="V138" s="432" t="str">
        <f t="shared" si="16"/>
        <v/>
      </c>
      <c r="W138" s="433"/>
      <c r="X138" s="373" t="str">
        <f t="shared" si="17"/>
        <v/>
      </c>
      <c r="Y138" s="373">
        <v>137</v>
      </c>
    </row>
    <row r="139" spans="1:25" x14ac:dyDescent="0.25">
      <c r="A139" s="378"/>
      <c r="B139" s="434" t="str">
        <f t="shared" si="12"/>
        <v/>
      </c>
      <c r="C139" s="650" t="str">
        <f t="shared" si="13"/>
        <v/>
      </c>
      <c r="D139" s="360" t="str">
        <f>IF(PEDIDO!$D139="","",PEDIDO!$D139)</f>
        <v/>
      </c>
      <c r="E139" s="767" t="str">
        <f>IFERROR(VLOOKUP($D139,LISTA!$A$2:$J$9998,4,0),"")</f>
        <v/>
      </c>
      <c r="F139" s="767"/>
      <c r="G139" s="767" t="str">
        <f>IFERROR(VLOOKUP($D139,LISTA!$A$2:$J$9998,5,0),"")</f>
        <v/>
      </c>
      <c r="H139" s="767"/>
      <c r="I139" s="360" t="str">
        <f>IF(PEDIDO!$I139="","",PEDIDO!$I139)</f>
        <v/>
      </c>
      <c r="J139" s="379" t="str">
        <f>IFERROR(VLOOKUP($D139,LISTA!$A$2:$J$9998,7,0),"")</f>
        <v/>
      </c>
      <c r="K139" s="379" t="str">
        <f>IFERROR(VLOOKUP($D139,LISTA!$A$2:$J$9998,8,0),"")</f>
        <v/>
      </c>
      <c r="L139" s="379" t="str">
        <f t="shared" si="18"/>
        <v/>
      </c>
      <c r="M139" s="435" t="str">
        <f t="shared" si="19"/>
        <v/>
      </c>
      <c r="N139" s="436" t="str">
        <f t="shared" si="20"/>
        <v/>
      </c>
      <c r="O139" s="436" t="str">
        <f t="shared" si="14"/>
        <v/>
      </c>
      <c r="P139" s="436" t="str">
        <f>IFERROR(VLOOKUP($D139,LISTA!$A$2:$J$9998,10,0),"")</f>
        <v/>
      </c>
      <c r="Q139" s="437" t="str">
        <f t="shared" si="21"/>
        <v/>
      </c>
      <c r="R139" s="431" t="str">
        <f t="shared" si="15"/>
        <v/>
      </c>
      <c r="U139" s="372" t="str">
        <f t="shared" si="11"/>
        <v/>
      </c>
      <c r="V139" s="432" t="str">
        <f t="shared" si="16"/>
        <v/>
      </c>
      <c r="W139" s="433"/>
      <c r="X139" s="373" t="str">
        <f t="shared" si="17"/>
        <v/>
      </c>
      <c r="Y139" s="373">
        <v>138</v>
      </c>
    </row>
    <row r="140" spans="1:25" x14ac:dyDescent="0.25">
      <c r="A140" s="378"/>
      <c r="B140" s="434" t="str">
        <f t="shared" si="12"/>
        <v/>
      </c>
      <c r="C140" s="650" t="str">
        <f t="shared" si="13"/>
        <v/>
      </c>
      <c r="D140" s="360" t="str">
        <f>IF(PEDIDO!$D140="","",PEDIDO!$D140)</f>
        <v/>
      </c>
      <c r="E140" s="767" t="str">
        <f>IFERROR(VLOOKUP($D140,LISTA!$A$2:$J$9998,4,0),"")</f>
        <v/>
      </c>
      <c r="F140" s="767"/>
      <c r="G140" s="767" t="str">
        <f>IFERROR(VLOOKUP($D140,LISTA!$A$2:$J$9998,5,0),"")</f>
        <v/>
      </c>
      <c r="H140" s="767"/>
      <c r="I140" s="360" t="str">
        <f>IF(PEDIDO!$I140="","",PEDIDO!$I140)</f>
        <v/>
      </c>
      <c r="J140" s="379" t="str">
        <f>IFERROR(VLOOKUP($D140,LISTA!$A$2:$J$9998,7,0),"")</f>
        <v/>
      </c>
      <c r="K140" s="379" t="str">
        <f>IFERROR(VLOOKUP($D140,LISTA!$A$2:$J$9998,8,0),"")</f>
        <v/>
      </c>
      <c r="L140" s="379" t="str">
        <f t="shared" si="18"/>
        <v/>
      </c>
      <c r="M140" s="435" t="str">
        <f t="shared" si="19"/>
        <v/>
      </c>
      <c r="N140" s="436" t="str">
        <f t="shared" si="20"/>
        <v/>
      </c>
      <c r="O140" s="436" t="str">
        <f t="shared" si="14"/>
        <v/>
      </c>
      <c r="P140" s="436" t="str">
        <f>IFERROR(VLOOKUP($D140,LISTA!$A$2:$J$9998,10,0),"")</f>
        <v/>
      </c>
      <c r="Q140" s="437" t="str">
        <f t="shared" si="21"/>
        <v/>
      </c>
      <c r="R140" s="431" t="str">
        <f t="shared" si="15"/>
        <v/>
      </c>
      <c r="U140" s="372" t="str">
        <f t="shared" si="11"/>
        <v/>
      </c>
      <c r="V140" s="432" t="str">
        <f t="shared" si="16"/>
        <v/>
      </c>
      <c r="W140" s="433"/>
      <c r="X140" s="373" t="str">
        <f t="shared" si="17"/>
        <v/>
      </c>
      <c r="Y140" s="373">
        <v>139</v>
      </c>
    </row>
    <row r="141" spans="1:25" x14ac:dyDescent="0.25">
      <c r="A141" s="378"/>
      <c r="B141" s="434" t="str">
        <f t="shared" si="12"/>
        <v/>
      </c>
      <c r="C141" s="650" t="str">
        <f t="shared" si="13"/>
        <v/>
      </c>
      <c r="D141" s="360" t="str">
        <f>IF(PEDIDO!$D141="","",PEDIDO!$D141)</f>
        <v/>
      </c>
      <c r="E141" s="767" t="str">
        <f>IFERROR(VLOOKUP($D141,LISTA!$A$2:$J$9998,4,0),"")</f>
        <v/>
      </c>
      <c r="F141" s="767"/>
      <c r="G141" s="767" t="str">
        <f>IFERROR(VLOOKUP($D141,LISTA!$A$2:$J$9998,5,0),"")</f>
        <v/>
      </c>
      <c r="H141" s="767"/>
      <c r="I141" s="360" t="str">
        <f>IF(PEDIDO!$I141="","",PEDIDO!$I141)</f>
        <v/>
      </c>
      <c r="J141" s="379" t="str">
        <f>IFERROR(VLOOKUP($D141,LISTA!$A$2:$J$9998,7,0),"")</f>
        <v/>
      </c>
      <c r="K141" s="379" t="str">
        <f>IFERROR(VLOOKUP($D141,LISTA!$A$2:$J$9998,8,0),"")</f>
        <v/>
      </c>
      <c r="L141" s="379" t="str">
        <f t="shared" si="18"/>
        <v/>
      </c>
      <c r="M141" s="435" t="str">
        <f t="shared" si="19"/>
        <v/>
      </c>
      <c r="N141" s="436" t="str">
        <f t="shared" si="20"/>
        <v/>
      </c>
      <c r="O141" s="436" t="str">
        <f t="shared" si="14"/>
        <v/>
      </c>
      <c r="P141" s="436" t="str">
        <f>IFERROR(VLOOKUP($D141,LISTA!$A$2:$J$9998,10,0),"")</f>
        <v/>
      </c>
      <c r="Q141" s="437" t="str">
        <f t="shared" si="21"/>
        <v/>
      </c>
      <c r="R141" s="431" t="str">
        <f t="shared" si="15"/>
        <v/>
      </c>
      <c r="U141" s="372" t="str">
        <f t="shared" si="11"/>
        <v/>
      </c>
      <c r="V141" s="432" t="str">
        <f t="shared" si="16"/>
        <v/>
      </c>
      <c r="W141" s="433"/>
      <c r="X141" s="373" t="str">
        <f t="shared" si="17"/>
        <v/>
      </c>
      <c r="Y141" s="373">
        <v>140</v>
      </c>
    </row>
    <row r="142" spans="1:25" x14ac:dyDescent="0.25">
      <c r="A142" s="378"/>
      <c r="B142" s="434" t="str">
        <f t="shared" si="12"/>
        <v/>
      </c>
      <c r="C142" s="650" t="str">
        <f t="shared" si="13"/>
        <v/>
      </c>
      <c r="D142" s="360" t="str">
        <f>IF(PEDIDO!$D142="","",PEDIDO!$D142)</f>
        <v/>
      </c>
      <c r="E142" s="767" t="str">
        <f>IFERROR(VLOOKUP($D142,LISTA!$A$2:$J$9998,4,0),"")</f>
        <v/>
      </c>
      <c r="F142" s="767"/>
      <c r="G142" s="767" t="str">
        <f>IFERROR(VLOOKUP($D142,LISTA!$A$2:$J$9998,5,0),"")</f>
        <v/>
      </c>
      <c r="H142" s="767"/>
      <c r="I142" s="360" t="str">
        <f>IF(PEDIDO!$I142="","",PEDIDO!$I142)</f>
        <v/>
      </c>
      <c r="J142" s="379" t="str">
        <f>IFERROR(VLOOKUP($D142,LISTA!$A$2:$J$9998,7,0),"")</f>
        <v/>
      </c>
      <c r="K142" s="379" t="str">
        <f>IFERROR(VLOOKUP($D142,LISTA!$A$2:$J$9998,8,0),"")</f>
        <v/>
      </c>
      <c r="L142" s="379" t="str">
        <f t="shared" si="18"/>
        <v/>
      </c>
      <c r="M142" s="435" t="str">
        <f t="shared" si="19"/>
        <v/>
      </c>
      <c r="N142" s="436" t="str">
        <f t="shared" si="20"/>
        <v/>
      </c>
      <c r="O142" s="436" t="str">
        <f t="shared" si="14"/>
        <v/>
      </c>
      <c r="P142" s="436" t="str">
        <f>IFERROR(VLOOKUP($D142,LISTA!$A$2:$J$9998,10,0),"")</f>
        <v/>
      </c>
      <c r="Q142" s="437" t="str">
        <f t="shared" si="21"/>
        <v/>
      </c>
      <c r="R142" s="431" t="str">
        <f t="shared" si="15"/>
        <v/>
      </c>
      <c r="U142" s="372" t="str">
        <f t="shared" si="11"/>
        <v/>
      </c>
      <c r="V142" s="432" t="str">
        <f t="shared" si="16"/>
        <v/>
      </c>
      <c r="W142" s="433"/>
      <c r="X142" s="373" t="str">
        <f t="shared" si="17"/>
        <v/>
      </c>
      <c r="Y142" s="373">
        <v>141</v>
      </c>
    </row>
    <row r="143" spans="1:25" x14ac:dyDescent="0.25">
      <c r="A143" s="378"/>
      <c r="B143" s="434" t="str">
        <f t="shared" si="12"/>
        <v/>
      </c>
      <c r="C143" s="650" t="str">
        <f t="shared" si="13"/>
        <v/>
      </c>
      <c r="D143" s="360" t="str">
        <f>IF(PEDIDO!$D143="","",PEDIDO!$D143)</f>
        <v/>
      </c>
      <c r="E143" s="767" t="str">
        <f>IFERROR(VLOOKUP($D143,LISTA!$A$2:$J$9998,4,0),"")</f>
        <v/>
      </c>
      <c r="F143" s="767"/>
      <c r="G143" s="767" t="str">
        <f>IFERROR(VLOOKUP($D143,LISTA!$A$2:$J$9998,5,0),"")</f>
        <v/>
      </c>
      <c r="H143" s="767"/>
      <c r="I143" s="360" t="str">
        <f>IF(PEDIDO!$I143="","",PEDIDO!$I143)</f>
        <v/>
      </c>
      <c r="J143" s="379" t="str">
        <f>IFERROR(VLOOKUP($D143,LISTA!$A$2:$J$9998,7,0),"")</f>
        <v/>
      </c>
      <c r="K143" s="379" t="str">
        <f>IFERROR(VLOOKUP($D143,LISTA!$A$2:$J$9998,8,0),"")</f>
        <v/>
      </c>
      <c r="L143" s="379" t="str">
        <f t="shared" si="18"/>
        <v/>
      </c>
      <c r="M143" s="435" t="str">
        <f t="shared" si="19"/>
        <v/>
      </c>
      <c r="N143" s="436" t="str">
        <f t="shared" si="20"/>
        <v/>
      </c>
      <c r="O143" s="436" t="str">
        <f t="shared" si="14"/>
        <v/>
      </c>
      <c r="P143" s="436" t="str">
        <f>IFERROR(VLOOKUP($D143,LISTA!$A$2:$J$9998,10,0),"")</f>
        <v/>
      </c>
      <c r="Q143" s="437" t="str">
        <f t="shared" si="21"/>
        <v/>
      </c>
      <c r="R143" s="431" t="str">
        <f t="shared" si="15"/>
        <v/>
      </c>
      <c r="U143" s="372" t="str">
        <f t="shared" si="11"/>
        <v/>
      </c>
      <c r="V143" s="432" t="str">
        <f t="shared" si="16"/>
        <v/>
      </c>
      <c r="W143" s="433"/>
      <c r="X143" s="373" t="str">
        <f t="shared" si="17"/>
        <v/>
      </c>
      <c r="Y143" s="373">
        <v>142</v>
      </c>
    </row>
    <row r="144" spans="1:25" x14ac:dyDescent="0.25">
      <c r="A144" s="378"/>
      <c r="B144" s="434" t="str">
        <f t="shared" si="12"/>
        <v/>
      </c>
      <c r="C144" s="650" t="str">
        <f t="shared" si="13"/>
        <v/>
      </c>
      <c r="D144" s="360" t="str">
        <f>IF(PEDIDO!$D144="","",PEDIDO!$D144)</f>
        <v/>
      </c>
      <c r="E144" s="767" t="str">
        <f>IFERROR(VLOOKUP($D144,LISTA!$A$2:$J$9998,4,0),"")</f>
        <v/>
      </c>
      <c r="F144" s="767"/>
      <c r="G144" s="767" t="str">
        <f>IFERROR(VLOOKUP($D144,LISTA!$A$2:$J$9998,5,0),"")</f>
        <v/>
      </c>
      <c r="H144" s="767"/>
      <c r="I144" s="360" t="str">
        <f>IF(PEDIDO!$I144="","",PEDIDO!$I144)</f>
        <v/>
      </c>
      <c r="J144" s="379" t="str">
        <f>IFERROR(VLOOKUP($D144,LISTA!$A$2:$J$9998,7,0),"")</f>
        <v/>
      </c>
      <c r="K144" s="379" t="str">
        <f>IFERROR(VLOOKUP($D144,LISTA!$A$2:$J$9998,8,0),"")</f>
        <v/>
      </c>
      <c r="L144" s="379" t="str">
        <f t="shared" si="18"/>
        <v/>
      </c>
      <c r="M144" s="435" t="str">
        <f t="shared" si="19"/>
        <v/>
      </c>
      <c r="N144" s="436" t="str">
        <f t="shared" si="20"/>
        <v/>
      </c>
      <c r="O144" s="436" t="str">
        <f t="shared" si="14"/>
        <v/>
      </c>
      <c r="P144" s="436" t="str">
        <f>IFERROR(VLOOKUP($D144,LISTA!$A$2:$J$9998,10,0),"")</f>
        <v/>
      </c>
      <c r="Q144" s="437" t="str">
        <f t="shared" si="21"/>
        <v/>
      </c>
      <c r="R144" s="431" t="str">
        <f t="shared" si="15"/>
        <v/>
      </c>
      <c r="U144" s="372" t="str">
        <f t="shared" si="11"/>
        <v/>
      </c>
      <c r="V144" s="432" t="str">
        <f t="shared" si="16"/>
        <v/>
      </c>
      <c r="W144" s="433"/>
      <c r="X144" s="373" t="str">
        <f t="shared" si="17"/>
        <v/>
      </c>
      <c r="Y144" s="373">
        <v>143</v>
      </c>
    </row>
    <row r="145" spans="1:25" x14ac:dyDescent="0.25">
      <c r="A145" s="378"/>
      <c r="B145" s="434" t="str">
        <f t="shared" si="12"/>
        <v/>
      </c>
      <c r="C145" s="650" t="str">
        <f t="shared" si="13"/>
        <v/>
      </c>
      <c r="D145" s="360" t="str">
        <f>IF(PEDIDO!$D145="","",PEDIDO!$D145)</f>
        <v/>
      </c>
      <c r="E145" s="767" t="str">
        <f>IFERROR(VLOOKUP($D145,LISTA!$A$2:$J$9998,4,0),"")</f>
        <v/>
      </c>
      <c r="F145" s="767"/>
      <c r="G145" s="767" t="str">
        <f>IFERROR(VLOOKUP($D145,LISTA!$A$2:$J$9998,5,0),"")</f>
        <v/>
      </c>
      <c r="H145" s="767"/>
      <c r="I145" s="360" t="str">
        <f>IF(PEDIDO!$I145="","",PEDIDO!$I145)</f>
        <v/>
      </c>
      <c r="J145" s="379" t="str">
        <f>IFERROR(VLOOKUP($D145,LISTA!$A$2:$J$9998,7,0),"")</f>
        <v/>
      </c>
      <c r="K145" s="379" t="str">
        <f>IFERROR(VLOOKUP($D145,LISTA!$A$2:$J$9998,8,0),"")</f>
        <v/>
      </c>
      <c r="L145" s="379" t="str">
        <f t="shared" si="18"/>
        <v/>
      </c>
      <c r="M145" s="435" t="str">
        <f t="shared" si="19"/>
        <v/>
      </c>
      <c r="N145" s="436" t="str">
        <f t="shared" si="20"/>
        <v/>
      </c>
      <c r="O145" s="436" t="str">
        <f t="shared" si="14"/>
        <v/>
      </c>
      <c r="P145" s="436" t="str">
        <f>IFERROR(VLOOKUP($D145,LISTA!$A$2:$J$9998,10,0),"")</f>
        <v/>
      </c>
      <c r="Q145" s="437" t="str">
        <f t="shared" si="21"/>
        <v/>
      </c>
      <c r="R145" s="431" t="str">
        <f t="shared" si="15"/>
        <v/>
      </c>
      <c r="U145" s="372" t="str">
        <f t="shared" ref="U145:U206" si="22">LEFT($E145,5)</f>
        <v/>
      </c>
      <c r="V145" s="432" t="str">
        <f t="shared" si="16"/>
        <v/>
      </c>
      <c r="W145" s="433"/>
      <c r="X145" s="373" t="str">
        <f t="shared" si="17"/>
        <v/>
      </c>
      <c r="Y145" s="373">
        <v>144</v>
      </c>
    </row>
    <row r="146" spans="1:25" x14ac:dyDescent="0.25">
      <c r="A146" s="378"/>
      <c r="B146" s="434" t="str">
        <f t="shared" ref="B146:B203" si="23">IF($D146="","",$B145+1)</f>
        <v/>
      </c>
      <c r="C146" s="650" t="str">
        <f t="shared" ref="C146:C206" si="24">IF(D146&lt;&gt;"",1,"")</f>
        <v/>
      </c>
      <c r="D146" s="360" t="str">
        <f>IF(PEDIDO!$D146="","",PEDIDO!$D146)</f>
        <v/>
      </c>
      <c r="E146" s="767" t="str">
        <f>IFERROR(VLOOKUP($D146,LISTA!$A$2:$J$9998,4,0),"")</f>
        <v/>
      </c>
      <c r="F146" s="767"/>
      <c r="G146" s="767" t="str">
        <f>IFERROR(VLOOKUP($D146,LISTA!$A$2:$J$9998,5,0),"")</f>
        <v/>
      </c>
      <c r="H146" s="767"/>
      <c r="I146" s="360" t="str">
        <f>IF(PEDIDO!$I146="","",PEDIDO!$I146)</f>
        <v/>
      </c>
      <c r="J146" s="379" t="str">
        <f>IFERROR(VLOOKUP($D146,LISTA!$A$2:$J$9998,7,0),"")</f>
        <v/>
      </c>
      <c r="K146" s="379" t="str">
        <f>IFERROR(VLOOKUP($D146,LISTA!$A$2:$J$9998,8,0),"")</f>
        <v/>
      </c>
      <c r="L146" s="379" t="str">
        <f t="shared" si="18"/>
        <v/>
      </c>
      <c r="M146" s="435" t="str">
        <f t="shared" si="19"/>
        <v/>
      </c>
      <c r="N146" s="436" t="str">
        <f t="shared" si="20"/>
        <v/>
      </c>
      <c r="O146" s="436" t="str">
        <f t="shared" si="14"/>
        <v/>
      </c>
      <c r="P146" s="436" t="str">
        <f>IFERROR(VLOOKUP($D146,LISTA!$A$2:$J$9998,10,0),"")</f>
        <v/>
      </c>
      <c r="Q146" s="437" t="str">
        <f t="shared" si="21"/>
        <v/>
      </c>
      <c r="R146" s="431" t="str">
        <f t="shared" ref="R146:R206" si="25">IFERROR(($P146-($P146*$M146))*1.19,"")</f>
        <v/>
      </c>
      <c r="U146" s="372" t="str">
        <f t="shared" si="22"/>
        <v/>
      </c>
      <c r="V146" s="432" t="str">
        <f t="shared" ref="V146:V209" si="26">LEFT($J146,3)</f>
        <v/>
      </c>
      <c r="W146" s="433"/>
      <c r="X146" s="373" t="str">
        <f t="shared" ref="X146:X206" si="27">IFERROR(IF(MATCH($E146,$Z$2:$Z$40,0)&gt;0,"SUSPENSION",""),"")</f>
        <v/>
      </c>
      <c r="Y146" s="373">
        <v>145</v>
      </c>
    </row>
    <row r="147" spans="1:25" x14ac:dyDescent="0.25">
      <c r="A147" s="378"/>
      <c r="B147" s="434" t="str">
        <f t="shared" si="23"/>
        <v/>
      </c>
      <c r="C147" s="650" t="str">
        <f t="shared" si="24"/>
        <v/>
      </c>
      <c r="D147" s="360" t="str">
        <f>IF(PEDIDO!$D147="","",PEDIDO!$D147)</f>
        <v/>
      </c>
      <c r="E147" s="767" t="str">
        <f>IFERROR(VLOOKUP($D147,LISTA!$A$2:$J$9998,4,0),"")</f>
        <v/>
      </c>
      <c r="F147" s="767"/>
      <c r="G147" s="767" t="str">
        <f>IFERROR(VLOOKUP($D147,LISTA!$A$2:$J$9998,5,0),"")</f>
        <v/>
      </c>
      <c r="H147" s="767"/>
      <c r="I147" s="360" t="str">
        <f>IF(PEDIDO!$I147="","",PEDIDO!$I147)</f>
        <v/>
      </c>
      <c r="J147" s="379" t="str">
        <f>IFERROR(VLOOKUP($D147,LISTA!$A$2:$J$9998,7,0),"")</f>
        <v/>
      </c>
      <c r="K147" s="379" t="str">
        <f>IFERROR(VLOOKUP($D147,LISTA!$A$2:$J$9998,8,0),"")</f>
        <v/>
      </c>
      <c r="L147" s="379" t="str">
        <f t="shared" ref="L147:L206" si="28">IF(OR(K147=$T$8,K147=$T$9,K147=$T$12,K147=$T$13,K147=$T$14,K147=$T$15,K147=$T$16,K147=$T$17,K147=$T$18,K147=$T$19,K147=$T$20,K147=$T$21,K147=$T$22,K147=$T$23,K147=$T$24,K147=$T$25,K147=$T$26),$T$7,IF(OR(K147=$T$30,K147=$T$31),$T$29,IF(OR(K147=$T$36),$T$35,"")))</f>
        <v/>
      </c>
      <c r="M147" s="435" t="str">
        <f t="shared" ref="M147:M206" si="29">IF(OR($M$16="",$E147=""),"",$M$16/100)</f>
        <v/>
      </c>
      <c r="N147" s="436" t="str">
        <f t="shared" ref="N147:N206" si="30">$X147</f>
        <v/>
      </c>
      <c r="O147" s="436" t="str">
        <f t="shared" si="14"/>
        <v/>
      </c>
      <c r="P147" s="436" t="str">
        <f>IFERROR(VLOOKUP($D147,LISTA!$A$2:$J$9998,10,0),"")</f>
        <v/>
      </c>
      <c r="Q147" s="437" t="str">
        <f t="shared" ref="Q147:Q206" si="31">IFERROR(O147-(($I147*$P147)*($M147)),"")</f>
        <v/>
      </c>
      <c r="R147" s="431" t="str">
        <f t="shared" si="25"/>
        <v/>
      </c>
      <c r="U147" s="372" t="str">
        <f t="shared" si="22"/>
        <v/>
      </c>
      <c r="V147" s="432" t="str">
        <f t="shared" si="26"/>
        <v/>
      </c>
      <c r="W147" s="433"/>
      <c r="X147" s="373" t="str">
        <f t="shared" si="27"/>
        <v/>
      </c>
      <c r="Y147" s="373">
        <v>146</v>
      </c>
    </row>
    <row r="148" spans="1:25" x14ac:dyDescent="0.25">
      <c r="A148" s="378"/>
      <c r="B148" s="434" t="str">
        <f t="shared" si="23"/>
        <v/>
      </c>
      <c r="C148" s="650" t="str">
        <f t="shared" si="24"/>
        <v/>
      </c>
      <c r="D148" s="360" t="str">
        <f>IF(PEDIDO!$D148="","",PEDIDO!$D148)</f>
        <v/>
      </c>
      <c r="E148" s="767" t="str">
        <f>IFERROR(VLOOKUP($D148,LISTA!$A$2:$J$9998,4,0),"")</f>
        <v/>
      </c>
      <c r="F148" s="767"/>
      <c r="G148" s="767" t="str">
        <f>IFERROR(VLOOKUP($D148,LISTA!$A$2:$J$9998,5,0),"")</f>
        <v/>
      </c>
      <c r="H148" s="767"/>
      <c r="I148" s="360" t="str">
        <f>IF(PEDIDO!$I148="","",PEDIDO!$I148)</f>
        <v/>
      </c>
      <c r="J148" s="379" t="str">
        <f>IFERROR(VLOOKUP($D148,LISTA!$A$2:$J$9998,7,0),"")</f>
        <v/>
      </c>
      <c r="K148" s="379" t="str">
        <f>IFERROR(VLOOKUP($D148,LISTA!$A$2:$J$9998,8,0),"")</f>
        <v/>
      </c>
      <c r="L148" s="379" t="str">
        <f t="shared" si="28"/>
        <v/>
      </c>
      <c r="M148" s="435" t="str">
        <f t="shared" si="29"/>
        <v/>
      </c>
      <c r="N148" s="436" t="str">
        <f t="shared" si="30"/>
        <v/>
      </c>
      <c r="O148" s="436" t="str">
        <f t="shared" si="14"/>
        <v/>
      </c>
      <c r="P148" s="436" t="str">
        <f>IFERROR(VLOOKUP($D148,LISTA!$A$2:$J$9998,10,0),"")</f>
        <v/>
      </c>
      <c r="Q148" s="437" t="str">
        <f t="shared" si="31"/>
        <v/>
      </c>
      <c r="R148" s="431" t="str">
        <f t="shared" si="25"/>
        <v/>
      </c>
      <c r="U148" s="372" t="str">
        <f t="shared" si="22"/>
        <v/>
      </c>
      <c r="V148" s="432" t="str">
        <f t="shared" si="26"/>
        <v/>
      </c>
      <c r="W148" s="433"/>
      <c r="X148" s="373" t="str">
        <f t="shared" si="27"/>
        <v/>
      </c>
      <c r="Y148" s="373">
        <v>147</v>
      </c>
    </row>
    <row r="149" spans="1:25" x14ac:dyDescent="0.25">
      <c r="A149" s="378"/>
      <c r="B149" s="434" t="str">
        <f t="shared" si="23"/>
        <v/>
      </c>
      <c r="C149" s="650" t="str">
        <f t="shared" si="24"/>
        <v/>
      </c>
      <c r="D149" s="360" t="str">
        <f>IF(PEDIDO!$D149="","",PEDIDO!$D149)</f>
        <v/>
      </c>
      <c r="E149" s="767" t="str">
        <f>IFERROR(VLOOKUP($D149,LISTA!$A$2:$J$9998,4,0),"")</f>
        <v/>
      </c>
      <c r="F149" s="767"/>
      <c r="G149" s="767" t="str">
        <f>IFERROR(VLOOKUP($D149,LISTA!$A$2:$J$9998,5,0),"")</f>
        <v/>
      </c>
      <c r="H149" s="767"/>
      <c r="I149" s="360" t="str">
        <f>IF(PEDIDO!$I149="","",PEDIDO!$I149)</f>
        <v/>
      </c>
      <c r="J149" s="379" t="str">
        <f>IFERROR(VLOOKUP($D149,LISTA!$A$2:$J$9998,7,0),"")</f>
        <v/>
      </c>
      <c r="K149" s="379" t="str">
        <f>IFERROR(VLOOKUP($D149,LISTA!$A$2:$J$9998,8,0),"")</f>
        <v/>
      </c>
      <c r="L149" s="379" t="str">
        <f t="shared" si="28"/>
        <v/>
      </c>
      <c r="M149" s="435" t="str">
        <f t="shared" si="29"/>
        <v/>
      </c>
      <c r="N149" s="436" t="str">
        <f t="shared" si="30"/>
        <v/>
      </c>
      <c r="O149" s="436" t="str">
        <f t="shared" si="14"/>
        <v/>
      </c>
      <c r="P149" s="436" t="str">
        <f>IFERROR(VLOOKUP($D149,LISTA!$A$2:$J$9998,10,0),"")</f>
        <v/>
      </c>
      <c r="Q149" s="437" t="str">
        <f t="shared" si="31"/>
        <v/>
      </c>
      <c r="R149" s="431" t="str">
        <f t="shared" si="25"/>
        <v/>
      </c>
      <c r="U149" s="372" t="str">
        <f t="shared" si="22"/>
        <v/>
      </c>
      <c r="V149" s="432" t="str">
        <f t="shared" si="26"/>
        <v/>
      </c>
      <c r="W149" s="433"/>
      <c r="X149" s="373" t="str">
        <f t="shared" si="27"/>
        <v/>
      </c>
      <c r="Y149" s="373">
        <v>148</v>
      </c>
    </row>
    <row r="150" spans="1:25" x14ac:dyDescent="0.25">
      <c r="A150" s="378"/>
      <c r="B150" s="434" t="str">
        <f t="shared" si="23"/>
        <v/>
      </c>
      <c r="C150" s="650" t="str">
        <f t="shared" si="24"/>
        <v/>
      </c>
      <c r="D150" s="360" t="str">
        <f>IF(PEDIDO!$D150="","",PEDIDO!$D150)</f>
        <v/>
      </c>
      <c r="E150" s="767" t="str">
        <f>IFERROR(VLOOKUP($D150,LISTA!$A$2:$J$9998,4,0),"")</f>
        <v/>
      </c>
      <c r="F150" s="767"/>
      <c r="G150" s="767" t="str">
        <f>IFERROR(VLOOKUP($D150,LISTA!$A$2:$J$9998,5,0),"")</f>
        <v/>
      </c>
      <c r="H150" s="767"/>
      <c r="I150" s="360" t="str">
        <f>IF(PEDIDO!$I150="","",PEDIDO!$I150)</f>
        <v/>
      </c>
      <c r="J150" s="379" t="str">
        <f>IFERROR(VLOOKUP($D150,LISTA!$A$2:$J$9998,7,0),"")</f>
        <v/>
      </c>
      <c r="K150" s="379" t="str">
        <f>IFERROR(VLOOKUP($D150,LISTA!$A$2:$J$9998,8,0),"")</f>
        <v/>
      </c>
      <c r="L150" s="379" t="str">
        <f t="shared" si="28"/>
        <v/>
      </c>
      <c r="M150" s="435" t="str">
        <f t="shared" si="29"/>
        <v/>
      </c>
      <c r="N150" s="436" t="str">
        <f t="shared" si="30"/>
        <v/>
      </c>
      <c r="O150" s="436" t="str">
        <f t="shared" si="14"/>
        <v/>
      </c>
      <c r="P150" s="436" t="str">
        <f>IFERROR(VLOOKUP($D150,LISTA!$A$2:$J$9998,10,0),"")</f>
        <v/>
      </c>
      <c r="Q150" s="437" t="str">
        <f t="shared" si="31"/>
        <v/>
      </c>
      <c r="R150" s="431" t="str">
        <f t="shared" si="25"/>
        <v/>
      </c>
      <c r="U150" s="372" t="str">
        <f t="shared" si="22"/>
        <v/>
      </c>
      <c r="V150" s="432" t="str">
        <f t="shared" si="26"/>
        <v/>
      </c>
      <c r="W150" s="433"/>
      <c r="X150" s="373" t="str">
        <f t="shared" si="27"/>
        <v/>
      </c>
      <c r="Y150" s="373">
        <v>149</v>
      </c>
    </row>
    <row r="151" spans="1:25" x14ac:dyDescent="0.25">
      <c r="A151" s="378"/>
      <c r="B151" s="434" t="str">
        <f t="shared" si="23"/>
        <v/>
      </c>
      <c r="C151" s="650" t="str">
        <f t="shared" si="24"/>
        <v/>
      </c>
      <c r="D151" s="360" t="str">
        <f>IF(PEDIDO!$D151="","",PEDIDO!$D151)</f>
        <v/>
      </c>
      <c r="E151" s="767" t="str">
        <f>IFERROR(VLOOKUP($D151,LISTA!$A$2:$J$9998,4,0),"")</f>
        <v/>
      </c>
      <c r="F151" s="767"/>
      <c r="G151" s="767" t="str">
        <f>IFERROR(VLOOKUP($D151,LISTA!$A$2:$J$9998,5,0),"")</f>
        <v/>
      </c>
      <c r="H151" s="767"/>
      <c r="I151" s="360" t="str">
        <f>IF(PEDIDO!$I151="","",PEDIDO!$I151)</f>
        <v/>
      </c>
      <c r="J151" s="379" t="str">
        <f>IFERROR(VLOOKUP($D151,LISTA!$A$2:$J$9998,7,0),"")</f>
        <v/>
      </c>
      <c r="K151" s="379" t="str">
        <f>IFERROR(VLOOKUP($D151,LISTA!$A$2:$J$9998,8,0),"")</f>
        <v/>
      </c>
      <c r="L151" s="379" t="str">
        <f t="shared" si="28"/>
        <v/>
      </c>
      <c r="M151" s="435" t="str">
        <f t="shared" si="29"/>
        <v/>
      </c>
      <c r="N151" s="436" t="str">
        <f t="shared" si="30"/>
        <v/>
      </c>
      <c r="O151" s="436" t="str">
        <f t="shared" si="14"/>
        <v/>
      </c>
      <c r="P151" s="436" t="str">
        <f>IFERROR(VLOOKUP($D151,LISTA!$A$2:$J$9998,10,0),"")</f>
        <v/>
      </c>
      <c r="Q151" s="437" t="str">
        <f t="shared" si="31"/>
        <v/>
      </c>
      <c r="R151" s="431" t="str">
        <f t="shared" si="25"/>
        <v/>
      </c>
      <c r="U151" s="372" t="str">
        <f t="shared" si="22"/>
        <v/>
      </c>
      <c r="V151" s="432" t="str">
        <f t="shared" si="26"/>
        <v/>
      </c>
      <c r="W151" s="433"/>
      <c r="X151" s="373" t="str">
        <f t="shared" si="27"/>
        <v/>
      </c>
      <c r="Y151" s="373">
        <v>150</v>
      </c>
    </row>
    <row r="152" spans="1:25" x14ac:dyDescent="0.25">
      <c r="A152" s="378"/>
      <c r="B152" s="434" t="str">
        <f t="shared" si="23"/>
        <v/>
      </c>
      <c r="C152" s="650" t="str">
        <f t="shared" si="24"/>
        <v/>
      </c>
      <c r="D152" s="360" t="str">
        <f>IF(PEDIDO!$D152="","",PEDIDO!$D152)</f>
        <v/>
      </c>
      <c r="E152" s="767" t="str">
        <f>IFERROR(VLOOKUP($D152,LISTA!$A$2:$J$9998,4,0),"")</f>
        <v/>
      </c>
      <c r="F152" s="767"/>
      <c r="G152" s="767" t="str">
        <f>IFERROR(VLOOKUP($D152,LISTA!$A$2:$J$9998,5,0),"")</f>
        <v/>
      </c>
      <c r="H152" s="767"/>
      <c r="I152" s="360" t="str">
        <f>IF(PEDIDO!$I152="","",PEDIDO!$I152)</f>
        <v/>
      </c>
      <c r="J152" s="379" t="str">
        <f>IFERROR(VLOOKUP($D152,LISTA!$A$2:$J$9998,7,0),"")</f>
        <v/>
      </c>
      <c r="K152" s="379" t="str">
        <f>IFERROR(VLOOKUP($D152,LISTA!$A$2:$J$9998,8,0),"")</f>
        <v/>
      </c>
      <c r="L152" s="379" t="str">
        <f t="shared" si="28"/>
        <v/>
      </c>
      <c r="M152" s="435" t="str">
        <f t="shared" si="29"/>
        <v/>
      </c>
      <c r="N152" s="436" t="str">
        <f t="shared" si="30"/>
        <v/>
      </c>
      <c r="O152" s="436" t="str">
        <f t="shared" si="14"/>
        <v/>
      </c>
      <c r="P152" s="436" t="str">
        <f>IFERROR(VLOOKUP($D152,LISTA!$A$2:$J$9998,10,0),"")</f>
        <v/>
      </c>
      <c r="Q152" s="437" t="str">
        <f t="shared" si="31"/>
        <v/>
      </c>
      <c r="R152" s="431" t="str">
        <f t="shared" si="25"/>
        <v/>
      </c>
      <c r="U152" s="372" t="str">
        <f t="shared" si="22"/>
        <v/>
      </c>
      <c r="V152" s="432" t="str">
        <f t="shared" si="26"/>
        <v/>
      </c>
      <c r="W152" s="433"/>
      <c r="X152" s="373" t="str">
        <f t="shared" si="27"/>
        <v/>
      </c>
      <c r="Y152" s="373">
        <v>151</v>
      </c>
    </row>
    <row r="153" spans="1:25" x14ac:dyDescent="0.25">
      <c r="A153" s="378"/>
      <c r="B153" s="434" t="str">
        <f t="shared" si="23"/>
        <v/>
      </c>
      <c r="C153" s="650" t="str">
        <f t="shared" si="24"/>
        <v/>
      </c>
      <c r="D153" s="360" t="str">
        <f>IF(PEDIDO!$D153="","",PEDIDO!$D153)</f>
        <v/>
      </c>
      <c r="E153" s="767" t="str">
        <f>IFERROR(VLOOKUP($D153,LISTA!$A$2:$J$9998,4,0),"")</f>
        <v/>
      </c>
      <c r="F153" s="767"/>
      <c r="G153" s="767" t="str">
        <f>IFERROR(VLOOKUP($D153,LISTA!$A$2:$J$9998,5,0),"")</f>
        <v/>
      </c>
      <c r="H153" s="767"/>
      <c r="I153" s="360" t="str">
        <f>IF(PEDIDO!$I153="","",PEDIDO!$I153)</f>
        <v/>
      </c>
      <c r="J153" s="379" t="str">
        <f>IFERROR(VLOOKUP($D153,LISTA!$A$2:$J$9998,7,0),"")</f>
        <v/>
      </c>
      <c r="K153" s="379" t="str">
        <f>IFERROR(VLOOKUP($D153,LISTA!$A$2:$J$9998,8,0),"")</f>
        <v/>
      </c>
      <c r="L153" s="379" t="str">
        <f t="shared" si="28"/>
        <v/>
      </c>
      <c r="M153" s="435" t="str">
        <f t="shared" si="29"/>
        <v/>
      </c>
      <c r="N153" s="436" t="str">
        <f t="shared" si="30"/>
        <v/>
      </c>
      <c r="O153" s="436" t="str">
        <f t="shared" si="14"/>
        <v/>
      </c>
      <c r="P153" s="436" t="str">
        <f>IFERROR(VLOOKUP($D153,LISTA!$A$2:$J$9998,10,0),"")</f>
        <v/>
      </c>
      <c r="Q153" s="437" t="str">
        <f t="shared" si="31"/>
        <v/>
      </c>
      <c r="R153" s="431" t="str">
        <f t="shared" si="25"/>
        <v/>
      </c>
      <c r="U153" s="372" t="str">
        <f t="shared" si="22"/>
        <v/>
      </c>
      <c r="V153" s="432" t="str">
        <f t="shared" si="26"/>
        <v/>
      </c>
      <c r="W153" s="433"/>
      <c r="X153" s="373" t="str">
        <f t="shared" si="27"/>
        <v/>
      </c>
      <c r="Y153" s="373">
        <v>152</v>
      </c>
    </row>
    <row r="154" spans="1:25" x14ac:dyDescent="0.25">
      <c r="A154" s="378"/>
      <c r="B154" s="434" t="str">
        <f t="shared" si="23"/>
        <v/>
      </c>
      <c r="C154" s="650" t="str">
        <f t="shared" si="24"/>
        <v/>
      </c>
      <c r="D154" s="360" t="str">
        <f>IF(PEDIDO!$D154="","",PEDIDO!$D154)</f>
        <v/>
      </c>
      <c r="E154" s="767" t="str">
        <f>IFERROR(VLOOKUP($D154,LISTA!$A$2:$J$9998,4,0),"")</f>
        <v/>
      </c>
      <c r="F154" s="767"/>
      <c r="G154" s="767" t="str">
        <f>IFERROR(VLOOKUP($D154,LISTA!$A$2:$J$9998,5,0),"")</f>
        <v/>
      </c>
      <c r="H154" s="767"/>
      <c r="I154" s="360" t="str">
        <f>IF(PEDIDO!$I154="","",PEDIDO!$I154)</f>
        <v/>
      </c>
      <c r="J154" s="379" t="str">
        <f>IFERROR(VLOOKUP($D154,LISTA!$A$2:$J$9998,7,0),"")</f>
        <v/>
      </c>
      <c r="K154" s="379" t="str">
        <f>IFERROR(VLOOKUP($D154,LISTA!$A$2:$J$9998,8,0),"")</f>
        <v/>
      </c>
      <c r="L154" s="379" t="str">
        <f t="shared" si="28"/>
        <v/>
      </c>
      <c r="M154" s="435" t="str">
        <f t="shared" si="29"/>
        <v/>
      </c>
      <c r="N154" s="436" t="str">
        <f t="shared" si="30"/>
        <v/>
      </c>
      <c r="O154" s="436" t="str">
        <f t="shared" si="14"/>
        <v/>
      </c>
      <c r="P154" s="436" t="str">
        <f>IFERROR(VLOOKUP($D154,LISTA!$A$2:$J$9998,10,0),"")</f>
        <v/>
      </c>
      <c r="Q154" s="437" t="str">
        <f t="shared" si="31"/>
        <v/>
      </c>
      <c r="R154" s="431" t="str">
        <f t="shared" si="25"/>
        <v/>
      </c>
      <c r="U154" s="372" t="str">
        <f t="shared" si="22"/>
        <v/>
      </c>
      <c r="V154" s="432" t="str">
        <f t="shared" si="26"/>
        <v/>
      </c>
      <c r="W154" s="433"/>
      <c r="X154" s="373" t="str">
        <f t="shared" si="27"/>
        <v/>
      </c>
      <c r="Y154" s="373">
        <v>153</v>
      </c>
    </row>
    <row r="155" spans="1:25" x14ac:dyDescent="0.25">
      <c r="A155" s="378"/>
      <c r="B155" s="434" t="str">
        <f t="shared" si="23"/>
        <v/>
      </c>
      <c r="C155" s="650" t="str">
        <f t="shared" si="24"/>
        <v/>
      </c>
      <c r="D155" s="360" t="str">
        <f>IF(PEDIDO!$D155="","",PEDIDO!$D155)</f>
        <v/>
      </c>
      <c r="E155" s="767" t="str">
        <f>IFERROR(VLOOKUP($D155,LISTA!$A$2:$J$9998,4,0),"")</f>
        <v/>
      </c>
      <c r="F155" s="767"/>
      <c r="G155" s="767" t="str">
        <f>IFERROR(VLOOKUP($D155,LISTA!$A$2:$J$9998,5,0),"")</f>
        <v/>
      </c>
      <c r="H155" s="767"/>
      <c r="I155" s="360" t="str">
        <f>IF(PEDIDO!$I155="","",PEDIDO!$I155)</f>
        <v/>
      </c>
      <c r="J155" s="379" t="str">
        <f>IFERROR(VLOOKUP($D155,LISTA!$A$2:$J$9998,7,0),"")</f>
        <v/>
      </c>
      <c r="K155" s="379" t="str">
        <f>IFERROR(VLOOKUP($D155,LISTA!$A$2:$J$9998,8,0),"")</f>
        <v/>
      </c>
      <c r="L155" s="379" t="str">
        <f t="shared" si="28"/>
        <v/>
      </c>
      <c r="M155" s="435" t="str">
        <f t="shared" si="29"/>
        <v/>
      </c>
      <c r="N155" s="436" t="str">
        <f t="shared" si="30"/>
        <v/>
      </c>
      <c r="O155" s="436" t="str">
        <f t="shared" si="14"/>
        <v/>
      </c>
      <c r="P155" s="436" t="str">
        <f>IFERROR(VLOOKUP($D155,LISTA!$A$2:$J$9998,10,0),"")</f>
        <v/>
      </c>
      <c r="Q155" s="437" t="str">
        <f t="shared" si="31"/>
        <v/>
      </c>
      <c r="R155" s="431" t="str">
        <f t="shared" si="25"/>
        <v/>
      </c>
      <c r="U155" s="372" t="str">
        <f t="shared" si="22"/>
        <v/>
      </c>
      <c r="V155" s="432" t="str">
        <f t="shared" si="26"/>
        <v/>
      </c>
      <c r="W155" s="433"/>
      <c r="X155" s="373" t="str">
        <f t="shared" si="27"/>
        <v/>
      </c>
      <c r="Y155" s="373">
        <v>154</v>
      </c>
    </row>
    <row r="156" spans="1:25" x14ac:dyDescent="0.25">
      <c r="A156" s="378"/>
      <c r="B156" s="434" t="str">
        <f t="shared" si="23"/>
        <v/>
      </c>
      <c r="C156" s="650" t="str">
        <f t="shared" si="24"/>
        <v/>
      </c>
      <c r="D156" s="360" t="str">
        <f>IF(PEDIDO!$D156="","",PEDIDO!$D156)</f>
        <v/>
      </c>
      <c r="E156" s="767" t="str">
        <f>IFERROR(VLOOKUP($D156,LISTA!$A$2:$J$9998,4,0),"")</f>
        <v/>
      </c>
      <c r="F156" s="767"/>
      <c r="G156" s="767" t="str">
        <f>IFERROR(VLOOKUP($D156,LISTA!$A$2:$J$9998,5,0),"")</f>
        <v/>
      </c>
      <c r="H156" s="767"/>
      <c r="I156" s="360" t="str">
        <f>IF(PEDIDO!$I156="","",PEDIDO!$I156)</f>
        <v/>
      </c>
      <c r="J156" s="379" t="str">
        <f>IFERROR(VLOOKUP($D156,LISTA!$A$2:$J$9998,7,0),"")</f>
        <v/>
      </c>
      <c r="K156" s="379" t="str">
        <f>IFERROR(VLOOKUP($D156,LISTA!$A$2:$J$9998,8,0),"")</f>
        <v/>
      </c>
      <c r="L156" s="379" t="str">
        <f t="shared" si="28"/>
        <v/>
      </c>
      <c r="M156" s="435" t="str">
        <f t="shared" si="29"/>
        <v/>
      </c>
      <c r="N156" s="436" t="str">
        <f t="shared" si="30"/>
        <v/>
      </c>
      <c r="O156" s="436" t="str">
        <f t="shared" si="14"/>
        <v/>
      </c>
      <c r="P156" s="436" t="str">
        <f>IFERROR(VLOOKUP($D156,LISTA!$A$2:$J$9998,10,0),"")</f>
        <v/>
      </c>
      <c r="Q156" s="437" t="str">
        <f t="shared" si="31"/>
        <v/>
      </c>
      <c r="R156" s="431" t="str">
        <f t="shared" si="25"/>
        <v/>
      </c>
      <c r="U156" s="372" t="str">
        <f t="shared" si="22"/>
        <v/>
      </c>
      <c r="V156" s="432" t="str">
        <f t="shared" si="26"/>
        <v/>
      </c>
      <c r="W156" s="433"/>
      <c r="X156" s="373" t="str">
        <f t="shared" si="27"/>
        <v/>
      </c>
      <c r="Y156" s="373">
        <v>155</v>
      </c>
    </row>
    <row r="157" spans="1:25" x14ac:dyDescent="0.25">
      <c r="A157" s="378"/>
      <c r="B157" s="434" t="str">
        <f t="shared" si="23"/>
        <v/>
      </c>
      <c r="C157" s="650" t="str">
        <f t="shared" si="24"/>
        <v/>
      </c>
      <c r="D157" s="360" t="str">
        <f>IF(PEDIDO!$D157="","",PEDIDO!$D157)</f>
        <v/>
      </c>
      <c r="E157" s="767" t="str">
        <f>IFERROR(VLOOKUP($D157,LISTA!$A$2:$J$9998,4,0),"")</f>
        <v/>
      </c>
      <c r="F157" s="767"/>
      <c r="G157" s="767" t="str">
        <f>IFERROR(VLOOKUP($D157,LISTA!$A$2:$J$9998,5,0),"")</f>
        <v/>
      </c>
      <c r="H157" s="767"/>
      <c r="I157" s="360" t="str">
        <f>IF(PEDIDO!$I157="","",PEDIDO!$I157)</f>
        <v/>
      </c>
      <c r="J157" s="379" t="str">
        <f>IFERROR(VLOOKUP($D157,LISTA!$A$2:$J$9998,7,0),"")</f>
        <v/>
      </c>
      <c r="K157" s="379" t="str">
        <f>IFERROR(VLOOKUP($D157,LISTA!$A$2:$J$9998,8,0),"")</f>
        <v/>
      </c>
      <c r="L157" s="379" t="str">
        <f t="shared" si="28"/>
        <v/>
      </c>
      <c r="M157" s="435" t="str">
        <f t="shared" si="29"/>
        <v/>
      </c>
      <c r="N157" s="436" t="str">
        <f t="shared" si="30"/>
        <v/>
      </c>
      <c r="O157" s="436" t="str">
        <f t="shared" si="14"/>
        <v/>
      </c>
      <c r="P157" s="436" t="str">
        <f>IFERROR(VLOOKUP($D157,LISTA!$A$2:$J$9998,10,0),"")</f>
        <v/>
      </c>
      <c r="Q157" s="437" t="str">
        <f t="shared" si="31"/>
        <v/>
      </c>
      <c r="R157" s="431" t="str">
        <f t="shared" si="25"/>
        <v/>
      </c>
      <c r="U157" s="372" t="str">
        <f t="shared" si="22"/>
        <v/>
      </c>
      <c r="V157" s="432" t="str">
        <f t="shared" si="26"/>
        <v/>
      </c>
      <c r="W157" s="433"/>
      <c r="X157" s="373" t="str">
        <f t="shared" si="27"/>
        <v/>
      </c>
      <c r="Y157" s="373">
        <v>156</v>
      </c>
    </row>
    <row r="158" spans="1:25" x14ac:dyDescent="0.25">
      <c r="A158" s="378"/>
      <c r="B158" s="434" t="str">
        <f t="shared" si="23"/>
        <v/>
      </c>
      <c r="C158" s="650" t="str">
        <f t="shared" si="24"/>
        <v/>
      </c>
      <c r="D158" s="360" t="str">
        <f>IF(PEDIDO!$D158="","",PEDIDO!$D158)</f>
        <v/>
      </c>
      <c r="E158" s="767" t="str">
        <f>IFERROR(VLOOKUP($D158,LISTA!$A$2:$J$9998,4,0),"")</f>
        <v/>
      </c>
      <c r="F158" s="767"/>
      <c r="G158" s="767" t="str">
        <f>IFERROR(VLOOKUP($D158,LISTA!$A$2:$J$9998,5,0),"")</f>
        <v/>
      </c>
      <c r="H158" s="767"/>
      <c r="I158" s="360" t="str">
        <f>IF(PEDIDO!$I158="","",PEDIDO!$I158)</f>
        <v/>
      </c>
      <c r="J158" s="379" t="str">
        <f>IFERROR(VLOOKUP($D158,LISTA!$A$2:$J$9998,7,0),"")</f>
        <v/>
      </c>
      <c r="K158" s="379" t="str">
        <f>IFERROR(VLOOKUP($D158,LISTA!$A$2:$J$9998,8,0),"")</f>
        <v/>
      </c>
      <c r="L158" s="379" t="str">
        <f t="shared" si="28"/>
        <v/>
      </c>
      <c r="M158" s="435" t="str">
        <f t="shared" si="29"/>
        <v/>
      </c>
      <c r="N158" s="436" t="str">
        <f t="shared" si="30"/>
        <v/>
      </c>
      <c r="O158" s="436" t="str">
        <f t="shared" si="14"/>
        <v/>
      </c>
      <c r="P158" s="436" t="str">
        <f>IFERROR(VLOOKUP($D158,LISTA!$A$2:$J$9998,10,0),"")</f>
        <v/>
      </c>
      <c r="Q158" s="437" t="str">
        <f t="shared" si="31"/>
        <v/>
      </c>
      <c r="R158" s="431" t="str">
        <f t="shared" si="25"/>
        <v/>
      </c>
      <c r="U158" s="372" t="str">
        <f t="shared" si="22"/>
        <v/>
      </c>
      <c r="V158" s="432" t="str">
        <f t="shared" si="26"/>
        <v/>
      </c>
      <c r="W158" s="433"/>
      <c r="X158" s="373" t="str">
        <f t="shared" si="27"/>
        <v/>
      </c>
      <c r="Y158" s="373">
        <v>157</v>
      </c>
    </row>
    <row r="159" spans="1:25" x14ac:dyDescent="0.25">
      <c r="A159" s="378"/>
      <c r="B159" s="434" t="str">
        <f t="shared" si="23"/>
        <v/>
      </c>
      <c r="C159" s="650" t="str">
        <f t="shared" si="24"/>
        <v/>
      </c>
      <c r="D159" s="360" t="str">
        <f>IF(PEDIDO!$D159="","",PEDIDO!$D159)</f>
        <v/>
      </c>
      <c r="E159" s="767" t="str">
        <f>IFERROR(VLOOKUP($D159,LISTA!$A$2:$J$9998,4,0),"")</f>
        <v/>
      </c>
      <c r="F159" s="767"/>
      <c r="G159" s="767" t="str">
        <f>IFERROR(VLOOKUP($D159,LISTA!$A$2:$J$9998,5,0),"")</f>
        <v/>
      </c>
      <c r="H159" s="767"/>
      <c r="I159" s="360" t="str">
        <f>IF(PEDIDO!$I159="","",PEDIDO!$I159)</f>
        <v/>
      </c>
      <c r="J159" s="379" t="str">
        <f>IFERROR(VLOOKUP($D159,LISTA!$A$2:$J$9998,7,0),"")</f>
        <v/>
      </c>
      <c r="K159" s="379" t="str">
        <f>IFERROR(VLOOKUP($D159,LISTA!$A$2:$J$9998,8,0),"")</f>
        <v/>
      </c>
      <c r="L159" s="379" t="str">
        <f t="shared" si="28"/>
        <v/>
      </c>
      <c r="M159" s="435" t="str">
        <f t="shared" si="29"/>
        <v/>
      </c>
      <c r="N159" s="436" t="str">
        <f t="shared" si="30"/>
        <v/>
      </c>
      <c r="O159" s="436" t="str">
        <f t="shared" si="14"/>
        <v/>
      </c>
      <c r="P159" s="436" t="str">
        <f>IFERROR(VLOOKUP($D159,LISTA!$A$2:$J$9998,10,0),"")</f>
        <v/>
      </c>
      <c r="Q159" s="437" t="str">
        <f t="shared" si="31"/>
        <v/>
      </c>
      <c r="R159" s="431" t="str">
        <f t="shared" si="25"/>
        <v/>
      </c>
      <c r="U159" s="372" t="str">
        <f t="shared" si="22"/>
        <v/>
      </c>
      <c r="V159" s="432" t="str">
        <f t="shared" si="26"/>
        <v/>
      </c>
      <c r="W159" s="433"/>
      <c r="X159" s="373" t="str">
        <f t="shared" si="27"/>
        <v/>
      </c>
      <c r="Y159" s="373">
        <v>158</v>
      </c>
    </row>
    <row r="160" spans="1:25" x14ac:dyDescent="0.25">
      <c r="A160" s="378"/>
      <c r="B160" s="434" t="str">
        <f t="shared" si="23"/>
        <v/>
      </c>
      <c r="C160" s="650" t="str">
        <f t="shared" si="24"/>
        <v/>
      </c>
      <c r="D160" s="360" t="str">
        <f>IF(PEDIDO!$D160="","",PEDIDO!$D160)</f>
        <v/>
      </c>
      <c r="E160" s="767" t="str">
        <f>IFERROR(VLOOKUP($D160,LISTA!$A$2:$J$9998,4,0),"")</f>
        <v/>
      </c>
      <c r="F160" s="767"/>
      <c r="G160" s="767" t="str">
        <f>IFERROR(VLOOKUP($D160,LISTA!$A$2:$J$9998,5,0),"")</f>
        <v/>
      </c>
      <c r="H160" s="767"/>
      <c r="I160" s="360" t="str">
        <f>IF(PEDIDO!$I160="","",PEDIDO!$I160)</f>
        <v/>
      </c>
      <c r="J160" s="379" t="str">
        <f>IFERROR(VLOOKUP($D160,LISTA!$A$2:$J$9998,7,0),"")</f>
        <v/>
      </c>
      <c r="K160" s="379" t="str">
        <f>IFERROR(VLOOKUP($D160,LISTA!$A$2:$J$9998,8,0),"")</f>
        <v/>
      </c>
      <c r="L160" s="379" t="str">
        <f t="shared" si="28"/>
        <v/>
      </c>
      <c r="M160" s="435" t="str">
        <f t="shared" si="29"/>
        <v/>
      </c>
      <c r="N160" s="436" t="str">
        <f t="shared" si="30"/>
        <v/>
      </c>
      <c r="O160" s="436" t="str">
        <f t="shared" si="14"/>
        <v/>
      </c>
      <c r="P160" s="436" t="str">
        <f>IFERROR(VLOOKUP($D160,LISTA!$A$2:$J$9998,10,0),"")</f>
        <v/>
      </c>
      <c r="Q160" s="437" t="str">
        <f t="shared" si="31"/>
        <v/>
      </c>
      <c r="R160" s="431" t="str">
        <f t="shared" si="25"/>
        <v/>
      </c>
      <c r="U160" s="372" t="str">
        <f t="shared" si="22"/>
        <v/>
      </c>
      <c r="V160" s="432" t="str">
        <f t="shared" si="26"/>
        <v/>
      </c>
      <c r="W160" s="433"/>
      <c r="X160" s="373" t="str">
        <f t="shared" si="27"/>
        <v/>
      </c>
      <c r="Y160" s="373">
        <v>159</v>
      </c>
    </row>
    <row r="161" spans="1:25" x14ac:dyDescent="0.25">
      <c r="A161" s="378"/>
      <c r="B161" s="434" t="str">
        <f t="shared" si="23"/>
        <v/>
      </c>
      <c r="C161" s="650" t="str">
        <f t="shared" si="24"/>
        <v/>
      </c>
      <c r="D161" s="360" t="str">
        <f>IF(PEDIDO!$D161="","",PEDIDO!$D161)</f>
        <v/>
      </c>
      <c r="E161" s="767" t="str">
        <f>IFERROR(VLOOKUP($D161,LISTA!$A$2:$J$9998,4,0),"")</f>
        <v/>
      </c>
      <c r="F161" s="767"/>
      <c r="G161" s="767" t="str">
        <f>IFERROR(VLOOKUP($D161,LISTA!$A$2:$J$9998,5,0),"")</f>
        <v/>
      </c>
      <c r="H161" s="767"/>
      <c r="I161" s="360" t="str">
        <f>IF(PEDIDO!$I161="","",PEDIDO!$I161)</f>
        <v/>
      </c>
      <c r="J161" s="379" t="str">
        <f>IFERROR(VLOOKUP($D161,LISTA!$A$2:$J$9998,7,0),"")</f>
        <v/>
      </c>
      <c r="K161" s="379" t="str">
        <f>IFERROR(VLOOKUP($D161,LISTA!$A$2:$J$9998,8,0),"")</f>
        <v/>
      </c>
      <c r="L161" s="379" t="str">
        <f t="shared" si="28"/>
        <v/>
      </c>
      <c r="M161" s="435" t="str">
        <f t="shared" si="29"/>
        <v/>
      </c>
      <c r="N161" s="436" t="str">
        <f t="shared" si="30"/>
        <v/>
      </c>
      <c r="O161" s="436" t="str">
        <f t="shared" si="14"/>
        <v/>
      </c>
      <c r="P161" s="436" t="str">
        <f>IFERROR(VLOOKUP($D161,LISTA!$A$2:$J$9998,10,0),"")</f>
        <v/>
      </c>
      <c r="Q161" s="437" t="str">
        <f t="shared" si="31"/>
        <v/>
      </c>
      <c r="R161" s="431" t="str">
        <f t="shared" si="25"/>
        <v/>
      </c>
      <c r="U161" s="372" t="str">
        <f t="shared" si="22"/>
        <v/>
      </c>
      <c r="V161" s="432" t="str">
        <f t="shared" si="26"/>
        <v/>
      </c>
      <c r="W161" s="433"/>
      <c r="X161" s="373" t="str">
        <f t="shared" si="27"/>
        <v/>
      </c>
      <c r="Y161" s="373">
        <v>160</v>
      </c>
    </row>
    <row r="162" spans="1:25" x14ac:dyDescent="0.25">
      <c r="A162" s="378"/>
      <c r="B162" s="434" t="str">
        <f t="shared" si="23"/>
        <v/>
      </c>
      <c r="C162" s="650" t="str">
        <f t="shared" si="24"/>
        <v/>
      </c>
      <c r="D162" s="360" t="str">
        <f>IF(PEDIDO!$D162="","",PEDIDO!$D162)</f>
        <v/>
      </c>
      <c r="E162" s="767" t="str">
        <f>IFERROR(VLOOKUP($D162,LISTA!$A$2:$J$9998,4,0),"")</f>
        <v/>
      </c>
      <c r="F162" s="767"/>
      <c r="G162" s="767" t="str">
        <f>IFERROR(VLOOKUP($D162,LISTA!$A$2:$J$9998,5,0),"")</f>
        <v/>
      </c>
      <c r="H162" s="767"/>
      <c r="I162" s="360" t="str">
        <f>IF(PEDIDO!$I162="","",PEDIDO!$I162)</f>
        <v/>
      </c>
      <c r="J162" s="379" t="str">
        <f>IFERROR(VLOOKUP($D162,LISTA!$A$2:$J$9998,7,0),"")</f>
        <v/>
      </c>
      <c r="K162" s="379" t="str">
        <f>IFERROR(VLOOKUP($D162,LISTA!$A$2:$J$9998,8,0),"")</f>
        <v/>
      </c>
      <c r="L162" s="379" t="str">
        <f t="shared" si="28"/>
        <v/>
      </c>
      <c r="M162" s="435" t="str">
        <f t="shared" si="29"/>
        <v/>
      </c>
      <c r="N162" s="436" t="str">
        <f t="shared" si="30"/>
        <v/>
      </c>
      <c r="O162" s="436" t="str">
        <f t="shared" si="14"/>
        <v/>
      </c>
      <c r="P162" s="436" t="str">
        <f>IFERROR(VLOOKUP($D162,LISTA!$A$2:$J$9998,10,0),"")</f>
        <v/>
      </c>
      <c r="Q162" s="437" t="str">
        <f t="shared" si="31"/>
        <v/>
      </c>
      <c r="R162" s="431" t="str">
        <f t="shared" si="25"/>
        <v/>
      </c>
      <c r="U162" s="372" t="str">
        <f t="shared" si="22"/>
        <v/>
      </c>
      <c r="V162" s="432" t="str">
        <f t="shared" si="26"/>
        <v/>
      </c>
      <c r="W162" s="433"/>
      <c r="X162" s="373" t="str">
        <f t="shared" si="27"/>
        <v/>
      </c>
      <c r="Y162" s="373">
        <v>161</v>
      </c>
    </row>
    <row r="163" spans="1:25" x14ac:dyDescent="0.25">
      <c r="A163" s="378"/>
      <c r="B163" s="434" t="str">
        <f t="shared" si="23"/>
        <v/>
      </c>
      <c r="C163" s="650" t="str">
        <f t="shared" si="24"/>
        <v/>
      </c>
      <c r="D163" s="360" t="str">
        <f>IF(PEDIDO!$D163="","",PEDIDO!$D163)</f>
        <v/>
      </c>
      <c r="E163" s="767" t="str">
        <f>IFERROR(VLOOKUP($D163,LISTA!$A$2:$J$9998,4,0),"")</f>
        <v/>
      </c>
      <c r="F163" s="767"/>
      <c r="G163" s="767" t="str">
        <f>IFERROR(VLOOKUP($D163,LISTA!$A$2:$J$9998,5,0),"")</f>
        <v/>
      </c>
      <c r="H163" s="767"/>
      <c r="I163" s="360" t="str">
        <f>IF(PEDIDO!$I163="","",PEDIDO!$I163)</f>
        <v/>
      </c>
      <c r="J163" s="379" t="str">
        <f>IFERROR(VLOOKUP($D163,LISTA!$A$2:$J$9998,7,0),"")</f>
        <v/>
      </c>
      <c r="K163" s="379" t="str">
        <f>IFERROR(VLOOKUP($D163,LISTA!$A$2:$J$9998,8,0),"")</f>
        <v/>
      </c>
      <c r="L163" s="379" t="str">
        <f t="shared" si="28"/>
        <v/>
      </c>
      <c r="M163" s="435" t="str">
        <f t="shared" si="29"/>
        <v/>
      </c>
      <c r="N163" s="436" t="str">
        <f t="shared" si="30"/>
        <v/>
      </c>
      <c r="O163" s="436" t="str">
        <f t="shared" si="14"/>
        <v/>
      </c>
      <c r="P163" s="436" t="str">
        <f>IFERROR(VLOOKUP($D163,LISTA!$A$2:$J$9998,10,0),"")</f>
        <v/>
      </c>
      <c r="Q163" s="437" t="str">
        <f t="shared" si="31"/>
        <v/>
      </c>
      <c r="R163" s="431" t="str">
        <f t="shared" si="25"/>
        <v/>
      </c>
      <c r="U163" s="372" t="str">
        <f t="shared" si="22"/>
        <v/>
      </c>
      <c r="V163" s="432" t="str">
        <f t="shared" si="26"/>
        <v/>
      </c>
      <c r="W163" s="433"/>
      <c r="X163" s="373" t="str">
        <f t="shared" si="27"/>
        <v/>
      </c>
      <c r="Y163" s="373">
        <v>162</v>
      </c>
    </row>
    <row r="164" spans="1:25" x14ac:dyDescent="0.25">
      <c r="A164" s="378"/>
      <c r="B164" s="434" t="str">
        <f t="shared" si="23"/>
        <v/>
      </c>
      <c r="C164" s="650" t="str">
        <f t="shared" si="24"/>
        <v/>
      </c>
      <c r="D164" s="360" t="str">
        <f>IF(PEDIDO!$D164="","",PEDIDO!$D164)</f>
        <v/>
      </c>
      <c r="E164" s="767" t="str">
        <f>IFERROR(VLOOKUP($D164,LISTA!$A$2:$J$9998,4,0),"")</f>
        <v/>
      </c>
      <c r="F164" s="767"/>
      <c r="G164" s="767" t="str">
        <f>IFERROR(VLOOKUP($D164,LISTA!$A$2:$J$9998,5,0),"")</f>
        <v/>
      </c>
      <c r="H164" s="767"/>
      <c r="I164" s="360" t="str">
        <f>IF(PEDIDO!$I164="","",PEDIDO!$I164)</f>
        <v/>
      </c>
      <c r="J164" s="379" t="str">
        <f>IFERROR(VLOOKUP($D164,LISTA!$A$2:$J$9998,7,0),"")</f>
        <v/>
      </c>
      <c r="K164" s="379" t="str">
        <f>IFERROR(VLOOKUP($D164,LISTA!$A$2:$J$9998,8,0),"")</f>
        <v/>
      </c>
      <c r="L164" s="379" t="str">
        <f t="shared" si="28"/>
        <v/>
      </c>
      <c r="M164" s="435" t="str">
        <f t="shared" si="29"/>
        <v/>
      </c>
      <c r="N164" s="436" t="str">
        <f t="shared" si="30"/>
        <v/>
      </c>
      <c r="O164" s="436" t="str">
        <f t="shared" si="14"/>
        <v/>
      </c>
      <c r="P164" s="436" t="str">
        <f>IFERROR(VLOOKUP($D164,LISTA!$A$2:$J$9998,10,0),"")</f>
        <v/>
      </c>
      <c r="Q164" s="437" t="str">
        <f t="shared" si="31"/>
        <v/>
      </c>
      <c r="R164" s="431" t="str">
        <f t="shared" si="25"/>
        <v/>
      </c>
      <c r="U164" s="372" t="str">
        <f t="shared" si="22"/>
        <v/>
      </c>
      <c r="V164" s="432" t="str">
        <f t="shared" si="26"/>
        <v/>
      </c>
      <c r="W164" s="433"/>
      <c r="X164" s="373" t="str">
        <f t="shared" si="27"/>
        <v/>
      </c>
      <c r="Y164" s="373">
        <v>163</v>
      </c>
    </row>
    <row r="165" spans="1:25" x14ac:dyDescent="0.25">
      <c r="A165" s="378"/>
      <c r="B165" s="434" t="str">
        <f t="shared" si="23"/>
        <v/>
      </c>
      <c r="C165" s="650" t="str">
        <f t="shared" si="24"/>
        <v/>
      </c>
      <c r="D165" s="360" t="str">
        <f>IF(PEDIDO!$D165="","",PEDIDO!$D165)</f>
        <v/>
      </c>
      <c r="E165" s="767" t="str">
        <f>IFERROR(VLOOKUP($D165,LISTA!$A$2:$J$9998,4,0),"")</f>
        <v/>
      </c>
      <c r="F165" s="767"/>
      <c r="G165" s="767" t="str">
        <f>IFERROR(VLOOKUP($D165,LISTA!$A$2:$J$9998,5,0),"")</f>
        <v/>
      </c>
      <c r="H165" s="767"/>
      <c r="I165" s="360" t="str">
        <f>IF(PEDIDO!$I165="","",PEDIDO!$I165)</f>
        <v/>
      </c>
      <c r="J165" s="379" t="str">
        <f>IFERROR(VLOOKUP($D165,LISTA!$A$2:$J$9998,7,0),"")</f>
        <v/>
      </c>
      <c r="K165" s="379" t="str">
        <f>IFERROR(VLOOKUP($D165,LISTA!$A$2:$J$9998,8,0),"")</f>
        <v/>
      </c>
      <c r="L165" s="379" t="str">
        <f t="shared" si="28"/>
        <v/>
      </c>
      <c r="M165" s="435" t="str">
        <f t="shared" si="29"/>
        <v/>
      </c>
      <c r="N165" s="436" t="str">
        <f t="shared" si="30"/>
        <v/>
      </c>
      <c r="O165" s="436" t="str">
        <f t="shared" si="14"/>
        <v/>
      </c>
      <c r="P165" s="436" t="str">
        <f>IFERROR(VLOOKUP($D165,LISTA!$A$2:$J$9998,10,0),"")</f>
        <v/>
      </c>
      <c r="Q165" s="437" t="str">
        <f t="shared" si="31"/>
        <v/>
      </c>
      <c r="R165" s="431" t="str">
        <f t="shared" si="25"/>
        <v/>
      </c>
      <c r="U165" s="372" t="str">
        <f t="shared" si="22"/>
        <v/>
      </c>
      <c r="V165" s="432" t="str">
        <f t="shared" si="26"/>
        <v/>
      </c>
      <c r="W165" s="433"/>
      <c r="X165" s="373" t="str">
        <f t="shared" si="27"/>
        <v/>
      </c>
      <c r="Y165" s="373">
        <v>164</v>
      </c>
    </row>
    <row r="166" spans="1:25" x14ac:dyDescent="0.25">
      <c r="A166" s="378"/>
      <c r="B166" s="434" t="str">
        <f t="shared" si="23"/>
        <v/>
      </c>
      <c r="C166" s="650" t="str">
        <f t="shared" si="24"/>
        <v/>
      </c>
      <c r="D166" s="360" t="str">
        <f>IF(PEDIDO!$D166="","",PEDIDO!$D166)</f>
        <v/>
      </c>
      <c r="E166" s="767" t="str">
        <f>IFERROR(VLOOKUP($D166,LISTA!$A$2:$J$9998,4,0),"")</f>
        <v/>
      </c>
      <c r="F166" s="767"/>
      <c r="G166" s="767" t="str">
        <f>IFERROR(VLOOKUP($D166,LISTA!$A$2:$J$9998,5,0),"")</f>
        <v/>
      </c>
      <c r="H166" s="767"/>
      <c r="I166" s="360" t="str">
        <f>IF(PEDIDO!$I166="","",PEDIDO!$I166)</f>
        <v/>
      </c>
      <c r="J166" s="379" t="str">
        <f>IFERROR(VLOOKUP($D166,LISTA!$A$2:$J$9998,7,0),"")</f>
        <v/>
      </c>
      <c r="K166" s="379" t="str">
        <f>IFERROR(VLOOKUP($D166,LISTA!$A$2:$J$9998,8,0),"")</f>
        <v/>
      </c>
      <c r="L166" s="379" t="str">
        <f t="shared" si="28"/>
        <v/>
      </c>
      <c r="M166" s="435" t="str">
        <f t="shared" si="29"/>
        <v/>
      </c>
      <c r="N166" s="436" t="str">
        <f t="shared" si="30"/>
        <v/>
      </c>
      <c r="O166" s="436" t="str">
        <f t="shared" si="14"/>
        <v/>
      </c>
      <c r="P166" s="436" t="str">
        <f>IFERROR(VLOOKUP($D166,LISTA!$A$2:$J$9998,10,0),"")</f>
        <v/>
      </c>
      <c r="Q166" s="437" t="str">
        <f t="shared" si="31"/>
        <v/>
      </c>
      <c r="R166" s="431" t="str">
        <f t="shared" si="25"/>
        <v/>
      </c>
      <c r="U166" s="372" t="str">
        <f t="shared" si="22"/>
        <v/>
      </c>
      <c r="V166" s="432" t="str">
        <f t="shared" si="26"/>
        <v/>
      </c>
      <c r="W166" s="433"/>
      <c r="X166" s="373" t="str">
        <f t="shared" si="27"/>
        <v/>
      </c>
      <c r="Y166" s="373">
        <v>165</v>
      </c>
    </row>
    <row r="167" spans="1:25" x14ac:dyDescent="0.25">
      <c r="A167" s="378"/>
      <c r="B167" s="434" t="str">
        <f t="shared" si="23"/>
        <v/>
      </c>
      <c r="C167" s="650" t="str">
        <f t="shared" si="24"/>
        <v/>
      </c>
      <c r="D167" s="360" t="str">
        <f>IF(PEDIDO!$D167="","",PEDIDO!$D167)</f>
        <v/>
      </c>
      <c r="E167" s="767" t="str">
        <f>IFERROR(VLOOKUP($D167,LISTA!$A$2:$J$9998,4,0),"")</f>
        <v/>
      </c>
      <c r="F167" s="767"/>
      <c r="G167" s="767" t="str">
        <f>IFERROR(VLOOKUP($D167,LISTA!$A$2:$J$9998,5,0),"")</f>
        <v/>
      </c>
      <c r="H167" s="767"/>
      <c r="I167" s="360" t="str">
        <f>IF(PEDIDO!$I167="","",PEDIDO!$I167)</f>
        <v/>
      </c>
      <c r="J167" s="379" t="str">
        <f>IFERROR(VLOOKUP($D167,LISTA!$A$2:$J$9998,7,0),"")</f>
        <v/>
      </c>
      <c r="K167" s="379" t="str">
        <f>IFERROR(VLOOKUP($D167,LISTA!$A$2:$J$9998,8,0),"")</f>
        <v/>
      </c>
      <c r="L167" s="379" t="str">
        <f t="shared" si="28"/>
        <v/>
      </c>
      <c r="M167" s="435" t="str">
        <f t="shared" si="29"/>
        <v/>
      </c>
      <c r="N167" s="436" t="str">
        <f t="shared" si="30"/>
        <v/>
      </c>
      <c r="O167" s="436" t="str">
        <f t="shared" si="14"/>
        <v/>
      </c>
      <c r="P167" s="436" t="str">
        <f>IFERROR(VLOOKUP($D167,LISTA!$A$2:$J$9998,10,0),"")</f>
        <v/>
      </c>
      <c r="Q167" s="437" t="str">
        <f t="shared" si="31"/>
        <v/>
      </c>
      <c r="R167" s="431" t="str">
        <f t="shared" si="25"/>
        <v/>
      </c>
      <c r="U167" s="372" t="str">
        <f t="shared" si="22"/>
        <v/>
      </c>
      <c r="V167" s="432" t="str">
        <f t="shared" si="26"/>
        <v/>
      </c>
      <c r="W167" s="433"/>
      <c r="X167" s="373" t="str">
        <f t="shared" si="27"/>
        <v/>
      </c>
      <c r="Y167" s="373">
        <v>166</v>
      </c>
    </row>
    <row r="168" spans="1:25" x14ac:dyDescent="0.25">
      <c r="A168" s="378"/>
      <c r="B168" s="434" t="str">
        <f t="shared" si="23"/>
        <v/>
      </c>
      <c r="C168" s="650" t="str">
        <f t="shared" si="24"/>
        <v/>
      </c>
      <c r="D168" s="360" t="str">
        <f>IF(PEDIDO!$D168="","",PEDIDO!$D168)</f>
        <v/>
      </c>
      <c r="E168" s="767" t="str">
        <f>IFERROR(VLOOKUP($D168,LISTA!$A$2:$J$9998,4,0),"")</f>
        <v/>
      </c>
      <c r="F168" s="767"/>
      <c r="G168" s="767" t="str">
        <f>IFERROR(VLOOKUP($D168,LISTA!$A$2:$J$9998,5,0),"")</f>
        <v/>
      </c>
      <c r="H168" s="767"/>
      <c r="I168" s="360" t="str">
        <f>IF(PEDIDO!$I168="","",PEDIDO!$I168)</f>
        <v/>
      </c>
      <c r="J168" s="379" t="str">
        <f>IFERROR(VLOOKUP($D168,LISTA!$A$2:$J$9998,7,0),"")</f>
        <v/>
      </c>
      <c r="K168" s="379" t="str">
        <f>IFERROR(VLOOKUP($D168,LISTA!$A$2:$J$9998,8,0),"")</f>
        <v/>
      </c>
      <c r="L168" s="379" t="str">
        <f t="shared" si="28"/>
        <v/>
      </c>
      <c r="M168" s="435" t="str">
        <f t="shared" si="29"/>
        <v/>
      </c>
      <c r="N168" s="436" t="str">
        <f t="shared" si="30"/>
        <v/>
      </c>
      <c r="O168" s="436" t="str">
        <f t="shared" si="14"/>
        <v/>
      </c>
      <c r="P168" s="436" t="str">
        <f>IFERROR(VLOOKUP($D168,LISTA!$A$2:$J$9998,10,0),"")</f>
        <v/>
      </c>
      <c r="Q168" s="437" t="str">
        <f t="shared" si="31"/>
        <v/>
      </c>
      <c r="R168" s="431" t="str">
        <f t="shared" si="25"/>
        <v/>
      </c>
      <c r="U168" s="372" t="str">
        <f t="shared" si="22"/>
        <v/>
      </c>
      <c r="V168" s="432" t="str">
        <f t="shared" si="26"/>
        <v/>
      </c>
      <c r="W168" s="433"/>
      <c r="X168" s="373" t="str">
        <f t="shared" si="27"/>
        <v/>
      </c>
      <c r="Y168" s="373">
        <v>167</v>
      </c>
    </row>
    <row r="169" spans="1:25" x14ac:dyDescent="0.25">
      <c r="A169" s="378"/>
      <c r="B169" s="434" t="str">
        <f t="shared" si="23"/>
        <v/>
      </c>
      <c r="C169" s="650" t="str">
        <f t="shared" si="24"/>
        <v/>
      </c>
      <c r="D169" s="360" t="str">
        <f>IF(PEDIDO!$D169="","",PEDIDO!$D169)</f>
        <v/>
      </c>
      <c r="E169" s="767" t="str">
        <f>IFERROR(VLOOKUP($D169,LISTA!$A$2:$J$9998,4,0),"")</f>
        <v/>
      </c>
      <c r="F169" s="767"/>
      <c r="G169" s="767" t="str">
        <f>IFERROR(VLOOKUP($D169,LISTA!$A$2:$J$9998,5,0),"")</f>
        <v/>
      </c>
      <c r="H169" s="767"/>
      <c r="I169" s="360" t="str">
        <f>IF(PEDIDO!$I169="","",PEDIDO!$I169)</f>
        <v/>
      </c>
      <c r="J169" s="379" t="str">
        <f>IFERROR(VLOOKUP($D169,LISTA!$A$2:$J$9998,7,0),"")</f>
        <v/>
      </c>
      <c r="K169" s="379" t="str">
        <f>IFERROR(VLOOKUP($D169,LISTA!$A$2:$J$9998,8,0),"")</f>
        <v/>
      </c>
      <c r="L169" s="379" t="str">
        <f t="shared" si="28"/>
        <v/>
      </c>
      <c r="M169" s="435" t="str">
        <f t="shared" si="29"/>
        <v/>
      </c>
      <c r="N169" s="436" t="str">
        <f t="shared" si="30"/>
        <v/>
      </c>
      <c r="O169" s="436" t="str">
        <f t="shared" si="14"/>
        <v/>
      </c>
      <c r="P169" s="436" t="str">
        <f>IFERROR(VLOOKUP($D169,LISTA!$A$2:$J$9998,10,0),"")</f>
        <v/>
      </c>
      <c r="Q169" s="437" t="str">
        <f t="shared" si="31"/>
        <v/>
      </c>
      <c r="R169" s="431" t="str">
        <f t="shared" si="25"/>
        <v/>
      </c>
      <c r="U169" s="372" t="str">
        <f t="shared" si="22"/>
        <v/>
      </c>
      <c r="V169" s="432" t="str">
        <f t="shared" si="26"/>
        <v/>
      </c>
      <c r="W169" s="433"/>
      <c r="X169" s="373" t="str">
        <f t="shared" si="27"/>
        <v/>
      </c>
      <c r="Y169" s="373">
        <v>168</v>
      </c>
    </row>
    <row r="170" spans="1:25" x14ac:dyDescent="0.25">
      <c r="A170" s="378"/>
      <c r="B170" s="434" t="str">
        <f t="shared" si="23"/>
        <v/>
      </c>
      <c r="C170" s="650" t="str">
        <f t="shared" si="24"/>
        <v/>
      </c>
      <c r="D170" s="360" t="str">
        <f>IF(PEDIDO!$D170="","",PEDIDO!$D170)</f>
        <v/>
      </c>
      <c r="E170" s="767" t="str">
        <f>IFERROR(VLOOKUP($D170,LISTA!$A$2:$J$9998,4,0),"")</f>
        <v/>
      </c>
      <c r="F170" s="767"/>
      <c r="G170" s="767" t="str">
        <f>IFERROR(VLOOKUP($D170,LISTA!$A$2:$J$9998,5,0),"")</f>
        <v/>
      </c>
      <c r="H170" s="767"/>
      <c r="I170" s="360" t="str">
        <f>IF(PEDIDO!$I170="","",PEDIDO!$I170)</f>
        <v/>
      </c>
      <c r="J170" s="379" t="str">
        <f>IFERROR(VLOOKUP($D170,LISTA!$A$2:$J$9998,7,0),"")</f>
        <v/>
      </c>
      <c r="K170" s="379" t="str">
        <f>IFERROR(VLOOKUP($D170,LISTA!$A$2:$J$9998,8,0),"")</f>
        <v/>
      </c>
      <c r="L170" s="379" t="str">
        <f t="shared" si="28"/>
        <v/>
      </c>
      <c r="M170" s="435" t="str">
        <f t="shared" si="29"/>
        <v/>
      </c>
      <c r="N170" s="436" t="str">
        <f t="shared" si="30"/>
        <v/>
      </c>
      <c r="O170" s="436" t="str">
        <f t="shared" si="14"/>
        <v/>
      </c>
      <c r="P170" s="436" t="str">
        <f>IFERROR(VLOOKUP($D170,LISTA!$A$2:$J$9998,10,0),"")</f>
        <v/>
      </c>
      <c r="Q170" s="437" t="str">
        <f t="shared" si="31"/>
        <v/>
      </c>
      <c r="R170" s="431" t="str">
        <f t="shared" si="25"/>
        <v/>
      </c>
      <c r="U170" s="372" t="str">
        <f t="shared" si="22"/>
        <v/>
      </c>
      <c r="V170" s="432" t="str">
        <f t="shared" si="26"/>
        <v/>
      </c>
      <c r="W170" s="433"/>
      <c r="X170" s="373" t="str">
        <f t="shared" si="27"/>
        <v/>
      </c>
      <c r="Y170" s="373">
        <v>169</v>
      </c>
    </row>
    <row r="171" spans="1:25" x14ac:dyDescent="0.25">
      <c r="A171" s="378"/>
      <c r="B171" s="434" t="str">
        <f t="shared" si="23"/>
        <v/>
      </c>
      <c r="C171" s="650" t="str">
        <f t="shared" si="24"/>
        <v/>
      </c>
      <c r="D171" s="360" t="str">
        <f>IF(PEDIDO!$D171="","",PEDIDO!$D171)</f>
        <v/>
      </c>
      <c r="E171" s="767" t="str">
        <f>IFERROR(VLOOKUP($D171,LISTA!$A$2:$J$9998,4,0),"")</f>
        <v/>
      </c>
      <c r="F171" s="767"/>
      <c r="G171" s="767" t="str">
        <f>IFERROR(VLOOKUP($D171,LISTA!$A$2:$J$9998,5,0),"")</f>
        <v/>
      </c>
      <c r="H171" s="767"/>
      <c r="I171" s="360" t="str">
        <f>IF(PEDIDO!$I171="","",PEDIDO!$I171)</f>
        <v/>
      </c>
      <c r="J171" s="379" t="str">
        <f>IFERROR(VLOOKUP($D171,LISTA!$A$2:$J$9998,7,0),"")</f>
        <v/>
      </c>
      <c r="K171" s="379" t="str">
        <f>IFERROR(VLOOKUP($D171,LISTA!$A$2:$J$9998,8,0),"")</f>
        <v/>
      </c>
      <c r="L171" s="379" t="str">
        <f t="shared" si="28"/>
        <v/>
      </c>
      <c r="M171" s="435" t="str">
        <f t="shared" si="29"/>
        <v/>
      </c>
      <c r="N171" s="436" t="str">
        <f t="shared" si="30"/>
        <v/>
      </c>
      <c r="O171" s="436" t="str">
        <f t="shared" si="14"/>
        <v/>
      </c>
      <c r="P171" s="436" t="str">
        <f>IFERROR(VLOOKUP($D171,LISTA!$A$2:$J$9998,10,0),"")</f>
        <v/>
      </c>
      <c r="Q171" s="437" t="str">
        <f t="shared" si="31"/>
        <v/>
      </c>
      <c r="R171" s="431" t="str">
        <f t="shared" si="25"/>
        <v/>
      </c>
      <c r="U171" s="372" t="str">
        <f t="shared" si="22"/>
        <v/>
      </c>
      <c r="V171" s="432" t="str">
        <f t="shared" si="26"/>
        <v/>
      </c>
      <c r="W171" s="433"/>
      <c r="X171" s="373" t="str">
        <f t="shared" si="27"/>
        <v/>
      </c>
      <c r="Y171" s="373">
        <v>170</v>
      </c>
    </row>
    <row r="172" spans="1:25" x14ac:dyDescent="0.25">
      <c r="A172" s="378"/>
      <c r="B172" s="434" t="str">
        <f t="shared" si="23"/>
        <v/>
      </c>
      <c r="C172" s="650" t="str">
        <f t="shared" si="24"/>
        <v/>
      </c>
      <c r="D172" s="360" t="str">
        <f>IF(PEDIDO!$D172="","",PEDIDO!$D172)</f>
        <v/>
      </c>
      <c r="E172" s="767" t="str">
        <f>IFERROR(VLOOKUP($D172,LISTA!$A$2:$J$9998,4,0),"")</f>
        <v/>
      </c>
      <c r="F172" s="767"/>
      <c r="G172" s="767" t="str">
        <f>IFERROR(VLOOKUP($D172,LISTA!$A$2:$J$9998,5,0),"")</f>
        <v/>
      </c>
      <c r="H172" s="767"/>
      <c r="I172" s="360" t="str">
        <f>IF(PEDIDO!$I172="","",PEDIDO!$I172)</f>
        <v/>
      </c>
      <c r="J172" s="379" t="str">
        <f>IFERROR(VLOOKUP($D172,LISTA!$A$2:$J$9998,7,0),"")</f>
        <v/>
      </c>
      <c r="K172" s="379" t="str">
        <f>IFERROR(VLOOKUP($D172,LISTA!$A$2:$J$9998,8,0),"")</f>
        <v/>
      </c>
      <c r="L172" s="379" t="str">
        <f t="shared" si="28"/>
        <v/>
      </c>
      <c r="M172" s="435" t="str">
        <f t="shared" si="29"/>
        <v/>
      </c>
      <c r="N172" s="436" t="str">
        <f t="shared" si="30"/>
        <v/>
      </c>
      <c r="O172" s="436" t="str">
        <f t="shared" si="14"/>
        <v/>
      </c>
      <c r="P172" s="436" t="str">
        <f>IFERROR(VLOOKUP($D172,LISTA!$A$2:$J$9998,10,0),"")</f>
        <v/>
      </c>
      <c r="Q172" s="437" t="str">
        <f t="shared" si="31"/>
        <v/>
      </c>
      <c r="R172" s="431" t="str">
        <f t="shared" si="25"/>
        <v/>
      </c>
      <c r="U172" s="372" t="str">
        <f t="shared" si="22"/>
        <v/>
      </c>
      <c r="V172" s="432" t="str">
        <f t="shared" si="26"/>
        <v/>
      </c>
      <c r="W172" s="433"/>
      <c r="X172" s="373" t="str">
        <f t="shared" si="27"/>
        <v/>
      </c>
      <c r="Y172" s="373">
        <v>171</v>
      </c>
    </row>
    <row r="173" spans="1:25" x14ac:dyDescent="0.25">
      <c r="A173" s="378"/>
      <c r="B173" s="434" t="str">
        <f t="shared" si="23"/>
        <v/>
      </c>
      <c r="C173" s="650" t="str">
        <f t="shared" si="24"/>
        <v/>
      </c>
      <c r="D173" s="360" t="str">
        <f>IF(PEDIDO!$D173="","",PEDIDO!$D173)</f>
        <v/>
      </c>
      <c r="E173" s="767" t="str">
        <f>IFERROR(VLOOKUP($D173,LISTA!$A$2:$J$9998,4,0),"")</f>
        <v/>
      </c>
      <c r="F173" s="767"/>
      <c r="G173" s="767" t="str">
        <f>IFERROR(VLOOKUP($D173,LISTA!$A$2:$J$9998,5,0),"")</f>
        <v/>
      </c>
      <c r="H173" s="767"/>
      <c r="I173" s="360" t="str">
        <f>IF(PEDIDO!$I173="","",PEDIDO!$I173)</f>
        <v/>
      </c>
      <c r="J173" s="379" t="str">
        <f>IFERROR(VLOOKUP($D173,LISTA!$A$2:$J$9998,7,0),"")</f>
        <v/>
      </c>
      <c r="K173" s="379" t="str">
        <f>IFERROR(VLOOKUP($D173,LISTA!$A$2:$J$9998,8,0),"")</f>
        <v/>
      </c>
      <c r="L173" s="379" t="str">
        <f t="shared" si="28"/>
        <v/>
      </c>
      <c r="M173" s="435" t="str">
        <f t="shared" si="29"/>
        <v/>
      </c>
      <c r="N173" s="436" t="str">
        <f t="shared" si="30"/>
        <v/>
      </c>
      <c r="O173" s="436" t="str">
        <f t="shared" si="14"/>
        <v/>
      </c>
      <c r="P173" s="436" t="str">
        <f>IFERROR(VLOOKUP($D173,LISTA!$A$2:$J$9998,10,0),"")</f>
        <v/>
      </c>
      <c r="Q173" s="437" t="str">
        <f t="shared" si="31"/>
        <v/>
      </c>
      <c r="R173" s="431" t="str">
        <f t="shared" si="25"/>
        <v/>
      </c>
      <c r="U173" s="372" t="str">
        <f t="shared" si="22"/>
        <v/>
      </c>
      <c r="V173" s="432" t="str">
        <f t="shared" si="26"/>
        <v/>
      </c>
      <c r="W173" s="433"/>
      <c r="X173" s="373" t="str">
        <f t="shared" si="27"/>
        <v/>
      </c>
      <c r="Y173" s="373">
        <v>172</v>
      </c>
    </row>
    <row r="174" spans="1:25" x14ac:dyDescent="0.25">
      <c r="A174" s="378"/>
      <c r="B174" s="434" t="str">
        <f t="shared" si="23"/>
        <v/>
      </c>
      <c r="C174" s="650" t="str">
        <f t="shared" si="24"/>
        <v/>
      </c>
      <c r="D174" s="360" t="str">
        <f>IF(PEDIDO!$D174="","",PEDIDO!$D174)</f>
        <v/>
      </c>
      <c r="E174" s="767" t="str">
        <f>IFERROR(VLOOKUP($D174,LISTA!$A$2:$J$9998,4,0),"")</f>
        <v/>
      </c>
      <c r="F174" s="767"/>
      <c r="G174" s="767" t="str">
        <f>IFERROR(VLOOKUP($D174,LISTA!$A$2:$J$9998,5,0),"")</f>
        <v/>
      </c>
      <c r="H174" s="767"/>
      <c r="I174" s="360" t="str">
        <f>IF(PEDIDO!$I174="","",PEDIDO!$I174)</f>
        <v/>
      </c>
      <c r="J174" s="379" t="str">
        <f>IFERROR(VLOOKUP($D174,LISTA!$A$2:$J$9998,7,0),"")</f>
        <v/>
      </c>
      <c r="K174" s="379" t="str">
        <f>IFERROR(VLOOKUP($D174,LISTA!$A$2:$J$9998,8,0),"")</f>
        <v/>
      </c>
      <c r="L174" s="379" t="str">
        <f t="shared" si="28"/>
        <v/>
      </c>
      <c r="M174" s="435" t="str">
        <f t="shared" si="29"/>
        <v/>
      </c>
      <c r="N174" s="436" t="str">
        <f t="shared" si="30"/>
        <v/>
      </c>
      <c r="O174" s="436" t="str">
        <f t="shared" si="14"/>
        <v/>
      </c>
      <c r="P174" s="436" t="str">
        <f>IFERROR(VLOOKUP($D174,LISTA!$A$2:$J$9998,10,0),"")</f>
        <v/>
      </c>
      <c r="Q174" s="437" t="str">
        <f t="shared" si="31"/>
        <v/>
      </c>
      <c r="R174" s="431" t="str">
        <f t="shared" si="25"/>
        <v/>
      </c>
      <c r="U174" s="372" t="str">
        <f t="shared" si="22"/>
        <v/>
      </c>
      <c r="V174" s="432" t="str">
        <f t="shared" si="26"/>
        <v/>
      </c>
      <c r="W174" s="433"/>
      <c r="X174" s="373" t="str">
        <f t="shared" si="27"/>
        <v/>
      </c>
      <c r="Y174" s="373">
        <v>173</v>
      </c>
    </row>
    <row r="175" spans="1:25" x14ac:dyDescent="0.25">
      <c r="A175" s="378"/>
      <c r="B175" s="434" t="str">
        <f t="shared" si="23"/>
        <v/>
      </c>
      <c r="C175" s="650" t="str">
        <f t="shared" si="24"/>
        <v/>
      </c>
      <c r="D175" s="360" t="str">
        <f>IF(PEDIDO!$D175="","",PEDIDO!$D175)</f>
        <v/>
      </c>
      <c r="E175" s="767" t="str">
        <f>IFERROR(VLOOKUP($D175,LISTA!$A$2:$J$9998,4,0),"")</f>
        <v/>
      </c>
      <c r="F175" s="767"/>
      <c r="G175" s="767" t="str">
        <f>IFERROR(VLOOKUP($D175,LISTA!$A$2:$J$9998,5,0),"")</f>
        <v/>
      </c>
      <c r="H175" s="767"/>
      <c r="I175" s="360" t="str">
        <f>IF(PEDIDO!$I175="","",PEDIDO!$I175)</f>
        <v/>
      </c>
      <c r="J175" s="379" t="str">
        <f>IFERROR(VLOOKUP($D175,LISTA!$A$2:$J$9998,7,0),"")</f>
        <v/>
      </c>
      <c r="K175" s="379" t="str">
        <f>IFERROR(VLOOKUP($D175,LISTA!$A$2:$J$9998,8,0),"")</f>
        <v/>
      </c>
      <c r="L175" s="379" t="str">
        <f t="shared" si="28"/>
        <v/>
      </c>
      <c r="M175" s="435" t="str">
        <f t="shared" si="29"/>
        <v/>
      </c>
      <c r="N175" s="436" t="str">
        <f t="shared" si="30"/>
        <v/>
      </c>
      <c r="O175" s="436" t="str">
        <f t="shared" si="14"/>
        <v/>
      </c>
      <c r="P175" s="436" t="str">
        <f>IFERROR(VLOOKUP($D175,LISTA!$A$2:$J$9998,10,0),"")</f>
        <v/>
      </c>
      <c r="Q175" s="437" t="str">
        <f t="shared" si="31"/>
        <v/>
      </c>
      <c r="R175" s="431" t="str">
        <f t="shared" si="25"/>
        <v/>
      </c>
      <c r="U175" s="372" t="str">
        <f t="shared" si="22"/>
        <v/>
      </c>
      <c r="V175" s="432" t="str">
        <f t="shared" si="26"/>
        <v/>
      </c>
      <c r="W175" s="433"/>
      <c r="X175" s="373" t="str">
        <f t="shared" si="27"/>
        <v/>
      </c>
      <c r="Y175" s="373">
        <v>174</v>
      </c>
    </row>
    <row r="176" spans="1:25" x14ac:dyDescent="0.25">
      <c r="A176" s="378"/>
      <c r="B176" s="434" t="str">
        <f t="shared" si="23"/>
        <v/>
      </c>
      <c r="C176" s="650" t="str">
        <f t="shared" si="24"/>
        <v/>
      </c>
      <c r="D176" s="360" t="str">
        <f>IF(PEDIDO!$D176="","",PEDIDO!$D176)</f>
        <v/>
      </c>
      <c r="E176" s="767" t="str">
        <f>IFERROR(VLOOKUP($D176,LISTA!$A$2:$J$9998,4,0),"")</f>
        <v/>
      </c>
      <c r="F176" s="767"/>
      <c r="G176" s="767" t="str">
        <f>IFERROR(VLOOKUP($D176,LISTA!$A$2:$J$9998,5,0),"")</f>
        <v/>
      </c>
      <c r="H176" s="767"/>
      <c r="I176" s="360" t="str">
        <f>IF(PEDIDO!$I176="","",PEDIDO!$I176)</f>
        <v/>
      </c>
      <c r="J176" s="379" t="str">
        <f>IFERROR(VLOOKUP($D176,LISTA!$A$2:$J$9998,7,0),"")</f>
        <v/>
      </c>
      <c r="K176" s="379" t="str">
        <f>IFERROR(VLOOKUP($D176,LISTA!$A$2:$J$9998,8,0),"")</f>
        <v/>
      </c>
      <c r="L176" s="379" t="str">
        <f t="shared" si="28"/>
        <v/>
      </c>
      <c r="M176" s="435" t="str">
        <f t="shared" si="29"/>
        <v/>
      </c>
      <c r="N176" s="436" t="str">
        <f t="shared" si="30"/>
        <v/>
      </c>
      <c r="O176" s="436" t="str">
        <f t="shared" si="14"/>
        <v/>
      </c>
      <c r="P176" s="436" t="str">
        <f>IFERROR(VLOOKUP($D176,LISTA!$A$2:$J$9998,10,0),"")</f>
        <v/>
      </c>
      <c r="Q176" s="437" t="str">
        <f t="shared" si="31"/>
        <v/>
      </c>
      <c r="R176" s="431" t="str">
        <f t="shared" si="25"/>
        <v/>
      </c>
      <c r="U176" s="372" t="str">
        <f t="shared" si="22"/>
        <v/>
      </c>
      <c r="V176" s="432" t="str">
        <f t="shared" si="26"/>
        <v/>
      </c>
      <c r="W176" s="433"/>
      <c r="X176" s="373" t="str">
        <f t="shared" si="27"/>
        <v/>
      </c>
      <c r="Y176" s="373">
        <v>175</v>
      </c>
    </row>
    <row r="177" spans="1:25" x14ac:dyDescent="0.25">
      <c r="A177" s="378"/>
      <c r="B177" s="434" t="str">
        <f t="shared" si="23"/>
        <v/>
      </c>
      <c r="C177" s="650" t="str">
        <f t="shared" si="24"/>
        <v/>
      </c>
      <c r="D177" s="360" t="str">
        <f>IF(PEDIDO!$D177="","",PEDIDO!$D177)</f>
        <v/>
      </c>
      <c r="E177" s="767" t="str">
        <f>IFERROR(VLOOKUP($D177,LISTA!$A$2:$J$9998,4,0),"")</f>
        <v/>
      </c>
      <c r="F177" s="767"/>
      <c r="G177" s="767" t="str">
        <f>IFERROR(VLOOKUP($D177,LISTA!$A$2:$J$9998,5,0),"")</f>
        <v/>
      </c>
      <c r="H177" s="767"/>
      <c r="I177" s="360" t="str">
        <f>IF(PEDIDO!$I177="","",PEDIDO!$I177)</f>
        <v/>
      </c>
      <c r="J177" s="379" t="str">
        <f>IFERROR(VLOOKUP($D177,LISTA!$A$2:$J$9998,7,0),"")</f>
        <v/>
      </c>
      <c r="K177" s="379" t="str">
        <f>IFERROR(VLOOKUP($D177,LISTA!$A$2:$J$9998,8,0),"")</f>
        <v/>
      </c>
      <c r="L177" s="379" t="str">
        <f t="shared" si="28"/>
        <v/>
      </c>
      <c r="M177" s="435" t="str">
        <f t="shared" si="29"/>
        <v/>
      </c>
      <c r="N177" s="436" t="str">
        <f t="shared" si="30"/>
        <v/>
      </c>
      <c r="O177" s="436" t="str">
        <f t="shared" si="14"/>
        <v/>
      </c>
      <c r="P177" s="436" t="str">
        <f>IFERROR(VLOOKUP($D177,LISTA!$A$2:$J$9998,10,0),"")</f>
        <v/>
      </c>
      <c r="Q177" s="437" t="str">
        <f t="shared" si="31"/>
        <v/>
      </c>
      <c r="R177" s="431" t="str">
        <f t="shared" si="25"/>
        <v/>
      </c>
      <c r="U177" s="372" t="str">
        <f t="shared" si="22"/>
        <v/>
      </c>
      <c r="V177" s="432" t="str">
        <f t="shared" si="26"/>
        <v/>
      </c>
      <c r="W177" s="433"/>
      <c r="X177" s="373" t="str">
        <f t="shared" si="27"/>
        <v/>
      </c>
      <c r="Y177" s="373">
        <v>176</v>
      </c>
    </row>
    <row r="178" spans="1:25" x14ac:dyDescent="0.25">
      <c r="A178" s="378"/>
      <c r="B178" s="434" t="str">
        <f t="shared" si="23"/>
        <v/>
      </c>
      <c r="C178" s="650" t="str">
        <f t="shared" si="24"/>
        <v/>
      </c>
      <c r="D178" s="360" t="str">
        <f>IF(PEDIDO!$D178="","",PEDIDO!$D178)</f>
        <v/>
      </c>
      <c r="E178" s="767" t="str">
        <f>IFERROR(VLOOKUP($D178,LISTA!$A$2:$J$9998,4,0),"")</f>
        <v/>
      </c>
      <c r="F178" s="767"/>
      <c r="G178" s="767" t="str">
        <f>IFERROR(VLOOKUP($D178,LISTA!$A$2:$J$9998,5,0),"")</f>
        <v/>
      </c>
      <c r="H178" s="767"/>
      <c r="I178" s="360" t="str">
        <f>IF(PEDIDO!$I178="","",PEDIDO!$I178)</f>
        <v/>
      </c>
      <c r="J178" s="379" t="str">
        <f>IFERROR(VLOOKUP($D178,LISTA!$A$2:$J$9998,7,0),"")</f>
        <v/>
      </c>
      <c r="K178" s="379" t="str">
        <f>IFERROR(VLOOKUP($D178,LISTA!$A$2:$J$9998,8,0),"")</f>
        <v/>
      </c>
      <c r="L178" s="379" t="str">
        <f t="shared" si="28"/>
        <v/>
      </c>
      <c r="M178" s="435" t="str">
        <f t="shared" si="29"/>
        <v/>
      </c>
      <c r="N178" s="436" t="str">
        <f t="shared" si="30"/>
        <v/>
      </c>
      <c r="O178" s="436" t="str">
        <f t="shared" si="14"/>
        <v/>
      </c>
      <c r="P178" s="436" t="str">
        <f>IFERROR(VLOOKUP($D178,LISTA!$A$2:$J$9998,10,0),"")</f>
        <v/>
      </c>
      <c r="Q178" s="437" t="str">
        <f t="shared" si="31"/>
        <v/>
      </c>
      <c r="R178" s="431" t="str">
        <f t="shared" si="25"/>
        <v/>
      </c>
      <c r="U178" s="372" t="str">
        <f t="shared" si="22"/>
        <v/>
      </c>
      <c r="V178" s="432" t="str">
        <f t="shared" si="26"/>
        <v/>
      </c>
      <c r="W178" s="433"/>
      <c r="X178" s="373" t="str">
        <f t="shared" si="27"/>
        <v/>
      </c>
      <c r="Y178" s="373">
        <v>177</v>
      </c>
    </row>
    <row r="179" spans="1:25" x14ac:dyDescent="0.25">
      <c r="A179" s="378"/>
      <c r="B179" s="434" t="str">
        <f t="shared" si="23"/>
        <v/>
      </c>
      <c r="C179" s="650" t="str">
        <f t="shared" si="24"/>
        <v/>
      </c>
      <c r="D179" s="360" t="str">
        <f>IF(PEDIDO!$D179="","",PEDIDO!$D179)</f>
        <v/>
      </c>
      <c r="E179" s="767" t="str">
        <f>IFERROR(VLOOKUP($D179,LISTA!$A$2:$J$9998,4,0),"")</f>
        <v/>
      </c>
      <c r="F179" s="767"/>
      <c r="G179" s="767" t="str">
        <f>IFERROR(VLOOKUP($D179,LISTA!$A$2:$J$9998,5,0),"")</f>
        <v/>
      </c>
      <c r="H179" s="767"/>
      <c r="I179" s="360" t="str">
        <f>IF(PEDIDO!$I179="","",PEDIDO!$I179)</f>
        <v/>
      </c>
      <c r="J179" s="379" t="str">
        <f>IFERROR(VLOOKUP($D179,LISTA!$A$2:$J$9998,7,0),"")</f>
        <v/>
      </c>
      <c r="K179" s="379" t="str">
        <f>IFERROR(VLOOKUP($D179,LISTA!$A$2:$J$9998,8,0),"")</f>
        <v/>
      </c>
      <c r="L179" s="379" t="str">
        <f t="shared" si="28"/>
        <v/>
      </c>
      <c r="M179" s="435" t="str">
        <f t="shared" si="29"/>
        <v/>
      </c>
      <c r="N179" s="436" t="str">
        <f t="shared" si="30"/>
        <v/>
      </c>
      <c r="O179" s="436" t="str">
        <f t="shared" si="14"/>
        <v/>
      </c>
      <c r="P179" s="436" t="str">
        <f>IFERROR(VLOOKUP($D179,LISTA!$A$2:$J$9998,10,0),"")</f>
        <v/>
      </c>
      <c r="Q179" s="437" t="str">
        <f t="shared" si="31"/>
        <v/>
      </c>
      <c r="R179" s="431" t="str">
        <f t="shared" si="25"/>
        <v/>
      </c>
      <c r="U179" s="372" t="str">
        <f t="shared" si="22"/>
        <v/>
      </c>
      <c r="V179" s="432" t="str">
        <f t="shared" si="26"/>
        <v/>
      </c>
      <c r="W179" s="433"/>
      <c r="X179" s="373" t="str">
        <f t="shared" si="27"/>
        <v/>
      </c>
      <c r="Y179" s="373">
        <v>178</v>
      </c>
    </row>
    <row r="180" spans="1:25" x14ac:dyDescent="0.25">
      <c r="A180" s="378"/>
      <c r="B180" s="434" t="str">
        <f t="shared" si="23"/>
        <v/>
      </c>
      <c r="C180" s="650" t="str">
        <f t="shared" si="24"/>
        <v/>
      </c>
      <c r="D180" s="360" t="str">
        <f>IF(PEDIDO!$D180="","",PEDIDO!$D180)</f>
        <v/>
      </c>
      <c r="E180" s="767" t="str">
        <f>IFERROR(VLOOKUP($D180,LISTA!$A$2:$J$9998,4,0),"")</f>
        <v/>
      </c>
      <c r="F180" s="767"/>
      <c r="G180" s="767" t="str">
        <f>IFERROR(VLOOKUP($D180,LISTA!$A$2:$J$9998,5,0),"")</f>
        <v/>
      </c>
      <c r="H180" s="767"/>
      <c r="I180" s="360" t="str">
        <f>IF(PEDIDO!$I180="","",PEDIDO!$I180)</f>
        <v/>
      </c>
      <c r="J180" s="379" t="str">
        <f>IFERROR(VLOOKUP($D180,LISTA!$A$2:$J$9998,7,0),"")</f>
        <v/>
      </c>
      <c r="K180" s="379" t="str">
        <f>IFERROR(VLOOKUP($D180,LISTA!$A$2:$J$9998,8,0),"")</f>
        <v/>
      </c>
      <c r="L180" s="379" t="str">
        <f t="shared" si="28"/>
        <v/>
      </c>
      <c r="M180" s="435" t="str">
        <f t="shared" si="29"/>
        <v/>
      </c>
      <c r="N180" s="436" t="str">
        <f t="shared" si="30"/>
        <v/>
      </c>
      <c r="O180" s="436" t="str">
        <f t="shared" si="14"/>
        <v/>
      </c>
      <c r="P180" s="436" t="str">
        <f>IFERROR(VLOOKUP($D180,LISTA!$A$2:$J$9998,10,0),"")</f>
        <v/>
      </c>
      <c r="Q180" s="437" t="str">
        <f t="shared" si="31"/>
        <v/>
      </c>
      <c r="R180" s="431" t="str">
        <f t="shared" si="25"/>
        <v/>
      </c>
      <c r="U180" s="372" t="str">
        <f t="shared" si="22"/>
        <v/>
      </c>
      <c r="V180" s="432" t="str">
        <f t="shared" si="26"/>
        <v/>
      </c>
      <c r="W180" s="433"/>
      <c r="X180" s="373" t="str">
        <f t="shared" si="27"/>
        <v/>
      </c>
      <c r="Y180" s="373">
        <v>179</v>
      </c>
    </row>
    <row r="181" spans="1:25" x14ac:dyDescent="0.25">
      <c r="A181" s="378"/>
      <c r="B181" s="434" t="str">
        <f t="shared" si="23"/>
        <v/>
      </c>
      <c r="C181" s="650" t="str">
        <f t="shared" si="24"/>
        <v/>
      </c>
      <c r="D181" s="360" t="str">
        <f>IF(PEDIDO!$D181="","",PEDIDO!$D181)</f>
        <v/>
      </c>
      <c r="E181" s="767" t="str">
        <f>IFERROR(VLOOKUP($D181,LISTA!$A$2:$J$9998,4,0),"")</f>
        <v/>
      </c>
      <c r="F181" s="767"/>
      <c r="G181" s="767" t="str">
        <f>IFERROR(VLOOKUP($D181,LISTA!$A$2:$J$9998,5,0),"")</f>
        <v/>
      </c>
      <c r="H181" s="767"/>
      <c r="I181" s="360" t="str">
        <f>IF(PEDIDO!$I181="","",PEDIDO!$I181)</f>
        <v/>
      </c>
      <c r="J181" s="379" t="str">
        <f>IFERROR(VLOOKUP($D181,LISTA!$A$2:$J$9998,7,0),"")</f>
        <v/>
      </c>
      <c r="K181" s="379" t="str">
        <f>IFERROR(VLOOKUP($D181,LISTA!$A$2:$J$9998,8,0),"")</f>
        <v/>
      </c>
      <c r="L181" s="379" t="str">
        <f t="shared" si="28"/>
        <v/>
      </c>
      <c r="M181" s="435" t="str">
        <f t="shared" si="29"/>
        <v/>
      </c>
      <c r="N181" s="436" t="str">
        <f t="shared" si="30"/>
        <v/>
      </c>
      <c r="O181" s="436" t="str">
        <f t="shared" si="14"/>
        <v/>
      </c>
      <c r="P181" s="436" t="str">
        <f>IFERROR(VLOOKUP($D181,LISTA!$A$2:$J$9998,10,0),"")</f>
        <v/>
      </c>
      <c r="Q181" s="437" t="str">
        <f t="shared" si="31"/>
        <v/>
      </c>
      <c r="R181" s="431" t="str">
        <f t="shared" si="25"/>
        <v/>
      </c>
      <c r="U181" s="372" t="str">
        <f t="shared" si="22"/>
        <v/>
      </c>
      <c r="V181" s="432" t="str">
        <f t="shared" si="26"/>
        <v/>
      </c>
      <c r="W181" s="433"/>
      <c r="X181" s="373" t="str">
        <f t="shared" si="27"/>
        <v/>
      </c>
      <c r="Y181" s="373">
        <v>180</v>
      </c>
    </row>
    <row r="182" spans="1:25" x14ac:dyDescent="0.25">
      <c r="A182" s="378"/>
      <c r="B182" s="434" t="str">
        <f t="shared" si="23"/>
        <v/>
      </c>
      <c r="C182" s="650" t="str">
        <f t="shared" si="24"/>
        <v/>
      </c>
      <c r="D182" s="360" t="str">
        <f>IF(PEDIDO!$D182="","",PEDIDO!$D182)</f>
        <v/>
      </c>
      <c r="E182" s="767" t="str">
        <f>IFERROR(VLOOKUP($D182,LISTA!$A$2:$J$9998,4,0),"")</f>
        <v/>
      </c>
      <c r="F182" s="767"/>
      <c r="G182" s="767" t="str">
        <f>IFERROR(VLOOKUP($D182,LISTA!$A$2:$J$9998,5,0),"")</f>
        <v/>
      </c>
      <c r="H182" s="767"/>
      <c r="I182" s="360" t="str">
        <f>IF(PEDIDO!$I182="","",PEDIDO!$I182)</f>
        <v/>
      </c>
      <c r="J182" s="379" t="str">
        <f>IFERROR(VLOOKUP($D182,LISTA!$A$2:$J$9998,7,0),"")</f>
        <v/>
      </c>
      <c r="K182" s="379" t="str">
        <f>IFERROR(VLOOKUP($D182,LISTA!$A$2:$J$9998,8,0),"")</f>
        <v/>
      </c>
      <c r="L182" s="379" t="str">
        <f t="shared" si="28"/>
        <v/>
      </c>
      <c r="M182" s="435" t="str">
        <f t="shared" si="29"/>
        <v/>
      </c>
      <c r="N182" s="436" t="str">
        <f t="shared" si="30"/>
        <v/>
      </c>
      <c r="O182" s="436" t="str">
        <f t="shared" si="14"/>
        <v/>
      </c>
      <c r="P182" s="436" t="str">
        <f>IFERROR(VLOOKUP($D182,LISTA!$A$2:$J$9998,10,0),"")</f>
        <v/>
      </c>
      <c r="Q182" s="437" t="str">
        <f t="shared" si="31"/>
        <v/>
      </c>
      <c r="R182" s="431" t="str">
        <f t="shared" si="25"/>
        <v/>
      </c>
      <c r="U182" s="372" t="str">
        <f t="shared" si="22"/>
        <v/>
      </c>
      <c r="V182" s="432" t="str">
        <f t="shared" si="26"/>
        <v/>
      </c>
      <c r="W182" s="433"/>
      <c r="X182" s="373" t="str">
        <f t="shared" si="27"/>
        <v/>
      </c>
      <c r="Y182" s="373">
        <v>181</v>
      </c>
    </row>
    <row r="183" spans="1:25" x14ac:dyDescent="0.25">
      <c r="A183" s="378"/>
      <c r="B183" s="434" t="str">
        <f t="shared" si="23"/>
        <v/>
      </c>
      <c r="C183" s="650" t="str">
        <f t="shared" si="24"/>
        <v/>
      </c>
      <c r="D183" s="360" t="str">
        <f>IF(PEDIDO!$D183="","",PEDIDO!$D183)</f>
        <v/>
      </c>
      <c r="E183" s="767" t="str">
        <f>IFERROR(VLOOKUP($D183,LISTA!$A$2:$J$9998,4,0),"")</f>
        <v/>
      </c>
      <c r="F183" s="767"/>
      <c r="G183" s="767" t="str">
        <f>IFERROR(VLOOKUP($D183,LISTA!$A$2:$J$9998,5,0),"")</f>
        <v/>
      </c>
      <c r="H183" s="767"/>
      <c r="I183" s="360" t="str">
        <f>IF(PEDIDO!$I183="","",PEDIDO!$I183)</f>
        <v/>
      </c>
      <c r="J183" s="379" t="str">
        <f>IFERROR(VLOOKUP($D183,LISTA!$A$2:$J$9998,7,0),"")</f>
        <v/>
      </c>
      <c r="K183" s="379" t="str">
        <f>IFERROR(VLOOKUP($D183,LISTA!$A$2:$J$9998,8,0),"")</f>
        <v/>
      </c>
      <c r="L183" s="379" t="str">
        <f t="shared" si="28"/>
        <v/>
      </c>
      <c r="M183" s="435" t="str">
        <f t="shared" si="29"/>
        <v/>
      </c>
      <c r="N183" s="436" t="str">
        <f t="shared" si="30"/>
        <v/>
      </c>
      <c r="O183" s="436" t="str">
        <f t="shared" si="14"/>
        <v/>
      </c>
      <c r="P183" s="436" t="str">
        <f>IFERROR(VLOOKUP($D183,LISTA!$A$2:$J$9998,10,0),"")</f>
        <v/>
      </c>
      <c r="Q183" s="437" t="str">
        <f t="shared" si="31"/>
        <v/>
      </c>
      <c r="R183" s="431" t="str">
        <f t="shared" si="25"/>
        <v/>
      </c>
      <c r="U183" s="372" t="str">
        <f t="shared" si="22"/>
        <v/>
      </c>
      <c r="V183" s="432" t="str">
        <f t="shared" si="26"/>
        <v/>
      </c>
      <c r="W183" s="433"/>
      <c r="X183" s="373" t="str">
        <f t="shared" si="27"/>
        <v/>
      </c>
      <c r="Y183" s="373">
        <v>182</v>
      </c>
    </row>
    <row r="184" spans="1:25" x14ac:dyDescent="0.25">
      <c r="A184" s="378"/>
      <c r="B184" s="434" t="str">
        <f t="shared" si="23"/>
        <v/>
      </c>
      <c r="C184" s="650" t="str">
        <f t="shared" si="24"/>
        <v/>
      </c>
      <c r="D184" s="360" t="str">
        <f>IF(PEDIDO!$D184="","",PEDIDO!$D184)</f>
        <v/>
      </c>
      <c r="E184" s="767" t="str">
        <f>IFERROR(VLOOKUP($D184,LISTA!$A$2:$J$9998,4,0),"")</f>
        <v/>
      </c>
      <c r="F184" s="767"/>
      <c r="G184" s="767" t="str">
        <f>IFERROR(VLOOKUP($D184,LISTA!$A$2:$J$9998,5,0),"")</f>
        <v/>
      </c>
      <c r="H184" s="767"/>
      <c r="I184" s="360" t="str">
        <f>IF(PEDIDO!$I184="","",PEDIDO!$I184)</f>
        <v/>
      </c>
      <c r="J184" s="379" t="str">
        <f>IFERROR(VLOOKUP($D184,LISTA!$A$2:$J$9998,7,0),"")</f>
        <v/>
      </c>
      <c r="K184" s="379" t="str">
        <f>IFERROR(VLOOKUP($D184,LISTA!$A$2:$J$9998,8,0),"")</f>
        <v/>
      </c>
      <c r="L184" s="379" t="str">
        <f t="shared" si="28"/>
        <v/>
      </c>
      <c r="M184" s="435" t="str">
        <f t="shared" si="29"/>
        <v/>
      </c>
      <c r="N184" s="436" t="str">
        <f t="shared" si="30"/>
        <v/>
      </c>
      <c r="O184" s="436" t="str">
        <f t="shared" si="14"/>
        <v/>
      </c>
      <c r="P184" s="436" t="str">
        <f>IFERROR(VLOOKUP($D184,LISTA!$A$2:$J$9998,10,0),"")</f>
        <v/>
      </c>
      <c r="Q184" s="437" t="str">
        <f t="shared" si="31"/>
        <v/>
      </c>
      <c r="R184" s="431" t="str">
        <f t="shared" si="25"/>
        <v/>
      </c>
      <c r="U184" s="372" t="str">
        <f t="shared" si="22"/>
        <v/>
      </c>
      <c r="V184" s="432" t="str">
        <f t="shared" si="26"/>
        <v/>
      </c>
      <c r="W184" s="433"/>
      <c r="X184" s="373" t="str">
        <f t="shared" si="27"/>
        <v/>
      </c>
      <c r="Y184" s="373">
        <v>183</v>
      </c>
    </row>
    <row r="185" spans="1:25" x14ac:dyDescent="0.25">
      <c r="A185" s="378"/>
      <c r="B185" s="434" t="str">
        <f t="shared" si="23"/>
        <v/>
      </c>
      <c r="C185" s="650" t="str">
        <f t="shared" si="24"/>
        <v/>
      </c>
      <c r="D185" s="360" t="str">
        <f>IF(PEDIDO!$D185="","",PEDIDO!$D185)</f>
        <v/>
      </c>
      <c r="E185" s="767" t="str">
        <f>IFERROR(VLOOKUP($D185,LISTA!$A$2:$J$9998,4,0),"")</f>
        <v/>
      </c>
      <c r="F185" s="767"/>
      <c r="G185" s="767" t="str">
        <f>IFERROR(VLOOKUP($D185,LISTA!$A$2:$J$9998,5,0),"")</f>
        <v/>
      </c>
      <c r="H185" s="767"/>
      <c r="I185" s="360" t="str">
        <f>IF(PEDIDO!$I185="","",PEDIDO!$I185)</f>
        <v/>
      </c>
      <c r="J185" s="379" t="str">
        <f>IFERROR(VLOOKUP($D185,LISTA!$A$2:$J$9998,7,0),"")</f>
        <v/>
      </c>
      <c r="K185" s="379" t="str">
        <f>IFERROR(VLOOKUP($D185,LISTA!$A$2:$J$9998,8,0),"")</f>
        <v/>
      </c>
      <c r="L185" s="379" t="str">
        <f t="shared" si="28"/>
        <v/>
      </c>
      <c r="M185" s="435" t="str">
        <f t="shared" si="29"/>
        <v/>
      </c>
      <c r="N185" s="436" t="str">
        <f t="shared" si="30"/>
        <v/>
      </c>
      <c r="O185" s="436" t="str">
        <f t="shared" si="14"/>
        <v/>
      </c>
      <c r="P185" s="436" t="str">
        <f>IFERROR(VLOOKUP($D185,LISTA!$A$2:$J$9998,10,0),"")</f>
        <v/>
      </c>
      <c r="Q185" s="437" t="str">
        <f t="shared" si="31"/>
        <v/>
      </c>
      <c r="R185" s="431" t="str">
        <f t="shared" si="25"/>
        <v/>
      </c>
      <c r="U185" s="372" t="str">
        <f t="shared" si="22"/>
        <v/>
      </c>
      <c r="V185" s="432" t="str">
        <f t="shared" si="26"/>
        <v/>
      </c>
      <c r="W185" s="433"/>
      <c r="X185" s="373" t="str">
        <f t="shared" si="27"/>
        <v/>
      </c>
      <c r="Y185" s="373">
        <v>184</v>
      </c>
    </row>
    <row r="186" spans="1:25" x14ac:dyDescent="0.25">
      <c r="A186" s="378"/>
      <c r="B186" s="434" t="str">
        <f t="shared" si="23"/>
        <v/>
      </c>
      <c r="C186" s="650" t="str">
        <f t="shared" si="24"/>
        <v/>
      </c>
      <c r="D186" s="360" t="str">
        <f>IF(PEDIDO!$D186="","",PEDIDO!$D186)</f>
        <v/>
      </c>
      <c r="E186" s="767" t="str">
        <f>IFERROR(VLOOKUP($D186,LISTA!$A$2:$J$9998,4,0),"")</f>
        <v/>
      </c>
      <c r="F186" s="767"/>
      <c r="G186" s="767" t="str">
        <f>IFERROR(VLOOKUP($D186,LISTA!$A$2:$J$9998,5,0),"")</f>
        <v/>
      </c>
      <c r="H186" s="767"/>
      <c r="I186" s="360" t="str">
        <f>IF(PEDIDO!$I186="","",PEDIDO!$I186)</f>
        <v/>
      </c>
      <c r="J186" s="379" t="str">
        <f>IFERROR(VLOOKUP($D186,LISTA!$A$2:$J$9998,7,0),"")</f>
        <v/>
      </c>
      <c r="K186" s="379" t="str">
        <f>IFERROR(VLOOKUP($D186,LISTA!$A$2:$J$9998,8,0),"")</f>
        <v/>
      </c>
      <c r="L186" s="379" t="str">
        <f t="shared" si="28"/>
        <v/>
      </c>
      <c r="M186" s="435" t="str">
        <f t="shared" si="29"/>
        <v/>
      </c>
      <c r="N186" s="436" t="str">
        <f t="shared" si="30"/>
        <v/>
      </c>
      <c r="O186" s="436" t="str">
        <f t="shared" si="14"/>
        <v/>
      </c>
      <c r="P186" s="436" t="str">
        <f>IFERROR(VLOOKUP($D186,LISTA!$A$2:$J$9998,10,0),"")</f>
        <v/>
      </c>
      <c r="Q186" s="437" t="str">
        <f t="shared" si="31"/>
        <v/>
      </c>
      <c r="R186" s="431" t="str">
        <f t="shared" si="25"/>
        <v/>
      </c>
      <c r="U186" s="372" t="str">
        <f t="shared" si="22"/>
        <v/>
      </c>
      <c r="V186" s="432" t="str">
        <f t="shared" si="26"/>
        <v/>
      </c>
      <c r="W186" s="433"/>
      <c r="X186" s="373" t="str">
        <f t="shared" si="27"/>
        <v/>
      </c>
      <c r="Y186" s="373">
        <v>185</v>
      </c>
    </row>
    <row r="187" spans="1:25" x14ac:dyDescent="0.25">
      <c r="A187" s="378"/>
      <c r="B187" s="434" t="str">
        <f t="shared" si="23"/>
        <v/>
      </c>
      <c r="C187" s="650" t="str">
        <f t="shared" si="24"/>
        <v/>
      </c>
      <c r="D187" s="360" t="str">
        <f>IF(PEDIDO!$D187="","",PEDIDO!$D187)</f>
        <v/>
      </c>
      <c r="E187" s="767" t="str">
        <f>IFERROR(VLOOKUP($D187,LISTA!$A$2:$J$9998,4,0),"")</f>
        <v/>
      </c>
      <c r="F187" s="767"/>
      <c r="G187" s="767" t="str">
        <f>IFERROR(VLOOKUP($D187,LISTA!$A$2:$J$9998,5,0),"")</f>
        <v/>
      </c>
      <c r="H187" s="767"/>
      <c r="I187" s="360" t="str">
        <f>IF(PEDIDO!$I187="","",PEDIDO!$I187)</f>
        <v/>
      </c>
      <c r="J187" s="379" t="str">
        <f>IFERROR(VLOOKUP($D187,LISTA!$A$2:$J$9998,7,0),"")</f>
        <v/>
      </c>
      <c r="K187" s="379" t="str">
        <f>IFERROR(VLOOKUP($D187,LISTA!$A$2:$J$9998,8,0),"")</f>
        <v/>
      </c>
      <c r="L187" s="379" t="str">
        <f t="shared" si="28"/>
        <v/>
      </c>
      <c r="M187" s="435" t="str">
        <f t="shared" si="29"/>
        <v/>
      </c>
      <c r="N187" s="436" t="str">
        <f t="shared" si="30"/>
        <v/>
      </c>
      <c r="O187" s="436" t="str">
        <f t="shared" si="14"/>
        <v/>
      </c>
      <c r="P187" s="436" t="str">
        <f>IFERROR(VLOOKUP($D187,LISTA!$A$2:$J$9998,10,0),"")</f>
        <v/>
      </c>
      <c r="Q187" s="437" t="str">
        <f t="shared" si="31"/>
        <v/>
      </c>
      <c r="R187" s="431" t="str">
        <f t="shared" si="25"/>
        <v/>
      </c>
      <c r="U187" s="372" t="str">
        <f t="shared" si="22"/>
        <v/>
      </c>
      <c r="V187" s="432" t="str">
        <f t="shared" si="26"/>
        <v/>
      </c>
      <c r="W187" s="433"/>
      <c r="X187" s="373" t="str">
        <f t="shared" si="27"/>
        <v/>
      </c>
      <c r="Y187" s="373">
        <v>186</v>
      </c>
    </row>
    <row r="188" spans="1:25" x14ac:dyDescent="0.25">
      <c r="A188" s="378"/>
      <c r="B188" s="434" t="str">
        <f t="shared" si="23"/>
        <v/>
      </c>
      <c r="C188" s="650" t="str">
        <f t="shared" si="24"/>
        <v/>
      </c>
      <c r="D188" s="360" t="str">
        <f>IF(PEDIDO!$D188="","",PEDIDO!$D188)</f>
        <v/>
      </c>
      <c r="E188" s="767" t="str">
        <f>IFERROR(VLOOKUP($D188,LISTA!$A$2:$J$9998,4,0),"")</f>
        <v/>
      </c>
      <c r="F188" s="767"/>
      <c r="G188" s="767" t="str">
        <f>IFERROR(VLOOKUP($D188,LISTA!$A$2:$J$9998,5,0),"")</f>
        <v/>
      </c>
      <c r="H188" s="767"/>
      <c r="I188" s="360" t="str">
        <f>IF(PEDIDO!$I188="","",PEDIDO!$I188)</f>
        <v/>
      </c>
      <c r="J188" s="379" t="str">
        <f>IFERROR(VLOOKUP($D188,LISTA!$A$2:$J$9998,7,0),"")</f>
        <v/>
      </c>
      <c r="K188" s="379" t="str">
        <f>IFERROR(VLOOKUP($D188,LISTA!$A$2:$J$9998,8,0),"")</f>
        <v/>
      </c>
      <c r="L188" s="379" t="str">
        <f t="shared" si="28"/>
        <v/>
      </c>
      <c r="M188" s="435" t="str">
        <f t="shared" si="29"/>
        <v/>
      </c>
      <c r="N188" s="436" t="str">
        <f t="shared" si="30"/>
        <v/>
      </c>
      <c r="O188" s="436" t="str">
        <f t="shared" si="14"/>
        <v/>
      </c>
      <c r="P188" s="436" t="str">
        <f>IFERROR(VLOOKUP($D188,LISTA!$A$2:$J$9998,10,0),"")</f>
        <v/>
      </c>
      <c r="Q188" s="437" t="str">
        <f t="shared" si="31"/>
        <v/>
      </c>
      <c r="R188" s="431" t="str">
        <f t="shared" si="25"/>
        <v/>
      </c>
      <c r="U188" s="372" t="str">
        <f t="shared" si="22"/>
        <v/>
      </c>
      <c r="V188" s="432" t="str">
        <f t="shared" si="26"/>
        <v/>
      </c>
      <c r="W188" s="433"/>
      <c r="X188" s="373" t="str">
        <f t="shared" si="27"/>
        <v/>
      </c>
      <c r="Y188" s="373">
        <v>187</v>
      </c>
    </row>
    <row r="189" spans="1:25" x14ac:dyDescent="0.25">
      <c r="A189" s="378"/>
      <c r="B189" s="434" t="str">
        <f t="shared" si="23"/>
        <v/>
      </c>
      <c r="C189" s="650" t="str">
        <f t="shared" si="24"/>
        <v/>
      </c>
      <c r="D189" s="360" t="str">
        <f>IF(PEDIDO!$D189="","",PEDIDO!$D189)</f>
        <v/>
      </c>
      <c r="E189" s="767" t="str">
        <f>IFERROR(VLOOKUP($D189,LISTA!$A$2:$J$9998,4,0),"")</f>
        <v/>
      </c>
      <c r="F189" s="767"/>
      <c r="G189" s="767" t="str">
        <f>IFERROR(VLOOKUP($D189,LISTA!$A$2:$J$9998,5,0),"")</f>
        <v/>
      </c>
      <c r="H189" s="767"/>
      <c r="I189" s="360" t="str">
        <f>IF(PEDIDO!$I189="","",PEDIDO!$I189)</f>
        <v/>
      </c>
      <c r="J189" s="379" t="str">
        <f>IFERROR(VLOOKUP($D189,LISTA!$A$2:$J$9998,7,0),"")</f>
        <v/>
      </c>
      <c r="K189" s="379" t="str">
        <f>IFERROR(VLOOKUP($D189,LISTA!$A$2:$J$9998,8,0),"")</f>
        <v/>
      </c>
      <c r="L189" s="379" t="str">
        <f t="shared" si="28"/>
        <v/>
      </c>
      <c r="M189" s="435" t="str">
        <f t="shared" si="29"/>
        <v/>
      </c>
      <c r="N189" s="436" t="str">
        <f t="shared" si="30"/>
        <v/>
      </c>
      <c r="O189" s="436" t="str">
        <f t="shared" si="14"/>
        <v/>
      </c>
      <c r="P189" s="436" t="str">
        <f>IFERROR(VLOOKUP($D189,LISTA!$A$2:$J$9998,10,0),"")</f>
        <v/>
      </c>
      <c r="Q189" s="437" t="str">
        <f t="shared" si="31"/>
        <v/>
      </c>
      <c r="R189" s="431" t="str">
        <f t="shared" si="25"/>
        <v/>
      </c>
      <c r="U189" s="372" t="str">
        <f t="shared" si="22"/>
        <v/>
      </c>
      <c r="V189" s="432" t="str">
        <f t="shared" si="26"/>
        <v/>
      </c>
      <c r="W189" s="433"/>
      <c r="X189" s="373" t="str">
        <f t="shared" si="27"/>
        <v/>
      </c>
      <c r="Y189" s="373">
        <v>188</v>
      </c>
    </row>
    <row r="190" spans="1:25" x14ac:dyDescent="0.25">
      <c r="A190" s="378"/>
      <c r="B190" s="434" t="str">
        <f t="shared" si="23"/>
        <v/>
      </c>
      <c r="C190" s="650" t="str">
        <f t="shared" si="24"/>
        <v/>
      </c>
      <c r="D190" s="360" t="str">
        <f>IF(PEDIDO!$D190="","",PEDIDO!$D190)</f>
        <v/>
      </c>
      <c r="E190" s="767" t="str">
        <f>IFERROR(VLOOKUP($D190,LISTA!$A$2:$J$9998,4,0),"")</f>
        <v/>
      </c>
      <c r="F190" s="767"/>
      <c r="G190" s="767" t="str">
        <f>IFERROR(VLOOKUP($D190,LISTA!$A$2:$J$9998,5,0),"")</f>
        <v/>
      </c>
      <c r="H190" s="767"/>
      <c r="I190" s="360" t="str">
        <f>IF(PEDIDO!$I190="","",PEDIDO!$I190)</f>
        <v/>
      </c>
      <c r="J190" s="379" t="str">
        <f>IFERROR(VLOOKUP($D190,LISTA!$A$2:$J$9998,7,0),"")</f>
        <v/>
      </c>
      <c r="K190" s="379" t="str">
        <f>IFERROR(VLOOKUP($D190,LISTA!$A$2:$J$9998,8,0),"")</f>
        <v/>
      </c>
      <c r="L190" s="379" t="str">
        <f t="shared" si="28"/>
        <v/>
      </c>
      <c r="M190" s="435" t="str">
        <f t="shared" si="29"/>
        <v/>
      </c>
      <c r="N190" s="436" t="str">
        <f t="shared" si="30"/>
        <v/>
      </c>
      <c r="O190" s="436" t="str">
        <f t="shared" si="14"/>
        <v/>
      </c>
      <c r="P190" s="436" t="str">
        <f>IFERROR(VLOOKUP($D190,LISTA!$A$2:$J$9998,10,0),"")</f>
        <v/>
      </c>
      <c r="Q190" s="437" t="str">
        <f t="shared" si="31"/>
        <v/>
      </c>
      <c r="R190" s="431" t="str">
        <f t="shared" si="25"/>
        <v/>
      </c>
      <c r="U190" s="372" t="str">
        <f t="shared" si="22"/>
        <v/>
      </c>
      <c r="V190" s="432" t="str">
        <f t="shared" si="26"/>
        <v/>
      </c>
      <c r="W190" s="433"/>
      <c r="X190" s="373" t="str">
        <f t="shared" si="27"/>
        <v/>
      </c>
      <c r="Y190" s="373">
        <v>189</v>
      </c>
    </row>
    <row r="191" spans="1:25" x14ac:dyDescent="0.25">
      <c r="A191" s="378"/>
      <c r="B191" s="434" t="str">
        <f t="shared" si="23"/>
        <v/>
      </c>
      <c r="C191" s="650" t="str">
        <f t="shared" si="24"/>
        <v/>
      </c>
      <c r="D191" s="360" t="str">
        <f>IF(PEDIDO!$D191="","",PEDIDO!$D191)</f>
        <v/>
      </c>
      <c r="E191" s="767" t="str">
        <f>IFERROR(VLOOKUP($D191,LISTA!$A$2:$J$9998,4,0),"")</f>
        <v/>
      </c>
      <c r="F191" s="767"/>
      <c r="G191" s="767" t="str">
        <f>IFERROR(VLOOKUP($D191,LISTA!$A$2:$J$9998,5,0),"")</f>
        <v/>
      </c>
      <c r="H191" s="767"/>
      <c r="I191" s="360" t="str">
        <f>IF(PEDIDO!$I191="","",PEDIDO!$I191)</f>
        <v/>
      </c>
      <c r="J191" s="379" t="str">
        <f>IFERROR(VLOOKUP($D191,LISTA!$A$2:$J$9998,7,0),"")</f>
        <v/>
      </c>
      <c r="K191" s="379" t="str">
        <f>IFERROR(VLOOKUP($D191,LISTA!$A$2:$J$9998,8,0),"")</f>
        <v/>
      </c>
      <c r="L191" s="379" t="str">
        <f t="shared" si="28"/>
        <v/>
      </c>
      <c r="M191" s="435" t="str">
        <f t="shared" si="29"/>
        <v/>
      </c>
      <c r="N191" s="436" t="str">
        <f t="shared" si="30"/>
        <v/>
      </c>
      <c r="O191" s="436" t="str">
        <f t="shared" si="14"/>
        <v/>
      </c>
      <c r="P191" s="436" t="str">
        <f>IFERROR(VLOOKUP($D191,LISTA!$A$2:$J$9998,10,0),"")</f>
        <v/>
      </c>
      <c r="Q191" s="437" t="str">
        <f t="shared" si="31"/>
        <v/>
      </c>
      <c r="R191" s="431" t="str">
        <f t="shared" si="25"/>
        <v/>
      </c>
      <c r="U191" s="372" t="str">
        <f t="shared" si="22"/>
        <v/>
      </c>
      <c r="V191" s="432" t="str">
        <f t="shared" si="26"/>
        <v/>
      </c>
      <c r="W191" s="433"/>
      <c r="X191" s="373" t="str">
        <f t="shared" si="27"/>
        <v/>
      </c>
      <c r="Y191" s="373">
        <v>190</v>
      </c>
    </row>
    <row r="192" spans="1:25" x14ac:dyDescent="0.25">
      <c r="A192" s="378"/>
      <c r="B192" s="434" t="str">
        <f t="shared" si="23"/>
        <v/>
      </c>
      <c r="C192" s="650" t="str">
        <f t="shared" si="24"/>
        <v/>
      </c>
      <c r="D192" s="360" t="str">
        <f>IF(PEDIDO!$D192="","",PEDIDO!$D192)</f>
        <v/>
      </c>
      <c r="E192" s="767" t="str">
        <f>IFERROR(VLOOKUP($D192,LISTA!$A$2:$J$9998,4,0),"")</f>
        <v/>
      </c>
      <c r="F192" s="767"/>
      <c r="G192" s="767" t="str">
        <f>IFERROR(VLOOKUP($D192,LISTA!$A$2:$J$9998,5,0),"")</f>
        <v/>
      </c>
      <c r="H192" s="767"/>
      <c r="I192" s="360" t="str">
        <f>IF(PEDIDO!$I192="","",PEDIDO!$I192)</f>
        <v/>
      </c>
      <c r="J192" s="379" t="str">
        <f>IFERROR(VLOOKUP($D192,LISTA!$A$2:$J$9998,7,0),"")</f>
        <v/>
      </c>
      <c r="K192" s="379" t="str">
        <f>IFERROR(VLOOKUP($D192,LISTA!$A$2:$J$9998,8,0),"")</f>
        <v/>
      </c>
      <c r="L192" s="379" t="str">
        <f t="shared" si="28"/>
        <v/>
      </c>
      <c r="M192" s="435" t="str">
        <f t="shared" si="29"/>
        <v/>
      </c>
      <c r="N192" s="436" t="str">
        <f t="shared" si="30"/>
        <v/>
      </c>
      <c r="O192" s="436" t="str">
        <f t="shared" si="14"/>
        <v/>
      </c>
      <c r="P192" s="436" t="str">
        <f>IFERROR(VLOOKUP($D192,LISTA!$A$2:$J$9998,10,0),"")</f>
        <v/>
      </c>
      <c r="Q192" s="437" t="str">
        <f t="shared" si="31"/>
        <v/>
      </c>
      <c r="R192" s="431" t="str">
        <f t="shared" si="25"/>
        <v/>
      </c>
      <c r="U192" s="372" t="str">
        <f t="shared" si="22"/>
        <v/>
      </c>
      <c r="V192" s="432" t="str">
        <f t="shared" si="26"/>
        <v/>
      </c>
      <c r="W192" s="433"/>
      <c r="X192" s="373" t="str">
        <f t="shared" si="27"/>
        <v/>
      </c>
      <c r="Y192" s="373">
        <v>191</v>
      </c>
    </row>
    <row r="193" spans="1:25" x14ac:dyDescent="0.25">
      <c r="A193" s="378"/>
      <c r="B193" s="434" t="str">
        <f t="shared" si="23"/>
        <v/>
      </c>
      <c r="C193" s="650" t="str">
        <f t="shared" si="24"/>
        <v/>
      </c>
      <c r="D193" s="360" t="str">
        <f>IF(PEDIDO!$D193="","",PEDIDO!$D193)</f>
        <v/>
      </c>
      <c r="E193" s="767" t="str">
        <f>IFERROR(VLOOKUP($D193,LISTA!$A$2:$J$9998,4,0),"")</f>
        <v/>
      </c>
      <c r="F193" s="767"/>
      <c r="G193" s="767" t="str">
        <f>IFERROR(VLOOKUP($D193,LISTA!$A$2:$J$9998,5,0),"")</f>
        <v/>
      </c>
      <c r="H193" s="767"/>
      <c r="I193" s="360" t="str">
        <f>IF(PEDIDO!$I193="","",PEDIDO!$I193)</f>
        <v/>
      </c>
      <c r="J193" s="379" t="str">
        <f>IFERROR(VLOOKUP($D193,LISTA!$A$2:$J$9998,7,0),"")</f>
        <v/>
      </c>
      <c r="K193" s="379" t="str">
        <f>IFERROR(VLOOKUP($D193,LISTA!$A$2:$J$9998,8,0),"")</f>
        <v/>
      </c>
      <c r="L193" s="379" t="str">
        <f t="shared" si="28"/>
        <v/>
      </c>
      <c r="M193" s="435" t="str">
        <f t="shared" si="29"/>
        <v/>
      </c>
      <c r="N193" s="436" t="str">
        <f t="shared" si="30"/>
        <v/>
      </c>
      <c r="O193" s="436" t="str">
        <f t="shared" si="14"/>
        <v/>
      </c>
      <c r="P193" s="436" t="str">
        <f>IFERROR(VLOOKUP($D193,LISTA!$A$2:$J$9998,10,0),"")</f>
        <v/>
      </c>
      <c r="Q193" s="437" t="str">
        <f t="shared" si="31"/>
        <v/>
      </c>
      <c r="R193" s="431" t="str">
        <f t="shared" si="25"/>
        <v/>
      </c>
      <c r="U193" s="372" t="str">
        <f t="shared" si="22"/>
        <v/>
      </c>
      <c r="V193" s="432" t="str">
        <f t="shared" si="26"/>
        <v/>
      </c>
      <c r="W193" s="433"/>
      <c r="X193" s="373" t="str">
        <f t="shared" si="27"/>
        <v/>
      </c>
      <c r="Y193" s="373">
        <v>192</v>
      </c>
    </row>
    <row r="194" spans="1:25" x14ac:dyDescent="0.25">
      <c r="A194" s="378"/>
      <c r="B194" s="434" t="str">
        <f t="shared" si="23"/>
        <v/>
      </c>
      <c r="C194" s="650" t="str">
        <f t="shared" si="24"/>
        <v/>
      </c>
      <c r="D194" s="360" t="str">
        <f>IF(PEDIDO!$D194="","",PEDIDO!$D194)</f>
        <v/>
      </c>
      <c r="E194" s="767" t="str">
        <f>IFERROR(VLOOKUP($D194,LISTA!$A$2:$J$9998,4,0),"")</f>
        <v/>
      </c>
      <c r="F194" s="767"/>
      <c r="G194" s="767" t="str">
        <f>IFERROR(VLOOKUP($D194,LISTA!$A$2:$J$9998,5,0),"")</f>
        <v/>
      </c>
      <c r="H194" s="767"/>
      <c r="I194" s="360" t="str">
        <f>IF(PEDIDO!$I194="","",PEDIDO!$I194)</f>
        <v/>
      </c>
      <c r="J194" s="379" t="str">
        <f>IFERROR(VLOOKUP($D194,LISTA!$A$2:$J$9998,7,0),"")</f>
        <v/>
      </c>
      <c r="K194" s="379" t="str">
        <f>IFERROR(VLOOKUP($D194,LISTA!$A$2:$J$9998,8,0),"")</f>
        <v/>
      </c>
      <c r="L194" s="379" t="str">
        <f t="shared" si="28"/>
        <v/>
      </c>
      <c r="M194" s="435" t="str">
        <f t="shared" si="29"/>
        <v/>
      </c>
      <c r="N194" s="436" t="str">
        <f t="shared" si="30"/>
        <v/>
      </c>
      <c r="O194" s="436" t="str">
        <f t="shared" si="14"/>
        <v/>
      </c>
      <c r="P194" s="436" t="str">
        <f>IFERROR(VLOOKUP($D194,LISTA!$A$2:$J$9998,10,0),"")</f>
        <v/>
      </c>
      <c r="Q194" s="437" t="str">
        <f t="shared" si="31"/>
        <v/>
      </c>
      <c r="R194" s="431" t="str">
        <f t="shared" si="25"/>
        <v/>
      </c>
      <c r="U194" s="372" t="str">
        <f t="shared" si="22"/>
        <v/>
      </c>
      <c r="V194" s="432" t="str">
        <f t="shared" si="26"/>
        <v/>
      </c>
      <c r="W194" s="433"/>
      <c r="X194" s="373" t="str">
        <f t="shared" si="27"/>
        <v/>
      </c>
      <c r="Y194" s="373">
        <v>193</v>
      </c>
    </row>
    <row r="195" spans="1:25" x14ac:dyDescent="0.25">
      <c r="A195" s="378"/>
      <c r="B195" s="434" t="str">
        <f t="shared" si="23"/>
        <v/>
      </c>
      <c r="C195" s="650" t="str">
        <f t="shared" si="24"/>
        <v/>
      </c>
      <c r="D195" s="360" t="str">
        <f>IF(PEDIDO!$D195="","",PEDIDO!$D195)</f>
        <v/>
      </c>
      <c r="E195" s="767" t="str">
        <f>IFERROR(VLOOKUP($D195,LISTA!$A$2:$J$9998,4,0),"")</f>
        <v/>
      </c>
      <c r="F195" s="767"/>
      <c r="G195" s="767" t="str">
        <f>IFERROR(VLOOKUP($D195,LISTA!$A$2:$J$9998,5,0),"")</f>
        <v/>
      </c>
      <c r="H195" s="767"/>
      <c r="I195" s="360" t="str">
        <f>IF(PEDIDO!$I195="","",PEDIDO!$I195)</f>
        <v/>
      </c>
      <c r="J195" s="379" t="str">
        <f>IFERROR(VLOOKUP($D195,LISTA!$A$2:$J$9998,7,0),"")</f>
        <v/>
      </c>
      <c r="K195" s="379" t="str">
        <f>IFERROR(VLOOKUP($D195,LISTA!$A$2:$J$9998,8,0),"")</f>
        <v/>
      </c>
      <c r="L195" s="379" t="str">
        <f t="shared" si="28"/>
        <v/>
      </c>
      <c r="M195" s="435" t="str">
        <f t="shared" si="29"/>
        <v/>
      </c>
      <c r="N195" s="436" t="str">
        <f t="shared" si="30"/>
        <v/>
      </c>
      <c r="O195" s="436" t="str">
        <f t="shared" si="14"/>
        <v/>
      </c>
      <c r="P195" s="436" t="str">
        <f>IFERROR(VLOOKUP($D195,LISTA!$A$2:$J$9998,10,0),"")</f>
        <v/>
      </c>
      <c r="Q195" s="437" t="str">
        <f t="shared" si="31"/>
        <v/>
      </c>
      <c r="R195" s="431" t="str">
        <f t="shared" si="25"/>
        <v/>
      </c>
      <c r="U195" s="372" t="str">
        <f t="shared" si="22"/>
        <v/>
      </c>
      <c r="V195" s="432" t="str">
        <f t="shared" si="26"/>
        <v/>
      </c>
      <c r="W195" s="433"/>
      <c r="X195" s="373" t="str">
        <f t="shared" si="27"/>
        <v/>
      </c>
      <c r="Y195" s="373">
        <v>194</v>
      </c>
    </row>
    <row r="196" spans="1:25" x14ac:dyDescent="0.25">
      <c r="A196" s="378"/>
      <c r="B196" s="434" t="str">
        <f t="shared" si="23"/>
        <v/>
      </c>
      <c r="C196" s="650" t="str">
        <f t="shared" si="24"/>
        <v/>
      </c>
      <c r="D196" s="360" t="str">
        <f>IF(PEDIDO!$D196="","",PEDIDO!$D196)</f>
        <v/>
      </c>
      <c r="E196" s="767" t="str">
        <f>IFERROR(VLOOKUP($D196,LISTA!$A$2:$J$9998,4,0),"")</f>
        <v/>
      </c>
      <c r="F196" s="767"/>
      <c r="G196" s="767" t="str">
        <f>IFERROR(VLOOKUP($D196,LISTA!$A$2:$J$9998,5,0),"")</f>
        <v/>
      </c>
      <c r="H196" s="767"/>
      <c r="I196" s="360" t="str">
        <f>IF(PEDIDO!$I196="","",PEDIDO!$I196)</f>
        <v/>
      </c>
      <c r="J196" s="379" t="str">
        <f>IFERROR(VLOOKUP($D196,LISTA!$A$2:$J$9998,7,0),"")</f>
        <v/>
      </c>
      <c r="K196" s="379" t="str">
        <f>IFERROR(VLOOKUP($D196,LISTA!$A$2:$J$9998,8,0),"")</f>
        <v/>
      </c>
      <c r="L196" s="379" t="str">
        <f t="shared" si="28"/>
        <v/>
      </c>
      <c r="M196" s="435" t="str">
        <f t="shared" si="29"/>
        <v/>
      </c>
      <c r="N196" s="436" t="str">
        <f t="shared" si="30"/>
        <v/>
      </c>
      <c r="O196" s="436" t="str">
        <f t="shared" si="14"/>
        <v/>
      </c>
      <c r="P196" s="436" t="str">
        <f>IFERROR(VLOOKUP($D196,LISTA!$A$2:$J$9998,10,0),"")</f>
        <v/>
      </c>
      <c r="Q196" s="437" t="str">
        <f t="shared" si="31"/>
        <v/>
      </c>
      <c r="R196" s="431" t="str">
        <f t="shared" si="25"/>
        <v/>
      </c>
      <c r="U196" s="372" t="str">
        <f t="shared" si="22"/>
        <v/>
      </c>
      <c r="V196" s="432" t="str">
        <f t="shared" si="26"/>
        <v/>
      </c>
      <c r="W196" s="433"/>
      <c r="X196" s="373" t="str">
        <f t="shared" si="27"/>
        <v/>
      </c>
      <c r="Y196" s="373">
        <v>195</v>
      </c>
    </row>
    <row r="197" spans="1:25" x14ac:dyDescent="0.25">
      <c r="B197" s="434" t="str">
        <f t="shared" si="23"/>
        <v/>
      </c>
      <c r="C197" s="650" t="str">
        <f t="shared" si="24"/>
        <v/>
      </c>
      <c r="D197" s="360" t="str">
        <f>IF(PEDIDO!$D197="","",PEDIDO!$D197)</f>
        <v/>
      </c>
      <c r="E197" s="767" t="str">
        <f>IFERROR(VLOOKUP($D197,LISTA!$A$2:$J$9998,4,0),"")</f>
        <v/>
      </c>
      <c r="F197" s="767"/>
      <c r="G197" s="767" t="str">
        <f>IFERROR(VLOOKUP($D197,LISTA!$A$2:$J$9998,5,0),"")</f>
        <v/>
      </c>
      <c r="H197" s="767"/>
      <c r="I197" s="360" t="str">
        <f>IF(PEDIDO!$I197="","",PEDIDO!$I197)</f>
        <v/>
      </c>
      <c r="J197" s="379" t="str">
        <f>IFERROR(VLOOKUP($D197,LISTA!$A$2:$J$9998,7,0),"")</f>
        <v/>
      </c>
      <c r="K197" s="379" t="str">
        <f>IFERROR(VLOOKUP($D197,LISTA!$A$2:$J$9998,8,0),"")</f>
        <v/>
      </c>
      <c r="L197" s="379" t="str">
        <f t="shared" si="28"/>
        <v/>
      </c>
      <c r="M197" s="435" t="str">
        <f t="shared" si="29"/>
        <v/>
      </c>
      <c r="N197" s="436" t="str">
        <f t="shared" si="30"/>
        <v/>
      </c>
      <c r="O197" s="436" t="str">
        <f t="shared" si="14"/>
        <v/>
      </c>
      <c r="P197" s="436" t="str">
        <f>IFERROR(VLOOKUP($D197,LISTA!$A$2:$J$9998,10,0),"")</f>
        <v/>
      </c>
      <c r="Q197" s="437" t="str">
        <f t="shared" si="31"/>
        <v/>
      </c>
      <c r="R197" s="431" t="str">
        <f t="shared" si="25"/>
        <v/>
      </c>
      <c r="U197" s="372" t="str">
        <f t="shared" si="22"/>
        <v/>
      </c>
      <c r="V197" s="432" t="str">
        <f t="shared" si="26"/>
        <v/>
      </c>
      <c r="W197" s="433"/>
      <c r="X197" s="373" t="str">
        <f t="shared" si="27"/>
        <v/>
      </c>
      <c r="Y197" s="373">
        <v>196</v>
      </c>
    </row>
    <row r="198" spans="1:25" x14ac:dyDescent="0.25">
      <c r="B198" s="434" t="str">
        <f t="shared" si="23"/>
        <v/>
      </c>
      <c r="C198" s="650" t="str">
        <f t="shared" si="24"/>
        <v/>
      </c>
      <c r="D198" s="360" t="str">
        <f>IF(PEDIDO!$D198="","",PEDIDO!$D198)</f>
        <v/>
      </c>
      <c r="E198" s="767" t="str">
        <f>IFERROR(VLOOKUP($D198,LISTA!$A$2:$J$9998,4,0),"")</f>
        <v/>
      </c>
      <c r="F198" s="767"/>
      <c r="G198" s="767" t="str">
        <f>IFERROR(VLOOKUP($D198,LISTA!$A$2:$J$9998,5,0),"")</f>
        <v/>
      </c>
      <c r="H198" s="767"/>
      <c r="I198" s="360" t="str">
        <f>IF(PEDIDO!$I198="","",PEDIDO!$I198)</f>
        <v/>
      </c>
      <c r="J198" s="379" t="str">
        <f>IFERROR(VLOOKUP($D198,LISTA!$A$2:$J$9998,7,0),"")</f>
        <v/>
      </c>
      <c r="K198" s="379" t="str">
        <f>IFERROR(VLOOKUP($D198,LISTA!$A$2:$J$9998,8,0),"")</f>
        <v/>
      </c>
      <c r="L198" s="379" t="str">
        <f t="shared" si="28"/>
        <v/>
      </c>
      <c r="M198" s="435" t="str">
        <f t="shared" si="29"/>
        <v/>
      </c>
      <c r="N198" s="436" t="str">
        <f t="shared" si="30"/>
        <v/>
      </c>
      <c r="O198" s="436" t="str">
        <f t="shared" si="14"/>
        <v/>
      </c>
      <c r="P198" s="436" t="str">
        <f>IFERROR(VLOOKUP($D198,LISTA!$A$2:$J$9998,10,0),"")</f>
        <v/>
      </c>
      <c r="Q198" s="437" t="str">
        <f t="shared" si="31"/>
        <v/>
      </c>
      <c r="R198" s="431" t="str">
        <f t="shared" si="25"/>
        <v/>
      </c>
      <c r="U198" s="372" t="str">
        <f t="shared" si="22"/>
        <v/>
      </c>
      <c r="V198" s="432" t="str">
        <f t="shared" si="26"/>
        <v/>
      </c>
      <c r="W198" s="433"/>
      <c r="X198" s="373" t="str">
        <f t="shared" si="27"/>
        <v/>
      </c>
      <c r="Y198" s="373">
        <v>197</v>
      </c>
    </row>
    <row r="199" spans="1:25" x14ac:dyDescent="0.25">
      <c r="B199" s="434" t="str">
        <f t="shared" si="23"/>
        <v/>
      </c>
      <c r="C199" s="650" t="str">
        <f t="shared" si="24"/>
        <v/>
      </c>
      <c r="D199" s="360" t="str">
        <f>IF(PEDIDO!$D199="","",PEDIDO!$D199)</f>
        <v/>
      </c>
      <c r="E199" s="767" t="str">
        <f>IFERROR(VLOOKUP($D199,LISTA!$A$2:$J$9998,4,0),"")</f>
        <v/>
      </c>
      <c r="F199" s="767"/>
      <c r="G199" s="767" t="str">
        <f>IFERROR(VLOOKUP($D199,LISTA!$A$2:$J$9998,5,0),"")</f>
        <v/>
      </c>
      <c r="H199" s="767"/>
      <c r="I199" s="360" t="str">
        <f>IF(PEDIDO!$I199="","",PEDIDO!$I199)</f>
        <v/>
      </c>
      <c r="J199" s="379" t="str">
        <f>IFERROR(VLOOKUP($D199,LISTA!$A$2:$J$9998,7,0),"")</f>
        <v/>
      </c>
      <c r="K199" s="379" t="str">
        <f>IFERROR(VLOOKUP($D199,LISTA!$A$2:$J$9998,8,0),"")</f>
        <v/>
      </c>
      <c r="L199" s="379" t="str">
        <f t="shared" si="28"/>
        <v/>
      </c>
      <c r="M199" s="435" t="str">
        <f t="shared" si="29"/>
        <v/>
      </c>
      <c r="N199" s="436" t="str">
        <f t="shared" si="30"/>
        <v/>
      </c>
      <c r="O199" s="436" t="str">
        <f t="shared" si="14"/>
        <v/>
      </c>
      <c r="P199" s="436" t="str">
        <f>IFERROR(VLOOKUP($D199,LISTA!$A$2:$J$9998,10,0),"")</f>
        <v/>
      </c>
      <c r="Q199" s="437" t="str">
        <f t="shared" si="31"/>
        <v/>
      </c>
      <c r="R199" s="431" t="str">
        <f t="shared" si="25"/>
        <v/>
      </c>
      <c r="U199" s="372" t="str">
        <f t="shared" si="22"/>
        <v/>
      </c>
      <c r="V199" s="432" t="str">
        <f t="shared" si="26"/>
        <v/>
      </c>
      <c r="W199" s="433"/>
      <c r="X199" s="373" t="str">
        <f t="shared" si="27"/>
        <v/>
      </c>
      <c r="Y199" s="373">
        <v>198</v>
      </c>
    </row>
    <row r="200" spans="1:25" x14ac:dyDescent="0.25">
      <c r="B200" s="434" t="str">
        <f t="shared" si="23"/>
        <v/>
      </c>
      <c r="C200" s="650" t="str">
        <f t="shared" si="24"/>
        <v/>
      </c>
      <c r="D200" s="360" t="str">
        <f>IF(PEDIDO!$D200="","",PEDIDO!$D200)</f>
        <v/>
      </c>
      <c r="E200" s="767" t="str">
        <f>IFERROR(VLOOKUP($D200,LISTA!$A$2:$J$9998,4,0),"")</f>
        <v/>
      </c>
      <c r="F200" s="767"/>
      <c r="G200" s="767" t="str">
        <f>IFERROR(VLOOKUP($D200,LISTA!$A$2:$J$9998,5,0),"")</f>
        <v/>
      </c>
      <c r="H200" s="767"/>
      <c r="I200" s="360" t="str">
        <f>IF(PEDIDO!$I200="","",PEDIDO!$I200)</f>
        <v/>
      </c>
      <c r="J200" s="379" t="str">
        <f>IFERROR(VLOOKUP($D200,LISTA!$A$2:$J$9998,7,0),"")</f>
        <v/>
      </c>
      <c r="K200" s="379" t="str">
        <f>IFERROR(VLOOKUP($D200,LISTA!$A$2:$J$9998,8,0),"")</f>
        <v/>
      </c>
      <c r="L200" s="379" t="str">
        <f t="shared" si="28"/>
        <v/>
      </c>
      <c r="M200" s="435" t="str">
        <f t="shared" si="29"/>
        <v/>
      </c>
      <c r="N200" s="436" t="str">
        <f t="shared" si="30"/>
        <v/>
      </c>
      <c r="O200" s="436" t="str">
        <f t="shared" si="14"/>
        <v/>
      </c>
      <c r="P200" s="436" t="str">
        <f>IFERROR(VLOOKUP($D200,LISTA!$A$2:$J$9998,10,0),"")</f>
        <v/>
      </c>
      <c r="Q200" s="437" t="str">
        <f t="shared" si="31"/>
        <v/>
      </c>
      <c r="R200" s="431" t="str">
        <f t="shared" si="25"/>
        <v/>
      </c>
      <c r="U200" s="372" t="str">
        <f t="shared" si="22"/>
        <v/>
      </c>
      <c r="V200" s="432" t="str">
        <f t="shared" si="26"/>
        <v/>
      </c>
      <c r="W200" s="433"/>
      <c r="X200" s="373" t="str">
        <f t="shared" si="27"/>
        <v/>
      </c>
      <c r="Y200" s="373">
        <v>199</v>
      </c>
    </row>
    <row r="201" spans="1:25" x14ac:dyDescent="0.25">
      <c r="B201" s="434" t="str">
        <f t="shared" si="23"/>
        <v/>
      </c>
      <c r="C201" s="650" t="str">
        <f t="shared" si="24"/>
        <v/>
      </c>
      <c r="D201" s="360" t="str">
        <f>IF(PEDIDO!$D201="","",PEDIDO!$D201)</f>
        <v/>
      </c>
      <c r="E201" s="767" t="str">
        <f>IFERROR(VLOOKUP($D201,LISTA!$A$2:$J$9998,4,0),"")</f>
        <v/>
      </c>
      <c r="F201" s="767"/>
      <c r="G201" s="767" t="str">
        <f>IFERROR(VLOOKUP($D201,LISTA!$A$2:$J$9998,5,0),"")</f>
        <v/>
      </c>
      <c r="H201" s="767"/>
      <c r="I201" s="360" t="str">
        <f>IF(PEDIDO!$I201="","",PEDIDO!$I201)</f>
        <v/>
      </c>
      <c r="J201" s="379" t="str">
        <f>IFERROR(VLOOKUP($D201,LISTA!$A$2:$J$9998,7,0),"")</f>
        <v/>
      </c>
      <c r="K201" s="379" t="str">
        <f>IFERROR(VLOOKUP($D201,LISTA!$A$2:$J$9998,8,0),"")</f>
        <v/>
      </c>
      <c r="L201" s="379" t="str">
        <f t="shared" si="28"/>
        <v/>
      </c>
      <c r="M201" s="435" t="str">
        <f t="shared" si="29"/>
        <v/>
      </c>
      <c r="N201" s="436" t="str">
        <f t="shared" si="30"/>
        <v/>
      </c>
      <c r="O201" s="436" t="str">
        <f t="shared" si="14"/>
        <v/>
      </c>
      <c r="P201" s="436" t="str">
        <f>IFERROR(VLOOKUP($D201,LISTA!$A$2:$J$9998,10,0),"")</f>
        <v/>
      </c>
      <c r="Q201" s="437" t="str">
        <f t="shared" si="31"/>
        <v/>
      </c>
      <c r="R201" s="431" t="str">
        <f t="shared" si="25"/>
        <v/>
      </c>
      <c r="U201" s="372" t="str">
        <f t="shared" si="22"/>
        <v/>
      </c>
      <c r="V201" s="432" t="str">
        <f t="shared" si="26"/>
        <v/>
      </c>
      <c r="W201" s="433"/>
      <c r="X201" s="373" t="str">
        <f t="shared" si="27"/>
        <v/>
      </c>
      <c r="Y201" s="373">
        <v>200</v>
      </c>
    </row>
    <row r="202" spans="1:25" x14ac:dyDescent="0.25">
      <c r="B202" s="434" t="str">
        <f t="shared" si="23"/>
        <v/>
      </c>
      <c r="C202" s="650" t="str">
        <f t="shared" si="24"/>
        <v/>
      </c>
      <c r="D202" s="360" t="str">
        <f>IF(PEDIDO!$D202="","",PEDIDO!$D202)</f>
        <v/>
      </c>
      <c r="E202" s="767" t="str">
        <f>IFERROR(VLOOKUP($D202,LISTA!$A$2:$J$9998,4,0),"")</f>
        <v/>
      </c>
      <c r="F202" s="767"/>
      <c r="G202" s="767" t="str">
        <f>IFERROR(VLOOKUP($D202,LISTA!$A$2:$J$9998,5,0),"")</f>
        <v/>
      </c>
      <c r="H202" s="767"/>
      <c r="I202" s="360" t="str">
        <f>IF(PEDIDO!$I202="","",PEDIDO!$I202)</f>
        <v/>
      </c>
      <c r="J202" s="379" t="str">
        <f>IFERROR(VLOOKUP($D202,LISTA!$A$2:$J$9998,7,0),"")</f>
        <v/>
      </c>
      <c r="K202" s="379" t="str">
        <f>IFERROR(VLOOKUP($D202,LISTA!$A$2:$J$9998,8,0),"")</f>
        <v/>
      </c>
      <c r="L202" s="379" t="str">
        <f t="shared" si="28"/>
        <v/>
      </c>
      <c r="M202" s="435" t="str">
        <f t="shared" si="29"/>
        <v/>
      </c>
      <c r="N202" s="436" t="str">
        <f t="shared" si="30"/>
        <v/>
      </c>
      <c r="O202" s="436" t="str">
        <f t="shared" si="14"/>
        <v/>
      </c>
      <c r="P202" s="436" t="str">
        <f>IFERROR(VLOOKUP($D202,LISTA!$A$2:$J$9998,10,0),"")</f>
        <v/>
      </c>
      <c r="Q202" s="437" t="str">
        <f t="shared" si="31"/>
        <v/>
      </c>
      <c r="R202" s="431" t="str">
        <f t="shared" si="25"/>
        <v/>
      </c>
      <c r="U202" s="372" t="str">
        <f t="shared" si="22"/>
        <v/>
      </c>
      <c r="V202" s="432" t="str">
        <f t="shared" si="26"/>
        <v/>
      </c>
      <c r="W202" s="433"/>
      <c r="X202" s="373" t="str">
        <f t="shared" si="27"/>
        <v/>
      </c>
      <c r="Y202" s="373">
        <v>201</v>
      </c>
    </row>
    <row r="203" spans="1:25" x14ac:dyDescent="0.25">
      <c r="B203" s="434" t="str">
        <f t="shared" si="23"/>
        <v/>
      </c>
      <c r="C203" s="650" t="str">
        <f t="shared" si="24"/>
        <v/>
      </c>
      <c r="D203" s="360" t="str">
        <f>IF(PEDIDO!$D203="","",PEDIDO!$D203)</f>
        <v/>
      </c>
      <c r="E203" s="767" t="str">
        <f>IFERROR(VLOOKUP($D203,LISTA!$A$2:$J$9998,4,0),"")</f>
        <v/>
      </c>
      <c r="F203" s="767"/>
      <c r="G203" s="767" t="str">
        <f>IFERROR(VLOOKUP($D203,LISTA!$A$2:$J$9998,5,0),"")</f>
        <v/>
      </c>
      <c r="H203" s="767"/>
      <c r="I203" s="360" t="str">
        <f>IF(PEDIDO!$I203="","",PEDIDO!$I203)</f>
        <v/>
      </c>
      <c r="J203" s="379" t="str">
        <f>IFERROR(VLOOKUP($D203,LISTA!$A$2:$J$9998,7,0),"")</f>
        <v/>
      </c>
      <c r="K203" s="379" t="str">
        <f>IFERROR(VLOOKUP($D203,LISTA!$A$2:$J$9998,8,0),"")</f>
        <v/>
      </c>
      <c r="L203" s="379" t="str">
        <f t="shared" si="28"/>
        <v/>
      </c>
      <c r="M203" s="435" t="str">
        <f t="shared" si="29"/>
        <v/>
      </c>
      <c r="N203" s="436" t="str">
        <f t="shared" si="30"/>
        <v/>
      </c>
      <c r="O203" s="436" t="str">
        <f t="shared" si="14"/>
        <v/>
      </c>
      <c r="P203" s="436" t="str">
        <f>IFERROR(VLOOKUP($D203,LISTA!$A$2:$J$9998,10,0),"")</f>
        <v/>
      </c>
      <c r="Q203" s="437" t="str">
        <f t="shared" si="31"/>
        <v/>
      </c>
      <c r="R203" s="431" t="str">
        <f t="shared" si="25"/>
        <v/>
      </c>
      <c r="U203" s="372" t="str">
        <f t="shared" si="22"/>
        <v/>
      </c>
      <c r="V203" s="432" t="str">
        <f t="shared" si="26"/>
        <v/>
      </c>
      <c r="W203" s="433"/>
      <c r="X203" s="373" t="str">
        <f t="shared" si="27"/>
        <v/>
      </c>
      <c r="Y203" s="373">
        <v>202</v>
      </c>
    </row>
    <row r="204" spans="1:25" x14ac:dyDescent="0.25">
      <c r="B204" s="434" t="str">
        <f>IF($D204="","",$B203+1)</f>
        <v/>
      </c>
      <c r="C204" s="650" t="str">
        <f t="shared" si="24"/>
        <v/>
      </c>
      <c r="D204" s="360" t="str">
        <f>IF(PEDIDO!$D204="","",PEDIDO!$D204)</f>
        <v/>
      </c>
      <c r="E204" s="767" t="str">
        <f>IFERROR(VLOOKUP($D204,LISTA!$A$2:$J$9998,4,0),"")</f>
        <v/>
      </c>
      <c r="F204" s="767"/>
      <c r="G204" s="767" t="str">
        <f>IFERROR(VLOOKUP($D204,LISTA!$A$2:$J$9998,5,0),"")</f>
        <v/>
      </c>
      <c r="H204" s="767"/>
      <c r="I204" s="360" t="str">
        <f>IF(PEDIDO!$I204="","",PEDIDO!$I204)</f>
        <v/>
      </c>
      <c r="J204" s="379" t="str">
        <f>IFERROR(VLOOKUP($D204,LISTA!$A$2:$J$9998,7,0),"")</f>
        <v/>
      </c>
      <c r="K204" s="379" t="str">
        <f>IFERROR(VLOOKUP($D204,LISTA!$A$2:$J$9998,8,0),"")</f>
        <v/>
      </c>
      <c r="L204" s="379" t="str">
        <f t="shared" si="28"/>
        <v/>
      </c>
      <c r="M204" s="435" t="str">
        <f t="shared" si="29"/>
        <v/>
      </c>
      <c r="N204" s="436" t="str">
        <f t="shared" si="30"/>
        <v/>
      </c>
      <c r="O204" s="436" t="str">
        <f t="shared" si="14"/>
        <v/>
      </c>
      <c r="P204" s="436" t="str">
        <f>IFERROR(VLOOKUP($D204,LISTA!$A$2:$J$9998,10,0),"")</f>
        <v/>
      </c>
      <c r="Q204" s="437" t="str">
        <f t="shared" si="31"/>
        <v/>
      </c>
      <c r="R204" s="431" t="str">
        <f t="shared" si="25"/>
        <v/>
      </c>
      <c r="U204" s="372" t="str">
        <f t="shared" si="22"/>
        <v/>
      </c>
      <c r="V204" s="432" t="str">
        <f t="shared" si="26"/>
        <v/>
      </c>
      <c r="W204" s="433"/>
      <c r="X204" s="373" t="str">
        <f t="shared" si="27"/>
        <v/>
      </c>
      <c r="Y204" s="373">
        <v>203</v>
      </c>
    </row>
    <row r="205" spans="1:25" x14ac:dyDescent="0.25">
      <c r="B205" s="434" t="str">
        <f>IF($D205="","",$B204+1)</f>
        <v/>
      </c>
      <c r="C205" s="650" t="str">
        <f t="shared" si="24"/>
        <v/>
      </c>
      <c r="D205" s="360" t="str">
        <f>IF(PEDIDO!$D205="","",PEDIDO!$D205)</f>
        <v/>
      </c>
      <c r="E205" s="767" t="str">
        <f>IFERROR(VLOOKUP($D205,LISTA!$A$2:$J$9998,4,0),"")</f>
        <v/>
      </c>
      <c r="F205" s="767"/>
      <c r="G205" s="767" t="str">
        <f>IFERROR(VLOOKUP($D205,LISTA!$A$2:$J$9998,5,0),"")</f>
        <v/>
      </c>
      <c r="H205" s="767"/>
      <c r="I205" s="360" t="str">
        <f>IF(PEDIDO!$I205="","",PEDIDO!$I205)</f>
        <v/>
      </c>
      <c r="J205" s="379" t="str">
        <f>IFERROR(VLOOKUP($D205,LISTA!$A$2:$J$9998,7,0),"")</f>
        <v/>
      </c>
      <c r="K205" s="379" t="str">
        <f>IFERROR(VLOOKUP($D205,LISTA!$A$2:$J$9998,8,0),"")</f>
        <v/>
      </c>
      <c r="L205" s="379" t="str">
        <f t="shared" si="28"/>
        <v/>
      </c>
      <c r="M205" s="435" t="str">
        <f t="shared" si="29"/>
        <v/>
      </c>
      <c r="N205" s="436" t="str">
        <f t="shared" si="30"/>
        <v/>
      </c>
      <c r="O205" s="436" t="str">
        <f t="shared" si="14"/>
        <v/>
      </c>
      <c r="P205" s="436" t="str">
        <f>IFERROR(VLOOKUP($D205,LISTA!$A$2:$J$9998,10,0),"")</f>
        <v/>
      </c>
      <c r="Q205" s="437" t="str">
        <f t="shared" si="31"/>
        <v/>
      </c>
      <c r="R205" s="431" t="str">
        <f t="shared" si="25"/>
        <v/>
      </c>
      <c r="U205" s="372" t="str">
        <f t="shared" si="22"/>
        <v/>
      </c>
      <c r="V205" s="432" t="str">
        <f t="shared" si="26"/>
        <v/>
      </c>
      <c r="W205" s="433"/>
      <c r="X205" s="373" t="str">
        <f t="shared" si="27"/>
        <v/>
      </c>
      <c r="Y205" s="373">
        <v>204</v>
      </c>
    </row>
    <row r="206" spans="1:25" ht="15.75" thickBot="1" x14ac:dyDescent="0.3">
      <c r="B206" s="439" t="str">
        <f>IF($D206="","",$B205+1)</f>
        <v/>
      </c>
      <c r="C206" s="652" t="str">
        <f t="shared" si="24"/>
        <v/>
      </c>
      <c r="D206" s="361" t="str">
        <f>IF(PEDIDO!$D206="","",PEDIDO!$D206)</f>
        <v/>
      </c>
      <c r="E206" s="777" t="str">
        <f>IFERROR(VLOOKUP($D206,LISTA!$A$2:$J$9998,4,0),"")</f>
        <v/>
      </c>
      <c r="F206" s="777"/>
      <c r="G206" s="777" t="str">
        <f>IFERROR(VLOOKUP($D206,LISTA!$A$2:$J$9998,5,0),"")</f>
        <v/>
      </c>
      <c r="H206" s="777"/>
      <c r="I206" s="361" t="str">
        <f>IF(PEDIDO!$I206="","",PEDIDO!$I206)</f>
        <v/>
      </c>
      <c r="J206" s="440" t="str">
        <f>IFERROR(VLOOKUP($D206,LISTA!$A$2:$J$9998,7,0),"")</f>
        <v/>
      </c>
      <c r="K206" s="440" t="str">
        <f>IFERROR(VLOOKUP($D206,LISTA!$A$2:$J$9998,8,0),"")</f>
        <v/>
      </c>
      <c r="L206" s="440" t="str">
        <f t="shared" si="28"/>
        <v/>
      </c>
      <c r="M206" s="441" t="str">
        <f t="shared" si="29"/>
        <v/>
      </c>
      <c r="N206" s="442" t="str">
        <f t="shared" si="30"/>
        <v/>
      </c>
      <c r="O206" s="442" t="str">
        <f t="shared" si="14"/>
        <v/>
      </c>
      <c r="P206" s="442" t="str">
        <f>IFERROR(VLOOKUP($D206,LISTA!$A$2:$J$9998,10,0),"")</f>
        <v/>
      </c>
      <c r="Q206" s="443" t="str">
        <f t="shared" si="31"/>
        <v/>
      </c>
      <c r="R206" s="431" t="str">
        <f t="shared" si="25"/>
        <v/>
      </c>
      <c r="U206" s="372" t="str">
        <f t="shared" si="22"/>
        <v/>
      </c>
      <c r="V206" s="432" t="str">
        <f t="shared" si="26"/>
        <v/>
      </c>
      <c r="W206" s="433"/>
      <c r="X206" s="373" t="str">
        <f t="shared" si="27"/>
        <v/>
      </c>
      <c r="Y206" s="373">
        <v>205</v>
      </c>
    </row>
    <row r="207" spans="1:25" ht="19.5" thickBot="1" x14ac:dyDescent="0.35">
      <c r="B207" s="791" t="s">
        <v>222</v>
      </c>
      <c r="C207" s="792"/>
      <c r="D207" s="792"/>
      <c r="E207" s="792"/>
      <c r="F207" s="792"/>
      <c r="G207" s="792"/>
      <c r="H207" s="792"/>
      <c r="I207" s="792"/>
      <c r="J207" s="792"/>
      <c r="K207" s="792"/>
      <c r="L207" s="792"/>
      <c r="M207" s="792"/>
      <c r="N207" s="793" t="s">
        <v>126</v>
      </c>
      <c r="O207" s="793"/>
      <c r="P207" s="793"/>
      <c r="Q207" s="444">
        <f>SUM($Q$17:$Q$206)</f>
        <v>0</v>
      </c>
      <c r="U207" s="372" t="str">
        <f>LEFT($E207,5)</f>
        <v/>
      </c>
      <c r="V207" s="432" t="str">
        <f t="shared" si="26"/>
        <v/>
      </c>
      <c r="W207" s="433"/>
      <c r="Y207" s="373">
        <v>206</v>
      </c>
    </row>
    <row r="208" spans="1:25" ht="24" thickBot="1" x14ac:dyDescent="0.4">
      <c r="B208" s="375"/>
      <c r="C208" s="359"/>
      <c r="D208" s="376"/>
      <c r="E208" s="359"/>
      <c r="F208" s="359"/>
      <c r="G208" s="359"/>
      <c r="H208" s="445"/>
      <c r="I208" s="445"/>
      <c r="J208" s="446"/>
      <c r="K208" s="376"/>
      <c r="L208" s="376"/>
      <c r="M208" s="447"/>
      <c r="N208" s="448"/>
      <c r="O208" s="449"/>
      <c r="P208" s="450" t="s">
        <v>122</v>
      </c>
      <c r="Q208" s="451">
        <f>SUM(O17:O206)*$J$212</f>
        <v>0</v>
      </c>
      <c r="U208" s="372" t="str">
        <f>LEFT($E208,5)</f>
        <v/>
      </c>
      <c r="V208" s="432" t="str">
        <f t="shared" si="26"/>
        <v/>
      </c>
      <c r="W208" s="433"/>
    </row>
    <row r="209" spans="2:23" ht="19.5" thickBot="1" x14ac:dyDescent="0.35">
      <c r="B209" s="378"/>
      <c r="D209" s="794" t="s">
        <v>49</v>
      </c>
      <c r="E209" s="795"/>
      <c r="F209" s="452">
        <f>SUMIFS($O$17:$O206,$V$17:$V$206,"GAP")</f>
        <v>0</v>
      </c>
      <c r="H209" s="796" t="s">
        <v>44</v>
      </c>
      <c r="I209" s="797" t="s">
        <v>127</v>
      </c>
      <c r="J209" s="446">
        <f>SUM($C$17:$C$206)</f>
        <v>0</v>
      </c>
      <c r="K209" s="453"/>
      <c r="L209" s="454" t="s">
        <v>27</v>
      </c>
      <c r="M209" s="455" t="s">
        <v>44</v>
      </c>
      <c r="N209" s="456" t="s">
        <v>144</v>
      </c>
      <c r="O209" s="457"/>
      <c r="P209" s="458" t="s">
        <v>125</v>
      </c>
      <c r="Q209" s="459">
        <f>IFERROR($Q$207*1.19,"")</f>
        <v>0</v>
      </c>
      <c r="T209" s="388" t="s">
        <v>123</v>
      </c>
      <c r="V209" s="432" t="str">
        <f t="shared" si="26"/>
        <v>0</v>
      </c>
      <c r="W209" s="433"/>
    </row>
    <row r="210" spans="2:23" ht="19.5" thickBot="1" x14ac:dyDescent="0.35">
      <c r="B210" s="378"/>
      <c r="D210" s="785" t="s">
        <v>48</v>
      </c>
      <c r="E210" s="786"/>
      <c r="F210" s="460">
        <f>SUMIFS($O$17:$O206,$V$17:$V$206,"KAI")</f>
        <v>0</v>
      </c>
      <c r="G210" s="461"/>
      <c r="H210" s="798" t="s">
        <v>45</v>
      </c>
      <c r="I210" s="799"/>
      <c r="J210" s="436">
        <f>SUM(I17:I206)</f>
        <v>0</v>
      </c>
      <c r="L210" s="462" t="s">
        <v>120</v>
      </c>
      <c r="M210" s="463">
        <f>SUMIF($L$17:$L$206,$L$210,$C$17:$C$206)</f>
        <v>0</v>
      </c>
      <c r="N210" s="463">
        <f>SUMIFS($I$17:$I$206,$L$17:$L$206,$L$210)</f>
        <v>0</v>
      </c>
      <c r="O210" s="464"/>
      <c r="Q210" s="380"/>
      <c r="T210" s="420">
        <v>749000</v>
      </c>
      <c r="V210" s="432" t="str">
        <f>LEFT($J210,3)</f>
        <v>0</v>
      </c>
      <c r="W210" s="433"/>
    </row>
    <row r="211" spans="2:23" ht="16.5" thickBot="1" x14ac:dyDescent="0.3">
      <c r="B211" s="378"/>
      <c r="D211" s="785" t="s">
        <v>46</v>
      </c>
      <c r="E211" s="786"/>
      <c r="F211" s="460">
        <f>SUMIFS($O$17:$O206,$V$17:$V$206,"APC")</f>
        <v>0</v>
      </c>
      <c r="G211" s="461"/>
      <c r="H211" s="787" t="s">
        <v>109</v>
      </c>
      <c r="I211" s="788"/>
      <c r="J211" s="465" t="s">
        <v>113</v>
      </c>
      <c r="K211" s="466" t="s">
        <v>114</v>
      </c>
      <c r="O211" s="467"/>
      <c r="P211" s="468"/>
      <c r="Q211" s="469"/>
      <c r="T211" s="420">
        <v>750000</v>
      </c>
      <c r="V211" s="432" t="str">
        <f>LEFT($J211,3)</f>
        <v>%</v>
      </c>
      <c r="W211" s="433"/>
    </row>
    <row r="212" spans="2:23" ht="19.5" thickBot="1" x14ac:dyDescent="0.35">
      <c r="B212" s="378"/>
      <c r="D212" s="781" t="s">
        <v>120</v>
      </c>
      <c r="E212" s="782"/>
      <c r="F212" s="470">
        <f>SUMIFS($O$17:$O$206,$L$17:$L$206,$D$212)</f>
        <v>0</v>
      </c>
      <c r="H212" s="789" t="s">
        <v>110</v>
      </c>
      <c r="I212" s="790"/>
      <c r="J212" s="471">
        <f>$M$16/100</f>
        <v>0.15</v>
      </c>
      <c r="K212" s="472"/>
      <c r="L212" s="473"/>
      <c r="M212" s="473"/>
      <c r="N212" s="473"/>
      <c r="O212" s="474"/>
      <c r="P212" s="468"/>
      <c r="Q212" s="380"/>
      <c r="T212" s="420">
        <v>1499000</v>
      </c>
      <c r="V212" s="432" t="str">
        <f>LEFT($J212,3)</f>
        <v>0,1</v>
      </c>
      <c r="W212" s="433"/>
    </row>
    <row r="213" spans="2:23" ht="19.5" thickBot="1" x14ac:dyDescent="0.35">
      <c r="B213" s="378"/>
      <c r="D213" s="783" t="s">
        <v>47</v>
      </c>
      <c r="E213" s="784"/>
      <c r="F213" s="475">
        <f>SUM($F$212)</f>
        <v>0</v>
      </c>
      <c r="H213" s="476"/>
      <c r="Q213" s="380"/>
      <c r="T213" s="420">
        <v>1500000</v>
      </c>
      <c r="V213" s="432" t="e">
        <f>LEFT(#REF!,3)</f>
        <v>#REF!</v>
      </c>
      <c r="W213" s="433"/>
    </row>
    <row r="214" spans="2:23" ht="15.75" thickBot="1" x14ac:dyDescent="0.3">
      <c r="B214" s="378"/>
      <c r="D214" s="477"/>
      <c r="E214" s="477"/>
      <c r="F214" s="477"/>
      <c r="H214" s="477"/>
      <c r="I214" s="477"/>
      <c r="J214" s="477"/>
      <c r="K214" s="477"/>
      <c r="Q214" s="380"/>
      <c r="T214" s="420">
        <v>1999000</v>
      </c>
      <c r="V214" s="432" t="e">
        <f>LEFT(#REF!,3)</f>
        <v>#REF!</v>
      </c>
      <c r="W214" s="433"/>
    </row>
    <row r="215" spans="2:23" ht="15.75" thickBot="1" x14ac:dyDescent="0.3">
      <c r="B215" s="778" t="s">
        <v>221</v>
      </c>
      <c r="C215" s="779"/>
      <c r="D215" s="779"/>
      <c r="E215" s="779"/>
      <c r="F215" s="779"/>
      <c r="G215" s="779"/>
      <c r="H215" s="779"/>
      <c r="I215" s="779"/>
      <c r="J215" s="779"/>
      <c r="K215" s="779"/>
      <c r="L215" s="779"/>
      <c r="M215" s="779"/>
      <c r="N215" s="779"/>
      <c r="O215" s="779"/>
      <c r="P215" s="779"/>
      <c r="Q215" s="780"/>
      <c r="T215" s="420">
        <v>2000000</v>
      </c>
      <c r="V215" s="432" t="str">
        <f t="shared" ref="V215:V246" si="32">LEFT($J213,3)</f>
        <v/>
      </c>
      <c r="W215" s="433"/>
    </row>
    <row r="216" spans="2:23" x14ac:dyDescent="0.25">
      <c r="B216" s="477"/>
      <c r="C216" s="477"/>
      <c r="G216" s="477"/>
      <c r="O216" s="477"/>
      <c r="T216" s="420"/>
      <c r="V216" s="432" t="str">
        <f t="shared" si="32"/>
        <v/>
      </c>
      <c r="W216" s="433"/>
    </row>
    <row r="217" spans="2:23" x14ac:dyDescent="0.25">
      <c r="D217" s="473"/>
      <c r="E217" s="473"/>
      <c r="F217" s="473"/>
      <c r="G217" s="650"/>
      <c r="H217" s="473"/>
      <c r="I217" s="473"/>
      <c r="J217" s="473"/>
      <c r="K217" s="473"/>
      <c r="T217" s="420"/>
      <c r="V217" s="432" t="str">
        <f t="shared" si="32"/>
        <v/>
      </c>
      <c r="W217" s="433"/>
    </row>
    <row r="218" spans="2:23" x14ac:dyDescent="0.25">
      <c r="P218" s="473"/>
      <c r="Q218" s="473"/>
      <c r="T218" s="420" t="s">
        <v>124</v>
      </c>
      <c r="V218" s="432" t="str">
        <f t="shared" si="32"/>
        <v/>
      </c>
      <c r="W218" s="433"/>
    </row>
    <row r="219" spans="2:23" x14ac:dyDescent="0.25">
      <c r="B219" s="473"/>
      <c r="C219" s="473"/>
      <c r="G219" s="473"/>
      <c r="O219" s="473"/>
      <c r="T219" s="420" t="e">
        <f>#REF!*#REF!</f>
        <v>#REF!</v>
      </c>
      <c r="V219" s="432" t="str">
        <f t="shared" si="32"/>
        <v/>
      </c>
      <c r="W219" s="433"/>
    </row>
    <row r="220" spans="2:23" x14ac:dyDescent="0.25">
      <c r="G220" s="367"/>
      <c r="T220" s="420" t="e">
        <f>#REF!*#REF!</f>
        <v>#REF!</v>
      </c>
      <c r="V220" s="432" t="str">
        <f t="shared" si="32"/>
        <v/>
      </c>
      <c r="W220" s="433"/>
    </row>
    <row r="221" spans="2:23" x14ac:dyDescent="0.25">
      <c r="G221" s="367"/>
      <c r="T221" s="420">
        <f>F212*J212</f>
        <v>0</v>
      </c>
      <c r="V221" s="432" t="str">
        <f t="shared" si="32"/>
        <v/>
      </c>
      <c r="W221" s="433"/>
    </row>
    <row r="222" spans="2:23" x14ac:dyDescent="0.25">
      <c r="D222" s="479"/>
      <c r="G222" s="367"/>
      <c r="T222" s="480" t="e">
        <f>SUM(T219:T221)</f>
        <v>#REF!</v>
      </c>
      <c r="V222" s="432" t="str">
        <f t="shared" si="32"/>
        <v/>
      </c>
      <c r="W222" s="433"/>
    </row>
    <row r="223" spans="2:23" x14ac:dyDescent="0.25">
      <c r="G223" s="367"/>
      <c r="V223" s="432" t="str">
        <f t="shared" si="32"/>
        <v/>
      </c>
      <c r="W223" s="433"/>
    </row>
    <row r="224" spans="2:23" x14ac:dyDescent="0.25">
      <c r="G224" s="367"/>
      <c r="V224" s="432" t="str">
        <f t="shared" si="32"/>
        <v/>
      </c>
      <c r="W224" s="433"/>
    </row>
    <row r="225" spans="7:23" x14ac:dyDescent="0.25">
      <c r="G225" s="367"/>
      <c r="V225" s="432" t="str">
        <f t="shared" si="32"/>
        <v/>
      </c>
      <c r="W225" s="433"/>
    </row>
    <row r="226" spans="7:23" x14ac:dyDescent="0.25">
      <c r="G226" s="367"/>
      <c r="V226" s="432" t="str">
        <f t="shared" si="32"/>
        <v/>
      </c>
      <c r="W226" s="433"/>
    </row>
    <row r="227" spans="7:23" x14ac:dyDescent="0.25">
      <c r="G227" s="367"/>
      <c r="V227" s="432" t="str">
        <f t="shared" si="32"/>
        <v/>
      </c>
      <c r="W227" s="433"/>
    </row>
    <row r="228" spans="7:23" x14ac:dyDescent="0.25">
      <c r="G228" s="367"/>
      <c r="V228" s="432" t="str">
        <f t="shared" si="32"/>
        <v/>
      </c>
      <c r="W228" s="433"/>
    </row>
    <row r="229" spans="7:23" x14ac:dyDescent="0.25">
      <c r="G229" s="367"/>
      <c r="V229" s="432" t="str">
        <f t="shared" si="32"/>
        <v/>
      </c>
      <c r="W229" s="433"/>
    </row>
    <row r="230" spans="7:23" x14ac:dyDescent="0.25">
      <c r="G230" s="367"/>
      <c r="V230" s="432" t="str">
        <f t="shared" si="32"/>
        <v/>
      </c>
      <c r="W230" s="433"/>
    </row>
    <row r="231" spans="7:23" x14ac:dyDescent="0.25">
      <c r="G231" s="367"/>
      <c r="V231" s="432" t="str">
        <f t="shared" si="32"/>
        <v/>
      </c>
      <c r="W231" s="433"/>
    </row>
    <row r="232" spans="7:23" x14ac:dyDescent="0.25">
      <c r="V232" s="432" t="str">
        <f t="shared" si="32"/>
        <v/>
      </c>
      <c r="W232" s="433"/>
    </row>
    <row r="233" spans="7:23" x14ac:dyDescent="0.25">
      <c r="V233" s="432" t="str">
        <f t="shared" si="32"/>
        <v/>
      </c>
      <c r="W233" s="433"/>
    </row>
    <row r="234" spans="7:23" x14ac:dyDescent="0.25">
      <c r="V234" s="432" t="str">
        <f t="shared" si="32"/>
        <v/>
      </c>
      <c r="W234" s="433"/>
    </row>
    <row r="235" spans="7:23" x14ac:dyDescent="0.25">
      <c r="V235" s="432" t="str">
        <f t="shared" si="32"/>
        <v/>
      </c>
      <c r="W235" s="433"/>
    </row>
    <row r="236" spans="7:23" x14ac:dyDescent="0.25">
      <c r="V236" s="432" t="str">
        <f t="shared" si="32"/>
        <v/>
      </c>
      <c r="W236" s="433"/>
    </row>
    <row r="237" spans="7:23" x14ac:dyDescent="0.25">
      <c r="V237" s="432" t="str">
        <f t="shared" si="32"/>
        <v/>
      </c>
      <c r="W237" s="433"/>
    </row>
    <row r="238" spans="7:23" x14ac:dyDescent="0.25">
      <c r="V238" s="432" t="str">
        <f t="shared" si="32"/>
        <v/>
      </c>
      <c r="W238" s="433"/>
    </row>
    <row r="239" spans="7:23" x14ac:dyDescent="0.25">
      <c r="V239" s="432" t="str">
        <f t="shared" si="32"/>
        <v/>
      </c>
      <c r="W239" s="433"/>
    </row>
    <row r="240" spans="7:23" x14ac:dyDescent="0.25">
      <c r="V240" s="432" t="str">
        <f t="shared" si="32"/>
        <v/>
      </c>
      <c r="W240" s="433"/>
    </row>
    <row r="241" spans="22:23" x14ac:dyDescent="0.25">
      <c r="V241" s="432" t="str">
        <f t="shared" si="32"/>
        <v/>
      </c>
      <c r="W241" s="433"/>
    </row>
    <row r="242" spans="22:23" x14ac:dyDescent="0.25">
      <c r="V242" s="432" t="str">
        <f t="shared" si="32"/>
        <v/>
      </c>
      <c r="W242" s="433"/>
    </row>
    <row r="243" spans="22:23" x14ac:dyDescent="0.25">
      <c r="V243" s="432" t="str">
        <f t="shared" si="32"/>
        <v/>
      </c>
      <c r="W243" s="433"/>
    </row>
    <row r="244" spans="22:23" x14ac:dyDescent="0.25">
      <c r="V244" s="432" t="str">
        <f t="shared" si="32"/>
        <v/>
      </c>
      <c r="W244" s="433"/>
    </row>
    <row r="245" spans="22:23" x14ac:dyDescent="0.25">
      <c r="V245" s="432" t="str">
        <f t="shared" si="32"/>
        <v/>
      </c>
      <c r="W245" s="433"/>
    </row>
    <row r="246" spans="22:23" x14ac:dyDescent="0.25">
      <c r="V246" s="432" t="str">
        <f t="shared" si="32"/>
        <v/>
      </c>
      <c r="W246" s="433"/>
    </row>
    <row r="247" spans="22:23" x14ac:dyDescent="0.25">
      <c r="V247" s="432" t="str">
        <f t="shared" ref="V247:V273" si="33">LEFT($J245,3)</f>
        <v/>
      </c>
      <c r="W247" s="433"/>
    </row>
    <row r="248" spans="22:23" x14ac:dyDescent="0.25">
      <c r="V248" s="432" t="str">
        <f t="shared" si="33"/>
        <v/>
      </c>
      <c r="W248" s="433"/>
    </row>
    <row r="249" spans="22:23" x14ac:dyDescent="0.25">
      <c r="V249" s="432" t="str">
        <f t="shared" si="33"/>
        <v/>
      </c>
      <c r="W249" s="433"/>
    </row>
    <row r="250" spans="22:23" x14ac:dyDescent="0.25">
      <c r="V250" s="432" t="str">
        <f t="shared" si="33"/>
        <v/>
      </c>
      <c r="W250" s="433"/>
    </row>
    <row r="251" spans="22:23" x14ac:dyDescent="0.25">
      <c r="V251" s="432" t="str">
        <f t="shared" si="33"/>
        <v/>
      </c>
      <c r="W251" s="433"/>
    </row>
    <row r="252" spans="22:23" x14ac:dyDescent="0.25">
      <c r="V252" s="432" t="str">
        <f t="shared" si="33"/>
        <v/>
      </c>
      <c r="W252" s="433"/>
    </row>
    <row r="253" spans="22:23" x14ac:dyDescent="0.25">
      <c r="V253" s="432" t="str">
        <f t="shared" si="33"/>
        <v/>
      </c>
      <c r="W253" s="433"/>
    </row>
    <row r="254" spans="22:23" x14ac:dyDescent="0.25">
      <c r="V254" s="432" t="str">
        <f t="shared" si="33"/>
        <v/>
      </c>
      <c r="W254" s="433"/>
    </row>
    <row r="255" spans="22:23" x14ac:dyDescent="0.25">
      <c r="V255" s="432" t="str">
        <f t="shared" si="33"/>
        <v/>
      </c>
      <c r="W255" s="433"/>
    </row>
    <row r="256" spans="22:23" x14ac:dyDescent="0.25">
      <c r="V256" s="432" t="str">
        <f t="shared" si="33"/>
        <v/>
      </c>
      <c r="W256" s="433"/>
    </row>
    <row r="257" spans="22:23" x14ac:dyDescent="0.25">
      <c r="V257" s="432" t="str">
        <f t="shared" si="33"/>
        <v/>
      </c>
      <c r="W257" s="433"/>
    </row>
    <row r="258" spans="22:23" x14ac:dyDescent="0.25">
      <c r="V258" s="432" t="str">
        <f t="shared" si="33"/>
        <v/>
      </c>
      <c r="W258" s="433"/>
    </row>
    <row r="259" spans="22:23" x14ac:dyDescent="0.25">
      <c r="V259" s="432" t="str">
        <f t="shared" si="33"/>
        <v/>
      </c>
      <c r="W259" s="433"/>
    </row>
    <row r="260" spans="22:23" x14ac:dyDescent="0.25">
      <c r="V260" s="432" t="str">
        <f t="shared" si="33"/>
        <v/>
      </c>
      <c r="W260" s="433"/>
    </row>
    <row r="261" spans="22:23" x14ac:dyDescent="0.25">
      <c r="V261" s="432" t="str">
        <f t="shared" si="33"/>
        <v/>
      </c>
      <c r="W261" s="433"/>
    </row>
    <row r="262" spans="22:23" x14ac:dyDescent="0.25">
      <c r="V262" s="432" t="str">
        <f t="shared" si="33"/>
        <v/>
      </c>
      <c r="W262" s="433"/>
    </row>
    <row r="263" spans="22:23" x14ac:dyDescent="0.25">
      <c r="V263" s="432" t="str">
        <f t="shared" si="33"/>
        <v/>
      </c>
      <c r="W263" s="433"/>
    </row>
    <row r="264" spans="22:23" x14ac:dyDescent="0.25">
      <c r="V264" s="432" t="str">
        <f t="shared" si="33"/>
        <v/>
      </c>
      <c r="W264" s="433"/>
    </row>
    <row r="265" spans="22:23" x14ac:dyDescent="0.25">
      <c r="V265" s="432" t="str">
        <f t="shared" si="33"/>
        <v/>
      </c>
      <c r="W265" s="433"/>
    </row>
    <row r="266" spans="22:23" x14ac:dyDescent="0.25">
      <c r="V266" s="432" t="str">
        <f t="shared" si="33"/>
        <v/>
      </c>
      <c r="W266" s="433"/>
    </row>
    <row r="267" spans="22:23" x14ac:dyDescent="0.25">
      <c r="V267" s="432" t="str">
        <f t="shared" si="33"/>
        <v/>
      </c>
      <c r="W267" s="433"/>
    </row>
    <row r="268" spans="22:23" x14ac:dyDescent="0.25">
      <c r="V268" s="432" t="str">
        <f t="shared" si="33"/>
        <v/>
      </c>
      <c r="W268" s="433"/>
    </row>
    <row r="269" spans="22:23" x14ac:dyDescent="0.25">
      <c r="V269" s="432" t="str">
        <f t="shared" si="33"/>
        <v/>
      </c>
      <c r="W269" s="433"/>
    </row>
    <row r="270" spans="22:23" x14ac:dyDescent="0.25">
      <c r="V270" s="432" t="str">
        <f t="shared" si="33"/>
        <v/>
      </c>
      <c r="W270" s="433"/>
    </row>
    <row r="271" spans="22:23" x14ac:dyDescent="0.25">
      <c r="V271" s="432" t="str">
        <f t="shared" si="33"/>
        <v/>
      </c>
      <c r="W271" s="433"/>
    </row>
    <row r="272" spans="22:23" x14ac:dyDescent="0.25">
      <c r="V272" s="432" t="str">
        <f t="shared" si="33"/>
        <v/>
      </c>
      <c r="W272" s="433"/>
    </row>
    <row r="273" spans="22:23" x14ac:dyDescent="0.25">
      <c r="V273" s="432" t="str">
        <f t="shared" si="33"/>
        <v/>
      </c>
      <c r="W273" s="433"/>
    </row>
    <row r="274" spans="22:23" x14ac:dyDescent="0.25">
      <c r="V274" s="432" t="str">
        <f t="shared" ref="V274:V337" si="34">LEFT($J272,3)</f>
        <v/>
      </c>
      <c r="W274" s="433"/>
    </row>
    <row r="275" spans="22:23" x14ac:dyDescent="0.25">
      <c r="V275" s="432" t="str">
        <f t="shared" si="34"/>
        <v/>
      </c>
      <c r="W275" s="433"/>
    </row>
    <row r="276" spans="22:23" x14ac:dyDescent="0.25">
      <c r="V276" s="432" t="str">
        <f t="shared" si="34"/>
        <v/>
      </c>
      <c r="W276" s="433"/>
    </row>
    <row r="277" spans="22:23" x14ac:dyDescent="0.25">
      <c r="V277" s="432" t="str">
        <f t="shared" si="34"/>
        <v/>
      </c>
      <c r="W277" s="433"/>
    </row>
    <row r="278" spans="22:23" x14ac:dyDescent="0.25">
      <c r="V278" s="432" t="str">
        <f t="shared" si="34"/>
        <v/>
      </c>
      <c r="W278" s="433"/>
    </row>
    <row r="279" spans="22:23" x14ac:dyDescent="0.25">
      <c r="V279" s="432" t="str">
        <f t="shared" si="34"/>
        <v/>
      </c>
      <c r="W279" s="433"/>
    </row>
    <row r="280" spans="22:23" x14ac:dyDescent="0.25">
      <c r="V280" s="432" t="str">
        <f t="shared" si="34"/>
        <v/>
      </c>
      <c r="W280" s="433"/>
    </row>
    <row r="281" spans="22:23" x14ac:dyDescent="0.25">
      <c r="V281" s="432" t="str">
        <f t="shared" si="34"/>
        <v/>
      </c>
      <c r="W281" s="433"/>
    </row>
    <row r="282" spans="22:23" x14ac:dyDescent="0.25">
      <c r="V282" s="432" t="str">
        <f t="shared" si="34"/>
        <v/>
      </c>
      <c r="W282" s="433"/>
    </row>
    <row r="283" spans="22:23" x14ac:dyDescent="0.25">
      <c r="V283" s="432" t="str">
        <f t="shared" si="34"/>
        <v/>
      </c>
      <c r="W283" s="433"/>
    </row>
    <row r="284" spans="22:23" x14ac:dyDescent="0.25">
      <c r="V284" s="432" t="str">
        <f t="shared" si="34"/>
        <v/>
      </c>
      <c r="W284" s="433"/>
    </row>
    <row r="285" spans="22:23" x14ac:dyDescent="0.25">
      <c r="V285" s="432" t="str">
        <f t="shared" si="34"/>
        <v/>
      </c>
      <c r="W285" s="433"/>
    </row>
    <row r="286" spans="22:23" x14ac:dyDescent="0.25">
      <c r="V286" s="432" t="str">
        <f t="shared" si="34"/>
        <v/>
      </c>
      <c r="W286" s="433"/>
    </row>
    <row r="287" spans="22:23" x14ac:dyDescent="0.25">
      <c r="V287" s="432" t="str">
        <f t="shared" si="34"/>
        <v/>
      </c>
      <c r="W287" s="433"/>
    </row>
    <row r="288" spans="22:23" x14ac:dyDescent="0.25">
      <c r="V288" s="432" t="str">
        <f t="shared" si="34"/>
        <v/>
      </c>
      <c r="W288" s="433"/>
    </row>
    <row r="289" spans="22:23" x14ac:dyDescent="0.25">
      <c r="V289" s="432" t="str">
        <f t="shared" si="34"/>
        <v/>
      </c>
      <c r="W289" s="433"/>
    </row>
    <row r="290" spans="22:23" x14ac:dyDescent="0.25">
      <c r="V290" s="432" t="str">
        <f t="shared" si="34"/>
        <v/>
      </c>
      <c r="W290" s="433"/>
    </row>
    <row r="291" spans="22:23" x14ac:dyDescent="0.25">
      <c r="V291" s="432" t="str">
        <f t="shared" si="34"/>
        <v/>
      </c>
      <c r="W291" s="433"/>
    </row>
    <row r="292" spans="22:23" x14ac:dyDescent="0.25">
      <c r="V292" s="432" t="str">
        <f t="shared" si="34"/>
        <v/>
      </c>
      <c r="W292" s="433"/>
    </row>
    <row r="293" spans="22:23" x14ac:dyDescent="0.25">
      <c r="V293" s="432" t="str">
        <f t="shared" si="34"/>
        <v/>
      </c>
      <c r="W293" s="433"/>
    </row>
    <row r="294" spans="22:23" x14ac:dyDescent="0.25">
      <c r="V294" s="432" t="str">
        <f t="shared" si="34"/>
        <v/>
      </c>
      <c r="W294" s="433"/>
    </row>
    <row r="295" spans="22:23" x14ac:dyDescent="0.25">
      <c r="V295" s="432" t="str">
        <f t="shared" si="34"/>
        <v/>
      </c>
      <c r="W295" s="433"/>
    </row>
    <row r="296" spans="22:23" x14ac:dyDescent="0.25">
      <c r="V296" s="432" t="str">
        <f t="shared" si="34"/>
        <v/>
      </c>
      <c r="W296" s="433"/>
    </row>
    <row r="297" spans="22:23" x14ac:dyDescent="0.25">
      <c r="V297" s="432" t="str">
        <f t="shared" si="34"/>
        <v/>
      </c>
      <c r="W297" s="433"/>
    </row>
    <row r="298" spans="22:23" x14ac:dyDescent="0.25">
      <c r="V298" s="432" t="str">
        <f t="shared" si="34"/>
        <v/>
      </c>
      <c r="W298" s="433"/>
    </row>
    <row r="299" spans="22:23" x14ac:dyDescent="0.25">
      <c r="V299" s="432" t="str">
        <f t="shared" si="34"/>
        <v/>
      </c>
      <c r="W299" s="433"/>
    </row>
    <row r="300" spans="22:23" x14ac:dyDescent="0.25">
      <c r="V300" s="432" t="str">
        <f t="shared" si="34"/>
        <v/>
      </c>
      <c r="W300" s="433"/>
    </row>
    <row r="301" spans="22:23" x14ac:dyDescent="0.25">
      <c r="V301" s="432" t="str">
        <f t="shared" si="34"/>
        <v/>
      </c>
      <c r="W301" s="433"/>
    </row>
    <row r="302" spans="22:23" x14ac:dyDescent="0.25">
      <c r="V302" s="432" t="str">
        <f t="shared" si="34"/>
        <v/>
      </c>
      <c r="W302" s="433"/>
    </row>
    <row r="303" spans="22:23" x14ac:dyDescent="0.25">
      <c r="V303" s="432" t="str">
        <f t="shared" si="34"/>
        <v/>
      </c>
      <c r="W303" s="433"/>
    </row>
    <row r="304" spans="22:23" x14ac:dyDescent="0.25">
      <c r="V304" s="432" t="str">
        <f t="shared" si="34"/>
        <v/>
      </c>
      <c r="W304" s="433"/>
    </row>
    <row r="305" spans="22:23" x14ac:dyDescent="0.25">
      <c r="V305" s="432" t="str">
        <f t="shared" si="34"/>
        <v/>
      </c>
      <c r="W305" s="433"/>
    </row>
    <row r="306" spans="22:23" x14ac:dyDescent="0.25">
      <c r="V306" s="432" t="str">
        <f t="shared" si="34"/>
        <v/>
      </c>
      <c r="W306" s="433"/>
    </row>
    <row r="307" spans="22:23" x14ac:dyDescent="0.25">
      <c r="V307" s="432" t="str">
        <f t="shared" si="34"/>
        <v/>
      </c>
      <c r="W307" s="433"/>
    </row>
    <row r="308" spans="22:23" x14ac:dyDescent="0.25">
      <c r="V308" s="432" t="str">
        <f t="shared" si="34"/>
        <v/>
      </c>
      <c r="W308" s="433"/>
    </row>
    <row r="309" spans="22:23" x14ac:dyDescent="0.25">
      <c r="V309" s="432" t="str">
        <f t="shared" si="34"/>
        <v/>
      </c>
      <c r="W309" s="433"/>
    </row>
    <row r="310" spans="22:23" x14ac:dyDescent="0.25">
      <c r="V310" s="432" t="str">
        <f t="shared" si="34"/>
        <v/>
      </c>
      <c r="W310" s="433"/>
    </row>
    <row r="311" spans="22:23" x14ac:dyDescent="0.25">
      <c r="V311" s="432" t="str">
        <f t="shared" si="34"/>
        <v/>
      </c>
      <c r="W311" s="433"/>
    </row>
    <row r="312" spans="22:23" x14ac:dyDescent="0.25">
      <c r="V312" s="432" t="str">
        <f t="shared" si="34"/>
        <v/>
      </c>
      <c r="W312" s="433"/>
    </row>
    <row r="313" spans="22:23" x14ac:dyDescent="0.25">
      <c r="V313" s="432" t="str">
        <f t="shared" si="34"/>
        <v/>
      </c>
      <c r="W313" s="433"/>
    </row>
    <row r="314" spans="22:23" x14ac:dyDescent="0.25">
      <c r="V314" s="432" t="str">
        <f t="shared" si="34"/>
        <v/>
      </c>
      <c r="W314" s="433"/>
    </row>
    <row r="315" spans="22:23" x14ac:dyDescent="0.25">
      <c r="V315" s="432" t="str">
        <f t="shared" si="34"/>
        <v/>
      </c>
      <c r="W315" s="433"/>
    </row>
    <row r="316" spans="22:23" x14ac:dyDescent="0.25">
      <c r="V316" s="432" t="str">
        <f t="shared" si="34"/>
        <v/>
      </c>
      <c r="W316" s="433"/>
    </row>
    <row r="317" spans="22:23" x14ac:dyDescent="0.25">
      <c r="V317" s="432" t="str">
        <f t="shared" si="34"/>
        <v/>
      </c>
      <c r="W317" s="433"/>
    </row>
    <row r="318" spans="22:23" x14ac:dyDescent="0.25">
      <c r="V318" s="432" t="str">
        <f t="shared" si="34"/>
        <v/>
      </c>
      <c r="W318" s="433"/>
    </row>
    <row r="319" spans="22:23" x14ac:dyDescent="0.25">
      <c r="V319" s="432" t="str">
        <f t="shared" si="34"/>
        <v/>
      </c>
      <c r="W319" s="433"/>
    </row>
    <row r="320" spans="22:23" x14ac:dyDescent="0.25">
      <c r="V320" s="432" t="str">
        <f t="shared" si="34"/>
        <v/>
      </c>
      <c r="W320" s="433"/>
    </row>
    <row r="321" spans="22:23" x14ac:dyDescent="0.25">
      <c r="V321" s="432" t="str">
        <f t="shared" si="34"/>
        <v/>
      </c>
      <c r="W321" s="433"/>
    </row>
    <row r="322" spans="22:23" x14ac:dyDescent="0.25">
      <c r="V322" s="432" t="str">
        <f t="shared" si="34"/>
        <v/>
      </c>
      <c r="W322" s="433"/>
    </row>
    <row r="323" spans="22:23" x14ac:dyDescent="0.25">
      <c r="V323" s="432" t="str">
        <f t="shared" si="34"/>
        <v/>
      </c>
      <c r="W323" s="433"/>
    </row>
    <row r="324" spans="22:23" x14ac:dyDescent="0.25">
      <c r="V324" s="432" t="str">
        <f t="shared" si="34"/>
        <v/>
      </c>
      <c r="W324" s="433"/>
    </row>
    <row r="325" spans="22:23" x14ac:dyDescent="0.25">
      <c r="V325" s="432" t="str">
        <f t="shared" si="34"/>
        <v/>
      </c>
      <c r="W325" s="433"/>
    </row>
    <row r="326" spans="22:23" x14ac:dyDescent="0.25">
      <c r="V326" s="432" t="str">
        <f t="shared" si="34"/>
        <v/>
      </c>
      <c r="W326" s="433"/>
    </row>
    <row r="327" spans="22:23" x14ac:dyDescent="0.25">
      <c r="V327" s="432" t="str">
        <f t="shared" si="34"/>
        <v/>
      </c>
      <c r="W327" s="433"/>
    </row>
    <row r="328" spans="22:23" x14ac:dyDescent="0.25">
      <c r="V328" s="432" t="str">
        <f t="shared" si="34"/>
        <v/>
      </c>
      <c r="W328" s="433"/>
    </row>
    <row r="329" spans="22:23" x14ac:dyDescent="0.25">
      <c r="V329" s="432" t="str">
        <f t="shared" si="34"/>
        <v/>
      </c>
      <c r="W329" s="433"/>
    </row>
    <row r="330" spans="22:23" x14ac:dyDescent="0.25">
      <c r="V330" s="432" t="str">
        <f t="shared" si="34"/>
        <v/>
      </c>
      <c r="W330" s="433"/>
    </row>
    <row r="331" spans="22:23" x14ac:dyDescent="0.25">
      <c r="V331" s="432" t="str">
        <f t="shared" si="34"/>
        <v/>
      </c>
      <c r="W331" s="433"/>
    </row>
    <row r="332" spans="22:23" x14ac:dyDescent="0.25">
      <c r="V332" s="432" t="str">
        <f t="shared" si="34"/>
        <v/>
      </c>
      <c r="W332" s="433"/>
    </row>
    <row r="333" spans="22:23" x14ac:dyDescent="0.25">
      <c r="V333" s="432" t="str">
        <f t="shared" si="34"/>
        <v/>
      </c>
      <c r="W333" s="433"/>
    </row>
    <row r="334" spans="22:23" x14ac:dyDescent="0.25">
      <c r="V334" s="432" t="str">
        <f t="shared" si="34"/>
        <v/>
      </c>
      <c r="W334" s="433"/>
    </row>
    <row r="335" spans="22:23" x14ac:dyDescent="0.25">
      <c r="V335" s="432" t="str">
        <f t="shared" si="34"/>
        <v/>
      </c>
      <c r="W335" s="433"/>
    </row>
    <row r="336" spans="22:23" x14ac:dyDescent="0.25">
      <c r="V336" s="432" t="str">
        <f t="shared" si="34"/>
        <v/>
      </c>
      <c r="W336" s="433"/>
    </row>
    <row r="337" spans="22:23" x14ac:dyDescent="0.25">
      <c r="V337" s="432" t="str">
        <f t="shared" si="34"/>
        <v/>
      </c>
      <c r="W337" s="433"/>
    </row>
    <row r="338" spans="22:23" x14ac:dyDescent="0.25">
      <c r="V338" s="432" t="str">
        <f t="shared" ref="V338:V401" si="35">LEFT($J336,3)</f>
        <v/>
      </c>
      <c r="W338" s="433"/>
    </row>
    <row r="339" spans="22:23" x14ac:dyDescent="0.25">
      <c r="V339" s="432" t="str">
        <f t="shared" si="35"/>
        <v/>
      </c>
      <c r="W339" s="433"/>
    </row>
    <row r="340" spans="22:23" x14ac:dyDescent="0.25">
      <c r="V340" s="432" t="str">
        <f t="shared" si="35"/>
        <v/>
      </c>
      <c r="W340" s="433"/>
    </row>
    <row r="341" spans="22:23" x14ac:dyDescent="0.25">
      <c r="V341" s="432" t="str">
        <f t="shared" si="35"/>
        <v/>
      </c>
      <c r="W341" s="433"/>
    </row>
    <row r="342" spans="22:23" x14ac:dyDescent="0.25">
      <c r="V342" s="432" t="str">
        <f t="shared" si="35"/>
        <v/>
      </c>
      <c r="W342" s="433"/>
    </row>
    <row r="343" spans="22:23" x14ac:dyDescent="0.25">
      <c r="V343" s="432" t="str">
        <f t="shared" si="35"/>
        <v/>
      </c>
      <c r="W343" s="433"/>
    </row>
    <row r="344" spans="22:23" x14ac:dyDescent="0.25">
      <c r="V344" s="432" t="str">
        <f t="shared" si="35"/>
        <v/>
      </c>
      <c r="W344" s="433"/>
    </row>
    <row r="345" spans="22:23" x14ac:dyDescent="0.25">
      <c r="V345" s="432" t="str">
        <f t="shared" si="35"/>
        <v/>
      </c>
      <c r="W345" s="433"/>
    </row>
    <row r="346" spans="22:23" x14ac:dyDescent="0.25">
      <c r="V346" s="432" t="str">
        <f t="shared" si="35"/>
        <v/>
      </c>
      <c r="W346" s="433"/>
    </row>
    <row r="347" spans="22:23" x14ac:dyDescent="0.25">
      <c r="V347" s="432" t="str">
        <f t="shared" si="35"/>
        <v/>
      </c>
      <c r="W347" s="433"/>
    </row>
    <row r="348" spans="22:23" x14ac:dyDescent="0.25">
      <c r="V348" s="432" t="str">
        <f t="shared" si="35"/>
        <v/>
      </c>
      <c r="W348" s="433"/>
    </row>
    <row r="349" spans="22:23" x14ac:dyDescent="0.25">
      <c r="V349" s="432" t="str">
        <f t="shared" si="35"/>
        <v/>
      </c>
      <c r="W349" s="433"/>
    </row>
    <row r="350" spans="22:23" x14ac:dyDescent="0.25">
      <c r="V350" s="432" t="str">
        <f t="shared" si="35"/>
        <v/>
      </c>
      <c r="W350" s="433"/>
    </row>
    <row r="351" spans="22:23" x14ac:dyDescent="0.25">
      <c r="V351" s="432" t="str">
        <f t="shared" si="35"/>
        <v/>
      </c>
      <c r="W351" s="433"/>
    </row>
    <row r="352" spans="22:23" x14ac:dyDescent="0.25">
      <c r="V352" s="432" t="str">
        <f t="shared" si="35"/>
        <v/>
      </c>
      <c r="W352" s="433"/>
    </row>
    <row r="353" spans="22:23" x14ac:dyDescent="0.25">
      <c r="V353" s="432" t="str">
        <f t="shared" si="35"/>
        <v/>
      </c>
      <c r="W353" s="433"/>
    </row>
    <row r="354" spans="22:23" x14ac:dyDescent="0.25">
      <c r="V354" s="432" t="str">
        <f t="shared" si="35"/>
        <v/>
      </c>
      <c r="W354" s="433"/>
    </row>
    <row r="355" spans="22:23" x14ac:dyDescent="0.25">
      <c r="V355" s="432" t="str">
        <f t="shared" si="35"/>
        <v/>
      </c>
      <c r="W355" s="433"/>
    </row>
    <row r="356" spans="22:23" x14ac:dyDescent="0.25">
      <c r="V356" s="432" t="str">
        <f t="shared" si="35"/>
        <v/>
      </c>
      <c r="W356" s="433"/>
    </row>
    <row r="357" spans="22:23" x14ac:dyDescent="0.25">
      <c r="V357" s="432" t="str">
        <f t="shared" si="35"/>
        <v/>
      </c>
      <c r="W357" s="433"/>
    </row>
    <row r="358" spans="22:23" x14ac:dyDescent="0.25">
      <c r="V358" s="432" t="str">
        <f t="shared" si="35"/>
        <v/>
      </c>
      <c r="W358" s="433"/>
    </row>
    <row r="359" spans="22:23" x14ac:dyDescent="0.25">
      <c r="V359" s="432" t="str">
        <f t="shared" si="35"/>
        <v/>
      </c>
      <c r="W359" s="433"/>
    </row>
    <row r="360" spans="22:23" x14ac:dyDescent="0.25">
      <c r="V360" s="432" t="str">
        <f t="shared" si="35"/>
        <v/>
      </c>
      <c r="W360" s="433"/>
    </row>
    <row r="361" spans="22:23" x14ac:dyDescent="0.25">
      <c r="V361" s="432" t="str">
        <f t="shared" si="35"/>
        <v/>
      </c>
      <c r="W361" s="433"/>
    </row>
    <row r="362" spans="22:23" x14ac:dyDescent="0.25">
      <c r="V362" s="432" t="str">
        <f t="shared" si="35"/>
        <v/>
      </c>
      <c r="W362" s="433"/>
    </row>
    <row r="363" spans="22:23" x14ac:dyDescent="0.25">
      <c r="V363" s="432" t="str">
        <f t="shared" si="35"/>
        <v/>
      </c>
      <c r="W363" s="433"/>
    </row>
    <row r="364" spans="22:23" x14ac:dyDescent="0.25">
      <c r="V364" s="432" t="str">
        <f t="shared" si="35"/>
        <v/>
      </c>
      <c r="W364" s="433"/>
    </row>
    <row r="365" spans="22:23" x14ac:dyDescent="0.25">
      <c r="V365" s="432" t="str">
        <f t="shared" si="35"/>
        <v/>
      </c>
      <c r="W365" s="433"/>
    </row>
    <row r="366" spans="22:23" x14ac:dyDescent="0.25">
      <c r="V366" s="432" t="str">
        <f t="shared" si="35"/>
        <v/>
      </c>
      <c r="W366" s="433"/>
    </row>
    <row r="367" spans="22:23" x14ac:dyDescent="0.25">
      <c r="V367" s="432" t="str">
        <f t="shared" si="35"/>
        <v/>
      </c>
      <c r="W367" s="433"/>
    </row>
    <row r="368" spans="22:23" x14ac:dyDescent="0.25">
      <c r="V368" s="432" t="str">
        <f t="shared" si="35"/>
        <v/>
      </c>
      <c r="W368" s="433"/>
    </row>
    <row r="369" spans="22:23" x14ac:dyDescent="0.25">
      <c r="V369" s="432" t="str">
        <f t="shared" si="35"/>
        <v/>
      </c>
      <c r="W369" s="433"/>
    </row>
    <row r="370" spans="22:23" x14ac:dyDescent="0.25">
      <c r="V370" s="432" t="str">
        <f t="shared" si="35"/>
        <v/>
      </c>
      <c r="W370" s="433"/>
    </row>
    <row r="371" spans="22:23" x14ac:dyDescent="0.25">
      <c r="V371" s="432" t="str">
        <f t="shared" si="35"/>
        <v/>
      </c>
      <c r="W371" s="433"/>
    </row>
    <row r="372" spans="22:23" x14ac:dyDescent="0.25">
      <c r="V372" s="432" t="str">
        <f t="shared" si="35"/>
        <v/>
      </c>
      <c r="W372" s="433"/>
    </row>
    <row r="373" spans="22:23" x14ac:dyDescent="0.25">
      <c r="V373" s="432" t="str">
        <f t="shared" si="35"/>
        <v/>
      </c>
      <c r="W373" s="433"/>
    </row>
    <row r="374" spans="22:23" x14ac:dyDescent="0.25">
      <c r="V374" s="432" t="str">
        <f t="shared" si="35"/>
        <v/>
      </c>
      <c r="W374" s="433"/>
    </row>
    <row r="375" spans="22:23" x14ac:dyDescent="0.25">
      <c r="V375" s="432" t="str">
        <f t="shared" si="35"/>
        <v/>
      </c>
      <c r="W375" s="433"/>
    </row>
    <row r="376" spans="22:23" x14ac:dyDescent="0.25">
      <c r="V376" s="432" t="str">
        <f t="shared" si="35"/>
        <v/>
      </c>
      <c r="W376" s="433"/>
    </row>
    <row r="377" spans="22:23" x14ac:dyDescent="0.25">
      <c r="V377" s="432" t="str">
        <f t="shared" si="35"/>
        <v/>
      </c>
      <c r="W377" s="433"/>
    </row>
    <row r="378" spans="22:23" x14ac:dyDescent="0.25">
      <c r="V378" s="432" t="str">
        <f t="shared" si="35"/>
        <v/>
      </c>
      <c r="W378" s="433"/>
    </row>
    <row r="379" spans="22:23" x14ac:dyDescent="0.25">
      <c r="V379" s="432" t="str">
        <f t="shared" si="35"/>
        <v/>
      </c>
      <c r="W379" s="433"/>
    </row>
    <row r="380" spans="22:23" x14ac:dyDescent="0.25">
      <c r="V380" s="432" t="str">
        <f t="shared" si="35"/>
        <v/>
      </c>
      <c r="W380" s="433"/>
    </row>
    <row r="381" spans="22:23" x14ac:dyDescent="0.25">
      <c r="V381" s="432" t="str">
        <f t="shared" si="35"/>
        <v/>
      </c>
      <c r="W381" s="433"/>
    </row>
    <row r="382" spans="22:23" x14ac:dyDescent="0.25">
      <c r="V382" s="432" t="str">
        <f t="shared" si="35"/>
        <v/>
      </c>
      <c r="W382" s="433"/>
    </row>
    <row r="383" spans="22:23" x14ac:dyDescent="0.25">
      <c r="V383" s="432" t="str">
        <f t="shared" si="35"/>
        <v/>
      </c>
      <c r="W383" s="433"/>
    </row>
    <row r="384" spans="22:23" x14ac:dyDescent="0.25">
      <c r="V384" s="432" t="str">
        <f t="shared" si="35"/>
        <v/>
      </c>
      <c r="W384" s="433"/>
    </row>
    <row r="385" spans="22:23" x14ac:dyDescent="0.25">
      <c r="V385" s="432" t="str">
        <f t="shared" si="35"/>
        <v/>
      </c>
      <c r="W385" s="433"/>
    </row>
    <row r="386" spans="22:23" x14ac:dyDescent="0.25">
      <c r="V386" s="432" t="str">
        <f t="shared" si="35"/>
        <v/>
      </c>
      <c r="W386" s="433"/>
    </row>
    <row r="387" spans="22:23" x14ac:dyDescent="0.25">
      <c r="V387" s="432" t="str">
        <f t="shared" si="35"/>
        <v/>
      </c>
      <c r="W387" s="433"/>
    </row>
    <row r="388" spans="22:23" x14ac:dyDescent="0.25">
      <c r="V388" s="432" t="str">
        <f t="shared" si="35"/>
        <v/>
      </c>
      <c r="W388" s="433"/>
    </row>
    <row r="389" spans="22:23" x14ac:dyDescent="0.25">
      <c r="V389" s="432" t="str">
        <f t="shared" si="35"/>
        <v/>
      </c>
      <c r="W389" s="433"/>
    </row>
    <row r="390" spans="22:23" x14ac:dyDescent="0.25">
      <c r="V390" s="432" t="str">
        <f t="shared" si="35"/>
        <v/>
      </c>
      <c r="W390" s="433"/>
    </row>
    <row r="391" spans="22:23" x14ac:dyDescent="0.25">
      <c r="V391" s="432" t="str">
        <f t="shared" si="35"/>
        <v/>
      </c>
      <c r="W391" s="433"/>
    </row>
    <row r="392" spans="22:23" x14ac:dyDescent="0.25">
      <c r="V392" s="432" t="str">
        <f t="shared" si="35"/>
        <v/>
      </c>
      <c r="W392" s="433"/>
    </row>
    <row r="393" spans="22:23" x14ac:dyDescent="0.25">
      <c r="V393" s="432" t="str">
        <f t="shared" si="35"/>
        <v/>
      </c>
      <c r="W393" s="433"/>
    </row>
    <row r="394" spans="22:23" x14ac:dyDescent="0.25">
      <c r="V394" s="432" t="str">
        <f t="shared" si="35"/>
        <v/>
      </c>
      <c r="W394" s="433"/>
    </row>
    <row r="395" spans="22:23" x14ac:dyDescent="0.25">
      <c r="V395" s="432" t="str">
        <f t="shared" si="35"/>
        <v/>
      </c>
      <c r="W395" s="433"/>
    </row>
    <row r="396" spans="22:23" x14ac:dyDescent="0.25">
      <c r="V396" s="432" t="str">
        <f t="shared" si="35"/>
        <v/>
      </c>
      <c r="W396" s="433"/>
    </row>
    <row r="397" spans="22:23" x14ac:dyDescent="0.25">
      <c r="V397" s="432" t="str">
        <f t="shared" si="35"/>
        <v/>
      </c>
      <c r="W397" s="433"/>
    </row>
    <row r="398" spans="22:23" x14ac:dyDescent="0.25">
      <c r="V398" s="432" t="str">
        <f t="shared" si="35"/>
        <v/>
      </c>
      <c r="W398" s="433"/>
    </row>
    <row r="399" spans="22:23" x14ac:dyDescent="0.25">
      <c r="V399" s="432" t="str">
        <f t="shared" si="35"/>
        <v/>
      </c>
      <c r="W399" s="433"/>
    </row>
    <row r="400" spans="22:23" x14ac:dyDescent="0.25">
      <c r="V400" s="432" t="str">
        <f t="shared" si="35"/>
        <v/>
      </c>
      <c r="W400" s="433"/>
    </row>
    <row r="401" spans="22:23" x14ac:dyDescent="0.25">
      <c r="V401" s="432" t="str">
        <f t="shared" si="35"/>
        <v/>
      </c>
      <c r="W401" s="433"/>
    </row>
    <row r="402" spans="22:23" x14ac:dyDescent="0.25">
      <c r="V402" s="432" t="str">
        <f t="shared" ref="V402:V465" si="36">LEFT($J400,3)</f>
        <v/>
      </c>
      <c r="W402" s="433"/>
    </row>
    <row r="403" spans="22:23" x14ac:dyDescent="0.25">
      <c r="V403" s="432" t="str">
        <f t="shared" si="36"/>
        <v/>
      </c>
      <c r="W403" s="433"/>
    </row>
    <row r="404" spans="22:23" x14ac:dyDescent="0.25">
      <c r="V404" s="432" t="str">
        <f t="shared" si="36"/>
        <v/>
      </c>
      <c r="W404" s="433"/>
    </row>
    <row r="405" spans="22:23" x14ac:dyDescent="0.25">
      <c r="V405" s="432" t="str">
        <f t="shared" si="36"/>
        <v/>
      </c>
      <c r="W405" s="433"/>
    </row>
    <row r="406" spans="22:23" x14ac:dyDescent="0.25">
      <c r="V406" s="432" t="str">
        <f t="shared" si="36"/>
        <v/>
      </c>
      <c r="W406" s="433"/>
    </row>
    <row r="407" spans="22:23" x14ac:dyDescent="0.25">
      <c r="V407" s="432" t="str">
        <f t="shared" si="36"/>
        <v/>
      </c>
      <c r="W407" s="433"/>
    </row>
    <row r="408" spans="22:23" x14ac:dyDescent="0.25">
      <c r="V408" s="432" t="str">
        <f t="shared" si="36"/>
        <v/>
      </c>
      <c r="W408" s="433"/>
    </row>
    <row r="409" spans="22:23" x14ac:dyDescent="0.25">
      <c r="V409" s="432" t="str">
        <f t="shared" si="36"/>
        <v/>
      </c>
      <c r="W409" s="433"/>
    </row>
    <row r="410" spans="22:23" x14ac:dyDescent="0.25">
      <c r="V410" s="432" t="str">
        <f t="shared" si="36"/>
        <v/>
      </c>
      <c r="W410" s="433"/>
    </row>
    <row r="411" spans="22:23" x14ac:dyDescent="0.25">
      <c r="V411" s="432" t="str">
        <f t="shared" si="36"/>
        <v/>
      </c>
      <c r="W411" s="433"/>
    </row>
    <row r="412" spans="22:23" x14ac:dyDescent="0.25">
      <c r="V412" s="432" t="str">
        <f t="shared" si="36"/>
        <v/>
      </c>
      <c r="W412" s="433"/>
    </row>
    <row r="413" spans="22:23" x14ac:dyDescent="0.25">
      <c r="V413" s="432" t="str">
        <f t="shared" si="36"/>
        <v/>
      </c>
      <c r="W413" s="433"/>
    </row>
    <row r="414" spans="22:23" x14ac:dyDescent="0.25">
      <c r="V414" s="432" t="str">
        <f t="shared" si="36"/>
        <v/>
      </c>
      <c r="W414" s="433"/>
    </row>
    <row r="415" spans="22:23" x14ac:dyDescent="0.25">
      <c r="V415" s="432" t="str">
        <f t="shared" si="36"/>
        <v/>
      </c>
      <c r="W415" s="433"/>
    </row>
    <row r="416" spans="22:23" x14ac:dyDescent="0.25">
      <c r="V416" s="432" t="str">
        <f t="shared" si="36"/>
        <v/>
      </c>
      <c r="W416" s="433"/>
    </row>
    <row r="417" spans="22:23" x14ac:dyDescent="0.25">
      <c r="V417" s="432" t="str">
        <f t="shared" si="36"/>
        <v/>
      </c>
      <c r="W417" s="433"/>
    </row>
    <row r="418" spans="22:23" x14ac:dyDescent="0.25">
      <c r="V418" s="432" t="str">
        <f t="shared" si="36"/>
        <v/>
      </c>
      <c r="W418" s="433"/>
    </row>
    <row r="419" spans="22:23" x14ac:dyDescent="0.25">
      <c r="V419" s="432" t="str">
        <f t="shared" si="36"/>
        <v/>
      </c>
      <c r="W419" s="433"/>
    </row>
    <row r="420" spans="22:23" x14ac:dyDescent="0.25">
      <c r="V420" s="432" t="str">
        <f t="shared" si="36"/>
        <v/>
      </c>
      <c r="W420" s="433"/>
    </row>
    <row r="421" spans="22:23" x14ac:dyDescent="0.25">
      <c r="V421" s="432" t="str">
        <f t="shared" si="36"/>
        <v/>
      </c>
      <c r="W421" s="433"/>
    </row>
    <row r="422" spans="22:23" x14ac:dyDescent="0.25">
      <c r="V422" s="432" t="str">
        <f t="shared" si="36"/>
        <v/>
      </c>
      <c r="W422" s="433"/>
    </row>
    <row r="423" spans="22:23" x14ac:dyDescent="0.25">
      <c r="V423" s="432" t="str">
        <f t="shared" si="36"/>
        <v/>
      </c>
      <c r="W423" s="433"/>
    </row>
    <row r="424" spans="22:23" x14ac:dyDescent="0.25">
      <c r="V424" s="432" t="str">
        <f t="shared" si="36"/>
        <v/>
      </c>
      <c r="W424" s="433"/>
    </row>
    <row r="425" spans="22:23" x14ac:dyDescent="0.25">
      <c r="V425" s="432" t="str">
        <f t="shared" si="36"/>
        <v/>
      </c>
      <c r="W425" s="433"/>
    </row>
    <row r="426" spans="22:23" x14ac:dyDescent="0.25">
      <c r="V426" s="432" t="str">
        <f t="shared" si="36"/>
        <v/>
      </c>
      <c r="W426" s="433"/>
    </row>
    <row r="427" spans="22:23" x14ac:dyDescent="0.25">
      <c r="V427" s="432" t="str">
        <f t="shared" si="36"/>
        <v/>
      </c>
      <c r="W427" s="433"/>
    </row>
    <row r="428" spans="22:23" x14ac:dyDescent="0.25">
      <c r="V428" s="432" t="str">
        <f t="shared" si="36"/>
        <v/>
      </c>
      <c r="W428" s="433"/>
    </row>
    <row r="429" spans="22:23" x14ac:dyDescent="0.25">
      <c r="V429" s="432" t="str">
        <f t="shared" si="36"/>
        <v/>
      </c>
      <c r="W429" s="433"/>
    </row>
    <row r="430" spans="22:23" x14ac:dyDescent="0.25">
      <c r="V430" s="432" t="str">
        <f t="shared" si="36"/>
        <v/>
      </c>
      <c r="W430" s="433"/>
    </row>
    <row r="431" spans="22:23" x14ac:dyDescent="0.25">
      <c r="V431" s="432" t="str">
        <f t="shared" si="36"/>
        <v/>
      </c>
      <c r="W431" s="433"/>
    </row>
    <row r="432" spans="22:23" x14ac:dyDescent="0.25">
      <c r="V432" s="432" t="str">
        <f t="shared" si="36"/>
        <v/>
      </c>
      <c r="W432" s="433"/>
    </row>
    <row r="433" spans="22:23" x14ac:dyDescent="0.25">
      <c r="V433" s="432" t="str">
        <f t="shared" si="36"/>
        <v/>
      </c>
      <c r="W433" s="433"/>
    </row>
    <row r="434" spans="22:23" x14ac:dyDescent="0.25">
      <c r="V434" s="432" t="str">
        <f t="shared" si="36"/>
        <v/>
      </c>
      <c r="W434" s="433"/>
    </row>
    <row r="435" spans="22:23" x14ac:dyDescent="0.25">
      <c r="V435" s="432" t="str">
        <f t="shared" si="36"/>
        <v/>
      </c>
      <c r="W435" s="433"/>
    </row>
    <row r="436" spans="22:23" x14ac:dyDescent="0.25">
      <c r="V436" s="432" t="str">
        <f t="shared" si="36"/>
        <v/>
      </c>
      <c r="W436" s="433"/>
    </row>
    <row r="437" spans="22:23" x14ac:dyDescent="0.25">
      <c r="V437" s="432" t="str">
        <f t="shared" si="36"/>
        <v/>
      </c>
      <c r="W437" s="433"/>
    </row>
    <row r="438" spans="22:23" x14ac:dyDescent="0.25">
      <c r="V438" s="432" t="str">
        <f t="shared" si="36"/>
        <v/>
      </c>
      <c r="W438" s="433"/>
    </row>
    <row r="439" spans="22:23" x14ac:dyDescent="0.25">
      <c r="V439" s="432" t="str">
        <f t="shared" si="36"/>
        <v/>
      </c>
      <c r="W439" s="433"/>
    </row>
    <row r="440" spans="22:23" x14ac:dyDescent="0.25">
      <c r="V440" s="432" t="str">
        <f t="shared" si="36"/>
        <v/>
      </c>
      <c r="W440" s="433"/>
    </row>
    <row r="441" spans="22:23" x14ac:dyDescent="0.25">
      <c r="V441" s="432" t="str">
        <f t="shared" si="36"/>
        <v/>
      </c>
      <c r="W441" s="433"/>
    </row>
    <row r="442" spans="22:23" x14ac:dyDescent="0.25">
      <c r="V442" s="432" t="str">
        <f t="shared" si="36"/>
        <v/>
      </c>
      <c r="W442" s="433"/>
    </row>
    <row r="443" spans="22:23" x14ac:dyDescent="0.25">
      <c r="V443" s="432" t="str">
        <f t="shared" si="36"/>
        <v/>
      </c>
      <c r="W443" s="433"/>
    </row>
    <row r="444" spans="22:23" x14ac:dyDescent="0.25">
      <c r="V444" s="432" t="str">
        <f t="shared" si="36"/>
        <v/>
      </c>
      <c r="W444" s="433"/>
    </row>
    <row r="445" spans="22:23" x14ac:dyDescent="0.25">
      <c r="V445" s="432" t="str">
        <f t="shared" si="36"/>
        <v/>
      </c>
      <c r="W445" s="433"/>
    </row>
    <row r="446" spans="22:23" x14ac:dyDescent="0.25">
      <c r="V446" s="432" t="str">
        <f t="shared" si="36"/>
        <v/>
      </c>
      <c r="W446" s="433"/>
    </row>
    <row r="447" spans="22:23" x14ac:dyDescent="0.25">
      <c r="V447" s="432" t="str">
        <f t="shared" si="36"/>
        <v/>
      </c>
      <c r="W447" s="433"/>
    </row>
    <row r="448" spans="22:23" x14ac:dyDescent="0.25">
      <c r="V448" s="432" t="str">
        <f t="shared" si="36"/>
        <v/>
      </c>
      <c r="W448" s="433"/>
    </row>
    <row r="449" spans="22:23" x14ac:dyDescent="0.25">
      <c r="V449" s="432" t="str">
        <f t="shared" si="36"/>
        <v/>
      </c>
      <c r="W449" s="433"/>
    </row>
    <row r="450" spans="22:23" x14ac:dyDescent="0.25">
      <c r="V450" s="432" t="str">
        <f t="shared" si="36"/>
        <v/>
      </c>
      <c r="W450" s="433"/>
    </row>
    <row r="451" spans="22:23" x14ac:dyDescent="0.25">
      <c r="V451" s="432" t="str">
        <f t="shared" si="36"/>
        <v/>
      </c>
      <c r="W451" s="433"/>
    </row>
    <row r="452" spans="22:23" x14ac:dyDescent="0.25">
      <c r="V452" s="432" t="str">
        <f t="shared" si="36"/>
        <v/>
      </c>
      <c r="W452" s="433"/>
    </row>
    <row r="453" spans="22:23" x14ac:dyDescent="0.25">
      <c r="V453" s="432" t="str">
        <f t="shared" si="36"/>
        <v/>
      </c>
      <c r="W453" s="433"/>
    </row>
    <row r="454" spans="22:23" x14ac:dyDescent="0.25">
      <c r="V454" s="432" t="str">
        <f t="shared" si="36"/>
        <v/>
      </c>
      <c r="W454" s="433"/>
    </row>
    <row r="455" spans="22:23" x14ac:dyDescent="0.25">
      <c r="V455" s="432" t="str">
        <f t="shared" si="36"/>
        <v/>
      </c>
      <c r="W455" s="433"/>
    </row>
    <row r="456" spans="22:23" x14ac:dyDescent="0.25">
      <c r="V456" s="432" t="str">
        <f t="shared" si="36"/>
        <v/>
      </c>
      <c r="W456" s="433"/>
    </row>
    <row r="457" spans="22:23" x14ac:dyDescent="0.25">
      <c r="V457" s="432" t="str">
        <f t="shared" si="36"/>
        <v/>
      </c>
      <c r="W457" s="433"/>
    </row>
    <row r="458" spans="22:23" x14ac:dyDescent="0.25">
      <c r="V458" s="432" t="str">
        <f t="shared" si="36"/>
        <v/>
      </c>
      <c r="W458" s="433"/>
    </row>
    <row r="459" spans="22:23" x14ac:dyDescent="0.25">
      <c r="V459" s="432" t="str">
        <f t="shared" si="36"/>
        <v/>
      </c>
      <c r="W459" s="433"/>
    </row>
    <row r="460" spans="22:23" x14ac:dyDescent="0.25">
      <c r="V460" s="432" t="str">
        <f t="shared" si="36"/>
        <v/>
      </c>
      <c r="W460" s="433"/>
    </row>
    <row r="461" spans="22:23" x14ac:dyDescent="0.25">
      <c r="V461" s="432" t="str">
        <f t="shared" si="36"/>
        <v/>
      </c>
      <c r="W461" s="433"/>
    </row>
    <row r="462" spans="22:23" x14ac:dyDescent="0.25">
      <c r="V462" s="432" t="str">
        <f t="shared" si="36"/>
        <v/>
      </c>
      <c r="W462" s="433"/>
    </row>
    <row r="463" spans="22:23" x14ac:dyDescent="0.25">
      <c r="V463" s="432" t="str">
        <f t="shared" si="36"/>
        <v/>
      </c>
      <c r="W463" s="433"/>
    </row>
    <row r="464" spans="22:23" x14ac:dyDescent="0.25">
      <c r="V464" s="432" t="str">
        <f t="shared" si="36"/>
        <v/>
      </c>
      <c r="W464" s="433"/>
    </row>
    <row r="465" spans="22:23" x14ac:dyDescent="0.25">
      <c r="V465" s="432" t="str">
        <f t="shared" si="36"/>
        <v/>
      </c>
      <c r="W465" s="433"/>
    </row>
    <row r="466" spans="22:23" x14ac:dyDescent="0.25">
      <c r="V466" s="432" t="str">
        <f t="shared" ref="V466:V529" si="37">LEFT($J464,3)</f>
        <v/>
      </c>
      <c r="W466" s="433"/>
    </row>
    <row r="467" spans="22:23" x14ac:dyDescent="0.25">
      <c r="V467" s="432" t="str">
        <f t="shared" si="37"/>
        <v/>
      </c>
      <c r="W467" s="433"/>
    </row>
    <row r="468" spans="22:23" x14ac:dyDescent="0.25">
      <c r="V468" s="432" t="str">
        <f t="shared" si="37"/>
        <v/>
      </c>
      <c r="W468" s="433"/>
    </row>
    <row r="469" spans="22:23" x14ac:dyDescent="0.25">
      <c r="V469" s="432" t="str">
        <f t="shared" si="37"/>
        <v/>
      </c>
      <c r="W469" s="433"/>
    </row>
    <row r="470" spans="22:23" x14ac:dyDescent="0.25">
      <c r="V470" s="432" t="str">
        <f t="shared" si="37"/>
        <v/>
      </c>
      <c r="W470" s="433"/>
    </row>
    <row r="471" spans="22:23" x14ac:dyDescent="0.25">
      <c r="V471" s="432" t="str">
        <f t="shared" si="37"/>
        <v/>
      </c>
      <c r="W471" s="433"/>
    </row>
    <row r="472" spans="22:23" x14ac:dyDescent="0.25">
      <c r="V472" s="432" t="str">
        <f t="shared" si="37"/>
        <v/>
      </c>
      <c r="W472" s="433"/>
    </row>
    <row r="473" spans="22:23" x14ac:dyDescent="0.25">
      <c r="V473" s="432" t="str">
        <f t="shared" si="37"/>
        <v/>
      </c>
      <c r="W473" s="433"/>
    </row>
    <row r="474" spans="22:23" x14ac:dyDescent="0.25">
      <c r="V474" s="432" t="str">
        <f t="shared" si="37"/>
        <v/>
      </c>
      <c r="W474" s="433"/>
    </row>
    <row r="475" spans="22:23" x14ac:dyDescent="0.25">
      <c r="V475" s="432" t="str">
        <f t="shared" si="37"/>
        <v/>
      </c>
      <c r="W475" s="433"/>
    </row>
    <row r="476" spans="22:23" x14ac:dyDescent="0.25">
      <c r="V476" s="432" t="str">
        <f t="shared" si="37"/>
        <v/>
      </c>
      <c r="W476" s="433"/>
    </row>
    <row r="477" spans="22:23" x14ac:dyDescent="0.25">
      <c r="V477" s="432" t="str">
        <f t="shared" si="37"/>
        <v/>
      </c>
      <c r="W477" s="433"/>
    </row>
    <row r="478" spans="22:23" x14ac:dyDescent="0.25">
      <c r="V478" s="432" t="str">
        <f t="shared" si="37"/>
        <v/>
      </c>
      <c r="W478" s="433"/>
    </row>
    <row r="479" spans="22:23" x14ac:dyDescent="0.25">
      <c r="V479" s="432" t="str">
        <f t="shared" si="37"/>
        <v/>
      </c>
      <c r="W479" s="433"/>
    </row>
    <row r="480" spans="22:23" x14ac:dyDescent="0.25">
      <c r="V480" s="432" t="str">
        <f t="shared" si="37"/>
        <v/>
      </c>
      <c r="W480" s="433"/>
    </row>
    <row r="481" spans="22:23" x14ac:dyDescent="0.25">
      <c r="V481" s="432" t="str">
        <f t="shared" si="37"/>
        <v/>
      </c>
      <c r="W481" s="433"/>
    </row>
    <row r="482" spans="22:23" x14ac:dyDescent="0.25">
      <c r="V482" s="432" t="str">
        <f t="shared" si="37"/>
        <v/>
      </c>
      <c r="W482" s="433"/>
    </row>
    <row r="483" spans="22:23" x14ac:dyDescent="0.25">
      <c r="V483" s="432" t="str">
        <f t="shared" si="37"/>
        <v/>
      </c>
      <c r="W483" s="433"/>
    </row>
    <row r="484" spans="22:23" x14ac:dyDescent="0.25">
      <c r="V484" s="432" t="str">
        <f t="shared" si="37"/>
        <v/>
      </c>
      <c r="W484" s="433"/>
    </row>
    <row r="485" spans="22:23" x14ac:dyDescent="0.25">
      <c r="V485" s="432" t="str">
        <f t="shared" si="37"/>
        <v/>
      </c>
      <c r="W485" s="433"/>
    </row>
    <row r="486" spans="22:23" x14ac:dyDescent="0.25">
      <c r="V486" s="432" t="str">
        <f t="shared" si="37"/>
        <v/>
      </c>
      <c r="W486" s="433"/>
    </row>
    <row r="487" spans="22:23" x14ac:dyDescent="0.25">
      <c r="V487" s="432" t="str">
        <f t="shared" si="37"/>
        <v/>
      </c>
      <c r="W487" s="433"/>
    </row>
    <row r="488" spans="22:23" x14ac:dyDescent="0.25">
      <c r="V488" s="432" t="str">
        <f t="shared" si="37"/>
        <v/>
      </c>
      <c r="W488" s="433"/>
    </row>
    <row r="489" spans="22:23" x14ac:dyDescent="0.25">
      <c r="V489" s="432" t="str">
        <f t="shared" si="37"/>
        <v/>
      </c>
      <c r="W489" s="433"/>
    </row>
    <row r="490" spans="22:23" x14ac:dyDescent="0.25">
      <c r="V490" s="432" t="str">
        <f t="shared" si="37"/>
        <v/>
      </c>
      <c r="W490" s="433"/>
    </row>
    <row r="491" spans="22:23" x14ac:dyDescent="0.25">
      <c r="V491" s="432" t="str">
        <f t="shared" si="37"/>
        <v/>
      </c>
      <c r="W491" s="433"/>
    </row>
    <row r="492" spans="22:23" x14ac:dyDescent="0.25">
      <c r="V492" s="432" t="str">
        <f t="shared" si="37"/>
        <v/>
      </c>
      <c r="W492" s="433"/>
    </row>
    <row r="493" spans="22:23" x14ac:dyDescent="0.25">
      <c r="V493" s="432" t="str">
        <f t="shared" si="37"/>
        <v/>
      </c>
      <c r="W493" s="433"/>
    </row>
    <row r="494" spans="22:23" x14ac:dyDescent="0.25">
      <c r="V494" s="432" t="str">
        <f t="shared" si="37"/>
        <v/>
      </c>
      <c r="W494" s="433"/>
    </row>
    <row r="495" spans="22:23" x14ac:dyDescent="0.25">
      <c r="V495" s="432" t="str">
        <f t="shared" si="37"/>
        <v/>
      </c>
      <c r="W495" s="433"/>
    </row>
    <row r="496" spans="22:23" x14ac:dyDescent="0.25">
      <c r="V496" s="432" t="str">
        <f t="shared" si="37"/>
        <v/>
      </c>
      <c r="W496" s="433"/>
    </row>
    <row r="497" spans="22:23" x14ac:dyDescent="0.25">
      <c r="V497" s="432" t="str">
        <f t="shared" si="37"/>
        <v/>
      </c>
      <c r="W497" s="433"/>
    </row>
    <row r="498" spans="22:23" x14ac:dyDescent="0.25">
      <c r="V498" s="432" t="str">
        <f t="shared" si="37"/>
        <v/>
      </c>
      <c r="W498" s="433"/>
    </row>
    <row r="499" spans="22:23" x14ac:dyDescent="0.25">
      <c r="V499" s="432" t="str">
        <f t="shared" si="37"/>
        <v/>
      </c>
      <c r="W499" s="433"/>
    </row>
    <row r="500" spans="22:23" x14ac:dyDescent="0.25">
      <c r="V500" s="432" t="str">
        <f t="shared" si="37"/>
        <v/>
      </c>
      <c r="W500" s="433"/>
    </row>
    <row r="501" spans="22:23" x14ac:dyDescent="0.25">
      <c r="V501" s="432" t="str">
        <f t="shared" si="37"/>
        <v/>
      </c>
      <c r="W501" s="433"/>
    </row>
    <row r="502" spans="22:23" x14ac:dyDescent="0.25">
      <c r="V502" s="432" t="str">
        <f t="shared" si="37"/>
        <v/>
      </c>
      <c r="W502" s="433"/>
    </row>
    <row r="503" spans="22:23" x14ac:dyDescent="0.25">
      <c r="V503" s="432" t="str">
        <f t="shared" si="37"/>
        <v/>
      </c>
      <c r="W503" s="433"/>
    </row>
    <row r="504" spans="22:23" x14ac:dyDescent="0.25">
      <c r="V504" s="432" t="str">
        <f t="shared" si="37"/>
        <v/>
      </c>
      <c r="W504" s="433"/>
    </row>
    <row r="505" spans="22:23" x14ac:dyDescent="0.25">
      <c r="V505" s="432" t="str">
        <f t="shared" si="37"/>
        <v/>
      </c>
      <c r="W505" s="433"/>
    </row>
    <row r="506" spans="22:23" x14ac:dyDescent="0.25">
      <c r="V506" s="432" t="str">
        <f t="shared" si="37"/>
        <v/>
      </c>
      <c r="W506" s="433"/>
    </row>
    <row r="507" spans="22:23" x14ac:dyDescent="0.25">
      <c r="V507" s="432" t="str">
        <f t="shared" si="37"/>
        <v/>
      </c>
      <c r="W507" s="433"/>
    </row>
    <row r="508" spans="22:23" x14ac:dyDescent="0.25">
      <c r="V508" s="432" t="str">
        <f t="shared" si="37"/>
        <v/>
      </c>
      <c r="W508" s="433"/>
    </row>
    <row r="509" spans="22:23" x14ac:dyDescent="0.25">
      <c r="V509" s="432" t="str">
        <f t="shared" si="37"/>
        <v/>
      </c>
      <c r="W509" s="433"/>
    </row>
    <row r="510" spans="22:23" x14ac:dyDescent="0.25">
      <c r="V510" s="432" t="str">
        <f t="shared" si="37"/>
        <v/>
      </c>
      <c r="W510" s="433"/>
    </row>
    <row r="511" spans="22:23" x14ac:dyDescent="0.25">
      <c r="V511" s="432" t="str">
        <f t="shared" si="37"/>
        <v/>
      </c>
      <c r="W511" s="433"/>
    </row>
    <row r="512" spans="22:23" x14ac:dyDescent="0.25">
      <c r="V512" s="432" t="str">
        <f t="shared" si="37"/>
        <v/>
      </c>
      <c r="W512" s="433"/>
    </row>
    <row r="513" spans="22:23" x14ac:dyDescent="0.25">
      <c r="V513" s="432" t="str">
        <f t="shared" si="37"/>
        <v/>
      </c>
      <c r="W513" s="433"/>
    </row>
    <row r="514" spans="22:23" x14ac:dyDescent="0.25">
      <c r="V514" s="432" t="str">
        <f t="shared" si="37"/>
        <v/>
      </c>
      <c r="W514" s="433"/>
    </row>
    <row r="515" spans="22:23" x14ac:dyDescent="0.25">
      <c r="V515" s="432" t="str">
        <f t="shared" si="37"/>
        <v/>
      </c>
      <c r="W515" s="433"/>
    </row>
    <row r="516" spans="22:23" x14ac:dyDescent="0.25">
      <c r="V516" s="432" t="str">
        <f t="shared" si="37"/>
        <v/>
      </c>
      <c r="W516" s="433"/>
    </row>
    <row r="517" spans="22:23" x14ac:dyDescent="0.25">
      <c r="V517" s="432" t="str">
        <f t="shared" si="37"/>
        <v/>
      </c>
      <c r="W517" s="433"/>
    </row>
    <row r="518" spans="22:23" x14ac:dyDescent="0.25">
      <c r="V518" s="432" t="str">
        <f t="shared" si="37"/>
        <v/>
      </c>
      <c r="W518" s="433"/>
    </row>
    <row r="519" spans="22:23" x14ac:dyDescent="0.25">
      <c r="V519" s="432" t="str">
        <f t="shared" si="37"/>
        <v/>
      </c>
      <c r="W519" s="433"/>
    </row>
    <row r="520" spans="22:23" x14ac:dyDescent="0.25">
      <c r="V520" s="432" t="str">
        <f t="shared" si="37"/>
        <v/>
      </c>
      <c r="W520" s="433"/>
    </row>
    <row r="521" spans="22:23" x14ac:dyDescent="0.25">
      <c r="V521" s="432" t="str">
        <f t="shared" si="37"/>
        <v/>
      </c>
      <c r="W521" s="433"/>
    </row>
    <row r="522" spans="22:23" x14ac:dyDescent="0.25">
      <c r="V522" s="432" t="str">
        <f t="shared" si="37"/>
        <v/>
      </c>
      <c r="W522" s="433"/>
    </row>
    <row r="523" spans="22:23" x14ac:dyDescent="0.25">
      <c r="V523" s="432" t="str">
        <f t="shared" si="37"/>
        <v/>
      </c>
      <c r="W523" s="433"/>
    </row>
    <row r="524" spans="22:23" x14ac:dyDescent="0.25">
      <c r="V524" s="432" t="str">
        <f t="shared" si="37"/>
        <v/>
      </c>
      <c r="W524" s="433"/>
    </row>
    <row r="525" spans="22:23" x14ac:dyDescent="0.25">
      <c r="V525" s="432" t="str">
        <f t="shared" si="37"/>
        <v/>
      </c>
      <c r="W525" s="433"/>
    </row>
    <row r="526" spans="22:23" x14ac:dyDescent="0.25">
      <c r="V526" s="432" t="str">
        <f t="shared" si="37"/>
        <v/>
      </c>
      <c r="W526" s="433"/>
    </row>
    <row r="527" spans="22:23" x14ac:dyDescent="0.25">
      <c r="V527" s="432" t="str">
        <f t="shared" si="37"/>
        <v/>
      </c>
      <c r="W527" s="433"/>
    </row>
    <row r="528" spans="22:23" x14ac:dyDescent="0.25">
      <c r="V528" s="432" t="str">
        <f t="shared" si="37"/>
        <v/>
      </c>
      <c r="W528" s="433"/>
    </row>
    <row r="529" spans="22:23" x14ac:dyDescent="0.25">
      <c r="V529" s="432" t="str">
        <f t="shared" si="37"/>
        <v/>
      </c>
      <c r="W529" s="433"/>
    </row>
    <row r="530" spans="22:23" x14ac:dyDescent="0.25">
      <c r="V530" s="432" t="str">
        <f t="shared" ref="V530:V593" si="38">LEFT($J528,3)</f>
        <v/>
      </c>
      <c r="W530" s="433"/>
    </row>
    <row r="531" spans="22:23" x14ac:dyDescent="0.25">
      <c r="V531" s="432" t="str">
        <f t="shared" si="38"/>
        <v/>
      </c>
      <c r="W531" s="433"/>
    </row>
    <row r="532" spans="22:23" x14ac:dyDescent="0.25">
      <c r="V532" s="432" t="str">
        <f t="shared" si="38"/>
        <v/>
      </c>
      <c r="W532" s="433"/>
    </row>
    <row r="533" spans="22:23" x14ac:dyDescent="0.25">
      <c r="V533" s="432" t="str">
        <f t="shared" si="38"/>
        <v/>
      </c>
      <c r="W533" s="433"/>
    </row>
    <row r="534" spans="22:23" x14ac:dyDescent="0.25">
      <c r="V534" s="432" t="str">
        <f t="shared" si="38"/>
        <v/>
      </c>
      <c r="W534" s="433"/>
    </row>
    <row r="535" spans="22:23" x14ac:dyDescent="0.25">
      <c r="V535" s="432" t="str">
        <f t="shared" si="38"/>
        <v/>
      </c>
      <c r="W535" s="433"/>
    </row>
    <row r="536" spans="22:23" x14ac:dyDescent="0.25">
      <c r="V536" s="432" t="str">
        <f t="shared" si="38"/>
        <v/>
      </c>
      <c r="W536" s="433"/>
    </row>
    <row r="537" spans="22:23" x14ac:dyDescent="0.25">
      <c r="V537" s="432" t="str">
        <f t="shared" si="38"/>
        <v/>
      </c>
      <c r="W537" s="433"/>
    </row>
    <row r="538" spans="22:23" x14ac:dyDescent="0.25">
      <c r="V538" s="432" t="str">
        <f t="shared" si="38"/>
        <v/>
      </c>
      <c r="W538" s="433"/>
    </row>
    <row r="539" spans="22:23" x14ac:dyDescent="0.25">
      <c r="V539" s="432" t="str">
        <f t="shared" si="38"/>
        <v/>
      </c>
      <c r="W539" s="433"/>
    </row>
    <row r="540" spans="22:23" x14ac:dyDescent="0.25">
      <c r="V540" s="432" t="str">
        <f t="shared" si="38"/>
        <v/>
      </c>
      <c r="W540" s="433"/>
    </row>
    <row r="541" spans="22:23" x14ac:dyDescent="0.25">
      <c r="V541" s="432" t="str">
        <f t="shared" si="38"/>
        <v/>
      </c>
      <c r="W541" s="433"/>
    </row>
    <row r="542" spans="22:23" x14ac:dyDescent="0.25">
      <c r="V542" s="432" t="str">
        <f t="shared" si="38"/>
        <v/>
      </c>
      <c r="W542" s="433"/>
    </row>
    <row r="543" spans="22:23" x14ac:dyDescent="0.25">
      <c r="V543" s="432" t="str">
        <f t="shared" si="38"/>
        <v/>
      </c>
      <c r="W543" s="433"/>
    </row>
    <row r="544" spans="22:23" x14ac:dyDescent="0.25">
      <c r="V544" s="432" t="str">
        <f t="shared" si="38"/>
        <v/>
      </c>
      <c r="W544" s="433"/>
    </row>
    <row r="545" spans="22:23" x14ac:dyDescent="0.25">
      <c r="V545" s="432" t="str">
        <f t="shared" si="38"/>
        <v/>
      </c>
      <c r="W545" s="433"/>
    </row>
    <row r="546" spans="22:23" x14ac:dyDescent="0.25">
      <c r="V546" s="432" t="str">
        <f t="shared" si="38"/>
        <v/>
      </c>
      <c r="W546" s="433"/>
    </row>
    <row r="547" spans="22:23" x14ac:dyDescent="0.25">
      <c r="V547" s="432" t="str">
        <f t="shared" si="38"/>
        <v/>
      </c>
      <c r="W547" s="433"/>
    </row>
    <row r="548" spans="22:23" x14ac:dyDescent="0.25">
      <c r="V548" s="432" t="str">
        <f t="shared" si="38"/>
        <v/>
      </c>
      <c r="W548" s="433"/>
    </row>
    <row r="549" spans="22:23" x14ac:dyDescent="0.25">
      <c r="V549" s="432" t="str">
        <f t="shared" si="38"/>
        <v/>
      </c>
      <c r="W549" s="433"/>
    </row>
    <row r="550" spans="22:23" x14ac:dyDescent="0.25">
      <c r="V550" s="432" t="str">
        <f t="shared" si="38"/>
        <v/>
      </c>
      <c r="W550" s="433"/>
    </row>
    <row r="551" spans="22:23" x14ac:dyDescent="0.25">
      <c r="V551" s="432" t="str">
        <f t="shared" si="38"/>
        <v/>
      </c>
      <c r="W551" s="433"/>
    </row>
    <row r="552" spans="22:23" x14ac:dyDescent="0.25">
      <c r="V552" s="432" t="str">
        <f t="shared" si="38"/>
        <v/>
      </c>
      <c r="W552" s="433"/>
    </row>
    <row r="553" spans="22:23" x14ac:dyDescent="0.25">
      <c r="V553" s="432" t="str">
        <f t="shared" si="38"/>
        <v/>
      </c>
      <c r="W553" s="433"/>
    </row>
    <row r="554" spans="22:23" x14ac:dyDescent="0.25">
      <c r="V554" s="432" t="str">
        <f t="shared" si="38"/>
        <v/>
      </c>
      <c r="W554" s="433"/>
    </row>
    <row r="555" spans="22:23" x14ac:dyDescent="0.25">
      <c r="V555" s="432" t="str">
        <f t="shared" si="38"/>
        <v/>
      </c>
      <c r="W555" s="433"/>
    </row>
    <row r="556" spans="22:23" x14ac:dyDescent="0.25">
      <c r="V556" s="432" t="str">
        <f t="shared" si="38"/>
        <v/>
      </c>
      <c r="W556" s="433"/>
    </row>
    <row r="557" spans="22:23" x14ac:dyDescent="0.25">
      <c r="V557" s="432" t="str">
        <f t="shared" si="38"/>
        <v/>
      </c>
      <c r="W557" s="433"/>
    </row>
    <row r="558" spans="22:23" x14ac:dyDescent="0.25">
      <c r="V558" s="432" t="str">
        <f t="shared" si="38"/>
        <v/>
      </c>
      <c r="W558" s="433"/>
    </row>
    <row r="559" spans="22:23" x14ac:dyDescent="0.25">
      <c r="V559" s="432" t="str">
        <f t="shared" si="38"/>
        <v/>
      </c>
      <c r="W559" s="433"/>
    </row>
    <row r="560" spans="22:23" x14ac:dyDescent="0.25">
      <c r="V560" s="432" t="str">
        <f t="shared" si="38"/>
        <v/>
      </c>
      <c r="W560" s="433"/>
    </row>
    <row r="561" spans="22:23" x14ac:dyDescent="0.25">
      <c r="V561" s="432" t="str">
        <f t="shared" si="38"/>
        <v/>
      </c>
      <c r="W561" s="433"/>
    </row>
    <row r="562" spans="22:23" x14ac:dyDescent="0.25">
      <c r="V562" s="432" t="str">
        <f t="shared" si="38"/>
        <v/>
      </c>
      <c r="W562" s="433"/>
    </row>
    <row r="563" spans="22:23" x14ac:dyDescent="0.25">
      <c r="V563" s="432" t="str">
        <f t="shared" si="38"/>
        <v/>
      </c>
      <c r="W563" s="433"/>
    </row>
    <row r="564" spans="22:23" x14ac:dyDescent="0.25">
      <c r="V564" s="432" t="str">
        <f t="shared" si="38"/>
        <v/>
      </c>
      <c r="W564" s="433"/>
    </row>
    <row r="565" spans="22:23" x14ac:dyDescent="0.25">
      <c r="V565" s="432" t="str">
        <f t="shared" si="38"/>
        <v/>
      </c>
      <c r="W565" s="433"/>
    </row>
    <row r="566" spans="22:23" x14ac:dyDescent="0.25">
      <c r="V566" s="432" t="str">
        <f t="shared" si="38"/>
        <v/>
      </c>
      <c r="W566" s="433"/>
    </row>
    <row r="567" spans="22:23" x14ac:dyDescent="0.25">
      <c r="V567" s="432" t="str">
        <f t="shared" si="38"/>
        <v/>
      </c>
      <c r="W567" s="433"/>
    </row>
    <row r="568" spans="22:23" x14ac:dyDescent="0.25">
      <c r="V568" s="432" t="str">
        <f t="shared" si="38"/>
        <v/>
      </c>
      <c r="W568" s="433"/>
    </row>
    <row r="569" spans="22:23" x14ac:dyDescent="0.25">
      <c r="V569" s="432" t="str">
        <f t="shared" si="38"/>
        <v/>
      </c>
      <c r="W569" s="433"/>
    </row>
    <row r="570" spans="22:23" x14ac:dyDescent="0.25">
      <c r="V570" s="432" t="str">
        <f t="shared" si="38"/>
        <v/>
      </c>
      <c r="W570" s="433"/>
    </row>
    <row r="571" spans="22:23" x14ac:dyDescent="0.25">
      <c r="V571" s="432" t="str">
        <f t="shared" si="38"/>
        <v/>
      </c>
      <c r="W571" s="433"/>
    </row>
    <row r="572" spans="22:23" x14ac:dyDescent="0.25">
      <c r="V572" s="432" t="str">
        <f t="shared" si="38"/>
        <v/>
      </c>
      <c r="W572" s="433"/>
    </row>
    <row r="573" spans="22:23" x14ac:dyDescent="0.25">
      <c r="V573" s="432" t="str">
        <f t="shared" si="38"/>
        <v/>
      </c>
      <c r="W573" s="433"/>
    </row>
    <row r="574" spans="22:23" x14ac:dyDescent="0.25">
      <c r="V574" s="432" t="str">
        <f t="shared" si="38"/>
        <v/>
      </c>
      <c r="W574" s="433"/>
    </row>
    <row r="575" spans="22:23" x14ac:dyDescent="0.25">
      <c r="V575" s="432" t="str">
        <f t="shared" si="38"/>
        <v/>
      </c>
      <c r="W575" s="433"/>
    </row>
    <row r="576" spans="22:23" x14ac:dyDescent="0.25">
      <c r="V576" s="432" t="str">
        <f t="shared" si="38"/>
        <v/>
      </c>
      <c r="W576" s="433"/>
    </row>
    <row r="577" spans="22:23" x14ac:dyDescent="0.25">
      <c r="V577" s="432" t="str">
        <f t="shared" si="38"/>
        <v/>
      </c>
      <c r="W577" s="433"/>
    </row>
    <row r="578" spans="22:23" x14ac:dyDescent="0.25">
      <c r="V578" s="432" t="str">
        <f t="shared" si="38"/>
        <v/>
      </c>
    </row>
    <row r="579" spans="22:23" x14ac:dyDescent="0.25">
      <c r="V579" s="432" t="str">
        <f t="shared" si="38"/>
        <v/>
      </c>
    </row>
    <row r="580" spans="22:23" x14ac:dyDescent="0.25">
      <c r="V580" s="432" t="str">
        <f t="shared" si="38"/>
        <v/>
      </c>
    </row>
    <row r="581" spans="22:23" x14ac:dyDescent="0.25">
      <c r="V581" s="432" t="str">
        <f t="shared" si="38"/>
        <v/>
      </c>
    </row>
    <row r="582" spans="22:23" x14ac:dyDescent="0.25">
      <c r="V582" s="432" t="str">
        <f t="shared" si="38"/>
        <v/>
      </c>
    </row>
    <row r="583" spans="22:23" x14ac:dyDescent="0.25">
      <c r="V583" s="432" t="str">
        <f t="shared" si="38"/>
        <v/>
      </c>
    </row>
    <row r="584" spans="22:23" x14ac:dyDescent="0.25">
      <c r="V584" s="432" t="str">
        <f t="shared" si="38"/>
        <v/>
      </c>
    </row>
    <row r="585" spans="22:23" x14ac:dyDescent="0.25">
      <c r="V585" s="432" t="str">
        <f t="shared" si="38"/>
        <v/>
      </c>
    </row>
    <row r="586" spans="22:23" x14ac:dyDescent="0.25">
      <c r="V586" s="432" t="str">
        <f t="shared" si="38"/>
        <v/>
      </c>
    </row>
    <row r="587" spans="22:23" x14ac:dyDescent="0.25">
      <c r="V587" s="432" t="str">
        <f t="shared" si="38"/>
        <v/>
      </c>
    </row>
    <row r="588" spans="22:23" x14ac:dyDescent="0.25">
      <c r="V588" s="432" t="str">
        <f t="shared" si="38"/>
        <v/>
      </c>
    </row>
    <row r="589" spans="22:23" x14ac:dyDescent="0.25">
      <c r="V589" s="432" t="str">
        <f t="shared" si="38"/>
        <v/>
      </c>
    </row>
    <row r="590" spans="22:23" x14ac:dyDescent="0.25">
      <c r="V590" s="432" t="str">
        <f t="shared" si="38"/>
        <v/>
      </c>
    </row>
    <row r="591" spans="22:23" x14ac:dyDescent="0.25">
      <c r="V591" s="432" t="str">
        <f t="shared" si="38"/>
        <v/>
      </c>
    </row>
    <row r="592" spans="22:23" x14ac:dyDescent="0.25">
      <c r="V592" s="432" t="str">
        <f t="shared" si="38"/>
        <v/>
      </c>
    </row>
    <row r="593" spans="22:22" x14ac:dyDescent="0.25">
      <c r="V593" s="432" t="str">
        <f t="shared" si="38"/>
        <v/>
      </c>
    </row>
    <row r="594" spans="22:22" x14ac:dyDescent="0.25">
      <c r="V594" s="432" t="str">
        <f t="shared" ref="V594:V612" si="39">LEFT($J592,3)</f>
        <v/>
      </c>
    </row>
    <row r="595" spans="22:22" x14ac:dyDescent="0.25">
      <c r="V595" s="432" t="str">
        <f t="shared" si="39"/>
        <v/>
      </c>
    </row>
    <row r="596" spans="22:22" x14ac:dyDescent="0.25">
      <c r="V596" s="432" t="str">
        <f t="shared" si="39"/>
        <v/>
      </c>
    </row>
    <row r="597" spans="22:22" x14ac:dyDescent="0.25">
      <c r="V597" s="432" t="str">
        <f t="shared" si="39"/>
        <v/>
      </c>
    </row>
    <row r="598" spans="22:22" x14ac:dyDescent="0.25">
      <c r="V598" s="432" t="str">
        <f t="shared" si="39"/>
        <v/>
      </c>
    </row>
    <row r="599" spans="22:22" x14ac:dyDescent="0.25">
      <c r="V599" s="432" t="str">
        <f t="shared" si="39"/>
        <v/>
      </c>
    </row>
    <row r="600" spans="22:22" x14ac:dyDescent="0.25">
      <c r="V600" s="432" t="str">
        <f t="shared" si="39"/>
        <v/>
      </c>
    </row>
    <row r="601" spans="22:22" x14ac:dyDescent="0.25">
      <c r="V601" s="432" t="str">
        <f t="shared" si="39"/>
        <v/>
      </c>
    </row>
    <row r="602" spans="22:22" x14ac:dyDescent="0.25">
      <c r="V602" s="432" t="str">
        <f t="shared" si="39"/>
        <v/>
      </c>
    </row>
    <row r="603" spans="22:22" x14ac:dyDescent="0.25">
      <c r="V603" s="432" t="str">
        <f t="shared" si="39"/>
        <v/>
      </c>
    </row>
    <row r="604" spans="22:22" x14ac:dyDescent="0.25">
      <c r="V604" s="432" t="str">
        <f t="shared" si="39"/>
        <v/>
      </c>
    </row>
    <row r="605" spans="22:22" x14ac:dyDescent="0.25">
      <c r="V605" s="432" t="str">
        <f t="shared" si="39"/>
        <v/>
      </c>
    </row>
    <row r="606" spans="22:22" x14ac:dyDescent="0.25">
      <c r="V606" s="432" t="str">
        <f t="shared" si="39"/>
        <v/>
      </c>
    </row>
    <row r="607" spans="22:22" x14ac:dyDescent="0.25">
      <c r="V607" s="432" t="str">
        <f t="shared" si="39"/>
        <v/>
      </c>
    </row>
    <row r="608" spans="22:22" x14ac:dyDescent="0.25">
      <c r="V608" s="432" t="str">
        <f t="shared" si="39"/>
        <v/>
      </c>
    </row>
    <row r="609" spans="22:22" x14ac:dyDescent="0.25">
      <c r="V609" s="432" t="str">
        <f t="shared" si="39"/>
        <v/>
      </c>
    </row>
    <row r="610" spans="22:22" x14ac:dyDescent="0.25">
      <c r="V610" s="432" t="str">
        <f t="shared" si="39"/>
        <v/>
      </c>
    </row>
    <row r="611" spans="22:22" x14ac:dyDescent="0.25">
      <c r="V611" s="432" t="str">
        <f t="shared" si="39"/>
        <v/>
      </c>
    </row>
    <row r="612" spans="22:22" x14ac:dyDescent="0.25">
      <c r="V612" s="432" t="str">
        <f t="shared" si="39"/>
        <v/>
      </c>
    </row>
  </sheetData>
  <sheetProtection algorithmName="SHA-512" hashValue="7tQWWGPbyAFZ4xIlaDlBHuG4s3kjVivAxJwpTX+mDJk2WP09rvkl2WtT8GLO3kAYhX2m0MvDq/oRditbxfDwuQ==" saltValue="2kQCAWLs4YwktbBEC5wwdQ==" spinCount="100000" sheet="1" objects="1" scenarios="1" autoFilter="0"/>
  <autoFilter ref="B16:Q217" xr:uid="{00000000-0009-0000-0000-000003000000}">
    <filterColumn colId="3" showButton="0"/>
    <filterColumn colId="4" showButton="0"/>
    <filterColumn colId="5" showButton="0"/>
  </autoFilter>
  <mergeCells count="409">
    <mergeCell ref="B215:Q215"/>
    <mergeCell ref="D212:E212"/>
    <mergeCell ref="D213:E213"/>
    <mergeCell ref="D211:E211"/>
    <mergeCell ref="H211:I211"/>
    <mergeCell ref="H212:I212"/>
    <mergeCell ref="B207:M207"/>
    <mergeCell ref="N207:P207"/>
    <mergeCell ref="D209:E209"/>
    <mergeCell ref="H209:I209"/>
    <mergeCell ref="D210:E210"/>
    <mergeCell ref="H210:I210"/>
    <mergeCell ref="E204:F204"/>
    <mergeCell ref="G204:H204"/>
    <mergeCell ref="E205:F205"/>
    <mergeCell ref="G205:H205"/>
    <mergeCell ref="E206:F206"/>
    <mergeCell ref="G206:H206"/>
    <mergeCell ref="E201:F201"/>
    <mergeCell ref="G201:H201"/>
    <mergeCell ref="E202:F202"/>
    <mergeCell ref="G202:H202"/>
    <mergeCell ref="E203:F203"/>
    <mergeCell ref="G203:H203"/>
    <mergeCell ref="E198:F198"/>
    <mergeCell ref="G198:H198"/>
    <mergeCell ref="E199:F199"/>
    <mergeCell ref="G199:H199"/>
    <mergeCell ref="E200:F200"/>
    <mergeCell ref="G200:H200"/>
    <mergeCell ref="E195:F195"/>
    <mergeCell ref="G195:H195"/>
    <mergeCell ref="E196:F196"/>
    <mergeCell ref="G196:H196"/>
    <mergeCell ref="E197:F197"/>
    <mergeCell ref="G197:H197"/>
    <mergeCell ref="E192:F192"/>
    <mergeCell ref="G192:H192"/>
    <mergeCell ref="E193:F193"/>
    <mergeCell ref="G193:H193"/>
    <mergeCell ref="E194:F194"/>
    <mergeCell ref="G194:H194"/>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05:F105"/>
    <mergeCell ref="G105:H105"/>
    <mergeCell ref="E106:F106"/>
    <mergeCell ref="G106:H106"/>
    <mergeCell ref="E107:F107"/>
    <mergeCell ref="G107:H107"/>
    <mergeCell ref="E102:F102"/>
    <mergeCell ref="G102:H102"/>
    <mergeCell ref="E103:F103"/>
    <mergeCell ref="G103:H103"/>
    <mergeCell ref="E104:F104"/>
    <mergeCell ref="G104:H104"/>
    <mergeCell ref="E99:F99"/>
    <mergeCell ref="G99:H99"/>
    <mergeCell ref="E100:F100"/>
    <mergeCell ref="G100:H100"/>
    <mergeCell ref="E101:F101"/>
    <mergeCell ref="G101:H101"/>
    <mergeCell ref="E96:F96"/>
    <mergeCell ref="G96:H96"/>
    <mergeCell ref="E97:F97"/>
    <mergeCell ref="G97:H97"/>
    <mergeCell ref="E98:F98"/>
    <mergeCell ref="G98:H98"/>
    <mergeCell ref="E93:F93"/>
    <mergeCell ref="G93:H93"/>
    <mergeCell ref="E94:F94"/>
    <mergeCell ref="G94:H94"/>
    <mergeCell ref="E95:F95"/>
    <mergeCell ref="G95:H95"/>
    <mergeCell ref="E90:F90"/>
    <mergeCell ref="G90:H90"/>
    <mergeCell ref="E91:F91"/>
    <mergeCell ref="G91:H91"/>
    <mergeCell ref="E92:F92"/>
    <mergeCell ref="G92:H92"/>
    <mergeCell ref="E87:F87"/>
    <mergeCell ref="G87:H87"/>
    <mergeCell ref="E88:F88"/>
    <mergeCell ref="G88:H88"/>
    <mergeCell ref="E89:F89"/>
    <mergeCell ref="G89:H89"/>
    <mergeCell ref="E84:F84"/>
    <mergeCell ref="G84:H84"/>
    <mergeCell ref="E85:F85"/>
    <mergeCell ref="G85:H85"/>
    <mergeCell ref="E86:F86"/>
    <mergeCell ref="G86:H86"/>
    <mergeCell ref="E81:F81"/>
    <mergeCell ref="G81:H81"/>
    <mergeCell ref="E82:F82"/>
    <mergeCell ref="G82:H82"/>
    <mergeCell ref="E83:F83"/>
    <mergeCell ref="G83:H83"/>
    <mergeCell ref="E78:F78"/>
    <mergeCell ref="G78:H78"/>
    <mergeCell ref="E79:F79"/>
    <mergeCell ref="G79:H79"/>
    <mergeCell ref="E80:F80"/>
    <mergeCell ref="G80:H80"/>
    <mergeCell ref="E75:F75"/>
    <mergeCell ref="G75:H75"/>
    <mergeCell ref="E76:F76"/>
    <mergeCell ref="G76:H76"/>
    <mergeCell ref="E77:F77"/>
    <mergeCell ref="G77:H77"/>
    <mergeCell ref="E72:F72"/>
    <mergeCell ref="G72:H72"/>
    <mergeCell ref="E73:F73"/>
    <mergeCell ref="G73:H73"/>
    <mergeCell ref="E74:F74"/>
    <mergeCell ref="G74:H74"/>
    <mergeCell ref="E69:F69"/>
    <mergeCell ref="G69:H69"/>
    <mergeCell ref="E70:F70"/>
    <mergeCell ref="G70:H70"/>
    <mergeCell ref="E71:F71"/>
    <mergeCell ref="G71:H71"/>
    <mergeCell ref="E66:F66"/>
    <mergeCell ref="G66:H66"/>
    <mergeCell ref="E67:F67"/>
    <mergeCell ref="G67:H67"/>
    <mergeCell ref="E68:F68"/>
    <mergeCell ref="G68:H68"/>
    <mergeCell ref="E63:F63"/>
    <mergeCell ref="G63:H63"/>
    <mergeCell ref="E64:F64"/>
    <mergeCell ref="G64:H64"/>
    <mergeCell ref="E65:F65"/>
    <mergeCell ref="G65:H65"/>
    <mergeCell ref="E60:F60"/>
    <mergeCell ref="G60:H60"/>
    <mergeCell ref="E61:F61"/>
    <mergeCell ref="G61:H61"/>
    <mergeCell ref="E62:F62"/>
    <mergeCell ref="G62:H62"/>
    <mergeCell ref="E57:F57"/>
    <mergeCell ref="G57:H57"/>
    <mergeCell ref="E58:F58"/>
    <mergeCell ref="G58:H58"/>
    <mergeCell ref="E59:F59"/>
    <mergeCell ref="G59:H59"/>
    <mergeCell ref="E54:F54"/>
    <mergeCell ref="G54:H54"/>
    <mergeCell ref="E55:F55"/>
    <mergeCell ref="G55:H55"/>
    <mergeCell ref="E56:F56"/>
    <mergeCell ref="G56:H56"/>
    <mergeCell ref="E51:F51"/>
    <mergeCell ref="G51:H51"/>
    <mergeCell ref="E52:F52"/>
    <mergeCell ref="G52:H52"/>
    <mergeCell ref="E53:F53"/>
    <mergeCell ref="G53:H53"/>
    <mergeCell ref="E48:F48"/>
    <mergeCell ref="G48:H48"/>
    <mergeCell ref="E49:F49"/>
    <mergeCell ref="G49:H49"/>
    <mergeCell ref="E50:F50"/>
    <mergeCell ref="G50:H50"/>
    <mergeCell ref="E45:F45"/>
    <mergeCell ref="G45:H45"/>
    <mergeCell ref="E46:F46"/>
    <mergeCell ref="G46:H46"/>
    <mergeCell ref="E47:F47"/>
    <mergeCell ref="G47:H47"/>
    <mergeCell ref="E42:F42"/>
    <mergeCell ref="G42:H42"/>
    <mergeCell ref="E43:F43"/>
    <mergeCell ref="G43:H43"/>
    <mergeCell ref="E44:F44"/>
    <mergeCell ref="G44:H44"/>
    <mergeCell ref="E39:F39"/>
    <mergeCell ref="G39:H39"/>
    <mergeCell ref="E40:F40"/>
    <mergeCell ref="G40:H40"/>
    <mergeCell ref="E41:F41"/>
    <mergeCell ref="G41:H41"/>
    <mergeCell ref="E36:F36"/>
    <mergeCell ref="G36:H36"/>
    <mergeCell ref="E37:F37"/>
    <mergeCell ref="G37:H37"/>
    <mergeCell ref="E38:F38"/>
    <mergeCell ref="G38:H38"/>
    <mergeCell ref="E33:F33"/>
    <mergeCell ref="G33:H33"/>
    <mergeCell ref="E34:F34"/>
    <mergeCell ref="G34:H34"/>
    <mergeCell ref="E35:F35"/>
    <mergeCell ref="G35:H35"/>
    <mergeCell ref="E31:F31"/>
    <mergeCell ref="G31:H31"/>
    <mergeCell ref="E32:F32"/>
    <mergeCell ref="G32:H32"/>
    <mergeCell ref="E27:F27"/>
    <mergeCell ref="G27:H27"/>
    <mergeCell ref="E28:F28"/>
    <mergeCell ref="G28:H28"/>
    <mergeCell ref="E29:F29"/>
    <mergeCell ref="G29:H29"/>
    <mergeCell ref="E26:F26"/>
    <mergeCell ref="G26:H26"/>
    <mergeCell ref="E21:F21"/>
    <mergeCell ref="G21:H21"/>
    <mergeCell ref="E22:F22"/>
    <mergeCell ref="G22:H22"/>
    <mergeCell ref="E23:F23"/>
    <mergeCell ref="G23:H23"/>
    <mergeCell ref="E30:F30"/>
    <mergeCell ref="G30:H30"/>
    <mergeCell ref="E20:F20"/>
    <mergeCell ref="G20:H20"/>
    <mergeCell ref="E16:H16"/>
    <mergeCell ref="E17:F17"/>
    <mergeCell ref="G17:H17"/>
    <mergeCell ref="E24:F24"/>
    <mergeCell ref="G24:H24"/>
    <mergeCell ref="E25:F25"/>
    <mergeCell ref="G25:H25"/>
    <mergeCell ref="P2:Q2"/>
    <mergeCell ref="G3:L3"/>
    <mergeCell ref="F4:N4"/>
    <mergeCell ref="F5:N5"/>
    <mergeCell ref="G6:M6"/>
    <mergeCell ref="C9:E9"/>
    <mergeCell ref="E18:F18"/>
    <mergeCell ref="G18:H18"/>
    <mergeCell ref="E19:F19"/>
    <mergeCell ref="G19:H19"/>
    <mergeCell ref="B14:D14"/>
    <mergeCell ref="E14:F14"/>
    <mergeCell ref="D15:F15"/>
    <mergeCell ref="C10:H10"/>
    <mergeCell ref="D11:E11"/>
    <mergeCell ref="G11:H11"/>
    <mergeCell ref="B12:D12"/>
    <mergeCell ref="E12:H12"/>
    <mergeCell ref="C13:F13"/>
    <mergeCell ref="G13:H13"/>
  </mergeCells>
  <conditionalFormatting sqref="B5:B12 B14:B206 B220:B1048576 B216:B218">
    <cfRule type="cellIs" dxfId="71" priority="8" stopIfTrue="1" operator="equal">
      <formula>" -   "</formula>
    </cfRule>
  </conditionalFormatting>
  <conditionalFormatting sqref="B17:B206">
    <cfRule type="cellIs" dxfId="70" priority="7" stopIfTrue="1" operator="equal">
      <formula>" 0   "</formula>
    </cfRule>
  </conditionalFormatting>
  <conditionalFormatting sqref="D11">
    <cfRule type="cellIs" dxfId="69" priority="6" stopIfTrue="1" operator="equal">
      <formula>" -   "</formula>
    </cfRule>
  </conditionalFormatting>
  <conditionalFormatting sqref="C10:H10">
    <cfRule type="cellIs" dxfId="68" priority="5" operator="lessThan">
      <formula>1</formula>
    </cfRule>
  </conditionalFormatting>
  <conditionalFormatting sqref="B207:B214">
    <cfRule type="cellIs" dxfId="67" priority="4" stopIfTrue="1" operator="equal">
      <formula>" -   "</formula>
    </cfRule>
  </conditionalFormatting>
  <conditionalFormatting sqref="B219">
    <cfRule type="cellIs" dxfId="66" priority="1" stopIfTrue="1" operator="equal">
      <formula>" -   "</formula>
    </cfRule>
  </conditionalFormatting>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tón2_Haga_clic_en">
                <anchor moveWithCells="1">
                  <from>
                    <xdr:col>13</xdr:col>
                    <xdr:colOff>361950</xdr:colOff>
                    <xdr:row>3</xdr:row>
                    <xdr:rowOff>19050</xdr:rowOff>
                  </from>
                  <to>
                    <xdr:col>14</xdr:col>
                    <xdr:colOff>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H194"/>
  <sheetViews>
    <sheetView topLeftCell="A31" workbookViewId="0">
      <selection activeCell="D57" sqref="D57"/>
    </sheetView>
  </sheetViews>
  <sheetFormatPr baseColWidth="10" defaultColWidth="10.7109375" defaultRowHeight="15" x14ac:dyDescent="0.25"/>
  <cols>
    <col min="1" max="1" width="5.28515625" style="158" customWidth="1"/>
    <col min="2" max="2" width="11.42578125" style="144"/>
    <col min="3" max="3" width="29" style="143" bestFit="1" customWidth="1"/>
    <col min="4" max="5" width="27.140625" style="143" customWidth="1"/>
    <col min="6" max="6" width="11.42578125" style="143"/>
    <col min="7" max="7" width="10.140625" style="144" customWidth="1"/>
    <col min="8" max="8" width="51.140625" style="144" customWidth="1"/>
    <col min="9" max="258" width="11.42578125" style="143"/>
    <col min="259" max="259" width="29" style="143" bestFit="1" customWidth="1"/>
    <col min="260" max="260" width="27.140625" style="143" customWidth="1"/>
    <col min="261" max="514" width="11.42578125" style="143"/>
    <col min="515" max="515" width="29" style="143" bestFit="1" customWidth="1"/>
    <col min="516" max="516" width="27.140625" style="143" customWidth="1"/>
    <col min="517" max="770" width="11.42578125" style="143"/>
    <col min="771" max="771" width="29" style="143" bestFit="1" customWidth="1"/>
    <col min="772" max="772" width="27.140625" style="143" customWidth="1"/>
    <col min="773" max="1026" width="11.42578125" style="143"/>
    <col min="1027" max="1027" width="29" style="143" bestFit="1" customWidth="1"/>
    <col min="1028" max="1028" width="27.140625" style="143" customWidth="1"/>
    <col min="1029" max="1282" width="11.42578125" style="143"/>
    <col min="1283" max="1283" width="29" style="143" bestFit="1" customWidth="1"/>
    <col min="1284" max="1284" width="27.140625" style="143" customWidth="1"/>
    <col min="1285" max="1538" width="11.42578125" style="143"/>
    <col min="1539" max="1539" width="29" style="143" bestFit="1" customWidth="1"/>
    <col min="1540" max="1540" width="27.140625" style="143" customWidth="1"/>
    <col min="1541" max="1794" width="11.42578125" style="143"/>
    <col min="1795" max="1795" width="29" style="143" bestFit="1" customWidth="1"/>
    <col min="1796" max="1796" width="27.140625" style="143" customWidth="1"/>
    <col min="1797" max="2050" width="11.42578125" style="143"/>
    <col min="2051" max="2051" width="29" style="143" bestFit="1" customWidth="1"/>
    <col min="2052" max="2052" width="27.140625" style="143" customWidth="1"/>
    <col min="2053" max="2306" width="11.42578125" style="143"/>
    <col min="2307" max="2307" width="29" style="143" bestFit="1" customWidth="1"/>
    <col min="2308" max="2308" width="27.140625" style="143" customWidth="1"/>
    <col min="2309" max="2562" width="11.42578125" style="143"/>
    <col min="2563" max="2563" width="29" style="143" bestFit="1" customWidth="1"/>
    <col min="2564" max="2564" width="27.140625" style="143" customWidth="1"/>
    <col min="2565" max="2818" width="11.42578125" style="143"/>
    <col min="2819" max="2819" width="29" style="143" bestFit="1" customWidth="1"/>
    <col min="2820" max="2820" width="27.140625" style="143" customWidth="1"/>
    <col min="2821" max="3074" width="11.42578125" style="143"/>
    <col min="3075" max="3075" width="29" style="143" bestFit="1" customWidth="1"/>
    <col min="3076" max="3076" width="27.140625" style="143" customWidth="1"/>
    <col min="3077" max="3330" width="11.42578125" style="143"/>
    <col min="3331" max="3331" width="29" style="143" bestFit="1" customWidth="1"/>
    <col min="3332" max="3332" width="27.140625" style="143" customWidth="1"/>
    <col min="3333" max="3586" width="11.42578125" style="143"/>
    <col min="3587" max="3587" width="29" style="143" bestFit="1" customWidth="1"/>
    <col min="3588" max="3588" width="27.140625" style="143" customWidth="1"/>
    <col min="3589" max="3842" width="11.42578125" style="143"/>
    <col min="3843" max="3843" width="29" style="143" bestFit="1" customWidth="1"/>
    <col min="3844" max="3844" width="27.140625" style="143" customWidth="1"/>
    <col min="3845" max="4098" width="11.42578125" style="143"/>
    <col min="4099" max="4099" width="29" style="143" bestFit="1" customWidth="1"/>
    <col min="4100" max="4100" width="27.140625" style="143" customWidth="1"/>
    <col min="4101" max="4354" width="11.42578125" style="143"/>
    <col min="4355" max="4355" width="29" style="143" bestFit="1" customWidth="1"/>
    <col min="4356" max="4356" width="27.140625" style="143" customWidth="1"/>
    <col min="4357" max="4610" width="11.42578125" style="143"/>
    <col min="4611" max="4611" width="29" style="143" bestFit="1" customWidth="1"/>
    <col min="4612" max="4612" width="27.140625" style="143" customWidth="1"/>
    <col min="4613" max="4866" width="11.42578125" style="143"/>
    <col min="4867" max="4867" width="29" style="143" bestFit="1" customWidth="1"/>
    <col min="4868" max="4868" width="27.140625" style="143" customWidth="1"/>
    <col min="4869" max="5122" width="11.42578125" style="143"/>
    <col min="5123" max="5123" width="29" style="143" bestFit="1" customWidth="1"/>
    <col min="5124" max="5124" width="27.140625" style="143" customWidth="1"/>
    <col min="5125" max="5378" width="11.42578125" style="143"/>
    <col min="5379" max="5379" width="29" style="143" bestFit="1" customWidth="1"/>
    <col min="5380" max="5380" width="27.140625" style="143" customWidth="1"/>
    <col min="5381" max="5634" width="11.42578125" style="143"/>
    <col min="5635" max="5635" width="29" style="143" bestFit="1" customWidth="1"/>
    <col min="5636" max="5636" width="27.140625" style="143" customWidth="1"/>
    <col min="5637" max="5890" width="11.42578125" style="143"/>
    <col min="5891" max="5891" width="29" style="143" bestFit="1" customWidth="1"/>
    <col min="5892" max="5892" width="27.140625" style="143" customWidth="1"/>
    <col min="5893" max="6146" width="11.42578125" style="143"/>
    <col min="6147" max="6147" width="29" style="143" bestFit="1" customWidth="1"/>
    <col min="6148" max="6148" width="27.140625" style="143" customWidth="1"/>
    <col min="6149" max="6402" width="11.42578125" style="143"/>
    <col min="6403" max="6403" width="29" style="143" bestFit="1" customWidth="1"/>
    <col min="6404" max="6404" width="27.140625" style="143" customWidth="1"/>
    <col min="6405" max="6658" width="11.42578125" style="143"/>
    <col min="6659" max="6659" width="29" style="143" bestFit="1" customWidth="1"/>
    <col min="6660" max="6660" width="27.140625" style="143" customWidth="1"/>
    <col min="6661" max="6914" width="11.42578125" style="143"/>
    <col min="6915" max="6915" width="29" style="143" bestFit="1" customWidth="1"/>
    <col min="6916" max="6916" width="27.140625" style="143" customWidth="1"/>
    <col min="6917" max="7170" width="11.42578125" style="143"/>
    <col min="7171" max="7171" width="29" style="143" bestFit="1" customWidth="1"/>
    <col min="7172" max="7172" width="27.140625" style="143" customWidth="1"/>
    <col min="7173" max="7426" width="11.42578125" style="143"/>
    <col min="7427" max="7427" width="29" style="143" bestFit="1" customWidth="1"/>
    <col min="7428" max="7428" width="27.140625" style="143" customWidth="1"/>
    <col min="7429" max="7682" width="11.42578125" style="143"/>
    <col min="7683" max="7683" width="29" style="143" bestFit="1" customWidth="1"/>
    <col min="7684" max="7684" width="27.140625" style="143" customWidth="1"/>
    <col min="7685" max="7938" width="11.42578125" style="143"/>
    <col min="7939" max="7939" width="29" style="143" bestFit="1" customWidth="1"/>
    <col min="7940" max="7940" width="27.140625" style="143" customWidth="1"/>
    <col min="7941" max="8194" width="11.42578125" style="143"/>
    <col min="8195" max="8195" width="29" style="143" bestFit="1" customWidth="1"/>
    <col min="8196" max="8196" width="27.140625" style="143" customWidth="1"/>
    <col min="8197" max="8450" width="11.42578125" style="143"/>
    <col min="8451" max="8451" width="29" style="143" bestFit="1" customWidth="1"/>
    <col min="8452" max="8452" width="27.140625" style="143" customWidth="1"/>
    <col min="8453" max="8706" width="11.42578125" style="143"/>
    <col min="8707" max="8707" width="29" style="143" bestFit="1" customWidth="1"/>
    <col min="8708" max="8708" width="27.140625" style="143" customWidth="1"/>
    <col min="8709" max="8962" width="11.42578125" style="143"/>
    <col min="8963" max="8963" width="29" style="143" bestFit="1" customWidth="1"/>
    <col min="8964" max="8964" width="27.140625" style="143" customWidth="1"/>
    <col min="8965" max="9218" width="11.42578125" style="143"/>
    <col min="9219" max="9219" width="29" style="143" bestFit="1" customWidth="1"/>
    <col min="9220" max="9220" width="27.140625" style="143" customWidth="1"/>
    <col min="9221" max="9474" width="11.42578125" style="143"/>
    <col min="9475" max="9475" width="29" style="143" bestFit="1" customWidth="1"/>
    <col min="9476" max="9476" width="27.140625" style="143" customWidth="1"/>
    <col min="9477" max="9730" width="11.42578125" style="143"/>
    <col min="9731" max="9731" width="29" style="143" bestFit="1" customWidth="1"/>
    <col min="9732" max="9732" width="27.140625" style="143" customWidth="1"/>
    <col min="9733" max="9986" width="11.42578125" style="143"/>
    <col min="9987" max="9987" width="29" style="143" bestFit="1" customWidth="1"/>
    <col min="9988" max="9988" width="27.140625" style="143" customWidth="1"/>
    <col min="9989" max="10242" width="11.42578125" style="143"/>
    <col min="10243" max="10243" width="29" style="143" bestFit="1" customWidth="1"/>
    <col min="10244" max="10244" width="27.140625" style="143" customWidth="1"/>
    <col min="10245" max="10498" width="11.42578125" style="143"/>
    <col min="10499" max="10499" width="29" style="143" bestFit="1" customWidth="1"/>
    <col min="10500" max="10500" width="27.140625" style="143" customWidth="1"/>
    <col min="10501" max="10754" width="11.42578125" style="143"/>
    <col min="10755" max="10755" width="29" style="143" bestFit="1" customWidth="1"/>
    <col min="10756" max="10756" width="27.140625" style="143" customWidth="1"/>
    <col min="10757" max="11010" width="11.42578125" style="143"/>
    <col min="11011" max="11011" width="29" style="143" bestFit="1" customWidth="1"/>
    <col min="11012" max="11012" width="27.140625" style="143" customWidth="1"/>
    <col min="11013" max="11266" width="11.42578125" style="143"/>
    <col min="11267" max="11267" width="29" style="143" bestFit="1" customWidth="1"/>
    <col min="11268" max="11268" width="27.140625" style="143" customWidth="1"/>
    <col min="11269" max="11522" width="11.42578125" style="143"/>
    <col min="11523" max="11523" width="29" style="143" bestFit="1" customWidth="1"/>
    <col min="11524" max="11524" width="27.140625" style="143" customWidth="1"/>
    <col min="11525" max="11778" width="11.42578125" style="143"/>
    <col min="11779" max="11779" width="29" style="143" bestFit="1" customWidth="1"/>
    <col min="11780" max="11780" width="27.140625" style="143" customWidth="1"/>
    <col min="11781" max="12034" width="11.42578125" style="143"/>
    <col min="12035" max="12035" width="29" style="143" bestFit="1" customWidth="1"/>
    <col min="12036" max="12036" width="27.140625" style="143" customWidth="1"/>
    <col min="12037" max="12290" width="11.42578125" style="143"/>
    <col min="12291" max="12291" width="29" style="143" bestFit="1" customWidth="1"/>
    <col min="12292" max="12292" width="27.140625" style="143" customWidth="1"/>
    <col min="12293" max="12546" width="11.42578125" style="143"/>
    <col min="12547" max="12547" width="29" style="143" bestFit="1" customWidth="1"/>
    <col min="12548" max="12548" width="27.140625" style="143" customWidth="1"/>
    <col min="12549" max="12802" width="11.42578125" style="143"/>
    <col min="12803" max="12803" width="29" style="143" bestFit="1" customWidth="1"/>
    <col min="12804" max="12804" width="27.140625" style="143" customWidth="1"/>
    <col min="12805" max="13058" width="11.42578125" style="143"/>
    <col min="13059" max="13059" width="29" style="143" bestFit="1" customWidth="1"/>
    <col min="13060" max="13060" width="27.140625" style="143" customWidth="1"/>
    <col min="13061" max="13314" width="11.42578125" style="143"/>
    <col min="13315" max="13315" width="29" style="143" bestFit="1" customWidth="1"/>
    <col min="13316" max="13316" width="27.140625" style="143" customWidth="1"/>
    <col min="13317" max="13570" width="11.42578125" style="143"/>
    <col min="13571" max="13571" width="29" style="143" bestFit="1" customWidth="1"/>
    <col min="13572" max="13572" width="27.140625" style="143" customWidth="1"/>
    <col min="13573" max="13826" width="11.42578125" style="143"/>
    <col min="13827" max="13827" width="29" style="143" bestFit="1" customWidth="1"/>
    <col min="13828" max="13828" width="27.140625" style="143" customWidth="1"/>
    <col min="13829" max="14082" width="11.42578125" style="143"/>
    <col min="14083" max="14083" width="29" style="143" bestFit="1" customWidth="1"/>
    <col min="14084" max="14084" width="27.140625" style="143" customWidth="1"/>
    <col min="14085" max="14338" width="11.42578125" style="143"/>
    <col min="14339" max="14339" width="29" style="143" bestFit="1" customWidth="1"/>
    <col min="14340" max="14340" width="27.140625" style="143" customWidth="1"/>
    <col min="14341" max="14594" width="11.42578125" style="143"/>
    <col min="14595" max="14595" width="29" style="143" bestFit="1" customWidth="1"/>
    <col min="14596" max="14596" width="27.140625" style="143" customWidth="1"/>
    <col min="14597" max="14850" width="11.42578125" style="143"/>
    <col min="14851" max="14851" width="29" style="143" bestFit="1" customWidth="1"/>
    <col min="14852" max="14852" width="27.140625" style="143" customWidth="1"/>
    <col min="14853" max="15106" width="11.42578125" style="143"/>
    <col min="15107" max="15107" width="29" style="143" bestFit="1" customWidth="1"/>
    <col min="15108" max="15108" width="27.140625" style="143" customWidth="1"/>
    <col min="15109" max="15362" width="11.42578125" style="143"/>
    <col min="15363" max="15363" width="29" style="143" bestFit="1" customWidth="1"/>
    <col min="15364" max="15364" width="27.140625" style="143" customWidth="1"/>
    <col min="15365" max="15618" width="11.42578125" style="143"/>
    <col min="15619" max="15619" width="29" style="143" bestFit="1" customWidth="1"/>
    <col min="15620" max="15620" width="27.140625" style="143" customWidth="1"/>
    <col min="15621" max="15874" width="11.42578125" style="143"/>
    <col min="15875" max="15875" width="29" style="143" bestFit="1" customWidth="1"/>
    <col min="15876" max="15876" width="27.140625" style="143" customWidth="1"/>
    <col min="15877" max="16130" width="11.42578125" style="143"/>
    <col min="16131" max="16131" width="29" style="143" bestFit="1" customWidth="1"/>
    <col min="16132" max="16132" width="27.140625" style="143" customWidth="1"/>
    <col min="16133" max="16384" width="11.42578125" style="143"/>
  </cols>
  <sheetData>
    <row r="1" spans="2:8" s="588" customFormat="1" x14ac:dyDescent="0.25">
      <c r="B1" s="583" t="s">
        <v>39</v>
      </c>
      <c r="C1" s="583" t="s">
        <v>27</v>
      </c>
      <c r="D1" s="583" t="s">
        <v>282</v>
      </c>
      <c r="E1" s="583" t="s">
        <v>284</v>
      </c>
      <c r="F1" s="583" t="s">
        <v>281</v>
      </c>
      <c r="G1" s="583" t="s">
        <v>42</v>
      </c>
      <c r="H1" s="583" t="s">
        <v>283</v>
      </c>
    </row>
    <row r="2" spans="2:8" s="158" customFormat="1" x14ac:dyDescent="0.25">
      <c r="B2" s="584" t="str">
        <f>IF(PEDIDO!$D17="","",PEDIDO!$D17)</f>
        <v/>
      </c>
      <c r="C2" s="486" t="str">
        <f>IF($B2="","",IFERROR(VLOOKUP($B2,LISTA!$A$2:$K$9000,4,0)," AGOTADO "))</f>
        <v/>
      </c>
      <c r="D2" s="486" t="str">
        <f>IF($B2="","",IFERROR(VLOOKUP($B2,LISTA!$A$2:$K$9000,5,0)," AGOTADO "))</f>
        <v/>
      </c>
      <c r="E2" s="486" t="str">
        <f>CONCATENATE(IF($B2="","",IFERROR(VLOOKUP($B2,LISTA!$A$2:$K$9000,2,0)," AGOTADO ")),"   -  ",IF($B2="","",IFERROR(VLOOKUP($B2,LISTA!$A$2:$K$9000,9,0)," AGOTADO ")))</f>
        <v xml:space="preserve">   -  </v>
      </c>
      <c r="F2" s="486" t="str">
        <f>IF($B2="","",IFERROR(VLOOKUP($B2,LISTA!$A$2:$K$9000,11,0)," AGOTADO "))</f>
        <v/>
      </c>
      <c r="G2" s="486" t="str">
        <f>IF($B2="","",IF(PEDIDO!$I17="","",PEDIDO!$I17))</f>
        <v/>
      </c>
      <c r="H2" s="583" t="str">
        <f>IF(OR($G2="",$G2="0"),"",IF(AND($G2&gt;$F2,$F2&gt;0),CONCATENATE("  SOLO SE PUEDE DESPACHAR  (",$F2,")  Y VAN A SER FALTA (",$G2-$F2," )"),IF(OR($F2="",$F2="0",$D2=" AGOTADO ",AND($G2&gt;"0")),"NO SE VA A DESPACHAR "," OK ")))</f>
        <v/>
      </c>
    </row>
    <row r="3" spans="2:8" s="158" customFormat="1" x14ac:dyDescent="0.25">
      <c r="B3" s="584" t="str">
        <f>IF(PEDIDO!$D18="","",PEDIDO!$D18)</f>
        <v/>
      </c>
      <c r="C3" s="486" t="str">
        <f>IF($B3="","",IFERROR(VLOOKUP($B3,LISTA!$A$2:$K$9000,4,0)," AGOTADO "))</f>
        <v/>
      </c>
      <c r="D3" s="486" t="str">
        <f>IF($B3="","",IFERROR(VLOOKUP($B3,LISTA!$A$2:$K$9000,5,0)," AGOTADO "))</f>
        <v/>
      </c>
      <c r="E3" s="486" t="str">
        <f>CONCATENATE(IF($B3="","",IFERROR(VLOOKUP($B3,LISTA!$A$2:$K$9000,2,0)," AGOTADO ")),"   -  ",IF($B3="","",IFERROR(VLOOKUP($B3,LISTA!$A$2:$K$9000,9,0)," AGOTADO ")))</f>
        <v xml:space="preserve">   -  </v>
      </c>
      <c r="F3" s="486" t="str">
        <f>IF($B3="","",IFERROR(VLOOKUP($B3,LISTA!$A$2:$K$9000,11,0)," AGOTADO "))</f>
        <v/>
      </c>
      <c r="G3" s="486" t="str">
        <f>IF($B3="","",IF(PEDIDO!$I18="","",PEDIDO!$I18))</f>
        <v/>
      </c>
      <c r="H3" s="583" t="str">
        <f t="shared" ref="H3:H66" si="0">IF(OR($G3="",$G3="0"),"",IF(AND($G3&gt;$F3,$F3&gt;0),CONCATENATE("  SOLO SE PUEDE DESPACHAR  (",$F3,")  Y VAN A SER FALTA (",$G3-$F3," )"),IF(OR($F3="",$F3="0",$D3=" AGOTADO ",AND($G3&gt;"0")),"NO SE VA A DESPACHAR "," OK ")))</f>
        <v/>
      </c>
    </row>
    <row r="4" spans="2:8" s="158" customFormat="1" x14ac:dyDescent="0.25">
      <c r="B4" s="584" t="str">
        <f>IF(PEDIDO!$D19="","",PEDIDO!$D19)</f>
        <v/>
      </c>
      <c r="C4" s="486" t="str">
        <f>IF($B4="","",IFERROR(VLOOKUP($B4,LISTA!$A$2:$K$9000,4,0)," AGOTADO "))</f>
        <v/>
      </c>
      <c r="D4" s="486" t="str">
        <f>IF($B4="","",IFERROR(VLOOKUP($B4,LISTA!$A$2:$K$9000,5,0)," AGOTADO "))</f>
        <v/>
      </c>
      <c r="E4" s="486" t="str">
        <f>CONCATENATE(IF($B4="","",IFERROR(VLOOKUP($B4,LISTA!$A$2:$K$9000,2,0)," AGOTADO ")),"   -  ",IF($B4="","",IFERROR(VLOOKUP($B4,LISTA!$A$2:$K$9000,9,0)," AGOTADO ")))</f>
        <v xml:space="preserve">   -  </v>
      </c>
      <c r="F4" s="486" t="str">
        <f>IF($B4="","",IFERROR(VLOOKUP($B4,LISTA!$A$2:$K$9000,11,0)," AGOTADO "))</f>
        <v/>
      </c>
      <c r="G4" s="486" t="str">
        <f>IF($B4="","",IF(PEDIDO!$I19="","",PEDIDO!$I19))</f>
        <v/>
      </c>
      <c r="H4" s="583" t="str">
        <f t="shared" si="0"/>
        <v/>
      </c>
    </row>
    <row r="5" spans="2:8" s="158" customFormat="1" x14ac:dyDescent="0.25">
      <c r="B5" s="584" t="str">
        <f>IF(PEDIDO!$D20="","",PEDIDO!$D20)</f>
        <v/>
      </c>
      <c r="C5" s="486" t="str">
        <f>IF($B5="","",IFERROR(VLOOKUP($B5,LISTA!$A$2:$K$9000,4,0)," AGOTADO "))</f>
        <v/>
      </c>
      <c r="D5" s="486" t="str">
        <f>IF($B5="","",IFERROR(VLOOKUP($B5,LISTA!$A$2:$K$9000,5,0)," AGOTADO "))</f>
        <v/>
      </c>
      <c r="E5" s="486" t="str">
        <f>CONCATENATE(IF($B5="","",IFERROR(VLOOKUP($B5,LISTA!$A$2:$K$9000,2,0)," AGOTADO ")),"   -  ",IF($B5="","",IFERROR(VLOOKUP($B5,LISTA!$A$2:$K$9000,9,0)," AGOTADO ")))</f>
        <v xml:space="preserve">   -  </v>
      </c>
      <c r="F5" s="486" t="str">
        <f>IF($B5="","",IFERROR(VLOOKUP($B5,LISTA!$A$2:$K$9000,11,0)," AGOTADO "))</f>
        <v/>
      </c>
      <c r="G5" s="486" t="str">
        <f>IF($B5="","",IF(PEDIDO!$I20="","",PEDIDO!$I20))</f>
        <v/>
      </c>
      <c r="H5" s="583" t="str">
        <f t="shared" si="0"/>
        <v/>
      </c>
    </row>
    <row r="6" spans="2:8" s="158" customFormat="1" x14ac:dyDescent="0.25">
      <c r="B6" s="584" t="str">
        <f>IF(PEDIDO!$D21="","",PEDIDO!$D21)</f>
        <v/>
      </c>
      <c r="C6" s="486" t="str">
        <f>IF($B6="","",IFERROR(VLOOKUP($B6,LISTA!$A$2:$K$9000,4,0)," AGOTADO "))</f>
        <v/>
      </c>
      <c r="D6" s="486" t="str">
        <f>IF($B6="","",IFERROR(VLOOKUP($B6,LISTA!$A$2:$K$9000,5,0)," AGOTADO "))</f>
        <v/>
      </c>
      <c r="E6" s="486" t="str">
        <f>CONCATENATE(IF($B6="","",IFERROR(VLOOKUP($B6,LISTA!$A$2:$K$9000,2,0)," AGOTADO ")),"   -  ",IF($B6="","",IFERROR(VLOOKUP($B6,LISTA!$A$2:$K$9000,9,0)," AGOTADO ")))</f>
        <v xml:space="preserve">   -  </v>
      </c>
      <c r="F6" s="486" t="str">
        <f>IF($B6="","",IFERROR(VLOOKUP($B6,LISTA!$A$2:$K$9000,11,0)," AGOTADO "))</f>
        <v/>
      </c>
      <c r="G6" s="486" t="str">
        <f>IF($B6="","",IF(PEDIDO!$I21="","",PEDIDO!$I21))</f>
        <v/>
      </c>
      <c r="H6" s="583" t="str">
        <f t="shared" si="0"/>
        <v/>
      </c>
    </row>
    <row r="7" spans="2:8" s="158" customFormat="1" x14ac:dyDescent="0.25">
      <c r="B7" s="584" t="str">
        <f>IF(PEDIDO!$D22="","",PEDIDO!$D22)</f>
        <v/>
      </c>
      <c r="C7" s="486" t="str">
        <f>IF($B7="","",IFERROR(VLOOKUP($B7,LISTA!$A$2:$K$9000,4,0)," AGOTADO "))</f>
        <v/>
      </c>
      <c r="D7" s="486" t="str">
        <f>IF($B7="","",IFERROR(VLOOKUP($B7,LISTA!$A$2:$K$9000,5,0)," AGOTADO "))</f>
        <v/>
      </c>
      <c r="E7" s="486" t="str">
        <f>CONCATENATE(IF($B7="","",IFERROR(VLOOKUP($B7,LISTA!$A$2:$K$9000,2,0)," AGOTADO ")),"   -  ",IF($B7="","",IFERROR(VLOOKUP($B7,LISTA!$A$2:$K$9000,9,0)," AGOTADO ")))</f>
        <v xml:space="preserve">   -  </v>
      </c>
      <c r="F7" s="486" t="str">
        <f>IF($B7="","",IFERROR(VLOOKUP($B7,LISTA!$A$2:$K$9000,11,0)," AGOTADO "))</f>
        <v/>
      </c>
      <c r="G7" s="486" t="str">
        <f>IF($B7="","",IF(PEDIDO!$I22="","",PEDIDO!$I22))</f>
        <v/>
      </c>
      <c r="H7" s="583" t="str">
        <f t="shared" si="0"/>
        <v/>
      </c>
    </row>
    <row r="8" spans="2:8" s="158" customFormat="1" x14ac:dyDescent="0.25">
      <c r="B8" s="584" t="str">
        <f>IF(PEDIDO!$D23="","",PEDIDO!$D23)</f>
        <v/>
      </c>
      <c r="C8" s="486" t="str">
        <f>IF($B8="","",IFERROR(VLOOKUP($B8,LISTA!$A$2:$K$9000,4,0)," AGOTADO "))</f>
        <v/>
      </c>
      <c r="D8" s="486" t="str">
        <f>IF($B8="","",IFERROR(VLOOKUP($B8,LISTA!$A$2:$K$9000,5,0)," AGOTADO "))</f>
        <v/>
      </c>
      <c r="E8" s="486" t="str">
        <f>CONCATENATE(IF($B8="","",IFERROR(VLOOKUP($B8,LISTA!$A$2:$K$9000,2,0)," AGOTADO ")),"   -  ",IF($B8="","",IFERROR(VLOOKUP($B8,LISTA!$A$2:$K$9000,9,0)," AGOTADO ")))</f>
        <v xml:space="preserve">   -  </v>
      </c>
      <c r="F8" s="486" t="str">
        <f>IF($B8="","",IFERROR(VLOOKUP($B8,LISTA!$A$2:$K$9000,11,0)," AGOTADO "))</f>
        <v/>
      </c>
      <c r="G8" s="486" t="str">
        <f>IF($B8="","",IF(PEDIDO!$I23="","",PEDIDO!$I23))</f>
        <v/>
      </c>
      <c r="H8" s="583" t="str">
        <f t="shared" si="0"/>
        <v/>
      </c>
    </row>
    <row r="9" spans="2:8" s="158" customFormat="1" x14ac:dyDescent="0.25">
      <c r="B9" s="584" t="str">
        <f>IF(PEDIDO!$D24="","",PEDIDO!$D24)</f>
        <v/>
      </c>
      <c r="C9" s="486" t="str">
        <f>IF($B9="","",IFERROR(VLOOKUP($B9,LISTA!$A$2:$K$9000,4,0)," AGOTADO "))</f>
        <v/>
      </c>
      <c r="D9" s="486" t="str">
        <f>IF($B9="","",IFERROR(VLOOKUP($B9,LISTA!$A$2:$K$9000,5,0)," AGOTADO "))</f>
        <v/>
      </c>
      <c r="E9" s="486" t="str">
        <f>CONCATENATE(IF($B9="","",IFERROR(VLOOKUP($B9,LISTA!$A$2:$K$9000,2,0)," AGOTADO ")),"   -  ",IF($B9="","",IFERROR(VLOOKUP($B9,LISTA!$A$2:$K$9000,9,0)," AGOTADO ")))</f>
        <v xml:space="preserve">   -  </v>
      </c>
      <c r="F9" s="486" t="str">
        <f>IF($B9="","",IFERROR(VLOOKUP($B9,LISTA!$A$2:$K$9000,11,0)," AGOTADO "))</f>
        <v/>
      </c>
      <c r="G9" s="486" t="str">
        <f>IF($B9="","",IF(PEDIDO!$I24="","",PEDIDO!$I24))</f>
        <v/>
      </c>
      <c r="H9" s="583" t="str">
        <f t="shared" si="0"/>
        <v/>
      </c>
    </row>
    <row r="10" spans="2:8" s="158" customFormat="1" x14ac:dyDescent="0.25">
      <c r="B10" s="584" t="str">
        <f>IF(PEDIDO!$D25="","",PEDIDO!$D25)</f>
        <v/>
      </c>
      <c r="C10" s="486" t="str">
        <f>IF($B10="","",IFERROR(VLOOKUP($B10,LISTA!$A$2:$K$9000,4,0)," AGOTADO "))</f>
        <v/>
      </c>
      <c r="D10" s="486" t="str">
        <f>IF($B10="","",IFERROR(VLOOKUP($B10,LISTA!$A$2:$K$9000,5,0)," AGOTADO "))</f>
        <v/>
      </c>
      <c r="E10" s="486" t="str">
        <f>CONCATENATE(IF($B10="","",IFERROR(VLOOKUP($B10,LISTA!$A$2:$K$9000,2,0)," AGOTADO ")),"   -  ",IF($B10="","",IFERROR(VLOOKUP($B10,LISTA!$A$2:$K$9000,9,0)," AGOTADO ")))</f>
        <v xml:space="preserve">   -  </v>
      </c>
      <c r="F10" s="486" t="str">
        <f>IF($B10="","",IFERROR(VLOOKUP($B10,LISTA!$A$2:$K$9000,11,0)," AGOTADO "))</f>
        <v/>
      </c>
      <c r="G10" s="486" t="str">
        <f>IF($B10="","",IF(PEDIDO!$I25="","",PEDIDO!$I25))</f>
        <v/>
      </c>
      <c r="H10" s="583" t="str">
        <f t="shared" si="0"/>
        <v/>
      </c>
    </row>
    <row r="11" spans="2:8" s="158" customFormat="1" x14ac:dyDescent="0.25">
      <c r="B11" s="584" t="str">
        <f>IF(PEDIDO!$D26="","",PEDIDO!$D26)</f>
        <v/>
      </c>
      <c r="C11" s="486" t="str">
        <f>IF($B11="","",IFERROR(VLOOKUP($B11,LISTA!$A$2:$K$9000,4,0)," AGOTADO "))</f>
        <v/>
      </c>
      <c r="D11" s="486" t="str">
        <f>IF($B11="","",IFERROR(VLOOKUP($B11,LISTA!$A$2:$K$9000,5,0)," AGOTADO "))</f>
        <v/>
      </c>
      <c r="E11" s="486" t="str">
        <f>CONCATENATE(IF($B11="","",IFERROR(VLOOKUP($B11,LISTA!$A$2:$K$9000,2,0)," AGOTADO ")),"   -  ",IF($B11="","",IFERROR(VLOOKUP($B11,LISTA!$A$2:$K$9000,9,0)," AGOTADO ")))</f>
        <v xml:space="preserve">   -  </v>
      </c>
      <c r="F11" s="486" t="str">
        <f>IF($B11="","",IFERROR(VLOOKUP($B11,LISTA!$A$2:$K$9000,11,0)," AGOTADO "))</f>
        <v/>
      </c>
      <c r="G11" s="486" t="str">
        <f>IF($B11="","",IF(PEDIDO!$I26="","",PEDIDO!$I26))</f>
        <v/>
      </c>
      <c r="H11" s="583" t="str">
        <f t="shared" si="0"/>
        <v/>
      </c>
    </row>
    <row r="12" spans="2:8" s="158" customFormat="1" x14ac:dyDescent="0.25">
      <c r="B12" s="584" t="str">
        <f>IF(PEDIDO!$D27="","",PEDIDO!$D27)</f>
        <v/>
      </c>
      <c r="C12" s="486" t="str">
        <f>IF($B12="","",IFERROR(VLOOKUP($B12,LISTA!$A$2:$K$9000,4,0)," AGOTADO "))</f>
        <v/>
      </c>
      <c r="D12" s="486" t="str">
        <f>IF($B12="","",IFERROR(VLOOKUP($B12,LISTA!$A$2:$K$9000,5,0)," AGOTADO "))</f>
        <v/>
      </c>
      <c r="E12" s="486" t="str">
        <f>CONCATENATE(IF($B12="","",IFERROR(VLOOKUP($B12,LISTA!$A$2:$K$9000,2,0)," AGOTADO ")),"   -  ",IF($B12="","",IFERROR(VLOOKUP($B12,LISTA!$A$2:$K$9000,9,0)," AGOTADO ")))</f>
        <v xml:space="preserve">   -  </v>
      </c>
      <c r="F12" s="486" t="str">
        <f>IF($B12="","",IFERROR(VLOOKUP($B12,LISTA!$A$2:$K$9000,11,0)," AGOTADO "))</f>
        <v/>
      </c>
      <c r="G12" s="486" t="str">
        <f>IF($B12="","",IF(PEDIDO!$I27="","",PEDIDO!$I27))</f>
        <v/>
      </c>
      <c r="H12" s="583" t="str">
        <f t="shared" si="0"/>
        <v/>
      </c>
    </row>
    <row r="13" spans="2:8" s="158" customFormat="1" x14ac:dyDescent="0.25">
      <c r="B13" s="584" t="str">
        <f>IF(PEDIDO!$D28="","",PEDIDO!$D28)</f>
        <v/>
      </c>
      <c r="C13" s="486" t="str">
        <f>IF($B13="","",IFERROR(VLOOKUP($B13,LISTA!$A$2:$K$9000,4,0)," AGOTADO "))</f>
        <v/>
      </c>
      <c r="D13" s="486" t="str">
        <f>IF($B13="","",IFERROR(VLOOKUP($B13,LISTA!$A$2:$K$9000,5,0)," AGOTADO "))</f>
        <v/>
      </c>
      <c r="E13" s="486" t="str">
        <f>CONCATENATE(IF($B13="","",IFERROR(VLOOKUP($B13,LISTA!$A$2:$K$9000,2,0)," AGOTADO ")),"   -  ",IF($B13="","",IFERROR(VLOOKUP($B13,LISTA!$A$2:$K$9000,9,0)," AGOTADO ")))</f>
        <v xml:space="preserve">   -  </v>
      </c>
      <c r="F13" s="486" t="str">
        <f>IF($B13="","",IFERROR(VLOOKUP($B13,LISTA!$A$2:$K$9000,11,0)," AGOTADO "))</f>
        <v/>
      </c>
      <c r="G13" s="486" t="str">
        <f>IF($B13="","",IF(PEDIDO!$I28="","",PEDIDO!$I28))</f>
        <v/>
      </c>
      <c r="H13" s="583" t="str">
        <f t="shared" si="0"/>
        <v/>
      </c>
    </row>
    <row r="14" spans="2:8" s="158" customFormat="1" x14ac:dyDescent="0.25">
      <c r="B14" s="584" t="str">
        <f>IF(PEDIDO!$D29="","",PEDIDO!$D29)</f>
        <v/>
      </c>
      <c r="C14" s="486" t="str">
        <f>IF($B14="","",IFERROR(VLOOKUP($B14,LISTA!$A$2:$K$9000,4,0)," AGOTADO "))</f>
        <v/>
      </c>
      <c r="D14" s="486" t="str">
        <f>IF($B14="","",IFERROR(VLOOKUP($B14,LISTA!$A$2:$K$9000,5,0)," AGOTADO "))</f>
        <v/>
      </c>
      <c r="E14" s="486" t="str">
        <f>CONCATENATE(IF($B14="","",IFERROR(VLOOKUP($B14,LISTA!$A$2:$K$9000,2,0)," AGOTADO ")),"   -  ",IF($B14="","",IFERROR(VLOOKUP($B14,LISTA!$A$2:$K$9000,9,0)," AGOTADO ")))</f>
        <v xml:space="preserve">   -  </v>
      </c>
      <c r="F14" s="486" t="str">
        <f>IF($B14="","",IFERROR(VLOOKUP($B14,LISTA!$A$2:$K$9000,11,0)," AGOTADO "))</f>
        <v/>
      </c>
      <c r="G14" s="486" t="str">
        <f>IF($B14="","",IF(PEDIDO!$I29="","",PEDIDO!$I29))</f>
        <v/>
      </c>
      <c r="H14" s="583" t="str">
        <f t="shared" si="0"/>
        <v/>
      </c>
    </row>
    <row r="15" spans="2:8" s="158" customFormat="1" x14ac:dyDescent="0.25">
      <c r="B15" s="584" t="str">
        <f>IF(PEDIDO!$D30="","",PEDIDO!$D30)</f>
        <v/>
      </c>
      <c r="C15" s="486" t="str">
        <f>IF($B15="","",IFERROR(VLOOKUP($B15,LISTA!$A$2:$K$9000,4,0)," AGOTADO "))</f>
        <v/>
      </c>
      <c r="D15" s="486" t="str">
        <f>IF($B15="","",IFERROR(VLOOKUP($B15,LISTA!$A$2:$K$9000,5,0)," AGOTADO "))</f>
        <v/>
      </c>
      <c r="E15" s="486" t="str">
        <f>CONCATENATE(IF($B15="","",IFERROR(VLOOKUP($B15,LISTA!$A$2:$K$9000,2,0)," AGOTADO ")),"   -  ",IF($B15="","",IFERROR(VLOOKUP($B15,LISTA!$A$2:$K$9000,9,0)," AGOTADO ")))</f>
        <v xml:space="preserve">   -  </v>
      </c>
      <c r="F15" s="486" t="str">
        <f>IF($B15="","",IFERROR(VLOOKUP($B15,LISTA!$A$2:$K$9000,11,0)," AGOTADO "))</f>
        <v/>
      </c>
      <c r="G15" s="486" t="str">
        <f>IF($B15="","",IF(PEDIDO!$I30="","",PEDIDO!$I30))</f>
        <v/>
      </c>
      <c r="H15" s="583" t="str">
        <f t="shared" si="0"/>
        <v/>
      </c>
    </row>
    <row r="16" spans="2:8" s="158" customFormat="1" x14ac:dyDescent="0.25">
      <c r="B16" s="584" t="str">
        <f>IF(PEDIDO!$D31="","",PEDIDO!$D31)</f>
        <v/>
      </c>
      <c r="C16" s="486" t="str">
        <f>IF($B16="","",IFERROR(VLOOKUP($B16,LISTA!$A$2:$K$9000,4,0)," AGOTADO "))</f>
        <v/>
      </c>
      <c r="D16" s="486" t="str">
        <f>IF($B16="","",IFERROR(VLOOKUP($B16,LISTA!$A$2:$K$9000,5,0)," AGOTADO "))</f>
        <v/>
      </c>
      <c r="E16" s="486" t="str">
        <f>CONCATENATE(IF($B16="","",IFERROR(VLOOKUP($B16,LISTA!$A$2:$K$9000,2,0)," AGOTADO ")),"   -  ",IF($B16="","",IFERROR(VLOOKUP($B16,LISTA!$A$2:$K$9000,9,0)," AGOTADO ")))</f>
        <v xml:space="preserve">   -  </v>
      </c>
      <c r="F16" s="486" t="str">
        <f>IF($B16="","",IFERROR(VLOOKUP($B16,LISTA!$A$2:$K$9000,11,0)," AGOTADO "))</f>
        <v/>
      </c>
      <c r="G16" s="486" t="str">
        <f>IF($B16="","",IF(PEDIDO!$I31="","",PEDIDO!$I31))</f>
        <v/>
      </c>
      <c r="H16" s="583" t="str">
        <f t="shared" si="0"/>
        <v/>
      </c>
    </row>
    <row r="17" spans="2:8" s="158" customFormat="1" x14ac:dyDescent="0.25">
      <c r="B17" s="584" t="str">
        <f>IF(PEDIDO!$D32="","",PEDIDO!$D32)</f>
        <v/>
      </c>
      <c r="C17" s="486" t="str">
        <f>IF($B17="","",IFERROR(VLOOKUP($B17,LISTA!$A$2:$K$9000,4,0)," AGOTADO "))</f>
        <v/>
      </c>
      <c r="D17" s="486" t="str">
        <f>IF($B17="","",IFERROR(VLOOKUP($B17,LISTA!$A$2:$K$9000,5,0)," AGOTADO "))</f>
        <v/>
      </c>
      <c r="E17" s="486" t="str">
        <f>CONCATENATE(IF($B17="","",IFERROR(VLOOKUP($B17,LISTA!$A$2:$K$9000,2,0)," AGOTADO ")),"   -  ",IF($B17="","",IFERROR(VLOOKUP($B17,LISTA!$A$2:$K$9000,9,0)," AGOTADO ")))</f>
        <v xml:space="preserve">   -  </v>
      </c>
      <c r="F17" s="486" t="str">
        <f>IF($B17="","",IFERROR(VLOOKUP($B17,LISTA!$A$2:$K$9000,11,0)," AGOTADO "))</f>
        <v/>
      </c>
      <c r="G17" s="486" t="str">
        <f>IF($B17="","",IF(PEDIDO!$I32="","",PEDIDO!$I32))</f>
        <v/>
      </c>
      <c r="H17" s="583" t="str">
        <f t="shared" si="0"/>
        <v/>
      </c>
    </row>
    <row r="18" spans="2:8" s="158" customFormat="1" x14ac:dyDescent="0.25">
      <c r="B18" s="584" t="str">
        <f>IF(PEDIDO!$D33="","",PEDIDO!$D33)</f>
        <v/>
      </c>
      <c r="C18" s="486" t="str">
        <f>IF($B18="","",IFERROR(VLOOKUP($B18,LISTA!$A$2:$K$9000,4,0)," AGOTADO "))</f>
        <v/>
      </c>
      <c r="D18" s="486" t="str">
        <f>IF($B18="","",IFERROR(VLOOKUP($B18,LISTA!$A$2:$K$9000,5,0)," AGOTADO "))</f>
        <v/>
      </c>
      <c r="E18" s="486" t="str">
        <f>CONCATENATE(IF($B18="","",IFERROR(VLOOKUP($B18,LISTA!$A$2:$K$9000,2,0)," AGOTADO ")),"   -  ",IF($B18="","",IFERROR(VLOOKUP($B18,LISTA!$A$2:$K$9000,9,0)," AGOTADO ")))</f>
        <v xml:space="preserve">   -  </v>
      </c>
      <c r="F18" s="486" t="str">
        <f>IF($B18="","",IFERROR(VLOOKUP($B18,LISTA!$A$2:$K$9000,11,0)," AGOTADO "))</f>
        <v/>
      </c>
      <c r="G18" s="486" t="str">
        <f>IF($B18="","",IF(PEDIDO!$I33="","",PEDIDO!$I33))</f>
        <v/>
      </c>
      <c r="H18" s="583" t="str">
        <f t="shared" si="0"/>
        <v/>
      </c>
    </row>
    <row r="19" spans="2:8" s="158" customFormat="1" x14ac:dyDescent="0.25">
      <c r="B19" s="584" t="str">
        <f>IF(PEDIDO!$D34="","",PEDIDO!$D34)</f>
        <v/>
      </c>
      <c r="C19" s="486" t="str">
        <f>IF($B19="","",IFERROR(VLOOKUP($B19,LISTA!$A$2:$K$9000,4,0)," AGOTADO "))</f>
        <v/>
      </c>
      <c r="D19" s="486" t="str">
        <f>IF($B19="","",IFERROR(VLOOKUP($B19,LISTA!$A$2:$K$9000,5,0)," AGOTADO "))</f>
        <v/>
      </c>
      <c r="E19" s="486" t="str">
        <f>CONCATENATE(IF($B19="","",IFERROR(VLOOKUP($B19,LISTA!$A$2:$K$9000,2,0)," AGOTADO ")),"   -  ",IF($B19="","",IFERROR(VLOOKUP($B19,LISTA!$A$2:$K$9000,9,0)," AGOTADO ")))</f>
        <v xml:space="preserve">   -  </v>
      </c>
      <c r="F19" s="486" t="str">
        <f>IF($B19="","",IFERROR(VLOOKUP($B19,LISTA!$A$2:$K$9000,11,0)," AGOTADO "))</f>
        <v/>
      </c>
      <c r="G19" s="486" t="str">
        <f>IF($B19="","",IF(PEDIDO!$I34="","",PEDIDO!$I34))</f>
        <v/>
      </c>
      <c r="H19" s="583" t="str">
        <f t="shared" si="0"/>
        <v/>
      </c>
    </row>
    <row r="20" spans="2:8" s="158" customFormat="1" x14ac:dyDescent="0.25">
      <c r="B20" s="584" t="str">
        <f>IF(PEDIDO!$D35="","",PEDIDO!$D35)</f>
        <v/>
      </c>
      <c r="C20" s="486" t="str">
        <f>IF($B20="","",IFERROR(VLOOKUP($B20,LISTA!$A$2:$K$9000,4,0)," AGOTADO "))</f>
        <v/>
      </c>
      <c r="D20" s="486" t="str">
        <f>IF($B20="","",IFERROR(VLOOKUP($B20,LISTA!$A$2:$K$9000,5,0)," AGOTADO "))</f>
        <v/>
      </c>
      <c r="E20" s="486" t="str">
        <f>CONCATENATE(IF($B20="","",IFERROR(VLOOKUP($B20,LISTA!$A$2:$K$9000,2,0)," AGOTADO ")),"   -  ",IF($B20="","",IFERROR(VLOOKUP($B20,LISTA!$A$2:$K$9000,9,0)," AGOTADO ")))</f>
        <v xml:space="preserve">   -  </v>
      </c>
      <c r="F20" s="486" t="str">
        <f>IF($B20="","",IFERROR(VLOOKUP($B20,LISTA!$A$2:$K$9000,11,0)," AGOTADO "))</f>
        <v/>
      </c>
      <c r="G20" s="486" t="str">
        <f>IF($B20="","",IF(PEDIDO!$I35="","",PEDIDO!$I35))</f>
        <v/>
      </c>
      <c r="H20" s="583" t="str">
        <f t="shared" si="0"/>
        <v/>
      </c>
    </row>
    <row r="21" spans="2:8" s="158" customFormat="1" x14ac:dyDescent="0.25">
      <c r="B21" s="584" t="str">
        <f>IF(PEDIDO!$D36="","",PEDIDO!$D36)</f>
        <v/>
      </c>
      <c r="C21" s="486" t="str">
        <f>IF($B21="","",IFERROR(VLOOKUP($B21,LISTA!$A$2:$K$9000,4,0)," AGOTADO "))</f>
        <v/>
      </c>
      <c r="D21" s="486" t="str">
        <f>IF($B21="","",IFERROR(VLOOKUP($B21,LISTA!$A$2:$K$9000,5,0)," AGOTADO "))</f>
        <v/>
      </c>
      <c r="E21" s="486" t="str">
        <f>CONCATENATE(IF($B21="","",IFERROR(VLOOKUP($B21,LISTA!$A$2:$K$9000,2,0)," AGOTADO ")),"   -  ",IF($B21="","",IFERROR(VLOOKUP($B21,LISTA!$A$2:$K$9000,9,0)," AGOTADO ")))</f>
        <v xml:space="preserve">   -  </v>
      </c>
      <c r="F21" s="486" t="str">
        <f>IF($B21="","",IFERROR(VLOOKUP($B21,LISTA!$A$2:$K$9000,11,0)," AGOTADO "))</f>
        <v/>
      </c>
      <c r="G21" s="486" t="str">
        <f>IF($B21="","",IF(PEDIDO!$I36="","",PEDIDO!$I36))</f>
        <v/>
      </c>
      <c r="H21" s="583" t="str">
        <f t="shared" si="0"/>
        <v/>
      </c>
    </row>
    <row r="22" spans="2:8" s="158" customFormat="1" x14ac:dyDescent="0.25">
      <c r="B22" s="584" t="str">
        <f>IF(PEDIDO!$D37="","",PEDIDO!$D37)</f>
        <v/>
      </c>
      <c r="C22" s="486" t="str">
        <f>IF($B22="","",IFERROR(VLOOKUP($B22,LISTA!$A$2:$K$9000,4,0)," AGOTADO "))</f>
        <v/>
      </c>
      <c r="D22" s="486" t="str">
        <f>IF($B22="","",IFERROR(VLOOKUP($B22,LISTA!$A$2:$K$9000,5,0)," AGOTADO "))</f>
        <v/>
      </c>
      <c r="E22" s="486" t="str">
        <f>CONCATENATE(IF($B22="","",IFERROR(VLOOKUP($B22,LISTA!$A$2:$K$9000,2,0)," AGOTADO ")),"   -  ",IF($B22="","",IFERROR(VLOOKUP($B22,LISTA!$A$2:$K$9000,9,0)," AGOTADO ")))</f>
        <v xml:space="preserve">   -  </v>
      </c>
      <c r="F22" s="486" t="str">
        <f>IF($B22="","",IFERROR(VLOOKUP($B22,LISTA!$A$2:$K$9000,11,0)," AGOTADO "))</f>
        <v/>
      </c>
      <c r="G22" s="486" t="str">
        <f>IF($B22="","",IF(PEDIDO!$I37="","",PEDIDO!$I37))</f>
        <v/>
      </c>
      <c r="H22" s="583" t="str">
        <f t="shared" si="0"/>
        <v/>
      </c>
    </row>
    <row r="23" spans="2:8" s="158" customFormat="1" x14ac:dyDescent="0.25">
      <c r="B23" s="584" t="str">
        <f>IF(PEDIDO!$D38="","",PEDIDO!$D38)</f>
        <v/>
      </c>
      <c r="C23" s="486" t="str">
        <f>IF($B23="","",IFERROR(VLOOKUP($B23,LISTA!$A$2:$K$9000,4,0)," AGOTADO "))</f>
        <v/>
      </c>
      <c r="D23" s="486" t="str">
        <f>IF($B23="","",IFERROR(VLOOKUP($B23,LISTA!$A$2:$K$9000,5,0)," AGOTADO "))</f>
        <v/>
      </c>
      <c r="E23" s="486" t="str">
        <f>CONCATENATE(IF($B23="","",IFERROR(VLOOKUP($B23,LISTA!$A$2:$K$9000,2,0)," AGOTADO ")),"   -  ",IF($B23="","",IFERROR(VLOOKUP($B23,LISTA!$A$2:$K$9000,9,0)," AGOTADO ")))</f>
        <v xml:space="preserve">   -  </v>
      </c>
      <c r="F23" s="486" t="str">
        <f>IF($B23="","",IFERROR(VLOOKUP($B23,LISTA!$A$2:$K$9000,11,0)," AGOTADO "))</f>
        <v/>
      </c>
      <c r="G23" s="486" t="str">
        <f>IF($B23="","",IF(PEDIDO!$I38="","",PEDIDO!$I38))</f>
        <v/>
      </c>
      <c r="H23" s="583" t="str">
        <f t="shared" si="0"/>
        <v/>
      </c>
    </row>
    <row r="24" spans="2:8" s="158" customFormat="1" x14ac:dyDescent="0.25">
      <c r="B24" s="584" t="str">
        <f>IF(PEDIDO!$D39="","",PEDIDO!$D39)</f>
        <v/>
      </c>
      <c r="C24" s="486" t="str">
        <f>IF($B24="","",IFERROR(VLOOKUP($B24,LISTA!$A$2:$K$9000,4,0)," AGOTADO "))</f>
        <v/>
      </c>
      <c r="D24" s="486" t="str">
        <f>IF($B24="","",IFERROR(VLOOKUP($B24,LISTA!$A$2:$K$9000,5,0)," AGOTADO "))</f>
        <v/>
      </c>
      <c r="E24" s="486" t="str">
        <f>CONCATENATE(IF($B24="","",IFERROR(VLOOKUP($B24,LISTA!$A$2:$K$9000,2,0)," AGOTADO ")),"   -  ",IF($B24="","",IFERROR(VLOOKUP($B24,LISTA!$A$2:$K$9000,9,0)," AGOTADO ")))</f>
        <v xml:space="preserve">   -  </v>
      </c>
      <c r="F24" s="486" t="str">
        <f>IF($B24="","",IFERROR(VLOOKUP($B24,LISTA!$A$2:$K$9000,11,0)," AGOTADO "))</f>
        <v/>
      </c>
      <c r="G24" s="486" t="str">
        <f>IF($B24="","",IF(PEDIDO!$I39="","",PEDIDO!$I39))</f>
        <v/>
      </c>
      <c r="H24" s="583" t="str">
        <f t="shared" si="0"/>
        <v/>
      </c>
    </row>
    <row r="25" spans="2:8" s="158" customFormat="1" x14ac:dyDescent="0.25">
      <c r="B25" s="584" t="str">
        <f>IF(PEDIDO!$D40="","",PEDIDO!$D40)</f>
        <v/>
      </c>
      <c r="C25" s="486" t="str">
        <f>IF($B25="","",IFERROR(VLOOKUP($B25,LISTA!$A$2:$K$9000,4,0)," AGOTADO "))</f>
        <v/>
      </c>
      <c r="D25" s="486" t="str">
        <f>IF($B25="","",IFERROR(VLOOKUP($B25,LISTA!$A$2:$K$9000,5,0)," AGOTADO "))</f>
        <v/>
      </c>
      <c r="E25" s="486" t="str">
        <f>CONCATENATE(IF($B25="","",IFERROR(VLOOKUP($B25,LISTA!$A$2:$K$9000,2,0)," AGOTADO ")),"   -  ",IF($B25="","",IFERROR(VLOOKUP($B25,LISTA!$A$2:$K$9000,9,0)," AGOTADO ")))</f>
        <v xml:space="preserve">   -  </v>
      </c>
      <c r="F25" s="486" t="str">
        <f>IF($B25="","",IFERROR(VLOOKUP($B25,LISTA!$A$2:$K$9000,11,0)," AGOTADO "))</f>
        <v/>
      </c>
      <c r="G25" s="486" t="str">
        <f>IF($B25="","",IF(PEDIDO!$I40="","",PEDIDO!$I40))</f>
        <v/>
      </c>
      <c r="H25" s="583" t="str">
        <f t="shared" si="0"/>
        <v/>
      </c>
    </row>
    <row r="26" spans="2:8" s="158" customFormat="1" x14ac:dyDescent="0.25">
      <c r="B26" s="584" t="str">
        <f>IF(PEDIDO!$D41="","",PEDIDO!$D41)</f>
        <v/>
      </c>
      <c r="C26" s="486" t="str">
        <f>IF($B26="","",IFERROR(VLOOKUP($B26,LISTA!$A$2:$K$9000,4,0)," AGOTADO "))</f>
        <v/>
      </c>
      <c r="D26" s="486" t="str">
        <f>IF($B26="","",IFERROR(VLOOKUP($B26,LISTA!$A$2:$K$9000,5,0)," AGOTADO "))</f>
        <v/>
      </c>
      <c r="E26" s="486" t="str">
        <f>CONCATENATE(IF($B26="","",IFERROR(VLOOKUP($B26,LISTA!$A$2:$K$9000,2,0)," AGOTADO ")),"   -  ",IF($B26="","",IFERROR(VLOOKUP($B26,LISTA!$A$2:$K$9000,9,0)," AGOTADO ")))</f>
        <v xml:space="preserve">   -  </v>
      </c>
      <c r="F26" s="486" t="str">
        <f>IF($B26="","",IFERROR(VLOOKUP($B26,LISTA!$A$2:$K$9000,11,0)," AGOTADO "))</f>
        <v/>
      </c>
      <c r="G26" s="486" t="str">
        <f>IF($B26="","",IF(PEDIDO!$I41="","",PEDIDO!$I41))</f>
        <v/>
      </c>
      <c r="H26" s="583" t="str">
        <f t="shared" si="0"/>
        <v/>
      </c>
    </row>
    <row r="27" spans="2:8" s="158" customFormat="1" x14ac:dyDescent="0.25">
      <c r="B27" s="584" t="str">
        <f>IF(PEDIDO!$D42="","",PEDIDO!$D42)</f>
        <v/>
      </c>
      <c r="C27" s="486" t="str">
        <f>IF($B27="","",IFERROR(VLOOKUP($B27,LISTA!$A$2:$K$9000,4,0)," AGOTADO "))</f>
        <v/>
      </c>
      <c r="D27" s="486" t="str">
        <f>IF($B27="","",IFERROR(VLOOKUP($B27,LISTA!$A$2:$K$9000,5,0)," AGOTADO "))</f>
        <v/>
      </c>
      <c r="E27" s="486" t="str">
        <f>CONCATENATE(IF($B27="","",IFERROR(VLOOKUP($B27,LISTA!$A$2:$K$9000,2,0)," AGOTADO ")),"   -  ",IF($B27="","",IFERROR(VLOOKUP($B27,LISTA!$A$2:$K$9000,9,0)," AGOTADO ")))</f>
        <v xml:space="preserve">   -  </v>
      </c>
      <c r="F27" s="486" t="str">
        <f>IF($B27="","",IFERROR(VLOOKUP($B27,LISTA!$A$2:$K$9000,11,0)," AGOTADO "))</f>
        <v/>
      </c>
      <c r="G27" s="486" t="str">
        <f>IF($B27="","",IF(PEDIDO!$I42="","",PEDIDO!$I42))</f>
        <v/>
      </c>
      <c r="H27" s="583" t="str">
        <f t="shared" si="0"/>
        <v/>
      </c>
    </row>
    <row r="28" spans="2:8" s="158" customFormat="1" x14ac:dyDescent="0.25">
      <c r="B28" s="584" t="str">
        <f>IF(PEDIDO!$D43="","",PEDIDO!$D43)</f>
        <v/>
      </c>
      <c r="C28" s="486" t="str">
        <f>IF($B28="","",IFERROR(VLOOKUP($B28,LISTA!$A$2:$K$9000,4,0)," AGOTADO "))</f>
        <v/>
      </c>
      <c r="D28" s="486" t="str">
        <f>IF($B28="","",IFERROR(VLOOKUP($B28,LISTA!$A$2:$K$9000,5,0)," AGOTADO "))</f>
        <v/>
      </c>
      <c r="E28" s="486" t="str">
        <f>CONCATENATE(IF($B28="","",IFERROR(VLOOKUP($B28,LISTA!$A$2:$K$9000,2,0)," AGOTADO ")),"   -  ",IF($B28="","",IFERROR(VLOOKUP($B28,LISTA!$A$2:$K$9000,9,0)," AGOTADO ")))</f>
        <v xml:space="preserve">   -  </v>
      </c>
      <c r="F28" s="486" t="str">
        <f>IF($B28="","",IFERROR(VLOOKUP($B28,LISTA!$A$2:$K$9000,11,0)," AGOTADO "))</f>
        <v/>
      </c>
      <c r="G28" s="486" t="str">
        <f>IF($B28="","",IF(PEDIDO!$I43="","",PEDIDO!$I43))</f>
        <v/>
      </c>
      <c r="H28" s="583" t="str">
        <f t="shared" si="0"/>
        <v/>
      </c>
    </row>
    <row r="29" spans="2:8" s="158" customFormat="1" x14ac:dyDescent="0.25">
      <c r="B29" s="584" t="str">
        <f>IF(PEDIDO!$D44="","",PEDIDO!$D44)</f>
        <v/>
      </c>
      <c r="C29" s="486" t="str">
        <f>IF($B29="","",IFERROR(VLOOKUP($B29,LISTA!$A$2:$K$9000,4,0)," AGOTADO "))</f>
        <v/>
      </c>
      <c r="D29" s="486" t="str">
        <f>IF($B29="","",IFERROR(VLOOKUP($B29,LISTA!$A$2:$K$9000,5,0)," AGOTADO "))</f>
        <v/>
      </c>
      <c r="E29" s="486" t="str">
        <f>CONCATENATE(IF($B29="","",IFERROR(VLOOKUP($B29,LISTA!$A$2:$K$9000,2,0)," AGOTADO ")),"   -  ",IF($B29="","",IFERROR(VLOOKUP($B29,LISTA!$A$2:$K$9000,9,0)," AGOTADO ")))</f>
        <v xml:space="preserve">   -  </v>
      </c>
      <c r="F29" s="486" t="str">
        <f>IF($B29="","",IFERROR(VLOOKUP($B29,LISTA!$A$2:$K$9000,11,0)," AGOTADO "))</f>
        <v/>
      </c>
      <c r="G29" s="486" t="str">
        <f>IF($B29="","",IF(PEDIDO!$I44="","",PEDIDO!$I44))</f>
        <v/>
      </c>
      <c r="H29" s="583" t="str">
        <f t="shared" si="0"/>
        <v/>
      </c>
    </row>
    <row r="30" spans="2:8" s="158" customFormat="1" x14ac:dyDescent="0.25">
      <c r="B30" s="584" t="str">
        <f>IF(PEDIDO!$D45="","",PEDIDO!$D45)</f>
        <v/>
      </c>
      <c r="C30" s="486" t="str">
        <f>IF($B30="","",IFERROR(VLOOKUP($B30,LISTA!$A$2:$K$9000,4,0)," AGOTADO "))</f>
        <v/>
      </c>
      <c r="D30" s="486" t="str">
        <f>IF($B30="","",IFERROR(VLOOKUP($B30,LISTA!$A$2:$K$9000,5,0)," AGOTADO "))</f>
        <v/>
      </c>
      <c r="E30" s="486" t="str">
        <f>CONCATENATE(IF($B30="","",IFERROR(VLOOKUP($B30,LISTA!$A$2:$K$9000,2,0)," AGOTADO ")),"   -  ",IF($B30="","",IFERROR(VLOOKUP($B30,LISTA!$A$2:$K$9000,9,0)," AGOTADO ")))</f>
        <v xml:space="preserve">   -  </v>
      </c>
      <c r="F30" s="486" t="str">
        <f>IF($B30="","",IFERROR(VLOOKUP($B30,LISTA!$A$2:$K$9000,11,0)," AGOTADO "))</f>
        <v/>
      </c>
      <c r="G30" s="486" t="str">
        <f>IF($B30="","",IF(PEDIDO!$I45="","",PEDIDO!$I45))</f>
        <v/>
      </c>
      <c r="H30" s="583" t="str">
        <f t="shared" si="0"/>
        <v/>
      </c>
    </row>
    <row r="31" spans="2:8" s="158" customFormat="1" x14ac:dyDescent="0.25">
      <c r="B31" s="584" t="str">
        <f>IF(PEDIDO!$D46="","",PEDIDO!$D46)</f>
        <v/>
      </c>
      <c r="C31" s="486" t="str">
        <f>IF($B31="","",IFERROR(VLOOKUP($B31,LISTA!$A$2:$K$9000,4,0)," AGOTADO "))</f>
        <v/>
      </c>
      <c r="D31" s="486" t="str">
        <f>IF($B31="","",IFERROR(VLOOKUP($B31,LISTA!$A$2:$K$9000,5,0)," AGOTADO "))</f>
        <v/>
      </c>
      <c r="E31" s="486" t="str">
        <f>CONCATENATE(IF($B31="","",IFERROR(VLOOKUP($B31,LISTA!$A$2:$K$9000,2,0)," AGOTADO ")),"   -  ",IF($B31="","",IFERROR(VLOOKUP($B31,LISTA!$A$2:$K$9000,9,0)," AGOTADO ")))</f>
        <v xml:space="preserve">   -  </v>
      </c>
      <c r="F31" s="486" t="str">
        <f>IF($B31="","",IFERROR(VLOOKUP($B31,LISTA!$A$2:$K$9000,11,0)," AGOTADO "))</f>
        <v/>
      </c>
      <c r="G31" s="486" t="str">
        <f>IF($B31="","",IF(PEDIDO!$I46="","",PEDIDO!$I46))</f>
        <v/>
      </c>
      <c r="H31" s="583" t="str">
        <f t="shared" si="0"/>
        <v/>
      </c>
    </row>
    <row r="32" spans="2:8" s="158" customFormat="1" x14ac:dyDescent="0.25">
      <c r="B32" s="584" t="str">
        <f>IF(PEDIDO!$D47="","",PEDIDO!$D47)</f>
        <v/>
      </c>
      <c r="C32" s="486" t="str">
        <f>IF($B32="","",IFERROR(VLOOKUP($B32,LISTA!$A$2:$K$9000,4,0)," AGOTADO "))</f>
        <v/>
      </c>
      <c r="D32" s="486" t="str">
        <f>IF($B32="","",IFERROR(VLOOKUP($B32,LISTA!$A$2:$K$9000,5,0)," AGOTADO "))</f>
        <v/>
      </c>
      <c r="E32" s="486" t="str">
        <f>CONCATENATE(IF($B32="","",IFERROR(VLOOKUP($B32,LISTA!$A$2:$K$9000,2,0)," AGOTADO ")),"   -  ",IF($B32="","",IFERROR(VLOOKUP($B32,LISTA!$A$2:$K$9000,9,0)," AGOTADO ")))</f>
        <v xml:space="preserve">   -  </v>
      </c>
      <c r="F32" s="486" t="str">
        <f>IF($B32="","",IFERROR(VLOOKUP($B32,LISTA!$A$2:$K$9000,11,0)," AGOTADO "))</f>
        <v/>
      </c>
      <c r="G32" s="486" t="str">
        <f>IF($B32="","",IF(PEDIDO!$I47="","",PEDIDO!$I47))</f>
        <v/>
      </c>
      <c r="H32" s="583" t="str">
        <f t="shared" si="0"/>
        <v/>
      </c>
    </row>
    <row r="33" spans="2:8" s="158" customFormat="1" x14ac:dyDescent="0.25">
      <c r="B33" s="584" t="str">
        <f>IF(PEDIDO!$D48="","",PEDIDO!$D48)</f>
        <v/>
      </c>
      <c r="C33" s="486" t="str">
        <f>IF($B33="","",IFERROR(VLOOKUP($B33,LISTA!$A$2:$K$9000,4,0)," AGOTADO "))</f>
        <v/>
      </c>
      <c r="D33" s="486" t="str">
        <f>IF($B33="","",IFERROR(VLOOKUP($B33,LISTA!$A$2:$K$9000,5,0)," AGOTADO "))</f>
        <v/>
      </c>
      <c r="E33" s="486" t="str">
        <f>CONCATENATE(IF($B33="","",IFERROR(VLOOKUP($B33,LISTA!$A$2:$K$9000,2,0)," AGOTADO ")),"   -  ",IF($B33="","",IFERROR(VLOOKUP($B33,LISTA!$A$2:$K$9000,9,0)," AGOTADO ")))</f>
        <v xml:space="preserve">   -  </v>
      </c>
      <c r="F33" s="486" t="str">
        <f>IF($B33="","",IFERROR(VLOOKUP($B33,LISTA!$A$2:$K$9000,11,0)," AGOTADO "))</f>
        <v/>
      </c>
      <c r="G33" s="486" t="str">
        <f>IF($B33="","",IF(PEDIDO!$I48="","",PEDIDO!$I48))</f>
        <v/>
      </c>
      <c r="H33" s="583" t="str">
        <f t="shared" si="0"/>
        <v/>
      </c>
    </row>
    <row r="34" spans="2:8" s="158" customFormat="1" x14ac:dyDescent="0.25">
      <c r="B34" s="584" t="str">
        <f>IF(PEDIDO!$D49="","",PEDIDO!$D49)</f>
        <v/>
      </c>
      <c r="C34" s="486" t="str">
        <f>IF($B34="","",IFERROR(VLOOKUP($B34,LISTA!$A$2:$K$9000,4,0)," AGOTADO "))</f>
        <v/>
      </c>
      <c r="D34" s="486" t="str">
        <f>IF($B34="","",IFERROR(VLOOKUP($B34,LISTA!$A$2:$K$9000,5,0)," AGOTADO "))</f>
        <v/>
      </c>
      <c r="E34" s="486" t="str">
        <f>CONCATENATE(IF($B34="","",IFERROR(VLOOKUP($B34,LISTA!$A$2:$K$9000,2,0)," AGOTADO ")),"   -  ",IF($B34="","",IFERROR(VLOOKUP($B34,LISTA!$A$2:$K$9000,9,0)," AGOTADO ")))</f>
        <v xml:space="preserve">   -  </v>
      </c>
      <c r="F34" s="486" t="str">
        <f>IF($B34="","",IFERROR(VLOOKUP($B34,LISTA!$A$2:$K$9000,11,0)," AGOTADO "))</f>
        <v/>
      </c>
      <c r="G34" s="486" t="str">
        <f>IF($B34="","",IF(PEDIDO!$I49="","",PEDIDO!$I49))</f>
        <v/>
      </c>
      <c r="H34" s="583" t="str">
        <f t="shared" si="0"/>
        <v/>
      </c>
    </row>
    <row r="35" spans="2:8" s="158" customFormat="1" x14ac:dyDescent="0.25">
      <c r="B35" s="584" t="str">
        <f>IF(PEDIDO!$D50="","",PEDIDO!$D50)</f>
        <v/>
      </c>
      <c r="C35" s="486" t="str">
        <f>IF($B35="","",IFERROR(VLOOKUP($B35,LISTA!$A$2:$K$9000,4,0)," AGOTADO "))</f>
        <v/>
      </c>
      <c r="D35" s="486" t="str">
        <f>IF($B35="","",IFERROR(VLOOKUP($B35,LISTA!$A$2:$K$9000,5,0)," AGOTADO "))</f>
        <v/>
      </c>
      <c r="E35" s="486" t="str">
        <f>CONCATENATE(IF($B35="","",IFERROR(VLOOKUP($B35,LISTA!$A$2:$K$9000,2,0)," AGOTADO ")),"   -  ",IF($B35="","",IFERROR(VLOOKUP($B35,LISTA!$A$2:$K$9000,9,0)," AGOTADO ")))</f>
        <v xml:space="preserve">   -  </v>
      </c>
      <c r="F35" s="486" t="str">
        <f>IF($B35="","",IFERROR(VLOOKUP($B35,LISTA!$A$2:$K$9000,11,0)," AGOTADO "))</f>
        <v/>
      </c>
      <c r="G35" s="486" t="str">
        <f>IF($B35="","",IF(PEDIDO!$I50="","",PEDIDO!$I50))</f>
        <v/>
      </c>
      <c r="H35" s="583" t="str">
        <f t="shared" si="0"/>
        <v/>
      </c>
    </row>
    <row r="36" spans="2:8" s="158" customFormat="1" x14ac:dyDescent="0.25">
      <c r="B36" s="584" t="str">
        <f>IF(PEDIDO!$D51="","",PEDIDO!$D51)</f>
        <v/>
      </c>
      <c r="C36" s="486" t="str">
        <f>IF($B36="","",IFERROR(VLOOKUP($B36,LISTA!$A$2:$K$9000,4,0)," AGOTADO "))</f>
        <v/>
      </c>
      <c r="D36" s="486" t="str">
        <f>IF($B36="","",IFERROR(VLOOKUP($B36,LISTA!$A$2:$K$9000,5,0)," AGOTADO "))</f>
        <v/>
      </c>
      <c r="E36" s="486" t="str">
        <f>CONCATENATE(IF($B36="","",IFERROR(VLOOKUP($B36,LISTA!$A$2:$K$9000,2,0)," AGOTADO ")),"   -  ",IF($B36="","",IFERROR(VLOOKUP($B36,LISTA!$A$2:$K$9000,9,0)," AGOTADO ")))</f>
        <v xml:space="preserve">   -  </v>
      </c>
      <c r="F36" s="486" t="str">
        <f>IF($B36="","",IFERROR(VLOOKUP($B36,LISTA!$A$2:$K$9000,11,0)," AGOTADO "))</f>
        <v/>
      </c>
      <c r="G36" s="486" t="str">
        <f>IF($B36="","",IF(PEDIDO!$I51="","",PEDIDO!$I51))</f>
        <v/>
      </c>
      <c r="H36" s="583" t="str">
        <f t="shared" si="0"/>
        <v/>
      </c>
    </row>
    <row r="37" spans="2:8" s="158" customFormat="1" x14ac:dyDescent="0.25">
      <c r="B37" s="584" t="str">
        <f>IF(PEDIDO!$D52="","",PEDIDO!$D52)</f>
        <v/>
      </c>
      <c r="C37" s="486" t="str">
        <f>IF($B37="","",IFERROR(VLOOKUP($B37,LISTA!$A$2:$K$9000,4,0)," AGOTADO "))</f>
        <v/>
      </c>
      <c r="D37" s="486" t="str">
        <f>IF($B37="","",IFERROR(VLOOKUP($B37,LISTA!$A$2:$K$9000,5,0)," AGOTADO "))</f>
        <v/>
      </c>
      <c r="E37" s="486" t="str">
        <f>CONCATENATE(IF($B37="","",IFERROR(VLOOKUP($B37,LISTA!$A$2:$K$9000,2,0)," AGOTADO ")),"   -  ",IF($B37="","",IFERROR(VLOOKUP($B37,LISTA!$A$2:$K$9000,9,0)," AGOTADO ")))</f>
        <v xml:space="preserve">   -  </v>
      </c>
      <c r="F37" s="486" t="str">
        <f>IF($B37="","",IFERROR(VLOOKUP($B37,LISTA!$A$2:$K$9000,11,0)," AGOTADO "))</f>
        <v/>
      </c>
      <c r="G37" s="486" t="str">
        <f>IF($B37="","",IF(PEDIDO!$I52="","",PEDIDO!$I52))</f>
        <v/>
      </c>
      <c r="H37" s="583" t="str">
        <f t="shared" si="0"/>
        <v/>
      </c>
    </row>
    <row r="38" spans="2:8" s="158" customFormat="1" x14ac:dyDescent="0.25">
      <c r="B38" s="584" t="str">
        <f>IF(PEDIDO!$D53="","",PEDIDO!$D53)</f>
        <v/>
      </c>
      <c r="C38" s="486" t="str">
        <f>IF($B38="","",IFERROR(VLOOKUP($B38,LISTA!$A$2:$K$9000,4,0)," AGOTADO "))</f>
        <v/>
      </c>
      <c r="D38" s="486" t="str">
        <f>IF($B38="","",IFERROR(VLOOKUP($B38,LISTA!$A$2:$K$9000,5,0)," AGOTADO "))</f>
        <v/>
      </c>
      <c r="E38" s="486" t="str">
        <f>CONCATENATE(IF($B38="","",IFERROR(VLOOKUP($B38,LISTA!$A$2:$K$9000,2,0)," AGOTADO ")),"   -  ",IF($B38="","",IFERROR(VLOOKUP($B38,LISTA!$A$2:$K$9000,9,0)," AGOTADO ")))</f>
        <v xml:space="preserve">   -  </v>
      </c>
      <c r="F38" s="486" t="str">
        <f>IF($B38="","",IFERROR(VLOOKUP($B38,LISTA!$A$2:$K$9000,11,0)," AGOTADO "))</f>
        <v/>
      </c>
      <c r="G38" s="486" t="str">
        <f>IF($B38="","",IF(PEDIDO!$I53="","",PEDIDO!$I53))</f>
        <v/>
      </c>
      <c r="H38" s="583" t="str">
        <f t="shared" si="0"/>
        <v/>
      </c>
    </row>
    <row r="39" spans="2:8" s="158" customFormat="1" x14ac:dyDescent="0.25">
      <c r="B39" s="584" t="str">
        <f>IF(PEDIDO!$D54="","",PEDIDO!$D54)</f>
        <v/>
      </c>
      <c r="C39" s="486" t="str">
        <f>IF($B39="","",IFERROR(VLOOKUP($B39,LISTA!$A$2:$K$9000,4,0)," AGOTADO "))</f>
        <v/>
      </c>
      <c r="D39" s="486" t="str">
        <f>IF($B39="","",IFERROR(VLOOKUP($B39,LISTA!$A$2:$K$9000,5,0)," AGOTADO "))</f>
        <v/>
      </c>
      <c r="E39" s="486" t="str">
        <f>CONCATENATE(IF($B39="","",IFERROR(VLOOKUP($B39,LISTA!$A$2:$K$9000,2,0)," AGOTADO ")),"   -  ",IF($B39="","",IFERROR(VLOOKUP($B39,LISTA!$A$2:$K$9000,9,0)," AGOTADO ")))</f>
        <v xml:space="preserve">   -  </v>
      </c>
      <c r="F39" s="486" t="str">
        <f>IF($B39="","",IFERROR(VLOOKUP($B39,LISTA!$A$2:$K$9000,11,0)," AGOTADO "))</f>
        <v/>
      </c>
      <c r="G39" s="486" t="str">
        <f>IF($B39="","",IF(PEDIDO!$I54="","",PEDIDO!$I54))</f>
        <v/>
      </c>
      <c r="H39" s="583" t="str">
        <f t="shared" si="0"/>
        <v/>
      </c>
    </row>
    <row r="40" spans="2:8" s="158" customFormat="1" x14ac:dyDescent="0.25">
      <c r="B40" s="584" t="str">
        <f>IF(PEDIDO!$D55="","",PEDIDO!$D55)</f>
        <v/>
      </c>
      <c r="C40" s="486" t="str">
        <f>IF($B40="","",IFERROR(VLOOKUP($B40,LISTA!$A$2:$K$9000,4,0)," AGOTADO "))</f>
        <v/>
      </c>
      <c r="D40" s="486" t="str">
        <f>IF($B40="","",IFERROR(VLOOKUP($B40,LISTA!$A$2:$K$9000,5,0)," AGOTADO "))</f>
        <v/>
      </c>
      <c r="E40" s="486" t="str">
        <f>CONCATENATE(IF($B40="","",IFERROR(VLOOKUP($B40,LISTA!$A$2:$K$9000,2,0)," AGOTADO ")),"   -  ",IF($B40="","",IFERROR(VLOOKUP($B40,LISTA!$A$2:$K$9000,9,0)," AGOTADO ")))</f>
        <v xml:space="preserve">   -  </v>
      </c>
      <c r="F40" s="486" t="str">
        <f>IF($B40="","",IFERROR(VLOOKUP($B40,LISTA!$A$2:$K$9000,11,0)," AGOTADO "))</f>
        <v/>
      </c>
      <c r="G40" s="486" t="str">
        <f>IF($B40="","",IF(PEDIDO!$I55="","",PEDIDO!$I55))</f>
        <v/>
      </c>
      <c r="H40" s="583" t="str">
        <f t="shared" si="0"/>
        <v/>
      </c>
    </row>
    <row r="41" spans="2:8" s="158" customFormat="1" x14ac:dyDescent="0.25">
      <c r="B41" s="584" t="str">
        <f>IF(PEDIDO!$D56="","",PEDIDO!$D56)</f>
        <v/>
      </c>
      <c r="C41" s="486" t="str">
        <f>IF($B41="","",IFERROR(VLOOKUP($B41,LISTA!$A$2:$K$9000,4,0)," AGOTADO "))</f>
        <v/>
      </c>
      <c r="D41" s="486" t="str">
        <f>IF($B41="","",IFERROR(VLOOKUP($B41,LISTA!$A$2:$K$9000,5,0)," AGOTADO "))</f>
        <v/>
      </c>
      <c r="E41" s="486" t="str">
        <f>CONCATENATE(IF($B41="","",IFERROR(VLOOKUP($B41,LISTA!$A$2:$K$9000,2,0)," AGOTADO ")),"   -  ",IF($B41="","",IFERROR(VLOOKUP($B41,LISTA!$A$2:$K$9000,9,0)," AGOTADO ")))</f>
        <v xml:space="preserve">   -  </v>
      </c>
      <c r="F41" s="486" t="str">
        <f>IF($B41="","",IFERROR(VLOOKUP($B41,LISTA!$A$2:$K$9000,11,0)," AGOTADO "))</f>
        <v/>
      </c>
      <c r="G41" s="486" t="str">
        <f>IF($B41="","",IF(PEDIDO!$I56="","",PEDIDO!$I56))</f>
        <v/>
      </c>
      <c r="H41" s="583" t="str">
        <f t="shared" si="0"/>
        <v/>
      </c>
    </row>
    <row r="42" spans="2:8" s="158" customFormat="1" x14ac:dyDescent="0.25">
      <c r="B42" s="584" t="str">
        <f>IF(PEDIDO!$D57="","",PEDIDO!$D57)</f>
        <v/>
      </c>
      <c r="C42" s="486" t="str">
        <f>IF($B42="","",IFERROR(VLOOKUP($B42,LISTA!$A$2:$K$9000,4,0)," AGOTADO "))</f>
        <v/>
      </c>
      <c r="D42" s="486" t="str">
        <f>IF($B42="","",IFERROR(VLOOKUP($B42,LISTA!$A$2:$K$9000,5,0)," AGOTADO "))</f>
        <v/>
      </c>
      <c r="E42" s="486" t="str">
        <f>CONCATENATE(IF($B42="","",IFERROR(VLOOKUP($B42,LISTA!$A$2:$K$9000,2,0)," AGOTADO ")),"   -  ",IF($B42="","",IFERROR(VLOOKUP($B42,LISTA!$A$2:$K$9000,9,0)," AGOTADO ")))</f>
        <v xml:space="preserve">   -  </v>
      </c>
      <c r="F42" s="486" t="str">
        <f>IF($B42="","",IFERROR(VLOOKUP($B42,LISTA!$A$2:$K$9000,11,0)," AGOTADO "))</f>
        <v/>
      </c>
      <c r="G42" s="486" t="str">
        <f>IF($B42="","",IF(PEDIDO!$I57="","",PEDIDO!$I57))</f>
        <v/>
      </c>
      <c r="H42" s="583" t="str">
        <f t="shared" si="0"/>
        <v/>
      </c>
    </row>
    <row r="43" spans="2:8" s="158" customFormat="1" x14ac:dyDescent="0.25">
      <c r="B43" s="584" t="str">
        <f>IF(PEDIDO!$D58="","",PEDIDO!$D58)</f>
        <v/>
      </c>
      <c r="C43" s="486" t="str">
        <f>IF($B43="","",IFERROR(VLOOKUP($B43,LISTA!$A$2:$K$9000,4,0)," AGOTADO "))</f>
        <v/>
      </c>
      <c r="D43" s="486" t="str">
        <f>IF($B43="","",IFERROR(VLOOKUP($B43,LISTA!$A$2:$K$9000,5,0)," AGOTADO "))</f>
        <v/>
      </c>
      <c r="E43" s="486" t="str">
        <f>CONCATENATE(IF($B43="","",IFERROR(VLOOKUP($B43,LISTA!$A$2:$K$9000,2,0)," AGOTADO ")),"   -  ",IF($B43="","",IFERROR(VLOOKUP($B43,LISTA!$A$2:$K$9000,9,0)," AGOTADO ")))</f>
        <v xml:space="preserve">   -  </v>
      </c>
      <c r="F43" s="486" t="str">
        <f>IF($B43="","",IFERROR(VLOOKUP($B43,LISTA!$A$2:$K$9000,11,0)," AGOTADO "))</f>
        <v/>
      </c>
      <c r="G43" s="486" t="str">
        <f>IF($B43="","",IF(PEDIDO!$I58="","",PEDIDO!$I58))</f>
        <v/>
      </c>
      <c r="H43" s="583" t="str">
        <f t="shared" si="0"/>
        <v/>
      </c>
    </row>
    <row r="44" spans="2:8" s="158" customFormat="1" x14ac:dyDescent="0.25">
      <c r="B44" s="584" t="str">
        <f>IF(PEDIDO!$D59="","",PEDIDO!$D59)</f>
        <v/>
      </c>
      <c r="C44" s="486" t="str">
        <f>IF($B44="","",IFERROR(VLOOKUP($B44,LISTA!$A$2:$K$9000,4,0)," AGOTADO "))</f>
        <v/>
      </c>
      <c r="D44" s="486" t="str">
        <f>IF($B44="","",IFERROR(VLOOKUP($B44,LISTA!$A$2:$K$9000,5,0)," AGOTADO "))</f>
        <v/>
      </c>
      <c r="E44" s="486" t="str">
        <f>CONCATENATE(IF($B44="","",IFERROR(VLOOKUP($B44,LISTA!$A$2:$K$9000,2,0)," AGOTADO ")),"   -  ",IF($B44="","",IFERROR(VLOOKUP($B44,LISTA!$A$2:$K$9000,9,0)," AGOTADO ")))</f>
        <v xml:space="preserve">   -  </v>
      </c>
      <c r="F44" s="486" t="str">
        <f>IF($B44="","",IFERROR(VLOOKUP($B44,LISTA!$A$2:$K$9000,11,0)," AGOTADO "))</f>
        <v/>
      </c>
      <c r="G44" s="486" t="str">
        <f>IF($B44="","",IF(PEDIDO!$I59="","",PEDIDO!$I59))</f>
        <v/>
      </c>
      <c r="H44" s="583" t="str">
        <f t="shared" si="0"/>
        <v/>
      </c>
    </row>
    <row r="45" spans="2:8" s="158" customFormat="1" x14ac:dyDescent="0.25">
      <c r="B45" s="584" t="str">
        <f>IF(PEDIDO!$D60="","",PEDIDO!$D60)</f>
        <v/>
      </c>
      <c r="C45" s="486" t="str">
        <f>IF($B45="","",IFERROR(VLOOKUP($B45,LISTA!$A$2:$K$9000,4,0)," AGOTADO "))</f>
        <v/>
      </c>
      <c r="D45" s="486" t="str">
        <f>IF($B45="","",IFERROR(VLOOKUP($B45,LISTA!$A$2:$K$9000,5,0)," AGOTADO "))</f>
        <v/>
      </c>
      <c r="E45" s="486" t="str">
        <f>CONCATENATE(IF($B45="","",IFERROR(VLOOKUP($B45,LISTA!$A$2:$K$9000,2,0)," AGOTADO ")),"   -  ",IF($B45="","",IFERROR(VLOOKUP($B45,LISTA!$A$2:$K$9000,9,0)," AGOTADO ")))</f>
        <v xml:space="preserve">   -  </v>
      </c>
      <c r="F45" s="486" t="str">
        <f>IF($B45="","",IFERROR(VLOOKUP($B45,LISTA!$A$2:$K$9000,11,0)," AGOTADO "))</f>
        <v/>
      </c>
      <c r="G45" s="486" t="str">
        <f>IF($B45="","",IF(PEDIDO!$I60="","",PEDIDO!$I60))</f>
        <v/>
      </c>
      <c r="H45" s="583" t="str">
        <f t="shared" si="0"/>
        <v/>
      </c>
    </row>
    <row r="46" spans="2:8" s="158" customFormat="1" x14ac:dyDescent="0.25">
      <c r="B46" s="584" t="str">
        <f>IF(PEDIDO!$D61="","",PEDIDO!$D61)</f>
        <v/>
      </c>
      <c r="C46" s="486" t="str">
        <f>IF($B46="","",IFERROR(VLOOKUP($B46,LISTA!$A$2:$K$9000,4,0)," AGOTADO "))</f>
        <v/>
      </c>
      <c r="D46" s="486" t="str">
        <f>IF($B46="","",IFERROR(VLOOKUP($B46,LISTA!$A$2:$K$9000,5,0)," AGOTADO "))</f>
        <v/>
      </c>
      <c r="E46" s="486" t="str">
        <f>CONCATENATE(IF($B46="","",IFERROR(VLOOKUP($B46,LISTA!$A$2:$K$9000,2,0)," AGOTADO ")),"   -  ",IF($B46="","",IFERROR(VLOOKUP($B46,LISTA!$A$2:$K$9000,9,0)," AGOTADO ")))</f>
        <v xml:space="preserve">   -  </v>
      </c>
      <c r="F46" s="486" t="str">
        <f>IF($B46="","",IFERROR(VLOOKUP($B46,LISTA!$A$2:$K$9000,11,0)," AGOTADO "))</f>
        <v/>
      </c>
      <c r="G46" s="486" t="str">
        <f>IF($B46="","",IF(PEDIDO!$I61="","",PEDIDO!$I61))</f>
        <v/>
      </c>
      <c r="H46" s="583" t="str">
        <f t="shared" si="0"/>
        <v/>
      </c>
    </row>
    <row r="47" spans="2:8" s="158" customFormat="1" x14ac:dyDescent="0.25">
      <c r="B47" s="584" t="str">
        <f>IF(PEDIDO!$D62="","",PEDIDO!$D62)</f>
        <v/>
      </c>
      <c r="C47" s="486" t="str">
        <f>IF($B47="","",IFERROR(VLOOKUP($B47,LISTA!$A$2:$K$9000,4,0)," AGOTADO "))</f>
        <v/>
      </c>
      <c r="D47" s="486" t="str">
        <f>IF($B47="","",IFERROR(VLOOKUP($B47,LISTA!$A$2:$K$9000,5,0)," AGOTADO "))</f>
        <v/>
      </c>
      <c r="E47" s="486" t="str">
        <f>CONCATENATE(IF($B47="","",IFERROR(VLOOKUP($B47,LISTA!$A$2:$K$9000,2,0)," AGOTADO ")),"   -  ",IF($B47="","",IFERROR(VLOOKUP($B47,LISTA!$A$2:$K$9000,9,0)," AGOTADO ")))</f>
        <v xml:space="preserve">   -  </v>
      </c>
      <c r="F47" s="486" t="str">
        <f>IF($B47="","",IFERROR(VLOOKUP($B47,LISTA!$A$2:$K$9000,11,0)," AGOTADO "))</f>
        <v/>
      </c>
      <c r="G47" s="486" t="str">
        <f>IF($B47="","",IF(PEDIDO!$I62="","",PEDIDO!$I62))</f>
        <v/>
      </c>
      <c r="H47" s="583" t="str">
        <f t="shared" si="0"/>
        <v/>
      </c>
    </row>
    <row r="48" spans="2:8" s="158" customFormat="1" x14ac:dyDescent="0.25">
      <c r="B48" s="584" t="str">
        <f>IF(PEDIDO!$D63="","",PEDIDO!$D63)</f>
        <v/>
      </c>
      <c r="C48" s="486" t="str">
        <f>IF($B48="","",IFERROR(VLOOKUP($B48,LISTA!$A$2:$K$9000,4,0)," AGOTADO "))</f>
        <v/>
      </c>
      <c r="D48" s="486" t="str">
        <f>IF($B48="","",IFERROR(VLOOKUP($B48,LISTA!$A$2:$K$9000,5,0)," AGOTADO "))</f>
        <v/>
      </c>
      <c r="E48" s="486" t="str">
        <f>CONCATENATE(IF($B48="","",IFERROR(VLOOKUP($B48,LISTA!$A$2:$K$9000,2,0)," AGOTADO ")),"   -  ",IF($B48="","",IFERROR(VLOOKUP($B48,LISTA!$A$2:$K$9000,9,0)," AGOTADO ")))</f>
        <v xml:space="preserve">   -  </v>
      </c>
      <c r="F48" s="486" t="str">
        <f>IF($B48="","",IFERROR(VLOOKUP($B48,LISTA!$A$2:$K$9000,11,0)," AGOTADO "))</f>
        <v/>
      </c>
      <c r="G48" s="486" t="str">
        <f>IF($B48="","",IF(PEDIDO!$I63="","",PEDIDO!$I63))</f>
        <v/>
      </c>
      <c r="H48" s="583" t="str">
        <f t="shared" si="0"/>
        <v/>
      </c>
    </row>
    <row r="49" spans="2:8" s="158" customFormat="1" x14ac:dyDescent="0.25">
      <c r="B49" s="584" t="str">
        <f>IF(PEDIDO!$D64="","",PEDIDO!$D64)</f>
        <v/>
      </c>
      <c r="C49" s="486" t="str">
        <f>IF($B49="","",IFERROR(VLOOKUP($B49,LISTA!$A$2:$K$9000,4,0)," AGOTADO "))</f>
        <v/>
      </c>
      <c r="D49" s="486" t="str">
        <f>IF($B49="","",IFERROR(VLOOKUP($B49,LISTA!$A$2:$K$9000,5,0)," AGOTADO "))</f>
        <v/>
      </c>
      <c r="E49" s="486" t="str">
        <f>CONCATENATE(IF($B49="","",IFERROR(VLOOKUP($B49,LISTA!$A$2:$K$9000,2,0)," AGOTADO ")),"   -  ",IF($B49="","",IFERROR(VLOOKUP($B49,LISTA!$A$2:$K$9000,9,0)," AGOTADO ")))</f>
        <v xml:space="preserve">   -  </v>
      </c>
      <c r="F49" s="486" t="str">
        <f>IF($B49="","",IFERROR(VLOOKUP($B49,LISTA!$A$2:$K$9000,11,0)," AGOTADO "))</f>
        <v/>
      </c>
      <c r="G49" s="486" t="str">
        <f>IF($B49="","",IF(PEDIDO!$I64="","",PEDIDO!$I64))</f>
        <v/>
      </c>
      <c r="H49" s="583" t="str">
        <f t="shared" si="0"/>
        <v/>
      </c>
    </row>
    <row r="50" spans="2:8" s="158" customFormat="1" x14ac:dyDescent="0.25">
      <c r="B50" s="584" t="str">
        <f>IF(PEDIDO!$D65="","",PEDIDO!$D65)</f>
        <v/>
      </c>
      <c r="C50" s="486" t="str">
        <f>IF($B50="","",IFERROR(VLOOKUP($B50,LISTA!$A$2:$K$9000,4,0)," AGOTADO "))</f>
        <v/>
      </c>
      <c r="D50" s="486" t="str">
        <f>IF($B50="","",IFERROR(VLOOKUP($B50,LISTA!$A$2:$K$9000,5,0)," AGOTADO "))</f>
        <v/>
      </c>
      <c r="E50" s="486" t="str">
        <f>CONCATENATE(IF($B50="","",IFERROR(VLOOKUP($B50,LISTA!$A$2:$K$9000,2,0)," AGOTADO ")),"   -  ",IF($B50="","",IFERROR(VLOOKUP($B50,LISTA!$A$2:$K$9000,9,0)," AGOTADO ")))</f>
        <v xml:space="preserve">   -  </v>
      </c>
      <c r="F50" s="486" t="str">
        <f>IF($B50="","",IFERROR(VLOOKUP($B50,LISTA!$A$2:$K$9000,11,0)," AGOTADO "))</f>
        <v/>
      </c>
      <c r="G50" s="486" t="str">
        <f>IF($B50="","",IF(PEDIDO!$I65="","",PEDIDO!$I65))</f>
        <v/>
      </c>
      <c r="H50" s="583" t="str">
        <f t="shared" si="0"/>
        <v/>
      </c>
    </row>
    <row r="51" spans="2:8" s="158" customFormat="1" x14ac:dyDescent="0.25">
      <c r="B51" s="584" t="str">
        <f>IF(PEDIDO!$D66="","",PEDIDO!$D66)</f>
        <v/>
      </c>
      <c r="C51" s="486" t="str">
        <f>IF($B51="","",IFERROR(VLOOKUP($B51,LISTA!$A$2:$K$9000,4,0)," AGOTADO "))</f>
        <v/>
      </c>
      <c r="D51" s="486" t="str">
        <f>IF($B51="","",IFERROR(VLOOKUP($B51,LISTA!$A$2:$K$9000,5,0)," AGOTADO "))</f>
        <v/>
      </c>
      <c r="E51" s="486" t="str">
        <f>CONCATENATE(IF($B51="","",IFERROR(VLOOKUP($B51,LISTA!$A$2:$K$9000,2,0)," AGOTADO ")),"   -  ",IF($B51="","",IFERROR(VLOOKUP($B51,LISTA!$A$2:$K$9000,9,0)," AGOTADO ")))</f>
        <v xml:space="preserve">   -  </v>
      </c>
      <c r="F51" s="486" t="str">
        <f>IF($B51="","",IFERROR(VLOOKUP($B51,LISTA!$A$2:$K$9000,11,0)," AGOTADO "))</f>
        <v/>
      </c>
      <c r="G51" s="486" t="str">
        <f>IF($B51="","",IF(PEDIDO!$I66="","",PEDIDO!$I66))</f>
        <v/>
      </c>
      <c r="H51" s="583" t="str">
        <f t="shared" si="0"/>
        <v/>
      </c>
    </row>
    <row r="52" spans="2:8" s="158" customFormat="1" x14ac:dyDescent="0.25">
      <c r="B52" s="584" t="str">
        <f>IF(PEDIDO!$D67="","",PEDIDO!$D67)</f>
        <v/>
      </c>
      <c r="C52" s="486" t="str">
        <f>IF($B52="","",IFERROR(VLOOKUP($B52,LISTA!$A$2:$K$9000,4,0)," AGOTADO "))</f>
        <v/>
      </c>
      <c r="D52" s="486" t="str">
        <f>IF($B52="","",IFERROR(VLOOKUP($B52,LISTA!$A$2:$K$9000,5,0)," AGOTADO "))</f>
        <v/>
      </c>
      <c r="E52" s="486" t="str">
        <f>CONCATENATE(IF($B52="","",IFERROR(VLOOKUP($B52,LISTA!$A$2:$K$9000,2,0)," AGOTADO ")),"   -  ",IF($B52="","",IFERROR(VLOOKUP($B52,LISTA!$A$2:$K$9000,9,0)," AGOTADO ")))</f>
        <v xml:space="preserve">   -  </v>
      </c>
      <c r="F52" s="486" t="str">
        <f>IF($B52="","",IFERROR(VLOOKUP($B52,LISTA!$A$2:$K$9000,11,0)," AGOTADO "))</f>
        <v/>
      </c>
      <c r="G52" s="486" t="str">
        <f>IF($B52="","",IF(PEDIDO!$I67="","",PEDIDO!$I67))</f>
        <v/>
      </c>
      <c r="H52" s="583" t="str">
        <f t="shared" si="0"/>
        <v/>
      </c>
    </row>
    <row r="53" spans="2:8" s="158" customFormat="1" x14ac:dyDescent="0.25">
      <c r="B53" s="584" t="str">
        <f>IF(PEDIDO!$D68="","",PEDIDO!$D68)</f>
        <v/>
      </c>
      <c r="C53" s="486" t="str">
        <f>IF($B53="","",IFERROR(VLOOKUP($B53,LISTA!$A$2:$K$9000,4,0)," AGOTADO "))</f>
        <v/>
      </c>
      <c r="D53" s="486" t="str">
        <f>IF($B53="","",IFERROR(VLOOKUP($B53,LISTA!$A$2:$K$9000,5,0)," AGOTADO "))</f>
        <v/>
      </c>
      <c r="E53" s="486" t="str">
        <f>CONCATENATE(IF($B53="","",IFERROR(VLOOKUP($B53,LISTA!$A$2:$K$9000,2,0)," AGOTADO ")),"   -  ",IF($B53="","",IFERROR(VLOOKUP($B53,LISTA!$A$2:$K$9000,9,0)," AGOTADO ")))</f>
        <v xml:space="preserve">   -  </v>
      </c>
      <c r="F53" s="486" t="str">
        <f>IF($B53="","",IFERROR(VLOOKUP($B53,LISTA!$A$2:$K$9000,11,0)," AGOTADO "))</f>
        <v/>
      </c>
      <c r="G53" s="486" t="str">
        <f>IF($B53="","",IF(PEDIDO!$I68="","",PEDIDO!$I68))</f>
        <v/>
      </c>
      <c r="H53" s="583" t="str">
        <f t="shared" si="0"/>
        <v/>
      </c>
    </row>
    <row r="54" spans="2:8" s="158" customFormat="1" x14ac:dyDescent="0.25">
      <c r="B54" s="584" t="str">
        <f>IF(PEDIDO!$D69="","",PEDIDO!$D69)</f>
        <v/>
      </c>
      <c r="C54" s="486" t="str">
        <f>IF($B54="","",IFERROR(VLOOKUP($B54,LISTA!$A$2:$K$9000,4,0)," AGOTADO "))</f>
        <v/>
      </c>
      <c r="D54" s="486" t="str">
        <f>IF($B54="","",IFERROR(VLOOKUP($B54,LISTA!$A$2:$K$9000,5,0)," AGOTADO "))</f>
        <v/>
      </c>
      <c r="E54" s="486" t="str">
        <f>CONCATENATE(IF($B54="","",IFERROR(VLOOKUP($B54,LISTA!$A$2:$K$9000,2,0)," AGOTADO ")),"   -  ",IF($B54="","",IFERROR(VLOOKUP($B54,LISTA!$A$2:$K$9000,9,0)," AGOTADO ")))</f>
        <v xml:space="preserve">   -  </v>
      </c>
      <c r="F54" s="486" t="str">
        <f>IF($B54="","",IFERROR(VLOOKUP($B54,LISTA!$A$2:$K$9000,11,0)," AGOTADO "))</f>
        <v/>
      </c>
      <c r="G54" s="486" t="str">
        <f>IF($B54="","",IF(PEDIDO!$I69="","",PEDIDO!$I69))</f>
        <v/>
      </c>
      <c r="H54" s="583" t="str">
        <f t="shared" si="0"/>
        <v/>
      </c>
    </row>
    <row r="55" spans="2:8" s="158" customFormat="1" x14ac:dyDescent="0.25">
      <c r="B55" s="584" t="str">
        <f>IF(PEDIDO!$D70="","",PEDIDO!$D70)</f>
        <v/>
      </c>
      <c r="C55" s="486" t="str">
        <f>IF($B55="","",IFERROR(VLOOKUP($B55,LISTA!$A$2:$K$9000,4,0)," AGOTADO "))</f>
        <v/>
      </c>
      <c r="D55" s="486" t="str">
        <f>IF($B55="","",IFERROR(VLOOKUP($B55,LISTA!$A$2:$K$9000,5,0)," AGOTADO "))</f>
        <v/>
      </c>
      <c r="E55" s="486" t="str">
        <f>CONCATENATE(IF($B55="","",IFERROR(VLOOKUP($B55,LISTA!$A$2:$K$9000,2,0)," AGOTADO ")),"   -  ",IF($B55="","",IFERROR(VLOOKUP($B55,LISTA!$A$2:$K$9000,9,0)," AGOTADO ")))</f>
        <v xml:space="preserve">   -  </v>
      </c>
      <c r="F55" s="486" t="str">
        <f>IF($B55="","",IFERROR(VLOOKUP($B55,LISTA!$A$2:$K$9000,11,0)," AGOTADO "))</f>
        <v/>
      </c>
      <c r="G55" s="486" t="str">
        <f>IF($B55="","",IF(PEDIDO!$I70="","",PEDIDO!$I70))</f>
        <v/>
      </c>
      <c r="H55" s="583" t="str">
        <f t="shared" si="0"/>
        <v/>
      </c>
    </row>
    <row r="56" spans="2:8" s="158" customFormat="1" x14ac:dyDescent="0.25">
      <c r="B56" s="584" t="str">
        <f>IF(PEDIDO!$D71="","",PEDIDO!$D71)</f>
        <v/>
      </c>
      <c r="C56" s="486" t="str">
        <f>IF($B56="","",IFERROR(VLOOKUP($B56,LISTA!$A$2:$K$9000,4,0)," AGOTADO "))</f>
        <v/>
      </c>
      <c r="D56" s="486" t="str">
        <f>IF($B56="","",IFERROR(VLOOKUP($B56,LISTA!$A$2:$K$9000,5,0)," AGOTADO "))</f>
        <v/>
      </c>
      <c r="E56" s="486" t="str">
        <f>CONCATENATE(IF($B56="","",IFERROR(VLOOKUP($B56,LISTA!$A$2:$K$9000,2,0)," AGOTADO ")),"   -  ",IF($B56="","",IFERROR(VLOOKUP($B56,LISTA!$A$2:$K$9000,9,0)," AGOTADO ")))</f>
        <v xml:space="preserve">   -  </v>
      </c>
      <c r="F56" s="486" t="str">
        <f>IF($B56="","",IFERROR(VLOOKUP($B56,LISTA!$A$2:$K$9000,11,0)," AGOTADO "))</f>
        <v/>
      </c>
      <c r="G56" s="486" t="str">
        <f>IF($B56="","",IF(PEDIDO!$I71="","",PEDIDO!$I71))</f>
        <v/>
      </c>
      <c r="H56" s="583" t="str">
        <f t="shared" si="0"/>
        <v/>
      </c>
    </row>
    <row r="57" spans="2:8" s="159" customFormat="1" x14ac:dyDescent="0.25">
      <c r="B57" s="582" t="str">
        <f>IF(PEDIDO!$D72="","",PEDIDO!$D72)</f>
        <v/>
      </c>
      <c r="C57" s="491" t="str">
        <f>IF($B57="","",IFERROR(VLOOKUP($B57,LISTA!$A$2:$K$9000,4,0)," AGOTADO "))</f>
        <v/>
      </c>
      <c r="D57" s="491" t="str">
        <f>IF($B57="","",IFERROR(VLOOKUP($B57,LISTA!$A$2:$K$9000,5,0)," AGOTADO "))</f>
        <v/>
      </c>
      <c r="E57" s="491" t="str">
        <f>CONCATENATE(IF($B57="","",IFERROR(VLOOKUP($B57,LISTA!$A$2:$K$9000,2,0)," AGOTADO ")),"   -  ",IF($B57="","",IFERROR(VLOOKUP($B57,LISTA!$A$2:$K$9000,9,0)," AGOTADO ")))</f>
        <v xml:space="preserve">   -  </v>
      </c>
      <c r="F57" s="491" t="str">
        <f>IF($B57="","",IFERROR(VLOOKUP($B57,LISTA!$A$2:$K$9000,11,0)," AGOTADO "))</f>
        <v/>
      </c>
      <c r="G57" s="491" t="str">
        <f>IF($B57="","",IF(PEDIDO!$I72="","",PEDIDO!$I72))</f>
        <v/>
      </c>
      <c r="H57" s="581" t="str">
        <f t="shared" si="0"/>
        <v/>
      </c>
    </row>
    <row r="58" spans="2:8" s="158" customFormat="1" x14ac:dyDescent="0.25">
      <c r="B58" s="584" t="str">
        <f>IF(PEDIDO!$D73="","",PEDIDO!$D73)</f>
        <v/>
      </c>
      <c r="C58" s="486" t="str">
        <f>IF($B58="","",IFERROR(VLOOKUP($B58,LISTA!$A$2:$K$9000,4,0)," AGOTADO "))</f>
        <v/>
      </c>
      <c r="D58" s="486" t="str">
        <f>IF($B58="","",IFERROR(VLOOKUP($B58,LISTA!$A$2:$K$9000,5,0)," AGOTADO "))</f>
        <v/>
      </c>
      <c r="E58" s="486" t="str">
        <f>CONCATENATE(IF($B58="","",IFERROR(VLOOKUP($B58,LISTA!$A$2:$K$9000,2,0)," AGOTADO ")),"   -  ",IF($B58="","",IFERROR(VLOOKUP($B58,LISTA!$A$2:$K$9000,9,0)," AGOTADO ")))</f>
        <v xml:space="preserve">   -  </v>
      </c>
      <c r="F58" s="486" t="str">
        <f>IF($B58="","",IFERROR(VLOOKUP($B58,LISTA!$A$2:$K$9000,11,0)," AGOTADO "))</f>
        <v/>
      </c>
      <c r="G58" s="486" t="str">
        <f>IF($B58="","",IF(PEDIDO!$I73="","",PEDIDO!$I73))</f>
        <v/>
      </c>
      <c r="H58" s="583" t="str">
        <f t="shared" si="0"/>
        <v/>
      </c>
    </row>
    <row r="59" spans="2:8" s="158" customFormat="1" x14ac:dyDescent="0.25">
      <c r="B59" s="584" t="str">
        <f>IF(PEDIDO!$D74="","",PEDIDO!$D74)</f>
        <v/>
      </c>
      <c r="C59" s="486" t="str">
        <f>IF($B59="","",IFERROR(VLOOKUP($B59,LISTA!$A$2:$K$9000,4,0)," AGOTADO "))</f>
        <v/>
      </c>
      <c r="D59" s="486" t="str">
        <f>IF($B59="","",IFERROR(VLOOKUP($B59,LISTA!$A$2:$K$9000,5,0)," AGOTADO "))</f>
        <v/>
      </c>
      <c r="E59" s="486" t="str">
        <f>CONCATENATE(IF($B59="","",IFERROR(VLOOKUP($B59,LISTA!$A$2:$K$9000,2,0)," AGOTADO ")),"   -  ",IF($B59="","",IFERROR(VLOOKUP($B59,LISTA!$A$2:$K$9000,9,0)," AGOTADO ")))</f>
        <v xml:space="preserve">   -  </v>
      </c>
      <c r="F59" s="486" t="str">
        <f>IF($B59="","",IFERROR(VLOOKUP($B59,LISTA!$A$2:$K$9000,11,0)," AGOTADO "))</f>
        <v/>
      </c>
      <c r="G59" s="486" t="str">
        <f>IF($B59="","",IF(PEDIDO!$I74="","",PEDIDO!$I74))</f>
        <v/>
      </c>
      <c r="H59" s="583" t="str">
        <f t="shared" si="0"/>
        <v/>
      </c>
    </row>
    <row r="60" spans="2:8" s="158" customFormat="1" x14ac:dyDescent="0.25">
      <c r="B60" s="584" t="str">
        <f>IF(PEDIDO!$D75="","",PEDIDO!$D75)</f>
        <v/>
      </c>
      <c r="C60" s="486" t="str">
        <f>IF($B60="","",IFERROR(VLOOKUP($B60,LISTA!$A$2:$K$9000,4,0)," AGOTADO "))</f>
        <v/>
      </c>
      <c r="D60" s="486" t="str">
        <f>IF($B60="","",IFERROR(VLOOKUP($B60,LISTA!$A$2:$K$9000,5,0)," AGOTADO "))</f>
        <v/>
      </c>
      <c r="E60" s="486" t="str">
        <f>CONCATENATE(IF($B60="","",IFERROR(VLOOKUP($B60,LISTA!$A$2:$K$9000,2,0)," AGOTADO ")),"   -  ",IF($B60="","",IFERROR(VLOOKUP($B60,LISTA!$A$2:$K$9000,9,0)," AGOTADO ")))</f>
        <v xml:space="preserve">   -  </v>
      </c>
      <c r="F60" s="486" t="str">
        <f>IF($B60="","",IFERROR(VLOOKUP($B60,LISTA!$A$2:$K$9000,11,0)," AGOTADO "))</f>
        <v/>
      </c>
      <c r="G60" s="486" t="str">
        <f>IF($B60="","",IF(PEDIDO!$I75="","",PEDIDO!$I75))</f>
        <v/>
      </c>
      <c r="H60" s="583" t="str">
        <f t="shared" si="0"/>
        <v/>
      </c>
    </row>
    <row r="61" spans="2:8" s="158" customFormat="1" x14ac:dyDescent="0.25">
      <c r="B61" s="584" t="str">
        <f>IF(PEDIDO!$D76="","",PEDIDO!$D76)</f>
        <v/>
      </c>
      <c r="C61" s="486" t="str">
        <f>IF($B61="","",IFERROR(VLOOKUP($B61,LISTA!$A$2:$K$9000,4,0)," AGOTADO "))</f>
        <v/>
      </c>
      <c r="D61" s="486" t="str">
        <f>IF($B61="","",IFERROR(VLOOKUP($B61,LISTA!$A$2:$K$9000,5,0)," AGOTADO "))</f>
        <v/>
      </c>
      <c r="E61" s="486" t="str">
        <f>CONCATENATE(IF($B61="","",IFERROR(VLOOKUP($B61,LISTA!$A$2:$K$9000,2,0)," AGOTADO ")),"   -  ",IF($B61="","",IFERROR(VLOOKUP($B61,LISTA!$A$2:$K$9000,9,0)," AGOTADO ")))</f>
        <v xml:space="preserve">   -  </v>
      </c>
      <c r="F61" s="486" t="str">
        <f>IF($B61="","",IFERROR(VLOOKUP($B61,LISTA!$A$2:$K$9000,11,0)," AGOTADO "))</f>
        <v/>
      </c>
      <c r="G61" s="486" t="str">
        <f>IF($B61="","",IF(PEDIDO!$I76="","",PEDIDO!$I76))</f>
        <v/>
      </c>
      <c r="H61" s="583" t="str">
        <f t="shared" si="0"/>
        <v/>
      </c>
    </row>
    <row r="62" spans="2:8" s="158" customFormat="1" x14ac:dyDescent="0.25">
      <c r="B62" s="584" t="str">
        <f>IF(PEDIDO!$D77="","",PEDIDO!$D77)</f>
        <v/>
      </c>
      <c r="C62" s="486" t="str">
        <f>IF($B62="","",IFERROR(VLOOKUP($B62,LISTA!$A$2:$K$9000,4,0)," AGOTADO "))</f>
        <v/>
      </c>
      <c r="D62" s="486" t="str">
        <f>IF($B62="","",IFERROR(VLOOKUP($B62,LISTA!$A$2:$K$9000,5,0)," AGOTADO "))</f>
        <v/>
      </c>
      <c r="E62" s="486" t="str">
        <f>CONCATENATE(IF($B62="","",IFERROR(VLOOKUP($B62,LISTA!$A$2:$K$9000,2,0)," AGOTADO ")),"   -  ",IF($B62="","",IFERROR(VLOOKUP($B62,LISTA!$A$2:$K$9000,9,0)," AGOTADO ")))</f>
        <v xml:space="preserve">   -  </v>
      </c>
      <c r="F62" s="486" t="str">
        <f>IF($B62="","",IFERROR(VLOOKUP($B62,LISTA!$A$2:$K$9000,11,0)," AGOTADO "))</f>
        <v/>
      </c>
      <c r="G62" s="486" t="str">
        <f>IF($B62="","",IF(PEDIDO!$I77="","",PEDIDO!$I77))</f>
        <v/>
      </c>
      <c r="H62" s="583" t="str">
        <f t="shared" si="0"/>
        <v/>
      </c>
    </row>
    <row r="63" spans="2:8" s="158" customFormat="1" x14ac:dyDescent="0.25">
      <c r="B63" s="584" t="str">
        <f>IF(PEDIDO!$D78="","",PEDIDO!$D78)</f>
        <v/>
      </c>
      <c r="C63" s="486" t="str">
        <f>IF($B63="","",IFERROR(VLOOKUP($B63,LISTA!$A$2:$K$9000,4,0)," AGOTADO "))</f>
        <v/>
      </c>
      <c r="D63" s="486" t="str">
        <f>IF($B63="","",IFERROR(VLOOKUP($B63,LISTA!$A$2:$K$9000,5,0)," AGOTADO "))</f>
        <v/>
      </c>
      <c r="E63" s="486" t="str">
        <f>CONCATENATE(IF($B63="","",IFERROR(VLOOKUP($B63,LISTA!$A$2:$K$9000,2,0)," AGOTADO ")),"   -  ",IF($B63="","",IFERROR(VLOOKUP($B63,LISTA!$A$2:$K$9000,9,0)," AGOTADO ")))</f>
        <v xml:space="preserve">   -  </v>
      </c>
      <c r="F63" s="486" t="str">
        <f>IF($B63="","",IFERROR(VLOOKUP($B63,LISTA!$A$2:$K$9000,11,0)," AGOTADO "))</f>
        <v/>
      </c>
      <c r="G63" s="486" t="str">
        <f>IF($B63="","",IF(PEDIDO!$I78="","",PEDIDO!$I78))</f>
        <v/>
      </c>
      <c r="H63" s="583" t="str">
        <f t="shared" si="0"/>
        <v/>
      </c>
    </row>
    <row r="64" spans="2:8" s="158" customFormat="1" x14ac:dyDescent="0.25">
      <c r="B64" s="584" t="str">
        <f>IF(PEDIDO!$D79="","",PEDIDO!$D79)</f>
        <v/>
      </c>
      <c r="C64" s="486" t="str">
        <f>IF($B64="","",IFERROR(VLOOKUP($B64,LISTA!$A$2:$K$9000,4,0)," AGOTADO "))</f>
        <v/>
      </c>
      <c r="D64" s="486" t="str">
        <f>IF($B64="","",IFERROR(VLOOKUP($B64,LISTA!$A$2:$K$9000,5,0)," AGOTADO "))</f>
        <v/>
      </c>
      <c r="E64" s="486" t="str">
        <f>CONCATENATE(IF($B64="","",IFERROR(VLOOKUP($B64,LISTA!$A$2:$K$9000,2,0)," AGOTADO ")),"   -  ",IF($B64="","",IFERROR(VLOOKUP($B64,LISTA!$A$2:$K$9000,9,0)," AGOTADO ")))</f>
        <v xml:space="preserve">   -  </v>
      </c>
      <c r="F64" s="486" t="str">
        <f>IF($B64="","",IFERROR(VLOOKUP($B64,LISTA!$A$2:$K$9000,11,0)," AGOTADO "))</f>
        <v/>
      </c>
      <c r="G64" s="486" t="str">
        <f>IF($B64="","",IF(PEDIDO!$I79="","",PEDIDO!$I79))</f>
        <v/>
      </c>
      <c r="H64" s="583" t="str">
        <f t="shared" si="0"/>
        <v/>
      </c>
    </row>
    <row r="65" spans="2:8" s="158" customFormat="1" x14ac:dyDescent="0.25">
      <c r="B65" s="584" t="str">
        <f>IF(PEDIDO!$D80="","",PEDIDO!$D80)</f>
        <v/>
      </c>
      <c r="C65" s="486" t="str">
        <f>IF($B65="","",IFERROR(VLOOKUP($B65,LISTA!$A$2:$K$9000,4,0)," AGOTADO "))</f>
        <v/>
      </c>
      <c r="D65" s="486" t="str">
        <f>IF($B65="","",IFERROR(VLOOKUP($B65,LISTA!$A$2:$K$9000,5,0)," AGOTADO "))</f>
        <v/>
      </c>
      <c r="E65" s="486" t="str">
        <f>CONCATENATE(IF($B65="","",IFERROR(VLOOKUP($B65,LISTA!$A$2:$K$9000,2,0)," AGOTADO ")),"   -  ",IF($B65="","",IFERROR(VLOOKUP($B65,LISTA!$A$2:$K$9000,9,0)," AGOTADO ")))</f>
        <v xml:space="preserve">   -  </v>
      </c>
      <c r="F65" s="486" t="str">
        <f>IF($B65="","",IFERROR(VLOOKUP($B65,LISTA!$A$2:$K$9000,11,0)," AGOTADO "))</f>
        <v/>
      </c>
      <c r="G65" s="486" t="str">
        <f>IF($B65="","",IF(PEDIDO!$I80="","",PEDIDO!$I80))</f>
        <v/>
      </c>
      <c r="H65" s="583" t="str">
        <f t="shared" si="0"/>
        <v/>
      </c>
    </row>
    <row r="66" spans="2:8" s="158" customFormat="1" x14ac:dyDescent="0.25">
      <c r="B66" s="584" t="str">
        <f>IF(PEDIDO!$D81="","",PEDIDO!$D81)</f>
        <v/>
      </c>
      <c r="C66" s="486" t="str">
        <f>IF($B66="","",IFERROR(VLOOKUP($B66,LISTA!$A$2:$K$9000,4,0)," AGOTADO "))</f>
        <v/>
      </c>
      <c r="D66" s="486" t="str">
        <f>IF($B66="","",IFERROR(VLOOKUP($B66,LISTA!$A$2:$K$9000,5,0)," AGOTADO "))</f>
        <v/>
      </c>
      <c r="E66" s="486" t="str">
        <f>CONCATENATE(IF($B66="","",IFERROR(VLOOKUP($B66,LISTA!$A$2:$K$9000,2,0)," AGOTADO ")),"   -  ",IF($B66="","",IFERROR(VLOOKUP($B66,LISTA!$A$2:$K$9000,9,0)," AGOTADO ")))</f>
        <v xml:space="preserve">   -  </v>
      </c>
      <c r="F66" s="486" t="str">
        <f>IF($B66="","",IFERROR(VLOOKUP($B66,LISTA!$A$2:$K$9000,11,0)," AGOTADO "))</f>
        <v/>
      </c>
      <c r="G66" s="486" t="str">
        <f>IF($B66="","",IF(PEDIDO!$I81="","",PEDIDO!$I81))</f>
        <v/>
      </c>
      <c r="H66" s="583" t="str">
        <f t="shared" si="0"/>
        <v/>
      </c>
    </row>
    <row r="67" spans="2:8" s="158" customFormat="1" x14ac:dyDescent="0.25">
      <c r="B67" s="584" t="str">
        <f>IF(PEDIDO!$D82="","",PEDIDO!$D82)</f>
        <v/>
      </c>
      <c r="C67" s="486" t="str">
        <f>IF($B67="","",IFERROR(VLOOKUP($B67,LISTA!$A$2:$K$9000,4,0)," AGOTADO "))</f>
        <v/>
      </c>
      <c r="D67" s="486" t="str">
        <f>IF($B67="","",IFERROR(VLOOKUP($B67,LISTA!$A$2:$K$9000,5,0)," AGOTADO "))</f>
        <v/>
      </c>
      <c r="E67" s="486" t="str">
        <f>CONCATENATE(IF($B67="","",IFERROR(VLOOKUP($B67,LISTA!$A$2:$K$9000,2,0)," AGOTADO ")),"   -  ",IF($B67="","",IFERROR(VLOOKUP($B67,LISTA!$A$2:$K$9000,9,0)," AGOTADO ")))</f>
        <v xml:space="preserve">   -  </v>
      </c>
      <c r="F67" s="486" t="str">
        <f>IF($B67="","",IFERROR(VLOOKUP($B67,LISTA!$A$2:$K$9000,11,0)," AGOTADO "))</f>
        <v/>
      </c>
      <c r="G67" s="486" t="str">
        <f>IF($B67="","",IF(PEDIDO!$I82="","",PEDIDO!$I82))</f>
        <v/>
      </c>
      <c r="H67" s="583" t="str">
        <f t="shared" ref="H67:H130" si="1">IF(OR($G67="",$G67="0"),"",IF(AND($G67&gt;$F67,$F67&gt;0),CONCATENATE("  SOLO SE PUEDE DESPACHAR  (",$F67,")  Y VAN A SER FALTA (",$G67-$F67," )"),IF(OR($F67="",$F67="0",$D67=" AGOTADO ",AND($G67&gt;"0")),"NO SE VA A DESPACHAR "," OK ")))</f>
        <v/>
      </c>
    </row>
    <row r="68" spans="2:8" s="158" customFormat="1" x14ac:dyDescent="0.25">
      <c r="B68" s="584" t="str">
        <f>IF(PEDIDO!$D83="","",PEDIDO!$D83)</f>
        <v/>
      </c>
      <c r="C68" s="486" t="str">
        <f>IF($B68="","",IFERROR(VLOOKUP($B68,LISTA!$A$2:$K$9000,4,0)," AGOTADO "))</f>
        <v/>
      </c>
      <c r="D68" s="486" t="str">
        <f>IF($B68="","",IFERROR(VLOOKUP($B68,LISTA!$A$2:$K$9000,5,0)," AGOTADO "))</f>
        <v/>
      </c>
      <c r="E68" s="486" t="str">
        <f>CONCATENATE(IF($B68="","",IFERROR(VLOOKUP($B68,LISTA!$A$2:$K$9000,2,0)," AGOTADO ")),"   -  ",IF($B68="","",IFERROR(VLOOKUP($B68,LISTA!$A$2:$K$9000,9,0)," AGOTADO ")))</f>
        <v xml:space="preserve">   -  </v>
      </c>
      <c r="F68" s="486" t="str">
        <f>IF($B68="","",IFERROR(VLOOKUP($B68,LISTA!$A$2:$K$9000,11,0)," AGOTADO "))</f>
        <v/>
      </c>
      <c r="G68" s="486" t="str">
        <f>IF($B68="","",IF(PEDIDO!$I83="","",PEDIDO!$I83))</f>
        <v/>
      </c>
      <c r="H68" s="583" t="str">
        <f t="shared" si="1"/>
        <v/>
      </c>
    </row>
    <row r="69" spans="2:8" s="158" customFormat="1" x14ac:dyDescent="0.25">
      <c r="B69" s="584" t="str">
        <f>IF(PEDIDO!$D84="","",PEDIDO!$D84)</f>
        <v/>
      </c>
      <c r="C69" s="486" t="str">
        <f>IF($B69="","",IFERROR(VLOOKUP($B69,LISTA!$A$2:$K$9000,4,0)," AGOTADO "))</f>
        <v/>
      </c>
      <c r="D69" s="486" t="str">
        <f>IF($B69="","",IFERROR(VLOOKUP($B69,LISTA!$A$2:$K$9000,5,0)," AGOTADO "))</f>
        <v/>
      </c>
      <c r="E69" s="486" t="str">
        <f>CONCATENATE(IF($B69="","",IFERROR(VLOOKUP($B69,LISTA!$A$2:$K$9000,2,0)," AGOTADO ")),"   -  ",IF($B69="","",IFERROR(VLOOKUP($B69,LISTA!$A$2:$K$9000,9,0)," AGOTADO ")))</f>
        <v xml:space="preserve">   -  </v>
      </c>
      <c r="F69" s="486" t="str">
        <f>IF($B69="","",IFERROR(VLOOKUP($B69,LISTA!$A$2:$K$9000,11,0)," AGOTADO "))</f>
        <v/>
      </c>
      <c r="G69" s="486" t="str">
        <f>IF($B69="","",IF(PEDIDO!$I84="","",PEDIDO!$I84))</f>
        <v/>
      </c>
      <c r="H69" s="583" t="str">
        <f t="shared" si="1"/>
        <v/>
      </c>
    </row>
    <row r="70" spans="2:8" s="158" customFormat="1" x14ac:dyDescent="0.25">
      <c r="B70" s="584" t="str">
        <f>IF(PEDIDO!$D85="","",PEDIDO!$D85)</f>
        <v/>
      </c>
      <c r="C70" s="486" t="str">
        <f>IF($B70="","",IFERROR(VLOOKUP($B70,LISTA!$A$2:$K$9000,4,0)," AGOTADO "))</f>
        <v/>
      </c>
      <c r="D70" s="486" t="str">
        <f>IF($B70="","",IFERROR(VLOOKUP($B70,LISTA!$A$2:$K$9000,5,0)," AGOTADO "))</f>
        <v/>
      </c>
      <c r="E70" s="486" t="str">
        <f>CONCATENATE(IF($B70="","",IFERROR(VLOOKUP($B70,LISTA!$A$2:$K$9000,2,0)," AGOTADO ")),"   -  ",IF($B70="","",IFERROR(VLOOKUP($B70,LISTA!$A$2:$K$9000,9,0)," AGOTADO ")))</f>
        <v xml:space="preserve">   -  </v>
      </c>
      <c r="F70" s="486" t="str">
        <f>IF($B70="","",IFERROR(VLOOKUP($B70,LISTA!$A$2:$K$9000,11,0)," AGOTADO "))</f>
        <v/>
      </c>
      <c r="G70" s="486" t="str">
        <f>IF($B70="","",IF(PEDIDO!$I85="","",PEDIDO!$I85))</f>
        <v/>
      </c>
      <c r="H70" s="583" t="str">
        <f t="shared" si="1"/>
        <v/>
      </c>
    </row>
    <row r="71" spans="2:8" s="158" customFormat="1" x14ac:dyDescent="0.25">
      <c r="B71" s="584" t="str">
        <f>IF(PEDIDO!$D86="","",PEDIDO!$D86)</f>
        <v/>
      </c>
      <c r="C71" s="486" t="str">
        <f>IF($B71="","",IFERROR(VLOOKUP($B71,LISTA!$A$2:$K$9000,4,0)," AGOTADO "))</f>
        <v/>
      </c>
      <c r="D71" s="486" t="str">
        <f>IF($B71="","",IFERROR(VLOOKUP($B71,LISTA!$A$2:$K$9000,5,0)," AGOTADO "))</f>
        <v/>
      </c>
      <c r="E71" s="486" t="str">
        <f>CONCATENATE(IF($B71="","",IFERROR(VLOOKUP($B71,LISTA!$A$2:$K$9000,2,0)," AGOTADO ")),"   -  ",IF($B71="","",IFERROR(VLOOKUP($B71,LISTA!$A$2:$K$9000,9,0)," AGOTADO ")))</f>
        <v xml:space="preserve">   -  </v>
      </c>
      <c r="F71" s="486" t="str">
        <f>IF($B71="","",IFERROR(VLOOKUP($B71,LISTA!$A$2:$K$9000,11,0)," AGOTADO "))</f>
        <v/>
      </c>
      <c r="G71" s="486" t="str">
        <f>IF($B71="","",IF(PEDIDO!$I86="","",PEDIDO!$I86))</f>
        <v/>
      </c>
      <c r="H71" s="583" t="str">
        <f t="shared" si="1"/>
        <v/>
      </c>
    </row>
    <row r="72" spans="2:8" s="158" customFormat="1" x14ac:dyDescent="0.25">
      <c r="B72" s="584" t="str">
        <f>IF(PEDIDO!$D87="","",PEDIDO!$D87)</f>
        <v/>
      </c>
      <c r="C72" s="486" t="str">
        <f>IF($B72="","",IFERROR(VLOOKUP($B72,LISTA!$A$2:$K$9000,4,0)," AGOTADO "))</f>
        <v/>
      </c>
      <c r="D72" s="486" t="str">
        <f>IF($B72="","",IFERROR(VLOOKUP($B72,LISTA!$A$2:$K$9000,5,0)," AGOTADO "))</f>
        <v/>
      </c>
      <c r="E72" s="486" t="str">
        <f>CONCATENATE(IF($B72="","",IFERROR(VLOOKUP($B72,LISTA!$A$2:$K$9000,2,0)," AGOTADO ")),"   -  ",IF($B72="","",IFERROR(VLOOKUP($B72,LISTA!$A$2:$K$9000,9,0)," AGOTADO ")))</f>
        <v xml:space="preserve">   -  </v>
      </c>
      <c r="F72" s="486" t="str">
        <f>IF($B72="","",IFERROR(VLOOKUP($B72,LISTA!$A$2:$K$9000,11,0)," AGOTADO "))</f>
        <v/>
      </c>
      <c r="G72" s="486" t="str">
        <f>IF($B72="","",IF(PEDIDO!$I87="","",PEDIDO!$I87))</f>
        <v/>
      </c>
      <c r="H72" s="583" t="str">
        <f t="shared" si="1"/>
        <v/>
      </c>
    </row>
    <row r="73" spans="2:8" s="158" customFormat="1" x14ac:dyDescent="0.25">
      <c r="B73" s="584" t="str">
        <f>IF(PEDIDO!$D88="","",PEDIDO!$D88)</f>
        <v/>
      </c>
      <c r="C73" s="486" t="str">
        <f>IF($B73="","",IFERROR(VLOOKUP($B73,LISTA!$A$2:$K$9000,4,0)," AGOTADO "))</f>
        <v/>
      </c>
      <c r="D73" s="486" t="str">
        <f>IF($B73="","",IFERROR(VLOOKUP($B73,LISTA!$A$2:$K$9000,5,0)," AGOTADO "))</f>
        <v/>
      </c>
      <c r="E73" s="486" t="str">
        <f>CONCATENATE(IF($B73="","",IFERROR(VLOOKUP($B73,LISTA!$A$2:$K$9000,2,0)," AGOTADO ")),"   -  ",IF($B73="","",IFERROR(VLOOKUP($B73,LISTA!$A$2:$K$9000,9,0)," AGOTADO ")))</f>
        <v xml:space="preserve">   -  </v>
      </c>
      <c r="F73" s="486" t="str">
        <f>IF($B73="","",IFERROR(VLOOKUP($B73,LISTA!$A$2:$K$9000,11,0)," AGOTADO "))</f>
        <v/>
      </c>
      <c r="G73" s="486" t="str">
        <f>IF($B73="","",IF(PEDIDO!$I88="","",PEDIDO!$I88))</f>
        <v/>
      </c>
      <c r="H73" s="583" t="str">
        <f t="shared" si="1"/>
        <v/>
      </c>
    </row>
    <row r="74" spans="2:8" s="158" customFormat="1" x14ac:dyDescent="0.25">
      <c r="B74" s="584" t="str">
        <f>IF(PEDIDO!$D89="","",PEDIDO!$D89)</f>
        <v/>
      </c>
      <c r="C74" s="486" t="str">
        <f>IF($B74="","",IFERROR(VLOOKUP($B74,LISTA!$A$2:$K$9000,4,0)," AGOTADO "))</f>
        <v/>
      </c>
      <c r="D74" s="486" t="str">
        <f>IF($B74="","",IFERROR(VLOOKUP($B74,LISTA!$A$2:$K$9000,5,0)," AGOTADO "))</f>
        <v/>
      </c>
      <c r="E74" s="486" t="str">
        <f>CONCATENATE(IF($B74="","",IFERROR(VLOOKUP($B74,LISTA!$A$2:$K$9000,2,0)," AGOTADO ")),"   -  ",IF($B74="","",IFERROR(VLOOKUP($B74,LISTA!$A$2:$K$9000,9,0)," AGOTADO ")))</f>
        <v xml:space="preserve">   -  </v>
      </c>
      <c r="F74" s="486" t="str">
        <f>IF($B74="","",IFERROR(VLOOKUP($B74,LISTA!$A$2:$K$9000,11,0)," AGOTADO "))</f>
        <v/>
      </c>
      <c r="G74" s="486" t="str">
        <f>IF($B74="","",IF(PEDIDO!$I89="","",PEDIDO!$I89))</f>
        <v/>
      </c>
      <c r="H74" s="583" t="str">
        <f t="shared" si="1"/>
        <v/>
      </c>
    </row>
    <row r="75" spans="2:8" s="158" customFormat="1" x14ac:dyDescent="0.25">
      <c r="B75" s="584" t="str">
        <f>IF(PEDIDO!$D90="","",PEDIDO!$D90)</f>
        <v/>
      </c>
      <c r="C75" s="486" t="str">
        <f>IF($B75="","",IFERROR(VLOOKUP($B75,LISTA!$A$2:$K$9000,4,0)," AGOTADO "))</f>
        <v/>
      </c>
      <c r="D75" s="486" t="str">
        <f>IF($B75="","",IFERROR(VLOOKUP($B75,LISTA!$A$2:$K$9000,5,0)," AGOTADO "))</f>
        <v/>
      </c>
      <c r="E75" s="486" t="str">
        <f>CONCATENATE(IF($B75="","",IFERROR(VLOOKUP($B75,LISTA!$A$2:$K$9000,2,0)," AGOTADO ")),"   -  ",IF($B75="","",IFERROR(VLOOKUP($B75,LISTA!$A$2:$K$9000,9,0)," AGOTADO ")))</f>
        <v xml:space="preserve">   -  </v>
      </c>
      <c r="F75" s="486" t="str">
        <f>IF($B75="","",IFERROR(VLOOKUP($B75,LISTA!$A$2:$K$9000,11,0)," AGOTADO "))</f>
        <v/>
      </c>
      <c r="G75" s="486" t="str">
        <f>IF($B75="","",IF(PEDIDO!$I90="","",PEDIDO!$I90))</f>
        <v/>
      </c>
      <c r="H75" s="583" t="str">
        <f t="shared" si="1"/>
        <v/>
      </c>
    </row>
    <row r="76" spans="2:8" s="158" customFormat="1" x14ac:dyDescent="0.25">
      <c r="B76" s="584" t="str">
        <f>IF(PEDIDO!$D91="","",PEDIDO!$D91)</f>
        <v/>
      </c>
      <c r="C76" s="486" t="str">
        <f>IF($B76="","",IFERROR(VLOOKUP($B76,LISTA!$A$2:$K$9000,4,0)," AGOTADO "))</f>
        <v/>
      </c>
      <c r="D76" s="486" t="str">
        <f>IF($B76="","",IFERROR(VLOOKUP($B76,LISTA!$A$2:$K$9000,5,0)," AGOTADO "))</f>
        <v/>
      </c>
      <c r="E76" s="486" t="str">
        <f>CONCATENATE(IF($B76="","",IFERROR(VLOOKUP($B76,LISTA!$A$2:$K$9000,2,0)," AGOTADO ")),"   -  ",IF($B76="","",IFERROR(VLOOKUP($B76,LISTA!$A$2:$K$9000,9,0)," AGOTADO ")))</f>
        <v xml:space="preserve">   -  </v>
      </c>
      <c r="F76" s="486" t="str">
        <f>IF($B76="","",IFERROR(VLOOKUP($B76,LISTA!$A$2:$K$9000,11,0)," AGOTADO "))</f>
        <v/>
      </c>
      <c r="G76" s="486" t="str">
        <f>IF($B76="","",IF(PEDIDO!$I91="","",PEDIDO!$I91))</f>
        <v/>
      </c>
      <c r="H76" s="583" t="str">
        <f t="shared" si="1"/>
        <v/>
      </c>
    </row>
    <row r="77" spans="2:8" s="158" customFormat="1" x14ac:dyDescent="0.25">
      <c r="B77" s="584" t="str">
        <f>IF(PEDIDO!$D92="","",PEDIDO!$D92)</f>
        <v/>
      </c>
      <c r="C77" s="486" t="str">
        <f>IF($B77="","",IFERROR(VLOOKUP($B77,LISTA!$A$2:$K$9000,4,0)," AGOTADO "))</f>
        <v/>
      </c>
      <c r="D77" s="486" t="str">
        <f>IF($B77="","",IFERROR(VLOOKUP($B77,LISTA!$A$2:$K$9000,5,0)," AGOTADO "))</f>
        <v/>
      </c>
      <c r="E77" s="486" t="str">
        <f>CONCATENATE(IF($B77="","",IFERROR(VLOOKUP($B77,LISTA!$A$2:$K$9000,2,0)," AGOTADO ")),"   -  ",IF($B77="","",IFERROR(VLOOKUP($B77,LISTA!$A$2:$K$9000,9,0)," AGOTADO ")))</f>
        <v xml:space="preserve">   -  </v>
      </c>
      <c r="F77" s="486" t="str">
        <f>IF($B77="","",IFERROR(VLOOKUP($B77,LISTA!$A$2:$K$9000,11,0)," AGOTADO "))</f>
        <v/>
      </c>
      <c r="G77" s="486" t="str">
        <f>IF($B77="","",IF(PEDIDO!$I92="","",PEDIDO!$I92))</f>
        <v/>
      </c>
      <c r="H77" s="583" t="str">
        <f t="shared" si="1"/>
        <v/>
      </c>
    </row>
    <row r="78" spans="2:8" s="158" customFormat="1" x14ac:dyDescent="0.25">
      <c r="B78" s="584" t="str">
        <f>IF(PEDIDO!$D93="","",PEDIDO!$D93)</f>
        <v/>
      </c>
      <c r="C78" s="486" t="str">
        <f>IF($B78="","",IFERROR(VLOOKUP($B78,LISTA!$A$2:$K$9000,4,0)," AGOTADO "))</f>
        <v/>
      </c>
      <c r="D78" s="486" t="str">
        <f>IF($B78="","",IFERROR(VLOOKUP($B78,LISTA!$A$2:$K$9000,5,0)," AGOTADO "))</f>
        <v/>
      </c>
      <c r="E78" s="486" t="str">
        <f>CONCATENATE(IF($B78="","",IFERROR(VLOOKUP($B78,LISTA!$A$2:$K$9000,2,0)," AGOTADO ")),"   -  ",IF($B78="","",IFERROR(VLOOKUP($B78,LISTA!$A$2:$K$9000,9,0)," AGOTADO ")))</f>
        <v xml:space="preserve">   -  </v>
      </c>
      <c r="F78" s="486" t="str">
        <f>IF($B78="","",IFERROR(VLOOKUP($B78,LISTA!$A$2:$K$9000,11,0)," AGOTADO "))</f>
        <v/>
      </c>
      <c r="G78" s="486" t="str">
        <f>IF($B78="","",IF(PEDIDO!$I93="","",PEDIDO!$I93))</f>
        <v/>
      </c>
      <c r="H78" s="583" t="str">
        <f t="shared" si="1"/>
        <v/>
      </c>
    </row>
    <row r="79" spans="2:8" s="158" customFormat="1" x14ac:dyDescent="0.25">
      <c r="B79" s="584" t="str">
        <f>IF(PEDIDO!$D94="","",PEDIDO!$D94)</f>
        <v/>
      </c>
      <c r="C79" s="486" t="str">
        <f>IF($B79="","",IFERROR(VLOOKUP($B79,LISTA!$A$2:$K$9000,4,0)," AGOTADO "))</f>
        <v/>
      </c>
      <c r="D79" s="486" t="str">
        <f>IF($B79="","",IFERROR(VLOOKUP($B79,LISTA!$A$2:$K$9000,5,0)," AGOTADO "))</f>
        <v/>
      </c>
      <c r="E79" s="486" t="str">
        <f>CONCATENATE(IF($B79="","",IFERROR(VLOOKUP($B79,LISTA!$A$2:$K$9000,2,0)," AGOTADO ")),"   -  ",IF($B79="","",IFERROR(VLOOKUP($B79,LISTA!$A$2:$K$9000,9,0)," AGOTADO ")))</f>
        <v xml:space="preserve">   -  </v>
      </c>
      <c r="F79" s="486" t="str">
        <f>IF($B79="","",IFERROR(VLOOKUP($B79,LISTA!$A$2:$K$9000,11,0)," AGOTADO "))</f>
        <v/>
      </c>
      <c r="G79" s="486" t="str">
        <f>IF($B79="","",IF(PEDIDO!$I94="","",PEDIDO!$I94))</f>
        <v/>
      </c>
      <c r="H79" s="583" t="str">
        <f t="shared" si="1"/>
        <v/>
      </c>
    </row>
    <row r="80" spans="2:8" s="158" customFormat="1" x14ac:dyDescent="0.25">
      <c r="B80" s="584" t="str">
        <f>IF(PEDIDO!$D95="","",PEDIDO!$D95)</f>
        <v/>
      </c>
      <c r="C80" s="486" t="str">
        <f>IF($B80="","",IFERROR(VLOOKUP($B80,LISTA!$A$2:$K$9000,4,0)," AGOTADO "))</f>
        <v/>
      </c>
      <c r="D80" s="486" t="str">
        <f>IF($B80="","",IFERROR(VLOOKUP($B80,LISTA!$A$2:$K$9000,5,0)," AGOTADO "))</f>
        <v/>
      </c>
      <c r="E80" s="486" t="str">
        <f>CONCATENATE(IF($B80="","",IFERROR(VLOOKUP($B80,LISTA!$A$2:$K$9000,2,0)," AGOTADO ")),"   -  ",IF($B80="","",IFERROR(VLOOKUP($B80,LISTA!$A$2:$K$9000,9,0)," AGOTADO ")))</f>
        <v xml:space="preserve">   -  </v>
      </c>
      <c r="F80" s="486" t="str">
        <f>IF($B80="","",IFERROR(VLOOKUP($B80,LISTA!$A$2:$K$9000,11,0)," AGOTADO "))</f>
        <v/>
      </c>
      <c r="G80" s="486" t="str">
        <f>IF($B80="","",IF(PEDIDO!$I95="","",PEDIDO!$I95))</f>
        <v/>
      </c>
      <c r="H80" s="583" t="str">
        <f t="shared" si="1"/>
        <v/>
      </c>
    </row>
    <row r="81" spans="2:8" s="158" customFormat="1" x14ac:dyDescent="0.25">
      <c r="B81" s="584" t="str">
        <f>IF(PEDIDO!$D96="","",PEDIDO!$D96)</f>
        <v/>
      </c>
      <c r="C81" s="486" t="str">
        <f>IF($B81="","",IFERROR(VLOOKUP($B81,LISTA!$A$2:$K$9000,4,0)," AGOTADO "))</f>
        <v/>
      </c>
      <c r="D81" s="486" t="str">
        <f>IF($B81="","",IFERROR(VLOOKUP($B81,LISTA!$A$2:$K$9000,5,0)," AGOTADO "))</f>
        <v/>
      </c>
      <c r="E81" s="486" t="str">
        <f>CONCATENATE(IF($B81="","",IFERROR(VLOOKUP($B81,LISTA!$A$2:$K$9000,2,0)," AGOTADO ")),"   -  ",IF($B81="","",IFERROR(VLOOKUP($B81,LISTA!$A$2:$K$9000,9,0)," AGOTADO ")))</f>
        <v xml:space="preserve">   -  </v>
      </c>
      <c r="F81" s="486" t="str">
        <f>IF($B81="","",IFERROR(VLOOKUP($B81,LISTA!$A$2:$K$9000,11,0)," AGOTADO "))</f>
        <v/>
      </c>
      <c r="G81" s="486" t="str">
        <f>IF($B81="","",IF(PEDIDO!$I96="","",PEDIDO!$I96))</f>
        <v/>
      </c>
      <c r="H81" s="583" t="str">
        <f t="shared" si="1"/>
        <v/>
      </c>
    </row>
    <row r="82" spans="2:8" s="158" customFormat="1" x14ac:dyDescent="0.25">
      <c r="B82" s="584" t="str">
        <f>IF(PEDIDO!$D97="","",PEDIDO!$D97)</f>
        <v/>
      </c>
      <c r="C82" s="486" t="str">
        <f>IF($B82="","",IFERROR(VLOOKUP($B82,LISTA!$A$2:$K$9000,4,0)," AGOTADO "))</f>
        <v/>
      </c>
      <c r="D82" s="486" t="str">
        <f>IF($B82="","",IFERROR(VLOOKUP($B82,LISTA!$A$2:$K$9000,5,0)," AGOTADO "))</f>
        <v/>
      </c>
      <c r="E82" s="486" t="str">
        <f>CONCATENATE(IF($B82="","",IFERROR(VLOOKUP($B82,LISTA!$A$2:$K$9000,2,0)," AGOTADO ")),"   -  ",IF($B82="","",IFERROR(VLOOKUP($B82,LISTA!$A$2:$K$9000,9,0)," AGOTADO ")))</f>
        <v xml:space="preserve">   -  </v>
      </c>
      <c r="F82" s="486" t="str">
        <f>IF($B82="","",IFERROR(VLOOKUP($B82,LISTA!$A$2:$K$9000,11,0)," AGOTADO "))</f>
        <v/>
      </c>
      <c r="G82" s="486" t="str">
        <f>IF($B82="","",IF(PEDIDO!$I97="","",PEDIDO!$I97))</f>
        <v/>
      </c>
      <c r="H82" s="583" t="str">
        <f t="shared" si="1"/>
        <v/>
      </c>
    </row>
    <row r="83" spans="2:8" s="158" customFormat="1" x14ac:dyDescent="0.25">
      <c r="B83" s="584" t="str">
        <f>IF(PEDIDO!$D98="","",PEDIDO!$D98)</f>
        <v/>
      </c>
      <c r="C83" s="486" t="str">
        <f>IF($B83="","",IFERROR(VLOOKUP($B83,LISTA!$A$2:$K$9000,4,0)," AGOTADO "))</f>
        <v/>
      </c>
      <c r="D83" s="486" t="str">
        <f>IF($B83="","",IFERROR(VLOOKUP($B83,LISTA!$A$2:$K$9000,5,0)," AGOTADO "))</f>
        <v/>
      </c>
      <c r="E83" s="486" t="str">
        <f>CONCATENATE(IF($B83="","",IFERROR(VLOOKUP($B83,LISTA!$A$2:$K$9000,2,0)," AGOTADO ")),"   -  ",IF($B83="","",IFERROR(VLOOKUP($B83,LISTA!$A$2:$K$9000,9,0)," AGOTADO ")))</f>
        <v xml:space="preserve">   -  </v>
      </c>
      <c r="F83" s="486" t="str">
        <f>IF($B83="","",IFERROR(VLOOKUP($B83,LISTA!$A$2:$K$9000,11,0)," AGOTADO "))</f>
        <v/>
      </c>
      <c r="G83" s="486" t="str">
        <f>IF($B83="","",IF(PEDIDO!$I98="","",PEDIDO!$I98))</f>
        <v/>
      </c>
      <c r="H83" s="583" t="str">
        <f t="shared" si="1"/>
        <v/>
      </c>
    </row>
    <row r="84" spans="2:8" s="158" customFormat="1" x14ac:dyDescent="0.25">
      <c r="B84" s="584" t="str">
        <f>IF(PEDIDO!$D99="","",PEDIDO!$D99)</f>
        <v/>
      </c>
      <c r="C84" s="486" t="str">
        <f>IF($B84="","",IFERROR(VLOOKUP($B84,LISTA!$A$2:$K$9000,4,0)," AGOTADO "))</f>
        <v/>
      </c>
      <c r="D84" s="486" t="str">
        <f>IF($B84="","",IFERROR(VLOOKUP($B84,LISTA!$A$2:$K$9000,5,0)," AGOTADO "))</f>
        <v/>
      </c>
      <c r="E84" s="486" t="str">
        <f>CONCATENATE(IF($B84="","",IFERROR(VLOOKUP($B84,LISTA!$A$2:$K$9000,2,0)," AGOTADO ")),"   -  ",IF($B84="","",IFERROR(VLOOKUP($B84,LISTA!$A$2:$K$9000,9,0)," AGOTADO ")))</f>
        <v xml:space="preserve">   -  </v>
      </c>
      <c r="F84" s="486" t="str">
        <f>IF($B84="","",IFERROR(VLOOKUP($B84,LISTA!$A$2:$K$9000,11,0)," AGOTADO "))</f>
        <v/>
      </c>
      <c r="G84" s="486" t="str">
        <f>IF($B84="","",IF(PEDIDO!$I99="","",PEDIDO!$I99))</f>
        <v/>
      </c>
      <c r="H84" s="583" t="str">
        <f t="shared" si="1"/>
        <v/>
      </c>
    </row>
    <row r="85" spans="2:8" s="158" customFormat="1" x14ac:dyDescent="0.25">
      <c r="B85" s="584" t="str">
        <f>IF(PEDIDO!$D100="","",PEDIDO!$D100)</f>
        <v/>
      </c>
      <c r="C85" s="486" t="str">
        <f>IF($B85="","",IFERROR(VLOOKUP($B85,LISTA!$A$2:$K$9000,4,0)," AGOTADO "))</f>
        <v/>
      </c>
      <c r="D85" s="486" t="str">
        <f>IF($B85="","",IFERROR(VLOOKUP($B85,LISTA!$A$2:$K$9000,5,0)," AGOTADO "))</f>
        <v/>
      </c>
      <c r="E85" s="486" t="str">
        <f>CONCATENATE(IF($B85="","",IFERROR(VLOOKUP($B85,LISTA!$A$2:$K$9000,2,0)," AGOTADO ")),"   -  ",IF($B85="","",IFERROR(VLOOKUP($B85,LISTA!$A$2:$K$9000,9,0)," AGOTADO ")))</f>
        <v xml:space="preserve">   -  </v>
      </c>
      <c r="F85" s="486" t="str">
        <f>IF($B85="","",IFERROR(VLOOKUP($B85,LISTA!$A$2:$K$9000,11,0)," AGOTADO "))</f>
        <v/>
      </c>
      <c r="G85" s="486" t="str">
        <f>IF($B85="","",IF(PEDIDO!$I100="","",PEDIDO!$I100))</f>
        <v/>
      </c>
      <c r="H85" s="583" t="str">
        <f t="shared" si="1"/>
        <v/>
      </c>
    </row>
    <row r="86" spans="2:8" s="158" customFormat="1" x14ac:dyDescent="0.25">
      <c r="B86" s="584" t="str">
        <f>IF(PEDIDO!$D101="","",PEDIDO!$D101)</f>
        <v/>
      </c>
      <c r="C86" s="486" t="str">
        <f>IF($B86="","",IFERROR(VLOOKUP($B86,LISTA!$A$2:$K$9000,4,0)," AGOTADO "))</f>
        <v/>
      </c>
      <c r="D86" s="486" t="str">
        <f>IF($B86="","",IFERROR(VLOOKUP($B86,LISTA!$A$2:$K$9000,5,0)," AGOTADO "))</f>
        <v/>
      </c>
      <c r="E86" s="486" t="str">
        <f>CONCATENATE(IF($B86="","",IFERROR(VLOOKUP($B86,LISTA!$A$2:$K$9000,2,0)," AGOTADO ")),"   -  ",IF($B86="","",IFERROR(VLOOKUP($B86,LISTA!$A$2:$K$9000,9,0)," AGOTADO ")))</f>
        <v xml:space="preserve">   -  </v>
      </c>
      <c r="F86" s="486" t="str">
        <f>IF($B86="","",IFERROR(VLOOKUP($B86,LISTA!$A$2:$K$9000,11,0)," AGOTADO "))</f>
        <v/>
      </c>
      <c r="G86" s="486" t="str">
        <f>IF($B86="","",IF(PEDIDO!$I101="","",PEDIDO!$I101))</f>
        <v/>
      </c>
      <c r="H86" s="583" t="str">
        <f t="shared" si="1"/>
        <v/>
      </c>
    </row>
    <row r="87" spans="2:8" s="158" customFormat="1" x14ac:dyDescent="0.25">
      <c r="B87" s="584" t="str">
        <f>IF(PEDIDO!$D102="","",PEDIDO!$D102)</f>
        <v/>
      </c>
      <c r="C87" s="486" t="str">
        <f>IF($B87="","",IFERROR(VLOOKUP($B87,LISTA!$A$2:$K$9000,4,0)," AGOTADO "))</f>
        <v/>
      </c>
      <c r="D87" s="486" t="str">
        <f>IF($B87="","",IFERROR(VLOOKUP($B87,LISTA!$A$2:$K$9000,5,0)," AGOTADO "))</f>
        <v/>
      </c>
      <c r="E87" s="486" t="str">
        <f>CONCATENATE(IF($B87="","",IFERROR(VLOOKUP($B87,LISTA!$A$2:$K$9000,2,0)," AGOTADO ")),"   -  ",IF($B87="","",IFERROR(VLOOKUP($B87,LISTA!$A$2:$K$9000,9,0)," AGOTADO ")))</f>
        <v xml:space="preserve">   -  </v>
      </c>
      <c r="F87" s="486" t="str">
        <f>IF($B87="","",IFERROR(VLOOKUP($B87,LISTA!$A$2:$K$9000,11,0)," AGOTADO "))</f>
        <v/>
      </c>
      <c r="G87" s="486" t="str">
        <f>IF($B87="","",IF(PEDIDO!$I102="","",PEDIDO!$I102))</f>
        <v/>
      </c>
      <c r="H87" s="583" t="str">
        <f t="shared" si="1"/>
        <v/>
      </c>
    </row>
    <row r="88" spans="2:8" s="158" customFormat="1" x14ac:dyDescent="0.25">
      <c r="B88" s="584" t="str">
        <f>IF(PEDIDO!$D103="","",PEDIDO!$D103)</f>
        <v/>
      </c>
      <c r="C88" s="486" t="str">
        <f>IF($B88="","",IFERROR(VLOOKUP($B88,LISTA!$A$2:$K$9000,4,0)," AGOTADO "))</f>
        <v/>
      </c>
      <c r="D88" s="486" t="str">
        <f>IF($B88="","",IFERROR(VLOOKUP($B88,LISTA!$A$2:$K$9000,5,0)," AGOTADO "))</f>
        <v/>
      </c>
      <c r="E88" s="486" t="str">
        <f>CONCATENATE(IF($B88="","",IFERROR(VLOOKUP($B88,LISTA!$A$2:$K$9000,2,0)," AGOTADO ")),"   -  ",IF($B88="","",IFERROR(VLOOKUP($B88,LISTA!$A$2:$K$9000,9,0)," AGOTADO ")))</f>
        <v xml:space="preserve">   -  </v>
      </c>
      <c r="F88" s="486" t="str">
        <f>IF($B88="","",IFERROR(VLOOKUP($B88,LISTA!$A$2:$K$9000,11,0)," AGOTADO "))</f>
        <v/>
      </c>
      <c r="G88" s="486" t="str">
        <f>IF($B88="","",IF(PEDIDO!$I103="","",PEDIDO!$I103))</f>
        <v/>
      </c>
      <c r="H88" s="583" t="str">
        <f t="shared" si="1"/>
        <v/>
      </c>
    </row>
    <row r="89" spans="2:8" s="158" customFormat="1" x14ac:dyDescent="0.25">
      <c r="B89" s="584" t="str">
        <f>IF(PEDIDO!$D104="","",PEDIDO!$D104)</f>
        <v/>
      </c>
      <c r="C89" s="486" t="str">
        <f>IF($B89="","",IFERROR(VLOOKUP($B89,LISTA!$A$2:$K$9000,4,0)," AGOTADO "))</f>
        <v/>
      </c>
      <c r="D89" s="486" t="str">
        <f>IF($B89="","",IFERROR(VLOOKUP($B89,LISTA!$A$2:$K$9000,5,0)," AGOTADO "))</f>
        <v/>
      </c>
      <c r="E89" s="486" t="str">
        <f>CONCATENATE(IF($B89="","",IFERROR(VLOOKUP($B89,LISTA!$A$2:$K$9000,2,0)," AGOTADO ")),"   -  ",IF($B89="","",IFERROR(VLOOKUP($B89,LISTA!$A$2:$K$9000,9,0)," AGOTADO ")))</f>
        <v xml:space="preserve">   -  </v>
      </c>
      <c r="F89" s="486" t="str">
        <f>IF($B89="","",IFERROR(VLOOKUP($B89,LISTA!$A$2:$K$9000,11,0)," AGOTADO "))</f>
        <v/>
      </c>
      <c r="G89" s="486" t="str">
        <f>IF($B89="","",IF(PEDIDO!$I104="","",PEDIDO!$I104))</f>
        <v/>
      </c>
      <c r="H89" s="583" t="str">
        <f t="shared" si="1"/>
        <v/>
      </c>
    </row>
    <row r="90" spans="2:8" s="158" customFormat="1" x14ac:dyDescent="0.25">
      <c r="B90" s="584" t="str">
        <f>IF(PEDIDO!$D105="","",PEDIDO!$D105)</f>
        <v/>
      </c>
      <c r="C90" s="486" t="str">
        <f>IF($B90="","",IFERROR(VLOOKUP($B90,LISTA!$A$2:$K$9000,4,0)," AGOTADO "))</f>
        <v/>
      </c>
      <c r="D90" s="486" t="str">
        <f>IF($B90="","",IFERROR(VLOOKUP($B90,LISTA!$A$2:$K$9000,5,0)," AGOTADO "))</f>
        <v/>
      </c>
      <c r="E90" s="486" t="str">
        <f>CONCATENATE(IF($B90="","",IFERROR(VLOOKUP($B90,LISTA!$A$2:$K$9000,2,0)," AGOTADO ")),"   -  ",IF($B90="","",IFERROR(VLOOKUP($B90,LISTA!$A$2:$K$9000,9,0)," AGOTADO ")))</f>
        <v xml:space="preserve">   -  </v>
      </c>
      <c r="F90" s="486" t="str">
        <f>IF($B90="","",IFERROR(VLOOKUP($B90,LISTA!$A$2:$K$9000,11,0)," AGOTADO "))</f>
        <v/>
      </c>
      <c r="G90" s="486" t="str">
        <f>IF($B90="","",IF(PEDIDO!$I105="","",PEDIDO!$I105))</f>
        <v/>
      </c>
      <c r="H90" s="583" t="str">
        <f t="shared" si="1"/>
        <v/>
      </c>
    </row>
    <row r="91" spans="2:8" s="158" customFormat="1" x14ac:dyDescent="0.25">
      <c r="B91" s="584" t="str">
        <f>IF(PEDIDO!$D106="","",PEDIDO!$D106)</f>
        <v/>
      </c>
      <c r="C91" s="486" t="str">
        <f>IF($B91="","",IFERROR(VLOOKUP($B91,LISTA!$A$2:$K$9000,4,0)," AGOTADO "))</f>
        <v/>
      </c>
      <c r="D91" s="486" t="str">
        <f>IF($B91="","",IFERROR(VLOOKUP($B91,LISTA!$A$2:$K$9000,5,0)," AGOTADO "))</f>
        <v/>
      </c>
      <c r="E91" s="486" t="str">
        <f>CONCATENATE(IF($B91="","",IFERROR(VLOOKUP($B91,LISTA!$A$2:$K$9000,2,0)," AGOTADO ")),"   -  ",IF($B91="","",IFERROR(VLOOKUP($B91,LISTA!$A$2:$K$9000,9,0)," AGOTADO ")))</f>
        <v xml:space="preserve">   -  </v>
      </c>
      <c r="F91" s="486" t="str">
        <f>IF($B91="","",IFERROR(VLOOKUP($B91,LISTA!$A$2:$K$9000,11,0)," AGOTADO "))</f>
        <v/>
      </c>
      <c r="G91" s="486" t="str">
        <f>IF($B91="","",IF(PEDIDO!$I106="","",PEDIDO!$I106))</f>
        <v/>
      </c>
      <c r="H91" s="583" t="str">
        <f t="shared" si="1"/>
        <v/>
      </c>
    </row>
    <row r="92" spans="2:8" s="158" customFormat="1" x14ac:dyDescent="0.25">
      <c r="B92" s="584" t="str">
        <f>IF(PEDIDO!$D107="","",PEDIDO!$D107)</f>
        <v/>
      </c>
      <c r="C92" s="486" t="str">
        <f>IF($B92="","",IFERROR(VLOOKUP($B92,LISTA!$A$2:$K$9000,4,0)," AGOTADO "))</f>
        <v/>
      </c>
      <c r="D92" s="486" t="str">
        <f>IF($B92="","",IFERROR(VLOOKUP($B92,LISTA!$A$2:$K$9000,5,0)," AGOTADO "))</f>
        <v/>
      </c>
      <c r="E92" s="486" t="str">
        <f>CONCATENATE(IF($B92="","",IFERROR(VLOOKUP($B92,LISTA!$A$2:$K$9000,2,0)," AGOTADO ")),"   -  ",IF($B92="","",IFERROR(VLOOKUP($B92,LISTA!$A$2:$K$9000,9,0)," AGOTADO ")))</f>
        <v xml:space="preserve">   -  </v>
      </c>
      <c r="F92" s="486" t="str">
        <f>IF($B92="","",IFERROR(VLOOKUP($B92,LISTA!$A$2:$K$9000,11,0)," AGOTADO "))</f>
        <v/>
      </c>
      <c r="G92" s="486" t="str">
        <f>IF($B92="","",IF(PEDIDO!$I107="","",PEDIDO!$I107))</f>
        <v/>
      </c>
      <c r="H92" s="583" t="str">
        <f t="shared" si="1"/>
        <v/>
      </c>
    </row>
    <row r="93" spans="2:8" s="158" customFormat="1" x14ac:dyDescent="0.25">
      <c r="B93" s="584" t="str">
        <f>IF(PEDIDO!$D108="","",PEDIDO!$D108)</f>
        <v/>
      </c>
      <c r="C93" s="486" t="str">
        <f>IF($B93="","",IFERROR(VLOOKUP($B93,LISTA!$A$2:$K$9000,4,0)," AGOTADO "))</f>
        <v/>
      </c>
      <c r="D93" s="486" t="str">
        <f>IF($B93="","",IFERROR(VLOOKUP($B93,LISTA!$A$2:$K$9000,5,0)," AGOTADO "))</f>
        <v/>
      </c>
      <c r="E93" s="486" t="str">
        <f>CONCATENATE(IF($B93="","",IFERROR(VLOOKUP($B93,LISTA!$A$2:$K$9000,2,0)," AGOTADO ")),"   -  ",IF($B93="","",IFERROR(VLOOKUP($B93,LISTA!$A$2:$K$9000,9,0)," AGOTADO ")))</f>
        <v xml:space="preserve">   -  </v>
      </c>
      <c r="F93" s="486" t="str">
        <f>IF($B93="","",IFERROR(VLOOKUP($B93,LISTA!$A$2:$K$9000,11,0)," AGOTADO "))</f>
        <v/>
      </c>
      <c r="G93" s="486" t="str">
        <f>IF($B93="","",IF(PEDIDO!$I108="","",PEDIDO!$I108))</f>
        <v/>
      </c>
      <c r="H93" s="583" t="str">
        <f t="shared" si="1"/>
        <v/>
      </c>
    </row>
    <row r="94" spans="2:8" s="158" customFormat="1" x14ac:dyDescent="0.25">
      <c r="B94" s="584" t="str">
        <f>IF(PEDIDO!$D109="","",PEDIDO!$D109)</f>
        <v/>
      </c>
      <c r="C94" s="486" t="str">
        <f>IF($B94="","",IFERROR(VLOOKUP($B94,LISTA!$A$2:$K$9000,4,0)," AGOTADO "))</f>
        <v/>
      </c>
      <c r="D94" s="486" t="str">
        <f>IF($B94="","",IFERROR(VLOOKUP($B94,LISTA!$A$2:$K$9000,5,0)," AGOTADO "))</f>
        <v/>
      </c>
      <c r="E94" s="486" t="str">
        <f>CONCATENATE(IF($B94="","",IFERROR(VLOOKUP($B94,LISTA!$A$2:$K$9000,2,0)," AGOTADO ")),"   -  ",IF($B94="","",IFERROR(VLOOKUP($B94,LISTA!$A$2:$K$9000,9,0)," AGOTADO ")))</f>
        <v xml:space="preserve">   -  </v>
      </c>
      <c r="F94" s="486" t="str">
        <f>IF($B94="","",IFERROR(VLOOKUP($B94,LISTA!$A$2:$K$9000,11,0)," AGOTADO "))</f>
        <v/>
      </c>
      <c r="G94" s="486" t="str">
        <f>IF($B94="","",IF(PEDIDO!$I109="","",PEDIDO!$I109))</f>
        <v/>
      </c>
      <c r="H94" s="583" t="str">
        <f t="shared" si="1"/>
        <v/>
      </c>
    </row>
    <row r="95" spans="2:8" s="158" customFormat="1" x14ac:dyDescent="0.25">
      <c r="B95" s="584" t="str">
        <f>IF(PEDIDO!$D110="","",PEDIDO!$D110)</f>
        <v/>
      </c>
      <c r="C95" s="486" t="str">
        <f>IF($B95="","",IFERROR(VLOOKUP($B95,LISTA!$A$2:$K$9000,4,0)," AGOTADO "))</f>
        <v/>
      </c>
      <c r="D95" s="486" t="str">
        <f>IF($B95="","",IFERROR(VLOOKUP($B95,LISTA!$A$2:$K$9000,5,0)," AGOTADO "))</f>
        <v/>
      </c>
      <c r="E95" s="486" t="str">
        <f>CONCATENATE(IF($B95="","",IFERROR(VLOOKUP($B95,LISTA!$A$2:$K$9000,2,0)," AGOTADO ")),"   -  ",IF($B95="","",IFERROR(VLOOKUP($B95,LISTA!$A$2:$K$9000,9,0)," AGOTADO ")))</f>
        <v xml:space="preserve">   -  </v>
      </c>
      <c r="F95" s="486" t="str">
        <f>IF($B95="","",IFERROR(VLOOKUP($B95,LISTA!$A$2:$K$9000,11,0)," AGOTADO "))</f>
        <v/>
      </c>
      <c r="G95" s="486" t="str">
        <f>IF($B95="","",IF(PEDIDO!$I110="","",PEDIDO!$I110))</f>
        <v/>
      </c>
      <c r="H95" s="583" t="str">
        <f t="shared" si="1"/>
        <v/>
      </c>
    </row>
    <row r="96" spans="2:8" s="158" customFormat="1" x14ac:dyDescent="0.25">
      <c r="B96" s="584" t="str">
        <f>IF(PEDIDO!$D111="","",PEDIDO!$D111)</f>
        <v/>
      </c>
      <c r="C96" s="486" t="str">
        <f>IF($B96="","",IFERROR(VLOOKUP($B96,LISTA!$A$2:$K$9000,4,0)," AGOTADO "))</f>
        <v/>
      </c>
      <c r="D96" s="486" t="str">
        <f>IF($B96="","",IFERROR(VLOOKUP($B96,LISTA!$A$2:$K$9000,5,0)," AGOTADO "))</f>
        <v/>
      </c>
      <c r="E96" s="486" t="str">
        <f>CONCATENATE(IF($B96="","",IFERROR(VLOOKUP($B96,LISTA!$A$2:$K$9000,2,0)," AGOTADO ")),"   -  ",IF($B96="","",IFERROR(VLOOKUP($B96,LISTA!$A$2:$K$9000,9,0)," AGOTADO ")))</f>
        <v xml:space="preserve">   -  </v>
      </c>
      <c r="F96" s="486" t="str">
        <f>IF($B96="","",IFERROR(VLOOKUP($B96,LISTA!$A$2:$K$9000,11,0)," AGOTADO "))</f>
        <v/>
      </c>
      <c r="G96" s="486" t="str">
        <f>IF($B96="","",IF(PEDIDO!$I111="","",PEDIDO!$I111))</f>
        <v/>
      </c>
      <c r="H96" s="583" t="str">
        <f t="shared" si="1"/>
        <v/>
      </c>
    </row>
    <row r="97" spans="2:8" s="158" customFormat="1" x14ac:dyDescent="0.25">
      <c r="B97" s="584" t="str">
        <f>IF(PEDIDO!$D112="","",PEDIDO!$D112)</f>
        <v/>
      </c>
      <c r="C97" s="486" t="str">
        <f>IF($B97="","",IFERROR(VLOOKUP($B97,LISTA!$A$2:$K$9000,4,0)," AGOTADO "))</f>
        <v/>
      </c>
      <c r="D97" s="486" t="str">
        <f>IF($B97="","",IFERROR(VLOOKUP($B97,LISTA!$A$2:$K$9000,5,0)," AGOTADO "))</f>
        <v/>
      </c>
      <c r="E97" s="486" t="str">
        <f>CONCATENATE(IF($B97="","",IFERROR(VLOOKUP($B97,LISTA!$A$2:$K$9000,2,0)," AGOTADO ")),"   -  ",IF($B97="","",IFERROR(VLOOKUP($B97,LISTA!$A$2:$K$9000,9,0)," AGOTADO ")))</f>
        <v xml:space="preserve">   -  </v>
      </c>
      <c r="F97" s="486" t="str">
        <f>IF($B97="","",IFERROR(VLOOKUP($B97,LISTA!$A$2:$K$9000,11,0)," AGOTADO "))</f>
        <v/>
      </c>
      <c r="G97" s="486" t="str">
        <f>IF($B97="","",IF(PEDIDO!$I112="","",PEDIDO!$I112))</f>
        <v/>
      </c>
      <c r="H97" s="583" t="str">
        <f t="shared" si="1"/>
        <v/>
      </c>
    </row>
    <row r="98" spans="2:8" s="158" customFormat="1" x14ac:dyDescent="0.25">
      <c r="B98" s="584" t="str">
        <f>IF(PEDIDO!$D113="","",PEDIDO!$D113)</f>
        <v/>
      </c>
      <c r="C98" s="486" t="str">
        <f>IF($B98="","",IFERROR(VLOOKUP($B98,LISTA!$A$2:$K$9000,4,0)," AGOTADO "))</f>
        <v/>
      </c>
      <c r="D98" s="486" t="str">
        <f>IF($B98="","",IFERROR(VLOOKUP($B98,LISTA!$A$2:$K$9000,5,0)," AGOTADO "))</f>
        <v/>
      </c>
      <c r="E98" s="486" t="str">
        <f>CONCATENATE(IF($B98="","",IFERROR(VLOOKUP($B98,LISTA!$A$2:$K$9000,2,0)," AGOTADO ")),"   -  ",IF($B98="","",IFERROR(VLOOKUP($B98,LISTA!$A$2:$K$9000,9,0)," AGOTADO ")))</f>
        <v xml:space="preserve">   -  </v>
      </c>
      <c r="F98" s="486" t="str">
        <f>IF($B98="","",IFERROR(VLOOKUP($B98,LISTA!$A$2:$K$9000,11,0)," AGOTADO "))</f>
        <v/>
      </c>
      <c r="G98" s="486" t="str">
        <f>IF($B98="","",IF(PEDIDO!$I113="","",PEDIDO!$I113))</f>
        <v/>
      </c>
      <c r="H98" s="583" t="str">
        <f t="shared" si="1"/>
        <v/>
      </c>
    </row>
    <row r="99" spans="2:8" s="158" customFormat="1" x14ac:dyDescent="0.25">
      <c r="B99" s="584" t="str">
        <f>IF(PEDIDO!$D114="","",PEDIDO!$D114)</f>
        <v/>
      </c>
      <c r="C99" s="486" t="str">
        <f>IF($B99="","",IFERROR(VLOOKUP($B99,LISTA!$A$2:$K$9000,4,0)," AGOTADO "))</f>
        <v/>
      </c>
      <c r="D99" s="486" t="str">
        <f>IF($B99="","",IFERROR(VLOOKUP($B99,LISTA!$A$2:$K$9000,5,0)," AGOTADO "))</f>
        <v/>
      </c>
      <c r="E99" s="486" t="str">
        <f>CONCATENATE(IF($B99="","",IFERROR(VLOOKUP($B99,LISTA!$A$2:$K$9000,2,0)," AGOTADO ")),"   -  ",IF($B99="","",IFERROR(VLOOKUP($B99,LISTA!$A$2:$K$9000,9,0)," AGOTADO ")))</f>
        <v xml:space="preserve">   -  </v>
      </c>
      <c r="F99" s="486" t="str">
        <f>IF($B99="","",IFERROR(VLOOKUP($B99,LISTA!$A$2:$K$9000,11,0)," AGOTADO "))</f>
        <v/>
      </c>
      <c r="G99" s="486" t="str">
        <f>IF($B99="","",IF(PEDIDO!$I114="","",PEDIDO!$I114))</f>
        <v/>
      </c>
      <c r="H99" s="583" t="str">
        <f t="shared" si="1"/>
        <v/>
      </c>
    </row>
    <row r="100" spans="2:8" s="158" customFormat="1" x14ac:dyDescent="0.25">
      <c r="B100" s="584" t="str">
        <f>IF(PEDIDO!$D115="","",PEDIDO!$D115)</f>
        <v/>
      </c>
      <c r="C100" s="486" t="str">
        <f>IF($B100="","",IFERROR(VLOOKUP($B100,LISTA!$A$2:$K$9000,4,0)," AGOTADO "))</f>
        <v/>
      </c>
      <c r="D100" s="486" t="str">
        <f>IF($B100="","",IFERROR(VLOOKUP($B100,LISTA!$A$2:$K$9000,5,0)," AGOTADO "))</f>
        <v/>
      </c>
      <c r="E100" s="486" t="str">
        <f>CONCATENATE(IF($B100="","",IFERROR(VLOOKUP($B100,LISTA!$A$2:$K$9000,2,0)," AGOTADO ")),"   -  ",IF($B100="","",IFERROR(VLOOKUP($B100,LISTA!$A$2:$K$9000,9,0)," AGOTADO ")))</f>
        <v xml:space="preserve">   -  </v>
      </c>
      <c r="F100" s="486" t="str">
        <f>IF($B100="","",IFERROR(VLOOKUP($B100,LISTA!$A$2:$K$9000,11,0)," AGOTADO "))</f>
        <v/>
      </c>
      <c r="G100" s="486" t="str">
        <f>IF($B100="","",IF(PEDIDO!$I115="","",PEDIDO!$I115))</f>
        <v/>
      </c>
      <c r="H100" s="583" t="str">
        <f t="shared" si="1"/>
        <v/>
      </c>
    </row>
    <row r="101" spans="2:8" s="158" customFormat="1" x14ac:dyDescent="0.25">
      <c r="B101" s="584" t="str">
        <f>IF(PEDIDO!$D116="","",PEDIDO!$D116)</f>
        <v/>
      </c>
      <c r="C101" s="486" t="str">
        <f>IF($B101="","",IFERROR(VLOOKUP($B101,LISTA!$A$2:$K$9000,4,0)," AGOTADO "))</f>
        <v/>
      </c>
      <c r="D101" s="486" t="str">
        <f>IF($B101="","",IFERROR(VLOOKUP($B101,LISTA!$A$2:$K$9000,5,0)," AGOTADO "))</f>
        <v/>
      </c>
      <c r="E101" s="486" t="str">
        <f>CONCATENATE(IF($B101="","",IFERROR(VLOOKUP($B101,LISTA!$A$2:$K$9000,2,0)," AGOTADO ")),"   -  ",IF($B101="","",IFERROR(VLOOKUP($B101,LISTA!$A$2:$K$9000,9,0)," AGOTADO ")))</f>
        <v xml:space="preserve">   -  </v>
      </c>
      <c r="F101" s="486" t="str">
        <f>IF($B101="","",IFERROR(VLOOKUP($B101,LISTA!$A$2:$K$9000,11,0)," AGOTADO "))</f>
        <v/>
      </c>
      <c r="G101" s="486" t="str">
        <f>IF($B101="","",IF(PEDIDO!$I116="","",PEDIDO!$I116))</f>
        <v/>
      </c>
      <c r="H101" s="583" t="str">
        <f t="shared" si="1"/>
        <v/>
      </c>
    </row>
    <row r="102" spans="2:8" s="158" customFormat="1" x14ac:dyDescent="0.25">
      <c r="B102" s="584" t="str">
        <f>IF(PEDIDO!$D117="","",PEDIDO!$D117)</f>
        <v/>
      </c>
      <c r="C102" s="486" t="str">
        <f>IF($B102="","",IFERROR(VLOOKUP($B102,LISTA!$A$2:$K$9000,4,0)," AGOTADO "))</f>
        <v/>
      </c>
      <c r="D102" s="486" t="str">
        <f>IF($B102="","",IFERROR(VLOOKUP($B102,LISTA!$A$2:$K$9000,5,0)," AGOTADO "))</f>
        <v/>
      </c>
      <c r="E102" s="486" t="str">
        <f>CONCATENATE(IF($B102="","",IFERROR(VLOOKUP($B102,LISTA!$A$2:$K$9000,2,0)," AGOTADO ")),"   -  ",IF($B102="","",IFERROR(VLOOKUP($B102,LISTA!$A$2:$K$9000,9,0)," AGOTADO ")))</f>
        <v xml:space="preserve">   -  </v>
      </c>
      <c r="F102" s="486" t="str">
        <f>IF($B102="","",IFERROR(VLOOKUP($B102,LISTA!$A$2:$K$9000,11,0)," AGOTADO "))</f>
        <v/>
      </c>
      <c r="G102" s="486" t="str">
        <f>IF($B102="","",IF(PEDIDO!$I117="","",PEDIDO!$I117))</f>
        <v/>
      </c>
      <c r="H102" s="583" t="str">
        <f t="shared" si="1"/>
        <v/>
      </c>
    </row>
    <row r="103" spans="2:8" s="158" customFormat="1" x14ac:dyDescent="0.25">
      <c r="B103" s="584" t="str">
        <f>IF(PEDIDO!$D118="","",PEDIDO!$D118)</f>
        <v/>
      </c>
      <c r="C103" s="486" t="str">
        <f>IF($B103="","",IFERROR(VLOOKUP($B103,LISTA!$A$2:$K$9000,4,0)," AGOTADO "))</f>
        <v/>
      </c>
      <c r="D103" s="486" t="str">
        <f>IF($B103="","",IFERROR(VLOOKUP($B103,LISTA!$A$2:$K$9000,5,0)," AGOTADO "))</f>
        <v/>
      </c>
      <c r="E103" s="486" t="str">
        <f>CONCATENATE(IF($B103="","",IFERROR(VLOOKUP($B103,LISTA!$A$2:$K$9000,2,0)," AGOTADO ")),"   -  ",IF($B103="","",IFERROR(VLOOKUP($B103,LISTA!$A$2:$K$9000,9,0)," AGOTADO ")))</f>
        <v xml:space="preserve">   -  </v>
      </c>
      <c r="F103" s="486" t="str">
        <f>IF($B103="","",IFERROR(VLOOKUP($B103,LISTA!$A$2:$K$9000,11,0)," AGOTADO "))</f>
        <v/>
      </c>
      <c r="G103" s="486" t="str">
        <f>IF($B103="","",IF(PEDIDO!$I118="","",PEDIDO!$I118))</f>
        <v/>
      </c>
      <c r="H103" s="583" t="str">
        <f t="shared" si="1"/>
        <v/>
      </c>
    </row>
    <row r="104" spans="2:8" s="158" customFormat="1" x14ac:dyDescent="0.25">
      <c r="B104" s="584" t="str">
        <f>IF(PEDIDO!$D119="","",PEDIDO!$D119)</f>
        <v/>
      </c>
      <c r="C104" s="486" t="str">
        <f>IF($B104="","",IFERROR(VLOOKUP($B104,LISTA!$A$2:$K$9000,4,0)," AGOTADO "))</f>
        <v/>
      </c>
      <c r="D104" s="486" t="str">
        <f>IF($B104="","",IFERROR(VLOOKUP($B104,LISTA!$A$2:$K$9000,5,0)," AGOTADO "))</f>
        <v/>
      </c>
      <c r="E104" s="486" t="str">
        <f>CONCATENATE(IF($B104="","",IFERROR(VLOOKUP($B104,LISTA!$A$2:$K$9000,2,0)," AGOTADO ")),"   -  ",IF($B104="","",IFERROR(VLOOKUP($B104,LISTA!$A$2:$K$9000,9,0)," AGOTADO ")))</f>
        <v xml:space="preserve">   -  </v>
      </c>
      <c r="F104" s="486" t="str">
        <f>IF($B104="","",IFERROR(VLOOKUP($B104,LISTA!$A$2:$K$9000,11,0)," AGOTADO "))</f>
        <v/>
      </c>
      <c r="G104" s="486" t="str">
        <f>IF($B104="","",IF(PEDIDO!$I119="","",PEDIDO!$I119))</f>
        <v/>
      </c>
      <c r="H104" s="583" t="str">
        <f t="shared" si="1"/>
        <v/>
      </c>
    </row>
    <row r="105" spans="2:8" s="158" customFormat="1" x14ac:dyDescent="0.25">
      <c r="B105" s="584" t="str">
        <f>IF(PEDIDO!$D120="","",PEDIDO!$D120)</f>
        <v/>
      </c>
      <c r="C105" s="486" t="str">
        <f>IF($B105="","",IFERROR(VLOOKUP($B105,LISTA!$A$2:$K$9000,4,0)," AGOTADO "))</f>
        <v/>
      </c>
      <c r="D105" s="486" t="str">
        <f>IF($B105="","",IFERROR(VLOOKUP($B105,LISTA!$A$2:$K$9000,5,0)," AGOTADO "))</f>
        <v/>
      </c>
      <c r="E105" s="486" t="str">
        <f>CONCATENATE(IF($B105="","",IFERROR(VLOOKUP($B105,LISTA!$A$2:$K$9000,2,0)," AGOTADO ")),"   -  ",IF($B105="","",IFERROR(VLOOKUP($B105,LISTA!$A$2:$K$9000,9,0)," AGOTADO ")))</f>
        <v xml:space="preserve">   -  </v>
      </c>
      <c r="F105" s="486" t="str">
        <f>IF($B105="","",IFERROR(VLOOKUP($B105,LISTA!$A$2:$K$9000,11,0)," AGOTADO "))</f>
        <v/>
      </c>
      <c r="G105" s="486" t="str">
        <f>IF($B105="","",IF(PEDIDO!$I120="","",PEDIDO!$I120))</f>
        <v/>
      </c>
      <c r="H105" s="583" t="str">
        <f t="shared" si="1"/>
        <v/>
      </c>
    </row>
    <row r="106" spans="2:8" s="158" customFormat="1" x14ac:dyDescent="0.25">
      <c r="B106" s="584" t="str">
        <f>IF(PEDIDO!$D121="","",PEDIDO!$D121)</f>
        <v/>
      </c>
      <c r="C106" s="486" t="str">
        <f>IF($B106="","",IFERROR(VLOOKUP($B106,LISTA!$A$2:$K$9000,4,0)," AGOTADO "))</f>
        <v/>
      </c>
      <c r="D106" s="486" t="str">
        <f>IF($B106="","",IFERROR(VLOOKUP($B106,LISTA!$A$2:$K$9000,5,0)," AGOTADO "))</f>
        <v/>
      </c>
      <c r="E106" s="486" t="str">
        <f>CONCATENATE(IF($B106="","",IFERROR(VLOOKUP($B106,LISTA!$A$2:$K$9000,2,0)," AGOTADO ")),"   -  ",IF($B106="","",IFERROR(VLOOKUP($B106,LISTA!$A$2:$K$9000,9,0)," AGOTADO ")))</f>
        <v xml:space="preserve">   -  </v>
      </c>
      <c r="F106" s="486" t="str">
        <f>IF($B106="","",IFERROR(VLOOKUP($B106,LISTA!$A$2:$K$9000,11,0)," AGOTADO "))</f>
        <v/>
      </c>
      <c r="G106" s="486" t="str">
        <f>IF($B106="","",IF(PEDIDO!$I121="","",PEDIDO!$I121))</f>
        <v/>
      </c>
      <c r="H106" s="583" t="str">
        <f t="shared" si="1"/>
        <v/>
      </c>
    </row>
    <row r="107" spans="2:8" s="158" customFormat="1" x14ac:dyDescent="0.25">
      <c r="B107" s="584" t="str">
        <f>IF(PEDIDO!$D122="","",PEDIDO!$D122)</f>
        <v/>
      </c>
      <c r="C107" s="486" t="str">
        <f>IF($B107="","",IFERROR(VLOOKUP($B107,LISTA!$A$2:$K$9000,4,0)," AGOTADO "))</f>
        <v/>
      </c>
      <c r="D107" s="486" t="str">
        <f>IF($B107="","",IFERROR(VLOOKUP($B107,LISTA!$A$2:$K$9000,5,0)," AGOTADO "))</f>
        <v/>
      </c>
      <c r="E107" s="486" t="str">
        <f>CONCATENATE(IF($B107="","",IFERROR(VLOOKUP($B107,LISTA!$A$2:$K$9000,2,0)," AGOTADO ")),"   -  ",IF($B107="","",IFERROR(VLOOKUP($B107,LISTA!$A$2:$K$9000,9,0)," AGOTADO ")))</f>
        <v xml:space="preserve">   -  </v>
      </c>
      <c r="F107" s="486" t="str">
        <f>IF($B107="","",IFERROR(VLOOKUP($B107,LISTA!$A$2:$K$9000,11,0)," AGOTADO "))</f>
        <v/>
      </c>
      <c r="G107" s="486" t="str">
        <f>IF($B107="","",IF(PEDIDO!$I122="","",PEDIDO!$I122))</f>
        <v/>
      </c>
      <c r="H107" s="583" t="str">
        <f t="shared" si="1"/>
        <v/>
      </c>
    </row>
    <row r="108" spans="2:8" s="158" customFormat="1" x14ac:dyDescent="0.25">
      <c r="B108" s="584" t="str">
        <f>IF(PEDIDO!$D123="","",PEDIDO!$D123)</f>
        <v/>
      </c>
      <c r="C108" s="486" t="str">
        <f>IF($B108="","",IFERROR(VLOOKUP($B108,LISTA!$A$2:$K$9000,4,0)," AGOTADO "))</f>
        <v/>
      </c>
      <c r="D108" s="486" t="str">
        <f>IF($B108="","",IFERROR(VLOOKUP($B108,LISTA!$A$2:$K$9000,5,0)," AGOTADO "))</f>
        <v/>
      </c>
      <c r="E108" s="486" t="str">
        <f>CONCATENATE(IF($B108="","",IFERROR(VLOOKUP($B108,LISTA!$A$2:$K$9000,2,0)," AGOTADO ")),"   -  ",IF($B108="","",IFERROR(VLOOKUP($B108,LISTA!$A$2:$K$9000,9,0)," AGOTADO ")))</f>
        <v xml:space="preserve">   -  </v>
      </c>
      <c r="F108" s="486" t="str">
        <f>IF($B108="","",IFERROR(VLOOKUP($B108,LISTA!$A$2:$K$9000,11,0)," AGOTADO "))</f>
        <v/>
      </c>
      <c r="G108" s="486" t="str">
        <f>IF($B108="","",IF(PEDIDO!$I123="","",PEDIDO!$I123))</f>
        <v/>
      </c>
      <c r="H108" s="583" t="str">
        <f t="shared" si="1"/>
        <v/>
      </c>
    </row>
    <row r="109" spans="2:8" s="158" customFormat="1" x14ac:dyDescent="0.25">
      <c r="B109" s="584" t="str">
        <f>IF(PEDIDO!$D124="","",PEDIDO!$D124)</f>
        <v/>
      </c>
      <c r="C109" s="486" t="str">
        <f>IF($B109="","",IFERROR(VLOOKUP($B109,LISTA!$A$2:$K$9000,4,0)," AGOTADO "))</f>
        <v/>
      </c>
      <c r="D109" s="486" t="str">
        <f>IF($B109="","",IFERROR(VLOOKUP($B109,LISTA!$A$2:$K$9000,5,0)," AGOTADO "))</f>
        <v/>
      </c>
      <c r="E109" s="486" t="str">
        <f>CONCATENATE(IF($B109="","",IFERROR(VLOOKUP($B109,LISTA!$A$2:$K$9000,2,0)," AGOTADO ")),"   -  ",IF($B109="","",IFERROR(VLOOKUP($B109,LISTA!$A$2:$K$9000,9,0)," AGOTADO ")))</f>
        <v xml:space="preserve">   -  </v>
      </c>
      <c r="F109" s="486" t="str">
        <f>IF($B109="","",IFERROR(VLOOKUP($B109,LISTA!$A$2:$K$9000,11,0)," AGOTADO "))</f>
        <v/>
      </c>
      <c r="G109" s="486" t="str">
        <f>IF($B109="","",IF(PEDIDO!$I124="","",PEDIDO!$I124))</f>
        <v/>
      </c>
      <c r="H109" s="583" t="str">
        <f t="shared" si="1"/>
        <v/>
      </c>
    </row>
    <row r="110" spans="2:8" s="158" customFormat="1" x14ac:dyDescent="0.25">
      <c r="B110" s="584" t="str">
        <f>IF(PEDIDO!$D125="","",PEDIDO!$D125)</f>
        <v/>
      </c>
      <c r="C110" s="486" t="str">
        <f>IF($B110="","",IFERROR(VLOOKUP($B110,LISTA!$A$2:$K$9000,4,0)," AGOTADO "))</f>
        <v/>
      </c>
      <c r="D110" s="486" t="str">
        <f>IF($B110="","",IFERROR(VLOOKUP($B110,LISTA!$A$2:$K$9000,5,0)," AGOTADO "))</f>
        <v/>
      </c>
      <c r="E110" s="486" t="str">
        <f>CONCATENATE(IF($B110="","",IFERROR(VLOOKUP($B110,LISTA!$A$2:$K$9000,2,0)," AGOTADO ")),"   -  ",IF($B110="","",IFERROR(VLOOKUP($B110,LISTA!$A$2:$K$9000,9,0)," AGOTADO ")))</f>
        <v xml:space="preserve">   -  </v>
      </c>
      <c r="F110" s="486" t="str">
        <f>IF($B110="","",IFERROR(VLOOKUP($B110,LISTA!$A$2:$K$9000,11,0)," AGOTADO "))</f>
        <v/>
      </c>
      <c r="G110" s="486" t="str">
        <f>IF($B110="","",IF(PEDIDO!$I125="","",PEDIDO!$I125))</f>
        <v/>
      </c>
      <c r="H110" s="583" t="str">
        <f t="shared" si="1"/>
        <v/>
      </c>
    </row>
    <row r="111" spans="2:8" s="158" customFormat="1" x14ac:dyDescent="0.25">
      <c r="B111" s="584" t="str">
        <f>IF(PEDIDO!$D126="","",PEDIDO!$D126)</f>
        <v/>
      </c>
      <c r="C111" s="486" t="str">
        <f>IF($B111="","",IFERROR(VLOOKUP($B111,LISTA!$A$2:$K$9000,4,0)," AGOTADO "))</f>
        <v/>
      </c>
      <c r="D111" s="486" t="str">
        <f>IF($B111="","",IFERROR(VLOOKUP($B111,LISTA!$A$2:$K$9000,5,0)," AGOTADO "))</f>
        <v/>
      </c>
      <c r="E111" s="486" t="str">
        <f>CONCATENATE(IF($B111="","",IFERROR(VLOOKUP($B111,LISTA!$A$2:$K$9000,2,0)," AGOTADO ")),"   -  ",IF($B111="","",IFERROR(VLOOKUP($B111,LISTA!$A$2:$K$9000,9,0)," AGOTADO ")))</f>
        <v xml:space="preserve">   -  </v>
      </c>
      <c r="F111" s="486" t="str">
        <f>IF($B111="","",IFERROR(VLOOKUP($B111,LISTA!$A$2:$K$9000,11,0)," AGOTADO "))</f>
        <v/>
      </c>
      <c r="G111" s="486" t="str">
        <f>IF($B111="","",IF(PEDIDO!$I126="","",PEDIDO!$I126))</f>
        <v/>
      </c>
      <c r="H111" s="583" t="str">
        <f t="shared" si="1"/>
        <v/>
      </c>
    </row>
    <row r="112" spans="2:8" s="158" customFormat="1" x14ac:dyDescent="0.25">
      <c r="B112" s="584" t="str">
        <f>IF(PEDIDO!$D127="","",PEDIDO!$D127)</f>
        <v/>
      </c>
      <c r="C112" s="486" t="str">
        <f>IF($B112="","",IFERROR(VLOOKUP($B112,LISTA!$A$2:$K$9000,4,0)," AGOTADO "))</f>
        <v/>
      </c>
      <c r="D112" s="486" t="str">
        <f>IF($B112="","",IFERROR(VLOOKUP($B112,LISTA!$A$2:$K$9000,5,0)," AGOTADO "))</f>
        <v/>
      </c>
      <c r="E112" s="486" t="str">
        <f>CONCATENATE(IF($B112="","",IFERROR(VLOOKUP($B112,LISTA!$A$2:$K$9000,2,0)," AGOTADO ")),"   -  ",IF($B112="","",IFERROR(VLOOKUP($B112,LISTA!$A$2:$K$9000,9,0)," AGOTADO ")))</f>
        <v xml:space="preserve">   -  </v>
      </c>
      <c r="F112" s="486" t="str">
        <f>IF($B112="","",IFERROR(VLOOKUP($B112,LISTA!$A$2:$K$9000,11,0)," AGOTADO "))</f>
        <v/>
      </c>
      <c r="G112" s="486" t="str">
        <f>IF($B112="","",IF(PEDIDO!$I127="","",PEDIDO!$I127))</f>
        <v/>
      </c>
      <c r="H112" s="583" t="str">
        <f t="shared" si="1"/>
        <v/>
      </c>
    </row>
    <row r="113" spans="2:8" s="158" customFormat="1" x14ac:dyDescent="0.25">
      <c r="B113" s="584" t="str">
        <f>IF(PEDIDO!$D128="","",PEDIDO!$D128)</f>
        <v/>
      </c>
      <c r="C113" s="486" t="str">
        <f>IF($B113="","",IFERROR(VLOOKUP($B113,LISTA!$A$2:$K$9000,4,0)," AGOTADO "))</f>
        <v/>
      </c>
      <c r="D113" s="486" t="str">
        <f>IF($B113="","",IFERROR(VLOOKUP($B113,LISTA!$A$2:$K$9000,5,0)," AGOTADO "))</f>
        <v/>
      </c>
      <c r="E113" s="486" t="str">
        <f>CONCATENATE(IF($B113="","",IFERROR(VLOOKUP($B113,LISTA!$A$2:$K$9000,2,0)," AGOTADO ")),"   -  ",IF($B113="","",IFERROR(VLOOKUP($B113,LISTA!$A$2:$K$9000,9,0)," AGOTADO ")))</f>
        <v xml:space="preserve">   -  </v>
      </c>
      <c r="F113" s="486" t="str">
        <f>IF($B113="","",IFERROR(VLOOKUP($B113,LISTA!$A$2:$K$9000,11,0)," AGOTADO "))</f>
        <v/>
      </c>
      <c r="G113" s="486" t="str">
        <f>IF($B113="","",IF(PEDIDO!$I128="","",PEDIDO!$I128))</f>
        <v/>
      </c>
      <c r="H113" s="583" t="str">
        <f t="shared" si="1"/>
        <v/>
      </c>
    </row>
    <row r="114" spans="2:8" s="158" customFormat="1" x14ac:dyDescent="0.25">
      <c r="B114" s="584" t="str">
        <f>IF(PEDIDO!$D129="","",PEDIDO!$D129)</f>
        <v/>
      </c>
      <c r="C114" s="486" t="str">
        <f>IF($B114="","",IFERROR(VLOOKUP($B114,LISTA!$A$2:$K$9000,4,0)," AGOTADO "))</f>
        <v/>
      </c>
      <c r="D114" s="486" t="str">
        <f>IF($B114="","",IFERROR(VLOOKUP($B114,LISTA!$A$2:$K$9000,5,0)," AGOTADO "))</f>
        <v/>
      </c>
      <c r="E114" s="486" t="str">
        <f>CONCATENATE(IF($B114="","",IFERROR(VLOOKUP($B114,LISTA!$A$2:$K$9000,2,0)," AGOTADO ")),"   -  ",IF($B114="","",IFERROR(VLOOKUP($B114,LISTA!$A$2:$K$9000,9,0)," AGOTADO ")))</f>
        <v xml:space="preserve">   -  </v>
      </c>
      <c r="F114" s="486" t="str">
        <f>IF($B114="","",IFERROR(VLOOKUP($B114,LISTA!$A$2:$K$9000,11,0)," AGOTADO "))</f>
        <v/>
      </c>
      <c r="G114" s="486" t="str">
        <f>IF($B114="","",IF(PEDIDO!$I129="","",PEDIDO!$I129))</f>
        <v/>
      </c>
      <c r="H114" s="583" t="str">
        <f t="shared" si="1"/>
        <v/>
      </c>
    </row>
    <row r="115" spans="2:8" s="158" customFormat="1" x14ac:dyDescent="0.25">
      <c r="B115" s="584" t="str">
        <f>IF(PEDIDO!$D130="","",PEDIDO!$D130)</f>
        <v/>
      </c>
      <c r="C115" s="486" t="str">
        <f>IF($B115="","",IFERROR(VLOOKUP($B115,LISTA!$A$2:$K$9000,4,0)," AGOTADO "))</f>
        <v/>
      </c>
      <c r="D115" s="486" t="str">
        <f>IF($B115="","",IFERROR(VLOOKUP($B115,LISTA!$A$2:$K$9000,5,0)," AGOTADO "))</f>
        <v/>
      </c>
      <c r="E115" s="486" t="str">
        <f>CONCATENATE(IF($B115="","",IFERROR(VLOOKUP($B115,LISTA!$A$2:$K$9000,2,0)," AGOTADO ")),"   -  ",IF($B115="","",IFERROR(VLOOKUP($B115,LISTA!$A$2:$K$9000,9,0)," AGOTADO ")))</f>
        <v xml:space="preserve">   -  </v>
      </c>
      <c r="F115" s="486" t="str">
        <f>IF($B115="","",IFERROR(VLOOKUP($B115,LISTA!$A$2:$K$9000,11,0)," AGOTADO "))</f>
        <v/>
      </c>
      <c r="G115" s="486" t="str">
        <f>IF($B115="","",IF(PEDIDO!$I130="","",PEDIDO!$I130))</f>
        <v/>
      </c>
      <c r="H115" s="583" t="str">
        <f t="shared" si="1"/>
        <v/>
      </c>
    </row>
    <row r="116" spans="2:8" s="158" customFormat="1" x14ac:dyDescent="0.25">
      <c r="B116" s="584" t="str">
        <f>IF(PEDIDO!$D131="","",PEDIDO!$D131)</f>
        <v/>
      </c>
      <c r="C116" s="486" t="str">
        <f>IF($B116="","",IFERROR(VLOOKUP($B116,LISTA!$A$2:$K$9000,4,0)," AGOTADO "))</f>
        <v/>
      </c>
      <c r="D116" s="486" t="str">
        <f>IF($B116="","",IFERROR(VLOOKUP($B116,LISTA!$A$2:$K$9000,5,0)," AGOTADO "))</f>
        <v/>
      </c>
      <c r="E116" s="486" t="str">
        <f>CONCATENATE(IF($B116="","",IFERROR(VLOOKUP($B116,LISTA!$A$2:$K$9000,2,0)," AGOTADO ")),"   -  ",IF($B116="","",IFERROR(VLOOKUP($B116,LISTA!$A$2:$K$9000,9,0)," AGOTADO ")))</f>
        <v xml:space="preserve">   -  </v>
      </c>
      <c r="F116" s="486" t="str">
        <f>IF($B116="","",IFERROR(VLOOKUP($B116,LISTA!$A$2:$K$9000,11,0)," AGOTADO "))</f>
        <v/>
      </c>
      <c r="G116" s="486" t="str">
        <f>IF($B116="","",IF(PEDIDO!$I131="","",PEDIDO!$I131))</f>
        <v/>
      </c>
      <c r="H116" s="583" t="str">
        <f t="shared" si="1"/>
        <v/>
      </c>
    </row>
    <row r="117" spans="2:8" s="158" customFormat="1" x14ac:dyDescent="0.25">
      <c r="B117" s="584" t="str">
        <f>IF(PEDIDO!$D132="","",PEDIDO!$D132)</f>
        <v/>
      </c>
      <c r="C117" s="486" t="str">
        <f>IF($B117="","",IFERROR(VLOOKUP($B117,LISTA!$A$2:$K$9000,4,0)," AGOTADO "))</f>
        <v/>
      </c>
      <c r="D117" s="486" t="str">
        <f>IF($B117="","",IFERROR(VLOOKUP($B117,LISTA!$A$2:$K$9000,5,0)," AGOTADO "))</f>
        <v/>
      </c>
      <c r="E117" s="486" t="str">
        <f>CONCATENATE(IF($B117="","",IFERROR(VLOOKUP($B117,LISTA!$A$2:$K$9000,2,0)," AGOTADO ")),"   -  ",IF($B117="","",IFERROR(VLOOKUP($B117,LISTA!$A$2:$K$9000,9,0)," AGOTADO ")))</f>
        <v xml:space="preserve">   -  </v>
      </c>
      <c r="F117" s="486" t="str">
        <f>IF($B117="","",IFERROR(VLOOKUP($B117,LISTA!$A$2:$K$9000,11,0)," AGOTADO "))</f>
        <v/>
      </c>
      <c r="G117" s="486" t="str">
        <f>IF($B117="","",IF(PEDIDO!$I132="","",PEDIDO!$I132))</f>
        <v/>
      </c>
      <c r="H117" s="583" t="str">
        <f t="shared" si="1"/>
        <v/>
      </c>
    </row>
    <row r="118" spans="2:8" s="158" customFormat="1" x14ac:dyDescent="0.25">
      <c r="B118" s="584" t="str">
        <f>IF(PEDIDO!$D133="","",PEDIDO!$D133)</f>
        <v/>
      </c>
      <c r="C118" s="486" t="str">
        <f>IF($B118="","",IFERROR(VLOOKUP($B118,LISTA!$A$2:$K$9000,4,0)," AGOTADO "))</f>
        <v/>
      </c>
      <c r="D118" s="486" t="str">
        <f>IF($B118="","",IFERROR(VLOOKUP($B118,LISTA!$A$2:$K$9000,5,0)," AGOTADO "))</f>
        <v/>
      </c>
      <c r="E118" s="486" t="str">
        <f>CONCATENATE(IF($B118="","",IFERROR(VLOOKUP($B118,LISTA!$A$2:$K$9000,2,0)," AGOTADO ")),"   -  ",IF($B118="","",IFERROR(VLOOKUP($B118,LISTA!$A$2:$K$9000,9,0)," AGOTADO ")))</f>
        <v xml:space="preserve">   -  </v>
      </c>
      <c r="F118" s="486" t="str">
        <f>IF($B118="","",IFERROR(VLOOKUP($B118,LISTA!$A$2:$K$9000,11,0)," AGOTADO "))</f>
        <v/>
      </c>
      <c r="G118" s="486" t="str">
        <f>IF($B118="","",IF(PEDIDO!$I133="","",PEDIDO!$I133))</f>
        <v/>
      </c>
      <c r="H118" s="583" t="str">
        <f t="shared" si="1"/>
        <v/>
      </c>
    </row>
    <row r="119" spans="2:8" s="158" customFormat="1" x14ac:dyDescent="0.25">
      <c r="B119" s="584" t="str">
        <f>IF(PEDIDO!$D134="","",PEDIDO!$D134)</f>
        <v/>
      </c>
      <c r="C119" s="486" t="str">
        <f>IF($B119="","",IFERROR(VLOOKUP($B119,LISTA!$A$2:$K$9000,4,0)," AGOTADO "))</f>
        <v/>
      </c>
      <c r="D119" s="486" t="str">
        <f>IF($B119="","",IFERROR(VLOOKUP($B119,LISTA!$A$2:$K$9000,5,0)," AGOTADO "))</f>
        <v/>
      </c>
      <c r="E119" s="486" t="str">
        <f>CONCATENATE(IF($B119="","",IFERROR(VLOOKUP($B119,LISTA!$A$2:$K$9000,2,0)," AGOTADO ")),"   -  ",IF($B119="","",IFERROR(VLOOKUP($B119,LISTA!$A$2:$K$9000,9,0)," AGOTADO ")))</f>
        <v xml:space="preserve">   -  </v>
      </c>
      <c r="F119" s="486" t="str">
        <f>IF($B119="","",IFERROR(VLOOKUP($B119,LISTA!$A$2:$K$9000,11,0)," AGOTADO "))</f>
        <v/>
      </c>
      <c r="G119" s="486" t="str">
        <f>IF($B119="","",IF(PEDIDO!$I134="","",PEDIDO!$I134))</f>
        <v/>
      </c>
      <c r="H119" s="583" t="str">
        <f t="shared" si="1"/>
        <v/>
      </c>
    </row>
    <row r="120" spans="2:8" s="158" customFormat="1" x14ac:dyDescent="0.25">
      <c r="B120" s="584" t="str">
        <f>IF(PEDIDO!$D135="","",PEDIDO!$D135)</f>
        <v/>
      </c>
      <c r="C120" s="486" t="str">
        <f>IF($B120="","",IFERROR(VLOOKUP($B120,LISTA!$A$2:$K$9000,4,0)," AGOTADO "))</f>
        <v/>
      </c>
      <c r="D120" s="486" t="str">
        <f>IF($B120="","",IFERROR(VLOOKUP($B120,LISTA!$A$2:$K$9000,5,0)," AGOTADO "))</f>
        <v/>
      </c>
      <c r="E120" s="486" t="str">
        <f>CONCATENATE(IF($B120="","",IFERROR(VLOOKUP($B120,LISTA!$A$2:$K$9000,2,0)," AGOTADO ")),"   -  ",IF($B120="","",IFERROR(VLOOKUP($B120,LISTA!$A$2:$K$9000,9,0)," AGOTADO ")))</f>
        <v xml:space="preserve">   -  </v>
      </c>
      <c r="F120" s="486" t="str">
        <f>IF($B120="","",IFERROR(VLOOKUP($B120,LISTA!$A$2:$K$9000,11,0)," AGOTADO "))</f>
        <v/>
      </c>
      <c r="G120" s="486" t="str">
        <f>IF($B120="","",IF(PEDIDO!$I135="","",PEDIDO!$I135))</f>
        <v/>
      </c>
      <c r="H120" s="583" t="str">
        <f t="shared" si="1"/>
        <v/>
      </c>
    </row>
    <row r="121" spans="2:8" s="158" customFormat="1" x14ac:dyDescent="0.25">
      <c r="B121" s="584" t="str">
        <f>IF(PEDIDO!$D136="","",PEDIDO!$D136)</f>
        <v/>
      </c>
      <c r="C121" s="486" t="str">
        <f>IF($B121="","",IFERROR(VLOOKUP($B121,LISTA!$A$2:$K$9000,4,0)," AGOTADO "))</f>
        <v/>
      </c>
      <c r="D121" s="486" t="str">
        <f>IF($B121="","",IFERROR(VLOOKUP($B121,LISTA!$A$2:$K$9000,5,0)," AGOTADO "))</f>
        <v/>
      </c>
      <c r="E121" s="486" t="str">
        <f>CONCATENATE(IF($B121="","",IFERROR(VLOOKUP($B121,LISTA!$A$2:$K$9000,2,0)," AGOTADO ")),"   -  ",IF($B121="","",IFERROR(VLOOKUP($B121,LISTA!$A$2:$K$9000,9,0)," AGOTADO ")))</f>
        <v xml:space="preserve">   -  </v>
      </c>
      <c r="F121" s="486" t="str">
        <f>IF($B121="","",IFERROR(VLOOKUP($B121,LISTA!$A$2:$K$9000,11,0)," AGOTADO "))</f>
        <v/>
      </c>
      <c r="G121" s="486" t="str">
        <f>IF($B121="","",IF(PEDIDO!$I136="","",PEDIDO!$I136))</f>
        <v/>
      </c>
      <c r="H121" s="583" t="str">
        <f t="shared" si="1"/>
        <v/>
      </c>
    </row>
    <row r="122" spans="2:8" s="158" customFormat="1" x14ac:dyDescent="0.25">
      <c r="B122" s="584" t="str">
        <f>IF(PEDIDO!$D137="","",PEDIDO!$D137)</f>
        <v/>
      </c>
      <c r="C122" s="486" t="str">
        <f>IF($B122="","",IFERROR(VLOOKUP($B122,LISTA!$A$2:$K$9000,4,0)," AGOTADO "))</f>
        <v/>
      </c>
      <c r="D122" s="486" t="str">
        <f>IF($B122="","",IFERROR(VLOOKUP($B122,LISTA!$A$2:$K$9000,5,0)," AGOTADO "))</f>
        <v/>
      </c>
      <c r="E122" s="486" t="str">
        <f>CONCATENATE(IF($B122="","",IFERROR(VLOOKUP($B122,LISTA!$A$2:$K$9000,2,0)," AGOTADO ")),"   -  ",IF($B122="","",IFERROR(VLOOKUP($B122,LISTA!$A$2:$K$9000,9,0)," AGOTADO ")))</f>
        <v xml:space="preserve">   -  </v>
      </c>
      <c r="F122" s="486" t="str">
        <f>IF($B122="","",IFERROR(VLOOKUP($B122,LISTA!$A$2:$K$9000,11,0)," AGOTADO "))</f>
        <v/>
      </c>
      <c r="G122" s="486" t="str">
        <f>IF($B122="","",IF(PEDIDO!$I137="","",PEDIDO!$I137))</f>
        <v/>
      </c>
      <c r="H122" s="583" t="str">
        <f t="shared" si="1"/>
        <v/>
      </c>
    </row>
    <row r="123" spans="2:8" s="158" customFormat="1" x14ac:dyDescent="0.25">
      <c r="B123" s="584" t="str">
        <f>IF(PEDIDO!$D138="","",PEDIDO!$D138)</f>
        <v/>
      </c>
      <c r="C123" s="486" t="str">
        <f>IF($B123="","",IFERROR(VLOOKUP($B123,LISTA!$A$2:$K$9000,4,0)," AGOTADO "))</f>
        <v/>
      </c>
      <c r="D123" s="486" t="str">
        <f>IF($B123="","",IFERROR(VLOOKUP($B123,LISTA!$A$2:$K$9000,5,0)," AGOTADO "))</f>
        <v/>
      </c>
      <c r="E123" s="486" t="str">
        <f>CONCATENATE(IF($B123="","",IFERROR(VLOOKUP($B123,LISTA!$A$2:$K$9000,2,0)," AGOTADO ")),"   -  ",IF($B123="","",IFERROR(VLOOKUP($B123,LISTA!$A$2:$K$9000,9,0)," AGOTADO ")))</f>
        <v xml:space="preserve">   -  </v>
      </c>
      <c r="F123" s="486" t="str">
        <f>IF($B123="","",IFERROR(VLOOKUP($B123,LISTA!$A$2:$K$9000,11,0)," AGOTADO "))</f>
        <v/>
      </c>
      <c r="G123" s="486" t="str">
        <f>IF($B123="","",IF(PEDIDO!$I138="","",PEDIDO!$I138))</f>
        <v/>
      </c>
      <c r="H123" s="583" t="str">
        <f t="shared" si="1"/>
        <v/>
      </c>
    </row>
    <row r="124" spans="2:8" s="158" customFormat="1" x14ac:dyDescent="0.25">
      <c r="B124" s="584" t="str">
        <f>IF(PEDIDO!$D139="","",PEDIDO!$D139)</f>
        <v/>
      </c>
      <c r="C124" s="486" t="str">
        <f>IF($B124="","",IFERROR(VLOOKUP($B124,LISTA!$A$2:$K$9000,4,0)," AGOTADO "))</f>
        <v/>
      </c>
      <c r="D124" s="486" t="str">
        <f>IF($B124="","",IFERROR(VLOOKUP($B124,LISTA!$A$2:$K$9000,5,0)," AGOTADO "))</f>
        <v/>
      </c>
      <c r="E124" s="486" t="str">
        <f>CONCATENATE(IF($B124="","",IFERROR(VLOOKUP($B124,LISTA!$A$2:$K$9000,2,0)," AGOTADO ")),"   -  ",IF($B124="","",IFERROR(VLOOKUP($B124,LISTA!$A$2:$K$9000,9,0)," AGOTADO ")))</f>
        <v xml:space="preserve">   -  </v>
      </c>
      <c r="F124" s="486" t="str">
        <f>IF($B124="","",IFERROR(VLOOKUP($B124,LISTA!$A$2:$K$9000,11,0)," AGOTADO "))</f>
        <v/>
      </c>
      <c r="G124" s="486" t="str">
        <f>IF($B124="","",IF(PEDIDO!$I139="","",PEDIDO!$I139))</f>
        <v/>
      </c>
      <c r="H124" s="583" t="str">
        <f t="shared" si="1"/>
        <v/>
      </c>
    </row>
    <row r="125" spans="2:8" s="158" customFormat="1" x14ac:dyDescent="0.25">
      <c r="B125" s="584" t="str">
        <f>IF(PEDIDO!$D140="","",PEDIDO!$D140)</f>
        <v/>
      </c>
      <c r="C125" s="486" t="str">
        <f>IF($B125="","",IFERROR(VLOOKUP($B125,LISTA!$A$2:$K$9000,4,0)," AGOTADO "))</f>
        <v/>
      </c>
      <c r="D125" s="486" t="str">
        <f>IF($B125="","",IFERROR(VLOOKUP($B125,LISTA!$A$2:$K$9000,5,0)," AGOTADO "))</f>
        <v/>
      </c>
      <c r="E125" s="486" t="str">
        <f>CONCATENATE(IF($B125="","",IFERROR(VLOOKUP($B125,LISTA!$A$2:$K$9000,2,0)," AGOTADO ")),"   -  ",IF($B125="","",IFERROR(VLOOKUP($B125,LISTA!$A$2:$K$9000,9,0)," AGOTADO ")))</f>
        <v xml:space="preserve">   -  </v>
      </c>
      <c r="F125" s="486" t="str">
        <f>IF($B125="","",IFERROR(VLOOKUP($B125,LISTA!$A$2:$K$9000,11,0)," AGOTADO "))</f>
        <v/>
      </c>
      <c r="G125" s="486" t="str">
        <f>IF($B125="","",IF(PEDIDO!$I140="","",PEDIDO!$I140))</f>
        <v/>
      </c>
      <c r="H125" s="583" t="str">
        <f t="shared" si="1"/>
        <v/>
      </c>
    </row>
    <row r="126" spans="2:8" s="158" customFormat="1" x14ac:dyDescent="0.25">
      <c r="B126" s="584" t="str">
        <f>IF(PEDIDO!$D141="","",PEDIDO!$D141)</f>
        <v/>
      </c>
      <c r="C126" s="486" t="str">
        <f>IF($B126="","",IFERROR(VLOOKUP($B126,LISTA!$A$2:$K$9000,4,0)," AGOTADO "))</f>
        <v/>
      </c>
      <c r="D126" s="486" t="str">
        <f>IF($B126="","",IFERROR(VLOOKUP($B126,LISTA!$A$2:$K$9000,5,0)," AGOTADO "))</f>
        <v/>
      </c>
      <c r="E126" s="486" t="str">
        <f>CONCATENATE(IF($B126="","",IFERROR(VLOOKUP($B126,LISTA!$A$2:$K$9000,2,0)," AGOTADO ")),"   -  ",IF($B126="","",IFERROR(VLOOKUP($B126,LISTA!$A$2:$K$9000,9,0)," AGOTADO ")))</f>
        <v xml:space="preserve">   -  </v>
      </c>
      <c r="F126" s="486" t="str">
        <f>IF($B126="","",IFERROR(VLOOKUP($B126,LISTA!$A$2:$K$9000,11,0)," AGOTADO "))</f>
        <v/>
      </c>
      <c r="G126" s="486" t="str">
        <f>IF($B126="","",IF(PEDIDO!$I141="","",PEDIDO!$I141))</f>
        <v/>
      </c>
      <c r="H126" s="583" t="str">
        <f t="shared" si="1"/>
        <v/>
      </c>
    </row>
    <row r="127" spans="2:8" s="158" customFormat="1" x14ac:dyDescent="0.25">
      <c r="B127" s="584" t="str">
        <f>IF(PEDIDO!$D142="","",PEDIDO!$D142)</f>
        <v/>
      </c>
      <c r="C127" s="486" t="str">
        <f>IF($B127="","",IFERROR(VLOOKUP($B127,LISTA!$A$2:$K$9000,4,0)," AGOTADO "))</f>
        <v/>
      </c>
      <c r="D127" s="486" t="str">
        <f>IF($B127="","",IFERROR(VLOOKUP($B127,LISTA!$A$2:$K$9000,5,0)," AGOTADO "))</f>
        <v/>
      </c>
      <c r="E127" s="486" t="str">
        <f>CONCATENATE(IF($B127="","",IFERROR(VLOOKUP($B127,LISTA!$A$2:$K$9000,2,0)," AGOTADO ")),"   -  ",IF($B127="","",IFERROR(VLOOKUP($B127,LISTA!$A$2:$K$9000,9,0)," AGOTADO ")))</f>
        <v xml:space="preserve">   -  </v>
      </c>
      <c r="F127" s="486" t="str">
        <f>IF($B127="","",IFERROR(VLOOKUP($B127,LISTA!$A$2:$K$9000,11,0)," AGOTADO "))</f>
        <v/>
      </c>
      <c r="G127" s="486" t="str">
        <f>IF($B127="","",IF(PEDIDO!$I142="","",PEDIDO!$I142))</f>
        <v/>
      </c>
      <c r="H127" s="583" t="str">
        <f t="shared" si="1"/>
        <v/>
      </c>
    </row>
    <row r="128" spans="2:8" s="158" customFormat="1" x14ac:dyDescent="0.25">
      <c r="B128" s="584" t="str">
        <f>IF(PEDIDO!$D143="","",PEDIDO!$D143)</f>
        <v/>
      </c>
      <c r="C128" s="486" t="str">
        <f>IF($B128="","",IFERROR(VLOOKUP($B128,LISTA!$A$2:$K$9000,4,0)," AGOTADO "))</f>
        <v/>
      </c>
      <c r="D128" s="486" t="str">
        <f>IF($B128="","",IFERROR(VLOOKUP($B128,LISTA!$A$2:$K$9000,5,0)," AGOTADO "))</f>
        <v/>
      </c>
      <c r="E128" s="486" t="str">
        <f>CONCATENATE(IF($B128="","",IFERROR(VLOOKUP($B128,LISTA!$A$2:$K$9000,2,0)," AGOTADO ")),"   -  ",IF($B128="","",IFERROR(VLOOKUP($B128,LISTA!$A$2:$K$9000,9,0)," AGOTADO ")))</f>
        <v xml:space="preserve">   -  </v>
      </c>
      <c r="F128" s="486" t="str">
        <f>IF($B128="","",IFERROR(VLOOKUP($B128,LISTA!$A$2:$K$9000,11,0)," AGOTADO "))</f>
        <v/>
      </c>
      <c r="G128" s="486" t="str">
        <f>IF($B128="","",IF(PEDIDO!$I143="","",PEDIDO!$I143))</f>
        <v/>
      </c>
      <c r="H128" s="583" t="str">
        <f t="shared" si="1"/>
        <v/>
      </c>
    </row>
    <row r="129" spans="2:8" s="158" customFormat="1" x14ac:dyDescent="0.25">
      <c r="B129" s="584" t="str">
        <f>IF(PEDIDO!$D144="","",PEDIDO!$D144)</f>
        <v/>
      </c>
      <c r="C129" s="486" t="str">
        <f>IF($B129="","",IFERROR(VLOOKUP($B129,LISTA!$A$2:$K$9000,4,0)," AGOTADO "))</f>
        <v/>
      </c>
      <c r="D129" s="486" t="str">
        <f>IF($B129="","",IFERROR(VLOOKUP($B129,LISTA!$A$2:$K$9000,5,0)," AGOTADO "))</f>
        <v/>
      </c>
      <c r="E129" s="486" t="str">
        <f>CONCATENATE(IF($B129="","",IFERROR(VLOOKUP($B129,LISTA!$A$2:$K$9000,2,0)," AGOTADO ")),"   -  ",IF($B129="","",IFERROR(VLOOKUP($B129,LISTA!$A$2:$K$9000,9,0)," AGOTADO ")))</f>
        <v xml:space="preserve">   -  </v>
      </c>
      <c r="F129" s="486" t="str">
        <f>IF($B129="","",IFERROR(VLOOKUP($B129,LISTA!$A$2:$K$9000,11,0)," AGOTADO "))</f>
        <v/>
      </c>
      <c r="G129" s="486" t="str">
        <f>IF($B129="","",IF(PEDIDO!$I144="","",PEDIDO!$I144))</f>
        <v/>
      </c>
      <c r="H129" s="583" t="str">
        <f t="shared" si="1"/>
        <v/>
      </c>
    </row>
    <row r="130" spans="2:8" s="158" customFormat="1" x14ac:dyDescent="0.25">
      <c r="B130" s="584" t="str">
        <f>IF(PEDIDO!$D145="","",PEDIDO!$D145)</f>
        <v/>
      </c>
      <c r="C130" s="486" t="str">
        <f>IF($B130="","",IFERROR(VLOOKUP($B130,LISTA!$A$2:$K$9000,4,0)," AGOTADO "))</f>
        <v/>
      </c>
      <c r="D130" s="486" t="str">
        <f>IF($B130="","",IFERROR(VLOOKUP($B130,LISTA!$A$2:$K$9000,5,0)," AGOTADO "))</f>
        <v/>
      </c>
      <c r="E130" s="486" t="str">
        <f>CONCATENATE(IF($B130="","",IFERROR(VLOOKUP($B130,LISTA!$A$2:$K$9000,2,0)," AGOTADO ")),"   -  ",IF($B130="","",IFERROR(VLOOKUP($B130,LISTA!$A$2:$K$9000,9,0)," AGOTADO ")))</f>
        <v xml:space="preserve">   -  </v>
      </c>
      <c r="F130" s="486" t="str">
        <f>IF($B130="","",IFERROR(VLOOKUP($B130,LISTA!$A$2:$K$9000,11,0)," AGOTADO "))</f>
        <v/>
      </c>
      <c r="G130" s="486" t="str">
        <f>IF($B130="","",IF(PEDIDO!$I145="","",PEDIDO!$I145))</f>
        <v/>
      </c>
      <c r="H130" s="583" t="str">
        <f t="shared" si="1"/>
        <v/>
      </c>
    </row>
    <row r="131" spans="2:8" s="158" customFormat="1" x14ac:dyDescent="0.25">
      <c r="B131" s="584" t="str">
        <f>IF(PEDIDO!$D146="","",PEDIDO!$D146)</f>
        <v/>
      </c>
      <c r="C131" s="486" t="str">
        <f>IF($B131="","",IFERROR(VLOOKUP($B131,LISTA!$A$2:$K$9000,4,0)," AGOTADO "))</f>
        <v/>
      </c>
      <c r="D131" s="486" t="str">
        <f>IF($B131="","",IFERROR(VLOOKUP($B131,LISTA!$A$2:$K$9000,5,0)," AGOTADO "))</f>
        <v/>
      </c>
      <c r="E131" s="486" t="str">
        <f>CONCATENATE(IF($B131="","",IFERROR(VLOOKUP($B131,LISTA!$A$2:$K$9000,2,0)," AGOTADO ")),"   -  ",IF($B131="","",IFERROR(VLOOKUP($B131,LISTA!$A$2:$K$9000,9,0)," AGOTADO ")))</f>
        <v xml:space="preserve">   -  </v>
      </c>
      <c r="F131" s="486" t="str">
        <f>IF($B131="","",IFERROR(VLOOKUP($B131,LISTA!$A$2:$K$9000,11,0)," AGOTADO "))</f>
        <v/>
      </c>
      <c r="G131" s="486" t="str">
        <f>IF($B131="","",IF(PEDIDO!$I146="","",PEDIDO!$I146))</f>
        <v/>
      </c>
      <c r="H131" s="583" t="str">
        <f t="shared" ref="H131:H191" si="2">IF(OR($G131="",$G131="0"),"",IF(AND($G131&gt;$F131,$F131&gt;0),CONCATENATE("  SOLO SE PUEDE DESPACHAR  (",$F131,")  Y VAN A SER FALTA (",$G131-$F131," )"),IF(OR($F131="",$F131="0",$D131=" AGOTADO ",AND($G131&gt;"0")),"NO SE VA A DESPACHAR "," OK ")))</f>
        <v/>
      </c>
    </row>
    <row r="132" spans="2:8" s="158" customFormat="1" x14ac:dyDescent="0.25">
      <c r="B132" s="584" t="str">
        <f>IF(PEDIDO!$D147="","",PEDIDO!$D147)</f>
        <v/>
      </c>
      <c r="C132" s="486" t="str">
        <f>IF($B132="","",IFERROR(VLOOKUP($B132,LISTA!$A$2:$K$9000,4,0)," AGOTADO "))</f>
        <v/>
      </c>
      <c r="D132" s="486" t="str">
        <f>IF($B132="","",IFERROR(VLOOKUP($B132,LISTA!$A$2:$K$9000,5,0)," AGOTADO "))</f>
        <v/>
      </c>
      <c r="E132" s="486" t="str">
        <f>CONCATENATE(IF($B132="","",IFERROR(VLOOKUP($B132,LISTA!$A$2:$K$9000,2,0)," AGOTADO ")),"   -  ",IF($B132="","",IFERROR(VLOOKUP($B132,LISTA!$A$2:$K$9000,9,0)," AGOTADO ")))</f>
        <v xml:space="preserve">   -  </v>
      </c>
      <c r="F132" s="486" t="str">
        <f>IF($B132="","",IFERROR(VLOOKUP($B132,LISTA!$A$2:$K$9000,11,0)," AGOTADO "))</f>
        <v/>
      </c>
      <c r="G132" s="486" t="str">
        <f>IF($B132="","",IF(PEDIDO!$I147="","",PEDIDO!$I147))</f>
        <v/>
      </c>
      <c r="H132" s="583" t="str">
        <f t="shared" si="2"/>
        <v/>
      </c>
    </row>
    <row r="133" spans="2:8" s="158" customFormat="1" x14ac:dyDescent="0.25">
      <c r="B133" s="584" t="str">
        <f>IF(PEDIDO!$D148="","",PEDIDO!$D148)</f>
        <v/>
      </c>
      <c r="C133" s="486" t="str">
        <f>IF($B133="","",IFERROR(VLOOKUP($B133,LISTA!$A$2:$K$9000,4,0)," AGOTADO "))</f>
        <v/>
      </c>
      <c r="D133" s="486" t="str">
        <f>IF($B133="","",IFERROR(VLOOKUP($B133,LISTA!$A$2:$K$9000,5,0)," AGOTADO "))</f>
        <v/>
      </c>
      <c r="E133" s="486" t="str">
        <f>CONCATENATE(IF($B133="","",IFERROR(VLOOKUP($B133,LISTA!$A$2:$K$9000,2,0)," AGOTADO ")),"   -  ",IF($B133="","",IFERROR(VLOOKUP($B133,LISTA!$A$2:$K$9000,9,0)," AGOTADO ")))</f>
        <v xml:space="preserve">   -  </v>
      </c>
      <c r="F133" s="486" t="str">
        <f>IF($B133="","",IFERROR(VLOOKUP($B133,LISTA!$A$2:$K$9000,11,0)," AGOTADO "))</f>
        <v/>
      </c>
      <c r="G133" s="486" t="str">
        <f>IF($B133="","",IF(PEDIDO!$I148="","",PEDIDO!$I148))</f>
        <v/>
      </c>
      <c r="H133" s="583" t="str">
        <f t="shared" si="2"/>
        <v/>
      </c>
    </row>
    <row r="134" spans="2:8" s="158" customFormat="1" x14ac:dyDescent="0.25">
      <c r="B134" s="584" t="str">
        <f>IF(PEDIDO!$D149="","",PEDIDO!$D149)</f>
        <v/>
      </c>
      <c r="C134" s="486" t="str">
        <f>IF($B134="","",IFERROR(VLOOKUP($B134,LISTA!$A$2:$K$9000,4,0)," AGOTADO "))</f>
        <v/>
      </c>
      <c r="D134" s="486" t="str">
        <f>IF($B134="","",IFERROR(VLOOKUP($B134,LISTA!$A$2:$K$9000,5,0)," AGOTADO "))</f>
        <v/>
      </c>
      <c r="E134" s="486" t="str">
        <f>CONCATENATE(IF($B134="","",IFERROR(VLOOKUP($B134,LISTA!$A$2:$K$9000,2,0)," AGOTADO ")),"   -  ",IF($B134="","",IFERROR(VLOOKUP($B134,LISTA!$A$2:$K$9000,9,0)," AGOTADO ")))</f>
        <v xml:space="preserve">   -  </v>
      </c>
      <c r="F134" s="486" t="str">
        <f>IF($B134="","",IFERROR(VLOOKUP($B134,LISTA!$A$2:$K$9000,11,0)," AGOTADO "))</f>
        <v/>
      </c>
      <c r="G134" s="486" t="str">
        <f>IF($B134="","",IF(PEDIDO!$I149="","",PEDIDO!$I149))</f>
        <v/>
      </c>
      <c r="H134" s="583" t="str">
        <f t="shared" si="2"/>
        <v/>
      </c>
    </row>
    <row r="135" spans="2:8" s="158" customFormat="1" x14ac:dyDescent="0.25">
      <c r="B135" s="584" t="str">
        <f>IF(PEDIDO!$D150="","",PEDIDO!$D150)</f>
        <v/>
      </c>
      <c r="C135" s="486" t="str">
        <f>IF($B135="","",IFERROR(VLOOKUP($B135,LISTA!$A$2:$K$9000,4,0)," AGOTADO "))</f>
        <v/>
      </c>
      <c r="D135" s="486" t="str">
        <f>IF($B135="","",IFERROR(VLOOKUP($B135,LISTA!$A$2:$K$9000,5,0)," AGOTADO "))</f>
        <v/>
      </c>
      <c r="E135" s="486" t="str">
        <f>CONCATENATE(IF($B135="","",IFERROR(VLOOKUP($B135,LISTA!$A$2:$K$9000,2,0)," AGOTADO ")),"   -  ",IF($B135="","",IFERROR(VLOOKUP($B135,LISTA!$A$2:$K$9000,9,0)," AGOTADO ")))</f>
        <v xml:space="preserve">   -  </v>
      </c>
      <c r="F135" s="486" t="str">
        <f>IF($B135="","",IFERROR(VLOOKUP($B135,LISTA!$A$2:$K$9000,11,0)," AGOTADO "))</f>
        <v/>
      </c>
      <c r="G135" s="486" t="str">
        <f>IF($B135="","",IF(PEDIDO!$I150="","",PEDIDO!$I150))</f>
        <v/>
      </c>
      <c r="H135" s="583" t="str">
        <f t="shared" si="2"/>
        <v/>
      </c>
    </row>
    <row r="136" spans="2:8" s="158" customFormat="1" x14ac:dyDescent="0.25">
      <c r="B136" s="584" t="str">
        <f>IF(PEDIDO!$D151="","",PEDIDO!$D151)</f>
        <v/>
      </c>
      <c r="C136" s="486" t="str">
        <f>IF($B136="","",IFERROR(VLOOKUP($B136,LISTA!$A$2:$K$9000,4,0)," AGOTADO "))</f>
        <v/>
      </c>
      <c r="D136" s="486" t="str">
        <f>IF($B136="","",IFERROR(VLOOKUP($B136,LISTA!$A$2:$K$9000,5,0)," AGOTADO "))</f>
        <v/>
      </c>
      <c r="E136" s="486" t="str">
        <f>CONCATENATE(IF($B136="","",IFERROR(VLOOKUP($B136,LISTA!$A$2:$K$9000,2,0)," AGOTADO ")),"   -  ",IF($B136="","",IFERROR(VLOOKUP($B136,LISTA!$A$2:$K$9000,9,0)," AGOTADO ")))</f>
        <v xml:space="preserve">   -  </v>
      </c>
      <c r="F136" s="486" t="str">
        <f>IF($B136="","",IFERROR(VLOOKUP($B136,LISTA!$A$2:$K$9000,11,0)," AGOTADO "))</f>
        <v/>
      </c>
      <c r="G136" s="486" t="str">
        <f>IF($B136="","",IF(PEDIDO!$I151="","",PEDIDO!$I151))</f>
        <v/>
      </c>
      <c r="H136" s="583" t="str">
        <f t="shared" si="2"/>
        <v/>
      </c>
    </row>
    <row r="137" spans="2:8" s="158" customFormat="1" x14ac:dyDescent="0.25">
      <c r="B137" s="584" t="str">
        <f>IF(PEDIDO!$D152="","",PEDIDO!$D152)</f>
        <v/>
      </c>
      <c r="C137" s="486" t="str">
        <f>IF($B137="","",IFERROR(VLOOKUP($B137,LISTA!$A$2:$K$9000,4,0)," AGOTADO "))</f>
        <v/>
      </c>
      <c r="D137" s="486" t="str">
        <f>IF($B137="","",IFERROR(VLOOKUP($B137,LISTA!$A$2:$K$9000,5,0)," AGOTADO "))</f>
        <v/>
      </c>
      <c r="E137" s="486" t="str">
        <f>CONCATENATE(IF($B137="","",IFERROR(VLOOKUP($B137,LISTA!$A$2:$K$9000,2,0)," AGOTADO ")),"   -  ",IF($B137="","",IFERROR(VLOOKUP($B137,LISTA!$A$2:$K$9000,9,0)," AGOTADO ")))</f>
        <v xml:space="preserve">   -  </v>
      </c>
      <c r="F137" s="486" t="str">
        <f>IF($B137="","",IFERROR(VLOOKUP($B137,LISTA!$A$2:$K$9000,11,0)," AGOTADO "))</f>
        <v/>
      </c>
      <c r="G137" s="486" t="str">
        <f>IF($B137="","",IF(PEDIDO!$I152="","",PEDIDO!$I152))</f>
        <v/>
      </c>
      <c r="H137" s="583" t="str">
        <f t="shared" si="2"/>
        <v/>
      </c>
    </row>
    <row r="138" spans="2:8" s="158" customFormat="1" x14ac:dyDescent="0.25">
      <c r="B138" s="584" t="str">
        <f>IF(PEDIDO!$D153="","",PEDIDO!$D153)</f>
        <v/>
      </c>
      <c r="C138" s="486" t="str">
        <f>IF($B138="","",IFERROR(VLOOKUP($B138,LISTA!$A$2:$K$9000,4,0)," AGOTADO "))</f>
        <v/>
      </c>
      <c r="D138" s="486" t="str">
        <f>IF($B138="","",IFERROR(VLOOKUP($B138,LISTA!$A$2:$K$9000,5,0)," AGOTADO "))</f>
        <v/>
      </c>
      <c r="E138" s="486" t="str">
        <f>CONCATENATE(IF($B138="","",IFERROR(VLOOKUP($B138,LISTA!$A$2:$K$9000,2,0)," AGOTADO ")),"   -  ",IF($B138="","",IFERROR(VLOOKUP($B138,LISTA!$A$2:$K$9000,9,0)," AGOTADO ")))</f>
        <v xml:space="preserve">   -  </v>
      </c>
      <c r="F138" s="486" t="str">
        <f>IF($B138="","",IFERROR(VLOOKUP($B138,LISTA!$A$2:$K$9000,11,0)," AGOTADO "))</f>
        <v/>
      </c>
      <c r="G138" s="486" t="str">
        <f>IF($B138="","",IF(PEDIDO!$I153="","",PEDIDO!$I153))</f>
        <v/>
      </c>
      <c r="H138" s="583" t="str">
        <f t="shared" si="2"/>
        <v/>
      </c>
    </row>
    <row r="139" spans="2:8" s="158" customFormat="1" x14ac:dyDescent="0.25">
      <c r="B139" s="584" t="str">
        <f>IF(PEDIDO!$D154="","",PEDIDO!$D154)</f>
        <v/>
      </c>
      <c r="C139" s="486" t="str">
        <f>IF($B139="","",IFERROR(VLOOKUP($B139,LISTA!$A$2:$K$9000,4,0)," AGOTADO "))</f>
        <v/>
      </c>
      <c r="D139" s="486" t="str">
        <f>IF($B139="","",IFERROR(VLOOKUP($B139,LISTA!$A$2:$K$9000,5,0)," AGOTADO "))</f>
        <v/>
      </c>
      <c r="E139" s="486" t="str">
        <f>CONCATENATE(IF($B139="","",IFERROR(VLOOKUP($B139,LISTA!$A$2:$K$9000,2,0)," AGOTADO ")),"   -  ",IF($B139="","",IFERROR(VLOOKUP($B139,LISTA!$A$2:$K$9000,9,0)," AGOTADO ")))</f>
        <v xml:space="preserve">   -  </v>
      </c>
      <c r="F139" s="486" t="str">
        <f>IF($B139="","",IFERROR(VLOOKUP($B139,LISTA!$A$2:$K$9000,11,0)," AGOTADO "))</f>
        <v/>
      </c>
      <c r="G139" s="486" t="str">
        <f>IF($B139="","",IF(PEDIDO!$I154="","",PEDIDO!$I154))</f>
        <v/>
      </c>
      <c r="H139" s="583" t="str">
        <f t="shared" si="2"/>
        <v/>
      </c>
    </row>
    <row r="140" spans="2:8" s="158" customFormat="1" x14ac:dyDescent="0.25">
      <c r="B140" s="584" t="str">
        <f>IF(PEDIDO!$D155="","",PEDIDO!$D155)</f>
        <v/>
      </c>
      <c r="C140" s="486" t="str">
        <f>IF($B140="","",IFERROR(VLOOKUP($B140,LISTA!$A$2:$K$9000,4,0)," AGOTADO "))</f>
        <v/>
      </c>
      <c r="D140" s="486" t="str">
        <f>IF($B140="","",IFERROR(VLOOKUP($B140,LISTA!$A$2:$K$9000,5,0)," AGOTADO "))</f>
        <v/>
      </c>
      <c r="E140" s="486" t="str">
        <f>CONCATENATE(IF($B140="","",IFERROR(VLOOKUP($B140,LISTA!$A$2:$K$9000,2,0)," AGOTADO ")),"   -  ",IF($B140="","",IFERROR(VLOOKUP($B140,LISTA!$A$2:$K$9000,9,0)," AGOTADO ")))</f>
        <v xml:space="preserve">   -  </v>
      </c>
      <c r="F140" s="486" t="str">
        <f>IF($B140="","",IFERROR(VLOOKUP($B140,LISTA!$A$2:$K$9000,11,0)," AGOTADO "))</f>
        <v/>
      </c>
      <c r="G140" s="486" t="str">
        <f>IF($B140="","",IF(PEDIDO!$I155="","",PEDIDO!$I155))</f>
        <v/>
      </c>
      <c r="H140" s="583" t="str">
        <f t="shared" si="2"/>
        <v/>
      </c>
    </row>
    <row r="141" spans="2:8" s="158" customFormat="1" x14ac:dyDescent="0.25">
      <c r="B141" s="584" t="str">
        <f>IF(PEDIDO!$D156="","",PEDIDO!$D156)</f>
        <v/>
      </c>
      <c r="C141" s="486" t="str">
        <f>IF($B141="","",IFERROR(VLOOKUP($B141,LISTA!$A$2:$K$9000,4,0)," AGOTADO "))</f>
        <v/>
      </c>
      <c r="D141" s="486" t="str">
        <f>IF($B141="","",IFERROR(VLOOKUP($B141,LISTA!$A$2:$K$9000,5,0)," AGOTADO "))</f>
        <v/>
      </c>
      <c r="E141" s="486" t="str">
        <f>CONCATENATE(IF($B141="","",IFERROR(VLOOKUP($B141,LISTA!$A$2:$K$9000,2,0)," AGOTADO ")),"   -  ",IF($B141="","",IFERROR(VLOOKUP($B141,LISTA!$A$2:$K$9000,9,0)," AGOTADO ")))</f>
        <v xml:space="preserve">   -  </v>
      </c>
      <c r="F141" s="486" t="str">
        <f>IF($B141="","",IFERROR(VLOOKUP($B141,LISTA!$A$2:$K$9000,11,0)," AGOTADO "))</f>
        <v/>
      </c>
      <c r="G141" s="486" t="str">
        <f>IF($B141="","",IF(PEDIDO!$I156="","",PEDIDO!$I156))</f>
        <v/>
      </c>
      <c r="H141" s="583" t="str">
        <f t="shared" si="2"/>
        <v/>
      </c>
    </row>
    <row r="142" spans="2:8" s="158" customFormat="1" x14ac:dyDescent="0.25">
      <c r="B142" s="584" t="str">
        <f>IF(PEDIDO!$D157="","",PEDIDO!$D157)</f>
        <v/>
      </c>
      <c r="C142" s="486" t="str">
        <f>IF($B142="","",IFERROR(VLOOKUP($B142,LISTA!$A$2:$K$9000,4,0)," AGOTADO "))</f>
        <v/>
      </c>
      <c r="D142" s="486" t="str">
        <f>IF($B142="","",IFERROR(VLOOKUP($B142,LISTA!$A$2:$K$9000,5,0)," AGOTADO "))</f>
        <v/>
      </c>
      <c r="E142" s="486" t="str">
        <f>CONCATENATE(IF($B142="","",IFERROR(VLOOKUP($B142,LISTA!$A$2:$K$9000,2,0)," AGOTADO ")),"   -  ",IF($B142="","",IFERROR(VLOOKUP($B142,LISTA!$A$2:$K$9000,9,0)," AGOTADO ")))</f>
        <v xml:space="preserve">   -  </v>
      </c>
      <c r="F142" s="486" t="str">
        <f>IF($B142="","",IFERROR(VLOOKUP($B142,LISTA!$A$2:$K$9000,11,0)," AGOTADO "))</f>
        <v/>
      </c>
      <c r="G142" s="486" t="str">
        <f>IF($B142="","",IF(PEDIDO!$I157="","",PEDIDO!$I157))</f>
        <v/>
      </c>
      <c r="H142" s="583" t="str">
        <f t="shared" si="2"/>
        <v/>
      </c>
    </row>
    <row r="143" spans="2:8" s="158" customFormat="1" x14ac:dyDescent="0.25">
      <c r="B143" s="584" t="str">
        <f>IF(PEDIDO!$D158="","",PEDIDO!$D158)</f>
        <v/>
      </c>
      <c r="C143" s="486" t="str">
        <f>IF($B143="","",IFERROR(VLOOKUP($B143,LISTA!$A$2:$K$9000,4,0)," AGOTADO "))</f>
        <v/>
      </c>
      <c r="D143" s="486" t="str">
        <f>IF($B143="","",IFERROR(VLOOKUP($B143,LISTA!$A$2:$K$9000,5,0)," AGOTADO "))</f>
        <v/>
      </c>
      <c r="E143" s="486" t="str">
        <f>CONCATENATE(IF($B143="","",IFERROR(VLOOKUP($B143,LISTA!$A$2:$K$9000,2,0)," AGOTADO ")),"   -  ",IF($B143="","",IFERROR(VLOOKUP($B143,LISTA!$A$2:$K$9000,9,0)," AGOTADO ")))</f>
        <v xml:space="preserve">   -  </v>
      </c>
      <c r="F143" s="486" t="str">
        <f>IF($B143="","",IFERROR(VLOOKUP($B143,LISTA!$A$2:$K$9000,11,0)," AGOTADO "))</f>
        <v/>
      </c>
      <c r="G143" s="486" t="str">
        <f>IF($B143="","",IF(PEDIDO!$I158="","",PEDIDO!$I158))</f>
        <v/>
      </c>
      <c r="H143" s="583" t="str">
        <f t="shared" si="2"/>
        <v/>
      </c>
    </row>
    <row r="144" spans="2:8" s="158" customFormat="1" x14ac:dyDescent="0.25">
      <c r="B144" s="584" t="str">
        <f>IF(PEDIDO!$D159="","",PEDIDO!$D159)</f>
        <v/>
      </c>
      <c r="C144" s="486" t="str">
        <f>IF($B144="","",IFERROR(VLOOKUP($B144,LISTA!$A$2:$K$9000,4,0)," AGOTADO "))</f>
        <v/>
      </c>
      <c r="D144" s="486" t="str">
        <f>IF($B144="","",IFERROR(VLOOKUP($B144,LISTA!$A$2:$K$9000,5,0)," AGOTADO "))</f>
        <v/>
      </c>
      <c r="E144" s="486" t="str">
        <f>CONCATENATE(IF($B144="","",IFERROR(VLOOKUP($B144,LISTA!$A$2:$K$9000,2,0)," AGOTADO ")),"   -  ",IF($B144="","",IFERROR(VLOOKUP($B144,LISTA!$A$2:$K$9000,9,0)," AGOTADO ")))</f>
        <v xml:space="preserve">   -  </v>
      </c>
      <c r="F144" s="486" t="str">
        <f>IF($B144="","",IFERROR(VLOOKUP($B144,LISTA!$A$2:$K$9000,11,0)," AGOTADO "))</f>
        <v/>
      </c>
      <c r="G144" s="486" t="str">
        <f>IF($B144="","",IF(PEDIDO!$I159="","",PEDIDO!$I159))</f>
        <v/>
      </c>
      <c r="H144" s="583" t="str">
        <f t="shared" si="2"/>
        <v/>
      </c>
    </row>
    <row r="145" spans="2:8" s="158" customFormat="1" x14ac:dyDescent="0.25">
      <c r="B145" s="584" t="str">
        <f>IF(PEDIDO!$D160="","",PEDIDO!$D160)</f>
        <v/>
      </c>
      <c r="C145" s="486" t="str">
        <f>IF($B145="","",IFERROR(VLOOKUP($B145,LISTA!$A$2:$K$9000,4,0)," AGOTADO "))</f>
        <v/>
      </c>
      <c r="D145" s="486" t="str">
        <f>IF($B145="","",IFERROR(VLOOKUP($B145,LISTA!$A$2:$K$9000,5,0)," AGOTADO "))</f>
        <v/>
      </c>
      <c r="E145" s="486" t="str">
        <f>CONCATENATE(IF($B145="","",IFERROR(VLOOKUP($B145,LISTA!$A$2:$K$9000,2,0)," AGOTADO ")),"   -  ",IF($B145="","",IFERROR(VLOOKUP($B145,LISTA!$A$2:$K$9000,9,0)," AGOTADO ")))</f>
        <v xml:space="preserve">   -  </v>
      </c>
      <c r="F145" s="486" t="str">
        <f>IF($B145="","",IFERROR(VLOOKUP($B145,LISTA!$A$2:$K$9000,11,0)," AGOTADO "))</f>
        <v/>
      </c>
      <c r="G145" s="486" t="str">
        <f>IF($B145="","",IF(PEDIDO!$I160="","",PEDIDO!$I160))</f>
        <v/>
      </c>
      <c r="H145" s="583" t="str">
        <f t="shared" si="2"/>
        <v/>
      </c>
    </row>
    <row r="146" spans="2:8" s="158" customFormat="1" x14ac:dyDescent="0.25">
      <c r="B146" s="584" t="str">
        <f>IF(PEDIDO!$D161="","",PEDIDO!$D161)</f>
        <v/>
      </c>
      <c r="C146" s="486" t="str">
        <f>IF($B146="","",IFERROR(VLOOKUP($B146,LISTA!$A$2:$K$9000,4,0)," AGOTADO "))</f>
        <v/>
      </c>
      <c r="D146" s="486" t="str">
        <f>IF($B146="","",IFERROR(VLOOKUP($B146,LISTA!$A$2:$K$9000,5,0)," AGOTADO "))</f>
        <v/>
      </c>
      <c r="E146" s="486" t="str">
        <f>CONCATENATE(IF($B146="","",IFERROR(VLOOKUP($B146,LISTA!$A$2:$K$9000,2,0)," AGOTADO ")),"   -  ",IF($B146="","",IFERROR(VLOOKUP($B146,LISTA!$A$2:$K$9000,9,0)," AGOTADO ")))</f>
        <v xml:space="preserve">   -  </v>
      </c>
      <c r="F146" s="486" t="str">
        <f>IF($B146="","",IFERROR(VLOOKUP($B146,LISTA!$A$2:$K$9000,11,0)," AGOTADO "))</f>
        <v/>
      </c>
      <c r="G146" s="486" t="str">
        <f>IF($B146="","",IF(PEDIDO!$I161="","",PEDIDO!$I161))</f>
        <v/>
      </c>
      <c r="H146" s="583" t="str">
        <f t="shared" si="2"/>
        <v/>
      </c>
    </row>
    <row r="147" spans="2:8" s="158" customFormat="1" x14ac:dyDescent="0.25">
      <c r="B147" s="584" t="str">
        <f>IF(PEDIDO!$D162="","",PEDIDO!$D162)</f>
        <v/>
      </c>
      <c r="C147" s="486" t="str">
        <f>IF($B147="","",IFERROR(VLOOKUP($B147,LISTA!$A$2:$K$9000,4,0)," AGOTADO "))</f>
        <v/>
      </c>
      <c r="D147" s="486" t="str">
        <f>IF($B147="","",IFERROR(VLOOKUP($B147,LISTA!$A$2:$K$9000,5,0)," AGOTADO "))</f>
        <v/>
      </c>
      <c r="E147" s="486" t="str">
        <f>CONCATENATE(IF($B147="","",IFERROR(VLOOKUP($B147,LISTA!$A$2:$K$9000,2,0)," AGOTADO ")),"   -  ",IF($B147="","",IFERROR(VLOOKUP($B147,LISTA!$A$2:$K$9000,9,0)," AGOTADO ")))</f>
        <v xml:space="preserve">   -  </v>
      </c>
      <c r="F147" s="486" t="str">
        <f>IF($B147="","",IFERROR(VLOOKUP($B147,LISTA!$A$2:$K$9000,11,0)," AGOTADO "))</f>
        <v/>
      </c>
      <c r="G147" s="486" t="str">
        <f>IF($B147="","",IF(PEDIDO!$I162="","",PEDIDO!$I162))</f>
        <v/>
      </c>
      <c r="H147" s="583" t="str">
        <f t="shared" si="2"/>
        <v/>
      </c>
    </row>
    <row r="148" spans="2:8" s="158" customFormat="1" x14ac:dyDescent="0.25">
      <c r="B148" s="584" t="str">
        <f>IF(PEDIDO!$D163="","",PEDIDO!$D163)</f>
        <v/>
      </c>
      <c r="C148" s="486" t="str">
        <f>IF($B148="","",IFERROR(VLOOKUP($B148,LISTA!$A$2:$K$9000,4,0)," AGOTADO "))</f>
        <v/>
      </c>
      <c r="D148" s="486" t="str">
        <f>IF($B148="","",IFERROR(VLOOKUP($B148,LISTA!$A$2:$K$9000,5,0)," AGOTADO "))</f>
        <v/>
      </c>
      <c r="E148" s="486" t="str">
        <f>CONCATENATE(IF($B148="","",IFERROR(VLOOKUP($B148,LISTA!$A$2:$K$9000,2,0)," AGOTADO ")),"   -  ",IF($B148="","",IFERROR(VLOOKUP($B148,LISTA!$A$2:$K$9000,9,0)," AGOTADO ")))</f>
        <v xml:space="preserve">   -  </v>
      </c>
      <c r="F148" s="486" t="str">
        <f>IF($B148="","",IFERROR(VLOOKUP($B148,LISTA!$A$2:$K$9000,11,0)," AGOTADO "))</f>
        <v/>
      </c>
      <c r="G148" s="486" t="str">
        <f>IF($B148="","",IF(PEDIDO!$I163="","",PEDIDO!$I163))</f>
        <v/>
      </c>
      <c r="H148" s="583" t="str">
        <f t="shared" si="2"/>
        <v/>
      </c>
    </row>
    <row r="149" spans="2:8" s="158" customFormat="1" x14ac:dyDescent="0.25">
      <c r="B149" s="584" t="str">
        <f>IF(PEDIDO!$D164="","",PEDIDO!$D164)</f>
        <v/>
      </c>
      <c r="C149" s="486" t="str">
        <f>IF($B149="","",IFERROR(VLOOKUP($B149,LISTA!$A$2:$K$9000,4,0)," AGOTADO "))</f>
        <v/>
      </c>
      <c r="D149" s="486" t="str">
        <f>IF($B149="","",IFERROR(VLOOKUP($B149,LISTA!$A$2:$K$9000,5,0)," AGOTADO "))</f>
        <v/>
      </c>
      <c r="E149" s="486" t="str">
        <f>CONCATENATE(IF($B149="","",IFERROR(VLOOKUP($B149,LISTA!$A$2:$K$9000,2,0)," AGOTADO ")),"   -  ",IF($B149="","",IFERROR(VLOOKUP($B149,LISTA!$A$2:$K$9000,9,0)," AGOTADO ")))</f>
        <v xml:space="preserve">   -  </v>
      </c>
      <c r="F149" s="486" t="str">
        <f>IF($B149="","",IFERROR(VLOOKUP($B149,LISTA!$A$2:$K$9000,11,0)," AGOTADO "))</f>
        <v/>
      </c>
      <c r="G149" s="486" t="str">
        <f>IF($B149="","",IF(PEDIDO!$I164="","",PEDIDO!$I164))</f>
        <v/>
      </c>
      <c r="H149" s="583" t="str">
        <f t="shared" si="2"/>
        <v/>
      </c>
    </row>
    <row r="150" spans="2:8" s="158" customFormat="1" x14ac:dyDescent="0.25">
      <c r="B150" s="584" t="str">
        <f>IF(PEDIDO!$D165="","",PEDIDO!$D165)</f>
        <v/>
      </c>
      <c r="C150" s="486" t="str">
        <f>IF($B150="","",IFERROR(VLOOKUP($B150,LISTA!$A$2:$K$9000,4,0)," AGOTADO "))</f>
        <v/>
      </c>
      <c r="D150" s="486" t="str">
        <f>IF($B150="","",IFERROR(VLOOKUP($B150,LISTA!$A$2:$K$9000,5,0)," AGOTADO "))</f>
        <v/>
      </c>
      <c r="E150" s="486" t="str">
        <f>CONCATENATE(IF($B150="","",IFERROR(VLOOKUP($B150,LISTA!$A$2:$K$9000,2,0)," AGOTADO ")),"   -  ",IF($B150="","",IFERROR(VLOOKUP($B150,LISTA!$A$2:$K$9000,9,0)," AGOTADO ")))</f>
        <v xml:space="preserve">   -  </v>
      </c>
      <c r="F150" s="486" t="str">
        <f>IF($B150="","",IFERROR(VLOOKUP($B150,LISTA!$A$2:$K$9000,11,0)," AGOTADO "))</f>
        <v/>
      </c>
      <c r="G150" s="486" t="str">
        <f>IF($B150="","",IF(PEDIDO!$I165="","",PEDIDO!$I165))</f>
        <v/>
      </c>
      <c r="H150" s="583" t="str">
        <f t="shared" si="2"/>
        <v/>
      </c>
    </row>
    <row r="151" spans="2:8" s="158" customFormat="1" x14ac:dyDescent="0.25">
      <c r="B151" s="584" t="str">
        <f>IF(PEDIDO!$D166="","",PEDIDO!$D166)</f>
        <v/>
      </c>
      <c r="C151" s="486" t="str">
        <f>IF($B151="","",IFERROR(VLOOKUP($B151,LISTA!$A$2:$K$9000,4,0)," AGOTADO "))</f>
        <v/>
      </c>
      <c r="D151" s="486" t="str">
        <f>IF($B151="","",IFERROR(VLOOKUP($B151,LISTA!$A$2:$K$9000,5,0)," AGOTADO "))</f>
        <v/>
      </c>
      <c r="E151" s="486" t="str">
        <f>CONCATENATE(IF($B151="","",IFERROR(VLOOKUP($B151,LISTA!$A$2:$K$9000,2,0)," AGOTADO ")),"   -  ",IF($B151="","",IFERROR(VLOOKUP($B151,LISTA!$A$2:$K$9000,9,0)," AGOTADO ")))</f>
        <v xml:space="preserve">   -  </v>
      </c>
      <c r="F151" s="486" t="str">
        <f>IF($B151="","",IFERROR(VLOOKUP($B151,LISTA!$A$2:$K$9000,11,0)," AGOTADO "))</f>
        <v/>
      </c>
      <c r="G151" s="486" t="str">
        <f>IF($B151="","",IF(PEDIDO!$I166="","",PEDIDO!$I166))</f>
        <v/>
      </c>
      <c r="H151" s="583" t="str">
        <f t="shared" si="2"/>
        <v/>
      </c>
    </row>
    <row r="152" spans="2:8" s="158" customFormat="1" x14ac:dyDescent="0.25">
      <c r="B152" s="584" t="str">
        <f>IF(PEDIDO!$D167="","",PEDIDO!$D167)</f>
        <v/>
      </c>
      <c r="C152" s="486" t="str">
        <f>IF($B152="","",IFERROR(VLOOKUP($B152,LISTA!$A$2:$K$9000,4,0)," AGOTADO "))</f>
        <v/>
      </c>
      <c r="D152" s="486" t="str">
        <f>IF($B152="","",IFERROR(VLOOKUP($B152,LISTA!$A$2:$K$9000,5,0)," AGOTADO "))</f>
        <v/>
      </c>
      <c r="E152" s="486" t="str">
        <f>CONCATENATE(IF($B152="","",IFERROR(VLOOKUP($B152,LISTA!$A$2:$K$9000,2,0)," AGOTADO ")),"   -  ",IF($B152="","",IFERROR(VLOOKUP($B152,LISTA!$A$2:$K$9000,9,0)," AGOTADO ")))</f>
        <v xml:space="preserve">   -  </v>
      </c>
      <c r="F152" s="486" t="str">
        <f>IF($B152="","",IFERROR(VLOOKUP($B152,LISTA!$A$2:$K$9000,11,0)," AGOTADO "))</f>
        <v/>
      </c>
      <c r="G152" s="486" t="str">
        <f>IF($B152="","",IF(PEDIDO!$I167="","",PEDIDO!$I167))</f>
        <v/>
      </c>
      <c r="H152" s="583" t="str">
        <f t="shared" si="2"/>
        <v/>
      </c>
    </row>
    <row r="153" spans="2:8" s="158" customFormat="1" x14ac:dyDescent="0.25">
      <c r="B153" s="584" t="str">
        <f>IF(PEDIDO!$D168="","",PEDIDO!$D168)</f>
        <v/>
      </c>
      <c r="C153" s="486" t="str">
        <f>IF($B153="","",IFERROR(VLOOKUP($B153,LISTA!$A$2:$K$9000,4,0)," AGOTADO "))</f>
        <v/>
      </c>
      <c r="D153" s="486" t="str">
        <f>IF($B153="","",IFERROR(VLOOKUP($B153,LISTA!$A$2:$K$9000,5,0)," AGOTADO "))</f>
        <v/>
      </c>
      <c r="E153" s="486" t="str">
        <f>CONCATENATE(IF($B153="","",IFERROR(VLOOKUP($B153,LISTA!$A$2:$K$9000,2,0)," AGOTADO ")),"   -  ",IF($B153="","",IFERROR(VLOOKUP($B153,LISTA!$A$2:$K$9000,9,0)," AGOTADO ")))</f>
        <v xml:space="preserve">   -  </v>
      </c>
      <c r="F153" s="486" t="str">
        <f>IF($B153="","",IFERROR(VLOOKUP($B153,LISTA!$A$2:$K$9000,11,0)," AGOTADO "))</f>
        <v/>
      </c>
      <c r="G153" s="486" t="str">
        <f>IF($B153="","",IF(PEDIDO!$I168="","",PEDIDO!$I168))</f>
        <v/>
      </c>
      <c r="H153" s="583" t="str">
        <f t="shared" si="2"/>
        <v/>
      </c>
    </row>
    <row r="154" spans="2:8" s="158" customFormat="1" x14ac:dyDescent="0.25">
      <c r="B154" s="584" t="str">
        <f>IF(PEDIDO!$D169="","",PEDIDO!$D169)</f>
        <v/>
      </c>
      <c r="C154" s="486" t="str">
        <f>IF($B154="","",IFERROR(VLOOKUP($B154,LISTA!$A$2:$K$9000,4,0)," AGOTADO "))</f>
        <v/>
      </c>
      <c r="D154" s="486" t="str">
        <f>IF($B154="","",IFERROR(VLOOKUP($B154,LISTA!$A$2:$K$9000,5,0)," AGOTADO "))</f>
        <v/>
      </c>
      <c r="E154" s="486" t="str">
        <f>CONCATENATE(IF($B154="","",IFERROR(VLOOKUP($B154,LISTA!$A$2:$K$9000,2,0)," AGOTADO ")),"   -  ",IF($B154="","",IFERROR(VLOOKUP($B154,LISTA!$A$2:$K$9000,9,0)," AGOTADO ")))</f>
        <v xml:space="preserve">   -  </v>
      </c>
      <c r="F154" s="486" t="str">
        <f>IF($B154="","",IFERROR(VLOOKUP($B154,LISTA!$A$2:$K$9000,11,0)," AGOTADO "))</f>
        <v/>
      </c>
      <c r="G154" s="486" t="str">
        <f>IF($B154="","",IF(PEDIDO!$I169="","",PEDIDO!$I169))</f>
        <v/>
      </c>
      <c r="H154" s="583" t="str">
        <f t="shared" si="2"/>
        <v/>
      </c>
    </row>
    <row r="155" spans="2:8" s="158" customFormat="1" x14ac:dyDescent="0.25">
      <c r="B155" s="584" t="str">
        <f>IF(PEDIDO!$D170="","",PEDIDO!$D170)</f>
        <v/>
      </c>
      <c r="C155" s="486" t="str">
        <f>IF($B155="","",IFERROR(VLOOKUP($B155,LISTA!$A$2:$K$9000,4,0)," AGOTADO "))</f>
        <v/>
      </c>
      <c r="D155" s="486" t="str">
        <f>IF($B155="","",IFERROR(VLOOKUP($B155,LISTA!$A$2:$K$9000,5,0)," AGOTADO "))</f>
        <v/>
      </c>
      <c r="E155" s="486" t="str">
        <f>CONCATENATE(IF($B155="","",IFERROR(VLOOKUP($B155,LISTA!$A$2:$K$9000,2,0)," AGOTADO ")),"   -  ",IF($B155="","",IFERROR(VLOOKUP($B155,LISTA!$A$2:$K$9000,9,0)," AGOTADO ")))</f>
        <v xml:space="preserve">   -  </v>
      </c>
      <c r="F155" s="486" t="str">
        <f>IF($B155="","",IFERROR(VLOOKUP($B155,LISTA!$A$2:$K$9000,11,0)," AGOTADO "))</f>
        <v/>
      </c>
      <c r="G155" s="486" t="str">
        <f>IF($B155="","",IF(PEDIDO!$I170="","",PEDIDO!$I170))</f>
        <v/>
      </c>
      <c r="H155" s="583" t="str">
        <f t="shared" si="2"/>
        <v/>
      </c>
    </row>
    <row r="156" spans="2:8" s="158" customFormat="1" x14ac:dyDescent="0.25">
      <c r="B156" s="584" t="str">
        <f>IF(PEDIDO!$D171="","",PEDIDO!$D171)</f>
        <v/>
      </c>
      <c r="C156" s="486" t="str">
        <f>IF($B156="","",IFERROR(VLOOKUP($B156,LISTA!$A$2:$K$9000,4,0)," AGOTADO "))</f>
        <v/>
      </c>
      <c r="D156" s="486" t="str">
        <f>IF($B156="","",IFERROR(VLOOKUP($B156,LISTA!$A$2:$K$9000,5,0)," AGOTADO "))</f>
        <v/>
      </c>
      <c r="E156" s="486" t="str">
        <f>CONCATENATE(IF($B156="","",IFERROR(VLOOKUP($B156,LISTA!$A$2:$K$9000,2,0)," AGOTADO ")),"   -  ",IF($B156="","",IFERROR(VLOOKUP($B156,LISTA!$A$2:$K$9000,9,0)," AGOTADO ")))</f>
        <v xml:space="preserve">   -  </v>
      </c>
      <c r="F156" s="486" t="str">
        <f>IF($B156="","",IFERROR(VLOOKUP($B156,LISTA!$A$2:$K$9000,11,0)," AGOTADO "))</f>
        <v/>
      </c>
      <c r="G156" s="486" t="str">
        <f>IF($B156="","",IF(PEDIDO!$I171="","",PEDIDO!$I171))</f>
        <v/>
      </c>
      <c r="H156" s="583" t="str">
        <f t="shared" si="2"/>
        <v/>
      </c>
    </row>
    <row r="157" spans="2:8" s="158" customFormat="1" x14ac:dyDescent="0.25">
      <c r="B157" s="584" t="str">
        <f>IF(PEDIDO!$D172="","",PEDIDO!$D172)</f>
        <v/>
      </c>
      <c r="C157" s="486" t="str">
        <f>IF($B157="","",IFERROR(VLOOKUP($B157,LISTA!$A$2:$K$9000,4,0)," AGOTADO "))</f>
        <v/>
      </c>
      <c r="D157" s="486" t="str">
        <f>IF($B157="","",IFERROR(VLOOKUP($B157,LISTA!$A$2:$K$9000,5,0)," AGOTADO "))</f>
        <v/>
      </c>
      <c r="E157" s="486" t="str">
        <f>CONCATENATE(IF($B157="","",IFERROR(VLOOKUP($B157,LISTA!$A$2:$K$9000,2,0)," AGOTADO ")),"   -  ",IF($B157="","",IFERROR(VLOOKUP($B157,LISTA!$A$2:$K$9000,9,0)," AGOTADO ")))</f>
        <v xml:space="preserve">   -  </v>
      </c>
      <c r="F157" s="486" t="str">
        <f>IF($B157="","",IFERROR(VLOOKUP($B157,LISTA!$A$2:$K$9000,11,0)," AGOTADO "))</f>
        <v/>
      </c>
      <c r="G157" s="486" t="str">
        <f>IF($B157="","",IF(PEDIDO!$I172="","",PEDIDO!$I172))</f>
        <v/>
      </c>
      <c r="H157" s="583" t="str">
        <f t="shared" si="2"/>
        <v/>
      </c>
    </row>
    <row r="158" spans="2:8" s="158" customFormat="1" x14ac:dyDescent="0.25">
      <c r="B158" s="584" t="str">
        <f>IF(PEDIDO!$D173="","",PEDIDO!$D173)</f>
        <v/>
      </c>
      <c r="C158" s="486" t="str">
        <f>IF($B158="","",IFERROR(VLOOKUP($B158,LISTA!$A$2:$K$9000,4,0)," AGOTADO "))</f>
        <v/>
      </c>
      <c r="D158" s="486" t="str">
        <f>IF($B158="","",IFERROR(VLOOKUP($B158,LISTA!$A$2:$K$9000,5,0)," AGOTADO "))</f>
        <v/>
      </c>
      <c r="E158" s="486" t="str">
        <f>CONCATENATE(IF($B158="","",IFERROR(VLOOKUP($B158,LISTA!$A$2:$K$9000,2,0)," AGOTADO ")),"   -  ",IF($B158="","",IFERROR(VLOOKUP($B158,LISTA!$A$2:$K$9000,9,0)," AGOTADO ")))</f>
        <v xml:space="preserve">   -  </v>
      </c>
      <c r="F158" s="486" t="str">
        <f>IF($B158="","",IFERROR(VLOOKUP($B158,LISTA!$A$2:$K$9000,11,0)," AGOTADO "))</f>
        <v/>
      </c>
      <c r="G158" s="486" t="str">
        <f>IF($B158="","",IF(PEDIDO!$I173="","",PEDIDO!$I173))</f>
        <v/>
      </c>
      <c r="H158" s="583" t="str">
        <f t="shared" si="2"/>
        <v/>
      </c>
    </row>
    <row r="159" spans="2:8" s="158" customFormat="1" x14ac:dyDescent="0.25">
      <c r="B159" s="584" t="str">
        <f>IF(PEDIDO!$D174="","",PEDIDO!$D174)</f>
        <v/>
      </c>
      <c r="C159" s="486" t="str">
        <f>IF($B159="","",IFERROR(VLOOKUP($B159,LISTA!$A$2:$K$9000,4,0)," AGOTADO "))</f>
        <v/>
      </c>
      <c r="D159" s="486" t="str">
        <f>IF($B159="","",IFERROR(VLOOKUP($B159,LISTA!$A$2:$K$9000,5,0)," AGOTADO "))</f>
        <v/>
      </c>
      <c r="E159" s="486" t="str">
        <f>CONCATENATE(IF($B159="","",IFERROR(VLOOKUP($B159,LISTA!$A$2:$K$9000,2,0)," AGOTADO ")),"   -  ",IF($B159="","",IFERROR(VLOOKUP($B159,LISTA!$A$2:$K$9000,9,0)," AGOTADO ")))</f>
        <v xml:space="preserve">   -  </v>
      </c>
      <c r="F159" s="486" t="str">
        <f>IF($B159="","",IFERROR(VLOOKUP($B159,LISTA!$A$2:$K$9000,11,0)," AGOTADO "))</f>
        <v/>
      </c>
      <c r="G159" s="486" t="str">
        <f>IF($B159="","",IF(PEDIDO!$I174="","",PEDIDO!$I174))</f>
        <v/>
      </c>
      <c r="H159" s="583" t="str">
        <f t="shared" si="2"/>
        <v/>
      </c>
    </row>
    <row r="160" spans="2:8" s="158" customFormat="1" x14ac:dyDescent="0.25">
      <c r="B160" s="584" t="str">
        <f>IF(PEDIDO!$D175="","",PEDIDO!$D175)</f>
        <v/>
      </c>
      <c r="C160" s="486" t="str">
        <f>IF($B160="","",IFERROR(VLOOKUP($B160,LISTA!$A$2:$K$9000,4,0)," AGOTADO "))</f>
        <v/>
      </c>
      <c r="D160" s="486" t="str">
        <f>IF($B160="","",IFERROR(VLOOKUP($B160,LISTA!$A$2:$K$9000,5,0)," AGOTADO "))</f>
        <v/>
      </c>
      <c r="E160" s="486" t="str">
        <f>CONCATENATE(IF($B160="","",IFERROR(VLOOKUP($B160,LISTA!$A$2:$K$9000,2,0)," AGOTADO ")),"   -  ",IF($B160="","",IFERROR(VLOOKUP($B160,LISTA!$A$2:$K$9000,9,0)," AGOTADO ")))</f>
        <v xml:space="preserve">   -  </v>
      </c>
      <c r="F160" s="486" t="str">
        <f>IF($B160="","",IFERROR(VLOOKUP($B160,LISTA!$A$2:$K$9000,11,0)," AGOTADO "))</f>
        <v/>
      </c>
      <c r="G160" s="486" t="str">
        <f>IF($B160="","",IF(PEDIDO!$I175="","",PEDIDO!$I175))</f>
        <v/>
      </c>
      <c r="H160" s="583" t="str">
        <f t="shared" si="2"/>
        <v/>
      </c>
    </row>
    <row r="161" spans="2:8" s="158" customFormat="1" x14ac:dyDescent="0.25">
      <c r="B161" s="584" t="str">
        <f>IF(PEDIDO!$D176="","",PEDIDO!$D176)</f>
        <v/>
      </c>
      <c r="C161" s="486" t="str">
        <f>IF($B161="","",IFERROR(VLOOKUP($B161,LISTA!$A$2:$K$9000,4,0)," AGOTADO "))</f>
        <v/>
      </c>
      <c r="D161" s="486" t="str">
        <f>IF($B161="","",IFERROR(VLOOKUP($B161,LISTA!$A$2:$K$9000,5,0)," AGOTADO "))</f>
        <v/>
      </c>
      <c r="E161" s="486" t="str">
        <f>CONCATENATE(IF($B161="","",IFERROR(VLOOKUP($B161,LISTA!$A$2:$K$9000,2,0)," AGOTADO ")),"   -  ",IF($B161="","",IFERROR(VLOOKUP($B161,LISTA!$A$2:$K$9000,9,0)," AGOTADO ")))</f>
        <v xml:space="preserve">   -  </v>
      </c>
      <c r="F161" s="486" t="str">
        <f>IF($B161="","",IFERROR(VLOOKUP($B161,LISTA!$A$2:$K$9000,11,0)," AGOTADO "))</f>
        <v/>
      </c>
      <c r="G161" s="486" t="str">
        <f>IF($B161="","",IF(PEDIDO!$I176="","",PEDIDO!$I176))</f>
        <v/>
      </c>
      <c r="H161" s="583" t="str">
        <f t="shared" si="2"/>
        <v/>
      </c>
    </row>
    <row r="162" spans="2:8" s="158" customFormat="1" x14ac:dyDescent="0.25">
      <c r="B162" s="584" t="str">
        <f>IF(PEDIDO!$D177="","",PEDIDO!$D177)</f>
        <v/>
      </c>
      <c r="C162" s="486" t="str">
        <f>IF($B162="","",IFERROR(VLOOKUP($B162,LISTA!$A$2:$K$9000,4,0)," AGOTADO "))</f>
        <v/>
      </c>
      <c r="D162" s="486" t="str">
        <f>IF($B162="","",IFERROR(VLOOKUP($B162,LISTA!$A$2:$K$9000,5,0)," AGOTADO "))</f>
        <v/>
      </c>
      <c r="E162" s="486" t="str">
        <f>CONCATENATE(IF($B162="","",IFERROR(VLOOKUP($B162,LISTA!$A$2:$K$9000,2,0)," AGOTADO ")),"   -  ",IF($B162="","",IFERROR(VLOOKUP($B162,LISTA!$A$2:$K$9000,9,0)," AGOTADO ")))</f>
        <v xml:space="preserve">   -  </v>
      </c>
      <c r="F162" s="486" t="str">
        <f>IF($B162="","",IFERROR(VLOOKUP($B162,LISTA!$A$2:$K$9000,11,0)," AGOTADO "))</f>
        <v/>
      </c>
      <c r="G162" s="486" t="str">
        <f>IF($B162="","",IF(PEDIDO!$I177="","",PEDIDO!$I177))</f>
        <v/>
      </c>
      <c r="H162" s="583" t="str">
        <f t="shared" si="2"/>
        <v/>
      </c>
    </row>
    <row r="163" spans="2:8" s="158" customFormat="1" x14ac:dyDescent="0.25">
      <c r="B163" s="584" t="str">
        <f>IF(PEDIDO!$D178="","",PEDIDO!$D178)</f>
        <v/>
      </c>
      <c r="C163" s="486" t="str">
        <f>IF($B163="","",IFERROR(VLOOKUP($B163,LISTA!$A$2:$K$9000,4,0)," AGOTADO "))</f>
        <v/>
      </c>
      <c r="D163" s="486" t="str">
        <f>IF($B163="","",IFERROR(VLOOKUP($B163,LISTA!$A$2:$K$9000,5,0)," AGOTADO "))</f>
        <v/>
      </c>
      <c r="E163" s="486" t="str">
        <f>CONCATENATE(IF($B163="","",IFERROR(VLOOKUP($B163,LISTA!$A$2:$K$9000,2,0)," AGOTADO ")),"   -  ",IF($B163="","",IFERROR(VLOOKUP($B163,LISTA!$A$2:$K$9000,9,0)," AGOTADO ")))</f>
        <v xml:space="preserve">   -  </v>
      </c>
      <c r="F163" s="486" t="str">
        <f>IF($B163="","",IFERROR(VLOOKUP($B163,LISTA!$A$2:$K$9000,11,0)," AGOTADO "))</f>
        <v/>
      </c>
      <c r="G163" s="486" t="str">
        <f>IF($B163="","",IF(PEDIDO!$I178="","",PEDIDO!$I178))</f>
        <v/>
      </c>
      <c r="H163" s="583" t="str">
        <f t="shared" si="2"/>
        <v/>
      </c>
    </row>
    <row r="164" spans="2:8" s="158" customFormat="1" x14ac:dyDescent="0.25">
      <c r="B164" s="584" t="str">
        <f>IF(PEDIDO!$D179="","",PEDIDO!$D179)</f>
        <v/>
      </c>
      <c r="C164" s="486" t="str">
        <f>IF($B164="","",IFERROR(VLOOKUP($B164,LISTA!$A$2:$K$9000,4,0)," AGOTADO "))</f>
        <v/>
      </c>
      <c r="D164" s="486" t="str">
        <f>IF($B164="","",IFERROR(VLOOKUP($B164,LISTA!$A$2:$K$9000,5,0)," AGOTADO "))</f>
        <v/>
      </c>
      <c r="E164" s="486" t="str">
        <f>CONCATENATE(IF($B164="","",IFERROR(VLOOKUP($B164,LISTA!$A$2:$K$9000,2,0)," AGOTADO ")),"   -  ",IF($B164="","",IFERROR(VLOOKUP($B164,LISTA!$A$2:$K$9000,9,0)," AGOTADO ")))</f>
        <v xml:space="preserve">   -  </v>
      </c>
      <c r="F164" s="486" t="str">
        <f>IF($B164="","",IFERROR(VLOOKUP($B164,LISTA!$A$2:$K$9000,11,0)," AGOTADO "))</f>
        <v/>
      </c>
      <c r="G164" s="486" t="str">
        <f>IF($B164="","",IF(PEDIDO!$I179="","",PEDIDO!$I179))</f>
        <v/>
      </c>
      <c r="H164" s="583" t="str">
        <f t="shared" si="2"/>
        <v/>
      </c>
    </row>
    <row r="165" spans="2:8" s="158" customFormat="1" x14ac:dyDescent="0.25">
      <c r="B165" s="584" t="str">
        <f>IF(PEDIDO!$D180="","",PEDIDO!$D180)</f>
        <v/>
      </c>
      <c r="C165" s="486" t="str">
        <f>IF($B165="","",IFERROR(VLOOKUP($B165,LISTA!$A$2:$K$9000,4,0)," AGOTADO "))</f>
        <v/>
      </c>
      <c r="D165" s="486" t="str">
        <f>IF($B165="","",IFERROR(VLOOKUP($B165,LISTA!$A$2:$K$9000,5,0)," AGOTADO "))</f>
        <v/>
      </c>
      <c r="E165" s="486" t="str">
        <f>CONCATENATE(IF($B165="","",IFERROR(VLOOKUP($B165,LISTA!$A$2:$K$9000,2,0)," AGOTADO ")),"   -  ",IF($B165="","",IFERROR(VLOOKUP($B165,LISTA!$A$2:$K$9000,9,0)," AGOTADO ")))</f>
        <v xml:space="preserve">   -  </v>
      </c>
      <c r="F165" s="486" t="str">
        <f>IF($B165="","",IFERROR(VLOOKUP($B165,LISTA!$A$2:$K$9000,11,0)," AGOTADO "))</f>
        <v/>
      </c>
      <c r="G165" s="486" t="str">
        <f>IF($B165="","",IF(PEDIDO!$I180="","",PEDIDO!$I180))</f>
        <v/>
      </c>
      <c r="H165" s="583" t="str">
        <f t="shared" si="2"/>
        <v/>
      </c>
    </row>
    <row r="166" spans="2:8" s="158" customFormat="1" x14ac:dyDescent="0.25">
      <c r="B166" s="584" t="str">
        <f>IF(PEDIDO!$D181="","",PEDIDO!$D181)</f>
        <v/>
      </c>
      <c r="C166" s="486" t="str">
        <f>IF($B166="","",IFERROR(VLOOKUP($B166,LISTA!$A$2:$K$9000,4,0)," AGOTADO "))</f>
        <v/>
      </c>
      <c r="D166" s="486" t="str">
        <f>IF($B166="","",IFERROR(VLOOKUP($B166,LISTA!$A$2:$K$9000,5,0)," AGOTADO "))</f>
        <v/>
      </c>
      <c r="E166" s="486" t="str">
        <f>CONCATENATE(IF($B166="","",IFERROR(VLOOKUP($B166,LISTA!$A$2:$K$9000,2,0)," AGOTADO ")),"   -  ",IF($B166="","",IFERROR(VLOOKUP($B166,LISTA!$A$2:$K$9000,9,0)," AGOTADO ")))</f>
        <v xml:space="preserve">   -  </v>
      </c>
      <c r="F166" s="486" t="str">
        <f>IF($B166="","",IFERROR(VLOOKUP($B166,LISTA!$A$2:$K$9000,11,0)," AGOTADO "))</f>
        <v/>
      </c>
      <c r="G166" s="486" t="str">
        <f>IF($B166="","",IF(PEDIDO!$I181="","",PEDIDO!$I181))</f>
        <v/>
      </c>
      <c r="H166" s="583" t="str">
        <f t="shared" si="2"/>
        <v/>
      </c>
    </row>
    <row r="167" spans="2:8" s="158" customFormat="1" x14ac:dyDescent="0.25">
      <c r="B167" s="584" t="str">
        <f>IF(PEDIDO!$D182="","",PEDIDO!$D182)</f>
        <v/>
      </c>
      <c r="C167" s="486" t="str">
        <f>IF($B167="","",IFERROR(VLOOKUP($B167,LISTA!$A$2:$K$9000,4,0)," AGOTADO "))</f>
        <v/>
      </c>
      <c r="D167" s="486" t="str">
        <f>IF($B167="","",IFERROR(VLOOKUP($B167,LISTA!$A$2:$K$9000,5,0)," AGOTADO "))</f>
        <v/>
      </c>
      <c r="E167" s="486" t="str">
        <f>CONCATENATE(IF($B167="","",IFERROR(VLOOKUP($B167,LISTA!$A$2:$K$9000,2,0)," AGOTADO ")),"   -  ",IF($B167="","",IFERROR(VLOOKUP($B167,LISTA!$A$2:$K$9000,9,0)," AGOTADO ")))</f>
        <v xml:space="preserve">   -  </v>
      </c>
      <c r="F167" s="486" t="str">
        <f>IF($B167="","",IFERROR(VLOOKUP($B167,LISTA!$A$2:$K$9000,11,0)," AGOTADO "))</f>
        <v/>
      </c>
      <c r="G167" s="486" t="str">
        <f>IF($B167="","",IF(PEDIDO!$I182="","",PEDIDO!$I182))</f>
        <v/>
      </c>
      <c r="H167" s="583" t="str">
        <f t="shared" si="2"/>
        <v/>
      </c>
    </row>
    <row r="168" spans="2:8" s="158" customFormat="1" x14ac:dyDescent="0.25">
      <c r="B168" s="584" t="str">
        <f>IF(PEDIDO!$D183="","",PEDIDO!$D183)</f>
        <v/>
      </c>
      <c r="C168" s="486" t="str">
        <f>IF($B168="","",IFERROR(VLOOKUP($B168,LISTA!$A$2:$K$9000,4,0)," AGOTADO "))</f>
        <v/>
      </c>
      <c r="D168" s="486" t="str">
        <f>IF($B168="","",IFERROR(VLOOKUP($B168,LISTA!$A$2:$K$9000,5,0)," AGOTADO "))</f>
        <v/>
      </c>
      <c r="E168" s="486" t="str">
        <f>CONCATENATE(IF($B168="","",IFERROR(VLOOKUP($B168,LISTA!$A$2:$K$9000,2,0)," AGOTADO ")),"   -  ",IF($B168="","",IFERROR(VLOOKUP($B168,LISTA!$A$2:$K$9000,9,0)," AGOTADO ")))</f>
        <v xml:space="preserve">   -  </v>
      </c>
      <c r="F168" s="486" t="str">
        <f>IF($B168="","",IFERROR(VLOOKUP($B168,LISTA!$A$2:$K$9000,11,0)," AGOTADO "))</f>
        <v/>
      </c>
      <c r="G168" s="486" t="str">
        <f>IF($B168="","",IF(PEDIDO!$I183="","",PEDIDO!$I183))</f>
        <v/>
      </c>
      <c r="H168" s="583" t="str">
        <f t="shared" si="2"/>
        <v/>
      </c>
    </row>
    <row r="169" spans="2:8" s="158" customFormat="1" x14ac:dyDescent="0.25">
      <c r="B169" s="584" t="str">
        <f>IF(PEDIDO!$D184="","",PEDIDO!$D184)</f>
        <v/>
      </c>
      <c r="C169" s="486" t="str">
        <f>IF($B169="","",IFERROR(VLOOKUP($B169,LISTA!$A$2:$K$9000,4,0)," AGOTADO "))</f>
        <v/>
      </c>
      <c r="D169" s="486" t="str">
        <f>IF($B169="","",IFERROR(VLOOKUP($B169,LISTA!$A$2:$K$9000,5,0)," AGOTADO "))</f>
        <v/>
      </c>
      <c r="E169" s="486" t="str">
        <f>CONCATENATE(IF($B169="","",IFERROR(VLOOKUP($B169,LISTA!$A$2:$K$9000,2,0)," AGOTADO ")),"   -  ",IF($B169="","",IFERROR(VLOOKUP($B169,LISTA!$A$2:$K$9000,9,0)," AGOTADO ")))</f>
        <v xml:space="preserve">   -  </v>
      </c>
      <c r="F169" s="486" t="str">
        <f>IF($B169="","",IFERROR(VLOOKUP($B169,LISTA!$A$2:$K$9000,11,0)," AGOTADO "))</f>
        <v/>
      </c>
      <c r="G169" s="486" t="str">
        <f>IF($B169="","",IF(PEDIDO!$I184="","",PEDIDO!$I184))</f>
        <v/>
      </c>
      <c r="H169" s="583" t="str">
        <f t="shared" si="2"/>
        <v/>
      </c>
    </row>
    <row r="170" spans="2:8" s="158" customFormat="1" x14ac:dyDescent="0.25">
      <c r="B170" s="584" t="str">
        <f>IF(PEDIDO!$D185="","",PEDIDO!$D185)</f>
        <v/>
      </c>
      <c r="C170" s="486" t="str">
        <f>IF($B170="","",IFERROR(VLOOKUP($B170,LISTA!$A$2:$K$9000,4,0)," AGOTADO "))</f>
        <v/>
      </c>
      <c r="D170" s="486" t="str">
        <f>IF($B170="","",IFERROR(VLOOKUP($B170,LISTA!$A$2:$K$9000,5,0)," AGOTADO "))</f>
        <v/>
      </c>
      <c r="E170" s="486" t="str">
        <f>CONCATENATE(IF($B170="","",IFERROR(VLOOKUP($B170,LISTA!$A$2:$K$9000,2,0)," AGOTADO ")),"   -  ",IF($B170="","",IFERROR(VLOOKUP($B170,LISTA!$A$2:$K$9000,9,0)," AGOTADO ")))</f>
        <v xml:space="preserve">   -  </v>
      </c>
      <c r="F170" s="486" t="str">
        <f>IF($B170="","",IFERROR(VLOOKUP($B170,LISTA!$A$2:$K$9000,11,0)," AGOTADO "))</f>
        <v/>
      </c>
      <c r="G170" s="486" t="str">
        <f>IF($B170="","",IF(PEDIDO!$I185="","",PEDIDO!$I185))</f>
        <v/>
      </c>
      <c r="H170" s="583" t="str">
        <f t="shared" si="2"/>
        <v/>
      </c>
    </row>
    <row r="171" spans="2:8" s="158" customFormat="1" x14ac:dyDescent="0.25">
      <c r="B171" s="584" t="str">
        <f>IF(PEDIDO!$D186="","",PEDIDO!$D186)</f>
        <v/>
      </c>
      <c r="C171" s="486" t="str">
        <f>IF($B171="","",IFERROR(VLOOKUP($B171,LISTA!$A$2:$K$9000,4,0)," AGOTADO "))</f>
        <v/>
      </c>
      <c r="D171" s="486" t="str">
        <f>IF($B171="","",IFERROR(VLOOKUP($B171,LISTA!$A$2:$K$9000,5,0)," AGOTADO "))</f>
        <v/>
      </c>
      <c r="E171" s="486" t="str">
        <f>CONCATENATE(IF($B171="","",IFERROR(VLOOKUP($B171,LISTA!$A$2:$K$9000,2,0)," AGOTADO ")),"   -  ",IF($B171="","",IFERROR(VLOOKUP($B171,LISTA!$A$2:$K$9000,9,0)," AGOTADO ")))</f>
        <v xml:space="preserve">   -  </v>
      </c>
      <c r="F171" s="486" t="str">
        <f>IF($B171="","",IFERROR(VLOOKUP($B171,LISTA!$A$2:$K$9000,11,0)," AGOTADO "))</f>
        <v/>
      </c>
      <c r="G171" s="486" t="str">
        <f>IF($B171="","",IF(PEDIDO!$I186="","",PEDIDO!$I186))</f>
        <v/>
      </c>
      <c r="H171" s="583" t="str">
        <f t="shared" si="2"/>
        <v/>
      </c>
    </row>
    <row r="172" spans="2:8" s="158" customFormat="1" x14ac:dyDescent="0.25">
      <c r="B172" s="584" t="str">
        <f>IF(PEDIDO!$D187="","",PEDIDO!$D187)</f>
        <v/>
      </c>
      <c r="C172" s="486" t="str">
        <f>IF($B172="","",IFERROR(VLOOKUP($B172,LISTA!$A$2:$K$9000,4,0)," AGOTADO "))</f>
        <v/>
      </c>
      <c r="D172" s="486" t="str">
        <f>IF($B172="","",IFERROR(VLOOKUP($B172,LISTA!$A$2:$K$9000,5,0)," AGOTADO "))</f>
        <v/>
      </c>
      <c r="E172" s="486" t="str">
        <f>CONCATENATE(IF($B172="","",IFERROR(VLOOKUP($B172,LISTA!$A$2:$K$9000,2,0)," AGOTADO ")),"   -  ",IF($B172="","",IFERROR(VLOOKUP($B172,LISTA!$A$2:$K$9000,9,0)," AGOTADO ")))</f>
        <v xml:space="preserve">   -  </v>
      </c>
      <c r="F172" s="486" t="str">
        <f>IF($B172="","",IFERROR(VLOOKUP($B172,LISTA!$A$2:$K$9000,11,0)," AGOTADO "))</f>
        <v/>
      </c>
      <c r="G172" s="486" t="str">
        <f>IF($B172="","",IF(PEDIDO!$I187="","",PEDIDO!$I187))</f>
        <v/>
      </c>
      <c r="H172" s="583" t="str">
        <f t="shared" si="2"/>
        <v/>
      </c>
    </row>
    <row r="173" spans="2:8" s="158" customFormat="1" x14ac:dyDescent="0.25">
      <c r="B173" s="584" t="str">
        <f>IF(PEDIDO!$D188="","",PEDIDO!$D188)</f>
        <v/>
      </c>
      <c r="C173" s="486" t="str">
        <f>IF($B173="","",IFERROR(VLOOKUP($B173,LISTA!$A$2:$K$9000,4,0)," AGOTADO "))</f>
        <v/>
      </c>
      <c r="D173" s="486" t="str">
        <f>IF($B173="","",IFERROR(VLOOKUP($B173,LISTA!$A$2:$K$9000,5,0)," AGOTADO "))</f>
        <v/>
      </c>
      <c r="E173" s="486" t="str">
        <f>CONCATENATE(IF($B173="","",IFERROR(VLOOKUP($B173,LISTA!$A$2:$K$9000,2,0)," AGOTADO ")),"   -  ",IF($B173="","",IFERROR(VLOOKUP($B173,LISTA!$A$2:$K$9000,9,0)," AGOTADO ")))</f>
        <v xml:space="preserve">   -  </v>
      </c>
      <c r="F173" s="486" t="str">
        <f>IF($B173="","",IFERROR(VLOOKUP($B173,LISTA!$A$2:$K$9000,11,0)," AGOTADO "))</f>
        <v/>
      </c>
      <c r="G173" s="486" t="str">
        <f>IF($B173="","",IF(PEDIDO!$I188="","",PEDIDO!$I188))</f>
        <v/>
      </c>
      <c r="H173" s="583" t="str">
        <f t="shared" si="2"/>
        <v/>
      </c>
    </row>
    <row r="174" spans="2:8" s="158" customFormat="1" x14ac:dyDescent="0.25">
      <c r="B174" s="584" t="str">
        <f>IF(PEDIDO!$D189="","",PEDIDO!$D189)</f>
        <v/>
      </c>
      <c r="C174" s="486" t="str">
        <f>IF($B174="","",IFERROR(VLOOKUP($B174,LISTA!$A$2:$K$9000,4,0)," AGOTADO "))</f>
        <v/>
      </c>
      <c r="D174" s="486" t="str">
        <f>IF($B174="","",IFERROR(VLOOKUP($B174,LISTA!$A$2:$K$9000,5,0)," AGOTADO "))</f>
        <v/>
      </c>
      <c r="E174" s="486" t="str">
        <f>CONCATENATE(IF($B174="","",IFERROR(VLOOKUP($B174,LISTA!$A$2:$K$9000,2,0)," AGOTADO ")),"   -  ",IF($B174="","",IFERROR(VLOOKUP($B174,LISTA!$A$2:$K$9000,9,0)," AGOTADO ")))</f>
        <v xml:space="preserve">   -  </v>
      </c>
      <c r="F174" s="486" t="str">
        <f>IF($B174="","",IFERROR(VLOOKUP($B174,LISTA!$A$2:$K$9000,11,0)," AGOTADO "))</f>
        <v/>
      </c>
      <c r="G174" s="486" t="str">
        <f>IF($B174="","",IF(PEDIDO!$I189="","",PEDIDO!$I189))</f>
        <v/>
      </c>
      <c r="H174" s="583" t="str">
        <f t="shared" si="2"/>
        <v/>
      </c>
    </row>
    <row r="175" spans="2:8" s="158" customFormat="1" x14ac:dyDescent="0.25">
      <c r="B175" s="584" t="str">
        <f>IF(PEDIDO!$D190="","",PEDIDO!$D190)</f>
        <v/>
      </c>
      <c r="C175" s="486" t="str">
        <f>IF($B175="","",IFERROR(VLOOKUP($B175,LISTA!$A$2:$K$9000,4,0)," AGOTADO "))</f>
        <v/>
      </c>
      <c r="D175" s="486" t="str">
        <f>IF($B175="","",IFERROR(VLOOKUP($B175,LISTA!$A$2:$K$9000,5,0)," AGOTADO "))</f>
        <v/>
      </c>
      <c r="E175" s="486" t="str">
        <f>CONCATENATE(IF($B175="","",IFERROR(VLOOKUP($B175,LISTA!$A$2:$K$9000,2,0)," AGOTADO ")),"   -  ",IF($B175="","",IFERROR(VLOOKUP($B175,LISTA!$A$2:$K$9000,9,0)," AGOTADO ")))</f>
        <v xml:space="preserve">   -  </v>
      </c>
      <c r="F175" s="486" t="str">
        <f>IF($B175="","",IFERROR(VLOOKUP($B175,LISTA!$A$2:$K$9000,11,0)," AGOTADO "))</f>
        <v/>
      </c>
      <c r="G175" s="486" t="str">
        <f>IF($B175="","",IF(PEDIDO!$I190="","",PEDIDO!$I190))</f>
        <v/>
      </c>
      <c r="H175" s="583" t="str">
        <f t="shared" si="2"/>
        <v/>
      </c>
    </row>
    <row r="176" spans="2:8" s="158" customFormat="1" x14ac:dyDescent="0.25">
      <c r="B176" s="584" t="str">
        <f>IF(PEDIDO!$D191="","",PEDIDO!$D191)</f>
        <v/>
      </c>
      <c r="C176" s="486" t="str">
        <f>IF($B176="","",IFERROR(VLOOKUP($B176,LISTA!$A$2:$K$9000,4,0)," AGOTADO "))</f>
        <v/>
      </c>
      <c r="D176" s="486" t="str">
        <f>IF($B176="","",IFERROR(VLOOKUP($B176,LISTA!$A$2:$K$9000,5,0)," AGOTADO "))</f>
        <v/>
      </c>
      <c r="E176" s="486" t="str">
        <f>CONCATENATE(IF($B176="","",IFERROR(VLOOKUP($B176,LISTA!$A$2:$K$9000,2,0)," AGOTADO ")),"   -  ",IF($B176="","",IFERROR(VLOOKUP($B176,LISTA!$A$2:$K$9000,9,0)," AGOTADO ")))</f>
        <v xml:space="preserve">   -  </v>
      </c>
      <c r="F176" s="486" t="str">
        <f>IF($B176="","",IFERROR(VLOOKUP($B176,LISTA!$A$2:$K$9000,11,0)," AGOTADO "))</f>
        <v/>
      </c>
      <c r="G176" s="486" t="str">
        <f>IF($B176="","",IF(PEDIDO!$I191="","",PEDIDO!$I191))</f>
        <v/>
      </c>
      <c r="H176" s="583" t="str">
        <f t="shared" si="2"/>
        <v/>
      </c>
    </row>
    <row r="177" spans="2:8" s="158" customFormat="1" x14ac:dyDescent="0.25">
      <c r="B177" s="584" t="str">
        <f>IF(PEDIDO!$D192="","",PEDIDO!$D192)</f>
        <v/>
      </c>
      <c r="C177" s="486" t="str">
        <f>IF($B177="","",IFERROR(VLOOKUP($B177,LISTA!$A$2:$K$9000,4,0)," AGOTADO "))</f>
        <v/>
      </c>
      <c r="D177" s="486" t="str">
        <f>IF($B177="","",IFERROR(VLOOKUP($B177,LISTA!$A$2:$K$9000,5,0)," AGOTADO "))</f>
        <v/>
      </c>
      <c r="E177" s="486" t="str">
        <f>CONCATENATE(IF($B177="","",IFERROR(VLOOKUP($B177,LISTA!$A$2:$K$9000,2,0)," AGOTADO ")),"   -  ",IF($B177="","",IFERROR(VLOOKUP($B177,LISTA!$A$2:$K$9000,9,0)," AGOTADO ")))</f>
        <v xml:space="preserve">   -  </v>
      </c>
      <c r="F177" s="486" t="str">
        <f>IF($B177="","",IFERROR(VLOOKUP($B177,LISTA!$A$2:$K$9000,11,0)," AGOTADO "))</f>
        <v/>
      </c>
      <c r="G177" s="486" t="str">
        <f>IF($B177="","",IF(PEDIDO!$I192="","",PEDIDO!$I192))</f>
        <v/>
      </c>
      <c r="H177" s="583" t="str">
        <f t="shared" si="2"/>
        <v/>
      </c>
    </row>
    <row r="178" spans="2:8" s="158" customFormat="1" x14ac:dyDescent="0.25">
      <c r="B178" s="584" t="str">
        <f>IF(PEDIDO!$D193="","",PEDIDO!$D193)</f>
        <v/>
      </c>
      <c r="C178" s="486" t="str">
        <f>IF($B178="","",IFERROR(VLOOKUP($B178,LISTA!$A$2:$K$9000,4,0)," AGOTADO "))</f>
        <v/>
      </c>
      <c r="D178" s="486" t="str">
        <f>IF($B178="","",IFERROR(VLOOKUP($B178,LISTA!$A$2:$K$9000,5,0)," AGOTADO "))</f>
        <v/>
      </c>
      <c r="E178" s="486" t="str">
        <f>CONCATENATE(IF($B178="","",IFERROR(VLOOKUP($B178,LISTA!$A$2:$K$9000,2,0)," AGOTADO ")),"   -  ",IF($B178="","",IFERROR(VLOOKUP($B178,LISTA!$A$2:$K$9000,9,0)," AGOTADO ")))</f>
        <v xml:space="preserve">   -  </v>
      </c>
      <c r="F178" s="486" t="str">
        <f>IF($B178="","",IFERROR(VLOOKUP($B178,LISTA!$A$2:$K$9000,11,0)," AGOTADO "))</f>
        <v/>
      </c>
      <c r="G178" s="486" t="str">
        <f>IF($B178="","",IF(PEDIDO!$I193="","",PEDIDO!$I193))</f>
        <v/>
      </c>
      <c r="H178" s="583" t="str">
        <f t="shared" si="2"/>
        <v/>
      </c>
    </row>
    <row r="179" spans="2:8" s="158" customFormat="1" x14ac:dyDescent="0.25">
      <c r="B179" s="584" t="str">
        <f>IF(PEDIDO!$D194="","",PEDIDO!$D194)</f>
        <v/>
      </c>
      <c r="C179" s="486" t="str">
        <f>IF($B179="","",IFERROR(VLOOKUP($B179,LISTA!$A$2:$K$9000,4,0)," AGOTADO "))</f>
        <v/>
      </c>
      <c r="D179" s="486" t="str">
        <f>IF($B179="","",IFERROR(VLOOKUP($B179,LISTA!$A$2:$K$9000,5,0)," AGOTADO "))</f>
        <v/>
      </c>
      <c r="E179" s="486" t="str">
        <f>CONCATENATE(IF($B179="","",IFERROR(VLOOKUP($B179,LISTA!$A$2:$K$9000,2,0)," AGOTADO ")),"   -  ",IF($B179="","",IFERROR(VLOOKUP($B179,LISTA!$A$2:$K$9000,9,0)," AGOTADO ")))</f>
        <v xml:space="preserve">   -  </v>
      </c>
      <c r="F179" s="486" t="str">
        <f>IF($B179="","",IFERROR(VLOOKUP($B179,LISTA!$A$2:$K$9000,11,0)," AGOTADO "))</f>
        <v/>
      </c>
      <c r="G179" s="486" t="str">
        <f>IF($B179="","",IF(PEDIDO!$I194="","",PEDIDO!$I194))</f>
        <v/>
      </c>
      <c r="H179" s="583" t="str">
        <f t="shared" si="2"/>
        <v/>
      </c>
    </row>
    <row r="180" spans="2:8" s="158" customFormat="1" x14ac:dyDescent="0.25">
      <c r="B180" s="584" t="str">
        <f>IF(PEDIDO!$D195="","",PEDIDO!$D195)</f>
        <v/>
      </c>
      <c r="C180" s="486" t="str">
        <f>IF($B180="","",IFERROR(VLOOKUP($B180,LISTA!$A$2:$K$9000,4,0)," AGOTADO "))</f>
        <v/>
      </c>
      <c r="D180" s="486" t="str">
        <f>IF($B180="","",IFERROR(VLOOKUP($B180,LISTA!$A$2:$K$9000,5,0)," AGOTADO "))</f>
        <v/>
      </c>
      <c r="E180" s="486" t="str">
        <f>CONCATENATE(IF($B180="","",IFERROR(VLOOKUP($B180,LISTA!$A$2:$K$9000,2,0)," AGOTADO ")),"   -  ",IF($B180="","",IFERROR(VLOOKUP($B180,LISTA!$A$2:$K$9000,9,0)," AGOTADO ")))</f>
        <v xml:space="preserve">   -  </v>
      </c>
      <c r="F180" s="486" t="str">
        <f>IF($B180="","",IFERROR(VLOOKUP($B180,LISTA!$A$2:$K$9000,11,0)," AGOTADO "))</f>
        <v/>
      </c>
      <c r="G180" s="486" t="str">
        <f>IF($B180="","",IF(PEDIDO!$I195="","",PEDIDO!$I195))</f>
        <v/>
      </c>
      <c r="H180" s="583" t="str">
        <f t="shared" si="2"/>
        <v/>
      </c>
    </row>
    <row r="181" spans="2:8" s="158" customFormat="1" x14ac:dyDescent="0.25">
      <c r="B181" s="584" t="str">
        <f>IF(PEDIDO!$D196="","",PEDIDO!$D196)</f>
        <v/>
      </c>
      <c r="C181" s="486" t="str">
        <f>IF($B181="","",IFERROR(VLOOKUP($B181,LISTA!$A$2:$K$9000,4,0)," AGOTADO "))</f>
        <v/>
      </c>
      <c r="D181" s="486" t="str">
        <f>IF($B181="","",IFERROR(VLOOKUP($B181,LISTA!$A$2:$K$9000,5,0)," AGOTADO "))</f>
        <v/>
      </c>
      <c r="E181" s="486" t="str">
        <f>CONCATENATE(IF($B181="","",IFERROR(VLOOKUP($B181,LISTA!$A$2:$K$9000,2,0)," AGOTADO ")),"   -  ",IF($B181="","",IFERROR(VLOOKUP($B181,LISTA!$A$2:$K$9000,9,0)," AGOTADO ")))</f>
        <v xml:space="preserve">   -  </v>
      </c>
      <c r="F181" s="486" t="str">
        <f>IF($B181="","",IFERROR(VLOOKUP($B181,LISTA!$A$2:$K$9000,11,0)," AGOTADO "))</f>
        <v/>
      </c>
      <c r="G181" s="486" t="str">
        <f>IF($B181="","",IF(PEDIDO!$I196="","",PEDIDO!$I196))</f>
        <v/>
      </c>
      <c r="H181" s="583" t="str">
        <f t="shared" si="2"/>
        <v/>
      </c>
    </row>
    <row r="182" spans="2:8" s="158" customFormat="1" x14ac:dyDescent="0.25">
      <c r="B182" s="584" t="str">
        <f>IF(PEDIDO!$D197="","",PEDIDO!$D197)</f>
        <v/>
      </c>
      <c r="C182" s="486" t="str">
        <f>IF($B182="","",IFERROR(VLOOKUP($B182,LISTA!$A$2:$K$9000,4,0)," AGOTADO "))</f>
        <v/>
      </c>
      <c r="D182" s="486" t="str">
        <f>IF($B182="","",IFERROR(VLOOKUP($B182,LISTA!$A$2:$K$9000,5,0)," AGOTADO "))</f>
        <v/>
      </c>
      <c r="E182" s="486" t="str">
        <f>CONCATENATE(IF($B182="","",IFERROR(VLOOKUP($B182,LISTA!$A$2:$K$9000,2,0)," AGOTADO ")),"   -  ",IF($B182="","",IFERROR(VLOOKUP($B182,LISTA!$A$2:$K$9000,9,0)," AGOTADO ")))</f>
        <v xml:space="preserve">   -  </v>
      </c>
      <c r="F182" s="486" t="str">
        <f>IF($B182="","",IFERROR(VLOOKUP($B182,LISTA!$A$2:$K$9000,11,0)," AGOTADO "))</f>
        <v/>
      </c>
      <c r="G182" s="486" t="str">
        <f>IF($B182="","",IF(PEDIDO!$I197="","",PEDIDO!$I197))</f>
        <v/>
      </c>
      <c r="H182" s="583" t="str">
        <f t="shared" si="2"/>
        <v/>
      </c>
    </row>
    <row r="183" spans="2:8" s="158" customFormat="1" x14ac:dyDescent="0.25">
      <c r="B183" s="584" t="str">
        <f>IF(PEDIDO!$D198="","",PEDIDO!$D198)</f>
        <v/>
      </c>
      <c r="C183" s="486" t="str">
        <f>IF($B183="","",IFERROR(VLOOKUP($B183,LISTA!$A$2:$K$9000,4,0)," AGOTADO "))</f>
        <v/>
      </c>
      <c r="D183" s="486" t="str">
        <f>IF($B183="","",IFERROR(VLOOKUP($B183,LISTA!$A$2:$K$9000,5,0)," AGOTADO "))</f>
        <v/>
      </c>
      <c r="E183" s="486" t="str">
        <f>CONCATENATE(IF($B183="","",IFERROR(VLOOKUP($B183,LISTA!$A$2:$K$9000,2,0)," AGOTADO ")),"   -  ",IF($B183="","",IFERROR(VLOOKUP($B183,LISTA!$A$2:$K$9000,9,0)," AGOTADO ")))</f>
        <v xml:space="preserve">   -  </v>
      </c>
      <c r="F183" s="486" t="str">
        <f>IF($B183="","",IFERROR(VLOOKUP($B183,LISTA!$A$2:$K$9000,11,0)," AGOTADO "))</f>
        <v/>
      </c>
      <c r="G183" s="486" t="str">
        <f>IF($B183="","",IF(PEDIDO!$I198="","",PEDIDO!$I198))</f>
        <v/>
      </c>
      <c r="H183" s="583" t="str">
        <f t="shared" si="2"/>
        <v/>
      </c>
    </row>
    <row r="184" spans="2:8" s="158" customFormat="1" x14ac:dyDescent="0.25">
      <c r="B184" s="584" t="str">
        <f>IF(PEDIDO!$D199="","",PEDIDO!$D199)</f>
        <v/>
      </c>
      <c r="C184" s="486" t="str">
        <f>IF($B184="","",IFERROR(VLOOKUP($B184,LISTA!$A$2:$K$9000,4,0)," AGOTADO "))</f>
        <v/>
      </c>
      <c r="D184" s="486" t="str">
        <f>IF($B184="","",IFERROR(VLOOKUP($B184,LISTA!$A$2:$K$9000,5,0)," AGOTADO "))</f>
        <v/>
      </c>
      <c r="E184" s="486" t="str">
        <f>CONCATENATE(IF($B184="","",IFERROR(VLOOKUP($B184,LISTA!$A$2:$K$9000,2,0)," AGOTADO ")),"   -  ",IF($B184="","",IFERROR(VLOOKUP($B184,LISTA!$A$2:$K$9000,9,0)," AGOTADO ")))</f>
        <v xml:space="preserve">   -  </v>
      </c>
      <c r="F184" s="486" t="str">
        <f>IF($B184="","",IFERROR(VLOOKUP($B184,LISTA!$A$2:$K$9000,11,0)," AGOTADO "))</f>
        <v/>
      </c>
      <c r="G184" s="486" t="str">
        <f>IF($B184="","",IF(PEDIDO!$I199="","",PEDIDO!$I199))</f>
        <v/>
      </c>
      <c r="H184" s="583" t="str">
        <f t="shared" si="2"/>
        <v/>
      </c>
    </row>
    <row r="185" spans="2:8" s="158" customFormat="1" x14ac:dyDescent="0.25">
      <c r="B185" s="584" t="str">
        <f>IF(PEDIDO!$D200="","",PEDIDO!$D200)</f>
        <v/>
      </c>
      <c r="C185" s="486" t="str">
        <f>IF($B185="","",IFERROR(VLOOKUP($B185,LISTA!$A$2:$K$9000,4,0)," AGOTADO "))</f>
        <v/>
      </c>
      <c r="D185" s="486" t="str">
        <f>IF($B185="","",IFERROR(VLOOKUP($B185,LISTA!$A$2:$K$9000,5,0)," AGOTADO "))</f>
        <v/>
      </c>
      <c r="E185" s="486" t="str">
        <f>CONCATENATE(IF($B185="","",IFERROR(VLOOKUP($B185,LISTA!$A$2:$K$9000,2,0)," AGOTADO ")),"   -  ",IF($B185="","",IFERROR(VLOOKUP($B185,LISTA!$A$2:$K$9000,9,0)," AGOTADO ")))</f>
        <v xml:space="preserve">   -  </v>
      </c>
      <c r="F185" s="486" t="str">
        <f>IF($B185="","",IFERROR(VLOOKUP($B185,LISTA!$A$2:$K$9000,11,0)," AGOTADO "))</f>
        <v/>
      </c>
      <c r="G185" s="486" t="str">
        <f>IF($B185="","",IF(PEDIDO!$I200="","",PEDIDO!$I200))</f>
        <v/>
      </c>
      <c r="H185" s="583" t="str">
        <f t="shared" si="2"/>
        <v/>
      </c>
    </row>
    <row r="186" spans="2:8" s="158" customFormat="1" x14ac:dyDescent="0.25">
      <c r="B186" s="584" t="str">
        <f>IF(PEDIDO!$D201="","",PEDIDO!$D201)</f>
        <v/>
      </c>
      <c r="C186" s="486" t="str">
        <f>IF($B186="","",IFERROR(VLOOKUP($B186,LISTA!$A$2:$K$9000,4,0)," AGOTADO "))</f>
        <v/>
      </c>
      <c r="D186" s="486" t="str">
        <f>IF($B186="","",IFERROR(VLOOKUP($B186,LISTA!$A$2:$K$9000,5,0)," AGOTADO "))</f>
        <v/>
      </c>
      <c r="E186" s="486" t="str">
        <f>CONCATENATE(IF($B186="","",IFERROR(VLOOKUP($B186,LISTA!$A$2:$K$9000,2,0)," AGOTADO ")),"   -  ",IF($B186="","",IFERROR(VLOOKUP($B186,LISTA!$A$2:$K$9000,9,0)," AGOTADO ")))</f>
        <v xml:space="preserve">   -  </v>
      </c>
      <c r="F186" s="486" t="str">
        <f>IF($B186="","",IFERROR(VLOOKUP($B186,LISTA!$A$2:$K$9000,11,0)," AGOTADO "))</f>
        <v/>
      </c>
      <c r="G186" s="486" t="str">
        <f>IF($B186="","",IF(PEDIDO!$I201="","",PEDIDO!$I201))</f>
        <v/>
      </c>
      <c r="H186" s="583" t="str">
        <f t="shared" si="2"/>
        <v/>
      </c>
    </row>
    <row r="187" spans="2:8" s="158" customFormat="1" x14ac:dyDescent="0.25">
      <c r="B187" s="584" t="str">
        <f>IF(PEDIDO!$D202="","",PEDIDO!$D202)</f>
        <v/>
      </c>
      <c r="C187" s="486" t="str">
        <f>IF($B187="","",IFERROR(VLOOKUP($B187,LISTA!$A$2:$K$9000,4,0)," AGOTADO "))</f>
        <v/>
      </c>
      <c r="D187" s="486" t="str">
        <f>IF($B187="","",IFERROR(VLOOKUP($B187,LISTA!$A$2:$K$9000,5,0)," AGOTADO "))</f>
        <v/>
      </c>
      <c r="E187" s="486" t="str">
        <f>CONCATENATE(IF($B187="","",IFERROR(VLOOKUP($B187,LISTA!$A$2:$K$9000,2,0)," AGOTADO ")),"   -  ",IF($B187="","",IFERROR(VLOOKUP($B187,LISTA!$A$2:$K$9000,9,0)," AGOTADO ")))</f>
        <v xml:space="preserve">   -  </v>
      </c>
      <c r="F187" s="486" t="str">
        <f>IF($B187="","",IFERROR(VLOOKUP($B187,LISTA!$A$2:$K$9000,11,0)," AGOTADO "))</f>
        <v/>
      </c>
      <c r="G187" s="486" t="str">
        <f>IF($B187="","",IF(PEDIDO!$I202="","",PEDIDO!$I202))</f>
        <v/>
      </c>
      <c r="H187" s="583" t="str">
        <f t="shared" si="2"/>
        <v/>
      </c>
    </row>
    <row r="188" spans="2:8" s="158" customFormat="1" x14ac:dyDescent="0.25">
      <c r="B188" s="585" t="str">
        <f>IF(PEDIDO!$D203="","",PEDIDO!$D203)</f>
        <v/>
      </c>
      <c r="C188" s="486" t="str">
        <f>IF($B188="","",IFERROR(VLOOKUP($B188,LISTA!$A$2:$K$9000,4,0)," AGOTADO "))</f>
        <v/>
      </c>
      <c r="D188" s="486" t="str">
        <f>IF($B188="","",IFERROR(VLOOKUP($B188,LISTA!$A$2:$K$9000,5,0)," AGOTADO "))</f>
        <v/>
      </c>
      <c r="E188" s="486" t="str">
        <f>CONCATENATE(IF($B188="","",IFERROR(VLOOKUP($B188,LISTA!$A$2:$K$9000,2,0)," AGOTADO ")),"   -  ",IF($B188="","",IFERROR(VLOOKUP($B188,LISTA!$A$2:$K$9000,9,0)," AGOTADO ")))</f>
        <v xml:space="preserve">   -  </v>
      </c>
      <c r="F188" s="486" t="str">
        <f>IF($B188="","",IFERROR(VLOOKUP($B188,LISTA!$A$2:$K$9000,11,0)," AGOTADO "))</f>
        <v/>
      </c>
      <c r="G188" s="486" t="str">
        <f>IF($B188="","",IF(PEDIDO!$I203="","",PEDIDO!$I203))</f>
        <v/>
      </c>
      <c r="H188" s="583" t="str">
        <f t="shared" si="2"/>
        <v/>
      </c>
    </row>
    <row r="189" spans="2:8" s="158" customFormat="1" x14ac:dyDescent="0.25">
      <c r="B189" s="584" t="str">
        <f>IF(PEDIDO!$D204="","",PEDIDO!$D204)</f>
        <v/>
      </c>
      <c r="C189" s="486" t="str">
        <f>IF($B189="","",IFERROR(VLOOKUP($B189,LISTA!$A$2:$K$9000,4,0)," AGOTADO "))</f>
        <v/>
      </c>
      <c r="D189" s="486" t="str">
        <f>IF($B189="","",IFERROR(VLOOKUP($B189,LISTA!$A$2:$K$9000,5,0)," AGOTADO "))</f>
        <v/>
      </c>
      <c r="E189" s="486" t="str">
        <f>CONCATENATE(IF($B189="","",IFERROR(VLOOKUP($B189,LISTA!$A$2:$K$9000,2,0)," AGOTADO ")),"   -  ",IF($B189="","",IFERROR(VLOOKUP($B189,LISTA!$A$2:$K$9000,9,0)," AGOTADO ")))</f>
        <v xml:space="preserve">   -  </v>
      </c>
      <c r="F189" s="486" t="str">
        <f>IF($B189="","",IFERROR(VLOOKUP($B189,LISTA!$A$2:$K$9000,11,0)," AGOTADO "))</f>
        <v/>
      </c>
      <c r="G189" s="486" t="str">
        <f>IF($B189="","",IF(PEDIDO!$I204="","",PEDIDO!$I204))</f>
        <v/>
      </c>
      <c r="H189" s="583" t="str">
        <f t="shared" si="2"/>
        <v/>
      </c>
    </row>
    <row r="190" spans="2:8" s="158" customFormat="1" x14ac:dyDescent="0.25">
      <c r="B190" s="584" t="str">
        <f>IF(PEDIDO!$D205="","",PEDIDO!$D205)</f>
        <v/>
      </c>
      <c r="C190" s="486" t="str">
        <f>IF($B190="","",IFERROR(VLOOKUP($B190,LISTA!$A$2:$K$9000,4,0)," AGOTADO "))</f>
        <v/>
      </c>
      <c r="D190" s="486" t="str">
        <f>IF($B190="","",IFERROR(VLOOKUP($B190,LISTA!$A$2:$K$9000,5,0)," AGOTADO "))</f>
        <v/>
      </c>
      <c r="E190" s="486" t="str">
        <f>CONCATENATE(IF($B190="","",IFERROR(VLOOKUP($B190,LISTA!$A$2:$K$9000,2,0)," AGOTADO ")),"   -  ",IF($B190="","",IFERROR(VLOOKUP($B190,LISTA!$A$2:$K$9000,9,0)," AGOTADO ")))</f>
        <v xml:space="preserve">   -  </v>
      </c>
      <c r="F190" s="486" t="str">
        <f>IF($B190="","",IFERROR(VLOOKUP($B190,LISTA!$A$2:$K$9000,11,0)," AGOTADO "))</f>
        <v/>
      </c>
      <c r="G190" s="486" t="str">
        <f>IF($B190="","",IF(PEDIDO!$I205="","",PEDIDO!$I205))</f>
        <v/>
      </c>
      <c r="H190" s="583" t="str">
        <f t="shared" si="2"/>
        <v/>
      </c>
    </row>
    <row r="191" spans="2:8" s="158" customFormat="1" x14ac:dyDescent="0.25">
      <c r="B191" s="584" t="str">
        <f>IF(PEDIDO!$D206="","",PEDIDO!$D206)</f>
        <v/>
      </c>
      <c r="C191" s="486" t="str">
        <f>IF($B191="","",IFERROR(VLOOKUP($B191,LISTA!$A$2:$K$9000,4,0)," AGOTADO "))</f>
        <v/>
      </c>
      <c r="D191" s="486" t="str">
        <f>IF($B191="","",IFERROR(VLOOKUP($B191,LISTA!$A$2:$K$9000,5,0)," AGOTADO "))</f>
        <v/>
      </c>
      <c r="E191" s="486" t="str">
        <f>CONCATENATE(IF($B191="","",IFERROR(VLOOKUP($B191,LISTA!$A$2:$K$9000,2,0)," AGOTADO ")),"   -  ",IF($B191="","",IFERROR(VLOOKUP($B191,LISTA!$A$2:$K$9000,9,0)," AGOTADO ")))</f>
        <v xml:space="preserve">   -  </v>
      </c>
      <c r="F191" s="486" t="str">
        <f>IF($B191="","",IFERROR(VLOOKUP($B191,LISTA!$A$2:$K$9000,11,0)," AGOTADO "))</f>
        <v/>
      </c>
      <c r="G191" s="486" t="str">
        <f>IF($B191="","",IF(PEDIDO!$I206="","",PEDIDO!$I206))</f>
        <v/>
      </c>
      <c r="H191" s="583" t="str">
        <f t="shared" si="2"/>
        <v/>
      </c>
    </row>
    <row r="192" spans="2:8" x14ac:dyDescent="0.25">
      <c r="B192" s="580"/>
    </row>
    <row r="193" spans="2:2" x14ac:dyDescent="0.25">
      <c r="B193" s="580"/>
    </row>
    <row r="194" spans="2:2" x14ac:dyDescent="0.25">
      <c r="B194" s="580"/>
    </row>
  </sheetData>
  <sheetProtection algorithmName="SHA-512" hashValue="vfGHfEOD1q2CTRsZcFn6BtUn8eL1j4okutwNfDbAy8A4W7cwDz6QW8WBc46HoqL7u2AZnfzhKucXdzI6oLJsBA==" saltValue="3Iz/YSSXMv9OYTq6G6KwhQ==" spinCount="100000" sheet="1" objects="1" scenarios="1" autoFilter="0"/>
  <autoFilter ref="B1:H191" xr:uid="{00000000-0009-0000-0000-000004000000}"/>
  <conditionalFormatting sqref="H2:H191">
    <cfRule type="containsText" dxfId="65" priority="3" operator="containsText" text="OK">
      <formula>NOT(ISERROR(SEARCH("OK",H2)))</formula>
    </cfRule>
  </conditionalFormatting>
  <conditionalFormatting sqref="H2:H191">
    <cfRule type="containsText" dxfId="64" priority="2" operator="containsText" text="NO SE VA A DESPACHAR ">
      <formula>NOT(ISERROR(SEARCH("NO SE VA A DESPACHAR ",H2)))</formula>
    </cfRule>
  </conditionalFormatting>
  <dataValidations count="1">
    <dataValidation type="custom" allowBlank="1" showInputMessage="1" showErrorMessage="1" errorTitle="CODIGO REPETIDO" error=" ¡ CODIGO YA EXISTE !." sqref="VRV983046 IX24:IX52 ST24:ST52 ACP24:ACP52 AML24:AML52 AWH24:AWH52 BGD24:BGD52 BPZ24:BPZ52 BZV24:BZV52 CJR24:CJR52 CTN24:CTN52 DDJ24:DDJ52 DNF24:DNF52 DXB24:DXB52 EGX24:EGX52 EQT24:EQT52 FAP24:FAP52 FKL24:FKL52 FUH24:FUH52 GED24:GED52 GNZ24:GNZ52 GXV24:GXV52 HHR24:HHR52 HRN24:HRN52 IBJ24:IBJ52 ILF24:ILF52 IVB24:IVB52 JEX24:JEX52 JOT24:JOT52 JYP24:JYP52 KIL24:KIL52 KSH24:KSH52 LCD24:LCD52 LLZ24:LLZ52 LVV24:LVV52 MFR24:MFR52 MPN24:MPN52 MZJ24:MZJ52 NJF24:NJF52 NTB24:NTB52 OCX24:OCX52 OMT24:OMT52 OWP24:OWP52 PGL24:PGL52 PQH24:PQH52 QAD24:QAD52 QJZ24:QJZ52 QTV24:QTV52 RDR24:RDR52 RNN24:RNN52 RXJ24:RXJ52 SHF24:SHF52 SRB24:SRB52 TAX24:TAX52 TKT24:TKT52 TUP24:TUP52 UEL24:UEL52 UOH24:UOH52 UYD24:UYD52 VHZ24:VHZ52 VRV24:VRV52 WBR24:WBR52 WLN24:WLN52 WVJ24:WVJ52 B65560:B65588 IX65560:IX65588 ST65560:ST65588 ACP65560:ACP65588 AML65560:AML65588 AWH65560:AWH65588 BGD65560:BGD65588 BPZ65560:BPZ65588 BZV65560:BZV65588 CJR65560:CJR65588 CTN65560:CTN65588 DDJ65560:DDJ65588 DNF65560:DNF65588 DXB65560:DXB65588 EGX65560:EGX65588 EQT65560:EQT65588 FAP65560:FAP65588 FKL65560:FKL65588 FUH65560:FUH65588 GED65560:GED65588 GNZ65560:GNZ65588 GXV65560:GXV65588 HHR65560:HHR65588 HRN65560:HRN65588 IBJ65560:IBJ65588 ILF65560:ILF65588 IVB65560:IVB65588 JEX65560:JEX65588 JOT65560:JOT65588 JYP65560:JYP65588 KIL65560:KIL65588 KSH65560:KSH65588 LCD65560:LCD65588 LLZ65560:LLZ65588 LVV65560:LVV65588 MFR65560:MFR65588 MPN65560:MPN65588 MZJ65560:MZJ65588 NJF65560:NJF65588 NTB65560:NTB65588 OCX65560:OCX65588 OMT65560:OMT65588 OWP65560:OWP65588 PGL65560:PGL65588 PQH65560:PQH65588 QAD65560:QAD65588 QJZ65560:QJZ65588 QTV65560:QTV65588 RDR65560:RDR65588 RNN65560:RNN65588 RXJ65560:RXJ65588 SHF65560:SHF65588 SRB65560:SRB65588 TAX65560:TAX65588 TKT65560:TKT65588 TUP65560:TUP65588 UEL65560:UEL65588 UOH65560:UOH65588 UYD65560:UYD65588 VHZ65560:VHZ65588 VRV65560:VRV65588 WBR65560:WBR65588 WLN65560:WLN65588 WVJ65560:WVJ65588 B131096:B131124 IX131096:IX131124 ST131096:ST131124 ACP131096:ACP131124 AML131096:AML131124 AWH131096:AWH131124 BGD131096:BGD131124 BPZ131096:BPZ131124 BZV131096:BZV131124 CJR131096:CJR131124 CTN131096:CTN131124 DDJ131096:DDJ131124 DNF131096:DNF131124 DXB131096:DXB131124 EGX131096:EGX131124 EQT131096:EQT131124 FAP131096:FAP131124 FKL131096:FKL131124 FUH131096:FUH131124 GED131096:GED131124 GNZ131096:GNZ131124 GXV131096:GXV131124 HHR131096:HHR131124 HRN131096:HRN131124 IBJ131096:IBJ131124 ILF131096:ILF131124 IVB131096:IVB131124 JEX131096:JEX131124 JOT131096:JOT131124 JYP131096:JYP131124 KIL131096:KIL131124 KSH131096:KSH131124 LCD131096:LCD131124 LLZ131096:LLZ131124 LVV131096:LVV131124 MFR131096:MFR131124 MPN131096:MPN131124 MZJ131096:MZJ131124 NJF131096:NJF131124 NTB131096:NTB131124 OCX131096:OCX131124 OMT131096:OMT131124 OWP131096:OWP131124 PGL131096:PGL131124 PQH131096:PQH131124 QAD131096:QAD131124 QJZ131096:QJZ131124 QTV131096:QTV131124 RDR131096:RDR131124 RNN131096:RNN131124 RXJ131096:RXJ131124 SHF131096:SHF131124 SRB131096:SRB131124 TAX131096:TAX131124 TKT131096:TKT131124 TUP131096:TUP131124 UEL131096:UEL131124 UOH131096:UOH131124 UYD131096:UYD131124 VHZ131096:VHZ131124 VRV131096:VRV131124 WBR131096:WBR131124 WLN131096:WLN131124 WVJ131096:WVJ131124 B196632:B196660 IX196632:IX196660 ST196632:ST196660 ACP196632:ACP196660 AML196632:AML196660 AWH196632:AWH196660 BGD196632:BGD196660 BPZ196632:BPZ196660 BZV196632:BZV196660 CJR196632:CJR196660 CTN196632:CTN196660 DDJ196632:DDJ196660 DNF196632:DNF196660 DXB196632:DXB196660 EGX196632:EGX196660 EQT196632:EQT196660 FAP196632:FAP196660 FKL196632:FKL196660 FUH196632:FUH196660 GED196632:GED196660 GNZ196632:GNZ196660 GXV196632:GXV196660 HHR196632:HHR196660 HRN196632:HRN196660 IBJ196632:IBJ196660 ILF196632:ILF196660 IVB196632:IVB196660 JEX196632:JEX196660 JOT196632:JOT196660 JYP196632:JYP196660 KIL196632:KIL196660 KSH196632:KSH196660 LCD196632:LCD196660 LLZ196632:LLZ196660 LVV196632:LVV196660 MFR196632:MFR196660 MPN196632:MPN196660 MZJ196632:MZJ196660 NJF196632:NJF196660 NTB196632:NTB196660 OCX196632:OCX196660 OMT196632:OMT196660 OWP196632:OWP196660 PGL196632:PGL196660 PQH196632:PQH196660 QAD196632:QAD196660 QJZ196632:QJZ196660 QTV196632:QTV196660 RDR196632:RDR196660 RNN196632:RNN196660 RXJ196632:RXJ196660 SHF196632:SHF196660 SRB196632:SRB196660 TAX196632:TAX196660 TKT196632:TKT196660 TUP196632:TUP196660 UEL196632:UEL196660 UOH196632:UOH196660 UYD196632:UYD196660 VHZ196632:VHZ196660 VRV196632:VRV196660 WBR196632:WBR196660 WLN196632:WLN196660 WVJ196632:WVJ196660 B262168:B262196 IX262168:IX262196 ST262168:ST262196 ACP262168:ACP262196 AML262168:AML262196 AWH262168:AWH262196 BGD262168:BGD262196 BPZ262168:BPZ262196 BZV262168:BZV262196 CJR262168:CJR262196 CTN262168:CTN262196 DDJ262168:DDJ262196 DNF262168:DNF262196 DXB262168:DXB262196 EGX262168:EGX262196 EQT262168:EQT262196 FAP262168:FAP262196 FKL262168:FKL262196 FUH262168:FUH262196 GED262168:GED262196 GNZ262168:GNZ262196 GXV262168:GXV262196 HHR262168:HHR262196 HRN262168:HRN262196 IBJ262168:IBJ262196 ILF262168:ILF262196 IVB262168:IVB262196 JEX262168:JEX262196 JOT262168:JOT262196 JYP262168:JYP262196 KIL262168:KIL262196 KSH262168:KSH262196 LCD262168:LCD262196 LLZ262168:LLZ262196 LVV262168:LVV262196 MFR262168:MFR262196 MPN262168:MPN262196 MZJ262168:MZJ262196 NJF262168:NJF262196 NTB262168:NTB262196 OCX262168:OCX262196 OMT262168:OMT262196 OWP262168:OWP262196 PGL262168:PGL262196 PQH262168:PQH262196 QAD262168:QAD262196 QJZ262168:QJZ262196 QTV262168:QTV262196 RDR262168:RDR262196 RNN262168:RNN262196 RXJ262168:RXJ262196 SHF262168:SHF262196 SRB262168:SRB262196 TAX262168:TAX262196 TKT262168:TKT262196 TUP262168:TUP262196 UEL262168:UEL262196 UOH262168:UOH262196 UYD262168:UYD262196 VHZ262168:VHZ262196 VRV262168:VRV262196 WBR262168:WBR262196 WLN262168:WLN262196 WVJ262168:WVJ262196 B327704:B327732 IX327704:IX327732 ST327704:ST327732 ACP327704:ACP327732 AML327704:AML327732 AWH327704:AWH327732 BGD327704:BGD327732 BPZ327704:BPZ327732 BZV327704:BZV327732 CJR327704:CJR327732 CTN327704:CTN327732 DDJ327704:DDJ327732 DNF327704:DNF327732 DXB327704:DXB327732 EGX327704:EGX327732 EQT327704:EQT327732 FAP327704:FAP327732 FKL327704:FKL327732 FUH327704:FUH327732 GED327704:GED327732 GNZ327704:GNZ327732 GXV327704:GXV327732 HHR327704:HHR327732 HRN327704:HRN327732 IBJ327704:IBJ327732 ILF327704:ILF327732 IVB327704:IVB327732 JEX327704:JEX327732 JOT327704:JOT327732 JYP327704:JYP327732 KIL327704:KIL327732 KSH327704:KSH327732 LCD327704:LCD327732 LLZ327704:LLZ327732 LVV327704:LVV327732 MFR327704:MFR327732 MPN327704:MPN327732 MZJ327704:MZJ327732 NJF327704:NJF327732 NTB327704:NTB327732 OCX327704:OCX327732 OMT327704:OMT327732 OWP327704:OWP327732 PGL327704:PGL327732 PQH327704:PQH327732 QAD327704:QAD327732 QJZ327704:QJZ327732 QTV327704:QTV327732 RDR327704:RDR327732 RNN327704:RNN327732 RXJ327704:RXJ327732 SHF327704:SHF327732 SRB327704:SRB327732 TAX327704:TAX327732 TKT327704:TKT327732 TUP327704:TUP327732 UEL327704:UEL327732 UOH327704:UOH327732 UYD327704:UYD327732 VHZ327704:VHZ327732 VRV327704:VRV327732 WBR327704:WBR327732 WLN327704:WLN327732 WVJ327704:WVJ327732 B393240:B393268 IX393240:IX393268 ST393240:ST393268 ACP393240:ACP393268 AML393240:AML393268 AWH393240:AWH393268 BGD393240:BGD393268 BPZ393240:BPZ393268 BZV393240:BZV393268 CJR393240:CJR393268 CTN393240:CTN393268 DDJ393240:DDJ393268 DNF393240:DNF393268 DXB393240:DXB393268 EGX393240:EGX393268 EQT393240:EQT393268 FAP393240:FAP393268 FKL393240:FKL393268 FUH393240:FUH393268 GED393240:GED393268 GNZ393240:GNZ393268 GXV393240:GXV393268 HHR393240:HHR393268 HRN393240:HRN393268 IBJ393240:IBJ393268 ILF393240:ILF393268 IVB393240:IVB393268 JEX393240:JEX393268 JOT393240:JOT393268 JYP393240:JYP393268 KIL393240:KIL393268 KSH393240:KSH393268 LCD393240:LCD393268 LLZ393240:LLZ393268 LVV393240:LVV393268 MFR393240:MFR393268 MPN393240:MPN393268 MZJ393240:MZJ393268 NJF393240:NJF393268 NTB393240:NTB393268 OCX393240:OCX393268 OMT393240:OMT393268 OWP393240:OWP393268 PGL393240:PGL393268 PQH393240:PQH393268 QAD393240:QAD393268 QJZ393240:QJZ393268 QTV393240:QTV393268 RDR393240:RDR393268 RNN393240:RNN393268 RXJ393240:RXJ393268 SHF393240:SHF393268 SRB393240:SRB393268 TAX393240:TAX393268 TKT393240:TKT393268 TUP393240:TUP393268 UEL393240:UEL393268 UOH393240:UOH393268 UYD393240:UYD393268 VHZ393240:VHZ393268 VRV393240:VRV393268 WBR393240:WBR393268 WLN393240:WLN393268 WVJ393240:WVJ393268 B458776:B458804 IX458776:IX458804 ST458776:ST458804 ACP458776:ACP458804 AML458776:AML458804 AWH458776:AWH458804 BGD458776:BGD458804 BPZ458776:BPZ458804 BZV458776:BZV458804 CJR458776:CJR458804 CTN458776:CTN458804 DDJ458776:DDJ458804 DNF458776:DNF458804 DXB458776:DXB458804 EGX458776:EGX458804 EQT458776:EQT458804 FAP458776:FAP458804 FKL458776:FKL458804 FUH458776:FUH458804 GED458776:GED458804 GNZ458776:GNZ458804 GXV458776:GXV458804 HHR458776:HHR458804 HRN458776:HRN458804 IBJ458776:IBJ458804 ILF458776:ILF458804 IVB458776:IVB458804 JEX458776:JEX458804 JOT458776:JOT458804 JYP458776:JYP458804 KIL458776:KIL458804 KSH458776:KSH458804 LCD458776:LCD458804 LLZ458776:LLZ458804 LVV458776:LVV458804 MFR458776:MFR458804 MPN458776:MPN458804 MZJ458776:MZJ458804 NJF458776:NJF458804 NTB458776:NTB458804 OCX458776:OCX458804 OMT458776:OMT458804 OWP458776:OWP458804 PGL458776:PGL458804 PQH458776:PQH458804 QAD458776:QAD458804 QJZ458776:QJZ458804 QTV458776:QTV458804 RDR458776:RDR458804 RNN458776:RNN458804 RXJ458776:RXJ458804 SHF458776:SHF458804 SRB458776:SRB458804 TAX458776:TAX458804 TKT458776:TKT458804 TUP458776:TUP458804 UEL458776:UEL458804 UOH458776:UOH458804 UYD458776:UYD458804 VHZ458776:VHZ458804 VRV458776:VRV458804 WBR458776:WBR458804 WLN458776:WLN458804 WVJ458776:WVJ458804 B524312:B524340 IX524312:IX524340 ST524312:ST524340 ACP524312:ACP524340 AML524312:AML524340 AWH524312:AWH524340 BGD524312:BGD524340 BPZ524312:BPZ524340 BZV524312:BZV524340 CJR524312:CJR524340 CTN524312:CTN524340 DDJ524312:DDJ524340 DNF524312:DNF524340 DXB524312:DXB524340 EGX524312:EGX524340 EQT524312:EQT524340 FAP524312:FAP524340 FKL524312:FKL524340 FUH524312:FUH524340 GED524312:GED524340 GNZ524312:GNZ524340 GXV524312:GXV524340 HHR524312:HHR524340 HRN524312:HRN524340 IBJ524312:IBJ524340 ILF524312:ILF524340 IVB524312:IVB524340 JEX524312:JEX524340 JOT524312:JOT524340 JYP524312:JYP524340 KIL524312:KIL524340 KSH524312:KSH524340 LCD524312:LCD524340 LLZ524312:LLZ524340 LVV524312:LVV524340 MFR524312:MFR524340 MPN524312:MPN524340 MZJ524312:MZJ524340 NJF524312:NJF524340 NTB524312:NTB524340 OCX524312:OCX524340 OMT524312:OMT524340 OWP524312:OWP524340 PGL524312:PGL524340 PQH524312:PQH524340 QAD524312:QAD524340 QJZ524312:QJZ524340 QTV524312:QTV524340 RDR524312:RDR524340 RNN524312:RNN524340 RXJ524312:RXJ524340 SHF524312:SHF524340 SRB524312:SRB524340 TAX524312:TAX524340 TKT524312:TKT524340 TUP524312:TUP524340 UEL524312:UEL524340 UOH524312:UOH524340 UYD524312:UYD524340 VHZ524312:VHZ524340 VRV524312:VRV524340 WBR524312:WBR524340 WLN524312:WLN524340 WVJ524312:WVJ524340 B589848:B589876 IX589848:IX589876 ST589848:ST589876 ACP589848:ACP589876 AML589848:AML589876 AWH589848:AWH589876 BGD589848:BGD589876 BPZ589848:BPZ589876 BZV589848:BZV589876 CJR589848:CJR589876 CTN589848:CTN589876 DDJ589848:DDJ589876 DNF589848:DNF589876 DXB589848:DXB589876 EGX589848:EGX589876 EQT589848:EQT589876 FAP589848:FAP589876 FKL589848:FKL589876 FUH589848:FUH589876 GED589848:GED589876 GNZ589848:GNZ589876 GXV589848:GXV589876 HHR589848:HHR589876 HRN589848:HRN589876 IBJ589848:IBJ589876 ILF589848:ILF589876 IVB589848:IVB589876 JEX589848:JEX589876 JOT589848:JOT589876 JYP589848:JYP589876 KIL589848:KIL589876 KSH589848:KSH589876 LCD589848:LCD589876 LLZ589848:LLZ589876 LVV589848:LVV589876 MFR589848:MFR589876 MPN589848:MPN589876 MZJ589848:MZJ589876 NJF589848:NJF589876 NTB589848:NTB589876 OCX589848:OCX589876 OMT589848:OMT589876 OWP589848:OWP589876 PGL589848:PGL589876 PQH589848:PQH589876 QAD589848:QAD589876 QJZ589848:QJZ589876 QTV589848:QTV589876 RDR589848:RDR589876 RNN589848:RNN589876 RXJ589848:RXJ589876 SHF589848:SHF589876 SRB589848:SRB589876 TAX589848:TAX589876 TKT589848:TKT589876 TUP589848:TUP589876 UEL589848:UEL589876 UOH589848:UOH589876 UYD589848:UYD589876 VHZ589848:VHZ589876 VRV589848:VRV589876 WBR589848:WBR589876 WLN589848:WLN589876 WVJ589848:WVJ589876 B655384:B655412 IX655384:IX655412 ST655384:ST655412 ACP655384:ACP655412 AML655384:AML655412 AWH655384:AWH655412 BGD655384:BGD655412 BPZ655384:BPZ655412 BZV655384:BZV655412 CJR655384:CJR655412 CTN655384:CTN655412 DDJ655384:DDJ655412 DNF655384:DNF655412 DXB655384:DXB655412 EGX655384:EGX655412 EQT655384:EQT655412 FAP655384:FAP655412 FKL655384:FKL655412 FUH655384:FUH655412 GED655384:GED655412 GNZ655384:GNZ655412 GXV655384:GXV655412 HHR655384:HHR655412 HRN655384:HRN655412 IBJ655384:IBJ655412 ILF655384:ILF655412 IVB655384:IVB655412 JEX655384:JEX655412 JOT655384:JOT655412 JYP655384:JYP655412 KIL655384:KIL655412 KSH655384:KSH655412 LCD655384:LCD655412 LLZ655384:LLZ655412 LVV655384:LVV655412 MFR655384:MFR655412 MPN655384:MPN655412 MZJ655384:MZJ655412 NJF655384:NJF655412 NTB655384:NTB655412 OCX655384:OCX655412 OMT655384:OMT655412 OWP655384:OWP655412 PGL655384:PGL655412 PQH655384:PQH655412 QAD655384:QAD655412 QJZ655384:QJZ655412 QTV655384:QTV655412 RDR655384:RDR655412 RNN655384:RNN655412 RXJ655384:RXJ655412 SHF655384:SHF655412 SRB655384:SRB655412 TAX655384:TAX655412 TKT655384:TKT655412 TUP655384:TUP655412 UEL655384:UEL655412 UOH655384:UOH655412 UYD655384:UYD655412 VHZ655384:VHZ655412 VRV655384:VRV655412 WBR655384:WBR655412 WLN655384:WLN655412 WVJ655384:WVJ655412 B720920:B720948 IX720920:IX720948 ST720920:ST720948 ACP720920:ACP720948 AML720920:AML720948 AWH720920:AWH720948 BGD720920:BGD720948 BPZ720920:BPZ720948 BZV720920:BZV720948 CJR720920:CJR720948 CTN720920:CTN720948 DDJ720920:DDJ720948 DNF720920:DNF720948 DXB720920:DXB720948 EGX720920:EGX720948 EQT720920:EQT720948 FAP720920:FAP720948 FKL720920:FKL720948 FUH720920:FUH720948 GED720920:GED720948 GNZ720920:GNZ720948 GXV720920:GXV720948 HHR720920:HHR720948 HRN720920:HRN720948 IBJ720920:IBJ720948 ILF720920:ILF720948 IVB720920:IVB720948 JEX720920:JEX720948 JOT720920:JOT720948 JYP720920:JYP720948 KIL720920:KIL720948 KSH720920:KSH720948 LCD720920:LCD720948 LLZ720920:LLZ720948 LVV720920:LVV720948 MFR720920:MFR720948 MPN720920:MPN720948 MZJ720920:MZJ720948 NJF720920:NJF720948 NTB720920:NTB720948 OCX720920:OCX720948 OMT720920:OMT720948 OWP720920:OWP720948 PGL720920:PGL720948 PQH720920:PQH720948 QAD720920:QAD720948 QJZ720920:QJZ720948 QTV720920:QTV720948 RDR720920:RDR720948 RNN720920:RNN720948 RXJ720920:RXJ720948 SHF720920:SHF720948 SRB720920:SRB720948 TAX720920:TAX720948 TKT720920:TKT720948 TUP720920:TUP720948 UEL720920:UEL720948 UOH720920:UOH720948 UYD720920:UYD720948 VHZ720920:VHZ720948 VRV720920:VRV720948 WBR720920:WBR720948 WLN720920:WLN720948 WVJ720920:WVJ720948 B786456:B786484 IX786456:IX786484 ST786456:ST786484 ACP786456:ACP786484 AML786456:AML786484 AWH786456:AWH786484 BGD786456:BGD786484 BPZ786456:BPZ786484 BZV786456:BZV786484 CJR786456:CJR786484 CTN786456:CTN786484 DDJ786456:DDJ786484 DNF786456:DNF786484 DXB786456:DXB786484 EGX786456:EGX786484 EQT786456:EQT786484 FAP786456:FAP786484 FKL786456:FKL786484 FUH786456:FUH786484 GED786456:GED786484 GNZ786456:GNZ786484 GXV786456:GXV786484 HHR786456:HHR786484 HRN786456:HRN786484 IBJ786456:IBJ786484 ILF786456:ILF786484 IVB786456:IVB786484 JEX786456:JEX786484 JOT786456:JOT786484 JYP786456:JYP786484 KIL786456:KIL786484 KSH786456:KSH786484 LCD786456:LCD786484 LLZ786456:LLZ786484 LVV786456:LVV786484 MFR786456:MFR786484 MPN786456:MPN786484 MZJ786456:MZJ786484 NJF786456:NJF786484 NTB786456:NTB786484 OCX786456:OCX786484 OMT786456:OMT786484 OWP786456:OWP786484 PGL786456:PGL786484 PQH786456:PQH786484 QAD786456:QAD786484 QJZ786456:QJZ786484 QTV786456:QTV786484 RDR786456:RDR786484 RNN786456:RNN786484 RXJ786456:RXJ786484 SHF786456:SHF786484 SRB786456:SRB786484 TAX786456:TAX786484 TKT786456:TKT786484 TUP786456:TUP786484 UEL786456:UEL786484 UOH786456:UOH786484 UYD786456:UYD786484 VHZ786456:VHZ786484 VRV786456:VRV786484 WBR786456:WBR786484 WLN786456:WLN786484 WVJ786456:WVJ786484 B851992:B852020 IX851992:IX852020 ST851992:ST852020 ACP851992:ACP852020 AML851992:AML852020 AWH851992:AWH852020 BGD851992:BGD852020 BPZ851992:BPZ852020 BZV851992:BZV852020 CJR851992:CJR852020 CTN851992:CTN852020 DDJ851992:DDJ852020 DNF851992:DNF852020 DXB851992:DXB852020 EGX851992:EGX852020 EQT851992:EQT852020 FAP851992:FAP852020 FKL851992:FKL852020 FUH851992:FUH852020 GED851992:GED852020 GNZ851992:GNZ852020 GXV851992:GXV852020 HHR851992:HHR852020 HRN851992:HRN852020 IBJ851992:IBJ852020 ILF851992:ILF852020 IVB851992:IVB852020 JEX851992:JEX852020 JOT851992:JOT852020 JYP851992:JYP852020 KIL851992:KIL852020 KSH851992:KSH852020 LCD851992:LCD852020 LLZ851992:LLZ852020 LVV851992:LVV852020 MFR851992:MFR852020 MPN851992:MPN852020 MZJ851992:MZJ852020 NJF851992:NJF852020 NTB851992:NTB852020 OCX851992:OCX852020 OMT851992:OMT852020 OWP851992:OWP852020 PGL851992:PGL852020 PQH851992:PQH852020 QAD851992:QAD852020 QJZ851992:QJZ852020 QTV851992:QTV852020 RDR851992:RDR852020 RNN851992:RNN852020 RXJ851992:RXJ852020 SHF851992:SHF852020 SRB851992:SRB852020 TAX851992:TAX852020 TKT851992:TKT852020 TUP851992:TUP852020 UEL851992:UEL852020 UOH851992:UOH852020 UYD851992:UYD852020 VHZ851992:VHZ852020 VRV851992:VRV852020 WBR851992:WBR852020 WLN851992:WLN852020 WVJ851992:WVJ852020 B917528:B917556 IX917528:IX917556 ST917528:ST917556 ACP917528:ACP917556 AML917528:AML917556 AWH917528:AWH917556 BGD917528:BGD917556 BPZ917528:BPZ917556 BZV917528:BZV917556 CJR917528:CJR917556 CTN917528:CTN917556 DDJ917528:DDJ917556 DNF917528:DNF917556 DXB917528:DXB917556 EGX917528:EGX917556 EQT917528:EQT917556 FAP917528:FAP917556 FKL917528:FKL917556 FUH917528:FUH917556 GED917528:GED917556 GNZ917528:GNZ917556 GXV917528:GXV917556 HHR917528:HHR917556 HRN917528:HRN917556 IBJ917528:IBJ917556 ILF917528:ILF917556 IVB917528:IVB917556 JEX917528:JEX917556 JOT917528:JOT917556 JYP917528:JYP917556 KIL917528:KIL917556 KSH917528:KSH917556 LCD917528:LCD917556 LLZ917528:LLZ917556 LVV917528:LVV917556 MFR917528:MFR917556 MPN917528:MPN917556 MZJ917528:MZJ917556 NJF917528:NJF917556 NTB917528:NTB917556 OCX917528:OCX917556 OMT917528:OMT917556 OWP917528:OWP917556 PGL917528:PGL917556 PQH917528:PQH917556 QAD917528:QAD917556 QJZ917528:QJZ917556 QTV917528:QTV917556 RDR917528:RDR917556 RNN917528:RNN917556 RXJ917528:RXJ917556 SHF917528:SHF917556 SRB917528:SRB917556 TAX917528:TAX917556 TKT917528:TKT917556 TUP917528:TUP917556 UEL917528:UEL917556 UOH917528:UOH917556 UYD917528:UYD917556 VHZ917528:VHZ917556 VRV917528:VRV917556 WBR917528:WBR917556 WLN917528:WLN917556 WVJ917528:WVJ917556 B983064:B983092 IX983064:IX983092 ST983064:ST983092 ACP983064:ACP983092 AML983064:AML983092 AWH983064:AWH983092 BGD983064:BGD983092 BPZ983064:BPZ983092 BZV983064:BZV983092 CJR983064:CJR983092 CTN983064:CTN983092 DDJ983064:DDJ983092 DNF983064:DNF983092 DXB983064:DXB983092 EGX983064:EGX983092 EQT983064:EQT983092 FAP983064:FAP983092 FKL983064:FKL983092 FUH983064:FUH983092 GED983064:GED983092 GNZ983064:GNZ983092 GXV983064:GXV983092 HHR983064:HHR983092 HRN983064:HRN983092 IBJ983064:IBJ983092 ILF983064:ILF983092 IVB983064:IVB983092 JEX983064:JEX983092 JOT983064:JOT983092 JYP983064:JYP983092 KIL983064:KIL983092 KSH983064:KSH983092 LCD983064:LCD983092 LLZ983064:LLZ983092 LVV983064:LVV983092 MFR983064:MFR983092 MPN983064:MPN983092 MZJ983064:MZJ983092 NJF983064:NJF983092 NTB983064:NTB983092 OCX983064:OCX983092 OMT983064:OMT983092 OWP983064:OWP983092 PGL983064:PGL983092 PQH983064:PQH983092 QAD983064:QAD983092 QJZ983064:QJZ983092 QTV983064:QTV983092 RDR983064:RDR983092 RNN983064:RNN983092 RXJ983064:RXJ983092 SHF983064:SHF983092 SRB983064:SRB983092 TAX983064:TAX983092 TKT983064:TKT983092 TUP983064:TUP983092 UEL983064:UEL983092 UOH983064:UOH983092 UYD983064:UYD983092 VHZ983064:VHZ983092 VRV983064:VRV983092 WBR983064:WBR983092 WLN983064:WLN983092 WVJ983064:WVJ983092 WBR983046 IX21 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B65557 IX65557 ST65557 ACP65557 AML65557 AWH65557 BGD65557 BPZ65557 BZV65557 CJR65557 CTN65557 DDJ65557 DNF65557 DXB65557 EGX65557 EQT65557 FAP65557 FKL65557 FUH65557 GED65557 GNZ65557 GXV65557 HHR65557 HRN65557 IBJ65557 ILF65557 IVB65557 JEX65557 JOT65557 JYP65557 KIL65557 KSH65557 LCD65557 LLZ65557 LVV65557 MFR65557 MPN65557 MZJ65557 NJF65557 NTB65557 OCX65557 OMT65557 OWP65557 PGL65557 PQH65557 QAD65557 QJZ65557 QTV65557 RDR65557 RNN65557 RXJ65557 SHF65557 SRB65557 TAX65557 TKT65557 TUP65557 UEL65557 UOH65557 UYD65557 VHZ65557 VRV65557 WBR65557 WLN65557 WVJ65557 B131093 IX131093 ST131093 ACP131093 AML131093 AWH131093 BGD131093 BPZ131093 BZV131093 CJR131093 CTN131093 DDJ131093 DNF131093 DXB131093 EGX131093 EQT131093 FAP131093 FKL131093 FUH131093 GED131093 GNZ131093 GXV131093 HHR131093 HRN131093 IBJ131093 ILF131093 IVB131093 JEX131093 JOT131093 JYP131093 KIL131093 KSH131093 LCD131093 LLZ131093 LVV131093 MFR131093 MPN131093 MZJ131093 NJF131093 NTB131093 OCX131093 OMT131093 OWP131093 PGL131093 PQH131093 QAD131093 QJZ131093 QTV131093 RDR131093 RNN131093 RXJ131093 SHF131093 SRB131093 TAX131093 TKT131093 TUP131093 UEL131093 UOH131093 UYD131093 VHZ131093 VRV131093 WBR131093 WLN131093 WVJ131093 B196629 IX196629 ST196629 ACP196629 AML196629 AWH196629 BGD196629 BPZ196629 BZV196629 CJR196629 CTN196629 DDJ196629 DNF196629 DXB196629 EGX196629 EQT196629 FAP196629 FKL196629 FUH196629 GED196629 GNZ196629 GXV196629 HHR196629 HRN196629 IBJ196629 ILF196629 IVB196629 JEX196629 JOT196629 JYP196629 KIL196629 KSH196629 LCD196629 LLZ196629 LVV196629 MFR196629 MPN196629 MZJ196629 NJF196629 NTB196629 OCX196629 OMT196629 OWP196629 PGL196629 PQH196629 QAD196629 QJZ196629 QTV196629 RDR196629 RNN196629 RXJ196629 SHF196629 SRB196629 TAX196629 TKT196629 TUP196629 UEL196629 UOH196629 UYD196629 VHZ196629 VRV196629 WBR196629 WLN196629 WVJ196629 B262165 IX262165 ST262165 ACP262165 AML262165 AWH262165 BGD262165 BPZ262165 BZV262165 CJR262165 CTN262165 DDJ262165 DNF262165 DXB262165 EGX262165 EQT262165 FAP262165 FKL262165 FUH262165 GED262165 GNZ262165 GXV262165 HHR262165 HRN262165 IBJ262165 ILF262165 IVB262165 JEX262165 JOT262165 JYP262165 KIL262165 KSH262165 LCD262165 LLZ262165 LVV262165 MFR262165 MPN262165 MZJ262165 NJF262165 NTB262165 OCX262165 OMT262165 OWP262165 PGL262165 PQH262165 QAD262165 QJZ262165 QTV262165 RDR262165 RNN262165 RXJ262165 SHF262165 SRB262165 TAX262165 TKT262165 TUP262165 UEL262165 UOH262165 UYD262165 VHZ262165 VRV262165 WBR262165 WLN262165 WVJ262165 B327701 IX327701 ST327701 ACP327701 AML327701 AWH327701 BGD327701 BPZ327701 BZV327701 CJR327701 CTN327701 DDJ327701 DNF327701 DXB327701 EGX327701 EQT327701 FAP327701 FKL327701 FUH327701 GED327701 GNZ327701 GXV327701 HHR327701 HRN327701 IBJ327701 ILF327701 IVB327701 JEX327701 JOT327701 JYP327701 KIL327701 KSH327701 LCD327701 LLZ327701 LVV327701 MFR327701 MPN327701 MZJ327701 NJF327701 NTB327701 OCX327701 OMT327701 OWP327701 PGL327701 PQH327701 QAD327701 QJZ327701 QTV327701 RDR327701 RNN327701 RXJ327701 SHF327701 SRB327701 TAX327701 TKT327701 TUP327701 UEL327701 UOH327701 UYD327701 VHZ327701 VRV327701 WBR327701 WLN327701 WVJ327701 B393237 IX393237 ST393237 ACP393237 AML393237 AWH393237 BGD393237 BPZ393237 BZV393237 CJR393237 CTN393237 DDJ393237 DNF393237 DXB393237 EGX393237 EQT393237 FAP393237 FKL393237 FUH393237 GED393237 GNZ393237 GXV393237 HHR393237 HRN393237 IBJ393237 ILF393237 IVB393237 JEX393237 JOT393237 JYP393237 KIL393237 KSH393237 LCD393237 LLZ393237 LVV393237 MFR393237 MPN393237 MZJ393237 NJF393237 NTB393237 OCX393237 OMT393237 OWP393237 PGL393237 PQH393237 QAD393237 QJZ393237 QTV393237 RDR393237 RNN393237 RXJ393237 SHF393237 SRB393237 TAX393237 TKT393237 TUP393237 UEL393237 UOH393237 UYD393237 VHZ393237 VRV393237 WBR393237 WLN393237 WVJ393237 B458773 IX458773 ST458773 ACP458773 AML458773 AWH458773 BGD458773 BPZ458773 BZV458773 CJR458773 CTN458773 DDJ458773 DNF458773 DXB458773 EGX458773 EQT458773 FAP458773 FKL458773 FUH458773 GED458773 GNZ458773 GXV458773 HHR458773 HRN458773 IBJ458773 ILF458773 IVB458773 JEX458773 JOT458773 JYP458773 KIL458773 KSH458773 LCD458773 LLZ458773 LVV458773 MFR458773 MPN458773 MZJ458773 NJF458773 NTB458773 OCX458773 OMT458773 OWP458773 PGL458773 PQH458773 QAD458773 QJZ458773 QTV458773 RDR458773 RNN458773 RXJ458773 SHF458773 SRB458773 TAX458773 TKT458773 TUP458773 UEL458773 UOH458773 UYD458773 VHZ458773 VRV458773 WBR458773 WLN458773 WVJ458773 B524309 IX524309 ST524309 ACP524309 AML524309 AWH524309 BGD524309 BPZ524309 BZV524309 CJR524309 CTN524309 DDJ524309 DNF524309 DXB524309 EGX524309 EQT524309 FAP524309 FKL524309 FUH524309 GED524309 GNZ524309 GXV524309 HHR524309 HRN524309 IBJ524309 ILF524309 IVB524309 JEX524309 JOT524309 JYP524309 KIL524309 KSH524309 LCD524309 LLZ524309 LVV524309 MFR524309 MPN524309 MZJ524309 NJF524309 NTB524309 OCX524309 OMT524309 OWP524309 PGL524309 PQH524309 QAD524309 QJZ524309 QTV524309 RDR524309 RNN524309 RXJ524309 SHF524309 SRB524309 TAX524309 TKT524309 TUP524309 UEL524309 UOH524309 UYD524309 VHZ524309 VRV524309 WBR524309 WLN524309 WVJ524309 B589845 IX589845 ST589845 ACP589845 AML589845 AWH589845 BGD589845 BPZ589845 BZV589845 CJR589845 CTN589845 DDJ589845 DNF589845 DXB589845 EGX589845 EQT589845 FAP589845 FKL589845 FUH589845 GED589845 GNZ589845 GXV589845 HHR589845 HRN589845 IBJ589845 ILF589845 IVB589845 JEX589845 JOT589845 JYP589845 KIL589845 KSH589845 LCD589845 LLZ589845 LVV589845 MFR589845 MPN589845 MZJ589845 NJF589845 NTB589845 OCX589845 OMT589845 OWP589845 PGL589845 PQH589845 QAD589845 QJZ589845 QTV589845 RDR589845 RNN589845 RXJ589845 SHF589845 SRB589845 TAX589845 TKT589845 TUP589845 UEL589845 UOH589845 UYD589845 VHZ589845 VRV589845 WBR589845 WLN589845 WVJ589845 B655381 IX655381 ST655381 ACP655381 AML655381 AWH655381 BGD655381 BPZ655381 BZV655381 CJR655381 CTN655381 DDJ655381 DNF655381 DXB655381 EGX655381 EQT655381 FAP655381 FKL655381 FUH655381 GED655381 GNZ655381 GXV655381 HHR655381 HRN655381 IBJ655381 ILF655381 IVB655381 JEX655381 JOT655381 JYP655381 KIL655381 KSH655381 LCD655381 LLZ655381 LVV655381 MFR655381 MPN655381 MZJ655381 NJF655381 NTB655381 OCX655381 OMT655381 OWP655381 PGL655381 PQH655381 QAD655381 QJZ655381 QTV655381 RDR655381 RNN655381 RXJ655381 SHF655381 SRB655381 TAX655381 TKT655381 TUP655381 UEL655381 UOH655381 UYD655381 VHZ655381 VRV655381 WBR655381 WLN655381 WVJ655381 B720917 IX720917 ST720917 ACP720917 AML720917 AWH720917 BGD720917 BPZ720917 BZV720917 CJR720917 CTN720917 DDJ720917 DNF720917 DXB720917 EGX720917 EQT720917 FAP720917 FKL720917 FUH720917 GED720917 GNZ720917 GXV720917 HHR720917 HRN720917 IBJ720917 ILF720917 IVB720917 JEX720917 JOT720917 JYP720917 KIL720917 KSH720917 LCD720917 LLZ720917 LVV720917 MFR720917 MPN720917 MZJ720917 NJF720917 NTB720917 OCX720917 OMT720917 OWP720917 PGL720917 PQH720917 QAD720917 QJZ720917 QTV720917 RDR720917 RNN720917 RXJ720917 SHF720917 SRB720917 TAX720917 TKT720917 TUP720917 UEL720917 UOH720917 UYD720917 VHZ720917 VRV720917 WBR720917 WLN720917 WVJ720917 B786453 IX786453 ST786453 ACP786453 AML786453 AWH786453 BGD786453 BPZ786453 BZV786453 CJR786453 CTN786453 DDJ786453 DNF786453 DXB786453 EGX786453 EQT786453 FAP786453 FKL786453 FUH786453 GED786453 GNZ786453 GXV786453 HHR786453 HRN786453 IBJ786453 ILF786453 IVB786453 JEX786453 JOT786453 JYP786453 KIL786453 KSH786453 LCD786453 LLZ786453 LVV786453 MFR786453 MPN786453 MZJ786453 NJF786453 NTB786453 OCX786453 OMT786453 OWP786453 PGL786453 PQH786453 QAD786453 QJZ786453 QTV786453 RDR786453 RNN786453 RXJ786453 SHF786453 SRB786453 TAX786453 TKT786453 TUP786453 UEL786453 UOH786453 UYD786453 VHZ786453 VRV786453 WBR786453 WLN786453 WVJ786453 B851989 IX851989 ST851989 ACP851989 AML851989 AWH851989 BGD851989 BPZ851989 BZV851989 CJR851989 CTN851989 DDJ851989 DNF851989 DXB851989 EGX851989 EQT851989 FAP851989 FKL851989 FUH851989 GED851989 GNZ851989 GXV851989 HHR851989 HRN851989 IBJ851989 ILF851989 IVB851989 JEX851989 JOT851989 JYP851989 KIL851989 KSH851989 LCD851989 LLZ851989 LVV851989 MFR851989 MPN851989 MZJ851989 NJF851989 NTB851989 OCX851989 OMT851989 OWP851989 PGL851989 PQH851989 QAD851989 QJZ851989 QTV851989 RDR851989 RNN851989 RXJ851989 SHF851989 SRB851989 TAX851989 TKT851989 TUP851989 UEL851989 UOH851989 UYD851989 VHZ851989 VRV851989 WBR851989 WLN851989 WVJ851989 B917525 IX917525 ST917525 ACP917525 AML917525 AWH917525 BGD917525 BPZ917525 BZV917525 CJR917525 CTN917525 DDJ917525 DNF917525 DXB917525 EGX917525 EQT917525 FAP917525 FKL917525 FUH917525 GED917525 GNZ917525 GXV917525 HHR917525 HRN917525 IBJ917525 ILF917525 IVB917525 JEX917525 JOT917525 JYP917525 KIL917525 KSH917525 LCD917525 LLZ917525 LVV917525 MFR917525 MPN917525 MZJ917525 NJF917525 NTB917525 OCX917525 OMT917525 OWP917525 PGL917525 PQH917525 QAD917525 QJZ917525 QTV917525 RDR917525 RNN917525 RXJ917525 SHF917525 SRB917525 TAX917525 TKT917525 TUP917525 UEL917525 UOH917525 UYD917525 VHZ917525 VRV917525 WBR917525 WLN917525 WVJ917525 B983061 IX983061 ST983061 ACP983061 AML983061 AWH983061 BGD983061 BPZ983061 BZV983061 CJR983061 CTN983061 DDJ983061 DNF983061 DXB983061 EGX983061 EQT983061 FAP983061 FKL983061 FUH983061 GED983061 GNZ983061 GXV983061 HHR983061 HRN983061 IBJ983061 ILF983061 IVB983061 JEX983061 JOT983061 JYP983061 KIL983061 KSH983061 LCD983061 LLZ983061 LVV983061 MFR983061 MPN983061 MZJ983061 NJF983061 NTB983061 OCX983061 OMT983061 OWP983061 PGL983061 PQH983061 QAD983061 QJZ983061 QTV983061 RDR983061 RNN983061 RXJ983061 SHF983061 SRB983061 TAX983061 TKT983061 TUP983061 UEL983061 UOH983061 UYD983061 VHZ983061 VRV983061 WBR983061 WLN983061 WVJ983061 WLN983046 IX17:IX18 ST17:ST18 ACP17:ACP18 AML17:AML18 AWH17:AWH18 BGD17:BGD18 BPZ17:BPZ18 BZV17:BZV18 CJR17:CJR18 CTN17:CTN18 DDJ17:DDJ18 DNF17:DNF18 DXB17:DXB18 EGX17:EGX18 EQT17:EQT18 FAP17:FAP18 FKL17:FKL18 FUH17:FUH18 GED17:GED18 GNZ17:GNZ18 GXV17:GXV18 HHR17:HHR18 HRN17:HRN18 IBJ17:IBJ18 ILF17:ILF18 IVB17:IVB18 JEX17:JEX18 JOT17:JOT18 JYP17:JYP18 KIL17:KIL18 KSH17:KSH18 LCD17:LCD18 LLZ17:LLZ18 LVV17:LVV18 MFR17:MFR18 MPN17:MPN18 MZJ17:MZJ18 NJF17:NJF18 NTB17:NTB18 OCX17:OCX18 OMT17:OMT18 OWP17:OWP18 PGL17:PGL18 PQH17:PQH18 QAD17:QAD18 QJZ17:QJZ18 QTV17:QTV18 RDR17:RDR18 RNN17:RNN18 RXJ17:RXJ18 SHF17:SHF18 SRB17:SRB18 TAX17:TAX18 TKT17:TKT18 TUP17:TUP18 UEL17:UEL18 UOH17:UOH18 UYD17:UYD18 VHZ17:VHZ18 VRV17:VRV18 WBR17:WBR18 WLN17:WLN18 WVJ17:WVJ18 B65553:B65554 IX65553:IX65554 ST65553:ST65554 ACP65553:ACP65554 AML65553:AML65554 AWH65553:AWH65554 BGD65553:BGD65554 BPZ65553:BPZ65554 BZV65553:BZV65554 CJR65553:CJR65554 CTN65553:CTN65554 DDJ65553:DDJ65554 DNF65553:DNF65554 DXB65553:DXB65554 EGX65553:EGX65554 EQT65553:EQT65554 FAP65553:FAP65554 FKL65553:FKL65554 FUH65553:FUH65554 GED65553:GED65554 GNZ65553:GNZ65554 GXV65553:GXV65554 HHR65553:HHR65554 HRN65553:HRN65554 IBJ65553:IBJ65554 ILF65553:ILF65554 IVB65553:IVB65554 JEX65553:JEX65554 JOT65553:JOT65554 JYP65553:JYP65554 KIL65553:KIL65554 KSH65553:KSH65554 LCD65553:LCD65554 LLZ65553:LLZ65554 LVV65553:LVV65554 MFR65553:MFR65554 MPN65553:MPN65554 MZJ65553:MZJ65554 NJF65553:NJF65554 NTB65553:NTB65554 OCX65553:OCX65554 OMT65553:OMT65554 OWP65553:OWP65554 PGL65553:PGL65554 PQH65553:PQH65554 QAD65553:QAD65554 QJZ65553:QJZ65554 QTV65553:QTV65554 RDR65553:RDR65554 RNN65553:RNN65554 RXJ65553:RXJ65554 SHF65553:SHF65554 SRB65553:SRB65554 TAX65553:TAX65554 TKT65553:TKT65554 TUP65553:TUP65554 UEL65553:UEL65554 UOH65553:UOH65554 UYD65553:UYD65554 VHZ65553:VHZ65554 VRV65553:VRV65554 WBR65553:WBR65554 WLN65553:WLN65554 WVJ65553:WVJ65554 B131089:B131090 IX131089:IX131090 ST131089:ST131090 ACP131089:ACP131090 AML131089:AML131090 AWH131089:AWH131090 BGD131089:BGD131090 BPZ131089:BPZ131090 BZV131089:BZV131090 CJR131089:CJR131090 CTN131089:CTN131090 DDJ131089:DDJ131090 DNF131089:DNF131090 DXB131089:DXB131090 EGX131089:EGX131090 EQT131089:EQT131090 FAP131089:FAP131090 FKL131089:FKL131090 FUH131089:FUH131090 GED131089:GED131090 GNZ131089:GNZ131090 GXV131089:GXV131090 HHR131089:HHR131090 HRN131089:HRN131090 IBJ131089:IBJ131090 ILF131089:ILF131090 IVB131089:IVB131090 JEX131089:JEX131090 JOT131089:JOT131090 JYP131089:JYP131090 KIL131089:KIL131090 KSH131089:KSH131090 LCD131089:LCD131090 LLZ131089:LLZ131090 LVV131089:LVV131090 MFR131089:MFR131090 MPN131089:MPN131090 MZJ131089:MZJ131090 NJF131089:NJF131090 NTB131089:NTB131090 OCX131089:OCX131090 OMT131089:OMT131090 OWP131089:OWP131090 PGL131089:PGL131090 PQH131089:PQH131090 QAD131089:QAD131090 QJZ131089:QJZ131090 QTV131089:QTV131090 RDR131089:RDR131090 RNN131089:RNN131090 RXJ131089:RXJ131090 SHF131089:SHF131090 SRB131089:SRB131090 TAX131089:TAX131090 TKT131089:TKT131090 TUP131089:TUP131090 UEL131089:UEL131090 UOH131089:UOH131090 UYD131089:UYD131090 VHZ131089:VHZ131090 VRV131089:VRV131090 WBR131089:WBR131090 WLN131089:WLN131090 WVJ131089:WVJ131090 B196625:B196626 IX196625:IX196626 ST196625:ST196626 ACP196625:ACP196626 AML196625:AML196626 AWH196625:AWH196626 BGD196625:BGD196626 BPZ196625:BPZ196626 BZV196625:BZV196626 CJR196625:CJR196626 CTN196625:CTN196626 DDJ196625:DDJ196626 DNF196625:DNF196626 DXB196625:DXB196626 EGX196625:EGX196626 EQT196625:EQT196626 FAP196625:FAP196626 FKL196625:FKL196626 FUH196625:FUH196626 GED196625:GED196626 GNZ196625:GNZ196626 GXV196625:GXV196626 HHR196625:HHR196626 HRN196625:HRN196626 IBJ196625:IBJ196626 ILF196625:ILF196626 IVB196625:IVB196626 JEX196625:JEX196626 JOT196625:JOT196626 JYP196625:JYP196626 KIL196625:KIL196626 KSH196625:KSH196626 LCD196625:LCD196626 LLZ196625:LLZ196626 LVV196625:LVV196626 MFR196625:MFR196626 MPN196625:MPN196626 MZJ196625:MZJ196626 NJF196625:NJF196626 NTB196625:NTB196626 OCX196625:OCX196626 OMT196625:OMT196626 OWP196625:OWP196626 PGL196625:PGL196626 PQH196625:PQH196626 QAD196625:QAD196626 QJZ196625:QJZ196626 QTV196625:QTV196626 RDR196625:RDR196626 RNN196625:RNN196626 RXJ196625:RXJ196626 SHF196625:SHF196626 SRB196625:SRB196626 TAX196625:TAX196626 TKT196625:TKT196626 TUP196625:TUP196626 UEL196625:UEL196626 UOH196625:UOH196626 UYD196625:UYD196626 VHZ196625:VHZ196626 VRV196625:VRV196626 WBR196625:WBR196626 WLN196625:WLN196626 WVJ196625:WVJ196626 B262161:B262162 IX262161:IX262162 ST262161:ST262162 ACP262161:ACP262162 AML262161:AML262162 AWH262161:AWH262162 BGD262161:BGD262162 BPZ262161:BPZ262162 BZV262161:BZV262162 CJR262161:CJR262162 CTN262161:CTN262162 DDJ262161:DDJ262162 DNF262161:DNF262162 DXB262161:DXB262162 EGX262161:EGX262162 EQT262161:EQT262162 FAP262161:FAP262162 FKL262161:FKL262162 FUH262161:FUH262162 GED262161:GED262162 GNZ262161:GNZ262162 GXV262161:GXV262162 HHR262161:HHR262162 HRN262161:HRN262162 IBJ262161:IBJ262162 ILF262161:ILF262162 IVB262161:IVB262162 JEX262161:JEX262162 JOT262161:JOT262162 JYP262161:JYP262162 KIL262161:KIL262162 KSH262161:KSH262162 LCD262161:LCD262162 LLZ262161:LLZ262162 LVV262161:LVV262162 MFR262161:MFR262162 MPN262161:MPN262162 MZJ262161:MZJ262162 NJF262161:NJF262162 NTB262161:NTB262162 OCX262161:OCX262162 OMT262161:OMT262162 OWP262161:OWP262162 PGL262161:PGL262162 PQH262161:PQH262162 QAD262161:QAD262162 QJZ262161:QJZ262162 QTV262161:QTV262162 RDR262161:RDR262162 RNN262161:RNN262162 RXJ262161:RXJ262162 SHF262161:SHF262162 SRB262161:SRB262162 TAX262161:TAX262162 TKT262161:TKT262162 TUP262161:TUP262162 UEL262161:UEL262162 UOH262161:UOH262162 UYD262161:UYD262162 VHZ262161:VHZ262162 VRV262161:VRV262162 WBR262161:WBR262162 WLN262161:WLN262162 WVJ262161:WVJ262162 B327697:B327698 IX327697:IX327698 ST327697:ST327698 ACP327697:ACP327698 AML327697:AML327698 AWH327697:AWH327698 BGD327697:BGD327698 BPZ327697:BPZ327698 BZV327697:BZV327698 CJR327697:CJR327698 CTN327697:CTN327698 DDJ327697:DDJ327698 DNF327697:DNF327698 DXB327697:DXB327698 EGX327697:EGX327698 EQT327697:EQT327698 FAP327697:FAP327698 FKL327697:FKL327698 FUH327697:FUH327698 GED327697:GED327698 GNZ327697:GNZ327698 GXV327697:GXV327698 HHR327697:HHR327698 HRN327697:HRN327698 IBJ327697:IBJ327698 ILF327697:ILF327698 IVB327697:IVB327698 JEX327697:JEX327698 JOT327697:JOT327698 JYP327697:JYP327698 KIL327697:KIL327698 KSH327697:KSH327698 LCD327697:LCD327698 LLZ327697:LLZ327698 LVV327697:LVV327698 MFR327697:MFR327698 MPN327697:MPN327698 MZJ327697:MZJ327698 NJF327697:NJF327698 NTB327697:NTB327698 OCX327697:OCX327698 OMT327697:OMT327698 OWP327697:OWP327698 PGL327697:PGL327698 PQH327697:PQH327698 QAD327697:QAD327698 QJZ327697:QJZ327698 QTV327697:QTV327698 RDR327697:RDR327698 RNN327697:RNN327698 RXJ327697:RXJ327698 SHF327697:SHF327698 SRB327697:SRB327698 TAX327697:TAX327698 TKT327697:TKT327698 TUP327697:TUP327698 UEL327697:UEL327698 UOH327697:UOH327698 UYD327697:UYD327698 VHZ327697:VHZ327698 VRV327697:VRV327698 WBR327697:WBR327698 WLN327697:WLN327698 WVJ327697:WVJ327698 B393233:B393234 IX393233:IX393234 ST393233:ST393234 ACP393233:ACP393234 AML393233:AML393234 AWH393233:AWH393234 BGD393233:BGD393234 BPZ393233:BPZ393234 BZV393233:BZV393234 CJR393233:CJR393234 CTN393233:CTN393234 DDJ393233:DDJ393234 DNF393233:DNF393234 DXB393233:DXB393234 EGX393233:EGX393234 EQT393233:EQT393234 FAP393233:FAP393234 FKL393233:FKL393234 FUH393233:FUH393234 GED393233:GED393234 GNZ393233:GNZ393234 GXV393233:GXV393234 HHR393233:HHR393234 HRN393233:HRN393234 IBJ393233:IBJ393234 ILF393233:ILF393234 IVB393233:IVB393234 JEX393233:JEX393234 JOT393233:JOT393234 JYP393233:JYP393234 KIL393233:KIL393234 KSH393233:KSH393234 LCD393233:LCD393234 LLZ393233:LLZ393234 LVV393233:LVV393234 MFR393233:MFR393234 MPN393233:MPN393234 MZJ393233:MZJ393234 NJF393233:NJF393234 NTB393233:NTB393234 OCX393233:OCX393234 OMT393233:OMT393234 OWP393233:OWP393234 PGL393233:PGL393234 PQH393233:PQH393234 QAD393233:QAD393234 QJZ393233:QJZ393234 QTV393233:QTV393234 RDR393233:RDR393234 RNN393233:RNN393234 RXJ393233:RXJ393234 SHF393233:SHF393234 SRB393233:SRB393234 TAX393233:TAX393234 TKT393233:TKT393234 TUP393233:TUP393234 UEL393233:UEL393234 UOH393233:UOH393234 UYD393233:UYD393234 VHZ393233:VHZ393234 VRV393233:VRV393234 WBR393233:WBR393234 WLN393233:WLN393234 WVJ393233:WVJ393234 B458769:B458770 IX458769:IX458770 ST458769:ST458770 ACP458769:ACP458770 AML458769:AML458770 AWH458769:AWH458770 BGD458769:BGD458770 BPZ458769:BPZ458770 BZV458769:BZV458770 CJR458769:CJR458770 CTN458769:CTN458770 DDJ458769:DDJ458770 DNF458769:DNF458770 DXB458769:DXB458770 EGX458769:EGX458770 EQT458769:EQT458770 FAP458769:FAP458770 FKL458769:FKL458770 FUH458769:FUH458770 GED458769:GED458770 GNZ458769:GNZ458770 GXV458769:GXV458770 HHR458769:HHR458770 HRN458769:HRN458770 IBJ458769:IBJ458770 ILF458769:ILF458770 IVB458769:IVB458770 JEX458769:JEX458770 JOT458769:JOT458770 JYP458769:JYP458770 KIL458769:KIL458770 KSH458769:KSH458770 LCD458769:LCD458770 LLZ458769:LLZ458770 LVV458769:LVV458770 MFR458769:MFR458770 MPN458769:MPN458770 MZJ458769:MZJ458770 NJF458769:NJF458770 NTB458769:NTB458770 OCX458769:OCX458770 OMT458769:OMT458770 OWP458769:OWP458770 PGL458769:PGL458770 PQH458769:PQH458770 QAD458769:QAD458770 QJZ458769:QJZ458770 QTV458769:QTV458770 RDR458769:RDR458770 RNN458769:RNN458770 RXJ458769:RXJ458770 SHF458769:SHF458770 SRB458769:SRB458770 TAX458769:TAX458770 TKT458769:TKT458770 TUP458769:TUP458770 UEL458769:UEL458770 UOH458769:UOH458770 UYD458769:UYD458770 VHZ458769:VHZ458770 VRV458769:VRV458770 WBR458769:WBR458770 WLN458769:WLN458770 WVJ458769:WVJ458770 B524305:B524306 IX524305:IX524306 ST524305:ST524306 ACP524305:ACP524306 AML524305:AML524306 AWH524305:AWH524306 BGD524305:BGD524306 BPZ524305:BPZ524306 BZV524305:BZV524306 CJR524305:CJR524306 CTN524305:CTN524306 DDJ524305:DDJ524306 DNF524305:DNF524306 DXB524305:DXB524306 EGX524305:EGX524306 EQT524305:EQT524306 FAP524305:FAP524306 FKL524305:FKL524306 FUH524305:FUH524306 GED524305:GED524306 GNZ524305:GNZ524306 GXV524305:GXV524306 HHR524305:HHR524306 HRN524305:HRN524306 IBJ524305:IBJ524306 ILF524305:ILF524306 IVB524305:IVB524306 JEX524305:JEX524306 JOT524305:JOT524306 JYP524305:JYP524306 KIL524305:KIL524306 KSH524305:KSH524306 LCD524305:LCD524306 LLZ524305:LLZ524306 LVV524305:LVV524306 MFR524305:MFR524306 MPN524305:MPN524306 MZJ524305:MZJ524306 NJF524305:NJF524306 NTB524305:NTB524306 OCX524305:OCX524306 OMT524305:OMT524306 OWP524305:OWP524306 PGL524305:PGL524306 PQH524305:PQH524306 QAD524305:QAD524306 QJZ524305:QJZ524306 QTV524305:QTV524306 RDR524305:RDR524306 RNN524305:RNN524306 RXJ524305:RXJ524306 SHF524305:SHF524306 SRB524305:SRB524306 TAX524305:TAX524306 TKT524305:TKT524306 TUP524305:TUP524306 UEL524305:UEL524306 UOH524305:UOH524306 UYD524305:UYD524306 VHZ524305:VHZ524306 VRV524305:VRV524306 WBR524305:WBR524306 WLN524305:WLN524306 WVJ524305:WVJ524306 B589841:B589842 IX589841:IX589842 ST589841:ST589842 ACP589841:ACP589842 AML589841:AML589842 AWH589841:AWH589842 BGD589841:BGD589842 BPZ589841:BPZ589842 BZV589841:BZV589842 CJR589841:CJR589842 CTN589841:CTN589842 DDJ589841:DDJ589842 DNF589841:DNF589842 DXB589841:DXB589842 EGX589841:EGX589842 EQT589841:EQT589842 FAP589841:FAP589842 FKL589841:FKL589842 FUH589841:FUH589842 GED589841:GED589842 GNZ589841:GNZ589842 GXV589841:GXV589842 HHR589841:HHR589842 HRN589841:HRN589842 IBJ589841:IBJ589842 ILF589841:ILF589842 IVB589841:IVB589842 JEX589841:JEX589842 JOT589841:JOT589842 JYP589841:JYP589842 KIL589841:KIL589842 KSH589841:KSH589842 LCD589841:LCD589842 LLZ589841:LLZ589842 LVV589841:LVV589842 MFR589841:MFR589842 MPN589841:MPN589842 MZJ589841:MZJ589842 NJF589841:NJF589842 NTB589841:NTB589842 OCX589841:OCX589842 OMT589841:OMT589842 OWP589841:OWP589842 PGL589841:PGL589842 PQH589841:PQH589842 QAD589841:QAD589842 QJZ589841:QJZ589842 QTV589841:QTV589842 RDR589841:RDR589842 RNN589841:RNN589842 RXJ589841:RXJ589842 SHF589841:SHF589842 SRB589841:SRB589842 TAX589841:TAX589842 TKT589841:TKT589842 TUP589841:TUP589842 UEL589841:UEL589842 UOH589841:UOH589842 UYD589841:UYD589842 VHZ589841:VHZ589842 VRV589841:VRV589842 WBR589841:WBR589842 WLN589841:WLN589842 WVJ589841:WVJ589842 B655377:B655378 IX655377:IX655378 ST655377:ST655378 ACP655377:ACP655378 AML655377:AML655378 AWH655377:AWH655378 BGD655377:BGD655378 BPZ655377:BPZ655378 BZV655377:BZV655378 CJR655377:CJR655378 CTN655377:CTN655378 DDJ655377:DDJ655378 DNF655377:DNF655378 DXB655377:DXB655378 EGX655377:EGX655378 EQT655377:EQT655378 FAP655377:FAP655378 FKL655377:FKL655378 FUH655377:FUH655378 GED655377:GED655378 GNZ655377:GNZ655378 GXV655377:GXV655378 HHR655377:HHR655378 HRN655377:HRN655378 IBJ655377:IBJ655378 ILF655377:ILF655378 IVB655377:IVB655378 JEX655377:JEX655378 JOT655377:JOT655378 JYP655377:JYP655378 KIL655377:KIL655378 KSH655377:KSH655378 LCD655377:LCD655378 LLZ655377:LLZ655378 LVV655377:LVV655378 MFR655377:MFR655378 MPN655377:MPN655378 MZJ655377:MZJ655378 NJF655377:NJF655378 NTB655377:NTB655378 OCX655377:OCX655378 OMT655377:OMT655378 OWP655377:OWP655378 PGL655377:PGL655378 PQH655377:PQH655378 QAD655377:QAD655378 QJZ655377:QJZ655378 QTV655377:QTV655378 RDR655377:RDR655378 RNN655377:RNN655378 RXJ655377:RXJ655378 SHF655377:SHF655378 SRB655377:SRB655378 TAX655377:TAX655378 TKT655377:TKT655378 TUP655377:TUP655378 UEL655377:UEL655378 UOH655377:UOH655378 UYD655377:UYD655378 VHZ655377:VHZ655378 VRV655377:VRV655378 WBR655377:WBR655378 WLN655377:WLN655378 WVJ655377:WVJ655378 B720913:B720914 IX720913:IX720914 ST720913:ST720914 ACP720913:ACP720914 AML720913:AML720914 AWH720913:AWH720914 BGD720913:BGD720914 BPZ720913:BPZ720914 BZV720913:BZV720914 CJR720913:CJR720914 CTN720913:CTN720914 DDJ720913:DDJ720914 DNF720913:DNF720914 DXB720913:DXB720914 EGX720913:EGX720914 EQT720913:EQT720914 FAP720913:FAP720914 FKL720913:FKL720914 FUH720913:FUH720914 GED720913:GED720914 GNZ720913:GNZ720914 GXV720913:GXV720914 HHR720913:HHR720914 HRN720913:HRN720914 IBJ720913:IBJ720914 ILF720913:ILF720914 IVB720913:IVB720914 JEX720913:JEX720914 JOT720913:JOT720914 JYP720913:JYP720914 KIL720913:KIL720914 KSH720913:KSH720914 LCD720913:LCD720914 LLZ720913:LLZ720914 LVV720913:LVV720914 MFR720913:MFR720914 MPN720913:MPN720914 MZJ720913:MZJ720914 NJF720913:NJF720914 NTB720913:NTB720914 OCX720913:OCX720914 OMT720913:OMT720914 OWP720913:OWP720914 PGL720913:PGL720914 PQH720913:PQH720914 QAD720913:QAD720914 QJZ720913:QJZ720914 QTV720913:QTV720914 RDR720913:RDR720914 RNN720913:RNN720914 RXJ720913:RXJ720914 SHF720913:SHF720914 SRB720913:SRB720914 TAX720913:TAX720914 TKT720913:TKT720914 TUP720913:TUP720914 UEL720913:UEL720914 UOH720913:UOH720914 UYD720913:UYD720914 VHZ720913:VHZ720914 VRV720913:VRV720914 WBR720913:WBR720914 WLN720913:WLN720914 WVJ720913:WVJ720914 B786449:B786450 IX786449:IX786450 ST786449:ST786450 ACP786449:ACP786450 AML786449:AML786450 AWH786449:AWH786450 BGD786449:BGD786450 BPZ786449:BPZ786450 BZV786449:BZV786450 CJR786449:CJR786450 CTN786449:CTN786450 DDJ786449:DDJ786450 DNF786449:DNF786450 DXB786449:DXB786450 EGX786449:EGX786450 EQT786449:EQT786450 FAP786449:FAP786450 FKL786449:FKL786450 FUH786449:FUH786450 GED786449:GED786450 GNZ786449:GNZ786450 GXV786449:GXV786450 HHR786449:HHR786450 HRN786449:HRN786450 IBJ786449:IBJ786450 ILF786449:ILF786450 IVB786449:IVB786450 JEX786449:JEX786450 JOT786449:JOT786450 JYP786449:JYP786450 KIL786449:KIL786450 KSH786449:KSH786450 LCD786449:LCD786450 LLZ786449:LLZ786450 LVV786449:LVV786450 MFR786449:MFR786450 MPN786449:MPN786450 MZJ786449:MZJ786450 NJF786449:NJF786450 NTB786449:NTB786450 OCX786449:OCX786450 OMT786449:OMT786450 OWP786449:OWP786450 PGL786449:PGL786450 PQH786449:PQH786450 QAD786449:QAD786450 QJZ786449:QJZ786450 QTV786449:QTV786450 RDR786449:RDR786450 RNN786449:RNN786450 RXJ786449:RXJ786450 SHF786449:SHF786450 SRB786449:SRB786450 TAX786449:TAX786450 TKT786449:TKT786450 TUP786449:TUP786450 UEL786449:UEL786450 UOH786449:UOH786450 UYD786449:UYD786450 VHZ786449:VHZ786450 VRV786449:VRV786450 WBR786449:WBR786450 WLN786449:WLN786450 WVJ786449:WVJ786450 B851985:B851986 IX851985:IX851986 ST851985:ST851986 ACP851985:ACP851986 AML851985:AML851986 AWH851985:AWH851986 BGD851985:BGD851986 BPZ851985:BPZ851986 BZV851985:BZV851986 CJR851985:CJR851986 CTN851985:CTN851986 DDJ851985:DDJ851986 DNF851985:DNF851986 DXB851985:DXB851986 EGX851985:EGX851986 EQT851985:EQT851986 FAP851985:FAP851986 FKL851985:FKL851986 FUH851985:FUH851986 GED851985:GED851986 GNZ851985:GNZ851986 GXV851985:GXV851986 HHR851985:HHR851986 HRN851985:HRN851986 IBJ851985:IBJ851986 ILF851985:ILF851986 IVB851985:IVB851986 JEX851985:JEX851986 JOT851985:JOT851986 JYP851985:JYP851986 KIL851985:KIL851986 KSH851985:KSH851986 LCD851985:LCD851986 LLZ851985:LLZ851986 LVV851985:LVV851986 MFR851985:MFR851986 MPN851985:MPN851986 MZJ851985:MZJ851986 NJF851985:NJF851986 NTB851985:NTB851986 OCX851985:OCX851986 OMT851985:OMT851986 OWP851985:OWP851986 PGL851985:PGL851986 PQH851985:PQH851986 QAD851985:QAD851986 QJZ851985:QJZ851986 QTV851985:QTV851986 RDR851985:RDR851986 RNN851985:RNN851986 RXJ851985:RXJ851986 SHF851985:SHF851986 SRB851985:SRB851986 TAX851985:TAX851986 TKT851985:TKT851986 TUP851985:TUP851986 UEL851985:UEL851986 UOH851985:UOH851986 UYD851985:UYD851986 VHZ851985:VHZ851986 VRV851985:VRV851986 WBR851985:WBR851986 WLN851985:WLN851986 WVJ851985:WVJ851986 B917521:B917522 IX917521:IX917522 ST917521:ST917522 ACP917521:ACP917522 AML917521:AML917522 AWH917521:AWH917522 BGD917521:BGD917522 BPZ917521:BPZ917522 BZV917521:BZV917522 CJR917521:CJR917522 CTN917521:CTN917522 DDJ917521:DDJ917522 DNF917521:DNF917522 DXB917521:DXB917522 EGX917521:EGX917522 EQT917521:EQT917522 FAP917521:FAP917522 FKL917521:FKL917522 FUH917521:FUH917522 GED917521:GED917522 GNZ917521:GNZ917522 GXV917521:GXV917522 HHR917521:HHR917522 HRN917521:HRN917522 IBJ917521:IBJ917522 ILF917521:ILF917522 IVB917521:IVB917522 JEX917521:JEX917522 JOT917521:JOT917522 JYP917521:JYP917522 KIL917521:KIL917522 KSH917521:KSH917522 LCD917521:LCD917522 LLZ917521:LLZ917522 LVV917521:LVV917522 MFR917521:MFR917522 MPN917521:MPN917522 MZJ917521:MZJ917522 NJF917521:NJF917522 NTB917521:NTB917522 OCX917521:OCX917522 OMT917521:OMT917522 OWP917521:OWP917522 PGL917521:PGL917522 PQH917521:PQH917522 QAD917521:QAD917522 QJZ917521:QJZ917522 QTV917521:QTV917522 RDR917521:RDR917522 RNN917521:RNN917522 RXJ917521:RXJ917522 SHF917521:SHF917522 SRB917521:SRB917522 TAX917521:TAX917522 TKT917521:TKT917522 TUP917521:TUP917522 UEL917521:UEL917522 UOH917521:UOH917522 UYD917521:UYD917522 VHZ917521:VHZ917522 VRV917521:VRV917522 WBR917521:WBR917522 WLN917521:WLN917522 WVJ917521:WVJ917522 B983057:B983058 IX983057:IX983058 ST983057:ST983058 ACP983057:ACP983058 AML983057:AML983058 AWH983057:AWH983058 BGD983057:BGD983058 BPZ983057:BPZ983058 BZV983057:BZV983058 CJR983057:CJR983058 CTN983057:CTN983058 DDJ983057:DDJ983058 DNF983057:DNF983058 DXB983057:DXB983058 EGX983057:EGX983058 EQT983057:EQT983058 FAP983057:FAP983058 FKL983057:FKL983058 FUH983057:FUH983058 GED983057:GED983058 GNZ983057:GNZ983058 GXV983057:GXV983058 HHR983057:HHR983058 HRN983057:HRN983058 IBJ983057:IBJ983058 ILF983057:ILF983058 IVB983057:IVB983058 JEX983057:JEX983058 JOT983057:JOT983058 JYP983057:JYP983058 KIL983057:KIL983058 KSH983057:KSH983058 LCD983057:LCD983058 LLZ983057:LLZ983058 LVV983057:LVV983058 MFR983057:MFR983058 MPN983057:MPN983058 MZJ983057:MZJ983058 NJF983057:NJF983058 NTB983057:NTB983058 OCX983057:OCX983058 OMT983057:OMT983058 OWP983057:OWP983058 PGL983057:PGL983058 PQH983057:PQH983058 QAD983057:QAD983058 QJZ983057:QJZ983058 QTV983057:QTV983058 RDR983057:RDR983058 RNN983057:RNN983058 RXJ983057:RXJ983058 SHF983057:SHF983058 SRB983057:SRB983058 TAX983057:TAX983058 TKT983057:TKT983058 TUP983057:TUP983058 UEL983057:UEL983058 UOH983057:UOH983058 UYD983057:UYD983058 VHZ983057:VHZ983058 VRV983057:VRV983058 WBR983057:WBR983058 WLN983057:WLN983058 WVJ983057:WVJ983058 WVJ98304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xr:uid="{00000000-0002-0000-0400-000000000000}">
      <formula1>COUNTIF($D$17:$D$94,B6)=1</formula1>
    </dataValidation>
  </dataValidations>
  <pageMargins left="0.23622047244094491" right="0.23622047244094491" top="0.74803149606299213" bottom="0.74803149606299213" header="0.31496062992125984" footer="0.31496062992125984"/>
  <pageSetup scale="9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
  <dimension ref="A1:N7551"/>
  <sheetViews>
    <sheetView zoomScale="98" zoomScaleNormal="98" workbookViewId="0">
      <selection activeCell="B3" sqref="B3"/>
    </sheetView>
  </sheetViews>
  <sheetFormatPr baseColWidth="10" defaultColWidth="11.42578125" defaultRowHeight="15" x14ac:dyDescent="0.25"/>
  <cols>
    <col min="1" max="1" width="11.42578125" style="367"/>
    <col min="2" max="2" width="13.28515625" style="623" customWidth="1"/>
    <col min="3" max="3" width="18.7109375" style="338" customWidth="1"/>
    <col min="4" max="4" width="16.7109375" style="338" customWidth="1"/>
    <col min="5" max="5" width="26.42578125" style="338" customWidth="1"/>
    <col min="6" max="6" width="17.5703125" style="338" bestFit="1" customWidth="1"/>
    <col min="7" max="7" width="5" style="338" bestFit="1" customWidth="1"/>
    <col min="8" max="8" width="6.140625" style="338" bestFit="1" customWidth="1"/>
    <col min="9" max="9" width="3.85546875" style="338" bestFit="1" customWidth="1"/>
    <col min="10" max="10" width="18.85546875" style="338" bestFit="1" customWidth="1"/>
    <col min="11" max="11" width="11.42578125" style="338"/>
    <col min="12" max="12" width="6.28515625" style="338" customWidth="1"/>
    <col min="13" max="13" width="3" style="338" bestFit="1" customWidth="1"/>
    <col min="14" max="14" width="9" style="367" customWidth="1"/>
    <col min="15" max="16384" width="11.42578125" style="367"/>
  </cols>
  <sheetData>
    <row r="1" spans="1:14" x14ac:dyDescent="0.25">
      <c r="A1" s="800" t="s">
        <v>246</v>
      </c>
      <c r="B1" s="800"/>
      <c r="C1" s="367"/>
      <c r="D1" s="367"/>
      <c r="E1" s="367"/>
      <c r="F1" s="367"/>
      <c r="G1" s="367"/>
      <c r="H1" s="367"/>
      <c r="I1" s="367"/>
      <c r="J1" s="367"/>
      <c r="K1" s="367"/>
      <c r="L1" s="367"/>
      <c r="M1" s="367"/>
    </row>
    <row r="2" spans="1:14" x14ac:dyDescent="0.25">
      <c r="B2" s="344" t="s">
        <v>0</v>
      </c>
      <c r="C2" s="344" t="s">
        <v>26</v>
      </c>
      <c r="D2" s="344" t="s">
        <v>1</v>
      </c>
      <c r="E2" s="344" t="s">
        <v>27</v>
      </c>
      <c r="F2" s="344" t="s">
        <v>28</v>
      </c>
      <c r="G2" s="344" t="s">
        <v>2</v>
      </c>
      <c r="H2" s="344" t="s">
        <v>29</v>
      </c>
      <c r="I2" s="344" t="s">
        <v>3</v>
      </c>
      <c r="J2" s="344" t="s">
        <v>30</v>
      </c>
      <c r="K2" s="345" t="s">
        <v>4</v>
      </c>
      <c r="L2" s="367"/>
      <c r="M2" s="367"/>
    </row>
    <row r="3" spans="1:14" s="362" customFormat="1" ht="14.25" customHeight="1" x14ac:dyDescent="0.25">
      <c r="A3" s="362">
        <v>1</v>
      </c>
      <c r="B3" s="668"/>
      <c r="C3" s="666"/>
      <c r="D3" s="116"/>
      <c r="E3" s="666"/>
      <c r="F3" s="667"/>
      <c r="G3" s="666"/>
      <c r="H3" s="667"/>
      <c r="I3" s="666"/>
      <c r="J3" s="667"/>
      <c r="K3" s="666"/>
      <c r="L3" s="669"/>
      <c r="M3" s="159"/>
      <c r="N3" s="159">
        <v>92730</v>
      </c>
    </row>
    <row r="4" spans="1:14" ht="14.25" customHeight="1" x14ac:dyDescent="0.25">
      <c r="A4" s="367">
        <v>2</v>
      </c>
      <c r="B4" s="697"/>
      <c r="C4" s="698"/>
      <c r="D4" s="181"/>
      <c r="E4" s="698"/>
      <c r="F4" s="699"/>
      <c r="G4" s="698"/>
      <c r="H4" s="699"/>
      <c r="I4" s="698"/>
      <c r="J4" s="699"/>
      <c r="K4" s="698"/>
      <c r="L4" s="700"/>
      <c r="M4" s="158"/>
      <c r="N4" s="158">
        <v>53530</v>
      </c>
    </row>
    <row r="5" spans="1:14" ht="14.25" customHeight="1" x14ac:dyDescent="0.25">
      <c r="A5" s="367">
        <v>3</v>
      </c>
      <c r="B5" s="697"/>
      <c r="C5" s="698"/>
      <c r="D5" s="181"/>
      <c r="E5" s="698"/>
      <c r="F5" s="699"/>
      <c r="G5" s="698"/>
      <c r="H5" s="699"/>
      <c r="I5" s="698"/>
      <c r="J5" s="699"/>
      <c r="K5" s="698"/>
      <c r="L5" s="700"/>
      <c r="M5" s="158"/>
      <c r="N5" s="158">
        <v>60850</v>
      </c>
    </row>
    <row r="6" spans="1:14" ht="14.25" customHeight="1" x14ac:dyDescent="0.25">
      <c r="A6" s="367">
        <v>4</v>
      </c>
      <c r="B6" s="697"/>
      <c r="C6" s="698"/>
      <c r="D6" s="181"/>
      <c r="E6" s="698"/>
      <c r="F6" s="699"/>
      <c r="G6" s="698"/>
      <c r="H6" s="699"/>
      <c r="I6" s="698"/>
      <c r="J6" s="699"/>
      <c r="K6" s="698"/>
      <c r="L6" s="700"/>
      <c r="M6" s="158"/>
      <c r="N6" s="158">
        <v>52430</v>
      </c>
    </row>
    <row r="7" spans="1:14" ht="14.25" customHeight="1" x14ac:dyDescent="0.25">
      <c r="A7" s="367">
        <v>5</v>
      </c>
      <c r="B7" s="697"/>
      <c r="C7" s="698"/>
      <c r="D7" s="181"/>
      <c r="E7" s="698"/>
      <c r="F7" s="699"/>
      <c r="G7" s="698"/>
      <c r="H7" s="699"/>
      <c r="I7" s="698"/>
      <c r="J7" s="699"/>
      <c r="K7" s="698"/>
      <c r="L7" s="700"/>
      <c r="M7" s="158"/>
      <c r="N7" s="158">
        <v>105930</v>
      </c>
    </row>
    <row r="8" spans="1:14" ht="17.25" customHeight="1" x14ac:dyDescent="0.25">
      <c r="A8" s="367">
        <v>6</v>
      </c>
      <c r="B8" s="697"/>
      <c r="C8" s="698"/>
      <c r="D8" s="181"/>
      <c r="E8" s="698"/>
      <c r="F8" s="699"/>
      <c r="G8" s="698"/>
      <c r="H8" s="699"/>
      <c r="I8" s="698"/>
      <c r="J8" s="699"/>
      <c r="K8" s="698"/>
      <c r="L8" s="700"/>
      <c r="M8" s="158"/>
      <c r="N8" s="158">
        <v>66660</v>
      </c>
    </row>
    <row r="9" spans="1:14" ht="17.25" customHeight="1" x14ac:dyDescent="0.25">
      <c r="A9" s="367">
        <v>7</v>
      </c>
      <c r="B9" s="697"/>
      <c r="C9" s="698"/>
      <c r="D9" s="181"/>
      <c r="E9" s="698"/>
      <c r="F9" s="699"/>
      <c r="G9" s="698"/>
      <c r="H9" s="699"/>
      <c r="I9" s="698"/>
      <c r="J9" s="699"/>
      <c r="K9" s="698"/>
      <c r="L9" s="700"/>
      <c r="M9" s="158"/>
      <c r="N9" s="158">
        <v>89560</v>
      </c>
    </row>
    <row r="10" spans="1:14" ht="17.25" customHeight="1" x14ac:dyDescent="0.25">
      <c r="A10" s="367">
        <v>8</v>
      </c>
      <c r="B10" s="697"/>
      <c r="C10" s="698"/>
      <c r="D10" s="181"/>
      <c r="E10" s="698"/>
      <c r="F10" s="699"/>
      <c r="G10" s="698"/>
      <c r="H10" s="699"/>
      <c r="I10" s="698"/>
      <c r="J10" s="699"/>
      <c r="K10" s="698"/>
      <c r="L10" s="700"/>
      <c r="M10" s="158"/>
      <c r="N10" s="158">
        <v>9570</v>
      </c>
    </row>
    <row r="11" spans="1:14" ht="17.25" customHeight="1" x14ac:dyDescent="0.25">
      <c r="A11" s="367">
        <v>9</v>
      </c>
      <c r="B11" s="697"/>
      <c r="C11" s="698"/>
      <c r="D11" s="181"/>
      <c r="E11" s="698"/>
      <c r="F11" s="699"/>
      <c r="G11" s="698"/>
      <c r="H11" s="699"/>
      <c r="I11" s="698"/>
      <c r="J11" s="699"/>
      <c r="K11" s="698"/>
      <c r="L11" s="700"/>
      <c r="M11" s="158"/>
      <c r="N11" s="158">
        <v>34960</v>
      </c>
    </row>
    <row r="12" spans="1:14" x14ac:dyDescent="0.25">
      <c r="A12" s="367">
        <v>10</v>
      </c>
      <c r="B12" s="697"/>
      <c r="C12" s="698"/>
      <c r="D12" s="181"/>
      <c r="E12" s="698"/>
      <c r="F12" s="699"/>
      <c r="G12" s="698"/>
      <c r="H12" s="699"/>
      <c r="I12" s="698"/>
      <c r="J12" s="699"/>
      <c r="K12" s="698"/>
      <c r="L12" s="700"/>
      <c r="M12" s="158"/>
      <c r="N12" s="158">
        <v>76600</v>
      </c>
    </row>
    <row r="13" spans="1:14" x14ac:dyDescent="0.25">
      <c r="A13" s="367">
        <v>11</v>
      </c>
      <c r="B13" s="697"/>
      <c r="C13" s="698"/>
      <c r="D13" s="181"/>
      <c r="E13" s="698"/>
      <c r="F13" s="699"/>
      <c r="G13" s="698"/>
      <c r="H13" s="699"/>
      <c r="I13" s="698"/>
      <c r="J13" s="699"/>
      <c r="K13" s="698"/>
      <c r="L13" s="700"/>
      <c r="M13" s="158"/>
      <c r="N13" s="158">
        <v>35620</v>
      </c>
    </row>
    <row r="14" spans="1:14" x14ac:dyDescent="0.25">
      <c r="A14" s="367">
        <v>12</v>
      </c>
      <c r="B14" s="697"/>
      <c r="C14" s="698"/>
      <c r="D14" s="181"/>
      <c r="E14" s="698"/>
      <c r="F14" s="699"/>
      <c r="G14" s="698"/>
      <c r="H14" s="699"/>
      <c r="I14" s="698"/>
      <c r="J14" s="699"/>
      <c r="K14" s="698"/>
      <c r="L14" s="700"/>
      <c r="M14" s="158"/>
      <c r="N14" s="158">
        <v>38140</v>
      </c>
    </row>
    <row r="15" spans="1:14" x14ac:dyDescent="0.25">
      <c r="A15" s="367">
        <v>13</v>
      </c>
      <c r="B15" s="697"/>
      <c r="C15" s="698"/>
      <c r="D15" s="181"/>
      <c r="E15" s="698"/>
      <c r="F15" s="699"/>
      <c r="G15" s="698"/>
      <c r="H15" s="699"/>
      <c r="I15" s="698"/>
      <c r="J15" s="699"/>
      <c r="K15" s="698"/>
      <c r="L15" s="700"/>
      <c r="M15" s="158"/>
      <c r="N15" s="158">
        <v>18400</v>
      </c>
    </row>
    <row r="16" spans="1:14" x14ac:dyDescent="0.25">
      <c r="A16" s="367">
        <v>14</v>
      </c>
      <c r="B16" s="697"/>
      <c r="C16" s="698"/>
      <c r="D16" s="181"/>
      <c r="E16" s="698"/>
      <c r="F16" s="699"/>
      <c r="G16" s="698"/>
      <c r="H16" s="699"/>
      <c r="I16" s="698"/>
      <c r="J16" s="699"/>
      <c r="K16" s="698"/>
      <c r="L16" s="700"/>
      <c r="M16" s="158"/>
      <c r="N16" s="158">
        <v>40170</v>
      </c>
    </row>
    <row r="17" spans="1:14" x14ac:dyDescent="0.25">
      <c r="A17" s="367">
        <v>15</v>
      </c>
      <c r="B17" s="697"/>
      <c r="C17" s="698"/>
      <c r="D17" s="181"/>
      <c r="E17" s="698"/>
      <c r="F17" s="699"/>
      <c r="G17" s="698"/>
      <c r="H17" s="699"/>
      <c r="I17" s="698"/>
      <c r="J17" s="699"/>
      <c r="K17" s="698"/>
      <c r="L17" s="700"/>
      <c r="M17" s="158"/>
      <c r="N17" s="158">
        <v>40650</v>
      </c>
    </row>
    <row r="18" spans="1:14" x14ac:dyDescent="0.25">
      <c r="A18" s="367">
        <v>16</v>
      </c>
      <c r="B18" s="697"/>
      <c r="C18" s="698"/>
      <c r="D18" s="181"/>
      <c r="E18" s="698"/>
      <c r="F18" s="699"/>
      <c r="G18" s="698"/>
      <c r="H18" s="699"/>
      <c r="I18" s="698"/>
      <c r="J18" s="699"/>
      <c r="K18" s="698"/>
      <c r="L18" s="700"/>
      <c r="M18" s="158"/>
      <c r="N18" s="158">
        <v>46340</v>
      </c>
    </row>
    <row r="19" spans="1:14" x14ac:dyDescent="0.25">
      <c r="A19" s="367">
        <v>17</v>
      </c>
      <c r="B19" s="697"/>
      <c r="C19" s="698"/>
      <c r="D19" s="181"/>
      <c r="E19" s="698"/>
      <c r="F19" s="699"/>
      <c r="G19" s="698"/>
      <c r="H19" s="699"/>
      <c r="I19" s="698"/>
      <c r="J19" s="699"/>
      <c r="K19" s="698"/>
      <c r="L19" s="700"/>
      <c r="M19" s="158"/>
      <c r="N19" s="158">
        <v>70570</v>
      </c>
    </row>
    <row r="20" spans="1:14" x14ac:dyDescent="0.25">
      <c r="A20" s="367">
        <v>18</v>
      </c>
      <c r="B20" s="697"/>
      <c r="C20" s="698"/>
      <c r="D20" s="181"/>
      <c r="E20" s="698"/>
      <c r="F20" s="699"/>
      <c r="G20" s="698"/>
      <c r="H20" s="699"/>
      <c r="I20" s="698"/>
      <c r="J20" s="699"/>
      <c r="K20" s="698"/>
      <c r="L20" s="700"/>
      <c r="M20" s="158"/>
      <c r="N20" s="158">
        <v>75910</v>
      </c>
    </row>
    <row r="21" spans="1:14" x14ac:dyDescent="0.25">
      <c r="A21" s="367">
        <v>19</v>
      </c>
      <c r="B21" s="697"/>
      <c r="C21" s="698"/>
      <c r="D21" s="181"/>
      <c r="E21" s="698"/>
      <c r="F21" s="699"/>
      <c r="G21" s="698"/>
      <c r="H21" s="699"/>
      <c r="I21" s="698"/>
      <c r="J21" s="699"/>
      <c r="K21" s="698"/>
      <c r="L21" s="700"/>
      <c r="M21" s="158"/>
      <c r="N21" s="158">
        <v>16620</v>
      </c>
    </row>
    <row r="22" spans="1:14" x14ac:dyDescent="0.25">
      <c r="A22" s="367">
        <v>20</v>
      </c>
      <c r="B22" s="697"/>
      <c r="C22" s="698"/>
      <c r="D22" s="181"/>
      <c r="E22" s="698"/>
      <c r="F22" s="699"/>
      <c r="G22" s="698"/>
      <c r="H22" s="699"/>
      <c r="I22" s="698"/>
      <c r="J22" s="699"/>
      <c r="K22" s="698"/>
      <c r="L22" s="700"/>
      <c r="M22" s="158"/>
      <c r="N22" s="158">
        <v>7330</v>
      </c>
    </row>
    <row r="23" spans="1:14" x14ac:dyDescent="0.25">
      <c r="A23" s="367">
        <v>21</v>
      </c>
      <c r="B23" s="697"/>
      <c r="C23" s="698"/>
      <c r="D23" s="181"/>
      <c r="E23" s="698"/>
      <c r="F23" s="699"/>
      <c r="G23" s="698"/>
      <c r="H23" s="699"/>
      <c r="I23" s="698"/>
      <c r="J23" s="699"/>
      <c r="K23" s="698"/>
      <c r="L23" s="700"/>
      <c r="M23" s="158"/>
      <c r="N23" s="158">
        <v>10710</v>
      </c>
    </row>
    <row r="24" spans="1:14" x14ac:dyDescent="0.25">
      <c r="A24" s="367">
        <v>22</v>
      </c>
      <c r="B24" s="697"/>
      <c r="C24" s="698"/>
      <c r="D24" s="181"/>
      <c r="E24" s="698"/>
      <c r="F24" s="699"/>
      <c r="G24" s="698"/>
      <c r="H24" s="699"/>
      <c r="I24" s="698"/>
      <c r="J24" s="699"/>
      <c r="K24" s="698"/>
      <c r="L24" s="700"/>
      <c r="M24" s="158"/>
      <c r="N24" s="158">
        <v>13960</v>
      </c>
    </row>
    <row r="25" spans="1:14" x14ac:dyDescent="0.25">
      <c r="A25" s="367">
        <v>23</v>
      </c>
      <c r="B25" s="697"/>
      <c r="C25" s="698"/>
      <c r="D25" s="181"/>
      <c r="E25" s="698"/>
      <c r="F25" s="699"/>
      <c r="G25" s="698"/>
      <c r="H25" s="699"/>
      <c r="I25" s="698"/>
      <c r="J25" s="699"/>
      <c r="K25" s="698"/>
      <c r="L25" s="700"/>
      <c r="M25" s="158"/>
      <c r="N25" s="158">
        <v>58660</v>
      </c>
    </row>
    <row r="26" spans="1:14" x14ac:dyDescent="0.25">
      <c r="A26" s="367">
        <v>24</v>
      </c>
      <c r="B26" s="697"/>
      <c r="C26" s="698"/>
      <c r="D26" s="181"/>
      <c r="E26" s="698"/>
      <c r="F26" s="699"/>
      <c r="G26" s="698"/>
      <c r="H26" s="699"/>
      <c r="I26" s="698"/>
      <c r="J26" s="699"/>
      <c r="K26" s="698"/>
      <c r="L26" s="700"/>
      <c r="M26" s="158"/>
      <c r="N26" s="158">
        <v>54360</v>
      </c>
    </row>
    <row r="27" spans="1:14" x14ac:dyDescent="0.25">
      <c r="A27" s="367">
        <v>25</v>
      </c>
      <c r="B27" s="697"/>
      <c r="C27" s="698"/>
      <c r="D27" s="181"/>
      <c r="E27" s="698"/>
      <c r="F27" s="699"/>
      <c r="G27" s="698"/>
      <c r="H27" s="699"/>
      <c r="I27" s="698"/>
      <c r="J27" s="699"/>
      <c r="K27" s="698"/>
      <c r="L27" s="700"/>
      <c r="M27" s="158"/>
      <c r="N27" s="158">
        <v>45930</v>
      </c>
    </row>
    <row r="28" spans="1:14" x14ac:dyDescent="0.25">
      <c r="A28" s="367">
        <v>26</v>
      </c>
      <c r="B28" s="697"/>
      <c r="C28" s="698"/>
      <c r="D28" s="181"/>
      <c r="E28" s="698"/>
      <c r="F28" s="699"/>
      <c r="G28" s="698"/>
      <c r="H28" s="699"/>
      <c r="I28" s="698"/>
      <c r="J28" s="699"/>
      <c r="K28" s="698"/>
      <c r="L28" s="700"/>
      <c r="M28" s="158"/>
      <c r="N28" s="158">
        <v>60220</v>
      </c>
    </row>
    <row r="29" spans="1:14" x14ac:dyDescent="0.25">
      <c r="A29" s="367">
        <v>27</v>
      </c>
      <c r="B29" s="697"/>
      <c r="C29" s="698"/>
      <c r="D29" s="181"/>
      <c r="E29" s="698"/>
      <c r="F29" s="699"/>
      <c r="G29" s="698"/>
      <c r="H29" s="699"/>
      <c r="I29" s="698"/>
      <c r="J29" s="699"/>
      <c r="K29" s="698"/>
      <c r="L29" s="700"/>
      <c r="M29" s="158"/>
      <c r="N29" s="158">
        <v>70650</v>
      </c>
    </row>
    <row r="30" spans="1:14" x14ac:dyDescent="0.25">
      <c r="A30" s="367">
        <v>28</v>
      </c>
      <c r="B30" s="697"/>
      <c r="C30" s="698"/>
      <c r="D30" s="181"/>
      <c r="E30" s="698"/>
      <c r="F30" s="699"/>
      <c r="G30" s="698"/>
      <c r="H30" s="699"/>
      <c r="I30" s="698"/>
      <c r="J30" s="699"/>
      <c r="K30" s="698"/>
      <c r="L30" s="700"/>
      <c r="M30" s="158"/>
      <c r="N30" s="158">
        <v>11140</v>
      </c>
    </row>
    <row r="31" spans="1:14" x14ac:dyDescent="0.25">
      <c r="A31" s="367">
        <v>29</v>
      </c>
      <c r="B31" s="697"/>
      <c r="C31" s="698"/>
      <c r="D31" s="181"/>
      <c r="E31" s="698"/>
      <c r="F31" s="699"/>
      <c r="G31" s="698"/>
      <c r="H31" s="699"/>
      <c r="I31" s="698"/>
      <c r="J31" s="699"/>
      <c r="K31" s="698"/>
      <c r="L31" s="700"/>
      <c r="M31" s="158"/>
      <c r="N31" s="158">
        <v>20280</v>
      </c>
    </row>
    <row r="32" spans="1:14" x14ac:dyDescent="0.25">
      <c r="A32" s="367">
        <v>30</v>
      </c>
      <c r="B32" s="697"/>
      <c r="C32" s="698"/>
      <c r="D32" s="181"/>
      <c r="E32" s="698"/>
      <c r="F32" s="699"/>
      <c r="G32" s="698"/>
      <c r="H32" s="699"/>
      <c r="I32" s="698"/>
      <c r="J32" s="699"/>
      <c r="K32" s="698"/>
      <c r="L32" s="700"/>
      <c r="M32" s="158"/>
      <c r="N32" s="158">
        <v>16900</v>
      </c>
    </row>
    <row r="33" spans="1:14" x14ac:dyDescent="0.25">
      <c r="A33" s="367">
        <v>31</v>
      </c>
      <c r="B33" s="697"/>
      <c r="C33" s="698"/>
      <c r="D33" s="181"/>
      <c r="E33" s="698"/>
      <c r="F33" s="699"/>
      <c r="G33" s="698"/>
      <c r="H33" s="699"/>
      <c r="I33" s="698"/>
      <c r="J33" s="699"/>
      <c r="K33" s="698"/>
      <c r="L33" s="700"/>
      <c r="M33" s="158"/>
      <c r="N33" s="158">
        <v>25600</v>
      </c>
    </row>
    <row r="34" spans="1:14" x14ac:dyDescent="0.25">
      <c r="A34" s="367">
        <v>32</v>
      </c>
      <c r="B34" s="697"/>
      <c r="C34" s="698"/>
      <c r="D34" s="181"/>
      <c r="E34" s="698"/>
      <c r="F34" s="699"/>
      <c r="G34" s="698"/>
      <c r="H34" s="699"/>
      <c r="I34" s="698"/>
      <c r="J34" s="699"/>
      <c r="K34" s="698"/>
      <c r="L34" s="700"/>
      <c r="M34" s="158"/>
      <c r="N34" s="158">
        <v>64800</v>
      </c>
    </row>
    <row r="35" spans="1:14" x14ac:dyDescent="0.25">
      <c r="A35" s="367">
        <v>33</v>
      </c>
      <c r="B35" s="697"/>
      <c r="C35" s="698"/>
      <c r="D35" s="181"/>
      <c r="E35" s="698"/>
      <c r="F35" s="699"/>
      <c r="G35" s="698"/>
      <c r="H35" s="699"/>
      <c r="I35" s="698"/>
      <c r="J35" s="699"/>
      <c r="K35" s="698"/>
      <c r="L35" s="700"/>
      <c r="M35" s="158"/>
      <c r="N35" s="158">
        <v>26700</v>
      </c>
    </row>
    <row r="36" spans="1:14" x14ac:dyDescent="0.25">
      <c r="A36" s="367">
        <v>34</v>
      </c>
      <c r="B36" s="697"/>
      <c r="C36" s="698"/>
      <c r="D36" s="181"/>
      <c r="E36" s="698"/>
      <c r="F36" s="699"/>
      <c r="G36" s="698"/>
      <c r="H36" s="699"/>
      <c r="I36" s="698"/>
      <c r="J36" s="699"/>
      <c r="K36" s="698"/>
      <c r="L36" s="700"/>
      <c r="M36" s="158"/>
      <c r="N36" s="158">
        <v>13040</v>
      </c>
    </row>
    <row r="37" spans="1:14" x14ac:dyDescent="0.25">
      <c r="A37" s="367">
        <v>35</v>
      </c>
      <c r="B37" s="697"/>
      <c r="C37" s="698"/>
      <c r="D37" s="181"/>
      <c r="E37" s="698"/>
      <c r="F37" s="699"/>
      <c r="G37" s="698"/>
      <c r="H37" s="699"/>
      <c r="I37" s="698"/>
      <c r="J37" s="699"/>
      <c r="K37" s="698"/>
      <c r="L37" s="700"/>
      <c r="M37" s="158"/>
      <c r="N37" s="158">
        <v>15240</v>
      </c>
    </row>
    <row r="38" spans="1:14" x14ac:dyDescent="0.25">
      <c r="A38" s="367">
        <v>36</v>
      </c>
      <c r="B38" s="697"/>
      <c r="C38" s="698"/>
      <c r="D38" s="181"/>
      <c r="E38" s="698"/>
      <c r="F38" s="699"/>
      <c r="G38" s="698"/>
      <c r="H38" s="699"/>
      <c r="I38" s="698"/>
      <c r="J38" s="699"/>
      <c r="K38" s="698"/>
      <c r="L38" s="700"/>
      <c r="M38" s="158"/>
      <c r="N38" s="158">
        <v>12000</v>
      </c>
    </row>
    <row r="39" spans="1:14" x14ac:dyDescent="0.25">
      <c r="A39" s="367">
        <v>37</v>
      </c>
      <c r="B39" s="697"/>
      <c r="C39" s="698"/>
      <c r="D39" s="181"/>
      <c r="E39" s="698"/>
      <c r="F39" s="699"/>
      <c r="G39" s="698"/>
      <c r="H39" s="699"/>
      <c r="I39" s="698"/>
      <c r="J39" s="699"/>
      <c r="K39" s="698"/>
      <c r="L39" s="700"/>
      <c r="M39" s="158"/>
      <c r="N39" s="158">
        <v>15450</v>
      </c>
    </row>
    <row r="40" spans="1:14" x14ac:dyDescent="0.25">
      <c r="A40" s="367">
        <v>38</v>
      </c>
      <c r="B40" s="697"/>
      <c r="C40" s="698"/>
      <c r="D40" s="181"/>
      <c r="E40" s="698"/>
      <c r="F40" s="699"/>
      <c r="G40" s="698"/>
      <c r="H40" s="699"/>
      <c r="I40" s="698"/>
      <c r="J40" s="699"/>
      <c r="K40" s="698"/>
      <c r="L40" s="700"/>
      <c r="M40" s="158"/>
      <c r="N40" s="158">
        <v>13040</v>
      </c>
    </row>
    <row r="41" spans="1:14" x14ac:dyDescent="0.25">
      <c r="A41" s="367">
        <v>39</v>
      </c>
      <c r="B41" s="697"/>
      <c r="C41" s="698"/>
      <c r="D41" s="181"/>
      <c r="E41" s="698"/>
      <c r="F41" s="699"/>
      <c r="G41" s="698"/>
      <c r="H41" s="699"/>
      <c r="I41" s="698"/>
      <c r="J41" s="699"/>
      <c r="K41" s="698"/>
      <c r="L41" s="700"/>
      <c r="M41" s="158"/>
      <c r="N41" s="158">
        <v>49890</v>
      </c>
    </row>
    <row r="42" spans="1:14" x14ac:dyDescent="0.25">
      <c r="A42" s="367">
        <v>40</v>
      </c>
      <c r="B42" s="697"/>
      <c r="C42" s="698"/>
      <c r="D42" s="181"/>
      <c r="E42" s="698"/>
      <c r="F42" s="699"/>
      <c r="G42" s="698"/>
      <c r="H42" s="699"/>
      <c r="I42" s="698"/>
      <c r="J42" s="699"/>
      <c r="K42" s="698"/>
      <c r="L42" s="700"/>
      <c r="M42" s="158"/>
      <c r="N42" s="158">
        <v>59880</v>
      </c>
    </row>
    <row r="43" spans="1:14" x14ac:dyDescent="0.25">
      <c r="A43" s="367">
        <v>41</v>
      </c>
      <c r="B43" s="697"/>
      <c r="C43" s="698"/>
      <c r="D43" s="181"/>
      <c r="E43" s="698"/>
      <c r="F43" s="699"/>
      <c r="G43" s="698"/>
      <c r="H43" s="699"/>
      <c r="I43" s="698"/>
      <c r="J43" s="699"/>
      <c r="K43" s="698"/>
      <c r="L43" s="700"/>
      <c r="M43" s="158"/>
      <c r="N43" s="158">
        <v>48560</v>
      </c>
    </row>
    <row r="44" spans="1:14" x14ac:dyDescent="0.25">
      <c r="A44" s="367">
        <v>42</v>
      </c>
      <c r="B44" s="697"/>
      <c r="C44" s="698"/>
      <c r="D44" s="181"/>
      <c r="E44" s="698"/>
      <c r="F44" s="699"/>
      <c r="G44" s="698"/>
      <c r="H44" s="699"/>
      <c r="I44" s="698"/>
      <c r="J44" s="699"/>
      <c r="K44" s="698"/>
      <c r="L44" s="700"/>
      <c r="M44" s="158"/>
      <c r="N44" s="158">
        <v>19770</v>
      </c>
    </row>
    <row r="45" spans="1:14" x14ac:dyDescent="0.25">
      <c r="A45" s="367">
        <v>43</v>
      </c>
      <c r="B45" s="697"/>
      <c r="C45" s="698"/>
      <c r="D45" s="181"/>
      <c r="E45" s="698"/>
      <c r="F45" s="699"/>
      <c r="G45" s="698"/>
      <c r="H45" s="699"/>
      <c r="I45" s="698"/>
      <c r="J45" s="699"/>
      <c r="K45" s="698"/>
      <c r="L45" s="700"/>
      <c r="M45" s="158"/>
      <c r="N45" s="158">
        <v>80640</v>
      </c>
    </row>
    <row r="46" spans="1:14" x14ac:dyDescent="0.25">
      <c r="A46" s="367">
        <v>44</v>
      </c>
      <c r="B46" s="697"/>
      <c r="C46" s="698"/>
      <c r="D46" s="181"/>
      <c r="E46" s="698"/>
      <c r="F46" s="699"/>
      <c r="G46" s="698"/>
      <c r="H46" s="699"/>
      <c r="I46" s="698"/>
      <c r="J46" s="699"/>
      <c r="K46" s="698"/>
      <c r="L46" s="700"/>
      <c r="M46" s="158"/>
      <c r="N46" s="158">
        <v>20350</v>
      </c>
    </row>
    <row r="47" spans="1:14" x14ac:dyDescent="0.25">
      <c r="A47" s="367">
        <v>45</v>
      </c>
      <c r="B47" s="697"/>
      <c r="C47" s="698"/>
      <c r="D47" s="181"/>
      <c r="E47" s="698"/>
      <c r="F47" s="699"/>
      <c r="G47" s="698"/>
      <c r="H47" s="699"/>
      <c r="I47" s="698"/>
      <c r="J47" s="699"/>
      <c r="K47" s="698"/>
      <c r="L47" s="700"/>
      <c r="M47" s="158"/>
      <c r="N47" s="158">
        <v>29760</v>
      </c>
    </row>
    <row r="48" spans="1:14" x14ac:dyDescent="0.25">
      <c r="A48" s="367">
        <v>46</v>
      </c>
      <c r="B48" s="697"/>
      <c r="C48" s="698"/>
      <c r="D48" s="181"/>
      <c r="E48" s="698"/>
      <c r="F48" s="699"/>
      <c r="G48" s="698"/>
      <c r="H48" s="699"/>
      <c r="I48" s="698"/>
      <c r="J48" s="699"/>
      <c r="K48" s="698"/>
      <c r="L48" s="700"/>
      <c r="M48" s="158"/>
      <c r="N48" s="158">
        <v>16100</v>
      </c>
    </row>
    <row r="49" spans="1:14" x14ac:dyDescent="0.25">
      <c r="A49" s="367">
        <v>47</v>
      </c>
      <c r="B49" s="697"/>
      <c r="C49" s="698"/>
      <c r="D49" s="181"/>
      <c r="E49" s="698"/>
      <c r="F49" s="699"/>
      <c r="G49" s="698"/>
      <c r="H49" s="699"/>
      <c r="I49" s="698"/>
      <c r="J49" s="699"/>
      <c r="K49" s="698"/>
      <c r="L49" s="700"/>
      <c r="M49" s="158"/>
      <c r="N49" s="158">
        <v>10910</v>
      </c>
    </row>
    <row r="50" spans="1:14" x14ac:dyDescent="0.25">
      <c r="A50" s="367">
        <v>48</v>
      </c>
      <c r="B50" s="697"/>
      <c r="C50" s="698"/>
      <c r="D50" s="181"/>
      <c r="E50" s="698"/>
      <c r="F50" s="699"/>
      <c r="G50" s="698"/>
      <c r="H50" s="699"/>
      <c r="I50" s="698"/>
      <c r="J50" s="699"/>
      <c r="K50" s="698"/>
      <c r="L50" s="700"/>
      <c r="M50" s="158"/>
      <c r="N50" s="158">
        <v>26970</v>
      </c>
    </row>
    <row r="51" spans="1:14" x14ac:dyDescent="0.25">
      <c r="A51" s="367">
        <v>49</v>
      </c>
      <c r="B51" s="697"/>
      <c r="C51" s="698"/>
      <c r="D51" s="181"/>
      <c r="E51" s="698"/>
      <c r="F51" s="699"/>
      <c r="G51" s="698"/>
      <c r="H51" s="699"/>
      <c r="I51" s="698"/>
      <c r="J51" s="699"/>
      <c r="K51" s="698"/>
      <c r="L51" s="700"/>
      <c r="M51" s="158"/>
      <c r="N51" s="158">
        <v>12770</v>
      </c>
    </row>
    <row r="52" spans="1:14" x14ac:dyDescent="0.25">
      <c r="A52" s="367">
        <v>50</v>
      </c>
      <c r="B52" s="697"/>
      <c r="C52" s="698"/>
      <c r="D52" s="181"/>
      <c r="E52" s="698"/>
      <c r="F52" s="699"/>
      <c r="G52" s="698"/>
      <c r="H52" s="699"/>
      <c r="I52" s="698"/>
      <c r="J52" s="699"/>
      <c r="K52" s="698"/>
      <c r="L52" s="700"/>
      <c r="M52" s="158"/>
      <c r="N52" s="158">
        <v>123430</v>
      </c>
    </row>
    <row r="53" spans="1:14" x14ac:dyDescent="0.25">
      <c r="A53" s="367">
        <v>51</v>
      </c>
      <c r="B53" s="697"/>
      <c r="C53" s="698"/>
      <c r="D53" s="181"/>
      <c r="E53" s="698"/>
      <c r="F53" s="699"/>
      <c r="G53" s="698"/>
      <c r="H53" s="699"/>
      <c r="I53" s="698"/>
      <c r="J53" s="699"/>
      <c r="K53" s="698"/>
      <c r="L53" s="700"/>
      <c r="M53" s="158"/>
      <c r="N53" s="158">
        <v>71420</v>
      </c>
    </row>
    <row r="54" spans="1:14" x14ac:dyDescent="0.25">
      <c r="A54" s="367">
        <v>52</v>
      </c>
      <c r="B54" s="697"/>
      <c r="C54" s="698"/>
      <c r="D54" s="181"/>
      <c r="E54" s="698"/>
      <c r="F54" s="699"/>
      <c r="G54" s="698"/>
      <c r="H54" s="699"/>
      <c r="I54" s="698"/>
      <c r="J54" s="699"/>
      <c r="K54" s="698"/>
      <c r="L54" s="700"/>
      <c r="M54" s="158"/>
      <c r="N54" s="158">
        <v>118760</v>
      </c>
    </row>
    <row r="55" spans="1:14" x14ac:dyDescent="0.25">
      <c r="A55" s="367">
        <v>53</v>
      </c>
      <c r="B55" s="697"/>
      <c r="C55" s="698"/>
      <c r="D55" s="181"/>
      <c r="E55" s="698"/>
      <c r="F55" s="699"/>
      <c r="G55" s="698"/>
      <c r="H55" s="699"/>
      <c r="I55" s="698"/>
      <c r="J55" s="699"/>
      <c r="K55" s="698"/>
      <c r="L55" s="700"/>
      <c r="M55" s="158"/>
      <c r="N55" s="158">
        <v>41770</v>
      </c>
    </row>
    <row r="56" spans="1:14" x14ac:dyDescent="0.25">
      <c r="A56" s="367">
        <v>54</v>
      </c>
      <c r="B56" s="697"/>
      <c r="C56" s="698"/>
      <c r="D56" s="181"/>
      <c r="E56" s="698"/>
      <c r="F56" s="699"/>
      <c r="G56" s="698"/>
      <c r="H56" s="699"/>
      <c r="I56" s="698"/>
      <c r="J56" s="699"/>
      <c r="K56" s="698"/>
      <c r="L56" s="700"/>
      <c r="M56" s="158"/>
      <c r="N56" s="158">
        <v>28550</v>
      </c>
    </row>
    <row r="57" spans="1:14" x14ac:dyDescent="0.25">
      <c r="A57" s="367">
        <v>55</v>
      </c>
      <c r="B57" s="697"/>
      <c r="C57" s="698"/>
      <c r="D57" s="181"/>
      <c r="E57" s="698"/>
      <c r="F57" s="699"/>
      <c r="G57" s="698"/>
      <c r="H57" s="699"/>
      <c r="I57" s="698"/>
      <c r="J57" s="699"/>
      <c r="K57" s="698"/>
      <c r="L57" s="700"/>
      <c r="M57" s="158"/>
      <c r="N57" s="158">
        <v>22250</v>
      </c>
    </row>
    <row r="58" spans="1:14" x14ac:dyDescent="0.25">
      <c r="A58" s="367">
        <v>56</v>
      </c>
      <c r="B58" s="697"/>
      <c r="C58" s="698"/>
      <c r="D58" s="181"/>
      <c r="E58" s="698"/>
      <c r="F58" s="699"/>
      <c r="G58" s="698"/>
      <c r="H58" s="699"/>
      <c r="I58" s="698"/>
      <c r="J58" s="699"/>
      <c r="K58" s="698"/>
      <c r="L58" s="700"/>
      <c r="M58" s="158"/>
      <c r="N58" s="158">
        <v>32140</v>
      </c>
    </row>
    <row r="59" spans="1:14" x14ac:dyDescent="0.25">
      <c r="A59" s="367">
        <v>57</v>
      </c>
      <c r="B59" s="697"/>
      <c r="C59" s="698"/>
      <c r="D59" s="181"/>
      <c r="E59" s="698"/>
      <c r="F59" s="699"/>
      <c r="G59" s="698"/>
      <c r="H59" s="699"/>
      <c r="I59" s="698"/>
      <c r="J59" s="699"/>
      <c r="K59" s="698"/>
      <c r="L59" s="700"/>
      <c r="M59" s="158"/>
      <c r="N59" s="158">
        <v>45800</v>
      </c>
    </row>
    <row r="60" spans="1:14" x14ac:dyDescent="0.25">
      <c r="A60" s="367">
        <v>58</v>
      </c>
      <c r="B60" s="697"/>
      <c r="C60" s="698"/>
      <c r="D60" s="181"/>
      <c r="E60" s="698"/>
      <c r="F60" s="699"/>
      <c r="G60" s="698"/>
      <c r="H60" s="699"/>
      <c r="I60" s="698"/>
      <c r="J60" s="699"/>
      <c r="K60" s="698"/>
      <c r="L60" s="700"/>
      <c r="M60" s="158"/>
      <c r="N60" s="158">
        <v>156120</v>
      </c>
    </row>
    <row r="61" spans="1:14" x14ac:dyDescent="0.25">
      <c r="A61" s="367">
        <v>59</v>
      </c>
      <c r="B61" s="697"/>
      <c r="C61" s="698"/>
      <c r="D61" s="181"/>
      <c r="E61" s="698"/>
      <c r="F61" s="699"/>
      <c r="G61" s="698"/>
      <c r="H61" s="699"/>
      <c r="I61" s="698"/>
      <c r="J61" s="699"/>
      <c r="K61" s="698"/>
      <c r="L61" s="700"/>
      <c r="M61" s="158"/>
      <c r="N61" s="158">
        <v>47440</v>
      </c>
    </row>
    <row r="62" spans="1:14" x14ac:dyDescent="0.25">
      <c r="A62" s="367">
        <v>60</v>
      </c>
      <c r="B62" s="697"/>
      <c r="C62" s="698"/>
      <c r="D62" s="181"/>
      <c r="E62" s="698"/>
      <c r="F62" s="699"/>
      <c r="G62" s="698"/>
      <c r="H62" s="699"/>
      <c r="I62" s="698"/>
      <c r="J62" s="699"/>
      <c r="K62" s="698"/>
      <c r="L62" s="700"/>
      <c r="M62" s="158"/>
      <c r="N62" s="158">
        <v>89800</v>
      </c>
    </row>
    <row r="63" spans="1:14" x14ac:dyDescent="0.25">
      <c r="A63" s="367">
        <v>61</v>
      </c>
      <c r="B63" s="697"/>
      <c r="C63" s="698"/>
      <c r="D63" s="181"/>
      <c r="E63" s="698"/>
      <c r="F63" s="699"/>
      <c r="G63" s="698"/>
      <c r="H63" s="699"/>
      <c r="I63" s="698"/>
      <c r="J63" s="699"/>
      <c r="K63" s="698"/>
      <c r="L63" s="700"/>
      <c r="M63" s="158"/>
      <c r="N63" s="158">
        <v>54580</v>
      </c>
    </row>
    <row r="64" spans="1:14" x14ac:dyDescent="0.25">
      <c r="A64" s="367">
        <v>62</v>
      </c>
      <c r="B64" s="697"/>
      <c r="C64" s="698"/>
      <c r="D64" s="181"/>
      <c r="E64" s="698"/>
      <c r="F64" s="699"/>
      <c r="G64" s="698"/>
      <c r="H64" s="699"/>
      <c r="I64" s="698"/>
      <c r="J64" s="699"/>
      <c r="K64" s="698"/>
      <c r="L64" s="700"/>
      <c r="M64" s="158"/>
      <c r="N64" s="158">
        <v>49040</v>
      </c>
    </row>
    <row r="65" spans="1:14" x14ac:dyDescent="0.25">
      <c r="A65" s="367">
        <v>63</v>
      </c>
      <c r="B65" s="697"/>
      <c r="C65" s="698"/>
      <c r="D65" s="181"/>
      <c r="E65" s="698"/>
      <c r="F65" s="699"/>
      <c r="G65" s="698"/>
      <c r="H65" s="699"/>
      <c r="I65" s="698"/>
      <c r="J65" s="699"/>
      <c r="K65" s="698"/>
      <c r="L65" s="700"/>
      <c r="M65" s="158"/>
      <c r="N65" s="158">
        <v>20640</v>
      </c>
    </row>
    <row r="66" spans="1:14" x14ac:dyDescent="0.25">
      <c r="A66" s="367">
        <v>64</v>
      </c>
      <c r="B66" s="697"/>
      <c r="C66" s="698"/>
      <c r="D66" s="181"/>
      <c r="E66" s="698"/>
      <c r="F66" s="699"/>
      <c r="G66" s="698"/>
      <c r="H66" s="699"/>
      <c r="I66" s="698"/>
      <c r="J66" s="699"/>
      <c r="K66" s="698"/>
      <c r="L66" s="700"/>
      <c r="M66" s="158"/>
      <c r="N66" s="158">
        <v>66810</v>
      </c>
    </row>
    <row r="67" spans="1:14" x14ac:dyDescent="0.25">
      <c r="A67" s="367">
        <v>65</v>
      </c>
      <c r="B67" s="697"/>
      <c r="C67" s="698"/>
      <c r="D67" s="181"/>
      <c r="E67" s="698"/>
      <c r="F67" s="699"/>
      <c r="G67" s="698"/>
      <c r="H67" s="699"/>
      <c r="I67" s="698"/>
      <c r="J67" s="699"/>
      <c r="K67" s="698"/>
      <c r="L67" s="700"/>
      <c r="M67" s="158"/>
      <c r="N67" s="158">
        <v>23070</v>
      </c>
    </row>
    <row r="68" spans="1:14" x14ac:dyDescent="0.25">
      <c r="A68" s="367">
        <v>66</v>
      </c>
      <c r="B68" s="697"/>
      <c r="C68" s="698"/>
      <c r="D68" s="181"/>
      <c r="E68" s="698"/>
      <c r="F68" s="699"/>
      <c r="G68" s="698"/>
      <c r="H68" s="699"/>
      <c r="I68" s="698"/>
      <c r="J68" s="699"/>
      <c r="K68" s="698"/>
      <c r="L68" s="700"/>
      <c r="M68" s="158"/>
      <c r="N68" s="158">
        <v>100860</v>
      </c>
    </row>
    <row r="69" spans="1:14" x14ac:dyDescent="0.25">
      <c r="A69" s="367">
        <v>67</v>
      </c>
      <c r="B69" s="697"/>
      <c r="C69" s="698"/>
      <c r="D69" s="181"/>
      <c r="E69" s="698"/>
      <c r="F69" s="699"/>
      <c r="G69" s="698"/>
      <c r="H69" s="699"/>
      <c r="I69" s="698"/>
      <c r="J69" s="699"/>
      <c r="K69" s="698"/>
      <c r="L69" s="700"/>
      <c r="M69" s="158"/>
      <c r="N69" s="158">
        <v>68040</v>
      </c>
    </row>
    <row r="70" spans="1:14" x14ac:dyDescent="0.25">
      <c r="A70" s="367">
        <v>68</v>
      </c>
      <c r="B70" s="697"/>
      <c r="C70" s="698"/>
      <c r="D70" s="181"/>
      <c r="E70" s="698"/>
      <c r="F70" s="699"/>
      <c r="G70" s="698"/>
      <c r="H70" s="699"/>
      <c r="I70" s="698"/>
      <c r="J70" s="699"/>
      <c r="K70" s="698"/>
      <c r="L70" s="700"/>
      <c r="M70" s="158"/>
      <c r="N70" s="158">
        <v>39260</v>
      </c>
    </row>
    <row r="71" spans="1:14" x14ac:dyDescent="0.25">
      <c r="A71" s="367">
        <v>69</v>
      </c>
      <c r="B71" s="697"/>
      <c r="C71" s="698"/>
      <c r="D71" s="181"/>
      <c r="E71" s="698"/>
      <c r="F71" s="699"/>
      <c r="G71" s="698"/>
      <c r="H71" s="699"/>
      <c r="I71" s="698"/>
      <c r="J71" s="699"/>
      <c r="K71" s="698"/>
      <c r="L71" s="700"/>
      <c r="M71" s="158"/>
      <c r="N71" s="158">
        <v>22720</v>
      </c>
    </row>
    <row r="72" spans="1:14" x14ac:dyDescent="0.25">
      <c r="A72" s="367">
        <v>70</v>
      </c>
      <c r="B72" s="697"/>
      <c r="C72" s="698"/>
      <c r="D72" s="181"/>
      <c r="E72" s="698"/>
      <c r="F72" s="699"/>
      <c r="G72" s="698"/>
      <c r="H72" s="699"/>
      <c r="I72" s="698"/>
      <c r="J72" s="699"/>
      <c r="K72" s="698"/>
      <c r="L72" s="700"/>
      <c r="M72" s="158"/>
      <c r="N72" s="158">
        <v>25060</v>
      </c>
    </row>
    <row r="73" spans="1:14" x14ac:dyDescent="0.25">
      <c r="A73" s="367">
        <v>71</v>
      </c>
      <c r="B73" s="697"/>
      <c r="C73" s="698"/>
      <c r="D73" s="181"/>
      <c r="E73" s="698"/>
      <c r="F73" s="699"/>
      <c r="G73" s="698"/>
      <c r="H73" s="699"/>
      <c r="I73" s="698"/>
      <c r="J73" s="699"/>
      <c r="K73" s="698"/>
      <c r="L73" s="700"/>
      <c r="M73" s="158"/>
      <c r="N73" s="158">
        <v>63220</v>
      </c>
    </row>
    <row r="74" spans="1:14" x14ac:dyDescent="0.25">
      <c r="A74" s="367">
        <v>72</v>
      </c>
      <c r="B74" s="697"/>
      <c r="C74" s="698"/>
      <c r="D74" s="181"/>
      <c r="E74" s="698"/>
      <c r="F74" s="699"/>
      <c r="G74" s="698"/>
      <c r="H74" s="699"/>
      <c r="I74" s="698"/>
      <c r="J74" s="699"/>
      <c r="K74" s="698"/>
      <c r="L74" s="700"/>
      <c r="M74" s="158"/>
      <c r="N74" s="158">
        <v>12360</v>
      </c>
    </row>
    <row r="75" spans="1:14" x14ac:dyDescent="0.25">
      <c r="A75" s="367">
        <v>73</v>
      </c>
      <c r="B75" s="624"/>
      <c r="C75" s="181"/>
      <c r="D75" s="181"/>
      <c r="E75" s="181"/>
      <c r="F75" s="181"/>
      <c r="G75" s="181"/>
      <c r="H75" s="181"/>
      <c r="I75" s="181"/>
      <c r="J75" s="181"/>
      <c r="K75" s="625"/>
      <c r="L75" s="181"/>
      <c r="M75" s="226"/>
      <c r="N75" s="367">
        <v>73</v>
      </c>
    </row>
    <row r="76" spans="1:14" x14ac:dyDescent="0.25">
      <c r="A76" s="367">
        <v>74</v>
      </c>
      <c r="B76" s="624"/>
      <c r="C76" s="181"/>
      <c r="D76" s="181"/>
      <c r="E76" s="181"/>
      <c r="F76" s="181"/>
      <c r="G76" s="181"/>
      <c r="H76" s="181"/>
      <c r="I76" s="181"/>
      <c r="J76" s="181"/>
      <c r="K76" s="625"/>
      <c r="L76" s="181"/>
      <c r="M76" s="226"/>
      <c r="N76" s="367">
        <v>74</v>
      </c>
    </row>
    <row r="77" spans="1:14" x14ac:dyDescent="0.25">
      <c r="A77" s="367">
        <v>75</v>
      </c>
      <c r="B77" s="624"/>
      <c r="C77" s="181"/>
      <c r="D77" s="181"/>
      <c r="E77" s="181"/>
      <c r="F77" s="181"/>
      <c r="G77" s="181"/>
      <c r="H77" s="181"/>
      <c r="I77" s="181"/>
      <c r="J77" s="181"/>
      <c r="K77" s="625"/>
      <c r="L77" s="181"/>
      <c r="M77" s="226"/>
      <c r="N77" s="367">
        <v>75</v>
      </c>
    </row>
    <row r="78" spans="1:14" x14ac:dyDescent="0.25">
      <c r="A78" s="367">
        <v>76</v>
      </c>
      <c r="B78" s="624"/>
      <c r="C78" s="181"/>
      <c r="D78" s="181"/>
      <c r="E78" s="181"/>
      <c r="F78" s="181"/>
      <c r="G78" s="181"/>
      <c r="H78" s="181"/>
      <c r="I78" s="181"/>
      <c r="J78" s="181"/>
      <c r="K78" s="625"/>
      <c r="L78" s="181"/>
      <c r="M78" s="226"/>
      <c r="N78" s="367">
        <v>76</v>
      </c>
    </row>
    <row r="79" spans="1:14" x14ac:dyDescent="0.25">
      <c r="A79" s="367">
        <v>77</v>
      </c>
      <c r="B79" s="624"/>
      <c r="C79" s="181"/>
      <c r="D79" s="181"/>
      <c r="E79" s="181"/>
      <c r="F79" s="181"/>
      <c r="G79" s="181"/>
      <c r="H79" s="181"/>
      <c r="I79" s="181"/>
      <c r="J79" s="181"/>
      <c r="K79" s="625"/>
      <c r="L79" s="181"/>
      <c r="M79" s="226"/>
      <c r="N79" s="367">
        <v>77</v>
      </c>
    </row>
    <row r="80" spans="1:14" x14ac:dyDescent="0.25">
      <c r="A80" s="367">
        <v>78</v>
      </c>
      <c r="B80" s="624"/>
      <c r="C80" s="181"/>
      <c r="D80" s="181"/>
      <c r="E80" s="181"/>
      <c r="F80" s="181"/>
      <c r="G80" s="181"/>
      <c r="H80" s="181"/>
      <c r="I80" s="181"/>
      <c r="J80" s="181"/>
      <c r="K80" s="625"/>
      <c r="L80" s="181"/>
      <c r="M80" s="226"/>
      <c r="N80" s="367">
        <v>78</v>
      </c>
    </row>
    <row r="81" spans="1:14" x14ac:dyDescent="0.25">
      <c r="A81" s="367">
        <v>79</v>
      </c>
      <c r="B81" s="624"/>
      <c r="C81" s="181"/>
      <c r="D81" s="181"/>
      <c r="E81" s="181"/>
      <c r="F81" s="181"/>
      <c r="G81" s="181"/>
      <c r="H81" s="181"/>
      <c r="I81" s="181"/>
      <c r="J81" s="181"/>
      <c r="K81" s="625"/>
      <c r="L81" s="181"/>
      <c r="M81" s="226"/>
      <c r="N81" s="367">
        <v>79</v>
      </c>
    </row>
    <row r="82" spans="1:14" x14ac:dyDescent="0.25">
      <c r="A82" s="367">
        <v>80</v>
      </c>
      <c r="B82" s="624"/>
      <c r="C82" s="181"/>
      <c r="D82" s="181"/>
      <c r="E82" s="181"/>
      <c r="F82" s="181"/>
      <c r="G82" s="181"/>
      <c r="H82" s="181"/>
      <c r="I82" s="181"/>
      <c r="J82" s="181"/>
      <c r="K82" s="625"/>
      <c r="L82" s="181"/>
      <c r="M82" s="226"/>
      <c r="N82" s="367">
        <v>80</v>
      </c>
    </row>
    <row r="83" spans="1:14" x14ac:dyDescent="0.25">
      <c r="A83" s="367">
        <v>81</v>
      </c>
      <c r="B83" s="624"/>
      <c r="C83" s="181"/>
      <c r="D83" s="181"/>
      <c r="E83" s="181"/>
      <c r="F83" s="181"/>
      <c r="G83" s="181"/>
      <c r="H83" s="181"/>
      <c r="I83" s="181"/>
      <c r="J83" s="181"/>
      <c r="K83" s="625"/>
      <c r="L83" s="181"/>
      <c r="M83" s="226"/>
      <c r="N83" s="367">
        <v>81</v>
      </c>
    </row>
    <row r="84" spans="1:14" x14ac:dyDescent="0.25">
      <c r="A84" s="367">
        <v>82</v>
      </c>
      <c r="B84" s="624"/>
      <c r="C84" s="181"/>
      <c r="D84" s="181"/>
      <c r="E84" s="181"/>
      <c r="F84" s="181"/>
      <c r="G84" s="181"/>
      <c r="H84" s="181"/>
      <c r="I84" s="181"/>
      <c r="J84" s="181"/>
      <c r="K84" s="625"/>
      <c r="L84" s="181"/>
      <c r="M84" s="226"/>
      <c r="N84" s="367">
        <v>82</v>
      </c>
    </row>
    <row r="85" spans="1:14" x14ac:dyDescent="0.25">
      <c r="A85" s="367">
        <v>83</v>
      </c>
      <c r="B85" s="624"/>
      <c r="C85" s="181"/>
      <c r="D85" s="181"/>
      <c r="E85" s="181"/>
      <c r="F85" s="181"/>
      <c r="G85" s="181"/>
      <c r="H85" s="181"/>
      <c r="I85" s="181"/>
      <c r="J85" s="181"/>
      <c r="K85" s="625"/>
      <c r="L85" s="181"/>
      <c r="M85" s="226"/>
      <c r="N85" s="367">
        <v>83</v>
      </c>
    </row>
    <row r="86" spans="1:14" x14ac:dyDescent="0.25">
      <c r="A86" s="367">
        <v>84</v>
      </c>
      <c r="B86" s="624"/>
      <c r="C86" s="181"/>
      <c r="D86" s="181"/>
      <c r="E86" s="181"/>
      <c r="F86" s="181"/>
      <c r="G86" s="181"/>
      <c r="H86" s="181"/>
      <c r="I86" s="181"/>
      <c r="J86" s="181"/>
      <c r="K86" s="625"/>
      <c r="L86" s="181"/>
      <c r="M86" s="226"/>
      <c r="N86" s="367">
        <v>84</v>
      </c>
    </row>
    <row r="87" spans="1:14" x14ac:dyDescent="0.25">
      <c r="A87" s="367">
        <v>85</v>
      </c>
      <c r="B87" s="624"/>
      <c r="C87" s="181"/>
      <c r="D87" s="181"/>
      <c r="E87" s="181"/>
      <c r="F87" s="181"/>
      <c r="G87" s="181"/>
      <c r="H87" s="181"/>
      <c r="I87" s="181"/>
      <c r="J87" s="181"/>
      <c r="K87" s="625"/>
      <c r="L87" s="181"/>
      <c r="M87" s="226"/>
      <c r="N87" s="367">
        <v>85</v>
      </c>
    </row>
    <row r="88" spans="1:14" x14ac:dyDescent="0.25">
      <c r="A88" s="367">
        <v>86</v>
      </c>
      <c r="B88" s="624"/>
      <c r="C88" s="181"/>
      <c r="D88" s="181"/>
      <c r="E88" s="181"/>
      <c r="F88" s="181"/>
      <c r="G88" s="181"/>
      <c r="H88" s="181"/>
      <c r="I88" s="181"/>
      <c r="J88" s="181"/>
      <c r="K88" s="625"/>
      <c r="L88" s="181"/>
      <c r="M88" s="226"/>
      <c r="N88" s="367">
        <v>86</v>
      </c>
    </row>
    <row r="89" spans="1:14" x14ac:dyDescent="0.25">
      <c r="A89" s="367">
        <v>87</v>
      </c>
      <c r="B89" s="624"/>
      <c r="C89" s="181"/>
      <c r="D89" s="181"/>
      <c r="E89" s="181"/>
      <c r="F89" s="181"/>
      <c r="G89" s="181"/>
      <c r="H89" s="181"/>
      <c r="I89" s="181"/>
      <c r="J89" s="181"/>
      <c r="K89" s="625"/>
      <c r="L89" s="181"/>
      <c r="M89" s="226"/>
      <c r="N89" s="367">
        <v>87</v>
      </c>
    </row>
    <row r="90" spans="1:14" x14ac:dyDescent="0.25">
      <c r="A90" s="367">
        <v>88</v>
      </c>
      <c r="B90" s="624"/>
      <c r="C90" s="181"/>
      <c r="D90" s="181"/>
      <c r="E90" s="181"/>
      <c r="F90" s="181"/>
      <c r="G90" s="181"/>
      <c r="H90" s="181"/>
      <c r="I90" s="181"/>
      <c r="J90" s="181"/>
      <c r="K90" s="625"/>
      <c r="L90" s="181"/>
      <c r="M90" s="226"/>
      <c r="N90" s="367">
        <v>88</v>
      </c>
    </row>
    <row r="91" spans="1:14" x14ac:dyDescent="0.25">
      <c r="A91" s="367">
        <v>89</v>
      </c>
      <c r="B91" s="624"/>
      <c r="C91" s="181"/>
      <c r="D91" s="181"/>
      <c r="E91" s="181"/>
      <c r="F91" s="181"/>
      <c r="G91" s="181"/>
      <c r="H91" s="181"/>
      <c r="I91" s="181"/>
      <c r="J91" s="181"/>
      <c r="K91" s="625"/>
      <c r="L91" s="181"/>
      <c r="M91" s="226"/>
      <c r="N91" s="367">
        <v>89</v>
      </c>
    </row>
    <row r="92" spans="1:14" x14ac:dyDescent="0.25">
      <c r="A92" s="367">
        <v>90</v>
      </c>
      <c r="B92" s="624"/>
      <c r="C92" s="181"/>
      <c r="D92" s="181"/>
      <c r="E92" s="181"/>
      <c r="F92" s="181"/>
      <c r="G92" s="181"/>
      <c r="H92" s="181"/>
      <c r="I92" s="181"/>
      <c r="J92" s="181"/>
      <c r="K92" s="625"/>
      <c r="L92" s="181"/>
      <c r="M92" s="226"/>
      <c r="N92" s="367">
        <v>90</v>
      </c>
    </row>
    <row r="93" spans="1:14" x14ac:dyDescent="0.25">
      <c r="A93" s="367">
        <v>91</v>
      </c>
      <c r="B93" s="624"/>
      <c r="C93" s="181"/>
      <c r="D93" s="181"/>
      <c r="E93" s="181"/>
      <c r="F93" s="181"/>
      <c r="G93" s="181"/>
      <c r="H93" s="181"/>
      <c r="I93" s="181"/>
      <c r="J93" s="181"/>
      <c r="K93" s="625"/>
      <c r="L93" s="181"/>
      <c r="M93" s="226"/>
      <c r="N93" s="367">
        <v>91</v>
      </c>
    </row>
    <row r="94" spans="1:14" x14ac:dyDescent="0.25">
      <c r="A94" s="367">
        <v>92</v>
      </c>
      <c r="B94" s="624"/>
      <c r="C94" s="181"/>
      <c r="D94" s="181"/>
      <c r="E94" s="181"/>
      <c r="F94" s="181"/>
      <c r="G94" s="181"/>
      <c r="H94" s="181"/>
      <c r="I94" s="181"/>
      <c r="J94" s="181"/>
      <c r="K94" s="625"/>
      <c r="L94" s="181"/>
      <c r="M94" s="226"/>
      <c r="N94" s="367">
        <v>92</v>
      </c>
    </row>
    <row r="95" spans="1:14" x14ac:dyDescent="0.25">
      <c r="A95" s="367">
        <v>93</v>
      </c>
      <c r="B95" s="624"/>
      <c r="C95" s="181"/>
      <c r="D95" s="181"/>
      <c r="E95" s="181"/>
      <c r="F95" s="181"/>
      <c r="G95" s="181"/>
      <c r="H95" s="181"/>
      <c r="I95" s="181"/>
      <c r="J95" s="181"/>
      <c r="K95" s="625"/>
      <c r="L95" s="181"/>
      <c r="M95" s="226"/>
      <c r="N95" s="367">
        <v>93</v>
      </c>
    </row>
    <row r="96" spans="1:14" x14ac:dyDescent="0.25">
      <c r="A96" s="367">
        <v>94</v>
      </c>
      <c r="B96" s="624"/>
      <c r="C96" s="181"/>
      <c r="D96" s="181"/>
      <c r="E96" s="181"/>
      <c r="F96" s="181"/>
      <c r="G96" s="181"/>
      <c r="H96" s="181"/>
      <c r="I96" s="181"/>
      <c r="J96" s="181"/>
      <c r="K96" s="625"/>
      <c r="L96" s="181"/>
      <c r="M96" s="226"/>
      <c r="N96" s="367">
        <v>94</v>
      </c>
    </row>
    <row r="97" spans="1:14" x14ac:dyDescent="0.25">
      <c r="A97" s="367">
        <v>95</v>
      </c>
      <c r="B97" s="624"/>
      <c r="C97" s="181"/>
      <c r="D97" s="181"/>
      <c r="E97" s="181"/>
      <c r="F97" s="181"/>
      <c r="G97" s="181"/>
      <c r="H97" s="181"/>
      <c r="I97" s="181"/>
      <c r="J97" s="181"/>
      <c r="K97" s="625"/>
      <c r="L97" s="181"/>
      <c r="M97" s="226"/>
      <c r="N97" s="367">
        <v>95</v>
      </c>
    </row>
    <row r="98" spans="1:14" x14ac:dyDescent="0.25">
      <c r="A98" s="367">
        <v>96</v>
      </c>
      <c r="B98" s="624"/>
      <c r="C98" s="181"/>
      <c r="D98" s="181"/>
      <c r="E98" s="181"/>
      <c r="F98" s="181"/>
      <c r="G98" s="181"/>
      <c r="H98" s="181"/>
      <c r="I98" s="181"/>
      <c r="J98" s="181"/>
      <c r="K98" s="625"/>
      <c r="L98" s="181"/>
      <c r="M98" s="226"/>
      <c r="N98" s="367">
        <v>96</v>
      </c>
    </row>
    <row r="99" spans="1:14" x14ac:dyDescent="0.25">
      <c r="A99" s="367">
        <v>97</v>
      </c>
      <c r="B99" s="624"/>
      <c r="C99" s="181"/>
      <c r="D99" s="181"/>
      <c r="E99" s="181"/>
      <c r="F99" s="181"/>
      <c r="G99" s="181"/>
      <c r="H99" s="181"/>
      <c r="I99" s="181"/>
      <c r="J99" s="181"/>
      <c r="K99" s="625"/>
      <c r="L99" s="181"/>
      <c r="M99" s="226"/>
      <c r="N99" s="367">
        <v>97</v>
      </c>
    </row>
    <row r="100" spans="1:14" x14ac:dyDescent="0.25">
      <c r="A100" s="367">
        <v>98</v>
      </c>
      <c r="B100" s="624"/>
      <c r="C100" s="181"/>
      <c r="D100" s="181"/>
      <c r="E100" s="181"/>
      <c r="F100" s="181"/>
      <c r="G100" s="181"/>
      <c r="H100" s="181"/>
      <c r="I100" s="181"/>
      <c r="J100" s="181"/>
      <c r="K100" s="625"/>
      <c r="L100" s="181"/>
      <c r="M100" s="226"/>
      <c r="N100" s="367">
        <v>98</v>
      </c>
    </row>
    <row r="101" spans="1:14" x14ac:dyDescent="0.25">
      <c r="A101" s="367">
        <v>99</v>
      </c>
      <c r="B101" s="624"/>
      <c r="C101" s="181"/>
      <c r="D101" s="181"/>
      <c r="E101" s="181"/>
      <c r="F101" s="181"/>
      <c r="G101" s="181"/>
      <c r="H101" s="181"/>
      <c r="I101" s="181"/>
      <c r="J101" s="181"/>
      <c r="K101" s="625"/>
      <c r="L101" s="181"/>
      <c r="M101" s="226"/>
      <c r="N101" s="367">
        <v>99</v>
      </c>
    </row>
    <row r="102" spans="1:14" x14ac:dyDescent="0.25">
      <c r="A102" s="367">
        <v>100</v>
      </c>
      <c r="B102" s="624"/>
      <c r="C102" s="181"/>
      <c r="D102" s="181"/>
      <c r="E102" s="181"/>
      <c r="F102" s="181"/>
      <c r="G102" s="181"/>
      <c r="H102" s="181"/>
      <c r="I102" s="181"/>
      <c r="J102" s="181"/>
      <c r="K102" s="625"/>
      <c r="L102" s="181"/>
      <c r="M102" s="226"/>
      <c r="N102" s="367">
        <v>100</v>
      </c>
    </row>
    <row r="103" spans="1:14" x14ac:dyDescent="0.25">
      <c r="A103" s="367">
        <v>101</v>
      </c>
      <c r="B103" s="624"/>
      <c r="C103" s="181"/>
      <c r="D103" s="181"/>
      <c r="E103" s="181"/>
      <c r="F103" s="181"/>
      <c r="G103" s="181"/>
      <c r="H103" s="181"/>
      <c r="I103" s="181"/>
      <c r="J103" s="181"/>
      <c r="K103" s="625"/>
      <c r="L103" s="181"/>
      <c r="M103" s="226"/>
      <c r="N103" s="367">
        <v>101</v>
      </c>
    </row>
    <row r="104" spans="1:14" x14ac:dyDescent="0.25">
      <c r="A104" s="367">
        <v>102</v>
      </c>
      <c r="B104" s="624"/>
      <c r="C104" s="181"/>
      <c r="D104" s="181"/>
      <c r="E104" s="181"/>
      <c r="F104" s="181"/>
      <c r="G104" s="181"/>
      <c r="H104" s="181"/>
      <c r="I104" s="181"/>
      <c r="J104" s="181"/>
      <c r="K104" s="625"/>
      <c r="L104" s="181"/>
      <c r="M104" s="226"/>
      <c r="N104" s="367">
        <v>102</v>
      </c>
    </row>
    <row r="105" spans="1:14" x14ac:dyDescent="0.25">
      <c r="A105" s="367">
        <v>103</v>
      </c>
      <c r="B105" s="624"/>
      <c r="C105" s="181"/>
      <c r="D105" s="181"/>
      <c r="E105" s="181"/>
      <c r="F105" s="181"/>
      <c r="G105" s="181"/>
      <c r="H105" s="181"/>
      <c r="I105" s="181"/>
      <c r="J105" s="181"/>
      <c r="K105" s="625"/>
      <c r="L105" s="181"/>
      <c r="M105" s="226"/>
      <c r="N105" s="367">
        <v>103</v>
      </c>
    </row>
    <row r="106" spans="1:14" x14ac:dyDescent="0.25">
      <c r="A106" s="367">
        <v>104</v>
      </c>
      <c r="B106" s="624"/>
      <c r="C106" s="181"/>
      <c r="D106" s="181"/>
      <c r="E106" s="181"/>
      <c r="F106" s="181"/>
      <c r="G106" s="181"/>
      <c r="H106" s="181"/>
      <c r="I106" s="181"/>
      <c r="J106" s="181"/>
      <c r="K106" s="625"/>
      <c r="L106" s="181"/>
      <c r="M106" s="226"/>
      <c r="N106" s="367">
        <v>104</v>
      </c>
    </row>
    <row r="107" spans="1:14" x14ac:dyDescent="0.25">
      <c r="A107" s="367">
        <v>105</v>
      </c>
      <c r="B107" s="624"/>
      <c r="C107" s="181"/>
      <c r="D107" s="181"/>
      <c r="E107" s="181"/>
      <c r="F107" s="181"/>
      <c r="G107" s="181"/>
      <c r="H107" s="181"/>
      <c r="I107" s="181"/>
      <c r="J107" s="181"/>
      <c r="K107" s="625"/>
      <c r="L107" s="181"/>
      <c r="M107" s="226"/>
      <c r="N107" s="367">
        <v>105</v>
      </c>
    </row>
    <row r="108" spans="1:14" x14ac:dyDescent="0.25">
      <c r="A108" s="367">
        <v>106</v>
      </c>
      <c r="B108" s="624"/>
      <c r="C108" s="181"/>
      <c r="D108" s="181"/>
      <c r="E108" s="181"/>
      <c r="F108" s="181"/>
      <c r="G108" s="181"/>
      <c r="H108" s="181"/>
      <c r="I108" s="181"/>
      <c r="J108" s="181"/>
      <c r="K108" s="625"/>
      <c r="L108" s="181"/>
      <c r="M108" s="226"/>
      <c r="N108" s="367">
        <v>106</v>
      </c>
    </row>
    <row r="109" spans="1:14" x14ac:dyDescent="0.25">
      <c r="A109" s="367">
        <v>107</v>
      </c>
      <c r="B109" s="624"/>
      <c r="C109" s="181"/>
      <c r="D109" s="181"/>
      <c r="E109" s="181"/>
      <c r="F109" s="181"/>
      <c r="G109" s="181"/>
      <c r="H109" s="181"/>
      <c r="I109" s="181"/>
      <c r="J109" s="181"/>
      <c r="K109" s="625"/>
      <c r="L109" s="181"/>
      <c r="M109" s="226"/>
      <c r="N109" s="367">
        <v>107</v>
      </c>
    </row>
    <row r="110" spans="1:14" x14ac:dyDescent="0.25">
      <c r="A110" s="367">
        <v>108</v>
      </c>
      <c r="B110" s="624"/>
      <c r="C110" s="181"/>
      <c r="D110" s="181"/>
      <c r="E110" s="181"/>
      <c r="F110" s="181"/>
      <c r="G110" s="181"/>
      <c r="H110" s="181"/>
      <c r="I110" s="181"/>
      <c r="J110" s="181"/>
      <c r="K110" s="625"/>
      <c r="L110" s="181"/>
      <c r="M110" s="226"/>
      <c r="N110" s="367">
        <v>108</v>
      </c>
    </row>
    <row r="111" spans="1:14" x14ac:dyDescent="0.25">
      <c r="A111" s="367">
        <v>109</v>
      </c>
      <c r="B111" s="624"/>
      <c r="C111" s="181"/>
      <c r="D111" s="181"/>
      <c r="E111" s="181"/>
      <c r="F111" s="181"/>
      <c r="G111" s="181"/>
      <c r="H111" s="181"/>
      <c r="I111" s="181"/>
      <c r="J111" s="181"/>
      <c r="K111" s="625"/>
      <c r="L111" s="181"/>
      <c r="M111" s="226"/>
      <c r="N111" s="367">
        <v>109</v>
      </c>
    </row>
    <row r="112" spans="1:14" x14ac:dyDescent="0.25">
      <c r="A112" s="367">
        <v>110</v>
      </c>
      <c r="B112" s="624"/>
      <c r="C112" s="181"/>
      <c r="D112" s="181"/>
      <c r="E112" s="181"/>
      <c r="F112" s="181"/>
      <c r="G112" s="181"/>
      <c r="H112" s="181"/>
      <c r="I112" s="181"/>
      <c r="J112" s="181"/>
      <c r="K112" s="625"/>
      <c r="L112" s="181"/>
      <c r="M112" s="226"/>
      <c r="N112" s="367">
        <v>110</v>
      </c>
    </row>
    <row r="113" spans="1:14" x14ac:dyDescent="0.25">
      <c r="A113" s="367">
        <v>111</v>
      </c>
      <c r="B113" s="624"/>
      <c r="C113" s="181"/>
      <c r="D113" s="181"/>
      <c r="E113" s="181"/>
      <c r="F113" s="181"/>
      <c r="G113" s="181"/>
      <c r="H113" s="181"/>
      <c r="I113" s="181"/>
      <c r="J113" s="181"/>
      <c r="K113" s="625"/>
      <c r="L113" s="181"/>
      <c r="M113" s="226"/>
      <c r="N113" s="367">
        <v>111</v>
      </c>
    </row>
    <row r="114" spans="1:14" x14ac:dyDescent="0.25">
      <c r="A114" s="367">
        <v>112</v>
      </c>
      <c r="B114" s="624"/>
      <c r="C114" s="181"/>
      <c r="D114" s="181"/>
      <c r="E114" s="181"/>
      <c r="F114" s="181"/>
      <c r="G114" s="181"/>
      <c r="H114" s="181"/>
      <c r="I114" s="181"/>
      <c r="J114" s="181"/>
      <c r="K114" s="625"/>
      <c r="L114" s="181"/>
      <c r="M114" s="226"/>
      <c r="N114" s="367">
        <v>112</v>
      </c>
    </row>
    <row r="115" spans="1:14" x14ac:dyDescent="0.25">
      <c r="A115" s="367">
        <v>113</v>
      </c>
      <c r="B115" s="624"/>
      <c r="C115" s="181"/>
      <c r="D115" s="181"/>
      <c r="E115" s="181"/>
      <c r="F115" s="181"/>
      <c r="G115" s="181"/>
      <c r="H115" s="181"/>
      <c r="I115" s="181"/>
      <c r="J115" s="181"/>
      <c r="K115" s="625"/>
      <c r="L115" s="181"/>
      <c r="M115" s="226"/>
      <c r="N115" s="367">
        <v>113</v>
      </c>
    </row>
    <row r="116" spans="1:14" x14ac:dyDescent="0.25">
      <c r="A116" s="367">
        <v>114</v>
      </c>
      <c r="B116" s="624"/>
      <c r="C116" s="181"/>
      <c r="D116" s="181"/>
      <c r="E116" s="181"/>
      <c r="F116" s="181"/>
      <c r="G116" s="181"/>
      <c r="H116" s="181"/>
      <c r="I116" s="181"/>
      <c r="J116" s="181"/>
      <c r="K116" s="625"/>
      <c r="L116" s="181"/>
      <c r="M116" s="226"/>
      <c r="N116" s="367">
        <v>114</v>
      </c>
    </row>
    <row r="117" spans="1:14" x14ac:dyDescent="0.25">
      <c r="A117" s="367">
        <v>115</v>
      </c>
      <c r="B117" s="624"/>
      <c r="C117" s="181"/>
      <c r="D117" s="181"/>
      <c r="E117" s="181"/>
      <c r="F117" s="181"/>
      <c r="G117" s="181"/>
      <c r="H117" s="181"/>
      <c r="I117" s="181"/>
      <c r="J117" s="181"/>
      <c r="K117" s="625"/>
      <c r="L117" s="181"/>
      <c r="N117" s="367">
        <v>115</v>
      </c>
    </row>
    <row r="118" spans="1:14" x14ac:dyDescent="0.25">
      <c r="A118" s="367">
        <v>116</v>
      </c>
      <c r="B118" s="624"/>
      <c r="C118" s="181"/>
      <c r="D118" s="181"/>
      <c r="E118" s="181"/>
      <c r="F118" s="181"/>
      <c r="G118" s="181"/>
      <c r="H118" s="181"/>
      <c r="I118" s="181"/>
      <c r="J118" s="181"/>
      <c r="K118" s="625"/>
      <c r="L118" s="181"/>
      <c r="N118" s="367">
        <v>116</v>
      </c>
    </row>
    <row r="119" spans="1:14" x14ac:dyDescent="0.25">
      <c r="A119" s="367">
        <v>117</v>
      </c>
      <c r="B119" s="624"/>
      <c r="C119" s="181"/>
      <c r="D119" s="181"/>
      <c r="E119" s="181"/>
      <c r="F119" s="181"/>
      <c r="G119" s="181"/>
      <c r="H119" s="181"/>
      <c r="I119" s="181"/>
      <c r="J119" s="181"/>
      <c r="K119" s="625"/>
      <c r="L119" s="181"/>
      <c r="N119" s="367">
        <v>117</v>
      </c>
    </row>
    <row r="120" spans="1:14" x14ac:dyDescent="0.25">
      <c r="A120" s="367">
        <v>118</v>
      </c>
      <c r="B120" s="624"/>
      <c r="C120" s="181"/>
      <c r="D120" s="181"/>
      <c r="E120" s="181"/>
      <c r="F120" s="181"/>
      <c r="G120" s="181"/>
      <c r="H120" s="181"/>
      <c r="I120" s="181"/>
      <c r="J120" s="181"/>
      <c r="K120" s="625"/>
      <c r="L120" s="181"/>
      <c r="N120" s="367">
        <v>118</v>
      </c>
    </row>
    <row r="121" spans="1:14" x14ac:dyDescent="0.25">
      <c r="A121" s="367">
        <v>119</v>
      </c>
      <c r="B121" s="624"/>
      <c r="C121" s="181"/>
      <c r="D121" s="181"/>
      <c r="E121" s="181"/>
      <c r="F121" s="181"/>
      <c r="G121" s="181"/>
      <c r="H121" s="181"/>
      <c r="I121" s="181"/>
      <c r="J121" s="181"/>
      <c r="K121" s="625"/>
      <c r="L121" s="181"/>
      <c r="N121" s="367">
        <v>119</v>
      </c>
    </row>
    <row r="122" spans="1:14" x14ac:dyDescent="0.25">
      <c r="A122" s="367">
        <v>120</v>
      </c>
      <c r="B122" s="624"/>
      <c r="C122" s="181"/>
      <c r="D122" s="181"/>
      <c r="E122" s="181"/>
      <c r="F122" s="181"/>
      <c r="G122" s="181"/>
      <c r="H122" s="181"/>
      <c r="I122" s="181"/>
      <c r="J122" s="181"/>
      <c r="K122" s="625"/>
      <c r="L122" s="181"/>
      <c r="N122" s="367">
        <v>120</v>
      </c>
    </row>
    <row r="123" spans="1:14" x14ac:dyDescent="0.25">
      <c r="A123" s="367">
        <v>121</v>
      </c>
      <c r="B123" s="624"/>
      <c r="C123" s="181"/>
      <c r="D123" s="181"/>
      <c r="E123" s="181"/>
      <c r="F123" s="181"/>
      <c r="G123" s="181"/>
      <c r="H123" s="181"/>
      <c r="I123" s="181"/>
      <c r="J123" s="181"/>
      <c r="K123" s="625"/>
      <c r="L123" s="181"/>
      <c r="N123" s="367">
        <v>121</v>
      </c>
    </row>
    <row r="124" spans="1:14" x14ac:dyDescent="0.25">
      <c r="A124" s="367">
        <v>122</v>
      </c>
      <c r="B124" s="624"/>
      <c r="C124" s="181"/>
      <c r="D124" s="181"/>
      <c r="E124" s="181"/>
      <c r="F124" s="181"/>
      <c r="G124" s="181"/>
      <c r="H124" s="181"/>
      <c r="I124" s="181"/>
      <c r="J124" s="181"/>
      <c r="K124" s="625"/>
      <c r="L124" s="181"/>
      <c r="N124" s="367">
        <v>122</v>
      </c>
    </row>
    <row r="125" spans="1:14" x14ac:dyDescent="0.25">
      <c r="A125" s="367">
        <v>123</v>
      </c>
      <c r="B125" s="624"/>
      <c r="C125" s="181"/>
      <c r="D125" s="181"/>
      <c r="E125" s="181"/>
      <c r="F125" s="181"/>
      <c r="G125" s="181"/>
      <c r="H125" s="181"/>
      <c r="I125" s="181"/>
      <c r="J125" s="181"/>
      <c r="K125" s="625"/>
      <c r="L125" s="181"/>
      <c r="N125" s="367">
        <v>123</v>
      </c>
    </row>
    <row r="126" spans="1:14" x14ac:dyDescent="0.25">
      <c r="A126" s="367">
        <v>124</v>
      </c>
      <c r="B126" s="624"/>
      <c r="C126" s="181"/>
      <c r="D126" s="181"/>
      <c r="E126" s="181"/>
      <c r="F126" s="181"/>
      <c r="G126" s="181"/>
      <c r="H126" s="181"/>
      <c r="I126" s="181"/>
      <c r="J126" s="181"/>
      <c r="K126" s="625"/>
      <c r="L126" s="181"/>
      <c r="N126" s="367">
        <v>124</v>
      </c>
    </row>
    <row r="127" spans="1:14" x14ac:dyDescent="0.25">
      <c r="A127" s="367">
        <v>125</v>
      </c>
      <c r="B127" s="624"/>
      <c r="C127" s="181"/>
      <c r="D127" s="181"/>
      <c r="E127" s="181"/>
      <c r="F127" s="181"/>
      <c r="G127" s="181"/>
      <c r="H127" s="181"/>
      <c r="I127" s="181"/>
      <c r="J127" s="181"/>
      <c r="K127" s="625"/>
      <c r="L127" s="181"/>
      <c r="N127" s="367">
        <v>125</v>
      </c>
    </row>
    <row r="128" spans="1:14" x14ac:dyDescent="0.25">
      <c r="A128" s="367">
        <v>126</v>
      </c>
      <c r="B128" s="624"/>
      <c r="C128" s="181"/>
      <c r="D128" s="181"/>
      <c r="E128" s="181"/>
      <c r="F128" s="181"/>
      <c r="G128" s="181"/>
      <c r="H128" s="181"/>
      <c r="I128" s="181"/>
      <c r="J128" s="181"/>
      <c r="K128" s="625"/>
      <c r="L128" s="181"/>
      <c r="N128" s="367">
        <v>126</v>
      </c>
    </row>
    <row r="129" spans="1:14" x14ac:dyDescent="0.25">
      <c r="A129" s="367">
        <v>127</v>
      </c>
      <c r="B129" s="624"/>
      <c r="C129" s="181"/>
      <c r="D129" s="181"/>
      <c r="E129" s="181"/>
      <c r="F129" s="181"/>
      <c r="G129" s="181"/>
      <c r="H129" s="181"/>
      <c r="I129" s="181"/>
      <c r="J129" s="181"/>
      <c r="K129" s="625"/>
      <c r="L129" s="181"/>
      <c r="N129" s="367">
        <v>127</v>
      </c>
    </row>
    <row r="130" spans="1:14" x14ac:dyDescent="0.25">
      <c r="A130" s="367">
        <v>128</v>
      </c>
      <c r="B130" s="624"/>
      <c r="C130" s="181"/>
      <c r="D130" s="181"/>
      <c r="E130" s="181"/>
      <c r="F130" s="181"/>
      <c r="G130" s="181"/>
      <c r="H130" s="181"/>
      <c r="I130" s="181"/>
      <c r="J130" s="181"/>
      <c r="K130" s="625"/>
      <c r="L130" s="181"/>
      <c r="N130" s="367">
        <v>128</v>
      </c>
    </row>
    <row r="131" spans="1:14" x14ac:dyDescent="0.25">
      <c r="A131" s="367">
        <v>129</v>
      </c>
      <c r="B131" s="624"/>
      <c r="C131" s="181"/>
      <c r="D131" s="181"/>
      <c r="E131" s="181"/>
      <c r="F131" s="181"/>
      <c r="G131" s="181"/>
      <c r="H131" s="181"/>
      <c r="I131" s="181"/>
      <c r="J131" s="181"/>
      <c r="K131" s="625"/>
      <c r="L131" s="181"/>
      <c r="N131" s="367">
        <v>129</v>
      </c>
    </row>
    <row r="132" spans="1:14" x14ac:dyDescent="0.25">
      <c r="A132" s="367">
        <v>130</v>
      </c>
      <c r="B132" s="624"/>
      <c r="C132" s="181"/>
      <c r="D132" s="181"/>
      <c r="E132" s="181"/>
      <c r="F132" s="181"/>
      <c r="G132" s="181"/>
      <c r="H132" s="181"/>
      <c r="I132" s="181"/>
      <c r="J132" s="181"/>
      <c r="K132" s="625"/>
      <c r="L132" s="181"/>
      <c r="N132" s="367">
        <v>130</v>
      </c>
    </row>
    <row r="133" spans="1:14" x14ac:dyDescent="0.25">
      <c r="A133" s="367">
        <v>131</v>
      </c>
      <c r="B133" s="624"/>
      <c r="C133" s="181"/>
      <c r="D133" s="181"/>
      <c r="E133" s="181"/>
      <c r="F133" s="181"/>
      <c r="G133" s="181"/>
      <c r="H133" s="181"/>
      <c r="I133" s="181"/>
      <c r="J133" s="181"/>
      <c r="K133" s="625"/>
      <c r="L133" s="181"/>
      <c r="N133" s="367">
        <v>131</v>
      </c>
    </row>
    <row r="134" spans="1:14" x14ac:dyDescent="0.25">
      <c r="A134" s="367">
        <v>132</v>
      </c>
      <c r="B134" s="624"/>
      <c r="C134" s="181"/>
      <c r="D134" s="181"/>
      <c r="E134" s="181"/>
      <c r="F134" s="181"/>
      <c r="G134" s="181"/>
      <c r="H134" s="181"/>
      <c r="I134" s="181"/>
      <c r="J134" s="181"/>
      <c r="K134" s="625"/>
      <c r="L134" s="181"/>
      <c r="N134" s="367">
        <v>132</v>
      </c>
    </row>
    <row r="135" spans="1:14" x14ac:dyDescent="0.25">
      <c r="A135" s="367">
        <v>133</v>
      </c>
      <c r="B135" s="624"/>
      <c r="C135" s="181"/>
      <c r="D135" s="181"/>
      <c r="E135" s="181"/>
      <c r="F135" s="181"/>
      <c r="G135" s="181"/>
      <c r="H135" s="181"/>
      <c r="I135" s="181"/>
      <c r="J135" s="181"/>
      <c r="K135" s="625"/>
      <c r="L135" s="181"/>
      <c r="N135" s="367">
        <v>133</v>
      </c>
    </row>
    <row r="136" spans="1:14" x14ac:dyDescent="0.25">
      <c r="A136" s="367">
        <v>134</v>
      </c>
      <c r="B136" s="624"/>
      <c r="C136" s="181"/>
      <c r="D136" s="181"/>
      <c r="E136" s="181"/>
      <c r="F136" s="181"/>
      <c r="G136" s="181"/>
      <c r="H136" s="181"/>
      <c r="I136" s="181"/>
      <c r="J136" s="181"/>
      <c r="K136" s="625"/>
      <c r="L136" s="181"/>
      <c r="N136" s="367">
        <v>134</v>
      </c>
    </row>
    <row r="137" spans="1:14" x14ac:dyDescent="0.25">
      <c r="A137" s="367">
        <v>135</v>
      </c>
      <c r="B137" s="624"/>
      <c r="C137" s="181"/>
      <c r="D137" s="181"/>
      <c r="E137" s="181"/>
      <c r="F137" s="181"/>
      <c r="G137" s="181"/>
      <c r="H137" s="181"/>
      <c r="I137" s="181"/>
      <c r="J137" s="181"/>
      <c r="K137" s="625"/>
      <c r="L137" s="181"/>
      <c r="N137" s="367">
        <v>135</v>
      </c>
    </row>
    <row r="138" spans="1:14" x14ac:dyDescent="0.25">
      <c r="A138" s="367">
        <v>136</v>
      </c>
      <c r="B138" s="624"/>
      <c r="C138" s="181"/>
      <c r="D138" s="181"/>
      <c r="E138" s="181"/>
      <c r="F138" s="181"/>
      <c r="G138" s="181"/>
      <c r="H138" s="181"/>
      <c r="I138" s="181"/>
      <c r="J138" s="181"/>
      <c r="K138" s="625"/>
      <c r="L138" s="181"/>
      <c r="N138" s="367">
        <v>136</v>
      </c>
    </row>
    <row r="139" spans="1:14" x14ac:dyDescent="0.25">
      <c r="A139" s="367">
        <v>137</v>
      </c>
      <c r="B139" s="624"/>
      <c r="C139" s="181"/>
      <c r="D139" s="181"/>
      <c r="E139" s="181"/>
      <c r="F139" s="181"/>
      <c r="G139" s="181"/>
      <c r="H139" s="181"/>
      <c r="I139" s="181"/>
      <c r="J139" s="181"/>
      <c r="K139" s="625"/>
      <c r="L139" s="181"/>
      <c r="N139" s="367">
        <v>137</v>
      </c>
    </row>
    <row r="140" spans="1:14" x14ac:dyDescent="0.25">
      <c r="A140" s="367">
        <v>138</v>
      </c>
      <c r="B140" s="624"/>
      <c r="C140" s="181"/>
      <c r="D140" s="181"/>
      <c r="E140" s="181"/>
      <c r="F140" s="181"/>
      <c r="G140" s="181"/>
      <c r="H140" s="181"/>
      <c r="I140" s="181"/>
      <c r="J140" s="181"/>
      <c r="K140" s="625"/>
      <c r="L140" s="181"/>
      <c r="N140" s="367">
        <v>138</v>
      </c>
    </row>
    <row r="141" spans="1:14" x14ac:dyDescent="0.25">
      <c r="A141" s="367">
        <v>139</v>
      </c>
      <c r="B141" s="624"/>
      <c r="C141" s="181"/>
      <c r="D141" s="181"/>
      <c r="E141" s="181"/>
      <c r="F141" s="181"/>
      <c r="G141" s="181"/>
      <c r="H141" s="181"/>
      <c r="I141" s="181"/>
      <c r="J141" s="181"/>
      <c r="K141" s="625"/>
      <c r="L141" s="181"/>
      <c r="N141" s="367">
        <v>139</v>
      </c>
    </row>
    <row r="142" spans="1:14" x14ac:dyDescent="0.25">
      <c r="A142" s="367">
        <v>140</v>
      </c>
      <c r="B142" s="624"/>
      <c r="C142" s="181"/>
      <c r="D142" s="181"/>
      <c r="E142" s="181"/>
      <c r="F142" s="181"/>
      <c r="G142" s="181"/>
      <c r="H142" s="181"/>
      <c r="I142" s="181"/>
      <c r="J142" s="181"/>
      <c r="K142" s="625"/>
      <c r="L142" s="181"/>
      <c r="N142" s="367">
        <v>140</v>
      </c>
    </row>
    <row r="143" spans="1:14" x14ac:dyDescent="0.25">
      <c r="A143" s="367">
        <v>141</v>
      </c>
      <c r="B143" s="624"/>
      <c r="C143" s="181"/>
      <c r="D143" s="181"/>
      <c r="E143" s="181"/>
      <c r="F143" s="181"/>
      <c r="G143" s="181"/>
      <c r="H143" s="181"/>
      <c r="I143" s="181"/>
      <c r="J143" s="181"/>
      <c r="K143" s="625"/>
      <c r="L143" s="181"/>
      <c r="N143" s="367">
        <v>141</v>
      </c>
    </row>
    <row r="144" spans="1:14" x14ac:dyDescent="0.25">
      <c r="A144" s="367">
        <v>142</v>
      </c>
      <c r="B144" s="624"/>
      <c r="C144" s="181"/>
      <c r="D144" s="181"/>
      <c r="E144" s="181"/>
      <c r="F144" s="181"/>
      <c r="G144" s="181"/>
      <c r="H144" s="181"/>
      <c r="I144" s="181"/>
      <c r="J144" s="181"/>
      <c r="K144" s="625"/>
      <c r="L144" s="181"/>
      <c r="N144" s="367">
        <v>142</v>
      </c>
    </row>
    <row r="145" spans="1:14" x14ac:dyDescent="0.25">
      <c r="A145" s="367">
        <v>143</v>
      </c>
      <c r="B145" s="624"/>
      <c r="C145" s="181"/>
      <c r="D145" s="181"/>
      <c r="E145" s="181"/>
      <c r="F145" s="181"/>
      <c r="G145" s="181"/>
      <c r="H145" s="181"/>
      <c r="I145" s="181"/>
      <c r="J145" s="181"/>
      <c r="K145" s="625"/>
      <c r="L145" s="181"/>
      <c r="N145" s="367">
        <v>143</v>
      </c>
    </row>
    <row r="146" spans="1:14" x14ac:dyDescent="0.25">
      <c r="A146" s="367">
        <v>144</v>
      </c>
      <c r="B146" s="624"/>
      <c r="C146" s="181"/>
      <c r="D146" s="181"/>
      <c r="E146" s="181"/>
      <c r="F146" s="181"/>
      <c r="G146" s="181"/>
      <c r="H146" s="181"/>
      <c r="I146" s="181"/>
      <c r="J146" s="181"/>
      <c r="K146" s="625"/>
      <c r="L146" s="181"/>
      <c r="N146" s="367">
        <v>144</v>
      </c>
    </row>
    <row r="147" spans="1:14" x14ac:dyDescent="0.25">
      <c r="A147" s="367">
        <v>145</v>
      </c>
      <c r="B147" s="624"/>
      <c r="C147" s="181"/>
      <c r="D147" s="181"/>
      <c r="E147" s="181"/>
      <c r="F147" s="181"/>
      <c r="G147" s="181"/>
      <c r="H147" s="181"/>
      <c r="I147" s="181"/>
      <c r="J147" s="181"/>
      <c r="K147" s="625"/>
      <c r="L147" s="181"/>
      <c r="N147" s="367">
        <v>145</v>
      </c>
    </row>
    <row r="148" spans="1:14" x14ac:dyDescent="0.25">
      <c r="A148" s="367">
        <v>146</v>
      </c>
      <c r="B148" s="624"/>
      <c r="C148" s="181"/>
      <c r="D148" s="181"/>
      <c r="E148" s="181"/>
      <c r="F148" s="181"/>
      <c r="G148" s="181"/>
      <c r="H148" s="181"/>
      <c r="I148" s="181"/>
      <c r="J148" s="181"/>
      <c r="K148" s="625"/>
      <c r="L148" s="181"/>
      <c r="N148" s="367">
        <v>146</v>
      </c>
    </row>
    <row r="149" spans="1:14" x14ac:dyDescent="0.25">
      <c r="A149" s="367">
        <v>147</v>
      </c>
      <c r="B149" s="624"/>
      <c r="C149" s="181"/>
      <c r="D149" s="181"/>
      <c r="E149" s="181"/>
      <c r="F149" s="181"/>
      <c r="G149" s="181"/>
      <c r="H149" s="181"/>
      <c r="I149" s="181"/>
      <c r="J149" s="181"/>
      <c r="K149" s="625"/>
      <c r="L149" s="181"/>
      <c r="N149" s="367">
        <v>147</v>
      </c>
    </row>
    <row r="150" spans="1:14" x14ac:dyDescent="0.25">
      <c r="A150" s="367">
        <v>148</v>
      </c>
      <c r="B150" s="624"/>
      <c r="C150" s="181"/>
      <c r="D150" s="181"/>
      <c r="E150" s="181"/>
      <c r="F150" s="181"/>
      <c r="G150" s="181"/>
      <c r="H150" s="181"/>
      <c r="I150" s="181"/>
      <c r="J150" s="181"/>
      <c r="K150" s="625"/>
      <c r="L150" s="181"/>
      <c r="N150" s="367">
        <v>148</v>
      </c>
    </row>
    <row r="151" spans="1:14" x14ac:dyDescent="0.25">
      <c r="A151" s="367">
        <v>149</v>
      </c>
      <c r="B151" s="624"/>
      <c r="C151" s="181"/>
      <c r="D151" s="181"/>
      <c r="E151" s="181"/>
      <c r="F151" s="181"/>
      <c r="G151" s="181"/>
      <c r="H151" s="181"/>
      <c r="I151" s="181"/>
      <c r="J151" s="181"/>
      <c r="K151" s="625"/>
      <c r="L151" s="181"/>
      <c r="N151" s="367">
        <v>149</v>
      </c>
    </row>
    <row r="152" spans="1:14" x14ac:dyDescent="0.25">
      <c r="A152" s="367">
        <v>150</v>
      </c>
      <c r="B152" s="624"/>
      <c r="C152" s="181"/>
      <c r="D152" s="181"/>
      <c r="E152" s="181"/>
      <c r="F152" s="181"/>
      <c r="G152" s="181"/>
      <c r="H152" s="181"/>
      <c r="I152" s="181"/>
      <c r="J152" s="181"/>
      <c r="K152" s="625"/>
      <c r="L152" s="181"/>
      <c r="N152" s="367">
        <v>150</v>
      </c>
    </row>
    <row r="153" spans="1:14" x14ac:dyDescent="0.25">
      <c r="A153" s="367">
        <v>151</v>
      </c>
      <c r="B153" s="624"/>
      <c r="C153" s="181"/>
      <c r="D153" s="181"/>
      <c r="E153" s="181"/>
      <c r="F153" s="181"/>
      <c r="G153" s="181"/>
      <c r="H153" s="181"/>
      <c r="I153" s="181"/>
      <c r="J153" s="181"/>
      <c r="K153" s="625"/>
      <c r="L153" s="181"/>
      <c r="N153" s="367">
        <v>151</v>
      </c>
    </row>
    <row r="154" spans="1:14" x14ac:dyDescent="0.25">
      <c r="A154" s="367">
        <v>152</v>
      </c>
      <c r="B154" s="624"/>
      <c r="C154" s="181"/>
      <c r="D154" s="181"/>
      <c r="E154" s="181"/>
      <c r="F154" s="181"/>
      <c r="G154" s="181"/>
      <c r="H154" s="181"/>
      <c r="I154" s="181"/>
      <c r="J154" s="181"/>
      <c r="K154" s="625"/>
      <c r="L154" s="181"/>
      <c r="N154" s="367">
        <v>152</v>
      </c>
    </row>
    <row r="155" spans="1:14" x14ac:dyDescent="0.25">
      <c r="A155" s="367">
        <v>153</v>
      </c>
      <c r="B155" s="624"/>
      <c r="C155" s="181"/>
      <c r="D155" s="181"/>
      <c r="E155" s="181"/>
      <c r="F155" s="181"/>
      <c r="G155" s="181"/>
      <c r="H155" s="181"/>
      <c r="I155" s="181"/>
      <c r="J155" s="181"/>
      <c r="K155" s="625"/>
      <c r="L155" s="181"/>
      <c r="N155" s="367">
        <v>153</v>
      </c>
    </row>
    <row r="156" spans="1:14" x14ac:dyDescent="0.25">
      <c r="A156" s="367">
        <v>154</v>
      </c>
      <c r="B156" s="624"/>
      <c r="C156" s="181"/>
      <c r="D156" s="181"/>
      <c r="E156" s="181"/>
      <c r="F156" s="181"/>
      <c r="G156" s="181"/>
      <c r="H156" s="181"/>
      <c r="I156" s="181"/>
      <c r="J156" s="181"/>
      <c r="K156" s="625"/>
      <c r="L156" s="181"/>
      <c r="N156" s="367">
        <v>154</v>
      </c>
    </row>
    <row r="157" spans="1:14" x14ac:dyDescent="0.25">
      <c r="A157" s="367">
        <v>155</v>
      </c>
      <c r="B157" s="624"/>
      <c r="C157" s="181"/>
      <c r="D157" s="181"/>
      <c r="E157" s="181"/>
      <c r="F157" s="181"/>
      <c r="G157" s="181"/>
      <c r="H157" s="181"/>
      <c r="I157" s="181"/>
      <c r="J157" s="181"/>
      <c r="K157" s="625"/>
      <c r="L157" s="181"/>
      <c r="N157" s="367">
        <v>155</v>
      </c>
    </row>
    <row r="158" spans="1:14" x14ac:dyDescent="0.25">
      <c r="A158" s="367">
        <v>156</v>
      </c>
      <c r="B158" s="624"/>
      <c r="C158" s="181"/>
      <c r="D158" s="181"/>
      <c r="E158" s="181"/>
      <c r="F158" s="181"/>
      <c r="G158" s="181"/>
      <c r="H158" s="181"/>
      <c r="I158" s="181"/>
      <c r="J158" s="181"/>
      <c r="K158" s="625"/>
      <c r="L158" s="181"/>
      <c r="N158" s="367">
        <v>156</v>
      </c>
    </row>
    <row r="159" spans="1:14" x14ac:dyDescent="0.25">
      <c r="A159" s="367">
        <v>157</v>
      </c>
      <c r="B159" s="624"/>
      <c r="C159" s="181"/>
      <c r="D159" s="181"/>
      <c r="E159" s="181"/>
      <c r="F159" s="181"/>
      <c r="G159" s="181"/>
      <c r="H159" s="181"/>
      <c r="I159" s="181"/>
      <c r="J159" s="181"/>
      <c r="K159" s="625"/>
      <c r="L159" s="181"/>
      <c r="N159" s="367">
        <v>157</v>
      </c>
    </row>
    <row r="160" spans="1:14" x14ac:dyDescent="0.25">
      <c r="A160" s="367">
        <v>158</v>
      </c>
      <c r="B160" s="624"/>
      <c r="C160" s="181"/>
      <c r="D160" s="181"/>
      <c r="E160" s="181"/>
      <c r="F160" s="181"/>
      <c r="G160" s="181"/>
      <c r="H160" s="181"/>
      <c r="I160" s="181"/>
      <c r="J160" s="181"/>
      <c r="K160" s="625"/>
      <c r="L160" s="181"/>
      <c r="N160" s="367">
        <v>158</v>
      </c>
    </row>
    <row r="161" spans="1:14" x14ac:dyDescent="0.25">
      <c r="A161" s="367">
        <v>159</v>
      </c>
      <c r="B161" s="624"/>
      <c r="C161" s="181"/>
      <c r="D161" s="181"/>
      <c r="E161" s="181"/>
      <c r="F161" s="181"/>
      <c r="G161" s="181"/>
      <c r="H161" s="181"/>
      <c r="I161" s="181"/>
      <c r="J161" s="181"/>
      <c r="K161" s="625"/>
      <c r="L161" s="181"/>
      <c r="N161" s="367">
        <v>159</v>
      </c>
    </row>
    <row r="162" spans="1:14" x14ac:dyDescent="0.25">
      <c r="A162" s="367">
        <v>160</v>
      </c>
      <c r="B162" s="624"/>
      <c r="C162" s="181"/>
      <c r="D162" s="181"/>
      <c r="E162" s="181"/>
      <c r="F162" s="181"/>
      <c r="G162" s="181"/>
      <c r="H162" s="181"/>
      <c r="I162" s="181"/>
      <c r="J162" s="181"/>
      <c r="K162" s="625"/>
      <c r="L162" s="181"/>
      <c r="N162" s="367">
        <v>160</v>
      </c>
    </row>
    <row r="163" spans="1:14" x14ac:dyDescent="0.25">
      <c r="A163" s="367">
        <v>161</v>
      </c>
      <c r="B163" s="624"/>
      <c r="C163" s="181"/>
      <c r="D163" s="181"/>
      <c r="E163" s="181"/>
      <c r="F163" s="181"/>
      <c r="G163" s="181"/>
      <c r="H163" s="181"/>
      <c r="I163" s="181"/>
      <c r="J163" s="181"/>
      <c r="K163" s="625"/>
      <c r="L163" s="181"/>
      <c r="N163" s="367">
        <v>161</v>
      </c>
    </row>
    <row r="164" spans="1:14" x14ac:dyDescent="0.25">
      <c r="A164" s="367">
        <v>162</v>
      </c>
      <c r="B164" s="624"/>
      <c r="C164" s="181"/>
      <c r="D164" s="181"/>
      <c r="E164" s="181"/>
      <c r="F164" s="181"/>
      <c r="G164" s="181"/>
      <c r="H164" s="181"/>
      <c r="I164" s="181"/>
      <c r="J164" s="181"/>
      <c r="K164" s="625"/>
      <c r="L164" s="181"/>
      <c r="N164" s="367">
        <v>162</v>
      </c>
    </row>
    <row r="165" spans="1:14" x14ac:dyDescent="0.25">
      <c r="A165" s="367">
        <v>163</v>
      </c>
      <c r="B165" s="624"/>
      <c r="C165" s="181"/>
      <c r="D165" s="181"/>
      <c r="E165" s="181"/>
      <c r="F165" s="181"/>
      <c r="G165" s="181"/>
      <c r="H165" s="181"/>
      <c r="I165" s="181"/>
      <c r="J165" s="181"/>
      <c r="K165" s="625"/>
      <c r="L165" s="181"/>
      <c r="N165" s="367">
        <v>163</v>
      </c>
    </row>
    <row r="166" spans="1:14" x14ac:dyDescent="0.25">
      <c r="A166" s="367">
        <v>164</v>
      </c>
      <c r="B166" s="624"/>
      <c r="C166" s="181"/>
      <c r="D166" s="181"/>
      <c r="E166" s="181"/>
      <c r="F166" s="181"/>
      <c r="G166" s="181"/>
      <c r="H166" s="181"/>
      <c r="I166" s="181"/>
      <c r="J166" s="181"/>
      <c r="K166" s="625"/>
      <c r="L166" s="181"/>
      <c r="N166" s="367">
        <v>164</v>
      </c>
    </row>
    <row r="167" spans="1:14" x14ac:dyDescent="0.25">
      <c r="A167" s="367">
        <v>165</v>
      </c>
      <c r="B167" s="624"/>
      <c r="C167" s="181"/>
      <c r="D167" s="181"/>
      <c r="E167" s="181"/>
      <c r="F167" s="181"/>
      <c r="G167" s="181"/>
      <c r="H167" s="181"/>
      <c r="I167" s="181"/>
      <c r="J167" s="181"/>
      <c r="K167" s="625"/>
      <c r="L167" s="181"/>
      <c r="N167" s="367">
        <v>165</v>
      </c>
    </row>
    <row r="168" spans="1:14" x14ac:dyDescent="0.25">
      <c r="A168" s="367">
        <v>166</v>
      </c>
      <c r="B168" s="624"/>
      <c r="C168" s="181"/>
      <c r="D168" s="181"/>
      <c r="E168" s="181"/>
      <c r="F168" s="181"/>
      <c r="G168" s="181"/>
      <c r="H168" s="181"/>
      <c r="I168" s="181"/>
      <c r="J168" s="181"/>
      <c r="K168" s="625"/>
      <c r="L168" s="181"/>
      <c r="N168" s="367">
        <v>166</v>
      </c>
    </row>
    <row r="169" spans="1:14" x14ac:dyDescent="0.25">
      <c r="A169" s="367">
        <v>167</v>
      </c>
      <c r="B169" s="624"/>
      <c r="C169" s="181"/>
      <c r="D169" s="181"/>
      <c r="E169" s="181"/>
      <c r="F169" s="181"/>
      <c r="G169" s="181"/>
      <c r="H169" s="181"/>
      <c r="I169" s="181"/>
      <c r="J169" s="181"/>
      <c r="K169" s="625"/>
      <c r="L169" s="181"/>
      <c r="N169" s="367">
        <v>167</v>
      </c>
    </row>
    <row r="170" spans="1:14" x14ac:dyDescent="0.25">
      <c r="A170" s="367">
        <v>168</v>
      </c>
      <c r="B170" s="624"/>
      <c r="C170" s="181"/>
      <c r="D170" s="181"/>
      <c r="E170" s="181"/>
      <c r="F170" s="181"/>
      <c r="G170" s="181"/>
      <c r="H170" s="181"/>
      <c r="I170" s="181"/>
      <c r="J170" s="181"/>
      <c r="K170" s="625"/>
      <c r="L170" s="181"/>
      <c r="N170" s="367">
        <v>168</v>
      </c>
    </row>
    <row r="171" spans="1:14" x14ac:dyDescent="0.25">
      <c r="A171" s="367">
        <v>169</v>
      </c>
      <c r="B171" s="624"/>
      <c r="C171" s="181"/>
      <c r="D171" s="181"/>
      <c r="E171" s="181"/>
      <c r="F171" s="181"/>
      <c r="G171" s="181"/>
      <c r="H171" s="181"/>
      <c r="I171" s="181"/>
      <c r="J171" s="181"/>
      <c r="K171" s="625"/>
      <c r="L171" s="181"/>
      <c r="N171" s="367">
        <v>169</v>
      </c>
    </row>
    <row r="172" spans="1:14" x14ac:dyDescent="0.25">
      <c r="A172" s="367">
        <v>170</v>
      </c>
      <c r="B172" s="624"/>
      <c r="C172" s="181"/>
      <c r="D172" s="181"/>
      <c r="E172" s="181"/>
      <c r="F172" s="181"/>
      <c r="G172" s="181"/>
      <c r="H172" s="181"/>
      <c r="I172" s="181"/>
      <c r="J172" s="181"/>
      <c r="K172" s="625"/>
      <c r="L172" s="181"/>
      <c r="N172" s="367">
        <v>170</v>
      </c>
    </row>
    <row r="173" spans="1:14" x14ac:dyDescent="0.25">
      <c r="A173" s="367">
        <v>171</v>
      </c>
      <c r="B173" s="624"/>
      <c r="C173" s="181"/>
      <c r="D173" s="181"/>
      <c r="E173" s="181"/>
      <c r="F173" s="181"/>
      <c r="G173" s="181"/>
      <c r="H173" s="181"/>
      <c r="I173" s="181"/>
      <c r="J173" s="181"/>
      <c r="K173" s="625"/>
      <c r="L173" s="181"/>
      <c r="N173" s="367">
        <v>171</v>
      </c>
    </row>
    <row r="174" spans="1:14" x14ac:dyDescent="0.25">
      <c r="A174" s="367">
        <v>172</v>
      </c>
      <c r="B174" s="624"/>
      <c r="C174" s="181"/>
      <c r="D174" s="181"/>
      <c r="E174" s="181"/>
      <c r="F174" s="181"/>
      <c r="G174" s="181"/>
      <c r="H174" s="181"/>
      <c r="I174" s="181"/>
      <c r="J174" s="181"/>
      <c r="K174" s="625"/>
      <c r="L174" s="181"/>
      <c r="N174" s="367">
        <v>172</v>
      </c>
    </row>
    <row r="175" spans="1:14" x14ac:dyDescent="0.25">
      <c r="A175" s="367">
        <v>173</v>
      </c>
      <c r="B175" s="624"/>
      <c r="C175" s="181"/>
      <c r="D175" s="181"/>
      <c r="E175" s="181"/>
      <c r="F175" s="181"/>
      <c r="G175" s="181"/>
      <c r="H175" s="181"/>
      <c r="I175" s="181"/>
      <c r="J175" s="181"/>
      <c r="K175" s="625"/>
      <c r="L175" s="181"/>
      <c r="N175" s="367">
        <v>173</v>
      </c>
    </row>
    <row r="176" spans="1:14" x14ac:dyDescent="0.25">
      <c r="A176" s="367">
        <v>174</v>
      </c>
      <c r="B176" s="624"/>
      <c r="C176" s="181"/>
      <c r="D176" s="181"/>
      <c r="E176" s="181"/>
      <c r="F176" s="181"/>
      <c r="G176" s="181"/>
      <c r="H176" s="181"/>
      <c r="I176" s="181"/>
      <c r="J176" s="181"/>
      <c r="K176" s="625"/>
      <c r="L176" s="181"/>
      <c r="N176" s="367">
        <v>174</v>
      </c>
    </row>
    <row r="177" spans="1:14" x14ac:dyDescent="0.25">
      <c r="A177" s="367">
        <v>175</v>
      </c>
      <c r="B177" s="624"/>
      <c r="C177" s="181"/>
      <c r="D177" s="181"/>
      <c r="E177" s="181"/>
      <c r="F177" s="181"/>
      <c r="G177" s="181"/>
      <c r="H177" s="181"/>
      <c r="I177" s="181"/>
      <c r="J177" s="181"/>
      <c r="K177" s="625"/>
      <c r="L177" s="181"/>
      <c r="N177" s="367">
        <v>175</v>
      </c>
    </row>
    <row r="178" spans="1:14" x14ac:dyDescent="0.25">
      <c r="A178" s="367">
        <v>176</v>
      </c>
      <c r="B178" s="624"/>
      <c r="C178" s="181"/>
      <c r="D178" s="181"/>
      <c r="E178" s="181"/>
      <c r="F178" s="181"/>
      <c r="G178" s="181"/>
      <c r="H178" s="181"/>
      <c r="I178" s="181"/>
      <c r="J178" s="181"/>
      <c r="K178" s="625"/>
      <c r="L178" s="181"/>
      <c r="N178" s="367">
        <v>176</v>
      </c>
    </row>
    <row r="179" spans="1:14" x14ac:dyDescent="0.25">
      <c r="A179" s="367">
        <v>177</v>
      </c>
      <c r="B179" s="624"/>
      <c r="C179" s="181"/>
      <c r="D179" s="181"/>
      <c r="E179" s="181"/>
      <c r="F179" s="181"/>
      <c r="G179" s="181"/>
      <c r="H179" s="181"/>
      <c r="I179" s="181"/>
      <c r="J179" s="181"/>
      <c r="K179" s="625"/>
      <c r="L179" s="181"/>
      <c r="N179" s="367">
        <v>177</v>
      </c>
    </row>
    <row r="180" spans="1:14" x14ac:dyDescent="0.25">
      <c r="A180" s="367">
        <v>178</v>
      </c>
      <c r="B180" s="624"/>
      <c r="C180" s="181"/>
      <c r="D180" s="181"/>
      <c r="E180" s="181"/>
      <c r="F180" s="181"/>
      <c r="G180" s="181"/>
      <c r="H180" s="181"/>
      <c r="I180" s="181"/>
      <c r="J180" s="181"/>
      <c r="K180" s="625"/>
      <c r="L180" s="181"/>
      <c r="N180" s="367">
        <v>178</v>
      </c>
    </row>
    <row r="181" spans="1:14" x14ac:dyDescent="0.25">
      <c r="A181" s="367">
        <v>179</v>
      </c>
      <c r="B181" s="624"/>
      <c r="C181" s="181"/>
      <c r="D181" s="181"/>
      <c r="E181" s="181"/>
      <c r="F181" s="181"/>
      <c r="G181" s="181"/>
      <c r="H181" s="181"/>
      <c r="I181" s="181"/>
      <c r="J181" s="181"/>
      <c r="K181" s="625"/>
      <c r="L181" s="181"/>
      <c r="N181" s="367">
        <v>179</v>
      </c>
    </row>
    <row r="182" spans="1:14" x14ac:dyDescent="0.25">
      <c r="A182" s="367">
        <v>180</v>
      </c>
      <c r="B182" s="624"/>
      <c r="C182" s="181"/>
      <c r="D182" s="181"/>
      <c r="E182" s="181"/>
      <c r="F182" s="181"/>
      <c r="G182" s="181"/>
      <c r="H182" s="181"/>
      <c r="I182" s="181"/>
      <c r="J182" s="181"/>
      <c r="K182" s="625"/>
      <c r="L182" s="181"/>
      <c r="N182" s="367">
        <v>180</v>
      </c>
    </row>
    <row r="183" spans="1:14" x14ac:dyDescent="0.25">
      <c r="A183" s="367">
        <v>181</v>
      </c>
      <c r="B183" s="624"/>
      <c r="C183" s="181"/>
      <c r="D183" s="181"/>
      <c r="E183" s="181"/>
      <c r="F183" s="181"/>
      <c r="G183" s="181"/>
      <c r="H183" s="181"/>
      <c r="I183" s="181"/>
      <c r="J183" s="181"/>
      <c r="K183" s="625"/>
      <c r="L183" s="181"/>
      <c r="N183" s="367">
        <v>181</v>
      </c>
    </row>
    <row r="184" spans="1:14" x14ac:dyDescent="0.25">
      <c r="A184" s="367">
        <v>182</v>
      </c>
      <c r="B184" s="624"/>
      <c r="C184" s="181"/>
      <c r="D184" s="181"/>
      <c r="E184" s="181"/>
      <c r="F184" s="181"/>
      <c r="G184" s="181"/>
      <c r="H184" s="181"/>
      <c r="I184" s="181"/>
      <c r="J184" s="181"/>
      <c r="K184" s="625"/>
      <c r="L184" s="181"/>
      <c r="N184" s="367">
        <v>182</v>
      </c>
    </row>
    <row r="185" spans="1:14" x14ac:dyDescent="0.25">
      <c r="A185" s="367">
        <v>183</v>
      </c>
      <c r="B185" s="624"/>
      <c r="C185" s="181"/>
      <c r="D185" s="181"/>
      <c r="E185" s="181"/>
      <c r="F185" s="181"/>
      <c r="G185" s="181"/>
      <c r="H185" s="181"/>
      <c r="I185" s="181"/>
      <c r="J185" s="181"/>
      <c r="K185" s="625"/>
      <c r="L185" s="181"/>
      <c r="N185" s="367">
        <v>183</v>
      </c>
    </row>
    <row r="186" spans="1:14" x14ac:dyDescent="0.25">
      <c r="A186" s="367">
        <v>184</v>
      </c>
      <c r="B186" s="624"/>
      <c r="C186" s="181"/>
      <c r="D186" s="181"/>
      <c r="E186" s="181"/>
      <c r="F186" s="181"/>
      <c r="G186" s="181"/>
      <c r="H186" s="181"/>
      <c r="I186" s="181"/>
      <c r="J186" s="181"/>
      <c r="K186" s="625"/>
      <c r="L186" s="181"/>
      <c r="N186" s="367">
        <v>184</v>
      </c>
    </row>
    <row r="187" spans="1:14" x14ac:dyDescent="0.25">
      <c r="A187" s="367">
        <v>185</v>
      </c>
      <c r="B187" s="624"/>
      <c r="C187" s="181"/>
      <c r="D187" s="181"/>
      <c r="E187" s="181"/>
      <c r="F187" s="181"/>
      <c r="G187" s="181"/>
      <c r="H187" s="181"/>
      <c r="I187" s="181"/>
      <c r="J187" s="181"/>
      <c r="K187" s="625"/>
      <c r="L187" s="181"/>
      <c r="N187" s="367">
        <v>185</v>
      </c>
    </row>
    <row r="188" spans="1:14" x14ac:dyDescent="0.25">
      <c r="A188" s="367">
        <v>186</v>
      </c>
      <c r="B188" s="624"/>
      <c r="C188" s="181"/>
      <c r="D188" s="181"/>
      <c r="E188" s="181"/>
      <c r="F188" s="181"/>
      <c r="G188" s="181"/>
      <c r="H188" s="181"/>
      <c r="I188" s="181"/>
      <c r="J188" s="181"/>
      <c r="K188" s="625"/>
      <c r="L188" s="181"/>
      <c r="N188" s="367">
        <v>186</v>
      </c>
    </row>
    <row r="189" spans="1:14" x14ac:dyDescent="0.25">
      <c r="A189" s="367">
        <v>187</v>
      </c>
      <c r="B189" s="624"/>
      <c r="C189" s="181"/>
      <c r="D189" s="181"/>
      <c r="E189" s="181"/>
      <c r="F189" s="181"/>
      <c r="G189" s="181"/>
      <c r="H189" s="181"/>
      <c r="I189" s="181"/>
      <c r="J189" s="181"/>
      <c r="K189" s="625"/>
      <c r="L189" s="181"/>
      <c r="N189" s="367">
        <v>187</v>
      </c>
    </row>
    <row r="190" spans="1:14" x14ac:dyDescent="0.25">
      <c r="A190" s="367">
        <v>188</v>
      </c>
      <c r="B190" s="624"/>
      <c r="C190" s="181"/>
      <c r="D190" s="181"/>
      <c r="E190" s="181"/>
      <c r="F190" s="181"/>
      <c r="G190" s="181"/>
      <c r="H190" s="181"/>
      <c r="I190" s="181"/>
      <c r="J190" s="181"/>
      <c r="K190" s="625"/>
      <c r="L190" s="181"/>
      <c r="N190" s="367">
        <v>188</v>
      </c>
    </row>
    <row r="191" spans="1:14" x14ac:dyDescent="0.25">
      <c r="A191" s="367">
        <v>189</v>
      </c>
      <c r="B191" s="624"/>
      <c r="C191" s="181"/>
      <c r="D191" s="181"/>
      <c r="E191" s="181"/>
      <c r="F191" s="181"/>
      <c r="G191" s="181"/>
      <c r="H191" s="181"/>
      <c r="I191" s="181"/>
      <c r="J191" s="181"/>
      <c r="K191" s="625"/>
      <c r="L191" s="181"/>
      <c r="N191" s="367">
        <v>189</v>
      </c>
    </row>
    <row r="192" spans="1:14" x14ac:dyDescent="0.25">
      <c r="A192" s="367">
        <v>190</v>
      </c>
      <c r="B192" s="624"/>
      <c r="C192" s="181"/>
      <c r="D192" s="181"/>
      <c r="E192" s="181"/>
      <c r="F192" s="181"/>
      <c r="G192" s="181"/>
      <c r="H192" s="181"/>
      <c r="I192" s="181"/>
      <c r="J192" s="181"/>
      <c r="K192" s="625"/>
      <c r="L192" s="181"/>
      <c r="N192" s="367">
        <v>190</v>
      </c>
    </row>
    <row r="193" spans="1:14" x14ac:dyDescent="0.25">
      <c r="A193" s="367">
        <v>1</v>
      </c>
      <c r="B193" s="624"/>
      <c r="C193" s="181"/>
      <c r="D193" s="181"/>
      <c r="E193" s="181"/>
      <c r="F193" s="181"/>
      <c r="G193" s="181"/>
      <c r="H193" s="181"/>
      <c r="I193" s="181"/>
      <c r="J193" s="181"/>
      <c r="K193" s="625"/>
      <c r="L193" s="181"/>
      <c r="N193" s="367">
        <v>191</v>
      </c>
    </row>
    <row r="194" spans="1:14" x14ac:dyDescent="0.25">
      <c r="A194" s="367">
        <v>2</v>
      </c>
      <c r="B194" s="624"/>
      <c r="C194" s="181"/>
      <c r="D194" s="181"/>
      <c r="E194" s="181"/>
      <c r="F194" s="181"/>
      <c r="G194" s="181"/>
      <c r="H194" s="181"/>
      <c r="I194" s="181"/>
      <c r="J194" s="181"/>
      <c r="K194" s="625"/>
      <c r="L194" s="181"/>
      <c r="N194" s="367">
        <v>192</v>
      </c>
    </row>
    <row r="195" spans="1:14" x14ac:dyDescent="0.25">
      <c r="A195" s="367">
        <v>3</v>
      </c>
      <c r="B195" s="624"/>
      <c r="C195" s="181"/>
      <c r="D195" s="181"/>
      <c r="E195" s="181"/>
      <c r="F195" s="181"/>
      <c r="G195" s="181"/>
      <c r="H195" s="181"/>
      <c r="I195" s="181"/>
      <c r="J195" s="181"/>
      <c r="K195" s="625"/>
      <c r="L195" s="181"/>
      <c r="N195" s="367">
        <v>193</v>
      </c>
    </row>
    <row r="196" spans="1:14" x14ac:dyDescent="0.25">
      <c r="A196" s="367">
        <v>4</v>
      </c>
      <c r="B196" s="624"/>
      <c r="C196" s="181"/>
      <c r="D196" s="181"/>
      <c r="E196" s="181"/>
      <c r="F196" s="181"/>
      <c r="G196" s="181"/>
      <c r="H196" s="181"/>
      <c r="I196" s="181"/>
      <c r="J196" s="181"/>
      <c r="K196" s="625"/>
      <c r="L196" s="181"/>
      <c r="N196" s="367">
        <v>194</v>
      </c>
    </row>
    <row r="197" spans="1:14" x14ac:dyDescent="0.25">
      <c r="A197" s="367">
        <v>5</v>
      </c>
      <c r="B197" s="624"/>
      <c r="C197" s="181"/>
      <c r="D197" s="181"/>
      <c r="E197" s="181"/>
      <c r="F197" s="181"/>
      <c r="G197" s="181"/>
      <c r="H197" s="181"/>
      <c r="I197" s="181"/>
      <c r="J197" s="181"/>
      <c r="K197" s="625"/>
      <c r="L197" s="181"/>
      <c r="N197" s="367">
        <v>195</v>
      </c>
    </row>
    <row r="198" spans="1:14" x14ac:dyDescent="0.25">
      <c r="A198" s="367">
        <v>6</v>
      </c>
      <c r="B198" s="624"/>
      <c r="C198" s="181"/>
      <c r="D198" s="181"/>
      <c r="E198" s="181"/>
      <c r="F198" s="181"/>
      <c r="G198" s="181"/>
      <c r="H198" s="181"/>
      <c r="I198" s="181"/>
      <c r="J198" s="181"/>
      <c r="K198" s="625"/>
      <c r="L198" s="181"/>
      <c r="N198" s="367">
        <v>196</v>
      </c>
    </row>
    <row r="199" spans="1:14" x14ac:dyDescent="0.25">
      <c r="A199" s="367">
        <v>7</v>
      </c>
      <c r="B199" s="624"/>
      <c r="C199" s="181"/>
      <c r="D199" s="181"/>
      <c r="E199" s="181"/>
      <c r="F199" s="181"/>
      <c r="G199" s="181"/>
      <c r="H199" s="181"/>
      <c r="I199" s="181"/>
      <c r="J199" s="181"/>
      <c r="K199" s="625"/>
      <c r="L199" s="181"/>
      <c r="N199" s="367">
        <v>197</v>
      </c>
    </row>
    <row r="200" spans="1:14" x14ac:dyDescent="0.25">
      <c r="A200" s="367">
        <v>8</v>
      </c>
      <c r="B200" s="624"/>
      <c r="C200" s="181"/>
      <c r="D200" s="181"/>
      <c r="E200" s="181"/>
      <c r="F200" s="181"/>
      <c r="G200" s="181"/>
      <c r="H200" s="181"/>
      <c r="I200" s="181"/>
      <c r="J200" s="181"/>
      <c r="K200" s="625"/>
      <c r="L200" s="181"/>
      <c r="N200" s="367">
        <v>198</v>
      </c>
    </row>
    <row r="201" spans="1:14" x14ac:dyDescent="0.25">
      <c r="A201" s="367">
        <v>9</v>
      </c>
      <c r="B201" s="624"/>
      <c r="C201" s="181"/>
      <c r="D201" s="181"/>
      <c r="E201" s="181"/>
      <c r="F201" s="181"/>
      <c r="G201" s="181"/>
      <c r="H201" s="181"/>
      <c r="I201" s="181"/>
      <c r="J201" s="181"/>
      <c r="K201" s="625"/>
      <c r="L201" s="181"/>
      <c r="N201" s="367">
        <v>199</v>
      </c>
    </row>
    <row r="202" spans="1:14" x14ac:dyDescent="0.25">
      <c r="A202" s="367">
        <v>10</v>
      </c>
      <c r="B202" s="624"/>
      <c r="C202" s="181"/>
      <c r="D202" s="181"/>
      <c r="E202" s="181"/>
      <c r="F202" s="181"/>
      <c r="G202" s="181"/>
      <c r="H202" s="181"/>
      <c r="I202" s="181"/>
      <c r="J202" s="181"/>
      <c r="K202" s="625"/>
      <c r="L202" s="181"/>
      <c r="N202" s="367">
        <v>200</v>
      </c>
    </row>
    <row r="203" spans="1:14" x14ac:dyDescent="0.25">
      <c r="A203" s="367">
        <v>11</v>
      </c>
      <c r="B203" s="624"/>
      <c r="C203" s="181"/>
      <c r="D203" s="181"/>
      <c r="E203" s="181"/>
      <c r="F203" s="181"/>
      <c r="G203" s="181"/>
      <c r="H203" s="181"/>
      <c r="I203" s="181"/>
      <c r="J203" s="181"/>
      <c r="K203" s="625"/>
      <c r="L203" s="181"/>
      <c r="N203" s="367">
        <v>201</v>
      </c>
    </row>
    <row r="204" spans="1:14" x14ac:dyDescent="0.25">
      <c r="A204" s="367">
        <v>12</v>
      </c>
      <c r="B204" s="624"/>
      <c r="C204" s="181"/>
      <c r="D204" s="181"/>
      <c r="E204" s="181"/>
      <c r="F204" s="181"/>
      <c r="G204" s="181"/>
      <c r="H204" s="181"/>
      <c r="I204" s="181"/>
      <c r="J204" s="181"/>
      <c r="K204" s="625"/>
      <c r="L204" s="181"/>
      <c r="N204" s="367">
        <v>202</v>
      </c>
    </row>
    <row r="205" spans="1:14" x14ac:dyDescent="0.25">
      <c r="A205" s="367">
        <v>13</v>
      </c>
      <c r="B205" s="624"/>
      <c r="C205" s="181"/>
      <c r="D205" s="181"/>
      <c r="E205" s="181"/>
      <c r="F205" s="181"/>
      <c r="G205" s="181"/>
      <c r="H205" s="181"/>
      <c r="I205" s="181"/>
      <c r="J205" s="181"/>
      <c r="K205" s="625"/>
      <c r="L205" s="181"/>
      <c r="N205" s="367">
        <v>203</v>
      </c>
    </row>
    <row r="206" spans="1:14" x14ac:dyDescent="0.25">
      <c r="A206" s="367">
        <v>14</v>
      </c>
      <c r="B206" s="624"/>
      <c r="C206" s="181"/>
      <c r="D206" s="181"/>
      <c r="E206" s="181"/>
      <c r="F206" s="181"/>
      <c r="G206" s="181"/>
      <c r="H206" s="181"/>
      <c r="I206" s="181"/>
      <c r="J206" s="181"/>
      <c r="K206" s="625"/>
      <c r="L206" s="181"/>
      <c r="N206" s="367">
        <v>204</v>
      </c>
    </row>
    <row r="207" spans="1:14" x14ac:dyDescent="0.25">
      <c r="A207" s="367">
        <v>15</v>
      </c>
      <c r="B207" s="624"/>
      <c r="C207" s="181"/>
      <c r="D207" s="181"/>
      <c r="E207" s="181"/>
      <c r="F207" s="181"/>
      <c r="G207" s="181"/>
      <c r="H207" s="181"/>
      <c r="I207" s="181"/>
      <c r="J207" s="181"/>
      <c r="K207" s="625"/>
      <c r="L207" s="181"/>
      <c r="N207" s="367">
        <v>205</v>
      </c>
    </row>
    <row r="208" spans="1:14" x14ac:dyDescent="0.25">
      <c r="A208" s="367">
        <v>16</v>
      </c>
      <c r="B208" s="624"/>
      <c r="C208" s="181"/>
      <c r="D208" s="181"/>
      <c r="E208" s="181"/>
      <c r="F208" s="181"/>
      <c r="G208" s="181"/>
      <c r="H208" s="181"/>
      <c r="I208" s="181"/>
      <c r="J208" s="181"/>
      <c r="K208" s="625"/>
      <c r="L208" s="181"/>
      <c r="N208" s="367">
        <v>206</v>
      </c>
    </row>
    <row r="209" spans="1:14" x14ac:dyDescent="0.25">
      <c r="A209" s="367">
        <v>17</v>
      </c>
      <c r="B209" s="624"/>
      <c r="C209" s="181"/>
      <c r="D209" s="181"/>
      <c r="E209" s="181"/>
      <c r="F209" s="181"/>
      <c r="G209" s="181"/>
      <c r="H209" s="181"/>
      <c r="I209" s="181"/>
      <c r="J209" s="181"/>
      <c r="K209" s="625"/>
      <c r="L209" s="181"/>
      <c r="N209" s="367">
        <v>207</v>
      </c>
    </row>
    <row r="210" spans="1:14" x14ac:dyDescent="0.25">
      <c r="A210" s="367">
        <v>18</v>
      </c>
      <c r="B210" s="624"/>
      <c r="C210" s="181"/>
      <c r="D210" s="181"/>
      <c r="E210" s="181"/>
      <c r="F210" s="181"/>
      <c r="G210" s="181"/>
      <c r="H210" s="181"/>
      <c r="I210" s="181"/>
      <c r="J210" s="181"/>
      <c r="K210" s="625"/>
      <c r="L210" s="181"/>
      <c r="N210" s="367">
        <v>208</v>
      </c>
    </row>
    <row r="211" spans="1:14" x14ac:dyDescent="0.25">
      <c r="A211" s="367">
        <v>19</v>
      </c>
      <c r="B211" s="624"/>
      <c r="C211" s="181"/>
      <c r="D211" s="181"/>
      <c r="E211" s="181"/>
      <c r="F211" s="181"/>
      <c r="G211" s="181"/>
      <c r="H211" s="181"/>
      <c r="I211" s="181"/>
      <c r="J211" s="181"/>
      <c r="K211" s="625"/>
      <c r="L211" s="181"/>
      <c r="N211" s="367">
        <v>209</v>
      </c>
    </row>
    <row r="212" spans="1:14" x14ac:dyDescent="0.25">
      <c r="A212" s="367">
        <v>20</v>
      </c>
      <c r="B212" s="624"/>
      <c r="C212" s="181"/>
      <c r="D212" s="181"/>
      <c r="E212" s="181"/>
      <c r="F212" s="181"/>
      <c r="G212" s="181"/>
      <c r="H212" s="181"/>
      <c r="I212" s="181"/>
      <c r="J212" s="181"/>
      <c r="K212" s="625"/>
      <c r="L212" s="181"/>
      <c r="N212" s="367">
        <v>210</v>
      </c>
    </row>
    <row r="213" spans="1:14" x14ac:dyDescent="0.25">
      <c r="A213" s="367">
        <v>21</v>
      </c>
      <c r="B213" s="624"/>
      <c r="C213" s="181"/>
      <c r="D213" s="181"/>
      <c r="E213" s="181"/>
      <c r="F213" s="181"/>
      <c r="G213" s="181"/>
      <c r="H213" s="181"/>
      <c r="I213" s="181"/>
      <c r="J213" s="181"/>
      <c r="K213" s="625"/>
      <c r="L213" s="181"/>
      <c r="N213" s="367">
        <v>211</v>
      </c>
    </row>
    <row r="214" spans="1:14" x14ac:dyDescent="0.25">
      <c r="A214" s="367">
        <v>22</v>
      </c>
      <c r="B214" s="624"/>
      <c r="C214" s="181"/>
      <c r="D214" s="181"/>
      <c r="E214" s="181"/>
      <c r="F214" s="181"/>
      <c r="G214" s="181"/>
      <c r="H214" s="181"/>
      <c r="I214" s="181"/>
      <c r="J214" s="181"/>
      <c r="K214" s="625"/>
      <c r="L214" s="181"/>
      <c r="N214" s="367">
        <v>212</v>
      </c>
    </row>
    <row r="215" spans="1:14" x14ac:dyDescent="0.25">
      <c r="A215" s="367">
        <v>23</v>
      </c>
      <c r="B215" s="624"/>
      <c r="C215" s="181"/>
      <c r="D215" s="181"/>
      <c r="E215" s="181"/>
      <c r="F215" s="181"/>
      <c r="G215" s="181"/>
      <c r="H215" s="181"/>
      <c r="I215" s="181"/>
      <c r="J215" s="181"/>
      <c r="K215" s="625"/>
      <c r="L215" s="181"/>
      <c r="N215" s="367">
        <v>213</v>
      </c>
    </row>
    <row r="216" spans="1:14" x14ac:dyDescent="0.25">
      <c r="A216" s="367">
        <v>24</v>
      </c>
      <c r="B216" s="624"/>
      <c r="C216" s="181"/>
      <c r="D216" s="181"/>
      <c r="E216" s="181"/>
      <c r="F216" s="181"/>
      <c r="G216" s="181"/>
      <c r="H216" s="181"/>
      <c r="I216" s="181"/>
      <c r="J216" s="181"/>
      <c r="K216" s="625"/>
      <c r="L216" s="181"/>
      <c r="N216" s="367">
        <v>214</v>
      </c>
    </row>
    <row r="217" spans="1:14" x14ac:dyDescent="0.25">
      <c r="A217" s="367">
        <v>25</v>
      </c>
      <c r="B217" s="624"/>
      <c r="C217" s="181"/>
      <c r="D217" s="181"/>
      <c r="E217" s="181"/>
      <c r="F217" s="181"/>
      <c r="G217" s="181"/>
      <c r="H217" s="181"/>
      <c r="I217" s="181"/>
      <c r="J217" s="181"/>
      <c r="K217" s="625"/>
      <c r="L217" s="181"/>
      <c r="N217" s="367">
        <v>215</v>
      </c>
    </row>
    <row r="218" spans="1:14" x14ac:dyDescent="0.25">
      <c r="A218" s="367">
        <v>26</v>
      </c>
      <c r="B218" s="624"/>
      <c r="C218" s="181"/>
      <c r="D218" s="181"/>
      <c r="E218" s="181"/>
      <c r="F218" s="181"/>
      <c r="G218" s="181"/>
      <c r="H218" s="181"/>
      <c r="I218" s="181"/>
      <c r="J218" s="181"/>
      <c r="K218" s="625"/>
      <c r="L218" s="181"/>
      <c r="N218" s="367">
        <v>216</v>
      </c>
    </row>
    <row r="219" spans="1:14" x14ac:dyDescent="0.25">
      <c r="A219" s="367">
        <v>27</v>
      </c>
      <c r="B219" s="624"/>
      <c r="C219" s="181"/>
      <c r="D219" s="181"/>
      <c r="E219" s="181"/>
      <c r="F219" s="181"/>
      <c r="G219" s="181"/>
      <c r="H219" s="181"/>
      <c r="I219" s="181"/>
      <c r="J219" s="181"/>
      <c r="K219" s="625"/>
      <c r="L219" s="181"/>
      <c r="N219" s="367">
        <v>217</v>
      </c>
    </row>
    <row r="220" spans="1:14" x14ac:dyDescent="0.25">
      <c r="A220" s="367">
        <v>28</v>
      </c>
      <c r="B220" s="624"/>
      <c r="C220" s="181"/>
      <c r="D220" s="181"/>
      <c r="E220" s="181"/>
      <c r="F220" s="181"/>
      <c r="G220" s="181"/>
      <c r="H220" s="181"/>
      <c r="I220" s="181"/>
      <c r="J220" s="181"/>
      <c r="K220" s="625"/>
      <c r="L220" s="181"/>
      <c r="N220" s="367">
        <v>218</v>
      </c>
    </row>
    <row r="221" spans="1:14" x14ac:dyDescent="0.25">
      <c r="A221" s="367">
        <v>29</v>
      </c>
      <c r="B221" s="624"/>
      <c r="C221" s="181"/>
      <c r="D221" s="181"/>
      <c r="E221" s="181"/>
      <c r="F221" s="181"/>
      <c r="G221" s="181"/>
      <c r="H221" s="181"/>
      <c r="I221" s="181"/>
      <c r="J221" s="181"/>
      <c r="K221" s="625"/>
      <c r="L221" s="181"/>
      <c r="N221" s="367">
        <v>219</v>
      </c>
    </row>
    <row r="222" spans="1:14" x14ac:dyDescent="0.25">
      <c r="A222" s="367">
        <v>30</v>
      </c>
      <c r="B222" s="624"/>
      <c r="C222" s="181"/>
      <c r="D222" s="181"/>
      <c r="E222" s="181"/>
      <c r="F222" s="181"/>
      <c r="G222" s="181"/>
      <c r="H222" s="181"/>
      <c r="I222" s="181"/>
      <c r="J222" s="181"/>
      <c r="K222" s="625"/>
      <c r="L222" s="181"/>
      <c r="N222" s="367">
        <v>220</v>
      </c>
    </row>
    <row r="223" spans="1:14" x14ac:dyDescent="0.25">
      <c r="A223" s="367">
        <v>31</v>
      </c>
      <c r="B223" s="624"/>
      <c r="C223" s="181"/>
      <c r="D223" s="181"/>
      <c r="E223" s="181"/>
      <c r="F223" s="181"/>
      <c r="G223" s="181"/>
      <c r="H223" s="181"/>
      <c r="I223" s="181"/>
      <c r="J223" s="181"/>
      <c r="K223" s="625"/>
      <c r="L223" s="181"/>
      <c r="N223" s="367">
        <v>221</v>
      </c>
    </row>
    <row r="224" spans="1:14" x14ac:dyDescent="0.25">
      <c r="A224" s="367">
        <v>32</v>
      </c>
      <c r="B224" s="624"/>
      <c r="C224" s="181"/>
      <c r="D224" s="181"/>
      <c r="E224" s="181"/>
      <c r="F224" s="181"/>
      <c r="G224" s="181"/>
      <c r="H224" s="181"/>
      <c r="I224" s="181"/>
      <c r="J224" s="181"/>
      <c r="K224" s="625"/>
      <c r="L224" s="181"/>
      <c r="N224" s="367">
        <v>222</v>
      </c>
    </row>
    <row r="225" spans="1:14" x14ac:dyDescent="0.25">
      <c r="A225" s="367">
        <v>33</v>
      </c>
      <c r="B225" s="624"/>
      <c r="C225" s="181"/>
      <c r="D225" s="181"/>
      <c r="E225" s="181"/>
      <c r="F225" s="181"/>
      <c r="G225" s="181"/>
      <c r="H225" s="181"/>
      <c r="I225" s="181"/>
      <c r="J225" s="181"/>
      <c r="K225" s="625"/>
      <c r="L225" s="181"/>
      <c r="N225" s="367">
        <v>223</v>
      </c>
    </row>
    <row r="226" spans="1:14" x14ac:dyDescent="0.25">
      <c r="A226" s="367">
        <v>34</v>
      </c>
      <c r="B226" s="624"/>
      <c r="C226" s="181"/>
      <c r="D226" s="181"/>
      <c r="E226" s="181"/>
      <c r="F226" s="181"/>
      <c r="G226" s="181"/>
      <c r="H226" s="181"/>
      <c r="I226" s="181"/>
      <c r="J226" s="181"/>
      <c r="K226" s="625"/>
      <c r="L226" s="181"/>
      <c r="N226" s="367">
        <v>224</v>
      </c>
    </row>
    <row r="227" spans="1:14" x14ac:dyDescent="0.25">
      <c r="A227" s="367">
        <v>35</v>
      </c>
      <c r="B227" s="624"/>
      <c r="C227" s="181"/>
      <c r="D227" s="181"/>
      <c r="E227" s="181"/>
      <c r="F227" s="181"/>
      <c r="G227" s="181"/>
      <c r="H227" s="181"/>
      <c r="I227" s="181"/>
      <c r="J227" s="181"/>
      <c r="K227" s="625"/>
      <c r="L227" s="181"/>
      <c r="N227" s="367">
        <v>225</v>
      </c>
    </row>
    <row r="228" spans="1:14" x14ac:dyDescent="0.25">
      <c r="A228" s="367">
        <v>36</v>
      </c>
      <c r="B228" s="624"/>
      <c r="C228" s="181"/>
      <c r="D228" s="181"/>
      <c r="E228" s="181"/>
      <c r="F228" s="181"/>
      <c r="G228" s="181"/>
      <c r="H228" s="181"/>
      <c r="I228" s="181"/>
      <c r="J228" s="181"/>
      <c r="K228" s="625"/>
      <c r="L228" s="181"/>
      <c r="N228" s="367">
        <v>226</v>
      </c>
    </row>
    <row r="229" spans="1:14" x14ac:dyDescent="0.25">
      <c r="A229" s="367">
        <v>37</v>
      </c>
      <c r="B229" s="624"/>
      <c r="C229" s="181"/>
      <c r="D229" s="181"/>
      <c r="E229" s="181"/>
      <c r="F229" s="181"/>
      <c r="G229" s="181"/>
      <c r="H229" s="181"/>
      <c r="I229" s="181"/>
      <c r="J229" s="181"/>
      <c r="K229" s="625"/>
      <c r="L229" s="181"/>
      <c r="N229" s="367">
        <v>227</v>
      </c>
    </row>
    <row r="230" spans="1:14" x14ac:dyDescent="0.25">
      <c r="A230" s="367">
        <v>38</v>
      </c>
      <c r="B230" s="624"/>
      <c r="C230" s="181"/>
      <c r="D230" s="181"/>
      <c r="E230" s="181"/>
      <c r="F230" s="181"/>
      <c r="G230" s="181"/>
      <c r="H230" s="181"/>
      <c r="I230" s="181"/>
      <c r="J230" s="181"/>
      <c r="K230" s="625"/>
      <c r="L230" s="181"/>
      <c r="N230" s="367">
        <v>228</v>
      </c>
    </row>
    <row r="231" spans="1:14" x14ac:dyDescent="0.25">
      <c r="A231" s="367">
        <v>39</v>
      </c>
      <c r="B231" s="624"/>
      <c r="C231" s="181"/>
      <c r="D231" s="181"/>
      <c r="E231" s="181"/>
      <c r="F231" s="181"/>
      <c r="G231" s="181"/>
      <c r="H231" s="181"/>
      <c r="I231" s="181"/>
      <c r="J231" s="181"/>
      <c r="K231" s="625"/>
      <c r="L231" s="181"/>
      <c r="N231" s="367">
        <v>229</v>
      </c>
    </row>
    <row r="232" spans="1:14" x14ac:dyDescent="0.25">
      <c r="A232" s="367">
        <v>40</v>
      </c>
      <c r="B232" s="624"/>
      <c r="C232" s="181"/>
      <c r="D232" s="181"/>
      <c r="E232" s="181"/>
      <c r="F232" s="181"/>
      <c r="G232" s="181"/>
      <c r="H232" s="181"/>
      <c r="I232" s="181"/>
      <c r="J232" s="181"/>
      <c r="K232" s="625"/>
      <c r="L232" s="181"/>
      <c r="N232" s="367">
        <v>230</v>
      </c>
    </row>
    <row r="233" spans="1:14" x14ac:dyDescent="0.25">
      <c r="A233" s="367">
        <v>41</v>
      </c>
      <c r="B233" s="624"/>
      <c r="C233" s="181"/>
      <c r="D233" s="181"/>
      <c r="E233" s="181"/>
      <c r="F233" s="181"/>
      <c r="G233" s="181"/>
      <c r="H233" s="181"/>
      <c r="I233" s="181"/>
      <c r="J233" s="181"/>
      <c r="K233" s="625"/>
      <c r="L233" s="181"/>
      <c r="N233" s="367">
        <v>231</v>
      </c>
    </row>
    <row r="234" spans="1:14" x14ac:dyDescent="0.25">
      <c r="A234" s="367">
        <v>42</v>
      </c>
      <c r="B234" s="624"/>
      <c r="C234" s="181"/>
      <c r="D234" s="181"/>
      <c r="E234" s="181"/>
      <c r="F234" s="181"/>
      <c r="G234" s="181"/>
      <c r="H234" s="181"/>
      <c r="I234" s="181"/>
      <c r="J234" s="181"/>
      <c r="K234" s="625"/>
      <c r="L234" s="181"/>
      <c r="N234" s="338"/>
    </row>
    <row r="235" spans="1:14" x14ac:dyDescent="0.25">
      <c r="A235" s="367">
        <v>43</v>
      </c>
      <c r="B235" s="624"/>
      <c r="C235" s="181"/>
      <c r="D235" s="181"/>
      <c r="E235" s="181"/>
      <c r="F235" s="181"/>
      <c r="G235" s="181"/>
      <c r="H235" s="181"/>
      <c r="I235" s="181"/>
      <c r="J235" s="181"/>
      <c r="K235" s="625"/>
      <c r="L235" s="181"/>
      <c r="N235" s="338"/>
    </row>
    <row r="236" spans="1:14" x14ac:dyDescent="0.25">
      <c r="A236" s="367">
        <v>44</v>
      </c>
      <c r="B236" s="624"/>
      <c r="C236" s="181"/>
      <c r="D236" s="181"/>
      <c r="E236" s="181"/>
      <c r="F236" s="181"/>
      <c r="G236" s="181"/>
      <c r="H236" s="181"/>
      <c r="I236" s="181"/>
      <c r="J236" s="181"/>
      <c r="K236" s="625"/>
      <c r="L236" s="181"/>
      <c r="N236" s="338"/>
    </row>
    <row r="237" spans="1:14" x14ac:dyDescent="0.25">
      <c r="A237" s="367">
        <v>45</v>
      </c>
      <c r="B237" s="624"/>
      <c r="C237" s="181"/>
      <c r="D237" s="181"/>
      <c r="E237" s="181"/>
      <c r="F237" s="181"/>
      <c r="G237" s="181"/>
      <c r="H237" s="181"/>
      <c r="I237" s="181"/>
      <c r="J237" s="181"/>
      <c r="K237" s="625"/>
      <c r="L237" s="181"/>
      <c r="N237" s="338"/>
    </row>
    <row r="238" spans="1:14" x14ac:dyDescent="0.25">
      <c r="A238" s="367">
        <v>46</v>
      </c>
      <c r="B238" s="624"/>
      <c r="C238" s="181"/>
      <c r="D238" s="181"/>
      <c r="E238" s="181"/>
      <c r="F238" s="181"/>
      <c r="G238" s="181"/>
      <c r="H238" s="181"/>
      <c r="I238" s="181"/>
      <c r="J238" s="181"/>
      <c r="K238" s="625"/>
      <c r="L238" s="181"/>
      <c r="N238" s="338"/>
    </row>
    <row r="239" spans="1:14" x14ac:dyDescent="0.25">
      <c r="A239" s="367">
        <v>47</v>
      </c>
      <c r="B239" s="624"/>
      <c r="C239" s="181"/>
      <c r="D239" s="181"/>
      <c r="E239" s="181"/>
      <c r="F239" s="181"/>
      <c r="G239" s="181"/>
      <c r="H239" s="181"/>
      <c r="I239" s="181"/>
      <c r="J239" s="181"/>
      <c r="K239" s="625"/>
      <c r="L239" s="181"/>
      <c r="N239" s="338"/>
    </row>
    <row r="240" spans="1:14" x14ac:dyDescent="0.25">
      <c r="A240" s="367">
        <v>48</v>
      </c>
      <c r="B240" s="624"/>
      <c r="C240" s="181"/>
      <c r="D240" s="181"/>
      <c r="E240" s="181"/>
      <c r="F240" s="181"/>
      <c r="G240" s="181"/>
      <c r="H240" s="181"/>
      <c r="I240" s="181"/>
      <c r="J240" s="181"/>
      <c r="K240" s="625"/>
      <c r="L240" s="181"/>
      <c r="N240" s="338"/>
    </row>
    <row r="241" spans="1:14" x14ac:dyDescent="0.25">
      <c r="A241" s="367">
        <v>49</v>
      </c>
      <c r="B241" s="624"/>
      <c r="C241" s="181"/>
      <c r="D241" s="181"/>
      <c r="E241" s="181"/>
      <c r="F241" s="181"/>
      <c r="G241" s="181"/>
      <c r="H241" s="181"/>
      <c r="I241" s="181"/>
      <c r="J241" s="181"/>
      <c r="K241" s="625"/>
      <c r="L241" s="181"/>
      <c r="N241" s="338"/>
    </row>
    <row r="242" spans="1:14" x14ac:dyDescent="0.25">
      <c r="A242" s="367">
        <v>50</v>
      </c>
      <c r="B242" s="624"/>
      <c r="C242" s="181"/>
      <c r="D242" s="181"/>
      <c r="E242" s="181"/>
      <c r="F242" s="181"/>
      <c r="G242" s="181"/>
      <c r="H242" s="181"/>
      <c r="I242" s="181"/>
      <c r="J242" s="181"/>
      <c r="K242" s="625"/>
      <c r="L242" s="181"/>
      <c r="N242" s="338"/>
    </row>
    <row r="243" spans="1:14" x14ac:dyDescent="0.25">
      <c r="A243" s="367">
        <v>51</v>
      </c>
      <c r="B243" s="624"/>
      <c r="C243" s="181"/>
      <c r="D243" s="181"/>
      <c r="E243" s="181"/>
      <c r="F243" s="181"/>
      <c r="G243" s="181"/>
      <c r="H243" s="181"/>
      <c r="I243" s="181"/>
      <c r="J243" s="181"/>
      <c r="K243" s="625"/>
      <c r="L243" s="181"/>
      <c r="N243" s="338"/>
    </row>
    <row r="244" spans="1:14" x14ac:dyDescent="0.25">
      <c r="A244" s="367">
        <v>52</v>
      </c>
      <c r="B244" s="624"/>
      <c r="C244" s="181"/>
      <c r="D244" s="181"/>
      <c r="E244" s="181"/>
      <c r="F244" s="181"/>
      <c r="G244" s="181"/>
      <c r="H244" s="181"/>
      <c r="I244" s="181"/>
      <c r="J244" s="181"/>
      <c r="K244" s="625"/>
      <c r="L244" s="181"/>
      <c r="N244" s="338"/>
    </row>
    <row r="245" spans="1:14" x14ac:dyDescent="0.25">
      <c r="A245" s="367">
        <v>53</v>
      </c>
      <c r="B245" s="624"/>
      <c r="C245" s="181"/>
      <c r="D245" s="181"/>
      <c r="E245" s="181"/>
      <c r="F245" s="181"/>
      <c r="G245" s="181"/>
      <c r="H245" s="181"/>
      <c r="I245" s="181"/>
      <c r="J245" s="181"/>
      <c r="K245" s="625"/>
      <c r="L245" s="181"/>
      <c r="N245" s="338"/>
    </row>
    <row r="246" spans="1:14" x14ac:dyDescent="0.25">
      <c r="A246" s="367">
        <v>54</v>
      </c>
      <c r="B246" s="624"/>
      <c r="C246" s="181"/>
      <c r="D246" s="181"/>
      <c r="E246" s="181"/>
      <c r="F246" s="181"/>
      <c r="G246" s="181"/>
      <c r="H246" s="181"/>
      <c r="I246" s="181"/>
      <c r="J246" s="181"/>
      <c r="K246" s="625"/>
      <c r="L246" s="181"/>
      <c r="N246" s="338"/>
    </row>
    <row r="247" spans="1:14" x14ac:dyDescent="0.25">
      <c r="A247" s="367">
        <v>55</v>
      </c>
      <c r="B247" s="624"/>
      <c r="C247" s="181"/>
      <c r="D247" s="181"/>
      <c r="E247" s="181"/>
      <c r="F247" s="181"/>
      <c r="G247" s="181"/>
      <c r="H247" s="181"/>
      <c r="I247" s="181"/>
      <c r="J247" s="181"/>
      <c r="K247" s="625"/>
      <c r="L247" s="181"/>
      <c r="N247" s="338"/>
    </row>
    <row r="248" spans="1:14" x14ac:dyDescent="0.25">
      <c r="A248" s="367">
        <v>56</v>
      </c>
      <c r="B248" s="624"/>
      <c r="C248" s="181"/>
      <c r="D248" s="181"/>
      <c r="E248" s="181"/>
      <c r="F248" s="181"/>
      <c r="G248" s="181"/>
      <c r="H248" s="181"/>
      <c r="I248" s="181"/>
      <c r="J248" s="181"/>
      <c r="K248" s="625"/>
      <c r="L248" s="181"/>
      <c r="N248" s="338"/>
    </row>
    <row r="249" spans="1:14" x14ac:dyDescent="0.25">
      <c r="A249" s="367">
        <v>57</v>
      </c>
      <c r="B249" s="624"/>
      <c r="C249" s="181"/>
      <c r="D249" s="181"/>
      <c r="E249" s="181"/>
      <c r="F249" s="181"/>
      <c r="G249" s="181"/>
      <c r="H249" s="181"/>
      <c r="I249" s="181"/>
      <c r="J249" s="181"/>
      <c r="K249" s="625"/>
      <c r="L249" s="181"/>
      <c r="N249" s="338"/>
    </row>
    <row r="250" spans="1:14" x14ac:dyDescent="0.25">
      <c r="A250" s="367">
        <v>58</v>
      </c>
      <c r="B250" s="624"/>
      <c r="C250" s="181"/>
      <c r="D250" s="181"/>
      <c r="E250" s="181"/>
      <c r="F250" s="181"/>
      <c r="G250" s="181"/>
      <c r="H250" s="181"/>
      <c r="I250" s="181"/>
      <c r="J250" s="181"/>
      <c r="K250" s="625"/>
      <c r="L250" s="181"/>
      <c r="N250" s="338"/>
    </row>
    <row r="251" spans="1:14" x14ac:dyDescent="0.25">
      <c r="A251" s="367">
        <v>59</v>
      </c>
      <c r="B251" s="624"/>
      <c r="C251" s="181"/>
      <c r="D251" s="181"/>
      <c r="E251" s="181"/>
      <c r="F251" s="181"/>
      <c r="G251" s="181"/>
      <c r="H251" s="181"/>
      <c r="I251" s="181"/>
      <c r="J251" s="181"/>
      <c r="K251" s="625"/>
      <c r="L251" s="181"/>
      <c r="N251" s="338"/>
    </row>
    <row r="252" spans="1:14" x14ac:dyDescent="0.25">
      <c r="A252" s="367">
        <v>60</v>
      </c>
      <c r="B252" s="624"/>
      <c r="C252" s="181"/>
      <c r="D252" s="181"/>
      <c r="E252" s="181"/>
      <c r="F252" s="181"/>
      <c r="G252" s="181"/>
      <c r="H252" s="181"/>
      <c r="I252" s="181"/>
      <c r="J252" s="181"/>
      <c r="K252" s="625"/>
      <c r="L252" s="181"/>
      <c r="N252" s="338"/>
    </row>
    <row r="253" spans="1:14" x14ac:dyDescent="0.25">
      <c r="A253" s="367">
        <v>61</v>
      </c>
      <c r="B253" s="624"/>
      <c r="C253" s="181"/>
      <c r="D253" s="181"/>
      <c r="E253" s="181"/>
      <c r="F253" s="181"/>
      <c r="G253" s="181"/>
      <c r="H253" s="181"/>
      <c r="I253" s="181"/>
      <c r="J253" s="181"/>
      <c r="K253" s="625"/>
      <c r="L253" s="181"/>
      <c r="N253" s="338"/>
    </row>
    <row r="254" spans="1:14" x14ac:dyDescent="0.25">
      <c r="A254" s="367">
        <v>62</v>
      </c>
      <c r="B254" s="624"/>
      <c r="C254" s="181"/>
      <c r="D254" s="181"/>
      <c r="E254" s="181"/>
      <c r="F254" s="181"/>
      <c r="G254" s="181"/>
      <c r="H254" s="181"/>
      <c r="I254" s="181"/>
      <c r="J254" s="181"/>
      <c r="K254" s="625"/>
      <c r="L254" s="181"/>
      <c r="N254" s="338"/>
    </row>
    <row r="255" spans="1:14" x14ac:dyDescent="0.25">
      <c r="A255" s="367">
        <v>63</v>
      </c>
      <c r="B255" s="624"/>
      <c r="C255" s="181"/>
      <c r="D255" s="181"/>
      <c r="E255" s="181"/>
      <c r="F255" s="181"/>
      <c r="G255" s="181"/>
      <c r="H255" s="181"/>
      <c r="I255" s="181"/>
      <c r="J255" s="181"/>
      <c r="K255" s="625"/>
      <c r="L255" s="181"/>
      <c r="N255" s="338"/>
    </row>
    <row r="256" spans="1:14" x14ac:dyDescent="0.25">
      <c r="A256" s="367">
        <v>64</v>
      </c>
      <c r="B256" s="624"/>
      <c r="C256" s="181"/>
      <c r="D256" s="181"/>
      <c r="E256" s="181"/>
      <c r="F256" s="181"/>
      <c r="G256" s="181"/>
      <c r="H256" s="181"/>
      <c r="I256" s="181"/>
      <c r="J256" s="181"/>
      <c r="K256" s="625"/>
      <c r="L256" s="181"/>
      <c r="N256" s="338"/>
    </row>
    <row r="257" spans="1:14" x14ac:dyDescent="0.25">
      <c r="A257" s="367">
        <v>65</v>
      </c>
      <c r="B257" s="624"/>
      <c r="C257" s="181"/>
      <c r="D257" s="181"/>
      <c r="E257" s="181"/>
      <c r="F257" s="181"/>
      <c r="G257" s="181"/>
      <c r="H257" s="181"/>
      <c r="I257" s="181"/>
      <c r="J257" s="181"/>
      <c r="K257" s="625"/>
      <c r="L257" s="181"/>
      <c r="N257" s="338"/>
    </row>
    <row r="258" spans="1:14" x14ac:dyDescent="0.25">
      <c r="A258" s="367">
        <v>66</v>
      </c>
      <c r="B258" s="624"/>
      <c r="C258" s="181"/>
      <c r="D258" s="181"/>
      <c r="E258" s="181"/>
      <c r="F258" s="181"/>
      <c r="G258" s="181"/>
      <c r="H258" s="181"/>
      <c r="I258" s="181"/>
      <c r="J258" s="181"/>
      <c r="K258" s="625"/>
      <c r="L258" s="181"/>
      <c r="N258" s="338"/>
    </row>
    <row r="259" spans="1:14" x14ac:dyDescent="0.25">
      <c r="A259" s="367">
        <v>67</v>
      </c>
      <c r="B259" s="624"/>
      <c r="C259" s="181"/>
      <c r="D259" s="181"/>
      <c r="E259" s="181"/>
      <c r="F259" s="181"/>
      <c r="G259" s="181"/>
      <c r="H259" s="181"/>
      <c r="I259" s="181"/>
      <c r="J259" s="181"/>
      <c r="K259" s="625"/>
      <c r="L259" s="181"/>
      <c r="N259" s="338"/>
    </row>
    <row r="260" spans="1:14" x14ac:dyDescent="0.25">
      <c r="A260" s="367">
        <v>68</v>
      </c>
      <c r="B260" s="624"/>
      <c r="C260" s="181"/>
      <c r="D260" s="181"/>
      <c r="E260" s="181"/>
      <c r="F260" s="181"/>
      <c r="G260" s="181"/>
      <c r="H260" s="181"/>
      <c r="I260" s="181"/>
      <c r="J260" s="181"/>
      <c r="K260" s="625"/>
      <c r="L260" s="181"/>
      <c r="N260" s="338"/>
    </row>
    <row r="261" spans="1:14" x14ac:dyDescent="0.25">
      <c r="A261" s="367">
        <v>69</v>
      </c>
      <c r="B261" s="624"/>
      <c r="C261" s="181"/>
      <c r="D261" s="181"/>
      <c r="E261" s="181"/>
      <c r="F261" s="181"/>
      <c r="G261" s="181"/>
      <c r="H261" s="181"/>
      <c r="I261" s="181"/>
      <c r="J261" s="181"/>
      <c r="K261" s="625"/>
      <c r="L261" s="181"/>
      <c r="N261" s="338"/>
    </row>
    <row r="262" spans="1:14" x14ac:dyDescent="0.25">
      <c r="A262" s="367">
        <v>70</v>
      </c>
      <c r="B262" s="624"/>
      <c r="C262" s="181"/>
      <c r="D262" s="181"/>
      <c r="E262" s="181"/>
      <c r="F262" s="181"/>
      <c r="G262" s="181"/>
      <c r="H262" s="181"/>
      <c r="I262" s="181"/>
      <c r="J262" s="181"/>
      <c r="K262" s="625"/>
      <c r="L262" s="181"/>
      <c r="N262" s="338"/>
    </row>
    <row r="263" spans="1:14" x14ac:dyDescent="0.25">
      <c r="A263" s="367">
        <v>71</v>
      </c>
      <c r="B263" s="624"/>
      <c r="C263" s="181"/>
      <c r="D263" s="181"/>
      <c r="E263" s="181"/>
      <c r="F263" s="181"/>
      <c r="G263" s="181"/>
      <c r="H263" s="181"/>
      <c r="I263" s="181"/>
      <c r="J263" s="181"/>
      <c r="K263" s="625"/>
      <c r="L263" s="181"/>
      <c r="N263" s="338"/>
    </row>
    <row r="264" spans="1:14" x14ac:dyDescent="0.25">
      <c r="A264" s="367">
        <v>72</v>
      </c>
      <c r="B264" s="624"/>
      <c r="C264" s="181"/>
      <c r="D264" s="181"/>
      <c r="E264" s="181"/>
      <c r="F264" s="181"/>
      <c r="G264" s="181"/>
      <c r="H264" s="181"/>
      <c r="I264" s="181"/>
      <c r="J264" s="181"/>
      <c r="K264" s="625"/>
      <c r="L264" s="181"/>
      <c r="N264" s="338"/>
    </row>
    <row r="265" spans="1:14" x14ac:dyDescent="0.25">
      <c r="A265" s="367">
        <v>73</v>
      </c>
      <c r="B265" s="624"/>
      <c r="C265" s="181"/>
      <c r="D265" s="181"/>
      <c r="E265" s="181"/>
      <c r="F265" s="181"/>
      <c r="G265" s="181"/>
      <c r="H265" s="181"/>
      <c r="I265" s="181"/>
      <c r="J265" s="181"/>
      <c r="K265" s="625"/>
      <c r="L265" s="181"/>
      <c r="N265" s="338"/>
    </row>
    <row r="266" spans="1:14" x14ac:dyDescent="0.25">
      <c r="A266" s="367">
        <v>74</v>
      </c>
      <c r="B266" s="624"/>
      <c r="C266" s="181"/>
      <c r="D266" s="181"/>
      <c r="E266" s="181"/>
      <c r="F266" s="181"/>
      <c r="G266" s="181"/>
      <c r="H266" s="181"/>
      <c r="I266" s="181"/>
      <c r="J266" s="181"/>
      <c r="K266" s="625"/>
      <c r="L266" s="181"/>
      <c r="N266" s="338"/>
    </row>
    <row r="267" spans="1:14" x14ac:dyDescent="0.25">
      <c r="A267" s="367">
        <v>75</v>
      </c>
      <c r="B267" s="624"/>
      <c r="C267" s="181"/>
      <c r="D267" s="181"/>
      <c r="E267" s="181"/>
      <c r="F267" s="181"/>
      <c r="G267" s="181"/>
      <c r="H267" s="181"/>
      <c r="I267" s="181"/>
      <c r="J267" s="181"/>
      <c r="K267" s="625"/>
      <c r="L267" s="181"/>
      <c r="N267" s="338"/>
    </row>
    <row r="268" spans="1:14" x14ac:dyDescent="0.25">
      <c r="A268" s="367">
        <v>76</v>
      </c>
      <c r="B268" s="624"/>
      <c r="C268" s="181"/>
      <c r="D268" s="181"/>
      <c r="E268" s="181"/>
      <c r="F268" s="181"/>
      <c r="G268" s="181"/>
      <c r="H268" s="181"/>
      <c r="I268" s="181"/>
      <c r="J268" s="181"/>
      <c r="K268" s="625"/>
      <c r="L268" s="181"/>
      <c r="N268" s="338"/>
    </row>
    <row r="269" spans="1:14" x14ac:dyDescent="0.25">
      <c r="A269" s="367">
        <v>77</v>
      </c>
      <c r="B269" s="624"/>
      <c r="C269" s="181"/>
      <c r="D269" s="181"/>
      <c r="E269" s="181"/>
      <c r="F269" s="181"/>
      <c r="G269" s="181"/>
      <c r="H269" s="181"/>
      <c r="I269" s="181"/>
      <c r="J269" s="181"/>
      <c r="K269" s="625"/>
      <c r="L269" s="181"/>
      <c r="N269" s="338"/>
    </row>
    <row r="270" spans="1:14" x14ac:dyDescent="0.25">
      <c r="A270" s="367">
        <v>78</v>
      </c>
      <c r="B270" s="624"/>
      <c r="C270" s="181"/>
      <c r="D270" s="181"/>
      <c r="E270" s="181"/>
      <c r="F270" s="181"/>
      <c r="G270" s="181"/>
      <c r="H270" s="181"/>
      <c r="I270" s="181"/>
      <c r="J270" s="181"/>
      <c r="K270" s="625"/>
      <c r="L270" s="181"/>
      <c r="N270" s="338"/>
    </row>
    <row r="271" spans="1:14" x14ac:dyDescent="0.25">
      <c r="A271" s="367">
        <v>79</v>
      </c>
      <c r="B271" s="624"/>
      <c r="C271" s="181"/>
      <c r="D271" s="181"/>
      <c r="E271" s="181"/>
      <c r="F271" s="181"/>
      <c r="G271" s="181"/>
      <c r="H271" s="181"/>
      <c r="I271" s="181"/>
      <c r="J271" s="181"/>
      <c r="K271" s="625"/>
      <c r="L271" s="181"/>
      <c r="N271" s="338"/>
    </row>
    <row r="272" spans="1:14" x14ac:dyDescent="0.25">
      <c r="A272" s="367">
        <v>80</v>
      </c>
      <c r="B272" s="624"/>
      <c r="C272" s="181"/>
      <c r="D272" s="181"/>
      <c r="E272" s="181"/>
      <c r="F272" s="181"/>
      <c r="G272" s="181"/>
      <c r="H272" s="181"/>
      <c r="I272" s="181"/>
      <c r="J272" s="181"/>
      <c r="K272" s="625"/>
      <c r="L272" s="181"/>
      <c r="N272" s="338"/>
    </row>
    <row r="273" spans="1:14" x14ac:dyDescent="0.25">
      <c r="A273" s="367">
        <v>81</v>
      </c>
      <c r="B273" s="624"/>
      <c r="C273" s="181"/>
      <c r="D273" s="181"/>
      <c r="E273" s="181"/>
      <c r="F273" s="181"/>
      <c r="G273" s="181"/>
      <c r="H273" s="181"/>
      <c r="I273" s="181"/>
      <c r="J273" s="181"/>
      <c r="K273" s="625"/>
      <c r="L273" s="181"/>
      <c r="N273" s="338"/>
    </row>
    <row r="274" spans="1:14" x14ac:dyDescent="0.25">
      <c r="A274" s="367">
        <v>82</v>
      </c>
      <c r="B274" s="624"/>
      <c r="C274" s="181"/>
      <c r="D274" s="181"/>
      <c r="E274" s="181"/>
      <c r="F274" s="181"/>
      <c r="G274" s="181"/>
      <c r="H274" s="181"/>
      <c r="I274" s="181"/>
      <c r="J274" s="181"/>
      <c r="K274" s="625"/>
      <c r="L274" s="181"/>
      <c r="N274" s="338"/>
    </row>
    <row r="275" spans="1:14" x14ac:dyDescent="0.25">
      <c r="A275" s="367">
        <v>83</v>
      </c>
      <c r="B275" s="624"/>
      <c r="C275" s="181"/>
      <c r="D275" s="181"/>
      <c r="E275" s="181"/>
      <c r="F275" s="181"/>
      <c r="G275" s="181"/>
      <c r="H275" s="181"/>
      <c r="I275" s="181"/>
      <c r="J275" s="181"/>
      <c r="K275" s="625"/>
      <c r="L275" s="181"/>
      <c r="N275" s="338"/>
    </row>
    <row r="276" spans="1:14" x14ac:dyDescent="0.25">
      <c r="A276" s="367">
        <v>84</v>
      </c>
      <c r="B276" s="624"/>
      <c r="C276" s="181"/>
      <c r="D276" s="181"/>
      <c r="E276" s="181"/>
      <c r="F276" s="181"/>
      <c r="G276" s="181"/>
      <c r="H276" s="181"/>
      <c r="I276" s="181"/>
      <c r="J276" s="181"/>
      <c r="K276" s="625"/>
      <c r="L276" s="181"/>
      <c r="N276" s="338"/>
    </row>
    <row r="277" spans="1:14" x14ac:dyDescent="0.25">
      <c r="A277" s="367">
        <v>85</v>
      </c>
      <c r="B277" s="624"/>
      <c r="C277" s="181"/>
      <c r="D277" s="181"/>
      <c r="E277" s="181"/>
      <c r="F277" s="181"/>
      <c r="G277" s="181"/>
      <c r="H277" s="181"/>
      <c r="I277" s="181"/>
      <c r="J277" s="181"/>
      <c r="K277" s="625"/>
      <c r="L277" s="181"/>
      <c r="N277" s="338"/>
    </row>
    <row r="278" spans="1:14" x14ac:dyDescent="0.25">
      <c r="A278" s="367">
        <v>86</v>
      </c>
      <c r="B278" s="624"/>
      <c r="C278" s="181"/>
      <c r="D278" s="181"/>
      <c r="E278" s="181"/>
      <c r="F278" s="181"/>
      <c r="G278" s="181"/>
      <c r="H278" s="181"/>
      <c r="I278" s="181"/>
      <c r="J278" s="181"/>
      <c r="K278" s="625"/>
      <c r="L278" s="181"/>
      <c r="N278" s="338"/>
    </row>
    <row r="279" spans="1:14" x14ac:dyDescent="0.25">
      <c r="A279" s="367">
        <v>87</v>
      </c>
      <c r="B279" s="624"/>
      <c r="C279" s="181"/>
      <c r="D279" s="181"/>
      <c r="E279" s="181"/>
      <c r="F279" s="181"/>
      <c r="G279" s="181"/>
      <c r="H279" s="181"/>
      <c r="I279" s="181"/>
      <c r="J279" s="181"/>
      <c r="K279" s="625"/>
      <c r="L279" s="181"/>
      <c r="N279" s="338"/>
    </row>
    <row r="280" spans="1:14" x14ac:dyDescent="0.25">
      <c r="A280" s="367">
        <v>88</v>
      </c>
      <c r="B280" s="624"/>
      <c r="C280" s="181"/>
      <c r="D280" s="181"/>
      <c r="E280" s="181"/>
      <c r="F280" s="181"/>
      <c r="G280" s="181"/>
      <c r="H280" s="181"/>
      <c r="I280" s="181"/>
      <c r="J280" s="181"/>
      <c r="K280" s="625"/>
      <c r="L280" s="181"/>
      <c r="N280" s="338"/>
    </row>
    <row r="281" spans="1:14" x14ac:dyDescent="0.25">
      <c r="A281" s="367">
        <v>89</v>
      </c>
      <c r="B281" s="624"/>
      <c r="C281" s="181"/>
      <c r="D281" s="181"/>
      <c r="E281" s="181"/>
      <c r="F281" s="181"/>
      <c r="G281" s="181"/>
      <c r="H281" s="181"/>
      <c r="I281" s="181"/>
      <c r="J281" s="181"/>
      <c r="K281" s="625"/>
      <c r="L281" s="181"/>
      <c r="N281" s="338"/>
    </row>
    <row r="282" spans="1:14" x14ac:dyDescent="0.25">
      <c r="A282" s="367">
        <v>90</v>
      </c>
      <c r="B282" s="624"/>
      <c r="C282" s="181"/>
      <c r="D282" s="181"/>
      <c r="E282" s="181"/>
      <c r="F282" s="181"/>
      <c r="G282" s="181"/>
      <c r="H282" s="181"/>
      <c r="I282" s="181"/>
      <c r="J282" s="181"/>
      <c r="K282" s="625"/>
      <c r="L282" s="181"/>
      <c r="N282" s="338"/>
    </row>
    <row r="283" spans="1:14" x14ac:dyDescent="0.25">
      <c r="A283" s="367">
        <v>91</v>
      </c>
      <c r="B283" s="624"/>
      <c r="C283" s="181"/>
      <c r="D283" s="181"/>
      <c r="E283" s="181"/>
      <c r="F283" s="181"/>
      <c r="G283" s="181"/>
      <c r="H283" s="181"/>
      <c r="I283" s="181"/>
      <c r="J283" s="181"/>
      <c r="K283" s="625"/>
      <c r="L283" s="181"/>
      <c r="N283" s="338"/>
    </row>
    <row r="284" spans="1:14" x14ac:dyDescent="0.25">
      <c r="A284" s="367">
        <v>92</v>
      </c>
      <c r="B284" s="624"/>
      <c r="C284" s="181"/>
      <c r="D284" s="181"/>
      <c r="E284" s="181"/>
      <c r="F284" s="181"/>
      <c r="G284" s="181"/>
      <c r="H284" s="181"/>
      <c r="I284" s="181"/>
      <c r="J284" s="181"/>
      <c r="K284" s="625"/>
      <c r="L284" s="181"/>
      <c r="N284" s="338"/>
    </row>
    <row r="285" spans="1:14" x14ac:dyDescent="0.25">
      <c r="A285" s="367">
        <v>93</v>
      </c>
      <c r="B285" s="624"/>
      <c r="C285" s="181"/>
      <c r="D285" s="181"/>
      <c r="E285" s="181"/>
      <c r="F285" s="181"/>
      <c r="G285" s="181"/>
      <c r="H285" s="181"/>
      <c r="I285" s="181"/>
      <c r="J285" s="181"/>
      <c r="K285" s="625"/>
      <c r="L285" s="181"/>
      <c r="N285" s="338"/>
    </row>
    <row r="286" spans="1:14" x14ac:dyDescent="0.25">
      <c r="A286" s="367">
        <v>94</v>
      </c>
      <c r="B286" s="624"/>
      <c r="C286" s="181"/>
      <c r="D286" s="181"/>
      <c r="E286" s="181"/>
      <c r="F286" s="181"/>
      <c r="G286" s="181"/>
      <c r="H286" s="181"/>
      <c r="I286" s="181"/>
      <c r="J286" s="181"/>
      <c r="K286" s="625"/>
      <c r="L286" s="181"/>
      <c r="N286" s="338"/>
    </row>
    <row r="287" spans="1:14" x14ac:dyDescent="0.25">
      <c r="A287" s="367">
        <v>95</v>
      </c>
      <c r="B287" s="624"/>
      <c r="C287" s="181"/>
      <c r="D287" s="181"/>
      <c r="E287" s="181"/>
      <c r="F287" s="181"/>
      <c r="G287" s="181"/>
      <c r="H287" s="181"/>
      <c r="I287" s="181"/>
      <c r="J287" s="181"/>
      <c r="K287" s="625"/>
      <c r="L287" s="181"/>
      <c r="N287" s="338"/>
    </row>
    <row r="288" spans="1:14" x14ac:dyDescent="0.25">
      <c r="A288" s="367">
        <v>96</v>
      </c>
      <c r="B288" s="624"/>
      <c r="C288" s="181"/>
      <c r="D288" s="181"/>
      <c r="E288" s="181"/>
      <c r="F288" s="181"/>
      <c r="G288" s="181"/>
      <c r="H288" s="181"/>
      <c r="I288" s="181"/>
      <c r="J288" s="181"/>
      <c r="K288" s="625"/>
      <c r="L288" s="181"/>
      <c r="N288" s="338"/>
    </row>
    <row r="289" spans="1:14" x14ac:dyDescent="0.25">
      <c r="A289" s="367">
        <v>97</v>
      </c>
      <c r="B289" s="624"/>
      <c r="C289" s="181"/>
      <c r="D289" s="181"/>
      <c r="E289" s="181"/>
      <c r="F289" s="181"/>
      <c r="G289" s="181"/>
      <c r="H289" s="181"/>
      <c r="I289" s="181"/>
      <c r="J289" s="181"/>
      <c r="K289" s="625"/>
      <c r="L289" s="181"/>
      <c r="N289" s="338"/>
    </row>
    <row r="290" spans="1:14" x14ac:dyDescent="0.25">
      <c r="A290" s="367">
        <v>98</v>
      </c>
      <c r="B290" s="624"/>
      <c r="C290" s="181"/>
      <c r="D290" s="181"/>
      <c r="E290" s="181"/>
      <c r="F290" s="181"/>
      <c r="G290" s="181"/>
      <c r="H290" s="181"/>
      <c r="I290" s="181"/>
      <c r="J290" s="181"/>
      <c r="K290" s="625"/>
      <c r="L290" s="181"/>
      <c r="N290" s="338"/>
    </row>
    <row r="291" spans="1:14" x14ac:dyDescent="0.25">
      <c r="A291" s="367">
        <v>99</v>
      </c>
      <c r="B291" s="624"/>
      <c r="C291" s="181"/>
      <c r="D291" s="181"/>
      <c r="E291" s="181"/>
      <c r="F291" s="181"/>
      <c r="G291" s="181"/>
      <c r="H291" s="181"/>
      <c r="I291" s="181"/>
      <c r="J291" s="181"/>
      <c r="K291" s="625"/>
      <c r="L291" s="181"/>
      <c r="N291" s="338"/>
    </row>
    <row r="292" spans="1:14" x14ac:dyDescent="0.25">
      <c r="A292" s="367">
        <v>100</v>
      </c>
      <c r="B292" s="624"/>
      <c r="C292" s="181"/>
      <c r="D292" s="181"/>
      <c r="E292" s="181"/>
      <c r="F292" s="181"/>
      <c r="G292" s="181"/>
      <c r="H292" s="181"/>
      <c r="I292" s="181"/>
      <c r="J292" s="181"/>
      <c r="K292" s="625"/>
      <c r="L292" s="181"/>
      <c r="N292" s="338"/>
    </row>
    <row r="293" spans="1:14" x14ac:dyDescent="0.25">
      <c r="A293" s="367">
        <v>101</v>
      </c>
      <c r="B293" s="624"/>
      <c r="C293" s="181"/>
      <c r="D293" s="181"/>
      <c r="E293" s="181"/>
      <c r="F293" s="181"/>
      <c r="G293" s="181"/>
      <c r="H293" s="181"/>
      <c r="I293" s="181"/>
      <c r="J293" s="181"/>
      <c r="K293" s="625"/>
      <c r="L293" s="181"/>
      <c r="N293" s="338"/>
    </row>
    <row r="294" spans="1:14" x14ac:dyDescent="0.25">
      <c r="A294" s="367">
        <v>102</v>
      </c>
      <c r="B294" s="624"/>
      <c r="C294" s="181"/>
      <c r="D294" s="181"/>
      <c r="E294" s="181"/>
      <c r="F294" s="181"/>
      <c r="G294" s="181"/>
      <c r="H294" s="181"/>
      <c r="I294" s="181"/>
      <c r="J294" s="181"/>
      <c r="K294" s="625"/>
      <c r="L294" s="181"/>
      <c r="N294" s="338"/>
    </row>
    <row r="295" spans="1:14" x14ac:dyDescent="0.25">
      <c r="A295" s="367">
        <v>103</v>
      </c>
      <c r="B295" s="624"/>
      <c r="C295" s="181"/>
      <c r="D295" s="181"/>
      <c r="E295" s="181"/>
      <c r="F295" s="181"/>
      <c r="G295" s="181"/>
      <c r="H295" s="181"/>
      <c r="I295" s="181"/>
      <c r="J295" s="181"/>
      <c r="K295" s="625"/>
      <c r="L295" s="181"/>
      <c r="N295" s="338"/>
    </row>
    <row r="296" spans="1:14" x14ac:dyDescent="0.25">
      <c r="A296" s="367">
        <v>104</v>
      </c>
      <c r="B296" s="624"/>
      <c r="C296" s="181"/>
      <c r="D296" s="181"/>
      <c r="E296" s="181"/>
      <c r="F296" s="181"/>
      <c r="G296" s="181"/>
      <c r="H296" s="181"/>
      <c r="I296" s="181"/>
      <c r="J296" s="181"/>
      <c r="K296" s="625"/>
      <c r="L296" s="181"/>
      <c r="N296" s="338"/>
    </row>
    <row r="297" spans="1:14" x14ac:dyDescent="0.25">
      <c r="A297" s="367">
        <v>105</v>
      </c>
      <c r="B297" s="624"/>
      <c r="C297" s="181"/>
      <c r="D297" s="181"/>
      <c r="E297" s="181"/>
      <c r="F297" s="181"/>
      <c r="G297" s="181"/>
      <c r="H297" s="181"/>
      <c r="I297" s="181"/>
      <c r="J297" s="181"/>
      <c r="K297" s="625"/>
      <c r="L297" s="181"/>
      <c r="N297" s="338"/>
    </row>
    <row r="298" spans="1:14" x14ac:dyDescent="0.25">
      <c r="A298" s="367">
        <v>106</v>
      </c>
      <c r="B298" s="624"/>
      <c r="C298" s="181"/>
      <c r="D298" s="181"/>
      <c r="E298" s="181"/>
      <c r="F298" s="181"/>
      <c r="G298" s="181"/>
      <c r="H298" s="181"/>
      <c r="I298" s="181"/>
      <c r="J298" s="181"/>
      <c r="K298" s="625"/>
      <c r="L298" s="181"/>
      <c r="N298" s="338"/>
    </row>
    <row r="299" spans="1:14" x14ac:dyDescent="0.25">
      <c r="A299" s="367">
        <v>107</v>
      </c>
      <c r="B299" s="624"/>
      <c r="C299" s="181"/>
      <c r="D299" s="181"/>
      <c r="E299" s="181"/>
      <c r="F299" s="181"/>
      <c r="G299" s="181"/>
      <c r="H299" s="181"/>
      <c r="I299" s="181"/>
      <c r="J299" s="181"/>
      <c r="K299" s="625"/>
      <c r="L299" s="181"/>
      <c r="N299" s="338"/>
    </row>
    <row r="300" spans="1:14" x14ac:dyDescent="0.25">
      <c r="A300" s="367">
        <v>108</v>
      </c>
      <c r="B300" s="624"/>
      <c r="C300" s="181"/>
      <c r="D300" s="181"/>
      <c r="E300" s="181"/>
      <c r="F300" s="181"/>
      <c r="G300" s="181"/>
      <c r="H300" s="181"/>
      <c r="I300" s="181"/>
      <c r="J300" s="181"/>
      <c r="K300" s="625"/>
      <c r="L300" s="181"/>
      <c r="N300" s="338"/>
    </row>
    <row r="301" spans="1:14" x14ac:dyDescent="0.25">
      <c r="A301" s="367">
        <v>109</v>
      </c>
      <c r="B301" s="624"/>
      <c r="C301" s="181"/>
      <c r="D301" s="181"/>
      <c r="E301" s="181"/>
      <c r="F301" s="181"/>
      <c r="G301" s="181"/>
      <c r="H301" s="181"/>
      <c r="I301" s="181"/>
      <c r="J301" s="181"/>
      <c r="K301" s="625"/>
      <c r="L301" s="181"/>
      <c r="N301" s="338"/>
    </row>
    <row r="302" spans="1:14" x14ac:dyDescent="0.25">
      <c r="A302" s="367">
        <v>110</v>
      </c>
      <c r="B302" s="624"/>
      <c r="C302" s="181"/>
      <c r="D302" s="181"/>
      <c r="E302" s="181"/>
      <c r="F302" s="181"/>
      <c r="G302" s="181"/>
      <c r="H302" s="181"/>
      <c r="I302" s="181"/>
      <c r="J302" s="181"/>
      <c r="K302" s="625"/>
      <c r="L302" s="181"/>
      <c r="N302" s="338"/>
    </row>
    <row r="303" spans="1:14" x14ac:dyDescent="0.25">
      <c r="A303" s="367">
        <v>111</v>
      </c>
      <c r="B303" s="624"/>
      <c r="C303" s="181"/>
      <c r="D303" s="181"/>
      <c r="E303" s="181"/>
      <c r="F303" s="181"/>
      <c r="G303" s="181"/>
      <c r="H303" s="181"/>
      <c r="I303" s="181"/>
      <c r="J303" s="181"/>
      <c r="K303" s="625"/>
      <c r="L303" s="181"/>
      <c r="N303" s="338"/>
    </row>
    <row r="304" spans="1:14" x14ac:dyDescent="0.25">
      <c r="A304" s="367">
        <v>112</v>
      </c>
      <c r="B304" s="624"/>
      <c r="C304" s="181"/>
      <c r="D304" s="181"/>
      <c r="E304" s="181"/>
      <c r="F304" s="181"/>
      <c r="G304" s="181"/>
      <c r="H304" s="181"/>
      <c r="I304" s="181"/>
      <c r="J304" s="181"/>
      <c r="K304" s="625"/>
      <c r="L304" s="181"/>
      <c r="N304" s="338"/>
    </row>
    <row r="305" spans="1:14" x14ac:dyDescent="0.25">
      <c r="A305" s="367">
        <v>113</v>
      </c>
      <c r="B305" s="624"/>
      <c r="C305" s="181"/>
      <c r="D305" s="181"/>
      <c r="E305" s="181"/>
      <c r="F305" s="181"/>
      <c r="G305" s="181"/>
      <c r="H305" s="181"/>
      <c r="I305" s="181"/>
      <c r="J305" s="181"/>
      <c r="K305" s="625"/>
      <c r="L305" s="181"/>
      <c r="N305" s="338"/>
    </row>
    <row r="306" spans="1:14" x14ac:dyDescent="0.25">
      <c r="A306" s="367">
        <v>114</v>
      </c>
      <c r="B306" s="624"/>
      <c r="C306" s="181"/>
      <c r="D306" s="181"/>
      <c r="E306" s="181"/>
      <c r="F306" s="181"/>
      <c r="G306" s="181"/>
      <c r="H306" s="181"/>
      <c r="I306" s="181"/>
      <c r="J306" s="181"/>
      <c r="K306" s="625"/>
      <c r="L306" s="181"/>
      <c r="N306" s="338"/>
    </row>
    <row r="307" spans="1:14" x14ac:dyDescent="0.25">
      <c r="A307" s="367">
        <v>115</v>
      </c>
      <c r="B307" s="624"/>
      <c r="C307" s="181"/>
      <c r="D307" s="181"/>
      <c r="E307" s="181"/>
      <c r="F307" s="181"/>
      <c r="G307" s="181"/>
      <c r="H307" s="181"/>
      <c r="I307" s="181"/>
      <c r="J307" s="181"/>
      <c r="K307" s="625"/>
      <c r="L307" s="181"/>
      <c r="N307" s="338"/>
    </row>
    <row r="308" spans="1:14" x14ac:dyDescent="0.25">
      <c r="A308" s="367">
        <v>116</v>
      </c>
      <c r="B308" s="624"/>
      <c r="C308" s="181"/>
      <c r="D308" s="181"/>
      <c r="E308" s="181"/>
      <c r="F308" s="181"/>
      <c r="G308" s="181"/>
      <c r="H308" s="181"/>
      <c r="I308" s="181"/>
      <c r="J308" s="181"/>
      <c r="K308" s="625"/>
      <c r="L308" s="181"/>
      <c r="N308" s="338"/>
    </row>
    <row r="309" spans="1:14" x14ac:dyDescent="0.25">
      <c r="A309" s="367">
        <v>117</v>
      </c>
      <c r="B309" s="624"/>
      <c r="C309" s="181"/>
      <c r="D309" s="181"/>
      <c r="E309" s="181"/>
      <c r="F309" s="181"/>
      <c r="G309" s="181"/>
      <c r="H309" s="181"/>
      <c r="I309" s="181"/>
      <c r="J309" s="181"/>
      <c r="K309" s="625"/>
      <c r="L309" s="181"/>
      <c r="N309" s="338"/>
    </row>
    <row r="310" spans="1:14" x14ac:dyDescent="0.25">
      <c r="A310" s="367">
        <v>118</v>
      </c>
      <c r="B310" s="624"/>
      <c r="C310" s="181"/>
      <c r="D310" s="181"/>
      <c r="E310" s="181"/>
      <c r="F310" s="181"/>
      <c r="G310" s="181"/>
      <c r="H310" s="181"/>
      <c r="I310" s="181"/>
      <c r="J310" s="181"/>
      <c r="K310" s="625"/>
      <c r="L310" s="181"/>
      <c r="N310" s="338"/>
    </row>
    <row r="311" spans="1:14" x14ac:dyDescent="0.25">
      <c r="A311" s="367">
        <v>119</v>
      </c>
      <c r="B311" s="624"/>
      <c r="C311" s="181"/>
      <c r="D311" s="181"/>
      <c r="E311" s="181"/>
      <c r="F311" s="181"/>
      <c r="G311" s="181"/>
      <c r="H311" s="181"/>
      <c r="I311" s="181"/>
      <c r="J311" s="181"/>
      <c r="K311" s="625"/>
      <c r="L311" s="181"/>
      <c r="N311" s="338"/>
    </row>
    <row r="312" spans="1:14" x14ac:dyDescent="0.25">
      <c r="A312" s="367">
        <v>120</v>
      </c>
      <c r="B312" s="624"/>
      <c r="C312" s="181"/>
      <c r="D312" s="181"/>
      <c r="E312" s="181"/>
      <c r="F312" s="181"/>
      <c r="G312" s="181"/>
      <c r="H312" s="181"/>
      <c r="I312" s="181"/>
      <c r="J312" s="181"/>
      <c r="K312" s="625"/>
      <c r="L312" s="181"/>
      <c r="N312" s="338"/>
    </row>
    <row r="313" spans="1:14" x14ac:dyDescent="0.25">
      <c r="A313" s="367">
        <v>121</v>
      </c>
      <c r="B313" s="624"/>
      <c r="C313" s="181"/>
      <c r="D313" s="181"/>
      <c r="E313" s="181"/>
      <c r="F313" s="181"/>
      <c r="G313" s="181"/>
      <c r="H313" s="181"/>
      <c r="I313" s="181"/>
      <c r="J313" s="181"/>
      <c r="K313" s="625"/>
      <c r="L313" s="181"/>
      <c r="N313" s="338"/>
    </row>
    <row r="314" spans="1:14" x14ac:dyDescent="0.25">
      <c r="A314" s="367">
        <v>122</v>
      </c>
      <c r="B314" s="624"/>
      <c r="C314" s="181"/>
      <c r="D314" s="181"/>
      <c r="E314" s="181"/>
      <c r="F314" s="181"/>
      <c r="G314" s="181"/>
      <c r="H314" s="181"/>
      <c r="I314" s="181"/>
      <c r="J314" s="181"/>
      <c r="K314" s="625"/>
      <c r="L314" s="181"/>
      <c r="N314" s="338"/>
    </row>
    <row r="315" spans="1:14" x14ac:dyDescent="0.25">
      <c r="A315" s="367">
        <v>123</v>
      </c>
      <c r="B315" s="624"/>
      <c r="C315" s="181"/>
      <c r="D315" s="181"/>
      <c r="E315" s="181"/>
      <c r="F315" s="181"/>
      <c r="G315" s="181"/>
      <c r="H315" s="181"/>
      <c r="I315" s="181"/>
      <c r="J315" s="181"/>
      <c r="K315" s="625"/>
      <c r="L315" s="181"/>
      <c r="N315" s="338"/>
    </row>
    <row r="316" spans="1:14" x14ac:dyDescent="0.25">
      <c r="A316" s="367">
        <v>124</v>
      </c>
      <c r="B316" s="624"/>
      <c r="C316" s="181"/>
      <c r="D316" s="181"/>
      <c r="E316" s="181"/>
      <c r="F316" s="181"/>
      <c r="G316" s="181"/>
      <c r="H316" s="181"/>
      <c r="I316" s="181"/>
      <c r="J316" s="181"/>
      <c r="K316" s="625"/>
      <c r="L316" s="181"/>
      <c r="N316" s="338"/>
    </row>
    <row r="317" spans="1:14" x14ac:dyDescent="0.25">
      <c r="A317" s="367">
        <v>125</v>
      </c>
      <c r="B317" s="624"/>
      <c r="C317" s="181"/>
      <c r="D317" s="181"/>
      <c r="E317" s="181"/>
      <c r="F317" s="181"/>
      <c r="G317" s="181"/>
      <c r="H317" s="181"/>
      <c r="I317" s="181"/>
      <c r="J317" s="181"/>
      <c r="K317" s="625"/>
      <c r="L317" s="181"/>
      <c r="N317" s="338"/>
    </row>
    <row r="318" spans="1:14" x14ac:dyDescent="0.25">
      <c r="A318" s="367">
        <v>126</v>
      </c>
      <c r="B318" s="624"/>
      <c r="C318" s="181"/>
      <c r="D318" s="181"/>
      <c r="E318" s="181"/>
      <c r="F318" s="181"/>
      <c r="G318" s="181"/>
      <c r="H318" s="181"/>
      <c r="I318" s="181"/>
      <c r="J318" s="181"/>
      <c r="K318" s="625"/>
      <c r="L318" s="181"/>
      <c r="N318" s="338"/>
    </row>
    <row r="319" spans="1:14" x14ac:dyDescent="0.25">
      <c r="A319" s="367">
        <v>127</v>
      </c>
      <c r="B319" s="624"/>
      <c r="C319" s="181"/>
      <c r="D319" s="181"/>
      <c r="E319" s="181"/>
      <c r="F319" s="181"/>
      <c r="G319" s="181"/>
      <c r="H319" s="181"/>
      <c r="I319" s="181"/>
      <c r="J319" s="181"/>
      <c r="K319" s="625"/>
      <c r="L319" s="181"/>
      <c r="N319" s="338"/>
    </row>
    <row r="320" spans="1:14" x14ac:dyDescent="0.25">
      <c r="A320" s="367">
        <v>128</v>
      </c>
      <c r="B320" s="624"/>
      <c r="C320" s="181"/>
      <c r="D320" s="181"/>
      <c r="E320" s="181"/>
      <c r="F320" s="181"/>
      <c r="G320" s="181"/>
      <c r="H320" s="181"/>
      <c r="I320" s="181"/>
      <c r="J320" s="181"/>
      <c r="K320" s="625"/>
      <c r="L320" s="181"/>
      <c r="N320" s="338"/>
    </row>
    <row r="321" spans="1:14" x14ac:dyDescent="0.25">
      <c r="A321" s="367">
        <v>129</v>
      </c>
      <c r="B321" s="624"/>
      <c r="C321" s="181"/>
      <c r="D321" s="181"/>
      <c r="E321" s="181"/>
      <c r="F321" s="181"/>
      <c r="G321" s="181"/>
      <c r="H321" s="181"/>
      <c r="I321" s="181"/>
      <c r="J321" s="181"/>
      <c r="K321" s="625"/>
      <c r="L321" s="181"/>
      <c r="N321" s="338"/>
    </row>
    <row r="322" spans="1:14" x14ac:dyDescent="0.25">
      <c r="A322" s="367">
        <v>130</v>
      </c>
      <c r="B322" s="624"/>
      <c r="C322" s="181"/>
      <c r="D322" s="181"/>
      <c r="E322" s="181"/>
      <c r="F322" s="181"/>
      <c r="G322" s="181"/>
      <c r="H322" s="181"/>
      <c r="I322" s="181"/>
      <c r="J322" s="181"/>
      <c r="K322" s="625"/>
      <c r="L322" s="181"/>
      <c r="N322" s="338"/>
    </row>
    <row r="323" spans="1:14" x14ac:dyDescent="0.25">
      <c r="A323" s="367">
        <v>131</v>
      </c>
      <c r="B323" s="624"/>
      <c r="C323" s="181"/>
      <c r="D323" s="181"/>
      <c r="E323" s="181"/>
      <c r="F323" s="181"/>
      <c r="G323" s="181"/>
      <c r="H323" s="181"/>
      <c r="I323" s="181"/>
      <c r="J323" s="181"/>
      <c r="K323" s="625"/>
      <c r="L323" s="181"/>
      <c r="N323" s="338"/>
    </row>
    <row r="324" spans="1:14" x14ac:dyDescent="0.25">
      <c r="A324" s="367">
        <v>132</v>
      </c>
      <c r="B324" s="624"/>
      <c r="C324" s="181"/>
      <c r="D324" s="181"/>
      <c r="E324" s="181"/>
      <c r="F324" s="181"/>
      <c r="G324" s="181"/>
      <c r="H324" s="181"/>
      <c r="I324" s="181"/>
      <c r="J324" s="181"/>
      <c r="K324" s="625"/>
      <c r="L324" s="181"/>
      <c r="N324" s="338"/>
    </row>
    <row r="325" spans="1:14" x14ac:dyDescent="0.25">
      <c r="A325" s="367">
        <v>133</v>
      </c>
      <c r="B325" s="624"/>
      <c r="C325" s="181"/>
      <c r="D325" s="181"/>
      <c r="E325" s="181"/>
      <c r="F325" s="181"/>
      <c r="G325" s="181"/>
      <c r="H325" s="181"/>
      <c r="I325" s="181"/>
      <c r="J325" s="181"/>
      <c r="K325" s="625"/>
      <c r="L325" s="181"/>
      <c r="N325" s="338"/>
    </row>
    <row r="326" spans="1:14" x14ac:dyDescent="0.25">
      <c r="A326" s="367">
        <v>134</v>
      </c>
      <c r="B326" s="624"/>
      <c r="C326" s="181"/>
      <c r="D326" s="181"/>
      <c r="E326" s="181"/>
      <c r="F326" s="181"/>
      <c r="G326" s="181"/>
      <c r="H326" s="181"/>
      <c r="I326" s="181"/>
      <c r="J326" s="181"/>
      <c r="K326" s="625"/>
      <c r="L326" s="181"/>
      <c r="N326" s="338"/>
    </row>
    <row r="327" spans="1:14" x14ac:dyDescent="0.25">
      <c r="A327" s="367">
        <v>135</v>
      </c>
      <c r="B327" s="624"/>
      <c r="C327" s="181"/>
      <c r="D327" s="181"/>
      <c r="E327" s="181"/>
      <c r="F327" s="181"/>
      <c r="G327" s="181"/>
      <c r="H327" s="181"/>
      <c r="I327" s="181"/>
      <c r="J327" s="181"/>
      <c r="K327" s="625"/>
      <c r="L327" s="181"/>
      <c r="N327" s="338"/>
    </row>
    <row r="328" spans="1:14" x14ac:dyDescent="0.25">
      <c r="A328" s="367">
        <v>136</v>
      </c>
      <c r="B328" s="624"/>
      <c r="C328" s="181"/>
      <c r="D328" s="181"/>
      <c r="E328" s="181"/>
      <c r="F328" s="181"/>
      <c r="G328" s="181"/>
      <c r="H328" s="181"/>
      <c r="I328" s="181"/>
      <c r="J328" s="181"/>
      <c r="K328" s="625"/>
      <c r="L328" s="181"/>
      <c r="N328" s="338"/>
    </row>
    <row r="329" spans="1:14" x14ac:dyDescent="0.25">
      <c r="A329" s="367">
        <v>137</v>
      </c>
      <c r="B329" s="624"/>
      <c r="C329" s="181"/>
      <c r="D329" s="181"/>
      <c r="E329" s="181"/>
      <c r="F329" s="181"/>
      <c r="G329" s="181"/>
      <c r="H329" s="181"/>
      <c r="I329" s="181"/>
      <c r="J329" s="181"/>
      <c r="K329" s="625"/>
      <c r="L329" s="181"/>
      <c r="N329" s="338"/>
    </row>
    <row r="330" spans="1:14" x14ac:dyDescent="0.25">
      <c r="A330" s="367">
        <v>138</v>
      </c>
      <c r="B330" s="624"/>
      <c r="C330" s="181"/>
      <c r="D330" s="181"/>
      <c r="E330" s="181"/>
      <c r="F330" s="181"/>
      <c r="G330" s="181"/>
      <c r="H330" s="181"/>
      <c r="I330" s="181"/>
      <c r="J330" s="181"/>
      <c r="K330" s="625"/>
      <c r="L330" s="181"/>
      <c r="N330" s="338"/>
    </row>
    <row r="331" spans="1:14" x14ac:dyDescent="0.25">
      <c r="A331" s="367">
        <v>139</v>
      </c>
      <c r="B331" s="624"/>
      <c r="C331" s="181"/>
      <c r="D331" s="181"/>
      <c r="E331" s="181"/>
      <c r="F331" s="181"/>
      <c r="G331" s="181"/>
      <c r="H331" s="181"/>
      <c r="I331" s="181"/>
      <c r="J331" s="181"/>
      <c r="K331" s="625"/>
      <c r="L331" s="181"/>
      <c r="N331" s="338"/>
    </row>
    <row r="332" spans="1:14" x14ac:dyDescent="0.25">
      <c r="A332" s="367">
        <v>140</v>
      </c>
      <c r="B332" s="624"/>
      <c r="C332" s="181"/>
      <c r="D332" s="181"/>
      <c r="E332" s="181"/>
      <c r="F332" s="181"/>
      <c r="G332" s="181"/>
      <c r="H332" s="181"/>
      <c r="I332" s="181"/>
      <c r="J332" s="181"/>
      <c r="K332" s="625"/>
      <c r="L332" s="181"/>
      <c r="N332" s="338"/>
    </row>
    <row r="333" spans="1:14" x14ac:dyDescent="0.25">
      <c r="A333" s="367">
        <v>141</v>
      </c>
      <c r="B333" s="624"/>
      <c r="C333" s="181"/>
      <c r="D333" s="181"/>
      <c r="E333" s="181"/>
      <c r="F333" s="181"/>
      <c r="G333" s="181"/>
      <c r="H333" s="181"/>
      <c r="I333" s="181"/>
      <c r="J333" s="181"/>
      <c r="K333" s="625"/>
      <c r="L333" s="181"/>
      <c r="N333" s="338"/>
    </row>
    <row r="334" spans="1:14" x14ac:dyDescent="0.25">
      <c r="A334" s="367">
        <v>142</v>
      </c>
      <c r="B334" s="624"/>
      <c r="C334" s="181"/>
      <c r="D334" s="181"/>
      <c r="E334" s="181"/>
      <c r="F334" s="181"/>
      <c r="G334" s="181"/>
      <c r="H334" s="181"/>
      <c r="I334" s="181"/>
      <c r="J334" s="181"/>
      <c r="K334" s="625"/>
      <c r="L334" s="181"/>
      <c r="N334" s="338"/>
    </row>
    <row r="335" spans="1:14" x14ac:dyDescent="0.25">
      <c r="A335" s="367">
        <v>143</v>
      </c>
      <c r="B335" s="624"/>
      <c r="C335" s="181"/>
      <c r="D335" s="181"/>
      <c r="E335" s="181"/>
      <c r="F335" s="181"/>
      <c r="G335" s="181"/>
      <c r="H335" s="181"/>
      <c r="I335" s="181"/>
      <c r="J335" s="181"/>
      <c r="K335" s="625"/>
      <c r="L335" s="181"/>
      <c r="N335" s="338"/>
    </row>
    <row r="336" spans="1:14" x14ac:dyDescent="0.25">
      <c r="A336" s="367">
        <v>144</v>
      </c>
      <c r="B336" s="624"/>
      <c r="C336" s="181"/>
      <c r="D336" s="181"/>
      <c r="E336" s="181"/>
      <c r="F336" s="181"/>
      <c r="G336" s="181"/>
      <c r="H336" s="181"/>
      <c r="I336" s="181"/>
      <c r="J336" s="181"/>
      <c r="K336" s="625"/>
      <c r="L336" s="181"/>
      <c r="N336" s="338"/>
    </row>
    <row r="337" spans="1:14" x14ac:dyDescent="0.25">
      <c r="A337" s="367">
        <v>145</v>
      </c>
      <c r="B337" s="624"/>
      <c r="C337" s="181"/>
      <c r="D337" s="181"/>
      <c r="E337" s="181"/>
      <c r="F337" s="181"/>
      <c r="G337" s="181"/>
      <c r="H337" s="181"/>
      <c r="I337" s="181"/>
      <c r="J337" s="181"/>
      <c r="K337" s="625"/>
      <c r="L337" s="181"/>
      <c r="N337" s="338"/>
    </row>
    <row r="338" spans="1:14" x14ac:dyDescent="0.25">
      <c r="A338" s="367">
        <v>146</v>
      </c>
      <c r="B338" s="624"/>
      <c r="C338" s="181"/>
      <c r="D338" s="181"/>
      <c r="E338" s="181"/>
      <c r="F338" s="181"/>
      <c r="G338" s="181"/>
      <c r="H338" s="181"/>
      <c r="I338" s="181"/>
      <c r="J338" s="181"/>
      <c r="K338" s="625"/>
      <c r="L338" s="181"/>
      <c r="N338" s="338"/>
    </row>
    <row r="339" spans="1:14" x14ac:dyDescent="0.25">
      <c r="A339" s="367">
        <v>147</v>
      </c>
      <c r="B339" s="624"/>
      <c r="C339" s="181"/>
      <c r="D339" s="181"/>
      <c r="E339" s="181"/>
      <c r="F339" s="181"/>
      <c r="G339" s="181"/>
      <c r="H339" s="181"/>
      <c r="I339" s="181"/>
      <c r="J339" s="181"/>
      <c r="K339" s="625"/>
      <c r="L339" s="181"/>
      <c r="N339" s="338"/>
    </row>
    <row r="340" spans="1:14" x14ac:dyDescent="0.25">
      <c r="A340" s="367">
        <v>148</v>
      </c>
      <c r="B340" s="624"/>
      <c r="C340" s="181"/>
      <c r="D340" s="181"/>
      <c r="E340" s="181"/>
      <c r="F340" s="181"/>
      <c r="G340" s="181"/>
      <c r="H340" s="181"/>
      <c r="I340" s="181"/>
      <c r="J340" s="181"/>
      <c r="K340" s="625"/>
      <c r="L340" s="181"/>
      <c r="N340" s="338"/>
    </row>
    <row r="341" spans="1:14" x14ac:dyDescent="0.25">
      <c r="A341" s="367">
        <v>149</v>
      </c>
      <c r="B341" s="624"/>
      <c r="C341" s="181"/>
      <c r="D341" s="181"/>
      <c r="E341" s="181"/>
      <c r="F341" s="181"/>
      <c r="G341" s="181"/>
      <c r="H341" s="181"/>
      <c r="I341" s="181"/>
      <c r="J341" s="181"/>
      <c r="K341" s="625"/>
      <c r="L341" s="181"/>
      <c r="N341" s="338"/>
    </row>
    <row r="342" spans="1:14" x14ac:dyDescent="0.25">
      <c r="A342" s="367">
        <v>150</v>
      </c>
      <c r="B342" s="624"/>
      <c r="C342" s="181"/>
      <c r="D342" s="181"/>
      <c r="E342" s="181"/>
      <c r="F342" s="181"/>
      <c r="G342" s="181"/>
      <c r="H342" s="181"/>
      <c r="I342" s="181"/>
      <c r="J342" s="181"/>
      <c r="K342" s="625"/>
      <c r="L342" s="181"/>
      <c r="N342" s="338"/>
    </row>
    <row r="343" spans="1:14" x14ac:dyDescent="0.25">
      <c r="A343" s="367">
        <v>151</v>
      </c>
      <c r="B343" s="624"/>
      <c r="C343" s="181"/>
      <c r="D343" s="181"/>
      <c r="E343" s="181"/>
      <c r="F343" s="181"/>
      <c r="G343" s="181"/>
      <c r="H343" s="181"/>
      <c r="I343" s="181"/>
      <c r="J343" s="181"/>
      <c r="K343" s="625"/>
      <c r="L343" s="181"/>
      <c r="N343" s="338"/>
    </row>
    <row r="344" spans="1:14" x14ac:dyDescent="0.25">
      <c r="A344" s="367">
        <v>152</v>
      </c>
      <c r="B344" s="624"/>
      <c r="C344" s="181"/>
      <c r="D344" s="181"/>
      <c r="E344" s="181"/>
      <c r="F344" s="181"/>
      <c r="G344" s="181"/>
      <c r="H344" s="181"/>
      <c r="I344" s="181"/>
      <c r="J344" s="181"/>
      <c r="K344" s="625"/>
      <c r="L344" s="181"/>
      <c r="N344" s="338"/>
    </row>
    <row r="345" spans="1:14" x14ac:dyDescent="0.25">
      <c r="A345" s="367">
        <v>153</v>
      </c>
      <c r="B345" s="624"/>
      <c r="C345" s="181"/>
      <c r="D345" s="181"/>
      <c r="E345" s="181"/>
      <c r="F345" s="181"/>
      <c r="G345" s="181"/>
      <c r="H345" s="181"/>
      <c r="I345" s="181"/>
      <c r="J345" s="181"/>
      <c r="K345" s="625"/>
      <c r="L345" s="181"/>
      <c r="N345" s="338"/>
    </row>
    <row r="346" spans="1:14" x14ac:dyDescent="0.25">
      <c r="A346" s="367">
        <v>154</v>
      </c>
      <c r="B346" s="624"/>
      <c r="C346" s="181"/>
      <c r="D346" s="181"/>
      <c r="E346" s="181"/>
      <c r="F346" s="181"/>
      <c r="G346" s="181"/>
      <c r="H346" s="181"/>
      <c r="I346" s="181"/>
      <c r="J346" s="181"/>
      <c r="K346" s="625"/>
      <c r="L346" s="181"/>
      <c r="N346" s="338"/>
    </row>
    <row r="347" spans="1:14" x14ac:dyDescent="0.25">
      <c r="A347" s="367">
        <v>155</v>
      </c>
      <c r="B347" s="624"/>
      <c r="C347" s="181"/>
      <c r="D347" s="181"/>
      <c r="E347" s="181"/>
      <c r="F347" s="181"/>
      <c r="G347" s="181"/>
      <c r="H347" s="181"/>
      <c r="I347" s="181"/>
      <c r="J347" s="181"/>
      <c r="K347" s="625"/>
      <c r="L347" s="181"/>
      <c r="N347" s="338"/>
    </row>
    <row r="348" spans="1:14" x14ac:dyDescent="0.25">
      <c r="A348" s="367">
        <v>156</v>
      </c>
      <c r="B348" s="624"/>
      <c r="C348" s="181"/>
      <c r="D348" s="181"/>
      <c r="E348" s="181"/>
      <c r="F348" s="181"/>
      <c r="G348" s="181"/>
      <c r="H348" s="181"/>
      <c r="I348" s="181"/>
      <c r="J348" s="181"/>
      <c r="K348" s="625"/>
      <c r="L348" s="181"/>
      <c r="N348" s="338"/>
    </row>
    <row r="349" spans="1:14" x14ac:dyDescent="0.25">
      <c r="A349" s="367">
        <v>157</v>
      </c>
      <c r="B349" s="624"/>
      <c r="C349" s="181"/>
      <c r="D349" s="181"/>
      <c r="E349" s="181"/>
      <c r="F349" s="181"/>
      <c r="G349" s="181"/>
      <c r="H349" s="181"/>
      <c r="I349" s="181"/>
      <c r="J349" s="181"/>
      <c r="K349" s="625"/>
      <c r="L349" s="181"/>
      <c r="N349" s="338"/>
    </row>
    <row r="350" spans="1:14" x14ac:dyDescent="0.25">
      <c r="A350" s="367">
        <v>158</v>
      </c>
      <c r="B350" s="624"/>
      <c r="C350" s="181"/>
      <c r="D350" s="181"/>
      <c r="E350" s="181"/>
      <c r="F350" s="181"/>
      <c r="G350" s="181"/>
      <c r="H350" s="181"/>
      <c r="I350" s="181"/>
      <c r="J350" s="181"/>
      <c r="K350" s="625"/>
      <c r="L350" s="181"/>
      <c r="N350" s="338"/>
    </row>
    <row r="351" spans="1:14" x14ac:dyDescent="0.25">
      <c r="A351" s="367">
        <v>159</v>
      </c>
      <c r="B351" s="624"/>
      <c r="C351" s="181"/>
      <c r="D351" s="181"/>
      <c r="E351" s="181"/>
      <c r="F351" s="181"/>
      <c r="G351" s="181"/>
      <c r="H351" s="181"/>
      <c r="I351" s="181"/>
      <c r="J351" s="181"/>
      <c r="K351" s="625"/>
      <c r="L351" s="181"/>
      <c r="N351" s="338"/>
    </row>
    <row r="352" spans="1:14" x14ac:dyDescent="0.25">
      <c r="A352" s="367">
        <v>160</v>
      </c>
      <c r="B352" s="624"/>
      <c r="C352" s="181"/>
      <c r="D352" s="181"/>
      <c r="E352" s="181"/>
      <c r="F352" s="181"/>
      <c r="G352" s="181"/>
      <c r="H352" s="181"/>
      <c r="I352" s="181"/>
      <c r="J352" s="181"/>
      <c r="K352" s="625"/>
      <c r="L352" s="181"/>
      <c r="N352" s="338"/>
    </row>
    <row r="353" spans="1:14" x14ac:dyDescent="0.25">
      <c r="A353" s="367">
        <v>161</v>
      </c>
      <c r="B353" s="624"/>
      <c r="C353" s="181"/>
      <c r="D353" s="181"/>
      <c r="E353" s="181"/>
      <c r="F353" s="181"/>
      <c r="G353" s="181"/>
      <c r="H353" s="181"/>
      <c r="I353" s="181"/>
      <c r="J353" s="181"/>
      <c r="K353" s="625"/>
      <c r="L353" s="181"/>
      <c r="N353" s="338"/>
    </row>
    <row r="354" spans="1:14" x14ac:dyDescent="0.25">
      <c r="A354" s="367">
        <v>162</v>
      </c>
      <c r="B354" s="624"/>
      <c r="C354" s="181"/>
      <c r="D354" s="181"/>
      <c r="E354" s="181"/>
      <c r="F354" s="181"/>
      <c r="G354" s="181"/>
      <c r="H354" s="181"/>
      <c r="I354" s="181"/>
      <c r="J354" s="181"/>
      <c r="K354" s="625"/>
      <c r="L354" s="181"/>
      <c r="N354" s="338"/>
    </row>
    <row r="355" spans="1:14" x14ac:dyDescent="0.25">
      <c r="A355" s="367">
        <v>163</v>
      </c>
      <c r="B355" s="624"/>
      <c r="C355" s="181"/>
      <c r="D355" s="181"/>
      <c r="E355" s="181"/>
      <c r="F355" s="181"/>
      <c r="G355" s="181"/>
      <c r="H355" s="181"/>
      <c r="I355" s="181"/>
      <c r="J355" s="181"/>
      <c r="K355" s="625"/>
      <c r="L355" s="181"/>
      <c r="N355" s="338"/>
    </row>
    <row r="356" spans="1:14" x14ac:dyDescent="0.25">
      <c r="A356" s="367">
        <v>164</v>
      </c>
      <c r="B356" s="624"/>
      <c r="C356" s="181"/>
      <c r="D356" s="181"/>
      <c r="E356" s="181"/>
      <c r="F356" s="181"/>
      <c r="G356" s="181"/>
      <c r="H356" s="181"/>
      <c r="I356" s="181"/>
      <c r="J356" s="181"/>
      <c r="K356" s="625"/>
      <c r="L356" s="181"/>
      <c r="N356" s="338"/>
    </row>
    <row r="357" spans="1:14" x14ac:dyDescent="0.25">
      <c r="A357" s="367">
        <v>165</v>
      </c>
      <c r="B357" s="624"/>
      <c r="C357" s="181"/>
      <c r="D357" s="181"/>
      <c r="E357" s="181"/>
      <c r="F357" s="181"/>
      <c r="G357" s="181"/>
      <c r="H357" s="181"/>
      <c r="I357" s="181"/>
      <c r="J357" s="181"/>
      <c r="K357" s="625"/>
      <c r="L357" s="181"/>
      <c r="N357" s="338"/>
    </row>
    <row r="358" spans="1:14" x14ac:dyDescent="0.25">
      <c r="A358" s="367">
        <v>166</v>
      </c>
      <c r="B358" s="624"/>
      <c r="C358" s="181"/>
      <c r="D358" s="181"/>
      <c r="E358" s="181"/>
      <c r="F358" s="181"/>
      <c r="G358" s="181"/>
      <c r="H358" s="181"/>
      <c r="I358" s="181"/>
      <c r="J358" s="181"/>
      <c r="K358" s="625"/>
      <c r="L358" s="181"/>
      <c r="N358" s="338"/>
    </row>
    <row r="359" spans="1:14" x14ac:dyDescent="0.25">
      <c r="A359" s="367">
        <v>167</v>
      </c>
      <c r="B359" s="624"/>
      <c r="C359" s="181"/>
      <c r="D359" s="181"/>
      <c r="E359" s="181"/>
      <c r="F359" s="181"/>
      <c r="G359" s="181"/>
      <c r="H359" s="181"/>
      <c r="I359" s="181"/>
      <c r="J359" s="181"/>
      <c r="K359" s="625"/>
      <c r="L359" s="181"/>
      <c r="N359" s="338"/>
    </row>
    <row r="360" spans="1:14" x14ac:dyDescent="0.25">
      <c r="A360" s="367">
        <v>168</v>
      </c>
      <c r="B360" s="624"/>
      <c r="C360" s="181"/>
      <c r="D360" s="181"/>
      <c r="E360" s="181"/>
      <c r="F360" s="181"/>
      <c r="G360" s="181"/>
      <c r="H360" s="181"/>
      <c r="I360" s="181"/>
      <c r="J360" s="181"/>
      <c r="K360" s="625"/>
      <c r="L360" s="181"/>
      <c r="N360" s="338"/>
    </row>
    <row r="361" spans="1:14" x14ac:dyDescent="0.25">
      <c r="A361" s="367">
        <v>169</v>
      </c>
      <c r="B361" s="624"/>
      <c r="C361" s="181"/>
      <c r="D361" s="181"/>
      <c r="E361" s="181"/>
      <c r="F361" s="181"/>
      <c r="G361" s="181"/>
      <c r="H361" s="181"/>
      <c r="I361" s="181"/>
      <c r="J361" s="181"/>
      <c r="K361" s="625"/>
      <c r="L361" s="181"/>
      <c r="N361" s="338"/>
    </row>
    <row r="362" spans="1:14" x14ac:dyDescent="0.25">
      <c r="A362" s="367">
        <v>170</v>
      </c>
      <c r="B362" s="624"/>
      <c r="C362" s="181"/>
      <c r="D362" s="181"/>
      <c r="E362" s="181"/>
      <c r="F362" s="181"/>
      <c r="G362" s="181"/>
      <c r="H362" s="181"/>
      <c r="I362" s="181"/>
      <c r="J362" s="181"/>
      <c r="K362" s="625"/>
      <c r="L362" s="181"/>
      <c r="N362" s="338"/>
    </row>
    <row r="363" spans="1:14" x14ac:dyDescent="0.25">
      <c r="A363" s="367">
        <v>171</v>
      </c>
      <c r="B363" s="624"/>
      <c r="C363" s="181"/>
      <c r="D363" s="181"/>
      <c r="E363" s="181"/>
      <c r="F363" s="181"/>
      <c r="G363" s="181"/>
      <c r="H363" s="181"/>
      <c r="I363" s="181"/>
      <c r="J363" s="181"/>
      <c r="K363" s="625"/>
      <c r="L363" s="181"/>
      <c r="N363" s="338"/>
    </row>
    <row r="364" spans="1:14" x14ac:dyDescent="0.25">
      <c r="A364" s="367">
        <v>172</v>
      </c>
      <c r="B364" s="624"/>
      <c r="C364" s="181"/>
      <c r="D364" s="181"/>
      <c r="E364" s="181"/>
      <c r="F364" s="181"/>
      <c r="G364" s="181"/>
      <c r="H364" s="181"/>
      <c r="I364" s="181"/>
      <c r="J364" s="181"/>
      <c r="K364" s="625"/>
      <c r="L364" s="181"/>
      <c r="N364" s="338"/>
    </row>
    <row r="365" spans="1:14" x14ac:dyDescent="0.25">
      <c r="A365" s="367">
        <v>173</v>
      </c>
      <c r="B365" s="624"/>
      <c r="C365" s="181"/>
      <c r="D365" s="181"/>
      <c r="E365" s="181"/>
      <c r="F365" s="181"/>
      <c r="G365" s="181"/>
      <c r="H365" s="181"/>
      <c r="I365" s="181"/>
      <c r="J365" s="181"/>
      <c r="K365" s="625"/>
      <c r="L365" s="181"/>
      <c r="N365" s="338"/>
    </row>
    <row r="366" spans="1:14" x14ac:dyDescent="0.25">
      <c r="A366" s="367">
        <v>174</v>
      </c>
      <c r="B366" s="624"/>
      <c r="C366" s="181"/>
      <c r="D366" s="181"/>
      <c r="E366" s="181"/>
      <c r="F366" s="181"/>
      <c r="G366" s="181"/>
      <c r="H366" s="181"/>
      <c r="I366" s="181"/>
      <c r="J366" s="181"/>
      <c r="K366" s="625"/>
      <c r="L366" s="181"/>
      <c r="N366" s="338"/>
    </row>
    <row r="367" spans="1:14" x14ac:dyDescent="0.25">
      <c r="A367" s="367">
        <v>175</v>
      </c>
      <c r="B367" s="624"/>
      <c r="C367" s="181"/>
      <c r="D367" s="181"/>
      <c r="E367" s="181"/>
      <c r="F367" s="181"/>
      <c r="G367" s="181"/>
      <c r="H367" s="181"/>
      <c r="I367" s="181"/>
      <c r="J367" s="181"/>
      <c r="K367" s="625"/>
      <c r="L367" s="181"/>
      <c r="N367" s="338"/>
    </row>
    <row r="368" spans="1:14" x14ac:dyDescent="0.25">
      <c r="A368" s="367">
        <v>176</v>
      </c>
      <c r="B368" s="624"/>
      <c r="C368" s="181"/>
      <c r="D368" s="181"/>
      <c r="E368" s="181"/>
      <c r="F368" s="181"/>
      <c r="G368" s="181"/>
      <c r="H368" s="181"/>
      <c r="I368" s="181"/>
      <c r="J368" s="181"/>
      <c r="K368" s="625"/>
      <c r="L368" s="181"/>
      <c r="N368" s="338"/>
    </row>
    <row r="369" spans="1:14" x14ac:dyDescent="0.25">
      <c r="A369" s="367">
        <v>177</v>
      </c>
      <c r="B369" s="624"/>
      <c r="C369" s="181"/>
      <c r="D369" s="181"/>
      <c r="E369" s="181"/>
      <c r="F369" s="181"/>
      <c r="G369" s="181"/>
      <c r="H369" s="181"/>
      <c r="I369" s="181"/>
      <c r="J369" s="181"/>
      <c r="K369" s="625"/>
      <c r="L369" s="181"/>
      <c r="N369" s="338"/>
    </row>
    <row r="370" spans="1:14" x14ac:dyDescent="0.25">
      <c r="A370" s="367">
        <v>178</v>
      </c>
      <c r="B370" s="624"/>
      <c r="C370" s="181"/>
      <c r="D370" s="181"/>
      <c r="E370" s="181"/>
      <c r="F370" s="181"/>
      <c r="G370" s="181"/>
      <c r="H370" s="181"/>
      <c r="I370" s="181"/>
      <c r="J370" s="181"/>
      <c r="K370" s="625"/>
      <c r="L370" s="181"/>
      <c r="N370" s="338"/>
    </row>
    <row r="371" spans="1:14" x14ac:dyDescent="0.25">
      <c r="A371" s="367">
        <v>179</v>
      </c>
      <c r="B371" s="624"/>
      <c r="C371" s="181"/>
      <c r="D371" s="181"/>
      <c r="E371" s="181"/>
      <c r="F371" s="181"/>
      <c r="G371" s="181"/>
      <c r="H371" s="181"/>
      <c r="I371" s="181"/>
      <c r="J371" s="181"/>
      <c r="K371" s="625"/>
      <c r="L371" s="181"/>
      <c r="N371" s="338"/>
    </row>
    <row r="372" spans="1:14" x14ac:dyDescent="0.25">
      <c r="A372" s="367">
        <v>180</v>
      </c>
      <c r="B372" s="624"/>
      <c r="C372" s="181"/>
      <c r="D372" s="181"/>
      <c r="E372" s="181"/>
      <c r="F372" s="181"/>
      <c r="G372" s="181"/>
      <c r="H372" s="181"/>
      <c r="I372" s="181"/>
      <c r="J372" s="181"/>
      <c r="K372" s="625"/>
      <c r="L372" s="181"/>
      <c r="N372" s="338"/>
    </row>
    <row r="373" spans="1:14" x14ac:dyDescent="0.25">
      <c r="A373" s="367">
        <v>181</v>
      </c>
      <c r="B373" s="624"/>
      <c r="C373" s="181"/>
      <c r="D373" s="181"/>
      <c r="E373" s="181"/>
      <c r="F373" s="181"/>
      <c r="G373" s="181"/>
      <c r="H373" s="181"/>
      <c r="I373" s="181"/>
      <c r="J373" s="181"/>
      <c r="K373" s="625"/>
      <c r="L373" s="181"/>
      <c r="N373" s="338"/>
    </row>
    <row r="374" spans="1:14" x14ac:dyDescent="0.25">
      <c r="A374" s="367">
        <v>182</v>
      </c>
      <c r="B374" s="624"/>
      <c r="C374" s="181"/>
      <c r="D374" s="181"/>
      <c r="E374" s="181"/>
      <c r="F374" s="181"/>
      <c r="G374" s="181"/>
      <c r="H374" s="181"/>
      <c r="I374" s="181"/>
      <c r="J374" s="181"/>
      <c r="K374" s="625"/>
      <c r="L374" s="181"/>
      <c r="N374" s="338"/>
    </row>
    <row r="375" spans="1:14" x14ac:dyDescent="0.25">
      <c r="A375" s="367">
        <v>183</v>
      </c>
      <c r="B375" s="624"/>
      <c r="C375" s="181"/>
      <c r="D375" s="181"/>
      <c r="E375" s="181"/>
      <c r="F375" s="181"/>
      <c r="G375" s="181"/>
      <c r="H375" s="181"/>
      <c r="I375" s="181"/>
      <c r="J375" s="181"/>
      <c r="K375" s="625"/>
      <c r="L375" s="181"/>
      <c r="N375" s="338"/>
    </row>
    <row r="376" spans="1:14" x14ac:dyDescent="0.25">
      <c r="A376" s="367">
        <v>184</v>
      </c>
      <c r="B376" s="624"/>
      <c r="C376" s="181"/>
      <c r="D376" s="181"/>
      <c r="E376" s="181"/>
      <c r="F376" s="181"/>
      <c r="G376" s="181"/>
      <c r="H376" s="181"/>
      <c r="I376" s="181"/>
      <c r="J376" s="181"/>
      <c r="K376" s="625"/>
      <c r="L376" s="181"/>
      <c r="N376" s="338"/>
    </row>
    <row r="377" spans="1:14" x14ac:dyDescent="0.25">
      <c r="A377" s="367">
        <v>185</v>
      </c>
      <c r="B377" s="624"/>
      <c r="C377" s="181"/>
      <c r="D377" s="181"/>
      <c r="E377" s="181"/>
      <c r="F377" s="181"/>
      <c r="G377" s="181"/>
      <c r="H377" s="181"/>
      <c r="I377" s="181"/>
      <c r="J377" s="181"/>
      <c r="K377" s="625"/>
      <c r="L377" s="181"/>
      <c r="N377" s="338"/>
    </row>
    <row r="378" spans="1:14" x14ac:dyDescent="0.25">
      <c r="A378" s="367">
        <v>186</v>
      </c>
      <c r="B378" s="624"/>
      <c r="C378" s="181"/>
      <c r="D378" s="181"/>
      <c r="E378" s="181"/>
      <c r="F378" s="181"/>
      <c r="G378" s="181"/>
      <c r="H378" s="181"/>
      <c r="I378" s="181"/>
      <c r="J378" s="181"/>
      <c r="K378" s="625"/>
      <c r="L378" s="181"/>
      <c r="N378" s="338"/>
    </row>
    <row r="379" spans="1:14" x14ac:dyDescent="0.25">
      <c r="A379" s="367">
        <v>187</v>
      </c>
      <c r="B379" s="624"/>
      <c r="C379" s="181"/>
      <c r="D379" s="181"/>
      <c r="E379" s="181"/>
      <c r="F379" s="181"/>
      <c r="G379" s="181"/>
      <c r="H379" s="181"/>
      <c r="I379" s="181"/>
      <c r="J379" s="181"/>
      <c r="K379" s="625"/>
      <c r="L379" s="181"/>
      <c r="N379" s="338"/>
    </row>
    <row r="380" spans="1:14" x14ac:dyDescent="0.25">
      <c r="A380" s="367">
        <v>188</v>
      </c>
      <c r="B380" s="624"/>
      <c r="C380" s="181"/>
      <c r="D380" s="181"/>
      <c r="E380" s="181"/>
      <c r="F380" s="181"/>
      <c r="G380" s="181"/>
      <c r="H380" s="181"/>
      <c r="I380" s="181"/>
      <c r="J380" s="181"/>
      <c r="K380" s="625"/>
      <c r="L380" s="181"/>
      <c r="N380" s="338"/>
    </row>
    <row r="381" spans="1:14" x14ac:dyDescent="0.25">
      <c r="A381" s="367">
        <v>189</v>
      </c>
      <c r="B381" s="624"/>
      <c r="C381" s="181"/>
      <c r="D381" s="181"/>
      <c r="E381" s="181"/>
      <c r="F381" s="181"/>
      <c r="G381" s="181"/>
      <c r="H381" s="181"/>
      <c r="I381" s="181"/>
      <c r="J381" s="181"/>
      <c r="K381" s="625"/>
      <c r="L381" s="181"/>
      <c r="N381" s="338"/>
    </row>
    <row r="382" spans="1:14" x14ac:dyDescent="0.25">
      <c r="A382" s="367">
        <v>190</v>
      </c>
      <c r="B382" s="624"/>
      <c r="C382" s="181"/>
      <c r="D382" s="181"/>
      <c r="E382" s="181"/>
      <c r="F382" s="181"/>
      <c r="G382" s="181"/>
      <c r="H382" s="181"/>
      <c r="I382" s="181"/>
      <c r="J382" s="181"/>
      <c r="K382" s="625"/>
      <c r="L382" s="181"/>
      <c r="N382" s="338"/>
    </row>
    <row r="383" spans="1:14" x14ac:dyDescent="0.25">
      <c r="B383" s="624"/>
      <c r="C383" s="181"/>
      <c r="D383" s="181"/>
      <c r="E383" s="181"/>
      <c r="F383" s="181"/>
      <c r="G383" s="181"/>
      <c r="H383" s="181"/>
      <c r="I383" s="181"/>
      <c r="J383" s="181"/>
      <c r="K383" s="625"/>
      <c r="L383" s="181"/>
      <c r="N383" s="338"/>
    </row>
    <row r="384" spans="1:14" x14ac:dyDescent="0.25">
      <c r="B384" s="624"/>
      <c r="C384" s="181"/>
      <c r="D384" s="181"/>
      <c r="E384" s="181"/>
      <c r="F384" s="181"/>
      <c r="G384" s="181"/>
      <c r="H384" s="181"/>
      <c r="I384" s="181"/>
      <c r="J384" s="181"/>
      <c r="K384" s="625"/>
      <c r="L384" s="181"/>
      <c r="N384" s="338"/>
    </row>
    <row r="385" spans="2:14" x14ac:dyDescent="0.25">
      <c r="B385" s="624"/>
      <c r="C385" s="181"/>
      <c r="D385" s="181"/>
      <c r="E385" s="181"/>
      <c r="F385" s="181"/>
      <c r="G385" s="181"/>
      <c r="H385" s="181"/>
      <c r="I385" s="181"/>
      <c r="J385" s="181"/>
      <c r="K385" s="625"/>
      <c r="L385" s="181"/>
      <c r="N385" s="338"/>
    </row>
    <row r="386" spans="2:14" x14ac:dyDescent="0.25">
      <c r="B386" s="624"/>
      <c r="C386" s="181"/>
      <c r="D386" s="181"/>
      <c r="E386" s="181"/>
      <c r="F386" s="181"/>
      <c r="G386" s="181"/>
      <c r="H386" s="181"/>
      <c r="I386" s="181"/>
      <c r="J386" s="181"/>
      <c r="K386" s="625"/>
      <c r="L386" s="181"/>
      <c r="N386" s="338"/>
    </row>
    <row r="387" spans="2:14" x14ac:dyDescent="0.25">
      <c r="B387" s="624"/>
      <c r="C387" s="181"/>
      <c r="D387" s="181"/>
      <c r="E387" s="181"/>
      <c r="F387" s="181"/>
      <c r="G387" s="181"/>
      <c r="H387" s="181"/>
      <c r="I387" s="181"/>
      <c r="J387" s="181"/>
      <c r="K387" s="625"/>
      <c r="L387" s="181"/>
      <c r="N387" s="338"/>
    </row>
    <row r="388" spans="2:14" x14ac:dyDescent="0.25">
      <c r="B388" s="624"/>
      <c r="C388" s="181"/>
      <c r="D388" s="181"/>
      <c r="E388" s="181"/>
      <c r="F388" s="181"/>
      <c r="G388" s="181"/>
      <c r="H388" s="181"/>
      <c r="I388" s="181"/>
      <c r="J388" s="181"/>
      <c r="K388" s="625"/>
      <c r="L388" s="181"/>
      <c r="N388" s="338"/>
    </row>
    <row r="389" spans="2:14" x14ac:dyDescent="0.25">
      <c r="B389" s="624"/>
      <c r="C389" s="181"/>
      <c r="D389" s="181"/>
      <c r="E389" s="181"/>
      <c r="F389" s="181"/>
      <c r="G389" s="181"/>
      <c r="H389" s="181"/>
      <c r="I389" s="181"/>
      <c r="J389" s="181"/>
      <c r="K389" s="625"/>
      <c r="L389" s="181"/>
      <c r="N389" s="338"/>
    </row>
    <row r="390" spans="2:14" x14ac:dyDescent="0.25">
      <c r="B390" s="624"/>
      <c r="C390" s="181"/>
      <c r="D390" s="181"/>
      <c r="E390" s="181"/>
      <c r="F390" s="181"/>
      <c r="G390" s="181"/>
      <c r="H390" s="181"/>
      <c r="I390" s="181"/>
      <c r="J390" s="181"/>
      <c r="K390" s="625"/>
      <c r="L390" s="181"/>
      <c r="N390" s="338"/>
    </row>
    <row r="391" spans="2:14" x14ac:dyDescent="0.25">
      <c r="B391" s="624"/>
      <c r="C391" s="181"/>
      <c r="D391" s="181"/>
      <c r="E391" s="181"/>
      <c r="F391" s="181"/>
      <c r="G391" s="181"/>
      <c r="H391" s="181"/>
      <c r="I391" s="181"/>
      <c r="J391" s="181"/>
      <c r="K391" s="625"/>
      <c r="L391" s="181"/>
      <c r="N391" s="338"/>
    </row>
    <row r="392" spans="2:14" x14ac:dyDescent="0.25">
      <c r="B392" s="624"/>
      <c r="C392" s="181"/>
      <c r="D392" s="181"/>
      <c r="E392" s="181"/>
      <c r="F392" s="181"/>
      <c r="G392" s="181"/>
      <c r="H392" s="181"/>
      <c r="I392" s="181"/>
      <c r="J392" s="181"/>
      <c r="K392" s="625"/>
      <c r="L392" s="181"/>
      <c r="N392" s="338"/>
    </row>
    <row r="393" spans="2:14" x14ac:dyDescent="0.25">
      <c r="B393" s="624"/>
      <c r="C393" s="181"/>
      <c r="D393" s="181"/>
      <c r="E393" s="181"/>
      <c r="F393" s="181"/>
      <c r="G393" s="181"/>
      <c r="H393" s="181"/>
      <c r="I393" s="181"/>
      <c r="J393" s="181"/>
      <c r="K393" s="625"/>
      <c r="L393" s="181"/>
      <c r="N393" s="338"/>
    </row>
    <row r="394" spans="2:14" x14ac:dyDescent="0.25">
      <c r="B394" s="624"/>
      <c r="C394" s="181"/>
      <c r="D394" s="181"/>
      <c r="E394" s="181"/>
      <c r="F394" s="181"/>
      <c r="G394" s="181"/>
      <c r="H394" s="181"/>
      <c r="I394" s="181"/>
      <c r="J394" s="181"/>
      <c r="K394" s="625"/>
      <c r="L394" s="181"/>
      <c r="N394" s="338"/>
    </row>
    <row r="395" spans="2:14" x14ac:dyDescent="0.25">
      <c r="B395" s="624"/>
      <c r="C395" s="181"/>
      <c r="D395" s="181"/>
      <c r="E395" s="181"/>
      <c r="F395" s="181"/>
      <c r="G395" s="181"/>
      <c r="H395" s="181"/>
      <c r="I395" s="181"/>
      <c r="J395" s="181"/>
      <c r="K395" s="625"/>
      <c r="L395" s="181"/>
      <c r="N395" s="338"/>
    </row>
    <row r="396" spans="2:14" x14ac:dyDescent="0.25">
      <c r="B396" s="624"/>
      <c r="C396" s="181"/>
      <c r="D396" s="181"/>
      <c r="E396" s="181"/>
      <c r="F396" s="181"/>
      <c r="G396" s="181"/>
      <c r="H396" s="181"/>
      <c r="I396" s="181"/>
      <c r="J396" s="181"/>
      <c r="K396" s="625"/>
      <c r="L396" s="181"/>
      <c r="N396" s="338"/>
    </row>
    <row r="397" spans="2:14" x14ac:dyDescent="0.25">
      <c r="B397" s="624"/>
      <c r="C397" s="181"/>
      <c r="D397" s="181"/>
      <c r="E397" s="181"/>
      <c r="F397" s="181"/>
      <c r="G397" s="181"/>
      <c r="H397" s="181"/>
      <c r="I397" s="181"/>
      <c r="J397" s="181"/>
      <c r="K397" s="625"/>
      <c r="L397" s="181"/>
      <c r="N397" s="338"/>
    </row>
    <row r="398" spans="2:14" x14ac:dyDescent="0.25">
      <c r="B398" s="624"/>
      <c r="C398" s="181"/>
      <c r="D398" s="181"/>
      <c r="E398" s="181"/>
      <c r="F398" s="181"/>
      <c r="G398" s="181"/>
      <c r="H398" s="181"/>
      <c r="I398" s="181"/>
      <c r="J398" s="181"/>
      <c r="K398" s="625"/>
      <c r="L398" s="181"/>
      <c r="N398" s="338"/>
    </row>
    <row r="399" spans="2:14" x14ac:dyDescent="0.25">
      <c r="B399" s="624"/>
      <c r="C399" s="181"/>
      <c r="D399" s="181"/>
      <c r="E399" s="181"/>
      <c r="F399" s="181"/>
      <c r="G399" s="181"/>
      <c r="H399" s="181"/>
      <c r="I399" s="181"/>
      <c r="J399" s="181"/>
      <c r="K399" s="625"/>
      <c r="L399" s="181"/>
      <c r="N399" s="338"/>
    </row>
    <row r="400" spans="2:14" x14ac:dyDescent="0.25">
      <c r="B400" s="624"/>
      <c r="C400" s="181"/>
      <c r="D400" s="181"/>
      <c r="E400" s="181"/>
      <c r="F400" s="181"/>
      <c r="G400" s="181"/>
      <c r="H400" s="181"/>
      <c r="I400" s="181"/>
      <c r="J400" s="181"/>
      <c r="K400" s="625"/>
      <c r="L400" s="181"/>
      <c r="N400" s="338"/>
    </row>
    <row r="401" spans="2:14" x14ac:dyDescent="0.25">
      <c r="B401" s="624"/>
      <c r="C401" s="181"/>
      <c r="D401" s="181"/>
      <c r="E401" s="181"/>
      <c r="F401" s="181"/>
      <c r="G401" s="181"/>
      <c r="H401" s="181"/>
      <c r="I401" s="181"/>
      <c r="J401" s="181"/>
      <c r="K401" s="625"/>
      <c r="L401" s="181"/>
      <c r="N401" s="338"/>
    </row>
    <row r="402" spans="2:14" x14ac:dyDescent="0.25">
      <c r="B402" s="624"/>
      <c r="C402" s="181"/>
      <c r="D402" s="181"/>
      <c r="E402" s="181"/>
      <c r="F402" s="181"/>
      <c r="G402" s="181"/>
      <c r="H402" s="181"/>
      <c r="I402" s="181"/>
      <c r="J402" s="181"/>
      <c r="K402" s="625"/>
      <c r="L402" s="181"/>
      <c r="N402" s="338"/>
    </row>
    <row r="403" spans="2:14" x14ac:dyDescent="0.25">
      <c r="B403" s="624"/>
      <c r="C403" s="181"/>
      <c r="D403" s="181"/>
      <c r="E403" s="181"/>
      <c r="F403" s="181"/>
      <c r="G403" s="181"/>
      <c r="H403" s="181"/>
      <c r="I403" s="181"/>
      <c r="J403" s="181"/>
      <c r="K403" s="625"/>
      <c r="L403" s="181"/>
      <c r="N403" s="338"/>
    </row>
    <row r="404" spans="2:14" x14ac:dyDescent="0.25">
      <c r="B404" s="624"/>
      <c r="C404" s="181"/>
      <c r="D404" s="181"/>
      <c r="E404" s="181"/>
      <c r="F404" s="181"/>
      <c r="G404" s="181"/>
      <c r="H404" s="181"/>
      <c r="I404" s="181"/>
      <c r="J404" s="181"/>
      <c r="K404" s="625"/>
      <c r="L404" s="181"/>
      <c r="N404" s="338"/>
    </row>
    <row r="405" spans="2:14" x14ac:dyDescent="0.25">
      <c r="B405" s="624"/>
      <c r="C405" s="181"/>
      <c r="D405" s="181"/>
      <c r="E405" s="181"/>
      <c r="F405" s="181"/>
      <c r="G405" s="181"/>
      <c r="H405" s="181"/>
      <c r="I405" s="181"/>
      <c r="J405" s="181"/>
      <c r="K405" s="625"/>
      <c r="L405" s="181"/>
      <c r="N405" s="338"/>
    </row>
    <row r="406" spans="2:14" x14ac:dyDescent="0.25">
      <c r="B406" s="624"/>
      <c r="C406" s="181"/>
      <c r="D406" s="181"/>
      <c r="E406" s="181"/>
      <c r="F406" s="181"/>
      <c r="G406" s="181"/>
      <c r="H406" s="181"/>
      <c r="I406" s="181"/>
      <c r="J406" s="181"/>
      <c r="K406" s="625"/>
      <c r="L406" s="181"/>
      <c r="N406" s="338"/>
    </row>
    <row r="407" spans="2:14" x14ac:dyDescent="0.25">
      <c r="B407" s="624"/>
      <c r="C407" s="181"/>
      <c r="D407" s="181"/>
      <c r="E407" s="181"/>
      <c r="F407" s="181"/>
      <c r="G407" s="181"/>
      <c r="H407" s="181"/>
      <c r="I407" s="181"/>
      <c r="J407" s="181"/>
      <c r="K407" s="625"/>
      <c r="L407" s="181"/>
      <c r="N407" s="338"/>
    </row>
    <row r="408" spans="2:14" x14ac:dyDescent="0.25">
      <c r="B408" s="624"/>
      <c r="C408" s="181"/>
      <c r="D408" s="181"/>
      <c r="E408" s="181"/>
      <c r="F408" s="181"/>
      <c r="G408" s="181"/>
      <c r="H408" s="181"/>
      <c r="I408" s="181"/>
      <c r="J408" s="181"/>
      <c r="K408" s="625"/>
      <c r="L408" s="181"/>
      <c r="N408" s="338"/>
    </row>
    <row r="409" spans="2:14" x14ac:dyDescent="0.25">
      <c r="B409" s="624"/>
      <c r="C409" s="181"/>
      <c r="D409" s="181"/>
      <c r="E409" s="181"/>
      <c r="F409" s="181"/>
      <c r="G409" s="181"/>
      <c r="H409" s="181"/>
      <c r="I409" s="181"/>
      <c r="J409" s="181"/>
      <c r="K409" s="625"/>
      <c r="L409" s="181"/>
      <c r="N409" s="338"/>
    </row>
    <row r="410" spans="2:14" x14ac:dyDescent="0.25">
      <c r="B410" s="624"/>
      <c r="C410" s="181"/>
      <c r="D410" s="181"/>
      <c r="E410" s="181"/>
      <c r="F410" s="181"/>
      <c r="G410" s="181"/>
      <c r="H410" s="181"/>
      <c r="I410" s="181"/>
      <c r="J410" s="181"/>
      <c r="K410" s="625"/>
      <c r="L410" s="181"/>
      <c r="N410" s="338"/>
    </row>
    <row r="411" spans="2:14" x14ac:dyDescent="0.25">
      <c r="B411" s="624"/>
      <c r="C411" s="181"/>
      <c r="D411" s="181"/>
      <c r="E411" s="181"/>
      <c r="F411" s="181"/>
      <c r="G411" s="181"/>
      <c r="H411" s="181"/>
      <c r="I411" s="181"/>
      <c r="J411" s="181"/>
      <c r="K411" s="625"/>
      <c r="L411" s="181"/>
      <c r="N411" s="338"/>
    </row>
    <row r="412" spans="2:14" x14ac:dyDescent="0.25">
      <c r="B412" s="624"/>
      <c r="C412" s="181"/>
      <c r="D412" s="181"/>
      <c r="E412" s="181"/>
      <c r="F412" s="181"/>
      <c r="G412" s="181"/>
      <c r="H412" s="181"/>
      <c r="I412" s="181"/>
      <c r="J412" s="181"/>
      <c r="K412" s="625"/>
      <c r="L412" s="181"/>
      <c r="N412" s="338"/>
    </row>
    <row r="413" spans="2:14" x14ac:dyDescent="0.25">
      <c r="B413" s="624"/>
      <c r="C413" s="181"/>
      <c r="D413" s="181"/>
      <c r="E413" s="181"/>
      <c r="F413" s="181"/>
      <c r="G413" s="181"/>
      <c r="H413" s="181"/>
      <c r="I413" s="181"/>
      <c r="J413" s="181"/>
      <c r="K413" s="625"/>
      <c r="L413" s="181"/>
      <c r="N413" s="338"/>
    </row>
    <row r="414" spans="2:14" x14ac:dyDescent="0.25">
      <c r="B414" s="624"/>
      <c r="C414" s="181"/>
      <c r="D414" s="181"/>
      <c r="E414" s="181"/>
      <c r="F414" s="181"/>
      <c r="G414" s="181"/>
      <c r="H414" s="181"/>
      <c r="I414" s="181"/>
      <c r="J414" s="181"/>
      <c r="K414" s="625"/>
      <c r="L414" s="181"/>
      <c r="N414" s="338"/>
    </row>
    <row r="415" spans="2:14" x14ac:dyDescent="0.25">
      <c r="B415" s="624"/>
      <c r="C415" s="181"/>
      <c r="D415" s="181"/>
      <c r="E415" s="181"/>
      <c r="F415" s="181"/>
      <c r="G415" s="181"/>
      <c r="H415" s="181"/>
      <c r="I415" s="181"/>
      <c r="J415" s="181"/>
      <c r="K415" s="625"/>
      <c r="L415" s="181"/>
      <c r="N415" s="338"/>
    </row>
    <row r="416" spans="2:14" x14ac:dyDescent="0.25">
      <c r="B416" s="624"/>
      <c r="C416" s="181"/>
      <c r="D416" s="181"/>
      <c r="E416" s="181"/>
      <c r="F416" s="181"/>
      <c r="G416" s="181"/>
      <c r="H416" s="181"/>
      <c r="I416" s="181"/>
      <c r="J416" s="181"/>
      <c r="K416" s="625"/>
      <c r="L416" s="181"/>
      <c r="N416" s="338"/>
    </row>
    <row r="417" spans="2:14" x14ac:dyDescent="0.25">
      <c r="B417" s="624"/>
      <c r="C417" s="181"/>
      <c r="D417" s="181"/>
      <c r="E417" s="181"/>
      <c r="F417" s="181"/>
      <c r="G417" s="181"/>
      <c r="H417" s="181"/>
      <c r="I417" s="181"/>
      <c r="J417" s="181"/>
      <c r="K417" s="625"/>
      <c r="L417" s="181"/>
      <c r="N417" s="338"/>
    </row>
    <row r="418" spans="2:14" x14ac:dyDescent="0.25">
      <c r="B418" s="624"/>
      <c r="C418" s="181"/>
      <c r="D418" s="181"/>
      <c r="E418" s="181"/>
      <c r="F418" s="181"/>
      <c r="G418" s="181"/>
      <c r="H418" s="181"/>
      <c r="I418" s="181"/>
      <c r="J418" s="181"/>
      <c r="K418" s="625"/>
      <c r="L418" s="181"/>
      <c r="N418" s="338"/>
    </row>
    <row r="419" spans="2:14" x14ac:dyDescent="0.25">
      <c r="B419" s="624"/>
      <c r="C419" s="181"/>
      <c r="D419" s="181"/>
      <c r="E419" s="181"/>
      <c r="F419" s="181"/>
      <c r="G419" s="181"/>
      <c r="H419" s="181"/>
      <c r="I419" s="181"/>
      <c r="J419" s="181"/>
      <c r="K419" s="625"/>
      <c r="L419" s="181"/>
      <c r="N419" s="338"/>
    </row>
    <row r="420" spans="2:14" x14ac:dyDescent="0.25">
      <c r="B420" s="624"/>
      <c r="C420" s="181"/>
      <c r="D420" s="181"/>
      <c r="E420" s="181"/>
      <c r="F420" s="181"/>
      <c r="G420" s="181"/>
      <c r="H420" s="181"/>
      <c r="I420" s="181"/>
      <c r="J420" s="181"/>
      <c r="K420" s="625"/>
      <c r="L420" s="181"/>
      <c r="N420" s="338"/>
    </row>
    <row r="421" spans="2:14" x14ac:dyDescent="0.25">
      <c r="B421" s="624"/>
      <c r="C421" s="181"/>
      <c r="D421" s="181"/>
      <c r="E421" s="181"/>
      <c r="F421" s="181"/>
      <c r="G421" s="181"/>
      <c r="H421" s="181"/>
      <c r="I421" s="181"/>
      <c r="J421" s="181"/>
      <c r="K421" s="625"/>
      <c r="L421" s="181"/>
      <c r="N421" s="338"/>
    </row>
    <row r="422" spans="2:14" x14ac:dyDescent="0.25">
      <c r="B422" s="624"/>
      <c r="C422" s="181"/>
      <c r="D422" s="181"/>
      <c r="E422" s="181"/>
      <c r="F422" s="181"/>
      <c r="G422" s="181"/>
      <c r="H422" s="181"/>
      <c r="I422" s="181"/>
      <c r="J422" s="181"/>
      <c r="K422" s="625"/>
      <c r="L422" s="181"/>
      <c r="N422" s="338"/>
    </row>
    <row r="423" spans="2:14" x14ac:dyDescent="0.25">
      <c r="B423" s="624"/>
      <c r="C423" s="181"/>
      <c r="D423" s="181"/>
      <c r="E423" s="181"/>
      <c r="F423" s="181"/>
      <c r="G423" s="181"/>
      <c r="H423" s="181"/>
      <c r="I423" s="181"/>
      <c r="J423" s="181"/>
      <c r="K423" s="625"/>
      <c r="L423" s="181"/>
      <c r="N423" s="338"/>
    </row>
    <row r="424" spans="2:14" x14ac:dyDescent="0.25">
      <c r="B424" s="624"/>
      <c r="C424" s="181"/>
      <c r="D424" s="181"/>
      <c r="E424" s="181"/>
      <c r="F424" s="181"/>
      <c r="G424" s="181"/>
      <c r="H424" s="181"/>
      <c r="I424" s="181"/>
      <c r="J424" s="181"/>
      <c r="K424" s="625"/>
      <c r="L424" s="181"/>
      <c r="N424" s="338"/>
    </row>
    <row r="425" spans="2:14" x14ac:dyDescent="0.25">
      <c r="B425" s="624"/>
      <c r="C425" s="181"/>
      <c r="D425" s="181"/>
      <c r="E425" s="181"/>
      <c r="F425" s="181"/>
      <c r="G425" s="181"/>
      <c r="H425" s="181"/>
      <c r="I425" s="181"/>
      <c r="J425" s="181"/>
      <c r="K425" s="625"/>
      <c r="L425" s="181"/>
      <c r="N425" s="338"/>
    </row>
    <row r="426" spans="2:14" x14ac:dyDescent="0.25">
      <c r="B426" s="624"/>
      <c r="C426" s="181"/>
      <c r="D426" s="181"/>
      <c r="E426" s="181"/>
      <c r="F426" s="181"/>
      <c r="G426" s="181"/>
      <c r="H426" s="181"/>
      <c r="I426" s="181"/>
      <c r="J426" s="181"/>
      <c r="K426" s="625"/>
      <c r="L426" s="181"/>
      <c r="N426" s="338"/>
    </row>
    <row r="427" spans="2:14" x14ac:dyDescent="0.25">
      <c r="B427" s="624"/>
      <c r="C427" s="181"/>
      <c r="D427" s="181"/>
      <c r="E427" s="181"/>
      <c r="F427" s="181"/>
      <c r="G427" s="181"/>
      <c r="H427" s="181"/>
      <c r="I427" s="181"/>
      <c r="J427" s="181"/>
      <c r="K427" s="625"/>
      <c r="L427" s="181"/>
      <c r="N427" s="338"/>
    </row>
    <row r="428" spans="2:14" x14ac:dyDescent="0.25">
      <c r="B428" s="624"/>
      <c r="C428" s="181"/>
      <c r="D428" s="181"/>
      <c r="E428" s="181"/>
      <c r="F428" s="181"/>
      <c r="G428" s="181"/>
      <c r="H428" s="181"/>
      <c r="I428" s="181"/>
      <c r="J428" s="181"/>
      <c r="K428" s="625"/>
      <c r="L428" s="181"/>
      <c r="N428" s="338"/>
    </row>
    <row r="429" spans="2:14" x14ac:dyDescent="0.25">
      <c r="B429" s="624"/>
      <c r="C429" s="181"/>
      <c r="D429" s="181"/>
      <c r="E429" s="181"/>
      <c r="F429" s="181"/>
      <c r="G429" s="181"/>
      <c r="H429" s="181"/>
      <c r="I429" s="181"/>
      <c r="J429" s="181"/>
      <c r="K429" s="625"/>
      <c r="L429" s="181"/>
      <c r="N429" s="338"/>
    </row>
    <row r="430" spans="2:14" x14ac:dyDescent="0.25">
      <c r="B430" s="624"/>
      <c r="C430" s="181"/>
      <c r="D430" s="181"/>
      <c r="E430" s="181"/>
      <c r="F430" s="181"/>
      <c r="G430" s="181"/>
      <c r="H430" s="181"/>
      <c r="I430" s="181"/>
      <c r="J430" s="181"/>
      <c r="K430" s="625"/>
      <c r="L430" s="181"/>
      <c r="N430" s="338"/>
    </row>
    <row r="431" spans="2:14" x14ac:dyDescent="0.25">
      <c r="B431" s="624"/>
      <c r="C431" s="181"/>
      <c r="D431" s="181"/>
      <c r="E431" s="181"/>
      <c r="F431" s="181"/>
      <c r="G431" s="181"/>
      <c r="H431" s="181"/>
      <c r="I431" s="181"/>
      <c r="J431" s="181"/>
      <c r="K431" s="625"/>
      <c r="L431" s="181"/>
      <c r="N431" s="338"/>
    </row>
    <row r="432" spans="2:14" x14ac:dyDescent="0.25">
      <c r="B432" s="624"/>
      <c r="C432" s="181"/>
      <c r="D432" s="181"/>
      <c r="E432" s="181"/>
      <c r="F432" s="181"/>
      <c r="G432" s="181"/>
      <c r="H432" s="181"/>
      <c r="I432" s="181"/>
      <c r="J432" s="181"/>
      <c r="K432" s="625"/>
      <c r="L432" s="181"/>
      <c r="N432" s="338"/>
    </row>
    <row r="433" spans="2:14" x14ac:dyDescent="0.25">
      <c r="B433" s="624"/>
      <c r="C433" s="181"/>
      <c r="D433" s="181"/>
      <c r="E433" s="181"/>
      <c r="F433" s="181"/>
      <c r="G433" s="181"/>
      <c r="H433" s="181"/>
      <c r="I433" s="181"/>
      <c r="J433" s="181"/>
      <c r="K433" s="625"/>
      <c r="L433" s="181"/>
      <c r="N433" s="338"/>
    </row>
    <row r="434" spans="2:14" x14ac:dyDescent="0.25">
      <c r="B434" s="624"/>
      <c r="C434" s="181"/>
      <c r="D434" s="181"/>
      <c r="E434" s="181"/>
      <c r="F434" s="181"/>
      <c r="G434" s="181"/>
      <c r="H434" s="181"/>
      <c r="I434" s="181"/>
      <c r="J434" s="181"/>
      <c r="K434" s="625"/>
      <c r="L434" s="181"/>
      <c r="N434" s="338"/>
    </row>
    <row r="435" spans="2:14" x14ac:dyDescent="0.25">
      <c r="B435" s="624"/>
      <c r="C435" s="181"/>
      <c r="D435" s="181"/>
      <c r="E435" s="181"/>
      <c r="F435" s="181"/>
      <c r="G435" s="181"/>
      <c r="H435" s="181"/>
      <c r="I435" s="181"/>
      <c r="J435" s="181"/>
      <c r="K435" s="625"/>
      <c r="L435" s="181"/>
      <c r="N435" s="338"/>
    </row>
    <row r="436" spans="2:14" x14ac:dyDescent="0.25">
      <c r="B436" s="624"/>
      <c r="C436" s="181"/>
      <c r="D436" s="181"/>
      <c r="E436" s="181"/>
      <c r="F436" s="181"/>
      <c r="G436" s="181"/>
      <c r="H436" s="181"/>
      <c r="I436" s="181"/>
      <c r="J436" s="181"/>
      <c r="K436" s="625"/>
      <c r="L436" s="181"/>
      <c r="N436" s="338"/>
    </row>
    <row r="437" spans="2:14" x14ac:dyDescent="0.25">
      <c r="B437" s="624"/>
      <c r="C437" s="181"/>
      <c r="D437" s="181"/>
      <c r="E437" s="181"/>
      <c r="F437" s="181"/>
      <c r="G437" s="181"/>
      <c r="H437" s="181"/>
      <c r="I437" s="181"/>
      <c r="J437" s="181"/>
      <c r="K437" s="625"/>
      <c r="L437" s="181"/>
      <c r="N437" s="338"/>
    </row>
    <row r="438" spans="2:14" x14ac:dyDescent="0.25">
      <c r="B438" s="624"/>
      <c r="C438" s="181"/>
      <c r="D438" s="181"/>
      <c r="E438" s="181"/>
      <c r="F438" s="181"/>
      <c r="G438" s="181"/>
      <c r="H438" s="181"/>
      <c r="I438" s="181"/>
      <c r="J438" s="181"/>
      <c r="K438" s="625"/>
      <c r="L438" s="181"/>
      <c r="N438" s="338"/>
    </row>
    <row r="439" spans="2:14" x14ac:dyDescent="0.25">
      <c r="B439" s="624"/>
      <c r="C439" s="181"/>
      <c r="D439" s="181"/>
      <c r="E439" s="181"/>
      <c r="F439" s="181"/>
      <c r="G439" s="181"/>
      <c r="H439" s="181"/>
      <c r="I439" s="181"/>
      <c r="J439" s="181"/>
      <c r="K439" s="625"/>
      <c r="L439" s="181"/>
      <c r="N439" s="338"/>
    </row>
    <row r="440" spans="2:14" x14ac:dyDescent="0.25">
      <c r="B440" s="624"/>
      <c r="C440" s="181"/>
      <c r="D440" s="181"/>
      <c r="E440" s="181"/>
      <c r="F440" s="181"/>
      <c r="G440" s="181"/>
      <c r="H440" s="181"/>
      <c r="I440" s="181"/>
      <c r="J440" s="181"/>
      <c r="K440" s="625"/>
      <c r="L440" s="181"/>
      <c r="N440" s="338"/>
    </row>
    <row r="441" spans="2:14" x14ac:dyDescent="0.25">
      <c r="B441" s="624"/>
      <c r="C441" s="181"/>
      <c r="D441" s="181"/>
      <c r="E441" s="181"/>
      <c r="F441" s="181"/>
      <c r="G441" s="181"/>
      <c r="H441" s="181"/>
      <c r="I441" s="181"/>
      <c r="J441" s="181"/>
      <c r="K441" s="625"/>
      <c r="L441" s="181"/>
      <c r="N441" s="338"/>
    </row>
    <row r="442" spans="2:14" x14ac:dyDescent="0.25">
      <c r="B442" s="624"/>
      <c r="C442" s="181"/>
      <c r="D442" s="181"/>
      <c r="E442" s="181"/>
      <c r="F442" s="181"/>
      <c r="G442" s="181"/>
      <c r="H442" s="181"/>
      <c r="I442" s="181"/>
      <c r="J442" s="181"/>
      <c r="K442" s="625"/>
      <c r="L442" s="181"/>
      <c r="N442" s="338"/>
    </row>
    <row r="443" spans="2:14" x14ac:dyDescent="0.25">
      <c r="B443" s="624"/>
      <c r="C443" s="181"/>
      <c r="D443" s="181"/>
      <c r="E443" s="181"/>
      <c r="F443" s="181"/>
      <c r="G443" s="181"/>
      <c r="H443" s="181"/>
      <c r="I443" s="181"/>
      <c r="J443" s="181"/>
      <c r="K443" s="625"/>
      <c r="L443" s="181"/>
      <c r="N443" s="338"/>
    </row>
    <row r="444" spans="2:14" x14ac:dyDescent="0.25">
      <c r="B444" s="624"/>
      <c r="C444" s="181"/>
      <c r="D444" s="181"/>
      <c r="E444" s="181"/>
      <c r="F444" s="181"/>
      <c r="G444" s="181"/>
      <c r="H444" s="181"/>
      <c r="I444" s="181"/>
      <c r="J444" s="181"/>
      <c r="K444" s="625"/>
      <c r="L444" s="181"/>
      <c r="N444" s="338"/>
    </row>
    <row r="445" spans="2:14" x14ac:dyDescent="0.25">
      <c r="B445" s="624"/>
      <c r="C445" s="181"/>
      <c r="D445" s="181"/>
      <c r="E445" s="181"/>
      <c r="F445" s="181"/>
      <c r="G445" s="181"/>
      <c r="H445" s="181"/>
      <c r="I445" s="181"/>
      <c r="J445" s="181"/>
      <c r="K445" s="625"/>
      <c r="L445" s="181"/>
      <c r="N445" s="338"/>
    </row>
    <row r="446" spans="2:14" x14ac:dyDescent="0.25">
      <c r="B446" s="624"/>
      <c r="C446" s="181"/>
      <c r="D446" s="181"/>
      <c r="E446" s="181"/>
      <c r="F446" s="181"/>
      <c r="G446" s="181"/>
      <c r="H446" s="181"/>
      <c r="I446" s="181"/>
      <c r="J446" s="181"/>
      <c r="K446" s="625"/>
      <c r="L446" s="181"/>
      <c r="N446" s="338"/>
    </row>
    <row r="447" spans="2:14" x14ac:dyDescent="0.25">
      <c r="B447" s="624"/>
      <c r="C447" s="181"/>
      <c r="D447" s="181"/>
      <c r="E447" s="181"/>
      <c r="F447" s="181"/>
      <c r="G447" s="181"/>
      <c r="H447" s="181"/>
      <c r="I447" s="181"/>
      <c r="J447" s="181"/>
      <c r="K447" s="625"/>
      <c r="L447" s="181"/>
      <c r="N447" s="338"/>
    </row>
    <row r="448" spans="2:14" x14ac:dyDescent="0.25">
      <c r="B448" s="624"/>
      <c r="C448" s="181"/>
      <c r="D448" s="181"/>
      <c r="E448" s="181"/>
      <c r="F448" s="181"/>
      <c r="G448" s="181"/>
      <c r="H448" s="181"/>
      <c r="I448" s="181"/>
      <c r="J448" s="181"/>
      <c r="K448" s="625"/>
      <c r="L448" s="181"/>
      <c r="N448" s="338"/>
    </row>
    <row r="449" spans="2:14" x14ac:dyDescent="0.25">
      <c r="B449" s="624"/>
      <c r="C449" s="181"/>
      <c r="D449" s="181"/>
      <c r="E449" s="181"/>
      <c r="F449" s="181"/>
      <c r="G449" s="181"/>
      <c r="H449" s="181"/>
      <c r="I449" s="181"/>
      <c r="J449" s="181"/>
      <c r="K449" s="625"/>
      <c r="L449" s="181"/>
      <c r="N449" s="338"/>
    </row>
    <row r="450" spans="2:14" x14ac:dyDescent="0.25">
      <c r="B450" s="624"/>
      <c r="C450" s="181"/>
      <c r="D450" s="181"/>
      <c r="E450" s="181"/>
      <c r="F450" s="181"/>
      <c r="G450" s="181"/>
      <c r="H450" s="181"/>
      <c r="I450" s="181"/>
      <c r="J450" s="181"/>
      <c r="K450" s="625"/>
      <c r="L450" s="181"/>
      <c r="N450" s="338"/>
    </row>
    <row r="451" spans="2:14" x14ac:dyDescent="0.25">
      <c r="B451" s="624"/>
      <c r="C451" s="181"/>
      <c r="D451" s="181"/>
      <c r="E451" s="181"/>
      <c r="F451" s="181"/>
      <c r="G451" s="181"/>
      <c r="H451" s="181"/>
      <c r="I451" s="181"/>
      <c r="J451" s="181"/>
      <c r="K451" s="625"/>
      <c r="L451" s="181"/>
      <c r="N451" s="338"/>
    </row>
    <row r="452" spans="2:14" x14ac:dyDescent="0.25">
      <c r="B452" s="624"/>
      <c r="C452" s="181"/>
      <c r="D452" s="181"/>
      <c r="E452" s="181"/>
      <c r="F452" s="181"/>
      <c r="G452" s="181"/>
      <c r="H452" s="181"/>
      <c r="I452" s="181"/>
      <c r="J452" s="181"/>
      <c r="K452" s="625"/>
      <c r="L452" s="181"/>
      <c r="N452" s="338"/>
    </row>
    <row r="453" spans="2:14" x14ac:dyDescent="0.25">
      <c r="B453" s="624"/>
      <c r="C453" s="181"/>
      <c r="D453" s="181"/>
      <c r="E453" s="181"/>
      <c r="F453" s="181"/>
      <c r="G453" s="181"/>
      <c r="H453" s="181"/>
      <c r="I453" s="181"/>
      <c r="J453" s="181"/>
      <c r="K453" s="625"/>
      <c r="L453" s="181"/>
      <c r="N453" s="338"/>
    </row>
    <row r="454" spans="2:14" x14ac:dyDescent="0.25">
      <c r="B454" s="624"/>
      <c r="C454" s="181"/>
      <c r="D454" s="181"/>
      <c r="E454" s="181"/>
      <c r="F454" s="181"/>
      <c r="G454" s="181"/>
      <c r="H454" s="181"/>
      <c r="I454" s="181"/>
      <c r="J454" s="181"/>
      <c r="K454" s="625"/>
      <c r="L454" s="181"/>
      <c r="N454" s="338"/>
    </row>
    <row r="455" spans="2:14" x14ac:dyDescent="0.25">
      <c r="B455" s="624"/>
      <c r="C455" s="181"/>
      <c r="D455" s="181"/>
      <c r="E455" s="181"/>
      <c r="F455" s="181"/>
      <c r="G455" s="181"/>
      <c r="H455" s="181"/>
      <c r="I455" s="181"/>
      <c r="J455" s="181"/>
      <c r="K455" s="625"/>
      <c r="L455" s="181"/>
      <c r="N455" s="338"/>
    </row>
    <row r="456" spans="2:14" x14ac:dyDescent="0.25">
      <c r="B456" s="624"/>
      <c r="C456" s="181"/>
      <c r="D456" s="181"/>
      <c r="E456" s="181"/>
      <c r="F456" s="181"/>
      <c r="G456" s="181"/>
      <c r="H456" s="181"/>
      <c r="I456" s="181"/>
      <c r="J456" s="181"/>
      <c r="K456" s="625"/>
      <c r="L456" s="181"/>
      <c r="N456" s="338"/>
    </row>
    <row r="457" spans="2:14" x14ac:dyDescent="0.25">
      <c r="B457" s="624"/>
      <c r="C457" s="181"/>
      <c r="D457" s="181"/>
      <c r="E457" s="181"/>
      <c r="F457" s="181"/>
      <c r="G457" s="181"/>
      <c r="H457" s="181"/>
      <c r="I457" s="181"/>
      <c r="J457" s="181"/>
      <c r="K457" s="625"/>
      <c r="L457" s="181"/>
      <c r="N457" s="338"/>
    </row>
    <row r="458" spans="2:14" x14ac:dyDescent="0.25">
      <c r="B458" s="624"/>
      <c r="C458" s="181"/>
      <c r="D458" s="181"/>
      <c r="E458" s="181"/>
      <c r="F458" s="181"/>
      <c r="G458" s="181"/>
      <c r="H458" s="181"/>
      <c r="I458" s="181"/>
      <c r="J458" s="181"/>
      <c r="K458" s="625"/>
      <c r="L458" s="181"/>
      <c r="N458" s="338"/>
    </row>
    <row r="459" spans="2:14" x14ac:dyDescent="0.25">
      <c r="B459" s="624"/>
      <c r="C459" s="181"/>
      <c r="D459" s="181"/>
      <c r="E459" s="181"/>
      <c r="F459" s="181"/>
      <c r="G459" s="181"/>
      <c r="H459" s="181"/>
      <c r="I459" s="181"/>
      <c r="J459" s="181"/>
      <c r="K459" s="625"/>
      <c r="L459" s="181"/>
      <c r="N459" s="338"/>
    </row>
    <row r="460" spans="2:14" x14ac:dyDescent="0.25">
      <c r="B460" s="624"/>
      <c r="C460" s="181"/>
      <c r="D460" s="181"/>
      <c r="E460" s="181"/>
      <c r="F460" s="181"/>
      <c r="G460" s="181"/>
      <c r="H460" s="181"/>
      <c r="I460" s="181"/>
      <c r="J460" s="181"/>
      <c r="K460" s="625"/>
      <c r="L460" s="181"/>
      <c r="N460" s="338"/>
    </row>
    <row r="461" spans="2:14" x14ac:dyDescent="0.25">
      <c r="B461" s="624"/>
      <c r="C461" s="181"/>
      <c r="D461" s="181"/>
      <c r="E461" s="181"/>
      <c r="F461" s="181"/>
      <c r="G461" s="181"/>
      <c r="H461" s="181"/>
      <c r="I461" s="181"/>
      <c r="J461" s="181"/>
      <c r="K461" s="625"/>
      <c r="L461" s="181"/>
      <c r="N461" s="338"/>
    </row>
    <row r="462" spans="2:14" x14ac:dyDescent="0.25">
      <c r="B462" s="624"/>
      <c r="C462" s="181"/>
      <c r="D462" s="181"/>
      <c r="E462" s="181"/>
      <c r="F462" s="181"/>
      <c r="G462" s="181"/>
      <c r="H462" s="181"/>
      <c r="I462" s="181"/>
      <c r="J462" s="181"/>
      <c r="K462" s="625"/>
      <c r="L462" s="181"/>
      <c r="N462" s="338"/>
    </row>
    <row r="463" spans="2:14" x14ac:dyDescent="0.25">
      <c r="B463" s="624"/>
      <c r="C463" s="181"/>
      <c r="D463" s="181"/>
      <c r="E463" s="181"/>
      <c r="F463" s="181"/>
      <c r="G463" s="181"/>
      <c r="H463" s="181"/>
      <c r="I463" s="181"/>
      <c r="J463" s="181"/>
      <c r="K463" s="625"/>
      <c r="L463" s="181"/>
      <c r="N463" s="338"/>
    </row>
    <row r="464" spans="2:14" x14ac:dyDescent="0.25">
      <c r="B464" s="624"/>
      <c r="C464" s="181"/>
      <c r="D464" s="181"/>
      <c r="E464" s="181"/>
      <c r="F464" s="181"/>
      <c r="G464" s="181"/>
      <c r="H464" s="181"/>
      <c r="I464" s="181"/>
      <c r="J464" s="181"/>
      <c r="K464" s="625"/>
      <c r="L464" s="181"/>
      <c r="N464" s="338"/>
    </row>
    <row r="465" spans="2:14" x14ac:dyDescent="0.25">
      <c r="B465" s="624"/>
      <c r="C465" s="181"/>
      <c r="D465" s="181"/>
      <c r="E465" s="181"/>
      <c r="F465" s="181"/>
      <c r="G465" s="181"/>
      <c r="H465" s="181"/>
      <c r="I465" s="181"/>
      <c r="J465" s="181"/>
      <c r="K465" s="625"/>
      <c r="L465" s="181"/>
      <c r="N465" s="338"/>
    </row>
    <row r="466" spans="2:14" x14ac:dyDescent="0.25">
      <c r="B466" s="624"/>
      <c r="C466" s="181"/>
      <c r="D466" s="181"/>
      <c r="E466" s="181"/>
      <c r="F466" s="181"/>
      <c r="G466" s="181"/>
      <c r="H466" s="181"/>
      <c r="I466" s="181"/>
      <c r="J466" s="181"/>
      <c r="K466" s="625"/>
      <c r="L466" s="181"/>
      <c r="N466" s="338"/>
    </row>
    <row r="467" spans="2:14" x14ac:dyDescent="0.25">
      <c r="B467" s="624"/>
      <c r="C467" s="181"/>
      <c r="D467" s="181"/>
      <c r="E467" s="181"/>
      <c r="F467" s="181"/>
      <c r="G467" s="181"/>
      <c r="H467" s="181"/>
      <c r="I467" s="181"/>
      <c r="J467" s="181"/>
      <c r="K467" s="625"/>
      <c r="L467" s="181"/>
      <c r="N467" s="338"/>
    </row>
    <row r="468" spans="2:14" x14ac:dyDescent="0.25">
      <c r="B468" s="624"/>
      <c r="C468" s="181"/>
      <c r="D468" s="181"/>
      <c r="E468" s="181"/>
      <c r="F468" s="181"/>
      <c r="G468" s="181"/>
      <c r="H468" s="181"/>
      <c r="I468" s="181"/>
      <c r="J468" s="181"/>
      <c r="K468" s="625"/>
      <c r="L468" s="181"/>
      <c r="N468" s="338"/>
    </row>
    <row r="469" spans="2:14" x14ac:dyDescent="0.25">
      <c r="B469" s="624"/>
      <c r="C469" s="181"/>
      <c r="D469" s="181"/>
      <c r="E469" s="181"/>
      <c r="F469" s="181"/>
      <c r="G469" s="181"/>
      <c r="H469" s="181"/>
      <c r="I469" s="181"/>
      <c r="J469" s="181"/>
      <c r="K469" s="625"/>
      <c r="L469" s="181"/>
      <c r="N469" s="338"/>
    </row>
    <row r="470" spans="2:14" x14ac:dyDescent="0.25">
      <c r="B470" s="624"/>
      <c r="C470" s="181"/>
      <c r="D470" s="181"/>
      <c r="E470" s="181"/>
      <c r="F470" s="181"/>
      <c r="G470" s="181"/>
      <c r="H470" s="181"/>
      <c r="I470" s="181"/>
      <c r="J470" s="181"/>
      <c r="K470" s="625"/>
      <c r="L470" s="181"/>
      <c r="N470" s="338"/>
    </row>
    <row r="471" spans="2:14" x14ac:dyDescent="0.25">
      <c r="B471" s="624"/>
      <c r="C471" s="181"/>
      <c r="D471" s="181"/>
      <c r="E471" s="181"/>
      <c r="F471" s="181"/>
      <c r="G471" s="181"/>
      <c r="H471" s="181"/>
      <c r="I471" s="181"/>
      <c r="J471" s="181"/>
      <c r="K471" s="625"/>
      <c r="L471" s="181"/>
      <c r="N471" s="338"/>
    </row>
    <row r="472" spans="2:14" x14ac:dyDescent="0.25">
      <c r="B472" s="624"/>
      <c r="C472" s="181"/>
      <c r="D472" s="181"/>
      <c r="E472" s="181"/>
      <c r="F472" s="181"/>
      <c r="G472" s="181"/>
      <c r="H472" s="181"/>
      <c r="I472" s="181"/>
      <c r="J472" s="181"/>
      <c r="K472" s="625"/>
      <c r="L472" s="181"/>
      <c r="N472" s="338"/>
    </row>
    <row r="473" spans="2:14" x14ac:dyDescent="0.25">
      <c r="B473" s="624"/>
      <c r="C473" s="181"/>
      <c r="D473" s="181"/>
      <c r="E473" s="181"/>
      <c r="F473" s="181"/>
      <c r="G473" s="181"/>
      <c r="H473" s="181"/>
      <c r="I473" s="181"/>
      <c r="J473" s="181"/>
      <c r="K473" s="625"/>
      <c r="L473" s="181"/>
      <c r="N473" s="338"/>
    </row>
    <row r="474" spans="2:14" x14ac:dyDescent="0.25">
      <c r="B474" s="624"/>
      <c r="C474" s="181"/>
      <c r="D474" s="181"/>
      <c r="E474" s="181"/>
      <c r="F474" s="181"/>
      <c r="G474" s="181"/>
      <c r="H474" s="181"/>
      <c r="I474" s="181"/>
      <c r="J474" s="181"/>
      <c r="K474" s="625"/>
      <c r="L474" s="181"/>
      <c r="N474" s="338"/>
    </row>
    <row r="475" spans="2:14" x14ac:dyDescent="0.25">
      <c r="B475" s="624"/>
      <c r="C475" s="181"/>
      <c r="D475" s="181"/>
      <c r="E475" s="181"/>
      <c r="F475" s="181"/>
      <c r="G475" s="181"/>
      <c r="H475" s="181"/>
      <c r="I475" s="181"/>
      <c r="J475" s="181"/>
      <c r="K475" s="625"/>
      <c r="L475" s="181"/>
      <c r="N475" s="338"/>
    </row>
    <row r="476" spans="2:14" x14ac:dyDescent="0.25">
      <c r="B476" s="624"/>
      <c r="C476" s="181"/>
      <c r="D476" s="181"/>
      <c r="E476" s="181"/>
      <c r="F476" s="181"/>
      <c r="G476" s="181"/>
      <c r="H476" s="181"/>
      <c r="I476" s="181"/>
      <c r="J476" s="181"/>
      <c r="K476" s="625"/>
      <c r="L476" s="181"/>
      <c r="N476" s="338"/>
    </row>
    <row r="477" spans="2:14" x14ac:dyDescent="0.25">
      <c r="B477" s="624"/>
      <c r="C477" s="181"/>
      <c r="D477" s="181"/>
      <c r="E477" s="181"/>
      <c r="F477" s="181"/>
      <c r="G477" s="181"/>
      <c r="H477" s="181"/>
      <c r="I477" s="181"/>
      <c r="J477" s="181"/>
      <c r="K477" s="625"/>
      <c r="L477" s="181"/>
      <c r="N477" s="338"/>
    </row>
    <row r="478" spans="2:14" x14ac:dyDescent="0.25">
      <c r="B478" s="624"/>
      <c r="C478" s="181"/>
      <c r="D478" s="181"/>
      <c r="E478" s="181"/>
      <c r="F478" s="181"/>
      <c r="G478" s="181"/>
      <c r="H478" s="181"/>
      <c r="I478" s="181"/>
      <c r="J478" s="181"/>
      <c r="K478" s="625"/>
      <c r="L478" s="181"/>
      <c r="N478" s="338"/>
    </row>
    <row r="479" spans="2:14" x14ac:dyDescent="0.25">
      <c r="B479" s="624"/>
      <c r="C479" s="181"/>
      <c r="D479" s="181"/>
      <c r="E479" s="181"/>
      <c r="F479" s="181"/>
      <c r="G479" s="181"/>
      <c r="H479" s="181"/>
      <c r="I479" s="181"/>
      <c r="J479" s="181"/>
      <c r="K479" s="625"/>
      <c r="L479" s="181"/>
      <c r="N479" s="338"/>
    </row>
    <row r="480" spans="2:14" x14ac:dyDescent="0.25">
      <c r="B480" s="624"/>
      <c r="C480" s="181"/>
      <c r="D480" s="181"/>
      <c r="E480" s="181"/>
      <c r="F480" s="181"/>
      <c r="G480" s="181"/>
      <c r="H480" s="181"/>
      <c r="I480" s="181"/>
      <c r="J480" s="181"/>
      <c r="K480" s="625"/>
      <c r="L480" s="181"/>
      <c r="N480" s="338"/>
    </row>
    <row r="481" spans="2:14" x14ac:dyDescent="0.25">
      <c r="B481" s="624"/>
      <c r="C481" s="181"/>
      <c r="D481" s="181"/>
      <c r="E481" s="181"/>
      <c r="F481" s="181"/>
      <c r="G481" s="181"/>
      <c r="H481" s="181"/>
      <c r="I481" s="181"/>
      <c r="J481" s="181"/>
      <c r="K481" s="625"/>
      <c r="L481" s="181"/>
      <c r="N481" s="338"/>
    </row>
    <row r="482" spans="2:14" x14ac:dyDescent="0.25">
      <c r="B482" s="624"/>
      <c r="C482" s="181"/>
      <c r="D482" s="181"/>
      <c r="E482" s="181"/>
      <c r="F482" s="181"/>
      <c r="G482" s="181"/>
      <c r="H482" s="181"/>
      <c r="I482" s="181"/>
      <c r="J482" s="181"/>
      <c r="K482" s="625"/>
      <c r="L482" s="181"/>
      <c r="N482" s="338"/>
    </row>
    <row r="483" spans="2:14" x14ac:dyDescent="0.25">
      <c r="B483" s="624"/>
      <c r="C483" s="181"/>
      <c r="D483" s="181"/>
      <c r="E483" s="181"/>
      <c r="F483" s="181"/>
      <c r="G483" s="181"/>
      <c r="H483" s="181"/>
      <c r="I483" s="181"/>
      <c r="J483" s="181"/>
      <c r="K483" s="625"/>
      <c r="L483" s="181"/>
      <c r="N483" s="338"/>
    </row>
    <row r="484" spans="2:14" x14ac:dyDescent="0.25">
      <c r="B484" s="624"/>
      <c r="C484" s="181"/>
      <c r="D484" s="181"/>
      <c r="E484" s="181"/>
      <c r="F484" s="181"/>
      <c r="G484" s="181"/>
      <c r="H484" s="181"/>
      <c r="I484" s="181"/>
      <c r="J484" s="181"/>
      <c r="K484" s="625"/>
      <c r="L484" s="181"/>
      <c r="N484" s="338"/>
    </row>
    <row r="485" spans="2:14" x14ac:dyDescent="0.25">
      <c r="B485" s="624"/>
      <c r="C485" s="181"/>
      <c r="D485" s="181"/>
      <c r="E485" s="181"/>
      <c r="F485" s="181"/>
      <c r="G485" s="181"/>
      <c r="H485" s="181"/>
      <c r="I485" s="181"/>
      <c r="J485" s="181"/>
      <c r="K485" s="625"/>
      <c r="L485" s="181"/>
      <c r="N485" s="338"/>
    </row>
    <row r="486" spans="2:14" x14ac:dyDescent="0.25">
      <c r="B486" s="624"/>
      <c r="C486" s="181"/>
      <c r="D486" s="181"/>
      <c r="E486" s="181"/>
      <c r="F486" s="181"/>
      <c r="G486" s="181"/>
      <c r="H486" s="181"/>
      <c r="I486" s="181"/>
      <c r="J486" s="181"/>
      <c r="K486" s="625"/>
      <c r="L486" s="181"/>
      <c r="N486" s="338"/>
    </row>
    <row r="487" spans="2:14" x14ac:dyDescent="0.25">
      <c r="B487" s="624"/>
      <c r="C487" s="181"/>
      <c r="D487" s="181"/>
      <c r="E487" s="181"/>
      <c r="F487" s="181"/>
      <c r="G487" s="181"/>
      <c r="H487" s="181"/>
      <c r="I487" s="181"/>
      <c r="J487" s="181"/>
      <c r="K487" s="625"/>
      <c r="L487" s="181"/>
      <c r="N487" s="338"/>
    </row>
    <row r="488" spans="2:14" x14ac:dyDescent="0.25">
      <c r="B488" s="624"/>
      <c r="C488" s="181"/>
      <c r="D488" s="181"/>
      <c r="E488" s="181"/>
      <c r="F488" s="181"/>
      <c r="G488" s="181"/>
      <c r="H488" s="181"/>
      <c r="I488" s="181"/>
      <c r="J488" s="181"/>
      <c r="K488" s="625"/>
      <c r="L488" s="181"/>
      <c r="N488" s="338"/>
    </row>
    <row r="489" spans="2:14" x14ac:dyDescent="0.25">
      <c r="B489" s="624"/>
      <c r="C489" s="181"/>
      <c r="D489" s="181"/>
      <c r="E489" s="181"/>
      <c r="F489" s="181"/>
      <c r="G489" s="181"/>
      <c r="H489" s="181"/>
      <c r="I489" s="181"/>
      <c r="J489" s="181"/>
      <c r="K489" s="625"/>
      <c r="L489" s="181"/>
      <c r="N489" s="338"/>
    </row>
    <row r="490" spans="2:14" x14ac:dyDescent="0.25">
      <c r="B490" s="624"/>
      <c r="C490" s="181"/>
      <c r="D490" s="181"/>
      <c r="E490" s="181"/>
      <c r="F490" s="181"/>
      <c r="G490" s="181"/>
      <c r="H490" s="181"/>
      <c r="I490" s="181"/>
      <c r="J490" s="181"/>
      <c r="K490" s="625"/>
      <c r="L490" s="181"/>
      <c r="N490" s="338"/>
    </row>
    <row r="491" spans="2:14" x14ac:dyDescent="0.25">
      <c r="B491" s="624"/>
      <c r="C491" s="181"/>
      <c r="D491" s="181"/>
      <c r="E491" s="181"/>
      <c r="F491" s="181"/>
      <c r="G491" s="181"/>
      <c r="H491" s="181"/>
      <c r="I491" s="181"/>
      <c r="J491" s="181"/>
      <c r="K491" s="625"/>
      <c r="L491" s="181"/>
      <c r="N491" s="338"/>
    </row>
    <row r="492" spans="2:14" x14ac:dyDescent="0.25">
      <c r="B492" s="624"/>
      <c r="C492" s="181"/>
      <c r="D492" s="181"/>
      <c r="E492" s="181"/>
      <c r="F492" s="181"/>
      <c r="G492" s="181"/>
      <c r="H492" s="181"/>
      <c r="I492" s="181"/>
      <c r="J492" s="181"/>
      <c r="K492" s="625"/>
      <c r="L492" s="181"/>
      <c r="N492" s="338"/>
    </row>
    <row r="493" spans="2:14" x14ac:dyDescent="0.25">
      <c r="B493" s="624"/>
      <c r="C493" s="181"/>
      <c r="D493" s="181"/>
      <c r="E493" s="181"/>
      <c r="F493" s="181"/>
      <c r="G493" s="181"/>
      <c r="H493" s="181"/>
      <c r="I493" s="181"/>
      <c r="J493" s="181"/>
      <c r="K493" s="625"/>
      <c r="L493" s="181"/>
      <c r="N493" s="338"/>
    </row>
    <row r="494" spans="2:14" x14ac:dyDescent="0.25">
      <c r="B494" s="624"/>
      <c r="C494" s="181"/>
      <c r="D494" s="181"/>
      <c r="E494" s="181"/>
      <c r="F494" s="181"/>
      <c r="G494" s="181"/>
      <c r="H494" s="181"/>
      <c r="I494" s="181"/>
      <c r="J494" s="181"/>
      <c r="K494" s="625"/>
      <c r="L494" s="181"/>
      <c r="N494" s="338"/>
    </row>
    <row r="495" spans="2:14" x14ac:dyDescent="0.25">
      <c r="B495" s="624"/>
      <c r="C495" s="181"/>
      <c r="D495" s="181"/>
      <c r="E495" s="181"/>
      <c r="F495" s="181"/>
      <c r="G495" s="181"/>
      <c r="H495" s="181"/>
      <c r="I495" s="181"/>
      <c r="J495" s="181"/>
      <c r="K495" s="625"/>
      <c r="L495" s="181"/>
      <c r="N495" s="338"/>
    </row>
    <row r="496" spans="2:14" x14ac:dyDescent="0.25">
      <c r="B496" s="624"/>
      <c r="C496" s="181"/>
      <c r="D496" s="181"/>
      <c r="E496" s="181"/>
      <c r="F496" s="181"/>
      <c r="G496" s="181"/>
      <c r="H496" s="181"/>
      <c r="I496" s="181"/>
      <c r="J496" s="181"/>
      <c r="K496" s="625"/>
      <c r="L496" s="181"/>
      <c r="N496" s="338"/>
    </row>
    <row r="497" spans="2:14" x14ac:dyDescent="0.25">
      <c r="B497" s="624"/>
      <c r="C497" s="181"/>
      <c r="D497" s="181"/>
      <c r="E497" s="181"/>
      <c r="F497" s="181"/>
      <c r="G497" s="181"/>
      <c r="H497" s="181"/>
      <c r="I497" s="181"/>
      <c r="J497" s="181"/>
      <c r="K497" s="625"/>
      <c r="L497" s="181"/>
      <c r="N497" s="338"/>
    </row>
    <row r="498" spans="2:14" x14ac:dyDescent="0.25">
      <c r="B498" s="624"/>
      <c r="C498" s="181"/>
      <c r="D498" s="181"/>
      <c r="E498" s="181"/>
      <c r="F498" s="181"/>
      <c r="G498" s="181"/>
      <c r="H498" s="181"/>
      <c r="I498" s="181"/>
      <c r="J498" s="181"/>
      <c r="K498" s="625"/>
      <c r="L498" s="181"/>
      <c r="N498" s="338"/>
    </row>
    <row r="499" spans="2:14" x14ac:dyDescent="0.25">
      <c r="B499" s="624"/>
      <c r="C499" s="181"/>
      <c r="D499" s="181"/>
      <c r="E499" s="181"/>
      <c r="F499" s="181"/>
      <c r="G499" s="181"/>
      <c r="H499" s="181"/>
      <c r="I499" s="181"/>
      <c r="J499" s="181"/>
      <c r="K499" s="625"/>
      <c r="L499" s="181"/>
      <c r="N499" s="338"/>
    </row>
    <row r="500" spans="2:14" x14ac:dyDescent="0.25">
      <c r="B500" s="624"/>
      <c r="C500" s="181"/>
      <c r="D500" s="181"/>
      <c r="E500" s="181"/>
      <c r="F500" s="181"/>
      <c r="G500" s="181"/>
      <c r="H500" s="181"/>
      <c r="I500" s="181"/>
      <c r="J500" s="181"/>
      <c r="K500" s="625"/>
      <c r="L500" s="181"/>
    </row>
    <row r="501" spans="2:14" x14ac:dyDescent="0.25">
      <c r="B501" s="624"/>
      <c r="C501" s="181"/>
      <c r="D501" s="181"/>
      <c r="E501" s="181"/>
      <c r="F501" s="181"/>
      <c r="G501" s="181"/>
      <c r="H501" s="181"/>
      <c r="I501" s="181"/>
      <c r="J501" s="181"/>
      <c r="K501" s="625"/>
      <c r="L501" s="181"/>
    </row>
    <row r="502" spans="2:14" x14ac:dyDescent="0.25">
      <c r="B502" s="624"/>
      <c r="C502" s="181"/>
      <c r="D502" s="181"/>
      <c r="E502" s="181"/>
      <c r="F502" s="181"/>
      <c r="G502" s="181"/>
      <c r="H502" s="181"/>
      <c r="I502" s="181"/>
      <c r="J502" s="181"/>
      <c r="K502" s="625"/>
      <c r="L502" s="181"/>
    </row>
    <row r="503" spans="2:14" x14ac:dyDescent="0.25">
      <c r="B503" s="624"/>
      <c r="C503" s="181"/>
      <c r="D503" s="181"/>
      <c r="E503" s="181"/>
      <c r="F503" s="181"/>
      <c r="G503" s="181"/>
      <c r="H503" s="181"/>
      <c r="I503" s="181"/>
      <c r="J503" s="181"/>
      <c r="K503" s="625"/>
      <c r="L503" s="181"/>
    </row>
    <row r="504" spans="2:14" x14ac:dyDescent="0.25">
      <c r="B504" s="624"/>
      <c r="C504" s="181"/>
      <c r="D504" s="181"/>
      <c r="E504" s="181"/>
      <c r="F504" s="181"/>
      <c r="G504" s="181"/>
      <c r="H504" s="181"/>
      <c r="I504" s="181"/>
      <c r="J504" s="181"/>
      <c r="K504" s="625"/>
      <c r="L504" s="181"/>
    </row>
    <row r="505" spans="2:14" x14ac:dyDescent="0.25">
      <c r="B505" s="624"/>
      <c r="C505" s="181"/>
      <c r="D505" s="181"/>
      <c r="E505" s="181"/>
      <c r="F505" s="181"/>
      <c r="G505" s="181"/>
      <c r="H505" s="181"/>
      <c r="I505" s="181"/>
      <c r="J505" s="181"/>
      <c r="K505" s="625"/>
      <c r="L505" s="181"/>
    </row>
    <row r="506" spans="2:14" x14ac:dyDescent="0.25">
      <c r="B506" s="624"/>
      <c r="C506" s="181"/>
      <c r="D506" s="181"/>
      <c r="E506" s="181"/>
      <c r="F506" s="181"/>
      <c r="G506" s="181"/>
      <c r="H506" s="181"/>
      <c r="I506" s="181"/>
      <c r="J506" s="181"/>
      <c r="K506" s="625"/>
      <c r="L506" s="181"/>
    </row>
    <row r="507" spans="2:14" x14ac:dyDescent="0.25">
      <c r="B507" s="624"/>
      <c r="C507" s="181"/>
      <c r="D507" s="181"/>
      <c r="E507" s="181"/>
      <c r="F507" s="181"/>
      <c r="G507" s="181"/>
      <c r="H507" s="181"/>
      <c r="I507" s="181"/>
      <c r="J507" s="181"/>
      <c r="K507" s="625"/>
      <c r="L507" s="181"/>
    </row>
    <row r="508" spans="2:14" x14ac:dyDescent="0.25">
      <c r="B508" s="624"/>
      <c r="C508" s="181"/>
      <c r="D508" s="181"/>
      <c r="E508" s="181"/>
      <c r="F508" s="181"/>
      <c r="G508" s="181"/>
      <c r="H508" s="181"/>
      <c r="I508" s="181"/>
      <c r="J508" s="181"/>
      <c r="K508" s="625"/>
      <c r="L508" s="181"/>
    </row>
    <row r="509" spans="2:14" x14ac:dyDescent="0.25">
      <c r="B509" s="624"/>
      <c r="C509" s="181"/>
      <c r="D509" s="181"/>
      <c r="E509" s="181"/>
      <c r="F509" s="181"/>
      <c r="G509" s="181"/>
      <c r="H509" s="181"/>
      <c r="I509" s="181"/>
      <c r="J509" s="181"/>
      <c r="K509" s="625"/>
      <c r="L509" s="181"/>
    </row>
    <row r="510" spans="2:14" x14ac:dyDescent="0.25">
      <c r="B510" s="624"/>
      <c r="C510" s="181"/>
      <c r="D510" s="181"/>
      <c r="E510" s="181"/>
      <c r="F510" s="181"/>
      <c r="G510" s="181"/>
      <c r="H510" s="181"/>
      <c r="I510" s="181"/>
      <c r="J510" s="181"/>
      <c r="K510" s="625"/>
      <c r="L510" s="181"/>
    </row>
    <row r="511" spans="2:14" x14ac:dyDescent="0.25">
      <c r="B511" s="624"/>
      <c r="C511" s="181"/>
      <c r="D511" s="181"/>
      <c r="E511" s="181"/>
      <c r="F511" s="181"/>
      <c r="G511" s="181"/>
      <c r="H511" s="181"/>
      <c r="I511" s="181"/>
      <c r="J511" s="181"/>
      <c r="K511" s="625"/>
      <c r="L511" s="181"/>
    </row>
    <row r="512" spans="2:14" x14ac:dyDescent="0.25">
      <c r="B512" s="624"/>
      <c r="C512" s="181"/>
      <c r="D512" s="181"/>
      <c r="E512" s="181"/>
      <c r="F512" s="181"/>
      <c r="G512" s="181"/>
      <c r="H512" s="181"/>
      <c r="I512" s="181"/>
      <c r="J512" s="181"/>
      <c r="K512" s="625"/>
      <c r="L512" s="181"/>
    </row>
    <row r="513" spans="2:12" x14ac:dyDescent="0.25">
      <c r="B513" s="624"/>
      <c r="C513" s="181"/>
      <c r="D513" s="181"/>
      <c r="E513" s="181"/>
      <c r="F513" s="181"/>
      <c r="G513" s="181"/>
      <c r="H513" s="181"/>
      <c r="I513" s="181"/>
      <c r="J513" s="181"/>
      <c r="K513" s="625"/>
      <c r="L513" s="181"/>
    </row>
    <row r="514" spans="2:12" x14ac:dyDescent="0.25">
      <c r="B514" s="624"/>
      <c r="C514" s="181"/>
      <c r="D514" s="181"/>
      <c r="E514" s="181"/>
      <c r="F514" s="181"/>
      <c r="G514" s="181"/>
      <c r="H514" s="181"/>
      <c r="I514" s="181"/>
      <c r="J514" s="181"/>
      <c r="K514" s="625"/>
      <c r="L514" s="181"/>
    </row>
    <row r="515" spans="2:12" x14ac:dyDescent="0.25">
      <c r="B515" s="624"/>
      <c r="C515" s="181"/>
      <c r="D515" s="181"/>
      <c r="E515" s="181"/>
      <c r="F515" s="181"/>
      <c r="G515" s="181"/>
      <c r="H515" s="181"/>
      <c r="I515" s="181"/>
      <c r="J515" s="181"/>
      <c r="K515" s="625"/>
      <c r="L515" s="181"/>
    </row>
    <row r="516" spans="2:12" x14ac:dyDescent="0.25">
      <c r="B516" s="624"/>
      <c r="C516" s="181"/>
      <c r="D516" s="181"/>
      <c r="E516" s="181"/>
      <c r="F516" s="181"/>
      <c r="G516" s="181"/>
      <c r="H516" s="181"/>
      <c r="I516" s="181"/>
      <c r="J516" s="181"/>
      <c r="K516" s="625"/>
      <c r="L516" s="181"/>
    </row>
    <row r="517" spans="2:12" x14ac:dyDescent="0.25">
      <c r="B517" s="624"/>
      <c r="C517" s="181"/>
      <c r="D517" s="181"/>
      <c r="E517" s="181"/>
      <c r="F517" s="181"/>
      <c r="G517" s="181"/>
      <c r="H517" s="181"/>
      <c r="I517" s="181"/>
      <c r="J517" s="181"/>
      <c r="K517" s="625"/>
      <c r="L517" s="181"/>
    </row>
    <row r="518" spans="2:12" x14ac:dyDescent="0.25">
      <c r="B518" s="624"/>
      <c r="C518" s="181"/>
      <c r="D518" s="181"/>
      <c r="E518" s="181"/>
      <c r="F518" s="181"/>
      <c r="G518" s="181"/>
      <c r="H518" s="181"/>
      <c r="I518" s="181"/>
      <c r="J518" s="181"/>
      <c r="K518" s="625"/>
      <c r="L518" s="181"/>
    </row>
    <row r="519" spans="2:12" x14ac:dyDescent="0.25">
      <c r="B519" s="624"/>
      <c r="C519" s="181"/>
      <c r="D519" s="181"/>
      <c r="E519" s="181"/>
      <c r="F519" s="181"/>
      <c r="G519" s="181"/>
      <c r="H519" s="181"/>
      <c r="I519" s="181"/>
      <c r="J519" s="181"/>
      <c r="K519" s="625"/>
      <c r="L519" s="181"/>
    </row>
    <row r="520" spans="2:12" x14ac:dyDescent="0.25">
      <c r="B520" s="624"/>
      <c r="C520" s="181"/>
      <c r="D520" s="181"/>
      <c r="E520" s="181"/>
      <c r="F520" s="181"/>
      <c r="G520" s="181"/>
      <c r="H520" s="181"/>
      <c r="I520" s="181"/>
      <c r="J520" s="181"/>
      <c r="K520" s="625"/>
      <c r="L520" s="181"/>
    </row>
    <row r="521" spans="2:12" x14ac:dyDescent="0.25">
      <c r="B521" s="624"/>
      <c r="C521" s="181"/>
      <c r="D521" s="181"/>
      <c r="E521" s="181"/>
      <c r="F521" s="181"/>
      <c r="G521" s="181"/>
      <c r="H521" s="181"/>
      <c r="I521" s="181"/>
      <c r="J521" s="181"/>
      <c r="K521" s="625"/>
      <c r="L521" s="181"/>
    </row>
    <row r="522" spans="2:12" x14ac:dyDescent="0.25">
      <c r="B522" s="624"/>
      <c r="C522" s="181"/>
      <c r="D522" s="181"/>
      <c r="E522" s="181"/>
      <c r="F522" s="181"/>
      <c r="G522" s="181"/>
      <c r="H522" s="181"/>
      <c r="I522" s="181"/>
      <c r="J522" s="181"/>
      <c r="K522" s="625"/>
      <c r="L522" s="181"/>
    </row>
    <row r="523" spans="2:12" x14ac:dyDescent="0.25">
      <c r="B523" s="624"/>
      <c r="C523" s="181"/>
      <c r="D523" s="181"/>
      <c r="E523" s="181"/>
      <c r="F523" s="181"/>
      <c r="G523" s="181"/>
      <c r="H523" s="181"/>
      <c r="I523" s="181"/>
      <c r="J523" s="181"/>
      <c r="K523" s="625"/>
      <c r="L523" s="181"/>
    </row>
    <row r="524" spans="2:12" x14ac:dyDescent="0.25">
      <c r="B524" s="624"/>
      <c r="C524" s="181"/>
      <c r="D524" s="181"/>
      <c r="E524" s="181"/>
      <c r="F524" s="181"/>
      <c r="G524" s="181"/>
      <c r="H524" s="181"/>
      <c r="I524" s="181"/>
      <c r="J524" s="181"/>
      <c r="K524" s="625"/>
      <c r="L524" s="181"/>
    </row>
    <row r="525" spans="2:12" x14ac:dyDescent="0.25">
      <c r="B525" s="624"/>
      <c r="C525" s="181"/>
      <c r="D525" s="181"/>
      <c r="E525" s="181"/>
      <c r="F525" s="181"/>
      <c r="G525" s="181"/>
      <c r="H525" s="181"/>
      <c r="I525" s="181"/>
      <c r="J525" s="181"/>
      <c r="K525" s="625"/>
      <c r="L525" s="181"/>
    </row>
    <row r="526" spans="2:12" x14ac:dyDescent="0.25">
      <c r="B526" s="624"/>
      <c r="C526" s="181"/>
      <c r="D526" s="181"/>
      <c r="E526" s="181"/>
      <c r="F526" s="181"/>
      <c r="G526" s="181"/>
      <c r="H526" s="181"/>
      <c r="I526" s="181"/>
      <c r="J526" s="181"/>
      <c r="K526" s="625"/>
      <c r="L526" s="181"/>
    </row>
    <row r="527" spans="2:12" x14ac:dyDescent="0.25">
      <c r="B527" s="624"/>
      <c r="C527" s="181"/>
      <c r="D527" s="181"/>
      <c r="E527" s="181"/>
      <c r="F527" s="181"/>
      <c r="G527" s="181"/>
      <c r="H527" s="181"/>
      <c r="I527" s="181"/>
      <c r="J527" s="181"/>
      <c r="K527" s="625"/>
      <c r="L527" s="181"/>
    </row>
    <row r="528" spans="2:12" x14ac:dyDescent="0.25">
      <c r="B528" s="624"/>
      <c r="C528" s="181"/>
      <c r="D528" s="181"/>
      <c r="E528" s="181"/>
      <c r="F528" s="181"/>
      <c r="G528" s="181"/>
      <c r="H528" s="181"/>
      <c r="I528" s="181"/>
      <c r="J528" s="181"/>
      <c r="K528" s="625"/>
      <c r="L528" s="181"/>
    </row>
    <row r="529" spans="2:12" x14ac:dyDescent="0.25">
      <c r="B529" s="624"/>
      <c r="C529" s="181"/>
      <c r="D529" s="181"/>
      <c r="E529" s="181"/>
      <c r="F529" s="181"/>
      <c r="G529" s="181"/>
      <c r="H529" s="181"/>
      <c r="I529" s="181"/>
      <c r="J529" s="181"/>
      <c r="K529" s="625"/>
      <c r="L529" s="181"/>
    </row>
    <row r="530" spans="2:12" x14ac:dyDescent="0.25">
      <c r="B530" s="624"/>
      <c r="C530" s="181"/>
      <c r="D530" s="181"/>
      <c r="E530" s="181"/>
      <c r="F530" s="181"/>
      <c r="G530" s="181"/>
      <c r="H530" s="181"/>
      <c r="I530" s="181"/>
      <c r="J530" s="181"/>
      <c r="K530" s="625"/>
      <c r="L530" s="181"/>
    </row>
    <row r="531" spans="2:12" x14ac:dyDescent="0.25">
      <c r="B531" s="624"/>
      <c r="C531" s="181"/>
      <c r="D531" s="181"/>
      <c r="E531" s="181"/>
      <c r="F531" s="181"/>
      <c r="G531" s="181"/>
      <c r="H531" s="181"/>
      <c r="I531" s="181"/>
      <c r="J531" s="181"/>
      <c r="K531" s="625"/>
      <c r="L531" s="181"/>
    </row>
    <row r="532" spans="2:12" x14ac:dyDescent="0.25">
      <c r="B532" s="624"/>
      <c r="C532" s="181"/>
      <c r="D532" s="181"/>
      <c r="E532" s="181"/>
      <c r="F532" s="181"/>
      <c r="G532" s="181"/>
      <c r="H532" s="181"/>
      <c r="I532" s="181"/>
      <c r="J532" s="181"/>
      <c r="K532" s="625"/>
      <c r="L532" s="181"/>
    </row>
    <row r="533" spans="2:12" x14ac:dyDescent="0.25">
      <c r="B533" s="624"/>
      <c r="C533" s="181"/>
      <c r="D533" s="181"/>
      <c r="E533" s="181"/>
      <c r="F533" s="181"/>
      <c r="G533" s="181"/>
      <c r="H533" s="181"/>
      <c r="I533" s="181"/>
      <c r="J533" s="181"/>
      <c r="K533" s="625"/>
      <c r="L533" s="181"/>
    </row>
    <row r="534" spans="2:12" x14ac:dyDescent="0.25">
      <c r="B534" s="624"/>
      <c r="C534" s="181"/>
      <c r="D534" s="181"/>
      <c r="E534" s="181"/>
      <c r="F534" s="181"/>
      <c r="G534" s="181"/>
      <c r="H534" s="181"/>
      <c r="I534" s="181"/>
      <c r="J534" s="181"/>
      <c r="K534" s="625"/>
      <c r="L534" s="181"/>
    </row>
    <row r="535" spans="2:12" x14ac:dyDescent="0.25">
      <c r="B535" s="624"/>
      <c r="C535" s="181"/>
      <c r="D535" s="181"/>
      <c r="E535" s="181"/>
      <c r="F535" s="181"/>
      <c r="G535" s="181"/>
      <c r="H535" s="181"/>
      <c r="I535" s="181"/>
      <c r="J535" s="181"/>
      <c r="K535" s="625"/>
      <c r="L535" s="181"/>
    </row>
    <row r="536" spans="2:12" x14ac:dyDescent="0.25">
      <c r="B536" s="624"/>
      <c r="C536" s="181"/>
      <c r="D536" s="181"/>
      <c r="E536" s="181"/>
      <c r="F536" s="181"/>
      <c r="G536" s="181"/>
      <c r="H536" s="181"/>
      <c r="I536" s="181"/>
      <c r="J536" s="181"/>
      <c r="K536" s="625"/>
      <c r="L536" s="181"/>
    </row>
    <row r="537" spans="2:12" x14ac:dyDescent="0.25">
      <c r="B537" s="624"/>
      <c r="C537" s="181"/>
      <c r="D537" s="181"/>
      <c r="E537" s="181"/>
      <c r="F537" s="181"/>
      <c r="G537" s="181"/>
      <c r="H537" s="181"/>
      <c r="I537" s="181"/>
      <c r="J537" s="181"/>
      <c r="K537" s="625"/>
      <c r="L537" s="181"/>
    </row>
    <row r="538" spans="2:12" x14ac:dyDescent="0.25">
      <c r="B538" s="624"/>
      <c r="C538" s="181"/>
      <c r="D538" s="181"/>
      <c r="E538" s="181"/>
      <c r="F538" s="181"/>
      <c r="G538" s="181"/>
      <c r="H538" s="181"/>
      <c r="I538" s="181"/>
      <c r="J538" s="181"/>
      <c r="K538" s="625"/>
      <c r="L538" s="181"/>
    </row>
    <row r="539" spans="2:12" x14ac:dyDescent="0.25">
      <c r="B539" s="624"/>
      <c r="C539" s="181"/>
      <c r="D539" s="181"/>
      <c r="E539" s="181"/>
      <c r="F539" s="181"/>
      <c r="G539" s="181"/>
      <c r="H539" s="181"/>
      <c r="I539" s="181"/>
      <c r="J539" s="181"/>
      <c r="K539" s="625"/>
      <c r="L539" s="181"/>
    </row>
    <row r="540" spans="2:12" x14ac:dyDescent="0.25">
      <c r="B540" s="624"/>
      <c r="C540" s="181"/>
      <c r="D540" s="181"/>
      <c r="E540" s="181"/>
      <c r="F540" s="181"/>
      <c r="G540" s="181"/>
      <c r="H540" s="181"/>
      <c r="I540" s="181"/>
      <c r="J540" s="181"/>
      <c r="K540" s="625"/>
      <c r="L540" s="181"/>
    </row>
    <row r="541" spans="2:12" x14ac:dyDescent="0.25">
      <c r="B541" s="624"/>
      <c r="C541" s="181"/>
      <c r="D541" s="181"/>
      <c r="E541" s="181"/>
      <c r="F541" s="181"/>
      <c r="G541" s="181"/>
      <c r="H541" s="181"/>
      <c r="I541" s="181"/>
      <c r="J541" s="181"/>
      <c r="K541" s="625"/>
      <c r="L541" s="181"/>
    </row>
    <row r="542" spans="2:12" x14ac:dyDescent="0.25">
      <c r="B542" s="624"/>
      <c r="C542" s="181"/>
      <c r="D542" s="181"/>
      <c r="E542" s="181"/>
      <c r="F542" s="181"/>
      <c r="G542" s="181"/>
      <c r="H542" s="181"/>
      <c r="I542" s="181"/>
      <c r="J542" s="181"/>
      <c r="K542" s="625"/>
      <c r="L542" s="181"/>
    </row>
    <row r="543" spans="2:12" x14ac:dyDescent="0.25">
      <c r="B543" s="624"/>
      <c r="C543" s="181"/>
      <c r="D543" s="181"/>
      <c r="E543" s="181"/>
      <c r="F543" s="181"/>
      <c r="G543" s="181"/>
      <c r="H543" s="181"/>
      <c r="I543" s="181"/>
      <c r="J543" s="181"/>
      <c r="K543" s="625"/>
      <c r="L543" s="181"/>
    </row>
    <row r="544" spans="2:12" x14ac:dyDescent="0.25">
      <c r="B544" s="624"/>
      <c r="C544" s="181"/>
      <c r="D544" s="181"/>
      <c r="E544" s="181"/>
      <c r="F544" s="181"/>
      <c r="G544" s="181"/>
      <c r="H544" s="181"/>
      <c r="I544" s="181"/>
      <c r="J544" s="181"/>
      <c r="K544" s="625"/>
      <c r="L544" s="181"/>
    </row>
    <row r="545" spans="2:12" x14ac:dyDescent="0.25">
      <c r="B545" s="624"/>
      <c r="C545" s="181"/>
      <c r="D545" s="181"/>
      <c r="E545" s="181"/>
      <c r="F545" s="181"/>
      <c r="G545" s="181"/>
      <c r="H545" s="181"/>
      <c r="I545" s="181"/>
      <c r="J545" s="181"/>
      <c r="K545" s="625"/>
      <c r="L545" s="181"/>
    </row>
    <row r="546" spans="2:12" x14ac:dyDescent="0.25">
      <c r="B546" s="624"/>
      <c r="C546" s="181"/>
      <c r="D546" s="181"/>
      <c r="E546" s="181"/>
      <c r="F546" s="181"/>
      <c r="G546" s="181"/>
      <c r="H546" s="181"/>
      <c r="I546" s="181"/>
      <c r="J546" s="181"/>
      <c r="K546" s="625"/>
      <c r="L546" s="181"/>
    </row>
    <row r="547" spans="2:12" x14ac:dyDescent="0.25">
      <c r="B547" s="624"/>
      <c r="C547" s="181"/>
      <c r="D547" s="181"/>
      <c r="E547" s="181"/>
      <c r="F547" s="181"/>
      <c r="G547" s="181"/>
      <c r="H547" s="181"/>
      <c r="I547" s="181"/>
      <c r="J547" s="181"/>
      <c r="K547" s="625"/>
      <c r="L547" s="181"/>
    </row>
    <row r="548" spans="2:12" x14ac:dyDescent="0.25">
      <c r="B548" s="624"/>
      <c r="C548" s="181"/>
      <c r="D548" s="181"/>
      <c r="E548" s="181"/>
      <c r="F548" s="181"/>
      <c r="G548" s="181"/>
      <c r="H548" s="181"/>
      <c r="I548" s="181"/>
      <c r="J548" s="181"/>
      <c r="K548" s="625"/>
      <c r="L548" s="181"/>
    </row>
    <row r="549" spans="2:12" x14ac:dyDescent="0.25">
      <c r="B549" s="624"/>
      <c r="C549" s="181"/>
      <c r="D549" s="181"/>
      <c r="E549" s="181"/>
      <c r="F549" s="181"/>
      <c r="G549" s="181"/>
      <c r="H549" s="181"/>
      <c r="I549" s="181"/>
      <c r="J549" s="181"/>
      <c r="K549" s="625"/>
      <c r="L549" s="181"/>
    </row>
    <row r="550" spans="2:12" x14ac:dyDescent="0.25">
      <c r="B550" s="624"/>
      <c r="C550" s="181"/>
      <c r="D550" s="181"/>
      <c r="E550" s="181"/>
      <c r="F550" s="181"/>
      <c r="G550" s="181"/>
      <c r="H550" s="181"/>
      <c r="I550" s="181"/>
      <c r="J550" s="181"/>
      <c r="K550" s="625"/>
      <c r="L550" s="181"/>
    </row>
    <row r="551" spans="2:12" x14ac:dyDescent="0.25">
      <c r="B551" s="624"/>
      <c r="C551" s="181"/>
      <c r="D551" s="181"/>
      <c r="E551" s="181"/>
      <c r="F551" s="181"/>
      <c r="G551" s="181"/>
      <c r="H551" s="181"/>
      <c r="I551" s="181"/>
      <c r="J551" s="181"/>
      <c r="K551" s="625"/>
      <c r="L551" s="181"/>
    </row>
    <row r="552" spans="2:12" x14ac:dyDescent="0.25">
      <c r="B552" s="624"/>
      <c r="C552" s="181"/>
      <c r="D552" s="181"/>
      <c r="E552" s="181"/>
      <c r="F552" s="181"/>
      <c r="G552" s="181"/>
      <c r="H552" s="181"/>
      <c r="I552" s="181"/>
      <c r="J552" s="181"/>
      <c r="K552" s="625"/>
      <c r="L552" s="181"/>
    </row>
    <row r="553" spans="2:12" x14ac:dyDescent="0.25">
      <c r="B553" s="624"/>
      <c r="C553" s="181"/>
      <c r="D553" s="181"/>
      <c r="E553" s="181"/>
      <c r="F553" s="181"/>
      <c r="G553" s="181"/>
      <c r="H553" s="181"/>
      <c r="I553" s="181"/>
      <c r="J553" s="181"/>
      <c r="K553" s="625"/>
      <c r="L553" s="181"/>
    </row>
    <row r="554" spans="2:12" x14ac:dyDescent="0.25">
      <c r="B554" s="624"/>
      <c r="C554" s="181"/>
      <c r="D554" s="181"/>
      <c r="E554" s="181"/>
      <c r="F554" s="181"/>
      <c r="G554" s="181"/>
      <c r="H554" s="181"/>
      <c r="I554" s="181"/>
      <c r="J554" s="181"/>
      <c r="K554" s="625"/>
      <c r="L554" s="181"/>
    </row>
    <row r="555" spans="2:12" x14ac:dyDescent="0.25">
      <c r="B555" s="624"/>
      <c r="C555" s="181"/>
      <c r="D555" s="181"/>
      <c r="E555" s="181"/>
      <c r="F555" s="181"/>
      <c r="G555" s="181"/>
      <c r="H555" s="181"/>
      <c r="I555" s="181"/>
      <c r="J555" s="181"/>
      <c r="K555" s="625"/>
      <c r="L555" s="181"/>
    </row>
    <row r="556" spans="2:12" x14ac:dyDescent="0.25">
      <c r="B556" s="624"/>
      <c r="C556" s="181"/>
      <c r="D556" s="181"/>
      <c r="E556" s="181"/>
      <c r="F556" s="181"/>
      <c r="G556" s="181"/>
      <c r="H556" s="181"/>
      <c r="I556" s="181"/>
      <c r="J556" s="181"/>
      <c r="K556" s="625"/>
      <c r="L556" s="181"/>
    </row>
    <row r="557" spans="2:12" x14ac:dyDescent="0.25">
      <c r="B557" s="624"/>
      <c r="C557" s="181"/>
      <c r="D557" s="181"/>
      <c r="E557" s="181"/>
      <c r="F557" s="181"/>
      <c r="G557" s="181"/>
      <c r="H557" s="181"/>
      <c r="I557" s="181"/>
      <c r="J557" s="181"/>
      <c r="K557" s="625"/>
      <c r="L557" s="181"/>
    </row>
    <row r="558" spans="2:12" x14ac:dyDescent="0.25">
      <c r="B558" s="624"/>
      <c r="C558" s="181"/>
      <c r="D558" s="181"/>
      <c r="E558" s="181"/>
      <c r="F558" s="181"/>
      <c r="G558" s="181"/>
      <c r="H558" s="181"/>
      <c r="I558" s="181"/>
      <c r="J558" s="181"/>
      <c r="K558" s="625"/>
      <c r="L558" s="181"/>
    </row>
    <row r="559" spans="2:12" x14ac:dyDescent="0.25">
      <c r="B559" s="624"/>
      <c r="C559" s="181"/>
      <c r="D559" s="181"/>
      <c r="E559" s="181"/>
      <c r="F559" s="181"/>
      <c r="G559" s="181"/>
      <c r="H559" s="181"/>
      <c r="I559" s="181"/>
      <c r="J559" s="181"/>
      <c r="K559" s="625"/>
      <c r="L559" s="181"/>
    </row>
    <row r="560" spans="2:12" x14ac:dyDescent="0.25">
      <c r="B560" s="624"/>
      <c r="C560" s="181"/>
      <c r="D560" s="181"/>
      <c r="E560" s="181"/>
      <c r="F560" s="181"/>
      <c r="G560" s="181"/>
      <c r="H560" s="181"/>
      <c r="I560" s="181"/>
      <c r="J560" s="181"/>
      <c r="K560" s="625"/>
      <c r="L560" s="181"/>
    </row>
    <row r="561" spans="2:12" x14ac:dyDescent="0.25">
      <c r="B561" s="624"/>
      <c r="C561" s="181"/>
      <c r="D561" s="181"/>
      <c r="E561" s="181"/>
      <c r="F561" s="181"/>
      <c r="G561" s="181"/>
      <c r="H561" s="181"/>
      <c r="I561" s="181"/>
      <c r="J561" s="181"/>
      <c r="K561" s="625"/>
      <c r="L561" s="181"/>
    </row>
    <row r="562" spans="2:12" x14ac:dyDescent="0.25">
      <c r="B562" s="624"/>
      <c r="C562" s="181"/>
      <c r="D562" s="181"/>
      <c r="E562" s="181"/>
      <c r="F562" s="181"/>
      <c r="G562" s="181"/>
      <c r="H562" s="181"/>
      <c r="I562" s="181"/>
      <c r="J562" s="181"/>
      <c r="K562" s="625"/>
      <c r="L562" s="181"/>
    </row>
    <row r="563" spans="2:12" x14ac:dyDescent="0.25">
      <c r="B563" s="624"/>
      <c r="C563" s="181"/>
      <c r="D563" s="181"/>
      <c r="E563" s="181"/>
      <c r="F563" s="181"/>
      <c r="G563" s="181"/>
      <c r="H563" s="181"/>
      <c r="I563" s="181"/>
      <c r="J563" s="181"/>
      <c r="K563" s="625"/>
      <c r="L563" s="181"/>
    </row>
    <row r="564" spans="2:12" x14ac:dyDescent="0.25">
      <c r="B564" s="624"/>
      <c r="C564" s="181"/>
      <c r="D564" s="181"/>
      <c r="E564" s="181"/>
      <c r="F564" s="181"/>
      <c r="G564" s="181"/>
      <c r="H564" s="181"/>
      <c r="I564" s="181"/>
      <c r="J564" s="181"/>
      <c r="K564" s="625"/>
      <c r="L564" s="181"/>
    </row>
    <row r="565" spans="2:12" x14ac:dyDescent="0.25">
      <c r="B565" s="624"/>
      <c r="C565" s="181"/>
      <c r="D565" s="181"/>
      <c r="E565" s="181"/>
      <c r="F565" s="181"/>
      <c r="G565" s="181"/>
      <c r="H565" s="181"/>
      <c r="I565" s="181"/>
      <c r="J565" s="181"/>
      <c r="K565" s="625"/>
      <c r="L565" s="181"/>
    </row>
    <row r="566" spans="2:12" x14ac:dyDescent="0.25">
      <c r="B566" s="624"/>
      <c r="C566" s="181"/>
      <c r="D566" s="181"/>
      <c r="E566" s="181"/>
      <c r="F566" s="181"/>
      <c r="G566" s="181"/>
      <c r="H566" s="181"/>
      <c r="I566" s="181"/>
      <c r="J566" s="181"/>
      <c r="K566" s="625"/>
      <c r="L566" s="181"/>
    </row>
    <row r="567" spans="2:12" x14ac:dyDescent="0.25">
      <c r="B567" s="624"/>
      <c r="C567" s="181"/>
      <c r="D567" s="181"/>
      <c r="E567" s="181"/>
      <c r="F567" s="181"/>
      <c r="G567" s="181"/>
      <c r="H567" s="181"/>
      <c r="I567" s="181"/>
      <c r="J567" s="181"/>
      <c r="K567" s="625"/>
      <c r="L567" s="181"/>
    </row>
    <row r="568" spans="2:12" x14ac:dyDescent="0.25">
      <c r="B568" s="624"/>
      <c r="C568" s="181"/>
      <c r="D568" s="181"/>
      <c r="E568" s="181"/>
      <c r="F568" s="181"/>
      <c r="G568" s="181"/>
      <c r="H568" s="181"/>
      <c r="I568" s="181"/>
      <c r="J568" s="181"/>
      <c r="K568" s="625"/>
      <c r="L568" s="181"/>
    </row>
    <row r="569" spans="2:12" x14ac:dyDescent="0.25">
      <c r="B569" s="624"/>
      <c r="C569" s="181"/>
      <c r="D569" s="181"/>
      <c r="E569" s="181"/>
      <c r="F569" s="181"/>
      <c r="G569" s="181"/>
      <c r="H569" s="181"/>
      <c r="I569" s="181"/>
      <c r="J569" s="181"/>
      <c r="K569" s="625"/>
      <c r="L569" s="181"/>
    </row>
    <row r="570" spans="2:12" x14ac:dyDescent="0.25">
      <c r="B570" s="624"/>
      <c r="C570" s="181"/>
      <c r="D570" s="181"/>
      <c r="E570" s="181"/>
      <c r="F570" s="181"/>
      <c r="G570" s="181"/>
      <c r="H570" s="181"/>
      <c r="I570" s="181"/>
      <c r="J570" s="181"/>
      <c r="K570" s="625"/>
      <c r="L570" s="181"/>
    </row>
    <row r="571" spans="2:12" x14ac:dyDescent="0.25">
      <c r="B571" s="624"/>
      <c r="C571" s="181"/>
      <c r="D571" s="181"/>
      <c r="E571" s="181"/>
      <c r="F571" s="181"/>
      <c r="G571" s="181"/>
      <c r="H571" s="181"/>
      <c r="I571" s="181"/>
      <c r="J571" s="181"/>
      <c r="K571" s="625"/>
      <c r="L571" s="181"/>
    </row>
    <row r="572" spans="2:12" x14ac:dyDescent="0.25">
      <c r="B572" s="624"/>
      <c r="C572" s="181"/>
      <c r="D572" s="181"/>
      <c r="E572" s="181"/>
      <c r="F572" s="181"/>
      <c r="G572" s="181"/>
      <c r="H572" s="181"/>
      <c r="I572" s="181"/>
      <c r="J572" s="181"/>
      <c r="K572" s="625"/>
      <c r="L572" s="181"/>
    </row>
    <row r="573" spans="2:12" x14ac:dyDescent="0.25">
      <c r="B573" s="624"/>
      <c r="C573" s="181"/>
      <c r="D573" s="181"/>
      <c r="E573" s="181"/>
      <c r="F573" s="181"/>
      <c r="G573" s="181"/>
      <c r="H573" s="181"/>
      <c r="I573" s="181"/>
      <c r="J573" s="181"/>
      <c r="K573" s="625"/>
      <c r="L573" s="181"/>
    </row>
    <row r="574" spans="2:12" x14ac:dyDescent="0.25">
      <c r="B574" s="624"/>
      <c r="C574" s="181"/>
      <c r="D574" s="181"/>
      <c r="E574" s="181"/>
      <c r="F574" s="181"/>
      <c r="G574" s="181"/>
      <c r="H574" s="181"/>
      <c r="I574" s="181"/>
      <c r="J574" s="181"/>
      <c r="K574" s="625"/>
      <c r="L574" s="181"/>
    </row>
    <row r="575" spans="2:12" x14ac:dyDescent="0.25">
      <c r="B575" s="624"/>
      <c r="C575" s="181"/>
      <c r="D575" s="181"/>
      <c r="E575" s="181"/>
      <c r="F575" s="181"/>
      <c r="G575" s="181"/>
      <c r="H575" s="181"/>
      <c r="I575" s="181"/>
      <c r="J575" s="181"/>
      <c r="K575" s="625"/>
      <c r="L575" s="181"/>
    </row>
    <row r="576" spans="2:12" x14ac:dyDescent="0.25">
      <c r="B576" s="624"/>
      <c r="C576" s="181"/>
      <c r="D576" s="181"/>
      <c r="E576" s="181"/>
      <c r="F576" s="181"/>
      <c r="G576" s="181"/>
      <c r="H576" s="181"/>
      <c r="I576" s="181"/>
      <c r="J576" s="181"/>
      <c r="K576" s="625"/>
      <c r="L576" s="181"/>
    </row>
    <row r="577" spans="2:12" x14ac:dyDescent="0.25">
      <c r="B577" s="624"/>
      <c r="C577" s="181"/>
      <c r="D577" s="181"/>
      <c r="E577" s="181"/>
      <c r="F577" s="181"/>
      <c r="G577" s="181"/>
      <c r="H577" s="181"/>
      <c r="I577" s="181"/>
      <c r="J577" s="181"/>
      <c r="K577" s="625"/>
      <c r="L577" s="181"/>
    </row>
    <row r="578" spans="2:12" x14ac:dyDescent="0.25">
      <c r="B578" s="624"/>
      <c r="C578" s="181"/>
      <c r="D578" s="181"/>
      <c r="E578" s="181"/>
      <c r="F578" s="181"/>
      <c r="G578" s="181"/>
      <c r="H578" s="181"/>
      <c r="I578" s="181"/>
      <c r="J578" s="181"/>
      <c r="K578" s="625"/>
      <c r="L578" s="181"/>
    </row>
    <row r="579" spans="2:12" x14ac:dyDescent="0.25">
      <c r="B579" s="624"/>
      <c r="C579" s="181"/>
      <c r="D579" s="181"/>
      <c r="E579" s="181"/>
      <c r="F579" s="181"/>
      <c r="G579" s="181"/>
      <c r="H579" s="181"/>
      <c r="I579" s="181"/>
      <c r="J579" s="181"/>
      <c r="K579" s="625"/>
      <c r="L579" s="181"/>
    </row>
    <row r="580" spans="2:12" x14ac:dyDescent="0.25">
      <c r="B580" s="624"/>
      <c r="C580" s="181"/>
      <c r="D580" s="181"/>
      <c r="E580" s="181"/>
      <c r="F580" s="181"/>
      <c r="G580" s="181"/>
      <c r="H580" s="181"/>
      <c r="I580" s="181"/>
      <c r="J580" s="181"/>
      <c r="K580" s="625"/>
      <c r="L580" s="181"/>
    </row>
    <row r="581" spans="2:12" x14ac:dyDescent="0.25">
      <c r="B581" s="624"/>
      <c r="C581" s="181"/>
      <c r="D581" s="181"/>
      <c r="E581" s="181"/>
      <c r="F581" s="181"/>
      <c r="G581" s="181"/>
      <c r="H581" s="181"/>
      <c r="I581" s="181"/>
      <c r="J581" s="181"/>
      <c r="K581" s="625"/>
      <c r="L581" s="181"/>
    </row>
    <row r="582" spans="2:12" x14ac:dyDescent="0.25">
      <c r="B582" s="624"/>
      <c r="C582" s="181"/>
      <c r="D582" s="181"/>
      <c r="E582" s="181"/>
      <c r="F582" s="181"/>
      <c r="G582" s="181"/>
      <c r="H582" s="181"/>
      <c r="I582" s="181"/>
      <c r="J582" s="181"/>
      <c r="K582" s="625"/>
      <c r="L582" s="181"/>
    </row>
    <row r="583" spans="2:12" x14ac:dyDescent="0.25">
      <c r="B583" s="624"/>
      <c r="C583" s="181"/>
      <c r="D583" s="181"/>
      <c r="E583" s="181"/>
      <c r="F583" s="181"/>
      <c r="G583" s="181"/>
      <c r="H583" s="181"/>
      <c r="I583" s="181"/>
      <c r="J583" s="181"/>
      <c r="K583" s="625"/>
      <c r="L583" s="181"/>
    </row>
    <row r="584" spans="2:12" x14ac:dyDescent="0.25">
      <c r="B584" s="624"/>
      <c r="C584" s="181"/>
      <c r="D584" s="181"/>
      <c r="E584" s="181"/>
      <c r="F584" s="181"/>
      <c r="G584" s="181"/>
      <c r="H584" s="181"/>
      <c r="I584" s="181"/>
      <c r="J584" s="181"/>
      <c r="K584" s="625"/>
      <c r="L584" s="181"/>
    </row>
    <row r="585" spans="2:12" x14ac:dyDescent="0.25">
      <c r="B585" s="624"/>
      <c r="C585" s="181"/>
      <c r="D585" s="181"/>
      <c r="E585" s="181"/>
      <c r="F585" s="181"/>
      <c r="G585" s="181"/>
      <c r="H585" s="181"/>
      <c r="I585" s="181"/>
      <c r="J585" s="181"/>
      <c r="K585" s="625"/>
      <c r="L585" s="181"/>
    </row>
    <row r="586" spans="2:12" x14ac:dyDescent="0.25">
      <c r="B586" s="624"/>
      <c r="C586" s="181"/>
      <c r="D586" s="181"/>
      <c r="E586" s="181"/>
      <c r="F586" s="181"/>
      <c r="G586" s="181"/>
      <c r="H586" s="181"/>
      <c r="I586" s="181"/>
      <c r="J586" s="181"/>
      <c r="K586" s="625"/>
      <c r="L586" s="181"/>
    </row>
    <row r="587" spans="2:12" x14ac:dyDescent="0.25">
      <c r="B587" s="624"/>
      <c r="C587" s="181"/>
      <c r="D587" s="181"/>
      <c r="E587" s="181"/>
      <c r="F587" s="181"/>
      <c r="G587" s="181"/>
      <c r="H587" s="181"/>
      <c r="I587" s="181"/>
      <c r="J587" s="181"/>
      <c r="K587" s="625"/>
      <c r="L587" s="181"/>
    </row>
    <row r="588" spans="2:12" x14ac:dyDescent="0.25">
      <c r="B588" s="624"/>
      <c r="C588" s="181"/>
      <c r="D588" s="181"/>
      <c r="E588" s="181"/>
      <c r="F588" s="181"/>
      <c r="G588" s="181"/>
      <c r="H588" s="181"/>
      <c r="I588" s="181"/>
      <c r="J588" s="181"/>
      <c r="K588" s="625"/>
      <c r="L588" s="181"/>
    </row>
    <row r="589" spans="2:12" x14ac:dyDescent="0.25">
      <c r="B589" s="624"/>
      <c r="C589" s="181"/>
      <c r="D589" s="181"/>
      <c r="E589" s="181"/>
      <c r="F589" s="181"/>
      <c r="G589" s="181"/>
      <c r="H589" s="181"/>
      <c r="I589" s="181"/>
      <c r="J589" s="181"/>
      <c r="K589" s="625"/>
      <c r="L589" s="181"/>
    </row>
    <row r="590" spans="2:12" x14ac:dyDescent="0.25">
      <c r="B590" s="624"/>
      <c r="C590" s="181"/>
      <c r="D590" s="181"/>
      <c r="E590" s="181"/>
      <c r="F590" s="181"/>
      <c r="G590" s="181"/>
      <c r="H590" s="181"/>
      <c r="I590" s="181"/>
      <c r="J590" s="181"/>
      <c r="K590" s="625"/>
      <c r="L590" s="181"/>
    </row>
    <row r="591" spans="2:12" x14ac:dyDescent="0.25">
      <c r="B591" s="624"/>
      <c r="C591" s="181"/>
      <c r="D591" s="181"/>
      <c r="E591" s="181"/>
      <c r="F591" s="181"/>
      <c r="G591" s="181"/>
      <c r="H591" s="181"/>
      <c r="I591" s="181"/>
      <c r="J591" s="181"/>
      <c r="K591" s="625"/>
      <c r="L591" s="181"/>
    </row>
    <row r="592" spans="2:12" x14ac:dyDescent="0.25">
      <c r="B592" s="624"/>
      <c r="C592" s="181"/>
      <c r="D592" s="181"/>
      <c r="E592" s="181"/>
      <c r="F592" s="181"/>
      <c r="G592" s="181"/>
      <c r="H592" s="181"/>
      <c r="I592" s="181"/>
      <c r="J592" s="181"/>
      <c r="K592" s="625"/>
      <c r="L592" s="181"/>
    </row>
    <row r="593" spans="2:12" x14ac:dyDescent="0.25">
      <c r="B593" s="624"/>
      <c r="C593" s="181"/>
      <c r="D593" s="181"/>
      <c r="E593" s="181"/>
      <c r="F593" s="181"/>
      <c r="G593" s="181"/>
      <c r="H593" s="181"/>
      <c r="I593" s="181"/>
      <c r="J593" s="181"/>
      <c r="K593" s="625"/>
      <c r="L593" s="181"/>
    </row>
    <row r="594" spans="2:12" x14ac:dyDescent="0.25">
      <c r="B594" s="624"/>
      <c r="C594" s="181"/>
      <c r="D594" s="181"/>
      <c r="E594" s="181"/>
      <c r="F594" s="181"/>
      <c r="G594" s="181"/>
      <c r="H594" s="181"/>
      <c r="I594" s="181"/>
      <c r="J594" s="181"/>
      <c r="K594" s="625"/>
      <c r="L594" s="181"/>
    </row>
    <row r="595" spans="2:12" x14ac:dyDescent="0.25">
      <c r="B595" s="624"/>
      <c r="C595" s="181"/>
      <c r="D595" s="181"/>
      <c r="E595" s="181"/>
      <c r="F595" s="181"/>
      <c r="G595" s="181"/>
      <c r="H595" s="181"/>
      <c r="I595" s="181"/>
      <c r="J595" s="181"/>
      <c r="K595" s="625"/>
      <c r="L595" s="181"/>
    </row>
    <row r="596" spans="2:12" x14ac:dyDescent="0.25">
      <c r="B596" s="624"/>
      <c r="C596" s="181"/>
      <c r="D596" s="181"/>
      <c r="E596" s="181"/>
      <c r="F596" s="181"/>
      <c r="G596" s="181"/>
      <c r="H596" s="181"/>
      <c r="I596" s="181"/>
      <c r="J596" s="181"/>
      <c r="K596" s="625"/>
      <c r="L596" s="181"/>
    </row>
    <row r="597" spans="2:12" x14ac:dyDescent="0.25">
      <c r="B597" s="624"/>
      <c r="C597" s="181"/>
      <c r="D597" s="181"/>
      <c r="E597" s="181"/>
      <c r="F597" s="181"/>
      <c r="G597" s="181"/>
      <c r="H597" s="181"/>
      <c r="I597" s="181"/>
      <c r="J597" s="181"/>
      <c r="K597" s="625"/>
      <c r="L597" s="181"/>
    </row>
    <row r="598" spans="2:12" x14ac:dyDescent="0.25">
      <c r="B598" s="624"/>
      <c r="C598" s="181"/>
      <c r="D598" s="181"/>
      <c r="E598" s="181"/>
      <c r="F598" s="181"/>
      <c r="G598" s="181"/>
      <c r="H598" s="181"/>
      <c r="I598" s="181"/>
      <c r="J598" s="181"/>
      <c r="K598" s="625"/>
      <c r="L598" s="181"/>
    </row>
    <row r="599" spans="2:12" x14ac:dyDescent="0.25">
      <c r="B599" s="624"/>
      <c r="C599" s="181"/>
      <c r="D599" s="181"/>
      <c r="E599" s="181"/>
      <c r="F599" s="181"/>
      <c r="G599" s="181"/>
      <c r="H599" s="181"/>
      <c r="I599" s="181"/>
      <c r="J599" s="181"/>
      <c r="K599" s="625"/>
      <c r="L599" s="181"/>
    </row>
    <row r="600" spans="2:12" x14ac:dyDescent="0.25">
      <c r="B600" s="624"/>
      <c r="C600" s="181"/>
      <c r="D600" s="181"/>
      <c r="E600" s="181"/>
      <c r="F600" s="181"/>
      <c r="G600" s="181"/>
      <c r="H600" s="181"/>
      <c r="I600" s="181"/>
      <c r="J600" s="181"/>
      <c r="K600" s="625"/>
      <c r="L600" s="181"/>
    </row>
    <row r="601" spans="2:12" x14ac:dyDescent="0.25">
      <c r="B601" s="624"/>
      <c r="C601" s="181"/>
      <c r="D601" s="181"/>
      <c r="E601" s="181"/>
      <c r="F601" s="181"/>
      <c r="G601" s="181"/>
      <c r="H601" s="181"/>
      <c r="I601" s="181"/>
      <c r="J601" s="181"/>
      <c r="K601" s="625"/>
      <c r="L601" s="181"/>
    </row>
    <row r="602" spans="2:12" x14ac:dyDescent="0.25">
      <c r="B602" s="624"/>
      <c r="C602" s="181"/>
      <c r="D602" s="181"/>
      <c r="E602" s="181"/>
      <c r="F602" s="181"/>
      <c r="G602" s="181"/>
      <c r="H602" s="181"/>
      <c r="I602" s="181"/>
      <c r="J602" s="181"/>
      <c r="K602" s="625"/>
      <c r="L602" s="181"/>
    </row>
    <row r="603" spans="2:12" x14ac:dyDescent="0.25">
      <c r="B603" s="624"/>
      <c r="C603" s="181"/>
      <c r="D603" s="181"/>
      <c r="E603" s="181"/>
      <c r="F603" s="181"/>
      <c r="G603" s="181"/>
      <c r="H603" s="181"/>
      <c r="I603" s="181"/>
      <c r="J603" s="181"/>
      <c r="K603" s="625"/>
      <c r="L603" s="181"/>
    </row>
    <row r="604" spans="2:12" x14ac:dyDescent="0.25">
      <c r="B604" s="624"/>
      <c r="C604" s="181"/>
      <c r="D604" s="181"/>
      <c r="E604" s="181"/>
      <c r="F604" s="181"/>
      <c r="G604" s="181"/>
      <c r="H604" s="181"/>
      <c r="I604" s="181"/>
      <c r="J604" s="181"/>
      <c r="K604" s="625"/>
      <c r="L604" s="181"/>
    </row>
    <row r="605" spans="2:12" x14ac:dyDescent="0.25">
      <c r="B605" s="624"/>
      <c r="C605" s="181"/>
      <c r="D605" s="181"/>
      <c r="E605" s="181"/>
      <c r="F605" s="181"/>
      <c r="G605" s="181"/>
      <c r="H605" s="181"/>
      <c r="I605" s="181"/>
      <c r="J605" s="181"/>
      <c r="K605" s="625"/>
      <c r="L605" s="181"/>
    </row>
    <row r="606" spans="2:12" x14ac:dyDescent="0.25">
      <c r="B606" s="624"/>
      <c r="C606" s="181"/>
      <c r="D606" s="181"/>
      <c r="E606" s="181"/>
      <c r="F606" s="181"/>
      <c r="G606" s="181"/>
      <c r="H606" s="181"/>
      <c r="I606" s="181"/>
      <c r="J606" s="181"/>
      <c r="K606" s="625"/>
      <c r="L606" s="181"/>
    </row>
    <row r="607" spans="2:12" x14ac:dyDescent="0.25">
      <c r="B607" s="624"/>
      <c r="C607" s="181"/>
      <c r="D607" s="181"/>
      <c r="E607" s="181"/>
      <c r="F607" s="181"/>
      <c r="G607" s="181"/>
      <c r="H607" s="181"/>
      <c r="I607" s="181"/>
      <c r="J607" s="181"/>
      <c r="K607" s="625"/>
      <c r="L607" s="181"/>
    </row>
    <row r="608" spans="2:12" x14ac:dyDescent="0.25">
      <c r="B608" s="624"/>
      <c r="C608" s="181"/>
      <c r="D608" s="181"/>
      <c r="E608" s="181"/>
      <c r="F608" s="181"/>
      <c r="G608" s="181"/>
      <c r="H608" s="181"/>
      <c r="I608" s="181"/>
      <c r="J608" s="181"/>
      <c r="K608" s="625"/>
      <c r="L608" s="181"/>
    </row>
    <row r="609" spans="2:12" x14ac:dyDescent="0.25">
      <c r="B609" s="624"/>
      <c r="C609" s="181"/>
      <c r="D609" s="181"/>
      <c r="E609" s="181"/>
      <c r="F609" s="181"/>
      <c r="G609" s="181"/>
      <c r="H609" s="181"/>
      <c r="I609" s="181"/>
      <c r="J609" s="181"/>
      <c r="K609" s="625"/>
      <c r="L609" s="181"/>
    </row>
    <row r="610" spans="2:12" x14ac:dyDescent="0.25">
      <c r="B610" s="624"/>
      <c r="C610" s="181"/>
      <c r="D610" s="181"/>
      <c r="E610" s="181"/>
      <c r="F610" s="181"/>
      <c r="G610" s="181"/>
      <c r="H610" s="181"/>
      <c r="I610" s="181"/>
      <c r="J610" s="181"/>
      <c r="K610" s="625"/>
      <c r="L610" s="181"/>
    </row>
    <row r="611" spans="2:12" x14ac:dyDescent="0.25">
      <c r="B611" s="624"/>
      <c r="C611" s="181"/>
      <c r="D611" s="181"/>
      <c r="E611" s="181"/>
      <c r="F611" s="181"/>
      <c r="G611" s="181"/>
      <c r="H611" s="181"/>
      <c r="I611" s="181"/>
      <c r="J611" s="181"/>
      <c r="K611" s="625"/>
      <c r="L611" s="181"/>
    </row>
    <row r="612" spans="2:12" x14ac:dyDescent="0.25">
      <c r="B612" s="624"/>
      <c r="C612" s="181"/>
      <c r="D612" s="181"/>
      <c r="E612" s="181"/>
      <c r="F612" s="181"/>
      <c r="G612" s="181"/>
      <c r="H612" s="181"/>
      <c r="I612" s="181"/>
      <c r="J612" s="181"/>
      <c r="K612" s="625"/>
      <c r="L612" s="181"/>
    </row>
    <row r="613" spans="2:12" x14ac:dyDescent="0.25">
      <c r="B613" s="624"/>
      <c r="C613" s="181"/>
      <c r="D613" s="181"/>
      <c r="E613" s="181"/>
      <c r="F613" s="181"/>
      <c r="G613" s="181"/>
      <c r="H613" s="181"/>
      <c r="I613" s="181"/>
      <c r="J613" s="181"/>
      <c r="K613" s="625"/>
      <c r="L613" s="181"/>
    </row>
    <row r="614" spans="2:12" x14ac:dyDescent="0.25">
      <c r="B614" s="624"/>
      <c r="C614" s="181"/>
      <c r="D614" s="181"/>
      <c r="E614" s="181"/>
      <c r="F614" s="181"/>
      <c r="G614" s="181"/>
      <c r="H614" s="181"/>
      <c r="I614" s="181"/>
      <c r="J614" s="181"/>
      <c r="K614" s="625"/>
      <c r="L614" s="181"/>
    </row>
    <row r="615" spans="2:12" x14ac:dyDescent="0.25">
      <c r="B615" s="624"/>
      <c r="C615" s="181"/>
      <c r="D615" s="181"/>
      <c r="E615" s="181"/>
      <c r="F615" s="181"/>
      <c r="G615" s="181"/>
      <c r="H615" s="181"/>
      <c r="I615" s="181"/>
      <c r="J615" s="181"/>
      <c r="K615" s="625"/>
      <c r="L615" s="181"/>
    </row>
    <row r="616" spans="2:12" x14ac:dyDescent="0.25">
      <c r="B616" s="624"/>
      <c r="C616" s="181"/>
      <c r="D616" s="181"/>
      <c r="E616" s="181"/>
      <c r="F616" s="181"/>
      <c r="G616" s="181"/>
      <c r="H616" s="181"/>
      <c r="I616" s="181"/>
      <c r="J616" s="181"/>
      <c r="K616" s="625"/>
      <c r="L616" s="181"/>
    </row>
    <row r="617" spans="2:12" x14ac:dyDescent="0.25">
      <c r="B617" s="624"/>
      <c r="C617" s="181"/>
      <c r="D617" s="181"/>
      <c r="E617" s="181"/>
      <c r="F617" s="181"/>
      <c r="G617" s="181"/>
      <c r="H617" s="181"/>
      <c r="I617" s="181"/>
      <c r="J617" s="181"/>
      <c r="K617" s="625"/>
      <c r="L617" s="181"/>
    </row>
    <row r="618" spans="2:12" x14ac:dyDescent="0.25">
      <c r="B618" s="624"/>
      <c r="C618" s="181"/>
      <c r="D618" s="181"/>
      <c r="E618" s="181"/>
      <c r="F618" s="181"/>
      <c r="G618" s="181"/>
      <c r="H618" s="181"/>
      <c r="I618" s="181"/>
      <c r="J618" s="181"/>
      <c r="K618" s="625"/>
      <c r="L618" s="181"/>
    </row>
    <row r="619" spans="2:12" x14ac:dyDescent="0.25">
      <c r="B619" s="624"/>
      <c r="C619" s="181"/>
      <c r="D619" s="181"/>
      <c r="E619" s="181"/>
      <c r="F619" s="181"/>
      <c r="G619" s="181"/>
      <c r="H619" s="181"/>
      <c r="I619" s="181"/>
      <c r="J619" s="181"/>
      <c r="K619" s="625"/>
      <c r="L619" s="181"/>
    </row>
    <row r="620" spans="2:12" x14ac:dyDescent="0.25">
      <c r="B620" s="624"/>
      <c r="C620" s="181"/>
      <c r="D620" s="181"/>
      <c r="E620" s="181"/>
      <c r="F620" s="181"/>
      <c r="G620" s="181"/>
      <c r="H620" s="181"/>
      <c r="I620" s="181"/>
      <c r="J620" s="181"/>
      <c r="K620" s="625"/>
      <c r="L620" s="181"/>
    </row>
    <row r="621" spans="2:12" x14ac:dyDescent="0.25">
      <c r="B621" s="624"/>
      <c r="C621" s="181"/>
      <c r="D621" s="181"/>
      <c r="E621" s="181"/>
      <c r="F621" s="181"/>
      <c r="G621" s="181"/>
      <c r="H621" s="181"/>
      <c r="I621" s="181"/>
      <c r="J621" s="181"/>
      <c r="K621" s="625"/>
      <c r="L621" s="181"/>
    </row>
    <row r="622" spans="2:12" x14ac:dyDescent="0.25">
      <c r="B622" s="624"/>
      <c r="C622" s="181"/>
      <c r="D622" s="181"/>
      <c r="E622" s="181"/>
      <c r="F622" s="181"/>
      <c r="G622" s="181"/>
      <c r="H622" s="181"/>
      <c r="I622" s="181"/>
      <c r="J622" s="181"/>
      <c r="K622" s="625"/>
      <c r="L622" s="181"/>
    </row>
    <row r="623" spans="2:12" x14ac:dyDescent="0.25">
      <c r="B623" s="624"/>
      <c r="C623" s="181"/>
      <c r="D623" s="181"/>
      <c r="E623" s="181"/>
      <c r="F623" s="181"/>
      <c r="G623" s="181"/>
      <c r="H623" s="181"/>
      <c r="I623" s="181"/>
      <c r="J623" s="181"/>
      <c r="K623" s="625"/>
      <c r="L623" s="181"/>
    </row>
    <row r="624" spans="2:12" x14ac:dyDescent="0.25">
      <c r="B624" s="624"/>
      <c r="C624" s="181"/>
      <c r="D624" s="181"/>
      <c r="E624" s="181"/>
      <c r="F624" s="181"/>
      <c r="G624" s="181"/>
      <c r="H624" s="181"/>
      <c r="I624" s="181"/>
      <c r="J624" s="181"/>
      <c r="K624" s="625"/>
      <c r="L624" s="181"/>
    </row>
    <row r="625" spans="2:12" x14ac:dyDescent="0.25">
      <c r="B625" s="624"/>
      <c r="C625" s="181"/>
      <c r="D625" s="181"/>
      <c r="E625" s="181"/>
      <c r="F625" s="181"/>
      <c r="G625" s="181"/>
      <c r="H625" s="181"/>
      <c r="I625" s="181"/>
      <c r="J625" s="181"/>
      <c r="K625" s="625"/>
      <c r="L625" s="181"/>
    </row>
    <row r="626" spans="2:12" x14ac:dyDescent="0.25">
      <c r="B626" s="624"/>
      <c r="C626" s="181"/>
      <c r="D626" s="181"/>
      <c r="E626" s="181"/>
      <c r="F626" s="181"/>
      <c r="G626" s="181"/>
      <c r="H626" s="181"/>
      <c r="I626" s="181"/>
      <c r="J626" s="181"/>
      <c r="K626" s="625"/>
      <c r="L626" s="181"/>
    </row>
    <row r="627" spans="2:12" x14ac:dyDescent="0.25">
      <c r="B627" s="624"/>
      <c r="C627" s="181"/>
      <c r="D627" s="181"/>
      <c r="E627" s="181"/>
      <c r="F627" s="181"/>
      <c r="G627" s="181"/>
      <c r="H627" s="181"/>
      <c r="I627" s="181"/>
      <c r="J627" s="181"/>
      <c r="K627" s="625"/>
      <c r="L627" s="181"/>
    </row>
    <row r="628" spans="2:12" x14ac:dyDescent="0.25">
      <c r="B628" s="624"/>
      <c r="C628" s="181"/>
      <c r="D628" s="181"/>
      <c r="E628" s="181"/>
      <c r="F628" s="181"/>
      <c r="G628" s="181"/>
      <c r="H628" s="181"/>
      <c r="I628" s="181"/>
      <c r="J628" s="181"/>
      <c r="K628" s="625"/>
      <c r="L628" s="181"/>
    </row>
    <row r="629" spans="2:12" x14ac:dyDescent="0.25">
      <c r="B629" s="624"/>
      <c r="C629" s="181"/>
      <c r="D629" s="181"/>
      <c r="E629" s="181"/>
      <c r="F629" s="181"/>
      <c r="G629" s="181"/>
      <c r="H629" s="181"/>
      <c r="I629" s="181"/>
      <c r="J629" s="181"/>
      <c r="K629" s="625"/>
      <c r="L629" s="181"/>
    </row>
    <row r="630" spans="2:12" x14ac:dyDescent="0.25">
      <c r="B630" s="624"/>
      <c r="C630" s="181"/>
      <c r="D630" s="181"/>
      <c r="E630" s="181"/>
      <c r="F630" s="181"/>
      <c r="G630" s="181"/>
      <c r="H630" s="181"/>
      <c r="I630" s="181"/>
      <c r="J630" s="181"/>
      <c r="K630" s="625"/>
      <c r="L630" s="181"/>
    </row>
    <row r="631" spans="2:12" x14ac:dyDescent="0.25">
      <c r="B631" s="624"/>
      <c r="C631" s="181"/>
      <c r="D631" s="181"/>
      <c r="E631" s="181"/>
      <c r="F631" s="181"/>
      <c r="G631" s="181"/>
      <c r="H631" s="181"/>
      <c r="I631" s="181"/>
      <c r="J631" s="181"/>
      <c r="K631" s="625"/>
      <c r="L631" s="181"/>
    </row>
    <row r="632" spans="2:12" x14ac:dyDescent="0.25">
      <c r="B632" s="624"/>
      <c r="C632" s="181"/>
      <c r="D632" s="181"/>
      <c r="E632" s="181"/>
      <c r="F632" s="181"/>
      <c r="G632" s="181"/>
      <c r="H632" s="181"/>
      <c r="I632" s="181"/>
      <c r="J632" s="181"/>
      <c r="K632" s="625"/>
      <c r="L632" s="181"/>
    </row>
    <row r="633" spans="2:12" x14ac:dyDescent="0.25">
      <c r="B633" s="624"/>
      <c r="C633" s="181"/>
      <c r="D633" s="181"/>
      <c r="E633" s="181"/>
      <c r="F633" s="181"/>
      <c r="G633" s="181"/>
      <c r="H633" s="181"/>
      <c r="I633" s="181"/>
      <c r="J633" s="181"/>
      <c r="K633" s="625"/>
      <c r="L633" s="181"/>
    </row>
    <row r="634" spans="2:12" x14ac:dyDescent="0.25">
      <c r="B634" s="624"/>
      <c r="C634" s="181"/>
      <c r="D634" s="181"/>
      <c r="E634" s="181"/>
      <c r="F634" s="181"/>
      <c r="G634" s="181"/>
      <c r="H634" s="181"/>
      <c r="I634" s="181"/>
      <c r="J634" s="181"/>
      <c r="K634" s="625"/>
      <c r="L634" s="181"/>
    </row>
    <row r="635" spans="2:12" x14ac:dyDescent="0.25">
      <c r="B635" s="624"/>
      <c r="C635" s="181"/>
      <c r="D635" s="181"/>
      <c r="E635" s="181"/>
      <c r="F635" s="181"/>
      <c r="G635" s="181"/>
      <c r="H635" s="181"/>
      <c r="I635" s="181"/>
      <c r="J635" s="181"/>
      <c r="K635" s="625"/>
      <c r="L635" s="181"/>
    </row>
    <row r="636" spans="2:12" x14ac:dyDescent="0.25">
      <c r="B636" s="624"/>
      <c r="C636" s="181"/>
      <c r="D636" s="181"/>
      <c r="E636" s="181"/>
      <c r="F636" s="181"/>
      <c r="G636" s="181"/>
      <c r="H636" s="181"/>
      <c r="I636" s="181"/>
      <c r="J636" s="181"/>
      <c r="K636" s="625"/>
      <c r="L636" s="181"/>
    </row>
    <row r="637" spans="2:12" x14ac:dyDescent="0.25">
      <c r="B637" s="624"/>
      <c r="C637" s="181"/>
      <c r="D637" s="181"/>
      <c r="E637" s="181"/>
      <c r="F637" s="181"/>
      <c r="G637" s="181"/>
      <c r="H637" s="181"/>
      <c r="I637" s="181"/>
      <c r="J637" s="181"/>
      <c r="K637" s="625"/>
      <c r="L637" s="181"/>
    </row>
    <row r="638" spans="2:12" x14ac:dyDescent="0.25">
      <c r="B638" s="624"/>
      <c r="C638" s="181"/>
      <c r="D638" s="181"/>
      <c r="E638" s="181"/>
      <c r="F638" s="181"/>
      <c r="G638" s="181"/>
      <c r="H638" s="181"/>
      <c r="I638" s="181"/>
      <c r="J638" s="181"/>
      <c r="K638" s="625"/>
      <c r="L638" s="181"/>
    </row>
    <row r="639" spans="2:12" x14ac:dyDescent="0.25">
      <c r="B639" s="624"/>
      <c r="C639" s="181"/>
      <c r="D639" s="181"/>
      <c r="E639" s="181"/>
      <c r="F639" s="181"/>
      <c r="G639" s="181"/>
      <c r="H639" s="181"/>
      <c r="I639" s="181"/>
      <c r="J639" s="181"/>
      <c r="K639" s="625"/>
      <c r="L639" s="181"/>
    </row>
    <row r="640" spans="2:12" x14ac:dyDescent="0.25">
      <c r="B640" s="624"/>
      <c r="C640" s="181"/>
      <c r="D640" s="181"/>
      <c r="E640" s="181"/>
      <c r="F640" s="181"/>
      <c r="G640" s="181"/>
      <c r="H640" s="181"/>
      <c r="I640" s="181"/>
      <c r="J640" s="181"/>
      <c r="K640" s="625"/>
      <c r="L640" s="181"/>
    </row>
    <row r="641" spans="2:12" x14ac:dyDescent="0.25">
      <c r="B641" s="624"/>
      <c r="C641" s="181"/>
      <c r="D641" s="181"/>
      <c r="E641" s="181"/>
      <c r="F641" s="181"/>
      <c r="G641" s="181"/>
      <c r="H641" s="181"/>
      <c r="I641" s="181"/>
      <c r="J641" s="181"/>
      <c r="K641" s="625"/>
      <c r="L641" s="181"/>
    </row>
    <row r="642" spans="2:12" x14ac:dyDescent="0.25">
      <c r="B642" s="624"/>
      <c r="C642" s="181"/>
      <c r="D642" s="181"/>
      <c r="E642" s="181"/>
      <c r="F642" s="181"/>
      <c r="G642" s="181"/>
      <c r="H642" s="181"/>
      <c r="I642" s="181"/>
      <c r="J642" s="181"/>
      <c r="K642" s="625"/>
      <c r="L642" s="181"/>
    </row>
    <row r="643" spans="2:12" x14ac:dyDescent="0.25">
      <c r="B643" s="624"/>
      <c r="C643" s="181"/>
      <c r="D643" s="181"/>
      <c r="E643" s="181"/>
      <c r="F643" s="181"/>
      <c r="G643" s="181"/>
      <c r="H643" s="181"/>
      <c r="I643" s="181"/>
      <c r="J643" s="181"/>
      <c r="K643" s="625"/>
      <c r="L643" s="181"/>
    </row>
    <row r="644" spans="2:12" x14ac:dyDescent="0.25">
      <c r="B644" s="624"/>
      <c r="C644" s="181"/>
      <c r="D644" s="181"/>
      <c r="E644" s="181"/>
      <c r="F644" s="181"/>
      <c r="G644" s="181"/>
      <c r="H644" s="181"/>
      <c r="I644" s="181"/>
      <c r="J644" s="181"/>
      <c r="K644" s="625"/>
      <c r="L644" s="181"/>
    </row>
    <row r="645" spans="2:12" x14ac:dyDescent="0.25">
      <c r="B645" s="624"/>
      <c r="C645" s="181"/>
      <c r="D645" s="181"/>
      <c r="E645" s="181"/>
      <c r="F645" s="181"/>
      <c r="G645" s="181"/>
      <c r="H645" s="181"/>
      <c r="I645" s="181"/>
      <c r="J645" s="181"/>
      <c r="K645" s="625"/>
      <c r="L645" s="181"/>
    </row>
    <row r="646" spans="2:12" x14ac:dyDescent="0.25">
      <c r="B646" s="624"/>
      <c r="C646" s="181"/>
      <c r="D646" s="181"/>
      <c r="E646" s="181"/>
      <c r="F646" s="181"/>
      <c r="G646" s="181"/>
      <c r="H646" s="181"/>
      <c r="I646" s="181"/>
      <c r="J646" s="181"/>
      <c r="K646" s="625"/>
      <c r="L646" s="181"/>
    </row>
    <row r="647" spans="2:12" x14ac:dyDescent="0.25">
      <c r="B647" s="624"/>
      <c r="C647" s="181"/>
      <c r="D647" s="181"/>
      <c r="E647" s="181"/>
      <c r="F647" s="181"/>
      <c r="G647" s="181"/>
      <c r="H647" s="181"/>
      <c r="I647" s="181"/>
      <c r="J647" s="181"/>
      <c r="K647" s="625"/>
      <c r="L647" s="181"/>
    </row>
    <row r="648" spans="2:12" x14ac:dyDescent="0.25">
      <c r="B648" s="624"/>
      <c r="C648" s="181"/>
      <c r="D648" s="181"/>
      <c r="E648" s="181"/>
      <c r="F648" s="181"/>
      <c r="G648" s="181"/>
      <c r="H648" s="181"/>
      <c r="I648" s="181"/>
      <c r="J648" s="181"/>
      <c r="K648" s="625"/>
      <c r="L648" s="181"/>
    </row>
    <row r="649" spans="2:12" x14ac:dyDescent="0.25">
      <c r="B649" s="624"/>
      <c r="C649" s="181"/>
      <c r="D649" s="181"/>
      <c r="E649" s="181"/>
      <c r="F649" s="181"/>
      <c r="G649" s="181"/>
      <c r="H649" s="181"/>
      <c r="I649" s="181"/>
      <c r="J649" s="181"/>
      <c r="K649" s="625"/>
      <c r="L649" s="181"/>
    </row>
    <row r="650" spans="2:12" x14ac:dyDescent="0.25">
      <c r="B650" s="624"/>
      <c r="C650" s="181"/>
      <c r="D650" s="181"/>
      <c r="E650" s="181"/>
      <c r="F650" s="181"/>
      <c r="G650" s="181"/>
      <c r="H650" s="181"/>
      <c r="I650" s="181"/>
      <c r="J650" s="181"/>
      <c r="K650" s="625"/>
      <c r="L650" s="181"/>
    </row>
    <row r="651" spans="2:12" x14ac:dyDescent="0.25">
      <c r="B651" s="624"/>
      <c r="C651" s="181"/>
      <c r="D651" s="181"/>
      <c r="E651" s="181"/>
      <c r="F651" s="181"/>
      <c r="G651" s="181"/>
      <c r="H651" s="181"/>
      <c r="I651" s="181"/>
      <c r="J651" s="181"/>
      <c r="K651" s="625"/>
      <c r="L651" s="181"/>
    </row>
    <row r="652" spans="2:12" x14ac:dyDescent="0.25">
      <c r="B652" s="624"/>
      <c r="C652" s="181"/>
      <c r="D652" s="181"/>
      <c r="E652" s="181"/>
      <c r="F652" s="181"/>
      <c r="G652" s="181"/>
      <c r="H652" s="181"/>
      <c r="I652" s="181"/>
      <c r="J652" s="181"/>
      <c r="K652" s="625"/>
      <c r="L652" s="181"/>
    </row>
    <row r="653" spans="2:12" x14ac:dyDescent="0.25">
      <c r="B653" s="624"/>
      <c r="C653" s="181"/>
      <c r="D653" s="181"/>
      <c r="E653" s="181"/>
      <c r="F653" s="181"/>
      <c r="G653" s="181"/>
      <c r="H653" s="181"/>
      <c r="I653" s="181"/>
      <c r="J653" s="181"/>
      <c r="K653" s="625"/>
      <c r="L653" s="181"/>
    </row>
    <row r="654" spans="2:12" x14ac:dyDescent="0.25">
      <c r="B654" s="624"/>
      <c r="C654" s="181"/>
      <c r="D654" s="181"/>
      <c r="E654" s="181"/>
      <c r="F654" s="181"/>
      <c r="G654" s="181"/>
      <c r="H654" s="181"/>
      <c r="I654" s="181"/>
      <c r="J654" s="181"/>
      <c r="K654" s="625"/>
      <c r="L654" s="181"/>
    </row>
    <row r="655" spans="2:12" x14ac:dyDescent="0.25">
      <c r="B655" s="624"/>
      <c r="C655" s="181"/>
      <c r="D655" s="181"/>
      <c r="E655" s="181"/>
      <c r="F655" s="181"/>
      <c r="G655" s="181"/>
      <c r="H655" s="181"/>
      <c r="I655" s="181"/>
      <c r="J655" s="181"/>
      <c r="K655" s="625"/>
      <c r="L655" s="181"/>
    </row>
    <row r="656" spans="2:12" x14ac:dyDescent="0.25">
      <c r="B656" s="624"/>
      <c r="C656" s="181"/>
      <c r="D656" s="181"/>
      <c r="E656" s="181"/>
      <c r="F656" s="181"/>
      <c r="G656" s="181"/>
      <c r="H656" s="181"/>
      <c r="I656" s="181"/>
      <c r="J656" s="181"/>
      <c r="K656" s="625"/>
      <c r="L656" s="181"/>
    </row>
    <row r="657" spans="2:12" x14ac:dyDescent="0.25">
      <c r="B657" s="624"/>
      <c r="C657" s="181"/>
      <c r="D657" s="181"/>
      <c r="E657" s="181"/>
      <c r="F657" s="181"/>
      <c r="G657" s="181"/>
      <c r="H657" s="181"/>
      <c r="I657" s="181"/>
      <c r="J657" s="181"/>
      <c r="K657" s="625"/>
      <c r="L657" s="181"/>
    </row>
    <row r="658" spans="2:12" x14ac:dyDescent="0.25">
      <c r="B658" s="624"/>
      <c r="C658" s="181"/>
      <c r="D658" s="181"/>
      <c r="E658" s="181"/>
      <c r="F658" s="181"/>
      <c r="G658" s="181"/>
      <c r="H658" s="181"/>
      <c r="I658" s="181"/>
      <c r="J658" s="181"/>
      <c r="K658" s="625"/>
      <c r="L658" s="181"/>
    </row>
    <row r="659" spans="2:12" x14ac:dyDescent="0.25">
      <c r="B659" s="624"/>
      <c r="C659" s="181"/>
      <c r="D659" s="181"/>
      <c r="E659" s="181"/>
      <c r="F659" s="181"/>
      <c r="G659" s="181"/>
      <c r="H659" s="181"/>
      <c r="I659" s="181"/>
      <c r="J659" s="181"/>
      <c r="K659" s="625"/>
      <c r="L659" s="181"/>
    </row>
    <row r="660" spans="2:12" x14ac:dyDescent="0.25">
      <c r="B660" s="624"/>
      <c r="C660" s="181"/>
      <c r="D660" s="181"/>
      <c r="E660" s="181"/>
      <c r="F660" s="181"/>
      <c r="G660" s="181"/>
      <c r="H660" s="181"/>
      <c r="I660" s="181"/>
      <c r="J660" s="181"/>
      <c r="K660" s="625"/>
      <c r="L660" s="181"/>
    </row>
    <row r="661" spans="2:12" x14ac:dyDescent="0.25">
      <c r="B661" s="624"/>
      <c r="C661" s="181"/>
      <c r="D661" s="181"/>
      <c r="E661" s="181"/>
      <c r="F661" s="181"/>
      <c r="G661" s="181"/>
      <c r="H661" s="181"/>
      <c r="I661" s="181"/>
      <c r="J661" s="181"/>
      <c r="K661" s="625"/>
      <c r="L661" s="181"/>
    </row>
    <row r="662" spans="2:12" x14ac:dyDescent="0.25">
      <c r="B662" s="624"/>
      <c r="C662" s="181"/>
      <c r="D662" s="181"/>
      <c r="E662" s="181"/>
      <c r="F662" s="181"/>
      <c r="G662" s="181"/>
      <c r="H662" s="181"/>
      <c r="I662" s="181"/>
      <c r="J662" s="181"/>
      <c r="K662" s="625"/>
      <c r="L662" s="181"/>
    </row>
    <row r="663" spans="2:12" x14ac:dyDescent="0.25">
      <c r="B663" s="624"/>
      <c r="C663" s="181"/>
      <c r="D663" s="181"/>
      <c r="E663" s="181"/>
      <c r="F663" s="181"/>
      <c r="G663" s="181"/>
      <c r="H663" s="181"/>
      <c r="I663" s="181"/>
      <c r="J663" s="181"/>
      <c r="K663" s="625"/>
      <c r="L663" s="181"/>
    </row>
    <row r="664" spans="2:12" x14ac:dyDescent="0.25">
      <c r="B664" s="624"/>
      <c r="C664" s="181"/>
      <c r="D664" s="181"/>
      <c r="E664" s="181"/>
      <c r="F664" s="181"/>
      <c r="G664" s="181"/>
      <c r="H664" s="181"/>
      <c r="I664" s="181"/>
      <c r="J664" s="181"/>
      <c r="K664" s="625"/>
      <c r="L664" s="181"/>
    </row>
    <row r="665" spans="2:12" x14ac:dyDescent="0.25">
      <c r="B665" s="624"/>
      <c r="C665" s="181"/>
      <c r="D665" s="181"/>
      <c r="E665" s="181"/>
      <c r="F665" s="181"/>
      <c r="G665" s="181"/>
      <c r="H665" s="181"/>
      <c r="I665" s="181"/>
      <c r="J665" s="181"/>
      <c r="K665" s="625"/>
      <c r="L665" s="181"/>
    </row>
    <row r="666" spans="2:12" x14ac:dyDescent="0.25">
      <c r="B666" s="624"/>
      <c r="C666" s="181"/>
      <c r="D666" s="181"/>
      <c r="E666" s="181"/>
      <c r="F666" s="181"/>
      <c r="G666" s="181"/>
      <c r="H666" s="181"/>
      <c r="I666" s="181"/>
      <c r="J666" s="181"/>
      <c r="K666" s="625"/>
      <c r="L666" s="181"/>
    </row>
    <row r="667" spans="2:12" x14ac:dyDescent="0.25">
      <c r="B667" s="624"/>
      <c r="C667" s="181"/>
      <c r="D667" s="181"/>
      <c r="E667" s="181"/>
      <c r="F667" s="181"/>
      <c r="G667" s="181"/>
      <c r="H667" s="181"/>
      <c r="I667" s="181"/>
      <c r="J667" s="181"/>
      <c r="K667" s="625"/>
      <c r="L667" s="181"/>
    </row>
    <row r="668" spans="2:12" x14ac:dyDescent="0.25">
      <c r="B668" s="624"/>
      <c r="C668" s="181"/>
      <c r="D668" s="181"/>
      <c r="E668" s="181"/>
      <c r="F668" s="181"/>
      <c r="G668" s="181"/>
      <c r="H668" s="181"/>
      <c r="I668" s="181"/>
      <c r="J668" s="181"/>
      <c r="K668" s="625"/>
      <c r="L668" s="181"/>
    </row>
    <row r="669" spans="2:12" x14ac:dyDescent="0.25">
      <c r="B669" s="624"/>
      <c r="C669" s="181"/>
      <c r="D669" s="181"/>
      <c r="E669" s="181"/>
      <c r="F669" s="181"/>
      <c r="G669" s="181"/>
      <c r="H669" s="181"/>
      <c r="I669" s="181"/>
      <c r="J669" s="181"/>
      <c r="K669" s="625"/>
      <c r="L669" s="181"/>
    </row>
    <row r="670" spans="2:12" x14ac:dyDescent="0.25">
      <c r="B670" s="624"/>
      <c r="C670" s="181"/>
      <c r="D670" s="181"/>
      <c r="E670" s="181"/>
      <c r="F670" s="181"/>
      <c r="G670" s="181"/>
      <c r="H670" s="181"/>
      <c r="I670" s="181"/>
      <c r="J670" s="181"/>
      <c r="K670" s="625"/>
      <c r="L670" s="181"/>
    </row>
    <row r="671" spans="2:12" x14ac:dyDescent="0.25">
      <c r="B671" s="624"/>
      <c r="C671" s="181"/>
      <c r="D671" s="181"/>
      <c r="E671" s="181"/>
      <c r="F671" s="181"/>
      <c r="G671" s="181"/>
      <c r="H671" s="181"/>
      <c r="I671" s="181"/>
      <c r="J671" s="181"/>
      <c r="K671" s="625"/>
      <c r="L671" s="181"/>
    </row>
    <row r="672" spans="2:12" x14ac:dyDescent="0.25">
      <c r="B672" s="624"/>
      <c r="C672" s="181"/>
      <c r="D672" s="181"/>
      <c r="E672" s="181"/>
      <c r="F672" s="181"/>
      <c r="G672" s="181"/>
      <c r="H672" s="181"/>
      <c r="I672" s="181"/>
      <c r="J672" s="181"/>
      <c r="K672" s="625"/>
      <c r="L672" s="181"/>
    </row>
    <row r="673" spans="2:12" x14ac:dyDescent="0.25">
      <c r="B673" s="624"/>
      <c r="C673" s="181"/>
      <c r="D673" s="181"/>
      <c r="E673" s="181"/>
      <c r="F673" s="181"/>
      <c r="G673" s="181"/>
      <c r="H673" s="181"/>
      <c r="I673" s="181"/>
      <c r="J673" s="181"/>
      <c r="K673" s="625"/>
      <c r="L673" s="181"/>
    </row>
    <row r="674" spans="2:12" x14ac:dyDescent="0.25">
      <c r="B674" s="624"/>
      <c r="C674" s="181"/>
      <c r="D674" s="181"/>
      <c r="E674" s="181"/>
      <c r="F674" s="181"/>
      <c r="G674" s="181"/>
      <c r="H674" s="181"/>
      <c r="I674" s="181"/>
      <c r="J674" s="181"/>
      <c r="K674" s="625"/>
      <c r="L674" s="181"/>
    </row>
    <row r="675" spans="2:12" x14ac:dyDescent="0.25">
      <c r="B675" s="624"/>
      <c r="C675" s="181"/>
      <c r="D675" s="181"/>
      <c r="E675" s="181"/>
      <c r="F675" s="181"/>
      <c r="G675" s="181"/>
      <c r="H675" s="181"/>
      <c r="I675" s="181"/>
      <c r="J675" s="181"/>
      <c r="K675" s="625"/>
      <c r="L675" s="181"/>
    </row>
    <row r="676" spans="2:12" x14ac:dyDescent="0.25">
      <c r="B676" s="624"/>
      <c r="C676" s="181"/>
      <c r="D676" s="181"/>
      <c r="E676" s="181"/>
      <c r="F676" s="181"/>
      <c r="G676" s="181"/>
      <c r="H676" s="181"/>
      <c r="I676" s="181"/>
      <c r="J676" s="181"/>
      <c r="K676" s="625"/>
      <c r="L676" s="181"/>
    </row>
    <row r="677" spans="2:12" x14ac:dyDescent="0.25">
      <c r="B677" s="624"/>
      <c r="C677" s="181"/>
      <c r="D677" s="181"/>
      <c r="E677" s="181"/>
      <c r="F677" s="181"/>
      <c r="G677" s="181"/>
      <c r="H677" s="181"/>
      <c r="I677" s="181"/>
      <c r="J677" s="181"/>
      <c r="K677" s="625"/>
      <c r="L677" s="181"/>
    </row>
    <row r="678" spans="2:12" x14ac:dyDescent="0.25">
      <c r="B678" s="624"/>
      <c r="C678" s="181"/>
      <c r="D678" s="181"/>
      <c r="E678" s="181"/>
      <c r="F678" s="181"/>
      <c r="G678" s="181"/>
      <c r="H678" s="181"/>
      <c r="I678" s="181"/>
      <c r="J678" s="181"/>
      <c r="K678" s="625"/>
      <c r="L678" s="181"/>
    </row>
    <row r="679" spans="2:12" x14ac:dyDescent="0.25">
      <c r="B679" s="624"/>
      <c r="C679" s="181"/>
      <c r="D679" s="181"/>
      <c r="E679" s="181"/>
      <c r="F679" s="181"/>
      <c r="G679" s="181"/>
      <c r="H679" s="181"/>
      <c r="I679" s="181"/>
      <c r="J679" s="181"/>
      <c r="K679" s="625"/>
      <c r="L679" s="181"/>
    </row>
    <row r="680" spans="2:12" x14ac:dyDescent="0.25">
      <c r="B680" s="624"/>
      <c r="C680" s="181"/>
      <c r="D680" s="181"/>
      <c r="E680" s="181"/>
      <c r="F680" s="181"/>
      <c r="G680" s="181"/>
      <c r="H680" s="181"/>
      <c r="I680" s="181"/>
      <c r="J680" s="181"/>
      <c r="K680" s="625"/>
      <c r="L680" s="181"/>
    </row>
    <row r="681" spans="2:12" x14ac:dyDescent="0.25">
      <c r="B681" s="624"/>
      <c r="C681" s="181"/>
      <c r="D681" s="181"/>
      <c r="E681" s="181"/>
      <c r="F681" s="181"/>
      <c r="G681" s="181"/>
      <c r="H681" s="181"/>
      <c r="I681" s="181"/>
      <c r="J681" s="181"/>
      <c r="K681" s="625"/>
      <c r="L681" s="181"/>
    </row>
    <row r="682" spans="2:12" x14ac:dyDescent="0.25">
      <c r="B682" s="624"/>
      <c r="C682" s="181"/>
      <c r="D682" s="181"/>
      <c r="E682" s="181"/>
      <c r="F682" s="181"/>
      <c r="G682" s="181"/>
      <c r="H682" s="181"/>
      <c r="I682" s="181"/>
      <c r="J682" s="181"/>
      <c r="K682" s="625"/>
      <c r="L682" s="181"/>
    </row>
    <row r="683" spans="2:12" x14ac:dyDescent="0.25">
      <c r="B683" s="624"/>
      <c r="C683" s="181"/>
      <c r="D683" s="181"/>
      <c r="E683" s="181"/>
      <c r="F683" s="181"/>
      <c r="G683" s="181"/>
      <c r="H683" s="181"/>
      <c r="I683" s="181"/>
      <c r="J683" s="181"/>
      <c r="K683" s="625"/>
      <c r="L683" s="181"/>
    </row>
    <row r="684" spans="2:12" x14ac:dyDescent="0.25">
      <c r="B684" s="624"/>
      <c r="C684" s="181"/>
      <c r="D684" s="181"/>
      <c r="E684" s="181"/>
      <c r="F684" s="181"/>
      <c r="G684" s="181"/>
      <c r="H684" s="181"/>
      <c r="I684" s="181"/>
      <c r="J684" s="181"/>
      <c r="K684" s="625"/>
      <c r="L684" s="181"/>
    </row>
    <row r="685" spans="2:12" x14ac:dyDescent="0.25">
      <c r="B685" s="624"/>
      <c r="C685" s="181"/>
      <c r="D685" s="181"/>
      <c r="E685" s="181"/>
      <c r="F685" s="181"/>
      <c r="G685" s="181"/>
      <c r="H685" s="181"/>
      <c r="I685" s="181"/>
      <c r="J685" s="181"/>
      <c r="K685" s="625"/>
      <c r="L685" s="181"/>
    </row>
    <row r="686" spans="2:12" x14ac:dyDescent="0.25">
      <c r="B686" s="624"/>
      <c r="C686" s="181"/>
      <c r="D686" s="181"/>
      <c r="E686" s="181"/>
      <c r="F686" s="181"/>
      <c r="G686" s="181"/>
      <c r="H686" s="181"/>
      <c r="I686" s="181"/>
      <c r="J686" s="181"/>
      <c r="K686" s="625"/>
      <c r="L686" s="181"/>
    </row>
    <row r="687" spans="2:12" x14ac:dyDescent="0.25">
      <c r="B687" s="624"/>
      <c r="C687" s="181"/>
      <c r="D687" s="181"/>
      <c r="E687" s="181"/>
      <c r="F687" s="181"/>
      <c r="G687" s="181"/>
      <c r="H687" s="181"/>
      <c r="I687" s="181"/>
      <c r="J687" s="181"/>
      <c r="K687" s="625"/>
      <c r="L687" s="181"/>
    </row>
    <row r="688" spans="2:12" x14ac:dyDescent="0.25">
      <c r="B688" s="624"/>
      <c r="C688" s="181"/>
      <c r="D688" s="181"/>
      <c r="E688" s="181"/>
      <c r="F688" s="181"/>
      <c r="G688" s="181"/>
      <c r="H688" s="181"/>
      <c r="I688" s="181"/>
      <c r="J688" s="181"/>
      <c r="K688" s="625"/>
      <c r="L688" s="181"/>
    </row>
    <row r="689" spans="2:12" x14ac:dyDescent="0.25">
      <c r="B689" s="624"/>
      <c r="C689" s="181"/>
      <c r="D689" s="181"/>
      <c r="E689" s="181"/>
      <c r="F689" s="181"/>
      <c r="G689" s="181"/>
      <c r="H689" s="181"/>
      <c r="I689" s="181"/>
      <c r="J689" s="181"/>
      <c r="K689" s="625"/>
      <c r="L689" s="181"/>
    </row>
    <row r="690" spans="2:12" x14ac:dyDescent="0.25">
      <c r="B690" s="624"/>
      <c r="C690" s="181"/>
      <c r="D690" s="181"/>
      <c r="E690" s="181"/>
      <c r="F690" s="181"/>
      <c r="G690" s="181"/>
      <c r="H690" s="181"/>
      <c r="I690" s="181"/>
      <c r="J690" s="181"/>
      <c r="K690" s="625"/>
      <c r="L690" s="181"/>
    </row>
    <row r="691" spans="2:12" x14ac:dyDescent="0.25">
      <c r="B691" s="624"/>
      <c r="C691" s="181"/>
      <c r="D691" s="181"/>
      <c r="E691" s="181"/>
      <c r="F691" s="181"/>
      <c r="G691" s="181"/>
      <c r="H691" s="181"/>
      <c r="I691" s="181"/>
      <c r="J691" s="181"/>
      <c r="K691" s="625"/>
      <c r="L691" s="181"/>
    </row>
    <row r="692" spans="2:12" x14ac:dyDescent="0.25">
      <c r="B692" s="624"/>
      <c r="C692" s="181"/>
      <c r="D692" s="181"/>
      <c r="E692" s="181"/>
      <c r="F692" s="181"/>
      <c r="G692" s="181"/>
      <c r="H692" s="181"/>
      <c r="I692" s="181"/>
      <c r="J692" s="181"/>
      <c r="K692" s="625"/>
      <c r="L692" s="181"/>
    </row>
    <row r="693" spans="2:12" x14ac:dyDescent="0.25">
      <c r="B693" s="624"/>
      <c r="C693" s="181"/>
      <c r="D693" s="181"/>
      <c r="E693" s="181"/>
      <c r="F693" s="181"/>
      <c r="G693" s="181"/>
      <c r="H693" s="181"/>
      <c r="I693" s="181"/>
      <c r="J693" s="181"/>
      <c r="K693" s="625"/>
      <c r="L693" s="181"/>
    </row>
    <row r="694" spans="2:12" x14ac:dyDescent="0.25">
      <c r="B694" s="624"/>
      <c r="C694" s="181"/>
      <c r="D694" s="181"/>
      <c r="E694" s="181"/>
      <c r="F694" s="181"/>
      <c r="G694" s="181"/>
      <c r="H694" s="181"/>
      <c r="I694" s="181"/>
      <c r="J694" s="181"/>
      <c r="K694" s="625"/>
      <c r="L694" s="181"/>
    </row>
    <row r="695" spans="2:12" x14ac:dyDescent="0.25">
      <c r="B695" s="624"/>
      <c r="C695" s="181"/>
      <c r="D695" s="181"/>
      <c r="E695" s="181"/>
      <c r="F695" s="181"/>
      <c r="G695" s="181"/>
      <c r="H695" s="181"/>
      <c r="I695" s="181"/>
      <c r="J695" s="181"/>
      <c r="K695" s="625"/>
      <c r="L695" s="181"/>
    </row>
    <row r="696" spans="2:12" x14ac:dyDescent="0.25">
      <c r="B696" s="624"/>
      <c r="C696" s="181"/>
      <c r="D696" s="181"/>
      <c r="E696" s="181"/>
      <c r="F696" s="181"/>
      <c r="G696" s="181"/>
      <c r="H696" s="181"/>
      <c r="I696" s="181"/>
      <c r="J696" s="181"/>
      <c r="K696" s="625"/>
      <c r="L696" s="181"/>
    </row>
    <row r="697" spans="2:12" x14ac:dyDescent="0.25">
      <c r="B697" s="624"/>
      <c r="C697" s="181"/>
      <c r="D697" s="181"/>
      <c r="E697" s="181"/>
      <c r="F697" s="181"/>
      <c r="G697" s="181"/>
      <c r="H697" s="181"/>
      <c r="I697" s="181"/>
      <c r="J697" s="181"/>
      <c r="K697" s="625"/>
      <c r="L697" s="181"/>
    </row>
    <row r="698" spans="2:12" x14ac:dyDescent="0.25">
      <c r="B698" s="624"/>
      <c r="C698" s="181"/>
      <c r="D698" s="181"/>
      <c r="E698" s="181"/>
      <c r="F698" s="181"/>
      <c r="G698" s="181"/>
      <c r="H698" s="181"/>
      <c r="I698" s="181"/>
      <c r="J698" s="181"/>
      <c r="K698" s="625"/>
      <c r="L698" s="181"/>
    </row>
    <row r="699" spans="2:12" x14ac:dyDescent="0.25">
      <c r="B699" s="624"/>
      <c r="C699" s="181"/>
      <c r="D699" s="181"/>
      <c r="E699" s="181"/>
      <c r="F699" s="181"/>
      <c r="G699" s="181"/>
      <c r="H699" s="181"/>
      <c r="I699" s="181"/>
      <c r="J699" s="181"/>
      <c r="K699" s="625"/>
      <c r="L699" s="181"/>
    </row>
    <row r="700" spans="2:12" x14ac:dyDescent="0.25">
      <c r="B700" s="624"/>
      <c r="C700" s="181"/>
      <c r="D700" s="181"/>
      <c r="E700" s="181"/>
      <c r="F700" s="181"/>
      <c r="G700" s="181"/>
      <c r="H700" s="181"/>
      <c r="I700" s="181"/>
      <c r="J700" s="181"/>
      <c r="K700" s="625"/>
      <c r="L700" s="181"/>
    </row>
    <row r="701" spans="2:12" x14ac:dyDescent="0.25">
      <c r="B701" s="624"/>
      <c r="C701" s="181"/>
      <c r="D701" s="181"/>
      <c r="E701" s="181"/>
      <c r="F701" s="181"/>
      <c r="G701" s="181"/>
      <c r="H701" s="181"/>
      <c r="I701" s="181"/>
      <c r="J701" s="181"/>
      <c r="K701" s="625"/>
      <c r="L701" s="181"/>
    </row>
    <row r="702" spans="2:12" x14ac:dyDescent="0.25">
      <c r="B702" s="624"/>
      <c r="C702" s="181"/>
      <c r="D702" s="181"/>
      <c r="E702" s="181"/>
      <c r="F702" s="181"/>
      <c r="G702" s="181"/>
      <c r="H702" s="181"/>
      <c r="I702" s="181"/>
      <c r="J702" s="181"/>
      <c r="K702" s="625"/>
      <c r="L702" s="181"/>
    </row>
    <row r="703" spans="2:12" x14ac:dyDescent="0.25">
      <c r="B703" s="624"/>
      <c r="C703" s="181"/>
      <c r="D703" s="181"/>
      <c r="E703" s="181"/>
      <c r="F703" s="181"/>
      <c r="G703" s="181"/>
      <c r="H703" s="181"/>
      <c r="I703" s="181"/>
      <c r="J703" s="181"/>
      <c r="K703" s="625"/>
      <c r="L703" s="181"/>
    </row>
    <row r="704" spans="2:12" x14ac:dyDescent="0.25">
      <c r="B704" s="624"/>
      <c r="C704" s="181"/>
      <c r="D704" s="181"/>
      <c r="E704" s="181"/>
      <c r="F704" s="181"/>
      <c r="G704" s="181"/>
      <c r="H704" s="181"/>
      <c r="I704" s="181"/>
      <c r="J704" s="181"/>
      <c r="K704" s="625"/>
      <c r="L704" s="181"/>
    </row>
    <row r="705" spans="2:12" x14ac:dyDescent="0.25">
      <c r="B705" s="624"/>
      <c r="C705" s="181"/>
      <c r="D705" s="181"/>
      <c r="E705" s="181"/>
      <c r="F705" s="181"/>
      <c r="G705" s="181"/>
      <c r="H705" s="181"/>
      <c r="I705" s="181"/>
      <c r="J705" s="181"/>
      <c r="K705" s="625"/>
      <c r="L705" s="181"/>
    </row>
    <row r="706" spans="2:12" x14ac:dyDescent="0.25">
      <c r="B706" s="624"/>
      <c r="C706" s="181"/>
      <c r="D706" s="181"/>
      <c r="E706" s="181"/>
      <c r="F706" s="181"/>
      <c r="G706" s="181"/>
      <c r="H706" s="181"/>
      <c r="I706" s="181"/>
      <c r="J706" s="181"/>
      <c r="K706" s="625"/>
      <c r="L706" s="181"/>
    </row>
    <row r="707" spans="2:12" x14ac:dyDescent="0.25">
      <c r="B707" s="624"/>
      <c r="C707" s="181"/>
      <c r="D707" s="181"/>
      <c r="E707" s="181"/>
      <c r="F707" s="181"/>
      <c r="G707" s="181"/>
      <c r="H707" s="181"/>
      <c r="I707" s="181"/>
      <c r="J707" s="181"/>
      <c r="K707" s="625"/>
      <c r="L707" s="181"/>
    </row>
    <row r="708" spans="2:12" x14ac:dyDescent="0.25">
      <c r="B708" s="624"/>
      <c r="C708" s="181"/>
      <c r="D708" s="181"/>
      <c r="E708" s="181"/>
      <c r="F708" s="181"/>
      <c r="G708" s="181"/>
      <c r="H708" s="181"/>
      <c r="I708" s="181"/>
      <c r="J708" s="181"/>
      <c r="K708" s="625"/>
      <c r="L708" s="181"/>
    </row>
    <row r="709" spans="2:12" x14ac:dyDescent="0.25">
      <c r="B709" s="624"/>
      <c r="C709" s="181"/>
      <c r="D709" s="181"/>
      <c r="E709" s="181"/>
      <c r="F709" s="181"/>
      <c r="G709" s="181"/>
      <c r="H709" s="181"/>
      <c r="I709" s="181"/>
      <c r="J709" s="181"/>
      <c r="K709" s="625"/>
      <c r="L709" s="181"/>
    </row>
    <row r="710" spans="2:12" x14ac:dyDescent="0.25">
      <c r="B710" s="624"/>
      <c r="C710" s="181"/>
      <c r="D710" s="181"/>
      <c r="E710" s="181"/>
      <c r="F710" s="181"/>
      <c r="G710" s="181"/>
      <c r="H710" s="181"/>
      <c r="I710" s="181"/>
      <c r="J710" s="181"/>
      <c r="K710" s="625"/>
      <c r="L710" s="181"/>
    </row>
    <row r="711" spans="2:12" x14ac:dyDescent="0.25">
      <c r="B711" s="624"/>
      <c r="C711" s="181"/>
      <c r="D711" s="181"/>
      <c r="E711" s="181"/>
      <c r="F711" s="181"/>
      <c r="G711" s="181"/>
      <c r="H711" s="181"/>
      <c r="I711" s="181"/>
      <c r="J711" s="181"/>
      <c r="K711" s="625"/>
      <c r="L711" s="181"/>
    </row>
    <row r="712" spans="2:12" x14ac:dyDescent="0.25">
      <c r="B712" s="624"/>
      <c r="C712" s="181"/>
      <c r="D712" s="181"/>
      <c r="E712" s="181"/>
      <c r="F712" s="181"/>
      <c r="G712" s="181"/>
      <c r="H712" s="181"/>
      <c r="I712" s="181"/>
      <c r="J712" s="181"/>
      <c r="K712" s="625"/>
      <c r="L712" s="181"/>
    </row>
    <row r="713" spans="2:12" x14ac:dyDescent="0.25">
      <c r="B713" s="624"/>
      <c r="C713" s="181"/>
      <c r="D713" s="181"/>
      <c r="E713" s="181"/>
      <c r="F713" s="181"/>
      <c r="G713" s="181"/>
      <c r="H713" s="181"/>
      <c r="I713" s="181"/>
      <c r="J713" s="181"/>
      <c r="K713" s="625"/>
      <c r="L713" s="181"/>
    </row>
    <row r="714" spans="2:12" x14ac:dyDescent="0.25">
      <c r="B714" s="624"/>
      <c r="C714" s="181"/>
      <c r="D714" s="181"/>
      <c r="E714" s="181"/>
      <c r="F714" s="181"/>
      <c r="G714" s="181"/>
      <c r="H714" s="181"/>
      <c r="I714" s="181"/>
      <c r="J714" s="181"/>
      <c r="K714" s="625"/>
      <c r="L714" s="181"/>
    </row>
    <row r="715" spans="2:12" x14ac:dyDescent="0.25">
      <c r="B715" s="624"/>
      <c r="C715" s="181"/>
      <c r="D715" s="181"/>
      <c r="E715" s="181"/>
      <c r="F715" s="181"/>
      <c r="G715" s="181"/>
      <c r="H715" s="181"/>
      <c r="I715" s="181"/>
      <c r="J715" s="181"/>
      <c r="K715" s="625"/>
      <c r="L715" s="181"/>
    </row>
    <row r="716" spans="2:12" x14ac:dyDescent="0.25">
      <c r="B716" s="624"/>
      <c r="C716" s="181"/>
      <c r="D716" s="181"/>
      <c r="E716" s="181"/>
      <c r="F716" s="181"/>
      <c r="G716" s="181"/>
      <c r="H716" s="181"/>
      <c r="I716" s="181"/>
      <c r="J716" s="181"/>
      <c r="K716" s="625"/>
      <c r="L716" s="181"/>
    </row>
    <row r="717" spans="2:12" x14ac:dyDescent="0.25">
      <c r="B717" s="624"/>
      <c r="C717" s="181"/>
      <c r="D717" s="181"/>
      <c r="E717" s="181"/>
      <c r="F717" s="181"/>
      <c r="G717" s="181"/>
      <c r="H717" s="181"/>
      <c r="I717" s="181"/>
      <c r="J717" s="181"/>
      <c r="K717" s="625"/>
      <c r="L717" s="181"/>
    </row>
    <row r="718" spans="2:12" x14ac:dyDescent="0.25">
      <c r="B718" s="624"/>
      <c r="C718" s="181"/>
      <c r="D718" s="181"/>
      <c r="E718" s="181"/>
      <c r="F718" s="181"/>
      <c r="G718" s="181"/>
      <c r="H718" s="181"/>
      <c r="I718" s="181"/>
      <c r="J718" s="181"/>
      <c r="K718" s="625"/>
      <c r="L718" s="181"/>
    </row>
    <row r="719" spans="2:12" x14ac:dyDescent="0.25">
      <c r="B719" s="624"/>
      <c r="C719" s="181"/>
      <c r="D719" s="181"/>
      <c r="E719" s="181"/>
      <c r="F719" s="181"/>
      <c r="G719" s="181"/>
      <c r="H719" s="181"/>
      <c r="I719" s="181"/>
      <c r="J719" s="181"/>
      <c r="K719" s="625"/>
      <c r="L719" s="181"/>
    </row>
    <row r="720" spans="2:12" x14ac:dyDescent="0.25">
      <c r="B720" s="624"/>
      <c r="C720" s="181"/>
      <c r="D720" s="181"/>
      <c r="E720" s="181"/>
      <c r="F720" s="181"/>
      <c r="G720" s="181"/>
      <c r="H720" s="181"/>
      <c r="I720" s="181"/>
      <c r="J720" s="181"/>
      <c r="K720" s="625"/>
      <c r="L720" s="181"/>
    </row>
    <row r="721" spans="2:12" x14ac:dyDescent="0.25">
      <c r="B721" s="624"/>
      <c r="C721" s="181"/>
      <c r="D721" s="181"/>
      <c r="E721" s="181"/>
      <c r="F721" s="181"/>
      <c r="G721" s="181"/>
      <c r="H721" s="181"/>
      <c r="I721" s="181"/>
      <c r="J721" s="181"/>
      <c r="K721" s="625"/>
      <c r="L721" s="181"/>
    </row>
    <row r="722" spans="2:12" x14ac:dyDescent="0.25">
      <c r="B722" s="624"/>
      <c r="C722" s="181"/>
      <c r="D722" s="181"/>
      <c r="E722" s="181"/>
      <c r="F722" s="181"/>
      <c r="G722" s="181"/>
      <c r="H722" s="181"/>
      <c r="I722" s="181"/>
      <c r="J722" s="181"/>
      <c r="K722" s="625"/>
      <c r="L722" s="181"/>
    </row>
    <row r="723" spans="2:12" x14ac:dyDescent="0.25">
      <c r="B723" s="624"/>
      <c r="C723" s="181"/>
      <c r="D723" s="181"/>
      <c r="E723" s="181"/>
      <c r="F723" s="181"/>
      <c r="G723" s="181"/>
      <c r="H723" s="181"/>
      <c r="I723" s="181"/>
      <c r="J723" s="181"/>
      <c r="K723" s="625"/>
      <c r="L723" s="181"/>
    </row>
    <row r="724" spans="2:12" x14ac:dyDescent="0.25">
      <c r="B724" s="624"/>
      <c r="C724" s="181"/>
      <c r="D724" s="181"/>
      <c r="E724" s="181"/>
      <c r="F724" s="181"/>
      <c r="G724" s="181"/>
      <c r="H724" s="181"/>
      <c r="I724" s="181"/>
      <c r="J724" s="181"/>
      <c r="K724" s="625"/>
      <c r="L724" s="181"/>
    </row>
    <row r="725" spans="2:12" x14ac:dyDescent="0.25">
      <c r="B725" s="624"/>
      <c r="C725" s="181"/>
      <c r="D725" s="181"/>
      <c r="E725" s="181"/>
      <c r="F725" s="181"/>
      <c r="G725" s="181"/>
      <c r="H725" s="181"/>
      <c r="I725" s="181"/>
      <c r="J725" s="181"/>
      <c r="K725" s="625"/>
      <c r="L725" s="181"/>
    </row>
    <row r="726" spans="2:12" x14ac:dyDescent="0.25">
      <c r="B726" s="624"/>
      <c r="C726" s="181"/>
      <c r="D726" s="181"/>
      <c r="E726" s="181"/>
      <c r="F726" s="181"/>
      <c r="G726" s="181"/>
      <c r="H726" s="181"/>
      <c r="I726" s="181"/>
      <c r="J726" s="181"/>
      <c r="K726" s="625"/>
      <c r="L726" s="181"/>
    </row>
    <row r="727" spans="2:12" x14ac:dyDescent="0.25">
      <c r="B727" s="624"/>
      <c r="C727" s="181"/>
      <c r="D727" s="181"/>
      <c r="E727" s="181"/>
      <c r="F727" s="181"/>
      <c r="G727" s="181"/>
      <c r="H727" s="181"/>
      <c r="I727" s="181"/>
      <c r="J727" s="181"/>
      <c r="K727" s="625"/>
      <c r="L727" s="181"/>
    </row>
    <row r="728" spans="2:12" x14ac:dyDescent="0.25">
      <c r="B728" s="624"/>
      <c r="C728" s="181"/>
      <c r="D728" s="181"/>
      <c r="E728" s="181"/>
      <c r="F728" s="181"/>
      <c r="G728" s="181"/>
      <c r="H728" s="181"/>
      <c r="I728" s="181"/>
      <c r="J728" s="181"/>
      <c r="K728" s="625"/>
      <c r="L728" s="181"/>
    </row>
    <row r="729" spans="2:12" x14ac:dyDescent="0.25">
      <c r="B729" s="624"/>
      <c r="C729" s="181"/>
      <c r="D729" s="181"/>
      <c r="E729" s="181"/>
      <c r="F729" s="181"/>
      <c r="G729" s="181"/>
      <c r="H729" s="181"/>
      <c r="I729" s="181"/>
      <c r="J729" s="181"/>
      <c r="K729" s="625"/>
      <c r="L729" s="181"/>
    </row>
    <row r="730" spans="2:12" x14ac:dyDescent="0.25">
      <c r="B730" s="624"/>
      <c r="C730" s="181"/>
      <c r="D730" s="181"/>
      <c r="E730" s="181"/>
      <c r="F730" s="181"/>
      <c r="G730" s="181"/>
      <c r="H730" s="181"/>
      <c r="I730" s="181"/>
      <c r="J730" s="181"/>
      <c r="K730" s="625"/>
      <c r="L730" s="181"/>
    </row>
    <row r="731" spans="2:12" x14ac:dyDescent="0.25">
      <c r="B731" s="624"/>
      <c r="C731" s="181"/>
      <c r="D731" s="181"/>
      <c r="E731" s="181"/>
      <c r="F731" s="181"/>
      <c r="G731" s="181"/>
      <c r="H731" s="181"/>
      <c r="I731" s="181"/>
      <c r="J731" s="181"/>
      <c r="K731" s="625"/>
      <c r="L731" s="181"/>
    </row>
    <row r="732" spans="2:12" x14ac:dyDescent="0.25">
      <c r="B732" s="624"/>
      <c r="C732" s="181"/>
      <c r="D732" s="181"/>
      <c r="E732" s="181"/>
      <c r="F732" s="181"/>
      <c r="G732" s="181"/>
      <c r="H732" s="181"/>
      <c r="I732" s="181"/>
      <c r="J732" s="181"/>
      <c r="K732" s="625"/>
      <c r="L732" s="181"/>
    </row>
    <row r="733" spans="2:12" x14ac:dyDescent="0.25">
      <c r="B733" s="624"/>
      <c r="C733" s="181"/>
      <c r="D733" s="181"/>
      <c r="E733" s="181"/>
      <c r="F733" s="181"/>
      <c r="G733" s="181"/>
      <c r="H733" s="181"/>
      <c r="I733" s="181"/>
      <c r="J733" s="181"/>
      <c r="K733" s="625"/>
      <c r="L733" s="181"/>
    </row>
    <row r="734" spans="2:12" x14ac:dyDescent="0.25">
      <c r="B734" s="624"/>
      <c r="C734" s="181"/>
      <c r="D734" s="181"/>
      <c r="E734" s="181"/>
      <c r="F734" s="181"/>
      <c r="G734" s="181"/>
      <c r="H734" s="181"/>
      <c r="I734" s="181"/>
      <c r="J734" s="181"/>
      <c r="K734" s="625"/>
      <c r="L734" s="181"/>
    </row>
    <row r="735" spans="2:12" x14ac:dyDescent="0.25">
      <c r="B735" s="624"/>
      <c r="C735" s="181"/>
      <c r="D735" s="181"/>
      <c r="E735" s="181"/>
      <c r="F735" s="181"/>
      <c r="G735" s="181"/>
      <c r="H735" s="181"/>
      <c r="I735" s="181"/>
      <c r="J735" s="181"/>
      <c r="K735" s="625"/>
      <c r="L735" s="181"/>
    </row>
    <row r="736" spans="2:12" x14ac:dyDescent="0.25">
      <c r="B736" s="624"/>
      <c r="C736" s="181"/>
      <c r="D736" s="181"/>
      <c r="E736" s="181"/>
      <c r="F736" s="181"/>
      <c r="G736" s="181"/>
      <c r="H736" s="181"/>
      <c r="I736" s="181"/>
      <c r="J736" s="181"/>
      <c r="K736" s="625"/>
      <c r="L736" s="181"/>
    </row>
    <row r="737" spans="2:12" x14ac:dyDescent="0.25">
      <c r="B737" s="624"/>
      <c r="C737" s="181"/>
      <c r="D737" s="181"/>
      <c r="E737" s="181"/>
      <c r="F737" s="181"/>
      <c r="G737" s="181"/>
      <c r="H737" s="181"/>
      <c r="I737" s="181"/>
      <c r="J737" s="181"/>
      <c r="K737" s="625"/>
      <c r="L737" s="181"/>
    </row>
    <row r="738" spans="2:12" x14ac:dyDescent="0.25">
      <c r="B738" s="624"/>
      <c r="C738" s="181"/>
      <c r="D738" s="181"/>
      <c r="E738" s="181"/>
      <c r="F738" s="181"/>
      <c r="G738" s="181"/>
      <c r="H738" s="181"/>
      <c r="I738" s="181"/>
      <c r="J738" s="181"/>
      <c r="K738" s="625"/>
      <c r="L738" s="181"/>
    </row>
    <row r="739" spans="2:12" x14ac:dyDescent="0.25">
      <c r="B739" s="624"/>
      <c r="C739" s="181"/>
      <c r="D739" s="181"/>
      <c r="E739" s="181"/>
      <c r="F739" s="181"/>
      <c r="G739" s="181"/>
      <c r="H739" s="181"/>
      <c r="I739" s="181"/>
      <c r="J739" s="181"/>
      <c r="K739" s="625"/>
      <c r="L739" s="181"/>
    </row>
    <row r="740" spans="2:12" x14ac:dyDescent="0.25">
      <c r="B740" s="624"/>
      <c r="C740" s="181"/>
      <c r="D740" s="181"/>
      <c r="E740" s="181"/>
      <c r="F740" s="181"/>
      <c r="G740" s="181"/>
      <c r="H740" s="181"/>
      <c r="I740" s="181"/>
      <c r="J740" s="181"/>
      <c r="K740" s="625"/>
      <c r="L740" s="181"/>
    </row>
    <row r="741" spans="2:12" x14ac:dyDescent="0.25">
      <c r="B741" s="624"/>
      <c r="C741" s="181"/>
      <c r="D741" s="181"/>
      <c r="E741" s="181"/>
      <c r="F741" s="181"/>
      <c r="G741" s="181"/>
      <c r="H741" s="181"/>
      <c r="I741" s="181"/>
      <c r="J741" s="181"/>
      <c r="K741" s="625"/>
      <c r="L741" s="181"/>
    </row>
    <row r="742" spans="2:12" x14ac:dyDescent="0.25">
      <c r="B742" s="624"/>
      <c r="C742" s="181"/>
      <c r="D742" s="181"/>
      <c r="E742" s="181"/>
      <c r="F742" s="181"/>
      <c r="G742" s="181"/>
      <c r="H742" s="181"/>
      <c r="I742" s="181"/>
      <c r="J742" s="181"/>
      <c r="K742" s="625"/>
      <c r="L742" s="181"/>
    </row>
    <row r="743" spans="2:12" x14ac:dyDescent="0.25">
      <c r="B743" s="624"/>
      <c r="C743" s="181"/>
      <c r="D743" s="181"/>
      <c r="E743" s="181"/>
      <c r="F743" s="181"/>
      <c r="G743" s="181"/>
      <c r="H743" s="181"/>
      <c r="I743" s="181"/>
      <c r="J743" s="181"/>
      <c r="K743" s="625"/>
      <c r="L743" s="181"/>
    </row>
    <row r="744" spans="2:12" x14ac:dyDescent="0.25">
      <c r="B744" s="624"/>
      <c r="C744" s="181"/>
      <c r="D744" s="181"/>
      <c r="E744" s="181"/>
      <c r="F744" s="181"/>
      <c r="G744" s="181"/>
      <c r="H744" s="181"/>
      <c r="I744" s="181"/>
      <c r="J744" s="181"/>
      <c r="K744" s="625"/>
      <c r="L744" s="181"/>
    </row>
    <row r="745" spans="2:12" x14ac:dyDescent="0.25">
      <c r="B745" s="624"/>
      <c r="C745" s="181"/>
      <c r="D745" s="181"/>
      <c r="E745" s="181"/>
      <c r="F745" s="181"/>
      <c r="G745" s="181"/>
      <c r="H745" s="181"/>
      <c r="I745" s="181"/>
      <c r="J745" s="181"/>
      <c r="K745" s="625"/>
      <c r="L745" s="181"/>
    </row>
    <row r="746" spans="2:12" x14ac:dyDescent="0.25">
      <c r="B746" s="624"/>
      <c r="C746" s="181"/>
      <c r="D746" s="181"/>
      <c r="E746" s="181"/>
      <c r="F746" s="181"/>
      <c r="G746" s="181"/>
      <c r="H746" s="181"/>
      <c r="I746" s="181"/>
      <c r="J746" s="181"/>
      <c r="K746" s="625"/>
      <c r="L746" s="181"/>
    </row>
    <row r="747" spans="2:12" x14ac:dyDescent="0.25">
      <c r="B747" s="624"/>
      <c r="C747" s="181"/>
      <c r="D747" s="181"/>
      <c r="E747" s="181"/>
      <c r="F747" s="181"/>
      <c r="G747" s="181"/>
      <c r="H747" s="181"/>
      <c r="I747" s="181"/>
      <c r="J747" s="181"/>
      <c r="K747" s="625"/>
      <c r="L747" s="181"/>
    </row>
    <row r="748" spans="2:12" x14ac:dyDescent="0.25">
      <c r="B748" s="624"/>
      <c r="C748" s="181"/>
      <c r="D748" s="181"/>
      <c r="E748" s="181"/>
      <c r="F748" s="181"/>
      <c r="G748" s="181"/>
      <c r="H748" s="181"/>
      <c r="I748" s="181"/>
      <c r="J748" s="181"/>
      <c r="K748" s="625"/>
      <c r="L748" s="181"/>
    </row>
    <row r="749" spans="2:12" x14ac:dyDescent="0.25">
      <c r="B749" s="624"/>
      <c r="C749" s="181"/>
      <c r="D749" s="181"/>
      <c r="E749" s="181"/>
      <c r="F749" s="181"/>
      <c r="G749" s="181"/>
      <c r="H749" s="181"/>
      <c r="I749" s="181"/>
      <c r="J749" s="181"/>
      <c r="K749" s="625"/>
      <c r="L749" s="181"/>
    </row>
    <row r="750" spans="2:12" x14ac:dyDescent="0.25">
      <c r="B750" s="624"/>
      <c r="C750" s="181"/>
      <c r="D750" s="181"/>
      <c r="E750" s="181"/>
      <c r="F750" s="181"/>
      <c r="G750" s="181"/>
      <c r="H750" s="181"/>
      <c r="I750" s="181"/>
      <c r="J750" s="181"/>
      <c r="K750" s="625"/>
      <c r="L750" s="181"/>
    </row>
    <row r="751" spans="2:12" x14ac:dyDescent="0.25">
      <c r="B751" s="624"/>
      <c r="C751" s="181"/>
      <c r="D751" s="181"/>
      <c r="E751" s="181"/>
      <c r="F751" s="181"/>
      <c r="G751" s="181"/>
      <c r="H751" s="181"/>
      <c r="I751" s="181"/>
      <c r="J751" s="181"/>
      <c r="K751" s="625"/>
      <c r="L751" s="181"/>
    </row>
    <row r="752" spans="2:12" x14ac:dyDescent="0.25">
      <c r="B752" s="624"/>
      <c r="C752" s="181"/>
      <c r="D752" s="181"/>
      <c r="E752" s="181"/>
      <c r="F752" s="181"/>
      <c r="G752" s="181"/>
      <c r="H752" s="181"/>
      <c r="I752" s="181"/>
      <c r="J752" s="181"/>
      <c r="K752" s="625"/>
      <c r="L752" s="181"/>
    </row>
    <row r="753" spans="2:12" x14ac:dyDescent="0.25">
      <c r="B753" s="624"/>
      <c r="C753" s="181"/>
      <c r="D753" s="181"/>
      <c r="E753" s="181"/>
      <c r="F753" s="181"/>
      <c r="G753" s="181"/>
      <c r="H753" s="181"/>
      <c r="I753" s="181"/>
      <c r="J753" s="181"/>
      <c r="K753" s="625"/>
      <c r="L753" s="181"/>
    </row>
    <row r="754" spans="2:12" x14ac:dyDescent="0.25">
      <c r="B754" s="624"/>
      <c r="C754" s="181"/>
      <c r="D754" s="181"/>
      <c r="E754" s="181"/>
      <c r="F754" s="181"/>
      <c r="G754" s="181"/>
      <c r="H754" s="181"/>
      <c r="I754" s="181"/>
      <c r="J754" s="181"/>
      <c r="K754" s="625"/>
      <c r="L754" s="181"/>
    </row>
    <row r="755" spans="2:12" x14ac:dyDescent="0.25">
      <c r="B755" s="624"/>
      <c r="C755" s="181"/>
      <c r="D755" s="181"/>
      <c r="E755" s="181"/>
      <c r="F755" s="181"/>
      <c r="G755" s="181"/>
      <c r="H755" s="181"/>
      <c r="I755" s="181"/>
      <c r="J755" s="181"/>
      <c r="K755" s="625"/>
      <c r="L755" s="181"/>
    </row>
    <row r="756" spans="2:12" x14ac:dyDescent="0.25">
      <c r="B756" s="624"/>
      <c r="C756" s="181"/>
      <c r="D756" s="181"/>
      <c r="E756" s="181"/>
      <c r="F756" s="181"/>
      <c r="G756" s="181"/>
      <c r="H756" s="181"/>
      <c r="I756" s="181"/>
      <c r="J756" s="181"/>
      <c r="K756" s="625"/>
      <c r="L756" s="181"/>
    </row>
    <row r="757" spans="2:12" x14ac:dyDescent="0.25">
      <c r="B757" s="624"/>
      <c r="C757" s="181"/>
      <c r="D757" s="181"/>
      <c r="E757" s="181"/>
      <c r="F757" s="181"/>
      <c r="G757" s="181"/>
      <c r="H757" s="181"/>
      <c r="I757" s="181"/>
      <c r="J757" s="181"/>
      <c r="K757" s="625"/>
      <c r="L757" s="181"/>
    </row>
    <row r="758" spans="2:12" x14ac:dyDescent="0.25">
      <c r="B758" s="624"/>
      <c r="C758" s="181"/>
      <c r="D758" s="181"/>
      <c r="E758" s="181"/>
      <c r="F758" s="181"/>
      <c r="G758" s="181"/>
      <c r="H758" s="181"/>
      <c r="I758" s="181"/>
      <c r="J758" s="181"/>
      <c r="K758" s="625"/>
      <c r="L758" s="181"/>
    </row>
    <row r="759" spans="2:12" x14ac:dyDescent="0.25">
      <c r="B759" s="624"/>
      <c r="C759" s="181"/>
      <c r="D759" s="181"/>
      <c r="E759" s="181"/>
      <c r="F759" s="181"/>
      <c r="G759" s="181"/>
      <c r="H759" s="181"/>
      <c r="I759" s="181"/>
      <c r="J759" s="181"/>
      <c r="K759" s="625"/>
      <c r="L759" s="181"/>
    </row>
    <row r="760" spans="2:12" x14ac:dyDescent="0.25">
      <c r="B760" s="624"/>
      <c r="C760" s="181"/>
      <c r="D760" s="181"/>
      <c r="E760" s="181"/>
      <c r="F760" s="181"/>
      <c r="G760" s="181"/>
      <c r="H760" s="181"/>
      <c r="I760" s="181"/>
      <c r="J760" s="181"/>
      <c r="K760" s="625"/>
      <c r="L760" s="181"/>
    </row>
    <row r="761" spans="2:12" x14ac:dyDescent="0.25">
      <c r="B761" s="624"/>
      <c r="C761" s="181"/>
      <c r="D761" s="181"/>
      <c r="E761" s="181"/>
      <c r="F761" s="181"/>
      <c r="G761" s="181"/>
      <c r="H761" s="181"/>
      <c r="I761" s="181"/>
      <c r="J761" s="181"/>
      <c r="K761" s="625"/>
      <c r="L761" s="181"/>
    </row>
    <row r="762" spans="2:12" x14ac:dyDescent="0.25">
      <c r="B762" s="624"/>
      <c r="C762" s="181"/>
      <c r="D762" s="181"/>
      <c r="E762" s="181"/>
      <c r="F762" s="181"/>
      <c r="G762" s="181"/>
      <c r="H762" s="181"/>
      <c r="I762" s="181"/>
      <c r="J762" s="181"/>
      <c r="K762" s="625"/>
      <c r="L762" s="181"/>
    </row>
    <row r="763" spans="2:12" x14ac:dyDescent="0.25">
      <c r="B763" s="624"/>
      <c r="C763" s="181"/>
      <c r="D763" s="181"/>
      <c r="E763" s="181"/>
      <c r="F763" s="181"/>
      <c r="G763" s="181"/>
      <c r="H763" s="181"/>
      <c r="I763" s="181"/>
      <c r="J763" s="181"/>
      <c r="K763" s="625"/>
      <c r="L763" s="181"/>
    </row>
    <row r="764" spans="2:12" x14ac:dyDescent="0.25">
      <c r="B764" s="624"/>
      <c r="C764" s="181"/>
      <c r="D764" s="181"/>
      <c r="E764" s="181"/>
      <c r="F764" s="181"/>
      <c r="G764" s="181"/>
      <c r="H764" s="181"/>
      <c r="I764" s="181"/>
      <c r="J764" s="181"/>
      <c r="K764" s="625"/>
      <c r="L764" s="181"/>
    </row>
    <row r="765" spans="2:12" x14ac:dyDescent="0.25">
      <c r="B765" s="624"/>
      <c r="C765" s="181"/>
      <c r="D765" s="181"/>
      <c r="E765" s="181"/>
      <c r="F765" s="181"/>
      <c r="G765" s="181"/>
      <c r="H765" s="181"/>
      <c r="I765" s="181"/>
      <c r="J765" s="181"/>
      <c r="K765" s="625"/>
      <c r="L765" s="181"/>
    </row>
    <row r="766" spans="2:12" x14ac:dyDescent="0.25">
      <c r="B766" s="624"/>
      <c r="C766" s="181"/>
      <c r="D766" s="181"/>
      <c r="E766" s="181"/>
      <c r="F766" s="181"/>
      <c r="G766" s="181"/>
      <c r="H766" s="181"/>
      <c r="I766" s="181"/>
      <c r="J766" s="181"/>
      <c r="K766" s="625"/>
      <c r="L766" s="181"/>
    </row>
    <row r="767" spans="2:12" x14ac:dyDescent="0.25">
      <c r="B767" s="624"/>
      <c r="C767" s="181"/>
      <c r="D767" s="181"/>
      <c r="E767" s="181"/>
      <c r="F767" s="181"/>
      <c r="G767" s="181"/>
      <c r="H767" s="181"/>
      <c r="I767" s="181"/>
      <c r="J767" s="181"/>
      <c r="K767" s="625"/>
      <c r="L767" s="181"/>
    </row>
    <row r="768" spans="2:12" x14ac:dyDescent="0.25">
      <c r="B768" s="624"/>
      <c r="C768" s="181"/>
      <c r="D768" s="181"/>
      <c r="E768" s="181"/>
      <c r="F768" s="181"/>
      <c r="G768" s="181"/>
      <c r="H768" s="181"/>
      <c r="I768" s="181"/>
      <c r="J768" s="181"/>
      <c r="K768" s="625"/>
      <c r="L768" s="181"/>
    </row>
    <row r="769" spans="2:12" x14ac:dyDescent="0.25">
      <c r="B769" s="624"/>
      <c r="C769" s="181"/>
      <c r="D769" s="181"/>
      <c r="E769" s="181"/>
      <c r="F769" s="181"/>
      <c r="G769" s="181"/>
      <c r="H769" s="181"/>
      <c r="I769" s="181"/>
      <c r="J769" s="181"/>
      <c r="K769" s="625"/>
      <c r="L769" s="181"/>
    </row>
    <row r="770" spans="2:12" x14ac:dyDescent="0.25">
      <c r="B770" s="624"/>
      <c r="C770" s="181"/>
      <c r="D770" s="181"/>
      <c r="E770" s="181"/>
      <c r="F770" s="181"/>
      <c r="G770" s="181"/>
      <c r="H770" s="181"/>
      <c r="I770" s="181"/>
      <c r="J770" s="181"/>
      <c r="K770" s="625"/>
      <c r="L770" s="181"/>
    </row>
    <row r="771" spans="2:12" x14ac:dyDescent="0.25">
      <c r="B771" s="624"/>
      <c r="C771" s="181"/>
      <c r="D771" s="181"/>
      <c r="E771" s="181"/>
      <c r="F771" s="181"/>
      <c r="G771" s="181"/>
      <c r="H771" s="181"/>
      <c r="I771" s="181"/>
      <c r="J771" s="181"/>
      <c r="K771" s="625"/>
      <c r="L771" s="181"/>
    </row>
    <row r="772" spans="2:12" x14ac:dyDescent="0.25">
      <c r="B772" s="624"/>
      <c r="C772" s="181"/>
      <c r="D772" s="181"/>
      <c r="E772" s="181"/>
      <c r="F772" s="181"/>
      <c r="G772" s="181"/>
      <c r="H772" s="181"/>
      <c r="I772" s="181"/>
      <c r="J772" s="181"/>
      <c r="K772" s="625"/>
      <c r="L772" s="181"/>
    </row>
    <row r="773" spans="2:12" x14ac:dyDescent="0.25">
      <c r="B773" s="624"/>
      <c r="C773" s="181"/>
      <c r="D773" s="181"/>
      <c r="E773" s="181"/>
      <c r="F773" s="181"/>
      <c r="G773" s="181"/>
      <c r="H773" s="181"/>
      <c r="I773" s="181"/>
      <c r="J773" s="181"/>
      <c r="K773" s="625"/>
      <c r="L773" s="181"/>
    </row>
    <row r="774" spans="2:12" x14ac:dyDescent="0.25">
      <c r="B774" s="624"/>
      <c r="C774" s="181"/>
      <c r="D774" s="181"/>
      <c r="E774" s="181"/>
      <c r="F774" s="181"/>
      <c r="G774" s="181"/>
      <c r="H774" s="181"/>
      <c r="I774" s="181"/>
      <c r="J774" s="181"/>
      <c r="K774" s="625"/>
      <c r="L774" s="181"/>
    </row>
    <row r="775" spans="2:12" x14ac:dyDescent="0.25">
      <c r="B775" s="624"/>
      <c r="C775" s="181"/>
      <c r="D775" s="181"/>
      <c r="E775" s="181"/>
      <c r="F775" s="181"/>
      <c r="G775" s="181"/>
      <c r="H775" s="181"/>
      <c r="I775" s="181"/>
      <c r="J775" s="181"/>
      <c r="K775" s="625"/>
      <c r="L775" s="181"/>
    </row>
    <row r="776" spans="2:12" x14ac:dyDescent="0.25">
      <c r="B776" s="624"/>
      <c r="C776" s="181"/>
      <c r="D776" s="181"/>
      <c r="E776" s="181"/>
      <c r="F776" s="181"/>
      <c r="G776" s="181"/>
      <c r="H776" s="181"/>
      <c r="I776" s="181"/>
      <c r="J776" s="181"/>
      <c r="K776" s="625"/>
      <c r="L776" s="181"/>
    </row>
    <row r="777" spans="2:12" x14ac:dyDescent="0.25">
      <c r="B777" s="624"/>
      <c r="C777" s="181"/>
      <c r="D777" s="181"/>
      <c r="E777" s="181"/>
      <c r="F777" s="181"/>
      <c r="G777" s="181"/>
      <c r="H777" s="181"/>
      <c r="I777" s="181"/>
      <c r="J777" s="181"/>
      <c r="K777" s="625"/>
      <c r="L777" s="181"/>
    </row>
    <row r="778" spans="2:12" x14ac:dyDescent="0.25">
      <c r="B778" s="624"/>
      <c r="C778" s="181"/>
      <c r="D778" s="181"/>
      <c r="E778" s="181"/>
      <c r="F778" s="181"/>
      <c r="G778" s="181"/>
      <c r="H778" s="181"/>
      <c r="I778" s="181"/>
      <c r="J778" s="181"/>
      <c r="K778" s="625"/>
      <c r="L778" s="181"/>
    </row>
    <row r="779" spans="2:12" x14ac:dyDescent="0.25">
      <c r="B779" s="624"/>
      <c r="C779" s="181"/>
      <c r="D779" s="181"/>
      <c r="E779" s="181"/>
      <c r="F779" s="181"/>
      <c r="G779" s="181"/>
      <c r="H779" s="181"/>
      <c r="I779" s="181"/>
      <c r="J779" s="181"/>
      <c r="K779" s="625"/>
      <c r="L779" s="181"/>
    </row>
    <row r="780" spans="2:12" x14ac:dyDescent="0.25">
      <c r="B780" s="624"/>
      <c r="C780" s="181"/>
      <c r="D780" s="181"/>
      <c r="E780" s="181"/>
      <c r="F780" s="181"/>
      <c r="G780" s="181"/>
      <c r="H780" s="181"/>
      <c r="I780" s="181"/>
      <c r="J780" s="181"/>
      <c r="K780" s="625"/>
      <c r="L780" s="181"/>
    </row>
    <row r="781" spans="2:12" x14ac:dyDescent="0.25">
      <c r="B781" s="624"/>
      <c r="C781" s="181"/>
      <c r="D781" s="181"/>
      <c r="E781" s="181"/>
      <c r="F781" s="181"/>
      <c r="G781" s="181"/>
      <c r="H781" s="181"/>
      <c r="I781" s="181"/>
      <c r="J781" s="181"/>
      <c r="K781" s="625"/>
      <c r="L781" s="181"/>
    </row>
    <row r="782" spans="2:12" x14ac:dyDescent="0.25">
      <c r="B782" s="624"/>
      <c r="C782" s="181"/>
      <c r="D782" s="181"/>
      <c r="E782" s="181"/>
      <c r="F782" s="181"/>
      <c r="G782" s="181"/>
      <c r="H782" s="181"/>
      <c r="I782" s="181"/>
      <c r="J782" s="181"/>
      <c r="K782" s="625"/>
      <c r="L782" s="181"/>
    </row>
    <row r="783" spans="2:12" x14ac:dyDescent="0.25">
      <c r="B783" s="624"/>
      <c r="C783" s="181"/>
      <c r="D783" s="181"/>
      <c r="E783" s="181"/>
      <c r="F783" s="181"/>
      <c r="G783" s="181"/>
      <c r="H783" s="181"/>
      <c r="I783" s="181"/>
      <c r="J783" s="181"/>
      <c r="K783" s="625"/>
      <c r="L783" s="181"/>
    </row>
    <row r="784" spans="2:12" x14ac:dyDescent="0.25">
      <c r="B784" s="624"/>
      <c r="C784" s="181"/>
      <c r="D784" s="181"/>
      <c r="E784" s="181"/>
      <c r="F784" s="181"/>
      <c r="G784" s="181"/>
      <c r="H784" s="181"/>
      <c r="I784" s="181"/>
      <c r="J784" s="181"/>
      <c r="K784" s="625"/>
      <c r="L784" s="181"/>
    </row>
    <row r="785" spans="2:12" x14ac:dyDescent="0.25">
      <c r="B785" s="624"/>
      <c r="C785" s="181"/>
      <c r="D785" s="181"/>
      <c r="E785" s="181"/>
      <c r="F785" s="181"/>
      <c r="G785" s="181"/>
      <c r="H785" s="181"/>
      <c r="I785" s="181"/>
      <c r="J785" s="181"/>
      <c r="K785" s="625"/>
      <c r="L785" s="181"/>
    </row>
    <row r="786" spans="2:12" x14ac:dyDescent="0.25">
      <c r="B786" s="624"/>
      <c r="C786" s="181"/>
      <c r="D786" s="181"/>
      <c r="E786" s="181"/>
      <c r="F786" s="181"/>
      <c r="G786" s="181"/>
      <c r="H786" s="181"/>
      <c r="I786" s="181"/>
      <c r="J786" s="181"/>
      <c r="K786" s="625"/>
      <c r="L786" s="181"/>
    </row>
    <row r="787" spans="2:12" x14ac:dyDescent="0.25">
      <c r="B787" s="624"/>
      <c r="C787" s="181"/>
      <c r="D787" s="181"/>
      <c r="E787" s="181"/>
      <c r="F787" s="181"/>
      <c r="G787" s="181"/>
      <c r="H787" s="181"/>
      <c r="I787" s="181"/>
      <c r="J787" s="181"/>
      <c r="K787" s="625"/>
      <c r="L787" s="181"/>
    </row>
    <row r="788" spans="2:12" x14ac:dyDescent="0.25">
      <c r="B788" s="624"/>
      <c r="C788" s="181"/>
      <c r="D788" s="181"/>
      <c r="E788" s="181"/>
      <c r="F788" s="181"/>
      <c r="G788" s="181"/>
      <c r="H788" s="181"/>
      <c r="I788" s="181"/>
      <c r="J788" s="181"/>
      <c r="K788" s="625"/>
      <c r="L788" s="181"/>
    </row>
    <row r="789" spans="2:12" x14ac:dyDescent="0.25">
      <c r="B789" s="624"/>
      <c r="C789" s="181"/>
      <c r="D789" s="181"/>
      <c r="E789" s="181"/>
      <c r="F789" s="181"/>
      <c r="G789" s="181"/>
      <c r="H789" s="181"/>
      <c r="I789" s="181"/>
      <c r="J789" s="181"/>
      <c r="K789" s="625"/>
      <c r="L789" s="181"/>
    </row>
    <row r="790" spans="2:12" x14ac:dyDescent="0.25">
      <c r="B790" s="624"/>
      <c r="C790" s="181"/>
      <c r="D790" s="181"/>
      <c r="E790" s="181"/>
      <c r="F790" s="181"/>
      <c r="G790" s="181"/>
      <c r="H790" s="181"/>
      <c r="I790" s="181"/>
      <c r="J790" s="181"/>
      <c r="K790" s="625"/>
      <c r="L790" s="181"/>
    </row>
    <row r="791" spans="2:12" x14ac:dyDescent="0.25">
      <c r="B791" s="624"/>
      <c r="C791" s="181"/>
      <c r="D791" s="181"/>
      <c r="E791" s="181"/>
      <c r="F791" s="181"/>
      <c r="G791" s="181"/>
      <c r="H791" s="181"/>
      <c r="I791" s="181"/>
      <c r="J791" s="181"/>
      <c r="K791" s="625"/>
      <c r="L791" s="181"/>
    </row>
    <row r="792" spans="2:12" x14ac:dyDescent="0.25">
      <c r="B792" s="624"/>
      <c r="C792" s="181"/>
      <c r="D792" s="181"/>
      <c r="E792" s="181"/>
      <c r="F792" s="181"/>
      <c r="G792" s="181"/>
      <c r="H792" s="181"/>
      <c r="I792" s="181"/>
      <c r="J792" s="181"/>
      <c r="K792" s="625"/>
      <c r="L792" s="181"/>
    </row>
    <row r="793" spans="2:12" x14ac:dyDescent="0.25">
      <c r="B793" s="624"/>
      <c r="C793" s="181"/>
      <c r="D793" s="181"/>
      <c r="E793" s="181"/>
      <c r="F793" s="181"/>
      <c r="G793" s="181"/>
      <c r="H793" s="181"/>
      <c r="I793" s="181"/>
      <c r="J793" s="181"/>
      <c r="K793" s="625"/>
      <c r="L793" s="181"/>
    </row>
    <row r="794" spans="2:12" x14ac:dyDescent="0.25">
      <c r="B794" s="624"/>
      <c r="C794" s="181"/>
      <c r="D794" s="181"/>
      <c r="E794" s="181"/>
      <c r="F794" s="181"/>
      <c r="G794" s="181"/>
      <c r="H794" s="181"/>
      <c r="I794" s="181"/>
      <c r="J794" s="181"/>
      <c r="K794" s="625"/>
      <c r="L794" s="181"/>
    </row>
    <row r="795" spans="2:12" x14ac:dyDescent="0.25">
      <c r="B795" s="624"/>
      <c r="C795" s="181"/>
      <c r="D795" s="181"/>
      <c r="E795" s="181"/>
      <c r="F795" s="181"/>
      <c r="G795" s="181"/>
      <c r="H795" s="181"/>
      <c r="I795" s="181"/>
      <c r="J795" s="181"/>
      <c r="K795" s="625"/>
      <c r="L795" s="181"/>
    </row>
    <row r="796" spans="2:12" x14ac:dyDescent="0.25">
      <c r="B796" s="624"/>
      <c r="C796" s="181"/>
      <c r="D796" s="181"/>
      <c r="E796" s="181"/>
      <c r="F796" s="181"/>
      <c r="G796" s="181"/>
      <c r="H796" s="181"/>
      <c r="I796" s="181"/>
      <c r="J796" s="181"/>
      <c r="K796" s="625"/>
      <c r="L796" s="181"/>
    </row>
    <row r="797" spans="2:12" x14ac:dyDescent="0.25">
      <c r="B797" s="624"/>
      <c r="C797" s="181"/>
      <c r="D797" s="181"/>
      <c r="E797" s="181"/>
      <c r="F797" s="181"/>
      <c r="G797" s="181"/>
      <c r="H797" s="181"/>
      <c r="I797" s="181"/>
      <c r="J797" s="181"/>
      <c r="K797" s="625"/>
      <c r="L797" s="181"/>
    </row>
    <row r="798" spans="2:12" x14ac:dyDescent="0.25">
      <c r="B798" s="624"/>
      <c r="C798" s="181"/>
      <c r="D798" s="181"/>
      <c r="E798" s="181"/>
      <c r="F798" s="181"/>
      <c r="G798" s="181"/>
      <c r="H798" s="181"/>
      <c r="I798" s="181"/>
      <c r="J798" s="181"/>
      <c r="K798" s="625"/>
      <c r="L798" s="181"/>
    </row>
    <row r="799" spans="2:12" x14ac:dyDescent="0.25">
      <c r="B799" s="624"/>
      <c r="C799" s="181"/>
      <c r="D799" s="181"/>
      <c r="E799" s="181"/>
      <c r="F799" s="181"/>
      <c r="G799" s="181"/>
      <c r="H799" s="181"/>
      <c r="I799" s="181"/>
      <c r="J799" s="181"/>
      <c r="K799" s="625"/>
      <c r="L799" s="181"/>
    </row>
    <row r="800" spans="2:12" x14ac:dyDescent="0.25">
      <c r="B800" s="624"/>
      <c r="C800" s="181"/>
      <c r="D800" s="181"/>
      <c r="E800" s="181"/>
      <c r="F800" s="181"/>
      <c r="G800" s="181"/>
      <c r="H800" s="181"/>
      <c r="I800" s="181"/>
      <c r="J800" s="181"/>
      <c r="K800" s="625"/>
      <c r="L800" s="181"/>
    </row>
    <row r="801" spans="2:12" x14ac:dyDescent="0.25">
      <c r="B801" s="624"/>
      <c r="C801" s="181"/>
      <c r="D801" s="181"/>
      <c r="E801" s="181"/>
      <c r="F801" s="181"/>
      <c r="G801" s="181"/>
      <c r="H801" s="181"/>
      <c r="I801" s="181"/>
      <c r="J801" s="181"/>
      <c r="K801" s="625"/>
      <c r="L801" s="181"/>
    </row>
    <row r="802" spans="2:12" x14ac:dyDescent="0.25">
      <c r="B802" s="624"/>
      <c r="C802" s="181"/>
      <c r="D802" s="181"/>
      <c r="E802" s="181"/>
      <c r="F802" s="181"/>
      <c r="G802" s="181"/>
      <c r="H802" s="181"/>
      <c r="I802" s="181"/>
      <c r="J802" s="181"/>
      <c r="K802" s="625"/>
      <c r="L802" s="181"/>
    </row>
    <row r="803" spans="2:12" x14ac:dyDescent="0.25">
      <c r="B803" s="624"/>
      <c r="C803" s="181"/>
      <c r="D803" s="181"/>
      <c r="E803" s="181"/>
      <c r="F803" s="181"/>
      <c r="G803" s="181"/>
      <c r="H803" s="181"/>
      <c r="I803" s="181"/>
      <c r="J803" s="181"/>
      <c r="K803" s="625"/>
      <c r="L803" s="181"/>
    </row>
    <row r="804" spans="2:12" x14ac:dyDescent="0.25">
      <c r="B804" s="624"/>
      <c r="C804" s="181"/>
      <c r="D804" s="181"/>
      <c r="E804" s="181"/>
      <c r="F804" s="181"/>
      <c r="G804" s="181"/>
      <c r="H804" s="181"/>
      <c r="I804" s="181"/>
      <c r="J804" s="181"/>
      <c r="K804" s="625"/>
      <c r="L804" s="181"/>
    </row>
    <row r="805" spans="2:12" x14ac:dyDescent="0.25">
      <c r="B805" s="624"/>
      <c r="C805" s="181"/>
      <c r="D805" s="181"/>
      <c r="E805" s="181"/>
      <c r="F805" s="181"/>
      <c r="G805" s="181"/>
      <c r="H805" s="181"/>
      <c r="I805" s="181"/>
      <c r="J805" s="181"/>
      <c r="K805" s="625"/>
      <c r="L805" s="181"/>
    </row>
    <row r="806" spans="2:12" x14ac:dyDescent="0.25">
      <c r="B806" s="624"/>
      <c r="C806" s="181"/>
      <c r="D806" s="181"/>
      <c r="E806" s="181"/>
      <c r="F806" s="181"/>
      <c r="G806" s="181"/>
      <c r="H806" s="181"/>
      <c r="I806" s="181"/>
      <c r="J806" s="181"/>
      <c r="K806" s="625"/>
      <c r="L806" s="181"/>
    </row>
    <row r="807" spans="2:12" x14ac:dyDescent="0.25">
      <c r="B807" s="624"/>
      <c r="C807" s="181"/>
      <c r="D807" s="181"/>
      <c r="E807" s="181"/>
      <c r="F807" s="181"/>
      <c r="G807" s="181"/>
      <c r="H807" s="181"/>
      <c r="I807" s="181"/>
      <c r="J807" s="181"/>
      <c r="K807" s="625"/>
      <c r="L807" s="181"/>
    </row>
    <row r="808" spans="2:12" x14ac:dyDescent="0.25">
      <c r="B808" s="624"/>
      <c r="C808" s="181"/>
      <c r="D808" s="181"/>
      <c r="E808" s="181"/>
      <c r="F808" s="181"/>
      <c r="G808" s="181"/>
      <c r="H808" s="181"/>
      <c r="I808" s="181"/>
      <c r="J808" s="181"/>
      <c r="K808" s="625"/>
      <c r="L808" s="181"/>
    </row>
    <row r="809" spans="2:12" x14ac:dyDescent="0.25">
      <c r="B809" s="624"/>
      <c r="C809" s="181"/>
      <c r="D809" s="181"/>
      <c r="E809" s="181"/>
      <c r="F809" s="181"/>
      <c r="G809" s="181"/>
      <c r="H809" s="181"/>
      <c r="I809" s="181"/>
      <c r="J809" s="181"/>
      <c r="K809" s="625"/>
      <c r="L809" s="181"/>
    </row>
    <row r="810" spans="2:12" x14ac:dyDescent="0.25">
      <c r="B810" s="624"/>
      <c r="C810" s="181"/>
      <c r="D810" s="181"/>
      <c r="E810" s="181"/>
      <c r="F810" s="181"/>
      <c r="G810" s="181"/>
      <c r="H810" s="181"/>
      <c r="I810" s="181"/>
      <c r="J810" s="181"/>
      <c r="K810" s="625"/>
      <c r="L810" s="181"/>
    </row>
    <row r="811" spans="2:12" x14ac:dyDescent="0.25">
      <c r="B811" s="624"/>
      <c r="C811" s="181"/>
      <c r="D811" s="181"/>
      <c r="E811" s="181"/>
      <c r="F811" s="181"/>
      <c r="G811" s="181"/>
      <c r="H811" s="181"/>
      <c r="I811" s="181"/>
      <c r="J811" s="181"/>
      <c r="K811" s="625"/>
      <c r="L811" s="181"/>
    </row>
    <row r="812" spans="2:12" x14ac:dyDescent="0.25">
      <c r="B812" s="624"/>
      <c r="C812" s="181"/>
      <c r="D812" s="181"/>
      <c r="E812" s="181"/>
      <c r="F812" s="181"/>
      <c r="G812" s="181"/>
      <c r="H812" s="181"/>
      <c r="I812" s="181"/>
      <c r="J812" s="181"/>
      <c r="K812" s="625"/>
      <c r="L812" s="181"/>
    </row>
    <row r="813" spans="2:12" x14ac:dyDescent="0.25">
      <c r="B813" s="624"/>
      <c r="C813" s="181"/>
      <c r="D813" s="181"/>
      <c r="E813" s="181"/>
      <c r="F813" s="181"/>
      <c r="G813" s="181"/>
      <c r="H813" s="181"/>
      <c r="I813" s="181"/>
      <c r="J813" s="181"/>
      <c r="K813" s="625"/>
      <c r="L813" s="181"/>
    </row>
    <row r="814" spans="2:12" x14ac:dyDescent="0.25">
      <c r="B814" s="624"/>
      <c r="C814" s="181"/>
      <c r="D814" s="181"/>
      <c r="E814" s="181"/>
      <c r="F814" s="181"/>
      <c r="G814" s="181"/>
      <c r="H814" s="181"/>
      <c r="I814" s="181"/>
      <c r="J814" s="181"/>
      <c r="K814" s="625"/>
      <c r="L814" s="181"/>
    </row>
    <row r="815" spans="2:12" x14ac:dyDescent="0.25">
      <c r="B815" s="624"/>
      <c r="C815" s="181"/>
      <c r="D815" s="181"/>
      <c r="E815" s="181"/>
      <c r="F815" s="181"/>
      <c r="G815" s="181"/>
      <c r="H815" s="181"/>
      <c r="I815" s="181"/>
      <c r="J815" s="181"/>
      <c r="K815" s="625"/>
      <c r="L815" s="181"/>
    </row>
    <row r="816" spans="2:12" x14ac:dyDescent="0.25">
      <c r="B816" s="624"/>
      <c r="C816" s="181"/>
      <c r="D816" s="181"/>
      <c r="E816" s="181"/>
      <c r="F816" s="181"/>
      <c r="G816" s="181"/>
      <c r="H816" s="181"/>
      <c r="I816" s="181"/>
      <c r="J816" s="181"/>
      <c r="K816" s="625"/>
      <c r="L816" s="181"/>
    </row>
    <row r="817" spans="2:12" x14ac:dyDescent="0.25">
      <c r="B817" s="624"/>
      <c r="C817" s="181"/>
      <c r="D817" s="181"/>
      <c r="E817" s="181"/>
      <c r="F817" s="181"/>
      <c r="G817" s="181"/>
      <c r="H817" s="181"/>
      <c r="I817" s="181"/>
      <c r="J817" s="181"/>
      <c r="K817" s="625"/>
      <c r="L817" s="181"/>
    </row>
    <row r="818" spans="2:12" x14ac:dyDescent="0.25">
      <c r="B818" s="624"/>
      <c r="C818" s="181"/>
      <c r="D818" s="181"/>
      <c r="E818" s="181"/>
      <c r="F818" s="181"/>
      <c r="G818" s="181"/>
      <c r="H818" s="181"/>
      <c r="I818" s="181"/>
      <c r="J818" s="181"/>
      <c r="K818" s="625"/>
      <c r="L818" s="181"/>
    </row>
    <row r="819" spans="2:12" x14ac:dyDescent="0.25">
      <c r="B819" s="624"/>
      <c r="C819" s="181"/>
      <c r="D819" s="181"/>
      <c r="E819" s="181"/>
      <c r="F819" s="181"/>
      <c r="G819" s="181"/>
      <c r="H819" s="181"/>
      <c r="I819" s="181"/>
      <c r="J819" s="181"/>
      <c r="K819" s="625"/>
      <c r="L819" s="181"/>
    </row>
    <row r="820" spans="2:12" x14ac:dyDescent="0.25">
      <c r="B820" s="624"/>
      <c r="C820" s="181"/>
      <c r="D820" s="181"/>
      <c r="E820" s="181"/>
      <c r="F820" s="181"/>
      <c r="G820" s="181"/>
      <c r="H820" s="181"/>
      <c r="I820" s="181"/>
      <c r="J820" s="181"/>
      <c r="K820" s="625"/>
      <c r="L820" s="181"/>
    </row>
    <row r="821" spans="2:12" x14ac:dyDescent="0.25">
      <c r="B821" s="624"/>
      <c r="C821" s="181"/>
      <c r="D821" s="181"/>
      <c r="E821" s="181"/>
      <c r="F821" s="181"/>
      <c r="G821" s="181"/>
      <c r="H821" s="181"/>
      <c r="I821" s="181"/>
      <c r="J821" s="181"/>
      <c r="K821" s="625"/>
      <c r="L821" s="181"/>
    </row>
    <row r="822" spans="2:12" x14ac:dyDescent="0.25">
      <c r="B822" s="624"/>
      <c r="C822" s="181"/>
      <c r="D822" s="181"/>
      <c r="E822" s="181"/>
      <c r="F822" s="181"/>
      <c r="G822" s="181"/>
      <c r="H822" s="181"/>
      <c r="I822" s="181"/>
      <c r="J822" s="181"/>
      <c r="K822" s="625"/>
      <c r="L822" s="181"/>
    </row>
    <row r="823" spans="2:12" x14ac:dyDescent="0.25">
      <c r="B823" s="624"/>
      <c r="C823" s="181"/>
      <c r="D823" s="181"/>
      <c r="E823" s="181"/>
      <c r="F823" s="181"/>
      <c r="G823" s="181"/>
      <c r="H823" s="181"/>
      <c r="I823" s="181"/>
      <c r="J823" s="181"/>
      <c r="K823" s="625"/>
      <c r="L823" s="181"/>
    </row>
    <row r="824" spans="2:12" x14ac:dyDescent="0.25">
      <c r="B824" s="624"/>
      <c r="C824" s="181"/>
      <c r="D824" s="181"/>
      <c r="E824" s="181"/>
      <c r="F824" s="181"/>
      <c r="G824" s="181"/>
      <c r="H824" s="181"/>
      <c r="I824" s="181"/>
      <c r="J824" s="181"/>
      <c r="K824" s="625"/>
      <c r="L824" s="181"/>
    </row>
    <row r="825" spans="2:12" x14ac:dyDescent="0.25">
      <c r="B825" s="624"/>
      <c r="C825" s="181"/>
      <c r="D825" s="181"/>
      <c r="E825" s="181"/>
      <c r="F825" s="181"/>
      <c r="G825" s="181"/>
      <c r="H825" s="181"/>
      <c r="I825" s="181"/>
      <c r="J825" s="181"/>
      <c r="K825" s="625"/>
      <c r="L825" s="181"/>
    </row>
    <row r="826" spans="2:12" x14ac:dyDescent="0.25">
      <c r="B826" s="624"/>
      <c r="C826" s="181"/>
      <c r="D826" s="181"/>
      <c r="E826" s="181"/>
      <c r="F826" s="181"/>
      <c r="G826" s="181"/>
      <c r="H826" s="181"/>
      <c r="I826" s="181"/>
      <c r="J826" s="181"/>
      <c r="K826" s="625"/>
      <c r="L826" s="181"/>
    </row>
    <row r="827" spans="2:12" x14ac:dyDescent="0.25">
      <c r="B827" s="624"/>
      <c r="C827" s="181"/>
      <c r="D827" s="181"/>
      <c r="E827" s="181"/>
      <c r="F827" s="181"/>
      <c r="G827" s="181"/>
      <c r="H827" s="181"/>
      <c r="I827" s="181"/>
      <c r="J827" s="181"/>
      <c r="K827" s="625"/>
      <c r="L827" s="181"/>
    </row>
    <row r="828" spans="2:12" x14ac:dyDescent="0.25">
      <c r="B828" s="624"/>
      <c r="C828" s="181"/>
      <c r="D828" s="181"/>
      <c r="E828" s="181"/>
      <c r="F828" s="181"/>
      <c r="G828" s="181"/>
      <c r="H828" s="181"/>
      <c r="I828" s="181"/>
      <c r="J828" s="181"/>
      <c r="K828" s="625"/>
      <c r="L828" s="181"/>
    </row>
    <row r="829" spans="2:12" x14ac:dyDescent="0.25">
      <c r="B829" s="624"/>
      <c r="C829" s="181"/>
      <c r="D829" s="181"/>
      <c r="E829" s="181"/>
      <c r="F829" s="181"/>
      <c r="G829" s="181"/>
      <c r="H829" s="181"/>
      <c r="I829" s="181"/>
      <c r="J829" s="181"/>
      <c r="K829" s="625"/>
      <c r="L829" s="181"/>
    </row>
    <row r="830" spans="2:12" x14ac:dyDescent="0.25">
      <c r="B830" s="624"/>
      <c r="C830" s="181"/>
      <c r="D830" s="181"/>
      <c r="E830" s="181"/>
      <c r="F830" s="181"/>
      <c r="G830" s="181"/>
      <c r="H830" s="181"/>
      <c r="I830" s="181"/>
      <c r="J830" s="181"/>
      <c r="K830" s="625"/>
      <c r="L830" s="181"/>
    </row>
    <row r="831" spans="2:12" x14ac:dyDescent="0.25">
      <c r="B831" s="624"/>
      <c r="C831" s="181"/>
      <c r="D831" s="181"/>
      <c r="E831" s="181"/>
      <c r="F831" s="181"/>
      <c r="G831" s="181"/>
      <c r="H831" s="181"/>
      <c r="I831" s="181"/>
      <c r="J831" s="181"/>
      <c r="K831" s="625"/>
      <c r="L831" s="181"/>
    </row>
    <row r="832" spans="2:12" x14ac:dyDescent="0.25">
      <c r="B832" s="624"/>
      <c r="C832" s="181"/>
      <c r="D832" s="181"/>
      <c r="E832" s="181"/>
      <c r="F832" s="181"/>
      <c r="G832" s="181"/>
      <c r="H832" s="181"/>
      <c r="I832" s="181"/>
      <c r="J832" s="181"/>
      <c r="K832" s="625"/>
      <c r="L832" s="181"/>
    </row>
    <row r="833" spans="2:12" x14ac:dyDescent="0.25">
      <c r="B833" s="624"/>
      <c r="C833" s="181"/>
      <c r="D833" s="181"/>
      <c r="E833" s="181"/>
      <c r="F833" s="181"/>
      <c r="G833" s="181"/>
      <c r="H833" s="181"/>
      <c r="I833" s="181"/>
      <c r="J833" s="181"/>
      <c r="K833" s="625"/>
      <c r="L833" s="181"/>
    </row>
    <row r="834" spans="2:12" x14ac:dyDescent="0.25">
      <c r="B834" s="624"/>
      <c r="C834" s="181"/>
      <c r="D834" s="181"/>
      <c r="E834" s="181"/>
      <c r="F834" s="181"/>
      <c r="G834" s="181"/>
      <c r="H834" s="181"/>
      <c r="I834" s="181"/>
      <c r="J834" s="181"/>
      <c r="K834" s="625"/>
      <c r="L834" s="181"/>
    </row>
    <row r="835" spans="2:12" x14ac:dyDescent="0.25">
      <c r="B835" s="624"/>
      <c r="C835" s="181"/>
      <c r="D835" s="181"/>
      <c r="E835" s="181"/>
      <c r="F835" s="181"/>
      <c r="G835" s="181"/>
      <c r="H835" s="181"/>
      <c r="I835" s="181"/>
      <c r="J835" s="181"/>
      <c r="K835" s="625"/>
      <c r="L835" s="181"/>
    </row>
    <row r="836" spans="2:12" x14ac:dyDescent="0.25">
      <c r="B836" s="624"/>
      <c r="C836" s="181"/>
      <c r="D836" s="181"/>
      <c r="E836" s="181"/>
      <c r="F836" s="181"/>
      <c r="G836" s="181"/>
      <c r="H836" s="181"/>
      <c r="I836" s="181"/>
      <c r="J836" s="181"/>
      <c r="K836" s="625"/>
      <c r="L836" s="181"/>
    </row>
    <row r="837" spans="2:12" x14ac:dyDescent="0.25">
      <c r="B837" s="624"/>
      <c r="C837" s="181"/>
      <c r="D837" s="181"/>
      <c r="E837" s="181"/>
      <c r="F837" s="181"/>
      <c r="G837" s="181"/>
      <c r="H837" s="181"/>
      <c r="I837" s="181"/>
      <c r="J837" s="181"/>
      <c r="K837" s="625"/>
      <c r="L837" s="181"/>
    </row>
    <row r="838" spans="2:12" x14ac:dyDescent="0.25">
      <c r="B838" s="624"/>
      <c r="C838" s="181"/>
      <c r="D838" s="181"/>
      <c r="E838" s="181"/>
      <c r="F838" s="181"/>
      <c r="G838" s="181"/>
      <c r="H838" s="181"/>
      <c r="I838" s="181"/>
      <c r="J838" s="181"/>
      <c r="K838" s="625"/>
      <c r="L838" s="181"/>
    </row>
    <row r="839" spans="2:12" x14ac:dyDescent="0.25">
      <c r="B839" s="624"/>
      <c r="C839" s="181"/>
      <c r="D839" s="181"/>
      <c r="E839" s="181"/>
      <c r="F839" s="181"/>
      <c r="G839" s="181"/>
      <c r="H839" s="181"/>
      <c r="I839" s="181"/>
      <c r="J839" s="181"/>
      <c r="K839" s="625"/>
      <c r="L839" s="181"/>
    </row>
    <row r="840" spans="2:12" x14ac:dyDescent="0.25">
      <c r="B840" s="624"/>
      <c r="C840" s="181"/>
      <c r="D840" s="181"/>
      <c r="E840" s="181"/>
      <c r="F840" s="181"/>
      <c r="G840" s="181"/>
      <c r="H840" s="181"/>
      <c r="I840" s="181"/>
      <c r="J840" s="181"/>
      <c r="K840" s="625"/>
      <c r="L840" s="181"/>
    </row>
    <row r="841" spans="2:12" x14ac:dyDescent="0.25">
      <c r="B841" s="624"/>
      <c r="C841" s="181"/>
      <c r="D841" s="181"/>
      <c r="E841" s="181"/>
      <c r="F841" s="181"/>
      <c r="G841" s="181"/>
      <c r="H841" s="181"/>
      <c r="I841" s="181"/>
      <c r="J841" s="181"/>
      <c r="K841" s="625"/>
      <c r="L841" s="181"/>
    </row>
    <row r="842" spans="2:12" x14ac:dyDescent="0.25">
      <c r="B842" s="624"/>
      <c r="C842" s="181"/>
      <c r="D842" s="181"/>
      <c r="E842" s="181"/>
      <c r="F842" s="181"/>
      <c r="G842" s="181"/>
      <c r="H842" s="181"/>
      <c r="I842" s="181"/>
      <c r="J842" s="181"/>
      <c r="K842" s="625"/>
      <c r="L842" s="181"/>
    </row>
    <row r="843" spans="2:12" x14ac:dyDescent="0.25">
      <c r="B843" s="624"/>
      <c r="C843" s="181"/>
      <c r="D843" s="181"/>
      <c r="E843" s="181"/>
      <c r="F843" s="181"/>
      <c r="G843" s="181"/>
      <c r="H843" s="181"/>
      <c r="I843" s="181"/>
      <c r="J843" s="181"/>
      <c r="K843" s="625"/>
      <c r="L843" s="181"/>
    </row>
    <row r="844" spans="2:12" x14ac:dyDescent="0.25">
      <c r="B844" s="624"/>
      <c r="C844" s="181"/>
      <c r="D844" s="181"/>
      <c r="E844" s="181"/>
      <c r="F844" s="181"/>
      <c r="G844" s="181"/>
      <c r="H844" s="181"/>
      <c r="I844" s="181"/>
      <c r="J844" s="181"/>
      <c r="K844" s="625"/>
      <c r="L844" s="181"/>
    </row>
    <row r="845" spans="2:12" x14ac:dyDescent="0.25">
      <c r="B845" s="624"/>
      <c r="C845" s="181"/>
      <c r="D845" s="181"/>
      <c r="E845" s="181"/>
      <c r="F845" s="181"/>
      <c r="G845" s="181"/>
      <c r="H845" s="181"/>
      <c r="I845" s="181"/>
      <c r="J845" s="181"/>
      <c r="K845" s="625"/>
      <c r="L845" s="181"/>
    </row>
    <row r="846" spans="2:12" x14ac:dyDescent="0.25">
      <c r="B846" s="624"/>
      <c r="C846" s="181"/>
      <c r="D846" s="181"/>
      <c r="E846" s="181"/>
      <c r="F846" s="181"/>
      <c r="G846" s="181"/>
      <c r="H846" s="181"/>
      <c r="I846" s="181"/>
      <c r="J846" s="181"/>
      <c r="K846" s="625"/>
      <c r="L846" s="181"/>
    </row>
    <row r="847" spans="2:12" x14ac:dyDescent="0.25">
      <c r="B847" s="624"/>
      <c r="C847" s="181"/>
      <c r="D847" s="181"/>
      <c r="E847" s="181"/>
      <c r="F847" s="181"/>
      <c r="G847" s="181"/>
      <c r="H847" s="181"/>
      <c r="I847" s="181"/>
      <c r="J847" s="181"/>
      <c r="K847" s="625"/>
      <c r="L847" s="181"/>
    </row>
    <row r="848" spans="2:12" x14ac:dyDescent="0.25">
      <c r="B848" s="624"/>
      <c r="C848" s="181"/>
      <c r="D848" s="181"/>
      <c r="E848" s="181"/>
      <c r="F848" s="181"/>
      <c r="G848" s="181"/>
      <c r="H848" s="181"/>
      <c r="I848" s="181"/>
      <c r="J848" s="181"/>
      <c r="K848" s="625"/>
      <c r="L848" s="181"/>
    </row>
    <row r="849" spans="2:12" x14ac:dyDescent="0.25">
      <c r="B849" s="624"/>
      <c r="C849" s="181"/>
      <c r="D849" s="181"/>
      <c r="E849" s="181"/>
      <c r="F849" s="181"/>
      <c r="G849" s="181"/>
      <c r="H849" s="181"/>
      <c r="I849" s="181"/>
      <c r="J849" s="181"/>
      <c r="K849" s="625"/>
      <c r="L849" s="181"/>
    </row>
    <row r="850" spans="2:12" x14ac:dyDescent="0.25">
      <c r="B850" s="624"/>
      <c r="C850" s="181"/>
      <c r="D850" s="181"/>
      <c r="E850" s="181"/>
      <c r="F850" s="181"/>
      <c r="G850" s="181"/>
      <c r="H850" s="181"/>
      <c r="I850" s="181"/>
      <c r="J850" s="181"/>
      <c r="K850" s="625"/>
      <c r="L850" s="181"/>
    </row>
    <row r="851" spans="2:12" x14ac:dyDescent="0.25">
      <c r="B851" s="624"/>
      <c r="C851" s="181"/>
      <c r="D851" s="181"/>
      <c r="E851" s="181"/>
      <c r="F851" s="181"/>
      <c r="G851" s="181"/>
      <c r="H851" s="181"/>
      <c r="I851" s="181"/>
      <c r="J851" s="181"/>
      <c r="K851" s="625"/>
      <c r="L851" s="181"/>
    </row>
    <row r="852" spans="2:12" x14ac:dyDescent="0.25">
      <c r="B852" s="624"/>
      <c r="C852" s="181"/>
      <c r="D852" s="181"/>
      <c r="E852" s="181"/>
      <c r="F852" s="181"/>
      <c r="G852" s="181"/>
      <c r="H852" s="181"/>
      <c r="I852" s="181"/>
      <c r="J852" s="181"/>
      <c r="K852" s="625"/>
      <c r="L852" s="181"/>
    </row>
    <row r="853" spans="2:12" x14ac:dyDescent="0.25">
      <c r="B853" s="624"/>
      <c r="C853" s="181"/>
      <c r="D853" s="181"/>
      <c r="E853" s="181"/>
      <c r="F853" s="181"/>
      <c r="G853" s="181"/>
      <c r="H853" s="181"/>
      <c r="I853" s="181"/>
      <c r="J853" s="181"/>
      <c r="K853" s="625"/>
      <c r="L853" s="181"/>
    </row>
    <row r="854" spans="2:12" x14ac:dyDescent="0.25">
      <c r="B854" s="624"/>
      <c r="C854" s="181"/>
      <c r="D854" s="181"/>
      <c r="E854" s="181"/>
      <c r="F854" s="181"/>
      <c r="G854" s="181"/>
      <c r="H854" s="181"/>
      <c r="I854" s="181"/>
      <c r="J854" s="181"/>
      <c r="K854" s="625"/>
      <c r="L854" s="181"/>
    </row>
    <row r="855" spans="2:12" x14ac:dyDescent="0.25">
      <c r="B855" s="624"/>
      <c r="C855" s="181"/>
      <c r="D855" s="181"/>
      <c r="E855" s="181"/>
      <c r="F855" s="181"/>
      <c r="G855" s="181"/>
      <c r="H855" s="181"/>
      <c r="I855" s="181"/>
      <c r="J855" s="181"/>
      <c r="K855" s="625"/>
      <c r="L855" s="181"/>
    </row>
    <row r="856" spans="2:12" x14ac:dyDescent="0.25">
      <c r="B856" s="624"/>
      <c r="C856" s="181"/>
      <c r="D856" s="181"/>
      <c r="E856" s="181"/>
      <c r="F856" s="181"/>
      <c r="G856" s="181"/>
      <c r="H856" s="181"/>
      <c r="I856" s="181"/>
      <c r="J856" s="181"/>
      <c r="K856" s="625"/>
      <c r="L856" s="181"/>
    </row>
    <row r="857" spans="2:12" x14ac:dyDescent="0.25">
      <c r="B857" s="624"/>
      <c r="C857" s="181"/>
      <c r="D857" s="181"/>
      <c r="E857" s="181"/>
      <c r="F857" s="181"/>
      <c r="G857" s="181"/>
      <c r="H857" s="181"/>
      <c r="I857" s="181"/>
      <c r="J857" s="181"/>
      <c r="K857" s="625"/>
      <c r="L857" s="181"/>
    </row>
    <row r="858" spans="2:12" x14ac:dyDescent="0.25">
      <c r="B858" s="624"/>
      <c r="C858" s="181"/>
      <c r="D858" s="181"/>
      <c r="E858" s="181"/>
      <c r="F858" s="181"/>
      <c r="G858" s="181"/>
      <c r="H858" s="181"/>
      <c r="I858" s="181"/>
      <c r="J858" s="181"/>
      <c r="K858" s="625"/>
      <c r="L858" s="181"/>
    </row>
    <row r="859" spans="2:12" x14ac:dyDescent="0.25">
      <c r="B859" s="624"/>
      <c r="C859" s="181"/>
      <c r="D859" s="181"/>
      <c r="E859" s="181"/>
      <c r="F859" s="181"/>
      <c r="G859" s="181"/>
      <c r="H859" s="181"/>
      <c r="I859" s="181"/>
      <c r="J859" s="181"/>
      <c r="K859" s="625"/>
      <c r="L859" s="181"/>
    </row>
    <row r="860" spans="2:12" x14ac:dyDescent="0.25">
      <c r="B860" s="624"/>
      <c r="C860" s="181"/>
      <c r="D860" s="181"/>
      <c r="E860" s="181"/>
      <c r="F860" s="181"/>
      <c r="G860" s="181"/>
      <c r="H860" s="181"/>
      <c r="I860" s="181"/>
      <c r="J860" s="181"/>
      <c r="K860" s="625"/>
      <c r="L860" s="181"/>
    </row>
    <row r="861" spans="2:12" x14ac:dyDescent="0.25">
      <c r="B861" s="624"/>
      <c r="C861" s="181"/>
      <c r="D861" s="181"/>
      <c r="E861" s="181"/>
      <c r="F861" s="181"/>
      <c r="G861" s="181"/>
      <c r="H861" s="181"/>
      <c r="I861" s="181"/>
      <c r="J861" s="181"/>
      <c r="K861" s="625"/>
      <c r="L861" s="181"/>
    </row>
    <row r="862" spans="2:12" x14ac:dyDescent="0.25">
      <c r="B862" s="624"/>
      <c r="C862" s="181"/>
      <c r="D862" s="181"/>
      <c r="E862" s="181"/>
      <c r="F862" s="181"/>
      <c r="G862" s="181"/>
      <c r="H862" s="181"/>
      <c r="I862" s="181"/>
      <c r="J862" s="181"/>
      <c r="K862" s="625"/>
      <c r="L862" s="181"/>
    </row>
    <row r="863" spans="2:12" x14ac:dyDescent="0.25">
      <c r="B863" s="624"/>
      <c r="C863" s="181"/>
      <c r="D863" s="181"/>
      <c r="E863" s="181"/>
      <c r="F863" s="181"/>
      <c r="G863" s="181"/>
      <c r="H863" s="181"/>
      <c r="I863" s="181"/>
      <c r="J863" s="181"/>
      <c r="K863" s="625"/>
      <c r="L863" s="181"/>
    </row>
    <row r="864" spans="2:12" x14ac:dyDescent="0.25">
      <c r="B864" s="624"/>
      <c r="C864" s="181"/>
      <c r="D864" s="181"/>
      <c r="E864" s="181"/>
      <c r="F864" s="181"/>
      <c r="G864" s="181"/>
      <c r="H864" s="181"/>
      <c r="I864" s="181"/>
      <c r="J864" s="181"/>
      <c r="K864" s="625"/>
      <c r="L864" s="181"/>
    </row>
    <row r="865" spans="2:12" x14ac:dyDescent="0.25">
      <c r="B865" s="624"/>
      <c r="C865" s="181"/>
      <c r="D865" s="181"/>
      <c r="E865" s="181"/>
      <c r="F865" s="181"/>
      <c r="G865" s="181"/>
      <c r="H865" s="181"/>
      <c r="I865" s="181"/>
      <c r="J865" s="181"/>
      <c r="K865" s="625"/>
      <c r="L865" s="181"/>
    </row>
    <row r="866" spans="2:12" x14ac:dyDescent="0.25">
      <c r="B866" s="624"/>
      <c r="C866" s="181"/>
      <c r="D866" s="181"/>
      <c r="E866" s="181"/>
      <c r="F866" s="181"/>
      <c r="G866" s="181"/>
      <c r="H866" s="181"/>
      <c r="I866" s="181"/>
      <c r="J866" s="181"/>
      <c r="K866" s="625"/>
      <c r="L866" s="181"/>
    </row>
    <row r="867" spans="2:12" x14ac:dyDescent="0.25">
      <c r="B867" s="624"/>
      <c r="C867" s="181"/>
      <c r="D867" s="181"/>
      <c r="E867" s="181"/>
      <c r="F867" s="181"/>
      <c r="G867" s="181"/>
      <c r="H867" s="181"/>
      <c r="I867" s="181"/>
      <c r="J867" s="181"/>
      <c r="K867" s="625"/>
      <c r="L867" s="181"/>
    </row>
    <row r="868" spans="2:12" x14ac:dyDescent="0.25">
      <c r="B868" s="624"/>
      <c r="C868" s="181"/>
      <c r="D868" s="181"/>
      <c r="E868" s="181"/>
      <c r="F868" s="181"/>
      <c r="G868" s="181"/>
      <c r="H868" s="181"/>
      <c r="I868" s="181"/>
      <c r="J868" s="181"/>
      <c r="K868" s="625"/>
      <c r="L868" s="181"/>
    </row>
    <row r="869" spans="2:12" x14ac:dyDescent="0.25">
      <c r="B869" s="624"/>
      <c r="C869" s="181"/>
      <c r="D869" s="181"/>
      <c r="E869" s="181"/>
      <c r="F869" s="181"/>
      <c r="G869" s="181"/>
      <c r="H869" s="181"/>
      <c r="I869" s="181"/>
      <c r="J869" s="181"/>
      <c r="K869" s="625"/>
      <c r="L869" s="181"/>
    </row>
    <row r="870" spans="2:12" x14ac:dyDescent="0.25">
      <c r="B870" s="624"/>
      <c r="C870" s="181"/>
      <c r="D870" s="181"/>
      <c r="E870" s="181"/>
      <c r="F870" s="181"/>
      <c r="G870" s="181"/>
      <c r="H870" s="181"/>
      <c r="I870" s="181"/>
      <c r="J870" s="181"/>
      <c r="K870" s="625"/>
      <c r="L870" s="181"/>
    </row>
    <row r="871" spans="2:12" x14ac:dyDescent="0.25">
      <c r="B871" s="624"/>
      <c r="C871" s="181"/>
      <c r="D871" s="181"/>
      <c r="E871" s="181"/>
      <c r="F871" s="181"/>
      <c r="G871" s="181"/>
      <c r="H871" s="181"/>
      <c r="I871" s="181"/>
      <c r="J871" s="181"/>
      <c r="K871" s="625"/>
      <c r="L871" s="181"/>
    </row>
    <row r="872" spans="2:12" x14ac:dyDescent="0.25">
      <c r="B872" s="624"/>
      <c r="C872" s="181"/>
      <c r="D872" s="181"/>
      <c r="E872" s="181"/>
      <c r="F872" s="181"/>
      <c r="G872" s="181"/>
      <c r="H872" s="181"/>
      <c r="I872" s="181"/>
      <c r="J872" s="181"/>
      <c r="K872" s="625"/>
      <c r="L872" s="181"/>
    </row>
    <row r="873" spans="2:12" x14ac:dyDescent="0.25">
      <c r="B873" s="624"/>
      <c r="C873" s="181"/>
      <c r="D873" s="181"/>
      <c r="E873" s="181"/>
      <c r="F873" s="181"/>
      <c r="G873" s="181"/>
      <c r="H873" s="181"/>
      <c r="I873" s="181"/>
      <c r="J873" s="181"/>
      <c r="K873" s="625"/>
      <c r="L873" s="181"/>
    </row>
    <row r="874" spans="2:12" x14ac:dyDescent="0.25">
      <c r="B874" s="624"/>
      <c r="C874" s="181"/>
      <c r="D874" s="181"/>
      <c r="E874" s="181"/>
      <c r="F874" s="181"/>
      <c r="G874" s="181"/>
      <c r="H874" s="181"/>
      <c r="I874" s="181"/>
      <c r="J874" s="181"/>
      <c r="K874" s="625"/>
      <c r="L874" s="181"/>
    </row>
    <row r="875" spans="2:12" x14ac:dyDescent="0.25">
      <c r="B875" s="624"/>
      <c r="C875" s="181"/>
      <c r="D875" s="181"/>
      <c r="E875" s="181"/>
      <c r="F875" s="181"/>
      <c r="G875" s="181"/>
      <c r="H875" s="181"/>
      <c r="I875" s="181"/>
      <c r="J875" s="181"/>
      <c r="K875" s="625"/>
      <c r="L875" s="181"/>
    </row>
    <row r="876" spans="2:12" x14ac:dyDescent="0.25">
      <c r="B876" s="624"/>
      <c r="C876" s="181"/>
      <c r="D876" s="181"/>
      <c r="E876" s="181"/>
      <c r="F876" s="181"/>
      <c r="G876" s="181"/>
      <c r="H876" s="181"/>
      <c r="I876" s="181"/>
      <c r="J876" s="181"/>
      <c r="K876" s="625"/>
      <c r="L876" s="181"/>
    </row>
    <row r="877" spans="2:12" x14ac:dyDescent="0.25">
      <c r="B877" s="624"/>
      <c r="C877" s="181"/>
      <c r="D877" s="181"/>
      <c r="E877" s="181"/>
      <c r="F877" s="181"/>
      <c r="G877" s="181"/>
      <c r="H877" s="181"/>
      <c r="I877" s="181"/>
      <c r="J877" s="181"/>
      <c r="K877" s="625"/>
      <c r="L877" s="181"/>
    </row>
    <row r="878" spans="2:12" x14ac:dyDescent="0.25">
      <c r="B878" s="624"/>
      <c r="C878" s="181"/>
      <c r="D878" s="181"/>
      <c r="E878" s="181"/>
      <c r="F878" s="181"/>
      <c r="G878" s="181"/>
      <c r="H878" s="181"/>
      <c r="I878" s="181"/>
      <c r="J878" s="181"/>
      <c r="K878" s="625"/>
      <c r="L878" s="181"/>
    </row>
    <row r="879" spans="2:12" x14ac:dyDescent="0.25">
      <c r="B879" s="624"/>
      <c r="C879" s="181"/>
      <c r="D879" s="181"/>
      <c r="E879" s="181"/>
      <c r="F879" s="181"/>
      <c r="G879" s="181"/>
      <c r="H879" s="181"/>
      <c r="I879" s="181"/>
      <c r="J879" s="181"/>
      <c r="K879" s="625"/>
      <c r="L879" s="181"/>
    </row>
    <row r="880" spans="2:12" x14ac:dyDescent="0.25">
      <c r="B880" s="624"/>
      <c r="C880" s="181"/>
      <c r="D880" s="181"/>
      <c r="E880" s="181"/>
      <c r="F880" s="181"/>
      <c r="G880" s="181"/>
      <c r="H880" s="181"/>
      <c r="I880" s="181"/>
      <c r="J880" s="181"/>
      <c r="K880" s="625"/>
      <c r="L880" s="181"/>
    </row>
    <row r="881" spans="2:12" x14ac:dyDescent="0.25">
      <c r="B881" s="624"/>
      <c r="C881" s="181"/>
      <c r="D881" s="181"/>
      <c r="E881" s="181"/>
      <c r="F881" s="181"/>
      <c r="G881" s="181"/>
      <c r="H881" s="181"/>
      <c r="I881" s="181"/>
      <c r="J881" s="181"/>
      <c r="K881" s="625"/>
      <c r="L881" s="181"/>
    </row>
    <row r="882" spans="2:12" x14ac:dyDescent="0.25">
      <c r="B882" s="624"/>
      <c r="C882" s="181"/>
      <c r="D882" s="181"/>
      <c r="E882" s="181"/>
      <c r="F882" s="181"/>
      <c r="G882" s="181"/>
      <c r="H882" s="181"/>
      <c r="I882" s="181"/>
      <c r="J882" s="181"/>
      <c r="K882" s="625"/>
      <c r="L882" s="181"/>
    </row>
    <row r="883" spans="2:12" x14ac:dyDescent="0.25">
      <c r="B883" s="624"/>
      <c r="C883" s="181"/>
      <c r="D883" s="181"/>
      <c r="E883" s="181"/>
      <c r="F883" s="181"/>
      <c r="G883" s="181"/>
      <c r="H883" s="181"/>
      <c r="I883" s="181"/>
      <c r="J883" s="181"/>
      <c r="K883" s="625"/>
      <c r="L883" s="181"/>
    </row>
    <row r="884" spans="2:12" x14ac:dyDescent="0.25">
      <c r="B884" s="624"/>
      <c r="C884" s="181"/>
      <c r="D884" s="181"/>
      <c r="E884" s="181"/>
      <c r="F884" s="181"/>
      <c r="G884" s="181"/>
      <c r="H884" s="181"/>
      <c r="I884" s="181"/>
      <c r="J884" s="181"/>
      <c r="K884" s="625"/>
      <c r="L884" s="181"/>
    </row>
    <row r="885" spans="2:12" x14ac:dyDescent="0.25">
      <c r="B885" s="624"/>
      <c r="C885" s="181"/>
      <c r="D885" s="181"/>
      <c r="E885" s="181"/>
      <c r="F885" s="181"/>
      <c r="G885" s="181"/>
      <c r="H885" s="181"/>
      <c r="I885" s="181"/>
      <c r="J885" s="181"/>
      <c r="K885" s="625"/>
      <c r="L885" s="181"/>
    </row>
    <row r="886" spans="2:12" x14ac:dyDescent="0.25">
      <c r="B886" s="624"/>
      <c r="C886" s="181"/>
      <c r="D886" s="181"/>
      <c r="E886" s="181"/>
      <c r="F886" s="181"/>
      <c r="G886" s="181"/>
      <c r="H886" s="181"/>
      <c r="I886" s="181"/>
      <c r="J886" s="181"/>
      <c r="K886" s="625"/>
      <c r="L886" s="181"/>
    </row>
    <row r="887" spans="2:12" x14ac:dyDescent="0.25">
      <c r="B887" s="624"/>
      <c r="C887" s="181"/>
      <c r="D887" s="181"/>
      <c r="E887" s="181"/>
      <c r="F887" s="181"/>
      <c r="G887" s="181"/>
      <c r="H887" s="181"/>
      <c r="I887" s="181"/>
      <c r="J887" s="181"/>
      <c r="K887" s="625"/>
      <c r="L887" s="181"/>
    </row>
    <row r="888" spans="2:12" x14ac:dyDescent="0.25">
      <c r="B888" s="624"/>
      <c r="C888" s="181"/>
      <c r="D888" s="181"/>
      <c r="E888" s="181"/>
      <c r="F888" s="181"/>
      <c r="G888" s="181"/>
      <c r="H888" s="181"/>
      <c r="I888" s="181"/>
      <c r="J888" s="181"/>
      <c r="K888" s="625"/>
      <c r="L888" s="181"/>
    </row>
    <row r="889" spans="2:12" x14ac:dyDescent="0.25">
      <c r="B889" s="624"/>
      <c r="C889" s="181"/>
      <c r="D889" s="181"/>
      <c r="E889" s="181"/>
      <c r="F889" s="181"/>
      <c r="G889" s="181"/>
      <c r="H889" s="181"/>
      <c r="I889" s="181"/>
      <c r="J889" s="181"/>
      <c r="K889" s="625"/>
      <c r="L889" s="181"/>
    </row>
    <row r="890" spans="2:12" x14ac:dyDescent="0.25">
      <c r="B890" s="624"/>
      <c r="C890" s="181"/>
      <c r="D890" s="181"/>
      <c r="E890" s="181"/>
      <c r="F890" s="181"/>
      <c r="G890" s="181"/>
      <c r="H890" s="181"/>
      <c r="I890" s="181"/>
      <c r="J890" s="181"/>
      <c r="K890" s="625"/>
      <c r="L890" s="181"/>
    </row>
    <row r="891" spans="2:12" x14ac:dyDescent="0.25">
      <c r="B891" s="624"/>
      <c r="C891" s="181"/>
      <c r="D891" s="181"/>
      <c r="E891" s="181"/>
      <c r="F891" s="181"/>
      <c r="G891" s="181"/>
      <c r="H891" s="181"/>
      <c r="I891" s="181"/>
      <c r="J891" s="181"/>
      <c r="K891" s="625"/>
      <c r="L891" s="181"/>
    </row>
    <row r="892" spans="2:12" x14ac:dyDescent="0.25">
      <c r="B892" s="624"/>
      <c r="C892" s="181"/>
      <c r="D892" s="181"/>
      <c r="E892" s="181"/>
      <c r="F892" s="181"/>
      <c r="G892" s="181"/>
      <c r="H892" s="181"/>
      <c r="I892" s="181"/>
      <c r="J892" s="181"/>
      <c r="K892" s="625"/>
      <c r="L892" s="181"/>
    </row>
    <row r="893" spans="2:12" x14ac:dyDescent="0.25">
      <c r="B893" s="624"/>
      <c r="C893" s="181"/>
      <c r="D893" s="181"/>
      <c r="E893" s="181"/>
      <c r="F893" s="181"/>
      <c r="G893" s="181"/>
      <c r="H893" s="181"/>
      <c r="I893" s="181"/>
      <c r="J893" s="181"/>
      <c r="K893" s="625"/>
      <c r="L893" s="181"/>
    </row>
    <row r="894" spans="2:12" x14ac:dyDescent="0.25">
      <c r="B894" s="624"/>
      <c r="C894" s="181"/>
      <c r="D894" s="181"/>
      <c r="E894" s="181"/>
      <c r="F894" s="181"/>
      <c r="G894" s="181"/>
      <c r="H894" s="181"/>
      <c r="I894" s="181"/>
      <c r="J894" s="181"/>
      <c r="K894" s="625"/>
      <c r="L894" s="181"/>
    </row>
    <row r="895" spans="2:12" x14ac:dyDescent="0.25">
      <c r="B895" s="624"/>
      <c r="C895" s="181"/>
      <c r="D895" s="181"/>
      <c r="E895" s="181"/>
      <c r="F895" s="181"/>
      <c r="G895" s="181"/>
      <c r="H895" s="181"/>
      <c r="I895" s="181"/>
      <c r="J895" s="181"/>
      <c r="K895" s="625"/>
      <c r="L895" s="181"/>
    </row>
    <row r="896" spans="2:12" x14ac:dyDescent="0.25">
      <c r="B896" s="624"/>
      <c r="C896" s="181"/>
      <c r="D896" s="181"/>
      <c r="E896" s="181"/>
      <c r="F896" s="181"/>
      <c r="G896" s="181"/>
      <c r="H896" s="181"/>
      <c r="I896" s="181"/>
      <c r="J896" s="181"/>
      <c r="K896" s="625"/>
      <c r="L896" s="181"/>
    </row>
    <row r="897" spans="2:12" x14ac:dyDescent="0.25">
      <c r="B897" s="624"/>
      <c r="C897" s="181"/>
      <c r="D897" s="181"/>
      <c r="E897" s="181"/>
      <c r="F897" s="181"/>
      <c r="G897" s="181"/>
      <c r="H897" s="181"/>
      <c r="I897" s="181"/>
      <c r="J897" s="181"/>
      <c r="K897" s="625"/>
      <c r="L897" s="181"/>
    </row>
    <row r="898" spans="2:12" x14ac:dyDescent="0.25">
      <c r="B898" s="624"/>
      <c r="C898" s="181"/>
      <c r="D898" s="181"/>
      <c r="E898" s="181"/>
      <c r="F898" s="181"/>
      <c r="G898" s="181"/>
      <c r="H898" s="181"/>
      <c r="I898" s="181"/>
      <c r="J898" s="181"/>
      <c r="K898" s="625"/>
      <c r="L898" s="181"/>
    </row>
    <row r="899" spans="2:12" x14ac:dyDescent="0.25">
      <c r="B899" s="624"/>
      <c r="C899" s="181"/>
      <c r="D899" s="181"/>
      <c r="E899" s="181"/>
      <c r="F899" s="181"/>
      <c r="G899" s="181"/>
      <c r="H899" s="181"/>
      <c r="I899" s="181"/>
      <c r="J899" s="181"/>
      <c r="K899" s="625"/>
      <c r="L899" s="181"/>
    </row>
    <row r="900" spans="2:12" x14ac:dyDescent="0.25">
      <c r="B900" s="624"/>
      <c r="C900" s="181"/>
      <c r="D900" s="181"/>
      <c r="E900" s="181"/>
      <c r="F900" s="181"/>
      <c r="G900" s="181"/>
      <c r="H900" s="181"/>
      <c r="I900" s="181"/>
      <c r="J900" s="181"/>
      <c r="K900" s="625"/>
      <c r="L900" s="181"/>
    </row>
    <row r="901" spans="2:12" x14ac:dyDescent="0.25">
      <c r="B901" s="624"/>
      <c r="C901" s="181"/>
      <c r="D901" s="181"/>
      <c r="E901" s="181"/>
      <c r="F901" s="181"/>
      <c r="G901" s="181"/>
      <c r="H901" s="181"/>
      <c r="I901" s="181"/>
      <c r="J901" s="181"/>
      <c r="K901" s="625"/>
      <c r="L901" s="181"/>
    </row>
    <row r="902" spans="2:12" x14ac:dyDescent="0.25">
      <c r="B902" s="624"/>
      <c r="C902" s="181"/>
      <c r="D902" s="181"/>
      <c r="E902" s="181"/>
      <c r="F902" s="181"/>
      <c r="G902" s="181"/>
      <c r="H902" s="181"/>
      <c r="I902" s="181"/>
      <c r="J902" s="181"/>
      <c r="K902" s="625"/>
      <c r="L902" s="181"/>
    </row>
    <row r="903" spans="2:12" x14ac:dyDescent="0.25">
      <c r="B903" s="624"/>
      <c r="C903" s="181"/>
      <c r="D903" s="181"/>
      <c r="E903" s="181"/>
      <c r="F903" s="181"/>
      <c r="G903" s="181"/>
      <c r="H903" s="181"/>
      <c r="I903" s="181"/>
      <c r="J903" s="181"/>
      <c r="K903" s="625"/>
      <c r="L903" s="181"/>
    </row>
    <row r="904" spans="2:12" x14ac:dyDescent="0.25">
      <c r="B904" s="624"/>
      <c r="C904" s="181"/>
      <c r="D904" s="181"/>
      <c r="E904" s="181"/>
      <c r="F904" s="181"/>
      <c r="G904" s="181"/>
      <c r="H904" s="181"/>
      <c r="I904" s="181"/>
      <c r="J904" s="181"/>
      <c r="K904" s="625"/>
      <c r="L904" s="181"/>
    </row>
    <row r="905" spans="2:12" x14ac:dyDescent="0.25">
      <c r="B905" s="624"/>
      <c r="C905" s="181"/>
      <c r="D905" s="181"/>
      <c r="E905" s="181"/>
      <c r="F905" s="181"/>
      <c r="G905" s="181"/>
      <c r="H905" s="181"/>
      <c r="I905" s="181"/>
      <c r="J905" s="181"/>
      <c r="K905" s="625"/>
      <c r="L905" s="181"/>
    </row>
    <row r="906" spans="2:12" x14ac:dyDescent="0.25">
      <c r="B906" s="624"/>
      <c r="C906" s="181"/>
      <c r="D906" s="181"/>
      <c r="E906" s="181"/>
      <c r="F906" s="181"/>
      <c r="G906" s="181"/>
      <c r="H906" s="181"/>
      <c r="I906" s="181"/>
      <c r="J906" s="181"/>
      <c r="K906" s="625"/>
      <c r="L906" s="181"/>
    </row>
    <row r="907" spans="2:12" x14ac:dyDescent="0.25">
      <c r="B907" s="624"/>
      <c r="C907" s="181"/>
      <c r="D907" s="181"/>
      <c r="E907" s="181"/>
      <c r="F907" s="181"/>
      <c r="G907" s="181"/>
      <c r="H907" s="181"/>
      <c r="I907" s="181"/>
      <c r="J907" s="181"/>
      <c r="K907" s="625"/>
      <c r="L907" s="181"/>
    </row>
    <row r="908" spans="2:12" x14ac:dyDescent="0.25">
      <c r="B908" s="624"/>
      <c r="C908" s="181"/>
      <c r="D908" s="181"/>
      <c r="E908" s="181"/>
      <c r="F908" s="181"/>
      <c r="G908" s="181"/>
      <c r="H908" s="181"/>
      <c r="I908" s="181"/>
      <c r="J908" s="181"/>
      <c r="K908" s="625"/>
      <c r="L908" s="181"/>
    </row>
    <row r="909" spans="2:12" x14ac:dyDescent="0.25">
      <c r="B909" s="624"/>
      <c r="C909" s="181"/>
      <c r="D909" s="181"/>
      <c r="E909" s="181"/>
      <c r="F909" s="181"/>
      <c r="G909" s="181"/>
      <c r="H909" s="181"/>
      <c r="I909" s="181"/>
      <c r="J909" s="181"/>
      <c r="K909" s="625"/>
      <c r="L909" s="181"/>
    </row>
    <row r="910" spans="2:12" x14ac:dyDescent="0.25">
      <c r="B910" s="624"/>
      <c r="C910" s="181"/>
      <c r="D910" s="181"/>
      <c r="E910" s="181"/>
      <c r="F910" s="181"/>
      <c r="G910" s="181"/>
      <c r="H910" s="181"/>
      <c r="I910" s="181"/>
      <c r="J910" s="181"/>
      <c r="K910" s="625"/>
      <c r="L910" s="181"/>
    </row>
    <row r="911" spans="2:12" x14ac:dyDescent="0.25">
      <c r="B911" s="624"/>
      <c r="C911" s="181"/>
      <c r="D911" s="181"/>
      <c r="E911" s="181"/>
      <c r="F911" s="181"/>
      <c r="G911" s="181"/>
      <c r="H911" s="181"/>
      <c r="I911" s="181"/>
      <c r="J911" s="181"/>
      <c r="K911" s="625"/>
      <c r="L911" s="181"/>
    </row>
    <row r="912" spans="2:12" x14ac:dyDescent="0.25">
      <c r="B912" s="624"/>
      <c r="C912" s="181"/>
      <c r="D912" s="181"/>
      <c r="E912" s="181"/>
      <c r="F912" s="181"/>
      <c r="G912" s="181"/>
      <c r="H912" s="181"/>
      <c r="I912" s="181"/>
      <c r="J912" s="181"/>
      <c r="K912" s="625"/>
      <c r="L912" s="181"/>
    </row>
    <row r="913" spans="2:12" x14ac:dyDescent="0.25">
      <c r="B913" s="624"/>
      <c r="C913" s="181"/>
      <c r="D913" s="181"/>
      <c r="E913" s="181"/>
      <c r="F913" s="181"/>
      <c r="G913" s="181"/>
      <c r="H913" s="181"/>
      <c r="I913" s="181"/>
      <c r="J913" s="181"/>
      <c r="K913" s="625"/>
      <c r="L913" s="181"/>
    </row>
    <row r="914" spans="2:12" x14ac:dyDescent="0.25">
      <c r="B914" s="624"/>
      <c r="C914" s="181"/>
      <c r="D914" s="181"/>
      <c r="E914" s="181"/>
      <c r="F914" s="181"/>
      <c r="G914" s="181"/>
      <c r="H914" s="181"/>
      <c r="I914" s="181"/>
      <c r="J914" s="181"/>
      <c r="K914" s="625"/>
      <c r="L914" s="181"/>
    </row>
    <row r="915" spans="2:12" x14ac:dyDescent="0.25">
      <c r="B915" s="624"/>
      <c r="C915" s="181"/>
      <c r="D915" s="181"/>
      <c r="E915" s="181"/>
      <c r="F915" s="181"/>
      <c r="G915" s="181"/>
      <c r="H915" s="181"/>
      <c r="I915" s="181"/>
      <c r="J915" s="181"/>
      <c r="K915" s="625"/>
      <c r="L915" s="181"/>
    </row>
    <row r="916" spans="2:12" x14ac:dyDescent="0.25">
      <c r="B916" s="624"/>
      <c r="C916" s="181"/>
      <c r="D916" s="181"/>
      <c r="E916" s="181"/>
      <c r="F916" s="181"/>
      <c r="G916" s="181"/>
      <c r="H916" s="181"/>
      <c r="I916" s="181"/>
      <c r="J916" s="181"/>
      <c r="K916" s="625"/>
      <c r="L916" s="181"/>
    </row>
    <row r="917" spans="2:12" x14ac:dyDescent="0.25">
      <c r="B917" s="624"/>
      <c r="C917" s="181"/>
      <c r="D917" s="181"/>
      <c r="E917" s="181"/>
      <c r="F917" s="181"/>
      <c r="G917" s="181"/>
      <c r="H917" s="181"/>
      <c r="I917" s="181"/>
      <c r="J917" s="181"/>
      <c r="K917" s="625"/>
      <c r="L917" s="181"/>
    </row>
    <row r="918" spans="2:12" x14ac:dyDescent="0.25">
      <c r="B918" s="624"/>
      <c r="C918" s="181"/>
      <c r="D918" s="181"/>
      <c r="E918" s="181"/>
      <c r="F918" s="181"/>
      <c r="G918" s="181"/>
      <c r="H918" s="181"/>
      <c r="I918" s="181"/>
      <c r="J918" s="181"/>
      <c r="K918" s="625"/>
      <c r="L918" s="181"/>
    </row>
    <row r="919" spans="2:12" x14ac:dyDescent="0.25">
      <c r="B919" s="624"/>
      <c r="C919" s="181"/>
      <c r="D919" s="181"/>
      <c r="E919" s="181"/>
      <c r="F919" s="181"/>
      <c r="G919" s="181"/>
      <c r="H919" s="181"/>
      <c r="I919" s="181"/>
      <c r="J919" s="181"/>
      <c r="K919" s="625"/>
      <c r="L919" s="181"/>
    </row>
    <row r="920" spans="2:12" x14ac:dyDescent="0.25">
      <c r="B920" s="624"/>
      <c r="C920" s="181"/>
      <c r="D920" s="181"/>
      <c r="E920" s="181"/>
      <c r="F920" s="181"/>
      <c r="G920" s="181"/>
      <c r="H920" s="181"/>
      <c r="I920" s="181"/>
      <c r="J920" s="181"/>
      <c r="K920" s="625"/>
      <c r="L920" s="181"/>
    </row>
    <row r="921" spans="2:12" x14ac:dyDescent="0.25">
      <c r="B921" s="624"/>
      <c r="C921" s="181"/>
      <c r="D921" s="181"/>
      <c r="E921" s="181"/>
      <c r="F921" s="181"/>
      <c r="G921" s="181"/>
      <c r="H921" s="181"/>
      <c r="I921" s="181"/>
      <c r="J921" s="181"/>
      <c r="K921" s="625"/>
      <c r="L921" s="181"/>
    </row>
    <row r="922" spans="2:12" x14ac:dyDescent="0.25">
      <c r="B922" s="624"/>
      <c r="C922" s="181"/>
      <c r="D922" s="181"/>
      <c r="E922" s="181"/>
      <c r="F922" s="181"/>
      <c r="G922" s="181"/>
      <c r="H922" s="181"/>
      <c r="I922" s="181"/>
      <c r="J922" s="181"/>
      <c r="K922" s="625"/>
      <c r="L922" s="181"/>
    </row>
    <row r="923" spans="2:12" x14ac:dyDescent="0.25">
      <c r="B923" s="624"/>
      <c r="C923" s="181"/>
      <c r="D923" s="181"/>
      <c r="E923" s="181"/>
      <c r="F923" s="181"/>
      <c r="G923" s="181"/>
      <c r="H923" s="181"/>
      <c r="I923" s="181"/>
      <c r="J923" s="181"/>
      <c r="K923" s="625"/>
      <c r="L923" s="181"/>
    </row>
    <row r="924" spans="2:12" x14ac:dyDescent="0.25">
      <c r="B924" s="624"/>
      <c r="C924" s="181"/>
      <c r="D924" s="181"/>
      <c r="E924" s="181"/>
      <c r="F924" s="181"/>
      <c r="G924" s="181"/>
      <c r="H924" s="181"/>
      <c r="I924" s="181"/>
      <c r="J924" s="181"/>
      <c r="K924" s="625"/>
      <c r="L924" s="181"/>
    </row>
    <row r="925" spans="2:12" x14ac:dyDescent="0.25">
      <c r="B925" s="624"/>
      <c r="C925" s="181"/>
      <c r="D925" s="181"/>
      <c r="E925" s="181"/>
      <c r="F925" s="181"/>
      <c r="G925" s="181"/>
      <c r="H925" s="181"/>
      <c r="I925" s="181"/>
      <c r="J925" s="181"/>
      <c r="K925" s="625"/>
      <c r="L925" s="181"/>
    </row>
    <row r="926" spans="2:12" x14ac:dyDescent="0.25">
      <c r="B926" s="624"/>
      <c r="C926" s="181"/>
      <c r="D926" s="181"/>
      <c r="E926" s="181"/>
      <c r="F926" s="181"/>
      <c r="G926" s="181"/>
      <c r="H926" s="181"/>
      <c r="I926" s="181"/>
      <c r="J926" s="181"/>
      <c r="K926" s="625"/>
      <c r="L926" s="181"/>
    </row>
    <row r="927" spans="2:12" x14ac:dyDescent="0.25">
      <c r="B927" s="624"/>
      <c r="C927" s="181"/>
      <c r="D927" s="181"/>
      <c r="E927" s="181"/>
      <c r="F927" s="181"/>
      <c r="G927" s="181"/>
      <c r="H927" s="181"/>
      <c r="I927" s="181"/>
      <c r="J927" s="181"/>
      <c r="K927" s="625"/>
      <c r="L927" s="181"/>
    </row>
    <row r="928" spans="2:12" x14ac:dyDescent="0.25">
      <c r="B928" s="624"/>
      <c r="C928" s="181"/>
      <c r="D928" s="181"/>
      <c r="E928" s="181"/>
      <c r="F928" s="181"/>
      <c r="G928" s="181"/>
      <c r="H928" s="181"/>
      <c r="I928" s="181"/>
      <c r="J928" s="181"/>
      <c r="K928" s="625"/>
      <c r="L928" s="181"/>
    </row>
    <row r="929" spans="2:12" x14ac:dyDescent="0.25">
      <c r="B929" s="624"/>
      <c r="C929" s="181"/>
      <c r="D929" s="181"/>
      <c r="E929" s="181"/>
      <c r="F929" s="181"/>
      <c r="G929" s="181"/>
      <c r="H929" s="181"/>
      <c r="I929" s="181"/>
      <c r="J929" s="181"/>
      <c r="K929" s="625"/>
      <c r="L929" s="181"/>
    </row>
    <row r="930" spans="2:12" x14ac:dyDescent="0.25">
      <c r="B930" s="624"/>
      <c r="C930" s="181"/>
      <c r="D930" s="181"/>
      <c r="E930" s="181"/>
      <c r="F930" s="181"/>
      <c r="G930" s="181"/>
      <c r="H930" s="181"/>
      <c r="I930" s="181"/>
      <c r="J930" s="181"/>
      <c r="K930" s="625"/>
      <c r="L930" s="181"/>
    </row>
    <row r="931" spans="2:12" x14ac:dyDescent="0.25">
      <c r="B931" s="624"/>
      <c r="C931" s="181"/>
      <c r="D931" s="181"/>
      <c r="E931" s="181"/>
      <c r="F931" s="181"/>
      <c r="G931" s="181"/>
      <c r="H931" s="181"/>
      <c r="I931" s="181"/>
      <c r="J931" s="181"/>
      <c r="K931" s="625"/>
      <c r="L931" s="181"/>
    </row>
    <row r="932" spans="2:12" x14ac:dyDescent="0.25">
      <c r="B932" s="624"/>
      <c r="C932" s="181"/>
      <c r="D932" s="181"/>
      <c r="E932" s="181"/>
      <c r="F932" s="181"/>
      <c r="G932" s="181"/>
      <c r="H932" s="181"/>
      <c r="I932" s="181"/>
      <c r="J932" s="181"/>
      <c r="K932" s="625"/>
      <c r="L932" s="181"/>
    </row>
    <row r="933" spans="2:12" x14ac:dyDescent="0.25">
      <c r="B933" s="624"/>
      <c r="C933" s="181"/>
      <c r="D933" s="181"/>
      <c r="E933" s="181"/>
      <c r="F933" s="181"/>
      <c r="G933" s="181"/>
      <c r="H933" s="181"/>
      <c r="I933" s="181"/>
      <c r="J933" s="181"/>
      <c r="K933" s="625"/>
      <c r="L933" s="181"/>
    </row>
    <row r="934" spans="2:12" x14ac:dyDescent="0.25">
      <c r="B934" s="624"/>
      <c r="C934" s="181"/>
      <c r="D934" s="181"/>
      <c r="E934" s="181"/>
      <c r="F934" s="181"/>
      <c r="G934" s="181"/>
      <c r="H934" s="181"/>
      <c r="I934" s="181"/>
      <c r="J934" s="181"/>
      <c r="K934" s="625"/>
      <c r="L934" s="181"/>
    </row>
    <row r="935" spans="2:12" x14ac:dyDescent="0.25">
      <c r="B935" s="624"/>
      <c r="C935" s="181"/>
      <c r="D935" s="181"/>
      <c r="E935" s="181"/>
      <c r="F935" s="181"/>
      <c r="G935" s="181"/>
      <c r="H935" s="181"/>
      <c r="I935" s="181"/>
      <c r="J935" s="181"/>
      <c r="K935" s="625"/>
      <c r="L935" s="181"/>
    </row>
    <row r="936" spans="2:12" x14ac:dyDescent="0.25">
      <c r="B936" s="624"/>
      <c r="C936" s="181"/>
      <c r="D936" s="181"/>
      <c r="E936" s="181"/>
      <c r="F936" s="181"/>
      <c r="G936" s="181"/>
      <c r="H936" s="181"/>
      <c r="I936" s="181"/>
      <c r="J936" s="181"/>
      <c r="K936" s="625"/>
      <c r="L936" s="181"/>
    </row>
    <row r="937" spans="2:12" x14ac:dyDescent="0.25">
      <c r="B937" s="624"/>
      <c r="C937" s="181"/>
      <c r="D937" s="181"/>
      <c r="E937" s="181"/>
      <c r="F937" s="181"/>
      <c r="G937" s="181"/>
      <c r="H937" s="181"/>
      <c r="I937" s="181"/>
      <c r="J937" s="181"/>
      <c r="K937" s="625"/>
      <c r="L937" s="181"/>
    </row>
    <row r="938" spans="2:12" x14ac:dyDescent="0.25">
      <c r="B938" s="624"/>
      <c r="C938" s="181"/>
      <c r="D938" s="181"/>
      <c r="E938" s="181"/>
      <c r="F938" s="181"/>
      <c r="G938" s="181"/>
      <c r="H938" s="181"/>
      <c r="I938" s="181"/>
      <c r="J938" s="181"/>
      <c r="K938" s="625"/>
      <c r="L938" s="181"/>
    </row>
    <row r="939" spans="2:12" x14ac:dyDescent="0.25">
      <c r="B939" s="624"/>
      <c r="C939" s="181"/>
      <c r="D939" s="181"/>
      <c r="E939" s="181"/>
      <c r="F939" s="181"/>
      <c r="G939" s="181"/>
      <c r="H939" s="181"/>
      <c r="I939" s="181"/>
      <c r="J939" s="181"/>
      <c r="K939" s="625"/>
      <c r="L939" s="181"/>
    </row>
    <row r="940" spans="2:12" x14ac:dyDescent="0.25">
      <c r="B940" s="624"/>
      <c r="C940" s="181"/>
      <c r="D940" s="181"/>
      <c r="E940" s="181"/>
      <c r="F940" s="181"/>
      <c r="G940" s="181"/>
      <c r="H940" s="181"/>
      <c r="I940" s="181"/>
      <c r="J940" s="181"/>
      <c r="K940" s="625"/>
      <c r="L940" s="181"/>
    </row>
    <row r="941" spans="2:12" x14ac:dyDescent="0.25">
      <c r="B941" s="624"/>
      <c r="C941" s="181"/>
      <c r="D941" s="181"/>
      <c r="E941" s="181"/>
      <c r="F941" s="181"/>
      <c r="G941" s="181"/>
      <c r="H941" s="181"/>
      <c r="I941" s="181"/>
      <c r="J941" s="181"/>
      <c r="K941" s="625"/>
      <c r="L941" s="181"/>
    </row>
    <row r="942" spans="2:12" x14ac:dyDescent="0.25">
      <c r="B942" s="624"/>
      <c r="C942" s="181"/>
      <c r="D942" s="181"/>
      <c r="E942" s="181"/>
      <c r="F942" s="181"/>
      <c r="G942" s="181"/>
      <c r="H942" s="181"/>
      <c r="I942" s="181"/>
      <c r="J942" s="181"/>
      <c r="K942" s="625"/>
      <c r="L942" s="181"/>
    </row>
    <row r="943" spans="2:12" x14ac:dyDescent="0.25">
      <c r="B943" s="624"/>
      <c r="C943" s="181"/>
      <c r="D943" s="181"/>
      <c r="E943" s="181"/>
      <c r="F943" s="181"/>
      <c r="G943" s="181"/>
      <c r="H943" s="181"/>
      <c r="I943" s="181"/>
      <c r="J943" s="181"/>
      <c r="K943" s="625"/>
      <c r="L943" s="181"/>
    </row>
    <row r="944" spans="2:12" x14ac:dyDescent="0.25">
      <c r="B944" s="624"/>
      <c r="C944" s="181"/>
      <c r="D944" s="181"/>
      <c r="E944" s="181"/>
      <c r="F944" s="181"/>
      <c r="G944" s="181"/>
      <c r="H944" s="181"/>
      <c r="I944" s="181"/>
      <c r="J944" s="181"/>
      <c r="K944" s="625"/>
      <c r="L944" s="181"/>
    </row>
    <row r="945" spans="2:12" x14ac:dyDescent="0.25">
      <c r="B945" s="624"/>
      <c r="C945" s="181"/>
      <c r="D945" s="181"/>
      <c r="E945" s="181"/>
      <c r="F945" s="181"/>
      <c r="G945" s="181"/>
      <c r="H945" s="181"/>
      <c r="I945" s="181"/>
      <c r="J945" s="181"/>
      <c r="K945" s="625"/>
      <c r="L945" s="181"/>
    </row>
    <row r="946" spans="2:12" x14ac:dyDescent="0.25">
      <c r="B946" s="624"/>
      <c r="C946" s="181"/>
      <c r="D946" s="181"/>
      <c r="E946" s="181"/>
      <c r="F946" s="181"/>
      <c r="G946" s="181"/>
      <c r="H946" s="181"/>
      <c r="I946" s="181"/>
      <c r="J946" s="181"/>
      <c r="K946" s="625"/>
      <c r="L946" s="181"/>
    </row>
    <row r="947" spans="2:12" x14ac:dyDescent="0.25">
      <c r="B947" s="624"/>
      <c r="C947" s="181"/>
      <c r="D947" s="181"/>
      <c r="E947" s="181"/>
      <c r="F947" s="181"/>
      <c r="G947" s="181"/>
      <c r="H947" s="181"/>
      <c r="I947" s="181"/>
      <c r="J947" s="181"/>
      <c r="K947" s="625"/>
      <c r="L947" s="181"/>
    </row>
    <row r="948" spans="2:12" x14ac:dyDescent="0.25">
      <c r="B948" s="624"/>
      <c r="C948" s="181"/>
      <c r="D948" s="181"/>
      <c r="E948" s="181"/>
      <c r="F948" s="181"/>
      <c r="G948" s="181"/>
      <c r="H948" s="181"/>
      <c r="I948" s="181"/>
      <c r="J948" s="181"/>
      <c r="K948" s="625"/>
      <c r="L948" s="181"/>
    </row>
    <row r="949" spans="2:12" x14ac:dyDescent="0.25">
      <c r="B949" s="624"/>
      <c r="C949" s="181"/>
      <c r="D949" s="181"/>
      <c r="E949" s="181"/>
      <c r="F949" s="181"/>
      <c r="G949" s="181"/>
      <c r="H949" s="181"/>
      <c r="I949" s="181"/>
      <c r="J949" s="181"/>
      <c r="K949" s="625"/>
      <c r="L949" s="181"/>
    </row>
    <row r="950" spans="2:12" x14ac:dyDescent="0.25">
      <c r="B950" s="624"/>
      <c r="C950" s="181"/>
      <c r="D950" s="181"/>
      <c r="E950" s="181"/>
      <c r="F950" s="181"/>
      <c r="G950" s="181"/>
      <c r="H950" s="181"/>
      <c r="I950" s="181"/>
      <c r="J950" s="181"/>
      <c r="K950" s="625"/>
      <c r="L950" s="181"/>
    </row>
    <row r="951" spans="2:12" x14ac:dyDescent="0.25">
      <c r="B951" s="624"/>
      <c r="C951" s="181"/>
      <c r="D951" s="181"/>
      <c r="E951" s="181"/>
      <c r="F951" s="181"/>
      <c r="G951" s="181"/>
      <c r="H951" s="181"/>
      <c r="I951" s="181"/>
      <c r="J951" s="181"/>
      <c r="K951" s="625"/>
      <c r="L951" s="181"/>
    </row>
    <row r="952" spans="2:12" x14ac:dyDescent="0.25">
      <c r="B952" s="624"/>
      <c r="C952" s="181"/>
      <c r="D952" s="181"/>
      <c r="E952" s="181"/>
      <c r="F952" s="181"/>
      <c r="G952" s="181"/>
      <c r="H952" s="181"/>
      <c r="I952" s="181"/>
      <c r="J952" s="181"/>
      <c r="K952" s="625"/>
      <c r="L952" s="181"/>
    </row>
    <row r="953" spans="2:12" x14ac:dyDescent="0.25">
      <c r="B953" s="624"/>
      <c r="C953" s="181"/>
      <c r="D953" s="181"/>
      <c r="E953" s="181"/>
      <c r="F953" s="181"/>
      <c r="G953" s="181"/>
      <c r="H953" s="181"/>
      <c r="I953" s="181"/>
      <c r="J953" s="181"/>
      <c r="K953" s="625"/>
      <c r="L953" s="181"/>
    </row>
    <row r="954" spans="2:12" x14ac:dyDescent="0.25">
      <c r="B954" s="624"/>
      <c r="C954" s="181"/>
      <c r="D954" s="181"/>
      <c r="E954" s="181"/>
      <c r="F954" s="181"/>
      <c r="G954" s="181"/>
      <c r="H954" s="181"/>
      <c r="I954" s="181"/>
      <c r="J954" s="181"/>
      <c r="K954" s="625"/>
      <c r="L954" s="181"/>
    </row>
    <row r="955" spans="2:12" x14ac:dyDescent="0.25">
      <c r="B955" s="624"/>
      <c r="C955" s="181"/>
      <c r="D955" s="181"/>
      <c r="E955" s="181"/>
      <c r="F955" s="181"/>
      <c r="G955" s="181"/>
      <c r="H955" s="181"/>
      <c r="I955" s="181"/>
      <c r="J955" s="181"/>
      <c r="K955" s="625"/>
      <c r="L955" s="181"/>
    </row>
    <row r="956" spans="2:12" x14ac:dyDescent="0.25">
      <c r="B956" s="624"/>
      <c r="C956" s="181"/>
      <c r="D956" s="181"/>
      <c r="E956" s="181"/>
      <c r="F956" s="181"/>
      <c r="G956" s="181"/>
      <c r="H956" s="181"/>
      <c r="I956" s="181"/>
      <c r="J956" s="181"/>
      <c r="K956" s="625"/>
      <c r="L956" s="181"/>
    </row>
    <row r="957" spans="2:12" x14ac:dyDescent="0.25">
      <c r="B957" s="624"/>
      <c r="C957" s="181"/>
      <c r="D957" s="181"/>
      <c r="E957" s="181"/>
      <c r="F957" s="181"/>
      <c r="G957" s="181"/>
      <c r="H957" s="181"/>
      <c r="I957" s="181"/>
      <c r="J957" s="181"/>
      <c r="K957" s="625"/>
      <c r="L957" s="181"/>
    </row>
    <row r="958" spans="2:12" x14ac:dyDescent="0.25">
      <c r="B958" s="624"/>
      <c r="C958" s="181"/>
      <c r="D958" s="181"/>
      <c r="E958" s="181"/>
      <c r="F958" s="181"/>
      <c r="G958" s="181"/>
      <c r="H958" s="181"/>
      <c r="I958" s="181"/>
      <c r="J958" s="181"/>
      <c r="K958" s="625"/>
      <c r="L958" s="181"/>
    </row>
    <row r="959" spans="2:12" x14ac:dyDescent="0.25">
      <c r="B959" s="624"/>
      <c r="C959" s="181"/>
      <c r="D959" s="181"/>
      <c r="E959" s="181"/>
      <c r="F959" s="181"/>
      <c r="G959" s="181"/>
      <c r="H959" s="181"/>
      <c r="I959" s="181"/>
      <c r="J959" s="181"/>
      <c r="K959" s="625"/>
      <c r="L959" s="181"/>
    </row>
    <row r="960" spans="2:12" x14ac:dyDescent="0.25">
      <c r="B960" s="624"/>
      <c r="C960" s="181"/>
      <c r="D960" s="181"/>
      <c r="E960" s="181"/>
      <c r="F960" s="181"/>
      <c r="G960" s="181"/>
      <c r="H960" s="181"/>
      <c r="I960" s="181"/>
      <c r="J960" s="181"/>
      <c r="K960" s="625"/>
      <c r="L960" s="181"/>
    </row>
    <row r="961" spans="2:12" x14ac:dyDescent="0.25">
      <c r="B961" s="624"/>
      <c r="C961" s="181"/>
      <c r="D961" s="181"/>
      <c r="E961" s="181"/>
      <c r="F961" s="181"/>
      <c r="G961" s="181"/>
      <c r="H961" s="181"/>
      <c r="I961" s="181"/>
      <c r="J961" s="181"/>
      <c r="K961" s="625"/>
      <c r="L961" s="181"/>
    </row>
    <row r="962" spans="2:12" x14ac:dyDescent="0.25">
      <c r="B962" s="624"/>
      <c r="C962" s="181"/>
      <c r="D962" s="181"/>
      <c r="E962" s="181"/>
      <c r="F962" s="181"/>
      <c r="G962" s="181"/>
      <c r="H962" s="181"/>
      <c r="I962" s="181"/>
      <c r="J962" s="181"/>
      <c r="K962" s="625"/>
      <c r="L962" s="181"/>
    </row>
    <row r="963" spans="2:12" x14ac:dyDescent="0.25">
      <c r="B963" s="624"/>
      <c r="C963" s="181"/>
      <c r="D963" s="181"/>
      <c r="E963" s="181"/>
      <c r="F963" s="181"/>
      <c r="G963" s="181"/>
      <c r="H963" s="181"/>
      <c r="I963" s="181"/>
      <c r="J963" s="181"/>
      <c r="K963" s="625"/>
      <c r="L963" s="181"/>
    </row>
    <row r="964" spans="2:12" x14ac:dyDescent="0.25">
      <c r="B964" s="624"/>
      <c r="C964" s="181"/>
      <c r="D964" s="181"/>
      <c r="E964" s="181"/>
      <c r="F964" s="181"/>
      <c r="G964" s="181"/>
      <c r="H964" s="181"/>
      <c r="I964" s="181"/>
      <c r="J964" s="181"/>
      <c r="K964" s="625"/>
      <c r="L964" s="181"/>
    </row>
    <row r="965" spans="2:12" x14ac:dyDescent="0.25">
      <c r="B965" s="624"/>
      <c r="C965" s="181"/>
      <c r="D965" s="181"/>
      <c r="E965" s="181"/>
      <c r="F965" s="181"/>
      <c r="G965" s="181"/>
      <c r="H965" s="181"/>
      <c r="I965" s="181"/>
      <c r="J965" s="181"/>
      <c r="K965" s="625"/>
      <c r="L965" s="181"/>
    </row>
    <row r="966" spans="2:12" x14ac:dyDescent="0.25">
      <c r="B966" s="624"/>
      <c r="C966" s="181"/>
      <c r="D966" s="181"/>
      <c r="E966" s="181"/>
      <c r="F966" s="181"/>
      <c r="G966" s="181"/>
      <c r="H966" s="181"/>
      <c r="I966" s="181"/>
      <c r="J966" s="181"/>
      <c r="K966" s="625"/>
      <c r="L966" s="181"/>
    </row>
    <row r="967" spans="2:12" x14ac:dyDescent="0.25">
      <c r="B967" s="624"/>
      <c r="C967" s="181"/>
      <c r="D967" s="181"/>
      <c r="E967" s="181"/>
      <c r="F967" s="181"/>
      <c r="G967" s="181"/>
      <c r="H967" s="181"/>
      <c r="I967" s="181"/>
      <c r="J967" s="181"/>
      <c r="K967" s="625"/>
      <c r="L967" s="181"/>
    </row>
    <row r="968" spans="2:12" x14ac:dyDescent="0.25">
      <c r="B968" s="624"/>
      <c r="C968" s="181"/>
      <c r="D968" s="181"/>
      <c r="E968" s="181"/>
      <c r="F968" s="181"/>
      <c r="G968" s="181"/>
      <c r="H968" s="181"/>
      <c r="I968" s="181"/>
      <c r="J968" s="181"/>
      <c r="K968" s="625"/>
      <c r="L968" s="181"/>
    </row>
    <row r="969" spans="2:12" x14ac:dyDescent="0.25">
      <c r="B969" s="624"/>
      <c r="C969" s="181"/>
      <c r="D969" s="181"/>
      <c r="E969" s="181"/>
      <c r="F969" s="181"/>
      <c r="G969" s="181"/>
      <c r="H969" s="181"/>
      <c r="I969" s="181"/>
      <c r="J969" s="181"/>
      <c r="K969" s="625"/>
      <c r="L969" s="181"/>
    </row>
    <row r="970" spans="2:12" x14ac:dyDescent="0.25">
      <c r="B970" s="624"/>
      <c r="C970" s="181"/>
      <c r="D970" s="181"/>
      <c r="E970" s="181"/>
      <c r="F970" s="181"/>
      <c r="G970" s="181"/>
      <c r="H970" s="181"/>
      <c r="I970" s="181"/>
      <c r="J970" s="181"/>
      <c r="K970" s="625"/>
      <c r="L970" s="181"/>
    </row>
    <row r="971" spans="2:12" x14ac:dyDescent="0.25">
      <c r="B971" s="624"/>
      <c r="C971" s="181"/>
      <c r="D971" s="181"/>
      <c r="E971" s="181"/>
      <c r="F971" s="181"/>
      <c r="G971" s="181"/>
      <c r="H971" s="181"/>
      <c r="I971" s="181"/>
      <c r="J971" s="181"/>
      <c r="K971" s="625"/>
      <c r="L971" s="181"/>
    </row>
    <row r="972" spans="2:12" x14ac:dyDescent="0.25">
      <c r="B972" s="624"/>
      <c r="C972" s="181"/>
      <c r="D972" s="181"/>
      <c r="E972" s="181"/>
      <c r="F972" s="181"/>
      <c r="G972" s="181"/>
      <c r="H972" s="181"/>
      <c r="I972" s="181"/>
      <c r="J972" s="181"/>
      <c r="K972" s="625"/>
      <c r="L972" s="181"/>
    </row>
    <row r="973" spans="2:12" x14ac:dyDescent="0.25">
      <c r="B973" s="624"/>
      <c r="C973" s="181"/>
      <c r="D973" s="181"/>
      <c r="E973" s="181"/>
      <c r="F973" s="181"/>
      <c r="G973" s="181"/>
      <c r="H973" s="181"/>
      <c r="I973" s="181"/>
      <c r="J973" s="181"/>
      <c r="K973" s="625"/>
      <c r="L973" s="181"/>
    </row>
    <row r="974" spans="2:12" x14ac:dyDescent="0.25">
      <c r="B974" s="624"/>
      <c r="C974" s="181"/>
      <c r="D974" s="181"/>
      <c r="E974" s="181"/>
      <c r="F974" s="181"/>
      <c r="G974" s="181"/>
      <c r="H974" s="181"/>
      <c r="I974" s="181"/>
      <c r="J974" s="181"/>
      <c r="K974" s="625"/>
      <c r="L974" s="181"/>
    </row>
    <row r="975" spans="2:12" x14ac:dyDescent="0.25">
      <c r="B975" s="624"/>
      <c r="C975" s="181"/>
      <c r="D975" s="181"/>
      <c r="E975" s="181"/>
      <c r="F975" s="181"/>
      <c r="G975" s="181"/>
      <c r="H975" s="181"/>
      <c r="I975" s="181"/>
      <c r="J975" s="181"/>
      <c r="K975" s="625"/>
      <c r="L975" s="181"/>
    </row>
    <row r="976" spans="2:12" x14ac:dyDescent="0.25">
      <c r="B976" s="624"/>
      <c r="C976" s="181"/>
      <c r="D976" s="181"/>
      <c r="E976" s="181"/>
      <c r="F976" s="181"/>
      <c r="G976" s="181"/>
      <c r="H976" s="181"/>
      <c r="I976" s="181"/>
      <c r="J976" s="181"/>
      <c r="K976" s="625"/>
      <c r="L976" s="181"/>
    </row>
    <row r="977" spans="2:12" x14ac:dyDescent="0.25">
      <c r="B977" s="624"/>
      <c r="C977" s="181"/>
      <c r="D977" s="181"/>
      <c r="E977" s="181"/>
      <c r="F977" s="181"/>
      <c r="G977" s="181"/>
      <c r="H977" s="181"/>
      <c r="I977" s="181"/>
      <c r="J977" s="181"/>
      <c r="K977" s="625"/>
      <c r="L977" s="181"/>
    </row>
    <row r="978" spans="2:12" x14ac:dyDescent="0.25">
      <c r="B978" s="624"/>
      <c r="C978" s="181"/>
      <c r="D978" s="181"/>
      <c r="E978" s="181"/>
      <c r="F978" s="181"/>
      <c r="G978" s="181"/>
      <c r="H978" s="181"/>
      <c r="I978" s="181"/>
      <c r="J978" s="181"/>
      <c r="K978" s="625"/>
      <c r="L978" s="181"/>
    </row>
    <row r="979" spans="2:12" x14ac:dyDescent="0.25">
      <c r="B979" s="624"/>
      <c r="C979" s="181"/>
      <c r="D979" s="181"/>
      <c r="E979" s="181"/>
      <c r="F979" s="181"/>
      <c r="G979" s="181"/>
      <c r="H979" s="181"/>
      <c r="I979" s="181"/>
      <c r="J979" s="181"/>
      <c r="K979" s="625"/>
      <c r="L979" s="181"/>
    </row>
    <row r="980" spans="2:12" x14ac:dyDescent="0.25">
      <c r="B980" s="624"/>
      <c r="C980" s="181"/>
      <c r="D980" s="181"/>
      <c r="E980" s="181"/>
      <c r="F980" s="181"/>
      <c r="G980" s="181"/>
      <c r="H980" s="181"/>
      <c r="I980" s="181"/>
      <c r="J980" s="181"/>
      <c r="K980" s="625"/>
      <c r="L980" s="181"/>
    </row>
    <row r="981" spans="2:12" x14ac:dyDescent="0.25">
      <c r="B981" s="624"/>
      <c r="C981" s="181"/>
      <c r="D981" s="181"/>
      <c r="E981" s="181"/>
      <c r="F981" s="181"/>
      <c r="G981" s="181"/>
      <c r="H981" s="181"/>
      <c r="I981" s="181"/>
      <c r="J981" s="181"/>
      <c r="K981" s="625"/>
      <c r="L981" s="181"/>
    </row>
    <row r="982" spans="2:12" x14ac:dyDescent="0.25">
      <c r="B982" s="624"/>
      <c r="C982" s="181"/>
      <c r="D982" s="181"/>
      <c r="E982" s="181"/>
      <c r="F982" s="181"/>
      <c r="G982" s="181"/>
      <c r="H982" s="181"/>
      <c r="I982" s="181"/>
      <c r="J982" s="181"/>
      <c r="K982" s="625"/>
      <c r="L982" s="181"/>
    </row>
    <row r="983" spans="2:12" x14ac:dyDescent="0.25">
      <c r="B983" s="624"/>
      <c r="C983" s="181"/>
      <c r="D983" s="181"/>
      <c r="E983" s="181"/>
      <c r="F983" s="181"/>
      <c r="G983" s="181"/>
      <c r="H983" s="181"/>
      <c r="I983" s="181"/>
      <c r="J983" s="181"/>
      <c r="K983" s="625"/>
      <c r="L983" s="181"/>
    </row>
    <row r="984" spans="2:12" x14ac:dyDescent="0.25">
      <c r="B984" s="624"/>
      <c r="C984" s="181"/>
      <c r="D984" s="181"/>
      <c r="E984" s="181"/>
      <c r="F984" s="181"/>
      <c r="G984" s="181"/>
      <c r="H984" s="181"/>
      <c r="I984" s="181"/>
      <c r="J984" s="181"/>
      <c r="K984" s="625"/>
      <c r="L984" s="181"/>
    </row>
    <row r="985" spans="2:12" x14ac:dyDescent="0.25">
      <c r="B985" s="624"/>
      <c r="C985" s="181"/>
      <c r="D985" s="181"/>
      <c r="E985" s="181"/>
      <c r="F985" s="181"/>
      <c r="G985" s="181"/>
      <c r="H985" s="181"/>
      <c r="I985" s="181"/>
      <c r="J985" s="181"/>
      <c r="K985" s="625"/>
      <c r="L985" s="181"/>
    </row>
    <row r="986" spans="2:12" x14ac:dyDescent="0.25">
      <c r="B986" s="624"/>
      <c r="C986" s="181"/>
      <c r="D986" s="181"/>
      <c r="E986" s="181"/>
      <c r="F986" s="181"/>
      <c r="G986" s="181"/>
      <c r="H986" s="181"/>
      <c r="I986" s="181"/>
      <c r="J986" s="181"/>
      <c r="K986" s="625"/>
      <c r="L986" s="181"/>
    </row>
    <row r="987" spans="2:12" x14ac:dyDescent="0.25">
      <c r="B987" s="624"/>
      <c r="C987" s="181"/>
      <c r="D987" s="181"/>
      <c r="E987" s="181"/>
      <c r="F987" s="181"/>
      <c r="G987" s="181"/>
      <c r="H987" s="181"/>
      <c r="I987" s="181"/>
      <c r="J987" s="181"/>
      <c r="K987" s="625"/>
      <c r="L987" s="181"/>
    </row>
    <row r="988" spans="2:12" x14ac:dyDescent="0.25">
      <c r="B988" s="624"/>
      <c r="C988" s="181"/>
      <c r="D988" s="181"/>
      <c r="E988" s="181"/>
      <c r="F988" s="181"/>
      <c r="G988" s="181"/>
      <c r="H988" s="181"/>
      <c r="I988" s="181"/>
      <c r="J988" s="181"/>
      <c r="K988" s="625"/>
      <c r="L988" s="181"/>
    </row>
    <row r="989" spans="2:12" x14ac:dyDescent="0.25">
      <c r="B989" s="624"/>
      <c r="C989" s="181"/>
      <c r="D989" s="181"/>
      <c r="E989" s="181"/>
      <c r="F989" s="181"/>
      <c r="G989" s="181"/>
      <c r="H989" s="181"/>
      <c r="I989" s="181"/>
      <c r="J989" s="181"/>
      <c r="K989" s="625"/>
      <c r="L989" s="181"/>
    </row>
    <row r="990" spans="2:12" x14ac:dyDescent="0.25">
      <c r="B990" s="624"/>
      <c r="C990" s="181"/>
      <c r="D990" s="181"/>
      <c r="E990" s="181"/>
      <c r="F990" s="181"/>
      <c r="G990" s="181"/>
      <c r="H990" s="181"/>
      <c r="I990" s="181"/>
      <c r="J990" s="181"/>
      <c r="K990" s="625"/>
      <c r="L990" s="181"/>
    </row>
    <row r="991" spans="2:12" x14ac:dyDescent="0.25">
      <c r="B991" s="624"/>
      <c r="C991" s="181"/>
      <c r="D991" s="181"/>
      <c r="E991" s="181"/>
      <c r="F991" s="181"/>
      <c r="G991" s="181"/>
      <c r="H991" s="181"/>
      <c r="I991" s="181"/>
      <c r="J991" s="181"/>
      <c r="K991" s="625"/>
      <c r="L991" s="181"/>
    </row>
    <row r="992" spans="2:12" x14ac:dyDescent="0.25">
      <c r="B992" s="624"/>
      <c r="C992" s="181"/>
      <c r="D992" s="181"/>
      <c r="E992" s="181"/>
      <c r="F992" s="181"/>
      <c r="G992" s="181"/>
      <c r="H992" s="181"/>
      <c r="I992" s="181"/>
      <c r="J992" s="181"/>
      <c r="K992" s="625"/>
      <c r="L992" s="181"/>
    </row>
    <row r="993" spans="2:12" x14ac:dyDescent="0.25">
      <c r="B993" s="624"/>
      <c r="C993" s="181"/>
      <c r="D993" s="181"/>
      <c r="E993" s="181"/>
      <c r="F993" s="181"/>
      <c r="G993" s="181"/>
      <c r="H993" s="181"/>
      <c r="I993" s="181"/>
      <c r="J993" s="181"/>
      <c r="K993" s="625"/>
      <c r="L993" s="181"/>
    </row>
    <row r="994" spans="2:12" x14ac:dyDescent="0.25">
      <c r="B994" s="624"/>
      <c r="C994" s="181"/>
      <c r="D994" s="181"/>
      <c r="E994" s="181"/>
      <c r="F994" s="181"/>
      <c r="G994" s="181"/>
      <c r="H994" s="181"/>
      <c r="I994" s="181"/>
      <c r="J994" s="181"/>
      <c r="K994" s="625"/>
      <c r="L994" s="181"/>
    </row>
    <row r="995" spans="2:12" x14ac:dyDescent="0.25">
      <c r="B995" s="624"/>
      <c r="C995" s="181"/>
      <c r="D995" s="181"/>
      <c r="E995" s="181"/>
      <c r="F995" s="181"/>
      <c r="G995" s="181"/>
      <c r="H995" s="181"/>
      <c r="I995" s="181"/>
      <c r="J995" s="181"/>
      <c r="K995" s="625"/>
      <c r="L995" s="181"/>
    </row>
    <row r="996" spans="2:12" x14ac:dyDescent="0.25">
      <c r="B996" s="624"/>
      <c r="C996" s="181"/>
      <c r="D996" s="181"/>
      <c r="E996" s="181"/>
      <c r="F996" s="181"/>
      <c r="G996" s="181"/>
      <c r="H996" s="181"/>
      <c r="I996" s="181"/>
      <c r="J996" s="181"/>
      <c r="K996" s="625"/>
      <c r="L996" s="181"/>
    </row>
    <row r="997" spans="2:12" x14ac:dyDescent="0.25">
      <c r="B997" s="624"/>
      <c r="C997" s="181"/>
      <c r="D997" s="181"/>
      <c r="E997" s="181"/>
      <c r="F997" s="181"/>
      <c r="G997" s="181"/>
      <c r="H997" s="181"/>
      <c r="I997" s="181"/>
      <c r="J997" s="181"/>
      <c r="K997" s="625"/>
      <c r="L997" s="181"/>
    </row>
    <row r="998" spans="2:12" x14ac:dyDescent="0.25">
      <c r="B998" s="624"/>
      <c r="C998" s="181"/>
      <c r="D998" s="181"/>
      <c r="E998" s="181"/>
      <c r="F998" s="181"/>
      <c r="G998" s="181"/>
      <c r="H998" s="181"/>
      <c r="I998" s="181"/>
      <c r="J998" s="181"/>
      <c r="K998" s="625"/>
      <c r="L998" s="181"/>
    </row>
    <row r="999" spans="2:12" x14ac:dyDescent="0.25">
      <c r="B999" s="624"/>
      <c r="C999" s="181"/>
      <c r="D999" s="181"/>
      <c r="E999" s="181"/>
      <c r="F999" s="181"/>
      <c r="G999" s="181"/>
      <c r="H999" s="181"/>
      <c r="I999" s="181"/>
      <c r="J999" s="181"/>
      <c r="K999" s="625"/>
      <c r="L999" s="181"/>
    </row>
    <row r="1000" spans="2:12" x14ac:dyDescent="0.25">
      <c r="B1000" s="624"/>
      <c r="C1000" s="181"/>
      <c r="D1000" s="181"/>
      <c r="E1000" s="181"/>
      <c r="F1000" s="181"/>
      <c r="G1000" s="181"/>
      <c r="H1000" s="181"/>
      <c r="I1000" s="181"/>
      <c r="J1000" s="181"/>
      <c r="K1000" s="625"/>
      <c r="L1000" s="181"/>
    </row>
    <row r="1001" spans="2:12" x14ac:dyDescent="0.25">
      <c r="B1001" s="624"/>
      <c r="C1001" s="181"/>
      <c r="D1001" s="181"/>
      <c r="E1001" s="181"/>
      <c r="F1001" s="181"/>
      <c r="G1001" s="181"/>
      <c r="H1001" s="181"/>
      <c r="I1001" s="181"/>
      <c r="J1001" s="181"/>
      <c r="K1001" s="625"/>
      <c r="L1001" s="181"/>
    </row>
    <row r="1002" spans="2:12" x14ac:dyDescent="0.25">
      <c r="B1002" s="624"/>
      <c r="C1002" s="181"/>
      <c r="D1002" s="181"/>
      <c r="E1002" s="181"/>
      <c r="F1002" s="181"/>
      <c r="G1002" s="181"/>
      <c r="H1002" s="181"/>
      <c r="I1002" s="181"/>
      <c r="J1002" s="181"/>
      <c r="K1002" s="625"/>
      <c r="L1002" s="181"/>
    </row>
    <row r="1003" spans="2:12" x14ac:dyDescent="0.25">
      <c r="B1003" s="624"/>
      <c r="C1003" s="181"/>
      <c r="D1003" s="181"/>
      <c r="E1003" s="181"/>
      <c r="F1003" s="181"/>
      <c r="G1003" s="181"/>
      <c r="H1003" s="181"/>
      <c r="I1003" s="181"/>
      <c r="J1003" s="181"/>
      <c r="K1003" s="625"/>
      <c r="L1003" s="181"/>
    </row>
    <row r="1004" spans="2:12" x14ac:dyDescent="0.25">
      <c r="B1004" s="624"/>
      <c r="C1004" s="181"/>
      <c r="D1004" s="181"/>
      <c r="E1004" s="181"/>
      <c r="F1004" s="181"/>
      <c r="G1004" s="181"/>
      <c r="H1004" s="181"/>
      <c r="I1004" s="181"/>
      <c r="J1004" s="181"/>
      <c r="K1004" s="625"/>
      <c r="L1004" s="181"/>
    </row>
    <row r="1005" spans="2:12" x14ac:dyDescent="0.25">
      <c r="B1005" s="624"/>
      <c r="C1005" s="181"/>
      <c r="D1005" s="181"/>
      <c r="E1005" s="181"/>
      <c r="F1005" s="181"/>
      <c r="G1005" s="181"/>
      <c r="H1005" s="181"/>
      <c r="I1005" s="181"/>
      <c r="J1005" s="181"/>
      <c r="K1005" s="625"/>
      <c r="L1005" s="181"/>
    </row>
    <row r="1006" spans="2:12" x14ac:dyDescent="0.25">
      <c r="B1006" s="624"/>
      <c r="C1006" s="181"/>
      <c r="D1006" s="181"/>
      <c r="E1006" s="181"/>
      <c r="F1006" s="181"/>
      <c r="G1006" s="181"/>
      <c r="H1006" s="181"/>
      <c r="I1006" s="181"/>
      <c r="J1006" s="181"/>
      <c r="K1006" s="625"/>
      <c r="L1006" s="181"/>
    </row>
    <row r="1007" spans="2:12" x14ac:dyDescent="0.25">
      <c r="B1007" s="624"/>
      <c r="C1007" s="181"/>
      <c r="D1007" s="181"/>
      <c r="E1007" s="181"/>
      <c r="F1007" s="181"/>
      <c r="G1007" s="181"/>
      <c r="H1007" s="181"/>
      <c r="I1007" s="181"/>
      <c r="J1007" s="181"/>
      <c r="K1007" s="625"/>
      <c r="L1007" s="181"/>
    </row>
    <row r="1008" spans="2:12" x14ac:dyDescent="0.25">
      <c r="B1008" s="624"/>
      <c r="C1008" s="181"/>
      <c r="D1008" s="181"/>
      <c r="E1008" s="181"/>
      <c r="F1008" s="181"/>
      <c r="G1008" s="181"/>
      <c r="H1008" s="181"/>
      <c r="I1008" s="181"/>
      <c r="J1008" s="181"/>
      <c r="K1008" s="625"/>
      <c r="L1008" s="181"/>
    </row>
    <row r="1009" spans="2:12" x14ac:dyDescent="0.25">
      <c r="B1009" s="624"/>
      <c r="C1009" s="181"/>
      <c r="D1009" s="181"/>
      <c r="E1009" s="181"/>
      <c r="F1009" s="181"/>
      <c r="G1009" s="181"/>
      <c r="H1009" s="181"/>
      <c r="I1009" s="181"/>
      <c r="J1009" s="181"/>
      <c r="K1009" s="625"/>
      <c r="L1009" s="181"/>
    </row>
    <row r="1010" spans="2:12" x14ac:dyDescent="0.25">
      <c r="B1010" s="624"/>
      <c r="C1010" s="181"/>
      <c r="D1010" s="181"/>
      <c r="E1010" s="181"/>
      <c r="F1010" s="181"/>
      <c r="G1010" s="181"/>
      <c r="H1010" s="181"/>
      <c r="I1010" s="181"/>
      <c r="J1010" s="181"/>
      <c r="K1010" s="625"/>
      <c r="L1010" s="181"/>
    </row>
    <row r="1011" spans="2:12" x14ac:dyDescent="0.25">
      <c r="B1011" s="624"/>
      <c r="C1011" s="181"/>
      <c r="D1011" s="181"/>
      <c r="E1011" s="181"/>
      <c r="F1011" s="181"/>
      <c r="G1011" s="181"/>
      <c r="H1011" s="181"/>
      <c r="I1011" s="181"/>
      <c r="J1011" s="181"/>
      <c r="K1011" s="625"/>
      <c r="L1011" s="181"/>
    </row>
    <row r="1012" spans="2:12" x14ac:dyDescent="0.25">
      <c r="B1012" s="624"/>
      <c r="C1012" s="181"/>
      <c r="D1012" s="181"/>
      <c r="E1012" s="181"/>
      <c r="F1012" s="181"/>
      <c r="G1012" s="181"/>
      <c r="H1012" s="181"/>
      <c r="I1012" s="181"/>
      <c r="J1012" s="181"/>
      <c r="K1012" s="625"/>
      <c r="L1012" s="181"/>
    </row>
    <row r="1013" spans="2:12" x14ac:dyDescent="0.25">
      <c r="B1013" s="624"/>
      <c r="C1013" s="181"/>
      <c r="D1013" s="181"/>
      <c r="E1013" s="181"/>
      <c r="F1013" s="181"/>
      <c r="G1013" s="181"/>
      <c r="H1013" s="181"/>
      <c r="I1013" s="181"/>
      <c r="J1013" s="181"/>
      <c r="K1013" s="625"/>
      <c r="L1013" s="181"/>
    </row>
    <row r="1014" spans="2:12" x14ac:dyDescent="0.25">
      <c r="B1014" s="624"/>
      <c r="C1014" s="181"/>
      <c r="D1014" s="181"/>
      <c r="E1014" s="181"/>
      <c r="F1014" s="181"/>
      <c r="G1014" s="181"/>
      <c r="H1014" s="181"/>
      <c r="I1014" s="181"/>
      <c r="J1014" s="181"/>
      <c r="K1014" s="625"/>
      <c r="L1014" s="181"/>
    </row>
    <row r="1015" spans="2:12" x14ac:dyDescent="0.25">
      <c r="B1015" s="624"/>
      <c r="C1015" s="181"/>
      <c r="D1015" s="181"/>
      <c r="E1015" s="181"/>
      <c r="F1015" s="181"/>
      <c r="G1015" s="181"/>
      <c r="H1015" s="181"/>
      <c r="I1015" s="181"/>
      <c r="J1015" s="181"/>
      <c r="K1015" s="625"/>
      <c r="L1015" s="181"/>
    </row>
    <row r="1016" spans="2:12" x14ac:dyDescent="0.25">
      <c r="B1016" s="624"/>
      <c r="C1016" s="181"/>
      <c r="D1016" s="181"/>
      <c r="E1016" s="181"/>
      <c r="F1016" s="181"/>
      <c r="G1016" s="181"/>
      <c r="H1016" s="181"/>
      <c r="I1016" s="181"/>
      <c r="J1016" s="181"/>
      <c r="K1016" s="625"/>
      <c r="L1016" s="181"/>
    </row>
    <row r="1017" spans="2:12" x14ac:dyDescent="0.25">
      <c r="B1017" s="624"/>
      <c r="C1017" s="181"/>
      <c r="D1017" s="181"/>
      <c r="E1017" s="181"/>
      <c r="F1017" s="181"/>
      <c r="G1017" s="181"/>
      <c r="H1017" s="181"/>
      <c r="I1017" s="181"/>
      <c r="J1017" s="181"/>
      <c r="K1017" s="625"/>
      <c r="L1017" s="181"/>
    </row>
    <row r="1018" spans="2:12" x14ac:dyDescent="0.25">
      <c r="B1018" s="624"/>
      <c r="C1018" s="181"/>
      <c r="D1018" s="181"/>
      <c r="E1018" s="181"/>
      <c r="F1018" s="181"/>
      <c r="G1018" s="181"/>
      <c r="H1018" s="181"/>
      <c r="I1018" s="181"/>
      <c r="J1018" s="181"/>
      <c r="K1018" s="625"/>
      <c r="L1018" s="181"/>
    </row>
    <row r="1019" spans="2:12" x14ac:dyDescent="0.25">
      <c r="B1019" s="624"/>
      <c r="C1019" s="181"/>
      <c r="D1019" s="181"/>
      <c r="E1019" s="181"/>
      <c r="F1019" s="181"/>
      <c r="G1019" s="181"/>
      <c r="H1019" s="181"/>
      <c r="I1019" s="181"/>
      <c r="J1019" s="181"/>
      <c r="K1019" s="625"/>
      <c r="L1019" s="181"/>
    </row>
    <row r="1020" spans="2:12" x14ac:dyDescent="0.25">
      <c r="B1020" s="624"/>
      <c r="C1020" s="181"/>
      <c r="D1020" s="181"/>
      <c r="E1020" s="181"/>
      <c r="F1020" s="181"/>
      <c r="G1020" s="181"/>
      <c r="H1020" s="181"/>
      <c r="I1020" s="181"/>
      <c r="J1020" s="181"/>
      <c r="K1020" s="625"/>
      <c r="L1020" s="181"/>
    </row>
    <row r="1021" spans="2:12" x14ac:dyDescent="0.25">
      <c r="B1021" s="624"/>
      <c r="C1021" s="181"/>
      <c r="D1021" s="181"/>
      <c r="E1021" s="181"/>
      <c r="F1021" s="181"/>
      <c r="G1021" s="181"/>
      <c r="H1021" s="181"/>
      <c r="I1021" s="181"/>
      <c r="J1021" s="181"/>
      <c r="K1021" s="625"/>
      <c r="L1021" s="181"/>
    </row>
    <row r="1022" spans="2:12" x14ac:dyDescent="0.25">
      <c r="B1022" s="624"/>
      <c r="C1022" s="181"/>
      <c r="D1022" s="181"/>
      <c r="E1022" s="181"/>
      <c r="F1022" s="181"/>
      <c r="G1022" s="181"/>
      <c r="H1022" s="181"/>
      <c r="I1022" s="181"/>
      <c r="J1022" s="181"/>
      <c r="K1022" s="625"/>
      <c r="L1022" s="181"/>
    </row>
    <row r="1023" spans="2:12" x14ac:dyDescent="0.25">
      <c r="B1023" s="624"/>
      <c r="C1023" s="181"/>
      <c r="D1023" s="181"/>
      <c r="E1023" s="181"/>
      <c r="F1023" s="181"/>
      <c r="G1023" s="181"/>
      <c r="H1023" s="181"/>
      <c r="I1023" s="181"/>
      <c r="J1023" s="181"/>
      <c r="K1023" s="625"/>
      <c r="L1023" s="181"/>
    </row>
    <row r="1024" spans="2:12" x14ac:dyDescent="0.25">
      <c r="B1024" s="624"/>
      <c r="C1024" s="181"/>
      <c r="D1024" s="181"/>
      <c r="E1024" s="181"/>
      <c r="F1024" s="181"/>
      <c r="G1024" s="181"/>
      <c r="H1024" s="181"/>
      <c r="I1024" s="181"/>
      <c r="J1024" s="181"/>
      <c r="K1024" s="625"/>
      <c r="L1024" s="181"/>
    </row>
    <row r="1025" spans="2:12" x14ac:dyDescent="0.25">
      <c r="B1025" s="624"/>
      <c r="C1025" s="181"/>
      <c r="D1025" s="181"/>
      <c r="E1025" s="181"/>
      <c r="F1025" s="181"/>
      <c r="G1025" s="181"/>
      <c r="H1025" s="181"/>
      <c r="I1025" s="181"/>
      <c r="J1025" s="181"/>
      <c r="K1025" s="625"/>
      <c r="L1025" s="181"/>
    </row>
    <row r="1026" spans="2:12" x14ac:dyDescent="0.25">
      <c r="B1026" s="624"/>
      <c r="C1026" s="181"/>
      <c r="D1026" s="181"/>
      <c r="E1026" s="181"/>
      <c r="F1026" s="181"/>
      <c r="G1026" s="181"/>
      <c r="H1026" s="181"/>
      <c r="I1026" s="181"/>
      <c r="J1026" s="181"/>
      <c r="K1026" s="625"/>
      <c r="L1026" s="181"/>
    </row>
    <row r="1027" spans="2:12" x14ac:dyDescent="0.25">
      <c r="B1027" s="624"/>
      <c r="C1027" s="181"/>
      <c r="D1027" s="181"/>
      <c r="E1027" s="181"/>
      <c r="F1027" s="181"/>
      <c r="G1027" s="181"/>
      <c r="H1027" s="181"/>
      <c r="I1027" s="181"/>
      <c r="J1027" s="181"/>
      <c r="K1027" s="625"/>
      <c r="L1027" s="181"/>
    </row>
    <row r="1028" spans="2:12" x14ac:dyDescent="0.25">
      <c r="B1028" s="624"/>
      <c r="C1028" s="181"/>
      <c r="D1028" s="181"/>
      <c r="E1028" s="181"/>
      <c r="F1028" s="181"/>
      <c r="G1028" s="181"/>
      <c r="H1028" s="181"/>
      <c r="I1028" s="181"/>
      <c r="J1028" s="181"/>
      <c r="K1028" s="625"/>
      <c r="L1028" s="181"/>
    </row>
    <row r="1029" spans="2:12" x14ac:dyDescent="0.25">
      <c r="B1029" s="624"/>
      <c r="C1029" s="181"/>
      <c r="D1029" s="181"/>
      <c r="E1029" s="181"/>
      <c r="F1029" s="181"/>
      <c r="G1029" s="181"/>
      <c r="H1029" s="181"/>
      <c r="I1029" s="181"/>
      <c r="J1029" s="181"/>
      <c r="K1029" s="625"/>
      <c r="L1029" s="181"/>
    </row>
    <row r="1030" spans="2:12" x14ac:dyDescent="0.25">
      <c r="B1030" s="624"/>
      <c r="C1030" s="181"/>
      <c r="D1030" s="181"/>
      <c r="E1030" s="181"/>
      <c r="F1030" s="181"/>
      <c r="G1030" s="181"/>
      <c r="H1030" s="181"/>
      <c r="I1030" s="181"/>
      <c r="J1030" s="181"/>
      <c r="K1030" s="625"/>
      <c r="L1030" s="181"/>
    </row>
    <row r="1031" spans="2:12" x14ac:dyDescent="0.25">
      <c r="B1031" s="624"/>
      <c r="C1031" s="181"/>
      <c r="D1031" s="181"/>
      <c r="E1031" s="181"/>
      <c r="F1031" s="181"/>
      <c r="G1031" s="181"/>
      <c r="H1031" s="181"/>
      <c r="I1031" s="181"/>
      <c r="J1031" s="181"/>
      <c r="K1031" s="625"/>
      <c r="L1031" s="181"/>
    </row>
    <row r="1032" spans="2:12" x14ac:dyDescent="0.25">
      <c r="B1032" s="624"/>
      <c r="C1032" s="181"/>
      <c r="D1032" s="181"/>
      <c r="E1032" s="181"/>
      <c r="F1032" s="181"/>
      <c r="G1032" s="181"/>
      <c r="H1032" s="181"/>
      <c r="I1032" s="181"/>
      <c r="J1032" s="181"/>
      <c r="K1032" s="625"/>
      <c r="L1032" s="181"/>
    </row>
    <row r="1033" spans="2:12" x14ac:dyDescent="0.25">
      <c r="B1033" s="624"/>
      <c r="C1033" s="181"/>
      <c r="D1033" s="181"/>
      <c r="E1033" s="181"/>
      <c r="F1033" s="181"/>
      <c r="G1033" s="181"/>
      <c r="H1033" s="181"/>
      <c r="I1033" s="181"/>
      <c r="J1033" s="181"/>
      <c r="K1033" s="625"/>
      <c r="L1033" s="181"/>
    </row>
    <row r="1034" spans="2:12" x14ac:dyDescent="0.25">
      <c r="B1034" s="624"/>
      <c r="C1034" s="181"/>
      <c r="D1034" s="181"/>
      <c r="E1034" s="181"/>
      <c r="F1034" s="181"/>
      <c r="G1034" s="181"/>
      <c r="H1034" s="181"/>
      <c r="I1034" s="181"/>
      <c r="J1034" s="181"/>
      <c r="K1034" s="625"/>
      <c r="L1034" s="181"/>
    </row>
    <row r="1035" spans="2:12" x14ac:dyDescent="0.25">
      <c r="B1035" s="624"/>
      <c r="C1035" s="181"/>
      <c r="D1035" s="181"/>
      <c r="E1035" s="181"/>
      <c r="F1035" s="181"/>
      <c r="G1035" s="181"/>
      <c r="H1035" s="181"/>
      <c r="I1035" s="181"/>
      <c r="J1035" s="181"/>
      <c r="K1035" s="625"/>
      <c r="L1035" s="181"/>
    </row>
    <row r="1036" spans="2:12" x14ac:dyDescent="0.25">
      <c r="B1036" s="624"/>
      <c r="C1036" s="181"/>
      <c r="D1036" s="181"/>
      <c r="E1036" s="181"/>
      <c r="F1036" s="181"/>
      <c r="G1036" s="181"/>
      <c r="H1036" s="181"/>
      <c r="I1036" s="181"/>
      <c r="J1036" s="181"/>
      <c r="K1036" s="625"/>
      <c r="L1036" s="181"/>
    </row>
    <row r="1037" spans="2:12" x14ac:dyDescent="0.25">
      <c r="B1037" s="624"/>
      <c r="C1037" s="181"/>
      <c r="D1037" s="181"/>
      <c r="E1037" s="181"/>
      <c r="F1037" s="181"/>
      <c r="G1037" s="181"/>
      <c r="H1037" s="181"/>
      <c r="I1037" s="181"/>
      <c r="J1037" s="181"/>
      <c r="K1037" s="625"/>
      <c r="L1037" s="181"/>
    </row>
    <row r="1038" spans="2:12" x14ac:dyDescent="0.25">
      <c r="B1038" s="624"/>
      <c r="C1038" s="181"/>
      <c r="D1038" s="181"/>
      <c r="E1038" s="181"/>
      <c r="F1038" s="181"/>
      <c r="G1038" s="181"/>
      <c r="H1038" s="181"/>
      <c r="I1038" s="181"/>
      <c r="J1038" s="181"/>
      <c r="K1038" s="625"/>
      <c r="L1038" s="181"/>
    </row>
    <row r="1039" spans="2:12" x14ac:dyDescent="0.25">
      <c r="B1039" s="624"/>
      <c r="C1039" s="181"/>
      <c r="D1039" s="181"/>
      <c r="E1039" s="181"/>
      <c r="F1039" s="181"/>
      <c r="G1039" s="181"/>
      <c r="H1039" s="181"/>
      <c r="I1039" s="181"/>
      <c r="J1039" s="181"/>
      <c r="K1039" s="625"/>
      <c r="L1039" s="181"/>
    </row>
    <row r="1040" spans="2:12" x14ac:dyDescent="0.25">
      <c r="B1040" s="624"/>
      <c r="C1040" s="181"/>
      <c r="D1040" s="181"/>
      <c r="E1040" s="181"/>
      <c r="F1040" s="181"/>
      <c r="G1040" s="181"/>
      <c r="H1040" s="181"/>
      <c r="I1040" s="181"/>
      <c r="J1040" s="181"/>
      <c r="K1040" s="625"/>
      <c r="L1040" s="181"/>
    </row>
    <row r="1041" spans="2:12" x14ac:dyDescent="0.25">
      <c r="B1041" s="624"/>
      <c r="C1041" s="181"/>
      <c r="D1041" s="181"/>
      <c r="E1041" s="181"/>
      <c r="F1041" s="181"/>
      <c r="G1041" s="181"/>
      <c r="H1041" s="181"/>
      <c r="I1041" s="181"/>
      <c r="J1041" s="181"/>
      <c r="K1041" s="625"/>
      <c r="L1041" s="181"/>
    </row>
    <row r="1042" spans="2:12" x14ac:dyDescent="0.25">
      <c r="B1042" s="624"/>
      <c r="C1042" s="181"/>
      <c r="D1042" s="181"/>
      <c r="E1042" s="181"/>
      <c r="F1042" s="181"/>
      <c r="G1042" s="181"/>
      <c r="H1042" s="181"/>
      <c r="I1042" s="181"/>
      <c r="J1042" s="181"/>
      <c r="K1042" s="625"/>
      <c r="L1042" s="181"/>
    </row>
    <row r="1043" spans="2:12" x14ac:dyDescent="0.25">
      <c r="B1043" s="624"/>
      <c r="C1043" s="181"/>
      <c r="D1043" s="181"/>
      <c r="E1043" s="181"/>
      <c r="F1043" s="181"/>
      <c r="G1043" s="181"/>
      <c r="H1043" s="181"/>
      <c r="I1043" s="181"/>
      <c r="J1043" s="181"/>
      <c r="K1043" s="625"/>
      <c r="L1043" s="181"/>
    </row>
    <row r="1044" spans="2:12" x14ac:dyDescent="0.25">
      <c r="B1044" s="624"/>
      <c r="C1044" s="181"/>
      <c r="D1044" s="181"/>
      <c r="E1044" s="181"/>
      <c r="F1044" s="181"/>
      <c r="G1044" s="181"/>
      <c r="H1044" s="181"/>
      <c r="I1044" s="181"/>
      <c r="J1044" s="181"/>
      <c r="K1044" s="625"/>
      <c r="L1044" s="181"/>
    </row>
    <row r="1045" spans="2:12" x14ac:dyDescent="0.25">
      <c r="B1045" s="624"/>
      <c r="C1045" s="181"/>
      <c r="D1045" s="181"/>
      <c r="E1045" s="181"/>
      <c r="F1045" s="181"/>
      <c r="G1045" s="181"/>
      <c r="H1045" s="181"/>
      <c r="I1045" s="181"/>
      <c r="J1045" s="181"/>
      <c r="K1045" s="625"/>
      <c r="L1045" s="181"/>
    </row>
    <row r="1046" spans="2:12" x14ac:dyDescent="0.25">
      <c r="B1046" s="624"/>
      <c r="C1046" s="181"/>
      <c r="D1046" s="181"/>
      <c r="E1046" s="181"/>
      <c r="F1046" s="181"/>
      <c r="G1046" s="181"/>
      <c r="H1046" s="181"/>
      <c r="I1046" s="181"/>
      <c r="J1046" s="181"/>
      <c r="K1046" s="625"/>
      <c r="L1046" s="181"/>
    </row>
    <row r="1047" spans="2:12" x14ac:dyDescent="0.25">
      <c r="B1047" s="624"/>
      <c r="C1047" s="181"/>
      <c r="D1047" s="181"/>
      <c r="E1047" s="181"/>
      <c r="F1047" s="181"/>
      <c r="G1047" s="181"/>
      <c r="H1047" s="181"/>
      <c r="I1047" s="181"/>
      <c r="J1047" s="181"/>
      <c r="K1047" s="625"/>
      <c r="L1047" s="181"/>
    </row>
    <row r="1048" spans="2:12" x14ac:dyDescent="0.25">
      <c r="B1048" s="624"/>
      <c r="C1048" s="181"/>
      <c r="D1048" s="181"/>
      <c r="E1048" s="181"/>
      <c r="F1048" s="181"/>
      <c r="G1048" s="181"/>
      <c r="H1048" s="181"/>
      <c r="I1048" s="181"/>
      <c r="J1048" s="181"/>
      <c r="K1048" s="625"/>
      <c r="L1048" s="181"/>
    </row>
    <row r="1049" spans="2:12" x14ac:dyDescent="0.25">
      <c r="B1049" s="624"/>
      <c r="C1049" s="181"/>
      <c r="D1049" s="181"/>
      <c r="E1049" s="181"/>
      <c r="F1049" s="181"/>
      <c r="G1049" s="181"/>
      <c r="H1049" s="181"/>
      <c r="I1049" s="181"/>
      <c r="J1049" s="181"/>
      <c r="K1049" s="625"/>
      <c r="L1049" s="181"/>
    </row>
    <row r="1050" spans="2:12" x14ac:dyDescent="0.25">
      <c r="B1050" s="624"/>
      <c r="C1050" s="181"/>
      <c r="D1050" s="181"/>
      <c r="E1050" s="181"/>
      <c r="F1050" s="181"/>
      <c r="G1050" s="181"/>
      <c r="H1050" s="181"/>
      <c r="I1050" s="181"/>
      <c r="J1050" s="181"/>
      <c r="K1050" s="625"/>
      <c r="L1050" s="181"/>
    </row>
    <row r="1051" spans="2:12" x14ac:dyDescent="0.25">
      <c r="B1051" s="624"/>
      <c r="C1051" s="181"/>
      <c r="D1051" s="181"/>
      <c r="E1051" s="181"/>
      <c r="F1051" s="181"/>
      <c r="G1051" s="181"/>
      <c r="H1051" s="181"/>
      <c r="I1051" s="181"/>
      <c r="J1051" s="181"/>
      <c r="K1051" s="625"/>
      <c r="L1051" s="181"/>
    </row>
    <row r="1052" spans="2:12" x14ac:dyDescent="0.25">
      <c r="B1052" s="624"/>
      <c r="C1052" s="181"/>
      <c r="D1052" s="181"/>
      <c r="E1052" s="181"/>
      <c r="F1052" s="181"/>
      <c r="G1052" s="181"/>
      <c r="H1052" s="181"/>
      <c r="I1052" s="181"/>
      <c r="J1052" s="181"/>
      <c r="K1052" s="625"/>
      <c r="L1052" s="181"/>
    </row>
    <row r="1053" spans="2:12" x14ac:dyDescent="0.25">
      <c r="B1053" s="624"/>
      <c r="C1053" s="181"/>
      <c r="D1053" s="181"/>
      <c r="E1053" s="181"/>
      <c r="F1053" s="181"/>
      <c r="G1053" s="181"/>
      <c r="H1053" s="181"/>
      <c r="I1053" s="181"/>
      <c r="J1053" s="181"/>
      <c r="K1053" s="625"/>
      <c r="L1053" s="181"/>
    </row>
    <row r="1054" spans="2:12" x14ac:dyDescent="0.25">
      <c r="B1054" s="624"/>
      <c r="C1054" s="181"/>
      <c r="D1054" s="181"/>
      <c r="E1054" s="181"/>
      <c r="F1054" s="181"/>
      <c r="G1054" s="181"/>
      <c r="H1054" s="181"/>
      <c r="I1054" s="181"/>
      <c r="J1054" s="181"/>
      <c r="K1054" s="625"/>
      <c r="L1054" s="181"/>
    </row>
    <row r="1055" spans="2:12" x14ac:dyDescent="0.25">
      <c r="B1055" s="624"/>
      <c r="C1055" s="181"/>
      <c r="D1055" s="181"/>
      <c r="E1055" s="181"/>
      <c r="F1055" s="181"/>
      <c r="G1055" s="181"/>
      <c r="H1055" s="181"/>
      <c r="I1055" s="181"/>
      <c r="J1055" s="181"/>
      <c r="K1055" s="625"/>
      <c r="L1055" s="181"/>
    </row>
    <row r="1056" spans="2:12" x14ac:dyDescent="0.25">
      <c r="B1056" s="624"/>
      <c r="C1056" s="181"/>
      <c r="D1056" s="181"/>
      <c r="E1056" s="181"/>
      <c r="F1056" s="181"/>
      <c r="G1056" s="181"/>
      <c r="H1056" s="181"/>
      <c r="I1056" s="181"/>
      <c r="J1056" s="181"/>
      <c r="K1056" s="625"/>
      <c r="L1056" s="181"/>
    </row>
    <row r="1057" spans="2:12" x14ac:dyDescent="0.25">
      <c r="B1057" s="624"/>
      <c r="C1057" s="181"/>
      <c r="D1057" s="181"/>
      <c r="E1057" s="181"/>
      <c r="F1057" s="181"/>
      <c r="G1057" s="181"/>
      <c r="H1057" s="181"/>
      <c r="I1057" s="181"/>
      <c r="J1057" s="181"/>
      <c r="K1057" s="625"/>
      <c r="L1057" s="181"/>
    </row>
    <row r="1058" spans="2:12" x14ac:dyDescent="0.25">
      <c r="B1058" s="624"/>
      <c r="C1058" s="181"/>
      <c r="D1058" s="181"/>
      <c r="E1058" s="181"/>
      <c r="F1058" s="181"/>
      <c r="G1058" s="181"/>
      <c r="H1058" s="181"/>
      <c r="I1058" s="181"/>
      <c r="J1058" s="181"/>
      <c r="K1058" s="625"/>
      <c r="L1058" s="181"/>
    </row>
    <row r="1059" spans="2:12" x14ac:dyDescent="0.25">
      <c r="B1059" s="624"/>
      <c r="C1059" s="181"/>
      <c r="D1059" s="181"/>
      <c r="E1059" s="181"/>
      <c r="F1059" s="181"/>
      <c r="G1059" s="181"/>
      <c r="H1059" s="181"/>
      <c r="I1059" s="181"/>
      <c r="J1059" s="181"/>
      <c r="K1059" s="625"/>
      <c r="L1059" s="181"/>
    </row>
    <row r="1060" spans="2:12" x14ac:dyDescent="0.25">
      <c r="B1060" s="624"/>
      <c r="C1060" s="181"/>
      <c r="D1060" s="181"/>
      <c r="E1060" s="181"/>
      <c r="F1060" s="181"/>
      <c r="G1060" s="181"/>
      <c r="H1060" s="181"/>
      <c r="I1060" s="181"/>
      <c r="J1060" s="181"/>
      <c r="K1060" s="625"/>
      <c r="L1060" s="181"/>
    </row>
    <row r="1061" spans="2:12" x14ac:dyDescent="0.25">
      <c r="B1061" s="624"/>
      <c r="C1061" s="181"/>
      <c r="D1061" s="181"/>
      <c r="E1061" s="181"/>
      <c r="F1061" s="181"/>
      <c r="G1061" s="181"/>
      <c r="H1061" s="181"/>
      <c r="I1061" s="181"/>
      <c r="J1061" s="181"/>
      <c r="K1061" s="625"/>
      <c r="L1061" s="181"/>
    </row>
    <row r="1062" spans="2:12" x14ac:dyDescent="0.25">
      <c r="B1062" s="624"/>
      <c r="C1062" s="181"/>
      <c r="D1062" s="181"/>
      <c r="E1062" s="181"/>
      <c r="F1062" s="181"/>
      <c r="G1062" s="181"/>
      <c r="H1062" s="181"/>
      <c r="I1062" s="181"/>
      <c r="J1062" s="181"/>
      <c r="K1062" s="625"/>
      <c r="L1062" s="181"/>
    </row>
    <row r="1063" spans="2:12" ht="18.75" x14ac:dyDescent="0.3">
      <c r="B1063" s="181"/>
      <c r="C1063" s="598"/>
      <c r="D1063" s="96"/>
      <c r="E1063" s="181"/>
      <c r="F1063" s="181"/>
      <c r="G1063" s="181"/>
      <c r="H1063" s="181"/>
      <c r="I1063" s="181"/>
      <c r="J1063" s="181"/>
      <c r="K1063" s="516"/>
      <c r="L1063" s="516"/>
    </row>
    <row r="1064" spans="2:12" x14ac:dyDescent="0.25">
      <c r="B1064" s="624"/>
      <c r="C1064" s="181"/>
      <c r="D1064" s="181"/>
      <c r="E1064" s="181"/>
      <c r="F1064" s="181"/>
      <c r="G1064" s="181"/>
      <c r="H1064" s="181"/>
      <c r="I1064" s="181"/>
      <c r="J1064" s="181"/>
      <c r="K1064" s="625"/>
      <c r="L1064" s="181"/>
    </row>
    <row r="1065" spans="2:12" x14ac:dyDescent="0.25">
      <c r="B1065" s="624"/>
      <c r="C1065" s="181"/>
      <c r="D1065" s="181"/>
      <c r="E1065" s="181"/>
      <c r="F1065" s="181"/>
      <c r="G1065" s="181"/>
      <c r="H1065" s="181"/>
      <c r="I1065" s="181"/>
      <c r="J1065" s="181"/>
      <c r="K1065" s="625"/>
      <c r="L1065" s="181"/>
    </row>
    <row r="1066" spans="2:12" x14ac:dyDescent="0.25">
      <c r="B1066" s="624"/>
      <c r="C1066" s="181"/>
      <c r="D1066" s="181"/>
      <c r="E1066" s="181"/>
      <c r="F1066" s="181"/>
      <c r="G1066" s="181"/>
      <c r="H1066" s="181"/>
      <c r="I1066" s="181"/>
      <c r="J1066" s="181"/>
      <c r="K1066" s="625"/>
      <c r="L1066" s="181"/>
    </row>
    <row r="1067" spans="2:12" x14ac:dyDescent="0.25">
      <c r="B1067" s="624"/>
      <c r="C1067" s="181"/>
      <c r="D1067" s="181"/>
      <c r="E1067" s="181"/>
      <c r="F1067" s="181"/>
      <c r="G1067" s="181"/>
      <c r="H1067" s="181"/>
      <c r="I1067" s="181"/>
      <c r="J1067" s="181"/>
      <c r="K1067" s="625"/>
      <c r="L1067" s="181"/>
    </row>
    <row r="1068" spans="2:12" x14ac:dyDescent="0.25">
      <c r="B1068" s="624"/>
      <c r="C1068" s="181"/>
      <c r="D1068" s="181"/>
      <c r="E1068" s="181"/>
      <c r="F1068" s="181"/>
      <c r="G1068" s="181"/>
      <c r="H1068" s="181"/>
      <c r="I1068" s="181"/>
      <c r="J1068" s="181"/>
      <c r="K1068" s="625"/>
      <c r="L1068" s="181"/>
    </row>
    <row r="1069" spans="2:12" x14ac:dyDescent="0.25">
      <c r="B1069" s="624"/>
      <c r="C1069" s="181"/>
      <c r="D1069" s="181"/>
      <c r="E1069" s="181"/>
      <c r="F1069" s="181"/>
      <c r="G1069" s="181"/>
      <c r="H1069" s="181"/>
      <c r="I1069" s="181"/>
      <c r="J1069" s="181"/>
      <c r="K1069" s="625"/>
      <c r="L1069" s="181"/>
    </row>
    <row r="1070" spans="2:12" x14ac:dyDescent="0.25">
      <c r="B1070" s="624"/>
      <c r="C1070" s="181"/>
      <c r="D1070" s="181"/>
      <c r="E1070" s="181"/>
      <c r="F1070" s="181"/>
      <c r="G1070" s="181"/>
      <c r="H1070" s="181"/>
      <c r="I1070" s="181"/>
      <c r="J1070" s="181"/>
      <c r="K1070" s="625"/>
      <c r="L1070" s="181"/>
    </row>
    <row r="1071" spans="2:12" x14ac:dyDescent="0.25">
      <c r="B1071" s="624"/>
      <c r="C1071" s="181"/>
      <c r="D1071" s="181"/>
      <c r="E1071" s="181"/>
      <c r="F1071" s="181"/>
      <c r="G1071" s="181"/>
      <c r="H1071" s="181"/>
      <c r="I1071" s="181"/>
      <c r="J1071" s="181"/>
      <c r="K1071" s="625"/>
      <c r="L1071" s="181"/>
    </row>
    <row r="1072" spans="2:12" x14ac:dyDescent="0.25">
      <c r="B1072" s="624"/>
      <c r="C1072" s="181"/>
      <c r="D1072" s="181"/>
      <c r="E1072" s="181"/>
      <c r="F1072" s="181"/>
      <c r="G1072" s="181"/>
      <c r="H1072" s="181"/>
      <c r="I1072" s="181"/>
      <c r="J1072" s="181"/>
      <c r="K1072" s="625"/>
      <c r="L1072" s="181"/>
    </row>
    <row r="1073" spans="2:12" x14ac:dyDescent="0.25">
      <c r="B1073" s="624"/>
      <c r="C1073" s="181"/>
      <c r="D1073" s="181"/>
      <c r="E1073" s="181"/>
      <c r="F1073" s="181"/>
      <c r="G1073" s="181"/>
      <c r="H1073" s="181"/>
      <c r="I1073" s="181"/>
      <c r="J1073" s="181"/>
      <c r="K1073" s="625"/>
      <c r="L1073" s="181"/>
    </row>
    <row r="1074" spans="2:12" x14ac:dyDescent="0.25">
      <c r="B1074" s="624"/>
      <c r="C1074" s="181"/>
      <c r="D1074" s="181"/>
      <c r="E1074" s="181"/>
      <c r="F1074" s="181"/>
      <c r="G1074" s="181"/>
      <c r="H1074" s="181"/>
      <c r="I1074" s="181"/>
      <c r="J1074" s="181"/>
      <c r="K1074" s="625"/>
      <c r="L1074" s="181"/>
    </row>
    <row r="1075" spans="2:12" x14ac:dyDescent="0.25">
      <c r="B1075" s="624"/>
      <c r="C1075" s="181"/>
      <c r="D1075" s="181"/>
      <c r="E1075" s="181"/>
      <c r="F1075" s="181"/>
      <c r="G1075" s="181"/>
      <c r="H1075" s="181"/>
      <c r="I1075" s="181"/>
      <c r="J1075" s="181"/>
      <c r="K1075" s="625"/>
      <c r="L1075" s="181"/>
    </row>
    <row r="1076" spans="2:12" x14ac:dyDescent="0.25">
      <c r="B1076" s="624"/>
      <c r="C1076" s="181"/>
      <c r="D1076" s="181"/>
      <c r="E1076" s="181"/>
      <c r="F1076" s="181"/>
      <c r="G1076" s="181"/>
      <c r="H1076" s="181"/>
      <c r="I1076" s="181"/>
      <c r="J1076" s="181"/>
      <c r="K1076" s="625"/>
      <c r="L1076" s="181"/>
    </row>
    <row r="1077" spans="2:12" x14ac:dyDescent="0.25">
      <c r="B1077" s="624"/>
      <c r="C1077" s="181"/>
      <c r="D1077" s="181"/>
      <c r="E1077" s="181"/>
      <c r="F1077" s="181"/>
      <c r="G1077" s="181"/>
      <c r="H1077" s="181"/>
      <c r="I1077" s="181"/>
      <c r="J1077" s="181"/>
      <c r="K1077" s="625"/>
      <c r="L1077" s="181"/>
    </row>
    <row r="1078" spans="2:12" x14ac:dyDescent="0.25">
      <c r="B1078" s="624"/>
      <c r="C1078" s="181"/>
      <c r="D1078" s="181"/>
      <c r="E1078" s="181"/>
      <c r="F1078" s="181"/>
      <c r="G1078" s="181"/>
      <c r="H1078" s="181"/>
      <c r="I1078" s="181"/>
      <c r="J1078" s="181"/>
      <c r="K1078" s="625"/>
      <c r="L1078" s="181"/>
    </row>
    <row r="1079" spans="2:12" x14ac:dyDescent="0.25">
      <c r="B1079" s="624"/>
      <c r="C1079" s="181"/>
      <c r="D1079" s="181"/>
      <c r="E1079" s="181"/>
      <c r="F1079" s="181"/>
      <c r="G1079" s="181"/>
      <c r="H1079" s="181"/>
      <c r="I1079" s="181"/>
      <c r="J1079" s="181"/>
      <c r="K1079" s="625"/>
      <c r="L1079" s="181"/>
    </row>
    <row r="1080" spans="2:12" x14ac:dyDescent="0.25">
      <c r="B1080" s="624"/>
      <c r="C1080" s="181"/>
      <c r="D1080" s="181"/>
      <c r="E1080" s="181"/>
      <c r="F1080" s="181"/>
      <c r="G1080" s="181"/>
      <c r="H1080" s="181"/>
      <c r="I1080" s="181"/>
      <c r="J1080" s="181"/>
      <c r="K1080" s="625"/>
      <c r="L1080" s="181"/>
    </row>
    <row r="1081" spans="2:12" x14ac:dyDescent="0.25">
      <c r="B1081" s="624"/>
      <c r="C1081" s="181"/>
      <c r="D1081" s="181"/>
      <c r="E1081" s="181"/>
      <c r="F1081" s="181"/>
      <c r="G1081" s="181"/>
      <c r="H1081" s="181"/>
      <c r="I1081" s="181"/>
      <c r="J1081" s="181"/>
      <c r="K1081" s="625"/>
      <c r="L1081" s="181"/>
    </row>
    <row r="1082" spans="2:12" x14ac:dyDescent="0.25">
      <c r="B1082" s="624"/>
      <c r="C1082" s="181"/>
      <c r="D1082" s="181"/>
      <c r="E1082" s="181"/>
      <c r="F1082" s="181"/>
      <c r="G1082" s="181"/>
      <c r="H1082" s="181"/>
      <c r="I1082" s="181"/>
      <c r="J1082" s="181"/>
      <c r="K1082" s="625"/>
      <c r="L1082" s="181"/>
    </row>
    <row r="1083" spans="2:12" x14ac:dyDescent="0.25">
      <c r="B1083" s="624"/>
      <c r="C1083" s="181"/>
      <c r="D1083" s="181"/>
      <c r="E1083" s="181"/>
      <c r="F1083" s="181"/>
      <c r="G1083" s="181"/>
      <c r="H1083" s="181"/>
      <c r="I1083" s="181"/>
      <c r="J1083" s="181"/>
      <c r="K1083" s="625"/>
      <c r="L1083" s="181"/>
    </row>
    <row r="1084" spans="2:12" x14ac:dyDescent="0.25">
      <c r="B1084" s="624"/>
      <c r="C1084" s="181"/>
      <c r="D1084" s="181"/>
      <c r="E1084" s="181"/>
      <c r="F1084" s="181"/>
      <c r="G1084" s="181"/>
      <c r="H1084" s="181"/>
      <c r="I1084" s="181"/>
      <c r="J1084" s="181"/>
      <c r="K1084" s="625"/>
      <c r="L1084" s="181"/>
    </row>
    <row r="1085" spans="2:12" x14ac:dyDescent="0.25">
      <c r="B1085" s="624"/>
      <c r="C1085" s="181"/>
      <c r="D1085" s="181"/>
      <c r="E1085" s="181"/>
      <c r="F1085" s="181"/>
      <c r="G1085" s="181"/>
      <c r="H1085" s="181"/>
      <c r="I1085" s="181"/>
      <c r="J1085" s="181"/>
      <c r="K1085" s="625"/>
      <c r="L1085" s="181"/>
    </row>
    <row r="1086" spans="2:12" x14ac:dyDescent="0.25">
      <c r="B1086" s="624"/>
      <c r="C1086" s="181"/>
      <c r="D1086" s="181"/>
      <c r="E1086" s="181"/>
      <c r="F1086" s="181"/>
      <c r="G1086" s="181"/>
      <c r="H1086" s="181"/>
      <c r="I1086" s="181"/>
      <c r="J1086" s="181"/>
      <c r="K1086" s="625"/>
      <c r="L1086" s="181"/>
    </row>
    <row r="1087" spans="2:12" x14ac:dyDescent="0.25">
      <c r="B1087" s="624"/>
      <c r="C1087" s="181"/>
      <c r="D1087" s="181"/>
      <c r="E1087" s="181"/>
      <c r="F1087" s="181"/>
      <c r="G1087" s="181"/>
      <c r="H1087" s="181"/>
      <c r="I1087" s="181"/>
      <c r="J1087" s="181"/>
      <c r="K1087" s="625"/>
      <c r="L1087" s="181"/>
    </row>
    <row r="1088" spans="2:12" x14ac:dyDescent="0.25">
      <c r="B1088" s="624"/>
      <c r="C1088" s="181"/>
      <c r="D1088" s="181"/>
      <c r="E1088" s="181"/>
      <c r="F1088" s="181"/>
      <c r="G1088" s="181"/>
      <c r="H1088" s="181"/>
      <c r="I1088" s="181"/>
      <c r="J1088" s="181"/>
      <c r="K1088" s="625"/>
      <c r="L1088" s="181"/>
    </row>
    <row r="1089" spans="2:12" x14ac:dyDescent="0.25">
      <c r="B1089" s="624"/>
      <c r="C1089" s="181"/>
      <c r="D1089" s="181"/>
      <c r="E1089" s="181"/>
      <c r="F1089" s="181"/>
      <c r="G1089" s="181"/>
      <c r="H1089" s="181"/>
      <c r="I1089" s="181"/>
      <c r="J1089" s="181"/>
      <c r="K1089" s="625"/>
      <c r="L1089" s="181"/>
    </row>
    <row r="1090" spans="2:12" x14ac:dyDescent="0.25">
      <c r="B1090" s="624"/>
      <c r="C1090" s="181"/>
      <c r="D1090" s="181"/>
      <c r="E1090" s="181"/>
      <c r="F1090" s="181"/>
      <c r="G1090" s="181"/>
      <c r="H1090" s="181"/>
      <c r="I1090" s="181"/>
      <c r="J1090" s="181"/>
      <c r="K1090" s="625"/>
      <c r="L1090" s="181"/>
    </row>
    <row r="1091" spans="2:12" x14ac:dyDescent="0.25">
      <c r="B1091" s="624"/>
      <c r="C1091" s="181"/>
      <c r="D1091" s="181"/>
      <c r="E1091" s="181"/>
      <c r="F1091" s="181"/>
      <c r="G1091" s="181"/>
      <c r="H1091" s="181"/>
      <c r="I1091" s="181"/>
      <c r="J1091" s="181"/>
      <c r="K1091" s="625"/>
      <c r="L1091" s="181"/>
    </row>
    <row r="1092" spans="2:12" x14ac:dyDescent="0.25">
      <c r="B1092" s="624"/>
      <c r="C1092" s="181"/>
      <c r="D1092" s="181"/>
      <c r="E1092" s="181"/>
      <c r="F1092" s="181"/>
      <c r="G1092" s="181"/>
      <c r="H1092" s="181"/>
      <c r="I1092" s="181"/>
      <c r="J1092" s="181"/>
      <c r="K1092" s="625"/>
      <c r="L1092" s="181"/>
    </row>
    <row r="1093" spans="2:12" x14ac:dyDescent="0.25">
      <c r="B1093" s="624"/>
      <c r="C1093" s="181"/>
      <c r="D1093" s="181"/>
      <c r="E1093" s="181"/>
      <c r="F1093" s="181"/>
      <c r="G1093" s="181"/>
      <c r="H1093" s="181"/>
      <c r="I1093" s="181"/>
      <c r="J1093" s="181"/>
      <c r="K1093" s="625"/>
      <c r="L1093" s="181"/>
    </row>
    <row r="1094" spans="2:12" x14ac:dyDescent="0.25">
      <c r="B1094" s="624"/>
      <c r="C1094" s="181"/>
      <c r="D1094" s="181"/>
      <c r="E1094" s="181"/>
      <c r="F1094" s="181"/>
      <c r="G1094" s="181"/>
      <c r="H1094" s="181"/>
      <c r="I1094" s="181"/>
      <c r="J1094" s="181"/>
      <c r="K1094" s="625"/>
      <c r="L1094" s="181"/>
    </row>
    <row r="1095" spans="2:12" x14ac:dyDescent="0.25">
      <c r="B1095" s="624"/>
      <c r="C1095" s="181"/>
      <c r="D1095" s="181"/>
      <c r="E1095" s="181"/>
      <c r="F1095" s="181"/>
      <c r="G1095" s="181"/>
      <c r="H1095" s="181"/>
      <c r="I1095" s="181"/>
      <c r="J1095" s="181"/>
      <c r="K1095" s="625"/>
      <c r="L1095" s="181"/>
    </row>
    <row r="1096" spans="2:12" x14ac:dyDescent="0.25">
      <c r="B1096" s="624"/>
      <c r="C1096" s="181"/>
      <c r="D1096" s="181"/>
      <c r="E1096" s="181"/>
      <c r="F1096" s="181"/>
      <c r="G1096" s="181"/>
      <c r="H1096" s="181"/>
      <c r="I1096" s="181"/>
      <c r="J1096" s="181"/>
      <c r="K1096" s="625"/>
      <c r="L1096" s="181"/>
    </row>
    <row r="1097" spans="2:12" x14ac:dyDescent="0.25">
      <c r="B1097" s="624"/>
      <c r="C1097" s="181"/>
      <c r="D1097" s="181"/>
      <c r="E1097" s="181"/>
      <c r="F1097" s="181"/>
      <c r="G1097" s="181"/>
      <c r="H1097" s="181"/>
      <c r="I1097" s="181"/>
      <c r="J1097" s="181"/>
      <c r="K1097" s="625"/>
      <c r="L1097" s="181"/>
    </row>
    <row r="1098" spans="2:12" x14ac:dyDescent="0.25">
      <c r="B1098" s="624"/>
      <c r="C1098" s="181"/>
      <c r="D1098" s="181"/>
      <c r="E1098" s="181"/>
      <c r="F1098" s="181"/>
      <c r="G1098" s="181"/>
      <c r="H1098" s="181"/>
      <c r="I1098" s="181"/>
      <c r="J1098" s="181"/>
      <c r="K1098" s="625"/>
      <c r="L1098" s="181"/>
    </row>
    <row r="1099" spans="2:12" x14ac:dyDescent="0.25">
      <c r="B1099" s="624"/>
      <c r="C1099" s="181"/>
      <c r="D1099" s="181"/>
      <c r="E1099" s="181"/>
      <c r="F1099" s="181"/>
      <c r="G1099" s="181"/>
      <c r="H1099" s="181"/>
      <c r="I1099" s="181"/>
      <c r="J1099" s="181"/>
      <c r="K1099" s="625"/>
      <c r="L1099" s="181"/>
    </row>
    <row r="1100" spans="2:12" x14ac:dyDescent="0.25">
      <c r="B1100" s="624"/>
      <c r="C1100" s="181"/>
      <c r="D1100" s="181"/>
      <c r="E1100" s="181"/>
      <c r="F1100" s="181"/>
      <c r="G1100" s="181"/>
      <c r="H1100" s="181"/>
      <c r="I1100" s="181"/>
      <c r="J1100" s="181"/>
      <c r="K1100" s="625"/>
      <c r="L1100" s="181"/>
    </row>
    <row r="1101" spans="2:12" x14ac:dyDescent="0.25">
      <c r="B1101" s="624"/>
      <c r="C1101" s="181"/>
      <c r="D1101" s="181"/>
      <c r="E1101" s="181"/>
      <c r="F1101" s="181"/>
      <c r="G1101" s="181"/>
      <c r="H1101" s="181"/>
      <c r="I1101" s="181"/>
      <c r="J1101" s="181"/>
      <c r="K1101" s="625"/>
      <c r="L1101" s="181"/>
    </row>
    <row r="1102" spans="2:12" x14ac:dyDescent="0.25">
      <c r="B1102" s="624"/>
      <c r="C1102" s="181"/>
      <c r="D1102" s="181"/>
      <c r="E1102" s="181"/>
      <c r="F1102" s="181"/>
      <c r="G1102" s="181"/>
      <c r="H1102" s="181"/>
      <c r="I1102" s="181"/>
      <c r="J1102" s="181"/>
      <c r="K1102" s="625"/>
      <c r="L1102" s="181"/>
    </row>
    <row r="1103" spans="2:12" x14ac:dyDescent="0.25">
      <c r="B1103" s="624"/>
      <c r="C1103" s="181"/>
      <c r="D1103" s="181"/>
      <c r="E1103" s="181"/>
      <c r="F1103" s="181"/>
      <c r="G1103" s="181"/>
      <c r="H1103" s="181"/>
      <c r="I1103" s="181"/>
      <c r="J1103" s="181"/>
      <c r="K1103" s="625"/>
      <c r="L1103" s="181"/>
    </row>
    <row r="1104" spans="2:12" x14ac:dyDescent="0.25">
      <c r="B1104" s="624"/>
      <c r="C1104" s="181"/>
      <c r="D1104" s="181"/>
      <c r="E1104" s="181"/>
      <c r="F1104" s="181"/>
      <c r="G1104" s="181"/>
      <c r="H1104" s="181"/>
      <c r="I1104" s="181"/>
      <c r="J1104" s="181"/>
      <c r="K1104" s="625"/>
      <c r="L1104" s="181"/>
    </row>
    <row r="1105" spans="2:12" x14ac:dyDescent="0.25">
      <c r="B1105" s="624"/>
      <c r="C1105" s="181"/>
      <c r="D1105" s="181"/>
      <c r="E1105" s="181"/>
      <c r="F1105" s="181"/>
      <c r="G1105" s="181"/>
      <c r="H1105" s="181"/>
      <c r="I1105" s="181"/>
      <c r="J1105" s="181"/>
      <c r="K1105" s="625"/>
      <c r="L1105" s="181"/>
    </row>
    <row r="1106" spans="2:12" x14ac:dyDescent="0.25">
      <c r="B1106" s="624"/>
      <c r="C1106" s="181"/>
      <c r="D1106" s="181"/>
      <c r="E1106" s="181"/>
      <c r="F1106" s="181"/>
      <c r="G1106" s="181"/>
      <c r="H1106" s="181"/>
      <c r="I1106" s="181"/>
      <c r="J1106" s="181"/>
      <c r="K1106" s="625"/>
      <c r="L1106" s="181"/>
    </row>
    <row r="1107" spans="2:12" x14ac:dyDescent="0.25">
      <c r="B1107" s="624"/>
      <c r="C1107" s="181"/>
      <c r="D1107" s="181"/>
      <c r="E1107" s="181"/>
      <c r="F1107" s="181"/>
      <c r="G1107" s="181"/>
      <c r="H1107" s="181"/>
      <c r="I1107" s="181"/>
      <c r="J1107" s="181"/>
      <c r="K1107" s="625"/>
      <c r="L1107" s="181"/>
    </row>
    <row r="1108" spans="2:12" x14ac:dyDescent="0.25">
      <c r="B1108" s="624"/>
      <c r="C1108" s="181"/>
      <c r="D1108" s="181"/>
      <c r="E1108" s="181"/>
      <c r="F1108" s="181"/>
      <c r="G1108" s="181"/>
      <c r="H1108" s="181"/>
      <c r="I1108" s="181"/>
      <c r="J1108" s="181"/>
      <c r="K1108" s="625"/>
      <c r="L1108" s="181"/>
    </row>
    <row r="1109" spans="2:12" x14ac:dyDescent="0.25">
      <c r="B1109" s="624"/>
      <c r="C1109" s="181"/>
      <c r="D1109" s="181"/>
      <c r="E1109" s="181"/>
      <c r="F1109" s="181"/>
      <c r="G1109" s="181"/>
      <c r="H1109" s="181"/>
      <c r="I1109" s="181"/>
      <c r="J1109" s="181"/>
      <c r="K1109" s="625"/>
      <c r="L1109" s="181"/>
    </row>
    <row r="1110" spans="2:12" x14ac:dyDescent="0.25">
      <c r="B1110" s="624"/>
      <c r="C1110" s="181"/>
      <c r="D1110" s="181"/>
      <c r="E1110" s="181"/>
      <c r="F1110" s="181"/>
      <c r="G1110" s="181"/>
      <c r="H1110" s="181"/>
      <c r="I1110" s="181"/>
      <c r="J1110" s="181"/>
      <c r="K1110" s="625"/>
      <c r="L1110" s="181"/>
    </row>
    <row r="1111" spans="2:12" x14ac:dyDescent="0.25">
      <c r="B1111" s="624"/>
      <c r="C1111" s="181"/>
      <c r="D1111" s="181"/>
      <c r="E1111" s="181"/>
      <c r="F1111" s="181"/>
      <c r="G1111" s="181"/>
      <c r="H1111" s="181"/>
      <c r="I1111" s="181"/>
      <c r="J1111" s="181"/>
      <c r="K1111" s="625"/>
      <c r="L1111" s="181"/>
    </row>
    <row r="1112" spans="2:12" x14ac:dyDescent="0.25">
      <c r="B1112" s="624"/>
      <c r="C1112" s="181"/>
      <c r="D1112" s="181"/>
      <c r="E1112" s="181"/>
      <c r="F1112" s="181"/>
      <c r="G1112" s="181"/>
      <c r="H1112" s="181"/>
      <c r="I1112" s="181"/>
      <c r="J1112" s="181"/>
      <c r="K1112" s="625"/>
      <c r="L1112" s="181"/>
    </row>
    <row r="1113" spans="2:12" x14ac:dyDescent="0.25">
      <c r="B1113" s="624"/>
      <c r="C1113" s="181"/>
      <c r="D1113" s="181"/>
      <c r="E1113" s="181"/>
      <c r="F1113" s="181"/>
      <c r="G1113" s="181"/>
      <c r="H1113" s="181"/>
      <c r="I1113" s="181"/>
      <c r="J1113" s="181"/>
      <c r="K1113" s="625"/>
      <c r="L1113" s="181"/>
    </row>
    <row r="1114" spans="2:12" x14ac:dyDescent="0.25">
      <c r="B1114" s="624"/>
      <c r="C1114" s="181"/>
      <c r="D1114" s="181"/>
      <c r="E1114" s="181"/>
      <c r="F1114" s="181"/>
      <c r="G1114" s="181"/>
      <c r="H1114" s="181"/>
      <c r="I1114" s="181"/>
      <c r="J1114" s="181"/>
      <c r="K1114" s="625"/>
      <c r="L1114" s="181"/>
    </row>
    <row r="1115" spans="2:12" x14ac:dyDescent="0.25">
      <c r="B1115" s="624"/>
      <c r="C1115" s="181"/>
      <c r="D1115" s="181"/>
      <c r="E1115" s="181"/>
      <c r="F1115" s="181"/>
      <c r="G1115" s="181"/>
      <c r="H1115" s="181"/>
      <c r="I1115" s="181"/>
      <c r="J1115" s="181"/>
      <c r="K1115" s="625"/>
      <c r="L1115" s="181"/>
    </row>
    <row r="1116" spans="2:12" x14ac:dyDescent="0.25">
      <c r="B1116" s="624"/>
      <c r="C1116" s="181"/>
      <c r="D1116" s="181"/>
      <c r="E1116" s="181"/>
      <c r="F1116" s="181"/>
      <c r="G1116" s="181"/>
      <c r="H1116" s="181"/>
      <c r="I1116" s="181"/>
      <c r="J1116" s="181"/>
      <c r="K1116" s="625"/>
      <c r="L1116" s="181"/>
    </row>
    <row r="1117" spans="2:12" x14ac:dyDescent="0.25">
      <c r="B1117" s="624"/>
      <c r="C1117" s="181"/>
      <c r="D1117" s="181"/>
      <c r="E1117" s="181"/>
      <c r="F1117" s="181"/>
      <c r="G1117" s="181"/>
      <c r="H1117" s="181"/>
      <c r="I1117" s="181"/>
      <c r="J1117" s="181"/>
      <c r="K1117" s="625"/>
      <c r="L1117" s="181"/>
    </row>
    <row r="1118" spans="2:12" x14ac:dyDescent="0.25">
      <c r="B1118" s="624"/>
      <c r="C1118" s="181"/>
      <c r="D1118" s="181"/>
      <c r="E1118" s="181"/>
      <c r="F1118" s="181"/>
      <c r="G1118" s="181"/>
      <c r="H1118" s="181"/>
      <c r="I1118" s="181"/>
      <c r="J1118" s="181"/>
      <c r="K1118" s="625"/>
      <c r="L1118" s="181"/>
    </row>
    <row r="1119" spans="2:12" x14ac:dyDescent="0.25">
      <c r="B1119" s="624"/>
      <c r="C1119" s="181"/>
      <c r="D1119" s="181"/>
      <c r="E1119" s="181"/>
      <c r="F1119" s="181"/>
      <c r="G1119" s="181"/>
      <c r="H1119" s="181"/>
      <c r="I1119" s="181"/>
      <c r="J1119" s="181"/>
      <c r="K1119" s="625"/>
      <c r="L1119" s="181"/>
    </row>
    <row r="1120" spans="2:12" x14ac:dyDescent="0.25">
      <c r="B1120" s="624"/>
      <c r="C1120" s="181"/>
      <c r="D1120" s="181"/>
      <c r="E1120" s="181"/>
      <c r="F1120" s="181"/>
      <c r="G1120" s="181"/>
      <c r="H1120" s="181"/>
      <c r="I1120" s="181"/>
      <c r="J1120" s="181"/>
      <c r="K1120" s="625"/>
      <c r="L1120" s="181"/>
    </row>
    <row r="1121" spans="2:12" x14ac:dyDescent="0.25">
      <c r="B1121" s="624"/>
      <c r="C1121" s="181"/>
      <c r="D1121" s="181"/>
      <c r="E1121" s="181"/>
      <c r="F1121" s="181"/>
      <c r="G1121" s="181"/>
      <c r="H1121" s="181"/>
      <c r="I1121" s="181"/>
      <c r="J1121" s="181"/>
      <c r="K1121" s="625"/>
      <c r="L1121" s="181"/>
    </row>
    <row r="1122" spans="2:12" x14ac:dyDescent="0.25">
      <c r="B1122" s="624"/>
      <c r="C1122" s="181"/>
      <c r="D1122" s="181"/>
      <c r="E1122" s="181"/>
      <c r="F1122" s="181"/>
      <c r="G1122" s="181"/>
      <c r="H1122" s="181"/>
      <c r="I1122" s="181"/>
      <c r="J1122" s="181"/>
      <c r="K1122" s="625"/>
      <c r="L1122" s="181"/>
    </row>
    <row r="1123" spans="2:12" x14ac:dyDescent="0.25">
      <c r="B1123" s="624"/>
      <c r="C1123" s="181"/>
      <c r="D1123" s="181"/>
      <c r="E1123" s="181"/>
      <c r="F1123" s="181"/>
      <c r="G1123" s="181"/>
      <c r="H1123" s="181"/>
      <c r="I1123" s="181"/>
      <c r="J1123" s="181"/>
      <c r="K1123" s="625"/>
      <c r="L1123" s="181"/>
    </row>
    <row r="1124" spans="2:12" x14ac:dyDescent="0.25">
      <c r="B1124" s="624"/>
      <c r="C1124" s="181"/>
      <c r="D1124" s="181"/>
      <c r="E1124" s="181"/>
      <c r="F1124" s="181"/>
      <c r="G1124" s="181"/>
      <c r="H1124" s="181"/>
      <c r="I1124" s="181"/>
      <c r="J1124" s="181"/>
      <c r="K1124" s="625"/>
      <c r="L1124" s="181"/>
    </row>
    <row r="1125" spans="2:12" x14ac:dyDescent="0.25">
      <c r="B1125" s="624"/>
      <c r="C1125" s="181"/>
      <c r="D1125" s="181"/>
      <c r="E1125" s="181"/>
      <c r="F1125" s="181"/>
      <c r="G1125" s="181"/>
      <c r="H1125" s="181"/>
      <c r="I1125" s="181"/>
      <c r="J1125" s="181"/>
      <c r="K1125" s="625"/>
      <c r="L1125" s="181"/>
    </row>
    <row r="1126" spans="2:12" x14ac:dyDescent="0.25">
      <c r="B1126" s="624"/>
      <c r="C1126" s="181"/>
      <c r="D1126" s="181"/>
      <c r="E1126" s="181"/>
      <c r="F1126" s="181"/>
      <c r="G1126" s="181"/>
      <c r="H1126" s="181"/>
      <c r="I1126" s="181"/>
      <c r="J1126" s="181"/>
      <c r="K1126" s="625"/>
      <c r="L1126" s="181"/>
    </row>
    <row r="1127" spans="2:12" x14ac:dyDescent="0.25">
      <c r="B1127" s="624"/>
      <c r="C1127" s="181"/>
      <c r="D1127" s="181"/>
      <c r="E1127" s="181"/>
      <c r="F1127" s="181"/>
      <c r="G1127" s="181"/>
      <c r="H1127" s="181"/>
      <c r="I1127" s="181"/>
      <c r="J1127" s="181"/>
      <c r="K1127" s="625"/>
      <c r="L1127" s="181"/>
    </row>
    <row r="1128" spans="2:12" x14ac:dyDescent="0.25">
      <c r="B1128" s="624"/>
      <c r="C1128" s="181"/>
      <c r="D1128" s="181"/>
      <c r="E1128" s="181"/>
      <c r="F1128" s="181"/>
      <c r="G1128" s="181"/>
      <c r="H1128" s="181"/>
      <c r="I1128" s="181"/>
      <c r="J1128" s="181"/>
      <c r="K1128" s="625"/>
      <c r="L1128" s="181"/>
    </row>
    <row r="1129" spans="2:12" x14ac:dyDescent="0.25">
      <c r="B1129" s="624"/>
      <c r="C1129" s="181"/>
      <c r="D1129" s="181"/>
      <c r="E1129" s="181"/>
      <c r="F1129" s="181"/>
      <c r="G1129" s="181"/>
      <c r="H1129" s="181"/>
      <c r="I1129" s="181"/>
      <c r="J1129" s="181"/>
      <c r="K1129" s="625"/>
      <c r="L1129" s="181"/>
    </row>
    <row r="1130" spans="2:12" x14ac:dyDescent="0.25">
      <c r="B1130" s="624"/>
      <c r="C1130" s="181"/>
      <c r="D1130" s="181"/>
      <c r="E1130" s="181"/>
      <c r="F1130" s="181"/>
      <c r="G1130" s="181"/>
      <c r="H1130" s="181"/>
      <c r="I1130" s="181"/>
      <c r="J1130" s="181"/>
      <c r="K1130" s="625"/>
      <c r="L1130" s="181"/>
    </row>
    <row r="1131" spans="2:12" x14ac:dyDescent="0.25">
      <c r="B1131" s="624"/>
      <c r="C1131" s="181"/>
      <c r="D1131" s="181"/>
      <c r="E1131" s="181"/>
      <c r="F1131" s="181"/>
      <c r="G1131" s="181"/>
      <c r="H1131" s="181"/>
      <c r="I1131" s="181"/>
      <c r="J1131" s="181"/>
      <c r="K1131" s="625"/>
      <c r="L1131" s="181"/>
    </row>
    <row r="1132" spans="2:12" x14ac:dyDescent="0.25">
      <c r="B1132" s="624"/>
      <c r="C1132" s="181"/>
      <c r="D1132" s="181"/>
      <c r="E1132" s="181"/>
      <c r="F1132" s="181"/>
      <c r="G1132" s="181"/>
      <c r="H1132" s="181"/>
      <c r="I1132" s="181"/>
      <c r="J1132" s="181"/>
      <c r="K1132" s="625"/>
      <c r="L1132" s="181"/>
    </row>
    <row r="1133" spans="2:12" x14ac:dyDescent="0.25">
      <c r="B1133" s="624"/>
      <c r="C1133" s="181"/>
      <c r="D1133" s="181"/>
      <c r="E1133" s="181"/>
      <c r="F1133" s="181"/>
      <c r="G1133" s="181"/>
      <c r="H1133" s="181"/>
      <c r="I1133" s="181"/>
      <c r="J1133" s="181"/>
      <c r="K1133" s="625"/>
      <c r="L1133" s="181"/>
    </row>
    <row r="1134" spans="2:12" x14ac:dyDescent="0.25">
      <c r="B1134" s="624"/>
      <c r="C1134" s="181"/>
      <c r="D1134" s="181"/>
      <c r="E1134" s="181"/>
      <c r="F1134" s="181"/>
      <c r="G1134" s="181"/>
      <c r="H1134" s="181"/>
      <c r="I1134" s="181"/>
      <c r="J1134" s="181"/>
      <c r="K1134" s="625"/>
      <c r="L1134" s="181"/>
    </row>
    <row r="1135" spans="2:12" x14ac:dyDescent="0.25">
      <c r="B1135" s="624"/>
      <c r="C1135" s="181"/>
      <c r="D1135" s="181"/>
      <c r="E1135" s="181"/>
      <c r="F1135" s="181"/>
      <c r="G1135" s="181"/>
      <c r="H1135" s="181"/>
      <c r="I1135" s="181"/>
      <c r="J1135" s="181"/>
      <c r="K1135" s="625"/>
      <c r="L1135" s="181"/>
    </row>
    <row r="1136" spans="2:12" x14ac:dyDescent="0.25">
      <c r="B1136" s="624"/>
      <c r="C1136" s="181"/>
      <c r="D1136" s="181"/>
      <c r="E1136" s="181"/>
      <c r="F1136" s="181"/>
      <c r="G1136" s="181"/>
      <c r="H1136" s="181"/>
      <c r="I1136" s="181"/>
      <c r="J1136" s="181"/>
      <c r="K1136" s="625"/>
      <c r="L1136" s="181"/>
    </row>
    <row r="1137" spans="2:12" x14ac:dyDescent="0.25">
      <c r="B1137" s="624"/>
      <c r="C1137" s="181"/>
      <c r="D1137" s="181"/>
      <c r="E1137" s="181"/>
      <c r="F1137" s="181"/>
      <c r="G1137" s="181"/>
      <c r="H1137" s="181"/>
      <c r="I1137" s="181"/>
      <c r="J1137" s="181"/>
      <c r="K1137" s="625"/>
      <c r="L1137" s="181"/>
    </row>
    <row r="1138" spans="2:12" x14ac:dyDescent="0.25">
      <c r="B1138" s="624"/>
      <c r="C1138" s="181"/>
      <c r="D1138" s="181"/>
      <c r="E1138" s="181"/>
      <c r="F1138" s="181"/>
      <c r="G1138" s="181"/>
      <c r="H1138" s="181"/>
      <c r="I1138" s="181"/>
      <c r="J1138" s="181"/>
      <c r="K1138" s="625"/>
      <c r="L1138" s="181"/>
    </row>
    <row r="1139" spans="2:12" x14ac:dyDescent="0.25">
      <c r="B1139" s="624"/>
      <c r="C1139" s="181"/>
      <c r="D1139" s="181"/>
      <c r="E1139" s="181"/>
      <c r="F1139" s="181"/>
      <c r="G1139" s="181"/>
      <c r="H1139" s="181"/>
      <c r="I1139" s="181"/>
      <c r="J1139" s="181"/>
      <c r="K1139" s="625"/>
      <c r="L1139" s="181"/>
    </row>
    <row r="1140" spans="2:12" x14ac:dyDescent="0.25">
      <c r="B1140" s="624"/>
      <c r="C1140" s="181"/>
      <c r="D1140" s="181"/>
      <c r="E1140" s="181"/>
      <c r="F1140" s="181"/>
      <c r="G1140" s="181"/>
      <c r="H1140" s="181"/>
      <c r="I1140" s="181"/>
      <c r="J1140" s="181"/>
      <c r="K1140" s="625"/>
      <c r="L1140" s="181"/>
    </row>
    <row r="1141" spans="2:12" x14ac:dyDescent="0.25">
      <c r="B1141" s="624"/>
      <c r="C1141" s="181"/>
      <c r="D1141" s="181"/>
      <c r="E1141" s="181"/>
      <c r="F1141" s="181"/>
      <c r="G1141" s="181"/>
      <c r="H1141" s="181"/>
      <c r="I1141" s="181"/>
      <c r="J1141" s="181"/>
      <c r="K1141" s="625"/>
      <c r="L1141" s="181"/>
    </row>
    <row r="1142" spans="2:12" x14ac:dyDescent="0.25">
      <c r="B1142" s="624"/>
      <c r="C1142" s="181"/>
      <c r="D1142" s="181"/>
      <c r="E1142" s="181"/>
      <c r="F1142" s="181"/>
      <c r="G1142" s="181"/>
      <c r="H1142" s="181"/>
      <c r="I1142" s="181"/>
      <c r="J1142" s="181"/>
      <c r="K1142" s="625"/>
      <c r="L1142" s="181"/>
    </row>
    <row r="1143" spans="2:12" x14ac:dyDescent="0.25">
      <c r="B1143" s="624"/>
      <c r="C1143" s="181"/>
      <c r="D1143" s="181"/>
      <c r="E1143" s="181"/>
      <c r="F1143" s="181"/>
      <c r="G1143" s="181"/>
      <c r="H1143" s="181"/>
      <c r="I1143" s="181"/>
      <c r="J1143" s="181"/>
      <c r="K1143" s="625"/>
      <c r="L1143" s="181"/>
    </row>
    <row r="1144" spans="2:12" x14ac:dyDescent="0.25">
      <c r="B1144" s="624"/>
      <c r="C1144" s="181"/>
      <c r="D1144" s="181"/>
      <c r="E1144" s="181"/>
      <c r="F1144" s="181"/>
      <c r="G1144" s="181"/>
      <c r="H1144" s="181"/>
      <c r="I1144" s="181"/>
      <c r="J1144" s="181"/>
      <c r="K1144" s="625"/>
      <c r="L1144" s="181"/>
    </row>
    <row r="1145" spans="2:12" x14ac:dyDescent="0.25">
      <c r="B1145" s="624"/>
      <c r="C1145" s="181"/>
      <c r="D1145" s="181"/>
      <c r="E1145" s="181"/>
      <c r="F1145" s="181"/>
      <c r="G1145" s="181"/>
      <c r="H1145" s="181"/>
      <c r="I1145" s="181"/>
      <c r="J1145" s="181"/>
      <c r="K1145" s="625"/>
      <c r="L1145" s="181"/>
    </row>
    <row r="1146" spans="2:12" x14ac:dyDescent="0.25">
      <c r="B1146" s="624"/>
      <c r="C1146" s="181"/>
      <c r="D1146" s="181"/>
      <c r="E1146" s="181"/>
      <c r="F1146" s="181"/>
      <c r="G1146" s="181"/>
      <c r="H1146" s="181"/>
      <c r="I1146" s="181"/>
      <c r="J1146" s="181"/>
      <c r="K1146" s="625"/>
      <c r="L1146" s="181"/>
    </row>
    <row r="1147" spans="2:12" x14ac:dyDescent="0.25">
      <c r="B1147" s="624"/>
      <c r="C1147" s="181"/>
      <c r="D1147" s="181"/>
      <c r="E1147" s="181"/>
      <c r="F1147" s="181"/>
      <c r="G1147" s="181"/>
      <c r="H1147" s="181"/>
      <c r="I1147" s="181"/>
      <c r="J1147" s="181"/>
      <c r="K1147" s="625"/>
      <c r="L1147" s="181"/>
    </row>
    <row r="1148" spans="2:12" x14ac:dyDescent="0.25">
      <c r="B1148" s="624"/>
      <c r="C1148" s="181"/>
      <c r="D1148" s="181"/>
      <c r="E1148" s="181"/>
      <c r="F1148" s="181"/>
      <c r="G1148" s="181"/>
      <c r="H1148" s="181"/>
      <c r="I1148" s="181"/>
      <c r="J1148" s="181"/>
      <c r="K1148" s="625"/>
      <c r="L1148" s="181"/>
    </row>
    <row r="1149" spans="2:12" x14ac:dyDescent="0.25">
      <c r="B1149" s="624"/>
      <c r="C1149" s="181"/>
      <c r="D1149" s="181"/>
      <c r="E1149" s="181"/>
      <c r="F1149" s="181"/>
      <c r="G1149" s="181"/>
      <c r="H1149" s="181"/>
      <c r="I1149" s="181"/>
      <c r="J1149" s="181"/>
      <c r="K1149" s="625"/>
      <c r="L1149" s="181"/>
    </row>
    <row r="1150" spans="2:12" x14ac:dyDescent="0.25">
      <c r="B1150" s="624"/>
      <c r="C1150" s="181"/>
      <c r="D1150" s="181"/>
      <c r="E1150" s="181"/>
      <c r="F1150" s="181"/>
      <c r="G1150" s="181"/>
      <c r="H1150" s="181"/>
      <c r="I1150" s="181"/>
      <c r="J1150" s="181"/>
      <c r="K1150" s="625"/>
      <c r="L1150" s="181"/>
    </row>
    <row r="1151" spans="2:12" x14ac:dyDescent="0.25">
      <c r="B1151" s="624"/>
      <c r="C1151" s="181"/>
      <c r="D1151" s="181"/>
      <c r="E1151" s="181"/>
      <c r="F1151" s="181"/>
      <c r="G1151" s="181"/>
      <c r="H1151" s="181"/>
      <c r="I1151" s="181"/>
      <c r="J1151" s="181"/>
      <c r="K1151" s="625"/>
      <c r="L1151" s="181"/>
    </row>
    <row r="1152" spans="2:12" x14ac:dyDescent="0.25">
      <c r="B1152" s="624"/>
      <c r="C1152" s="181"/>
      <c r="D1152" s="181"/>
      <c r="E1152" s="181"/>
      <c r="F1152" s="181"/>
      <c r="G1152" s="181"/>
      <c r="H1152" s="181"/>
      <c r="I1152" s="181"/>
      <c r="J1152" s="181"/>
      <c r="K1152" s="625"/>
      <c r="L1152" s="181"/>
    </row>
    <row r="1153" spans="2:12" x14ac:dyDescent="0.25">
      <c r="B1153" s="624"/>
      <c r="C1153" s="181"/>
      <c r="D1153" s="181"/>
      <c r="E1153" s="181"/>
      <c r="F1153" s="181"/>
      <c r="G1153" s="181"/>
      <c r="H1153" s="181"/>
      <c r="I1153" s="181"/>
      <c r="J1153" s="181"/>
      <c r="K1153" s="625"/>
      <c r="L1153" s="181"/>
    </row>
    <row r="1154" spans="2:12" x14ac:dyDescent="0.25">
      <c r="B1154" s="624"/>
      <c r="C1154" s="181"/>
      <c r="D1154" s="181"/>
      <c r="E1154" s="181"/>
      <c r="F1154" s="181"/>
      <c r="G1154" s="181"/>
      <c r="H1154" s="181"/>
      <c r="I1154" s="181"/>
      <c r="J1154" s="181"/>
      <c r="K1154" s="625"/>
      <c r="L1154" s="181"/>
    </row>
    <row r="1155" spans="2:12" x14ac:dyDescent="0.25">
      <c r="B1155" s="624"/>
      <c r="C1155" s="181"/>
      <c r="D1155" s="181"/>
      <c r="E1155" s="181"/>
      <c r="F1155" s="181"/>
      <c r="G1155" s="181"/>
      <c r="H1155" s="181"/>
      <c r="I1155" s="181"/>
      <c r="J1155" s="181"/>
      <c r="K1155" s="625"/>
      <c r="L1155" s="181"/>
    </row>
    <row r="1156" spans="2:12" x14ac:dyDescent="0.25">
      <c r="B1156" s="624"/>
      <c r="C1156" s="181"/>
      <c r="D1156" s="181"/>
      <c r="E1156" s="181"/>
      <c r="F1156" s="181"/>
      <c r="G1156" s="181"/>
      <c r="H1156" s="181"/>
      <c r="I1156" s="181"/>
      <c r="J1156" s="181"/>
      <c r="K1156" s="625"/>
      <c r="L1156" s="181"/>
    </row>
    <row r="1157" spans="2:12" x14ac:dyDescent="0.25">
      <c r="B1157" s="624"/>
      <c r="C1157" s="181"/>
      <c r="D1157" s="181"/>
      <c r="E1157" s="181"/>
      <c r="F1157" s="181"/>
      <c r="G1157" s="181"/>
      <c r="H1157" s="181"/>
      <c r="I1157" s="181"/>
      <c r="J1157" s="181"/>
      <c r="K1157" s="625"/>
      <c r="L1157" s="181"/>
    </row>
    <row r="1158" spans="2:12" x14ac:dyDescent="0.25">
      <c r="B1158" s="624"/>
      <c r="C1158" s="181"/>
      <c r="D1158" s="181"/>
      <c r="E1158" s="181"/>
      <c r="F1158" s="181"/>
      <c r="G1158" s="181"/>
      <c r="H1158" s="181"/>
      <c r="I1158" s="181"/>
      <c r="J1158" s="181"/>
      <c r="K1158" s="625"/>
      <c r="L1158" s="181"/>
    </row>
    <row r="1159" spans="2:12" x14ac:dyDescent="0.25">
      <c r="B1159" s="624"/>
      <c r="C1159" s="181"/>
      <c r="D1159" s="181"/>
      <c r="E1159" s="181"/>
      <c r="F1159" s="181"/>
      <c r="G1159" s="181"/>
      <c r="H1159" s="181"/>
      <c r="I1159" s="181"/>
      <c r="J1159" s="181"/>
      <c r="K1159" s="625"/>
      <c r="L1159" s="181"/>
    </row>
    <row r="1160" spans="2:12" x14ac:dyDescent="0.25">
      <c r="B1160" s="624"/>
      <c r="C1160" s="181"/>
      <c r="D1160" s="181"/>
      <c r="E1160" s="181"/>
      <c r="F1160" s="181"/>
      <c r="G1160" s="181"/>
      <c r="H1160" s="181"/>
      <c r="I1160" s="181"/>
      <c r="J1160" s="181"/>
      <c r="K1160" s="625"/>
      <c r="L1160" s="181"/>
    </row>
    <row r="1161" spans="2:12" x14ac:dyDescent="0.25">
      <c r="B1161" s="624"/>
      <c r="C1161" s="181"/>
      <c r="D1161" s="181"/>
      <c r="E1161" s="181"/>
      <c r="F1161" s="181"/>
      <c r="G1161" s="181"/>
      <c r="H1161" s="181"/>
      <c r="I1161" s="181"/>
      <c r="J1161" s="181"/>
      <c r="K1161" s="625"/>
      <c r="L1161" s="181"/>
    </row>
    <row r="1162" spans="2:12" x14ac:dyDescent="0.25">
      <c r="B1162" s="624"/>
      <c r="C1162" s="181"/>
      <c r="D1162" s="181"/>
      <c r="E1162" s="181"/>
      <c r="F1162" s="181"/>
      <c r="G1162" s="181"/>
      <c r="H1162" s="181"/>
      <c r="I1162" s="181"/>
      <c r="J1162" s="181"/>
      <c r="K1162" s="625"/>
      <c r="L1162" s="181"/>
    </row>
    <row r="1163" spans="2:12" x14ac:dyDescent="0.25">
      <c r="B1163" s="624"/>
      <c r="C1163" s="181"/>
      <c r="D1163" s="181"/>
      <c r="E1163" s="181"/>
      <c r="F1163" s="181"/>
      <c r="G1163" s="181"/>
      <c r="H1163" s="181"/>
      <c r="I1163" s="181"/>
      <c r="J1163" s="181"/>
      <c r="K1163" s="625"/>
      <c r="L1163" s="181"/>
    </row>
    <row r="1164" spans="2:12" x14ac:dyDescent="0.25">
      <c r="B1164" s="624"/>
      <c r="C1164" s="181"/>
      <c r="D1164" s="181"/>
      <c r="E1164" s="181"/>
      <c r="F1164" s="181"/>
      <c r="G1164" s="181"/>
      <c r="H1164" s="181"/>
      <c r="I1164" s="181"/>
      <c r="J1164" s="181"/>
      <c r="K1164" s="625"/>
      <c r="L1164" s="181"/>
    </row>
    <row r="1165" spans="2:12" x14ac:dyDescent="0.25">
      <c r="B1165" s="624"/>
      <c r="C1165" s="181"/>
      <c r="D1165" s="181"/>
      <c r="E1165" s="181"/>
      <c r="F1165" s="181"/>
      <c r="G1165" s="181"/>
      <c r="H1165" s="181"/>
      <c r="I1165" s="181"/>
      <c r="J1165" s="181"/>
      <c r="K1165" s="625"/>
      <c r="L1165" s="181"/>
    </row>
    <row r="1166" spans="2:12" x14ac:dyDescent="0.25">
      <c r="B1166" s="624"/>
      <c r="C1166" s="181"/>
      <c r="D1166" s="181"/>
      <c r="E1166" s="181"/>
      <c r="F1166" s="181"/>
      <c r="G1166" s="181"/>
      <c r="H1166" s="181"/>
      <c r="I1166" s="181"/>
      <c r="J1166" s="181"/>
      <c r="K1166" s="625"/>
      <c r="L1166" s="181"/>
    </row>
    <row r="1167" spans="2:12" x14ac:dyDescent="0.25">
      <c r="B1167" s="624"/>
      <c r="C1167" s="181"/>
      <c r="D1167" s="181"/>
      <c r="E1167" s="181"/>
      <c r="F1167" s="181"/>
      <c r="G1167" s="181"/>
      <c r="H1167" s="181"/>
      <c r="I1167" s="181"/>
      <c r="J1167" s="181"/>
      <c r="K1167" s="625"/>
      <c r="L1167" s="181"/>
    </row>
    <row r="1168" spans="2:12" x14ac:dyDescent="0.25">
      <c r="B1168" s="624"/>
      <c r="C1168" s="181"/>
      <c r="D1168" s="181"/>
      <c r="E1168" s="181"/>
      <c r="F1168" s="181"/>
      <c r="G1168" s="181"/>
      <c r="H1168" s="181"/>
      <c r="I1168" s="181"/>
      <c r="J1168" s="181"/>
      <c r="K1168" s="625"/>
      <c r="L1168" s="181"/>
    </row>
    <row r="1169" spans="2:12" x14ac:dyDescent="0.25">
      <c r="B1169" s="624"/>
      <c r="C1169" s="181"/>
      <c r="D1169" s="181"/>
      <c r="E1169" s="181"/>
      <c r="F1169" s="181"/>
      <c r="G1169" s="181"/>
      <c r="H1169" s="181"/>
      <c r="I1169" s="181"/>
      <c r="J1169" s="181"/>
      <c r="K1169" s="625"/>
      <c r="L1169" s="181"/>
    </row>
    <row r="1170" spans="2:12" x14ac:dyDescent="0.25">
      <c r="B1170" s="624"/>
      <c r="C1170" s="181"/>
      <c r="D1170" s="181"/>
      <c r="E1170" s="181"/>
      <c r="F1170" s="181"/>
      <c r="G1170" s="181"/>
      <c r="H1170" s="181"/>
      <c r="I1170" s="181"/>
      <c r="J1170" s="181"/>
      <c r="K1170" s="625"/>
      <c r="L1170" s="181"/>
    </row>
    <row r="1171" spans="2:12" x14ac:dyDescent="0.25">
      <c r="B1171" s="624"/>
      <c r="C1171" s="181"/>
      <c r="D1171" s="181"/>
      <c r="E1171" s="181"/>
      <c r="F1171" s="181"/>
      <c r="G1171" s="181"/>
      <c r="H1171" s="181"/>
      <c r="I1171" s="181"/>
      <c r="J1171" s="181"/>
      <c r="K1171" s="625"/>
      <c r="L1171" s="181"/>
    </row>
    <row r="1172" spans="2:12" x14ac:dyDescent="0.25">
      <c r="B1172" s="624"/>
      <c r="C1172" s="181"/>
      <c r="D1172" s="181"/>
      <c r="E1172" s="181"/>
      <c r="F1172" s="181"/>
      <c r="G1172" s="181"/>
      <c r="H1172" s="181"/>
      <c r="I1172" s="181"/>
      <c r="J1172" s="181"/>
      <c r="K1172" s="625"/>
      <c r="L1172" s="181"/>
    </row>
    <row r="1173" spans="2:12" x14ac:dyDescent="0.25">
      <c r="B1173" s="624"/>
      <c r="C1173" s="181"/>
      <c r="D1173" s="181"/>
      <c r="E1173" s="181"/>
      <c r="F1173" s="181"/>
      <c r="G1173" s="181"/>
      <c r="H1173" s="181"/>
      <c r="I1173" s="181"/>
      <c r="J1173" s="181"/>
      <c r="K1173" s="625"/>
      <c r="L1173" s="181"/>
    </row>
    <row r="1174" spans="2:12" x14ac:dyDescent="0.25">
      <c r="B1174" s="624"/>
      <c r="C1174" s="181"/>
      <c r="D1174" s="181"/>
      <c r="E1174" s="181"/>
      <c r="F1174" s="181"/>
      <c r="G1174" s="181"/>
      <c r="H1174" s="181"/>
      <c r="I1174" s="181"/>
      <c r="J1174" s="181"/>
      <c r="K1174" s="625"/>
      <c r="L1174" s="181"/>
    </row>
    <row r="1175" spans="2:12" x14ac:dyDescent="0.25">
      <c r="B1175" s="624"/>
      <c r="C1175" s="181"/>
      <c r="D1175" s="181"/>
      <c r="E1175" s="181"/>
      <c r="F1175" s="181"/>
      <c r="G1175" s="181"/>
      <c r="H1175" s="181"/>
      <c r="I1175" s="181"/>
      <c r="J1175" s="181"/>
      <c r="K1175" s="625"/>
      <c r="L1175" s="181"/>
    </row>
    <row r="1176" spans="2:12" x14ac:dyDescent="0.25">
      <c r="B1176" s="624"/>
      <c r="C1176" s="181"/>
      <c r="D1176" s="181"/>
      <c r="E1176" s="181"/>
      <c r="F1176" s="181"/>
      <c r="G1176" s="181"/>
      <c r="H1176" s="181"/>
      <c r="I1176" s="181"/>
      <c r="J1176" s="181"/>
      <c r="K1176" s="625"/>
      <c r="L1176" s="181"/>
    </row>
    <row r="1177" spans="2:12" x14ac:dyDescent="0.25">
      <c r="B1177" s="624"/>
      <c r="C1177" s="181"/>
      <c r="D1177" s="181"/>
      <c r="E1177" s="181"/>
      <c r="F1177" s="181"/>
      <c r="G1177" s="181"/>
      <c r="H1177" s="181"/>
      <c r="I1177" s="181"/>
      <c r="J1177" s="181"/>
      <c r="K1177" s="625"/>
      <c r="L1177" s="181"/>
    </row>
    <row r="1178" spans="2:12" x14ac:dyDescent="0.25">
      <c r="B1178" s="624"/>
      <c r="C1178" s="181"/>
      <c r="D1178" s="181"/>
      <c r="E1178" s="181"/>
      <c r="F1178" s="181"/>
      <c r="G1178" s="181"/>
      <c r="H1178" s="181"/>
      <c r="I1178" s="181"/>
      <c r="J1178" s="181"/>
      <c r="K1178" s="625"/>
      <c r="L1178" s="181"/>
    </row>
    <row r="1179" spans="2:12" x14ac:dyDescent="0.25">
      <c r="B1179" s="624"/>
      <c r="C1179" s="181"/>
      <c r="D1179" s="181"/>
      <c r="E1179" s="181"/>
      <c r="F1179" s="181"/>
      <c r="G1179" s="181"/>
      <c r="H1179" s="181"/>
      <c r="I1179" s="181"/>
      <c r="J1179" s="181"/>
      <c r="K1179" s="625"/>
      <c r="L1179" s="181"/>
    </row>
    <row r="1180" spans="2:12" x14ac:dyDescent="0.25">
      <c r="B1180" s="624"/>
      <c r="C1180" s="181"/>
      <c r="D1180" s="181"/>
      <c r="E1180" s="181"/>
      <c r="F1180" s="181"/>
      <c r="G1180" s="181"/>
      <c r="H1180" s="181"/>
      <c r="I1180" s="181"/>
      <c r="J1180" s="181"/>
      <c r="K1180" s="625"/>
      <c r="L1180" s="181"/>
    </row>
    <row r="1181" spans="2:12" x14ac:dyDescent="0.25">
      <c r="B1181" s="624"/>
      <c r="C1181" s="181"/>
      <c r="D1181" s="181"/>
      <c r="E1181" s="181"/>
      <c r="F1181" s="181"/>
      <c r="G1181" s="181"/>
      <c r="H1181" s="181"/>
      <c r="I1181" s="181"/>
      <c r="J1181" s="181"/>
      <c r="K1181" s="625"/>
      <c r="L1181" s="181"/>
    </row>
    <row r="1182" spans="2:12" x14ac:dyDescent="0.25">
      <c r="B1182" s="624"/>
      <c r="C1182" s="181"/>
      <c r="D1182" s="181"/>
      <c r="E1182" s="181"/>
      <c r="F1182" s="181"/>
      <c r="G1182" s="181"/>
      <c r="H1182" s="181"/>
      <c r="I1182" s="181"/>
      <c r="J1182" s="181"/>
      <c r="K1182" s="625"/>
      <c r="L1182" s="181"/>
    </row>
    <row r="1183" spans="2:12" x14ac:dyDescent="0.25">
      <c r="B1183" s="624"/>
      <c r="C1183" s="181"/>
      <c r="D1183" s="181"/>
      <c r="E1183" s="181"/>
      <c r="F1183" s="181"/>
      <c r="G1183" s="181"/>
      <c r="H1183" s="181"/>
      <c r="I1183" s="181"/>
      <c r="J1183" s="181"/>
      <c r="K1183" s="625"/>
      <c r="L1183" s="181"/>
    </row>
    <row r="1184" spans="2:12" x14ac:dyDescent="0.25">
      <c r="B1184" s="624"/>
      <c r="C1184" s="181"/>
      <c r="D1184" s="181"/>
      <c r="E1184" s="181"/>
      <c r="F1184" s="181"/>
      <c r="G1184" s="181"/>
      <c r="H1184" s="181"/>
      <c r="I1184" s="181"/>
      <c r="J1184" s="181"/>
      <c r="K1184" s="625"/>
      <c r="L1184" s="181"/>
    </row>
    <row r="1185" spans="2:12" x14ac:dyDescent="0.25">
      <c r="B1185" s="624"/>
      <c r="C1185" s="181"/>
      <c r="D1185" s="181"/>
      <c r="E1185" s="181"/>
      <c r="F1185" s="181"/>
      <c r="G1185" s="181"/>
      <c r="H1185" s="181"/>
      <c r="I1185" s="181"/>
      <c r="J1185" s="181"/>
      <c r="K1185" s="625"/>
      <c r="L1185" s="181"/>
    </row>
    <row r="1186" spans="2:12" x14ac:dyDescent="0.25">
      <c r="B1186" s="624"/>
      <c r="C1186" s="181"/>
      <c r="D1186" s="181"/>
      <c r="E1186" s="181"/>
      <c r="F1186" s="181"/>
      <c r="G1186" s="181"/>
      <c r="H1186" s="181"/>
      <c r="I1186" s="181"/>
      <c r="J1186" s="181"/>
      <c r="K1186" s="625"/>
      <c r="L1186" s="181"/>
    </row>
    <row r="1187" spans="2:12" x14ac:dyDescent="0.25">
      <c r="B1187" s="624"/>
      <c r="C1187" s="181"/>
      <c r="D1187" s="181"/>
      <c r="E1187" s="181"/>
      <c r="F1187" s="181"/>
      <c r="G1187" s="181"/>
      <c r="H1187" s="181"/>
      <c r="I1187" s="181"/>
      <c r="J1187" s="181"/>
      <c r="K1187" s="625"/>
      <c r="L1187" s="181"/>
    </row>
    <row r="1188" spans="2:12" x14ac:dyDescent="0.25">
      <c r="B1188" s="624"/>
      <c r="C1188" s="181"/>
      <c r="D1188" s="181"/>
      <c r="E1188" s="181"/>
      <c r="F1188" s="181"/>
      <c r="G1188" s="181"/>
      <c r="H1188" s="181"/>
      <c r="I1188" s="181"/>
      <c r="J1188" s="181"/>
      <c r="K1188" s="625"/>
      <c r="L1188" s="181"/>
    </row>
    <row r="1189" spans="2:12" x14ac:dyDescent="0.25">
      <c r="B1189" s="624"/>
      <c r="C1189" s="181"/>
      <c r="D1189" s="181"/>
      <c r="E1189" s="181"/>
      <c r="F1189" s="181"/>
      <c r="G1189" s="181"/>
      <c r="H1189" s="181"/>
      <c r="I1189" s="181"/>
      <c r="J1189" s="181"/>
      <c r="K1189" s="625"/>
      <c r="L1189" s="181"/>
    </row>
    <row r="1190" spans="2:12" x14ac:dyDescent="0.25">
      <c r="B1190" s="624"/>
      <c r="C1190" s="181"/>
      <c r="D1190" s="181"/>
      <c r="E1190" s="181"/>
      <c r="F1190" s="181"/>
      <c r="G1190" s="181"/>
      <c r="H1190" s="181"/>
      <c r="I1190" s="181"/>
      <c r="J1190" s="181"/>
      <c r="K1190" s="625"/>
      <c r="L1190" s="181"/>
    </row>
    <row r="1191" spans="2:12" x14ac:dyDescent="0.25">
      <c r="B1191" s="624"/>
      <c r="C1191" s="181"/>
      <c r="D1191" s="181"/>
      <c r="E1191" s="181"/>
      <c r="F1191" s="181"/>
      <c r="G1191" s="181"/>
      <c r="H1191" s="181"/>
      <c r="I1191" s="181"/>
      <c r="J1191" s="181"/>
      <c r="K1191" s="625"/>
      <c r="L1191" s="181"/>
    </row>
    <row r="1192" spans="2:12" x14ac:dyDescent="0.25">
      <c r="B1192" s="624"/>
      <c r="C1192" s="181"/>
      <c r="D1192" s="181"/>
      <c r="E1192" s="181"/>
      <c r="F1192" s="181"/>
      <c r="G1192" s="181"/>
      <c r="H1192" s="181"/>
      <c r="I1192" s="181"/>
      <c r="J1192" s="181"/>
      <c r="K1192" s="625"/>
      <c r="L1192" s="181"/>
    </row>
    <row r="1193" spans="2:12" x14ac:dyDescent="0.25">
      <c r="B1193" s="624"/>
      <c r="C1193" s="181"/>
      <c r="D1193" s="181"/>
      <c r="E1193" s="181"/>
      <c r="F1193" s="181"/>
      <c r="G1193" s="181"/>
      <c r="H1193" s="181"/>
      <c r="I1193" s="181"/>
      <c r="J1193" s="181"/>
      <c r="K1193" s="625"/>
      <c r="L1193" s="181"/>
    </row>
    <row r="1194" spans="2:12" x14ac:dyDescent="0.25">
      <c r="B1194" s="624"/>
      <c r="C1194" s="181"/>
      <c r="D1194" s="181"/>
      <c r="E1194" s="181"/>
      <c r="F1194" s="181"/>
      <c r="G1194" s="181"/>
      <c r="H1194" s="181"/>
      <c r="I1194" s="181"/>
      <c r="J1194" s="181"/>
      <c r="K1194" s="625"/>
      <c r="L1194" s="181"/>
    </row>
    <row r="1195" spans="2:12" x14ac:dyDescent="0.25">
      <c r="B1195" s="624"/>
      <c r="C1195" s="181"/>
      <c r="D1195" s="181"/>
      <c r="E1195" s="181"/>
      <c r="F1195" s="181"/>
      <c r="G1195" s="181"/>
      <c r="H1195" s="181"/>
      <c r="I1195" s="181"/>
      <c r="J1195" s="181"/>
      <c r="K1195" s="625"/>
      <c r="L1195" s="181"/>
    </row>
    <row r="1196" spans="2:12" x14ac:dyDescent="0.25">
      <c r="B1196" s="624"/>
      <c r="C1196" s="181"/>
      <c r="D1196" s="181"/>
      <c r="E1196" s="181"/>
      <c r="F1196" s="181"/>
      <c r="G1196" s="181"/>
      <c r="H1196" s="181"/>
      <c r="I1196" s="181"/>
      <c r="J1196" s="181"/>
      <c r="K1196" s="625"/>
      <c r="L1196" s="181"/>
    </row>
    <row r="1197" spans="2:12" x14ac:dyDescent="0.25">
      <c r="B1197" s="624"/>
      <c r="C1197" s="181"/>
      <c r="D1197" s="181"/>
      <c r="E1197" s="181"/>
      <c r="F1197" s="181"/>
      <c r="G1197" s="181"/>
      <c r="H1197" s="181"/>
      <c r="I1197" s="181"/>
      <c r="J1197" s="181"/>
      <c r="K1197" s="625"/>
      <c r="L1197" s="181"/>
    </row>
    <row r="1198" spans="2:12" x14ac:dyDescent="0.25">
      <c r="B1198" s="624"/>
      <c r="C1198" s="181"/>
      <c r="D1198" s="181"/>
      <c r="E1198" s="181"/>
      <c r="F1198" s="181"/>
      <c r="G1198" s="181"/>
      <c r="H1198" s="181"/>
      <c r="I1198" s="181"/>
      <c r="J1198" s="181"/>
      <c r="K1198" s="625"/>
      <c r="L1198" s="181"/>
    </row>
    <row r="1199" spans="2:12" x14ac:dyDescent="0.25">
      <c r="B1199" s="624"/>
      <c r="C1199" s="181"/>
      <c r="D1199" s="181"/>
      <c r="E1199" s="181"/>
      <c r="F1199" s="181"/>
      <c r="G1199" s="181"/>
      <c r="H1199" s="181"/>
      <c r="I1199" s="181"/>
      <c r="J1199" s="181"/>
      <c r="K1199" s="625"/>
      <c r="L1199" s="181"/>
    </row>
    <row r="1200" spans="2:12" x14ac:dyDescent="0.25">
      <c r="B1200" s="624"/>
      <c r="C1200" s="181"/>
      <c r="D1200" s="181"/>
      <c r="E1200" s="181"/>
      <c r="F1200" s="181"/>
      <c r="G1200" s="181"/>
      <c r="H1200" s="181"/>
      <c r="I1200" s="181"/>
      <c r="J1200" s="181"/>
      <c r="K1200" s="625"/>
      <c r="L1200" s="181"/>
    </row>
    <row r="1201" spans="2:12" x14ac:dyDescent="0.25">
      <c r="B1201" s="624"/>
      <c r="C1201" s="181"/>
      <c r="D1201" s="181"/>
      <c r="E1201" s="181"/>
      <c r="F1201" s="181"/>
      <c r="G1201" s="181"/>
      <c r="H1201" s="181"/>
      <c r="I1201" s="181"/>
      <c r="J1201" s="181"/>
      <c r="K1201" s="625"/>
      <c r="L1201" s="181"/>
    </row>
    <row r="1202" spans="2:12" x14ac:dyDescent="0.25">
      <c r="B1202" s="624"/>
      <c r="C1202" s="181"/>
      <c r="D1202" s="181"/>
      <c r="E1202" s="181"/>
      <c r="F1202" s="181"/>
      <c r="G1202" s="181"/>
      <c r="H1202" s="181"/>
      <c r="I1202" s="181"/>
      <c r="J1202" s="181"/>
      <c r="K1202" s="625"/>
      <c r="L1202" s="181"/>
    </row>
    <row r="1203" spans="2:12" x14ac:dyDescent="0.25">
      <c r="B1203" s="624"/>
      <c r="C1203" s="181"/>
      <c r="D1203" s="181"/>
      <c r="E1203" s="181"/>
      <c r="F1203" s="181"/>
      <c r="G1203" s="181"/>
      <c r="H1203" s="181"/>
      <c r="I1203" s="181"/>
      <c r="J1203" s="181"/>
      <c r="K1203" s="625"/>
      <c r="L1203" s="181"/>
    </row>
    <row r="1204" spans="2:12" x14ac:dyDescent="0.25">
      <c r="B1204" s="624"/>
      <c r="C1204" s="181"/>
      <c r="D1204" s="181"/>
      <c r="E1204" s="181"/>
      <c r="F1204" s="181"/>
      <c r="G1204" s="181"/>
      <c r="H1204" s="181"/>
      <c r="I1204" s="181"/>
      <c r="J1204" s="181"/>
      <c r="K1204" s="625"/>
      <c r="L1204" s="181"/>
    </row>
    <row r="1205" spans="2:12" x14ac:dyDescent="0.25">
      <c r="B1205" s="624"/>
      <c r="C1205" s="181"/>
      <c r="D1205" s="181"/>
      <c r="E1205" s="181"/>
      <c r="F1205" s="181"/>
      <c r="G1205" s="181"/>
      <c r="H1205" s="181"/>
      <c r="I1205" s="181"/>
      <c r="J1205" s="181"/>
      <c r="K1205" s="625"/>
      <c r="L1205" s="181"/>
    </row>
    <row r="1206" spans="2:12" x14ac:dyDescent="0.25">
      <c r="B1206" s="624"/>
      <c r="C1206" s="181"/>
      <c r="D1206" s="181"/>
      <c r="E1206" s="181"/>
      <c r="F1206" s="181"/>
      <c r="G1206" s="181"/>
      <c r="H1206" s="181"/>
      <c r="I1206" s="181"/>
      <c r="J1206" s="181"/>
      <c r="K1206" s="625"/>
      <c r="L1206" s="181"/>
    </row>
    <row r="1207" spans="2:12" x14ac:dyDescent="0.25">
      <c r="B1207" s="624"/>
      <c r="C1207" s="181"/>
      <c r="D1207" s="181"/>
      <c r="E1207" s="181"/>
      <c r="F1207" s="181"/>
      <c r="G1207" s="181"/>
      <c r="H1207" s="181"/>
      <c r="I1207" s="181"/>
      <c r="J1207" s="181"/>
      <c r="K1207" s="625"/>
      <c r="L1207" s="181"/>
    </row>
    <row r="1208" spans="2:12" x14ac:dyDescent="0.25">
      <c r="B1208" s="624"/>
      <c r="C1208" s="181"/>
      <c r="D1208" s="181"/>
      <c r="E1208" s="181"/>
      <c r="F1208" s="181"/>
      <c r="G1208" s="181"/>
      <c r="H1208" s="181"/>
      <c r="I1208" s="181"/>
      <c r="J1208" s="181"/>
      <c r="K1208" s="625"/>
      <c r="L1208" s="181"/>
    </row>
    <row r="1209" spans="2:12" x14ac:dyDescent="0.25">
      <c r="B1209" s="624"/>
      <c r="C1209" s="181"/>
      <c r="D1209" s="181"/>
      <c r="E1209" s="181"/>
      <c r="F1209" s="181"/>
      <c r="G1209" s="181"/>
      <c r="H1209" s="181"/>
      <c r="I1209" s="181"/>
      <c r="J1209" s="181"/>
      <c r="K1209" s="625"/>
      <c r="L1209" s="181"/>
    </row>
    <row r="1210" spans="2:12" x14ac:dyDescent="0.25">
      <c r="B1210" s="624"/>
      <c r="C1210" s="181"/>
      <c r="D1210" s="181"/>
      <c r="E1210" s="181"/>
      <c r="F1210" s="181"/>
      <c r="G1210" s="181"/>
      <c r="H1210" s="181"/>
      <c r="I1210" s="181"/>
      <c r="J1210" s="181"/>
      <c r="K1210" s="625"/>
      <c r="L1210" s="181"/>
    </row>
    <row r="1211" spans="2:12" x14ac:dyDescent="0.25">
      <c r="B1211" s="624"/>
      <c r="C1211" s="181"/>
      <c r="D1211" s="181"/>
      <c r="E1211" s="181"/>
      <c r="F1211" s="181"/>
      <c r="G1211" s="181"/>
      <c r="H1211" s="181"/>
      <c r="I1211" s="181"/>
      <c r="J1211" s="181"/>
      <c r="K1211" s="625"/>
      <c r="L1211" s="181"/>
    </row>
    <row r="1212" spans="2:12" x14ac:dyDescent="0.25">
      <c r="B1212" s="624"/>
      <c r="C1212" s="181"/>
      <c r="D1212" s="181"/>
      <c r="E1212" s="181"/>
      <c r="F1212" s="181"/>
      <c r="G1212" s="181"/>
      <c r="H1212" s="181"/>
      <c r="I1212" s="181"/>
      <c r="J1212" s="181"/>
      <c r="K1212" s="625"/>
      <c r="L1212" s="181"/>
    </row>
    <row r="1213" spans="2:12" x14ac:dyDescent="0.25">
      <c r="B1213" s="624"/>
      <c r="C1213" s="181"/>
      <c r="D1213" s="181"/>
      <c r="E1213" s="181"/>
      <c r="F1213" s="181"/>
      <c r="G1213" s="181"/>
      <c r="H1213" s="181"/>
      <c r="I1213" s="181"/>
      <c r="J1213" s="181"/>
      <c r="K1213" s="625"/>
      <c r="L1213" s="181"/>
    </row>
    <row r="1214" spans="2:12" x14ac:dyDescent="0.25">
      <c r="B1214" s="624"/>
      <c r="C1214" s="181"/>
      <c r="D1214" s="181"/>
      <c r="E1214" s="181"/>
      <c r="F1214" s="181"/>
      <c r="G1214" s="181"/>
      <c r="H1214" s="181"/>
      <c r="I1214" s="181"/>
      <c r="J1214" s="181"/>
      <c r="K1214" s="625"/>
      <c r="L1214" s="181"/>
    </row>
    <row r="1215" spans="2:12" x14ac:dyDescent="0.25">
      <c r="B1215" s="624"/>
      <c r="C1215" s="181"/>
      <c r="D1215" s="181"/>
      <c r="E1215" s="181"/>
      <c r="F1215" s="181"/>
      <c r="G1215" s="181"/>
      <c r="H1215" s="181"/>
      <c r="I1215" s="181"/>
      <c r="J1215" s="181"/>
      <c r="K1215" s="625"/>
      <c r="L1215" s="181"/>
    </row>
    <row r="1216" spans="2:12" x14ac:dyDescent="0.25">
      <c r="B1216" s="624"/>
      <c r="C1216" s="181"/>
      <c r="D1216" s="181"/>
      <c r="E1216" s="181"/>
      <c r="F1216" s="181"/>
      <c r="G1216" s="181"/>
      <c r="H1216" s="181"/>
      <c r="I1216" s="181"/>
      <c r="J1216" s="181"/>
      <c r="K1216" s="625"/>
      <c r="L1216" s="181"/>
    </row>
    <row r="1217" spans="2:12" x14ac:dyDescent="0.25">
      <c r="B1217" s="624"/>
      <c r="C1217" s="181"/>
      <c r="D1217" s="181"/>
      <c r="E1217" s="181"/>
      <c r="F1217" s="181"/>
      <c r="G1217" s="181"/>
      <c r="H1217" s="181"/>
      <c r="I1217" s="181"/>
      <c r="J1217" s="181"/>
      <c r="K1217" s="625"/>
      <c r="L1217" s="181"/>
    </row>
    <row r="1218" spans="2:12" x14ac:dyDescent="0.25">
      <c r="B1218" s="624"/>
      <c r="C1218" s="181"/>
      <c r="D1218" s="181"/>
      <c r="E1218" s="181"/>
      <c r="F1218" s="181"/>
      <c r="G1218" s="181"/>
      <c r="H1218" s="181"/>
      <c r="I1218" s="181"/>
      <c r="J1218" s="181"/>
      <c r="K1218" s="625"/>
      <c r="L1218" s="181"/>
    </row>
    <row r="1219" spans="2:12" x14ac:dyDescent="0.25">
      <c r="B1219" s="624"/>
      <c r="C1219" s="181"/>
      <c r="D1219" s="181"/>
      <c r="E1219" s="181"/>
      <c r="F1219" s="181"/>
      <c r="G1219" s="181"/>
      <c r="H1219" s="181"/>
      <c r="I1219" s="181"/>
      <c r="J1219" s="181"/>
      <c r="K1219" s="625"/>
      <c r="L1219" s="181"/>
    </row>
    <row r="1220" spans="2:12" x14ac:dyDescent="0.25">
      <c r="B1220" s="624"/>
      <c r="C1220" s="181"/>
      <c r="D1220" s="181"/>
      <c r="E1220" s="181"/>
      <c r="F1220" s="181"/>
      <c r="G1220" s="181"/>
      <c r="H1220" s="181"/>
      <c r="I1220" s="181"/>
      <c r="J1220" s="181"/>
      <c r="K1220" s="625"/>
      <c r="L1220" s="181"/>
    </row>
    <row r="1221" spans="2:12" x14ac:dyDescent="0.25">
      <c r="B1221" s="624"/>
      <c r="C1221" s="181"/>
      <c r="D1221" s="181"/>
      <c r="E1221" s="181"/>
      <c r="F1221" s="181"/>
      <c r="G1221" s="181"/>
      <c r="H1221" s="181"/>
      <c r="I1221" s="181"/>
      <c r="J1221" s="181"/>
      <c r="K1221" s="625"/>
      <c r="L1221" s="181"/>
    </row>
    <row r="1222" spans="2:12" x14ac:dyDescent="0.25">
      <c r="B1222" s="624"/>
      <c r="C1222" s="181"/>
      <c r="D1222" s="181"/>
      <c r="E1222" s="181"/>
      <c r="F1222" s="181"/>
      <c r="G1222" s="181"/>
      <c r="H1222" s="181"/>
      <c r="I1222" s="181"/>
      <c r="J1222" s="181"/>
      <c r="K1222" s="625"/>
      <c r="L1222" s="181"/>
    </row>
    <row r="1223" spans="2:12" x14ac:dyDescent="0.25">
      <c r="B1223" s="624"/>
      <c r="C1223" s="181"/>
      <c r="D1223" s="181"/>
      <c r="E1223" s="181"/>
      <c r="F1223" s="181"/>
      <c r="G1223" s="181"/>
      <c r="H1223" s="181"/>
      <c r="I1223" s="181"/>
      <c r="J1223" s="181"/>
      <c r="K1223" s="625"/>
      <c r="L1223" s="181"/>
    </row>
    <row r="1224" spans="2:12" x14ac:dyDescent="0.25">
      <c r="B1224" s="624"/>
      <c r="C1224" s="181"/>
      <c r="D1224" s="181"/>
      <c r="E1224" s="181"/>
      <c r="F1224" s="181"/>
      <c r="G1224" s="181"/>
      <c r="H1224" s="181"/>
      <c r="I1224" s="181"/>
      <c r="J1224" s="181"/>
      <c r="K1224" s="625"/>
      <c r="L1224" s="181"/>
    </row>
    <row r="1225" spans="2:12" x14ac:dyDescent="0.25">
      <c r="B1225" s="624"/>
      <c r="C1225" s="181"/>
      <c r="D1225" s="181"/>
      <c r="E1225" s="181"/>
      <c r="F1225" s="181"/>
      <c r="G1225" s="181"/>
      <c r="H1225" s="181"/>
      <c r="I1225" s="181"/>
      <c r="J1225" s="181"/>
      <c r="K1225" s="625"/>
      <c r="L1225" s="181"/>
    </row>
    <row r="1226" spans="2:12" x14ac:dyDescent="0.25">
      <c r="B1226" s="624"/>
      <c r="C1226" s="181"/>
      <c r="D1226" s="181"/>
      <c r="E1226" s="181"/>
      <c r="F1226" s="181"/>
      <c r="G1226" s="181"/>
      <c r="H1226" s="181"/>
      <c r="I1226" s="181"/>
      <c r="J1226" s="181"/>
      <c r="K1226" s="625"/>
      <c r="L1226" s="181"/>
    </row>
    <row r="1227" spans="2:12" x14ac:dyDescent="0.25">
      <c r="B1227" s="624"/>
      <c r="C1227" s="181"/>
      <c r="D1227" s="181"/>
      <c r="E1227" s="181"/>
      <c r="F1227" s="181"/>
      <c r="G1227" s="181"/>
      <c r="H1227" s="181"/>
      <c r="I1227" s="181"/>
      <c r="J1227" s="181"/>
      <c r="K1227" s="625"/>
      <c r="L1227" s="181"/>
    </row>
    <row r="1228" spans="2:12" x14ac:dyDescent="0.25">
      <c r="B1228" s="624"/>
      <c r="C1228" s="181"/>
      <c r="D1228" s="181"/>
      <c r="E1228" s="181"/>
      <c r="F1228" s="181"/>
      <c r="G1228" s="181"/>
      <c r="H1228" s="181"/>
      <c r="I1228" s="181"/>
      <c r="J1228" s="181"/>
      <c r="K1228" s="625"/>
      <c r="L1228" s="181"/>
    </row>
    <row r="1229" spans="2:12" x14ac:dyDescent="0.25">
      <c r="B1229" s="624"/>
      <c r="C1229" s="181"/>
      <c r="D1229" s="181"/>
      <c r="E1229" s="181"/>
      <c r="F1229" s="181"/>
      <c r="G1229" s="181"/>
      <c r="H1229" s="181"/>
      <c r="I1229" s="181"/>
      <c r="J1229" s="181"/>
      <c r="K1229" s="625"/>
      <c r="L1229" s="181"/>
    </row>
    <row r="1230" spans="2:12" x14ac:dyDescent="0.25">
      <c r="B1230" s="624"/>
      <c r="C1230" s="181"/>
      <c r="D1230" s="181"/>
      <c r="E1230" s="181"/>
      <c r="F1230" s="181"/>
      <c r="G1230" s="181"/>
      <c r="H1230" s="181"/>
      <c r="I1230" s="181"/>
      <c r="J1230" s="181"/>
      <c r="K1230" s="625"/>
      <c r="L1230" s="181"/>
    </row>
    <row r="1231" spans="2:12" x14ac:dyDescent="0.25">
      <c r="B1231" s="624"/>
      <c r="C1231" s="181"/>
      <c r="D1231" s="181"/>
      <c r="E1231" s="181"/>
      <c r="F1231" s="181"/>
      <c r="G1231" s="181"/>
      <c r="H1231" s="181"/>
      <c r="I1231" s="181"/>
      <c r="J1231" s="181"/>
      <c r="K1231" s="625"/>
      <c r="L1231" s="181"/>
    </row>
    <row r="1232" spans="2:12" x14ac:dyDescent="0.25">
      <c r="B1232" s="624"/>
      <c r="C1232" s="181"/>
      <c r="D1232" s="181"/>
      <c r="E1232" s="181"/>
      <c r="F1232" s="181"/>
      <c r="G1232" s="181"/>
      <c r="H1232" s="181"/>
      <c r="I1232" s="181"/>
      <c r="J1232" s="181"/>
      <c r="K1232" s="625"/>
      <c r="L1232" s="181"/>
    </row>
    <row r="1233" spans="2:12" x14ac:dyDescent="0.25">
      <c r="B1233" s="624"/>
      <c r="C1233" s="181"/>
      <c r="D1233" s="181"/>
      <c r="E1233" s="181"/>
      <c r="F1233" s="181"/>
      <c r="G1233" s="181"/>
      <c r="H1233" s="181"/>
      <c r="I1233" s="181"/>
      <c r="J1233" s="181"/>
      <c r="K1233" s="625"/>
      <c r="L1233" s="181"/>
    </row>
    <row r="1234" spans="2:12" x14ac:dyDescent="0.25">
      <c r="B1234" s="624"/>
      <c r="C1234" s="181"/>
      <c r="D1234" s="181"/>
      <c r="E1234" s="181"/>
      <c r="F1234" s="181"/>
      <c r="G1234" s="181"/>
      <c r="H1234" s="181"/>
      <c r="I1234" s="181"/>
      <c r="J1234" s="181"/>
      <c r="K1234" s="625"/>
      <c r="L1234" s="181"/>
    </row>
    <row r="1235" spans="2:12" x14ac:dyDescent="0.25">
      <c r="B1235" s="624"/>
      <c r="C1235" s="181"/>
      <c r="D1235" s="181"/>
      <c r="E1235" s="181"/>
      <c r="F1235" s="181"/>
      <c r="G1235" s="181"/>
      <c r="H1235" s="181"/>
      <c r="I1235" s="181"/>
      <c r="J1235" s="181"/>
      <c r="K1235" s="625"/>
      <c r="L1235" s="181"/>
    </row>
    <row r="1236" spans="2:12" x14ac:dyDescent="0.25">
      <c r="B1236" s="624"/>
      <c r="C1236" s="181"/>
      <c r="D1236" s="181"/>
      <c r="E1236" s="181"/>
      <c r="F1236" s="181"/>
      <c r="G1236" s="181"/>
      <c r="H1236" s="181"/>
      <c r="I1236" s="181"/>
      <c r="J1236" s="181"/>
      <c r="K1236" s="625"/>
      <c r="L1236" s="181"/>
    </row>
    <row r="1237" spans="2:12" x14ac:dyDescent="0.25">
      <c r="B1237" s="624"/>
      <c r="C1237" s="181"/>
      <c r="D1237" s="181"/>
      <c r="E1237" s="181"/>
      <c r="F1237" s="181"/>
      <c r="G1237" s="181"/>
      <c r="H1237" s="181"/>
      <c r="I1237" s="181"/>
      <c r="J1237" s="181"/>
      <c r="K1237" s="625"/>
      <c r="L1237" s="181"/>
    </row>
    <row r="1238" spans="2:12" x14ac:dyDescent="0.25">
      <c r="B1238" s="624"/>
      <c r="C1238" s="181"/>
      <c r="D1238" s="181"/>
      <c r="E1238" s="181"/>
      <c r="F1238" s="181"/>
      <c r="G1238" s="181"/>
      <c r="H1238" s="181"/>
      <c r="I1238" s="181"/>
      <c r="J1238" s="181"/>
      <c r="K1238" s="625"/>
      <c r="L1238" s="181"/>
    </row>
    <row r="1239" spans="2:12" x14ac:dyDescent="0.25">
      <c r="B1239" s="624"/>
      <c r="C1239" s="181"/>
      <c r="D1239" s="181"/>
      <c r="E1239" s="181"/>
      <c r="F1239" s="181"/>
      <c r="G1239" s="181"/>
      <c r="H1239" s="181"/>
      <c r="I1239" s="181"/>
      <c r="J1239" s="181"/>
      <c r="K1239" s="625"/>
      <c r="L1239" s="181"/>
    </row>
    <row r="1240" spans="2:12" x14ac:dyDescent="0.25">
      <c r="B1240" s="624"/>
      <c r="C1240" s="181"/>
      <c r="D1240" s="181"/>
      <c r="E1240" s="181"/>
      <c r="F1240" s="181"/>
      <c r="G1240" s="181"/>
      <c r="H1240" s="181"/>
      <c r="I1240" s="181"/>
      <c r="J1240" s="181"/>
      <c r="K1240" s="625"/>
      <c r="L1240" s="181"/>
    </row>
    <row r="1241" spans="2:12" x14ac:dyDescent="0.25">
      <c r="B1241" s="624"/>
      <c r="C1241" s="181"/>
      <c r="D1241" s="181"/>
      <c r="E1241" s="181"/>
      <c r="F1241" s="181"/>
      <c r="G1241" s="181"/>
      <c r="H1241" s="181"/>
      <c r="I1241" s="181"/>
      <c r="J1241" s="181"/>
      <c r="K1241" s="625"/>
      <c r="L1241" s="181"/>
    </row>
    <row r="1242" spans="2:12" x14ac:dyDescent="0.25">
      <c r="B1242" s="624"/>
      <c r="C1242" s="181"/>
      <c r="D1242" s="181"/>
      <c r="E1242" s="181"/>
      <c r="F1242" s="181"/>
      <c r="G1242" s="181"/>
      <c r="H1242" s="181"/>
      <c r="I1242" s="181"/>
      <c r="J1242" s="181"/>
      <c r="K1242" s="625"/>
      <c r="L1242" s="181"/>
    </row>
    <row r="1243" spans="2:12" x14ac:dyDescent="0.25">
      <c r="B1243" s="624"/>
      <c r="C1243" s="181"/>
      <c r="D1243" s="181"/>
      <c r="E1243" s="181"/>
      <c r="F1243" s="181"/>
      <c r="G1243" s="181"/>
      <c r="H1243" s="181"/>
      <c r="I1243" s="181"/>
      <c r="J1243" s="181"/>
      <c r="K1243" s="625"/>
      <c r="L1243" s="181"/>
    </row>
    <row r="1244" spans="2:12" x14ac:dyDescent="0.25">
      <c r="B1244" s="624"/>
      <c r="C1244" s="181"/>
      <c r="D1244" s="181"/>
      <c r="E1244" s="181"/>
      <c r="F1244" s="181"/>
      <c r="G1244" s="181"/>
      <c r="H1244" s="181"/>
      <c r="I1244" s="181"/>
      <c r="J1244" s="181"/>
      <c r="K1244" s="625"/>
      <c r="L1244" s="181"/>
    </row>
    <row r="1245" spans="2:12" x14ac:dyDescent="0.25">
      <c r="B1245" s="624"/>
      <c r="C1245" s="181"/>
      <c r="D1245" s="181"/>
      <c r="E1245" s="181"/>
      <c r="F1245" s="181"/>
      <c r="G1245" s="181"/>
      <c r="H1245" s="181"/>
      <c r="I1245" s="181"/>
      <c r="J1245" s="181"/>
      <c r="K1245" s="625"/>
      <c r="L1245" s="181"/>
    </row>
    <row r="1246" spans="2:12" x14ac:dyDescent="0.25">
      <c r="B1246" s="624"/>
      <c r="C1246" s="181"/>
      <c r="D1246" s="181"/>
      <c r="E1246" s="181"/>
      <c r="F1246" s="181"/>
      <c r="G1246" s="181"/>
      <c r="H1246" s="181"/>
      <c r="I1246" s="181"/>
      <c r="J1246" s="181"/>
      <c r="K1246" s="625"/>
      <c r="L1246" s="181"/>
    </row>
    <row r="1247" spans="2:12" x14ac:dyDescent="0.25">
      <c r="B1247" s="624"/>
      <c r="C1247" s="181"/>
      <c r="D1247" s="181"/>
      <c r="E1247" s="181"/>
      <c r="F1247" s="181"/>
      <c r="G1247" s="181"/>
      <c r="H1247" s="181"/>
      <c r="I1247" s="181"/>
      <c r="J1247" s="181"/>
      <c r="K1247" s="625"/>
      <c r="L1247" s="181"/>
    </row>
    <row r="1248" spans="2:12" x14ac:dyDescent="0.25">
      <c r="B1248" s="624"/>
      <c r="C1248" s="181"/>
      <c r="D1248" s="181"/>
      <c r="E1248" s="181"/>
      <c r="F1248" s="181"/>
      <c r="G1248" s="181"/>
      <c r="H1248" s="181"/>
      <c r="I1248" s="181"/>
      <c r="J1248" s="181"/>
      <c r="K1248" s="625"/>
      <c r="L1248" s="181"/>
    </row>
    <row r="1249" spans="2:12" x14ac:dyDescent="0.25">
      <c r="B1249" s="624"/>
      <c r="C1249" s="181"/>
      <c r="D1249" s="181"/>
      <c r="E1249" s="181"/>
      <c r="F1249" s="181"/>
      <c r="G1249" s="181"/>
      <c r="H1249" s="181"/>
      <c r="I1249" s="181"/>
      <c r="J1249" s="181"/>
      <c r="K1249" s="625"/>
      <c r="L1249" s="181"/>
    </row>
    <row r="1250" spans="2:12" x14ac:dyDescent="0.25">
      <c r="B1250" s="624"/>
      <c r="C1250" s="181"/>
      <c r="D1250" s="181"/>
      <c r="E1250" s="181"/>
      <c r="F1250" s="181"/>
      <c r="G1250" s="181"/>
      <c r="H1250" s="181"/>
      <c r="I1250" s="181"/>
      <c r="J1250" s="181"/>
      <c r="K1250" s="625"/>
      <c r="L1250" s="181"/>
    </row>
    <row r="1251" spans="2:12" x14ac:dyDescent="0.25">
      <c r="B1251" s="624"/>
      <c r="C1251" s="181"/>
      <c r="D1251" s="181"/>
      <c r="E1251" s="181"/>
      <c r="F1251" s="181"/>
      <c r="G1251" s="181"/>
      <c r="H1251" s="181"/>
      <c r="I1251" s="181"/>
      <c r="J1251" s="181"/>
      <c r="K1251" s="625"/>
      <c r="L1251" s="181"/>
    </row>
    <row r="1252" spans="2:12" x14ac:dyDescent="0.25">
      <c r="B1252" s="624"/>
      <c r="C1252" s="181"/>
      <c r="D1252" s="181"/>
      <c r="E1252" s="181"/>
      <c r="F1252" s="181"/>
      <c r="G1252" s="181"/>
      <c r="H1252" s="181"/>
      <c r="I1252" s="181"/>
      <c r="J1252" s="181"/>
      <c r="K1252" s="625"/>
      <c r="L1252" s="181"/>
    </row>
    <row r="1253" spans="2:12" x14ac:dyDescent="0.25">
      <c r="B1253" s="624"/>
      <c r="C1253" s="181"/>
      <c r="D1253" s="181"/>
      <c r="E1253" s="181"/>
      <c r="F1253" s="181"/>
      <c r="G1253" s="181"/>
      <c r="H1253" s="181"/>
      <c r="I1253" s="181"/>
      <c r="J1253" s="181"/>
      <c r="K1253" s="625"/>
      <c r="L1253" s="181"/>
    </row>
    <row r="1254" spans="2:12" x14ac:dyDescent="0.25">
      <c r="B1254" s="624"/>
      <c r="C1254" s="181"/>
      <c r="D1254" s="181"/>
      <c r="E1254" s="181"/>
      <c r="F1254" s="181"/>
      <c r="G1254" s="181"/>
      <c r="H1254" s="181"/>
      <c r="I1254" s="181"/>
      <c r="J1254" s="181"/>
      <c r="K1254" s="625"/>
      <c r="L1254" s="181"/>
    </row>
    <row r="1255" spans="2:12" x14ac:dyDescent="0.25">
      <c r="B1255" s="624"/>
      <c r="C1255" s="181"/>
      <c r="D1255" s="181"/>
      <c r="E1255" s="181"/>
      <c r="F1255" s="181"/>
      <c r="G1255" s="181"/>
      <c r="H1255" s="181"/>
      <c r="I1255" s="181"/>
      <c r="J1255" s="181"/>
      <c r="K1255" s="625"/>
      <c r="L1255" s="181"/>
    </row>
    <row r="1256" spans="2:12" x14ac:dyDescent="0.25">
      <c r="B1256" s="624"/>
      <c r="C1256" s="181"/>
      <c r="D1256" s="181"/>
      <c r="E1256" s="181"/>
      <c r="F1256" s="181"/>
      <c r="G1256" s="181"/>
      <c r="H1256" s="181"/>
      <c r="I1256" s="181"/>
      <c r="J1256" s="181"/>
      <c r="K1256" s="625"/>
      <c r="L1256" s="181"/>
    </row>
    <row r="1257" spans="2:12" x14ac:dyDescent="0.25">
      <c r="B1257" s="624"/>
      <c r="C1257" s="181"/>
      <c r="D1257" s="181"/>
      <c r="E1257" s="181"/>
      <c r="F1257" s="181"/>
      <c r="G1257" s="181"/>
      <c r="H1257" s="181"/>
      <c r="I1257" s="181"/>
      <c r="J1257" s="181"/>
      <c r="K1257" s="625"/>
      <c r="L1257" s="181"/>
    </row>
    <row r="1258" spans="2:12" x14ac:dyDescent="0.25">
      <c r="B1258" s="624"/>
      <c r="C1258" s="181"/>
      <c r="D1258" s="181"/>
      <c r="E1258" s="181"/>
      <c r="F1258" s="181"/>
      <c r="G1258" s="181"/>
      <c r="H1258" s="181"/>
      <c r="I1258" s="181"/>
      <c r="J1258" s="181"/>
      <c r="K1258" s="625"/>
      <c r="L1258" s="181"/>
    </row>
    <row r="1259" spans="2:12" x14ac:dyDescent="0.25">
      <c r="B1259" s="624"/>
      <c r="C1259" s="181"/>
      <c r="D1259" s="181"/>
      <c r="E1259" s="181"/>
      <c r="F1259" s="181"/>
      <c r="G1259" s="181"/>
      <c r="H1259" s="181"/>
      <c r="I1259" s="181"/>
      <c r="J1259" s="181"/>
      <c r="K1259" s="625"/>
      <c r="L1259" s="181"/>
    </row>
    <row r="1260" spans="2:12" x14ac:dyDescent="0.25">
      <c r="B1260" s="624"/>
      <c r="C1260" s="181"/>
      <c r="D1260" s="181"/>
      <c r="E1260" s="181"/>
      <c r="F1260" s="181"/>
      <c r="G1260" s="181"/>
      <c r="H1260" s="181"/>
      <c r="I1260" s="181"/>
      <c r="J1260" s="181"/>
      <c r="K1260" s="625"/>
      <c r="L1260" s="181"/>
    </row>
    <row r="1261" spans="2:12" x14ac:dyDescent="0.25">
      <c r="B1261" s="624"/>
      <c r="C1261" s="181"/>
      <c r="D1261" s="181"/>
      <c r="E1261" s="181"/>
      <c r="F1261" s="181"/>
      <c r="G1261" s="181"/>
      <c r="H1261" s="181"/>
      <c r="I1261" s="181"/>
      <c r="J1261" s="181"/>
      <c r="K1261" s="625"/>
      <c r="L1261" s="181"/>
    </row>
    <row r="1262" spans="2:12" x14ac:dyDescent="0.25">
      <c r="B1262" s="624"/>
      <c r="C1262" s="181"/>
      <c r="D1262" s="181"/>
      <c r="E1262" s="181"/>
      <c r="F1262" s="181"/>
      <c r="G1262" s="181"/>
      <c r="H1262" s="181"/>
      <c r="I1262" s="181"/>
      <c r="J1262" s="181"/>
      <c r="K1262" s="625"/>
      <c r="L1262" s="181"/>
    </row>
    <row r="1263" spans="2:12" x14ac:dyDescent="0.25">
      <c r="B1263" s="624"/>
      <c r="C1263" s="181"/>
      <c r="D1263" s="181"/>
      <c r="E1263" s="181"/>
      <c r="F1263" s="181"/>
      <c r="G1263" s="181"/>
      <c r="H1263" s="181"/>
      <c r="I1263" s="181"/>
      <c r="J1263" s="181"/>
      <c r="K1263" s="625"/>
      <c r="L1263" s="181"/>
    </row>
    <row r="1264" spans="2:12" x14ac:dyDescent="0.25">
      <c r="B1264" s="624"/>
      <c r="C1264" s="181"/>
      <c r="D1264" s="181"/>
      <c r="E1264" s="181"/>
      <c r="F1264" s="181"/>
      <c r="G1264" s="181"/>
      <c r="H1264" s="181"/>
      <c r="I1264" s="181"/>
      <c r="J1264" s="181"/>
      <c r="K1264" s="625"/>
      <c r="L1264" s="181"/>
    </row>
    <row r="1265" spans="2:12" x14ac:dyDescent="0.25">
      <c r="B1265" s="624"/>
      <c r="C1265" s="181"/>
      <c r="D1265" s="181"/>
      <c r="E1265" s="181"/>
      <c r="F1265" s="181"/>
      <c r="G1265" s="181"/>
      <c r="H1265" s="181"/>
      <c r="I1265" s="181"/>
      <c r="J1265" s="181"/>
      <c r="K1265" s="625"/>
      <c r="L1265" s="181"/>
    </row>
    <row r="1266" spans="2:12" x14ac:dyDescent="0.25">
      <c r="B1266" s="624"/>
      <c r="C1266" s="181"/>
      <c r="D1266" s="181"/>
      <c r="E1266" s="181"/>
      <c r="F1266" s="181"/>
      <c r="G1266" s="181"/>
      <c r="H1266" s="181"/>
      <c r="I1266" s="181"/>
      <c r="J1266" s="181"/>
      <c r="K1266" s="625"/>
      <c r="L1266" s="181"/>
    </row>
    <row r="1267" spans="2:12" x14ac:dyDescent="0.25">
      <c r="B1267" s="624"/>
      <c r="C1267" s="181"/>
      <c r="D1267" s="181"/>
      <c r="E1267" s="181"/>
      <c r="F1267" s="181"/>
      <c r="G1267" s="181"/>
      <c r="H1267" s="181"/>
      <c r="I1267" s="181"/>
      <c r="J1267" s="181"/>
      <c r="K1267" s="625"/>
      <c r="L1267" s="181"/>
    </row>
    <row r="1268" spans="2:12" x14ac:dyDescent="0.25">
      <c r="B1268" s="624"/>
      <c r="C1268" s="181"/>
      <c r="D1268" s="181"/>
      <c r="E1268" s="181"/>
      <c r="F1268" s="181"/>
      <c r="G1268" s="181"/>
      <c r="H1268" s="181"/>
      <c r="I1268" s="181"/>
      <c r="J1268" s="181"/>
      <c r="K1268" s="625"/>
      <c r="L1268" s="181"/>
    </row>
    <row r="1269" spans="2:12" x14ac:dyDescent="0.25">
      <c r="B1269" s="624"/>
      <c r="C1269" s="181"/>
      <c r="D1269" s="181"/>
      <c r="E1269" s="181"/>
      <c r="F1269" s="181"/>
      <c r="G1269" s="181"/>
      <c r="H1269" s="181"/>
      <c r="I1269" s="181"/>
      <c r="J1269" s="181"/>
      <c r="K1269" s="625"/>
      <c r="L1269" s="181"/>
    </row>
    <row r="1270" spans="2:12" x14ac:dyDescent="0.25">
      <c r="B1270" s="624"/>
      <c r="C1270" s="181"/>
      <c r="D1270" s="181"/>
      <c r="E1270" s="181"/>
      <c r="F1270" s="181"/>
      <c r="G1270" s="181"/>
      <c r="H1270" s="181"/>
      <c r="I1270" s="181"/>
      <c r="J1270" s="181"/>
      <c r="K1270" s="625"/>
      <c r="L1270" s="181"/>
    </row>
    <row r="1271" spans="2:12" x14ac:dyDescent="0.25">
      <c r="B1271" s="624"/>
      <c r="C1271" s="181"/>
      <c r="D1271" s="181"/>
      <c r="E1271" s="181"/>
      <c r="F1271" s="181"/>
      <c r="G1271" s="181"/>
      <c r="H1271" s="181"/>
      <c r="I1271" s="181"/>
      <c r="J1271" s="181"/>
      <c r="K1271" s="625"/>
      <c r="L1271" s="181"/>
    </row>
    <row r="1272" spans="2:12" x14ac:dyDescent="0.25">
      <c r="B1272" s="624"/>
      <c r="C1272" s="181"/>
      <c r="D1272" s="181"/>
      <c r="E1272" s="181"/>
      <c r="F1272" s="181"/>
      <c r="G1272" s="181"/>
      <c r="H1272" s="181"/>
      <c r="I1272" s="181"/>
      <c r="J1272" s="181"/>
      <c r="K1272" s="625"/>
      <c r="L1272" s="181"/>
    </row>
    <row r="1273" spans="2:12" x14ac:dyDescent="0.25">
      <c r="B1273" s="624"/>
      <c r="C1273" s="181"/>
      <c r="D1273" s="181"/>
      <c r="E1273" s="181"/>
      <c r="F1273" s="181"/>
      <c r="G1273" s="181"/>
      <c r="H1273" s="181"/>
      <c r="I1273" s="181"/>
      <c r="J1273" s="181"/>
      <c r="K1273" s="625"/>
      <c r="L1273" s="181"/>
    </row>
    <row r="1274" spans="2:12" x14ac:dyDescent="0.25">
      <c r="B1274" s="624"/>
      <c r="C1274" s="181"/>
      <c r="D1274" s="181"/>
      <c r="E1274" s="181"/>
      <c r="F1274" s="181"/>
      <c r="G1274" s="181"/>
      <c r="H1274" s="181"/>
      <c r="I1274" s="181"/>
      <c r="J1274" s="181"/>
      <c r="K1274" s="625"/>
      <c r="L1274" s="181"/>
    </row>
    <row r="1275" spans="2:12" x14ac:dyDescent="0.25">
      <c r="B1275" s="624"/>
      <c r="C1275" s="181"/>
      <c r="D1275" s="181"/>
      <c r="E1275" s="181"/>
      <c r="F1275" s="181"/>
      <c r="G1275" s="181"/>
      <c r="H1275" s="181"/>
      <c r="I1275" s="181"/>
      <c r="J1275" s="181"/>
      <c r="K1275" s="625"/>
      <c r="L1275" s="181"/>
    </row>
    <row r="1276" spans="2:12" x14ac:dyDescent="0.25">
      <c r="B1276" s="624"/>
      <c r="C1276" s="181"/>
      <c r="D1276" s="181"/>
      <c r="E1276" s="181"/>
      <c r="F1276" s="181"/>
      <c r="G1276" s="181"/>
      <c r="H1276" s="181"/>
      <c r="I1276" s="181"/>
      <c r="J1276" s="181"/>
      <c r="K1276" s="625"/>
      <c r="L1276" s="181"/>
    </row>
    <row r="1277" spans="2:12" x14ac:dyDescent="0.25">
      <c r="B1277" s="624"/>
      <c r="C1277" s="181"/>
      <c r="D1277" s="181"/>
      <c r="E1277" s="181"/>
      <c r="F1277" s="181"/>
      <c r="G1277" s="181"/>
      <c r="H1277" s="181"/>
      <c r="I1277" s="181"/>
      <c r="J1277" s="181"/>
      <c r="K1277" s="625"/>
      <c r="L1277" s="181"/>
    </row>
    <row r="1278" spans="2:12" x14ac:dyDescent="0.25">
      <c r="B1278" s="624"/>
      <c r="C1278" s="181"/>
      <c r="D1278" s="181"/>
      <c r="E1278" s="181"/>
      <c r="F1278" s="181"/>
      <c r="G1278" s="181"/>
      <c r="H1278" s="181"/>
      <c r="I1278" s="181"/>
      <c r="J1278" s="181"/>
      <c r="K1278" s="625"/>
      <c r="L1278" s="181"/>
    </row>
    <row r="1279" spans="2:12" x14ac:dyDescent="0.25">
      <c r="B1279" s="624"/>
      <c r="C1279" s="181"/>
      <c r="D1279" s="181"/>
      <c r="E1279" s="181"/>
      <c r="F1279" s="181"/>
      <c r="G1279" s="181"/>
      <c r="H1279" s="181"/>
      <c r="I1279" s="181"/>
      <c r="J1279" s="181"/>
      <c r="K1279" s="625"/>
      <c r="L1279" s="181"/>
    </row>
    <row r="1280" spans="2:12" x14ac:dyDescent="0.25">
      <c r="B1280" s="624"/>
      <c r="C1280" s="181"/>
      <c r="D1280" s="181"/>
      <c r="E1280" s="181"/>
      <c r="F1280" s="181"/>
      <c r="G1280" s="181"/>
      <c r="H1280" s="181"/>
      <c r="I1280" s="181"/>
      <c r="J1280" s="181"/>
      <c r="K1280" s="625"/>
      <c r="L1280" s="181"/>
    </row>
    <row r="1281" spans="2:12" x14ac:dyDescent="0.25">
      <c r="B1281" s="624"/>
      <c r="C1281" s="181"/>
      <c r="D1281" s="181"/>
      <c r="E1281" s="181"/>
      <c r="F1281" s="181"/>
      <c r="G1281" s="181"/>
      <c r="H1281" s="181"/>
      <c r="I1281" s="181"/>
      <c r="J1281" s="181"/>
      <c r="K1281" s="625"/>
      <c r="L1281" s="181"/>
    </row>
    <row r="1282" spans="2:12" x14ac:dyDescent="0.25">
      <c r="B1282" s="624"/>
      <c r="C1282" s="181"/>
      <c r="D1282" s="181"/>
      <c r="E1282" s="181"/>
      <c r="F1282" s="181"/>
      <c r="G1282" s="181"/>
      <c r="H1282" s="181"/>
      <c r="I1282" s="181"/>
      <c r="J1282" s="181"/>
      <c r="K1282" s="625"/>
      <c r="L1282" s="181"/>
    </row>
    <row r="1283" spans="2:12" x14ac:dyDescent="0.25">
      <c r="B1283" s="624"/>
      <c r="C1283" s="181"/>
      <c r="D1283" s="181"/>
      <c r="E1283" s="181"/>
      <c r="F1283" s="181"/>
      <c r="G1283" s="181"/>
      <c r="H1283" s="181"/>
      <c r="I1283" s="181"/>
      <c r="J1283" s="181"/>
      <c r="K1283" s="625"/>
      <c r="L1283" s="181"/>
    </row>
    <row r="1284" spans="2:12" x14ac:dyDescent="0.25">
      <c r="B1284" s="624"/>
      <c r="C1284" s="181"/>
      <c r="D1284" s="181"/>
      <c r="E1284" s="181"/>
      <c r="F1284" s="181"/>
      <c r="G1284" s="181"/>
      <c r="H1284" s="181"/>
      <c r="I1284" s="181"/>
      <c r="J1284" s="181"/>
      <c r="K1284" s="625"/>
      <c r="L1284" s="181"/>
    </row>
    <row r="1285" spans="2:12" x14ac:dyDescent="0.25">
      <c r="B1285" s="624"/>
      <c r="C1285" s="181"/>
      <c r="D1285" s="181"/>
      <c r="E1285" s="181"/>
      <c r="F1285" s="181"/>
      <c r="G1285" s="181"/>
      <c r="H1285" s="181"/>
      <c r="I1285" s="181"/>
      <c r="J1285" s="181"/>
      <c r="K1285" s="625"/>
      <c r="L1285" s="181"/>
    </row>
    <row r="1286" spans="2:12" x14ac:dyDescent="0.25">
      <c r="B1286" s="624"/>
      <c r="C1286" s="181"/>
      <c r="D1286" s="181"/>
      <c r="E1286" s="181"/>
      <c r="F1286" s="181"/>
      <c r="G1286" s="181"/>
      <c r="H1286" s="181"/>
      <c r="I1286" s="181"/>
      <c r="J1286" s="181"/>
      <c r="K1286" s="625"/>
      <c r="L1286" s="181"/>
    </row>
    <row r="1287" spans="2:12" x14ac:dyDescent="0.25">
      <c r="B1287" s="624"/>
      <c r="C1287" s="181"/>
      <c r="D1287" s="181"/>
      <c r="E1287" s="181"/>
      <c r="F1287" s="181"/>
      <c r="G1287" s="181"/>
      <c r="H1287" s="181"/>
      <c r="I1287" s="181"/>
      <c r="J1287" s="181"/>
      <c r="K1287" s="625"/>
      <c r="L1287" s="181"/>
    </row>
    <row r="1288" spans="2:12" x14ac:dyDescent="0.25">
      <c r="B1288" s="624"/>
      <c r="C1288" s="181"/>
      <c r="D1288" s="181"/>
      <c r="E1288" s="181"/>
      <c r="F1288" s="181"/>
      <c r="G1288" s="181"/>
      <c r="H1288" s="181"/>
      <c r="I1288" s="181"/>
      <c r="J1288" s="181"/>
      <c r="K1288" s="625"/>
      <c r="L1288" s="181"/>
    </row>
    <row r="1289" spans="2:12" x14ac:dyDescent="0.25">
      <c r="B1289" s="624"/>
      <c r="C1289" s="181"/>
      <c r="D1289" s="181"/>
      <c r="E1289" s="181"/>
      <c r="F1289" s="181"/>
      <c r="G1289" s="181"/>
      <c r="H1289" s="181"/>
      <c r="I1289" s="181"/>
      <c r="J1289" s="181"/>
      <c r="K1289" s="625"/>
      <c r="L1289" s="181"/>
    </row>
    <row r="1290" spans="2:12" x14ac:dyDescent="0.25">
      <c r="B1290" s="624"/>
      <c r="C1290" s="181"/>
      <c r="D1290" s="181"/>
      <c r="E1290" s="181"/>
      <c r="F1290" s="181"/>
      <c r="G1290" s="181"/>
      <c r="H1290" s="181"/>
      <c r="I1290" s="181"/>
      <c r="J1290" s="181"/>
      <c r="K1290" s="625"/>
      <c r="L1290" s="181"/>
    </row>
    <row r="1291" spans="2:12" x14ac:dyDescent="0.25">
      <c r="B1291" s="624"/>
      <c r="C1291" s="181"/>
      <c r="D1291" s="181"/>
      <c r="E1291" s="181"/>
      <c r="F1291" s="181"/>
      <c r="G1291" s="181"/>
      <c r="H1291" s="181"/>
      <c r="I1291" s="181"/>
      <c r="J1291" s="181"/>
      <c r="K1291" s="625"/>
      <c r="L1291" s="181"/>
    </row>
    <row r="1292" spans="2:12" x14ac:dyDescent="0.25">
      <c r="B1292" s="624"/>
      <c r="C1292" s="181"/>
      <c r="D1292" s="181"/>
      <c r="E1292" s="181"/>
      <c r="F1292" s="181"/>
      <c r="G1292" s="181"/>
      <c r="H1292" s="181"/>
      <c r="I1292" s="181"/>
      <c r="J1292" s="181"/>
      <c r="K1292" s="625"/>
      <c r="L1292" s="181"/>
    </row>
    <row r="1293" spans="2:12" x14ac:dyDescent="0.25">
      <c r="B1293" s="624"/>
      <c r="C1293" s="181"/>
      <c r="D1293" s="181"/>
      <c r="E1293" s="181"/>
      <c r="F1293" s="181"/>
      <c r="G1293" s="181"/>
      <c r="H1293" s="181"/>
      <c r="I1293" s="181"/>
      <c r="J1293" s="181"/>
      <c r="K1293" s="625"/>
      <c r="L1293" s="181"/>
    </row>
    <row r="1294" spans="2:12" x14ac:dyDescent="0.25">
      <c r="B1294" s="624"/>
      <c r="C1294" s="181"/>
      <c r="D1294" s="181"/>
      <c r="E1294" s="181"/>
      <c r="F1294" s="181"/>
      <c r="G1294" s="181"/>
      <c r="H1294" s="181"/>
      <c r="I1294" s="181"/>
      <c r="J1294" s="181"/>
      <c r="K1294" s="625"/>
      <c r="L1294" s="181"/>
    </row>
    <row r="1295" spans="2:12" x14ac:dyDescent="0.25">
      <c r="B1295" s="624"/>
      <c r="C1295" s="181"/>
      <c r="D1295" s="181"/>
      <c r="E1295" s="181"/>
      <c r="F1295" s="181"/>
      <c r="G1295" s="181"/>
      <c r="H1295" s="181"/>
      <c r="I1295" s="181"/>
      <c r="J1295" s="181"/>
      <c r="K1295" s="625"/>
      <c r="L1295" s="181"/>
    </row>
    <row r="1296" spans="2:12" x14ac:dyDescent="0.25">
      <c r="B1296" s="624"/>
      <c r="C1296" s="181"/>
      <c r="D1296" s="181"/>
      <c r="E1296" s="181"/>
      <c r="F1296" s="181"/>
      <c r="G1296" s="181"/>
      <c r="H1296" s="181"/>
      <c r="I1296" s="181"/>
      <c r="J1296" s="181"/>
      <c r="K1296" s="625"/>
      <c r="L1296" s="181"/>
    </row>
    <row r="1297" spans="2:12" x14ac:dyDescent="0.25">
      <c r="B1297" s="624"/>
      <c r="C1297" s="181"/>
      <c r="D1297" s="181"/>
      <c r="E1297" s="181"/>
      <c r="F1297" s="181"/>
      <c r="G1297" s="181"/>
      <c r="H1297" s="181"/>
      <c r="I1297" s="181"/>
      <c r="J1297" s="181"/>
      <c r="K1297" s="625"/>
      <c r="L1297" s="181"/>
    </row>
    <row r="1298" spans="2:12" x14ac:dyDescent="0.25">
      <c r="B1298" s="624"/>
      <c r="C1298" s="181"/>
      <c r="D1298" s="181"/>
      <c r="E1298" s="181"/>
      <c r="F1298" s="181"/>
      <c r="G1298" s="181"/>
      <c r="H1298" s="181"/>
      <c r="I1298" s="181"/>
      <c r="J1298" s="181"/>
      <c r="K1298" s="625"/>
      <c r="L1298" s="181"/>
    </row>
    <row r="1299" spans="2:12" x14ac:dyDescent="0.25">
      <c r="B1299" s="624"/>
      <c r="C1299" s="181"/>
      <c r="D1299" s="181"/>
      <c r="E1299" s="181"/>
      <c r="F1299" s="181"/>
      <c r="G1299" s="181"/>
      <c r="H1299" s="181"/>
      <c r="I1299" s="181"/>
      <c r="J1299" s="181"/>
      <c r="K1299" s="625"/>
      <c r="L1299" s="181"/>
    </row>
    <row r="1300" spans="2:12" x14ac:dyDescent="0.25">
      <c r="B1300" s="624"/>
      <c r="C1300" s="181"/>
      <c r="D1300" s="181"/>
      <c r="E1300" s="181"/>
      <c r="F1300" s="181"/>
      <c r="G1300" s="181"/>
      <c r="H1300" s="181"/>
      <c r="I1300" s="181"/>
      <c r="J1300" s="181"/>
      <c r="K1300" s="625"/>
      <c r="L1300" s="181"/>
    </row>
    <row r="1301" spans="2:12" x14ac:dyDescent="0.25">
      <c r="B1301" s="624"/>
      <c r="C1301" s="181"/>
      <c r="D1301" s="181"/>
      <c r="E1301" s="181"/>
      <c r="F1301" s="181"/>
      <c r="G1301" s="181"/>
      <c r="H1301" s="181"/>
      <c r="I1301" s="181"/>
      <c r="J1301" s="181"/>
      <c r="K1301" s="625"/>
      <c r="L1301" s="181"/>
    </row>
    <row r="1302" spans="2:12" x14ac:dyDescent="0.25">
      <c r="B1302" s="624"/>
      <c r="C1302" s="181"/>
      <c r="D1302" s="181"/>
      <c r="E1302" s="181"/>
      <c r="F1302" s="181"/>
      <c r="G1302" s="181"/>
      <c r="H1302" s="181"/>
      <c r="I1302" s="181"/>
      <c r="J1302" s="181"/>
      <c r="K1302" s="625"/>
      <c r="L1302" s="181"/>
    </row>
    <row r="1303" spans="2:12" x14ac:dyDescent="0.25">
      <c r="B1303" s="624"/>
      <c r="C1303" s="181"/>
      <c r="D1303" s="181"/>
      <c r="E1303" s="181"/>
      <c r="F1303" s="181"/>
      <c r="G1303" s="181"/>
      <c r="H1303" s="181"/>
      <c r="I1303" s="181"/>
      <c r="J1303" s="181"/>
      <c r="K1303" s="625"/>
      <c r="L1303" s="181"/>
    </row>
    <row r="1304" spans="2:12" x14ac:dyDescent="0.25">
      <c r="B1304" s="624"/>
      <c r="C1304" s="181"/>
      <c r="D1304" s="181"/>
      <c r="E1304" s="181"/>
      <c r="F1304" s="181"/>
      <c r="G1304" s="181"/>
      <c r="H1304" s="181"/>
      <c r="I1304" s="181"/>
      <c r="J1304" s="181"/>
      <c r="K1304" s="625"/>
      <c r="L1304" s="181"/>
    </row>
    <row r="1305" spans="2:12" x14ac:dyDescent="0.25">
      <c r="B1305" s="624"/>
      <c r="C1305" s="181"/>
      <c r="D1305" s="181"/>
      <c r="E1305" s="181"/>
      <c r="F1305" s="181"/>
      <c r="G1305" s="181"/>
      <c r="H1305" s="181"/>
      <c r="I1305" s="181"/>
      <c r="J1305" s="181"/>
      <c r="K1305" s="625"/>
      <c r="L1305" s="181"/>
    </row>
    <row r="1306" spans="2:12" x14ac:dyDescent="0.25">
      <c r="B1306" s="624"/>
      <c r="C1306" s="181"/>
      <c r="D1306" s="181"/>
      <c r="E1306" s="181"/>
      <c r="F1306" s="181"/>
      <c r="G1306" s="181"/>
      <c r="H1306" s="181"/>
      <c r="I1306" s="181"/>
      <c r="J1306" s="181"/>
      <c r="K1306" s="625"/>
      <c r="L1306" s="181"/>
    </row>
    <row r="1307" spans="2:12" x14ac:dyDescent="0.25">
      <c r="B1307" s="624"/>
      <c r="C1307" s="181"/>
      <c r="D1307" s="181"/>
      <c r="E1307" s="181"/>
      <c r="F1307" s="181"/>
      <c r="G1307" s="181"/>
      <c r="H1307" s="181"/>
      <c r="I1307" s="181"/>
      <c r="J1307" s="181"/>
      <c r="K1307" s="625"/>
      <c r="L1307" s="181"/>
    </row>
    <row r="1308" spans="2:12" x14ac:dyDescent="0.25">
      <c r="B1308" s="624"/>
      <c r="C1308" s="181"/>
      <c r="D1308" s="181"/>
      <c r="E1308" s="181"/>
      <c r="F1308" s="181"/>
      <c r="G1308" s="181"/>
      <c r="H1308" s="181"/>
      <c r="I1308" s="181"/>
      <c r="J1308" s="181"/>
      <c r="K1308" s="625"/>
      <c r="L1308" s="181"/>
    </row>
    <row r="1309" spans="2:12" x14ac:dyDescent="0.25">
      <c r="B1309" s="624"/>
      <c r="C1309" s="181"/>
      <c r="D1309" s="181"/>
      <c r="E1309" s="181"/>
      <c r="F1309" s="181"/>
      <c r="G1309" s="181"/>
      <c r="H1309" s="181"/>
      <c r="I1309" s="181"/>
      <c r="J1309" s="181"/>
      <c r="K1309" s="625"/>
      <c r="L1309" s="181"/>
    </row>
    <row r="1310" spans="2:12" x14ac:dyDescent="0.25">
      <c r="B1310" s="624"/>
      <c r="C1310" s="181"/>
      <c r="D1310" s="181"/>
      <c r="E1310" s="181"/>
      <c r="F1310" s="181"/>
      <c r="G1310" s="181"/>
      <c r="H1310" s="181"/>
      <c r="I1310" s="181"/>
      <c r="J1310" s="181"/>
      <c r="K1310" s="625"/>
      <c r="L1310" s="181"/>
    </row>
    <row r="1311" spans="2:12" x14ac:dyDescent="0.25">
      <c r="B1311" s="624"/>
      <c r="C1311" s="181"/>
      <c r="D1311" s="181"/>
      <c r="E1311" s="181"/>
      <c r="F1311" s="181"/>
      <c r="G1311" s="181"/>
      <c r="H1311" s="181"/>
      <c r="I1311" s="181"/>
      <c r="J1311" s="181"/>
      <c r="K1311" s="625"/>
      <c r="L1311" s="181"/>
    </row>
    <row r="1312" spans="2:12" x14ac:dyDescent="0.25">
      <c r="B1312" s="624"/>
      <c r="C1312" s="181"/>
      <c r="D1312" s="181"/>
      <c r="E1312" s="181"/>
      <c r="F1312" s="181"/>
      <c r="G1312" s="181"/>
      <c r="H1312" s="181"/>
      <c r="I1312" s="181"/>
      <c r="J1312" s="181"/>
      <c r="K1312" s="625"/>
      <c r="L1312" s="181"/>
    </row>
    <row r="1313" spans="2:12" x14ac:dyDescent="0.25">
      <c r="B1313" s="624"/>
      <c r="C1313" s="181"/>
      <c r="D1313" s="181"/>
      <c r="E1313" s="181"/>
      <c r="F1313" s="181"/>
      <c r="G1313" s="181"/>
      <c r="H1313" s="181"/>
      <c r="I1313" s="181"/>
      <c r="J1313" s="181"/>
      <c r="K1313" s="625"/>
      <c r="L1313" s="181"/>
    </row>
    <row r="1314" spans="2:12" x14ac:dyDescent="0.25">
      <c r="B1314" s="624"/>
      <c r="C1314" s="181"/>
      <c r="D1314" s="181"/>
      <c r="E1314" s="181"/>
      <c r="F1314" s="181"/>
      <c r="G1314" s="181"/>
      <c r="H1314" s="181"/>
      <c r="I1314" s="181"/>
      <c r="J1314" s="181"/>
      <c r="K1314" s="625"/>
      <c r="L1314" s="181"/>
    </row>
    <row r="1315" spans="2:12" x14ac:dyDescent="0.25">
      <c r="B1315" s="624"/>
      <c r="C1315" s="181"/>
      <c r="D1315" s="181"/>
      <c r="E1315" s="181"/>
      <c r="F1315" s="181"/>
      <c r="G1315" s="181"/>
      <c r="H1315" s="181"/>
      <c r="I1315" s="181"/>
      <c r="J1315" s="181"/>
      <c r="K1315" s="625"/>
      <c r="L1315" s="181"/>
    </row>
    <row r="1316" spans="2:12" x14ac:dyDescent="0.25">
      <c r="B1316" s="624"/>
      <c r="C1316" s="181"/>
      <c r="D1316" s="181"/>
      <c r="E1316" s="181"/>
      <c r="F1316" s="181"/>
      <c r="G1316" s="181"/>
      <c r="H1316" s="181"/>
      <c r="I1316" s="181"/>
      <c r="J1316" s="181"/>
      <c r="K1316" s="625"/>
      <c r="L1316" s="181"/>
    </row>
    <row r="1317" spans="2:12" x14ac:dyDescent="0.25">
      <c r="B1317" s="624"/>
      <c r="C1317" s="181"/>
      <c r="D1317" s="181"/>
      <c r="E1317" s="181"/>
      <c r="F1317" s="181"/>
      <c r="G1317" s="181"/>
      <c r="H1317" s="181"/>
      <c r="I1317" s="181"/>
      <c r="J1317" s="181"/>
      <c r="K1317" s="625"/>
      <c r="L1317" s="181"/>
    </row>
    <row r="1318" spans="2:12" x14ac:dyDescent="0.25">
      <c r="B1318" s="624"/>
      <c r="C1318" s="181"/>
      <c r="D1318" s="181"/>
      <c r="E1318" s="181"/>
      <c r="F1318" s="181"/>
      <c r="G1318" s="181"/>
      <c r="H1318" s="181"/>
      <c r="I1318" s="181"/>
      <c r="J1318" s="181"/>
      <c r="K1318" s="625"/>
      <c r="L1318" s="181"/>
    </row>
    <row r="1319" spans="2:12" x14ac:dyDescent="0.25">
      <c r="B1319" s="624"/>
      <c r="C1319" s="181"/>
      <c r="D1319" s="181"/>
      <c r="E1319" s="181"/>
      <c r="F1319" s="181"/>
      <c r="G1319" s="181"/>
      <c r="H1319" s="181"/>
      <c r="I1319" s="181"/>
      <c r="J1319" s="181"/>
      <c r="K1319" s="625"/>
      <c r="L1319" s="181"/>
    </row>
    <row r="1320" spans="2:12" x14ac:dyDescent="0.25">
      <c r="B1320" s="624"/>
      <c r="C1320" s="181"/>
      <c r="D1320" s="181"/>
      <c r="E1320" s="181"/>
      <c r="F1320" s="181"/>
      <c r="G1320" s="181"/>
      <c r="H1320" s="181"/>
      <c r="I1320" s="181"/>
      <c r="J1320" s="181"/>
      <c r="K1320" s="625"/>
      <c r="L1320" s="181"/>
    </row>
    <row r="1321" spans="2:12" x14ac:dyDescent="0.25">
      <c r="B1321" s="624"/>
      <c r="C1321" s="181"/>
      <c r="D1321" s="181"/>
      <c r="E1321" s="181"/>
      <c r="F1321" s="181"/>
      <c r="G1321" s="181"/>
      <c r="H1321" s="181"/>
      <c r="I1321" s="181"/>
      <c r="J1321" s="181"/>
      <c r="K1321" s="625"/>
      <c r="L1321" s="181"/>
    </row>
    <row r="1322" spans="2:12" x14ac:dyDescent="0.25">
      <c r="B1322" s="624"/>
      <c r="C1322" s="181"/>
      <c r="D1322" s="181"/>
      <c r="E1322" s="181"/>
      <c r="F1322" s="181"/>
      <c r="G1322" s="181"/>
      <c r="H1322" s="181"/>
      <c r="I1322" s="181"/>
      <c r="J1322" s="181"/>
      <c r="K1322" s="625"/>
      <c r="L1322" s="181"/>
    </row>
    <row r="1323" spans="2:12" x14ac:dyDescent="0.25">
      <c r="B1323" s="624"/>
      <c r="C1323" s="181"/>
      <c r="D1323" s="181"/>
      <c r="E1323" s="181"/>
      <c r="F1323" s="181"/>
      <c r="G1323" s="181"/>
      <c r="H1323" s="181"/>
      <c r="I1323" s="181"/>
      <c r="J1323" s="181"/>
      <c r="K1323" s="625"/>
      <c r="L1323" s="181"/>
    </row>
    <row r="1324" spans="2:12" x14ac:dyDescent="0.25">
      <c r="B1324" s="624"/>
      <c r="C1324" s="181"/>
      <c r="D1324" s="181"/>
      <c r="E1324" s="181"/>
      <c r="F1324" s="181"/>
      <c r="G1324" s="181"/>
      <c r="H1324" s="181"/>
      <c r="I1324" s="181"/>
      <c r="J1324" s="181"/>
      <c r="K1324" s="625"/>
      <c r="L1324" s="181"/>
    </row>
    <row r="1325" spans="2:12" x14ac:dyDescent="0.25">
      <c r="B1325" s="624"/>
      <c r="C1325" s="181"/>
      <c r="D1325" s="181"/>
      <c r="E1325" s="181"/>
      <c r="F1325" s="181"/>
      <c r="G1325" s="181"/>
      <c r="H1325" s="181"/>
      <c r="I1325" s="181"/>
      <c r="J1325" s="181"/>
      <c r="K1325" s="625"/>
      <c r="L1325" s="181"/>
    </row>
    <row r="1326" spans="2:12" x14ac:dyDescent="0.25">
      <c r="B1326" s="624"/>
      <c r="C1326" s="181"/>
      <c r="D1326" s="181"/>
      <c r="E1326" s="181"/>
      <c r="F1326" s="181"/>
      <c r="G1326" s="181"/>
      <c r="H1326" s="181"/>
      <c r="I1326" s="181"/>
      <c r="J1326" s="181"/>
      <c r="K1326" s="625"/>
      <c r="L1326" s="181"/>
    </row>
    <row r="1327" spans="2:12" x14ac:dyDescent="0.25">
      <c r="B1327" s="624"/>
      <c r="C1327" s="181"/>
      <c r="D1327" s="181"/>
      <c r="E1327" s="181"/>
      <c r="F1327" s="181"/>
      <c r="G1327" s="181"/>
      <c r="H1327" s="181"/>
      <c r="I1327" s="181"/>
      <c r="J1327" s="181"/>
      <c r="K1327" s="625"/>
      <c r="L1327" s="181"/>
    </row>
    <row r="1328" spans="2:12" x14ac:dyDescent="0.25">
      <c r="B1328" s="624"/>
      <c r="C1328" s="181"/>
      <c r="D1328" s="181"/>
      <c r="E1328" s="181"/>
      <c r="F1328" s="181"/>
      <c r="G1328" s="181"/>
      <c r="H1328" s="181"/>
      <c r="I1328" s="181"/>
      <c r="J1328" s="181"/>
      <c r="K1328" s="625"/>
      <c r="L1328" s="181"/>
    </row>
    <row r="1329" spans="2:12" x14ac:dyDescent="0.25">
      <c r="B1329" s="624"/>
      <c r="C1329" s="181"/>
      <c r="D1329" s="181"/>
      <c r="E1329" s="181"/>
      <c r="F1329" s="181"/>
      <c r="G1329" s="181"/>
      <c r="H1329" s="181"/>
      <c r="I1329" s="181"/>
      <c r="J1329" s="181"/>
      <c r="K1329" s="625"/>
      <c r="L1329" s="181"/>
    </row>
    <row r="1330" spans="2:12" x14ac:dyDescent="0.25">
      <c r="B1330" s="624"/>
      <c r="C1330" s="181"/>
      <c r="D1330" s="181"/>
      <c r="E1330" s="181"/>
      <c r="F1330" s="181"/>
      <c r="G1330" s="181"/>
      <c r="H1330" s="181"/>
      <c r="I1330" s="181"/>
      <c r="J1330" s="181"/>
      <c r="K1330" s="625"/>
      <c r="L1330" s="181"/>
    </row>
    <row r="1331" spans="2:12" x14ac:dyDescent="0.25">
      <c r="B1331" s="624"/>
      <c r="C1331" s="181"/>
      <c r="D1331" s="181"/>
      <c r="E1331" s="181"/>
      <c r="F1331" s="181"/>
      <c r="G1331" s="181"/>
      <c r="H1331" s="181"/>
      <c r="I1331" s="181"/>
      <c r="J1331" s="181"/>
      <c r="K1331" s="625"/>
      <c r="L1331" s="181"/>
    </row>
    <row r="1332" spans="2:12" x14ac:dyDescent="0.25">
      <c r="B1332" s="624"/>
      <c r="C1332" s="181"/>
      <c r="D1332" s="181"/>
      <c r="E1332" s="181"/>
      <c r="F1332" s="181"/>
      <c r="G1332" s="181"/>
      <c r="H1332" s="181"/>
      <c r="I1332" s="181"/>
      <c r="J1332" s="181"/>
      <c r="K1332" s="625"/>
      <c r="L1332" s="181"/>
    </row>
    <row r="1333" spans="2:12" x14ac:dyDescent="0.25">
      <c r="B1333" s="624"/>
      <c r="C1333" s="181"/>
      <c r="D1333" s="181"/>
      <c r="E1333" s="181"/>
      <c r="F1333" s="181"/>
      <c r="G1333" s="181"/>
      <c r="H1333" s="181"/>
      <c r="I1333" s="181"/>
      <c r="J1333" s="181"/>
      <c r="K1333" s="625"/>
      <c r="L1333" s="181"/>
    </row>
    <row r="1334" spans="2:12" x14ac:dyDescent="0.25">
      <c r="B1334" s="624"/>
      <c r="C1334" s="181"/>
      <c r="D1334" s="181"/>
      <c r="E1334" s="181"/>
      <c r="F1334" s="181"/>
      <c r="G1334" s="181"/>
      <c r="H1334" s="181"/>
      <c r="I1334" s="181"/>
      <c r="J1334" s="181"/>
      <c r="K1334" s="625"/>
      <c r="L1334" s="181"/>
    </row>
    <row r="1335" spans="2:12" x14ac:dyDescent="0.25">
      <c r="B1335" s="624"/>
      <c r="C1335" s="181"/>
      <c r="D1335" s="181"/>
      <c r="E1335" s="181"/>
      <c r="F1335" s="181"/>
      <c r="G1335" s="181"/>
      <c r="H1335" s="181"/>
      <c r="I1335" s="181"/>
      <c r="J1335" s="181"/>
      <c r="K1335" s="625"/>
      <c r="L1335" s="181"/>
    </row>
    <row r="1336" spans="2:12" x14ac:dyDescent="0.25">
      <c r="B1336" s="624"/>
      <c r="C1336" s="181"/>
      <c r="D1336" s="181"/>
      <c r="E1336" s="181"/>
      <c r="F1336" s="181"/>
      <c r="G1336" s="181"/>
      <c r="H1336" s="181"/>
      <c r="I1336" s="181"/>
      <c r="J1336" s="181"/>
      <c r="K1336" s="625"/>
      <c r="L1336" s="181"/>
    </row>
    <row r="1337" spans="2:12" x14ac:dyDescent="0.25">
      <c r="B1337" s="624"/>
      <c r="C1337" s="181"/>
      <c r="D1337" s="181"/>
      <c r="E1337" s="181"/>
      <c r="F1337" s="181"/>
      <c r="G1337" s="181"/>
      <c r="H1337" s="181"/>
      <c r="I1337" s="181"/>
      <c r="J1337" s="181"/>
      <c r="K1337" s="625"/>
      <c r="L1337" s="181"/>
    </row>
    <row r="1338" spans="2:12" x14ac:dyDescent="0.25">
      <c r="B1338" s="624"/>
      <c r="C1338" s="181"/>
      <c r="D1338" s="181"/>
      <c r="E1338" s="181"/>
      <c r="F1338" s="181"/>
      <c r="G1338" s="181"/>
      <c r="H1338" s="181"/>
      <c r="I1338" s="181"/>
      <c r="J1338" s="181"/>
      <c r="K1338" s="625"/>
      <c r="L1338" s="181"/>
    </row>
    <row r="1339" spans="2:12" x14ac:dyDescent="0.25">
      <c r="B1339" s="624"/>
      <c r="C1339" s="181"/>
      <c r="D1339" s="181"/>
      <c r="E1339" s="181"/>
      <c r="F1339" s="181"/>
      <c r="G1339" s="181"/>
      <c r="H1339" s="181"/>
      <c r="I1339" s="181"/>
      <c r="J1339" s="181"/>
      <c r="K1339" s="625"/>
      <c r="L1339" s="181"/>
    </row>
    <row r="1340" spans="2:12" x14ac:dyDescent="0.25">
      <c r="B1340" s="624"/>
      <c r="C1340" s="181"/>
      <c r="D1340" s="181"/>
      <c r="E1340" s="181"/>
      <c r="F1340" s="181"/>
      <c r="G1340" s="181"/>
      <c r="H1340" s="181"/>
      <c r="I1340" s="181"/>
      <c r="J1340" s="181"/>
      <c r="K1340" s="625"/>
      <c r="L1340" s="181"/>
    </row>
    <row r="1341" spans="2:12" x14ac:dyDescent="0.25">
      <c r="B1341" s="624"/>
      <c r="C1341" s="181"/>
      <c r="D1341" s="181"/>
      <c r="E1341" s="181"/>
      <c r="F1341" s="181"/>
      <c r="G1341" s="181"/>
      <c r="H1341" s="181"/>
      <c r="I1341" s="181"/>
      <c r="J1341" s="181"/>
      <c r="K1341" s="625"/>
      <c r="L1341" s="181"/>
    </row>
    <row r="1342" spans="2:12" x14ac:dyDescent="0.25">
      <c r="B1342" s="624"/>
      <c r="C1342" s="181"/>
      <c r="D1342" s="181"/>
      <c r="E1342" s="181"/>
      <c r="F1342" s="181"/>
      <c r="G1342" s="181"/>
      <c r="H1342" s="181"/>
      <c r="I1342" s="181"/>
      <c r="J1342" s="181"/>
      <c r="K1342" s="625"/>
      <c r="L1342" s="181"/>
    </row>
    <row r="1343" spans="2:12" x14ac:dyDescent="0.25">
      <c r="B1343" s="624"/>
      <c r="C1343" s="181"/>
      <c r="D1343" s="181"/>
      <c r="E1343" s="181"/>
      <c r="F1343" s="181"/>
      <c r="G1343" s="181"/>
      <c r="H1343" s="181"/>
      <c r="I1343" s="181"/>
      <c r="J1343" s="181"/>
      <c r="K1343" s="625"/>
      <c r="L1343" s="181"/>
    </row>
    <row r="1344" spans="2:12" x14ac:dyDescent="0.25">
      <c r="B1344" s="624"/>
      <c r="C1344" s="181"/>
      <c r="D1344" s="181"/>
      <c r="E1344" s="181"/>
      <c r="F1344" s="181"/>
      <c r="G1344" s="181"/>
      <c r="H1344" s="181"/>
      <c r="I1344" s="181"/>
      <c r="J1344" s="181"/>
      <c r="K1344" s="625"/>
      <c r="L1344" s="181"/>
    </row>
    <row r="1345" spans="2:12" x14ac:dyDescent="0.25">
      <c r="B1345" s="624"/>
      <c r="C1345" s="181"/>
      <c r="D1345" s="181"/>
      <c r="E1345" s="181"/>
      <c r="F1345" s="181"/>
      <c r="G1345" s="181"/>
      <c r="H1345" s="181"/>
      <c r="I1345" s="181"/>
      <c r="J1345" s="181"/>
      <c r="K1345" s="625"/>
      <c r="L1345" s="181"/>
    </row>
    <row r="1346" spans="2:12" x14ac:dyDescent="0.25">
      <c r="B1346" s="624"/>
      <c r="C1346" s="181"/>
      <c r="D1346" s="181"/>
      <c r="E1346" s="181"/>
      <c r="F1346" s="181"/>
      <c r="G1346" s="181"/>
      <c r="H1346" s="181"/>
      <c r="I1346" s="181"/>
      <c r="J1346" s="181"/>
      <c r="K1346" s="625"/>
      <c r="L1346" s="181"/>
    </row>
    <row r="1347" spans="2:12" x14ac:dyDescent="0.25">
      <c r="B1347" s="624"/>
      <c r="C1347" s="181"/>
      <c r="D1347" s="181"/>
      <c r="E1347" s="181"/>
      <c r="F1347" s="181"/>
      <c r="G1347" s="181"/>
      <c r="H1347" s="181"/>
      <c r="I1347" s="181"/>
      <c r="J1347" s="181"/>
      <c r="K1347" s="625"/>
      <c r="L1347" s="181"/>
    </row>
    <row r="1348" spans="2:12" x14ac:dyDescent="0.25">
      <c r="B1348" s="624"/>
      <c r="C1348" s="181"/>
      <c r="D1348" s="181"/>
      <c r="E1348" s="181"/>
      <c r="F1348" s="181"/>
      <c r="G1348" s="181"/>
      <c r="H1348" s="181"/>
      <c r="I1348" s="181"/>
      <c r="J1348" s="181"/>
      <c r="K1348" s="625"/>
      <c r="L1348" s="181"/>
    </row>
    <row r="1349" spans="2:12" x14ac:dyDescent="0.25">
      <c r="B1349" s="624"/>
      <c r="C1349" s="181"/>
      <c r="D1349" s="181"/>
      <c r="E1349" s="181"/>
      <c r="F1349" s="181"/>
      <c r="G1349" s="181"/>
      <c r="H1349" s="181"/>
      <c r="I1349" s="181"/>
      <c r="J1349" s="181"/>
      <c r="K1349" s="625"/>
      <c r="L1349" s="181"/>
    </row>
    <row r="1350" spans="2:12" x14ac:dyDescent="0.25">
      <c r="B1350" s="624"/>
      <c r="C1350" s="181"/>
      <c r="D1350" s="181"/>
      <c r="E1350" s="181"/>
      <c r="F1350" s="181"/>
      <c r="G1350" s="181"/>
      <c r="H1350" s="181"/>
      <c r="I1350" s="181"/>
      <c r="J1350" s="181"/>
      <c r="K1350" s="625"/>
      <c r="L1350" s="181"/>
    </row>
    <row r="1351" spans="2:12" x14ac:dyDescent="0.25">
      <c r="B1351" s="624"/>
      <c r="C1351" s="181"/>
      <c r="D1351" s="181"/>
      <c r="E1351" s="181"/>
      <c r="F1351" s="181"/>
      <c r="G1351" s="181"/>
      <c r="H1351" s="181"/>
      <c r="I1351" s="181"/>
      <c r="J1351" s="181"/>
      <c r="K1351" s="625"/>
      <c r="L1351" s="181"/>
    </row>
    <row r="1352" spans="2:12" x14ac:dyDescent="0.25">
      <c r="B1352" s="624"/>
      <c r="C1352" s="181"/>
      <c r="D1352" s="181"/>
      <c r="E1352" s="181"/>
      <c r="F1352" s="181"/>
      <c r="G1352" s="181"/>
      <c r="H1352" s="181"/>
      <c r="I1352" s="181"/>
      <c r="J1352" s="181"/>
      <c r="K1352" s="625"/>
      <c r="L1352" s="181"/>
    </row>
    <row r="1353" spans="2:12" x14ac:dyDescent="0.25">
      <c r="B1353" s="624"/>
      <c r="C1353" s="181"/>
      <c r="D1353" s="181"/>
      <c r="E1353" s="181"/>
      <c r="F1353" s="181"/>
      <c r="G1353" s="181"/>
      <c r="H1353" s="181"/>
      <c r="I1353" s="181"/>
      <c r="J1353" s="181"/>
      <c r="K1353" s="625"/>
      <c r="L1353" s="181"/>
    </row>
    <row r="1354" spans="2:12" x14ac:dyDescent="0.25">
      <c r="B1354" s="624"/>
      <c r="C1354" s="181"/>
      <c r="D1354" s="181"/>
      <c r="E1354" s="181"/>
      <c r="F1354" s="181"/>
      <c r="G1354" s="181"/>
      <c r="H1354" s="181"/>
      <c r="I1354" s="181"/>
      <c r="J1354" s="181"/>
      <c r="K1354" s="625"/>
      <c r="L1354" s="181"/>
    </row>
    <row r="1355" spans="2:12" x14ac:dyDescent="0.25">
      <c r="B1355" s="624"/>
      <c r="C1355" s="181"/>
      <c r="D1355" s="181"/>
      <c r="E1355" s="181"/>
      <c r="F1355" s="181"/>
      <c r="G1355" s="181"/>
      <c r="H1355" s="181"/>
      <c r="I1355" s="181"/>
      <c r="J1355" s="181"/>
      <c r="K1355" s="625"/>
      <c r="L1355" s="181"/>
    </row>
    <row r="1356" spans="2:12" x14ac:dyDescent="0.25">
      <c r="B1356" s="624"/>
      <c r="C1356" s="181"/>
      <c r="D1356" s="181"/>
      <c r="E1356" s="181"/>
      <c r="F1356" s="181"/>
      <c r="G1356" s="181"/>
      <c r="H1356" s="181"/>
      <c r="I1356" s="181"/>
      <c r="J1356" s="181"/>
      <c r="K1356" s="625"/>
      <c r="L1356" s="181"/>
    </row>
    <row r="1357" spans="2:12" x14ac:dyDescent="0.25">
      <c r="B1357" s="624"/>
      <c r="C1357" s="181"/>
      <c r="D1357" s="181"/>
      <c r="E1357" s="181"/>
      <c r="F1357" s="181"/>
      <c r="G1357" s="181"/>
      <c r="H1357" s="181"/>
      <c r="I1357" s="181"/>
      <c r="J1357" s="181"/>
      <c r="K1357" s="625"/>
      <c r="L1357" s="181"/>
    </row>
    <row r="1358" spans="2:12" x14ac:dyDescent="0.25">
      <c r="B1358" s="624"/>
      <c r="C1358" s="181"/>
      <c r="D1358" s="181"/>
      <c r="E1358" s="181"/>
      <c r="F1358" s="181"/>
      <c r="G1358" s="181"/>
      <c r="H1358" s="181"/>
      <c r="I1358" s="181"/>
      <c r="J1358" s="181"/>
      <c r="K1358" s="625"/>
      <c r="L1358" s="181"/>
    </row>
    <row r="1359" spans="2:12" x14ac:dyDescent="0.25">
      <c r="B1359" s="624"/>
      <c r="C1359" s="181"/>
      <c r="D1359" s="181"/>
      <c r="E1359" s="181"/>
      <c r="F1359" s="181"/>
      <c r="G1359" s="181"/>
      <c r="H1359" s="181"/>
      <c r="I1359" s="181"/>
      <c r="J1359" s="181"/>
      <c r="K1359" s="625"/>
      <c r="L1359" s="181"/>
    </row>
    <row r="1360" spans="2:12" x14ac:dyDescent="0.25">
      <c r="B1360" s="624"/>
      <c r="C1360" s="181"/>
      <c r="D1360" s="181"/>
      <c r="E1360" s="181"/>
      <c r="F1360" s="181"/>
      <c r="G1360" s="181"/>
      <c r="H1360" s="181"/>
      <c r="I1360" s="181"/>
      <c r="J1360" s="181"/>
      <c r="K1360" s="625"/>
      <c r="L1360" s="181"/>
    </row>
    <row r="1361" spans="2:12" x14ac:dyDescent="0.25">
      <c r="B1361" s="624"/>
      <c r="C1361" s="181"/>
      <c r="D1361" s="181"/>
      <c r="E1361" s="181"/>
      <c r="F1361" s="181"/>
      <c r="G1361" s="181"/>
      <c r="H1361" s="181"/>
      <c r="I1361" s="181"/>
      <c r="J1361" s="181"/>
      <c r="K1361" s="625"/>
      <c r="L1361" s="181"/>
    </row>
    <row r="1362" spans="2:12" x14ac:dyDescent="0.25">
      <c r="B1362" s="624"/>
      <c r="C1362" s="181"/>
      <c r="D1362" s="181"/>
      <c r="E1362" s="181"/>
      <c r="F1362" s="181"/>
      <c r="G1362" s="181"/>
      <c r="H1362" s="181"/>
      <c r="I1362" s="181"/>
      <c r="J1362" s="181"/>
      <c r="K1362" s="625"/>
      <c r="L1362" s="181"/>
    </row>
    <row r="1363" spans="2:12" x14ac:dyDescent="0.25">
      <c r="B1363" s="624"/>
      <c r="C1363" s="181"/>
      <c r="D1363" s="181"/>
      <c r="E1363" s="181"/>
      <c r="F1363" s="181"/>
      <c r="G1363" s="181"/>
      <c r="H1363" s="181"/>
      <c r="I1363" s="181"/>
      <c r="J1363" s="181"/>
      <c r="K1363" s="625"/>
      <c r="L1363" s="181"/>
    </row>
    <row r="1364" spans="2:12" x14ac:dyDescent="0.25">
      <c r="B1364" s="624"/>
      <c r="C1364" s="181"/>
      <c r="D1364" s="181"/>
      <c r="E1364" s="181"/>
      <c r="F1364" s="181"/>
      <c r="G1364" s="181"/>
      <c r="H1364" s="181"/>
      <c r="I1364" s="181"/>
      <c r="J1364" s="181"/>
      <c r="K1364" s="625"/>
      <c r="L1364" s="181"/>
    </row>
    <row r="1365" spans="2:12" x14ac:dyDescent="0.25">
      <c r="B1365" s="624"/>
      <c r="C1365" s="181"/>
      <c r="D1365" s="181"/>
      <c r="E1365" s="181"/>
      <c r="F1365" s="181"/>
      <c r="G1365" s="181"/>
      <c r="H1365" s="181"/>
      <c r="I1365" s="181"/>
      <c r="J1365" s="181"/>
      <c r="K1365" s="625"/>
      <c r="L1365" s="181"/>
    </row>
    <row r="1366" spans="2:12" x14ac:dyDescent="0.25">
      <c r="B1366" s="624"/>
      <c r="C1366" s="181"/>
      <c r="D1366" s="181"/>
      <c r="E1366" s="181"/>
      <c r="F1366" s="181"/>
      <c r="G1366" s="181"/>
      <c r="H1366" s="181"/>
      <c r="I1366" s="181"/>
      <c r="J1366" s="181"/>
      <c r="K1366" s="625"/>
      <c r="L1366" s="181"/>
    </row>
    <row r="1367" spans="2:12" x14ac:dyDescent="0.25">
      <c r="B1367" s="624"/>
      <c r="C1367" s="181"/>
      <c r="D1367" s="181"/>
      <c r="E1367" s="181"/>
      <c r="F1367" s="181"/>
      <c r="G1367" s="181"/>
      <c r="H1367" s="181"/>
      <c r="I1367" s="181"/>
      <c r="J1367" s="181"/>
      <c r="K1367" s="625"/>
      <c r="L1367" s="181"/>
    </row>
    <row r="1368" spans="2:12" x14ac:dyDescent="0.25">
      <c r="B1368" s="624"/>
      <c r="C1368" s="181"/>
      <c r="D1368" s="181"/>
      <c r="E1368" s="181"/>
      <c r="F1368" s="181"/>
      <c r="G1368" s="181"/>
      <c r="H1368" s="181"/>
      <c r="I1368" s="181"/>
      <c r="J1368" s="181"/>
      <c r="K1368" s="625"/>
      <c r="L1368" s="181"/>
    </row>
    <row r="1369" spans="2:12" x14ac:dyDescent="0.25">
      <c r="B1369" s="624"/>
      <c r="C1369" s="181"/>
      <c r="D1369" s="181"/>
      <c r="E1369" s="181"/>
      <c r="F1369" s="181"/>
      <c r="G1369" s="181"/>
      <c r="H1369" s="181"/>
      <c r="I1369" s="181"/>
      <c r="J1369" s="181"/>
      <c r="K1369" s="625"/>
      <c r="L1369" s="181"/>
    </row>
    <row r="1370" spans="2:12" x14ac:dyDescent="0.25">
      <c r="B1370" s="624"/>
      <c r="C1370" s="181"/>
      <c r="D1370" s="181"/>
      <c r="E1370" s="181"/>
      <c r="F1370" s="181"/>
      <c r="G1370" s="181"/>
      <c r="H1370" s="181"/>
      <c r="I1370" s="181"/>
      <c r="J1370" s="181"/>
      <c r="K1370" s="625"/>
      <c r="L1370" s="181"/>
    </row>
    <row r="1371" spans="2:12" x14ac:dyDescent="0.25">
      <c r="B1371" s="624"/>
      <c r="C1371" s="181"/>
      <c r="D1371" s="181"/>
      <c r="E1371" s="181"/>
      <c r="F1371" s="181"/>
      <c r="G1371" s="181"/>
      <c r="H1371" s="181"/>
      <c r="I1371" s="181"/>
      <c r="J1371" s="181"/>
      <c r="K1371" s="625"/>
      <c r="L1371" s="181"/>
    </row>
    <row r="1372" spans="2:12" x14ac:dyDescent="0.25">
      <c r="B1372" s="624"/>
      <c r="C1372" s="181"/>
      <c r="D1372" s="181"/>
      <c r="E1372" s="181"/>
      <c r="F1372" s="181"/>
      <c r="G1372" s="181"/>
      <c r="H1372" s="181"/>
      <c r="I1372" s="181"/>
      <c r="J1372" s="181"/>
      <c r="K1372" s="625"/>
      <c r="L1372" s="181"/>
    </row>
    <row r="1373" spans="2:12" x14ac:dyDescent="0.25">
      <c r="B1373" s="624"/>
      <c r="C1373" s="181"/>
      <c r="D1373" s="181"/>
      <c r="E1373" s="181"/>
      <c r="F1373" s="181"/>
      <c r="G1373" s="181"/>
      <c r="H1373" s="181"/>
      <c r="I1373" s="181"/>
      <c r="J1373" s="181"/>
      <c r="K1373" s="625"/>
      <c r="L1373" s="181"/>
    </row>
    <row r="1374" spans="2:12" x14ac:dyDescent="0.25">
      <c r="B1374" s="624"/>
      <c r="C1374" s="181"/>
      <c r="D1374" s="181"/>
      <c r="E1374" s="181"/>
      <c r="F1374" s="181"/>
      <c r="G1374" s="181"/>
      <c r="H1374" s="181"/>
      <c r="I1374" s="181"/>
      <c r="J1374" s="181"/>
      <c r="K1374" s="625"/>
      <c r="L1374" s="181"/>
    </row>
    <row r="1375" spans="2:12" x14ac:dyDescent="0.25">
      <c r="B1375" s="624"/>
      <c r="C1375" s="181"/>
      <c r="D1375" s="181"/>
      <c r="E1375" s="181"/>
      <c r="F1375" s="181"/>
      <c r="G1375" s="181"/>
      <c r="H1375" s="181"/>
      <c r="I1375" s="181"/>
      <c r="J1375" s="181"/>
      <c r="K1375" s="625"/>
      <c r="L1375" s="181"/>
    </row>
    <row r="1376" spans="2:12" x14ac:dyDescent="0.25">
      <c r="B1376" s="624"/>
      <c r="C1376" s="181"/>
      <c r="D1376" s="181"/>
      <c r="E1376" s="181"/>
      <c r="F1376" s="181"/>
      <c r="G1376" s="181"/>
      <c r="H1376" s="181"/>
      <c r="I1376" s="181"/>
      <c r="J1376" s="181"/>
      <c r="K1376" s="625"/>
      <c r="L1376" s="181"/>
    </row>
    <row r="1377" spans="2:12" x14ac:dyDescent="0.25">
      <c r="B1377" s="624"/>
      <c r="C1377" s="181"/>
      <c r="D1377" s="181"/>
      <c r="E1377" s="181"/>
      <c r="F1377" s="181"/>
      <c r="G1377" s="181"/>
      <c r="H1377" s="181"/>
      <c r="I1377" s="181"/>
      <c r="J1377" s="181"/>
      <c r="K1377" s="625"/>
      <c r="L1377" s="181"/>
    </row>
    <row r="1378" spans="2:12" x14ac:dyDescent="0.25">
      <c r="B1378" s="624"/>
      <c r="C1378" s="181"/>
      <c r="D1378" s="181"/>
      <c r="E1378" s="181"/>
      <c r="F1378" s="181"/>
      <c r="G1378" s="181"/>
      <c r="H1378" s="181"/>
      <c r="I1378" s="181"/>
      <c r="J1378" s="181"/>
      <c r="K1378" s="625"/>
      <c r="L1378" s="181"/>
    </row>
    <row r="1379" spans="2:12" x14ac:dyDescent="0.25">
      <c r="B1379" s="624"/>
      <c r="C1379" s="181"/>
      <c r="D1379" s="181"/>
      <c r="E1379" s="181"/>
      <c r="F1379" s="181"/>
      <c r="G1379" s="181"/>
      <c r="H1379" s="181"/>
      <c r="I1379" s="181"/>
      <c r="J1379" s="181"/>
      <c r="K1379" s="625"/>
      <c r="L1379" s="181"/>
    </row>
    <row r="1380" spans="2:12" x14ac:dyDescent="0.25">
      <c r="B1380" s="624"/>
      <c r="C1380" s="181"/>
      <c r="D1380" s="181"/>
      <c r="E1380" s="181"/>
      <c r="F1380" s="181"/>
      <c r="G1380" s="181"/>
      <c r="H1380" s="181"/>
      <c r="I1380" s="181"/>
      <c r="J1380" s="181"/>
      <c r="K1380" s="625"/>
      <c r="L1380" s="181"/>
    </row>
    <row r="1381" spans="2:12" x14ac:dyDescent="0.25">
      <c r="B1381" s="624"/>
      <c r="C1381" s="181"/>
      <c r="D1381" s="181"/>
      <c r="E1381" s="181"/>
      <c r="F1381" s="181"/>
      <c r="G1381" s="181"/>
      <c r="H1381" s="181"/>
      <c r="I1381" s="181"/>
      <c r="J1381" s="181"/>
      <c r="K1381" s="625"/>
      <c r="L1381" s="181"/>
    </row>
    <row r="1382" spans="2:12" x14ac:dyDescent="0.25">
      <c r="B1382" s="624"/>
      <c r="C1382" s="181"/>
      <c r="D1382" s="181"/>
      <c r="E1382" s="181"/>
      <c r="F1382" s="181"/>
      <c r="G1382" s="181"/>
      <c r="H1382" s="181"/>
      <c r="I1382" s="181"/>
      <c r="J1382" s="181"/>
      <c r="K1382" s="625"/>
      <c r="L1382" s="181"/>
    </row>
    <row r="1383" spans="2:12" x14ac:dyDescent="0.25">
      <c r="B1383" s="624"/>
      <c r="C1383" s="181"/>
      <c r="D1383" s="181"/>
      <c r="E1383" s="181"/>
      <c r="F1383" s="181"/>
      <c r="G1383" s="181"/>
      <c r="H1383" s="181"/>
      <c r="I1383" s="181"/>
      <c r="J1383" s="181"/>
      <c r="K1383" s="625"/>
      <c r="L1383" s="181"/>
    </row>
    <row r="1384" spans="2:12" x14ac:dyDescent="0.25">
      <c r="B1384" s="624"/>
      <c r="C1384" s="181"/>
      <c r="D1384" s="181"/>
      <c r="E1384" s="181"/>
      <c r="F1384" s="181"/>
      <c r="G1384" s="181"/>
      <c r="H1384" s="181"/>
      <c r="I1384" s="181"/>
      <c r="J1384" s="181"/>
      <c r="K1384" s="625"/>
      <c r="L1384" s="181"/>
    </row>
    <row r="1385" spans="2:12" x14ac:dyDescent="0.25">
      <c r="B1385" s="624"/>
      <c r="C1385" s="181"/>
      <c r="D1385" s="181"/>
      <c r="E1385" s="181"/>
      <c r="F1385" s="181"/>
      <c r="G1385" s="181"/>
      <c r="H1385" s="181"/>
      <c r="I1385" s="181"/>
      <c r="J1385" s="181"/>
      <c r="K1385" s="625"/>
      <c r="L1385" s="181"/>
    </row>
    <row r="1386" spans="2:12" x14ac:dyDescent="0.25">
      <c r="B1386" s="624"/>
      <c r="C1386" s="181"/>
      <c r="D1386" s="181"/>
      <c r="E1386" s="181"/>
      <c r="F1386" s="181"/>
      <c r="G1386" s="181"/>
      <c r="H1386" s="181"/>
      <c r="I1386" s="181"/>
      <c r="J1386" s="181"/>
      <c r="K1386" s="625"/>
      <c r="L1386" s="181"/>
    </row>
    <row r="1387" spans="2:12" x14ac:dyDescent="0.25">
      <c r="B1387" s="624"/>
      <c r="C1387" s="181"/>
      <c r="D1387" s="181"/>
      <c r="E1387" s="181"/>
      <c r="F1387" s="181"/>
      <c r="G1387" s="181"/>
      <c r="H1387" s="181"/>
      <c r="I1387" s="181"/>
      <c r="J1387" s="181"/>
      <c r="K1387" s="625"/>
      <c r="L1387" s="181"/>
    </row>
    <row r="1388" spans="2:12" x14ac:dyDescent="0.25">
      <c r="B1388" s="624"/>
      <c r="C1388" s="181"/>
      <c r="D1388" s="181"/>
      <c r="E1388" s="181"/>
      <c r="F1388" s="181"/>
      <c r="G1388" s="181"/>
      <c r="H1388" s="181"/>
      <c r="I1388" s="181"/>
      <c r="J1388" s="181"/>
      <c r="K1388" s="625"/>
      <c r="L1388" s="181"/>
    </row>
    <row r="1389" spans="2:12" x14ac:dyDescent="0.25">
      <c r="B1389" s="624"/>
      <c r="C1389" s="181"/>
      <c r="D1389" s="181"/>
      <c r="E1389" s="181"/>
      <c r="F1389" s="181"/>
      <c r="G1389" s="181"/>
      <c r="H1389" s="181"/>
      <c r="I1389" s="181"/>
      <c r="J1389" s="181"/>
      <c r="K1389" s="625"/>
      <c r="L1389" s="181"/>
    </row>
    <row r="1390" spans="2:12" x14ac:dyDescent="0.25">
      <c r="B1390" s="624"/>
      <c r="C1390" s="181"/>
      <c r="D1390" s="181"/>
      <c r="E1390" s="181"/>
      <c r="F1390" s="181"/>
      <c r="G1390" s="181"/>
      <c r="H1390" s="181"/>
      <c r="I1390" s="181"/>
      <c r="J1390" s="181"/>
      <c r="K1390" s="625"/>
      <c r="L1390" s="181"/>
    </row>
    <row r="1391" spans="2:12" x14ac:dyDescent="0.25">
      <c r="B1391" s="624"/>
      <c r="C1391" s="181"/>
      <c r="D1391" s="181"/>
      <c r="E1391" s="181"/>
      <c r="F1391" s="181"/>
      <c r="G1391" s="181"/>
      <c r="H1391" s="181"/>
      <c r="I1391" s="181"/>
      <c r="J1391" s="181"/>
      <c r="K1391" s="625"/>
      <c r="L1391" s="181"/>
    </row>
    <row r="1392" spans="2:12" x14ac:dyDescent="0.25">
      <c r="B1392" s="624"/>
      <c r="C1392" s="181"/>
      <c r="D1392" s="181"/>
      <c r="E1392" s="181"/>
      <c r="F1392" s="181"/>
      <c r="G1392" s="181"/>
      <c r="H1392" s="181"/>
      <c r="I1392" s="181"/>
      <c r="J1392" s="181"/>
      <c r="K1392" s="625"/>
      <c r="L1392" s="181"/>
    </row>
    <row r="1393" spans="2:12" x14ac:dyDescent="0.25">
      <c r="B1393" s="624"/>
      <c r="C1393" s="181"/>
      <c r="D1393" s="181"/>
      <c r="E1393" s="181"/>
      <c r="F1393" s="181"/>
      <c r="G1393" s="181"/>
      <c r="H1393" s="181"/>
      <c r="I1393" s="181"/>
      <c r="J1393" s="181"/>
      <c r="K1393" s="625"/>
      <c r="L1393" s="181"/>
    </row>
    <row r="1394" spans="2:12" x14ac:dyDescent="0.25">
      <c r="B1394" s="624"/>
      <c r="C1394" s="181"/>
      <c r="D1394" s="181"/>
      <c r="E1394" s="181"/>
      <c r="F1394" s="181"/>
      <c r="G1394" s="181"/>
      <c r="H1394" s="181"/>
      <c r="I1394" s="181"/>
      <c r="J1394" s="181"/>
      <c r="K1394" s="625"/>
      <c r="L1394" s="181"/>
    </row>
    <row r="1395" spans="2:12" x14ac:dyDescent="0.25">
      <c r="B1395" s="624"/>
      <c r="C1395" s="181"/>
      <c r="D1395" s="181"/>
      <c r="E1395" s="181"/>
      <c r="F1395" s="181"/>
      <c r="G1395" s="181"/>
      <c r="H1395" s="181"/>
      <c r="I1395" s="181"/>
      <c r="J1395" s="181"/>
      <c r="K1395" s="625"/>
      <c r="L1395" s="181"/>
    </row>
    <row r="1396" spans="2:12" x14ac:dyDescent="0.25">
      <c r="B1396" s="624"/>
      <c r="C1396" s="181"/>
      <c r="D1396" s="181"/>
      <c r="E1396" s="181"/>
      <c r="F1396" s="181"/>
      <c r="G1396" s="181"/>
      <c r="H1396" s="181"/>
      <c r="I1396" s="181"/>
      <c r="J1396" s="181"/>
      <c r="K1396" s="625"/>
      <c r="L1396" s="181"/>
    </row>
    <row r="1397" spans="2:12" x14ac:dyDescent="0.25">
      <c r="B1397" s="624"/>
      <c r="C1397" s="181"/>
      <c r="D1397" s="181"/>
      <c r="E1397" s="181"/>
      <c r="F1397" s="181"/>
      <c r="G1397" s="181"/>
      <c r="H1397" s="181"/>
      <c r="I1397" s="181"/>
      <c r="J1397" s="181"/>
      <c r="K1397" s="625"/>
      <c r="L1397" s="181"/>
    </row>
    <row r="1398" spans="2:12" x14ac:dyDescent="0.25">
      <c r="B1398" s="624"/>
      <c r="C1398" s="181"/>
      <c r="D1398" s="181"/>
      <c r="E1398" s="181"/>
      <c r="F1398" s="181"/>
      <c r="G1398" s="181"/>
      <c r="H1398" s="181"/>
      <c r="I1398" s="181"/>
      <c r="J1398" s="181"/>
      <c r="K1398" s="625"/>
      <c r="L1398" s="181"/>
    </row>
    <row r="1399" spans="2:12" x14ac:dyDescent="0.25">
      <c r="B1399" s="624"/>
      <c r="C1399" s="181"/>
      <c r="D1399" s="181"/>
      <c r="E1399" s="181"/>
      <c r="F1399" s="181"/>
      <c r="G1399" s="181"/>
      <c r="H1399" s="181"/>
      <c r="I1399" s="181"/>
      <c r="J1399" s="181"/>
      <c r="K1399" s="625"/>
      <c r="L1399" s="181"/>
    </row>
    <row r="1400" spans="2:12" x14ac:dyDescent="0.25">
      <c r="B1400" s="624"/>
      <c r="C1400" s="181"/>
      <c r="D1400" s="181"/>
      <c r="E1400" s="181"/>
      <c r="F1400" s="181"/>
      <c r="G1400" s="181"/>
      <c r="H1400" s="181"/>
      <c r="I1400" s="181"/>
      <c r="J1400" s="181"/>
      <c r="K1400" s="625"/>
      <c r="L1400" s="181"/>
    </row>
    <row r="1401" spans="2:12" x14ac:dyDescent="0.25">
      <c r="B1401" s="624"/>
      <c r="C1401" s="181"/>
      <c r="D1401" s="181"/>
      <c r="E1401" s="181"/>
      <c r="F1401" s="181"/>
      <c r="G1401" s="181"/>
      <c r="H1401" s="181"/>
      <c r="I1401" s="181"/>
      <c r="J1401" s="181"/>
      <c r="K1401" s="625"/>
      <c r="L1401" s="181"/>
    </row>
    <row r="1402" spans="2:12" x14ac:dyDescent="0.25">
      <c r="B1402" s="624"/>
      <c r="C1402" s="181"/>
      <c r="D1402" s="181"/>
      <c r="E1402" s="181"/>
      <c r="F1402" s="181"/>
      <c r="G1402" s="181"/>
      <c r="H1402" s="181"/>
      <c r="I1402" s="181"/>
      <c r="J1402" s="181"/>
      <c r="K1402" s="625"/>
      <c r="L1402" s="181"/>
    </row>
    <row r="1403" spans="2:12" x14ac:dyDescent="0.25">
      <c r="B1403" s="624"/>
      <c r="C1403" s="181"/>
      <c r="D1403" s="181"/>
      <c r="E1403" s="181"/>
      <c r="F1403" s="181"/>
      <c r="G1403" s="181"/>
      <c r="H1403" s="181"/>
      <c r="I1403" s="181"/>
      <c r="J1403" s="181"/>
      <c r="K1403" s="625"/>
      <c r="L1403" s="181"/>
    </row>
    <row r="1404" spans="2:12" x14ac:dyDescent="0.25">
      <c r="B1404" s="624"/>
      <c r="C1404" s="181"/>
      <c r="D1404" s="181"/>
      <c r="E1404" s="181"/>
      <c r="F1404" s="181"/>
      <c r="G1404" s="181"/>
      <c r="H1404" s="181"/>
      <c r="I1404" s="181"/>
      <c r="J1404" s="181"/>
      <c r="K1404" s="625"/>
      <c r="L1404" s="181"/>
    </row>
    <row r="1405" spans="2:12" x14ac:dyDescent="0.25">
      <c r="B1405" s="624"/>
      <c r="C1405" s="181"/>
      <c r="D1405" s="181"/>
      <c r="E1405" s="181"/>
      <c r="F1405" s="181"/>
      <c r="G1405" s="181"/>
      <c r="H1405" s="181"/>
      <c r="I1405" s="181"/>
      <c r="J1405" s="181"/>
      <c r="K1405" s="625"/>
      <c r="L1405" s="181"/>
    </row>
    <row r="1406" spans="2:12" x14ac:dyDescent="0.25">
      <c r="B1406" s="624"/>
      <c r="C1406" s="181"/>
      <c r="D1406" s="181"/>
      <c r="E1406" s="181"/>
      <c r="F1406" s="181"/>
      <c r="G1406" s="181"/>
      <c r="H1406" s="181"/>
      <c r="I1406" s="181"/>
      <c r="J1406" s="181"/>
      <c r="K1406" s="625"/>
      <c r="L1406" s="181"/>
    </row>
    <row r="1407" spans="2:12" x14ac:dyDescent="0.25">
      <c r="B1407" s="624"/>
      <c r="C1407" s="181"/>
      <c r="D1407" s="181"/>
      <c r="E1407" s="181"/>
      <c r="F1407" s="181"/>
      <c r="G1407" s="181"/>
      <c r="H1407" s="181"/>
      <c r="I1407" s="181"/>
      <c r="J1407" s="181"/>
      <c r="K1407" s="625"/>
      <c r="L1407" s="181"/>
    </row>
    <row r="1408" spans="2:12" x14ac:dyDescent="0.25">
      <c r="B1408" s="624"/>
      <c r="C1408" s="181"/>
      <c r="D1408" s="181"/>
      <c r="E1408" s="181"/>
      <c r="F1408" s="181"/>
      <c r="G1408" s="181"/>
      <c r="H1408" s="181"/>
      <c r="I1408" s="181"/>
      <c r="J1408" s="181"/>
      <c r="K1408" s="625"/>
      <c r="L1408" s="181"/>
    </row>
    <row r="1409" spans="2:12" x14ac:dyDescent="0.25">
      <c r="B1409" s="624"/>
      <c r="C1409" s="181"/>
      <c r="D1409" s="181"/>
      <c r="E1409" s="181"/>
      <c r="F1409" s="181"/>
      <c r="G1409" s="181"/>
      <c r="H1409" s="181"/>
      <c r="I1409" s="181"/>
      <c r="J1409" s="181"/>
      <c r="K1409" s="625"/>
      <c r="L1409" s="181"/>
    </row>
    <row r="1410" spans="2:12" x14ac:dyDescent="0.25">
      <c r="B1410" s="624"/>
      <c r="C1410" s="181"/>
      <c r="D1410" s="181"/>
      <c r="E1410" s="181"/>
      <c r="F1410" s="181"/>
      <c r="G1410" s="181"/>
      <c r="H1410" s="181"/>
      <c r="I1410" s="181"/>
      <c r="J1410" s="181"/>
      <c r="K1410" s="625"/>
      <c r="L1410" s="181"/>
    </row>
    <row r="1411" spans="2:12" x14ac:dyDescent="0.25">
      <c r="B1411" s="624"/>
      <c r="C1411" s="181"/>
      <c r="D1411" s="181"/>
      <c r="E1411" s="181"/>
      <c r="F1411" s="181"/>
      <c r="G1411" s="181"/>
      <c r="H1411" s="181"/>
      <c r="I1411" s="181"/>
      <c r="J1411" s="181"/>
      <c r="K1411" s="625"/>
      <c r="L1411" s="181"/>
    </row>
    <row r="1412" spans="2:12" x14ac:dyDescent="0.25">
      <c r="B1412" s="624"/>
      <c r="C1412" s="181"/>
      <c r="D1412" s="181"/>
      <c r="E1412" s="181"/>
      <c r="F1412" s="181"/>
      <c r="G1412" s="181"/>
      <c r="H1412" s="181"/>
      <c r="I1412" s="181"/>
      <c r="J1412" s="181"/>
      <c r="K1412" s="625"/>
      <c r="L1412" s="181"/>
    </row>
    <row r="1413" spans="2:12" x14ac:dyDescent="0.25">
      <c r="B1413" s="624"/>
      <c r="C1413" s="181"/>
      <c r="D1413" s="181"/>
      <c r="E1413" s="181"/>
      <c r="F1413" s="181"/>
      <c r="G1413" s="181"/>
      <c r="H1413" s="181"/>
      <c r="I1413" s="181"/>
      <c r="J1413" s="181"/>
      <c r="K1413" s="625"/>
      <c r="L1413" s="181"/>
    </row>
    <row r="1414" spans="2:12" x14ac:dyDescent="0.25">
      <c r="B1414" s="624"/>
      <c r="C1414" s="181"/>
      <c r="D1414" s="181"/>
      <c r="E1414" s="181"/>
      <c r="F1414" s="181"/>
      <c r="G1414" s="181"/>
      <c r="H1414" s="181"/>
      <c r="I1414" s="181"/>
      <c r="J1414" s="181"/>
      <c r="K1414" s="625"/>
      <c r="L1414" s="181"/>
    </row>
    <row r="1415" spans="2:12" x14ac:dyDescent="0.25">
      <c r="B1415" s="624"/>
      <c r="C1415" s="181"/>
      <c r="D1415" s="181"/>
      <c r="E1415" s="181"/>
      <c r="F1415" s="181"/>
      <c r="G1415" s="181"/>
      <c r="H1415" s="181"/>
      <c r="I1415" s="181"/>
      <c r="J1415" s="181"/>
      <c r="K1415" s="625"/>
      <c r="L1415" s="181"/>
    </row>
    <row r="1416" spans="2:12" x14ac:dyDescent="0.25">
      <c r="B1416" s="624"/>
      <c r="C1416" s="181"/>
      <c r="D1416" s="181"/>
      <c r="E1416" s="181"/>
      <c r="F1416" s="181"/>
      <c r="G1416" s="181"/>
      <c r="H1416" s="181"/>
      <c r="I1416" s="181"/>
      <c r="J1416" s="181"/>
      <c r="K1416" s="625"/>
      <c r="L1416" s="181"/>
    </row>
    <row r="1417" spans="2:12" x14ac:dyDescent="0.25">
      <c r="B1417" s="624"/>
      <c r="C1417" s="181"/>
      <c r="D1417" s="181"/>
      <c r="E1417" s="181"/>
      <c r="F1417" s="181"/>
      <c r="G1417" s="181"/>
      <c r="H1417" s="181"/>
      <c r="I1417" s="181"/>
      <c r="J1417" s="181"/>
      <c r="K1417" s="625"/>
      <c r="L1417" s="181"/>
    </row>
    <row r="1418" spans="2:12" x14ac:dyDescent="0.25">
      <c r="B1418" s="624"/>
      <c r="C1418" s="181"/>
      <c r="D1418" s="181"/>
      <c r="E1418" s="181"/>
      <c r="F1418" s="181"/>
      <c r="G1418" s="181"/>
      <c r="H1418" s="181"/>
      <c r="I1418" s="181"/>
      <c r="J1418" s="181"/>
      <c r="K1418" s="625"/>
      <c r="L1418" s="181"/>
    </row>
    <row r="1419" spans="2:12" x14ac:dyDescent="0.25">
      <c r="B1419" s="624"/>
      <c r="C1419" s="181"/>
      <c r="D1419" s="181"/>
      <c r="E1419" s="181"/>
      <c r="F1419" s="181"/>
      <c r="G1419" s="181"/>
      <c r="H1419" s="181"/>
      <c r="I1419" s="181"/>
      <c r="J1419" s="181"/>
      <c r="K1419" s="625"/>
      <c r="L1419" s="181"/>
    </row>
    <row r="1420" spans="2:12" x14ac:dyDescent="0.25">
      <c r="B1420" s="624"/>
      <c r="C1420" s="181"/>
      <c r="D1420" s="181"/>
      <c r="E1420" s="181"/>
      <c r="F1420" s="181"/>
      <c r="G1420" s="181"/>
      <c r="H1420" s="181"/>
      <c r="I1420" s="181"/>
      <c r="J1420" s="181"/>
      <c r="K1420" s="625"/>
      <c r="L1420" s="181"/>
    </row>
    <row r="1421" spans="2:12" x14ac:dyDescent="0.25">
      <c r="B1421" s="624"/>
      <c r="C1421" s="181"/>
      <c r="D1421" s="181"/>
      <c r="E1421" s="181"/>
      <c r="F1421" s="181"/>
      <c r="G1421" s="181"/>
      <c r="H1421" s="181"/>
      <c r="I1421" s="181"/>
      <c r="J1421" s="181"/>
      <c r="K1421" s="625"/>
      <c r="L1421" s="181"/>
    </row>
    <row r="1422" spans="2:12" x14ac:dyDescent="0.25">
      <c r="B1422" s="624"/>
      <c r="C1422" s="181"/>
      <c r="D1422" s="181"/>
      <c r="E1422" s="181"/>
      <c r="F1422" s="181"/>
      <c r="G1422" s="181"/>
      <c r="H1422" s="181"/>
      <c r="I1422" s="181"/>
      <c r="J1422" s="181"/>
      <c r="K1422" s="625"/>
      <c r="L1422" s="181"/>
    </row>
    <row r="1423" spans="2:12" x14ac:dyDescent="0.25">
      <c r="B1423" s="624"/>
      <c r="C1423" s="181"/>
      <c r="D1423" s="181"/>
      <c r="E1423" s="181"/>
      <c r="F1423" s="181"/>
      <c r="G1423" s="181"/>
      <c r="H1423" s="181"/>
      <c r="I1423" s="181"/>
      <c r="J1423" s="181"/>
      <c r="K1423" s="625"/>
      <c r="L1423" s="181"/>
    </row>
    <row r="1424" spans="2:12" x14ac:dyDescent="0.25">
      <c r="B1424" s="624"/>
      <c r="C1424" s="181"/>
      <c r="D1424" s="181"/>
      <c r="E1424" s="181"/>
      <c r="F1424" s="181"/>
      <c r="G1424" s="181"/>
      <c r="H1424" s="181"/>
      <c r="I1424" s="181"/>
      <c r="J1424" s="181"/>
      <c r="K1424" s="625"/>
      <c r="L1424" s="181"/>
    </row>
    <row r="1425" spans="2:12" x14ac:dyDescent="0.25">
      <c r="B1425" s="624"/>
      <c r="C1425" s="181"/>
      <c r="D1425" s="181"/>
      <c r="E1425" s="181"/>
      <c r="F1425" s="181"/>
      <c r="G1425" s="181"/>
      <c r="H1425" s="181"/>
      <c r="I1425" s="181"/>
      <c r="J1425" s="181"/>
      <c r="K1425" s="625"/>
      <c r="L1425" s="181"/>
    </row>
    <row r="1426" spans="2:12" x14ac:dyDescent="0.25">
      <c r="B1426" s="624"/>
      <c r="C1426" s="181"/>
      <c r="D1426" s="181"/>
      <c r="E1426" s="181"/>
      <c r="F1426" s="181"/>
      <c r="G1426" s="181"/>
      <c r="H1426" s="181"/>
      <c r="I1426" s="181"/>
      <c r="J1426" s="181"/>
      <c r="K1426" s="625"/>
      <c r="L1426" s="181"/>
    </row>
    <row r="1427" spans="2:12" x14ac:dyDescent="0.25">
      <c r="B1427" s="624"/>
      <c r="C1427" s="181"/>
      <c r="D1427" s="181"/>
      <c r="E1427" s="181"/>
      <c r="F1427" s="181"/>
      <c r="G1427" s="181"/>
      <c r="H1427" s="181"/>
      <c r="I1427" s="181"/>
      <c r="J1427" s="181"/>
      <c r="K1427" s="625"/>
      <c r="L1427" s="181"/>
    </row>
    <row r="1428" spans="2:12" x14ac:dyDescent="0.25">
      <c r="B1428" s="624"/>
      <c r="C1428" s="181"/>
      <c r="D1428" s="181"/>
      <c r="E1428" s="181"/>
      <c r="F1428" s="181"/>
      <c r="G1428" s="181"/>
      <c r="H1428" s="181"/>
      <c r="I1428" s="181"/>
      <c r="J1428" s="181"/>
      <c r="K1428" s="625"/>
      <c r="L1428" s="181"/>
    </row>
    <row r="1429" spans="2:12" x14ac:dyDescent="0.25">
      <c r="B1429" s="624"/>
      <c r="C1429" s="181"/>
      <c r="D1429" s="181"/>
      <c r="E1429" s="181"/>
      <c r="F1429" s="181"/>
      <c r="G1429" s="181"/>
      <c r="H1429" s="181"/>
      <c r="I1429" s="181"/>
      <c r="J1429" s="181"/>
      <c r="K1429" s="625"/>
      <c r="L1429" s="181"/>
    </row>
    <row r="1430" spans="2:12" x14ac:dyDescent="0.25">
      <c r="B1430" s="624"/>
      <c r="C1430" s="181"/>
      <c r="D1430" s="181"/>
      <c r="E1430" s="181"/>
      <c r="F1430" s="181"/>
      <c r="G1430" s="181"/>
      <c r="H1430" s="181"/>
      <c r="I1430" s="181"/>
      <c r="J1430" s="181"/>
      <c r="K1430" s="625"/>
      <c r="L1430" s="181"/>
    </row>
    <row r="1431" spans="2:12" x14ac:dyDescent="0.25">
      <c r="B1431" s="624"/>
      <c r="C1431" s="181"/>
      <c r="D1431" s="181"/>
      <c r="E1431" s="181"/>
      <c r="F1431" s="181"/>
      <c r="G1431" s="181"/>
      <c r="H1431" s="181"/>
      <c r="I1431" s="181"/>
      <c r="J1431" s="181"/>
      <c r="K1431" s="625"/>
      <c r="L1431" s="181"/>
    </row>
    <row r="1432" spans="2:12" x14ac:dyDescent="0.25">
      <c r="B1432" s="624"/>
      <c r="C1432" s="181"/>
      <c r="D1432" s="181"/>
      <c r="E1432" s="181"/>
      <c r="F1432" s="181"/>
      <c r="G1432" s="181"/>
      <c r="H1432" s="181"/>
      <c r="I1432" s="181"/>
      <c r="J1432" s="181"/>
      <c r="K1432" s="625"/>
      <c r="L1432" s="181"/>
    </row>
    <row r="1433" spans="2:12" x14ac:dyDescent="0.25">
      <c r="B1433" s="624"/>
      <c r="C1433" s="181"/>
      <c r="D1433" s="181"/>
      <c r="E1433" s="181"/>
      <c r="F1433" s="181"/>
      <c r="G1433" s="181"/>
      <c r="H1433" s="181"/>
      <c r="I1433" s="181"/>
      <c r="J1433" s="181"/>
      <c r="K1433" s="625"/>
      <c r="L1433" s="181"/>
    </row>
    <row r="1434" spans="2:12" x14ac:dyDescent="0.25">
      <c r="B1434" s="624"/>
      <c r="C1434" s="181"/>
      <c r="D1434" s="181"/>
      <c r="E1434" s="181"/>
      <c r="F1434" s="181"/>
      <c r="G1434" s="181"/>
      <c r="H1434" s="181"/>
      <c r="I1434" s="181"/>
      <c r="J1434" s="181"/>
      <c r="K1434" s="625"/>
      <c r="L1434" s="181"/>
    </row>
    <row r="1435" spans="2:12" x14ac:dyDescent="0.25">
      <c r="B1435" s="624"/>
      <c r="C1435" s="181"/>
      <c r="D1435" s="181"/>
      <c r="E1435" s="181"/>
      <c r="F1435" s="181"/>
      <c r="G1435" s="181"/>
      <c r="H1435" s="181"/>
      <c r="I1435" s="181"/>
      <c r="J1435" s="181"/>
      <c r="K1435" s="625"/>
      <c r="L1435" s="181"/>
    </row>
    <row r="1436" spans="2:12" x14ac:dyDescent="0.25">
      <c r="B1436" s="624"/>
      <c r="C1436" s="181"/>
      <c r="D1436" s="181"/>
      <c r="E1436" s="181"/>
      <c r="F1436" s="181"/>
      <c r="G1436" s="181"/>
      <c r="H1436" s="181"/>
      <c r="I1436" s="181"/>
      <c r="J1436" s="181"/>
      <c r="K1436" s="625"/>
      <c r="L1436" s="181"/>
    </row>
    <row r="1437" spans="2:12" x14ac:dyDescent="0.25">
      <c r="B1437" s="624"/>
      <c r="C1437" s="181"/>
      <c r="D1437" s="181"/>
      <c r="E1437" s="181"/>
      <c r="F1437" s="181"/>
      <c r="G1437" s="181"/>
      <c r="H1437" s="181"/>
      <c r="I1437" s="181"/>
      <c r="J1437" s="181"/>
      <c r="K1437" s="625"/>
      <c r="L1437" s="181"/>
    </row>
    <row r="1438" spans="2:12" x14ac:dyDescent="0.25">
      <c r="B1438" s="624"/>
      <c r="C1438" s="181"/>
      <c r="D1438" s="181"/>
      <c r="E1438" s="181"/>
      <c r="F1438" s="181"/>
      <c r="G1438" s="181"/>
      <c r="H1438" s="181"/>
      <c r="I1438" s="181"/>
      <c r="J1438" s="181"/>
      <c r="K1438" s="625"/>
      <c r="L1438" s="181"/>
    </row>
    <row r="1439" spans="2:12" x14ac:dyDescent="0.25">
      <c r="B1439" s="624"/>
      <c r="C1439" s="181"/>
      <c r="D1439" s="181"/>
      <c r="E1439" s="181"/>
      <c r="F1439" s="181"/>
      <c r="G1439" s="181"/>
      <c r="H1439" s="181"/>
      <c r="I1439" s="181"/>
      <c r="J1439" s="181"/>
      <c r="K1439" s="625"/>
      <c r="L1439" s="181"/>
    </row>
    <row r="1440" spans="2:12" x14ac:dyDescent="0.25">
      <c r="B1440" s="624"/>
      <c r="C1440" s="181"/>
      <c r="D1440" s="181"/>
      <c r="E1440" s="181"/>
      <c r="F1440" s="181"/>
      <c r="G1440" s="181"/>
      <c r="H1440" s="181"/>
      <c r="I1440" s="181"/>
      <c r="J1440" s="181"/>
      <c r="K1440" s="625"/>
      <c r="L1440" s="181"/>
    </row>
    <row r="1441" spans="2:12" x14ac:dyDescent="0.25">
      <c r="B1441" s="624"/>
      <c r="C1441" s="181"/>
      <c r="D1441" s="181"/>
      <c r="E1441" s="181"/>
      <c r="F1441" s="181"/>
      <c r="G1441" s="181"/>
      <c r="H1441" s="181"/>
      <c r="I1441" s="181"/>
      <c r="J1441" s="181"/>
      <c r="K1441" s="625"/>
      <c r="L1441" s="181"/>
    </row>
    <row r="1442" spans="2:12" x14ac:dyDescent="0.25">
      <c r="B1442" s="624"/>
      <c r="C1442" s="181"/>
      <c r="D1442" s="181"/>
      <c r="E1442" s="181"/>
      <c r="F1442" s="181"/>
      <c r="G1442" s="181"/>
      <c r="H1442" s="181"/>
      <c r="I1442" s="181"/>
      <c r="J1442" s="181"/>
      <c r="K1442" s="625"/>
      <c r="L1442" s="181"/>
    </row>
    <row r="1443" spans="2:12" x14ac:dyDescent="0.25">
      <c r="B1443" s="624"/>
      <c r="C1443" s="181"/>
      <c r="D1443" s="181"/>
      <c r="E1443" s="181"/>
      <c r="F1443" s="181"/>
      <c r="G1443" s="181"/>
      <c r="H1443" s="181"/>
      <c r="I1443" s="181"/>
      <c r="J1443" s="181"/>
      <c r="K1443" s="625"/>
      <c r="L1443" s="181"/>
    </row>
    <row r="1444" spans="2:12" x14ac:dyDescent="0.25">
      <c r="B1444" s="624"/>
      <c r="C1444" s="181"/>
      <c r="D1444" s="181"/>
      <c r="E1444" s="181"/>
      <c r="F1444" s="181"/>
      <c r="G1444" s="181"/>
      <c r="H1444" s="181"/>
      <c r="I1444" s="181"/>
      <c r="J1444" s="181"/>
      <c r="K1444" s="625"/>
      <c r="L1444" s="181"/>
    </row>
    <row r="1445" spans="2:12" x14ac:dyDescent="0.25">
      <c r="B1445" s="624"/>
      <c r="C1445" s="181"/>
      <c r="D1445" s="181"/>
      <c r="E1445" s="181"/>
      <c r="F1445" s="181"/>
      <c r="G1445" s="181"/>
      <c r="H1445" s="181"/>
      <c r="I1445" s="181"/>
      <c r="J1445" s="181"/>
      <c r="K1445" s="625"/>
      <c r="L1445" s="181"/>
    </row>
    <row r="1446" spans="2:12" x14ac:dyDescent="0.25">
      <c r="B1446" s="624"/>
      <c r="C1446" s="181"/>
      <c r="D1446" s="181"/>
      <c r="E1446" s="181"/>
      <c r="F1446" s="181"/>
      <c r="G1446" s="181"/>
      <c r="H1446" s="181"/>
      <c r="I1446" s="181"/>
      <c r="J1446" s="181"/>
      <c r="K1446" s="625"/>
      <c r="L1446" s="181"/>
    </row>
    <row r="1447" spans="2:12" x14ac:dyDescent="0.25">
      <c r="B1447" s="624"/>
      <c r="C1447" s="181"/>
      <c r="D1447" s="181"/>
      <c r="E1447" s="181"/>
      <c r="F1447" s="181"/>
      <c r="G1447" s="181"/>
      <c r="H1447" s="181"/>
      <c r="I1447" s="181"/>
      <c r="J1447" s="181"/>
      <c r="K1447" s="625"/>
      <c r="L1447" s="181"/>
    </row>
    <row r="1448" spans="2:12" x14ac:dyDescent="0.25">
      <c r="B1448" s="624"/>
      <c r="C1448" s="181"/>
      <c r="D1448" s="181"/>
      <c r="E1448" s="181"/>
      <c r="F1448" s="181"/>
      <c r="G1448" s="181"/>
      <c r="H1448" s="181"/>
      <c r="I1448" s="181"/>
      <c r="J1448" s="181"/>
      <c r="K1448" s="625"/>
      <c r="L1448" s="181"/>
    </row>
    <row r="1449" spans="2:12" x14ac:dyDescent="0.25">
      <c r="B1449" s="624"/>
      <c r="C1449" s="181"/>
      <c r="D1449" s="181"/>
      <c r="E1449" s="181"/>
      <c r="F1449" s="181"/>
      <c r="G1449" s="181"/>
      <c r="H1449" s="181"/>
      <c r="I1449" s="181"/>
      <c r="J1449" s="181"/>
      <c r="K1449" s="625"/>
      <c r="L1449" s="181"/>
    </row>
    <row r="1450" spans="2:12" x14ac:dyDescent="0.25">
      <c r="B1450" s="624"/>
      <c r="C1450" s="181"/>
      <c r="D1450" s="181"/>
      <c r="E1450" s="181"/>
      <c r="F1450" s="181"/>
      <c r="G1450" s="181"/>
      <c r="H1450" s="181"/>
      <c r="I1450" s="181"/>
      <c r="J1450" s="181"/>
      <c r="K1450" s="625"/>
      <c r="L1450" s="181"/>
    </row>
    <row r="1451" spans="2:12" x14ac:dyDescent="0.25">
      <c r="B1451" s="624"/>
      <c r="C1451" s="181"/>
      <c r="D1451" s="181"/>
      <c r="E1451" s="181"/>
      <c r="F1451" s="181"/>
      <c r="G1451" s="181"/>
      <c r="H1451" s="181"/>
      <c r="I1451" s="181"/>
      <c r="J1451" s="181"/>
      <c r="K1451" s="625"/>
      <c r="L1451" s="181"/>
    </row>
    <row r="1452" spans="2:12" x14ac:dyDescent="0.25">
      <c r="B1452" s="624"/>
      <c r="C1452" s="181"/>
      <c r="D1452" s="181"/>
      <c r="E1452" s="181"/>
      <c r="F1452" s="181"/>
      <c r="G1452" s="181"/>
      <c r="H1452" s="181"/>
      <c r="I1452" s="181"/>
      <c r="J1452" s="181"/>
      <c r="K1452" s="625"/>
      <c r="L1452" s="181"/>
    </row>
    <row r="1453" spans="2:12" x14ac:dyDescent="0.25">
      <c r="B1453" s="624"/>
      <c r="C1453" s="181"/>
      <c r="D1453" s="181"/>
      <c r="E1453" s="181"/>
      <c r="F1453" s="181"/>
      <c r="G1453" s="181"/>
      <c r="H1453" s="181"/>
      <c r="I1453" s="181"/>
      <c r="J1453" s="181"/>
      <c r="K1453" s="625"/>
      <c r="L1453" s="181"/>
    </row>
    <row r="1454" spans="2:12" x14ac:dyDescent="0.25">
      <c r="B1454" s="624"/>
      <c r="C1454" s="181"/>
      <c r="D1454" s="181"/>
      <c r="E1454" s="181"/>
      <c r="F1454" s="181"/>
      <c r="G1454" s="181"/>
      <c r="H1454" s="181"/>
      <c r="I1454" s="181"/>
      <c r="J1454" s="181"/>
      <c r="K1454" s="625"/>
      <c r="L1454" s="181"/>
    </row>
    <row r="1455" spans="2:12" x14ac:dyDescent="0.25">
      <c r="B1455" s="624"/>
      <c r="C1455" s="181"/>
      <c r="D1455" s="181"/>
      <c r="E1455" s="181"/>
      <c r="F1455" s="181"/>
      <c r="G1455" s="181"/>
      <c r="H1455" s="181"/>
      <c r="I1455" s="181"/>
      <c r="J1455" s="181"/>
      <c r="K1455" s="625"/>
      <c r="L1455" s="181"/>
    </row>
    <row r="1456" spans="2:12" x14ac:dyDescent="0.25">
      <c r="B1456" s="624"/>
      <c r="C1456" s="181"/>
      <c r="D1456" s="181"/>
      <c r="E1456" s="181"/>
      <c r="F1456" s="181"/>
      <c r="G1456" s="181"/>
      <c r="H1456" s="181"/>
      <c r="I1456" s="181"/>
      <c r="J1456" s="181"/>
      <c r="K1456" s="625"/>
      <c r="L1456" s="181"/>
    </row>
    <row r="1457" spans="2:12" x14ac:dyDescent="0.25">
      <c r="B1457" s="624"/>
      <c r="C1457" s="181"/>
      <c r="D1457" s="181"/>
      <c r="E1457" s="181"/>
      <c r="F1457" s="181"/>
      <c r="G1457" s="181"/>
      <c r="H1457" s="181"/>
      <c r="I1457" s="181"/>
      <c r="J1457" s="181"/>
      <c r="K1457" s="625"/>
      <c r="L1457" s="181"/>
    </row>
    <row r="1458" spans="2:12" x14ac:dyDescent="0.25">
      <c r="B1458" s="624"/>
      <c r="C1458" s="181"/>
      <c r="D1458" s="181"/>
      <c r="E1458" s="181"/>
      <c r="F1458" s="181"/>
      <c r="G1458" s="181"/>
      <c r="H1458" s="181"/>
      <c r="I1458" s="181"/>
      <c r="J1458" s="181"/>
      <c r="K1458" s="625"/>
      <c r="L1458" s="181"/>
    </row>
    <row r="1459" spans="2:12" x14ac:dyDescent="0.25">
      <c r="B1459" s="624"/>
      <c r="C1459" s="181"/>
      <c r="D1459" s="181"/>
      <c r="E1459" s="181"/>
      <c r="F1459" s="181"/>
      <c r="G1459" s="181"/>
      <c r="H1459" s="181"/>
      <c r="I1459" s="181"/>
      <c r="J1459" s="181"/>
      <c r="K1459" s="625"/>
      <c r="L1459" s="181"/>
    </row>
    <row r="1460" spans="2:12" x14ac:dyDescent="0.25">
      <c r="B1460" s="624"/>
      <c r="C1460" s="181"/>
      <c r="D1460" s="181"/>
      <c r="E1460" s="181"/>
      <c r="F1460" s="181"/>
      <c r="G1460" s="181"/>
      <c r="H1460" s="181"/>
      <c r="I1460" s="181"/>
      <c r="J1460" s="181"/>
      <c r="K1460" s="625"/>
      <c r="L1460" s="181"/>
    </row>
    <row r="1461" spans="2:12" x14ac:dyDescent="0.25">
      <c r="B1461" s="624"/>
      <c r="C1461" s="181"/>
      <c r="D1461" s="181"/>
      <c r="E1461" s="181"/>
      <c r="F1461" s="181"/>
      <c r="G1461" s="181"/>
      <c r="H1461" s="181"/>
      <c r="I1461" s="181"/>
      <c r="J1461" s="181"/>
      <c r="K1461" s="625"/>
      <c r="L1461" s="181"/>
    </row>
    <row r="1462" spans="2:12" x14ac:dyDescent="0.25">
      <c r="B1462" s="624"/>
      <c r="C1462" s="181"/>
      <c r="D1462" s="181"/>
      <c r="E1462" s="181"/>
      <c r="F1462" s="181"/>
      <c r="G1462" s="181"/>
      <c r="H1462" s="181"/>
      <c r="I1462" s="181"/>
      <c r="J1462" s="181"/>
      <c r="K1462" s="625"/>
      <c r="L1462" s="181"/>
    </row>
    <row r="1463" spans="2:12" x14ac:dyDescent="0.25">
      <c r="B1463" s="624"/>
      <c r="C1463" s="181"/>
      <c r="D1463" s="181"/>
      <c r="E1463" s="181"/>
      <c r="F1463" s="181"/>
      <c r="G1463" s="181"/>
      <c r="H1463" s="181"/>
      <c r="I1463" s="181"/>
      <c r="J1463" s="181"/>
      <c r="K1463" s="625"/>
      <c r="L1463" s="181"/>
    </row>
    <row r="1464" spans="2:12" x14ac:dyDescent="0.25">
      <c r="B1464" s="624"/>
      <c r="C1464" s="181"/>
      <c r="D1464" s="181"/>
      <c r="E1464" s="181"/>
      <c r="F1464" s="181"/>
      <c r="G1464" s="181"/>
      <c r="H1464" s="181"/>
      <c r="I1464" s="181"/>
      <c r="J1464" s="181"/>
      <c r="K1464" s="625"/>
      <c r="L1464" s="181"/>
    </row>
    <row r="1465" spans="2:12" x14ac:dyDescent="0.25">
      <c r="B1465" s="624"/>
      <c r="C1465" s="181"/>
      <c r="D1465" s="181"/>
      <c r="E1465" s="181"/>
      <c r="F1465" s="181"/>
      <c r="G1465" s="181"/>
      <c r="H1465" s="181"/>
      <c r="I1465" s="181"/>
      <c r="J1465" s="181"/>
      <c r="K1465" s="625"/>
      <c r="L1465" s="181"/>
    </row>
    <row r="1466" spans="2:12" x14ac:dyDescent="0.25">
      <c r="B1466" s="624"/>
      <c r="C1466" s="181"/>
      <c r="D1466" s="181"/>
      <c r="E1466" s="181"/>
      <c r="F1466" s="181"/>
      <c r="G1466" s="181"/>
      <c r="H1466" s="181"/>
      <c r="I1466" s="181"/>
      <c r="J1466" s="181"/>
      <c r="K1466" s="625"/>
      <c r="L1466" s="181"/>
    </row>
    <row r="1467" spans="2:12" x14ac:dyDescent="0.25">
      <c r="B1467" s="624"/>
      <c r="C1467" s="181"/>
      <c r="D1467" s="181"/>
      <c r="E1467" s="181"/>
      <c r="F1467" s="181"/>
      <c r="G1467" s="181"/>
      <c r="H1467" s="181"/>
      <c r="I1467" s="181"/>
      <c r="J1467" s="181"/>
      <c r="K1467" s="625"/>
      <c r="L1467" s="181"/>
    </row>
    <row r="1468" spans="2:12" x14ac:dyDescent="0.25">
      <c r="B1468" s="624"/>
      <c r="C1468" s="181"/>
      <c r="D1468" s="181"/>
      <c r="E1468" s="181"/>
      <c r="F1468" s="181"/>
      <c r="G1468" s="181"/>
      <c r="H1468" s="181"/>
      <c r="I1468" s="181"/>
      <c r="J1468" s="181"/>
      <c r="K1468" s="625"/>
      <c r="L1468" s="181"/>
    </row>
    <row r="1469" spans="2:12" x14ac:dyDescent="0.25">
      <c r="B1469" s="624"/>
      <c r="C1469" s="181"/>
      <c r="D1469" s="181"/>
      <c r="E1469" s="181"/>
      <c r="F1469" s="181"/>
      <c r="G1469" s="181"/>
      <c r="H1469" s="181"/>
      <c r="I1469" s="181"/>
      <c r="J1469" s="181"/>
      <c r="K1469" s="625"/>
      <c r="L1469" s="181"/>
    </row>
    <row r="1470" spans="2:12" x14ac:dyDescent="0.25">
      <c r="B1470" s="624"/>
      <c r="C1470" s="181"/>
      <c r="D1470" s="181"/>
      <c r="E1470" s="181"/>
      <c r="F1470" s="181"/>
      <c r="G1470" s="181"/>
      <c r="H1470" s="181"/>
      <c r="I1470" s="181"/>
      <c r="J1470" s="181"/>
      <c r="K1470" s="625"/>
      <c r="L1470" s="181"/>
    </row>
    <row r="1471" spans="2:12" x14ac:dyDescent="0.25">
      <c r="B1471" s="624"/>
      <c r="C1471" s="181"/>
      <c r="D1471" s="181"/>
      <c r="E1471" s="181"/>
      <c r="F1471" s="181"/>
      <c r="G1471" s="181"/>
      <c r="H1471" s="181"/>
      <c r="I1471" s="181"/>
      <c r="J1471" s="181"/>
      <c r="K1471" s="625"/>
      <c r="L1471" s="181"/>
    </row>
    <row r="1472" spans="2:12" x14ac:dyDescent="0.25">
      <c r="B1472" s="624"/>
      <c r="C1472" s="181"/>
      <c r="D1472" s="181"/>
      <c r="E1472" s="181"/>
      <c r="F1472" s="181"/>
      <c r="G1472" s="181"/>
      <c r="H1472" s="181"/>
      <c r="I1472" s="181"/>
      <c r="J1472" s="181"/>
      <c r="K1472" s="625"/>
      <c r="L1472" s="181"/>
    </row>
    <row r="1473" spans="2:12" x14ac:dyDescent="0.25">
      <c r="B1473" s="624"/>
      <c r="C1473" s="181"/>
      <c r="D1473" s="181"/>
      <c r="E1473" s="181"/>
      <c r="F1473" s="181"/>
      <c r="G1473" s="181"/>
      <c r="H1473" s="181"/>
      <c r="I1473" s="181"/>
      <c r="J1473" s="181"/>
      <c r="K1473" s="625"/>
      <c r="L1473" s="181"/>
    </row>
    <row r="1474" spans="2:12" x14ac:dyDescent="0.25">
      <c r="B1474" s="624"/>
      <c r="C1474" s="181"/>
      <c r="D1474" s="181"/>
      <c r="E1474" s="181"/>
      <c r="F1474" s="181"/>
      <c r="G1474" s="181"/>
      <c r="H1474" s="181"/>
      <c r="I1474" s="181"/>
      <c r="J1474" s="181"/>
      <c r="K1474" s="625"/>
      <c r="L1474" s="181"/>
    </row>
    <row r="1475" spans="2:12" x14ac:dyDescent="0.25">
      <c r="B1475" s="624"/>
      <c r="C1475" s="181"/>
      <c r="D1475" s="181"/>
      <c r="E1475" s="181"/>
      <c r="F1475" s="181"/>
      <c r="G1475" s="181"/>
      <c r="H1475" s="181"/>
      <c r="I1475" s="181"/>
      <c r="J1475" s="181"/>
      <c r="K1475" s="625"/>
      <c r="L1475" s="181"/>
    </row>
    <row r="1476" spans="2:12" x14ac:dyDescent="0.25">
      <c r="B1476" s="624"/>
      <c r="C1476" s="181"/>
      <c r="D1476" s="181"/>
      <c r="E1476" s="181"/>
      <c r="F1476" s="181"/>
      <c r="G1476" s="181"/>
      <c r="H1476" s="181"/>
      <c r="I1476" s="181"/>
      <c r="J1476" s="181"/>
      <c r="K1476" s="625"/>
      <c r="L1476" s="181"/>
    </row>
    <row r="1477" spans="2:12" x14ac:dyDescent="0.25">
      <c r="B1477" s="624"/>
      <c r="C1477" s="181"/>
      <c r="D1477" s="181"/>
      <c r="E1477" s="181"/>
      <c r="F1477" s="181"/>
      <c r="G1477" s="181"/>
      <c r="H1477" s="181"/>
      <c r="I1477" s="181"/>
      <c r="J1477" s="181"/>
      <c r="K1477" s="625"/>
      <c r="L1477" s="181"/>
    </row>
    <row r="1478" spans="2:12" x14ac:dyDescent="0.25">
      <c r="B1478" s="624"/>
      <c r="C1478" s="181"/>
      <c r="D1478" s="181"/>
      <c r="E1478" s="181"/>
      <c r="F1478" s="181"/>
      <c r="G1478" s="181"/>
      <c r="H1478" s="181"/>
      <c r="I1478" s="181"/>
      <c r="J1478" s="181"/>
      <c r="K1478" s="625"/>
      <c r="L1478" s="181"/>
    </row>
    <row r="1479" spans="2:12" x14ac:dyDescent="0.25">
      <c r="B1479" s="624"/>
      <c r="C1479" s="181"/>
      <c r="D1479" s="181"/>
      <c r="E1479" s="181"/>
      <c r="F1479" s="181"/>
      <c r="G1479" s="181"/>
      <c r="H1479" s="181"/>
      <c r="I1479" s="181"/>
      <c r="J1479" s="181"/>
      <c r="K1479" s="625"/>
      <c r="L1479" s="181"/>
    </row>
    <row r="1480" spans="2:12" x14ac:dyDescent="0.25">
      <c r="B1480" s="624"/>
      <c r="C1480" s="181"/>
      <c r="D1480" s="181"/>
      <c r="E1480" s="181"/>
      <c r="F1480" s="181"/>
      <c r="G1480" s="181"/>
      <c r="H1480" s="181"/>
      <c r="I1480" s="181"/>
      <c r="J1480" s="181"/>
      <c r="K1480" s="625"/>
      <c r="L1480" s="181"/>
    </row>
    <row r="1481" spans="2:12" x14ac:dyDescent="0.25">
      <c r="B1481" s="624"/>
      <c r="C1481" s="181"/>
      <c r="D1481" s="181"/>
      <c r="E1481" s="181"/>
      <c r="F1481" s="181"/>
      <c r="G1481" s="181"/>
      <c r="H1481" s="181"/>
      <c r="I1481" s="181"/>
      <c r="J1481" s="181"/>
      <c r="K1481" s="625"/>
      <c r="L1481" s="181"/>
    </row>
    <row r="1482" spans="2:12" x14ac:dyDescent="0.25">
      <c r="B1482" s="624"/>
      <c r="C1482" s="181"/>
      <c r="D1482" s="181"/>
      <c r="E1482" s="181"/>
      <c r="F1482" s="181"/>
      <c r="G1482" s="181"/>
      <c r="H1482" s="181"/>
      <c r="I1482" s="181"/>
      <c r="J1482" s="181"/>
      <c r="K1482" s="625"/>
      <c r="L1482" s="181"/>
    </row>
    <row r="1483" spans="2:12" x14ac:dyDescent="0.25">
      <c r="B1483" s="624"/>
      <c r="C1483" s="181"/>
      <c r="D1483" s="181"/>
      <c r="E1483" s="181"/>
      <c r="F1483" s="181"/>
      <c r="G1483" s="181"/>
      <c r="H1483" s="181"/>
      <c r="I1483" s="181"/>
      <c r="J1483" s="181"/>
      <c r="K1483" s="625"/>
      <c r="L1483" s="181"/>
    </row>
    <row r="1484" spans="2:12" x14ac:dyDescent="0.25">
      <c r="B1484" s="624"/>
      <c r="C1484" s="181"/>
      <c r="D1484" s="181"/>
      <c r="E1484" s="181"/>
      <c r="F1484" s="181"/>
      <c r="G1484" s="181"/>
      <c r="H1484" s="181"/>
      <c r="I1484" s="181"/>
      <c r="J1484" s="181"/>
      <c r="K1484" s="625"/>
      <c r="L1484" s="181"/>
    </row>
    <row r="1485" spans="2:12" x14ac:dyDescent="0.25">
      <c r="B1485" s="624"/>
      <c r="C1485" s="181"/>
      <c r="D1485" s="181"/>
      <c r="E1485" s="181"/>
      <c r="F1485" s="181"/>
      <c r="G1485" s="181"/>
      <c r="H1485" s="181"/>
      <c r="I1485" s="181"/>
      <c r="J1485" s="181"/>
      <c r="K1485" s="625"/>
      <c r="L1485" s="181"/>
    </row>
    <row r="1486" spans="2:12" x14ac:dyDescent="0.25">
      <c r="B1486" s="624"/>
      <c r="C1486" s="181"/>
      <c r="D1486" s="181"/>
      <c r="E1486" s="181"/>
      <c r="F1486" s="181"/>
      <c r="G1486" s="181"/>
      <c r="H1486" s="181"/>
      <c r="I1486" s="181"/>
      <c r="J1486" s="181"/>
      <c r="K1486" s="625"/>
      <c r="L1486" s="181"/>
    </row>
    <row r="1487" spans="2:12" x14ac:dyDescent="0.25">
      <c r="B1487" s="624"/>
      <c r="C1487" s="181"/>
      <c r="D1487" s="181"/>
      <c r="E1487" s="181"/>
      <c r="F1487" s="181"/>
      <c r="G1487" s="181"/>
      <c r="H1487" s="181"/>
      <c r="I1487" s="181"/>
      <c r="J1487" s="181"/>
      <c r="K1487" s="625"/>
      <c r="L1487" s="181"/>
    </row>
    <row r="1488" spans="2:12" x14ac:dyDescent="0.25">
      <c r="B1488" s="624"/>
      <c r="C1488" s="181"/>
      <c r="D1488" s="181"/>
      <c r="E1488" s="181"/>
      <c r="F1488" s="181"/>
      <c r="G1488" s="181"/>
      <c r="H1488" s="181"/>
      <c r="I1488" s="181"/>
      <c r="J1488" s="181"/>
      <c r="K1488" s="625"/>
      <c r="L1488" s="181"/>
    </row>
    <row r="1489" spans="2:12" x14ac:dyDescent="0.25">
      <c r="B1489" s="624"/>
      <c r="C1489" s="181"/>
      <c r="D1489" s="181"/>
      <c r="E1489" s="181"/>
      <c r="F1489" s="181"/>
      <c r="G1489" s="181"/>
      <c r="H1489" s="181"/>
      <c r="I1489" s="181"/>
      <c r="J1489" s="181"/>
      <c r="K1489" s="625"/>
      <c r="L1489" s="181"/>
    </row>
    <row r="1490" spans="2:12" x14ac:dyDescent="0.25">
      <c r="B1490" s="624"/>
      <c r="C1490" s="181"/>
      <c r="D1490" s="181"/>
      <c r="E1490" s="181"/>
      <c r="F1490" s="181"/>
      <c r="G1490" s="181"/>
      <c r="H1490" s="181"/>
      <c r="I1490" s="181"/>
      <c r="J1490" s="181"/>
      <c r="K1490" s="625"/>
      <c r="L1490" s="181"/>
    </row>
    <row r="1491" spans="2:12" x14ac:dyDescent="0.25">
      <c r="B1491" s="624"/>
      <c r="C1491" s="181"/>
      <c r="D1491" s="181"/>
      <c r="E1491" s="181"/>
      <c r="F1491" s="181"/>
      <c r="G1491" s="181"/>
      <c r="H1491" s="181"/>
      <c r="I1491" s="181"/>
      <c r="J1491" s="181"/>
      <c r="K1491" s="625"/>
      <c r="L1491" s="181"/>
    </row>
    <row r="1492" spans="2:12" x14ac:dyDescent="0.25">
      <c r="B1492" s="624"/>
      <c r="C1492" s="181"/>
      <c r="D1492" s="181"/>
      <c r="E1492" s="181"/>
      <c r="F1492" s="181"/>
      <c r="G1492" s="181"/>
      <c r="H1492" s="181"/>
      <c r="I1492" s="181"/>
      <c r="J1492" s="181"/>
      <c r="K1492" s="625"/>
      <c r="L1492" s="181"/>
    </row>
    <row r="1493" spans="2:12" x14ac:dyDescent="0.25">
      <c r="B1493" s="624"/>
      <c r="C1493" s="181"/>
      <c r="D1493" s="181"/>
      <c r="E1493" s="181"/>
      <c r="F1493" s="181"/>
      <c r="G1493" s="181"/>
      <c r="H1493" s="181"/>
      <c r="I1493" s="181"/>
      <c r="J1493" s="181"/>
      <c r="K1493" s="625"/>
      <c r="L1493" s="181"/>
    </row>
    <row r="1494" spans="2:12" x14ac:dyDescent="0.25">
      <c r="B1494" s="624"/>
      <c r="C1494" s="181"/>
      <c r="D1494" s="181"/>
      <c r="E1494" s="181"/>
      <c r="F1494" s="181"/>
      <c r="G1494" s="181"/>
      <c r="H1494" s="181"/>
      <c r="I1494" s="181"/>
      <c r="J1494" s="181"/>
      <c r="K1494" s="625"/>
      <c r="L1494" s="181"/>
    </row>
    <row r="1495" spans="2:12" x14ac:dyDescent="0.25">
      <c r="B1495" s="624"/>
      <c r="C1495" s="181"/>
      <c r="D1495" s="181"/>
      <c r="E1495" s="181"/>
      <c r="F1495" s="181"/>
      <c r="G1495" s="181"/>
      <c r="H1495" s="181"/>
      <c r="I1495" s="181"/>
      <c r="J1495" s="181"/>
      <c r="K1495" s="625"/>
      <c r="L1495" s="181"/>
    </row>
    <row r="1496" spans="2:12" x14ac:dyDescent="0.25">
      <c r="B1496" s="624"/>
      <c r="C1496" s="181"/>
      <c r="D1496" s="181"/>
      <c r="E1496" s="181"/>
      <c r="F1496" s="181"/>
      <c r="G1496" s="181"/>
      <c r="H1496" s="181"/>
      <c r="I1496" s="181"/>
      <c r="J1496" s="181"/>
      <c r="K1496" s="625"/>
      <c r="L1496" s="181"/>
    </row>
    <row r="1497" spans="2:12" x14ac:dyDescent="0.25">
      <c r="B1497" s="624"/>
      <c r="C1497" s="181"/>
      <c r="D1497" s="181"/>
      <c r="E1497" s="181"/>
      <c r="F1497" s="181"/>
      <c r="G1497" s="181"/>
      <c r="H1497" s="181"/>
      <c r="I1497" s="181"/>
      <c r="J1497" s="181"/>
      <c r="K1497" s="625"/>
      <c r="L1497" s="181"/>
    </row>
    <row r="1498" spans="2:12" x14ac:dyDescent="0.25">
      <c r="B1498" s="624"/>
      <c r="C1498" s="181"/>
      <c r="D1498" s="181"/>
      <c r="E1498" s="181"/>
      <c r="F1498" s="181"/>
      <c r="G1498" s="181"/>
      <c r="H1498" s="181"/>
      <c r="I1498" s="181"/>
      <c r="J1498" s="181"/>
      <c r="K1498" s="625"/>
      <c r="L1498" s="181"/>
    </row>
    <row r="1499" spans="2:12" x14ac:dyDescent="0.25">
      <c r="B1499" s="624"/>
      <c r="C1499" s="181"/>
      <c r="D1499" s="181"/>
      <c r="E1499" s="181"/>
      <c r="F1499" s="181"/>
      <c r="G1499" s="181"/>
      <c r="H1499" s="181"/>
      <c r="I1499" s="181"/>
      <c r="J1499" s="181"/>
      <c r="K1499" s="625"/>
      <c r="L1499" s="181"/>
    </row>
    <row r="1500" spans="2:12" x14ac:dyDescent="0.25">
      <c r="B1500" s="624"/>
      <c r="C1500" s="181"/>
      <c r="D1500" s="181"/>
      <c r="E1500" s="181"/>
      <c r="F1500" s="181"/>
      <c r="G1500" s="181"/>
      <c r="H1500" s="181"/>
      <c r="I1500" s="181"/>
      <c r="J1500" s="181"/>
      <c r="K1500" s="625"/>
      <c r="L1500" s="181"/>
    </row>
    <row r="1501" spans="2:12" x14ac:dyDescent="0.25">
      <c r="B1501" s="624"/>
      <c r="C1501" s="181"/>
      <c r="D1501" s="181"/>
      <c r="E1501" s="181"/>
      <c r="F1501" s="181"/>
      <c r="G1501" s="181"/>
      <c r="H1501" s="181"/>
      <c r="I1501" s="181"/>
      <c r="J1501" s="181"/>
      <c r="K1501" s="625"/>
      <c r="L1501" s="181"/>
    </row>
    <row r="1502" spans="2:12" x14ac:dyDescent="0.25">
      <c r="B1502" s="624"/>
      <c r="C1502" s="181"/>
      <c r="D1502" s="181"/>
      <c r="E1502" s="181"/>
      <c r="F1502" s="181"/>
      <c r="G1502" s="181"/>
      <c r="H1502" s="181"/>
      <c r="I1502" s="181"/>
      <c r="J1502" s="181"/>
      <c r="K1502" s="625"/>
      <c r="L1502" s="181"/>
    </row>
    <row r="1503" spans="2:12" x14ac:dyDescent="0.25">
      <c r="B1503" s="624"/>
      <c r="C1503" s="181"/>
      <c r="D1503" s="181"/>
      <c r="E1503" s="181"/>
      <c r="F1503" s="181"/>
      <c r="G1503" s="181"/>
      <c r="H1503" s="181"/>
      <c r="I1503" s="181"/>
      <c r="J1503" s="181"/>
      <c r="K1503" s="625"/>
      <c r="L1503" s="181"/>
    </row>
    <row r="1504" spans="2:12" x14ac:dyDescent="0.25">
      <c r="B1504" s="624"/>
      <c r="C1504" s="181"/>
      <c r="D1504" s="181"/>
      <c r="E1504" s="181"/>
      <c r="F1504" s="181"/>
      <c r="G1504" s="181"/>
      <c r="H1504" s="181"/>
      <c r="I1504" s="181"/>
      <c r="J1504" s="181"/>
      <c r="K1504" s="625"/>
      <c r="L1504" s="181"/>
    </row>
    <row r="1505" spans="2:12" x14ac:dyDescent="0.25">
      <c r="B1505" s="624"/>
      <c r="C1505" s="181"/>
      <c r="D1505" s="181"/>
      <c r="E1505" s="181"/>
      <c r="F1505" s="181"/>
      <c r="G1505" s="181"/>
      <c r="H1505" s="181"/>
      <c r="I1505" s="181"/>
      <c r="J1505" s="181"/>
      <c r="K1505" s="625"/>
      <c r="L1505" s="181"/>
    </row>
    <row r="1506" spans="2:12" x14ac:dyDescent="0.25">
      <c r="B1506" s="624"/>
      <c r="C1506" s="181"/>
      <c r="D1506" s="181"/>
      <c r="E1506" s="181"/>
      <c r="F1506" s="181"/>
      <c r="G1506" s="181"/>
      <c r="H1506" s="181"/>
      <c r="I1506" s="181"/>
      <c r="J1506" s="181"/>
      <c r="K1506" s="625"/>
      <c r="L1506" s="181"/>
    </row>
    <row r="1507" spans="2:12" x14ac:dyDescent="0.25">
      <c r="B1507" s="624"/>
      <c r="C1507" s="181"/>
      <c r="D1507" s="181"/>
      <c r="E1507" s="181"/>
      <c r="F1507" s="181"/>
      <c r="G1507" s="181"/>
      <c r="H1507" s="181"/>
      <c r="I1507" s="181"/>
      <c r="J1507" s="181"/>
      <c r="K1507" s="625"/>
      <c r="L1507" s="181"/>
    </row>
    <row r="1508" spans="2:12" x14ac:dyDescent="0.25">
      <c r="B1508" s="624"/>
      <c r="C1508" s="181"/>
      <c r="D1508" s="181"/>
      <c r="E1508" s="181"/>
      <c r="F1508" s="181"/>
      <c r="G1508" s="181"/>
      <c r="H1508" s="181"/>
      <c r="I1508" s="181"/>
      <c r="J1508" s="181"/>
      <c r="K1508" s="625"/>
      <c r="L1508" s="181"/>
    </row>
    <row r="1509" spans="2:12" x14ac:dyDescent="0.25">
      <c r="B1509" s="624"/>
      <c r="C1509" s="181"/>
      <c r="D1509" s="181"/>
      <c r="E1509" s="181"/>
      <c r="F1509" s="181"/>
      <c r="G1509" s="181"/>
      <c r="H1509" s="181"/>
      <c r="I1509" s="181"/>
      <c r="J1509" s="181"/>
      <c r="K1509" s="625"/>
      <c r="L1509" s="181"/>
    </row>
    <row r="1510" spans="2:12" x14ac:dyDescent="0.25">
      <c r="B1510" s="624"/>
      <c r="C1510" s="181"/>
      <c r="D1510" s="181"/>
      <c r="E1510" s="181"/>
      <c r="F1510" s="181"/>
      <c r="G1510" s="181"/>
      <c r="H1510" s="181"/>
      <c r="I1510" s="181"/>
      <c r="J1510" s="181"/>
      <c r="K1510" s="625"/>
      <c r="L1510" s="181"/>
    </row>
    <row r="1511" spans="2:12" x14ac:dyDescent="0.25">
      <c r="B1511" s="624"/>
      <c r="C1511" s="181"/>
      <c r="D1511" s="181"/>
      <c r="E1511" s="181"/>
      <c r="F1511" s="181"/>
      <c r="G1511" s="181"/>
      <c r="H1511" s="181"/>
      <c r="I1511" s="181"/>
      <c r="J1511" s="181"/>
      <c r="K1511" s="625"/>
      <c r="L1511" s="181"/>
    </row>
    <row r="1512" spans="2:12" x14ac:dyDescent="0.25">
      <c r="B1512" s="624"/>
      <c r="C1512" s="181"/>
      <c r="D1512" s="181"/>
      <c r="E1512" s="181"/>
      <c r="F1512" s="181"/>
      <c r="G1512" s="181"/>
      <c r="H1512" s="181"/>
      <c r="I1512" s="181"/>
      <c r="J1512" s="181"/>
      <c r="K1512" s="625"/>
      <c r="L1512" s="181"/>
    </row>
    <row r="1513" spans="2:12" x14ac:dyDescent="0.25">
      <c r="B1513" s="624"/>
      <c r="C1513" s="181"/>
      <c r="D1513" s="181"/>
      <c r="E1513" s="181"/>
      <c r="F1513" s="181"/>
      <c r="G1513" s="181"/>
      <c r="H1513" s="181"/>
      <c r="I1513" s="181"/>
      <c r="J1513" s="181"/>
      <c r="K1513" s="625"/>
      <c r="L1513" s="181"/>
    </row>
    <row r="1514" spans="2:12" x14ac:dyDescent="0.25">
      <c r="B1514" s="624"/>
      <c r="C1514" s="181"/>
      <c r="D1514" s="181"/>
      <c r="E1514" s="181"/>
      <c r="F1514" s="181"/>
      <c r="G1514" s="181"/>
      <c r="H1514" s="181"/>
      <c r="I1514" s="181"/>
      <c r="J1514" s="181"/>
      <c r="K1514" s="625"/>
      <c r="L1514" s="181"/>
    </row>
    <row r="1515" spans="2:12" x14ac:dyDescent="0.25">
      <c r="B1515" s="624"/>
      <c r="C1515" s="181"/>
      <c r="D1515" s="181"/>
      <c r="E1515" s="181"/>
      <c r="F1515" s="181"/>
      <c r="G1515" s="181"/>
      <c r="H1515" s="181"/>
      <c r="I1515" s="181"/>
      <c r="J1515" s="181"/>
      <c r="K1515" s="625"/>
      <c r="L1515" s="181"/>
    </row>
    <row r="1516" spans="2:12" x14ac:dyDescent="0.25">
      <c r="B1516" s="624"/>
      <c r="C1516" s="181"/>
      <c r="D1516" s="181"/>
      <c r="E1516" s="181"/>
      <c r="F1516" s="181"/>
      <c r="G1516" s="181"/>
      <c r="H1516" s="181"/>
      <c r="I1516" s="181"/>
      <c r="J1516" s="181"/>
      <c r="K1516" s="625"/>
      <c r="L1516" s="181"/>
    </row>
    <row r="1517" spans="2:12" x14ac:dyDescent="0.25">
      <c r="B1517" s="624"/>
      <c r="C1517" s="181"/>
      <c r="D1517" s="181"/>
      <c r="E1517" s="181"/>
      <c r="F1517" s="181"/>
      <c r="G1517" s="181"/>
      <c r="H1517" s="181"/>
      <c r="I1517" s="181"/>
      <c r="J1517" s="181"/>
      <c r="K1517" s="625"/>
      <c r="L1517" s="181"/>
    </row>
    <row r="1518" spans="2:12" x14ac:dyDescent="0.25">
      <c r="B1518" s="624"/>
      <c r="C1518" s="181"/>
      <c r="D1518" s="181"/>
      <c r="E1518" s="181"/>
      <c r="F1518" s="181"/>
      <c r="G1518" s="181"/>
      <c r="H1518" s="181"/>
      <c r="I1518" s="181"/>
      <c r="J1518" s="181"/>
      <c r="K1518" s="625"/>
      <c r="L1518" s="181"/>
    </row>
    <row r="1519" spans="2:12" x14ac:dyDescent="0.25">
      <c r="B1519" s="624"/>
      <c r="C1519" s="181"/>
      <c r="D1519" s="181"/>
      <c r="E1519" s="181"/>
      <c r="F1519" s="181"/>
      <c r="G1519" s="181"/>
      <c r="H1519" s="181"/>
      <c r="I1519" s="181"/>
      <c r="J1519" s="181"/>
      <c r="K1519" s="625"/>
      <c r="L1519" s="181"/>
    </row>
    <row r="1520" spans="2:12" x14ac:dyDescent="0.25">
      <c r="B1520" s="624"/>
      <c r="C1520" s="181"/>
      <c r="D1520" s="181"/>
      <c r="E1520" s="181"/>
      <c r="F1520" s="181"/>
      <c r="G1520" s="181"/>
      <c r="H1520" s="181"/>
      <c r="I1520" s="181"/>
      <c r="J1520" s="181"/>
      <c r="K1520" s="625"/>
      <c r="L1520" s="181"/>
    </row>
    <row r="1521" spans="2:12" x14ac:dyDescent="0.25">
      <c r="B1521" s="624"/>
      <c r="C1521" s="181"/>
      <c r="D1521" s="181"/>
      <c r="E1521" s="181"/>
      <c r="F1521" s="181"/>
      <c r="G1521" s="181"/>
      <c r="H1521" s="181"/>
      <c r="I1521" s="181"/>
      <c r="J1521" s="181"/>
      <c r="K1521" s="625"/>
      <c r="L1521" s="181"/>
    </row>
    <row r="1522" spans="2:12" x14ac:dyDescent="0.25">
      <c r="B1522" s="624"/>
      <c r="C1522" s="181"/>
      <c r="D1522" s="181"/>
      <c r="E1522" s="181"/>
      <c r="F1522" s="181"/>
      <c r="G1522" s="181"/>
      <c r="H1522" s="181"/>
      <c r="I1522" s="181"/>
      <c r="J1522" s="181"/>
      <c r="K1522" s="625"/>
      <c r="L1522" s="181"/>
    </row>
    <row r="1523" spans="2:12" x14ac:dyDescent="0.25">
      <c r="B1523" s="624"/>
      <c r="C1523" s="181"/>
      <c r="D1523" s="181"/>
      <c r="E1523" s="181"/>
      <c r="F1523" s="181"/>
      <c r="G1523" s="181"/>
      <c r="H1523" s="181"/>
      <c r="I1523" s="181"/>
      <c r="J1523" s="181"/>
      <c r="K1523" s="625"/>
      <c r="L1523" s="181"/>
    </row>
    <row r="1524" spans="2:12" x14ac:dyDescent="0.25">
      <c r="B1524" s="624"/>
      <c r="C1524" s="181"/>
      <c r="D1524" s="181"/>
      <c r="E1524" s="181"/>
      <c r="F1524" s="181"/>
      <c r="G1524" s="181"/>
      <c r="H1524" s="181"/>
      <c r="I1524" s="181"/>
      <c r="J1524" s="181"/>
      <c r="K1524" s="625"/>
      <c r="L1524" s="181"/>
    </row>
    <row r="1525" spans="2:12" x14ac:dyDescent="0.25">
      <c r="B1525" s="624"/>
      <c r="C1525" s="181"/>
      <c r="D1525" s="181"/>
      <c r="E1525" s="181"/>
      <c r="F1525" s="181"/>
      <c r="G1525" s="181"/>
      <c r="H1525" s="181"/>
      <c r="I1525" s="181"/>
      <c r="J1525" s="181"/>
      <c r="K1525" s="625"/>
      <c r="L1525" s="181"/>
    </row>
    <row r="1526" spans="2:12" x14ac:dyDescent="0.25">
      <c r="B1526" s="624"/>
      <c r="C1526" s="181"/>
      <c r="D1526" s="181"/>
      <c r="E1526" s="181"/>
      <c r="F1526" s="181"/>
      <c r="G1526" s="181"/>
      <c r="H1526" s="181"/>
      <c r="I1526" s="181"/>
      <c r="J1526" s="181"/>
      <c r="K1526" s="625"/>
      <c r="L1526" s="181"/>
    </row>
    <row r="1527" spans="2:12" x14ac:dyDescent="0.25">
      <c r="B1527" s="624"/>
      <c r="C1527" s="181"/>
      <c r="D1527" s="181"/>
      <c r="E1527" s="181"/>
      <c r="F1527" s="181"/>
      <c r="G1527" s="181"/>
      <c r="H1527" s="181"/>
      <c r="I1527" s="181"/>
      <c r="J1527" s="181"/>
      <c r="K1527" s="625"/>
      <c r="L1527" s="181"/>
    </row>
    <row r="1528" spans="2:12" x14ac:dyDescent="0.25">
      <c r="B1528" s="624"/>
      <c r="C1528" s="181"/>
      <c r="D1528" s="181"/>
      <c r="E1528" s="181"/>
      <c r="F1528" s="181"/>
      <c r="G1528" s="181"/>
      <c r="H1528" s="181"/>
      <c r="I1528" s="181"/>
      <c r="J1528" s="181"/>
      <c r="K1528" s="625"/>
      <c r="L1528" s="181"/>
    </row>
    <row r="1529" spans="2:12" x14ac:dyDescent="0.25">
      <c r="B1529" s="624"/>
      <c r="C1529" s="181"/>
      <c r="D1529" s="181"/>
      <c r="E1529" s="181"/>
      <c r="F1529" s="181"/>
      <c r="G1529" s="181"/>
      <c r="H1529" s="181"/>
      <c r="I1529" s="181"/>
      <c r="J1529" s="181"/>
      <c r="K1529" s="625"/>
      <c r="L1529" s="181"/>
    </row>
    <row r="1530" spans="2:12" x14ac:dyDescent="0.25">
      <c r="B1530" s="624"/>
      <c r="C1530" s="181"/>
      <c r="D1530" s="181"/>
      <c r="E1530" s="181"/>
      <c r="F1530" s="181"/>
      <c r="G1530" s="181"/>
      <c r="H1530" s="181"/>
      <c r="I1530" s="181"/>
      <c r="J1530" s="181"/>
      <c r="K1530" s="625"/>
      <c r="L1530" s="181"/>
    </row>
    <row r="1531" spans="2:12" x14ac:dyDescent="0.25">
      <c r="B1531" s="624"/>
      <c r="C1531" s="181"/>
      <c r="D1531" s="181"/>
      <c r="E1531" s="181"/>
      <c r="F1531" s="181"/>
      <c r="G1531" s="181"/>
      <c r="H1531" s="181"/>
      <c r="I1531" s="181"/>
      <c r="J1531" s="181"/>
      <c r="K1531" s="625"/>
      <c r="L1531" s="181"/>
    </row>
    <row r="1532" spans="2:12" x14ac:dyDescent="0.25">
      <c r="B1532" s="624"/>
      <c r="C1532" s="181"/>
      <c r="D1532" s="181"/>
      <c r="E1532" s="181"/>
      <c r="F1532" s="181"/>
      <c r="G1532" s="181"/>
      <c r="H1532" s="181"/>
      <c r="I1532" s="181"/>
      <c r="J1532" s="181"/>
      <c r="K1532" s="625"/>
      <c r="L1532" s="181"/>
    </row>
    <row r="1533" spans="2:12" x14ac:dyDescent="0.25">
      <c r="B1533" s="624"/>
      <c r="C1533" s="181"/>
      <c r="D1533" s="181"/>
      <c r="E1533" s="181"/>
      <c r="F1533" s="181"/>
      <c r="G1533" s="181"/>
      <c r="H1533" s="181"/>
      <c r="I1533" s="181"/>
      <c r="J1533" s="181"/>
      <c r="K1533" s="625"/>
      <c r="L1533" s="181"/>
    </row>
    <row r="1534" spans="2:12" x14ac:dyDescent="0.25">
      <c r="B1534" s="624"/>
      <c r="C1534" s="181"/>
      <c r="D1534" s="181"/>
      <c r="E1534" s="181"/>
      <c r="F1534" s="181"/>
      <c r="G1534" s="181"/>
      <c r="H1534" s="181"/>
      <c r="I1534" s="181"/>
      <c r="J1534" s="181"/>
      <c r="K1534" s="625"/>
      <c r="L1534" s="181"/>
    </row>
    <row r="1535" spans="2:12" x14ac:dyDescent="0.25">
      <c r="B1535" s="624"/>
      <c r="C1535" s="181"/>
      <c r="D1535" s="181"/>
      <c r="E1535" s="181"/>
      <c r="F1535" s="181"/>
      <c r="G1535" s="181"/>
      <c r="H1535" s="181"/>
      <c r="I1535" s="181"/>
      <c r="J1535" s="181"/>
      <c r="K1535" s="625"/>
      <c r="L1535" s="181"/>
    </row>
    <row r="1536" spans="2:12" x14ac:dyDescent="0.25">
      <c r="B1536" s="624"/>
      <c r="C1536" s="181"/>
      <c r="D1536" s="181"/>
      <c r="E1536" s="181"/>
      <c r="F1536" s="181"/>
      <c r="G1536" s="181"/>
      <c r="H1536" s="181"/>
      <c r="I1536" s="181"/>
      <c r="J1536" s="181"/>
      <c r="K1536" s="625"/>
      <c r="L1536" s="181"/>
    </row>
    <row r="1537" spans="2:12" x14ac:dyDescent="0.25">
      <c r="B1537" s="624"/>
      <c r="C1537" s="181"/>
      <c r="D1537" s="181"/>
      <c r="E1537" s="181"/>
      <c r="F1537" s="181"/>
      <c r="G1537" s="181"/>
      <c r="H1537" s="181"/>
      <c r="I1537" s="181"/>
      <c r="J1537" s="181"/>
      <c r="K1537" s="625"/>
      <c r="L1537" s="181"/>
    </row>
    <row r="1538" spans="2:12" x14ac:dyDescent="0.25">
      <c r="B1538" s="624"/>
      <c r="C1538" s="181"/>
      <c r="D1538" s="181"/>
      <c r="E1538" s="181"/>
      <c r="F1538" s="181"/>
      <c r="G1538" s="181"/>
      <c r="H1538" s="181"/>
      <c r="I1538" s="181"/>
      <c r="J1538" s="181"/>
      <c r="K1538" s="625"/>
      <c r="L1538" s="181"/>
    </row>
    <row r="1539" spans="2:12" x14ac:dyDescent="0.25">
      <c r="B1539" s="624"/>
      <c r="C1539" s="181"/>
      <c r="D1539" s="181"/>
      <c r="E1539" s="181"/>
      <c r="F1539" s="181"/>
      <c r="G1539" s="181"/>
      <c r="H1539" s="181"/>
      <c r="I1539" s="181"/>
      <c r="J1539" s="181"/>
      <c r="K1539" s="625"/>
      <c r="L1539" s="181"/>
    </row>
    <row r="1540" spans="2:12" x14ac:dyDescent="0.25">
      <c r="B1540" s="624"/>
      <c r="C1540" s="181"/>
      <c r="D1540" s="181"/>
      <c r="E1540" s="181"/>
      <c r="F1540" s="181"/>
      <c r="G1540" s="181"/>
      <c r="H1540" s="181"/>
      <c r="I1540" s="181"/>
      <c r="J1540" s="181"/>
      <c r="K1540" s="625"/>
      <c r="L1540" s="181"/>
    </row>
    <row r="1541" spans="2:12" x14ac:dyDescent="0.25">
      <c r="B1541" s="624"/>
      <c r="C1541" s="181"/>
      <c r="D1541" s="181"/>
      <c r="E1541" s="181"/>
      <c r="F1541" s="181"/>
      <c r="G1541" s="181"/>
      <c r="H1541" s="181"/>
      <c r="I1541" s="181"/>
      <c r="J1541" s="181"/>
      <c r="K1541" s="625"/>
      <c r="L1541" s="181"/>
    </row>
    <row r="1542" spans="2:12" x14ac:dyDescent="0.25">
      <c r="B1542" s="624"/>
      <c r="C1542" s="181"/>
      <c r="D1542" s="181"/>
      <c r="E1542" s="181"/>
      <c r="F1542" s="181"/>
      <c r="G1542" s="181"/>
      <c r="H1542" s="181"/>
      <c r="I1542" s="181"/>
      <c r="J1542" s="181"/>
      <c r="K1542" s="625"/>
      <c r="L1542" s="181"/>
    </row>
    <row r="1543" spans="2:12" x14ac:dyDescent="0.25">
      <c r="B1543" s="624"/>
      <c r="C1543" s="181"/>
      <c r="D1543" s="181"/>
      <c r="E1543" s="181"/>
      <c r="F1543" s="181"/>
      <c r="G1543" s="181"/>
      <c r="H1543" s="181"/>
      <c r="I1543" s="181"/>
      <c r="J1543" s="181"/>
      <c r="K1543" s="625"/>
      <c r="L1543" s="181"/>
    </row>
    <row r="1544" spans="2:12" x14ac:dyDescent="0.25">
      <c r="B1544" s="624"/>
      <c r="C1544" s="181"/>
      <c r="D1544" s="181"/>
      <c r="E1544" s="181"/>
      <c r="F1544" s="181"/>
      <c r="G1544" s="181"/>
      <c r="H1544" s="181"/>
      <c r="I1544" s="181"/>
      <c r="J1544" s="181"/>
      <c r="K1544" s="625"/>
      <c r="L1544" s="181"/>
    </row>
    <row r="1545" spans="2:12" x14ac:dyDescent="0.25">
      <c r="B1545" s="624"/>
      <c r="C1545" s="181"/>
      <c r="D1545" s="181"/>
      <c r="E1545" s="181"/>
      <c r="F1545" s="181"/>
      <c r="G1545" s="181"/>
      <c r="H1545" s="181"/>
      <c r="I1545" s="181"/>
      <c r="J1545" s="181"/>
      <c r="K1545" s="625"/>
      <c r="L1545" s="181"/>
    </row>
    <row r="1546" spans="2:12" x14ac:dyDescent="0.25">
      <c r="B1546" s="624"/>
      <c r="C1546" s="181"/>
      <c r="D1546" s="181"/>
      <c r="E1546" s="181"/>
      <c r="F1546" s="181"/>
      <c r="G1546" s="181"/>
      <c r="H1546" s="181"/>
      <c r="I1546" s="181"/>
      <c r="J1546" s="181"/>
      <c r="K1546" s="625"/>
      <c r="L1546" s="181"/>
    </row>
    <row r="1547" spans="2:12" x14ac:dyDescent="0.25">
      <c r="B1547" s="624"/>
      <c r="C1547" s="181"/>
      <c r="D1547" s="181"/>
      <c r="E1547" s="181"/>
      <c r="F1547" s="181"/>
      <c r="G1547" s="181"/>
      <c r="H1547" s="181"/>
      <c r="I1547" s="181"/>
      <c r="J1547" s="181"/>
      <c r="K1547" s="625"/>
      <c r="L1547" s="181"/>
    </row>
    <row r="1548" spans="2:12" x14ac:dyDescent="0.25">
      <c r="B1548" s="624"/>
      <c r="C1548" s="181"/>
      <c r="D1548" s="181"/>
      <c r="E1548" s="181"/>
      <c r="F1548" s="181"/>
      <c r="G1548" s="181"/>
      <c r="H1548" s="181"/>
      <c r="I1548" s="181"/>
      <c r="J1548" s="181"/>
      <c r="K1548" s="625"/>
      <c r="L1548" s="181"/>
    </row>
    <row r="1549" spans="2:12" x14ac:dyDescent="0.25">
      <c r="B1549" s="624"/>
      <c r="C1549" s="181"/>
      <c r="D1549" s="181"/>
      <c r="E1549" s="181"/>
      <c r="F1549" s="181"/>
      <c r="G1549" s="181"/>
      <c r="H1549" s="181"/>
      <c r="I1549" s="181"/>
      <c r="J1549" s="181"/>
      <c r="K1549" s="625"/>
      <c r="L1549" s="181"/>
    </row>
    <row r="1550" spans="2:12" x14ac:dyDescent="0.25">
      <c r="B1550" s="624"/>
      <c r="C1550" s="181"/>
      <c r="D1550" s="181"/>
      <c r="E1550" s="181"/>
      <c r="F1550" s="181"/>
      <c r="G1550" s="181"/>
      <c r="H1550" s="181"/>
      <c r="I1550" s="181"/>
      <c r="J1550" s="181"/>
      <c r="K1550" s="625"/>
      <c r="L1550" s="181"/>
    </row>
    <row r="1551" spans="2:12" x14ac:dyDescent="0.25">
      <c r="B1551" s="624"/>
      <c r="C1551" s="181"/>
      <c r="D1551" s="181"/>
      <c r="E1551" s="181"/>
      <c r="F1551" s="181"/>
      <c r="G1551" s="181"/>
      <c r="H1551" s="181"/>
      <c r="I1551" s="181"/>
      <c r="J1551" s="181"/>
      <c r="K1551" s="625"/>
      <c r="L1551" s="181"/>
    </row>
    <row r="1552" spans="2:12" x14ac:dyDescent="0.25">
      <c r="B1552" s="624"/>
      <c r="C1552" s="181"/>
      <c r="D1552" s="181"/>
      <c r="E1552" s="181"/>
      <c r="F1552" s="181"/>
      <c r="G1552" s="181"/>
      <c r="H1552" s="181"/>
      <c r="I1552" s="181"/>
      <c r="J1552" s="181"/>
      <c r="K1552" s="625"/>
      <c r="L1552" s="181"/>
    </row>
    <row r="1553" spans="2:12" x14ac:dyDescent="0.25">
      <c r="B1553" s="624"/>
      <c r="C1553" s="181"/>
      <c r="D1553" s="181"/>
      <c r="E1553" s="181"/>
      <c r="F1553" s="181"/>
      <c r="G1553" s="181"/>
      <c r="H1553" s="181"/>
      <c r="I1553" s="181"/>
      <c r="J1553" s="181"/>
      <c r="K1553" s="625"/>
      <c r="L1553" s="181"/>
    </row>
    <row r="1554" spans="2:12" x14ac:dyDescent="0.25">
      <c r="B1554" s="624"/>
      <c r="C1554" s="181"/>
      <c r="D1554" s="181"/>
      <c r="E1554" s="181"/>
      <c r="F1554" s="181"/>
      <c r="G1554" s="181"/>
      <c r="H1554" s="181"/>
      <c r="I1554" s="181"/>
      <c r="J1554" s="181"/>
      <c r="K1554" s="625"/>
      <c r="L1554" s="181"/>
    </row>
    <row r="1555" spans="2:12" x14ac:dyDescent="0.25">
      <c r="B1555" s="624"/>
      <c r="C1555" s="181"/>
      <c r="D1555" s="181"/>
      <c r="E1555" s="181"/>
      <c r="F1555" s="181"/>
      <c r="G1555" s="181"/>
      <c r="H1555" s="181"/>
      <c r="I1555" s="181"/>
      <c r="J1555" s="181"/>
      <c r="K1555" s="625"/>
      <c r="L1555" s="181"/>
    </row>
    <row r="1556" spans="2:12" x14ac:dyDescent="0.25">
      <c r="B1556" s="624"/>
      <c r="C1556" s="181"/>
      <c r="D1556" s="181"/>
      <c r="E1556" s="181"/>
      <c r="F1556" s="181"/>
      <c r="G1556" s="181"/>
      <c r="H1556" s="181"/>
      <c r="I1556" s="181"/>
      <c r="J1556" s="181"/>
      <c r="K1556" s="625"/>
      <c r="L1556" s="181"/>
    </row>
    <row r="1557" spans="2:12" x14ac:dyDescent="0.25">
      <c r="B1557" s="624"/>
      <c r="C1557" s="181"/>
      <c r="D1557" s="181"/>
      <c r="E1557" s="181"/>
      <c r="F1557" s="181"/>
      <c r="G1557" s="181"/>
      <c r="H1557" s="181"/>
      <c r="I1557" s="181"/>
      <c r="J1557" s="181"/>
      <c r="K1557" s="625"/>
      <c r="L1557" s="181"/>
    </row>
    <row r="1558" spans="2:12" x14ac:dyDescent="0.25">
      <c r="B1558" s="624"/>
      <c r="C1558" s="181"/>
      <c r="D1558" s="181"/>
      <c r="E1558" s="181"/>
      <c r="F1558" s="181"/>
      <c r="G1558" s="181"/>
      <c r="H1558" s="181"/>
      <c r="I1558" s="181"/>
      <c r="J1558" s="181"/>
      <c r="K1558" s="625"/>
      <c r="L1558" s="181"/>
    </row>
    <row r="1559" spans="2:12" x14ac:dyDescent="0.25">
      <c r="B1559" s="624"/>
      <c r="C1559" s="181"/>
      <c r="D1559" s="181"/>
      <c r="E1559" s="181"/>
      <c r="F1559" s="181"/>
      <c r="G1559" s="181"/>
      <c r="H1559" s="181"/>
      <c r="I1559" s="181"/>
      <c r="J1559" s="181"/>
      <c r="K1559" s="625"/>
      <c r="L1559" s="181"/>
    </row>
    <row r="1560" spans="2:12" x14ac:dyDescent="0.25">
      <c r="B1560" s="624"/>
      <c r="C1560" s="181"/>
      <c r="D1560" s="181"/>
      <c r="E1560" s="181"/>
      <c r="F1560" s="181"/>
      <c r="G1560" s="181"/>
      <c r="H1560" s="181"/>
      <c r="I1560" s="181"/>
      <c r="J1560" s="181"/>
      <c r="K1560" s="625"/>
      <c r="L1560" s="181"/>
    </row>
    <row r="1561" spans="2:12" x14ac:dyDescent="0.25">
      <c r="B1561" s="624"/>
      <c r="C1561" s="181"/>
      <c r="D1561" s="181"/>
      <c r="E1561" s="181"/>
      <c r="F1561" s="181"/>
      <c r="G1561" s="181"/>
      <c r="H1561" s="181"/>
      <c r="I1561" s="181"/>
      <c r="J1561" s="181"/>
      <c r="K1561" s="625"/>
      <c r="L1561" s="181"/>
    </row>
    <row r="1562" spans="2:12" x14ac:dyDescent="0.25">
      <c r="B1562" s="624"/>
      <c r="C1562" s="181"/>
      <c r="D1562" s="181"/>
      <c r="E1562" s="181"/>
      <c r="F1562" s="181"/>
      <c r="G1562" s="181"/>
      <c r="H1562" s="181"/>
      <c r="I1562" s="181"/>
      <c r="J1562" s="181"/>
      <c r="K1562" s="625"/>
      <c r="L1562" s="181"/>
    </row>
    <row r="1563" spans="2:12" x14ac:dyDescent="0.25">
      <c r="B1563" s="624"/>
      <c r="C1563" s="181"/>
      <c r="D1563" s="181"/>
      <c r="E1563" s="181"/>
      <c r="F1563" s="181"/>
      <c r="G1563" s="181"/>
      <c r="H1563" s="181"/>
      <c r="I1563" s="181"/>
      <c r="J1563" s="181"/>
      <c r="K1563" s="625"/>
      <c r="L1563" s="181"/>
    </row>
    <row r="1564" spans="2:12" x14ac:dyDescent="0.25">
      <c r="B1564" s="624"/>
      <c r="C1564" s="181"/>
      <c r="D1564" s="181"/>
      <c r="E1564" s="181"/>
      <c r="F1564" s="181"/>
      <c r="G1564" s="181"/>
      <c r="H1564" s="181"/>
      <c r="I1564" s="181"/>
      <c r="J1564" s="181"/>
      <c r="K1564" s="625"/>
      <c r="L1564" s="181"/>
    </row>
    <row r="1565" spans="2:12" x14ac:dyDescent="0.25">
      <c r="B1565" s="624"/>
      <c r="C1565" s="181"/>
      <c r="D1565" s="181"/>
      <c r="E1565" s="181"/>
      <c r="F1565" s="181"/>
      <c r="G1565" s="181"/>
      <c r="H1565" s="181"/>
      <c r="I1565" s="181"/>
      <c r="J1565" s="181"/>
      <c r="K1565" s="625"/>
      <c r="L1565" s="181"/>
    </row>
    <row r="1566" spans="2:12" x14ac:dyDescent="0.25">
      <c r="B1566" s="624"/>
      <c r="C1566" s="181"/>
      <c r="D1566" s="181"/>
      <c r="E1566" s="181"/>
      <c r="F1566" s="181"/>
      <c r="G1566" s="181"/>
      <c r="H1566" s="181"/>
      <c r="I1566" s="181"/>
      <c r="J1566" s="181"/>
      <c r="K1566" s="625"/>
      <c r="L1566" s="181"/>
    </row>
    <row r="1567" spans="2:12" x14ac:dyDescent="0.25">
      <c r="B1567" s="624"/>
      <c r="C1567" s="181"/>
      <c r="D1567" s="181"/>
      <c r="E1567" s="181"/>
      <c r="F1567" s="181"/>
      <c r="G1567" s="181"/>
      <c r="H1567" s="181"/>
      <c r="I1567" s="181"/>
      <c r="J1567" s="181"/>
      <c r="K1567" s="625"/>
      <c r="L1567" s="181"/>
    </row>
    <row r="1568" spans="2:12" x14ac:dyDescent="0.25">
      <c r="B1568" s="624"/>
      <c r="C1568" s="181"/>
      <c r="D1568" s="181"/>
      <c r="E1568" s="181"/>
      <c r="F1568" s="181"/>
      <c r="G1568" s="181"/>
      <c r="H1568" s="181"/>
      <c r="I1568" s="181"/>
      <c r="J1568" s="181"/>
      <c r="K1568" s="625"/>
      <c r="L1568" s="181"/>
    </row>
    <row r="1569" spans="2:12" x14ac:dyDescent="0.25">
      <c r="B1569" s="624"/>
      <c r="C1569" s="181"/>
      <c r="D1569" s="181"/>
      <c r="E1569" s="181"/>
      <c r="F1569" s="181"/>
      <c r="G1569" s="181"/>
      <c r="H1569" s="181"/>
      <c r="I1569" s="181"/>
      <c r="J1569" s="181"/>
      <c r="K1569" s="625"/>
      <c r="L1569" s="181"/>
    </row>
    <row r="1570" spans="2:12" x14ac:dyDescent="0.25">
      <c r="B1570" s="624"/>
      <c r="C1570" s="181"/>
      <c r="D1570" s="181"/>
      <c r="E1570" s="181"/>
      <c r="F1570" s="181"/>
      <c r="G1570" s="181"/>
      <c r="H1570" s="181"/>
      <c r="I1570" s="181"/>
      <c r="J1570" s="181"/>
      <c r="K1570" s="625"/>
      <c r="L1570" s="181"/>
    </row>
    <row r="1571" spans="2:12" x14ac:dyDescent="0.25">
      <c r="B1571" s="624"/>
      <c r="C1571" s="181"/>
      <c r="D1571" s="181"/>
      <c r="E1571" s="181"/>
      <c r="F1571" s="181"/>
      <c r="G1571" s="181"/>
      <c r="H1571" s="181"/>
      <c r="I1571" s="181"/>
      <c r="J1571" s="181"/>
      <c r="K1571" s="625"/>
      <c r="L1571" s="181"/>
    </row>
    <row r="1572" spans="2:12" x14ac:dyDescent="0.25">
      <c r="B1572" s="624"/>
      <c r="C1572" s="181"/>
      <c r="D1572" s="181"/>
      <c r="E1572" s="181"/>
      <c r="F1572" s="181"/>
      <c r="G1572" s="181"/>
      <c r="H1572" s="181"/>
      <c r="I1572" s="181"/>
      <c r="J1572" s="181"/>
      <c r="K1572" s="625"/>
      <c r="L1572" s="181"/>
    </row>
    <row r="1573" spans="2:12" x14ac:dyDescent="0.25">
      <c r="B1573" s="624"/>
      <c r="C1573" s="181"/>
      <c r="D1573" s="181"/>
      <c r="E1573" s="181"/>
      <c r="F1573" s="181"/>
      <c r="G1573" s="181"/>
      <c r="H1573" s="181"/>
      <c r="I1573" s="181"/>
      <c r="J1573" s="181"/>
      <c r="K1573" s="625"/>
      <c r="L1573" s="181"/>
    </row>
    <row r="1574" spans="2:12" x14ac:dyDescent="0.25">
      <c r="B1574" s="624"/>
      <c r="C1574" s="181"/>
      <c r="D1574" s="181"/>
      <c r="E1574" s="181"/>
      <c r="F1574" s="181"/>
      <c r="G1574" s="181"/>
      <c r="H1574" s="181"/>
      <c r="I1574" s="181"/>
      <c r="J1574" s="181"/>
      <c r="K1574" s="625"/>
      <c r="L1574" s="181"/>
    </row>
    <row r="1575" spans="2:12" x14ac:dyDescent="0.25">
      <c r="B1575" s="624"/>
      <c r="C1575" s="181"/>
      <c r="D1575" s="181"/>
      <c r="E1575" s="181"/>
      <c r="F1575" s="181"/>
      <c r="G1575" s="181"/>
      <c r="H1575" s="181"/>
      <c r="I1575" s="181"/>
      <c r="J1575" s="181"/>
      <c r="K1575" s="625"/>
      <c r="L1575" s="181"/>
    </row>
    <row r="1576" spans="2:12" x14ac:dyDescent="0.25">
      <c r="B1576" s="624"/>
      <c r="C1576" s="181"/>
      <c r="D1576" s="181"/>
      <c r="E1576" s="181"/>
      <c r="F1576" s="181"/>
      <c r="G1576" s="181"/>
      <c r="H1576" s="181"/>
      <c r="I1576" s="181"/>
      <c r="J1576" s="181"/>
      <c r="K1576" s="625"/>
      <c r="L1576" s="181"/>
    </row>
    <row r="1577" spans="2:12" x14ac:dyDescent="0.25">
      <c r="B1577" s="624"/>
      <c r="C1577" s="181"/>
      <c r="D1577" s="181"/>
      <c r="E1577" s="181"/>
      <c r="F1577" s="181"/>
      <c r="G1577" s="181"/>
      <c r="H1577" s="181"/>
      <c r="I1577" s="181"/>
      <c r="J1577" s="181"/>
      <c r="K1577" s="625"/>
      <c r="L1577" s="181"/>
    </row>
    <row r="1578" spans="2:12" x14ac:dyDescent="0.25">
      <c r="B1578" s="624"/>
      <c r="C1578" s="181"/>
      <c r="D1578" s="181"/>
      <c r="E1578" s="181"/>
      <c r="F1578" s="181"/>
      <c r="G1578" s="181"/>
      <c r="H1578" s="181"/>
      <c r="I1578" s="181"/>
      <c r="J1578" s="181"/>
      <c r="K1578" s="625"/>
      <c r="L1578" s="181"/>
    </row>
    <row r="1579" spans="2:12" x14ac:dyDescent="0.25">
      <c r="B1579" s="624"/>
      <c r="C1579" s="181"/>
      <c r="D1579" s="181"/>
      <c r="E1579" s="181"/>
      <c r="F1579" s="181"/>
      <c r="G1579" s="181"/>
      <c r="H1579" s="181"/>
      <c r="I1579" s="181"/>
      <c r="J1579" s="181"/>
      <c r="K1579" s="625"/>
      <c r="L1579" s="181"/>
    </row>
    <row r="1580" spans="2:12" x14ac:dyDescent="0.25">
      <c r="B1580" s="624"/>
      <c r="C1580" s="181"/>
      <c r="D1580" s="181"/>
      <c r="E1580" s="181"/>
      <c r="F1580" s="181"/>
      <c r="G1580" s="181"/>
      <c r="H1580" s="181"/>
      <c r="I1580" s="181"/>
      <c r="J1580" s="181"/>
      <c r="K1580" s="625"/>
      <c r="L1580" s="181"/>
    </row>
    <row r="1581" spans="2:12" x14ac:dyDescent="0.25">
      <c r="B1581" s="624"/>
      <c r="C1581" s="181"/>
      <c r="D1581" s="181"/>
      <c r="E1581" s="181"/>
      <c r="F1581" s="181"/>
      <c r="G1581" s="181"/>
      <c r="H1581" s="181"/>
      <c r="I1581" s="181"/>
      <c r="J1581" s="181"/>
      <c r="K1581" s="625"/>
      <c r="L1581" s="181"/>
    </row>
    <row r="1582" spans="2:12" x14ac:dyDescent="0.25">
      <c r="B1582" s="624"/>
      <c r="C1582" s="181"/>
      <c r="D1582" s="181"/>
      <c r="E1582" s="181"/>
      <c r="F1582" s="181"/>
      <c r="G1582" s="181"/>
      <c r="H1582" s="181"/>
      <c r="I1582" s="181"/>
      <c r="J1582" s="181"/>
      <c r="K1582" s="625"/>
      <c r="L1582" s="181"/>
    </row>
    <row r="1583" spans="2:12" x14ac:dyDescent="0.25">
      <c r="B1583" s="624"/>
      <c r="C1583" s="181"/>
      <c r="D1583" s="181"/>
      <c r="E1583" s="181"/>
      <c r="F1583" s="181"/>
      <c r="G1583" s="181"/>
      <c r="H1583" s="181"/>
      <c r="I1583" s="181"/>
      <c r="J1583" s="181"/>
      <c r="K1583" s="625"/>
      <c r="L1583" s="181"/>
    </row>
    <row r="1584" spans="2:12" x14ac:dyDescent="0.25">
      <c r="B1584" s="624"/>
      <c r="C1584" s="181"/>
      <c r="D1584" s="181"/>
      <c r="E1584" s="181"/>
      <c r="F1584" s="181"/>
      <c r="G1584" s="181"/>
      <c r="H1584" s="181"/>
      <c r="I1584" s="181"/>
      <c r="J1584" s="181"/>
      <c r="K1584" s="625"/>
      <c r="L1584" s="181"/>
    </row>
    <row r="1585" spans="2:12" x14ac:dyDescent="0.25">
      <c r="B1585" s="624"/>
      <c r="C1585" s="181"/>
      <c r="D1585" s="181"/>
      <c r="E1585" s="181"/>
      <c r="F1585" s="181"/>
      <c r="G1585" s="181"/>
      <c r="H1585" s="181"/>
      <c r="I1585" s="181"/>
      <c r="J1585" s="181"/>
      <c r="K1585" s="625"/>
      <c r="L1585" s="181"/>
    </row>
    <row r="1586" spans="2:12" x14ac:dyDescent="0.25">
      <c r="B1586" s="624"/>
      <c r="C1586" s="181"/>
      <c r="D1586" s="181"/>
      <c r="E1586" s="181"/>
      <c r="F1586" s="181"/>
      <c r="G1586" s="181"/>
      <c r="H1586" s="181"/>
      <c r="I1586" s="181"/>
      <c r="J1586" s="181"/>
      <c r="K1586" s="625"/>
      <c r="L1586" s="181"/>
    </row>
    <row r="1587" spans="2:12" x14ac:dyDescent="0.25">
      <c r="B1587" s="624"/>
      <c r="C1587" s="181"/>
      <c r="D1587" s="181"/>
      <c r="E1587" s="181"/>
      <c r="F1587" s="181"/>
      <c r="G1587" s="181"/>
      <c r="H1587" s="181"/>
      <c r="I1587" s="181"/>
      <c r="J1587" s="181"/>
      <c r="K1587" s="625"/>
      <c r="L1587" s="181"/>
    </row>
    <row r="1588" spans="2:12" x14ac:dyDescent="0.25">
      <c r="B1588" s="624"/>
      <c r="C1588" s="181"/>
      <c r="D1588" s="181"/>
      <c r="E1588" s="181"/>
      <c r="F1588" s="181"/>
      <c r="G1588" s="181"/>
      <c r="H1588" s="181"/>
      <c r="I1588" s="181"/>
      <c r="J1588" s="181"/>
      <c r="K1588" s="625"/>
      <c r="L1588" s="181"/>
    </row>
    <row r="1589" spans="2:12" x14ac:dyDescent="0.25">
      <c r="B1589" s="624"/>
      <c r="C1589" s="181"/>
      <c r="D1589" s="181"/>
      <c r="E1589" s="181"/>
      <c r="F1589" s="181"/>
      <c r="G1589" s="181"/>
      <c r="H1589" s="181"/>
      <c r="I1589" s="181"/>
      <c r="J1589" s="181"/>
      <c r="K1589" s="625"/>
      <c r="L1589" s="181"/>
    </row>
    <row r="1590" spans="2:12" x14ac:dyDescent="0.25">
      <c r="B1590" s="624"/>
      <c r="C1590" s="181"/>
      <c r="D1590" s="181"/>
      <c r="E1590" s="181"/>
      <c r="F1590" s="181"/>
      <c r="G1590" s="181"/>
      <c r="H1590" s="181"/>
      <c r="I1590" s="181"/>
      <c r="J1590" s="181"/>
      <c r="K1590" s="625"/>
      <c r="L1590" s="181"/>
    </row>
    <row r="1591" spans="2:12" x14ac:dyDescent="0.25">
      <c r="B1591" s="624"/>
      <c r="C1591" s="181"/>
      <c r="D1591" s="181"/>
      <c r="E1591" s="181"/>
      <c r="F1591" s="181"/>
      <c r="G1591" s="181"/>
      <c r="H1591" s="181"/>
      <c r="I1591" s="181"/>
      <c r="J1591" s="181"/>
      <c r="K1591" s="625"/>
      <c r="L1591" s="181"/>
    </row>
    <row r="1592" spans="2:12" x14ac:dyDescent="0.25">
      <c r="B1592" s="624"/>
      <c r="C1592" s="181"/>
      <c r="D1592" s="181"/>
      <c r="E1592" s="181"/>
      <c r="F1592" s="181"/>
      <c r="G1592" s="181"/>
      <c r="H1592" s="181"/>
      <c r="I1592" s="181"/>
      <c r="J1592" s="181"/>
      <c r="K1592" s="625"/>
      <c r="L1592" s="181"/>
    </row>
    <row r="1593" spans="2:12" x14ac:dyDescent="0.25">
      <c r="B1593" s="624"/>
      <c r="C1593" s="181"/>
      <c r="D1593" s="181"/>
      <c r="E1593" s="181"/>
      <c r="F1593" s="181"/>
      <c r="G1593" s="181"/>
      <c r="H1593" s="181"/>
      <c r="I1593" s="181"/>
      <c r="J1593" s="181"/>
      <c r="K1593" s="625"/>
      <c r="L1593" s="181"/>
    </row>
    <row r="1594" spans="2:12" x14ac:dyDescent="0.25">
      <c r="B1594" s="624"/>
      <c r="C1594" s="181"/>
      <c r="D1594" s="181"/>
      <c r="E1594" s="181"/>
      <c r="F1594" s="181"/>
      <c r="G1594" s="181"/>
      <c r="H1594" s="181"/>
      <c r="I1594" s="181"/>
      <c r="J1594" s="181"/>
      <c r="K1594" s="625"/>
      <c r="L1594" s="181"/>
    </row>
    <row r="1595" spans="2:12" x14ac:dyDescent="0.25">
      <c r="B1595" s="624"/>
      <c r="C1595" s="181"/>
      <c r="D1595" s="181"/>
      <c r="E1595" s="181"/>
      <c r="F1595" s="181"/>
      <c r="G1595" s="181"/>
      <c r="H1595" s="181"/>
      <c r="I1595" s="181"/>
      <c r="J1595" s="181"/>
      <c r="K1595" s="625"/>
      <c r="L1595" s="181"/>
    </row>
    <row r="1596" spans="2:12" x14ac:dyDescent="0.25">
      <c r="B1596" s="624"/>
      <c r="C1596" s="181"/>
      <c r="D1596" s="181"/>
      <c r="E1596" s="181"/>
      <c r="F1596" s="181"/>
      <c r="G1596" s="181"/>
      <c r="H1596" s="181"/>
      <c r="I1596" s="181"/>
      <c r="J1596" s="181"/>
      <c r="K1596" s="625"/>
      <c r="L1596" s="181"/>
    </row>
    <row r="1597" spans="2:12" x14ac:dyDescent="0.25">
      <c r="B1597" s="624"/>
      <c r="C1597" s="181"/>
      <c r="D1597" s="181"/>
      <c r="E1597" s="181"/>
      <c r="F1597" s="181"/>
      <c r="G1597" s="181"/>
      <c r="H1597" s="181"/>
      <c r="I1597" s="181"/>
      <c r="J1597" s="181"/>
      <c r="K1597" s="625"/>
      <c r="L1597" s="181"/>
    </row>
    <row r="1598" spans="2:12" x14ac:dyDescent="0.25">
      <c r="B1598" s="624"/>
      <c r="C1598" s="181"/>
      <c r="D1598" s="181"/>
      <c r="E1598" s="181"/>
      <c r="F1598" s="181"/>
      <c r="G1598" s="181"/>
      <c r="H1598" s="181"/>
      <c r="I1598" s="181"/>
      <c r="J1598" s="181"/>
      <c r="K1598" s="625"/>
      <c r="L1598" s="181"/>
    </row>
    <row r="1599" spans="2:12" x14ac:dyDescent="0.25">
      <c r="B1599" s="624"/>
      <c r="C1599" s="181"/>
      <c r="D1599" s="181"/>
      <c r="E1599" s="181"/>
      <c r="F1599" s="181"/>
      <c r="G1599" s="181"/>
      <c r="H1599" s="181"/>
      <c r="I1599" s="181"/>
      <c r="J1599" s="181"/>
      <c r="K1599" s="625"/>
      <c r="L1599" s="181"/>
    </row>
    <row r="1600" spans="2:12" x14ac:dyDescent="0.25">
      <c r="B1600" s="624"/>
      <c r="C1600" s="181"/>
      <c r="D1600" s="181"/>
      <c r="E1600" s="181"/>
      <c r="F1600" s="181"/>
      <c r="G1600" s="181"/>
      <c r="H1600" s="181"/>
      <c r="I1600" s="181"/>
      <c r="J1600" s="181"/>
      <c r="K1600" s="625"/>
      <c r="L1600" s="181"/>
    </row>
    <row r="1601" spans="2:12" x14ac:dyDescent="0.25">
      <c r="B1601" s="624"/>
      <c r="C1601" s="181"/>
      <c r="D1601" s="181"/>
      <c r="E1601" s="181"/>
      <c r="F1601" s="181"/>
      <c r="G1601" s="181"/>
      <c r="H1601" s="181"/>
      <c r="I1601" s="181"/>
      <c r="J1601" s="181"/>
      <c r="K1601" s="625"/>
      <c r="L1601" s="181"/>
    </row>
    <row r="1602" spans="2:12" x14ac:dyDescent="0.25">
      <c r="B1602" s="624"/>
      <c r="C1602" s="181"/>
      <c r="D1602" s="181"/>
      <c r="E1602" s="181"/>
      <c r="F1602" s="181"/>
      <c r="G1602" s="181"/>
      <c r="H1602" s="181"/>
      <c r="I1602" s="181"/>
      <c r="J1602" s="181"/>
      <c r="K1602" s="625"/>
      <c r="L1602" s="181"/>
    </row>
    <row r="1603" spans="2:12" x14ac:dyDescent="0.25">
      <c r="B1603" s="624"/>
      <c r="C1603" s="181"/>
      <c r="D1603" s="181"/>
      <c r="E1603" s="181"/>
      <c r="F1603" s="181"/>
      <c r="G1603" s="181"/>
      <c r="H1603" s="181"/>
      <c r="I1603" s="181"/>
      <c r="J1603" s="181"/>
      <c r="K1603" s="625"/>
      <c r="L1603" s="181"/>
    </row>
    <row r="1604" spans="2:12" x14ac:dyDescent="0.25">
      <c r="B1604" s="624"/>
      <c r="C1604" s="181"/>
      <c r="D1604" s="181"/>
      <c r="E1604" s="181"/>
      <c r="F1604" s="181"/>
      <c r="G1604" s="181"/>
      <c r="H1604" s="181"/>
      <c r="I1604" s="181"/>
      <c r="J1604" s="181"/>
      <c r="K1604" s="625"/>
      <c r="L1604" s="181"/>
    </row>
    <row r="1605" spans="2:12" x14ac:dyDescent="0.25">
      <c r="B1605" s="624"/>
      <c r="C1605" s="181"/>
      <c r="D1605" s="181"/>
      <c r="E1605" s="181"/>
      <c r="F1605" s="181"/>
      <c r="G1605" s="181"/>
      <c r="H1605" s="181"/>
      <c r="I1605" s="181"/>
      <c r="J1605" s="181"/>
      <c r="K1605" s="625"/>
      <c r="L1605" s="181"/>
    </row>
    <row r="1606" spans="2:12" x14ac:dyDescent="0.25">
      <c r="B1606" s="624"/>
      <c r="C1606" s="181"/>
      <c r="D1606" s="181"/>
      <c r="E1606" s="181"/>
      <c r="F1606" s="181"/>
      <c r="G1606" s="181"/>
      <c r="H1606" s="181"/>
      <c r="I1606" s="181"/>
      <c r="J1606" s="181"/>
      <c r="K1606" s="625"/>
      <c r="L1606" s="181"/>
    </row>
    <row r="1607" spans="2:12" x14ac:dyDescent="0.25">
      <c r="B1607" s="624"/>
      <c r="C1607" s="181"/>
      <c r="D1607" s="181"/>
      <c r="E1607" s="181"/>
      <c r="F1607" s="181"/>
      <c r="G1607" s="181"/>
      <c r="H1607" s="181"/>
      <c r="I1607" s="181"/>
      <c r="J1607" s="181"/>
      <c r="K1607" s="625"/>
      <c r="L1607" s="181"/>
    </row>
    <row r="1608" spans="2:12" x14ac:dyDescent="0.25">
      <c r="B1608" s="624"/>
      <c r="C1608" s="181"/>
      <c r="D1608" s="181"/>
      <c r="E1608" s="181"/>
      <c r="F1608" s="181"/>
      <c r="G1608" s="181"/>
      <c r="H1608" s="181"/>
      <c r="I1608" s="181"/>
      <c r="J1608" s="181"/>
      <c r="K1608" s="625"/>
      <c r="L1608" s="181"/>
    </row>
    <row r="1609" spans="2:12" x14ac:dyDescent="0.25">
      <c r="B1609" s="624"/>
      <c r="C1609" s="181"/>
      <c r="D1609" s="181"/>
      <c r="E1609" s="181"/>
      <c r="F1609" s="181"/>
      <c r="G1609" s="181"/>
      <c r="H1609" s="181"/>
      <c r="I1609" s="181"/>
      <c r="J1609" s="181"/>
      <c r="K1609" s="625"/>
      <c r="L1609" s="181"/>
    </row>
    <row r="1610" spans="2:12" x14ac:dyDescent="0.25">
      <c r="B1610" s="624"/>
      <c r="C1610" s="181"/>
      <c r="D1610" s="181"/>
      <c r="E1610" s="181"/>
      <c r="F1610" s="181"/>
      <c r="G1610" s="181"/>
      <c r="H1610" s="181"/>
      <c r="I1610" s="181"/>
      <c r="J1610" s="181"/>
      <c r="K1610" s="625"/>
      <c r="L1610" s="181"/>
    </row>
    <row r="1611" spans="2:12" x14ac:dyDescent="0.25">
      <c r="B1611" s="624"/>
      <c r="C1611" s="181"/>
      <c r="D1611" s="181"/>
      <c r="E1611" s="181"/>
      <c r="F1611" s="181"/>
      <c r="G1611" s="181"/>
      <c r="H1611" s="181"/>
      <c r="I1611" s="181"/>
      <c r="J1611" s="181"/>
      <c r="K1611" s="625"/>
      <c r="L1611" s="181"/>
    </row>
    <row r="1612" spans="2:12" x14ac:dyDescent="0.25">
      <c r="B1612" s="624"/>
      <c r="C1612" s="181"/>
      <c r="D1612" s="181"/>
      <c r="E1612" s="181"/>
      <c r="F1612" s="181"/>
      <c r="G1612" s="181"/>
      <c r="H1612" s="181"/>
      <c r="I1612" s="181"/>
      <c r="J1612" s="181"/>
      <c r="K1612" s="625"/>
      <c r="L1612" s="181"/>
    </row>
    <row r="1613" spans="2:12" x14ac:dyDescent="0.25">
      <c r="B1613" s="624"/>
      <c r="C1613" s="181"/>
      <c r="D1613" s="181"/>
      <c r="E1613" s="181"/>
      <c r="F1613" s="181"/>
      <c r="G1613" s="181"/>
      <c r="H1613" s="181"/>
      <c r="I1613" s="181"/>
      <c r="J1613" s="181"/>
      <c r="K1613" s="625"/>
      <c r="L1613" s="181"/>
    </row>
    <row r="1614" spans="2:12" x14ac:dyDescent="0.25">
      <c r="B1614" s="624"/>
      <c r="C1614" s="181"/>
      <c r="D1614" s="181"/>
      <c r="E1614" s="181"/>
      <c r="F1614" s="181"/>
      <c r="G1614" s="181"/>
      <c r="H1614" s="181"/>
      <c r="I1614" s="181"/>
      <c r="J1614" s="181"/>
      <c r="K1614" s="625"/>
      <c r="L1614" s="181"/>
    </row>
    <row r="1615" spans="2:12" x14ac:dyDescent="0.25">
      <c r="B1615" s="624"/>
      <c r="C1615" s="181"/>
      <c r="D1615" s="181"/>
      <c r="E1615" s="181"/>
      <c r="F1615" s="181"/>
      <c r="G1615" s="181"/>
      <c r="H1615" s="181"/>
      <c r="I1615" s="181"/>
      <c r="J1615" s="181"/>
      <c r="K1615" s="625"/>
      <c r="L1615" s="181"/>
    </row>
    <row r="1616" spans="2:12" x14ac:dyDescent="0.25">
      <c r="B1616" s="624"/>
      <c r="C1616" s="181"/>
      <c r="D1616" s="181"/>
      <c r="E1616" s="181"/>
      <c r="F1616" s="181"/>
      <c r="G1616" s="181"/>
      <c r="H1616" s="181"/>
      <c r="I1616" s="181"/>
      <c r="J1616" s="181"/>
      <c r="K1616" s="625"/>
      <c r="L1616" s="181"/>
    </row>
    <row r="1617" spans="2:12" x14ac:dyDescent="0.25">
      <c r="B1617" s="624"/>
      <c r="C1617" s="181"/>
      <c r="D1617" s="181"/>
      <c r="E1617" s="181"/>
      <c r="F1617" s="181"/>
      <c r="G1617" s="181"/>
      <c r="H1617" s="181"/>
      <c r="I1617" s="181"/>
      <c r="J1617" s="181"/>
      <c r="K1617" s="625"/>
      <c r="L1617" s="181"/>
    </row>
    <row r="1618" spans="2:12" x14ac:dyDescent="0.25">
      <c r="B1618" s="624"/>
      <c r="C1618" s="181"/>
      <c r="D1618" s="181"/>
      <c r="E1618" s="181"/>
      <c r="F1618" s="181"/>
      <c r="G1618" s="181"/>
      <c r="H1618" s="181"/>
      <c r="I1618" s="181"/>
      <c r="J1618" s="181"/>
      <c r="K1618" s="625"/>
      <c r="L1618" s="181"/>
    </row>
    <row r="1619" spans="2:12" x14ac:dyDescent="0.25">
      <c r="B1619" s="624"/>
      <c r="C1619" s="181"/>
      <c r="D1619" s="181"/>
      <c r="E1619" s="181"/>
      <c r="F1619" s="181"/>
      <c r="G1619" s="181"/>
      <c r="H1619" s="181"/>
      <c r="I1619" s="181"/>
      <c r="J1619" s="181"/>
      <c r="K1619" s="625"/>
      <c r="L1619" s="181"/>
    </row>
    <row r="1620" spans="2:12" x14ac:dyDescent="0.25">
      <c r="B1620" s="624"/>
      <c r="C1620" s="181"/>
      <c r="D1620" s="181"/>
      <c r="E1620" s="181"/>
      <c r="F1620" s="181"/>
      <c r="G1620" s="181"/>
      <c r="H1620" s="181"/>
      <c r="I1620" s="181"/>
      <c r="J1620" s="181"/>
      <c r="K1620" s="625"/>
      <c r="L1620" s="181"/>
    </row>
    <row r="1621" spans="2:12" x14ac:dyDescent="0.25">
      <c r="B1621" s="624"/>
      <c r="C1621" s="181"/>
      <c r="D1621" s="181"/>
      <c r="E1621" s="181"/>
      <c r="F1621" s="181"/>
      <c r="G1621" s="181"/>
      <c r="H1621" s="181"/>
      <c r="I1621" s="181"/>
      <c r="J1621" s="181"/>
      <c r="K1621" s="625"/>
      <c r="L1621" s="181"/>
    </row>
    <row r="1622" spans="2:12" x14ac:dyDescent="0.25">
      <c r="B1622" s="624"/>
      <c r="C1622" s="181"/>
      <c r="D1622" s="181"/>
      <c r="E1622" s="181"/>
      <c r="F1622" s="181"/>
      <c r="G1622" s="181"/>
      <c r="H1622" s="181"/>
      <c r="I1622" s="181"/>
      <c r="J1622" s="181"/>
      <c r="K1622" s="625"/>
      <c r="L1622" s="181"/>
    </row>
    <row r="1623" spans="2:12" x14ac:dyDescent="0.25">
      <c r="B1623" s="624"/>
      <c r="C1623" s="181"/>
      <c r="D1623" s="181"/>
      <c r="E1623" s="181"/>
      <c r="F1623" s="181"/>
      <c r="G1623" s="181"/>
      <c r="H1623" s="181"/>
      <c r="I1623" s="181"/>
      <c r="J1623" s="181"/>
      <c r="K1623" s="625"/>
      <c r="L1623" s="181"/>
    </row>
    <row r="1624" spans="2:12" x14ac:dyDescent="0.25">
      <c r="B1624" s="624"/>
      <c r="C1624" s="181"/>
      <c r="D1624" s="181"/>
      <c r="E1624" s="181"/>
      <c r="F1624" s="181"/>
      <c r="G1624" s="181"/>
      <c r="H1624" s="181"/>
      <c r="I1624" s="181"/>
      <c r="J1624" s="181"/>
      <c r="K1624" s="625"/>
      <c r="L1624" s="181"/>
    </row>
    <row r="1625" spans="2:12" x14ac:dyDescent="0.25">
      <c r="B1625" s="624"/>
      <c r="C1625" s="181"/>
      <c r="D1625" s="181"/>
      <c r="E1625" s="181"/>
      <c r="F1625" s="181"/>
      <c r="G1625" s="181"/>
      <c r="H1625" s="181"/>
      <c r="I1625" s="181"/>
      <c r="J1625" s="181"/>
      <c r="K1625" s="625"/>
      <c r="L1625" s="181"/>
    </row>
    <row r="1626" spans="2:12" x14ac:dyDescent="0.25">
      <c r="B1626" s="624"/>
      <c r="C1626" s="181"/>
      <c r="D1626" s="181"/>
      <c r="E1626" s="181"/>
      <c r="F1626" s="181"/>
      <c r="G1626" s="181"/>
      <c r="H1626" s="181"/>
      <c r="I1626" s="181"/>
      <c r="J1626" s="181"/>
      <c r="K1626" s="625"/>
      <c r="L1626" s="181"/>
    </row>
    <row r="1627" spans="2:12" x14ac:dyDescent="0.25">
      <c r="B1627" s="624"/>
      <c r="C1627" s="181"/>
      <c r="D1627" s="181"/>
      <c r="E1627" s="181"/>
      <c r="F1627" s="181"/>
      <c r="G1627" s="181"/>
      <c r="H1627" s="181"/>
      <c r="I1627" s="181"/>
      <c r="J1627" s="181"/>
      <c r="K1627" s="625"/>
      <c r="L1627" s="181"/>
    </row>
    <row r="1628" spans="2:12" x14ac:dyDescent="0.25">
      <c r="B1628" s="624"/>
      <c r="C1628" s="181"/>
      <c r="D1628" s="181"/>
      <c r="E1628" s="181"/>
      <c r="F1628" s="181"/>
      <c r="G1628" s="181"/>
      <c r="H1628" s="181"/>
      <c r="I1628" s="181"/>
      <c r="J1628" s="181"/>
      <c r="K1628" s="625"/>
      <c r="L1628" s="181"/>
    </row>
    <row r="1629" spans="2:12" x14ac:dyDescent="0.25">
      <c r="B1629" s="624"/>
      <c r="C1629" s="181"/>
      <c r="D1629" s="181"/>
      <c r="E1629" s="181"/>
      <c r="F1629" s="181"/>
      <c r="G1629" s="181"/>
      <c r="H1629" s="181"/>
      <c r="I1629" s="181"/>
      <c r="J1629" s="181"/>
      <c r="K1629" s="625"/>
      <c r="L1629" s="181"/>
    </row>
    <row r="1630" spans="2:12" x14ac:dyDescent="0.25">
      <c r="B1630" s="624"/>
      <c r="C1630" s="181"/>
      <c r="D1630" s="181"/>
      <c r="E1630" s="181"/>
      <c r="F1630" s="181"/>
      <c r="G1630" s="181"/>
      <c r="H1630" s="181"/>
      <c r="I1630" s="181"/>
      <c r="J1630" s="181"/>
      <c r="K1630" s="625"/>
      <c r="L1630" s="181"/>
    </row>
    <row r="1631" spans="2:12" x14ac:dyDescent="0.25">
      <c r="B1631" s="624"/>
      <c r="C1631" s="181"/>
      <c r="D1631" s="181"/>
      <c r="E1631" s="181"/>
      <c r="F1631" s="181"/>
      <c r="G1631" s="181"/>
      <c r="H1631" s="181"/>
      <c r="I1631" s="181"/>
      <c r="J1631" s="181"/>
      <c r="K1631" s="625"/>
      <c r="L1631" s="181"/>
    </row>
    <row r="1632" spans="2:12" x14ac:dyDescent="0.25">
      <c r="B1632" s="624"/>
      <c r="C1632" s="181"/>
      <c r="D1632" s="181"/>
      <c r="E1632" s="181"/>
      <c r="F1632" s="181"/>
      <c r="G1632" s="181"/>
      <c r="H1632" s="181"/>
      <c r="I1632" s="181"/>
      <c r="J1632" s="181"/>
      <c r="K1632" s="625"/>
      <c r="L1632" s="181"/>
    </row>
    <row r="1633" spans="2:12" x14ac:dyDescent="0.25">
      <c r="B1633" s="624"/>
      <c r="C1633" s="181"/>
      <c r="D1633" s="181"/>
      <c r="E1633" s="181"/>
      <c r="F1633" s="181"/>
      <c r="G1633" s="181"/>
      <c r="H1633" s="181"/>
      <c r="I1633" s="181"/>
      <c r="J1633" s="181"/>
      <c r="K1633" s="625"/>
      <c r="L1633" s="181"/>
    </row>
    <row r="1634" spans="2:12" x14ac:dyDescent="0.25">
      <c r="B1634" s="624"/>
      <c r="C1634" s="181"/>
      <c r="D1634" s="181"/>
      <c r="E1634" s="181"/>
      <c r="F1634" s="181"/>
      <c r="G1634" s="181"/>
      <c r="H1634" s="181"/>
      <c r="I1634" s="181"/>
      <c r="J1634" s="181"/>
      <c r="K1634" s="625"/>
      <c r="L1634" s="181"/>
    </row>
    <row r="1635" spans="2:12" x14ac:dyDescent="0.25">
      <c r="B1635" s="624"/>
      <c r="C1635" s="181"/>
      <c r="D1635" s="181"/>
      <c r="E1635" s="181"/>
      <c r="F1635" s="181"/>
      <c r="G1635" s="181"/>
      <c r="H1635" s="181"/>
      <c r="I1635" s="181"/>
      <c r="J1635" s="181"/>
      <c r="K1635" s="625"/>
      <c r="L1635" s="181"/>
    </row>
    <row r="1636" spans="2:12" x14ac:dyDescent="0.25">
      <c r="B1636" s="624"/>
      <c r="C1636" s="181"/>
      <c r="D1636" s="181"/>
      <c r="E1636" s="181"/>
      <c r="F1636" s="181"/>
      <c r="G1636" s="181"/>
      <c r="H1636" s="181"/>
      <c r="I1636" s="181"/>
      <c r="J1636" s="181"/>
      <c r="K1636" s="625"/>
      <c r="L1636" s="181"/>
    </row>
    <row r="1637" spans="2:12" x14ac:dyDescent="0.25">
      <c r="B1637" s="624"/>
      <c r="C1637" s="181"/>
      <c r="D1637" s="181"/>
      <c r="E1637" s="181"/>
      <c r="F1637" s="181"/>
      <c r="G1637" s="181"/>
      <c r="H1637" s="181"/>
      <c r="I1637" s="181"/>
      <c r="J1637" s="181"/>
      <c r="K1637" s="625"/>
      <c r="L1637" s="181"/>
    </row>
    <row r="1638" spans="2:12" x14ac:dyDescent="0.25">
      <c r="B1638" s="624"/>
      <c r="C1638" s="181"/>
      <c r="D1638" s="181"/>
      <c r="E1638" s="181"/>
      <c r="F1638" s="181"/>
      <c r="G1638" s="181"/>
      <c r="H1638" s="181"/>
      <c r="I1638" s="181"/>
      <c r="J1638" s="181"/>
      <c r="K1638" s="625"/>
      <c r="L1638" s="181"/>
    </row>
    <row r="1639" spans="2:12" x14ac:dyDescent="0.25">
      <c r="B1639" s="624"/>
      <c r="C1639" s="181"/>
      <c r="D1639" s="181"/>
      <c r="E1639" s="181"/>
      <c r="F1639" s="181"/>
      <c r="G1639" s="181"/>
      <c r="H1639" s="181"/>
      <c r="I1639" s="181"/>
      <c r="J1639" s="181"/>
      <c r="K1639" s="625"/>
      <c r="L1639" s="181"/>
    </row>
    <row r="1640" spans="2:12" x14ac:dyDescent="0.25">
      <c r="B1640" s="624"/>
      <c r="C1640" s="181"/>
      <c r="D1640" s="181"/>
      <c r="E1640" s="181"/>
      <c r="F1640" s="181"/>
      <c r="G1640" s="181"/>
      <c r="H1640" s="181"/>
      <c r="I1640" s="181"/>
      <c r="J1640" s="181"/>
      <c r="K1640" s="625"/>
      <c r="L1640" s="181"/>
    </row>
    <row r="1641" spans="2:12" x14ac:dyDescent="0.25">
      <c r="B1641" s="624"/>
      <c r="C1641" s="181"/>
      <c r="D1641" s="181"/>
      <c r="E1641" s="181"/>
      <c r="F1641" s="181"/>
      <c r="G1641" s="181"/>
      <c r="H1641" s="181"/>
      <c r="I1641" s="181"/>
      <c r="J1641" s="181"/>
      <c r="K1641" s="625"/>
      <c r="L1641" s="181"/>
    </row>
    <row r="1642" spans="2:12" x14ac:dyDescent="0.25">
      <c r="B1642" s="624"/>
      <c r="C1642" s="181"/>
      <c r="D1642" s="181"/>
      <c r="E1642" s="181"/>
      <c r="F1642" s="181"/>
      <c r="G1642" s="181"/>
      <c r="H1642" s="181"/>
      <c r="I1642" s="181"/>
      <c r="J1642" s="181"/>
      <c r="K1642" s="625"/>
      <c r="L1642" s="181"/>
    </row>
    <row r="1643" spans="2:12" x14ac:dyDescent="0.25">
      <c r="B1643" s="624"/>
      <c r="C1643" s="181"/>
      <c r="D1643" s="181"/>
      <c r="E1643" s="181"/>
      <c r="F1643" s="181"/>
      <c r="G1643" s="181"/>
      <c r="H1643" s="181"/>
      <c r="I1643" s="181"/>
      <c r="J1643" s="181"/>
      <c r="K1643" s="625"/>
      <c r="L1643" s="181"/>
    </row>
    <row r="1644" spans="2:12" x14ac:dyDescent="0.25">
      <c r="B1644" s="624"/>
      <c r="C1644" s="181"/>
      <c r="D1644" s="181"/>
      <c r="E1644" s="181"/>
      <c r="F1644" s="181"/>
      <c r="G1644" s="181"/>
      <c r="H1644" s="181"/>
      <c r="I1644" s="181"/>
      <c r="J1644" s="181"/>
      <c r="K1644" s="625"/>
      <c r="L1644" s="181"/>
    </row>
    <row r="1645" spans="2:12" x14ac:dyDescent="0.25">
      <c r="B1645" s="624"/>
      <c r="C1645" s="181"/>
      <c r="D1645" s="181"/>
      <c r="E1645" s="181"/>
      <c r="F1645" s="181"/>
      <c r="G1645" s="181"/>
      <c r="H1645" s="181"/>
      <c r="I1645" s="181"/>
      <c r="J1645" s="181"/>
      <c r="K1645" s="625"/>
      <c r="L1645" s="181"/>
    </row>
    <row r="1646" spans="2:12" x14ac:dyDescent="0.25">
      <c r="B1646" s="624"/>
      <c r="C1646" s="181"/>
      <c r="D1646" s="181"/>
      <c r="E1646" s="181"/>
      <c r="F1646" s="181"/>
      <c r="G1646" s="181"/>
      <c r="H1646" s="181"/>
      <c r="I1646" s="181"/>
      <c r="J1646" s="181"/>
      <c r="K1646" s="625"/>
      <c r="L1646" s="181"/>
    </row>
    <row r="1647" spans="2:12" x14ac:dyDescent="0.25">
      <c r="B1647" s="624"/>
      <c r="C1647" s="181"/>
      <c r="D1647" s="181"/>
      <c r="E1647" s="181"/>
      <c r="F1647" s="181"/>
      <c r="G1647" s="181"/>
      <c r="H1647" s="181"/>
      <c r="I1647" s="181"/>
      <c r="J1647" s="181"/>
      <c r="K1647" s="625"/>
      <c r="L1647" s="181"/>
    </row>
    <row r="1648" spans="2:12" x14ac:dyDescent="0.25">
      <c r="B1648" s="624"/>
      <c r="C1648" s="181"/>
      <c r="D1648" s="181"/>
      <c r="E1648" s="181"/>
      <c r="F1648" s="181"/>
      <c r="G1648" s="181"/>
      <c r="H1648" s="181"/>
      <c r="I1648" s="181"/>
      <c r="J1648" s="181"/>
      <c r="K1648" s="625"/>
      <c r="L1648" s="181"/>
    </row>
    <row r="1649" spans="2:12" x14ac:dyDescent="0.25">
      <c r="B1649" s="624"/>
      <c r="C1649" s="181"/>
      <c r="D1649" s="181"/>
      <c r="E1649" s="181"/>
      <c r="F1649" s="181"/>
      <c r="G1649" s="181"/>
      <c r="H1649" s="181"/>
      <c r="I1649" s="181"/>
      <c r="J1649" s="181"/>
      <c r="K1649" s="625"/>
      <c r="L1649" s="181"/>
    </row>
    <row r="1650" spans="2:12" x14ac:dyDescent="0.25">
      <c r="B1650" s="624"/>
      <c r="C1650" s="181"/>
      <c r="D1650" s="181"/>
      <c r="E1650" s="181"/>
      <c r="F1650" s="181"/>
      <c r="G1650" s="181"/>
      <c r="H1650" s="181"/>
      <c r="I1650" s="181"/>
      <c r="J1650" s="181"/>
      <c r="K1650" s="625"/>
      <c r="L1650" s="181"/>
    </row>
    <row r="1651" spans="2:12" x14ac:dyDescent="0.25">
      <c r="B1651" s="624"/>
      <c r="C1651" s="181"/>
      <c r="D1651" s="181"/>
      <c r="E1651" s="181"/>
      <c r="F1651" s="181"/>
      <c r="G1651" s="181"/>
      <c r="H1651" s="181"/>
      <c r="I1651" s="181"/>
      <c r="J1651" s="181"/>
      <c r="K1651" s="625"/>
      <c r="L1651" s="181"/>
    </row>
    <row r="1652" spans="2:12" x14ac:dyDescent="0.25">
      <c r="B1652" s="624"/>
      <c r="C1652" s="181"/>
      <c r="D1652" s="181"/>
      <c r="E1652" s="181"/>
      <c r="F1652" s="181"/>
      <c r="G1652" s="181"/>
      <c r="H1652" s="181"/>
      <c r="I1652" s="181"/>
      <c r="J1652" s="181"/>
      <c r="K1652" s="625"/>
      <c r="L1652" s="181"/>
    </row>
    <row r="1653" spans="2:12" x14ac:dyDescent="0.25">
      <c r="B1653" s="624"/>
      <c r="C1653" s="181"/>
      <c r="D1653" s="181"/>
      <c r="E1653" s="181"/>
      <c r="F1653" s="181"/>
      <c r="G1653" s="181"/>
      <c r="H1653" s="181"/>
      <c r="I1653" s="181"/>
      <c r="J1653" s="181"/>
      <c r="K1653" s="625"/>
      <c r="L1653" s="181"/>
    </row>
    <row r="1654" spans="2:12" x14ac:dyDescent="0.25">
      <c r="B1654" s="624"/>
      <c r="C1654" s="181"/>
      <c r="D1654" s="181"/>
      <c r="E1654" s="181"/>
      <c r="F1654" s="181"/>
      <c r="G1654" s="181"/>
      <c r="H1654" s="181"/>
      <c r="I1654" s="181"/>
      <c r="J1654" s="181"/>
      <c r="K1654" s="625"/>
      <c r="L1654" s="181"/>
    </row>
    <row r="1655" spans="2:12" x14ac:dyDescent="0.25">
      <c r="B1655" s="624"/>
      <c r="C1655" s="181"/>
      <c r="D1655" s="181"/>
      <c r="E1655" s="181"/>
      <c r="F1655" s="181"/>
      <c r="G1655" s="181"/>
      <c r="H1655" s="181"/>
      <c r="I1655" s="181"/>
      <c r="J1655" s="181"/>
      <c r="K1655" s="625"/>
      <c r="L1655" s="181"/>
    </row>
    <row r="1656" spans="2:12" x14ac:dyDescent="0.25">
      <c r="B1656" s="624"/>
      <c r="C1656" s="181"/>
      <c r="D1656" s="181"/>
      <c r="E1656" s="181"/>
      <c r="F1656" s="181"/>
      <c r="G1656" s="181"/>
      <c r="H1656" s="181"/>
      <c r="I1656" s="181"/>
      <c r="J1656" s="181"/>
      <c r="K1656" s="625"/>
      <c r="L1656" s="181"/>
    </row>
    <row r="1657" spans="2:12" x14ac:dyDescent="0.25">
      <c r="B1657" s="624"/>
      <c r="C1657" s="181"/>
      <c r="D1657" s="181"/>
      <c r="E1657" s="181"/>
      <c r="F1657" s="181"/>
      <c r="G1657" s="181"/>
      <c r="H1657" s="181"/>
      <c r="I1657" s="181"/>
      <c r="J1657" s="181"/>
      <c r="K1657" s="625"/>
      <c r="L1657" s="181"/>
    </row>
    <row r="1658" spans="2:12" x14ac:dyDescent="0.25">
      <c r="B1658" s="624"/>
      <c r="C1658" s="181"/>
      <c r="D1658" s="181"/>
      <c r="E1658" s="181"/>
      <c r="F1658" s="181"/>
      <c r="G1658" s="181"/>
      <c r="H1658" s="181"/>
      <c r="I1658" s="181"/>
      <c r="J1658" s="181"/>
      <c r="K1658" s="625"/>
      <c r="L1658" s="181"/>
    </row>
    <row r="1659" spans="2:12" x14ac:dyDescent="0.25">
      <c r="B1659" s="624"/>
      <c r="C1659" s="181"/>
      <c r="D1659" s="181"/>
      <c r="E1659" s="181"/>
      <c r="F1659" s="181"/>
      <c r="G1659" s="181"/>
      <c r="H1659" s="181"/>
      <c r="I1659" s="181"/>
      <c r="J1659" s="181"/>
      <c r="K1659" s="625"/>
      <c r="L1659" s="181"/>
    </row>
    <row r="1660" spans="2:12" x14ac:dyDescent="0.25">
      <c r="B1660" s="624"/>
      <c r="C1660" s="181"/>
      <c r="D1660" s="181"/>
      <c r="E1660" s="181"/>
      <c r="F1660" s="181"/>
      <c r="G1660" s="181"/>
      <c r="H1660" s="181"/>
      <c r="I1660" s="181"/>
      <c r="J1660" s="181"/>
      <c r="K1660" s="625"/>
      <c r="L1660" s="181"/>
    </row>
    <row r="1661" spans="2:12" x14ac:dyDescent="0.25">
      <c r="B1661" s="624"/>
      <c r="C1661" s="181"/>
      <c r="D1661" s="181"/>
      <c r="E1661" s="181"/>
      <c r="F1661" s="181"/>
      <c r="G1661" s="181"/>
      <c r="H1661" s="181"/>
      <c r="I1661" s="181"/>
      <c r="J1661" s="181"/>
      <c r="K1661" s="625"/>
      <c r="L1661" s="181"/>
    </row>
    <row r="1662" spans="2:12" x14ac:dyDescent="0.25">
      <c r="B1662" s="624"/>
      <c r="C1662" s="181"/>
      <c r="D1662" s="181"/>
      <c r="E1662" s="181"/>
      <c r="F1662" s="181"/>
      <c r="G1662" s="181"/>
      <c r="H1662" s="181"/>
      <c r="I1662" s="181"/>
      <c r="J1662" s="181"/>
      <c r="K1662" s="625"/>
      <c r="L1662" s="181"/>
    </row>
    <row r="1663" spans="2:12" x14ac:dyDescent="0.25">
      <c r="B1663" s="624"/>
      <c r="C1663" s="181"/>
      <c r="D1663" s="181"/>
      <c r="E1663" s="181"/>
      <c r="F1663" s="181"/>
      <c r="G1663" s="181"/>
      <c r="H1663" s="181"/>
      <c r="I1663" s="181"/>
      <c r="J1663" s="181"/>
      <c r="K1663" s="625"/>
      <c r="L1663" s="181"/>
    </row>
    <row r="1664" spans="2:12" x14ac:dyDescent="0.25">
      <c r="B1664" s="624"/>
      <c r="C1664" s="181"/>
      <c r="D1664" s="181"/>
      <c r="E1664" s="181"/>
      <c r="F1664" s="181"/>
      <c r="G1664" s="181"/>
      <c r="H1664" s="181"/>
      <c r="I1664" s="181"/>
      <c r="J1664" s="181"/>
      <c r="K1664" s="625"/>
      <c r="L1664" s="181"/>
    </row>
    <row r="1665" spans="2:12" x14ac:dyDescent="0.25">
      <c r="B1665" s="624"/>
      <c r="C1665" s="181"/>
      <c r="D1665" s="181"/>
      <c r="E1665" s="181"/>
      <c r="F1665" s="181"/>
      <c r="G1665" s="181"/>
      <c r="H1665" s="181"/>
      <c r="I1665" s="181"/>
      <c r="J1665" s="181"/>
      <c r="K1665" s="625"/>
      <c r="L1665" s="181"/>
    </row>
    <row r="1666" spans="2:12" x14ac:dyDescent="0.25">
      <c r="B1666" s="624"/>
      <c r="C1666" s="181"/>
      <c r="D1666" s="181"/>
      <c r="E1666" s="181"/>
      <c r="F1666" s="181"/>
      <c r="G1666" s="181"/>
      <c r="H1666" s="181"/>
      <c r="I1666" s="181"/>
      <c r="J1666" s="181"/>
      <c r="K1666" s="625"/>
      <c r="L1666" s="181"/>
    </row>
    <row r="1667" spans="2:12" x14ac:dyDescent="0.25">
      <c r="B1667" s="624"/>
      <c r="C1667" s="181"/>
      <c r="D1667" s="181"/>
      <c r="E1667" s="181"/>
      <c r="F1667" s="181"/>
      <c r="G1667" s="181"/>
      <c r="H1667" s="181"/>
      <c r="I1667" s="181"/>
      <c r="J1667" s="181"/>
      <c r="K1667" s="625"/>
      <c r="L1667" s="181"/>
    </row>
    <row r="1668" spans="2:12" x14ac:dyDescent="0.25">
      <c r="B1668" s="624"/>
      <c r="C1668" s="181"/>
      <c r="D1668" s="181"/>
      <c r="E1668" s="181"/>
      <c r="F1668" s="181"/>
      <c r="G1668" s="181"/>
      <c r="H1668" s="181"/>
      <c r="I1668" s="181"/>
      <c r="J1668" s="181"/>
      <c r="K1668" s="625"/>
      <c r="L1668" s="181"/>
    </row>
    <row r="1669" spans="2:12" x14ac:dyDescent="0.25">
      <c r="B1669" s="624"/>
      <c r="C1669" s="181"/>
      <c r="D1669" s="181"/>
      <c r="E1669" s="181"/>
      <c r="F1669" s="181"/>
      <c r="G1669" s="181"/>
      <c r="H1669" s="181"/>
      <c r="I1669" s="181"/>
      <c r="J1669" s="181"/>
      <c r="K1669" s="625"/>
      <c r="L1669" s="181"/>
    </row>
    <row r="1670" spans="2:12" x14ac:dyDescent="0.25">
      <c r="B1670" s="624"/>
      <c r="C1670" s="181"/>
      <c r="D1670" s="181"/>
      <c r="E1670" s="181"/>
      <c r="F1670" s="181"/>
      <c r="G1670" s="181"/>
      <c r="H1670" s="181"/>
      <c r="I1670" s="181"/>
      <c r="J1670" s="181"/>
      <c r="K1670" s="625"/>
      <c r="L1670" s="181"/>
    </row>
    <row r="1671" spans="2:12" x14ac:dyDescent="0.25">
      <c r="B1671" s="624"/>
      <c r="C1671" s="181"/>
      <c r="D1671" s="181"/>
      <c r="E1671" s="181"/>
      <c r="F1671" s="181"/>
      <c r="G1671" s="181"/>
      <c r="H1671" s="181"/>
      <c r="I1671" s="181"/>
      <c r="J1671" s="181"/>
      <c r="K1671" s="625"/>
      <c r="L1671" s="181"/>
    </row>
    <row r="1672" spans="2:12" x14ac:dyDescent="0.25">
      <c r="B1672" s="624"/>
      <c r="C1672" s="181"/>
      <c r="D1672" s="181"/>
      <c r="E1672" s="181"/>
      <c r="F1672" s="181"/>
      <c r="G1672" s="181"/>
      <c r="H1672" s="181"/>
      <c r="I1672" s="181"/>
      <c r="J1672" s="181"/>
      <c r="K1672" s="625"/>
      <c r="L1672" s="181"/>
    </row>
    <row r="1673" spans="2:12" x14ac:dyDescent="0.25">
      <c r="B1673" s="624"/>
      <c r="C1673" s="181"/>
      <c r="D1673" s="181"/>
      <c r="E1673" s="181"/>
      <c r="F1673" s="181"/>
      <c r="G1673" s="181"/>
      <c r="H1673" s="181"/>
      <c r="I1673" s="181"/>
      <c r="J1673" s="181"/>
      <c r="K1673" s="625"/>
      <c r="L1673" s="181"/>
    </row>
    <row r="1674" spans="2:12" x14ac:dyDescent="0.25">
      <c r="B1674" s="624"/>
      <c r="C1674" s="181"/>
      <c r="D1674" s="181"/>
      <c r="E1674" s="181"/>
      <c r="F1674" s="181"/>
      <c r="G1674" s="181"/>
      <c r="H1674" s="181"/>
      <c r="I1674" s="181"/>
      <c r="J1674" s="181"/>
      <c r="K1674" s="625"/>
      <c r="L1674" s="181"/>
    </row>
    <row r="1675" spans="2:12" x14ac:dyDescent="0.25">
      <c r="B1675" s="624"/>
      <c r="C1675" s="181"/>
      <c r="D1675" s="181"/>
      <c r="E1675" s="181"/>
      <c r="F1675" s="181"/>
      <c r="G1675" s="181"/>
      <c r="H1675" s="181"/>
      <c r="I1675" s="181"/>
      <c r="J1675" s="181"/>
      <c r="K1675" s="625"/>
      <c r="L1675" s="181"/>
    </row>
    <row r="1676" spans="2:12" x14ac:dyDescent="0.25">
      <c r="B1676" s="624"/>
      <c r="C1676" s="181"/>
      <c r="D1676" s="181"/>
      <c r="E1676" s="181"/>
      <c r="F1676" s="181"/>
      <c r="G1676" s="181"/>
      <c r="H1676" s="181"/>
      <c r="I1676" s="181"/>
      <c r="J1676" s="181"/>
      <c r="K1676" s="625"/>
      <c r="L1676" s="181"/>
    </row>
    <row r="1677" spans="2:12" x14ac:dyDescent="0.25">
      <c r="B1677" s="624"/>
      <c r="C1677" s="181"/>
      <c r="D1677" s="181"/>
      <c r="E1677" s="181"/>
      <c r="F1677" s="181"/>
      <c r="G1677" s="181"/>
      <c r="H1677" s="181"/>
      <c r="I1677" s="181"/>
      <c r="J1677" s="181"/>
      <c r="K1677" s="625"/>
      <c r="L1677" s="181"/>
    </row>
    <row r="1678" spans="2:12" x14ac:dyDescent="0.25">
      <c r="B1678" s="624"/>
      <c r="C1678" s="181"/>
      <c r="D1678" s="181"/>
      <c r="E1678" s="181"/>
      <c r="F1678" s="181"/>
      <c r="G1678" s="181"/>
      <c r="H1678" s="181"/>
      <c r="I1678" s="181"/>
      <c r="J1678" s="181"/>
      <c r="K1678" s="625"/>
      <c r="L1678" s="181"/>
    </row>
    <row r="1679" spans="2:12" x14ac:dyDescent="0.25">
      <c r="B1679" s="624"/>
      <c r="C1679" s="181"/>
      <c r="D1679" s="181"/>
      <c r="E1679" s="181"/>
      <c r="F1679" s="181"/>
      <c r="G1679" s="181"/>
      <c r="H1679" s="181"/>
      <c r="I1679" s="181"/>
      <c r="J1679" s="181"/>
      <c r="K1679" s="625"/>
      <c r="L1679" s="181"/>
    </row>
    <row r="1680" spans="2:12" x14ac:dyDescent="0.25">
      <c r="B1680" s="624"/>
      <c r="C1680" s="181"/>
      <c r="D1680" s="181"/>
      <c r="E1680" s="181"/>
      <c r="F1680" s="181"/>
      <c r="G1680" s="181"/>
      <c r="H1680" s="181"/>
      <c r="I1680" s="181"/>
      <c r="J1680" s="181"/>
      <c r="K1680" s="625"/>
      <c r="L1680" s="181"/>
    </row>
    <row r="1681" spans="2:12" x14ac:dyDescent="0.25">
      <c r="B1681" s="624"/>
      <c r="C1681" s="181"/>
      <c r="D1681" s="181"/>
      <c r="E1681" s="181"/>
      <c r="F1681" s="181"/>
      <c r="G1681" s="181"/>
      <c r="H1681" s="181"/>
      <c r="I1681" s="181"/>
      <c r="J1681" s="181"/>
      <c r="K1681" s="625"/>
      <c r="L1681" s="181"/>
    </row>
    <row r="1682" spans="2:12" x14ac:dyDescent="0.25">
      <c r="B1682" s="624"/>
      <c r="C1682" s="181"/>
      <c r="D1682" s="181"/>
      <c r="E1682" s="181"/>
      <c r="F1682" s="181"/>
      <c r="G1682" s="181"/>
      <c r="H1682" s="181"/>
      <c r="I1682" s="181"/>
      <c r="J1682" s="181"/>
      <c r="K1682" s="625"/>
      <c r="L1682" s="181"/>
    </row>
    <row r="1683" spans="2:12" x14ac:dyDescent="0.25">
      <c r="B1683" s="624"/>
      <c r="C1683" s="181"/>
      <c r="D1683" s="181"/>
      <c r="E1683" s="181"/>
      <c r="F1683" s="181"/>
      <c r="G1683" s="181"/>
      <c r="H1683" s="181"/>
      <c r="I1683" s="181"/>
      <c r="J1683" s="181"/>
      <c r="K1683" s="625"/>
      <c r="L1683" s="181"/>
    </row>
    <row r="1684" spans="2:12" x14ac:dyDescent="0.25">
      <c r="B1684" s="624"/>
      <c r="C1684" s="181"/>
      <c r="D1684" s="181"/>
      <c r="E1684" s="181"/>
      <c r="F1684" s="181"/>
      <c r="G1684" s="181"/>
      <c r="H1684" s="181"/>
      <c r="I1684" s="181"/>
      <c r="J1684" s="181"/>
      <c r="K1684" s="625"/>
      <c r="L1684" s="181"/>
    </row>
    <row r="1685" spans="2:12" x14ac:dyDescent="0.25">
      <c r="B1685" s="624"/>
      <c r="C1685" s="181"/>
      <c r="D1685" s="181"/>
      <c r="E1685" s="181"/>
      <c r="F1685" s="181"/>
      <c r="G1685" s="181"/>
      <c r="H1685" s="181"/>
      <c r="I1685" s="181"/>
      <c r="J1685" s="181"/>
      <c r="K1685" s="625"/>
      <c r="L1685" s="181"/>
    </row>
    <row r="1686" spans="2:12" x14ac:dyDescent="0.25">
      <c r="B1686" s="624"/>
      <c r="C1686" s="181"/>
      <c r="D1686" s="181"/>
      <c r="E1686" s="181"/>
      <c r="F1686" s="181"/>
      <c r="G1686" s="181"/>
      <c r="H1686" s="181"/>
      <c r="I1686" s="181"/>
      <c r="J1686" s="181"/>
      <c r="K1686" s="625"/>
      <c r="L1686" s="181"/>
    </row>
    <row r="1687" spans="2:12" x14ac:dyDescent="0.25">
      <c r="B1687" s="624"/>
      <c r="C1687" s="181"/>
      <c r="D1687" s="181"/>
      <c r="E1687" s="181"/>
      <c r="F1687" s="181"/>
      <c r="G1687" s="181"/>
      <c r="H1687" s="181"/>
      <c r="I1687" s="181"/>
      <c r="J1687" s="181"/>
      <c r="K1687" s="625"/>
      <c r="L1687" s="181"/>
    </row>
    <row r="1688" spans="2:12" x14ac:dyDescent="0.25">
      <c r="B1688" s="624"/>
      <c r="C1688" s="181"/>
      <c r="D1688" s="181"/>
      <c r="E1688" s="181"/>
      <c r="F1688" s="181"/>
      <c r="G1688" s="181"/>
      <c r="H1688" s="181"/>
      <c r="I1688" s="181"/>
      <c r="J1688" s="181"/>
      <c r="K1688" s="625"/>
      <c r="L1688" s="181"/>
    </row>
    <row r="1689" spans="2:12" x14ac:dyDescent="0.25">
      <c r="B1689" s="624"/>
      <c r="C1689" s="181"/>
      <c r="D1689" s="181"/>
      <c r="E1689" s="181"/>
      <c r="F1689" s="181"/>
      <c r="G1689" s="181"/>
      <c r="H1689" s="181"/>
      <c r="I1689" s="181"/>
      <c r="J1689" s="181"/>
      <c r="K1689" s="625"/>
      <c r="L1689" s="181"/>
    </row>
    <row r="1690" spans="2:12" x14ac:dyDescent="0.25">
      <c r="B1690" s="624"/>
      <c r="C1690" s="181"/>
      <c r="D1690" s="181"/>
      <c r="E1690" s="181"/>
      <c r="F1690" s="181"/>
      <c r="G1690" s="181"/>
      <c r="H1690" s="181"/>
      <c r="I1690" s="181"/>
      <c r="J1690" s="181"/>
      <c r="K1690" s="625"/>
      <c r="L1690" s="181"/>
    </row>
    <row r="1691" spans="2:12" x14ac:dyDescent="0.25">
      <c r="B1691" s="624"/>
      <c r="C1691" s="181"/>
      <c r="D1691" s="181"/>
      <c r="E1691" s="181"/>
      <c r="F1691" s="181"/>
      <c r="G1691" s="181"/>
      <c r="H1691" s="181"/>
      <c r="I1691" s="181"/>
      <c r="J1691" s="181"/>
      <c r="K1691" s="625"/>
      <c r="L1691" s="181"/>
    </row>
    <row r="1692" spans="2:12" x14ac:dyDescent="0.25">
      <c r="B1692" s="624"/>
      <c r="C1692" s="181"/>
      <c r="D1692" s="181"/>
      <c r="E1692" s="181"/>
      <c r="F1692" s="181"/>
      <c r="G1692" s="181"/>
      <c r="H1692" s="181"/>
      <c r="I1692" s="181"/>
      <c r="J1692" s="181"/>
      <c r="K1692" s="625"/>
      <c r="L1692" s="181"/>
    </row>
    <row r="1693" spans="2:12" x14ac:dyDescent="0.25">
      <c r="B1693" s="624"/>
      <c r="C1693" s="181"/>
      <c r="D1693" s="181"/>
      <c r="E1693" s="181"/>
      <c r="F1693" s="181"/>
      <c r="G1693" s="181"/>
      <c r="H1693" s="181"/>
      <c r="I1693" s="181"/>
      <c r="J1693" s="181"/>
      <c r="K1693" s="625"/>
      <c r="L1693" s="181"/>
    </row>
    <row r="1694" spans="2:12" x14ac:dyDescent="0.25">
      <c r="B1694" s="624"/>
      <c r="C1694" s="181"/>
      <c r="D1694" s="181"/>
      <c r="E1694" s="181"/>
      <c r="F1694" s="181"/>
      <c r="G1694" s="181"/>
      <c r="H1694" s="181"/>
      <c r="I1694" s="181"/>
      <c r="J1694" s="181"/>
      <c r="K1694" s="625"/>
      <c r="L1694" s="181"/>
    </row>
    <row r="1695" spans="2:12" x14ac:dyDescent="0.25">
      <c r="B1695" s="624"/>
      <c r="C1695" s="181"/>
      <c r="D1695" s="181"/>
      <c r="E1695" s="181"/>
      <c r="F1695" s="181"/>
      <c r="G1695" s="181"/>
      <c r="H1695" s="181"/>
      <c r="I1695" s="181"/>
      <c r="J1695" s="181"/>
      <c r="K1695" s="625"/>
      <c r="L1695" s="181"/>
    </row>
    <row r="1696" spans="2:12" x14ac:dyDescent="0.25">
      <c r="B1696" s="624"/>
      <c r="C1696" s="181"/>
      <c r="D1696" s="181"/>
      <c r="E1696" s="181"/>
      <c r="F1696" s="181"/>
      <c r="G1696" s="181"/>
      <c r="H1696" s="181"/>
      <c r="I1696" s="181"/>
      <c r="J1696" s="181"/>
      <c r="K1696" s="625"/>
      <c r="L1696" s="181"/>
    </row>
    <row r="1697" spans="2:12" x14ac:dyDescent="0.25">
      <c r="B1697" s="624"/>
      <c r="C1697" s="181"/>
      <c r="D1697" s="181"/>
      <c r="E1697" s="181"/>
      <c r="F1697" s="181"/>
      <c r="G1697" s="181"/>
      <c r="H1697" s="181"/>
      <c r="I1697" s="181"/>
      <c r="J1697" s="181"/>
      <c r="K1697" s="625"/>
      <c r="L1697" s="181"/>
    </row>
    <row r="1698" spans="2:12" x14ac:dyDescent="0.25">
      <c r="B1698" s="624"/>
      <c r="C1698" s="181"/>
      <c r="D1698" s="181"/>
      <c r="E1698" s="181"/>
      <c r="F1698" s="181"/>
      <c r="G1698" s="181"/>
      <c r="H1698" s="181"/>
      <c r="I1698" s="181"/>
      <c r="J1698" s="181"/>
      <c r="K1698" s="625"/>
      <c r="L1698" s="181"/>
    </row>
    <row r="1699" spans="2:12" x14ac:dyDescent="0.25">
      <c r="B1699" s="624"/>
      <c r="C1699" s="181"/>
      <c r="D1699" s="181"/>
      <c r="E1699" s="181"/>
      <c r="F1699" s="181"/>
      <c r="G1699" s="181"/>
      <c r="H1699" s="181"/>
      <c r="I1699" s="181"/>
      <c r="J1699" s="181"/>
      <c r="K1699" s="625"/>
      <c r="L1699" s="181"/>
    </row>
    <row r="1700" spans="2:12" x14ac:dyDescent="0.25">
      <c r="B1700" s="624"/>
      <c r="C1700" s="181"/>
      <c r="D1700" s="181"/>
      <c r="E1700" s="181"/>
      <c r="F1700" s="181"/>
      <c r="G1700" s="181"/>
      <c r="H1700" s="181"/>
      <c r="I1700" s="181"/>
      <c r="J1700" s="181"/>
      <c r="K1700" s="625"/>
      <c r="L1700" s="181"/>
    </row>
    <row r="1701" spans="2:12" x14ac:dyDescent="0.25">
      <c r="B1701" s="624"/>
      <c r="C1701" s="181"/>
      <c r="D1701" s="181"/>
      <c r="E1701" s="181"/>
      <c r="F1701" s="181"/>
      <c r="G1701" s="181"/>
      <c r="H1701" s="181"/>
      <c r="I1701" s="181"/>
      <c r="J1701" s="181"/>
      <c r="K1701" s="625"/>
      <c r="L1701" s="181"/>
    </row>
    <row r="1702" spans="2:12" x14ac:dyDescent="0.25">
      <c r="B1702" s="624"/>
      <c r="C1702" s="181"/>
      <c r="D1702" s="181"/>
      <c r="E1702" s="181"/>
      <c r="F1702" s="181"/>
      <c r="G1702" s="181"/>
      <c r="H1702" s="181"/>
      <c r="I1702" s="181"/>
      <c r="J1702" s="181"/>
      <c r="K1702" s="625"/>
      <c r="L1702" s="181"/>
    </row>
    <row r="1703" spans="2:12" x14ac:dyDescent="0.25">
      <c r="B1703" s="624"/>
      <c r="C1703" s="181"/>
      <c r="D1703" s="181"/>
      <c r="E1703" s="181"/>
      <c r="F1703" s="181"/>
      <c r="G1703" s="181"/>
      <c r="H1703" s="181"/>
      <c r="I1703" s="181"/>
      <c r="J1703" s="181"/>
      <c r="K1703" s="625"/>
      <c r="L1703" s="181"/>
    </row>
    <row r="1704" spans="2:12" x14ac:dyDescent="0.25">
      <c r="B1704" s="624"/>
      <c r="C1704" s="181"/>
      <c r="D1704" s="181"/>
      <c r="E1704" s="181"/>
      <c r="F1704" s="181"/>
      <c r="G1704" s="181"/>
      <c r="H1704" s="181"/>
      <c r="I1704" s="181"/>
      <c r="J1704" s="181"/>
      <c r="K1704" s="625"/>
      <c r="L1704" s="181"/>
    </row>
    <row r="1705" spans="2:12" x14ac:dyDescent="0.25">
      <c r="B1705" s="624"/>
      <c r="C1705" s="181"/>
      <c r="D1705" s="181"/>
      <c r="E1705" s="181"/>
      <c r="F1705" s="181"/>
      <c r="G1705" s="181"/>
      <c r="H1705" s="181"/>
      <c r="I1705" s="181"/>
      <c r="J1705" s="181"/>
      <c r="K1705" s="625"/>
      <c r="L1705" s="181"/>
    </row>
    <row r="1706" spans="2:12" x14ac:dyDescent="0.25">
      <c r="B1706" s="624"/>
      <c r="C1706" s="181"/>
      <c r="D1706" s="181"/>
      <c r="E1706" s="181"/>
      <c r="F1706" s="181"/>
      <c r="G1706" s="181"/>
      <c r="H1706" s="181"/>
      <c r="I1706" s="181"/>
      <c r="J1706" s="181"/>
      <c r="K1706" s="625"/>
      <c r="L1706" s="181"/>
    </row>
    <row r="1707" spans="2:12" x14ac:dyDescent="0.25">
      <c r="B1707" s="624"/>
      <c r="C1707" s="181"/>
      <c r="D1707" s="181"/>
      <c r="E1707" s="181"/>
      <c r="F1707" s="181"/>
      <c r="G1707" s="181"/>
      <c r="H1707" s="181"/>
      <c r="I1707" s="181"/>
      <c r="J1707" s="181"/>
      <c r="K1707" s="625"/>
      <c r="L1707" s="181"/>
    </row>
    <row r="1708" spans="2:12" x14ac:dyDescent="0.25">
      <c r="B1708" s="624"/>
      <c r="C1708" s="181"/>
      <c r="D1708" s="181"/>
      <c r="E1708" s="181"/>
      <c r="F1708" s="181"/>
      <c r="G1708" s="181"/>
      <c r="H1708" s="181"/>
      <c r="I1708" s="181"/>
      <c r="J1708" s="181"/>
      <c r="K1708" s="625"/>
      <c r="L1708" s="181"/>
    </row>
    <row r="1709" spans="2:12" x14ac:dyDescent="0.25">
      <c r="B1709" s="624"/>
      <c r="C1709" s="181"/>
      <c r="D1709" s="181"/>
      <c r="E1709" s="181"/>
      <c r="F1709" s="181"/>
      <c r="G1709" s="181"/>
      <c r="H1709" s="181"/>
      <c r="I1709" s="181"/>
      <c r="J1709" s="181"/>
      <c r="K1709" s="625"/>
      <c r="L1709" s="181"/>
    </row>
    <row r="1710" spans="2:12" x14ac:dyDescent="0.25">
      <c r="B1710" s="624"/>
      <c r="C1710" s="181"/>
      <c r="D1710" s="181"/>
      <c r="E1710" s="181"/>
      <c r="F1710" s="181"/>
      <c r="G1710" s="181"/>
      <c r="H1710" s="181"/>
      <c r="I1710" s="181"/>
      <c r="J1710" s="181"/>
      <c r="K1710" s="625"/>
      <c r="L1710" s="181"/>
    </row>
    <row r="1711" spans="2:12" x14ac:dyDescent="0.25">
      <c r="B1711" s="624"/>
      <c r="C1711" s="181"/>
      <c r="D1711" s="181"/>
      <c r="E1711" s="181"/>
      <c r="F1711" s="181"/>
      <c r="G1711" s="181"/>
      <c r="H1711" s="181"/>
      <c r="I1711" s="181"/>
      <c r="J1711" s="181"/>
      <c r="K1711" s="625"/>
      <c r="L1711" s="181"/>
    </row>
    <row r="1712" spans="2:12" x14ac:dyDescent="0.25">
      <c r="B1712" s="624"/>
      <c r="C1712" s="181"/>
      <c r="D1712" s="181"/>
      <c r="E1712" s="181"/>
      <c r="F1712" s="181"/>
      <c r="G1712" s="181"/>
      <c r="H1712" s="181"/>
      <c r="I1712" s="181"/>
      <c r="J1712" s="181"/>
      <c r="K1712" s="625"/>
      <c r="L1712" s="181"/>
    </row>
    <row r="1713" spans="2:12" x14ac:dyDescent="0.25">
      <c r="B1713" s="624"/>
      <c r="C1713" s="181"/>
      <c r="D1713" s="181"/>
      <c r="E1713" s="181"/>
      <c r="F1713" s="181"/>
      <c r="G1713" s="181"/>
      <c r="H1713" s="181"/>
      <c r="I1713" s="181"/>
      <c r="J1713" s="181"/>
      <c r="K1713" s="625"/>
      <c r="L1713" s="181"/>
    </row>
    <row r="1714" spans="2:12" x14ac:dyDescent="0.25">
      <c r="B1714" s="624"/>
      <c r="C1714" s="181"/>
      <c r="D1714" s="181"/>
      <c r="E1714" s="181"/>
      <c r="F1714" s="181"/>
      <c r="G1714" s="181"/>
      <c r="H1714" s="181"/>
      <c r="I1714" s="181"/>
      <c r="J1714" s="181"/>
      <c r="K1714" s="625"/>
      <c r="L1714" s="181"/>
    </row>
    <row r="1715" spans="2:12" x14ac:dyDescent="0.25">
      <c r="B1715" s="624"/>
      <c r="C1715" s="181"/>
      <c r="D1715" s="181"/>
      <c r="E1715" s="181"/>
      <c r="F1715" s="181"/>
      <c r="G1715" s="181"/>
      <c r="H1715" s="181"/>
      <c r="I1715" s="181"/>
      <c r="J1715" s="181"/>
      <c r="K1715" s="625"/>
      <c r="L1715" s="181"/>
    </row>
    <row r="1716" spans="2:12" x14ac:dyDescent="0.25">
      <c r="B1716" s="624"/>
      <c r="C1716" s="181"/>
      <c r="D1716" s="181"/>
      <c r="E1716" s="181"/>
      <c r="F1716" s="181"/>
      <c r="G1716" s="181"/>
      <c r="H1716" s="181"/>
      <c r="I1716" s="181"/>
      <c r="J1716" s="181"/>
      <c r="K1716" s="625"/>
      <c r="L1716" s="181"/>
    </row>
    <row r="1717" spans="2:12" x14ac:dyDescent="0.25">
      <c r="B1717" s="624"/>
      <c r="C1717" s="181"/>
      <c r="D1717" s="181"/>
      <c r="E1717" s="181"/>
      <c r="F1717" s="181"/>
      <c r="G1717" s="181"/>
      <c r="H1717" s="181"/>
      <c r="I1717" s="181"/>
      <c r="J1717" s="181"/>
      <c r="K1717" s="625"/>
      <c r="L1717" s="181"/>
    </row>
    <row r="1718" spans="2:12" x14ac:dyDescent="0.25">
      <c r="B1718" s="624"/>
      <c r="C1718" s="181"/>
      <c r="D1718" s="181"/>
      <c r="E1718" s="181"/>
      <c r="F1718" s="181"/>
      <c r="G1718" s="181"/>
      <c r="H1718" s="181"/>
      <c r="I1718" s="181"/>
      <c r="J1718" s="181"/>
      <c r="K1718" s="625"/>
      <c r="L1718" s="181"/>
    </row>
    <row r="1719" spans="2:12" x14ac:dyDescent="0.25">
      <c r="B1719" s="624"/>
      <c r="C1719" s="181"/>
      <c r="D1719" s="181"/>
      <c r="E1719" s="181"/>
      <c r="F1719" s="181"/>
      <c r="G1719" s="181"/>
      <c r="H1719" s="181"/>
      <c r="I1719" s="181"/>
      <c r="J1719" s="181"/>
      <c r="K1719" s="625"/>
      <c r="L1719" s="181"/>
    </row>
    <row r="1720" spans="2:12" x14ac:dyDescent="0.25">
      <c r="B1720" s="624"/>
      <c r="C1720" s="181"/>
      <c r="D1720" s="181"/>
      <c r="E1720" s="181"/>
      <c r="F1720" s="181"/>
      <c r="G1720" s="181"/>
      <c r="H1720" s="181"/>
      <c r="I1720" s="181"/>
      <c r="J1720" s="181"/>
      <c r="K1720" s="625"/>
      <c r="L1720" s="181"/>
    </row>
    <row r="1721" spans="2:12" x14ac:dyDescent="0.25">
      <c r="B1721" s="624"/>
      <c r="C1721" s="181"/>
      <c r="D1721" s="181"/>
      <c r="E1721" s="181"/>
      <c r="F1721" s="181"/>
      <c r="G1721" s="181"/>
      <c r="H1721" s="181"/>
      <c r="I1721" s="181"/>
      <c r="J1721" s="181"/>
      <c r="K1721" s="625"/>
      <c r="L1721" s="181"/>
    </row>
    <row r="1722" spans="2:12" x14ac:dyDescent="0.25">
      <c r="B1722" s="624"/>
      <c r="C1722" s="181"/>
      <c r="D1722" s="181"/>
      <c r="E1722" s="181"/>
      <c r="F1722" s="181"/>
      <c r="G1722" s="181"/>
      <c r="H1722" s="181"/>
      <c r="I1722" s="181"/>
      <c r="J1722" s="181"/>
      <c r="K1722" s="625"/>
      <c r="L1722" s="181"/>
    </row>
    <row r="1723" spans="2:12" x14ac:dyDescent="0.25">
      <c r="B1723" s="624"/>
      <c r="C1723" s="181"/>
      <c r="D1723" s="181"/>
      <c r="E1723" s="181"/>
      <c r="F1723" s="181"/>
      <c r="G1723" s="181"/>
      <c r="H1723" s="181"/>
      <c r="I1723" s="181"/>
      <c r="J1723" s="181"/>
      <c r="K1723" s="625"/>
      <c r="L1723" s="181"/>
    </row>
    <row r="1724" spans="2:12" x14ac:dyDescent="0.25">
      <c r="B1724" s="624"/>
      <c r="C1724" s="181"/>
      <c r="D1724" s="181"/>
      <c r="E1724" s="181"/>
      <c r="F1724" s="181"/>
      <c r="G1724" s="181"/>
      <c r="H1724" s="181"/>
      <c r="I1724" s="181"/>
      <c r="J1724" s="181"/>
      <c r="K1724" s="625"/>
      <c r="L1724" s="181"/>
    </row>
    <row r="1725" spans="2:12" x14ac:dyDescent="0.25">
      <c r="B1725" s="624"/>
      <c r="C1725" s="181"/>
      <c r="D1725" s="181"/>
      <c r="E1725" s="181"/>
      <c r="F1725" s="181"/>
      <c r="G1725" s="181"/>
      <c r="H1725" s="181"/>
      <c r="I1725" s="181"/>
      <c r="J1725" s="181"/>
      <c r="K1725" s="625"/>
      <c r="L1725" s="181"/>
    </row>
    <row r="1726" spans="2:12" x14ac:dyDescent="0.25">
      <c r="B1726" s="624"/>
      <c r="C1726" s="181"/>
      <c r="D1726" s="181"/>
      <c r="E1726" s="181"/>
      <c r="F1726" s="181"/>
      <c r="G1726" s="181"/>
      <c r="H1726" s="181"/>
      <c r="I1726" s="181"/>
      <c r="J1726" s="181"/>
      <c r="K1726" s="625"/>
      <c r="L1726" s="181"/>
    </row>
    <row r="1727" spans="2:12" x14ac:dyDescent="0.25">
      <c r="B1727" s="624"/>
      <c r="C1727" s="181"/>
      <c r="D1727" s="181"/>
      <c r="E1727" s="181"/>
      <c r="F1727" s="181"/>
      <c r="G1727" s="181"/>
      <c r="H1727" s="181"/>
      <c r="I1727" s="181"/>
      <c r="J1727" s="181"/>
      <c r="K1727" s="625"/>
      <c r="L1727" s="181"/>
    </row>
    <row r="1728" spans="2:12" x14ac:dyDescent="0.25">
      <c r="B1728" s="624"/>
      <c r="C1728" s="181"/>
      <c r="D1728" s="181"/>
      <c r="E1728" s="181"/>
      <c r="F1728" s="181"/>
      <c r="G1728" s="181"/>
      <c r="H1728" s="181"/>
      <c r="I1728" s="181"/>
      <c r="J1728" s="181"/>
      <c r="K1728" s="625"/>
      <c r="L1728" s="181"/>
    </row>
    <row r="1729" spans="2:12" x14ac:dyDescent="0.25">
      <c r="B1729" s="624"/>
      <c r="C1729" s="181"/>
      <c r="D1729" s="181"/>
      <c r="E1729" s="181"/>
      <c r="F1729" s="181"/>
      <c r="G1729" s="181"/>
      <c r="H1729" s="181"/>
      <c r="I1729" s="181"/>
      <c r="J1729" s="181"/>
      <c r="K1729" s="625"/>
      <c r="L1729" s="181"/>
    </row>
    <row r="1730" spans="2:12" x14ac:dyDescent="0.25">
      <c r="B1730" s="624"/>
      <c r="C1730" s="181"/>
      <c r="D1730" s="181"/>
      <c r="E1730" s="181"/>
      <c r="F1730" s="181"/>
      <c r="G1730" s="181"/>
      <c r="H1730" s="181"/>
      <c r="I1730" s="181"/>
      <c r="J1730" s="181"/>
      <c r="K1730" s="625"/>
      <c r="L1730" s="181"/>
    </row>
    <row r="1731" spans="2:12" x14ac:dyDescent="0.25">
      <c r="B1731" s="624"/>
      <c r="C1731" s="181"/>
      <c r="D1731" s="181"/>
      <c r="E1731" s="181"/>
      <c r="F1731" s="181"/>
      <c r="G1731" s="181"/>
      <c r="H1731" s="181"/>
      <c r="I1731" s="181"/>
      <c r="J1731" s="181"/>
      <c r="K1731" s="625"/>
      <c r="L1731" s="181"/>
    </row>
    <row r="1732" spans="2:12" x14ac:dyDescent="0.25">
      <c r="B1732" s="624"/>
      <c r="C1732" s="181"/>
      <c r="D1732" s="181"/>
      <c r="E1732" s="181"/>
      <c r="F1732" s="181"/>
      <c r="G1732" s="181"/>
      <c r="H1732" s="181"/>
      <c r="I1732" s="181"/>
      <c r="J1732" s="181"/>
      <c r="K1732" s="625"/>
      <c r="L1732" s="181"/>
    </row>
    <row r="1733" spans="2:12" x14ac:dyDescent="0.25">
      <c r="B1733" s="624"/>
      <c r="C1733" s="181"/>
      <c r="D1733" s="181"/>
      <c r="E1733" s="181"/>
      <c r="F1733" s="181"/>
      <c r="G1733" s="181"/>
      <c r="H1733" s="181"/>
      <c r="I1733" s="181"/>
      <c r="J1733" s="181"/>
      <c r="K1733" s="625"/>
      <c r="L1733" s="181"/>
    </row>
    <row r="1734" spans="2:12" x14ac:dyDescent="0.25">
      <c r="B1734" s="624"/>
      <c r="C1734" s="181"/>
      <c r="D1734" s="181"/>
      <c r="E1734" s="181"/>
      <c r="F1734" s="181"/>
      <c r="G1734" s="181"/>
      <c r="H1734" s="181"/>
      <c r="I1734" s="181"/>
      <c r="J1734" s="181"/>
      <c r="K1734" s="625"/>
      <c r="L1734" s="181"/>
    </row>
    <row r="1735" spans="2:12" x14ac:dyDescent="0.25">
      <c r="B1735" s="624"/>
      <c r="C1735" s="181"/>
      <c r="D1735" s="181"/>
      <c r="E1735" s="181"/>
      <c r="F1735" s="181"/>
      <c r="G1735" s="181"/>
      <c r="H1735" s="181"/>
      <c r="I1735" s="181"/>
      <c r="J1735" s="181"/>
      <c r="K1735" s="625"/>
      <c r="L1735" s="181"/>
    </row>
    <row r="1736" spans="2:12" x14ac:dyDescent="0.25">
      <c r="B1736" s="624"/>
      <c r="C1736" s="181"/>
      <c r="D1736" s="181"/>
      <c r="E1736" s="181"/>
      <c r="F1736" s="181"/>
      <c r="G1736" s="181"/>
      <c r="H1736" s="181"/>
      <c r="I1736" s="181"/>
      <c r="J1736" s="181"/>
      <c r="K1736" s="625"/>
      <c r="L1736" s="181"/>
    </row>
    <row r="1737" spans="2:12" x14ac:dyDescent="0.25">
      <c r="B1737" s="624"/>
      <c r="C1737" s="181"/>
      <c r="D1737" s="181"/>
      <c r="E1737" s="181"/>
      <c r="F1737" s="181"/>
      <c r="G1737" s="181"/>
      <c r="H1737" s="181"/>
      <c r="I1737" s="181"/>
      <c r="J1737" s="181"/>
      <c r="K1737" s="625"/>
      <c r="L1737" s="181"/>
    </row>
    <row r="1738" spans="2:12" x14ac:dyDescent="0.25">
      <c r="B1738" s="624"/>
      <c r="C1738" s="181"/>
      <c r="D1738" s="181"/>
      <c r="E1738" s="181"/>
      <c r="F1738" s="181"/>
      <c r="G1738" s="181"/>
      <c r="H1738" s="181"/>
      <c r="I1738" s="181"/>
      <c r="J1738" s="181"/>
      <c r="K1738" s="625"/>
      <c r="L1738" s="181"/>
    </row>
    <row r="1739" spans="2:12" x14ac:dyDescent="0.25">
      <c r="B1739" s="624"/>
      <c r="C1739" s="181"/>
      <c r="D1739" s="181"/>
      <c r="E1739" s="181"/>
      <c r="F1739" s="181"/>
      <c r="G1739" s="181"/>
      <c r="H1739" s="181"/>
      <c r="I1739" s="181"/>
      <c r="J1739" s="181"/>
      <c r="K1739" s="625"/>
      <c r="L1739" s="181"/>
    </row>
    <row r="1740" spans="2:12" x14ac:dyDescent="0.25">
      <c r="B1740" s="624"/>
      <c r="C1740" s="181"/>
      <c r="D1740" s="181"/>
      <c r="E1740" s="181"/>
      <c r="F1740" s="181"/>
      <c r="G1740" s="181"/>
      <c r="H1740" s="181"/>
      <c r="I1740" s="181"/>
      <c r="J1740" s="181"/>
      <c r="K1740" s="625"/>
      <c r="L1740" s="181"/>
    </row>
    <row r="1741" spans="2:12" x14ac:dyDescent="0.25">
      <c r="B1741" s="624"/>
      <c r="C1741" s="181"/>
      <c r="D1741" s="181"/>
      <c r="E1741" s="181"/>
      <c r="F1741" s="181"/>
      <c r="G1741" s="181"/>
      <c r="H1741" s="181"/>
      <c r="I1741" s="181"/>
      <c r="J1741" s="181"/>
      <c r="K1741" s="625"/>
      <c r="L1741" s="181"/>
    </row>
    <row r="1742" spans="2:12" x14ac:dyDescent="0.25">
      <c r="B1742" s="624"/>
      <c r="C1742" s="181"/>
      <c r="D1742" s="181"/>
      <c r="E1742" s="181"/>
      <c r="F1742" s="181"/>
      <c r="G1742" s="181"/>
      <c r="H1742" s="181"/>
      <c r="I1742" s="181"/>
      <c r="J1742" s="181"/>
      <c r="K1742" s="625"/>
      <c r="L1742" s="181"/>
    </row>
    <row r="1743" spans="2:12" x14ac:dyDescent="0.25">
      <c r="B1743" s="624"/>
      <c r="C1743" s="181"/>
      <c r="D1743" s="181"/>
      <c r="E1743" s="181"/>
      <c r="F1743" s="181"/>
      <c r="G1743" s="181"/>
      <c r="H1743" s="181"/>
      <c r="I1743" s="181"/>
      <c r="J1743" s="181"/>
      <c r="K1743" s="625"/>
      <c r="L1743" s="181"/>
    </row>
    <row r="1744" spans="2:12" x14ac:dyDescent="0.25">
      <c r="B1744" s="624"/>
      <c r="C1744" s="181"/>
      <c r="D1744" s="181"/>
      <c r="E1744" s="181"/>
      <c r="F1744" s="181"/>
      <c r="G1744" s="181"/>
      <c r="H1744" s="181"/>
      <c r="I1744" s="181"/>
      <c r="J1744" s="181"/>
      <c r="K1744" s="625"/>
      <c r="L1744" s="181"/>
    </row>
    <row r="1745" spans="2:12" x14ac:dyDescent="0.25">
      <c r="B1745" s="624"/>
      <c r="C1745" s="181"/>
      <c r="D1745" s="181"/>
      <c r="E1745" s="181"/>
      <c r="F1745" s="181"/>
      <c r="G1745" s="181"/>
      <c r="H1745" s="181"/>
      <c r="I1745" s="181"/>
      <c r="J1745" s="181"/>
      <c r="K1745" s="625"/>
      <c r="L1745" s="181"/>
    </row>
    <row r="1746" spans="2:12" x14ac:dyDescent="0.25">
      <c r="B1746" s="624"/>
      <c r="C1746" s="181"/>
      <c r="D1746" s="181"/>
      <c r="E1746" s="181"/>
      <c r="F1746" s="181"/>
      <c r="G1746" s="181"/>
      <c r="H1746" s="181"/>
      <c r="I1746" s="181"/>
      <c r="J1746" s="181"/>
      <c r="K1746" s="625"/>
      <c r="L1746" s="181"/>
    </row>
    <row r="1747" spans="2:12" x14ac:dyDescent="0.25">
      <c r="B1747" s="624"/>
      <c r="C1747" s="181"/>
      <c r="D1747" s="181"/>
      <c r="E1747" s="181"/>
      <c r="F1747" s="181"/>
      <c r="G1747" s="181"/>
      <c r="H1747" s="181"/>
      <c r="I1747" s="181"/>
      <c r="J1747" s="181"/>
      <c r="K1747" s="625"/>
      <c r="L1747" s="181"/>
    </row>
    <row r="1748" spans="2:12" x14ac:dyDescent="0.25">
      <c r="B1748" s="624"/>
      <c r="C1748" s="181"/>
      <c r="D1748" s="181"/>
      <c r="E1748" s="181"/>
      <c r="F1748" s="181"/>
      <c r="G1748" s="181"/>
      <c r="H1748" s="181"/>
      <c r="I1748" s="181"/>
      <c r="J1748" s="181"/>
      <c r="K1748" s="625"/>
      <c r="L1748" s="181"/>
    </row>
    <row r="1749" spans="2:12" x14ac:dyDescent="0.25">
      <c r="B1749" s="624"/>
      <c r="C1749" s="181"/>
      <c r="D1749" s="181"/>
      <c r="E1749" s="181"/>
      <c r="F1749" s="181"/>
      <c r="G1749" s="181"/>
      <c r="H1749" s="181"/>
      <c r="I1749" s="181"/>
      <c r="J1749" s="181"/>
      <c r="K1749" s="625"/>
      <c r="L1749" s="181"/>
    </row>
    <row r="1750" spans="2:12" x14ac:dyDescent="0.25">
      <c r="B1750" s="624"/>
      <c r="C1750" s="181"/>
      <c r="D1750" s="181"/>
      <c r="E1750" s="181"/>
      <c r="F1750" s="181"/>
      <c r="G1750" s="181"/>
      <c r="H1750" s="181"/>
      <c r="I1750" s="181"/>
      <c r="J1750" s="181"/>
      <c r="K1750" s="625"/>
      <c r="L1750" s="181"/>
    </row>
    <row r="1751" spans="2:12" x14ac:dyDescent="0.25">
      <c r="B1751" s="624"/>
      <c r="C1751" s="181"/>
      <c r="D1751" s="181"/>
      <c r="E1751" s="181"/>
      <c r="F1751" s="181"/>
      <c r="G1751" s="181"/>
      <c r="H1751" s="181"/>
      <c r="I1751" s="181"/>
      <c r="J1751" s="181"/>
      <c r="K1751" s="625"/>
      <c r="L1751" s="181"/>
    </row>
    <row r="1752" spans="2:12" x14ac:dyDescent="0.25">
      <c r="B1752" s="624"/>
      <c r="C1752" s="181"/>
      <c r="D1752" s="181"/>
      <c r="E1752" s="181"/>
      <c r="F1752" s="181"/>
      <c r="G1752" s="181"/>
      <c r="H1752" s="181"/>
      <c r="I1752" s="181"/>
      <c r="J1752" s="181"/>
      <c r="K1752" s="625"/>
      <c r="L1752" s="181"/>
    </row>
    <row r="1753" spans="2:12" x14ac:dyDescent="0.25">
      <c r="B1753" s="624"/>
      <c r="C1753" s="181"/>
      <c r="D1753" s="181"/>
      <c r="E1753" s="181"/>
      <c r="F1753" s="181"/>
      <c r="G1753" s="181"/>
      <c r="H1753" s="181"/>
      <c r="I1753" s="181"/>
      <c r="J1753" s="181"/>
      <c r="K1753" s="625"/>
      <c r="L1753" s="181"/>
    </row>
    <row r="1754" spans="2:12" x14ac:dyDescent="0.25">
      <c r="B1754" s="624"/>
      <c r="C1754" s="181"/>
      <c r="D1754" s="181"/>
      <c r="E1754" s="181"/>
      <c r="F1754" s="181"/>
      <c r="G1754" s="181"/>
      <c r="H1754" s="181"/>
      <c r="I1754" s="181"/>
      <c r="J1754" s="181"/>
      <c r="K1754" s="625"/>
      <c r="L1754" s="181"/>
    </row>
    <row r="1755" spans="2:12" x14ac:dyDescent="0.25">
      <c r="B1755" s="624"/>
      <c r="C1755" s="181"/>
      <c r="D1755" s="181"/>
      <c r="E1755" s="181"/>
      <c r="F1755" s="181"/>
      <c r="G1755" s="181"/>
      <c r="H1755" s="181"/>
      <c r="I1755" s="181"/>
      <c r="J1755" s="181"/>
      <c r="K1755" s="625"/>
      <c r="L1755" s="181"/>
    </row>
    <row r="1756" spans="2:12" x14ac:dyDescent="0.25">
      <c r="B1756" s="624"/>
      <c r="C1756" s="181"/>
      <c r="D1756" s="181"/>
      <c r="E1756" s="181"/>
      <c r="F1756" s="181"/>
      <c r="G1756" s="181"/>
      <c r="H1756" s="181"/>
      <c r="I1756" s="181"/>
      <c r="J1756" s="181"/>
      <c r="K1756" s="625"/>
      <c r="L1756" s="181"/>
    </row>
    <row r="1757" spans="2:12" x14ac:dyDescent="0.25">
      <c r="B1757" s="624"/>
      <c r="C1757" s="181"/>
      <c r="D1757" s="181"/>
      <c r="E1757" s="181"/>
      <c r="F1757" s="181"/>
      <c r="G1757" s="181"/>
      <c r="H1757" s="181"/>
      <c r="I1757" s="181"/>
      <c r="J1757" s="181"/>
      <c r="K1757" s="625"/>
      <c r="L1757" s="181"/>
    </row>
    <row r="1758" spans="2:12" x14ac:dyDescent="0.25">
      <c r="B1758" s="624"/>
      <c r="C1758" s="181"/>
      <c r="D1758" s="181"/>
      <c r="E1758" s="181"/>
      <c r="F1758" s="181"/>
      <c r="G1758" s="181"/>
      <c r="H1758" s="181"/>
      <c r="I1758" s="181"/>
      <c r="J1758" s="181"/>
      <c r="K1758" s="625"/>
      <c r="L1758" s="181"/>
    </row>
    <row r="1759" spans="2:12" x14ac:dyDescent="0.25">
      <c r="B1759" s="624"/>
      <c r="C1759" s="181"/>
      <c r="D1759" s="181"/>
      <c r="E1759" s="181"/>
      <c r="F1759" s="181"/>
      <c r="G1759" s="181"/>
      <c r="H1759" s="181"/>
      <c r="I1759" s="181"/>
      <c r="J1759" s="181"/>
      <c r="K1759" s="625"/>
      <c r="L1759" s="181"/>
    </row>
    <row r="1760" spans="2:12" x14ac:dyDescent="0.25">
      <c r="B1760" s="624"/>
      <c r="C1760" s="181"/>
      <c r="D1760" s="181"/>
      <c r="E1760" s="181"/>
      <c r="F1760" s="181"/>
      <c r="G1760" s="181"/>
      <c r="H1760" s="181"/>
      <c r="I1760" s="181"/>
      <c r="J1760" s="181"/>
      <c r="K1760" s="625"/>
      <c r="L1760" s="181"/>
    </row>
    <row r="1761" spans="2:12" x14ac:dyDescent="0.25">
      <c r="B1761" s="624"/>
      <c r="C1761" s="181"/>
      <c r="D1761" s="181"/>
      <c r="E1761" s="181"/>
      <c r="F1761" s="181"/>
      <c r="G1761" s="181"/>
      <c r="H1761" s="181"/>
      <c r="I1761" s="181"/>
      <c r="J1761" s="181"/>
      <c r="K1761" s="625"/>
      <c r="L1761" s="181"/>
    </row>
    <row r="1762" spans="2:12" x14ac:dyDescent="0.25">
      <c r="B1762" s="624"/>
      <c r="C1762" s="181"/>
      <c r="D1762" s="181"/>
      <c r="E1762" s="181"/>
      <c r="F1762" s="181"/>
      <c r="G1762" s="181"/>
      <c r="H1762" s="181"/>
      <c r="I1762" s="181"/>
      <c r="J1762" s="181"/>
      <c r="K1762" s="625"/>
      <c r="L1762" s="181"/>
    </row>
    <row r="1763" spans="2:12" x14ac:dyDescent="0.25">
      <c r="B1763" s="624"/>
      <c r="C1763" s="181"/>
      <c r="D1763" s="181"/>
      <c r="E1763" s="181"/>
      <c r="F1763" s="181"/>
      <c r="G1763" s="181"/>
      <c r="H1763" s="181"/>
      <c r="I1763" s="181"/>
      <c r="J1763" s="181"/>
      <c r="K1763" s="625"/>
      <c r="L1763" s="181"/>
    </row>
    <row r="1764" spans="2:12" x14ac:dyDescent="0.25">
      <c r="B1764" s="624"/>
      <c r="C1764" s="181"/>
      <c r="D1764" s="181"/>
      <c r="E1764" s="181"/>
      <c r="F1764" s="181"/>
      <c r="G1764" s="181"/>
      <c r="H1764" s="181"/>
      <c r="I1764" s="181"/>
      <c r="J1764" s="181"/>
      <c r="K1764" s="625"/>
      <c r="L1764" s="181"/>
    </row>
    <row r="1765" spans="2:12" x14ac:dyDescent="0.25">
      <c r="B1765" s="624"/>
      <c r="C1765" s="181"/>
      <c r="D1765" s="181"/>
      <c r="E1765" s="181"/>
      <c r="F1765" s="181"/>
      <c r="G1765" s="181"/>
      <c r="H1765" s="181"/>
      <c r="I1765" s="181"/>
      <c r="J1765" s="181"/>
      <c r="K1765" s="625"/>
      <c r="L1765" s="181"/>
    </row>
    <row r="1766" spans="2:12" x14ac:dyDescent="0.25">
      <c r="B1766" s="624"/>
      <c r="C1766" s="181"/>
      <c r="D1766" s="181"/>
      <c r="E1766" s="181"/>
      <c r="F1766" s="181"/>
      <c r="G1766" s="181"/>
      <c r="H1766" s="181"/>
      <c r="I1766" s="181"/>
      <c r="J1766" s="181"/>
      <c r="K1766" s="625"/>
      <c r="L1766" s="181"/>
    </row>
    <row r="1767" spans="2:12" x14ac:dyDescent="0.25">
      <c r="B1767" s="624"/>
      <c r="C1767" s="181"/>
      <c r="D1767" s="181"/>
      <c r="E1767" s="181"/>
      <c r="F1767" s="181"/>
      <c r="G1767" s="181"/>
      <c r="H1767" s="181"/>
      <c r="I1767" s="181"/>
      <c r="J1767" s="181"/>
      <c r="K1767" s="625"/>
      <c r="L1767" s="181"/>
    </row>
    <row r="1768" spans="2:12" x14ac:dyDescent="0.25">
      <c r="B1768" s="624"/>
      <c r="C1768" s="181"/>
      <c r="D1768" s="181"/>
      <c r="E1768" s="181"/>
      <c r="F1768" s="181"/>
      <c r="G1768" s="181"/>
      <c r="H1768" s="181"/>
      <c r="I1768" s="181"/>
      <c r="J1768" s="181"/>
      <c r="K1768" s="625"/>
      <c r="L1768" s="181"/>
    </row>
    <row r="1769" spans="2:12" x14ac:dyDescent="0.25">
      <c r="B1769" s="624"/>
      <c r="C1769" s="181"/>
      <c r="D1769" s="181"/>
      <c r="E1769" s="181"/>
      <c r="F1769" s="181"/>
      <c r="G1769" s="181"/>
      <c r="H1769" s="181"/>
      <c r="I1769" s="181"/>
      <c r="J1769" s="181"/>
      <c r="K1769" s="625"/>
      <c r="L1769" s="181"/>
    </row>
    <row r="1770" spans="2:12" x14ac:dyDescent="0.25">
      <c r="B1770" s="624"/>
      <c r="C1770" s="181"/>
      <c r="D1770" s="181"/>
      <c r="E1770" s="181"/>
      <c r="F1770" s="181"/>
      <c r="G1770" s="181"/>
      <c r="H1770" s="181"/>
      <c r="I1770" s="181"/>
      <c r="J1770" s="181"/>
      <c r="K1770" s="625"/>
      <c r="L1770" s="181"/>
    </row>
    <row r="1771" spans="2:12" x14ac:dyDescent="0.25">
      <c r="B1771" s="624"/>
      <c r="C1771" s="181"/>
      <c r="D1771" s="181"/>
      <c r="E1771" s="181"/>
      <c r="F1771" s="181"/>
      <c r="G1771" s="181"/>
      <c r="H1771" s="181"/>
      <c r="I1771" s="181"/>
      <c r="J1771" s="181"/>
      <c r="K1771" s="625"/>
      <c r="L1771" s="181"/>
    </row>
    <row r="1772" spans="2:12" x14ac:dyDescent="0.25">
      <c r="B1772" s="624"/>
      <c r="C1772" s="181"/>
      <c r="D1772" s="181"/>
      <c r="E1772" s="181"/>
      <c r="F1772" s="181"/>
      <c r="G1772" s="181"/>
      <c r="H1772" s="181"/>
      <c r="I1772" s="181"/>
      <c r="J1772" s="181"/>
      <c r="K1772" s="625"/>
      <c r="L1772" s="181"/>
    </row>
    <row r="1773" spans="2:12" x14ac:dyDescent="0.25">
      <c r="B1773" s="624"/>
      <c r="C1773" s="181"/>
      <c r="D1773" s="181"/>
      <c r="E1773" s="181"/>
      <c r="F1773" s="181"/>
      <c r="G1773" s="181"/>
      <c r="H1773" s="181"/>
      <c r="I1773" s="181"/>
      <c r="J1773" s="181"/>
      <c r="K1773" s="625"/>
      <c r="L1773" s="181"/>
    </row>
    <row r="1774" spans="2:12" x14ac:dyDescent="0.25">
      <c r="B1774" s="624"/>
      <c r="C1774" s="181"/>
      <c r="D1774" s="181"/>
      <c r="E1774" s="181"/>
      <c r="F1774" s="181"/>
      <c r="G1774" s="181"/>
      <c r="H1774" s="181"/>
      <c r="I1774" s="181"/>
      <c r="J1774" s="181"/>
      <c r="K1774" s="625"/>
      <c r="L1774" s="181"/>
    </row>
    <row r="1775" spans="2:12" x14ac:dyDescent="0.25">
      <c r="B1775" s="624"/>
      <c r="C1775" s="181"/>
      <c r="D1775" s="181"/>
      <c r="E1775" s="181"/>
      <c r="F1775" s="181"/>
      <c r="G1775" s="181"/>
      <c r="H1775" s="181"/>
      <c r="I1775" s="181"/>
      <c r="J1775" s="181"/>
      <c r="K1775" s="625"/>
      <c r="L1775" s="181"/>
    </row>
    <row r="1776" spans="2:12" x14ac:dyDescent="0.25">
      <c r="B1776" s="624"/>
      <c r="C1776" s="181"/>
      <c r="D1776" s="181"/>
      <c r="E1776" s="181"/>
      <c r="F1776" s="181"/>
      <c r="G1776" s="181"/>
      <c r="H1776" s="181"/>
      <c r="I1776" s="181"/>
      <c r="J1776" s="181"/>
      <c r="K1776" s="625"/>
      <c r="L1776" s="181"/>
    </row>
    <row r="1777" spans="2:12" x14ac:dyDescent="0.25">
      <c r="B1777" s="624"/>
      <c r="C1777" s="181"/>
      <c r="D1777" s="181"/>
      <c r="E1777" s="181"/>
      <c r="F1777" s="181"/>
      <c r="G1777" s="181"/>
      <c r="H1777" s="181"/>
      <c r="I1777" s="181"/>
      <c r="J1777" s="181"/>
      <c r="K1777" s="625"/>
      <c r="L1777" s="181"/>
    </row>
    <row r="1778" spans="2:12" x14ac:dyDescent="0.25">
      <c r="B1778" s="624"/>
      <c r="C1778" s="181"/>
      <c r="D1778" s="181"/>
      <c r="E1778" s="181"/>
      <c r="F1778" s="181"/>
      <c r="G1778" s="181"/>
      <c r="H1778" s="181"/>
      <c r="I1778" s="181"/>
      <c r="J1778" s="181"/>
      <c r="K1778" s="625"/>
      <c r="L1778" s="181"/>
    </row>
    <row r="1779" spans="2:12" x14ac:dyDescent="0.25">
      <c r="B1779" s="624"/>
      <c r="C1779" s="181"/>
      <c r="D1779" s="181"/>
      <c r="E1779" s="181"/>
      <c r="F1779" s="181"/>
      <c r="G1779" s="181"/>
      <c r="H1779" s="181"/>
      <c r="I1779" s="181"/>
      <c r="J1779" s="181"/>
      <c r="K1779" s="625"/>
      <c r="L1779" s="181"/>
    </row>
    <row r="1780" spans="2:12" x14ac:dyDescent="0.25">
      <c r="B1780" s="624"/>
      <c r="C1780" s="181"/>
      <c r="D1780" s="181"/>
      <c r="E1780" s="181"/>
      <c r="F1780" s="181"/>
      <c r="G1780" s="181"/>
      <c r="H1780" s="181"/>
      <c r="I1780" s="181"/>
      <c r="J1780" s="181"/>
      <c r="K1780" s="625"/>
      <c r="L1780" s="181"/>
    </row>
    <row r="1781" spans="2:12" x14ac:dyDescent="0.25">
      <c r="B1781" s="624"/>
      <c r="C1781" s="181"/>
      <c r="D1781" s="181"/>
      <c r="E1781" s="181"/>
      <c r="F1781" s="181"/>
      <c r="G1781" s="181"/>
      <c r="H1781" s="181"/>
      <c r="I1781" s="181"/>
      <c r="J1781" s="181"/>
      <c r="K1781" s="625"/>
      <c r="L1781" s="181"/>
    </row>
    <row r="1782" spans="2:12" x14ac:dyDescent="0.25">
      <c r="B1782" s="624"/>
      <c r="C1782" s="181"/>
      <c r="D1782" s="181"/>
      <c r="E1782" s="181"/>
      <c r="F1782" s="181"/>
      <c r="G1782" s="181"/>
      <c r="H1782" s="181"/>
      <c r="I1782" s="181"/>
      <c r="J1782" s="181"/>
      <c r="K1782" s="625"/>
      <c r="L1782" s="181"/>
    </row>
    <row r="1783" spans="2:12" x14ac:dyDescent="0.25">
      <c r="B1783" s="624"/>
      <c r="C1783" s="181"/>
      <c r="D1783" s="181"/>
      <c r="E1783" s="181"/>
      <c r="F1783" s="181"/>
      <c r="G1783" s="181"/>
      <c r="H1783" s="181"/>
      <c r="I1783" s="181"/>
      <c r="J1783" s="181"/>
      <c r="K1783" s="625"/>
      <c r="L1783" s="181"/>
    </row>
    <row r="1784" spans="2:12" x14ac:dyDescent="0.25">
      <c r="B1784" s="624"/>
      <c r="C1784" s="181"/>
      <c r="D1784" s="181"/>
      <c r="E1784" s="181"/>
      <c r="F1784" s="181"/>
      <c r="G1784" s="181"/>
      <c r="H1784" s="181"/>
      <c r="I1784" s="181"/>
      <c r="J1784" s="181"/>
      <c r="K1784" s="625"/>
      <c r="L1784" s="181"/>
    </row>
    <row r="1785" spans="2:12" x14ac:dyDescent="0.25">
      <c r="B1785" s="624"/>
      <c r="C1785" s="181"/>
      <c r="D1785" s="181"/>
      <c r="E1785" s="181"/>
      <c r="F1785" s="181"/>
      <c r="G1785" s="181"/>
      <c r="H1785" s="181"/>
      <c r="I1785" s="181"/>
      <c r="J1785" s="181"/>
      <c r="K1785" s="625"/>
      <c r="L1785" s="181"/>
    </row>
    <row r="1786" spans="2:12" x14ac:dyDescent="0.25">
      <c r="B1786" s="624"/>
      <c r="C1786" s="181"/>
      <c r="D1786" s="181"/>
      <c r="E1786" s="181"/>
      <c r="F1786" s="181"/>
      <c r="G1786" s="181"/>
      <c r="H1786" s="181"/>
      <c r="I1786" s="181"/>
      <c r="J1786" s="181"/>
      <c r="K1786" s="625"/>
      <c r="L1786" s="181"/>
    </row>
    <row r="1787" spans="2:12" x14ac:dyDescent="0.25">
      <c r="B1787" s="624"/>
      <c r="C1787" s="181"/>
      <c r="D1787" s="181"/>
      <c r="E1787" s="181"/>
      <c r="F1787" s="181"/>
      <c r="G1787" s="181"/>
      <c r="H1787" s="181"/>
      <c r="I1787" s="181"/>
      <c r="J1787" s="181"/>
      <c r="K1787" s="625"/>
      <c r="L1787" s="181"/>
    </row>
    <row r="1788" spans="2:12" x14ac:dyDescent="0.25">
      <c r="B1788" s="624"/>
      <c r="C1788" s="181"/>
      <c r="D1788" s="181"/>
      <c r="E1788" s="181"/>
      <c r="F1788" s="181"/>
      <c r="G1788" s="181"/>
      <c r="H1788" s="181"/>
      <c r="I1788" s="181"/>
      <c r="J1788" s="181"/>
      <c r="K1788" s="625"/>
      <c r="L1788" s="181"/>
    </row>
    <row r="1789" spans="2:12" x14ac:dyDescent="0.25">
      <c r="B1789" s="624"/>
      <c r="C1789" s="181"/>
      <c r="D1789" s="181"/>
      <c r="E1789" s="181"/>
      <c r="F1789" s="181"/>
      <c r="G1789" s="181"/>
      <c r="H1789" s="181"/>
      <c r="I1789" s="181"/>
      <c r="J1789" s="181"/>
      <c r="K1789" s="625"/>
      <c r="L1789" s="181"/>
    </row>
    <row r="1790" spans="2:12" x14ac:dyDescent="0.25">
      <c r="B1790" s="624"/>
      <c r="C1790" s="181"/>
      <c r="D1790" s="181"/>
      <c r="E1790" s="181"/>
      <c r="F1790" s="181"/>
      <c r="G1790" s="181"/>
      <c r="H1790" s="181"/>
      <c r="I1790" s="181"/>
      <c r="J1790" s="181"/>
      <c r="K1790" s="625"/>
      <c r="L1790" s="181"/>
    </row>
    <row r="1791" spans="2:12" x14ac:dyDescent="0.25">
      <c r="B1791" s="624"/>
      <c r="C1791" s="181"/>
      <c r="D1791" s="181"/>
      <c r="E1791" s="181"/>
      <c r="F1791" s="181"/>
      <c r="G1791" s="181"/>
      <c r="H1791" s="181"/>
      <c r="I1791" s="181"/>
      <c r="J1791" s="181"/>
      <c r="K1791" s="625"/>
      <c r="L1791" s="181"/>
    </row>
    <row r="1792" spans="2:12" x14ac:dyDescent="0.25">
      <c r="B1792" s="624"/>
      <c r="C1792" s="181"/>
      <c r="D1792" s="181"/>
      <c r="E1792" s="181"/>
      <c r="F1792" s="181"/>
      <c r="G1792" s="181"/>
      <c r="H1792" s="181"/>
      <c r="I1792" s="181"/>
      <c r="J1792" s="181"/>
      <c r="K1792" s="625"/>
      <c r="L1792" s="181"/>
    </row>
    <row r="1793" spans="2:12" x14ac:dyDescent="0.25">
      <c r="B1793" s="624"/>
      <c r="C1793" s="181"/>
      <c r="D1793" s="181"/>
      <c r="E1793" s="181"/>
      <c r="F1793" s="181"/>
      <c r="G1793" s="181"/>
      <c r="H1793" s="181"/>
      <c r="I1793" s="181"/>
      <c r="J1793" s="181"/>
      <c r="K1793" s="625"/>
      <c r="L1793" s="181"/>
    </row>
    <row r="1794" spans="2:12" x14ac:dyDescent="0.25">
      <c r="B1794" s="624"/>
      <c r="C1794" s="181"/>
      <c r="D1794" s="181"/>
      <c r="E1794" s="181"/>
      <c r="F1794" s="181"/>
      <c r="G1794" s="181"/>
      <c r="H1794" s="181"/>
      <c r="I1794" s="181"/>
      <c r="J1794" s="181"/>
      <c r="K1794" s="625"/>
      <c r="L1794" s="181"/>
    </row>
    <row r="1795" spans="2:12" x14ac:dyDescent="0.25">
      <c r="B1795" s="624"/>
      <c r="C1795" s="181"/>
      <c r="D1795" s="181"/>
      <c r="E1795" s="181"/>
      <c r="F1795" s="181"/>
      <c r="G1795" s="181"/>
      <c r="H1795" s="181"/>
      <c r="I1795" s="181"/>
      <c r="J1795" s="181"/>
      <c r="K1795" s="625"/>
      <c r="L1795" s="181"/>
    </row>
    <row r="1796" spans="2:12" x14ac:dyDescent="0.25">
      <c r="B1796" s="624"/>
      <c r="C1796" s="181"/>
      <c r="D1796" s="181"/>
      <c r="E1796" s="181"/>
      <c r="F1796" s="181"/>
      <c r="G1796" s="181"/>
      <c r="H1796" s="181"/>
      <c r="I1796" s="181"/>
      <c r="J1796" s="181"/>
      <c r="K1796" s="625"/>
      <c r="L1796" s="181"/>
    </row>
    <row r="1797" spans="2:12" x14ac:dyDescent="0.25">
      <c r="B1797" s="624"/>
      <c r="C1797" s="181"/>
      <c r="D1797" s="181"/>
      <c r="E1797" s="181"/>
      <c r="F1797" s="181"/>
      <c r="G1797" s="181"/>
      <c r="H1797" s="181"/>
      <c r="I1797" s="181"/>
      <c r="J1797" s="181"/>
      <c r="K1797" s="625"/>
      <c r="L1797" s="181"/>
    </row>
    <row r="1798" spans="2:12" x14ac:dyDescent="0.25">
      <c r="B1798" s="624"/>
      <c r="C1798" s="181"/>
      <c r="D1798" s="181"/>
      <c r="E1798" s="181"/>
      <c r="F1798" s="181"/>
      <c r="G1798" s="181"/>
      <c r="H1798" s="181"/>
      <c r="I1798" s="181"/>
      <c r="J1798" s="181"/>
      <c r="K1798" s="625"/>
      <c r="L1798" s="181"/>
    </row>
    <row r="1799" spans="2:12" x14ac:dyDescent="0.25">
      <c r="B1799" s="624"/>
      <c r="C1799" s="181"/>
      <c r="D1799" s="181"/>
      <c r="E1799" s="181"/>
      <c r="F1799" s="181"/>
      <c r="G1799" s="181"/>
      <c r="H1799" s="181"/>
      <c r="I1799" s="181"/>
      <c r="J1799" s="181"/>
      <c r="K1799" s="625"/>
      <c r="L1799" s="181"/>
    </row>
    <row r="1800" spans="2:12" x14ac:dyDescent="0.25">
      <c r="B1800" s="624"/>
      <c r="C1800" s="181"/>
      <c r="D1800" s="181"/>
      <c r="E1800" s="181"/>
      <c r="F1800" s="181"/>
      <c r="G1800" s="181"/>
      <c r="H1800" s="181"/>
      <c r="I1800" s="181"/>
      <c r="J1800" s="181"/>
      <c r="K1800" s="625"/>
      <c r="L1800" s="181"/>
    </row>
    <row r="1801" spans="2:12" x14ac:dyDescent="0.25">
      <c r="B1801" s="624"/>
      <c r="C1801" s="181"/>
      <c r="D1801" s="181"/>
      <c r="E1801" s="181"/>
      <c r="F1801" s="181"/>
      <c r="G1801" s="181"/>
      <c r="H1801" s="181"/>
      <c r="I1801" s="181"/>
      <c r="J1801" s="181"/>
      <c r="K1801" s="625"/>
      <c r="L1801" s="181"/>
    </row>
    <row r="1802" spans="2:12" x14ac:dyDescent="0.25">
      <c r="B1802" s="624"/>
      <c r="C1802" s="181"/>
      <c r="D1802" s="181"/>
      <c r="E1802" s="181"/>
      <c r="F1802" s="181"/>
      <c r="G1802" s="181"/>
      <c r="H1802" s="181"/>
      <c r="I1802" s="181"/>
      <c r="J1802" s="181"/>
      <c r="K1802" s="625"/>
      <c r="L1802" s="181"/>
    </row>
    <row r="1803" spans="2:12" x14ac:dyDescent="0.25">
      <c r="B1803" s="624"/>
      <c r="C1803" s="181"/>
      <c r="D1803" s="181"/>
      <c r="E1803" s="181"/>
      <c r="F1803" s="181"/>
      <c r="G1803" s="181"/>
      <c r="H1803" s="181"/>
      <c r="I1803" s="181"/>
      <c r="J1803" s="181"/>
      <c r="K1803" s="625"/>
      <c r="L1803" s="181"/>
    </row>
    <row r="1804" spans="2:12" x14ac:dyDescent="0.25">
      <c r="B1804" s="624"/>
      <c r="C1804" s="181"/>
      <c r="D1804" s="181"/>
      <c r="E1804" s="181"/>
      <c r="F1804" s="181"/>
      <c r="G1804" s="181"/>
      <c r="H1804" s="181"/>
      <c r="I1804" s="181"/>
      <c r="J1804" s="181"/>
      <c r="K1804" s="625"/>
      <c r="L1804" s="181"/>
    </row>
    <row r="1805" spans="2:12" x14ac:dyDescent="0.25">
      <c r="B1805" s="624"/>
      <c r="C1805" s="181"/>
      <c r="D1805" s="181"/>
      <c r="E1805" s="181"/>
      <c r="F1805" s="181"/>
      <c r="G1805" s="181"/>
      <c r="H1805" s="181"/>
      <c r="I1805" s="181"/>
      <c r="J1805" s="181"/>
      <c r="K1805" s="625"/>
      <c r="L1805" s="181"/>
    </row>
    <row r="1806" spans="2:12" x14ac:dyDescent="0.25">
      <c r="B1806" s="624"/>
      <c r="C1806" s="181"/>
      <c r="D1806" s="181"/>
      <c r="E1806" s="181"/>
      <c r="F1806" s="181"/>
      <c r="G1806" s="181"/>
      <c r="H1806" s="181"/>
      <c r="I1806" s="181"/>
      <c r="J1806" s="181"/>
      <c r="K1806" s="625"/>
      <c r="L1806" s="181"/>
    </row>
    <row r="1807" spans="2:12" x14ac:dyDescent="0.25">
      <c r="B1807" s="624"/>
      <c r="C1807" s="181"/>
      <c r="D1807" s="181"/>
      <c r="E1807" s="181"/>
      <c r="F1807" s="181"/>
      <c r="G1807" s="181"/>
      <c r="H1807" s="181"/>
      <c r="I1807" s="181"/>
      <c r="J1807" s="181"/>
      <c r="K1807" s="625"/>
      <c r="L1807" s="181"/>
    </row>
    <row r="1808" spans="2:12" x14ac:dyDescent="0.25">
      <c r="B1808" s="624"/>
      <c r="C1808" s="181"/>
      <c r="D1808" s="181"/>
      <c r="E1808" s="181"/>
      <c r="F1808" s="181"/>
      <c r="G1808" s="181"/>
      <c r="H1808" s="181"/>
      <c r="I1808" s="181"/>
      <c r="J1808" s="181"/>
      <c r="K1808" s="625"/>
      <c r="L1808" s="181"/>
    </row>
    <row r="1809" spans="2:12" x14ac:dyDescent="0.25">
      <c r="B1809" s="624"/>
      <c r="C1809" s="181"/>
      <c r="D1809" s="181"/>
      <c r="E1809" s="181"/>
      <c r="F1809" s="181"/>
      <c r="G1809" s="181"/>
      <c r="H1809" s="181"/>
      <c r="I1809" s="181"/>
      <c r="J1809" s="181"/>
      <c r="K1809" s="625"/>
      <c r="L1809" s="181"/>
    </row>
    <row r="1810" spans="2:12" x14ac:dyDescent="0.25">
      <c r="B1810" s="624"/>
      <c r="C1810" s="181"/>
      <c r="D1810" s="181"/>
      <c r="E1810" s="181"/>
      <c r="F1810" s="181"/>
      <c r="G1810" s="181"/>
      <c r="H1810" s="181"/>
      <c r="I1810" s="181"/>
      <c r="J1810" s="181"/>
      <c r="K1810" s="625"/>
      <c r="L1810" s="181"/>
    </row>
    <row r="1811" spans="2:12" x14ac:dyDescent="0.25">
      <c r="B1811" s="624"/>
      <c r="C1811" s="181"/>
      <c r="D1811" s="181"/>
      <c r="E1811" s="181"/>
      <c r="F1811" s="181"/>
      <c r="G1811" s="181"/>
      <c r="H1811" s="181"/>
      <c r="I1811" s="181"/>
      <c r="J1811" s="181"/>
      <c r="K1811" s="625"/>
      <c r="L1811" s="181"/>
    </row>
    <row r="1812" spans="2:12" x14ac:dyDescent="0.25">
      <c r="B1812" s="624"/>
      <c r="C1812" s="181"/>
      <c r="D1812" s="181"/>
      <c r="E1812" s="181"/>
      <c r="F1812" s="181"/>
      <c r="G1812" s="181"/>
      <c r="H1812" s="181"/>
      <c r="I1812" s="181"/>
      <c r="J1812" s="181"/>
      <c r="K1812" s="625"/>
      <c r="L1812" s="181"/>
    </row>
    <row r="1813" spans="2:12" x14ac:dyDescent="0.25">
      <c r="B1813" s="624"/>
      <c r="C1813" s="181"/>
      <c r="D1813" s="181"/>
      <c r="E1813" s="181"/>
      <c r="F1813" s="181"/>
      <c r="G1813" s="181"/>
      <c r="H1813" s="181"/>
      <c r="I1813" s="181"/>
      <c r="J1813" s="181"/>
      <c r="K1813" s="625"/>
      <c r="L1813" s="181"/>
    </row>
    <row r="1814" spans="2:12" x14ac:dyDescent="0.25">
      <c r="B1814" s="624"/>
      <c r="C1814" s="181"/>
      <c r="D1814" s="181"/>
      <c r="E1814" s="181"/>
      <c r="F1814" s="181"/>
      <c r="G1814" s="181"/>
      <c r="H1814" s="181"/>
      <c r="I1814" s="181"/>
      <c r="J1814" s="181"/>
      <c r="K1814" s="625"/>
      <c r="L1814" s="181"/>
    </row>
    <row r="1815" spans="2:12" x14ac:dyDescent="0.25">
      <c r="B1815" s="624"/>
      <c r="C1815" s="181"/>
      <c r="D1815" s="181"/>
      <c r="E1815" s="181"/>
      <c r="F1815" s="181"/>
      <c r="G1815" s="181"/>
      <c r="H1815" s="181"/>
      <c r="I1815" s="181"/>
      <c r="J1815" s="181"/>
      <c r="K1815" s="625"/>
      <c r="L1815" s="181"/>
    </row>
    <row r="1816" spans="2:12" x14ac:dyDescent="0.25">
      <c r="B1816" s="624"/>
      <c r="C1816" s="181"/>
      <c r="D1816" s="181"/>
      <c r="E1816" s="181"/>
      <c r="F1816" s="181"/>
      <c r="G1816" s="181"/>
      <c r="H1816" s="181"/>
      <c r="I1816" s="181"/>
      <c r="J1816" s="181"/>
      <c r="K1816" s="625"/>
      <c r="L1816" s="181"/>
    </row>
    <row r="1817" spans="2:12" x14ac:dyDescent="0.25">
      <c r="B1817" s="624"/>
      <c r="C1817" s="181"/>
      <c r="D1817" s="181"/>
      <c r="E1817" s="181"/>
      <c r="F1817" s="181"/>
      <c r="G1817" s="181"/>
      <c r="H1817" s="181"/>
      <c r="I1817" s="181"/>
      <c r="J1817" s="181"/>
      <c r="K1817" s="625"/>
      <c r="L1817" s="181"/>
    </row>
    <row r="1818" spans="2:12" x14ac:dyDescent="0.25">
      <c r="B1818" s="624"/>
      <c r="C1818" s="181"/>
      <c r="D1818" s="181"/>
      <c r="E1818" s="181"/>
      <c r="F1818" s="181"/>
      <c r="G1818" s="181"/>
      <c r="H1818" s="181"/>
      <c r="I1818" s="181"/>
      <c r="J1818" s="181"/>
      <c r="K1818" s="625"/>
      <c r="L1818" s="181"/>
    </row>
    <row r="1819" spans="2:12" x14ac:dyDescent="0.25">
      <c r="B1819" s="624"/>
      <c r="C1819" s="181"/>
      <c r="D1819" s="181"/>
      <c r="E1819" s="181"/>
      <c r="F1819" s="181"/>
      <c r="G1819" s="181"/>
      <c r="H1819" s="181"/>
      <c r="I1819" s="181"/>
      <c r="J1819" s="181"/>
      <c r="K1819" s="625"/>
      <c r="L1819" s="181"/>
    </row>
    <row r="1820" spans="2:12" x14ac:dyDescent="0.25">
      <c r="B1820" s="624"/>
      <c r="C1820" s="181"/>
      <c r="D1820" s="181"/>
      <c r="E1820" s="181"/>
      <c r="F1820" s="181"/>
      <c r="G1820" s="181"/>
      <c r="H1820" s="181"/>
      <c r="I1820" s="181"/>
      <c r="J1820" s="181"/>
      <c r="K1820" s="625"/>
      <c r="L1820" s="181"/>
    </row>
    <row r="1821" spans="2:12" x14ac:dyDescent="0.25">
      <c r="B1821" s="624"/>
      <c r="C1821" s="181"/>
      <c r="D1821" s="181"/>
      <c r="E1821" s="181"/>
      <c r="F1821" s="181"/>
      <c r="G1821" s="181"/>
      <c r="H1821" s="181"/>
      <c r="I1821" s="181"/>
      <c r="J1821" s="181"/>
      <c r="K1821" s="625"/>
      <c r="L1821" s="181"/>
    </row>
    <row r="1822" spans="2:12" x14ac:dyDescent="0.25">
      <c r="B1822" s="624"/>
      <c r="C1822" s="181"/>
      <c r="D1822" s="181"/>
      <c r="E1822" s="181"/>
      <c r="F1822" s="181"/>
      <c r="G1822" s="181"/>
      <c r="H1822" s="181"/>
      <c r="I1822" s="181"/>
      <c r="J1822" s="181"/>
      <c r="K1822" s="625"/>
      <c r="L1822" s="181"/>
    </row>
    <row r="1823" spans="2:12" x14ac:dyDescent="0.25">
      <c r="B1823" s="624"/>
      <c r="C1823" s="181"/>
      <c r="D1823" s="181"/>
      <c r="E1823" s="181"/>
      <c r="F1823" s="181"/>
      <c r="G1823" s="181"/>
      <c r="H1823" s="181"/>
      <c r="I1823" s="181"/>
      <c r="J1823" s="181"/>
      <c r="K1823" s="625"/>
      <c r="L1823" s="181"/>
    </row>
    <row r="1824" spans="2:12" x14ac:dyDescent="0.25">
      <c r="B1824" s="624"/>
      <c r="C1824" s="181"/>
      <c r="D1824" s="181"/>
      <c r="E1824" s="181"/>
      <c r="F1824" s="181"/>
      <c r="G1824" s="181"/>
      <c r="H1824" s="181"/>
      <c r="I1824" s="181"/>
      <c r="J1824" s="181"/>
      <c r="K1824" s="625"/>
      <c r="L1824" s="181"/>
    </row>
    <row r="1825" spans="2:12" x14ac:dyDescent="0.25">
      <c r="B1825" s="624"/>
      <c r="C1825" s="181"/>
      <c r="D1825" s="181"/>
      <c r="E1825" s="181"/>
      <c r="F1825" s="181"/>
      <c r="G1825" s="181"/>
      <c r="H1825" s="181"/>
      <c r="I1825" s="181"/>
      <c r="J1825" s="181"/>
      <c r="K1825" s="625"/>
      <c r="L1825" s="181"/>
    </row>
    <row r="1826" spans="2:12" x14ac:dyDescent="0.25">
      <c r="B1826" s="624"/>
      <c r="C1826" s="181"/>
      <c r="D1826" s="181"/>
      <c r="E1826" s="181"/>
      <c r="F1826" s="181"/>
      <c r="G1826" s="181"/>
      <c r="H1826" s="181"/>
      <c r="I1826" s="181"/>
      <c r="J1826" s="181"/>
      <c r="K1826" s="625"/>
      <c r="L1826" s="181"/>
    </row>
    <row r="1827" spans="2:12" x14ac:dyDescent="0.25">
      <c r="B1827" s="624"/>
      <c r="C1827" s="181"/>
      <c r="D1827" s="181"/>
      <c r="E1827" s="181"/>
      <c r="F1827" s="181"/>
      <c r="G1827" s="181"/>
      <c r="H1827" s="181"/>
      <c r="I1827" s="181"/>
      <c r="J1827" s="181"/>
      <c r="K1827" s="625"/>
      <c r="L1827" s="181"/>
    </row>
    <row r="1828" spans="2:12" x14ac:dyDescent="0.25">
      <c r="B1828" s="624"/>
      <c r="C1828" s="181"/>
      <c r="D1828" s="181"/>
      <c r="E1828" s="181"/>
      <c r="F1828" s="181"/>
      <c r="G1828" s="181"/>
      <c r="H1828" s="181"/>
      <c r="I1828" s="181"/>
      <c r="J1828" s="181"/>
      <c r="K1828" s="625"/>
      <c r="L1828" s="181"/>
    </row>
    <row r="1829" spans="2:12" x14ac:dyDescent="0.25">
      <c r="B1829" s="624"/>
      <c r="C1829" s="181"/>
      <c r="D1829" s="181"/>
      <c r="E1829" s="181"/>
      <c r="F1829" s="181"/>
      <c r="G1829" s="181"/>
      <c r="H1829" s="181"/>
      <c r="I1829" s="181"/>
      <c r="J1829" s="181"/>
      <c r="K1829" s="625"/>
      <c r="L1829" s="181"/>
    </row>
    <row r="1830" spans="2:12" x14ac:dyDescent="0.25">
      <c r="B1830" s="624"/>
      <c r="C1830" s="181"/>
      <c r="D1830" s="181"/>
      <c r="E1830" s="181"/>
      <c r="F1830" s="181"/>
      <c r="G1830" s="181"/>
      <c r="H1830" s="181"/>
      <c r="I1830" s="181"/>
      <c r="J1830" s="181"/>
      <c r="K1830" s="625"/>
      <c r="L1830" s="181"/>
    </row>
    <row r="1831" spans="2:12" x14ac:dyDescent="0.25">
      <c r="B1831" s="624"/>
      <c r="C1831" s="181"/>
      <c r="D1831" s="181"/>
      <c r="E1831" s="181"/>
      <c r="F1831" s="181"/>
      <c r="G1831" s="181"/>
      <c r="H1831" s="181"/>
      <c r="I1831" s="181"/>
      <c r="J1831" s="181"/>
      <c r="K1831" s="625"/>
      <c r="L1831" s="181"/>
    </row>
    <row r="1832" spans="2:12" x14ac:dyDescent="0.25">
      <c r="B1832" s="624"/>
      <c r="C1832" s="181"/>
      <c r="D1832" s="181"/>
      <c r="E1832" s="181"/>
      <c r="F1832" s="181"/>
      <c r="G1832" s="181"/>
      <c r="H1832" s="181"/>
      <c r="I1832" s="181"/>
      <c r="J1832" s="181"/>
      <c r="K1832" s="625"/>
      <c r="L1832" s="181"/>
    </row>
    <row r="1833" spans="2:12" x14ac:dyDescent="0.25">
      <c r="B1833" s="624"/>
      <c r="C1833" s="181"/>
      <c r="D1833" s="181"/>
      <c r="E1833" s="181"/>
      <c r="F1833" s="181"/>
      <c r="G1833" s="181"/>
      <c r="H1833" s="181"/>
      <c r="I1833" s="181"/>
      <c r="J1833" s="181"/>
      <c r="K1833" s="625"/>
      <c r="L1833" s="181"/>
    </row>
    <row r="1834" spans="2:12" x14ac:dyDescent="0.25">
      <c r="B1834" s="624"/>
      <c r="C1834" s="181"/>
      <c r="D1834" s="181"/>
      <c r="E1834" s="181"/>
      <c r="F1834" s="181"/>
      <c r="G1834" s="181"/>
      <c r="H1834" s="181"/>
      <c r="I1834" s="181"/>
      <c r="J1834" s="181"/>
      <c r="K1834" s="625"/>
      <c r="L1834" s="181"/>
    </row>
    <row r="1835" spans="2:12" x14ac:dyDescent="0.25">
      <c r="B1835" s="624"/>
      <c r="C1835" s="181"/>
      <c r="D1835" s="181"/>
      <c r="E1835" s="181"/>
      <c r="F1835" s="181"/>
      <c r="G1835" s="181"/>
      <c r="H1835" s="181"/>
      <c r="I1835" s="181"/>
      <c r="J1835" s="181"/>
      <c r="K1835" s="625"/>
      <c r="L1835" s="181"/>
    </row>
    <row r="1836" spans="2:12" x14ac:dyDescent="0.25">
      <c r="B1836" s="624"/>
      <c r="C1836" s="181"/>
      <c r="D1836" s="181"/>
      <c r="E1836" s="181"/>
      <c r="F1836" s="181"/>
      <c r="G1836" s="181"/>
      <c r="H1836" s="181"/>
      <c r="I1836" s="181"/>
      <c r="J1836" s="181"/>
      <c r="K1836" s="625"/>
      <c r="L1836" s="181"/>
    </row>
    <row r="1837" spans="2:12" x14ac:dyDescent="0.25">
      <c r="B1837" s="624"/>
      <c r="C1837" s="181"/>
      <c r="D1837" s="181"/>
      <c r="E1837" s="181"/>
      <c r="F1837" s="181"/>
      <c r="G1837" s="181"/>
      <c r="H1837" s="181"/>
      <c r="I1837" s="181"/>
      <c r="J1837" s="181"/>
      <c r="K1837" s="625"/>
      <c r="L1837" s="181"/>
    </row>
    <row r="1838" spans="2:12" x14ac:dyDescent="0.25">
      <c r="B1838" s="624"/>
      <c r="C1838" s="181"/>
      <c r="D1838" s="181"/>
      <c r="E1838" s="181"/>
      <c r="F1838" s="181"/>
      <c r="G1838" s="181"/>
      <c r="H1838" s="181"/>
      <c r="I1838" s="181"/>
      <c r="J1838" s="181"/>
      <c r="K1838" s="625"/>
      <c r="L1838" s="181"/>
    </row>
    <row r="1839" spans="2:12" x14ac:dyDescent="0.25">
      <c r="B1839" s="624"/>
      <c r="C1839" s="181"/>
      <c r="D1839" s="181"/>
      <c r="E1839" s="181"/>
      <c r="F1839" s="181"/>
      <c r="G1839" s="181"/>
      <c r="H1839" s="181"/>
      <c r="I1839" s="181"/>
      <c r="J1839" s="181"/>
      <c r="K1839" s="625"/>
      <c r="L1839" s="181"/>
    </row>
    <row r="1840" spans="2:12" x14ac:dyDescent="0.25">
      <c r="B1840" s="624"/>
      <c r="C1840" s="181"/>
      <c r="D1840" s="181"/>
      <c r="E1840" s="181"/>
      <c r="F1840" s="181"/>
      <c r="G1840" s="181"/>
      <c r="H1840" s="181"/>
      <c r="I1840" s="181"/>
      <c r="J1840" s="181"/>
      <c r="K1840" s="625"/>
      <c r="L1840" s="181"/>
    </row>
    <row r="1841" spans="2:12" x14ac:dyDescent="0.25">
      <c r="B1841" s="624"/>
      <c r="C1841" s="181"/>
      <c r="D1841" s="181"/>
      <c r="E1841" s="181"/>
      <c r="F1841" s="181"/>
      <c r="G1841" s="181"/>
      <c r="H1841" s="181"/>
      <c r="I1841" s="181"/>
      <c r="J1841" s="181"/>
      <c r="K1841" s="625"/>
      <c r="L1841" s="181"/>
    </row>
    <row r="1842" spans="2:12" x14ac:dyDescent="0.25">
      <c r="B1842" s="624"/>
      <c r="C1842" s="181"/>
      <c r="D1842" s="181"/>
      <c r="E1842" s="181"/>
      <c r="F1842" s="181"/>
      <c r="G1842" s="181"/>
      <c r="H1842" s="181"/>
      <c r="I1842" s="181"/>
      <c r="J1842" s="181"/>
      <c r="K1842" s="625"/>
      <c r="L1842" s="181"/>
    </row>
    <row r="1843" spans="2:12" x14ac:dyDescent="0.25">
      <c r="B1843" s="624"/>
      <c r="C1843" s="181"/>
      <c r="D1843" s="181"/>
      <c r="E1843" s="181"/>
      <c r="F1843" s="181"/>
      <c r="G1843" s="181"/>
      <c r="H1843" s="181"/>
      <c r="I1843" s="181"/>
      <c r="J1843" s="181"/>
      <c r="K1843" s="625"/>
      <c r="L1843" s="181"/>
    </row>
    <row r="1844" spans="2:12" x14ac:dyDescent="0.25">
      <c r="B1844" s="624"/>
      <c r="C1844" s="181"/>
      <c r="D1844" s="181"/>
      <c r="E1844" s="181"/>
      <c r="F1844" s="181"/>
      <c r="G1844" s="181"/>
      <c r="H1844" s="181"/>
      <c r="I1844" s="181"/>
      <c r="J1844" s="181"/>
      <c r="K1844" s="625"/>
      <c r="L1844" s="181"/>
    </row>
    <row r="1845" spans="2:12" x14ac:dyDescent="0.25">
      <c r="B1845" s="624"/>
      <c r="C1845" s="181"/>
      <c r="D1845" s="181"/>
      <c r="E1845" s="181"/>
      <c r="F1845" s="181"/>
      <c r="G1845" s="181"/>
      <c r="H1845" s="181"/>
      <c r="I1845" s="181"/>
      <c r="J1845" s="181"/>
      <c r="K1845" s="625"/>
      <c r="L1845" s="181"/>
    </row>
    <row r="1846" spans="2:12" x14ac:dyDescent="0.25">
      <c r="B1846" s="624"/>
      <c r="C1846" s="181"/>
      <c r="D1846" s="181"/>
      <c r="E1846" s="181"/>
      <c r="F1846" s="181"/>
      <c r="G1846" s="181"/>
      <c r="H1846" s="181"/>
      <c r="I1846" s="181"/>
      <c r="J1846" s="181"/>
      <c r="K1846" s="625"/>
      <c r="L1846" s="181"/>
    </row>
    <row r="1847" spans="2:12" x14ac:dyDescent="0.25">
      <c r="B1847" s="624"/>
      <c r="C1847" s="181"/>
      <c r="D1847" s="181"/>
      <c r="E1847" s="181"/>
      <c r="F1847" s="181"/>
      <c r="G1847" s="181"/>
      <c r="H1847" s="181"/>
      <c r="I1847" s="181"/>
      <c r="J1847" s="181"/>
      <c r="K1847" s="625"/>
      <c r="L1847" s="181"/>
    </row>
    <row r="1848" spans="2:12" x14ac:dyDescent="0.25">
      <c r="B1848" s="624"/>
      <c r="C1848" s="181"/>
      <c r="D1848" s="181"/>
      <c r="E1848" s="181"/>
      <c r="F1848" s="181"/>
      <c r="G1848" s="181"/>
      <c r="H1848" s="181"/>
      <c r="I1848" s="181"/>
      <c r="J1848" s="181"/>
      <c r="K1848" s="625"/>
      <c r="L1848" s="181"/>
    </row>
    <row r="1849" spans="2:12" x14ac:dyDescent="0.25">
      <c r="B1849" s="624"/>
      <c r="C1849" s="181"/>
      <c r="D1849" s="181"/>
      <c r="E1849" s="181"/>
      <c r="F1849" s="181"/>
      <c r="G1849" s="181"/>
      <c r="H1849" s="181"/>
      <c r="I1849" s="181"/>
      <c r="J1849" s="181"/>
      <c r="K1849" s="625"/>
      <c r="L1849" s="181"/>
    </row>
    <row r="1850" spans="2:12" x14ac:dyDescent="0.25">
      <c r="B1850" s="624"/>
      <c r="C1850" s="181"/>
      <c r="D1850" s="181"/>
      <c r="E1850" s="181"/>
      <c r="F1850" s="181"/>
      <c r="G1850" s="181"/>
      <c r="H1850" s="181"/>
      <c r="I1850" s="181"/>
      <c r="J1850" s="181"/>
      <c r="K1850" s="625"/>
      <c r="L1850" s="181"/>
    </row>
    <row r="1851" spans="2:12" x14ac:dyDescent="0.25">
      <c r="B1851" s="624"/>
      <c r="C1851" s="181"/>
      <c r="D1851" s="181"/>
      <c r="E1851" s="181"/>
      <c r="F1851" s="181"/>
      <c r="G1851" s="181"/>
      <c r="H1851" s="181"/>
      <c r="I1851" s="181"/>
      <c r="J1851" s="181"/>
      <c r="K1851" s="625"/>
      <c r="L1851" s="181"/>
    </row>
    <row r="1852" spans="2:12" x14ac:dyDescent="0.25">
      <c r="B1852" s="624"/>
      <c r="C1852" s="181"/>
      <c r="D1852" s="181"/>
      <c r="E1852" s="181"/>
      <c r="F1852" s="181"/>
      <c r="G1852" s="181"/>
      <c r="H1852" s="181"/>
      <c r="I1852" s="181"/>
      <c r="J1852" s="181"/>
      <c r="K1852" s="625"/>
      <c r="L1852" s="181"/>
    </row>
    <row r="1853" spans="2:12" x14ac:dyDescent="0.25">
      <c r="B1853" s="624"/>
      <c r="C1853" s="181"/>
      <c r="D1853" s="181"/>
      <c r="E1853" s="181"/>
      <c r="F1853" s="181"/>
      <c r="G1853" s="181"/>
      <c r="H1853" s="181"/>
      <c r="I1853" s="181"/>
      <c r="J1853" s="181"/>
      <c r="K1853" s="625"/>
      <c r="L1853" s="181"/>
    </row>
    <row r="1854" spans="2:12" x14ac:dyDescent="0.25">
      <c r="B1854" s="624"/>
      <c r="C1854" s="181"/>
      <c r="D1854" s="181"/>
      <c r="E1854" s="181"/>
      <c r="F1854" s="181"/>
      <c r="G1854" s="181"/>
      <c r="H1854" s="181"/>
      <c r="I1854" s="181"/>
      <c r="J1854" s="181"/>
      <c r="K1854" s="625"/>
      <c r="L1854" s="181"/>
    </row>
    <row r="1855" spans="2:12" x14ac:dyDescent="0.25">
      <c r="B1855" s="624"/>
      <c r="C1855" s="181"/>
      <c r="D1855" s="181"/>
      <c r="E1855" s="181"/>
      <c r="F1855" s="181"/>
      <c r="G1855" s="181"/>
      <c r="H1855" s="181"/>
      <c r="I1855" s="181"/>
      <c r="J1855" s="181"/>
      <c r="K1855" s="625"/>
      <c r="L1855" s="181"/>
    </row>
    <row r="1856" spans="2:12" x14ac:dyDescent="0.25">
      <c r="B1856" s="624"/>
      <c r="C1856" s="181"/>
      <c r="D1856" s="181"/>
      <c r="E1856" s="181"/>
      <c r="F1856" s="181"/>
      <c r="G1856" s="181"/>
      <c r="H1856" s="181"/>
      <c r="I1856" s="181"/>
      <c r="J1856" s="181"/>
      <c r="K1856" s="625"/>
      <c r="L1856" s="181"/>
    </row>
    <row r="1857" spans="2:12" x14ac:dyDescent="0.25">
      <c r="B1857" s="624"/>
      <c r="C1857" s="181"/>
      <c r="D1857" s="181"/>
      <c r="E1857" s="181"/>
      <c r="F1857" s="181"/>
      <c r="G1857" s="181"/>
      <c r="H1857" s="181"/>
      <c r="I1857" s="181"/>
      <c r="J1857" s="181"/>
      <c r="K1857" s="625"/>
      <c r="L1857" s="181"/>
    </row>
    <row r="1858" spans="2:12" x14ac:dyDescent="0.25">
      <c r="B1858" s="624"/>
      <c r="C1858" s="181"/>
      <c r="D1858" s="181"/>
      <c r="E1858" s="181"/>
      <c r="F1858" s="181"/>
      <c r="G1858" s="181"/>
      <c r="H1858" s="181"/>
      <c r="I1858" s="181"/>
      <c r="J1858" s="181"/>
      <c r="K1858" s="625"/>
      <c r="L1858" s="181"/>
    </row>
    <row r="1859" spans="2:12" x14ac:dyDescent="0.25">
      <c r="B1859" s="624"/>
      <c r="C1859" s="181"/>
      <c r="D1859" s="181"/>
      <c r="E1859" s="181"/>
      <c r="F1859" s="181"/>
      <c r="G1859" s="181"/>
      <c r="H1859" s="181"/>
      <c r="I1859" s="181"/>
      <c r="J1859" s="181"/>
      <c r="K1859" s="625"/>
      <c r="L1859" s="181"/>
    </row>
    <row r="1860" spans="2:12" x14ac:dyDescent="0.25">
      <c r="B1860" s="624"/>
      <c r="C1860" s="181"/>
      <c r="D1860" s="181"/>
      <c r="E1860" s="181"/>
      <c r="F1860" s="181"/>
      <c r="G1860" s="181"/>
      <c r="H1860" s="181"/>
      <c r="I1860" s="181"/>
      <c r="J1860" s="181"/>
      <c r="K1860" s="625"/>
      <c r="L1860" s="181"/>
    </row>
    <row r="1861" spans="2:12" x14ac:dyDescent="0.25">
      <c r="B1861" s="624"/>
      <c r="C1861" s="181"/>
      <c r="D1861" s="181"/>
      <c r="E1861" s="181"/>
      <c r="F1861" s="181"/>
      <c r="G1861" s="181"/>
      <c r="H1861" s="181"/>
      <c r="I1861" s="181"/>
      <c r="J1861" s="181"/>
      <c r="K1861" s="625"/>
      <c r="L1861" s="181"/>
    </row>
    <row r="1862" spans="2:12" x14ac:dyDescent="0.25">
      <c r="B1862" s="624"/>
      <c r="C1862" s="181"/>
      <c r="D1862" s="181"/>
      <c r="E1862" s="181"/>
      <c r="F1862" s="181"/>
      <c r="G1862" s="181"/>
      <c r="H1862" s="181"/>
      <c r="I1862" s="181"/>
      <c r="J1862" s="181"/>
      <c r="K1862" s="625"/>
      <c r="L1862" s="181"/>
    </row>
    <row r="1863" spans="2:12" x14ac:dyDescent="0.25">
      <c r="B1863" s="624"/>
      <c r="C1863" s="181"/>
      <c r="D1863" s="181"/>
      <c r="E1863" s="181"/>
      <c r="F1863" s="181"/>
      <c r="G1863" s="181"/>
      <c r="H1863" s="181"/>
      <c r="I1863" s="181"/>
      <c r="J1863" s="181"/>
      <c r="K1863" s="625"/>
      <c r="L1863" s="181"/>
    </row>
    <row r="1864" spans="2:12" x14ac:dyDescent="0.25">
      <c r="B1864" s="624"/>
      <c r="C1864" s="181"/>
      <c r="D1864" s="181"/>
      <c r="E1864" s="181"/>
      <c r="F1864" s="181"/>
      <c r="G1864" s="181"/>
      <c r="H1864" s="181"/>
      <c r="I1864" s="181"/>
      <c r="J1864" s="181"/>
      <c r="K1864" s="625"/>
      <c r="L1864" s="181"/>
    </row>
    <row r="1865" spans="2:12" x14ac:dyDescent="0.25">
      <c r="B1865" s="624"/>
      <c r="C1865" s="181"/>
      <c r="D1865" s="181"/>
      <c r="E1865" s="181"/>
      <c r="F1865" s="181"/>
      <c r="G1865" s="181"/>
      <c r="H1865" s="181"/>
      <c r="I1865" s="181"/>
      <c r="J1865" s="181"/>
      <c r="K1865" s="625"/>
      <c r="L1865" s="181"/>
    </row>
    <row r="1866" spans="2:12" x14ac:dyDescent="0.25">
      <c r="B1866" s="624"/>
      <c r="C1866" s="181"/>
      <c r="D1866" s="181"/>
      <c r="E1866" s="181"/>
      <c r="F1866" s="181"/>
      <c r="G1866" s="181"/>
      <c r="H1866" s="181"/>
      <c r="I1866" s="181"/>
      <c r="J1866" s="181"/>
      <c r="K1866" s="625"/>
      <c r="L1866" s="181"/>
    </row>
    <row r="1867" spans="2:12" x14ac:dyDescent="0.25">
      <c r="B1867" s="624"/>
      <c r="C1867" s="181"/>
      <c r="D1867" s="181"/>
      <c r="E1867" s="181"/>
      <c r="F1867" s="181"/>
      <c r="G1867" s="181"/>
      <c r="H1867" s="181"/>
      <c r="I1867" s="181"/>
      <c r="J1867" s="181"/>
      <c r="K1867" s="625"/>
      <c r="L1867" s="181"/>
    </row>
    <row r="1868" spans="2:12" x14ac:dyDescent="0.25">
      <c r="B1868" s="624"/>
      <c r="C1868" s="181"/>
      <c r="D1868" s="181"/>
      <c r="E1868" s="181"/>
      <c r="F1868" s="181"/>
      <c r="G1868" s="181"/>
      <c r="H1868" s="181"/>
      <c r="I1868" s="181"/>
      <c r="J1868" s="181"/>
      <c r="K1868" s="625"/>
      <c r="L1868" s="181"/>
    </row>
    <row r="1869" spans="2:12" x14ac:dyDescent="0.25">
      <c r="B1869" s="624"/>
      <c r="C1869" s="181"/>
      <c r="D1869" s="181"/>
      <c r="E1869" s="181"/>
      <c r="F1869" s="181"/>
      <c r="G1869" s="181"/>
      <c r="H1869" s="181"/>
      <c r="I1869" s="181"/>
      <c r="J1869" s="181"/>
      <c r="K1869" s="625"/>
      <c r="L1869" s="181"/>
    </row>
    <row r="1870" spans="2:12" x14ac:dyDescent="0.25">
      <c r="B1870" s="624"/>
      <c r="C1870" s="181"/>
      <c r="D1870" s="181"/>
      <c r="E1870" s="181"/>
      <c r="F1870" s="181"/>
      <c r="G1870" s="181"/>
      <c r="H1870" s="181"/>
      <c r="I1870" s="181"/>
      <c r="J1870" s="181"/>
      <c r="K1870" s="625"/>
      <c r="L1870" s="181"/>
    </row>
    <row r="1871" spans="2:12" x14ac:dyDescent="0.25">
      <c r="B1871" s="624"/>
      <c r="C1871" s="181"/>
      <c r="D1871" s="181"/>
      <c r="E1871" s="181"/>
      <c r="F1871" s="181"/>
      <c r="G1871" s="181"/>
      <c r="H1871" s="181"/>
      <c r="I1871" s="181"/>
      <c r="J1871" s="181"/>
      <c r="K1871" s="625"/>
      <c r="L1871" s="181"/>
    </row>
    <row r="1872" spans="2:12" x14ac:dyDescent="0.25">
      <c r="B1872" s="624"/>
      <c r="C1872" s="181"/>
      <c r="D1872" s="181"/>
      <c r="E1872" s="181"/>
      <c r="F1872" s="181"/>
      <c r="G1872" s="181"/>
      <c r="H1872" s="181"/>
      <c r="I1872" s="181"/>
      <c r="J1872" s="181"/>
      <c r="K1872" s="625"/>
      <c r="L1872" s="181"/>
    </row>
    <row r="1873" spans="2:12" x14ac:dyDescent="0.25">
      <c r="B1873" s="624"/>
      <c r="C1873" s="181"/>
      <c r="D1873" s="181"/>
      <c r="E1873" s="181"/>
      <c r="F1873" s="181"/>
      <c r="G1873" s="181"/>
      <c r="H1873" s="181"/>
      <c r="I1873" s="181"/>
      <c r="J1873" s="181"/>
      <c r="K1873" s="625"/>
      <c r="L1873" s="181"/>
    </row>
    <row r="1874" spans="2:12" x14ac:dyDescent="0.25">
      <c r="B1874" s="624"/>
      <c r="C1874" s="181"/>
      <c r="D1874" s="181"/>
      <c r="E1874" s="181"/>
      <c r="F1874" s="181"/>
      <c r="G1874" s="181"/>
      <c r="H1874" s="181"/>
      <c r="I1874" s="181"/>
      <c r="J1874" s="181"/>
      <c r="K1874" s="625"/>
      <c r="L1874" s="181"/>
    </row>
    <row r="1875" spans="2:12" x14ac:dyDescent="0.25">
      <c r="B1875" s="624"/>
      <c r="C1875" s="181"/>
      <c r="D1875" s="181"/>
      <c r="E1875" s="181"/>
      <c r="F1875" s="181"/>
      <c r="G1875" s="181"/>
      <c r="H1875" s="181"/>
      <c r="I1875" s="181"/>
      <c r="J1875" s="181"/>
      <c r="K1875" s="625"/>
      <c r="L1875" s="181"/>
    </row>
    <row r="1876" spans="2:12" x14ac:dyDescent="0.25">
      <c r="B1876" s="624"/>
      <c r="C1876" s="181"/>
      <c r="D1876" s="181"/>
      <c r="E1876" s="181"/>
      <c r="F1876" s="181"/>
      <c r="G1876" s="181"/>
      <c r="H1876" s="181"/>
      <c r="I1876" s="181"/>
      <c r="J1876" s="181"/>
      <c r="K1876" s="625"/>
      <c r="L1876" s="181"/>
    </row>
    <row r="1877" spans="2:12" x14ac:dyDescent="0.25">
      <c r="B1877" s="624"/>
      <c r="C1877" s="181"/>
      <c r="D1877" s="181"/>
      <c r="E1877" s="181"/>
      <c r="F1877" s="181"/>
      <c r="G1877" s="181"/>
      <c r="H1877" s="181"/>
      <c r="I1877" s="181"/>
      <c r="J1877" s="181"/>
      <c r="K1877" s="625"/>
      <c r="L1877" s="181"/>
    </row>
    <row r="1878" spans="2:12" x14ac:dyDescent="0.25">
      <c r="B1878" s="624"/>
      <c r="C1878" s="181"/>
      <c r="D1878" s="181"/>
      <c r="E1878" s="181"/>
      <c r="F1878" s="181"/>
      <c r="G1878" s="181"/>
      <c r="H1878" s="181"/>
      <c r="I1878" s="181"/>
      <c r="J1878" s="181"/>
      <c r="K1878" s="625"/>
      <c r="L1878" s="181"/>
    </row>
    <row r="1879" spans="2:12" x14ac:dyDescent="0.25">
      <c r="B1879" s="624"/>
      <c r="C1879" s="181"/>
      <c r="D1879" s="181"/>
      <c r="E1879" s="181"/>
      <c r="F1879" s="181"/>
      <c r="G1879" s="181"/>
      <c r="H1879" s="181"/>
      <c r="I1879" s="181"/>
      <c r="J1879" s="181"/>
      <c r="K1879" s="625"/>
      <c r="L1879" s="181"/>
    </row>
    <row r="1880" spans="2:12" x14ac:dyDescent="0.25">
      <c r="B1880" s="624"/>
      <c r="C1880" s="181"/>
      <c r="D1880" s="181"/>
      <c r="E1880" s="181"/>
      <c r="F1880" s="181"/>
      <c r="G1880" s="181"/>
      <c r="H1880" s="181"/>
      <c r="I1880" s="181"/>
      <c r="J1880" s="181"/>
      <c r="K1880" s="625"/>
      <c r="L1880" s="181"/>
    </row>
    <row r="1881" spans="2:12" x14ac:dyDescent="0.25">
      <c r="B1881" s="624"/>
      <c r="C1881" s="181"/>
      <c r="D1881" s="181"/>
      <c r="E1881" s="181"/>
      <c r="F1881" s="181"/>
      <c r="G1881" s="181"/>
      <c r="H1881" s="181"/>
      <c r="I1881" s="181"/>
      <c r="J1881" s="181"/>
      <c r="K1881" s="625"/>
      <c r="L1881" s="181"/>
    </row>
    <row r="1882" spans="2:12" x14ac:dyDescent="0.25">
      <c r="B1882" s="624"/>
      <c r="C1882" s="181"/>
      <c r="D1882" s="181"/>
      <c r="E1882" s="181"/>
      <c r="F1882" s="181"/>
      <c r="G1882" s="181"/>
      <c r="H1882" s="181"/>
      <c r="I1882" s="181"/>
      <c r="J1882" s="181"/>
      <c r="K1882" s="625"/>
      <c r="L1882" s="181"/>
    </row>
    <row r="1883" spans="2:12" x14ac:dyDescent="0.25">
      <c r="B1883" s="624"/>
      <c r="C1883" s="181"/>
      <c r="D1883" s="181"/>
      <c r="E1883" s="181"/>
      <c r="F1883" s="181"/>
      <c r="G1883" s="181"/>
      <c r="H1883" s="181"/>
      <c r="I1883" s="181"/>
      <c r="J1883" s="181"/>
      <c r="K1883" s="625"/>
      <c r="L1883" s="181"/>
    </row>
    <row r="1884" spans="2:12" x14ac:dyDescent="0.25">
      <c r="B1884" s="624"/>
      <c r="C1884" s="181"/>
      <c r="D1884" s="181"/>
      <c r="E1884" s="181"/>
      <c r="F1884" s="181"/>
      <c r="G1884" s="181"/>
      <c r="H1884" s="181"/>
      <c r="I1884" s="181"/>
      <c r="J1884" s="181"/>
      <c r="K1884" s="625"/>
      <c r="L1884" s="181"/>
    </row>
    <row r="1885" spans="2:12" x14ac:dyDescent="0.25">
      <c r="B1885" s="624"/>
      <c r="C1885" s="181"/>
      <c r="D1885" s="181"/>
      <c r="E1885" s="181"/>
      <c r="F1885" s="181"/>
      <c r="G1885" s="181"/>
      <c r="H1885" s="181"/>
      <c r="I1885" s="181"/>
      <c r="J1885" s="181"/>
      <c r="K1885" s="625"/>
      <c r="L1885" s="181"/>
    </row>
    <row r="1886" spans="2:12" x14ac:dyDescent="0.25">
      <c r="B1886" s="624"/>
      <c r="C1886" s="181"/>
      <c r="D1886" s="181"/>
      <c r="E1886" s="181"/>
      <c r="F1886" s="181"/>
      <c r="G1886" s="181"/>
      <c r="H1886" s="181"/>
      <c r="I1886" s="181"/>
      <c r="J1886" s="181"/>
      <c r="K1886" s="625"/>
      <c r="L1886" s="181"/>
    </row>
    <row r="1887" spans="2:12" x14ac:dyDescent="0.25">
      <c r="B1887" s="624"/>
      <c r="C1887" s="181"/>
      <c r="D1887" s="181"/>
      <c r="E1887" s="181"/>
      <c r="F1887" s="181"/>
      <c r="G1887" s="181"/>
      <c r="H1887" s="181"/>
      <c r="I1887" s="181"/>
      <c r="J1887" s="181"/>
      <c r="K1887" s="625"/>
      <c r="L1887" s="181"/>
    </row>
    <row r="1888" spans="2:12" x14ac:dyDescent="0.25">
      <c r="B1888" s="624"/>
      <c r="C1888" s="181"/>
      <c r="D1888" s="181"/>
      <c r="E1888" s="181"/>
      <c r="F1888" s="181"/>
      <c r="G1888" s="181"/>
      <c r="H1888" s="181"/>
      <c r="I1888" s="181"/>
      <c r="J1888" s="181"/>
      <c r="K1888" s="625"/>
      <c r="L1888" s="181"/>
    </row>
    <row r="1889" spans="2:12" x14ac:dyDescent="0.25">
      <c r="B1889" s="624"/>
      <c r="C1889" s="181"/>
      <c r="D1889" s="181"/>
      <c r="E1889" s="181"/>
      <c r="F1889" s="181"/>
      <c r="G1889" s="181"/>
      <c r="H1889" s="181"/>
      <c r="I1889" s="181"/>
      <c r="J1889" s="181"/>
      <c r="K1889" s="625"/>
      <c r="L1889" s="181"/>
    </row>
    <row r="1890" spans="2:12" x14ac:dyDescent="0.25">
      <c r="B1890" s="624"/>
      <c r="C1890" s="181"/>
      <c r="D1890" s="181"/>
      <c r="E1890" s="181"/>
      <c r="F1890" s="181"/>
      <c r="G1890" s="181"/>
      <c r="H1890" s="181"/>
      <c r="I1890" s="181"/>
      <c r="J1890" s="181"/>
      <c r="K1890" s="625"/>
      <c r="L1890" s="181"/>
    </row>
    <row r="1891" spans="2:12" x14ac:dyDescent="0.25">
      <c r="B1891" s="624"/>
      <c r="C1891" s="181"/>
      <c r="D1891" s="181"/>
      <c r="E1891" s="181"/>
      <c r="F1891" s="181"/>
      <c r="G1891" s="181"/>
      <c r="H1891" s="181"/>
      <c r="I1891" s="181"/>
      <c r="J1891" s="181"/>
      <c r="K1891" s="625"/>
      <c r="L1891" s="181"/>
    </row>
    <row r="1892" spans="2:12" x14ac:dyDescent="0.25">
      <c r="B1892" s="624"/>
      <c r="C1892" s="181"/>
      <c r="D1892" s="181"/>
      <c r="E1892" s="181"/>
      <c r="F1892" s="181"/>
      <c r="G1892" s="181"/>
      <c r="H1892" s="181"/>
      <c r="I1892" s="181"/>
      <c r="J1892" s="181"/>
      <c r="K1892" s="625"/>
      <c r="L1892" s="181"/>
    </row>
    <row r="1893" spans="2:12" x14ac:dyDescent="0.25">
      <c r="B1893" s="624"/>
      <c r="C1893" s="181"/>
      <c r="D1893" s="181"/>
      <c r="E1893" s="181"/>
      <c r="F1893" s="181"/>
      <c r="G1893" s="181"/>
      <c r="H1893" s="181"/>
      <c r="I1893" s="181"/>
      <c r="J1893" s="181"/>
      <c r="K1893" s="625"/>
      <c r="L1893" s="181"/>
    </row>
    <row r="1894" spans="2:12" x14ac:dyDescent="0.25">
      <c r="B1894" s="624"/>
      <c r="C1894" s="181"/>
      <c r="D1894" s="181"/>
      <c r="E1894" s="181"/>
      <c r="F1894" s="181"/>
      <c r="G1894" s="181"/>
      <c r="H1894" s="181"/>
      <c r="I1894" s="181"/>
      <c r="J1894" s="181"/>
      <c r="K1894" s="625"/>
      <c r="L1894" s="181"/>
    </row>
    <row r="1895" spans="2:12" x14ac:dyDescent="0.25">
      <c r="B1895" s="624"/>
      <c r="C1895" s="181"/>
      <c r="D1895" s="181"/>
      <c r="E1895" s="181"/>
      <c r="F1895" s="181"/>
      <c r="G1895" s="181"/>
      <c r="H1895" s="181"/>
      <c r="I1895" s="181"/>
      <c r="J1895" s="181"/>
      <c r="K1895" s="625"/>
      <c r="L1895" s="181"/>
    </row>
    <row r="1896" spans="2:12" x14ac:dyDescent="0.25">
      <c r="B1896" s="624"/>
      <c r="C1896" s="181"/>
      <c r="D1896" s="181"/>
      <c r="E1896" s="181"/>
      <c r="F1896" s="181"/>
      <c r="G1896" s="181"/>
      <c r="H1896" s="181"/>
      <c r="I1896" s="181"/>
      <c r="J1896" s="181"/>
      <c r="K1896" s="625"/>
      <c r="L1896" s="181"/>
    </row>
    <row r="1897" spans="2:12" x14ac:dyDescent="0.25">
      <c r="B1897" s="624"/>
      <c r="C1897" s="181"/>
      <c r="D1897" s="181"/>
      <c r="E1897" s="181"/>
      <c r="F1897" s="181"/>
      <c r="G1897" s="181"/>
      <c r="H1897" s="181"/>
      <c r="I1897" s="181"/>
      <c r="J1897" s="181"/>
      <c r="K1897" s="625"/>
      <c r="L1897" s="181"/>
    </row>
    <row r="1898" spans="2:12" x14ac:dyDescent="0.25">
      <c r="B1898" s="624"/>
      <c r="C1898" s="181"/>
      <c r="D1898" s="181"/>
      <c r="E1898" s="181"/>
      <c r="F1898" s="181"/>
      <c r="G1898" s="181"/>
      <c r="H1898" s="181"/>
      <c r="I1898" s="181"/>
      <c r="J1898" s="181"/>
      <c r="K1898" s="625"/>
      <c r="L1898" s="181"/>
    </row>
    <row r="1899" spans="2:12" x14ac:dyDescent="0.25">
      <c r="B1899" s="624"/>
      <c r="C1899" s="181"/>
      <c r="D1899" s="181"/>
      <c r="E1899" s="181"/>
      <c r="F1899" s="181"/>
      <c r="G1899" s="181"/>
      <c r="H1899" s="181"/>
      <c r="I1899" s="181"/>
      <c r="J1899" s="181"/>
      <c r="K1899" s="625"/>
      <c r="L1899" s="181"/>
    </row>
    <row r="1900" spans="2:12" x14ac:dyDescent="0.25">
      <c r="B1900" s="624"/>
      <c r="C1900" s="181"/>
      <c r="D1900" s="181"/>
      <c r="E1900" s="181"/>
      <c r="F1900" s="181"/>
      <c r="G1900" s="181"/>
      <c r="H1900" s="181"/>
      <c r="I1900" s="181"/>
      <c r="J1900" s="181"/>
      <c r="K1900" s="625"/>
      <c r="L1900" s="181"/>
    </row>
    <row r="1901" spans="2:12" x14ac:dyDescent="0.25">
      <c r="B1901" s="624"/>
      <c r="C1901" s="181"/>
      <c r="D1901" s="181"/>
      <c r="E1901" s="181"/>
      <c r="F1901" s="181"/>
      <c r="G1901" s="181"/>
      <c r="H1901" s="181"/>
      <c r="I1901" s="181"/>
      <c r="J1901" s="181"/>
      <c r="K1901" s="625"/>
      <c r="L1901" s="181"/>
    </row>
    <row r="1902" spans="2:12" x14ac:dyDescent="0.25">
      <c r="B1902" s="624"/>
      <c r="C1902" s="181"/>
      <c r="D1902" s="181"/>
      <c r="E1902" s="181"/>
      <c r="F1902" s="181"/>
      <c r="G1902" s="181"/>
      <c r="H1902" s="181"/>
      <c r="I1902" s="181"/>
      <c r="J1902" s="181"/>
      <c r="K1902" s="625"/>
      <c r="L1902" s="181"/>
    </row>
    <row r="1903" spans="2:12" x14ac:dyDescent="0.25">
      <c r="B1903" s="624"/>
      <c r="C1903" s="181"/>
      <c r="D1903" s="181"/>
      <c r="E1903" s="181"/>
      <c r="F1903" s="181"/>
      <c r="G1903" s="181"/>
      <c r="H1903" s="181"/>
      <c r="I1903" s="181"/>
      <c r="J1903" s="181"/>
      <c r="K1903" s="625"/>
      <c r="L1903" s="181"/>
    </row>
    <row r="1904" spans="2:12" x14ac:dyDescent="0.25">
      <c r="B1904" s="624"/>
      <c r="C1904" s="181"/>
      <c r="D1904" s="181"/>
      <c r="E1904" s="181"/>
      <c r="F1904" s="181"/>
      <c r="G1904" s="181"/>
      <c r="H1904" s="181"/>
      <c r="I1904" s="181"/>
      <c r="J1904" s="181"/>
      <c r="K1904" s="625"/>
      <c r="L1904" s="181"/>
    </row>
    <row r="1905" spans="2:12" x14ac:dyDescent="0.25">
      <c r="B1905" s="624"/>
      <c r="C1905" s="181"/>
      <c r="D1905" s="181"/>
      <c r="E1905" s="181"/>
      <c r="F1905" s="181"/>
      <c r="G1905" s="181"/>
      <c r="H1905" s="181"/>
      <c r="I1905" s="181"/>
      <c r="J1905" s="181"/>
      <c r="K1905" s="625"/>
      <c r="L1905" s="181"/>
    </row>
    <row r="1906" spans="2:12" x14ac:dyDescent="0.25">
      <c r="B1906" s="624"/>
      <c r="C1906" s="181"/>
      <c r="D1906" s="181"/>
      <c r="E1906" s="181"/>
      <c r="F1906" s="181"/>
      <c r="G1906" s="181"/>
      <c r="H1906" s="181"/>
      <c r="I1906" s="181"/>
      <c r="J1906" s="181"/>
      <c r="K1906" s="625"/>
      <c r="L1906" s="181"/>
    </row>
    <row r="1907" spans="2:12" x14ac:dyDescent="0.25">
      <c r="B1907" s="624"/>
      <c r="C1907" s="181"/>
      <c r="D1907" s="181"/>
      <c r="E1907" s="181"/>
      <c r="F1907" s="181"/>
      <c r="G1907" s="181"/>
      <c r="H1907" s="181"/>
      <c r="I1907" s="181"/>
      <c r="J1907" s="181"/>
      <c r="K1907" s="625"/>
      <c r="L1907" s="181"/>
    </row>
    <row r="1908" spans="2:12" x14ac:dyDescent="0.25">
      <c r="B1908" s="624"/>
      <c r="C1908" s="181"/>
      <c r="D1908" s="181"/>
      <c r="E1908" s="181"/>
      <c r="F1908" s="181"/>
      <c r="G1908" s="181"/>
      <c r="H1908" s="181"/>
      <c r="I1908" s="181"/>
      <c r="J1908" s="181"/>
      <c r="K1908" s="625"/>
      <c r="L1908" s="181"/>
    </row>
    <row r="1909" spans="2:12" x14ac:dyDescent="0.25">
      <c r="B1909" s="624"/>
      <c r="C1909" s="181"/>
      <c r="D1909" s="181"/>
      <c r="E1909" s="181"/>
      <c r="F1909" s="181"/>
      <c r="G1909" s="181"/>
      <c r="H1909" s="181"/>
      <c r="I1909" s="181"/>
      <c r="J1909" s="181"/>
      <c r="K1909" s="625"/>
      <c r="L1909" s="181"/>
    </row>
    <row r="1910" spans="2:12" x14ac:dyDescent="0.25">
      <c r="B1910" s="624"/>
      <c r="C1910" s="181"/>
      <c r="D1910" s="181"/>
      <c r="E1910" s="181"/>
      <c r="F1910" s="181"/>
      <c r="G1910" s="181"/>
      <c r="H1910" s="181"/>
      <c r="I1910" s="181"/>
      <c r="J1910" s="181"/>
      <c r="K1910" s="625"/>
      <c r="L1910" s="181"/>
    </row>
    <row r="1911" spans="2:12" x14ac:dyDescent="0.25">
      <c r="B1911" s="624"/>
      <c r="C1911" s="181"/>
      <c r="D1911" s="181"/>
      <c r="E1911" s="181"/>
      <c r="F1911" s="181"/>
      <c r="G1911" s="181"/>
      <c r="H1911" s="181"/>
      <c r="I1911" s="181"/>
      <c r="J1911" s="181"/>
      <c r="K1911" s="625"/>
      <c r="L1911" s="181"/>
    </row>
    <row r="1912" spans="2:12" x14ac:dyDescent="0.25">
      <c r="B1912" s="624"/>
      <c r="C1912" s="181"/>
      <c r="D1912" s="181"/>
      <c r="E1912" s="181"/>
      <c r="F1912" s="181"/>
      <c r="G1912" s="181"/>
      <c r="H1912" s="181"/>
      <c r="I1912" s="181"/>
      <c r="J1912" s="181"/>
      <c r="K1912" s="625"/>
      <c r="L1912" s="181"/>
    </row>
    <row r="1913" spans="2:12" x14ac:dyDescent="0.25">
      <c r="B1913" s="624"/>
      <c r="C1913" s="181"/>
      <c r="D1913" s="181"/>
      <c r="E1913" s="181"/>
      <c r="F1913" s="181"/>
      <c r="G1913" s="181"/>
      <c r="H1913" s="181"/>
      <c r="I1913" s="181"/>
      <c r="J1913" s="181"/>
      <c r="K1913" s="625"/>
      <c r="L1913" s="181"/>
    </row>
    <row r="1914" spans="2:12" x14ac:dyDescent="0.25">
      <c r="B1914" s="624"/>
      <c r="C1914" s="181"/>
      <c r="D1914" s="181"/>
      <c r="E1914" s="181"/>
      <c r="F1914" s="181"/>
      <c r="G1914" s="181"/>
      <c r="H1914" s="181"/>
      <c r="I1914" s="181"/>
      <c r="J1914" s="181"/>
      <c r="K1914" s="625"/>
      <c r="L1914" s="181"/>
    </row>
    <row r="1915" spans="2:12" x14ac:dyDescent="0.25">
      <c r="B1915" s="624"/>
      <c r="C1915" s="181"/>
      <c r="D1915" s="181"/>
      <c r="E1915" s="181"/>
      <c r="F1915" s="181"/>
      <c r="G1915" s="181"/>
      <c r="H1915" s="181"/>
      <c r="I1915" s="181"/>
      <c r="J1915" s="181"/>
      <c r="K1915" s="625"/>
      <c r="L1915" s="181"/>
    </row>
    <row r="1916" spans="2:12" x14ac:dyDescent="0.25">
      <c r="B1916" s="624"/>
      <c r="C1916" s="181"/>
      <c r="D1916" s="181"/>
      <c r="E1916" s="181"/>
      <c r="F1916" s="181"/>
      <c r="G1916" s="181"/>
      <c r="H1916" s="181"/>
      <c r="I1916" s="181"/>
      <c r="J1916" s="181"/>
      <c r="K1916" s="625"/>
      <c r="L1916" s="181"/>
    </row>
    <row r="1917" spans="2:12" x14ac:dyDescent="0.25">
      <c r="B1917" s="624"/>
      <c r="C1917" s="181"/>
      <c r="D1917" s="181"/>
      <c r="E1917" s="181"/>
      <c r="F1917" s="181"/>
      <c r="G1917" s="181"/>
      <c r="H1917" s="181"/>
      <c r="I1917" s="181"/>
      <c r="J1917" s="181"/>
      <c r="K1917" s="625"/>
      <c r="L1917" s="181"/>
    </row>
    <row r="1918" spans="2:12" x14ac:dyDescent="0.25">
      <c r="B1918" s="624"/>
      <c r="C1918" s="181"/>
      <c r="D1918" s="181"/>
      <c r="E1918" s="181"/>
      <c r="F1918" s="181"/>
      <c r="G1918" s="181"/>
      <c r="H1918" s="181"/>
      <c r="I1918" s="181"/>
      <c r="J1918" s="181"/>
      <c r="K1918" s="625"/>
      <c r="L1918" s="181"/>
    </row>
    <row r="1919" spans="2:12" x14ac:dyDescent="0.25">
      <c r="B1919" s="624"/>
      <c r="C1919" s="181"/>
      <c r="D1919" s="181"/>
      <c r="E1919" s="181"/>
      <c r="F1919" s="181"/>
      <c r="G1919" s="181"/>
      <c r="H1919" s="181"/>
      <c r="I1919" s="181"/>
      <c r="J1919" s="181"/>
      <c r="K1919" s="625"/>
      <c r="L1919" s="181"/>
    </row>
    <row r="1920" spans="2:12" x14ac:dyDescent="0.25">
      <c r="B1920" s="624"/>
      <c r="C1920" s="181"/>
      <c r="D1920" s="181"/>
      <c r="E1920" s="181"/>
      <c r="F1920" s="181"/>
      <c r="G1920" s="181"/>
      <c r="H1920" s="181"/>
      <c r="I1920" s="181"/>
      <c r="J1920" s="181"/>
      <c r="K1920" s="625"/>
      <c r="L1920" s="181"/>
    </row>
    <row r="1921" spans="2:12" x14ac:dyDescent="0.25">
      <c r="B1921" s="624"/>
      <c r="C1921" s="181"/>
      <c r="D1921" s="181"/>
      <c r="E1921" s="181"/>
      <c r="F1921" s="181"/>
      <c r="G1921" s="181"/>
      <c r="H1921" s="181"/>
      <c r="I1921" s="181"/>
      <c r="J1921" s="181"/>
      <c r="K1921" s="625"/>
      <c r="L1921" s="181"/>
    </row>
    <row r="1922" spans="2:12" x14ac:dyDescent="0.25">
      <c r="B1922" s="624"/>
      <c r="C1922" s="181"/>
      <c r="D1922" s="181"/>
      <c r="E1922" s="181"/>
      <c r="F1922" s="181"/>
      <c r="G1922" s="181"/>
      <c r="H1922" s="181"/>
      <c r="I1922" s="181"/>
      <c r="J1922" s="181"/>
      <c r="K1922" s="625"/>
      <c r="L1922" s="181"/>
    </row>
    <row r="1923" spans="2:12" x14ac:dyDescent="0.25">
      <c r="B1923" s="624"/>
      <c r="C1923" s="181"/>
      <c r="D1923" s="181"/>
      <c r="E1923" s="181"/>
      <c r="F1923" s="181"/>
      <c r="G1923" s="181"/>
      <c r="H1923" s="181"/>
      <c r="I1923" s="181"/>
      <c r="J1923" s="181"/>
      <c r="K1923" s="625"/>
      <c r="L1923" s="181"/>
    </row>
    <row r="1924" spans="2:12" x14ac:dyDescent="0.25">
      <c r="B1924" s="624"/>
      <c r="C1924" s="181"/>
      <c r="D1924" s="181"/>
      <c r="E1924" s="181"/>
      <c r="F1924" s="181"/>
      <c r="G1924" s="181"/>
      <c r="H1924" s="181"/>
      <c r="I1924" s="181"/>
      <c r="J1924" s="181"/>
      <c r="K1924" s="625"/>
      <c r="L1924" s="181"/>
    </row>
    <row r="1925" spans="2:12" x14ac:dyDescent="0.25">
      <c r="B1925" s="624"/>
      <c r="C1925" s="181"/>
      <c r="D1925" s="181"/>
      <c r="E1925" s="181"/>
      <c r="F1925" s="181"/>
      <c r="G1925" s="181"/>
      <c r="H1925" s="181"/>
      <c r="I1925" s="181"/>
      <c r="J1925" s="181"/>
      <c r="K1925" s="625"/>
      <c r="L1925" s="181"/>
    </row>
    <row r="1926" spans="2:12" x14ac:dyDescent="0.25">
      <c r="B1926" s="624"/>
      <c r="C1926" s="181"/>
      <c r="D1926" s="181"/>
      <c r="E1926" s="181"/>
      <c r="F1926" s="181"/>
      <c r="G1926" s="181"/>
      <c r="H1926" s="181"/>
      <c r="I1926" s="181"/>
      <c r="J1926" s="181"/>
      <c r="K1926" s="625"/>
      <c r="L1926" s="181"/>
    </row>
    <row r="1927" spans="2:12" x14ac:dyDescent="0.25">
      <c r="B1927" s="624"/>
      <c r="C1927" s="181"/>
      <c r="D1927" s="181"/>
      <c r="E1927" s="181"/>
      <c r="F1927" s="181"/>
      <c r="G1927" s="181"/>
      <c r="H1927" s="181"/>
      <c r="I1927" s="181"/>
      <c r="J1927" s="181"/>
      <c r="K1927" s="625"/>
      <c r="L1927" s="181"/>
    </row>
    <row r="1928" spans="2:12" x14ac:dyDescent="0.25">
      <c r="B1928" s="624"/>
      <c r="C1928" s="181"/>
      <c r="D1928" s="181"/>
      <c r="E1928" s="181"/>
      <c r="F1928" s="181"/>
      <c r="G1928" s="181"/>
      <c r="H1928" s="181"/>
      <c r="I1928" s="181"/>
      <c r="J1928" s="181"/>
      <c r="K1928" s="625"/>
      <c r="L1928" s="181"/>
    </row>
    <row r="1929" spans="2:12" x14ac:dyDescent="0.25">
      <c r="B1929" s="624"/>
      <c r="C1929" s="181"/>
      <c r="D1929" s="181"/>
      <c r="E1929" s="181"/>
      <c r="F1929" s="181"/>
      <c r="G1929" s="181"/>
      <c r="H1929" s="181"/>
      <c r="I1929" s="181"/>
      <c r="J1929" s="181"/>
      <c r="K1929" s="625"/>
      <c r="L1929" s="181"/>
    </row>
    <row r="1930" spans="2:12" x14ac:dyDescent="0.25">
      <c r="B1930" s="624"/>
      <c r="C1930" s="181"/>
      <c r="D1930" s="181"/>
      <c r="E1930" s="181"/>
      <c r="F1930" s="181"/>
      <c r="G1930" s="181"/>
      <c r="H1930" s="181"/>
      <c r="I1930" s="181"/>
      <c r="J1930" s="181"/>
      <c r="K1930" s="625"/>
      <c r="L1930" s="181"/>
    </row>
    <row r="1931" spans="2:12" x14ac:dyDescent="0.25">
      <c r="B1931" s="624"/>
      <c r="C1931" s="181"/>
      <c r="D1931" s="181"/>
      <c r="E1931" s="181"/>
      <c r="F1931" s="181"/>
      <c r="G1931" s="181"/>
      <c r="H1931" s="181"/>
      <c r="I1931" s="181"/>
      <c r="J1931" s="181"/>
      <c r="K1931" s="625"/>
      <c r="L1931" s="181"/>
    </row>
    <row r="1932" spans="2:12" x14ac:dyDescent="0.25">
      <c r="B1932" s="624"/>
      <c r="C1932" s="181"/>
      <c r="D1932" s="181"/>
      <c r="E1932" s="181"/>
      <c r="F1932" s="181"/>
      <c r="G1932" s="181"/>
      <c r="H1932" s="181"/>
      <c r="I1932" s="181"/>
      <c r="J1932" s="181"/>
      <c r="K1932" s="625"/>
      <c r="L1932" s="181"/>
    </row>
    <row r="1933" spans="2:12" x14ac:dyDescent="0.25">
      <c r="B1933" s="624"/>
      <c r="C1933" s="181"/>
      <c r="D1933" s="181"/>
      <c r="E1933" s="181"/>
      <c r="F1933" s="181"/>
      <c r="G1933" s="181"/>
      <c r="H1933" s="181"/>
      <c r="I1933" s="181"/>
      <c r="J1933" s="181"/>
      <c r="K1933" s="625"/>
      <c r="L1933" s="181"/>
    </row>
    <row r="1934" spans="2:12" x14ac:dyDescent="0.25">
      <c r="B1934" s="624"/>
      <c r="C1934" s="181"/>
      <c r="D1934" s="181"/>
      <c r="E1934" s="181"/>
      <c r="F1934" s="181"/>
      <c r="G1934" s="181"/>
      <c r="H1934" s="181"/>
      <c r="I1934" s="181"/>
      <c r="J1934" s="181"/>
      <c r="K1934" s="625"/>
      <c r="L1934" s="181"/>
    </row>
    <row r="1935" spans="2:12" x14ac:dyDescent="0.25">
      <c r="B1935" s="624"/>
      <c r="C1935" s="181"/>
      <c r="D1935" s="181"/>
      <c r="E1935" s="181"/>
      <c r="F1935" s="181"/>
      <c r="G1935" s="181"/>
      <c r="H1935" s="181"/>
      <c r="I1935" s="181"/>
      <c r="J1935" s="181"/>
      <c r="K1935" s="625"/>
      <c r="L1935" s="181"/>
    </row>
    <row r="1936" spans="2:12" x14ac:dyDescent="0.25">
      <c r="B1936" s="624"/>
      <c r="C1936" s="181"/>
      <c r="D1936" s="181"/>
      <c r="E1936" s="181"/>
      <c r="F1936" s="181"/>
      <c r="G1936" s="181"/>
      <c r="H1936" s="181"/>
      <c r="I1936" s="181"/>
      <c r="J1936" s="181"/>
      <c r="K1936" s="625"/>
      <c r="L1936" s="181"/>
    </row>
    <row r="1937" spans="2:12" x14ac:dyDescent="0.25">
      <c r="B1937" s="624"/>
      <c r="C1937" s="181"/>
      <c r="D1937" s="181"/>
      <c r="E1937" s="181"/>
      <c r="F1937" s="181"/>
      <c r="G1937" s="181"/>
      <c r="H1937" s="181"/>
      <c r="I1937" s="181"/>
      <c r="J1937" s="181"/>
      <c r="K1937" s="625"/>
      <c r="L1937" s="181"/>
    </row>
    <row r="1938" spans="2:12" x14ac:dyDescent="0.25">
      <c r="B1938" s="624"/>
      <c r="C1938" s="181"/>
      <c r="D1938" s="181"/>
      <c r="E1938" s="181"/>
      <c r="F1938" s="181"/>
      <c r="G1938" s="181"/>
      <c r="H1938" s="181"/>
      <c r="I1938" s="181"/>
      <c r="J1938" s="181"/>
      <c r="K1938" s="625"/>
      <c r="L1938" s="181"/>
    </row>
    <row r="1939" spans="2:12" x14ac:dyDescent="0.25">
      <c r="B1939" s="624"/>
      <c r="C1939" s="181"/>
      <c r="D1939" s="181"/>
      <c r="E1939" s="181"/>
      <c r="F1939" s="181"/>
      <c r="G1939" s="181"/>
      <c r="H1939" s="181"/>
      <c r="I1939" s="181"/>
      <c r="J1939" s="181"/>
      <c r="K1939" s="625"/>
      <c r="L1939" s="181"/>
    </row>
    <row r="1940" spans="2:12" x14ac:dyDescent="0.25">
      <c r="B1940" s="624"/>
      <c r="C1940" s="181"/>
      <c r="D1940" s="181"/>
      <c r="E1940" s="181"/>
      <c r="F1940" s="181"/>
      <c r="G1940" s="181"/>
      <c r="H1940" s="181"/>
      <c r="I1940" s="181"/>
      <c r="J1940" s="181"/>
      <c r="K1940" s="625"/>
      <c r="L1940" s="181"/>
    </row>
    <row r="1941" spans="2:12" x14ac:dyDescent="0.25">
      <c r="B1941" s="624"/>
      <c r="C1941" s="181"/>
      <c r="D1941" s="181"/>
      <c r="E1941" s="181"/>
      <c r="F1941" s="181"/>
      <c r="G1941" s="181"/>
      <c r="H1941" s="181"/>
      <c r="I1941" s="181"/>
      <c r="J1941" s="181"/>
      <c r="K1941" s="625"/>
      <c r="L1941" s="181"/>
    </row>
    <row r="1942" spans="2:12" x14ac:dyDescent="0.25">
      <c r="B1942" s="624"/>
      <c r="C1942" s="181"/>
      <c r="D1942" s="181"/>
      <c r="E1942" s="181"/>
      <c r="F1942" s="181"/>
      <c r="G1942" s="181"/>
      <c r="H1942" s="181"/>
      <c r="I1942" s="181"/>
      <c r="J1942" s="181"/>
      <c r="K1942" s="625"/>
      <c r="L1942" s="181"/>
    </row>
    <row r="1943" spans="2:12" x14ac:dyDescent="0.25">
      <c r="B1943" s="624"/>
      <c r="C1943" s="181"/>
      <c r="D1943" s="181"/>
      <c r="E1943" s="181"/>
      <c r="F1943" s="181"/>
      <c r="G1943" s="181"/>
      <c r="H1943" s="181"/>
      <c r="I1943" s="181"/>
      <c r="J1943" s="181"/>
      <c r="K1943" s="625"/>
      <c r="L1943" s="181"/>
    </row>
    <row r="1944" spans="2:12" x14ac:dyDescent="0.25">
      <c r="B1944" s="624"/>
      <c r="C1944" s="181"/>
      <c r="D1944" s="181"/>
      <c r="E1944" s="181"/>
      <c r="F1944" s="181"/>
      <c r="G1944" s="181"/>
      <c r="H1944" s="181"/>
      <c r="I1944" s="181"/>
      <c r="J1944" s="181"/>
      <c r="K1944" s="625"/>
      <c r="L1944" s="181"/>
    </row>
    <row r="1945" spans="2:12" x14ac:dyDescent="0.25">
      <c r="B1945" s="624"/>
      <c r="C1945" s="181"/>
      <c r="D1945" s="181"/>
      <c r="E1945" s="181"/>
      <c r="F1945" s="181"/>
      <c r="G1945" s="181"/>
      <c r="H1945" s="181"/>
      <c r="I1945" s="181"/>
      <c r="J1945" s="181"/>
      <c r="K1945" s="625"/>
      <c r="L1945" s="181"/>
    </row>
    <row r="1946" spans="2:12" x14ac:dyDescent="0.25">
      <c r="B1946" s="624"/>
      <c r="C1946" s="181"/>
      <c r="D1946" s="181"/>
      <c r="E1946" s="181"/>
      <c r="F1946" s="181"/>
      <c r="G1946" s="181"/>
      <c r="H1946" s="181"/>
      <c r="I1946" s="181"/>
      <c r="J1946" s="181"/>
      <c r="K1946" s="625"/>
      <c r="L1946" s="181"/>
    </row>
    <row r="1947" spans="2:12" x14ac:dyDescent="0.25">
      <c r="B1947" s="624"/>
      <c r="C1947" s="181"/>
      <c r="D1947" s="181"/>
      <c r="E1947" s="181"/>
      <c r="F1947" s="181"/>
      <c r="G1947" s="181"/>
      <c r="H1947" s="181"/>
      <c r="I1947" s="181"/>
      <c r="J1947" s="181"/>
      <c r="K1947" s="625"/>
      <c r="L1947" s="181"/>
    </row>
    <row r="1948" spans="2:12" x14ac:dyDescent="0.25">
      <c r="B1948" s="624"/>
      <c r="C1948" s="181"/>
      <c r="D1948" s="181"/>
      <c r="E1948" s="181"/>
      <c r="F1948" s="181"/>
      <c r="G1948" s="181"/>
      <c r="H1948" s="181"/>
      <c r="I1948" s="181"/>
      <c r="J1948" s="181"/>
      <c r="K1948" s="625"/>
      <c r="L1948" s="181"/>
    </row>
    <row r="1949" spans="2:12" x14ac:dyDescent="0.25">
      <c r="B1949" s="624"/>
      <c r="C1949" s="181"/>
      <c r="D1949" s="181"/>
      <c r="E1949" s="181"/>
      <c r="F1949" s="181"/>
      <c r="G1949" s="181"/>
      <c r="H1949" s="181"/>
      <c r="I1949" s="181"/>
      <c r="J1949" s="181"/>
      <c r="K1949" s="625"/>
      <c r="L1949" s="181"/>
    </row>
    <row r="1950" spans="2:12" x14ac:dyDescent="0.25">
      <c r="B1950" s="624"/>
      <c r="C1950" s="181"/>
      <c r="D1950" s="181"/>
      <c r="E1950" s="181"/>
      <c r="F1950" s="181"/>
      <c r="G1950" s="181"/>
      <c r="H1950" s="181"/>
      <c r="I1950" s="181"/>
      <c r="J1950" s="181"/>
      <c r="K1950" s="625"/>
      <c r="L1950" s="181"/>
    </row>
    <row r="1951" spans="2:12" x14ac:dyDescent="0.25">
      <c r="B1951" s="624"/>
      <c r="C1951" s="181"/>
      <c r="D1951" s="181"/>
      <c r="E1951" s="181"/>
      <c r="F1951" s="181"/>
      <c r="G1951" s="181"/>
      <c r="H1951" s="181"/>
      <c r="I1951" s="181"/>
      <c r="J1951" s="181"/>
      <c r="K1951" s="625"/>
      <c r="L1951" s="181"/>
    </row>
    <row r="1952" spans="2:12" x14ac:dyDescent="0.25">
      <c r="B1952" s="624"/>
      <c r="C1952" s="181"/>
      <c r="D1952" s="181"/>
      <c r="E1952" s="181"/>
      <c r="F1952" s="181"/>
      <c r="G1952" s="181"/>
      <c r="H1952" s="181"/>
      <c r="I1952" s="181"/>
      <c r="J1952" s="181"/>
      <c r="K1952" s="625"/>
      <c r="L1952" s="181"/>
    </row>
    <row r="1953" spans="2:12" x14ac:dyDescent="0.25">
      <c r="B1953" s="624"/>
      <c r="C1953" s="181"/>
      <c r="D1953" s="181"/>
      <c r="E1953" s="181"/>
      <c r="F1953" s="181"/>
      <c r="G1953" s="181"/>
      <c r="H1953" s="181"/>
      <c r="I1953" s="181"/>
      <c r="J1953" s="181"/>
      <c r="K1953" s="625"/>
      <c r="L1953" s="181"/>
    </row>
    <row r="1954" spans="2:12" x14ac:dyDescent="0.25">
      <c r="B1954" s="624"/>
      <c r="C1954" s="181"/>
      <c r="D1954" s="181"/>
      <c r="E1954" s="181"/>
      <c r="F1954" s="181"/>
      <c r="G1954" s="181"/>
      <c r="H1954" s="181"/>
      <c r="I1954" s="181"/>
      <c r="J1954" s="181"/>
      <c r="K1954" s="625"/>
      <c r="L1954" s="181"/>
    </row>
    <row r="1955" spans="2:12" x14ac:dyDescent="0.25">
      <c r="B1955" s="624"/>
      <c r="C1955" s="181"/>
      <c r="D1955" s="181"/>
      <c r="E1955" s="181"/>
      <c r="F1955" s="181"/>
      <c r="G1955" s="181"/>
      <c r="H1955" s="181"/>
      <c r="I1955" s="181"/>
      <c r="J1955" s="181"/>
      <c r="K1955" s="625"/>
      <c r="L1955" s="181"/>
    </row>
    <row r="1956" spans="2:12" x14ac:dyDescent="0.25">
      <c r="B1956" s="624"/>
      <c r="C1956" s="181"/>
      <c r="D1956" s="181"/>
      <c r="E1956" s="181"/>
      <c r="F1956" s="181"/>
      <c r="G1956" s="181"/>
      <c r="H1956" s="181"/>
      <c r="I1956" s="181"/>
      <c r="J1956" s="181"/>
      <c r="K1956" s="625"/>
      <c r="L1956" s="181"/>
    </row>
    <row r="1957" spans="2:12" x14ac:dyDescent="0.25">
      <c r="B1957" s="624"/>
      <c r="C1957" s="181"/>
      <c r="D1957" s="181"/>
      <c r="E1957" s="181"/>
      <c r="F1957" s="181"/>
      <c r="G1957" s="181"/>
      <c r="H1957" s="181"/>
      <c r="I1957" s="181"/>
      <c r="J1957" s="181"/>
      <c r="K1957" s="625"/>
      <c r="L1957" s="181"/>
    </row>
    <row r="1958" spans="2:12" x14ac:dyDescent="0.25">
      <c r="B1958" s="624"/>
      <c r="C1958" s="181"/>
      <c r="D1958" s="181"/>
      <c r="E1958" s="181"/>
      <c r="F1958" s="181"/>
      <c r="G1958" s="181"/>
      <c r="H1958" s="181"/>
      <c r="I1958" s="181"/>
      <c r="J1958" s="181"/>
      <c r="K1958" s="625"/>
      <c r="L1958" s="181"/>
    </row>
    <row r="1959" spans="2:12" x14ac:dyDescent="0.25">
      <c r="B1959" s="624"/>
      <c r="C1959" s="181"/>
      <c r="D1959" s="181"/>
      <c r="E1959" s="181"/>
      <c r="F1959" s="181"/>
      <c r="G1959" s="181"/>
      <c r="H1959" s="181"/>
      <c r="I1959" s="181"/>
      <c r="J1959" s="181"/>
      <c r="K1959" s="625"/>
      <c r="L1959" s="181"/>
    </row>
    <row r="1960" spans="2:12" x14ac:dyDescent="0.25">
      <c r="B1960" s="624"/>
      <c r="C1960" s="181"/>
      <c r="D1960" s="181"/>
      <c r="E1960" s="181"/>
      <c r="F1960" s="181"/>
      <c r="G1960" s="181"/>
      <c r="H1960" s="181"/>
      <c r="I1960" s="181"/>
      <c r="J1960" s="181"/>
      <c r="K1960" s="625"/>
      <c r="L1960" s="181"/>
    </row>
    <row r="1961" spans="2:12" x14ac:dyDescent="0.25">
      <c r="B1961" s="624"/>
      <c r="C1961" s="181"/>
      <c r="D1961" s="181"/>
      <c r="E1961" s="181"/>
      <c r="F1961" s="181"/>
      <c r="G1961" s="181"/>
      <c r="H1961" s="181"/>
      <c r="I1961" s="181"/>
      <c r="J1961" s="181"/>
      <c r="K1961" s="625"/>
      <c r="L1961" s="181"/>
    </row>
    <row r="1962" spans="2:12" x14ac:dyDescent="0.25">
      <c r="B1962" s="624"/>
      <c r="C1962" s="181"/>
      <c r="D1962" s="181"/>
      <c r="E1962" s="181"/>
      <c r="F1962" s="181"/>
      <c r="G1962" s="181"/>
      <c r="H1962" s="181"/>
      <c r="I1962" s="181"/>
      <c r="J1962" s="181"/>
      <c r="K1962" s="625"/>
      <c r="L1962" s="181"/>
    </row>
    <row r="1963" spans="2:12" x14ac:dyDescent="0.25">
      <c r="B1963" s="624"/>
      <c r="C1963" s="181"/>
      <c r="D1963" s="181"/>
      <c r="E1963" s="181"/>
      <c r="F1963" s="181"/>
      <c r="G1963" s="181"/>
      <c r="H1963" s="181"/>
      <c r="I1963" s="181"/>
      <c r="J1963" s="181"/>
      <c r="K1963" s="625"/>
      <c r="L1963" s="181"/>
    </row>
    <row r="1964" spans="2:12" x14ac:dyDescent="0.25">
      <c r="B1964" s="624"/>
      <c r="C1964" s="181"/>
      <c r="D1964" s="181"/>
      <c r="E1964" s="181"/>
      <c r="F1964" s="181"/>
      <c r="G1964" s="181"/>
      <c r="H1964" s="181"/>
      <c r="I1964" s="181"/>
      <c r="J1964" s="181"/>
      <c r="K1964" s="625"/>
      <c r="L1964" s="181"/>
    </row>
    <row r="1965" spans="2:12" x14ac:dyDescent="0.25">
      <c r="B1965" s="624"/>
      <c r="C1965" s="181"/>
      <c r="D1965" s="181"/>
      <c r="E1965" s="181"/>
      <c r="F1965" s="181"/>
      <c r="G1965" s="181"/>
      <c r="H1965" s="181"/>
      <c r="I1965" s="181"/>
      <c r="J1965" s="181"/>
      <c r="K1965" s="625"/>
      <c r="L1965" s="181"/>
    </row>
    <row r="1966" spans="2:12" x14ac:dyDescent="0.25">
      <c r="B1966" s="624"/>
      <c r="C1966" s="181"/>
      <c r="D1966" s="181"/>
      <c r="E1966" s="181"/>
      <c r="F1966" s="181"/>
      <c r="G1966" s="181"/>
      <c r="H1966" s="181"/>
      <c r="I1966" s="181"/>
      <c r="J1966" s="181"/>
      <c r="K1966" s="625"/>
      <c r="L1966" s="181"/>
    </row>
    <row r="1967" spans="2:12" x14ac:dyDescent="0.25">
      <c r="B1967" s="624"/>
      <c r="C1967" s="181"/>
      <c r="D1967" s="181"/>
      <c r="E1967" s="181"/>
      <c r="F1967" s="181"/>
      <c r="G1967" s="181"/>
      <c r="H1967" s="181"/>
      <c r="I1967" s="181"/>
      <c r="J1967" s="181"/>
      <c r="K1967" s="625"/>
      <c r="L1967" s="181"/>
    </row>
    <row r="1968" spans="2:12" x14ac:dyDescent="0.25">
      <c r="B1968" s="624"/>
      <c r="C1968" s="181"/>
      <c r="D1968" s="181"/>
      <c r="E1968" s="181"/>
      <c r="F1968" s="181"/>
      <c r="G1968" s="181"/>
      <c r="H1968" s="181"/>
      <c r="I1968" s="181"/>
      <c r="J1968" s="181"/>
      <c r="K1968" s="625"/>
      <c r="L1968" s="181"/>
    </row>
    <row r="1969" spans="2:12" x14ac:dyDescent="0.25">
      <c r="B1969" s="624"/>
      <c r="C1969" s="181"/>
      <c r="D1969" s="181"/>
      <c r="E1969" s="181"/>
      <c r="F1969" s="181"/>
      <c r="G1969" s="181"/>
      <c r="H1969" s="181"/>
      <c r="I1969" s="181"/>
      <c r="J1969" s="181"/>
      <c r="K1969" s="625"/>
      <c r="L1969" s="181"/>
    </row>
    <row r="1970" spans="2:12" x14ac:dyDescent="0.25">
      <c r="B1970" s="624"/>
      <c r="C1970" s="181"/>
      <c r="D1970" s="181"/>
      <c r="E1970" s="181"/>
      <c r="F1970" s="181"/>
      <c r="G1970" s="181"/>
      <c r="H1970" s="181"/>
      <c r="I1970" s="181"/>
      <c r="J1970" s="181"/>
      <c r="K1970" s="625"/>
      <c r="L1970" s="181"/>
    </row>
    <row r="1971" spans="2:12" x14ac:dyDescent="0.25">
      <c r="B1971" s="624"/>
      <c r="C1971" s="181"/>
      <c r="D1971" s="181"/>
      <c r="E1971" s="181"/>
      <c r="F1971" s="181"/>
      <c r="G1971" s="181"/>
      <c r="H1971" s="181"/>
      <c r="I1971" s="181"/>
      <c r="J1971" s="181"/>
      <c r="K1971" s="625"/>
      <c r="L1971" s="181"/>
    </row>
    <row r="1972" spans="2:12" x14ac:dyDescent="0.25">
      <c r="B1972" s="624"/>
      <c r="C1972" s="181"/>
      <c r="D1972" s="181"/>
      <c r="E1972" s="181"/>
      <c r="F1972" s="181"/>
      <c r="G1972" s="181"/>
      <c r="H1972" s="181"/>
      <c r="I1972" s="181"/>
      <c r="J1972" s="181"/>
      <c r="K1972" s="625"/>
      <c r="L1972" s="181"/>
    </row>
    <row r="1973" spans="2:12" x14ac:dyDescent="0.25">
      <c r="B1973" s="624"/>
      <c r="C1973" s="181"/>
      <c r="D1973" s="181"/>
      <c r="E1973" s="181"/>
      <c r="F1973" s="181"/>
      <c r="G1973" s="181"/>
      <c r="H1973" s="181"/>
      <c r="I1973" s="181"/>
      <c r="J1973" s="181"/>
      <c r="K1973" s="625"/>
      <c r="L1973" s="181"/>
    </row>
    <row r="1974" spans="2:12" x14ac:dyDescent="0.25">
      <c r="B1974" s="624"/>
      <c r="C1974" s="181"/>
      <c r="D1974" s="181"/>
      <c r="E1974" s="181"/>
      <c r="F1974" s="181"/>
      <c r="G1974" s="181"/>
      <c r="H1974" s="181"/>
      <c r="I1974" s="181"/>
      <c r="J1974" s="181"/>
      <c r="K1974" s="625"/>
      <c r="L1974" s="181"/>
    </row>
    <row r="1975" spans="2:12" x14ac:dyDescent="0.25">
      <c r="B1975" s="624"/>
      <c r="C1975" s="181"/>
      <c r="D1975" s="181"/>
      <c r="E1975" s="181"/>
      <c r="F1975" s="181"/>
      <c r="G1975" s="181"/>
      <c r="H1975" s="181"/>
      <c r="I1975" s="181"/>
      <c r="J1975" s="181"/>
      <c r="K1975" s="625"/>
      <c r="L1975" s="181"/>
    </row>
    <row r="1976" spans="2:12" x14ac:dyDescent="0.25">
      <c r="B1976" s="624"/>
      <c r="C1976" s="181"/>
      <c r="D1976" s="181"/>
      <c r="E1976" s="181"/>
      <c r="F1976" s="181"/>
      <c r="G1976" s="181"/>
      <c r="H1976" s="181"/>
      <c r="I1976" s="181"/>
      <c r="J1976" s="181"/>
      <c r="K1976" s="625"/>
      <c r="L1976" s="181"/>
    </row>
    <row r="1977" spans="2:12" x14ac:dyDescent="0.25">
      <c r="B1977" s="624"/>
      <c r="C1977" s="181"/>
      <c r="D1977" s="181"/>
      <c r="E1977" s="181"/>
      <c r="F1977" s="181"/>
      <c r="G1977" s="181"/>
      <c r="H1977" s="181"/>
      <c r="I1977" s="181"/>
      <c r="J1977" s="181"/>
      <c r="K1977" s="625"/>
      <c r="L1977" s="181"/>
    </row>
    <row r="1978" spans="2:12" x14ac:dyDescent="0.25">
      <c r="B1978" s="624"/>
      <c r="C1978" s="181"/>
      <c r="D1978" s="181"/>
      <c r="E1978" s="181"/>
      <c r="F1978" s="181"/>
      <c r="G1978" s="181"/>
      <c r="H1978" s="181"/>
      <c r="I1978" s="181"/>
      <c r="J1978" s="181"/>
      <c r="K1978" s="625"/>
      <c r="L1978" s="181"/>
    </row>
    <row r="1979" spans="2:12" x14ac:dyDescent="0.25">
      <c r="B1979" s="624"/>
      <c r="C1979" s="181"/>
      <c r="D1979" s="181"/>
      <c r="E1979" s="181"/>
      <c r="F1979" s="181"/>
      <c r="G1979" s="181"/>
      <c r="H1979" s="181"/>
      <c r="I1979" s="181"/>
      <c r="J1979" s="181"/>
      <c r="K1979" s="625"/>
      <c r="L1979" s="181"/>
    </row>
    <row r="1980" spans="2:12" x14ac:dyDescent="0.25">
      <c r="B1980" s="624"/>
      <c r="C1980" s="181"/>
      <c r="D1980" s="181"/>
      <c r="E1980" s="181"/>
      <c r="F1980" s="181"/>
      <c r="G1980" s="181"/>
      <c r="H1980" s="181"/>
      <c r="I1980" s="181"/>
      <c r="J1980" s="181"/>
      <c r="K1980" s="625"/>
      <c r="L1980" s="181"/>
    </row>
    <row r="1981" spans="2:12" x14ac:dyDescent="0.25">
      <c r="B1981" s="624"/>
      <c r="C1981" s="181"/>
      <c r="D1981" s="181"/>
      <c r="E1981" s="181"/>
      <c r="F1981" s="181"/>
      <c r="G1981" s="181"/>
      <c r="H1981" s="181"/>
      <c r="I1981" s="181"/>
      <c r="J1981" s="181"/>
      <c r="K1981" s="625"/>
      <c r="L1981" s="181"/>
    </row>
    <row r="1982" spans="2:12" x14ac:dyDescent="0.25">
      <c r="B1982" s="624"/>
      <c r="C1982" s="181"/>
      <c r="D1982" s="181"/>
      <c r="E1982" s="181"/>
      <c r="F1982" s="181"/>
      <c r="G1982" s="181"/>
      <c r="H1982" s="181"/>
      <c r="I1982" s="181"/>
      <c r="J1982" s="181"/>
      <c r="K1982" s="625"/>
      <c r="L1982" s="181"/>
    </row>
    <row r="1983" spans="2:12" x14ac:dyDescent="0.25">
      <c r="B1983" s="624"/>
      <c r="C1983" s="181"/>
      <c r="D1983" s="181"/>
      <c r="E1983" s="181"/>
      <c r="F1983" s="181"/>
      <c r="G1983" s="181"/>
      <c r="H1983" s="181"/>
      <c r="I1983" s="181"/>
      <c r="J1983" s="181"/>
      <c r="K1983" s="625"/>
      <c r="L1983" s="181"/>
    </row>
    <row r="1984" spans="2:12" x14ac:dyDescent="0.25">
      <c r="B1984" s="624"/>
      <c r="C1984" s="181"/>
      <c r="D1984" s="181"/>
      <c r="E1984" s="181"/>
      <c r="F1984" s="181"/>
      <c r="G1984" s="181"/>
      <c r="H1984" s="181"/>
      <c r="I1984" s="181"/>
      <c r="J1984" s="181"/>
      <c r="K1984" s="625"/>
      <c r="L1984" s="181"/>
    </row>
    <row r="1985" spans="2:12" x14ac:dyDescent="0.25">
      <c r="B1985" s="624"/>
      <c r="C1985" s="181"/>
      <c r="D1985" s="181"/>
      <c r="E1985" s="181"/>
      <c r="F1985" s="181"/>
      <c r="G1985" s="181"/>
      <c r="H1985" s="181"/>
      <c r="I1985" s="181"/>
      <c r="J1985" s="181"/>
      <c r="K1985" s="625"/>
      <c r="L1985" s="181"/>
    </row>
    <row r="1986" spans="2:12" x14ac:dyDescent="0.25">
      <c r="B1986" s="624"/>
      <c r="C1986" s="181"/>
      <c r="D1986" s="181"/>
      <c r="E1986" s="181"/>
      <c r="F1986" s="181"/>
      <c r="G1986" s="181"/>
      <c r="H1986" s="181"/>
      <c r="I1986" s="181"/>
      <c r="J1986" s="181"/>
      <c r="K1986" s="625"/>
      <c r="L1986" s="181"/>
    </row>
    <row r="1987" spans="2:12" x14ac:dyDescent="0.25">
      <c r="B1987" s="624"/>
      <c r="C1987" s="181"/>
      <c r="D1987" s="181"/>
      <c r="E1987" s="181"/>
      <c r="F1987" s="181"/>
      <c r="G1987" s="181"/>
      <c r="H1987" s="181"/>
      <c r="I1987" s="181"/>
      <c r="J1987" s="181"/>
      <c r="K1987" s="625"/>
      <c r="L1987" s="181"/>
    </row>
    <row r="1988" spans="2:12" x14ac:dyDescent="0.25">
      <c r="B1988" s="624"/>
      <c r="C1988" s="181"/>
      <c r="D1988" s="181"/>
      <c r="E1988" s="181"/>
      <c r="F1988" s="181"/>
      <c r="G1988" s="181"/>
      <c r="H1988" s="181"/>
      <c r="I1988" s="181"/>
      <c r="J1988" s="181"/>
      <c r="K1988" s="625"/>
      <c r="L1988" s="181"/>
    </row>
    <row r="1989" spans="2:12" x14ac:dyDescent="0.25">
      <c r="B1989" s="624"/>
      <c r="C1989" s="181"/>
      <c r="D1989" s="181"/>
      <c r="E1989" s="181"/>
      <c r="F1989" s="181"/>
      <c r="G1989" s="181"/>
      <c r="H1989" s="181"/>
      <c r="I1989" s="181"/>
      <c r="J1989" s="181"/>
      <c r="K1989" s="625"/>
      <c r="L1989" s="181"/>
    </row>
    <row r="1990" spans="2:12" x14ac:dyDescent="0.25">
      <c r="B1990" s="624"/>
      <c r="C1990" s="181"/>
      <c r="D1990" s="181"/>
      <c r="E1990" s="181"/>
      <c r="F1990" s="181"/>
      <c r="G1990" s="181"/>
      <c r="H1990" s="181"/>
      <c r="I1990" s="181"/>
      <c r="J1990" s="181"/>
      <c r="K1990" s="625"/>
      <c r="L1990" s="181"/>
    </row>
    <row r="1991" spans="2:12" x14ac:dyDescent="0.25">
      <c r="B1991" s="624"/>
      <c r="C1991" s="181"/>
      <c r="D1991" s="181"/>
      <c r="E1991" s="181"/>
      <c r="F1991" s="181"/>
      <c r="G1991" s="181"/>
      <c r="H1991" s="181"/>
      <c r="I1991" s="181"/>
      <c r="J1991" s="181"/>
      <c r="K1991" s="625"/>
      <c r="L1991" s="181"/>
    </row>
    <row r="1992" spans="2:12" x14ac:dyDescent="0.25">
      <c r="B1992" s="624"/>
      <c r="C1992" s="181"/>
      <c r="D1992" s="181"/>
      <c r="E1992" s="181"/>
      <c r="F1992" s="181"/>
      <c r="G1992" s="181"/>
      <c r="H1992" s="181"/>
      <c r="I1992" s="181"/>
      <c r="J1992" s="181"/>
      <c r="K1992" s="625"/>
      <c r="L1992" s="181"/>
    </row>
    <row r="1993" spans="2:12" x14ac:dyDescent="0.25">
      <c r="B1993" s="624"/>
      <c r="C1993" s="181"/>
      <c r="D1993" s="181"/>
      <c r="E1993" s="181"/>
      <c r="F1993" s="181"/>
      <c r="G1993" s="181"/>
      <c r="H1993" s="181"/>
      <c r="I1993" s="181"/>
      <c r="J1993" s="181"/>
      <c r="K1993" s="625"/>
      <c r="L1993" s="181"/>
    </row>
    <row r="1994" spans="2:12" x14ac:dyDescent="0.25">
      <c r="B1994" s="624"/>
      <c r="C1994" s="181"/>
      <c r="D1994" s="181"/>
      <c r="E1994" s="181"/>
      <c r="F1994" s="181"/>
      <c r="G1994" s="181"/>
      <c r="H1994" s="181"/>
      <c r="I1994" s="181"/>
      <c r="J1994" s="181"/>
      <c r="K1994" s="625"/>
      <c r="L1994" s="181"/>
    </row>
    <row r="1995" spans="2:12" x14ac:dyDescent="0.25">
      <c r="B1995" s="624"/>
      <c r="C1995" s="181"/>
      <c r="D1995" s="181"/>
      <c r="E1995" s="181"/>
      <c r="F1995" s="181"/>
      <c r="G1995" s="181"/>
      <c r="H1995" s="181"/>
      <c r="I1995" s="181"/>
      <c r="J1995" s="181"/>
      <c r="K1995" s="625"/>
      <c r="L1995" s="181"/>
    </row>
    <row r="1996" spans="2:12" x14ac:dyDescent="0.25">
      <c r="B1996" s="624"/>
      <c r="C1996" s="181"/>
      <c r="D1996" s="181"/>
      <c r="E1996" s="181"/>
      <c r="F1996" s="181"/>
      <c r="G1996" s="181"/>
      <c r="H1996" s="181"/>
      <c r="I1996" s="181"/>
      <c r="J1996" s="181"/>
      <c r="K1996" s="625"/>
      <c r="L1996" s="181"/>
    </row>
    <row r="1997" spans="2:12" x14ac:dyDescent="0.25">
      <c r="B1997" s="624"/>
      <c r="C1997" s="181"/>
      <c r="D1997" s="181"/>
      <c r="E1997" s="181"/>
      <c r="F1997" s="181"/>
      <c r="G1997" s="181"/>
      <c r="H1997" s="181"/>
      <c r="I1997" s="181"/>
      <c r="J1997" s="181"/>
      <c r="K1997" s="625"/>
      <c r="L1997" s="181"/>
    </row>
    <row r="1998" spans="2:12" x14ac:dyDescent="0.25">
      <c r="B1998" s="624"/>
      <c r="C1998" s="181"/>
      <c r="D1998" s="181"/>
      <c r="E1998" s="181"/>
      <c r="F1998" s="181"/>
      <c r="G1998" s="181"/>
      <c r="H1998" s="181"/>
      <c r="I1998" s="181"/>
      <c r="J1998" s="181"/>
      <c r="K1998" s="625"/>
      <c r="L1998" s="181"/>
    </row>
    <row r="1999" spans="2:12" x14ac:dyDescent="0.25">
      <c r="B1999" s="624"/>
      <c r="C1999" s="181"/>
      <c r="D1999" s="181"/>
      <c r="E1999" s="181"/>
      <c r="F1999" s="181"/>
      <c r="G1999" s="181"/>
      <c r="H1999" s="181"/>
      <c r="I1999" s="181"/>
      <c r="J1999" s="181"/>
      <c r="K1999" s="625"/>
      <c r="L1999" s="181"/>
    </row>
    <row r="2000" spans="2:12" x14ac:dyDescent="0.25">
      <c r="B2000" s="624"/>
      <c r="C2000" s="181"/>
      <c r="D2000" s="181"/>
      <c r="E2000" s="181"/>
      <c r="F2000" s="181"/>
      <c r="G2000" s="181"/>
      <c r="H2000" s="181"/>
      <c r="I2000" s="181"/>
      <c r="J2000" s="181"/>
      <c r="K2000" s="625"/>
      <c r="L2000" s="181"/>
    </row>
    <row r="2001" spans="2:12" x14ac:dyDescent="0.25">
      <c r="B2001" s="624"/>
      <c r="C2001" s="181"/>
      <c r="D2001" s="181"/>
      <c r="E2001" s="181"/>
      <c r="F2001" s="181"/>
      <c r="G2001" s="181"/>
      <c r="H2001" s="181"/>
      <c r="I2001" s="181"/>
      <c r="J2001" s="181"/>
      <c r="K2001" s="625"/>
      <c r="L2001" s="181"/>
    </row>
    <row r="2002" spans="2:12" x14ac:dyDescent="0.25">
      <c r="B2002" s="624"/>
      <c r="C2002" s="181"/>
      <c r="D2002" s="181"/>
      <c r="E2002" s="181"/>
      <c r="F2002" s="181"/>
      <c r="G2002" s="181"/>
      <c r="H2002" s="181"/>
      <c r="I2002" s="181"/>
      <c r="J2002" s="181"/>
      <c r="K2002" s="625"/>
      <c r="L2002" s="181"/>
    </row>
    <row r="2003" spans="2:12" x14ac:dyDescent="0.25">
      <c r="B2003" s="624"/>
      <c r="C2003" s="181"/>
      <c r="D2003" s="181"/>
      <c r="E2003" s="181"/>
      <c r="F2003" s="181"/>
      <c r="G2003" s="181"/>
      <c r="H2003" s="181"/>
      <c r="I2003" s="181"/>
      <c r="J2003" s="181"/>
      <c r="K2003" s="625"/>
      <c r="L2003" s="181"/>
    </row>
    <row r="2004" spans="2:12" x14ac:dyDescent="0.25">
      <c r="B2004" s="624"/>
      <c r="C2004" s="181"/>
      <c r="D2004" s="181"/>
      <c r="E2004" s="181"/>
      <c r="F2004" s="181"/>
      <c r="G2004" s="181"/>
      <c r="H2004" s="181"/>
      <c r="I2004" s="181"/>
      <c r="J2004" s="181"/>
      <c r="K2004" s="625"/>
      <c r="L2004" s="181"/>
    </row>
    <row r="2005" spans="2:12" x14ac:dyDescent="0.25">
      <c r="B2005" s="624"/>
      <c r="C2005" s="181"/>
      <c r="D2005" s="181"/>
      <c r="E2005" s="181"/>
      <c r="F2005" s="181"/>
      <c r="G2005" s="181"/>
      <c r="H2005" s="181"/>
      <c r="I2005" s="181"/>
      <c r="J2005" s="181"/>
      <c r="K2005" s="625"/>
      <c r="L2005" s="181"/>
    </row>
    <row r="2006" spans="2:12" x14ac:dyDescent="0.25">
      <c r="B2006" s="624"/>
      <c r="C2006" s="181"/>
      <c r="D2006" s="181"/>
      <c r="E2006" s="181"/>
      <c r="F2006" s="181"/>
      <c r="G2006" s="181"/>
      <c r="H2006" s="181"/>
      <c r="I2006" s="181"/>
      <c r="J2006" s="181"/>
      <c r="K2006" s="625"/>
      <c r="L2006" s="181"/>
    </row>
    <row r="2007" spans="2:12" x14ac:dyDescent="0.25">
      <c r="B2007" s="624"/>
      <c r="C2007" s="181"/>
      <c r="D2007" s="181"/>
      <c r="E2007" s="181"/>
      <c r="F2007" s="181"/>
      <c r="G2007" s="181"/>
      <c r="H2007" s="181"/>
      <c r="I2007" s="181"/>
      <c r="J2007" s="181"/>
      <c r="K2007" s="625"/>
      <c r="L2007" s="181"/>
    </row>
    <row r="2008" spans="2:12" x14ac:dyDescent="0.25">
      <c r="B2008" s="624"/>
      <c r="C2008" s="181"/>
      <c r="D2008" s="181"/>
      <c r="E2008" s="181"/>
      <c r="F2008" s="181"/>
      <c r="G2008" s="181"/>
      <c r="H2008" s="181"/>
      <c r="I2008" s="181"/>
      <c r="J2008" s="181"/>
      <c r="K2008" s="625"/>
      <c r="L2008" s="181"/>
    </row>
    <row r="2009" spans="2:12" x14ac:dyDescent="0.25">
      <c r="B2009" s="624"/>
      <c r="C2009" s="181"/>
      <c r="D2009" s="181"/>
      <c r="E2009" s="181"/>
      <c r="F2009" s="181"/>
      <c r="G2009" s="181"/>
      <c r="H2009" s="181"/>
      <c r="I2009" s="181"/>
      <c r="J2009" s="181"/>
      <c r="K2009" s="625"/>
      <c r="L2009" s="181"/>
    </row>
    <row r="2010" spans="2:12" x14ac:dyDescent="0.25">
      <c r="B2010" s="624"/>
      <c r="C2010" s="181"/>
      <c r="D2010" s="181"/>
      <c r="E2010" s="181"/>
      <c r="F2010" s="181"/>
      <c r="G2010" s="181"/>
      <c r="H2010" s="181"/>
      <c r="I2010" s="181"/>
      <c r="J2010" s="181"/>
      <c r="K2010" s="625"/>
      <c r="L2010" s="181"/>
    </row>
    <row r="2011" spans="2:12" x14ac:dyDescent="0.25">
      <c r="B2011" s="624"/>
      <c r="C2011" s="181"/>
      <c r="D2011" s="181"/>
      <c r="E2011" s="181"/>
      <c r="F2011" s="181"/>
      <c r="G2011" s="181"/>
      <c r="H2011" s="181"/>
      <c r="I2011" s="181"/>
      <c r="J2011" s="181"/>
      <c r="K2011" s="625"/>
      <c r="L2011" s="181"/>
    </row>
    <row r="2012" spans="2:12" x14ac:dyDescent="0.25">
      <c r="B2012" s="624"/>
      <c r="C2012" s="181"/>
      <c r="D2012" s="181"/>
      <c r="E2012" s="181"/>
      <c r="F2012" s="181"/>
      <c r="G2012" s="181"/>
      <c r="H2012" s="181"/>
      <c r="I2012" s="181"/>
      <c r="J2012" s="181"/>
      <c r="K2012" s="625"/>
      <c r="L2012" s="181"/>
    </row>
    <row r="2013" spans="2:12" x14ac:dyDescent="0.25">
      <c r="B2013" s="624"/>
      <c r="C2013" s="181"/>
      <c r="D2013" s="181"/>
      <c r="E2013" s="181"/>
      <c r="F2013" s="181"/>
      <c r="G2013" s="181"/>
      <c r="H2013" s="181"/>
      <c r="I2013" s="181"/>
      <c r="J2013" s="181"/>
      <c r="K2013" s="625"/>
      <c r="L2013" s="181"/>
    </row>
    <row r="2014" spans="2:12" x14ac:dyDescent="0.25">
      <c r="B2014" s="624"/>
      <c r="C2014" s="181"/>
      <c r="D2014" s="181"/>
      <c r="E2014" s="181"/>
      <c r="F2014" s="181"/>
      <c r="G2014" s="181"/>
      <c r="H2014" s="181"/>
      <c r="I2014" s="181"/>
      <c r="J2014" s="181"/>
      <c r="K2014" s="625"/>
      <c r="L2014" s="181"/>
    </row>
    <row r="2015" spans="2:12" x14ac:dyDescent="0.25">
      <c r="B2015" s="624"/>
      <c r="C2015" s="181"/>
      <c r="D2015" s="181"/>
      <c r="E2015" s="181"/>
      <c r="F2015" s="181"/>
      <c r="G2015" s="181"/>
      <c r="H2015" s="181"/>
      <c r="I2015" s="181"/>
      <c r="J2015" s="181"/>
      <c r="K2015" s="625"/>
      <c r="L2015" s="181"/>
    </row>
    <row r="2016" spans="2:12" x14ac:dyDescent="0.25">
      <c r="B2016" s="624"/>
      <c r="C2016" s="181"/>
      <c r="D2016" s="181"/>
      <c r="E2016" s="181"/>
      <c r="F2016" s="181"/>
      <c r="G2016" s="181"/>
      <c r="H2016" s="181"/>
      <c r="I2016" s="181"/>
      <c r="J2016" s="181"/>
      <c r="K2016" s="625"/>
      <c r="L2016" s="181"/>
    </row>
    <row r="2017" spans="2:12" x14ac:dyDescent="0.25">
      <c r="B2017" s="624"/>
      <c r="C2017" s="181"/>
      <c r="D2017" s="181"/>
      <c r="E2017" s="181"/>
      <c r="F2017" s="181"/>
      <c r="G2017" s="181"/>
      <c r="H2017" s="181"/>
      <c r="I2017" s="181"/>
      <c r="J2017" s="181"/>
      <c r="K2017" s="625"/>
      <c r="L2017" s="181"/>
    </row>
    <row r="2018" spans="2:12" x14ac:dyDescent="0.25">
      <c r="B2018" s="624"/>
      <c r="C2018" s="181"/>
      <c r="D2018" s="181"/>
      <c r="E2018" s="181"/>
      <c r="F2018" s="181"/>
      <c r="G2018" s="181"/>
      <c r="H2018" s="181"/>
      <c r="I2018" s="181"/>
      <c r="J2018" s="181"/>
      <c r="K2018" s="625"/>
      <c r="L2018" s="181"/>
    </row>
    <row r="2019" spans="2:12" x14ac:dyDescent="0.25">
      <c r="B2019" s="624"/>
      <c r="C2019" s="181"/>
      <c r="D2019" s="181"/>
      <c r="E2019" s="181"/>
      <c r="F2019" s="181"/>
      <c r="G2019" s="181"/>
      <c r="H2019" s="181"/>
      <c r="I2019" s="181"/>
      <c r="J2019" s="181"/>
      <c r="K2019" s="625"/>
      <c r="L2019" s="181"/>
    </row>
    <row r="2020" spans="2:12" x14ac:dyDescent="0.25">
      <c r="B2020" s="624"/>
      <c r="C2020" s="181"/>
      <c r="D2020" s="181"/>
      <c r="E2020" s="181"/>
      <c r="F2020" s="181"/>
      <c r="G2020" s="181"/>
      <c r="H2020" s="181"/>
      <c r="I2020" s="181"/>
      <c r="J2020" s="181"/>
      <c r="K2020" s="625"/>
      <c r="L2020" s="181"/>
    </row>
    <row r="2021" spans="2:12" x14ac:dyDescent="0.25">
      <c r="B2021" s="624"/>
      <c r="C2021" s="181"/>
      <c r="D2021" s="181"/>
      <c r="E2021" s="181"/>
      <c r="F2021" s="181"/>
      <c r="G2021" s="181"/>
      <c r="H2021" s="181"/>
      <c r="I2021" s="181"/>
      <c r="J2021" s="181"/>
      <c r="K2021" s="625"/>
      <c r="L2021" s="181"/>
    </row>
    <row r="2022" spans="2:12" x14ac:dyDescent="0.25">
      <c r="B2022" s="624"/>
      <c r="C2022" s="181"/>
      <c r="D2022" s="181"/>
      <c r="E2022" s="181"/>
      <c r="F2022" s="181"/>
      <c r="G2022" s="181"/>
      <c r="H2022" s="181"/>
      <c r="I2022" s="181"/>
      <c r="J2022" s="181"/>
      <c r="K2022" s="625"/>
      <c r="L2022" s="181"/>
    </row>
    <row r="2023" spans="2:12" x14ac:dyDescent="0.25">
      <c r="B2023" s="624"/>
      <c r="C2023" s="181"/>
      <c r="D2023" s="181"/>
      <c r="E2023" s="181"/>
      <c r="F2023" s="181"/>
      <c r="G2023" s="181"/>
      <c r="H2023" s="181"/>
      <c r="I2023" s="181"/>
      <c r="J2023" s="181"/>
      <c r="K2023" s="625"/>
      <c r="L2023" s="181"/>
    </row>
    <row r="2024" spans="2:12" x14ac:dyDescent="0.25">
      <c r="B2024" s="624"/>
      <c r="C2024" s="181"/>
      <c r="D2024" s="181"/>
      <c r="E2024" s="181"/>
      <c r="F2024" s="181"/>
      <c r="G2024" s="181"/>
      <c r="H2024" s="181"/>
      <c r="I2024" s="181"/>
      <c r="J2024" s="181"/>
      <c r="K2024" s="625"/>
      <c r="L2024" s="181"/>
    </row>
    <row r="2025" spans="2:12" x14ac:dyDescent="0.25">
      <c r="B2025" s="624"/>
      <c r="C2025" s="181"/>
      <c r="D2025" s="181"/>
      <c r="E2025" s="181"/>
      <c r="F2025" s="181"/>
      <c r="G2025" s="181"/>
      <c r="H2025" s="181"/>
      <c r="I2025" s="181"/>
      <c r="J2025" s="181"/>
      <c r="K2025" s="625"/>
      <c r="L2025" s="181"/>
    </row>
    <row r="2026" spans="2:12" x14ac:dyDescent="0.25">
      <c r="B2026" s="624"/>
      <c r="C2026" s="181"/>
      <c r="D2026" s="181"/>
      <c r="E2026" s="181"/>
      <c r="F2026" s="181"/>
      <c r="G2026" s="181"/>
      <c r="H2026" s="181"/>
      <c r="I2026" s="181"/>
      <c r="J2026" s="181"/>
      <c r="K2026" s="625"/>
      <c r="L2026" s="181"/>
    </row>
    <row r="2027" spans="2:12" x14ac:dyDescent="0.25">
      <c r="B2027" s="624"/>
      <c r="C2027" s="181"/>
      <c r="D2027" s="181"/>
      <c r="E2027" s="181"/>
      <c r="F2027" s="181"/>
      <c r="G2027" s="181"/>
      <c r="H2027" s="181"/>
      <c r="I2027" s="181"/>
      <c r="J2027" s="181"/>
      <c r="K2027" s="625"/>
      <c r="L2027" s="181"/>
    </row>
    <row r="2028" spans="2:12" x14ac:dyDescent="0.25">
      <c r="B2028" s="624"/>
      <c r="C2028" s="181"/>
      <c r="D2028" s="181"/>
      <c r="E2028" s="181"/>
      <c r="F2028" s="181"/>
      <c r="G2028" s="181"/>
      <c r="H2028" s="181"/>
      <c r="I2028" s="181"/>
      <c r="J2028" s="181"/>
      <c r="K2028" s="625"/>
      <c r="L2028" s="181"/>
    </row>
    <row r="2029" spans="2:12" x14ac:dyDescent="0.25">
      <c r="B2029" s="624"/>
      <c r="C2029" s="181"/>
      <c r="D2029" s="181"/>
      <c r="E2029" s="181"/>
      <c r="F2029" s="181"/>
      <c r="G2029" s="181"/>
      <c r="H2029" s="181"/>
      <c r="I2029" s="181"/>
      <c r="J2029" s="181"/>
      <c r="K2029" s="625"/>
      <c r="L2029" s="181"/>
    </row>
    <row r="2030" spans="2:12" x14ac:dyDescent="0.25">
      <c r="B2030" s="624"/>
      <c r="C2030" s="181"/>
      <c r="D2030" s="181"/>
      <c r="E2030" s="181"/>
      <c r="F2030" s="181"/>
      <c r="G2030" s="181"/>
      <c r="H2030" s="181"/>
      <c r="I2030" s="181"/>
      <c r="J2030" s="181"/>
      <c r="K2030" s="625"/>
      <c r="L2030" s="181"/>
    </row>
    <row r="2031" spans="2:12" x14ac:dyDescent="0.25">
      <c r="B2031" s="624"/>
      <c r="C2031" s="181"/>
      <c r="D2031" s="181"/>
      <c r="E2031" s="181"/>
      <c r="F2031" s="181"/>
      <c r="G2031" s="181"/>
      <c r="H2031" s="181"/>
      <c r="I2031" s="181"/>
      <c r="J2031" s="181"/>
      <c r="K2031" s="625"/>
      <c r="L2031" s="181"/>
    </row>
    <row r="2032" spans="2:12" x14ac:dyDescent="0.25">
      <c r="B2032" s="624"/>
      <c r="C2032" s="181"/>
      <c r="D2032" s="181"/>
      <c r="E2032" s="181"/>
      <c r="F2032" s="181"/>
      <c r="G2032" s="181"/>
      <c r="H2032" s="181"/>
      <c r="I2032" s="181"/>
      <c r="J2032" s="181"/>
      <c r="K2032" s="625"/>
      <c r="L2032" s="181"/>
    </row>
    <row r="2033" spans="2:12" x14ac:dyDescent="0.25">
      <c r="B2033" s="624"/>
      <c r="C2033" s="181"/>
      <c r="D2033" s="181"/>
      <c r="E2033" s="181"/>
      <c r="F2033" s="181"/>
      <c r="G2033" s="181"/>
      <c r="H2033" s="181"/>
      <c r="I2033" s="181"/>
      <c r="J2033" s="181"/>
      <c r="K2033" s="625"/>
      <c r="L2033" s="181"/>
    </row>
    <row r="2034" spans="2:12" x14ac:dyDescent="0.25">
      <c r="B2034" s="624"/>
      <c r="C2034" s="181"/>
      <c r="D2034" s="181"/>
      <c r="E2034" s="181"/>
      <c r="F2034" s="181"/>
      <c r="G2034" s="181"/>
      <c r="H2034" s="181"/>
      <c r="I2034" s="181"/>
      <c r="J2034" s="181"/>
      <c r="K2034" s="625"/>
      <c r="L2034" s="181"/>
    </row>
    <row r="2035" spans="2:12" x14ac:dyDescent="0.25">
      <c r="B2035" s="624"/>
      <c r="C2035" s="181"/>
      <c r="D2035" s="181"/>
      <c r="E2035" s="181"/>
      <c r="F2035" s="181"/>
      <c r="G2035" s="181"/>
      <c r="H2035" s="181"/>
      <c r="I2035" s="181"/>
      <c r="J2035" s="181"/>
      <c r="K2035" s="625"/>
      <c r="L2035" s="181"/>
    </row>
    <row r="2036" spans="2:12" x14ac:dyDescent="0.25">
      <c r="B2036" s="624"/>
      <c r="C2036" s="181"/>
      <c r="D2036" s="181"/>
      <c r="E2036" s="181"/>
      <c r="F2036" s="181"/>
      <c r="G2036" s="181"/>
      <c r="H2036" s="181"/>
      <c r="I2036" s="181"/>
      <c r="J2036" s="181"/>
      <c r="K2036" s="625"/>
      <c r="L2036" s="181"/>
    </row>
    <row r="2037" spans="2:12" x14ac:dyDescent="0.25">
      <c r="B2037" s="624"/>
      <c r="C2037" s="181"/>
      <c r="D2037" s="181"/>
      <c r="E2037" s="181"/>
      <c r="F2037" s="181"/>
      <c r="G2037" s="181"/>
      <c r="H2037" s="181"/>
      <c r="I2037" s="181"/>
      <c r="J2037" s="181"/>
      <c r="K2037" s="625"/>
      <c r="L2037" s="181"/>
    </row>
    <row r="2038" spans="2:12" x14ac:dyDescent="0.25">
      <c r="B2038" s="624"/>
      <c r="C2038" s="181"/>
      <c r="D2038" s="181"/>
      <c r="E2038" s="181"/>
      <c r="F2038" s="181"/>
      <c r="G2038" s="181"/>
      <c r="H2038" s="181"/>
      <c r="I2038" s="181"/>
      <c r="J2038" s="181"/>
      <c r="K2038" s="625"/>
      <c r="L2038" s="181"/>
    </row>
    <row r="2039" spans="2:12" x14ac:dyDescent="0.25">
      <c r="B2039" s="624"/>
      <c r="C2039" s="181"/>
      <c r="D2039" s="181"/>
      <c r="E2039" s="181"/>
      <c r="F2039" s="181"/>
      <c r="G2039" s="181"/>
      <c r="H2039" s="181"/>
      <c r="I2039" s="181"/>
      <c r="J2039" s="181"/>
      <c r="K2039" s="625"/>
      <c r="L2039" s="181"/>
    </row>
    <row r="2040" spans="2:12" x14ac:dyDescent="0.25">
      <c r="B2040" s="624"/>
      <c r="C2040" s="181"/>
      <c r="D2040" s="181"/>
      <c r="E2040" s="181"/>
      <c r="F2040" s="181"/>
      <c r="G2040" s="181"/>
      <c r="H2040" s="181"/>
      <c r="I2040" s="181"/>
      <c r="J2040" s="181"/>
      <c r="K2040" s="625"/>
      <c r="L2040" s="181"/>
    </row>
    <row r="2041" spans="2:12" x14ac:dyDescent="0.25">
      <c r="B2041" s="624"/>
      <c r="C2041" s="181"/>
      <c r="D2041" s="181"/>
      <c r="E2041" s="181"/>
      <c r="F2041" s="181"/>
      <c r="G2041" s="181"/>
      <c r="H2041" s="181"/>
      <c r="I2041" s="181"/>
      <c r="J2041" s="181"/>
      <c r="K2041" s="625"/>
      <c r="L2041" s="181"/>
    </row>
    <row r="2042" spans="2:12" x14ac:dyDescent="0.25">
      <c r="B2042" s="624"/>
      <c r="C2042" s="181"/>
      <c r="D2042" s="181"/>
      <c r="E2042" s="181"/>
      <c r="F2042" s="181"/>
      <c r="G2042" s="181"/>
      <c r="H2042" s="181"/>
      <c r="I2042" s="181"/>
      <c r="J2042" s="181"/>
      <c r="K2042" s="625"/>
      <c r="L2042" s="181"/>
    </row>
    <row r="2043" spans="2:12" x14ac:dyDescent="0.25">
      <c r="B2043" s="624"/>
      <c r="C2043" s="181"/>
      <c r="D2043" s="181"/>
      <c r="E2043" s="181"/>
      <c r="F2043" s="181"/>
      <c r="G2043" s="181"/>
      <c r="H2043" s="181"/>
      <c r="I2043" s="181"/>
      <c r="J2043" s="181"/>
      <c r="K2043" s="625"/>
      <c r="L2043" s="181"/>
    </row>
    <row r="2044" spans="2:12" x14ac:dyDescent="0.25">
      <c r="B2044" s="624"/>
      <c r="C2044" s="181"/>
      <c r="D2044" s="181"/>
      <c r="E2044" s="181"/>
      <c r="F2044" s="181"/>
      <c r="G2044" s="181"/>
      <c r="H2044" s="181"/>
      <c r="I2044" s="181"/>
      <c r="J2044" s="181"/>
      <c r="K2044" s="625"/>
      <c r="L2044" s="181"/>
    </row>
    <row r="2045" spans="2:12" x14ac:dyDescent="0.25">
      <c r="B2045" s="624"/>
      <c r="C2045" s="181"/>
      <c r="D2045" s="181"/>
      <c r="E2045" s="181"/>
      <c r="F2045" s="181"/>
      <c r="G2045" s="181"/>
      <c r="H2045" s="181"/>
      <c r="I2045" s="181"/>
      <c r="J2045" s="181"/>
      <c r="K2045" s="625"/>
      <c r="L2045" s="181"/>
    </row>
    <row r="2046" spans="2:12" x14ac:dyDescent="0.25">
      <c r="B2046" s="624"/>
      <c r="C2046" s="181"/>
      <c r="D2046" s="181"/>
      <c r="E2046" s="181"/>
      <c r="F2046" s="181"/>
      <c r="G2046" s="181"/>
      <c r="H2046" s="181"/>
      <c r="I2046" s="181"/>
      <c r="J2046" s="181"/>
      <c r="K2046" s="625"/>
      <c r="L2046" s="181"/>
    </row>
    <row r="2047" spans="2:12" x14ac:dyDescent="0.25">
      <c r="B2047" s="624"/>
      <c r="C2047" s="181"/>
      <c r="D2047" s="181"/>
      <c r="E2047" s="181"/>
      <c r="F2047" s="181"/>
      <c r="G2047" s="181"/>
      <c r="H2047" s="181"/>
      <c r="I2047" s="181"/>
      <c r="J2047" s="181"/>
      <c r="K2047" s="625"/>
      <c r="L2047" s="181"/>
    </row>
    <row r="2048" spans="2:12" x14ac:dyDescent="0.25">
      <c r="B2048" s="624"/>
      <c r="C2048" s="181"/>
      <c r="D2048" s="181"/>
      <c r="E2048" s="181"/>
      <c r="F2048" s="181"/>
      <c r="G2048" s="181"/>
      <c r="H2048" s="181"/>
      <c r="I2048" s="181"/>
      <c r="J2048" s="181"/>
      <c r="K2048" s="625"/>
      <c r="L2048" s="181"/>
    </row>
    <row r="2049" spans="2:12" x14ac:dyDescent="0.25">
      <c r="B2049" s="624"/>
      <c r="C2049" s="181"/>
      <c r="D2049" s="181"/>
      <c r="E2049" s="181"/>
      <c r="F2049" s="181"/>
      <c r="G2049" s="181"/>
      <c r="H2049" s="181"/>
      <c r="I2049" s="181"/>
      <c r="J2049" s="181"/>
      <c r="K2049" s="625"/>
      <c r="L2049" s="181"/>
    </row>
    <row r="2050" spans="2:12" x14ac:dyDescent="0.25">
      <c r="B2050" s="624"/>
      <c r="C2050" s="181"/>
      <c r="D2050" s="181"/>
      <c r="E2050" s="181"/>
      <c r="F2050" s="181"/>
      <c r="G2050" s="181"/>
      <c r="H2050" s="181"/>
      <c r="I2050" s="181"/>
      <c r="J2050" s="181"/>
      <c r="K2050" s="625"/>
      <c r="L2050" s="181"/>
    </row>
    <row r="2051" spans="2:12" x14ac:dyDescent="0.25">
      <c r="B2051" s="624"/>
      <c r="C2051" s="181"/>
      <c r="D2051" s="181"/>
      <c r="E2051" s="181"/>
      <c r="F2051" s="181"/>
      <c r="G2051" s="181"/>
      <c r="H2051" s="181"/>
      <c r="I2051" s="181"/>
      <c r="J2051" s="181"/>
      <c r="K2051" s="625"/>
      <c r="L2051" s="181"/>
    </row>
    <row r="2052" spans="2:12" x14ac:dyDescent="0.25">
      <c r="B2052" s="624"/>
      <c r="C2052" s="181"/>
      <c r="D2052" s="181"/>
      <c r="E2052" s="181"/>
      <c r="F2052" s="181"/>
      <c r="G2052" s="181"/>
      <c r="H2052" s="181"/>
      <c r="I2052" s="181"/>
      <c r="J2052" s="181"/>
      <c r="K2052" s="625"/>
      <c r="L2052" s="181"/>
    </row>
    <row r="2053" spans="2:12" x14ac:dyDescent="0.25">
      <c r="B2053" s="624"/>
      <c r="C2053" s="181"/>
      <c r="D2053" s="181"/>
      <c r="E2053" s="181"/>
      <c r="F2053" s="181"/>
      <c r="G2053" s="181"/>
      <c r="H2053" s="181"/>
      <c r="I2053" s="181"/>
      <c r="J2053" s="181"/>
      <c r="K2053" s="625"/>
      <c r="L2053" s="181"/>
    </row>
    <row r="2054" spans="2:12" x14ac:dyDescent="0.25">
      <c r="B2054" s="624"/>
      <c r="C2054" s="181"/>
      <c r="D2054" s="181"/>
      <c r="E2054" s="181"/>
      <c r="F2054" s="181"/>
      <c r="G2054" s="181"/>
      <c r="H2054" s="181"/>
      <c r="I2054" s="181"/>
      <c r="J2054" s="181"/>
      <c r="K2054" s="625"/>
      <c r="L2054" s="181"/>
    </row>
    <row r="2055" spans="2:12" x14ac:dyDescent="0.25">
      <c r="B2055" s="624"/>
      <c r="C2055" s="181"/>
      <c r="D2055" s="181"/>
      <c r="E2055" s="181"/>
      <c r="F2055" s="181"/>
      <c r="G2055" s="181"/>
      <c r="H2055" s="181"/>
      <c r="I2055" s="181"/>
      <c r="J2055" s="181"/>
      <c r="K2055" s="625"/>
      <c r="L2055" s="181"/>
    </row>
    <row r="2056" spans="2:12" x14ac:dyDescent="0.25">
      <c r="B2056" s="624"/>
      <c r="C2056" s="181"/>
      <c r="D2056" s="181"/>
      <c r="E2056" s="181"/>
      <c r="F2056" s="181"/>
      <c r="G2056" s="181"/>
      <c r="H2056" s="181"/>
      <c r="I2056" s="181"/>
      <c r="J2056" s="181"/>
      <c r="K2056" s="625"/>
      <c r="L2056" s="181"/>
    </row>
    <row r="2057" spans="2:12" x14ac:dyDescent="0.25">
      <c r="B2057" s="624"/>
      <c r="C2057" s="181"/>
      <c r="D2057" s="181"/>
      <c r="E2057" s="181"/>
      <c r="F2057" s="181"/>
      <c r="G2057" s="181"/>
      <c r="H2057" s="181"/>
      <c r="I2057" s="181"/>
      <c r="J2057" s="181"/>
      <c r="K2057" s="625"/>
      <c r="L2057" s="181"/>
    </row>
    <row r="2058" spans="2:12" x14ac:dyDescent="0.25">
      <c r="B2058" s="624"/>
      <c r="C2058" s="181"/>
      <c r="D2058" s="181"/>
      <c r="E2058" s="181"/>
      <c r="F2058" s="181"/>
      <c r="G2058" s="181"/>
      <c r="H2058" s="181"/>
      <c r="I2058" s="181"/>
      <c r="J2058" s="181"/>
      <c r="K2058" s="625"/>
      <c r="L2058" s="181"/>
    </row>
    <row r="2059" spans="2:12" x14ac:dyDescent="0.25">
      <c r="B2059" s="624"/>
      <c r="C2059" s="181"/>
      <c r="D2059" s="181"/>
      <c r="E2059" s="181"/>
      <c r="F2059" s="181"/>
      <c r="G2059" s="181"/>
      <c r="H2059" s="181"/>
      <c r="I2059" s="181"/>
      <c r="J2059" s="181"/>
      <c r="K2059" s="625"/>
      <c r="L2059" s="181"/>
    </row>
    <row r="2060" spans="2:12" x14ac:dyDescent="0.25">
      <c r="B2060" s="624"/>
      <c r="C2060" s="181"/>
      <c r="D2060" s="181"/>
      <c r="E2060" s="181"/>
      <c r="F2060" s="181"/>
      <c r="G2060" s="181"/>
      <c r="H2060" s="181"/>
      <c r="I2060" s="181"/>
      <c r="J2060" s="181"/>
      <c r="K2060" s="625"/>
      <c r="L2060" s="181"/>
    </row>
    <row r="2061" spans="2:12" x14ac:dyDescent="0.25">
      <c r="B2061" s="624"/>
      <c r="C2061" s="181"/>
      <c r="D2061" s="181"/>
      <c r="E2061" s="181"/>
      <c r="F2061" s="181"/>
      <c r="G2061" s="181"/>
      <c r="H2061" s="181"/>
      <c r="I2061" s="181"/>
      <c r="J2061" s="181"/>
      <c r="K2061" s="625"/>
      <c r="L2061" s="181"/>
    </row>
    <row r="2062" spans="2:12" x14ac:dyDescent="0.25">
      <c r="B2062" s="624"/>
      <c r="C2062" s="181"/>
      <c r="D2062" s="181"/>
      <c r="E2062" s="181"/>
      <c r="F2062" s="181"/>
      <c r="G2062" s="181"/>
      <c r="H2062" s="181"/>
      <c r="I2062" s="181"/>
      <c r="J2062" s="181"/>
      <c r="K2062" s="625"/>
      <c r="L2062" s="181"/>
    </row>
    <row r="2063" spans="2:12" x14ac:dyDescent="0.25">
      <c r="B2063" s="624"/>
      <c r="C2063" s="181"/>
      <c r="D2063" s="181"/>
      <c r="E2063" s="181"/>
      <c r="F2063" s="181"/>
      <c r="G2063" s="181"/>
      <c r="H2063" s="181"/>
      <c r="I2063" s="181"/>
      <c r="J2063" s="181"/>
      <c r="K2063" s="625"/>
      <c r="L2063" s="181"/>
    </row>
    <row r="2064" spans="2:12" x14ac:dyDescent="0.25">
      <c r="B2064" s="624"/>
      <c r="C2064" s="181"/>
      <c r="D2064" s="181"/>
      <c r="E2064" s="181"/>
      <c r="F2064" s="181"/>
      <c r="G2064" s="181"/>
      <c r="H2064" s="181"/>
      <c r="I2064" s="181"/>
      <c r="J2064" s="181"/>
      <c r="K2064" s="625"/>
      <c r="L2064" s="181"/>
    </row>
    <row r="2065" spans="2:12" x14ac:dyDescent="0.25">
      <c r="B2065" s="624"/>
      <c r="C2065" s="181"/>
      <c r="D2065" s="181"/>
      <c r="E2065" s="181"/>
      <c r="F2065" s="181"/>
      <c r="G2065" s="181"/>
      <c r="H2065" s="181"/>
      <c r="I2065" s="181"/>
      <c r="J2065" s="181"/>
      <c r="K2065" s="625"/>
      <c r="L2065" s="181"/>
    </row>
    <row r="2066" spans="2:12" x14ac:dyDescent="0.25">
      <c r="B2066" s="624"/>
      <c r="C2066" s="181"/>
      <c r="D2066" s="181"/>
      <c r="E2066" s="181"/>
      <c r="F2066" s="181"/>
      <c r="G2066" s="181"/>
      <c r="H2066" s="181"/>
      <c r="I2066" s="181"/>
      <c r="J2066" s="181"/>
      <c r="K2066" s="625"/>
      <c r="L2066" s="181"/>
    </row>
    <row r="2067" spans="2:12" x14ac:dyDescent="0.25">
      <c r="B2067" s="624"/>
      <c r="C2067" s="181"/>
      <c r="D2067" s="181"/>
      <c r="E2067" s="181"/>
      <c r="F2067" s="181"/>
      <c r="G2067" s="181"/>
      <c r="H2067" s="181"/>
      <c r="I2067" s="181"/>
      <c r="J2067" s="181"/>
      <c r="K2067" s="625"/>
      <c r="L2067" s="181"/>
    </row>
    <row r="2068" spans="2:12" x14ac:dyDescent="0.25">
      <c r="B2068" s="624"/>
      <c r="C2068" s="181"/>
      <c r="D2068" s="181"/>
      <c r="E2068" s="181"/>
      <c r="F2068" s="181"/>
      <c r="G2068" s="181"/>
      <c r="H2068" s="181"/>
      <c r="I2068" s="181"/>
      <c r="J2068" s="181"/>
      <c r="K2068" s="625"/>
      <c r="L2068" s="181"/>
    </row>
    <row r="2069" spans="2:12" x14ac:dyDescent="0.25">
      <c r="B2069" s="624"/>
      <c r="C2069" s="181"/>
      <c r="D2069" s="181"/>
      <c r="E2069" s="181"/>
      <c r="F2069" s="181"/>
      <c r="G2069" s="181"/>
      <c r="H2069" s="181"/>
      <c r="I2069" s="181"/>
      <c r="J2069" s="181"/>
      <c r="K2069" s="625"/>
      <c r="L2069" s="181"/>
    </row>
    <row r="2070" spans="2:12" x14ac:dyDescent="0.25">
      <c r="B2070" s="624"/>
      <c r="C2070" s="181"/>
      <c r="D2070" s="181"/>
      <c r="E2070" s="181"/>
      <c r="F2070" s="181"/>
      <c r="G2070" s="181"/>
      <c r="H2070" s="181"/>
      <c r="I2070" s="181"/>
      <c r="J2070" s="181"/>
      <c r="K2070" s="625"/>
      <c r="L2070" s="181"/>
    </row>
    <row r="2071" spans="2:12" x14ac:dyDescent="0.25">
      <c r="B2071" s="624"/>
      <c r="C2071" s="181"/>
      <c r="D2071" s="181"/>
      <c r="E2071" s="181"/>
      <c r="F2071" s="181"/>
      <c r="G2071" s="181"/>
      <c r="H2071" s="181"/>
      <c r="I2071" s="181"/>
      <c r="J2071" s="181"/>
      <c r="K2071" s="625"/>
      <c r="L2071" s="181"/>
    </row>
    <row r="2072" spans="2:12" x14ac:dyDescent="0.25">
      <c r="B2072" s="624"/>
      <c r="C2072" s="181"/>
      <c r="D2072" s="181"/>
      <c r="E2072" s="181"/>
      <c r="F2072" s="181"/>
      <c r="G2072" s="181"/>
      <c r="H2072" s="181"/>
      <c r="I2072" s="181"/>
      <c r="J2072" s="181"/>
      <c r="K2072" s="625"/>
      <c r="L2072" s="181"/>
    </row>
    <row r="2073" spans="2:12" x14ac:dyDescent="0.25">
      <c r="B2073" s="624"/>
      <c r="C2073" s="181"/>
      <c r="D2073" s="181"/>
      <c r="E2073" s="181"/>
      <c r="F2073" s="181"/>
      <c r="G2073" s="181"/>
      <c r="H2073" s="181"/>
      <c r="I2073" s="181"/>
      <c r="J2073" s="181"/>
      <c r="K2073" s="625"/>
      <c r="L2073" s="181"/>
    </row>
    <row r="2074" spans="2:12" x14ac:dyDescent="0.25">
      <c r="B2074" s="624"/>
      <c r="C2074" s="181"/>
      <c r="D2074" s="181"/>
      <c r="E2074" s="181"/>
      <c r="F2074" s="181"/>
      <c r="G2074" s="181"/>
      <c r="H2074" s="181"/>
      <c r="I2074" s="181"/>
      <c r="J2074" s="181"/>
      <c r="K2074" s="625"/>
      <c r="L2074" s="181"/>
    </row>
    <row r="2075" spans="2:12" x14ac:dyDescent="0.25">
      <c r="B2075" s="624"/>
      <c r="C2075" s="181"/>
      <c r="D2075" s="181"/>
      <c r="E2075" s="181"/>
      <c r="F2075" s="181"/>
      <c r="G2075" s="181"/>
      <c r="H2075" s="181"/>
      <c r="I2075" s="181"/>
      <c r="J2075" s="181"/>
      <c r="K2075" s="625"/>
      <c r="L2075" s="181"/>
    </row>
    <row r="2076" spans="2:12" x14ac:dyDescent="0.25">
      <c r="B2076" s="624"/>
      <c r="C2076" s="181"/>
      <c r="D2076" s="181"/>
      <c r="E2076" s="181"/>
      <c r="F2076" s="181"/>
      <c r="G2076" s="181"/>
      <c r="H2076" s="181"/>
      <c r="I2076" s="181"/>
      <c r="J2076" s="181"/>
      <c r="K2076" s="625"/>
      <c r="L2076" s="181"/>
    </row>
    <row r="2077" spans="2:12" x14ac:dyDescent="0.25">
      <c r="B2077" s="624"/>
      <c r="C2077" s="181"/>
      <c r="D2077" s="181"/>
      <c r="E2077" s="181"/>
      <c r="F2077" s="181"/>
      <c r="G2077" s="181"/>
      <c r="H2077" s="181"/>
      <c r="I2077" s="181"/>
      <c r="J2077" s="181"/>
      <c r="K2077" s="625"/>
      <c r="L2077" s="181"/>
    </row>
    <row r="2078" spans="2:12" x14ac:dyDescent="0.25">
      <c r="B2078" s="624"/>
      <c r="C2078" s="181"/>
      <c r="D2078" s="181"/>
      <c r="E2078" s="181"/>
      <c r="F2078" s="181"/>
      <c r="G2078" s="181"/>
      <c r="H2078" s="181"/>
      <c r="I2078" s="181"/>
      <c r="J2078" s="181"/>
      <c r="K2078" s="625"/>
      <c r="L2078" s="181"/>
    </row>
    <row r="2079" spans="2:12" x14ac:dyDescent="0.25">
      <c r="B2079" s="624"/>
      <c r="C2079" s="181"/>
      <c r="D2079" s="181"/>
      <c r="E2079" s="181"/>
      <c r="F2079" s="181"/>
      <c r="G2079" s="181"/>
      <c r="H2079" s="181"/>
      <c r="I2079" s="181"/>
      <c r="J2079" s="181"/>
      <c r="K2079" s="625"/>
      <c r="L2079" s="181"/>
    </row>
    <row r="2080" spans="2:12" x14ac:dyDescent="0.25">
      <c r="B2080" s="624"/>
      <c r="C2080" s="181"/>
      <c r="D2080" s="181"/>
      <c r="E2080" s="181"/>
      <c r="F2080" s="181"/>
      <c r="G2080" s="181"/>
      <c r="H2080" s="181"/>
      <c r="I2080" s="181"/>
      <c r="J2080" s="181"/>
      <c r="K2080" s="625"/>
      <c r="L2080" s="181"/>
    </row>
    <row r="2081" spans="2:12" x14ac:dyDescent="0.25">
      <c r="B2081" s="624"/>
      <c r="C2081" s="181"/>
      <c r="D2081" s="181"/>
      <c r="E2081" s="181"/>
      <c r="F2081" s="181"/>
      <c r="G2081" s="181"/>
      <c r="H2081" s="181"/>
      <c r="I2081" s="181"/>
      <c r="J2081" s="181"/>
      <c r="K2081" s="625"/>
      <c r="L2081" s="181"/>
    </row>
    <row r="2082" spans="2:12" x14ac:dyDescent="0.25">
      <c r="B2082" s="624"/>
      <c r="C2082" s="181"/>
      <c r="D2082" s="181"/>
      <c r="E2082" s="181"/>
      <c r="F2082" s="181"/>
      <c r="G2082" s="181"/>
      <c r="H2082" s="181"/>
      <c r="I2082" s="181"/>
      <c r="J2082" s="181"/>
      <c r="K2082" s="625"/>
      <c r="L2082" s="181"/>
    </row>
    <row r="2083" spans="2:12" x14ac:dyDescent="0.25">
      <c r="B2083" s="624"/>
      <c r="C2083" s="181"/>
      <c r="D2083" s="181"/>
      <c r="E2083" s="181"/>
      <c r="F2083" s="181"/>
      <c r="G2083" s="181"/>
      <c r="H2083" s="181"/>
      <c r="I2083" s="181"/>
      <c r="J2083" s="181"/>
      <c r="K2083" s="625"/>
      <c r="L2083" s="181"/>
    </row>
    <row r="2084" spans="2:12" x14ac:dyDescent="0.25">
      <c r="B2084" s="624"/>
      <c r="C2084" s="181"/>
      <c r="D2084" s="181"/>
      <c r="E2084" s="181"/>
      <c r="F2084" s="181"/>
      <c r="G2084" s="181"/>
      <c r="H2084" s="181"/>
      <c r="I2084" s="181"/>
      <c r="J2084" s="181"/>
      <c r="K2084" s="625"/>
      <c r="L2084" s="181"/>
    </row>
    <row r="2085" spans="2:12" x14ac:dyDescent="0.25">
      <c r="B2085" s="624"/>
      <c r="C2085" s="181"/>
      <c r="D2085" s="181"/>
      <c r="E2085" s="181"/>
      <c r="F2085" s="181"/>
      <c r="G2085" s="181"/>
      <c r="H2085" s="181"/>
      <c r="I2085" s="181"/>
      <c r="J2085" s="181"/>
      <c r="K2085" s="625"/>
      <c r="L2085" s="181"/>
    </row>
    <row r="2086" spans="2:12" x14ac:dyDescent="0.25">
      <c r="B2086" s="624"/>
      <c r="C2086" s="181"/>
      <c r="D2086" s="181"/>
      <c r="E2086" s="181"/>
      <c r="F2086" s="181"/>
      <c r="G2086" s="181"/>
      <c r="H2086" s="181"/>
      <c r="I2086" s="181"/>
      <c r="J2086" s="181"/>
      <c r="K2086" s="625"/>
      <c r="L2086" s="181"/>
    </row>
    <row r="2087" spans="2:12" x14ac:dyDescent="0.25">
      <c r="B2087" s="624"/>
      <c r="C2087" s="181"/>
      <c r="D2087" s="181"/>
      <c r="E2087" s="181"/>
      <c r="F2087" s="181"/>
      <c r="G2087" s="181"/>
      <c r="H2087" s="181"/>
      <c r="I2087" s="181"/>
      <c r="J2087" s="181"/>
      <c r="K2087" s="625"/>
      <c r="L2087" s="181"/>
    </row>
    <row r="2088" spans="2:12" x14ac:dyDescent="0.25">
      <c r="B2088" s="624"/>
      <c r="C2088" s="181"/>
      <c r="D2088" s="181"/>
      <c r="E2088" s="181"/>
      <c r="F2088" s="181"/>
      <c r="G2088" s="181"/>
      <c r="H2088" s="181"/>
      <c r="I2088" s="181"/>
      <c r="J2088" s="181"/>
      <c r="K2088" s="625"/>
      <c r="L2088" s="181"/>
    </row>
    <row r="2089" spans="2:12" x14ac:dyDescent="0.25">
      <c r="B2089" s="624"/>
      <c r="C2089" s="181"/>
      <c r="D2089" s="181"/>
      <c r="E2089" s="181"/>
      <c r="F2089" s="181"/>
      <c r="G2089" s="181"/>
      <c r="H2089" s="181"/>
      <c r="I2089" s="181"/>
      <c r="J2089" s="181"/>
      <c r="K2089" s="625"/>
      <c r="L2089" s="181"/>
    </row>
    <row r="2090" spans="2:12" x14ac:dyDescent="0.25">
      <c r="B2090" s="624"/>
      <c r="C2090" s="181"/>
      <c r="D2090" s="181"/>
      <c r="E2090" s="181"/>
      <c r="F2090" s="181"/>
      <c r="G2090" s="181"/>
      <c r="H2090" s="181"/>
      <c r="I2090" s="181"/>
      <c r="J2090" s="181"/>
      <c r="K2090" s="625"/>
      <c r="L2090" s="181"/>
    </row>
    <row r="2091" spans="2:12" x14ac:dyDescent="0.25">
      <c r="B2091" s="624"/>
      <c r="C2091" s="181"/>
      <c r="D2091" s="181"/>
      <c r="E2091" s="181"/>
      <c r="F2091" s="181"/>
      <c r="G2091" s="181"/>
      <c r="H2091" s="181"/>
      <c r="I2091" s="181"/>
      <c r="J2091" s="181"/>
      <c r="K2091" s="625"/>
      <c r="L2091" s="181"/>
    </row>
    <row r="2092" spans="2:12" x14ac:dyDescent="0.25">
      <c r="B2092" s="624"/>
      <c r="C2092" s="181"/>
      <c r="D2092" s="181"/>
      <c r="E2092" s="181"/>
      <c r="F2092" s="181"/>
      <c r="G2092" s="181"/>
      <c r="H2092" s="181"/>
      <c r="I2092" s="181"/>
      <c r="J2092" s="181"/>
      <c r="K2092" s="625"/>
      <c r="L2092" s="181"/>
    </row>
    <row r="2093" spans="2:12" x14ac:dyDescent="0.25">
      <c r="B2093" s="624"/>
      <c r="C2093" s="181"/>
      <c r="D2093" s="181"/>
      <c r="E2093" s="181"/>
      <c r="F2093" s="181"/>
      <c r="G2093" s="181"/>
      <c r="H2093" s="181"/>
      <c r="I2093" s="181"/>
      <c r="J2093" s="181"/>
      <c r="K2093" s="625"/>
      <c r="L2093" s="181"/>
    </row>
    <row r="2094" spans="2:12" x14ac:dyDescent="0.25">
      <c r="B2094" s="624"/>
      <c r="C2094" s="181"/>
      <c r="D2094" s="181"/>
      <c r="E2094" s="181"/>
      <c r="F2094" s="181"/>
      <c r="G2094" s="181"/>
      <c r="H2094" s="181"/>
      <c r="I2094" s="181"/>
      <c r="J2094" s="181"/>
      <c r="K2094" s="625"/>
      <c r="L2094" s="181"/>
    </row>
    <row r="2095" spans="2:12" x14ac:dyDescent="0.25">
      <c r="B2095" s="624"/>
      <c r="C2095" s="181"/>
      <c r="D2095" s="181"/>
      <c r="E2095" s="181"/>
      <c r="F2095" s="181"/>
      <c r="G2095" s="181"/>
      <c r="H2095" s="181"/>
      <c r="I2095" s="181"/>
      <c r="J2095" s="181"/>
      <c r="K2095" s="625"/>
      <c r="L2095" s="181"/>
    </row>
    <row r="2096" spans="2:12" x14ac:dyDescent="0.25">
      <c r="B2096" s="624"/>
      <c r="C2096" s="181"/>
      <c r="D2096" s="181"/>
      <c r="E2096" s="181"/>
      <c r="F2096" s="181"/>
      <c r="G2096" s="181"/>
      <c r="H2096" s="181"/>
      <c r="I2096" s="181"/>
      <c r="J2096" s="181"/>
      <c r="K2096" s="625"/>
      <c r="L2096" s="181"/>
    </row>
    <row r="2097" spans="2:12" x14ac:dyDescent="0.25">
      <c r="B2097" s="624"/>
      <c r="C2097" s="181"/>
      <c r="D2097" s="181"/>
      <c r="E2097" s="181"/>
      <c r="F2097" s="181"/>
      <c r="G2097" s="181"/>
      <c r="H2097" s="181"/>
      <c r="I2097" s="181"/>
      <c r="J2097" s="181"/>
      <c r="K2097" s="625"/>
      <c r="L2097" s="181"/>
    </row>
    <row r="2098" spans="2:12" x14ac:dyDescent="0.25">
      <c r="B2098" s="624"/>
      <c r="C2098" s="181"/>
      <c r="D2098" s="181"/>
      <c r="E2098" s="181"/>
      <c r="F2098" s="181"/>
      <c r="G2098" s="181"/>
      <c r="H2098" s="181"/>
      <c r="I2098" s="181"/>
      <c r="J2098" s="181"/>
      <c r="K2098" s="625"/>
      <c r="L2098" s="181"/>
    </row>
    <row r="2099" spans="2:12" x14ac:dyDescent="0.25">
      <c r="B2099" s="624"/>
      <c r="C2099" s="181"/>
      <c r="D2099" s="181"/>
      <c r="E2099" s="181"/>
      <c r="F2099" s="181"/>
      <c r="G2099" s="181"/>
      <c r="H2099" s="181"/>
      <c r="I2099" s="181"/>
      <c r="J2099" s="181"/>
      <c r="K2099" s="625"/>
      <c r="L2099" s="181"/>
    </row>
    <row r="2100" spans="2:12" x14ac:dyDescent="0.25">
      <c r="B2100" s="624"/>
      <c r="C2100" s="181"/>
      <c r="D2100" s="181"/>
      <c r="E2100" s="181"/>
      <c r="F2100" s="181"/>
      <c r="G2100" s="181"/>
      <c r="H2100" s="181"/>
      <c r="I2100" s="181"/>
      <c r="J2100" s="181"/>
      <c r="K2100" s="625"/>
      <c r="L2100" s="181"/>
    </row>
    <row r="2101" spans="2:12" x14ac:dyDescent="0.25">
      <c r="B2101" s="624"/>
      <c r="C2101" s="181"/>
      <c r="D2101" s="181"/>
      <c r="E2101" s="181"/>
      <c r="F2101" s="181"/>
      <c r="G2101" s="181"/>
      <c r="H2101" s="181"/>
      <c r="I2101" s="181"/>
      <c r="J2101" s="181"/>
      <c r="K2101" s="625"/>
      <c r="L2101" s="181"/>
    </row>
    <row r="2102" spans="2:12" x14ac:dyDescent="0.25">
      <c r="B2102" s="624"/>
      <c r="C2102" s="181"/>
      <c r="D2102" s="181"/>
      <c r="E2102" s="181"/>
      <c r="F2102" s="181"/>
      <c r="G2102" s="181"/>
      <c r="H2102" s="181"/>
      <c r="I2102" s="181"/>
      <c r="J2102" s="181"/>
      <c r="K2102" s="625"/>
      <c r="L2102" s="181"/>
    </row>
    <row r="2103" spans="2:12" x14ac:dyDescent="0.25">
      <c r="B2103" s="624"/>
      <c r="C2103" s="181"/>
      <c r="D2103" s="181"/>
      <c r="E2103" s="181"/>
      <c r="F2103" s="181"/>
      <c r="G2103" s="181"/>
      <c r="H2103" s="181"/>
      <c r="I2103" s="181"/>
      <c r="J2103" s="181"/>
      <c r="K2103" s="625"/>
      <c r="L2103" s="181"/>
    </row>
    <row r="2104" spans="2:12" x14ac:dyDescent="0.25">
      <c r="B2104" s="624"/>
      <c r="C2104" s="181"/>
      <c r="D2104" s="181"/>
      <c r="E2104" s="181"/>
      <c r="F2104" s="181"/>
      <c r="G2104" s="181"/>
      <c r="H2104" s="181"/>
      <c r="I2104" s="181"/>
      <c r="J2104" s="181"/>
      <c r="K2104" s="625"/>
      <c r="L2104" s="181"/>
    </row>
    <row r="2105" spans="2:12" x14ac:dyDescent="0.25">
      <c r="B2105" s="624"/>
      <c r="C2105" s="181"/>
      <c r="D2105" s="181"/>
      <c r="E2105" s="181"/>
      <c r="F2105" s="181"/>
      <c r="G2105" s="181"/>
      <c r="H2105" s="181"/>
      <c r="I2105" s="181"/>
      <c r="J2105" s="181"/>
      <c r="K2105" s="625"/>
      <c r="L2105" s="181"/>
    </row>
    <row r="2106" spans="2:12" x14ac:dyDescent="0.25">
      <c r="B2106" s="624"/>
      <c r="C2106" s="181"/>
      <c r="D2106" s="181"/>
      <c r="E2106" s="181"/>
      <c r="F2106" s="181"/>
      <c r="G2106" s="181"/>
      <c r="H2106" s="181"/>
      <c r="I2106" s="181"/>
      <c r="J2106" s="181"/>
      <c r="K2106" s="625"/>
      <c r="L2106" s="181"/>
    </row>
    <row r="2107" spans="2:12" x14ac:dyDescent="0.25">
      <c r="B2107" s="624"/>
      <c r="C2107" s="181"/>
      <c r="D2107" s="181"/>
      <c r="E2107" s="181"/>
      <c r="F2107" s="181"/>
      <c r="G2107" s="181"/>
      <c r="H2107" s="181"/>
      <c r="I2107" s="181"/>
      <c r="J2107" s="181"/>
      <c r="K2107" s="625"/>
      <c r="L2107" s="181"/>
    </row>
    <row r="2108" spans="2:12" x14ac:dyDescent="0.25">
      <c r="B2108" s="624"/>
      <c r="C2108" s="181"/>
      <c r="D2108" s="181"/>
      <c r="E2108" s="181"/>
      <c r="F2108" s="181"/>
      <c r="G2108" s="181"/>
      <c r="H2108" s="181"/>
      <c r="I2108" s="181"/>
      <c r="J2108" s="181"/>
      <c r="K2108" s="625"/>
      <c r="L2108" s="181"/>
    </row>
    <row r="2109" spans="2:12" x14ac:dyDescent="0.25">
      <c r="B2109" s="624"/>
      <c r="C2109" s="181"/>
      <c r="D2109" s="181"/>
      <c r="E2109" s="181"/>
      <c r="F2109" s="181"/>
      <c r="G2109" s="181"/>
      <c r="H2109" s="181"/>
      <c r="I2109" s="181"/>
      <c r="J2109" s="181"/>
      <c r="K2109" s="625"/>
      <c r="L2109" s="181"/>
    </row>
    <row r="2110" spans="2:12" x14ac:dyDescent="0.25">
      <c r="B2110" s="624"/>
      <c r="C2110" s="181"/>
      <c r="D2110" s="181"/>
      <c r="E2110" s="181"/>
      <c r="F2110" s="181"/>
      <c r="G2110" s="181"/>
      <c r="H2110" s="181"/>
      <c r="I2110" s="181"/>
      <c r="J2110" s="181"/>
      <c r="K2110" s="625"/>
      <c r="L2110" s="181"/>
    </row>
    <row r="2111" spans="2:12" x14ac:dyDescent="0.25">
      <c r="B2111" s="624"/>
      <c r="C2111" s="181"/>
      <c r="D2111" s="181"/>
      <c r="E2111" s="181"/>
      <c r="F2111" s="181"/>
      <c r="G2111" s="181"/>
      <c r="H2111" s="181"/>
      <c r="I2111" s="181"/>
      <c r="J2111" s="181"/>
      <c r="K2111" s="625"/>
      <c r="L2111" s="181"/>
    </row>
    <row r="2112" spans="2:12" x14ac:dyDescent="0.25">
      <c r="B2112" s="624"/>
      <c r="C2112" s="181"/>
      <c r="D2112" s="181"/>
      <c r="E2112" s="181"/>
      <c r="F2112" s="181"/>
      <c r="G2112" s="181"/>
      <c r="H2112" s="181"/>
      <c r="I2112" s="181"/>
      <c r="J2112" s="181"/>
      <c r="K2112" s="625"/>
      <c r="L2112" s="181"/>
    </row>
    <row r="2113" spans="2:12" x14ac:dyDescent="0.25">
      <c r="B2113" s="624"/>
      <c r="C2113" s="181"/>
      <c r="D2113" s="181"/>
      <c r="E2113" s="181"/>
      <c r="F2113" s="181"/>
      <c r="G2113" s="181"/>
      <c r="H2113" s="181"/>
      <c r="I2113" s="181"/>
      <c r="J2113" s="181"/>
      <c r="K2113" s="625"/>
      <c r="L2113" s="181"/>
    </row>
    <row r="2114" spans="2:12" x14ac:dyDescent="0.25">
      <c r="B2114" s="624"/>
      <c r="C2114" s="181"/>
      <c r="D2114" s="181"/>
      <c r="E2114" s="181"/>
      <c r="F2114" s="181"/>
      <c r="G2114" s="181"/>
      <c r="H2114" s="181"/>
      <c r="I2114" s="181"/>
      <c r="J2114" s="181"/>
      <c r="K2114" s="625"/>
      <c r="L2114" s="181"/>
    </row>
    <row r="2115" spans="2:12" x14ac:dyDescent="0.25">
      <c r="B2115" s="624"/>
      <c r="C2115" s="181"/>
      <c r="D2115" s="181"/>
      <c r="E2115" s="181"/>
      <c r="F2115" s="181"/>
      <c r="G2115" s="181"/>
      <c r="H2115" s="181"/>
      <c r="I2115" s="181"/>
      <c r="J2115" s="181"/>
      <c r="K2115" s="625"/>
      <c r="L2115" s="181"/>
    </row>
    <row r="2116" spans="2:12" x14ac:dyDescent="0.25">
      <c r="B2116" s="624"/>
      <c r="C2116" s="181"/>
      <c r="D2116" s="181"/>
      <c r="E2116" s="181"/>
      <c r="F2116" s="181"/>
      <c r="G2116" s="181"/>
      <c r="H2116" s="181"/>
      <c r="I2116" s="181"/>
      <c r="J2116" s="181"/>
      <c r="K2116" s="625"/>
      <c r="L2116" s="181"/>
    </row>
    <row r="2117" spans="2:12" x14ac:dyDescent="0.25">
      <c r="B2117" s="624"/>
      <c r="C2117" s="181"/>
      <c r="D2117" s="181"/>
      <c r="E2117" s="181"/>
      <c r="F2117" s="181"/>
      <c r="G2117" s="181"/>
      <c r="H2117" s="181"/>
      <c r="I2117" s="181"/>
      <c r="J2117" s="181"/>
      <c r="K2117" s="625"/>
      <c r="L2117" s="181"/>
    </row>
    <row r="2118" spans="2:12" x14ac:dyDescent="0.25">
      <c r="B2118" s="624"/>
      <c r="C2118" s="181"/>
      <c r="D2118" s="181"/>
      <c r="E2118" s="181"/>
      <c r="F2118" s="181"/>
      <c r="G2118" s="181"/>
      <c r="H2118" s="181"/>
      <c r="I2118" s="181"/>
      <c r="J2118" s="181"/>
      <c r="K2118" s="625"/>
      <c r="L2118" s="181"/>
    </row>
    <row r="2119" spans="2:12" x14ac:dyDescent="0.25">
      <c r="B2119" s="624"/>
      <c r="C2119" s="181"/>
      <c r="D2119" s="181"/>
      <c r="E2119" s="181"/>
      <c r="F2119" s="181"/>
      <c r="G2119" s="181"/>
      <c r="H2119" s="181"/>
      <c r="I2119" s="181"/>
      <c r="J2119" s="181"/>
      <c r="K2119" s="625"/>
      <c r="L2119" s="181"/>
    </row>
    <row r="2120" spans="2:12" x14ac:dyDescent="0.25">
      <c r="B2120" s="624"/>
      <c r="C2120" s="181"/>
      <c r="D2120" s="181"/>
      <c r="E2120" s="181"/>
      <c r="F2120" s="181"/>
      <c r="G2120" s="181"/>
      <c r="H2120" s="181"/>
      <c r="I2120" s="181"/>
      <c r="J2120" s="181"/>
      <c r="K2120" s="625"/>
      <c r="L2120" s="181"/>
    </row>
    <row r="2121" spans="2:12" x14ac:dyDescent="0.25">
      <c r="B2121" s="624"/>
      <c r="C2121" s="181"/>
      <c r="D2121" s="181"/>
      <c r="E2121" s="181"/>
      <c r="F2121" s="181"/>
      <c r="G2121" s="181"/>
      <c r="H2121" s="181"/>
      <c r="I2121" s="181"/>
      <c r="J2121" s="181"/>
      <c r="K2121" s="625"/>
      <c r="L2121" s="181"/>
    </row>
    <row r="2122" spans="2:12" x14ac:dyDescent="0.25">
      <c r="B2122" s="624"/>
      <c r="C2122" s="181"/>
      <c r="D2122" s="181"/>
      <c r="E2122" s="181"/>
      <c r="F2122" s="181"/>
      <c r="G2122" s="181"/>
      <c r="H2122" s="181"/>
      <c r="I2122" s="181"/>
      <c r="J2122" s="181"/>
      <c r="K2122" s="625"/>
      <c r="L2122" s="181"/>
    </row>
    <row r="2123" spans="2:12" x14ac:dyDescent="0.25">
      <c r="B2123" s="624"/>
      <c r="C2123" s="181"/>
      <c r="D2123" s="181"/>
      <c r="E2123" s="181"/>
      <c r="F2123" s="181"/>
      <c r="G2123" s="181"/>
      <c r="H2123" s="181"/>
      <c r="I2123" s="181"/>
      <c r="J2123" s="181"/>
      <c r="K2123" s="625"/>
      <c r="L2123" s="181"/>
    </row>
    <row r="2124" spans="2:12" x14ac:dyDescent="0.25">
      <c r="B2124" s="624"/>
      <c r="C2124" s="181"/>
      <c r="D2124" s="181"/>
      <c r="E2124" s="181"/>
      <c r="F2124" s="181"/>
      <c r="G2124" s="181"/>
      <c r="H2124" s="181"/>
      <c r="I2124" s="181"/>
      <c r="J2124" s="181"/>
      <c r="K2124" s="625"/>
      <c r="L2124" s="181"/>
    </row>
    <row r="2125" spans="2:12" x14ac:dyDescent="0.25">
      <c r="B2125" s="624"/>
      <c r="C2125" s="181"/>
      <c r="D2125" s="181"/>
      <c r="E2125" s="181"/>
      <c r="F2125" s="181"/>
      <c r="G2125" s="181"/>
      <c r="H2125" s="181"/>
      <c r="I2125" s="181"/>
      <c r="J2125" s="181"/>
      <c r="K2125" s="625"/>
      <c r="L2125" s="181"/>
    </row>
    <row r="2126" spans="2:12" x14ac:dyDescent="0.25">
      <c r="B2126" s="624"/>
      <c r="C2126" s="181"/>
      <c r="D2126" s="181"/>
      <c r="E2126" s="181"/>
      <c r="F2126" s="181"/>
      <c r="G2126" s="181"/>
      <c r="H2126" s="181"/>
      <c r="I2126" s="181"/>
      <c r="J2126" s="181"/>
      <c r="K2126" s="625"/>
      <c r="L2126" s="181"/>
    </row>
    <row r="2127" spans="2:12" x14ac:dyDescent="0.25">
      <c r="B2127" s="624"/>
      <c r="C2127" s="181"/>
      <c r="D2127" s="181"/>
      <c r="E2127" s="181"/>
      <c r="F2127" s="181"/>
      <c r="G2127" s="181"/>
      <c r="H2127" s="181"/>
      <c r="I2127" s="181"/>
      <c r="J2127" s="181"/>
      <c r="K2127" s="625"/>
      <c r="L2127" s="181"/>
    </row>
    <row r="2128" spans="2:12" x14ac:dyDescent="0.25">
      <c r="B2128" s="624"/>
      <c r="C2128" s="181"/>
      <c r="D2128" s="181"/>
      <c r="E2128" s="181"/>
      <c r="F2128" s="181"/>
      <c r="G2128" s="181"/>
      <c r="H2128" s="181"/>
      <c r="I2128" s="181"/>
      <c r="J2128" s="181"/>
      <c r="K2128" s="625"/>
      <c r="L2128" s="181"/>
    </row>
    <row r="2129" spans="2:12" x14ac:dyDescent="0.25">
      <c r="B2129" s="624"/>
      <c r="C2129" s="181"/>
      <c r="D2129" s="181"/>
      <c r="E2129" s="181"/>
      <c r="F2129" s="181"/>
      <c r="G2129" s="181"/>
      <c r="H2129" s="181"/>
      <c r="I2129" s="181"/>
      <c r="J2129" s="181"/>
      <c r="K2129" s="625"/>
      <c r="L2129" s="181"/>
    </row>
    <row r="2130" spans="2:12" x14ac:dyDescent="0.25">
      <c r="B2130" s="624"/>
      <c r="C2130" s="181"/>
      <c r="D2130" s="181"/>
      <c r="E2130" s="181"/>
      <c r="F2130" s="181"/>
      <c r="G2130" s="181"/>
      <c r="H2130" s="181"/>
      <c r="I2130" s="181"/>
      <c r="J2130" s="181"/>
      <c r="K2130" s="625"/>
      <c r="L2130" s="181"/>
    </row>
    <row r="2131" spans="2:12" x14ac:dyDescent="0.25">
      <c r="B2131" s="624"/>
      <c r="C2131" s="181"/>
      <c r="D2131" s="181"/>
      <c r="E2131" s="181"/>
      <c r="F2131" s="181"/>
      <c r="G2131" s="181"/>
      <c r="H2131" s="181"/>
      <c r="I2131" s="181"/>
      <c r="J2131" s="181"/>
      <c r="K2131" s="625"/>
      <c r="L2131" s="181"/>
    </row>
    <row r="2132" spans="2:12" x14ac:dyDescent="0.25">
      <c r="B2132" s="624"/>
      <c r="C2132" s="181"/>
      <c r="D2132" s="181"/>
      <c r="E2132" s="181"/>
      <c r="F2132" s="181"/>
      <c r="G2132" s="181"/>
      <c r="H2132" s="181"/>
      <c r="I2132" s="181"/>
      <c r="J2132" s="181"/>
      <c r="K2132" s="625"/>
      <c r="L2132" s="181"/>
    </row>
    <row r="2133" spans="2:12" x14ac:dyDescent="0.25">
      <c r="B2133" s="624"/>
      <c r="C2133" s="181"/>
      <c r="D2133" s="181"/>
      <c r="E2133" s="181"/>
      <c r="F2133" s="181"/>
      <c r="G2133" s="181"/>
      <c r="H2133" s="181"/>
      <c r="I2133" s="181"/>
      <c r="J2133" s="181"/>
      <c r="K2133" s="625"/>
      <c r="L2133" s="181"/>
    </row>
    <row r="2134" spans="2:12" x14ac:dyDescent="0.25">
      <c r="B2134" s="624"/>
      <c r="C2134" s="181"/>
      <c r="D2134" s="181"/>
      <c r="E2134" s="181"/>
      <c r="F2134" s="181"/>
      <c r="G2134" s="181"/>
      <c r="H2134" s="181"/>
      <c r="I2134" s="181"/>
      <c r="J2134" s="181"/>
      <c r="K2134" s="625"/>
      <c r="L2134" s="181"/>
    </row>
    <row r="2135" spans="2:12" x14ac:dyDescent="0.25">
      <c r="B2135" s="624"/>
      <c r="C2135" s="181"/>
      <c r="D2135" s="181"/>
      <c r="E2135" s="181"/>
      <c r="F2135" s="181"/>
      <c r="G2135" s="181"/>
      <c r="H2135" s="181"/>
      <c r="I2135" s="181"/>
      <c r="J2135" s="181"/>
      <c r="K2135" s="625"/>
      <c r="L2135" s="181"/>
    </row>
    <row r="2136" spans="2:12" x14ac:dyDescent="0.25">
      <c r="B2136" s="624"/>
      <c r="C2136" s="181"/>
      <c r="D2136" s="181"/>
      <c r="E2136" s="181"/>
      <c r="F2136" s="181"/>
      <c r="G2136" s="181"/>
      <c r="H2136" s="181"/>
      <c r="I2136" s="181"/>
      <c r="J2136" s="181"/>
      <c r="K2136" s="625"/>
      <c r="L2136" s="181"/>
    </row>
    <row r="2137" spans="2:12" x14ac:dyDescent="0.25">
      <c r="B2137" s="624"/>
      <c r="C2137" s="181"/>
      <c r="D2137" s="181"/>
      <c r="E2137" s="181"/>
      <c r="F2137" s="181"/>
      <c r="G2137" s="181"/>
      <c r="H2137" s="181"/>
      <c r="I2137" s="181"/>
      <c r="J2137" s="181"/>
      <c r="K2137" s="625"/>
      <c r="L2137" s="181"/>
    </row>
    <row r="2138" spans="2:12" x14ac:dyDescent="0.25">
      <c r="B2138" s="624"/>
      <c r="C2138" s="181"/>
      <c r="D2138" s="181"/>
      <c r="E2138" s="181"/>
      <c r="F2138" s="181"/>
      <c r="G2138" s="181"/>
      <c r="H2138" s="181"/>
      <c r="I2138" s="181"/>
      <c r="J2138" s="181"/>
      <c r="K2138" s="625"/>
      <c r="L2138" s="181"/>
    </row>
    <row r="2139" spans="2:12" x14ac:dyDescent="0.25">
      <c r="B2139" s="624"/>
      <c r="C2139" s="181"/>
      <c r="D2139" s="181"/>
      <c r="E2139" s="181"/>
      <c r="F2139" s="181"/>
      <c r="G2139" s="181"/>
      <c r="H2139" s="181"/>
      <c r="I2139" s="181"/>
      <c r="J2139" s="181"/>
      <c r="K2139" s="625"/>
      <c r="L2139" s="181"/>
    </row>
    <row r="2140" spans="2:12" x14ac:dyDescent="0.25">
      <c r="B2140" s="624"/>
      <c r="C2140" s="181"/>
      <c r="D2140" s="181"/>
      <c r="E2140" s="181"/>
      <c r="F2140" s="181"/>
      <c r="G2140" s="181"/>
      <c r="H2140" s="181"/>
      <c r="I2140" s="181"/>
      <c r="J2140" s="181"/>
      <c r="K2140" s="625"/>
      <c r="L2140" s="181"/>
    </row>
    <row r="2141" spans="2:12" x14ac:dyDescent="0.25">
      <c r="B2141" s="624"/>
      <c r="C2141" s="181"/>
      <c r="D2141" s="181"/>
      <c r="E2141" s="181"/>
      <c r="F2141" s="181"/>
      <c r="G2141" s="181"/>
      <c r="H2141" s="181"/>
      <c r="I2141" s="181"/>
      <c r="J2141" s="181"/>
      <c r="K2141" s="625"/>
      <c r="L2141" s="181"/>
    </row>
    <row r="2142" spans="2:12" x14ac:dyDescent="0.25">
      <c r="B2142" s="624"/>
      <c r="C2142" s="181"/>
      <c r="D2142" s="181"/>
      <c r="E2142" s="181"/>
      <c r="F2142" s="181"/>
      <c r="G2142" s="181"/>
      <c r="H2142" s="181"/>
      <c r="I2142" s="181"/>
      <c r="J2142" s="181"/>
      <c r="K2142" s="625"/>
      <c r="L2142" s="181"/>
    </row>
    <row r="2143" spans="2:12" x14ac:dyDescent="0.25">
      <c r="B2143" s="624"/>
      <c r="C2143" s="181"/>
      <c r="D2143" s="181"/>
      <c r="E2143" s="181"/>
      <c r="F2143" s="181"/>
      <c r="G2143" s="181"/>
      <c r="H2143" s="181"/>
      <c r="I2143" s="181"/>
      <c r="J2143" s="181"/>
      <c r="K2143" s="625"/>
      <c r="L2143" s="181"/>
    </row>
    <row r="2144" spans="2:12" x14ac:dyDescent="0.25">
      <c r="B2144" s="624"/>
      <c r="C2144" s="181"/>
      <c r="D2144" s="181"/>
      <c r="E2144" s="181"/>
      <c r="F2144" s="181"/>
      <c r="G2144" s="181"/>
      <c r="H2144" s="181"/>
      <c r="I2144" s="181"/>
      <c r="J2144" s="181"/>
      <c r="K2144" s="625"/>
      <c r="L2144" s="181"/>
    </row>
    <row r="2145" spans="2:12" x14ac:dyDescent="0.25">
      <c r="B2145" s="624"/>
      <c r="C2145" s="181"/>
      <c r="D2145" s="181"/>
      <c r="E2145" s="181"/>
      <c r="F2145" s="181"/>
      <c r="G2145" s="181"/>
      <c r="H2145" s="181"/>
      <c r="I2145" s="181"/>
      <c r="J2145" s="181"/>
      <c r="K2145" s="625"/>
      <c r="L2145" s="181"/>
    </row>
    <row r="2146" spans="2:12" x14ac:dyDescent="0.25">
      <c r="B2146" s="624"/>
      <c r="C2146" s="181"/>
      <c r="D2146" s="181"/>
      <c r="E2146" s="181"/>
      <c r="F2146" s="181"/>
      <c r="G2146" s="181"/>
      <c r="H2146" s="181"/>
      <c r="I2146" s="181"/>
      <c r="J2146" s="181"/>
      <c r="K2146" s="625"/>
      <c r="L2146" s="181"/>
    </row>
    <row r="2147" spans="2:12" x14ac:dyDescent="0.25">
      <c r="B2147" s="624"/>
      <c r="C2147" s="181"/>
      <c r="D2147" s="181"/>
      <c r="E2147" s="181"/>
      <c r="F2147" s="181"/>
      <c r="G2147" s="181"/>
      <c r="H2147" s="181"/>
      <c r="I2147" s="181"/>
      <c r="J2147" s="181"/>
      <c r="K2147" s="625"/>
      <c r="L2147" s="181"/>
    </row>
    <row r="2148" spans="2:12" x14ac:dyDescent="0.25">
      <c r="B2148" s="624"/>
      <c r="C2148" s="181"/>
      <c r="D2148" s="181"/>
      <c r="E2148" s="181"/>
      <c r="F2148" s="181"/>
      <c r="G2148" s="181"/>
      <c r="H2148" s="181"/>
      <c r="I2148" s="181"/>
      <c r="J2148" s="181"/>
      <c r="K2148" s="625"/>
      <c r="L2148" s="181"/>
    </row>
    <row r="2149" spans="2:12" x14ac:dyDescent="0.25">
      <c r="B2149" s="624"/>
      <c r="C2149" s="181"/>
      <c r="D2149" s="181"/>
      <c r="E2149" s="181"/>
      <c r="F2149" s="181"/>
      <c r="G2149" s="181"/>
      <c r="H2149" s="181"/>
      <c r="I2149" s="181"/>
      <c r="J2149" s="181"/>
      <c r="K2149" s="625"/>
      <c r="L2149" s="181"/>
    </row>
    <row r="2150" spans="2:12" x14ac:dyDescent="0.25">
      <c r="B2150" s="624"/>
      <c r="C2150" s="181"/>
      <c r="D2150" s="181"/>
      <c r="E2150" s="181"/>
      <c r="F2150" s="181"/>
      <c r="G2150" s="181"/>
      <c r="H2150" s="181"/>
      <c r="I2150" s="181"/>
      <c r="J2150" s="181"/>
      <c r="K2150" s="625"/>
      <c r="L2150" s="181"/>
    </row>
    <row r="2151" spans="2:12" x14ac:dyDescent="0.25">
      <c r="B2151" s="624"/>
      <c r="C2151" s="181"/>
      <c r="D2151" s="181"/>
      <c r="E2151" s="181"/>
      <c r="F2151" s="181"/>
      <c r="G2151" s="181"/>
      <c r="H2151" s="181"/>
      <c r="I2151" s="181"/>
      <c r="J2151" s="181"/>
      <c r="K2151" s="625"/>
      <c r="L2151" s="181"/>
    </row>
    <row r="2152" spans="2:12" x14ac:dyDescent="0.25">
      <c r="B2152" s="624"/>
      <c r="C2152" s="181"/>
      <c r="D2152" s="181"/>
      <c r="E2152" s="181"/>
      <c r="F2152" s="181"/>
      <c r="G2152" s="181"/>
      <c r="H2152" s="181"/>
      <c r="I2152" s="181"/>
      <c r="J2152" s="181"/>
      <c r="K2152" s="625"/>
      <c r="L2152" s="181"/>
    </row>
    <row r="2153" spans="2:12" x14ac:dyDescent="0.25">
      <c r="B2153" s="624"/>
      <c r="C2153" s="181"/>
      <c r="D2153" s="181"/>
      <c r="E2153" s="181"/>
      <c r="F2153" s="181"/>
      <c r="G2153" s="181"/>
      <c r="H2153" s="181"/>
      <c r="I2153" s="181"/>
      <c r="J2153" s="181"/>
      <c r="K2153" s="625"/>
      <c r="L2153" s="181"/>
    </row>
    <row r="2154" spans="2:12" x14ac:dyDescent="0.25">
      <c r="B2154" s="624"/>
      <c r="C2154" s="181"/>
      <c r="D2154" s="181"/>
      <c r="E2154" s="181"/>
      <c r="F2154" s="181"/>
      <c r="G2154" s="181"/>
      <c r="H2154" s="181"/>
      <c r="I2154" s="181"/>
      <c r="J2154" s="181"/>
      <c r="K2154" s="625"/>
      <c r="L2154" s="181"/>
    </row>
    <row r="2155" spans="2:12" x14ac:dyDescent="0.25">
      <c r="B2155" s="624"/>
      <c r="C2155" s="181"/>
      <c r="D2155" s="181"/>
      <c r="E2155" s="181"/>
      <c r="F2155" s="181"/>
      <c r="G2155" s="181"/>
      <c r="H2155" s="181"/>
      <c r="I2155" s="181"/>
      <c r="J2155" s="181"/>
      <c r="K2155" s="625"/>
      <c r="L2155" s="181"/>
    </row>
    <row r="2156" spans="2:12" x14ac:dyDescent="0.25">
      <c r="B2156" s="624"/>
      <c r="C2156" s="181"/>
      <c r="D2156" s="181"/>
      <c r="E2156" s="181"/>
      <c r="F2156" s="181"/>
      <c r="G2156" s="181"/>
      <c r="H2156" s="181"/>
      <c r="I2156" s="181"/>
      <c r="J2156" s="181"/>
      <c r="K2156" s="625"/>
      <c r="L2156" s="181"/>
    </row>
    <row r="2157" spans="2:12" x14ac:dyDescent="0.25">
      <c r="B2157" s="624"/>
      <c r="C2157" s="181"/>
      <c r="D2157" s="181"/>
      <c r="E2157" s="181"/>
      <c r="F2157" s="181"/>
      <c r="G2157" s="181"/>
      <c r="H2157" s="181"/>
      <c r="I2157" s="181"/>
      <c r="J2157" s="181"/>
      <c r="K2157" s="625"/>
      <c r="L2157" s="181"/>
    </row>
    <row r="2158" spans="2:12" x14ac:dyDescent="0.25">
      <c r="B2158" s="624"/>
      <c r="C2158" s="181"/>
      <c r="D2158" s="181"/>
      <c r="E2158" s="181"/>
      <c r="F2158" s="181"/>
      <c r="G2158" s="181"/>
      <c r="H2158" s="181"/>
      <c r="I2158" s="181"/>
      <c r="J2158" s="181"/>
      <c r="K2158" s="625"/>
      <c r="L2158" s="181"/>
    </row>
    <row r="2159" spans="2:12" x14ac:dyDescent="0.25">
      <c r="B2159" s="624"/>
      <c r="C2159" s="181"/>
      <c r="D2159" s="181"/>
      <c r="E2159" s="181"/>
      <c r="F2159" s="181"/>
      <c r="G2159" s="181"/>
      <c r="H2159" s="181"/>
      <c r="I2159" s="181"/>
      <c r="J2159" s="181"/>
      <c r="K2159" s="625"/>
      <c r="L2159" s="181"/>
    </row>
    <row r="2160" spans="2:12" x14ac:dyDescent="0.25">
      <c r="B2160" s="624"/>
      <c r="C2160" s="181"/>
      <c r="D2160" s="181"/>
      <c r="E2160" s="181"/>
      <c r="F2160" s="181"/>
      <c r="G2160" s="181"/>
      <c r="H2160" s="181"/>
      <c r="I2160" s="181"/>
      <c r="J2160" s="181"/>
      <c r="K2160" s="625"/>
      <c r="L2160" s="181"/>
    </row>
    <row r="2161" spans="2:12" x14ac:dyDescent="0.25">
      <c r="B2161" s="624"/>
      <c r="C2161" s="181"/>
      <c r="D2161" s="181"/>
      <c r="E2161" s="181"/>
      <c r="F2161" s="181"/>
      <c r="G2161" s="181"/>
      <c r="H2161" s="181"/>
      <c r="I2161" s="181"/>
      <c r="J2161" s="181"/>
      <c r="K2161" s="625"/>
      <c r="L2161" s="181"/>
    </row>
    <row r="2162" spans="2:12" x14ac:dyDescent="0.25">
      <c r="B2162" s="624"/>
      <c r="C2162" s="181"/>
      <c r="D2162" s="181"/>
      <c r="E2162" s="181"/>
      <c r="F2162" s="181"/>
      <c r="G2162" s="181"/>
      <c r="H2162" s="181"/>
      <c r="I2162" s="181"/>
      <c r="J2162" s="181"/>
      <c r="K2162" s="625"/>
      <c r="L2162" s="181"/>
    </row>
    <row r="2163" spans="2:12" x14ac:dyDescent="0.25">
      <c r="B2163" s="624"/>
      <c r="C2163" s="181"/>
      <c r="D2163" s="181"/>
      <c r="E2163" s="181"/>
      <c r="F2163" s="181"/>
      <c r="G2163" s="181"/>
      <c r="H2163" s="181"/>
      <c r="I2163" s="181"/>
      <c r="J2163" s="181"/>
      <c r="K2163" s="625"/>
      <c r="L2163" s="181"/>
    </row>
    <row r="2164" spans="2:12" x14ac:dyDescent="0.25">
      <c r="B2164" s="624"/>
      <c r="C2164" s="181"/>
      <c r="D2164" s="181"/>
      <c r="E2164" s="181"/>
      <c r="F2164" s="181"/>
      <c r="G2164" s="181"/>
      <c r="H2164" s="181"/>
      <c r="I2164" s="181"/>
      <c r="J2164" s="181"/>
      <c r="K2164" s="625"/>
      <c r="L2164" s="181"/>
    </row>
    <row r="2165" spans="2:12" x14ac:dyDescent="0.25">
      <c r="B2165" s="624"/>
      <c r="C2165" s="181"/>
      <c r="D2165" s="181"/>
      <c r="E2165" s="181"/>
      <c r="F2165" s="181"/>
      <c r="G2165" s="181"/>
      <c r="H2165" s="181"/>
      <c r="I2165" s="181"/>
      <c r="J2165" s="181"/>
      <c r="K2165" s="625"/>
      <c r="L2165" s="181"/>
    </row>
    <row r="2166" spans="2:12" x14ac:dyDescent="0.25">
      <c r="B2166" s="624"/>
      <c r="C2166" s="181"/>
      <c r="D2166" s="181"/>
      <c r="E2166" s="181"/>
      <c r="F2166" s="181"/>
      <c r="G2166" s="181"/>
      <c r="H2166" s="181"/>
      <c r="I2166" s="181"/>
      <c r="J2166" s="181"/>
      <c r="K2166" s="625"/>
      <c r="L2166" s="181"/>
    </row>
    <row r="2167" spans="2:12" x14ac:dyDescent="0.25">
      <c r="B2167" s="624"/>
      <c r="C2167" s="181"/>
      <c r="D2167" s="181"/>
      <c r="E2167" s="181"/>
      <c r="F2167" s="181"/>
      <c r="G2167" s="181"/>
      <c r="H2167" s="181"/>
      <c r="I2167" s="181"/>
      <c r="J2167" s="181"/>
      <c r="K2167" s="625"/>
      <c r="L2167" s="181"/>
    </row>
    <row r="2168" spans="2:12" x14ac:dyDescent="0.25">
      <c r="B2168" s="624"/>
      <c r="C2168" s="181"/>
      <c r="D2168" s="181"/>
      <c r="E2168" s="181"/>
      <c r="F2168" s="181"/>
      <c r="G2168" s="181"/>
      <c r="H2168" s="181"/>
      <c r="I2168" s="181"/>
      <c r="J2168" s="181"/>
      <c r="K2168" s="625"/>
      <c r="L2168" s="181"/>
    </row>
    <row r="2169" spans="2:12" x14ac:dyDescent="0.25">
      <c r="B2169" s="624"/>
      <c r="C2169" s="181"/>
      <c r="D2169" s="181"/>
      <c r="E2169" s="181"/>
      <c r="F2169" s="181"/>
      <c r="G2169" s="181"/>
      <c r="H2169" s="181"/>
      <c r="I2169" s="181"/>
      <c r="J2169" s="181"/>
      <c r="K2169" s="625"/>
      <c r="L2169" s="181"/>
    </row>
    <row r="2170" spans="2:12" x14ac:dyDescent="0.25">
      <c r="B2170" s="624"/>
      <c r="C2170" s="181"/>
      <c r="D2170" s="181"/>
      <c r="E2170" s="181"/>
      <c r="F2170" s="181"/>
      <c r="G2170" s="181"/>
      <c r="H2170" s="181"/>
      <c r="I2170" s="181"/>
      <c r="J2170" s="181"/>
      <c r="K2170" s="625"/>
      <c r="L2170" s="181"/>
    </row>
    <row r="2171" spans="2:12" x14ac:dyDescent="0.25">
      <c r="B2171" s="624"/>
      <c r="C2171" s="181"/>
      <c r="D2171" s="181"/>
      <c r="E2171" s="181"/>
      <c r="F2171" s="181"/>
      <c r="G2171" s="181"/>
      <c r="H2171" s="181"/>
      <c r="I2171" s="181"/>
      <c r="J2171" s="181"/>
      <c r="K2171" s="625"/>
      <c r="L2171" s="181"/>
    </row>
    <row r="2172" spans="2:12" x14ac:dyDescent="0.25">
      <c r="B2172" s="624"/>
      <c r="C2172" s="181"/>
      <c r="D2172" s="181"/>
      <c r="E2172" s="181"/>
      <c r="F2172" s="181"/>
      <c r="G2172" s="181"/>
      <c r="H2172" s="181"/>
      <c r="I2172" s="181"/>
      <c r="J2172" s="181"/>
      <c r="K2172" s="625"/>
      <c r="L2172" s="181"/>
    </row>
    <row r="2173" spans="2:12" x14ac:dyDescent="0.25">
      <c r="B2173" s="624"/>
      <c r="C2173" s="181"/>
      <c r="D2173" s="181"/>
      <c r="E2173" s="181"/>
      <c r="F2173" s="181"/>
      <c r="G2173" s="181"/>
      <c r="H2173" s="181"/>
      <c r="I2173" s="181"/>
      <c r="J2173" s="181"/>
      <c r="K2173" s="625"/>
      <c r="L2173" s="181"/>
    </row>
    <row r="2174" spans="2:12" x14ac:dyDescent="0.25">
      <c r="B2174" s="624"/>
      <c r="C2174" s="181"/>
      <c r="D2174" s="181"/>
      <c r="E2174" s="181"/>
      <c r="F2174" s="181"/>
      <c r="G2174" s="181"/>
      <c r="H2174" s="181"/>
      <c r="I2174" s="181"/>
      <c r="J2174" s="181"/>
      <c r="K2174" s="625"/>
      <c r="L2174" s="181"/>
    </row>
    <row r="2175" spans="2:12" x14ac:dyDescent="0.25">
      <c r="B2175" s="624"/>
      <c r="C2175" s="181"/>
      <c r="D2175" s="181"/>
      <c r="E2175" s="181"/>
      <c r="F2175" s="181"/>
      <c r="G2175" s="181"/>
      <c r="H2175" s="181"/>
      <c r="I2175" s="181"/>
      <c r="J2175" s="181"/>
      <c r="K2175" s="625"/>
      <c r="L2175" s="181"/>
    </row>
    <row r="2176" spans="2:12" x14ac:dyDescent="0.25">
      <c r="B2176" s="624"/>
      <c r="C2176" s="181"/>
      <c r="D2176" s="181"/>
      <c r="E2176" s="181"/>
      <c r="F2176" s="181"/>
      <c r="G2176" s="181"/>
      <c r="H2176" s="181"/>
      <c r="I2176" s="181"/>
      <c r="J2176" s="181"/>
      <c r="K2176" s="625"/>
      <c r="L2176" s="181"/>
    </row>
    <row r="2177" spans="2:12" x14ac:dyDescent="0.25">
      <c r="B2177" s="624"/>
      <c r="C2177" s="181"/>
      <c r="D2177" s="181"/>
      <c r="E2177" s="181"/>
      <c r="F2177" s="181"/>
      <c r="G2177" s="181"/>
      <c r="H2177" s="181"/>
      <c r="I2177" s="181"/>
      <c r="J2177" s="181"/>
      <c r="K2177" s="625"/>
      <c r="L2177" s="181"/>
    </row>
    <row r="2178" spans="2:12" x14ac:dyDescent="0.25">
      <c r="B2178" s="624"/>
      <c r="C2178" s="181"/>
      <c r="D2178" s="181"/>
      <c r="E2178" s="181"/>
      <c r="F2178" s="181"/>
      <c r="G2178" s="181"/>
      <c r="H2178" s="181"/>
      <c r="I2178" s="181"/>
      <c r="J2178" s="181"/>
      <c r="K2178" s="625"/>
      <c r="L2178" s="181"/>
    </row>
    <row r="2179" spans="2:12" x14ac:dyDescent="0.25">
      <c r="B2179" s="624"/>
      <c r="C2179" s="181"/>
      <c r="D2179" s="181"/>
      <c r="E2179" s="181"/>
      <c r="F2179" s="181"/>
      <c r="G2179" s="181"/>
      <c r="H2179" s="181"/>
      <c r="I2179" s="181"/>
      <c r="J2179" s="181"/>
      <c r="K2179" s="625"/>
      <c r="L2179" s="181"/>
    </row>
    <row r="2180" spans="2:12" x14ac:dyDescent="0.25">
      <c r="B2180" s="624"/>
      <c r="C2180" s="181"/>
      <c r="D2180" s="181"/>
      <c r="E2180" s="181"/>
      <c r="F2180" s="181"/>
      <c r="G2180" s="181"/>
      <c r="H2180" s="181"/>
      <c r="I2180" s="181"/>
      <c r="J2180" s="181"/>
      <c r="K2180" s="625"/>
      <c r="L2180" s="181"/>
    </row>
    <row r="2181" spans="2:12" x14ac:dyDescent="0.25">
      <c r="B2181" s="624"/>
      <c r="C2181" s="181"/>
      <c r="D2181" s="181"/>
      <c r="E2181" s="181"/>
      <c r="F2181" s="181"/>
      <c r="G2181" s="181"/>
      <c r="H2181" s="181"/>
      <c r="I2181" s="181"/>
      <c r="J2181" s="181"/>
      <c r="K2181" s="625"/>
      <c r="L2181" s="181"/>
    </row>
    <row r="2182" spans="2:12" x14ac:dyDescent="0.25">
      <c r="B2182" s="624"/>
      <c r="C2182" s="181"/>
      <c r="D2182" s="181"/>
      <c r="E2182" s="181"/>
      <c r="F2182" s="181"/>
      <c r="G2182" s="181"/>
      <c r="H2182" s="181"/>
      <c r="I2182" s="181"/>
      <c r="J2182" s="181"/>
      <c r="K2182" s="625"/>
      <c r="L2182" s="181"/>
    </row>
    <row r="2183" spans="2:12" x14ac:dyDescent="0.25">
      <c r="B2183" s="624"/>
      <c r="C2183" s="181"/>
      <c r="D2183" s="181"/>
      <c r="E2183" s="181"/>
      <c r="F2183" s="181"/>
      <c r="G2183" s="181"/>
      <c r="H2183" s="181"/>
      <c r="I2183" s="181"/>
      <c r="J2183" s="181"/>
      <c r="K2183" s="625"/>
      <c r="L2183" s="181"/>
    </row>
    <row r="2184" spans="2:12" x14ac:dyDescent="0.25">
      <c r="B2184" s="624"/>
      <c r="C2184" s="181"/>
      <c r="D2184" s="181"/>
      <c r="E2184" s="181"/>
      <c r="F2184" s="181"/>
      <c r="G2184" s="181"/>
      <c r="H2184" s="181"/>
      <c r="I2184" s="181"/>
      <c r="J2184" s="181"/>
      <c r="K2184" s="625"/>
      <c r="L2184" s="181"/>
    </row>
    <row r="2185" spans="2:12" x14ac:dyDescent="0.25">
      <c r="B2185" s="624"/>
      <c r="C2185" s="181"/>
      <c r="D2185" s="181"/>
      <c r="E2185" s="181"/>
      <c r="F2185" s="181"/>
      <c r="G2185" s="181"/>
      <c r="H2185" s="181"/>
      <c r="I2185" s="181"/>
      <c r="J2185" s="181"/>
      <c r="K2185" s="625"/>
      <c r="L2185" s="181"/>
    </row>
    <row r="2186" spans="2:12" x14ac:dyDescent="0.25">
      <c r="B2186" s="624"/>
      <c r="C2186" s="181"/>
      <c r="D2186" s="181"/>
      <c r="E2186" s="181"/>
      <c r="F2186" s="181"/>
      <c r="G2186" s="181"/>
      <c r="H2186" s="181"/>
      <c r="I2186" s="181"/>
      <c r="J2186" s="181"/>
      <c r="K2186" s="625"/>
      <c r="L2186" s="181"/>
    </row>
    <row r="2187" spans="2:12" x14ac:dyDescent="0.25">
      <c r="B2187" s="624"/>
      <c r="C2187" s="181"/>
      <c r="D2187" s="181"/>
      <c r="E2187" s="181"/>
      <c r="F2187" s="181"/>
      <c r="G2187" s="181"/>
      <c r="H2187" s="181"/>
      <c r="I2187" s="181"/>
      <c r="J2187" s="181"/>
      <c r="K2187" s="625"/>
      <c r="L2187" s="181"/>
    </row>
    <row r="2188" spans="2:12" x14ac:dyDescent="0.25">
      <c r="B2188" s="624"/>
      <c r="C2188" s="181"/>
      <c r="D2188" s="181"/>
      <c r="E2188" s="181"/>
      <c r="F2188" s="181"/>
      <c r="G2188" s="181"/>
      <c r="H2188" s="181"/>
      <c r="I2188" s="181"/>
      <c r="J2188" s="181"/>
      <c r="K2188" s="625"/>
      <c r="L2188" s="181"/>
    </row>
    <row r="2189" spans="2:12" x14ac:dyDescent="0.25">
      <c r="B2189" s="624"/>
      <c r="C2189" s="181"/>
      <c r="D2189" s="181"/>
      <c r="E2189" s="181"/>
      <c r="F2189" s="181"/>
      <c r="G2189" s="181"/>
      <c r="H2189" s="181"/>
      <c r="I2189" s="181"/>
      <c r="J2189" s="181"/>
      <c r="K2189" s="625"/>
      <c r="L2189" s="181"/>
    </row>
    <row r="2190" spans="2:12" x14ac:dyDescent="0.25">
      <c r="B2190" s="624"/>
      <c r="C2190" s="181"/>
      <c r="D2190" s="181"/>
      <c r="E2190" s="181"/>
      <c r="F2190" s="181"/>
      <c r="G2190" s="181"/>
      <c r="H2190" s="181"/>
      <c r="I2190" s="181"/>
      <c r="J2190" s="181"/>
      <c r="K2190" s="625"/>
      <c r="L2190" s="181"/>
    </row>
    <row r="2191" spans="2:12" x14ac:dyDescent="0.25">
      <c r="B2191" s="624"/>
      <c r="C2191" s="181"/>
      <c r="D2191" s="181"/>
      <c r="E2191" s="181"/>
      <c r="F2191" s="181"/>
      <c r="G2191" s="181"/>
      <c r="H2191" s="181"/>
      <c r="I2191" s="181"/>
      <c r="J2191" s="181"/>
      <c r="K2191" s="625"/>
      <c r="L2191" s="181"/>
    </row>
    <row r="2192" spans="2:12" x14ac:dyDescent="0.25">
      <c r="B2192" s="624"/>
      <c r="C2192" s="181"/>
      <c r="D2192" s="181"/>
      <c r="E2192" s="181"/>
      <c r="F2192" s="181"/>
      <c r="G2192" s="181"/>
      <c r="H2192" s="181"/>
      <c r="I2192" s="181"/>
      <c r="J2192" s="181"/>
      <c r="K2192" s="625"/>
      <c r="L2192" s="181"/>
    </row>
    <row r="2193" spans="2:12" x14ac:dyDescent="0.25">
      <c r="B2193" s="624"/>
      <c r="C2193" s="181"/>
      <c r="D2193" s="181"/>
      <c r="E2193" s="181"/>
      <c r="F2193" s="181"/>
      <c r="G2193" s="181"/>
      <c r="H2193" s="181"/>
      <c r="I2193" s="181"/>
      <c r="J2193" s="181"/>
      <c r="K2193" s="625"/>
      <c r="L2193" s="181"/>
    </row>
    <row r="2194" spans="2:12" x14ac:dyDescent="0.25">
      <c r="B2194" s="624"/>
      <c r="C2194" s="181"/>
      <c r="D2194" s="181"/>
      <c r="E2194" s="181"/>
      <c r="F2194" s="181"/>
      <c r="G2194" s="181"/>
      <c r="H2194" s="181"/>
      <c r="I2194" s="181"/>
      <c r="J2194" s="181"/>
      <c r="K2194" s="625"/>
      <c r="L2194" s="181"/>
    </row>
    <row r="2195" spans="2:12" x14ac:dyDescent="0.25">
      <c r="B2195" s="624"/>
      <c r="C2195" s="181"/>
      <c r="D2195" s="181"/>
      <c r="E2195" s="181"/>
      <c r="F2195" s="181"/>
      <c r="G2195" s="181"/>
      <c r="H2195" s="181"/>
      <c r="I2195" s="181"/>
      <c r="J2195" s="181"/>
      <c r="K2195" s="625"/>
      <c r="L2195" s="181"/>
    </row>
    <row r="2196" spans="2:12" x14ac:dyDescent="0.25">
      <c r="B2196" s="624"/>
      <c r="C2196" s="181"/>
      <c r="D2196" s="181"/>
      <c r="E2196" s="181"/>
      <c r="F2196" s="181"/>
      <c r="G2196" s="181"/>
      <c r="H2196" s="181"/>
      <c r="I2196" s="181"/>
      <c r="J2196" s="181"/>
      <c r="K2196" s="625"/>
      <c r="L2196" s="181"/>
    </row>
    <row r="2197" spans="2:12" x14ac:dyDescent="0.25">
      <c r="B2197" s="624"/>
      <c r="C2197" s="181"/>
      <c r="D2197" s="181"/>
      <c r="E2197" s="181"/>
      <c r="F2197" s="181"/>
      <c r="G2197" s="181"/>
      <c r="H2197" s="181"/>
      <c r="I2197" s="181"/>
      <c r="J2197" s="181"/>
      <c r="K2197" s="625"/>
      <c r="L2197" s="181"/>
    </row>
    <row r="2198" spans="2:12" x14ac:dyDescent="0.25">
      <c r="B2198" s="624"/>
      <c r="C2198" s="181"/>
      <c r="D2198" s="181"/>
      <c r="E2198" s="181"/>
      <c r="F2198" s="181"/>
      <c r="G2198" s="181"/>
      <c r="H2198" s="181"/>
      <c r="I2198" s="181"/>
      <c r="J2198" s="181"/>
      <c r="K2198" s="625"/>
      <c r="L2198" s="181"/>
    </row>
    <row r="2199" spans="2:12" x14ac:dyDescent="0.25">
      <c r="B2199" s="624"/>
      <c r="C2199" s="181"/>
      <c r="D2199" s="181"/>
      <c r="E2199" s="181"/>
      <c r="F2199" s="181"/>
      <c r="G2199" s="181"/>
      <c r="H2199" s="181"/>
      <c r="I2199" s="181"/>
      <c r="J2199" s="181"/>
      <c r="K2199" s="625"/>
      <c r="L2199" s="181"/>
    </row>
    <row r="2200" spans="2:12" x14ac:dyDescent="0.25">
      <c r="B2200" s="624"/>
      <c r="C2200" s="181"/>
      <c r="D2200" s="181"/>
      <c r="E2200" s="181"/>
      <c r="F2200" s="181"/>
      <c r="G2200" s="181"/>
      <c r="H2200" s="181"/>
      <c r="I2200" s="181"/>
      <c r="J2200" s="181"/>
      <c r="K2200" s="625"/>
      <c r="L2200" s="181"/>
    </row>
    <row r="2201" spans="2:12" x14ac:dyDescent="0.25">
      <c r="B2201" s="624"/>
      <c r="C2201" s="181"/>
      <c r="D2201" s="181"/>
      <c r="E2201" s="181"/>
      <c r="F2201" s="181"/>
      <c r="G2201" s="181"/>
      <c r="H2201" s="181"/>
      <c r="I2201" s="181"/>
      <c r="J2201" s="181"/>
      <c r="K2201" s="625"/>
      <c r="L2201" s="181"/>
    </row>
    <row r="2202" spans="2:12" x14ac:dyDescent="0.25">
      <c r="B2202" s="624"/>
      <c r="C2202" s="181"/>
      <c r="D2202" s="181"/>
      <c r="E2202" s="181"/>
      <c r="F2202" s="181"/>
      <c r="G2202" s="181"/>
      <c r="H2202" s="181"/>
      <c r="I2202" s="181"/>
      <c r="J2202" s="181"/>
      <c r="K2202" s="625"/>
      <c r="L2202" s="181"/>
    </row>
    <row r="2203" spans="2:12" x14ac:dyDescent="0.25">
      <c r="B2203" s="624"/>
      <c r="C2203" s="181"/>
      <c r="D2203" s="181"/>
      <c r="E2203" s="181"/>
      <c r="F2203" s="181"/>
      <c r="G2203" s="181"/>
      <c r="H2203" s="181"/>
      <c r="I2203" s="181"/>
      <c r="J2203" s="181"/>
      <c r="K2203" s="625"/>
      <c r="L2203" s="181"/>
    </row>
    <row r="2204" spans="2:12" x14ac:dyDescent="0.25">
      <c r="B2204" s="624"/>
      <c r="C2204" s="181"/>
      <c r="D2204" s="181"/>
      <c r="E2204" s="181"/>
      <c r="F2204" s="181"/>
      <c r="G2204" s="181"/>
      <c r="H2204" s="181"/>
      <c r="I2204" s="181"/>
      <c r="J2204" s="181"/>
      <c r="K2204" s="625"/>
      <c r="L2204" s="181"/>
    </row>
    <row r="2205" spans="2:12" x14ac:dyDescent="0.25">
      <c r="B2205" s="624"/>
      <c r="C2205" s="181"/>
      <c r="D2205" s="181"/>
      <c r="E2205" s="181"/>
      <c r="F2205" s="181"/>
      <c r="G2205" s="181"/>
      <c r="H2205" s="181"/>
      <c r="I2205" s="181"/>
      <c r="J2205" s="181"/>
      <c r="K2205" s="625"/>
      <c r="L2205" s="181"/>
    </row>
    <row r="2206" spans="2:12" x14ac:dyDescent="0.25">
      <c r="B2206" s="624"/>
      <c r="C2206" s="181"/>
      <c r="D2206" s="181"/>
      <c r="E2206" s="181"/>
      <c r="F2206" s="181"/>
      <c r="G2206" s="181"/>
      <c r="H2206" s="181"/>
      <c r="I2206" s="181"/>
      <c r="J2206" s="181"/>
      <c r="K2206" s="625"/>
      <c r="L2206" s="181"/>
    </row>
    <row r="2207" spans="2:12" x14ac:dyDescent="0.25">
      <c r="B2207" s="624"/>
      <c r="C2207" s="181"/>
      <c r="D2207" s="181"/>
      <c r="E2207" s="181"/>
      <c r="F2207" s="181"/>
      <c r="G2207" s="181"/>
      <c r="H2207" s="181"/>
      <c r="I2207" s="181"/>
      <c r="J2207" s="181"/>
      <c r="K2207" s="625"/>
      <c r="L2207" s="181"/>
    </row>
    <row r="2208" spans="2:12" x14ac:dyDescent="0.25">
      <c r="B2208" s="624"/>
      <c r="C2208" s="181"/>
      <c r="D2208" s="181"/>
      <c r="E2208" s="181"/>
      <c r="F2208" s="181"/>
      <c r="G2208" s="181"/>
      <c r="H2208" s="181"/>
      <c r="I2208" s="181"/>
      <c r="J2208" s="181"/>
      <c r="K2208" s="625"/>
      <c r="L2208" s="181"/>
    </row>
    <row r="2209" spans="2:12" x14ac:dyDescent="0.25">
      <c r="B2209" s="624"/>
      <c r="C2209" s="181"/>
      <c r="D2209" s="181"/>
      <c r="E2209" s="181"/>
      <c r="F2209" s="181"/>
      <c r="G2209" s="181"/>
      <c r="H2209" s="181"/>
      <c r="I2209" s="181"/>
      <c r="J2209" s="181"/>
      <c r="K2209" s="625"/>
      <c r="L2209" s="181"/>
    </row>
    <row r="2210" spans="2:12" x14ac:dyDescent="0.25">
      <c r="B2210" s="624"/>
      <c r="C2210" s="181"/>
      <c r="D2210" s="181"/>
      <c r="E2210" s="181"/>
      <c r="F2210" s="181"/>
      <c r="G2210" s="181"/>
      <c r="H2210" s="181"/>
      <c r="I2210" s="181"/>
      <c r="J2210" s="181"/>
      <c r="K2210" s="625"/>
      <c r="L2210" s="181"/>
    </row>
    <row r="2211" spans="2:12" x14ac:dyDescent="0.25">
      <c r="B2211" s="624"/>
      <c r="C2211" s="181"/>
      <c r="D2211" s="181"/>
      <c r="E2211" s="181"/>
      <c r="F2211" s="181"/>
      <c r="G2211" s="181"/>
      <c r="H2211" s="181"/>
      <c r="I2211" s="181"/>
      <c r="J2211" s="181"/>
      <c r="K2211" s="625"/>
      <c r="L2211" s="181"/>
    </row>
    <row r="2212" spans="2:12" x14ac:dyDescent="0.25">
      <c r="B2212" s="624"/>
      <c r="C2212" s="181"/>
      <c r="D2212" s="181"/>
      <c r="E2212" s="181"/>
      <c r="F2212" s="181"/>
      <c r="G2212" s="181"/>
      <c r="H2212" s="181"/>
      <c r="I2212" s="181"/>
      <c r="J2212" s="181"/>
      <c r="K2212" s="625"/>
      <c r="L2212" s="181"/>
    </row>
    <row r="2213" spans="2:12" x14ac:dyDescent="0.25">
      <c r="B2213" s="624"/>
      <c r="C2213" s="181"/>
      <c r="D2213" s="181"/>
      <c r="E2213" s="181"/>
      <c r="F2213" s="181"/>
      <c r="G2213" s="181"/>
      <c r="H2213" s="181"/>
      <c r="I2213" s="181"/>
      <c r="J2213" s="181"/>
      <c r="K2213" s="625"/>
      <c r="L2213" s="181"/>
    </row>
    <row r="2214" spans="2:12" x14ac:dyDescent="0.25">
      <c r="B2214" s="624"/>
      <c r="C2214" s="181"/>
      <c r="D2214" s="181"/>
      <c r="E2214" s="181"/>
      <c r="F2214" s="181"/>
      <c r="G2214" s="181"/>
      <c r="H2214" s="181"/>
      <c r="I2214" s="181"/>
      <c r="J2214" s="181"/>
      <c r="K2214" s="625"/>
      <c r="L2214" s="181"/>
    </row>
    <row r="2215" spans="2:12" x14ac:dyDescent="0.25">
      <c r="B2215" s="624"/>
      <c r="C2215" s="181"/>
      <c r="D2215" s="181"/>
      <c r="E2215" s="181"/>
      <c r="F2215" s="181"/>
      <c r="G2215" s="181"/>
      <c r="H2215" s="181"/>
      <c r="I2215" s="181"/>
      <c r="J2215" s="181"/>
      <c r="K2215" s="625"/>
      <c r="L2215" s="181"/>
    </row>
    <row r="2216" spans="2:12" x14ac:dyDescent="0.25">
      <c r="B2216" s="624"/>
      <c r="C2216" s="181"/>
      <c r="D2216" s="181"/>
      <c r="E2216" s="181"/>
      <c r="F2216" s="181"/>
      <c r="G2216" s="181"/>
      <c r="H2216" s="181"/>
      <c r="I2216" s="181"/>
      <c r="J2216" s="181"/>
      <c r="K2216" s="625"/>
      <c r="L2216" s="181"/>
    </row>
    <row r="2217" spans="2:12" x14ac:dyDescent="0.25">
      <c r="B2217" s="624"/>
      <c r="C2217" s="181"/>
      <c r="D2217" s="181"/>
      <c r="E2217" s="181"/>
      <c r="F2217" s="181"/>
      <c r="G2217" s="181"/>
      <c r="H2217" s="181"/>
      <c r="I2217" s="181"/>
      <c r="J2217" s="181"/>
      <c r="K2217" s="625"/>
      <c r="L2217" s="181"/>
    </row>
    <row r="2218" spans="2:12" x14ac:dyDescent="0.25">
      <c r="B2218" s="624"/>
      <c r="C2218" s="181"/>
      <c r="D2218" s="181"/>
      <c r="E2218" s="181"/>
      <c r="F2218" s="181"/>
      <c r="G2218" s="181"/>
      <c r="H2218" s="181"/>
      <c r="I2218" s="181"/>
      <c r="J2218" s="181"/>
      <c r="K2218" s="625"/>
      <c r="L2218" s="181"/>
    </row>
    <row r="2219" spans="2:12" x14ac:dyDescent="0.25">
      <c r="B2219" s="624"/>
      <c r="C2219" s="181"/>
      <c r="D2219" s="181"/>
      <c r="E2219" s="181"/>
      <c r="F2219" s="181"/>
      <c r="G2219" s="181"/>
      <c r="H2219" s="181"/>
      <c r="I2219" s="181"/>
      <c r="J2219" s="181"/>
      <c r="K2219" s="625"/>
      <c r="L2219" s="181"/>
    </row>
    <row r="2220" spans="2:12" x14ac:dyDescent="0.25">
      <c r="B2220" s="624"/>
      <c r="C2220" s="181"/>
      <c r="D2220" s="181"/>
      <c r="E2220" s="181"/>
      <c r="F2220" s="181"/>
      <c r="G2220" s="181"/>
      <c r="H2220" s="181"/>
      <c r="I2220" s="181"/>
      <c r="J2220" s="181"/>
      <c r="K2220" s="625"/>
      <c r="L2220" s="181"/>
    </row>
    <row r="2221" spans="2:12" x14ac:dyDescent="0.25">
      <c r="B2221" s="624"/>
      <c r="C2221" s="181"/>
      <c r="D2221" s="181"/>
      <c r="E2221" s="181"/>
      <c r="F2221" s="181"/>
      <c r="G2221" s="181"/>
      <c r="H2221" s="181"/>
      <c r="I2221" s="181"/>
      <c r="J2221" s="181"/>
      <c r="K2221" s="625"/>
      <c r="L2221" s="181"/>
    </row>
    <row r="2222" spans="2:12" x14ac:dyDescent="0.25">
      <c r="B2222" s="624"/>
      <c r="C2222" s="181"/>
      <c r="D2222" s="181"/>
      <c r="E2222" s="181"/>
      <c r="F2222" s="181"/>
      <c r="G2222" s="181"/>
      <c r="H2222" s="181"/>
      <c r="I2222" s="181"/>
      <c r="J2222" s="181"/>
      <c r="K2222" s="625"/>
      <c r="L2222" s="181"/>
    </row>
    <row r="2223" spans="2:12" x14ac:dyDescent="0.25">
      <c r="B2223" s="624"/>
      <c r="C2223" s="181"/>
      <c r="D2223" s="181"/>
      <c r="E2223" s="181"/>
      <c r="F2223" s="181"/>
      <c r="G2223" s="181"/>
      <c r="H2223" s="181"/>
      <c r="I2223" s="181"/>
      <c r="J2223" s="181"/>
      <c r="K2223" s="625"/>
      <c r="L2223" s="181"/>
    </row>
    <row r="2224" spans="2:12" x14ac:dyDescent="0.25">
      <c r="B2224" s="624"/>
      <c r="C2224" s="181"/>
      <c r="D2224" s="181"/>
      <c r="E2224" s="181"/>
      <c r="F2224" s="181"/>
      <c r="G2224" s="181"/>
      <c r="H2224" s="181"/>
      <c r="I2224" s="181"/>
      <c r="J2224" s="181"/>
      <c r="K2224" s="625"/>
      <c r="L2224" s="181"/>
    </row>
    <row r="2225" spans="2:12" x14ac:dyDescent="0.25">
      <c r="B2225" s="624"/>
      <c r="C2225" s="181"/>
      <c r="D2225" s="181"/>
      <c r="E2225" s="181"/>
      <c r="F2225" s="181"/>
      <c r="G2225" s="181"/>
      <c r="H2225" s="181"/>
      <c r="I2225" s="181"/>
      <c r="J2225" s="181"/>
      <c r="K2225" s="625"/>
      <c r="L2225" s="181"/>
    </row>
    <row r="2226" spans="2:12" x14ac:dyDescent="0.25">
      <c r="B2226" s="624"/>
      <c r="C2226" s="181"/>
      <c r="D2226" s="181"/>
      <c r="E2226" s="181"/>
      <c r="F2226" s="181"/>
      <c r="G2226" s="181"/>
      <c r="H2226" s="181"/>
      <c r="I2226" s="181"/>
      <c r="J2226" s="181"/>
      <c r="K2226" s="625"/>
      <c r="L2226" s="181"/>
    </row>
    <row r="2227" spans="2:12" x14ac:dyDescent="0.25">
      <c r="B2227" s="624"/>
      <c r="C2227" s="181"/>
      <c r="D2227" s="181"/>
      <c r="E2227" s="181"/>
      <c r="F2227" s="181"/>
      <c r="G2227" s="181"/>
      <c r="H2227" s="181"/>
      <c r="I2227" s="181"/>
      <c r="J2227" s="181"/>
      <c r="K2227" s="625"/>
      <c r="L2227" s="181"/>
    </row>
    <row r="2228" spans="2:12" x14ac:dyDescent="0.25">
      <c r="B2228" s="624"/>
      <c r="C2228" s="181"/>
      <c r="D2228" s="181"/>
      <c r="E2228" s="181"/>
      <c r="F2228" s="181"/>
      <c r="G2228" s="181"/>
      <c r="H2228" s="181"/>
      <c r="I2228" s="181"/>
      <c r="J2228" s="181"/>
      <c r="K2228" s="625"/>
      <c r="L2228" s="181"/>
    </row>
    <row r="2229" spans="2:12" x14ac:dyDescent="0.25">
      <c r="B2229" s="624"/>
      <c r="C2229" s="181"/>
      <c r="D2229" s="181"/>
      <c r="E2229" s="181"/>
      <c r="F2229" s="181"/>
      <c r="G2229" s="181"/>
      <c r="H2229" s="181"/>
      <c r="I2229" s="181"/>
      <c r="J2229" s="181"/>
      <c r="K2229" s="625"/>
      <c r="L2229" s="181"/>
    </row>
    <row r="2230" spans="2:12" x14ac:dyDescent="0.25">
      <c r="B2230" s="624"/>
      <c r="C2230" s="181"/>
      <c r="D2230" s="181"/>
      <c r="E2230" s="181"/>
      <c r="F2230" s="181"/>
      <c r="G2230" s="181"/>
      <c r="H2230" s="181"/>
      <c r="I2230" s="181"/>
      <c r="J2230" s="181"/>
      <c r="K2230" s="625"/>
      <c r="L2230" s="181"/>
    </row>
    <row r="2231" spans="2:12" x14ac:dyDescent="0.25">
      <c r="B2231" s="624"/>
      <c r="C2231" s="181"/>
      <c r="D2231" s="181"/>
      <c r="E2231" s="181"/>
      <c r="F2231" s="181"/>
      <c r="G2231" s="181"/>
      <c r="H2231" s="181"/>
      <c r="I2231" s="181"/>
      <c r="J2231" s="181"/>
      <c r="K2231" s="625"/>
      <c r="L2231" s="181"/>
    </row>
    <row r="2232" spans="2:12" x14ac:dyDescent="0.25">
      <c r="B2232" s="624"/>
      <c r="C2232" s="181"/>
      <c r="D2232" s="181"/>
      <c r="E2232" s="181"/>
      <c r="F2232" s="181"/>
      <c r="G2232" s="181"/>
      <c r="H2232" s="181"/>
      <c r="I2232" s="181"/>
      <c r="J2232" s="181"/>
      <c r="K2232" s="625"/>
      <c r="L2232" s="181"/>
    </row>
    <row r="2233" spans="2:12" x14ac:dyDescent="0.25">
      <c r="B2233" s="624"/>
      <c r="C2233" s="181"/>
      <c r="D2233" s="181"/>
      <c r="E2233" s="181"/>
      <c r="F2233" s="181"/>
      <c r="G2233" s="181"/>
      <c r="H2233" s="181"/>
      <c r="I2233" s="181"/>
      <c r="J2233" s="181"/>
      <c r="K2233" s="625"/>
      <c r="L2233" s="181"/>
    </row>
    <row r="2234" spans="2:12" x14ac:dyDescent="0.25">
      <c r="B2234" s="624"/>
      <c r="C2234" s="181"/>
      <c r="D2234" s="181"/>
      <c r="E2234" s="181"/>
      <c r="F2234" s="181"/>
      <c r="G2234" s="181"/>
      <c r="H2234" s="181"/>
      <c r="I2234" s="181"/>
      <c r="J2234" s="181"/>
      <c r="K2234" s="625"/>
      <c r="L2234" s="181"/>
    </row>
    <row r="2235" spans="2:12" x14ac:dyDescent="0.25">
      <c r="B2235" s="624"/>
      <c r="C2235" s="181"/>
      <c r="D2235" s="181"/>
      <c r="E2235" s="181"/>
      <c r="F2235" s="181"/>
      <c r="G2235" s="181"/>
      <c r="H2235" s="181"/>
      <c r="I2235" s="181"/>
      <c r="J2235" s="181"/>
      <c r="K2235" s="625"/>
      <c r="L2235" s="181"/>
    </row>
    <row r="2236" spans="2:12" x14ac:dyDescent="0.25">
      <c r="B2236" s="624"/>
      <c r="C2236" s="181"/>
      <c r="D2236" s="181"/>
      <c r="E2236" s="181"/>
      <c r="F2236" s="181"/>
      <c r="G2236" s="181"/>
      <c r="H2236" s="181"/>
      <c r="I2236" s="181"/>
      <c r="J2236" s="181"/>
      <c r="K2236" s="625"/>
      <c r="L2236" s="181"/>
    </row>
    <row r="2237" spans="2:12" x14ac:dyDescent="0.25">
      <c r="B2237" s="624"/>
      <c r="C2237" s="181"/>
      <c r="D2237" s="181"/>
      <c r="E2237" s="181"/>
      <c r="F2237" s="181"/>
      <c r="G2237" s="181"/>
      <c r="H2237" s="181"/>
      <c r="I2237" s="181"/>
      <c r="J2237" s="181"/>
      <c r="K2237" s="625"/>
      <c r="L2237" s="181"/>
    </row>
    <row r="2238" spans="2:12" x14ac:dyDescent="0.25">
      <c r="B2238" s="624"/>
      <c r="C2238" s="181"/>
      <c r="D2238" s="181"/>
      <c r="E2238" s="181"/>
      <c r="F2238" s="181"/>
      <c r="G2238" s="181"/>
      <c r="H2238" s="181"/>
      <c r="I2238" s="181"/>
      <c r="J2238" s="181"/>
      <c r="K2238" s="625"/>
      <c r="L2238" s="181"/>
    </row>
    <row r="2239" spans="2:12" x14ac:dyDescent="0.25">
      <c r="B2239" s="624"/>
      <c r="C2239" s="181"/>
      <c r="D2239" s="181"/>
      <c r="E2239" s="181"/>
      <c r="F2239" s="181"/>
      <c r="G2239" s="181"/>
      <c r="H2239" s="181"/>
      <c r="I2239" s="181"/>
      <c r="J2239" s="181"/>
      <c r="K2239" s="625"/>
      <c r="L2239" s="181"/>
    </row>
    <row r="2240" spans="2:12" x14ac:dyDescent="0.25">
      <c r="B2240" s="624"/>
      <c r="C2240" s="181"/>
      <c r="D2240" s="181"/>
      <c r="E2240" s="181"/>
      <c r="F2240" s="181"/>
      <c r="G2240" s="181"/>
      <c r="H2240" s="181"/>
      <c r="I2240" s="181"/>
      <c r="J2240" s="181"/>
      <c r="K2240" s="625"/>
      <c r="L2240" s="181"/>
    </row>
    <row r="2241" spans="2:12" x14ac:dyDescent="0.25">
      <c r="B2241" s="624"/>
      <c r="C2241" s="181"/>
      <c r="D2241" s="181"/>
      <c r="E2241" s="181"/>
      <c r="F2241" s="181"/>
      <c r="G2241" s="181"/>
      <c r="H2241" s="181"/>
      <c r="I2241" s="181"/>
      <c r="J2241" s="181"/>
      <c r="K2241" s="625"/>
      <c r="L2241" s="181"/>
    </row>
    <row r="2242" spans="2:12" x14ac:dyDescent="0.25">
      <c r="B2242" s="624"/>
      <c r="C2242" s="181"/>
      <c r="D2242" s="181"/>
      <c r="E2242" s="181"/>
      <c r="F2242" s="181"/>
      <c r="G2242" s="181"/>
      <c r="H2242" s="181"/>
      <c r="I2242" s="181"/>
      <c r="J2242" s="181"/>
      <c r="K2242" s="625"/>
      <c r="L2242" s="181"/>
    </row>
    <row r="2243" spans="2:12" x14ac:dyDescent="0.25">
      <c r="B2243" s="624"/>
      <c r="C2243" s="181"/>
      <c r="D2243" s="181"/>
      <c r="E2243" s="181"/>
      <c r="F2243" s="181"/>
      <c r="G2243" s="181"/>
      <c r="H2243" s="181"/>
      <c r="I2243" s="181"/>
      <c r="J2243" s="181"/>
      <c r="K2243" s="625"/>
      <c r="L2243" s="181"/>
    </row>
    <row r="2244" spans="2:12" x14ac:dyDescent="0.25">
      <c r="B2244" s="624"/>
      <c r="C2244" s="181"/>
      <c r="D2244" s="181"/>
      <c r="E2244" s="181"/>
      <c r="F2244" s="181"/>
      <c r="G2244" s="181"/>
      <c r="H2244" s="181"/>
      <c r="I2244" s="181"/>
      <c r="J2244" s="181"/>
      <c r="K2244" s="625"/>
      <c r="L2244" s="181"/>
    </row>
    <row r="2245" spans="2:12" x14ac:dyDescent="0.25">
      <c r="B2245" s="624"/>
      <c r="C2245" s="181"/>
      <c r="D2245" s="181"/>
      <c r="E2245" s="181"/>
      <c r="F2245" s="181"/>
      <c r="G2245" s="181"/>
      <c r="H2245" s="181"/>
      <c r="I2245" s="181"/>
      <c r="J2245" s="181"/>
      <c r="K2245" s="625"/>
      <c r="L2245" s="181"/>
    </row>
    <row r="2246" spans="2:12" x14ac:dyDescent="0.25">
      <c r="B2246" s="624"/>
      <c r="C2246" s="181"/>
      <c r="D2246" s="181"/>
      <c r="E2246" s="181"/>
      <c r="F2246" s="181"/>
      <c r="G2246" s="181"/>
      <c r="H2246" s="181"/>
      <c r="I2246" s="181"/>
      <c r="J2246" s="181"/>
      <c r="K2246" s="625"/>
      <c r="L2246" s="181"/>
    </row>
    <row r="2247" spans="2:12" x14ac:dyDescent="0.25">
      <c r="B2247" s="624"/>
      <c r="C2247" s="181"/>
      <c r="D2247" s="181"/>
      <c r="E2247" s="181"/>
      <c r="F2247" s="181"/>
      <c r="G2247" s="181"/>
      <c r="H2247" s="181"/>
      <c r="I2247" s="181"/>
      <c r="J2247" s="181"/>
      <c r="K2247" s="625"/>
      <c r="L2247" s="181"/>
    </row>
    <row r="2248" spans="2:12" x14ac:dyDescent="0.25">
      <c r="B2248" s="624"/>
      <c r="C2248" s="181"/>
      <c r="D2248" s="181"/>
      <c r="E2248" s="181"/>
      <c r="F2248" s="181"/>
      <c r="G2248" s="181"/>
      <c r="H2248" s="181"/>
      <c r="I2248" s="181"/>
      <c r="J2248" s="181"/>
      <c r="K2248" s="625"/>
      <c r="L2248" s="181"/>
    </row>
    <row r="2249" spans="2:12" x14ac:dyDescent="0.25">
      <c r="B2249" s="624"/>
      <c r="C2249" s="181"/>
      <c r="D2249" s="181"/>
      <c r="E2249" s="181"/>
      <c r="F2249" s="181"/>
      <c r="G2249" s="181"/>
      <c r="H2249" s="181"/>
      <c r="I2249" s="181"/>
      <c r="J2249" s="181"/>
      <c r="K2249" s="625"/>
      <c r="L2249" s="181"/>
    </row>
    <row r="2250" spans="2:12" x14ac:dyDescent="0.25">
      <c r="B2250" s="624"/>
      <c r="C2250" s="181"/>
      <c r="D2250" s="181"/>
      <c r="E2250" s="181"/>
      <c r="F2250" s="181"/>
      <c r="G2250" s="181"/>
      <c r="H2250" s="181"/>
      <c r="I2250" s="181"/>
      <c r="J2250" s="181"/>
      <c r="K2250" s="625"/>
      <c r="L2250" s="181"/>
    </row>
    <row r="2251" spans="2:12" x14ac:dyDescent="0.25">
      <c r="B2251" s="624"/>
      <c r="C2251" s="181"/>
      <c r="D2251" s="181"/>
      <c r="E2251" s="181"/>
      <c r="F2251" s="181"/>
      <c r="G2251" s="181"/>
      <c r="H2251" s="181"/>
      <c r="I2251" s="181"/>
      <c r="J2251" s="181"/>
      <c r="K2251" s="625"/>
      <c r="L2251" s="181"/>
    </row>
    <row r="2252" spans="2:12" x14ac:dyDescent="0.25">
      <c r="B2252" s="624"/>
      <c r="C2252" s="181"/>
      <c r="D2252" s="181"/>
      <c r="E2252" s="181"/>
      <c r="F2252" s="181"/>
      <c r="G2252" s="181"/>
      <c r="H2252" s="181"/>
      <c r="I2252" s="181"/>
      <c r="J2252" s="181"/>
      <c r="K2252" s="625"/>
      <c r="L2252" s="181"/>
    </row>
    <row r="2253" spans="2:12" x14ac:dyDescent="0.25">
      <c r="B2253" s="624"/>
      <c r="C2253" s="181"/>
      <c r="D2253" s="181"/>
      <c r="E2253" s="181"/>
      <c r="F2253" s="181"/>
      <c r="G2253" s="181"/>
      <c r="H2253" s="181"/>
      <c r="I2253" s="181"/>
      <c r="J2253" s="181"/>
      <c r="K2253" s="625"/>
      <c r="L2253" s="181"/>
    </row>
    <row r="2254" spans="2:12" x14ac:dyDescent="0.25">
      <c r="B2254" s="624"/>
      <c r="C2254" s="181"/>
      <c r="D2254" s="181"/>
      <c r="E2254" s="181"/>
      <c r="F2254" s="181"/>
      <c r="G2254" s="181"/>
      <c r="H2254" s="181"/>
      <c r="I2254" s="181"/>
      <c r="J2254" s="181"/>
      <c r="K2254" s="625"/>
      <c r="L2254" s="181"/>
    </row>
    <row r="2255" spans="2:12" x14ac:dyDescent="0.25">
      <c r="B2255" s="624"/>
      <c r="C2255" s="181"/>
      <c r="D2255" s="181"/>
      <c r="E2255" s="181"/>
      <c r="F2255" s="181"/>
      <c r="G2255" s="181"/>
      <c r="H2255" s="181"/>
      <c r="I2255" s="181"/>
      <c r="J2255" s="181"/>
      <c r="K2255" s="625"/>
      <c r="L2255" s="181"/>
    </row>
    <row r="2256" spans="2:12" x14ac:dyDescent="0.25">
      <c r="B2256" s="624"/>
      <c r="C2256" s="181"/>
      <c r="D2256" s="181"/>
      <c r="E2256" s="181"/>
      <c r="F2256" s="181"/>
      <c r="G2256" s="181"/>
      <c r="H2256" s="181"/>
      <c r="I2256" s="181"/>
      <c r="J2256" s="181"/>
      <c r="K2256" s="625"/>
      <c r="L2256" s="181"/>
    </row>
    <row r="2257" spans="2:12" x14ac:dyDescent="0.25">
      <c r="B2257" s="624"/>
      <c r="C2257" s="181"/>
      <c r="D2257" s="181"/>
      <c r="E2257" s="181"/>
      <c r="F2257" s="181"/>
      <c r="G2257" s="181"/>
      <c r="H2257" s="181"/>
      <c r="I2257" s="181"/>
      <c r="J2257" s="181"/>
      <c r="K2257" s="625"/>
      <c r="L2257" s="181"/>
    </row>
    <row r="2258" spans="2:12" x14ac:dyDescent="0.25">
      <c r="B2258" s="624"/>
      <c r="C2258" s="181"/>
      <c r="D2258" s="181"/>
      <c r="E2258" s="181"/>
      <c r="F2258" s="181"/>
      <c r="G2258" s="181"/>
      <c r="H2258" s="181"/>
      <c r="I2258" s="181"/>
      <c r="J2258" s="181"/>
      <c r="K2258" s="625"/>
      <c r="L2258" s="181"/>
    </row>
    <row r="2259" spans="2:12" x14ac:dyDescent="0.25">
      <c r="B2259" s="624"/>
      <c r="C2259" s="181"/>
      <c r="D2259" s="181"/>
      <c r="E2259" s="181"/>
      <c r="F2259" s="181"/>
      <c r="G2259" s="181"/>
      <c r="H2259" s="181"/>
      <c r="I2259" s="181"/>
      <c r="J2259" s="181"/>
      <c r="K2259" s="625"/>
      <c r="L2259" s="181"/>
    </row>
    <row r="2260" spans="2:12" x14ac:dyDescent="0.25">
      <c r="B2260" s="624"/>
      <c r="C2260" s="181"/>
      <c r="D2260" s="181"/>
      <c r="E2260" s="181"/>
      <c r="F2260" s="181"/>
      <c r="G2260" s="181"/>
      <c r="H2260" s="181"/>
      <c r="I2260" s="181"/>
      <c r="J2260" s="181"/>
      <c r="K2260" s="625"/>
      <c r="L2260" s="181"/>
    </row>
    <row r="2261" spans="2:12" x14ac:dyDescent="0.25">
      <c r="B2261" s="624"/>
      <c r="C2261" s="181"/>
      <c r="D2261" s="181"/>
      <c r="E2261" s="181"/>
      <c r="F2261" s="181"/>
      <c r="G2261" s="181"/>
      <c r="H2261" s="181"/>
      <c r="I2261" s="181"/>
      <c r="J2261" s="181"/>
      <c r="K2261" s="625"/>
      <c r="L2261" s="181"/>
    </row>
    <row r="2262" spans="2:12" x14ac:dyDescent="0.25">
      <c r="B2262" s="624"/>
      <c r="C2262" s="181"/>
      <c r="D2262" s="181"/>
      <c r="E2262" s="181"/>
      <c r="F2262" s="181"/>
      <c r="G2262" s="181"/>
      <c r="H2262" s="181"/>
      <c r="I2262" s="181"/>
      <c r="J2262" s="181"/>
      <c r="K2262" s="625"/>
      <c r="L2262" s="181"/>
    </row>
    <row r="2263" spans="2:12" x14ac:dyDescent="0.25">
      <c r="B2263" s="624"/>
      <c r="C2263" s="181"/>
      <c r="D2263" s="181"/>
      <c r="E2263" s="181"/>
      <c r="F2263" s="181"/>
      <c r="G2263" s="181"/>
      <c r="H2263" s="181"/>
      <c r="I2263" s="181"/>
      <c r="J2263" s="181"/>
      <c r="K2263" s="625"/>
      <c r="L2263" s="181"/>
    </row>
    <row r="2264" spans="2:12" x14ac:dyDescent="0.25">
      <c r="B2264" s="624"/>
      <c r="C2264" s="181"/>
      <c r="D2264" s="181"/>
      <c r="E2264" s="181"/>
      <c r="F2264" s="181"/>
      <c r="G2264" s="181"/>
      <c r="H2264" s="181"/>
      <c r="I2264" s="181"/>
      <c r="J2264" s="181"/>
      <c r="K2264" s="625"/>
      <c r="L2264" s="181"/>
    </row>
    <row r="2265" spans="2:12" x14ac:dyDescent="0.25">
      <c r="B2265" s="624"/>
      <c r="C2265" s="181"/>
      <c r="D2265" s="181"/>
      <c r="E2265" s="181"/>
      <c r="F2265" s="181"/>
      <c r="G2265" s="181"/>
      <c r="H2265" s="181"/>
      <c r="I2265" s="181"/>
      <c r="J2265" s="181"/>
      <c r="K2265" s="625"/>
      <c r="L2265" s="181"/>
    </row>
    <row r="2266" spans="2:12" x14ac:dyDescent="0.25">
      <c r="B2266" s="624"/>
      <c r="C2266" s="181"/>
      <c r="D2266" s="181"/>
      <c r="E2266" s="181"/>
      <c r="F2266" s="181"/>
      <c r="G2266" s="181"/>
      <c r="H2266" s="181"/>
      <c r="I2266" s="181"/>
      <c r="J2266" s="181"/>
      <c r="K2266" s="625"/>
      <c r="L2266" s="181"/>
    </row>
    <row r="2267" spans="2:12" x14ac:dyDescent="0.25">
      <c r="B2267" s="624"/>
      <c r="C2267" s="181"/>
      <c r="D2267" s="181"/>
      <c r="E2267" s="181"/>
      <c r="F2267" s="181"/>
      <c r="G2267" s="181"/>
      <c r="H2267" s="181"/>
      <c r="I2267" s="181"/>
      <c r="J2267" s="181"/>
      <c r="K2267" s="625"/>
      <c r="L2267" s="181"/>
    </row>
    <row r="2268" spans="2:12" x14ac:dyDescent="0.25">
      <c r="B2268" s="624"/>
      <c r="C2268" s="181"/>
      <c r="D2268" s="181"/>
      <c r="E2268" s="181"/>
      <c r="F2268" s="181"/>
      <c r="G2268" s="181"/>
      <c r="H2268" s="181"/>
      <c r="I2268" s="181"/>
      <c r="J2268" s="181"/>
      <c r="K2268" s="625"/>
      <c r="L2268" s="181"/>
    </row>
    <row r="2269" spans="2:12" x14ac:dyDescent="0.25">
      <c r="B2269" s="624"/>
      <c r="C2269" s="181"/>
      <c r="D2269" s="181"/>
      <c r="E2269" s="181"/>
      <c r="F2269" s="181"/>
      <c r="G2269" s="181"/>
      <c r="H2269" s="181"/>
      <c r="I2269" s="181"/>
      <c r="J2269" s="181"/>
      <c r="K2269" s="625"/>
      <c r="L2269" s="181"/>
    </row>
    <row r="2270" spans="2:12" x14ac:dyDescent="0.25">
      <c r="B2270" s="624"/>
      <c r="C2270" s="181"/>
      <c r="D2270" s="181"/>
      <c r="E2270" s="181"/>
      <c r="F2270" s="181"/>
      <c r="G2270" s="181"/>
      <c r="H2270" s="181"/>
      <c r="I2270" s="181"/>
      <c r="J2270" s="181"/>
      <c r="K2270" s="625"/>
      <c r="L2270" s="181"/>
    </row>
    <row r="2271" spans="2:12" x14ac:dyDescent="0.25">
      <c r="B2271" s="624"/>
      <c r="C2271" s="181"/>
      <c r="D2271" s="181"/>
      <c r="E2271" s="181"/>
      <c r="F2271" s="181"/>
      <c r="G2271" s="181"/>
      <c r="H2271" s="181"/>
      <c r="I2271" s="181"/>
      <c r="J2271" s="181"/>
      <c r="K2271" s="625"/>
      <c r="L2271" s="181"/>
    </row>
    <row r="2272" spans="2:12" x14ac:dyDescent="0.25">
      <c r="B2272" s="624"/>
      <c r="C2272" s="181"/>
      <c r="D2272" s="181"/>
      <c r="E2272" s="181"/>
      <c r="F2272" s="181"/>
      <c r="G2272" s="181"/>
      <c r="H2272" s="181"/>
      <c r="I2272" s="181"/>
      <c r="J2272" s="181"/>
      <c r="K2272" s="625"/>
      <c r="L2272" s="181"/>
    </row>
    <row r="2273" spans="2:12" x14ac:dyDescent="0.25">
      <c r="B2273" s="624"/>
      <c r="C2273" s="181"/>
      <c r="D2273" s="181"/>
      <c r="E2273" s="181"/>
      <c r="F2273" s="181"/>
      <c r="G2273" s="181"/>
      <c r="H2273" s="181"/>
      <c r="I2273" s="181"/>
      <c r="J2273" s="181"/>
      <c r="K2273" s="625"/>
      <c r="L2273" s="181"/>
    </row>
    <row r="2274" spans="2:12" x14ac:dyDescent="0.25">
      <c r="B2274" s="624"/>
      <c r="C2274" s="181"/>
      <c r="D2274" s="181"/>
      <c r="E2274" s="181"/>
      <c r="F2274" s="181"/>
      <c r="G2274" s="181"/>
      <c r="H2274" s="181"/>
      <c r="I2274" s="181"/>
      <c r="J2274" s="181"/>
      <c r="K2274" s="625"/>
      <c r="L2274" s="181"/>
    </row>
    <row r="2275" spans="2:12" x14ac:dyDescent="0.25">
      <c r="B2275" s="624"/>
      <c r="C2275" s="181"/>
      <c r="D2275" s="181"/>
      <c r="E2275" s="181"/>
      <c r="F2275" s="181"/>
      <c r="G2275" s="181"/>
      <c r="H2275" s="181"/>
      <c r="I2275" s="181"/>
      <c r="J2275" s="181"/>
      <c r="K2275" s="625"/>
      <c r="L2275" s="181"/>
    </row>
    <row r="2276" spans="2:12" x14ac:dyDescent="0.25">
      <c r="B2276" s="624"/>
      <c r="C2276" s="181"/>
      <c r="D2276" s="181"/>
      <c r="E2276" s="181"/>
      <c r="F2276" s="181"/>
      <c r="G2276" s="181"/>
      <c r="H2276" s="181"/>
      <c r="I2276" s="181"/>
      <c r="J2276" s="181"/>
      <c r="K2276" s="625"/>
      <c r="L2276" s="181"/>
    </row>
    <row r="2277" spans="2:12" x14ac:dyDescent="0.25">
      <c r="B2277" s="624"/>
      <c r="C2277" s="181"/>
      <c r="D2277" s="181"/>
      <c r="E2277" s="181"/>
      <c r="F2277" s="181"/>
      <c r="G2277" s="181"/>
      <c r="H2277" s="181"/>
      <c r="I2277" s="181"/>
      <c r="J2277" s="181"/>
      <c r="K2277" s="625"/>
      <c r="L2277" s="181"/>
    </row>
    <row r="2278" spans="2:12" x14ac:dyDescent="0.25">
      <c r="B2278" s="624"/>
      <c r="C2278" s="181"/>
      <c r="D2278" s="181"/>
      <c r="E2278" s="181"/>
      <c r="F2278" s="181"/>
      <c r="G2278" s="181"/>
      <c r="H2278" s="181"/>
      <c r="I2278" s="181"/>
      <c r="J2278" s="181"/>
      <c r="K2278" s="625"/>
      <c r="L2278" s="181"/>
    </row>
    <row r="2279" spans="2:12" x14ac:dyDescent="0.25">
      <c r="B2279" s="624"/>
      <c r="C2279" s="181"/>
      <c r="D2279" s="181"/>
      <c r="E2279" s="181"/>
      <c r="F2279" s="181"/>
      <c r="G2279" s="181"/>
      <c r="H2279" s="181"/>
      <c r="I2279" s="181"/>
      <c r="J2279" s="181"/>
      <c r="K2279" s="625"/>
      <c r="L2279" s="181"/>
    </row>
    <row r="2280" spans="2:12" x14ac:dyDescent="0.25">
      <c r="B2280" s="624"/>
      <c r="C2280" s="181"/>
      <c r="D2280" s="181"/>
      <c r="E2280" s="181"/>
      <c r="F2280" s="181"/>
      <c r="G2280" s="181"/>
      <c r="H2280" s="181"/>
      <c r="I2280" s="181"/>
      <c r="J2280" s="181"/>
      <c r="K2280" s="625"/>
      <c r="L2280" s="181"/>
    </row>
    <row r="2281" spans="2:12" x14ac:dyDescent="0.25">
      <c r="B2281" s="624"/>
      <c r="C2281" s="181"/>
      <c r="D2281" s="181"/>
      <c r="E2281" s="181"/>
      <c r="F2281" s="181"/>
      <c r="G2281" s="181"/>
      <c r="H2281" s="181"/>
      <c r="I2281" s="181"/>
      <c r="J2281" s="181"/>
      <c r="K2281" s="625"/>
      <c r="L2281" s="181"/>
    </row>
    <row r="2282" spans="2:12" x14ac:dyDescent="0.25">
      <c r="B2282" s="624"/>
      <c r="C2282" s="181"/>
      <c r="D2282" s="181"/>
      <c r="E2282" s="181"/>
      <c r="F2282" s="181"/>
      <c r="G2282" s="181"/>
      <c r="H2282" s="181"/>
      <c r="I2282" s="181"/>
      <c r="J2282" s="181"/>
      <c r="K2282" s="625"/>
      <c r="L2282" s="181"/>
    </row>
    <row r="2283" spans="2:12" x14ac:dyDescent="0.25">
      <c r="B2283" s="624"/>
      <c r="C2283" s="181"/>
      <c r="D2283" s="181"/>
      <c r="E2283" s="181"/>
      <c r="F2283" s="181"/>
      <c r="G2283" s="181"/>
      <c r="H2283" s="181"/>
      <c r="I2283" s="181"/>
      <c r="J2283" s="181"/>
      <c r="K2283" s="625"/>
      <c r="L2283" s="181"/>
    </row>
    <row r="2284" spans="2:12" x14ac:dyDescent="0.25">
      <c r="B2284" s="624"/>
      <c r="C2284" s="181"/>
      <c r="D2284" s="181"/>
      <c r="E2284" s="181"/>
      <c r="F2284" s="181"/>
      <c r="G2284" s="181"/>
      <c r="H2284" s="181"/>
      <c r="I2284" s="181"/>
      <c r="J2284" s="181"/>
      <c r="K2284" s="625"/>
      <c r="L2284" s="181"/>
    </row>
    <row r="2285" spans="2:12" x14ac:dyDescent="0.25">
      <c r="B2285" s="624"/>
      <c r="C2285" s="181"/>
      <c r="D2285" s="181"/>
      <c r="E2285" s="181"/>
      <c r="F2285" s="181"/>
      <c r="G2285" s="181"/>
      <c r="H2285" s="181"/>
      <c r="I2285" s="181"/>
      <c r="J2285" s="181"/>
      <c r="K2285" s="625"/>
      <c r="L2285" s="181"/>
    </row>
    <row r="2286" spans="2:12" x14ac:dyDescent="0.25">
      <c r="B2286" s="624"/>
      <c r="C2286" s="181"/>
      <c r="D2286" s="181"/>
      <c r="E2286" s="181"/>
      <c r="F2286" s="181"/>
      <c r="G2286" s="181"/>
      <c r="H2286" s="181"/>
      <c r="I2286" s="181"/>
      <c r="J2286" s="181"/>
      <c r="K2286" s="625"/>
      <c r="L2286" s="181"/>
    </row>
    <row r="2287" spans="2:12" x14ac:dyDescent="0.25">
      <c r="B2287" s="624"/>
      <c r="C2287" s="181"/>
      <c r="D2287" s="181"/>
      <c r="E2287" s="181"/>
      <c r="F2287" s="181"/>
      <c r="G2287" s="181"/>
      <c r="H2287" s="181"/>
      <c r="I2287" s="181"/>
      <c r="J2287" s="181"/>
      <c r="K2287" s="625"/>
      <c r="L2287" s="181"/>
    </row>
    <row r="2288" spans="2:12" x14ac:dyDescent="0.25">
      <c r="B2288" s="624"/>
      <c r="C2288" s="181"/>
      <c r="D2288" s="181"/>
      <c r="E2288" s="181"/>
      <c r="F2288" s="181"/>
      <c r="G2288" s="181"/>
      <c r="H2288" s="181"/>
      <c r="I2288" s="181"/>
      <c r="J2288" s="181"/>
      <c r="K2288" s="625"/>
      <c r="L2288" s="181"/>
    </row>
    <row r="2289" spans="2:12" x14ac:dyDescent="0.25">
      <c r="B2289" s="624"/>
      <c r="C2289" s="181"/>
      <c r="D2289" s="181"/>
      <c r="E2289" s="181"/>
      <c r="F2289" s="181"/>
      <c r="G2289" s="181"/>
      <c r="H2289" s="181"/>
      <c r="I2289" s="181"/>
      <c r="J2289" s="181"/>
      <c r="K2289" s="625"/>
      <c r="L2289" s="181"/>
    </row>
    <row r="2290" spans="2:12" x14ac:dyDescent="0.25">
      <c r="B2290" s="624"/>
      <c r="C2290" s="181"/>
      <c r="D2290" s="181"/>
      <c r="E2290" s="181"/>
      <c r="F2290" s="181"/>
      <c r="G2290" s="181"/>
      <c r="H2290" s="181"/>
      <c r="I2290" s="181"/>
      <c r="J2290" s="181"/>
      <c r="K2290" s="625"/>
      <c r="L2290" s="181"/>
    </row>
    <row r="2291" spans="2:12" x14ac:dyDescent="0.25">
      <c r="B2291" s="624"/>
      <c r="C2291" s="181"/>
      <c r="D2291" s="181"/>
      <c r="E2291" s="181"/>
      <c r="F2291" s="181"/>
      <c r="G2291" s="181"/>
      <c r="H2291" s="181"/>
      <c r="I2291" s="181"/>
      <c r="J2291" s="181"/>
      <c r="K2291" s="625"/>
      <c r="L2291" s="181"/>
    </row>
    <row r="2292" spans="2:12" x14ac:dyDescent="0.25">
      <c r="B2292" s="624"/>
      <c r="C2292" s="181"/>
      <c r="D2292" s="181"/>
      <c r="E2292" s="181"/>
      <c r="F2292" s="181"/>
      <c r="G2292" s="181"/>
      <c r="H2292" s="181"/>
      <c r="I2292" s="181"/>
      <c r="J2292" s="181"/>
      <c r="K2292" s="625"/>
      <c r="L2292" s="181"/>
    </row>
    <row r="2293" spans="2:12" x14ac:dyDescent="0.25">
      <c r="B2293" s="624"/>
      <c r="C2293" s="181"/>
      <c r="D2293" s="181"/>
      <c r="E2293" s="181"/>
      <c r="F2293" s="181"/>
      <c r="G2293" s="181"/>
      <c r="H2293" s="181"/>
      <c r="I2293" s="181"/>
      <c r="J2293" s="181"/>
      <c r="K2293" s="625"/>
      <c r="L2293" s="181"/>
    </row>
    <row r="2294" spans="2:12" ht="18.75" x14ac:dyDescent="0.3">
      <c r="B2294" s="181"/>
      <c r="C2294" s="598"/>
      <c r="D2294" s="96"/>
      <c r="E2294" s="181"/>
      <c r="F2294" s="181"/>
      <c r="G2294" s="181"/>
      <c r="H2294" s="181"/>
      <c r="I2294" s="181"/>
      <c r="J2294" s="181"/>
      <c r="K2294" s="516"/>
      <c r="L2294" s="516"/>
    </row>
    <row r="2295" spans="2:12" x14ac:dyDescent="0.25">
      <c r="B2295" s="624"/>
      <c r="C2295" s="181"/>
      <c r="D2295" s="181"/>
      <c r="E2295" s="181"/>
      <c r="F2295" s="181"/>
      <c r="G2295" s="181"/>
      <c r="H2295" s="181"/>
      <c r="I2295" s="181"/>
      <c r="J2295" s="181"/>
      <c r="K2295" s="625"/>
      <c r="L2295" s="181"/>
    </row>
    <row r="2296" spans="2:12" x14ac:dyDescent="0.25">
      <c r="B2296" s="624"/>
      <c r="C2296" s="181"/>
      <c r="D2296" s="181"/>
      <c r="E2296" s="181"/>
      <c r="F2296" s="181"/>
      <c r="G2296" s="181"/>
      <c r="H2296" s="181"/>
      <c r="I2296" s="181"/>
      <c r="J2296" s="181"/>
      <c r="K2296" s="625"/>
      <c r="L2296" s="181"/>
    </row>
    <row r="2297" spans="2:12" x14ac:dyDescent="0.25">
      <c r="B2297" s="624"/>
      <c r="C2297" s="181"/>
      <c r="D2297" s="181"/>
      <c r="E2297" s="181"/>
      <c r="F2297" s="181"/>
      <c r="G2297" s="181"/>
      <c r="H2297" s="181"/>
      <c r="I2297" s="181"/>
      <c r="J2297" s="181"/>
      <c r="K2297" s="625"/>
      <c r="L2297" s="181"/>
    </row>
    <row r="2298" spans="2:12" x14ac:dyDescent="0.25">
      <c r="B2298" s="624"/>
      <c r="C2298" s="181"/>
      <c r="D2298" s="181"/>
      <c r="E2298" s="181"/>
      <c r="F2298" s="181"/>
      <c r="G2298" s="181"/>
      <c r="H2298" s="181"/>
      <c r="I2298" s="181"/>
      <c r="J2298" s="181"/>
      <c r="K2298" s="625"/>
      <c r="L2298" s="181"/>
    </row>
    <row r="2299" spans="2:12" x14ac:dyDescent="0.25">
      <c r="B2299" s="624"/>
      <c r="C2299" s="181"/>
      <c r="D2299" s="181"/>
      <c r="E2299" s="181"/>
      <c r="F2299" s="181"/>
      <c r="G2299" s="181"/>
      <c r="H2299" s="181"/>
      <c r="I2299" s="181"/>
      <c r="J2299" s="181"/>
      <c r="K2299" s="625"/>
      <c r="L2299" s="181"/>
    </row>
    <row r="2300" spans="2:12" x14ac:dyDescent="0.25">
      <c r="B2300" s="624"/>
      <c r="C2300" s="181"/>
      <c r="D2300" s="181"/>
      <c r="E2300" s="181"/>
      <c r="F2300" s="181"/>
      <c r="G2300" s="181"/>
      <c r="H2300" s="181"/>
      <c r="I2300" s="181"/>
      <c r="J2300" s="181"/>
      <c r="K2300" s="625"/>
      <c r="L2300" s="181"/>
    </row>
    <row r="2301" spans="2:12" x14ac:dyDescent="0.25">
      <c r="B2301" s="624"/>
      <c r="C2301" s="181"/>
      <c r="D2301" s="181"/>
      <c r="E2301" s="181"/>
      <c r="F2301" s="181"/>
      <c r="G2301" s="181"/>
      <c r="H2301" s="181"/>
      <c r="I2301" s="181"/>
      <c r="J2301" s="181"/>
      <c r="K2301" s="625"/>
      <c r="L2301" s="181"/>
    </row>
    <row r="2302" spans="2:12" x14ac:dyDescent="0.25">
      <c r="B2302" s="624"/>
      <c r="C2302" s="181"/>
      <c r="D2302" s="181"/>
      <c r="E2302" s="181"/>
      <c r="F2302" s="181"/>
      <c r="G2302" s="181"/>
      <c r="H2302" s="181"/>
      <c r="I2302" s="181"/>
      <c r="J2302" s="181"/>
      <c r="K2302" s="625"/>
      <c r="L2302" s="181"/>
    </row>
    <row r="2303" spans="2:12" x14ac:dyDescent="0.25">
      <c r="B2303" s="624"/>
      <c r="C2303" s="181"/>
      <c r="D2303" s="181"/>
      <c r="E2303" s="181"/>
      <c r="F2303" s="181"/>
      <c r="G2303" s="181"/>
      <c r="H2303" s="181"/>
      <c r="I2303" s="181"/>
      <c r="J2303" s="181"/>
      <c r="K2303" s="625"/>
      <c r="L2303" s="181"/>
    </row>
    <row r="2304" spans="2:12" x14ac:dyDescent="0.25">
      <c r="B2304" s="624"/>
      <c r="C2304" s="181"/>
      <c r="D2304" s="181"/>
      <c r="E2304" s="181"/>
      <c r="F2304" s="181"/>
      <c r="G2304" s="181"/>
      <c r="H2304" s="181"/>
      <c r="I2304" s="181"/>
      <c r="J2304" s="181"/>
      <c r="K2304" s="625"/>
      <c r="L2304" s="181"/>
    </row>
    <row r="2305" spans="2:12" x14ac:dyDescent="0.25">
      <c r="B2305" s="624"/>
      <c r="C2305" s="181"/>
      <c r="D2305" s="181"/>
      <c r="E2305" s="181"/>
      <c r="F2305" s="181"/>
      <c r="G2305" s="181"/>
      <c r="H2305" s="181"/>
      <c r="I2305" s="181"/>
      <c r="J2305" s="181"/>
      <c r="K2305" s="625"/>
      <c r="L2305" s="181"/>
    </row>
    <row r="2306" spans="2:12" x14ac:dyDescent="0.25">
      <c r="B2306" s="624"/>
      <c r="C2306" s="181"/>
      <c r="D2306" s="181"/>
      <c r="E2306" s="181"/>
      <c r="F2306" s="181"/>
      <c r="G2306" s="181"/>
      <c r="H2306" s="181"/>
      <c r="I2306" s="181"/>
      <c r="J2306" s="181"/>
      <c r="K2306" s="625"/>
      <c r="L2306" s="181"/>
    </row>
    <row r="2307" spans="2:12" x14ac:dyDescent="0.25">
      <c r="B2307" s="624"/>
      <c r="C2307" s="181"/>
      <c r="D2307" s="181"/>
      <c r="E2307" s="181"/>
      <c r="F2307" s="181"/>
      <c r="G2307" s="181"/>
      <c r="H2307" s="181"/>
      <c r="I2307" s="181"/>
      <c r="J2307" s="181"/>
      <c r="K2307" s="625"/>
      <c r="L2307" s="181"/>
    </row>
    <row r="2308" spans="2:12" x14ac:dyDescent="0.25">
      <c r="B2308" s="624"/>
      <c r="C2308" s="181"/>
      <c r="D2308" s="181"/>
      <c r="E2308" s="181"/>
      <c r="F2308" s="181"/>
      <c r="G2308" s="181"/>
      <c r="H2308" s="181"/>
      <c r="I2308" s="181"/>
      <c r="J2308" s="181"/>
      <c r="K2308" s="625"/>
      <c r="L2308" s="181"/>
    </row>
    <row r="2309" spans="2:12" x14ac:dyDescent="0.25">
      <c r="B2309" s="624"/>
      <c r="C2309" s="181"/>
      <c r="D2309" s="181"/>
      <c r="E2309" s="181"/>
      <c r="F2309" s="181"/>
      <c r="G2309" s="181"/>
      <c r="H2309" s="181"/>
      <c r="I2309" s="181"/>
      <c r="J2309" s="181"/>
      <c r="K2309" s="625"/>
      <c r="L2309" s="181"/>
    </row>
    <row r="2310" spans="2:12" x14ac:dyDescent="0.25">
      <c r="B2310" s="624"/>
      <c r="C2310" s="181"/>
      <c r="D2310" s="181"/>
      <c r="E2310" s="181"/>
      <c r="F2310" s="181"/>
      <c r="G2310" s="181"/>
      <c r="H2310" s="181"/>
      <c r="I2310" s="181"/>
      <c r="J2310" s="181"/>
      <c r="K2310" s="625"/>
      <c r="L2310" s="181"/>
    </row>
    <row r="2311" spans="2:12" x14ac:dyDescent="0.25">
      <c r="B2311" s="624"/>
      <c r="C2311" s="181"/>
      <c r="D2311" s="181"/>
      <c r="E2311" s="181"/>
      <c r="F2311" s="181"/>
      <c r="G2311" s="181"/>
      <c r="H2311" s="181"/>
      <c r="I2311" s="181"/>
      <c r="J2311" s="181"/>
      <c r="K2311" s="625"/>
      <c r="L2311" s="181"/>
    </row>
    <row r="2312" spans="2:12" x14ac:dyDescent="0.25">
      <c r="B2312" s="624"/>
      <c r="C2312" s="181"/>
      <c r="D2312" s="181"/>
      <c r="E2312" s="181"/>
      <c r="F2312" s="181"/>
      <c r="G2312" s="181"/>
      <c r="H2312" s="181"/>
      <c r="I2312" s="181"/>
      <c r="J2312" s="181"/>
      <c r="K2312" s="625"/>
      <c r="L2312" s="181"/>
    </row>
    <row r="2313" spans="2:12" x14ac:dyDescent="0.25">
      <c r="B2313" s="624"/>
      <c r="C2313" s="181"/>
      <c r="D2313" s="181"/>
      <c r="E2313" s="181"/>
      <c r="F2313" s="181"/>
      <c r="G2313" s="181"/>
      <c r="H2313" s="181"/>
      <c r="I2313" s="181"/>
      <c r="J2313" s="181"/>
      <c r="K2313" s="625"/>
      <c r="L2313" s="181"/>
    </row>
    <row r="2314" spans="2:12" x14ac:dyDescent="0.25">
      <c r="B2314" s="624"/>
      <c r="C2314" s="181"/>
      <c r="D2314" s="181"/>
      <c r="E2314" s="181"/>
      <c r="F2314" s="181"/>
      <c r="G2314" s="181"/>
      <c r="H2314" s="181"/>
      <c r="I2314" s="181"/>
      <c r="J2314" s="181"/>
      <c r="K2314" s="625"/>
      <c r="L2314" s="181"/>
    </row>
    <row r="2315" spans="2:12" x14ac:dyDescent="0.25">
      <c r="B2315" s="624"/>
      <c r="C2315" s="181"/>
      <c r="D2315" s="181"/>
      <c r="E2315" s="181"/>
      <c r="F2315" s="181"/>
      <c r="G2315" s="181"/>
      <c r="H2315" s="181"/>
      <c r="I2315" s="181"/>
      <c r="J2315" s="181"/>
      <c r="K2315" s="625"/>
      <c r="L2315" s="181"/>
    </row>
    <row r="2316" spans="2:12" x14ac:dyDescent="0.25">
      <c r="B2316" s="624"/>
      <c r="C2316" s="181"/>
      <c r="D2316" s="181"/>
      <c r="E2316" s="181"/>
      <c r="F2316" s="181"/>
      <c r="G2316" s="181"/>
      <c r="H2316" s="181"/>
      <c r="I2316" s="181"/>
      <c r="J2316" s="181"/>
      <c r="K2316" s="625"/>
      <c r="L2316" s="181"/>
    </row>
    <row r="2317" spans="2:12" x14ac:dyDescent="0.25">
      <c r="B2317" s="624"/>
      <c r="C2317" s="181"/>
      <c r="D2317" s="181"/>
      <c r="E2317" s="181"/>
      <c r="F2317" s="181"/>
      <c r="G2317" s="181"/>
      <c r="H2317" s="181"/>
      <c r="I2317" s="181"/>
      <c r="J2317" s="181"/>
      <c r="K2317" s="625"/>
      <c r="L2317" s="181"/>
    </row>
    <row r="2318" spans="2:12" x14ac:dyDescent="0.25">
      <c r="B2318" s="624"/>
      <c r="C2318" s="181"/>
      <c r="D2318" s="181"/>
      <c r="E2318" s="181"/>
      <c r="F2318" s="181"/>
      <c r="G2318" s="181"/>
      <c r="H2318" s="181"/>
      <c r="I2318" s="181"/>
      <c r="J2318" s="181"/>
      <c r="K2318" s="625"/>
      <c r="L2318" s="181"/>
    </row>
    <row r="2319" spans="2:12" x14ac:dyDescent="0.25">
      <c r="B2319" s="624"/>
      <c r="C2319" s="181"/>
      <c r="D2319" s="181"/>
      <c r="E2319" s="181"/>
      <c r="F2319" s="181"/>
      <c r="G2319" s="181"/>
      <c r="H2319" s="181"/>
      <c r="I2319" s="181"/>
      <c r="J2319" s="181"/>
      <c r="K2319" s="625"/>
      <c r="L2319" s="181"/>
    </row>
    <row r="2320" spans="2:12" x14ac:dyDescent="0.25">
      <c r="B2320" s="624"/>
      <c r="C2320" s="181"/>
      <c r="D2320" s="181"/>
      <c r="E2320" s="181"/>
      <c r="F2320" s="181"/>
      <c r="G2320" s="181"/>
      <c r="H2320" s="181"/>
      <c r="I2320" s="181"/>
      <c r="J2320" s="181"/>
      <c r="K2320" s="625"/>
      <c r="L2320" s="181"/>
    </row>
    <row r="2321" spans="2:12" x14ac:dyDescent="0.25">
      <c r="B2321" s="624"/>
      <c r="C2321" s="181"/>
      <c r="D2321" s="181"/>
      <c r="E2321" s="181"/>
      <c r="F2321" s="181"/>
      <c r="G2321" s="181"/>
      <c r="H2321" s="181"/>
      <c r="I2321" s="181"/>
      <c r="J2321" s="181"/>
      <c r="K2321" s="625"/>
      <c r="L2321" s="181"/>
    </row>
    <row r="2322" spans="2:12" x14ac:dyDescent="0.25">
      <c r="B2322" s="624"/>
      <c r="C2322" s="181"/>
      <c r="D2322" s="181"/>
      <c r="E2322" s="181"/>
      <c r="F2322" s="181"/>
      <c r="G2322" s="181"/>
      <c r="H2322" s="181"/>
      <c r="I2322" s="181"/>
      <c r="J2322" s="181"/>
      <c r="K2322" s="625"/>
      <c r="L2322" s="181"/>
    </row>
    <row r="2323" spans="2:12" x14ac:dyDescent="0.25">
      <c r="B2323" s="624"/>
      <c r="C2323" s="181"/>
      <c r="D2323" s="181"/>
      <c r="E2323" s="181"/>
      <c r="F2323" s="181"/>
      <c r="G2323" s="181"/>
      <c r="H2323" s="181"/>
      <c r="I2323" s="181"/>
      <c r="J2323" s="181"/>
      <c r="K2323" s="625"/>
      <c r="L2323" s="181"/>
    </row>
    <row r="2324" spans="2:12" x14ac:dyDescent="0.25">
      <c r="B2324" s="624"/>
      <c r="C2324" s="181"/>
      <c r="D2324" s="181"/>
      <c r="E2324" s="181"/>
      <c r="F2324" s="181"/>
      <c r="G2324" s="181"/>
      <c r="H2324" s="181"/>
      <c r="I2324" s="181"/>
      <c r="J2324" s="181"/>
      <c r="K2324" s="625"/>
      <c r="L2324" s="181"/>
    </row>
    <row r="2325" spans="2:12" x14ac:dyDescent="0.25">
      <c r="B2325" s="624"/>
      <c r="C2325" s="181"/>
      <c r="D2325" s="181"/>
      <c r="E2325" s="181"/>
      <c r="F2325" s="181"/>
      <c r="G2325" s="181"/>
      <c r="H2325" s="181"/>
      <c r="I2325" s="181"/>
      <c r="J2325" s="181"/>
      <c r="K2325" s="625"/>
      <c r="L2325" s="181"/>
    </row>
    <row r="2326" spans="2:12" x14ac:dyDescent="0.25">
      <c r="B2326" s="624"/>
      <c r="C2326" s="181"/>
      <c r="D2326" s="181"/>
      <c r="E2326" s="181"/>
      <c r="F2326" s="181"/>
      <c r="G2326" s="181"/>
      <c r="H2326" s="181"/>
      <c r="I2326" s="181"/>
      <c r="J2326" s="181"/>
      <c r="K2326" s="625"/>
      <c r="L2326" s="181"/>
    </row>
    <row r="2327" spans="2:12" x14ac:dyDescent="0.25">
      <c r="B2327" s="624"/>
      <c r="C2327" s="181"/>
      <c r="D2327" s="181"/>
      <c r="E2327" s="181"/>
      <c r="F2327" s="181"/>
      <c r="G2327" s="181"/>
      <c r="H2327" s="181"/>
      <c r="I2327" s="181"/>
      <c r="J2327" s="181"/>
      <c r="K2327" s="625"/>
      <c r="L2327" s="181"/>
    </row>
    <row r="2328" spans="2:12" x14ac:dyDescent="0.25">
      <c r="B2328" s="624"/>
      <c r="C2328" s="181"/>
      <c r="D2328" s="181"/>
      <c r="E2328" s="181"/>
      <c r="F2328" s="181"/>
      <c r="G2328" s="181"/>
      <c r="H2328" s="181"/>
      <c r="I2328" s="181"/>
      <c r="J2328" s="181"/>
      <c r="K2328" s="625"/>
      <c r="L2328" s="181"/>
    </row>
    <row r="2329" spans="2:12" x14ac:dyDescent="0.25">
      <c r="B2329" s="624"/>
      <c r="C2329" s="181"/>
      <c r="D2329" s="181"/>
      <c r="E2329" s="181"/>
      <c r="F2329" s="181"/>
      <c r="G2329" s="181"/>
      <c r="H2329" s="181"/>
      <c r="I2329" s="181"/>
      <c r="J2329" s="181"/>
      <c r="K2329" s="625"/>
      <c r="L2329" s="181"/>
    </row>
    <row r="2330" spans="2:12" x14ac:dyDescent="0.25">
      <c r="B2330" s="624"/>
      <c r="C2330" s="181"/>
      <c r="D2330" s="181"/>
      <c r="E2330" s="181"/>
      <c r="F2330" s="181"/>
      <c r="G2330" s="181"/>
      <c r="H2330" s="181"/>
      <c r="I2330" s="181"/>
      <c r="J2330" s="181"/>
      <c r="K2330" s="625"/>
      <c r="L2330" s="181"/>
    </row>
    <row r="2331" spans="2:12" x14ac:dyDescent="0.25">
      <c r="B2331" s="624"/>
      <c r="C2331" s="181"/>
      <c r="D2331" s="181"/>
      <c r="E2331" s="181"/>
      <c r="F2331" s="181"/>
      <c r="G2331" s="181"/>
      <c r="H2331" s="181"/>
      <c r="I2331" s="181"/>
      <c r="J2331" s="181"/>
      <c r="K2331" s="625"/>
      <c r="L2331" s="181"/>
    </row>
    <row r="2332" spans="2:12" x14ac:dyDescent="0.25">
      <c r="B2332" s="624"/>
      <c r="C2332" s="181"/>
      <c r="D2332" s="181"/>
      <c r="E2332" s="181"/>
      <c r="F2332" s="181"/>
      <c r="G2332" s="181"/>
      <c r="H2332" s="181"/>
      <c r="I2332" s="181"/>
      <c r="J2332" s="181"/>
      <c r="K2332" s="625"/>
      <c r="L2332" s="181"/>
    </row>
    <row r="2333" spans="2:12" x14ac:dyDescent="0.25">
      <c r="B2333" s="624"/>
      <c r="C2333" s="181"/>
      <c r="D2333" s="181"/>
      <c r="E2333" s="181"/>
      <c r="F2333" s="181"/>
      <c r="G2333" s="181"/>
      <c r="H2333" s="181"/>
      <c r="I2333" s="181"/>
      <c r="J2333" s="181"/>
      <c r="K2333" s="625"/>
      <c r="L2333" s="181"/>
    </row>
    <row r="2334" spans="2:12" x14ac:dyDescent="0.25">
      <c r="B2334" s="624"/>
      <c r="C2334" s="181"/>
      <c r="D2334" s="181"/>
      <c r="E2334" s="181"/>
      <c r="F2334" s="181"/>
      <c r="G2334" s="181"/>
      <c r="H2334" s="181"/>
      <c r="I2334" s="181"/>
      <c r="J2334" s="181"/>
      <c r="K2334" s="625"/>
      <c r="L2334" s="181"/>
    </row>
    <row r="2335" spans="2:12" x14ac:dyDescent="0.25">
      <c r="B2335" s="624"/>
      <c r="C2335" s="181"/>
      <c r="D2335" s="181"/>
      <c r="E2335" s="181"/>
      <c r="F2335" s="181"/>
      <c r="G2335" s="181"/>
      <c r="H2335" s="181"/>
      <c r="I2335" s="181"/>
      <c r="J2335" s="181"/>
      <c r="K2335" s="625"/>
      <c r="L2335" s="181"/>
    </row>
    <row r="2336" spans="2:12" x14ac:dyDescent="0.25">
      <c r="B2336" s="624"/>
      <c r="C2336" s="181"/>
      <c r="D2336" s="181"/>
      <c r="E2336" s="181"/>
      <c r="F2336" s="181"/>
      <c r="G2336" s="181"/>
      <c r="H2336" s="181"/>
      <c r="I2336" s="181"/>
      <c r="J2336" s="181"/>
      <c r="K2336" s="625"/>
      <c r="L2336" s="181"/>
    </row>
    <row r="2337" spans="2:12" x14ac:dyDescent="0.25">
      <c r="B2337" s="624"/>
      <c r="C2337" s="181"/>
      <c r="D2337" s="181"/>
      <c r="E2337" s="181"/>
      <c r="F2337" s="181"/>
      <c r="G2337" s="181"/>
      <c r="H2337" s="181"/>
      <c r="I2337" s="181"/>
      <c r="J2337" s="181"/>
      <c r="K2337" s="625"/>
      <c r="L2337" s="181"/>
    </row>
    <row r="2338" spans="2:12" x14ac:dyDescent="0.25">
      <c r="B2338" s="624"/>
      <c r="C2338" s="181"/>
      <c r="D2338" s="181"/>
      <c r="E2338" s="181"/>
      <c r="F2338" s="181"/>
      <c r="G2338" s="181"/>
      <c r="H2338" s="181"/>
      <c r="I2338" s="181"/>
      <c r="J2338" s="181"/>
      <c r="K2338" s="625"/>
      <c r="L2338" s="181"/>
    </row>
    <row r="2339" spans="2:12" x14ac:dyDescent="0.25">
      <c r="B2339" s="624"/>
      <c r="C2339" s="181"/>
      <c r="D2339" s="181"/>
      <c r="E2339" s="181"/>
      <c r="F2339" s="181"/>
      <c r="G2339" s="181"/>
      <c r="H2339" s="181"/>
      <c r="I2339" s="181"/>
      <c r="J2339" s="181"/>
      <c r="K2339" s="625"/>
      <c r="L2339" s="181"/>
    </row>
    <row r="2340" spans="2:12" x14ac:dyDescent="0.25">
      <c r="B2340" s="624"/>
      <c r="C2340" s="181"/>
      <c r="D2340" s="181"/>
      <c r="E2340" s="181"/>
      <c r="F2340" s="181"/>
      <c r="G2340" s="181"/>
      <c r="H2340" s="181"/>
      <c r="I2340" s="181"/>
      <c r="J2340" s="181"/>
      <c r="K2340" s="625"/>
      <c r="L2340" s="181"/>
    </row>
    <row r="2341" spans="2:12" x14ac:dyDescent="0.25">
      <c r="B2341" s="624"/>
      <c r="C2341" s="181"/>
      <c r="D2341" s="181"/>
      <c r="E2341" s="181"/>
      <c r="F2341" s="181"/>
      <c r="G2341" s="181"/>
      <c r="H2341" s="181"/>
      <c r="I2341" s="181"/>
      <c r="J2341" s="181"/>
      <c r="K2341" s="625"/>
      <c r="L2341" s="181"/>
    </row>
    <row r="2342" spans="2:12" x14ac:dyDescent="0.25">
      <c r="B2342" s="624"/>
      <c r="C2342" s="181"/>
      <c r="D2342" s="181"/>
      <c r="E2342" s="181"/>
      <c r="F2342" s="181"/>
      <c r="G2342" s="181"/>
      <c r="H2342" s="181"/>
      <c r="I2342" s="181"/>
      <c r="J2342" s="181"/>
      <c r="K2342" s="625"/>
      <c r="L2342" s="181"/>
    </row>
    <row r="2343" spans="2:12" x14ac:dyDescent="0.25">
      <c r="B2343" s="624"/>
      <c r="C2343" s="181"/>
      <c r="D2343" s="181"/>
      <c r="E2343" s="181"/>
      <c r="F2343" s="181"/>
      <c r="G2343" s="181"/>
      <c r="H2343" s="181"/>
      <c r="I2343" s="181"/>
      <c r="J2343" s="181"/>
      <c r="K2343" s="625"/>
      <c r="L2343" s="181"/>
    </row>
    <row r="2344" spans="2:12" x14ac:dyDescent="0.25">
      <c r="B2344" s="624"/>
      <c r="C2344" s="181"/>
      <c r="D2344" s="181"/>
      <c r="E2344" s="181"/>
      <c r="F2344" s="181"/>
      <c r="G2344" s="181"/>
      <c r="H2344" s="181"/>
      <c r="I2344" s="181"/>
      <c r="J2344" s="181"/>
      <c r="K2344" s="625"/>
      <c r="L2344" s="181"/>
    </row>
    <row r="2345" spans="2:12" x14ac:dyDescent="0.25">
      <c r="B2345" s="624"/>
      <c r="C2345" s="181"/>
      <c r="D2345" s="181"/>
      <c r="E2345" s="181"/>
      <c r="F2345" s="181"/>
      <c r="G2345" s="181"/>
      <c r="H2345" s="181"/>
      <c r="I2345" s="181"/>
      <c r="J2345" s="181"/>
      <c r="K2345" s="625"/>
      <c r="L2345" s="181"/>
    </row>
    <row r="2346" spans="2:12" x14ac:dyDescent="0.25">
      <c r="B2346" s="624"/>
      <c r="C2346" s="181"/>
      <c r="D2346" s="181"/>
      <c r="E2346" s="181"/>
      <c r="F2346" s="181"/>
      <c r="G2346" s="181"/>
      <c r="H2346" s="181"/>
      <c r="I2346" s="181"/>
      <c r="J2346" s="181"/>
      <c r="K2346" s="625"/>
      <c r="L2346" s="181"/>
    </row>
    <row r="2347" spans="2:12" x14ac:dyDescent="0.25">
      <c r="B2347" s="624"/>
      <c r="C2347" s="181"/>
      <c r="D2347" s="181"/>
      <c r="E2347" s="181"/>
      <c r="F2347" s="181"/>
      <c r="G2347" s="181"/>
      <c r="H2347" s="181"/>
      <c r="I2347" s="181"/>
      <c r="J2347" s="181"/>
      <c r="K2347" s="625"/>
      <c r="L2347" s="181"/>
    </row>
    <row r="2348" spans="2:12" x14ac:dyDescent="0.25">
      <c r="B2348" s="624"/>
      <c r="C2348" s="181"/>
      <c r="D2348" s="181"/>
      <c r="E2348" s="181"/>
      <c r="F2348" s="181"/>
      <c r="G2348" s="181"/>
      <c r="H2348" s="181"/>
      <c r="I2348" s="181"/>
      <c r="J2348" s="181"/>
      <c r="K2348" s="625"/>
      <c r="L2348" s="181"/>
    </row>
    <row r="2349" spans="2:12" x14ac:dyDescent="0.25">
      <c r="B2349" s="624"/>
      <c r="C2349" s="181"/>
      <c r="D2349" s="181"/>
      <c r="E2349" s="181"/>
      <c r="F2349" s="181"/>
      <c r="G2349" s="181"/>
      <c r="H2349" s="181"/>
      <c r="I2349" s="181"/>
      <c r="J2349" s="181"/>
      <c r="K2349" s="625"/>
      <c r="L2349" s="181"/>
    </row>
    <row r="2350" spans="2:12" x14ac:dyDescent="0.25">
      <c r="B2350" s="624"/>
      <c r="C2350" s="181"/>
      <c r="D2350" s="181"/>
      <c r="E2350" s="181"/>
      <c r="F2350" s="181"/>
      <c r="G2350" s="181"/>
      <c r="H2350" s="181"/>
      <c r="I2350" s="181"/>
      <c r="J2350" s="181"/>
      <c r="K2350" s="625"/>
      <c r="L2350" s="181"/>
    </row>
    <row r="2351" spans="2:12" x14ac:dyDescent="0.25">
      <c r="B2351" s="624"/>
      <c r="C2351" s="181"/>
      <c r="D2351" s="181"/>
      <c r="E2351" s="181"/>
      <c r="F2351" s="181"/>
      <c r="G2351" s="181"/>
      <c r="H2351" s="181"/>
      <c r="I2351" s="181"/>
      <c r="J2351" s="181"/>
      <c r="K2351" s="625"/>
      <c r="L2351" s="181"/>
    </row>
    <row r="2352" spans="2:12" x14ac:dyDescent="0.25">
      <c r="B2352" s="624"/>
      <c r="C2352" s="181"/>
      <c r="D2352" s="181"/>
      <c r="E2352" s="181"/>
      <c r="F2352" s="181"/>
      <c r="G2352" s="181"/>
      <c r="H2352" s="181"/>
      <c r="I2352" s="181"/>
      <c r="J2352" s="181"/>
      <c r="K2352" s="625"/>
      <c r="L2352" s="181"/>
    </row>
    <row r="2353" spans="2:12" x14ac:dyDescent="0.25">
      <c r="B2353" s="624"/>
      <c r="C2353" s="181"/>
      <c r="D2353" s="181"/>
      <c r="E2353" s="181"/>
      <c r="F2353" s="181"/>
      <c r="G2353" s="181"/>
      <c r="H2353" s="181"/>
      <c r="I2353" s="181"/>
      <c r="J2353" s="181"/>
      <c r="K2353" s="625"/>
      <c r="L2353" s="181"/>
    </row>
    <row r="2354" spans="2:12" x14ac:dyDescent="0.25">
      <c r="B2354" s="624"/>
      <c r="C2354" s="181"/>
      <c r="D2354" s="181"/>
      <c r="E2354" s="181"/>
      <c r="F2354" s="181"/>
      <c r="G2354" s="181"/>
      <c r="H2354" s="181"/>
      <c r="I2354" s="181"/>
      <c r="J2354" s="181"/>
      <c r="K2354" s="625"/>
      <c r="L2354" s="181"/>
    </row>
    <row r="2355" spans="2:12" x14ac:dyDescent="0.25">
      <c r="B2355" s="624"/>
      <c r="C2355" s="181"/>
      <c r="D2355" s="181"/>
      <c r="E2355" s="181"/>
      <c r="F2355" s="181"/>
      <c r="G2355" s="181"/>
      <c r="H2355" s="181"/>
      <c r="I2355" s="181"/>
      <c r="J2355" s="181"/>
      <c r="K2355" s="625"/>
      <c r="L2355" s="181"/>
    </row>
    <row r="2356" spans="2:12" x14ac:dyDescent="0.25">
      <c r="B2356" s="624"/>
      <c r="C2356" s="181"/>
      <c r="D2356" s="181"/>
      <c r="E2356" s="181"/>
      <c r="F2356" s="181"/>
      <c r="G2356" s="181"/>
      <c r="H2356" s="181"/>
      <c r="I2356" s="181"/>
      <c r="J2356" s="181"/>
      <c r="K2356" s="625"/>
      <c r="L2356" s="181"/>
    </row>
    <row r="2357" spans="2:12" x14ac:dyDescent="0.25">
      <c r="B2357" s="624"/>
      <c r="C2357" s="181"/>
      <c r="D2357" s="181"/>
      <c r="E2357" s="181"/>
      <c r="F2357" s="181"/>
      <c r="G2357" s="181"/>
      <c r="H2357" s="181"/>
      <c r="I2357" s="181"/>
      <c r="J2357" s="181"/>
      <c r="K2357" s="625"/>
      <c r="L2357" s="181"/>
    </row>
    <row r="2358" spans="2:12" x14ac:dyDescent="0.25">
      <c r="B2358" s="624"/>
      <c r="C2358" s="181"/>
      <c r="D2358" s="181"/>
      <c r="E2358" s="181"/>
      <c r="F2358" s="181"/>
      <c r="G2358" s="181"/>
      <c r="H2358" s="181"/>
      <c r="I2358" s="181"/>
      <c r="J2358" s="181"/>
      <c r="K2358" s="625"/>
      <c r="L2358" s="181"/>
    </row>
    <row r="2359" spans="2:12" x14ac:dyDescent="0.25">
      <c r="B2359" s="624"/>
      <c r="C2359" s="181"/>
      <c r="D2359" s="181"/>
      <c r="E2359" s="181"/>
      <c r="F2359" s="181"/>
      <c r="G2359" s="181"/>
      <c r="H2359" s="181"/>
      <c r="I2359" s="181"/>
      <c r="J2359" s="181"/>
      <c r="K2359" s="625"/>
      <c r="L2359" s="181"/>
    </row>
    <row r="2360" spans="2:12" x14ac:dyDescent="0.25">
      <c r="B2360" s="624"/>
      <c r="C2360" s="181"/>
      <c r="D2360" s="181"/>
      <c r="E2360" s="181"/>
      <c r="F2360" s="181"/>
      <c r="G2360" s="181"/>
      <c r="H2360" s="181"/>
      <c r="I2360" s="181"/>
      <c r="J2360" s="181"/>
      <c r="K2360" s="625"/>
      <c r="L2360" s="181"/>
    </row>
    <row r="2361" spans="2:12" x14ac:dyDescent="0.25">
      <c r="B2361" s="624"/>
      <c r="C2361" s="181"/>
      <c r="D2361" s="181"/>
      <c r="E2361" s="181"/>
      <c r="F2361" s="181"/>
      <c r="G2361" s="181"/>
      <c r="H2361" s="181"/>
      <c r="I2361" s="181"/>
      <c r="J2361" s="181"/>
      <c r="K2361" s="625"/>
      <c r="L2361" s="181"/>
    </row>
    <row r="2362" spans="2:12" x14ac:dyDescent="0.25">
      <c r="B2362" s="624"/>
      <c r="C2362" s="181"/>
      <c r="D2362" s="181"/>
      <c r="E2362" s="181"/>
      <c r="F2362" s="181"/>
      <c r="G2362" s="181"/>
      <c r="H2362" s="181"/>
      <c r="I2362" s="181"/>
      <c r="J2362" s="181"/>
      <c r="K2362" s="625"/>
      <c r="L2362" s="181"/>
    </row>
    <row r="2363" spans="2:12" x14ac:dyDescent="0.25">
      <c r="B2363" s="624"/>
      <c r="C2363" s="181"/>
      <c r="D2363" s="181"/>
      <c r="E2363" s="181"/>
      <c r="F2363" s="181"/>
      <c r="G2363" s="181"/>
      <c r="H2363" s="181"/>
      <c r="I2363" s="181"/>
      <c r="J2363" s="181"/>
      <c r="K2363" s="625"/>
      <c r="L2363" s="181"/>
    </row>
    <row r="2364" spans="2:12" x14ac:dyDescent="0.25">
      <c r="B2364" s="624"/>
      <c r="C2364" s="181"/>
      <c r="D2364" s="181"/>
      <c r="E2364" s="181"/>
      <c r="F2364" s="181"/>
      <c r="G2364" s="181"/>
      <c r="H2364" s="181"/>
      <c r="I2364" s="181"/>
      <c r="J2364" s="181"/>
      <c r="K2364" s="625"/>
      <c r="L2364" s="181"/>
    </row>
    <row r="2365" spans="2:12" x14ac:dyDescent="0.25">
      <c r="B2365" s="624"/>
      <c r="C2365" s="181"/>
      <c r="D2365" s="181"/>
      <c r="E2365" s="181"/>
      <c r="F2365" s="181"/>
      <c r="G2365" s="181"/>
      <c r="H2365" s="181"/>
      <c r="I2365" s="181"/>
      <c r="J2365" s="181"/>
      <c r="K2365" s="625"/>
      <c r="L2365" s="181"/>
    </row>
    <row r="2366" spans="2:12" x14ac:dyDescent="0.25">
      <c r="B2366" s="624"/>
      <c r="C2366" s="181"/>
      <c r="D2366" s="181"/>
      <c r="E2366" s="181"/>
      <c r="F2366" s="181"/>
      <c r="G2366" s="181"/>
      <c r="H2366" s="181"/>
      <c r="I2366" s="181"/>
      <c r="J2366" s="181"/>
      <c r="K2366" s="625"/>
      <c r="L2366" s="181"/>
    </row>
    <row r="2367" spans="2:12" x14ac:dyDescent="0.25">
      <c r="B2367" s="624"/>
      <c r="C2367" s="181"/>
      <c r="D2367" s="181"/>
      <c r="E2367" s="181"/>
      <c r="F2367" s="181"/>
      <c r="G2367" s="181"/>
      <c r="H2367" s="181"/>
      <c r="I2367" s="181"/>
      <c r="J2367" s="181"/>
      <c r="K2367" s="625"/>
      <c r="L2367" s="181"/>
    </row>
    <row r="2368" spans="2:12" x14ac:dyDescent="0.25">
      <c r="B2368" s="624"/>
      <c r="C2368" s="181"/>
      <c r="D2368" s="181"/>
      <c r="E2368" s="181"/>
      <c r="F2368" s="181"/>
      <c r="G2368" s="181"/>
      <c r="H2368" s="181"/>
      <c r="I2368" s="181"/>
      <c r="J2368" s="181"/>
      <c r="K2368" s="625"/>
      <c r="L2368" s="181"/>
    </row>
    <row r="2369" spans="2:12" x14ac:dyDescent="0.25">
      <c r="B2369" s="624"/>
      <c r="C2369" s="181"/>
      <c r="D2369" s="181"/>
      <c r="E2369" s="181"/>
      <c r="F2369" s="181"/>
      <c r="G2369" s="181"/>
      <c r="H2369" s="181"/>
      <c r="I2369" s="181"/>
      <c r="J2369" s="181"/>
      <c r="K2369" s="625"/>
      <c r="L2369" s="181"/>
    </row>
    <row r="2370" spans="2:12" x14ac:dyDescent="0.25">
      <c r="B2370" s="624"/>
      <c r="C2370" s="181"/>
      <c r="D2370" s="181"/>
      <c r="E2370" s="181"/>
      <c r="F2370" s="181"/>
      <c r="G2370" s="181"/>
      <c r="H2370" s="181"/>
      <c r="I2370" s="181"/>
      <c r="J2370" s="181"/>
      <c r="K2370" s="625"/>
      <c r="L2370" s="181"/>
    </row>
    <row r="2371" spans="2:12" x14ac:dyDescent="0.25">
      <c r="B2371" s="624"/>
      <c r="C2371" s="181"/>
      <c r="D2371" s="181"/>
      <c r="E2371" s="181"/>
      <c r="F2371" s="181"/>
      <c r="G2371" s="181"/>
      <c r="H2371" s="181"/>
      <c r="I2371" s="181"/>
      <c r="J2371" s="181"/>
      <c r="K2371" s="625"/>
      <c r="L2371" s="181"/>
    </row>
    <row r="2372" spans="2:12" x14ac:dyDescent="0.25">
      <c r="B2372" s="624"/>
      <c r="C2372" s="181"/>
      <c r="D2372" s="181"/>
      <c r="E2372" s="181"/>
      <c r="F2372" s="181"/>
      <c r="G2372" s="181"/>
      <c r="H2372" s="181"/>
      <c r="I2372" s="181"/>
      <c r="J2372" s="181"/>
      <c r="K2372" s="625"/>
      <c r="L2372" s="181"/>
    </row>
    <row r="2373" spans="2:12" x14ac:dyDescent="0.25">
      <c r="B2373" s="624"/>
      <c r="C2373" s="181"/>
      <c r="D2373" s="181"/>
      <c r="E2373" s="181"/>
      <c r="F2373" s="181"/>
      <c r="G2373" s="181"/>
      <c r="H2373" s="181"/>
      <c r="I2373" s="181"/>
      <c r="J2373" s="181"/>
      <c r="K2373" s="625"/>
      <c r="L2373" s="181"/>
    </row>
    <row r="2374" spans="2:12" x14ac:dyDescent="0.25">
      <c r="B2374" s="624"/>
      <c r="C2374" s="181"/>
      <c r="D2374" s="181"/>
      <c r="E2374" s="181"/>
      <c r="F2374" s="181"/>
      <c r="G2374" s="181"/>
      <c r="H2374" s="181"/>
      <c r="I2374" s="181"/>
      <c r="J2374" s="181"/>
      <c r="K2374" s="625"/>
      <c r="L2374" s="181"/>
    </row>
    <row r="2375" spans="2:12" x14ac:dyDescent="0.25">
      <c r="B2375" s="624"/>
      <c r="C2375" s="181"/>
      <c r="D2375" s="181"/>
      <c r="E2375" s="181"/>
      <c r="F2375" s="181"/>
      <c r="G2375" s="181"/>
      <c r="H2375" s="181"/>
      <c r="I2375" s="181"/>
      <c r="J2375" s="181"/>
      <c r="K2375" s="625"/>
      <c r="L2375" s="181"/>
    </row>
    <row r="2376" spans="2:12" x14ac:dyDescent="0.25">
      <c r="B2376" s="624"/>
      <c r="C2376" s="181"/>
      <c r="D2376" s="181"/>
      <c r="E2376" s="181"/>
      <c r="F2376" s="181"/>
      <c r="G2376" s="181"/>
      <c r="H2376" s="181"/>
      <c r="I2376" s="181"/>
      <c r="J2376" s="181"/>
      <c r="K2376" s="625"/>
      <c r="L2376" s="181"/>
    </row>
    <row r="2377" spans="2:12" x14ac:dyDescent="0.25">
      <c r="B2377" s="624"/>
      <c r="C2377" s="181"/>
      <c r="D2377" s="181"/>
      <c r="E2377" s="181"/>
      <c r="F2377" s="181"/>
      <c r="G2377" s="181"/>
      <c r="H2377" s="181"/>
      <c r="I2377" s="181"/>
      <c r="J2377" s="181"/>
      <c r="K2377" s="625"/>
      <c r="L2377" s="181"/>
    </row>
    <row r="2378" spans="2:12" x14ac:dyDescent="0.25">
      <c r="B2378" s="624"/>
      <c r="C2378" s="181"/>
      <c r="D2378" s="181"/>
      <c r="E2378" s="181"/>
      <c r="F2378" s="181"/>
      <c r="G2378" s="181"/>
      <c r="H2378" s="181"/>
      <c r="I2378" s="181"/>
      <c r="J2378" s="181"/>
      <c r="K2378" s="625"/>
      <c r="L2378" s="181"/>
    </row>
    <row r="2379" spans="2:12" x14ac:dyDescent="0.25">
      <c r="B2379" s="624"/>
      <c r="C2379" s="181"/>
      <c r="D2379" s="181"/>
      <c r="E2379" s="181"/>
      <c r="F2379" s="181"/>
      <c r="G2379" s="181"/>
      <c r="H2379" s="181"/>
      <c r="I2379" s="181"/>
      <c r="J2379" s="181"/>
      <c r="K2379" s="625"/>
      <c r="L2379" s="181"/>
    </row>
    <row r="2380" spans="2:12" x14ac:dyDescent="0.25">
      <c r="B2380" s="624"/>
      <c r="C2380" s="181"/>
      <c r="D2380" s="181"/>
      <c r="E2380" s="181"/>
      <c r="F2380" s="181"/>
      <c r="G2380" s="181"/>
      <c r="H2380" s="181"/>
      <c r="I2380" s="181"/>
      <c r="J2380" s="181"/>
      <c r="K2380" s="625"/>
      <c r="L2380" s="181"/>
    </row>
    <row r="2381" spans="2:12" x14ac:dyDescent="0.25">
      <c r="B2381" s="624"/>
      <c r="C2381" s="181"/>
      <c r="D2381" s="181"/>
      <c r="E2381" s="181"/>
      <c r="F2381" s="181"/>
      <c r="G2381" s="181"/>
      <c r="H2381" s="181"/>
      <c r="I2381" s="181"/>
      <c r="J2381" s="181"/>
      <c r="K2381" s="625"/>
      <c r="L2381" s="181"/>
    </row>
    <row r="2382" spans="2:12" x14ac:dyDescent="0.25">
      <c r="B2382" s="624"/>
      <c r="C2382" s="181"/>
      <c r="D2382" s="181"/>
      <c r="E2382" s="181"/>
      <c r="F2382" s="181"/>
      <c r="G2382" s="181"/>
      <c r="H2382" s="181"/>
      <c r="I2382" s="181"/>
      <c r="J2382" s="181"/>
      <c r="K2382" s="625"/>
      <c r="L2382" s="181"/>
    </row>
    <row r="2383" spans="2:12" x14ac:dyDescent="0.25">
      <c r="B2383" s="624"/>
      <c r="C2383" s="181"/>
      <c r="D2383" s="181"/>
      <c r="E2383" s="181"/>
      <c r="F2383" s="181"/>
      <c r="G2383" s="181"/>
      <c r="H2383" s="181"/>
      <c r="I2383" s="181"/>
      <c r="J2383" s="181"/>
      <c r="K2383" s="625"/>
      <c r="L2383" s="181"/>
    </row>
    <row r="2384" spans="2:12" x14ac:dyDescent="0.25">
      <c r="B2384" s="624"/>
      <c r="C2384" s="181"/>
      <c r="D2384" s="181"/>
      <c r="E2384" s="181"/>
      <c r="F2384" s="181"/>
      <c r="G2384" s="181"/>
      <c r="H2384" s="181"/>
      <c r="I2384" s="181"/>
      <c r="J2384" s="181"/>
      <c r="K2384" s="625"/>
      <c r="L2384" s="181"/>
    </row>
    <row r="2385" spans="2:12" x14ac:dyDescent="0.25">
      <c r="B2385" s="624"/>
      <c r="C2385" s="181"/>
      <c r="D2385" s="181"/>
      <c r="E2385" s="181"/>
      <c r="F2385" s="181"/>
      <c r="G2385" s="181"/>
      <c r="H2385" s="181"/>
      <c r="I2385" s="181"/>
      <c r="J2385" s="181"/>
      <c r="K2385" s="625"/>
      <c r="L2385" s="181"/>
    </row>
    <row r="2386" spans="2:12" x14ac:dyDescent="0.25">
      <c r="B2386" s="624"/>
      <c r="C2386" s="181"/>
      <c r="D2386" s="181"/>
      <c r="E2386" s="181"/>
      <c r="F2386" s="181"/>
      <c r="G2386" s="181"/>
      <c r="H2386" s="181"/>
      <c r="I2386" s="181"/>
      <c r="J2386" s="181"/>
      <c r="K2386" s="625"/>
      <c r="L2386" s="181"/>
    </row>
    <row r="2387" spans="2:12" x14ac:dyDescent="0.25">
      <c r="B2387" s="624"/>
      <c r="C2387" s="181"/>
      <c r="D2387" s="181"/>
      <c r="E2387" s="181"/>
      <c r="F2387" s="181"/>
      <c r="G2387" s="181"/>
      <c r="H2387" s="181"/>
      <c r="I2387" s="181"/>
      <c r="J2387" s="181"/>
      <c r="K2387" s="625"/>
      <c r="L2387" s="181"/>
    </row>
    <row r="2388" spans="2:12" x14ac:dyDescent="0.25">
      <c r="B2388" s="624"/>
      <c r="C2388" s="181"/>
      <c r="D2388" s="181"/>
      <c r="E2388" s="181"/>
      <c r="F2388" s="181"/>
      <c r="G2388" s="181"/>
      <c r="H2388" s="181"/>
      <c r="I2388" s="181"/>
      <c r="J2388" s="181"/>
      <c r="K2388" s="625"/>
      <c r="L2388" s="181"/>
    </row>
    <row r="2389" spans="2:12" x14ac:dyDescent="0.25">
      <c r="B2389" s="624"/>
      <c r="C2389" s="181"/>
      <c r="D2389" s="181"/>
      <c r="E2389" s="181"/>
      <c r="F2389" s="181"/>
      <c r="G2389" s="181"/>
      <c r="H2389" s="181"/>
      <c r="I2389" s="181"/>
      <c r="J2389" s="181"/>
      <c r="K2389" s="625"/>
      <c r="L2389" s="181"/>
    </row>
    <row r="2390" spans="2:12" x14ac:dyDescent="0.25">
      <c r="B2390" s="624"/>
      <c r="C2390" s="181"/>
      <c r="D2390" s="181"/>
      <c r="E2390" s="181"/>
      <c r="F2390" s="181"/>
      <c r="G2390" s="181"/>
      <c r="H2390" s="181"/>
      <c r="I2390" s="181"/>
      <c r="J2390" s="181"/>
      <c r="K2390" s="625"/>
      <c r="L2390" s="181"/>
    </row>
    <row r="2391" spans="2:12" x14ac:dyDescent="0.25">
      <c r="B2391" s="624"/>
      <c r="C2391" s="181"/>
      <c r="D2391" s="181"/>
      <c r="E2391" s="181"/>
      <c r="F2391" s="181"/>
      <c r="G2391" s="181"/>
      <c r="H2391" s="181"/>
      <c r="I2391" s="181"/>
      <c r="J2391" s="181"/>
      <c r="K2391" s="625"/>
      <c r="L2391" s="181"/>
    </row>
    <row r="2392" spans="2:12" x14ac:dyDescent="0.25">
      <c r="B2392" s="624"/>
      <c r="C2392" s="181"/>
      <c r="D2392" s="181"/>
      <c r="E2392" s="181"/>
      <c r="F2392" s="181"/>
      <c r="G2392" s="181"/>
      <c r="H2392" s="181"/>
      <c r="I2392" s="181"/>
      <c r="J2392" s="181"/>
      <c r="K2392" s="625"/>
      <c r="L2392" s="181"/>
    </row>
    <row r="2393" spans="2:12" x14ac:dyDescent="0.25">
      <c r="B2393" s="624"/>
      <c r="C2393" s="181"/>
      <c r="D2393" s="181"/>
      <c r="E2393" s="181"/>
      <c r="F2393" s="181"/>
      <c r="G2393" s="181"/>
      <c r="H2393" s="181"/>
      <c r="I2393" s="181"/>
      <c r="J2393" s="181"/>
      <c r="K2393" s="625"/>
      <c r="L2393" s="181"/>
    </row>
    <row r="2394" spans="2:12" x14ac:dyDescent="0.25">
      <c r="B2394" s="624"/>
      <c r="C2394" s="181"/>
      <c r="D2394" s="181"/>
      <c r="E2394" s="181"/>
      <c r="F2394" s="181"/>
      <c r="G2394" s="181"/>
      <c r="H2394" s="181"/>
      <c r="I2394" s="181"/>
      <c r="J2394" s="181"/>
      <c r="K2394" s="625"/>
      <c r="L2394" s="181"/>
    </row>
    <row r="2395" spans="2:12" x14ac:dyDescent="0.25">
      <c r="B2395" s="624"/>
      <c r="C2395" s="181"/>
      <c r="D2395" s="181"/>
      <c r="E2395" s="181"/>
      <c r="F2395" s="181"/>
      <c r="G2395" s="181"/>
      <c r="H2395" s="181"/>
      <c r="I2395" s="181"/>
      <c r="J2395" s="181"/>
      <c r="K2395" s="625"/>
      <c r="L2395" s="181"/>
    </row>
    <row r="2396" spans="2:12" x14ac:dyDescent="0.25">
      <c r="B2396" s="624"/>
      <c r="C2396" s="181"/>
      <c r="D2396" s="181"/>
      <c r="E2396" s="181"/>
      <c r="F2396" s="181"/>
      <c r="G2396" s="181"/>
      <c r="H2396" s="181"/>
      <c r="I2396" s="181"/>
      <c r="J2396" s="181"/>
      <c r="K2396" s="625"/>
      <c r="L2396" s="181"/>
    </row>
    <row r="2397" spans="2:12" x14ac:dyDescent="0.25">
      <c r="B2397" s="624"/>
      <c r="C2397" s="181"/>
      <c r="D2397" s="181"/>
      <c r="E2397" s="181"/>
      <c r="F2397" s="181"/>
      <c r="G2397" s="181"/>
      <c r="H2397" s="181"/>
      <c r="I2397" s="181"/>
      <c r="J2397" s="181"/>
      <c r="K2397" s="625"/>
      <c r="L2397" s="181"/>
    </row>
    <row r="2398" spans="2:12" x14ac:dyDescent="0.25">
      <c r="B2398" s="624"/>
      <c r="C2398" s="181"/>
      <c r="D2398" s="181"/>
      <c r="E2398" s="181"/>
      <c r="F2398" s="181"/>
      <c r="G2398" s="181"/>
      <c r="H2398" s="181"/>
      <c r="I2398" s="181"/>
      <c r="J2398" s="181"/>
      <c r="K2398" s="625"/>
      <c r="L2398" s="181"/>
    </row>
    <row r="2399" spans="2:12" x14ac:dyDescent="0.25">
      <c r="B2399" s="624"/>
      <c r="C2399" s="181"/>
      <c r="D2399" s="181"/>
      <c r="E2399" s="181"/>
      <c r="F2399" s="181"/>
      <c r="G2399" s="181"/>
      <c r="H2399" s="181"/>
      <c r="I2399" s="181"/>
      <c r="J2399" s="181"/>
      <c r="K2399" s="625"/>
      <c r="L2399" s="181"/>
    </row>
    <row r="2400" spans="2:12" x14ac:dyDescent="0.25">
      <c r="B2400" s="624"/>
      <c r="C2400" s="181"/>
      <c r="D2400" s="181"/>
      <c r="E2400" s="181"/>
      <c r="F2400" s="181"/>
      <c r="G2400" s="181"/>
      <c r="H2400" s="181"/>
      <c r="I2400" s="181"/>
      <c r="J2400" s="181"/>
      <c r="K2400" s="625"/>
      <c r="L2400" s="181"/>
    </row>
    <row r="2401" spans="2:12" x14ac:dyDescent="0.25">
      <c r="B2401" s="624"/>
      <c r="C2401" s="181"/>
      <c r="D2401" s="181"/>
      <c r="E2401" s="181"/>
      <c r="F2401" s="181"/>
      <c r="G2401" s="181"/>
      <c r="H2401" s="181"/>
      <c r="I2401" s="181"/>
      <c r="J2401" s="181"/>
      <c r="K2401" s="625"/>
      <c r="L2401" s="181"/>
    </row>
    <row r="2402" spans="2:12" x14ac:dyDescent="0.25">
      <c r="B2402" s="624"/>
      <c r="C2402" s="181"/>
      <c r="D2402" s="181"/>
      <c r="E2402" s="181"/>
      <c r="F2402" s="181"/>
      <c r="G2402" s="181"/>
      <c r="H2402" s="181"/>
      <c r="I2402" s="181"/>
      <c r="J2402" s="181"/>
      <c r="K2402" s="625"/>
      <c r="L2402" s="181"/>
    </row>
    <row r="2403" spans="2:12" x14ac:dyDescent="0.25">
      <c r="B2403" s="624"/>
      <c r="C2403" s="181"/>
      <c r="D2403" s="181"/>
      <c r="E2403" s="181"/>
      <c r="F2403" s="181"/>
      <c r="G2403" s="181"/>
      <c r="H2403" s="181"/>
      <c r="I2403" s="181"/>
      <c r="J2403" s="181"/>
      <c r="K2403" s="625"/>
      <c r="L2403" s="181"/>
    </row>
    <row r="2404" spans="2:12" x14ac:dyDescent="0.25">
      <c r="B2404" s="624"/>
      <c r="C2404" s="181"/>
      <c r="D2404" s="181"/>
      <c r="E2404" s="181"/>
      <c r="F2404" s="181"/>
      <c r="G2404" s="181"/>
      <c r="H2404" s="181"/>
      <c r="I2404" s="181"/>
      <c r="J2404" s="181"/>
      <c r="K2404" s="625"/>
      <c r="L2404" s="181"/>
    </row>
    <row r="2405" spans="2:12" x14ac:dyDescent="0.25">
      <c r="B2405" s="624"/>
      <c r="C2405" s="181"/>
      <c r="D2405" s="181"/>
      <c r="E2405" s="181"/>
      <c r="F2405" s="181"/>
      <c r="G2405" s="181"/>
      <c r="H2405" s="181"/>
      <c r="I2405" s="181"/>
      <c r="J2405" s="181"/>
      <c r="K2405" s="625"/>
      <c r="L2405" s="181"/>
    </row>
    <row r="2406" spans="2:12" x14ac:dyDescent="0.25">
      <c r="B2406" s="624"/>
      <c r="C2406" s="181"/>
      <c r="D2406" s="181"/>
      <c r="E2406" s="181"/>
      <c r="F2406" s="181"/>
      <c r="G2406" s="181"/>
      <c r="H2406" s="181"/>
      <c r="I2406" s="181"/>
      <c r="J2406" s="181"/>
      <c r="K2406" s="625"/>
      <c r="L2406" s="181"/>
    </row>
    <row r="2407" spans="2:12" x14ac:dyDescent="0.25">
      <c r="B2407" s="624"/>
      <c r="C2407" s="181"/>
      <c r="D2407" s="181"/>
      <c r="E2407" s="181"/>
      <c r="F2407" s="181"/>
      <c r="G2407" s="181"/>
      <c r="H2407" s="181"/>
      <c r="I2407" s="181"/>
      <c r="J2407" s="181"/>
      <c r="K2407" s="625"/>
      <c r="L2407" s="181"/>
    </row>
    <row r="2408" spans="2:12" x14ac:dyDescent="0.25">
      <c r="B2408" s="624"/>
      <c r="C2408" s="181"/>
      <c r="D2408" s="181"/>
      <c r="E2408" s="181"/>
      <c r="F2408" s="181"/>
      <c r="G2408" s="181"/>
      <c r="H2408" s="181"/>
      <c r="I2408" s="181"/>
      <c r="J2408" s="181"/>
      <c r="K2408" s="625"/>
      <c r="L2408" s="181"/>
    </row>
    <row r="2409" spans="2:12" x14ac:dyDescent="0.25">
      <c r="B2409" s="624"/>
      <c r="C2409" s="181"/>
      <c r="D2409" s="181"/>
      <c r="E2409" s="181"/>
      <c r="F2409" s="181"/>
      <c r="G2409" s="181"/>
      <c r="H2409" s="181"/>
      <c r="I2409" s="181"/>
      <c r="J2409" s="181"/>
      <c r="K2409" s="625"/>
      <c r="L2409" s="181"/>
    </row>
    <row r="2410" spans="2:12" x14ac:dyDescent="0.25">
      <c r="B2410" s="624"/>
      <c r="C2410" s="181"/>
      <c r="D2410" s="181"/>
      <c r="E2410" s="181"/>
      <c r="F2410" s="181"/>
      <c r="G2410" s="181"/>
      <c r="H2410" s="181"/>
      <c r="I2410" s="181"/>
      <c r="J2410" s="181"/>
      <c r="K2410" s="625"/>
      <c r="L2410" s="181"/>
    </row>
    <row r="2411" spans="2:12" x14ac:dyDescent="0.25">
      <c r="B2411" s="624"/>
      <c r="C2411" s="181"/>
      <c r="D2411" s="181"/>
      <c r="E2411" s="181"/>
      <c r="F2411" s="181"/>
      <c r="G2411" s="181"/>
      <c r="H2411" s="181"/>
      <c r="I2411" s="181"/>
      <c r="J2411" s="181"/>
      <c r="K2411" s="625"/>
      <c r="L2411" s="181"/>
    </row>
    <row r="2412" spans="2:12" x14ac:dyDescent="0.25">
      <c r="B2412" s="624"/>
      <c r="C2412" s="181"/>
      <c r="D2412" s="181"/>
      <c r="E2412" s="181"/>
      <c r="F2412" s="181"/>
      <c r="G2412" s="181"/>
      <c r="H2412" s="181"/>
      <c r="I2412" s="181"/>
      <c r="J2412" s="181"/>
      <c r="K2412" s="625"/>
      <c r="L2412" s="181"/>
    </row>
    <row r="2413" spans="2:12" x14ac:dyDescent="0.25">
      <c r="B2413" s="624"/>
      <c r="C2413" s="181"/>
      <c r="D2413" s="181"/>
      <c r="E2413" s="181"/>
      <c r="F2413" s="181"/>
      <c r="G2413" s="181"/>
      <c r="H2413" s="181"/>
      <c r="I2413" s="181"/>
      <c r="J2413" s="181"/>
      <c r="K2413" s="625"/>
      <c r="L2413" s="181"/>
    </row>
    <row r="2414" spans="2:12" x14ac:dyDescent="0.25">
      <c r="B2414" s="624"/>
      <c r="C2414" s="181"/>
      <c r="D2414" s="181"/>
      <c r="E2414" s="181"/>
      <c r="F2414" s="181"/>
      <c r="G2414" s="181"/>
      <c r="H2414" s="181"/>
      <c r="I2414" s="181"/>
      <c r="J2414" s="181"/>
      <c r="K2414" s="625"/>
      <c r="L2414" s="181"/>
    </row>
    <row r="2415" spans="2:12" x14ac:dyDescent="0.25">
      <c r="B2415" s="624"/>
      <c r="C2415" s="181"/>
      <c r="D2415" s="181"/>
      <c r="E2415" s="181"/>
      <c r="F2415" s="181"/>
      <c r="G2415" s="181"/>
      <c r="H2415" s="181"/>
      <c r="I2415" s="181"/>
      <c r="J2415" s="181"/>
      <c r="K2415" s="625"/>
      <c r="L2415" s="181"/>
    </row>
    <row r="2416" spans="2:12" x14ac:dyDescent="0.25">
      <c r="B2416" s="624"/>
      <c r="C2416" s="181"/>
      <c r="D2416" s="181"/>
      <c r="E2416" s="181"/>
      <c r="F2416" s="181"/>
      <c r="G2416" s="181"/>
      <c r="H2416" s="181"/>
      <c r="I2416" s="181"/>
      <c r="J2416" s="181"/>
      <c r="K2416" s="625"/>
      <c r="L2416" s="181"/>
    </row>
    <row r="2417" spans="2:12" x14ac:dyDescent="0.25">
      <c r="B2417" s="624"/>
      <c r="C2417" s="181"/>
      <c r="D2417" s="181"/>
      <c r="E2417" s="181"/>
      <c r="F2417" s="181"/>
      <c r="G2417" s="181"/>
      <c r="H2417" s="181"/>
      <c r="I2417" s="181"/>
      <c r="J2417" s="181"/>
      <c r="K2417" s="625"/>
      <c r="L2417" s="181"/>
    </row>
    <row r="2418" spans="2:12" x14ac:dyDescent="0.25">
      <c r="B2418" s="624"/>
      <c r="C2418" s="181"/>
      <c r="D2418" s="181"/>
      <c r="E2418" s="181"/>
      <c r="F2418" s="181"/>
      <c r="G2418" s="181"/>
      <c r="H2418" s="181"/>
      <c r="I2418" s="181"/>
      <c r="J2418" s="181"/>
      <c r="K2418" s="625"/>
      <c r="L2418" s="181"/>
    </row>
    <row r="2419" spans="2:12" x14ac:dyDescent="0.25">
      <c r="B2419" s="624"/>
      <c r="C2419" s="181"/>
      <c r="D2419" s="181"/>
      <c r="E2419" s="181"/>
      <c r="F2419" s="181"/>
      <c r="G2419" s="181"/>
      <c r="H2419" s="181"/>
      <c r="I2419" s="181"/>
      <c r="J2419" s="181"/>
      <c r="K2419" s="625"/>
      <c r="L2419" s="181"/>
    </row>
    <row r="2420" spans="2:12" x14ac:dyDescent="0.25">
      <c r="B2420" s="624"/>
      <c r="C2420" s="181"/>
      <c r="D2420" s="181"/>
      <c r="E2420" s="181"/>
      <c r="F2420" s="181"/>
      <c r="G2420" s="181"/>
      <c r="H2420" s="181"/>
      <c r="I2420" s="181"/>
      <c r="J2420" s="181"/>
      <c r="K2420" s="625"/>
      <c r="L2420" s="181"/>
    </row>
    <row r="2421" spans="2:12" x14ac:dyDescent="0.25">
      <c r="B2421" s="624"/>
      <c r="C2421" s="181"/>
      <c r="D2421" s="181"/>
      <c r="E2421" s="181"/>
      <c r="F2421" s="181"/>
      <c r="G2421" s="181"/>
      <c r="H2421" s="181"/>
      <c r="I2421" s="181"/>
      <c r="J2421" s="181"/>
      <c r="K2421" s="625"/>
      <c r="L2421" s="181"/>
    </row>
    <row r="2422" spans="2:12" x14ac:dyDescent="0.25">
      <c r="B2422" s="624"/>
      <c r="C2422" s="181"/>
      <c r="D2422" s="181"/>
      <c r="E2422" s="181"/>
      <c r="F2422" s="181"/>
      <c r="G2422" s="181"/>
      <c r="H2422" s="181"/>
      <c r="I2422" s="181"/>
      <c r="J2422" s="181"/>
      <c r="K2422" s="625"/>
      <c r="L2422" s="181"/>
    </row>
    <row r="2423" spans="2:12" x14ac:dyDescent="0.25">
      <c r="B2423" s="624"/>
      <c r="C2423" s="181"/>
      <c r="D2423" s="181"/>
      <c r="E2423" s="181"/>
      <c r="F2423" s="181"/>
      <c r="G2423" s="181"/>
      <c r="H2423" s="181"/>
      <c r="I2423" s="181"/>
      <c r="J2423" s="181"/>
      <c r="K2423" s="625"/>
      <c r="L2423" s="181"/>
    </row>
    <row r="2424" spans="2:12" x14ac:dyDescent="0.25">
      <c r="B2424" s="624"/>
      <c r="C2424" s="181"/>
      <c r="D2424" s="181"/>
      <c r="E2424" s="181"/>
      <c r="F2424" s="181"/>
      <c r="G2424" s="181"/>
      <c r="H2424" s="181"/>
      <c r="I2424" s="181"/>
      <c r="J2424" s="181"/>
      <c r="K2424" s="625"/>
      <c r="L2424" s="181"/>
    </row>
    <row r="2425" spans="2:12" x14ac:dyDescent="0.25">
      <c r="B2425" s="624"/>
      <c r="C2425" s="181"/>
      <c r="D2425" s="181"/>
      <c r="E2425" s="181"/>
      <c r="F2425" s="181"/>
      <c r="G2425" s="181"/>
      <c r="H2425" s="181"/>
      <c r="I2425" s="181"/>
      <c r="J2425" s="181"/>
      <c r="K2425" s="625"/>
      <c r="L2425" s="181"/>
    </row>
    <row r="2426" spans="2:12" x14ac:dyDescent="0.25">
      <c r="B2426" s="624"/>
      <c r="C2426" s="181"/>
      <c r="D2426" s="181"/>
      <c r="E2426" s="181"/>
      <c r="F2426" s="181"/>
      <c r="G2426" s="181"/>
      <c r="H2426" s="181"/>
      <c r="I2426" s="181"/>
      <c r="J2426" s="181"/>
      <c r="K2426" s="625"/>
      <c r="L2426" s="181"/>
    </row>
    <row r="2427" spans="2:12" x14ac:dyDescent="0.25">
      <c r="B2427" s="624"/>
      <c r="C2427" s="181"/>
      <c r="D2427" s="181"/>
      <c r="E2427" s="181"/>
      <c r="F2427" s="181"/>
      <c r="G2427" s="181"/>
      <c r="H2427" s="181"/>
      <c r="I2427" s="181"/>
      <c r="J2427" s="181"/>
      <c r="K2427" s="625"/>
      <c r="L2427" s="181"/>
    </row>
    <row r="2428" spans="2:12" x14ac:dyDescent="0.25">
      <c r="B2428" s="624"/>
      <c r="C2428" s="181"/>
      <c r="D2428" s="181"/>
      <c r="E2428" s="181"/>
      <c r="F2428" s="181"/>
      <c r="G2428" s="181"/>
      <c r="H2428" s="181"/>
      <c r="I2428" s="181"/>
      <c r="J2428" s="181"/>
      <c r="K2428" s="625"/>
      <c r="L2428" s="181"/>
    </row>
    <row r="2429" spans="2:12" x14ac:dyDescent="0.25">
      <c r="B2429" s="624"/>
      <c r="C2429" s="181"/>
      <c r="D2429" s="181"/>
      <c r="E2429" s="181"/>
      <c r="F2429" s="181"/>
      <c r="G2429" s="181"/>
      <c r="H2429" s="181"/>
      <c r="I2429" s="181"/>
      <c r="J2429" s="181"/>
      <c r="K2429" s="625"/>
      <c r="L2429" s="181"/>
    </row>
    <row r="2430" spans="2:12" x14ac:dyDescent="0.25">
      <c r="B2430" s="624"/>
      <c r="C2430" s="181"/>
      <c r="D2430" s="181"/>
      <c r="E2430" s="181"/>
      <c r="F2430" s="181"/>
      <c r="G2430" s="181"/>
      <c r="H2430" s="181"/>
      <c r="I2430" s="181"/>
      <c r="J2430" s="181"/>
      <c r="K2430" s="625"/>
      <c r="L2430" s="181"/>
    </row>
    <row r="2431" spans="2:12" x14ac:dyDescent="0.25">
      <c r="B2431" s="624"/>
      <c r="C2431" s="181"/>
      <c r="D2431" s="181"/>
      <c r="E2431" s="181"/>
      <c r="F2431" s="181"/>
      <c r="G2431" s="181"/>
      <c r="H2431" s="181"/>
      <c r="I2431" s="181"/>
      <c r="J2431" s="181"/>
      <c r="K2431" s="625"/>
      <c r="L2431" s="181"/>
    </row>
    <row r="2432" spans="2:12" x14ac:dyDescent="0.25">
      <c r="B2432" s="624"/>
      <c r="C2432" s="181"/>
      <c r="D2432" s="181"/>
      <c r="E2432" s="181"/>
      <c r="F2432" s="181"/>
      <c r="G2432" s="181"/>
      <c r="H2432" s="181"/>
      <c r="I2432" s="181"/>
      <c r="J2432" s="181"/>
      <c r="K2432" s="625"/>
      <c r="L2432" s="181"/>
    </row>
    <row r="2433" spans="2:12" x14ac:dyDescent="0.25">
      <c r="B2433" s="624"/>
      <c r="C2433" s="181"/>
      <c r="D2433" s="181"/>
      <c r="E2433" s="181"/>
      <c r="F2433" s="181"/>
      <c r="G2433" s="181"/>
      <c r="H2433" s="181"/>
      <c r="I2433" s="181"/>
      <c r="J2433" s="181"/>
      <c r="K2433" s="625"/>
      <c r="L2433" s="181"/>
    </row>
    <row r="2434" spans="2:12" x14ac:dyDescent="0.25">
      <c r="B2434" s="624"/>
      <c r="C2434" s="181"/>
      <c r="D2434" s="181"/>
      <c r="E2434" s="181"/>
      <c r="F2434" s="181"/>
      <c r="G2434" s="181"/>
      <c r="H2434" s="181"/>
      <c r="I2434" s="181"/>
      <c r="J2434" s="181"/>
      <c r="K2434" s="625"/>
      <c r="L2434" s="181"/>
    </row>
    <row r="2435" spans="2:12" x14ac:dyDescent="0.25">
      <c r="B2435" s="624"/>
      <c r="C2435" s="181"/>
      <c r="D2435" s="181"/>
      <c r="E2435" s="181"/>
      <c r="F2435" s="181"/>
      <c r="G2435" s="181"/>
      <c r="H2435" s="181"/>
      <c r="I2435" s="181"/>
      <c r="J2435" s="181"/>
      <c r="K2435" s="625"/>
      <c r="L2435" s="181"/>
    </row>
    <row r="2436" spans="2:12" x14ac:dyDescent="0.25">
      <c r="B2436" s="624"/>
      <c r="C2436" s="181"/>
      <c r="D2436" s="181"/>
      <c r="E2436" s="181"/>
      <c r="F2436" s="181"/>
      <c r="G2436" s="181"/>
      <c r="H2436" s="181"/>
      <c r="I2436" s="181"/>
      <c r="J2436" s="181"/>
      <c r="K2436" s="625"/>
      <c r="L2436" s="181"/>
    </row>
    <row r="2437" spans="2:12" x14ac:dyDescent="0.25">
      <c r="B2437" s="624"/>
      <c r="C2437" s="181"/>
      <c r="D2437" s="181"/>
      <c r="E2437" s="181"/>
      <c r="F2437" s="181"/>
      <c r="G2437" s="181"/>
      <c r="H2437" s="181"/>
      <c r="I2437" s="181"/>
      <c r="J2437" s="181"/>
      <c r="K2437" s="625"/>
      <c r="L2437" s="181"/>
    </row>
    <row r="2438" spans="2:12" x14ac:dyDescent="0.25">
      <c r="B2438" s="624"/>
      <c r="C2438" s="181"/>
      <c r="D2438" s="181"/>
      <c r="E2438" s="181"/>
      <c r="F2438" s="181"/>
      <c r="G2438" s="181"/>
      <c r="H2438" s="181"/>
      <c r="I2438" s="181"/>
      <c r="J2438" s="181"/>
      <c r="K2438" s="625"/>
      <c r="L2438" s="181"/>
    </row>
    <row r="2439" spans="2:12" x14ac:dyDescent="0.25">
      <c r="B2439" s="624"/>
      <c r="C2439" s="181"/>
      <c r="D2439" s="181"/>
      <c r="E2439" s="181"/>
      <c r="F2439" s="181"/>
      <c r="G2439" s="181"/>
      <c r="H2439" s="181"/>
      <c r="I2439" s="181"/>
      <c r="J2439" s="181"/>
      <c r="K2439" s="625"/>
      <c r="L2439" s="181"/>
    </row>
    <row r="2440" spans="2:12" x14ac:dyDescent="0.25">
      <c r="B2440" s="624"/>
      <c r="C2440" s="181"/>
      <c r="D2440" s="181"/>
      <c r="E2440" s="181"/>
      <c r="F2440" s="181"/>
      <c r="G2440" s="181"/>
      <c r="H2440" s="181"/>
      <c r="I2440" s="181"/>
      <c r="J2440" s="181"/>
      <c r="K2440" s="625"/>
      <c r="L2440" s="181"/>
    </row>
    <row r="2441" spans="2:12" x14ac:dyDescent="0.25">
      <c r="B2441" s="624"/>
      <c r="C2441" s="181"/>
      <c r="D2441" s="181"/>
      <c r="E2441" s="181"/>
      <c r="F2441" s="181"/>
      <c r="G2441" s="181"/>
      <c r="H2441" s="181"/>
      <c r="I2441" s="181"/>
      <c r="J2441" s="181"/>
      <c r="K2441" s="625"/>
      <c r="L2441" s="181"/>
    </row>
    <row r="2442" spans="2:12" x14ac:dyDescent="0.25">
      <c r="B2442" s="624"/>
      <c r="C2442" s="181"/>
      <c r="D2442" s="181"/>
      <c r="E2442" s="181"/>
      <c r="F2442" s="181"/>
      <c r="G2442" s="181"/>
      <c r="H2442" s="181"/>
      <c r="I2442" s="181"/>
      <c r="J2442" s="181"/>
      <c r="K2442" s="625"/>
      <c r="L2442" s="181"/>
    </row>
    <row r="2443" spans="2:12" x14ac:dyDescent="0.25">
      <c r="B2443" s="624"/>
      <c r="C2443" s="181"/>
      <c r="D2443" s="181"/>
      <c r="E2443" s="181"/>
      <c r="F2443" s="181"/>
      <c r="G2443" s="181"/>
      <c r="H2443" s="181"/>
      <c r="I2443" s="181"/>
      <c r="J2443" s="181"/>
      <c r="K2443" s="625"/>
      <c r="L2443" s="181"/>
    </row>
    <row r="2444" spans="2:12" x14ac:dyDescent="0.25">
      <c r="B2444" s="624"/>
      <c r="C2444" s="181"/>
      <c r="D2444" s="181"/>
      <c r="E2444" s="181"/>
      <c r="F2444" s="181"/>
      <c r="G2444" s="181"/>
      <c r="H2444" s="181"/>
      <c r="I2444" s="181"/>
      <c r="J2444" s="181"/>
      <c r="K2444" s="625"/>
      <c r="L2444" s="181"/>
    </row>
    <row r="2445" spans="2:12" x14ac:dyDescent="0.25">
      <c r="B2445" s="624"/>
      <c r="C2445" s="181"/>
      <c r="D2445" s="181"/>
      <c r="E2445" s="181"/>
      <c r="F2445" s="181"/>
      <c r="G2445" s="181"/>
      <c r="H2445" s="181"/>
      <c r="I2445" s="181"/>
      <c r="J2445" s="181"/>
      <c r="K2445" s="625"/>
      <c r="L2445" s="181"/>
    </row>
    <row r="2446" spans="2:12" x14ac:dyDescent="0.25">
      <c r="B2446" s="624"/>
      <c r="C2446" s="181"/>
      <c r="D2446" s="181"/>
      <c r="E2446" s="181"/>
      <c r="F2446" s="181"/>
      <c r="G2446" s="181"/>
      <c r="H2446" s="181"/>
      <c r="I2446" s="181"/>
      <c r="J2446" s="181"/>
      <c r="K2446" s="625"/>
      <c r="L2446" s="181"/>
    </row>
    <row r="2447" spans="2:12" x14ac:dyDescent="0.25">
      <c r="B2447" s="624"/>
      <c r="C2447" s="181"/>
      <c r="D2447" s="181"/>
      <c r="E2447" s="181"/>
      <c r="F2447" s="181"/>
      <c r="G2447" s="181"/>
      <c r="H2447" s="181"/>
      <c r="I2447" s="181"/>
      <c r="J2447" s="181"/>
      <c r="K2447" s="625"/>
      <c r="L2447" s="181"/>
    </row>
    <row r="2448" spans="2:12" x14ac:dyDescent="0.25">
      <c r="B2448" s="624"/>
      <c r="C2448" s="181"/>
      <c r="D2448" s="181"/>
      <c r="E2448" s="181"/>
      <c r="F2448" s="181"/>
      <c r="G2448" s="181"/>
      <c r="H2448" s="181"/>
      <c r="I2448" s="181"/>
      <c r="J2448" s="181"/>
      <c r="K2448" s="625"/>
      <c r="L2448" s="181"/>
    </row>
    <row r="2449" spans="2:12" x14ac:dyDescent="0.25">
      <c r="B2449" s="624"/>
      <c r="C2449" s="181"/>
      <c r="D2449" s="181"/>
      <c r="E2449" s="181"/>
      <c r="F2449" s="181"/>
      <c r="G2449" s="181"/>
      <c r="H2449" s="181"/>
      <c r="I2449" s="181"/>
      <c r="J2449" s="181"/>
      <c r="K2449" s="625"/>
      <c r="L2449" s="181"/>
    </row>
    <row r="2450" spans="2:12" x14ac:dyDescent="0.25">
      <c r="B2450" s="624"/>
      <c r="C2450" s="181"/>
      <c r="D2450" s="181"/>
      <c r="E2450" s="181"/>
      <c r="F2450" s="181"/>
      <c r="G2450" s="181"/>
      <c r="H2450" s="181"/>
      <c r="I2450" s="181"/>
      <c r="J2450" s="181"/>
      <c r="K2450" s="625"/>
      <c r="L2450" s="181"/>
    </row>
    <row r="2451" spans="2:12" x14ac:dyDescent="0.25">
      <c r="B2451" s="624"/>
      <c r="C2451" s="181"/>
      <c r="D2451" s="181"/>
      <c r="E2451" s="181"/>
      <c r="F2451" s="181"/>
      <c r="G2451" s="181"/>
      <c r="H2451" s="181"/>
      <c r="I2451" s="181"/>
      <c r="J2451" s="181"/>
      <c r="K2451" s="625"/>
      <c r="L2451" s="181"/>
    </row>
    <row r="2452" spans="2:12" x14ac:dyDescent="0.25">
      <c r="B2452" s="624"/>
      <c r="C2452" s="181"/>
      <c r="D2452" s="181"/>
      <c r="E2452" s="181"/>
      <c r="F2452" s="181"/>
      <c r="G2452" s="181"/>
      <c r="H2452" s="181"/>
      <c r="I2452" s="181"/>
      <c r="J2452" s="181"/>
      <c r="K2452" s="625"/>
      <c r="L2452" s="181"/>
    </row>
    <row r="2453" spans="2:12" x14ac:dyDescent="0.25">
      <c r="B2453" s="624"/>
      <c r="C2453" s="181"/>
      <c r="D2453" s="181"/>
      <c r="E2453" s="181"/>
      <c r="F2453" s="181"/>
      <c r="G2453" s="181"/>
      <c r="H2453" s="181"/>
      <c r="I2453" s="181"/>
      <c r="J2453" s="181"/>
      <c r="K2453" s="625"/>
      <c r="L2453" s="181"/>
    </row>
    <row r="2454" spans="2:12" x14ac:dyDescent="0.25">
      <c r="B2454" s="624"/>
      <c r="C2454" s="181"/>
      <c r="D2454" s="181"/>
      <c r="E2454" s="181"/>
      <c r="F2454" s="181"/>
      <c r="G2454" s="181"/>
      <c r="H2454" s="181"/>
      <c r="I2454" s="181"/>
      <c r="J2454" s="181"/>
      <c r="K2454" s="625"/>
      <c r="L2454" s="181"/>
    </row>
    <row r="2455" spans="2:12" x14ac:dyDescent="0.25">
      <c r="B2455" s="624"/>
      <c r="C2455" s="181"/>
      <c r="D2455" s="181"/>
      <c r="E2455" s="181"/>
      <c r="F2455" s="181"/>
      <c r="G2455" s="181"/>
      <c r="H2455" s="181"/>
      <c r="I2455" s="181"/>
      <c r="J2455" s="181"/>
      <c r="K2455" s="625"/>
      <c r="L2455" s="181"/>
    </row>
    <row r="2456" spans="2:12" x14ac:dyDescent="0.25">
      <c r="B2456" s="624"/>
      <c r="C2456" s="181"/>
      <c r="D2456" s="181"/>
      <c r="E2456" s="181"/>
      <c r="F2456" s="181"/>
      <c r="G2456" s="181"/>
      <c r="H2456" s="181"/>
      <c r="I2456" s="181"/>
      <c r="J2456" s="181"/>
      <c r="K2456" s="625"/>
      <c r="L2456" s="181"/>
    </row>
    <row r="2457" spans="2:12" x14ac:dyDescent="0.25">
      <c r="B2457" s="624"/>
      <c r="C2457" s="181"/>
      <c r="D2457" s="181"/>
      <c r="E2457" s="181"/>
      <c r="F2457" s="181"/>
      <c r="G2457" s="181"/>
      <c r="H2457" s="181"/>
      <c r="I2457" s="181"/>
      <c r="J2457" s="181"/>
      <c r="K2457" s="625"/>
      <c r="L2457" s="181"/>
    </row>
    <row r="2458" spans="2:12" x14ac:dyDescent="0.25">
      <c r="B2458" s="624"/>
      <c r="C2458" s="181"/>
      <c r="D2458" s="181"/>
      <c r="E2458" s="181"/>
      <c r="F2458" s="181"/>
      <c r="G2458" s="181"/>
      <c r="H2458" s="181"/>
      <c r="I2458" s="181"/>
      <c r="J2458" s="181"/>
      <c r="K2458" s="625"/>
      <c r="L2458" s="181"/>
    </row>
    <row r="2459" spans="2:12" x14ac:dyDescent="0.25">
      <c r="B2459" s="624"/>
      <c r="C2459" s="181"/>
      <c r="D2459" s="181"/>
      <c r="E2459" s="181"/>
      <c r="F2459" s="181"/>
      <c r="G2459" s="181"/>
      <c r="H2459" s="181"/>
      <c r="I2459" s="181"/>
      <c r="J2459" s="181"/>
      <c r="K2459" s="625"/>
      <c r="L2459" s="181"/>
    </row>
    <row r="2460" spans="2:12" x14ac:dyDescent="0.25">
      <c r="B2460" s="624"/>
      <c r="C2460" s="181"/>
      <c r="D2460" s="181"/>
      <c r="E2460" s="181"/>
      <c r="F2460" s="181"/>
      <c r="G2460" s="181"/>
      <c r="H2460" s="181"/>
      <c r="I2460" s="181"/>
      <c r="J2460" s="181"/>
      <c r="K2460" s="625"/>
      <c r="L2460" s="181"/>
    </row>
    <row r="2461" spans="2:12" x14ac:dyDescent="0.25">
      <c r="B2461" s="624"/>
      <c r="C2461" s="181"/>
      <c r="D2461" s="181"/>
      <c r="E2461" s="181"/>
      <c r="F2461" s="181"/>
      <c r="G2461" s="181"/>
      <c r="H2461" s="181"/>
      <c r="I2461" s="181"/>
      <c r="J2461" s="181"/>
      <c r="K2461" s="625"/>
      <c r="L2461" s="181"/>
    </row>
    <row r="2462" spans="2:12" x14ac:dyDescent="0.25">
      <c r="B2462" s="624"/>
      <c r="C2462" s="181"/>
      <c r="D2462" s="181"/>
      <c r="E2462" s="181"/>
      <c r="F2462" s="181"/>
      <c r="G2462" s="181"/>
      <c r="H2462" s="181"/>
      <c r="I2462" s="181"/>
      <c r="J2462" s="181"/>
      <c r="K2462" s="625"/>
      <c r="L2462" s="181"/>
    </row>
    <row r="2463" spans="2:12" x14ac:dyDescent="0.25">
      <c r="B2463" s="624"/>
      <c r="C2463" s="181"/>
      <c r="D2463" s="181"/>
      <c r="E2463" s="181"/>
      <c r="F2463" s="181"/>
      <c r="G2463" s="181"/>
      <c r="H2463" s="181"/>
      <c r="I2463" s="181"/>
      <c r="J2463" s="181"/>
      <c r="K2463" s="625"/>
      <c r="L2463" s="181"/>
    </row>
    <row r="2464" spans="2:12" x14ac:dyDescent="0.25">
      <c r="B2464" s="624"/>
      <c r="C2464" s="181"/>
      <c r="D2464" s="181"/>
      <c r="E2464" s="181"/>
      <c r="F2464" s="181"/>
      <c r="G2464" s="181"/>
      <c r="H2464" s="181"/>
      <c r="I2464" s="181"/>
      <c r="J2464" s="181"/>
      <c r="K2464" s="625"/>
      <c r="L2464" s="181"/>
    </row>
    <row r="2465" spans="2:12" x14ac:dyDescent="0.25">
      <c r="B2465" s="624"/>
      <c r="C2465" s="181"/>
      <c r="D2465" s="181"/>
      <c r="E2465" s="181"/>
      <c r="F2465" s="181"/>
      <c r="G2465" s="181"/>
      <c r="H2465" s="181"/>
      <c r="I2465" s="181"/>
      <c r="J2465" s="181"/>
      <c r="K2465" s="625"/>
      <c r="L2465" s="181"/>
    </row>
    <row r="2466" spans="2:12" x14ac:dyDescent="0.25">
      <c r="B2466" s="624"/>
      <c r="C2466" s="181"/>
      <c r="D2466" s="181"/>
      <c r="E2466" s="181"/>
      <c r="F2466" s="181"/>
      <c r="G2466" s="181"/>
      <c r="H2466" s="181"/>
      <c r="I2466" s="181"/>
      <c r="J2466" s="181"/>
      <c r="K2466" s="625"/>
      <c r="L2466" s="181"/>
    </row>
    <row r="2467" spans="2:12" x14ac:dyDescent="0.25">
      <c r="B2467" s="624"/>
      <c r="C2467" s="181"/>
      <c r="D2467" s="181"/>
      <c r="E2467" s="181"/>
      <c r="F2467" s="181"/>
      <c r="G2467" s="181"/>
      <c r="H2467" s="181"/>
      <c r="I2467" s="181"/>
      <c r="J2467" s="181"/>
      <c r="K2467" s="625"/>
      <c r="L2467" s="181"/>
    </row>
    <row r="2468" spans="2:12" x14ac:dyDescent="0.25">
      <c r="B2468" s="624"/>
      <c r="C2468" s="181"/>
      <c r="D2468" s="181"/>
      <c r="E2468" s="181"/>
      <c r="F2468" s="181"/>
      <c r="G2468" s="181"/>
      <c r="H2468" s="181"/>
      <c r="I2468" s="181"/>
      <c r="J2468" s="181"/>
      <c r="K2468" s="625"/>
      <c r="L2468" s="181"/>
    </row>
    <row r="2469" spans="2:12" x14ac:dyDescent="0.25">
      <c r="B2469" s="624"/>
      <c r="C2469" s="181"/>
      <c r="D2469" s="181"/>
      <c r="E2469" s="181"/>
      <c r="F2469" s="181"/>
      <c r="G2469" s="181"/>
      <c r="H2469" s="181"/>
      <c r="I2469" s="181"/>
      <c r="J2469" s="181"/>
      <c r="K2469" s="625"/>
      <c r="L2469" s="181"/>
    </row>
    <row r="2470" spans="2:12" x14ac:dyDescent="0.25">
      <c r="B2470" s="624"/>
      <c r="C2470" s="181"/>
      <c r="D2470" s="181"/>
      <c r="E2470" s="181"/>
      <c r="F2470" s="181"/>
      <c r="G2470" s="181"/>
      <c r="H2470" s="181"/>
      <c r="I2470" s="181"/>
      <c r="J2470" s="181"/>
      <c r="K2470" s="625"/>
      <c r="L2470" s="181"/>
    </row>
    <row r="2471" spans="2:12" x14ac:dyDescent="0.25">
      <c r="B2471" s="624"/>
      <c r="C2471" s="181"/>
      <c r="D2471" s="181"/>
      <c r="E2471" s="181"/>
      <c r="F2471" s="181"/>
      <c r="G2471" s="181"/>
      <c r="H2471" s="181"/>
      <c r="I2471" s="181"/>
      <c r="J2471" s="181"/>
      <c r="K2471" s="625"/>
      <c r="L2471" s="181"/>
    </row>
    <row r="2472" spans="2:12" x14ac:dyDescent="0.25">
      <c r="B2472" s="624"/>
      <c r="C2472" s="181"/>
      <c r="D2472" s="181"/>
      <c r="E2472" s="181"/>
      <c r="F2472" s="181"/>
      <c r="G2472" s="181"/>
      <c r="H2472" s="181"/>
      <c r="I2472" s="181"/>
      <c r="J2472" s="181"/>
      <c r="K2472" s="625"/>
      <c r="L2472" s="181"/>
    </row>
    <row r="2473" spans="2:12" x14ac:dyDescent="0.25">
      <c r="B2473" s="624"/>
      <c r="C2473" s="181"/>
      <c r="D2473" s="181"/>
      <c r="E2473" s="181"/>
      <c r="F2473" s="181"/>
      <c r="G2473" s="181"/>
      <c r="H2473" s="181"/>
      <c r="I2473" s="181"/>
      <c r="J2473" s="181"/>
      <c r="K2473" s="625"/>
      <c r="L2473" s="181"/>
    </row>
    <row r="2474" spans="2:12" x14ac:dyDescent="0.25">
      <c r="B2474" s="624"/>
      <c r="C2474" s="181"/>
      <c r="D2474" s="181"/>
      <c r="E2474" s="181"/>
      <c r="F2474" s="181"/>
      <c r="G2474" s="181"/>
      <c r="H2474" s="181"/>
      <c r="I2474" s="181"/>
      <c r="J2474" s="181"/>
      <c r="K2474" s="625"/>
      <c r="L2474" s="181"/>
    </row>
    <row r="2475" spans="2:12" x14ac:dyDescent="0.25">
      <c r="B2475" s="624"/>
      <c r="C2475" s="181"/>
      <c r="D2475" s="181"/>
      <c r="E2475" s="181"/>
      <c r="F2475" s="181"/>
      <c r="G2475" s="181"/>
      <c r="H2475" s="181"/>
      <c r="I2475" s="181"/>
      <c r="J2475" s="181"/>
      <c r="K2475" s="625"/>
      <c r="L2475" s="181"/>
    </row>
    <row r="2476" spans="2:12" x14ac:dyDescent="0.25">
      <c r="B2476" s="624"/>
      <c r="C2476" s="181"/>
      <c r="D2476" s="181"/>
      <c r="E2476" s="181"/>
      <c r="F2476" s="181"/>
      <c r="G2476" s="181"/>
      <c r="H2476" s="181"/>
      <c r="I2476" s="181"/>
      <c r="J2476" s="181"/>
      <c r="K2476" s="625"/>
      <c r="L2476" s="181"/>
    </row>
    <row r="2477" spans="2:12" x14ac:dyDescent="0.25">
      <c r="B2477" s="624"/>
      <c r="C2477" s="181"/>
      <c r="D2477" s="181"/>
      <c r="E2477" s="181"/>
      <c r="F2477" s="181"/>
      <c r="G2477" s="181"/>
      <c r="H2477" s="181"/>
      <c r="I2477" s="181"/>
      <c r="J2477" s="181"/>
      <c r="K2477" s="625"/>
      <c r="L2477" s="181"/>
    </row>
    <row r="2478" spans="2:12" x14ac:dyDescent="0.25">
      <c r="B2478" s="624"/>
      <c r="C2478" s="181"/>
      <c r="D2478" s="181"/>
      <c r="E2478" s="181"/>
      <c r="F2478" s="181"/>
      <c r="G2478" s="181"/>
      <c r="H2478" s="181"/>
      <c r="I2478" s="181"/>
      <c r="J2478" s="181"/>
      <c r="K2478" s="625"/>
      <c r="L2478" s="181"/>
    </row>
    <row r="2479" spans="2:12" x14ac:dyDescent="0.25">
      <c r="B2479" s="624"/>
      <c r="C2479" s="181"/>
      <c r="D2479" s="181"/>
      <c r="E2479" s="181"/>
      <c r="F2479" s="181"/>
      <c r="G2479" s="181"/>
      <c r="H2479" s="181"/>
      <c r="I2479" s="181"/>
      <c r="J2479" s="181"/>
      <c r="K2479" s="625"/>
      <c r="L2479" s="181"/>
    </row>
    <row r="2480" spans="2:12" x14ac:dyDescent="0.25">
      <c r="B2480" s="624"/>
      <c r="C2480" s="181"/>
      <c r="D2480" s="181"/>
      <c r="E2480" s="181"/>
      <c r="F2480" s="181"/>
      <c r="G2480" s="181"/>
      <c r="H2480" s="181"/>
      <c r="I2480" s="181"/>
      <c r="J2480" s="181"/>
      <c r="K2480" s="625"/>
      <c r="L2480" s="181"/>
    </row>
    <row r="2481" spans="2:12" x14ac:dyDescent="0.25">
      <c r="B2481" s="624"/>
      <c r="C2481" s="181"/>
      <c r="D2481" s="181"/>
      <c r="E2481" s="181"/>
      <c r="F2481" s="181"/>
      <c r="G2481" s="181"/>
      <c r="H2481" s="181"/>
      <c r="I2481" s="181"/>
      <c r="J2481" s="181"/>
      <c r="K2481" s="625"/>
      <c r="L2481" s="181"/>
    </row>
    <row r="2482" spans="2:12" x14ac:dyDescent="0.25">
      <c r="B2482" s="624"/>
      <c r="C2482" s="181"/>
      <c r="D2482" s="181"/>
      <c r="E2482" s="181"/>
      <c r="F2482" s="181"/>
      <c r="G2482" s="181"/>
      <c r="H2482" s="181"/>
      <c r="I2482" s="181"/>
      <c r="J2482" s="181"/>
      <c r="K2482" s="625"/>
      <c r="L2482" s="181"/>
    </row>
    <row r="2483" spans="2:12" x14ac:dyDescent="0.25">
      <c r="B2483" s="624"/>
      <c r="C2483" s="181"/>
      <c r="D2483" s="181"/>
      <c r="E2483" s="181"/>
      <c r="F2483" s="181"/>
      <c r="G2483" s="181"/>
      <c r="H2483" s="181"/>
      <c r="I2483" s="181"/>
      <c r="J2483" s="181"/>
      <c r="K2483" s="625"/>
      <c r="L2483" s="181"/>
    </row>
    <row r="2484" spans="2:12" x14ac:dyDescent="0.25">
      <c r="B2484" s="624"/>
      <c r="C2484" s="181"/>
      <c r="D2484" s="181"/>
      <c r="E2484" s="181"/>
      <c r="F2484" s="181"/>
      <c r="G2484" s="181"/>
      <c r="H2484" s="181"/>
      <c r="I2484" s="181"/>
      <c r="J2484" s="181"/>
      <c r="K2484" s="625"/>
      <c r="L2484" s="181"/>
    </row>
    <row r="2485" spans="2:12" x14ac:dyDescent="0.25">
      <c r="B2485" s="624"/>
      <c r="C2485" s="181"/>
      <c r="D2485" s="181"/>
      <c r="E2485" s="181"/>
      <c r="F2485" s="181"/>
      <c r="G2485" s="181"/>
      <c r="H2485" s="181"/>
      <c r="I2485" s="181"/>
      <c r="J2485" s="181"/>
      <c r="K2485" s="625"/>
      <c r="L2485" s="181"/>
    </row>
    <row r="2486" spans="2:12" x14ac:dyDescent="0.25">
      <c r="B2486" s="624"/>
      <c r="C2486" s="181"/>
      <c r="D2486" s="181"/>
      <c r="E2486" s="181"/>
      <c r="F2486" s="181"/>
      <c r="G2486" s="181"/>
      <c r="H2486" s="181"/>
      <c r="I2486" s="181"/>
      <c r="J2486" s="181"/>
      <c r="K2486" s="625"/>
      <c r="L2486" s="181"/>
    </row>
    <row r="2487" spans="2:12" x14ac:dyDescent="0.25">
      <c r="B2487" s="624"/>
      <c r="C2487" s="181"/>
      <c r="D2487" s="181"/>
      <c r="E2487" s="181"/>
      <c r="F2487" s="181"/>
      <c r="G2487" s="181"/>
      <c r="H2487" s="181"/>
      <c r="I2487" s="181"/>
      <c r="J2487" s="181"/>
      <c r="K2487" s="625"/>
      <c r="L2487" s="181"/>
    </row>
    <row r="2488" spans="2:12" x14ac:dyDescent="0.25">
      <c r="B2488" s="624"/>
      <c r="C2488" s="181"/>
      <c r="D2488" s="181"/>
      <c r="E2488" s="181"/>
      <c r="F2488" s="181"/>
      <c r="G2488" s="181"/>
      <c r="H2488" s="181"/>
      <c r="I2488" s="181"/>
      <c r="J2488" s="181"/>
      <c r="K2488" s="625"/>
      <c r="L2488" s="181"/>
    </row>
    <row r="2489" spans="2:12" x14ac:dyDescent="0.25">
      <c r="B2489" s="624"/>
      <c r="C2489" s="181"/>
      <c r="D2489" s="181"/>
      <c r="E2489" s="181"/>
      <c r="F2489" s="181"/>
      <c r="G2489" s="181"/>
      <c r="H2489" s="181"/>
      <c r="I2489" s="181"/>
      <c r="J2489" s="181"/>
      <c r="K2489" s="625"/>
      <c r="L2489" s="181"/>
    </row>
    <row r="2490" spans="2:12" x14ac:dyDescent="0.25">
      <c r="B2490" s="624"/>
      <c r="C2490" s="181"/>
      <c r="D2490" s="181"/>
      <c r="E2490" s="181"/>
      <c r="F2490" s="181"/>
      <c r="G2490" s="181"/>
      <c r="H2490" s="181"/>
      <c r="I2490" s="181"/>
      <c r="J2490" s="181"/>
      <c r="K2490" s="625"/>
      <c r="L2490" s="181"/>
    </row>
    <row r="2491" spans="2:12" x14ac:dyDescent="0.25">
      <c r="B2491" s="624"/>
      <c r="C2491" s="181"/>
      <c r="D2491" s="181"/>
      <c r="E2491" s="181"/>
      <c r="F2491" s="181"/>
      <c r="G2491" s="181"/>
      <c r="H2491" s="181"/>
      <c r="I2491" s="181"/>
      <c r="J2491" s="181"/>
      <c r="K2491" s="625"/>
      <c r="L2491" s="181"/>
    </row>
    <row r="2492" spans="2:12" x14ac:dyDescent="0.25">
      <c r="B2492" s="624"/>
      <c r="C2492" s="181"/>
      <c r="D2492" s="181"/>
      <c r="E2492" s="181"/>
      <c r="F2492" s="181"/>
      <c r="G2492" s="181"/>
      <c r="H2492" s="181"/>
      <c r="I2492" s="181"/>
      <c r="J2492" s="181"/>
      <c r="K2492" s="625"/>
      <c r="L2492" s="181"/>
    </row>
    <row r="2493" spans="2:12" x14ac:dyDescent="0.25">
      <c r="B2493" s="624"/>
      <c r="C2493" s="181"/>
      <c r="D2493" s="181"/>
      <c r="E2493" s="181"/>
      <c r="F2493" s="181"/>
      <c r="G2493" s="181"/>
      <c r="H2493" s="181"/>
      <c r="I2493" s="181"/>
      <c r="J2493" s="181"/>
      <c r="K2493" s="625"/>
      <c r="L2493" s="181"/>
    </row>
    <row r="2494" spans="2:12" x14ac:dyDescent="0.25">
      <c r="B2494" s="624"/>
      <c r="C2494" s="181"/>
      <c r="D2494" s="181"/>
      <c r="E2494" s="181"/>
      <c r="F2494" s="181"/>
      <c r="G2494" s="181"/>
      <c r="H2494" s="181"/>
      <c r="I2494" s="181"/>
      <c r="J2494" s="181"/>
      <c r="K2494" s="625"/>
      <c r="L2494" s="181"/>
    </row>
    <row r="2495" spans="2:12" x14ac:dyDescent="0.25">
      <c r="B2495" s="624"/>
      <c r="C2495" s="181"/>
      <c r="D2495" s="181"/>
      <c r="E2495" s="181"/>
      <c r="F2495" s="181"/>
      <c r="G2495" s="181"/>
      <c r="H2495" s="181"/>
      <c r="I2495" s="181"/>
      <c r="J2495" s="181"/>
      <c r="K2495" s="625"/>
      <c r="L2495" s="181"/>
    </row>
    <row r="2496" spans="2:12" x14ac:dyDescent="0.25">
      <c r="B2496" s="624"/>
      <c r="C2496" s="181"/>
      <c r="D2496" s="181"/>
      <c r="E2496" s="181"/>
      <c r="F2496" s="181"/>
      <c r="G2496" s="181"/>
      <c r="H2496" s="181"/>
      <c r="I2496" s="181"/>
      <c r="J2496" s="181"/>
      <c r="K2496" s="625"/>
      <c r="L2496" s="181"/>
    </row>
    <row r="2497" spans="2:12" x14ac:dyDescent="0.25">
      <c r="B2497" s="624"/>
      <c r="C2497" s="181"/>
      <c r="D2497" s="181"/>
      <c r="E2497" s="181"/>
      <c r="F2497" s="181"/>
      <c r="G2497" s="181"/>
      <c r="H2497" s="181"/>
      <c r="I2497" s="181"/>
      <c r="J2497" s="181"/>
      <c r="K2497" s="625"/>
      <c r="L2497" s="181"/>
    </row>
    <row r="2498" spans="2:12" x14ac:dyDescent="0.25">
      <c r="B2498" s="624"/>
      <c r="C2498" s="181"/>
      <c r="D2498" s="181"/>
      <c r="E2498" s="181"/>
      <c r="F2498" s="181"/>
      <c r="G2498" s="181"/>
      <c r="H2498" s="181"/>
      <c r="I2498" s="181"/>
      <c r="J2498" s="181"/>
      <c r="K2498" s="625"/>
      <c r="L2498" s="181"/>
    </row>
    <row r="2499" spans="2:12" x14ac:dyDescent="0.25">
      <c r="B2499" s="624"/>
      <c r="C2499" s="181"/>
      <c r="D2499" s="181"/>
      <c r="E2499" s="181"/>
      <c r="F2499" s="181"/>
      <c r="G2499" s="181"/>
      <c r="H2499" s="181"/>
      <c r="I2499" s="181"/>
      <c r="J2499" s="181"/>
      <c r="K2499" s="625"/>
      <c r="L2499" s="181"/>
    </row>
    <row r="2500" spans="2:12" x14ac:dyDescent="0.25">
      <c r="B2500" s="624"/>
      <c r="C2500" s="181"/>
      <c r="D2500" s="181"/>
      <c r="E2500" s="181"/>
      <c r="F2500" s="181"/>
      <c r="G2500" s="181"/>
      <c r="H2500" s="181"/>
      <c r="I2500" s="181"/>
      <c r="J2500" s="181"/>
      <c r="K2500" s="625"/>
      <c r="L2500" s="181"/>
    </row>
    <row r="2501" spans="2:12" x14ac:dyDescent="0.25">
      <c r="B2501" s="624"/>
      <c r="C2501" s="181"/>
      <c r="D2501" s="181"/>
      <c r="E2501" s="181"/>
      <c r="F2501" s="181"/>
      <c r="G2501" s="181"/>
      <c r="H2501" s="181"/>
      <c r="I2501" s="181"/>
      <c r="J2501" s="181"/>
      <c r="K2501" s="625"/>
      <c r="L2501" s="181"/>
    </row>
    <row r="2502" spans="2:12" x14ac:dyDescent="0.25">
      <c r="B2502" s="624"/>
      <c r="C2502" s="181"/>
      <c r="D2502" s="181"/>
      <c r="E2502" s="181"/>
      <c r="F2502" s="181"/>
      <c r="G2502" s="181"/>
      <c r="H2502" s="181"/>
      <c r="I2502" s="181"/>
      <c r="J2502" s="181"/>
      <c r="K2502" s="625"/>
      <c r="L2502" s="181"/>
    </row>
    <row r="2503" spans="2:12" x14ac:dyDescent="0.25">
      <c r="B2503" s="624"/>
      <c r="C2503" s="181"/>
      <c r="D2503" s="181"/>
      <c r="E2503" s="181"/>
      <c r="F2503" s="181"/>
      <c r="G2503" s="181"/>
      <c r="H2503" s="181"/>
      <c r="I2503" s="181"/>
      <c r="J2503" s="181"/>
      <c r="K2503" s="625"/>
      <c r="L2503" s="181"/>
    </row>
    <row r="2504" spans="2:12" x14ac:dyDescent="0.25">
      <c r="B2504" s="624"/>
      <c r="C2504" s="181"/>
      <c r="D2504" s="181"/>
      <c r="E2504" s="181"/>
      <c r="F2504" s="181"/>
      <c r="G2504" s="181"/>
      <c r="H2504" s="181"/>
      <c r="I2504" s="181"/>
      <c r="J2504" s="181"/>
      <c r="K2504" s="625"/>
      <c r="L2504" s="181"/>
    </row>
    <row r="2505" spans="2:12" x14ac:dyDescent="0.25">
      <c r="B2505" s="624"/>
      <c r="C2505" s="181"/>
      <c r="D2505" s="181"/>
      <c r="E2505" s="181"/>
      <c r="F2505" s="181"/>
      <c r="G2505" s="181"/>
      <c r="H2505" s="181"/>
      <c r="I2505" s="181"/>
      <c r="J2505" s="181"/>
      <c r="K2505" s="625"/>
      <c r="L2505" s="181"/>
    </row>
    <row r="2506" spans="2:12" x14ac:dyDescent="0.25">
      <c r="B2506" s="624"/>
      <c r="C2506" s="181"/>
      <c r="D2506" s="181"/>
      <c r="E2506" s="181"/>
      <c r="F2506" s="181"/>
      <c r="G2506" s="181"/>
      <c r="H2506" s="181"/>
      <c r="I2506" s="181"/>
      <c r="J2506" s="181"/>
      <c r="K2506" s="625"/>
      <c r="L2506" s="181"/>
    </row>
    <row r="2507" spans="2:12" x14ac:dyDescent="0.25">
      <c r="B2507" s="624"/>
      <c r="C2507" s="181"/>
      <c r="D2507" s="181"/>
      <c r="E2507" s="181"/>
      <c r="F2507" s="181"/>
      <c r="G2507" s="181"/>
      <c r="H2507" s="181"/>
      <c r="I2507" s="181"/>
      <c r="J2507" s="181"/>
      <c r="K2507" s="625"/>
      <c r="L2507" s="181"/>
    </row>
    <row r="2508" spans="2:12" x14ac:dyDescent="0.25">
      <c r="B2508" s="624"/>
      <c r="C2508" s="181"/>
      <c r="D2508" s="181"/>
      <c r="E2508" s="181"/>
      <c r="F2508" s="181"/>
      <c r="G2508" s="181"/>
      <c r="H2508" s="181"/>
      <c r="I2508" s="181"/>
      <c r="J2508" s="181"/>
      <c r="K2508" s="625"/>
      <c r="L2508" s="181"/>
    </row>
    <row r="2509" spans="2:12" x14ac:dyDescent="0.25">
      <c r="B2509" s="624"/>
      <c r="C2509" s="181"/>
      <c r="D2509" s="181"/>
      <c r="E2509" s="181"/>
      <c r="F2509" s="181"/>
      <c r="G2509" s="181"/>
      <c r="H2509" s="181"/>
      <c r="I2509" s="181"/>
      <c r="J2509" s="181"/>
      <c r="K2509" s="625"/>
      <c r="L2509" s="181"/>
    </row>
    <row r="2510" spans="2:12" x14ac:dyDescent="0.25">
      <c r="B2510" s="624"/>
      <c r="C2510" s="181"/>
      <c r="D2510" s="181"/>
      <c r="E2510" s="181"/>
      <c r="F2510" s="181"/>
      <c r="G2510" s="181"/>
      <c r="H2510" s="181"/>
      <c r="I2510" s="181"/>
      <c r="J2510" s="181"/>
      <c r="K2510" s="625"/>
      <c r="L2510" s="181"/>
    </row>
    <row r="2511" spans="2:12" x14ac:dyDescent="0.25">
      <c r="B2511" s="624"/>
      <c r="C2511" s="181"/>
      <c r="D2511" s="181"/>
      <c r="E2511" s="181"/>
      <c r="F2511" s="181"/>
      <c r="G2511" s="181"/>
      <c r="H2511" s="181"/>
      <c r="I2511" s="181"/>
      <c r="J2511" s="181"/>
      <c r="K2511" s="625"/>
      <c r="L2511" s="181"/>
    </row>
    <row r="2512" spans="2:12" x14ac:dyDescent="0.25">
      <c r="B2512" s="624"/>
      <c r="C2512" s="181"/>
      <c r="D2512" s="181"/>
      <c r="E2512" s="181"/>
      <c r="F2512" s="181"/>
      <c r="G2512" s="181"/>
      <c r="H2512" s="181"/>
      <c r="I2512" s="181"/>
      <c r="J2512" s="181"/>
      <c r="K2512" s="625"/>
      <c r="L2512" s="181"/>
    </row>
    <row r="2513" spans="2:12" x14ac:dyDescent="0.25">
      <c r="B2513" s="624"/>
      <c r="C2513" s="181"/>
      <c r="D2513" s="181"/>
      <c r="E2513" s="181"/>
      <c r="F2513" s="181"/>
      <c r="G2513" s="181"/>
      <c r="H2513" s="181"/>
      <c r="I2513" s="181"/>
      <c r="J2513" s="181"/>
      <c r="K2513" s="625"/>
      <c r="L2513" s="181"/>
    </row>
    <row r="2514" spans="2:12" x14ac:dyDescent="0.25">
      <c r="B2514" s="624"/>
      <c r="C2514" s="181"/>
      <c r="D2514" s="181"/>
      <c r="E2514" s="181"/>
      <c r="F2514" s="181"/>
      <c r="G2514" s="181"/>
      <c r="H2514" s="181"/>
      <c r="I2514" s="181"/>
      <c r="J2514" s="181"/>
      <c r="K2514" s="625"/>
      <c r="L2514" s="181"/>
    </row>
    <row r="2515" spans="2:12" x14ac:dyDescent="0.25">
      <c r="B2515" s="624"/>
      <c r="C2515" s="181"/>
      <c r="D2515" s="181"/>
      <c r="E2515" s="181"/>
      <c r="F2515" s="181"/>
      <c r="G2515" s="181"/>
      <c r="H2515" s="181"/>
      <c r="I2515" s="181"/>
      <c r="J2515" s="181"/>
      <c r="K2515" s="625"/>
      <c r="L2515" s="181"/>
    </row>
    <row r="2516" spans="2:12" x14ac:dyDescent="0.25">
      <c r="B2516" s="624"/>
      <c r="C2516" s="181"/>
      <c r="D2516" s="181"/>
      <c r="E2516" s="181"/>
      <c r="F2516" s="181"/>
      <c r="G2516" s="181"/>
      <c r="H2516" s="181"/>
      <c r="I2516" s="181"/>
      <c r="J2516" s="181"/>
      <c r="K2516" s="625"/>
      <c r="L2516" s="181"/>
    </row>
    <row r="2517" spans="2:12" x14ac:dyDescent="0.25">
      <c r="B2517" s="624"/>
      <c r="C2517" s="181"/>
      <c r="D2517" s="181"/>
      <c r="E2517" s="181"/>
      <c r="F2517" s="181"/>
      <c r="G2517" s="181"/>
      <c r="H2517" s="181"/>
      <c r="I2517" s="181"/>
      <c r="J2517" s="181"/>
      <c r="K2517" s="625"/>
      <c r="L2517" s="181"/>
    </row>
    <row r="2518" spans="2:12" x14ac:dyDescent="0.25">
      <c r="B2518" s="624"/>
      <c r="C2518" s="181"/>
      <c r="D2518" s="181"/>
      <c r="E2518" s="181"/>
      <c r="F2518" s="181"/>
      <c r="G2518" s="181"/>
      <c r="H2518" s="181"/>
      <c r="I2518" s="181"/>
      <c r="J2518" s="181"/>
      <c r="K2518" s="625"/>
      <c r="L2518" s="181"/>
    </row>
    <row r="2519" spans="2:12" x14ac:dyDescent="0.25">
      <c r="B2519" s="624"/>
      <c r="C2519" s="181"/>
      <c r="D2519" s="181"/>
      <c r="E2519" s="181"/>
      <c r="F2519" s="181"/>
      <c r="G2519" s="181"/>
      <c r="H2519" s="181"/>
      <c r="I2519" s="181"/>
      <c r="J2519" s="181"/>
      <c r="K2519" s="625"/>
      <c r="L2519" s="181"/>
    </row>
    <row r="2520" spans="2:12" x14ac:dyDescent="0.25">
      <c r="B2520" s="624"/>
      <c r="C2520" s="181"/>
      <c r="D2520" s="181"/>
      <c r="E2520" s="181"/>
      <c r="F2520" s="181"/>
      <c r="G2520" s="181"/>
      <c r="H2520" s="181"/>
      <c r="I2520" s="181"/>
      <c r="J2520" s="181"/>
      <c r="K2520" s="625"/>
      <c r="L2520" s="181"/>
    </row>
    <row r="2521" spans="2:12" x14ac:dyDescent="0.25">
      <c r="B2521" s="624"/>
      <c r="C2521" s="181"/>
      <c r="D2521" s="181"/>
      <c r="E2521" s="181"/>
      <c r="F2521" s="181"/>
      <c r="G2521" s="181"/>
      <c r="H2521" s="181"/>
      <c r="I2521" s="181"/>
      <c r="J2521" s="181"/>
      <c r="K2521" s="625"/>
      <c r="L2521" s="181"/>
    </row>
    <row r="2522" spans="2:12" x14ac:dyDescent="0.25">
      <c r="B2522" s="624"/>
      <c r="C2522" s="181"/>
      <c r="D2522" s="181"/>
      <c r="E2522" s="181"/>
      <c r="F2522" s="181"/>
      <c r="G2522" s="181"/>
      <c r="H2522" s="181"/>
      <c r="I2522" s="181"/>
      <c r="J2522" s="181"/>
      <c r="K2522" s="625"/>
      <c r="L2522" s="181"/>
    </row>
    <row r="2523" spans="2:12" x14ac:dyDescent="0.25">
      <c r="B2523" s="624"/>
      <c r="C2523" s="181"/>
      <c r="D2523" s="181"/>
      <c r="E2523" s="181"/>
      <c r="F2523" s="181"/>
      <c r="G2523" s="181"/>
      <c r="H2523" s="181"/>
      <c r="I2523" s="181"/>
      <c r="J2523" s="181"/>
      <c r="K2523" s="625"/>
      <c r="L2523" s="181"/>
    </row>
    <row r="2524" spans="2:12" x14ac:dyDescent="0.25">
      <c r="B2524" s="624"/>
      <c r="C2524" s="181"/>
      <c r="D2524" s="181"/>
      <c r="E2524" s="181"/>
      <c r="F2524" s="181"/>
      <c r="G2524" s="181"/>
      <c r="H2524" s="181"/>
      <c r="I2524" s="181"/>
      <c r="J2524" s="181"/>
      <c r="K2524" s="625"/>
      <c r="L2524" s="181"/>
    </row>
    <row r="2525" spans="2:12" x14ac:dyDescent="0.25">
      <c r="B2525" s="624"/>
      <c r="C2525" s="181"/>
      <c r="D2525" s="181"/>
      <c r="E2525" s="181"/>
      <c r="F2525" s="181"/>
      <c r="G2525" s="181"/>
      <c r="H2525" s="181"/>
      <c r="I2525" s="181"/>
      <c r="J2525" s="181"/>
      <c r="K2525" s="625"/>
      <c r="L2525" s="181"/>
    </row>
    <row r="2526" spans="2:12" x14ac:dyDescent="0.25">
      <c r="B2526" s="624"/>
      <c r="C2526" s="181"/>
      <c r="D2526" s="181"/>
      <c r="E2526" s="181"/>
      <c r="F2526" s="181"/>
      <c r="G2526" s="181"/>
      <c r="H2526" s="181"/>
      <c r="I2526" s="181"/>
      <c r="J2526" s="181"/>
      <c r="K2526" s="625"/>
      <c r="L2526" s="181"/>
    </row>
    <row r="2527" spans="2:12" x14ac:dyDescent="0.25">
      <c r="B2527" s="624"/>
      <c r="C2527" s="181"/>
      <c r="D2527" s="181"/>
      <c r="E2527" s="181"/>
      <c r="F2527" s="181"/>
      <c r="G2527" s="181"/>
      <c r="H2527" s="181"/>
      <c r="I2527" s="181"/>
      <c r="J2527" s="181"/>
      <c r="K2527" s="625"/>
      <c r="L2527" s="181"/>
    </row>
    <row r="2528" spans="2:12" x14ac:dyDescent="0.25">
      <c r="B2528" s="624"/>
      <c r="C2528" s="181"/>
      <c r="D2528" s="181"/>
      <c r="E2528" s="181"/>
      <c r="F2528" s="181"/>
      <c r="G2528" s="181"/>
      <c r="H2528" s="181"/>
      <c r="I2528" s="181"/>
      <c r="J2528" s="181"/>
      <c r="K2528" s="625"/>
      <c r="L2528" s="181"/>
    </row>
    <row r="2529" spans="2:12" x14ac:dyDescent="0.25">
      <c r="B2529" s="624"/>
      <c r="C2529" s="181"/>
      <c r="D2529" s="181"/>
      <c r="E2529" s="181"/>
      <c r="F2529" s="181"/>
      <c r="G2529" s="181"/>
      <c r="H2529" s="181"/>
      <c r="I2529" s="181"/>
      <c r="J2529" s="181"/>
      <c r="K2529" s="625"/>
      <c r="L2529" s="181"/>
    </row>
    <row r="2530" spans="2:12" x14ac:dyDescent="0.25">
      <c r="B2530" s="624"/>
      <c r="C2530" s="181"/>
      <c r="D2530" s="181"/>
      <c r="E2530" s="181"/>
      <c r="F2530" s="181"/>
      <c r="G2530" s="181"/>
      <c r="H2530" s="181"/>
      <c r="I2530" s="181"/>
      <c r="J2530" s="181"/>
      <c r="K2530" s="625"/>
      <c r="L2530" s="181"/>
    </row>
    <row r="2531" spans="2:12" x14ac:dyDescent="0.25">
      <c r="B2531" s="624"/>
      <c r="C2531" s="181"/>
      <c r="D2531" s="181"/>
      <c r="E2531" s="181"/>
      <c r="F2531" s="181"/>
      <c r="G2531" s="181"/>
      <c r="H2531" s="181"/>
      <c r="I2531" s="181"/>
      <c r="J2531" s="181"/>
      <c r="K2531" s="625"/>
      <c r="L2531" s="181"/>
    </row>
    <row r="2532" spans="2:12" x14ac:dyDescent="0.25">
      <c r="B2532" s="624"/>
      <c r="C2532" s="181"/>
      <c r="D2532" s="181"/>
      <c r="E2532" s="181"/>
      <c r="F2532" s="181"/>
      <c r="G2532" s="181"/>
      <c r="H2532" s="181"/>
      <c r="I2532" s="181"/>
      <c r="J2532" s="181"/>
      <c r="K2532" s="625"/>
      <c r="L2532" s="181"/>
    </row>
    <row r="2533" spans="2:12" x14ac:dyDescent="0.25">
      <c r="B2533" s="624"/>
      <c r="C2533" s="181"/>
      <c r="D2533" s="181"/>
      <c r="E2533" s="181"/>
      <c r="F2533" s="181"/>
      <c r="G2533" s="181"/>
      <c r="H2533" s="181"/>
      <c r="I2533" s="181"/>
      <c r="J2533" s="181"/>
      <c r="K2533" s="625"/>
      <c r="L2533" s="181"/>
    </row>
    <row r="2534" spans="2:12" x14ac:dyDescent="0.25">
      <c r="B2534" s="624"/>
      <c r="C2534" s="181"/>
      <c r="D2534" s="181"/>
      <c r="E2534" s="181"/>
      <c r="F2534" s="181"/>
      <c r="G2534" s="181"/>
      <c r="H2534" s="181"/>
      <c r="I2534" s="181"/>
      <c r="J2534" s="181"/>
      <c r="K2534" s="625"/>
      <c r="L2534" s="181"/>
    </row>
    <row r="2535" spans="2:12" x14ac:dyDescent="0.25">
      <c r="B2535" s="624"/>
      <c r="C2535" s="181"/>
      <c r="D2535" s="181"/>
      <c r="E2535" s="181"/>
      <c r="F2535" s="181"/>
      <c r="G2535" s="181"/>
      <c r="H2535" s="181"/>
      <c r="I2535" s="181"/>
      <c r="J2535" s="181"/>
      <c r="K2535" s="625"/>
      <c r="L2535" s="181"/>
    </row>
    <row r="2536" spans="2:12" x14ac:dyDescent="0.25">
      <c r="B2536" s="624"/>
      <c r="C2536" s="181"/>
      <c r="D2536" s="181"/>
      <c r="E2536" s="181"/>
      <c r="F2536" s="181"/>
      <c r="G2536" s="181"/>
      <c r="H2536" s="181"/>
      <c r="I2536" s="181"/>
      <c r="J2536" s="181"/>
      <c r="K2536" s="625"/>
      <c r="L2536" s="181"/>
    </row>
    <row r="2537" spans="2:12" x14ac:dyDescent="0.25">
      <c r="B2537" s="624"/>
      <c r="C2537" s="181"/>
      <c r="D2537" s="181"/>
      <c r="E2537" s="181"/>
      <c r="F2537" s="181"/>
      <c r="G2537" s="181"/>
      <c r="H2537" s="181"/>
      <c r="I2537" s="181"/>
      <c r="J2537" s="181"/>
      <c r="K2537" s="625"/>
      <c r="L2537" s="181"/>
    </row>
    <row r="2538" spans="2:12" x14ac:dyDescent="0.25">
      <c r="B2538" s="624"/>
      <c r="C2538" s="181"/>
      <c r="D2538" s="181"/>
      <c r="E2538" s="181"/>
      <c r="F2538" s="181"/>
      <c r="G2538" s="181"/>
      <c r="H2538" s="181"/>
      <c r="I2538" s="181"/>
      <c r="J2538" s="181"/>
      <c r="K2538" s="625"/>
      <c r="L2538" s="181"/>
    </row>
    <row r="2539" spans="2:12" x14ac:dyDescent="0.25">
      <c r="B2539" s="624"/>
      <c r="C2539" s="181"/>
      <c r="D2539" s="181"/>
      <c r="E2539" s="181"/>
      <c r="F2539" s="181"/>
      <c r="G2539" s="181"/>
      <c r="H2539" s="181"/>
      <c r="I2539" s="181"/>
      <c r="J2539" s="181"/>
      <c r="K2539" s="625"/>
      <c r="L2539" s="181"/>
    </row>
    <row r="2540" spans="2:12" x14ac:dyDescent="0.25">
      <c r="B2540" s="624"/>
      <c r="C2540" s="181"/>
      <c r="D2540" s="181"/>
      <c r="E2540" s="181"/>
      <c r="F2540" s="181"/>
      <c r="G2540" s="181"/>
      <c r="H2540" s="181"/>
      <c r="I2540" s="181"/>
      <c r="J2540" s="181"/>
      <c r="K2540" s="625"/>
      <c r="L2540" s="181"/>
    </row>
    <row r="2541" spans="2:12" x14ac:dyDescent="0.25">
      <c r="B2541" s="624"/>
      <c r="C2541" s="181"/>
      <c r="D2541" s="181"/>
      <c r="E2541" s="181"/>
      <c r="F2541" s="181"/>
      <c r="G2541" s="181"/>
      <c r="H2541" s="181"/>
      <c r="I2541" s="181"/>
      <c r="J2541" s="181"/>
      <c r="K2541" s="625"/>
      <c r="L2541" s="181"/>
    </row>
    <row r="2542" spans="2:12" x14ac:dyDescent="0.25">
      <c r="B2542" s="624"/>
      <c r="C2542" s="181"/>
      <c r="D2542" s="181"/>
      <c r="E2542" s="181"/>
      <c r="F2542" s="181"/>
      <c r="G2542" s="181"/>
      <c r="H2542" s="181"/>
      <c r="I2542" s="181"/>
      <c r="J2542" s="181"/>
      <c r="K2542" s="625"/>
      <c r="L2542" s="181"/>
    </row>
    <row r="2543" spans="2:12" x14ac:dyDescent="0.25">
      <c r="B2543" s="624"/>
      <c r="C2543" s="181"/>
      <c r="D2543" s="181"/>
      <c r="E2543" s="181"/>
      <c r="F2543" s="181"/>
      <c r="G2543" s="181"/>
      <c r="H2543" s="181"/>
      <c r="I2543" s="181"/>
      <c r="J2543" s="181"/>
      <c r="K2543" s="625"/>
      <c r="L2543" s="181"/>
    </row>
    <row r="2544" spans="2:12" x14ac:dyDescent="0.25">
      <c r="B2544" s="624"/>
      <c r="C2544" s="181"/>
      <c r="D2544" s="181"/>
      <c r="E2544" s="181"/>
      <c r="F2544" s="181"/>
      <c r="G2544" s="181"/>
      <c r="H2544" s="181"/>
      <c r="I2544" s="181"/>
      <c r="J2544" s="181"/>
      <c r="K2544" s="625"/>
      <c r="L2544" s="181"/>
    </row>
    <row r="2545" spans="2:12" x14ac:dyDescent="0.25">
      <c r="B2545" s="624"/>
      <c r="C2545" s="181"/>
      <c r="D2545" s="181"/>
      <c r="E2545" s="181"/>
      <c r="F2545" s="181"/>
      <c r="G2545" s="181"/>
      <c r="H2545" s="181"/>
      <c r="I2545" s="181"/>
      <c r="J2545" s="181"/>
      <c r="K2545" s="625"/>
      <c r="L2545" s="181"/>
    </row>
    <row r="2546" spans="2:12" x14ac:dyDescent="0.25">
      <c r="B2546" s="624"/>
      <c r="C2546" s="181"/>
      <c r="D2546" s="181"/>
      <c r="E2546" s="181"/>
      <c r="F2546" s="181"/>
      <c r="G2546" s="181"/>
      <c r="H2546" s="181"/>
      <c r="I2546" s="181"/>
      <c r="J2546" s="181"/>
      <c r="K2546" s="625"/>
      <c r="L2546" s="181"/>
    </row>
    <row r="2547" spans="2:12" x14ac:dyDescent="0.25">
      <c r="B2547" s="624"/>
      <c r="C2547" s="181"/>
      <c r="D2547" s="181"/>
      <c r="E2547" s="181"/>
      <c r="F2547" s="181"/>
      <c r="G2547" s="181"/>
      <c r="H2547" s="181"/>
      <c r="I2547" s="181"/>
      <c r="J2547" s="181"/>
      <c r="K2547" s="625"/>
      <c r="L2547" s="181"/>
    </row>
    <row r="2548" spans="2:12" x14ac:dyDescent="0.25">
      <c r="B2548" s="624"/>
      <c r="C2548" s="181"/>
      <c r="D2548" s="181"/>
      <c r="E2548" s="181"/>
      <c r="F2548" s="181"/>
      <c r="G2548" s="181"/>
      <c r="H2548" s="181"/>
      <c r="I2548" s="181"/>
      <c r="J2548" s="181"/>
      <c r="K2548" s="625"/>
      <c r="L2548" s="181"/>
    </row>
    <row r="2549" spans="2:12" x14ac:dyDescent="0.25">
      <c r="B2549" s="624"/>
      <c r="C2549" s="181"/>
      <c r="D2549" s="181"/>
      <c r="E2549" s="181"/>
      <c r="F2549" s="181"/>
      <c r="G2549" s="181"/>
      <c r="H2549" s="181"/>
      <c r="I2549" s="181"/>
      <c r="J2549" s="181"/>
      <c r="K2549" s="625"/>
      <c r="L2549" s="181"/>
    </row>
    <row r="2550" spans="2:12" x14ac:dyDescent="0.25">
      <c r="B2550" s="624"/>
      <c r="C2550" s="181"/>
      <c r="D2550" s="181"/>
      <c r="E2550" s="181"/>
      <c r="F2550" s="181"/>
      <c r="G2550" s="181"/>
      <c r="H2550" s="181"/>
      <c r="I2550" s="181"/>
      <c r="J2550" s="181"/>
      <c r="K2550" s="625"/>
      <c r="L2550" s="181"/>
    </row>
    <row r="2551" spans="2:12" x14ac:dyDescent="0.25">
      <c r="B2551" s="624"/>
      <c r="C2551" s="181"/>
      <c r="D2551" s="181"/>
      <c r="E2551" s="181"/>
      <c r="F2551" s="181"/>
      <c r="G2551" s="181"/>
      <c r="H2551" s="181"/>
      <c r="I2551" s="181"/>
      <c r="J2551" s="181"/>
      <c r="K2551" s="625"/>
      <c r="L2551" s="181"/>
    </row>
    <row r="2552" spans="2:12" x14ac:dyDescent="0.25">
      <c r="B2552" s="624"/>
      <c r="C2552" s="181"/>
      <c r="D2552" s="181"/>
      <c r="E2552" s="181"/>
      <c r="F2552" s="181"/>
      <c r="G2552" s="181"/>
      <c r="H2552" s="181"/>
      <c r="I2552" s="181"/>
      <c r="J2552" s="181"/>
      <c r="K2552" s="625"/>
      <c r="L2552" s="181"/>
    </row>
    <row r="2553" spans="2:12" x14ac:dyDescent="0.25">
      <c r="B2553" s="624"/>
      <c r="C2553" s="181"/>
      <c r="D2553" s="181"/>
      <c r="E2553" s="181"/>
      <c r="F2553" s="181"/>
      <c r="G2553" s="181"/>
      <c r="H2553" s="181"/>
      <c r="I2553" s="181"/>
      <c r="J2553" s="181"/>
      <c r="K2553" s="625"/>
      <c r="L2553" s="181"/>
    </row>
    <row r="2554" spans="2:12" x14ac:dyDescent="0.25">
      <c r="B2554" s="624"/>
      <c r="C2554" s="181"/>
      <c r="D2554" s="181"/>
      <c r="E2554" s="181"/>
      <c r="F2554" s="181"/>
      <c r="G2554" s="181"/>
      <c r="H2554" s="181"/>
      <c r="I2554" s="181"/>
      <c r="J2554" s="181"/>
      <c r="K2554" s="625"/>
      <c r="L2554" s="181"/>
    </row>
    <row r="2555" spans="2:12" x14ac:dyDescent="0.25">
      <c r="B2555" s="624"/>
      <c r="C2555" s="181"/>
      <c r="D2555" s="181"/>
      <c r="E2555" s="181"/>
      <c r="F2555" s="181"/>
      <c r="G2555" s="181"/>
      <c r="H2555" s="181"/>
      <c r="I2555" s="181"/>
      <c r="J2555" s="181"/>
      <c r="K2555" s="625"/>
      <c r="L2555" s="181"/>
    </row>
    <row r="2556" spans="2:12" x14ac:dyDescent="0.25">
      <c r="B2556" s="624"/>
      <c r="C2556" s="181"/>
      <c r="D2556" s="181"/>
      <c r="E2556" s="181"/>
      <c r="F2556" s="181"/>
      <c r="G2556" s="181"/>
      <c r="H2556" s="181"/>
      <c r="I2556" s="181"/>
      <c r="J2556" s="181"/>
      <c r="K2556" s="625"/>
      <c r="L2556" s="181"/>
    </row>
    <row r="2557" spans="2:12" x14ac:dyDescent="0.25">
      <c r="B2557" s="624"/>
      <c r="C2557" s="181"/>
      <c r="D2557" s="181"/>
      <c r="E2557" s="181"/>
      <c r="F2557" s="181"/>
      <c r="G2557" s="181"/>
      <c r="H2557" s="181"/>
      <c r="I2557" s="181"/>
      <c r="J2557" s="181"/>
      <c r="K2557" s="625"/>
      <c r="L2557" s="181"/>
    </row>
    <row r="2558" spans="2:12" x14ac:dyDescent="0.25">
      <c r="B2558" s="624"/>
      <c r="C2558" s="181"/>
      <c r="D2558" s="181"/>
      <c r="E2558" s="181"/>
      <c r="F2558" s="181"/>
      <c r="G2558" s="181"/>
      <c r="H2558" s="181"/>
      <c r="I2558" s="181"/>
      <c r="J2558" s="181"/>
      <c r="K2558" s="625"/>
      <c r="L2558" s="181"/>
    </row>
    <row r="2559" spans="2:12" x14ac:dyDescent="0.25">
      <c r="B2559" s="624"/>
      <c r="C2559" s="181"/>
      <c r="D2559" s="181"/>
      <c r="E2559" s="181"/>
      <c r="F2559" s="181"/>
      <c r="G2559" s="181"/>
      <c r="H2559" s="181"/>
      <c r="I2559" s="181"/>
      <c r="J2559" s="181"/>
      <c r="K2559" s="625"/>
      <c r="L2559" s="181"/>
    </row>
    <row r="2560" spans="2:12" x14ac:dyDescent="0.25">
      <c r="B2560" s="624"/>
      <c r="C2560" s="181"/>
      <c r="D2560" s="181"/>
      <c r="E2560" s="181"/>
      <c r="F2560" s="181"/>
      <c r="G2560" s="181"/>
      <c r="H2560" s="181"/>
      <c r="I2560" s="181"/>
      <c r="J2560" s="181"/>
      <c r="K2560" s="625"/>
      <c r="L2560" s="181"/>
    </row>
    <row r="2561" spans="2:12" x14ac:dyDescent="0.25">
      <c r="B2561" s="624"/>
      <c r="C2561" s="181"/>
      <c r="D2561" s="181"/>
      <c r="E2561" s="181"/>
      <c r="F2561" s="181"/>
      <c r="G2561" s="181"/>
      <c r="H2561" s="181"/>
      <c r="I2561" s="181"/>
      <c r="J2561" s="181"/>
      <c r="K2561" s="625"/>
      <c r="L2561" s="181"/>
    </row>
    <row r="2562" spans="2:12" x14ac:dyDescent="0.25">
      <c r="B2562" s="624"/>
      <c r="C2562" s="181"/>
      <c r="D2562" s="181"/>
      <c r="E2562" s="181"/>
      <c r="F2562" s="181"/>
      <c r="G2562" s="181"/>
      <c r="H2562" s="181"/>
      <c r="I2562" s="181"/>
      <c r="J2562" s="181"/>
      <c r="K2562" s="625"/>
      <c r="L2562" s="181"/>
    </row>
    <row r="2563" spans="2:12" x14ac:dyDescent="0.25">
      <c r="B2563" s="624"/>
      <c r="C2563" s="181"/>
      <c r="D2563" s="181"/>
      <c r="E2563" s="181"/>
      <c r="F2563" s="181"/>
      <c r="G2563" s="181"/>
      <c r="H2563" s="181"/>
      <c r="I2563" s="181"/>
      <c r="J2563" s="181"/>
      <c r="K2563" s="625"/>
      <c r="L2563" s="181"/>
    </row>
    <row r="2564" spans="2:12" x14ac:dyDescent="0.25">
      <c r="B2564" s="624"/>
      <c r="C2564" s="181"/>
      <c r="D2564" s="181"/>
      <c r="E2564" s="181"/>
      <c r="F2564" s="181"/>
      <c r="G2564" s="181"/>
      <c r="H2564" s="181"/>
      <c r="I2564" s="181"/>
      <c r="J2564" s="181"/>
      <c r="K2564" s="625"/>
      <c r="L2564" s="181"/>
    </row>
    <row r="2565" spans="2:12" x14ac:dyDescent="0.25">
      <c r="B2565" s="624"/>
      <c r="C2565" s="181"/>
      <c r="D2565" s="181"/>
      <c r="E2565" s="181"/>
      <c r="F2565" s="181"/>
      <c r="G2565" s="181"/>
      <c r="H2565" s="181"/>
      <c r="I2565" s="181"/>
      <c r="J2565" s="181"/>
      <c r="K2565" s="625"/>
      <c r="L2565" s="181"/>
    </row>
    <row r="2566" spans="2:12" x14ac:dyDescent="0.25">
      <c r="B2566" s="624"/>
      <c r="C2566" s="181"/>
      <c r="D2566" s="181"/>
      <c r="E2566" s="181"/>
      <c r="F2566" s="181"/>
      <c r="G2566" s="181"/>
      <c r="H2566" s="181"/>
      <c r="I2566" s="181"/>
      <c r="J2566" s="181"/>
      <c r="K2566" s="625"/>
      <c r="L2566" s="181"/>
    </row>
    <row r="2567" spans="2:12" x14ac:dyDescent="0.25">
      <c r="B2567" s="624"/>
      <c r="C2567" s="181"/>
      <c r="D2567" s="181"/>
      <c r="E2567" s="181"/>
      <c r="F2567" s="181"/>
      <c r="G2567" s="181"/>
      <c r="H2567" s="181"/>
      <c r="I2567" s="181"/>
      <c r="J2567" s="181"/>
      <c r="K2567" s="625"/>
      <c r="L2567" s="181"/>
    </row>
    <row r="2568" spans="2:12" x14ac:dyDescent="0.25">
      <c r="B2568" s="624"/>
      <c r="C2568" s="181"/>
      <c r="D2568" s="181"/>
      <c r="E2568" s="181"/>
      <c r="F2568" s="181"/>
      <c r="G2568" s="181"/>
      <c r="H2568" s="181"/>
      <c r="I2568" s="181"/>
      <c r="J2568" s="181"/>
      <c r="K2568" s="625"/>
      <c r="L2568" s="181"/>
    </row>
    <row r="2569" spans="2:12" x14ac:dyDescent="0.25">
      <c r="B2569" s="624"/>
      <c r="C2569" s="181"/>
      <c r="D2569" s="181"/>
      <c r="E2569" s="181"/>
      <c r="F2569" s="181"/>
      <c r="G2569" s="181"/>
      <c r="H2569" s="181"/>
      <c r="I2569" s="181"/>
      <c r="J2569" s="181"/>
      <c r="K2569" s="625"/>
      <c r="L2569" s="181"/>
    </row>
    <row r="2570" spans="2:12" x14ac:dyDescent="0.25">
      <c r="B2570" s="624"/>
      <c r="C2570" s="181"/>
      <c r="D2570" s="181"/>
      <c r="E2570" s="181"/>
      <c r="F2570" s="181"/>
      <c r="G2570" s="181"/>
      <c r="H2570" s="181"/>
      <c r="I2570" s="181"/>
      <c r="J2570" s="181"/>
      <c r="K2570" s="625"/>
      <c r="L2570" s="181"/>
    </row>
    <row r="2571" spans="2:12" x14ac:dyDescent="0.25">
      <c r="B2571" s="624"/>
      <c r="C2571" s="181"/>
      <c r="D2571" s="181"/>
      <c r="E2571" s="181"/>
      <c r="F2571" s="181"/>
      <c r="G2571" s="181"/>
      <c r="H2571" s="181"/>
      <c r="I2571" s="181"/>
      <c r="J2571" s="181"/>
      <c r="K2571" s="625"/>
      <c r="L2571" s="181"/>
    </row>
    <row r="2572" spans="2:12" x14ac:dyDescent="0.25">
      <c r="B2572" s="624"/>
      <c r="C2572" s="181"/>
      <c r="D2572" s="181"/>
      <c r="E2572" s="181"/>
      <c r="F2572" s="181"/>
      <c r="G2572" s="181"/>
      <c r="H2572" s="181"/>
      <c r="I2572" s="181"/>
      <c r="J2572" s="181"/>
      <c r="K2572" s="625"/>
      <c r="L2572" s="181"/>
    </row>
    <row r="2573" spans="2:12" x14ac:dyDescent="0.25">
      <c r="B2573" s="624"/>
      <c r="C2573" s="181"/>
      <c r="D2573" s="181"/>
      <c r="E2573" s="181"/>
      <c r="F2573" s="181"/>
      <c r="G2573" s="181"/>
      <c r="H2573" s="181"/>
      <c r="I2573" s="181"/>
      <c r="J2573" s="181"/>
      <c r="K2573" s="625"/>
      <c r="L2573" s="181"/>
    </row>
    <row r="2574" spans="2:12" x14ac:dyDescent="0.25">
      <c r="B2574" s="624"/>
      <c r="C2574" s="181"/>
      <c r="D2574" s="181"/>
      <c r="E2574" s="181"/>
      <c r="F2574" s="181"/>
      <c r="G2574" s="181"/>
      <c r="H2574" s="181"/>
      <c r="I2574" s="181"/>
      <c r="J2574" s="181"/>
      <c r="K2574" s="625"/>
      <c r="L2574" s="181"/>
    </row>
    <row r="2575" spans="2:12" x14ac:dyDescent="0.25">
      <c r="B2575" s="624"/>
      <c r="C2575" s="181"/>
      <c r="D2575" s="181"/>
      <c r="E2575" s="181"/>
      <c r="F2575" s="181"/>
      <c r="G2575" s="181"/>
      <c r="H2575" s="181"/>
      <c r="I2575" s="181"/>
      <c r="J2575" s="181"/>
      <c r="K2575" s="625"/>
      <c r="L2575" s="181"/>
    </row>
    <row r="2576" spans="2:12" x14ac:dyDescent="0.25">
      <c r="B2576" s="624"/>
      <c r="C2576" s="181"/>
      <c r="D2576" s="181"/>
      <c r="E2576" s="181"/>
      <c r="F2576" s="181"/>
      <c r="G2576" s="181"/>
      <c r="H2576" s="181"/>
      <c r="I2576" s="181"/>
      <c r="J2576" s="181"/>
      <c r="K2576" s="625"/>
      <c r="L2576" s="181"/>
    </row>
    <row r="2577" spans="2:12" x14ac:dyDescent="0.25">
      <c r="B2577" s="624"/>
      <c r="C2577" s="181"/>
      <c r="D2577" s="181"/>
      <c r="E2577" s="181"/>
      <c r="F2577" s="181"/>
      <c r="G2577" s="181"/>
      <c r="H2577" s="181"/>
      <c r="I2577" s="181"/>
      <c r="J2577" s="181"/>
      <c r="K2577" s="625"/>
      <c r="L2577" s="181"/>
    </row>
    <row r="2578" spans="2:12" x14ac:dyDescent="0.25">
      <c r="B2578" s="624"/>
      <c r="C2578" s="181"/>
      <c r="D2578" s="181"/>
      <c r="E2578" s="181"/>
      <c r="F2578" s="181"/>
      <c r="G2578" s="181"/>
      <c r="H2578" s="181"/>
      <c r="I2578" s="181"/>
      <c r="J2578" s="181"/>
      <c r="K2578" s="625"/>
      <c r="L2578" s="181"/>
    </row>
    <row r="2579" spans="2:12" x14ac:dyDescent="0.25">
      <c r="B2579" s="624"/>
      <c r="C2579" s="181"/>
      <c r="D2579" s="181"/>
      <c r="E2579" s="181"/>
      <c r="F2579" s="181"/>
      <c r="G2579" s="181"/>
      <c r="H2579" s="181"/>
      <c r="I2579" s="181"/>
      <c r="J2579" s="181"/>
      <c r="K2579" s="625"/>
      <c r="L2579" s="181"/>
    </row>
    <row r="2580" spans="2:12" x14ac:dyDescent="0.25">
      <c r="B2580" s="624"/>
      <c r="C2580" s="181"/>
      <c r="D2580" s="181"/>
      <c r="E2580" s="181"/>
      <c r="F2580" s="181"/>
      <c r="G2580" s="181"/>
      <c r="H2580" s="181"/>
      <c r="I2580" s="181"/>
      <c r="J2580" s="181"/>
      <c r="K2580" s="625"/>
      <c r="L2580" s="181"/>
    </row>
    <row r="2581" spans="2:12" x14ac:dyDescent="0.25">
      <c r="B2581" s="624"/>
      <c r="C2581" s="181"/>
      <c r="D2581" s="181"/>
      <c r="E2581" s="181"/>
      <c r="F2581" s="181"/>
      <c r="G2581" s="181"/>
      <c r="H2581" s="181"/>
      <c r="I2581" s="181"/>
      <c r="J2581" s="181"/>
      <c r="K2581" s="625"/>
      <c r="L2581" s="181"/>
    </row>
    <row r="2582" spans="2:12" x14ac:dyDescent="0.25">
      <c r="B2582" s="624"/>
      <c r="C2582" s="181"/>
      <c r="D2582" s="181"/>
      <c r="E2582" s="181"/>
      <c r="F2582" s="181"/>
      <c r="G2582" s="181"/>
      <c r="H2582" s="181"/>
      <c r="I2582" s="181"/>
      <c r="J2582" s="181"/>
      <c r="K2582" s="625"/>
      <c r="L2582" s="181"/>
    </row>
    <row r="2583" spans="2:12" x14ac:dyDescent="0.25">
      <c r="B2583" s="624"/>
      <c r="C2583" s="181"/>
      <c r="D2583" s="181"/>
      <c r="E2583" s="181"/>
      <c r="F2583" s="181"/>
      <c r="G2583" s="181"/>
      <c r="H2583" s="181"/>
      <c r="I2583" s="181"/>
      <c r="J2583" s="181"/>
      <c r="K2583" s="625"/>
      <c r="L2583" s="181"/>
    </row>
    <row r="2584" spans="2:12" x14ac:dyDescent="0.25">
      <c r="B2584" s="624"/>
      <c r="C2584" s="181"/>
      <c r="D2584" s="181"/>
      <c r="E2584" s="181"/>
      <c r="F2584" s="181"/>
      <c r="G2584" s="181"/>
      <c r="H2584" s="181"/>
      <c r="I2584" s="181"/>
      <c r="J2584" s="181"/>
      <c r="K2584" s="625"/>
      <c r="L2584" s="181"/>
    </row>
    <row r="2585" spans="2:12" x14ac:dyDescent="0.25">
      <c r="B2585" s="624"/>
      <c r="C2585" s="181"/>
      <c r="D2585" s="181"/>
      <c r="E2585" s="181"/>
      <c r="F2585" s="181"/>
      <c r="G2585" s="181"/>
      <c r="H2585" s="181"/>
      <c r="I2585" s="181"/>
      <c r="J2585" s="181"/>
      <c r="K2585" s="625"/>
      <c r="L2585" s="181"/>
    </row>
    <row r="2586" spans="2:12" x14ac:dyDescent="0.25">
      <c r="B2586" s="624"/>
      <c r="C2586" s="181"/>
      <c r="D2586" s="181"/>
      <c r="E2586" s="181"/>
      <c r="F2586" s="181"/>
      <c r="G2586" s="181"/>
      <c r="H2586" s="181"/>
      <c r="I2586" s="181"/>
      <c r="J2586" s="181"/>
      <c r="K2586" s="625"/>
      <c r="L2586" s="181"/>
    </row>
    <row r="2587" spans="2:12" x14ac:dyDescent="0.25">
      <c r="B2587" s="624"/>
      <c r="C2587" s="181"/>
      <c r="D2587" s="181"/>
      <c r="E2587" s="181"/>
      <c r="F2587" s="181"/>
      <c r="G2587" s="181"/>
      <c r="H2587" s="181"/>
      <c r="I2587" s="181"/>
      <c r="J2587" s="181"/>
      <c r="K2587" s="625"/>
      <c r="L2587" s="181"/>
    </row>
    <row r="2588" spans="2:12" x14ac:dyDescent="0.25">
      <c r="B2588" s="624"/>
      <c r="C2588" s="181"/>
      <c r="D2588" s="181"/>
      <c r="E2588" s="181"/>
      <c r="F2588" s="181"/>
      <c r="G2588" s="181"/>
      <c r="H2588" s="181"/>
      <c r="I2588" s="181"/>
      <c r="J2588" s="181"/>
      <c r="K2588" s="625"/>
      <c r="L2588" s="181"/>
    </row>
    <row r="2589" spans="2:12" x14ac:dyDescent="0.25">
      <c r="B2589" s="624"/>
      <c r="C2589" s="181"/>
      <c r="D2589" s="181"/>
      <c r="E2589" s="181"/>
      <c r="F2589" s="181"/>
      <c r="G2589" s="181"/>
      <c r="H2589" s="181"/>
      <c r="I2589" s="181"/>
      <c r="J2589" s="181"/>
      <c r="K2589" s="625"/>
      <c r="L2589" s="181"/>
    </row>
    <row r="2590" spans="2:12" x14ac:dyDescent="0.25">
      <c r="B2590" s="624"/>
      <c r="C2590" s="181"/>
      <c r="D2590" s="181"/>
      <c r="E2590" s="181"/>
      <c r="F2590" s="181"/>
      <c r="G2590" s="181"/>
      <c r="H2590" s="181"/>
      <c r="I2590" s="181"/>
      <c r="J2590" s="181"/>
      <c r="K2590" s="625"/>
      <c r="L2590" s="181"/>
    </row>
    <row r="2591" spans="2:12" x14ac:dyDescent="0.25">
      <c r="B2591" s="624"/>
      <c r="C2591" s="181"/>
      <c r="D2591" s="181"/>
      <c r="E2591" s="181"/>
      <c r="F2591" s="181"/>
      <c r="G2591" s="181"/>
      <c r="H2591" s="181"/>
      <c r="I2591" s="181"/>
      <c r="J2591" s="181"/>
      <c r="K2591" s="625"/>
      <c r="L2591" s="181"/>
    </row>
    <row r="2592" spans="2:12" x14ac:dyDescent="0.25">
      <c r="B2592" s="624"/>
      <c r="C2592" s="181"/>
      <c r="D2592" s="181"/>
      <c r="E2592" s="181"/>
      <c r="F2592" s="181"/>
      <c r="G2592" s="181"/>
      <c r="H2592" s="181"/>
      <c r="I2592" s="181"/>
      <c r="J2592" s="181"/>
      <c r="K2592" s="625"/>
      <c r="L2592" s="181"/>
    </row>
    <row r="2593" spans="2:12" x14ac:dyDescent="0.25">
      <c r="B2593" s="624"/>
      <c r="C2593" s="181"/>
      <c r="D2593" s="181"/>
      <c r="E2593" s="181"/>
      <c r="F2593" s="181"/>
      <c r="G2593" s="181"/>
      <c r="H2593" s="181"/>
      <c r="I2593" s="181"/>
      <c r="J2593" s="181"/>
      <c r="K2593" s="625"/>
      <c r="L2593" s="181"/>
    </row>
    <row r="2594" spans="2:12" x14ac:dyDescent="0.25">
      <c r="B2594" s="624"/>
      <c r="C2594" s="181"/>
      <c r="D2594" s="181"/>
      <c r="E2594" s="181"/>
      <c r="F2594" s="181"/>
      <c r="G2594" s="181"/>
      <c r="H2594" s="181"/>
      <c r="I2594" s="181"/>
      <c r="J2594" s="181"/>
      <c r="K2594" s="625"/>
      <c r="L2594" s="181"/>
    </row>
    <row r="2595" spans="2:12" x14ac:dyDescent="0.25">
      <c r="B2595" s="624"/>
      <c r="C2595" s="181"/>
      <c r="D2595" s="181"/>
      <c r="E2595" s="181"/>
      <c r="F2595" s="181"/>
      <c r="G2595" s="181"/>
      <c r="H2595" s="181"/>
      <c r="I2595" s="181"/>
      <c r="J2595" s="181"/>
      <c r="K2595" s="625"/>
      <c r="L2595" s="181"/>
    </row>
    <row r="2596" spans="2:12" x14ac:dyDescent="0.25">
      <c r="B2596" s="624"/>
      <c r="C2596" s="181"/>
      <c r="D2596" s="181"/>
      <c r="E2596" s="181"/>
      <c r="F2596" s="181"/>
      <c r="G2596" s="181"/>
      <c r="H2596" s="181"/>
      <c r="I2596" s="181"/>
      <c r="J2596" s="181"/>
      <c r="K2596" s="625"/>
      <c r="L2596" s="181"/>
    </row>
    <row r="2597" spans="2:12" x14ac:dyDescent="0.25">
      <c r="B2597" s="624"/>
      <c r="C2597" s="181"/>
      <c r="D2597" s="181"/>
      <c r="E2597" s="181"/>
      <c r="F2597" s="181"/>
      <c r="G2597" s="181"/>
      <c r="H2597" s="181"/>
      <c r="I2597" s="181"/>
      <c r="J2597" s="181"/>
      <c r="K2597" s="625"/>
      <c r="L2597" s="181"/>
    </row>
    <row r="2598" spans="2:12" x14ac:dyDescent="0.25">
      <c r="B2598" s="624"/>
      <c r="C2598" s="181"/>
      <c r="D2598" s="181"/>
      <c r="E2598" s="181"/>
      <c r="F2598" s="181"/>
      <c r="G2598" s="181"/>
      <c r="H2598" s="181"/>
      <c r="I2598" s="181"/>
      <c r="J2598" s="181"/>
      <c r="K2598" s="625"/>
      <c r="L2598" s="181"/>
    </row>
    <row r="2599" spans="2:12" x14ac:dyDescent="0.25">
      <c r="B2599" s="624"/>
      <c r="C2599" s="181"/>
      <c r="D2599" s="181"/>
      <c r="E2599" s="181"/>
      <c r="F2599" s="181"/>
      <c r="G2599" s="181"/>
      <c r="H2599" s="181"/>
      <c r="I2599" s="181"/>
      <c r="J2599" s="181"/>
      <c r="K2599" s="625"/>
      <c r="L2599" s="181"/>
    </row>
    <row r="2600" spans="2:12" x14ac:dyDescent="0.25">
      <c r="B2600" s="624"/>
      <c r="C2600" s="181"/>
      <c r="D2600" s="181"/>
      <c r="E2600" s="181"/>
      <c r="F2600" s="181"/>
      <c r="G2600" s="181"/>
      <c r="H2600" s="181"/>
      <c r="I2600" s="181"/>
      <c r="J2600" s="181"/>
      <c r="K2600" s="625"/>
      <c r="L2600" s="181"/>
    </row>
    <row r="2601" spans="2:12" x14ac:dyDescent="0.25">
      <c r="B2601" s="624"/>
      <c r="C2601" s="181"/>
      <c r="D2601" s="181"/>
      <c r="E2601" s="181"/>
      <c r="F2601" s="181"/>
      <c r="G2601" s="181"/>
      <c r="H2601" s="181"/>
      <c r="I2601" s="181"/>
      <c r="J2601" s="181"/>
      <c r="K2601" s="625"/>
      <c r="L2601" s="181"/>
    </row>
    <row r="2602" spans="2:12" x14ac:dyDescent="0.25">
      <c r="B2602" s="624"/>
      <c r="C2602" s="181"/>
      <c r="D2602" s="181"/>
      <c r="E2602" s="181"/>
      <c r="F2602" s="181"/>
      <c r="G2602" s="181"/>
      <c r="H2602" s="181"/>
      <c r="I2602" s="181"/>
      <c r="J2602" s="181"/>
      <c r="K2602" s="625"/>
      <c r="L2602" s="181"/>
    </row>
    <row r="2603" spans="2:12" x14ac:dyDescent="0.25">
      <c r="B2603" s="624"/>
      <c r="C2603" s="181"/>
      <c r="D2603" s="181"/>
      <c r="E2603" s="181"/>
      <c r="F2603" s="181"/>
      <c r="G2603" s="181"/>
      <c r="H2603" s="181"/>
      <c r="I2603" s="181"/>
      <c r="J2603" s="181"/>
      <c r="K2603" s="625"/>
      <c r="L2603" s="181"/>
    </row>
    <row r="2604" spans="2:12" x14ac:dyDescent="0.25">
      <c r="B2604" s="624"/>
      <c r="C2604" s="181"/>
      <c r="D2604" s="181"/>
      <c r="E2604" s="181"/>
      <c r="F2604" s="181"/>
      <c r="G2604" s="181"/>
      <c r="H2604" s="181"/>
      <c r="I2604" s="181"/>
      <c r="J2604" s="181"/>
      <c r="K2604" s="625"/>
      <c r="L2604" s="181"/>
    </row>
    <row r="2605" spans="2:12" x14ac:dyDescent="0.25">
      <c r="B2605" s="624"/>
      <c r="C2605" s="181"/>
      <c r="D2605" s="181"/>
      <c r="E2605" s="181"/>
      <c r="F2605" s="181"/>
      <c r="G2605" s="181"/>
      <c r="H2605" s="181"/>
      <c r="I2605" s="181"/>
      <c r="J2605" s="181"/>
      <c r="K2605" s="625"/>
      <c r="L2605" s="181"/>
    </row>
    <row r="2606" spans="2:12" x14ac:dyDescent="0.25">
      <c r="B2606" s="624"/>
      <c r="C2606" s="181"/>
      <c r="D2606" s="181"/>
      <c r="E2606" s="181"/>
      <c r="F2606" s="181"/>
      <c r="G2606" s="181"/>
      <c r="H2606" s="181"/>
      <c r="I2606" s="181"/>
      <c r="J2606" s="181"/>
      <c r="K2606" s="625"/>
      <c r="L2606" s="181"/>
    </row>
    <row r="2607" spans="2:12" x14ac:dyDescent="0.25">
      <c r="B2607" s="624"/>
      <c r="C2607" s="181"/>
      <c r="D2607" s="181"/>
      <c r="E2607" s="181"/>
      <c r="F2607" s="181"/>
      <c r="G2607" s="181"/>
      <c r="H2607" s="181"/>
      <c r="I2607" s="181"/>
      <c r="J2607" s="181"/>
      <c r="K2607" s="625"/>
      <c r="L2607" s="181"/>
    </row>
    <row r="2608" spans="2:12" x14ac:dyDescent="0.25">
      <c r="B2608" s="624"/>
      <c r="C2608" s="181"/>
      <c r="D2608" s="181"/>
      <c r="E2608" s="181"/>
      <c r="F2608" s="181"/>
      <c r="G2608" s="181"/>
      <c r="H2608" s="181"/>
      <c r="I2608" s="181"/>
      <c r="J2608" s="181"/>
      <c r="K2608" s="625"/>
      <c r="L2608" s="181"/>
    </row>
    <row r="2609" spans="2:12" x14ac:dyDescent="0.25">
      <c r="B2609" s="624"/>
      <c r="C2609" s="181"/>
      <c r="D2609" s="181"/>
      <c r="E2609" s="181"/>
      <c r="F2609" s="181"/>
      <c r="G2609" s="181"/>
      <c r="H2609" s="181"/>
      <c r="I2609" s="181"/>
      <c r="J2609" s="181"/>
      <c r="K2609" s="625"/>
      <c r="L2609" s="181"/>
    </row>
    <row r="2610" spans="2:12" x14ac:dyDescent="0.25">
      <c r="B2610" s="624"/>
      <c r="C2610" s="181"/>
      <c r="D2610" s="181"/>
      <c r="E2610" s="181"/>
      <c r="F2610" s="181"/>
      <c r="G2610" s="181"/>
      <c r="H2610" s="181"/>
      <c r="I2610" s="181"/>
      <c r="J2610" s="181"/>
      <c r="K2610" s="625"/>
      <c r="L2610" s="181"/>
    </row>
    <row r="2611" spans="2:12" x14ac:dyDescent="0.25">
      <c r="B2611" s="624"/>
      <c r="C2611" s="181"/>
      <c r="D2611" s="181"/>
      <c r="E2611" s="181"/>
      <c r="F2611" s="181"/>
      <c r="G2611" s="181"/>
      <c r="H2611" s="181"/>
      <c r="I2611" s="181"/>
      <c r="J2611" s="181"/>
      <c r="K2611" s="625"/>
      <c r="L2611" s="181"/>
    </row>
    <row r="2612" spans="2:12" x14ac:dyDescent="0.25">
      <c r="B2612" s="624"/>
      <c r="C2612" s="181"/>
      <c r="D2612" s="181"/>
      <c r="E2612" s="181"/>
      <c r="F2612" s="181"/>
      <c r="G2612" s="181"/>
      <c r="H2612" s="181"/>
      <c r="I2612" s="181"/>
      <c r="J2612" s="181"/>
      <c r="K2612" s="625"/>
      <c r="L2612" s="181"/>
    </row>
    <row r="2613" spans="2:12" x14ac:dyDescent="0.25">
      <c r="B2613" s="624"/>
      <c r="C2613" s="181"/>
      <c r="D2613" s="181"/>
      <c r="E2613" s="181"/>
      <c r="F2613" s="181"/>
      <c r="G2613" s="181"/>
      <c r="H2613" s="181"/>
      <c r="I2613" s="181"/>
      <c r="J2613" s="181"/>
      <c r="K2613" s="625"/>
      <c r="L2613" s="181"/>
    </row>
    <row r="2614" spans="2:12" x14ac:dyDescent="0.25">
      <c r="B2614" s="624"/>
      <c r="C2614" s="181"/>
      <c r="D2614" s="181"/>
      <c r="E2614" s="181"/>
      <c r="F2614" s="181"/>
      <c r="G2614" s="181"/>
      <c r="H2614" s="181"/>
      <c r="I2614" s="181"/>
      <c r="J2614" s="181"/>
      <c r="K2614" s="625"/>
      <c r="L2614" s="181"/>
    </row>
    <row r="2615" spans="2:12" x14ac:dyDescent="0.25">
      <c r="B2615" s="624"/>
      <c r="C2615" s="181"/>
      <c r="D2615" s="181"/>
      <c r="E2615" s="181"/>
      <c r="F2615" s="181"/>
      <c r="G2615" s="181"/>
      <c r="H2615" s="181"/>
      <c r="I2615" s="181"/>
      <c r="J2615" s="181"/>
      <c r="K2615" s="625"/>
      <c r="L2615" s="181"/>
    </row>
    <row r="2616" spans="2:12" x14ac:dyDescent="0.25">
      <c r="B2616" s="624"/>
      <c r="C2616" s="181"/>
      <c r="D2616" s="181"/>
      <c r="E2616" s="181"/>
      <c r="F2616" s="181"/>
      <c r="G2616" s="181"/>
      <c r="H2616" s="181"/>
      <c r="I2616" s="181"/>
      <c r="J2616" s="181"/>
      <c r="K2616" s="625"/>
      <c r="L2616" s="181"/>
    </row>
    <row r="2617" spans="2:12" x14ac:dyDescent="0.25">
      <c r="B2617" s="624"/>
      <c r="C2617" s="181"/>
      <c r="D2617" s="181"/>
      <c r="E2617" s="181"/>
      <c r="F2617" s="181"/>
      <c r="G2617" s="181"/>
      <c r="H2617" s="181"/>
      <c r="I2617" s="181"/>
      <c r="J2617" s="181"/>
      <c r="K2617" s="625"/>
      <c r="L2617" s="181"/>
    </row>
    <row r="2618" spans="2:12" x14ac:dyDescent="0.25">
      <c r="B2618" s="624"/>
      <c r="C2618" s="181"/>
      <c r="D2618" s="181"/>
      <c r="E2618" s="181"/>
      <c r="F2618" s="181"/>
      <c r="G2618" s="181"/>
      <c r="H2618" s="181"/>
      <c r="I2618" s="181"/>
      <c r="J2618" s="181"/>
      <c r="K2618" s="625"/>
      <c r="L2618" s="181"/>
    </row>
    <row r="2619" spans="2:12" x14ac:dyDescent="0.25">
      <c r="B2619" s="624"/>
      <c r="C2619" s="181"/>
      <c r="D2619" s="181"/>
      <c r="E2619" s="181"/>
      <c r="F2619" s="181"/>
      <c r="G2619" s="181"/>
      <c r="H2619" s="181"/>
      <c r="I2619" s="181"/>
      <c r="J2619" s="181"/>
      <c r="K2619" s="625"/>
      <c r="L2619" s="181"/>
    </row>
    <row r="2620" spans="2:12" x14ac:dyDescent="0.25">
      <c r="B2620" s="624"/>
      <c r="C2620" s="181"/>
      <c r="D2620" s="181"/>
      <c r="E2620" s="181"/>
      <c r="F2620" s="181"/>
      <c r="G2620" s="181"/>
      <c r="H2620" s="181"/>
      <c r="I2620" s="181"/>
      <c r="J2620" s="181"/>
      <c r="K2620" s="625"/>
      <c r="L2620" s="181"/>
    </row>
    <row r="2621" spans="2:12" x14ac:dyDescent="0.25">
      <c r="B2621" s="624"/>
      <c r="C2621" s="181"/>
      <c r="D2621" s="181"/>
      <c r="E2621" s="181"/>
      <c r="F2621" s="181"/>
      <c r="G2621" s="181"/>
      <c r="H2621" s="181"/>
      <c r="I2621" s="181"/>
      <c r="J2621" s="181"/>
      <c r="K2621" s="625"/>
      <c r="L2621" s="181"/>
    </row>
    <row r="2622" spans="2:12" x14ac:dyDescent="0.25">
      <c r="B2622" s="624"/>
      <c r="C2622" s="181"/>
      <c r="D2622" s="181"/>
      <c r="E2622" s="181"/>
      <c r="F2622" s="181"/>
      <c r="G2622" s="181"/>
      <c r="H2622" s="181"/>
      <c r="I2622" s="181"/>
      <c r="J2622" s="181"/>
      <c r="K2622" s="625"/>
      <c r="L2622" s="181"/>
    </row>
    <row r="2623" spans="2:12" x14ac:dyDescent="0.25">
      <c r="B2623" s="624"/>
      <c r="C2623" s="181"/>
      <c r="D2623" s="181"/>
      <c r="E2623" s="181"/>
      <c r="F2623" s="181"/>
      <c r="G2623" s="181"/>
      <c r="H2623" s="181"/>
      <c r="I2623" s="181"/>
      <c r="J2623" s="181"/>
      <c r="K2623" s="625"/>
      <c r="L2623" s="181"/>
    </row>
    <row r="2624" spans="2:12" x14ac:dyDescent="0.25">
      <c r="B2624" s="624"/>
      <c r="C2624" s="181"/>
      <c r="D2624" s="181"/>
      <c r="E2624" s="181"/>
      <c r="F2624" s="181"/>
      <c r="G2624" s="181"/>
      <c r="H2624" s="181"/>
      <c r="I2624" s="181"/>
      <c r="J2624" s="181"/>
      <c r="K2624" s="625"/>
      <c r="L2624" s="181"/>
    </row>
    <row r="2625" spans="2:12" x14ac:dyDescent="0.25">
      <c r="B2625" s="624"/>
      <c r="C2625" s="181"/>
      <c r="D2625" s="181"/>
      <c r="E2625" s="181"/>
      <c r="F2625" s="181"/>
      <c r="G2625" s="181"/>
      <c r="H2625" s="181"/>
      <c r="I2625" s="181"/>
      <c r="J2625" s="181"/>
      <c r="K2625" s="625"/>
      <c r="L2625" s="181"/>
    </row>
    <row r="2626" spans="2:12" x14ac:dyDescent="0.25">
      <c r="B2626" s="624"/>
      <c r="C2626" s="181"/>
      <c r="D2626" s="181"/>
      <c r="E2626" s="181"/>
      <c r="F2626" s="181"/>
      <c r="G2626" s="181"/>
      <c r="H2626" s="181"/>
      <c r="I2626" s="181"/>
      <c r="J2626" s="181"/>
      <c r="K2626" s="625"/>
      <c r="L2626" s="181"/>
    </row>
    <row r="2627" spans="2:12" x14ac:dyDescent="0.25">
      <c r="B2627" s="624"/>
      <c r="C2627" s="181"/>
      <c r="D2627" s="181"/>
      <c r="E2627" s="181"/>
      <c r="F2627" s="181"/>
      <c r="G2627" s="181"/>
      <c r="H2627" s="181"/>
      <c r="I2627" s="181"/>
      <c r="J2627" s="181"/>
      <c r="K2627" s="625"/>
      <c r="L2627" s="181"/>
    </row>
    <row r="2628" spans="2:12" x14ac:dyDescent="0.25">
      <c r="B2628" s="624"/>
      <c r="C2628" s="181"/>
      <c r="D2628" s="181"/>
      <c r="E2628" s="181"/>
      <c r="F2628" s="181"/>
      <c r="G2628" s="181"/>
      <c r="H2628" s="181"/>
      <c r="I2628" s="181"/>
      <c r="J2628" s="181"/>
      <c r="K2628" s="625"/>
      <c r="L2628" s="181"/>
    </row>
    <row r="2629" spans="2:12" x14ac:dyDescent="0.25">
      <c r="B2629" s="624"/>
      <c r="C2629" s="181"/>
      <c r="D2629" s="181"/>
      <c r="E2629" s="181"/>
      <c r="F2629" s="181"/>
      <c r="G2629" s="181"/>
      <c r="H2629" s="181"/>
      <c r="I2629" s="181"/>
      <c r="J2629" s="181"/>
      <c r="K2629" s="625"/>
      <c r="L2629" s="181"/>
    </row>
    <row r="2630" spans="2:12" x14ac:dyDescent="0.25">
      <c r="B2630" s="624"/>
      <c r="C2630" s="181"/>
      <c r="D2630" s="181"/>
      <c r="E2630" s="181"/>
      <c r="F2630" s="181"/>
      <c r="G2630" s="181"/>
      <c r="H2630" s="181"/>
      <c r="I2630" s="181"/>
      <c r="J2630" s="181"/>
      <c r="K2630" s="625"/>
      <c r="L2630" s="181"/>
    </row>
    <row r="2631" spans="2:12" x14ac:dyDescent="0.25">
      <c r="B2631" s="624"/>
      <c r="C2631" s="181"/>
      <c r="D2631" s="181"/>
      <c r="E2631" s="181"/>
      <c r="F2631" s="181"/>
      <c r="G2631" s="181"/>
      <c r="H2631" s="181"/>
      <c r="I2631" s="181"/>
      <c r="J2631" s="181"/>
      <c r="K2631" s="625"/>
      <c r="L2631" s="181"/>
    </row>
    <row r="2632" spans="2:12" x14ac:dyDescent="0.25">
      <c r="B2632" s="624"/>
      <c r="C2632" s="181"/>
      <c r="D2632" s="181"/>
      <c r="E2632" s="181"/>
      <c r="F2632" s="181"/>
      <c r="G2632" s="181"/>
      <c r="H2632" s="181"/>
      <c r="I2632" s="181"/>
      <c r="J2632" s="181"/>
      <c r="K2632" s="625"/>
      <c r="L2632" s="181"/>
    </row>
    <row r="2633" spans="2:12" x14ac:dyDescent="0.25">
      <c r="B2633" s="624"/>
      <c r="C2633" s="181"/>
      <c r="D2633" s="181"/>
      <c r="E2633" s="181"/>
      <c r="F2633" s="181"/>
      <c r="G2633" s="181"/>
      <c r="H2633" s="181"/>
      <c r="I2633" s="181"/>
      <c r="J2633" s="181"/>
      <c r="K2633" s="625"/>
      <c r="L2633" s="181"/>
    </row>
    <row r="2634" spans="2:12" x14ac:dyDescent="0.25">
      <c r="B2634" s="624"/>
      <c r="C2634" s="181"/>
      <c r="D2634" s="181"/>
      <c r="E2634" s="181"/>
      <c r="F2634" s="181"/>
      <c r="G2634" s="181"/>
      <c r="H2634" s="181"/>
      <c r="I2634" s="181"/>
      <c r="J2634" s="181"/>
      <c r="K2634" s="625"/>
      <c r="L2634" s="181"/>
    </row>
    <row r="2635" spans="2:12" x14ac:dyDescent="0.25">
      <c r="B2635" s="624"/>
      <c r="C2635" s="181"/>
      <c r="D2635" s="181"/>
      <c r="E2635" s="181"/>
      <c r="F2635" s="181"/>
      <c r="G2635" s="181"/>
      <c r="H2635" s="181"/>
      <c r="I2635" s="181"/>
      <c r="J2635" s="181"/>
      <c r="K2635" s="625"/>
      <c r="L2635" s="181"/>
    </row>
    <row r="2636" spans="2:12" x14ac:dyDescent="0.25">
      <c r="B2636" s="624"/>
      <c r="C2636" s="181"/>
      <c r="D2636" s="181"/>
      <c r="E2636" s="181"/>
      <c r="F2636" s="181"/>
      <c r="G2636" s="181"/>
      <c r="H2636" s="181"/>
      <c r="I2636" s="181"/>
      <c r="J2636" s="181"/>
      <c r="K2636" s="625"/>
      <c r="L2636" s="181"/>
    </row>
    <row r="2637" spans="2:12" x14ac:dyDescent="0.25">
      <c r="B2637" s="624"/>
      <c r="C2637" s="181"/>
      <c r="D2637" s="181"/>
      <c r="E2637" s="181"/>
      <c r="F2637" s="181"/>
      <c r="G2637" s="181"/>
      <c r="H2637" s="181"/>
      <c r="I2637" s="181"/>
      <c r="J2637" s="181"/>
      <c r="K2637" s="625"/>
      <c r="L2637" s="181"/>
    </row>
    <row r="2638" spans="2:12" x14ac:dyDescent="0.25">
      <c r="B2638" s="624"/>
      <c r="C2638" s="181"/>
      <c r="D2638" s="181"/>
      <c r="E2638" s="181"/>
      <c r="F2638" s="181"/>
      <c r="G2638" s="181"/>
      <c r="H2638" s="181"/>
      <c r="I2638" s="181"/>
      <c r="J2638" s="181"/>
      <c r="K2638" s="625"/>
      <c r="L2638" s="181"/>
    </row>
    <row r="2639" spans="2:12" x14ac:dyDescent="0.25">
      <c r="B2639" s="624"/>
      <c r="C2639" s="181"/>
      <c r="D2639" s="181"/>
      <c r="E2639" s="181"/>
      <c r="F2639" s="181"/>
      <c r="G2639" s="181"/>
      <c r="H2639" s="181"/>
      <c r="I2639" s="181"/>
      <c r="J2639" s="181"/>
      <c r="K2639" s="625"/>
      <c r="L2639" s="181"/>
    </row>
    <row r="2640" spans="2:12" x14ac:dyDescent="0.25">
      <c r="B2640" s="624"/>
      <c r="C2640" s="181"/>
      <c r="D2640" s="181"/>
      <c r="E2640" s="181"/>
      <c r="F2640" s="181"/>
      <c r="G2640" s="181"/>
      <c r="H2640" s="181"/>
      <c r="I2640" s="181"/>
      <c r="J2640" s="181"/>
      <c r="K2640" s="625"/>
      <c r="L2640" s="181"/>
    </row>
    <row r="2641" spans="2:12" x14ac:dyDescent="0.25">
      <c r="B2641" s="624"/>
      <c r="C2641" s="181"/>
      <c r="D2641" s="181"/>
      <c r="E2641" s="181"/>
      <c r="F2641" s="181"/>
      <c r="G2641" s="181"/>
      <c r="H2641" s="181"/>
      <c r="I2641" s="181"/>
      <c r="J2641" s="181"/>
      <c r="K2641" s="625"/>
      <c r="L2641" s="181"/>
    </row>
    <row r="2642" spans="2:12" x14ac:dyDescent="0.25">
      <c r="B2642" s="624"/>
      <c r="C2642" s="181"/>
      <c r="D2642" s="181"/>
      <c r="E2642" s="181"/>
      <c r="F2642" s="181"/>
      <c r="G2642" s="181"/>
      <c r="H2642" s="181"/>
      <c r="I2642" s="181"/>
      <c r="J2642" s="181"/>
      <c r="K2642" s="625"/>
      <c r="L2642" s="181"/>
    </row>
    <row r="2643" spans="2:12" x14ac:dyDescent="0.25">
      <c r="B2643" s="624"/>
      <c r="C2643" s="181"/>
      <c r="D2643" s="181"/>
      <c r="E2643" s="181"/>
      <c r="F2643" s="181"/>
      <c r="G2643" s="181"/>
      <c r="H2643" s="181"/>
      <c r="I2643" s="181"/>
      <c r="J2643" s="181"/>
      <c r="K2643" s="625"/>
      <c r="L2643" s="181"/>
    </row>
    <row r="2644" spans="2:12" x14ac:dyDescent="0.25">
      <c r="B2644" s="624"/>
      <c r="C2644" s="181"/>
      <c r="D2644" s="181"/>
      <c r="E2644" s="181"/>
      <c r="F2644" s="181"/>
      <c r="G2644" s="181"/>
      <c r="H2644" s="181"/>
      <c r="I2644" s="181"/>
      <c r="J2644" s="181"/>
      <c r="K2644" s="625"/>
      <c r="L2644" s="181"/>
    </row>
    <row r="2645" spans="2:12" x14ac:dyDescent="0.25">
      <c r="B2645" s="624"/>
      <c r="C2645" s="181"/>
      <c r="D2645" s="181"/>
      <c r="E2645" s="181"/>
      <c r="F2645" s="181"/>
      <c r="G2645" s="181"/>
      <c r="H2645" s="181"/>
      <c r="I2645" s="181"/>
      <c r="J2645" s="181"/>
      <c r="K2645" s="625"/>
      <c r="L2645" s="181"/>
    </row>
    <row r="2646" spans="2:12" x14ac:dyDescent="0.25">
      <c r="B2646" s="624"/>
      <c r="C2646" s="181"/>
      <c r="D2646" s="181"/>
      <c r="E2646" s="181"/>
      <c r="F2646" s="181"/>
      <c r="G2646" s="181"/>
      <c r="H2646" s="181"/>
      <c r="I2646" s="181"/>
      <c r="J2646" s="181"/>
      <c r="K2646" s="625"/>
      <c r="L2646" s="181"/>
    </row>
    <row r="2647" spans="2:12" x14ac:dyDescent="0.25">
      <c r="B2647" s="624"/>
      <c r="C2647" s="181"/>
      <c r="D2647" s="181"/>
      <c r="E2647" s="181"/>
      <c r="F2647" s="181"/>
      <c r="G2647" s="181"/>
      <c r="H2647" s="181"/>
      <c r="I2647" s="181"/>
      <c r="J2647" s="181"/>
      <c r="K2647" s="625"/>
      <c r="L2647" s="181"/>
    </row>
    <row r="2648" spans="2:12" x14ac:dyDescent="0.25">
      <c r="B2648" s="624"/>
      <c r="C2648" s="181"/>
      <c r="D2648" s="181"/>
      <c r="E2648" s="181"/>
      <c r="F2648" s="181"/>
      <c r="G2648" s="181"/>
      <c r="H2648" s="181"/>
      <c r="I2648" s="181"/>
      <c r="J2648" s="181"/>
      <c r="K2648" s="625"/>
      <c r="L2648" s="181"/>
    </row>
    <row r="2649" spans="2:12" x14ac:dyDescent="0.25">
      <c r="B2649" s="624"/>
      <c r="C2649" s="181"/>
      <c r="D2649" s="181"/>
      <c r="E2649" s="181"/>
      <c r="F2649" s="181"/>
      <c r="G2649" s="181"/>
      <c r="H2649" s="181"/>
      <c r="I2649" s="181"/>
      <c r="J2649" s="181"/>
      <c r="K2649" s="625"/>
      <c r="L2649" s="181"/>
    </row>
    <row r="2650" spans="2:12" x14ac:dyDescent="0.25">
      <c r="B2650" s="624"/>
      <c r="C2650" s="181"/>
      <c r="D2650" s="181"/>
      <c r="E2650" s="181"/>
      <c r="F2650" s="181"/>
      <c r="G2650" s="181"/>
      <c r="H2650" s="181"/>
      <c r="I2650" s="181"/>
      <c r="J2650" s="181"/>
      <c r="K2650" s="625"/>
      <c r="L2650" s="181"/>
    </row>
    <row r="2651" spans="2:12" x14ac:dyDescent="0.25">
      <c r="B2651" s="624"/>
      <c r="C2651" s="181"/>
      <c r="D2651" s="181"/>
      <c r="E2651" s="181"/>
      <c r="F2651" s="181"/>
      <c r="G2651" s="181"/>
      <c r="H2651" s="181"/>
      <c r="I2651" s="181"/>
      <c r="J2651" s="181"/>
      <c r="K2651" s="625"/>
      <c r="L2651" s="181"/>
    </row>
    <row r="2652" spans="2:12" x14ac:dyDescent="0.25">
      <c r="B2652" s="624"/>
      <c r="C2652" s="181"/>
      <c r="D2652" s="181"/>
      <c r="E2652" s="181"/>
      <c r="F2652" s="181"/>
      <c r="G2652" s="181"/>
      <c r="H2652" s="181"/>
      <c r="I2652" s="181"/>
      <c r="J2652" s="181"/>
      <c r="K2652" s="625"/>
      <c r="L2652" s="181"/>
    </row>
    <row r="2653" spans="2:12" x14ac:dyDescent="0.25">
      <c r="B2653" s="624"/>
      <c r="C2653" s="181"/>
      <c r="D2653" s="181"/>
      <c r="E2653" s="181"/>
      <c r="F2653" s="181"/>
      <c r="G2653" s="181"/>
      <c r="H2653" s="181"/>
      <c r="I2653" s="181"/>
      <c r="J2653" s="181"/>
      <c r="K2653" s="625"/>
      <c r="L2653" s="181"/>
    </row>
    <row r="2654" spans="2:12" x14ac:dyDescent="0.25">
      <c r="B2654" s="624"/>
      <c r="C2654" s="181"/>
      <c r="D2654" s="181"/>
      <c r="E2654" s="181"/>
      <c r="F2654" s="181"/>
      <c r="G2654" s="181"/>
      <c r="H2654" s="181"/>
      <c r="I2654" s="181"/>
      <c r="J2654" s="181"/>
      <c r="K2654" s="625"/>
      <c r="L2654" s="181"/>
    </row>
    <row r="2655" spans="2:12" x14ac:dyDescent="0.25">
      <c r="B2655" s="624"/>
      <c r="C2655" s="181"/>
      <c r="D2655" s="181"/>
      <c r="E2655" s="181"/>
      <c r="F2655" s="181"/>
      <c r="G2655" s="181"/>
      <c r="H2655" s="181"/>
      <c r="I2655" s="181"/>
      <c r="J2655" s="181"/>
      <c r="K2655" s="625"/>
      <c r="L2655" s="181"/>
    </row>
    <row r="2656" spans="2:12" x14ac:dyDescent="0.25">
      <c r="B2656" s="624"/>
      <c r="C2656" s="181"/>
      <c r="D2656" s="181"/>
      <c r="E2656" s="181"/>
      <c r="F2656" s="181"/>
      <c r="G2656" s="181"/>
      <c r="H2656" s="181"/>
      <c r="I2656" s="181"/>
      <c r="J2656" s="181"/>
      <c r="K2656" s="625"/>
      <c r="L2656" s="181"/>
    </row>
    <row r="2657" spans="2:12" x14ac:dyDescent="0.25">
      <c r="B2657" s="624"/>
      <c r="C2657" s="181"/>
      <c r="D2657" s="181"/>
      <c r="E2657" s="181"/>
      <c r="F2657" s="181"/>
      <c r="G2657" s="181"/>
      <c r="H2657" s="181"/>
      <c r="I2657" s="181"/>
      <c r="J2657" s="181"/>
      <c r="K2657" s="625"/>
      <c r="L2657" s="181"/>
    </row>
    <row r="2658" spans="2:12" x14ac:dyDescent="0.25">
      <c r="B2658" s="624"/>
      <c r="C2658" s="181"/>
      <c r="D2658" s="181"/>
      <c r="E2658" s="181"/>
      <c r="F2658" s="181"/>
      <c r="G2658" s="181"/>
      <c r="H2658" s="181"/>
      <c r="I2658" s="181"/>
      <c r="J2658" s="181"/>
      <c r="K2658" s="625"/>
      <c r="L2658" s="181"/>
    </row>
    <row r="2659" spans="2:12" x14ac:dyDescent="0.25">
      <c r="B2659" s="624"/>
      <c r="C2659" s="181"/>
      <c r="D2659" s="181"/>
      <c r="E2659" s="181"/>
      <c r="F2659" s="181"/>
      <c r="G2659" s="181"/>
      <c r="H2659" s="181"/>
      <c r="I2659" s="181"/>
      <c r="J2659" s="181"/>
      <c r="K2659" s="625"/>
      <c r="L2659" s="181"/>
    </row>
    <row r="2660" spans="2:12" x14ac:dyDescent="0.25">
      <c r="B2660" s="624"/>
      <c r="C2660" s="181"/>
      <c r="D2660" s="181"/>
      <c r="E2660" s="181"/>
      <c r="F2660" s="181"/>
      <c r="G2660" s="181"/>
      <c r="H2660" s="181"/>
      <c r="I2660" s="181"/>
      <c r="J2660" s="181"/>
      <c r="K2660" s="625"/>
      <c r="L2660" s="181"/>
    </row>
    <row r="2661" spans="2:12" x14ac:dyDescent="0.25">
      <c r="B2661" s="624"/>
      <c r="C2661" s="181"/>
      <c r="D2661" s="181"/>
      <c r="E2661" s="181"/>
      <c r="F2661" s="181"/>
      <c r="G2661" s="181"/>
      <c r="H2661" s="181"/>
      <c r="I2661" s="181"/>
      <c r="J2661" s="181"/>
      <c r="K2661" s="625"/>
      <c r="L2661" s="181"/>
    </row>
    <row r="2662" spans="2:12" x14ac:dyDescent="0.25">
      <c r="B2662" s="624"/>
      <c r="C2662" s="181"/>
      <c r="D2662" s="181"/>
      <c r="E2662" s="181"/>
      <c r="F2662" s="181"/>
      <c r="G2662" s="181"/>
      <c r="H2662" s="181"/>
      <c r="I2662" s="181"/>
      <c r="J2662" s="181"/>
      <c r="K2662" s="625"/>
      <c r="L2662" s="181"/>
    </row>
    <row r="2663" spans="2:12" x14ac:dyDescent="0.25">
      <c r="B2663" s="624"/>
      <c r="C2663" s="181"/>
      <c r="D2663" s="181"/>
      <c r="E2663" s="181"/>
      <c r="F2663" s="181"/>
      <c r="G2663" s="181"/>
      <c r="H2663" s="181"/>
      <c r="I2663" s="181"/>
      <c r="J2663" s="181"/>
      <c r="K2663" s="625"/>
      <c r="L2663" s="181"/>
    </row>
    <row r="2664" spans="2:12" x14ac:dyDescent="0.25">
      <c r="B2664" s="624"/>
      <c r="C2664" s="181"/>
      <c r="D2664" s="181"/>
      <c r="E2664" s="181"/>
      <c r="F2664" s="181"/>
      <c r="G2664" s="181"/>
      <c r="H2664" s="181"/>
      <c r="I2664" s="181"/>
      <c r="J2664" s="181"/>
      <c r="K2664" s="625"/>
      <c r="L2664" s="181"/>
    </row>
    <row r="2665" spans="2:12" x14ac:dyDescent="0.25">
      <c r="B2665" s="624"/>
      <c r="C2665" s="181"/>
      <c r="D2665" s="181"/>
      <c r="E2665" s="181"/>
      <c r="F2665" s="181"/>
      <c r="G2665" s="181"/>
      <c r="H2665" s="181"/>
      <c r="I2665" s="181"/>
      <c r="J2665" s="181"/>
      <c r="K2665" s="625"/>
      <c r="L2665" s="181"/>
    </row>
    <row r="2666" spans="2:12" x14ac:dyDescent="0.25">
      <c r="B2666" s="624"/>
      <c r="C2666" s="181"/>
      <c r="D2666" s="181"/>
      <c r="E2666" s="181"/>
      <c r="F2666" s="181"/>
      <c r="G2666" s="181"/>
      <c r="H2666" s="181"/>
      <c r="I2666" s="181"/>
      <c r="J2666" s="181"/>
      <c r="K2666" s="625"/>
      <c r="L2666" s="181"/>
    </row>
    <row r="2667" spans="2:12" x14ac:dyDescent="0.25">
      <c r="B2667" s="624"/>
      <c r="C2667" s="181"/>
      <c r="D2667" s="181"/>
      <c r="E2667" s="181"/>
      <c r="F2667" s="181"/>
      <c r="G2667" s="181"/>
      <c r="H2667" s="181"/>
      <c r="I2667" s="181"/>
      <c r="J2667" s="181"/>
      <c r="K2667" s="625"/>
      <c r="L2667" s="181"/>
    </row>
    <row r="2668" spans="2:12" x14ac:dyDescent="0.25">
      <c r="B2668" s="624"/>
      <c r="C2668" s="181"/>
      <c r="D2668" s="181"/>
      <c r="E2668" s="181"/>
      <c r="F2668" s="181"/>
      <c r="G2668" s="181"/>
      <c r="H2668" s="181"/>
      <c r="I2668" s="181"/>
      <c r="J2668" s="181"/>
      <c r="K2668" s="625"/>
      <c r="L2668" s="181"/>
    </row>
    <row r="2669" spans="2:12" x14ac:dyDescent="0.25">
      <c r="B2669" s="624"/>
      <c r="C2669" s="181"/>
      <c r="D2669" s="181"/>
      <c r="E2669" s="181"/>
      <c r="F2669" s="181"/>
      <c r="G2669" s="181"/>
      <c r="H2669" s="181"/>
      <c r="I2669" s="181"/>
      <c r="J2669" s="181"/>
      <c r="K2669" s="625"/>
      <c r="L2669" s="181"/>
    </row>
    <row r="2670" spans="2:12" x14ac:dyDescent="0.25">
      <c r="B2670" s="624"/>
      <c r="C2670" s="181"/>
      <c r="D2670" s="181"/>
      <c r="E2670" s="181"/>
      <c r="F2670" s="181"/>
      <c r="G2670" s="181"/>
      <c r="H2670" s="181"/>
      <c r="I2670" s="181"/>
      <c r="J2670" s="181"/>
      <c r="K2670" s="625"/>
      <c r="L2670" s="181"/>
    </row>
    <row r="2671" spans="2:12" x14ac:dyDescent="0.25">
      <c r="B2671" s="624"/>
      <c r="C2671" s="181"/>
      <c r="D2671" s="181"/>
      <c r="E2671" s="181"/>
      <c r="F2671" s="181"/>
      <c r="G2671" s="181"/>
      <c r="H2671" s="181"/>
      <c r="I2671" s="181"/>
      <c r="J2671" s="181"/>
      <c r="K2671" s="625"/>
      <c r="L2671" s="181"/>
    </row>
    <row r="2672" spans="2:12" x14ac:dyDescent="0.25">
      <c r="B2672" s="624"/>
      <c r="C2672" s="181"/>
      <c r="D2672" s="181"/>
      <c r="E2672" s="181"/>
      <c r="F2672" s="181"/>
      <c r="G2672" s="181"/>
      <c r="H2672" s="181"/>
      <c r="I2672" s="181"/>
      <c r="J2672" s="181"/>
      <c r="K2672" s="625"/>
      <c r="L2672" s="181"/>
    </row>
    <row r="2673" spans="2:12" x14ac:dyDescent="0.25">
      <c r="B2673" s="624"/>
      <c r="C2673" s="181"/>
      <c r="D2673" s="181"/>
      <c r="E2673" s="181"/>
      <c r="F2673" s="181"/>
      <c r="G2673" s="181"/>
      <c r="H2673" s="181"/>
      <c r="I2673" s="181"/>
      <c r="J2673" s="181"/>
      <c r="K2673" s="625"/>
      <c r="L2673" s="181"/>
    </row>
    <row r="2674" spans="2:12" x14ac:dyDescent="0.25">
      <c r="B2674" s="624"/>
      <c r="C2674" s="181"/>
      <c r="D2674" s="181"/>
      <c r="E2674" s="181"/>
      <c r="F2674" s="181"/>
      <c r="G2674" s="181"/>
      <c r="H2674" s="181"/>
      <c r="I2674" s="181"/>
      <c r="J2674" s="181"/>
      <c r="K2674" s="625"/>
      <c r="L2674" s="181"/>
    </row>
    <row r="2675" spans="2:12" x14ac:dyDescent="0.25">
      <c r="B2675" s="624"/>
      <c r="C2675" s="181"/>
      <c r="D2675" s="181"/>
      <c r="E2675" s="181"/>
      <c r="F2675" s="181"/>
      <c r="G2675" s="181"/>
      <c r="H2675" s="181"/>
      <c r="I2675" s="181"/>
      <c r="J2675" s="181"/>
      <c r="K2675" s="625"/>
      <c r="L2675" s="181"/>
    </row>
    <row r="2676" spans="2:12" x14ac:dyDescent="0.25">
      <c r="B2676" s="624"/>
      <c r="C2676" s="181"/>
      <c r="D2676" s="181"/>
      <c r="E2676" s="181"/>
      <c r="F2676" s="181"/>
      <c r="G2676" s="181"/>
      <c r="H2676" s="181"/>
      <c r="I2676" s="181"/>
      <c r="J2676" s="181"/>
      <c r="K2676" s="625"/>
      <c r="L2676" s="181"/>
    </row>
    <row r="2677" spans="2:12" x14ac:dyDescent="0.25">
      <c r="B2677" s="624"/>
      <c r="C2677" s="181"/>
      <c r="D2677" s="181"/>
      <c r="E2677" s="181"/>
      <c r="F2677" s="181"/>
      <c r="G2677" s="181"/>
      <c r="H2677" s="181"/>
      <c r="I2677" s="181"/>
      <c r="J2677" s="181"/>
      <c r="K2677" s="625"/>
      <c r="L2677" s="181"/>
    </row>
    <row r="2678" spans="2:12" x14ac:dyDescent="0.25">
      <c r="B2678" s="624"/>
      <c r="C2678" s="181"/>
      <c r="D2678" s="181"/>
      <c r="E2678" s="181"/>
      <c r="F2678" s="181"/>
      <c r="G2678" s="181"/>
      <c r="H2678" s="181"/>
      <c r="I2678" s="181"/>
      <c r="J2678" s="181"/>
      <c r="K2678" s="625"/>
      <c r="L2678" s="181"/>
    </row>
    <row r="2679" spans="2:12" x14ac:dyDescent="0.25">
      <c r="B2679" s="624"/>
      <c r="C2679" s="181"/>
      <c r="D2679" s="181"/>
      <c r="E2679" s="181"/>
      <c r="F2679" s="181"/>
      <c r="G2679" s="181"/>
      <c r="H2679" s="181"/>
      <c r="I2679" s="181"/>
      <c r="J2679" s="181"/>
      <c r="K2679" s="625"/>
      <c r="L2679" s="181"/>
    </row>
    <row r="2680" spans="2:12" x14ac:dyDescent="0.25">
      <c r="B2680" s="624"/>
      <c r="C2680" s="181"/>
      <c r="D2680" s="181"/>
      <c r="E2680" s="181"/>
      <c r="F2680" s="181"/>
      <c r="G2680" s="181"/>
      <c r="H2680" s="181"/>
      <c r="I2680" s="181"/>
      <c r="J2680" s="181"/>
      <c r="K2680" s="625"/>
      <c r="L2680" s="181"/>
    </row>
    <row r="2681" spans="2:12" x14ac:dyDescent="0.25">
      <c r="B2681" s="624"/>
      <c r="C2681" s="181"/>
      <c r="D2681" s="181"/>
      <c r="E2681" s="181"/>
      <c r="F2681" s="181"/>
      <c r="G2681" s="181"/>
      <c r="H2681" s="181"/>
      <c r="I2681" s="181"/>
      <c r="J2681" s="181"/>
      <c r="K2681" s="625"/>
      <c r="L2681" s="181"/>
    </row>
    <row r="2682" spans="2:12" x14ac:dyDescent="0.25">
      <c r="B2682" s="624"/>
      <c r="C2682" s="181"/>
      <c r="D2682" s="181"/>
      <c r="E2682" s="181"/>
      <c r="F2682" s="181"/>
      <c r="G2682" s="181"/>
      <c r="H2682" s="181"/>
      <c r="I2682" s="181"/>
      <c r="J2682" s="181"/>
      <c r="K2682" s="625"/>
      <c r="L2682" s="181"/>
    </row>
    <row r="2683" spans="2:12" x14ac:dyDescent="0.25">
      <c r="B2683" s="624"/>
      <c r="C2683" s="181"/>
      <c r="D2683" s="181"/>
      <c r="E2683" s="181"/>
      <c r="F2683" s="181"/>
      <c r="G2683" s="181"/>
      <c r="H2683" s="181"/>
      <c r="I2683" s="181"/>
      <c r="J2683" s="181"/>
      <c r="K2683" s="625"/>
      <c r="L2683" s="181"/>
    </row>
    <row r="2684" spans="2:12" x14ac:dyDescent="0.25">
      <c r="B2684" s="624"/>
      <c r="C2684" s="181"/>
      <c r="D2684" s="181"/>
      <c r="E2684" s="181"/>
      <c r="F2684" s="181"/>
      <c r="G2684" s="181"/>
      <c r="H2684" s="181"/>
      <c r="I2684" s="181"/>
      <c r="J2684" s="181"/>
      <c r="K2684" s="625"/>
      <c r="L2684" s="181"/>
    </row>
    <row r="2685" spans="2:12" x14ac:dyDescent="0.25">
      <c r="B2685" s="624"/>
      <c r="C2685" s="181"/>
      <c r="D2685" s="181"/>
      <c r="E2685" s="181"/>
      <c r="F2685" s="181"/>
      <c r="G2685" s="181"/>
      <c r="H2685" s="181"/>
      <c r="I2685" s="181"/>
      <c r="J2685" s="181"/>
      <c r="K2685" s="625"/>
      <c r="L2685" s="181"/>
    </row>
    <row r="2686" spans="2:12" x14ac:dyDescent="0.25">
      <c r="B2686" s="624"/>
      <c r="C2686" s="181"/>
      <c r="D2686" s="181"/>
      <c r="E2686" s="181"/>
      <c r="F2686" s="181"/>
      <c r="G2686" s="181"/>
      <c r="H2686" s="181"/>
      <c r="I2686" s="181"/>
      <c r="J2686" s="181"/>
      <c r="K2686" s="625"/>
      <c r="L2686" s="181"/>
    </row>
    <row r="2687" spans="2:12" x14ac:dyDescent="0.25">
      <c r="B2687" s="624"/>
      <c r="C2687" s="181"/>
      <c r="D2687" s="181"/>
      <c r="E2687" s="181"/>
      <c r="F2687" s="181"/>
      <c r="G2687" s="181"/>
      <c r="H2687" s="181"/>
      <c r="I2687" s="181"/>
      <c r="J2687" s="181"/>
      <c r="K2687" s="625"/>
      <c r="L2687" s="181"/>
    </row>
    <row r="2688" spans="2:12" x14ac:dyDescent="0.25">
      <c r="B2688" s="624"/>
      <c r="C2688" s="181"/>
      <c r="D2688" s="181"/>
      <c r="E2688" s="181"/>
      <c r="F2688" s="181"/>
      <c r="G2688" s="181"/>
      <c r="H2688" s="181"/>
      <c r="I2688" s="181"/>
      <c r="J2688" s="181"/>
      <c r="K2688" s="625"/>
      <c r="L2688" s="181"/>
    </row>
    <row r="2689" spans="2:12" x14ac:dyDescent="0.25">
      <c r="B2689" s="624"/>
      <c r="C2689" s="181"/>
      <c r="D2689" s="181"/>
      <c r="E2689" s="181"/>
      <c r="F2689" s="181"/>
      <c r="G2689" s="181"/>
      <c r="H2689" s="181"/>
      <c r="I2689" s="181"/>
      <c r="J2689" s="181"/>
      <c r="K2689" s="625"/>
      <c r="L2689" s="181"/>
    </row>
    <row r="2690" spans="2:12" x14ac:dyDescent="0.25">
      <c r="B2690" s="624"/>
      <c r="C2690" s="181"/>
      <c r="D2690" s="181"/>
      <c r="E2690" s="181"/>
      <c r="F2690" s="181"/>
      <c r="G2690" s="181"/>
      <c r="H2690" s="181"/>
      <c r="I2690" s="181"/>
      <c r="J2690" s="181"/>
      <c r="K2690" s="625"/>
      <c r="L2690" s="181"/>
    </row>
    <row r="2691" spans="2:12" x14ac:dyDescent="0.25">
      <c r="B2691" s="624"/>
      <c r="C2691" s="181"/>
      <c r="D2691" s="181"/>
      <c r="E2691" s="181"/>
      <c r="F2691" s="181"/>
      <c r="G2691" s="181"/>
      <c r="H2691" s="181"/>
      <c r="I2691" s="181"/>
      <c r="J2691" s="181"/>
      <c r="K2691" s="625"/>
      <c r="L2691" s="181"/>
    </row>
    <row r="2692" spans="2:12" x14ac:dyDescent="0.25">
      <c r="B2692" s="624"/>
      <c r="C2692" s="181"/>
      <c r="D2692" s="181"/>
      <c r="E2692" s="181"/>
      <c r="F2692" s="181"/>
      <c r="G2692" s="181"/>
      <c r="H2692" s="181"/>
      <c r="I2692" s="181"/>
      <c r="J2692" s="181"/>
      <c r="K2692" s="625"/>
      <c r="L2692" s="181"/>
    </row>
    <row r="2693" spans="2:12" x14ac:dyDescent="0.25">
      <c r="B2693" s="624"/>
      <c r="C2693" s="181"/>
      <c r="D2693" s="181"/>
      <c r="E2693" s="181"/>
      <c r="F2693" s="181"/>
      <c r="G2693" s="181"/>
      <c r="H2693" s="181"/>
      <c r="I2693" s="181"/>
      <c r="J2693" s="181"/>
      <c r="K2693" s="625"/>
      <c r="L2693" s="181"/>
    </row>
    <row r="2694" spans="2:12" x14ac:dyDescent="0.25">
      <c r="B2694" s="624"/>
      <c r="C2694" s="181"/>
      <c r="D2694" s="181"/>
      <c r="E2694" s="181"/>
      <c r="F2694" s="181"/>
      <c r="G2694" s="181"/>
      <c r="H2694" s="181"/>
      <c r="I2694" s="181"/>
      <c r="J2694" s="181"/>
      <c r="K2694" s="625"/>
      <c r="L2694" s="181"/>
    </row>
    <row r="2695" spans="2:12" x14ac:dyDescent="0.25">
      <c r="B2695" s="624"/>
      <c r="C2695" s="181"/>
      <c r="D2695" s="181"/>
      <c r="E2695" s="181"/>
      <c r="F2695" s="181"/>
      <c r="G2695" s="181"/>
      <c r="H2695" s="181"/>
      <c r="I2695" s="181"/>
      <c r="J2695" s="181"/>
      <c r="K2695" s="625"/>
      <c r="L2695" s="181"/>
    </row>
    <row r="2696" spans="2:12" x14ac:dyDescent="0.25">
      <c r="B2696" s="624"/>
      <c r="C2696" s="181"/>
      <c r="D2696" s="181"/>
      <c r="E2696" s="181"/>
      <c r="F2696" s="181"/>
      <c r="G2696" s="181"/>
      <c r="H2696" s="181"/>
      <c r="I2696" s="181"/>
      <c r="J2696" s="181"/>
      <c r="K2696" s="625"/>
      <c r="L2696" s="181"/>
    </row>
    <row r="2697" spans="2:12" x14ac:dyDescent="0.25">
      <c r="B2697" s="624"/>
      <c r="C2697" s="181"/>
      <c r="D2697" s="181"/>
      <c r="E2697" s="181"/>
      <c r="F2697" s="181"/>
      <c r="G2697" s="181"/>
      <c r="H2697" s="181"/>
      <c r="I2697" s="181"/>
      <c r="J2697" s="181"/>
      <c r="K2697" s="625"/>
      <c r="L2697" s="181"/>
    </row>
    <row r="2698" spans="2:12" x14ac:dyDescent="0.25">
      <c r="B2698" s="624"/>
      <c r="C2698" s="181"/>
      <c r="D2698" s="181"/>
      <c r="E2698" s="181"/>
      <c r="F2698" s="181"/>
      <c r="G2698" s="181"/>
      <c r="H2698" s="181"/>
      <c r="I2698" s="181"/>
      <c r="J2698" s="181"/>
      <c r="K2698" s="625"/>
      <c r="L2698" s="181"/>
    </row>
    <row r="2699" spans="2:12" x14ac:dyDescent="0.25">
      <c r="B2699" s="624"/>
      <c r="C2699" s="181"/>
      <c r="D2699" s="181"/>
      <c r="E2699" s="181"/>
      <c r="F2699" s="181"/>
      <c r="G2699" s="181"/>
      <c r="H2699" s="181"/>
      <c r="I2699" s="181"/>
      <c r="J2699" s="181"/>
      <c r="K2699" s="625"/>
      <c r="L2699" s="181"/>
    </row>
    <row r="2700" spans="2:12" x14ac:dyDescent="0.25">
      <c r="B2700" s="624"/>
      <c r="C2700" s="181"/>
      <c r="D2700" s="181"/>
      <c r="E2700" s="181"/>
      <c r="F2700" s="181"/>
      <c r="G2700" s="181"/>
      <c r="H2700" s="181"/>
      <c r="I2700" s="181"/>
      <c r="J2700" s="181"/>
      <c r="K2700" s="625"/>
      <c r="L2700" s="181"/>
    </row>
    <row r="2701" spans="2:12" x14ac:dyDescent="0.25">
      <c r="B2701" s="624"/>
      <c r="C2701" s="181"/>
      <c r="D2701" s="181"/>
      <c r="E2701" s="181"/>
      <c r="F2701" s="181"/>
      <c r="G2701" s="181"/>
      <c r="H2701" s="181"/>
      <c r="I2701" s="181"/>
      <c r="J2701" s="181"/>
      <c r="K2701" s="625"/>
      <c r="L2701" s="181"/>
    </row>
    <row r="2702" spans="2:12" x14ac:dyDescent="0.25">
      <c r="B2702" s="624"/>
      <c r="C2702" s="181"/>
      <c r="D2702" s="181"/>
      <c r="E2702" s="181"/>
      <c r="F2702" s="181"/>
      <c r="G2702" s="181"/>
      <c r="H2702" s="181"/>
      <c r="I2702" s="181"/>
      <c r="J2702" s="181"/>
      <c r="K2702" s="625"/>
      <c r="L2702" s="181"/>
    </row>
    <row r="2703" spans="2:12" x14ac:dyDescent="0.25">
      <c r="B2703" s="624"/>
      <c r="C2703" s="181"/>
      <c r="D2703" s="181"/>
      <c r="E2703" s="181"/>
      <c r="F2703" s="181"/>
      <c r="G2703" s="181"/>
      <c r="H2703" s="181"/>
      <c r="I2703" s="181"/>
      <c r="J2703" s="181"/>
      <c r="K2703" s="625"/>
      <c r="L2703" s="181"/>
    </row>
    <row r="2704" spans="2:12" x14ac:dyDescent="0.25">
      <c r="B2704" s="624"/>
      <c r="C2704" s="181"/>
      <c r="D2704" s="181"/>
      <c r="E2704" s="181"/>
      <c r="F2704" s="181"/>
      <c r="G2704" s="181"/>
      <c r="H2704" s="181"/>
      <c r="I2704" s="181"/>
      <c r="J2704" s="181"/>
      <c r="K2704" s="625"/>
      <c r="L2704" s="181"/>
    </row>
    <row r="2705" spans="2:12" x14ac:dyDescent="0.25">
      <c r="B2705" s="624"/>
      <c r="C2705" s="181"/>
      <c r="D2705" s="181"/>
      <c r="E2705" s="181"/>
      <c r="F2705" s="181"/>
      <c r="G2705" s="181"/>
      <c r="H2705" s="181"/>
      <c r="I2705" s="181"/>
      <c r="J2705" s="181"/>
      <c r="K2705" s="625"/>
      <c r="L2705" s="181"/>
    </row>
    <row r="2706" spans="2:12" x14ac:dyDescent="0.25">
      <c r="B2706" s="624"/>
      <c r="C2706" s="181"/>
      <c r="D2706" s="181"/>
      <c r="E2706" s="181"/>
      <c r="F2706" s="181"/>
      <c r="G2706" s="181"/>
      <c r="H2706" s="181"/>
      <c r="I2706" s="181"/>
      <c r="J2706" s="181"/>
      <c r="K2706" s="625"/>
      <c r="L2706" s="181"/>
    </row>
    <row r="2707" spans="2:12" x14ac:dyDescent="0.25">
      <c r="B2707" s="624"/>
      <c r="C2707" s="181"/>
      <c r="D2707" s="181"/>
      <c r="E2707" s="181"/>
      <c r="F2707" s="181"/>
      <c r="G2707" s="181"/>
      <c r="H2707" s="181"/>
      <c r="I2707" s="181"/>
      <c r="J2707" s="181"/>
      <c r="K2707" s="625"/>
      <c r="L2707" s="181"/>
    </row>
    <row r="2708" spans="2:12" x14ac:dyDescent="0.25">
      <c r="B2708" s="624"/>
      <c r="C2708" s="181"/>
      <c r="D2708" s="181"/>
      <c r="E2708" s="181"/>
      <c r="F2708" s="181"/>
      <c r="G2708" s="181"/>
      <c r="H2708" s="181"/>
      <c r="I2708" s="181"/>
      <c r="J2708" s="181"/>
      <c r="K2708" s="625"/>
      <c r="L2708" s="181"/>
    </row>
    <row r="2709" spans="2:12" x14ac:dyDescent="0.25">
      <c r="B2709" s="624"/>
      <c r="C2709" s="181"/>
      <c r="D2709" s="181"/>
      <c r="E2709" s="181"/>
      <c r="F2709" s="181"/>
      <c r="G2709" s="181"/>
      <c r="H2709" s="181"/>
      <c r="I2709" s="181"/>
      <c r="J2709" s="181"/>
      <c r="K2709" s="625"/>
      <c r="L2709" s="181"/>
    </row>
    <row r="2710" spans="2:12" x14ac:dyDescent="0.25">
      <c r="B2710" s="624"/>
      <c r="C2710" s="181"/>
      <c r="D2710" s="181"/>
      <c r="E2710" s="181"/>
      <c r="F2710" s="181"/>
      <c r="G2710" s="181"/>
      <c r="H2710" s="181"/>
      <c r="I2710" s="181"/>
      <c r="J2710" s="181"/>
      <c r="K2710" s="625"/>
      <c r="L2710" s="181"/>
    </row>
    <row r="2711" spans="2:12" x14ac:dyDescent="0.25">
      <c r="B2711" s="624"/>
      <c r="C2711" s="181"/>
      <c r="D2711" s="181"/>
      <c r="E2711" s="181"/>
      <c r="F2711" s="181"/>
      <c r="G2711" s="181"/>
      <c r="H2711" s="181"/>
      <c r="I2711" s="181"/>
      <c r="J2711" s="181"/>
      <c r="K2711" s="625"/>
      <c r="L2711" s="181"/>
    </row>
    <row r="2712" spans="2:12" x14ac:dyDescent="0.25">
      <c r="B2712" s="624"/>
      <c r="C2712" s="181"/>
      <c r="D2712" s="181"/>
      <c r="E2712" s="181"/>
      <c r="F2712" s="181"/>
      <c r="G2712" s="181"/>
      <c r="H2712" s="181"/>
      <c r="I2712" s="181"/>
      <c r="J2712" s="181"/>
      <c r="K2712" s="625"/>
      <c r="L2712" s="181"/>
    </row>
    <row r="2713" spans="2:12" x14ac:dyDescent="0.25">
      <c r="B2713" s="624"/>
      <c r="C2713" s="181"/>
      <c r="D2713" s="181"/>
      <c r="E2713" s="181"/>
      <c r="F2713" s="181"/>
      <c r="G2713" s="181"/>
      <c r="H2713" s="181"/>
      <c r="I2713" s="181"/>
      <c r="J2713" s="181"/>
      <c r="K2713" s="625"/>
      <c r="L2713" s="181"/>
    </row>
    <row r="2714" spans="2:12" x14ac:dyDescent="0.25">
      <c r="B2714" s="624"/>
      <c r="C2714" s="181"/>
      <c r="D2714" s="181"/>
      <c r="E2714" s="181"/>
      <c r="F2714" s="181"/>
      <c r="G2714" s="181"/>
      <c r="H2714" s="181"/>
      <c r="I2714" s="181"/>
      <c r="J2714" s="181"/>
      <c r="K2714" s="625"/>
      <c r="L2714" s="181"/>
    </row>
    <row r="2715" spans="2:12" x14ac:dyDescent="0.25">
      <c r="B2715" s="624"/>
      <c r="C2715" s="181"/>
      <c r="D2715" s="181"/>
      <c r="E2715" s="181"/>
      <c r="F2715" s="181"/>
      <c r="G2715" s="181"/>
      <c r="H2715" s="181"/>
      <c r="I2715" s="181"/>
      <c r="J2715" s="181"/>
      <c r="K2715" s="625"/>
      <c r="L2715" s="181"/>
    </row>
    <row r="2716" spans="2:12" x14ac:dyDescent="0.25">
      <c r="B2716" s="624"/>
      <c r="C2716" s="181"/>
      <c r="D2716" s="181"/>
      <c r="E2716" s="181"/>
      <c r="F2716" s="181"/>
      <c r="G2716" s="181"/>
      <c r="H2716" s="181"/>
      <c r="I2716" s="181"/>
      <c r="J2716" s="181"/>
      <c r="K2716" s="625"/>
      <c r="L2716" s="181"/>
    </row>
    <row r="2717" spans="2:12" x14ac:dyDescent="0.25">
      <c r="B2717" s="624"/>
      <c r="C2717" s="181"/>
      <c r="D2717" s="181"/>
      <c r="E2717" s="181"/>
      <c r="F2717" s="181"/>
      <c r="G2717" s="181"/>
      <c r="H2717" s="181"/>
      <c r="I2717" s="181"/>
      <c r="J2717" s="181"/>
      <c r="K2717" s="625"/>
      <c r="L2717" s="181"/>
    </row>
    <row r="2718" spans="2:12" x14ac:dyDescent="0.25">
      <c r="B2718" s="624"/>
      <c r="C2718" s="181"/>
      <c r="D2718" s="181"/>
      <c r="E2718" s="181"/>
      <c r="F2718" s="181"/>
      <c r="G2718" s="181"/>
      <c r="H2718" s="181"/>
      <c r="I2718" s="181"/>
      <c r="J2718" s="181"/>
      <c r="K2718" s="625"/>
      <c r="L2718" s="181"/>
    </row>
    <row r="2719" spans="2:12" x14ac:dyDescent="0.25">
      <c r="B2719" s="624"/>
      <c r="C2719" s="181"/>
      <c r="D2719" s="181"/>
      <c r="E2719" s="181"/>
      <c r="F2719" s="181"/>
      <c r="G2719" s="181"/>
      <c r="H2719" s="181"/>
      <c r="I2719" s="181"/>
      <c r="J2719" s="181"/>
      <c r="K2719" s="625"/>
      <c r="L2719" s="181"/>
    </row>
    <row r="2720" spans="2:12" x14ac:dyDescent="0.25">
      <c r="B2720" s="624"/>
      <c r="C2720" s="181"/>
      <c r="D2720" s="181"/>
      <c r="E2720" s="181"/>
      <c r="F2720" s="181"/>
      <c r="G2720" s="181"/>
      <c r="H2720" s="181"/>
      <c r="I2720" s="181"/>
      <c r="J2720" s="181"/>
      <c r="K2720" s="625"/>
      <c r="L2720" s="181"/>
    </row>
    <row r="2721" spans="2:12" x14ac:dyDescent="0.25">
      <c r="B2721" s="624"/>
      <c r="C2721" s="181"/>
      <c r="D2721" s="181"/>
      <c r="E2721" s="181"/>
      <c r="F2721" s="181"/>
      <c r="G2721" s="181"/>
      <c r="H2721" s="181"/>
      <c r="I2721" s="181"/>
      <c r="J2721" s="181"/>
      <c r="K2721" s="625"/>
      <c r="L2721" s="181"/>
    </row>
    <row r="2722" spans="2:12" x14ac:dyDescent="0.25">
      <c r="B2722" s="624"/>
      <c r="C2722" s="181"/>
      <c r="D2722" s="181"/>
      <c r="E2722" s="181"/>
      <c r="F2722" s="181"/>
      <c r="G2722" s="181"/>
      <c r="H2722" s="181"/>
      <c r="I2722" s="181"/>
      <c r="J2722" s="181"/>
      <c r="K2722" s="625"/>
      <c r="L2722" s="181"/>
    </row>
    <row r="2723" spans="2:12" x14ac:dyDescent="0.25">
      <c r="B2723" s="624"/>
      <c r="C2723" s="181"/>
      <c r="D2723" s="181"/>
      <c r="E2723" s="181"/>
      <c r="F2723" s="181"/>
      <c r="G2723" s="181"/>
      <c r="H2723" s="181"/>
      <c r="I2723" s="181"/>
      <c r="J2723" s="181"/>
      <c r="K2723" s="625"/>
      <c r="L2723" s="181"/>
    </row>
    <row r="2724" spans="2:12" x14ac:dyDescent="0.25">
      <c r="B2724" s="624"/>
      <c r="C2724" s="181"/>
      <c r="D2724" s="181"/>
      <c r="E2724" s="181"/>
      <c r="F2724" s="181"/>
      <c r="G2724" s="181"/>
      <c r="H2724" s="181"/>
      <c r="I2724" s="181"/>
      <c r="J2724" s="181"/>
      <c r="K2724" s="625"/>
      <c r="L2724" s="181"/>
    </row>
    <row r="2725" spans="2:12" x14ac:dyDescent="0.25">
      <c r="B2725" s="624"/>
      <c r="C2725" s="181"/>
      <c r="D2725" s="181"/>
      <c r="E2725" s="181"/>
      <c r="F2725" s="181"/>
      <c r="G2725" s="181"/>
      <c r="H2725" s="181"/>
      <c r="I2725" s="181"/>
      <c r="J2725" s="181"/>
      <c r="K2725" s="625"/>
      <c r="L2725" s="181"/>
    </row>
    <row r="2726" spans="2:12" x14ac:dyDescent="0.25">
      <c r="B2726" s="624"/>
      <c r="C2726" s="181"/>
      <c r="D2726" s="181"/>
      <c r="E2726" s="181"/>
      <c r="F2726" s="181"/>
      <c r="G2726" s="181"/>
      <c r="H2726" s="181"/>
      <c r="I2726" s="181"/>
      <c r="J2726" s="181"/>
      <c r="K2726" s="625"/>
      <c r="L2726" s="181"/>
    </row>
    <row r="2727" spans="2:12" x14ac:dyDescent="0.25">
      <c r="B2727" s="624"/>
      <c r="C2727" s="181"/>
      <c r="D2727" s="181"/>
      <c r="E2727" s="181"/>
      <c r="F2727" s="181"/>
      <c r="G2727" s="181"/>
      <c r="H2727" s="181"/>
      <c r="I2727" s="181"/>
      <c r="J2727" s="181"/>
      <c r="K2727" s="625"/>
      <c r="L2727" s="181"/>
    </row>
    <row r="2728" spans="2:12" x14ac:dyDescent="0.25">
      <c r="B2728" s="624"/>
      <c r="C2728" s="181"/>
      <c r="D2728" s="181"/>
      <c r="E2728" s="181"/>
      <c r="F2728" s="181"/>
      <c r="G2728" s="181"/>
      <c r="H2728" s="181"/>
      <c r="I2728" s="181"/>
      <c r="J2728" s="181"/>
      <c r="K2728" s="625"/>
      <c r="L2728" s="181"/>
    </row>
    <row r="2729" spans="2:12" x14ac:dyDescent="0.25">
      <c r="B2729" s="624"/>
      <c r="C2729" s="181"/>
      <c r="D2729" s="181"/>
      <c r="E2729" s="181"/>
      <c r="F2729" s="181"/>
      <c r="G2729" s="181"/>
      <c r="H2729" s="181"/>
      <c r="I2729" s="181"/>
      <c r="J2729" s="181"/>
      <c r="K2729" s="625"/>
      <c r="L2729" s="181"/>
    </row>
    <row r="2730" spans="2:12" x14ac:dyDescent="0.25">
      <c r="B2730" s="624"/>
      <c r="C2730" s="181"/>
      <c r="D2730" s="181"/>
      <c r="E2730" s="181"/>
      <c r="F2730" s="181"/>
      <c r="G2730" s="181"/>
      <c r="H2730" s="181"/>
      <c r="I2730" s="181"/>
      <c r="J2730" s="181"/>
      <c r="K2730" s="625"/>
      <c r="L2730" s="181"/>
    </row>
    <row r="2731" spans="2:12" x14ac:dyDescent="0.25">
      <c r="B2731" s="624"/>
      <c r="C2731" s="181"/>
      <c r="D2731" s="181"/>
      <c r="E2731" s="181"/>
      <c r="F2731" s="181"/>
      <c r="G2731" s="181"/>
      <c r="H2731" s="181"/>
      <c r="I2731" s="181"/>
      <c r="J2731" s="181"/>
      <c r="K2731" s="625"/>
      <c r="L2731" s="181"/>
    </row>
    <row r="2732" spans="2:12" x14ac:dyDescent="0.25">
      <c r="B2732" s="624"/>
      <c r="C2732" s="181"/>
      <c r="D2732" s="181"/>
      <c r="E2732" s="181"/>
      <c r="F2732" s="181"/>
      <c r="G2732" s="181"/>
      <c r="H2732" s="181"/>
      <c r="I2732" s="181"/>
      <c r="J2732" s="181"/>
      <c r="K2732" s="625"/>
      <c r="L2732" s="181"/>
    </row>
    <row r="2733" spans="2:12" x14ac:dyDescent="0.25">
      <c r="B2733" s="624"/>
      <c r="C2733" s="181"/>
      <c r="D2733" s="181"/>
      <c r="E2733" s="181"/>
      <c r="F2733" s="181"/>
      <c r="G2733" s="181"/>
      <c r="H2733" s="181"/>
      <c r="I2733" s="181"/>
      <c r="J2733" s="181"/>
      <c r="K2733" s="625"/>
      <c r="L2733" s="181"/>
    </row>
    <row r="2734" spans="2:12" x14ac:dyDescent="0.25">
      <c r="B2734" s="624"/>
      <c r="C2734" s="181"/>
      <c r="D2734" s="181"/>
      <c r="E2734" s="181"/>
      <c r="F2734" s="181"/>
      <c r="G2734" s="181"/>
      <c r="H2734" s="181"/>
      <c r="I2734" s="181"/>
      <c r="J2734" s="181"/>
      <c r="K2734" s="625"/>
      <c r="L2734" s="181"/>
    </row>
    <row r="2735" spans="2:12" x14ac:dyDescent="0.25">
      <c r="B2735" s="624"/>
      <c r="C2735" s="181"/>
      <c r="D2735" s="181"/>
      <c r="E2735" s="181"/>
      <c r="F2735" s="181"/>
      <c r="G2735" s="181"/>
      <c r="H2735" s="181"/>
      <c r="I2735" s="181"/>
      <c r="J2735" s="181"/>
      <c r="K2735" s="625"/>
      <c r="L2735" s="181"/>
    </row>
    <row r="2736" spans="2:12" x14ac:dyDescent="0.25">
      <c r="B2736" s="624"/>
      <c r="C2736" s="181"/>
      <c r="D2736" s="181"/>
      <c r="E2736" s="181"/>
      <c r="F2736" s="181"/>
      <c r="G2736" s="181"/>
      <c r="H2736" s="181"/>
      <c r="I2736" s="181"/>
      <c r="J2736" s="181"/>
      <c r="K2736" s="625"/>
      <c r="L2736" s="181"/>
    </row>
    <row r="2737" spans="2:12" x14ac:dyDescent="0.25">
      <c r="B2737" s="624"/>
      <c r="C2737" s="181"/>
      <c r="D2737" s="181"/>
      <c r="E2737" s="181"/>
      <c r="F2737" s="181"/>
      <c r="G2737" s="181"/>
      <c r="H2737" s="181"/>
      <c r="I2737" s="181"/>
      <c r="J2737" s="181"/>
      <c r="K2737" s="625"/>
      <c r="L2737" s="181"/>
    </row>
    <row r="2738" spans="2:12" x14ac:dyDescent="0.25">
      <c r="B2738" s="624"/>
      <c r="C2738" s="181"/>
      <c r="D2738" s="181"/>
      <c r="E2738" s="181"/>
      <c r="F2738" s="181"/>
      <c r="G2738" s="181"/>
      <c r="H2738" s="181"/>
      <c r="I2738" s="181"/>
      <c r="J2738" s="181"/>
      <c r="K2738" s="625"/>
      <c r="L2738" s="181"/>
    </row>
    <row r="2739" spans="2:12" x14ac:dyDescent="0.25">
      <c r="B2739" s="624"/>
      <c r="C2739" s="181"/>
      <c r="D2739" s="181"/>
      <c r="E2739" s="181"/>
      <c r="F2739" s="181"/>
      <c r="G2739" s="181"/>
      <c r="H2739" s="181"/>
      <c r="I2739" s="181"/>
      <c r="J2739" s="181"/>
      <c r="K2739" s="625"/>
      <c r="L2739" s="181"/>
    </row>
    <row r="2740" spans="2:12" x14ac:dyDescent="0.25">
      <c r="B2740" s="624"/>
      <c r="C2740" s="181"/>
      <c r="D2740" s="181"/>
      <c r="E2740" s="181"/>
      <c r="F2740" s="181"/>
      <c r="G2740" s="181"/>
      <c r="H2740" s="181"/>
      <c r="I2740" s="181"/>
      <c r="J2740" s="181"/>
      <c r="K2740" s="625"/>
      <c r="L2740" s="181"/>
    </row>
    <row r="2741" spans="2:12" x14ac:dyDescent="0.25">
      <c r="B2741" s="624"/>
      <c r="C2741" s="181"/>
      <c r="D2741" s="181"/>
      <c r="E2741" s="181"/>
      <c r="F2741" s="181"/>
      <c r="G2741" s="181"/>
      <c r="H2741" s="181"/>
      <c r="I2741" s="181"/>
      <c r="J2741" s="181"/>
      <c r="K2741" s="625"/>
      <c r="L2741" s="181"/>
    </row>
    <row r="2742" spans="2:12" x14ac:dyDescent="0.25">
      <c r="B2742" s="624"/>
      <c r="C2742" s="181"/>
      <c r="D2742" s="181"/>
      <c r="E2742" s="181"/>
      <c r="F2742" s="181"/>
      <c r="G2742" s="181"/>
      <c r="H2742" s="181"/>
      <c r="I2742" s="181"/>
      <c r="J2742" s="181"/>
      <c r="K2742" s="625"/>
      <c r="L2742" s="181"/>
    </row>
    <row r="2743" spans="2:12" x14ac:dyDescent="0.25">
      <c r="B2743" s="624"/>
      <c r="C2743" s="181"/>
      <c r="D2743" s="181"/>
      <c r="E2743" s="181"/>
      <c r="F2743" s="181"/>
      <c r="G2743" s="181"/>
      <c r="H2743" s="181"/>
      <c r="I2743" s="181"/>
      <c r="J2743" s="181"/>
      <c r="K2743" s="625"/>
      <c r="L2743" s="181"/>
    </row>
    <row r="2744" spans="2:12" x14ac:dyDescent="0.25">
      <c r="B2744" s="624"/>
      <c r="C2744" s="181"/>
      <c r="D2744" s="181"/>
      <c r="E2744" s="181"/>
      <c r="F2744" s="181"/>
      <c r="G2744" s="181"/>
      <c r="H2744" s="181"/>
      <c r="I2744" s="181"/>
      <c r="J2744" s="181"/>
      <c r="K2744" s="625"/>
      <c r="L2744" s="181"/>
    </row>
    <row r="2745" spans="2:12" x14ac:dyDescent="0.25">
      <c r="B2745" s="624"/>
      <c r="C2745" s="181"/>
      <c r="D2745" s="181"/>
      <c r="E2745" s="181"/>
      <c r="F2745" s="181"/>
      <c r="G2745" s="181"/>
      <c r="H2745" s="181"/>
      <c r="I2745" s="181"/>
      <c r="J2745" s="181"/>
      <c r="K2745" s="625"/>
      <c r="L2745" s="181"/>
    </row>
    <row r="2746" spans="2:12" x14ac:dyDescent="0.25">
      <c r="B2746" s="624"/>
      <c r="C2746" s="181"/>
      <c r="D2746" s="181"/>
      <c r="E2746" s="181"/>
      <c r="F2746" s="181"/>
      <c r="G2746" s="181"/>
      <c r="H2746" s="181"/>
      <c r="I2746" s="181"/>
      <c r="J2746" s="181"/>
      <c r="K2746" s="625"/>
      <c r="L2746" s="181"/>
    </row>
    <row r="2747" spans="2:12" x14ac:dyDescent="0.25">
      <c r="B2747" s="624"/>
      <c r="C2747" s="181"/>
      <c r="D2747" s="181"/>
      <c r="E2747" s="181"/>
      <c r="F2747" s="181"/>
      <c r="G2747" s="181"/>
      <c r="H2747" s="181"/>
      <c r="I2747" s="181"/>
      <c r="J2747" s="181"/>
      <c r="K2747" s="625"/>
      <c r="L2747" s="181"/>
    </row>
    <row r="2748" spans="2:12" x14ac:dyDescent="0.25">
      <c r="B2748" s="624"/>
      <c r="C2748" s="181"/>
      <c r="D2748" s="181"/>
      <c r="E2748" s="181"/>
      <c r="F2748" s="181"/>
      <c r="G2748" s="181"/>
      <c r="H2748" s="181"/>
      <c r="I2748" s="181"/>
      <c r="J2748" s="181"/>
      <c r="K2748" s="625"/>
      <c r="L2748" s="181"/>
    </row>
    <row r="2749" spans="2:12" x14ac:dyDescent="0.25">
      <c r="B2749" s="624"/>
      <c r="C2749" s="181"/>
      <c r="D2749" s="181"/>
      <c r="E2749" s="181"/>
      <c r="F2749" s="181"/>
      <c r="G2749" s="181"/>
      <c r="H2749" s="181"/>
      <c r="I2749" s="181"/>
      <c r="J2749" s="181"/>
      <c r="K2749" s="625"/>
      <c r="L2749" s="181"/>
    </row>
    <row r="2750" spans="2:12" x14ac:dyDescent="0.25">
      <c r="B2750" s="624"/>
      <c r="C2750" s="181"/>
      <c r="D2750" s="181"/>
      <c r="E2750" s="181"/>
      <c r="F2750" s="181"/>
      <c r="G2750" s="181"/>
      <c r="H2750" s="181"/>
      <c r="I2750" s="181"/>
      <c r="J2750" s="181"/>
      <c r="K2750" s="625"/>
      <c r="L2750" s="181"/>
    </row>
    <row r="2751" spans="2:12" x14ac:dyDescent="0.25">
      <c r="B2751" s="624"/>
      <c r="C2751" s="181"/>
      <c r="D2751" s="181"/>
      <c r="E2751" s="181"/>
      <c r="F2751" s="181"/>
      <c r="G2751" s="181"/>
      <c r="H2751" s="181"/>
      <c r="I2751" s="181"/>
      <c r="J2751" s="181"/>
      <c r="K2751" s="625"/>
      <c r="L2751" s="181"/>
    </row>
    <row r="2752" spans="2:12" x14ac:dyDescent="0.25">
      <c r="B2752" s="624"/>
      <c r="C2752" s="181"/>
      <c r="D2752" s="181"/>
      <c r="E2752" s="181"/>
      <c r="F2752" s="181"/>
      <c r="G2752" s="181"/>
      <c r="H2752" s="181"/>
      <c r="I2752" s="181"/>
      <c r="J2752" s="181"/>
      <c r="K2752" s="625"/>
      <c r="L2752" s="181"/>
    </row>
    <row r="2753" spans="2:12" x14ac:dyDescent="0.25">
      <c r="B2753" s="624"/>
      <c r="C2753" s="181"/>
      <c r="D2753" s="181"/>
      <c r="E2753" s="181"/>
      <c r="F2753" s="181"/>
      <c r="G2753" s="181"/>
      <c r="H2753" s="181"/>
      <c r="I2753" s="181"/>
      <c r="J2753" s="181"/>
      <c r="K2753" s="625"/>
      <c r="L2753" s="181"/>
    </row>
    <row r="2754" spans="2:12" x14ac:dyDescent="0.25">
      <c r="B2754" s="624"/>
      <c r="C2754" s="181"/>
      <c r="D2754" s="181"/>
      <c r="E2754" s="181"/>
      <c r="F2754" s="181"/>
      <c r="G2754" s="181"/>
      <c r="H2754" s="181"/>
      <c r="I2754" s="181"/>
      <c r="J2754" s="181"/>
      <c r="K2754" s="625"/>
      <c r="L2754" s="181"/>
    </row>
    <row r="2755" spans="2:12" x14ac:dyDescent="0.25">
      <c r="B2755" s="624"/>
      <c r="C2755" s="181"/>
      <c r="D2755" s="181"/>
      <c r="E2755" s="181"/>
      <c r="F2755" s="181"/>
      <c r="G2755" s="181"/>
      <c r="H2755" s="181"/>
      <c r="I2755" s="181"/>
      <c r="J2755" s="181"/>
      <c r="K2755" s="625"/>
      <c r="L2755" s="181"/>
    </row>
    <row r="2756" spans="2:12" x14ac:dyDescent="0.25">
      <c r="B2756" s="624"/>
      <c r="C2756" s="181"/>
      <c r="D2756" s="181"/>
      <c r="E2756" s="181"/>
      <c r="F2756" s="181"/>
      <c r="G2756" s="181"/>
      <c r="H2756" s="181"/>
      <c r="I2756" s="181"/>
      <c r="J2756" s="181"/>
      <c r="K2756" s="625"/>
      <c r="L2756" s="181"/>
    </row>
    <row r="2757" spans="2:12" x14ac:dyDescent="0.25">
      <c r="B2757" s="624"/>
      <c r="C2757" s="181"/>
      <c r="D2757" s="181"/>
      <c r="E2757" s="181"/>
      <c r="F2757" s="181"/>
      <c r="G2757" s="181"/>
      <c r="H2757" s="181"/>
      <c r="I2757" s="181"/>
      <c r="J2757" s="181"/>
      <c r="K2757" s="625"/>
      <c r="L2757" s="181"/>
    </row>
    <row r="2758" spans="2:12" x14ac:dyDescent="0.25">
      <c r="B2758" s="624"/>
      <c r="C2758" s="181"/>
      <c r="D2758" s="181"/>
      <c r="E2758" s="181"/>
      <c r="F2758" s="181"/>
      <c r="G2758" s="181"/>
      <c r="H2758" s="181"/>
      <c r="I2758" s="181"/>
      <c r="J2758" s="181"/>
      <c r="K2758" s="625"/>
      <c r="L2758" s="181"/>
    </row>
    <row r="2759" spans="2:12" x14ac:dyDescent="0.25">
      <c r="B2759" s="624"/>
      <c r="C2759" s="181"/>
      <c r="D2759" s="181"/>
      <c r="E2759" s="181"/>
      <c r="F2759" s="181"/>
      <c r="G2759" s="181"/>
      <c r="H2759" s="181"/>
      <c r="I2759" s="181"/>
      <c r="J2759" s="181"/>
      <c r="K2759" s="625"/>
      <c r="L2759" s="181"/>
    </row>
    <row r="2760" spans="2:12" x14ac:dyDescent="0.25">
      <c r="B2760" s="624"/>
      <c r="C2760" s="181"/>
      <c r="D2760" s="181"/>
      <c r="E2760" s="181"/>
      <c r="F2760" s="181"/>
      <c r="G2760" s="181"/>
      <c r="H2760" s="181"/>
      <c r="I2760" s="181"/>
      <c r="J2760" s="181"/>
      <c r="K2760" s="625"/>
      <c r="L2760" s="181"/>
    </row>
    <row r="2761" spans="2:12" x14ac:dyDescent="0.25">
      <c r="B2761" s="624"/>
      <c r="C2761" s="181"/>
      <c r="D2761" s="181"/>
      <c r="E2761" s="181"/>
      <c r="F2761" s="181"/>
      <c r="G2761" s="181"/>
      <c r="H2761" s="181"/>
      <c r="I2761" s="181"/>
      <c r="J2761" s="181"/>
      <c r="K2761" s="625"/>
      <c r="L2761" s="181"/>
    </row>
    <row r="2762" spans="2:12" x14ac:dyDescent="0.25">
      <c r="B2762" s="624"/>
      <c r="C2762" s="181"/>
      <c r="D2762" s="181"/>
      <c r="E2762" s="181"/>
      <c r="F2762" s="181"/>
      <c r="G2762" s="181"/>
      <c r="H2762" s="181"/>
      <c r="I2762" s="181"/>
      <c r="J2762" s="181"/>
      <c r="K2762" s="625"/>
      <c r="L2762" s="181"/>
    </row>
    <row r="2763" spans="2:12" x14ac:dyDescent="0.25">
      <c r="B2763" s="624"/>
      <c r="C2763" s="181"/>
      <c r="D2763" s="181"/>
      <c r="E2763" s="181"/>
      <c r="F2763" s="181"/>
      <c r="G2763" s="181"/>
      <c r="H2763" s="181"/>
      <c r="I2763" s="181"/>
      <c r="J2763" s="181"/>
      <c r="K2763" s="625"/>
      <c r="L2763" s="181"/>
    </row>
    <row r="2764" spans="2:12" x14ac:dyDescent="0.25">
      <c r="B2764" s="624"/>
      <c r="C2764" s="181"/>
      <c r="D2764" s="181"/>
      <c r="E2764" s="181"/>
      <c r="F2764" s="181"/>
      <c r="G2764" s="181"/>
      <c r="H2764" s="181"/>
      <c r="I2764" s="181"/>
      <c r="J2764" s="181"/>
      <c r="K2764" s="625"/>
      <c r="L2764" s="181"/>
    </row>
    <row r="2765" spans="2:12" x14ac:dyDescent="0.25">
      <c r="B2765" s="624"/>
      <c r="C2765" s="181"/>
      <c r="D2765" s="181"/>
      <c r="E2765" s="181"/>
      <c r="F2765" s="181"/>
      <c r="G2765" s="181"/>
      <c r="H2765" s="181"/>
      <c r="I2765" s="181"/>
      <c r="J2765" s="181"/>
      <c r="K2765" s="625"/>
      <c r="L2765" s="181"/>
    </row>
    <row r="2766" spans="2:12" x14ac:dyDescent="0.25">
      <c r="B2766" s="624"/>
      <c r="C2766" s="181"/>
      <c r="D2766" s="181"/>
      <c r="E2766" s="181"/>
      <c r="F2766" s="181"/>
      <c r="G2766" s="181"/>
      <c r="H2766" s="181"/>
      <c r="I2766" s="181"/>
      <c r="J2766" s="181"/>
      <c r="K2766" s="625"/>
      <c r="L2766" s="181"/>
    </row>
    <row r="2767" spans="2:12" x14ac:dyDescent="0.25">
      <c r="B2767" s="624"/>
      <c r="C2767" s="181"/>
      <c r="D2767" s="181"/>
      <c r="E2767" s="181"/>
      <c r="F2767" s="181"/>
      <c r="G2767" s="181"/>
      <c r="H2767" s="181"/>
      <c r="I2767" s="181"/>
      <c r="J2767" s="181"/>
      <c r="K2767" s="625"/>
      <c r="L2767" s="181"/>
    </row>
    <row r="2768" spans="2:12" x14ac:dyDescent="0.25">
      <c r="B2768" s="624"/>
      <c r="C2768" s="181"/>
      <c r="D2768" s="181"/>
      <c r="E2768" s="181"/>
      <c r="F2768" s="181"/>
      <c r="G2768" s="181"/>
      <c r="H2768" s="181"/>
      <c r="I2768" s="181"/>
      <c r="J2768" s="181"/>
      <c r="K2768" s="625"/>
      <c r="L2768" s="181"/>
    </row>
    <row r="2769" spans="2:12" x14ac:dyDescent="0.25">
      <c r="B2769" s="624"/>
      <c r="C2769" s="181"/>
      <c r="D2769" s="181"/>
      <c r="E2769" s="181"/>
      <c r="F2769" s="181"/>
      <c r="G2769" s="181"/>
      <c r="H2769" s="181"/>
      <c r="I2769" s="181"/>
      <c r="J2769" s="181"/>
      <c r="K2769" s="625"/>
      <c r="L2769" s="181"/>
    </row>
    <row r="2770" spans="2:12" x14ac:dyDescent="0.25">
      <c r="B2770" s="624"/>
      <c r="C2770" s="181"/>
      <c r="D2770" s="181"/>
      <c r="E2770" s="181"/>
      <c r="F2770" s="181"/>
      <c r="G2770" s="181"/>
      <c r="H2770" s="181"/>
      <c r="I2770" s="181"/>
      <c r="J2770" s="181"/>
      <c r="K2770" s="625"/>
      <c r="L2770" s="181"/>
    </row>
    <row r="2771" spans="2:12" x14ac:dyDescent="0.25">
      <c r="B2771" s="624"/>
      <c r="C2771" s="181"/>
      <c r="D2771" s="181"/>
      <c r="E2771" s="181"/>
      <c r="F2771" s="181"/>
      <c r="G2771" s="181"/>
      <c r="H2771" s="181"/>
      <c r="I2771" s="181"/>
      <c r="J2771" s="181"/>
      <c r="K2771" s="625"/>
      <c r="L2771" s="181"/>
    </row>
    <row r="2772" spans="2:12" x14ac:dyDescent="0.25">
      <c r="B2772" s="624"/>
      <c r="C2772" s="181"/>
      <c r="D2772" s="181"/>
      <c r="E2772" s="181"/>
      <c r="F2772" s="181"/>
      <c r="G2772" s="181"/>
      <c r="H2772" s="181"/>
      <c r="I2772" s="181"/>
      <c r="J2772" s="181"/>
      <c r="K2772" s="625"/>
      <c r="L2772" s="181"/>
    </row>
    <row r="2773" spans="2:12" x14ac:dyDescent="0.25">
      <c r="B2773" s="624"/>
      <c r="C2773" s="181"/>
      <c r="D2773" s="181"/>
      <c r="E2773" s="181"/>
      <c r="F2773" s="181"/>
      <c r="G2773" s="181"/>
      <c r="H2773" s="181"/>
      <c r="I2773" s="181"/>
      <c r="J2773" s="181"/>
      <c r="K2773" s="625"/>
      <c r="L2773" s="181"/>
    </row>
    <row r="2774" spans="2:12" x14ac:dyDescent="0.25">
      <c r="B2774" s="624"/>
      <c r="C2774" s="181"/>
      <c r="D2774" s="181"/>
      <c r="E2774" s="181"/>
      <c r="F2774" s="181"/>
      <c r="G2774" s="181"/>
      <c r="H2774" s="181"/>
      <c r="I2774" s="181"/>
      <c r="J2774" s="181"/>
      <c r="K2774" s="625"/>
      <c r="L2774" s="181"/>
    </row>
    <row r="2775" spans="2:12" x14ac:dyDescent="0.25">
      <c r="B2775" s="624"/>
      <c r="C2775" s="181"/>
      <c r="D2775" s="181"/>
      <c r="E2775" s="181"/>
      <c r="F2775" s="181"/>
      <c r="G2775" s="181"/>
      <c r="H2775" s="181"/>
      <c r="I2775" s="181"/>
      <c r="J2775" s="181"/>
      <c r="K2775" s="625"/>
      <c r="L2775" s="181"/>
    </row>
    <row r="2776" spans="2:12" x14ac:dyDescent="0.25">
      <c r="B2776" s="624"/>
      <c r="C2776" s="181"/>
      <c r="D2776" s="181"/>
      <c r="E2776" s="181"/>
      <c r="F2776" s="181"/>
      <c r="G2776" s="181"/>
      <c r="H2776" s="181"/>
      <c r="I2776" s="181"/>
      <c r="J2776" s="181"/>
      <c r="K2776" s="625"/>
      <c r="L2776" s="181"/>
    </row>
    <row r="2777" spans="2:12" x14ac:dyDescent="0.25">
      <c r="B2777" s="624"/>
      <c r="C2777" s="181"/>
      <c r="D2777" s="181"/>
      <c r="E2777" s="181"/>
      <c r="F2777" s="181"/>
      <c r="G2777" s="181"/>
      <c r="H2777" s="181"/>
      <c r="I2777" s="181"/>
      <c r="J2777" s="181"/>
      <c r="K2777" s="625"/>
      <c r="L2777" s="181"/>
    </row>
    <row r="2778" spans="2:12" x14ac:dyDescent="0.25">
      <c r="B2778" s="624"/>
      <c r="C2778" s="181"/>
      <c r="D2778" s="181"/>
      <c r="E2778" s="181"/>
      <c r="F2778" s="181"/>
      <c r="G2778" s="181"/>
      <c r="H2778" s="181"/>
      <c r="I2778" s="181"/>
      <c r="J2778" s="181"/>
      <c r="K2778" s="625"/>
      <c r="L2778" s="181"/>
    </row>
    <row r="2779" spans="2:12" x14ac:dyDescent="0.25">
      <c r="B2779" s="624"/>
      <c r="C2779" s="181"/>
      <c r="D2779" s="181"/>
      <c r="E2779" s="181"/>
      <c r="F2779" s="181"/>
      <c r="G2779" s="181"/>
      <c r="H2779" s="181"/>
      <c r="I2779" s="181"/>
      <c r="J2779" s="181"/>
      <c r="K2779" s="625"/>
      <c r="L2779" s="181"/>
    </row>
    <row r="2780" spans="2:12" x14ac:dyDescent="0.25">
      <c r="B2780" s="624"/>
      <c r="C2780" s="181"/>
      <c r="D2780" s="181"/>
      <c r="E2780" s="181"/>
      <c r="F2780" s="181"/>
      <c r="G2780" s="181"/>
      <c r="H2780" s="181"/>
      <c r="I2780" s="181"/>
      <c r="J2780" s="181"/>
      <c r="K2780" s="625"/>
      <c r="L2780" s="181"/>
    </row>
    <row r="2781" spans="2:12" x14ac:dyDescent="0.25">
      <c r="B2781" s="624"/>
      <c r="C2781" s="181"/>
      <c r="D2781" s="181"/>
      <c r="E2781" s="181"/>
      <c r="F2781" s="181"/>
      <c r="G2781" s="181"/>
      <c r="H2781" s="181"/>
      <c r="I2781" s="181"/>
      <c r="J2781" s="181"/>
      <c r="K2781" s="625"/>
      <c r="L2781" s="181"/>
    </row>
    <row r="2782" spans="2:12" x14ac:dyDescent="0.25">
      <c r="B2782" s="624"/>
      <c r="C2782" s="181"/>
      <c r="D2782" s="181"/>
      <c r="E2782" s="181"/>
      <c r="F2782" s="181"/>
      <c r="G2782" s="181"/>
      <c r="H2782" s="181"/>
      <c r="I2782" s="181"/>
      <c r="J2782" s="181"/>
      <c r="K2782" s="625"/>
      <c r="L2782" s="181"/>
    </row>
    <row r="2783" spans="2:12" x14ac:dyDescent="0.25">
      <c r="B2783" s="624"/>
      <c r="C2783" s="181"/>
      <c r="D2783" s="181"/>
      <c r="E2783" s="181"/>
      <c r="F2783" s="181"/>
      <c r="G2783" s="181"/>
      <c r="H2783" s="181"/>
      <c r="I2783" s="181"/>
      <c r="J2783" s="181"/>
      <c r="K2783" s="625"/>
      <c r="L2783" s="181"/>
    </row>
    <row r="2784" spans="2:12" x14ac:dyDescent="0.25">
      <c r="B2784" s="624"/>
      <c r="C2784" s="181"/>
      <c r="D2784" s="181"/>
      <c r="E2784" s="181"/>
      <c r="F2784" s="181"/>
      <c r="G2784" s="181"/>
      <c r="H2784" s="181"/>
      <c r="I2784" s="181"/>
      <c r="J2784" s="181"/>
      <c r="K2784" s="625"/>
      <c r="L2784" s="181"/>
    </row>
    <row r="2785" spans="2:12" x14ac:dyDescent="0.25">
      <c r="B2785" s="624"/>
      <c r="C2785" s="181"/>
      <c r="D2785" s="181"/>
      <c r="E2785" s="181"/>
      <c r="F2785" s="181"/>
      <c r="G2785" s="181"/>
      <c r="H2785" s="181"/>
      <c r="I2785" s="181"/>
      <c r="J2785" s="181"/>
      <c r="K2785" s="625"/>
      <c r="L2785" s="181"/>
    </row>
    <row r="2786" spans="2:12" x14ac:dyDescent="0.25">
      <c r="B2786" s="624"/>
      <c r="C2786" s="181"/>
      <c r="D2786" s="181"/>
      <c r="E2786" s="181"/>
      <c r="F2786" s="181"/>
      <c r="G2786" s="181"/>
      <c r="H2786" s="181"/>
      <c r="I2786" s="181"/>
      <c r="J2786" s="181"/>
      <c r="K2786" s="625"/>
      <c r="L2786" s="181"/>
    </row>
    <row r="2787" spans="2:12" x14ac:dyDescent="0.25">
      <c r="B2787" s="624"/>
      <c r="C2787" s="181"/>
      <c r="D2787" s="181"/>
      <c r="E2787" s="181"/>
      <c r="F2787" s="181"/>
      <c r="G2787" s="181"/>
      <c r="H2787" s="181"/>
      <c r="I2787" s="181"/>
      <c r="J2787" s="181"/>
      <c r="K2787" s="625"/>
      <c r="L2787" s="181"/>
    </row>
    <row r="2788" spans="2:12" x14ac:dyDescent="0.25">
      <c r="B2788" s="624"/>
      <c r="C2788" s="181"/>
      <c r="D2788" s="181"/>
      <c r="E2788" s="181"/>
      <c r="F2788" s="181"/>
      <c r="G2788" s="181"/>
      <c r="H2788" s="181"/>
      <c r="I2788" s="181"/>
      <c r="J2788" s="181"/>
      <c r="K2788" s="625"/>
      <c r="L2788" s="181"/>
    </row>
    <row r="2789" spans="2:12" x14ac:dyDescent="0.25">
      <c r="B2789" s="624"/>
      <c r="C2789" s="181"/>
      <c r="D2789" s="181"/>
      <c r="E2789" s="181"/>
      <c r="F2789" s="181"/>
      <c r="G2789" s="181"/>
      <c r="H2789" s="181"/>
      <c r="I2789" s="181"/>
      <c r="J2789" s="181"/>
      <c r="K2789" s="625"/>
      <c r="L2789" s="181"/>
    </row>
    <row r="2790" spans="2:12" x14ac:dyDescent="0.25">
      <c r="B2790" s="624"/>
      <c r="C2790" s="181"/>
      <c r="D2790" s="181"/>
      <c r="E2790" s="181"/>
      <c r="F2790" s="181"/>
      <c r="G2790" s="181"/>
      <c r="H2790" s="181"/>
      <c r="I2790" s="181"/>
      <c r="J2790" s="181"/>
      <c r="K2790" s="625"/>
      <c r="L2790" s="181"/>
    </row>
    <row r="2791" spans="2:12" x14ac:dyDescent="0.25">
      <c r="B2791" s="624"/>
      <c r="C2791" s="181"/>
      <c r="D2791" s="181"/>
      <c r="E2791" s="181"/>
      <c r="F2791" s="181"/>
      <c r="G2791" s="181"/>
      <c r="H2791" s="181"/>
      <c r="I2791" s="181"/>
      <c r="J2791" s="181"/>
      <c r="K2791" s="625"/>
      <c r="L2791" s="181"/>
    </row>
    <row r="2792" spans="2:12" x14ac:dyDescent="0.25">
      <c r="B2792" s="624"/>
      <c r="C2792" s="181"/>
      <c r="D2792" s="181"/>
      <c r="E2792" s="181"/>
      <c r="F2792" s="181"/>
      <c r="G2792" s="181"/>
      <c r="H2792" s="181"/>
      <c r="I2792" s="181"/>
      <c r="J2792" s="181"/>
      <c r="K2792" s="625"/>
      <c r="L2792" s="181"/>
    </row>
    <row r="2793" spans="2:12" x14ac:dyDescent="0.25">
      <c r="B2793" s="624"/>
      <c r="C2793" s="181"/>
      <c r="D2793" s="181"/>
      <c r="E2793" s="181"/>
      <c r="F2793" s="181"/>
      <c r="G2793" s="181"/>
      <c r="H2793" s="181"/>
      <c r="I2793" s="181"/>
      <c r="J2793" s="181"/>
      <c r="K2793" s="625"/>
      <c r="L2793" s="181"/>
    </row>
    <row r="2794" spans="2:12" x14ac:dyDescent="0.25">
      <c r="B2794" s="624"/>
      <c r="C2794" s="181"/>
      <c r="D2794" s="181"/>
      <c r="E2794" s="181"/>
      <c r="F2794" s="181"/>
      <c r="G2794" s="181"/>
      <c r="H2794" s="181"/>
      <c r="I2794" s="181"/>
      <c r="J2794" s="181"/>
      <c r="K2794" s="625"/>
      <c r="L2794" s="181"/>
    </row>
    <row r="2795" spans="2:12" x14ac:dyDescent="0.25">
      <c r="B2795" s="624"/>
      <c r="C2795" s="181"/>
      <c r="D2795" s="181"/>
      <c r="E2795" s="181"/>
      <c r="F2795" s="181"/>
      <c r="G2795" s="181"/>
      <c r="H2795" s="181"/>
      <c r="I2795" s="181"/>
      <c r="J2795" s="181"/>
      <c r="K2795" s="625"/>
      <c r="L2795" s="181"/>
    </row>
    <row r="2796" spans="2:12" x14ac:dyDescent="0.25">
      <c r="B2796" s="624"/>
      <c r="C2796" s="181"/>
      <c r="D2796" s="181"/>
      <c r="E2796" s="181"/>
      <c r="F2796" s="181"/>
      <c r="G2796" s="181"/>
      <c r="H2796" s="181"/>
      <c r="I2796" s="181"/>
      <c r="J2796" s="181"/>
      <c r="K2796" s="625"/>
      <c r="L2796" s="181"/>
    </row>
    <row r="2797" spans="2:12" x14ac:dyDescent="0.25">
      <c r="B2797" s="624"/>
      <c r="C2797" s="181"/>
      <c r="D2797" s="181"/>
      <c r="E2797" s="181"/>
      <c r="F2797" s="181"/>
      <c r="G2797" s="181"/>
      <c r="H2797" s="181"/>
      <c r="I2797" s="181"/>
      <c r="J2797" s="181"/>
      <c r="K2797" s="625"/>
      <c r="L2797" s="181"/>
    </row>
    <row r="2798" spans="2:12" x14ac:dyDescent="0.25">
      <c r="B2798" s="624"/>
      <c r="C2798" s="181"/>
      <c r="D2798" s="181"/>
      <c r="E2798" s="181"/>
      <c r="F2798" s="181"/>
      <c r="G2798" s="181"/>
      <c r="H2798" s="181"/>
      <c r="I2798" s="181"/>
      <c r="J2798" s="181"/>
      <c r="K2798" s="625"/>
      <c r="L2798" s="181"/>
    </row>
    <row r="2799" spans="2:12" x14ac:dyDescent="0.25">
      <c r="B2799" s="624"/>
      <c r="C2799" s="181"/>
      <c r="D2799" s="181"/>
      <c r="E2799" s="181"/>
      <c r="F2799" s="181"/>
      <c r="G2799" s="181"/>
      <c r="H2799" s="181"/>
      <c r="I2799" s="181"/>
      <c r="J2799" s="181"/>
      <c r="K2799" s="625"/>
      <c r="L2799" s="181"/>
    </row>
    <row r="2800" spans="2:12" x14ac:dyDescent="0.25">
      <c r="B2800" s="624"/>
      <c r="C2800" s="181"/>
      <c r="D2800" s="181"/>
      <c r="E2800" s="181"/>
      <c r="F2800" s="181"/>
      <c r="G2800" s="181"/>
      <c r="H2800" s="181"/>
      <c r="I2800" s="181"/>
      <c r="J2800" s="181"/>
      <c r="K2800" s="625"/>
      <c r="L2800" s="181"/>
    </row>
    <row r="2801" spans="2:12" x14ac:dyDescent="0.25">
      <c r="B2801" s="624"/>
      <c r="C2801" s="181"/>
      <c r="D2801" s="181"/>
      <c r="E2801" s="181"/>
      <c r="F2801" s="181"/>
      <c r="G2801" s="181"/>
      <c r="H2801" s="181"/>
      <c r="I2801" s="181"/>
      <c r="J2801" s="181"/>
      <c r="K2801" s="625"/>
      <c r="L2801" s="181"/>
    </row>
    <row r="2802" spans="2:12" x14ac:dyDescent="0.25">
      <c r="B2802" s="624"/>
      <c r="C2802" s="181"/>
      <c r="D2802" s="181"/>
      <c r="E2802" s="181"/>
      <c r="F2802" s="181"/>
      <c r="G2802" s="181"/>
      <c r="H2802" s="181"/>
      <c r="I2802" s="181"/>
      <c r="J2802" s="181"/>
      <c r="K2802" s="625"/>
      <c r="L2802" s="181"/>
    </row>
    <row r="2803" spans="2:12" x14ac:dyDescent="0.25">
      <c r="B2803" s="624"/>
      <c r="C2803" s="181"/>
      <c r="D2803" s="181"/>
      <c r="E2803" s="181"/>
      <c r="F2803" s="181"/>
      <c r="G2803" s="181"/>
      <c r="H2803" s="181"/>
      <c r="I2803" s="181"/>
      <c r="J2803" s="181"/>
      <c r="K2803" s="625"/>
      <c r="L2803" s="181"/>
    </row>
    <row r="2804" spans="2:12" x14ac:dyDescent="0.25">
      <c r="B2804" s="624"/>
      <c r="C2804" s="181"/>
      <c r="D2804" s="181"/>
      <c r="E2804" s="181"/>
      <c r="F2804" s="181"/>
      <c r="G2804" s="181"/>
      <c r="H2804" s="181"/>
      <c r="I2804" s="181"/>
      <c r="J2804" s="181"/>
      <c r="K2804" s="625"/>
      <c r="L2804" s="181"/>
    </row>
    <row r="2805" spans="2:12" x14ac:dyDescent="0.25">
      <c r="B2805" s="624"/>
      <c r="C2805" s="181"/>
      <c r="D2805" s="181"/>
      <c r="E2805" s="181"/>
      <c r="F2805" s="181"/>
      <c r="G2805" s="181"/>
      <c r="H2805" s="181"/>
      <c r="I2805" s="181"/>
      <c r="J2805" s="181"/>
      <c r="K2805" s="625"/>
      <c r="L2805" s="181"/>
    </row>
    <row r="2806" spans="2:12" x14ac:dyDescent="0.25">
      <c r="B2806" s="624"/>
      <c r="C2806" s="181"/>
      <c r="D2806" s="181"/>
      <c r="E2806" s="181"/>
      <c r="F2806" s="181"/>
      <c r="G2806" s="181"/>
      <c r="H2806" s="181"/>
      <c r="I2806" s="181"/>
      <c r="J2806" s="181"/>
      <c r="K2806" s="625"/>
      <c r="L2806" s="181"/>
    </row>
    <row r="2807" spans="2:12" x14ac:dyDescent="0.25">
      <c r="B2807" s="624"/>
      <c r="C2807" s="181"/>
      <c r="D2807" s="181"/>
      <c r="E2807" s="181"/>
      <c r="F2807" s="181"/>
      <c r="G2807" s="181"/>
      <c r="H2807" s="181"/>
      <c r="I2807" s="181"/>
      <c r="J2807" s="181"/>
      <c r="K2807" s="625"/>
      <c r="L2807" s="181"/>
    </row>
    <row r="2808" spans="2:12" x14ac:dyDescent="0.25">
      <c r="B2808" s="624"/>
      <c r="C2808" s="181"/>
      <c r="D2808" s="181"/>
      <c r="E2808" s="181"/>
      <c r="F2808" s="181"/>
      <c r="G2808" s="181"/>
      <c r="H2808" s="181"/>
      <c r="I2808" s="181"/>
      <c r="J2808" s="181"/>
      <c r="K2808" s="625"/>
      <c r="L2808" s="181"/>
    </row>
    <row r="2809" spans="2:12" x14ac:dyDescent="0.25">
      <c r="B2809" s="624"/>
      <c r="C2809" s="181"/>
      <c r="D2809" s="181"/>
      <c r="E2809" s="181"/>
      <c r="F2809" s="181"/>
      <c r="G2809" s="181"/>
      <c r="H2809" s="181"/>
      <c r="I2809" s="181"/>
      <c r="J2809" s="181"/>
      <c r="K2809" s="625"/>
      <c r="L2809" s="181"/>
    </row>
    <row r="2810" spans="2:12" x14ac:dyDescent="0.25">
      <c r="B2810" s="624"/>
      <c r="C2810" s="181"/>
      <c r="D2810" s="181"/>
      <c r="E2810" s="181"/>
      <c r="F2810" s="181"/>
      <c r="G2810" s="181"/>
      <c r="H2810" s="181"/>
      <c r="I2810" s="181"/>
      <c r="J2810" s="181"/>
      <c r="K2810" s="625"/>
      <c r="L2810" s="181"/>
    </row>
    <row r="2811" spans="2:12" x14ac:dyDescent="0.25">
      <c r="B2811" s="624"/>
      <c r="C2811" s="181"/>
      <c r="D2811" s="181"/>
      <c r="E2811" s="181"/>
      <c r="F2811" s="181"/>
      <c r="G2811" s="181"/>
      <c r="H2811" s="181"/>
      <c r="I2811" s="181"/>
      <c r="J2811" s="181"/>
      <c r="K2811" s="625"/>
      <c r="L2811" s="181"/>
    </row>
    <row r="2812" spans="2:12" x14ac:dyDescent="0.25">
      <c r="B2812" s="624"/>
      <c r="C2812" s="181"/>
      <c r="D2812" s="181"/>
      <c r="E2812" s="181"/>
      <c r="F2812" s="181"/>
      <c r="G2812" s="181"/>
      <c r="H2812" s="181"/>
      <c r="I2812" s="181"/>
      <c r="J2812" s="181"/>
      <c r="K2812" s="625"/>
      <c r="L2812" s="181"/>
    </row>
    <row r="2813" spans="2:12" x14ac:dyDescent="0.25">
      <c r="B2813" s="624"/>
      <c r="C2813" s="181"/>
      <c r="D2813" s="181"/>
      <c r="E2813" s="181"/>
      <c r="F2813" s="181"/>
      <c r="G2813" s="181"/>
      <c r="H2813" s="181"/>
      <c r="I2813" s="181"/>
      <c r="J2813" s="181"/>
      <c r="K2813" s="625"/>
      <c r="L2813" s="181"/>
    </row>
    <row r="2814" spans="2:12" x14ac:dyDescent="0.25">
      <c r="B2814" s="624"/>
      <c r="C2814" s="181"/>
      <c r="D2814" s="181"/>
      <c r="E2814" s="181"/>
      <c r="F2814" s="181"/>
      <c r="G2814" s="181"/>
      <c r="H2814" s="181"/>
      <c r="I2814" s="181"/>
      <c r="J2814" s="181"/>
      <c r="K2814" s="625"/>
      <c r="L2814" s="181"/>
    </row>
    <row r="2815" spans="2:12" x14ac:dyDescent="0.25">
      <c r="B2815" s="624"/>
      <c r="C2815" s="181"/>
      <c r="D2815" s="181"/>
      <c r="E2815" s="181"/>
      <c r="F2815" s="181"/>
      <c r="G2815" s="181"/>
      <c r="H2815" s="181"/>
      <c r="I2815" s="181"/>
      <c r="J2815" s="181"/>
      <c r="K2815" s="625"/>
      <c r="L2815" s="181"/>
    </row>
    <row r="2816" spans="2:12" x14ac:dyDescent="0.25">
      <c r="B2816" s="624"/>
      <c r="C2816" s="181"/>
      <c r="D2816" s="181"/>
      <c r="E2816" s="181"/>
      <c r="F2816" s="181"/>
      <c r="G2816" s="181"/>
      <c r="H2816" s="181"/>
      <c r="I2816" s="181"/>
      <c r="J2816" s="181"/>
      <c r="K2816" s="625"/>
      <c r="L2816" s="181"/>
    </row>
    <row r="2817" spans="2:12" x14ac:dyDescent="0.25">
      <c r="B2817" s="624"/>
      <c r="C2817" s="181"/>
      <c r="D2817" s="181"/>
      <c r="E2817" s="181"/>
      <c r="F2817" s="181"/>
      <c r="G2817" s="181"/>
      <c r="H2817" s="181"/>
      <c r="I2817" s="181"/>
      <c r="J2817" s="181"/>
      <c r="K2817" s="625"/>
      <c r="L2817" s="181"/>
    </row>
    <row r="2818" spans="2:12" x14ac:dyDescent="0.25">
      <c r="B2818" s="624"/>
      <c r="C2818" s="181"/>
      <c r="D2818" s="181"/>
      <c r="E2818" s="181"/>
      <c r="F2818" s="181"/>
      <c r="G2818" s="181"/>
      <c r="H2818" s="181"/>
      <c r="I2818" s="181"/>
      <c r="J2818" s="181"/>
      <c r="K2818" s="625"/>
      <c r="L2818" s="181"/>
    </row>
    <row r="2819" spans="2:12" x14ac:dyDescent="0.25">
      <c r="B2819" s="624"/>
      <c r="C2819" s="181"/>
      <c r="D2819" s="181"/>
      <c r="E2819" s="181"/>
      <c r="F2819" s="181"/>
      <c r="G2819" s="181"/>
      <c r="H2819" s="181"/>
      <c r="I2819" s="181"/>
      <c r="J2819" s="181"/>
      <c r="K2819" s="625"/>
      <c r="L2819" s="181"/>
    </row>
    <row r="2820" spans="2:12" x14ac:dyDescent="0.25">
      <c r="B2820" s="624"/>
      <c r="C2820" s="181"/>
      <c r="D2820" s="181"/>
      <c r="E2820" s="181"/>
      <c r="F2820" s="181"/>
      <c r="G2820" s="181"/>
      <c r="H2820" s="181"/>
      <c r="I2820" s="181"/>
      <c r="J2820" s="181"/>
      <c r="K2820" s="625"/>
      <c r="L2820" s="181"/>
    </row>
    <row r="2821" spans="2:12" x14ac:dyDescent="0.25">
      <c r="B2821" s="624"/>
      <c r="C2821" s="181"/>
      <c r="D2821" s="181"/>
      <c r="E2821" s="181"/>
      <c r="F2821" s="181"/>
      <c r="G2821" s="181"/>
      <c r="H2821" s="181"/>
      <c r="I2821" s="181"/>
      <c r="J2821" s="181"/>
      <c r="K2821" s="625"/>
      <c r="L2821" s="181"/>
    </row>
    <row r="2822" spans="2:12" x14ac:dyDescent="0.25">
      <c r="B2822" s="624"/>
      <c r="C2822" s="181"/>
      <c r="D2822" s="181"/>
      <c r="E2822" s="181"/>
      <c r="F2822" s="181"/>
      <c r="G2822" s="181"/>
      <c r="H2822" s="181"/>
      <c r="I2822" s="181"/>
      <c r="J2822" s="181"/>
      <c r="K2822" s="625"/>
      <c r="L2822" s="181"/>
    </row>
    <row r="2823" spans="2:12" x14ac:dyDescent="0.25">
      <c r="B2823" s="624"/>
      <c r="C2823" s="181"/>
      <c r="D2823" s="181"/>
      <c r="E2823" s="181"/>
      <c r="F2823" s="181"/>
      <c r="G2823" s="181"/>
      <c r="H2823" s="181"/>
      <c r="I2823" s="181"/>
      <c r="J2823" s="181"/>
      <c r="K2823" s="625"/>
      <c r="L2823" s="181"/>
    </row>
    <row r="2824" spans="2:12" x14ac:dyDescent="0.25">
      <c r="B2824" s="624"/>
      <c r="C2824" s="181"/>
      <c r="D2824" s="181"/>
      <c r="E2824" s="181"/>
      <c r="F2824" s="181"/>
      <c r="G2824" s="181"/>
      <c r="H2824" s="181"/>
      <c r="I2824" s="181"/>
      <c r="J2824" s="181"/>
      <c r="K2824" s="625"/>
      <c r="L2824" s="181"/>
    </row>
    <row r="2825" spans="2:12" x14ac:dyDescent="0.25">
      <c r="B2825" s="624"/>
      <c r="C2825" s="181"/>
      <c r="D2825" s="181"/>
      <c r="E2825" s="181"/>
      <c r="F2825" s="181"/>
      <c r="G2825" s="181"/>
      <c r="H2825" s="181"/>
      <c r="I2825" s="181"/>
      <c r="J2825" s="181"/>
      <c r="K2825" s="625"/>
      <c r="L2825" s="181"/>
    </row>
    <row r="2826" spans="2:12" x14ac:dyDescent="0.25">
      <c r="B2826" s="624"/>
      <c r="C2826" s="181"/>
      <c r="D2826" s="181"/>
      <c r="E2826" s="181"/>
      <c r="F2826" s="181"/>
      <c r="G2826" s="181"/>
      <c r="H2826" s="181"/>
      <c r="I2826" s="181"/>
      <c r="J2826" s="181"/>
      <c r="K2826" s="625"/>
      <c r="L2826" s="181"/>
    </row>
    <row r="2827" spans="2:12" x14ac:dyDescent="0.25">
      <c r="B2827" s="624"/>
      <c r="C2827" s="181"/>
      <c r="D2827" s="181"/>
      <c r="E2827" s="181"/>
      <c r="F2827" s="181"/>
      <c r="G2827" s="181"/>
      <c r="H2827" s="181"/>
      <c r="I2827" s="181"/>
      <c r="J2827" s="181"/>
      <c r="K2827" s="625"/>
      <c r="L2827" s="181"/>
    </row>
    <row r="2828" spans="2:12" x14ac:dyDescent="0.25">
      <c r="B2828" s="624"/>
      <c r="C2828" s="181"/>
      <c r="D2828" s="181"/>
      <c r="E2828" s="181"/>
      <c r="F2828" s="181"/>
      <c r="G2828" s="181"/>
      <c r="H2828" s="181"/>
      <c r="I2828" s="181"/>
      <c r="J2828" s="181"/>
      <c r="K2828" s="625"/>
      <c r="L2828" s="181"/>
    </row>
    <row r="2829" spans="2:12" x14ac:dyDescent="0.25">
      <c r="B2829" s="624"/>
      <c r="C2829" s="181"/>
      <c r="D2829" s="181"/>
      <c r="E2829" s="181"/>
      <c r="F2829" s="181"/>
      <c r="G2829" s="181"/>
      <c r="H2829" s="181"/>
      <c r="I2829" s="181"/>
      <c r="J2829" s="181"/>
      <c r="K2829" s="625"/>
      <c r="L2829" s="181"/>
    </row>
    <row r="2830" spans="2:12" x14ac:dyDescent="0.25">
      <c r="B2830" s="624"/>
      <c r="C2830" s="181"/>
      <c r="D2830" s="181"/>
      <c r="E2830" s="181"/>
      <c r="F2830" s="181"/>
      <c r="G2830" s="181"/>
      <c r="H2830" s="181"/>
      <c r="I2830" s="181"/>
      <c r="J2830" s="181"/>
      <c r="K2830" s="625"/>
      <c r="L2830" s="181"/>
    </row>
    <row r="2831" spans="2:12" x14ac:dyDescent="0.25">
      <c r="B2831" s="624"/>
      <c r="C2831" s="181"/>
      <c r="D2831" s="181"/>
      <c r="E2831" s="181"/>
      <c r="F2831" s="181"/>
      <c r="G2831" s="181"/>
      <c r="H2831" s="181"/>
      <c r="I2831" s="181"/>
      <c r="J2831" s="181"/>
      <c r="K2831" s="625"/>
      <c r="L2831" s="181"/>
    </row>
    <row r="2832" spans="2:12" x14ac:dyDescent="0.25">
      <c r="B2832" s="624"/>
      <c r="C2832" s="181"/>
      <c r="D2832" s="181"/>
      <c r="E2832" s="181"/>
      <c r="F2832" s="181"/>
      <c r="G2832" s="181"/>
      <c r="H2832" s="181"/>
      <c r="I2832" s="181"/>
      <c r="J2832" s="181"/>
      <c r="K2832" s="625"/>
      <c r="L2832" s="181"/>
    </row>
    <row r="2833" spans="2:12" x14ac:dyDescent="0.25">
      <c r="B2833" s="624"/>
      <c r="C2833" s="181"/>
      <c r="D2833" s="181"/>
      <c r="E2833" s="181"/>
      <c r="F2833" s="181"/>
      <c r="G2833" s="181"/>
      <c r="H2833" s="181"/>
      <c r="I2833" s="181"/>
      <c r="J2833" s="181"/>
      <c r="K2833" s="625"/>
      <c r="L2833" s="181"/>
    </row>
    <row r="2834" spans="2:12" x14ac:dyDescent="0.25">
      <c r="B2834" s="624"/>
      <c r="C2834" s="181"/>
      <c r="D2834" s="181"/>
      <c r="E2834" s="181"/>
      <c r="F2834" s="181"/>
      <c r="G2834" s="181"/>
      <c r="H2834" s="181"/>
      <c r="I2834" s="181"/>
      <c r="J2834" s="181"/>
      <c r="K2834" s="625"/>
      <c r="L2834" s="181"/>
    </row>
    <row r="2835" spans="2:12" x14ac:dyDescent="0.25">
      <c r="B2835" s="624"/>
      <c r="C2835" s="181"/>
      <c r="D2835" s="181"/>
      <c r="E2835" s="181"/>
      <c r="F2835" s="181"/>
      <c r="G2835" s="181"/>
      <c r="H2835" s="181"/>
      <c r="I2835" s="181"/>
      <c r="J2835" s="181"/>
      <c r="K2835" s="625"/>
      <c r="L2835" s="181"/>
    </row>
    <row r="2836" spans="2:12" x14ac:dyDescent="0.25">
      <c r="B2836" s="624"/>
      <c r="C2836" s="181"/>
      <c r="D2836" s="181"/>
      <c r="E2836" s="181"/>
      <c r="F2836" s="181"/>
      <c r="G2836" s="181"/>
      <c r="H2836" s="181"/>
      <c r="I2836" s="181"/>
      <c r="J2836" s="181"/>
      <c r="K2836" s="625"/>
      <c r="L2836" s="181"/>
    </row>
    <row r="2837" spans="2:12" x14ac:dyDescent="0.25">
      <c r="B2837" s="624"/>
      <c r="C2837" s="181"/>
      <c r="D2837" s="181"/>
      <c r="E2837" s="181"/>
      <c r="F2837" s="181"/>
      <c r="G2837" s="181"/>
      <c r="H2837" s="181"/>
      <c r="I2837" s="181"/>
      <c r="J2837" s="181"/>
      <c r="K2837" s="625"/>
      <c r="L2837" s="181"/>
    </row>
    <row r="2838" spans="2:12" x14ac:dyDescent="0.25">
      <c r="B2838" s="624"/>
      <c r="C2838" s="181"/>
      <c r="D2838" s="181"/>
      <c r="E2838" s="181"/>
      <c r="F2838" s="181"/>
      <c r="G2838" s="181"/>
      <c r="H2838" s="181"/>
      <c r="I2838" s="181"/>
      <c r="J2838" s="181"/>
      <c r="K2838" s="625"/>
      <c r="L2838" s="181"/>
    </row>
    <row r="2839" spans="2:12" x14ac:dyDescent="0.25">
      <c r="B2839" s="624"/>
      <c r="C2839" s="181"/>
      <c r="D2839" s="181"/>
      <c r="E2839" s="181"/>
      <c r="F2839" s="181"/>
      <c r="G2839" s="181"/>
      <c r="H2839" s="181"/>
      <c r="I2839" s="181"/>
      <c r="J2839" s="181"/>
      <c r="K2839" s="625"/>
      <c r="L2839" s="181"/>
    </row>
    <row r="2840" spans="2:12" x14ac:dyDescent="0.25">
      <c r="B2840" s="624"/>
      <c r="C2840" s="181"/>
      <c r="D2840" s="181"/>
      <c r="E2840" s="181"/>
      <c r="F2840" s="181"/>
      <c r="G2840" s="181"/>
      <c r="H2840" s="181"/>
      <c r="I2840" s="181"/>
      <c r="J2840" s="181"/>
      <c r="K2840" s="625"/>
      <c r="L2840" s="181"/>
    </row>
    <row r="2841" spans="2:12" x14ac:dyDescent="0.25">
      <c r="B2841" s="624"/>
      <c r="C2841" s="181"/>
      <c r="D2841" s="181"/>
      <c r="E2841" s="181"/>
      <c r="F2841" s="181"/>
      <c r="G2841" s="181"/>
      <c r="H2841" s="181"/>
      <c r="I2841" s="181"/>
      <c r="J2841" s="181"/>
      <c r="K2841" s="625"/>
      <c r="L2841" s="181"/>
    </row>
    <row r="2842" spans="2:12" x14ac:dyDescent="0.25">
      <c r="B2842" s="624"/>
      <c r="C2842" s="181"/>
      <c r="D2842" s="181"/>
      <c r="E2842" s="181"/>
      <c r="F2842" s="181"/>
      <c r="G2842" s="181"/>
      <c r="H2842" s="181"/>
      <c r="I2842" s="181"/>
      <c r="J2842" s="181"/>
      <c r="K2842" s="625"/>
      <c r="L2842" s="181"/>
    </row>
    <row r="2843" spans="2:12" x14ac:dyDescent="0.25">
      <c r="B2843" s="624"/>
      <c r="C2843" s="181"/>
      <c r="D2843" s="181"/>
      <c r="E2843" s="181"/>
      <c r="F2843" s="181"/>
      <c r="G2843" s="181"/>
      <c r="H2843" s="181"/>
      <c r="I2843" s="181"/>
      <c r="J2843" s="181"/>
      <c r="K2843" s="625"/>
      <c r="L2843" s="181"/>
    </row>
    <row r="2844" spans="2:12" x14ac:dyDescent="0.25">
      <c r="B2844" s="624"/>
      <c r="C2844" s="181"/>
      <c r="D2844" s="181"/>
      <c r="E2844" s="181"/>
      <c r="F2844" s="181"/>
      <c r="G2844" s="181"/>
      <c r="H2844" s="181"/>
      <c r="I2844" s="181"/>
      <c r="J2844" s="181"/>
      <c r="K2844" s="625"/>
      <c r="L2844" s="181"/>
    </row>
    <row r="2845" spans="2:12" x14ac:dyDescent="0.25">
      <c r="B2845" s="624"/>
      <c r="C2845" s="181"/>
      <c r="D2845" s="181"/>
      <c r="E2845" s="181"/>
      <c r="F2845" s="181"/>
      <c r="G2845" s="181"/>
      <c r="H2845" s="181"/>
      <c r="I2845" s="181"/>
      <c r="J2845" s="181"/>
      <c r="K2845" s="625"/>
      <c r="L2845" s="181"/>
    </row>
    <row r="2846" spans="2:12" x14ac:dyDescent="0.25">
      <c r="B2846" s="624"/>
      <c r="C2846" s="181"/>
      <c r="D2846" s="181"/>
      <c r="E2846" s="181"/>
      <c r="F2846" s="181"/>
      <c r="G2846" s="181"/>
      <c r="H2846" s="181"/>
      <c r="I2846" s="181"/>
      <c r="J2846" s="181"/>
      <c r="K2846" s="625"/>
      <c r="L2846" s="181"/>
    </row>
    <row r="2847" spans="2:12" x14ac:dyDescent="0.25">
      <c r="B2847" s="624"/>
      <c r="C2847" s="181"/>
      <c r="D2847" s="181"/>
      <c r="E2847" s="181"/>
      <c r="F2847" s="181"/>
      <c r="G2847" s="181"/>
      <c r="H2847" s="181"/>
      <c r="I2847" s="181"/>
      <c r="J2847" s="181"/>
      <c r="K2847" s="625"/>
      <c r="L2847" s="181"/>
    </row>
    <row r="2848" spans="2:12" x14ac:dyDescent="0.25">
      <c r="B2848" s="624"/>
      <c r="C2848" s="181"/>
      <c r="D2848" s="181"/>
      <c r="E2848" s="181"/>
      <c r="F2848" s="181"/>
      <c r="G2848" s="181"/>
      <c r="H2848" s="181"/>
      <c r="I2848" s="181"/>
      <c r="J2848" s="181"/>
      <c r="K2848" s="625"/>
      <c r="L2848" s="181"/>
    </row>
    <row r="2849" spans="2:12" x14ac:dyDescent="0.25">
      <c r="B2849" s="624"/>
      <c r="C2849" s="181"/>
      <c r="D2849" s="181"/>
      <c r="E2849" s="181"/>
      <c r="F2849" s="181"/>
      <c r="G2849" s="181"/>
      <c r="H2849" s="181"/>
      <c r="I2849" s="181"/>
      <c r="J2849" s="181"/>
      <c r="K2849" s="625"/>
      <c r="L2849" s="181"/>
    </row>
    <row r="2850" spans="2:12" x14ac:dyDescent="0.25">
      <c r="B2850" s="624"/>
      <c r="C2850" s="181"/>
      <c r="D2850" s="181"/>
      <c r="E2850" s="181"/>
      <c r="F2850" s="181"/>
      <c r="G2850" s="181"/>
      <c r="H2850" s="181"/>
      <c r="I2850" s="181"/>
      <c r="J2850" s="181"/>
      <c r="K2850" s="625"/>
      <c r="L2850" s="181"/>
    </row>
    <row r="2851" spans="2:12" x14ac:dyDescent="0.25">
      <c r="B2851" s="624"/>
      <c r="C2851" s="181"/>
      <c r="D2851" s="181"/>
      <c r="E2851" s="181"/>
      <c r="F2851" s="181"/>
      <c r="G2851" s="181"/>
      <c r="H2851" s="181"/>
      <c r="I2851" s="181"/>
      <c r="J2851" s="181"/>
      <c r="K2851" s="625"/>
      <c r="L2851" s="181"/>
    </row>
    <row r="2852" spans="2:12" x14ac:dyDescent="0.25">
      <c r="B2852" s="624"/>
      <c r="C2852" s="181"/>
      <c r="D2852" s="181"/>
      <c r="E2852" s="181"/>
      <c r="F2852" s="181"/>
      <c r="G2852" s="181"/>
      <c r="H2852" s="181"/>
      <c r="I2852" s="181"/>
      <c r="J2852" s="181"/>
      <c r="K2852" s="625"/>
      <c r="L2852" s="181"/>
    </row>
    <row r="2853" spans="2:12" x14ac:dyDescent="0.25">
      <c r="B2853" s="624"/>
      <c r="C2853" s="181"/>
      <c r="D2853" s="181"/>
      <c r="E2853" s="181"/>
      <c r="F2853" s="181"/>
      <c r="G2853" s="181"/>
      <c r="H2853" s="181"/>
      <c r="I2853" s="181"/>
      <c r="J2853" s="181"/>
      <c r="K2853" s="625"/>
      <c r="L2853" s="181"/>
    </row>
    <row r="2854" spans="2:12" x14ac:dyDescent="0.25">
      <c r="B2854" s="624"/>
      <c r="C2854" s="181"/>
      <c r="D2854" s="181"/>
      <c r="E2854" s="181"/>
      <c r="F2854" s="181"/>
      <c r="G2854" s="181"/>
      <c r="H2854" s="181"/>
      <c r="I2854" s="181"/>
      <c r="J2854" s="181"/>
      <c r="K2854" s="625"/>
      <c r="L2854" s="181"/>
    </row>
    <row r="2855" spans="2:12" x14ac:dyDescent="0.25">
      <c r="B2855" s="624"/>
      <c r="C2855" s="181"/>
      <c r="D2855" s="181"/>
      <c r="E2855" s="181"/>
      <c r="F2855" s="181"/>
      <c r="G2855" s="181"/>
      <c r="H2855" s="181"/>
      <c r="I2855" s="181"/>
      <c r="J2855" s="181"/>
      <c r="K2855" s="625"/>
      <c r="L2855" s="181"/>
    </row>
    <row r="2856" spans="2:12" x14ac:dyDescent="0.25">
      <c r="B2856" s="624"/>
      <c r="C2856" s="181"/>
      <c r="D2856" s="181"/>
      <c r="E2856" s="181"/>
      <c r="F2856" s="181"/>
      <c r="G2856" s="181"/>
      <c r="H2856" s="181"/>
      <c r="I2856" s="181"/>
      <c r="J2856" s="181"/>
      <c r="K2856" s="625"/>
      <c r="L2856" s="181"/>
    </row>
    <row r="2857" spans="2:12" x14ac:dyDescent="0.25">
      <c r="B2857" s="624"/>
      <c r="C2857" s="181"/>
      <c r="D2857" s="181"/>
      <c r="E2857" s="181"/>
      <c r="F2857" s="181"/>
      <c r="G2857" s="181"/>
      <c r="H2857" s="181"/>
      <c r="I2857" s="181"/>
      <c r="J2857" s="181"/>
      <c r="K2857" s="625"/>
      <c r="L2857" s="181"/>
    </row>
    <row r="2858" spans="2:12" x14ac:dyDescent="0.25">
      <c r="B2858" s="624"/>
      <c r="C2858" s="181"/>
      <c r="D2858" s="181"/>
      <c r="E2858" s="181"/>
      <c r="F2858" s="181"/>
      <c r="G2858" s="181"/>
      <c r="H2858" s="181"/>
      <c r="I2858" s="181"/>
      <c r="J2858" s="181"/>
      <c r="K2858" s="625"/>
      <c r="L2858" s="181"/>
    </row>
    <row r="2859" spans="2:12" x14ac:dyDescent="0.25">
      <c r="B2859" s="624"/>
      <c r="C2859" s="181"/>
      <c r="D2859" s="181"/>
      <c r="E2859" s="181"/>
      <c r="F2859" s="181"/>
      <c r="G2859" s="181"/>
      <c r="H2859" s="181"/>
      <c r="I2859" s="181"/>
      <c r="J2859" s="181"/>
      <c r="K2859" s="625"/>
      <c r="L2859" s="181"/>
    </row>
    <row r="2860" spans="2:12" x14ac:dyDescent="0.25">
      <c r="B2860" s="624"/>
      <c r="C2860" s="181"/>
      <c r="D2860" s="181"/>
      <c r="E2860" s="181"/>
      <c r="F2860" s="181"/>
      <c r="G2860" s="181"/>
      <c r="H2860" s="181"/>
      <c r="I2860" s="181"/>
      <c r="J2860" s="181"/>
      <c r="K2860" s="625"/>
      <c r="L2860" s="181"/>
    </row>
    <row r="2861" spans="2:12" x14ac:dyDescent="0.25">
      <c r="B2861" s="624"/>
      <c r="C2861" s="181"/>
      <c r="D2861" s="181"/>
      <c r="E2861" s="181"/>
      <c r="F2861" s="181"/>
      <c r="G2861" s="181"/>
      <c r="H2861" s="181"/>
      <c r="I2861" s="181"/>
      <c r="J2861" s="181"/>
      <c r="K2861" s="625"/>
      <c r="L2861" s="181"/>
    </row>
    <row r="2862" spans="2:12" x14ac:dyDescent="0.25">
      <c r="B2862" s="624"/>
      <c r="C2862" s="181"/>
      <c r="D2862" s="181"/>
      <c r="E2862" s="181"/>
      <c r="F2862" s="181"/>
      <c r="G2862" s="181"/>
      <c r="H2862" s="181"/>
      <c r="I2862" s="181"/>
      <c r="J2862" s="181"/>
      <c r="K2862" s="625"/>
      <c r="L2862" s="181"/>
    </row>
    <row r="2863" spans="2:12" x14ac:dyDescent="0.25">
      <c r="B2863" s="624"/>
      <c r="C2863" s="181"/>
      <c r="D2863" s="181"/>
      <c r="E2863" s="181"/>
      <c r="F2863" s="181"/>
      <c r="G2863" s="181"/>
      <c r="H2863" s="181"/>
      <c r="I2863" s="181"/>
      <c r="J2863" s="181"/>
      <c r="K2863" s="625"/>
      <c r="L2863" s="181"/>
    </row>
    <row r="2864" spans="2:12" x14ac:dyDescent="0.25">
      <c r="B2864" s="624"/>
      <c r="C2864" s="181"/>
      <c r="D2864" s="181"/>
      <c r="E2864" s="181"/>
      <c r="F2864" s="181"/>
      <c r="G2864" s="181"/>
      <c r="H2864" s="181"/>
      <c r="I2864" s="181"/>
      <c r="J2864" s="181"/>
      <c r="K2864" s="625"/>
      <c r="L2864" s="181"/>
    </row>
    <row r="2865" spans="2:12" x14ac:dyDescent="0.25">
      <c r="B2865" s="624"/>
      <c r="C2865" s="181"/>
      <c r="D2865" s="181"/>
      <c r="E2865" s="181"/>
      <c r="F2865" s="181"/>
      <c r="G2865" s="181"/>
      <c r="H2865" s="181"/>
      <c r="I2865" s="181"/>
      <c r="J2865" s="181"/>
      <c r="K2865" s="625"/>
      <c r="L2865" s="181"/>
    </row>
    <row r="2866" spans="2:12" x14ac:dyDescent="0.25">
      <c r="B2866" s="624"/>
      <c r="C2866" s="181"/>
      <c r="D2866" s="181"/>
      <c r="E2866" s="181"/>
      <c r="F2866" s="181"/>
      <c r="G2866" s="181"/>
      <c r="H2866" s="181"/>
      <c r="I2866" s="181"/>
      <c r="J2866" s="181"/>
      <c r="K2866" s="625"/>
      <c r="L2866" s="181"/>
    </row>
    <row r="2867" spans="2:12" x14ac:dyDescent="0.25">
      <c r="B2867" s="624"/>
      <c r="C2867" s="181"/>
      <c r="D2867" s="181"/>
      <c r="E2867" s="181"/>
      <c r="F2867" s="181"/>
      <c r="G2867" s="181"/>
      <c r="H2867" s="181"/>
      <c r="I2867" s="181"/>
      <c r="J2867" s="181"/>
      <c r="K2867" s="625"/>
      <c r="L2867" s="181"/>
    </row>
    <row r="2868" spans="2:12" x14ac:dyDescent="0.25">
      <c r="B2868" s="624"/>
      <c r="C2868" s="181"/>
      <c r="D2868" s="181"/>
      <c r="E2868" s="181"/>
      <c r="F2868" s="181"/>
      <c r="G2868" s="181"/>
      <c r="H2868" s="181"/>
      <c r="I2868" s="181"/>
      <c r="J2868" s="181"/>
      <c r="K2868" s="625"/>
      <c r="L2868" s="181"/>
    </row>
    <row r="2869" spans="2:12" x14ac:dyDescent="0.25">
      <c r="B2869" s="624"/>
      <c r="C2869" s="181"/>
      <c r="D2869" s="181"/>
      <c r="E2869" s="181"/>
      <c r="F2869" s="181"/>
      <c r="G2869" s="181"/>
      <c r="H2869" s="181"/>
      <c r="I2869" s="181"/>
      <c r="J2869" s="181"/>
      <c r="K2869" s="625"/>
      <c r="L2869" s="181"/>
    </row>
    <row r="2870" spans="2:12" x14ac:dyDescent="0.25">
      <c r="B2870" s="624"/>
      <c r="C2870" s="181"/>
      <c r="D2870" s="181"/>
      <c r="E2870" s="181"/>
      <c r="F2870" s="181"/>
      <c r="G2870" s="181"/>
      <c r="H2870" s="181"/>
      <c r="I2870" s="181"/>
      <c r="J2870" s="181"/>
      <c r="K2870" s="625"/>
      <c r="L2870" s="181"/>
    </row>
    <row r="2871" spans="2:12" x14ac:dyDescent="0.25">
      <c r="B2871" s="624"/>
      <c r="C2871" s="181"/>
      <c r="D2871" s="181"/>
      <c r="E2871" s="181"/>
      <c r="F2871" s="181"/>
      <c r="G2871" s="181"/>
      <c r="H2871" s="181"/>
      <c r="I2871" s="181"/>
      <c r="J2871" s="181"/>
      <c r="K2871" s="625"/>
      <c r="L2871" s="181"/>
    </row>
    <row r="2872" spans="2:12" x14ac:dyDescent="0.25">
      <c r="B2872" s="624"/>
      <c r="C2872" s="181"/>
      <c r="D2872" s="181"/>
      <c r="E2872" s="181"/>
      <c r="F2872" s="181"/>
      <c r="G2872" s="181"/>
      <c r="H2872" s="181"/>
      <c r="I2872" s="181"/>
      <c r="J2872" s="181"/>
      <c r="K2872" s="625"/>
      <c r="L2872" s="181"/>
    </row>
    <row r="2873" spans="2:12" x14ac:dyDescent="0.25">
      <c r="B2873" s="624"/>
      <c r="C2873" s="181"/>
      <c r="D2873" s="181"/>
      <c r="E2873" s="181"/>
      <c r="F2873" s="181"/>
      <c r="G2873" s="181"/>
      <c r="H2873" s="181"/>
      <c r="I2873" s="181"/>
      <c r="J2873" s="181"/>
      <c r="K2873" s="625"/>
      <c r="L2873" s="181"/>
    </row>
    <row r="2874" spans="2:12" x14ac:dyDescent="0.25">
      <c r="B2874" s="624"/>
      <c r="C2874" s="181"/>
      <c r="D2874" s="181"/>
      <c r="E2874" s="181"/>
      <c r="F2874" s="181"/>
      <c r="G2874" s="181"/>
      <c r="H2874" s="181"/>
      <c r="I2874" s="181"/>
      <c r="J2874" s="181"/>
      <c r="K2874" s="625"/>
      <c r="L2874" s="181"/>
    </row>
    <row r="2875" spans="2:12" x14ac:dyDescent="0.25">
      <c r="B2875" s="624"/>
      <c r="C2875" s="181"/>
      <c r="D2875" s="181"/>
      <c r="E2875" s="181"/>
      <c r="F2875" s="181"/>
      <c r="G2875" s="181"/>
      <c r="H2875" s="181"/>
      <c r="I2875" s="181"/>
      <c r="J2875" s="181"/>
      <c r="K2875" s="625"/>
      <c r="L2875" s="181"/>
    </row>
    <row r="2876" spans="2:12" x14ac:dyDescent="0.25">
      <c r="B2876" s="624"/>
      <c r="C2876" s="181"/>
      <c r="D2876" s="181"/>
      <c r="E2876" s="181"/>
      <c r="F2876" s="181"/>
      <c r="G2876" s="181"/>
      <c r="H2876" s="181"/>
      <c r="I2876" s="181"/>
      <c r="J2876" s="181"/>
      <c r="K2876" s="625"/>
      <c r="L2876" s="181"/>
    </row>
    <row r="2877" spans="2:12" x14ac:dyDescent="0.25">
      <c r="B2877" s="624"/>
      <c r="C2877" s="181"/>
      <c r="D2877" s="181"/>
      <c r="E2877" s="181"/>
      <c r="F2877" s="181"/>
      <c r="G2877" s="181"/>
      <c r="H2877" s="181"/>
      <c r="I2877" s="181"/>
      <c r="J2877" s="181"/>
      <c r="K2877" s="625"/>
      <c r="L2877" s="181"/>
    </row>
    <row r="2878" spans="2:12" x14ac:dyDescent="0.25">
      <c r="B2878" s="624"/>
      <c r="C2878" s="181"/>
      <c r="D2878" s="181"/>
      <c r="E2878" s="181"/>
      <c r="F2878" s="181"/>
      <c r="G2878" s="181"/>
      <c r="H2878" s="181"/>
      <c r="I2878" s="181"/>
      <c r="J2878" s="181"/>
      <c r="K2878" s="625"/>
      <c r="L2878" s="181"/>
    </row>
    <row r="2879" spans="2:12" x14ac:dyDescent="0.25">
      <c r="B2879" s="624"/>
      <c r="C2879" s="181"/>
      <c r="D2879" s="181"/>
      <c r="E2879" s="181"/>
      <c r="F2879" s="181"/>
      <c r="G2879" s="181"/>
      <c r="H2879" s="181"/>
      <c r="I2879" s="181"/>
      <c r="J2879" s="181"/>
      <c r="K2879" s="625"/>
      <c r="L2879" s="181"/>
    </row>
    <row r="2880" spans="2:12" x14ac:dyDescent="0.25">
      <c r="B2880" s="624"/>
      <c r="C2880" s="181"/>
      <c r="D2880" s="181"/>
      <c r="E2880" s="181"/>
      <c r="F2880" s="181"/>
      <c r="G2880" s="181"/>
      <c r="H2880" s="181"/>
      <c r="I2880" s="181"/>
      <c r="J2880" s="181"/>
      <c r="K2880" s="625"/>
      <c r="L2880" s="181"/>
    </row>
    <row r="2881" spans="2:12" x14ac:dyDescent="0.25">
      <c r="B2881" s="624"/>
      <c r="C2881" s="181"/>
      <c r="D2881" s="181"/>
      <c r="E2881" s="181"/>
      <c r="F2881" s="181"/>
      <c r="G2881" s="181"/>
      <c r="H2881" s="181"/>
      <c r="I2881" s="181"/>
      <c r="J2881" s="181"/>
      <c r="K2881" s="625"/>
      <c r="L2881" s="181"/>
    </row>
    <row r="2882" spans="2:12" x14ac:dyDescent="0.25">
      <c r="B2882" s="624"/>
      <c r="C2882" s="181"/>
      <c r="D2882" s="181"/>
      <c r="E2882" s="181"/>
      <c r="F2882" s="181"/>
      <c r="G2882" s="181"/>
      <c r="H2882" s="181"/>
      <c r="I2882" s="181"/>
      <c r="J2882" s="181"/>
      <c r="K2882" s="625"/>
      <c r="L2882" s="181"/>
    </row>
    <row r="2883" spans="2:12" x14ac:dyDescent="0.25">
      <c r="B2883" s="624"/>
      <c r="C2883" s="181"/>
      <c r="D2883" s="181"/>
      <c r="E2883" s="181"/>
      <c r="F2883" s="181"/>
      <c r="G2883" s="181"/>
      <c r="H2883" s="181"/>
      <c r="I2883" s="181"/>
      <c r="J2883" s="181"/>
      <c r="K2883" s="625"/>
      <c r="L2883" s="181"/>
    </row>
    <row r="2884" spans="2:12" x14ac:dyDescent="0.25">
      <c r="B2884" s="624"/>
      <c r="C2884" s="181"/>
      <c r="D2884" s="181"/>
      <c r="E2884" s="181"/>
      <c r="F2884" s="181"/>
      <c r="G2884" s="181"/>
      <c r="H2884" s="181"/>
      <c r="I2884" s="181"/>
      <c r="J2884" s="181"/>
      <c r="K2884" s="625"/>
      <c r="L2884" s="181"/>
    </row>
    <row r="2885" spans="2:12" x14ac:dyDescent="0.25">
      <c r="B2885" s="624"/>
      <c r="C2885" s="181"/>
      <c r="D2885" s="181"/>
      <c r="E2885" s="181"/>
      <c r="F2885" s="181"/>
      <c r="G2885" s="181"/>
      <c r="H2885" s="181"/>
      <c r="I2885" s="181"/>
      <c r="J2885" s="181"/>
      <c r="K2885" s="625"/>
      <c r="L2885" s="181"/>
    </row>
    <row r="2886" spans="2:12" x14ac:dyDescent="0.25">
      <c r="B2886" s="624"/>
      <c r="C2886" s="181"/>
      <c r="D2886" s="181"/>
      <c r="E2886" s="181"/>
      <c r="F2886" s="181"/>
      <c r="G2886" s="181"/>
      <c r="H2886" s="181"/>
      <c r="I2886" s="181"/>
      <c r="J2886" s="181"/>
      <c r="K2886" s="625"/>
      <c r="L2886" s="181"/>
    </row>
    <row r="2887" spans="2:12" x14ac:dyDescent="0.25">
      <c r="B2887" s="624"/>
      <c r="C2887" s="181"/>
      <c r="D2887" s="181"/>
      <c r="E2887" s="181"/>
      <c r="F2887" s="181"/>
      <c r="G2887" s="181"/>
      <c r="H2887" s="181"/>
      <c r="I2887" s="181"/>
      <c r="J2887" s="181"/>
      <c r="K2887" s="625"/>
      <c r="L2887" s="181"/>
    </row>
    <row r="2888" spans="2:12" x14ac:dyDescent="0.25">
      <c r="B2888" s="624"/>
      <c r="C2888" s="181"/>
      <c r="D2888" s="181"/>
      <c r="E2888" s="181"/>
      <c r="F2888" s="181"/>
      <c r="G2888" s="181"/>
      <c r="H2888" s="181"/>
      <c r="I2888" s="181"/>
      <c r="J2888" s="181"/>
      <c r="K2888" s="625"/>
      <c r="L2888" s="181"/>
    </row>
    <row r="2889" spans="2:12" x14ac:dyDescent="0.25">
      <c r="B2889" s="624"/>
      <c r="C2889" s="181"/>
      <c r="D2889" s="181"/>
      <c r="E2889" s="181"/>
      <c r="F2889" s="181"/>
      <c r="G2889" s="181"/>
      <c r="H2889" s="181"/>
      <c r="I2889" s="181"/>
      <c r="J2889" s="181"/>
      <c r="K2889" s="625"/>
      <c r="L2889" s="181"/>
    </row>
    <row r="2890" spans="2:12" x14ac:dyDescent="0.25">
      <c r="B2890" s="624"/>
      <c r="C2890" s="181"/>
      <c r="D2890" s="181"/>
      <c r="E2890" s="181"/>
      <c r="F2890" s="181"/>
      <c r="G2890" s="181"/>
      <c r="H2890" s="181"/>
      <c r="I2890" s="181"/>
      <c r="J2890" s="181"/>
      <c r="K2890" s="625"/>
      <c r="L2890" s="181"/>
    </row>
    <row r="2891" spans="2:12" x14ac:dyDescent="0.25">
      <c r="B2891" s="624"/>
      <c r="C2891" s="181"/>
      <c r="D2891" s="181"/>
      <c r="E2891" s="181"/>
      <c r="F2891" s="181"/>
      <c r="G2891" s="181"/>
      <c r="H2891" s="181"/>
      <c r="I2891" s="181"/>
      <c r="J2891" s="181"/>
      <c r="K2891" s="625"/>
      <c r="L2891" s="181"/>
    </row>
    <row r="2892" spans="2:12" x14ac:dyDescent="0.25">
      <c r="B2892" s="624"/>
      <c r="C2892" s="181"/>
      <c r="D2892" s="181"/>
      <c r="E2892" s="181"/>
      <c r="F2892" s="181"/>
      <c r="G2892" s="181"/>
      <c r="H2892" s="181"/>
      <c r="I2892" s="181"/>
      <c r="J2892" s="181"/>
      <c r="K2892" s="625"/>
      <c r="L2892" s="181"/>
    </row>
    <row r="2893" spans="2:12" x14ac:dyDescent="0.25">
      <c r="B2893" s="624"/>
      <c r="C2893" s="181"/>
      <c r="D2893" s="181"/>
      <c r="E2893" s="181"/>
      <c r="F2893" s="181"/>
      <c r="G2893" s="181"/>
      <c r="H2893" s="181"/>
      <c r="I2893" s="181"/>
      <c r="J2893" s="181"/>
      <c r="K2893" s="625"/>
      <c r="L2893" s="181"/>
    </row>
    <row r="2894" spans="2:12" x14ac:dyDescent="0.25">
      <c r="B2894" s="624"/>
      <c r="C2894" s="181"/>
      <c r="D2894" s="181"/>
      <c r="E2894" s="181"/>
      <c r="F2894" s="181"/>
      <c r="G2894" s="181"/>
      <c r="H2894" s="181"/>
      <c r="I2894" s="181"/>
      <c r="J2894" s="181"/>
      <c r="K2894" s="625"/>
      <c r="L2894" s="181"/>
    </row>
    <row r="2895" spans="2:12" x14ac:dyDescent="0.25">
      <c r="B2895" s="624"/>
      <c r="C2895" s="181"/>
      <c r="D2895" s="181"/>
      <c r="E2895" s="181"/>
      <c r="F2895" s="181"/>
      <c r="G2895" s="181"/>
      <c r="H2895" s="181"/>
      <c r="I2895" s="181"/>
      <c r="J2895" s="181"/>
      <c r="K2895" s="625"/>
      <c r="L2895" s="181"/>
    </row>
    <row r="2896" spans="2:12" x14ac:dyDescent="0.25">
      <c r="B2896" s="624"/>
      <c r="C2896" s="181"/>
      <c r="D2896" s="181"/>
      <c r="E2896" s="181"/>
      <c r="F2896" s="181"/>
      <c r="G2896" s="181"/>
      <c r="H2896" s="181"/>
      <c r="I2896" s="181"/>
      <c r="J2896" s="181"/>
      <c r="K2896" s="625"/>
      <c r="L2896" s="181"/>
    </row>
    <row r="2897" spans="2:12" x14ac:dyDescent="0.25">
      <c r="B2897" s="624"/>
      <c r="C2897" s="181"/>
      <c r="D2897" s="181"/>
      <c r="E2897" s="181"/>
      <c r="F2897" s="181"/>
      <c r="G2897" s="181"/>
      <c r="H2897" s="181"/>
      <c r="I2897" s="181"/>
      <c r="J2897" s="181"/>
      <c r="K2897" s="625"/>
      <c r="L2897" s="181"/>
    </row>
    <row r="2898" spans="2:12" x14ac:dyDescent="0.25">
      <c r="B2898" s="624"/>
      <c r="C2898" s="181"/>
      <c r="D2898" s="181"/>
      <c r="E2898" s="181"/>
      <c r="F2898" s="181"/>
      <c r="G2898" s="181"/>
      <c r="H2898" s="181"/>
      <c r="I2898" s="181"/>
      <c r="J2898" s="181"/>
      <c r="K2898" s="625"/>
      <c r="L2898" s="181"/>
    </row>
    <row r="2899" spans="2:12" x14ac:dyDescent="0.25">
      <c r="B2899" s="624"/>
      <c r="C2899" s="181"/>
      <c r="D2899" s="181"/>
      <c r="E2899" s="181"/>
      <c r="F2899" s="181"/>
      <c r="G2899" s="181"/>
      <c r="H2899" s="181"/>
      <c r="I2899" s="181"/>
      <c r="J2899" s="181"/>
      <c r="K2899" s="625"/>
      <c r="L2899" s="181"/>
    </row>
    <row r="2900" spans="2:12" x14ac:dyDescent="0.25">
      <c r="B2900" s="624"/>
      <c r="C2900" s="181"/>
      <c r="D2900" s="181"/>
      <c r="E2900" s="181"/>
      <c r="F2900" s="181"/>
      <c r="G2900" s="181"/>
      <c r="H2900" s="181"/>
      <c r="I2900" s="181"/>
      <c r="J2900" s="181"/>
      <c r="K2900" s="625"/>
      <c r="L2900" s="181"/>
    </row>
    <row r="2901" spans="2:12" x14ac:dyDescent="0.25">
      <c r="B2901" s="624"/>
      <c r="C2901" s="181"/>
      <c r="D2901" s="181"/>
      <c r="E2901" s="181"/>
      <c r="F2901" s="181"/>
      <c r="G2901" s="181"/>
      <c r="H2901" s="181"/>
      <c r="I2901" s="181"/>
      <c r="J2901" s="181"/>
      <c r="K2901" s="625"/>
      <c r="L2901" s="181"/>
    </row>
    <row r="2902" spans="2:12" x14ac:dyDescent="0.25">
      <c r="B2902" s="624"/>
      <c r="C2902" s="181"/>
      <c r="D2902" s="181"/>
      <c r="E2902" s="181"/>
      <c r="F2902" s="181"/>
      <c r="G2902" s="181"/>
      <c r="H2902" s="181"/>
      <c r="I2902" s="181"/>
      <c r="J2902" s="181"/>
      <c r="K2902" s="625"/>
      <c r="L2902" s="181"/>
    </row>
    <row r="2903" spans="2:12" x14ac:dyDescent="0.25">
      <c r="B2903" s="624"/>
      <c r="C2903" s="181"/>
      <c r="D2903" s="181"/>
      <c r="E2903" s="181"/>
      <c r="F2903" s="181"/>
      <c r="G2903" s="181"/>
      <c r="H2903" s="181"/>
      <c r="I2903" s="181"/>
      <c r="J2903" s="181"/>
      <c r="K2903" s="625"/>
      <c r="L2903" s="181"/>
    </row>
    <row r="2904" spans="2:12" x14ac:dyDescent="0.25">
      <c r="B2904" s="624"/>
      <c r="C2904" s="181"/>
      <c r="D2904" s="181"/>
      <c r="E2904" s="181"/>
      <c r="F2904" s="181"/>
      <c r="G2904" s="181"/>
      <c r="H2904" s="181"/>
      <c r="I2904" s="181"/>
      <c r="J2904" s="181"/>
      <c r="K2904" s="625"/>
      <c r="L2904" s="181"/>
    </row>
    <row r="2905" spans="2:12" x14ac:dyDescent="0.25">
      <c r="B2905" s="624"/>
      <c r="C2905" s="181"/>
      <c r="D2905" s="181"/>
      <c r="E2905" s="181"/>
      <c r="F2905" s="181"/>
      <c r="G2905" s="181"/>
      <c r="H2905" s="181"/>
      <c r="I2905" s="181"/>
      <c r="J2905" s="181"/>
      <c r="K2905" s="625"/>
      <c r="L2905" s="181"/>
    </row>
    <row r="2906" spans="2:12" x14ac:dyDescent="0.25">
      <c r="B2906" s="624"/>
      <c r="C2906" s="181"/>
      <c r="D2906" s="181"/>
      <c r="E2906" s="181"/>
      <c r="F2906" s="181"/>
      <c r="G2906" s="181"/>
      <c r="H2906" s="181"/>
      <c r="I2906" s="181"/>
      <c r="J2906" s="181"/>
      <c r="K2906" s="625"/>
      <c r="L2906" s="181"/>
    </row>
    <row r="2907" spans="2:12" x14ac:dyDescent="0.25">
      <c r="B2907" s="624"/>
      <c r="C2907" s="181"/>
      <c r="D2907" s="181"/>
      <c r="E2907" s="181"/>
      <c r="F2907" s="181"/>
      <c r="G2907" s="181"/>
      <c r="H2907" s="181"/>
      <c r="I2907" s="181"/>
      <c r="J2907" s="181"/>
      <c r="K2907" s="625"/>
      <c r="L2907" s="181"/>
    </row>
    <row r="2908" spans="2:12" x14ac:dyDescent="0.25">
      <c r="B2908" s="624"/>
      <c r="C2908" s="181"/>
      <c r="D2908" s="181"/>
      <c r="E2908" s="181"/>
      <c r="F2908" s="181"/>
      <c r="G2908" s="181"/>
      <c r="H2908" s="181"/>
      <c r="I2908" s="181"/>
      <c r="J2908" s="181"/>
      <c r="K2908" s="625"/>
      <c r="L2908" s="181"/>
    </row>
    <row r="2909" spans="2:12" x14ac:dyDescent="0.25">
      <c r="B2909" s="624"/>
      <c r="C2909" s="181"/>
      <c r="D2909" s="181"/>
      <c r="E2909" s="181"/>
      <c r="F2909" s="181"/>
      <c r="G2909" s="181"/>
      <c r="H2909" s="181"/>
      <c r="I2909" s="181"/>
      <c r="J2909" s="181"/>
      <c r="K2909" s="625"/>
      <c r="L2909" s="181"/>
    </row>
    <row r="2910" spans="2:12" x14ac:dyDescent="0.25">
      <c r="B2910" s="624"/>
      <c r="C2910" s="181"/>
      <c r="D2910" s="181"/>
      <c r="E2910" s="181"/>
      <c r="F2910" s="181"/>
      <c r="G2910" s="181"/>
      <c r="H2910" s="181"/>
      <c r="I2910" s="181"/>
      <c r="J2910" s="181"/>
      <c r="K2910" s="625"/>
      <c r="L2910" s="181"/>
    </row>
    <row r="2911" spans="2:12" x14ac:dyDescent="0.25">
      <c r="B2911" s="624"/>
      <c r="C2911" s="181"/>
      <c r="D2911" s="181"/>
      <c r="E2911" s="181"/>
      <c r="F2911" s="181"/>
      <c r="G2911" s="181"/>
      <c r="H2911" s="181"/>
      <c r="I2911" s="181"/>
      <c r="J2911" s="181"/>
      <c r="K2911" s="625"/>
      <c r="L2911" s="181"/>
    </row>
    <row r="2912" spans="2:12" x14ac:dyDescent="0.25">
      <c r="B2912" s="624"/>
      <c r="C2912" s="181"/>
      <c r="D2912" s="181"/>
      <c r="E2912" s="181"/>
      <c r="F2912" s="181"/>
      <c r="G2912" s="181"/>
      <c r="H2912" s="181"/>
      <c r="I2912" s="181"/>
      <c r="J2912" s="181"/>
      <c r="K2912" s="625"/>
      <c r="L2912" s="181"/>
    </row>
    <row r="2913" spans="2:12" x14ac:dyDescent="0.25">
      <c r="B2913" s="624"/>
      <c r="C2913" s="181"/>
      <c r="D2913" s="181"/>
      <c r="E2913" s="181"/>
      <c r="F2913" s="181"/>
      <c r="G2913" s="181"/>
      <c r="H2913" s="181"/>
      <c r="I2913" s="181"/>
      <c r="J2913" s="181"/>
      <c r="K2913" s="625"/>
      <c r="L2913" s="181"/>
    </row>
    <row r="2914" spans="2:12" x14ac:dyDescent="0.25">
      <c r="B2914" s="624"/>
      <c r="C2914" s="181"/>
      <c r="D2914" s="181"/>
      <c r="E2914" s="181"/>
      <c r="F2914" s="181"/>
      <c r="G2914" s="181"/>
      <c r="H2914" s="181"/>
      <c r="I2914" s="181"/>
      <c r="J2914" s="181"/>
      <c r="K2914" s="625"/>
      <c r="L2914" s="181"/>
    </row>
    <row r="2915" spans="2:12" x14ac:dyDescent="0.25">
      <c r="B2915" s="624"/>
      <c r="C2915" s="181"/>
      <c r="D2915" s="181"/>
      <c r="E2915" s="181"/>
      <c r="F2915" s="181"/>
      <c r="G2915" s="181"/>
      <c r="H2915" s="181"/>
      <c r="I2915" s="181"/>
      <c r="J2915" s="181"/>
      <c r="K2915" s="625"/>
      <c r="L2915" s="181"/>
    </row>
    <row r="2916" spans="2:12" x14ac:dyDescent="0.25">
      <c r="B2916" s="624"/>
      <c r="C2916" s="181"/>
      <c r="D2916" s="181"/>
      <c r="E2916" s="181"/>
      <c r="F2916" s="181"/>
      <c r="G2916" s="181"/>
      <c r="H2916" s="181"/>
      <c r="I2916" s="181"/>
      <c r="J2916" s="181"/>
      <c r="K2916" s="625"/>
      <c r="L2916" s="181"/>
    </row>
    <row r="2917" spans="2:12" x14ac:dyDescent="0.25">
      <c r="B2917" s="624"/>
      <c r="C2917" s="181"/>
      <c r="D2917" s="181"/>
      <c r="E2917" s="181"/>
      <c r="F2917" s="181"/>
      <c r="G2917" s="181"/>
      <c r="H2917" s="181"/>
      <c r="I2917" s="181"/>
      <c r="J2917" s="181"/>
      <c r="K2917" s="625"/>
      <c r="L2917" s="181"/>
    </row>
    <row r="2918" spans="2:12" x14ac:dyDescent="0.25">
      <c r="B2918" s="624"/>
      <c r="C2918" s="181"/>
      <c r="D2918" s="181"/>
      <c r="E2918" s="181"/>
      <c r="F2918" s="181"/>
      <c r="G2918" s="181"/>
      <c r="H2918" s="181"/>
      <c r="I2918" s="181"/>
      <c r="J2918" s="181"/>
      <c r="K2918" s="625"/>
      <c r="L2918" s="181"/>
    </row>
    <row r="2919" spans="2:12" x14ac:dyDescent="0.25">
      <c r="B2919" s="624"/>
      <c r="C2919" s="181"/>
      <c r="D2919" s="181"/>
      <c r="E2919" s="181"/>
      <c r="F2919" s="181"/>
      <c r="G2919" s="181"/>
      <c r="H2919" s="181"/>
      <c r="I2919" s="181"/>
      <c r="J2919" s="181"/>
      <c r="K2919" s="625"/>
      <c r="L2919" s="181"/>
    </row>
    <row r="2920" spans="2:12" x14ac:dyDescent="0.25">
      <c r="B2920" s="624"/>
      <c r="C2920" s="181"/>
      <c r="D2920" s="181"/>
      <c r="E2920" s="181"/>
      <c r="F2920" s="181"/>
      <c r="G2920" s="181"/>
      <c r="H2920" s="181"/>
      <c r="I2920" s="181"/>
      <c r="J2920" s="181"/>
      <c r="K2920" s="625"/>
      <c r="L2920" s="181"/>
    </row>
    <row r="2921" spans="2:12" x14ac:dyDescent="0.25">
      <c r="B2921" s="624"/>
      <c r="C2921" s="181"/>
      <c r="D2921" s="181"/>
      <c r="E2921" s="181"/>
      <c r="F2921" s="181"/>
      <c r="G2921" s="181"/>
      <c r="H2921" s="181"/>
      <c r="I2921" s="181"/>
      <c r="J2921" s="181"/>
      <c r="K2921" s="625"/>
      <c r="L2921" s="181"/>
    </row>
    <row r="2922" spans="2:12" x14ac:dyDescent="0.25">
      <c r="B2922" s="624"/>
      <c r="C2922" s="181"/>
      <c r="D2922" s="181"/>
      <c r="E2922" s="181"/>
      <c r="F2922" s="181"/>
      <c r="G2922" s="181"/>
      <c r="H2922" s="181"/>
      <c r="I2922" s="181"/>
      <c r="J2922" s="181"/>
      <c r="K2922" s="625"/>
      <c r="L2922" s="181"/>
    </row>
    <row r="2923" spans="2:12" x14ac:dyDescent="0.25">
      <c r="B2923" s="624"/>
      <c r="C2923" s="181"/>
      <c r="D2923" s="181"/>
      <c r="E2923" s="181"/>
      <c r="F2923" s="181"/>
      <c r="G2923" s="181"/>
      <c r="H2923" s="181"/>
      <c r="I2923" s="181"/>
      <c r="J2923" s="181"/>
      <c r="K2923" s="625"/>
      <c r="L2923" s="181"/>
    </row>
    <row r="2924" spans="2:12" x14ac:dyDescent="0.25">
      <c r="B2924" s="624"/>
      <c r="C2924" s="181"/>
      <c r="D2924" s="181"/>
      <c r="E2924" s="181"/>
      <c r="F2924" s="181"/>
      <c r="G2924" s="181"/>
      <c r="H2924" s="181"/>
      <c r="I2924" s="181"/>
      <c r="J2924" s="181"/>
      <c r="K2924" s="625"/>
      <c r="L2924" s="181"/>
    </row>
    <row r="2925" spans="2:12" x14ac:dyDescent="0.25">
      <c r="B2925" s="624"/>
      <c r="C2925" s="181"/>
      <c r="D2925" s="181"/>
      <c r="E2925" s="181"/>
      <c r="F2925" s="181"/>
      <c r="G2925" s="181"/>
      <c r="H2925" s="181"/>
      <c r="I2925" s="181"/>
      <c r="J2925" s="181"/>
      <c r="K2925" s="625"/>
      <c r="L2925" s="181"/>
    </row>
    <row r="2926" spans="2:12" x14ac:dyDescent="0.25">
      <c r="B2926" s="624"/>
      <c r="C2926" s="181"/>
      <c r="D2926" s="181"/>
      <c r="E2926" s="181"/>
      <c r="F2926" s="181"/>
      <c r="G2926" s="181"/>
      <c r="H2926" s="181"/>
      <c r="I2926" s="181"/>
      <c r="J2926" s="181"/>
      <c r="K2926" s="625"/>
      <c r="L2926" s="181"/>
    </row>
    <row r="2927" spans="2:12" x14ac:dyDescent="0.25">
      <c r="B2927" s="624"/>
      <c r="C2927" s="181"/>
      <c r="D2927" s="181"/>
      <c r="E2927" s="181"/>
      <c r="F2927" s="181"/>
      <c r="G2927" s="181"/>
      <c r="H2927" s="181"/>
      <c r="I2927" s="181"/>
      <c r="J2927" s="181"/>
      <c r="K2927" s="625"/>
      <c r="L2927" s="181"/>
    </row>
    <row r="2928" spans="2:12" x14ac:dyDescent="0.25">
      <c r="B2928" s="624"/>
      <c r="C2928" s="181"/>
      <c r="D2928" s="181"/>
      <c r="E2928" s="181"/>
      <c r="F2928" s="181"/>
      <c r="G2928" s="181"/>
      <c r="H2928" s="181"/>
      <c r="I2928" s="181"/>
      <c r="J2928" s="181"/>
      <c r="K2928" s="625"/>
      <c r="L2928" s="181"/>
    </row>
    <row r="2929" spans="2:12" x14ac:dyDescent="0.25">
      <c r="B2929" s="624"/>
      <c r="C2929" s="181"/>
      <c r="D2929" s="181"/>
      <c r="E2929" s="181"/>
      <c r="F2929" s="181"/>
      <c r="G2929" s="181"/>
      <c r="H2929" s="181"/>
      <c r="I2929" s="181"/>
      <c r="J2929" s="181"/>
      <c r="K2929" s="625"/>
      <c r="L2929" s="181"/>
    </row>
    <row r="2930" spans="2:12" x14ac:dyDescent="0.25">
      <c r="B2930" s="624"/>
      <c r="C2930" s="181"/>
      <c r="D2930" s="181"/>
      <c r="E2930" s="181"/>
      <c r="F2930" s="181"/>
      <c r="G2930" s="181"/>
      <c r="H2930" s="181"/>
      <c r="I2930" s="181"/>
      <c r="J2930" s="181"/>
      <c r="K2930" s="625"/>
      <c r="L2930" s="181"/>
    </row>
    <row r="2931" spans="2:12" x14ac:dyDescent="0.25">
      <c r="B2931" s="624"/>
      <c r="C2931" s="181"/>
      <c r="D2931" s="181"/>
      <c r="E2931" s="181"/>
      <c r="F2931" s="181"/>
      <c r="G2931" s="181"/>
      <c r="H2931" s="181"/>
      <c r="I2931" s="181"/>
      <c r="J2931" s="181"/>
      <c r="K2931" s="625"/>
      <c r="L2931" s="181"/>
    </row>
    <row r="2932" spans="2:12" x14ac:dyDescent="0.25">
      <c r="B2932" s="624"/>
      <c r="C2932" s="181"/>
      <c r="D2932" s="181"/>
      <c r="E2932" s="181"/>
      <c r="F2932" s="181"/>
      <c r="G2932" s="181"/>
      <c r="H2932" s="181"/>
      <c r="I2932" s="181"/>
      <c r="J2932" s="181"/>
      <c r="K2932" s="625"/>
      <c r="L2932" s="181"/>
    </row>
    <row r="2933" spans="2:12" x14ac:dyDescent="0.25">
      <c r="B2933" s="624"/>
      <c r="C2933" s="181"/>
      <c r="D2933" s="181"/>
      <c r="E2933" s="181"/>
      <c r="F2933" s="181"/>
      <c r="G2933" s="181"/>
      <c r="H2933" s="181"/>
      <c r="I2933" s="181"/>
      <c r="J2933" s="181"/>
      <c r="K2933" s="625"/>
      <c r="L2933" s="181"/>
    </row>
    <row r="2934" spans="2:12" x14ac:dyDescent="0.25">
      <c r="B2934" s="624"/>
      <c r="C2934" s="181"/>
      <c r="D2934" s="181"/>
      <c r="E2934" s="181"/>
      <c r="F2934" s="181"/>
      <c r="G2934" s="181"/>
      <c r="H2934" s="181"/>
      <c r="I2934" s="181"/>
      <c r="J2934" s="181"/>
      <c r="K2934" s="625"/>
      <c r="L2934" s="181"/>
    </row>
    <row r="2935" spans="2:12" x14ac:dyDescent="0.25">
      <c r="B2935" s="624"/>
      <c r="C2935" s="181"/>
      <c r="D2935" s="181"/>
      <c r="E2935" s="181"/>
      <c r="F2935" s="181"/>
      <c r="G2935" s="181"/>
      <c r="H2935" s="181"/>
      <c r="I2935" s="181"/>
      <c r="J2935" s="181"/>
      <c r="K2935" s="625"/>
      <c r="L2935" s="181"/>
    </row>
    <row r="2936" spans="2:12" x14ac:dyDescent="0.25">
      <c r="B2936" s="624"/>
      <c r="C2936" s="181"/>
      <c r="D2936" s="181"/>
      <c r="E2936" s="181"/>
      <c r="F2936" s="181"/>
      <c r="G2936" s="181"/>
      <c r="H2936" s="181"/>
      <c r="I2936" s="181"/>
      <c r="J2936" s="181"/>
      <c r="K2936" s="625"/>
      <c r="L2936" s="181"/>
    </row>
    <row r="2937" spans="2:12" x14ac:dyDescent="0.25">
      <c r="B2937" s="624"/>
      <c r="C2937" s="181"/>
      <c r="D2937" s="181"/>
      <c r="E2937" s="181"/>
      <c r="F2937" s="181"/>
      <c r="G2937" s="181"/>
      <c r="H2937" s="181"/>
      <c r="I2937" s="181"/>
      <c r="J2937" s="181"/>
      <c r="K2937" s="625"/>
      <c r="L2937" s="181"/>
    </row>
    <row r="2938" spans="2:12" x14ac:dyDescent="0.25">
      <c r="B2938" s="624"/>
      <c r="C2938" s="181"/>
      <c r="D2938" s="181"/>
      <c r="E2938" s="181"/>
      <c r="F2938" s="181"/>
      <c r="G2938" s="181"/>
      <c r="H2938" s="181"/>
      <c r="I2938" s="181"/>
      <c r="J2938" s="181"/>
      <c r="K2938" s="625"/>
      <c r="L2938" s="181"/>
    </row>
    <row r="2939" spans="2:12" x14ac:dyDescent="0.25">
      <c r="B2939" s="624"/>
      <c r="C2939" s="181"/>
      <c r="D2939" s="181"/>
      <c r="E2939" s="181"/>
      <c r="F2939" s="181"/>
      <c r="G2939" s="181"/>
      <c r="H2939" s="181"/>
      <c r="I2939" s="181"/>
      <c r="J2939" s="181"/>
      <c r="K2939" s="625"/>
      <c r="L2939" s="181"/>
    </row>
    <row r="2940" spans="2:12" x14ac:dyDescent="0.25">
      <c r="B2940" s="624"/>
      <c r="C2940" s="181"/>
      <c r="D2940" s="181"/>
      <c r="E2940" s="181"/>
      <c r="F2940" s="181"/>
      <c r="G2940" s="181"/>
      <c r="H2940" s="181"/>
      <c r="I2940" s="181"/>
      <c r="J2940" s="181"/>
      <c r="K2940" s="625"/>
      <c r="L2940" s="181"/>
    </row>
    <row r="2941" spans="2:12" x14ac:dyDescent="0.25">
      <c r="B2941" s="624"/>
      <c r="C2941" s="181"/>
      <c r="D2941" s="181"/>
      <c r="E2941" s="181"/>
      <c r="F2941" s="181"/>
      <c r="G2941" s="181"/>
      <c r="H2941" s="181"/>
      <c r="I2941" s="181"/>
      <c r="J2941" s="181"/>
      <c r="K2941" s="625"/>
      <c r="L2941" s="181"/>
    </row>
    <row r="2942" spans="2:12" x14ac:dyDescent="0.25">
      <c r="B2942" s="624"/>
      <c r="C2942" s="181"/>
      <c r="D2942" s="181"/>
      <c r="E2942" s="181"/>
      <c r="F2942" s="181"/>
      <c r="G2942" s="181"/>
      <c r="H2942" s="181"/>
      <c r="I2942" s="181"/>
      <c r="J2942" s="181"/>
      <c r="K2942" s="625"/>
      <c r="L2942" s="181"/>
    </row>
    <row r="2943" spans="2:12" x14ac:dyDescent="0.25">
      <c r="B2943" s="624"/>
      <c r="C2943" s="181"/>
      <c r="D2943" s="181"/>
      <c r="E2943" s="181"/>
      <c r="F2943" s="181"/>
      <c r="G2943" s="181"/>
      <c r="H2943" s="181"/>
      <c r="I2943" s="181"/>
      <c r="J2943" s="181"/>
      <c r="K2943" s="625"/>
      <c r="L2943" s="181"/>
    </row>
    <row r="2944" spans="2:12" x14ac:dyDescent="0.25">
      <c r="B2944" s="624"/>
      <c r="C2944" s="181"/>
      <c r="D2944" s="181"/>
      <c r="E2944" s="181"/>
      <c r="F2944" s="181"/>
      <c r="G2944" s="181"/>
      <c r="H2944" s="181"/>
      <c r="I2944" s="181"/>
      <c r="J2944" s="181"/>
      <c r="K2944" s="625"/>
      <c r="L2944" s="181"/>
    </row>
    <row r="2945" spans="2:12" x14ac:dyDescent="0.25">
      <c r="B2945" s="624"/>
      <c r="C2945" s="181"/>
      <c r="D2945" s="181"/>
      <c r="E2945" s="181"/>
      <c r="F2945" s="181"/>
      <c r="G2945" s="181"/>
      <c r="H2945" s="181"/>
      <c r="I2945" s="181"/>
      <c r="J2945" s="181"/>
      <c r="K2945" s="625"/>
      <c r="L2945" s="181"/>
    </row>
    <row r="2946" spans="2:12" x14ac:dyDescent="0.25">
      <c r="B2946" s="624"/>
      <c r="C2946" s="181"/>
      <c r="D2946" s="181"/>
      <c r="E2946" s="181"/>
      <c r="F2946" s="181"/>
      <c r="G2946" s="181"/>
      <c r="H2946" s="181"/>
      <c r="I2946" s="181"/>
      <c r="J2946" s="181"/>
      <c r="K2946" s="625"/>
      <c r="L2946" s="181"/>
    </row>
    <row r="2947" spans="2:12" x14ac:dyDescent="0.25">
      <c r="B2947" s="624"/>
      <c r="C2947" s="181"/>
      <c r="D2947" s="181"/>
      <c r="E2947" s="181"/>
      <c r="F2947" s="181"/>
      <c r="G2947" s="181"/>
      <c r="H2947" s="181"/>
      <c r="I2947" s="181"/>
      <c r="J2947" s="181"/>
      <c r="K2947" s="625"/>
      <c r="L2947" s="181"/>
    </row>
    <row r="2948" spans="2:12" x14ac:dyDescent="0.25">
      <c r="B2948" s="624"/>
      <c r="C2948" s="181"/>
      <c r="D2948" s="181"/>
      <c r="E2948" s="181"/>
      <c r="F2948" s="181"/>
      <c r="G2948" s="181"/>
      <c r="H2948" s="181"/>
      <c r="I2948" s="181"/>
      <c r="J2948" s="181"/>
      <c r="K2948" s="625"/>
      <c r="L2948" s="181"/>
    </row>
    <row r="2949" spans="2:12" x14ac:dyDescent="0.25">
      <c r="B2949" s="624"/>
      <c r="C2949" s="181"/>
      <c r="D2949" s="181"/>
      <c r="E2949" s="181"/>
      <c r="F2949" s="181"/>
      <c r="G2949" s="181"/>
      <c r="H2949" s="181"/>
      <c r="I2949" s="181"/>
      <c r="J2949" s="181"/>
      <c r="K2949" s="625"/>
      <c r="L2949" s="181"/>
    </row>
    <row r="2950" spans="2:12" x14ac:dyDescent="0.25">
      <c r="B2950" s="624"/>
      <c r="C2950" s="181"/>
      <c r="D2950" s="181"/>
      <c r="E2950" s="181"/>
      <c r="F2950" s="181"/>
      <c r="G2950" s="181"/>
      <c r="H2950" s="181"/>
      <c r="I2950" s="181"/>
      <c r="J2950" s="181"/>
      <c r="K2950" s="625"/>
      <c r="L2950" s="181"/>
    </row>
    <row r="2951" spans="2:12" x14ac:dyDescent="0.25">
      <c r="B2951" s="624"/>
      <c r="C2951" s="181"/>
      <c r="D2951" s="181"/>
      <c r="E2951" s="181"/>
      <c r="F2951" s="181"/>
      <c r="G2951" s="181"/>
      <c r="H2951" s="181"/>
      <c r="I2951" s="181"/>
      <c r="J2951" s="181"/>
      <c r="K2951" s="625"/>
      <c r="L2951" s="181"/>
    </row>
    <row r="2952" spans="2:12" x14ac:dyDescent="0.25">
      <c r="B2952" s="624"/>
      <c r="C2952" s="181"/>
      <c r="D2952" s="181"/>
      <c r="E2952" s="181"/>
      <c r="F2952" s="181"/>
      <c r="G2952" s="181"/>
      <c r="H2952" s="181"/>
      <c r="I2952" s="181"/>
      <c r="J2952" s="181"/>
      <c r="K2952" s="625"/>
      <c r="L2952" s="181"/>
    </row>
    <row r="2953" spans="2:12" x14ac:dyDescent="0.25">
      <c r="B2953" s="624"/>
      <c r="C2953" s="181"/>
      <c r="D2953" s="181"/>
      <c r="E2953" s="181"/>
      <c r="F2953" s="181"/>
      <c r="G2953" s="181"/>
      <c r="H2953" s="181"/>
      <c r="I2953" s="181"/>
      <c r="J2953" s="181"/>
      <c r="K2953" s="625"/>
      <c r="L2953" s="181"/>
    </row>
    <row r="2954" spans="2:12" x14ac:dyDescent="0.25">
      <c r="B2954" s="624"/>
      <c r="C2954" s="181"/>
      <c r="D2954" s="181"/>
      <c r="E2954" s="181"/>
      <c r="F2954" s="181"/>
      <c r="G2954" s="181"/>
      <c r="H2954" s="181"/>
      <c r="I2954" s="181"/>
      <c r="J2954" s="181"/>
      <c r="K2954" s="625"/>
      <c r="L2954" s="181"/>
    </row>
    <row r="2955" spans="2:12" x14ac:dyDescent="0.25">
      <c r="B2955" s="624"/>
      <c r="C2955" s="181"/>
      <c r="D2955" s="181"/>
      <c r="E2955" s="181"/>
      <c r="F2955" s="181"/>
      <c r="G2955" s="181"/>
      <c r="H2955" s="181"/>
      <c r="I2955" s="181"/>
      <c r="J2955" s="181"/>
      <c r="K2955" s="625"/>
      <c r="L2955" s="181"/>
    </row>
    <row r="2956" spans="2:12" x14ac:dyDescent="0.25">
      <c r="B2956" s="624"/>
      <c r="C2956" s="181"/>
      <c r="D2956" s="181"/>
      <c r="E2956" s="181"/>
      <c r="F2956" s="181"/>
      <c r="G2956" s="181"/>
      <c r="H2956" s="181"/>
      <c r="I2956" s="181"/>
      <c r="J2956" s="181"/>
      <c r="K2956" s="625"/>
      <c r="L2956" s="181"/>
    </row>
    <row r="2957" spans="2:12" x14ac:dyDescent="0.25">
      <c r="B2957" s="624"/>
      <c r="C2957" s="181"/>
      <c r="D2957" s="181"/>
      <c r="E2957" s="181"/>
      <c r="F2957" s="181"/>
      <c r="G2957" s="181"/>
      <c r="H2957" s="181"/>
      <c r="I2957" s="181"/>
      <c r="J2957" s="181"/>
      <c r="K2957" s="625"/>
      <c r="L2957" s="181"/>
    </row>
    <row r="2958" spans="2:12" x14ac:dyDescent="0.25">
      <c r="B2958" s="624"/>
      <c r="C2958" s="181"/>
      <c r="D2958" s="181"/>
      <c r="E2958" s="181"/>
      <c r="F2958" s="181"/>
      <c r="G2958" s="181"/>
      <c r="H2958" s="181"/>
      <c r="I2958" s="181"/>
      <c r="J2958" s="181"/>
      <c r="K2958" s="625"/>
      <c r="L2958" s="181"/>
    </row>
    <row r="2959" spans="2:12" x14ac:dyDescent="0.25">
      <c r="B2959" s="624"/>
      <c r="C2959" s="181"/>
      <c r="D2959" s="181"/>
      <c r="E2959" s="181"/>
      <c r="F2959" s="181"/>
      <c r="G2959" s="181"/>
      <c r="H2959" s="181"/>
      <c r="I2959" s="181"/>
      <c r="J2959" s="181"/>
      <c r="K2959" s="625"/>
      <c r="L2959" s="181"/>
    </row>
    <row r="2960" spans="2:12" x14ac:dyDescent="0.25">
      <c r="B2960" s="624"/>
      <c r="C2960" s="181"/>
      <c r="D2960" s="181"/>
      <c r="E2960" s="181"/>
      <c r="F2960" s="181"/>
      <c r="G2960" s="181"/>
      <c r="H2960" s="181"/>
      <c r="I2960" s="181"/>
      <c r="J2960" s="181"/>
      <c r="K2960" s="625"/>
      <c r="L2960" s="181"/>
    </row>
    <row r="2961" spans="2:12" x14ac:dyDescent="0.25">
      <c r="B2961" s="624"/>
      <c r="C2961" s="181"/>
      <c r="D2961" s="181"/>
      <c r="E2961" s="181"/>
      <c r="F2961" s="181"/>
      <c r="G2961" s="181"/>
      <c r="H2961" s="181"/>
      <c r="I2961" s="181"/>
      <c r="J2961" s="181"/>
      <c r="K2961" s="625"/>
      <c r="L2961" s="181"/>
    </row>
    <row r="2962" spans="2:12" x14ac:dyDescent="0.25">
      <c r="B2962" s="624"/>
      <c r="C2962" s="181"/>
      <c r="D2962" s="181"/>
      <c r="E2962" s="181"/>
      <c r="F2962" s="181"/>
      <c r="G2962" s="181"/>
      <c r="H2962" s="181"/>
      <c r="I2962" s="181"/>
      <c r="J2962" s="181"/>
      <c r="K2962" s="625"/>
      <c r="L2962" s="181"/>
    </row>
    <row r="2963" spans="2:12" x14ac:dyDescent="0.25">
      <c r="B2963" s="624"/>
      <c r="C2963" s="181"/>
      <c r="D2963" s="181"/>
      <c r="E2963" s="181"/>
      <c r="F2963" s="181"/>
      <c r="G2963" s="181"/>
      <c r="H2963" s="181"/>
      <c r="I2963" s="181"/>
      <c r="J2963" s="181"/>
      <c r="K2963" s="625"/>
      <c r="L2963" s="181"/>
    </row>
    <row r="2964" spans="2:12" x14ac:dyDescent="0.25">
      <c r="B2964" s="624"/>
      <c r="C2964" s="181"/>
      <c r="D2964" s="181"/>
      <c r="E2964" s="181"/>
      <c r="F2964" s="181"/>
      <c r="G2964" s="181"/>
      <c r="H2964" s="181"/>
      <c r="I2964" s="181"/>
      <c r="J2964" s="181"/>
      <c r="K2964" s="625"/>
      <c r="L2964" s="181"/>
    </row>
    <row r="2965" spans="2:12" x14ac:dyDescent="0.25">
      <c r="B2965" s="624"/>
      <c r="C2965" s="181"/>
      <c r="D2965" s="181"/>
      <c r="E2965" s="181"/>
      <c r="F2965" s="181"/>
      <c r="G2965" s="181"/>
      <c r="H2965" s="181"/>
      <c r="I2965" s="181"/>
      <c r="J2965" s="181"/>
      <c r="K2965" s="625"/>
      <c r="L2965" s="181"/>
    </row>
    <row r="2966" spans="2:12" x14ac:dyDescent="0.25">
      <c r="B2966" s="624"/>
      <c r="C2966" s="181"/>
      <c r="D2966" s="181"/>
      <c r="E2966" s="181"/>
      <c r="F2966" s="181"/>
      <c r="G2966" s="181"/>
      <c r="H2966" s="181"/>
      <c r="I2966" s="181"/>
      <c r="J2966" s="181"/>
      <c r="K2966" s="625"/>
      <c r="L2966" s="181"/>
    </row>
    <row r="2967" spans="2:12" x14ac:dyDescent="0.25">
      <c r="B2967" s="624"/>
      <c r="C2967" s="181"/>
      <c r="D2967" s="181"/>
      <c r="E2967" s="181"/>
      <c r="F2967" s="181"/>
      <c r="G2967" s="181"/>
      <c r="H2967" s="181"/>
      <c r="I2967" s="181"/>
      <c r="J2967" s="181"/>
      <c r="K2967" s="625"/>
      <c r="L2967" s="181"/>
    </row>
    <row r="2968" spans="2:12" x14ac:dyDescent="0.25">
      <c r="B2968" s="624"/>
      <c r="C2968" s="181"/>
      <c r="D2968" s="181"/>
      <c r="E2968" s="181"/>
      <c r="F2968" s="181"/>
      <c r="G2968" s="181"/>
      <c r="H2968" s="181"/>
      <c r="I2968" s="181"/>
      <c r="J2968" s="181"/>
      <c r="K2968" s="625"/>
      <c r="L2968" s="181"/>
    </row>
    <row r="2969" spans="2:12" x14ac:dyDescent="0.25">
      <c r="B2969" s="624"/>
      <c r="C2969" s="181"/>
      <c r="D2969" s="181"/>
      <c r="E2969" s="181"/>
      <c r="F2969" s="181"/>
      <c r="G2969" s="181"/>
      <c r="H2969" s="181"/>
      <c r="I2969" s="181"/>
      <c r="J2969" s="181"/>
      <c r="K2969" s="625"/>
      <c r="L2969" s="181"/>
    </row>
    <row r="2970" spans="2:12" x14ac:dyDescent="0.25">
      <c r="B2970" s="624"/>
      <c r="C2970" s="181"/>
      <c r="D2970" s="181"/>
      <c r="E2970" s="181"/>
      <c r="F2970" s="181"/>
      <c r="G2970" s="181"/>
      <c r="H2970" s="181"/>
      <c r="I2970" s="181"/>
      <c r="J2970" s="181"/>
      <c r="K2970" s="625"/>
      <c r="L2970" s="181"/>
    </row>
    <row r="2971" spans="2:12" x14ac:dyDescent="0.25">
      <c r="B2971" s="624"/>
      <c r="C2971" s="181"/>
      <c r="D2971" s="181"/>
      <c r="E2971" s="181"/>
      <c r="F2971" s="181"/>
      <c r="G2971" s="181"/>
      <c r="H2971" s="181"/>
      <c r="I2971" s="181"/>
      <c r="J2971" s="181"/>
      <c r="K2971" s="625"/>
      <c r="L2971" s="181"/>
    </row>
    <row r="2972" spans="2:12" x14ac:dyDescent="0.25">
      <c r="B2972" s="624"/>
      <c r="C2972" s="181"/>
      <c r="D2972" s="181"/>
      <c r="E2972" s="181"/>
      <c r="F2972" s="181"/>
      <c r="G2972" s="181"/>
      <c r="H2972" s="181"/>
      <c r="I2972" s="181"/>
      <c r="J2972" s="181"/>
      <c r="K2972" s="625"/>
      <c r="L2972" s="181"/>
    </row>
    <row r="2973" spans="2:12" x14ac:dyDescent="0.25">
      <c r="B2973" s="624"/>
      <c r="C2973" s="181"/>
      <c r="D2973" s="181"/>
      <c r="E2973" s="181"/>
      <c r="F2973" s="181"/>
      <c r="G2973" s="181"/>
      <c r="H2973" s="181"/>
      <c r="I2973" s="181"/>
      <c r="J2973" s="181"/>
      <c r="K2973" s="625"/>
      <c r="L2973" s="181"/>
    </row>
    <row r="2974" spans="2:12" x14ac:dyDescent="0.25">
      <c r="B2974" s="624"/>
      <c r="C2974" s="181"/>
      <c r="D2974" s="181"/>
      <c r="E2974" s="181"/>
      <c r="F2974" s="181"/>
      <c r="G2974" s="181"/>
      <c r="H2974" s="181"/>
      <c r="I2974" s="181"/>
      <c r="J2974" s="181"/>
      <c r="K2974" s="625"/>
      <c r="L2974" s="181"/>
    </row>
    <row r="2975" spans="2:12" x14ac:dyDescent="0.25">
      <c r="B2975" s="624"/>
      <c r="C2975" s="181"/>
      <c r="D2975" s="181"/>
      <c r="E2975" s="181"/>
      <c r="F2975" s="181"/>
      <c r="G2975" s="181"/>
      <c r="H2975" s="181"/>
      <c r="I2975" s="181"/>
      <c r="J2975" s="181"/>
      <c r="K2975" s="625"/>
      <c r="L2975" s="181"/>
    </row>
    <row r="2976" spans="2:12" x14ac:dyDescent="0.25">
      <c r="B2976" s="624"/>
      <c r="C2976" s="181"/>
      <c r="D2976" s="181"/>
      <c r="E2976" s="181"/>
      <c r="F2976" s="181"/>
      <c r="G2976" s="181"/>
      <c r="H2976" s="181"/>
      <c r="I2976" s="181"/>
      <c r="J2976" s="181"/>
      <c r="K2976" s="625"/>
      <c r="L2976" s="181"/>
    </row>
    <row r="2977" spans="2:12" x14ac:dyDescent="0.25">
      <c r="B2977" s="624"/>
      <c r="C2977" s="181"/>
      <c r="D2977" s="181"/>
      <c r="E2977" s="181"/>
      <c r="F2977" s="181"/>
      <c r="G2977" s="181"/>
      <c r="H2977" s="181"/>
      <c r="I2977" s="181"/>
      <c r="J2977" s="181"/>
      <c r="K2977" s="625"/>
      <c r="L2977" s="181"/>
    </row>
    <row r="2978" spans="2:12" x14ac:dyDescent="0.25">
      <c r="B2978" s="624"/>
      <c r="C2978" s="181"/>
      <c r="D2978" s="181"/>
      <c r="E2978" s="181"/>
      <c r="F2978" s="181"/>
      <c r="G2978" s="181"/>
      <c r="H2978" s="181"/>
      <c r="I2978" s="181"/>
      <c r="J2978" s="181"/>
      <c r="K2978" s="625"/>
      <c r="L2978" s="181"/>
    </row>
    <row r="2979" spans="2:12" x14ac:dyDescent="0.25">
      <c r="B2979" s="624"/>
      <c r="C2979" s="181"/>
      <c r="D2979" s="181"/>
      <c r="E2979" s="181"/>
      <c r="F2979" s="181"/>
      <c r="G2979" s="181"/>
      <c r="H2979" s="181"/>
      <c r="I2979" s="181"/>
      <c r="J2979" s="181"/>
      <c r="K2979" s="625"/>
      <c r="L2979" s="181"/>
    </row>
    <row r="2980" spans="2:12" x14ac:dyDescent="0.25">
      <c r="B2980" s="624"/>
      <c r="C2980" s="181"/>
      <c r="D2980" s="181"/>
      <c r="E2980" s="181"/>
      <c r="F2980" s="181"/>
      <c r="G2980" s="181"/>
      <c r="H2980" s="181"/>
      <c r="I2980" s="181"/>
      <c r="J2980" s="181"/>
      <c r="K2980" s="625"/>
      <c r="L2980" s="181"/>
    </row>
    <row r="2981" spans="2:12" x14ac:dyDescent="0.25">
      <c r="B2981" s="624"/>
      <c r="C2981" s="181"/>
      <c r="D2981" s="181"/>
      <c r="E2981" s="181"/>
      <c r="F2981" s="181"/>
      <c r="G2981" s="181"/>
      <c r="H2981" s="181"/>
      <c r="I2981" s="181"/>
      <c r="J2981" s="181"/>
      <c r="K2981" s="625"/>
      <c r="L2981" s="181"/>
    </row>
    <row r="2982" spans="2:12" x14ac:dyDescent="0.25">
      <c r="B2982" s="624"/>
      <c r="C2982" s="181"/>
      <c r="D2982" s="181"/>
      <c r="E2982" s="181"/>
      <c r="F2982" s="181"/>
      <c r="G2982" s="181"/>
      <c r="H2982" s="181"/>
      <c r="I2982" s="181"/>
      <c r="J2982" s="181"/>
      <c r="K2982" s="625"/>
      <c r="L2982" s="181"/>
    </row>
    <row r="2983" spans="2:12" x14ac:dyDescent="0.25">
      <c r="B2983" s="624"/>
      <c r="C2983" s="181"/>
      <c r="D2983" s="181"/>
      <c r="E2983" s="181"/>
      <c r="F2983" s="181"/>
      <c r="G2983" s="181"/>
      <c r="H2983" s="181"/>
      <c r="I2983" s="181"/>
      <c r="J2983" s="181"/>
      <c r="K2983" s="625"/>
      <c r="L2983" s="181"/>
    </row>
    <row r="2984" spans="2:12" x14ac:dyDescent="0.25">
      <c r="B2984" s="624"/>
      <c r="C2984" s="181"/>
      <c r="D2984" s="181"/>
      <c r="E2984" s="181"/>
      <c r="F2984" s="181"/>
      <c r="G2984" s="181"/>
      <c r="H2984" s="181"/>
      <c r="I2984" s="181"/>
      <c r="J2984" s="181"/>
      <c r="K2984" s="625"/>
      <c r="L2984" s="181"/>
    </row>
    <row r="2985" spans="2:12" x14ac:dyDescent="0.25">
      <c r="B2985" s="624"/>
      <c r="C2985" s="181"/>
      <c r="D2985" s="181"/>
      <c r="E2985" s="181"/>
      <c r="F2985" s="181"/>
      <c r="G2985" s="181"/>
      <c r="H2985" s="181"/>
      <c r="I2985" s="181"/>
      <c r="J2985" s="181"/>
      <c r="K2985" s="625"/>
      <c r="L2985" s="181"/>
    </row>
    <row r="2986" spans="2:12" x14ac:dyDescent="0.25">
      <c r="B2986" s="624"/>
      <c r="C2986" s="181"/>
      <c r="D2986" s="181"/>
      <c r="E2986" s="181"/>
      <c r="F2986" s="181"/>
      <c r="G2986" s="181"/>
      <c r="H2986" s="181"/>
      <c r="I2986" s="181"/>
      <c r="J2986" s="181"/>
      <c r="K2986" s="625"/>
      <c r="L2986" s="181"/>
    </row>
    <row r="2987" spans="2:12" x14ac:dyDescent="0.25">
      <c r="B2987" s="624"/>
      <c r="C2987" s="181"/>
      <c r="D2987" s="181"/>
      <c r="E2987" s="181"/>
      <c r="F2987" s="181"/>
      <c r="G2987" s="181"/>
      <c r="H2987" s="181"/>
      <c r="I2987" s="181"/>
      <c r="J2987" s="181"/>
      <c r="K2987" s="625"/>
      <c r="L2987" s="181"/>
    </row>
    <row r="2988" spans="2:12" x14ac:dyDescent="0.25">
      <c r="B2988" s="624"/>
      <c r="C2988" s="181"/>
      <c r="D2988" s="181"/>
      <c r="E2988" s="181"/>
      <c r="F2988" s="181"/>
      <c r="G2988" s="181"/>
      <c r="H2988" s="181"/>
      <c r="I2988" s="181"/>
      <c r="J2988" s="181"/>
      <c r="K2988" s="625"/>
      <c r="L2988" s="181"/>
    </row>
    <row r="2989" spans="2:12" x14ac:dyDescent="0.25">
      <c r="B2989" s="624"/>
      <c r="C2989" s="181"/>
      <c r="D2989" s="181"/>
      <c r="E2989" s="181"/>
      <c r="F2989" s="181"/>
      <c r="G2989" s="181"/>
      <c r="H2989" s="181"/>
      <c r="I2989" s="181"/>
      <c r="J2989" s="181"/>
      <c r="K2989" s="625"/>
      <c r="L2989" s="181"/>
    </row>
    <row r="2990" spans="2:12" x14ac:dyDescent="0.25">
      <c r="B2990" s="624"/>
      <c r="C2990" s="181"/>
      <c r="D2990" s="181"/>
      <c r="E2990" s="181"/>
      <c r="F2990" s="181"/>
      <c r="G2990" s="181"/>
      <c r="H2990" s="181"/>
      <c r="I2990" s="181"/>
      <c r="J2990" s="181"/>
      <c r="K2990" s="625"/>
      <c r="L2990" s="181"/>
    </row>
    <row r="2991" spans="2:12" x14ac:dyDescent="0.25">
      <c r="B2991" s="624"/>
      <c r="C2991" s="181"/>
      <c r="D2991" s="181"/>
      <c r="E2991" s="181"/>
      <c r="F2991" s="181"/>
      <c r="G2991" s="181"/>
      <c r="H2991" s="181"/>
      <c r="I2991" s="181"/>
      <c r="J2991" s="181"/>
      <c r="K2991" s="625"/>
      <c r="L2991" s="181"/>
    </row>
    <row r="2992" spans="2:12" x14ac:dyDescent="0.25">
      <c r="B2992" s="624"/>
      <c r="C2992" s="181"/>
      <c r="D2992" s="181"/>
      <c r="E2992" s="181"/>
      <c r="F2992" s="181"/>
      <c r="G2992" s="181"/>
      <c r="H2992" s="181"/>
      <c r="I2992" s="181"/>
      <c r="J2992" s="181"/>
      <c r="K2992" s="625"/>
      <c r="L2992" s="181"/>
    </row>
    <row r="2993" spans="2:12" x14ac:dyDescent="0.25">
      <c r="B2993" s="624"/>
      <c r="C2993" s="181"/>
      <c r="D2993" s="181"/>
      <c r="E2993" s="181"/>
      <c r="F2993" s="181"/>
      <c r="G2993" s="181"/>
      <c r="H2993" s="181"/>
      <c r="I2993" s="181"/>
      <c r="J2993" s="181"/>
      <c r="K2993" s="625"/>
      <c r="L2993" s="181"/>
    </row>
    <row r="2994" spans="2:12" x14ac:dyDescent="0.25">
      <c r="B2994" s="624"/>
      <c r="C2994" s="181"/>
      <c r="D2994" s="181"/>
      <c r="E2994" s="181"/>
      <c r="F2994" s="181"/>
      <c r="G2994" s="181"/>
      <c r="H2994" s="181"/>
      <c r="I2994" s="181"/>
      <c r="J2994" s="181"/>
      <c r="K2994" s="625"/>
      <c r="L2994" s="181"/>
    </row>
    <row r="2995" spans="2:12" x14ac:dyDescent="0.25">
      <c r="B2995" s="624"/>
      <c r="C2995" s="181"/>
      <c r="D2995" s="181"/>
      <c r="E2995" s="181"/>
      <c r="F2995" s="181"/>
      <c r="G2995" s="181"/>
      <c r="H2995" s="181"/>
      <c r="I2995" s="181"/>
      <c r="J2995" s="181"/>
      <c r="K2995" s="625"/>
      <c r="L2995" s="181"/>
    </row>
    <row r="2996" spans="2:12" x14ac:dyDescent="0.25">
      <c r="B2996" s="624"/>
      <c r="C2996" s="181"/>
      <c r="D2996" s="181"/>
      <c r="E2996" s="181"/>
      <c r="F2996" s="181"/>
      <c r="G2996" s="181"/>
      <c r="H2996" s="181"/>
      <c r="I2996" s="181"/>
      <c r="J2996" s="181"/>
      <c r="K2996" s="625"/>
      <c r="L2996" s="181"/>
    </row>
    <row r="2997" spans="2:12" x14ac:dyDescent="0.25">
      <c r="B2997" s="624"/>
      <c r="C2997" s="181"/>
      <c r="D2997" s="181"/>
      <c r="E2997" s="181"/>
      <c r="F2997" s="181"/>
      <c r="G2997" s="181"/>
      <c r="H2997" s="181"/>
      <c r="I2997" s="181"/>
      <c r="J2997" s="181"/>
      <c r="K2997" s="625"/>
      <c r="L2997" s="181"/>
    </row>
    <row r="2998" spans="2:12" x14ac:dyDescent="0.25">
      <c r="B2998" s="624"/>
      <c r="C2998" s="181"/>
      <c r="D2998" s="181"/>
      <c r="E2998" s="181"/>
      <c r="F2998" s="181"/>
      <c r="G2998" s="181"/>
      <c r="H2998" s="181"/>
      <c r="I2998" s="181"/>
      <c r="J2998" s="181"/>
      <c r="K2998" s="625"/>
      <c r="L2998" s="181"/>
    </row>
    <row r="2999" spans="2:12" x14ac:dyDescent="0.25">
      <c r="B2999" s="624"/>
      <c r="C2999" s="181"/>
      <c r="D2999" s="181"/>
      <c r="E2999" s="181"/>
      <c r="F2999" s="181"/>
      <c r="G2999" s="181"/>
      <c r="H2999" s="181"/>
      <c r="I2999" s="181"/>
      <c r="J2999" s="181"/>
      <c r="K2999" s="625"/>
      <c r="L2999" s="181"/>
    </row>
    <row r="3000" spans="2:12" x14ac:dyDescent="0.25">
      <c r="B3000" s="624"/>
      <c r="C3000" s="181"/>
      <c r="D3000" s="181"/>
      <c r="E3000" s="181"/>
      <c r="F3000" s="181"/>
      <c r="G3000" s="181"/>
      <c r="H3000" s="181"/>
      <c r="I3000" s="181"/>
      <c r="J3000" s="181"/>
      <c r="K3000" s="625"/>
      <c r="L3000" s="181"/>
    </row>
    <row r="3001" spans="2:12" x14ac:dyDescent="0.25">
      <c r="B3001" s="624"/>
      <c r="C3001" s="181"/>
      <c r="D3001" s="181"/>
      <c r="E3001" s="181"/>
      <c r="F3001" s="181"/>
      <c r="G3001" s="181"/>
      <c r="H3001" s="181"/>
      <c r="I3001" s="181"/>
      <c r="J3001" s="181"/>
      <c r="K3001" s="625"/>
      <c r="L3001" s="181"/>
    </row>
    <row r="3002" spans="2:12" x14ac:dyDescent="0.25">
      <c r="B3002" s="624"/>
      <c r="C3002" s="181"/>
      <c r="D3002" s="181"/>
      <c r="E3002" s="181"/>
      <c r="F3002" s="181"/>
      <c r="G3002" s="181"/>
      <c r="H3002" s="181"/>
      <c r="I3002" s="181"/>
      <c r="J3002" s="181"/>
      <c r="K3002" s="625"/>
      <c r="L3002" s="181"/>
    </row>
    <row r="3003" spans="2:12" x14ac:dyDescent="0.25">
      <c r="B3003" s="624"/>
      <c r="C3003" s="181"/>
      <c r="D3003" s="181"/>
      <c r="E3003" s="181"/>
      <c r="F3003" s="181"/>
      <c r="G3003" s="181"/>
      <c r="H3003" s="181"/>
      <c r="I3003" s="181"/>
      <c r="J3003" s="181"/>
      <c r="K3003" s="625"/>
      <c r="L3003" s="181"/>
    </row>
    <row r="3004" spans="2:12" x14ac:dyDescent="0.25">
      <c r="B3004" s="624"/>
      <c r="C3004" s="181"/>
      <c r="D3004" s="181"/>
      <c r="E3004" s="181"/>
      <c r="F3004" s="181"/>
      <c r="G3004" s="181"/>
      <c r="H3004" s="181"/>
      <c r="I3004" s="181"/>
      <c r="J3004" s="181"/>
      <c r="K3004" s="625"/>
      <c r="L3004" s="181"/>
    </row>
    <row r="3005" spans="2:12" x14ac:dyDescent="0.25">
      <c r="B3005" s="624"/>
      <c r="C3005" s="181"/>
      <c r="D3005" s="181"/>
      <c r="E3005" s="181"/>
      <c r="F3005" s="181"/>
      <c r="G3005" s="181"/>
      <c r="H3005" s="181"/>
      <c r="I3005" s="181"/>
      <c r="J3005" s="181"/>
      <c r="K3005" s="625"/>
      <c r="L3005" s="181"/>
    </row>
    <row r="3006" spans="2:12" x14ac:dyDescent="0.25">
      <c r="B3006" s="624"/>
      <c r="C3006" s="181"/>
      <c r="D3006" s="181"/>
      <c r="E3006" s="181"/>
      <c r="F3006" s="181"/>
      <c r="G3006" s="181"/>
      <c r="H3006" s="181"/>
      <c r="I3006" s="181"/>
      <c r="J3006" s="181"/>
      <c r="K3006" s="625"/>
      <c r="L3006" s="181"/>
    </row>
    <row r="3007" spans="2:12" x14ac:dyDescent="0.25">
      <c r="B3007" s="624"/>
      <c r="C3007" s="181"/>
      <c r="D3007" s="181"/>
      <c r="E3007" s="181"/>
      <c r="F3007" s="181"/>
      <c r="G3007" s="181"/>
      <c r="H3007" s="181"/>
      <c r="I3007" s="181"/>
      <c r="J3007" s="181"/>
      <c r="K3007" s="625"/>
      <c r="L3007" s="181"/>
    </row>
    <row r="3008" spans="2:12" x14ac:dyDescent="0.25">
      <c r="B3008" s="624"/>
      <c r="C3008" s="181"/>
      <c r="D3008" s="181"/>
      <c r="E3008" s="181"/>
      <c r="F3008" s="181"/>
      <c r="G3008" s="181"/>
      <c r="H3008" s="181"/>
      <c r="I3008" s="181"/>
      <c r="J3008" s="181"/>
      <c r="K3008" s="625"/>
      <c r="L3008" s="181"/>
    </row>
    <row r="3009" spans="2:12" x14ac:dyDescent="0.25">
      <c r="B3009" s="624"/>
      <c r="C3009" s="181"/>
      <c r="D3009" s="181"/>
      <c r="E3009" s="181"/>
      <c r="F3009" s="181"/>
      <c r="G3009" s="181"/>
      <c r="H3009" s="181"/>
      <c r="I3009" s="181"/>
      <c r="J3009" s="181"/>
      <c r="K3009" s="625"/>
      <c r="L3009" s="181"/>
    </row>
    <row r="3010" spans="2:12" x14ac:dyDescent="0.25">
      <c r="B3010" s="624"/>
      <c r="C3010" s="181"/>
      <c r="D3010" s="181"/>
      <c r="E3010" s="181"/>
      <c r="F3010" s="181"/>
      <c r="G3010" s="181"/>
      <c r="H3010" s="181"/>
      <c r="I3010" s="181"/>
      <c r="J3010" s="181"/>
      <c r="K3010" s="625"/>
      <c r="L3010" s="181"/>
    </row>
    <row r="3011" spans="2:12" x14ac:dyDescent="0.25">
      <c r="B3011" s="624"/>
      <c r="C3011" s="181"/>
      <c r="D3011" s="181"/>
      <c r="E3011" s="181"/>
      <c r="F3011" s="181"/>
      <c r="G3011" s="181"/>
      <c r="H3011" s="181"/>
      <c r="I3011" s="181"/>
      <c r="J3011" s="181"/>
      <c r="K3011" s="625"/>
      <c r="L3011" s="181"/>
    </row>
    <row r="3012" spans="2:12" x14ac:dyDescent="0.25">
      <c r="B3012" s="624"/>
      <c r="C3012" s="181"/>
      <c r="D3012" s="181"/>
      <c r="E3012" s="181"/>
      <c r="F3012" s="181"/>
      <c r="G3012" s="181"/>
      <c r="H3012" s="181"/>
      <c r="I3012" s="181"/>
      <c r="J3012" s="181"/>
      <c r="K3012" s="625"/>
      <c r="L3012" s="181"/>
    </row>
    <row r="3013" spans="2:12" x14ac:dyDescent="0.25">
      <c r="B3013" s="624"/>
      <c r="C3013" s="181"/>
      <c r="D3013" s="181"/>
      <c r="E3013" s="181"/>
      <c r="F3013" s="181"/>
      <c r="G3013" s="181"/>
      <c r="H3013" s="181"/>
      <c r="I3013" s="181"/>
      <c r="J3013" s="181"/>
      <c r="K3013" s="625"/>
      <c r="L3013" s="181"/>
    </row>
    <row r="3014" spans="2:12" x14ac:dyDescent="0.25">
      <c r="B3014" s="624"/>
      <c r="C3014" s="181"/>
      <c r="D3014" s="181"/>
      <c r="E3014" s="181"/>
      <c r="F3014" s="181"/>
      <c r="G3014" s="181"/>
      <c r="H3014" s="181"/>
      <c r="I3014" s="181"/>
      <c r="J3014" s="181"/>
      <c r="K3014" s="625"/>
      <c r="L3014" s="181"/>
    </row>
    <row r="3015" spans="2:12" x14ac:dyDescent="0.25">
      <c r="B3015" s="624"/>
      <c r="C3015" s="181"/>
      <c r="D3015" s="181"/>
      <c r="E3015" s="181"/>
      <c r="F3015" s="181"/>
      <c r="G3015" s="181"/>
      <c r="H3015" s="181"/>
      <c r="I3015" s="181"/>
      <c r="J3015" s="181"/>
      <c r="K3015" s="625"/>
      <c r="L3015" s="181"/>
    </row>
    <row r="3016" spans="2:12" x14ac:dyDescent="0.25">
      <c r="B3016" s="624"/>
      <c r="C3016" s="181"/>
      <c r="D3016" s="181"/>
      <c r="E3016" s="181"/>
      <c r="F3016" s="181"/>
      <c r="G3016" s="181"/>
      <c r="H3016" s="181"/>
      <c r="I3016" s="181"/>
      <c r="J3016" s="181"/>
      <c r="K3016" s="625"/>
      <c r="L3016" s="181"/>
    </row>
    <row r="3017" spans="2:12" x14ac:dyDescent="0.25">
      <c r="B3017" s="624"/>
      <c r="C3017" s="181"/>
      <c r="D3017" s="181"/>
      <c r="E3017" s="181"/>
      <c r="F3017" s="181"/>
      <c r="G3017" s="181"/>
      <c r="H3017" s="181"/>
      <c r="I3017" s="181"/>
      <c r="J3017" s="181"/>
      <c r="K3017" s="625"/>
      <c r="L3017" s="181"/>
    </row>
    <row r="3018" spans="2:12" x14ac:dyDescent="0.25">
      <c r="B3018" s="624"/>
      <c r="C3018" s="181"/>
      <c r="D3018" s="181"/>
      <c r="E3018" s="181"/>
      <c r="F3018" s="181"/>
      <c r="G3018" s="181"/>
      <c r="H3018" s="181"/>
      <c r="I3018" s="181"/>
      <c r="J3018" s="181"/>
      <c r="K3018" s="625"/>
      <c r="L3018" s="181"/>
    </row>
    <row r="3019" spans="2:12" x14ac:dyDescent="0.25">
      <c r="B3019" s="624"/>
      <c r="C3019" s="181"/>
      <c r="D3019" s="181"/>
      <c r="E3019" s="181"/>
      <c r="F3019" s="181"/>
      <c r="G3019" s="181"/>
      <c r="H3019" s="181"/>
      <c r="I3019" s="181"/>
      <c r="J3019" s="181"/>
      <c r="K3019" s="625"/>
      <c r="L3019" s="181"/>
    </row>
    <row r="3020" spans="2:12" x14ac:dyDescent="0.25">
      <c r="B3020" s="624"/>
      <c r="C3020" s="181"/>
      <c r="D3020" s="181"/>
      <c r="E3020" s="181"/>
      <c r="F3020" s="181"/>
      <c r="G3020" s="181"/>
      <c r="H3020" s="181"/>
      <c r="I3020" s="181"/>
      <c r="J3020" s="181"/>
      <c r="K3020" s="625"/>
      <c r="L3020" s="181"/>
    </row>
    <row r="3021" spans="2:12" x14ac:dyDescent="0.25">
      <c r="B3021" s="624"/>
      <c r="C3021" s="181"/>
      <c r="D3021" s="181"/>
      <c r="E3021" s="181"/>
      <c r="F3021" s="181"/>
      <c r="G3021" s="181"/>
      <c r="H3021" s="181"/>
      <c r="I3021" s="181"/>
      <c r="J3021" s="181"/>
      <c r="K3021" s="625"/>
      <c r="L3021" s="181"/>
    </row>
    <row r="3022" spans="2:12" x14ac:dyDescent="0.25">
      <c r="B3022" s="624"/>
      <c r="C3022" s="181"/>
      <c r="D3022" s="181"/>
      <c r="E3022" s="181"/>
      <c r="F3022" s="181"/>
      <c r="G3022" s="181"/>
      <c r="H3022" s="181"/>
      <c r="I3022" s="181"/>
      <c r="J3022" s="181"/>
      <c r="K3022" s="625"/>
      <c r="L3022" s="181"/>
    </row>
    <row r="3023" spans="2:12" x14ac:dyDescent="0.25">
      <c r="B3023" s="624"/>
      <c r="C3023" s="181"/>
      <c r="D3023" s="181"/>
      <c r="E3023" s="181"/>
      <c r="F3023" s="181"/>
      <c r="G3023" s="181"/>
      <c r="H3023" s="181"/>
      <c r="I3023" s="181"/>
      <c r="J3023" s="181"/>
      <c r="K3023" s="625"/>
      <c r="L3023" s="181"/>
    </row>
    <row r="3024" spans="2:12" x14ac:dyDescent="0.25">
      <c r="B3024" s="624"/>
      <c r="C3024" s="181"/>
      <c r="D3024" s="181"/>
      <c r="E3024" s="181"/>
      <c r="F3024" s="181"/>
      <c r="G3024" s="181"/>
      <c r="H3024" s="181"/>
      <c r="I3024" s="181"/>
      <c r="J3024" s="181"/>
      <c r="K3024" s="625"/>
      <c r="L3024" s="181"/>
    </row>
    <row r="3025" spans="2:12" x14ac:dyDescent="0.25">
      <c r="B3025" s="624"/>
      <c r="C3025" s="181"/>
      <c r="D3025" s="181"/>
      <c r="E3025" s="181"/>
      <c r="F3025" s="181"/>
      <c r="G3025" s="181"/>
      <c r="H3025" s="181"/>
      <c r="I3025" s="181"/>
      <c r="J3025" s="181"/>
      <c r="K3025" s="625"/>
      <c r="L3025" s="181"/>
    </row>
    <row r="3026" spans="2:12" x14ac:dyDescent="0.25">
      <c r="B3026" s="624"/>
      <c r="C3026" s="181"/>
      <c r="D3026" s="181"/>
      <c r="E3026" s="181"/>
      <c r="F3026" s="181"/>
      <c r="G3026" s="181"/>
      <c r="H3026" s="181"/>
      <c r="I3026" s="181"/>
      <c r="J3026" s="181"/>
      <c r="K3026" s="625"/>
      <c r="L3026" s="181"/>
    </row>
    <row r="3027" spans="2:12" x14ac:dyDescent="0.25">
      <c r="B3027" s="624"/>
      <c r="C3027" s="181"/>
      <c r="D3027" s="181"/>
      <c r="E3027" s="181"/>
      <c r="F3027" s="181"/>
      <c r="G3027" s="181"/>
      <c r="H3027" s="181"/>
      <c r="I3027" s="181"/>
      <c r="J3027" s="181"/>
      <c r="K3027" s="625"/>
      <c r="L3027" s="181"/>
    </row>
    <row r="3028" spans="2:12" x14ac:dyDescent="0.25">
      <c r="B3028" s="624"/>
      <c r="C3028" s="181"/>
      <c r="D3028" s="181"/>
      <c r="E3028" s="181"/>
      <c r="F3028" s="181"/>
      <c r="G3028" s="181"/>
      <c r="H3028" s="181"/>
      <c r="I3028" s="181"/>
      <c r="J3028" s="181"/>
      <c r="K3028" s="625"/>
      <c r="L3028" s="181"/>
    </row>
    <row r="3029" spans="2:12" x14ac:dyDescent="0.25">
      <c r="B3029" s="624"/>
      <c r="C3029" s="181"/>
      <c r="D3029" s="181"/>
      <c r="E3029" s="181"/>
      <c r="F3029" s="181"/>
      <c r="G3029" s="181"/>
      <c r="H3029" s="181"/>
      <c r="I3029" s="181"/>
      <c r="J3029" s="181"/>
      <c r="K3029" s="625"/>
      <c r="L3029" s="181"/>
    </row>
    <row r="3030" spans="2:12" x14ac:dyDescent="0.25">
      <c r="B3030" s="624"/>
      <c r="C3030" s="181"/>
      <c r="D3030" s="181"/>
      <c r="E3030" s="181"/>
      <c r="F3030" s="181"/>
      <c r="G3030" s="181"/>
      <c r="H3030" s="181"/>
      <c r="I3030" s="181"/>
      <c r="J3030" s="181"/>
      <c r="K3030" s="625"/>
      <c r="L3030" s="181"/>
    </row>
    <row r="3031" spans="2:12" x14ac:dyDescent="0.25">
      <c r="B3031" s="624"/>
      <c r="C3031" s="181"/>
      <c r="D3031" s="181"/>
      <c r="E3031" s="181"/>
      <c r="F3031" s="181"/>
      <c r="G3031" s="181"/>
      <c r="H3031" s="181"/>
      <c r="I3031" s="181"/>
      <c r="J3031" s="181"/>
      <c r="K3031" s="625"/>
      <c r="L3031" s="181"/>
    </row>
    <row r="3032" spans="2:12" x14ac:dyDescent="0.25">
      <c r="B3032" s="624"/>
      <c r="C3032" s="181"/>
      <c r="D3032" s="181"/>
      <c r="E3032" s="181"/>
      <c r="F3032" s="181"/>
      <c r="G3032" s="181"/>
      <c r="H3032" s="181"/>
      <c r="I3032" s="181"/>
      <c r="J3032" s="181"/>
      <c r="K3032" s="625"/>
      <c r="L3032" s="181"/>
    </row>
    <row r="3033" spans="2:12" x14ac:dyDescent="0.25">
      <c r="B3033" s="624"/>
      <c r="C3033" s="181"/>
      <c r="D3033" s="181"/>
      <c r="E3033" s="181"/>
      <c r="F3033" s="181"/>
      <c r="G3033" s="181"/>
      <c r="H3033" s="181"/>
      <c r="I3033" s="181"/>
      <c r="J3033" s="181"/>
      <c r="K3033" s="625"/>
      <c r="L3033" s="181"/>
    </row>
    <row r="3034" spans="2:12" x14ac:dyDescent="0.25">
      <c r="B3034" s="624"/>
      <c r="C3034" s="181"/>
      <c r="D3034" s="181"/>
      <c r="E3034" s="181"/>
      <c r="F3034" s="181"/>
      <c r="G3034" s="181"/>
      <c r="H3034" s="181"/>
      <c r="I3034" s="181"/>
      <c r="J3034" s="181"/>
      <c r="K3034" s="625"/>
      <c r="L3034" s="181"/>
    </row>
    <row r="3035" spans="2:12" x14ac:dyDescent="0.25">
      <c r="B3035" s="624"/>
      <c r="C3035" s="181"/>
      <c r="D3035" s="181"/>
      <c r="E3035" s="181"/>
      <c r="F3035" s="181"/>
      <c r="G3035" s="181"/>
      <c r="H3035" s="181"/>
      <c r="I3035" s="181"/>
      <c r="J3035" s="181"/>
      <c r="K3035" s="625"/>
      <c r="L3035" s="181"/>
    </row>
    <row r="3036" spans="2:12" x14ac:dyDescent="0.25">
      <c r="B3036" s="624"/>
      <c r="C3036" s="181"/>
      <c r="D3036" s="181"/>
      <c r="E3036" s="181"/>
      <c r="F3036" s="181"/>
      <c r="G3036" s="181"/>
      <c r="H3036" s="181"/>
      <c r="I3036" s="181"/>
      <c r="J3036" s="181"/>
      <c r="K3036" s="625"/>
      <c r="L3036" s="181"/>
    </row>
    <row r="3037" spans="2:12" x14ac:dyDescent="0.25">
      <c r="B3037" s="624"/>
      <c r="C3037" s="181"/>
      <c r="D3037" s="181"/>
      <c r="E3037" s="181"/>
      <c r="F3037" s="181"/>
      <c r="G3037" s="181"/>
      <c r="H3037" s="181"/>
      <c r="I3037" s="181"/>
      <c r="J3037" s="181"/>
      <c r="K3037" s="625"/>
      <c r="L3037" s="181"/>
    </row>
    <row r="3038" spans="2:12" x14ac:dyDescent="0.25">
      <c r="B3038" s="624"/>
      <c r="C3038" s="181"/>
      <c r="D3038" s="181"/>
      <c r="E3038" s="181"/>
      <c r="F3038" s="181"/>
      <c r="G3038" s="181"/>
      <c r="H3038" s="181"/>
      <c r="I3038" s="181"/>
      <c r="J3038" s="181"/>
      <c r="K3038" s="625"/>
      <c r="L3038" s="181"/>
    </row>
    <row r="3039" spans="2:12" x14ac:dyDescent="0.25">
      <c r="B3039" s="624"/>
      <c r="C3039" s="181"/>
      <c r="D3039" s="181"/>
      <c r="E3039" s="181"/>
      <c r="F3039" s="181"/>
      <c r="G3039" s="181"/>
      <c r="H3039" s="181"/>
      <c r="I3039" s="181"/>
      <c r="J3039" s="181"/>
      <c r="K3039" s="625"/>
      <c r="L3039" s="181"/>
    </row>
    <row r="3040" spans="2:12" x14ac:dyDescent="0.25">
      <c r="B3040" s="624"/>
      <c r="C3040" s="181"/>
      <c r="D3040" s="181"/>
      <c r="E3040" s="181"/>
      <c r="F3040" s="181"/>
      <c r="G3040" s="181"/>
      <c r="H3040" s="181"/>
      <c r="I3040" s="181"/>
      <c r="J3040" s="181"/>
      <c r="K3040" s="625"/>
      <c r="L3040" s="181"/>
    </row>
    <row r="3041" spans="2:12" x14ac:dyDescent="0.25">
      <c r="B3041" s="624"/>
      <c r="C3041" s="181"/>
      <c r="D3041" s="181"/>
      <c r="E3041" s="181"/>
      <c r="F3041" s="181"/>
      <c r="G3041" s="181"/>
      <c r="H3041" s="181"/>
      <c r="I3041" s="181"/>
      <c r="J3041" s="181"/>
      <c r="K3041" s="625"/>
      <c r="L3041" s="181"/>
    </row>
    <row r="3042" spans="2:12" x14ac:dyDescent="0.25">
      <c r="B3042" s="624"/>
      <c r="C3042" s="181"/>
      <c r="D3042" s="181"/>
      <c r="E3042" s="181"/>
      <c r="F3042" s="181"/>
      <c r="G3042" s="181"/>
      <c r="H3042" s="181"/>
      <c r="I3042" s="181"/>
      <c r="J3042" s="181"/>
      <c r="K3042" s="625"/>
      <c r="L3042" s="181"/>
    </row>
    <row r="3043" spans="2:12" x14ac:dyDescent="0.25">
      <c r="B3043" s="624"/>
      <c r="C3043" s="181"/>
      <c r="D3043" s="181"/>
      <c r="E3043" s="181"/>
      <c r="F3043" s="181"/>
      <c r="G3043" s="181"/>
      <c r="H3043" s="181"/>
      <c r="I3043" s="181"/>
      <c r="J3043" s="181"/>
      <c r="K3043" s="625"/>
      <c r="L3043" s="181"/>
    </row>
    <row r="3044" spans="2:12" x14ac:dyDescent="0.25">
      <c r="B3044" s="624"/>
      <c r="C3044" s="181"/>
      <c r="D3044" s="181"/>
      <c r="E3044" s="181"/>
      <c r="F3044" s="181"/>
      <c r="G3044" s="181"/>
      <c r="H3044" s="181"/>
      <c r="I3044" s="181"/>
      <c r="J3044" s="181"/>
      <c r="K3044" s="625"/>
      <c r="L3044" s="181"/>
    </row>
    <row r="3045" spans="2:12" x14ac:dyDescent="0.25">
      <c r="B3045" s="624"/>
      <c r="C3045" s="181"/>
      <c r="D3045" s="181"/>
      <c r="E3045" s="181"/>
      <c r="F3045" s="181"/>
      <c r="G3045" s="181"/>
      <c r="H3045" s="181"/>
      <c r="I3045" s="181"/>
      <c r="J3045" s="181"/>
      <c r="K3045" s="625"/>
      <c r="L3045" s="181"/>
    </row>
    <row r="3046" spans="2:12" x14ac:dyDescent="0.25">
      <c r="B3046" s="624"/>
      <c r="C3046" s="181"/>
      <c r="D3046" s="181"/>
      <c r="E3046" s="181"/>
      <c r="F3046" s="181"/>
      <c r="G3046" s="181"/>
      <c r="H3046" s="181"/>
      <c r="I3046" s="181"/>
      <c r="J3046" s="181"/>
      <c r="K3046" s="625"/>
      <c r="L3046" s="181"/>
    </row>
    <row r="3047" spans="2:12" x14ac:dyDescent="0.25">
      <c r="B3047" s="624"/>
      <c r="C3047" s="181"/>
      <c r="D3047" s="181"/>
      <c r="E3047" s="181"/>
      <c r="F3047" s="181"/>
      <c r="G3047" s="181"/>
      <c r="H3047" s="181"/>
      <c r="I3047" s="181"/>
      <c r="J3047" s="181"/>
      <c r="K3047" s="625"/>
      <c r="L3047" s="181"/>
    </row>
    <row r="3048" spans="2:12" x14ac:dyDescent="0.25">
      <c r="B3048" s="624"/>
      <c r="C3048" s="181"/>
      <c r="D3048" s="181"/>
      <c r="E3048" s="181"/>
      <c r="F3048" s="181"/>
      <c r="G3048" s="181"/>
      <c r="H3048" s="181"/>
      <c r="I3048" s="181"/>
      <c r="J3048" s="181"/>
      <c r="K3048" s="625"/>
      <c r="L3048" s="181"/>
    </row>
    <row r="3049" spans="2:12" x14ac:dyDescent="0.25">
      <c r="B3049" s="624"/>
      <c r="C3049" s="181"/>
      <c r="D3049" s="181"/>
      <c r="E3049" s="181"/>
      <c r="F3049" s="181"/>
      <c r="G3049" s="181"/>
      <c r="H3049" s="181"/>
      <c r="I3049" s="181"/>
      <c r="J3049" s="181"/>
      <c r="K3049" s="625"/>
      <c r="L3049" s="181"/>
    </row>
    <row r="3050" spans="2:12" x14ac:dyDescent="0.25">
      <c r="B3050" s="624"/>
      <c r="C3050" s="181"/>
      <c r="D3050" s="181"/>
      <c r="E3050" s="181"/>
      <c r="F3050" s="181"/>
      <c r="G3050" s="181"/>
      <c r="H3050" s="181"/>
      <c r="I3050" s="181"/>
      <c r="J3050" s="181"/>
      <c r="K3050" s="625"/>
      <c r="L3050" s="181"/>
    </row>
    <row r="3051" spans="2:12" x14ac:dyDescent="0.25">
      <c r="B3051" s="624"/>
      <c r="C3051" s="181"/>
      <c r="D3051" s="181"/>
      <c r="E3051" s="181"/>
      <c r="F3051" s="181"/>
      <c r="G3051" s="181"/>
      <c r="H3051" s="181"/>
      <c r="I3051" s="181"/>
      <c r="J3051" s="181"/>
      <c r="K3051" s="625"/>
      <c r="L3051" s="181"/>
    </row>
    <row r="3052" spans="2:12" x14ac:dyDescent="0.25">
      <c r="B3052" s="624"/>
      <c r="C3052" s="181"/>
      <c r="D3052" s="181"/>
      <c r="E3052" s="181"/>
      <c r="F3052" s="181"/>
      <c r="G3052" s="181"/>
      <c r="H3052" s="181"/>
      <c r="I3052" s="181"/>
      <c r="J3052" s="181"/>
      <c r="K3052" s="625"/>
      <c r="L3052" s="181"/>
    </row>
    <row r="3053" spans="2:12" x14ac:dyDescent="0.25">
      <c r="B3053" s="624"/>
      <c r="C3053" s="181"/>
      <c r="D3053" s="181"/>
      <c r="E3053" s="181"/>
      <c r="F3053" s="181"/>
      <c r="G3053" s="181"/>
      <c r="H3053" s="181"/>
      <c r="I3053" s="181"/>
      <c r="J3053" s="181"/>
      <c r="K3053" s="625"/>
      <c r="L3053" s="181"/>
    </row>
    <row r="3054" spans="2:12" x14ac:dyDescent="0.25">
      <c r="B3054" s="624"/>
      <c r="C3054" s="181"/>
      <c r="D3054" s="181"/>
      <c r="E3054" s="181"/>
      <c r="F3054" s="181"/>
      <c r="G3054" s="181"/>
      <c r="H3054" s="181"/>
      <c r="I3054" s="181"/>
      <c r="J3054" s="181"/>
      <c r="K3054" s="625"/>
      <c r="L3054" s="181"/>
    </row>
    <row r="3055" spans="2:12" x14ac:dyDescent="0.25">
      <c r="B3055" s="624"/>
      <c r="C3055" s="181"/>
      <c r="D3055" s="181"/>
      <c r="E3055" s="181"/>
      <c r="F3055" s="181"/>
      <c r="G3055" s="181"/>
      <c r="H3055" s="181"/>
      <c r="I3055" s="181"/>
      <c r="J3055" s="181"/>
      <c r="K3055" s="625"/>
      <c r="L3055" s="181"/>
    </row>
    <row r="3056" spans="2:12" x14ac:dyDescent="0.25">
      <c r="B3056" s="624"/>
      <c r="C3056" s="181"/>
      <c r="D3056" s="181"/>
      <c r="E3056" s="181"/>
      <c r="F3056" s="181"/>
      <c r="G3056" s="181"/>
      <c r="H3056" s="181"/>
      <c r="I3056" s="181"/>
      <c r="J3056" s="181"/>
      <c r="K3056" s="625"/>
      <c r="L3056" s="181"/>
    </row>
    <row r="3057" spans="2:12" x14ac:dyDescent="0.25">
      <c r="B3057" s="624"/>
      <c r="C3057" s="181"/>
      <c r="D3057" s="181"/>
      <c r="E3057" s="181"/>
      <c r="F3057" s="181"/>
      <c r="G3057" s="181"/>
      <c r="H3057" s="181"/>
      <c r="I3057" s="181"/>
      <c r="J3057" s="181"/>
      <c r="K3057" s="625"/>
      <c r="L3057" s="181"/>
    </row>
    <row r="3058" spans="2:12" x14ac:dyDescent="0.25">
      <c r="B3058" s="624"/>
      <c r="C3058" s="181"/>
      <c r="D3058" s="181"/>
      <c r="E3058" s="181"/>
      <c r="F3058" s="181"/>
      <c r="G3058" s="181"/>
      <c r="H3058" s="181"/>
      <c r="I3058" s="181"/>
      <c r="J3058" s="181"/>
      <c r="K3058" s="625"/>
      <c r="L3058" s="181"/>
    </row>
    <row r="3059" spans="2:12" x14ac:dyDescent="0.25">
      <c r="B3059" s="624"/>
      <c r="C3059" s="181"/>
      <c r="D3059" s="181"/>
      <c r="E3059" s="181"/>
      <c r="F3059" s="181"/>
      <c r="G3059" s="181"/>
      <c r="H3059" s="181"/>
      <c r="I3059" s="181"/>
      <c r="J3059" s="181"/>
      <c r="K3059" s="625"/>
      <c r="L3059" s="181"/>
    </row>
    <row r="3060" spans="2:12" x14ac:dyDescent="0.25">
      <c r="B3060" s="624"/>
      <c r="C3060" s="181"/>
      <c r="D3060" s="181"/>
      <c r="E3060" s="181"/>
      <c r="F3060" s="181"/>
      <c r="G3060" s="181"/>
      <c r="H3060" s="181"/>
      <c r="I3060" s="181"/>
      <c r="J3060" s="181"/>
      <c r="K3060" s="625"/>
      <c r="L3060" s="181"/>
    </row>
    <row r="3061" spans="2:12" x14ac:dyDescent="0.25">
      <c r="B3061" s="624"/>
      <c r="C3061" s="181"/>
      <c r="D3061" s="181"/>
      <c r="E3061" s="181"/>
      <c r="F3061" s="181"/>
      <c r="G3061" s="181"/>
      <c r="H3061" s="181"/>
      <c r="I3061" s="181"/>
      <c r="J3061" s="181"/>
      <c r="K3061" s="625"/>
      <c r="L3061" s="181"/>
    </row>
    <row r="3062" spans="2:12" x14ac:dyDescent="0.25">
      <c r="B3062" s="624"/>
      <c r="C3062" s="181"/>
      <c r="D3062" s="181"/>
      <c r="E3062" s="181"/>
      <c r="F3062" s="181"/>
      <c r="G3062" s="181"/>
      <c r="H3062" s="181"/>
      <c r="I3062" s="181"/>
      <c r="J3062" s="181"/>
      <c r="K3062" s="625"/>
      <c r="L3062" s="181"/>
    </row>
    <row r="3063" spans="2:12" x14ac:dyDescent="0.25">
      <c r="B3063" s="624"/>
      <c r="C3063" s="181"/>
      <c r="D3063" s="181"/>
      <c r="E3063" s="181"/>
      <c r="F3063" s="181"/>
      <c r="G3063" s="181"/>
      <c r="H3063" s="181"/>
      <c r="I3063" s="181"/>
      <c r="J3063" s="181"/>
      <c r="K3063" s="625"/>
      <c r="L3063" s="181"/>
    </row>
    <row r="3064" spans="2:12" x14ac:dyDescent="0.25">
      <c r="B3064" s="624"/>
      <c r="C3064" s="181"/>
      <c r="D3064" s="181"/>
      <c r="E3064" s="181"/>
      <c r="F3064" s="181"/>
      <c r="G3064" s="181"/>
      <c r="H3064" s="181"/>
      <c r="I3064" s="181"/>
      <c r="J3064" s="181"/>
      <c r="K3064" s="625"/>
      <c r="L3064" s="181"/>
    </row>
    <row r="3065" spans="2:12" x14ac:dyDescent="0.25">
      <c r="B3065" s="624"/>
      <c r="C3065" s="181"/>
      <c r="D3065" s="181"/>
      <c r="E3065" s="181"/>
      <c r="F3065" s="181"/>
      <c r="G3065" s="181"/>
      <c r="H3065" s="181"/>
      <c r="I3065" s="181"/>
      <c r="J3065" s="181"/>
      <c r="K3065" s="625"/>
      <c r="L3065" s="181"/>
    </row>
    <row r="3066" spans="2:12" x14ac:dyDescent="0.25">
      <c r="B3066" s="624"/>
      <c r="C3066" s="181"/>
      <c r="D3066" s="181"/>
      <c r="E3066" s="181"/>
      <c r="F3066" s="181"/>
      <c r="G3066" s="181"/>
      <c r="H3066" s="181"/>
      <c r="I3066" s="181"/>
      <c r="J3066" s="181"/>
      <c r="K3066" s="625"/>
      <c r="L3066" s="181"/>
    </row>
    <row r="3067" spans="2:12" x14ac:dyDescent="0.25">
      <c r="B3067" s="624"/>
      <c r="C3067" s="181"/>
      <c r="D3067" s="181"/>
      <c r="E3067" s="181"/>
      <c r="F3067" s="181"/>
      <c r="G3067" s="181"/>
      <c r="H3067" s="181"/>
      <c r="I3067" s="181"/>
      <c r="J3067" s="181"/>
      <c r="K3067" s="625"/>
      <c r="L3067" s="181"/>
    </row>
    <row r="3068" spans="2:12" x14ac:dyDescent="0.25">
      <c r="B3068" s="624"/>
      <c r="C3068" s="181"/>
      <c r="D3068" s="181"/>
      <c r="E3068" s="181"/>
      <c r="F3068" s="181"/>
      <c r="G3068" s="181"/>
      <c r="H3068" s="181"/>
      <c r="I3068" s="181"/>
      <c r="J3068" s="181"/>
      <c r="K3068" s="625"/>
      <c r="L3068" s="181"/>
    </row>
    <row r="3069" spans="2:12" x14ac:dyDescent="0.25">
      <c r="B3069" s="624"/>
      <c r="C3069" s="181"/>
      <c r="D3069" s="181"/>
      <c r="E3069" s="181"/>
      <c r="F3069" s="181"/>
      <c r="G3069" s="181"/>
      <c r="H3069" s="181"/>
      <c r="I3069" s="181"/>
      <c r="J3069" s="181"/>
      <c r="K3069" s="625"/>
      <c r="L3069" s="181"/>
    </row>
    <row r="3070" spans="2:12" x14ac:dyDescent="0.25">
      <c r="B3070" s="624"/>
      <c r="C3070" s="181"/>
      <c r="D3070" s="181"/>
      <c r="E3070" s="181"/>
      <c r="F3070" s="181"/>
      <c r="G3070" s="181"/>
      <c r="H3070" s="181"/>
      <c r="I3070" s="181"/>
      <c r="J3070" s="181"/>
      <c r="K3070" s="625"/>
      <c r="L3070" s="181"/>
    </row>
    <row r="3071" spans="2:12" x14ac:dyDescent="0.25">
      <c r="B3071" s="624"/>
      <c r="C3071" s="181"/>
      <c r="D3071" s="181"/>
      <c r="E3071" s="181"/>
      <c r="F3071" s="181"/>
      <c r="G3071" s="181"/>
      <c r="H3071" s="181"/>
      <c r="I3071" s="181"/>
      <c r="J3071" s="181"/>
      <c r="K3071" s="625"/>
      <c r="L3071" s="181"/>
    </row>
    <row r="3072" spans="2:12" x14ac:dyDescent="0.25">
      <c r="B3072" s="624"/>
      <c r="C3072" s="181"/>
      <c r="D3072" s="181"/>
      <c r="E3072" s="181"/>
      <c r="F3072" s="181"/>
      <c r="G3072" s="181"/>
      <c r="H3072" s="181"/>
      <c r="I3072" s="181"/>
      <c r="J3072" s="181"/>
      <c r="K3072" s="625"/>
      <c r="L3072" s="181"/>
    </row>
    <row r="3073" spans="2:12" x14ac:dyDescent="0.25">
      <c r="B3073" s="624"/>
      <c r="C3073" s="181"/>
      <c r="D3073" s="181"/>
      <c r="E3073" s="181"/>
      <c r="F3073" s="181"/>
      <c r="G3073" s="181"/>
      <c r="H3073" s="181"/>
      <c r="I3073" s="181"/>
      <c r="J3073" s="181"/>
      <c r="K3073" s="625"/>
      <c r="L3073" s="181"/>
    </row>
    <row r="3074" spans="2:12" x14ac:dyDescent="0.25">
      <c r="B3074" s="624"/>
      <c r="C3074" s="181"/>
      <c r="D3074" s="181"/>
      <c r="E3074" s="181"/>
      <c r="F3074" s="181"/>
      <c r="G3074" s="181"/>
      <c r="H3074" s="181"/>
      <c r="I3074" s="181"/>
      <c r="J3074" s="181"/>
      <c r="K3074" s="625"/>
      <c r="L3074" s="181"/>
    </row>
    <row r="3075" spans="2:12" x14ac:dyDescent="0.25">
      <c r="B3075" s="624"/>
      <c r="C3075" s="181"/>
      <c r="D3075" s="181"/>
      <c r="E3075" s="181"/>
      <c r="F3075" s="181"/>
      <c r="G3075" s="181"/>
      <c r="H3075" s="181"/>
      <c r="I3075" s="181"/>
      <c r="J3075" s="181"/>
      <c r="K3075" s="625"/>
      <c r="L3075" s="181"/>
    </row>
    <row r="3076" spans="2:12" x14ac:dyDescent="0.25">
      <c r="B3076" s="624"/>
      <c r="C3076" s="181"/>
      <c r="D3076" s="181"/>
      <c r="E3076" s="181"/>
      <c r="F3076" s="181"/>
      <c r="G3076" s="181"/>
      <c r="H3076" s="181"/>
      <c r="I3076" s="181"/>
      <c r="J3076" s="181"/>
      <c r="K3076" s="625"/>
      <c r="L3076" s="181"/>
    </row>
    <row r="3077" spans="2:12" x14ac:dyDescent="0.25">
      <c r="B3077" s="624"/>
      <c r="C3077" s="181"/>
      <c r="D3077" s="181"/>
      <c r="E3077" s="181"/>
      <c r="F3077" s="181"/>
      <c r="G3077" s="181"/>
      <c r="H3077" s="181"/>
      <c r="I3077" s="181"/>
      <c r="J3077" s="181"/>
      <c r="K3077" s="625"/>
      <c r="L3077" s="181"/>
    </row>
    <row r="3078" spans="2:12" x14ac:dyDescent="0.25">
      <c r="B3078" s="624"/>
      <c r="C3078" s="181"/>
      <c r="D3078" s="181"/>
      <c r="E3078" s="181"/>
      <c r="F3078" s="181"/>
      <c r="G3078" s="181"/>
      <c r="H3078" s="181"/>
      <c r="I3078" s="181"/>
      <c r="J3078" s="181"/>
      <c r="K3078" s="625"/>
      <c r="L3078" s="181"/>
    </row>
    <row r="3079" spans="2:12" x14ac:dyDescent="0.25">
      <c r="B3079" s="624"/>
      <c r="C3079" s="181"/>
      <c r="D3079" s="181"/>
      <c r="E3079" s="181"/>
      <c r="F3079" s="181"/>
      <c r="G3079" s="181"/>
      <c r="H3079" s="181"/>
      <c r="I3079" s="181"/>
      <c r="J3079" s="181"/>
      <c r="K3079" s="625"/>
      <c r="L3079" s="181"/>
    </row>
    <row r="3080" spans="2:12" x14ac:dyDescent="0.25">
      <c r="B3080" s="624"/>
      <c r="C3080" s="181"/>
      <c r="D3080" s="181"/>
      <c r="E3080" s="181"/>
      <c r="F3080" s="181"/>
      <c r="G3080" s="181"/>
      <c r="H3080" s="181"/>
      <c r="I3080" s="181"/>
      <c r="J3080" s="181"/>
      <c r="K3080" s="625"/>
      <c r="L3080" s="181"/>
    </row>
    <row r="3081" spans="2:12" x14ac:dyDescent="0.25">
      <c r="B3081" s="624"/>
      <c r="C3081" s="181"/>
      <c r="D3081" s="181"/>
      <c r="E3081" s="181"/>
      <c r="F3081" s="181"/>
      <c r="G3081" s="181"/>
      <c r="H3081" s="181"/>
      <c r="I3081" s="181"/>
      <c r="J3081" s="181"/>
      <c r="K3081" s="625"/>
      <c r="L3081" s="181"/>
    </row>
    <row r="3082" spans="2:12" x14ac:dyDescent="0.25">
      <c r="B3082" s="624"/>
      <c r="C3082" s="181"/>
      <c r="D3082" s="181"/>
      <c r="E3082" s="181"/>
      <c r="F3082" s="181"/>
      <c r="G3082" s="181"/>
      <c r="H3082" s="181"/>
      <c r="I3082" s="181"/>
      <c r="J3082" s="181"/>
      <c r="K3082" s="625"/>
      <c r="L3082" s="181"/>
    </row>
    <row r="3083" spans="2:12" x14ac:dyDescent="0.25">
      <c r="B3083" s="624"/>
      <c r="C3083" s="181"/>
      <c r="D3083" s="181"/>
      <c r="E3083" s="181"/>
      <c r="F3083" s="181"/>
      <c r="G3083" s="181"/>
      <c r="H3083" s="181"/>
      <c r="I3083" s="181"/>
      <c r="J3083" s="181"/>
      <c r="K3083" s="625"/>
      <c r="L3083" s="181"/>
    </row>
    <row r="3084" spans="2:12" x14ac:dyDescent="0.25">
      <c r="B3084" s="624"/>
      <c r="C3084" s="181"/>
      <c r="D3084" s="181"/>
      <c r="E3084" s="181"/>
      <c r="F3084" s="181"/>
      <c r="G3084" s="181"/>
      <c r="H3084" s="181"/>
      <c r="I3084" s="181"/>
      <c r="J3084" s="181"/>
      <c r="K3084" s="625"/>
      <c r="L3084" s="181"/>
    </row>
    <row r="3085" spans="2:12" x14ac:dyDescent="0.25">
      <c r="B3085" s="624"/>
      <c r="C3085" s="181"/>
      <c r="D3085" s="181"/>
      <c r="E3085" s="181"/>
      <c r="F3085" s="181"/>
      <c r="G3085" s="181"/>
      <c r="H3085" s="181"/>
      <c r="I3085" s="181"/>
      <c r="J3085" s="181"/>
      <c r="K3085" s="625"/>
      <c r="L3085" s="181"/>
    </row>
    <row r="3086" spans="2:12" x14ac:dyDescent="0.25">
      <c r="B3086" s="624"/>
      <c r="C3086" s="181"/>
      <c r="D3086" s="181"/>
      <c r="E3086" s="181"/>
      <c r="F3086" s="181"/>
      <c r="G3086" s="181"/>
      <c r="H3086" s="181"/>
      <c r="I3086" s="181"/>
      <c r="J3086" s="181"/>
      <c r="K3086" s="625"/>
      <c r="L3086" s="181"/>
    </row>
    <row r="3087" spans="2:12" x14ac:dyDescent="0.25">
      <c r="B3087" s="624"/>
      <c r="C3087" s="181"/>
      <c r="D3087" s="181"/>
      <c r="E3087" s="181"/>
      <c r="F3087" s="181"/>
      <c r="G3087" s="181"/>
      <c r="H3087" s="181"/>
      <c r="I3087" s="181"/>
      <c r="J3087" s="181"/>
      <c r="K3087" s="625"/>
      <c r="L3087" s="181"/>
    </row>
    <row r="3088" spans="2:12" x14ac:dyDescent="0.25">
      <c r="B3088" s="624"/>
      <c r="C3088" s="181"/>
      <c r="D3088" s="181"/>
      <c r="E3088" s="181"/>
      <c r="F3088" s="181"/>
      <c r="G3088" s="181"/>
      <c r="H3088" s="181"/>
      <c r="I3088" s="181"/>
      <c r="J3088" s="181"/>
      <c r="K3088" s="625"/>
      <c r="L3088" s="181"/>
    </row>
    <row r="3089" spans="2:12" x14ac:dyDescent="0.25">
      <c r="B3089" s="624"/>
      <c r="C3089" s="181"/>
      <c r="D3089" s="181"/>
      <c r="E3089" s="181"/>
      <c r="F3089" s="181"/>
      <c r="G3089" s="181"/>
      <c r="H3089" s="181"/>
      <c r="I3089" s="181"/>
      <c r="J3089" s="181"/>
      <c r="K3089" s="625"/>
      <c r="L3089" s="181"/>
    </row>
    <row r="3090" spans="2:12" x14ac:dyDescent="0.25">
      <c r="B3090" s="624"/>
      <c r="C3090" s="181"/>
      <c r="D3090" s="181"/>
      <c r="E3090" s="181"/>
      <c r="F3090" s="181"/>
      <c r="G3090" s="181"/>
      <c r="H3090" s="181"/>
      <c r="I3090" s="181"/>
      <c r="J3090" s="181"/>
      <c r="K3090" s="625"/>
      <c r="L3090" s="181"/>
    </row>
    <row r="3091" spans="2:12" x14ac:dyDescent="0.25">
      <c r="B3091" s="624"/>
      <c r="C3091" s="181"/>
      <c r="D3091" s="181"/>
      <c r="E3091" s="181"/>
      <c r="F3091" s="181"/>
      <c r="G3091" s="181"/>
      <c r="H3091" s="181"/>
      <c r="I3091" s="181"/>
      <c r="J3091" s="181"/>
      <c r="K3091" s="625"/>
      <c r="L3091" s="181"/>
    </row>
    <row r="3092" spans="2:12" x14ac:dyDescent="0.25">
      <c r="B3092" s="624"/>
      <c r="C3092" s="181"/>
      <c r="D3092" s="181"/>
      <c r="E3092" s="181"/>
      <c r="F3092" s="181"/>
      <c r="G3092" s="181"/>
      <c r="H3092" s="181"/>
      <c r="I3092" s="181"/>
      <c r="J3092" s="181"/>
      <c r="K3092" s="625"/>
      <c r="L3092" s="181"/>
    </row>
    <row r="3093" spans="2:12" x14ac:dyDescent="0.25">
      <c r="B3093" s="624"/>
      <c r="C3093" s="181"/>
      <c r="D3093" s="181"/>
      <c r="E3093" s="181"/>
      <c r="F3093" s="181"/>
      <c r="G3093" s="181"/>
      <c r="H3093" s="181"/>
      <c r="I3093" s="181"/>
      <c r="J3093" s="181"/>
      <c r="K3093" s="625"/>
      <c r="L3093" s="181"/>
    </row>
    <row r="3094" spans="2:12" x14ac:dyDescent="0.25">
      <c r="B3094" s="624"/>
      <c r="C3094" s="181"/>
      <c r="D3094" s="181"/>
      <c r="E3094" s="181"/>
      <c r="F3094" s="181"/>
      <c r="G3094" s="181"/>
      <c r="H3094" s="181"/>
      <c r="I3094" s="181"/>
      <c r="J3094" s="181"/>
      <c r="K3094" s="625"/>
      <c r="L3094" s="181"/>
    </row>
    <row r="3095" spans="2:12" x14ac:dyDescent="0.25">
      <c r="B3095" s="624"/>
      <c r="C3095" s="181"/>
      <c r="D3095" s="181"/>
      <c r="E3095" s="181"/>
      <c r="F3095" s="181"/>
      <c r="G3095" s="181"/>
      <c r="H3095" s="181"/>
      <c r="I3095" s="181"/>
      <c r="J3095" s="181"/>
      <c r="K3095" s="625"/>
      <c r="L3095" s="181"/>
    </row>
    <row r="3096" spans="2:12" x14ac:dyDescent="0.25">
      <c r="B3096" s="624"/>
      <c r="C3096" s="181"/>
      <c r="D3096" s="181"/>
      <c r="E3096" s="181"/>
      <c r="F3096" s="181"/>
      <c r="G3096" s="181"/>
      <c r="H3096" s="181"/>
      <c r="I3096" s="181"/>
      <c r="J3096" s="181"/>
      <c r="K3096" s="625"/>
      <c r="L3096" s="181"/>
    </row>
    <row r="3097" spans="2:12" x14ac:dyDescent="0.25">
      <c r="B3097" s="624"/>
      <c r="C3097" s="181"/>
      <c r="D3097" s="181"/>
      <c r="E3097" s="181"/>
      <c r="F3097" s="181"/>
      <c r="G3097" s="181"/>
      <c r="H3097" s="181"/>
      <c r="I3097" s="181"/>
      <c r="J3097" s="181"/>
      <c r="K3097" s="625"/>
      <c r="L3097" s="181"/>
    </row>
    <row r="3098" spans="2:12" x14ac:dyDescent="0.25">
      <c r="B3098" s="624"/>
      <c r="C3098" s="181"/>
      <c r="D3098" s="181"/>
      <c r="E3098" s="181"/>
      <c r="F3098" s="181"/>
      <c r="G3098" s="181"/>
      <c r="H3098" s="181"/>
      <c r="I3098" s="181"/>
      <c r="J3098" s="181"/>
      <c r="K3098" s="625"/>
      <c r="L3098" s="181"/>
    </row>
    <row r="3099" spans="2:12" x14ac:dyDescent="0.25">
      <c r="B3099" s="624"/>
      <c r="C3099" s="181"/>
      <c r="D3099" s="181"/>
      <c r="E3099" s="181"/>
      <c r="F3099" s="181"/>
      <c r="G3099" s="181"/>
      <c r="H3099" s="181"/>
      <c r="I3099" s="181"/>
      <c r="J3099" s="181"/>
      <c r="K3099" s="625"/>
      <c r="L3099" s="181"/>
    </row>
    <row r="3100" spans="2:12" x14ac:dyDescent="0.25">
      <c r="B3100" s="624"/>
      <c r="C3100" s="181"/>
      <c r="D3100" s="181"/>
      <c r="E3100" s="181"/>
      <c r="F3100" s="181"/>
      <c r="G3100" s="181"/>
      <c r="H3100" s="181"/>
      <c r="I3100" s="181"/>
      <c r="J3100" s="181"/>
      <c r="K3100" s="625"/>
      <c r="L3100" s="181"/>
    </row>
    <row r="3101" spans="2:12" x14ac:dyDescent="0.25">
      <c r="B3101" s="624"/>
      <c r="C3101" s="181"/>
      <c r="D3101" s="181"/>
      <c r="E3101" s="181"/>
      <c r="F3101" s="181"/>
      <c r="G3101" s="181"/>
      <c r="H3101" s="181"/>
      <c r="I3101" s="181"/>
      <c r="J3101" s="181"/>
      <c r="K3101" s="625"/>
      <c r="L3101" s="181"/>
    </row>
    <row r="3102" spans="2:12" x14ac:dyDescent="0.25">
      <c r="B3102" s="624"/>
      <c r="C3102" s="181"/>
      <c r="D3102" s="181"/>
      <c r="E3102" s="181"/>
      <c r="F3102" s="181"/>
      <c r="G3102" s="181"/>
      <c r="H3102" s="181"/>
      <c r="I3102" s="181"/>
      <c r="J3102" s="181"/>
      <c r="K3102" s="625"/>
      <c r="L3102" s="181"/>
    </row>
    <row r="3103" spans="2:12" x14ac:dyDescent="0.25">
      <c r="B3103" s="624"/>
      <c r="C3103" s="181"/>
      <c r="D3103" s="181"/>
      <c r="E3103" s="181"/>
      <c r="F3103" s="181"/>
      <c r="G3103" s="181"/>
      <c r="H3103" s="181"/>
      <c r="I3103" s="181"/>
      <c r="J3103" s="181"/>
      <c r="K3103" s="625"/>
      <c r="L3103" s="181"/>
    </row>
    <row r="3104" spans="2:12" x14ac:dyDescent="0.25">
      <c r="B3104" s="624"/>
      <c r="C3104" s="181"/>
      <c r="D3104" s="181"/>
      <c r="E3104" s="181"/>
      <c r="F3104" s="181"/>
      <c r="G3104" s="181"/>
      <c r="H3104" s="181"/>
      <c r="I3104" s="181"/>
      <c r="J3104" s="181"/>
      <c r="K3104" s="625"/>
      <c r="L3104" s="181"/>
    </row>
    <row r="3105" spans="2:12" x14ac:dyDescent="0.25">
      <c r="B3105" s="624"/>
      <c r="C3105" s="181"/>
      <c r="D3105" s="181"/>
      <c r="E3105" s="181"/>
      <c r="F3105" s="181"/>
      <c r="G3105" s="181"/>
      <c r="H3105" s="181"/>
      <c r="I3105" s="181"/>
      <c r="J3105" s="181"/>
      <c r="K3105" s="625"/>
      <c r="L3105" s="181"/>
    </row>
    <row r="3106" spans="2:12" x14ac:dyDescent="0.25">
      <c r="B3106" s="624"/>
      <c r="C3106" s="181"/>
      <c r="D3106" s="181"/>
      <c r="E3106" s="181"/>
      <c r="F3106" s="181"/>
      <c r="G3106" s="181"/>
      <c r="H3106" s="181"/>
      <c r="I3106" s="181"/>
      <c r="J3106" s="181"/>
      <c r="K3106" s="625"/>
      <c r="L3106" s="181"/>
    </row>
    <row r="3107" spans="2:12" x14ac:dyDescent="0.25">
      <c r="B3107" s="624"/>
      <c r="C3107" s="181"/>
      <c r="D3107" s="181"/>
      <c r="E3107" s="181"/>
      <c r="F3107" s="181"/>
      <c r="G3107" s="181"/>
      <c r="H3107" s="181"/>
      <c r="I3107" s="181"/>
      <c r="J3107" s="181"/>
      <c r="K3107" s="625"/>
      <c r="L3107" s="181"/>
    </row>
    <row r="3108" spans="2:12" x14ac:dyDescent="0.25">
      <c r="B3108" s="624"/>
      <c r="C3108" s="181"/>
      <c r="D3108" s="181"/>
      <c r="E3108" s="181"/>
      <c r="F3108" s="181"/>
      <c r="G3108" s="181"/>
      <c r="H3108" s="181"/>
      <c r="I3108" s="181"/>
      <c r="J3108" s="181"/>
      <c r="K3108" s="625"/>
      <c r="L3108" s="181"/>
    </row>
    <row r="3109" spans="2:12" x14ac:dyDescent="0.25">
      <c r="B3109" s="624"/>
      <c r="C3109" s="181"/>
      <c r="D3109" s="181"/>
      <c r="E3109" s="181"/>
      <c r="F3109" s="181"/>
      <c r="G3109" s="181"/>
      <c r="H3109" s="181"/>
      <c r="I3109" s="181"/>
      <c r="J3109" s="181"/>
      <c r="K3109" s="625"/>
      <c r="L3109" s="181"/>
    </row>
    <row r="3110" spans="2:12" x14ac:dyDescent="0.25">
      <c r="B3110" s="624"/>
      <c r="C3110" s="181"/>
      <c r="D3110" s="181"/>
      <c r="E3110" s="181"/>
      <c r="F3110" s="181"/>
      <c r="G3110" s="181"/>
      <c r="H3110" s="181"/>
      <c r="I3110" s="181"/>
      <c r="J3110" s="181"/>
      <c r="K3110" s="625"/>
      <c r="L3110" s="181"/>
    </row>
    <row r="3111" spans="2:12" x14ac:dyDescent="0.25">
      <c r="B3111" s="624"/>
      <c r="C3111" s="181"/>
      <c r="D3111" s="181"/>
      <c r="E3111" s="181"/>
      <c r="F3111" s="181"/>
      <c r="G3111" s="181"/>
      <c r="H3111" s="181"/>
      <c r="I3111" s="181"/>
      <c r="J3111" s="181"/>
      <c r="K3111" s="625"/>
      <c r="L3111" s="181"/>
    </row>
    <row r="3112" spans="2:12" x14ac:dyDescent="0.25">
      <c r="B3112" s="624"/>
      <c r="C3112" s="181"/>
      <c r="D3112" s="181"/>
      <c r="E3112" s="181"/>
      <c r="F3112" s="181"/>
      <c r="G3112" s="181"/>
      <c r="H3112" s="181"/>
      <c r="I3112" s="181"/>
      <c r="J3112" s="181"/>
      <c r="K3112" s="625"/>
      <c r="L3112" s="181"/>
    </row>
    <row r="3113" spans="2:12" x14ac:dyDescent="0.25">
      <c r="B3113" s="624"/>
      <c r="C3113" s="181"/>
      <c r="D3113" s="181"/>
      <c r="E3113" s="181"/>
      <c r="F3113" s="181"/>
      <c r="G3113" s="181"/>
      <c r="H3113" s="181"/>
      <c r="I3113" s="181"/>
      <c r="J3113" s="181"/>
      <c r="K3113" s="625"/>
      <c r="L3113" s="181"/>
    </row>
    <row r="3114" spans="2:12" x14ac:dyDescent="0.25">
      <c r="B3114" s="624"/>
      <c r="C3114" s="181"/>
      <c r="D3114" s="181"/>
      <c r="E3114" s="181"/>
      <c r="F3114" s="181"/>
      <c r="G3114" s="181"/>
      <c r="H3114" s="181"/>
      <c r="I3114" s="181"/>
      <c r="J3114" s="181"/>
      <c r="K3114" s="625"/>
      <c r="L3114" s="181"/>
    </row>
    <row r="3115" spans="2:12" x14ac:dyDescent="0.25">
      <c r="B3115" s="624"/>
      <c r="C3115" s="181"/>
      <c r="D3115" s="181"/>
      <c r="E3115" s="181"/>
      <c r="F3115" s="181"/>
      <c r="G3115" s="181"/>
      <c r="H3115" s="181"/>
      <c r="I3115" s="181"/>
      <c r="J3115" s="181"/>
      <c r="K3115" s="625"/>
      <c r="L3115" s="181"/>
    </row>
    <row r="3116" spans="2:12" x14ac:dyDescent="0.25">
      <c r="B3116" s="624"/>
      <c r="C3116" s="181"/>
      <c r="D3116" s="181"/>
      <c r="E3116" s="181"/>
      <c r="F3116" s="181"/>
      <c r="G3116" s="181"/>
      <c r="H3116" s="181"/>
      <c r="I3116" s="181"/>
      <c r="J3116" s="181"/>
      <c r="K3116" s="625"/>
      <c r="L3116" s="181"/>
    </row>
    <row r="3117" spans="2:12" x14ac:dyDescent="0.25">
      <c r="B3117" s="624"/>
      <c r="C3117" s="181"/>
      <c r="D3117" s="181"/>
      <c r="E3117" s="181"/>
      <c r="F3117" s="181"/>
      <c r="G3117" s="181"/>
      <c r="H3117" s="181"/>
      <c r="I3117" s="181"/>
      <c r="J3117" s="181"/>
      <c r="K3117" s="625"/>
      <c r="L3117" s="181"/>
    </row>
    <row r="3118" spans="2:12" x14ac:dyDescent="0.25">
      <c r="B3118" s="624"/>
      <c r="C3118" s="181"/>
      <c r="D3118" s="181"/>
      <c r="E3118" s="181"/>
      <c r="F3118" s="181"/>
      <c r="G3118" s="181"/>
      <c r="H3118" s="181"/>
      <c r="I3118" s="181"/>
      <c r="J3118" s="181"/>
      <c r="K3118" s="625"/>
      <c r="L3118" s="181"/>
    </row>
    <row r="3119" spans="2:12" x14ac:dyDescent="0.25">
      <c r="B3119" s="624"/>
      <c r="C3119" s="181"/>
      <c r="D3119" s="181"/>
      <c r="E3119" s="181"/>
      <c r="F3119" s="181"/>
      <c r="G3119" s="181"/>
      <c r="H3119" s="181"/>
      <c r="I3119" s="181"/>
      <c r="J3119" s="181"/>
      <c r="K3119" s="625"/>
      <c r="L3119" s="181"/>
    </row>
    <row r="3120" spans="2:12" x14ac:dyDescent="0.25">
      <c r="B3120" s="624"/>
      <c r="C3120" s="181"/>
      <c r="D3120" s="181"/>
      <c r="E3120" s="181"/>
      <c r="F3120" s="181"/>
      <c r="G3120" s="181"/>
      <c r="H3120" s="181"/>
      <c r="I3120" s="181"/>
      <c r="J3120" s="181"/>
      <c r="K3120" s="625"/>
      <c r="L3120" s="181"/>
    </row>
    <row r="3121" spans="2:12" x14ac:dyDescent="0.25">
      <c r="B3121" s="624"/>
      <c r="C3121" s="181"/>
      <c r="D3121" s="181"/>
      <c r="E3121" s="181"/>
      <c r="F3121" s="181"/>
      <c r="G3121" s="181"/>
      <c r="H3121" s="181"/>
      <c r="I3121" s="181"/>
      <c r="J3121" s="181"/>
      <c r="K3121" s="625"/>
      <c r="L3121" s="181"/>
    </row>
    <row r="3122" spans="2:12" x14ac:dyDescent="0.25">
      <c r="B3122" s="624"/>
      <c r="C3122" s="181"/>
      <c r="D3122" s="181"/>
      <c r="E3122" s="181"/>
      <c r="F3122" s="181"/>
      <c r="G3122" s="181"/>
      <c r="H3122" s="181"/>
      <c r="I3122" s="181"/>
      <c r="J3122" s="181"/>
      <c r="K3122" s="625"/>
      <c r="L3122" s="181"/>
    </row>
    <row r="3123" spans="2:12" x14ac:dyDescent="0.25">
      <c r="B3123" s="624"/>
      <c r="C3123" s="181"/>
      <c r="D3123" s="181"/>
      <c r="E3123" s="181"/>
      <c r="F3123" s="181"/>
      <c r="G3123" s="181"/>
      <c r="H3123" s="181"/>
      <c r="I3123" s="181"/>
      <c r="J3123" s="181"/>
      <c r="K3123" s="625"/>
      <c r="L3123" s="181"/>
    </row>
    <row r="3124" spans="2:12" x14ac:dyDescent="0.25">
      <c r="B3124" s="624"/>
      <c r="C3124" s="181"/>
      <c r="D3124" s="181"/>
      <c r="E3124" s="181"/>
      <c r="F3124" s="181"/>
      <c r="G3124" s="181"/>
      <c r="H3124" s="181"/>
      <c r="I3124" s="181"/>
      <c r="J3124" s="181"/>
      <c r="K3124" s="625"/>
      <c r="L3124" s="181"/>
    </row>
    <row r="3125" spans="2:12" x14ac:dyDescent="0.25">
      <c r="B3125" s="624"/>
      <c r="C3125" s="181"/>
      <c r="D3125" s="181"/>
      <c r="E3125" s="181"/>
      <c r="F3125" s="181"/>
      <c r="G3125" s="181"/>
      <c r="H3125" s="181"/>
      <c r="I3125" s="181"/>
      <c r="J3125" s="181"/>
      <c r="K3125" s="625"/>
      <c r="L3125" s="181"/>
    </row>
    <row r="3126" spans="2:12" x14ac:dyDescent="0.25">
      <c r="B3126" s="624"/>
      <c r="C3126" s="181"/>
      <c r="D3126" s="181"/>
      <c r="E3126" s="181"/>
      <c r="F3126" s="181"/>
      <c r="G3126" s="181"/>
      <c r="H3126" s="181"/>
      <c r="I3126" s="181"/>
      <c r="J3126" s="181"/>
      <c r="K3126" s="625"/>
      <c r="L3126" s="181"/>
    </row>
    <row r="3127" spans="2:12" x14ac:dyDescent="0.25">
      <c r="B3127" s="624"/>
      <c r="C3127" s="181"/>
      <c r="D3127" s="181"/>
      <c r="E3127" s="181"/>
      <c r="F3127" s="181"/>
      <c r="G3127" s="181"/>
      <c r="H3127" s="181"/>
      <c r="I3127" s="181"/>
      <c r="J3127" s="181"/>
      <c r="K3127" s="625"/>
      <c r="L3127" s="181"/>
    </row>
    <row r="3128" spans="2:12" x14ac:dyDescent="0.25">
      <c r="B3128" s="624"/>
      <c r="C3128" s="181"/>
      <c r="D3128" s="181"/>
      <c r="E3128" s="181"/>
      <c r="F3128" s="181"/>
      <c r="G3128" s="181"/>
      <c r="H3128" s="181"/>
      <c r="I3128" s="181"/>
      <c r="J3128" s="181"/>
      <c r="K3128" s="625"/>
      <c r="L3128" s="181"/>
    </row>
    <row r="3129" spans="2:12" x14ac:dyDescent="0.25">
      <c r="B3129" s="624"/>
      <c r="C3129" s="181"/>
      <c r="D3129" s="181"/>
      <c r="E3129" s="181"/>
      <c r="F3129" s="181"/>
      <c r="G3129" s="181"/>
      <c r="H3129" s="181"/>
      <c r="I3129" s="181"/>
      <c r="J3129" s="181"/>
      <c r="K3129" s="625"/>
      <c r="L3129" s="181"/>
    </row>
    <row r="3130" spans="2:12" x14ac:dyDescent="0.25">
      <c r="B3130" s="624"/>
      <c r="C3130" s="181"/>
      <c r="D3130" s="181"/>
      <c r="E3130" s="181"/>
      <c r="F3130" s="181"/>
      <c r="G3130" s="181"/>
      <c r="H3130" s="181"/>
      <c r="I3130" s="181"/>
      <c r="J3130" s="181"/>
      <c r="K3130" s="625"/>
      <c r="L3130" s="181"/>
    </row>
    <row r="3131" spans="2:12" x14ac:dyDescent="0.25">
      <c r="B3131" s="624"/>
      <c r="C3131" s="181"/>
      <c r="D3131" s="181"/>
      <c r="E3131" s="181"/>
      <c r="F3131" s="181"/>
      <c r="G3131" s="181"/>
      <c r="H3131" s="181"/>
      <c r="I3131" s="181"/>
      <c r="J3131" s="181"/>
      <c r="K3131" s="625"/>
      <c r="L3131" s="181"/>
    </row>
    <row r="3132" spans="2:12" x14ac:dyDescent="0.25">
      <c r="B3132" s="624"/>
      <c r="C3132" s="181"/>
      <c r="D3132" s="181"/>
      <c r="E3132" s="181"/>
      <c r="F3132" s="181"/>
      <c r="G3132" s="181"/>
      <c r="H3132" s="181"/>
      <c r="I3132" s="181"/>
      <c r="J3132" s="181"/>
      <c r="K3132" s="625"/>
      <c r="L3132" s="181"/>
    </row>
    <row r="3133" spans="2:12" x14ac:dyDescent="0.25">
      <c r="B3133" s="624"/>
      <c r="C3133" s="181"/>
      <c r="D3133" s="181"/>
      <c r="E3133" s="181"/>
      <c r="F3133" s="181"/>
      <c r="G3133" s="181"/>
      <c r="H3133" s="181"/>
      <c r="I3133" s="181"/>
      <c r="J3133" s="181"/>
      <c r="K3133" s="625"/>
      <c r="L3133" s="181"/>
    </row>
    <row r="3134" spans="2:12" x14ac:dyDescent="0.25">
      <c r="B3134" s="624"/>
      <c r="C3134" s="181"/>
      <c r="D3134" s="181"/>
      <c r="E3134" s="181"/>
      <c r="F3134" s="181"/>
      <c r="G3134" s="181"/>
      <c r="H3134" s="181"/>
      <c r="I3134" s="181"/>
      <c r="J3134" s="181"/>
      <c r="K3134" s="625"/>
      <c r="L3134" s="181"/>
    </row>
    <row r="3135" spans="2:12" x14ac:dyDescent="0.25">
      <c r="B3135" s="624"/>
      <c r="C3135" s="181"/>
      <c r="D3135" s="181"/>
      <c r="E3135" s="181"/>
      <c r="F3135" s="181"/>
      <c r="G3135" s="181"/>
      <c r="H3135" s="181"/>
      <c r="I3135" s="181"/>
      <c r="J3135" s="181"/>
      <c r="K3135" s="625"/>
      <c r="L3135" s="181"/>
    </row>
    <row r="3136" spans="2:12" x14ac:dyDescent="0.25">
      <c r="B3136" s="624"/>
      <c r="C3136" s="181"/>
      <c r="D3136" s="181"/>
      <c r="E3136" s="181"/>
      <c r="F3136" s="181"/>
      <c r="G3136" s="181"/>
      <c r="H3136" s="181"/>
      <c r="I3136" s="181"/>
      <c r="J3136" s="181"/>
      <c r="K3136" s="625"/>
      <c r="L3136" s="181"/>
    </row>
    <row r="3137" spans="2:12" x14ac:dyDescent="0.25">
      <c r="B3137" s="624"/>
      <c r="C3137" s="181"/>
      <c r="D3137" s="181"/>
      <c r="E3137" s="181"/>
      <c r="F3137" s="181"/>
      <c r="G3137" s="181"/>
      <c r="H3137" s="181"/>
      <c r="I3137" s="181"/>
      <c r="J3137" s="181"/>
      <c r="K3137" s="625"/>
      <c r="L3137" s="181"/>
    </row>
    <row r="3138" spans="2:12" x14ac:dyDescent="0.25">
      <c r="B3138" s="624"/>
      <c r="C3138" s="181"/>
      <c r="D3138" s="181"/>
      <c r="E3138" s="181"/>
      <c r="F3138" s="181"/>
      <c r="G3138" s="181"/>
      <c r="H3138" s="181"/>
      <c r="I3138" s="181"/>
      <c r="J3138" s="181"/>
      <c r="K3138" s="625"/>
      <c r="L3138" s="181"/>
    </row>
    <row r="3139" spans="2:12" x14ac:dyDescent="0.25">
      <c r="B3139" s="624"/>
      <c r="C3139" s="181"/>
      <c r="D3139" s="181"/>
      <c r="E3139" s="181"/>
      <c r="F3139" s="181"/>
      <c r="G3139" s="181"/>
      <c r="H3139" s="181"/>
      <c r="I3139" s="181"/>
      <c r="J3139" s="181"/>
      <c r="K3139" s="625"/>
      <c r="L3139" s="181"/>
    </row>
    <row r="3140" spans="2:12" x14ac:dyDescent="0.25">
      <c r="B3140" s="624"/>
      <c r="C3140" s="181"/>
      <c r="D3140" s="181"/>
      <c r="E3140" s="181"/>
      <c r="F3140" s="181"/>
      <c r="G3140" s="181"/>
      <c r="H3140" s="181"/>
      <c r="I3140" s="181"/>
      <c r="J3140" s="181"/>
      <c r="K3140" s="625"/>
      <c r="L3140" s="181"/>
    </row>
    <row r="3141" spans="2:12" x14ac:dyDescent="0.25">
      <c r="B3141" s="624"/>
      <c r="C3141" s="181"/>
      <c r="D3141" s="181"/>
      <c r="E3141" s="181"/>
      <c r="F3141" s="181"/>
      <c r="G3141" s="181"/>
      <c r="H3141" s="181"/>
      <c r="I3141" s="181"/>
      <c r="J3141" s="181"/>
      <c r="K3141" s="625"/>
      <c r="L3141" s="181"/>
    </row>
    <row r="3142" spans="2:12" x14ac:dyDescent="0.25">
      <c r="B3142" s="624"/>
      <c r="C3142" s="181"/>
      <c r="D3142" s="181"/>
      <c r="E3142" s="181"/>
      <c r="F3142" s="181"/>
      <c r="G3142" s="181"/>
      <c r="H3142" s="181"/>
      <c r="I3142" s="181"/>
      <c r="J3142" s="181"/>
      <c r="K3142" s="625"/>
      <c r="L3142" s="181"/>
    </row>
    <row r="3143" spans="2:12" x14ac:dyDescent="0.25">
      <c r="B3143" s="624"/>
      <c r="C3143" s="181"/>
      <c r="D3143" s="181"/>
      <c r="E3143" s="181"/>
      <c r="F3143" s="181"/>
      <c r="G3143" s="181"/>
      <c r="H3143" s="181"/>
      <c r="I3143" s="181"/>
      <c r="J3143" s="181"/>
      <c r="K3143" s="625"/>
      <c r="L3143" s="181"/>
    </row>
    <row r="3144" spans="2:12" x14ac:dyDescent="0.25">
      <c r="B3144" s="624"/>
      <c r="C3144" s="181"/>
      <c r="D3144" s="181"/>
      <c r="E3144" s="181"/>
      <c r="F3144" s="181"/>
      <c r="G3144" s="181"/>
      <c r="H3144" s="181"/>
      <c r="I3144" s="181"/>
      <c r="J3144" s="181"/>
      <c r="K3144" s="625"/>
      <c r="L3144" s="181"/>
    </row>
    <row r="3145" spans="2:12" x14ac:dyDescent="0.25">
      <c r="B3145" s="624"/>
      <c r="C3145" s="181"/>
      <c r="D3145" s="181"/>
      <c r="E3145" s="181"/>
      <c r="F3145" s="181"/>
      <c r="G3145" s="181"/>
      <c r="H3145" s="181"/>
      <c r="I3145" s="181"/>
      <c r="J3145" s="181"/>
      <c r="K3145" s="625"/>
      <c r="L3145" s="181"/>
    </row>
    <row r="3146" spans="2:12" x14ac:dyDescent="0.25">
      <c r="B3146" s="624"/>
      <c r="C3146" s="181"/>
      <c r="D3146" s="181"/>
      <c r="E3146" s="181"/>
      <c r="F3146" s="181"/>
      <c r="G3146" s="181"/>
      <c r="H3146" s="181"/>
      <c r="I3146" s="181"/>
      <c r="J3146" s="181"/>
      <c r="K3146" s="625"/>
      <c r="L3146" s="181"/>
    </row>
    <row r="3147" spans="2:12" x14ac:dyDescent="0.25">
      <c r="B3147" s="624"/>
      <c r="C3147" s="181"/>
      <c r="D3147" s="181"/>
      <c r="E3147" s="181"/>
      <c r="F3147" s="181"/>
      <c r="G3147" s="181"/>
      <c r="H3147" s="181"/>
      <c r="I3147" s="181"/>
      <c r="J3147" s="181"/>
      <c r="K3147" s="625"/>
      <c r="L3147" s="181"/>
    </row>
    <row r="3148" spans="2:12" x14ac:dyDescent="0.25">
      <c r="B3148" s="624"/>
      <c r="C3148" s="181"/>
      <c r="D3148" s="181"/>
      <c r="E3148" s="181"/>
      <c r="F3148" s="181"/>
      <c r="G3148" s="181"/>
      <c r="H3148" s="181"/>
      <c r="I3148" s="181"/>
      <c r="J3148" s="181"/>
      <c r="K3148" s="625"/>
      <c r="L3148" s="181"/>
    </row>
    <row r="3149" spans="2:12" x14ac:dyDescent="0.25">
      <c r="B3149" s="624"/>
      <c r="C3149" s="181"/>
      <c r="D3149" s="181"/>
      <c r="E3149" s="181"/>
      <c r="F3149" s="181"/>
      <c r="G3149" s="181"/>
      <c r="H3149" s="181"/>
      <c r="I3149" s="181"/>
      <c r="J3149" s="181"/>
      <c r="K3149" s="625"/>
      <c r="L3149" s="181"/>
    </row>
    <row r="3150" spans="2:12" x14ac:dyDescent="0.25">
      <c r="B3150" s="624"/>
      <c r="C3150" s="181"/>
      <c r="D3150" s="181"/>
      <c r="E3150" s="181"/>
      <c r="F3150" s="181"/>
      <c r="G3150" s="181"/>
      <c r="H3150" s="181"/>
      <c r="I3150" s="181"/>
      <c r="J3150" s="181"/>
      <c r="K3150" s="625"/>
      <c r="L3150" s="181"/>
    </row>
    <row r="3151" spans="2:12" x14ac:dyDescent="0.25">
      <c r="B3151" s="624"/>
      <c r="C3151" s="181"/>
      <c r="D3151" s="181"/>
      <c r="E3151" s="181"/>
      <c r="F3151" s="181"/>
      <c r="G3151" s="181"/>
      <c r="H3151" s="181"/>
      <c r="I3151" s="181"/>
      <c r="J3151" s="181"/>
      <c r="K3151" s="625"/>
      <c r="L3151" s="181"/>
    </row>
    <row r="3152" spans="2:12" x14ac:dyDescent="0.25">
      <c r="B3152" s="624"/>
      <c r="C3152" s="181"/>
      <c r="D3152" s="181"/>
      <c r="E3152" s="181"/>
      <c r="F3152" s="181"/>
      <c r="G3152" s="181"/>
      <c r="H3152" s="181"/>
      <c r="I3152" s="181"/>
      <c r="J3152" s="181"/>
      <c r="K3152" s="625"/>
      <c r="L3152" s="181"/>
    </row>
    <row r="3153" spans="2:12" x14ac:dyDescent="0.25">
      <c r="B3153" s="624"/>
      <c r="C3153" s="181"/>
      <c r="D3153" s="181"/>
      <c r="E3153" s="181"/>
      <c r="F3153" s="181"/>
      <c r="G3153" s="181"/>
      <c r="H3153" s="181"/>
      <c r="I3153" s="181"/>
      <c r="J3153" s="181"/>
      <c r="K3153" s="625"/>
      <c r="L3153" s="181"/>
    </row>
    <row r="3154" spans="2:12" x14ac:dyDescent="0.25">
      <c r="B3154" s="624"/>
      <c r="C3154" s="181"/>
      <c r="D3154" s="181"/>
      <c r="E3154" s="181"/>
      <c r="F3154" s="181"/>
      <c r="G3154" s="181"/>
      <c r="H3154" s="181"/>
      <c r="I3154" s="181"/>
      <c r="J3154" s="181"/>
      <c r="K3154" s="625"/>
      <c r="L3154" s="181"/>
    </row>
    <row r="3155" spans="2:12" x14ac:dyDescent="0.25">
      <c r="B3155" s="624"/>
      <c r="C3155" s="181"/>
      <c r="D3155" s="181"/>
      <c r="E3155" s="181"/>
      <c r="F3155" s="181"/>
      <c r="G3155" s="181"/>
      <c r="H3155" s="181"/>
      <c r="I3155" s="181"/>
      <c r="J3155" s="181"/>
      <c r="K3155" s="625"/>
      <c r="L3155" s="181"/>
    </row>
    <row r="3156" spans="2:12" x14ac:dyDescent="0.25">
      <c r="B3156" s="624"/>
      <c r="C3156" s="181"/>
      <c r="D3156" s="181"/>
      <c r="E3156" s="181"/>
      <c r="F3156" s="181"/>
      <c r="G3156" s="181"/>
      <c r="H3156" s="181"/>
      <c r="I3156" s="181"/>
      <c r="J3156" s="181"/>
      <c r="K3156" s="625"/>
      <c r="L3156" s="181"/>
    </row>
    <row r="3157" spans="2:12" x14ac:dyDescent="0.25">
      <c r="B3157" s="624"/>
      <c r="C3157" s="181"/>
      <c r="D3157" s="181"/>
      <c r="E3157" s="181"/>
      <c r="F3157" s="181"/>
      <c r="G3157" s="181"/>
      <c r="H3157" s="181"/>
      <c r="I3157" s="181"/>
      <c r="J3157" s="181"/>
      <c r="K3157" s="625"/>
      <c r="L3157" s="181"/>
    </row>
    <row r="3158" spans="2:12" x14ac:dyDescent="0.25">
      <c r="B3158" s="624"/>
      <c r="C3158" s="181"/>
      <c r="D3158" s="181"/>
      <c r="E3158" s="181"/>
      <c r="F3158" s="181"/>
      <c r="G3158" s="181"/>
      <c r="H3158" s="181"/>
      <c r="I3158" s="181"/>
      <c r="J3158" s="181"/>
      <c r="K3158" s="625"/>
      <c r="L3158" s="181"/>
    </row>
    <row r="3159" spans="2:12" x14ac:dyDescent="0.25">
      <c r="B3159" s="624"/>
      <c r="C3159" s="181"/>
      <c r="D3159" s="181"/>
      <c r="E3159" s="181"/>
      <c r="F3159" s="181"/>
      <c r="G3159" s="181"/>
      <c r="H3159" s="181"/>
      <c r="I3159" s="181"/>
      <c r="J3159" s="181"/>
      <c r="K3159" s="625"/>
      <c r="L3159" s="181"/>
    </row>
    <row r="3160" spans="2:12" x14ac:dyDescent="0.25">
      <c r="B3160" s="624"/>
      <c r="C3160" s="181"/>
      <c r="D3160" s="181"/>
      <c r="E3160" s="181"/>
      <c r="F3160" s="181"/>
      <c r="G3160" s="181"/>
      <c r="H3160" s="181"/>
      <c r="I3160" s="181"/>
      <c r="J3160" s="181"/>
      <c r="K3160" s="625"/>
      <c r="L3160" s="181"/>
    </row>
    <row r="3161" spans="2:12" x14ac:dyDescent="0.25">
      <c r="B3161" s="624"/>
      <c r="C3161" s="181"/>
      <c r="D3161" s="181"/>
      <c r="E3161" s="181"/>
      <c r="F3161" s="181"/>
      <c r="G3161" s="181"/>
      <c r="H3161" s="181"/>
      <c r="I3161" s="181"/>
      <c r="J3161" s="181"/>
      <c r="K3161" s="625"/>
      <c r="L3161" s="181"/>
    </row>
    <row r="3162" spans="2:12" x14ac:dyDescent="0.25">
      <c r="B3162" s="624"/>
      <c r="C3162" s="181"/>
      <c r="D3162" s="181"/>
      <c r="E3162" s="181"/>
      <c r="F3162" s="181"/>
      <c r="G3162" s="181"/>
      <c r="H3162" s="181"/>
      <c r="I3162" s="181"/>
      <c r="J3162" s="181"/>
      <c r="K3162" s="625"/>
      <c r="L3162" s="181"/>
    </row>
    <row r="3163" spans="2:12" x14ac:dyDescent="0.25">
      <c r="B3163" s="624"/>
      <c r="C3163" s="181"/>
      <c r="D3163" s="181"/>
      <c r="E3163" s="181"/>
      <c r="F3163" s="181"/>
      <c r="G3163" s="181"/>
      <c r="H3163" s="181"/>
      <c r="I3163" s="181"/>
      <c r="J3163" s="181"/>
      <c r="K3163" s="625"/>
      <c r="L3163" s="181"/>
    </row>
    <row r="3164" spans="2:12" x14ac:dyDescent="0.25">
      <c r="B3164" s="624"/>
      <c r="C3164" s="181"/>
      <c r="D3164" s="181"/>
      <c r="E3164" s="181"/>
      <c r="F3164" s="181"/>
      <c r="G3164" s="181"/>
      <c r="H3164" s="181"/>
      <c r="I3164" s="181"/>
      <c r="J3164" s="181"/>
      <c r="K3164" s="625"/>
      <c r="L3164" s="181"/>
    </row>
    <row r="3165" spans="2:12" x14ac:dyDescent="0.25">
      <c r="B3165" s="624"/>
      <c r="C3165" s="181"/>
      <c r="D3165" s="181"/>
      <c r="E3165" s="181"/>
      <c r="F3165" s="181"/>
      <c r="G3165" s="181"/>
      <c r="H3165" s="181"/>
      <c r="I3165" s="181"/>
      <c r="J3165" s="181"/>
      <c r="K3165" s="625"/>
      <c r="L3165" s="181"/>
    </row>
    <row r="3166" spans="2:12" x14ac:dyDescent="0.25">
      <c r="B3166" s="624"/>
      <c r="C3166" s="181"/>
      <c r="D3166" s="181"/>
      <c r="E3166" s="181"/>
      <c r="F3166" s="181"/>
      <c r="G3166" s="181"/>
      <c r="H3166" s="181"/>
      <c r="I3166" s="181"/>
      <c r="J3166" s="181"/>
      <c r="K3166" s="625"/>
      <c r="L3166" s="181"/>
    </row>
    <row r="3167" spans="2:12" x14ac:dyDescent="0.25">
      <c r="B3167" s="624"/>
      <c r="C3167" s="181"/>
      <c r="D3167" s="181"/>
      <c r="E3167" s="181"/>
      <c r="F3167" s="181"/>
      <c r="G3167" s="181"/>
      <c r="H3167" s="181"/>
      <c r="I3167" s="181"/>
      <c r="J3167" s="181"/>
      <c r="K3167" s="625"/>
      <c r="L3167" s="181"/>
    </row>
    <row r="3168" spans="2:12" x14ac:dyDescent="0.25">
      <c r="B3168" s="624"/>
      <c r="C3168" s="181"/>
      <c r="D3168" s="181"/>
      <c r="E3168" s="181"/>
      <c r="F3168" s="181"/>
      <c r="G3168" s="181"/>
      <c r="H3168" s="181"/>
      <c r="I3168" s="181"/>
      <c r="J3168" s="181"/>
      <c r="K3168" s="625"/>
      <c r="L3168" s="181"/>
    </row>
    <row r="3169" spans="2:12" x14ac:dyDescent="0.25">
      <c r="B3169" s="624"/>
      <c r="C3169" s="181"/>
      <c r="D3169" s="181"/>
      <c r="E3169" s="181"/>
      <c r="F3169" s="181"/>
      <c r="G3169" s="181"/>
      <c r="H3169" s="181"/>
      <c r="I3169" s="181"/>
      <c r="J3169" s="181"/>
      <c r="K3169" s="625"/>
      <c r="L3169" s="181"/>
    </row>
    <row r="3170" spans="2:12" x14ac:dyDescent="0.25">
      <c r="B3170" s="624"/>
      <c r="C3170" s="181"/>
      <c r="D3170" s="181"/>
      <c r="E3170" s="181"/>
      <c r="F3170" s="181"/>
      <c r="G3170" s="181"/>
      <c r="H3170" s="181"/>
      <c r="I3170" s="181"/>
      <c r="J3170" s="181"/>
      <c r="K3170" s="625"/>
      <c r="L3170" s="181"/>
    </row>
    <row r="3171" spans="2:12" x14ac:dyDescent="0.25">
      <c r="B3171" s="624"/>
      <c r="C3171" s="181"/>
      <c r="D3171" s="181"/>
      <c r="E3171" s="181"/>
      <c r="F3171" s="181"/>
      <c r="G3171" s="181"/>
      <c r="H3171" s="181"/>
      <c r="I3171" s="181"/>
      <c r="J3171" s="181"/>
      <c r="K3171" s="625"/>
      <c r="L3171" s="181"/>
    </row>
    <row r="3172" spans="2:12" x14ac:dyDescent="0.25">
      <c r="B3172" s="624"/>
      <c r="C3172" s="181"/>
      <c r="D3172" s="181"/>
      <c r="E3172" s="181"/>
      <c r="F3172" s="181"/>
      <c r="G3172" s="181"/>
      <c r="H3172" s="181"/>
      <c r="I3172" s="181"/>
      <c r="J3172" s="181"/>
      <c r="K3172" s="625"/>
      <c r="L3172" s="181"/>
    </row>
    <row r="3173" spans="2:12" x14ac:dyDescent="0.25">
      <c r="B3173" s="624"/>
      <c r="C3173" s="181"/>
      <c r="D3173" s="181"/>
      <c r="E3173" s="181"/>
      <c r="F3173" s="181"/>
      <c r="G3173" s="181"/>
      <c r="H3173" s="181"/>
      <c r="I3173" s="181"/>
      <c r="J3173" s="181"/>
      <c r="K3173" s="625"/>
      <c r="L3173" s="181"/>
    </row>
    <row r="3174" spans="2:12" x14ac:dyDescent="0.25">
      <c r="B3174" s="624"/>
      <c r="C3174" s="181"/>
      <c r="D3174" s="181"/>
      <c r="E3174" s="181"/>
      <c r="F3174" s="181"/>
      <c r="G3174" s="181"/>
      <c r="H3174" s="181"/>
      <c r="I3174" s="181"/>
      <c r="J3174" s="181"/>
      <c r="K3174" s="625"/>
      <c r="L3174" s="181"/>
    </row>
    <row r="3175" spans="2:12" x14ac:dyDescent="0.25">
      <c r="B3175" s="624"/>
      <c r="C3175" s="181"/>
      <c r="D3175" s="181"/>
      <c r="E3175" s="181"/>
      <c r="F3175" s="181"/>
      <c r="G3175" s="181"/>
      <c r="H3175" s="181"/>
      <c r="I3175" s="181"/>
      <c r="J3175" s="181"/>
      <c r="K3175" s="625"/>
      <c r="L3175" s="181"/>
    </row>
    <row r="3176" spans="2:12" x14ac:dyDescent="0.25">
      <c r="B3176" s="624"/>
      <c r="C3176" s="181"/>
      <c r="D3176" s="181"/>
      <c r="E3176" s="181"/>
      <c r="F3176" s="181"/>
      <c r="G3176" s="181"/>
      <c r="H3176" s="181"/>
      <c r="I3176" s="181"/>
      <c r="J3176" s="181"/>
      <c r="K3176" s="625"/>
      <c r="L3176" s="181"/>
    </row>
    <row r="3177" spans="2:12" x14ac:dyDescent="0.25">
      <c r="B3177" s="624"/>
      <c r="C3177" s="181"/>
      <c r="D3177" s="181"/>
      <c r="E3177" s="181"/>
      <c r="F3177" s="181"/>
      <c r="G3177" s="181"/>
      <c r="H3177" s="181"/>
      <c r="I3177" s="181"/>
      <c r="J3177" s="181"/>
      <c r="K3177" s="625"/>
      <c r="L3177" s="181"/>
    </row>
    <row r="3178" spans="2:12" x14ac:dyDescent="0.25">
      <c r="B3178" s="624"/>
      <c r="C3178" s="181"/>
      <c r="D3178" s="181"/>
      <c r="E3178" s="181"/>
      <c r="F3178" s="181"/>
      <c r="G3178" s="181"/>
      <c r="H3178" s="181"/>
      <c r="I3178" s="181"/>
      <c r="J3178" s="181"/>
      <c r="K3178" s="625"/>
      <c r="L3178" s="181"/>
    </row>
    <row r="3179" spans="2:12" x14ac:dyDescent="0.25">
      <c r="B3179" s="624"/>
      <c r="C3179" s="181"/>
      <c r="D3179" s="181"/>
      <c r="E3179" s="181"/>
      <c r="F3179" s="181"/>
      <c r="G3179" s="181"/>
      <c r="H3179" s="181"/>
      <c r="I3179" s="181"/>
      <c r="J3179" s="181"/>
      <c r="K3179" s="625"/>
      <c r="L3179" s="181"/>
    </row>
    <row r="3180" spans="2:12" x14ac:dyDescent="0.25">
      <c r="B3180" s="624"/>
      <c r="C3180" s="181"/>
      <c r="D3180" s="181"/>
      <c r="E3180" s="181"/>
      <c r="F3180" s="181"/>
      <c r="G3180" s="181"/>
      <c r="H3180" s="181"/>
      <c r="I3180" s="181"/>
      <c r="J3180" s="181"/>
      <c r="K3180" s="625"/>
      <c r="L3180" s="181"/>
    </row>
    <row r="3181" spans="2:12" x14ac:dyDescent="0.25">
      <c r="B3181" s="624"/>
      <c r="C3181" s="181"/>
      <c r="D3181" s="181"/>
      <c r="E3181" s="181"/>
      <c r="F3181" s="181"/>
      <c r="G3181" s="181"/>
      <c r="H3181" s="181"/>
      <c r="I3181" s="181"/>
      <c r="J3181" s="181"/>
      <c r="K3181" s="625"/>
      <c r="L3181" s="181"/>
    </row>
    <row r="3182" spans="2:12" x14ac:dyDescent="0.25">
      <c r="B3182" s="624"/>
      <c r="C3182" s="181"/>
      <c r="D3182" s="181"/>
      <c r="E3182" s="181"/>
      <c r="F3182" s="181"/>
      <c r="G3182" s="181"/>
      <c r="H3182" s="181"/>
      <c r="I3182" s="181"/>
      <c r="J3182" s="181"/>
      <c r="K3182" s="625"/>
      <c r="L3182" s="181"/>
    </row>
    <row r="3183" spans="2:12" x14ac:dyDescent="0.25">
      <c r="B3183" s="624"/>
      <c r="C3183" s="181"/>
      <c r="D3183" s="181"/>
      <c r="E3183" s="181"/>
      <c r="F3183" s="181"/>
      <c r="G3183" s="181"/>
      <c r="H3183" s="181"/>
      <c r="I3183" s="181"/>
      <c r="J3183" s="181"/>
      <c r="K3183" s="625"/>
      <c r="L3183" s="181"/>
    </row>
    <row r="3184" spans="2:12" x14ac:dyDescent="0.25">
      <c r="B3184" s="624"/>
      <c r="C3184" s="181"/>
      <c r="D3184" s="181"/>
      <c r="E3184" s="181"/>
      <c r="F3184" s="181"/>
      <c r="G3184" s="181"/>
      <c r="H3184" s="181"/>
      <c r="I3184" s="181"/>
      <c r="J3184" s="181"/>
      <c r="K3184" s="625"/>
      <c r="L3184" s="181"/>
    </row>
    <row r="3185" spans="2:12" x14ac:dyDescent="0.25">
      <c r="B3185" s="624"/>
      <c r="C3185" s="181"/>
      <c r="D3185" s="181"/>
      <c r="E3185" s="181"/>
      <c r="F3185" s="181"/>
      <c r="G3185" s="181"/>
      <c r="H3185" s="181"/>
      <c r="I3185" s="181"/>
      <c r="J3185" s="181"/>
      <c r="K3185" s="625"/>
      <c r="L3185" s="181"/>
    </row>
    <row r="3186" spans="2:12" x14ac:dyDescent="0.25">
      <c r="B3186" s="624"/>
      <c r="C3186" s="181"/>
      <c r="D3186" s="181"/>
      <c r="E3186" s="181"/>
      <c r="F3186" s="181"/>
      <c r="G3186" s="181"/>
      <c r="H3186" s="181"/>
      <c r="I3186" s="181"/>
      <c r="J3186" s="181"/>
      <c r="K3186" s="625"/>
      <c r="L3186" s="181"/>
    </row>
    <row r="3187" spans="2:12" x14ac:dyDescent="0.25">
      <c r="B3187" s="624"/>
      <c r="C3187" s="181"/>
      <c r="D3187" s="181"/>
      <c r="E3187" s="181"/>
      <c r="F3187" s="181"/>
      <c r="G3187" s="181"/>
      <c r="H3187" s="181"/>
      <c r="I3187" s="181"/>
      <c r="J3187" s="181"/>
      <c r="K3187" s="625"/>
      <c r="L3187" s="181"/>
    </row>
    <row r="3188" spans="2:12" x14ac:dyDescent="0.25">
      <c r="B3188" s="624"/>
      <c r="C3188" s="181"/>
      <c r="D3188" s="181"/>
      <c r="E3188" s="181"/>
      <c r="F3188" s="181"/>
      <c r="G3188" s="181"/>
      <c r="H3188" s="181"/>
      <c r="I3188" s="181"/>
      <c r="J3188" s="181"/>
      <c r="K3188" s="625"/>
      <c r="L3188" s="181"/>
    </row>
    <row r="3189" spans="2:12" x14ac:dyDescent="0.25">
      <c r="B3189" s="624"/>
      <c r="C3189" s="181"/>
      <c r="D3189" s="181"/>
      <c r="E3189" s="181"/>
      <c r="F3189" s="181"/>
      <c r="G3189" s="181"/>
      <c r="H3189" s="181"/>
      <c r="I3189" s="181"/>
      <c r="J3189" s="181"/>
      <c r="K3189" s="625"/>
      <c r="L3189" s="181"/>
    </row>
    <row r="3190" spans="2:12" x14ac:dyDescent="0.25">
      <c r="B3190" s="624"/>
      <c r="C3190" s="181"/>
      <c r="D3190" s="181"/>
      <c r="E3190" s="181"/>
      <c r="F3190" s="181"/>
      <c r="G3190" s="181"/>
      <c r="H3190" s="181"/>
      <c r="I3190" s="181"/>
      <c r="J3190" s="181"/>
      <c r="K3190" s="625"/>
      <c r="L3190" s="181"/>
    </row>
    <row r="3191" spans="2:12" x14ac:dyDescent="0.25">
      <c r="B3191" s="624"/>
      <c r="C3191" s="181"/>
      <c r="D3191" s="181"/>
      <c r="E3191" s="181"/>
      <c r="F3191" s="181"/>
      <c r="G3191" s="181"/>
      <c r="H3191" s="181"/>
      <c r="I3191" s="181"/>
      <c r="J3191" s="181"/>
      <c r="K3191" s="625"/>
      <c r="L3191" s="181"/>
    </row>
    <row r="3192" spans="2:12" x14ac:dyDescent="0.25">
      <c r="B3192" s="624"/>
      <c r="C3192" s="181"/>
      <c r="D3192" s="181"/>
      <c r="E3192" s="181"/>
      <c r="F3192" s="181"/>
      <c r="G3192" s="181"/>
      <c r="H3192" s="181"/>
      <c r="I3192" s="181"/>
      <c r="J3192" s="181"/>
      <c r="K3192" s="625"/>
      <c r="L3192" s="181"/>
    </row>
    <row r="3193" spans="2:12" x14ac:dyDescent="0.25">
      <c r="B3193" s="624"/>
      <c r="C3193" s="181"/>
      <c r="D3193" s="181"/>
      <c r="E3193" s="181"/>
      <c r="F3193" s="181"/>
      <c r="G3193" s="181"/>
      <c r="H3193" s="181"/>
      <c r="I3193" s="181"/>
      <c r="J3193" s="181"/>
      <c r="K3193" s="625"/>
      <c r="L3193" s="181"/>
    </row>
    <row r="3194" spans="2:12" x14ac:dyDescent="0.25">
      <c r="B3194" s="624"/>
      <c r="C3194" s="181"/>
      <c r="D3194" s="181"/>
      <c r="E3194" s="181"/>
      <c r="F3194" s="181"/>
      <c r="G3194" s="181"/>
      <c r="H3194" s="181"/>
      <c r="I3194" s="181"/>
      <c r="J3194" s="181"/>
      <c r="K3194" s="625"/>
      <c r="L3194" s="181"/>
    </row>
    <row r="3195" spans="2:12" x14ac:dyDescent="0.25">
      <c r="B3195" s="624"/>
      <c r="C3195" s="181"/>
      <c r="D3195" s="181"/>
      <c r="E3195" s="181"/>
      <c r="F3195" s="181"/>
      <c r="G3195" s="181"/>
      <c r="H3195" s="181"/>
      <c r="I3195" s="181"/>
      <c r="J3195" s="181"/>
      <c r="K3195" s="625"/>
      <c r="L3195" s="181"/>
    </row>
    <row r="3196" spans="2:12" x14ac:dyDescent="0.25">
      <c r="B3196" s="624"/>
      <c r="C3196" s="181"/>
      <c r="D3196" s="181"/>
      <c r="E3196" s="181"/>
      <c r="F3196" s="181"/>
      <c r="G3196" s="181"/>
      <c r="H3196" s="181"/>
      <c r="I3196" s="181"/>
      <c r="J3196" s="181"/>
      <c r="K3196" s="625"/>
      <c r="L3196" s="181"/>
    </row>
    <row r="3197" spans="2:12" x14ac:dyDescent="0.25">
      <c r="B3197" s="624"/>
      <c r="C3197" s="181"/>
      <c r="D3197" s="181"/>
      <c r="E3197" s="181"/>
      <c r="F3197" s="181"/>
      <c r="G3197" s="181"/>
      <c r="H3197" s="181"/>
      <c r="I3197" s="181"/>
      <c r="J3197" s="181"/>
      <c r="K3197" s="625"/>
      <c r="L3197" s="181"/>
    </row>
    <row r="3198" spans="2:12" x14ac:dyDescent="0.25">
      <c r="B3198" s="624"/>
      <c r="C3198" s="181"/>
      <c r="D3198" s="181"/>
      <c r="E3198" s="181"/>
      <c r="F3198" s="181"/>
      <c r="G3198" s="181"/>
      <c r="H3198" s="181"/>
      <c r="I3198" s="181"/>
      <c r="J3198" s="181"/>
      <c r="K3198" s="625"/>
      <c r="L3198" s="181"/>
    </row>
    <row r="3199" spans="2:12" x14ac:dyDescent="0.25">
      <c r="B3199" s="624"/>
      <c r="C3199" s="181"/>
      <c r="D3199" s="181"/>
      <c r="E3199" s="181"/>
      <c r="F3199" s="181"/>
      <c r="G3199" s="181"/>
      <c r="H3199" s="181"/>
      <c r="I3199" s="181"/>
      <c r="J3199" s="181"/>
      <c r="K3199" s="625"/>
      <c r="L3199" s="181"/>
    </row>
    <row r="3200" spans="2:12" x14ac:dyDescent="0.25">
      <c r="B3200" s="624"/>
      <c r="C3200" s="181"/>
      <c r="D3200" s="181"/>
      <c r="E3200" s="181"/>
      <c r="F3200" s="181"/>
      <c r="G3200" s="181"/>
      <c r="H3200" s="181"/>
      <c r="I3200" s="181"/>
      <c r="J3200" s="181"/>
      <c r="K3200" s="625"/>
      <c r="L3200" s="181"/>
    </row>
    <row r="3201" spans="2:12" x14ac:dyDescent="0.25">
      <c r="B3201" s="624"/>
      <c r="C3201" s="181"/>
      <c r="D3201" s="181"/>
      <c r="E3201" s="181"/>
      <c r="F3201" s="181"/>
      <c r="G3201" s="181"/>
      <c r="H3201" s="181"/>
      <c r="I3201" s="181"/>
      <c r="J3201" s="181"/>
      <c r="K3201" s="625"/>
      <c r="L3201" s="181"/>
    </row>
    <row r="3202" spans="2:12" x14ac:dyDescent="0.25">
      <c r="B3202" s="624"/>
      <c r="C3202" s="181"/>
      <c r="D3202" s="181"/>
      <c r="E3202" s="181"/>
      <c r="F3202" s="181"/>
      <c r="G3202" s="181"/>
      <c r="H3202" s="181"/>
      <c r="I3202" s="181"/>
      <c r="J3202" s="181"/>
      <c r="K3202" s="625"/>
      <c r="L3202" s="181"/>
    </row>
    <row r="3203" spans="2:12" x14ac:dyDescent="0.25">
      <c r="B3203" s="624"/>
      <c r="C3203" s="181"/>
      <c r="D3203" s="181"/>
      <c r="E3203" s="181"/>
      <c r="F3203" s="181"/>
      <c r="G3203" s="181"/>
      <c r="H3203" s="181"/>
      <c r="I3203" s="181"/>
      <c r="J3203" s="181"/>
      <c r="K3203" s="625"/>
      <c r="L3203" s="181"/>
    </row>
    <row r="3204" spans="2:12" x14ac:dyDescent="0.25">
      <c r="B3204" s="624"/>
      <c r="C3204" s="181"/>
      <c r="D3204" s="181"/>
      <c r="E3204" s="181"/>
      <c r="F3204" s="181"/>
      <c r="G3204" s="181"/>
      <c r="H3204" s="181"/>
      <c r="I3204" s="181"/>
      <c r="J3204" s="181"/>
      <c r="K3204" s="625"/>
      <c r="L3204" s="181"/>
    </row>
    <row r="3205" spans="2:12" x14ac:dyDescent="0.25">
      <c r="B3205" s="624"/>
      <c r="C3205" s="181"/>
      <c r="D3205" s="181"/>
      <c r="E3205" s="181"/>
      <c r="F3205" s="181"/>
      <c r="G3205" s="181"/>
      <c r="H3205" s="181"/>
      <c r="I3205" s="181"/>
      <c r="J3205" s="181"/>
      <c r="K3205" s="625"/>
      <c r="L3205" s="181"/>
    </row>
    <row r="3206" spans="2:12" x14ac:dyDescent="0.25">
      <c r="B3206" s="624"/>
      <c r="C3206" s="181"/>
      <c r="D3206" s="181"/>
      <c r="E3206" s="181"/>
      <c r="F3206" s="181"/>
      <c r="G3206" s="181"/>
      <c r="H3206" s="181"/>
      <c r="I3206" s="181"/>
      <c r="J3206" s="181"/>
      <c r="K3206" s="625"/>
      <c r="L3206" s="181"/>
    </row>
    <row r="3207" spans="2:12" x14ac:dyDescent="0.25">
      <c r="B3207" s="624"/>
      <c r="C3207" s="181"/>
      <c r="D3207" s="181"/>
      <c r="E3207" s="181"/>
      <c r="F3207" s="181"/>
      <c r="G3207" s="181"/>
      <c r="H3207" s="181"/>
      <c r="I3207" s="181"/>
      <c r="J3207" s="181"/>
      <c r="K3207" s="625"/>
      <c r="L3207" s="181"/>
    </row>
    <row r="3208" spans="2:12" x14ac:dyDescent="0.25">
      <c r="B3208" s="624"/>
      <c r="C3208" s="181"/>
      <c r="D3208" s="181"/>
      <c r="E3208" s="181"/>
      <c r="F3208" s="181"/>
      <c r="G3208" s="181"/>
      <c r="H3208" s="181"/>
      <c r="I3208" s="181"/>
      <c r="J3208" s="181"/>
      <c r="K3208" s="625"/>
      <c r="L3208" s="181"/>
    </row>
    <row r="3209" spans="2:12" x14ac:dyDescent="0.25">
      <c r="B3209" s="624"/>
      <c r="C3209" s="181"/>
      <c r="D3209" s="181"/>
      <c r="E3209" s="181"/>
      <c r="F3209" s="181"/>
      <c r="G3209" s="181"/>
      <c r="H3209" s="181"/>
      <c r="I3209" s="181"/>
      <c r="J3209" s="181"/>
      <c r="K3209" s="625"/>
      <c r="L3209" s="181"/>
    </row>
    <row r="3210" spans="2:12" x14ac:dyDescent="0.25">
      <c r="B3210" s="624"/>
      <c r="C3210" s="181"/>
      <c r="D3210" s="181"/>
      <c r="E3210" s="181"/>
      <c r="F3210" s="181"/>
      <c r="G3210" s="181"/>
      <c r="H3210" s="181"/>
      <c r="I3210" s="181"/>
      <c r="J3210" s="181"/>
      <c r="K3210" s="625"/>
      <c r="L3210" s="181"/>
    </row>
    <row r="3211" spans="2:12" x14ac:dyDescent="0.25">
      <c r="B3211" s="624"/>
      <c r="C3211" s="181"/>
      <c r="D3211" s="181"/>
      <c r="E3211" s="181"/>
      <c r="F3211" s="181"/>
      <c r="G3211" s="181"/>
      <c r="H3211" s="181"/>
      <c r="I3211" s="181"/>
      <c r="J3211" s="181"/>
      <c r="K3211" s="625"/>
      <c r="L3211" s="181"/>
    </row>
    <row r="3212" spans="2:12" x14ac:dyDescent="0.25">
      <c r="B3212" s="624"/>
      <c r="C3212" s="181"/>
      <c r="D3212" s="181"/>
      <c r="E3212" s="181"/>
      <c r="F3212" s="181"/>
      <c r="G3212" s="181"/>
      <c r="H3212" s="181"/>
      <c r="I3212" s="181"/>
      <c r="J3212" s="181"/>
      <c r="K3212" s="625"/>
      <c r="L3212" s="181"/>
    </row>
    <row r="3213" spans="2:12" x14ac:dyDescent="0.25">
      <c r="B3213" s="624"/>
      <c r="C3213" s="181"/>
      <c r="D3213" s="181"/>
      <c r="E3213" s="181"/>
      <c r="F3213" s="181"/>
      <c r="G3213" s="181"/>
      <c r="H3213" s="181"/>
      <c r="I3213" s="181"/>
      <c r="J3213" s="181"/>
      <c r="K3213" s="625"/>
      <c r="L3213" s="181"/>
    </row>
    <row r="3214" spans="2:12" x14ac:dyDescent="0.25">
      <c r="B3214" s="624"/>
      <c r="C3214" s="181"/>
      <c r="D3214" s="181"/>
      <c r="E3214" s="181"/>
      <c r="F3214" s="181"/>
      <c r="G3214" s="181"/>
      <c r="H3214" s="181"/>
      <c r="I3214" s="181"/>
      <c r="J3214" s="181"/>
      <c r="K3214" s="625"/>
      <c r="L3214" s="181"/>
    </row>
    <row r="3215" spans="2:12" x14ac:dyDescent="0.25">
      <c r="B3215" s="624"/>
      <c r="C3215" s="181"/>
      <c r="D3215" s="181"/>
      <c r="E3215" s="181"/>
      <c r="F3215" s="181"/>
      <c r="G3215" s="181"/>
      <c r="H3215" s="181"/>
      <c r="I3215" s="181"/>
      <c r="J3215" s="181"/>
      <c r="K3215" s="625"/>
      <c r="L3215" s="181"/>
    </row>
    <row r="3216" spans="2:12" x14ac:dyDescent="0.25">
      <c r="B3216" s="624"/>
      <c r="C3216" s="181"/>
      <c r="D3216" s="181"/>
      <c r="E3216" s="181"/>
      <c r="F3216" s="181"/>
      <c r="G3216" s="181"/>
      <c r="H3216" s="181"/>
      <c r="I3216" s="181"/>
      <c r="J3216" s="181"/>
      <c r="K3216" s="625"/>
      <c r="L3216" s="181"/>
    </row>
    <row r="3217" spans="2:12" x14ac:dyDescent="0.25">
      <c r="B3217" s="624"/>
      <c r="C3217" s="181"/>
      <c r="D3217" s="181"/>
      <c r="E3217" s="181"/>
      <c r="F3217" s="181"/>
      <c r="G3217" s="181"/>
      <c r="H3217" s="181"/>
      <c r="I3217" s="181"/>
      <c r="J3217" s="181"/>
      <c r="K3217" s="625"/>
      <c r="L3217" s="181"/>
    </row>
    <row r="3218" spans="2:12" x14ac:dyDescent="0.25">
      <c r="B3218" s="624"/>
      <c r="C3218" s="181"/>
      <c r="D3218" s="181"/>
      <c r="E3218" s="181"/>
      <c r="F3218" s="181"/>
      <c r="G3218" s="181"/>
      <c r="H3218" s="181"/>
      <c r="I3218" s="181"/>
      <c r="J3218" s="181"/>
      <c r="K3218" s="625"/>
      <c r="L3218" s="181"/>
    </row>
    <row r="3219" spans="2:12" x14ac:dyDescent="0.25">
      <c r="B3219" s="624"/>
      <c r="C3219" s="181"/>
      <c r="D3219" s="181"/>
      <c r="E3219" s="181"/>
      <c r="F3219" s="181"/>
      <c r="G3219" s="181"/>
      <c r="H3219" s="181"/>
      <c r="I3219" s="181"/>
      <c r="J3219" s="181"/>
      <c r="K3219" s="625"/>
      <c r="L3219" s="181"/>
    </row>
    <row r="3220" spans="2:12" x14ac:dyDescent="0.25">
      <c r="B3220" s="624"/>
      <c r="C3220" s="181"/>
      <c r="D3220" s="181"/>
      <c r="E3220" s="181"/>
      <c r="F3220" s="181"/>
      <c r="G3220" s="181"/>
      <c r="H3220" s="181"/>
      <c r="I3220" s="181"/>
      <c r="J3220" s="181"/>
      <c r="K3220" s="625"/>
      <c r="L3220" s="181"/>
    </row>
    <row r="3221" spans="2:12" x14ac:dyDescent="0.25">
      <c r="B3221" s="624"/>
      <c r="C3221" s="181"/>
      <c r="D3221" s="181"/>
      <c r="E3221" s="181"/>
      <c r="F3221" s="181"/>
      <c r="G3221" s="181"/>
      <c r="H3221" s="181"/>
      <c r="I3221" s="181"/>
      <c r="J3221" s="181"/>
      <c r="K3221" s="625"/>
      <c r="L3221" s="181"/>
    </row>
    <row r="3222" spans="2:12" x14ac:dyDescent="0.25">
      <c r="B3222" s="624"/>
      <c r="C3222" s="181"/>
      <c r="D3222" s="181"/>
      <c r="E3222" s="181"/>
      <c r="F3222" s="181"/>
      <c r="G3222" s="181"/>
      <c r="H3222" s="181"/>
      <c r="I3222" s="181"/>
      <c r="J3222" s="181"/>
      <c r="K3222" s="625"/>
      <c r="L3222" s="181"/>
    </row>
    <row r="3223" spans="2:12" x14ac:dyDescent="0.25">
      <c r="B3223" s="624"/>
      <c r="C3223" s="181"/>
      <c r="D3223" s="181"/>
      <c r="E3223" s="181"/>
      <c r="F3223" s="181"/>
      <c r="G3223" s="181"/>
      <c r="H3223" s="181"/>
      <c r="I3223" s="181"/>
      <c r="J3223" s="181"/>
      <c r="K3223" s="625"/>
      <c r="L3223" s="181"/>
    </row>
    <row r="3224" spans="2:12" x14ac:dyDescent="0.25">
      <c r="B3224" s="624"/>
      <c r="C3224" s="181"/>
      <c r="D3224" s="181"/>
      <c r="E3224" s="181"/>
      <c r="F3224" s="181"/>
      <c r="G3224" s="181"/>
      <c r="H3224" s="181"/>
      <c r="I3224" s="181"/>
      <c r="J3224" s="181"/>
      <c r="K3224" s="625"/>
      <c r="L3224" s="181"/>
    </row>
    <row r="3225" spans="2:12" x14ac:dyDescent="0.25">
      <c r="B3225" s="624"/>
      <c r="C3225" s="181"/>
      <c r="D3225" s="181"/>
      <c r="E3225" s="181"/>
      <c r="F3225" s="181"/>
      <c r="G3225" s="181"/>
      <c r="H3225" s="181"/>
      <c r="I3225" s="181"/>
      <c r="J3225" s="181"/>
      <c r="K3225" s="625"/>
      <c r="L3225" s="181"/>
    </row>
    <row r="3226" spans="2:12" x14ac:dyDescent="0.25">
      <c r="B3226" s="624"/>
      <c r="C3226" s="181"/>
      <c r="D3226" s="181"/>
      <c r="E3226" s="181"/>
      <c r="F3226" s="181"/>
      <c r="G3226" s="181"/>
      <c r="H3226" s="181"/>
      <c r="I3226" s="181"/>
      <c r="J3226" s="181"/>
      <c r="K3226" s="625"/>
      <c r="L3226" s="181"/>
    </row>
    <row r="3227" spans="2:12" x14ac:dyDescent="0.25">
      <c r="B3227" s="624"/>
      <c r="C3227" s="181"/>
      <c r="D3227" s="181"/>
      <c r="E3227" s="181"/>
      <c r="F3227" s="181"/>
      <c r="G3227" s="181"/>
      <c r="H3227" s="181"/>
      <c r="I3227" s="181"/>
      <c r="J3227" s="181"/>
      <c r="K3227" s="625"/>
      <c r="L3227" s="181"/>
    </row>
    <row r="3228" spans="2:12" x14ac:dyDescent="0.25">
      <c r="B3228" s="624"/>
      <c r="C3228" s="181"/>
      <c r="D3228" s="181"/>
      <c r="E3228" s="181"/>
      <c r="F3228" s="181"/>
      <c r="G3228" s="181"/>
      <c r="H3228" s="181"/>
      <c r="I3228" s="181"/>
      <c r="J3228" s="181"/>
      <c r="K3228" s="625"/>
      <c r="L3228" s="181"/>
    </row>
    <row r="3229" spans="2:12" x14ac:dyDescent="0.25">
      <c r="B3229" s="624"/>
      <c r="C3229" s="181"/>
      <c r="D3229" s="181"/>
      <c r="E3229" s="181"/>
      <c r="F3229" s="181"/>
      <c r="G3229" s="181"/>
      <c r="H3229" s="181"/>
      <c r="I3229" s="181"/>
      <c r="J3229" s="181"/>
      <c r="K3229" s="625"/>
      <c r="L3229" s="181"/>
    </row>
    <row r="3230" spans="2:12" x14ac:dyDescent="0.25">
      <c r="B3230" s="624"/>
      <c r="C3230" s="181"/>
      <c r="D3230" s="181"/>
      <c r="E3230" s="181"/>
      <c r="F3230" s="181"/>
      <c r="G3230" s="181"/>
      <c r="H3230" s="181"/>
      <c r="I3230" s="181"/>
      <c r="J3230" s="181"/>
      <c r="K3230" s="625"/>
      <c r="L3230" s="181"/>
    </row>
    <row r="3231" spans="2:12" x14ac:dyDescent="0.25">
      <c r="B3231" s="624"/>
      <c r="C3231" s="181"/>
      <c r="D3231" s="181"/>
      <c r="E3231" s="181"/>
      <c r="F3231" s="181"/>
      <c r="G3231" s="181"/>
      <c r="H3231" s="181"/>
      <c r="I3231" s="181"/>
      <c r="J3231" s="181"/>
      <c r="K3231" s="625"/>
      <c r="L3231" s="181"/>
    </row>
    <row r="3232" spans="2:12" x14ac:dyDescent="0.25">
      <c r="B3232" s="624"/>
      <c r="C3232" s="181"/>
      <c r="D3232" s="181"/>
      <c r="E3232" s="181"/>
      <c r="F3232" s="181"/>
      <c r="G3232" s="181"/>
      <c r="H3232" s="181"/>
      <c r="I3232" s="181"/>
      <c r="J3232" s="181"/>
      <c r="K3232" s="625"/>
      <c r="L3232" s="181"/>
    </row>
    <row r="3233" spans="2:12" x14ac:dyDescent="0.25">
      <c r="B3233" s="624"/>
      <c r="C3233" s="181"/>
      <c r="D3233" s="181"/>
      <c r="E3233" s="181"/>
      <c r="F3233" s="181"/>
      <c r="G3233" s="181"/>
      <c r="H3233" s="181"/>
      <c r="I3233" s="181"/>
      <c r="J3233" s="181"/>
      <c r="K3233" s="625"/>
      <c r="L3233" s="181"/>
    </row>
    <row r="3234" spans="2:12" x14ac:dyDescent="0.25">
      <c r="B3234" s="624"/>
      <c r="C3234" s="181"/>
      <c r="D3234" s="181"/>
      <c r="E3234" s="181"/>
      <c r="F3234" s="181"/>
      <c r="G3234" s="181"/>
      <c r="H3234" s="181"/>
      <c r="I3234" s="181"/>
      <c r="J3234" s="181"/>
      <c r="K3234" s="625"/>
      <c r="L3234" s="181"/>
    </row>
    <row r="3235" spans="2:12" x14ac:dyDescent="0.25">
      <c r="B3235" s="624"/>
      <c r="C3235" s="181"/>
      <c r="D3235" s="181"/>
      <c r="E3235" s="181"/>
      <c r="F3235" s="181"/>
      <c r="G3235" s="181"/>
      <c r="H3235" s="181"/>
      <c r="I3235" s="181"/>
      <c r="J3235" s="181"/>
      <c r="K3235" s="625"/>
      <c r="L3235" s="181"/>
    </row>
    <row r="3236" spans="2:12" x14ac:dyDescent="0.25">
      <c r="B3236" s="624"/>
      <c r="C3236" s="181"/>
      <c r="D3236" s="181"/>
      <c r="E3236" s="181"/>
      <c r="F3236" s="181"/>
      <c r="G3236" s="181"/>
      <c r="H3236" s="181"/>
      <c r="I3236" s="181"/>
      <c r="J3236" s="181"/>
      <c r="K3236" s="625"/>
      <c r="L3236" s="181"/>
    </row>
    <row r="3237" spans="2:12" x14ac:dyDescent="0.25">
      <c r="B3237" s="624"/>
      <c r="C3237" s="181"/>
      <c r="D3237" s="181"/>
      <c r="E3237" s="181"/>
      <c r="F3237" s="181"/>
      <c r="G3237" s="181"/>
      <c r="H3237" s="181"/>
      <c r="I3237" s="181"/>
      <c r="J3237" s="181"/>
      <c r="K3237" s="625"/>
      <c r="L3237" s="181"/>
    </row>
    <row r="3238" spans="2:12" x14ac:dyDescent="0.25">
      <c r="B3238" s="624"/>
      <c r="C3238" s="181"/>
      <c r="D3238" s="181"/>
      <c r="E3238" s="181"/>
      <c r="F3238" s="181"/>
      <c r="G3238" s="181"/>
      <c r="H3238" s="181"/>
      <c r="I3238" s="181"/>
      <c r="J3238" s="181"/>
      <c r="K3238" s="625"/>
      <c r="L3238" s="181"/>
    </row>
    <row r="3239" spans="2:12" x14ac:dyDescent="0.25">
      <c r="B3239" s="624"/>
      <c r="C3239" s="181"/>
      <c r="D3239" s="181"/>
      <c r="E3239" s="181"/>
      <c r="F3239" s="181"/>
      <c r="G3239" s="181"/>
      <c r="H3239" s="181"/>
      <c r="I3239" s="181"/>
      <c r="J3239" s="181"/>
      <c r="K3239" s="625"/>
      <c r="L3239" s="181"/>
    </row>
    <row r="3240" spans="2:12" x14ac:dyDescent="0.25">
      <c r="B3240" s="624"/>
      <c r="C3240" s="181"/>
      <c r="D3240" s="181"/>
      <c r="E3240" s="181"/>
      <c r="F3240" s="181"/>
      <c r="G3240" s="181"/>
      <c r="H3240" s="181"/>
      <c r="I3240" s="181"/>
      <c r="J3240" s="181"/>
      <c r="K3240" s="625"/>
      <c r="L3240" s="181"/>
    </row>
    <row r="3241" spans="2:12" x14ac:dyDescent="0.25">
      <c r="B3241" s="624"/>
      <c r="C3241" s="181"/>
      <c r="D3241" s="181"/>
      <c r="E3241" s="181"/>
      <c r="F3241" s="181"/>
      <c r="G3241" s="181"/>
      <c r="H3241" s="181"/>
      <c r="I3241" s="181"/>
      <c r="J3241" s="181"/>
      <c r="K3241" s="625"/>
      <c r="L3241" s="181"/>
    </row>
    <row r="3242" spans="2:12" x14ac:dyDescent="0.25">
      <c r="B3242" s="624"/>
      <c r="C3242" s="181"/>
      <c r="D3242" s="181"/>
      <c r="E3242" s="181"/>
      <c r="F3242" s="181"/>
      <c r="G3242" s="181"/>
      <c r="H3242" s="181"/>
      <c r="I3242" s="181"/>
      <c r="J3242" s="181"/>
      <c r="K3242" s="625"/>
      <c r="L3242" s="181"/>
    </row>
    <row r="3243" spans="2:12" x14ac:dyDescent="0.25">
      <c r="B3243" s="624"/>
      <c r="C3243" s="181"/>
      <c r="D3243" s="181"/>
      <c r="E3243" s="181"/>
      <c r="F3243" s="181"/>
      <c r="G3243" s="181"/>
      <c r="H3243" s="181"/>
      <c r="I3243" s="181"/>
      <c r="J3243" s="181"/>
      <c r="K3243" s="625"/>
      <c r="L3243" s="181"/>
    </row>
    <row r="3244" spans="2:12" x14ac:dyDescent="0.25">
      <c r="B3244" s="624"/>
      <c r="C3244" s="181"/>
      <c r="D3244" s="181"/>
      <c r="E3244" s="181"/>
      <c r="F3244" s="181"/>
      <c r="G3244" s="181"/>
      <c r="H3244" s="181"/>
      <c r="I3244" s="181"/>
      <c r="J3244" s="181"/>
      <c r="K3244" s="625"/>
      <c r="L3244" s="181"/>
    </row>
    <row r="3245" spans="2:12" x14ac:dyDescent="0.25">
      <c r="B3245" s="624"/>
      <c r="C3245" s="181"/>
      <c r="D3245" s="181"/>
      <c r="E3245" s="181"/>
      <c r="F3245" s="181"/>
      <c r="G3245" s="181"/>
      <c r="H3245" s="181"/>
      <c r="I3245" s="181"/>
      <c r="J3245" s="181"/>
      <c r="K3245" s="625"/>
      <c r="L3245" s="181"/>
    </row>
    <row r="3246" spans="2:12" x14ac:dyDescent="0.25">
      <c r="B3246" s="624"/>
      <c r="C3246" s="181"/>
      <c r="D3246" s="181"/>
      <c r="E3246" s="181"/>
      <c r="F3246" s="181"/>
      <c r="G3246" s="181"/>
      <c r="H3246" s="181"/>
      <c r="I3246" s="181"/>
      <c r="J3246" s="181"/>
      <c r="K3246" s="625"/>
      <c r="L3246" s="181"/>
    </row>
    <row r="3247" spans="2:12" x14ac:dyDescent="0.25">
      <c r="B3247" s="624"/>
      <c r="C3247" s="181"/>
      <c r="D3247" s="181"/>
      <c r="E3247" s="181"/>
      <c r="F3247" s="181"/>
      <c r="G3247" s="181"/>
      <c r="H3247" s="181"/>
      <c r="I3247" s="181"/>
      <c r="J3247" s="181"/>
      <c r="K3247" s="625"/>
      <c r="L3247" s="181"/>
    </row>
    <row r="3248" spans="2:12" x14ac:dyDescent="0.25">
      <c r="B3248" s="624"/>
      <c r="C3248" s="181"/>
      <c r="D3248" s="181"/>
      <c r="E3248" s="181"/>
      <c r="F3248" s="181"/>
      <c r="G3248" s="181"/>
      <c r="H3248" s="181"/>
      <c r="I3248" s="181"/>
      <c r="J3248" s="181"/>
      <c r="K3248" s="625"/>
      <c r="L3248" s="181"/>
    </row>
    <row r="3249" spans="2:12" x14ac:dyDescent="0.25">
      <c r="B3249" s="624"/>
      <c r="C3249" s="181"/>
      <c r="D3249" s="181"/>
      <c r="E3249" s="181"/>
      <c r="F3249" s="181"/>
      <c r="G3249" s="181"/>
      <c r="H3249" s="181"/>
      <c r="I3249" s="181"/>
      <c r="J3249" s="181"/>
      <c r="K3249" s="625"/>
      <c r="L3249" s="181"/>
    </row>
    <row r="3250" spans="2:12" x14ac:dyDescent="0.25">
      <c r="B3250" s="624"/>
      <c r="C3250" s="181"/>
      <c r="D3250" s="181"/>
      <c r="E3250" s="181"/>
      <c r="F3250" s="181"/>
      <c r="G3250" s="181"/>
      <c r="H3250" s="181"/>
      <c r="I3250" s="181"/>
      <c r="J3250" s="181"/>
      <c r="K3250" s="625"/>
      <c r="L3250" s="181"/>
    </row>
    <row r="3251" spans="2:12" x14ac:dyDescent="0.25">
      <c r="B3251" s="624"/>
      <c r="C3251" s="181"/>
      <c r="D3251" s="181"/>
      <c r="E3251" s="181"/>
      <c r="F3251" s="181"/>
      <c r="G3251" s="181"/>
      <c r="H3251" s="181"/>
      <c r="I3251" s="181"/>
      <c r="J3251" s="181"/>
      <c r="K3251" s="625"/>
      <c r="L3251" s="181"/>
    </row>
    <row r="3252" spans="2:12" x14ac:dyDescent="0.25">
      <c r="B3252" s="624"/>
      <c r="C3252" s="181"/>
      <c r="D3252" s="181"/>
      <c r="E3252" s="181"/>
      <c r="F3252" s="181"/>
      <c r="G3252" s="181"/>
      <c r="H3252" s="181"/>
      <c r="I3252" s="181"/>
      <c r="J3252" s="181"/>
      <c r="K3252" s="625"/>
      <c r="L3252" s="181"/>
    </row>
    <row r="3253" spans="2:12" x14ac:dyDescent="0.25">
      <c r="B3253" s="624"/>
      <c r="C3253" s="181"/>
      <c r="D3253" s="181"/>
      <c r="E3253" s="181"/>
      <c r="F3253" s="181"/>
      <c r="G3253" s="181"/>
      <c r="H3253" s="181"/>
      <c r="I3253" s="181"/>
      <c r="J3253" s="181"/>
      <c r="K3253" s="625"/>
      <c r="L3253" s="181"/>
    </row>
    <row r="3254" spans="2:12" x14ac:dyDescent="0.25">
      <c r="B3254" s="624"/>
      <c r="C3254" s="181"/>
      <c r="D3254" s="181"/>
      <c r="E3254" s="181"/>
      <c r="F3254" s="181"/>
      <c r="G3254" s="181"/>
      <c r="H3254" s="181"/>
      <c r="I3254" s="181"/>
      <c r="J3254" s="181"/>
      <c r="K3254" s="625"/>
      <c r="L3254" s="181"/>
    </row>
    <row r="3255" spans="2:12" x14ac:dyDescent="0.25">
      <c r="B3255" s="624"/>
      <c r="C3255" s="181"/>
      <c r="D3255" s="181"/>
      <c r="E3255" s="181"/>
      <c r="F3255" s="181"/>
      <c r="G3255" s="181"/>
      <c r="H3255" s="181"/>
      <c r="I3255" s="181"/>
      <c r="J3255" s="181"/>
      <c r="K3255" s="625"/>
      <c r="L3255" s="181"/>
    </row>
    <row r="3256" spans="2:12" x14ac:dyDescent="0.25">
      <c r="B3256" s="624"/>
      <c r="C3256" s="181"/>
      <c r="D3256" s="181"/>
      <c r="E3256" s="181"/>
      <c r="F3256" s="181"/>
      <c r="G3256" s="181"/>
      <c r="H3256" s="181"/>
      <c r="I3256" s="181"/>
      <c r="J3256" s="181"/>
      <c r="K3256" s="625"/>
      <c r="L3256" s="181"/>
    </row>
    <row r="3257" spans="2:12" x14ac:dyDescent="0.25">
      <c r="B3257" s="624"/>
      <c r="C3257" s="181"/>
      <c r="D3257" s="181"/>
      <c r="E3257" s="181"/>
      <c r="F3257" s="181"/>
      <c r="G3257" s="181"/>
      <c r="H3257" s="181"/>
      <c r="I3257" s="181"/>
      <c r="J3257" s="181"/>
      <c r="K3257" s="625"/>
      <c r="L3257" s="181"/>
    </row>
    <row r="3258" spans="2:12" x14ac:dyDescent="0.25">
      <c r="B3258" s="624"/>
      <c r="C3258" s="181"/>
      <c r="D3258" s="181"/>
      <c r="E3258" s="181"/>
      <c r="F3258" s="181"/>
      <c r="G3258" s="181"/>
      <c r="H3258" s="181"/>
      <c r="I3258" s="181"/>
      <c r="J3258" s="181"/>
      <c r="K3258" s="625"/>
      <c r="L3258" s="181"/>
    </row>
    <row r="3259" spans="2:12" x14ac:dyDescent="0.25">
      <c r="B3259" s="624"/>
      <c r="C3259" s="181"/>
      <c r="D3259" s="181"/>
      <c r="E3259" s="181"/>
      <c r="F3259" s="181"/>
      <c r="G3259" s="181"/>
      <c r="H3259" s="181"/>
      <c r="I3259" s="181"/>
      <c r="J3259" s="181"/>
      <c r="K3259" s="625"/>
      <c r="L3259" s="181"/>
    </row>
    <row r="3260" spans="2:12" x14ac:dyDescent="0.25">
      <c r="B3260" s="624"/>
      <c r="C3260" s="181"/>
      <c r="D3260" s="181"/>
      <c r="E3260" s="181"/>
      <c r="F3260" s="181"/>
      <c r="G3260" s="181"/>
      <c r="H3260" s="181"/>
      <c r="I3260" s="181"/>
      <c r="J3260" s="181"/>
      <c r="K3260" s="625"/>
      <c r="L3260" s="181"/>
    </row>
    <row r="3261" spans="2:12" x14ac:dyDescent="0.25">
      <c r="B3261" s="624"/>
      <c r="C3261" s="181"/>
      <c r="D3261" s="181"/>
      <c r="E3261" s="181"/>
      <c r="F3261" s="181"/>
      <c r="G3261" s="181"/>
      <c r="H3261" s="181"/>
      <c r="I3261" s="181"/>
      <c r="J3261" s="181"/>
      <c r="K3261" s="625"/>
      <c r="L3261" s="181"/>
    </row>
    <row r="3262" spans="2:12" x14ac:dyDescent="0.25">
      <c r="B3262" s="624"/>
      <c r="C3262" s="181"/>
      <c r="D3262" s="181"/>
      <c r="E3262" s="181"/>
      <c r="F3262" s="181"/>
      <c r="G3262" s="181"/>
      <c r="H3262" s="181"/>
      <c r="I3262" s="181"/>
      <c r="J3262" s="181"/>
      <c r="K3262" s="625"/>
      <c r="L3262" s="181"/>
    </row>
    <row r="3263" spans="2:12" x14ac:dyDescent="0.25">
      <c r="B3263" s="624"/>
      <c r="C3263" s="181"/>
      <c r="D3263" s="181"/>
      <c r="E3263" s="181"/>
      <c r="F3263" s="181"/>
      <c r="G3263" s="181"/>
      <c r="H3263" s="181"/>
      <c r="I3263" s="181"/>
      <c r="J3263" s="181"/>
      <c r="K3263" s="625"/>
      <c r="L3263" s="181"/>
    </row>
    <row r="3264" spans="2:12" x14ac:dyDescent="0.25">
      <c r="B3264" s="624"/>
      <c r="C3264" s="181"/>
      <c r="D3264" s="181"/>
      <c r="E3264" s="181"/>
      <c r="F3264" s="181"/>
      <c r="G3264" s="181"/>
      <c r="H3264" s="181"/>
      <c r="I3264" s="181"/>
      <c r="J3264" s="181"/>
      <c r="K3264" s="625"/>
      <c r="L3264" s="181"/>
    </row>
    <row r="3265" spans="2:12" x14ac:dyDescent="0.25">
      <c r="B3265" s="624"/>
      <c r="C3265" s="181"/>
      <c r="D3265" s="181"/>
      <c r="E3265" s="181"/>
      <c r="F3265" s="181"/>
      <c r="G3265" s="181"/>
      <c r="H3265" s="181"/>
      <c r="I3265" s="181"/>
      <c r="J3265" s="181"/>
      <c r="K3265" s="625"/>
      <c r="L3265" s="181"/>
    </row>
    <row r="3266" spans="2:12" x14ac:dyDescent="0.25">
      <c r="B3266" s="624"/>
      <c r="C3266" s="181"/>
      <c r="D3266" s="181"/>
      <c r="E3266" s="181"/>
      <c r="F3266" s="181"/>
      <c r="G3266" s="181"/>
      <c r="H3266" s="181"/>
      <c r="I3266" s="181"/>
      <c r="J3266" s="181"/>
      <c r="K3266" s="625"/>
      <c r="L3266" s="181"/>
    </row>
    <row r="3267" spans="2:12" x14ac:dyDescent="0.25">
      <c r="B3267" s="624"/>
      <c r="C3267" s="181"/>
      <c r="D3267" s="181"/>
      <c r="E3267" s="181"/>
      <c r="F3267" s="181"/>
      <c r="G3267" s="181"/>
      <c r="H3267" s="181"/>
      <c r="I3267" s="181"/>
      <c r="J3267" s="181"/>
      <c r="K3267" s="625"/>
      <c r="L3267" s="181"/>
    </row>
    <row r="3268" spans="2:12" x14ac:dyDescent="0.25">
      <c r="B3268" s="624"/>
      <c r="C3268" s="181"/>
      <c r="D3268" s="181"/>
      <c r="E3268" s="181"/>
      <c r="F3268" s="181"/>
      <c r="G3268" s="181"/>
      <c r="H3268" s="181"/>
      <c r="I3268" s="181"/>
      <c r="J3268" s="181"/>
      <c r="K3268" s="625"/>
      <c r="L3268" s="181"/>
    </row>
    <row r="3269" spans="2:12" x14ac:dyDescent="0.25">
      <c r="B3269" s="624"/>
      <c r="C3269" s="181"/>
      <c r="D3269" s="181"/>
      <c r="E3269" s="181"/>
      <c r="F3269" s="181"/>
      <c r="G3269" s="181"/>
      <c r="H3269" s="181"/>
      <c r="I3269" s="181"/>
      <c r="J3269" s="181"/>
      <c r="K3269" s="625"/>
      <c r="L3269" s="181"/>
    </row>
    <row r="3270" spans="2:12" x14ac:dyDescent="0.25">
      <c r="B3270" s="624"/>
      <c r="C3270" s="181"/>
      <c r="D3270" s="181"/>
      <c r="E3270" s="181"/>
      <c r="F3270" s="181"/>
      <c r="G3270" s="181"/>
      <c r="H3270" s="181"/>
      <c r="I3270" s="181"/>
      <c r="J3270" s="181"/>
      <c r="K3270" s="625"/>
      <c r="L3270" s="181"/>
    </row>
    <row r="3271" spans="2:12" x14ac:dyDescent="0.25">
      <c r="B3271" s="624"/>
      <c r="C3271" s="181"/>
      <c r="D3271" s="181"/>
      <c r="E3271" s="181"/>
      <c r="F3271" s="181"/>
      <c r="G3271" s="181"/>
      <c r="H3271" s="181"/>
      <c r="I3271" s="181"/>
      <c r="J3271" s="181"/>
      <c r="K3271" s="625"/>
      <c r="L3271" s="181"/>
    </row>
    <row r="3272" spans="2:12" x14ac:dyDescent="0.25">
      <c r="B3272" s="624"/>
      <c r="C3272" s="181"/>
      <c r="D3272" s="181"/>
      <c r="E3272" s="181"/>
      <c r="F3272" s="181"/>
      <c r="G3272" s="181"/>
      <c r="H3272" s="181"/>
      <c r="I3272" s="181"/>
      <c r="J3272" s="181"/>
      <c r="K3272" s="625"/>
      <c r="L3272" s="181"/>
    </row>
    <row r="3273" spans="2:12" x14ac:dyDescent="0.25">
      <c r="B3273" s="624"/>
      <c r="C3273" s="181"/>
      <c r="D3273" s="181"/>
      <c r="E3273" s="181"/>
      <c r="F3273" s="181"/>
      <c r="G3273" s="181"/>
      <c r="H3273" s="181"/>
      <c r="I3273" s="181"/>
      <c r="J3273" s="181"/>
      <c r="K3273" s="625"/>
      <c r="L3273" s="181"/>
    </row>
    <row r="3274" spans="2:12" x14ac:dyDescent="0.25">
      <c r="B3274" s="624"/>
      <c r="C3274" s="181"/>
      <c r="D3274" s="181"/>
      <c r="E3274" s="181"/>
      <c r="F3274" s="181"/>
      <c r="G3274" s="181"/>
      <c r="H3274" s="181"/>
      <c r="I3274" s="181"/>
      <c r="J3274" s="181"/>
      <c r="K3274" s="625"/>
      <c r="L3274" s="181"/>
    </row>
    <row r="3275" spans="2:12" x14ac:dyDescent="0.25">
      <c r="B3275" s="624"/>
      <c r="C3275" s="181"/>
      <c r="D3275" s="181"/>
      <c r="E3275" s="181"/>
      <c r="F3275" s="181"/>
      <c r="G3275" s="181"/>
      <c r="H3275" s="181"/>
      <c r="I3275" s="181"/>
      <c r="J3275" s="181"/>
      <c r="K3275" s="625"/>
      <c r="L3275" s="181"/>
    </row>
    <row r="3276" spans="2:12" x14ac:dyDescent="0.25">
      <c r="B3276" s="624"/>
      <c r="C3276" s="181"/>
      <c r="D3276" s="181"/>
      <c r="E3276" s="181"/>
      <c r="F3276" s="181"/>
      <c r="G3276" s="181"/>
      <c r="H3276" s="181"/>
      <c r="I3276" s="181"/>
      <c r="J3276" s="181"/>
      <c r="K3276" s="625"/>
      <c r="L3276" s="181"/>
    </row>
    <row r="3277" spans="2:12" x14ac:dyDescent="0.25">
      <c r="B3277" s="624"/>
      <c r="C3277" s="181"/>
      <c r="D3277" s="181"/>
      <c r="E3277" s="181"/>
      <c r="F3277" s="181"/>
      <c r="G3277" s="181"/>
      <c r="H3277" s="181"/>
      <c r="I3277" s="181"/>
      <c r="J3277" s="181"/>
      <c r="K3277" s="625"/>
      <c r="L3277" s="181"/>
    </row>
    <row r="3278" spans="2:12" x14ac:dyDescent="0.25">
      <c r="B3278" s="624"/>
      <c r="C3278" s="181"/>
      <c r="D3278" s="181"/>
      <c r="E3278" s="181"/>
      <c r="F3278" s="181"/>
      <c r="G3278" s="181"/>
      <c r="H3278" s="181"/>
      <c r="I3278" s="181"/>
      <c r="J3278" s="181"/>
      <c r="K3278" s="625"/>
      <c r="L3278" s="181"/>
    </row>
    <row r="3279" spans="2:12" x14ac:dyDescent="0.25">
      <c r="B3279" s="624"/>
      <c r="C3279" s="181"/>
      <c r="D3279" s="181"/>
      <c r="E3279" s="181"/>
      <c r="F3279" s="181"/>
      <c r="G3279" s="181"/>
      <c r="H3279" s="181"/>
      <c r="I3279" s="181"/>
      <c r="J3279" s="181"/>
      <c r="K3279" s="625"/>
      <c r="L3279" s="181"/>
    </row>
    <row r="3280" spans="2:12" x14ac:dyDescent="0.25">
      <c r="B3280" s="624"/>
      <c r="C3280" s="181"/>
      <c r="D3280" s="181"/>
      <c r="E3280" s="181"/>
      <c r="F3280" s="181"/>
      <c r="G3280" s="181"/>
      <c r="H3280" s="181"/>
      <c r="I3280" s="181"/>
      <c r="J3280" s="181"/>
      <c r="K3280" s="625"/>
      <c r="L3280" s="181"/>
    </row>
    <row r="3281" spans="2:12" x14ac:dyDescent="0.25">
      <c r="B3281" s="624"/>
      <c r="C3281" s="181"/>
      <c r="D3281" s="181"/>
      <c r="E3281" s="181"/>
      <c r="F3281" s="181"/>
      <c r="G3281" s="181"/>
      <c r="H3281" s="181"/>
      <c r="I3281" s="181"/>
      <c r="J3281" s="181"/>
      <c r="K3281" s="625"/>
      <c r="L3281" s="181"/>
    </row>
    <row r="3282" spans="2:12" x14ac:dyDescent="0.25">
      <c r="B3282" s="624"/>
      <c r="C3282" s="181"/>
      <c r="D3282" s="181"/>
      <c r="E3282" s="181"/>
      <c r="F3282" s="181"/>
      <c r="G3282" s="181"/>
      <c r="H3282" s="181"/>
      <c r="I3282" s="181"/>
      <c r="J3282" s="181"/>
      <c r="K3282" s="625"/>
      <c r="L3282" s="181"/>
    </row>
    <row r="3283" spans="2:12" x14ac:dyDescent="0.25">
      <c r="B3283" s="624"/>
      <c r="C3283" s="181"/>
      <c r="D3283" s="181"/>
      <c r="E3283" s="181"/>
      <c r="F3283" s="181"/>
      <c r="G3283" s="181"/>
      <c r="H3283" s="181"/>
      <c r="I3283" s="181"/>
      <c r="J3283" s="181"/>
      <c r="K3283" s="625"/>
      <c r="L3283" s="181"/>
    </row>
    <row r="3284" spans="2:12" x14ac:dyDescent="0.25">
      <c r="B3284" s="624"/>
      <c r="C3284" s="181"/>
      <c r="D3284" s="181"/>
      <c r="E3284" s="181"/>
      <c r="F3284" s="181"/>
      <c r="G3284" s="181"/>
      <c r="H3284" s="181"/>
      <c r="I3284" s="181"/>
      <c r="J3284" s="181"/>
      <c r="K3284" s="625"/>
      <c r="L3284" s="181"/>
    </row>
    <row r="3285" spans="2:12" x14ac:dyDescent="0.25">
      <c r="B3285" s="624"/>
      <c r="C3285" s="181"/>
      <c r="D3285" s="181"/>
      <c r="E3285" s="181"/>
      <c r="F3285" s="181"/>
      <c r="G3285" s="181"/>
      <c r="H3285" s="181"/>
      <c r="I3285" s="181"/>
      <c r="J3285" s="181"/>
      <c r="K3285" s="625"/>
      <c r="L3285" s="181"/>
    </row>
    <row r="3286" spans="2:12" x14ac:dyDescent="0.25">
      <c r="B3286" s="624"/>
      <c r="C3286" s="181"/>
      <c r="D3286" s="181"/>
      <c r="E3286" s="181"/>
      <c r="F3286" s="181"/>
      <c r="G3286" s="181"/>
      <c r="H3286" s="181"/>
      <c r="I3286" s="181"/>
      <c r="J3286" s="181"/>
      <c r="K3286" s="625"/>
      <c r="L3286" s="181"/>
    </row>
    <row r="3287" spans="2:12" x14ac:dyDescent="0.25">
      <c r="B3287" s="624"/>
      <c r="C3287" s="181"/>
      <c r="D3287" s="181"/>
      <c r="E3287" s="181"/>
      <c r="F3287" s="181"/>
      <c r="G3287" s="181"/>
      <c r="H3287" s="181"/>
      <c r="I3287" s="181"/>
      <c r="J3287" s="181"/>
      <c r="K3287" s="625"/>
      <c r="L3287" s="181"/>
    </row>
    <row r="3288" spans="2:12" x14ac:dyDescent="0.25">
      <c r="B3288" s="624"/>
      <c r="C3288" s="181"/>
      <c r="D3288" s="181"/>
      <c r="E3288" s="181"/>
      <c r="F3288" s="181"/>
      <c r="G3288" s="181"/>
      <c r="H3288" s="181"/>
      <c r="I3288" s="181"/>
      <c r="J3288" s="181"/>
      <c r="K3288" s="625"/>
      <c r="L3288" s="181"/>
    </row>
    <row r="3289" spans="2:12" x14ac:dyDescent="0.25">
      <c r="B3289" s="624"/>
      <c r="C3289" s="181"/>
      <c r="D3289" s="181"/>
      <c r="E3289" s="181"/>
      <c r="F3289" s="181"/>
      <c r="G3289" s="181"/>
      <c r="H3289" s="181"/>
      <c r="I3289" s="181"/>
      <c r="J3289" s="181"/>
      <c r="K3289" s="625"/>
      <c r="L3289" s="181"/>
    </row>
    <row r="3290" spans="2:12" x14ac:dyDescent="0.25">
      <c r="B3290" s="624"/>
      <c r="C3290" s="181"/>
      <c r="D3290" s="181"/>
      <c r="E3290" s="181"/>
      <c r="F3290" s="181"/>
      <c r="G3290" s="181"/>
      <c r="H3290" s="181"/>
      <c r="I3290" s="181"/>
      <c r="J3290" s="181"/>
      <c r="K3290" s="625"/>
      <c r="L3290" s="181"/>
    </row>
    <row r="3291" spans="2:12" x14ac:dyDescent="0.25">
      <c r="B3291" s="624"/>
      <c r="C3291" s="181"/>
      <c r="D3291" s="181"/>
      <c r="E3291" s="181"/>
      <c r="F3291" s="181"/>
      <c r="G3291" s="181"/>
      <c r="H3291" s="181"/>
      <c r="I3291" s="181"/>
      <c r="J3291" s="181"/>
      <c r="K3291" s="625"/>
      <c r="L3291" s="181"/>
    </row>
    <row r="3292" spans="2:12" x14ac:dyDescent="0.25">
      <c r="B3292" s="624"/>
      <c r="C3292" s="181"/>
      <c r="D3292" s="181"/>
      <c r="E3292" s="181"/>
      <c r="F3292" s="181"/>
      <c r="G3292" s="181"/>
      <c r="H3292" s="181"/>
      <c r="I3292" s="181"/>
      <c r="J3292" s="181"/>
      <c r="K3292" s="625"/>
      <c r="L3292" s="181"/>
    </row>
    <row r="3293" spans="2:12" x14ac:dyDescent="0.25">
      <c r="B3293" s="624"/>
      <c r="C3293" s="181"/>
      <c r="D3293" s="181"/>
      <c r="E3293" s="181"/>
      <c r="F3293" s="181"/>
      <c r="G3293" s="181"/>
      <c r="H3293" s="181"/>
      <c r="I3293" s="181"/>
      <c r="J3293" s="181"/>
      <c r="K3293" s="625"/>
      <c r="L3293" s="181"/>
    </row>
    <row r="3294" spans="2:12" x14ac:dyDescent="0.25">
      <c r="B3294" s="624"/>
      <c r="C3294" s="181"/>
      <c r="D3294" s="181"/>
      <c r="E3294" s="181"/>
      <c r="F3294" s="181"/>
      <c r="G3294" s="181"/>
      <c r="H3294" s="181"/>
      <c r="I3294" s="181"/>
      <c r="J3294" s="181"/>
      <c r="K3294" s="625"/>
      <c r="L3294" s="181"/>
    </row>
    <row r="3295" spans="2:12" x14ac:dyDescent="0.25">
      <c r="B3295" s="624"/>
      <c r="C3295" s="181"/>
      <c r="D3295" s="181"/>
      <c r="E3295" s="181"/>
      <c r="F3295" s="181"/>
      <c r="G3295" s="181"/>
      <c r="H3295" s="181"/>
      <c r="I3295" s="181"/>
      <c r="J3295" s="181"/>
      <c r="K3295" s="625"/>
      <c r="L3295" s="181"/>
    </row>
    <row r="3296" spans="2:12" x14ac:dyDescent="0.25">
      <c r="B3296" s="624"/>
      <c r="C3296" s="181"/>
      <c r="D3296" s="181"/>
      <c r="E3296" s="181"/>
      <c r="F3296" s="181"/>
      <c r="G3296" s="181"/>
      <c r="H3296" s="181"/>
      <c r="I3296" s="181"/>
      <c r="J3296" s="181"/>
      <c r="K3296" s="625"/>
      <c r="L3296" s="181"/>
    </row>
    <row r="3297" spans="2:12" x14ac:dyDescent="0.25">
      <c r="B3297" s="624"/>
      <c r="C3297" s="181"/>
      <c r="D3297" s="181"/>
      <c r="E3297" s="181"/>
      <c r="F3297" s="181"/>
      <c r="G3297" s="181"/>
      <c r="H3297" s="181"/>
      <c r="I3297" s="181"/>
      <c r="J3297" s="181"/>
      <c r="K3297" s="625"/>
      <c r="L3297" s="181"/>
    </row>
    <row r="3298" spans="2:12" x14ac:dyDescent="0.25">
      <c r="B3298" s="624"/>
      <c r="C3298" s="181"/>
      <c r="D3298" s="181"/>
      <c r="E3298" s="181"/>
      <c r="F3298" s="181"/>
      <c r="G3298" s="181"/>
      <c r="H3298" s="181"/>
      <c r="I3298" s="181"/>
      <c r="J3298" s="181"/>
      <c r="K3298" s="625"/>
      <c r="L3298" s="181"/>
    </row>
    <row r="3299" spans="2:12" x14ac:dyDescent="0.25">
      <c r="B3299" s="624"/>
      <c r="C3299" s="181"/>
      <c r="D3299" s="181"/>
      <c r="E3299" s="181"/>
      <c r="F3299" s="181"/>
      <c r="G3299" s="181"/>
      <c r="H3299" s="181"/>
      <c r="I3299" s="181"/>
      <c r="J3299" s="181"/>
      <c r="K3299" s="625"/>
      <c r="L3299" s="181"/>
    </row>
    <row r="3300" spans="2:12" x14ac:dyDescent="0.25">
      <c r="B3300" s="624"/>
      <c r="C3300" s="181"/>
      <c r="D3300" s="181"/>
      <c r="E3300" s="181"/>
      <c r="F3300" s="181"/>
      <c r="G3300" s="181"/>
      <c r="H3300" s="181"/>
      <c r="I3300" s="181"/>
      <c r="J3300" s="181"/>
      <c r="K3300" s="625"/>
      <c r="L3300" s="181"/>
    </row>
    <row r="3301" spans="2:12" x14ac:dyDescent="0.25">
      <c r="B3301" s="624"/>
      <c r="C3301" s="181"/>
      <c r="D3301" s="181"/>
      <c r="E3301" s="181"/>
      <c r="F3301" s="181"/>
      <c r="G3301" s="181"/>
      <c r="H3301" s="181"/>
      <c r="I3301" s="181"/>
      <c r="J3301" s="181"/>
      <c r="K3301" s="625"/>
      <c r="L3301" s="181"/>
    </row>
    <row r="3302" spans="2:12" x14ac:dyDescent="0.25">
      <c r="B3302" s="624"/>
      <c r="C3302" s="181"/>
      <c r="D3302" s="181"/>
      <c r="E3302" s="181"/>
      <c r="F3302" s="181"/>
      <c r="G3302" s="181"/>
      <c r="H3302" s="181"/>
      <c r="I3302" s="181"/>
      <c r="J3302" s="181"/>
      <c r="K3302" s="625"/>
      <c r="L3302" s="181"/>
    </row>
    <row r="3303" spans="2:12" x14ac:dyDescent="0.25">
      <c r="B3303" s="624"/>
      <c r="C3303" s="181"/>
      <c r="D3303" s="181"/>
      <c r="E3303" s="181"/>
      <c r="F3303" s="181"/>
      <c r="G3303" s="181"/>
      <c r="H3303" s="181"/>
      <c r="I3303" s="181"/>
      <c r="J3303" s="181"/>
      <c r="K3303" s="625"/>
      <c r="L3303" s="181"/>
    </row>
    <row r="3304" spans="2:12" x14ac:dyDescent="0.25">
      <c r="B3304" s="624"/>
      <c r="C3304" s="181"/>
      <c r="D3304" s="181"/>
      <c r="E3304" s="181"/>
      <c r="F3304" s="181"/>
      <c r="G3304" s="181"/>
      <c r="H3304" s="181"/>
      <c r="I3304" s="181"/>
      <c r="J3304" s="181"/>
      <c r="K3304" s="625"/>
      <c r="L3304" s="181"/>
    </row>
    <row r="3305" spans="2:12" x14ac:dyDescent="0.25">
      <c r="B3305" s="624"/>
      <c r="C3305" s="181"/>
      <c r="D3305" s="181"/>
      <c r="E3305" s="181"/>
      <c r="F3305" s="181"/>
      <c r="G3305" s="181"/>
      <c r="H3305" s="181"/>
      <c r="I3305" s="181"/>
      <c r="J3305" s="181"/>
      <c r="K3305" s="625"/>
      <c r="L3305" s="181"/>
    </row>
    <row r="3306" spans="2:12" x14ac:dyDescent="0.25">
      <c r="B3306" s="624"/>
      <c r="C3306" s="181"/>
      <c r="D3306" s="181"/>
      <c r="E3306" s="181"/>
      <c r="F3306" s="181"/>
      <c r="G3306" s="181"/>
      <c r="H3306" s="181"/>
      <c r="I3306" s="181"/>
      <c r="J3306" s="181"/>
      <c r="K3306" s="625"/>
      <c r="L3306" s="181"/>
    </row>
    <row r="3307" spans="2:12" x14ac:dyDescent="0.25">
      <c r="B3307" s="624"/>
      <c r="C3307" s="181"/>
      <c r="D3307" s="181"/>
      <c r="E3307" s="181"/>
      <c r="F3307" s="181"/>
      <c r="G3307" s="181"/>
      <c r="H3307" s="181"/>
      <c r="I3307" s="181"/>
      <c r="J3307" s="181"/>
      <c r="K3307" s="625"/>
      <c r="L3307" s="181"/>
    </row>
    <row r="3308" spans="2:12" x14ac:dyDescent="0.25">
      <c r="B3308" s="624"/>
      <c r="C3308" s="181"/>
      <c r="D3308" s="181"/>
      <c r="E3308" s="181"/>
      <c r="F3308" s="181"/>
      <c r="G3308" s="181"/>
      <c r="H3308" s="181"/>
      <c r="I3308" s="181"/>
      <c r="J3308" s="181"/>
      <c r="K3308" s="625"/>
      <c r="L3308" s="181"/>
    </row>
    <row r="3309" spans="2:12" x14ac:dyDescent="0.25">
      <c r="B3309" s="624"/>
      <c r="C3309" s="181"/>
      <c r="D3309" s="181"/>
      <c r="E3309" s="181"/>
      <c r="F3309" s="181"/>
      <c r="G3309" s="181"/>
      <c r="H3309" s="181"/>
      <c r="I3309" s="181"/>
      <c r="J3309" s="181"/>
      <c r="K3309" s="625"/>
      <c r="L3309" s="181"/>
    </row>
    <row r="3310" spans="2:12" x14ac:dyDescent="0.25">
      <c r="B3310" s="624"/>
      <c r="C3310" s="181"/>
      <c r="D3310" s="181"/>
      <c r="E3310" s="181"/>
      <c r="F3310" s="181"/>
      <c r="G3310" s="181"/>
      <c r="H3310" s="181"/>
      <c r="I3310" s="181"/>
      <c r="J3310" s="181"/>
      <c r="K3310" s="625"/>
      <c r="L3310" s="181"/>
    </row>
    <row r="3311" spans="2:12" x14ac:dyDescent="0.25">
      <c r="B3311" s="624"/>
      <c r="C3311" s="181"/>
      <c r="D3311" s="181"/>
      <c r="E3311" s="181"/>
      <c r="F3311" s="181"/>
      <c r="G3311" s="181"/>
      <c r="H3311" s="181"/>
      <c r="I3311" s="181"/>
      <c r="J3311" s="181"/>
      <c r="K3311" s="625"/>
      <c r="L3311" s="181"/>
    </row>
    <row r="3312" spans="2:12" x14ac:dyDescent="0.25">
      <c r="B3312" s="624"/>
      <c r="C3312" s="181"/>
      <c r="D3312" s="181"/>
      <c r="E3312" s="181"/>
      <c r="F3312" s="181"/>
      <c r="G3312" s="181"/>
      <c r="H3312" s="181"/>
      <c r="I3312" s="181"/>
      <c r="J3312" s="181"/>
      <c r="K3312" s="625"/>
      <c r="L3312" s="181"/>
    </row>
    <row r="3313" spans="2:12" x14ac:dyDescent="0.25">
      <c r="B3313" s="624"/>
      <c r="C3313" s="181"/>
      <c r="D3313" s="181"/>
      <c r="E3313" s="181"/>
      <c r="F3313" s="181"/>
      <c r="G3313" s="181"/>
      <c r="H3313" s="181"/>
      <c r="I3313" s="181"/>
      <c r="J3313" s="181"/>
      <c r="K3313" s="625"/>
      <c r="L3313" s="181"/>
    </row>
    <row r="3314" spans="2:12" x14ac:dyDescent="0.25">
      <c r="B3314" s="624"/>
      <c r="C3314" s="181"/>
      <c r="D3314" s="181"/>
      <c r="E3314" s="181"/>
      <c r="F3314" s="181"/>
      <c r="G3314" s="181"/>
      <c r="H3314" s="181"/>
      <c r="I3314" s="181"/>
      <c r="J3314" s="181"/>
      <c r="K3314" s="625"/>
      <c r="L3314" s="181"/>
    </row>
    <row r="3315" spans="2:12" x14ac:dyDescent="0.25">
      <c r="B3315" s="624"/>
      <c r="C3315" s="181"/>
      <c r="D3315" s="181"/>
      <c r="E3315" s="181"/>
      <c r="F3315" s="181"/>
      <c r="G3315" s="181"/>
      <c r="H3315" s="181"/>
      <c r="I3315" s="181"/>
      <c r="J3315" s="181"/>
      <c r="K3315" s="625"/>
      <c r="L3315" s="181"/>
    </row>
    <row r="3316" spans="2:12" x14ac:dyDescent="0.25">
      <c r="B3316" s="624"/>
      <c r="C3316" s="181"/>
      <c r="D3316" s="181"/>
      <c r="E3316" s="181"/>
      <c r="F3316" s="181"/>
      <c r="G3316" s="181"/>
      <c r="H3316" s="181"/>
      <c r="I3316" s="181"/>
      <c r="J3316" s="181"/>
      <c r="K3316" s="625"/>
      <c r="L3316" s="181"/>
    </row>
    <row r="3317" spans="2:12" x14ac:dyDescent="0.25">
      <c r="B3317" s="624"/>
      <c r="C3317" s="181"/>
      <c r="D3317" s="181"/>
      <c r="E3317" s="181"/>
      <c r="F3317" s="181"/>
      <c r="G3317" s="181"/>
      <c r="H3317" s="181"/>
      <c r="I3317" s="181"/>
      <c r="J3317" s="181"/>
      <c r="K3317" s="625"/>
      <c r="L3317" s="181"/>
    </row>
    <row r="3318" spans="2:12" x14ac:dyDescent="0.25">
      <c r="B3318" s="624"/>
      <c r="C3318" s="181"/>
      <c r="D3318" s="181"/>
      <c r="E3318" s="181"/>
      <c r="F3318" s="181"/>
      <c r="G3318" s="181"/>
      <c r="H3318" s="181"/>
      <c r="I3318" s="181"/>
      <c r="J3318" s="181"/>
      <c r="K3318" s="625"/>
      <c r="L3318" s="181"/>
    </row>
    <row r="3319" spans="2:12" x14ac:dyDescent="0.25">
      <c r="B3319" s="624"/>
      <c r="C3319" s="181"/>
      <c r="D3319" s="181"/>
      <c r="E3319" s="181"/>
      <c r="F3319" s="181"/>
      <c r="G3319" s="181"/>
      <c r="H3319" s="181"/>
      <c r="I3319" s="181"/>
      <c r="J3319" s="181"/>
      <c r="K3319" s="625"/>
      <c r="L3319" s="181"/>
    </row>
    <row r="3320" spans="2:12" x14ac:dyDescent="0.25">
      <c r="B3320" s="624"/>
      <c r="C3320" s="181"/>
      <c r="D3320" s="181"/>
      <c r="E3320" s="181"/>
      <c r="F3320" s="181"/>
      <c r="G3320" s="181"/>
      <c r="H3320" s="181"/>
      <c r="I3320" s="181"/>
      <c r="J3320" s="181"/>
      <c r="K3320" s="625"/>
      <c r="L3320" s="181"/>
    </row>
    <row r="3321" spans="2:12" x14ac:dyDescent="0.25">
      <c r="B3321" s="624"/>
      <c r="C3321" s="181"/>
      <c r="D3321" s="181"/>
      <c r="E3321" s="181"/>
      <c r="F3321" s="181"/>
      <c r="G3321" s="181"/>
      <c r="H3321" s="181"/>
      <c r="I3321" s="181"/>
      <c r="J3321" s="181"/>
      <c r="K3321" s="625"/>
      <c r="L3321" s="181"/>
    </row>
    <row r="3322" spans="2:12" x14ac:dyDescent="0.25">
      <c r="B3322" s="624"/>
      <c r="C3322" s="181"/>
      <c r="D3322" s="181"/>
      <c r="E3322" s="181"/>
      <c r="F3322" s="181"/>
      <c r="G3322" s="181"/>
      <c r="H3322" s="181"/>
      <c r="I3322" s="181"/>
      <c r="J3322" s="181"/>
      <c r="K3322" s="625"/>
      <c r="L3322" s="181"/>
    </row>
    <row r="3323" spans="2:12" x14ac:dyDescent="0.25">
      <c r="B3323" s="624"/>
      <c r="C3323" s="181"/>
      <c r="D3323" s="181"/>
      <c r="E3323" s="181"/>
      <c r="F3323" s="181"/>
      <c r="G3323" s="181"/>
      <c r="H3323" s="181"/>
      <c r="I3323" s="181"/>
      <c r="J3323" s="181"/>
      <c r="K3323" s="625"/>
      <c r="L3323" s="181"/>
    </row>
    <row r="3324" spans="2:12" x14ac:dyDescent="0.25">
      <c r="B3324" s="624"/>
      <c r="C3324" s="181"/>
      <c r="D3324" s="181"/>
      <c r="E3324" s="181"/>
      <c r="F3324" s="181"/>
      <c r="G3324" s="181"/>
      <c r="H3324" s="181"/>
      <c r="I3324" s="181"/>
      <c r="J3324" s="181"/>
      <c r="K3324" s="625"/>
      <c r="L3324" s="181"/>
    </row>
    <row r="3325" spans="2:12" x14ac:dyDescent="0.25">
      <c r="B3325" s="624"/>
      <c r="C3325" s="181"/>
      <c r="D3325" s="181"/>
      <c r="E3325" s="181"/>
      <c r="F3325" s="181"/>
      <c r="G3325" s="181"/>
      <c r="H3325" s="181"/>
      <c r="I3325" s="181"/>
      <c r="J3325" s="181"/>
      <c r="K3325" s="625"/>
      <c r="L3325" s="181"/>
    </row>
    <row r="3326" spans="2:12" x14ac:dyDescent="0.25">
      <c r="B3326" s="624"/>
      <c r="C3326" s="181"/>
      <c r="D3326" s="181"/>
      <c r="E3326" s="181"/>
      <c r="F3326" s="181"/>
      <c r="G3326" s="181"/>
      <c r="H3326" s="181"/>
      <c r="I3326" s="181"/>
      <c r="J3326" s="181"/>
      <c r="K3326" s="625"/>
      <c r="L3326" s="181"/>
    </row>
    <row r="3327" spans="2:12" x14ac:dyDescent="0.25">
      <c r="B3327" s="624"/>
      <c r="C3327" s="181"/>
      <c r="D3327" s="181"/>
      <c r="E3327" s="181"/>
      <c r="F3327" s="181"/>
      <c r="G3327" s="181"/>
      <c r="H3327" s="181"/>
      <c r="I3327" s="181"/>
      <c r="J3327" s="181"/>
      <c r="K3327" s="625"/>
      <c r="L3327" s="181"/>
    </row>
    <row r="3328" spans="2:12" x14ac:dyDescent="0.25">
      <c r="B3328" s="624"/>
      <c r="C3328" s="181"/>
      <c r="D3328" s="181"/>
      <c r="E3328" s="181"/>
      <c r="F3328" s="181"/>
      <c r="G3328" s="181"/>
      <c r="H3328" s="181"/>
      <c r="I3328" s="181"/>
      <c r="J3328" s="181"/>
      <c r="K3328" s="625"/>
      <c r="L3328" s="181"/>
    </row>
    <row r="3329" spans="2:12" x14ac:dyDescent="0.25">
      <c r="B3329" s="624"/>
      <c r="C3329" s="181"/>
      <c r="D3329" s="181"/>
      <c r="E3329" s="181"/>
      <c r="F3329" s="181"/>
      <c r="G3329" s="181"/>
      <c r="H3329" s="181"/>
      <c r="I3329" s="181"/>
      <c r="J3329" s="181"/>
      <c r="K3329" s="625"/>
      <c r="L3329" s="181"/>
    </row>
    <row r="3330" spans="2:12" x14ac:dyDescent="0.25">
      <c r="B3330" s="624"/>
      <c r="C3330" s="181"/>
      <c r="D3330" s="181"/>
      <c r="E3330" s="181"/>
      <c r="F3330" s="181"/>
      <c r="G3330" s="181"/>
      <c r="H3330" s="181"/>
      <c r="I3330" s="181"/>
      <c r="J3330" s="181"/>
      <c r="K3330" s="625"/>
      <c r="L3330" s="181"/>
    </row>
    <row r="3331" spans="2:12" x14ac:dyDescent="0.25">
      <c r="B3331" s="624"/>
      <c r="C3331" s="181"/>
      <c r="D3331" s="181"/>
      <c r="E3331" s="181"/>
      <c r="F3331" s="181"/>
      <c r="G3331" s="181"/>
      <c r="H3331" s="181"/>
      <c r="I3331" s="181"/>
      <c r="J3331" s="181"/>
      <c r="K3331" s="625"/>
      <c r="L3331" s="181"/>
    </row>
    <row r="3332" spans="2:12" x14ac:dyDescent="0.25">
      <c r="B3332" s="624"/>
      <c r="C3332" s="181"/>
      <c r="D3332" s="181"/>
      <c r="E3332" s="181"/>
      <c r="F3332" s="181"/>
      <c r="G3332" s="181"/>
      <c r="H3332" s="181"/>
      <c r="I3332" s="181"/>
      <c r="J3332" s="181"/>
      <c r="K3332" s="625"/>
      <c r="L3332" s="181"/>
    </row>
    <row r="3333" spans="2:12" x14ac:dyDescent="0.25">
      <c r="B3333" s="624"/>
      <c r="C3333" s="181"/>
      <c r="D3333" s="181"/>
      <c r="E3333" s="181"/>
      <c r="F3333" s="181"/>
      <c r="G3333" s="181"/>
      <c r="H3333" s="181"/>
      <c r="I3333" s="181"/>
      <c r="J3333" s="181"/>
      <c r="K3333" s="625"/>
      <c r="L3333" s="181"/>
    </row>
    <row r="3334" spans="2:12" x14ac:dyDescent="0.25">
      <c r="B3334" s="624"/>
      <c r="C3334" s="181"/>
      <c r="D3334" s="181"/>
      <c r="E3334" s="181"/>
      <c r="F3334" s="181"/>
      <c r="G3334" s="181"/>
      <c r="H3334" s="181"/>
      <c r="I3334" s="181"/>
      <c r="J3334" s="181"/>
      <c r="K3334" s="625"/>
      <c r="L3334" s="181"/>
    </row>
    <row r="3335" spans="2:12" x14ac:dyDescent="0.25">
      <c r="B3335" s="624"/>
      <c r="C3335" s="181"/>
      <c r="D3335" s="181"/>
      <c r="E3335" s="181"/>
      <c r="F3335" s="181"/>
      <c r="G3335" s="181"/>
      <c r="H3335" s="181"/>
      <c r="I3335" s="181"/>
      <c r="J3335" s="181"/>
      <c r="K3335" s="625"/>
      <c r="L3335" s="181"/>
    </row>
    <row r="3336" spans="2:12" x14ac:dyDescent="0.25">
      <c r="B3336" s="624"/>
      <c r="C3336" s="181"/>
      <c r="D3336" s="181"/>
      <c r="E3336" s="181"/>
      <c r="F3336" s="181"/>
      <c r="G3336" s="181"/>
      <c r="H3336" s="181"/>
      <c r="I3336" s="181"/>
      <c r="J3336" s="181"/>
      <c r="K3336" s="625"/>
      <c r="L3336" s="181"/>
    </row>
    <row r="3337" spans="2:12" x14ac:dyDescent="0.25">
      <c r="B3337" s="624"/>
      <c r="C3337" s="181"/>
      <c r="D3337" s="181"/>
      <c r="E3337" s="181"/>
      <c r="F3337" s="181"/>
      <c r="G3337" s="181"/>
      <c r="H3337" s="181"/>
      <c r="I3337" s="181"/>
      <c r="J3337" s="181"/>
      <c r="K3337" s="625"/>
      <c r="L3337" s="181"/>
    </row>
    <row r="3338" spans="2:12" x14ac:dyDescent="0.25">
      <c r="B3338" s="624"/>
      <c r="C3338" s="181"/>
      <c r="D3338" s="181"/>
      <c r="E3338" s="181"/>
      <c r="F3338" s="181"/>
      <c r="G3338" s="181"/>
      <c r="H3338" s="181"/>
      <c r="I3338" s="181"/>
      <c r="J3338" s="181"/>
      <c r="K3338" s="625"/>
      <c r="L3338" s="181"/>
    </row>
    <row r="3339" spans="2:12" x14ac:dyDescent="0.25">
      <c r="B3339" s="624"/>
      <c r="C3339" s="181"/>
      <c r="D3339" s="181"/>
      <c r="E3339" s="181"/>
      <c r="F3339" s="181"/>
      <c r="G3339" s="181"/>
      <c r="H3339" s="181"/>
      <c r="I3339" s="181"/>
      <c r="J3339" s="181"/>
      <c r="K3339" s="625"/>
      <c r="L3339" s="181"/>
    </row>
    <row r="3340" spans="2:12" x14ac:dyDescent="0.25">
      <c r="B3340" s="624"/>
      <c r="C3340" s="181"/>
      <c r="D3340" s="181"/>
      <c r="E3340" s="181"/>
      <c r="F3340" s="181"/>
      <c r="G3340" s="181"/>
      <c r="H3340" s="181"/>
      <c r="I3340" s="181"/>
      <c r="J3340" s="181"/>
      <c r="K3340" s="625"/>
      <c r="L3340" s="181"/>
    </row>
    <row r="3341" spans="2:12" x14ac:dyDescent="0.25">
      <c r="B3341" s="624"/>
      <c r="C3341" s="181"/>
      <c r="D3341" s="181"/>
      <c r="E3341" s="181"/>
      <c r="F3341" s="181"/>
      <c r="G3341" s="181"/>
      <c r="H3341" s="181"/>
      <c r="I3341" s="181"/>
      <c r="J3341" s="181"/>
      <c r="K3341" s="625"/>
      <c r="L3341" s="181"/>
    </row>
    <row r="3342" spans="2:12" x14ac:dyDescent="0.25">
      <c r="B3342" s="624"/>
      <c r="C3342" s="181"/>
      <c r="D3342" s="181"/>
      <c r="E3342" s="181"/>
      <c r="F3342" s="181"/>
      <c r="G3342" s="181"/>
      <c r="H3342" s="181"/>
      <c r="I3342" s="181"/>
      <c r="J3342" s="181"/>
      <c r="K3342" s="625"/>
      <c r="L3342" s="181"/>
    </row>
    <row r="3343" spans="2:12" x14ac:dyDescent="0.25">
      <c r="B3343" s="624"/>
      <c r="C3343" s="181"/>
      <c r="D3343" s="181"/>
      <c r="E3343" s="181"/>
      <c r="F3343" s="181"/>
      <c r="G3343" s="181"/>
      <c r="H3343" s="181"/>
      <c r="I3343" s="181"/>
      <c r="J3343" s="181"/>
      <c r="K3343" s="625"/>
      <c r="L3343" s="181"/>
    </row>
    <row r="3344" spans="2:12" x14ac:dyDescent="0.25">
      <c r="B3344" s="624"/>
      <c r="C3344" s="181"/>
      <c r="D3344" s="181"/>
      <c r="E3344" s="181"/>
      <c r="F3344" s="181"/>
      <c r="G3344" s="181"/>
      <c r="H3344" s="181"/>
      <c r="I3344" s="181"/>
      <c r="J3344" s="181"/>
      <c r="K3344" s="625"/>
      <c r="L3344" s="181"/>
    </row>
    <row r="3345" spans="2:12" x14ac:dyDescent="0.25">
      <c r="B3345" s="624"/>
      <c r="C3345" s="181"/>
      <c r="D3345" s="181"/>
      <c r="E3345" s="181"/>
      <c r="F3345" s="181"/>
      <c r="G3345" s="181"/>
      <c r="H3345" s="181"/>
      <c r="I3345" s="181"/>
      <c r="J3345" s="181"/>
      <c r="K3345" s="625"/>
      <c r="L3345" s="181"/>
    </row>
    <row r="3346" spans="2:12" x14ac:dyDescent="0.25">
      <c r="B3346" s="624"/>
      <c r="C3346" s="181"/>
      <c r="D3346" s="181"/>
      <c r="E3346" s="181"/>
      <c r="F3346" s="181"/>
      <c r="G3346" s="181"/>
      <c r="H3346" s="181"/>
      <c r="I3346" s="181"/>
      <c r="J3346" s="181"/>
      <c r="K3346" s="625"/>
      <c r="L3346" s="181"/>
    </row>
    <row r="3347" spans="2:12" x14ac:dyDescent="0.25">
      <c r="B3347" s="624"/>
      <c r="C3347" s="181"/>
      <c r="D3347" s="181"/>
      <c r="E3347" s="181"/>
      <c r="F3347" s="181"/>
      <c r="G3347" s="181"/>
      <c r="H3347" s="181"/>
      <c r="I3347" s="181"/>
      <c r="J3347" s="181"/>
      <c r="K3347" s="625"/>
      <c r="L3347" s="181"/>
    </row>
    <row r="3348" spans="2:12" x14ac:dyDescent="0.25">
      <c r="B3348" s="624"/>
      <c r="C3348" s="181"/>
      <c r="D3348" s="181"/>
      <c r="E3348" s="181"/>
      <c r="F3348" s="181"/>
      <c r="G3348" s="181"/>
      <c r="H3348" s="181"/>
      <c r="I3348" s="181"/>
      <c r="J3348" s="181"/>
      <c r="K3348" s="625"/>
      <c r="L3348" s="181"/>
    </row>
    <row r="3349" spans="2:12" x14ac:dyDescent="0.25">
      <c r="B3349" s="624"/>
      <c r="C3349" s="181"/>
      <c r="D3349" s="181"/>
      <c r="E3349" s="181"/>
      <c r="F3349" s="181"/>
      <c r="G3349" s="181"/>
      <c r="H3349" s="181"/>
      <c r="I3349" s="181"/>
      <c r="J3349" s="181"/>
      <c r="K3349" s="625"/>
      <c r="L3349" s="181"/>
    </row>
    <row r="3350" spans="2:12" x14ac:dyDescent="0.25">
      <c r="B3350" s="624"/>
      <c r="C3350" s="181"/>
      <c r="D3350" s="181"/>
      <c r="E3350" s="181"/>
      <c r="F3350" s="181"/>
      <c r="G3350" s="181"/>
      <c r="H3350" s="181"/>
      <c r="I3350" s="181"/>
      <c r="J3350" s="181"/>
      <c r="K3350" s="625"/>
      <c r="L3350" s="181"/>
    </row>
    <row r="3351" spans="2:12" x14ac:dyDescent="0.25">
      <c r="B3351" s="624"/>
      <c r="C3351" s="181"/>
      <c r="D3351" s="181"/>
      <c r="E3351" s="181"/>
      <c r="F3351" s="181"/>
      <c r="G3351" s="181"/>
      <c r="H3351" s="181"/>
      <c r="I3351" s="181"/>
      <c r="J3351" s="181"/>
      <c r="K3351" s="625"/>
      <c r="L3351" s="181"/>
    </row>
    <row r="3352" spans="2:12" x14ac:dyDescent="0.25">
      <c r="B3352" s="624"/>
      <c r="C3352" s="181"/>
      <c r="D3352" s="181"/>
      <c r="E3352" s="181"/>
      <c r="F3352" s="181"/>
      <c r="G3352" s="181"/>
      <c r="H3352" s="181"/>
      <c r="I3352" s="181"/>
      <c r="J3352" s="181"/>
      <c r="K3352" s="625"/>
      <c r="L3352" s="181"/>
    </row>
    <row r="3353" spans="2:12" x14ac:dyDescent="0.25">
      <c r="B3353" s="624"/>
      <c r="C3353" s="181"/>
      <c r="D3353" s="181"/>
      <c r="E3353" s="181"/>
      <c r="F3353" s="181"/>
      <c r="G3353" s="181"/>
      <c r="H3353" s="181"/>
      <c r="I3353" s="181"/>
      <c r="J3353" s="181"/>
      <c r="K3353" s="625"/>
      <c r="L3353" s="181"/>
    </row>
    <row r="3354" spans="2:12" x14ac:dyDescent="0.25">
      <c r="B3354" s="624"/>
      <c r="C3354" s="181"/>
      <c r="D3354" s="181"/>
      <c r="E3354" s="181"/>
      <c r="F3354" s="181"/>
      <c r="G3354" s="181"/>
      <c r="H3354" s="181"/>
      <c r="I3354" s="181"/>
      <c r="J3354" s="181"/>
      <c r="K3354" s="625"/>
      <c r="L3354" s="181"/>
    </row>
    <row r="3355" spans="2:12" x14ac:dyDescent="0.25">
      <c r="B3355" s="624"/>
      <c r="C3355" s="181"/>
      <c r="D3355" s="181"/>
      <c r="E3355" s="181"/>
      <c r="F3355" s="181"/>
      <c r="G3355" s="181"/>
      <c r="H3355" s="181"/>
      <c r="I3355" s="181"/>
      <c r="J3355" s="181"/>
      <c r="K3355" s="625"/>
      <c r="L3355" s="181"/>
    </row>
    <row r="3356" spans="2:12" x14ac:dyDescent="0.25">
      <c r="B3356" s="624"/>
      <c r="C3356" s="181"/>
      <c r="D3356" s="181"/>
      <c r="E3356" s="181"/>
      <c r="F3356" s="181"/>
      <c r="G3356" s="181"/>
      <c r="H3356" s="181"/>
      <c r="I3356" s="181"/>
      <c r="J3356" s="181"/>
      <c r="K3356" s="625"/>
      <c r="L3356" s="181"/>
    </row>
    <row r="3357" spans="2:12" x14ac:dyDescent="0.25">
      <c r="B3357" s="624"/>
      <c r="C3357" s="181"/>
      <c r="D3357" s="181"/>
      <c r="E3357" s="181"/>
      <c r="F3357" s="181"/>
      <c r="G3357" s="181"/>
      <c r="H3357" s="181"/>
      <c r="I3357" s="181"/>
      <c r="J3357" s="181"/>
      <c r="K3357" s="625"/>
      <c r="L3357" s="181"/>
    </row>
    <row r="3358" spans="2:12" x14ac:dyDescent="0.25">
      <c r="B3358" s="624"/>
      <c r="C3358" s="181"/>
      <c r="D3358" s="181"/>
      <c r="E3358" s="181"/>
      <c r="F3358" s="181"/>
      <c r="G3358" s="181"/>
      <c r="H3358" s="181"/>
      <c r="I3358" s="181"/>
      <c r="J3358" s="181"/>
      <c r="K3358" s="625"/>
      <c r="L3358" s="181"/>
    </row>
    <row r="3359" spans="2:12" x14ac:dyDescent="0.25">
      <c r="B3359" s="624"/>
      <c r="C3359" s="181"/>
      <c r="D3359" s="181"/>
      <c r="E3359" s="181"/>
      <c r="F3359" s="181"/>
      <c r="G3359" s="181"/>
      <c r="H3359" s="181"/>
      <c r="I3359" s="181"/>
      <c r="J3359" s="181"/>
      <c r="K3359" s="625"/>
      <c r="L3359" s="181"/>
    </row>
    <row r="3360" spans="2:12" x14ac:dyDescent="0.25">
      <c r="B3360" s="624"/>
      <c r="C3360" s="181"/>
      <c r="D3360" s="181"/>
      <c r="E3360" s="181"/>
      <c r="F3360" s="181"/>
      <c r="G3360" s="181"/>
      <c r="H3360" s="181"/>
      <c r="I3360" s="181"/>
      <c r="J3360" s="181"/>
      <c r="K3360" s="625"/>
      <c r="L3360" s="181"/>
    </row>
    <row r="3361" spans="2:12" x14ac:dyDescent="0.25">
      <c r="B3361" s="624"/>
      <c r="C3361" s="181"/>
      <c r="D3361" s="181"/>
      <c r="E3361" s="181"/>
      <c r="F3361" s="181"/>
      <c r="G3361" s="181"/>
      <c r="H3361" s="181"/>
      <c r="I3361" s="181"/>
      <c r="J3361" s="181"/>
      <c r="K3361" s="625"/>
      <c r="L3361" s="181"/>
    </row>
    <row r="3362" spans="2:12" x14ac:dyDescent="0.25">
      <c r="B3362" s="624"/>
      <c r="C3362" s="181"/>
      <c r="D3362" s="181"/>
      <c r="E3362" s="181"/>
      <c r="F3362" s="181"/>
      <c r="G3362" s="181"/>
      <c r="H3362" s="181"/>
      <c r="I3362" s="181"/>
      <c r="J3362" s="181"/>
      <c r="K3362" s="625"/>
      <c r="L3362" s="181"/>
    </row>
    <row r="3363" spans="2:12" x14ac:dyDescent="0.25">
      <c r="B3363" s="624"/>
      <c r="C3363" s="181"/>
      <c r="D3363" s="181"/>
      <c r="E3363" s="181"/>
      <c r="F3363" s="181"/>
      <c r="G3363" s="181"/>
      <c r="H3363" s="181"/>
      <c r="I3363" s="181"/>
      <c r="J3363" s="181"/>
      <c r="K3363" s="625"/>
      <c r="L3363" s="181"/>
    </row>
    <row r="3364" spans="2:12" x14ac:dyDescent="0.25">
      <c r="B3364" s="624"/>
      <c r="C3364" s="181"/>
      <c r="D3364" s="181"/>
      <c r="E3364" s="181"/>
      <c r="F3364" s="181"/>
      <c r="G3364" s="181"/>
      <c r="H3364" s="181"/>
      <c r="I3364" s="181"/>
      <c r="J3364" s="181"/>
      <c r="K3364" s="625"/>
      <c r="L3364" s="181"/>
    </row>
    <row r="3365" spans="2:12" x14ac:dyDescent="0.25">
      <c r="B3365" s="624"/>
      <c r="C3365" s="181"/>
      <c r="D3365" s="181"/>
      <c r="E3365" s="181"/>
      <c r="F3365" s="181"/>
      <c r="G3365" s="181"/>
      <c r="H3365" s="181"/>
      <c r="I3365" s="181"/>
      <c r="J3365" s="181"/>
      <c r="K3365" s="625"/>
      <c r="L3365" s="181"/>
    </row>
    <row r="3366" spans="2:12" x14ac:dyDescent="0.25">
      <c r="B3366" s="624"/>
      <c r="C3366" s="181"/>
      <c r="D3366" s="181"/>
      <c r="E3366" s="181"/>
      <c r="F3366" s="181"/>
      <c r="G3366" s="181"/>
      <c r="H3366" s="181"/>
      <c r="I3366" s="181"/>
      <c r="J3366" s="181"/>
      <c r="K3366" s="625"/>
      <c r="L3366" s="181"/>
    </row>
    <row r="3367" spans="2:12" x14ac:dyDescent="0.25">
      <c r="B3367" s="624"/>
      <c r="C3367" s="181"/>
      <c r="D3367" s="181"/>
      <c r="E3367" s="181"/>
      <c r="F3367" s="181"/>
      <c r="G3367" s="181"/>
      <c r="H3367" s="181"/>
      <c r="I3367" s="181"/>
      <c r="J3367" s="181"/>
      <c r="K3367" s="625"/>
      <c r="L3367" s="181"/>
    </row>
    <row r="3368" spans="2:12" x14ac:dyDescent="0.25">
      <c r="B3368" s="624"/>
      <c r="C3368" s="181"/>
      <c r="D3368" s="181"/>
      <c r="E3368" s="181"/>
      <c r="F3368" s="181"/>
      <c r="G3368" s="181"/>
      <c r="H3368" s="181"/>
      <c r="I3368" s="181"/>
      <c r="J3368" s="181"/>
      <c r="K3368" s="625"/>
      <c r="L3368" s="181"/>
    </row>
    <row r="3369" spans="2:12" x14ac:dyDescent="0.25">
      <c r="B3369" s="624"/>
      <c r="C3369" s="181"/>
      <c r="D3369" s="181"/>
      <c r="E3369" s="181"/>
      <c r="F3369" s="181"/>
      <c r="G3369" s="181"/>
      <c r="H3369" s="181"/>
      <c r="I3369" s="181"/>
      <c r="J3369" s="181"/>
      <c r="K3369" s="625"/>
      <c r="L3369" s="181"/>
    </row>
    <row r="3370" spans="2:12" x14ac:dyDescent="0.25">
      <c r="B3370" s="624"/>
      <c r="C3370" s="181"/>
      <c r="D3370" s="181"/>
      <c r="E3370" s="181"/>
      <c r="F3370" s="181"/>
      <c r="G3370" s="181"/>
      <c r="H3370" s="181"/>
      <c r="I3370" s="181"/>
      <c r="J3370" s="181"/>
      <c r="K3370" s="625"/>
      <c r="L3370" s="181"/>
    </row>
    <row r="3371" spans="2:12" x14ac:dyDescent="0.25">
      <c r="B3371" s="624"/>
      <c r="C3371" s="181"/>
      <c r="D3371" s="181"/>
      <c r="E3371" s="181"/>
      <c r="F3371" s="181"/>
      <c r="G3371" s="181"/>
      <c r="H3371" s="181"/>
      <c r="I3371" s="181"/>
      <c r="J3371" s="181"/>
      <c r="K3371" s="625"/>
      <c r="L3371" s="181"/>
    </row>
    <row r="3372" spans="2:12" x14ac:dyDescent="0.25">
      <c r="B3372" s="624"/>
      <c r="C3372" s="181"/>
      <c r="D3372" s="181"/>
      <c r="E3372" s="181"/>
      <c r="F3372" s="181"/>
      <c r="G3372" s="181"/>
      <c r="H3372" s="181"/>
      <c r="I3372" s="181"/>
      <c r="J3372" s="181"/>
      <c r="K3372" s="625"/>
      <c r="L3372" s="181"/>
    </row>
    <row r="3373" spans="2:12" x14ac:dyDescent="0.25">
      <c r="B3373" s="624"/>
      <c r="C3373" s="181"/>
      <c r="D3373" s="181"/>
      <c r="E3373" s="181"/>
      <c r="F3373" s="181"/>
      <c r="G3373" s="181"/>
      <c r="H3373" s="181"/>
      <c r="I3373" s="181"/>
      <c r="J3373" s="181"/>
      <c r="K3373" s="625"/>
      <c r="L3373" s="181"/>
    </row>
    <row r="3374" spans="2:12" x14ac:dyDescent="0.25">
      <c r="B3374" s="624"/>
      <c r="C3374" s="181"/>
      <c r="D3374" s="181"/>
      <c r="E3374" s="181"/>
      <c r="F3374" s="181"/>
      <c r="G3374" s="181"/>
      <c r="H3374" s="181"/>
      <c r="I3374" s="181"/>
      <c r="J3374" s="181"/>
      <c r="K3374" s="625"/>
      <c r="L3374" s="181"/>
    </row>
    <row r="3375" spans="2:12" x14ac:dyDescent="0.25">
      <c r="B3375" s="624"/>
      <c r="C3375" s="181"/>
      <c r="D3375" s="181"/>
      <c r="E3375" s="181"/>
      <c r="F3375" s="181"/>
      <c r="G3375" s="181"/>
      <c r="H3375" s="181"/>
      <c r="I3375" s="181"/>
      <c r="J3375" s="181"/>
      <c r="K3375" s="625"/>
      <c r="L3375" s="181"/>
    </row>
    <row r="3376" spans="2:12" x14ac:dyDescent="0.25">
      <c r="B3376" s="624"/>
      <c r="C3376" s="181"/>
      <c r="D3376" s="181"/>
      <c r="E3376" s="181"/>
      <c r="F3376" s="181"/>
      <c r="G3376" s="181"/>
      <c r="H3376" s="181"/>
      <c r="I3376" s="181"/>
      <c r="J3376" s="181"/>
      <c r="K3376" s="625"/>
      <c r="L3376" s="181"/>
    </row>
    <row r="3377" spans="2:12" x14ac:dyDescent="0.25">
      <c r="B3377" s="624"/>
      <c r="C3377" s="181"/>
      <c r="D3377" s="181"/>
      <c r="E3377" s="181"/>
      <c r="F3377" s="181"/>
      <c r="G3377" s="181"/>
      <c r="H3377" s="181"/>
      <c r="I3377" s="181"/>
      <c r="J3377" s="181"/>
      <c r="K3377" s="625"/>
      <c r="L3377" s="181"/>
    </row>
    <row r="3378" spans="2:12" x14ac:dyDescent="0.25">
      <c r="B3378" s="624"/>
      <c r="C3378" s="181"/>
      <c r="D3378" s="181"/>
      <c r="E3378" s="181"/>
      <c r="F3378" s="181"/>
      <c r="G3378" s="181"/>
      <c r="H3378" s="181"/>
      <c r="I3378" s="181"/>
      <c r="J3378" s="181"/>
      <c r="K3378" s="625"/>
      <c r="L3378" s="181"/>
    </row>
    <row r="3379" spans="2:12" x14ac:dyDescent="0.25">
      <c r="B3379" s="624"/>
      <c r="C3379" s="181"/>
      <c r="D3379" s="181"/>
      <c r="E3379" s="181"/>
      <c r="F3379" s="181"/>
      <c r="G3379" s="181"/>
      <c r="H3379" s="181"/>
      <c r="I3379" s="181"/>
      <c r="J3379" s="181"/>
      <c r="K3379" s="625"/>
      <c r="L3379" s="181"/>
    </row>
    <row r="3380" spans="2:12" x14ac:dyDescent="0.25">
      <c r="B3380" s="624"/>
      <c r="C3380" s="181"/>
      <c r="D3380" s="181"/>
      <c r="E3380" s="181"/>
      <c r="F3380" s="181"/>
      <c r="G3380" s="181"/>
      <c r="H3380" s="181"/>
      <c r="I3380" s="181"/>
      <c r="J3380" s="181"/>
      <c r="K3380" s="625"/>
      <c r="L3380" s="181"/>
    </row>
    <row r="3381" spans="2:12" x14ac:dyDescent="0.25">
      <c r="B3381" s="624"/>
      <c r="C3381" s="181"/>
      <c r="D3381" s="181"/>
      <c r="E3381" s="181"/>
      <c r="F3381" s="181"/>
      <c r="G3381" s="181"/>
      <c r="H3381" s="181"/>
      <c r="I3381" s="181"/>
      <c r="J3381" s="181"/>
      <c r="K3381" s="625"/>
      <c r="L3381" s="181"/>
    </row>
    <row r="3382" spans="2:12" x14ac:dyDescent="0.25">
      <c r="B3382" s="624"/>
      <c r="C3382" s="181"/>
      <c r="D3382" s="181"/>
      <c r="E3382" s="181"/>
      <c r="F3382" s="181"/>
      <c r="G3382" s="181"/>
      <c r="H3382" s="181"/>
      <c r="I3382" s="181"/>
      <c r="J3382" s="181"/>
      <c r="K3382" s="625"/>
      <c r="L3382" s="181"/>
    </row>
    <row r="3383" spans="2:12" x14ac:dyDescent="0.25">
      <c r="B3383" s="624"/>
      <c r="C3383" s="181"/>
      <c r="D3383" s="181"/>
      <c r="E3383" s="181"/>
      <c r="F3383" s="181"/>
      <c r="G3383" s="181"/>
      <c r="H3383" s="181"/>
      <c r="I3383" s="181"/>
      <c r="J3383" s="181"/>
      <c r="K3383" s="625"/>
      <c r="L3383" s="181"/>
    </row>
    <row r="3384" spans="2:12" x14ac:dyDescent="0.25">
      <c r="B3384" s="624"/>
      <c r="C3384" s="181"/>
      <c r="D3384" s="181"/>
      <c r="E3384" s="181"/>
      <c r="F3384" s="181"/>
      <c r="G3384" s="181"/>
      <c r="H3384" s="181"/>
      <c r="I3384" s="181"/>
      <c r="J3384" s="181"/>
      <c r="K3384" s="625"/>
      <c r="L3384" s="181"/>
    </row>
    <row r="3385" spans="2:12" x14ac:dyDescent="0.25">
      <c r="B3385" s="624"/>
      <c r="C3385" s="181"/>
      <c r="D3385" s="181"/>
      <c r="E3385" s="181"/>
      <c r="F3385" s="181"/>
      <c r="G3385" s="181"/>
      <c r="H3385" s="181"/>
      <c r="I3385" s="181"/>
      <c r="J3385" s="181"/>
      <c r="K3385" s="625"/>
      <c r="L3385" s="181"/>
    </row>
    <row r="3386" spans="2:12" x14ac:dyDescent="0.25">
      <c r="B3386" s="624"/>
      <c r="C3386" s="181"/>
      <c r="D3386" s="181"/>
      <c r="E3386" s="181"/>
      <c r="F3386" s="181"/>
      <c r="G3386" s="181"/>
      <c r="H3386" s="181"/>
      <c r="I3386" s="181"/>
      <c r="J3386" s="181"/>
      <c r="K3386" s="625"/>
      <c r="L3386" s="181"/>
    </row>
    <row r="3387" spans="2:12" x14ac:dyDescent="0.25">
      <c r="B3387" s="624"/>
      <c r="C3387" s="181"/>
      <c r="D3387" s="181"/>
      <c r="E3387" s="181"/>
      <c r="F3387" s="181"/>
      <c r="G3387" s="181"/>
      <c r="H3387" s="181"/>
      <c r="I3387" s="181"/>
      <c r="J3387" s="181"/>
      <c r="K3387" s="625"/>
      <c r="L3387" s="181"/>
    </row>
    <row r="3388" spans="2:12" x14ac:dyDescent="0.25">
      <c r="B3388" s="624"/>
      <c r="C3388" s="181"/>
      <c r="D3388" s="181"/>
      <c r="E3388" s="181"/>
      <c r="F3388" s="181"/>
      <c r="G3388" s="181"/>
      <c r="H3388" s="181"/>
      <c r="I3388" s="181"/>
      <c r="J3388" s="181"/>
      <c r="K3388" s="625"/>
      <c r="L3388" s="181"/>
    </row>
    <row r="3389" spans="2:12" x14ac:dyDescent="0.25">
      <c r="B3389" s="624"/>
      <c r="C3389" s="181"/>
      <c r="D3389" s="181"/>
      <c r="E3389" s="181"/>
      <c r="F3389" s="181"/>
      <c r="G3389" s="181"/>
      <c r="H3389" s="181"/>
      <c r="I3389" s="181"/>
      <c r="J3389" s="181"/>
      <c r="K3389" s="625"/>
      <c r="L3389" s="181"/>
    </row>
    <row r="3390" spans="2:12" x14ac:dyDescent="0.25">
      <c r="B3390" s="624"/>
      <c r="C3390" s="181"/>
      <c r="D3390" s="181"/>
      <c r="E3390" s="181"/>
      <c r="F3390" s="181"/>
      <c r="G3390" s="181"/>
      <c r="H3390" s="181"/>
      <c r="I3390" s="181"/>
      <c r="J3390" s="181"/>
      <c r="K3390" s="625"/>
      <c r="L3390" s="181"/>
    </row>
    <row r="3391" spans="2:12" x14ac:dyDescent="0.25">
      <c r="B3391" s="624"/>
      <c r="C3391" s="181"/>
      <c r="D3391" s="181"/>
      <c r="E3391" s="181"/>
      <c r="F3391" s="181"/>
      <c r="G3391" s="181"/>
      <c r="H3391" s="181"/>
      <c r="I3391" s="181"/>
      <c r="J3391" s="181"/>
      <c r="K3391" s="625"/>
      <c r="L3391" s="181"/>
    </row>
    <row r="3392" spans="2:12" x14ac:dyDescent="0.25">
      <c r="B3392" s="624"/>
      <c r="C3392" s="181"/>
      <c r="D3392" s="181"/>
      <c r="E3392" s="181"/>
      <c r="F3392" s="181"/>
      <c r="G3392" s="181"/>
      <c r="H3392" s="181"/>
      <c r="I3392" s="181"/>
      <c r="J3392" s="181"/>
      <c r="K3392" s="625"/>
      <c r="L3392" s="181"/>
    </row>
    <row r="3393" spans="2:12" x14ac:dyDescent="0.25">
      <c r="B3393" s="624"/>
      <c r="C3393" s="181"/>
      <c r="D3393" s="181"/>
      <c r="E3393" s="181"/>
      <c r="F3393" s="181"/>
      <c r="G3393" s="181"/>
      <c r="H3393" s="181"/>
      <c r="I3393" s="181"/>
      <c r="J3393" s="181"/>
      <c r="K3393" s="625"/>
      <c r="L3393" s="181"/>
    </row>
    <row r="3394" spans="2:12" x14ac:dyDescent="0.25">
      <c r="B3394" s="624"/>
      <c r="C3394" s="181"/>
      <c r="D3394" s="181"/>
      <c r="E3394" s="181"/>
      <c r="F3394" s="181"/>
      <c r="G3394" s="181"/>
      <c r="H3394" s="181"/>
      <c r="I3394" s="181"/>
      <c r="J3394" s="181"/>
      <c r="K3394" s="625"/>
      <c r="L3394" s="181"/>
    </row>
    <row r="3395" spans="2:12" x14ac:dyDescent="0.25">
      <c r="B3395" s="624"/>
      <c r="C3395" s="181"/>
      <c r="D3395" s="181"/>
      <c r="E3395" s="181"/>
      <c r="F3395" s="181"/>
      <c r="G3395" s="181"/>
      <c r="H3395" s="181"/>
      <c r="I3395" s="181"/>
      <c r="J3395" s="181"/>
      <c r="K3395" s="625"/>
      <c r="L3395" s="181"/>
    </row>
    <row r="3396" spans="2:12" x14ac:dyDescent="0.25">
      <c r="B3396" s="624"/>
      <c r="C3396" s="181"/>
      <c r="D3396" s="181"/>
      <c r="E3396" s="181"/>
      <c r="F3396" s="181"/>
      <c r="G3396" s="181"/>
      <c r="H3396" s="181"/>
      <c r="I3396" s="181"/>
      <c r="J3396" s="181"/>
      <c r="K3396" s="625"/>
      <c r="L3396" s="181"/>
    </row>
    <row r="3397" spans="2:12" x14ac:dyDescent="0.25">
      <c r="B3397" s="624"/>
      <c r="C3397" s="181"/>
      <c r="D3397" s="181"/>
      <c r="E3397" s="181"/>
      <c r="F3397" s="181"/>
      <c r="G3397" s="181"/>
      <c r="H3397" s="181"/>
      <c r="I3397" s="181"/>
      <c r="J3397" s="181"/>
      <c r="K3397" s="625"/>
      <c r="L3397" s="181"/>
    </row>
    <row r="3398" spans="2:12" x14ac:dyDescent="0.25">
      <c r="B3398" s="624"/>
      <c r="C3398" s="181"/>
      <c r="D3398" s="181"/>
      <c r="E3398" s="181"/>
      <c r="F3398" s="181"/>
      <c r="G3398" s="181"/>
      <c r="H3398" s="181"/>
      <c r="I3398" s="181"/>
      <c r="J3398" s="181"/>
      <c r="K3398" s="625"/>
      <c r="L3398" s="181"/>
    </row>
    <row r="3399" spans="2:12" x14ac:dyDescent="0.25">
      <c r="B3399" s="624"/>
      <c r="C3399" s="181"/>
      <c r="D3399" s="181"/>
      <c r="E3399" s="181"/>
      <c r="F3399" s="181"/>
      <c r="G3399" s="181"/>
      <c r="H3399" s="181"/>
      <c r="I3399" s="181"/>
      <c r="J3399" s="181"/>
      <c r="K3399" s="625"/>
      <c r="L3399" s="181"/>
    </row>
    <row r="3400" spans="2:12" x14ac:dyDescent="0.25">
      <c r="B3400" s="624"/>
      <c r="C3400" s="181"/>
      <c r="D3400" s="181"/>
      <c r="E3400" s="181"/>
      <c r="F3400" s="181"/>
      <c r="G3400" s="181"/>
      <c r="H3400" s="181"/>
      <c r="I3400" s="181"/>
      <c r="J3400" s="181"/>
      <c r="K3400" s="625"/>
      <c r="L3400" s="181"/>
    </row>
    <row r="3401" spans="2:12" x14ac:dyDescent="0.25">
      <c r="B3401" s="624"/>
      <c r="C3401" s="181"/>
      <c r="D3401" s="181"/>
      <c r="E3401" s="181"/>
      <c r="F3401" s="181"/>
      <c r="G3401" s="181"/>
      <c r="H3401" s="181"/>
      <c r="I3401" s="181"/>
      <c r="J3401" s="181"/>
      <c r="K3401" s="625"/>
      <c r="L3401" s="181"/>
    </row>
    <row r="3402" spans="2:12" x14ac:dyDescent="0.25">
      <c r="B3402" s="624"/>
      <c r="C3402" s="181"/>
      <c r="D3402" s="181"/>
      <c r="E3402" s="181"/>
      <c r="F3402" s="181"/>
      <c r="G3402" s="181"/>
      <c r="H3402" s="181"/>
      <c r="I3402" s="181"/>
      <c r="J3402" s="181"/>
      <c r="K3402" s="625"/>
      <c r="L3402" s="181"/>
    </row>
    <row r="3403" spans="2:12" x14ac:dyDescent="0.25">
      <c r="B3403" s="624"/>
      <c r="C3403" s="181"/>
      <c r="D3403" s="181"/>
      <c r="E3403" s="181"/>
      <c r="F3403" s="181"/>
      <c r="G3403" s="181"/>
      <c r="H3403" s="181"/>
      <c r="I3403" s="181"/>
      <c r="J3403" s="181"/>
      <c r="K3403" s="625"/>
      <c r="L3403" s="181"/>
    </row>
    <row r="3404" spans="2:12" x14ac:dyDescent="0.25">
      <c r="B3404" s="624"/>
      <c r="C3404" s="181"/>
      <c r="D3404" s="181"/>
      <c r="E3404" s="181"/>
      <c r="F3404" s="181"/>
      <c r="G3404" s="181"/>
      <c r="H3404" s="181"/>
      <c r="I3404" s="181"/>
      <c r="J3404" s="181"/>
      <c r="K3404" s="625"/>
      <c r="L3404" s="181"/>
    </row>
    <row r="3405" spans="2:12" x14ac:dyDescent="0.25">
      <c r="B3405" s="624"/>
      <c r="C3405" s="181"/>
      <c r="D3405" s="181"/>
      <c r="E3405" s="181"/>
      <c r="F3405" s="181"/>
      <c r="G3405" s="181"/>
      <c r="H3405" s="181"/>
      <c r="I3405" s="181"/>
      <c r="J3405" s="181"/>
      <c r="K3405" s="625"/>
      <c r="L3405" s="181"/>
    </row>
    <row r="3406" spans="2:12" x14ac:dyDescent="0.25">
      <c r="B3406" s="624"/>
      <c r="C3406" s="181"/>
      <c r="D3406" s="181"/>
      <c r="E3406" s="181"/>
      <c r="F3406" s="181"/>
      <c r="G3406" s="181"/>
      <c r="H3406" s="181"/>
      <c r="I3406" s="181"/>
      <c r="J3406" s="181"/>
      <c r="K3406" s="625"/>
      <c r="L3406" s="181"/>
    </row>
    <row r="3407" spans="2:12" x14ac:dyDescent="0.25">
      <c r="B3407" s="624"/>
      <c r="C3407" s="181"/>
      <c r="D3407" s="181"/>
      <c r="E3407" s="181"/>
      <c r="F3407" s="181"/>
      <c r="G3407" s="181"/>
      <c r="H3407" s="181"/>
      <c r="I3407" s="181"/>
      <c r="J3407" s="181"/>
      <c r="K3407" s="625"/>
      <c r="L3407" s="181"/>
    </row>
    <row r="3408" spans="2:12" x14ac:dyDescent="0.25">
      <c r="B3408" s="624"/>
      <c r="C3408" s="181"/>
      <c r="D3408" s="181"/>
      <c r="E3408" s="181"/>
      <c r="F3408" s="181"/>
      <c r="G3408" s="181"/>
      <c r="H3408" s="181"/>
      <c r="I3408" s="181"/>
      <c r="J3408" s="181"/>
      <c r="K3408" s="625"/>
      <c r="L3408" s="181"/>
    </row>
    <row r="3409" spans="2:12" x14ac:dyDescent="0.25">
      <c r="B3409" s="624"/>
      <c r="C3409" s="181"/>
      <c r="D3409" s="181"/>
      <c r="E3409" s="181"/>
      <c r="F3409" s="181"/>
      <c r="G3409" s="181"/>
      <c r="H3409" s="181"/>
      <c r="I3409" s="181"/>
      <c r="J3409" s="181"/>
      <c r="K3409" s="625"/>
      <c r="L3409" s="181"/>
    </row>
    <row r="3410" spans="2:12" x14ac:dyDescent="0.25">
      <c r="B3410" s="624"/>
      <c r="C3410" s="181"/>
      <c r="D3410" s="181"/>
      <c r="E3410" s="181"/>
      <c r="F3410" s="181"/>
      <c r="G3410" s="181"/>
      <c r="H3410" s="181"/>
      <c r="I3410" s="181"/>
      <c r="J3410" s="181"/>
      <c r="K3410" s="625"/>
      <c r="L3410" s="181"/>
    </row>
    <row r="3411" spans="2:12" x14ac:dyDescent="0.25">
      <c r="B3411" s="624"/>
      <c r="C3411" s="181"/>
      <c r="D3411" s="181"/>
      <c r="E3411" s="181"/>
      <c r="F3411" s="181"/>
      <c r="G3411" s="181"/>
      <c r="H3411" s="181"/>
      <c r="I3411" s="181"/>
      <c r="J3411" s="181"/>
      <c r="K3411" s="625"/>
      <c r="L3411" s="181"/>
    </row>
    <row r="3412" spans="2:12" x14ac:dyDescent="0.25">
      <c r="B3412" s="624"/>
      <c r="C3412" s="181"/>
      <c r="D3412" s="181"/>
      <c r="E3412" s="181"/>
      <c r="F3412" s="181"/>
      <c r="G3412" s="181"/>
      <c r="H3412" s="181"/>
      <c r="I3412" s="181"/>
      <c r="J3412" s="181"/>
      <c r="K3412" s="625"/>
      <c r="L3412" s="181"/>
    </row>
    <row r="3413" spans="2:12" x14ac:dyDescent="0.25">
      <c r="B3413" s="624"/>
      <c r="C3413" s="181"/>
      <c r="D3413" s="181"/>
      <c r="E3413" s="181"/>
      <c r="F3413" s="181"/>
      <c r="G3413" s="181"/>
      <c r="H3413" s="181"/>
      <c r="I3413" s="181"/>
      <c r="J3413" s="181"/>
      <c r="K3413" s="625"/>
      <c r="L3413" s="181"/>
    </row>
    <row r="3414" spans="2:12" x14ac:dyDescent="0.25">
      <c r="B3414" s="624"/>
      <c r="C3414" s="181"/>
      <c r="D3414" s="181"/>
      <c r="E3414" s="181"/>
      <c r="F3414" s="181"/>
      <c r="G3414" s="181"/>
      <c r="H3414" s="181"/>
      <c r="I3414" s="181"/>
      <c r="J3414" s="181"/>
      <c r="K3414" s="625"/>
      <c r="L3414" s="181"/>
    </row>
    <row r="3415" spans="2:12" x14ac:dyDescent="0.25">
      <c r="B3415" s="624"/>
      <c r="C3415" s="181"/>
      <c r="D3415" s="181"/>
      <c r="E3415" s="181"/>
      <c r="F3415" s="181"/>
      <c r="G3415" s="181"/>
      <c r="H3415" s="181"/>
      <c r="I3415" s="181"/>
      <c r="J3415" s="181"/>
      <c r="K3415" s="625"/>
      <c r="L3415" s="181"/>
    </row>
    <row r="3416" spans="2:12" x14ac:dyDescent="0.25">
      <c r="B3416" s="624"/>
      <c r="C3416" s="181"/>
      <c r="D3416" s="181"/>
      <c r="E3416" s="181"/>
      <c r="F3416" s="181"/>
      <c r="G3416" s="181"/>
      <c r="H3416" s="181"/>
      <c r="I3416" s="181"/>
      <c r="J3416" s="181"/>
      <c r="K3416" s="625"/>
      <c r="L3416" s="181"/>
    </row>
    <row r="3417" spans="2:12" x14ac:dyDescent="0.25">
      <c r="B3417" s="624"/>
      <c r="C3417" s="181"/>
      <c r="D3417" s="181"/>
      <c r="E3417" s="181"/>
      <c r="F3417" s="181"/>
      <c r="G3417" s="181"/>
      <c r="H3417" s="181"/>
      <c r="I3417" s="181"/>
      <c r="J3417" s="181"/>
      <c r="K3417" s="625"/>
      <c r="L3417" s="181"/>
    </row>
    <row r="3418" spans="2:12" x14ac:dyDescent="0.25">
      <c r="B3418" s="624"/>
      <c r="C3418" s="181"/>
      <c r="D3418" s="181"/>
      <c r="E3418" s="181"/>
      <c r="F3418" s="181"/>
      <c r="G3418" s="181"/>
      <c r="H3418" s="181"/>
      <c r="I3418" s="181"/>
      <c r="J3418" s="181"/>
      <c r="K3418" s="625"/>
      <c r="L3418" s="181"/>
    </row>
    <row r="3419" spans="2:12" x14ac:dyDescent="0.25">
      <c r="B3419" s="624"/>
      <c r="C3419" s="181"/>
      <c r="D3419" s="181"/>
      <c r="E3419" s="181"/>
      <c r="F3419" s="181"/>
      <c r="G3419" s="181"/>
      <c r="H3419" s="181"/>
      <c r="I3419" s="181"/>
      <c r="J3419" s="181"/>
      <c r="K3419" s="625"/>
      <c r="L3419" s="181"/>
    </row>
    <row r="3420" spans="2:12" x14ac:dyDescent="0.25">
      <c r="B3420" s="624"/>
      <c r="C3420" s="181"/>
      <c r="D3420" s="181"/>
      <c r="E3420" s="181"/>
      <c r="F3420" s="181"/>
      <c r="G3420" s="181"/>
      <c r="H3420" s="181"/>
      <c r="I3420" s="181"/>
      <c r="J3420" s="181"/>
      <c r="K3420" s="625"/>
      <c r="L3420" s="181"/>
    </row>
    <row r="3421" spans="2:12" x14ac:dyDescent="0.25">
      <c r="B3421" s="624"/>
      <c r="C3421" s="181"/>
      <c r="D3421" s="181"/>
      <c r="E3421" s="181"/>
      <c r="F3421" s="181"/>
      <c r="G3421" s="181"/>
      <c r="H3421" s="181"/>
      <c r="I3421" s="181"/>
      <c r="J3421" s="181"/>
      <c r="K3421" s="625"/>
      <c r="L3421" s="181"/>
    </row>
    <row r="3422" spans="2:12" x14ac:dyDescent="0.25">
      <c r="B3422" s="624"/>
      <c r="C3422" s="181"/>
      <c r="D3422" s="181"/>
      <c r="E3422" s="181"/>
      <c r="F3422" s="181"/>
      <c r="G3422" s="181"/>
      <c r="H3422" s="181"/>
      <c r="I3422" s="181"/>
      <c r="J3422" s="181"/>
      <c r="K3422" s="625"/>
      <c r="L3422" s="181"/>
    </row>
    <row r="3423" spans="2:12" x14ac:dyDescent="0.25">
      <c r="B3423" s="624"/>
      <c r="C3423" s="181"/>
      <c r="D3423" s="181"/>
      <c r="E3423" s="181"/>
      <c r="F3423" s="181"/>
      <c r="G3423" s="181"/>
      <c r="H3423" s="181"/>
      <c r="I3423" s="181"/>
      <c r="J3423" s="181"/>
      <c r="K3423" s="625"/>
      <c r="L3423" s="181"/>
    </row>
    <row r="3424" spans="2:12" x14ac:dyDescent="0.25">
      <c r="B3424" s="624"/>
      <c r="C3424" s="181"/>
      <c r="D3424" s="181"/>
      <c r="E3424" s="181"/>
      <c r="F3424" s="181"/>
      <c r="G3424" s="181"/>
      <c r="H3424" s="181"/>
      <c r="I3424" s="181"/>
      <c r="J3424" s="181"/>
      <c r="K3424" s="625"/>
      <c r="L3424" s="181"/>
    </row>
    <row r="3425" spans="2:12" x14ac:dyDescent="0.25">
      <c r="B3425" s="624"/>
      <c r="C3425" s="181"/>
      <c r="D3425" s="181"/>
      <c r="E3425" s="181"/>
      <c r="F3425" s="181"/>
      <c r="G3425" s="181"/>
      <c r="H3425" s="181"/>
      <c r="I3425" s="181"/>
      <c r="J3425" s="181"/>
      <c r="K3425" s="625"/>
      <c r="L3425" s="181"/>
    </row>
    <row r="3426" spans="2:12" x14ac:dyDescent="0.25">
      <c r="B3426" s="624"/>
      <c r="C3426" s="181"/>
      <c r="D3426" s="181"/>
      <c r="E3426" s="181"/>
      <c r="F3426" s="181"/>
      <c r="G3426" s="181"/>
      <c r="H3426" s="181"/>
      <c r="I3426" s="181"/>
      <c r="J3426" s="181"/>
      <c r="K3426" s="625"/>
      <c r="L3426" s="181"/>
    </row>
    <row r="3427" spans="2:12" x14ac:dyDescent="0.25">
      <c r="B3427" s="624"/>
      <c r="C3427" s="181"/>
      <c r="D3427" s="181"/>
      <c r="E3427" s="181"/>
      <c r="F3427" s="181"/>
      <c r="G3427" s="181"/>
      <c r="H3427" s="181"/>
      <c r="I3427" s="181"/>
      <c r="J3427" s="181"/>
      <c r="K3427" s="625"/>
      <c r="L3427" s="181"/>
    </row>
    <row r="3428" spans="2:12" x14ac:dyDescent="0.25">
      <c r="B3428" s="624"/>
      <c r="C3428" s="181"/>
      <c r="D3428" s="181"/>
      <c r="E3428" s="181"/>
      <c r="F3428" s="181"/>
      <c r="G3428" s="181"/>
      <c r="H3428" s="181"/>
      <c r="I3428" s="181"/>
      <c r="J3428" s="181"/>
      <c r="K3428" s="625"/>
      <c r="L3428" s="181"/>
    </row>
    <row r="3429" spans="2:12" x14ac:dyDescent="0.25">
      <c r="B3429" s="624"/>
      <c r="C3429" s="181"/>
      <c r="D3429" s="181"/>
      <c r="E3429" s="181"/>
      <c r="F3429" s="181"/>
      <c r="G3429" s="181"/>
      <c r="H3429" s="181"/>
      <c r="I3429" s="181"/>
      <c r="J3429" s="181"/>
      <c r="K3429" s="625"/>
      <c r="L3429" s="181"/>
    </row>
    <row r="3430" spans="2:12" x14ac:dyDescent="0.25">
      <c r="B3430" s="624"/>
      <c r="C3430" s="181"/>
      <c r="D3430" s="181"/>
      <c r="E3430" s="181"/>
      <c r="F3430" s="181"/>
      <c r="G3430" s="181"/>
      <c r="H3430" s="181"/>
      <c r="I3430" s="181"/>
      <c r="J3430" s="181"/>
      <c r="K3430" s="625"/>
      <c r="L3430" s="181"/>
    </row>
    <row r="3431" spans="2:12" x14ac:dyDescent="0.25">
      <c r="B3431" s="624"/>
      <c r="C3431" s="181"/>
      <c r="D3431" s="181"/>
      <c r="E3431" s="181"/>
      <c r="F3431" s="181"/>
      <c r="G3431" s="181"/>
      <c r="H3431" s="181"/>
      <c r="I3431" s="181"/>
      <c r="J3431" s="181"/>
      <c r="K3431" s="625"/>
      <c r="L3431" s="181"/>
    </row>
    <row r="3432" spans="2:12" x14ac:dyDescent="0.25">
      <c r="B3432" s="624"/>
      <c r="C3432" s="181"/>
      <c r="D3432" s="181"/>
      <c r="E3432" s="181"/>
      <c r="F3432" s="181"/>
      <c r="G3432" s="181"/>
      <c r="H3432" s="181"/>
      <c r="I3432" s="181"/>
      <c r="J3432" s="181"/>
      <c r="K3432" s="625"/>
      <c r="L3432" s="181"/>
    </row>
    <row r="3433" spans="2:12" x14ac:dyDescent="0.25">
      <c r="B3433" s="624"/>
      <c r="C3433" s="181"/>
      <c r="D3433" s="181"/>
      <c r="E3433" s="181"/>
      <c r="F3433" s="181"/>
      <c r="G3433" s="181"/>
      <c r="H3433" s="181"/>
      <c r="I3433" s="181"/>
      <c r="J3433" s="181"/>
      <c r="K3433" s="625"/>
      <c r="L3433" s="181"/>
    </row>
    <row r="3434" spans="2:12" x14ac:dyDescent="0.25">
      <c r="B3434" s="624"/>
      <c r="C3434" s="181"/>
      <c r="D3434" s="181"/>
      <c r="E3434" s="181"/>
      <c r="F3434" s="181"/>
      <c r="G3434" s="181"/>
      <c r="H3434" s="181"/>
      <c r="I3434" s="181"/>
      <c r="J3434" s="181"/>
      <c r="K3434" s="625"/>
      <c r="L3434" s="181"/>
    </row>
    <row r="3435" spans="2:12" x14ac:dyDescent="0.25">
      <c r="B3435" s="624"/>
      <c r="C3435" s="181"/>
      <c r="D3435" s="181"/>
      <c r="E3435" s="181"/>
      <c r="F3435" s="181"/>
      <c r="G3435" s="181"/>
      <c r="H3435" s="181"/>
      <c r="I3435" s="181"/>
      <c r="J3435" s="181"/>
      <c r="K3435" s="625"/>
      <c r="L3435" s="181"/>
    </row>
    <row r="3436" spans="2:12" x14ac:dyDescent="0.25">
      <c r="B3436" s="624"/>
      <c r="C3436" s="181"/>
      <c r="D3436" s="181"/>
      <c r="E3436" s="181"/>
      <c r="F3436" s="181"/>
      <c r="G3436" s="181"/>
      <c r="H3436" s="181"/>
      <c r="I3436" s="181"/>
      <c r="J3436" s="181"/>
      <c r="K3436" s="625"/>
      <c r="L3436" s="181"/>
    </row>
    <row r="3437" spans="2:12" x14ac:dyDescent="0.25">
      <c r="B3437" s="624"/>
      <c r="C3437" s="181"/>
      <c r="D3437" s="181"/>
      <c r="E3437" s="181"/>
      <c r="F3437" s="181"/>
      <c r="G3437" s="181"/>
      <c r="H3437" s="181"/>
      <c r="I3437" s="181"/>
      <c r="J3437" s="181"/>
      <c r="K3437" s="625"/>
      <c r="L3437" s="181"/>
    </row>
    <row r="3438" spans="2:12" x14ac:dyDescent="0.25">
      <c r="B3438" s="624"/>
      <c r="C3438" s="181"/>
      <c r="D3438" s="181"/>
      <c r="E3438" s="181"/>
      <c r="F3438" s="181"/>
      <c r="G3438" s="181"/>
      <c r="H3438" s="181"/>
      <c r="I3438" s="181"/>
      <c r="J3438" s="181"/>
      <c r="K3438" s="625"/>
      <c r="L3438" s="181"/>
    </row>
    <row r="3439" spans="2:12" x14ac:dyDescent="0.25">
      <c r="B3439" s="624"/>
      <c r="C3439" s="181"/>
      <c r="D3439" s="181"/>
      <c r="E3439" s="181"/>
      <c r="F3439" s="181"/>
      <c r="G3439" s="181"/>
      <c r="H3439" s="181"/>
      <c r="I3439" s="181"/>
      <c r="J3439" s="181"/>
      <c r="K3439" s="625"/>
      <c r="L3439" s="181"/>
    </row>
    <row r="3440" spans="2:12" x14ac:dyDescent="0.25">
      <c r="B3440" s="624"/>
      <c r="C3440" s="181"/>
      <c r="D3440" s="181"/>
      <c r="E3440" s="181"/>
      <c r="F3440" s="181"/>
      <c r="G3440" s="181"/>
      <c r="H3440" s="181"/>
      <c r="I3440" s="181"/>
      <c r="J3440" s="181"/>
      <c r="K3440" s="625"/>
      <c r="L3440" s="181"/>
    </row>
    <row r="3441" spans="2:12" x14ac:dyDescent="0.25">
      <c r="B3441" s="624"/>
      <c r="C3441" s="181"/>
      <c r="D3441" s="181"/>
      <c r="E3441" s="181"/>
      <c r="F3441" s="181"/>
      <c r="G3441" s="181"/>
      <c r="H3441" s="181"/>
      <c r="I3441" s="181"/>
      <c r="J3441" s="181"/>
      <c r="K3441" s="625"/>
      <c r="L3441" s="181"/>
    </row>
    <row r="3442" spans="2:12" x14ac:dyDescent="0.25">
      <c r="B3442" s="624"/>
      <c r="C3442" s="181"/>
      <c r="D3442" s="181"/>
      <c r="E3442" s="181"/>
      <c r="F3442" s="181"/>
      <c r="G3442" s="181"/>
      <c r="H3442" s="181"/>
      <c r="I3442" s="181"/>
      <c r="J3442" s="181"/>
      <c r="K3442" s="625"/>
      <c r="L3442" s="181"/>
    </row>
    <row r="3443" spans="2:12" x14ac:dyDescent="0.25">
      <c r="B3443" s="624"/>
      <c r="C3443" s="181"/>
      <c r="D3443" s="181"/>
      <c r="E3443" s="181"/>
      <c r="F3443" s="181"/>
      <c r="G3443" s="181"/>
      <c r="H3443" s="181"/>
      <c r="I3443" s="181"/>
      <c r="J3443" s="181"/>
      <c r="K3443" s="625"/>
      <c r="L3443" s="181"/>
    </row>
    <row r="3444" spans="2:12" x14ac:dyDescent="0.25">
      <c r="B3444" s="624"/>
      <c r="C3444" s="181"/>
      <c r="D3444" s="181"/>
      <c r="E3444" s="181"/>
      <c r="F3444" s="181"/>
      <c r="G3444" s="181"/>
      <c r="H3444" s="181"/>
      <c r="I3444" s="181"/>
      <c r="J3444" s="181"/>
      <c r="K3444" s="625"/>
      <c r="L3444" s="181"/>
    </row>
    <row r="3445" spans="2:12" x14ac:dyDescent="0.25">
      <c r="B3445" s="624"/>
      <c r="C3445" s="181"/>
      <c r="D3445" s="181"/>
      <c r="E3445" s="181"/>
      <c r="F3445" s="181"/>
      <c r="G3445" s="181"/>
      <c r="H3445" s="181"/>
      <c r="I3445" s="181"/>
      <c r="J3445" s="181"/>
      <c r="K3445" s="625"/>
      <c r="L3445" s="181"/>
    </row>
    <row r="3446" spans="2:12" x14ac:dyDescent="0.25">
      <c r="B3446" s="624"/>
      <c r="C3446" s="181"/>
      <c r="D3446" s="181"/>
      <c r="E3446" s="181"/>
      <c r="F3446" s="181"/>
      <c r="G3446" s="181"/>
      <c r="H3446" s="181"/>
      <c r="I3446" s="181"/>
      <c r="J3446" s="181"/>
      <c r="K3446" s="625"/>
      <c r="L3446" s="181"/>
    </row>
    <row r="3447" spans="2:12" x14ac:dyDescent="0.25">
      <c r="B3447" s="624"/>
      <c r="C3447" s="181"/>
      <c r="D3447" s="181"/>
      <c r="E3447" s="181"/>
      <c r="F3447" s="181"/>
      <c r="G3447" s="181"/>
      <c r="H3447" s="181"/>
      <c r="I3447" s="181"/>
      <c r="J3447" s="181"/>
      <c r="K3447" s="625"/>
      <c r="L3447" s="181"/>
    </row>
    <row r="3448" spans="2:12" x14ac:dyDescent="0.25">
      <c r="B3448" s="624"/>
      <c r="C3448" s="181"/>
      <c r="D3448" s="181"/>
      <c r="E3448" s="181"/>
      <c r="F3448" s="181"/>
      <c r="G3448" s="181"/>
      <c r="H3448" s="181"/>
      <c r="I3448" s="181"/>
      <c r="J3448" s="181"/>
      <c r="K3448" s="625"/>
      <c r="L3448" s="181"/>
    </row>
    <row r="3449" spans="2:12" x14ac:dyDescent="0.25">
      <c r="B3449" s="624"/>
      <c r="C3449" s="181"/>
      <c r="D3449" s="181"/>
      <c r="E3449" s="181"/>
      <c r="F3449" s="181"/>
      <c r="G3449" s="181"/>
      <c r="H3449" s="181"/>
      <c r="I3449" s="181"/>
      <c r="J3449" s="181"/>
      <c r="K3449" s="625"/>
      <c r="L3449" s="181"/>
    </row>
    <row r="3450" spans="2:12" x14ac:dyDescent="0.25">
      <c r="B3450" s="624"/>
      <c r="C3450" s="181"/>
      <c r="D3450" s="181"/>
      <c r="E3450" s="181"/>
      <c r="F3450" s="181"/>
      <c r="G3450" s="181"/>
      <c r="H3450" s="181"/>
      <c r="I3450" s="181"/>
      <c r="J3450" s="181"/>
      <c r="K3450" s="625"/>
      <c r="L3450" s="181"/>
    </row>
    <row r="3451" spans="2:12" x14ac:dyDescent="0.25">
      <c r="B3451" s="624"/>
      <c r="C3451" s="181"/>
      <c r="D3451" s="181"/>
      <c r="E3451" s="181"/>
      <c r="F3451" s="181"/>
      <c r="G3451" s="181"/>
      <c r="H3451" s="181"/>
      <c r="I3451" s="181"/>
      <c r="J3451" s="181"/>
      <c r="K3451" s="625"/>
      <c r="L3451" s="181"/>
    </row>
    <row r="3452" spans="2:12" x14ac:dyDescent="0.25">
      <c r="B3452" s="624"/>
      <c r="C3452" s="181"/>
      <c r="D3452" s="181"/>
      <c r="E3452" s="181"/>
      <c r="F3452" s="181"/>
      <c r="G3452" s="181"/>
      <c r="H3452" s="181"/>
      <c r="I3452" s="181"/>
      <c r="J3452" s="181"/>
      <c r="K3452" s="625"/>
      <c r="L3452" s="181"/>
    </row>
    <row r="3453" spans="2:12" x14ac:dyDescent="0.25">
      <c r="B3453" s="624"/>
      <c r="C3453" s="181"/>
      <c r="D3453" s="181"/>
      <c r="E3453" s="181"/>
      <c r="F3453" s="181"/>
      <c r="G3453" s="181"/>
      <c r="H3453" s="181"/>
      <c r="I3453" s="181"/>
      <c r="J3453" s="181"/>
      <c r="K3453" s="625"/>
      <c r="L3453" s="181"/>
    </row>
    <row r="3454" spans="2:12" x14ac:dyDescent="0.25">
      <c r="B3454" s="624"/>
      <c r="C3454" s="181"/>
      <c r="D3454" s="181"/>
      <c r="E3454" s="181"/>
      <c r="F3454" s="181"/>
      <c r="G3454" s="181"/>
      <c r="H3454" s="181"/>
      <c r="I3454" s="181"/>
      <c r="J3454" s="181"/>
      <c r="K3454" s="625"/>
      <c r="L3454" s="181"/>
    </row>
    <row r="3455" spans="2:12" x14ac:dyDescent="0.25">
      <c r="B3455" s="624"/>
      <c r="C3455" s="181"/>
      <c r="D3455" s="181"/>
      <c r="E3455" s="181"/>
      <c r="F3455" s="181"/>
      <c r="G3455" s="181"/>
      <c r="H3455" s="181"/>
      <c r="I3455" s="181"/>
      <c r="J3455" s="181"/>
      <c r="K3455" s="625"/>
      <c r="L3455" s="181"/>
    </row>
    <row r="3456" spans="2:12" x14ac:dyDescent="0.25">
      <c r="B3456" s="624"/>
      <c r="C3456" s="181"/>
      <c r="D3456" s="181"/>
      <c r="E3456" s="181"/>
      <c r="F3456" s="181"/>
      <c r="G3456" s="181"/>
      <c r="H3456" s="181"/>
      <c r="I3456" s="181"/>
      <c r="J3456" s="181"/>
      <c r="K3456" s="625"/>
      <c r="L3456" s="181"/>
    </row>
    <row r="3457" spans="2:12" x14ac:dyDescent="0.25">
      <c r="B3457" s="624"/>
      <c r="C3457" s="181"/>
      <c r="D3457" s="181"/>
      <c r="E3457" s="181"/>
      <c r="F3457" s="181"/>
      <c r="G3457" s="181"/>
      <c r="H3457" s="181"/>
      <c r="I3457" s="181"/>
      <c r="J3457" s="181"/>
      <c r="K3457" s="625"/>
      <c r="L3457" s="181"/>
    </row>
    <row r="3458" spans="2:12" x14ac:dyDescent="0.25">
      <c r="B3458" s="624"/>
      <c r="C3458" s="181"/>
      <c r="D3458" s="181"/>
      <c r="E3458" s="181"/>
      <c r="F3458" s="181"/>
      <c r="G3458" s="181"/>
      <c r="H3458" s="181"/>
      <c r="I3458" s="181"/>
      <c r="J3458" s="181"/>
      <c r="K3458" s="625"/>
      <c r="L3458" s="181"/>
    </row>
    <row r="3459" spans="2:12" x14ac:dyDescent="0.25">
      <c r="B3459" s="624"/>
      <c r="C3459" s="181"/>
      <c r="D3459" s="181"/>
      <c r="E3459" s="181"/>
      <c r="F3459" s="181"/>
      <c r="G3459" s="181"/>
      <c r="H3459" s="181"/>
      <c r="I3459" s="181"/>
      <c r="J3459" s="181"/>
      <c r="K3459" s="625"/>
      <c r="L3459" s="181"/>
    </row>
    <row r="3460" spans="2:12" x14ac:dyDescent="0.25">
      <c r="B3460" s="624"/>
      <c r="C3460" s="181"/>
      <c r="D3460" s="181"/>
      <c r="E3460" s="181"/>
      <c r="F3460" s="181"/>
      <c r="G3460" s="181"/>
      <c r="H3460" s="181"/>
      <c r="I3460" s="181"/>
      <c r="J3460" s="181"/>
      <c r="K3460" s="625"/>
      <c r="L3460" s="181"/>
    </row>
    <row r="3461" spans="2:12" x14ac:dyDescent="0.25">
      <c r="B3461" s="624"/>
      <c r="C3461" s="181"/>
      <c r="D3461" s="181"/>
      <c r="E3461" s="181"/>
      <c r="F3461" s="181"/>
      <c r="G3461" s="181"/>
      <c r="H3461" s="181"/>
      <c r="I3461" s="181"/>
      <c r="J3461" s="181"/>
      <c r="K3461" s="625"/>
      <c r="L3461" s="181"/>
    </row>
    <row r="3462" spans="2:12" x14ac:dyDescent="0.25">
      <c r="B3462" s="624"/>
      <c r="C3462" s="181"/>
      <c r="D3462" s="181"/>
      <c r="E3462" s="181"/>
      <c r="F3462" s="181"/>
      <c r="G3462" s="181"/>
      <c r="H3462" s="181"/>
      <c r="I3462" s="181"/>
      <c r="J3462" s="181"/>
      <c r="K3462" s="625"/>
      <c r="L3462" s="181"/>
    </row>
    <row r="3463" spans="2:12" x14ac:dyDescent="0.25">
      <c r="B3463" s="624"/>
      <c r="C3463" s="181"/>
      <c r="D3463" s="181"/>
      <c r="E3463" s="181"/>
      <c r="F3463" s="181"/>
      <c r="G3463" s="181"/>
      <c r="H3463" s="181"/>
      <c r="I3463" s="181"/>
      <c r="J3463" s="181"/>
      <c r="K3463" s="625"/>
      <c r="L3463" s="181"/>
    </row>
    <row r="3464" spans="2:12" x14ac:dyDescent="0.25">
      <c r="B3464" s="624"/>
      <c r="C3464" s="181"/>
      <c r="D3464" s="181"/>
      <c r="E3464" s="181"/>
      <c r="F3464" s="181"/>
      <c r="G3464" s="181"/>
      <c r="H3464" s="181"/>
      <c r="I3464" s="181"/>
      <c r="J3464" s="181"/>
      <c r="K3464" s="625"/>
      <c r="L3464" s="181"/>
    </row>
    <row r="3465" spans="2:12" x14ac:dyDescent="0.25">
      <c r="B3465" s="624"/>
      <c r="C3465" s="181"/>
      <c r="D3465" s="181"/>
      <c r="E3465" s="181"/>
      <c r="F3465" s="181"/>
      <c r="G3465" s="181"/>
      <c r="H3465" s="181"/>
      <c r="I3465" s="181"/>
      <c r="J3465" s="181"/>
      <c r="K3465" s="625"/>
      <c r="L3465" s="181"/>
    </row>
    <row r="3466" spans="2:12" x14ac:dyDescent="0.25">
      <c r="B3466" s="624"/>
      <c r="C3466" s="181"/>
      <c r="D3466" s="181"/>
      <c r="E3466" s="181"/>
      <c r="F3466" s="181"/>
      <c r="G3466" s="181"/>
      <c r="H3466" s="181"/>
      <c r="I3466" s="181"/>
      <c r="J3466" s="181"/>
      <c r="K3466" s="625"/>
      <c r="L3466" s="181"/>
    </row>
    <row r="3467" spans="2:12" x14ac:dyDescent="0.25">
      <c r="B3467" s="624"/>
      <c r="C3467" s="181"/>
      <c r="D3467" s="181"/>
      <c r="E3467" s="181"/>
      <c r="F3467" s="181"/>
      <c r="G3467" s="181"/>
      <c r="H3467" s="181"/>
      <c r="I3467" s="181"/>
      <c r="J3467" s="181"/>
      <c r="K3467" s="625"/>
      <c r="L3467" s="181"/>
    </row>
    <row r="3468" spans="2:12" x14ac:dyDescent="0.25">
      <c r="B3468" s="624"/>
      <c r="C3468" s="181"/>
      <c r="D3468" s="181"/>
      <c r="E3468" s="181"/>
      <c r="F3468" s="181"/>
      <c r="G3468" s="181"/>
      <c r="H3468" s="181"/>
      <c r="I3468" s="181"/>
      <c r="J3468" s="181"/>
      <c r="K3468" s="625"/>
      <c r="L3468" s="181"/>
    </row>
    <row r="3469" spans="2:12" x14ac:dyDescent="0.25">
      <c r="B3469" s="624"/>
      <c r="C3469" s="181"/>
      <c r="D3469" s="181"/>
      <c r="E3469" s="181"/>
      <c r="F3469" s="181"/>
      <c r="G3469" s="181"/>
      <c r="H3469" s="181"/>
      <c r="I3469" s="181"/>
      <c r="J3469" s="181"/>
      <c r="K3469" s="625"/>
      <c r="L3469" s="181"/>
    </row>
    <row r="3470" spans="2:12" x14ac:dyDescent="0.25">
      <c r="B3470" s="624"/>
      <c r="C3470" s="181"/>
      <c r="D3470" s="181"/>
      <c r="E3470" s="181"/>
      <c r="F3470" s="181"/>
      <c r="G3470" s="181"/>
      <c r="H3470" s="181"/>
      <c r="I3470" s="181"/>
      <c r="J3470" s="181"/>
      <c r="K3470" s="625"/>
      <c r="L3470" s="181"/>
    </row>
    <row r="3471" spans="2:12" x14ac:dyDescent="0.25">
      <c r="B3471" s="624"/>
      <c r="C3471" s="181"/>
      <c r="D3471" s="181"/>
      <c r="E3471" s="181"/>
      <c r="F3471" s="181"/>
      <c r="G3471" s="181"/>
      <c r="H3471" s="181"/>
      <c r="I3471" s="181"/>
      <c r="J3471" s="181"/>
      <c r="K3471" s="625"/>
      <c r="L3471" s="181"/>
    </row>
    <row r="3472" spans="2:12" x14ac:dyDescent="0.25">
      <c r="B3472" s="624"/>
      <c r="C3472" s="181"/>
      <c r="D3472" s="181"/>
      <c r="E3472" s="181"/>
      <c r="F3472" s="181"/>
      <c r="G3472" s="181"/>
      <c r="H3472" s="181"/>
      <c r="I3472" s="181"/>
      <c r="J3472" s="181"/>
      <c r="K3472" s="625"/>
      <c r="L3472" s="181"/>
    </row>
    <row r="3473" spans="2:12" x14ac:dyDescent="0.25">
      <c r="B3473" s="624"/>
      <c r="C3473" s="181"/>
      <c r="D3473" s="181"/>
      <c r="E3473" s="181"/>
      <c r="F3473" s="181"/>
      <c r="G3473" s="181"/>
      <c r="H3473" s="181"/>
      <c r="I3473" s="181"/>
      <c r="J3473" s="181"/>
      <c r="K3473" s="625"/>
      <c r="L3473" s="181"/>
    </row>
    <row r="3474" spans="2:12" x14ac:dyDescent="0.25">
      <c r="B3474" s="624"/>
      <c r="C3474" s="181"/>
      <c r="D3474" s="181"/>
      <c r="E3474" s="181"/>
      <c r="F3474" s="181"/>
      <c r="G3474" s="181"/>
      <c r="H3474" s="181"/>
      <c r="I3474" s="181"/>
      <c r="J3474" s="181"/>
      <c r="K3474" s="625"/>
      <c r="L3474" s="181"/>
    </row>
    <row r="3475" spans="2:12" x14ac:dyDescent="0.25">
      <c r="B3475" s="624"/>
      <c r="C3475" s="181"/>
      <c r="D3475" s="181"/>
      <c r="E3475" s="181"/>
      <c r="F3475" s="181"/>
      <c r="G3475" s="181"/>
      <c r="H3475" s="181"/>
      <c r="I3475" s="181"/>
      <c r="J3475" s="181"/>
      <c r="K3475" s="625"/>
      <c r="L3475" s="181"/>
    </row>
    <row r="3476" spans="2:12" x14ac:dyDescent="0.25">
      <c r="B3476" s="624"/>
      <c r="C3476" s="181"/>
      <c r="D3476" s="181"/>
      <c r="E3476" s="181"/>
      <c r="F3476" s="181"/>
      <c r="G3476" s="181"/>
      <c r="H3476" s="181"/>
      <c r="I3476" s="181"/>
      <c r="J3476" s="181"/>
      <c r="K3476" s="625"/>
      <c r="L3476" s="181"/>
    </row>
    <row r="3477" spans="2:12" x14ac:dyDescent="0.25">
      <c r="B3477" s="624"/>
      <c r="C3477" s="181"/>
      <c r="D3477" s="181"/>
      <c r="E3477" s="181"/>
      <c r="F3477" s="181"/>
      <c r="G3477" s="181"/>
      <c r="H3477" s="181"/>
      <c r="I3477" s="181"/>
      <c r="J3477" s="181"/>
      <c r="K3477" s="625"/>
      <c r="L3477" s="181"/>
    </row>
    <row r="3478" spans="2:12" x14ac:dyDescent="0.25">
      <c r="B3478" s="624"/>
      <c r="C3478" s="181"/>
      <c r="D3478" s="181"/>
      <c r="E3478" s="181"/>
      <c r="F3478" s="181"/>
      <c r="G3478" s="181"/>
      <c r="H3478" s="181"/>
      <c r="I3478" s="181"/>
      <c r="J3478" s="181"/>
      <c r="K3478" s="625"/>
      <c r="L3478" s="181"/>
    </row>
    <row r="3479" spans="2:12" x14ac:dyDescent="0.25">
      <c r="B3479" s="624"/>
      <c r="C3479" s="181"/>
      <c r="D3479" s="181"/>
      <c r="E3479" s="181"/>
      <c r="F3479" s="181"/>
      <c r="G3479" s="181"/>
      <c r="H3479" s="181"/>
      <c r="I3479" s="181"/>
      <c r="J3479" s="181"/>
      <c r="K3479" s="625"/>
      <c r="L3479" s="181"/>
    </row>
    <row r="3480" spans="2:12" x14ac:dyDescent="0.25">
      <c r="B3480" s="624"/>
      <c r="C3480" s="181"/>
      <c r="D3480" s="181"/>
      <c r="E3480" s="181"/>
      <c r="F3480" s="181"/>
      <c r="G3480" s="181"/>
      <c r="H3480" s="181"/>
      <c r="I3480" s="181"/>
      <c r="J3480" s="181"/>
      <c r="K3480" s="625"/>
      <c r="L3480" s="181"/>
    </row>
    <row r="3481" spans="2:12" x14ac:dyDescent="0.25">
      <c r="B3481" s="624"/>
      <c r="C3481" s="181"/>
      <c r="D3481" s="181"/>
      <c r="E3481" s="181"/>
      <c r="F3481" s="181"/>
      <c r="G3481" s="181"/>
      <c r="H3481" s="181"/>
      <c r="I3481" s="181"/>
      <c r="J3481" s="181"/>
      <c r="K3481" s="625"/>
      <c r="L3481" s="181"/>
    </row>
    <row r="3482" spans="2:12" x14ac:dyDescent="0.25">
      <c r="B3482" s="624"/>
      <c r="C3482" s="181"/>
      <c r="D3482" s="181"/>
      <c r="E3482" s="181"/>
      <c r="F3482" s="181"/>
      <c r="G3482" s="181"/>
      <c r="H3482" s="181"/>
      <c r="I3482" s="181"/>
      <c r="J3482" s="181"/>
      <c r="K3482" s="625"/>
      <c r="L3482" s="181"/>
    </row>
    <row r="3483" spans="2:12" x14ac:dyDescent="0.25">
      <c r="B3483" s="624"/>
      <c r="C3483" s="181"/>
      <c r="D3483" s="181"/>
      <c r="E3483" s="181"/>
      <c r="F3483" s="181"/>
      <c r="G3483" s="181"/>
      <c r="H3483" s="181"/>
      <c r="I3483" s="181"/>
      <c r="J3483" s="181"/>
      <c r="K3483" s="625"/>
      <c r="L3483" s="181"/>
    </row>
    <row r="3484" spans="2:12" x14ac:dyDescent="0.25">
      <c r="B3484" s="624"/>
      <c r="C3484" s="181"/>
      <c r="D3484" s="181"/>
      <c r="E3484" s="181"/>
      <c r="F3484" s="181"/>
      <c r="G3484" s="181"/>
      <c r="H3484" s="181"/>
      <c r="I3484" s="181"/>
      <c r="J3484" s="181"/>
      <c r="K3484" s="625"/>
      <c r="L3484" s="181"/>
    </row>
    <row r="3485" spans="2:12" x14ac:dyDescent="0.25">
      <c r="B3485" s="624"/>
      <c r="C3485" s="181"/>
      <c r="D3485" s="181"/>
      <c r="E3485" s="181"/>
      <c r="F3485" s="181"/>
      <c r="G3485" s="181"/>
      <c r="H3485" s="181"/>
      <c r="I3485" s="181"/>
      <c r="J3485" s="181"/>
      <c r="K3485" s="625"/>
      <c r="L3485" s="181"/>
    </row>
    <row r="3486" spans="2:12" x14ac:dyDescent="0.25">
      <c r="B3486" s="624"/>
      <c r="C3486" s="181"/>
      <c r="D3486" s="181"/>
      <c r="E3486" s="181"/>
      <c r="F3486" s="181"/>
      <c r="G3486" s="181"/>
      <c r="H3486" s="181"/>
      <c r="I3486" s="181"/>
      <c r="J3486" s="181"/>
      <c r="K3486" s="625"/>
      <c r="L3486" s="181"/>
    </row>
    <row r="3487" spans="2:12" x14ac:dyDescent="0.25">
      <c r="B3487" s="624"/>
      <c r="C3487" s="181"/>
      <c r="D3487" s="181"/>
      <c r="E3487" s="181"/>
      <c r="F3487" s="181"/>
      <c r="G3487" s="181"/>
      <c r="H3487" s="181"/>
      <c r="I3487" s="181"/>
      <c r="J3487" s="181"/>
      <c r="K3487" s="625"/>
      <c r="L3487" s="181"/>
    </row>
    <row r="3488" spans="2:12" x14ac:dyDescent="0.25">
      <c r="B3488" s="624"/>
      <c r="C3488" s="181"/>
      <c r="D3488" s="181"/>
      <c r="E3488" s="181"/>
      <c r="F3488" s="181"/>
      <c r="G3488" s="181"/>
      <c r="H3488" s="181"/>
      <c r="I3488" s="181"/>
      <c r="J3488" s="181"/>
      <c r="K3488" s="625"/>
      <c r="L3488" s="181"/>
    </row>
    <row r="3489" spans="2:12" x14ac:dyDescent="0.25">
      <c r="B3489" s="624"/>
      <c r="C3489" s="181"/>
      <c r="D3489" s="181"/>
      <c r="E3489" s="181"/>
      <c r="F3489" s="181"/>
      <c r="G3489" s="181"/>
      <c r="H3489" s="181"/>
      <c r="I3489" s="181"/>
      <c r="J3489" s="181"/>
      <c r="K3489" s="625"/>
      <c r="L3489" s="181"/>
    </row>
    <row r="3490" spans="2:12" x14ac:dyDescent="0.25">
      <c r="B3490" s="624"/>
      <c r="C3490" s="181"/>
      <c r="D3490" s="181"/>
      <c r="E3490" s="181"/>
      <c r="F3490" s="181"/>
      <c r="G3490" s="181"/>
      <c r="H3490" s="181"/>
      <c r="I3490" s="181"/>
      <c r="J3490" s="181"/>
      <c r="K3490" s="625"/>
      <c r="L3490" s="181"/>
    </row>
    <row r="3491" spans="2:12" x14ac:dyDescent="0.25">
      <c r="B3491" s="624"/>
      <c r="C3491" s="181"/>
      <c r="D3491" s="181"/>
      <c r="E3491" s="181"/>
      <c r="F3491" s="181"/>
      <c r="G3491" s="181"/>
      <c r="H3491" s="181"/>
      <c r="I3491" s="181"/>
      <c r="J3491" s="181"/>
      <c r="K3491" s="625"/>
      <c r="L3491" s="181"/>
    </row>
    <row r="3492" spans="2:12" x14ac:dyDescent="0.25">
      <c r="B3492" s="624"/>
      <c r="C3492" s="181"/>
      <c r="D3492" s="181"/>
      <c r="E3492" s="181"/>
      <c r="F3492" s="181"/>
      <c r="G3492" s="181"/>
      <c r="H3492" s="181"/>
      <c r="I3492" s="181"/>
      <c r="J3492" s="181"/>
      <c r="K3492" s="625"/>
      <c r="L3492" s="181"/>
    </row>
    <row r="3493" spans="2:12" x14ac:dyDescent="0.25">
      <c r="B3493" s="624"/>
      <c r="C3493" s="181"/>
      <c r="D3493" s="181"/>
      <c r="E3493" s="181"/>
      <c r="F3493" s="181"/>
      <c r="G3493" s="181"/>
      <c r="H3493" s="181"/>
      <c r="I3493" s="181"/>
      <c r="J3493" s="181"/>
      <c r="K3493" s="625"/>
      <c r="L3493" s="181"/>
    </row>
    <row r="3494" spans="2:12" x14ac:dyDescent="0.25">
      <c r="B3494" s="624"/>
      <c r="C3494" s="181"/>
      <c r="D3494" s="181"/>
      <c r="E3494" s="181"/>
      <c r="F3494" s="181"/>
      <c r="G3494" s="181"/>
      <c r="H3494" s="181"/>
      <c r="I3494" s="181"/>
      <c r="J3494" s="181"/>
      <c r="K3494" s="625"/>
      <c r="L3494" s="181"/>
    </row>
    <row r="3495" spans="2:12" x14ac:dyDescent="0.25">
      <c r="B3495" s="624"/>
      <c r="C3495" s="181"/>
      <c r="D3495" s="181"/>
      <c r="E3495" s="181"/>
      <c r="F3495" s="181"/>
      <c r="G3495" s="181"/>
      <c r="H3495" s="181"/>
      <c r="I3495" s="181"/>
      <c r="J3495" s="181"/>
      <c r="K3495" s="625"/>
      <c r="L3495" s="181"/>
    </row>
    <row r="3496" spans="2:12" x14ac:dyDescent="0.25">
      <c r="B3496" s="624"/>
      <c r="C3496" s="181"/>
      <c r="D3496" s="181"/>
      <c r="E3496" s="181"/>
      <c r="F3496" s="181"/>
      <c r="G3496" s="181"/>
      <c r="H3496" s="181"/>
      <c r="I3496" s="181"/>
      <c r="J3496" s="181"/>
      <c r="K3496" s="625"/>
      <c r="L3496" s="181"/>
    </row>
    <row r="3497" spans="2:12" x14ac:dyDescent="0.25">
      <c r="B3497" s="624"/>
      <c r="C3497" s="181"/>
      <c r="D3497" s="181"/>
      <c r="E3497" s="181"/>
      <c r="F3497" s="181"/>
      <c r="G3497" s="181"/>
      <c r="H3497" s="181"/>
      <c r="I3497" s="181"/>
      <c r="J3497" s="181"/>
      <c r="K3497" s="625"/>
      <c r="L3497" s="181"/>
    </row>
    <row r="3498" spans="2:12" x14ac:dyDescent="0.25">
      <c r="B3498" s="624"/>
      <c r="C3498" s="181"/>
      <c r="D3498" s="181"/>
      <c r="E3498" s="181"/>
      <c r="F3498" s="181"/>
      <c r="G3498" s="181"/>
      <c r="H3498" s="181"/>
      <c r="I3498" s="181"/>
      <c r="J3498" s="181"/>
      <c r="K3498" s="625"/>
      <c r="L3498" s="181"/>
    </row>
    <row r="3499" spans="2:12" x14ac:dyDescent="0.25">
      <c r="B3499" s="624"/>
      <c r="C3499" s="181"/>
      <c r="D3499" s="181"/>
      <c r="E3499" s="181"/>
      <c r="F3499" s="181"/>
      <c r="G3499" s="181"/>
      <c r="H3499" s="181"/>
      <c r="I3499" s="181"/>
      <c r="J3499" s="181"/>
      <c r="K3499" s="625"/>
      <c r="L3499" s="181"/>
    </row>
    <row r="3500" spans="2:12" x14ac:dyDescent="0.25">
      <c r="B3500" s="624"/>
      <c r="C3500" s="181"/>
      <c r="D3500" s="181"/>
      <c r="E3500" s="181"/>
      <c r="F3500" s="181"/>
      <c r="G3500" s="181"/>
      <c r="H3500" s="181"/>
      <c r="I3500" s="181"/>
      <c r="J3500" s="181"/>
      <c r="K3500" s="625"/>
      <c r="L3500" s="181"/>
    </row>
    <row r="3501" spans="2:12" x14ac:dyDescent="0.25">
      <c r="B3501" s="624"/>
      <c r="C3501" s="181"/>
      <c r="D3501" s="181"/>
      <c r="E3501" s="181"/>
      <c r="F3501" s="181"/>
      <c r="G3501" s="181"/>
      <c r="H3501" s="181"/>
      <c r="I3501" s="181"/>
      <c r="J3501" s="181"/>
      <c r="K3501" s="625"/>
      <c r="L3501" s="181"/>
    </row>
    <row r="3502" spans="2:12" x14ac:dyDescent="0.25">
      <c r="B3502" s="624"/>
      <c r="C3502" s="181"/>
      <c r="D3502" s="181"/>
      <c r="E3502" s="181"/>
      <c r="F3502" s="181"/>
      <c r="G3502" s="181"/>
      <c r="H3502" s="181"/>
      <c r="I3502" s="181"/>
      <c r="J3502" s="181"/>
      <c r="K3502" s="625"/>
      <c r="L3502" s="181"/>
    </row>
    <row r="3503" spans="2:12" x14ac:dyDescent="0.25">
      <c r="B3503" s="624"/>
      <c r="C3503" s="181"/>
      <c r="D3503" s="181"/>
      <c r="E3503" s="181"/>
      <c r="F3503" s="181"/>
      <c r="G3503" s="181"/>
      <c r="H3503" s="181"/>
      <c r="I3503" s="181"/>
      <c r="J3503" s="181"/>
      <c r="K3503" s="625"/>
      <c r="L3503" s="181"/>
    </row>
    <row r="3504" spans="2:12" x14ac:dyDescent="0.25">
      <c r="B3504" s="624"/>
      <c r="C3504" s="181"/>
      <c r="D3504" s="181"/>
      <c r="E3504" s="181"/>
      <c r="F3504" s="181"/>
      <c r="G3504" s="181"/>
      <c r="H3504" s="181"/>
      <c r="I3504" s="181"/>
      <c r="J3504" s="181"/>
      <c r="K3504" s="625"/>
      <c r="L3504" s="181"/>
    </row>
    <row r="3505" spans="2:12" x14ac:dyDescent="0.25">
      <c r="B3505" s="624"/>
      <c r="C3505" s="181"/>
      <c r="D3505" s="181"/>
      <c r="E3505" s="181"/>
      <c r="F3505" s="181"/>
      <c r="G3505" s="181"/>
      <c r="H3505" s="181"/>
      <c r="I3505" s="181"/>
      <c r="J3505" s="181"/>
      <c r="K3505" s="625"/>
      <c r="L3505" s="181"/>
    </row>
    <row r="3506" spans="2:12" x14ac:dyDescent="0.25">
      <c r="B3506" s="624"/>
      <c r="C3506" s="181"/>
      <c r="D3506" s="181"/>
      <c r="E3506" s="181"/>
      <c r="F3506" s="181"/>
      <c r="G3506" s="181"/>
      <c r="H3506" s="181"/>
      <c r="I3506" s="181"/>
      <c r="J3506" s="181"/>
      <c r="K3506" s="625"/>
      <c r="L3506" s="181"/>
    </row>
    <row r="3507" spans="2:12" x14ac:dyDescent="0.25">
      <c r="B3507" s="624"/>
      <c r="C3507" s="181"/>
      <c r="D3507" s="181"/>
      <c r="E3507" s="181"/>
      <c r="F3507" s="181"/>
      <c r="G3507" s="181"/>
      <c r="H3507" s="181"/>
      <c r="I3507" s="181"/>
      <c r="J3507" s="181"/>
      <c r="K3507" s="625"/>
      <c r="L3507" s="181"/>
    </row>
    <row r="3508" spans="2:12" x14ac:dyDescent="0.25">
      <c r="B3508" s="624"/>
      <c r="C3508" s="181"/>
      <c r="D3508" s="181"/>
      <c r="E3508" s="181"/>
      <c r="F3508" s="181"/>
      <c r="G3508" s="181"/>
      <c r="H3508" s="181"/>
      <c r="I3508" s="181"/>
      <c r="J3508" s="181"/>
      <c r="K3508" s="625"/>
      <c r="L3508" s="181"/>
    </row>
    <row r="3509" spans="2:12" x14ac:dyDescent="0.25">
      <c r="B3509" s="624"/>
      <c r="C3509" s="181"/>
      <c r="D3509" s="181"/>
      <c r="E3509" s="181"/>
      <c r="F3509" s="181"/>
      <c r="G3509" s="181"/>
      <c r="H3509" s="181"/>
      <c r="I3509" s="181"/>
      <c r="J3509" s="181"/>
      <c r="K3509" s="625"/>
      <c r="L3509" s="181"/>
    </row>
    <row r="3510" spans="2:12" x14ac:dyDescent="0.25">
      <c r="B3510" s="624"/>
      <c r="C3510" s="181"/>
      <c r="D3510" s="181"/>
      <c r="E3510" s="181"/>
      <c r="F3510" s="181"/>
      <c r="G3510" s="181"/>
      <c r="H3510" s="181"/>
      <c r="I3510" s="181"/>
      <c r="J3510" s="181"/>
      <c r="K3510" s="625"/>
      <c r="L3510" s="181"/>
    </row>
    <row r="3511" spans="2:12" x14ac:dyDescent="0.25">
      <c r="B3511" s="624"/>
      <c r="C3511" s="181"/>
      <c r="D3511" s="181"/>
      <c r="E3511" s="181"/>
      <c r="F3511" s="181"/>
      <c r="G3511" s="181"/>
      <c r="H3511" s="181"/>
      <c r="I3511" s="181"/>
      <c r="J3511" s="181"/>
      <c r="K3511" s="625"/>
      <c r="L3511" s="181"/>
    </row>
    <row r="3512" spans="2:12" x14ac:dyDescent="0.25">
      <c r="B3512" s="624"/>
      <c r="C3512" s="181"/>
      <c r="D3512" s="181"/>
      <c r="E3512" s="181"/>
      <c r="F3512" s="181"/>
      <c r="G3512" s="181"/>
      <c r="H3512" s="181"/>
      <c r="I3512" s="181"/>
      <c r="J3512" s="181"/>
      <c r="K3512" s="625"/>
      <c r="L3512" s="181"/>
    </row>
    <row r="3513" spans="2:12" x14ac:dyDescent="0.25">
      <c r="B3513" s="624"/>
      <c r="C3513" s="181"/>
      <c r="D3513" s="181"/>
      <c r="E3513" s="181"/>
      <c r="F3513" s="181"/>
      <c r="G3513" s="181"/>
      <c r="H3513" s="181"/>
      <c r="I3513" s="181"/>
      <c r="J3513" s="181"/>
      <c r="K3513" s="625"/>
      <c r="L3513" s="181"/>
    </row>
    <row r="3514" spans="2:12" x14ac:dyDescent="0.25">
      <c r="B3514" s="624"/>
      <c r="C3514" s="181"/>
      <c r="D3514" s="181"/>
      <c r="E3514" s="181"/>
      <c r="F3514" s="181"/>
      <c r="G3514" s="181"/>
      <c r="H3514" s="181"/>
      <c r="I3514" s="181"/>
      <c r="J3514" s="181"/>
      <c r="K3514" s="625"/>
      <c r="L3514" s="181"/>
    </row>
    <row r="3515" spans="2:12" x14ac:dyDescent="0.25">
      <c r="B3515" s="624"/>
      <c r="C3515" s="181"/>
      <c r="D3515" s="181"/>
      <c r="E3515" s="181"/>
      <c r="F3515" s="181"/>
      <c r="G3515" s="181"/>
      <c r="H3515" s="181"/>
      <c r="I3515" s="181"/>
      <c r="J3515" s="181"/>
      <c r="K3515" s="625"/>
      <c r="L3515" s="181"/>
    </row>
    <row r="3516" spans="2:12" x14ac:dyDescent="0.25">
      <c r="B3516" s="624"/>
      <c r="C3516" s="181"/>
      <c r="D3516" s="181"/>
      <c r="E3516" s="181"/>
      <c r="F3516" s="181"/>
      <c r="G3516" s="181"/>
      <c r="H3516" s="181"/>
      <c r="I3516" s="181"/>
      <c r="J3516" s="181"/>
      <c r="K3516" s="625"/>
      <c r="L3516" s="181"/>
    </row>
    <row r="3517" spans="2:12" x14ac:dyDescent="0.25">
      <c r="B3517" s="624"/>
      <c r="C3517" s="181"/>
      <c r="D3517" s="181"/>
      <c r="E3517" s="181"/>
      <c r="F3517" s="181"/>
      <c r="G3517" s="181"/>
      <c r="H3517" s="181"/>
      <c r="I3517" s="181"/>
      <c r="J3517" s="181"/>
      <c r="K3517" s="625"/>
      <c r="L3517" s="181"/>
    </row>
    <row r="3518" spans="2:12" x14ac:dyDescent="0.25">
      <c r="B3518" s="624"/>
      <c r="C3518" s="181"/>
      <c r="D3518" s="181"/>
      <c r="E3518" s="181"/>
      <c r="F3518" s="181"/>
      <c r="G3518" s="181"/>
      <c r="H3518" s="181"/>
      <c r="I3518" s="181"/>
      <c r="J3518" s="181"/>
      <c r="K3518" s="625"/>
      <c r="L3518" s="181"/>
    </row>
    <row r="3519" spans="2:12" x14ac:dyDescent="0.25">
      <c r="B3519" s="624"/>
      <c r="C3519" s="181"/>
      <c r="D3519" s="181"/>
      <c r="E3519" s="181"/>
      <c r="F3519" s="181"/>
      <c r="G3519" s="181"/>
      <c r="H3519" s="181"/>
      <c r="I3519" s="181"/>
      <c r="J3519" s="181"/>
      <c r="K3519" s="625"/>
      <c r="L3519" s="181"/>
    </row>
    <row r="3520" spans="2:12" x14ac:dyDescent="0.25">
      <c r="B3520" s="624"/>
      <c r="C3520" s="181"/>
      <c r="D3520" s="181"/>
      <c r="E3520" s="181"/>
      <c r="F3520" s="181"/>
      <c r="G3520" s="181"/>
      <c r="H3520" s="181"/>
      <c r="I3520" s="181"/>
      <c r="J3520" s="181"/>
      <c r="K3520" s="625"/>
      <c r="L3520" s="181"/>
    </row>
    <row r="3521" spans="2:12" x14ac:dyDescent="0.25">
      <c r="B3521" s="624"/>
      <c r="C3521" s="181"/>
      <c r="D3521" s="181"/>
      <c r="E3521" s="181"/>
      <c r="F3521" s="181"/>
      <c r="G3521" s="181"/>
      <c r="H3521" s="181"/>
      <c r="I3521" s="181"/>
      <c r="J3521" s="181"/>
      <c r="K3521" s="625"/>
      <c r="L3521" s="181"/>
    </row>
    <row r="3522" spans="2:12" x14ac:dyDescent="0.25">
      <c r="B3522" s="624"/>
      <c r="C3522" s="181"/>
      <c r="D3522" s="181"/>
      <c r="E3522" s="181"/>
      <c r="F3522" s="181"/>
      <c r="G3522" s="181"/>
      <c r="H3522" s="181"/>
      <c r="I3522" s="181"/>
      <c r="J3522" s="181"/>
      <c r="K3522" s="625"/>
      <c r="L3522" s="181"/>
    </row>
    <row r="3523" spans="2:12" x14ac:dyDescent="0.25">
      <c r="B3523" s="624"/>
      <c r="C3523" s="181"/>
      <c r="D3523" s="181"/>
      <c r="E3523" s="181"/>
      <c r="F3523" s="181"/>
      <c r="G3523" s="181"/>
      <c r="H3523" s="181"/>
      <c r="I3523" s="181"/>
      <c r="J3523" s="181"/>
      <c r="K3523" s="625"/>
      <c r="L3523" s="181"/>
    </row>
    <row r="3524" spans="2:12" x14ac:dyDescent="0.25">
      <c r="B3524" s="624"/>
      <c r="C3524" s="181"/>
      <c r="D3524" s="181"/>
      <c r="E3524" s="181"/>
      <c r="F3524" s="181"/>
      <c r="G3524" s="181"/>
      <c r="H3524" s="181"/>
      <c r="I3524" s="181"/>
      <c r="J3524" s="181"/>
      <c r="K3524" s="625"/>
      <c r="L3524" s="181"/>
    </row>
    <row r="3525" spans="2:12" x14ac:dyDescent="0.25">
      <c r="B3525" s="624"/>
      <c r="C3525" s="181"/>
      <c r="D3525" s="181"/>
      <c r="E3525" s="181"/>
      <c r="F3525" s="181"/>
      <c r="G3525" s="181"/>
      <c r="H3525" s="181"/>
      <c r="I3525" s="181"/>
      <c r="J3525" s="181"/>
      <c r="K3525" s="625"/>
      <c r="L3525" s="181"/>
    </row>
    <row r="3526" spans="2:12" x14ac:dyDescent="0.25">
      <c r="B3526" s="624"/>
      <c r="C3526" s="181"/>
      <c r="D3526" s="181"/>
      <c r="E3526" s="181"/>
      <c r="F3526" s="181"/>
      <c r="G3526" s="181"/>
      <c r="H3526" s="181"/>
      <c r="I3526" s="181"/>
      <c r="J3526" s="181"/>
      <c r="K3526" s="625"/>
      <c r="L3526" s="181"/>
    </row>
    <row r="3527" spans="2:12" x14ac:dyDescent="0.25">
      <c r="B3527" s="624"/>
      <c r="C3527" s="181"/>
      <c r="D3527" s="181"/>
      <c r="E3527" s="181"/>
      <c r="F3527" s="181"/>
      <c r="G3527" s="181"/>
      <c r="H3527" s="181"/>
      <c r="I3527" s="181"/>
      <c r="J3527" s="181"/>
      <c r="K3527" s="625"/>
      <c r="L3527" s="181"/>
    </row>
    <row r="3528" spans="2:12" x14ac:dyDescent="0.25">
      <c r="B3528" s="624"/>
      <c r="C3528" s="181"/>
      <c r="D3528" s="181"/>
      <c r="E3528" s="181"/>
      <c r="F3528" s="181"/>
      <c r="G3528" s="181"/>
      <c r="H3528" s="181"/>
      <c r="I3528" s="181"/>
      <c r="J3528" s="181"/>
      <c r="K3528" s="625"/>
      <c r="L3528" s="181"/>
    </row>
    <row r="3529" spans="2:12" x14ac:dyDescent="0.25">
      <c r="B3529" s="624"/>
      <c r="C3529" s="181"/>
      <c r="D3529" s="181"/>
      <c r="E3529" s="181"/>
      <c r="F3529" s="181"/>
      <c r="G3529" s="181"/>
      <c r="H3529" s="181"/>
      <c r="I3529" s="181"/>
      <c r="J3529" s="181"/>
      <c r="K3529" s="625"/>
      <c r="L3529" s="181"/>
    </row>
    <row r="3530" spans="2:12" x14ac:dyDescent="0.25">
      <c r="B3530" s="624"/>
      <c r="C3530" s="181"/>
      <c r="D3530" s="181"/>
      <c r="E3530" s="181"/>
      <c r="F3530" s="181"/>
      <c r="G3530" s="181"/>
      <c r="H3530" s="181"/>
      <c r="I3530" s="181"/>
      <c r="J3530" s="181"/>
      <c r="K3530" s="625"/>
      <c r="L3530" s="181"/>
    </row>
    <row r="3531" spans="2:12" x14ac:dyDescent="0.25">
      <c r="B3531" s="624"/>
      <c r="C3531" s="181"/>
      <c r="D3531" s="181"/>
      <c r="E3531" s="181"/>
      <c r="F3531" s="181"/>
      <c r="G3531" s="181"/>
      <c r="H3531" s="181"/>
      <c r="I3531" s="181"/>
      <c r="J3531" s="181"/>
      <c r="K3531" s="625"/>
      <c r="L3531" s="181"/>
    </row>
    <row r="3532" spans="2:12" x14ac:dyDescent="0.25">
      <c r="B3532" s="624"/>
      <c r="C3532" s="181"/>
      <c r="D3532" s="181"/>
      <c r="E3532" s="181"/>
      <c r="F3532" s="181"/>
      <c r="G3532" s="181"/>
      <c r="H3532" s="181"/>
      <c r="I3532" s="181"/>
      <c r="J3532" s="181"/>
      <c r="K3532" s="625"/>
      <c r="L3532" s="181"/>
    </row>
    <row r="3533" spans="2:12" x14ac:dyDescent="0.25">
      <c r="B3533" s="624"/>
      <c r="C3533" s="181"/>
      <c r="D3533" s="181"/>
      <c r="E3533" s="181"/>
      <c r="F3533" s="181"/>
      <c r="G3533" s="181"/>
      <c r="H3533" s="181"/>
      <c r="I3533" s="181"/>
      <c r="J3533" s="181"/>
      <c r="K3533" s="625"/>
      <c r="L3533" s="181"/>
    </row>
    <row r="3534" spans="2:12" x14ac:dyDescent="0.25">
      <c r="B3534" s="624"/>
      <c r="C3534" s="181"/>
      <c r="D3534" s="181"/>
      <c r="E3534" s="181"/>
      <c r="F3534" s="181"/>
      <c r="G3534" s="181"/>
      <c r="H3534" s="181"/>
      <c r="I3534" s="181"/>
      <c r="J3534" s="181"/>
      <c r="K3534" s="625"/>
      <c r="L3534" s="181"/>
    </row>
    <row r="3535" spans="2:12" x14ac:dyDescent="0.25">
      <c r="B3535" s="624"/>
      <c r="C3535" s="181"/>
      <c r="D3535" s="181"/>
      <c r="E3535" s="181"/>
      <c r="F3535" s="181"/>
      <c r="G3535" s="181"/>
      <c r="H3535" s="181"/>
      <c r="I3535" s="181"/>
      <c r="J3535" s="181"/>
      <c r="K3535" s="625"/>
      <c r="L3535" s="181"/>
    </row>
    <row r="3536" spans="2:12" x14ac:dyDescent="0.25">
      <c r="B3536" s="624"/>
      <c r="C3536" s="181"/>
      <c r="D3536" s="181"/>
      <c r="E3536" s="181"/>
      <c r="F3536" s="181"/>
      <c r="G3536" s="181"/>
      <c r="H3536" s="181"/>
      <c r="I3536" s="181"/>
      <c r="J3536" s="181"/>
      <c r="K3536" s="625"/>
      <c r="L3536" s="181"/>
    </row>
    <row r="3537" spans="2:12" x14ac:dyDescent="0.25">
      <c r="B3537" s="624"/>
      <c r="C3537" s="181"/>
      <c r="D3537" s="181"/>
      <c r="E3537" s="181"/>
      <c r="F3537" s="181"/>
      <c r="G3537" s="181"/>
      <c r="H3537" s="181"/>
      <c r="I3537" s="181"/>
      <c r="J3537" s="181"/>
      <c r="K3537" s="625"/>
      <c r="L3537" s="181"/>
    </row>
    <row r="3538" spans="2:12" x14ac:dyDescent="0.25">
      <c r="B3538" s="624"/>
      <c r="C3538" s="181"/>
      <c r="D3538" s="181"/>
      <c r="E3538" s="181"/>
      <c r="F3538" s="181"/>
      <c r="G3538" s="181"/>
      <c r="H3538" s="181"/>
      <c r="I3538" s="181"/>
      <c r="J3538" s="181"/>
      <c r="K3538" s="625"/>
      <c r="L3538" s="181"/>
    </row>
    <row r="3539" spans="2:12" x14ac:dyDescent="0.25">
      <c r="B3539" s="624"/>
      <c r="C3539" s="181"/>
      <c r="D3539" s="181"/>
      <c r="E3539" s="181"/>
      <c r="F3539" s="181"/>
      <c r="G3539" s="181"/>
      <c r="H3539" s="181"/>
      <c r="I3539" s="181"/>
      <c r="J3539" s="181"/>
      <c r="K3539" s="625"/>
      <c r="L3539" s="181"/>
    </row>
    <row r="3540" spans="2:12" x14ac:dyDescent="0.25">
      <c r="B3540" s="624"/>
      <c r="C3540" s="181"/>
      <c r="D3540" s="181"/>
      <c r="E3540" s="181"/>
      <c r="F3540" s="181"/>
      <c r="G3540" s="181"/>
      <c r="H3540" s="181"/>
      <c r="I3540" s="181"/>
      <c r="J3540" s="181"/>
      <c r="K3540" s="625"/>
      <c r="L3540" s="181"/>
    </row>
    <row r="3541" spans="2:12" x14ac:dyDescent="0.25">
      <c r="B3541" s="624"/>
      <c r="C3541" s="181"/>
      <c r="D3541" s="181"/>
      <c r="E3541" s="181"/>
      <c r="F3541" s="181"/>
      <c r="G3541" s="181"/>
      <c r="H3541" s="181"/>
      <c r="I3541" s="181"/>
      <c r="J3541" s="181"/>
      <c r="K3541" s="625"/>
      <c r="L3541" s="181"/>
    </row>
    <row r="3542" spans="2:12" x14ac:dyDescent="0.25">
      <c r="B3542" s="624"/>
      <c r="C3542" s="181"/>
      <c r="D3542" s="181"/>
      <c r="E3542" s="181"/>
      <c r="F3542" s="181"/>
      <c r="G3542" s="181"/>
      <c r="H3542" s="181"/>
      <c r="I3542" s="181"/>
      <c r="J3542" s="181"/>
      <c r="K3542" s="625"/>
      <c r="L3542" s="181"/>
    </row>
    <row r="3543" spans="2:12" x14ac:dyDescent="0.25">
      <c r="B3543" s="624"/>
      <c r="C3543" s="181"/>
      <c r="D3543" s="181"/>
      <c r="E3543" s="181"/>
      <c r="F3543" s="181"/>
      <c r="G3543" s="181"/>
      <c r="H3543" s="181"/>
      <c r="I3543" s="181"/>
      <c r="J3543" s="181"/>
      <c r="K3543" s="625"/>
      <c r="L3543" s="181"/>
    </row>
    <row r="3544" spans="2:12" x14ac:dyDescent="0.25">
      <c r="B3544" s="624"/>
      <c r="C3544" s="181"/>
      <c r="D3544" s="181"/>
      <c r="E3544" s="181"/>
      <c r="F3544" s="181"/>
      <c r="G3544" s="181"/>
      <c r="H3544" s="181"/>
      <c r="I3544" s="181"/>
      <c r="J3544" s="181"/>
      <c r="K3544" s="625"/>
      <c r="L3544" s="181"/>
    </row>
    <row r="3545" spans="2:12" x14ac:dyDescent="0.25">
      <c r="B3545" s="624"/>
      <c r="C3545" s="181"/>
      <c r="D3545" s="181"/>
      <c r="E3545" s="181"/>
      <c r="F3545" s="181"/>
      <c r="G3545" s="181"/>
      <c r="H3545" s="181"/>
      <c r="I3545" s="181"/>
      <c r="J3545" s="181"/>
      <c r="K3545" s="625"/>
      <c r="L3545" s="181"/>
    </row>
    <row r="3546" spans="2:12" x14ac:dyDescent="0.25">
      <c r="B3546" s="624"/>
      <c r="C3546" s="181"/>
      <c r="D3546" s="181"/>
      <c r="E3546" s="181"/>
      <c r="F3546" s="181"/>
      <c r="G3546" s="181"/>
      <c r="H3546" s="181"/>
      <c r="I3546" s="181"/>
      <c r="J3546" s="181"/>
      <c r="K3546" s="625"/>
      <c r="L3546" s="181"/>
    </row>
    <row r="3547" spans="2:12" x14ac:dyDescent="0.25">
      <c r="B3547" s="624"/>
      <c r="C3547" s="181"/>
      <c r="D3547" s="181"/>
      <c r="E3547" s="181"/>
      <c r="F3547" s="181"/>
      <c r="G3547" s="181"/>
      <c r="H3547" s="181"/>
      <c r="I3547" s="181"/>
      <c r="J3547" s="181"/>
      <c r="K3547" s="625"/>
      <c r="L3547" s="181"/>
    </row>
    <row r="3548" spans="2:12" x14ac:dyDescent="0.25">
      <c r="B3548" s="624"/>
      <c r="C3548" s="181"/>
      <c r="D3548" s="181"/>
      <c r="E3548" s="181"/>
      <c r="F3548" s="181"/>
      <c r="G3548" s="181"/>
      <c r="H3548" s="181"/>
      <c r="I3548" s="181"/>
      <c r="J3548" s="181"/>
      <c r="K3548" s="625"/>
      <c r="L3548" s="181"/>
    </row>
    <row r="3549" spans="2:12" x14ac:dyDescent="0.25">
      <c r="B3549" s="624"/>
      <c r="C3549" s="181"/>
      <c r="D3549" s="181"/>
      <c r="E3549" s="181"/>
      <c r="F3549" s="181"/>
      <c r="G3549" s="181"/>
      <c r="H3549" s="181"/>
      <c r="I3549" s="181"/>
      <c r="J3549" s="181"/>
      <c r="K3549" s="625"/>
      <c r="L3549" s="181"/>
    </row>
    <row r="3550" spans="2:12" x14ac:dyDescent="0.25">
      <c r="B3550" s="624"/>
      <c r="C3550" s="181"/>
      <c r="D3550" s="181"/>
      <c r="E3550" s="181"/>
      <c r="F3550" s="181"/>
      <c r="G3550" s="181"/>
      <c r="H3550" s="181"/>
      <c r="I3550" s="181"/>
      <c r="J3550" s="181"/>
      <c r="K3550" s="625"/>
      <c r="L3550" s="181"/>
    </row>
    <row r="3551" spans="2:12" x14ac:dyDescent="0.25">
      <c r="B3551" s="624"/>
      <c r="C3551" s="181"/>
      <c r="D3551" s="181"/>
      <c r="E3551" s="181"/>
      <c r="F3551" s="181"/>
      <c r="G3551" s="181"/>
      <c r="H3551" s="181"/>
      <c r="I3551" s="181"/>
      <c r="J3551" s="181"/>
      <c r="K3551" s="625"/>
      <c r="L3551" s="181"/>
    </row>
    <row r="3552" spans="2:12" x14ac:dyDescent="0.25">
      <c r="B3552" s="624"/>
      <c r="C3552" s="181"/>
      <c r="D3552" s="181"/>
      <c r="E3552" s="181"/>
      <c r="F3552" s="181"/>
      <c r="G3552" s="181"/>
      <c r="H3552" s="181"/>
      <c r="I3552" s="181"/>
      <c r="J3552" s="181"/>
      <c r="K3552" s="625"/>
      <c r="L3552" s="181"/>
    </row>
    <row r="3553" spans="2:12" x14ac:dyDescent="0.25">
      <c r="B3553" s="624"/>
      <c r="C3553" s="181"/>
      <c r="D3553" s="181"/>
      <c r="E3553" s="181"/>
      <c r="F3553" s="181"/>
      <c r="G3553" s="181"/>
      <c r="H3553" s="181"/>
      <c r="I3553" s="181"/>
      <c r="J3553" s="181"/>
      <c r="K3553" s="625"/>
      <c r="L3553" s="181"/>
    </row>
    <row r="3554" spans="2:12" x14ac:dyDescent="0.25">
      <c r="B3554" s="624"/>
      <c r="C3554" s="181"/>
      <c r="D3554" s="181"/>
      <c r="E3554" s="181"/>
      <c r="F3554" s="181"/>
      <c r="G3554" s="181"/>
      <c r="H3554" s="181"/>
      <c r="I3554" s="181"/>
      <c r="J3554" s="181"/>
      <c r="K3554" s="625"/>
      <c r="L3554" s="181"/>
    </row>
    <row r="3555" spans="2:12" x14ac:dyDescent="0.25">
      <c r="B3555" s="624"/>
      <c r="C3555" s="181"/>
      <c r="D3555" s="181"/>
      <c r="E3555" s="181"/>
      <c r="F3555" s="181"/>
      <c r="G3555" s="181"/>
      <c r="H3555" s="181"/>
      <c r="I3555" s="181"/>
      <c r="J3555" s="181"/>
      <c r="K3555" s="625"/>
      <c r="L3555" s="181"/>
    </row>
    <row r="3556" spans="2:12" x14ac:dyDescent="0.25">
      <c r="B3556" s="624"/>
      <c r="C3556" s="181"/>
      <c r="D3556" s="181"/>
      <c r="E3556" s="181"/>
      <c r="F3556" s="181"/>
      <c r="G3556" s="181"/>
      <c r="H3556" s="181"/>
      <c r="I3556" s="181"/>
      <c r="J3556" s="181"/>
      <c r="K3556" s="625"/>
      <c r="L3556" s="181"/>
    </row>
    <row r="3557" spans="2:12" x14ac:dyDescent="0.25">
      <c r="B3557" s="624"/>
      <c r="C3557" s="181"/>
      <c r="D3557" s="181"/>
      <c r="E3557" s="181"/>
      <c r="F3557" s="181"/>
      <c r="G3557" s="181"/>
      <c r="H3557" s="181"/>
      <c r="I3557" s="181"/>
      <c r="J3557" s="181"/>
      <c r="K3557" s="625"/>
      <c r="L3557" s="181"/>
    </row>
    <row r="3558" spans="2:12" x14ac:dyDescent="0.25">
      <c r="B3558" s="624"/>
      <c r="C3558" s="181"/>
      <c r="D3558" s="181"/>
      <c r="E3558" s="181"/>
      <c r="F3558" s="181"/>
      <c r="G3558" s="181"/>
      <c r="H3558" s="181"/>
      <c r="I3558" s="181"/>
      <c r="J3558" s="181"/>
      <c r="K3558" s="625"/>
      <c r="L3558" s="181"/>
    </row>
    <row r="3559" spans="2:12" x14ac:dyDescent="0.25">
      <c r="B3559" s="624"/>
      <c r="C3559" s="181"/>
      <c r="D3559" s="181"/>
      <c r="E3559" s="181"/>
      <c r="F3559" s="181"/>
      <c r="G3559" s="181"/>
      <c r="H3559" s="181"/>
      <c r="I3559" s="181"/>
      <c r="J3559" s="181"/>
      <c r="K3559" s="625"/>
      <c r="L3559" s="181"/>
    </row>
    <row r="3560" spans="2:12" x14ac:dyDescent="0.25">
      <c r="B3560" s="624"/>
      <c r="C3560" s="181"/>
      <c r="D3560" s="181"/>
      <c r="E3560" s="181"/>
      <c r="F3560" s="181"/>
      <c r="G3560" s="181"/>
      <c r="H3560" s="181"/>
      <c r="I3560" s="181"/>
      <c r="J3560" s="181"/>
      <c r="K3560" s="625"/>
      <c r="L3560" s="181"/>
    </row>
    <row r="3561" spans="2:12" x14ac:dyDescent="0.25">
      <c r="B3561" s="624"/>
      <c r="C3561" s="181"/>
      <c r="D3561" s="181"/>
      <c r="E3561" s="181"/>
      <c r="F3561" s="181"/>
      <c r="G3561" s="181"/>
      <c r="H3561" s="181"/>
      <c r="I3561" s="181"/>
      <c r="J3561" s="181"/>
      <c r="K3561" s="625"/>
      <c r="L3561" s="181"/>
    </row>
    <row r="3562" spans="2:12" x14ac:dyDescent="0.25">
      <c r="B3562" s="624"/>
      <c r="C3562" s="181"/>
      <c r="D3562" s="181"/>
      <c r="E3562" s="181"/>
      <c r="F3562" s="181"/>
      <c r="G3562" s="181"/>
      <c r="H3562" s="181"/>
      <c r="I3562" s="181"/>
      <c r="J3562" s="181"/>
      <c r="K3562" s="625"/>
      <c r="L3562" s="181"/>
    </row>
    <row r="3563" spans="2:12" x14ac:dyDescent="0.25">
      <c r="B3563" s="624"/>
      <c r="C3563" s="181"/>
      <c r="D3563" s="181"/>
      <c r="E3563" s="181"/>
      <c r="F3563" s="181"/>
      <c r="G3563" s="181"/>
      <c r="H3563" s="181"/>
      <c r="I3563" s="181"/>
      <c r="J3563" s="181"/>
      <c r="K3563" s="625"/>
      <c r="L3563" s="181"/>
    </row>
    <row r="3564" spans="2:12" x14ac:dyDescent="0.25">
      <c r="B3564" s="624"/>
      <c r="C3564" s="181"/>
      <c r="D3564" s="181"/>
      <c r="E3564" s="181"/>
      <c r="F3564" s="181"/>
      <c r="G3564" s="181"/>
      <c r="H3564" s="181"/>
      <c r="I3564" s="181"/>
      <c r="J3564" s="181"/>
      <c r="K3564" s="625"/>
      <c r="L3564" s="181"/>
    </row>
    <row r="3565" spans="2:12" x14ac:dyDescent="0.25">
      <c r="B3565" s="624"/>
      <c r="C3565" s="181"/>
      <c r="D3565" s="181"/>
      <c r="E3565" s="181"/>
      <c r="F3565" s="181"/>
      <c r="G3565" s="181"/>
      <c r="H3565" s="181"/>
      <c r="I3565" s="181"/>
      <c r="J3565" s="181"/>
      <c r="K3565" s="625"/>
      <c r="L3565" s="181"/>
    </row>
    <row r="3566" spans="2:12" x14ac:dyDescent="0.25">
      <c r="B3566" s="624"/>
      <c r="C3566" s="181"/>
      <c r="D3566" s="181"/>
      <c r="E3566" s="181"/>
      <c r="F3566" s="181"/>
      <c r="G3566" s="181"/>
      <c r="H3566" s="181"/>
      <c r="I3566" s="181"/>
      <c r="J3566" s="181"/>
      <c r="K3566" s="625"/>
      <c r="L3566" s="181"/>
    </row>
    <row r="3567" spans="2:12" x14ac:dyDescent="0.25">
      <c r="B3567" s="624"/>
      <c r="C3567" s="181"/>
      <c r="D3567" s="181"/>
      <c r="E3567" s="181"/>
      <c r="F3567" s="181"/>
      <c r="G3567" s="181"/>
      <c r="H3567" s="181"/>
      <c r="I3567" s="181"/>
      <c r="J3567" s="181"/>
      <c r="K3567" s="625"/>
      <c r="L3567" s="181"/>
    </row>
    <row r="3568" spans="2:12" x14ac:dyDescent="0.25">
      <c r="B3568" s="624"/>
      <c r="C3568" s="181"/>
      <c r="D3568" s="181"/>
      <c r="E3568" s="181"/>
      <c r="F3568" s="181"/>
      <c r="G3568" s="181"/>
      <c r="H3568" s="181"/>
      <c r="I3568" s="181"/>
      <c r="J3568" s="181"/>
      <c r="K3568" s="625"/>
      <c r="L3568" s="181"/>
    </row>
    <row r="3569" spans="2:12" x14ac:dyDescent="0.25">
      <c r="B3569" s="624"/>
      <c r="C3569" s="181"/>
      <c r="D3569" s="181"/>
      <c r="E3569" s="181"/>
      <c r="F3569" s="181"/>
      <c r="G3569" s="181"/>
      <c r="H3569" s="181"/>
      <c r="I3569" s="181"/>
      <c r="J3569" s="181"/>
      <c r="K3569" s="625"/>
      <c r="L3569" s="181"/>
    </row>
    <row r="3570" spans="2:12" x14ac:dyDescent="0.25">
      <c r="B3570" s="624"/>
      <c r="C3570" s="181"/>
      <c r="D3570" s="181"/>
      <c r="E3570" s="181"/>
      <c r="F3570" s="181"/>
      <c r="G3570" s="181"/>
      <c r="H3570" s="181"/>
      <c r="I3570" s="181"/>
      <c r="J3570" s="181"/>
      <c r="K3570" s="625"/>
      <c r="L3570" s="181"/>
    </row>
    <row r="3571" spans="2:12" x14ac:dyDescent="0.25">
      <c r="B3571" s="624"/>
      <c r="C3571" s="181"/>
      <c r="D3571" s="181"/>
      <c r="E3571" s="181"/>
      <c r="F3571" s="181"/>
      <c r="G3571" s="181"/>
      <c r="H3571" s="181"/>
      <c r="I3571" s="181"/>
      <c r="J3571" s="181"/>
      <c r="K3571" s="625"/>
      <c r="L3571" s="181"/>
    </row>
    <row r="3572" spans="2:12" x14ac:dyDescent="0.25">
      <c r="B3572" s="624"/>
      <c r="C3572" s="181"/>
      <c r="D3572" s="181"/>
      <c r="E3572" s="181"/>
      <c r="F3572" s="181"/>
      <c r="G3572" s="181"/>
      <c r="H3572" s="181"/>
      <c r="I3572" s="181"/>
      <c r="J3572" s="181"/>
      <c r="K3572" s="625"/>
      <c r="L3572" s="181"/>
    </row>
    <row r="3573" spans="2:12" x14ac:dyDescent="0.25">
      <c r="B3573" s="624"/>
      <c r="C3573" s="181"/>
      <c r="D3573" s="181"/>
      <c r="E3573" s="181"/>
      <c r="F3573" s="181"/>
      <c r="G3573" s="181"/>
      <c r="H3573" s="181"/>
      <c r="I3573" s="181"/>
      <c r="J3573" s="181"/>
      <c r="K3573" s="625"/>
      <c r="L3573" s="181"/>
    </row>
    <row r="3574" spans="2:12" x14ac:dyDescent="0.25">
      <c r="B3574" s="624"/>
      <c r="C3574" s="181"/>
      <c r="D3574" s="181"/>
      <c r="E3574" s="181"/>
      <c r="F3574" s="181"/>
      <c r="G3574" s="181"/>
      <c r="H3574" s="181"/>
      <c r="I3574" s="181"/>
      <c r="J3574" s="181"/>
      <c r="K3574" s="625"/>
      <c r="L3574" s="181"/>
    </row>
    <row r="3575" spans="2:12" x14ac:dyDescent="0.25">
      <c r="B3575" s="624"/>
      <c r="C3575" s="181"/>
      <c r="D3575" s="181"/>
      <c r="E3575" s="181"/>
      <c r="F3575" s="181"/>
      <c r="G3575" s="181"/>
      <c r="H3575" s="181"/>
      <c r="I3575" s="181"/>
      <c r="J3575" s="181"/>
      <c r="K3575" s="625"/>
      <c r="L3575" s="181"/>
    </row>
    <row r="3576" spans="2:12" x14ac:dyDescent="0.25">
      <c r="B3576" s="624"/>
      <c r="C3576" s="181"/>
      <c r="D3576" s="181"/>
      <c r="E3576" s="181"/>
      <c r="F3576" s="181"/>
      <c r="G3576" s="181"/>
      <c r="H3576" s="181"/>
      <c r="I3576" s="181"/>
      <c r="J3576" s="181"/>
      <c r="K3576" s="625"/>
      <c r="L3576" s="181"/>
    </row>
    <row r="3577" spans="2:12" x14ac:dyDescent="0.25">
      <c r="B3577" s="624"/>
      <c r="C3577" s="181"/>
      <c r="D3577" s="181"/>
      <c r="E3577" s="181"/>
      <c r="F3577" s="181"/>
      <c r="G3577" s="181"/>
      <c r="H3577" s="181"/>
      <c r="I3577" s="181"/>
      <c r="J3577" s="181"/>
      <c r="K3577" s="625"/>
      <c r="L3577" s="181"/>
    </row>
    <row r="3578" spans="2:12" x14ac:dyDescent="0.25">
      <c r="B3578" s="624"/>
      <c r="C3578" s="181"/>
      <c r="D3578" s="181"/>
      <c r="E3578" s="181"/>
      <c r="F3578" s="181"/>
      <c r="G3578" s="181"/>
      <c r="H3578" s="181"/>
      <c r="I3578" s="181"/>
      <c r="J3578" s="181"/>
      <c r="K3578" s="625"/>
      <c r="L3578" s="181"/>
    </row>
    <row r="3579" spans="2:12" x14ac:dyDescent="0.25">
      <c r="B3579" s="624"/>
      <c r="C3579" s="181"/>
      <c r="D3579" s="181"/>
      <c r="E3579" s="181"/>
      <c r="F3579" s="181"/>
      <c r="G3579" s="181"/>
      <c r="H3579" s="181"/>
      <c r="I3579" s="181"/>
      <c r="J3579" s="181"/>
      <c r="K3579" s="625"/>
      <c r="L3579" s="181"/>
    </row>
    <row r="3580" spans="2:12" x14ac:dyDescent="0.25">
      <c r="B3580" s="624"/>
      <c r="C3580" s="181"/>
      <c r="D3580" s="181"/>
      <c r="E3580" s="181"/>
      <c r="F3580" s="181"/>
      <c r="G3580" s="181"/>
      <c r="H3580" s="181"/>
      <c r="I3580" s="181"/>
      <c r="J3580" s="181"/>
      <c r="K3580" s="625"/>
      <c r="L3580" s="181"/>
    </row>
    <row r="3581" spans="2:12" x14ac:dyDescent="0.25">
      <c r="B3581" s="624"/>
      <c r="C3581" s="181"/>
      <c r="D3581" s="181"/>
      <c r="E3581" s="181"/>
      <c r="F3581" s="181"/>
      <c r="G3581" s="181"/>
      <c r="H3581" s="181"/>
      <c r="I3581" s="181"/>
      <c r="J3581" s="181"/>
      <c r="K3581" s="625"/>
      <c r="L3581" s="181"/>
    </row>
    <row r="3582" spans="2:12" x14ac:dyDescent="0.25">
      <c r="B3582" s="624"/>
      <c r="C3582" s="181"/>
      <c r="D3582" s="181"/>
      <c r="E3582" s="181"/>
      <c r="F3582" s="181"/>
      <c r="G3582" s="181"/>
      <c r="H3582" s="181"/>
      <c r="I3582" s="181"/>
      <c r="J3582" s="181"/>
      <c r="K3582" s="625"/>
      <c r="L3582" s="181"/>
    </row>
    <row r="3583" spans="2:12" x14ac:dyDescent="0.25">
      <c r="B3583" s="624"/>
      <c r="C3583" s="181"/>
      <c r="D3583" s="181"/>
      <c r="E3583" s="181"/>
      <c r="F3583" s="181"/>
      <c r="G3583" s="181"/>
      <c r="H3583" s="181"/>
      <c r="I3583" s="181"/>
      <c r="J3583" s="181"/>
      <c r="K3583" s="625"/>
      <c r="L3583" s="181"/>
    </row>
    <row r="3584" spans="2:12" x14ac:dyDescent="0.25">
      <c r="B3584" s="624"/>
      <c r="C3584" s="181"/>
      <c r="D3584" s="181"/>
      <c r="E3584" s="181"/>
      <c r="F3584" s="181"/>
      <c r="G3584" s="181"/>
      <c r="H3584" s="181"/>
      <c r="I3584" s="181"/>
      <c r="J3584" s="181"/>
      <c r="K3584" s="625"/>
      <c r="L3584" s="181"/>
    </row>
    <row r="3585" spans="2:12" x14ac:dyDescent="0.25">
      <c r="B3585" s="624"/>
      <c r="C3585" s="181"/>
      <c r="D3585" s="181"/>
      <c r="E3585" s="181"/>
      <c r="F3585" s="181"/>
      <c r="G3585" s="181"/>
      <c r="H3585" s="181"/>
      <c r="I3585" s="181"/>
      <c r="J3585" s="181"/>
      <c r="K3585" s="625"/>
      <c r="L3585" s="181"/>
    </row>
    <row r="3586" spans="2:12" x14ac:dyDescent="0.25">
      <c r="B3586" s="624"/>
      <c r="C3586" s="181"/>
      <c r="D3586" s="181"/>
      <c r="E3586" s="181"/>
      <c r="F3586" s="181"/>
      <c r="G3586" s="181"/>
      <c r="H3586" s="181"/>
      <c r="I3586" s="181"/>
      <c r="J3586" s="181"/>
      <c r="K3586" s="625"/>
      <c r="L3586" s="181"/>
    </row>
    <row r="3587" spans="2:12" x14ac:dyDescent="0.25">
      <c r="B3587" s="624"/>
      <c r="C3587" s="181"/>
      <c r="D3587" s="181"/>
      <c r="E3587" s="181"/>
      <c r="F3587" s="181"/>
      <c r="G3587" s="181"/>
      <c r="H3587" s="181"/>
      <c r="I3587" s="181"/>
      <c r="J3587" s="181"/>
      <c r="K3587" s="625"/>
      <c r="L3587" s="181"/>
    </row>
    <row r="3588" spans="2:12" x14ac:dyDescent="0.25">
      <c r="B3588" s="624"/>
      <c r="C3588" s="181"/>
      <c r="D3588" s="181"/>
      <c r="E3588" s="181"/>
      <c r="F3588" s="181"/>
      <c r="G3588" s="181"/>
      <c r="H3588" s="181"/>
      <c r="I3588" s="181"/>
      <c r="J3588" s="181"/>
      <c r="K3588" s="625"/>
      <c r="L3588" s="181"/>
    </row>
    <row r="3589" spans="2:12" x14ac:dyDescent="0.25">
      <c r="B3589" s="624"/>
      <c r="C3589" s="181"/>
      <c r="D3589" s="181"/>
      <c r="E3589" s="181"/>
      <c r="F3589" s="181"/>
      <c r="G3589" s="181"/>
      <c r="H3589" s="181"/>
      <c r="I3589" s="181"/>
      <c r="J3589" s="181"/>
      <c r="K3589" s="625"/>
      <c r="L3589" s="181"/>
    </row>
    <row r="3590" spans="2:12" x14ac:dyDescent="0.25">
      <c r="B3590" s="624"/>
      <c r="C3590" s="181"/>
      <c r="D3590" s="181"/>
      <c r="E3590" s="181"/>
      <c r="F3590" s="181"/>
      <c r="G3590" s="181"/>
      <c r="H3590" s="181"/>
      <c r="I3590" s="181"/>
      <c r="J3590" s="181"/>
      <c r="K3590" s="625"/>
      <c r="L3590" s="181"/>
    </row>
    <row r="3591" spans="2:12" x14ac:dyDescent="0.25">
      <c r="B3591" s="624"/>
      <c r="C3591" s="181"/>
      <c r="D3591" s="181"/>
      <c r="E3591" s="181"/>
      <c r="F3591" s="181"/>
      <c r="G3591" s="181"/>
      <c r="H3591" s="181"/>
      <c r="I3591" s="181"/>
      <c r="J3591" s="181"/>
      <c r="K3591" s="625"/>
      <c r="L3591" s="181"/>
    </row>
    <row r="3592" spans="2:12" x14ac:dyDescent="0.25">
      <c r="B3592" s="624"/>
      <c r="C3592" s="181"/>
      <c r="D3592" s="181"/>
      <c r="E3592" s="181"/>
      <c r="F3592" s="181"/>
      <c r="G3592" s="181"/>
      <c r="H3592" s="181"/>
      <c r="I3592" s="181"/>
      <c r="J3592" s="181"/>
      <c r="K3592" s="625"/>
      <c r="L3592" s="181"/>
    </row>
    <row r="3593" spans="2:12" x14ac:dyDescent="0.25">
      <c r="B3593" s="624"/>
      <c r="C3593" s="181"/>
      <c r="D3593" s="181"/>
      <c r="E3593" s="181"/>
      <c r="F3593" s="181"/>
      <c r="G3593" s="181"/>
      <c r="H3593" s="181"/>
      <c r="I3593" s="181"/>
      <c r="J3593" s="181"/>
      <c r="K3593" s="625"/>
      <c r="L3593" s="181"/>
    </row>
    <row r="3594" spans="2:12" x14ac:dyDescent="0.25">
      <c r="B3594" s="624"/>
      <c r="C3594" s="181"/>
      <c r="D3594" s="181"/>
      <c r="E3594" s="181"/>
      <c r="F3594" s="181"/>
      <c r="G3594" s="181"/>
      <c r="H3594" s="181"/>
      <c r="I3594" s="181"/>
      <c r="J3594" s="181"/>
      <c r="K3594" s="625"/>
      <c r="L3594" s="181"/>
    </row>
    <row r="3595" spans="2:12" x14ac:dyDescent="0.25">
      <c r="B3595" s="624"/>
      <c r="C3595" s="181"/>
      <c r="D3595" s="181"/>
      <c r="E3595" s="181"/>
      <c r="F3595" s="181"/>
      <c r="G3595" s="181"/>
      <c r="H3595" s="181"/>
      <c r="I3595" s="181"/>
      <c r="J3595" s="181"/>
      <c r="K3595" s="625"/>
      <c r="L3595" s="181"/>
    </row>
    <row r="3596" spans="2:12" x14ac:dyDescent="0.25">
      <c r="B3596" s="624"/>
      <c r="C3596" s="181"/>
      <c r="D3596" s="181"/>
      <c r="E3596" s="181"/>
      <c r="F3596" s="181"/>
      <c r="G3596" s="181"/>
      <c r="H3596" s="181"/>
      <c r="I3596" s="181"/>
      <c r="J3596" s="181"/>
      <c r="K3596" s="625"/>
      <c r="L3596" s="181"/>
    </row>
    <row r="3597" spans="2:12" x14ac:dyDescent="0.25">
      <c r="B3597" s="624"/>
      <c r="C3597" s="181"/>
      <c r="D3597" s="181"/>
      <c r="E3597" s="181"/>
      <c r="F3597" s="181"/>
      <c r="G3597" s="181"/>
      <c r="H3597" s="181"/>
      <c r="I3597" s="181"/>
      <c r="J3597" s="181"/>
      <c r="K3597" s="625"/>
      <c r="L3597" s="181"/>
    </row>
    <row r="3598" spans="2:12" x14ac:dyDescent="0.25">
      <c r="B3598" s="624"/>
      <c r="C3598" s="181"/>
      <c r="D3598" s="181"/>
      <c r="E3598" s="181"/>
      <c r="F3598" s="181"/>
      <c r="G3598" s="181"/>
      <c r="H3598" s="181"/>
      <c r="I3598" s="181"/>
      <c r="J3598" s="181"/>
      <c r="K3598" s="625"/>
      <c r="L3598" s="181"/>
    </row>
    <row r="3599" spans="2:12" x14ac:dyDescent="0.25">
      <c r="B3599" s="624"/>
      <c r="C3599" s="181"/>
      <c r="D3599" s="181"/>
      <c r="E3599" s="181"/>
      <c r="F3599" s="181"/>
      <c r="G3599" s="181"/>
      <c r="H3599" s="181"/>
      <c r="I3599" s="181"/>
      <c r="J3599" s="181"/>
      <c r="K3599" s="625"/>
      <c r="L3599" s="181"/>
    </row>
    <row r="3600" spans="2:12" x14ac:dyDescent="0.25">
      <c r="B3600" s="624"/>
      <c r="C3600" s="181"/>
      <c r="D3600" s="181"/>
      <c r="E3600" s="181"/>
      <c r="F3600" s="181"/>
      <c r="G3600" s="181"/>
      <c r="H3600" s="181"/>
      <c r="I3600" s="181"/>
      <c r="J3600" s="181"/>
      <c r="K3600" s="625"/>
      <c r="L3600" s="181"/>
    </row>
    <row r="3601" spans="2:12" x14ac:dyDescent="0.25">
      <c r="B3601" s="624"/>
      <c r="C3601" s="181"/>
      <c r="D3601" s="181"/>
      <c r="E3601" s="181"/>
      <c r="F3601" s="181"/>
      <c r="G3601" s="181"/>
      <c r="H3601" s="181"/>
      <c r="I3601" s="181"/>
      <c r="J3601" s="181"/>
      <c r="K3601" s="625"/>
      <c r="L3601" s="181"/>
    </row>
    <row r="3602" spans="2:12" x14ac:dyDescent="0.25">
      <c r="B3602" s="624"/>
      <c r="C3602" s="181"/>
      <c r="D3602" s="181"/>
      <c r="E3602" s="181"/>
      <c r="F3602" s="181"/>
      <c r="G3602" s="181"/>
      <c r="H3602" s="181"/>
      <c r="I3602" s="181"/>
      <c r="J3602" s="181"/>
      <c r="K3602" s="625"/>
      <c r="L3602" s="181"/>
    </row>
    <row r="3603" spans="2:12" x14ac:dyDescent="0.25">
      <c r="B3603" s="624"/>
      <c r="C3603" s="181"/>
      <c r="D3603" s="181"/>
      <c r="E3603" s="181"/>
      <c r="F3603" s="181"/>
      <c r="G3603" s="181"/>
      <c r="H3603" s="181"/>
      <c r="I3603" s="181"/>
      <c r="J3603" s="181"/>
      <c r="K3603" s="625"/>
      <c r="L3603" s="181"/>
    </row>
    <row r="3604" spans="2:12" x14ac:dyDescent="0.25">
      <c r="B3604" s="624"/>
      <c r="C3604" s="181"/>
      <c r="D3604" s="181"/>
      <c r="E3604" s="181"/>
      <c r="F3604" s="181"/>
      <c r="G3604" s="181"/>
      <c r="H3604" s="181"/>
      <c r="I3604" s="181"/>
      <c r="J3604" s="181"/>
      <c r="K3604" s="625"/>
      <c r="L3604" s="181"/>
    </row>
    <row r="3605" spans="2:12" x14ac:dyDescent="0.25">
      <c r="B3605" s="624"/>
      <c r="C3605" s="181"/>
      <c r="D3605" s="181"/>
      <c r="E3605" s="181"/>
      <c r="F3605" s="181"/>
      <c r="G3605" s="181"/>
      <c r="H3605" s="181"/>
      <c r="I3605" s="181"/>
      <c r="J3605" s="181"/>
      <c r="K3605" s="625"/>
      <c r="L3605" s="181"/>
    </row>
    <row r="3606" spans="2:12" x14ac:dyDescent="0.25">
      <c r="B3606" s="624"/>
      <c r="C3606" s="181"/>
      <c r="D3606" s="181"/>
      <c r="E3606" s="181"/>
      <c r="F3606" s="181"/>
      <c r="G3606" s="181"/>
      <c r="H3606" s="181"/>
      <c r="I3606" s="181"/>
      <c r="J3606" s="181"/>
      <c r="K3606" s="625"/>
      <c r="L3606" s="181"/>
    </row>
    <row r="3607" spans="2:12" x14ac:dyDescent="0.25">
      <c r="B3607" s="624"/>
      <c r="C3607" s="181"/>
      <c r="D3607" s="181"/>
      <c r="E3607" s="181"/>
      <c r="F3607" s="181"/>
      <c r="G3607" s="181"/>
      <c r="H3607" s="181"/>
      <c r="I3607" s="181"/>
      <c r="J3607" s="181"/>
      <c r="K3607" s="625"/>
      <c r="L3607" s="181"/>
    </row>
    <row r="3608" spans="2:12" x14ac:dyDescent="0.25">
      <c r="B3608" s="624"/>
      <c r="C3608" s="181"/>
      <c r="D3608" s="181"/>
      <c r="E3608" s="181"/>
      <c r="F3608" s="181"/>
      <c r="G3608" s="181"/>
      <c r="H3608" s="181"/>
      <c r="I3608" s="181"/>
      <c r="J3608" s="181"/>
      <c r="K3608" s="625"/>
      <c r="L3608" s="181"/>
    </row>
    <row r="3609" spans="2:12" x14ac:dyDescent="0.25">
      <c r="B3609" s="624"/>
      <c r="C3609" s="181"/>
      <c r="D3609" s="181"/>
      <c r="E3609" s="181"/>
      <c r="F3609" s="181"/>
      <c r="G3609" s="181"/>
      <c r="H3609" s="181"/>
      <c r="I3609" s="181"/>
      <c r="J3609" s="181"/>
      <c r="K3609" s="625"/>
      <c r="L3609" s="181"/>
    </row>
    <row r="3610" spans="2:12" x14ac:dyDescent="0.25">
      <c r="B3610" s="624"/>
      <c r="C3610" s="181"/>
      <c r="D3610" s="181"/>
      <c r="E3610" s="181"/>
      <c r="F3610" s="181"/>
      <c r="G3610" s="181"/>
      <c r="H3610" s="181"/>
      <c r="I3610" s="181"/>
      <c r="J3610" s="181"/>
      <c r="K3610" s="625"/>
      <c r="L3610" s="181"/>
    </row>
    <row r="3611" spans="2:12" x14ac:dyDescent="0.25">
      <c r="B3611" s="624"/>
      <c r="C3611" s="181"/>
      <c r="D3611" s="181"/>
      <c r="E3611" s="181"/>
      <c r="F3611" s="181"/>
      <c r="G3611" s="181"/>
      <c r="H3611" s="181"/>
      <c r="I3611" s="181"/>
      <c r="J3611" s="181"/>
      <c r="K3611" s="625"/>
      <c r="L3611" s="181"/>
    </row>
    <row r="3612" spans="2:12" x14ac:dyDescent="0.25">
      <c r="B3612" s="624"/>
      <c r="C3612" s="181"/>
      <c r="D3612" s="181"/>
      <c r="E3612" s="181"/>
      <c r="F3612" s="181"/>
      <c r="G3612" s="181"/>
      <c r="H3612" s="181"/>
      <c r="I3612" s="181"/>
      <c r="J3612" s="181"/>
      <c r="K3612" s="625"/>
      <c r="L3612" s="181"/>
    </row>
    <row r="3613" spans="2:12" x14ac:dyDescent="0.25">
      <c r="B3613" s="624"/>
      <c r="C3613" s="181"/>
      <c r="D3613" s="181"/>
      <c r="E3613" s="181"/>
      <c r="F3613" s="181"/>
      <c r="G3613" s="181"/>
      <c r="H3613" s="181"/>
      <c r="I3613" s="181"/>
      <c r="J3613" s="181"/>
      <c r="K3613" s="625"/>
      <c r="L3613" s="181"/>
    </row>
    <row r="3614" spans="2:12" x14ac:dyDescent="0.25">
      <c r="B3614" s="624"/>
      <c r="C3614" s="181"/>
      <c r="D3614" s="181"/>
      <c r="E3614" s="181"/>
      <c r="F3614" s="181"/>
      <c r="G3614" s="181"/>
      <c r="H3614" s="181"/>
      <c r="I3614" s="181"/>
      <c r="J3614" s="181"/>
      <c r="K3614" s="625"/>
      <c r="L3614" s="181"/>
    </row>
    <row r="3615" spans="2:12" x14ac:dyDescent="0.25">
      <c r="B3615" s="624"/>
      <c r="C3615" s="181"/>
      <c r="D3615" s="181"/>
      <c r="E3615" s="181"/>
      <c r="F3615" s="181"/>
      <c r="G3615" s="181"/>
      <c r="H3615" s="181"/>
      <c r="I3615" s="181"/>
      <c r="J3615" s="181"/>
      <c r="K3615" s="625"/>
      <c r="L3615" s="181"/>
    </row>
    <row r="3616" spans="2:12" x14ac:dyDescent="0.25">
      <c r="B3616" s="624"/>
      <c r="C3616" s="181"/>
      <c r="D3616" s="181"/>
      <c r="E3616" s="181"/>
      <c r="F3616" s="181"/>
      <c r="G3616" s="181"/>
      <c r="H3616" s="181"/>
      <c r="I3616" s="181"/>
      <c r="J3616" s="181"/>
      <c r="K3616" s="625"/>
      <c r="L3616" s="181"/>
    </row>
    <row r="3617" spans="2:12" x14ac:dyDescent="0.25">
      <c r="B3617" s="624"/>
      <c r="C3617" s="181"/>
      <c r="D3617" s="181"/>
      <c r="E3617" s="181"/>
      <c r="F3617" s="181"/>
      <c r="G3617" s="181"/>
      <c r="H3617" s="181"/>
      <c r="I3617" s="181"/>
      <c r="J3617" s="181"/>
      <c r="K3617" s="625"/>
      <c r="L3617" s="181"/>
    </row>
    <row r="3618" spans="2:12" x14ac:dyDescent="0.25">
      <c r="B3618" s="624"/>
      <c r="C3618" s="181"/>
      <c r="D3618" s="181"/>
      <c r="E3618" s="181"/>
      <c r="F3618" s="181"/>
      <c r="G3618" s="181"/>
      <c r="H3618" s="181"/>
      <c r="I3618" s="181"/>
      <c r="J3618" s="181"/>
      <c r="K3618" s="625"/>
      <c r="L3618" s="181"/>
    </row>
    <row r="3619" spans="2:12" x14ac:dyDescent="0.25">
      <c r="B3619" s="624"/>
      <c r="C3619" s="181"/>
      <c r="D3619" s="181"/>
      <c r="E3619" s="181"/>
      <c r="F3619" s="181"/>
      <c r="G3619" s="181"/>
      <c r="H3619" s="181"/>
      <c r="I3619" s="181"/>
      <c r="J3619" s="181"/>
      <c r="K3619" s="625"/>
      <c r="L3619" s="181"/>
    </row>
    <row r="3620" spans="2:12" x14ac:dyDescent="0.25">
      <c r="B3620" s="624"/>
      <c r="C3620" s="181"/>
      <c r="D3620" s="181"/>
      <c r="E3620" s="181"/>
      <c r="F3620" s="181"/>
      <c r="G3620" s="181"/>
      <c r="H3620" s="181"/>
      <c r="I3620" s="181"/>
      <c r="J3620" s="181"/>
      <c r="K3620" s="625"/>
      <c r="L3620" s="181"/>
    </row>
    <row r="3621" spans="2:12" x14ac:dyDescent="0.25">
      <c r="B3621" s="624"/>
      <c r="C3621" s="181"/>
      <c r="D3621" s="181"/>
      <c r="E3621" s="181"/>
      <c r="F3621" s="181"/>
      <c r="G3621" s="181"/>
      <c r="H3621" s="181"/>
      <c r="I3621" s="181"/>
      <c r="J3621" s="181"/>
      <c r="K3621" s="625"/>
      <c r="L3621" s="181"/>
    </row>
    <row r="3622" spans="2:12" x14ac:dyDescent="0.25">
      <c r="B3622" s="624"/>
      <c r="C3622" s="181"/>
      <c r="D3622" s="181"/>
      <c r="E3622" s="181"/>
      <c r="F3622" s="181"/>
      <c r="G3622" s="181"/>
      <c r="H3622" s="181"/>
      <c r="I3622" s="181"/>
      <c r="J3622" s="181"/>
      <c r="K3622" s="625"/>
      <c r="L3622" s="181"/>
    </row>
    <row r="3623" spans="2:12" x14ac:dyDescent="0.25">
      <c r="B3623" s="624"/>
      <c r="C3623" s="181"/>
      <c r="D3623" s="181"/>
      <c r="E3623" s="181"/>
      <c r="F3623" s="181"/>
      <c r="G3623" s="181"/>
      <c r="H3623" s="181"/>
      <c r="I3623" s="181"/>
      <c r="J3623" s="181"/>
      <c r="K3623" s="625"/>
      <c r="L3623" s="181"/>
    </row>
    <row r="3624" spans="2:12" x14ac:dyDescent="0.25">
      <c r="B3624" s="624"/>
      <c r="C3624" s="181"/>
      <c r="D3624" s="181"/>
      <c r="E3624" s="181"/>
      <c r="F3624" s="181"/>
      <c r="G3624" s="181"/>
      <c r="H3624" s="181"/>
      <c r="I3624" s="181"/>
      <c r="J3624" s="181"/>
      <c r="K3624" s="625"/>
      <c r="L3624" s="181"/>
    </row>
    <row r="3625" spans="2:12" x14ac:dyDescent="0.25">
      <c r="B3625" s="624"/>
      <c r="C3625" s="181"/>
      <c r="D3625" s="181"/>
      <c r="E3625" s="181"/>
      <c r="F3625" s="181"/>
      <c r="G3625" s="181"/>
      <c r="H3625" s="181"/>
      <c r="I3625" s="181"/>
      <c r="J3625" s="181"/>
      <c r="K3625" s="625"/>
      <c r="L3625" s="181"/>
    </row>
    <row r="3626" spans="2:12" x14ac:dyDescent="0.25">
      <c r="B3626" s="624"/>
      <c r="C3626" s="181"/>
      <c r="D3626" s="181"/>
      <c r="E3626" s="181"/>
      <c r="F3626" s="181"/>
      <c r="G3626" s="181"/>
      <c r="H3626" s="181"/>
      <c r="I3626" s="181"/>
      <c r="J3626" s="181"/>
      <c r="K3626" s="625"/>
      <c r="L3626" s="181"/>
    </row>
    <row r="3627" spans="2:12" x14ac:dyDescent="0.25">
      <c r="B3627" s="624"/>
      <c r="C3627" s="181"/>
      <c r="D3627" s="181"/>
      <c r="E3627" s="181"/>
      <c r="F3627" s="181"/>
      <c r="G3627" s="181"/>
      <c r="H3627" s="181"/>
      <c r="I3627" s="181"/>
      <c r="J3627" s="181"/>
      <c r="K3627" s="625"/>
      <c r="L3627" s="181"/>
    </row>
    <row r="3628" spans="2:12" x14ac:dyDescent="0.25">
      <c r="B3628" s="624"/>
      <c r="C3628" s="181"/>
      <c r="D3628" s="181"/>
      <c r="E3628" s="181"/>
      <c r="F3628" s="181"/>
      <c r="G3628" s="181"/>
      <c r="H3628" s="181"/>
      <c r="I3628" s="181"/>
      <c r="J3628" s="181"/>
      <c r="K3628" s="625"/>
      <c r="L3628" s="181"/>
    </row>
    <row r="3629" spans="2:12" x14ac:dyDescent="0.25">
      <c r="B3629" s="624"/>
      <c r="C3629" s="181"/>
      <c r="D3629" s="181"/>
      <c r="E3629" s="181"/>
      <c r="F3629" s="181"/>
      <c r="G3629" s="181"/>
      <c r="H3629" s="181"/>
      <c r="I3629" s="181"/>
      <c r="J3629" s="181"/>
      <c r="K3629" s="625"/>
      <c r="L3629" s="181"/>
    </row>
    <row r="3630" spans="2:12" x14ac:dyDescent="0.25">
      <c r="B3630" s="624"/>
      <c r="C3630" s="181"/>
      <c r="D3630" s="181"/>
      <c r="E3630" s="181"/>
      <c r="F3630" s="181"/>
      <c r="G3630" s="181"/>
      <c r="H3630" s="181"/>
      <c r="I3630" s="181"/>
      <c r="J3630" s="181"/>
      <c r="K3630" s="625"/>
      <c r="L3630" s="181"/>
    </row>
    <row r="3631" spans="2:12" x14ac:dyDescent="0.25">
      <c r="B3631" s="624"/>
      <c r="C3631" s="181"/>
      <c r="D3631" s="181"/>
      <c r="E3631" s="181"/>
      <c r="F3631" s="181"/>
      <c r="G3631" s="181"/>
      <c r="H3631" s="181"/>
      <c r="I3631" s="181"/>
      <c r="J3631" s="181"/>
      <c r="K3631" s="625"/>
      <c r="L3631" s="181"/>
    </row>
    <row r="3632" spans="2:12" x14ac:dyDescent="0.25">
      <c r="B3632" s="624"/>
      <c r="C3632" s="181"/>
      <c r="D3632" s="181"/>
      <c r="E3632" s="181"/>
      <c r="F3632" s="181"/>
      <c r="G3632" s="181"/>
      <c r="H3632" s="181"/>
      <c r="I3632" s="181"/>
      <c r="J3632" s="181"/>
      <c r="K3632" s="625"/>
      <c r="L3632" s="181"/>
    </row>
    <row r="3633" spans="2:12" x14ac:dyDescent="0.25">
      <c r="B3633" s="624"/>
      <c r="C3633" s="181"/>
      <c r="D3633" s="181"/>
      <c r="E3633" s="181"/>
      <c r="F3633" s="181"/>
      <c r="G3633" s="181"/>
      <c r="H3633" s="181"/>
      <c r="I3633" s="181"/>
      <c r="J3633" s="181"/>
      <c r="K3633" s="625"/>
      <c r="L3633" s="181"/>
    </row>
    <row r="3634" spans="2:12" x14ac:dyDescent="0.25">
      <c r="B3634" s="624"/>
      <c r="C3634" s="181"/>
      <c r="D3634" s="181"/>
      <c r="E3634" s="181"/>
      <c r="F3634" s="181"/>
      <c r="G3634" s="181"/>
      <c r="H3634" s="181"/>
      <c r="I3634" s="181"/>
      <c r="J3634" s="181"/>
      <c r="K3634" s="625"/>
      <c r="L3634" s="181"/>
    </row>
    <row r="3635" spans="2:12" x14ac:dyDescent="0.25">
      <c r="B3635" s="624"/>
      <c r="C3635" s="181"/>
      <c r="D3635" s="181"/>
      <c r="E3635" s="181"/>
      <c r="F3635" s="181"/>
      <c r="G3635" s="181"/>
      <c r="H3635" s="181"/>
      <c r="I3635" s="181"/>
      <c r="J3635" s="181"/>
      <c r="K3635" s="625"/>
      <c r="L3635" s="181"/>
    </row>
    <row r="3636" spans="2:12" x14ac:dyDescent="0.25">
      <c r="B3636" s="624"/>
      <c r="C3636" s="181"/>
      <c r="D3636" s="181"/>
      <c r="E3636" s="181"/>
      <c r="F3636" s="181"/>
      <c r="G3636" s="181"/>
      <c r="H3636" s="181"/>
      <c r="I3636" s="181"/>
      <c r="J3636" s="181"/>
      <c r="K3636" s="625"/>
      <c r="L3636" s="181"/>
    </row>
    <row r="3637" spans="2:12" x14ac:dyDescent="0.25">
      <c r="B3637" s="624"/>
      <c r="C3637" s="181"/>
      <c r="D3637" s="181"/>
      <c r="E3637" s="181"/>
      <c r="F3637" s="181"/>
      <c r="G3637" s="181"/>
      <c r="H3637" s="181"/>
      <c r="I3637" s="181"/>
      <c r="J3637" s="181"/>
      <c r="K3637" s="625"/>
      <c r="L3637" s="181"/>
    </row>
    <row r="3638" spans="2:12" x14ac:dyDescent="0.25">
      <c r="B3638" s="624"/>
      <c r="C3638" s="181"/>
      <c r="D3638" s="181"/>
      <c r="E3638" s="181"/>
      <c r="F3638" s="181"/>
      <c r="G3638" s="181"/>
      <c r="H3638" s="181"/>
      <c r="I3638" s="181"/>
      <c r="J3638" s="181"/>
      <c r="K3638" s="625"/>
      <c r="L3638" s="181"/>
    </row>
    <row r="3639" spans="2:12" x14ac:dyDescent="0.25">
      <c r="B3639" s="624"/>
      <c r="C3639" s="181"/>
      <c r="D3639" s="181"/>
      <c r="E3639" s="181"/>
      <c r="F3639" s="181"/>
      <c r="G3639" s="181"/>
      <c r="H3639" s="181"/>
      <c r="I3639" s="181"/>
      <c r="J3639" s="181"/>
      <c r="K3639" s="625"/>
      <c r="L3639" s="181"/>
    </row>
    <row r="3640" spans="2:12" x14ac:dyDescent="0.25">
      <c r="B3640" s="624"/>
      <c r="C3640" s="181"/>
      <c r="D3640" s="181"/>
      <c r="E3640" s="181"/>
      <c r="F3640" s="181"/>
      <c r="G3640" s="181"/>
      <c r="H3640" s="181"/>
      <c r="I3640" s="181"/>
      <c r="J3640" s="181"/>
      <c r="K3640" s="625"/>
      <c r="L3640" s="181"/>
    </row>
    <row r="3641" spans="2:12" x14ac:dyDescent="0.25">
      <c r="B3641" s="624"/>
      <c r="C3641" s="181"/>
      <c r="D3641" s="181"/>
      <c r="E3641" s="181"/>
      <c r="F3641" s="181"/>
      <c r="G3641" s="181"/>
      <c r="H3641" s="181"/>
      <c r="I3641" s="181"/>
      <c r="J3641" s="181"/>
      <c r="K3641" s="625"/>
      <c r="L3641" s="181"/>
    </row>
    <row r="3642" spans="2:12" x14ac:dyDescent="0.25">
      <c r="B3642" s="624"/>
      <c r="C3642" s="181"/>
      <c r="D3642" s="181"/>
      <c r="E3642" s="181"/>
      <c r="F3642" s="181"/>
      <c r="G3642" s="181"/>
      <c r="H3642" s="181"/>
      <c r="I3642" s="181"/>
      <c r="J3642" s="181"/>
      <c r="K3642" s="625"/>
      <c r="L3642" s="181"/>
    </row>
    <row r="3643" spans="2:12" x14ac:dyDescent="0.25">
      <c r="B3643" s="624"/>
      <c r="C3643" s="181"/>
      <c r="D3643" s="181"/>
      <c r="E3643" s="181"/>
      <c r="F3643" s="181"/>
      <c r="G3643" s="181"/>
      <c r="H3643" s="181"/>
      <c r="I3643" s="181"/>
      <c r="J3643" s="181"/>
      <c r="K3643" s="625"/>
      <c r="L3643" s="181"/>
    </row>
    <row r="3644" spans="2:12" x14ac:dyDescent="0.25">
      <c r="B3644" s="624"/>
      <c r="C3644" s="181"/>
      <c r="D3644" s="181"/>
      <c r="E3644" s="181"/>
      <c r="F3644" s="181"/>
      <c r="G3644" s="181"/>
      <c r="H3644" s="181"/>
      <c r="I3644" s="181"/>
      <c r="J3644" s="181"/>
      <c r="K3644" s="625"/>
      <c r="L3644" s="181"/>
    </row>
    <row r="3645" spans="2:12" x14ac:dyDescent="0.25">
      <c r="B3645" s="624"/>
      <c r="C3645" s="181"/>
      <c r="D3645" s="181"/>
      <c r="E3645" s="181"/>
      <c r="F3645" s="181"/>
      <c r="G3645" s="181"/>
      <c r="H3645" s="181"/>
      <c r="I3645" s="181"/>
      <c r="J3645" s="181"/>
      <c r="K3645" s="625"/>
      <c r="L3645" s="181"/>
    </row>
    <row r="3646" spans="2:12" x14ac:dyDescent="0.25">
      <c r="B3646" s="624"/>
      <c r="C3646" s="181"/>
      <c r="D3646" s="181"/>
      <c r="E3646" s="181"/>
      <c r="F3646" s="181"/>
      <c r="G3646" s="181"/>
      <c r="H3646" s="181"/>
      <c r="I3646" s="181"/>
      <c r="J3646" s="181"/>
      <c r="K3646" s="625"/>
      <c r="L3646" s="181"/>
    </row>
    <row r="3647" spans="2:12" x14ac:dyDescent="0.25">
      <c r="B3647" s="624"/>
      <c r="C3647" s="181"/>
      <c r="D3647" s="181"/>
      <c r="E3647" s="181"/>
      <c r="F3647" s="181"/>
      <c r="G3647" s="181"/>
      <c r="H3647" s="181"/>
      <c r="I3647" s="181"/>
      <c r="J3647" s="181"/>
      <c r="K3647" s="625"/>
      <c r="L3647" s="181"/>
    </row>
    <row r="3648" spans="2:12" x14ac:dyDescent="0.25">
      <c r="B3648" s="624"/>
      <c r="C3648" s="181"/>
      <c r="D3648" s="181"/>
      <c r="E3648" s="181"/>
      <c r="F3648" s="181"/>
      <c r="G3648" s="181"/>
      <c r="H3648" s="181"/>
      <c r="I3648" s="181"/>
      <c r="J3648" s="181"/>
      <c r="K3648" s="625"/>
      <c r="L3648" s="181"/>
    </row>
    <row r="3649" spans="2:12" x14ac:dyDescent="0.25">
      <c r="B3649" s="624"/>
      <c r="C3649" s="181"/>
      <c r="D3649" s="181"/>
      <c r="E3649" s="181"/>
      <c r="F3649" s="181"/>
      <c r="G3649" s="181"/>
      <c r="H3649" s="181"/>
      <c r="I3649" s="181"/>
      <c r="J3649" s="181"/>
      <c r="K3649" s="625"/>
      <c r="L3649" s="181"/>
    </row>
    <row r="3650" spans="2:12" x14ac:dyDescent="0.25">
      <c r="B3650" s="624"/>
      <c r="C3650" s="181"/>
      <c r="D3650" s="181"/>
      <c r="E3650" s="181"/>
      <c r="F3650" s="181"/>
      <c r="G3650" s="181"/>
      <c r="H3650" s="181"/>
      <c r="I3650" s="181"/>
      <c r="J3650" s="181"/>
      <c r="K3650" s="625"/>
      <c r="L3650" s="181"/>
    </row>
    <row r="3651" spans="2:12" x14ac:dyDescent="0.25">
      <c r="B3651" s="624"/>
      <c r="C3651" s="181"/>
      <c r="D3651" s="181"/>
      <c r="E3651" s="181"/>
      <c r="F3651" s="181"/>
      <c r="G3651" s="181"/>
      <c r="H3651" s="181"/>
      <c r="I3651" s="181"/>
      <c r="J3651" s="181"/>
      <c r="K3651" s="625"/>
      <c r="L3651" s="181"/>
    </row>
    <row r="3652" spans="2:12" x14ac:dyDescent="0.25">
      <c r="B3652" s="624"/>
      <c r="C3652" s="181"/>
      <c r="D3652" s="181"/>
      <c r="E3652" s="181"/>
      <c r="F3652" s="181"/>
      <c r="G3652" s="181"/>
      <c r="H3652" s="181"/>
      <c r="I3652" s="181"/>
      <c r="J3652" s="181"/>
      <c r="K3652" s="625"/>
      <c r="L3652" s="181"/>
    </row>
    <row r="3653" spans="2:12" x14ac:dyDescent="0.25">
      <c r="B3653" s="624"/>
      <c r="C3653" s="181"/>
      <c r="D3653" s="181"/>
      <c r="E3653" s="181"/>
      <c r="F3653" s="181"/>
      <c r="G3653" s="181"/>
      <c r="H3653" s="181"/>
      <c r="I3653" s="181"/>
      <c r="J3653" s="181"/>
      <c r="K3653" s="625"/>
      <c r="L3653" s="181"/>
    </row>
    <row r="3654" spans="2:12" x14ac:dyDescent="0.25">
      <c r="B3654" s="624"/>
      <c r="C3654" s="181"/>
      <c r="D3654" s="181"/>
      <c r="E3654" s="181"/>
      <c r="F3654" s="181"/>
      <c r="G3654" s="181"/>
      <c r="H3654" s="181"/>
      <c r="I3654" s="181"/>
      <c r="J3654" s="181"/>
      <c r="K3654" s="625"/>
      <c r="L3654" s="181"/>
    </row>
    <row r="3655" spans="2:12" x14ac:dyDescent="0.25">
      <c r="B3655" s="624"/>
      <c r="C3655" s="181"/>
      <c r="D3655" s="181"/>
      <c r="E3655" s="181"/>
      <c r="F3655" s="181"/>
      <c r="G3655" s="181"/>
      <c r="H3655" s="181"/>
      <c r="I3655" s="181"/>
      <c r="J3655" s="181"/>
      <c r="K3655" s="625"/>
      <c r="L3655" s="181"/>
    </row>
    <row r="3656" spans="2:12" x14ac:dyDescent="0.25">
      <c r="B3656" s="624"/>
      <c r="C3656" s="181"/>
      <c r="D3656" s="181"/>
      <c r="E3656" s="181"/>
      <c r="F3656" s="181"/>
      <c r="G3656" s="181"/>
      <c r="H3656" s="181"/>
      <c r="I3656" s="181"/>
      <c r="J3656" s="181"/>
      <c r="K3656" s="625"/>
      <c r="L3656" s="181"/>
    </row>
    <row r="3657" spans="2:12" x14ac:dyDescent="0.25">
      <c r="B3657" s="624"/>
      <c r="C3657" s="181"/>
      <c r="D3657" s="181"/>
      <c r="E3657" s="181"/>
      <c r="F3657" s="181"/>
      <c r="G3657" s="181"/>
      <c r="H3657" s="181"/>
      <c r="I3657" s="181"/>
      <c r="J3657" s="181"/>
      <c r="K3657" s="625"/>
      <c r="L3657" s="181"/>
    </row>
    <row r="3658" spans="2:12" x14ac:dyDescent="0.25">
      <c r="B3658" s="624"/>
      <c r="C3658" s="181"/>
      <c r="D3658" s="181"/>
      <c r="E3658" s="181"/>
      <c r="F3658" s="181"/>
      <c r="G3658" s="181"/>
      <c r="H3658" s="181"/>
      <c r="I3658" s="181"/>
      <c r="J3658" s="181"/>
      <c r="K3658" s="625"/>
      <c r="L3658" s="181"/>
    </row>
    <row r="3659" spans="2:12" x14ac:dyDescent="0.25">
      <c r="B3659" s="624"/>
      <c r="C3659" s="181"/>
      <c r="D3659" s="181"/>
      <c r="E3659" s="181"/>
      <c r="F3659" s="181"/>
      <c r="G3659" s="181"/>
      <c r="H3659" s="181"/>
      <c r="I3659" s="181"/>
      <c r="J3659" s="181"/>
      <c r="K3659" s="625"/>
      <c r="L3659" s="181"/>
    </row>
    <row r="3660" spans="2:12" x14ac:dyDescent="0.25">
      <c r="B3660" s="624"/>
      <c r="C3660" s="181"/>
      <c r="D3660" s="181"/>
      <c r="E3660" s="181"/>
      <c r="F3660" s="181"/>
      <c r="G3660" s="181"/>
      <c r="H3660" s="181"/>
      <c r="I3660" s="181"/>
      <c r="J3660" s="181"/>
      <c r="K3660" s="625"/>
      <c r="L3660" s="181"/>
    </row>
    <row r="3661" spans="2:12" x14ac:dyDescent="0.25">
      <c r="B3661" s="624"/>
      <c r="C3661" s="181"/>
      <c r="D3661" s="181"/>
      <c r="E3661" s="181"/>
      <c r="F3661" s="181"/>
      <c r="G3661" s="181"/>
      <c r="H3661" s="181"/>
      <c r="I3661" s="181"/>
      <c r="J3661" s="181"/>
      <c r="K3661" s="625"/>
      <c r="L3661" s="181"/>
    </row>
    <row r="3662" spans="2:12" x14ac:dyDescent="0.25">
      <c r="B3662" s="624"/>
      <c r="C3662" s="181"/>
      <c r="D3662" s="181"/>
      <c r="E3662" s="181"/>
      <c r="F3662" s="181"/>
      <c r="G3662" s="181"/>
      <c r="H3662" s="181"/>
      <c r="I3662" s="181"/>
      <c r="J3662" s="181"/>
      <c r="K3662" s="625"/>
      <c r="L3662" s="181"/>
    </row>
    <row r="3663" spans="2:12" x14ac:dyDescent="0.25">
      <c r="B3663" s="624"/>
      <c r="C3663" s="181"/>
      <c r="D3663" s="181"/>
      <c r="E3663" s="181"/>
      <c r="F3663" s="181"/>
      <c r="G3663" s="181"/>
      <c r="H3663" s="181"/>
      <c r="I3663" s="181"/>
      <c r="J3663" s="181"/>
      <c r="K3663" s="625"/>
      <c r="L3663" s="181"/>
    </row>
    <row r="3664" spans="2:12" x14ac:dyDescent="0.25">
      <c r="B3664" s="624"/>
      <c r="C3664" s="181"/>
      <c r="D3664" s="181"/>
      <c r="E3664" s="181"/>
      <c r="F3664" s="181"/>
      <c r="G3664" s="181"/>
      <c r="H3664" s="181"/>
      <c r="I3664" s="181"/>
      <c r="J3664" s="181"/>
      <c r="K3664" s="625"/>
      <c r="L3664" s="181"/>
    </row>
    <row r="3665" spans="2:12" x14ac:dyDescent="0.25">
      <c r="B3665" s="624"/>
      <c r="C3665" s="181"/>
      <c r="D3665" s="181"/>
      <c r="E3665" s="181"/>
      <c r="F3665" s="181"/>
      <c r="G3665" s="181"/>
      <c r="H3665" s="181"/>
      <c r="I3665" s="181"/>
      <c r="J3665" s="181"/>
      <c r="K3665" s="625"/>
      <c r="L3665" s="181"/>
    </row>
    <row r="3666" spans="2:12" x14ac:dyDescent="0.25">
      <c r="B3666" s="624"/>
      <c r="C3666" s="181"/>
      <c r="D3666" s="181"/>
      <c r="E3666" s="181"/>
      <c r="F3666" s="181"/>
      <c r="G3666" s="181"/>
      <c r="H3666" s="181"/>
      <c r="I3666" s="181"/>
      <c r="J3666" s="181"/>
      <c r="K3666" s="625"/>
      <c r="L3666" s="181"/>
    </row>
    <row r="3667" spans="2:12" x14ac:dyDescent="0.25">
      <c r="B3667" s="624"/>
      <c r="C3667" s="181"/>
      <c r="D3667" s="181"/>
      <c r="E3667" s="181"/>
      <c r="F3667" s="181"/>
      <c r="G3667" s="181"/>
      <c r="H3667" s="181"/>
      <c r="I3667" s="181"/>
      <c r="J3667" s="181"/>
      <c r="K3667" s="625"/>
      <c r="L3667" s="181"/>
    </row>
    <row r="3668" spans="2:12" x14ac:dyDescent="0.25">
      <c r="B3668" s="624"/>
      <c r="C3668" s="181"/>
      <c r="D3668" s="181"/>
      <c r="E3668" s="181"/>
      <c r="F3668" s="181"/>
      <c r="G3668" s="181"/>
      <c r="H3668" s="181"/>
      <c r="I3668" s="181"/>
      <c r="J3668" s="181"/>
      <c r="K3668" s="625"/>
      <c r="L3668" s="181"/>
    </row>
    <row r="3669" spans="2:12" x14ac:dyDescent="0.25">
      <c r="B3669" s="624"/>
      <c r="C3669" s="181"/>
      <c r="D3669" s="181"/>
      <c r="E3669" s="181"/>
      <c r="F3669" s="181"/>
      <c r="G3669" s="181"/>
      <c r="H3669" s="181"/>
      <c r="I3669" s="181"/>
      <c r="J3669" s="181"/>
      <c r="K3669" s="625"/>
      <c r="L3669" s="181"/>
    </row>
    <row r="3670" spans="2:12" x14ac:dyDescent="0.25">
      <c r="B3670" s="624"/>
      <c r="C3670" s="181"/>
      <c r="D3670" s="181"/>
      <c r="E3670" s="181"/>
      <c r="F3670" s="181"/>
      <c r="G3670" s="181"/>
      <c r="H3670" s="181"/>
      <c r="I3670" s="181"/>
      <c r="J3670" s="181"/>
      <c r="K3670" s="625"/>
      <c r="L3670" s="181"/>
    </row>
    <row r="3671" spans="2:12" x14ac:dyDescent="0.25">
      <c r="B3671" s="624"/>
      <c r="C3671" s="181"/>
      <c r="D3671" s="181"/>
      <c r="E3671" s="181"/>
      <c r="F3671" s="181"/>
      <c r="G3671" s="181"/>
      <c r="H3671" s="181"/>
      <c r="I3671" s="181"/>
      <c r="J3671" s="181"/>
      <c r="K3671" s="625"/>
      <c r="L3671" s="181"/>
    </row>
    <row r="3672" spans="2:12" x14ac:dyDescent="0.25">
      <c r="B3672" s="624"/>
      <c r="C3672" s="181"/>
      <c r="D3672" s="181"/>
      <c r="E3672" s="181"/>
      <c r="F3672" s="181"/>
      <c r="G3672" s="181"/>
      <c r="H3672" s="181"/>
      <c r="I3672" s="181"/>
      <c r="J3672" s="181"/>
      <c r="K3672" s="625"/>
      <c r="L3672" s="181"/>
    </row>
    <row r="3673" spans="2:12" x14ac:dyDescent="0.25">
      <c r="B3673" s="624"/>
      <c r="C3673" s="181"/>
      <c r="D3673" s="181"/>
      <c r="E3673" s="181"/>
      <c r="F3673" s="181"/>
      <c r="G3673" s="181"/>
      <c r="H3673" s="181"/>
      <c r="I3673" s="181"/>
      <c r="J3673" s="181"/>
      <c r="K3673" s="625"/>
      <c r="L3673" s="181"/>
    </row>
    <row r="3674" spans="2:12" x14ac:dyDescent="0.25">
      <c r="B3674" s="624"/>
      <c r="C3674" s="181"/>
      <c r="D3674" s="181"/>
      <c r="E3674" s="181"/>
      <c r="F3674" s="181"/>
      <c r="G3674" s="181"/>
      <c r="H3674" s="181"/>
      <c r="I3674" s="181"/>
      <c r="J3674" s="181"/>
      <c r="K3674" s="625"/>
      <c r="L3674" s="181"/>
    </row>
    <row r="3675" spans="2:12" x14ac:dyDescent="0.25">
      <c r="B3675" s="624"/>
      <c r="C3675" s="181"/>
      <c r="D3675" s="181"/>
      <c r="E3675" s="181"/>
      <c r="F3675" s="181"/>
      <c r="G3675" s="181"/>
      <c r="H3675" s="181"/>
      <c r="I3675" s="181"/>
      <c r="J3675" s="181"/>
      <c r="K3675" s="625"/>
      <c r="L3675" s="181"/>
    </row>
    <row r="3676" spans="2:12" x14ac:dyDescent="0.25">
      <c r="B3676" s="624"/>
      <c r="C3676" s="181"/>
      <c r="D3676" s="181"/>
      <c r="E3676" s="181"/>
      <c r="F3676" s="181"/>
      <c r="G3676" s="181"/>
      <c r="H3676" s="181"/>
      <c r="I3676" s="181"/>
      <c r="J3676" s="181"/>
      <c r="K3676" s="625"/>
      <c r="L3676" s="181"/>
    </row>
    <row r="3677" spans="2:12" x14ac:dyDescent="0.25">
      <c r="B3677" s="624"/>
      <c r="C3677" s="181"/>
      <c r="D3677" s="181"/>
      <c r="E3677" s="181"/>
      <c r="F3677" s="181"/>
      <c r="G3677" s="181"/>
      <c r="H3677" s="181"/>
      <c r="I3677" s="181"/>
      <c r="J3677" s="181"/>
      <c r="K3677" s="625"/>
      <c r="L3677" s="181"/>
    </row>
    <row r="3678" spans="2:12" x14ac:dyDescent="0.25">
      <c r="B3678" s="624"/>
      <c r="C3678" s="181"/>
      <c r="D3678" s="181"/>
      <c r="E3678" s="181"/>
      <c r="F3678" s="181"/>
      <c r="G3678" s="181"/>
      <c r="H3678" s="181"/>
      <c r="I3678" s="181"/>
      <c r="J3678" s="181"/>
      <c r="K3678" s="625"/>
      <c r="L3678" s="181"/>
    </row>
    <row r="3679" spans="2:12" x14ac:dyDescent="0.25">
      <c r="B3679" s="624"/>
      <c r="C3679" s="181"/>
      <c r="D3679" s="181"/>
      <c r="E3679" s="181"/>
      <c r="F3679" s="181"/>
      <c r="G3679" s="181"/>
      <c r="H3679" s="181"/>
      <c r="I3679" s="181"/>
      <c r="J3679" s="181"/>
      <c r="K3679" s="625"/>
      <c r="L3679" s="181"/>
    </row>
    <row r="3680" spans="2:12" x14ac:dyDescent="0.25">
      <c r="B3680" s="624"/>
      <c r="C3680" s="181"/>
      <c r="D3680" s="181"/>
      <c r="E3680" s="181"/>
      <c r="F3680" s="181"/>
      <c r="G3680" s="181"/>
      <c r="H3680" s="181"/>
      <c r="I3680" s="181"/>
      <c r="J3680" s="181"/>
      <c r="K3680" s="625"/>
      <c r="L3680" s="181"/>
    </row>
    <row r="3681" spans="2:12" x14ac:dyDescent="0.25">
      <c r="B3681" s="624"/>
      <c r="C3681" s="181"/>
      <c r="D3681" s="181"/>
      <c r="E3681" s="181"/>
      <c r="F3681" s="181"/>
      <c r="G3681" s="181"/>
      <c r="H3681" s="181"/>
      <c r="I3681" s="181"/>
      <c r="J3681" s="181"/>
      <c r="K3681" s="625"/>
      <c r="L3681" s="181"/>
    </row>
    <row r="3682" spans="2:12" x14ac:dyDescent="0.25">
      <c r="B3682" s="624"/>
      <c r="C3682" s="181"/>
      <c r="D3682" s="181"/>
      <c r="E3682" s="181"/>
      <c r="F3682" s="181"/>
      <c r="G3682" s="181"/>
      <c r="H3682" s="181"/>
      <c r="I3682" s="181"/>
      <c r="J3682" s="181"/>
      <c r="K3682" s="625"/>
      <c r="L3682" s="181"/>
    </row>
    <row r="3683" spans="2:12" x14ac:dyDescent="0.25">
      <c r="B3683" s="624"/>
      <c r="C3683" s="181"/>
      <c r="D3683" s="181"/>
      <c r="E3683" s="181"/>
      <c r="F3683" s="181"/>
      <c r="G3683" s="181"/>
      <c r="H3683" s="181"/>
      <c r="I3683" s="181"/>
      <c r="J3683" s="181"/>
      <c r="K3683" s="625"/>
      <c r="L3683" s="181"/>
    </row>
    <row r="3684" spans="2:12" x14ac:dyDescent="0.25">
      <c r="B3684" s="624"/>
      <c r="C3684" s="181"/>
      <c r="D3684" s="181"/>
      <c r="E3684" s="181"/>
      <c r="F3684" s="181"/>
      <c r="G3684" s="181"/>
      <c r="H3684" s="181"/>
      <c r="I3684" s="181"/>
      <c r="J3684" s="181"/>
      <c r="K3684" s="625"/>
      <c r="L3684" s="181"/>
    </row>
    <row r="3685" spans="2:12" x14ac:dyDescent="0.25">
      <c r="B3685" s="624"/>
      <c r="C3685" s="181"/>
      <c r="D3685" s="181"/>
      <c r="E3685" s="181"/>
      <c r="F3685" s="181"/>
      <c r="G3685" s="181"/>
      <c r="H3685" s="181"/>
      <c r="I3685" s="181"/>
      <c r="J3685" s="181"/>
      <c r="K3685" s="625"/>
      <c r="L3685" s="181"/>
    </row>
    <row r="3686" spans="2:12" x14ac:dyDescent="0.25">
      <c r="B3686" s="624"/>
      <c r="C3686" s="181"/>
      <c r="D3686" s="181"/>
      <c r="E3686" s="181"/>
      <c r="F3686" s="181"/>
      <c r="G3686" s="181"/>
      <c r="H3686" s="181"/>
      <c r="I3686" s="181"/>
      <c r="J3686" s="181"/>
      <c r="K3686" s="625"/>
      <c r="L3686" s="181"/>
    </row>
    <row r="3687" spans="2:12" x14ac:dyDescent="0.25">
      <c r="B3687" s="624"/>
      <c r="C3687" s="181"/>
      <c r="D3687" s="181"/>
      <c r="E3687" s="181"/>
      <c r="F3687" s="181"/>
      <c r="G3687" s="181"/>
      <c r="H3687" s="181"/>
      <c r="I3687" s="181"/>
      <c r="J3687" s="181"/>
      <c r="K3687" s="625"/>
      <c r="L3687" s="181"/>
    </row>
    <row r="3688" spans="2:12" x14ac:dyDescent="0.25">
      <c r="B3688" s="624"/>
      <c r="C3688" s="181"/>
      <c r="D3688" s="181"/>
      <c r="E3688" s="181"/>
      <c r="F3688" s="181"/>
      <c r="G3688" s="181"/>
      <c r="H3688" s="181"/>
      <c r="I3688" s="181"/>
      <c r="J3688" s="181"/>
      <c r="K3688" s="625"/>
      <c r="L3688" s="181"/>
    </row>
    <row r="3689" spans="2:12" x14ac:dyDescent="0.25">
      <c r="B3689" s="624"/>
      <c r="C3689" s="181"/>
      <c r="D3689" s="181"/>
      <c r="E3689" s="181"/>
      <c r="F3689" s="181"/>
      <c r="G3689" s="181"/>
      <c r="H3689" s="181"/>
      <c r="I3689" s="181"/>
      <c r="J3689" s="181"/>
      <c r="K3689" s="625"/>
      <c r="L3689" s="181"/>
    </row>
    <row r="3690" spans="2:12" x14ac:dyDescent="0.25">
      <c r="B3690" s="624"/>
      <c r="C3690" s="181"/>
      <c r="D3690" s="181"/>
      <c r="E3690" s="181"/>
      <c r="F3690" s="181"/>
      <c r="G3690" s="181"/>
      <c r="H3690" s="181"/>
      <c r="I3690" s="181"/>
      <c r="J3690" s="181"/>
      <c r="K3690" s="625"/>
      <c r="L3690" s="181"/>
    </row>
    <row r="3691" spans="2:12" x14ac:dyDescent="0.25">
      <c r="B3691" s="624"/>
      <c r="C3691" s="181"/>
      <c r="D3691" s="181"/>
      <c r="E3691" s="181"/>
      <c r="F3691" s="181"/>
      <c r="G3691" s="181"/>
      <c r="H3691" s="181"/>
      <c r="I3691" s="181"/>
      <c r="J3691" s="181"/>
      <c r="K3691" s="625"/>
      <c r="L3691" s="181"/>
    </row>
    <row r="3692" spans="2:12" x14ac:dyDescent="0.25">
      <c r="B3692" s="624"/>
      <c r="C3692" s="181"/>
      <c r="D3692" s="181"/>
      <c r="E3692" s="181"/>
      <c r="F3692" s="181"/>
      <c r="G3692" s="181"/>
      <c r="H3692" s="181"/>
      <c r="I3692" s="181"/>
      <c r="J3692" s="181"/>
      <c r="K3692" s="625"/>
      <c r="L3692" s="181"/>
    </row>
    <row r="3693" spans="2:12" x14ac:dyDescent="0.25">
      <c r="B3693" s="624"/>
      <c r="C3693" s="181"/>
      <c r="D3693" s="181"/>
      <c r="E3693" s="181"/>
      <c r="F3693" s="181"/>
      <c r="G3693" s="181"/>
      <c r="H3693" s="181"/>
      <c r="I3693" s="181"/>
      <c r="J3693" s="181"/>
      <c r="K3693" s="625"/>
      <c r="L3693" s="181"/>
    </row>
    <row r="3694" spans="2:12" x14ac:dyDescent="0.25">
      <c r="B3694" s="624"/>
      <c r="C3694" s="181"/>
      <c r="D3694" s="181"/>
      <c r="E3694" s="181"/>
      <c r="F3694" s="181"/>
      <c r="G3694" s="181"/>
      <c r="H3694" s="181"/>
      <c r="I3694" s="181"/>
      <c r="J3694" s="181"/>
      <c r="K3694" s="625"/>
      <c r="L3694" s="181"/>
    </row>
    <row r="3695" spans="2:12" x14ac:dyDescent="0.25">
      <c r="B3695" s="624"/>
      <c r="C3695" s="181"/>
      <c r="D3695" s="181"/>
      <c r="E3695" s="181"/>
      <c r="F3695" s="181"/>
      <c r="G3695" s="181"/>
      <c r="H3695" s="181"/>
      <c r="I3695" s="181"/>
      <c r="J3695" s="181"/>
      <c r="K3695" s="625"/>
      <c r="L3695" s="181"/>
    </row>
    <row r="3696" spans="2:12" x14ac:dyDescent="0.25">
      <c r="B3696" s="624"/>
      <c r="C3696" s="181"/>
      <c r="D3696" s="181"/>
      <c r="E3696" s="181"/>
      <c r="F3696" s="181"/>
      <c r="G3696" s="181"/>
      <c r="H3696" s="181"/>
      <c r="I3696" s="181"/>
      <c r="J3696" s="181"/>
      <c r="K3696" s="625"/>
      <c r="L3696" s="181"/>
    </row>
    <row r="3697" spans="2:12" x14ac:dyDescent="0.25">
      <c r="B3697" s="624"/>
      <c r="C3697" s="181"/>
      <c r="D3697" s="181"/>
      <c r="E3697" s="181"/>
      <c r="F3697" s="181"/>
      <c r="G3697" s="181"/>
      <c r="H3697" s="181"/>
      <c r="I3697" s="181"/>
      <c r="J3697" s="181"/>
      <c r="K3697" s="625"/>
      <c r="L3697" s="181"/>
    </row>
    <row r="3698" spans="2:12" x14ac:dyDescent="0.25">
      <c r="B3698" s="624"/>
      <c r="C3698" s="181"/>
      <c r="D3698" s="181"/>
      <c r="E3698" s="181"/>
      <c r="F3698" s="181"/>
      <c r="G3698" s="181"/>
      <c r="H3698" s="181"/>
      <c r="I3698" s="181"/>
      <c r="J3698" s="181"/>
      <c r="K3698" s="625"/>
      <c r="L3698" s="181"/>
    </row>
    <row r="3699" spans="2:12" x14ac:dyDescent="0.25">
      <c r="B3699" s="624"/>
      <c r="C3699" s="181"/>
      <c r="D3699" s="181"/>
      <c r="E3699" s="181"/>
      <c r="F3699" s="181"/>
      <c r="G3699" s="181"/>
      <c r="H3699" s="181"/>
      <c r="I3699" s="181"/>
      <c r="J3699" s="181"/>
      <c r="K3699" s="625"/>
      <c r="L3699" s="181"/>
    </row>
    <row r="3700" spans="2:12" x14ac:dyDescent="0.25">
      <c r="B3700" s="624"/>
      <c r="C3700" s="181"/>
      <c r="D3700" s="181"/>
      <c r="E3700" s="181"/>
      <c r="F3700" s="181"/>
      <c r="G3700" s="181"/>
      <c r="H3700" s="181"/>
      <c r="I3700" s="181"/>
      <c r="J3700" s="181"/>
      <c r="K3700" s="625"/>
      <c r="L3700" s="181"/>
    </row>
    <row r="3701" spans="2:12" x14ac:dyDescent="0.25">
      <c r="B3701" s="624"/>
      <c r="C3701" s="181"/>
      <c r="D3701" s="181"/>
      <c r="E3701" s="181"/>
      <c r="F3701" s="181"/>
      <c r="G3701" s="181"/>
      <c r="H3701" s="181"/>
      <c r="I3701" s="181"/>
      <c r="J3701" s="181"/>
      <c r="K3701" s="625"/>
      <c r="L3701" s="181"/>
    </row>
    <row r="3702" spans="2:12" x14ac:dyDescent="0.25">
      <c r="B3702" s="624"/>
      <c r="C3702" s="181"/>
      <c r="D3702" s="181"/>
      <c r="E3702" s="181"/>
      <c r="F3702" s="181"/>
      <c r="G3702" s="181"/>
      <c r="H3702" s="181"/>
      <c r="I3702" s="181"/>
      <c r="J3702" s="181"/>
      <c r="K3702" s="625"/>
      <c r="L3702" s="181"/>
    </row>
    <row r="3703" spans="2:12" x14ac:dyDescent="0.25">
      <c r="B3703" s="624"/>
      <c r="C3703" s="181"/>
      <c r="D3703" s="181"/>
      <c r="E3703" s="181"/>
      <c r="F3703" s="181"/>
      <c r="G3703" s="181"/>
      <c r="H3703" s="181"/>
      <c r="I3703" s="181"/>
      <c r="J3703" s="181"/>
      <c r="K3703" s="625"/>
      <c r="L3703" s="181"/>
    </row>
    <row r="3704" spans="2:12" x14ac:dyDescent="0.25">
      <c r="B3704" s="624"/>
      <c r="C3704" s="181"/>
      <c r="D3704" s="181"/>
      <c r="E3704" s="181"/>
      <c r="F3704" s="181"/>
      <c r="G3704" s="181"/>
      <c r="H3704" s="181"/>
      <c r="I3704" s="181"/>
      <c r="J3704" s="181"/>
      <c r="K3704" s="625"/>
      <c r="L3704" s="181"/>
    </row>
    <row r="3705" spans="2:12" x14ac:dyDescent="0.25">
      <c r="B3705" s="624"/>
      <c r="C3705" s="181"/>
      <c r="D3705" s="181"/>
      <c r="E3705" s="181"/>
      <c r="F3705" s="181"/>
      <c r="G3705" s="181"/>
      <c r="H3705" s="181"/>
      <c r="I3705" s="181"/>
      <c r="J3705" s="181"/>
      <c r="K3705" s="625"/>
      <c r="L3705" s="181"/>
    </row>
    <row r="3706" spans="2:12" x14ac:dyDescent="0.25">
      <c r="B3706" s="624"/>
      <c r="C3706" s="181"/>
      <c r="D3706" s="181"/>
      <c r="E3706" s="181"/>
      <c r="F3706" s="181"/>
      <c r="G3706" s="181"/>
      <c r="H3706" s="181"/>
      <c r="I3706" s="181"/>
      <c r="J3706" s="181"/>
      <c r="K3706" s="625"/>
      <c r="L3706" s="181"/>
    </row>
    <row r="3707" spans="2:12" x14ac:dyDescent="0.25">
      <c r="B3707" s="624"/>
      <c r="C3707" s="181"/>
      <c r="D3707" s="181"/>
      <c r="E3707" s="181"/>
      <c r="F3707" s="181"/>
      <c r="G3707" s="181"/>
      <c r="H3707" s="181"/>
      <c r="I3707" s="181"/>
      <c r="J3707" s="181"/>
      <c r="K3707" s="625"/>
      <c r="L3707" s="181"/>
    </row>
    <row r="3708" spans="2:12" x14ac:dyDescent="0.25">
      <c r="B3708" s="624"/>
      <c r="C3708" s="181"/>
      <c r="D3708" s="181"/>
      <c r="E3708" s="181"/>
      <c r="F3708" s="181"/>
      <c r="G3708" s="181"/>
      <c r="H3708" s="181"/>
      <c r="I3708" s="181"/>
      <c r="J3708" s="181"/>
      <c r="K3708" s="625"/>
      <c r="L3708" s="181"/>
    </row>
    <row r="3709" spans="2:12" x14ac:dyDescent="0.25">
      <c r="B3709" s="624"/>
      <c r="C3709" s="181"/>
      <c r="D3709" s="181"/>
      <c r="E3709" s="181"/>
      <c r="F3709" s="181"/>
      <c r="G3709" s="181"/>
      <c r="H3709" s="181"/>
      <c r="I3709" s="181"/>
      <c r="J3709" s="181"/>
      <c r="K3709" s="625"/>
      <c r="L3709" s="181"/>
    </row>
    <row r="3710" spans="2:12" x14ac:dyDescent="0.25">
      <c r="B3710" s="624"/>
      <c r="C3710" s="181"/>
      <c r="D3710" s="181"/>
      <c r="E3710" s="181"/>
      <c r="F3710" s="181"/>
      <c r="G3710" s="181"/>
      <c r="H3710" s="181"/>
      <c r="I3710" s="181"/>
      <c r="J3710" s="181"/>
      <c r="K3710" s="625"/>
      <c r="L3710" s="181"/>
    </row>
    <row r="3711" spans="2:12" x14ac:dyDescent="0.25">
      <c r="B3711" s="624"/>
      <c r="C3711" s="181"/>
      <c r="D3711" s="181"/>
      <c r="E3711" s="181"/>
      <c r="F3711" s="181"/>
      <c r="G3711" s="181"/>
      <c r="H3711" s="181"/>
      <c r="I3711" s="181"/>
      <c r="J3711" s="181"/>
      <c r="K3711" s="625"/>
      <c r="L3711" s="181"/>
    </row>
    <row r="3712" spans="2:12" x14ac:dyDescent="0.25">
      <c r="B3712" s="624"/>
      <c r="C3712" s="181"/>
      <c r="D3712" s="181"/>
      <c r="E3712" s="181"/>
      <c r="F3712" s="181"/>
      <c r="G3712" s="181"/>
      <c r="H3712" s="181"/>
      <c r="I3712" s="181"/>
      <c r="J3712" s="181"/>
      <c r="K3712" s="625"/>
      <c r="L3712" s="181"/>
    </row>
    <row r="3713" spans="2:12" x14ac:dyDescent="0.25">
      <c r="B3713" s="624"/>
      <c r="C3713" s="181"/>
      <c r="D3713" s="181"/>
      <c r="E3713" s="181"/>
      <c r="F3713" s="181"/>
      <c r="G3713" s="181"/>
      <c r="H3713" s="181"/>
      <c r="I3713" s="181"/>
      <c r="J3713" s="181"/>
      <c r="K3713" s="625"/>
      <c r="L3713" s="181"/>
    </row>
    <row r="3714" spans="2:12" x14ac:dyDescent="0.25">
      <c r="B3714" s="624"/>
      <c r="C3714" s="181"/>
      <c r="D3714" s="181"/>
      <c r="E3714" s="181"/>
      <c r="F3714" s="181"/>
      <c r="G3714" s="181"/>
      <c r="H3714" s="181"/>
      <c r="I3714" s="181"/>
      <c r="J3714" s="181"/>
      <c r="K3714" s="625"/>
      <c r="L3714" s="181"/>
    </row>
    <row r="3715" spans="2:12" x14ac:dyDescent="0.25">
      <c r="B3715" s="624"/>
      <c r="C3715" s="181"/>
      <c r="D3715" s="181"/>
      <c r="E3715" s="181"/>
      <c r="F3715" s="181"/>
      <c r="G3715" s="181"/>
      <c r="H3715" s="181"/>
      <c r="I3715" s="181"/>
      <c r="J3715" s="181"/>
      <c r="K3715" s="625"/>
      <c r="L3715" s="181"/>
    </row>
    <row r="3716" spans="2:12" x14ac:dyDescent="0.25">
      <c r="B3716" s="624"/>
      <c r="C3716" s="181"/>
      <c r="D3716" s="181"/>
      <c r="E3716" s="181"/>
      <c r="F3716" s="181"/>
      <c r="G3716" s="181"/>
      <c r="H3716" s="181"/>
      <c r="I3716" s="181"/>
      <c r="J3716" s="181"/>
      <c r="K3716" s="625"/>
      <c r="L3716" s="181"/>
    </row>
    <row r="3717" spans="2:12" x14ac:dyDescent="0.25">
      <c r="B3717" s="624"/>
      <c r="C3717" s="181"/>
      <c r="D3717" s="181"/>
      <c r="E3717" s="181"/>
      <c r="F3717" s="181"/>
      <c r="G3717" s="181"/>
      <c r="H3717" s="181"/>
      <c r="I3717" s="181"/>
      <c r="J3717" s="181"/>
      <c r="K3717" s="625"/>
      <c r="L3717" s="181"/>
    </row>
    <row r="3718" spans="2:12" x14ac:dyDescent="0.25">
      <c r="B3718" s="624"/>
      <c r="C3718" s="181"/>
      <c r="D3718" s="181"/>
      <c r="E3718" s="181"/>
      <c r="F3718" s="181"/>
      <c r="G3718" s="181"/>
      <c r="H3718" s="181"/>
      <c r="I3718" s="181"/>
      <c r="J3718" s="181"/>
      <c r="K3718" s="625"/>
      <c r="L3718" s="181"/>
    </row>
    <row r="3719" spans="2:12" x14ac:dyDescent="0.25">
      <c r="B3719" s="624"/>
      <c r="C3719" s="181"/>
      <c r="D3719" s="181"/>
      <c r="E3719" s="181"/>
      <c r="F3719" s="181"/>
      <c r="G3719" s="181"/>
      <c r="H3719" s="181"/>
      <c r="I3719" s="181"/>
      <c r="J3719" s="181"/>
      <c r="K3719" s="625"/>
      <c r="L3719" s="181"/>
    </row>
    <row r="3720" spans="2:12" x14ac:dyDescent="0.25">
      <c r="B3720" s="624"/>
      <c r="C3720" s="181"/>
      <c r="D3720" s="181"/>
      <c r="E3720" s="181"/>
      <c r="F3720" s="181"/>
      <c r="G3720" s="181"/>
      <c r="H3720" s="181"/>
      <c r="I3720" s="181"/>
      <c r="J3720" s="181"/>
      <c r="K3720" s="625"/>
      <c r="L3720" s="181"/>
    </row>
    <row r="3721" spans="2:12" x14ac:dyDescent="0.25">
      <c r="B3721" s="624"/>
      <c r="C3721" s="181"/>
      <c r="D3721" s="181"/>
      <c r="E3721" s="181"/>
      <c r="F3721" s="181"/>
      <c r="G3721" s="181"/>
      <c r="H3721" s="181"/>
      <c r="I3721" s="181"/>
      <c r="J3721" s="181"/>
      <c r="K3721" s="625"/>
      <c r="L3721" s="181"/>
    </row>
    <row r="3722" spans="2:12" x14ac:dyDescent="0.25">
      <c r="B3722" s="624"/>
      <c r="C3722" s="181"/>
      <c r="D3722" s="181"/>
      <c r="E3722" s="181"/>
      <c r="F3722" s="181"/>
      <c r="G3722" s="181"/>
      <c r="H3722" s="181"/>
      <c r="I3722" s="181"/>
      <c r="J3722" s="181"/>
      <c r="K3722" s="625"/>
      <c r="L3722" s="181"/>
    </row>
    <row r="3723" spans="2:12" x14ac:dyDescent="0.25">
      <c r="B3723" s="624"/>
      <c r="C3723" s="181"/>
      <c r="D3723" s="181"/>
      <c r="E3723" s="181"/>
      <c r="F3723" s="181"/>
      <c r="G3723" s="181"/>
      <c r="H3723" s="181"/>
      <c r="I3723" s="181"/>
      <c r="J3723" s="181"/>
      <c r="K3723" s="625"/>
      <c r="L3723" s="181"/>
    </row>
    <row r="3724" spans="2:12" x14ac:dyDescent="0.25">
      <c r="B3724" s="624"/>
      <c r="C3724" s="181"/>
      <c r="D3724" s="181"/>
      <c r="E3724" s="181"/>
      <c r="F3724" s="181"/>
      <c r="G3724" s="181"/>
      <c r="H3724" s="181"/>
      <c r="I3724" s="181"/>
      <c r="J3724" s="181"/>
      <c r="K3724" s="625"/>
      <c r="L3724" s="181"/>
    </row>
    <row r="3725" spans="2:12" x14ac:dyDescent="0.25">
      <c r="B3725" s="624"/>
      <c r="C3725" s="181"/>
      <c r="D3725" s="181"/>
      <c r="E3725" s="181"/>
      <c r="F3725" s="181"/>
      <c r="G3725" s="181"/>
      <c r="H3725" s="181"/>
      <c r="I3725" s="181"/>
      <c r="J3725" s="181"/>
      <c r="K3725" s="625"/>
      <c r="L3725" s="181"/>
    </row>
    <row r="3726" spans="2:12" x14ac:dyDescent="0.25">
      <c r="B3726" s="624"/>
      <c r="C3726" s="181"/>
      <c r="D3726" s="181"/>
      <c r="E3726" s="181"/>
      <c r="F3726" s="181"/>
      <c r="G3726" s="181"/>
      <c r="H3726" s="181"/>
      <c r="I3726" s="181"/>
      <c r="J3726" s="181"/>
      <c r="K3726" s="625"/>
      <c r="L3726" s="181"/>
    </row>
    <row r="3727" spans="2:12" x14ac:dyDescent="0.25">
      <c r="B3727" s="624"/>
      <c r="C3727" s="181"/>
      <c r="D3727" s="181"/>
      <c r="E3727" s="181"/>
      <c r="F3727" s="181"/>
      <c r="G3727" s="181"/>
      <c r="H3727" s="181"/>
      <c r="I3727" s="181"/>
      <c r="J3727" s="181"/>
      <c r="K3727" s="625"/>
      <c r="L3727" s="181"/>
    </row>
    <row r="3728" spans="2:12" x14ac:dyDescent="0.25">
      <c r="B3728" s="624"/>
      <c r="C3728" s="181"/>
      <c r="D3728" s="181"/>
      <c r="E3728" s="181"/>
      <c r="F3728" s="181"/>
      <c r="G3728" s="181"/>
      <c r="H3728" s="181"/>
      <c r="I3728" s="181"/>
      <c r="J3728" s="181"/>
      <c r="K3728" s="625"/>
      <c r="L3728" s="181"/>
    </row>
    <row r="3729" spans="2:12" x14ac:dyDescent="0.25">
      <c r="B3729" s="624"/>
      <c r="C3729" s="181"/>
      <c r="D3729" s="181"/>
      <c r="E3729" s="181"/>
      <c r="F3729" s="181"/>
      <c r="G3729" s="181"/>
      <c r="H3729" s="181"/>
      <c r="I3729" s="181"/>
      <c r="J3729" s="181"/>
      <c r="K3729" s="625"/>
      <c r="L3729" s="181"/>
    </row>
    <row r="3730" spans="2:12" x14ac:dyDescent="0.25">
      <c r="B3730" s="624"/>
      <c r="C3730" s="181"/>
      <c r="D3730" s="181"/>
      <c r="E3730" s="181"/>
      <c r="F3730" s="181"/>
      <c r="G3730" s="181"/>
      <c r="H3730" s="181"/>
      <c r="I3730" s="181"/>
      <c r="J3730" s="181"/>
      <c r="K3730" s="625"/>
      <c r="L3730" s="181"/>
    </row>
    <row r="3731" spans="2:12" x14ac:dyDescent="0.25">
      <c r="B3731" s="624"/>
      <c r="C3731" s="181"/>
      <c r="D3731" s="181"/>
      <c r="E3731" s="181"/>
      <c r="F3731" s="181"/>
      <c r="G3731" s="181"/>
      <c r="H3731" s="181"/>
      <c r="I3731" s="181"/>
      <c r="J3731" s="181"/>
      <c r="K3731" s="625"/>
      <c r="L3731" s="181"/>
    </row>
    <row r="3732" spans="2:12" x14ac:dyDescent="0.25">
      <c r="B3732" s="624"/>
      <c r="C3732" s="181"/>
      <c r="D3732" s="181"/>
      <c r="E3732" s="181"/>
      <c r="F3732" s="181"/>
      <c r="G3732" s="181"/>
      <c r="H3732" s="181"/>
      <c r="I3732" s="181"/>
      <c r="J3732" s="181"/>
      <c r="K3732" s="625"/>
      <c r="L3732" s="181"/>
    </row>
    <row r="3733" spans="2:12" x14ac:dyDescent="0.25">
      <c r="B3733" s="624"/>
      <c r="C3733" s="181"/>
      <c r="D3733" s="181"/>
      <c r="E3733" s="181"/>
      <c r="F3733" s="181"/>
      <c r="G3733" s="181"/>
      <c r="H3733" s="181"/>
      <c r="I3733" s="181"/>
      <c r="J3733" s="181"/>
      <c r="K3733" s="625"/>
      <c r="L3733" s="181"/>
    </row>
    <row r="3734" spans="2:12" x14ac:dyDescent="0.25">
      <c r="B3734" s="624"/>
      <c r="C3734" s="181"/>
      <c r="D3734" s="181"/>
      <c r="E3734" s="181"/>
      <c r="F3734" s="181"/>
      <c r="G3734" s="181"/>
      <c r="H3734" s="181"/>
      <c r="I3734" s="181"/>
      <c r="J3734" s="181"/>
      <c r="K3734" s="625"/>
      <c r="L3734" s="181"/>
    </row>
    <row r="3735" spans="2:12" x14ac:dyDescent="0.25">
      <c r="B3735" s="624"/>
      <c r="C3735" s="181"/>
      <c r="D3735" s="181"/>
      <c r="E3735" s="181"/>
      <c r="F3735" s="181"/>
      <c r="G3735" s="181"/>
      <c r="H3735" s="181"/>
      <c r="I3735" s="181"/>
      <c r="J3735" s="181"/>
      <c r="K3735" s="625"/>
      <c r="L3735" s="181"/>
    </row>
    <row r="3736" spans="2:12" x14ac:dyDescent="0.25">
      <c r="B3736" s="624"/>
      <c r="C3736" s="181"/>
      <c r="D3736" s="181"/>
      <c r="E3736" s="181"/>
      <c r="F3736" s="181"/>
      <c r="G3736" s="181"/>
      <c r="H3736" s="181"/>
      <c r="I3736" s="181"/>
      <c r="J3736" s="181"/>
      <c r="K3736" s="625"/>
      <c r="L3736" s="181"/>
    </row>
    <row r="3737" spans="2:12" x14ac:dyDescent="0.25">
      <c r="B3737" s="624"/>
      <c r="C3737" s="181"/>
      <c r="D3737" s="181"/>
      <c r="E3737" s="181"/>
      <c r="F3737" s="181"/>
      <c r="G3737" s="181"/>
      <c r="H3737" s="181"/>
      <c r="I3737" s="181"/>
      <c r="J3737" s="181"/>
      <c r="K3737" s="625"/>
      <c r="L3737" s="181"/>
    </row>
    <row r="3738" spans="2:12" x14ac:dyDescent="0.25">
      <c r="B3738" s="624"/>
      <c r="C3738" s="181"/>
      <c r="D3738" s="181"/>
      <c r="E3738" s="181"/>
      <c r="F3738" s="181"/>
      <c r="G3738" s="181"/>
      <c r="H3738" s="181"/>
      <c r="I3738" s="181"/>
      <c r="J3738" s="181"/>
      <c r="K3738" s="625"/>
      <c r="L3738" s="181"/>
    </row>
    <row r="3739" spans="2:12" x14ac:dyDescent="0.25">
      <c r="B3739" s="624"/>
      <c r="C3739" s="181"/>
      <c r="D3739" s="181"/>
      <c r="E3739" s="181"/>
      <c r="F3739" s="181"/>
      <c r="G3739" s="181"/>
      <c r="H3739" s="181"/>
      <c r="I3739" s="181"/>
      <c r="J3739" s="181"/>
      <c r="K3739" s="625"/>
      <c r="L3739" s="181"/>
    </row>
    <row r="3740" spans="2:12" x14ac:dyDescent="0.25">
      <c r="B3740" s="624"/>
      <c r="C3740" s="181"/>
      <c r="D3740" s="181"/>
      <c r="E3740" s="181"/>
      <c r="F3740" s="181"/>
      <c r="G3740" s="181"/>
      <c r="H3740" s="181"/>
      <c r="I3740" s="181"/>
      <c r="J3740" s="181"/>
      <c r="K3740" s="625"/>
      <c r="L3740" s="181"/>
    </row>
    <row r="3741" spans="2:12" x14ac:dyDescent="0.25">
      <c r="B3741" s="624"/>
      <c r="C3741" s="181"/>
      <c r="D3741" s="181"/>
      <c r="E3741" s="181"/>
      <c r="F3741" s="181"/>
      <c r="G3741" s="181"/>
      <c r="H3741" s="181"/>
      <c r="I3741" s="181"/>
      <c r="J3741" s="181"/>
      <c r="K3741" s="625"/>
      <c r="L3741" s="181"/>
    </row>
    <row r="3742" spans="2:12" x14ac:dyDescent="0.25">
      <c r="B3742" s="624"/>
      <c r="C3742" s="181"/>
      <c r="D3742" s="181"/>
      <c r="E3742" s="181"/>
      <c r="F3742" s="181"/>
      <c r="G3742" s="181"/>
      <c r="H3742" s="181"/>
      <c r="I3742" s="181"/>
      <c r="J3742" s="181"/>
      <c r="K3742" s="625"/>
      <c r="L3742" s="181"/>
    </row>
    <row r="3743" spans="2:12" x14ac:dyDescent="0.25">
      <c r="B3743" s="624"/>
      <c r="C3743" s="181"/>
      <c r="D3743" s="181"/>
      <c r="E3743" s="181"/>
      <c r="F3743" s="181"/>
      <c r="G3743" s="181"/>
      <c r="H3743" s="181"/>
      <c r="I3743" s="181"/>
      <c r="J3743" s="181"/>
      <c r="K3743" s="625"/>
      <c r="L3743" s="181"/>
    </row>
    <row r="3744" spans="2:12" x14ac:dyDescent="0.25">
      <c r="B3744" s="624"/>
      <c r="C3744" s="181"/>
      <c r="D3744" s="181"/>
      <c r="E3744" s="181"/>
      <c r="F3744" s="181"/>
      <c r="G3744" s="181"/>
      <c r="H3744" s="181"/>
      <c r="I3744" s="181"/>
      <c r="J3744" s="181"/>
      <c r="K3744" s="625"/>
      <c r="L3744" s="181"/>
    </row>
    <row r="3745" spans="2:12" x14ac:dyDescent="0.25">
      <c r="B3745" s="624"/>
      <c r="C3745" s="181"/>
      <c r="D3745" s="181"/>
      <c r="E3745" s="181"/>
      <c r="F3745" s="181"/>
      <c r="G3745" s="181"/>
      <c r="H3745" s="181"/>
      <c r="I3745" s="181"/>
      <c r="J3745" s="181"/>
      <c r="K3745" s="625"/>
      <c r="L3745" s="181"/>
    </row>
    <row r="3746" spans="2:12" x14ac:dyDescent="0.25">
      <c r="B3746" s="624"/>
      <c r="C3746" s="181"/>
      <c r="D3746" s="181"/>
      <c r="E3746" s="181"/>
      <c r="F3746" s="181"/>
      <c r="G3746" s="181"/>
      <c r="H3746" s="181"/>
      <c r="I3746" s="181"/>
      <c r="J3746" s="181"/>
      <c r="K3746" s="625"/>
      <c r="L3746" s="181"/>
    </row>
    <row r="3747" spans="2:12" x14ac:dyDescent="0.25">
      <c r="B3747" s="624"/>
      <c r="C3747" s="181"/>
      <c r="D3747" s="181"/>
      <c r="E3747" s="181"/>
      <c r="F3747" s="181"/>
      <c r="G3747" s="181"/>
      <c r="H3747" s="181"/>
      <c r="I3747" s="181"/>
      <c r="J3747" s="181"/>
      <c r="K3747" s="625"/>
      <c r="L3747" s="181"/>
    </row>
    <row r="3748" spans="2:12" x14ac:dyDescent="0.25">
      <c r="B3748" s="624"/>
      <c r="C3748" s="181"/>
      <c r="D3748" s="181"/>
      <c r="E3748" s="181"/>
      <c r="F3748" s="181"/>
      <c r="G3748" s="181"/>
      <c r="H3748" s="181"/>
      <c r="I3748" s="181"/>
      <c r="J3748" s="181"/>
      <c r="K3748" s="625"/>
      <c r="L3748" s="181"/>
    </row>
    <row r="3749" spans="2:12" x14ac:dyDescent="0.25">
      <c r="B3749" s="624"/>
      <c r="C3749" s="181"/>
      <c r="D3749" s="181"/>
      <c r="E3749" s="181"/>
      <c r="F3749" s="181"/>
      <c r="G3749" s="181"/>
      <c r="H3749" s="181"/>
      <c r="I3749" s="181"/>
      <c r="J3749" s="181"/>
      <c r="K3749" s="625"/>
      <c r="L3749" s="181"/>
    </row>
    <row r="3750" spans="2:12" x14ac:dyDescent="0.25">
      <c r="B3750" s="624"/>
      <c r="C3750" s="181"/>
      <c r="D3750" s="181"/>
      <c r="E3750" s="181"/>
      <c r="F3750" s="181"/>
      <c r="G3750" s="181"/>
      <c r="H3750" s="181"/>
      <c r="I3750" s="181"/>
      <c r="J3750" s="181"/>
      <c r="K3750" s="625"/>
      <c r="L3750" s="181"/>
    </row>
    <row r="3751" spans="2:12" x14ac:dyDescent="0.25">
      <c r="B3751" s="624"/>
      <c r="C3751" s="181"/>
      <c r="D3751" s="181"/>
      <c r="E3751" s="181"/>
      <c r="F3751" s="181"/>
      <c r="G3751" s="181"/>
      <c r="H3751" s="181"/>
      <c r="I3751" s="181"/>
      <c r="J3751" s="181"/>
      <c r="K3751" s="625"/>
      <c r="L3751" s="181"/>
    </row>
    <row r="3752" spans="2:12" x14ac:dyDescent="0.25">
      <c r="B3752" s="624"/>
      <c r="C3752" s="181"/>
      <c r="D3752" s="181"/>
      <c r="E3752" s="181"/>
      <c r="F3752" s="181"/>
      <c r="G3752" s="181"/>
      <c r="H3752" s="181"/>
      <c r="I3752" s="181"/>
      <c r="J3752" s="181"/>
      <c r="K3752" s="625"/>
      <c r="L3752" s="181"/>
    </row>
    <row r="3753" spans="2:12" x14ac:dyDescent="0.25">
      <c r="B3753" s="624"/>
      <c r="C3753" s="181"/>
      <c r="D3753" s="181"/>
      <c r="E3753" s="181"/>
      <c r="F3753" s="181"/>
      <c r="G3753" s="181"/>
      <c r="H3753" s="181"/>
      <c r="I3753" s="181"/>
      <c r="J3753" s="181"/>
      <c r="K3753" s="625"/>
      <c r="L3753" s="181"/>
    </row>
    <row r="3754" spans="2:12" x14ac:dyDescent="0.25">
      <c r="B3754" s="624"/>
      <c r="C3754" s="181"/>
      <c r="D3754" s="181"/>
      <c r="E3754" s="181"/>
      <c r="F3754" s="181"/>
      <c r="G3754" s="181"/>
      <c r="H3754" s="181"/>
      <c r="I3754" s="181"/>
      <c r="J3754" s="181"/>
      <c r="K3754" s="625"/>
      <c r="L3754" s="181"/>
    </row>
    <row r="3755" spans="2:12" x14ac:dyDescent="0.25">
      <c r="B3755" s="624"/>
      <c r="C3755" s="181"/>
      <c r="D3755" s="181"/>
      <c r="E3755" s="181"/>
      <c r="F3755" s="181"/>
      <c r="G3755" s="181"/>
      <c r="H3755" s="181"/>
      <c r="I3755" s="181"/>
      <c r="J3755" s="181"/>
      <c r="K3755" s="625"/>
      <c r="L3755" s="181"/>
    </row>
    <row r="3756" spans="2:12" x14ac:dyDescent="0.25">
      <c r="B3756" s="624"/>
      <c r="C3756" s="181"/>
      <c r="D3756" s="181"/>
      <c r="E3756" s="181"/>
      <c r="F3756" s="181"/>
      <c r="G3756" s="181"/>
      <c r="H3756" s="181"/>
      <c r="I3756" s="181"/>
      <c r="J3756" s="181"/>
      <c r="K3756" s="625"/>
      <c r="L3756" s="181"/>
    </row>
    <row r="3757" spans="2:12" x14ac:dyDescent="0.25">
      <c r="B3757" s="624"/>
      <c r="C3757" s="181"/>
      <c r="D3757" s="181"/>
      <c r="E3757" s="181"/>
      <c r="F3757" s="181"/>
      <c r="G3757" s="181"/>
      <c r="H3757" s="181"/>
      <c r="I3757" s="181"/>
      <c r="J3757" s="181"/>
      <c r="K3757" s="625"/>
      <c r="L3757" s="181"/>
    </row>
    <row r="3758" spans="2:12" x14ac:dyDescent="0.25">
      <c r="B3758" s="624"/>
      <c r="C3758" s="181"/>
      <c r="D3758" s="181"/>
      <c r="E3758" s="181"/>
      <c r="F3758" s="181"/>
      <c r="G3758" s="181"/>
      <c r="H3758" s="181"/>
      <c r="I3758" s="181"/>
      <c r="J3758" s="181"/>
      <c r="K3758" s="625"/>
      <c r="L3758" s="181"/>
    </row>
    <row r="3759" spans="2:12" x14ac:dyDescent="0.25">
      <c r="B3759" s="624"/>
      <c r="C3759" s="181"/>
      <c r="D3759" s="181"/>
      <c r="E3759" s="181"/>
      <c r="F3759" s="181"/>
      <c r="G3759" s="181"/>
      <c r="H3759" s="181"/>
      <c r="I3759" s="181"/>
      <c r="J3759" s="181"/>
      <c r="K3759" s="625"/>
      <c r="L3759" s="181"/>
    </row>
    <row r="3760" spans="2:12" x14ac:dyDescent="0.25">
      <c r="B3760" s="624"/>
      <c r="C3760" s="181"/>
      <c r="D3760" s="181"/>
      <c r="E3760" s="181"/>
      <c r="F3760" s="181"/>
      <c r="G3760" s="181"/>
      <c r="H3760" s="181"/>
      <c r="I3760" s="181"/>
      <c r="J3760" s="181"/>
      <c r="K3760" s="625"/>
      <c r="L3760" s="181"/>
    </row>
    <row r="3761" spans="2:12" x14ac:dyDescent="0.25">
      <c r="B3761" s="624"/>
      <c r="C3761" s="181"/>
      <c r="D3761" s="181"/>
      <c r="E3761" s="181"/>
      <c r="F3761" s="181"/>
      <c r="G3761" s="181"/>
      <c r="H3761" s="181"/>
      <c r="I3761" s="181"/>
      <c r="J3761" s="181"/>
      <c r="K3761" s="625"/>
      <c r="L3761" s="181"/>
    </row>
    <row r="3762" spans="2:12" x14ac:dyDescent="0.25">
      <c r="B3762" s="624"/>
      <c r="C3762" s="181"/>
      <c r="D3762" s="181"/>
      <c r="E3762" s="181"/>
      <c r="F3762" s="181"/>
      <c r="G3762" s="181"/>
      <c r="H3762" s="181"/>
      <c r="I3762" s="181"/>
      <c r="J3762" s="181"/>
      <c r="K3762" s="625"/>
      <c r="L3762" s="181"/>
    </row>
    <row r="3763" spans="2:12" x14ac:dyDescent="0.25">
      <c r="B3763" s="624"/>
      <c r="C3763" s="181"/>
      <c r="D3763" s="181"/>
      <c r="E3763" s="181"/>
      <c r="F3763" s="181"/>
      <c r="G3763" s="181"/>
      <c r="H3763" s="181"/>
      <c r="I3763" s="181"/>
      <c r="J3763" s="181"/>
      <c r="K3763" s="625"/>
      <c r="L3763" s="181"/>
    </row>
    <row r="3764" spans="2:12" x14ac:dyDescent="0.25">
      <c r="B3764" s="624"/>
      <c r="C3764" s="181"/>
      <c r="D3764" s="181"/>
      <c r="E3764" s="181"/>
      <c r="F3764" s="181"/>
      <c r="G3764" s="181"/>
      <c r="H3764" s="181"/>
      <c r="I3764" s="181"/>
      <c r="J3764" s="181"/>
      <c r="K3764" s="625"/>
      <c r="L3764" s="181"/>
    </row>
    <row r="3765" spans="2:12" x14ac:dyDescent="0.25">
      <c r="B3765" s="624"/>
      <c r="C3765" s="181"/>
      <c r="D3765" s="181"/>
      <c r="E3765" s="181"/>
      <c r="F3765" s="181"/>
      <c r="G3765" s="181"/>
      <c r="H3765" s="181"/>
      <c r="I3765" s="181"/>
      <c r="J3765" s="181"/>
      <c r="K3765" s="625"/>
      <c r="L3765" s="181"/>
    </row>
    <row r="3766" spans="2:12" x14ac:dyDescent="0.25">
      <c r="B3766" s="624"/>
      <c r="C3766" s="181"/>
      <c r="D3766" s="181"/>
      <c r="E3766" s="181"/>
      <c r="F3766" s="181"/>
      <c r="G3766" s="181"/>
      <c r="H3766" s="181"/>
      <c r="I3766" s="181"/>
      <c r="J3766" s="181"/>
      <c r="K3766" s="625"/>
      <c r="L3766" s="181"/>
    </row>
    <row r="3767" spans="2:12" x14ac:dyDescent="0.25">
      <c r="B3767" s="624"/>
      <c r="C3767" s="181"/>
      <c r="D3767" s="181"/>
      <c r="E3767" s="181"/>
      <c r="F3767" s="181"/>
      <c r="G3767" s="181"/>
      <c r="H3767" s="181"/>
      <c r="I3767" s="181"/>
      <c r="J3767" s="181"/>
      <c r="K3767" s="625"/>
      <c r="L3767" s="181"/>
    </row>
    <row r="3768" spans="2:12" x14ac:dyDescent="0.25">
      <c r="B3768" s="624"/>
      <c r="C3768" s="181"/>
      <c r="D3768" s="181"/>
      <c r="E3768" s="181"/>
      <c r="F3768" s="181"/>
      <c r="G3768" s="181"/>
      <c r="H3768" s="181"/>
      <c r="I3768" s="181"/>
      <c r="J3768" s="181"/>
      <c r="K3768" s="625"/>
      <c r="L3768" s="181"/>
    </row>
    <row r="3769" spans="2:12" x14ac:dyDescent="0.25">
      <c r="B3769" s="624"/>
      <c r="C3769" s="181"/>
      <c r="D3769" s="181"/>
      <c r="E3769" s="181"/>
      <c r="F3769" s="181"/>
      <c r="G3769" s="181"/>
      <c r="H3769" s="181"/>
      <c r="I3769" s="181"/>
      <c r="J3769" s="181"/>
      <c r="K3769" s="625"/>
      <c r="L3769" s="181"/>
    </row>
    <row r="3770" spans="2:12" x14ac:dyDescent="0.25">
      <c r="B3770" s="624"/>
      <c r="C3770" s="181"/>
      <c r="D3770" s="181"/>
      <c r="E3770" s="181"/>
      <c r="F3770" s="181"/>
      <c r="G3770" s="181"/>
      <c r="H3770" s="181"/>
      <c r="I3770" s="181"/>
      <c r="J3770" s="181"/>
      <c r="K3770" s="625"/>
      <c r="L3770" s="181"/>
    </row>
    <row r="3771" spans="2:12" x14ac:dyDescent="0.25">
      <c r="B3771" s="624"/>
      <c r="C3771" s="181"/>
      <c r="D3771" s="181"/>
      <c r="E3771" s="181"/>
      <c r="F3771" s="181"/>
      <c r="G3771" s="181"/>
      <c r="H3771" s="181"/>
      <c r="I3771" s="181"/>
      <c r="J3771" s="181"/>
      <c r="K3771" s="625"/>
      <c r="L3771" s="181"/>
    </row>
    <row r="3772" spans="2:12" x14ac:dyDescent="0.25">
      <c r="B3772" s="624"/>
      <c r="C3772" s="181"/>
      <c r="D3772" s="181"/>
      <c r="E3772" s="181"/>
      <c r="F3772" s="181"/>
      <c r="G3772" s="181"/>
      <c r="H3772" s="181"/>
      <c r="I3772" s="181"/>
      <c r="J3772" s="181"/>
      <c r="K3772" s="625"/>
      <c r="L3772" s="181"/>
    </row>
    <row r="3773" spans="2:12" x14ac:dyDescent="0.25">
      <c r="B3773" s="624"/>
      <c r="C3773" s="181"/>
      <c r="D3773" s="181"/>
      <c r="E3773" s="181"/>
      <c r="F3773" s="181"/>
      <c r="G3773" s="181"/>
      <c r="H3773" s="181"/>
      <c r="I3773" s="181"/>
      <c r="J3773" s="181"/>
      <c r="K3773" s="625"/>
      <c r="L3773" s="181"/>
    </row>
    <row r="3774" spans="2:12" x14ac:dyDescent="0.25">
      <c r="B3774" s="624"/>
      <c r="C3774" s="181"/>
      <c r="D3774" s="181"/>
      <c r="E3774" s="181"/>
      <c r="F3774" s="181"/>
      <c r="G3774" s="181"/>
      <c r="H3774" s="181"/>
      <c r="I3774" s="181"/>
      <c r="J3774" s="181"/>
      <c r="K3774" s="625"/>
      <c r="L3774" s="181"/>
    </row>
    <row r="3775" spans="2:12" x14ac:dyDescent="0.25">
      <c r="B3775" s="624"/>
      <c r="C3775" s="181"/>
      <c r="D3775" s="181"/>
      <c r="E3775" s="181"/>
      <c r="F3775" s="181"/>
      <c r="G3775" s="181"/>
      <c r="H3775" s="181"/>
      <c r="I3775" s="181"/>
      <c r="J3775" s="181"/>
      <c r="K3775" s="625"/>
      <c r="L3775" s="181"/>
    </row>
    <row r="3776" spans="2:12" x14ac:dyDescent="0.25">
      <c r="B3776" s="624"/>
      <c r="C3776" s="181"/>
      <c r="D3776" s="181"/>
      <c r="E3776" s="181"/>
      <c r="F3776" s="181"/>
      <c r="G3776" s="181"/>
      <c r="H3776" s="181"/>
      <c r="I3776" s="181"/>
      <c r="J3776" s="181"/>
      <c r="K3776" s="625"/>
      <c r="L3776" s="181"/>
    </row>
    <row r="3777" spans="2:12" x14ac:dyDescent="0.25">
      <c r="B3777" s="624"/>
      <c r="C3777" s="181"/>
      <c r="D3777" s="181"/>
      <c r="E3777" s="181"/>
      <c r="F3777" s="181"/>
      <c r="G3777" s="181"/>
      <c r="H3777" s="181"/>
      <c r="I3777" s="181"/>
      <c r="J3777" s="181"/>
      <c r="K3777" s="625"/>
      <c r="L3777" s="181"/>
    </row>
    <row r="3778" spans="2:12" x14ac:dyDescent="0.25">
      <c r="B3778" s="624"/>
      <c r="C3778" s="181"/>
      <c r="D3778" s="181"/>
      <c r="E3778" s="181"/>
      <c r="F3778" s="181"/>
      <c r="G3778" s="181"/>
      <c r="H3778" s="181"/>
      <c r="I3778" s="181"/>
      <c r="J3778" s="181"/>
      <c r="K3778" s="625"/>
      <c r="L3778" s="181"/>
    </row>
    <row r="3779" spans="2:12" x14ac:dyDescent="0.25">
      <c r="B3779" s="624"/>
      <c r="C3779" s="181"/>
      <c r="D3779" s="181"/>
      <c r="E3779" s="181"/>
      <c r="F3779" s="181"/>
      <c r="G3779" s="181"/>
      <c r="H3779" s="181"/>
      <c r="I3779" s="181"/>
      <c r="J3779" s="181"/>
      <c r="K3779" s="625"/>
      <c r="L3779" s="181"/>
    </row>
    <row r="3780" spans="2:12" x14ac:dyDescent="0.25">
      <c r="B3780" s="624"/>
      <c r="C3780" s="181"/>
      <c r="D3780" s="181"/>
      <c r="E3780" s="181"/>
      <c r="F3780" s="181"/>
      <c r="G3780" s="181"/>
      <c r="H3780" s="181"/>
      <c r="I3780" s="181"/>
      <c r="J3780" s="181"/>
      <c r="K3780" s="625"/>
      <c r="L3780" s="181"/>
    </row>
    <row r="3781" spans="2:12" x14ac:dyDescent="0.25">
      <c r="B3781" s="624"/>
      <c r="C3781" s="181"/>
      <c r="D3781" s="181"/>
      <c r="E3781" s="181"/>
      <c r="F3781" s="181"/>
      <c r="G3781" s="181"/>
      <c r="H3781" s="181"/>
      <c r="I3781" s="181"/>
      <c r="J3781" s="181"/>
      <c r="K3781" s="625"/>
      <c r="L3781" s="181"/>
    </row>
    <row r="3782" spans="2:12" x14ac:dyDescent="0.25">
      <c r="B3782" s="624"/>
      <c r="C3782" s="181"/>
      <c r="D3782" s="181"/>
      <c r="E3782" s="181"/>
      <c r="F3782" s="181"/>
      <c r="G3782" s="181"/>
      <c r="H3782" s="181"/>
      <c r="I3782" s="181"/>
      <c r="J3782" s="181"/>
      <c r="K3782" s="625"/>
      <c r="L3782" s="181"/>
    </row>
    <row r="3783" spans="2:12" x14ac:dyDescent="0.25">
      <c r="B3783" s="624"/>
      <c r="C3783" s="181"/>
      <c r="D3783" s="181"/>
      <c r="E3783" s="181"/>
      <c r="F3783" s="181"/>
      <c r="G3783" s="181"/>
      <c r="H3783" s="181"/>
      <c r="I3783" s="181"/>
      <c r="J3783" s="181"/>
      <c r="K3783" s="625"/>
      <c r="L3783" s="181"/>
    </row>
    <row r="3784" spans="2:12" x14ac:dyDescent="0.25">
      <c r="B3784" s="624"/>
      <c r="C3784" s="181"/>
      <c r="D3784" s="181"/>
      <c r="E3784" s="181"/>
      <c r="F3784" s="181"/>
      <c r="G3784" s="181"/>
      <c r="H3784" s="181"/>
      <c r="I3784" s="181"/>
      <c r="J3784" s="181"/>
      <c r="K3784" s="625"/>
      <c r="L3784" s="181"/>
    </row>
    <row r="3785" spans="2:12" x14ac:dyDescent="0.25">
      <c r="B3785" s="624"/>
      <c r="C3785" s="181"/>
      <c r="D3785" s="181"/>
      <c r="E3785" s="181"/>
      <c r="F3785" s="181"/>
      <c r="G3785" s="181"/>
      <c r="H3785" s="181"/>
      <c r="I3785" s="181"/>
      <c r="J3785" s="181"/>
      <c r="K3785" s="625"/>
      <c r="L3785" s="181"/>
    </row>
    <row r="3786" spans="2:12" x14ac:dyDescent="0.25">
      <c r="B3786" s="624"/>
      <c r="C3786" s="181"/>
      <c r="D3786" s="181"/>
      <c r="E3786" s="181"/>
      <c r="F3786" s="181"/>
      <c r="G3786" s="181"/>
      <c r="H3786" s="181"/>
      <c r="I3786" s="181"/>
      <c r="J3786" s="181"/>
      <c r="K3786" s="625"/>
      <c r="L3786" s="181"/>
    </row>
    <row r="3787" spans="2:12" x14ac:dyDescent="0.25">
      <c r="B3787" s="624"/>
      <c r="C3787" s="181"/>
      <c r="D3787" s="181"/>
      <c r="E3787" s="181"/>
      <c r="F3787" s="181"/>
      <c r="G3787" s="181"/>
      <c r="H3787" s="181"/>
      <c r="I3787" s="181"/>
      <c r="J3787" s="181"/>
      <c r="K3787" s="625"/>
      <c r="L3787" s="181"/>
    </row>
    <row r="3788" spans="2:12" x14ac:dyDescent="0.25">
      <c r="B3788" s="624"/>
      <c r="C3788" s="181"/>
      <c r="D3788" s="181"/>
      <c r="E3788" s="181"/>
      <c r="F3788" s="181"/>
      <c r="G3788" s="181"/>
      <c r="H3788" s="181"/>
      <c r="I3788" s="181"/>
      <c r="J3788" s="181"/>
      <c r="K3788" s="625"/>
      <c r="L3788" s="181"/>
    </row>
    <row r="3789" spans="2:12" x14ac:dyDescent="0.25">
      <c r="B3789" s="624"/>
      <c r="C3789" s="181"/>
      <c r="D3789" s="181"/>
      <c r="E3789" s="181"/>
      <c r="F3789" s="181"/>
      <c r="G3789" s="181"/>
      <c r="H3789" s="181"/>
      <c r="I3789" s="181"/>
      <c r="J3789" s="181"/>
      <c r="K3789" s="625"/>
      <c r="L3789" s="181"/>
    </row>
    <row r="3790" spans="2:12" x14ac:dyDescent="0.25">
      <c r="B3790" s="624"/>
      <c r="C3790" s="181"/>
      <c r="D3790" s="181"/>
      <c r="E3790" s="181"/>
      <c r="F3790" s="181"/>
      <c r="G3790" s="181"/>
      <c r="H3790" s="181"/>
      <c r="I3790" s="181"/>
      <c r="J3790" s="181"/>
      <c r="K3790" s="625"/>
      <c r="L3790" s="181"/>
    </row>
    <row r="3791" spans="2:12" x14ac:dyDescent="0.25">
      <c r="B3791" s="624"/>
      <c r="C3791" s="181"/>
      <c r="D3791" s="181"/>
      <c r="E3791" s="181"/>
      <c r="F3791" s="181"/>
      <c r="G3791" s="181"/>
      <c r="H3791" s="181"/>
      <c r="I3791" s="181"/>
      <c r="J3791" s="181"/>
      <c r="K3791" s="625"/>
      <c r="L3791" s="181"/>
    </row>
    <row r="3792" spans="2:12" x14ac:dyDescent="0.25">
      <c r="B3792" s="624"/>
      <c r="C3792" s="181"/>
      <c r="D3792" s="181"/>
      <c r="E3792" s="181"/>
      <c r="F3792" s="181"/>
      <c r="G3792" s="181"/>
      <c r="H3792" s="181"/>
      <c r="I3792" s="181"/>
      <c r="J3792" s="181"/>
      <c r="K3792" s="625"/>
      <c r="L3792" s="181"/>
    </row>
    <row r="3793" spans="2:12" x14ac:dyDescent="0.25">
      <c r="B3793" s="624"/>
      <c r="C3793" s="181"/>
      <c r="D3793" s="181"/>
      <c r="E3793" s="181"/>
      <c r="F3793" s="181"/>
      <c r="G3793" s="181"/>
      <c r="H3793" s="181"/>
      <c r="I3793" s="181"/>
      <c r="J3793" s="181"/>
      <c r="K3793" s="625"/>
      <c r="L3793" s="181"/>
    </row>
    <row r="3794" spans="2:12" x14ac:dyDescent="0.25">
      <c r="B3794" s="624"/>
      <c r="C3794" s="181"/>
      <c r="D3794" s="181"/>
      <c r="E3794" s="181"/>
      <c r="F3794" s="181"/>
      <c r="G3794" s="181"/>
      <c r="H3794" s="181"/>
      <c r="I3794" s="181"/>
      <c r="J3794" s="181"/>
      <c r="K3794" s="625"/>
      <c r="L3794" s="181"/>
    </row>
    <row r="3795" spans="2:12" x14ac:dyDescent="0.25">
      <c r="B3795" s="624"/>
      <c r="C3795" s="181"/>
      <c r="D3795" s="181"/>
      <c r="E3795" s="181"/>
      <c r="F3795" s="181"/>
      <c r="G3795" s="181"/>
      <c r="H3795" s="181"/>
      <c r="I3795" s="181"/>
      <c r="J3795" s="181"/>
      <c r="K3795" s="625"/>
      <c r="L3795" s="181"/>
    </row>
    <row r="3796" spans="2:12" x14ac:dyDescent="0.25">
      <c r="B3796" s="624"/>
      <c r="C3796" s="181"/>
      <c r="D3796" s="181"/>
      <c r="E3796" s="181"/>
      <c r="F3796" s="181"/>
      <c r="G3796" s="181"/>
      <c r="H3796" s="181"/>
      <c r="I3796" s="181"/>
      <c r="J3796" s="181"/>
      <c r="K3796" s="625"/>
      <c r="L3796" s="181"/>
    </row>
    <row r="3797" spans="2:12" x14ac:dyDescent="0.25">
      <c r="B3797" s="624"/>
      <c r="C3797" s="181"/>
      <c r="D3797" s="181"/>
      <c r="E3797" s="181"/>
      <c r="F3797" s="181"/>
      <c r="G3797" s="181"/>
      <c r="H3797" s="181"/>
      <c r="I3797" s="181"/>
      <c r="J3797" s="181"/>
      <c r="K3797" s="625"/>
      <c r="L3797" s="181"/>
    </row>
    <row r="3798" spans="2:12" x14ac:dyDescent="0.25">
      <c r="B3798" s="624"/>
      <c r="C3798" s="181"/>
      <c r="D3798" s="181"/>
      <c r="E3798" s="181"/>
      <c r="F3798" s="181"/>
      <c r="G3798" s="181"/>
      <c r="H3798" s="181"/>
      <c r="I3798" s="181"/>
      <c r="J3798" s="181"/>
      <c r="K3798" s="625"/>
      <c r="L3798" s="181"/>
    </row>
    <row r="3799" spans="2:12" x14ac:dyDescent="0.25">
      <c r="B3799" s="624"/>
      <c r="C3799" s="181"/>
      <c r="D3799" s="181"/>
      <c r="E3799" s="181"/>
      <c r="F3799" s="181"/>
      <c r="G3799" s="181"/>
      <c r="H3799" s="181"/>
      <c r="I3799" s="181"/>
      <c r="J3799" s="181"/>
      <c r="K3799" s="625"/>
      <c r="L3799" s="181"/>
    </row>
    <row r="3800" spans="2:12" x14ac:dyDescent="0.25">
      <c r="B3800" s="624"/>
      <c r="C3800" s="181"/>
      <c r="D3800" s="181"/>
      <c r="E3800" s="181"/>
      <c r="F3800" s="181"/>
      <c r="G3800" s="181"/>
      <c r="H3800" s="181"/>
      <c r="I3800" s="181"/>
      <c r="J3800" s="181"/>
      <c r="K3800" s="625"/>
      <c r="L3800" s="181"/>
    </row>
    <row r="3801" spans="2:12" x14ac:dyDescent="0.25">
      <c r="B3801" s="624"/>
      <c r="C3801" s="181"/>
      <c r="D3801" s="181"/>
      <c r="E3801" s="181"/>
      <c r="F3801" s="181"/>
      <c r="G3801" s="181"/>
      <c r="H3801" s="181"/>
      <c r="I3801" s="181"/>
      <c r="J3801" s="181"/>
      <c r="K3801" s="625"/>
      <c r="L3801" s="181"/>
    </row>
    <row r="3802" spans="2:12" x14ac:dyDescent="0.25">
      <c r="B3802" s="624"/>
      <c r="C3802" s="181"/>
      <c r="D3802" s="181"/>
      <c r="E3802" s="181"/>
      <c r="F3802" s="181"/>
      <c r="G3802" s="181"/>
      <c r="H3802" s="181"/>
      <c r="I3802" s="181"/>
      <c r="J3802" s="181"/>
      <c r="K3802" s="625"/>
      <c r="L3802" s="181"/>
    </row>
    <row r="3803" spans="2:12" x14ac:dyDescent="0.25">
      <c r="B3803" s="624"/>
      <c r="C3803" s="181"/>
      <c r="D3803" s="181"/>
      <c r="E3803" s="181"/>
      <c r="F3803" s="181"/>
      <c r="G3803" s="181"/>
      <c r="H3803" s="181"/>
      <c r="I3803" s="181"/>
      <c r="J3803" s="181"/>
      <c r="K3803" s="625"/>
      <c r="L3803" s="181"/>
    </row>
    <row r="3804" spans="2:12" x14ac:dyDescent="0.25">
      <c r="B3804" s="624"/>
      <c r="C3804" s="181"/>
      <c r="D3804" s="181"/>
      <c r="E3804" s="181"/>
      <c r="F3804" s="181"/>
      <c r="G3804" s="181"/>
      <c r="H3804" s="181"/>
      <c r="I3804" s="181"/>
      <c r="J3804" s="181"/>
      <c r="K3804" s="625"/>
      <c r="L3804" s="181"/>
    </row>
    <row r="3805" spans="2:12" x14ac:dyDescent="0.25">
      <c r="B3805" s="624"/>
      <c r="C3805" s="181"/>
      <c r="D3805" s="181"/>
      <c r="E3805" s="181"/>
      <c r="F3805" s="181"/>
      <c r="G3805" s="181"/>
      <c r="H3805" s="181"/>
      <c r="I3805" s="181"/>
      <c r="J3805" s="181"/>
      <c r="K3805" s="625"/>
      <c r="L3805" s="181"/>
    </row>
    <row r="3806" spans="2:12" x14ac:dyDescent="0.25">
      <c r="B3806" s="624"/>
      <c r="C3806" s="181"/>
      <c r="D3806" s="181"/>
      <c r="E3806" s="181"/>
      <c r="F3806" s="181"/>
      <c r="G3806" s="181"/>
      <c r="H3806" s="181"/>
      <c r="I3806" s="181"/>
      <c r="J3806" s="181"/>
      <c r="K3806" s="625"/>
      <c r="L3806" s="181"/>
    </row>
    <row r="3807" spans="2:12" x14ac:dyDescent="0.25">
      <c r="B3807" s="624"/>
      <c r="C3807" s="181"/>
      <c r="D3807" s="181"/>
      <c r="E3807" s="181"/>
      <c r="F3807" s="181"/>
      <c r="G3807" s="181"/>
      <c r="H3807" s="181"/>
      <c r="I3807" s="181"/>
      <c r="J3807" s="181"/>
      <c r="K3807" s="625"/>
      <c r="L3807" s="181"/>
    </row>
    <row r="3808" spans="2:12" x14ac:dyDescent="0.25">
      <c r="B3808" s="624"/>
      <c r="C3808" s="181"/>
      <c r="D3808" s="181"/>
      <c r="E3808" s="181"/>
      <c r="F3808" s="181"/>
      <c r="G3808" s="181"/>
      <c r="H3808" s="181"/>
      <c r="I3808" s="181"/>
      <c r="J3808" s="181"/>
      <c r="K3808" s="625"/>
      <c r="L3808" s="181"/>
    </row>
    <row r="3809" spans="2:12" x14ac:dyDescent="0.25">
      <c r="B3809" s="624"/>
      <c r="C3809" s="181"/>
      <c r="D3809" s="181"/>
      <c r="E3809" s="181"/>
      <c r="F3809" s="181"/>
      <c r="G3809" s="181"/>
      <c r="H3809" s="181"/>
      <c r="I3809" s="181"/>
      <c r="J3809" s="181"/>
      <c r="K3809" s="625"/>
      <c r="L3809" s="181"/>
    </row>
    <row r="3810" spans="2:12" x14ac:dyDescent="0.25">
      <c r="B3810" s="624"/>
      <c r="C3810" s="181"/>
      <c r="D3810" s="181"/>
      <c r="E3810" s="181"/>
      <c r="F3810" s="181"/>
      <c r="G3810" s="181"/>
      <c r="H3810" s="181"/>
      <c r="I3810" s="181"/>
      <c r="J3810" s="181"/>
      <c r="K3810" s="625"/>
      <c r="L3810" s="181"/>
    </row>
    <row r="3811" spans="2:12" x14ac:dyDescent="0.25">
      <c r="B3811" s="624"/>
      <c r="C3811" s="181"/>
      <c r="D3811" s="181"/>
      <c r="E3811" s="181"/>
      <c r="F3811" s="181"/>
      <c r="G3811" s="181"/>
      <c r="H3811" s="181"/>
      <c r="I3811" s="181"/>
      <c r="J3811" s="181"/>
      <c r="K3811" s="625"/>
      <c r="L3811" s="181"/>
    </row>
    <row r="3812" spans="2:12" x14ac:dyDescent="0.25">
      <c r="B3812" s="624"/>
      <c r="C3812" s="181"/>
      <c r="D3812" s="181"/>
      <c r="E3812" s="181"/>
      <c r="F3812" s="181"/>
      <c r="G3812" s="181"/>
      <c r="H3812" s="181"/>
      <c r="I3812" s="181"/>
      <c r="J3812" s="181"/>
      <c r="K3812" s="625"/>
      <c r="L3812" s="181"/>
    </row>
    <row r="3813" spans="2:12" x14ac:dyDescent="0.25">
      <c r="B3813" s="624"/>
      <c r="C3813" s="181"/>
      <c r="D3813" s="181"/>
      <c r="E3813" s="181"/>
      <c r="F3813" s="181"/>
      <c r="G3813" s="181"/>
      <c r="H3813" s="181"/>
      <c r="I3813" s="181"/>
      <c r="J3813" s="181"/>
      <c r="K3813" s="625"/>
      <c r="L3813" s="181"/>
    </row>
    <row r="3814" spans="2:12" x14ac:dyDescent="0.25">
      <c r="B3814" s="624"/>
      <c r="C3814" s="181"/>
      <c r="D3814" s="181"/>
      <c r="E3814" s="181"/>
      <c r="F3814" s="181"/>
      <c r="G3814" s="181"/>
      <c r="H3814" s="181"/>
      <c r="I3814" s="181"/>
      <c r="J3814" s="181"/>
      <c r="K3814" s="625"/>
      <c r="L3814" s="181"/>
    </row>
    <row r="3815" spans="2:12" x14ac:dyDescent="0.25">
      <c r="B3815" s="624"/>
      <c r="C3815" s="181"/>
      <c r="D3815" s="181"/>
      <c r="E3815" s="181"/>
      <c r="F3815" s="181"/>
      <c r="G3815" s="181"/>
      <c r="H3815" s="181"/>
      <c r="I3815" s="181"/>
      <c r="J3815" s="181"/>
      <c r="K3815" s="625"/>
      <c r="L3815" s="181"/>
    </row>
    <row r="3816" spans="2:12" x14ac:dyDescent="0.25">
      <c r="B3816" s="624"/>
      <c r="C3816" s="181"/>
      <c r="D3816" s="181"/>
      <c r="E3816" s="181"/>
      <c r="F3816" s="181"/>
      <c r="G3816" s="181"/>
      <c r="H3816" s="181"/>
      <c r="I3816" s="181"/>
      <c r="J3816" s="181"/>
      <c r="K3816" s="625"/>
      <c r="L3816" s="181"/>
    </row>
    <row r="3817" spans="2:12" x14ac:dyDescent="0.25">
      <c r="B3817" s="624"/>
      <c r="C3817" s="181"/>
      <c r="D3817" s="181"/>
      <c r="E3817" s="181"/>
      <c r="F3817" s="181"/>
      <c r="G3817" s="181"/>
      <c r="H3817" s="181"/>
      <c r="I3817" s="181"/>
      <c r="J3817" s="181"/>
      <c r="K3817" s="625"/>
      <c r="L3817" s="181"/>
    </row>
    <row r="3818" spans="2:12" x14ac:dyDescent="0.25">
      <c r="B3818" s="624"/>
      <c r="C3818" s="181"/>
      <c r="D3818" s="181"/>
      <c r="E3818" s="181"/>
      <c r="F3818" s="181"/>
      <c r="G3818" s="181"/>
      <c r="H3818" s="181"/>
      <c r="I3818" s="181"/>
      <c r="J3818" s="181"/>
      <c r="K3818" s="625"/>
      <c r="L3818" s="181"/>
    </row>
    <row r="3819" spans="2:12" x14ac:dyDescent="0.25">
      <c r="B3819" s="624"/>
      <c r="C3819" s="181"/>
      <c r="D3819" s="181"/>
      <c r="E3819" s="181"/>
      <c r="F3819" s="181"/>
      <c r="G3819" s="181"/>
      <c r="H3819" s="181"/>
      <c r="I3819" s="181"/>
      <c r="J3819" s="181"/>
      <c r="K3819" s="625"/>
      <c r="L3819" s="181"/>
    </row>
    <row r="3820" spans="2:12" x14ac:dyDescent="0.25">
      <c r="B3820" s="624"/>
      <c r="C3820" s="181"/>
      <c r="D3820" s="181"/>
      <c r="E3820" s="181"/>
      <c r="F3820" s="181"/>
      <c r="G3820" s="181"/>
      <c r="H3820" s="181"/>
      <c r="I3820" s="181"/>
      <c r="J3820" s="181"/>
      <c r="K3820" s="625"/>
      <c r="L3820" s="181"/>
    </row>
    <row r="3821" spans="2:12" x14ac:dyDescent="0.25">
      <c r="B3821" s="624"/>
      <c r="C3821" s="181"/>
      <c r="D3821" s="181"/>
      <c r="E3821" s="181"/>
      <c r="F3821" s="181"/>
      <c r="G3821" s="181"/>
      <c r="H3821" s="181"/>
      <c r="I3821" s="181"/>
      <c r="J3821" s="181"/>
      <c r="K3821" s="625"/>
      <c r="L3821" s="181"/>
    </row>
    <row r="3822" spans="2:12" x14ac:dyDescent="0.25">
      <c r="B3822" s="624"/>
      <c r="C3822" s="181"/>
      <c r="D3822" s="181"/>
      <c r="E3822" s="181"/>
      <c r="F3822" s="181"/>
      <c r="G3822" s="181"/>
      <c r="H3822" s="181"/>
      <c r="I3822" s="181"/>
      <c r="J3822" s="181"/>
      <c r="K3822" s="625"/>
      <c r="L3822" s="181"/>
    </row>
    <row r="3823" spans="2:12" x14ac:dyDescent="0.25">
      <c r="B3823" s="624"/>
      <c r="C3823" s="181"/>
      <c r="D3823" s="181"/>
      <c r="E3823" s="181"/>
      <c r="F3823" s="181"/>
      <c r="G3823" s="181"/>
      <c r="H3823" s="181"/>
      <c r="I3823" s="181"/>
      <c r="J3823" s="181"/>
      <c r="K3823" s="625"/>
      <c r="L3823" s="181"/>
    </row>
    <row r="3824" spans="2:12" x14ac:dyDescent="0.25">
      <c r="B3824" s="624"/>
      <c r="C3824" s="181"/>
      <c r="D3824" s="181"/>
      <c r="E3824" s="181"/>
      <c r="F3824" s="181"/>
      <c r="G3824" s="181"/>
      <c r="H3824" s="181"/>
      <c r="I3824" s="181"/>
      <c r="J3824" s="181"/>
      <c r="K3824" s="625"/>
      <c r="L3824" s="181"/>
    </row>
    <row r="3825" spans="2:12" x14ac:dyDescent="0.25">
      <c r="B3825" s="624"/>
      <c r="C3825" s="181"/>
      <c r="D3825" s="181"/>
      <c r="E3825" s="181"/>
      <c r="F3825" s="181"/>
      <c r="G3825" s="181"/>
      <c r="H3825" s="181"/>
      <c r="I3825" s="181"/>
      <c r="J3825" s="181"/>
      <c r="K3825" s="625"/>
      <c r="L3825" s="181"/>
    </row>
    <row r="3826" spans="2:12" x14ac:dyDescent="0.25">
      <c r="B3826" s="624"/>
      <c r="C3826" s="181"/>
      <c r="D3826" s="181"/>
      <c r="E3826" s="181"/>
      <c r="F3826" s="181"/>
      <c r="G3826" s="181"/>
      <c r="H3826" s="181"/>
      <c r="I3826" s="181"/>
      <c r="J3826" s="181"/>
      <c r="K3826" s="625"/>
      <c r="L3826" s="181"/>
    </row>
    <row r="3827" spans="2:12" x14ac:dyDescent="0.25">
      <c r="B3827" s="624"/>
      <c r="C3827" s="181"/>
      <c r="D3827" s="181"/>
      <c r="E3827" s="181"/>
      <c r="F3827" s="181"/>
      <c r="G3827" s="181"/>
      <c r="H3827" s="181"/>
      <c r="I3827" s="181"/>
      <c r="J3827" s="181"/>
      <c r="K3827" s="625"/>
      <c r="L3827" s="181"/>
    </row>
    <row r="3828" spans="2:12" x14ac:dyDescent="0.25">
      <c r="B3828" s="624"/>
      <c r="C3828" s="181"/>
      <c r="D3828" s="181"/>
      <c r="E3828" s="181"/>
      <c r="F3828" s="181"/>
      <c r="G3828" s="181"/>
      <c r="H3828" s="181"/>
      <c r="I3828" s="181"/>
      <c r="J3828" s="181"/>
      <c r="K3828" s="625"/>
      <c r="L3828" s="181"/>
    </row>
    <row r="3829" spans="2:12" x14ac:dyDescent="0.25">
      <c r="B3829" s="624"/>
      <c r="C3829" s="181"/>
      <c r="D3829" s="181"/>
      <c r="E3829" s="181"/>
      <c r="F3829" s="181"/>
      <c r="G3829" s="181"/>
      <c r="H3829" s="181"/>
      <c r="I3829" s="181"/>
      <c r="J3829" s="181"/>
      <c r="K3829" s="625"/>
      <c r="L3829" s="181"/>
    </row>
    <row r="3830" spans="2:12" x14ac:dyDescent="0.25">
      <c r="B3830" s="624"/>
      <c r="C3830" s="181"/>
      <c r="D3830" s="181"/>
      <c r="E3830" s="181"/>
      <c r="F3830" s="181"/>
      <c r="G3830" s="181"/>
      <c r="H3830" s="181"/>
      <c r="I3830" s="181"/>
      <c r="J3830" s="181"/>
      <c r="K3830" s="625"/>
      <c r="L3830" s="181"/>
    </row>
    <row r="3831" spans="2:12" x14ac:dyDescent="0.25">
      <c r="B3831" s="624"/>
      <c r="C3831" s="181"/>
      <c r="D3831" s="181"/>
      <c r="E3831" s="181"/>
      <c r="F3831" s="181"/>
      <c r="G3831" s="181"/>
      <c r="H3831" s="181"/>
      <c r="I3831" s="181"/>
      <c r="J3831" s="181"/>
      <c r="K3831" s="625"/>
      <c r="L3831" s="181"/>
    </row>
    <row r="3832" spans="2:12" x14ac:dyDescent="0.25">
      <c r="B3832" s="624"/>
      <c r="C3832" s="181"/>
      <c r="D3832" s="181"/>
      <c r="E3832" s="181"/>
      <c r="F3832" s="181"/>
      <c r="G3832" s="181"/>
      <c r="H3832" s="181"/>
      <c r="I3832" s="181"/>
      <c r="J3832" s="181"/>
      <c r="K3832" s="625"/>
      <c r="L3832" s="181"/>
    </row>
    <row r="3833" spans="2:12" x14ac:dyDescent="0.25">
      <c r="B3833" s="624"/>
      <c r="C3833" s="181"/>
      <c r="D3833" s="181"/>
      <c r="E3833" s="181"/>
      <c r="F3833" s="181"/>
      <c r="G3833" s="181"/>
      <c r="H3833" s="181"/>
      <c r="I3833" s="181"/>
      <c r="J3833" s="181"/>
      <c r="K3833" s="625"/>
      <c r="L3833" s="181"/>
    </row>
    <row r="3834" spans="2:12" x14ac:dyDescent="0.25">
      <c r="B3834" s="624"/>
      <c r="C3834" s="181"/>
      <c r="D3834" s="181"/>
      <c r="E3834" s="181"/>
      <c r="F3834" s="181"/>
      <c r="G3834" s="181"/>
      <c r="H3834" s="181"/>
      <c r="I3834" s="181"/>
      <c r="J3834" s="181"/>
      <c r="K3834" s="625"/>
      <c r="L3834" s="181"/>
    </row>
    <row r="3835" spans="2:12" x14ac:dyDescent="0.25">
      <c r="B3835" s="624"/>
      <c r="C3835" s="181"/>
      <c r="D3835" s="181"/>
      <c r="E3835" s="181"/>
      <c r="F3835" s="181"/>
      <c r="G3835" s="181"/>
      <c r="H3835" s="181"/>
      <c r="I3835" s="181"/>
      <c r="J3835" s="181"/>
      <c r="K3835" s="625"/>
      <c r="L3835" s="181"/>
    </row>
    <row r="3836" spans="2:12" x14ac:dyDescent="0.25">
      <c r="B3836" s="624"/>
      <c r="C3836" s="181"/>
      <c r="D3836" s="181"/>
      <c r="E3836" s="181"/>
      <c r="F3836" s="181"/>
      <c r="G3836" s="181"/>
      <c r="H3836" s="181"/>
      <c r="I3836" s="181"/>
      <c r="J3836" s="181"/>
      <c r="K3836" s="625"/>
      <c r="L3836" s="181"/>
    </row>
    <row r="3837" spans="2:12" x14ac:dyDescent="0.25">
      <c r="B3837" s="624"/>
      <c r="C3837" s="181"/>
      <c r="D3837" s="181"/>
      <c r="E3837" s="181"/>
      <c r="F3837" s="181"/>
      <c r="G3837" s="181"/>
      <c r="H3837" s="181"/>
      <c r="I3837" s="181"/>
      <c r="J3837" s="181"/>
      <c r="K3837" s="625"/>
      <c r="L3837" s="181"/>
    </row>
    <row r="3838" spans="2:12" x14ac:dyDescent="0.25">
      <c r="B3838" s="624"/>
      <c r="C3838" s="181"/>
      <c r="D3838" s="181"/>
      <c r="E3838" s="181"/>
      <c r="F3838" s="181"/>
      <c r="G3838" s="181"/>
      <c r="H3838" s="181"/>
      <c r="I3838" s="181"/>
      <c r="J3838" s="181"/>
      <c r="K3838" s="625"/>
      <c r="L3838" s="181"/>
    </row>
    <row r="3839" spans="2:12" x14ac:dyDescent="0.25">
      <c r="B3839" s="624"/>
      <c r="C3839" s="181"/>
      <c r="D3839" s="181"/>
      <c r="E3839" s="181"/>
      <c r="F3839" s="181"/>
      <c r="G3839" s="181"/>
      <c r="H3839" s="181"/>
      <c r="I3839" s="181"/>
      <c r="J3839" s="181"/>
      <c r="K3839" s="625"/>
      <c r="L3839" s="181"/>
    </row>
    <row r="3840" spans="2:12" x14ac:dyDescent="0.25">
      <c r="B3840" s="624"/>
      <c r="C3840" s="181"/>
      <c r="D3840" s="181"/>
      <c r="E3840" s="181"/>
      <c r="F3840" s="181"/>
      <c r="G3840" s="181"/>
      <c r="H3840" s="181"/>
      <c r="I3840" s="181"/>
      <c r="J3840" s="181"/>
      <c r="K3840" s="625"/>
      <c r="L3840" s="181"/>
    </row>
    <row r="3841" spans="2:12" x14ac:dyDescent="0.25">
      <c r="B3841" s="624"/>
      <c r="C3841" s="181"/>
      <c r="D3841" s="181"/>
      <c r="E3841" s="181"/>
      <c r="F3841" s="181"/>
      <c r="G3841" s="181"/>
      <c r="H3841" s="181"/>
      <c r="I3841" s="181"/>
      <c r="J3841" s="181"/>
      <c r="K3841" s="625"/>
      <c r="L3841" s="181"/>
    </row>
    <row r="3842" spans="2:12" x14ac:dyDescent="0.25">
      <c r="B3842" s="624"/>
      <c r="C3842" s="181"/>
      <c r="D3842" s="181"/>
      <c r="E3842" s="181"/>
      <c r="F3842" s="181"/>
      <c r="G3842" s="181"/>
      <c r="H3842" s="181"/>
      <c r="I3842" s="181"/>
      <c r="J3842" s="181"/>
      <c r="K3842" s="625"/>
      <c r="L3842" s="181"/>
    </row>
    <row r="3843" spans="2:12" x14ac:dyDescent="0.25">
      <c r="B3843" s="624"/>
      <c r="C3843" s="181"/>
      <c r="D3843" s="181"/>
      <c r="E3843" s="181"/>
      <c r="F3843" s="181"/>
      <c r="G3843" s="181"/>
      <c r="H3843" s="181"/>
      <c r="I3843" s="181"/>
      <c r="J3843" s="181"/>
      <c r="K3843" s="625"/>
      <c r="L3843" s="181"/>
    </row>
    <row r="3844" spans="2:12" x14ac:dyDescent="0.25">
      <c r="B3844" s="624"/>
      <c r="C3844" s="181"/>
      <c r="D3844" s="181"/>
      <c r="E3844" s="181"/>
      <c r="F3844" s="181"/>
      <c r="G3844" s="181"/>
      <c r="H3844" s="181"/>
      <c r="I3844" s="181"/>
      <c r="J3844" s="181"/>
      <c r="K3844" s="625"/>
      <c r="L3844" s="181"/>
    </row>
    <row r="3845" spans="2:12" x14ac:dyDescent="0.25">
      <c r="B3845" s="624"/>
      <c r="C3845" s="181"/>
      <c r="D3845" s="181"/>
      <c r="E3845" s="181"/>
      <c r="F3845" s="181"/>
      <c r="G3845" s="181"/>
      <c r="H3845" s="181"/>
      <c r="I3845" s="181"/>
      <c r="J3845" s="181"/>
      <c r="K3845" s="625"/>
      <c r="L3845" s="181"/>
    </row>
    <row r="3846" spans="2:12" x14ac:dyDescent="0.25">
      <c r="B3846" s="624"/>
      <c r="C3846" s="181"/>
      <c r="D3846" s="181"/>
      <c r="E3846" s="181"/>
      <c r="F3846" s="181"/>
      <c r="G3846" s="181"/>
      <c r="H3846" s="181"/>
      <c r="I3846" s="181"/>
      <c r="J3846" s="181"/>
      <c r="K3846" s="625"/>
      <c r="L3846" s="181"/>
    </row>
    <row r="3847" spans="2:12" x14ac:dyDescent="0.25">
      <c r="B3847" s="624"/>
      <c r="C3847" s="181"/>
      <c r="D3847" s="181"/>
      <c r="E3847" s="181"/>
      <c r="F3847" s="181"/>
      <c r="G3847" s="181"/>
      <c r="H3847" s="181"/>
      <c r="I3847" s="181"/>
      <c r="J3847" s="181"/>
      <c r="K3847" s="625"/>
      <c r="L3847" s="181"/>
    </row>
    <row r="3848" spans="2:12" x14ac:dyDescent="0.25">
      <c r="B3848" s="624"/>
      <c r="C3848" s="181"/>
      <c r="D3848" s="181"/>
      <c r="E3848" s="181"/>
      <c r="F3848" s="181"/>
      <c r="G3848" s="181"/>
      <c r="H3848" s="181"/>
      <c r="I3848" s="181"/>
      <c r="J3848" s="181"/>
      <c r="K3848" s="625"/>
      <c r="L3848" s="181"/>
    </row>
    <row r="3849" spans="2:12" x14ac:dyDescent="0.25">
      <c r="B3849" s="624"/>
      <c r="C3849" s="181"/>
      <c r="D3849" s="181"/>
      <c r="E3849" s="181"/>
      <c r="F3849" s="181"/>
      <c r="G3849" s="181"/>
      <c r="H3849" s="181"/>
      <c r="I3849" s="181"/>
      <c r="J3849" s="181"/>
      <c r="K3849" s="625"/>
      <c r="L3849" s="181"/>
    </row>
    <row r="3850" spans="2:12" x14ac:dyDescent="0.25">
      <c r="B3850" s="624"/>
      <c r="C3850" s="181"/>
      <c r="D3850" s="181"/>
      <c r="E3850" s="181"/>
      <c r="F3850" s="181"/>
      <c r="G3850" s="181"/>
      <c r="H3850" s="181"/>
      <c r="I3850" s="181"/>
      <c r="J3850" s="181"/>
      <c r="K3850" s="625"/>
      <c r="L3850" s="181"/>
    </row>
    <row r="3851" spans="2:12" x14ac:dyDescent="0.25">
      <c r="B3851" s="624"/>
      <c r="C3851" s="181"/>
      <c r="D3851" s="181"/>
      <c r="E3851" s="181"/>
      <c r="F3851" s="181"/>
      <c r="G3851" s="181"/>
      <c r="H3851" s="181"/>
      <c r="I3851" s="181"/>
      <c r="J3851" s="181"/>
      <c r="K3851" s="625"/>
      <c r="L3851" s="181"/>
    </row>
    <row r="3852" spans="2:12" x14ac:dyDescent="0.25">
      <c r="B3852" s="624"/>
      <c r="C3852" s="181"/>
      <c r="D3852" s="181"/>
      <c r="E3852" s="181"/>
      <c r="F3852" s="181"/>
      <c r="G3852" s="181"/>
      <c r="H3852" s="181"/>
      <c r="I3852" s="181"/>
      <c r="J3852" s="181"/>
      <c r="K3852" s="625"/>
      <c r="L3852" s="181"/>
    </row>
    <row r="3853" spans="2:12" x14ac:dyDescent="0.25">
      <c r="B3853" s="624"/>
      <c r="C3853" s="181"/>
      <c r="D3853" s="181"/>
      <c r="E3853" s="181"/>
      <c r="F3853" s="181"/>
      <c r="G3853" s="181"/>
      <c r="H3853" s="181"/>
      <c r="I3853" s="181"/>
      <c r="J3853" s="181"/>
      <c r="K3853" s="625"/>
      <c r="L3853" s="181"/>
    </row>
    <row r="3854" spans="2:12" x14ac:dyDescent="0.25">
      <c r="B3854" s="624"/>
      <c r="C3854" s="181"/>
      <c r="D3854" s="181"/>
      <c r="E3854" s="181"/>
      <c r="F3854" s="181"/>
      <c r="G3854" s="181"/>
      <c r="H3854" s="181"/>
      <c r="I3854" s="181"/>
      <c r="J3854" s="181"/>
      <c r="K3854" s="625"/>
      <c r="L3854" s="181"/>
    </row>
    <row r="3855" spans="2:12" x14ac:dyDescent="0.25">
      <c r="B3855" s="624"/>
      <c r="C3855" s="181"/>
      <c r="D3855" s="181"/>
      <c r="E3855" s="181"/>
      <c r="F3855" s="181"/>
      <c r="G3855" s="181"/>
      <c r="H3855" s="181"/>
      <c r="I3855" s="181"/>
      <c r="J3855" s="181"/>
      <c r="K3855" s="625"/>
      <c r="L3855" s="181"/>
    </row>
    <row r="3856" spans="2:12" x14ac:dyDescent="0.25">
      <c r="B3856" s="624"/>
      <c r="C3856" s="181"/>
      <c r="D3856" s="181"/>
      <c r="E3856" s="181"/>
      <c r="F3856" s="181"/>
      <c r="G3856" s="181"/>
      <c r="H3856" s="181"/>
      <c r="I3856" s="181"/>
      <c r="J3856" s="181"/>
      <c r="K3856" s="625"/>
      <c r="L3856" s="181"/>
    </row>
    <row r="3857" spans="2:12" x14ac:dyDescent="0.25">
      <c r="B3857" s="624"/>
      <c r="C3857" s="181"/>
      <c r="D3857" s="181"/>
      <c r="E3857" s="181"/>
      <c r="F3857" s="181"/>
      <c r="G3857" s="181"/>
      <c r="H3857" s="181"/>
      <c r="I3857" s="181"/>
      <c r="J3857" s="181"/>
      <c r="K3857" s="625"/>
      <c r="L3857" s="181"/>
    </row>
    <row r="3858" spans="2:12" x14ac:dyDescent="0.25">
      <c r="B3858" s="624"/>
      <c r="C3858" s="181"/>
      <c r="D3858" s="181"/>
      <c r="E3858" s="181"/>
      <c r="F3858" s="181"/>
      <c r="G3858" s="181"/>
      <c r="H3858" s="181"/>
      <c r="I3858" s="181"/>
      <c r="J3858" s="181"/>
      <c r="K3858" s="625"/>
      <c r="L3858" s="181"/>
    </row>
    <row r="3859" spans="2:12" x14ac:dyDescent="0.25">
      <c r="B3859" s="624"/>
      <c r="C3859" s="181"/>
      <c r="D3859" s="181"/>
      <c r="E3859" s="181"/>
      <c r="F3859" s="181"/>
      <c r="G3859" s="181"/>
      <c r="H3859" s="181"/>
      <c r="I3859" s="181"/>
      <c r="J3859" s="181"/>
      <c r="K3859" s="625"/>
      <c r="L3859" s="181"/>
    </row>
    <row r="3860" spans="2:12" x14ac:dyDescent="0.25">
      <c r="B3860" s="624"/>
      <c r="C3860" s="181"/>
      <c r="D3860" s="181"/>
      <c r="E3860" s="181"/>
      <c r="F3860" s="181"/>
      <c r="G3860" s="181"/>
      <c r="H3860" s="181"/>
      <c r="I3860" s="181"/>
      <c r="J3860" s="181"/>
      <c r="K3860" s="625"/>
      <c r="L3860" s="181"/>
    </row>
    <row r="3861" spans="2:12" x14ac:dyDescent="0.25">
      <c r="B3861" s="624"/>
      <c r="C3861" s="181"/>
      <c r="D3861" s="181"/>
      <c r="E3861" s="181"/>
      <c r="F3861" s="181"/>
      <c r="G3861" s="181"/>
      <c r="H3861" s="181"/>
      <c r="I3861" s="181"/>
      <c r="J3861" s="181"/>
      <c r="K3861" s="625"/>
      <c r="L3861" s="181"/>
    </row>
    <row r="3862" spans="2:12" x14ac:dyDescent="0.25">
      <c r="B3862" s="624"/>
      <c r="C3862" s="181"/>
      <c r="D3862" s="181"/>
      <c r="E3862" s="181"/>
      <c r="F3862" s="181"/>
      <c r="G3862" s="181"/>
      <c r="H3862" s="181"/>
      <c r="I3862" s="181"/>
      <c r="J3862" s="181"/>
      <c r="K3862" s="625"/>
      <c r="L3862" s="181"/>
    </row>
    <row r="3863" spans="2:12" x14ac:dyDescent="0.25">
      <c r="B3863" s="624"/>
      <c r="C3863" s="181"/>
      <c r="D3863" s="181"/>
      <c r="E3863" s="181"/>
      <c r="F3863" s="181"/>
      <c r="G3863" s="181"/>
      <c r="H3863" s="181"/>
      <c r="I3863" s="181"/>
      <c r="J3863" s="181"/>
      <c r="K3863" s="625"/>
      <c r="L3863" s="181"/>
    </row>
    <row r="3864" spans="2:12" x14ac:dyDescent="0.25">
      <c r="B3864" s="624"/>
      <c r="C3864" s="181"/>
      <c r="D3864" s="181"/>
      <c r="E3864" s="181"/>
      <c r="F3864" s="181"/>
      <c r="G3864" s="181"/>
      <c r="H3864" s="181"/>
      <c r="I3864" s="181"/>
      <c r="J3864" s="181"/>
      <c r="K3864" s="625"/>
      <c r="L3864" s="181"/>
    </row>
    <row r="3865" spans="2:12" x14ac:dyDescent="0.25">
      <c r="B3865" s="624"/>
      <c r="C3865" s="181"/>
      <c r="D3865" s="181"/>
      <c r="E3865" s="181"/>
      <c r="F3865" s="181"/>
      <c r="G3865" s="181"/>
      <c r="H3865" s="181"/>
      <c r="I3865" s="181"/>
      <c r="J3865" s="181"/>
      <c r="K3865" s="625"/>
      <c r="L3865" s="181"/>
    </row>
    <row r="3866" spans="2:12" x14ac:dyDescent="0.25">
      <c r="B3866" s="624"/>
      <c r="C3866" s="181"/>
      <c r="D3866" s="181"/>
      <c r="E3866" s="181"/>
      <c r="F3866" s="181"/>
      <c r="G3866" s="181"/>
      <c r="H3866" s="181"/>
      <c r="I3866" s="181"/>
      <c r="J3866" s="181"/>
      <c r="K3866" s="625"/>
      <c r="L3866" s="181"/>
    </row>
    <row r="3867" spans="2:12" x14ac:dyDescent="0.25">
      <c r="B3867" s="624"/>
      <c r="C3867" s="181"/>
      <c r="D3867" s="181"/>
      <c r="E3867" s="181"/>
      <c r="F3867" s="181"/>
      <c r="G3867" s="181"/>
      <c r="H3867" s="181"/>
      <c r="I3867" s="181"/>
      <c r="J3867" s="181"/>
      <c r="K3867" s="625"/>
      <c r="L3867" s="181"/>
    </row>
    <row r="3868" spans="2:12" x14ac:dyDescent="0.25">
      <c r="B3868" s="624"/>
      <c r="C3868" s="181"/>
      <c r="D3868" s="181"/>
      <c r="E3868" s="181"/>
      <c r="F3868" s="181"/>
      <c r="G3868" s="181"/>
      <c r="H3868" s="181"/>
      <c r="I3868" s="181"/>
      <c r="J3868" s="181"/>
      <c r="K3868" s="625"/>
      <c r="L3868" s="181"/>
    </row>
    <row r="3869" spans="2:12" x14ac:dyDescent="0.25">
      <c r="B3869" s="624"/>
      <c r="C3869" s="181"/>
      <c r="D3869" s="181"/>
      <c r="E3869" s="181"/>
      <c r="F3869" s="181"/>
      <c r="G3869" s="181"/>
      <c r="H3869" s="181"/>
      <c r="I3869" s="181"/>
      <c r="J3869" s="181"/>
      <c r="K3869" s="625"/>
      <c r="L3869" s="181"/>
    </row>
    <row r="3870" spans="2:12" x14ac:dyDescent="0.25">
      <c r="B3870" s="624"/>
      <c r="C3870" s="181"/>
      <c r="D3870" s="181"/>
      <c r="E3870" s="181"/>
      <c r="F3870" s="181"/>
      <c r="G3870" s="181"/>
      <c r="H3870" s="181"/>
      <c r="I3870" s="181"/>
      <c r="J3870" s="181"/>
      <c r="K3870" s="625"/>
      <c r="L3870" s="181"/>
    </row>
    <row r="3871" spans="2:12" x14ac:dyDescent="0.25">
      <c r="B3871" s="624"/>
      <c r="C3871" s="181"/>
      <c r="D3871" s="181"/>
      <c r="E3871" s="181"/>
      <c r="F3871" s="181"/>
      <c r="G3871" s="181"/>
      <c r="H3871" s="181"/>
      <c r="I3871" s="181"/>
      <c r="J3871" s="181"/>
      <c r="K3871" s="625"/>
      <c r="L3871" s="181"/>
    </row>
    <row r="3872" spans="2:12" x14ac:dyDescent="0.25">
      <c r="B3872" s="624"/>
      <c r="C3872" s="181"/>
      <c r="D3872" s="181"/>
      <c r="E3872" s="181"/>
      <c r="F3872" s="181"/>
      <c r="G3872" s="181"/>
      <c r="H3872" s="181"/>
      <c r="I3872" s="181"/>
      <c r="J3872" s="181"/>
      <c r="K3872" s="625"/>
      <c r="L3872" s="181"/>
    </row>
    <row r="3873" spans="2:12" x14ac:dyDescent="0.25">
      <c r="B3873" s="624"/>
      <c r="C3873" s="181"/>
      <c r="D3873" s="181"/>
      <c r="E3873" s="181"/>
      <c r="F3873" s="181"/>
      <c r="G3873" s="181"/>
      <c r="H3873" s="181"/>
      <c r="I3873" s="181"/>
      <c r="J3873" s="181"/>
      <c r="K3873" s="625"/>
      <c r="L3873" s="181"/>
    </row>
    <row r="3874" spans="2:12" x14ac:dyDescent="0.25">
      <c r="B3874" s="624"/>
      <c r="C3874" s="181"/>
      <c r="D3874" s="181"/>
      <c r="E3874" s="181"/>
      <c r="F3874" s="181"/>
      <c r="G3874" s="181"/>
      <c r="H3874" s="181"/>
      <c r="I3874" s="181"/>
      <c r="J3874" s="181"/>
      <c r="K3874" s="625"/>
      <c r="L3874" s="181"/>
    </row>
    <row r="3875" spans="2:12" x14ac:dyDescent="0.25">
      <c r="B3875" s="624"/>
      <c r="C3875" s="181"/>
      <c r="D3875" s="181"/>
      <c r="E3875" s="181"/>
      <c r="F3875" s="181"/>
      <c r="G3875" s="181"/>
      <c r="H3875" s="181"/>
      <c r="I3875" s="181"/>
      <c r="J3875" s="181"/>
      <c r="K3875" s="625"/>
      <c r="L3875" s="181"/>
    </row>
    <row r="3876" spans="2:12" x14ac:dyDescent="0.25">
      <c r="B3876" s="624"/>
      <c r="C3876" s="181"/>
      <c r="D3876" s="181"/>
      <c r="E3876" s="181"/>
      <c r="F3876" s="181"/>
      <c r="G3876" s="181"/>
      <c r="H3876" s="181"/>
      <c r="I3876" s="181"/>
      <c r="J3876" s="181"/>
      <c r="K3876" s="625"/>
      <c r="L3876" s="181"/>
    </row>
    <row r="3877" spans="2:12" x14ac:dyDescent="0.25">
      <c r="B3877" s="624"/>
      <c r="C3877" s="181"/>
      <c r="D3877" s="181"/>
      <c r="E3877" s="181"/>
      <c r="F3877" s="181"/>
      <c r="G3877" s="181"/>
      <c r="H3877" s="181"/>
      <c r="I3877" s="181"/>
      <c r="J3877" s="181"/>
      <c r="K3877" s="625"/>
      <c r="L3877" s="181"/>
    </row>
    <row r="3878" spans="2:12" x14ac:dyDescent="0.25">
      <c r="B3878" s="624"/>
      <c r="C3878" s="181"/>
      <c r="D3878" s="181"/>
      <c r="E3878" s="181"/>
      <c r="F3878" s="181"/>
      <c r="G3878" s="181"/>
      <c r="H3878" s="181"/>
      <c r="I3878" s="181"/>
      <c r="J3878" s="181"/>
      <c r="K3878" s="625"/>
      <c r="L3878" s="181"/>
    </row>
    <row r="3879" spans="2:12" x14ac:dyDescent="0.25">
      <c r="B3879" s="624"/>
      <c r="C3879" s="181"/>
      <c r="D3879" s="181"/>
      <c r="E3879" s="181"/>
      <c r="F3879" s="181"/>
      <c r="G3879" s="181"/>
      <c r="H3879" s="181"/>
      <c r="I3879" s="181"/>
      <c r="J3879" s="181"/>
      <c r="K3879" s="625"/>
      <c r="L3879" s="181"/>
    </row>
    <row r="3880" spans="2:12" x14ac:dyDescent="0.25">
      <c r="B3880" s="624"/>
      <c r="C3880" s="181"/>
      <c r="D3880" s="181"/>
      <c r="E3880" s="181"/>
      <c r="F3880" s="181"/>
      <c r="G3880" s="181"/>
      <c r="H3880" s="181"/>
      <c r="I3880" s="181"/>
      <c r="J3880" s="181"/>
      <c r="K3880" s="625"/>
      <c r="L3880" s="181"/>
    </row>
    <row r="3881" spans="2:12" x14ac:dyDescent="0.25">
      <c r="B3881" s="624"/>
      <c r="C3881" s="181"/>
      <c r="D3881" s="181"/>
      <c r="E3881" s="181"/>
      <c r="F3881" s="181"/>
      <c r="G3881" s="181"/>
      <c r="H3881" s="181"/>
      <c r="I3881" s="181"/>
      <c r="J3881" s="181"/>
      <c r="K3881" s="625"/>
      <c r="L3881" s="181"/>
    </row>
    <row r="3882" spans="2:12" x14ac:dyDescent="0.25">
      <c r="B3882" s="624"/>
      <c r="C3882" s="181"/>
      <c r="D3882" s="181"/>
      <c r="E3882" s="181"/>
      <c r="F3882" s="181"/>
      <c r="G3882" s="181"/>
      <c r="H3882" s="181"/>
      <c r="I3882" s="181"/>
      <c r="J3882" s="181"/>
      <c r="K3882" s="625"/>
      <c r="L3882" s="181"/>
    </row>
    <row r="3883" spans="2:12" x14ac:dyDescent="0.25">
      <c r="B3883" s="624"/>
      <c r="C3883" s="181"/>
      <c r="D3883" s="181"/>
      <c r="E3883" s="181"/>
      <c r="F3883" s="181"/>
      <c r="G3883" s="181"/>
      <c r="H3883" s="181"/>
      <c r="I3883" s="181"/>
      <c r="J3883" s="181"/>
      <c r="K3883" s="625"/>
      <c r="L3883" s="181"/>
    </row>
    <row r="3884" spans="2:12" x14ac:dyDescent="0.25">
      <c r="B3884" s="624"/>
      <c r="C3884" s="181"/>
      <c r="D3884" s="181"/>
      <c r="E3884" s="181"/>
      <c r="F3884" s="181"/>
      <c r="G3884" s="181"/>
      <c r="H3884" s="181"/>
      <c r="I3884" s="181"/>
      <c r="J3884" s="181"/>
      <c r="K3884" s="625"/>
      <c r="L3884" s="181"/>
    </row>
    <row r="3885" spans="2:12" x14ac:dyDescent="0.25">
      <c r="B3885" s="624"/>
      <c r="C3885" s="181"/>
      <c r="D3885" s="181"/>
      <c r="E3885" s="181"/>
      <c r="F3885" s="181"/>
      <c r="G3885" s="181"/>
      <c r="H3885" s="181"/>
      <c r="I3885" s="181"/>
      <c r="J3885" s="181"/>
      <c r="K3885" s="625"/>
      <c r="L3885" s="181"/>
    </row>
    <row r="3886" spans="2:12" x14ac:dyDescent="0.25">
      <c r="B3886" s="624"/>
      <c r="C3886" s="181"/>
      <c r="D3886" s="181"/>
      <c r="E3886" s="181"/>
      <c r="F3886" s="181"/>
      <c r="G3886" s="181"/>
      <c r="H3886" s="181"/>
      <c r="I3886" s="181"/>
      <c r="J3886" s="181"/>
      <c r="K3886" s="625"/>
      <c r="L3886" s="181"/>
    </row>
    <row r="3887" spans="2:12" x14ac:dyDescent="0.25">
      <c r="B3887" s="624"/>
      <c r="C3887" s="181"/>
      <c r="D3887" s="181"/>
      <c r="E3887" s="181"/>
      <c r="F3887" s="181"/>
      <c r="G3887" s="181"/>
      <c r="H3887" s="181"/>
      <c r="I3887" s="181"/>
      <c r="J3887" s="181"/>
      <c r="K3887" s="625"/>
      <c r="L3887" s="181"/>
    </row>
    <row r="3888" spans="2:12" x14ac:dyDescent="0.25">
      <c r="B3888" s="624"/>
      <c r="C3888" s="181"/>
      <c r="D3888" s="181"/>
      <c r="E3888" s="181"/>
      <c r="F3888" s="181"/>
      <c r="G3888" s="181"/>
      <c r="H3888" s="181"/>
      <c r="I3888" s="181"/>
      <c r="J3888" s="181"/>
      <c r="K3888" s="625"/>
      <c r="L3888" s="181"/>
    </row>
    <row r="3889" spans="2:12" x14ac:dyDescent="0.25">
      <c r="B3889" s="624"/>
      <c r="C3889" s="181"/>
      <c r="D3889" s="181"/>
      <c r="E3889" s="181"/>
      <c r="F3889" s="181"/>
      <c r="G3889" s="181"/>
      <c r="H3889" s="181"/>
      <c r="I3889" s="181"/>
      <c r="J3889" s="181"/>
      <c r="K3889" s="625"/>
      <c r="L3889" s="181"/>
    </row>
    <row r="3890" spans="2:12" x14ac:dyDescent="0.25">
      <c r="B3890" s="624"/>
      <c r="C3890" s="181"/>
      <c r="D3890" s="181"/>
      <c r="E3890" s="181"/>
      <c r="F3890" s="181"/>
      <c r="G3890" s="181"/>
      <c r="H3890" s="181"/>
      <c r="I3890" s="181"/>
      <c r="J3890" s="181"/>
      <c r="K3890" s="625"/>
      <c r="L3890" s="181"/>
    </row>
    <row r="3891" spans="2:12" x14ac:dyDescent="0.25">
      <c r="B3891" s="624"/>
      <c r="C3891" s="181"/>
      <c r="D3891" s="181"/>
      <c r="E3891" s="181"/>
      <c r="F3891" s="181"/>
      <c r="G3891" s="181"/>
      <c r="H3891" s="181"/>
      <c r="I3891" s="181"/>
      <c r="J3891" s="181"/>
      <c r="K3891" s="625"/>
      <c r="L3891" s="181"/>
    </row>
    <row r="3892" spans="2:12" x14ac:dyDescent="0.25">
      <c r="B3892" s="624"/>
      <c r="C3892" s="181"/>
      <c r="D3892" s="181"/>
      <c r="E3892" s="181"/>
      <c r="F3892" s="181"/>
      <c r="G3892" s="181"/>
      <c r="H3892" s="181"/>
      <c r="I3892" s="181"/>
      <c r="J3892" s="181"/>
      <c r="K3892" s="625"/>
      <c r="L3892" s="181"/>
    </row>
    <row r="3893" spans="2:12" x14ac:dyDescent="0.25">
      <c r="B3893" s="624"/>
      <c r="C3893" s="181"/>
      <c r="D3893" s="181"/>
      <c r="E3893" s="181"/>
      <c r="F3893" s="181"/>
      <c r="G3893" s="181"/>
      <c r="H3893" s="181"/>
      <c r="I3893" s="181"/>
      <c r="J3893" s="181"/>
      <c r="K3893" s="625"/>
      <c r="L3893" s="181"/>
    </row>
    <row r="3894" spans="2:12" x14ac:dyDescent="0.25">
      <c r="B3894" s="624"/>
      <c r="C3894" s="181"/>
      <c r="D3894" s="181"/>
      <c r="E3894" s="181"/>
      <c r="F3894" s="181"/>
      <c r="G3894" s="181"/>
      <c r="H3894" s="181"/>
      <c r="I3894" s="181"/>
      <c r="J3894" s="181"/>
      <c r="K3894" s="625"/>
      <c r="L3894" s="181"/>
    </row>
    <row r="3895" spans="2:12" x14ac:dyDescent="0.25">
      <c r="B3895" s="624"/>
      <c r="C3895" s="181"/>
      <c r="D3895" s="181"/>
      <c r="E3895" s="181"/>
      <c r="F3895" s="181"/>
      <c r="G3895" s="181"/>
      <c r="H3895" s="181"/>
      <c r="I3895" s="181"/>
      <c r="J3895" s="181"/>
      <c r="K3895" s="625"/>
      <c r="L3895" s="181"/>
    </row>
    <row r="3896" spans="2:12" x14ac:dyDescent="0.25">
      <c r="B3896" s="624"/>
      <c r="C3896" s="181"/>
      <c r="D3896" s="181"/>
      <c r="E3896" s="181"/>
      <c r="F3896" s="181"/>
      <c r="G3896" s="181"/>
      <c r="H3896" s="181"/>
      <c r="I3896" s="181"/>
      <c r="J3896" s="181"/>
      <c r="K3896" s="625"/>
      <c r="L3896" s="181"/>
    </row>
    <row r="3897" spans="2:12" x14ac:dyDescent="0.25">
      <c r="B3897" s="624"/>
      <c r="C3897" s="181"/>
      <c r="D3897" s="181"/>
      <c r="E3897" s="181"/>
      <c r="F3897" s="181"/>
      <c r="G3897" s="181"/>
      <c r="H3897" s="181"/>
      <c r="I3897" s="181"/>
      <c r="J3897" s="181"/>
      <c r="K3897" s="625"/>
      <c r="L3897" s="181"/>
    </row>
    <row r="3898" spans="2:12" x14ac:dyDescent="0.25">
      <c r="B3898" s="624"/>
      <c r="C3898" s="181"/>
      <c r="D3898" s="181"/>
      <c r="E3898" s="181"/>
      <c r="F3898" s="181"/>
      <c r="G3898" s="181"/>
      <c r="H3898" s="181"/>
      <c r="I3898" s="181"/>
      <c r="J3898" s="181"/>
      <c r="K3898" s="625"/>
      <c r="L3898" s="181"/>
    </row>
    <row r="3899" spans="2:12" x14ac:dyDescent="0.25">
      <c r="B3899" s="624"/>
      <c r="C3899" s="181"/>
      <c r="D3899" s="181"/>
      <c r="E3899" s="181"/>
      <c r="F3899" s="181"/>
      <c r="G3899" s="181"/>
      <c r="H3899" s="181"/>
      <c r="I3899" s="181"/>
      <c r="J3899" s="181"/>
      <c r="K3899" s="625"/>
      <c r="L3899" s="181"/>
    </row>
    <row r="3900" spans="2:12" x14ac:dyDescent="0.25">
      <c r="B3900" s="624"/>
      <c r="C3900" s="181"/>
      <c r="D3900" s="181"/>
      <c r="E3900" s="181"/>
      <c r="F3900" s="181"/>
      <c r="G3900" s="181"/>
      <c r="H3900" s="181"/>
      <c r="I3900" s="181"/>
      <c r="J3900" s="181"/>
      <c r="K3900" s="625"/>
      <c r="L3900" s="181"/>
    </row>
    <row r="3901" spans="2:12" x14ac:dyDescent="0.25">
      <c r="B3901" s="624"/>
      <c r="C3901" s="181"/>
      <c r="D3901" s="181"/>
      <c r="E3901" s="181"/>
      <c r="F3901" s="181"/>
      <c r="G3901" s="181"/>
      <c r="H3901" s="181"/>
      <c r="I3901" s="181"/>
      <c r="J3901" s="181"/>
      <c r="K3901" s="625"/>
      <c r="L3901" s="181"/>
    </row>
    <row r="3902" spans="2:12" x14ac:dyDescent="0.25">
      <c r="B3902" s="624"/>
      <c r="C3902" s="181"/>
      <c r="D3902" s="181"/>
      <c r="E3902" s="181"/>
      <c r="F3902" s="181"/>
      <c r="G3902" s="181"/>
      <c r="H3902" s="181"/>
      <c r="I3902" s="181"/>
      <c r="J3902" s="181"/>
      <c r="K3902" s="625"/>
      <c r="L3902" s="181"/>
    </row>
    <row r="3903" spans="2:12" x14ac:dyDescent="0.25">
      <c r="B3903" s="624"/>
      <c r="C3903" s="181"/>
      <c r="D3903" s="181"/>
      <c r="E3903" s="181"/>
      <c r="F3903" s="181"/>
      <c r="G3903" s="181"/>
      <c r="H3903" s="181"/>
      <c r="I3903" s="181"/>
      <c r="J3903" s="181"/>
      <c r="K3903" s="625"/>
      <c r="L3903" s="181"/>
    </row>
    <row r="3904" spans="2:12" x14ac:dyDescent="0.25">
      <c r="B3904" s="624"/>
      <c r="C3904" s="181"/>
      <c r="D3904" s="181"/>
      <c r="E3904" s="181"/>
      <c r="F3904" s="181"/>
      <c r="G3904" s="181"/>
      <c r="H3904" s="181"/>
      <c r="I3904" s="181"/>
      <c r="J3904" s="181"/>
      <c r="K3904" s="625"/>
      <c r="L3904" s="181"/>
    </row>
    <row r="3905" spans="2:12" x14ac:dyDescent="0.25">
      <c r="B3905" s="624"/>
      <c r="C3905" s="181"/>
      <c r="D3905" s="181"/>
      <c r="E3905" s="181"/>
      <c r="F3905" s="181"/>
      <c r="G3905" s="181"/>
      <c r="H3905" s="181"/>
      <c r="I3905" s="181"/>
      <c r="J3905" s="181"/>
      <c r="K3905" s="625"/>
      <c r="L3905" s="181"/>
    </row>
    <row r="3906" spans="2:12" x14ac:dyDescent="0.25">
      <c r="B3906" s="624"/>
      <c r="C3906" s="181"/>
      <c r="D3906" s="181"/>
      <c r="E3906" s="181"/>
      <c r="F3906" s="181"/>
      <c r="G3906" s="181"/>
      <c r="H3906" s="181"/>
      <c r="I3906" s="181"/>
      <c r="J3906" s="181"/>
      <c r="K3906" s="625"/>
      <c r="L3906" s="181"/>
    </row>
    <row r="3907" spans="2:12" x14ac:dyDescent="0.25">
      <c r="B3907" s="624"/>
      <c r="C3907" s="181"/>
      <c r="D3907" s="181"/>
      <c r="E3907" s="181"/>
      <c r="F3907" s="181"/>
      <c r="G3907" s="181"/>
      <c r="H3907" s="181"/>
      <c r="I3907" s="181"/>
      <c r="J3907" s="181"/>
      <c r="K3907" s="625"/>
      <c r="L3907" s="181"/>
    </row>
    <row r="3908" spans="2:12" x14ac:dyDescent="0.25">
      <c r="B3908" s="624"/>
      <c r="C3908" s="181"/>
      <c r="D3908" s="181"/>
      <c r="E3908" s="181"/>
      <c r="F3908" s="181"/>
      <c r="G3908" s="181"/>
      <c r="H3908" s="181"/>
      <c r="I3908" s="181"/>
      <c r="J3908" s="181"/>
      <c r="K3908" s="625"/>
      <c r="L3908" s="181"/>
    </row>
    <row r="3909" spans="2:12" x14ac:dyDescent="0.25">
      <c r="B3909" s="624"/>
      <c r="C3909" s="181"/>
      <c r="D3909" s="181"/>
      <c r="E3909" s="181"/>
      <c r="F3909" s="181"/>
      <c r="G3909" s="181"/>
      <c r="H3909" s="181"/>
      <c r="I3909" s="181"/>
      <c r="J3909" s="181"/>
      <c r="K3909" s="625"/>
      <c r="L3909" s="181"/>
    </row>
    <row r="3910" spans="2:12" x14ac:dyDescent="0.25">
      <c r="B3910" s="624"/>
      <c r="C3910" s="181"/>
      <c r="D3910" s="181"/>
      <c r="E3910" s="181"/>
      <c r="F3910" s="181"/>
      <c r="G3910" s="181"/>
      <c r="H3910" s="181"/>
      <c r="I3910" s="181"/>
      <c r="J3910" s="181"/>
      <c r="K3910" s="625"/>
      <c r="L3910" s="181"/>
    </row>
    <row r="3911" spans="2:12" x14ac:dyDescent="0.25">
      <c r="B3911" s="624"/>
      <c r="C3911" s="181"/>
      <c r="D3911" s="181"/>
      <c r="E3911" s="181"/>
      <c r="F3911" s="181"/>
      <c r="G3911" s="181"/>
      <c r="H3911" s="181"/>
      <c r="I3911" s="181"/>
      <c r="J3911" s="181"/>
      <c r="K3911" s="625"/>
      <c r="L3911" s="181"/>
    </row>
    <row r="3912" spans="2:12" x14ac:dyDescent="0.25">
      <c r="B3912" s="624"/>
      <c r="C3912" s="181"/>
      <c r="D3912" s="181"/>
      <c r="E3912" s="181"/>
      <c r="F3912" s="181"/>
      <c r="G3912" s="181"/>
      <c r="H3912" s="181"/>
      <c r="I3912" s="181"/>
      <c r="J3912" s="181"/>
      <c r="K3912" s="625"/>
      <c r="L3912" s="181"/>
    </row>
    <row r="3913" spans="2:12" x14ac:dyDescent="0.25">
      <c r="B3913" s="624"/>
      <c r="C3913" s="181"/>
      <c r="D3913" s="181"/>
      <c r="E3913" s="181"/>
      <c r="F3913" s="181"/>
      <c r="G3913" s="181"/>
      <c r="H3913" s="181"/>
      <c r="I3913" s="181"/>
      <c r="J3913" s="181"/>
      <c r="K3913" s="625"/>
      <c r="L3913" s="181"/>
    </row>
    <row r="3914" spans="2:12" x14ac:dyDescent="0.25">
      <c r="B3914" s="624"/>
      <c r="C3914" s="181"/>
      <c r="D3914" s="181"/>
      <c r="E3914" s="181"/>
      <c r="F3914" s="181"/>
      <c r="G3914" s="181"/>
      <c r="H3914" s="181"/>
      <c r="I3914" s="181"/>
      <c r="J3914" s="181"/>
      <c r="K3914" s="625"/>
      <c r="L3914" s="181"/>
    </row>
    <row r="3915" spans="2:12" x14ac:dyDescent="0.25">
      <c r="B3915" s="624"/>
      <c r="C3915" s="181"/>
      <c r="D3915" s="181"/>
      <c r="E3915" s="181"/>
      <c r="F3915" s="181"/>
      <c r="G3915" s="181"/>
      <c r="H3915" s="181"/>
      <c r="I3915" s="181"/>
      <c r="J3915" s="181"/>
      <c r="K3915" s="625"/>
      <c r="L3915" s="181"/>
    </row>
    <row r="3916" spans="2:12" x14ac:dyDescent="0.25">
      <c r="B3916" s="624"/>
      <c r="C3916" s="181"/>
      <c r="D3916" s="181"/>
      <c r="E3916" s="181"/>
      <c r="F3916" s="181"/>
      <c r="G3916" s="181"/>
      <c r="H3916" s="181"/>
      <c r="I3916" s="181"/>
      <c r="J3916" s="181"/>
      <c r="K3916" s="625"/>
      <c r="L3916" s="181"/>
    </row>
    <row r="3917" spans="2:12" x14ac:dyDescent="0.25">
      <c r="B3917" s="624"/>
      <c r="C3917" s="181"/>
      <c r="D3917" s="181"/>
      <c r="E3917" s="181"/>
      <c r="F3917" s="181"/>
      <c r="G3917" s="181"/>
      <c r="H3917" s="181"/>
      <c r="I3917" s="181"/>
      <c r="J3917" s="181"/>
      <c r="K3917" s="625"/>
      <c r="L3917" s="181"/>
    </row>
    <row r="3918" spans="2:12" x14ac:dyDescent="0.25">
      <c r="B3918" s="624"/>
      <c r="C3918" s="181"/>
      <c r="D3918" s="181"/>
      <c r="E3918" s="181"/>
      <c r="F3918" s="181"/>
      <c r="G3918" s="181"/>
      <c r="H3918" s="181"/>
      <c r="I3918" s="181"/>
      <c r="J3918" s="181"/>
      <c r="K3918" s="625"/>
      <c r="L3918" s="181"/>
    </row>
    <row r="3919" spans="2:12" x14ac:dyDescent="0.25">
      <c r="B3919" s="624"/>
      <c r="C3919" s="181"/>
      <c r="D3919" s="181"/>
      <c r="E3919" s="181"/>
      <c r="F3919" s="181"/>
      <c r="G3919" s="181"/>
      <c r="H3919" s="181"/>
      <c r="I3919" s="181"/>
      <c r="J3919" s="181"/>
      <c r="K3919" s="625"/>
      <c r="L3919" s="181"/>
    </row>
    <row r="3920" spans="2:12" x14ac:dyDescent="0.25">
      <c r="B3920" s="624"/>
      <c r="C3920" s="181"/>
      <c r="D3920" s="181"/>
      <c r="E3920" s="181"/>
      <c r="F3920" s="181"/>
      <c r="G3920" s="181"/>
      <c r="H3920" s="181"/>
      <c r="I3920" s="181"/>
      <c r="J3920" s="181"/>
      <c r="K3920" s="625"/>
      <c r="L3920" s="181"/>
    </row>
    <row r="3921" spans="2:12" x14ac:dyDescent="0.25">
      <c r="B3921" s="624"/>
      <c r="C3921" s="181"/>
      <c r="D3921" s="181"/>
      <c r="E3921" s="181"/>
      <c r="F3921" s="181"/>
      <c r="G3921" s="181"/>
      <c r="H3921" s="181"/>
      <c r="I3921" s="181"/>
      <c r="J3921" s="181"/>
      <c r="K3921" s="625"/>
      <c r="L3921" s="181"/>
    </row>
    <row r="3922" spans="2:12" x14ac:dyDescent="0.25">
      <c r="B3922" s="624"/>
      <c r="C3922" s="181"/>
      <c r="D3922" s="181"/>
      <c r="E3922" s="181"/>
      <c r="F3922" s="181"/>
      <c r="G3922" s="181"/>
      <c r="H3922" s="181"/>
      <c r="I3922" s="181"/>
      <c r="J3922" s="181"/>
      <c r="K3922" s="625"/>
      <c r="L3922" s="181"/>
    </row>
    <row r="3923" spans="2:12" x14ac:dyDescent="0.25">
      <c r="B3923" s="624"/>
      <c r="C3923" s="181"/>
      <c r="D3923" s="181"/>
      <c r="E3923" s="181"/>
      <c r="F3923" s="181"/>
      <c r="G3923" s="181"/>
      <c r="H3923" s="181"/>
      <c r="I3923" s="181"/>
      <c r="J3923" s="181"/>
      <c r="K3923" s="625"/>
      <c r="L3923" s="181"/>
    </row>
    <row r="3924" spans="2:12" x14ac:dyDescent="0.25">
      <c r="B3924" s="624"/>
      <c r="C3924" s="181"/>
      <c r="D3924" s="181"/>
      <c r="E3924" s="181"/>
      <c r="F3924" s="181"/>
      <c r="G3924" s="181"/>
      <c r="H3924" s="181"/>
      <c r="I3924" s="181"/>
      <c r="J3924" s="181"/>
      <c r="K3924" s="625"/>
      <c r="L3924" s="181"/>
    </row>
    <row r="3925" spans="2:12" x14ac:dyDescent="0.25">
      <c r="B3925" s="624"/>
      <c r="C3925" s="181"/>
      <c r="D3925" s="181"/>
      <c r="E3925" s="181"/>
      <c r="F3925" s="181"/>
      <c r="G3925" s="181"/>
      <c r="H3925" s="181"/>
      <c r="I3925" s="181"/>
      <c r="J3925" s="181"/>
      <c r="K3925" s="625"/>
      <c r="L3925" s="181"/>
    </row>
    <row r="3926" spans="2:12" x14ac:dyDescent="0.25">
      <c r="B3926" s="624"/>
      <c r="C3926" s="181"/>
      <c r="D3926" s="181"/>
      <c r="E3926" s="181"/>
      <c r="F3926" s="181"/>
      <c r="G3926" s="181"/>
      <c r="H3926" s="181"/>
      <c r="I3926" s="181"/>
      <c r="J3926" s="181"/>
      <c r="K3926" s="625"/>
      <c r="L3926" s="181"/>
    </row>
    <row r="3927" spans="2:12" x14ac:dyDescent="0.25">
      <c r="B3927" s="624"/>
      <c r="C3927" s="181"/>
      <c r="D3927" s="181"/>
      <c r="E3927" s="181"/>
      <c r="F3927" s="181"/>
      <c r="G3927" s="181"/>
      <c r="H3927" s="181"/>
      <c r="I3927" s="181"/>
      <c r="J3927" s="181"/>
      <c r="K3927" s="625"/>
      <c r="L3927" s="181"/>
    </row>
    <row r="3928" spans="2:12" x14ac:dyDescent="0.25">
      <c r="B3928" s="624"/>
      <c r="C3928" s="181"/>
      <c r="D3928" s="181"/>
      <c r="E3928" s="181"/>
      <c r="F3928" s="181"/>
      <c r="G3928" s="181"/>
      <c r="H3928" s="181"/>
      <c r="I3928" s="181"/>
      <c r="J3928" s="181"/>
      <c r="K3928" s="625"/>
      <c r="L3928" s="181"/>
    </row>
    <row r="3929" spans="2:12" x14ac:dyDescent="0.25">
      <c r="B3929" s="624"/>
      <c r="C3929" s="181"/>
      <c r="D3929" s="181"/>
      <c r="E3929" s="181"/>
      <c r="F3929" s="181"/>
      <c r="G3929" s="181"/>
      <c r="H3929" s="181"/>
      <c r="I3929" s="181"/>
      <c r="J3929" s="181"/>
      <c r="K3929" s="625"/>
      <c r="L3929" s="181"/>
    </row>
    <row r="3930" spans="2:12" x14ac:dyDescent="0.25">
      <c r="B3930" s="624"/>
      <c r="C3930" s="181"/>
      <c r="D3930" s="181"/>
      <c r="E3930" s="181"/>
      <c r="F3930" s="181"/>
      <c r="G3930" s="181"/>
      <c r="H3930" s="181"/>
      <c r="I3930" s="181"/>
      <c r="J3930" s="181"/>
      <c r="K3930" s="625"/>
      <c r="L3930" s="181"/>
    </row>
    <row r="3931" spans="2:12" x14ac:dyDescent="0.25">
      <c r="B3931" s="624"/>
      <c r="C3931" s="181"/>
      <c r="D3931" s="181"/>
      <c r="E3931" s="181"/>
      <c r="F3931" s="181"/>
      <c r="G3931" s="181"/>
      <c r="H3931" s="181"/>
      <c r="I3931" s="181"/>
      <c r="J3931" s="181"/>
      <c r="K3931" s="625"/>
      <c r="L3931" s="181"/>
    </row>
    <row r="3932" spans="2:12" x14ac:dyDescent="0.25">
      <c r="B3932" s="624"/>
      <c r="C3932" s="181"/>
      <c r="D3932" s="181"/>
      <c r="E3932" s="181"/>
      <c r="F3932" s="181"/>
      <c r="G3932" s="181"/>
      <c r="H3932" s="181"/>
      <c r="I3932" s="181"/>
      <c r="J3932" s="181"/>
      <c r="K3932" s="625"/>
      <c r="L3932" s="181"/>
    </row>
    <row r="3933" spans="2:12" x14ac:dyDescent="0.25">
      <c r="B3933" s="624"/>
      <c r="C3933" s="181"/>
      <c r="D3933" s="181"/>
      <c r="E3933" s="181"/>
      <c r="F3933" s="181"/>
      <c r="G3933" s="181"/>
      <c r="H3933" s="181"/>
      <c r="I3933" s="181"/>
      <c r="J3933" s="181"/>
      <c r="K3933" s="625"/>
      <c r="L3933" s="181"/>
    </row>
    <row r="3934" spans="2:12" x14ac:dyDescent="0.25">
      <c r="B3934" s="624"/>
      <c r="C3934" s="181"/>
      <c r="D3934" s="181"/>
      <c r="E3934" s="181"/>
      <c r="F3934" s="181"/>
      <c r="G3934" s="181"/>
      <c r="H3934" s="181"/>
      <c r="I3934" s="181"/>
      <c r="J3934" s="181"/>
      <c r="K3934" s="625"/>
      <c r="L3934" s="181"/>
    </row>
    <row r="3935" spans="2:12" x14ac:dyDescent="0.25">
      <c r="B3935" s="624"/>
      <c r="C3935" s="181"/>
      <c r="D3935" s="181"/>
      <c r="E3935" s="181"/>
      <c r="F3935" s="181"/>
      <c r="G3935" s="181"/>
      <c r="H3935" s="181"/>
      <c r="I3935" s="181"/>
      <c r="J3935" s="181"/>
      <c r="K3935" s="625"/>
      <c r="L3935" s="181"/>
    </row>
    <row r="3936" spans="2:12" x14ac:dyDescent="0.25">
      <c r="B3936" s="624"/>
      <c r="C3936" s="181"/>
      <c r="D3936" s="181"/>
      <c r="E3936" s="181"/>
      <c r="F3936" s="181"/>
      <c r="G3936" s="181"/>
      <c r="H3936" s="181"/>
      <c r="I3936" s="181"/>
      <c r="J3936" s="181"/>
      <c r="K3936" s="625"/>
      <c r="L3936" s="181"/>
    </row>
    <row r="3937" spans="2:12" x14ac:dyDescent="0.25">
      <c r="B3937" s="624"/>
      <c r="C3937" s="181"/>
      <c r="D3937" s="181"/>
      <c r="E3937" s="181"/>
      <c r="F3937" s="181"/>
      <c r="G3937" s="181"/>
      <c r="H3937" s="181"/>
      <c r="I3937" s="181"/>
      <c r="J3937" s="181"/>
      <c r="K3937" s="625"/>
      <c r="L3937" s="181"/>
    </row>
    <row r="3938" spans="2:12" x14ac:dyDescent="0.25">
      <c r="B3938" s="624"/>
      <c r="C3938" s="181"/>
      <c r="D3938" s="181"/>
      <c r="E3938" s="181"/>
      <c r="F3938" s="181"/>
      <c r="G3938" s="181"/>
      <c r="H3938" s="181"/>
      <c r="I3938" s="181"/>
      <c r="J3938" s="181"/>
      <c r="K3938" s="625"/>
      <c r="L3938" s="181"/>
    </row>
    <row r="3939" spans="2:12" x14ac:dyDescent="0.25">
      <c r="B3939" s="624"/>
      <c r="C3939" s="181"/>
      <c r="D3939" s="181"/>
      <c r="E3939" s="181"/>
      <c r="F3939" s="181"/>
      <c r="G3939" s="181"/>
      <c r="H3939" s="181"/>
      <c r="I3939" s="181"/>
      <c r="J3939" s="181"/>
      <c r="K3939" s="625"/>
      <c r="L3939" s="181"/>
    </row>
    <row r="3940" spans="2:12" x14ac:dyDescent="0.25">
      <c r="B3940" s="624"/>
      <c r="C3940" s="181"/>
      <c r="D3940" s="181"/>
      <c r="E3940" s="181"/>
      <c r="F3940" s="181"/>
      <c r="G3940" s="181"/>
      <c r="H3940" s="181"/>
      <c r="I3940" s="181"/>
      <c r="J3940" s="181"/>
      <c r="K3940" s="625"/>
      <c r="L3940" s="181"/>
    </row>
    <row r="3941" spans="2:12" x14ac:dyDescent="0.25">
      <c r="B3941" s="624"/>
      <c r="C3941" s="181"/>
      <c r="D3941" s="181"/>
      <c r="E3941" s="181"/>
      <c r="F3941" s="181"/>
      <c r="G3941" s="181"/>
      <c r="H3941" s="181"/>
      <c r="I3941" s="181"/>
      <c r="J3941" s="181"/>
      <c r="K3941" s="625"/>
      <c r="L3941" s="181"/>
    </row>
    <row r="3942" spans="2:12" x14ac:dyDescent="0.25">
      <c r="B3942" s="624"/>
      <c r="C3942" s="181"/>
      <c r="D3942" s="181"/>
      <c r="E3942" s="181"/>
      <c r="F3942" s="181"/>
      <c r="G3942" s="181"/>
      <c r="H3942" s="181"/>
      <c r="I3942" s="181"/>
      <c r="J3942" s="181"/>
      <c r="K3942" s="625"/>
      <c r="L3942" s="181"/>
    </row>
    <row r="3943" spans="2:12" x14ac:dyDescent="0.25">
      <c r="B3943" s="624"/>
      <c r="C3943" s="181"/>
      <c r="D3943" s="181"/>
      <c r="E3943" s="181"/>
      <c r="F3943" s="181"/>
      <c r="G3943" s="181"/>
      <c r="H3943" s="181"/>
      <c r="I3943" s="181"/>
      <c r="J3943" s="181"/>
      <c r="K3943" s="625"/>
      <c r="L3943" s="181"/>
    </row>
    <row r="3944" spans="2:12" x14ac:dyDescent="0.25">
      <c r="B3944" s="624"/>
      <c r="C3944" s="181"/>
      <c r="D3944" s="181"/>
      <c r="E3944" s="181"/>
      <c r="F3944" s="181"/>
      <c r="G3944" s="181"/>
      <c r="H3944" s="181"/>
      <c r="I3944" s="181"/>
      <c r="J3944" s="181"/>
      <c r="K3944" s="625"/>
      <c r="L3944" s="181"/>
    </row>
    <row r="3945" spans="2:12" x14ac:dyDescent="0.25">
      <c r="B3945" s="624"/>
      <c r="C3945" s="181"/>
      <c r="D3945" s="181"/>
      <c r="E3945" s="181"/>
      <c r="F3945" s="181"/>
      <c r="G3945" s="181"/>
      <c r="H3945" s="181"/>
      <c r="I3945" s="181"/>
      <c r="J3945" s="181"/>
      <c r="K3945" s="625"/>
      <c r="L3945" s="181"/>
    </row>
    <row r="3946" spans="2:12" x14ac:dyDescent="0.25">
      <c r="B3946" s="624"/>
      <c r="C3946" s="181"/>
      <c r="D3946" s="181"/>
      <c r="E3946" s="181"/>
      <c r="F3946" s="181"/>
      <c r="G3946" s="181"/>
      <c r="H3946" s="181"/>
      <c r="I3946" s="181"/>
      <c r="J3946" s="181"/>
      <c r="K3946" s="625"/>
      <c r="L3946" s="181"/>
    </row>
    <row r="3947" spans="2:12" x14ac:dyDescent="0.25">
      <c r="B3947" s="624"/>
      <c r="C3947" s="181"/>
      <c r="D3947" s="181"/>
      <c r="E3947" s="181"/>
      <c r="F3947" s="181"/>
      <c r="G3947" s="181"/>
      <c r="H3947" s="181"/>
      <c r="I3947" s="181"/>
      <c r="J3947" s="181"/>
      <c r="K3947" s="625"/>
      <c r="L3947" s="181"/>
    </row>
    <row r="3948" spans="2:12" x14ac:dyDescent="0.25">
      <c r="B3948" s="624"/>
      <c r="C3948" s="181"/>
      <c r="D3948" s="181"/>
      <c r="E3948" s="181"/>
      <c r="F3948" s="181"/>
      <c r="G3948" s="181"/>
      <c r="H3948" s="181"/>
      <c r="I3948" s="181"/>
      <c r="J3948" s="181"/>
      <c r="K3948" s="625"/>
      <c r="L3948" s="181"/>
    </row>
    <row r="3949" spans="2:12" x14ac:dyDescent="0.25">
      <c r="B3949" s="624"/>
      <c r="C3949" s="181"/>
      <c r="D3949" s="181"/>
      <c r="E3949" s="181"/>
      <c r="F3949" s="181"/>
      <c r="G3949" s="181"/>
      <c r="H3949" s="181"/>
      <c r="I3949" s="181"/>
      <c r="J3949" s="181"/>
      <c r="K3949" s="625"/>
      <c r="L3949" s="181"/>
    </row>
    <row r="3950" spans="2:12" x14ac:dyDescent="0.25">
      <c r="B3950" s="624"/>
      <c r="C3950" s="181"/>
      <c r="D3950" s="181"/>
      <c r="E3950" s="181"/>
      <c r="F3950" s="181"/>
      <c r="G3950" s="181"/>
      <c r="H3950" s="181"/>
      <c r="I3950" s="181"/>
      <c r="J3950" s="181"/>
      <c r="K3950" s="625"/>
      <c r="L3950" s="181"/>
    </row>
    <row r="3951" spans="2:12" x14ac:dyDescent="0.25">
      <c r="B3951" s="624"/>
      <c r="C3951" s="181"/>
      <c r="D3951" s="181"/>
      <c r="E3951" s="181"/>
      <c r="F3951" s="181"/>
      <c r="G3951" s="181"/>
      <c r="H3951" s="181"/>
      <c r="I3951" s="181"/>
      <c r="J3951" s="181"/>
      <c r="K3951" s="625"/>
      <c r="L3951" s="181"/>
    </row>
    <row r="3952" spans="2:12" x14ac:dyDescent="0.25">
      <c r="B3952" s="624"/>
      <c r="C3952" s="181"/>
      <c r="D3952" s="181"/>
      <c r="E3952" s="181"/>
      <c r="F3952" s="181"/>
      <c r="G3952" s="181"/>
      <c r="H3952" s="181"/>
      <c r="I3952" s="181"/>
      <c r="J3952" s="181"/>
      <c r="K3952" s="625"/>
      <c r="L3952" s="181"/>
    </row>
    <row r="3953" spans="2:12" x14ac:dyDescent="0.25">
      <c r="B3953" s="624"/>
      <c r="C3953" s="181"/>
      <c r="D3953" s="181"/>
      <c r="E3953" s="181"/>
      <c r="F3953" s="181"/>
      <c r="G3953" s="181"/>
      <c r="H3953" s="181"/>
      <c r="I3953" s="181"/>
      <c r="J3953" s="181"/>
      <c r="K3953" s="625"/>
      <c r="L3953" s="181"/>
    </row>
    <row r="3954" spans="2:12" x14ac:dyDescent="0.25">
      <c r="B3954" s="624"/>
      <c r="C3954" s="181"/>
      <c r="D3954" s="181"/>
      <c r="E3954" s="181"/>
      <c r="F3954" s="181"/>
      <c r="G3954" s="181"/>
      <c r="H3954" s="181"/>
      <c r="I3954" s="181"/>
      <c r="J3954" s="181"/>
      <c r="K3954" s="625"/>
      <c r="L3954" s="181"/>
    </row>
    <row r="3955" spans="2:12" x14ac:dyDescent="0.25">
      <c r="B3955" s="624"/>
      <c r="C3955" s="181"/>
      <c r="D3955" s="181"/>
      <c r="E3955" s="181"/>
      <c r="F3955" s="181"/>
      <c r="G3955" s="181"/>
      <c r="H3955" s="181"/>
      <c r="I3955" s="181"/>
      <c r="J3955" s="181"/>
      <c r="K3955" s="625"/>
      <c r="L3955" s="181"/>
    </row>
    <row r="3956" spans="2:12" x14ac:dyDescent="0.25">
      <c r="B3956" s="624"/>
      <c r="C3956" s="181"/>
      <c r="D3956" s="181"/>
      <c r="E3956" s="181"/>
      <c r="F3956" s="181"/>
      <c r="G3956" s="181"/>
      <c r="H3956" s="181"/>
      <c r="I3956" s="181"/>
      <c r="J3956" s="181"/>
      <c r="K3956" s="625"/>
      <c r="L3956" s="181"/>
    </row>
    <row r="3957" spans="2:12" x14ac:dyDescent="0.25">
      <c r="B3957" s="624"/>
      <c r="C3957" s="181"/>
      <c r="D3957" s="181"/>
      <c r="E3957" s="181"/>
      <c r="F3957" s="181"/>
      <c r="G3957" s="181"/>
      <c r="H3957" s="181"/>
      <c r="I3957" s="181"/>
      <c r="J3957" s="181"/>
      <c r="K3957" s="625"/>
      <c r="L3957" s="181"/>
    </row>
    <row r="3958" spans="2:12" x14ac:dyDescent="0.25">
      <c r="B3958" s="624"/>
      <c r="C3958" s="181"/>
      <c r="D3958" s="181"/>
      <c r="E3958" s="181"/>
      <c r="F3958" s="181"/>
      <c r="G3958" s="181"/>
      <c r="H3958" s="181"/>
      <c r="I3958" s="181"/>
      <c r="J3958" s="181"/>
      <c r="K3958" s="625"/>
      <c r="L3958" s="181"/>
    </row>
    <row r="3959" spans="2:12" x14ac:dyDescent="0.25">
      <c r="B3959" s="624"/>
      <c r="C3959" s="181"/>
      <c r="D3959" s="181"/>
      <c r="E3959" s="181"/>
      <c r="F3959" s="181"/>
      <c r="G3959" s="181"/>
      <c r="H3959" s="181"/>
      <c r="I3959" s="181"/>
      <c r="J3959" s="181"/>
      <c r="K3959" s="625"/>
      <c r="L3959" s="181"/>
    </row>
    <row r="3960" spans="2:12" x14ac:dyDescent="0.25">
      <c r="B3960" s="624"/>
      <c r="C3960" s="181"/>
      <c r="D3960" s="181"/>
      <c r="E3960" s="181"/>
      <c r="F3960" s="181"/>
      <c r="G3960" s="181"/>
      <c r="H3960" s="181"/>
      <c r="I3960" s="181"/>
      <c r="J3960" s="181"/>
      <c r="K3960" s="625"/>
      <c r="L3960" s="181"/>
    </row>
    <row r="3961" spans="2:12" x14ac:dyDescent="0.25">
      <c r="B3961" s="624"/>
      <c r="C3961" s="181"/>
      <c r="D3961" s="181"/>
      <c r="E3961" s="181"/>
      <c r="F3961" s="181"/>
      <c r="G3961" s="181"/>
      <c r="H3961" s="181"/>
      <c r="I3961" s="181"/>
      <c r="J3961" s="181"/>
      <c r="K3961" s="625"/>
      <c r="L3961" s="181"/>
    </row>
    <row r="3962" spans="2:12" x14ac:dyDescent="0.25">
      <c r="B3962" s="624"/>
      <c r="C3962" s="181"/>
      <c r="D3962" s="181"/>
      <c r="E3962" s="181"/>
      <c r="F3962" s="181"/>
      <c r="G3962" s="181"/>
      <c r="H3962" s="181"/>
      <c r="I3962" s="181"/>
      <c r="J3962" s="181"/>
      <c r="K3962" s="625"/>
      <c r="L3962" s="181"/>
    </row>
    <row r="3963" spans="2:12" x14ac:dyDescent="0.25">
      <c r="B3963" s="624"/>
      <c r="C3963" s="181"/>
      <c r="D3963" s="181"/>
      <c r="E3963" s="181"/>
      <c r="F3963" s="181"/>
      <c r="G3963" s="181"/>
      <c r="H3963" s="181"/>
      <c r="I3963" s="181"/>
      <c r="J3963" s="181"/>
      <c r="K3963" s="625"/>
      <c r="L3963" s="181"/>
    </row>
    <row r="3964" spans="2:12" x14ac:dyDescent="0.25">
      <c r="B3964" s="624"/>
      <c r="C3964" s="181"/>
      <c r="D3964" s="181"/>
      <c r="E3964" s="181"/>
      <c r="F3964" s="181"/>
      <c r="G3964" s="181"/>
      <c r="H3964" s="181"/>
      <c r="I3964" s="181"/>
      <c r="J3964" s="181"/>
      <c r="K3964" s="625"/>
      <c r="L3964" s="181"/>
    </row>
    <row r="3965" spans="2:12" x14ac:dyDescent="0.25">
      <c r="B3965" s="624"/>
      <c r="C3965" s="181"/>
      <c r="D3965" s="181"/>
      <c r="E3965" s="181"/>
      <c r="F3965" s="181"/>
      <c r="G3965" s="181"/>
      <c r="H3965" s="181"/>
      <c r="I3965" s="181"/>
      <c r="J3965" s="181"/>
      <c r="K3965" s="625"/>
      <c r="L3965" s="181"/>
    </row>
    <row r="3966" spans="2:12" x14ac:dyDescent="0.25">
      <c r="B3966" s="624"/>
      <c r="C3966" s="181"/>
      <c r="D3966" s="181"/>
      <c r="E3966" s="181"/>
      <c r="F3966" s="181"/>
      <c r="G3966" s="181"/>
      <c r="H3966" s="181"/>
      <c r="I3966" s="181"/>
      <c r="J3966" s="181"/>
      <c r="K3966" s="625"/>
      <c r="L3966" s="181"/>
    </row>
    <row r="3967" spans="2:12" x14ac:dyDescent="0.25">
      <c r="B3967" s="624"/>
      <c r="C3967" s="181"/>
      <c r="D3967" s="181"/>
      <c r="E3967" s="181"/>
      <c r="F3967" s="181"/>
      <c r="G3967" s="181"/>
      <c r="H3967" s="181"/>
      <c r="I3967" s="181"/>
      <c r="J3967" s="181"/>
      <c r="K3967" s="625"/>
      <c r="L3967" s="181"/>
    </row>
    <row r="3968" spans="2:12" x14ac:dyDescent="0.25">
      <c r="B3968" s="624"/>
      <c r="C3968" s="181"/>
      <c r="D3968" s="181"/>
      <c r="E3968" s="181"/>
      <c r="F3968" s="181"/>
      <c r="G3968" s="181"/>
      <c r="H3968" s="181"/>
      <c r="I3968" s="181"/>
      <c r="J3968" s="181"/>
      <c r="K3968" s="625"/>
      <c r="L3968" s="181"/>
    </row>
    <row r="3969" spans="2:12" x14ac:dyDescent="0.25">
      <c r="B3969" s="624"/>
      <c r="C3969" s="181"/>
      <c r="D3969" s="181"/>
      <c r="E3969" s="181"/>
      <c r="F3969" s="181"/>
      <c r="G3969" s="181"/>
      <c r="H3969" s="181"/>
      <c r="I3969" s="181"/>
      <c r="J3969" s="181"/>
      <c r="K3969" s="625"/>
      <c r="L3969" s="181"/>
    </row>
    <row r="3970" spans="2:12" x14ac:dyDescent="0.25">
      <c r="B3970" s="624"/>
      <c r="C3970" s="181"/>
      <c r="D3970" s="181"/>
      <c r="E3970" s="181"/>
      <c r="F3970" s="181"/>
      <c r="G3970" s="181"/>
      <c r="H3970" s="181"/>
      <c r="I3970" s="181"/>
      <c r="J3970" s="181"/>
      <c r="K3970" s="625"/>
      <c r="L3970" s="181"/>
    </row>
    <row r="3971" spans="2:12" x14ac:dyDescent="0.25">
      <c r="B3971" s="624"/>
      <c r="C3971" s="181"/>
      <c r="D3971" s="181"/>
      <c r="E3971" s="181"/>
      <c r="F3971" s="181"/>
      <c r="G3971" s="181"/>
      <c r="H3971" s="181"/>
      <c r="I3971" s="181"/>
      <c r="J3971" s="181"/>
      <c r="K3971" s="625"/>
      <c r="L3971" s="181"/>
    </row>
    <row r="3972" spans="2:12" x14ac:dyDescent="0.25">
      <c r="B3972" s="624"/>
      <c r="C3972" s="181"/>
      <c r="D3972" s="181"/>
      <c r="E3972" s="181"/>
      <c r="F3972" s="181"/>
      <c r="G3972" s="181"/>
      <c r="H3972" s="181"/>
      <c r="I3972" s="181"/>
      <c r="J3972" s="181"/>
      <c r="K3972" s="625"/>
      <c r="L3972" s="181"/>
    </row>
    <row r="3973" spans="2:12" x14ac:dyDescent="0.25">
      <c r="B3973" s="624"/>
      <c r="C3973" s="181"/>
      <c r="D3973" s="181"/>
      <c r="E3973" s="181"/>
      <c r="F3973" s="181"/>
      <c r="G3973" s="181"/>
      <c r="H3973" s="181"/>
      <c r="I3973" s="181"/>
      <c r="J3973" s="181"/>
      <c r="K3973" s="625"/>
      <c r="L3973" s="181"/>
    </row>
    <row r="3974" spans="2:12" x14ac:dyDescent="0.25">
      <c r="B3974" s="624"/>
      <c r="C3974" s="181"/>
      <c r="D3974" s="181"/>
      <c r="E3974" s="181"/>
      <c r="F3974" s="181"/>
      <c r="G3974" s="181"/>
      <c r="H3974" s="181"/>
      <c r="I3974" s="181"/>
      <c r="J3974" s="181"/>
      <c r="K3974" s="625"/>
      <c r="L3974" s="181"/>
    </row>
    <row r="3975" spans="2:12" x14ac:dyDescent="0.25">
      <c r="B3975" s="624"/>
      <c r="C3975" s="181"/>
      <c r="D3975" s="181"/>
      <c r="E3975" s="181"/>
      <c r="F3975" s="181"/>
      <c r="G3975" s="181"/>
      <c r="H3975" s="181"/>
      <c r="I3975" s="181"/>
      <c r="J3975" s="181"/>
      <c r="K3975" s="625"/>
      <c r="L3975" s="181"/>
    </row>
    <row r="3976" spans="2:12" x14ac:dyDescent="0.25">
      <c r="B3976" s="624"/>
      <c r="C3976" s="181"/>
      <c r="D3976" s="181"/>
      <c r="E3976" s="181"/>
      <c r="F3976" s="181"/>
      <c r="G3976" s="181"/>
      <c r="H3976" s="181"/>
      <c r="I3976" s="181"/>
      <c r="J3976" s="181"/>
      <c r="K3976" s="625"/>
      <c r="L3976" s="181"/>
    </row>
    <row r="3977" spans="2:12" x14ac:dyDescent="0.25">
      <c r="B3977" s="624"/>
      <c r="C3977" s="181"/>
      <c r="D3977" s="181"/>
      <c r="E3977" s="181"/>
      <c r="F3977" s="181"/>
      <c r="G3977" s="181"/>
      <c r="H3977" s="181"/>
      <c r="I3977" s="181"/>
      <c r="J3977" s="181"/>
      <c r="K3977" s="625"/>
      <c r="L3977" s="181"/>
    </row>
    <row r="3978" spans="2:12" x14ac:dyDescent="0.25">
      <c r="B3978" s="624"/>
      <c r="C3978" s="181"/>
      <c r="D3978" s="181"/>
      <c r="E3978" s="181"/>
      <c r="F3978" s="181"/>
      <c r="G3978" s="181"/>
      <c r="H3978" s="181"/>
      <c r="I3978" s="181"/>
      <c r="J3978" s="181"/>
      <c r="K3978" s="625"/>
      <c r="L3978" s="181"/>
    </row>
    <row r="3979" spans="2:12" x14ac:dyDescent="0.25">
      <c r="B3979" s="624"/>
      <c r="C3979" s="181"/>
      <c r="D3979" s="181"/>
      <c r="E3979" s="181"/>
      <c r="F3979" s="181"/>
      <c r="G3979" s="181"/>
      <c r="H3979" s="181"/>
      <c r="I3979" s="181"/>
      <c r="J3979" s="181"/>
      <c r="K3979" s="625"/>
      <c r="L3979" s="181"/>
    </row>
    <row r="3980" spans="2:12" x14ac:dyDescent="0.25">
      <c r="B3980" s="624"/>
      <c r="C3980" s="181"/>
      <c r="D3980" s="181"/>
      <c r="E3980" s="181"/>
      <c r="F3980" s="181"/>
      <c r="G3980" s="181"/>
      <c r="H3980" s="181"/>
      <c r="I3980" s="181"/>
      <c r="J3980" s="181"/>
      <c r="K3980" s="625"/>
      <c r="L3980" s="181"/>
    </row>
    <row r="3981" spans="2:12" x14ac:dyDescent="0.25">
      <c r="B3981" s="624"/>
      <c r="C3981" s="181"/>
      <c r="D3981" s="181"/>
      <c r="E3981" s="181"/>
      <c r="F3981" s="181"/>
      <c r="G3981" s="181"/>
      <c r="H3981" s="181"/>
      <c r="I3981" s="181"/>
      <c r="J3981" s="181"/>
      <c r="K3981" s="625"/>
      <c r="L3981" s="181"/>
    </row>
    <row r="3982" spans="2:12" x14ac:dyDescent="0.25">
      <c r="B3982" s="624"/>
      <c r="C3982" s="181"/>
      <c r="D3982" s="181"/>
      <c r="E3982" s="181"/>
      <c r="F3982" s="181"/>
      <c r="G3982" s="181"/>
      <c r="H3982" s="181"/>
      <c r="I3982" s="181"/>
      <c r="J3982" s="181"/>
      <c r="K3982" s="625"/>
      <c r="L3982" s="181"/>
    </row>
    <row r="3983" spans="2:12" x14ac:dyDescent="0.25">
      <c r="B3983" s="624"/>
      <c r="C3983" s="181"/>
      <c r="D3983" s="181"/>
      <c r="E3983" s="181"/>
      <c r="F3983" s="181"/>
      <c r="G3983" s="181"/>
      <c r="H3983" s="181"/>
      <c r="I3983" s="181"/>
      <c r="J3983" s="181"/>
      <c r="K3983" s="625"/>
      <c r="L3983" s="181"/>
    </row>
    <row r="3984" spans="2:12" x14ac:dyDescent="0.25">
      <c r="B3984" s="624"/>
      <c r="C3984" s="181"/>
      <c r="D3984" s="181"/>
      <c r="E3984" s="181"/>
      <c r="F3984" s="181"/>
      <c r="G3984" s="181"/>
      <c r="H3984" s="181"/>
      <c r="I3984" s="181"/>
      <c r="J3984" s="181"/>
      <c r="K3984" s="625"/>
      <c r="L3984" s="181"/>
    </row>
    <row r="3985" spans="2:12" x14ac:dyDescent="0.25">
      <c r="B3985" s="624"/>
      <c r="C3985" s="181"/>
      <c r="D3985" s="181"/>
      <c r="E3985" s="181"/>
      <c r="F3985" s="181"/>
      <c r="G3985" s="181"/>
      <c r="H3985" s="181"/>
      <c r="I3985" s="181"/>
      <c r="J3985" s="181"/>
      <c r="K3985" s="625"/>
      <c r="L3985" s="181"/>
    </row>
    <row r="3986" spans="2:12" x14ac:dyDescent="0.25">
      <c r="B3986" s="624"/>
      <c r="C3986" s="181"/>
      <c r="D3986" s="181"/>
      <c r="E3986" s="181"/>
      <c r="F3986" s="181"/>
      <c r="G3986" s="181"/>
      <c r="H3986" s="181"/>
      <c r="I3986" s="181"/>
      <c r="J3986" s="181"/>
      <c r="K3986" s="625"/>
      <c r="L3986" s="181"/>
    </row>
    <row r="3987" spans="2:12" x14ac:dyDescent="0.25">
      <c r="B3987" s="624"/>
      <c r="C3987" s="181"/>
      <c r="D3987" s="181"/>
      <c r="E3987" s="181"/>
      <c r="F3987" s="181"/>
      <c r="G3987" s="181"/>
      <c r="H3987" s="181"/>
      <c r="I3987" s="181"/>
      <c r="J3987" s="181"/>
      <c r="K3987" s="625"/>
      <c r="L3987" s="181"/>
    </row>
    <row r="3988" spans="2:12" x14ac:dyDescent="0.25">
      <c r="B3988" s="624"/>
      <c r="C3988" s="181"/>
      <c r="D3988" s="181"/>
      <c r="E3988" s="181"/>
      <c r="F3988" s="181"/>
      <c r="G3988" s="181"/>
      <c r="H3988" s="181"/>
      <c r="I3988" s="181"/>
      <c r="J3988" s="181"/>
      <c r="K3988" s="625"/>
      <c r="L3988" s="181"/>
    </row>
    <row r="3989" spans="2:12" x14ac:dyDescent="0.25">
      <c r="B3989" s="624"/>
      <c r="C3989" s="181"/>
      <c r="D3989" s="181"/>
      <c r="E3989" s="181"/>
      <c r="F3989" s="181"/>
      <c r="G3989" s="181"/>
      <c r="H3989" s="181"/>
      <c r="I3989" s="181"/>
      <c r="J3989" s="181"/>
      <c r="K3989" s="625"/>
      <c r="L3989" s="181"/>
    </row>
    <row r="3990" spans="2:12" x14ac:dyDescent="0.25">
      <c r="B3990" s="624"/>
      <c r="C3990" s="181"/>
      <c r="D3990" s="181"/>
      <c r="E3990" s="181"/>
      <c r="F3990" s="181"/>
      <c r="G3990" s="181"/>
      <c r="H3990" s="181"/>
      <c r="I3990" s="181"/>
      <c r="J3990" s="181"/>
      <c r="K3990" s="625"/>
      <c r="L3990" s="181"/>
    </row>
    <row r="3991" spans="2:12" x14ac:dyDescent="0.25">
      <c r="B3991" s="624"/>
      <c r="C3991" s="181"/>
      <c r="D3991" s="181"/>
      <c r="E3991" s="181"/>
      <c r="F3991" s="181"/>
      <c r="G3991" s="181"/>
      <c r="H3991" s="181"/>
      <c r="I3991" s="181"/>
      <c r="J3991" s="181"/>
      <c r="K3991" s="625"/>
      <c r="L3991" s="181"/>
    </row>
    <row r="3992" spans="2:12" x14ac:dyDescent="0.25">
      <c r="B3992" s="624"/>
      <c r="C3992" s="181"/>
      <c r="D3992" s="181"/>
      <c r="E3992" s="181"/>
      <c r="F3992" s="181"/>
      <c r="G3992" s="181"/>
      <c r="H3992" s="181"/>
      <c r="I3992" s="181"/>
      <c r="J3992" s="181"/>
      <c r="K3992" s="625"/>
      <c r="L3992" s="181"/>
    </row>
    <row r="3993" spans="2:12" x14ac:dyDescent="0.25">
      <c r="B3993" s="624"/>
      <c r="C3993" s="181"/>
      <c r="D3993" s="181"/>
      <c r="E3993" s="181"/>
      <c r="F3993" s="181"/>
      <c r="G3993" s="181"/>
      <c r="H3993" s="181"/>
      <c r="I3993" s="181"/>
      <c r="J3993" s="181"/>
      <c r="K3993" s="625"/>
      <c r="L3993" s="181"/>
    </row>
    <row r="3994" spans="2:12" x14ac:dyDescent="0.25">
      <c r="B3994" s="624"/>
      <c r="C3994" s="181"/>
      <c r="D3994" s="181"/>
      <c r="E3994" s="181"/>
      <c r="F3994" s="181"/>
      <c r="G3994" s="181"/>
      <c r="H3994" s="181"/>
      <c r="I3994" s="181"/>
      <c r="J3994" s="181"/>
      <c r="K3994" s="625"/>
      <c r="L3994" s="181"/>
    </row>
    <row r="3995" spans="2:12" x14ac:dyDescent="0.25">
      <c r="B3995" s="624"/>
      <c r="C3995" s="181"/>
      <c r="D3995" s="181"/>
      <c r="E3995" s="181"/>
      <c r="F3995" s="181"/>
      <c r="G3995" s="181"/>
      <c r="H3995" s="181"/>
      <c r="I3995" s="181"/>
      <c r="J3995" s="181"/>
      <c r="K3995" s="625"/>
      <c r="L3995" s="181"/>
    </row>
    <row r="3996" spans="2:12" x14ac:dyDescent="0.25">
      <c r="B3996" s="624"/>
      <c r="C3996" s="181"/>
      <c r="D3996" s="181"/>
      <c r="E3996" s="181"/>
      <c r="F3996" s="181"/>
      <c r="G3996" s="181"/>
      <c r="H3996" s="181"/>
      <c r="I3996" s="181"/>
      <c r="J3996" s="181"/>
      <c r="K3996" s="625"/>
      <c r="L3996" s="181"/>
    </row>
    <row r="3997" spans="2:12" x14ac:dyDescent="0.25">
      <c r="B3997" s="624"/>
      <c r="C3997" s="181"/>
      <c r="D3997" s="181"/>
      <c r="E3997" s="181"/>
      <c r="F3997" s="181"/>
      <c r="G3997" s="181"/>
      <c r="H3997" s="181"/>
      <c r="I3997" s="181"/>
      <c r="J3997" s="181"/>
      <c r="K3997" s="625"/>
      <c r="L3997" s="181"/>
    </row>
    <row r="3998" spans="2:12" x14ac:dyDescent="0.25">
      <c r="B3998" s="624"/>
      <c r="C3998" s="181"/>
      <c r="D3998" s="181"/>
      <c r="E3998" s="181"/>
      <c r="F3998" s="181"/>
      <c r="G3998" s="181"/>
      <c r="H3998" s="181"/>
      <c r="I3998" s="181"/>
      <c r="J3998" s="181"/>
      <c r="K3998" s="625"/>
      <c r="L3998" s="181"/>
    </row>
    <row r="3999" spans="2:12" x14ac:dyDescent="0.25">
      <c r="B3999" s="624"/>
      <c r="C3999" s="181"/>
      <c r="D3999" s="181"/>
      <c r="E3999" s="181"/>
      <c r="F3999" s="181"/>
      <c r="G3999" s="181"/>
      <c r="H3999" s="181"/>
      <c r="I3999" s="181"/>
      <c r="J3999" s="181"/>
      <c r="K3999" s="625"/>
      <c r="L3999" s="181"/>
    </row>
    <row r="4000" spans="2:12" x14ac:dyDescent="0.25">
      <c r="B4000" s="624"/>
      <c r="C4000" s="181"/>
      <c r="D4000" s="181"/>
      <c r="E4000" s="181"/>
      <c r="F4000" s="181"/>
      <c r="G4000" s="181"/>
      <c r="H4000" s="181"/>
      <c r="I4000" s="181"/>
      <c r="J4000" s="181"/>
      <c r="K4000" s="625"/>
      <c r="L4000" s="181"/>
    </row>
    <row r="4001" spans="2:12" x14ac:dyDescent="0.25">
      <c r="B4001" s="624"/>
      <c r="C4001" s="181"/>
      <c r="D4001" s="181"/>
      <c r="E4001" s="181"/>
      <c r="F4001" s="181"/>
      <c r="G4001" s="181"/>
      <c r="H4001" s="181"/>
      <c r="I4001" s="181"/>
      <c r="J4001" s="181"/>
      <c r="K4001" s="625"/>
      <c r="L4001" s="181"/>
    </row>
    <row r="4002" spans="2:12" x14ac:dyDescent="0.25">
      <c r="B4002" s="624"/>
      <c r="C4002" s="181"/>
      <c r="D4002" s="181"/>
      <c r="E4002" s="181"/>
      <c r="F4002" s="181"/>
      <c r="G4002" s="181"/>
      <c r="H4002" s="181"/>
      <c r="I4002" s="181"/>
      <c r="J4002" s="181"/>
      <c r="K4002" s="625"/>
      <c r="L4002" s="181"/>
    </row>
    <row r="4003" spans="2:12" x14ac:dyDescent="0.25">
      <c r="B4003" s="624"/>
      <c r="C4003" s="181"/>
      <c r="D4003" s="181"/>
      <c r="E4003" s="181"/>
      <c r="F4003" s="181"/>
      <c r="G4003" s="181"/>
      <c r="H4003" s="181"/>
      <c r="I4003" s="181"/>
      <c r="J4003" s="181"/>
      <c r="K4003" s="625"/>
      <c r="L4003" s="181"/>
    </row>
    <row r="4004" spans="2:12" x14ac:dyDescent="0.25">
      <c r="B4004" s="624"/>
      <c r="C4004" s="181"/>
      <c r="D4004" s="181"/>
      <c r="E4004" s="181"/>
      <c r="F4004" s="181"/>
      <c r="G4004" s="181"/>
      <c r="H4004" s="181"/>
      <c r="I4004" s="181"/>
      <c r="J4004" s="181"/>
      <c r="K4004" s="625"/>
      <c r="L4004" s="181"/>
    </row>
    <row r="4005" spans="2:12" x14ac:dyDescent="0.25">
      <c r="B4005" s="624"/>
      <c r="C4005" s="181"/>
      <c r="D4005" s="181"/>
      <c r="E4005" s="181"/>
      <c r="F4005" s="181"/>
      <c r="G4005" s="181"/>
      <c r="H4005" s="181"/>
      <c r="I4005" s="181"/>
      <c r="J4005" s="181"/>
      <c r="K4005" s="625"/>
      <c r="L4005" s="181"/>
    </row>
    <row r="4006" spans="2:12" x14ac:dyDescent="0.25">
      <c r="B4006" s="624"/>
      <c r="C4006" s="181"/>
      <c r="D4006" s="181"/>
      <c r="E4006" s="181"/>
      <c r="F4006" s="181"/>
      <c r="G4006" s="181"/>
      <c r="H4006" s="181"/>
      <c r="I4006" s="181"/>
      <c r="J4006" s="181"/>
      <c r="K4006" s="625"/>
      <c r="L4006" s="181"/>
    </row>
    <row r="4007" spans="2:12" x14ac:dyDescent="0.25">
      <c r="B4007" s="624"/>
      <c r="C4007" s="181"/>
      <c r="D4007" s="181"/>
      <c r="E4007" s="181"/>
      <c r="F4007" s="181"/>
      <c r="G4007" s="181"/>
      <c r="H4007" s="181"/>
      <c r="I4007" s="181"/>
      <c r="J4007" s="181"/>
      <c r="K4007" s="625"/>
      <c r="L4007" s="181"/>
    </row>
    <row r="4008" spans="2:12" x14ac:dyDescent="0.25">
      <c r="B4008" s="624"/>
      <c r="C4008" s="181"/>
      <c r="D4008" s="181"/>
      <c r="E4008" s="181"/>
      <c r="F4008" s="181"/>
      <c r="G4008" s="181"/>
      <c r="H4008" s="181"/>
      <c r="I4008" s="181"/>
      <c r="J4008" s="181"/>
      <c r="K4008" s="625"/>
      <c r="L4008" s="181"/>
    </row>
    <row r="4009" spans="2:12" x14ac:dyDescent="0.25">
      <c r="B4009" s="624"/>
      <c r="C4009" s="181"/>
      <c r="D4009" s="181"/>
      <c r="E4009" s="181"/>
      <c r="F4009" s="181"/>
      <c r="G4009" s="181"/>
      <c r="H4009" s="181"/>
      <c r="I4009" s="181"/>
      <c r="J4009" s="181"/>
      <c r="K4009" s="625"/>
      <c r="L4009" s="181"/>
    </row>
    <row r="4010" spans="2:12" x14ac:dyDescent="0.25">
      <c r="B4010" s="624"/>
      <c r="C4010" s="181"/>
      <c r="D4010" s="181"/>
      <c r="E4010" s="181"/>
      <c r="F4010" s="181"/>
      <c r="G4010" s="181"/>
      <c r="H4010" s="181"/>
      <c r="I4010" s="181"/>
      <c r="J4010" s="181"/>
      <c r="K4010" s="625"/>
      <c r="L4010" s="181"/>
    </row>
    <row r="4011" spans="2:12" x14ac:dyDescent="0.25">
      <c r="B4011" s="624"/>
      <c r="C4011" s="181"/>
      <c r="D4011" s="181"/>
      <c r="E4011" s="181"/>
      <c r="F4011" s="181"/>
      <c r="G4011" s="181"/>
      <c r="H4011" s="181"/>
      <c r="I4011" s="181"/>
      <c r="J4011" s="181"/>
      <c r="K4011" s="625"/>
      <c r="L4011" s="181"/>
    </row>
    <row r="4012" spans="2:12" x14ac:dyDescent="0.25">
      <c r="B4012" s="624"/>
      <c r="C4012" s="181"/>
      <c r="D4012" s="181"/>
      <c r="E4012" s="181"/>
      <c r="F4012" s="181"/>
      <c r="G4012" s="181"/>
      <c r="H4012" s="181"/>
      <c r="I4012" s="181"/>
      <c r="J4012" s="181"/>
      <c r="K4012" s="625"/>
      <c r="L4012" s="181"/>
    </row>
    <row r="4013" spans="2:12" x14ac:dyDescent="0.25">
      <c r="B4013" s="624"/>
      <c r="C4013" s="181"/>
      <c r="D4013" s="181"/>
      <c r="E4013" s="181"/>
      <c r="F4013" s="181"/>
      <c r="G4013" s="181"/>
      <c r="H4013" s="181"/>
      <c r="I4013" s="181"/>
      <c r="J4013" s="181"/>
      <c r="K4013" s="625"/>
      <c r="L4013" s="181"/>
    </row>
    <row r="4014" spans="2:12" x14ac:dyDescent="0.25">
      <c r="B4014" s="624"/>
      <c r="C4014" s="181"/>
      <c r="D4014" s="181"/>
      <c r="E4014" s="181"/>
      <c r="F4014" s="181"/>
      <c r="G4014" s="181"/>
      <c r="H4014" s="181"/>
      <c r="I4014" s="181"/>
      <c r="J4014" s="181"/>
      <c r="K4014" s="625"/>
      <c r="L4014" s="181"/>
    </row>
    <row r="4015" spans="2:12" x14ac:dyDescent="0.25">
      <c r="B4015" s="624"/>
      <c r="C4015" s="181"/>
      <c r="D4015" s="181"/>
      <c r="E4015" s="181"/>
      <c r="F4015" s="181"/>
      <c r="G4015" s="181"/>
      <c r="H4015" s="181"/>
      <c r="I4015" s="181"/>
      <c r="J4015" s="181"/>
      <c r="K4015" s="625"/>
      <c r="L4015" s="181"/>
    </row>
    <row r="4016" spans="2:12" x14ac:dyDescent="0.25">
      <c r="B4016" s="624"/>
      <c r="C4016" s="181"/>
      <c r="D4016" s="181"/>
      <c r="E4016" s="181"/>
      <c r="F4016" s="181"/>
      <c r="G4016" s="181"/>
      <c r="H4016" s="181"/>
      <c r="I4016" s="181"/>
      <c r="J4016" s="181"/>
      <c r="K4016" s="625"/>
      <c r="L4016" s="181"/>
    </row>
    <row r="4017" spans="2:12" x14ac:dyDescent="0.25">
      <c r="B4017" s="624"/>
      <c r="C4017" s="181"/>
      <c r="D4017" s="181"/>
      <c r="E4017" s="181"/>
      <c r="F4017" s="181"/>
      <c r="G4017" s="181"/>
      <c r="H4017" s="181"/>
      <c r="I4017" s="181"/>
      <c r="J4017" s="181"/>
      <c r="K4017" s="625"/>
      <c r="L4017" s="181"/>
    </row>
    <row r="4018" spans="2:12" x14ac:dyDescent="0.25">
      <c r="B4018" s="624"/>
      <c r="C4018" s="181"/>
      <c r="D4018" s="181"/>
      <c r="E4018" s="181"/>
      <c r="F4018" s="181"/>
      <c r="G4018" s="181"/>
      <c r="H4018" s="181"/>
      <c r="I4018" s="181"/>
      <c r="J4018" s="181"/>
      <c r="K4018" s="625"/>
      <c r="L4018" s="181"/>
    </row>
    <row r="4019" spans="2:12" x14ac:dyDescent="0.25">
      <c r="B4019" s="624"/>
      <c r="C4019" s="181"/>
      <c r="D4019" s="181"/>
      <c r="E4019" s="181"/>
      <c r="F4019" s="181"/>
      <c r="G4019" s="181"/>
      <c r="H4019" s="181"/>
      <c r="I4019" s="181"/>
      <c r="J4019" s="181"/>
      <c r="K4019" s="625"/>
      <c r="L4019" s="181"/>
    </row>
    <row r="4020" spans="2:12" x14ac:dyDescent="0.25">
      <c r="B4020" s="624"/>
      <c r="C4020" s="181"/>
      <c r="D4020" s="181"/>
      <c r="E4020" s="181"/>
      <c r="F4020" s="181"/>
      <c r="G4020" s="181"/>
      <c r="H4020" s="181"/>
      <c r="I4020" s="181"/>
      <c r="J4020" s="181"/>
      <c r="K4020" s="625"/>
      <c r="L4020" s="181"/>
    </row>
    <row r="4021" spans="2:12" x14ac:dyDescent="0.25">
      <c r="B4021" s="624"/>
      <c r="C4021" s="181"/>
      <c r="D4021" s="181"/>
      <c r="E4021" s="181"/>
      <c r="F4021" s="181"/>
      <c r="G4021" s="181"/>
      <c r="H4021" s="181"/>
      <c r="I4021" s="181"/>
      <c r="J4021" s="181"/>
      <c r="K4021" s="625"/>
      <c r="L4021" s="181"/>
    </row>
    <row r="4022" spans="2:12" x14ac:dyDescent="0.25">
      <c r="B4022" s="624"/>
      <c r="C4022" s="181"/>
      <c r="D4022" s="181"/>
      <c r="E4022" s="181"/>
      <c r="F4022" s="181"/>
      <c r="G4022" s="181"/>
      <c r="H4022" s="181"/>
      <c r="I4022" s="181"/>
      <c r="J4022" s="181"/>
      <c r="K4022" s="625"/>
      <c r="L4022" s="181"/>
    </row>
    <row r="4023" spans="2:12" x14ac:dyDescent="0.25">
      <c r="B4023" s="624"/>
      <c r="C4023" s="181"/>
      <c r="D4023" s="181"/>
      <c r="E4023" s="181"/>
      <c r="F4023" s="181"/>
      <c r="G4023" s="181"/>
      <c r="H4023" s="181"/>
      <c r="I4023" s="181"/>
      <c r="J4023" s="181"/>
      <c r="K4023" s="625"/>
      <c r="L4023" s="181"/>
    </row>
    <row r="4024" spans="2:12" x14ac:dyDescent="0.25">
      <c r="B4024" s="624"/>
      <c r="C4024" s="181"/>
      <c r="D4024" s="181"/>
      <c r="E4024" s="181"/>
      <c r="F4024" s="181"/>
      <c r="G4024" s="181"/>
      <c r="H4024" s="181"/>
      <c r="I4024" s="181"/>
      <c r="J4024" s="181"/>
      <c r="K4024" s="625"/>
      <c r="L4024" s="181"/>
    </row>
    <row r="4025" spans="2:12" x14ac:dyDescent="0.25">
      <c r="B4025" s="624"/>
      <c r="C4025" s="181"/>
      <c r="D4025" s="181"/>
      <c r="E4025" s="181"/>
      <c r="F4025" s="181"/>
      <c r="G4025" s="181"/>
      <c r="H4025" s="181"/>
      <c r="I4025" s="181"/>
      <c r="J4025" s="181"/>
      <c r="K4025" s="625"/>
      <c r="L4025" s="181"/>
    </row>
    <row r="4026" spans="2:12" x14ac:dyDescent="0.25">
      <c r="B4026" s="624"/>
      <c r="C4026" s="181"/>
      <c r="D4026" s="181"/>
      <c r="E4026" s="181"/>
      <c r="F4026" s="181"/>
      <c r="G4026" s="181"/>
      <c r="H4026" s="181"/>
      <c r="I4026" s="181"/>
      <c r="J4026" s="181"/>
      <c r="K4026" s="625"/>
      <c r="L4026" s="181"/>
    </row>
    <row r="4027" spans="2:12" x14ac:dyDescent="0.25">
      <c r="B4027" s="624"/>
      <c r="C4027" s="181"/>
      <c r="D4027" s="181"/>
      <c r="E4027" s="181"/>
      <c r="F4027" s="181"/>
      <c r="G4027" s="181"/>
      <c r="H4027" s="181"/>
      <c r="I4027" s="181"/>
      <c r="J4027" s="181"/>
      <c r="K4027" s="625"/>
      <c r="L4027" s="181"/>
    </row>
    <row r="4028" spans="2:12" x14ac:dyDescent="0.25">
      <c r="B4028" s="624"/>
      <c r="C4028" s="181"/>
      <c r="D4028" s="181"/>
      <c r="E4028" s="181"/>
      <c r="F4028" s="181"/>
      <c r="G4028" s="181"/>
      <c r="H4028" s="181"/>
      <c r="I4028" s="181"/>
      <c r="J4028" s="181"/>
      <c r="K4028" s="625"/>
      <c r="L4028" s="181"/>
    </row>
    <row r="4029" spans="2:12" x14ac:dyDescent="0.25">
      <c r="B4029" s="624"/>
      <c r="C4029" s="181"/>
      <c r="D4029" s="181"/>
      <c r="E4029" s="181"/>
      <c r="F4029" s="181"/>
      <c r="G4029" s="181"/>
      <c r="H4029" s="181"/>
      <c r="I4029" s="181"/>
      <c r="J4029" s="181"/>
      <c r="K4029" s="625"/>
      <c r="L4029" s="181"/>
    </row>
    <row r="4030" spans="2:12" x14ac:dyDescent="0.25">
      <c r="B4030" s="624"/>
      <c r="C4030" s="181"/>
      <c r="D4030" s="181"/>
      <c r="E4030" s="181"/>
      <c r="F4030" s="181"/>
      <c r="G4030" s="181"/>
      <c r="H4030" s="181"/>
      <c r="I4030" s="181"/>
      <c r="J4030" s="181"/>
      <c r="K4030" s="625"/>
      <c r="L4030" s="181"/>
    </row>
    <row r="4031" spans="2:12" x14ac:dyDescent="0.25">
      <c r="B4031" s="624"/>
      <c r="C4031" s="181"/>
      <c r="D4031" s="181"/>
      <c r="E4031" s="181"/>
      <c r="F4031" s="181"/>
      <c r="G4031" s="181"/>
      <c r="H4031" s="181"/>
      <c r="I4031" s="181"/>
      <c r="J4031" s="181"/>
      <c r="K4031" s="625"/>
      <c r="L4031" s="181"/>
    </row>
    <row r="4032" spans="2:12" x14ac:dyDescent="0.25">
      <c r="B4032" s="624"/>
      <c r="C4032" s="181"/>
      <c r="D4032" s="181"/>
      <c r="E4032" s="181"/>
      <c r="F4032" s="181"/>
      <c r="G4032" s="181"/>
      <c r="H4032" s="181"/>
      <c r="I4032" s="181"/>
      <c r="J4032" s="181"/>
      <c r="K4032" s="625"/>
      <c r="L4032" s="181"/>
    </row>
    <row r="4033" spans="2:12" x14ac:dyDescent="0.25">
      <c r="B4033" s="624"/>
      <c r="C4033" s="181"/>
      <c r="D4033" s="181"/>
      <c r="E4033" s="181"/>
      <c r="F4033" s="181"/>
      <c r="G4033" s="181"/>
      <c r="H4033" s="181"/>
      <c r="I4033" s="181"/>
      <c r="J4033" s="181"/>
      <c r="K4033" s="625"/>
      <c r="L4033" s="181"/>
    </row>
    <row r="4034" spans="2:12" x14ac:dyDescent="0.25">
      <c r="B4034" s="624"/>
      <c r="C4034" s="181"/>
      <c r="D4034" s="181"/>
      <c r="E4034" s="181"/>
      <c r="F4034" s="181"/>
      <c r="G4034" s="181"/>
      <c r="H4034" s="181"/>
      <c r="I4034" s="181"/>
      <c r="J4034" s="181"/>
      <c r="K4034" s="625"/>
      <c r="L4034" s="181"/>
    </row>
    <row r="4035" spans="2:12" x14ac:dyDescent="0.25">
      <c r="B4035" s="624"/>
      <c r="C4035" s="181"/>
      <c r="D4035" s="181"/>
      <c r="E4035" s="181"/>
      <c r="F4035" s="181"/>
      <c r="G4035" s="181"/>
      <c r="H4035" s="181"/>
      <c r="I4035" s="181"/>
      <c r="J4035" s="181"/>
      <c r="K4035" s="625"/>
      <c r="L4035" s="181"/>
    </row>
    <row r="4036" spans="2:12" x14ac:dyDescent="0.25">
      <c r="B4036" s="624"/>
      <c r="C4036" s="181"/>
      <c r="D4036" s="181"/>
      <c r="E4036" s="181"/>
      <c r="F4036" s="181"/>
      <c r="G4036" s="181"/>
      <c r="H4036" s="181"/>
      <c r="I4036" s="181"/>
      <c r="J4036" s="181"/>
      <c r="K4036" s="625"/>
      <c r="L4036" s="181"/>
    </row>
    <row r="4037" spans="2:12" x14ac:dyDescent="0.25">
      <c r="B4037" s="624"/>
      <c r="C4037" s="181"/>
      <c r="D4037" s="181"/>
      <c r="E4037" s="181"/>
      <c r="F4037" s="181"/>
      <c r="G4037" s="181"/>
      <c r="H4037" s="181"/>
      <c r="I4037" s="181"/>
      <c r="J4037" s="181"/>
      <c r="K4037" s="625"/>
      <c r="L4037" s="181"/>
    </row>
    <row r="4038" spans="2:12" x14ac:dyDescent="0.25">
      <c r="B4038" s="624"/>
      <c r="C4038" s="181"/>
      <c r="D4038" s="181"/>
      <c r="E4038" s="181"/>
      <c r="F4038" s="181"/>
      <c r="G4038" s="181"/>
      <c r="H4038" s="181"/>
      <c r="I4038" s="181"/>
      <c r="J4038" s="181"/>
      <c r="K4038" s="625"/>
      <c r="L4038" s="181"/>
    </row>
    <row r="4039" spans="2:12" x14ac:dyDescent="0.25">
      <c r="B4039" s="624"/>
      <c r="C4039" s="181"/>
      <c r="D4039" s="181"/>
      <c r="E4039" s="181"/>
      <c r="F4039" s="181"/>
      <c r="G4039" s="181"/>
      <c r="H4039" s="181"/>
      <c r="I4039" s="181"/>
      <c r="J4039" s="181"/>
      <c r="K4039" s="625"/>
      <c r="L4039" s="181"/>
    </row>
    <row r="4040" spans="2:12" x14ac:dyDescent="0.25">
      <c r="B4040" s="624"/>
      <c r="C4040" s="181"/>
      <c r="D4040" s="181"/>
      <c r="E4040" s="181"/>
      <c r="F4040" s="181"/>
      <c r="G4040" s="181"/>
      <c r="H4040" s="181"/>
      <c r="I4040" s="181"/>
      <c r="J4040" s="181"/>
      <c r="K4040" s="625"/>
      <c r="L4040" s="181"/>
    </row>
    <row r="4041" spans="2:12" x14ac:dyDescent="0.25">
      <c r="B4041" s="624"/>
      <c r="C4041" s="181"/>
      <c r="D4041" s="181"/>
      <c r="E4041" s="181"/>
      <c r="F4041" s="181"/>
      <c r="G4041" s="181"/>
      <c r="H4041" s="181"/>
      <c r="I4041" s="181"/>
      <c r="J4041" s="181"/>
      <c r="K4041" s="625"/>
      <c r="L4041" s="181"/>
    </row>
    <row r="4042" spans="2:12" x14ac:dyDescent="0.25">
      <c r="B4042" s="624"/>
      <c r="C4042" s="181"/>
      <c r="D4042" s="181"/>
      <c r="E4042" s="181"/>
      <c r="F4042" s="181"/>
      <c r="G4042" s="181"/>
      <c r="H4042" s="181"/>
      <c r="I4042" s="181"/>
      <c r="J4042" s="181"/>
      <c r="K4042" s="625"/>
      <c r="L4042" s="181"/>
    </row>
    <row r="4043" spans="2:12" x14ac:dyDescent="0.25">
      <c r="B4043" s="624"/>
      <c r="C4043" s="181"/>
      <c r="D4043" s="181"/>
      <c r="E4043" s="181"/>
      <c r="F4043" s="181"/>
      <c r="G4043" s="181"/>
      <c r="H4043" s="181"/>
      <c r="I4043" s="181"/>
      <c r="J4043" s="181"/>
      <c r="K4043" s="625"/>
      <c r="L4043" s="181"/>
    </row>
    <row r="4044" spans="2:12" x14ac:dyDescent="0.25">
      <c r="B4044" s="624"/>
      <c r="C4044" s="181"/>
      <c r="D4044" s="181"/>
      <c r="E4044" s="181"/>
      <c r="F4044" s="181"/>
      <c r="G4044" s="181"/>
      <c r="H4044" s="181"/>
      <c r="I4044" s="181"/>
      <c r="J4044" s="181"/>
      <c r="K4044" s="625"/>
      <c r="L4044" s="181"/>
    </row>
    <row r="4045" spans="2:12" x14ac:dyDescent="0.25">
      <c r="B4045" s="624"/>
      <c r="C4045" s="181"/>
      <c r="D4045" s="181"/>
      <c r="E4045" s="181"/>
      <c r="F4045" s="181"/>
      <c r="G4045" s="181"/>
      <c r="H4045" s="181"/>
      <c r="I4045" s="181"/>
      <c r="J4045" s="181"/>
      <c r="K4045" s="625"/>
      <c r="L4045" s="181"/>
    </row>
    <row r="4046" spans="2:12" x14ac:dyDescent="0.25">
      <c r="B4046" s="624"/>
      <c r="C4046" s="181"/>
      <c r="D4046" s="181"/>
      <c r="E4046" s="181"/>
      <c r="F4046" s="181"/>
      <c r="G4046" s="181"/>
      <c r="H4046" s="181"/>
      <c r="I4046" s="181"/>
      <c r="J4046" s="181"/>
      <c r="K4046" s="625"/>
      <c r="L4046" s="181"/>
    </row>
    <row r="4047" spans="2:12" x14ac:dyDescent="0.25">
      <c r="B4047" s="624"/>
      <c r="C4047" s="181"/>
      <c r="D4047" s="181"/>
      <c r="E4047" s="181"/>
      <c r="F4047" s="181"/>
      <c r="G4047" s="181"/>
      <c r="H4047" s="181"/>
      <c r="I4047" s="181"/>
      <c r="J4047" s="181"/>
      <c r="K4047" s="625"/>
      <c r="L4047" s="181"/>
    </row>
    <row r="4048" spans="2:12" x14ac:dyDescent="0.25">
      <c r="B4048" s="624"/>
      <c r="C4048" s="181"/>
      <c r="D4048" s="181"/>
      <c r="E4048" s="181"/>
      <c r="F4048" s="181"/>
      <c r="G4048" s="181"/>
      <c r="H4048" s="181"/>
      <c r="I4048" s="181"/>
      <c r="J4048" s="181"/>
      <c r="K4048" s="625"/>
      <c r="L4048" s="181"/>
    </row>
    <row r="4049" spans="2:12" x14ac:dyDescent="0.25">
      <c r="B4049" s="624"/>
      <c r="C4049" s="181"/>
      <c r="D4049" s="181"/>
      <c r="E4049" s="181"/>
      <c r="F4049" s="181"/>
      <c r="G4049" s="181"/>
      <c r="H4049" s="181"/>
      <c r="I4049" s="181"/>
      <c r="J4049" s="181"/>
      <c r="K4049" s="625"/>
      <c r="L4049" s="181"/>
    </row>
    <row r="4050" spans="2:12" x14ac:dyDescent="0.25">
      <c r="B4050" s="624"/>
      <c r="C4050" s="181"/>
      <c r="D4050" s="181"/>
      <c r="E4050" s="181"/>
      <c r="F4050" s="181"/>
      <c r="G4050" s="181"/>
      <c r="H4050" s="181"/>
      <c r="I4050" s="181"/>
      <c r="J4050" s="181"/>
      <c r="K4050" s="625"/>
      <c r="L4050" s="181"/>
    </row>
    <row r="4051" spans="2:12" x14ac:dyDescent="0.25">
      <c r="B4051" s="624"/>
      <c r="C4051" s="181"/>
      <c r="D4051" s="181"/>
      <c r="E4051" s="181"/>
      <c r="F4051" s="181"/>
      <c r="G4051" s="181"/>
      <c r="H4051" s="181"/>
      <c r="I4051" s="181"/>
      <c r="J4051" s="181"/>
      <c r="K4051" s="625"/>
      <c r="L4051" s="181"/>
    </row>
    <row r="4052" spans="2:12" x14ac:dyDescent="0.25">
      <c r="B4052" s="624"/>
      <c r="C4052" s="181"/>
      <c r="D4052" s="181"/>
      <c r="E4052" s="181"/>
      <c r="F4052" s="181"/>
      <c r="G4052" s="181"/>
      <c r="H4052" s="181"/>
      <c r="I4052" s="181"/>
      <c r="J4052" s="181"/>
      <c r="K4052" s="625"/>
      <c r="L4052" s="181"/>
    </row>
    <row r="4053" spans="2:12" x14ac:dyDescent="0.25">
      <c r="B4053" s="624"/>
      <c r="C4053" s="181"/>
      <c r="D4053" s="181"/>
      <c r="E4053" s="181"/>
      <c r="F4053" s="181"/>
      <c r="G4053" s="181"/>
      <c r="H4053" s="181"/>
      <c r="I4053" s="181"/>
      <c r="J4053" s="181"/>
      <c r="K4053" s="625"/>
      <c r="L4053" s="181"/>
    </row>
    <row r="4054" spans="2:12" x14ac:dyDescent="0.25">
      <c r="B4054" s="624"/>
      <c r="C4054" s="181"/>
      <c r="D4054" s="181"/>
      <c r="E4054" s="181"/>
      <c r="F4054" s="181"/>
      <c r="G4054" s="181"/>
      <c r="H4054" s="181"/>
      <c r="I4054" s="181"/>
      <c r="J4054" s="181"/>
      <c r="K4054" s="625"/>
      <c r="L4054" s="181"/>
    </row>
    <row r="4055" spans="2:12" x14ac:dyDescent="0.25">
      <c r="B4055" s="624"/>
      <c r="C4055" s="181"/>
      <c r="D4055" s="181"/>
      <c r="E4055" s="181"/>
      <c r="F4055" s="181"/>
      <c r="G4055" s="181"/>
      <c r="H4055" s="181"/>
      <c r="I4055" s="181"/>
      <c r="J4055" s="181"/>
      <c r="K4055" s="625"/>
      <c r="L4055" s="181"/>
    </row>
    <row r="4056" spans="2:12" x14ac:dyDescent="0.25">
      <c r="B4056" s="624"/>
      <c r="C4056" s="181"/>
      <c r="D4056" s="181"/>
      <c r="E4056" s="181"/>
      <c r="F4056" s="181"/>
      <c r="G4056" s="181"/>
      <c r="H4056" s="181"/>
      <c r="I4056" s="181"/>
      <c r="J4056" s="181"/>
      <c r="K4056" s="625"/>
      <c r="L4056" s="181"/>
    </row>
    <row r="4057" spans="2:12" x14ac:dyDescent="0.25">
      <c r="B4057" s="624"/>
      <c r="C4057" s="181"/>
      <c r="D4057" s="181"/>
      <c r="E4057" s="181"/>
      <c r="F4057" s="181"/>
      <c r="G4057" s="181"/>
      <c r="H4057" s="181"/>
      <c r="I4057" s="181"/>
      <c r="J4057" s="181"/>
      <c r="K4057" s="625"/>
      <c r="L4057" s="181"/>
    </row>
    <row r="4058" spans="2:12" x14ac:dyDescent="0.25">
      <c r="B4058" s="624"/>
      <c r="C4058" s="181"/>
      <c r="D4058" s="181"/>
      <c r="E4058" s="181"/>
      <c r="F4058" s="181"/>
      <c r="G4058" s="181"/>
      <c r="H4058" s="181"/>
      <c r="I4058" s="181"/>
      <c r="J4058" s="181"/>
      <c r="K4058" s="625"/>
      <c r="L4058" s="181"/>
    </row>
    <row r="4059" spans="2:12" x14ac:dyDescent="0.25">
      <c r="B4059" s="624"/>
      <c r="C4059" s="181"/>
      <c r="D4059" s="181"/>
      <c r="E4059" s="181"/>
      <c r="F4059" s="181"/>
      <c r="G4059" s="181"/>
      <c r="H4059" s="181"/>
      <c r="I4059" s="181"/>
      <c r="J4059" s="181"/>
      <c r="K4059" s="625"/>
      <c r="L4059" s="181"/>
    </row>
    <row r="4060" spans="2:12" x14ac:dyDescent="0.25">
      <c r="B4060" s="624"/>
      <c r="C4060" s="181"/>
      <c r="D4060" s="181"/>
      <c r="E4060" s="181"/>
      <c r="F4060" s="181"/>
      <c r="G4060" s="181"/>
      <c r="H4060" s="181"/>
      <c r="I4060" s="181"/>
      <c r="J4060" s="181"/>
      <c r="K4060" s="625"/>
      <c r="L4060" s="181"/>
    </row>
    <row r="4061" spans="2:12" x14ac:dyDescent="0.25">
      <c r="B4061" s="624"/>
      <c r="C4061" s="181"/>
      <c r="D4061" s="181"/>
      <c r="E4061" s="181"/>
      <c r="F4061" s="181"/>
      <c r="G4061" s="181"/>
      <c r="H4061" s="181"/>
      <c r="I4061" s="181"/>
      <c r="J4061" s="181"/>
      <c r="K4061" s="625"/>
      <c r="L4061" s="181"/>
    </row>
    <row r="4062" spans="2:12" x14ac:dyDescent="0.25">
      <c r="B4062" s="624"/>
      <c r="C4062" s="181"/>
      <c r="D4062" s="181"/>
      <c r="E4062" s="181"/>
      <c r="F4062" s="181"/>
      <c r="G4062" s="181"/>
      <c r="H4062" s="181"/>
      <c r="I4062" s="181"/>
      <c r="J4062" s="181"/>
      <c r="K4062" s="625"/>
      <c r="L4062" s="181"/>
    </row>
    <row r="4063" spans="2:12" x14ac:dyDescent="0.25">
      <c r="B4063" s="624"/>
      <c r="C4063" s="181"/>
      <c r="D4063" s="181"/>
      <c r="E4063" s="181"/>
      <c r="F4063" s="181"/>
      <c r="G4063" s="181"/>
      <c r="H4063" s="181"/>
      <c r="I4063" s="181"/>
      <c r="J4063" s="181"/>
      <c r="K4063" s="625"/>
      <c r="L4063" s="181"/>
    </row>
    <row r="4064" spans="2:12" x14ac:dyDescent="0.25">
      <c r="B4064" s="624"/>
      <c r="C4064" s="181"/>
      <c r="D4064" s="181"/>
      <c r="E4064" s="181"/>
      <c r="F4064" s="181"/>
      <c r="G4064" s="181"/>
      <c r="H4064" s="181"/>
      <c r="I4064" s="181"/>
      <c r="J4064" s="181"/>
      <c r="K4064" s="625"/>
      <c r="L4064" s="181"/>
    </row>
    <row r="4065" spans="2:12" x14ac:dyDescent="0.25">
      <c r="B4065" s="624"/>
      <c r="C4065" s="181"/>
      <c r="D4065" s="181"/>
      <c r="E4065" s="181"/>
      <c r="F4065" s="181"/>
      <c r="G4065" s="181"/>
      <c r="H4065" s="181"/>
      <c r="I4065" s="181"/>
      <c r="J4065" s="181"/>
      <c r="K4065" s="625"/>
      <c r="L4065" s="181"/>
    </row>
    <row r="4066" spans="2:12" x14ac:dyDescent="0.25">
      <c r="B4066" s="624"/>
      <c r="C4066" s="181"/>
      <c r="D4066" s="181"/>
      <c r="E4066" s="181"/>
      <c r="F4066" s="181"/>
      <c r="G4066" s="181"/>
      <c r="H4066" s="181"/>
      <c r="I4066" s="181"/>
      <c r="J4066" s="181"/>
      <c r="K4066" s="625"/>
      <c r="L4066" s="181"/>
    </row>
    <row r="4067" spans="2:12" x14ac:dyDescent="0.25">
      <c r="B4067" s="624"/>
      <c r="C4067" s="181"/>
      <c r="D4067" s="181"/>
      <c r="E4067" s="181"/>
      <c r="F4067" s="181"/>
      <c r="G4067" s="181"/>
      <c r="H4067" s="181"/>
      <c r="I4067" s="181"/>
      <c r="J4067" s="181"/>
      <c r="K4067" s="625"/>
      <c r="L4067" s="181"/>
    </row>
    <row r="4068" spans="2:12" x14ac:dyDescent="0.25">
      <c r="B4068" s="624"/>
      <c r="C4068" s="181"/>
      <c r="D4068" s="181"/>
      <c r="E4068" s="181"/>
      <c r="F4068" s="181"/>
      <c r="G4068" s="181"/>
      <c r="H4068" s="181"/>
      <c r="I4068" s="181"/>
      <c r="J4068" s="181"/>
      <c r="K4068" s="625"/>
      <c r="L4068" s="181"/>
    </row>
    <row r="4069" spans="2:12" x14ac:dyDescent="0.25">
      <c r="B4069" s="624"/>
      <c r="C4069" s="181"/>
      <c r="D4069" s="181"/>
      <c r="E4069" s="181"/>
      <c r="F4069" s="181"/>
      <c r="G4069" s="181"/>
      <c r="H4069" s="181"/>
      <c r="I4069" s="181"/>
      <c r="J4069" s="181"/>
      <c r="K4069" s="625"/>
      <c r="L4069" s="181"/>
    </row>
    <row r="4070" spans="2:12" x14ac:dyDescent="0.25">
      <c r="B4070" s="624"/>
      <c r="C4070" s="181"/>
      <c r="D4070" s="181"/>
      <c r="E4070" s="181"/>
      <c r="F4070" s="181"/>
      <c r="G4070" s="181"/>
      <c r="H4070" s="181"/>
      <c r="I4070" s="181"/>
      <c r="J4070" s="181"/>
      <c r="K4070" s="625"/>
      <c r="L4070" s="181"/>
    </row>
    <row r="4071" spans="2:12" x14ac:dyDescent="0.25">
      <c r="B4071" s="624"/>
      <c r="C4071" s="181"/>
      <c r="D4071" s="181"/>
      <c r="E4071" s="181"/>
      <c r="F4071" s="181"/>
      <c r="G4071" s="181"/>
      <c r="H4071" s="181"/>
      <c r="I4071" s="181"/>
      <c r="J4071" s="181"/>
      <c r="K4071" s="625"/>
      <c r="L4071" s="181"/>
    </row>
    <row r="4072" spans="2:12" x14ac:dyDescent="0.25">
      <c r="B4072" s="624"/>
      <c r="C4072" s="181"/>
      <c r="D4072" s="181"/>
      <c r="E4072" s="181"/>
      <c r="F4072" s="181"/>
      <c r="G4072" s="181"/>
      <c r="H4072" s="181"/>
      <c r="I4072" s="181"/>
      <c r="J4072" s="181"/>
      <c r="K4072" s="625"/>
      <c r="L4072" s="181"/>
    </row>
    <row r="4073" spans="2:12" x14ac:dyDescent="0.25">
      <c r="B4073" s="624"/>
      <c r="C4073" s="181"/>
      <c r="D4073" s="181"/>
      <c r="E4073" s="181"/>
      <c r="F4073" s="181"/>
      <c r="G4073" s="181"/>
      <c r="H4073" s="181"/>
      <c r="I4073" s="181"/>
      <c r="J4073" s="181"/>
      <c r="K4073" s="625"/>
      <c r="L4073" s="181"/>
    </row>
    <row r="4074" spans="2:12" x14ac:dyDescent="0.25">
      <c r="B4074" s="624"/>
      <c r="C4074" s="181"/>
      <c r="D4074" s="181"/>
      <c r="E4074" s="181"/>
      <c r="F4074" s="181"/>
      <c r="G4074" s="181"/>
      <c r="H4074" s="181"/>
      <c r="I4074" s="181"/>
      <c r="J4074" s="181"/>
      <c r="K4074" s="625"/>
      <c r="L4074" s="181"/>
    </row>
    <row r="4075" spans="2:12" x14ac:dyDescent="0.25">
      <c r="B4075" s="624"/>
      <c r="C4075" s="181"/>
      <c r="D4075" s="181"/>
      <c r="E4075" s="181"/>
      <c r="F4075" s="181"/>
      <c r="G4075" s="181"/>
      <c r="H4075" s="181"/>
      <c r="I4075" s="181"/>
      <c r="J4075" s="181"/>
      <c r="K4075" s="625"/>
      <c r="L4075" s="181"/>
    </row>
    <row r="4076" spans="2:12" x14ac:dyDescent="0.25">
      <c r="B4076" s="624"/>
      <c r="C4076" s="181"/>
      <c r="D4076" s="181"/>
      <c r="E4076" s="181"/>
      <c r="F4076" s="181"/>
      <c r="G4076" s="181"/>
      <c r="H4076" s="181"/>
      <c r="I4076" s="181"/>
      <c r="J4076" s="181"/>
      <c r="K4076" s="625"/>
      <c r="L4076" s="181"/>
    </row>
    <row r="4077" spans="2:12" x14ac:dyDescent="0.25">
      <c r="B4077" s="624"/>
      <c r="C4077" s="181"/>
      <c r="D4077" s="181"/>
      <c r="E4077" s="181"/>
      <c r="F4077" s="181"/>
      <c r="G4077" s="181"/>
      <c r="H4077" s="181"/>
      <c r="I4077" s="181"/>
      <c r="J4077" s="181"/>
      <c r="K4077" s="625"/>
      <c r="L4077" s="181"/>
    </row>
    <row r="4078" spans="2:12" x14ac:dyDescent="0.25">
      <c r="B4078" s="624"/>
      <c r="C4078" s="181"/>
      <c r="D4078" s="181"/>
      <c r="E4078" s="181"/>
      <c r="F4078" s="181"/>
      <c r="G4078" s="181"/>
      <c r="H4078" s="181"/>
      <c r="I4078" s="181"/>
      <c r="J4078" s="181"/>
      <c r="K4078" s="625"/>
      <c r="L4078" s="181"/>
    </row>
    <row r="4079" spans="2:12" x14ac:dyDescent="0.25">
      <c r="B4079" s="624"/>
      <c r="C4079" s="181"/>
      <c r="D4079" s="181"/>
      <c r="E4079" s="181"/>
      <c r="F4079" s="181"/>
      <c r="G4079" s="181"/>
      <c r="H4079" s="181"/>
      <c r="I4079" s="181"/>
      <c r="J4079" s="181"/>
      <c r="K4079" s="625"/>
      <c r="L4079" s="181"/>
    </row>
    <row r="4080" spans="2:12" x14ac:dyDescent="0.25">
      <c r="B4080" s="624"/>
      <c r="C4080" s="181"/>
      <c r="D4080" s="181"/>
      <c r="E4080" s="181"/>
      <c r="F4080" s="181"/>
      <c r="G4080" s="181"/>
      <c r="H4080" s="181"/>
      <c r="I4080" s="181"/>
      <c r="J4080" s="181"/>
      <c r="K4080" s="625"/>
      <c r="L4080" s="181"/>
    </row>
    <row r="4081" spans="2:12" x14ac:dyDescent="0.25">
      <c r="B4081" s="624"/>
      <c r="C4081" s="181"/>
      <c r="D4081" s="181"/>
      <c r="E4081" s="181"/>
      <c r="F4081" s="181"/>
      <c r="G4081" s="181"/>
      <c r="H4081" s="181"/>
      <c r="I4081" s="181"/>
      <c r="J4081" s="181"/>
      <c r="K4081" s="625"/>
      <c r="L4081" s="181"/>
    </row>
    <row r="4082" spans="2:12" x14ac:dyDescent="0.25">
      <c r="B4082" s="624"/>
      <c r="C4082" s="181"/>
      <c r="D4082" s="181"/>
      <c r="E4082" s="181"/>
      <c r="F4082" s="181"/>
      <c r="G4082" s="181"/>
      <c r="H4082" s="181"/>
      <c r="I4082" s="181"/>
      <c r="J4082" s="181"/>
      <c r="K4082" s="625"/>
      <c r="L4082" s="181"/>
    </row>
    <row r="4083" spans="2:12" x14ac:dyDescent="0.25">
      <c r="B4083" s="624"/>
      <c r="C4083" s="181"/>
      <c r="D4083" s="181"/>
      <c r="E4083" s="181"/>
      <c r="F4083" s="181"/>
      <c r="G4083" s="181"/>
      <c r="H4083" s="181"/>
      <c r="I4083" s="181"/>
      <c r="J4083" s="181"/>
      <c r="K4083" s="625"/>
      <c r="L4083" s="181"/>
    </row>
    <row r="4084" spans="2:12" x14ac:dyDescent="0.25">
      <c r="B4084" s="624"/>
      <c r="C4084" s="181"/>
      <c r="D4084" s="181"/>
      <c r="E4084" s="181"/>
      <c r="F4084" s="181"/>
      <c r="G4084" s="181"/>
      <c r="H4084" s="181"/>
      <c r="I4084" s="181"/>
      <c r="J4084" s="181"/>
      <c r="K4084" s="625"/>
      <c r="L4084" s="181"/>
    </row>
    <row r="4085" spans="2:12" x14ac:dyDescent="0.25">
      <c r="B4085" s="624"/>
      <c r="C4085" s="181"/>
      <c r="D4085" s="181"/>
      <c r="E4085" s="181"/>
      <c r="F4085" s="181"/>
      <c r="G4085" s="181"/>
      <c r="H4085" s="181"/>
      <c r="I4085" s="181"/>
      <c r="J4085" s="181"/>
      <c r="K4085" s="625"/>
      <c r="L4085" s="181"/>
    </row>
    <row r="4086" spans="2:12" x14ac:dyDescent="0.25">
      <c r="B4086" s="624"/>
      <c r="C4086" s="181"/>
      <c r="D4086" s="181"/>
      <c r="E4086" s="181"/>
      <c r="F4086" s="181"/>
      <c r="G4086" s="181"/>
      <c r="H4086" s="181"/>
      <c r="I4086" s="181"/>
      <c r="J4086" s="181"/>
      <c r="K4086" s="625"/>
      <c r="L4086" s="181"/>
    </row>
    <row r="4087" spans="2:12" x14ac:dyDescent="0.25">
      <c r="B4087" s="624"/>
      <c r="C4087" s="181"/>
      <c r="D4087" s="181"/>
      <c r="E4087" s="181"/>
      <c r="F4087" s="181"/>
      <c r="G4087" s="181"/>
      <c r="H4087" s="181"/>
      <c r="I4087" s="181"/>
      <c r="J4087" s="181"/>
      <c r="K4087" s="625"/>
      <c r="L4087" s="181"/>
    </row>
    <row r="4088" spans="2:12" x14ac:dyDescent="0.25">
      <c r="B4088" s="624"/>
      <c r="C4088" s="181"/>
      <c r="D4088" s="181"/>
      <c r="E4088" s="181"/>
      <c r="F4088" s="181"/>
      <c r="G4088" s="181"/>
      <c r="H4088" s="181"/>
      <c r="I4088" s="181"/>
      <c r="J4088" s="181"/>
      <c r="K4088" s="625"/>
      <c r="L4088" s="181"/>
    </row>
    <row r="4089" spans="2:12" x14ac:dyDescent="0.25">
      <c r="B4089" s="624"/>
      <c r="C4089" s="181"/>
      <c r="D4089" s="181"/>
      <c r="E4089" s="181"/>
      <c r="F4089" s="181"/>
      <c r="G4089" s="181"/>
      <c r="H4089" s="181"/>
      <c r="I4089" s="181"/>
      <c r="J4089" s="181"/>
      <c r="K4089" s="625"/>
      <c r="L4089" s="181"/>
    </row>
    <row r="4090" spans="2:12" x14ac:dyDescent="0.25">
      <c r="B4090" s="624"/>
      <c r="C4090" s="181"/>
      <c r="D4090" s="181"/>
      <c r="E4090" s="181"/>
      <c r="F4090" s="181"/>
      <c r="G4090" s="181"/>
      <c r="H4090" s="181"/>
      <c r="I4090" s="181"/>
      <c r="J4090" s="181"/>
      <c r="K4090" s="625"/>
      <c r="L4090" s="181"/>
    </row>
    <row r="4091" spans="2:12" x14ac:dyDescent="0.25">
      <c r="B4091" s="624"/>
      <c r="C4091" s="181"/>
      <c r="D4091" s="181"/>
      <c r="E4091" s="181"/>
      <c r="F4091" s="181"/>
      <c r="G4091" s="181"/>
      <c r="H4091" s="181"/>
      <c r="I4091" s="181"/>
      <c r="J4091" s="181"/>
      <c r="K4091" s="625"/>
      <c r="L4091" s="181"/>
    </row>
    <row r="4092" spans="2:12" x14ac:dyDescent="0.25">
      <c r="B4092" s="624"/>
      <c r="C4092" s="181"/>
      <c r="D4092" s="181"/>
      <c r="E4092" s="181"/>
      <c r="F4092" s="181"/>
      <c r="G4092" s="181"/>
      <c r="H4092" s="181"/>
      <c r="I4092" s="181"/>
      <c r="J4092" s="181"/>
      <c r="K4092" s="625"/>
      <c r="L4092" s="181"/>
    </row>
    <row r="4093" spans="2:12" x14ac:dyDescent="0.25">
      <c r="B4093" s="624"/>
      <c r="C4093" s="181"/>
      <c r="D4093" s="181"/>
      <c r="E4093" s="181"/>
      <c r="F4093" s="181"/>
      <c r="G4093" s="181"/>
      <c r="H4093" s="181"/>
      <c r="I4093" s="181"/>
      <c r="J4093" s="181"/>
      <c r="K4093" s="625"/>
      <c r="L4093" s="181"/>
    </row>
    <row r="4094" spans="2:12" x14ac:dyDescent="0.25">
      <c r="B4094" s="624"/>
      <c r="C4094" s="181"/>
      <c r="D4094" s="181"/>
      <c r="E4094" s="181"/>
      <c r="F4094" s="181"/>
      <c r="G4094" s="181"/>
      <c r="H4094" s="181"/>
      <c r="I4094" s="181"/>
      <c r="J4094" s="181"/>
      <c r="K4094" s="625"/>
      <c r="L4094" s="181"/>
    </row>
    <row r="4095" spans="2:12" x14ac:dyDescent="0.25">
      <c r="B4095" s="624"/>
      <c r="C4095" s="181"/>
      <c r="D4095" s="181"/>
      <c r="E4095" s="181"/>
      <c r="F4095" s="181"/>
      <c r="G4095" s="181"/>
      <c r="H4095" s="181"/>
      <c r="I4095" s="181"/>
      <c r="J4095" s="181"/>
      <c r="K4095" s="625"/>
      <c r="L4095" s="181"/>
    </row>
    <row r="4096" spans="2:12" x14ac:dyDescent="0.25">
      <c r="B4096" s="624"/>
      <c r="C4096" s="181"/>
      <c r="D4096" s="181"/>
      <c r="E4096" s="181"/>
      <c r="F4096" s="181"/>
      <c r="G4096" s="181"/>
      <c r="H4096" s="181"/>
      <c r="I4096" s="181"/>
      <c r="J4096" s="181"/>
      <c r="K4096" s="625"/>
      <c r="L4096" s="181"/>
    </row>
    <row r="4097" spans="2:12" x14ac:dyDescent="0.25">
      <c r="B4097" s="624"/>
      <c r="C4097" s="181"/>
      <c r="D4097" s="181"/>
      <c r="E4097" s="181"/>
      <c r="F4097" s="181"/>
      <c r="G4097" s="181"/>
      <c r="H4097" s="181"/>
      <c r="I4097" s="181"/>
      <c r="J4097" s="181"/>
      <c r="K4097" s="625"/>
      <c r="L4097" s="181"/>
    </row>
    <row r="4098" spans="2:12" x14ac:dyDescent="0.25">
      <c r="B4098" s="624"/>
      <c r="C4098" s="181"/>
      <c r="D4098" s="181"/>
      <c r="E4098" s="181"/>
      <c r="F4098" s="181"/>
      <c r="G4098" s="181"/>
      <c r="H4098" s="181"/>
      <c r="I4098" s="181"/>
      <c r="J4098" s="181"/>
      <c r="K4098" s="625"/>
      <c r="L4098" s="181"/>
    </row>
    <row r="4099" spans="2:12" x14ac:dyDescent="0.25">
      <c r="B4099" s="624"/>
      <c r="C4099" s="181"/>
      <c r="D4099" s="181"/>
      <c r="E4099" s="181"/>
      <c r="F4099" s="181"/>
      <c r="G4099" s="181"/>
      <c r="H4099" s="181"/>
      <c r="I4099" s="181"/>
      <c r="J4099" s="181"/>
      <c r="K4099" s="625"/>
      <c r="L4099" s="181"/>
    </row>
    <row r="4100" spans="2:12" x14ac:dyDescent="0.25">
      <c r="B4100" s="624"/>
      <c r="C4100" s="181"/>
      <c r="D4100" s="181"/>
      <c r="E4100" s="181"/>
      <c r="F4100" s="181"/>
      <c r="G4100" s="181"/>
      <c r="H4100" s="181"/>
      <c r="I4100" s="181"/>
      <c r="J4100" s="181"/>
      <c r="K4100" s="625"/>
      <c r="L4100" s="181"/>
    </row>
    <row r="4101" spans="2:12" x14ac:dyDescent="0.25">
      <c r="B4101" s="624"/>
      <c r="C4101" s="181"/>
      <c r="D4101" s="181"/>
      <c r="E4101" s="181"/>
      <c r="F4101" s="181"/>
      <c r="G4101" s="181"/>
      <c r="H4101" s="181"/>
      <c r="I4101" s="181"/>
      <c r="J4101" s="181"/>
      <c r="K4101" s="625"/>
      <c r="L4101" s="181"/>
    </row>
    <row r="4102" spans="2:12" x14ac:dyDescent="0.25">
      <c r="B4102" s="624"/>
      <c r="C4102" s="181"/>
      <c r="D4102" s="181"/>
      <c r="E4102" s="181"/>
      <c r="F4102" s="181"/>
      <c r="G4102" s="181"/>
      <c r="H4102" s="181"/>
      <c r="I4102" s="181"/>
      <c r="J4102" s="181"/>
      <c r="K4102" s="625"/>
      <c r="L4102" s="181"/>
    </row>
    <row r="4103" spans="2:12" x14ac:dyDescent="0.25">
      <c r="B4103" s="624"/>
      <c r="C4103" s="181"/>
      <c r="D4103" s="181"/>
      <c r="E4103" s="181"/>
      <c r="F4103" s="181"/>
      <c r="G4103" s="181"/>
      <c r="H4103" s="181"/>
      <c r="I4103" s="181"/>
      <c r="J4103" s="181"/>
      <c r="K4103" s="625"/>
      <c r="L4103" s="181"/>
    </row>
    <row r="4104" spans="2:12" x14ac:dyDescent="0.25">
      <c r="B4104" s="624"/>
      <c r="C4104" s="181"/>
      <c r="D4104" s="181"/>
      <c r="E4104" s="181"/>
      <c r="F4104" s="181"/>
      <c r="G4104" s="181"/>
      <c r="H4104" s="181"/>
      <c r="I4104" s="181"/>
      <c r="J4104" s="181"/>
      <c r="K4104" s="625"/>
      <c r="L4104" s="181"/>
    </row>
    <row r="4105" spans="2:12" x14ac:dyDescent="0.25">
      <c r="B4105" s="624"/>
      <c r="C4105" s="181"/>
      <c r="D4105" s="181"/>
      <c r="E4105" s="181"/>
      <c r="F4105" s="181"/>
      <c r="G4105" s="181"/>
      <c r="H4105" s="181"/>
      <c r="I4105" s="181"/>
      <c r="J4105" s="181"/>
      <c r="K4105" s="625"/>
      <c r="L4105" s="181"/>
    </row>
    <row r="4106" spans="2:12" x14ac:dyDescent="0.25">
      <c r="B4106" s="624"/>
      <c r="C4106" s="181"/>
      <c r="D4106" s="181"/>
      <c r="E4106" s="181"/>
      <c r="F4106" s="181"/>
      <c r="G4106" s="181"/>
      <c r="H4106" s="181"/>
      <c r="I4106" s="181"/>
      <c r="J4106" s="181"/>
      <c r="K4106" s="625"/>
      <c r="L4106" s="181"/>
    </row>
    <row r="4107" spans="2:12" x14ac:dyDescent="0.25">
      <c r="B4107" s="624"/>
      <c r="C4107" s="181"/>
      <c r="D4107" s="181"/>
      <c r="E4107" s="181"/>
      <c r="F4107" s="181"/>
      <c r="G4107" s="181"/>
      <c r="H4107" s="181"/>
      <c r="I4107" s="181"/>
      <c r="J4107" s="181"/>
      <c r="K4107" s="625"/>
      <c r="L4107" s="181"/>
    </row>
    <row r="4108" spans="2:12" x14ac:dyDescent="0.25">
      <c r="B4108" s="624"/>
      <c r="C4108" s="181"/>
      <c r="D4108" s="181"/>
      <c r="E4108" s="181"/>
      <c r="F4108" s="181"/>
      <c r="G4108" s="181"/>
      <c r="H4108" s="181"/>
      <c r="I4108" s="181"/>
      <c r="J4108" s="181"/>
      <c r="K4108" s="625"/>
      <c r="L4108" s="181"/>
    </row>
    <row r="4109" spans="2:12" x14ac:dyDescent="0.25">
      <c r="B4109" s="624"/>
      <c r="C4109" s="181"/>
      <c r="D4109" s="181"/>
      <c r="E4109" s="181"/>
      <c r="F4109" s="181"/>
      <c r="G4109" s="181"/>
      <c r="H4109" s="181"/>
      <c r="I4109" s="181"/>
      <c r="J4109" s="181"/>
      <c r="K4109" s="625"/>
      <c r="L4109" s="181"/>
    </row>
    <row r="4110" spans="2:12" x14ac:dyDescent="0.25">
      <c r="B4110" s="624"/>
      <c r="C4110" s="181"/>
      <c r="D4110" s="181"/>
      <c r="E4110" s="181"/>
      <c r="F4110" s="181"/>
      <c r="G4110" s="181"/>
      <c r="H4110" s="181"/>
      <c r="I4110" s="181"/>
      <c r="J4110" s="181"/>
      <c r="K4110" s="625"/>
      <c r="L4110" s="181"/>
    </row>
    <row r="4111" spans="2:12" x14ac:dyDescent="0.25">
      <c r="B4111" s="624"/>
      <c r="C4111" s="181"/>
      <c r="D4111" s="181"/>
      <c r="E4111" s="181"/>
      <c r="F4111" s="181"/>
      <c r="G4111" s="181"/>
      <c r="H4111" s="181"/>
      <c r="I4111" s="181"/>
      <c r="J4111" s="181"/>
      <c r="K4111" s="625"/>
      <c r="L4111" s="181"/>
    </row>
    <row r="4112" spans="2:12" x14ac:dyDescent="0.25">
      <c r="B4112" s="624"/>
      <c r="C4112" s="181"/>
      <c r="D4112" s="181"/>
      <c r="E4112" s="181"/>
      <c r="F4112" s="181"/>
      <c r="G4112" s="181"/>
      <c r="H4112" s="181"/>
      <c r="I4112" s="181"/>
      <c r="J4112" s="181"/>
      <c r="K4112" s="625"/>
      <c r="L4112" s="181"/>
    </row>
    <row r="4113" spans="2:12" x14ac:dyDescent="0.25">
      <c r="B4113" s="624"/>
      <c r="C4113" s="181"/>
      <c r="D4113" s="181"/>
      <c r="E4113" s="181"/>
      <c r="F4113" s="181"/>
      <c r="G4113" s="181"/>
      <c r="H4113" s="181"/>
      <c r="I4113" s="181"/>
      <c r="J4113" s="181"/>
      <c r="K4113" s="625"/>
      <c r="L4113" s="181"/>
    </row>
    <row r="4114" spans="2:12" x14ac:dyDescent="0.25">
      <c r="B4114" s="624"/>
      <c r="C4114" s="181"/>
      <c r="D4114" s="181"/>
      <c r="E4114" s="181"/>
      <c r="F4114" s="181"/>
      <c r="G4114" s="181"/>
      <c r="H4114" s="181"/>
      <c r="I4114" s="181"/>
      <c r="J4114" s="181"/>
      <c r="K4114" s="625"/>
      <c r="L4114" s="181"/>
    </row>
    <row r="4115" spans="2:12" x14ac:dyDescent="0.25">
      <c r="B4115" s="624"/>
      <c r="C4115" s="181"/>
      <c r="D4115" s="181"/>
      <c r="E4115" s="181"/>
      <c r="F4115" s="181"/>
      <c r="G4115" s="181"/>
      <c r="H4115" s="181"/>
      <c r="I4115" s="181"/>
      <c r="J4115" s="181"/>
      <c r="K4115" s="625"/>
      <c r="L4115" s="181"/>
    </row>
    <row r="4116" spans="2:12" x14ac:dyDescent="0.25">
      <c r="B4116" s="624"/>
      <c r="C4116" s="181"/>
      <c r="D4116" s="181"/>
      <c r="E4116" s="181"/>
      <c r="F4116" s="181"/>
      <c r="G4116" s="181"/>
      <c r="H4116" s="181"/>
      <c r="I4116" s="181"/>
      <c r="J4116" s="181"/>
      <c r="K4116" s="625"/>
      <c r="L4116" s="181"/>
    </row>
    <row r="4117" spans="2:12" x14ac:dyDescent="0.25">
      <c r="B4117" s="624"/>
      <c r="C4117" s="181"/>
      <c r="D4117" s="181"/>
      <c r="E4117" s="181"/>
      <c r="F4117" s="181"/>
      <c r="G4117" s="181"/>
      <c r="H4117" s="181"/>
      <c r="I4117" s="181"/>
      <c r="J4117" s="181"/>
      <c r="K4117" s="625"/>
      <c r="L4117" s="181"/>
    </row>
    <row r="4118" spans="2:12" x14ac:dyDescent="0.25">
      <c r="B4118" s="624"/>
      <c r="C4118" s="181"/>
      <c r="D4118" s="181"/>
      <c r="E4118" s="181"/>
      <c r="F4118" s="181"/>
      <c r="G4118" s="181"/>
      <c r="H4118" s="181"/>
      <c r="I4118" s="181"/>
      <c r="J4118" s="181"/>
      <c r="K4118" s="625"/>
      <c r="L4118" s="181"/>
    </row>
    <row r="4119" spans="2:12" x14ac:dyDescent="0.25">
      <c r="B4119" s="624"/>
      <c r="C4119" s="181"/>
      <c r="D4119" s="181"/>
      <c r="E4119" s="181"/>
      <c r="F4119" s="181"/>
      <c r="G4119" s="181"/>
      <c r="H4119" s="181"/>
      <c r="I4119" s="181"/>
      <c r="J4119" s="181"/>
      <c r="K4119" s="625"/>
      <c r="L4119" s="181"/>
    </row>
    <row r="4120" spans="2:12" x14ac:dyDescent="0.25">
      <c r="B4120" s="624"/>
      <c r="C4120" s="181"/>
      <c r="D4120" s="181"/>
      <c r="E4120" s="181"/>
      <c r="F4120" s="181"/>
      <c r="G4120" s="181"/>
      <c r="H4120" s="181"/>
      <c r="I4120" s="181"/>
      <c r="J4120" s="181"/>
      <c r="K4120" s="625"/>
      <c r="L4120" s="181"/>
    </row>
    <row r="4121" spans="2:12" x14ac:dyDescent="0.25">
      <c r="B4121" s="624"/>
      <c r="C4121" s="181"/>
      <c r="D4121" s="181"/>
      <c r="E4121" s="181"/>
      <c r="F4121" s="181"/>
      <c r="G4121" s="181"/>
      <c r="H4121" s="181"/>
      <c r="I4121" s="181"/>
      <c r="J4121" s="181"/>
      <c r="K4121" s="625"/>
      <c r="L4121" s="181"/>
    </row>
    <row r="4122" spans="2:12" x14ac:dyDescent="0.25">
      <c r="B4122" s="624"/>
      <c r="C4122" s="181"/>
      <c r="D4122" s="181"/>
      <c r="E4122" s="181"/>
      <c r="F4122" s="181"/>
      <c r="G4122" s="181"/>
      <c r="H4122" s="181"/>
      <c r="I4122" s="181"/>
      <c r="J4122" s="181"/>
      <c r="K4122" s="625"/>
      <c r="L4122" s="181"/>
    </row>
    <row r="4123" spans="2:12" x14ac:dyDescent="0.25">
      <c r="B4123" s="624"/>
      <c r="C4123" s="181"/>
      <c r="D4123" s="181"/>
      <c r="E4123" s="181"/>
      <c r="F4123" s="181"/>
      <c r="G4123" s="181"/>
      <c r="H4123" s="181"/>
      <c r="I4123" s="181"/>
      <c r="J4123" s="181"/>
      <c r="K4123" s="625"/>
      <c r="L4123" s="181"/>
    </row>
    <row r="4124" spans="2:12" x14ac:dyDescent="0.25">
      <c r="B4124" s="624"/>
      <c r="C4124" s="181"/>
      <c r="D4124" s="181"/>
      <c r="E4124" s="181"/>
      <c r="F4124" s="181"/>
      <c r="G4124" s="181"/>
      <c r="H4124" s="181"/>
      <c r="I4124" s="181"/>
      <c r="J4124" s="181"/>
      <c r="K4124" s="625"/>
      <c r="L4124" s="181"/>
    </row>
    <row r="4125" spans="2:12" x14ac:dyDescent="0.25">
      <c r="B4125" s="624"/>
      <c r="C4125" s="181"/>
      <c r="D4125" s="181"/>
      <c r="E4125" s="181"/>
      <c r="F4125" s="181"/>
      <c r="G4125" s="181"/>
      <c r="H4125" s="181"/>
      <c r="I4125" s="181"/>
      <c r="J4125" s="181"/>
      <c r="K4125" s="625"/>
      <c r="L4125" s="181"/>
    </row>
    <row r="4126" spans="2:12" x14ac:dyDescent="0.25">
      <c r="B4126" s="624"/>
      <c r="C4126" s="181"/>
      <c r="D4126" s="181"/>
      <c r="E4126" s="181"/>
      <c r="F4126" s="181"/>
      <c r="G4126" s="181"/>
      <c r="H4126" s="181"/>
      <c r="I4126" s="181"/>
      <c r="J4126" s="181"/>
      <c r="K4126" s="625"/>
      <c r="L4126" s="181"/>
    </row>
    <row r="4127" spans="2:12" x14ac:dyDescent="0.25">
      <c r="B4127" s="624"/>
      <c r="C4127" s="181"/>
      <c r="D4127" s="181"/>
      <c r="E4127" s="181"/>
      <c r="F4127" s="181"/>
      <c r="G4127" s="181"/>
      <c r="H4127" s="181"/>
      <c r="I4127" s="181"/>
      <c r="J4127" s="181"/>
      <c r="K4127" s="625"/>
      <c r="L4127" s="181"/>
    </row>
    <row r="4128" spans="2:12" x14ac:dyDescent="0.25">
      <c r="B4128" s="624"/>
      <c r="C4128" s="181"/>
      <c r="D4128" s="181"/>
      <c r="E4128" s="181"/>
      <c r="F4128" s="181"/>
      <c r="G4128" s="181"/>
      <c r="H4128" s="181"/>
      <c r="I4128" s="181"/>
      <c r="J4128" s="181"/>
      <c r="K4128" s="625"/>
      <c r="L4128" s="181"/>
    </row>
    <row r="4129" spans="2:12" x14ac:dyDescent="0.25">
      <c r="B4129" s="624"/>
      <c r="C4129" s="181"/>
      <c r="D4129" s="181"/>
      <c r="E4129" s="181"/>
      <c r="F4129" s="181"/>
      <c r="G4129" s="181"/>
      <c r="H4129" s="181"/>
      <c r="I4129" s="181"/>
      <c r="J4129" s="181"/>
      <c r="K4129" s="625"/>
      <c r="L4129" s="181"/>
    </row>
    <row r="4130" spans="2:12" x14ac:dyDescent="0.25">
      <c r="B4130" s="624"/>
      <c r="C4130" s="181"/>
      <c r="D4130" s="181"/>
      <c r="E4130" s="181"/>
      <c r="F4130" s="181"/>
      <c r="G4130" s="181"/>
      <c r="H4130" s="181"/>
      <c r="I4130" s="181"/>
      <c r="J4130" s="181"/>
      <c r="K4130" s="625"/>
      <c r="L4130" s="181"/>
    </row>
    <row r="4131" spans="2:12" x14ac:dyDescent="0.25">
      <c r="B4131" s="624"/>
      <c r="C4131" s="181"/>
      <c r="D4131" s="181"/>
      <c r="E4131" s="181"/>
      <c r="F4131" s="181"/>
      <c r="G4131" s="181"/>
      <c r="H4131" s="181"/>
      <c r="I4131" s="181"/>
      <c r="J4131" s="181"/>
      <c r="K4131" s="625"/>
      <c r="L4131" s="181"/>
    </row>
    <row r="4132" spans="2:12" x14ac:dyDescent="0.25">
      <c r="B4132" s="624"/>
      <c r="C4132" s="181"/>
      <c r="D4132" s="181"/>
      <c r="E4132" s="181"/>
      <c r="F4132" s="181"/>
      <c r="G4132" s="181"/>
      <c r="H4132" s="181"/>
      <c r="I4132" s="181"/>
      <c r="J4132" s="181"/>
      <c r="K4132" s="625"/>
      <c r="L4132" s="181"/>
    </row>
    <row r="4133" spans="2:12" x14ac:dyDescent="0.25">
      <c r="B4133" s="624"/>
      <c r="C4133" s="181"/>
      <c r="D4133" s="181"/>
      <c r="E4133" s="181"/>
      <c r="F4133" s="181"/>
      <c r="G4133" s="181"/>
      <c r="H4133" s="181"/>
      <c r="I4133" s="181"/>
      <c r="J4133" s="181"/>
      <c r="K4133" s="625"/>
      <c r="L4133" s="181"/>
    </row>
    <row r="4134" spans="2:12" x14ac:dyDescent="0.25">
      <c r="B4134" s="624"/>
      <c r="C4134" s="181"/>
      <c r="D4134" s="181"/>
      <c r="E4134" s="181"/>
      <c r="F4134" s="181"/>
      <c r="G4134" s="181"/>
      <c r="H4134" s="181"/>
      <c r="I4134" s="181"/>
      <c r="J4134" s="181"/>
      <c r="K4134" s="625"/>
      <c r="L4134" s="181"/>
    </row>
    <row r="4135" spans="2:12" x14ac:dyDescent="0.25">
      <c r="B4135" s="624"/>
      <c r="C4135" s="181"/>
      <c r="D4135" s="181"/>
      <c r="E4135" s="181"/>
      <c r="F4135" s="181"/>
      <c r="G4135" s="181"/>
      <c r="H4135" s="181"/>
      <c r="I4135" s="181"/>
      <c r="J4135" s="181"/>
      <c r="K4135" s="625"/>
      <c r="L4135" s="181"/>
    </row>
    <row r="4136" spans="2:12" x14ac:dyDescent="0.25">
      <c r="B4136" s="624"/>
      <c r="C4136" s="181"/>
      <c r="D4136" s="181"/>
      <c r="E4136" s="181"/>
      <c r="F4136" s="181"/>
      <c r="G4136" s="181"/>
      <c r="H4136" s="181"/>
      <c r="I4136" s="181"/>
      <c r="J4136" s="181"/>
      <c r="K4136" s="625"/>
      <c r="L4136" s="181"/>
    </row>
    <row r="4137" spans="2:12" x14ac:dyDescent="0.25">
      <c r="B4137" s="624"/>
      <c r="C4137" s="181"/>
      <c r="D4137" s="181"/>
      <c r="E4137" s="181"/>
      <c r="F4137" s="181"/>
      <c r="G4137" s="181"/>
      <c r="H4137" s="181"/>
      <c r="I4137" s="181"/>
      <c r="J4137" s="181"/>
      <c r="K4137" s="625"/>
      <c r="L4137" s="181"/>
    </row>
    <row r="4138" spans="2:12" x14ac:dyDescent="0.25">
      <c r="B4138" s="624"/>
      <c r="C4138" s="181"/>
      <c r="D4138" s="181"/>
      <c r="E4138" s="181"/>
      <c r="F4138" s="181"/>
      <c r="G4138" s="181"/>
      <c r="H4138" s="181"/>
      <c r="I4138" s="181"/>
      <c r="J4138" s="181"/>
      <c r="K4138" s="625"/>
      <c r="L4138" s="181"/>
    </row>
    <row r="4139" spans="2:12" x14ac:dyDescent="0.25">
      <c r="B4139" s="624"/>
      <c r="C4139" s="181"/>
      <c r="D4139" s="181"/>
      <c r="E4139" s="181"/>
      <c r="F4139" s="181"/>
      <c r="G4139" s="181"/>
      <c r="H4139" s="181"/>
      <c r="I4139" s="181"/>
      <c r="J4139" s="181"/>
      <c r="K4139" s="625"/>
      <c r="L4139" s="181"/>
    </row>
    <row r="4140" spans="2:12" x14ac:dyDescent="0.25">
      <c r="B4140" s="624"/>
      <c r="C4140" s="181"/>
      <c r="D4140" s="181"/>
      <c r="E4140" s="181"/>
      <c r="F4140" s="181"/>
      <c r="G4140" s="181"/>
      <c r="H4140" s="181"/>
      <c r="I4140" s="181"/>
      <c r="J4140" s="181"/>
      <c r="K4140" s="625"/>
      <c r="L4140" s="181"/>
    </row>
    <row r="4141" spans="2:12" x14ac:dyDescent="0.25">
      <c r="B4141" s="624"/>
      <c r="C4141" s="181"/>
      <c r="D4141" s="181"/>
      <c r="E4141" s="181"/>
      <c r="F4141" s="181"/>
      <c r="G4141" s="181"/>
      <c r="H4141" s="181"/>
      <c r="I4141" s="181"/>
      <c r="J4141" s="181"/>
      <c r="K4141" s="625"/>
      <c r="L4141" s="181"/>
    </row>
    <row r="4142" spans="2:12" x14ac:dyDescent="0.25">
      <c r="B4142" s="624"/>
      <c r="C4142" s="181"/>
      <c r="D4142" s="181"/>
      <c r="E4142" s="181"/>
      <c r="F4142" s="181"/>
      <c r="G4142" s="181"/>
      <c r="H4142" s="181"/>
      <c r="I4142" s="181"/>
      <c r="J4142" s="181"/>
      <c r="K4142" s="625"/>
      <c r="L4142" s="181"/>
    </row>
    <row r="4143" spans="2:12" x14ac:dyDescent="0.25">
      <c r="B4143" s="624"/>
      <c r="C4143" s="181"/>
      <c r="D4143" s="181"/>
      <c r="E4143" s="181"/>
      <c r="F4143" s="181"/>
      <c r="G4143" s="181"/>
      <c r="H4143" s="181"/>
      <c r="I4143" s="181"/>
      <c r="J4143" s="181"/>
      <c r="K4143" s="625"/>
      <c r="L4143" s="181"/>
    </row>
    <row r="4144" spans="2:12" x14ac:dyDescent="0.25">
      <c r="B4144" s="624"/>
      <c r="C4144" s="181"/>
      <c r="D4144" s="181"/>
      <c r="E4144" s="181"/>
      <c r="F4144" s="181"/>
      <c r="G4144" s="181"/>
      <c r="H4144" s="181"/>
      <c r="I4144" s="181"/>
      <c r="J4144" s="181"/>
      <c r="K4144" s="625"/>
      <c r="L4144" s="181"/>
    </row>
    <row r="4145" spans="2:12" x14ac:dyDescent="0.25">
      <c r="B4145" s="624"/>
      <c r="C4145" s="181"/>
      <c r="D4145" s="181"/>
      <c r="E4145" s="181"/>
      <c r="F4145" s="181"/>
      <c r="G4145" s="181"/>
      <c r="H4145" s="181"/>
      <c r="I4145" s="181"/>
      <c r="J4145" s="181"/>
      <c r="K4145" s="625"/>
      <c r="L4145" s="181"/>
    </row>
    <row r="4146" spans="2:12" x14ac:dyDescent="0.25">
      <c r="B4146" s="624"/>
      <c r="C4146" s="181"/>
      <c r="D4146" s="181"/>
      <c r="E4146" s="181"/>
      <c r="F4146" s="181"/>
      <c r="G4146" s="181"/>
      <c r="H4146" s="181"/>
      <c r="I4146" s="181"/>
      <c r="J4146" s="181"/>
      <c r="K4146" s="625"/>
      <c r="L4146" s="181"/>
    </row>
    <row r="4147" spans="2:12" x14ac:dyDescent="0.25">
      <c r="B4147" s="624"/>
      <c r="C4147" s="181"/>
      <c r="D4147" s="181"/>
      <c r="E4147" s="181"/>
      <c r="F4147" s="181"/>
      <c r="G4147" s="181"/>
      <c r="H4147" s="181"/>
      <c r="I4147" s="181"/>
      <c r="J4147" s="181"/>
      <c r="K4147" s="625"/>
      <c r="L4147" s="181"/>
    </row>
    <row r="4148" spans="2:12" x14ac:dyDescent="0.25">
      <c r="B4148" s="624"/>
      <c r="C4148" s="181"/>
      <c r="D4148" s="181"/>
      <c r="E4148" s="181"/>
      <c r="F4148" s="181"/>
      <c r="G4148" s="181"/>
      <c r="H4148" s="181"/>
      <c r="I4148" s="181"/>
      <c r="J4148" s="181"/>
      <c r="K4148" s="625"/>
      <c r="L4148" s="181"/>
    </row>
    <row r="4149" spans="2:12" x14ac:dyDescent="0.25">
      <c r="B4149" s="624"/>
      <c r="C4149" s="181"/>
      <c r="D4149" s="181"/>
      <c r="E4149" s="181"/>
      <c r="F4149" s="181"/>
      <c r="G4149" s="181"/>
      <c r="H4149" s="181"/>
      <c r="I4149" s="181"/>
      <c r="J4149" s="181"/>
      <c r="K4149" s="625"/>
      <c r="L4149" s="181"/>
    </row>
    <row r="4150" spans="2:12" x14ac:dyDescent="0.25">
      <c r="B4150" s="624"/>
      <c r="C4150" s="181"/>
      <c r="D4150" s="181"/>
      <c r="E4150" s="181"/>
      <c r="F4150" s="181"/>
      <c r="G4150" s="181"/>
      <c r="H4150" s="181"/>
      <c r="I4150" s="181"/>
      <c r="J4150" s="181"/>
      <c r="K4150" s="625"/>
      <c r="L4150" s="181"/>
    </row>
    <row r="4151" spans="2:12" x14ac:dyDescent="0.25">
      <c r="B4151" s="624"/>
      <c r="C4151" s="181"/>
      <c r="D4151" s="181"/>
      <c r="E4151" s="181"/>
      <c r="F4151" s="181"/>
      <c r="G4151" s="181"/>
      <c r="H4151" s="181"/>
      <c r="I4151" s="181"/>
      <c r="J4151" s="181"/>
      <c r="K4151" s="625"/>
      <c r="L4151" s="181"/>
    </row>
    <row r="4152" spans="2:12" x14ac:dyDescent="0.25">
      <c r="B4152" s="624"/>
      <c r="C4152" s="181"/>
      <c r="D4152" s="181"/>
      <c r="E4152" s="181"/>
      <c r="F4152" s="181"/>
      <c r="G4152" s="181"/>
      <c r="H4152" s="181"/>
      <c r="I4152" s="181"/>
      <c r="J4152" s="181"/>
      <c r="K4152" s="625"/>
      <c r="L4152" s="181"/>
    </row>
    <row r="4153" spans="2:12" x14ac:dyDescent="0.25">
      <c r="B4153" s="624"/>
      <c r="C4153" s="181"/>
      <c r="D4153" s="181"/>
      <c r="E4153" s="181"/>
      <c r="F4153" s="181"/>
      <c r="G4153" s="181"/>
      <c r="H4153" s="181"/>
      <c r="I4153" s="181"/>
      <c r="J4153" s="181"/>
      <c r="K4153" s="625"/>
      <c r="L4153" s="181"/>
    </row>
    <row r="4154" spans="2:12" x14ac:dyDescent="0.25">
      <c r="B4154" s="624"/>
      <c r="C4154" s="181"/>
      <c r="D4154" s="181"/>
      <c r="E4154" s="181"/>
      <c r="F4154" s="181"/>
      <c r="G4154" s="181"/>
      <c r="H4154" s="181"/>
      <c r="I4154" s="181"/>
      <c r="J4154" s="181"/>
      <c r="K4154" s="625"/>
      <c r="L4154" s="181"/>
    </row>
    <row r="4155" spans="2:12" x14ac:dyDescent="0.25">
      <c r="B4155" s="624"/>
      <c r="C4155" s="181"/>
      <c r="D4155" s="181"/>
      <c r="E4155" s="181"/>
      <c r="F4155" s="181"/>
      <c r="G4155" s="181"/>
      <c r="H4155" s="181"/>
      <c r="I4155" s="181"/>
      <c r="J4155" s="181"/>
      <c r="K4155" s="625"/>
      <c r="L4155" s="181"/>
    </row>
    <row r="4156" spans="2:12" x14ac:dyDescent="0.25">
      <c r="B4156" s="624"/>
      <c r="C4156" s="181"/>
      <c r="D4156" s="181"/>
      <c r="E4156" s="181"/>
      <c r="F4156" s="181"/>
      <c r="G4156" s="181"/>
      <c r="H4156" s="181"/>
      <c r="I4156" s="181"/>
      <c r="J4156" s="181"/>
      <c r="K4156" s="625"/>
      <c r="L4156" s="181"/>
    </row>
    <row r="4157" spans="2:12" x14ac:dyDescent="0.25">
      <c r="B4157" s="624"/>
      <c r="C4157" s="181"/>
      <c r="D4157" s="181"/>
      <c r="E4157" s="181"/>
      <c r="F4157" s="181"/>
      <c r="G4157" s="181"/>
      <c r="H4157" s="181"/>
      <c r="I4157" s="181"/>
      <c r="J4157" s="181"/>
      <c r="K4157" s="625"/>
      <c r="L4157" s="181"/>
    </row>
    <row r="4158" spans="2:12" x14ac:dyDescent="0.25">
      <c r="B4158" s="624"/>
      <c r="C4158" s="181"/>
      <c r="D4158" s="181"/>
      <c r="E4158" s="181"/>
      <c r="F4158" s="181"/>
      <c r="G4158" s="181"/>
      <c r="H4158" s="181"/>
      <c r="I4158" s="181"/>
      <c r="J4158" s="181"/>
      <c r="K4158" s="625"/>
      <c r="L4158" s="181"/>
    </row>
    <row r="4159" spans="2:12" x14ac:dyDescent="0.25">
      <c r="B4159" s="624"/>
      <c r="C4159" s="181"/>
      <c r="D4159" s="181"/>
      <c r="E4159" s="181"/>
      <c r="F4159" s="181"/>
      <c r="G4159" s="181"/>
      <c r="H4159" s="181"/>
      <c r="I4159" s="181"/>
      <c r="J4159" s="181"/>
      <c r="K4159" s="625"/>
      <c r="L4159" s="181"/>
    </row>
    <row r="4160" spans="2:12" x14ac:dyDescent="0.25">
      <c r="B4160" s="624"/>
      <c r="C4160" s="181"/>
      <c r="D4160" s="181"/>
      <c r="E4160" s="181"/>
      <c r="F4160" s="181"/>
      <c r="G4160" s="181"/>
      <c r="H4160" s="181"/>
      <c r="I4160" s="181"/>
      <c r="J4160" s="181"/>
      <c r="K4160" s="625"/>
      <c r="L4160" s="181"/>
    </row>
    <row r="4161" spans="2:12" x14ac:dyDescent="0.25">
      <c r="B4161" s="624"/>
      <c r="C4161" s="181"/>
      <c r="D4161" s="181"/>
      <c r="E4161" s="181"/>
      <c r="F4161" s="181"/>
      <c r="G4161" s="181"/>
      <c r="H4161" s="181"/>
      <c r="I4161" s="181"/>
      <c r="J4161" s="181"/>
      <c r="K4161" s="625"/>
      <c r="L4161" s="181"/>
    </row>
    <row r="4162" spans="2:12" x14ac:dyDescent="0.25">
      <c r="B4162" s="624"/>
      <c r="C4162" s="181"/>
      <c r="D4162" s="181"/>
      <c r="E4162" s="181"/>
      <c r="F4162" s="181"/>
      <c r="G4162" s="181"/>
      <c r="H4162" s="181"/>
      <c r="I4162" s="181"/>
      <c r="J4162" s="181"/>
      <c r="K4162" s="625"/>
      <c r="L4162" s="181"/>
    </row>
    <row r="4163" spans="2:12" x14ac:dyDescent="0.25">
      <c r="B4163" s="624"/>
      <c r="C4163" s="181"/>
      <c r="D4163" s="181"/>
      <c r="E4163" s="181"/>
      <c r="F4163" s="181"/>
      <c r="G4163" s="181"/>
      <c r="H4163" s="181"/>
      <c r="I4163" s="181"/>
      <c r="J4163" s="181"/>
      <c r="K4163" s="625"/>
      <c r="L4163" s="181"/>
    </row>
    <row r="4164" spans="2:12" x14ac:dyDescent="0.25">
      <c r="B4164" s="624"/>
      <c r="C4164" s="181"/>
      <c r="D4164" s="181"/>
      <c r="E4164" s="181"/>
      <c r="F4164" s="181"/>
      <c r="G4164" s="181"/>
      <c r="H4164" s="181"/>
      <c r="I4164" s="181"/>
      <c r="J4164" s="181"/>
      <c r="K4164" s="625"/>
      <c r="L4164" s="181"/>
    </row>
    <row r="4165" spans="2:12" x14ac:dyDescent="0.25">
      <c r="B4165" s="624"/>
      <c r="C4165" s="181"/>
      <c r="D4165" s="181"/>
      <c r="E4165" s="181"/>
      <c r="F4165" s="181"/>
      <c r="G4165" s="181"/>
      <c r="H4165" s="181"/>
      <c r="I4165" s="181"/>
      <c r="J4165" s="181"/>
      <c r="K4165" s="625"/>
      <c r="L4165" s="181"/>
    </row>
    <row r="4166" spans="2:12" x14ac:dyDescent="0.25">
      <c r="B4166" s="624"/>
      <c r="C4166" s="181"/>
      <c r="D4166" s="181"/>
      <c r="E4166" s="181"/>
      <c r="F4166" s="181"/>
      <c r="G4166" s="181"/>
      <c r="H4166" s="181"/>
      <c r="I4166" s="181"/>
      <c r="J4166" s="181"/>
      <c r="K4166" s="625"/>
      <c r="L4166" s="181"/>
    </row>
    <row r="4167" spans="2:12" x14ac:dyDescent="0.25">
      <c r="B4167" s="624"/>
      <c r="C4167" s="181"/>
      <c r="D4167" s="181"/>
      <c r="E4167" s="181"/>
      <c r="F4167" s="181"/>
      <c r="G4167" s="181"/>
      <c r="H4167" s="181"/>
      <c r="I4167" s="181"/>
      <c r="J4167" s="181"/>
      <c r="K4167" s="625"/>
      <c r="L4167" s="181"/>
    </row>
    <row r="4168" spans="2:12" x14ac:dyDescent="0.25">
      <c r="B4168" s="624"/>
      <c r="C4168" s="181"/>
      <c r="D4168" s="181"/>
      <c r="E4168" s="181"/>
      <c r="F4168" s="181"/>
      <c r="G4168" s="181"/>
      <c r="H4168" s="181"/>
      <c r="I4168" s="181"/>
      <c r="J4168" s="181"/>
      <c r="K4168" s="625"/>
      <c r="L4168" s="181"/>
    </row>
    <row r="4169" spans="2:12" x14ac:dyDescent="0.25">
      <c r="B4169" s="624"/>
      <c r="C4169" s="181"/>
      <c r="D4169" s="181"/>
      <c r="E4169" s="181"/>
      <c r="F4169" s="181"/>
      <c r="G4169" s="181"/>
      <c r="H4169" s="181"/>
      <c r="I4169" s="181"/>
      <c r="J4169" s="181"/>
      <c r="K4169" s="625"/>
      <c r="L4169" s="181"/>
    </row>
    <row r="4170" spans="2:12" x14ac:dyDescent="0.25">
      <c r="B4170" s="624"/>
      <c r="C4170" s="181"/>
      <c r="D4170" s="181"/>
      <c r="E4170" s="181"/>
      <c r="F4170" s="181"/>
      <c r="G4170" s="181"/>
      <c r="H4170" s="181"/>
      <c r="I4170" s="181"/>
      <c r="J4170" s="181"/>
      <c r="K4170" s="625"/>
      <c r="L4170" s="181"/>
    </row>
    <row r="4171" spans="2:12" x14ac:dyDescent="0.25">
      <c r="B4171" s="624"/>
      <c r="C4171" s="181"/>
      <c r="D4171" s="181"/>
      <c r="E4171" s="181"/>
      <c r="F4171" s="181"/>
      <c r="G4171" s="181"/>
      <c r="H4171" s="181"/>
      <c r="I4171" s="181"/>
      <c r="J4171" s="181"/>
      <c r="K4171" s="625"/>
      <c r="L4171" s="181"/>
    </row>
    <row r="4172" spans="2:12" x14ac:dyDescent="0.25">
      <c r="B4172" s="624"/>
      <c r="C4172" s="181"/>
      <c r="D4172" s="181"/>
      <c r="E4172" s="181"/>
      <c r="F4172" s="181"/>
      <c r="G4172" s="181"/>
      <c r="H4172" s="181"/>
      <c r="I4172" s="181"/>
      <c r="J4172" s="181"/>
      <c r="K4172" s="625"/>
      <c r="L4172" s="181"/>
    </row>
    <row r="4173" spans="2:12" x14ac:dyDescent="0.25">
      <c r="B4173" s="624"/>
      <c r="C4173" s="181"/>
      <c r="D4173" s="181"/>
      <c r="E4173" s="181"/>
      <c r="F4173" s="181"/>
      <c r="G4173" s="181"/>
      <c r="H4173" s="181"/>
      <c r="I4173" s="181"/>
      <c r="J4173" s="181"/>
      <c r="K4173" s="625"/>
      <c r="L4173" s="181"/>
    </row>
    <row r="4174" spans="2:12" x14ac:dyDescent="0.25">
      <c r="B4174" s="624"/>
      <c r="C4174" s="181"/>
      <c r="D4174" s="181"/>
      <c r="E4174" s="181"/>
      <c r="F4174" s="181"/>
      <c r="G4174" s="181"/>
      <c r="H4174" s="181"/>
      <c r="I4174" s="181"/>
      <c r="J4174" s="181"/>
      <c r="K4174" s="625"/>
      <c r="L4174" s="181"/>
    </row>
    <row r="4175" spans="2:12" x14ac:dyDescent="0.25">
      <c r="B4175" s="624"/>
      <c r="C4175" s="181"/>
      <c r="D4175" s="181"/>
      <c r="E4175" s="181"/>
      <c r="F4175" s="181"/>
      <c r="G4175" s="181"/>
      <c r="H4175" s="181"/>
      <c r="I4175" s="181"/>
      <c r="J4175" s="181"/>
      <c r="K4175" s="625"/>
      <c r="L4175" s="181"/>
    </row>
    <row r="4176" spans="2:12" x14ac:dyDescent="0.25">
      <c r="B4176" s="624"/>
      <c r="C4176" s="181"/>
      <c r="D4176" s="181"/>
      <c r="E4176" s="181"/>
      <c r="F4176" s="181"/>
      <c r="G4176" s="181"/>
      <c r="H4176" s="181"/>
      <c r="I4176" s="181"/>
      <c r="J4176" s="181"/>
      <c r="K4176" s="625"/>
      <c r="L4176" s="181"/>
    </row>
    <row r="4177" spans="2:12" x14ac:dyDescent="0.25">
      <c r="B4177" s="624"/>
      <c r="C4177" s="181"/>
      <c r="D4177" s="181"/>
      <c r="E4177" s="181"/>
      <c r="F4177" s="181"/>
      <c r="G4177" s="181"/>
      <c r="H4177" s="181"/>
      <c r="I4177" s="181"/>
      <c r="J4177" s="181"/>
      <c r="K4177" s="625"/>
      <c r="L4177" s="181"/>
    </row>
    <row r="4178" spans="2:12" x14ac:dyDescent="0.25">
      <c r="B4178" s="624"/>
      <c r="C4178" s="181"/>
      <c r="D4178" s="181"/>
      <c r="E4178" s="181"/>
      <c r="F4178" s="181"/>
      <c r="G4178" s="181"/>
      <c r="H4178" s="181"/>
      <c r="I4178" s="181"/>
      <c r="J4178" s="181"/>
      <c r="K4178" s="625"/>
      <c r="L4178" s="181"/>
    </row>
    <row r="4179" spans="2:12" x14ac:dyDescent="0.25">
      <c r="B4179" s="624"/>
      <c r="C4179" s="181"/>
      <c r="D4179" s="181"/>
      <c r="E4179" s="181"/>
      <c r="F4179" s="181"/>
      <c r="G4179" s="181"/>
      <c r="H4179" s="181"/>
      <c r="I4179" s="181"/>
      <c r="J4179" s="181"/>
      <c r="K4179" s="625"/>
      <c r="L4179" s="181"/>
    </row>
    <row r="4180" spans="2:12" x14ac:dyDescent="0.25">
      <c r="B4180" s="624"/>
      <c r="C4180" s="181"/>
      <c r="D4180" s="181"/>
      <c r="E4180" s="181"/>
      <c r="F4180" s="181"/>
      <c r="G4180" s="181"/>
      <c r="H4180" s="181"/>
      <c r="I4180" s="181"/>
      <c r="J4180" s="181"/>
      <c r="K4180" s="625"/>
      <c r="L4180" s="181"/>
    </row>
    <row r="4181" spans="2:12" x14ac:dyDescent="0.25">
      <c r="B4181" s="624"/>
      <c r="C4181" s="181"/>
      <c r="D4181" s="181"/>
      <c r="E4181" s="181"/>
      <c r="F4181" s="181"/>
      <c r="G4181" s="181"/>
      <c r="H4181" s="181"/>
      <c r="I4181" s="181"/>
      <c r="J4181" s="181"/>
      <c r="K4181" s="625"/>
      <c r="L4181" s="181"/>
    </row>
    <row r="4182" spans="2:12" x14ac:dyDescent="0.25">
      <c r="B4182" s="624"/>
      <c r="C4182" s="181"/>
      <c r="D4182" s="181"/>
      <c r="E4182" s="181"/>
      <c r="F4182" s="181"/>
      <c r="G4182" s="181"/>
      <c r="H4182" s="181"/>
      <c r="I4182" s="181"/>
      <c r="J4182" s="181"/>
      <c r="K4182" s="625"/>
      <c r="L4182" s="181"/>
    </row>
    <row r="4183" spans="2:12" x14ac:dyDescent="0.25">
      <c r="B4183" s="624"/>
      <c r="C4183" s="181"/>
      <c r="D4183" s="181"/>
      <c r="E4183" s="181"/>
      <c r="F4183" s="181"/>
      <c r="G4183" s="181"/>
      <c r="H4183" s="181"/>
      <c r="I4183" s="181"/>
      <c r="J4183" s="181"/>
      <c r="K4183" s="625"/>
      <c r="L4183" s="181"/>
    </row>
    <row r="4184" spans="2:12" x14ac:dyDescent="0.25">
      <c r="B4184" s="624"/>
      <c r="C4184" s="181"/>
      <c r="D4184" s="181"/>
      <c r="E4184" s="181"/>
      <c r="F4184" s="181"/>
      <c r="G4184" s="181"/>
      <c r="H4184" s="181"/>
      <c r="I4184" s="181"/>
      <c r="J4184" s="181"/>
      <c r="K4184" s="625"/>
      <c r="L4184" s="181"/>
    </row>
    <row r="4185" spans="2:12" x14ac:dyDescent="0.25">
      <c r="B4185" s="624"/>
      <c r="C4185" s="181"/>
      <c r="D4185" s="181"/>
      <c r="E4185" s="181"/>
      <c r="F4185" s="181"/>
      <c r="G4185" s="181"/>
      <c r="H4185" s="181"/>
      <c r="I4185" s="181"/>
      <c r="J4185" s="181"/>
      <c r="K4185" s="625"/>
      <c r="L4185" s="181"/>
    </row>
    <row r="4186" spans="2:12" x14ac:dyDescent="0.25">
      <c r="B4186" s="624"/>
      <c r="C4186" s="181"/>
      <c r="D4186" s="181"/>
      <c r="E4186" s="181"/>
      <c r="F4186" s="181"/>
      <c r="G4186" s="181"/>
      <c r="H4186" s="181"/>
      <c r="I4186" s="181"/>
      <c r="J4186" s="181"/>
      <c r="K4186" s="625"/>
      <c r="L4186" s="181"/>
    </row>
    <row r="4187" spans="2:12" x14ac:dyDescent="0.25">
      <c r="B4187" s="624"/>
      <c r="C4187" s="181"/>
      <c r="D4187" s="181"/>
      <c r="E4187" s="181"/>
      <c r="F4187" s="181"/>
      <c r="G4187" s="181"/>
      <c r="H4187" s="181"/>
      <c r="I4187" s="181"/>
      <c r="J4187" s="181"/>
      <c r="K4187" s="625"/>
      <c r="L4187" s="181"/>
    </row>
    <row r="4188" spans="2:12" x14ac:dyDescent="0.25">
      <c r="B4188" s="624"/>
      <c r="C4188" s="181"/>
      <c r="D4188" s="181"/>
      <c r="E4188" s="181"/>
      <c r="F4188" s="181"/>
      <c r="G4188" s="181"/>
      <c r="H4188" s="181"/>
      <c r="I4188" s="181"/>
      <c r="J4188" s="181"/>
      <c r="K4188" s="625"/>
      <c r="L4188" s="181"/>
    </row>
    <row r="4189" spans="2:12" x14ac:dyDescent="0.25">
      <c r="B4189" s="624"/>
      <c r="C4189" s="181"/>
      <c r="D4189" s="181"/>
      <c r="E4189" s="181"/>
      <c r="F4189" s="181"/>
      <c r="G4189" s="181"/>
      <c r="H4189" s="181"/>
      <c r="I4189" s="181"/>
      <c r="J4189" s="181"/>
      <c r="K4189" s="625"/>
      <c r="L4189" s="181"/>
    </row>
    <row r="4190" spans="2:12" x14ac:dyDescent="0.25">
      <c r="B4190" s="624"/>
      <c r="C4190" s="181"/>
      <c r="D4190" s="181"/>
      <c r="E4190" s="181"/>
      <c r="F4190" s="181"/>
      <c r="G4190" s="181"/>
      <c r="H4190" s="181"/>
      <c r="I4190" s="181"/>
      <c r="J4190" s="181"/>
      <c r="K4190" s="625"/>
      <c r="L4190" s="181"/>
    </row>
    <row r="4191" spans="2:12" x14ac:dyDescent="0.25">
      <c r="B4191" s="624"/>
      <c r="C4191" s="181"/>
      <c r="D4191" s="181"/>
      <c r="E4191" s="181"/>
      <c r="F4191" s="181"/>
      <c r="G4191" s="181"/>
      <c r="H4191" s="181"/>
      <c r="I4191" s="181"/>
      <c r="J4191" s="181"/>
      <c r="K4191" s="625"/>
      <c r="L4191" s="181"/>
    </row>
    <row r="4192" spans="2:12" x14ac:dyDescent="0.25">
      <c r="B4192" s="624"/>
      <c r="C4192" s="181"/>
      <c r="D4192" s="181"/>
      <c r="E4192" s="181"/>
      <c r="F4192" s="181"/>
      <c r="G4192" s="181"/>
      <c r="H4192" s="181"/>
      <c r="I4192" s="181"/>
      <c r="J4192" s="181"/>
      <c r="K4192" s="625"/>
      <c r="L4192" s="181"/>
    </row>
    <row r="4193" spans="2:12" x14ac:dyDescent="0.25">
      <c r="B4193" s="624"/>
      <c r="C4193" s="181"/>
      <c r="D4193" s="181"/>
      <c r="E4193" s="181"/>
      <c r="F4193" s="181"/>
      <c r="G4193" s="181"/>
      <c r="H4193" s="181"/>
      <c r="I4193" s="181"/>
      <c r="J4193" s="181"/>
      <c r="K4193" s="625"/>
      <c r="L4193" s="181"/>
    </row>
    <row r="4194" spans="2:12" x14ac:dyDescent="0.25">
      <c r="B4194" s="624"/>
      <c r="C4194" s="181"/>
      <c r="D4194" s="181"/>
      <c r="E4194" s="181"/>
      <c r="F4194" s="181"/>
      <c r="G4194" s="181"/>
      <c r="H4194" s="181"/>
      <c r="I4194" s="181"/>
      <c r="J4194" s="181"/>
      <c r="K4194" s="625"/>
      <c r="L4194" s="181"/>
    </row>
    <row r="4195" spans="2:12" x14ac:dyDescent="0.25">
      <c r="B4195" s="624"/>
      <c r="C4195" s="181"/>
      <c r="D4195" s="181"/>
      <c r="E4195" s="181"/>
      <c r="F4195" s="181"/>
      <c r="G4195" s="181"/>
      <c r="H4195" s="181"/>
      <c r="I4195" s="181"/>
      <c r="J4195" s="181"/>
      <c r="K4195" s="625"/>
      <c r="L4195" s="181"/>
    </row>
    <row r="4196" spans="2:12" x14ac:dyDescent="0.25">
      <c r="B4196" s="624"/>
      <c r="C4196" s="181"/>
      <c r="D4196" s="181"/>
      <c r="E4196" s="181"/>
      <c r="F4196" s="181"/>
      <c r="G4196" s="181"/>
      <c r="H4196" s="181"/>
      <c r="I4196" s="181"/>
      <c r="J4196" s="181"/>
      <c r="K4196" s="625"/>
      <c r="L4196" s="181"/>
    </row>
    <row r="4197" spans="2:12" x14ac:dyDescent="0.25">
      <c r="B4197" s="624"/>
      <c r="C4197" s="181"/>
      <c r="D4197" s="181"/>
      <c r="E4197" s="181"/>
      <c r="F4197" s="181"/>
      <c r="G4197" s="181"/>
      <c r="H4197" s="181"/>
      <c r="I4197" s="181"/>
      <c r="J4197" s="181"/>
      <c r="K4197" s="625"/>
      <c r="L4197" s="181"/>
    </row>
    <row r="4198" spans="2:12" x14ac:dyDescent="0.25">
      <c r="B4198" s="624"/>
      <c r="C4198" s="181"/>
      <c r="D4198" s="181"/>
      <c r="E4198" s="181"/>
      <c r="F4198" s="181"/>
      <c r="G4198" s="181"/>
      <c r="H4198" s="181"/>
      <c r="I4198" s="181"/>
      <c r="J4198" s="181"/>
      <c r="K4198" s="625"/>
      <c r="L4198" s="181"/>
    </row>
    <row r="4199" spans="2:12" x14ac:dyDescent="0.25">
      <c r="B4199" s="624"/>
      <c r="C4199" s="181"/>
      <c r="D4199" s="181"/>
      <c r="E4199" s="181"/>
      <c r="F4199" s="181"/>
      <c r="G4199" s="181"/>
      <c r="H4199" s="181"/>
      <c r="I4199" s="181"/>
      <c r="J4199" s="181"/>
      <c r="K4199" s="625"/>
      <c r="L4199" s="181"/>
    </row>
    <row r="4200" spans="2:12" x14ac:dyDescent="0.25">
      <c r="B4200" s="624"/>
      <c r="C4200" s="181"/>
      <c r="D4200" s="181"/>
      <c r="E4200" s="181"/>
      <c r="F4200" s="181"/>
      <c r="G4200" s="181"/>
      <c r="H4200" s="181"/>
      <c r="I4200" s="181"/>
      <c r="J4200" s="181"/>
      <c r="K4200" s="625"/>
      <c r="L4200" s="181"/>
    </row>
    <row r="4201" spans="2:12" x14ac:dyDescent="0.25">
      <c r="B4201" s="624"/>
      <c r="C4201" s="181"/>
      <c r="D4201" s="181"/>
      <c r="E4201" s="181"/>
      <c r="F4201" s="181"/>
      <c r="G4201" s="181"/>
      <c r="H4201" s="181"/>
      <c r="I4201" s="181"/>
      <c r="J4201" s="181"/>
      <c r="K4201" s="625"/>
      <c r="L4201" s="181"/>
    </row>
    <row r="4202" spans="2:12" x14ac:dyDescent="0.25">
      <c r="B4202" s="624"/>
      <c r="C4202" s="181"/>
      <c r="D4202" s="181"/>
      <c r="E4202" s="181"/>
      <c r="F4202" s="181"/>
      <c r="G4202" s="181"/>
      <c r="H4202" s="181"/>
      <c r="I4202" s="181"/>
      <c r="J4202" s="181"/>
      <c r="K4202" s="625"/>
      <c r="L4202" s="181"/>
    </row>
    <row r="4203" spans="2:12" x14ac:dyDescent="0.25">
      <c r="B4203" s="624"/>
      <c r="C4203" s="181"/>
      <c r="D4203" s="181"/>
      <c r="E4203" s="181"/>
      <c r="F4203" s="181"/>
      <c r="G4203" s="181"/>
      <c r="H4203" s="181"/>
      <c r="I4203" s="181"/>
      <c r="J4203" s="181"/>
      <c r="K4203" s="625"/>
      <c r="L4203" s="181"/>
    </row>
    <row r="4204" spans="2:12" x14ac:dyDescent="0.25">
      <c r="B4204" s="624"/>
      <c r="C4204" s="181"/>
      <c r="D4204" s="181"/>
      <c r="E4204" s="181"/>
      <c r="F4204" s="181"/>
      <c r="G4204" s="181"/>
      <c r="H4204" s="181"/>
      <c r="I4204" s="181"/>
      <c r="J4204" s="181"/>
      <c r="K4204" s="625"/>
      <c r="L4204" s="181"/>
    </row>
    <row r="4205" spans="2:12" x14ac:dyDescent="0.25">
      <c r="B4205" s="624"/>
      <c r="C4205" s="181"/>
      <c r="D4205" s="181"/>
      <c r="E4205" s="181"/>
      <c r="F4205" s="181"/>
      <c r="G4205" s="181"/>
      <c r="H4205" s="181"/>
      <c r="I4205" s="181"/>
      <c r="J4205" s="181"/>
      <c r="K4205" s="625"/>
      <c r="L4205" s="181"/>
    </row>
    <row r="4206" spans="2:12" x14ac:dyDescent="0.25">
      <c r="B4206" s="624"/>
      <c r="C4206" s="181"/>
      <c r="D4206" s="181"/>
      <c r="E4206" s="181"/>
      <c r="F4206" s="181"/>
      <c r="G4206" s="181"/>
      <c r="H4206" s="181"/>
      <c r="I4206" s="181"/>
      <c r="J4206" s="181"/>
      <c r="K4206" s="625"/>
      <c r="L4206" s="181"/>
    </row>
    <row r="4207" spans="2:12" x14ac:dyDescent="0.25">
      <c r="B4207" s="624"/>
      <c r="C4207" s="181"/>
      <c r="D4207" s="181"/>
      <c r="E4207" s="181"/>
      <c r="F4207" s="181"/>
      <c r="G4207" s="181"/>
      <c r="H4207" s="181"/>
      <c r="I4207" s="181"/>
      <c r="J4207" s="181"/>
      <c r="K4207" s="625"/>
      <c r="L4207" s="181"/>
    </row>
    <row r="4208" spans="2:12" x14ac:dyDescent="0.25">
      <c r="B4208" s="624"/>
      <c r="C4208" s="181"/>
      <c r="D4208" s="181"/>
      <c r="E4208" s="181"/>
      <c r="F4208" s="181"/>
      <c r="G4208" s="181"/>
      <c r="H4208" s="181"/>
      <c r="I4208" s="181"/>
      <c r="J4208" s="181"/>
      <c r="K4208" s="625"/>
      <c r="L4208" s="181"/>
    </row>
    <row r="4209" spans="2:12" x14ac:dyDescent="0.25">
      <c r="B4209" s="624"/>
      <c r="C4209" s="181"/>
      <c r="D4209" s="181"/>
      <c r="E4209" s="181"/>
      <c r="F4209" s="181"/>
      <c r="G4209" s="181"/>
      <c r="H4209" s="181"/>
      <c r="I4209" s="181"/>
      <c r="J4209" s="181"/>
      <c r="K4209" s="625"/>
      <c r="L4209" s="181"/>
    </row>
    <row r="4210" spans="2:12" x14ac:dyDescent="0.25">
      <c r="B4210" s="624"/>
      <c r="C4210" s="181"/>
      <c r="D4210" s="181"/>
      <c r="E4210" s="181"/>
      <c r="F4210" s="181"/>
      <c r="G4210" s="181"/>
      <c r="H4210" s="181"/>
      <c r="I4210" s="181"/>
      <c r="J4210" s="181"/>
      <c r="K4210" s="625"/>
      <c r="L4210" s="181"/>
    </row>
    <row r="4211" spans="2:12" x14ac:dyDescent="0.25">
      <c r="B4211" s="624"/>
      <c r="C4211" s="181"/>
      <c r="D4211" s="181"/>
      <c r="E4211" s="181"/>
      <c r="F4211" s="181"/>
      <c r="G4211" s="181"/>
      <c r="H4211" s="181"/>
      <c r="I4211" s="181"/>
      <c r="J4211" s="181"/>
      <c r="K4211" s="625"/>
      <c r="L4211" s="181"/>
    </row>
    <row r="4212" spans="2:12" x14ac:dyDescent="0.25">
      <c r="B4212" s="624"/>
      <c r="C4212" s="181"/>
      <c r="D4212" s="181"/>
      <c r="E4212" s="181"/>
      <c r="F4212" s="181"/>
      <c r="G4212" s="181"/>
      <c r="H4212" s="181"/>
      <c r="I4212" s="181"/>
      <c r="J4212" s="181"/>
      <c r="K4212" s="625"/>
      <c r="L4212" s="181"/>
    </row>
    <row r="4213" spans="2:12" x14ac:dyDescent="0.25">
      <c r="B4213" s="624"/>
      <c r="C4213" s="181"/>
      <c r="D4213" s="181"/>
      <c r="E4213" s="181"/>
      <c r="F4213" s="181"/>
      <c r="G4213" s="181"/>
      <c r="H4213" s="181"/>
      <c r="I4213" s="181"/>
      <c r="J4213" s="181"/>
      <c r="K4213" s="625"/>
      <c r="L4213" s="181"/>
    </row>
    <row r="4214" spans="2:12" x14ac:dyDescent="0.25">
      <c r="B4214" s="624"/>
      <c r="C4214" s="181"/>
      <c r="D4214" s="181"/>
      <c r="E4214" s="181"/>
      <c r="F4214" s="181"/>
      <c r="G4214" s="181"/>
      <c r="H4214" s="181"/>
      <c r="I4214" s="181"/>
      <c r="J4214" s="181"/>
      <c r="K4214" s="625"/>
      <c r="L4214" s="181"/>
    </row>
    <row r="4215" spans="2:12" x14ac:dyDescent="0.25">
      <c r="B4215" s="624"/>
      <c r="C4215" s="181"/>
      <c r="D4215" s="181"/>
      <c r="E4215" s="181"/>
      <c r="F4215" s="181"/>
      <c r="G4215" s="181"/>
      <c r="H4215" s="181"/>
      <c r="I4215" s="181"/>
      <c r="J4215" s="181"/>
      <c r="K4215" s="625"/>
      <c r="L4215" s="181"/>
    </row>
    <row r="4216" spans="2:12" x14ac:dyDescent="0.25">
      <c r="B4216" s="624"/>
      <c r="C4216" s="181"/>
      <c r="D4216" s="181"/>
      <c r="E4216" s="181"/>
      <c r="F4216" s="181"/>
      <c r="G4216" s="181"/>
      <c r="H4216" s="181"/>
      <c r="I4216" s="181"/>
      <c r="J4216" s="181"/>
      <c r="K4216" s="625"/>
      <c r="L4216" s="181"/>
    </row>
    <row r="4217" spans="2:12" x14ac:dyDescent="0.25">
      <c r="B4217" s="624"/>
      <c r="C4217" s="181"/>
      <c r="D4217" s="181"/>
      <c r="E4217" s="181"/>
      <c r="F4217" s="181"/>
      <c r="G4217" s="181"/>
      <c r="H4217" s="181"/>
      <c r="I4217" s="181"/>
      <c r="J4217" s="181"/>
      <c r="K4217" s="625"/>
      <c r="L4217" s="181"/>
    </row>
    <row r="4218" spans="2:12" x14ac:dyDescent="0.25">
      <c r="B4218" s="624"/>
      <c r="C4218" s="181"/>
      <c r="D4218" s="181"/>
      <c r="E4218" s="181"/>
      <c r="F4218" s="181"/>
      <c r="G4218" s="181"/>
      <c r="H4218" s="181"/>
      <c r="I4218" s="181"/>
      <c r="J4218" s="181"/>
      <c r="K4218" s="625"/>
      <c r="L4218" s="181"/>
    </row>
    <row r="4219" spans="2:12" x14ac:dyDescent="0.25">
      <c r="B4219" s="624"/>
      <c r="C4219" s="181"/>
      <c r="D4219" s="181"/>
      <c r="E4219" s="181"/>
      <c r="F4219" s="181"/>
      <c r="G4219" s="181"/>
      <c r="H4219" s="181"/>
      <c r="I4219" s="181"/>
      <c r="J4219" s="181"/>
      <c r="K4219" s="625"/>
      <c r="L4219" s="181"/>
    </row>
    <row r="4220" spans="2:12" x14ac:dyDescent="0.25">
      <c r="B4220" s="624"/>
      <c r="C4220" s="181"/>
      <c r="D4220" s="181"/>
      <c r="E4220" s="181"/>
      <c r="F4220" s="181"/>
      <c r="G4220" s="181"/>
      <c r="H4220" s="181"/>
      <c r="I4220" s="181"/>
      <c r="J4220" s="181"/>
      <c r="K4220" s="625"/>
      <c r="L4220" s="181"/>
    </row>
    <row r="4221" spans="2:12" x14ac:dyDescent="0.25">
      <c r="B4221" s="624"/>
      <c r="C4221" s="181"/>
      <c r="D4221" s="181"/>
      <c r="E4221" s="181"/>
      <c r="F4221" s="181"/>
      <c r="G4221" s="181"/>
      <c r="H4221" s="181"/>
      <c r="I4221" s="181"/>
      <c r="J4221" s="181"/>
      <c r="K4221" s="625"/>
      <c r="L4221" s="181"/>
    </row>
    <row r="4222" spans="2:12" x14ac:dyDescent="0.25">
      <c r="B4222" s="624"/>
      <c r="C4222" s="181"/>
      <c r="D4222" s="181"/>
      <c r="E4222" s="181"/>
      <c r="F4222" s="181"/>
      <c r="G4222" s="181"/>
      <c r="H4222" s="181"/>
      <c r="I4222" s="181"/>
      <c r="J4222" s="181"/>
      <c r="K4222" s="625"/>
      <c r="L4222" s="181"/>
    </row>
    <row r="4223" spans="2:12" x14ac:dyDescent="0.25">
      <c r="B4223" s="624"/>
      <c r="C4223" s="181"/>
      <c r="D4223" s="181"/>
      <c r="E4223" s="181"/>
      <c r="F4223" s="181"/>
      <c r="G4223" s="181"/>
      <c r="H4223" s="181"/>
      <c r="I4223" s="181"/>
      <c r="J4223" s="181"/>
      <c r="K4223" s="625"/>
      <c r="L4223" s="181"/>
    </row>
    <row r="4224" spans="2:12" x14ac:dyDescent="0.25">
      <c r="B4224" s="624"/>
      <c r="C4224" s="181"/>
      <c r="D4224" s="181"/>
      <c r="E4224" s="181"/>
      <c r="F4224" s="181"/>
      <c r="G4224" s="181"/>
      <c r="H4224" s="181"/>
      <c r="I4224" s="181"/>
      <c r="J4224" s="181"/>
      <c r="K4224" s="625"/>
      <c r="L4224" s="181"/>
    </row>
    <row r="4225" spans="2:12" x14ac:dyDescent="0.25">
      <c r="B4225" s="624"/>
      <c r="C4225" s="181"/>
      <c r="D4225" s="181"/>
      <c r="E4225" s="181"/>
      <c r="F4225" s="181"/>
      <c r="G4225" s="181"/>
      <c r="H4225" s="181"/>
      <c r="I4225" s="181"/>
      <c r="J4225" s="181"/>
      <c r="K4225" s="625"/>
      <c r="L4225" s="181"/>
    </row>
    <row r="4226" spans="2:12" x14ac:dyDescent="0.25">
      <c r="B4226" s="624"/>
      <c r="C4226" s="181"/>
      <c r="D4226" s="181"/>
      <c r="E4226" s="181"/>
      <c r="F4226" s="181"/>
      <c r="G4226" s="181"/>
      <c r="H4226" s="181"/>
      <c r="I4226" s="181"/>
      <c r="J4226" s="181"/>
      <c r="K4226" s="625"/>
      <c r="L4226" s="181"/>
    </row>
    <row r="4227" spans="2:12" x14ac:dyDescent="0.25">
      <c r="B4227" s="624"/>
      <c r="C4227" s="181"/>
      <c r="D4227" s="181"/>
      <c r="E4227" s="181"/>
      <c r="F4227" s="181"/>
      <c r="G4227" s="181"/>
      <c r="H4227" s="181"/>
      <c r="I4227" s="181"/>
      <c r="J4227" s="181"/>
      <c r="K4227" s="625"/>
      <c r="L4227" s="181"/>
    </row>
    <row r="4228" spans="2:12" x14ac:dyDescent="0.25">
      <c r="B4228" s="624"/>
      <c r="C4228" s="181"/>
      <c r="D4228" s="181"/>
      <c r="E4228" s="181"/>
      <c r="F4228" s="181"/>
      <c r="G4228" s="181"/>
      <c r="H4228" s="181"/>
      <c r="I4228" s="181"/>
      <c r="J4228" s="181"/>
      <c r="K4228" s="625"/>
      <c r="L4228" s="181"/>
    </row>
    <row r="4229" spans="2:12" x14ac:dyDescent="0.25">
      <c r="B4229" s="624"/>
      <c r="C4229" s="181"/>
      <c r="D4229" s="181"/>
      <c r="E4229" s="181"/>
      <c r="F4229" s="181"/>
      <c r="G4229" s="181"/>
      <c r="H4229" s="181"/>
      <c r="I4229" s="181"/>
      <c r="J4229" s="181"/>
      <c r="K4229" s="625"/>
      <c r="L4229" s="181"/>
    </row>
    <row r="4230" spans="2:12" x14ac:dyDescent="0.25">
      <c r="B4230" s="624"/>
      <c r="C4230" s="181"/>
      <c r="D4230" s="181"/>
      <c r="E4230" s="181"/>
      <c r="F4230" s="181"/>
      <c r="G4230" s="181"/>
      <c r="H4230" s="181"/>
      <c r="I4230" s="181"/>
      <c r="J4230" s="181"/>
      <c r="K4230" s="625"/>
      <c r="L4230" s="181"/>
    </row>
    <row r="4231" spans="2:12" x14ac:dyDescent="0.25">
      <c r="B4231" s="624"/>
      <c r="C4231" s="181"/>
      <c r="D4231" s="181"/>
      <c r="E4231" s="181"/>
      <c r="F4231" s="181"/>
      <c r="G4231" s="181"/>
      <c r="H4231" s="181"/>
      <c r="I4231" s="181"/>
      <c r="J4231" s="181"/>
      <c r="K4231" s="625"/>
      <c r="L4231" s="181"/>
    </row>
    <row r="4232" spans="2:12" x14ac:dyDescent="0.25">
      <c r="B4232" s="624"/>
      <c r="C4232" s="181"/>
      <c r="D4232" s="181"/>
      <c r="E4232" s="181"/>
      <c r="F4232" s="181"/>
      <c r="G4232" s="181"/>
      <c r="H4232" s="181"/>
      <c r="I4232" s="181"/>
      <c r="J4232" s="181"/>
      <c r="K4232" s="625"/>
      <c r="L4232" s="181"/>
    </row>
    <row r="4233" spans="2:12" x14ac:dyDescent="0.25">
      <c r="B4233" s="624"/>
      <c r="C4233" s="181"/>
      <c r="D4233" s="181"/>
      <c r="E4233" s="181"/>
      <c r="F4233" s="181"/>
      <c r="G4233" s="181"/>
      <c r="H4233" s="181"/>
      <c r="I4233" s="181"/>
      <c r="J4233" s="181"/>
      <c r="K4233" s="625"/>
      <c r="L4233" s="181"/>
    </row>
    <row r="4234" spans="2:12" x14ac:dyDescent="0.25">
      <c r="B4234" s="624"/>
      <c r="C4234" s="181"/>
      <c r="D4234" s="181"/>
      <c r="E4234" s="181"/>
      <c r="F4234" s="181"/>
      <c r="G4234" s="181"/>
      <c r="H4234" s="181"/>
      <c r="I4234" s="181"/>
      <c r="J4234" s="181"/>
      <c r="K4234" s="625"/>
      <c r="L4234" s="181"/>
    </row>
    <row r="4235" spans="2:12" x14ac:dyDescent="0.25">
      <c r="B4235" s="624"/>
      <c r="C4235" s="181"/>
      <c r="D4235" s="181"/>
      <c r="E4235" s="181"/>
      <c r="F4235" s="181"/>
      <c r="G4235" s="181"/>
      <c r="H4235" s="181"/>
      <c r="I4235" s="181"/>
      <c r="J4235" s="181"/>
      <c r="K4235" s="625"/>
      <c r="L4235" s="181"/>
    </row>
    <row r="4236" spans="2:12" x14ac:dyDescent="0.25">
      <c r="B4236" s="624"/>
      <c r="C4236" s="181"/>
      <c r="D4236" s="181"/>
      <c r="E4236" s="181"/>
      <c r="F4236" s="181"/>
      <c r="G4236" s="181"/>
      <c r="H4236" s="181"/>
      <c r="I4236" s="181"/>
      <c r="J4236" s="181"/>
      <c r="K4236" s="625"/>
      <c r="L4236" s="181"/>
    </row>
    <row r="4237" spans="2:12" x14ac:dyDescent="0.25">
      <c r="B4237" s="624"/>
      <c r="C4237" s="181"/>
      <c r="D4237" s="181"/>
      <c r="E4237" s="181"/>
      <c r="F4237" s="181"/>
      <c r="G4237" s="181"/>
      <c r="H4237" s="181"/>
      <c r="I4237" s="181"/>
      <c r="J4237" s="181"/>
      <c r="K4237" s="625"/>
      <c r="L4237" s="181"/>
    </row>
    <row r="4238" spans="2:12" x14ac:dyDescent="0.25">
      <c r="B4238" s="624"/>
      <c r="C4238" s="181"/>
      <c r="D4238" s="181"/>
      <c r="E4238" s="181"/>
      <c r="F4238" s="181"/>
      <c r="G4238" s="181"/>
      <c r="H4238" s="181"/>
      <c r="I4238" s="181"/>
      <c r="J4238" s="181"/>
      <c r="K4238" s="625"/>
      <c r="L4238" s="181"/>
    </row>
    <row r="4239" spans="2:12" x14ac:dyDescent="0.25">
      <c r="B4239" s="624"/>
      <c r="C4239" s="181"/>
      <c r="D4239" s="181"/>
      <c r="E4239" s="181"/>
      <c r="F4239" s="181"/>
      <c r="G4239" s="181"/>
      <c r="H4239" s="181"/>
      <c r="I4239" s="181"/>
      <c r="J4239" s="181"/>
      <c r="K4239" s="625"/>
      <c r="L4239" s="181"/>
    </row>
    <row r="4240" spans="2:12" x14ac:dyDescent="0.25">
      <c r="B4240" s="624"/>
      <c r="C4240" s="181"/>
      <c r="D4240" s="181"/>
      <c r="E4240" s="181"/>
      <c r="F4240" s="181"/>
      <c r="G4240" s="181"/>
      <c r="H4240" s="181"/>
      <c r="I4240" s="181"/>
      <c r="J4240" s="181"/>
      <c r="K4240" s="625"/>
      <c r="L4240" s="181"/>
    </row>
    <row r="4241" spans="2:12" x14ac:dyDescent="0.25">
      <c r="B4241" s="624"/>
      <c r="C4241" s="181"/>
      <c r="D4241" s="181"/>
      <c r="E4241" s="181"/>
      <c r="F4241" s="181"/>
      <c r="G4241" s="181"/>
      <c r="H4241" s="181"/>
      <c r="I4241" s="181"/>
      <c r="J4241" s="181"/>
      <c r="K4241" s="625"/>
      <c r="L4241" s="181"/>
    </row>
    <row r="4242" spans="2:12" x14ac:dyDescent="0.25">
      <c r="B4242" s="624"/>
      <c r="C4242" s="181"/>
      <c r="D4242" s="181"/>
      <c r="E4242" s="181"/>
      <c r="F4242" s="181"/>
      <c r="G4242" s="181"/>
      <c r="H4242" s="181"/>
      <c r="I4242" s="181"/>
      <c r="J4242" s="181"/>
      <c r="K4242" s="625"/>
      <c r="L4242" s="181"/>
    </row>
    <row r="4243" spans="2:12" x14ac:dyDescent="0.25">
      <c r="B4243" s="624"/>
      <c r="C4243" s="181"/>
      <c r="D4243" s="181"/>
      <c r="E4243" s="181"/>
      <c r="F4243" s="181"/>
      <c r="G4243" s="181"/>
      <c r="H4243" s="181"/>
      <c r="I4243" s="181"/>
      <c r="J4243" s="181"/>
      <c r="K4243" s="625"/>
      <c r="L4243" s="181"/>
    </row>
    <row r="4244" spans="2:12" x14ac:dyDescent="0.25">
      <c r="B4244" s="624"/>
      <c r="C4244" s="181"/>
      <c r="D4244" s="181"/>
      <c r="E4244" s="181"/>
      <c r="F4244" s="181"/>
      <c r="G4244" s="181"/>
      <c r="H4244" s="181"/>
      <c r="I4244" s="181"/>
      <c r="J4244" s="181"/>
      <c r="K4244" s="625"/>
      <c r="L4244" s="181"/>
    </row>
    <row r="4245" spans="2:12" x14ac:dyDescent="0.25">
      <c r="B4245" s="624"/>
      <c r="C4245" s="181"/>
      <c r="D4245" s="181"/>
      <c r="E4245" s="181"/>
      <c r="F4245" s="181"/>
      <c r="G4245" s="181"/>
      <c r="H4245" s="181"/>
      <c r="I4245" s="181"/>
      <c r="J4245" s="181"/>
      <c r="K4245" s="625"/>
      <c r="L4245" s="181"/>
    </row>
    <row r="4246" spans="2:12" x14ac:dyDescent="0.25">
      <c r="B4246" s="624"/>
      <c r="C4246" s="181"/>
      <c r="D4246" s="181"/>
      <c r="E4246" s="181"/>
      <c r="F4246" s="181"/>
      <c r="G4246" s="181"/>
      <c r="H4246" s="181"/>
      <c r="I4246" s="181"/>
      <c r="J4246" s="181"/>
      <c r="K4246" s="625"/>
      <c r="L4246" s="181"/>
    </row>
    <row r="4247" spans="2:12" x14ac:dyDescent="0.25">
      <c r="B4247" s="624"/>
      <c r="C4247" s="181"/>
      <c r="D4247" s="181"/>
      <c r="E4247" s="181"/>
      <c r="F4247" s="181"/>
      <c r="G4247" s="181"/>
      <c r="H4247" s="181"/>
      <c r="I4247" s="181"/>
      <c r="J4247" s="181"/>
      <c r="K4247" s="625"/>
      <c r="L4247" s="181"/>
    </row>
    <row r="4248" spans="2:12" x14ac:dyDescent="0.25">
      <c r="B4248" s="624"/>
      <c r="C4248" s="181"/>
      <c r="D4248" s="181"/>
      <c r="E4248" s="181"/>
      <c r="F4248" s="181"/>
      <c r="G4248" s="181"/>
      <c r="H4248" s="181"/>
      <c r="I4248" s="181"/>
      <c r="J4248" s="181"/>
      <c r="K4248" s="625"/>
      <c r="L4248" s="181"/>
    </row>
    <row r="4249" spans="2:12" x14ac:dyDescent="0.25">
      <c r="B4249" s="624"/>
      <c r="C4249" s="181"/>
      <c r="D4249" s="181"/>
      <c r="E4249" s="181"/>
      <c r="F4249" s="181"/>
      <c r="G4249" s="181"/>
      <c r="H4249" s="181"/>
      <c r="I4249" s="181"/>
      <c r="J4249" s="181"/>
      <c r="K4249" s="625"/>
      <c r="L4249" s="181"/>
    </row>
    <row r="4250" spans="2:12" x14ac:dyDescent="0.25">
      <c r="B4250" s="624"/>
      <c r="C4250" s="181"/>
      <c r="D4250" s="181"/>
      <c r="E4250" s="181"/>
      <c r="F4250" s="181"/>
      <c r="G4250" s="181"/>
      <c r="H4250" s="181"/>
      <c r="I4250" s="181"/>
      <c r="J4250" s="181"/>
      <c r="K4250" s="625"/>
      <c r="L4250" s="181"/>
    </row>
    <row r="4251" spans="2:12" x14ac:dyDescent="0.25">
      <c r="B4251" s="624"/>
      <c r="C4251" s="181"/>
      <c r="D4251" s="181"/>
      <c r="E4251" s="181"/>
      <c r="F4251" s="181"/>
      <c r="G4251" s="181"/>
      <c r="H4251" s="181"/>
      <c r="I4251" s="181"/>
      <c r="J4251" s="181"/>
      <c r="K4251" s="625"/>
      <c r="L4251" s="181"/>
    </row>
    <row r="4252" spans="2:12" x14ac:dyDescent="0.25">
      <c r="B4252" s="624"/>
      <c r="C4252" s="181"/>
      <c r="D4252" s="181"/>
      <c r="E4252" s="181"/>
      <c r="F4252" s="181"/>
      <c r="G4252" s="181"/>
      <c r="H4252" s="181"/>
      <c r="I4252" s="181"/>
      <c r="J4252" s="181"/>
      <c r="K4252" s="625"/>
      <c r="L4252" s="181"/>
    </row>
    <row r="4253" spans="2:12" x14ac:dyDescent="0.25">
      <c r="B4253" s="624"/>
      <c r="C4253" s="181"/>
      <c r="D4253" s="181"/>
      <c r="E4253" s="181"/>
      <c r="F4253" s="181"/>
      <c r="G4253" s="181"/>
      <c r="H4253" s="181"/>
      <c r="I4253" s="181"/>
      <c r="J4253" s="181"/>
      <c r="K4253" s="625"/>
      <c r="L4253" s="181"/>
    </row>
    <row r="4254" spans="2:12" x14ac:dyDescent="0.25">
      <c r="B4254" s="624"/>
      <c r="C4254" s="181"/>
      <c r="D4254" s="181"/>
      <c r="E4254" s="181"/>
      <c r="F4254" s="181"/>
      <c r="G4254" s="181"/>
      <c r="H4254" s="181"/>
      <c r="I4254" s="181"/>
      <c r="J4254" s="181"/>
      <c r="K4254" s="625"/>
      <c r="L4254" s="181"/>
    </row>
    <row r="4255" spans="2:12" x14ac:dyDescent="0.25">
      <c r="B4255" s="624"/>
      <c r="C4255" s="181"/>
      <c r="D4255" s="181"/>
      <c r="E4255" s="181"/>
      <c r="F4255" s="181"/>
      <c r="G4255" s="181"/>
      <c r="H4255" s="181"/>
      <c r="I4255" s="181"/>
      <c r="J4255" s="181"/>
      <c r="K4255" s="625"/>
      <c r="L4255" s="181"/>
    </row>
    <row r="4256" spans="2:12" x14ac:dyDescent="0.25">
      <c r="B4256" s="624"/>
      <c r="C4256" s="181"/>
      <c r="D4256" s="181"/>
      <c r="E4256" s="181"/>
      <c r="F4256" s="181"/>
      <c r="G4256" s="181"/>
      <c r="H4256" s="181"/>
      <c r="I4256" s="181"/>
      <c r="J4256" s="181"/>
      <c r="K4256" s="625"/>
      <c r="L4256" s="181"/>
    </row>
    <row r="4257" spans="2:12" x14ac:dyDescent="0.25">
      <c r="B4257" s="624"/>
      <c r="C4257" s="181"/>
      <c r="D4257" s="181"/>
      <c r="E4257" s="181"/>
      <c r="F4257" s="181"/>
      <c r="G4257" s="181"/>
      <c r="H4257" s="181"/>
      <c r="I4257" s="181"/>
      <c r="J4257" s="181"/>
      <c r="K4257" s="625"/>
      <c r="L4257" s="181"/>
    </row>
    <row r="4258" spans="2:12" x14ac:dyDescent="0.25">
      <c r="B4258" s="624"/>
      <c r="C4258" s="181"/>
      <c r="D4258" s="181"/>
      <c r="E4258" s="181"/>
      <c r="F4258" s="181"/>
      <c r="G4258" s="181"/>
      <c r="H4258" s="181"/>
      <c r="I4258" s="181"/>
      <c r="J4258" s="181"/>
      <c r="K4258" s="625"/>
      <c r="L4258" s="181"/>
    </row>
    <row r="4259" spans="2:12" x14ac:dyDescent="0.25">
      <c r="B4259" s="624"/>
      <c r="C4259" s="181"/>
      <c r="D4259" s="181"/>
      <c r="E4259" s="181"/>
      <c r="F4259" s="181"/>
      <c r="G4259" s="181"/>
      <c r="H4259" s="181"/>
      <c r="I4259" s="181"/>
      <c r="J4259" s="181"/>
      <c r="K4259" s="625"/>
      <c r="L4259" s="181"/>
    </row>
    <row r="4260" spans="2:12" x14ac:dyDescent="0.25">
      <c r="B4260" s="624"/>
      <c r="C4260" s="181"/>
      <c r="D4260" s="181"/>
      <c r="E4260" s="181"/>
      <c r="F4260" s="181"/>
      <c r="G4260" s="181"/>
      <c r="H4260" s="181"/>
      <c r="I4260" s="181"/>
      <c r="J4260" s="181"/>
      <c r="K4260" s="625"/>
      <c r="L4260" s="181"/>
    </row>
    <row r="4261" spans="2:12" x14ac:dyDescent="0.25">
      <c r="B4261" s="624"/>
      <c r="C4261" s="181"/>
      <c r="D4261" s="181"/>
      <c r="E4261" s="181"/>
      <c r="F4261" s="181"/>
      <c r="G4261" s="181"/>
      <c r="H4261" s="181"/>
      <c r="I4261" s="181"/>
      <c r="J4261" s="181"/>
      <c r="K4261" s="625"/>
      <c r="L4261" s="181"/>
    </row>
    <row r="4262" spans="2:12" x14ac:dyDescent="0.25">
      <c r="B4262" s="624"/>
      <c r="C4262" s="181"/>
      <c r="D4262" s="181"/>
      <c r="E4262" s="181"/>
      <c r="F4262" s="181"/>
      <c r="G4262" s="181"/>
      <c r="H4262" s="181"/>
      <c r="I4262" s="181"/>
      <c r="J4262" s="181"/>
      <c r="K4262" s="625"/>
      <c r="L4262" s="181"/>
    </row>
    <row r="4263" spans="2:12" x14ac:dyDescent="0.25">
      <c r="B4263" s="624"/>
      <c r="C4263" s="181"/>
      <c r="D4263" s="181"/>
      <c r="E4263" s="181"/>
      <c r="F4263" s="181"/>
      <c r="G4263" s="181"/>
      <c r="H4263" s="181"/>
      <c r="I4263" s="181"/>
      <c r="J4263" s="181"/>
      <c r="K4263" s="625"/>
      <c r="L4263" s="181"/>
    </row>
    <row r="4264" spans="2:12" x14ac:dyDescent="0.25">
      <c r="B4264" s="624"/>
      <c r="C4264" s="181"/>
      <c r="D4264" s="181"/>
      <c r="E4264" s="181"/>
      <c r="F4264" s="181"/>
      <c r="G4264" s="181"/>
      <c r="H4264" s="181"/>
      <c r="I4264" s="181"/>
      <c r="J4264" s="181"/>
      <c r="K4264" s="625"/>
      <c r="L4264" s="181"/>
    </row>
    <row r="4265" spans="2:12" x14ac:dyDescent="0.25">
      <c r="B4265" s="624"/>
      <c r="C4265" s="181"/>
      <c r="D4265" s="181"/>
      <c r="E4265" s="181"/>
      <c r="F4265" s="181"/>
      <c r="G4265" s="181"/>
      <c r="H4265" s="181"/>
      <c r="I4265" s="181"/>
      <c r="J4265" s="181"/>
      <c r="K4265" s="625"/>
      <c r="L4265" s="181"/>
    </row>
    <row r="4266" spans="2:12" x14ac:dyDescent="0.25">
      <c r="B4266" s="624"/>
      <c r="C4266" s="181"/>
      <c r="D4266" s="181"/>
      <c r="E4266" s="181"/>
      <c r="F4266" s="181"/>
      <c r="G4266" s="181"/>
      <c r="H4266" s="181"/>
      <c r="I4266" s="181"/>
      <c r="J4266" s="181"/>
      <c r="K4266" s="625"/>
      <c r="L4266" s="181"/>
    </row>
    <row r="4267" spans="2:12" x14ac:dyDescent="0.25">
      <c r="B4267" s="624"/>
      <c r="C4267" s="181"/>
      <c r="D4267" s="181"/>
      <c r="E4267" s="181"/>
      <c r="F4267" s="181"/>
      <c r="G4267" s="181"/>
      <c r="H4267" s="181"/>
      <c r="I4267" s="181"/>
      <c r="J4267" s="181"/>
      <c r="K4267" s="625"/>
      <c r="L4267" s="181"/>
    </row>
    <row r="4268" spans="2:12" x14ac:dyDescent="0.25">
      <c r="B4268" s="624"/>
      <c r="C4268" s="181"/>
      <c r="D4268" s="181"/>
      <c r="E4268" s="181"/>
      <c r="F4268" s="181"/>
      <c r="G4268" s="181"/>
      <c r="H4268" s="181"/>
      <c r="I4268" s="181"/>
      <c r="J4268" s="181"/>
      <c r="K4268" s="625"/>
      <c r="L4268" s="181"/>
    </row>
    <row r="4269" spans="2:12" x14ac:dyDescent="0.25">
      <c r="B4269" s="624"/>
      <c r="C4269" s="181"/>
      <c r="D4269" s="181"/>
      <c r="E4269" s="181"/>
      <c r="F4269" s="181"/>
      <c r="G4269" s="181"/>
      <c r="H4269" s="181"/>
      <c r="I4269" s="181"/>
      <c r="J4269" s="181"/>
      <c r="K4269" s="625"/>
      <c r="L4269" s="181"/>
    </row>
    <row r="4270" spans="2:12" x14ac:dyDescent="0.25">
      <c r="B4270" s="624"/>
      <c r="C4270" s="181"/>
      <c r="D4270" s="181"/>
      <c r="E4270" s="181"/>
      <c r="F4270" s="181"/>
      <c r="G4270" s="181"/>
      <c r="H4270" s="181"/>
      <c r="I4270" s="181"/>
      <c r="J4270" s="181"/>
      <c r="K4270" s="625"/>
      <c r="L4270" s="181"/>
    </row>
    <row r="4271" spans="2:12" x14ac:dyDescent="0.25">
      <c r="B4271" s="624"/>
      <c r="C4271" s="181"/>
      <c r="D4271" s="181"/>
      <c r="E4271" s="181"/>
      <c r="F4271" s="181"/>
      <c r="G4271" s="181"/>
      <c r="H4271" s="181"/>
      <c r="I4271" s="181"/>
      <c r="J4271" s="181"/>
      <c r="K4271" s="625"/>
      <c r="L4271" s="181"/>
    </row>
    <row r="4272" spans="2:12" x14ac:dyDescent="0.25">
      <c r="B4272" s="624"/>
      <c r="C4272" s="181"/>
      <c r="D4272" s="181"/>
      <c r="E4272" s="181"/>
      <c r="F4272" s="181"/>
      <c r="G4272" s="181"/>
      <c r="H4272" s="181"/>
      <c r="I4272" s="181"/>
      <c r="J4272" s="181"/>
      <c r="K4272" s="625"/>
      <c r="L4272" s="181"/>
    </row>
    <row r="4273" spans="2:12" x14ac:dyDescent="0.25">
      <c r="B4273" s="624"/>
      <c r="C4273" s="181"/>
      <c r="D4273" s="181"/>
      <c r="E4273" s="181"/>
      <c r="F4273" s="181"/>
      <c r="G4273" s="181"/>
      <c r="H4273" s="181"/>
      <c r="I4273" s="181"/>
      <c r="J4273" s="181"/>
      <c r="K4273" s="625"/>
      <c r="L4273" s="181"/>
    </row>
    <row r="4274" spans="2:12" x14ac:dyDescent="0.25">
      <c r="B4274" s="624"/>
      <c r="C4274" s="181"/>
      <c r="D4274" s="181"/>
      <c r="E4274" s="181"/>
      <c r="F4274" s="181"/>
      <c r="G4274" s="181"/>
      <c r="H4274" s="181"/>
      <c r="I4274" s="181"/>
      <c r="J4274" s="181"/>
      <c r="K4274" s="625"/>
      <c r="L4274" s="181"/>
    </row>
    <row r="4275" spans="2:12" x14ac:dyDescent="0.25">
      <c r="B4275" s="624"/>
      <c r="C4275" s="181"/>
      <c r="D4275" s="181"/>
      <c r="E4275" s="181"/>
      <c r="F4275" s="181"/>
      <c r="G4275" s="181"/>
      <c r="H4275" s="181"/>
      <c r="I4275" s="181"/>
      <c r="J4275" s="181"/>
      <c r="K4275" s="625"/>
      <c r="L4275" s="181"/>
    </row>
    <row r="4276" spans="2:12" x14ac:dyDescent="0.25">
      <c r="B4276" s="624"/>
      <c r="C4276" s="181"/>
      <c r="D4276" s="181"/>
      <c r="E4276" s="181"/>
      <c r="F4276" s="181"/>
      <c r="G4276" s="181"/>
      <c r="H4276" s="181"/>
      <c r="I4276" s="181"/>
      <c r="J4276" s="181"/>
      <c r="K4276" s="625"/>
      <c r="L4276" s="181"/>
    </row>
    <row r="4277" spans="2:12" x14ac:dyDescent="0.25">
      <c r="B4277" s="624"/>
      <c r="C4277" s="181"/>
      <c r="D4277" s="181"/>
      <c r="E4277" s="181"/>
      <c r="F4277" s="181"/>
      <c r="G4277" s="181"/>
      <c r="H4277" s="181"/>
      <c r="I4277" s="181"/>
      <c r="J4277" s="181"/>
      <c r="K4277" s="625"/>
      <c r="L4277" s="181"/>
    </row>
    <row r="4278" spans="2:12" x14ac:dyDescent="0.25">
      <c r="B4278" s="624"/>
      <c r="C4278" s="181"/>
      <c r="D4278" s="181"/>
      <c r="E4278" s="181"/>
      <c r="F4278" s="181"/>
      <c r="G4278" s="181"/>
      <c r="H4278" s="181"/>
      <c r="I4278" s="181"/>
      <c r="J4278" s="181"/>
      <c r="K4278" s="625"/>
      <c r="L4278" s="181"/>
    </row>
    <row r="4279" spans="2:12" x14ac:dyDescent="0.25">
      <c r="B4279" s="624"/>
      <c r="C4279" s="181"/>
      <c r="D4279" s="181"/>
      <c r="E4279" s="181"/>
      <c r="F4279" s="181"/>
      <c r="G4279" s="181"/>
      <c r="H4279" s="181"/>
      <c r="I4279" s="181"/>
      <c r="J4279" s="181"/>
      <c r="K4279" s="625"/>
      <c r="L4279" s="181"/>
    </row>
    <row r="4280" spans="2:12" x14ac:dyDescent="0.25">
      <c r="B4280" s="624"/>
      <c r="C4280" s="181"/>
      <c r="D4280" s="181"/>
      <c r="E4280" s="181"/>
      <c r="F4280" s="181"/>
      <c r="G4280" s="181"/>
      <c r="H4280" s="181"/>
      <c r="I4280" s="181"/>
      <c r="J4280" s="181"/>
      <c r="K4280" s="625"/>
      <c r="L4280" s="181"/>
    </row>
    <row r="4281" spans="2:12" x14ac:dyDescent="0.25">
      <c r="B4281" s="624"/>
      <c r="C4281" s="181"/>
      <c r="D4281" s="181"/>
      <c r="E4281" s="181"/>
      <c r="F4281" s="181"/>
      <c r="G4281" s="181"/>
      <c r="H4281" s="181"/>
      <c r="I4281" s="181"/>
      <c r="J4281" s="181"/>
      <c r="K4281" s="625"/>
      <c r="L4281" s="181"/>
    </row>
    <row r="4282" spans="2:12" x14ac:dyDescent="0.25">
      <c r="B4282" s="624"/>
      <c r="C4282" s="181"/>
      <c r="D4282" s="181"/>
      <c r="E4282" s="181"/>
      <c r="F4282" s="181"/>
      <c r="G4282" s="181"/>
      <c r="H4282" s="181"/>
      <c r="I4282" s="181"/>
      <c r="J4282" s="181"/>
      <c r="K4282" s="625"/>
      <c r="L4282" s="181"/>
    </row>
    <row r="4283" spans="2:12" x14ac:dyDescent="0.25">
      <c r="B4283" s="624"/>
      <c r="C4283" s="181"/>
      <c r="D4283" s="181"/>
      <c r="E4283" s="181"/>
      <c r="F4283" s="181"/>
      <c r="G4283" s="181"/>
      <c r="H4283" s="181"/>
      <c r="I4283" s="181"/>
      <c r="J4283" s="181"/>
      <c r="K4283" s="625"/>
      <c r="L4283" s="181"/>
    </row>
    <row r="4284" spans="2:12" x14ac:dyDescent="0.25">
      <c r="B4284" s="624"/>
      <c r="C4284" s="181"/>
      <c r="D4284" s="181"/>
      <c r="E4284" s="181"/>
      <c r="F4284" s="181"/>
      <c r="G4284" s="181"/>
      <c r="H4284" s="181"/>
      <c r="I4284" s="181"/>
      <c r="J4284" s="181"/>
      <c r="K4284" s="625"/>
      <c r="L4284" s="181"/>
    </row>
    <row r="4285" spans="2:12" x14ac:dyDescent="0.25">
      <c r="B4285" s="624"/>
      <c r="C4285" s="181"/>
      <c r="D4285" s="181"/>
      <c r="E4285" s="181"/>
      <c r="F4285" s="181"/>
      <c r="G4285" s="181"/>
      <c r="H4285" s="181"/>
      <c r="I4285" s="181"/>
      <c r="J4285" s="181"/>
      <c r="K4285" s="625"/>
      <c r="L4285" s="181"/>
    </row>
    <row r="4286" spans="2:12" x14ac:dyDescent="0.25">
      <c r="B4286" s="624"/>
      <c r="C4286" s="181"/>
      <c r="D4286" s="181"/>
      <c r="E4286" s="181"/>
      <c r="F4286" s="181"/>
      <c r="G4286" s="181"/>
      <c r="H4286" s="181"/>
      <c r="I4286" s="181"/>
      <c r="J4286" s="181"/>
      <c r="K4286" s="625"/>
      <c r="L4286" s="181"/>
    </row>
    <row r="4287" spans="2:12" x14ac:dyDescent="0.25">
      <c r="B4287" s="624"/>
      <c r="C4287" s="181"/>
      <c r="D4287" s="181"/>
      <c r="E4287" s="181"/>
      <c r="F4287" s="181"/>
      <c r="G4287" s="181"/>
      <c r="H4287" s="181"/>
      <c r="I4287" s="181"/>
      <c r="J4287" s="181"/>
      <c r="K4287" s="625"/>
      <c r="L4287" s="181"/>
    </row>
    <row r="4288" spans="2:12" x14ac:dyDescent="0.25">
      <c r="B4288" s="624"/>
      <c r="C4288" s="181"/>
      <c r="D4288" s="181"/>
      <c r="E4288" s="181"/>
      <c r="F4288" s="181"/>
      <c r="G4288" s="181"/>
      <c r="H4288" s="181"/>
      <c r="I4288" s="181"/>
      <c r="J4288" s="181"/>
      <c r="K4288" s="625"/>
      <c r="L4288" s="181"/>
    </row>
    <row r="4289" spans="2:12" x14ac:dyDescent="0.25">
      <c r="B4289" s="624"/>
      <c r="C4289" s="181"/>
      <c r="D4289" s="181"/>
      <c r="E4289" s="181"/>
      <c r="F4289" s="181"/>
      <c r="G4289" s="181"/>
      <c r="H4289" s="181"/>
      <c r="I4289" s="181"/>
      <c r="J4289" s="181"/>
      <c r="K4289" s="625"/>
      <c r="L4289" s="181"/>
    </row>
    <row r="4290" spans="2:12" x14ac:dyDescent="0.25">
      <c r="B4290" s="624"/>
      <c r="C4290" s="181"/>
      <c r="D4290" s="181"/>
      <c r="E4290" s="181"/>
      <c r="F4290" s="181"/>
      <c r="G4290" s="181"/>
      <c r="H4290" s="181"/>
      <c r="I4290" s="181"/>
      <c r="J4290" s="181"/>
      <c r="K4290" s="625"/>
      <c r="L4290" s="181"/>
    </row>
    <row r="4291" spans="2:12" x14ac:dyDescent="0.25">
      <c r="B4291" s="624"/>
      <c r="C4291" s="181"/>
      <c r="D4291" s="181"/>
      <c r="E4291" s="181"/>
      <c r="F4291" s="181"/>
      <c r="G4291" s="181"/>
      <c r="H4291" s="181"/>
      <c r="I4291" s="181"/>
      <c r="J4291" s="181"/>
      <c r="K4291" s="625"/>
      <c r="L4291" s="181"/>
    </row>
    <row r="4292" spans="2:12" x14ac:dyDescent="0.25">
      <c r="B4292" s="624"/>
      <c r="C4292" s="181"/>
      <c r="D4292" s="181"/>
      <c r="E4292" s="181"/>
      <c r="F4292" s="181"/>
      <c r="G4292" s="181"/>
      <c r="H4292" s="181"/>
      <c r="I4292" s="181"/>
      <c r="J4292" s="181"/>
      <c r="K4292" s="625"/>
      <c r="L4292" s="181"/>
    </row>
    <row r="4293" spans="2:12" x14ac:dyDescent="0.25">
      <c r="B4293" s="624"/>
      <c r="C4293" s="181"/>
      <c r="D4293" s="181"/>
      <c r="E4293" s="181"/>
      <c r="F4293" s="181"/>
      <c r="G4293" s="181"/>
      <c r="H4293" s="181"/>
      <c r="I4293" s="181"/>
      <c r="J4293" s="181"/>
      <c r="K4293" s="625"/>
      <c r="L4293" s="181"/>
    </row>
    <row r="4294" spans="2:12" x14ac:dyDescent="0.25">
      <c r="B4294" s="624"/>
      <c r="C4294" s="181"/>
      <c r="D4294" s="181"/>
      <c r="E4294" s="181"/>
      <c r="F4294" s="181"/>
      <c r="G4294" s="181"/>
      <c r="H4294" s="181"/>
      <c r="I4294" s="181"/>
      <c r="J4294" s="181"/>
      <c r="K4294" s="625"/>
      <c r="L4294" s="181"/>
    </row>
    <row r="4295" spans="2:12" x14ac:dyDescent="0.25">
      <c r="B4295" s="624"/>
      <c r="C4295" s="181"/>
      <c r="D4295" s="181"/>
      <c r="E4295" s="181"/>
      <c r="F4295" s="181"/>
      <c r="G4295" s="181"/>
      <c r="H4295" s="181"/>
      <c r="I4295" s="181"/>
      <c r="J4295" s="181"/>
      <c r="K4295" s="625"/>
      <c r="L4295" s="181"/>
    </row>
    <row r="4296" spans="2:12" x14ac:dyDescent="0.25">
      <c r="B4296" s="624"/>
      <c r="C4296" s="181"/>
      <c r="D4296" s="181"/>
      <c r="E4296" s="181"/>
      <c r="F4296" s="181"/>
      <c r="G4296" s="181"/>
      <c r="H4296" s="181"/>
      <c r="I4296" s="181"/>
      <c r="J4296" s="181"/>
      <c r="K4296" s="625"/>
      <c r="L4296" s="181"/>
    </row>
    <row r="4297" spans="2:12" x14ac:dyDescent="0.25">
      <c r="B4297" s="624"/>
      <c r="C4297" s="181"/>
      <c r="D4297" s="181"/>
      <c r="E4297" s="181"/>
      <c r="F4297" s="181"/>
      <c r="G4297" s="181"/>
      <c r="H4297" s="181"/>
      <c r="I4297" s="181"/>
      <c r="J4297" s="181"/>
      <c r="K4297" s="625"/>
      <c r="L4297" s="181"/>
    </row>
    <row r="4298" spans="2:12" x14ac:dyDescent="0.25">
      <c r="B4298" s="624"/>
      <c r="C4298" s="181"/>
      <c r="D4298" s="181"/>
      <c r="E4298" s="181"/>
      <c r="F4298" s="181"/>
      <c r="G4298" s="181"/>
      <c r="H4298" s="181"/>
      <c r="I4298" s="181"/>
      <c r="J4298" s="181"/>
      <c r="K4298" s="625"/>
      <c r="L4298" s="181"/>
    </row>
    <row r="4299" spans="2:12" x14ac:dyDescent="0.25">
      <c r="B4299" s="624"/>
      <c r="C4299" s="181"/>
      <c r="D4299" s="181"/>
      <c r="E4299" s="181"/>
      <c r="F4299" s="181"/>
      <c r="G4299" s="181"/>
      <c r="H4299" s="181"/>
      <c r="I4299" s="181"/>
      <c r="J4299" s="181"/>
      <c r="K4299" s="625"/>
      <c r="L4299" s="181"/>
    </row>
    <row r="4300" spans="2:12" x14ac:dyDescent="0.25">
      <c r="B4300" s="624"/>
      <c r="C4300" s="181"/>
      <c r="D4300" s="181"/>
      <c r="E4300" s="181"/>
      <c r="F4300" s="181"/>
      <c r="G4300" s="181"/>
      <c r="H4300" s="181"/>
      <c r="I4300" s="181"/>
      <c r="J4300" s="181"/>
      <c r="K4300" s="625"/>
      <c r="L4300" s="181"/>
    </row>
    <row r="4301" spans="2:12" x14ac:dyDescent="0.25">
      <c r="B4301" s="624"/>
      <c r="C4301" s="181"/>
      <c r="D4301" s="181"/>
      <c r="E4301" s="181"/>
      <c r="F4301" s="181"/>
      <c r="G4301" s="181"/>
      <c r="H4301" s="181"/>
      <c r="I4301" s="181"/>
      <c r="J4301" s="181"/>
      <c r="K4301" s="625"/>
      <c r="L4301" s="181"/>
    </row>
    <row r="4302" spans="2:12" x14ac:dyDescent="0.25">
      <c r="B4302" s="624"/>
      <c r="C4302" s="181"/>
      <c r="D4302" s="181"/>
      <c r="E4302" s="181"/>
      <c r="F4302" s="181"/>
      <c r="G4302" s="181"/>
      <c r="H4302" s="181"/>
      <c r="I4302" s="181"/>
      <c r="J4302" s="181"/>
      <c r="K4302" s="625"/>
      <c r="L4302" s="181"/>
    </row>
    <row r="4303" spans="2:12" x14ac:dyDescent="0.25">
      <c r="B4303" s="624"/>
      <c r="C4303" s="181"/>
      <c r="D4303" s="181"/>
      <c r="E4303" s="181"/>
      <c r="F4303" s="181"/>
      <c r="G4303" s="181"/>
      <c r="H4303" s="181"/>
      <c r="I4303" s="181"/>
      <c r="J4303" s="181"/>
      <c r="K4303" s="625"/>
      <c r="L4303" s="181"/>
    </row>
    <row r="4304" spans="2:12" x14ac:dyDescent="0.25">
      <c r="B4304" s="624"/>
      <c r="C4304" s="181"/>
      <c r="D4304" s="181"/>
      <c r="E4304" s="181"/>
      <c r="F4304" s="181"/>
      <c r="G4304" s="181"/>
      <c r="H4304" s="181"/>
      <c r="I4304" s="181"/>
      <c r="J4304" s="181"/>
      <c r="K4304" s="625"/>
      <c r="L4304" s="181"/>
    </row>
    <row r="4305" spans="2:12" x14ac:dyDescent="0.25">
      <c r="B4305" s="624"/>
      <c r="C4305" s="181"/>
      <c r="D4305" s="181"/>
      <c r="E4305" s="181"/>
      <c r="F4305" s="181"/>
      <c r="G4305" s="181"/>
      <c r="H4305" s="181"/>
      <c r="I4305" s="181"/>
      <c r="J4305" s="181"/>
      <c r="K4305" s="625"/>
      <c r="L4305" s="181"/>
    </row>
    <row r="4306" spans="2:12" x14ac:dyDescent="0.25">
      <c r="B4306" s="624"/>
      <c r="C4306" s="181"/>
      <c r="D4306" s="181"/>
      <c r="E4306" s="181"/>
      <c r="F4306" s="181"/>
      <c r="G4306" s="181"/>
      <c r="H4306" s="181"/>
      <c r="I4306" s="181"/>
      <c r="J4306" s="181"/>
      <c r="K4306" s="625"/>
      <c r="L4306" s="181"/>
    </row>
    <row r="4307" spans="2:12" x14ac:dyDescent="0.25">
      <c r="B4307" s="624"/>
      <c r="C4307" s="181"/>
      <c r="D4307" s="181"/>
      <c r="E4307" s="181"/>
      <c r="F4307" s="181"/>
      <c r="G4307" s="181"/>
      <c r="H4307" s="181"/>
      <c r="I4307" s="181"/>
      <c r="J4307" s="181"/>
      <c r="K4307" s="625"/>
      <c r="L4307" s="181"/>
    </row>
    <row r="4308" spans="2:12" x14ac:dyDescent="0.25">
      <c r="B4308" s="624"/>
      <c r="C4308" s="181"/>
      <c r="D4308" s="181"/>
      <c r="E4308" s="181"/>
      <c r="F4308" s="181"/>
      <c r="G4308" s="181"/>
      <c r="H4308" s="181"/>
      <c r="I4308" s="181"/>
      <c r="J4308" s="181"/>
      <c r="K4308" s="625"/>
      <c r="L4308" s="181"/>
    </row>
    <row r="4309" spans="2:12" x14ac:dyDescent="0.25">
      <c r="B4309" s="624"/>
      <c r="C4309" s="181"/>
      <c r="D4309" s="181"/>
      <c r="E4309" s="181"/>
      <c r="F4309" s="181"/>
      <c r="G4309" s="181"/>
      <c r="H4309" s="181"/>
      <c r="I4309" s="181"/>
      <c r="J4309" s="181"/>
      <c r="K4309" s="625"/>
      <c r="L4309" s="181"/>
    </row>
    <row r="4310" spans="2:12" x14ac:dyDescent="0.25">
      <c r="B4310" s="624"/>
      <c r="C4310" s="181"/>
      <c r="D4310" s="181"/>
      <c r="E4310" s="181"/>
      <c r="F4310" s="181"/>
      <c r="G4310" s="181"/>
      <c r="H4310" s="181"/>
      <c r="I4310" s="181"/>
      <c r="J4310" s="181"/>
      <c r="K4310" s="625"/>
      <c r="L4310" s="181"/>
    </row>
    <row r="4311" spans="2:12" x14ac:dyDescent="0.25">
      <c r="B4311" s="624"/>
      <c r="C4311" s="181"/>
      <c r="D4311" s="181"/>
      <c r="E4311" s="181"/>
      <c r="F4311" s="181"/>
      <c r="G4311" s="181"/>
      <c r="H4311" s="181"/>
      <c r="I4311" s="181"/>
      <c r="J4311" s="181"/>
      <c r="K4311" s="625"/>
      <c r="L4311" s="181"/>
    </row>
    <row r="4312" spans="2:12" x14ac:dyDescent="0.25">
      <c r="B4312" s="624"/>
      <c r="C4312" s="181"/>
      <c r="D4312" s="181"/>
      <c r="E4312" s="181"/>
      <c r="F4312" s="181"/>
      <c r="G4312" s="181"/>
      <c r="H4312" s="181"/>
      <c r="I4312" s="181"/>
      <c r="J4312" s="181"/>
      <c r="K4312" s="625"/>
      <c r="L4312" s="181"/>
    </row>
    <row r="4313" spans="2:12" x14ac:dyDescent="0.25">
      <c r="B4313" s="624"/>
      <c r="C4313" s="181"/>
      <c r="D4313" s="181"/>
      <c r="E4313" s="181"/>
      <c r="F4313" s="181"/>
      <c r="G4313" s="181"/>
      <c r="H4313" s="181"/>
      <c r="I4313" s="181"/>
      <c r="J4313" s="181"/>
      <c r="K4313" s="625"/>
      <c r="L4313" s="181"/>
    </row>
    <row r="4314" spans="2:12" x14ac:dyDescent="0.25">
      <c r="B4314" s="624"/>
      <c r="C4314" s="181"/>
      <c r="D4314" s="181"/>
      <c r="E4314" s="181"/>
      <c r="F4314" s="181"/>
      <c r="G4314" s="181"/>
      <c r="H4314" s="181"/>
      <c r="I4314" s="181"/>
      <c r="J4314" s="181"/>
      <c r="K4314" s="625"/>
      <c r="L4314" s="181"/>
    </row>
    <row r="4315" spans="2:12" x14ac:dyDescent="0.25">
      <c r="B4315" s="624"/>
      <c r="C4315" s="181"/>
      <c r="D4315" s="181"/>
      <c r="E4315" s="181"/>
      <c r="F4315" s="181"/>
      <c r="G4315" s="181"/>
      <c r="H4315" s="181"/>
      <c r="I4315" s="181"/>
      <c r="J4315" s="181"/>
      <c r="K4315" s="625"/>
      <c r="L4315" s="181"/>
    </row>
    <row r="4316" spans="2:12" x14ac:dyDescent="0.25">
      <c r="B4316" s="624"/>
      <c r="C4316" s="181"/>
      <c r="D4316" s="181"/>
      <c r="E4316" s="181"/>
      <c r="F4316" s="181"/>
      <c r="G4316" s="181"/>
      <c r="H4316" s="181"/>
      <c r="I4316" s="181"/>
      <c r="J4316" s="181"/>
      <c r="K4316" s="625"/>
      <c r="L4316" s="181"/>
    </row>
    <row r="4317" spans="2:12" x14ac:dyDescent="0.25">
      <c r="B4317" s="624"/>
      <c r="C4317" s="181"/>
      <c r="D4317" s="181"/>
      <c r="E4317" s="181"/>
      <c r="F4317" s="181"/>
      <c r="G4317" s="181"/>
      <c r="H4317" s="181"/>
      <c r="I4317" s="181"/>
      <c r="J4317" s="181"/>
      <c r="K4317" s="625"/>
      <c r="L4317" s="181"/>
    </row>
    <row r="4318" spans="2:12" x14ac:dyDescent="0.25">
      <c r="B4318" s="624"/>
      <c r="C4318" s="181"/>
      <c r="D4318" s="181"/>
      <c r="E4318" s="181"/>
      <c r="F4318" s="181"/>
      <c r="G4318" s="181"/>
      <c r="H4318" s="181"/>
      <c r="I4318" s="181"/>
      <c r="J4318" s="181"/>
      <c r="K4318" s="625"/>
      <c r="L4318" s="181"/>
    </row>
    <row r="4319" spans="2:12" x14ac:dyDescent="0.25">
      <c r="B4319" s="624"/>
      <c r="C4319" s="181"/>
      <c r="D4319" s="181"/>
      <c r="E4319" s="181"/>
      <c r="F4319" s="181"/>
      <c r="G4319" s="181"/>
      <c r="H4319" s="181"/>
      <c r="I4319" s="181"/>
      <c r="J4319" s="181"/>
      <c r="K4319" s="625"/>
      <c r="L4319" s="181"/>
    </row>
    <row r="4320" spans="2:12" x14ac:dyDescent="0.25">
      <c r="B4320" s="624"/>
      <c r="C4320" s="181"/>
      <c r="D4320" s="181"/>
      <c r="E4320" s="181"/>
      <c r="F4320" s="181"/>
      <c r="G4320" s="181"/>
      <c r="H4320" s="181"/>
      <c r="I4320" s="181"/>
      <c r="J4320" s="181"/>
      <c r="K4320" s="625"/>
      <c r="L4320" s="181"/>
    </row>
    <row r="4321" spans="2:12" x14ac:dyDescent="0.25">
      <c r="B4321" s="624"/>
      <c r="C4321" s="181"/>
      <c r="D4321" s="181"/>
      <c r="E4321" s="181"/>
      <c r="F4321" s="181"/>
      <c r="G4321" s="181"/>
      <c r="H4321" s="181"/>
      <c r="I4321" s="181"/>
      <c r="J4321" s="181"/>
      <c r="K4321" s="625"/>
      <c r="L4321" s="181"/>
    </row>
    <row r="4322" spans="2:12" x14ac:dyDescent="0.25">
      <c r="B4322" s="624"/>
      <c r="C4322" s="181"/>
      <c r="D4322" s="181"/>
      <c r="E4322" s="181"/>
      <c r="F4322" s="181"/>
      <c r="G4322" s="181"/>
      <c r="H4322" s="181"/>
      <c r="I4322" s="181"/>
      <c r="J4322" s="181"/>
      <c r="K4322" s="625"/>
      <c r="L4322" s="181"/>
    </row>
    <row r="4323" spans="2:12" x14ac:dyDescent="0.25">
      <c r="B4323" s="624"/>
      <c r="C4323" s="181"/>
      <c r="D4323" s="181"/>
      <c r="E4323" s="181"/>
      <c r="F4323" s="181"/>
      <c r="G4323" s="181"/>
      <c r="H4323" s="181"/>
      <c r="I4323" s="181"/>
      <c r="J4323" s="181"/>
      <c r="K4323" s="625"/>
      <c r="L4323" s="181"/>
    </row>
    <row r="4324" spans="2:12" x14ac:dyDescent="0.25">
      <c r="B4324" s="624"/>
      <c r="C4324" s="181"/>
      <c r="D4324" s="181"/>
      <c r="E4324" s="181"/>
      <c r="F4324" s="181"/>
      <c r="G4324" s="181"/>
      <c r="H4324" s="181"/>
      <c r="I4324" s="181"/>
      <c r="J4324" s="181"/>
      <c r="K4324" s="625"/>
      <c r="L4324" s="181"/>
    </row>
    <row r="4325" spans="2:12" x14ac:dyDescent="0.25">
      <c r="B4325" s="624"/>
      <c r="C4325" s="181"/>
      <c r="D4325" s="181"/>
      <c r="E4325" s="181"/>
      <c r="F4325" s="181"/>
      <c r="G4325" s="181"/>
      <c r="H4325" s="181"/>
      <c r="I4325" s="181"/>
      <c r="J4325" s="181"/>
      <c r="K4325" s="625"/>
      <c r="L4325" s="181"/>
    </row>
    <row r="4326" spans="2:12" x14ac:dyDescent="0.25">
      <c r="B4326" s="624"/>
      <c r="C4326" s="181"/>
      <c r="D4326" s="181"/>
      <c r="E4326" s="181"/>
      <c r="F4326" s="181"/>
      <c r="G4326" s="181"/>
      <c r="H4326" s="181"/>
      <c r="I4326" s="181"/>
      <c r="J4326" s="181"/>
      <c r="K4326" s="625"/>
      <c r="L4326" s="181"/>
    </row>
    <row r="4327" spans="2:12" x14ac:dyDescent="0.25">
      <c r="B4327" s="624"/>
      <c r="C4327" s="181"/>
      <c r="D4327" s="181"/>
      <c r="E4327" s="181"/>
      <c r="F4327" s="181"/>
      <c r="G4327" s="181"/>
      <c r="H4327" s="181"/>
      <c r="I4327" s="181"/>
      <c r="J4327" s="181"/>
      <c r="K4327" s="625"/>
      <c r="L4327" s="181"/>
    </row>
    <row r="4328" spans="2:12" x14ac:dyDescent="0.25">
      <c r="B4328" s="624"/>
      <c r="C4328" s="181"/>
      <c r="D4328" s="181"/>
      <c r="E4328" s="181"/>
      <c r="F4328" s="181"/>
      <c r="G4328" s="181"/>
      <c r="H4328" s="181"/>
      <c r="I4328" s="181"/>
      <c r="J4328" s="181"/>
      <c r="K4328" s="625"/>
      <c r="L4328" s="181"/>
    </row>
    <row r="4329" spans="2:12" x14ac:dyDescent="0.25">
      <c r="B4329" s="624"/>
      <c r="C4329" s="181"/>
      <c r="D4329" s="181"/>
      <c r="E4329" s="181"/>
      <c r="F4329" s="181"/>
      <c r="G4329" s="181"/>
      <c r="H4329" s="181"/>
      <c r="I4329" s="181"/>
      <c r="J4329" s="181"/>
      <c r="K4329" s="625"/>
      <c r="L4329" s="181"/>
    </row>
    <row r="4330" spans="2:12" x14ac:dyDescent="0.25">
      <c r="B4330" s="624"/>
      <c r="C4330" s="181"/>
      <c r="D4330" s="181"/>
      <c r="E4330" s="181"/>
      <c r="F4330" s="181"/>
      <c r="G4330" s="181"/>
      <c r="H4330" s="181"/>
      <c r="I4330" s="181"/>
      <c r="J4330" s="181"/>
      <c r="K4330" s="625"/>
      <c r="L4330" s="181"/>
    </row>
    <row r="4331" spans="2:12" x14ac:dyDescent="0.25">
      <c r="B4331" s="624"/>
      <c r="C4331" s="181"/>
      <c r="D4331" s="181"/>
      <c r="E4331" s="181"/>
      <c r="F4331" s="181"/>
      <c r="G4331" s="181"/>
      <c r="H4331" s="181"/>
      <c r="I4331" s="181"/>
      <c r="J4331" s="181"/>
      <c r="K4331" s="625"/>
      <c r="L4331" s="181"/>
    </row>
    <row r="4332" spans="2:12" x14ac:dyDescent="0.25">
      <c r="B4332" s="624"/>
      <c r="C4332" s="181"/>
      <c r="D4332" s="181"/>
      <c r="E4332" s="181"/>
      <c r="F4332" s="181"/>
      <c r="G4332" s="181"/>
      <c r="H4332" s="181"/>
      <c r="I4332" s="181"/>
      <c r="J4332" s="181"/>
      <c r="K4332" s="625"/>
      <c r="L4332" s="181"/>
    </row>
    <row r="4333" spans="2:12" x14ac:dyDescent="0.25">
      <c r="B4333" s="624"/>
      <c r="C4333" s="181"/>
      <c r="D4333" s="181"/>
      <c r="E4333" s="181"/>
      <c r="F4333" s="181"/>
      <c r="G4333" s="181"/>
      <c r="H4333" s="181"/>
      <c r="I4333" s="181"/>
      <c r="J4333" s="181"/>
      <c r="K4333" s="625"/>
      <c r="L4333" s="181"/>
    </row>
    <row r="4334" spans="2:12" x14ac:dyDescent="0.25">
      <c r="B4334" s="624"/>
      <c r="C4334" s="181"/>
      <c r="D4334" s="181"/>
      <c r="E4334" s="181"/>
      <c r="F4334" s="181"/>
      <c r="G4334" s="181"/>
      <c r="H4334" s="181"/>
      <c r="I4334" s="181"/>
      <c r="J4334" s="181"/>
      <c r="K4334" s="625"/>
      <c r="L4334" s="181"/>
    </row>
    <row r="4335" spans="2:12" x14ac:dyDescent="0.25">
      <c r="B4335" s="624"/>
      <c r="C4335" s="181"/>
      <c r="D4335" s="181"/>
      <c r="E4335" s="181"/>
      <c r="F4335" s="181"/>
      <c r="G4335" s="181"/>
      <c r="H4335" s="181"/>
      <c r="I4335" s="181"/>
      <c r="J4335" s="181"/>
      <c r="K4335" s="625"/>
      <c r="L4335" s="181"/>
    </row>
    <row r="4336" spans="2:12" x14ac:dyDescent="0.25">
      <c r="B4336" s="624"/>
      <c r="C4336" s="181"/>
      <c r="D4336" s="181"/>
      <c r="E4336" s="181"/>
      <c r="F4336" s="181"/>
      <c r="G4336" s="181"/>
      <c r="H4336" s="181"/>
      <c r="I4336" s="181"/>
      <c r="J4336" s="181"/>
      <c r="K4336" s="625"/>
      <c r="L4336" s="181"/>
    </row>
    <row r="4337" spans="2:12" x14ac:dyDescent="0.25">
      <c r="B4337" s="624"/>
      <c r="C4337" s="181"/>
      <c r="D4337" s="181"/>
      <c r="E4337" s="181"/>
      <c r="F4337" s="181"/>
      <c r="G4337" s="181"/>
      <c r="H4337" s="181"/>
      <c r="I4337" s="181"/>
      <c r="J4337" s="181"/>
      <c r="K4337" s="625"/>
      <c r="L4337" s="181"/>
    </row>
    <row r="4338" spans="2:12" x14ac:dyDescent="0.25">
      <c r="B4338" s="624"/>
      <c r="C4338" s="181"/>
      <c r="D4338" s="181"/>
      <c r="E4338" s="181"/>
      <c r="F4338" s="181"/>
      <c r="G4338" s="181"/>
      <c r="H4338" s="181"/>
      <c r="I4338" s="181"/>
      <c r="J4338" s="181"/>
      <c r="K4338" s="625"/>
      <c r="L4338" s="181"/>
    </row>
    <row r="4339" spans="2:12" x14ac:dyDescent="0.25">
      <c r="B4339" s="624"/>
      <c r="C4339" s="181"/>
      <c r="D4339" s="181"/>
      <c r="E4339" s="181"/>
      <c r="F4339" s="181"/>
      <c r="G4339" s="181"/>
      <c r="H4339" s="181"/>
      <c r="I4339" s="181"/>
      <c r="J4339" s="181"/>
      <c r="K4339" s="625"/>
      <c r="L4339" s="181"/>
    </row>
    <row r="4340" spans="2:12" x14ac:dyDescent="0.25">
      <c r="B4340" s="624"/>
      <c r="C4340" s="181"/>
      <c r="D4340" s="181"/>
      <c r="E4340" s="181"/>
      <c r="F4340" s="181"/>
      <c r="G4340" s="181"/>
      <c r="H4340" s="181"/>
      <c r="I4340" s="181"/>
      <c r="J4340" s="181"/>
      <c r="K4340" s="625"/>
      <c r="L4340" s="181"/>
    </row>
    <row r="4341" spans="2:12" x14ac:dyDescent="0.25">
      <c r="B4341" s="624"/>
      <c r="C4341" s="181"/>
      <c r="D4341" s="181"/>
      <c r="E4341" s="181"/>
      <c r="F4341" s="181"/>
      <c r="G4341" s="181"/>
      <c r="H4341" s="181"/>
      <c r="I4341" s="181"/>
      <c r="J4341" s="181"/>
      <c r="K4341" s="625"/>
      <c r="L4341" s="181"/>
    </row>
    <row r="4342" spans="2:12" x14ac:dyDescent="0.25">
      <c r="B4342" s="624"/>
      <c r="C4342" s="181"/>
      <c r="D4342" s="181"/>
      <c r="E4342" s="181"/>
      <c r="F4342" s="181"/>
      <c r="G4342" s="181"/>
      <c r="H4342" s="181"/>
      <c r="I4342" s="181"/>
      <c r="J4342" s="181"/>
      <c r="K4342" s="625"/>
      <c r="L4342" s="181"/>
    </row>
    <row r="4343" spans="2:12" x14ac:dyDescent="0.25">
      <c r="B4343" s="624"/>
      <c r="C4343" s="181"/>
      <c r="D4343" s="181"/>
      <c r="E4343" s="181"/>
      <c r="F4343" s="181"/>
      <c r="G4343" s="181"/>
      <c r="H4343" s="181"/>
      <c r="I4343" s="181"/>
      <c r="J4343" s="181"/>
      <c r="K4343" s="625"/>
      <c r="L4343" s="181"/>
    </row>
    <row r="4344" spans="2:12" x14ac:dyDescent="0.25">
      <c r="B4344" s="624"/>
      <c r="C4344" s="181"/>
      <c r="D4344" s="181"/>
      <c r="E4344" s="181"/>
      <c r="F4344" s="181"/>
      <c r="G4344" s="181"/>
      <c r="H4344" s="181"/>
      <c r="I4344" s="181"/>
      <c r="J4344" s="181"/>
      <c r="K4344" s="625"/>
      <c r="L4344" s="181"/>
    </row>
    <row r="4345" spans="2:12" x14ac:dyDescent="0.25">
      <c r="B4345" s="624"/>
      <c r="C4345" s="181"/>
      <c r="D4345" s="181"/>
      <c r="E4345" s="181"/>
      <c r="F4345" s="181"/>
      <c r="G4345" s="181"/>
      <c r="H4345" s="181"/>
      <c r="I4345" s="181"/>
      <c r="J4345" s="181"/>
      <c r="K4345" s="625"/>
      <c r="L4345" s="181"/>
    </row>
    <row r="4346" spans="2:12" x14ac:dyDescent="0.25">
      <c r="B4346" s="624"/>
      <c r="C4346" s="181"/>
      <c r="D4346" s="181"/>
      <c r="E4346" s="181"/>
      <c r="F4346" s="181"/>
      <c r="G4346" s="181"/>
      <c r="H4346" s="181"/>
      <c r="I4346" s="181"/>
      <c r="J4346" s="181"/>
      <c r="K4346" s="625"/>
      <c r="L4346" s="181"/>
    </row>
    <row r="4347" spans="2:12" x14ac:dyDescent="0.25">
      <c r="B4347" s="624"/>
      <c r="C4347" s="181"/>
      <c r="D4347" s="181"/>
      <c r="E4347" s="181"/>
      <c r="F4347" s="181"/>
      <c r="G4347" s="181"/>
      <c r="H4347" s="181"/>
      <c r="I4347" s="181"/>
      <c r="J4347" s="181"/>
      <c r="K4347" s="625"/>
      <c r="L4347" s="181"/>
    </row>
    <row r="4348" spans="2:12" x14ac:dyDescent="0.25">
      <c r="B4348" s="624"/>
      <c r="C4348" s="181"/>
      <c r="D4348" s="181"/>
      <c r="E4348" s="181"/>
      <c r="F4348" s="181"/>
      <c r="G4348" s="181"/>
      <c r="H4348" s="181"/>
      <c r="I4348" s="181"/>
      <c r="J4348" s="181"/>
      <c r="K4348" s="625"/>
      <c r="L4348" s="181"/>
    </row>
    <row r="4349" spans="2:12" x14ac:dyDescent="0.25">
      <c r="B4349" s="624"/>
      <c r="C4349" s="181"/>
      <c r="D4349" s="181"/>
      <c r="E4349" s="181"/>
      <c r="F4349" s="181"/>
      <c r="G4349" s="181"/>
      <c r="H4349" s="181"/>
      <c r="I4349" s="181"/>
      <c r="J4349" s="181"/>
      <c r="K4349" s="625"/>
      <c r="L4349" s="181"/>
    </row>
    <row r="4350" spans="2:12" x14ac:dyDescent="0.25">
      <c r="B4350" s="624"/>
      <c r="C4350" s="181"/>
      <c r="D4350" s="181"/>
      <c r="E4350" s="181"/>
      <c r="F4350" s="181"/>
      <c r="G4350" s="181"/>
      <c r="H4350" s="181"/>
      <c r="I4350" s="181"/>
      <c r="J4350" s="181"/>
      <c r="K4350" s="625"/>
      <c r="L4350" s="181"/>
    </row>
    <row r="4351" spans="2:12" x14ac:dyDescent="0.25">
      <c r="B4351" s="624"/>
      <c r="C4351" s="181"/>
      <c r="D4351" s="181"/>
      <c r="E4351" s="181"/>
      <c r="F4351" s="181"/>
      <c r="G4351" s="181"/>
      <c r="H4351" s="181"/>
      <c r="I4351" s="181"/>
      <c r="J4351" s="181"/>
      <c r="K4351" s="625"/>
      <c r="L4351" s="181"/>
    </row>
    <row r="4352" spans="2:12" x14ac:dyDescent="0.25">
      <c r="B4352" s="624"/>
      <c r="C4352" s="181"/>
      <c r="D4352" s="181"/>
      <c r="E4352" s="181"/>
      <c r="F4352" s="181"/>
      <c r="G4352" s="181"/>
      <c r="H4352" s="181"/>
      <c r="I4352" s="181"/>
      <c r="J4352" s="181"/>
      <c r="K4352" s="625"/>
      <c r="L4352" s="181"/>
    </row>
    <row r="4353" spans="2:12" x14ac:dyDescent="0.25">
      <c r="B4353" s="624"/>
      <c r="C4353" s="181"/>
      <c r="D4353" s="181"/>
      <c r="E4353" s="181"/>
      <c r="F4353" s="181"/>
      <c r="G4353" s="181"/>
      <c r="H4353" s="181"/>
      <c r="I4353" s="181"/>
      <c r="J4353" s="181"/>
      <c r="K4353" s="625"/>
      <c r="L4353" s="181"/>
    </row>
    <row r="4354" spans="2:12" x14ac:dyDescent="0.25">
      <c r="B4354" s="624"/>
      <c r="C4354" s="181"/>
      <c r="D4354" s="181"/>
      <c r="E4354" s="181"/>
      <c r="F4354" s="181"/>
      <c r="G4354" s="181"/>
      <c r="H4354" s="181"/>
      <c r="I4354" s="181"/>
      <c r="J4354" s="181"/>
      <c r="K4354" s="625"/>
      <c r="L4354" s="181"/>
    </row>
    <row r="4355" spans="2:12" x14ac:dyDescent="0.25">
      <c r="B4355" s="624"/>
      <c r="C4355" s="181"/>
      <c r="D4355" s="181"/>
      <c r="E4355" s="181"/>
      <c r="F4355" s="181"/>
      <c r="G4355" s="181"/>
      <c r="H4355" s="181"/>
      <c r="I4355" s="181"/>
      <c r="J4355" s="181"/>
      <c r="K4355" s="625"/>
      <c r="L4355" s="181"/>
    </row>
    <row r="4356" spans="2:12" x14ac:dyDescent="0.25">
      <c r="B4356" s="624"/>
      <c r="C4356" s="181"/>
      <c r="D4356" s="181"/>
      <c r="E4356" s="181"/>
      <c r="F4356" s="181"/>
      <c r="G4356" s="181"/>
      <c r="H4356" s="181"/>
      <c r="I4356" s="181"/>
      <c r="J4356" s="181"/>
      <c r="K4356" s="625"/>
      <c r="L4356" s="181"/>
    </row>
    <row r="4357" spans="2:12" x14ac:dyDescent="0.25">
      <c r="B4357" s="624"/>
      <c r="C4357" s="181"/>
      <c r="D4357" s="181"/>
      <c r="E4357" s="181"/>
      <c r="F4357" s="181"/>
      <c r="G4357" s="181"/>
      <c r="H4357" s="181"/>
      <c r="I4357" s="181"/>
      <c r="J4357" s="181"/>
      <c r="K4357" s="625"/>
      <c r="L4357" s="181"/>
    </row>
    <row r="4358" spans="2:12" x14ac:dyDescent="0.25">
      <c r="B4358" s="624"/>
      <c r="C4358" s="181"/>
      <c r="D4358" s="181"/>
      <c r="E4358" s="181"/>
      <c r="F4358" s="181"/>
      <c r="G4358" s="181"/>
      <c r="H4358" s="181"/>
      <c r="I4358" s="181"/>
      <c r="J4358" s="181"/>
      <c r="K4358" s="625"/>
      <c r="L4358" s="181"/>
    </row>
    <row r="4359" spans="2:12" x14ac:dyDescent="0.25">
      <c r="B4359" s="624"/>
      <c r="C4359" s="181"/>
      <c r="D4359" s="181"/>
      <c r="E4359" s="181"/>
      <c r="F4359" s="181"/>
      <c r="G4359" s="181"/>
      <c r="H4359" s="181"/>
      <c r="I4359" s="181"/>
      <c r="J4359" s="181"/>
      <c r="K4359" s="625"/>
      <c r="L4359" s="181"/>
    </row>
    <row r="4360" spans="2:12" x14ac:dyDescent="0.25">
      <c r="B4360" s="624"/>
      <c r="C4360" s="181"/>
      <c r="D4360" s="181"/>
      <c r="E4360" s="181"/>
      <c r="F4360" s="181"/>
      <c r="G4360" s="181"/>
      <c r="H4360" s="181"/>
      <c r="I4360" s="181"/>
      <c r="J4360" s="181"/>
      <c r="K4360" s="625"/>
      <c r="L4360" s="181"/>
    </row>
    <row r="4361" spans="2:12" x14ac:dyDescent="0.25">
      <c r="B4361" s="624"/>
      <c r="C4361" s="181"/>
      <c r="D4361" s="181"/>
      <c r="E4361" s="181"/>
      <c r="F4361" s="181"/>
      <c r="G4361" s="181"/>
      <c r="H4361" s="181"/>
      <c r="I4361" s="181"/>
      <c r="J4361" s="181"/>
      <c r="K4361" s="625"/>
      <c r="L4361" s="181"/>
    </row>
    <row r="4362" spans="2:12" x14ac:dyDescent="0.25">
      <c r="B4362" s="624"/>
      <c r="C4362" s="181"/>
      <c r="D4362" s="181"/>
      <c r="E4362" s="181"/>
      <c r="F4362" s="181"/>
      <c r="G4362" s="181"/>
      <c r="H4362" s="181"/>
      <c r="I4362" s="181"/>
      <c r="J4362" s="181"/>
      <c r="K4362" s="625"/>
      <c r="L4362" s="181"/>
    </row>
    <row r="4363" spans="2:12" x14ac:dyDescent="0.25">
      <c r="B4363" s="624"/>
      <c r="C4363" s="181"/>
      <c r="D4363" s="181"/>
      <c r="E4363" s="181"/>
      <c r="F4363" s="181"/>
      <c r="G4363" s="181"/>
      <c r="H4363" s="181"/>
      <c r="I4363" s="181"/>
      <c r="J4363" s="181"/>
      <c r="K4363" s="625"/>
      <c r="L4363" s="181"/>
    </row>
    <row r="4364" spans="2:12" x14ac:dyDescent="0.25">
      <c r="B4364" s="624"/>
      <c r="C4364" s="181"/>
      <c r="D4364" s="181"/>
      <c r="E4364" s="181"/>
      <c r="F4364" s="181"/>
      <c r="G4364" s="181"/>
      <c r="H4364" s="181"/>
      <c r="I4364" s="181"/>
      <c r="J4364" s="181"/>
      <c r="K4364" s="625"/>
      <c r="L4364" s="181"/>
    </row>
    <row r="4365" spans="2:12" x14ac:dyDescent="0.25">
      <c r="B4365" s="624"/>
      <c r="C4365" s="181"/>
      <c r="D4365" s="181"/>
      <c r="E4365" s="181"/>
      <c r="F4365" s="181"/>
      <c r="G4365" s="181"/>
      <c r="H4365" s="181"/>
      <c r="I4365" s="181"/>
      <c r="J4365" s="181"/>
      <c r="K4365" s="625"/>
      <c r="L4365" s="181"/>
    </row>
    <row r="4366" spans="2:12" x14ac:dyDescent="0.25">
      <c r="B4366" s="624"/>
      <c r="C4366" s="181"/>
      <c r="D4366" s="181"/>
      <c r="E4366" s="181"/>
      <c r="F4366" s="181"/>
      <c r="G4366" s="181"/>
      <c r="H4366" s="181"/>
      <c r="I4366" s="181"/>
      <c r="J4366" s="181"/>
      <c r="K4366" s="625"/>
      <c r="L4366" s="181"/>
    </row>
    <row r="4367" spans="2:12" x14ac:dyDescent="0.25">
      <c r="B4367" s="624"/>
      <c r="C4367" s="181"/>
      <c r="D4367" s="181"/>
      <c r="E4367" s="181"/>
      <c r="F4367" s="181"/>
      <c r="G4367" s="181"/>
      <c r="H4367" s="181"/>
      <c r="I4367" s="181"/>
      <c r="J4367" s="181"/>
      <c r="K4367" s="625"/>
      <c r="L4367" s="181"/>
    </row>
    <row r="4368" spans="2:12" x14ac:dyDescent="0.25">
      <c r="B4368" s="624"/>
      <c r="C4368" s="181"/>
      <c r="D4368" s="181"/>
      <c r="E4368" s="181"/>
      <c r="F4368" s="181"/>
      <c r="G4368" s="181"/>
      <c r="H4368" s="181"/>
      <c r="I4368" s="181"/>
      <c r="J4368" s="181"/>
      <c r="K4368" s="625"/>
      <c r="L4368" s="181"/>
    </row>
    <row r="4369" spans="2:12" x14ac:dyDescent="0.25">
      <c r="B4369" s="624"/>
      <c r="C4369" s="181"/>
      <c r="D4369" s="181"/>
      <c r="E4369" s="181"/>
      <c r="F4369" s="181"/>
      <c r="G4369" s="181"/>
      <c r="H4369" s="181"/>
      <c r="I4369" s="181"/>
      <c r="J4369" s="181"/>
      <c r="K4369" s="625"/>
      <c r="L4369" s="181"/>
    </row>
    <row r="4370" spans="2:12" x14ac:dyDescent="0.25">
      <c r="B4370" s="624"/>
      <c r="C4370" s="181"/>
      <c r="D4370" s="181"/>
      <c r="E4370" s="181"/>
      <c r="F4370" s="181"/>
      <c r="G4370" s="181"/>
      <c r="H4370" s="181"/>
      <c r="I4370" s="181"/>
      <c r="J4370" s="181"/>
      <c r="K4370" s="625"/>
      <c r="L4370" s="181"/>
    </row>
    <row r="4371" spans="2:12" x14ac:dyDescent="0.25">
      <c r="B4371" s="624"/>
      <c r="C4371" s="181"/>
      <c r="D4371" s="181"/>
      <c r="E4371" s="181"/>
      <c r="F4371" s="181"/>
      <c r="G4371" s="181"/>
      <c r="H4371" s="181"/>
      <c r="I4371" s="181"/>
      <c r="J4371" s="181"/>
      <c r="K4371" s="625"/>
      <c r="L4371" s="181"/>
    </row>
    <row r="4372" spans="2:12" x14ac:dyDescent="0.25">
      <c r="B4372" s="624"/>
      <c r="C4372" s="181"/>
      <c r="D4372" s="181"/>
      <c r="E4372" s="181"/>
      <c r="F4372" s="181"/>
      <c r="G4372" s="181"/>
      <c r="H4372" s="181"/>
      <c r="I4372" s="181"/>
      <c r="J4372" s="181"/>
      <c r="K4372" s="625"/>
      <c r="L4372" s="181"/>
    </row>
    <row r="4373" spans="2:12" x14ac:dyDescent="0.25">
      <c r="B4373" s="624"/>
      <c r="C4373" s="181"/>
      <c r="D4373" s="181"/>
      <c r="E4373" s="181"/>
      <c r="F4373" s="181"/>
      <c r="G4373" s="181"/>
      <c r="H4373" s="181"/>
      <c r="I4373" s="181"/>
      <c r="J4373" s="181"/>
      <c r="K4373" s="625"/>
      <c r="L4373" s="181"/>
    </row>
    <row r="4374" spans="2:12" x14ac:dyDescent="0.25">
      <c r="B4374" s="624"/>
      <c r="C4374" s="181"/>
      <c r="D4374" s="181"/>
      <c r="E4374" s="181"/>
      <c r="F4374" s="181"/>
      <c r="G4374" s="181"/>
      <c r="H4374" s="181"/>
      <c r="I4374" s="181"/>
      <c r="J4374" s="181"/>
      <c r="K4374" s="625"/>
      <c r="L4374" s="181"/>
    </row>
    <row r="4375" spans="2:12" x14ac:dyDescent="0.25">
      <c r="B4375" s="624"/>
      <c r="C4375" s="181"/>
      <c r="D4375" s="181"/>
      <c r="E4375" s="181"/>
      <c r="F4375" s="181"/>
      <c r="G4375" s="181"/>
      <c r="H4375" s="181"/>
      <c r="I4375" s="181"/>
      <c r="J4375" s="181"/>
      <c r="K4375" s="625"/>
      <c r="L4375" s="181"/>
    </row>
    <row r="4376" spans="2:12" x14ac:dyDescent="0.25">
      <c r="B4376" s="624"/>
      <c r="C4376" s="181"/>
      <c r="D4376" s="181"/>
      <c r="E4376" s="181"/>
      <c r="F4376" s="181"/>
      <c r="G4376" s="181"/>
      <c r="H4376" s="181"/>
      <c r="I4376" s="181"/>
      <c r="J4376" s="181"/>
      <c r="K4376" s="625"/>
      <c r="L4376" s="181"/>
    </row>
    <row r="4377" spans="2:12" x14ac:dyDescent="0.25">
      <c r="B4377" s="624"/>
      <c r="C4377" s="181"/>
      <c r="D4377" s="181"/>
      <c r="E4377" s="181"/>
      <c r="F4377" s="181"/>
      <c r="G4377" s="181"/>
      <c r="H4377" s="181"/>
      <c r="I4377" s="181"/>
      <c r="J4377" s="181"/>
      <c r="K4377" s="625"/>
      <c r="L4377" s="181"/>
    </row>
    <row r="4378" spans="2:12" x14ac:dyDescent="0.25">
      <c r="B4378" s="624"/>
      <c r="C4378" s="181"/>
      <c r="D4378" s="181"/>
      <c r="E4378" s="181"/>
      <c r="F4378" s="181"/>
      <c r="G4378" s="181"/>
      <c r="H4378" s="181"/>
      <c r="I4378" s="181"/>
      <c r="J4378" s="181"/>
      <c r="K4378" s="625"/>
      <c r="L4378" s="181"/>
    </row>
    <row r="4379" spans="2:12" x14ac:dyDescent="0.25">
      <c r="B4379" s="624"/>
      <c r="C4379" s="181"/>
      <c r="D4379" s="181"/>
      <c r="E4379" s="181"/>
      <c r="F4379" s="181"/>
      <c r="G4379" s="181"/>
      <c r="H4379" s="181"/>
      <c r="I4379" s="181"/>
      <c r="J4379" s="181"/>
      <c r="K4379" s="625"/>
      <c r="L4379" s="181"/>
    </row>
    <row r="4380" spans="2:12" x14ac:dyDescent="0.25">
      <c r="B4380" s="624"/>
      <c r="C4380" s="181"/>
      <c r="D4380" s="181"/>
      <c r="E4380" s="181"/>
      <c r="F4380" s="181"/>
      <c r="G4380" s="181"/>
      <c r="H4380" s="181"/>
      <c r="I4380" s="181"/>
      <c r="J4380" s="181"/>
      <c r="K4380" s="625"/>
      <c r="L4380" s="181"/>
    </row>
    <row r="4381" spans="2:12" x14ac:dyDescent="0.25">
      <c r="B4381" s="624"/>
      <c r="C4381" s="181"/>
      <c r="D4381" s="181"/>
      <c r="E4381" s="181"/>
      <c r="F4381" s="181"/>
      <c r="G4381" s="181"/>
      <c r="H4381" s="181"/>
      <c r="I4381" s="181"/>
      <c r="J4381" s="181"/>
      <c r="K4381" s="625"/>
      <c r="L4381" s="181"/>
    </row>
    <row r="4382" spans="2:12" x14ac:dyDescent="0.25">
      <c r="B4382" s="624"/>
      <c r="C4382" s="181"/>
      <c r="D4382" s="181"/>
      <c r="E4382" s="181"/>
      <c r="F4382" s="181"/>
      <c r="G4382" s="181"/>
      <c r="H4382" s="181"/>
      <c r="I4382" s="181"/>
      <c r="J4382" s="181"/>
      <c r="K4382" s="625"/>
      <c r="L4382" s="181"/>
    </row>
    <row r="4383" spans="2:12" x14ac:dyDescent="0.25">
      <c r="B4383" s="624"/>
      <c r="C4383" s="181"/>
      <c r="D4383" s="181"/>
      <c r="E4383" s="181"/>
      <c r="F4383" s="181"/>
      <c r="G4383" s="181"/>
      <c r="H4383" s="181"/>
      <c r="I4383" s="181"/>
      <c r="J4383" s="181"/>
      <c r="K4383" s="625"/>
      <c r="L4383" s="181"/>
    </row>
    <row r="4384" spans="2:12" x14ac:dyDescent="0.25">
      <c r="B4384" s="624"/>
      <c r="C4384" s="181"/>
      <c r="D4384" s="181"/>
      <c r="E4384" s="181"/>
      <c r="F4384" s="181"/>
      <c r="G4384" s="181"/>
      <c r="H4384" s="181"/>
      <c r="I4384" s="181"/>
      <c r="J4384" s="181"/>
      <c r="K4384" s="625"/>
      <c r="L4384" s="181"/>
    </row>
    <row r="4385" spans="2:12" x14ac:dyDescent="0.25">
      <c r="B4385" s="624"/>
      <c r="C4385" s="181"/>
      <c r="D4385" s="181"/>
      <c r="E4385" s="181"/>
      <c r="F4385" s="181"/>
      <c r="G4385" s="181"/>
      <c r="H4385" s="181"/>
      <c r="I4385" s="181"/>
      <c r="J4385" s="181"/>
      <c r="K4385" s="625"/>
      <c r="L4385" s="181"/>
    </row>
    <row r="4386" spans="2:12" x14ac:dyDescent="0.25">
      <c r="B4386" s="624"/>
      <c r="C4386" s="181"/>
      <c r="D4386" s="181"/>
      <c r="E4386" s="181"/>
      <c r="F4386" s="181"/>
      <c r="G4386" s="181"/>
      <c r="H4386" s="181"/>
      <c r="I4386" s="181"/>
      <c r="J4386" s="181"/>
      <c r="K4386" s="625"/>
      <c r="L4386" s="181"/>
    </row>
    <row r="4387" spans="2:12" x14ac:dyDescent="0.25">
      <c r="B4387" s="624"/>
      <c r="C4387" s="181"/>
      <c r="D4387" s="181"/>
      <c r="E4387" s="181"/>
      <c r="F4387" s="181"/>
      <c r="G4387" s="181"/>
      <c r="H4387" s="181"/>
      <c r="I4387" s="181"/>
      <c r="J4387" s="181"/>
      <c r="K4387" s="625"/>
      <c r="L4387" s="181"/>
    </row>
    <row r="4388" spans="2:12" x14ac:dyDescent="0.25">
      <c r="B4388" s="624"/>
      <c r="C4388" s="181"/>
      <c r="D4388" s="181"/>
      <c r="E4388" s="181"/>
      <c r="F4388" s="181"/>
      <c r="G4388" s="181"/>
      <c r="H4388" s="181"/>
      <c r="I4388" s="181"/>
      <c r="J4388" s="181"/>
      <c r="K4388" s="625"/>
      <c r="L4388" s="181"/>
    </row>
    <row r="4389" spans="2:12" x14ac:dyDescent="0.25">
      <c r="B4389" s="624"/>
      <c r="C4389" s="181"/>
      <c r="D4389" s="181"/>
      <c r="E4389" s="181"/>
      <c r="F4389" s="181"/>
      <c r="G4389" s="181"/>
      <c r="H4389" s="181"/>
      <c r="I4389" s="181"/>
      <c r="J4389" s="181"/>
      <c r="K4389" s="625"/>
      <c r="L4389" s="181"/>
    </row>
    <row r="4390" spans="2:12" x14ac:dyDescent="0.25">
      <c r="B4390" s="624"/>
      <c r="C4390" s="181"/>
      <c r="D4390" s="181"/>
      <c r="E4390" s="181"/>
      <c r="F4390" s="181"/>
      <c r="G4390" s="181"/>
      <c r="H4390" s="181"/>
      <c r="I4390" s="181"/>
      <c r="J4390" s="181"/>
      <c r="K4390" s="625"/>
      <c r="L4390" s="181"/>
    </row>
    <row r="4391" spans="2:12" x14ac:dyDescent="0.25">
      <c r="B4391" s="624"/>
      <c r="C4391" s="181"/>
      <c r="D4391" s="181"/>
      <c r="E4391" s="181"/>
      <c r="F4391" s="181"/>
      <c r="G4391" s="181"/>
      <c r="H4391" s="181"/>
      <c r="I4391" s="181"/>
      <c r="J4391" s="181"/>
      <c r="K4391" s="625"/>
      <c r="L4391" s="181"/>
    </row>
    <row r="4392" spans="2:12" x14ac:dyDescent="0.25">
      <c r="B4392" s="624"/>
      <c r="C4392" s="181"/>
      <c r="D4392" s="181"/>
      <c r="E4392" s="181"/>
      <c r="F4392" s="181"/>
      <c r="G4392" s="181"/>
      <c r="H4392" s="181"/>
      <c r="I4392" s="181"/>
      <c r="J4392" s="181"/>
      <c r="K4392" s="625"/>
      <c r="L4392" s="181"/>
    </row>
    <row r="4393" spans="2:12" x14ac:dyDescent="0.25">
      <c r="B4393" s="624"/>
      <c r="C4393" s="181"/>
      <c r="D4393" s="181"/>
      <c r="E4393" s="181"/>
      <c r="F4393" s="181"/>
      <c r="G4393" s="181"/>
      <c r="H4393" s="181"/>
      <c r="I4393" s="181"/>
      <c r="J4393" s="181"/>
      <c r="K4393" s="625"/>
      <c r="L4393" s="181"/>
    </row>
    <row r="4394" spans="2:12" x14ac:dyDescent="0.25">
      <c r="B4394" s="624"/>
      <c r="C4394" s="181"/>
      <c r="D4394" s="181"/>
      <c r="E4394" s="181"/>
      <c r="F4394" s="181"/>
      <c r="G4394" s="181"/>
      <c r="H4394" s="181"/>
      <c r="I4394" s="181"/>
      <c r="J4394" s="181"/>
      <c r="K4394" s="625"/>
      <c r="L4394" s="181"/>
    </row>
    <row r="4395" spans="2:12" x14ac:dyDescent="0.25">
      <c r="B4395" s="624"/>
      <c r="C4395" s="181"/>
      <c r="D4395" s="181"/>
      <c r="E4395" s="181"/>
      <c r="F4395" s="181"/>
      <c r="G4395" s="181"/>
      <c r="H4395" s="181"/>
      <c r="I4395" s="181"/>
      <c r="J4395" s="181"/>
      <c r="K4395" s="625"/>
      <c r="L4395" s="181"/>
    </row>
    <row r="4396" spans="2:12" x14ac:dyDescent="0.25">
      <c r="B4396" s="624"/>
      <c r="C4396" s="181"/>
      <c r="D4396" s="181"/>
      <c r="E4396" s="181"/>
      <c r="F4396" s="181"/>
      <c r="G4396" s="181"/>
      <c r="H4396" s="181"/>
      <c r="I4396" s="181"/>
      <c r="J4396" s="181"/>
      <c r="K4396" s="625"/>
      <c r="L4396" s="181"/>
    </row>
    <row r="4397" spans="2:12" x14ac:dyDescent="0.25">
      <c r="B4397" s="624"/>
      <c r="C4397" s="181"/>
      <c r="D4397" s="181"/>
      <c r="E4397" s="181"/>
      <c r="F4397" s="181"/>
      <c r="G4397" s="181"/>
      <c r="H4397" s="181"/>
      <c r="I4397" s="181"/>
      <c r="J4397" s="181"/>
      <c r="K4397" s="625"/>
      <c r="L4397" s="181"/>
    </row>
    <row r="4398" spans="2:12" x14ac:dyDescent="0.25">
      <c r="B4398" s="624"/>
      <c r="C4398" s="181"/>
      <c r="D4398" s="181"/>
      <c r="E4398" s="181"/>
      <c r="F4398" s="181"/>
      <c r="G4398" s="181"/>
      <c r="H4398" s="181"/>
      <c r="I4398" s="181"/>
      <c r="J4398" s="181"/>
      <c r="K4398" s="625"/>
      <c r="L4398" s="181"/>
    </row>
    <row r="4399" spans="2:12" x14ac:dyDescent="0.25">
      <c r="B4399" s="624"/>
      <c r="C4399" s="181"/>
      <c r="D4399" s="181"/>
      <c r="E4399" s="181"/>
      <c r="F4399" s="181"/>
      <c r="G4399" s="181"/>
      <c r="H4399" s="181"/>
      <c r="I4399" s="181"/>
      <c r="J4399" s="181"/>
      <c r="K4399" s="625"/>
      <c r="L4399" s="181"/>
    </row>
    <row r="4400" spans="2:12" x14ac:dyDescent="0.25">
      <c r="B4400" s="624"/>
      <c r="C4400" s="181"/>
      <c r="D4400" s="181"/>
      <c r="E4400" s="181"/>
      <c r="F4400" s="181"/>
      <c r="G4400" s="181"/>
      <c r="H4400" s="181"/>
      <c r="I4400" s="181"/>
      <c r="J4400" s="181"/>
      <c r="K4400" s="625"/>
      <c r="L4400" s="181"/>
    </row>
    <row r="4401" spans="2:12" x14ac:dyDescent="0.25">
      <c r="B4401" s="624"/>
      <c r="C4401" s="181"/>
      <c r="D4401" s="181"/>
      <c r="E4401" s="181"/>
      <c r="F4401" s="181"/>
      <c r="G4401" s="181"/>
      <c r="H4401" s="181"/>
      <c r="I4401" s="181"/>
      <c r="J4401" s="181"/>
      <c r="K4401" s="625"/>
      <c r="L4401" s="181"/>
    </row>
    <row r="4402" spans="2:12" x14ac:dyDescent="0.25">
      <c r="B4402" s="624"/>
      <c r="C4402" s="181"/>
      <c r="D4402" s="181"/>
      <c r="E4402" s="181"/>
      <c r="F4402" s="181"/>
      <c r="G4402" s="181"/>
      <c r="H4402" s="181"/>
      <c r="I4402" s="181"/>
      <c r="J4402" s="181"/>
      <c r="K4402" s="625"/>
      <c r="L4402" s="181"/>
    </row>
    <row r="4403" spans="2:12" x14ac:dyDescent="0.25">
      <c r="B4403" s="624"/>
      <c r="C4403" s="181"/>
      <c r="D4403" s="181"/>
      <c r="E4403" s="181"/>
      <c r="F4403" s="181"/>
      <c r="G4403" s="181"/>
      <c r="H4403" s="181"/>
      <c r="I4403" s="181"/>
      <c r="J4403" s="181"/>
      <c r="K4403" s="625"/>
      <c r="L4403" s="181"/>
    </row>
    <row r="4404" spans="2:12" x14ac:dyDescent="0.25">
      <c r="B4404" s="624"/>
      <c r="C4404" s="181"/>
      <c r="D4404" s="181"/>
      <c r="E4404" s="181"/>
      <c r="F4404" s="181"/>
      <c r="G4404" s="181"/>
      <c r="H4404" s="181"/>
      <c r="I4404" s="181"/>
      <c r="J4404" s="181"/>
      <c r="K4404" s="625"/>
      <c r="L4404" s="181"/>
    </row>
    <row r="4405" spans="2:12" x14ac:dyDescent="0.25">
      <c r="B4405" s="624"/>
      <c r="C4405" s="181"/>
      <c r="D4405" s="181"/>
      <c r="E4405" s="181"/>
      <c r="F4405" s="181"/>
      <c r="G4405" s="181"/>
      <c r="H4405" s="181"/>
      <c r="I4405" s="181"/>
      <c r="J4405" s="181"/>
      <c r="K4405" s="625"/>
      <c r="L4405" s="181"/>
    </row>
    <row r="4406" spans="2:12" x14ac:dyDescent="0.25">
      <c r="B4406" s="624"/>
      <c r="C4406" s="181"/>
      <c r="D4406" s="181"/>
      <c r="E4406" s="181"/>
      <c r="F4406" s="181"/>
      <c r="G4406" s="181"/>
      <c r="H4406" s="181"/>
      <c r="I4406" s="181"/>
      <c r="J4406" s="181"/>
      <c r="K4406" s="625"/>
      <c r="L4406" s="181"/>
    </row>
    <row r="4407" spans="2:12" x14ac:dyDescent="0.25">
      <c r="B4407" s="624"/>
      <c r="C4407" s="181"/>
      <c r="D4407" s="181"/>
      <c r="E4407" s="181"/>
      <c r="F4407" s="181"/>
      <c r="G4407" s="181"/>
      <c r="H4407" s="181"/>
      <c r="I4407" s="181"/>
      <c r="J4407" s="181"/>
      <c r="K4407" s="625"/>
      <c r="L4407" s="181"/>
    </row>
    <row r="4408" spans="2:12" x14ac:dyDescent="0.25">
      <c r="B4408" s="624"/>
      <c r="C4408" s="181"/>
      <c r="D4408" s="181"/>
      <c r="E4408" s="181"/>
      <c r="F4408" s="181"/>
      <c r="G4408" s="181"/>
      <c r="H4408" s="181"/>
      <c r="I4408" s="181"/>
      <c r="J4408" s="181"/>
      <c r="K4408" s="625"/>
      <c r="L4408" s="181"/>
    </row>
    <row r="4409" spans="2:12" x14ac:dyDescent="0.25">
      <c r="B4409" s="624"/>
      <c r="C4409" s="181"/>
      <c r="D4409" s="181"/>
      <c r="E4409" s="181"/>
      <c r="F4409" s="181"/>
      <c r="G4409" s="181"/>
      <c r="H4409" s="181"/>
      <c r="I4409" s="181"/>
      <c r="J4409" s="181"/>
      <c r="K4409" s="625"/>
      <c r="L4409" s="181"/>
    </row>
    <row r="4410" spans="2:12" x14ac:dyDescent="0.25">
      <c r="B4410" s="624"/>
      <c r="C4410" s="181"/>
      <c r="D4410" s="181"/>
      <c r="E4410" s="181"/>
      <c r="F4410" s="181"/>
      <c r="G4410" s="181"/>
      <c r="H4410" s="181"/>
      <c r="I4410" s="181"/>
      <c r="J4410" s="181"/>
      <c r="K4410" s="625"/>
      <c r="L4410" s="181"/>
    </row>
    <row r="4411" spans="2:12" x14ac:dyDescent="0.25">
      <c r="B4411" s="624"/>
      <c r="C4411" s="181"/>
      <c r="D4411" s="181"/>
      <c r="E4411" s="181"/>
      <c r="F4411" s="181"/>
      <c r="G4411" s="181"/>
      <c r="H4411" s="181"/>
      <c r="I4411" s="181"/>
      <c r="J4411" s="181"/>
      <c r="K4411" s="625"/>
      <c r="L4411" s="181"/>
    </row>
    <row r="4412" spans="2:12" x14ac:dyDescent="0.25">
      <c r="B4412" s="624"/>
      <c r="C4412" s="181"/>
      <c r="D4412" s="181"/>
      <c r="E4412" s="181"/>
      <c r="F4412" s="181"/>
      <c r="G4412" s="181"/>
      <c r="H4412" s="181"/>
      <c r="I4412" s="181"/>
      <c r="J4412" s="181"/>
      <c r="K4412" s="625"/>
      <c r="L4412" s="181"/>
    </row>
    <row r="4413" spans="2:12" x14ac:dyDescent="0.25">
      <c r="B4413" s="624"/>
      <c r="C4413" s="181"/>
      <c r="D4413" s="181"/>
      <c r="E4413" s="181"/>
      <c r="F4413" s="181"/>
      <c r="G4413" s="181"/>
      <c r="H4413" s="181"/>
      <c r="I4413" s="181"/>
      <c r="J4413" s="181"/>
      <c r="K4413" s="625"/>
      <c r="L4413" s="181"/>
    </row>
    <row r="4414" spans="2:12" x14ac:dyDescent="0.25">
      <c r="B4414" s="624"/>
      <c r="C4414" s="181"/>
      <c r="D4414" s="181"/>
      <c r="E4414" s="181"/>
      <c r="F4414" s="181"/>
      <c r="G4414" s="181"/>
      <c r="H4414" s="181"/>
      <c r="I4414" s="181"/>
      <c r="J4414" s="181"/>
      <c r="K4414" s="625"/>
      <c r="L4414" s="181"/>
    </row>
    <row r="4415" spans="2:12" x14ac:dyDescent="0.25">
      <c r="B4415" s="624"/>
      <c r="C4415" s="181"/>
      <c r="D4415" s="181"/>
      <c r="E4415" s="181"/>
      <c r="F4415" s="181"/>
      <c r="G4415" s="181"/>
      <c r="H4415" s="181"/>
      <c r="I4415" s="181"/>
      <c r="J4415" s="181"/>
      <c r="K4415" s="625"/>
      <c r="L4415" s="181"/>
    </row>
    <row r="4416" spans="2:12" x14ac:dyDescent="0.25">
      <c r="B4416" s="624"/>
      <c r="C4416" s="181"/>
      <c r="D4416" s="181"/>
      <c r="E4416" s="181"/>
      <c r="F4416" s="181"/>
      <c r="G4416" s="181"/>
      <c r="H4416" s="181"/>
      <c r="I4416" s="181"/>
      <c r="J4416" s="181"/>
      <c r="K4416" s="625"/>
      <c r="L4416" s="181"/>
    </row>
    <row r="4417" spans="2:12" x14ac:dyDescent="0.25">
      <c r="B4417" s="624"/>
      <c r="C4417" s="181"/>
      <c r="D4417" s="181"/>
      <c r="E4417" s="181"/>
      <c r="F4417" s="181"/>
      <c r="G4417" s="181"/>
      <c r="H4417" s="181"/>
      <c r="I4417" s="181"/>
      <c r="J4417" s="181"/>
      <c r="K4417" s="625"/>
      <c r="L4417" s="181"/>
    </row>
    <row r="4418" spans="2:12" x14ac:dyDescent="0.25">
      <c r="B4418" s="624"/>
      <c r="C4418" s="181"/>
      <c r="D4418" s="181"/>
      <c r="E4418" s="181"/>
      <c r="F4418" s="181"/>
      <c r="G4418" s="181"/>
      <c r="H4418" s="181"/>
      <c r="I4418" s="181"/>
      <c r="J4418" s="181"/>
      <c r="K4418" s="625"/>
      <c r="L4418" s="181"/>
    </row>
    <row r="4419" spans="2:12" x14ac:dyDescent="0.25">
      <c r="B4419" s="624"/>
      <c r="C4419" s="181"/>
      <c r="D4419" s="181"/>
      <c r="E4419" s="181"/>
      <c r="F4419" s="181"/>
      <c r="G4419" s="181"/>
      <c r="H4419" s="181"/>
      <c r="I4419" s="181"/>
      <c r="J4419" s="181"/>
      <c r="K4419" s="625"/>
      <c r="L4419" s="181"/>
    </row>
    <row r="4420" spans="2:12" x14ac:dyDescent="0.25">
      <c r="B4420" s="624"/>
      <c r="C4420" s="181"/>
      <c r="D4420" s="181"/>
      <c r="E4420" s="181"/>
      <c r="F4420" s="181"/>
      <c r="G4420" s="181"/>
      <c r="H4420" s="181"/>
      <c r="I4420" s="181"/>
      <c r="J4420" s="181"/>
      <c r="K4420" s="625"/>
      <c r="L4420" s="181"/>
    </row>
    <row r="4421" spans="2:12" x14ac:dyDescent="0.25">
      <c r="B4421" s="624"/>
      <c r="C4421" s="181"/>
      <c r="D4421" s="181"/>
      <c r="E4421" s="181"/>
      <c r="F4421" s="181"/>
      <c r="G4421" s="181"/>
      <c r="H4421" s="181"/>
      <c r="I4421" s="181"/>
      <c r="J4421" s="181"/>
      <c r="K4421" s="625"/>
      <c r="L4421" s="181"/>
    </row>
    <row r="4422" spans="2:12" x14ac:dyDescent="0.25">
      <c r="B4422" s="624"/>
      <c r="C4422" s="181"/>
      <c r="D4422" s="181"/>
      <c r="E4422" s="181"/>
      <c r="F4422" s="181"/>
      <c r="G4422" s="181"/>
      <c r="H4422" s="181"/>
      <c r="I4422" s="181"/>
      <c r="J4422" s="181"/>
      <c r="K4422" s="625"/>
      <c r="L4422" s="181"/>
    </row>
    <row r="4423" spans="2:12" x14ac:dyDescent="0.25">
      <c r="B4423" s="624"/>
      <c r="C4423" s="181"/>
      <c r="D4423" s="181"/>
      <c r="E4423" s="181"/>
      <c r="F4423" s="181"/>
      <c r="G4423" s="181"/>
      <c r="H4423" s="181"/>
      <c r="I4423" s="181"/>
      <c r="J4423" s="181"/>
      <c r="K4423" s="625"/>
      <c r="L4423" s="181"/>
    </row>
    <row r="4424" spans="2:12" x14ac:dyDescent="0.25">
      <c r="B4424" s="624"/>
      <c r="C4424" s="181"/>
      <c r="D4424" s="181"/>
      <c r="E4424" s="181"/>
      <c r="F4424" s="181"/>
      <c r="G4424" s="181"/>
      <c r="H4424" s="181"/>
      <c r="I4424" s="181"/>
      <c r="J4424" s="181"/>
      <c r="K4424" s="625"/>
      <c r="L4424" s="181"/>
    </row>
    <row r="4425" spans="2:12" x14ac:dyDescent="0.25">
      <c r="B4425" s="624"/>
      <c r="C4425" s="181"/>
      <c r="D4425" s="181"/>
      <c r="E4425" s="181"/>
      <c r="F4425" s="181"/>
      <c r="G4425" s="181"/>
      <c r="H4425" s="181"/>
      <c r="I4425" s="181"/>
      <c r="J4425" s="181"/>
      <c r="K4425" s="625"/>
      <c r="L4425" s="181"/>
    </row>
    <row r="4426" spans="2:12" x14ac:dyDescent="0.25">
      <c r="B4426" s="624"/>
      <c r="C4426" s="181"/>
      <c r="D4426" s="181"/>
      <c r="E4426" s="181"/>
      <c r="F4426" s="181"/>
      <c r="G4426" s="181"/>
      <c r="H4426" s="181"/>
      <c r="I4426" s="181"/>
      <c r="J4426" s="181"/>
      <c r="K4426" s="625"/>
      <c r="L4426" s="181"/>
    </row>
    <row r="4427" spans="2:12" x14ac:dyDescent="0.25">
      <c r="B4427" s="624"/>
      <c r="C4427" s="181"/>
      <c r="D4427" s="181"/>
      <c r="E4427" s="181"/>
      <c r="F4427" s="181"/>
      <c r="G4427" s="181"/>
      <c r="H4427" s="181"/>
      <c r="I4427" s="181"/>
      <c r="J4427" s="181"/>
      <c r="K4427" s="625"/>
      <c r="L4427" s="181"/>
    </row>
    <row r="4428" spans="2:12" x14ac:dyDescent="0.25">
      <c r="B4428" s="624"/>
      <c r="C4428" s="181"/>
      <c r="D4428" s="181"/>
      <c r="E4428" s="181"/>
      <c r="F4428" s="181"/>
      <c r="G4428" s="181"/>
      <c r="H4428" s="181"/>
      <c r="I4428" s="181"/>
      <c r="J4428" s="181"/>
      <c r="K4428" s="625"/>
      <c r="L4428" s="181"/>
    </row>
    <row r="4429" spans="2:12" x14ac:dyDescent="0.25">
      <c r="B4429" s="624"/>
      <c r="C4429" s="181"/>
      <c r="D4429" s="181"/>
      <c r="E4429" s="181"/>
      <c r="F4429" s="181"/>
      <c r="G4429" s="181"/>
      <c r="H4429" s="181"/>
      <c r="I4429" s="181"/>
      <c r="J4429" s="181"/>
      <c r="K4429" s="625"/>
      <c r="L4429" s="181"/>
    </row>
    <row r="4430" spans="2:12" x14ac:dyDescent="0.25">
      <c r="B4430" s="624"/>
      <c r="C4430" s="181"/>
      <c r="D4430" s="181"/>
      <c r="E4430" s="181"/>
      <c r="F4430" s="181"/>
      <c r="G4430" s="181"/>
      <c r="H4430" s="181"/>
      <c r="I4430" s="181"/>
      <c r="J4430" s="181"/>
      <c r="K4430" s="625"/>
      <c r="L4430" s="181"/>
    </row>
    <row r="4431" spans="2:12" x14ac:dyDescent="0.25">
      <c r="B4431" s="624"/>
      <c r="C4431" s="181"/>
      <c r="D4431" s="181"/>
      <c r="E4431" s="181"/>
      <c r="F4431" s="181"/>
      <c r="G4431" s="181"/>
      <c r="H4431" s="181"/>
      <c r="I4431" s="181"/>
      <c r="J4431" s="181"/>
      <c r="K4431" s="625"/>
      <c r="L4431" s="181"/>
    </row>
    <row r="4432" spans="2:12" x14ac:dyDescent="0.25">
      <c r="B4432" s="624"/>
      <c r="C4432" s="181"/>
      <c r="D4432" s="181"/>
      <c r="E4432" s="181"/>
      <c r="F4432" s="181"/>
      <c r="G4432" s="181"/>
      <c r="H4432" s="181"/>
      <c r="I4432" s="181"/>
      <c r="J4432" s="181"/>
      <c r="K4432" s="625"/>
      <c r="L4432" s="181"/>
    </row>
    <row r="4433" spans="2:12" x14ac:dyDescent="0.25">
      <c r="B4433" s="624"/>
      <c r="C4433" s="181"/>
      <c r="D4433" s="181"/>
      <c r="E4433" s="181"/>
      <c r="F4433" s="181"/>
      <c r="G4433" s="181"/>
      <c r="H4433" s="181"/>
      <c r="I4433" s="181"/>
      <c r="J4433" s="181"/>
      <c r="K4433" s="625"/>
      <c r="L4433" s="181"/>
    </row>
    <row r="4434" spans="2:12" x14ac:dyDescent="0.25">
      <c r="B4434" s="624"/>
      <c r="C4434" s="181"/>
      <c r="D4434" s="181"/>
      <c r="E4434" s="181"/>
      <c r="F4434" s="181"/>
      <c r="G4434" s="181"/>
      <c r="H4434" s="181"/>
      <c r="I4434" s="181"/>
      <c r="J4434" s="181"/>
      <c r="K4434" s="625"/>
      <c r="L4434" s="181"/>
    </row>
    <row r="4435" spans="2:12" x14ac:dyDescent="0.25">
      <c r="B4435" s="624"/>
      <c r="C4435" s="181"/>
      <c r="D4435" s="181"/>
      <c r="E4435" s="181"/>
      <c r="F4435" s="181"/>
      <c r="G4435" s="181"/>
      <c r="H4435" s="181"/>
      <c r="I4435" s="181"/>
      <c r="J4435" s="181"/>
      <c r="K4435" s="625"/>
      <c r="L4435" s="181"/>
    </row>
    <row r="4436" spans="2:12" x14ac:dyDescent="0.25">
      <c r="B4436" s="624"/>
      <c r="C4436" s="181"/>
      <c r="D4436" s="181"/>
      <c r="E4436" s="181"/>
      <c r="F4436" s="181"/>
      <c r="G4436" s="181"/>
      <c r="H4436" s="181"/>
      <c r="I4436" s="181"/>
      <c r="J4436" s="181"/>
      <c r="K4436" s="625"/>
      <c r="L4436" s="181"/>
    </row>
    <row r="4437" spans="2:12" x14ac:dyDescent="0.25">
      <c r="B4437" s="624"/>
      <c r="C4437" s="181"/>
      <c r="D4437" s="181"/>
      <c r="E4437" s="181"/>
      <c r="F4437" s="181"/>
      <c r="G4437" s="181"/>
      <c r="H4437" s="181"/>
      <c r="I4437" s="181"/>
      <c r="J4437" s="181"/>
      <c r="K4437" s="625"/>
      <c r="L4437" s="181"/>
    </row>
    <row r="4438" spans="2:12" x14ac:dyDescent="0.25">
      <c r="B4438" s="624"/>
      <c r="C4438" s="181"/>
      <c r="D4438" s="181"/>
      <c r="E4438" s="181"/>
      <c r="F4438" s="181"/>
      <c r="G4438" s="181"/>
      <c r="H4438" s="181"/>
      <c r="I4438" s="181"/>
      <c r="J4438" s="181"/>
      <c r="K4438" s="625"/>
      <c r="L4438" s="181"/>
    </row>
    <row r="4439" spans="2:12" x14ac:dyDescent="0.25">
      <c r="B4439" s="624"/>
      <c r="C4439" s="181"/>
      <c r="D4439" s="181"/>
      <c r="E4439" s="181"/>
      <c r="F4439" s="181"/>
      <c r="G4439" s="181"/>
      <c r="H4439" s="181"/>
      <c r="I4439" s="181"/>
      <c r="J4439" s="181"/>
      <c r="K4439" s="625"/>
      <c r="L4439" s="181"/>
    </row>
    <row r="4440" spans="2:12" x14ac:dyDescent="0.25">
      <c r="B4440" s="624"/>
      <c r="C4440" s="181"/>
      <c r="D4440" s="181"/>
      <c r="E4440" s="181"/>
      <c r="F4440" s="181"/>
      <c r="G4440" s="181"/>
      <c r="H4440" s="181"/>
      <c r="I4440" s="181"/>
      <c r="J4440" s="181"/>
      <c r="K4440" s="625"/>
      <c r="L4440" s="181"/>
    </row>
    <row r="4441" spans="2:12" x14ac:dyDescent="0.25">
      <c r="B4441" s="624"/>
      <c r="C4441" s="181"/>
      <c r="D4441" s="181"/>
      <c r="E4441" s="181"/>
      <c r="F4441" s="181"/>
      <c r="G4441" s="181"/>
      <c r="H4441" s="181"/>
      <c r="I4441" s="181"/>
      <c r="J4441" s="181"/>
      <c r="K4441" s="625"/>
      <c r="L4441" s="181"/>
    </row>
    <row r="4442" spans="2:12" x14ac:dyDescent="0.25">
      <c r="B4442" s="624"/>
      <c r="C4442" s="181"/>
      <c r="D4442" s="181"/>
      <c r="E4442" s="181"/>
      <c r="F4442" s="181"/>
      <c r="G4442" s="181"/>
      <c r="H4442" s="181"/>
      <c r="I4442" s="181"/>
      <c r="J4442" s="181"/>
      <c r="K4442" s="625"/>
      <c r="L4442" s="181"/>
    </row>
    <row r="4443" spans="2:12" x14ac:dyDescent="0.25">
      <c r="B4443" s="624"/>
      <c r="C4443" s="181"/>
      <c r="D4443" s="181"/>
      <c r="E4443" s="181"/>
      <c r="F4443" s="181"/>
      <c r="G4443" s="181"/>
      <c r="H4443" s="181"/>
      <c r="I4443" s="181"/>
      <c r="J4443" s="181"/>
      <c r="K4443" s="625"/>
      <c r="L4443" s="181"/>
    </row>
    <row r="4444" spans="2:12" x14ac:dyDescent="0.25">
      <c r="B4444" s="624"/>
      <c r="C4444" s="181"/>
      <c r="D4444" s="181"/>
      <c r="E4444" s="181"/>
      <c r="F4444" s="181"/>
      <c r="G4444" s="181"/>
      <c r="H4444" s="181"/>
      <c r="I4444" s="181"/>
      <c r="J4444" s="181"/>
      <c r="K4444" s="625"/>
      <c r="L4444" s="181"/>
    </row>
    <row r="4445" spans="2:12" x14ac:dyDescent="0.25">
      <c r="B4445" s="624"/>
      <c r="C4445" s="181"/>
      <c r="D4445" s="181"/>
      <c r="E4445" s="181"/>
      <c r="F4445" s="181"/>
      <c r="G4445" s="181"/>
      <c r="H4445" s="181"/>
      <c r="I4445" s="181"/>
      <c r="J4445" s="181"/>
      <c r="K4445" s="625"/>
      <c r="L4445" s="181"/>
    </row>
    <row r="4446" spans="2:12" x14ac:dyDescent="0.25">
      <c r="B4446" s="624"/>
      <c r="C4446" s="181"/>
      <c r="D4446" s="181"/>
      <c r="E4446" s="181"/>
      <c r="F4446" s="181"/>
      <c r="G4446" s="181"/>
      <c r="H4446" s="181"/>
      <c r="I4446" s="181"/>
      <c r="J4446" s="181"/>
      <c r="K4446" s="625"/>
      <c r="L4446" s="181"/>
    </row>
    <row r="4447" spans="2:12" x14ac:dyDescent="0.25">
      <c r="B4447" s="624"/>
      <c r="C4447" s="181"/>
      <c r="D4447" s="181"/>
      <c r="E4447" s="181"/>
      <c r="F4447" s="181"/>
      <c r="G4447" s="181"/>
      <c r="H4447" s="181"/>
      <c r="I4447" s="181"/>
      <c r="J4447" s="181"/>
      <c r="K4447" s="625"/>
      <c r="L4447" s="181"/>
    </row>
    <row r="4448" spans="2:12" x14ac:dyDescent="0.25">
      <c r="B4448" s="624"/>
      <c r="C4448" s="181"/>
      <c r="D4448" s="181"/>
      <c r="E4448" s="181"/>
      <c r="F4448" s="181"/>
      <c r="G4448" s="181"/>
      <c r="H4448" s="181"/>
      <c r="I4448" s="181"/>
      <c r="J4448" s="181"/>
      <c r="K4448" s="625"/>
      <c r="L4448" s="181"/>
    </row>
    <row r="4449" spans="2:12" x14ac:dyDescent="0.25">
      <c r="B4449" s="624"/>
      <c r="C4449" s="181"/>
      <c r="D4449" s="181"/>
      <c r="E4449" s="181"/>
      <c r="F4449" s="181"/>
      <c r="G4449" s="181"/>
      <c r="H4449" s="181"/>
      <c r="I4449" s="181"/>
      <c r="J4449" s="181"/>
      <c r="K4449" s="625"/>
      <c r="L4449" s="181"/>
    </row>
    <row r="4450" spans="2:12" x14ac:dyDescent="0.25">
      <c r="B4450" s="624"/>
      <c r="C4450" s="181"/>
      <c r="D4450" s="181"/>
      <c r="E4450" s="181"/>
      <c r="F4450" s="181"/>
      <c r="G4450" s="181"/>
      <c r="H4450" s="181"/>
      <c r="I4450" s="181"/>
      <c r="J4450" s="181"/>
      <c r="K4450" s="625"/>
      <c r="L4450" s="181"/>
    </row>
    <row r="4451" spans="2:12" x14ac:dyDescent="0.25">
      <c r="B4451" s="624"/>
      <c r="C4451" s="181"/>
      <c r="D4451" s="181"/>
      <c r="E4451" s="181"/>
      <c r="F4451" s="181"/>
      <c r="G4451" s="181"/>
      <c r="H4451" s="181"/>
      <c r="I4451" s="181"/>
      <c r="J4451" s="181"/>
      <c r="K4451" s="625"/>
      <c r="L4451" s="181"/>
    </row>
    <row r="4452" spans="2:12" x14ac:dyDescent="0.25">
      <c r="B4452" s="624"/>
      <c r="C4452" s="181"/>
      <c r="D4452" s="181"/>
      <c r="E4452" s="181"/>
      <c r="F4452" s="181"/>
      <c r="G4452" s="181"/>
      <c r="H4452" s="181"/>
      <c r="I4452" s="181"/>
      <c r="J4452" s="181"/>
      <c r="K4452" s="625"/>
      <c r="L4452" s="181"/>
    </row>
    <row r="4453" spans="2:12" x14ac:dyDescent="0.25">
      <c r="B4453" s="624"/>
      <c r="C4453" s="181"/>
      <c r="D4453" s="181"/>
      <c r="E4453" s="181"/>
      <c r="F4453" s="181"/>
      <c r="G4453" s="181"/>
      <c r="H4453" s="181"/>
      <c r="I4453" s="181"/>
      <c r="J4453" s="181"/>
      <c r="K4453" s="625"/>
      <c r="L4453" s="181"/>
    </row>
    <row r="4454" spans="2:12" x14ac:dyDescent="0.25">
      <c r="B4454" s="624"/>
      <c r="C4454" s="181"/>
      <c r="D4454" s="181"/>
      <c r="E4454" s="181"/>
      <c r="F4454" s="181"/>
      <c r="G4454" s="181"/>
      <c r="H4454" s="181"/>
      <c r="I4454" s="181"/>
      <c r="J4454" s="181"/>
      <c r="K4454" s="625"/>
      <c r="L4454" s="181"/>
    </row>
    <row r="4455" spans="2:12" x14ac:dyDescent="0.25">
      <c r="B4455" s="624"/>
      <c r="C4455" s="181"/>
      <c r="D4455" s="181"/>
      <c r="E4455" s="181"/>
      <c r="F4455" s="181"/>
      <c r="G4455" s="181"/>
      <c r="H4455" s="181"/>
      <c r="I4455" s="181"/>
      <c r="J4455" s="181"/>
      <c r="K4455" s="625"/>
      <c r="L4455" s="181"/>
    </row>
    <row r="4456" spans="2:12" x14ac:dyDescent="0.25">
      <c r="B4456" s="624"/>
      <c r="C4456" s="181"/>
      <c r="D4456" s="181"/>
      <c r="E4456" s="181"/>
      <c r="F4456" s="181"/>
      <c r="G4456" s="181"/>
      <c r="H4456" s="181"/>
      <c r="I4456" s="181"/>
      <c r="J4456" s="181"/>
      <c r="K4456" s="625"/>
      <c r="L4456" s="181"/>
    </row>
    <row r="4457" spans="2:12" x14ac:dyDescent="0.25">
      <c r="B4457" s="624"/>
      <c r="C4457" s="181"/>
      <c r="D4457" s="181"/>
      <c r="E4457" s="181"/>
      <c r="F4457" s="181"/>
      <c r="G4457" s="181"/>
      <c r="H4457" s="181"/>
      <c r="I4457" s="181"/>
      <c r="J4457" s="181"/>
      <c r="K4457" s="625"/>
      <c r="L4457" s="181"/>
    </row>
    <row r="4458" spans="2:12" x14ac:dyDescent="0.25">
      <c r="B4458" s="624"/>
      <c r="C4458" s="181"/>
      <c r="D4458" s="181"/>
      <c r="E4458" s="181"/>
      <c r="F4458" s="181"/>
      <c r="G4458" s="181"/>
      <c r="H4458" s="181"/>
      <c r="I4458" s="181"/>
      <c r="J4458" s="181"/>
      <c r="K4458" s="625"/>
      <c r="L4458" s="181"/>
    </row>
    <row r="4459" spans="2:12" x14ac:dyDescent="0.25">
      <c r="B4459" s="624"/>
      <c r="C4459" s="181"/>
      <c r="D4459" s="181"/>
      <c r="E4459" s="181"/>
      <c r="F4459" s="181"/>
      <c r="G4459" s="181"/>
      <c r="H4459" s="181"/>
      <c r="I4459" s="181"/>
      <c r="J4459" s="181"/>
      <c r="K4459" s="625"/>
      <c r="L4459" s="181"/>
    </row>
    <row r="4460" spans="2:12" x14ac:dyDescent="0.25">
      <c r="B4460" s="624"/>
      <c r="C4460" s="181"/>
      <c r="D4460" s="181"/>
      <c r="E4460" s="181"/>
      <c r="F4460" s="181"/>
      <c r="G4460" s="181"/>
      <c r="H4460" s="181"/>
      <c r="I4460" s="181"/>
      <c r="J4460" s="181"/>
      <c r="K4460" s="625"/>
      <c r="L4460" s="181"/>
    </row>
    <row r="4461" spans="2:12" x14ac:dyDescent="0.25">
      <c r="B4461" s="624"/>
      <c r="C4461" s="181"/>
      <c r="D4461" s="181"/>
      <c r="E4461" s="181"/>
      <c r="F4461" s="181"/>
      <c r="G4461" s="181"/>
      <c r="H4461" s="181"/>
      <c r="I4461" s="181"/>
      <c r="J4461" s="181"/>
      <c r="K4461" s="625"/>
      <c r="L4461" s="181"/>
    </row>
    <row r="4462" spans="2:12" x14ac:dyDescent="0.25">
      <c r="B4462" s="624"/>
      <c r="C4462" s="181"/>
      <c r="D4462" s="181"/>
      <c r="E4462" s="181"/>
      <c r="F4462" s="181"/>
      <c r="G4462" s="181"/>
      <c r="H4462" s="181"/>
      <c r="I4462" s="181"/>
      <c r="J4462" s="181"/>
      <c r="K4462" s="625"/>
      <c r="L4462" s="181"/>
    </row>
    <row r="4463" spans="2:12" x14ac:dyDescent="0.25">
      <c r="B4463" s="624"/>
      <c r="C4463" s="181"/>
      <c r="D4463" s="181"/>
      <c r="E4463" s="181"/>
      <c r="F4463" s="181"/>
      <c r="G4463" s="181"/>
      <c r="H4463" s="181"/>
      <c r="I4463" s="181"/>
      <c r="J4463" s="181"/>
      <c r="K4463" s="625"/>
      <c r="L4463" s="181"/>
    </row>
    <row r="4464" spans="2:12" x14ac:dyDescent="0.25">
      <c r="B4464" s="624"/>
      <c r="C4464" s="181"/>
      <c r="D4464" s="181"/>
      <c r="E4464" s="181"/>
      <c r="F4464" s="181"/>
      <c r="G4464" s="181"/>
      <c r="H4464" s="181"/>
      <c r="I4464" s="181"/>
      <c r="J4464" s="181"/>
      <c r="K4464" s="625"/>
      <c r="L4464" s="181"/>
    </row>
    <row r="4465" spans="2:12" x14ac:dyDescent="0.25">
      <c r="B4465" s="624"/>
      <c r="C4465" s="181"/>
      <c r="D4465" s="181"/>
      <c r="E4465" s="181"/>
      <c r="F4465" s="181"/>
      <c r="G4465" s="181"/>
      <c r="H4465" s="181"/>
      <c r="I4465" s="181"/>
      <c r="J4465" s="181"/>
      <c r="K4465" s="625"/>
      <c r="L4465" s="181"/>
    </row>
    <row r="4466" spans="2:12" x14ac:dyDescent="0.25">
      <c r="B4466" s="624"/>
      <c r="C4466" s="181"/>
      <c r="D4466" s="181"/>
      <c r="E4466" s="181"/>
      <c r="F4466" s="181"/>
      <c r="G4466" s="181"/>
      <c r="H4466" s="181"/>
      <c r="I4466" s="181"/>
      <c r="J4466" s="181"/>
      <c r="K4466" s="625"/>
      <c r="L4466" s="181"/>
    </row>
    <row r="4467" spans="2:12" x14ac:dyDescent="0.25">
      <c r="B4467" s="624"/>
      <c r="C4467" s="181"/>
      <c r="D4467" s="181"/>
      <c r="E4467" s="181"/>
      <c r="F4467" s="181"/>
      <c r="G4467" s="181"/>
      <c r="H4467" s="181"/>
      <c r="I4467" s="181"/>
      <c r="J4467" s="181"/>
      <c r="K4467" s="625"/>
      <c r="L4467" s="181"/>
    </row>
    <row r="4468" spans="2:12" x14ac:dyDescent="0.25">
      <c r="B4468" s="624"/>
      <c r="C4468" s="181"/>
      <c r="D4468" s="181"/>
      <c r="E4468" s="181"/>
      <c r="F4468" s="181"/>
      <c r="G4468" s="181"/>
      <c r="H4468" s="181"/>
      <c r="I4468" s="181"/>
      <c r="J4468" s="181"/>
      <c r="K4468" s="625"/>
      <c r="L4468" s="181"/>
    </row>
    <row r="4469" spans="2:12" x14ac:dyDescent="0.25">
      <c r="B4469" s="624"/>
      <c r="C4469" s="181"/>
      <c r="D4469" s="181"/>
      <c r="E4469" s="181"/>
      <c r="F4469" s="181"/>
      <c r="G4469" s="181"/>
      <c r="H4469" s="181"/>
      <c r="I4469" s="181"/>
      <c r="J4469" s="181"/>
      <c r="K4469" s="625"/>
      <c r="L4469" s="181"/>
    </row>
    <row r="4470" spans="2:12" x14ac:dyDescent="0.25">
      <c r="B4470" s="624"/>
      <c r="C4470" s="181"/>
      <c r="D4470" s="181"/>
      <c r="E4470" s="181"/>
      <c r="F4470" s="181"/>
      <c r="G4470" s="181"/>
      <c r="H4470" s="181"/>
      <c r="I4470" s="181"/>
      <c r="J4470" s="181"/>
      <c r="K4470" s="625"/>
      <c r="L4470" s="181"/>
    </row>
    <row r="4471" spans="2:12" x14ac:dyDescent="0.25">
      <c r="B4471" s="624"/>
      <c r="C4471" s="181"/>
      <c r="D4471" s="181"/>
      <c r="E4471" s="181"/>
      <c r="F4471" s="181"/>
      <c r="G4471" s="181"/>
      <c r="H4471" s="181"/>
      <c r="I4471" s="181"/>
      <c r="J4471" s="181"/>
      <c r="K4471" s="625"/>
      <c r="L4471" s="181"/>
    </row>
    <row r="4472" spans="2:12" x14ac:dyDescent="0.25">
      <c r="B4472" s="624"/>
      <c r="C4472" s="181"/>
      <c r="D4472" s="181"/>
      <c r="E4472" s="181"/>
      <c r="F4472" s="181"/>
      <c r="G4472" s="181"/>
      <c r="H4472" s="181"/>
      <c r="I4472" s="181"/>
      <c r="J4472" s="181"/>
      <c r="K4472" s="625"/>
      <c r="L4472" s="181"/>
    </row>
    <row r="4473" spans="2:12" x14ac:dyDescent="0.25">
      <c r="B4473" s="624"/>
      <c r="C4473" s="181"/>
      <c r="D4473" s="181"/>
      <c r="E4473" s="181"/>
      <c r="F4473" s="181"/>
      <c r="G4473" s="181"/>
      <c r="H4473" s="181"/>
      <c r="I4473" s="181"/>
      <c r="J4473" s="181"/>
      <c r="K4473" s="625"/>
      <c r="L4473" s="181"/>
    </row>
    <row r="4474" spans="2:12" x14ac:dyDescent="0.25">
      <c r="B4474" s="624"/>
      <c r="C4474" s="181"/>
      <c r="D4474" s="181"/>
      <c r="E4474" s="181"/>
      <c r="F4474" s="181"/>
      <c r="G4474" s="181"/>
      <c r="H4474" s="181"/>
      <c r="I4474" s="181"/>
      <c r="J4474" s="181"/>
      <c r="K4474" s="625"/>
      <c r="L4474" s="181"/>
    </row>
    <row r="4475" spans="2:12" x14ac:dyDescent="0.25">
      <c r="B4475" s="624"/>
      <c r="C4475" s="181"/>
      <c r="D4475" s="181"/>
      <c r="E4475" s="181"/>
      <c r="F4475" s="181"/>
      <c r="G4475" s="181"/>
      <c r="H4475" s="181"/>
      <c r="I4475" s="181"/>
      <c r="J4475" s="181"/>
      <c r="K4475" s="625"/>
      <c r="L4475" s="181"/>
    </row>
    <row r="4476" spans="2:12" x14ac:dyDescent="0.25">
      <c r="B4476" s="624"/>
      <c r="C4476" s="181"/>
      <c r="D4476" s="181"/>
      <c r="E4476" s="181"/>
      <c r="F4476" s="181"/>
      <c r="G4476" s="181"/>
      <c r="H4476" s="181"/>
      <c r="I4476" s="181"/>
      <c r="J4476" s="181"/>
      <c r="K4476" s="625"/>
      <c r="L4476" s="181"/>
    </row>
    <row r="4477" spans="2:12" x14ac:dyDescent="0.25">
      <c r="B4477" s="624"/>
      <c r="C4477" s="181"/>
      <c r="D4477" s="181"/>
      <c r="E4477" s="181"/>
      <c r="F4477" s="181"/>
      <c r="G4477" s="181"/>
      <c r="H4477" s="181"/>
      <c r="I4477" s="181"/>
      <c r="J4477" s="181"/>
      <c r="K4477" s="625"/>
      <c r="L4477" s="181"/>
    </row>
    <row r="4478" spans="2:12" x14ac:dyDescent="0.25">
      <c r="B4478" s="624"/>
      <c r="C4478" s="181"/>
      <c r="D4478" s="181"/>
      <c r="E4478" s="181"/>
      <c r="F4478" s="181"/>
      <c r="G4478" s="181"/>
      <c r="H4478" s="181"/>
      <c r="I4478" s="181"/>
      <c r="J4478" s="181"/>
      <c r="K4478" s="625"/>
      <c r="L4478" s="181"/>
    </row>
    <row r="4479" spans="2:12" x14ac:dyDescent="0.25">
      <c r="B4479" s="624"/>
      <c r="C4479" s="181"/>
      <c r="D4479" s="181"/>
      <c r="E4479" s="181"/>
      <c r="F4479" s="181"/>
      <c r="G4479" s="181"/>
      <c r="H4479" s="181"/>
      <c r="I4479" s="181"/>
      <c r="J4479" s="181"/>
      <c r="K4479" s="625"/>
      <c r="L4479" s="181"/>
    </row>
    <row r="4480" spans="2:12" x14ac:dyDescent="0.25">
      <c r="B4480" s="624"/>
      <c r="C4480" s="181"/>
      <c r="D4480" s="181"/>
      <c r="E4480" s="181"/>
      <c r="F4480" s="181"/>
      <c r="G4480" s="181"/>
      <c r="H4480" s="181"/>
      <c r="I4480" s="181"/>
      <c r="J4480" s="181"/>
      <c r="K4480" s="625"/>
      <c r="L4480" s="181"/>
    </row>
    <row r="4481" spans="2:12" x14ac:dyDescent="0.25">
      <c r="B4481" s="624"/>
      <c r="C4481" s="181"/>
      <c r="D4481" s="181"/>
      <c r="E4481" s="181"/>
      <c r="F4481" s="181"/>
      <c r="G4481" s="181"/>
      <c r="H4481" s="181"/>
      <c r="I4481" s="181"/>
      <c r="J4481" s="181"/>
      <c r="K4481" s="625"/>
      <c r="L4481" s="181"/>
    </row>
    <row r="4482" spans="2:12" x14ac:dyDescent="0.25">
      <c r="B4482" s="624"/>
      <c r="C4482" s="181"/>
      <c r="D4482" s="181"/>
      <c r="E4482" s="181"/>
      <c r="F4482" s="181"/>
      <c r="G4482" s="181"/>
      <c r="H4482" s="181"/>
      <c r="I4482" s="181"/>
      <c r="J4482" s="181"/>
      <c r="K4482" s="625"/>
      <c r="L4482" s="181"/>
    </row>
    <row r="4483" spans="2:12" x14ac:dyDescent="0.25">
      <c r="B4483" s="624"/>
      <c r="C4483" s="181"/>
      <c r="D4483" s="181"/>
      <c r="E4483" s="181"/>
      <c r="F4483" s="181"/>
      <c r="G4483" s="181"/>
      <c r="H4483" s="181"/>
      <c r="I4483" s="181"/>
      <c r="J4483" s="181"/>
      <c r="K4483" s="625"/>
      <c r="L4483" s="181"/>
    </row>
    <row r="4484" spans="2:12" x14ac:dyDescent="0.25">
      <c r="B4484" s="624"/>
      <c r="C4484" s="181"/>
      <c r="D4484" s="181"/>
      <c r="E4484" s="181"/>
      <c r="F4484" s="181"/>
      <c r="G4484" s="181"/>
      <c r="H4484" s="181"/>
      <c r="I4484" s="181"/>
      <c r="J4484" s="181"/>
      <c r="K4484" s="625"/>
      <c r="L4484" s="181"/>
    </row>
    <row r="4485" spans="2:12" x14ac:dyDescent="0.25">
      <c r="B4485" s="624"/>
      <c r="C4485" s="181"/>
      <c r="D4485" s="181"/>
      <c r="E4485" s="181"/>
      <c r="F4485" s="181"/>
      <c r="G4485" s="181"/>
      <c r="H4485" s="181"/>
      <c r="I4485" s="181"/>
      <c r="J4485" s="181"/>
      <c r="K4485" s="625"/>
      <c r="L4485" s="181"/>
    </row>
    <row r="4486" spans="2:12" x14ac:dyDescent="0.25">
      <c r="B4486" s="624"/>
      <c r="C4486" s="181"/>
      <c r="D4486" s="181"/>
      <c r="E4486" s="181"/>
      <c r="F4486" s="181"/>
      <c r="G4486" s="181"/>
      <c r="H4486" s="181"/>
      <c r="I4486" s="181"/>
      <c r="J4486" s="181"/>
      <c r="K4486" s="625"/>
      <c r="L4486" s="181"/>
    </row>
    <row r="4487" spans="2:12" x14ac:dyDescent="0.25">
      <c r="B4487" s="624"/>
      <c r="C4487" s="181"/>
      <c r="D4487" s="181"/>
      <c r="E4487" s="181"/>
      <c r="F4487" s="181"/>
      <c r="G4487" s="181"/>
      <c r="H4487" s="181"/>
      <c r="I4487" s="181"/>
      <c r="J4487" s="181"/>
      <c r="K4487" s="625"/>
      <c r="L4487" s="181"/>
    </row>
    <row r="4488" spans="2:12" x14ac:dyDescent="0.25">
      <c r="B4488" s="624"/>
      <c r="C4488" s="181"/>
      <c r="D4488" s="181"/>
      <c r="E4488" s="181"/>
      <c r="F4488" s="181"/>
      <c r="G4488" s="181"/>
      <c r="H4488" s="181"/>
      <c r="I4488" s="181"/>
      <c r="J4488" s="181"/>
      <c r="K4488" s="625"/>
      <c r="L4488" s="181"/>
    </row>
    <row r="4489" spans="2:12" x14ac:dyDescent="0.25">
      <c r="B4489" s="624"/>
      <c r="C4489" s="181"/>
      <c r="D4489" s="181"/>
      <c r="E4489" s="181"/>
      <c r="F4489" s="181"/>
      <c r="G4489" s="181"/>
      <c r="H4489" s="181"/>
      <c r="I4489" s="181"/>
      <c r="J4489" s="181"/>
      <c r="K4489" s="625"/>
      <c r="L4489" s="181"/>
    </row>
    <row r="4490" spans="2:12" x14ac:dyDescent="0.25">
      <c r="B4490" s="624"/>
      <c r="C4490" s="181"/>
      <c r="D4490" s="181"/>
      <c r="E4490" s="181"/>
      <c r="F4490" s="181"/>
      <c r="G4490" s="181"/>
      <c r="H4490" s="181"/>
      <c r="I4490" s="181"/>
      <c r="J4490" s="181"/>
      <c r="K4490" s="625"/>
      <c r="L4490" s="181"/>
    </row>
    <row r="4491" spans="2:12" x14ac:dyDescent="0.25">
      <c r="B4491" s="624"/>
      <c r="C4491" s="181"/>
      <c r="D4491" s="181"/>
      <c r="E4491" s="181"/>
      <c r="F4491" s="181"/>
      <c r="G4491" s="181"/>
      <c r="H4491" s="181"/>
      <c r="I4491" s="181"/>
      <c r="J4491" s="181"/>
      <c r="K4491" s="625"/>
      <c r="L4491" s="181"/>
    </row>
    <row r="4492" spans="2:12" x14ac:dyDescent="0.25">
      <c r="B4492" s="624"/>
      <c r="C4492" s="181"/>
      <c r="D4492" s="181"/>
      <c r="E4492" s="181"/>
      <c r="F4492" s="181"/>
      <c r="G4492" s="181"/>
      <c r="H4492" s="181"/>
      <c r="I4492" s="181"/>
      <c r="J4492" s="181"/>
      <c r="K4492" s="625"/>
      <c r="L4492" s="181"/>
    </row>
    <row r="4493" spans="2:12" x14ac:dyDescent="0.25">
      <c r="B4493" s="624"/>
      <c r="C4493" s="181"/>
      <c r="D4493" s="181"/>
      <c r="E4493" s="181"/>
      <c r="F4493" s="181"/>
      <c r="G4493" s="181"/>
      <c r="H4493" s="181"/>
      <c r="I4493" s="181"/>
      <c r="J4493" s="181"/>
      <c r="K4493" s="625"/>
      <c r="L4493" s="181"/>
    </row>
    <row r="4494" spans="2:12" x14ac:dyDescent="0.25">
      <c r="B4494" s="624"/>
      <c r="C4494" s="181"/>
      <c r="D4494" s="181"/>
      <c r="E4494" s="181"/>
      <c r="F4494" s="181"/>
      <c r="G4494" s="181"/>
      <c r="H4494" s="181"/>
      <c r="I4494" s="181"/>
      <c r="J4494" s="181"/>
      <c r="K4494" s="625"/>
      <c r="L4494" s="181"/>
    </row>
    <row r="4495" spans="2:12" x14ac:dyDescent="0.25">
      <c r="B4495" s="624"/>
      <c r="C4495" s="181"/>
      <c r="D4495" s="181"/>
      <c r="E4495" s="181"/>
      <c r="F4495" s="181"/>
      <c r="G4495" s="181"/>
      <c r="H4495" s="181"/>
      <c r="I4495" s="181"/>
      <c r="J4495" s="181"/>
      <c r="K4495" s="625"/>
      <c r="L4495" s="181"/>
    </row>
    <row r="4496" spans="2:12" x14ac:dyDescent="0.25">
      <c r="B4496" s="624"/>
      <c r="C4496" s="181"/>
      <c r="D4496" s="181"/>
      <c r="E4496" s="181"/>
      <c r="F4496" s="181"/>
      <c r="G4496" s="181"/>
      <c r="H4496" s="181"/>
      <c r="I4496" s="181"/>
      <c r="J4496" s="181"/>
      <c r="K4496" s="625"/>
      <c r="L4496" s="181"/>
    </row>
    <row r="4497" spans="2:12" x14ac:dyDescent="0.25">
      <c r="B4497" s="624"/>
      <c r="C4497" s="181"/>
      <c r="D4497" s="181"/>
      <c r="E4497" s="181"/>
      <c r="F4497" s="181"/>
      <c r="G4497" s="181"/>
      <c r="H4497" s="181"/>
      <c r="I4497" s="181"/>
      <c r="J4497" s="181"/>
      <c r="K4497" s="625"/>
      <c r="L4497" s="181"/>
    </row>
    <row r="4498" spans="2:12" x14ac:dyDescent="0.25">
      <c r="B4498" s="624"/>
      <c r="C4498" s="181"/>
      <c r="D4498" s="181"/>
      <c r="E4498" s="181"/>
      <c r="F4498" s="181"/>
      <c r="G4498" s="181"/>
      <c r="H4498" s="181"/>
      <c r="I4498" s="181"/>
      <c r="J4498" s="181"/>
      <c r="K4498" s="625"/>
      <c r="L4498" s="181"/>
    </row>
    <row r="4499" spans="2:12" x14ac:dyDescent="0.25">
      <c r="B4499" s="624"/>
      <c r="C4499" s="181"/>
      <c r="D4499" s="181"/>
      <c r="E4499" s="181"/>
      <c r="F4499" s="181"/>
      <c r="G4499" s="181"/>
      <c r="H4499" s="181"/>
      <c r="I4499" s="181"/>
      <c r="J4499" s="181"/>
      <c r="K4499" s="625"/>
      <c r="L4499" s="181"/>
    </row>
    <row r="4500" spans="2:12" x14ac:dyDescent="0.25">
      <c r="B4500" s="624"/>
      <c r="C4500" s="181"/>
      <c r="D4500" s="181"/>
      <c r="E4500" s="181"/>
      <c r="F4500" s="181"/>
      <c r="G4500" s="181"/>
      <c r="H4500" s="181"/>
      <c r="I4500" s="181"/>
      <c r="J4500" s="181"/>
      <c r="K4500" s="625"/>
      <c r="L4500" s="181"/>
    </row>
    <row r="4501" spans="2:12" x14ac:dyDescent="0.25">
      <c r="B4501" s="624"/>
      <c r="C4501" s="181"/>
      <c r="D4501" s="181"/>
      <c r="E4501" s="181"/>
      <c r="F4501" s="181"/>
      <c r="G4501" s="181"/>
      <c r="H4501" s="181"/>
      <c r="I4501" s="181"/>
      <c r="J4501" s="181"/>
      <c r="K4501" s="625"/>
      <c r="L4501" s="181"/>
    </row>
    <row r="4502" spans="2:12" x14ac:dyDescent="0.25">
      <c r="B4502" s="624"/>
      <c r="C4502" s="181"/>
      <c r="D4502" s="181"/>
      <c r="E4502" s="181"/>
      <c r="F4502" s="181"/>
      <c r="G4502" s="181"/>
      <c r="H4502" s="181"/>
      <c r="I4502" s="181"/>
      <c r="J4502" s="181"/>
      <c r="K4502" s="625"/>
      <c r="L4502" s="181"/>
    </row>
    <row r="4503" spans="2:12" x14ac:dyDescent="0.25">
      <c r="B4503" s="624"/>
      <c r="C4503" s="181"/>
      <c r="D4503" s="181"/>
      <c r="E4503" s="181"/>
      <c r="F4503" s="181"/>
      <c r="G4503" s="181"/>
      <c r="H4503" s="181"/>
      <c r="I4503" s="181"/>
      <c r="J4503" s="181"/>
      <c r="K4503" s="625"/>
      <c r="L4503" s="181"/>
    </row>
    <row r="4504" spans="2:12" x14ac:dyDescent="0.25">
      <c r="B4504" s="624"/>
      <c r="C4504" s="181"/>
      <c r="D4504" s="181"/>
      <c r="E4504" s="181"/>
      <c r="F4504" s="181"/>
      <c r="G4504" s="181"/>
      <c r="H4504" s="181"/>
      <c r="I4504" s="181"/>
      <c r="J4504" s="181"/>
      <c r="K4504" s="625"/>
      <c r="L4504" s="181"/>
    </row>
    <row r="4505" spans="2:12" x14ac:dyDescent="0.25">
      <c r="B4505" s="624"/>
      <c r="C4505" s="181"/>
      <c r="D4505" s="181"/>
      <c r="E4505" s="181"/>
      <c r="F4505" s="181"/>
      <c r="G4505" s="181"/>
      <c r="H4505" s="181"/>
      <c r="I4505" s="181"/>
      <c r="J4505" s="181"/>
      <c r="K4505" s="625"/>
      <c r="L4505" s="181"/>
    </row>
    <row r="4506" spans="2:12" x14ac:dyDescent="0.25">
      <c r="B4506" s="624"/>
      <c r="C4506" s="181"/>
      <c r="D4506" s="181"/>
      <c r="E4506" s="181"/>
      <c r="F4506" s="181"/>
      <c r="G4506" s="181"/>
      <c r="H4506" s="181"/>
      <c r="I4506" s="181"/>
      <c r="J4506" s="181"/>
      <c r="K4506" s="625"/>
      <c r="L4506" s="181"/>
    </row>
    <row r="4507" spans="2:12" x14ac:dyDescent="0.25">
      <c r="B4507" s="624"/>
      <c r="C4507" s="181"/>
      <c r="D4507" s="181"/>
      <c r="E4507" s="181"/>
      <c r="F4507" s="181"/>
      <c r="G4507" s="181"/>
      <c r="H4507" s="181"/>
      <c r="I4507" s="181"/>
      <c r="J4507" s="181"/>
      <c r="K4507" s="625"/>
      <c r="L4507" s="181"/>
    </row>
    <row r="4508" spans="2:12" x14ac:dyDescent="0.25">
      <c r="B4508" s="624"/>
      <c r="C4508" s="181"/>
      <c r="D4508" s="181"/>
      <c r="E4508" s="181"/>
      <c r="F4508" s="181"/>
      <c r="G4508" s="181"/>
      <c r="H4508" s="181"/>
      <c r="I4508" s="181"/>
      <c r="J4508" s="181"/>
      <c r="K4508" s="625"/>
      <c r="L4508" s="181"/>
    </row>
    <row r="4509" spans="2:12" x14ac:dyDescent="0.25">
      <c r="B4509" s="624"/>
      <c r="C4509" s="181"/>
      <c r="D4509" s="181"/>
      <c r="E4509" s="181"/>
      <c r="F4509" s="181"/>
      <c r="G4509" s="181"/>
      <c r="H4509" s="181"/>
      <c r="I4509" s="181"/>
      <c r="J4509" s="181"/>
      <c r="K4509" s="625"/>
      <c r="L4509" s="181"/>
    </row>
    <row r="4510" spans="2:12" x14ac:dyDescent="0.25">
      <c r="B4510" s="624"/>
      <c r="C4510" s="181"/>
      <c r="D4510" s="181"/>
      <c r="E4510" s="181"/>
      <c r="F4510" s="181"/>
      <c r="G4510" s="181"/>
      <c r="H4510" s="181"/>
      <c r="I4510" s="181"/>
      <c r="J4510" s="181"/>
      <c r="K4510" s="625"/>
      <c r="L4510" s="181"/>
    </row>
    <row r="4511" spans="2:12" x14ac:dyDescent="0.25">
      <c r="B4511" s="624"/>
      <c r="C4511" s="181"/>
      <c r="D4511" s="181"/>
      <c r="E4511" s="181"/>
      <c r="F4511" s="181"/>
      <c r="G4511" s="181"/>
      <c r="H4511" s="181"/>
      <c r="I4511" s="181"/>
      <c r="J4511" s="181"/>
      <c r="K4511" s="625"/>
      <c r="L4511" s="181"/>
    </row>
    <row r="4512" spans="2:12" x14ac:dyDescent="0.25">
      <c r="B4512" s="624"/>
      <c r="C4512" s="181"/>
      <c r="D4512" s="181"/>
      <c r="E4512" s="181"/>
      <c r="F4512" s="181"/>
      <c r="G4512" s="181"/>
      <c r="H4512" s="181"/>
      <c r="I4512" s="181"/>
      <c r="J4512" s="181"/>
      <c r="K4512" s="625"/>
      <c r="L4512" s="181"/>
    </row>
    <row r="4513" spans="2:12" x14ac:dyDescent="0.25">
      <c r="B4513" s="624"/>
      <c r="C4513" s="181"/>
      <c r="D4513" s="181"/>
      <c r="E4513" s="181"/>
      <c r="F4513" s="181"/>
      <c r="G4513" s="181"/>
      <c r="H4513" s="181"/>
      <c r="I4513" s="181"/>
      <c r="J4513" s="181"/>
      <c r="K4513" s="625"/>
      <c r="L4513" s="181"/>
    </row>
    <row r="4514" spans="2:12" x14ac:dyDescent="0.25">
      <c r="B4514" s="624"/>
      <c r="C4514" s="181"/>
      <c r="D4514" s="181"/>
      <c r="E4514" s="181"/>
      <c r="F4514" s="181"/>
      <c r="G4514" s="181"/>
      <c r="H4514" s="181"/>
      <c r="I4514" s="181"/>
      <c r="J4514" s="181"/>
      <c r="K4514" s="625"/>
      <c r="L4514" s="181"/>
    </row>
    <row r="4515" spans="2:12" x14ac:dyDescent="0.25">
      <c r="B4515" s="624"/>
      <c r="C4515" s="181"/>
      <c r="D4515" s="181"/>
      <c r="E4515" s="181"/>
      <c r="F4515" s="181"/>
      <c r="G4515" s="181"/>
      <c r="H4515" s="181"/>
      <c r="I4515" s="181"/>
      <c r="J4515" s="181"/>
      <c r="K4515" s="625"/>
      <c r="L4515" s="181"/>
    </row>
    <row r="4516" spans="2:12" x14ac:dyDescent="0.25">
      <c r="B4516" s="624"/>
      <c r="C4516" s="181"/>
      <c r="D4516" s="181"/>
      <c r="E4516" s="181"/>
      <c r="F4516" s="181"/>
      <c r="G4516" s="181"/>
      <c r="H4516" s="181"/>
      <c r="I4516" s="181"/>
      <c r="J4516" s="181"/>
      <c r="K4516" s="625"/>
      <c r="L4516" s="181"/>
    </row>
    <row r="4517" spans="2:12" x14ac:dyDescent="0.25">
      <c r="B4517" s="624"/>
      <c r="C4517" s="181"/>
      <c r="D4517" s="181"/>
      <c r="E4517" s="181"/>
      <c r="F4517" s="181"/>
      <c r="G4517" s="181"/>
      <c r="H4517" s="181"/>
      <c r="I4517" s="181"/>
      <c r="J4517" s="181"/>
      <c r="K4517" s="625"/>
      <c r="L4517" s="181"/>
    </row>
    <row r="4518" spans="2:12" x14ac:dyDescent="0.25">
      <c r="B4518" s="624"/>
      <c r="C4518" s="181"/>
      <c r="D4518" s="181"/>
      <c r="E4518" s="181"/>
      <c r="F4518" s="181"/>
      <c r="G4518" s="181"/>
      <c r="H4518" s="181"/>
      <c r="I4518" s="181"/>
      <c r="J4518" s="181"/>
      <c r="K4518" s="625"/>
      <c r="L4518" s="181"/>
    </row>
    <row r="4519" spans="2:12" x14ac:dyDescent="0.25">
      <c r="B4519" s="624"/>
      <c r="C4519" s="181"/>
      <c r="D4519" s="181"/>
      <c r="E4519" s="181"/>
      <c r="F4519" s="181"/>
      <c r="G4519" s="181"/>
      <c r="H4519" s="181"/>
      <c r="I4519" s="181"/>
      <c r="J4519" s="181"/>
      <c r="K4519" s="625"/>
      <c r="L4519" s="181"/>
    </row>
    <row r="4520" spans="2:12" x14ac:dyDescent="0.25">
      <c r="B4520" s="624"/>
      <c r="C4520" s="181"/>
      <c r="D4520" s="181"/>
      <c r="E4520" s="181"/>
      <c r="F4520" s="181"/>
      <c r="G4520" s="181"/>
      <c r="H4520" s="181"/>
      <c r="I4520" s="181"/>
      <c r="J4520" s="181"/>
      <c r="K4520" s="625"/>
      <c r="L4520" s="181"/>
    </row>
    <row r="4521" spans="2:12" x14ac:dyDescent="0.25">
      <c r="B4521" s="624"/>
      <c r="C4521" s="181"/>
      <c r="D4521" s="181"/>
      <c r="E4521" s="181"/>
      <c r="F4521" s="181"/>
      <c r="G4521" s="181"/>
      <c r="H4521" s="181"/>
      <c r="I4521" s="181"/>
      <c r="J4521" s="181"/>
      <c r="K4521" s="625"/>
      <c r="L4521" s="181"/>
    </row>
    <row r="4522" spans="2:12" x14ac:dyDescent="0.25">
      <c r="B4522" s="624"/>
      <c r="C4522" s="181"/>
      <c r="D4522" s="181"/>
      <c r="E4522" s="181"/>
      <c r="F4522" s="181"/>
      <c r="G4522" s="181"/>
      <c r="H4522" s="181"/>
      <c r="I4522" s="181"/>
      <c r="J4522" s="181"/>
      <c r="K4522" s="625"/>
      <c r="L4522" s="181"/>
    </row>
    <row r="4523" spans="2:12" x14ac:dyDescent="0.25">
      <c r="B4523" s="624"/>
      <c r="C4523" s="181"/>
      <c r="D4523" s="181"/>
      <c r="E4523" s="181"/>
      <c r="F4523" s="181"/>
      <c r="G4523" s="181"/>
      <c r="H4523" s="181"/>
      <c r="I4523" s="181"/>
      <c r="J4523" s="181"/>
      <c r="K4523" s="625"/>
      <c r="L4523" s="181"/>
    </row>
    <row r="4524" spans="2:12" x14ac:dyDescent="0.25">
      <c r="B4524" s="624"/>
      <c r="C4524" s="181"/>
      <c r="D4524" s="181"/>
      <c r="E4524" s="181"/>
      <c r="F4524" s="181"/>
      <c r="G4524" s="181"/>
      <c r="H4524" s="181"/>
      <c r="I4524" s="181"/>
      <c r="J4524" s="181"/>
      <c r="K4524" s="625"/>
      <c r="L4524" s="181"/>
    </row>
    <row r="4525" spans="2:12" x14ac:dyDescent="0.25">
      <c r="B4525" s="624"/>
      <c r="C4525" s="181"/>
      <c r="D4525" s="181"/>
      <c r="E4525" s="181"/>
      <c r="F4525" s="181"/>
      <c r="G4525" s="181"/>
      <c r="H4525" s="181"/>
      <c r="I4525" s="181"/>
      <c r="J4525" s="181"/>
      <c r="K4525" s="625"/>
      <c r="L4525" s="181"/>
    </row>
    <row r="4526" spans="2:12" x14ac:dyDescent="0.25">
      <c r="B4526" s="624"/>
      <c r="C4526" s="181"/>
      <c r="D4526" s="181"/>
      <c r="E4526" s="181"/>
      <c r="F4526" s="181"/>
      <c r="G4526" s="181"/>
      <c r="H4526" s="181"/>
      <c r="I4526" s="181"/>
      <c r="J4526" s="181"/>
      <c r="K4526" s="625"/>
      <c r="L4526" s="181"/>
    </row>
    <row r="4527" spans="2:12" x14ac:dyDescent="0.25">
      <c r="B4527" s="624"/>
      <c r="C4527" s="181"/>
      <c r="D4527" s="181"/>
      <c r="E4527" s="181"/>
      <c r="F4527" s="181"/>
      <c r="G4527" s="181"/>
      <c r="H4527" s="181"/>
      <c r="I4527" s="181"/>
      <c r="J4527" s="181"/>
      <c r="K4527" s="625"/>
      <c r="L4527" s="181"/>
    </row>
    <row r="4528" spans="2:12" x14ac:dyDescent="0.25">
      <c r="B4528" s="624"/>
      <c r="C4528" s="181"/>
      <c r="D4528" s="181"/>
      <c r="E4528" s="181"/>
      <c r="F4528" s="181"/>
      <c r="G4528" s="181"/>
      <c r="H4528" s="181"/>
      <c r="I4528" s="181"/>
      <c r="J4528" s="181"/>
      <c r="K4528" s="625"/>
      <c r="L4528" s="181"/>
    </row>
    <row r="4529" spans="2:12" x14ac:dyDescent="0.25">
      <c r="B4529" s="624"/>
      <c r="C4529" s="181"/>
      <c r="D4529" s="181"/>
      <c r="E4529" s="181"/>
      <c r="F4529" s="181"/>
      <c r="G4529" s="181"/>
      <c r="H4529" s="181"/>
      <c r="I4529" s="181"/>
      <c r="J4529" s="181"/>
      <c r="K4529" s="625"/>
      <c r="L4529" s="181"/>
    </row>
    <row r="4530" spans="2:12" x14ac:dyDescent="0.25">
      <c r="B4530" s="624"/>
      <c r="C4530" s="181"/>
      <c r="D4530" s="181"/>
      <c r="E4530" s="181"/>
      <c r="F4530" s="181"/>
      <c r="G4530" s="181"/>
      <c r="H4530" s="181"/>
      <c r="I4530" s="181"/>
      <c r="J4530" s="181"/>
      <c r="K4530" s="625"/>
      <c r="L4530" s="181"/>
    </row>
    <row r="4531" spans="2:12" x14ac:dyDescent="0.25">
      <c r="B4531" s="624"/>
      <c r="C4531" s="181"/>
      <c r="D4531" s="181"/>
      <c r="E4531" s="181"/>
      <c r="F4531" s="181"/>
      <c r="G4531" s="181"/>
      <c r="H4531" s="181"/>
      <c r="I4531" s="181"/>
      <c r="J4531" s="181"/>
      <c r="K4531" s="625"/>
      <c r="L4531" s="181"/>
    </row>
    <row r="4532" spans="2:12" x14ac:dyDescent="0.25">
      <c r="B4532" s="624"/>
      <c r="C4532" s="181"/>
      <c r="D4532" s="181"/>
      <c r="E4532" s="181"/>
      <c r="F4532" s="181"/>
      <c r="G4532" s="181"/>
      <c r="H4532" s="181"/>
      <c r="I4532" s="181"/>
      <c r="J4532" s="181"/>
      <c r="K4532" s="625"/>
      <c r="L4532" s="181"/>
    </row>
    <row r="4533" spans="2:12" x14ac:dyDescent="0.25">
      <c r="B4533" s="624"/>
      <c r="C4533" s="181"/>
      <c r="D4533" s="181"/>
      <c r="E4533" s="181"/>
      <c r="F4533" s="181"/>
      <c r="G4533" s="181"/>
      <c r="H4533" s="181"/>
      <c r="I4533" s="181"/>
      <c r="J4533" s="181"/>
      <c r="K4533" s="625"/>
      <c r="L4533" s="181"/>
    </row>
    <row r="4534" spans="2:12" x14ac:dyDescent="0.25">
      <c r="B4534" s="624"/>
      <c r="C4534" s="181"/>
      <c r="D4534" s="181"/>
      <c r="E4534" s="181"/>
      <c r="F4534" s="181"/>
      <c r="G4534" s="181"/>
      <c r="H4534" s="181"/>
      <c r="I4534" s="181"/>
      <c r="J4534" s="181"/>
      <c r="K4534" s="625"/>
      <c r="L4534" s="181"/>
    </row>
    <row r="4535" spans="2:12" x14ac:dyDescent="0.25">
      <c r="B4535" s="624"/>
      <c r="C4535" s="181"/>
      <c r="D4535" s="181"/>
      <c r="E4535" s="181"/>
      <c r="F4535" s="181"/>
      <c r="G4535" s="181"/>
      <c r="H4535" s="181"/>
      <c r="I4535" s="181"/>
      <c r="J4535" s="181"/>
      <c r="K4535" s="625"/>
      <c r="L4535" s="181"/>
    </row>
    <row r="4536" spans="2:12" x14ac:dyDescent="0.25">
      <c r="B4536" s="624"/>
      <c r="C4536" s="181"/>
      <c r="D4536" s="181"/>
      <c r="E4536" s="181"/>
      <c r="F4536" s="181"/>
      <c r="G4536" s="181"/>
      <c r="H4536" s="181"/>
      <c r="I4536" s="181"/>
      <c r="J4536" s="181"/>
      <c r="K4536" s="625"/>
      <c r="L4536" s="181"/>
    </row>
    <row r="4537" spans="2:12" x14ac:dyDescent="0.25">
      <c r="B4537" s="624"/>
      <c r="C4537" s="181"/>
      <c r="D4537" s="181"/>
      <c r="E4537" s="181"/>
      <c r="F4537" s="181"/>
      <c r="G4537" s="181"/>
      <c r="H4537" s="181"/>
      <c r="I4537" s="181"/>
      <c r="J4537" s="181"/>
      <c r="K4537" s="625"/>
      <c r="L4537" s="181"/>
    </row>
    <row r="4538" spans="2:12" x14ac:dyDescent="0.25">
      <c r="B4538" s="624"/>
      <c r="C4538" s="181"/>
      <c r="D4538" s="181"/>
      <c r="E4538" s="181"/>
      <c r="F4538" s="181"/>
      <c r="G4538" s="181"/>
      <c r="H4538" s="181"/>
      <c r="I4538" s="181"/>
      <c r="J4538" s="181"/>
      <c r="K4538" s="625"/>
      <c r="L4538" s="181"/>
    </row>
    <row r="4539" spans="2:12" x14ac:dyDescent="0.25">
      <c r="B4539" s="624"/>
      <c r="C4539" s="181"/>
      <c r="D4539" s="181"/>
      <c r="E4539" s="181"/>
      <c r="F4539" s="181"/>
      <c r="G4539" s="181"/>
      <c r="H4539" s="181"/>
      <c r="I4539" s="181"/>
      <c r="J4539" s="181"/>
      <c r="K4539" s="625"/>
      <c r="L4539" s="181"/>
    </row>
    <row r="4540" spans="2:12" x14ac:dyDescent="0.25">
      <c r="B4540" s="624"/>
      <c r="C4540" s="181"/>
      <c r="D4540" s="181"/>
      <c r="E4540" s="181"/>
      <c r="F4540" s="181"/>
      <c r="G4540" s="181"/>
      <c r="H4540" s="181"/>
      <c r="I4540" s="181"/>
      <c r="J4540" s="181"/>
      <c r="K4540" s="625"/>
      <c r="L4540" s="181"/>
    </row>
    <row r="4541" spans="2:12" x14ac:dyDescent="0.25">
      <c r="B4541" s="624"/>
      <c r="C4541" s="181"/>
      <c r="D4541" s="181"/>
      <c r="E4541" s="181"/>
      <c r="F4541" s="181"/>
      <c r="G4541" s="181"/>
      <c r="H4541" s="181"/>
      <c r="I4541" s="181"/>
      <c r="J4541" s="181"/>
      <c r="K4541" s="625"/>
      <c r="L4541" s="181"/>
    </row>
    <row r="4542" spans="2:12" x14ac:dyDescent="0.25">
      <c r="B4542" s="624"/>
      <c r="C4542" s="181"/>
      <c r="D4542" s="181"/>
      <c r="E4542" s="181"/>
      <c r="F4542" s="181"/>
      <c r="G4542" s="181"/>
      <c r="H4542" s="181"/>
      <c r="I4542" s="181"/>
      <c r="J4542" s="181"/>
      <c r="K4542" s="625"/>
      <c r="L4542" s="181"/>
    </row>
    <row r="4543" spans="2:12" x14ac:dyDescent="0.25">
      <c r="B4543" s="624"/>
      <c r="C4543" s="181"/>
      <c r="D4543" s="181"/>
      <c r="E4543" s="181"/>
      <c r="F4543" s="181"/>
      <c r="G4543" s="181"/>
      <c r="H4543" s="181"/>
      <c r="I4543" s="181"/>
      <c r="J4543" s="181"/>
      <c r="K4543" s="625"/>
      <c r="L4543" s="181"/>
    </row>
    <row r="4544" spans="2:12" x14ac:dyDescent="0.25">
      <c r="B4544" s="624"/>
      <c r="C4544" s="181"/>
      <c r="D4544" s="181"/>
      <c r="E4544" s="181"/>
      <c r="F4544" s="181"/>
      <c r="G4544" s="181"/>
      <c r="H4544" s="181"/>
      <c r="I4544" s="181"/>
      <c r="J4544" s="181"/>
      <c r="K4544" s="625"/>
      <c r="L4544" s="181"/>
    </row>
    <row r="4545" spans="2:12" x14ac:dyDescent="0.25">
      <c r="B4545" s="624"/>
      <c r="C4545" s="181"/>
      <c r="D4545" s="181"/>
      <c r="E4545" s="181"/>
      <c r="F4545" s="181"/>
      <c r="G4545" s="181"/>
      <c r="H4545" s="181"/>
      <c r="I4545" s="181"/>
      <c r="J4545" s="181"/>
      <c r="K4545" s="625"/>
      <c r="L4545" s="181"/>
    </row>
    <row r="4546" spans="2:12" x14ac:dyDescent="0.25">
      <c r="B4546" s="624"/>
      <c r="C4546" s="181"/>
      <c r="D4546" s="181"/>
      <c r="E4546" s="181"/>
      <c r="F4546" s="181"/>
      <c r="G4546" s="181"/>
      <c r="H4546" s="181"/>
      <c r="I4546" s="181"/>
      <c r="J4546" s="181"/>
      <c r="K4546" s="625"/>
      <c r="L4546" s="181"/>
    </row>
    <row r="4547" spans="2:12" x14ac:dyDescent="0.25">
      <c r="B4547" s="624"/>
      <c r="C4547" s="181"/>
      <c r="D4547" s="181"/>
      <c r="E4547" s="181"/>
      <c r="F4547" s="181"/>
      <c r="G4547" s="181"/>
      <c r="H4547" s="181"/>
      <c r="I4547" s="181"/>
      <c r="J4547" s="181"/>
      <c r="K4547" s="625"/>
      <c r="L4547" s="181"/>
    </row>
    <row r="4548" spans="2:12" x14ac:dyDescent="0.25">
      <c r="B4548" s="624"/>
      <c r="C4548" s="181"/>
      <c r="D4548" s="181"/>
      <c r="E4548" s="181"/>
      <c r="F4548" s="181"/>
      <c r="G4548" s="181"/>
      <c r="H4548" s="181"/>
      <c r="I4548" s="181"/>
      <c r="J4548" s="181"/>
      <c r="K4548" s="625"/>
      <c r="L4548" s="181"/>
    </row>
    <row r="4549" spans="2:12" x14ac:dyDescent="0.25">
      <c r="B4549" s="624"/>
      <c r="C4549" s="181"/>
      <c r="D4549" s="181"/>
      <c r="E4549" s="181"/>
      <c r="F4549" s="181"/>
      <c r="G4549" s="181"/>
      <c r="H4549" s="181"/>
      <c r="I4549" s="181"/>
      <c r="J4549" s="181"/>
      <c r="K4549" s="625"/>
      <c r="L4549" s="181"/>
    </row>
    <row r="4550" spans="2:12" x14ac:dyDescent="0.25">
      <c r="B4550" s="624"/>
      <c r="C4550" s="181"/>
      <c r="D4550" s="181"/>
      <c r="E4550" s="181"/>
      <c r="F4550" s="181"/>
      <c r="G4550" s="181"/>
      <c r="H4550" s="181"/>
      <c r="I4550" s="181"/>
      <c r="J4550" s="181"/>
      <c r="K4550" s="625"/>
      <c r="L4550" s="181"/>
    </row>
    <row r="4551" spans="2:12" x14ac:dyDescent="0.25">
      <c r="B4551" s="624"/>
      <c r="C4551" s="181"/>
      <c r="D4551" s="181"/>
      <c r="E4551" s="181"/>
      <c r="F4551" s="181"/>
      <c r="G4551" s="181"/>
      <c r="H4551" s="181"/>
      <c r="I4551" s="181"/>
      <c r="J4551" s="181"/>
      <c r="K4551" s="625"/>
      <c r="L4551" s="181"/>
    </row>
    <row r="4552" spans="2:12" x14ac:dyDescent="0.25">
      <c r="B4552" s="624"/>
      <c r="C4552" s="181"/>
      <c r="D4552" s="181"/>
      <c r="E4552" s="181"/>
      <c r="F4552" s="181"/>
      <c r="G4552" s="181"/>
      <c r="H4552" s="181"/>
      <c r="I4552" s="181"/>
      <c r="J4552" s="181"/>
      <c r="K4552" s="625"/>
      <c r="L4552" s="181"/>
    </row>
    <row r="4553" spans="2:12" x14ac:dyDescent="0.25">
      <c r="B4553" s="624"/>
      <c r="C4553" s="181"/>
      <c r="D4553" s="181"/>
      <c r="E4553" s="181"/>
      <c r="F4553" s="181"/>
      <c r="G4553" s="181"/>
      <c r="H4553" s="181"/>
      <c r="I4553" s="181"/>
      <c r="J4553" s="181"/>
      <c r="K4553" s="625"/>
      <c r="L4553" s="181"/>
    </row>
    <row r="4554" spans="2:12" x14ac:dyDescent="0.25">
      <c r="B4554" s="624"/>
      <c r="C4554" s="181"/>
      <c r="D4554" s="181"/>
      <c r="E4554" s="181"/>
      <c r="F4554" s="181"/>
      <c r="G4554" s="181"/>
      <c r="H4554" s="181"/>
      <c r="I4554" s="181"/>
      <c r="J4554" s="181"/>
      <c r="K4554" s="625"/>
      <c r="L4554" s="181"/>
    </row>
    <row r="4555" spans="2:12" ht="18.75" x14ac:dyDescent="0.3">
      <c r="B4555" s="181"/>
      <c r="C4555" s="598"/>
      <c r="D4555" s="96"/>
      <c r="E4555" s="181"/>
      <c r="F4555" s="181"/>
      <c r="G4555" s="181"/>
      <c r="H4555" s="181"/>
      <c r="I4555" s="181"/>
      <c r="J4555" s="181"/>
      <c r="K4555" s="516"/>
      <c r="L4555" s="516"/>
    </row>
    <row r="4556" spans="2:12" x14ac:dyDescent="0.25">
      <c r="B4556" s="624"/>
      <c r="C4556" s="181"/>
      <c r="D4556" s="181"/>
      <c r="E4556" s="181"/>
      <c r="F4556" s="181"/>
      <c r="G4556" s="181"/>
      <c r="H4556" s="181"/>
      <c r="I4556" s="181"/>
      <c r="J4556" s="181"/>
      <c r="K4556" s="625"/>
      <c r="L4556" s="181"/>
    </row>
    <row r="4557" spans="2:12" x14ac:dyDescent="0.25">
      <c r="B4557" s="624"/>
      <c r="C4557" s="181"/>
      <c r="D4557" s="181"/>
      <c r="E4557" s="181"/>
      <c r="F4557" s="181"/>
      <c r="G4557" s="181"/>
      <c r="H4557" s="181"/>
      <c r="I4557" s="181"/>
      <c r="J4557" s="181"/>
      <c r="K4557" s="625"/>
      <c r="L4557" s="181"/>
    </row>
    <row r="4558" spans="2:12" x14ac:dyDescent="0.25">
      <c r="B4558" s="624"/>
      <c r="C4558" s="181"/>
      <c r="D4558" s="181"/>
      <c r="E4558" s="181"/>
      <c r="F4558" s="181"/>
      <c r="G4558" s="181"/>
      <c r="H4558" s="181"/>
      <c r="I4558" s="181"/>
      <c r="J4558" s="181"/>
      <c r="K4558" s="625"/>
      <c r="L4558" s="181"/>
    </row>
    <row r="4559" spans="2:12" x14ac:dyDescent="0.25">
      <c r="B4559" s="624"/>
      <c r="C4559" s="181"/>
      <c r="D4559" s="181"/>
      <c r="E4559" s="181"/>
      <c r="F4559" s="181"/>
      <c r="G4559" s="181"/>
      <c r="H4559" s="181"/>
      <c r="I4559" s="181"/>
      <c r="J4559" s="181"/>
      <c r="K4559" s="625"/>
      <c r="L4559" s="181"/>
    </row>
    <row r="4560" spans="2:12" x14ac:dyDescent="0.25">
      <c r="B4560" s="624"/>
      <c r="C4560" s="181"/>
      <c r="D4560" s="181"/>
      <c r="E4560" s="181"/>
      <c r="F4560" s="181"/>
      <c r="G4560" s="181"/>
      <c r="H4560" s="181"/>
      <c r="I4560" s="181"/>
      <c r="J4560" s="181"/>
      <c r="K4560" s="625"/>
      <c r="L4560" s="181"/>
    </row>
    <row r="4561" spans="2:12" x14ac:dyDescent="0.25">
      <c r="B4561" s="624"/>
      <c r="C4561" s="181"/>
      <c r="D4561" s="181"/>
      <c r="E4561" s="181"/>
      <c r="F4561" s="181"/>
      <c r="G4561" s="181"/>
      <c r="H4561" s="181"/>
      <c r="I4561" s="181"/>
      <c r="J4561" s="181"/>
      <c r="K4561" s="625"/>
      <c r="L4561" s="181"/>
    </row>
    <row r="4562" spans="2:12" x14ac:dyDescent="0.25">
      <c r="B4562" s="624"/>
      <c r="C4562" s="181"/>
      <c r="D4562" s="181"/>
      <c r="E4562" s="181"/>
      <c r="F4562" s="181"/>
      <c r="G4562" s="181"/>
      <c r="H4562" s="181"/>
      <c r="I4562" s="181"/>
      <c r="J4562" s="181"/>
      <c r="K4562" s="625"/>
      <c r="L4562" s="181"/>
    </row>
    <row r="4563" spans="2:12" x14ac:dyDescent="0.25">
      <c r="B4563" s="624"/>
      <c r="C4563" s="181"/>
      <c r="D4563" s="181"/>
      <c r="E4563" s="181"/>
      <c r="F4563" s="181"/>
      <c r="G4563" s="181"/>
      <c r="H4563" s="181"/>
      <c r="I4563" s="181"/>
      <c r="J4563" s="181"/>
      <c r="K4563" s="625"/>
      <c r="L4563" s="181"/>
    </row>
    <row r="4564" spans="2:12" x14ac:dyDescent="0.25">
      <c r="B4564" s="624"/>
      <c r="C4564" s="181"/>
      <c r="D4564" s="181"/>
      <c r="E4564" s="181"/>
      <c r="F4564" s="181"/>
      <c r="G4564" s="181"/>
      <c r="H4564" s="181"/>
      <c r="I4564" s="181"/>
      <c r="J4564" s="181"/>
      <c r="K4564" s="625"/>
      <c r="L4564" s="181"/>
    </row>
    <row r="4565" spans="2:12" x14ac:dyDescent="0.25">
      <c r="B4565" s="624"/>
      <c r="C4565" s="181"/>
      <c r="D4565" s="181"/>
      <c r="E4565" s="181"/>
      <c r="F4565" s="181"/>
      <c r="G4565" s="181"/>
      <c r="H4565" s="181"/>
      <c r="I4565" s="181"/>
      <c r="J4565" s="181"/>
      <c r="K4565" s="625"/>
      <c r="L4565" s="181"/>
    </row>
    <row r="4566" spans="2:12" x14ac:dyDescent="0.25">
      <c r="B4566" s="624"/>
      <c r="C4566" s="181"/>
      <c r="D4566" s="181"/>
      <c r="E4566" s="181"/>
      <c r="F4566" s="181"/>
      <c r="G4566" s="181"/>
      <c r="H4566" s="181"/>
      <c r="I4566" s="181"/>
      <c r="J4566" s="181"/>
      <c r="K4566" s="625"/>
      <c r="L4566" s="181"/>
    </row>
    <row r="4567" spans="2:12" x14ac:dyDescent="0.25">
      <c r="B4567" s="624"/>
      <c r="C4567" s="181"/>
      <c r="D4567" s="181"/>
      <c r="E4567" s="181"/>
      <c r="F4567" s="181"/>
      <c r="G4567" s="181"/>
      <c r="H4567" s="181"/>
      <c r="I4567" s="181"/>
      <c r="J4567" s="181"/>
      <c r="K4567" s="625"/>
      <c r="L4567" s="181"/>
    </row>
    <row r="4568" spans="2:12" x14ac:dyDescent="0.25">
      <c r="B4568" s="624"/>
      <c r="C4568" s="181"/>
      <c r="D4568" s="181"/>
      <c r="E4568" s="181"/>
      <c r="F4568" s="181"/>
      <c r="G4568" s="181"/>
      <c r="H4568" s="181"/>
      <c r="I4568" s="181"/>
      <c r="J4568" s="181"/>
      <c r="K4568" s="625"/>
      <c r="L4568" s="181"/>
    </row>
    <row r="4569" spans="2:12" x14ac:dyDescent="0.25">
      <c r="B4569" s="624"/>
      <c r="C4569" s="181"/>
      <c r="D4569" s="181"/>
      <c r="E4569" s="181"/>
      <c r="F4569" s="181"/>
      <c r="G4569" s="181"/>
      <c r="H4569" s="181"/>
      <c r="I4569" s="181"/>
      <c r="J4569" s="181"/>
      <c r="K4569" s="625"/>
      <c r="L4569" s="181"/>
    </row>
    <row r="4570" spans="2:12" x14ac:dyDescent="0.25">
      <c r="B4570" s="624"/>
      <c r="C4570" s="181"/>
      <c r="D4570" s="181"/>
      <c r="E4570" s="181"/>
      <c r="F4570" s="181"/>
      <c r="G4570" s="181"/>
      <c r="H4570" s="181"/>
      <c r="I4570" s="181"/>
      <c r="J4570" s="181"/>
      <c r="K4570" s="625"/>
      <c r="L4570" s="181"/>
    </row>
    <row r="4571" spans="2:12" x14ac:dyDescent="0.25">
      <c r="B4571" s="624"/>
      <c r="C4571" s="181"/>
      <c r="D4571" s="181"/>
      <c r="E4571" s="181"/>
      <c r="F4571" s="181"/>
      <c r="G4571" s="181"/>
      <c r="H4571" s="181"/>
      <c r="I4571" s="181"/>
      <c r="J4571" s="181"/>
      <c r="K4571" s="625"/>
      <c r="L4571" s="181"/>
    </row>
    <row r="4572" spans="2:12" x14ac:dyDescent="0.25">
      <c r="B4572" s="624"/>
      <c r="C4572" s="181"/>
      <c r="D4572" s="181"/>
      <c r="E4572" s="181"/>
      <c r="F4572" s="181"/>
      <c r="G4572" s="181"/>
      <c r="H4572" s="181"/>
      <c r="I4572" s="181"/>
      <c r="J4572" s="181"/>
      <c r="K4572" s="625"/>
      <c r="L4572" s="181"/>
    </row>
    <row r="4573" spans="2:12" x14ac:dyDescent="0.25">
      <c r="B4573" s="624"/>
      <c r="C4573" s="181"/>
      <c r="D4573" s="181"/>
      <c r="E4573" s="181"/>
      <c r="F4573" s="181"/>
      <c r="G4573" s="181"/>
      <c r="H4573" s="181"/>
      <c r="I4573" s="181"/>
      <c r="J4573" s="181"/>
      <c r="K4573" s="625"/>
      <c r="L4573" s="181"/>
    </row>
    <row r="4574" spans="2:12" x14ac:dyDescent="0.25">
      <c r="B4574" s="624"/>
      <c r="C4574" s="181"/>
      <c r="D4574" s="181"/>
      <c r="E4574" s="181"/>
      <c r="F4574" s="181"/>
      <c r="G4574" s="181"/>
      <c r="H4574" s="181"/>
      <c r="I4574" s="181"/>
      <c r="J4574" s="181"/>
      <c r="K4574" s="625"/>
      <c r="L4574" s="181"/>
    </row>
    <row r="4575" spans="2:12" x14ac:dyDescent="0.25">
      <c r="B4575" s="624"/>
      <c r="C4575" s="181"/>
      <c r="D4575" s="181"/>
      <c r="E4575" s="181"/>
      <c r="F4575" s="181"/>
      <c r="G4575" s="181"/>
      <c r="H4575" s="181"/>
      <c r="I4575" s="181"/>
      <c r="J4575" s="181"/>
      <c r="K4575" s="625"/>
      <c r="L4575" s="181"/>
    </row>
    <row r="4576" spans="2:12" x14ac:dyDescent="0.25">
      <c r="B4576" s="624"/>
      <c r="C4576" s="181"/>
      <c r="D4576" s="181"/>
      <c r="E4576" s="181"/>
      <c r="F4576" s="181"/>
      <c r="G4576" s="181"/>
      <c r="H4576" s="181"/>
      <c r="I4576" s="181"/>
      <c r="J4576" s="181"/>
      <c r="K4576" s="625"/>
      <c r="L4576" s="181"/>
    </row>
    <row r="4577" spans="2:12" x14ac:dyDescent="0.25">
      <c r="B4577" s="624"/>
      <c r="C4577" s="181"/>
      <c r="D4577" s="181"/>
      <c r="E4577" s="181"/>
      <c r="F4577" s="181"/>
      <c r="G4577" s="181"/>
      <c r="H4577" s="181"/>
      <c r="I4577" s="181"/>
      <c r="J4577" s="181"/>
      <c r="K4577" s="625"/>
      <c r="L4577" s="181"/>
    </row>
    <row r="4578" spans="2:12" x14ac:dyDescent="0.25">
      <c r="B4578" s="624"/>
      <c r="C4578" s="181"/>
      <c r="D4578" s="181"/>
      <c r="E4578" s="181"/>
      <c r="F4578" s="181"/>
      <c r="G4578" s="181"/>
      <c r="H4578" s="181"/>
      <c r="I4578" s="181"/>
      <c r="J4578" s="181"/>
      <c r="K4578" s="625"/>
      <c r="L4578" s="181"/>
    </row>
    <row r="4579" spans="2:12" x14ac:dyDescent="0.25">
      <c r="B4579" s="624"/>
      <c r="C4579" s="181"/>
      <c r="D4579" s="181"/>
      <c r="E4579" s="181"/>
      <c r="F4579" s="181"/>
      <c r="G4579" s="181"/>
      <c r="H4579" s="181"/>
      <c r="I4579" s="181"/>
      <c r="J4579" s="181"/>
      <c r="K4579" s="625"/>
      <c r="L4579" s="181"/>
    </row>
    <row r="4580" spans="2:12" x14ac:dyDescent="0.25">
      <c r="B4580" s="624"/>
      <c r="C4580" s="181"/>
      <c r="D4580" s="181"/>
      <c r="E4580" s="181"/>
      <c r="F4580" s="181"/>
      <c r="G4580" s="181"/>
      <c r="H4580" s="181"/>
      <c r="I4580" s="181"/>
      <c r="J4580" s="181"/>
      <c r="K4580" s="625"/>
      <c r="L4580" s="181"/>
    </row>
    <row r="4581" spans="2:12" x14ac:dyDescent="0.25">
      <c r="B4581" s="624"/>
      <c r="C4581" s="181"/>
      <c r="D4581" s="181"/>
      <c r="E4581" s="181"/>
      <c r="F4581" s="181"/>
      <c r="G4581" s="181"/>
      <c r="H4581" s="181"/>
      <c r="I4581" s="181"/>
      <c r="J4581" s="181"/>
      <c r="K4581" s="625"/>
      <c r="L4581" s="181"/>
    </row>
    <row r="4582" spans="2:12" x14ac:dyDescent="0.25">
      <c r="B4582" s="624"/>
      <c r="C4582" s="181"/>
      <c r="D4582" s="181"/>
      <c r="E4582" s="181"/>
      <c r="F4582" s="181"/>
      <c r="G4582" s="181"/>
      <c r="H4582" s="181"/>
      <c r="I4582" s="181"/>
      <c r="J4582" s="181"/>
      <c r="K4582" s="625"/>
      <c r="L4582" s="181"/>
    </row>
    <row r="4583" spans="2:12" x14ac:dyDescent="0.25">
      <c r="B4583" s="624"/>
      <c r="C4583" s="181"/>
      <c r="D4583" s="181"/>
      <c r="E4583" s="181"/>
      <c r="F4583" s="181"/>
      <c r="G4583" s="181"/>
      <c r="H4583" s="181"/>
      <c r="I4583" s="181"/>
      <c r="J4583" s="181"/>
      <c r="K4583" s="625"/>
      <c r="L4583" s="181"/>
    </row>
    <row r="4584" spans="2:12" x14ac:dyDescent="0.25">
      <c r="B4584" s="624"/>
      <c r="C4584" s="181"/>
      <c r="D4584" s="181"/>
      <c r="E4584" s="181"/>
      <c r="F4584" s="181"/>
      <c r="G4584" s="181"/>
      <c r="H4584" s="181"/>
      <c r="I4584" s="181"/>
      <c r="J4584" s="181"/>
      <c r="K4584" s="625"/>
      <c r="L4584" s="181"/>
    </row>
    <row r="4585" spans="2:12" x14ac:dyDescent="0.25">
      <c r="B4585" s="624"/>
      <c r="C4585" s="181"/>
      <c r="D4585" s="181"/>
      <c r="E4585" s="181"/>
      <c r="F4585" s="181"/>
      <c r="G4585" s="181"/>
      <c r="H4585" s="181"/>
      <c r="I4585" s="181"/>
      <c r="J4585" s="181"/>
      <c r="K4585" s="625"/>
      <c r="L4585" s="181"/>
    </row>
    <row r="4586" spans="2:12" x14ac:dyDescent="0.25">
      <c r="B4586" s="624"/>
      <c r="C4586" s="181"/>
      <c r="D4586" s="181"/>
      <c r="E4586" s="181"/>
      <c r="F4586" s="181"/>
      <c r="G4586" s="181"/>
      <c r="H4586" s="181"/>
      <c r="I4586" s="181"/>
      <c r="J4586" s="181"/>
      <c r="K4586" s="625"/>
      <c r="L4586" s="181"/>
    </row>
    <row r="4587" spans="2:12" x14ac:dyDescent="0.25">
      <c r="B4587" s="624"/>
      <c r="C4587" s="181"/>
      <c r="D4587" s="181"/>
      <c r="E4587" s="181"/>
      <c r="F4587" s="181"/>
      <c r="G4587" s="181"/>
      <c r="H4587" s="181"/>
      <c r="I4587" s="181"/>
      <c r="J4587" s="181"/>
      <c r="K4587" s="625"/>
      <c r="L4587" s="181"/>
    </row>
    <row r="4588" spans="2:12" x14ac:dyDescent="0.25">
      <c r="B4588" s="624"/>
      <c r="C4588" s="181"/>
      <c r="D4588" s="181"/>
      <c r="E4588" s="181"/>
      <c r="F4588" s="181"/>
      <c r="G4588" s="181"/>
      <c r="H4588" s="181"/>
      <c r="I4588" s="181"/>
      <c r="J4588" s="181"/>
      <c r="K4588" s="625"/>
      <c r="L4588" s="181"/>
    </row>
    <row r="4589" spans="2:12" x14ac:dyDescent="0.25">
      <c r="B4589" s="624"/>
      <c r="C4589" s="181"/>
      <c r="D4589" s="181"/>
      <c r="E4589" s="181"/>
      <c r="F4589" s="181"/>
      <c r="G4589" s="181"/>
      <c r="H4589" s="181"/>
      <c r="I4589" s="181"/>
      <c r="J4589" s="181"/>
      <c r="K4589" s="625"/>
      <c r="L4589" s="181"/>
    </row>
    <row r="4590" spans="2:12" x14ac:dyDescent="0.25">
      <c r="B4590" s="624"/>
      <c r="C4590" s="181"/>
      <c r="D4590" s="181"/>
      <c r="E4590" s="181"/>
      <c r="F4590" s="181"/>
      <c r="G4590" s="181"/>
      <c r="H4590" s="181"/>
      <c r="I4590" s="181"/>
      <c r="J4590" s="181"/>
      <c r="K4590" s="625"/>
      <c r="L4590" s="181"/>
    </row>
    <row r="4591" spans="2:12" x14ac:dyDescent="0.25">
      <c r="B4591" s="624"/>
      <c r="C4591" s="181"/>
      <c r="D4591" s="181"/>
      <c r="E4591" s="181"/>
      <c r="F4591" s="181"/>
      <c r="G4591" s="181"/>
      <c r="H4591" s="181"/>
      <c r="I4591" s="181"/>
      <c r="J4591" s="181"/>
      <c r="K4591" s="625"/>
      <c r="L4591" s="181"/>
    </row>
    <row r="4592" spans="2:12" x14ac:dyDescent="0.25">
      <c r="B4592" s="624"/>
      <c r="C4592" s="181"/>
      <c r="D4592" s="181"/>
      <c r="E4592" s="181"/>
      <c r="F4592" s="181"/>
      <c r="G4592" s="181"/>
      <c r="H4592" s="181"/>
      <c r="I4592" s="181"/>
      <c r="J4592" s="181"/>
      <c r="K4592" s="625"/>
      <c r="L4592" s="181"/>
    </row>
    <row r="4593" spans="2:12" x14ac:dyDescent="0.25">
      <c r="B4593" s="624"/>
      <c r="C4593" s="181"/>
      <c r="D4593" s="181"/>
      <c r="E4593" s="181"/>
      <c r="F4593" s="181"/>
      <c r="G4593" s="181"/>
      <c r="H4593" s="181"/>
      <c r="I4593" s="181"/>
      <c r="J4593" s="181"/>
      <c r="K4593" s="625"/>
      <c r="L4593" s="181"/>
    </row>
    <row r="4594" spans="2:12" x14ac:dyDescent="0.25">
      <c r="B4594" s="624"/>
      <c r="C4594" s="181"/>
      <c r="D4594" s="181"/>
      <c r="E4594" s="181"/>
      <c r="F4594" s="181"/>
      <c r="G4594" s="181"/>
      <c r="H4594" s="181"/>
      <c r="I4594" s="181"/>
      <c r="J4594" s="181"/>
      <c r="K4594" s="625"/>
      <c r="L4594" s="181"/>
    </row>
    <row r="4595" spans="2:12" x14ac:dyDescent="0.25">
      <c r="B4595" s="624"/>
      <c r="C4595" s="181"/>
      <c r="D4595" s="181"/>
      <c r="E4595" s="181"/>
      <c r="F4595" s="181"/>
      <c r="G4595" s="181"/>
      <c r="H4595" s="181"/>
      <c r="I4595" s="181"/>
      <c r="J4595" s="181"/>
      <c r="K4595" s="625"/>
      <c r="L4595" s="181"/>
    </row>
    <row r="4596" spans="2:12" x14ac:dyDescent="0.25">
      <c r="B4596" s="624"/>
      <c r="C4596" s="181"/>
      <c r="D4596" s="181"/>
      <c r="E4596" s="181"/>
      <c r="F4596" s="181"/>
      <c r="G4596" s="181"/>
      <c r="H4596" s="181"/>
      <c r="I4596" s="181"/>
      <c r="J4596" s="181"/>
      <c r="K4596" s="625"/>
      <c r="L4596" s="181"/>
    </row>
    <row r="4597" spans="2:12" x14ac:dyDescent="0.25">
      <c r="B4597" s="624"/>
      <c r="C4597" s="181"/>
      <c r="D4597" s="181"/>
      <c r="E4597" s="181"/>
      <c r="F4597" s="181"/>
      <c r="G4597" s="181"/>
      <c r="H4597" s="181"/>
      <c r="I4597" s="181"/>
      <c r="J4597" s="181"/>
      <c r="K4597" s="625"/>
      <c r="L4597" s="181"/>
    </row>
    <row r="4598" spans="2:12" x14ac:dyDescent="0.25">
      <c r="B4598" s="624"/>
      <c r="C4598" s="181"/>
      <c r="D4598" s="181"/>
      <c r="E4598" s="181"/>
      <c r="F4598" s="181"/>
      <c r="G4598" s="181"/>
      <c r="H4598" s="181"/>
      <c r="I4598" s="181"/>
      <c r="J4598" s="181"/>
      <c r="K4598" s="625"/>
      <c r="L4598" s="181"/>
    </row>
    <row r="4599" spans="2:12" x14ac:dyDescent="0.25">
      <c r="B4599" s="624"/>
      <c r="C4599" s="181"/>
      <c r="D4599" s="181"/>
      <c r="E4599" s="181"/>
      <c r="F4599" s="181"/>
      <c r="G4599" s="181"/>
      <c r="H4599" s="181"/>
      <c r="I4599" s="181"/>
      <c r="J4599" s="181"/>
      <c r="K4599" s="625"/>
      <c r="L4599" s="181"/>
    </row>
    <row r="4600" spans="2:12" x14ac:dyDescent="0.25">
      <c r="B4600" s="624"/>
      <c r="C4600" s="181"/>
      <c r="D4600" s="181"/>
      <c r="E4600" s="181"/>
      <c r="F4600" s="181"/>
      <c r="G4600" s="181"/>
      <c r="H4600" s="181"/>
      <c r="I4600" s="181"/>
      <c r="J4600" s="181"/>
      <c r="K4600" s="625"/>
      <c r="L4600" s="181"/>
    </row>
    <row r="4601" spans="2:12" x14ac:dyDescent="0.25">
      <c r="B4601" s="624"/>
      <c r="C4601" s="181"/>
      <c r="D4601" s="181"/>
      <c r="E4601" s="181"/>
      <c r="F4601" s="181"/>
      <c r="G4601" s="181"/>
      <c r="H4601" s="181"/>
      <c r="I4601" s="181"/>
      <c r="J4601" s="181"/>
      <c r="K4601" s="625"/>
      <c r="L4601" s="181"/>
    </row>
    <row r="4602" spans="2:12" x14ac:dyDescent="0.25">
      <c r="B4602" s="624"/>
      <c r="C4602" s="181"/>
      <c r="D4602" s="181"/>
      <c r="E4602" s="181"/>
      <c r="F4602" s="181"/>
      <c r="G4602" s="181"/>
      <c r="H4602" s="181"/>
      <c r="I4602" s="181"/>
      <c r="J4602" s="181"/>
      <c r="K4602" s="625"/>
      <c r="L4602" s="181"/>
    </row>
    <row r="4603" spans="2:12" x14ac:dyDescent="0.25">
      <c r="B4603" s="624"/>
      <c r="C4603" s="181"/>
      <c r="D4603" s="181"/>
      <c r="E4603" s="181"/>
      <c r="F4603" s="181"/>
      <c r="G4603" s="181"/>
      <c r="H4603" s="181"/>
      <c r="I4603" s="181"/>
      <c r="J4603" s="181"/>
      <c r="K4603" s="625"/>
      <c r="L4603" s="181"/>
    </row>
    <row r="4604" spans="2:12" x14ac:dyDescent="0.25">
      <c r="B4604" s="624"/>
      <c r="C4604" s="181"/>
      <c r="D4604" s="181"/>
      <c r="E4604" s="181"/>
      <c r="F4604" s="181"/>
      <c r="G4604" s="181"/>
      <c r="H4604" s="181"/>
      <c r="I4604" s="181"/>
      <c r="J4604" s="181"/>
      <c r="K4604" s="625"/>
      <c r="L4604" s="181"/>
    </row>
    <row r="4605" spans="2:12" x14ac:dyDescent="0.25">
      <c r="B4605" s="624"/>
      <c r="C4605" s="181"/>
      <c r="D4605" s="181"/>
      <c r="E4605" s="181"/>
      <c r="F4605" s="181"/>
      <c r="G4605" s="181"/>
      <c r="H4605" s="181"/>
      <c r="I4605" s="181"/>
      <c r="J4605" s="181"/>
      <c r="K4605" s="625"/>
      <c r="L4605" s="181"/>
    </row>
    <row r="4606" spans="2:12" x14ac:dyDescent="0.25">
      <c r="B4606" s="624"/>
      <c r="C4606" s="181"/>
      <c r="D4606" s="181"/>
      <c r="E4606" s="181"/>
      <c r="F4606" s="181"/>
      <c r="G4606" s="181"/>
      <c r="H4606" s="181"/>
      <c r="I4606" s="181"/>
      <c r="J4606" s="181"/>
      <c r="K4606" s="625"/>
      <c r="L4606" s="181"/>
    </row>
    <row r="4607" spans="2:12" x14ac:dyDescent="0.25">
      <c r="B4607" s="624"/>
      <c r="C4607" s="181"/>
      <c r="D4607" s="181"/>
      <c r="E4607" s="181"/>
      <c r="F4607" s="181"/>
      <c r="G4607" s="181"/>
      <c r="H4607" s="181"/>
      <c r="I4607" s="181"/>
      <c r="J4607" s="181"/>
      <c r="K4607" s="625"/>
      <c r="L4607" s="181"/>
    </row>
    <row r="4608" spans="2:12" x14ac:dyDescent="0.25">
      <c r="B4608" s="624"/>
      <c r="C4608" s="181"/>
      <c r="D4608" s="181"/>
      <c r="E4608" s="181"/>
      <c r="F4608" s="181"/>
      <c r="G4608" s="181"/>
      <c r="H4608" s="181"/>
      <c r="I4608" s="181"/>
      <c r="J4608" s="181"/>
      <c r="K4608" s="625"/>
      <c r="L4608" s="181"/>
    </row>
    <row r="4609" spans="2:12" x14ac:dyDescent="0.25">
      <c r="B4609" s="624"/>
      <c r="C4609" s="181"/>
      <c r="D4609" s="181"/>
      <c r="E4609" s="181"/>
      <c r="F4609" s="181"/>
      <c r="G4609" s="181"/>
      <c r="H4609" s="181"/>
      <c r="I4609" s="181"/>
      <c r="J4609" s="181"/>
      <c r="K4609" s="625"/>
      <c r="L4609" s="181"/>
    </row>
    <row r="4610" spans="2:12" x14ac:dyDescent="0.25">
      <c r="B4610" s="624"/>
      <c r="C4610" s="181"/>
      <c r="D4610" s="181"/>
      <c r="E4610" s="181"/>
      <c r="F4610" s="181"/>
      <c r="G4610" s="181"/>
      <c r="H4610" s="181"/>
      <c r="I4610" s="181"/>
      <c r="J4610" s="181"/>
      <c r="K4610" s="625"/>
      <c r="L4610" s="181"/>
    </row>
    <row r="4611" spans="2:12" x14ac:dyDescent="0.25">
      <c r="B4611" s="624"/>
      <c r="C4611" s="181"/>
      <c r="D4611" s="181"/>
      <c r="E4611" s="181"/>
      <c r="F4611" s="181"/>
      <c r="G4611" s="181"/>
      <c r="H4611" s="181"/>
      <c r="I4611" s="181"/>
      <c r="J4611" s="181"/>
      <c r="K4611" s="625"/>
      <c r="L4611" s="181"/>
    </row>
    <row r="4612" spans="2:12" x14ac:dyDescent="0.25">
      <c r="B4612" s="624"/>
      <c r="C4612" s="181"/>
      <c r="D4612" s="181"/>
      <c r="E4612" s="181"/>
      <c r="F4612" s="181"/>
      <c r="G4612" s="181"/>
      <c r="H4612" s="181"/>
      <c r="I4612" s="181"/>
      <c r="J4612" s="181"/>
      <c r="K4612" s="625"/>
      <c r="L4612" s="181"/>
    </row>
    <row r="4613" spans="2:12" x14ac:dyDescent="0.25">
      <c r="B4613" s="624"/>
      <c r="C4613" s="181"/>
      <c r="D4613" s="181"/>
      <c r="E4613" s="181"/>
      <c r="F4613" s="181"/>
      <c r="G4613" s="181"/>
      <c r="H4613" s="181"/>
      <c r="I4613" s="181"/>
      <c r="J4613" s="181"/>
      <c r="K4613" s="625"/>
      <c r="L4613" s="181"/>
    </row>
    <row r="4614" spans="2:12" x14ac:dyDescent="0.25">
      <c r="B4614" s="624"/>
      <c r="C4614" s="181"/>
      <c r="D4614" s="181"/>
      <c r="E4614" s="181"/>
      <c r="F4614" s="181"/>
      <c r="G4614" s="181"/>
      <c r="H4614" s="181"/>
      <c r="I4614" s="181"/>
      <c r="J4614" s="181"/>
      <c r="K4614" s="625"/>
      <c r="L4614" s="181"/>
    </row>
    <row r="4615" spans="2:12" x14ac:dyDescent="0.25">
      <c r="B4615" s="624"/>
      <c r="C4615" s="181"/>
      <c r="D4615" s="181"/>
      <c r="E4615" s="181"/>
      <c r="F4615" s="181"/>
      <c r="G4615" s="181"/>
      <c r="H4615" s="181"/>
      <c r="I4615" s="181"/>
      <c r="J4615" s="181"/>
      <c r="K4615" s="625"/>
      <c r="L4615" s="181"/>
    </row>
    <row r="4616" spans="2:12" x14ac:dyDescent="0.25">
      <c r="B4616" s="624"/>
      <c r="C4616" s="181"/>
      <c r="D4616" s="181"/>
      <c r="E4616" s="181"/>
      <c r="F4616" s="181"/>
      <c r="G4616" s="181"/>
      <c r="H4616" s="181"/>
      <c r="I4616" s="181"/>
      <c r="J4616" s="181"/>
      <c r="K4616" s="625"/>
      <c r="L4616" s="181"/>
    </row>
    <row r="4617" spans="2:12" x14ac:dyDescent="0.25">
      <c r="B4617" s="624"/>
      <c r="C4617" s="181"/>
      <c r="D4617" s="181"/>
      <c r="E4617" s="181"/>
      <c r="F4617" s="181"/>
      <c r="G4617" s="181"/>
      <c r="H4617" s="181"/>
      <c r="I4617" s="181"/>
      <c r="J4617" s="181"/>
      <c r="K4617" s="625"/>
      <c r="L4617" s="181"/>
    </row>
    <row r="4618" spans="2:12" x14ac:dyDescent="0.25">
      <c r="B4618" s="624"/>
      <c r="C4618" s="181"/>
      <c r="D4618" s="181"/>
      <c r="E4618" s="181"/>
      <c r="F4618" s="181"/>
      <c r="G4618" s="181"/>
      <c r="H4618" s="181"/>
      <c r="I4618" s="181"/>
      <c r="J4618" s="181"/>
      <c r="K4618" s="625"/>
      <c r="L4618" s="181"/>
    </row>
    <row r="4619" spans="2:12" x14ac:dyDescent="0.25">
      <c r="B4619" s="624"/>
      <c r="C4619" s="181"/>
      <c r="D4619" s="181"/>
      <c r="E4619" s="181"/>
      <c r="F4619" s="181"/>
      <c r="G4619" s="181"/>
      <c r="H4619" s="181"/>
      <c r="I4619" s="181"/>
      <c r="J4619" s="181"/>
      <c r="K4619" s="625"/>
      <c r="L4619" s="181"/>
    </row>
    <row r="4620" spans="2:12" x14ac:dyDescent="0.25">
      <c r="B4620" s="624"/>
      <c r="C4620" s="181"/>
      <c r="D4620" s="181"/>
      <c r="E4620" s="181"/>
      <c r="F4620" s="181"/>
      <c r="G4620" s="181"/>
      <c r="H4620" s="181"/>
      <c r="I4620" s="181"/>
      <c r="J4620" s="181"/>
      <c r="K4620" s="625"/>
      <c r="L4620" s="181"/>
    </row>
    <row r="4621" spans="2:12" x14ac:dyDescent="0.25">
      <c r="B4621" s="624"/>
      <c r="C4621" s="181"/>
      <c r="D4621" s="181"/>
      <c r="E4621" s="181"/>
      <c r="F4621" s="181"/>
      <c r="G4621" s="181"/>
      <c r="H4621" s="181"/>
      <c r="I4621" s="181"/>
      <c r="J4621" s="181"/>
      <c r="K4621" s="625"/>
      <c r="L4621" s="181"/>
    </row>
    <row r="4622" spans="2:12" x14ac:dyDescent="0.25">
      <c r="B4622" s="624"/>
      <c r="C4622" s="181"/>
      <c r="D4622" s="181"/>
      <c r="E4622" s="181"/>
      <c r="F4622" s="181"/>
      <c r="G4622" s="181"/>
      <c r="H4622" s="181"/>
      <c r="I4622" s="181"/>
      <c r="J4622" s="181"/>
      <c r="K4622" s="625"/>
      <c r="L4622" s="181"/>
    </row>
    <row r="4623" spans="2:12" x14ac:dyDescent="0.25">
      <c r="B4623" s="624"/>
      <c r="C4623" s="181"/>
      <c r="D4623" s="181"/>
      <c r="E4623" s="181"/>
      <c r="F4623" s="181"/>
      <c r="G4623" s="181"/>
      <c r="H4623" s="181"/>
      <c r="I4623" s="181"/>
      <c r="J4623" s="181"/>
      <c r="K4623" s="625"/>
      <c r="L4623" s="181"/>
    </row>
    <row r="4624" spans="2:12" x14ac:dyDescent="0.25">
      <c r="B4624" s="624"/>
      <c r="C4624" s="181"/>
      <c r="D4624" s="181"/>
      <c r="E4624" s="181"/>
      <c r="F4624" s="181"/>
      <c r="G4624" s="181"/>
      <c r="H4624" s="181"/>
      <c r="I4624" s="181"/>
      <c r="J4624" s="181"/>
      <c r="K4624" s="625"/>
      <c r="L4624" s="181"/>
    </row>
    <row r="4625" spans="2:12" x14ac:dyDescent="0.25">
      <c r="B4625" s="624"/>
      <c r="C4625" s="181"/>
      <c r="D4625" s="181"/>
      <c r="E4625" s="181"/>
      <c r="F4625" s="181"/>
      <c r="G4625" s="181"/>
      <c r="H4625" s="181"/>
      <c r="I4625" s="181"/>
      <c r="J4625" s="181"/>
      <c r="K4625" s="625"/>
      <c r="L4625" s="181"/>
    </row>
    <row r="4626" spans="2:12" x14ac:dyDescent="0.25">
      <c r="B4626" s="624"/>
      <c r="C4626" s="181"/>
      <c r="D4626" s="181"/>
      <c r="E4626" s="181"/>
      <c r="F4626" s="181"/>
      <c r="G4626" s="181"/>
      <c r="H4626" s="181"/>
      <c r="I4626" s="181"/>
      <c r="J4626" s="181"/>
      <c r="K4626" s="625"/>
      <c r="L4626" s="181"/>
    </row>
    <row r="4627" spans="2:12" x14ac:dyDescent="0.25">
      <c r="B4627" s="624"/>
      <c r="C4627" s="181"/>
      <c r="D4627" s="181"/>
      <c r="E4627" s="181"/>
      <c r="F4627" s="181"/>
      <c r="G4627" s="181"/>
      <c r="H4627" s="181"/>
      <c r="I4627" s="181"/>
      <c r="J4627" s="181"/>
      <c r="K4627" s="625"/>
      <c r="L4627" s="181"/>
    </row>
    <row r="4628" spans="2:12" x14ac:dyDescent="0.25">
      <c r="B4628" s="624"/>
      <c r="C4628" s="181"/>
      <c r="D4628" s="181"/>
      <c r="E4628" s="181"/>
      <c r="F4628" s="181"/>
      <c r="G4628" s="181"/>
      <c r="H4628" s="181"/>
      <c r="I4628" s="181"/>
      <c r="J4628" s="181"/>
      <c r="K4628" s="625"/>
      <c r="L4628" s="181"/>
    </row>
    <row r="4629" spans="2:12" x14ac:dyDescent="0.25">
      <c r="B4629" s="624"/>
      <c r="C4629" s="181"/>
      <c r="D4629" s="181"/>
      <c r="E4629" s="181"/>
      <c r="F4629" s="181"/>
      <c r="G4629" s="181"/>
      <c r="H4629" s="181"/>
      <c r="I4629" s="181"/>
      <c r="J4629" s="181"/>
      <c r="K4629" s="625"/>
      <c r="L4629" s="181"/>
    </row>
    <row r="4630" spans="2:12" x14ac:dyDescent="0.25">
      <c r="B4630" s="624"/>
      <c r="C4630" s="181"/>
      <c r="D4630" s="181"/>
      <c r="E4630" s="181"/>
      <c r="F4630" s="181"/>
      <c r="G4630" s="181"/>
      <c r="H4630" s="181"/>
      <c r="I4630" s="181"/>
      <c r="J4630" s="181"/>
      <c r="K4630" s="625"/>
      <c r="L4630" s="181"/>
    </row>
    <row r="4631" spans="2:12" x14ac:dyDescent="0.25">
      <c r="B4631" s="624"/>
      <c r="C4631" s="181"/>
      <c r="D4631" s="181"/>
      <c r="E4631" s="181"/>
      <c r="F4631" s="181"/>
      <c r="G4631" s="181"/>
      <c r="H4631" s="181"/>
      <c r="I4631" s="181"/>
      <c r="J4631" s="181"/>
      <c r="K4631" s="625"/>
      <c r="L4631" s="181"/>
    </row>
    <row r="4632" spans="2:12" x14ac:dyDescent="0.25">
      <c r="B4632" s="624"/>
      <c r="C4632" s="181"/>
      <c r="D4632" s="181"/>
      <c r="E4632" s="181"/>
      <c r="F4632" s="181"/>
      <c r="G4632" s="181"/>
      <c r="H4632" s="181"/>
      <c r="I4632" s="181"/>
      <c r="J4632" s="181"/>
      <c r="K4632" s="625"/>
      <c r="L4632" s="181"/>
    </row>
    <row r="4633" spans="2:12" x14ac:dyDescent="0.25">
      <c r="B4633" s="624"/>
      <c r="C4633" s="181"/>
      <c r="D4633" s="181"/>
      <c r="E4633" s="181"/>
      <c r="F4633" s="181"/>
      <c r="G4633" s="181"/>
      <c r="H4633" s="181"/>
      <c r="I4633" s="181"/>
      <c r="J4633" s="181"/>
      <c r="K4633" s="625"/>
      <c r="L4633" s="181"/>
    </row>
    <row r="4634" spans="2:12" x14ac:dyDescent="0.25">
      <c r="B4634" s="624"/>
      <c r="C4634" s="181"/>
      <c r="D4634" s="181"/>
      <c r="E4634" s="181"/>
      <c r="F4634" s="181"/>
      <c r="G4634" s="181"/>
      <c r="H4634" s="181"/>
      <c r="I4634" s="181"/>
      <c r="J4634" s="181"/>
      <c r="K4634" s="625"/>
      <c r="L4634" s="181"/>
    </row>
    <row r="4635" spans="2:12" x14ac:dyDescent="0.25">
      <c r="B4635" s="624"/>
      <c r="C4635" s="181"/>
      <c r="D4635" s="181"/>
      <c r="E4635" s="181"/>
      <c r="F4635" s="181"/>
      <c r="G4635" s="181"/>
      <c r="H4635" s="181"/>
      <c r="I4635" s="181"/>
      <c r="J4635" s="181"/>
      <c r="K4635" s="625"/>
      <c r="L4635" s="181"/>
    </row>
    <row r="4636" spans="2:12" x14ac:dyDescent="0.25">
      <c r="B4636" s="624"/>
      <c r="C4636" s="181"/>
      <c r="D4636" s="181"/>
      <c r="E4636" s="181"/>
      <c r="F4636" s="181"/>
      <c r="G4636" s="181"/>
      <c r="H4636" s="181"/>
      <c r="I4636" s="181"/>
      <c r="J4636" s="181"/>
      <c r="K4636" s="625"/>
      <c r="L4636" s="181"/>
    </row>
    <row r="4637" spans="2:12" x14ac:dyDescent="0.25">
      <c r="B4637" s="624"/>
      <c r="C4637" s="181"/>
      <c r="D4637" s="181"/>
      <c r="E4637" s="181"/>
      <c r="F4637" s="181"/>
      <c r="G4637" s="181"/>
      <c r="H4637" s="181"/>
      <c r="I4637" s="181"/>
      <c r="J4637" s="181"/>
      <c r="K4637" s="625"/>
      <c r="L4637" s="181"/>
    </row>
    <row r="4638" spans="2:12" x14ac:dyDescent="0.25">
      <c r="B4638" s="624"/>
      <c r="C4638" s="181"/>
      <c r="D4638" s="181"/>
      <c r="E4638" s="181"/>
      <c r="F4638" s="181"/>
      <c r="G4638" s="181"/>
      <c r="H4638" s="181"/>
      <c r="I4638" s="181"/>
      <c r="J4638" s="181"/>
      <c r="K4638" s="625"/>
      <c r="L4638" s="181"/>
    </row>
    <row r="4639" spans="2:12" x14ac:dyDescent="0.25">
      <c r="B4639" s="624"/>
      <c r="C4639" s="181"/>
      <c r="D4639" s="181"/>
      <c r="E4639" s="181"/>
      <c r="F4639" s="181"/>
      <c r="G4639" s="181"/>
      <c r="H4639" s="181"/>
      <c r="I4639" s="181"/>
      <c r="J4639" s="181"/>
      <c r="K4639" s="625"/>
      <c r="L4639" s="181"/>
    </row>
    <row r="4640" spans="2:12" x14ac:dyDescent="0.25">
      <c r="B4640" s="624"/>
      <c r="C4640" s="181"/>
      <c r="D4640" s="181"/>
      <c r="E4640" s="181"/>
      <c r="F4640" s="181"/>
      <c r="G4640" s="181"/>
      <c r="H4640" s="181"/>
      <c r="I4640" s="181"/>
      <c r="J4640" s="181"/>
      <c r="K4640" s="625"/>
      <c r="L4640" s="181"/>
    </row>
    <row r="4641" spans="2:12" x14ac:dyDescent="0.25">
      <c r="B4641" s="624"/>
      <c r="C4641" s="181"/>
      <c r="D4641" s="181"/>
      <c r="E4641" s="181"/>
      <c r="F4641" s="181"/>
      <c r="G4641" s="181"/>
      <c r="H4641" s="181"/>
      <c r="I4641" s="181"/>
      <c r="J4641" s="181"/>
      <c r="K4641" s="625"/>
      <c r="L4641" s="181"/>
    </row>
    <row r="4642" spans="2:12" x14ac:dyDescent="0.25">
      <c r="B4642" s="624"/>
      <c r="C4642" s="181"/>
      <c r="D4642" s="181"/>
      <c r="E4642" s="181"/>
      <c r="F4642" s="181"/>
      <c r="G4642" s="181"/>
      <c r="H4642" s="181"/>
      <c r="I4642" s="181"/>
      <c r="J4642" s="181"/>
      <c r="K4642" s="625"/>
      <c r="L4642" s="181"/>
    </row>
    <row r="4643" spans="2:12" x14ac:dyDescent="0.25">
      <c r="B4643" s="624"/>
      <c r="C4643" s="181"/>
      <c r="D4643" s="181"/>
      <c r="E4643" s="181"/>
      <c r="F4643" s="181"/>
      <c r="G4643" s="181"/>
      <c r="H4643" s="181"/>
      <c r="I4643" s="181"/>
      <c r="J4643" s="181"/>
      <c r="K4643" s="625"/>
      <c r="L4643" s="181"/>
    </row>
    <row r="4644" spans="2:12" x14ac:dyDescent="0.25">
      <c r="B4644" s="624"/>
      <c r="C4644" s="181"/>
      <c r="D4644" s="181"/>
      <c r="E4644" s="181"/>
      <c r="F4644" s="181"/>
      <c r="G4644" s="181"/>
      <c r="H4644" s="181"/>
      <c r="I4644" s="181"/>
      <c r="J4644" s="181"/>
      <c r="K4644" s="625"/>
      <c r="L4644" s="181"/>
    </row>
    <row r="4645" spans="2:12" x14ac:dyDescent="0.25">
      <c r="B4645" s="624"/>
      <c r="C4645" s="181"/>
      <c r="D4645" s="181"/>
      <c r="E4645" s="181"/>
      <c r="F4645" s="181"/>
      <c r="G4645" s="181"/>
      <c r="H4645" s="181"/>
      <c r="I4645" s="181"/>
      <c r="J4645" s="181"/>
      <c r="K4645" s="625"/>
      <c r="L4645" s="181"/>
    </row>
    <row r="4646" spans="2:12" x14ac:dyDescent="0.25">
      <c r="B4646" s="624"/>
      <c r="C4646" s="181"/>
      <c r="D4646" s="181"/>
      <c r="E4646" s="181"/>
      <c r="F4646" s="181"/>
      <c r="G4646" s="181"/>
      <c r="H4646" s="181"/>
      <c r="I4646" s="181"/>
      <c r="J4646" s="181"/>
      <c r="K4646" s="625"/>
      <c r="L4646" s="181"/>
    </row>
    <row r="4647" spans="2:12" x14ac:dyDescent="0.25">
      <c r="B4647" s="624"/>
      <c r="C4647" s="181"/>
      <c r="D4647" s="181"/>
      <c r="E4647" s="181"/>
      <c r="F4647" s="181"/>
      <c r="G4647" s="181"/>
      <c r="H4647" s="181"/>
      <c r="I4647" s="181"/>
      <c r="J4647" s="181"/>
      <c r="K4647" s="625"/>
      <c r="L4647" s="181"/>
    </row>
    <row r="4648" spans="2:12" x14ac:dyDescent="0.25">
      <c r="B4648" s="624"/>
      <c r="C4648" s="181"/>
      <c r="D4648" s="181"/>
      <c r="E4648" s="181"/>
      <c r="F4648" s="181"/>
      <c r="G4648" s="181"/>
      <c r="H4648" s="181"/>
      <c r="I4648" s="181"/>
      <c r="J4648" s="181"/>
      <c r="K4648" s="625"/>
      <c r="L4648" s="181"/>
    </row>
    <row r="4649" spans="2:12" x14ac:dyDescent="0.25">
      <c r="B4649" s="624"/>
      <c r="C4649" s="181"/>
      <c r="D4649" s="181"/>
      <c r="E4649" s="181"/>
      <c r="F4649" s="181"/>
      <c r="G4649" s="181"/>
      <c r="H4649" s="181"/>
      <c r="I4649" s="181"/>
      <c r="J4649" s="181"/>
      <c r="K4649" s="625"/>
      <c r="L4649" s="181"/>
    </row>
    <row r="4650" spans="2:12" x14ac:dyDescent="0.25">
      <c r="B4650" s="624"/>
      <c r="C4650" s="181"/>
      <c r="D4650" s="181"/>
      <c r="E4650" s="181"/>
      <c r="F4650" s="181"/>
      <c r="G4650" s="181"/>
      <c r="H4650" s="181"/>
      <c r="I4650" s="181"/>
      <c r="J4650" s="181"/>
      <c r="K4650" s="625"/>
      <c r="L4650" s="181"/>
    </row>
    <row r="4651" spans="2:12" x14ac:dyDescent="0.25">
      <c r="B4651" s="624"/>
      <c r="C4651" s="181"/>
      <c r="D4651" s="181"/>
      <c r="E4651" s="181"/>
      <c r="F4651" s="181"/>
      <c r="G4651" s="181"/>
      <c r="H4651" s="181"/>
      <c r="I4651" s="181"/>
      <c r="J4651" s="181"/>
      <c r="K4651" s="625"/>
      <c r="L4651" s="181"/>
    </row>
    <row r="4652" spans="2:12" x14ac:dyDescent="0.25">
      <c r="B4652" s="624"/>
      <c r="C4652" s="181"/>
      <c r="D4652" s="181"/>
      <c r="E4652" s="181"/>
      <c r="F4652" s="181"/>
      <c r="G4652" s="181"/>
      <c r="H4652" s="181"/>
      <c r="I4652" s="181"/>
      <c r="J4652" s="181"/>
      <c r="K4652" s="625"/>
      <c r="L4652" s="181"/>
    </row>
    <row r="4653" spans="2:12" x14ac:dyDescent="0.25">
      <c r="B4653" s="624"/>
      <c r="C4653" s="181"/>
      <c r="D4653" s="181"/>
      <c r="E4653" s="181"/>
      <c r="F4653" s="181"/>
      <c r="G4653" s="181"/>
      <c r="H4653" s="181"/>
      <c r="I4653" s="181"/>
      <c r="J4653" s="181"/>
      <c r="K4653" s="625"/>
      <c r="L4653" s="181"/>
    </row>
    <row r="4654" spans="2:12" x14ac:dyDescent="0.25">
      <c r="B4654" s="624"/>
      <c r="C4654" s="181"/>
      <c r="D4654" s="181"/>
      <c r="E4654" s="181"/>
      <c r="F4654" s="181"/>
      <c r="G4654" s="181"/>
      <c r="H4654" s="181"/>
      <c r="I4654" s="181"/>
      <c r="J4654" s="181"/>
      <c r="K4654" s="625"/>
      <c r="L4654" s="181"/>
    </row>
    <row r="4655" spans="2:12" x14ac:dyDescent="0.25">
      <c r="B4655" s="624"/>
      <c r="C4655" s="181"/>
      <c r="D4655" s="181"/>
      <c r="E4655" s="181"/>
      <c r="F4655" s="181"/>
      <c r="G4655" s="181"/>
      <c r="H4655" s="181"/>
      <c r="I4655" s="181"/>
      <c r="J4655" s="181"/>
      <c r="K4655" s="625"/>
      <c r="L4655" s="181"/>
    </row>
    <row r="4656" spans="2:12" x14ac:dyDescent="0.25">
      <c r="B4656" s="624"/>
      <c r="C4656" s="181"/>
      <c r="D4656" s="181"/>
      <c r="E4656" s="181"/>
      <c r="F4656" s="181"/>
      <c r="G4656" s="181"/>
      <c r="H4656" s="181"/>
      <c r="I4656" s="181"/>
      <c r="J4656" s="181"/>
      <c r="K4656" s="625"/>
      <c r="L4656" s="181"/>
    </row>
    <row r="4657" spans="2:12" x14ac:dyDescent="0.25">
      <c r="B4657" s="624"/>
      <c r="C4657" s="181"/>
      <c r="D4657" s="181"/>
      <c r="E4657" s="181"/>
      <c r="F4657" s="181"/>
      <c r="G4657" s="181"/>
      <c r="H4657" s="181"/>
      <c r="I4657" s="181"/>
      <c r="J4657" s="181"/>
      <c r="K4657" s="625"/>
      <c r="L4657" s="181"/>
    </row>
    <row r="4658" spans="2:12" x14ac:dyDescent="0.25">
      <c r="B4658" s="624"/>
      <c r="C4658" s="181"/>
      <c r="D4658" s="181"/>
      <c r="E4658" s="181"/>
      <c r="F4658" s="181"/>
      <c r="G4658" s="181"/>
      <c r="H4658" s="181"/>
      <c r="I4658" s="181"/>
      <c r="J4658" s="181"/>
      <c r="K4658" s="625"/>
      <c r="L4658" s="181"/>
    </row>
    <row r="4659" spans="2:12" x14ac:dyDescent="0.25">
      <c r="B4659" s="624"/>
      <c r="C4659" s="181"/>
      <c r="D4659" s="181"/>
      <c r="E4659" s="181"/>
      <c r="F4659" s="181"/>
      <c r="G4659" s="181"/>
      <c r="H4659" s="181"/>
      <c r="I4659" s="181"/>
      <c r="J4659" s="181"/>
      <c r="K4659" s="625"/>
      <c r="L4659" s="181"/>
    </row>
    <row r="4660" spans="2:12" x14ac:dyDescent="0.25">
      <c r="B4660" s="624"/>
      <c r="C4660" s="181"/>
      <c r="D4660" s="181"/>
      <c r="E4660" s="181"/>
      <c r="F4660" s="181"/>
      <c r="G4660" s="181"/>
      <c r="H4660" s="181"/>
      <c r="I4660" s="181"/>
      <c r="J4660" s="181"/>
      <c r="K4660" s="625"/>
      <c r="L4660" s="181"/>
    </row>
    <row r="4661" spans="2:12" x14ac:dyDescent="0.25">
      <c r="B4661" s="624"/>
      <c r="C4661" s="181"/>
      <c r="D4661" s="181"/>
      <c r="E4661" s="181"/>
      <c r="F4661" s="181"/>
      <c r="G4661" s="181"/>
      <c r="H4661" s="181"/>
      <c r="I4661" s="181"/>
      <c r="J4661" s="181"/>
      <c r="K4661" s="625"/>
      <c r="L4661" s="181"/>
    </row>
    <row r="4662" spans="2:12" x14ac:dyDescent="0.25">
      <c r="B4662" s="624"/>
      <c r="C4662" s="181"/>
      <c r="D4662" s="181"/>
      <c r="E4662" s="181"/>
      <c r="F4662" s="181"/>
      <c r="G4662" s="181"/>
      <c r="H4662" s="181"/>
      <c r="I4662" s="181"/>
      <c r="J4662" s="181"/>
      <c r="K4662" s="625"/>
      <c r="L4662" s="181"/>
    </row>
    <row r="4663" spans="2:12" x14ac:dyDescent="0.25">
      <c r="B4663" s="624"/>
      <c r="C4663" s="181"/>
      <c r="D4663" s="181"/>
      <c r="E4663" s="181"/>
      <c r="F4663" s="181"/>
      <c r="G4663" s="181"/>
      <c r="H4663" s="181"/>
      <c r="I4663" s="181"/>
      <c r="J4663" s="181"/>
      <c r="K4663" s="625"/>
      <c r="L4663" s="181"/>
    </row>
    <row r="4664" spans="2:12" x14ac:dyDescent="0.25">
      <c r="B4664" s="624"/>
      <c r="C4664" s="181"/>
      <c r="D4664" s="181"/>
      <c r="E4664" s="181"/>
      <c r="F4664" s="181"/>
      <c r="G4664" s="181"/>
      <c r="H4664" s="181"/>
      <c r="I4664" s="181"/>
      <c r="J4664" s="181"/>
      <c r="K4664" s="625"/>
      <c r="L4664" s="181"/>
    </row>
    <row r="4665" spans="2:12" x14ac:dyDescent="0.25">
      <c r="B4665" s="624"/>
      <c r="C4665" s="181"/>
      <c r="D4665" s="181"/>
      <c r="E4665" s="181"/>
      <c r="F4665" s="181"/>
      <c r="G4665" s="181"/>
      <c r="H4665" s="181"/>
      <c r="I4665" s="181"/>
      <c r="J4665" s="181"/>
      <c r="K4665" s="625"/>
      <c r="L4665" s="181"/>
    </row>
    <row r="4666" spans="2:12" x14ac:dyDescent="0.25">
      <c r="B4666" s="624"/>
      <c r="C4666" s="181"/>
      <c r="D4666" s="181"/>
      <c r="E4666" s="181"/>
      <c r="F4666" s="181"/>
      <c r="G4666" s="181"/>
      <c r="H4666" s="181"/>
      <c r="I4666" s="181"/>
      <c r="J4666" s="181"/>
      <c r="K4666" s="625"/>
      <c r="L4666" s="181"/>
    </row>
    <row r="4667" spans="2:12" x14ac:dyDescent="0.25">
      <c r="B4667" s="624"/>
      <c r="C4667" s="181"/>
      <c r="D4667" s="181"/>
      <c r="E4667" s="181"/>
      <c r="F4667" s="181"/>
      <c r="G4667" s="181"/>
      <c r="H4667" s="181"/>
      <c r="I4667" s="181"/>
      <c r="J4667" s="181"/>
      <c r="K4667" s="625"/>
      <c r="L4667" s="181"/>
    </row>
    <row r="4668" spans="2:12" x14ac:dyDescent="0.25">
      <c r="B4668" s="624"/>
      <c r="C4668" s="181"/>
      <c r="D4668" s="181"/>
      <c r="E4668" s="181"/>
      <c r="F4668" s="181"/>
      <c r="G4668" s="181"/>
      <c r="H4668" s="181"/>
      <c r="I4668" s="181"/>
      <c r="J4668" s="181"/>
      <c r="K4668" s="625"/>
      <c r="L4668" s="181"/>
    </row>
    <row r="4669" spans="2:12" x14ac:dyDescent="0.25">
      <c r="B4669" s="624"/>
      <c r="C4669" s="181"/>
      <c r="D4669" s="181"/>
      <c r="E4669" s="181"/>
      <c r="F4669" s="181"/>
      <c r="G4669" s="181"/>
      <c r="H4669" s="181"/>
      <c r="I4669" s="181"/>
      <c r="J4669" s="181"/>
      <c r="K4669" s="625"/>
      <c r="L4669" s="181"/>
    </row>
    <row r="4670" spans="2:12" x14ac:dyDescent="0.25">
      <c r="B4670" s="624"/>
      <c r="C4670" s="181"/>
      <c r="D4670" s="181"/>
      <c r="E4670" s="181"/>
      <c r="F4670" s="181"/>
      <c r="G4670" s="181"/>
      <c r="H4670" s="181"/>
      <c r="I4670" s="181"/>
      <c r="J4670" s="181"/>
      <c r="K4670" s="625"/>
      <c r="L4670" s="181"/>
    </row>
    <row r="4671" spans="2:12" x14ac:dyDescent="0.25">
      <c r="B4671" s="624"/>
      <c r="C4671" s="181"/>
      <c r="D4671" s="181"/>
      <c r="E4671" s="181"/>
      <c r="F4671" s="181"/>
      <c r="G4671" s="181"/>
      <c r="H4671" s="181"/>
      <c r="I4671" s="181"/>
      <c r="J4671" s="181"/>
      <c r="K4671" s="625"/>
      <c r="L4671" s="181"/>
    </row>
    <row r="4672" spans="2:12" x14ac:dyDescent="0.25">
      <c r="B4672" s="624"/>
      <c r="C4672" s="181"/>
      <c r="D4672" s="181"/>
      <c r="E4672" s="181"/>
      <c r="F4672" s="181"/>
      <c r="G4672" s="181"/>
      <c r="H4672" s="181"/>
      <c r="I4672" s="181"/>
      <c r="J4672" s="181"/>
      <c r="K4672" s="625"/>
      <c r="L4672" s="181"/>
    </row>
    <row r="4673" spans="2:12" x14ac:dyDescent="0.25">
      <c r="B4673" s="624"/>
      <c r="C4673" s="181"/>
      <c r="D4673" s="181"/>
      <c r="E4673" s="181"/>
      <c r="F4673" s="181"/>
      <c r="G4673" s="181"/>
      <c r="H4673" s="181"/>
      <c r="I4673" s="181"/>
      <c r="J4673" s="181"/>
      <c r="K4673" s="625"/>
      <c r="L4673" s="181"/>
    </row>
    <row r="4674" spans="2:12" x14ac:dyDescent="0.25">
      <c r="B4674" s="624"/>
      <c r="C4674" s="181"/>
      <c r="D4674" s="181"/>
      <c r="E4674" s="181"/>
      <c r="F4674" s="181"/>
      <c r="G4674" s="181"/>
      <c r="H4674" s="181"/>
      <c r="I4674" s="181"/>
      <c r="J4674" s="181"/>
      <c r="K4674" s="625"/>
      <c r="L4674" s="181"/>
    </row>
    <row r="4675" spans="2:12" x14ac:dyDescent="0.25">
      <c r="B4675" s="624"/>
      <c r="C4675" s="181"/>
      <c r="D4675" s="181"/>
      <c r="E4675" s="181"/>
      <c r="F4675" s="181"/>
      <c r="G4675" s="181"/>
      <c r="H4675" s="181"/>
      <c r="I4675" s="181"/>
      <c r="J4675" s="181"/>
      <c r="K4675" s="625"/>
      <c r="L4675" s="181"/>
    </row>
    <row r="4676" spans="2:12" x14ac:dyDescent="0.25">
      <c r="B4676" s="624"/>
      <c r="C4676" s="181"/>
      <c r="D4676" s="181"/>
      <c r="E4676" s="181"/>
      <c r="F4676" s="181"/>
      <c r="G4676" s="181"/>
      <c r="H4676" s="181"/>
      <c r="I4676" s="181"/>
      <c r="J4676" s="181"/>
      <c r="K4676" s="625"/>
      <c r="L4676" s="181"/>
    </row>
    <row r="4677" spans="2:12" x14ac:dyDescent="0.25">
      <c r="B4677" s="624"/>
      <c r="C4677" s="181"/>
      <c r="D4677" s="181"/>
      <c r="E4677" s="181"/>
      <c r="F4677" s="181"/>
      <c r="G4677" s="181"/>
      <c r="H4677" s="181"/>
      <c r="I4677" s="181"/>
      <c r="J4677" s="181"/>
      <c r="K4677" s="625"/>
      <c r="L4677" s="181"/>
    </row>
    <row r="4678" spans="2:12" x14ac:dyDescent="0.25">
      <c r="B4678" s="624"/>
      <c r="C4678" s="181"/>
      <c r="D4678" s="181"/>
      <c r="E4678" s="181"/>
      <c r="F4678" s="181"/>
      <c r="G4678" s="181"/>
      <c r="H4678" s="181"/>
      <c r="I4678" s="181"/>
      <c r="J4678" s="181"/>
      <c r="K4678" s="625"/>
      <c r="L4678" s="181"/>
    </row>
    <row r="4679" spans="2:12" x14ac:dyDescent="0.25">
      <c r="B4679" s="624"/>
      <c r="C4679" s="181"/>
      <c r="D4679" s="181"/>
      <c r="E4679" s="181"/>
      <c r="F4679" s="181"/>
      <c r="G4679" s="181"/>
      <c r="H4679" s="181"/>
      <c r="I4679" s="181"/>
      <c r="J4679" s="181"/>
      <c r="K4679" s="625"/>
      <c r="L4679" s="181"/>
    </row>
    <row r="4680" spans="2:12" x14ac:dyDescent="0.25">
      <c r="B4680" s="624"/>
      <c r="C4680" s="181"/>
      <c r="D4680" s="181"/>
      <c r="E4680" s="181"/>
      <c r="F4680" s="181"/>
      <c r="G4680" s="181"/>
      <c r="H4680" s="181"/>
      <c r="I4680" s="181"/>
      <c r="J4680" s="181"/>
      <c r="K4680" s="625"/>
      <c r="L4680" s="181"/>
    </row>
    <row r="4681" spans="2:12" x14ac:dyDescent="0.25">
      <c r="B4681" s="624"/>
      <c r="C4681" s="181"/>
      <c r="D4681" s="181"/>
      <c r="E4681" s="181"/>
      <c r="F4681" s="181"/>
      <c r="G4681" s="181"/>
      <c r="H4681" s="181"/>
      <c r="I4681" s="181"/>
      <c r="J4681" s="181"/>
      <c r="K4681" s="625"/>
      <c r="L4681" s="181"/>
    </row>
    <row r="4682" spans="2:12" x14ac:dyDescent="0.25">
      <c r="B4682" s="624"/>
      <c r="C4682" s="181"/>
      <c r="D4682" s="181"/>
      <c r="E4682" s="181"/>
      <c r="F4682" s="181"/>
      <c r="G4682" s="181"/>
      <c r="H4682" s="181"/>
      <c r="I4682" s="181"/>
      <c r="J4682" s="181"/>
      <c r="K4682" s="625"/>
      <c r="L4682" s="181"/>
    </row>
    <row r="4683" spans="2:12" x14ac:dyDescent="0.25">
      <c r="B4683" s="624"/>
      <c r="C4683" s="181"/>
      <c r="D4683" s="181"/>
      <c r="E4683" s="181"/>
      <c r="F4683" s="181"/>
      <c r="G4683" s="181"/>
      <c r="H4683" s="181"/>
      <c r="I4683" s="181"/>
      <c r="J4683" s="181"/>
      <c r="K4683" s="625"/>
      <c r="L4683" s="181"/>
    </row>
    <row r="4684" spans="2:12" x14ac:dyDescent="0.25">
      <c r="B4684" s="624"/>
      <c r="C4684" s="181"/>
      <c r="D4684" s="181"/>
      <c r="E4684" s="181"/>
      <c r="F4684" s="181"/>
      <c r="G4684" s="181"/>
      <c r="H4684" s="181"/>
      <c r="I4684" s="181"/>
      <c r="J4684" s="181"/>
      <c r="K4684" s="625"/>
      <c r="L4684" s="181"/>
    </row>
    <row r="4685" spans="2:12" x14ac:dyDescent="0.25">
      <c r="B4685" s="624"/>
      <c r="C4685" s="181"/>
      <c r="D4685" s="181"/>
      <c r="E4685" s="181"/>
      <c r="F4685" s="181"/>
      <c r="G4685" s="181"/>
      <c r="H4685" s="181"/>
      <c r="I4685" s="181"/>
      <c r="J4685" s="181"/>
      <c r="K4685" s="625"/>
      <c r="L4685" s="181"/>
    </row>
    <row r="4686" spans="2:12" x14ac:dyDescent="0.25">
      <c r="B4686" s="624"/>
      <c r="C4686" s="181"/>
      <c r="D4686" s="181"/>
      <c r="E4686" s="181"/>
      <c r="F4686" s="181"/>
      <c r="G4686" s="181"/>
      <c r="H4686" s="181"/>
      <c r="I4686" s="181"/>
      <c r="J4686" s="181"/>
      <c r="K4686" s="625"/>
      <c r="L4686" s="181"/>
    </row>
    <row r="4687" spans="2:12" x14ac:dyDescent="0.25">
      <c r="B4687" s="624"/>
      <c r="C4687" s="181"/>
      <c r="D4687" s="181"/>
      <c r="E4687" s="181"/>
      <c r="F4687" s="181"/>
      <c r="G4687" s="181"/>
      <c r="H4687" s="181"/>
      <c r="I4687" s="181"/>
      <c r="J4687" s="181"/>
      <c r="K4687" s="625"/>
      <c r="L4687" s="181"/>
    </row>
    <row r="4688" spans="2:12" x14ac:dyDescent="0.25">
      <c r="B4688" s="624"/>
      <c r="C4688" s="181"/>
      <c r="D4688" s="181"/>
      <c r="E4688" s="181"/>
      <c r="F4688" s="181"/>
      <c r="G4688" s="181"/>
      <c r="H4688" s="181"/>
      <c r="I4688" s="181"/>
      <c r="J4688" s="181"/>
      <c r="K4688" s="625"/>
      <c r="L4688" s="181"/>
    </row>
    <row r="4689" spans="2:12" x14ac:dyDescent="0.25">
      <c r="B4689" s="624"/>
      <c r="C4689" s="181"/>
      <c r="D4689" s="181"/>
      <c r="E4689" s="181"/>
      <c r="F4689" s="181"/>
      <c r="G4689" s="181"/>
      <c r="H4689" s="181"/>
      <c r="I4689" s="181"/>
      <c r="J4689" s="181"/>
      <c r="K4689" s="625"/>
      <c r="L4689" s="181"/>
    </row>
    <row r="4690" spans="2:12" x14ac:dyDescent="0.25">
      <c r="B4690" s="624"/>
      <c r="C4690" s="181"/>
      <c r="D4690" s="181"/>
      <c r="E4690" s="181"/>
      <c r="F4690" s="181"/>
      <c r="G4690" s="181"/>
      <c r="H4690" s="181"/>
      <c r="I4690" s="181"/>
      <c r="J4690" s="181"/>
      <c r="K4690" s="625"/>
      <c r="L4690" s="181"/>
    </row>
    <row r="4691" spans="2:12" x14ac:dyDescent="0.25">
      <c r="B4691" s="624"/>
      <c r="C4691" s="181"/>
      <c r="D4691" s="181"/>
      <c r="E4691" s="181"/>
      <c r="F4691" s="181"/>
      <c r="G4691" s="181"/>
      <c r="H4691" s="181"/>
      <c r="I4691" s="181"/>
      <c r="J4691" s="181"/>
      <c r="K4691" s="625"/>
      <c r="L4691" s="181"/>
    </row>
    <row r="4692" spans="2:12" x14ac:dyDescent="0.25">
      <c r="B4692" s="624"/>
      <c r="C4692" s="181"/>
      <c r="D4692" s="181"/>
      <c r="E4692" s="181"/>
      <c r="F4692" s="181"/>
      <c r="G4692" s="181"/>
      <c r="H4692" s="181"/>
      <c r="I4692" s="181"/>
      <c r="J4692" s="181"/>
      <c r="K4692" s="625"/>
      <c r="L4692" s="181"/>
    </row>
    <row r="4693" spans="2:12" x14ac:dyDescent="0.25">
      <c r="B4693" s="624"/>
      <c r="C4693" s="181"/>
      <c r="D4693" s="181"/>
      <c r="E4693" s="181"/>
      <c r="F4693" s="181"/>
      <c r="G4693" s="181"/>
      <c r="H4693" s="181"/>
      <c r="I4693" s="181"/>
      <c r="J4693" s="181"/>
      <c r="K4693" s="625"/>
      <c r="L4693" s="181"/>
    </row>
    <row r="4694" spans="2:12" x14ac:dyDescent="0.25">
      <c r="B4694" s="624"/>
      <c r="C4694" s="181"/>
      <c r="D4694" s="181"/>
      <c r="E4694" s="181"/>
      <c r="F4694" s="181"/>
      <c r="G4694" s="181"/>
      <c r="H4694" s="181"/>
      <c r="I4694" s="181"/>
      <c r="J4694" s="181"/>
      <c r="K4694" s="625"/>
      <c r="L4694" s="181"/>
    </row>
    <row r="4695" spans="2:12" x14ac:dyDescent="0.25">
      <c r="B4695" s="624"/>
      <c r="C4695" s="181"/>
      <c r="D4695" s="181"/>
      <c r="E4695" s="181"/>
      <c r="F4695" s="181"/>
      <c r="G4695" s="181"/>
      <c r="H4695" s="181"/>
      <c r="I4695" s="181"/>
      <c r="J4695" s="181"/>
      <c r="K4695" s="625"/>
      <c r="L4695" s="181"/>
    </row>
    <row r="4696" spans="2:12" x14ac:dyDescent="0.25">
      <c r="B4696" s="624"/>
      <c r="C4696" s="181"/>
      <c r="D4696" s="181"/>
      <c r="E4696" s="181"/>
      <c r="F4696" s="181"/>
      <c r="G4696" s="181"/>
      <c r="H4696" s="181"/>
      <c r="I4696" s="181"/>
      <c r="J4696" s="181"/>
      <c r="K4696" s="625"/>
      <c r="L4696" s="181"/>
    </row>
    <row r="4697" spans="2:12" x14ac:dyDescent="0.25">
      <c r="B4697" s="624"/>
      <c r="C4697" s="181"/>
      <c r="D4697" s="181"/>
      <c r="E4697" s="181"/>
      <c r="F4697" s="181"/>
      <c r="G4697" s="181"/>
      <c r="H4697" s="181"/>
      <c r="I4697" s="181"/>
      <c r="J4697" s="181"/>
      <c r="K4697" s="625"/>
      <c r="L4697" s="181"/>
    </row>
    <row r="4698" spans="2:12" x14ac:dyDescent="0.25">
      <c r="B4698" s="624"/>
      <c r="C4698" s="181"/>
      <c r="D4698" s="181"/>
      <c r="E4698" s="181"/>
      <c r="F4698" s="181"/>
      <c r="G4698" s="181"/>
      <c r="H4698" s="181"/>
      <c r="I4698" s="181"/>
      <c r="J4698" s="181"/>
      <c r="K4698" s="625"/>
      <c r="L4698" s="181"/>
    </row>
    <row r="4699" spans="2:12" x14ac:dyDescent="0.25">
      <c r="B4699" s="624"/>
      <c r="C4699" s="181"/>
      <c r="D4699" s="181"/>
      <c r="E4699" s="181"/>
      <c r="F4699" s="181"/>
      <c r="G4699" s="181"/>
      <c r="H4699" s="181"/>
      <c r="I4699" s="181"/>
      <c r="J4699" s="181"/>
      <c r="K4699" s="625"/>
      <c r="L4699" s="181"/>
    </row>
    <row r="4700" spans="2:12" x14ac:dyDescent="0.25">
      <c r="B4700" s="624"/>
      <c r="C4700" s="181"/>
      <c r="D4700" s="181"/>
      <c r="E4700" s="181"/>
      <c r="F4700" s="181"/>
      <c r="G4700" s="181"/>
      <c r="H4700" s="181"/>
      <c r="I4700" s="181"/>
      <c r="J4700" s="181"/>
      <c r="K4700" s="625"/>
      <c r="L4700" s="181"/>
    </row>
    <row r="4701" spans="2:12" x14ac:dyDescent="0.25">
      <c r="B4701" s="624"/>
      <c r="C4701" s="181"/>
      <c r="D4701" s="181"/>
      <c r="E4701" s="181"/>
      <c r="F4701" s="181"/>
      <c r="G4701" s="181"/>
      <c r="H4701" s="181"/>
      <c r="I4701" s="181"/>
      <c r="J4701" s="181"/>
      <c r="K4701" s="625"/>
      <c r="L4701" s="181"/>
    </row>
    <row r="4702" spans="2:12" x14ac:dyDescent="0.25">
      <c r="B4702" s="624"/>
      <c r="C4702" s="181"/>
      <c r="D4702" s="181"/>
      <c r="E4702" s="181"/>
      <c r="F4702" s="181"/>
      <c r="G4702" s="181"/>
      <c r="H4702" s="181"/>
      <c r="I4702" s="181"/>
      <c r="J4702" s="181"/>
      <c r="K4702" s="625"/>
      <c r="L4702" s="181"/>
    </row>
    <row r="4703" spans="2:12" x14ac:dyDescent="0.25">
      <c r="B4703" s="624"/>
      <c r="C4703" s="181"/>
      <c r="D4703" s="181"/>
      <c r="E4703" s="181"/>
      <c r="F4703" s="181"/>
      <c r="G4703" s="181"/>
      <c r="H4703" s="181"/>
      <c r="I4703" s="181"/>
      <c r="J4703" s="181"/>
      <c r="K4703" s="625"/>
      <c r="L4703" s="181"/>
    </row>
    <row r="4704" spans="2:12" x14ac:dyDescent="0.25">
      <c r="B4704" s="624"/>
      <c r="C4704" s="181"/>
      <c r="D4704" s="181"/>
      <c r="E4704" s="181"/>
      <c r="F4704" s="181"/>
      <c r="G4704" s="181"/>
      <c r="H4704" s="181"/>
      <c r="I4704" s="181"/>
      <c r="J4704" s="181"/>
      <c r="K4704" s="625"/>
      <c r="L4704" s="181"/>
    </row>
    <row r="4705" spans="2:12" x14ac:dyDescent="0.25">
      <c r="B4705" s="624"/>
      <c r="C4705" s="181"/>
      <c r="D4705" s="181"/>
      <c r="E4705" s="181"/>
      <c r="F4705" s="181"/>
      <c r="G4705" s="181"/>
      <c r="H4705" s="181"/>
      <c r="I4705" s="181"/>
      <c r="J4705" s="181"/>
      <c r="K4705" s="625"/>
      <c r="L4705" s="181"/>
    </row>
    <row r="4706" spans="2:12" x14ac:dyDescent="0.25">
      <c r="B4706" s="624"/>
      <c r="C4706" s="181"/>
      <c r="D4706" s="181"/>
      <c r="E4706" s="181"/>
      <c r="F4706" s="181"/>
      <c r="G4706" s="181"/>
      <c r="H4706" s="181"/>
      <c r="I4706" s="181"/>
      <c r="J4706" s="181"/>
      <c r="K4706" s="625"/>
      <c r="L4706" s="181"/>
    </row>
    <row r="4707" spans="2:12" x14ac:dyDescent="0.25">
      <c r="B4707" s="624"/>
      <c r="C4707" s="181"/>
      <c r="D4707" s="181"/>
      <c r="E4707" s="181"/>
      <c r="F4707" s="181"/>
      <c r="G4707" s="181"/>
      <c r="H4707" s="181"/>
      <c r="I4707" s="181"/>
      <c r="J4707" s="181"/>
      <c r="K4707" s="625"/>
      <c r="L4707" s="181"/>
    </row>
    <row r="4708" spans="2:12" x14ac:dyDescent="0.25">
      <c r="B4708" s="624"/>
      <c r="C4708" s="181"/>
      <c r="D4708" s="181"/>
      <c r="E4708" s="181"/>
      <c r="F4708" s="181"/>
      <c r="G4708" s="181"/>
      <c r="H4708" s="181"/>
      <c r="I4708" s="181"/>
      <c r="J4708" s="181"/>
      <c r="K4708" s="625"/>
      <c r="L4708" s="181"/>
    </row>
    <row r="4709" spans="2:12" x14ac:dyDescent="0.25">
      <c r="B4709" s="624"/>
      <c r="C4709" s="181"/>
      <c r="D4709" s="181"/>
      <c r="E4709" s="181"/>
      <c r="F4709" s="181"/>
      <c r="G4709" s="181"/>
      <c r="H4709" s="181"/>
      <c r="I4709" s="181"/>
      <c r="J4709" s="181"/>
      <c r="K4709" s="625"/>
      <c r="L4709" s="181"/>
    </row>
    <row r="4710" spans="2:12" x14ac:dyDescent="0.25">
      <c r="B4710" s="624"/>
      <c r="C4710" s="181"/>
      <c r="D4710" s="181"/>
      <c r="E4710" s="181"/>
      <c r="F4710" s="181"/>
      <c r="G4710" s="181"/>
      <c r="H4710" s="181"/>
      <c r="I4710" s="181"/>
      <c r="J4710" s="181"/>
      <c r="K4710" s="625"/>
      <c r="L4710" s="181"/>
    </row>
    <row r="4711" spans="2:12" x14ac:dyDescent="0.25">
      <c r="B4711" s="624"/>
      <c r="C4711" s="181"/>
      <c r="D4711" s="181"/>
      <c r="E4711" s="181"/>
      <c r="F4711" s="181"/>
      <c r="G4711" s="181"/>
      <c r="H4711" s="181"/>
      <c r="I4711" s="181"/>
      <c r="J4711" s="181"/>
      <c r="K4711" s="625"/>
      <c r="L4711" s="181"/>
    </row>
    <row r="4712" spans="2:12" x14ac:dyDescent="0.25">
      <c r="B4712" s="624"/>
      <c r="C4712" s="181"/>
      <c r="D4712" s="181"/>
      <c r="E4712" s="181"/>
      <c r="F4712" s="181"/>
      <c r="G4712" s="181"/>
      <c r="H4712" s="181"/>
      <c r="I4712" s="181"/>
      <c r="J4712" s="181"/>
      <c r="K4712" s="625"/>
      <c r="L4712" s="181"/>
    </row>
    <row r="4713" spans="2:12" x14ac:dyDescent="0.25">
      <c r="B4713" s="624"/>
      <c r="C4713" s="181"/>
      <c r="D4713" s="181"/>
      <c r="E4713" s="181"/>
      <c r="F4713" s="181"/>
      <c r="G4713" s="181"/>
      <c r="H4713" s="181"/>
      <c r="I4713" s="181"/>
      <c r="J4713" s="181"/>
      <c r="K4713" s="625"/>
      <c r="L4713" s="181"/>
    </row>
    <row r="4714" spans="2:12" x14ac:dyDescent="0.25">
      <c r="B4714" s="624"/>
      <c r="C4714" s="181"/>
      <c r="D4714" s="181"/>
      <c r="E4714" s="181"/>
      <c r="F4714" s="181"/>
      <c r="G4714" s="181"/>
      <c r="H4714" s="181"/>
      <c r="I4714" s="181"/>
      <c r="J4714" s="181"/>
      <c r="K4714" s="625"/>
      <c r="L4714" s="181"/>
    </row>
    <row r="4715" spans="2:12" x14ac:dyDescent="0.25">
      <c r="B4715" s="624"/>
      <c r="C4715" s="181"/>
      <c r="D4715" s="181"/>
      <c r="E4715" s="181"/>
      <c r="F4715" s="181"/>
      <c r="G4715" s="181"/>
      <c r="H4715" s="181"/>
      <c r="I4715" s="181"/>
      <c r="J4715" s="181"/>
      <c r="K4715" s="625"/>
      <c r="L4715" s="181"/>
    </row>
    <row r="4716" spans="2:12" x14ac:dyDescent="0.25">
      <c r="B4716" s="624"/>
      <c r="C4716" s="181"/>
      <c r="D4716" s="181"/>
      <c r="E4716" s="181"/>
      <c r="F4716" s="181"/>
      <c r="G4716" s="181"/>
      <c r="H4716" s="181"/>
      <c r="I4716" s="181"/>
      <c r="J4716" s="181"/>
      <c r="K4716" s="625"/>
      <c r="L4716" s="181"/>
    </row>
    <row r="4717" spans="2:12" x14ac:dyDescent="0.25">
      <c r="B4717" s="624"/>
      <c r="C4717" s="181"/>
      <c r="D4717" s="181"/>
      <c r="E4717" s="181"/>
      <c r="F4717" s="181"/>
      <c r="G4717" s="181"/>
      <c r="H4717" s="181"/>
      <c r="I4717" s="181"/>
      <c r="J4717" s="181"/>
      <c r="K4717" s="625"/>
      <c r="L4717" s="181"/>
    </row>
    <row r="4718" spans="2:12" x14ac:dyDescent="0.25">
      <c r="B4718" s="624"/>
      <c r="C4718" s="181"/>
      <c r="D4718" s="181"/>
      <c r="E4718" s="181"/>
      <c r="F4718" s="181"/>
      <c r="G4718" s="181"/>
      <c r="H4718" s="181"/>
      <c r="I4718" s="181"/>
      <c r="J4718" s="181"/>
      <c r="K4718" s="625"/>
      <c r="L4718" s="181"/>
    </row>
    <row r="4719" spans="2:12" x14ac:dyDescent="0.25">
      <c r="B4719" s="624"/>
      <c r="C4719" s="181"/>
      <c r="D4719" s="181"/>
      <c r="E4719" s="181"/>
      <c r="F4719" s="181"/>
      <c r="G4719" s="181"/>
      <c r="H4719" s="181"/>
      <c r="I4719" s="181"/>
      <c r="J4719" s="181"/>
      <c r="K4719" s="625"/>
      <c r="L4719" s="181"/>
    </row>
    <row r="4720" spans="2:12" x14ac:dyDescent="0.25">
      <c r="B4720" s="624"/>
      <c r="C4720" s="181"/>
      <c r="D4720" s="181"/>
      <c r="E4720" s="181"/>
      <c r="F4720" s="181"/>
      <c r="G4720" s="181"/>
      <c r="H4720" s="181"/>
      <c r="I4720" s="181"/>
      <c r="J4720" s="181"/>
      <c r="K4720" s="625"/>
      <c r="L4720" s="181"/>
    </row>
    <row r="4721" spans="2:12" x14ac:dyDescent="0.25">
      <c r="B4721" s="624"/>
      <c r="C4721" s="181"/>
      <c r="D4721" s="181"/>
      <c r="E4721" s="181"/>
      <c r="F4721" s="181"/>
      <c r="G4721" s="181"/>
      <c r="H4721" s="181"/>
      <c r="I4721" s="181"/>
      <c r="J4721" s="181"/>
      <c r="K4721" s="625"/>
      <c r="L4721" s="181"/>
    </row>
    <row r="4722" spans="2:12" x14ac:dyDescent="0.25">
      <c r="B4722" s="624"/>
      <c r="C4722" s="181"/>
      <c r="D4722" s="181"/>
      <c r="E4722" s="181"/>
      <c r="F4722" s="181"/>
      <c r="G4722" s="181"/>
      <c r="H4722" s="181"/>
      <c r="I4722" s="181"/>
      <c r="J4722" s="181"/>
      <c r="K4722" s="625"/>
      <c r="L4722" s="181"/>
    </row>
    <row r="4723" spans="2:12" x14ac:dyDescent="0.25">
      <c r="B4723" s="624"/>
      <c r="C4723" s="181"/>
      <c r="D4723" s="181"/>
      <c r="E4723" s="181"/>
      <c r="F4723" s="181"/>
      <c r="G4723" s="181"/>
      <c r="H4723" s="181"/>
      <c r="I4723" s="181"/>
      <c r="J4723" s="181"/>
      <c r="K4723" s="625"/>
      <c r="L4723" s="181"/>
    </row>
    <row r="4724" spans="2:12" x14ac:dyDescent="0.25">
      <c r="B4724" s="624"/>
      <c r="C4724" s="181"/>
      <c r="D4724" s="181"/>
      <c r="E4724" s="181"/>
      <c r="F4724" s="181"/>
      <c r="G4724" s="181"/>
      <c r="H4724" s="181"/>
      <c r="I4724" s="181"/>
      <c r="J4724" s="181"/>
      <c r="K4724" s="625"/>
      <c r="L4724" s="181"/>
    </row>
    <row r="4725" spans="2:12" x14ac:dyDescent="0.25">
      <c r="B4725" s="624"/>
      <c r="C4725" s="181"/>
      <c r="D4725" s="181"/>
      <c r="E4725" s="181"/>
      <c r="F4725" s="181"/>
      <c r="G4725" s="181"/>
      <c r="H4725" s="181"/>
      <c r="I4725" s="181"/>
      <c r="J4725" s="181"/>
      <c r="K4725" s="625"/>
      <c r="L4725" s="181"/>
    </row>
    <row r="4726" spans="2:12" x14ac:dyDescent="0.25">
      <c r="B4726" s="624"/>
      <c r="C4726" s="181"/>
      <c r="D4726" s="181"/>
      <c r="E4726" s="181"/>
      <c r="F4726" s="181"/>
      <c r="G4726" s="181"/>
      <c r="H4726" s="181"/>
      <c r="I4726" s="181"/>
      <c r="J4726" s="181"/>
      <c r="K4726" s="625"/>
      <c r="L4726" s="181"/>
    </row>
    <row r="4727" spans="2:12" x14ac:dyDescent="0.25">
      <c r="B4727" s="624"/>
      <c r="C4727" s="181"/>
      <c r="D4727" s="181"/>
      <c r="E4727" s="181"/>
      <c r="F4727" s="181"/>
      <c r="G4727" s="181"/>
      <c r="H4727" s="181"/>
      <c r="I4727" s="181"/>
      <c r="J4727" s="181"/>
      <c r="K4727" s="625"/>
      <c r="L4727" s="181"/>
    </row>
    <row r="4728" spans="2:12" x14ac:dyDescent="0.25">
      <c r="B4728" s="624"/>
      <c r="C4728" s="181"/>
      <c r="D4728" s="181"/>
      <c r="E4728" s="181"/>
      <c r="F4728" s="181"/>
      <c r="G4728" s="181"/>
      <c r="H4728" s="181"/>
      <c r="I4728" s="181"/>
      <c r="J4728" s="181"/>
      <c r="K4728" s="625"/>
      <c r="L4728" s="181"/>
    </row>
    <row r="4729" spans="2:12" x14ac:dyDescent="0.25">
      <c r="B4729" s="624"/>
      <c r="C4729" s="181"/>
      <c r="D4729" s="181"/>
      <c r="E4729" s="181"/>
      <c r="F4729" s="181"/>
      <c r="G4729" s="181"/>
      <c r="H4729" s="181"/>
      <c r="I4729" s="181"/>
      <c r="J4729" s="181"/>
      <c r="K4729" s="625"/>
      <c r="L4729" s="181"/>
    </row>
    <row r="4730" spans="2:12" x14ac:dyDescent="0.25">
      <c r="B4730" s="624"/>
      <c r="C4730" s="181"/>
      <c r="D4730" s="181"/>
      <c r="E4730" s="181"/>
      <c r="F4730" s="181"/>
      <c r="G4730" s="181"/>
      <c r="H4730" s="181"/>
      <c r="I4730" s="181"/>
      <c r="J4730" s="181"/>
      <c r="K4730" s="625"/>
      <c r="L4730" s="181"/>
    </row>
    <row r="4731" spans="2:12" x14ac:dyDescent="0.25">
      <c r="B4731" s="624"/>
      <c r="C4731" s="181"/>
      <c r="D4731" s="181"/>
      <c r="E4731" s="181"/>
      <c r="F4731" s="181"/>
      <c r="G4731" s="181"/>
      <c r="H4731" s="181"/>
      <c r="I4731" s="181"/>
      <c r="J4731" s="181"/>
      <c r="K4731" s="625"/>
      <c r="L4731" s="181"/>
    </row>
    <row r="4732" spans="2:12" x14ac:dyDescent="0.25">
      <c r="B4732" s="624"/>
      <c r="C4732" s="181"/>
      <c r="D4732" s="181"/>
      <c r="E4732" s="181"/>
      <c r="F4732" s="181"/>
      <c r="G4732" s="181"/>
      <c r="H4732" s="181"/>
      <c r="I4732" s="181"/>
      <c r="J4732" s="181"/>
      <c r="K4732" s="625"/>
      <c r="L4732" s="181"/>
    </row>
    <row r="4733" spans="2:12" x14ac:dyDescent="0.25">
      <c r="B4733" s="624"/>
      <c r="C4733" s="181"/>
      <c r="D4733" s="181"/>
      <c r="E4733" s="181"/>
      <c r="F4733" s="181"/>
      <c r="G4733" s="181"/>
      <c r="H4733" s="181"/>
      <c r="I4733" s="181"/>
      <c r="J4733" s="181"/>
      <c r="K4733" s="625"/>
      <c r="L4733" s="181"/>
    </row>
    <row r="4734" spans="2:12" x14ac:dyDescent="0.25">
      <c r="B4734" s="624"/>
      <c r="C4734" s="181"/>
      <c r="D4734" s="181"/>
      <c r="E4734" s="181"/>
      <c r="F4734" s="181"/>
      <c r="G4734" s="181"/>
      <c r="H4734" s="181"/>
      <c r="I4734" s="181"/>
      <c r="J4734" s="181"/>
      <c r="K4734" s="625"/>
      <c r="L4734" s="181"/>
    </row>
    <row r="4735" spans="2:12" x14ac:dyDescent="0.25">
      <c r="B4735" s="624"/>
      <c r="C4735" s="181"/>
      <c r="D4735" s="181"/>
      <c r="E4735" s="181"/>
      <c r="F4735" s="181"/>
      <c r="G4735" s="181"/>
      <c r="H4735" s="181"/>
      <c r="I4735" s="181"/>
      <c r="J4735" s="181"/>
      <c r="K4735" s="625"/>
      <c r="L4735" s="181"/>
    </row>
    <row r="4736" spans="2:12" x14ac:dyDescent="0.25">
      <c r="B4736" s="624"/>
      <c r="C4736" s="181"/>
      <c r="D4736" s="181"/>
      <c r="E4736" s="181"/>
      <c r="F4736" s="181"/>
      <c r="G4736" s="181"/>
      <c r="H4736" s="181"/>
      <c r="I4736" s="181"/>
      <c r="J4736" s="181"/>
      <c r="K4736" s="625"/>
      <c r="L4736" s="181"/>
    </row>
    <row r="4737" spans="2:12" x14ac:dyDescent="0.25">
      <c r="B4737" s="624"/>
      <c r="C4737" s="181"/>
      <c r="D4737" s="181"/>
      <c r="E4737" s="181"/>
      <c r="F4737" s="181"/>
      <c r="G4737" s="181"/>
      <c r="H4737" s="181"/>
      <c r="I4737" s="181"/>
      <c r="J4737" s="181"/>
      <c r="K4737" s="625"/>
      <c r="L4737" s="181"/>
    </row>
    <row r="4738" spans="2:12" x14ac:dyDescent="0.25">
      <c r="B4738" s="624"/>
      <c r="C4738" s="181"/>
      <c r="D4738" s="181"/>
      <c r="E4738" s="181"/>
      <c r="F4738" s="181"/>
      <c r="G4738" s="181"/>
      <c r="H4738" s="181"/>
      <c r="I4738" s="181"/>
      <c r="J4738" s="181"/>
      <c r="K4738" s="625"/>
      <c r="L4738" s="181"/>
    </row>
    <row r="4739" spans="2:12" x14ac:dyDescent="0.25">
      <c r="B4739" s="624"/>
      <c r="C4739" s="181"/>
      <c r="D4739" s="181"/>
      <c r="E4739" s="181"/>
      <c r="F4739" s="181"/>
      <c r="G4739" s="181"/>
      <c r="H4739" s="181"/>
      <c r="I4739" s="181"/>
      <c r="J4739" s="181"/>
      <c r="K4739" s="625"/>
      <c r="L4739" s="181"/>
    </row>
    <row r="4740" spans="2:12" x14ac:dyDescent="0.25">
      <c r="B4740" s="624"/>
      <c r="C4740" s="181"/>
      <c r="D4740" s="181"/>
      <c r="E4740" s="181"/>
      <c r="F4740" s="181"/>
      <c r="G4740" s="181"/>
      <c r="H4740" s="181"/>
      <c r="I4740" s="181"/>
      <c r="J4740" s="181"/>
      <c r="K4740" s="625"/>
      <c r="L4740" s="181"/>
    </row>
    <row r="4741" spans="2:12" x14ac:dyDescent="0.25">
      <c r="B4741" s="624"/>
      <c r="C4741" s="181"/>
      <c r="D4741" s="181"/>
      <c r="E4741" s="181"/>
      <c r="F4741" s="181"/>
      <c r="G4741" s="181"/>
      <c r="H4741" s="181"/>
      <c r="I4741" s="181"/>
      <c r="J4741" s="181"/>
      <c r="K4741" s="625"/>
      <c r="L4741" s="181"/>
    </row>
    <row r="4742" spans="2:12" x14ac:dyDescent="0.25">
      <c r="B4742" s="624"/>
      <c r="C4742" s="181"/>
      <c r="D4742" s="181"/>
      <c r="E4742" s="181"/>
      <c r="F4742" s="181"/>
      <c r="G4742" s="181"/>
      <c r="H4742" s="181"/>
      <c r="I4742" s="181"/>
      <c r="J4742" s="181"/>
      <c r="K4742" s="625"/>
      <c r="L4742" s="181"/>
    </row>
    <row r="4743" spans="2:12" x14ac:dyDescent="0.25">
      <c r="B4743" s="624"/>
      <c r="C4743" s="181"/>
      <c r="D4743" s="181"/>
      <c r="E4743" s="181"/>
      <c r="F4743" s="181"/>
      <c r="G4743" s="181"/>
      <c r="H4743" s="181"/>
      <c r="I4743" s="181"/>
      <c r="J4743" s="181"/>
      <c r="K4743" s="625"/>
      <c r="L4743" s="181"/>
    </row>
    <row r="4744" spans="2:12" x14ac:dyDescent="0.25">
      <c r="B4744" s="624"/>
      <c r="C4744" s="181"/>
      <c r="D4744" s="181"/>
      <c r="E4744" s="181"/>
      <c r="F4744" s="181"/>
      <c r="G4744" s="181"/>
      <c r="H4744" s="181"/>
      <c r="I4744" s="181"/>
      <c r="J4744" s="181"/>
      <c r="K4744" s="625"/>
      <c r="L4744" s="181"/>
    </row>
    <row r="4745" spans="2:12" x14ac:dyDescent="0.25">
      <c r="B4745" s="624"/>
      <c r="C4745" s="181"/>
      <c r="D4745" s="181"/>
      <c r="E4745" s="181"/>
      <c r="F4745" s="181"/>
      <c r="G4745" s="181"/>
      <c r="H4745" s="181"/>
      <c r="I4745" s="181"/>
      <c r="J4745" s="181"/>
      <c r="K4745" s="625"/>
      <c r="L4745" s="181"/>
    </row>
    <row r="4746" spans="2:12" x14ac:dyDescent="0.25">
      <c r="B4746" s="624"/>
      <c r="C4746" s="181"/>
      <c r="D4746" s="181"/>
      <c r="E4746" s="181"/>
      <c r="F4746" s="181"/>
      <c r="G4746" s="181"/>
      <c r="H4746" s="181"/>
      <c r="I4746" s="181"/>
      <c r="J4746" s="181"/>
      <c r="K4746" s="625"/>
      <c r="L4746" s="181"/>
    </row>
    <row r="4747" spans="2:12" x14ac:dyDescent="0.25">
      <c r="B4747" s="624"/>
      <c r="C4747" s="181"/>
      <c r="D4747" s="181"/>
      <c r="E4747" s="181"/>
      <c r="F4747" s="181"/>
      <c r="G4747" s="181"/>
      <c r="H4747" s="181"/>
      <c r="I4747" s="181"/>
      <c r="J4747" s="181"/>
      <c r="K4747" s="625"/>
      <c r="L4747" s="181"/>
    </row>
    <row r="4748" spans="2:12" x14ac:dyDescent="0.25">
      <c r="B4748" s="624"/>
      <c r="C4748" s="181"/>
      <c r="D4748" s="181"/>
      <c r="E4748" s="181"/>
      <c r="F4748" s="181"/>
      <c r="G4748" s="181"/>
      <c r="H4748" s="181"/>
      <c r="I4748" s="181"/>
      <c r="J4748" s="181"/>
      <c r="K4748" s="625"/>
      <c r="L4748" s="181"/>
    </row>
    <row r="4749" spans="2:12" x14ac:dyDescent="0.25">
      <c r="B4749" s="624"/>
      <c r="C4749" s="181"/>
      <c r="D4749" s="181"/>
      <c r="E4749" s="181"/>
      <c r="F4749" s="181"/>
      <c r="G4749" s="181"/>
      <c r="H4749" s="181"/>
      <c r="I4749" s="181"/>
      <c r="J4749" s="181"/>
      <c r="K4749" s="625"/>
      <c r="L4749" s="181"/>
    </row>
    <row r="4750" spans="2:12" x14ac:dyDescent="0.25">
      <c r="B4750" s="624"/>
      <c r="C4750" s="181"/>
      <c r="D4750" s="181"/>
      <c r="E4750" s="181"/>
      <c r="F4750" s="181"/>
      <c r="G4750" s="181"/>
      <c r="H4750" s="181"/>
      <c r="I4750" s="181"/>
      <c r="J4750" s="181"/>
      <c r="K4750" s="625"/>
      <c r="L4750" s="181"/>
    </row>
    <row r="4751" spans="2:12" x14ac:dyDescent="0.25">
      <c r="B4751" s="624"/>
      <c r="C4751" s="181"/>
      <c r="D4751" s="181"/>
      <c r="E4751" s="181"/>
      <c r="F4751" s="181"/>
      <c r="G4751" s="181"/>
      <c r="H4751" s="181"/>
      <c r="I4751" s="181"/>
      <c r="J4751" s="181"/>
      <c r="K4751" s="625"/>
      <c r="L4751" s="181"/>
    </row>
    <row r="4752" spans="2:12" x14ac:dyDescent="0.25">
      <c r="B4752" s="624"/>
      <c r="C4752" s="181"/>
      <c r="D4752" s="181"/>
      <c r="E4752" s="181"/>
      <c r="F4752" s="181"/>
      <c r="G4752" s="181"/>
      <c r="H4752" s="181"/>
      <c r="I4752" s="181"/>
      <c r="J4752" s="181"/>
      <c r="K4752" s="625"/>
      <c r="L4752" s="181"/>
    </row>
    <row r="4753" spans="2:12" x14ac:dyDescent="0.25">
      <c r="B4753" s="624"/>
      <c r="C4753" s="181"/>
      <c r="D4753" s="181"/>
      <c r="E4753" s="181"/>
      <c r="F4753" s="181"/>
      <c r="G4753" s="181"/>
      <c r="H4753" s="181"/>
      <c r="I4753" s="181"/>
      <c r="J4753" s="181"/>
      <c r="K4753" s="625"/>
      <c r="L4753" s="181"/>
    </row>
    <row r="4754" spans="2:12" x14ac:dyDescent="0.25">
      <c r="B4754" s="624"/>
      <c r="C4754" s="181"/>
      <c r="D4754" s="181"/>
      <c r="E4754" s="181"/>
      <c r="F4754" s="181"/>
      <c r="G4754" s="181"/>
      <c r="H4754" s="181"/>
      <c r="I4754" s="181"/>
      <c r="J4754" s="181"/>
      <c r="K4754" s="625"/>
      <c r="L4754" s="181"/>
    </row>
    <row r="4755" spans="2:12" x14ac:dyDescent="0.25">
      <c r="B4755" s="624"/>
      <c r="C4755" s="181"/>
      <c r="D4755" s="181"/>
      <c r="E4755" s="181"/>
      <c r="F4755" s="181"/>
      <c r="G4755" s="181"/>
      <c r="H4755" s="181"/>
      <c r="I4755" s="181"/>
      <c r="J4755" s="181"/>
      <c r="K4755" s="625"/>
      <c r="L4755" s="181"/>
    </row>
    <row r="4756" spans="2:12" x14ac:dyDescent="0.25">
      <c r="B4756" s="624"/>
      <c r="C4756" s="181"/>
      <c r="D4756" s="181"/>
      <c r="E4756" s="181"/>
      <c r="F4756" s="181"/>
      <c r="G4756" s="181"/>
      <c r="H4756" s="181"/>
      <c r="I4756" s="181"/>
      <c r="J4756" s="181"/>
      <c r="K4756" s="625"/>
      <c r="L4756" s="181"/>
    </row>
    <row r="4757" spans="2:12" x14ac:dyDescent="0.25">
      <c r="B4757" s="624"/>
      <c r="C4757" s="181"/>
      <c r="D4757" s="181"/>
      <c r="E4757" s="181"/>
      <c r="F4757" s="181"/>
      <c r="G4757" s="181"/>
      <c r="H4757" s="181"/>
      <c r="I4757" s="181"/>
      <c r="J4757" s="181"/>
      <c r="K4757" s="625"/>
      <c r="L4757" s="181"/>
    </row>
    <row r="4758" spans="2:12" x14ac:dyDescent="0.25">
      <c r="B4758" s="624"/>
      <c r="C4758" s="181"/>
      <c r="D4758" s="181"/>
      <c r="E4758" s="181"/>
      <c r="F4758" s="181"/>
      <c r="G4758" s="181"/>
      <c r="H4758" s="181"/>
      <c r="I4758" s="181"/>
      <c r="J4758" s="181"/>
      <c r="K4758" s="625"/>
      <c r="L4758" s="181"/>
    </row>
    <row r="4759" spans="2:12" x14ac:dyDescent="0.25">
      <c r="B4759" s="624"/>
      <c r="C4759" s="181"/>
      <c r="D4759" s="181"/>
      <c r="E4759" s="181"/>
      <c r="F4759" s="181"/>
      <c r="G4759" s="181"/>
      <c r="H4759" s="181"/>
      <c r="I4759" s="181"/>
      <c r="J4759" s="181"/>
      <c r="K4759" s="625"/>
      <c r="L4759" s="181"/>
    </row>
    <row r="4760" spans="2:12" x14ac:dyDescent="0.25">
      <c r="B4760" s="624"/>
      <c r="C4760" s="181"/>
      <c r="D4760" s="181"/>
      <c r="E4760" s="181"/>
      <c r="F4760" s="181"/>
      <c r="G4760" s="181"/>
      <c r="H4760" s="181"/>
      <c r="I4760" s="181"/>
      <c r="J4760" s="181"/>
      <c r="K4760" s="625"/>
      <c r="L4760" s="181"/>
    </row>
    <row r="4761" spans="2:12" x14ac:dyDescent="0.25">
      <c r="B4761" s="624"/>
      <c r="C4761" s="181"/>
      <c r="D4761" s="181"/>
      <c r="E4761" s="181"/>
      <c r="F4761" s="181"/>
      <c r="G4761" s="181"/>
      <c r="H4761" s="181"/>
      <c r="I4761" s="181"/>
      <c r="J4761" s="181"/>
      <c r="K4761" s="625"/>
      <c r="L4761" s="181"/>
    </row>
    <row r="4762" spans="2:12" x14ac:dyDescent="0.25">
      <c r="B4762" s="624"/>
      <c r="C4762" s="181"/>
      <c r="D4762" s="181"/>
      <c r="E4762" s="181"/>
      <c r="F4762" s="181"/>
      <c r="G4762" s="181"/>
      <c r="H4762" s="181"/>
      <c r="I4762" s="181"/>
      <c r="J4762" s="181"/>
      <c r="K4762" s="625"/>
      <c r="L4762" s="181"/>
    </row>
    <row r="4763" spans="2:12" x14ac:dyDescent="0.25">
      <c r="B4763" s="624"/>
      <c r="C4763" s="181"/>
      <c r="D4763" s="181"/>
      <c r="E4763" s="181"/>
      <c r="F4763" s="181"/>
      <c r="G4763" s="181"/>
      <c r="H4763" s="181"/>
      <c r="I4763" s="181"/>
      <c r="J4763" s="181"/>
      <c r="K4763" s="625"/>
      <c r="L4763" s="181"/>
    </row>
    <row r="4764" spans="2:12" x14ac:dyDescent="0.25">
      <c r="B4764" s="624"/>
      <c r="C4764" s="181"/>
      <c r="D4764" s="181"/>
      <c r="E4764" s="181"/>
      <c r="F4764" s="181"/>
      <c r="G4764" s="181"/>
      <c r="H4764" s="181"/>
      <c r="I4764" s="181"/>
      <c r="J4764" s="181"/>
      <c r="K4764" s="625"/>
      <c r="L4764" s="181"/>
    </row>
    <row r="4765" spans="2:12" x14ac:dyDescent="0.25">
      <c r="B4765" s="624"/>
      <c r="C4765" s="181"/>
      <c r="D4765" s="181"/>
      <c r="E4765" s="181"/>
      <c r="F4765" s="181"/>
      <c r="G4765" s="181"/>
      <c r="H4765" s="181"/>
      <c r="I4765" s="181"/>
      <c r="J4765" s="181"/>
      <c r="K4765" s="625"/>
      <c r="L4765" s="181"/>
    </row>
    <row r="4766" spans="2:12" x14ac:dyDescent="0.25">
      <c r="B4766" s="624"/>
      <c r="C4766" s="181"/>
      <c r="D4766" s="181"/>
      <c r="E4766" s="181"/>
      <c r="F4766" s="181"/>
      <c r="G4766" s="181"/>
      <c r="H4766" s="181"/>
      <c r="I4766" s="181"/>
      <c r="J4766" s="181"/>
      <c r="K4766" s="625"/>
      <c r="L4766" s="181"/>
    </row>
    <row r="4767" spans="2:12" x14ac:dyDescent="0.25">
      <c r="B4767" s="624"/>
      <c r="C4767" s="181"/>
      <c r="D4767" s="181"/>
      <c r="E4767" s="181"/>
      <c r="F4767" s="181"/>
      <c r="G4767" s="181"/>
      <c r="H4767" s="181"/>
      <c r="I4767" s="181"/>
      <c r="J4767" s="181"/>
      <c r="K4767" s="625"/>
      <c r="L4767" s="181"/>
    </row>
    <row r="4768" spans="2:12" x14ac:dyDescent="0.25">
      <c r="B4768" s="624"/>
      <c r="C4768" s="181"/>
      <c r="D4768" s="181"/>
      <c r="E4768" s="181"/>
      <c r="F4768" s="181"/>
      <c r="G4768" s="181"/>
      <c r="H4768" s="181"/>
      <c r="I4768" s="181"/>
      <c r="J4768" s="181"/>
      <c r="K4768" s="625"/>
      <c r="L4768" s="181"/>
    </row>
    <row r="4769" spans="2:12" ht="18.75" x14ac:dyDescent="0.3">
      <c r="B4769" s="181"/>
      <c r="C4769" s="598"/>
      <c r="D4769" s="96"/>
      <c r="E4769" s="181"/>
      <c r="F4769" s="181"/>
      <c r="G4769" s="181"/>
      <c r="H4769" s="181"/>
      <c r="I4769" s="181"/>
      <c r="J4769" s="181"/>
      <c r="K4769" s="516"/>
      <c r="L4769" s="516"/>
    </row>
    <row r="4770" spans="2:12" x14ac:dyDescent="0.25">
      <c r="B4770" s="624"/>
      <c r="C4770" s="181"/>
      <c r="D4770" s="181"/>
      <c r="E4770" s="181"/>
      <c r="F4770" s="181"/>
      <c r="G4770" s="181"/>
      <c r="H4770" s="181"/>
      <c r="I4770" s="181"/>
      <c r="J4770" s="181"/>
      <c r="K4770" s="625"/>
      <c r="L4770" s="181"/>
    </row>
    <row r="4771" spans="2:12" x14ac:dyDescent="0.25">
      <c r="B4771" s="624"/>
      <c r="C4771" s="181"/>
      <c r="D4771" s="181"/>
      <c r="E4771" s="181"/>
      <c r="F4771" s="181"/>
      <c r="G4771" s="181"/>
      <c r="H4771" s="181"/>
      <c r="I4771" s="181"/>
      <c r="J4771" s="181"/>
      <c r="K4771" s="625"/>
      <c r="L4771" s="181"/>
    </row>
    <row r="4772" spans="2:12" x14ac:dyDescent="0.25">
      <c r="B4772" s="624"/>
      <c r="C4772" s="181"/>
      <c r="D4772" s="181"/>
      <c r="E4772" s="181"/>
      <c r="F4772" s="181"/>
      <c r="G4772" s="181"/>
      <c r="H4772" s="181"/>
      <c r="I4772" s="181"/>
      <c r="J4772" s="181"/>
      <c r="K4772" s="625"/>
      <c r="L4772" s="181"/>
    </row>
    <row r="4773" spans="2:12" x14ac:dyDescent="0.25">
      <c r="B4773" s="624"/>
      <c r="C4773" s="181"/>
      <c r="D4773" s="181"/>
      <c r="E4773" s="181"/>
      <c r="F4773" s="181"/>
      <c r="G4773" s="181"/>
      <c r="H4773" s="181"/>
      <c r="I4773" s="181"/>
      <c r="J4773" s="181"/>
      <c r="K4773" s="625"/>
      <c r="L4773" s="181"/>
    </row>
    <row r="4774" spans="2:12" x14ac:dyDescent="0.25">
      <c r="B4774" s="624"/>
      <c r="C4774" s="181"/>
      <c r="D4774" s="181"/>
      <c r="E4774" s="181"/>
      <c r="F4774" s="181"/>
      <c r="G4774" s="181"/>
      <c r="H4774" s="181"/>
      <c r="I4774" s="181"/>
      <c r="J4774" s="181"/>
      <c r="K4774" s="625"/>
      <c r="L4774" s="181"/>
    </row>
    <row r="4775" spans="2:12" x14ac:dyDescent="0.25">
      <c r="B4775" s="624"/>
      <c r="C4775" s="181"/>
      <c r="D4775" s="181"/>
      <c r="E4775" s="181"/>
      <c r="F4775" s="181"/>
      <c r="G4775" s="181"/>
      <c r="H4775" s="181"/>
      <c r="I4775" s="181"/>
      <c r="J4775" s="181"/>
      <c r="K4775" s="625"/>
      <c r="L4775" s="181"/>
    </row>
    <row r="4776" spans="2:12" x14ac:dyDescent="0.25">
      <c r="B4776" s="624"/>
      <c r="C4776" s="181"/>
      <c r="D4776" s="181"/>
      <c r="E4776" s="181"/>
      <c r="F4776" s="181"/>
      <c r="G4776" s="181"/>
      <c r="H4776" s="181"/>
      <c r="I4776" s="181"/>
      <c r="J4776" s="181"/>
      <c r="K4776" s="625"/>
      <c r="L4776" s="181"/>
    </row>
    <row r="4777" spans="2:12" x14ac:dyDescent="0.25">
      <c r="B4777" s="624"/>
      <c r="C4777" s="181"/>
      <c r="D4777" s="181"/>
      <c r="E4777" s="181"/>
      <c r="F4777" s="181"/>
      <c r="G4777" s="181"/>
      <c r="H4777" s="181"/>
      <c r="I4777" s="181"/>
      <c r="J4777" s="181"/>
      <c r="K4777" s="625"/>
      <c r="L4777" s="181"/>
    </row>
    <row r="4778" spans="2:12" x14ac:dyDescent="0.25">
      <c r="B4778" s="624"/>
      <c r="C4778" s="181"/>
      <c r="D4778" s="181"/>
      <c r="E4778" s="181"/>
      <c r="F4778" s="181"/>
      <c r="G4778" s="181"/>
      <c r="H4778" s="181"/>
      <c r="I4778" s="181"/>
      <c r="J4778" s="181"/>
      <c r="K4778" s="625"/>
      <c r="L4778" s="181"/>
    </row>
    <row r="4779" spans="2:12" x14ac:dyDescent="0.25">
      <c r="B4779" s="624"/>
      <c r="C4779" s="181"/>
      <c r="D4779" s="181"/>
      <c r="E4779" s="181"/>
      <c r="F4779" s="181"/>
      <c r="G4779" s="181"/>
      <c r="H4779" s="181"/>
      <c r="I4779" s="181"/>
      <c r="J4779" s="181"/>
      <c r="K4779" s="625"/>
      <c r="L4779" s="181"/>
    </row>
    <row r="4780" spans="2:12" x14ac:dyDescent="0.25">
      <c r="B4780" s="624"/>
      <c r="C4780" s="181"/>
      <c r="D4780" s="181"/>
      <c r="E4780" s="181"/>
      <c r="F4780" s="181"/>
      <c r="G4780" s="181"/>
      <c r="H4780" s="181"/>
      <c r="I4780" s="181"/>
      <c r="J4780" s="181"/>
      <c r="K4780" s="625"/>
      <c r="L4780" s="181"/>
    </row>
    <row r="4781" spans="2:12" x14ac:dyDescent="0.25">
      <c r="B4781" s="624"/>
      <c r="C4781" s="181"/>
      <c r="D4781" s="181"/>
      <c r="E4781" s="181"/>
      <c r="F4781" s="181"/>
      <c r="G4781" s="181"/>
      <c r="H4781" s="181"/>
      <c r="I4781" s="181"/>
      <c r="J4781" s="181"/>
      <c r="K4781" s="625"/>
      <c r="L4781" s="181"/>
    </row>
    <row r="4782" spans="2:12" x14ac:dyDescent="0.25">
      <c r="B4782" s="624"/>
      <c r="C4782" s="181"/>
      <c r="D4782" s="181"/>
      <c r="E4782" s="181"/>
      <c r="F4782" s="181"/>
      <c r="G4782" s="181"/>
      <c r="H4782" s="181"/>
      <c r="I4782" s="181"/>
      <c r="J4782" s="181"/>
      <c r="K4782" s="625"/>
      <c r="L4782" s="181"/>
    </row>
    <row r="4783" spans="2:12" x14ac:dyDescent="0.25">
      <c r="B4783" s="624"/>
      <c r="C4783" s="181"/>
      <c r="D4783" s="181"/>
      <c r="E4783" s="181"/>
      <c r="F4783" s="181"/>
      <c r="G4783" s="181"/>
      <c r="H4783" s="181"/>
      <c r="I4783" s="181"/>
      <c r="J4783" s="181"/>
      <c r="K4783" s="625"/>
      <c r="L4783" s="181"/>
    </row>
    <row r="4784" spans="2:12" x14ac:dyDescent="0.25">
      <c r="B4784" s="624"/>
      <c r="C4784" s="181"/>
      <c r="D4784" s="181"/>
      <c r="E4784" s="181"/>
      <c r="F4784" s="181"/>
      <c r="G4784" s="181"/>
      <c r="H4784" s="181"/>
      <c r="I4784" s="181"/>
      <c r="J4784" s="181"/>
      <c r="K4784" s="625"/>
      <c r="L4784" s="181"/>
    </row>
    <row r="4785" spans="2:12" x14ac:dyDescent="0.25">
      <c r="B4785" s="624"/>
      <c r="C4785" s="181"/>
      <c r="D4785" s="181"/>
      <c r="E4785" s="181"/>
      <c r="F4785" s="181"/>
      <c r="G4785" s="181"/>
      <c r="H4785" s="181"/>
      <c r="I4785" s="181"/>
      <c r="J4785" s="181"/>
      <c r="K4785" s="625"/>
      <c r="L4785" s="181"/>
    </row>
    <row r="4786" spans="2:12" x14ac:dyDescent="0.25">
      <c r="B4786" s="624"/>
      <c r="C4786" s="181"/>
      <c r="D4786" s="181"/>
      <c r="E4786" s="181"/>
      <c r="F4786" s="181"/>
      <c r="G4786" s="181"/>
      <c r="H4786" s="181"/>
      <c r="I4786" s="181"/>
      <c r="J4786" s="181"/>
      <c r="K4786" s="625"/>
      <c r="L4786" s="181"/>
    </row>
    <row r="4787" spans="2:12" x14ac:dyDescent="0.25">
      <c r="B4787" s="624"/>
      <c r="C4787" s="181"/>
      <c r="D4787" s="181"/>
      <c r="E4787" s="181"/>
      <c r="F4787" s="181"/>
      <c r="G4787" s="181"/>
      <c r="H4787" s="181"/>
      <c r="I4787" s="181"/>
      <c r="J4787" s="181"/>
      <c r="K4787" s="625"/>
      <c r="L4787" s="181"/>
    </row>
    <row r="4788" spans="2:12" x14ac:dyDescent="0.25">
      <c r="B4788" s="624"/>
      <c r="C4788" s="181"/>
      <c r="D4788" s="181"/>
      <c r="E4788" s="181"/>
      <c r="F4788" s="181"/>
      <c r="G4788" s="181"/>
      <c r="H4788" s="181"/>
      <c r="I4788" s="181"/>
      <c r="J4788" s="181"/>
      <c r="K4788" s="625"/>
      <c r="L4788" s="181"/>
    </row>
    <row r="4789" spans="2:12" x14ac:dyDescent="0.25">
      <c r="B4789" s="624"/>
      <c r="C4789" s="181"/>
      <c r="D4789" s="181"/>
      <c r="E4789" s="181"/>
      <c r="F4789" s="181"/>
      <c r="G4789" s="181"/>
      <c r="H4789" s="181"/>
      <c r="I4789" s="181"/>
      <c r="J4789" s="181"/>
      <c r="K4789" s="625"/>
      <c r="L4789" s="181"/>
    </row>
    <row r="4790" spans="2:12" x14ac:dyDescent="0.25">
      <c r="B4790" s="624"/>
      <c r="C4790" s="181"/>
      <c r="D4790" s="181"/>
      <c r="E4790" s="181"/>
      <c r="F4790" s="181"/>
      <c r="G4790" s="181"/>
      <c r="H4790" s="181"/>
      <c r="I4790" s="181"/>
      <c r="J4790" s="181"/>
      <c r="K4790" s="625"/>
      <c r="L4790" s="181"/>
    </row>
    <row r="4791" spans="2:12" x14ac:dyDescent="0.25">
      <c r="B4791" s="624"/>
      <c r="C4791" s="181"/>
      <c r="D4791" s="181"/>
      <c r="E4791" s="181"/>
      <c r="F4791" s="181"/>
      <c r="G4791" s="181"/>
      <c r="H4791" s="181"/>
      <c r="I4791" s="181"/>
      <c r="J4791" s="181"/>
      <c r="K4791" s="625"/>
      <c r="L4791" s="181"/>
    </row>
    <row r="4792" spans="2:12" x14ac:dyDescent="0.25">
      <c r="B4792" s="624"/>
      <c r="C4792" s="181"/>
      <c r="D4792" s="181"/>
      <c r="E4792" s="181"/>
      <c r="F4792" s="181"/>
      <c r="G4792" s="181"/>
      <c r="H4792" s="181"/>
      <c r="I4792" s="181"/>
      <c r="J4792" s="181"/>
      <c r="K4792" s="625"/>
      <c r="L4792" s="181"/>
    </row>
    <row r="4793" spans="2:12" x14ac:dyDescent="0.25">
      <c r="B4793" s="624"/>
      <c r="C4793" s="181"/>
      <c r="D4793" s="181"/>
      <c r="E4793" s="181"/>
      <c r="F4793" s="181"/>
      <c r="G4793" s="181"/>
      <c r="H4793" s="181"/>
      <c r="I4793" s="181"/>
      <c r="J4793" s="181"/>
      <c r="K4793" s="625"/>
      <c r="L4793" s="181"/>
    </row>
    <row r="4794" spans="2:12" x14ac:dyDescent="0.25">
      <c r="B4794" s="624"/>
      <c r="C4794" s="181"/>
      <c r="D4794" s="181"/>
      <c r="E4794" s="181"/>
      <c r="F4794" s="181"/>
      <c r="G4794" s="181"/>
      <c r="H4794" s="181"/>
      <c r="I4794" s="181"/>
      <c r="J4794" s="181"/>
      <c r="K4794" s="625"/>
      <c r="L4794" s="181"/>
    </row>
    <row r="4795" spans="2:12" x14ac:dyDescent="0.25">
      <c r="B4795" s="624"/>
      <c r="C4795" s="181"/>
      <c r="D4795" s="181"/>
      <c r="E4795" s="181"/>
      <c r="F4795" s="181"/>
      <c r="G4795" s="181"/>
      <c r="H4795" s="181"/>
      <c r="I4795" s="181"/>
      <c r="J4795" s="181"/>
      <c r="K4795" s="625"/>
      <c r="L4795" s="181"/>
    </row>
    <row r="4796" spans="2:12" x14ac:dyDescent="0.25">
      <c r="B4796" s="624"/>
      <c r="C4796" s="181"/>
      <c r="D4796" s="181"/>
      <c r="E4796" s="181"/>
      <c r="F4796" s="181"/>
      <c r="G4796" s="181"/>
      <c r="H4796" s="181"/>
      <c r="I4796" s="181"/>
      <c r="J4796" s="181"/>
      <c r="K4796" s="625"/>
      <c r="L4796" s="181"/>
    </row>
    <row r="4797" spans="2:12" x14ac:dyDescent="0.25">
      <c r="B4797" s="624"/>
      <c r="C4797" s="181"/>
      <c r="D4797" s="181"/>
      <c r="E4797" s="181"/>
      <c r="F4797" s="181"/>
      <c r="G4797" s="181"/>
      <c r="H4797" s="181"/>
      <c r="I4797" s="181"/>
      <c r="J4797" s="181"/>
      <c r="K4797" s="625"/>
      <c r="L4797" s="181"/>
    </row>
    <row r="4798" spans="2:12" x14ac:dyDescent="0.25">
      <c r="B4798" s="624"/>
      <c r="C4798" s="181"/>
      <c r="D4798" s="181"/>
      <c r="E4798" s="181"/>
      <c r="F4798" s="181"/>
      <c r="G4798" s="181"/>
      <c r="H4798" s="181"/>
      <c r="I4798" s="181"/>
      <c r="J4798" s="181"/>
      <c r="K4798" s="625"/>
      <c r="L4798" s="181"/>
    </row>
    <row r="4799" spans="2:12" x14ac:dyDescent="0.25">
      <c r="B4799" s="624"/>
      <c r="C4799" s="181"/>
      <c r="D4799" s="181"/>
      <c r="E4799" s="181"/>
      <c r="F4799" s="181"/>
      <c r="G4799" s="181"/>
      <c r="H4799" s="181"/>
      <c r="I4799" s="181"/>
      <c r="J4799" s="181"/>
      <c r="K4799" s="625"/>
      <c r="L4799" s="181"/>
    </row>
    <row r="4800" spans="2:12" x14ac:dyDescent="0.25">
      <c r="B4800" s="624"/>
      <c r="C4800" s="181"/>
      <c r="D4800" s="181"/>
      <c r="E4800" s="181"/>
      <c r="F4800" s="181"/>
      <c r="G4800" s="181"/>
      <c r="H4800" s="181"/>
      <c r="I4800" s="181"/>
      <c r="J4800" s="181"/>
      <c r="K4800" s="625"/>
      <c r="L4800" s="181"/>
    </row>
    <row r="4801" spans="2:12" x14ac:dyDescent="0.25">
      <c r="B4801" s="624"/>
      <c r="C4801" s="181"/>
      <c r="D4801" s="181"/>
      <c r="E4801" s="181"/>
      <c r="F4801" s="181"/>
      <c r="G4801" s="181"/>
      <c r="H4801" s="181"/>
      <c r="I4801" s="181"/>
      <c r="J4801" s="181"/>
      <c r="K4801" s="625"/>
      <c r="L4801" s="181"/>
    </row>
    <row r="4802" spans="2:12" x14ac:dyDescent="0.25">
      <c r="B4802" s="624"/>
      <c r="C4802" s="181"/>
      <c r="D4802" s="181"/>
      <c r="E4802" s="181"/>
      <c r="F4802" s="181"/>
      <c r="G4802" s="181"/>
      <c r="H4802" s="181"/>
      <c r="I4802" s="181"/>
      <c r="J4802" s="181"/>
      <c r="K4802" s="625"/>
      <c r="L4802" s="181"/>
    </row>
    <row r="4803" spans="2:12" x14ac:dyDescent="0.25">
      <c r="B4803" s="624"/>
      <c r="C4803" s="181"/>
      <c r="D4803" s="181"/>
      <c r="E4803" s="181"/>
      <c r="F4803" s="181"/>
      <c r="G4803" s="181"/>
      <c r="H4803" s="181"/>
      <c r="I4803" s="181"/>
      <c r="J4803" s="181"/>
      <c r="K4803" s="625"/>
      <c r="L4803" s="181"/>
    </row>
    <row r="4804" spans="2:12" x14ac:dyDescent="0.25">
      <c r="B4804" s="624"/>
      <c r="C4804" s="181"/>
      <c r="D4804" s="181"/>
      <c r="E4804" s="181"/>
      <c r="F4804" s="181"/>
      <c r="G4804" s="181"/>
      <c r="H4804" s="181"/>
      <c r="I4804" s="181"/>
      <c r="J4804" s="181"/>
      <c r="K4804" s="625"/>
      <c r="L4804" s="181"/>
    </row>
    <row r="4805" spans="2:12" x14ac:dyDescent="0.25">
      <c r="B4805" s="624"/>
      <c r="C4805" s="181"/>
      <c r="D4805" s="181"/>
      <c r="E4805" s="181"/>
      <c r="F4805" s="181"/>
      <c r="G4805" s="181"/>
      <c r="H4805" s="181"/>
      <c r="I4805" s="181"/>
      <c r="J4805" s="181"/>
      <c r="K4805" s="625"/>
      <c r="L4805" s="181"/>
    </row>
    <row r="4806" spans="2:12" x14ac:dyDescent="0.25">
      <c r="B4806" s="624"/>
      <c r="C4806" s="181"/>
      <c r="D4806" s="181"/>
      <c r="E4806" s="181"/>
      <c r="F4806" s="181"/>
      <c r="G4806" s="181"/>
      <c r="H4806" s="181"/>
      <c r="I4806" s="181"/>
      <c r="J4806" s="181"/>
      <c r="K4806" s="625"/>
      <c r="L4806" s="181"/>
    </row>
    <row r="4807" spans="2:12" x14ac:dyDescent="0.25">
      <c r="B4807" s="624"/>
      <c r="C4807" s="181"/>
      <c r="D4807" s="181"/>
      <c r="E4807" s="181"/>
      <c r="F4807" s="181"/>
      <c r="G4807" s="181"/>
      <c r="H4807" s="181"/>
      <c r="I4807" s="181"/>
      <c r="J4807" s="181"/>
      <c r="K4807" s="625"/>
      <c r="L4807" s="181"/>
    </row>
    <row r="4808" spans="2:12" x14ac:dyDescent="0.25">
      <c r="B4808" s="624"/>
      <c r="C4808" s="181"/>
      <c r="D4808" s="181"/>
      <c r="E4808" s="181"/>
      <c r="F4808" s="181"/>
      <c r="G4808" s="181"/>
      <c r="H4808" s="181"/>
      <c r="I4808" s="181"/>
      <c r="J4808" s="181"/>
      <c r="K4808" s="625"/>
      <c r="L4808" s="181"/>
    </row>
    <row r="4809" spans="2:12" x14ac:dyDescent="0.25">
      <c r="B4809" s="624"/>
      <c r="C4809" s="181"/>
      <c r="D4809" s="181"/>
      <c r="E4809" s="181"/>
      <c r="F4809" s="181"/>
      <c r="G4809" s="181"/>
      <c r="H4809" s="181"/>
      <c r="I4809" s="181"/>
      <c r="J4809" s="181"/>
      <c r="K4809" s="625"/>
      <c r="L4809" s="181"/>
    </row>
    <row r="4810" spans="2:12" x14ac:dyDescent="0.25">
      <c r="B4810" s="624"/>
      <c r="C4810" s="181"/>
      <c r="D4810" s="181"/>
      <c r="E4810" s="181"/>
      <c r="F4810" s="181"/>
      <c r="G4810" s="181"/>
      <c r="H4810" s="181"/>
      <c r="I4810" s="181"/>
      <c r="J4810" s="181"/>
      <c r="K4810" s="625"/>
      <c r="L4810" s="181"/>
    </row>
    <row r="4811" spans="2:12" x14ac:dyDescent="0.25">
      <c r="B4811" s="624"/>
      <c r="C4811" s="181"/>
      <c r="D4811" s="181"/>
      <c r="E4811" s="181"/>
      <c r="F4811" s="181"/>
      <c r="G4811" s="181"/>
      <c r="H4811" s="181"/>
      <c r="I4811" s="181"/>
      <c r="J4811" s="181"/>
      <c r="K4811" s="625"/>
      <c r="L4811" s="181"/>
    </row>
    <row r="4812" spans="2:12" x14ac:dyDescent="0.25">
      <c r="B4812" s="624"/>
      <c r="C4812" s="181"/>
      <c r="D4812" s="181"/>
      <c r="E4812" s="181"/>
      <c r="F4812" s="181"/>
      <c r="G4812" s="181"/>
      <c r="H4812" s="181"/>
      <c r="I4812" s="181"/>
      <c r="J4812" s="181"/>
      <c r="K4812" s="625"/>
      <c r="L4812" s="181"/>
    </row>
    <row r="4813" spans="2:12" x14ac:dyDescent="0.25">
      <c r="B4813" s="624"/>
      <c r="C4813" s="181"/>
      <c r="D4813" s="181"/>
      <c r="E4813" s="181"/>
      <c r="F4813" s="181"/>
      <c r="G4813" s="181"/>
      <c r="H4813" s="181"/>
      <c r="I4813" s="181"/>
      <c r="J4813" s="181"/>
      <c r="K4813" s="625"/>
      <c r="L4813" s="181"/>
    </row>
    <row r="4814" spans="2:12" x14ac:dyDescent="0.25">
      <c r="B4814" s="624"/>
      <c r="C4814" s="181"/>
      <c r="D4814" s="181"/>
      <c r="E4814" s="181"/>
      <c r="F4814" s="181"/>
      <c r="G4814" s="181"/>
      <c r="H4814" s="181"/>
      <c r="I4814" s="181"/>
      <c r="J4814" s="181"/>
      <c r="K4814" s="625"/>
      <c r="L4814" s="181"/>
    </row>
    <row r="4815" spans="2:12" x14ac:dyDescent="0.25">
      <c r="B4815" s="624"/>
      <c r="C4815" s="181"/>
      <c r="D4815" s="181"/>
      <c r="E4815" s="181"/>
      <c r="F4815" s="181"/>
      <c r="G4815" s="181"/>
      <c r="H4815" s="181"/>
      <c r="I4815" s="181"/>
      <c r="J4815" s="181"/>
      <c r="K4815" s="625"/>
      <c r="L4815" s="181"/>
    </row>
    <row r="4816" spans="2:12" x14ac:dyDescent="0.25">
      <c r="B4816" s="624"/>
      <c r="C4816" s="181"/>
      <c r="D4816" s="181"/>
      <c r="E4816" s="181"/>
      <c r="F4816" s="181"/>
      <c r="G4816" s="181"/>
      <c r="H4816" s="181"/>
      <c r="I4816" s="181"/>
      <c r="J4816" s="181"/>
      <c r="K4816" s="625"/>
      <c r="L4816" s="181"/>
    </row>
    <row r="4817" spans="2:12" x14ac:dyDescent="0.25">
      <c r="B4817" s="624"/>
      <c r="C4817" s="181"/>
      <c r="D4817" s="181"/>
      <c r="E4817" s="181"/>
      <c r="F4817" s="181"/>
      <c r="G4817" s="181"/>
      <c r="H4817" s="181"/>
      <c r="I4817" s="181"/>
      <c r="J4817" s="181"/>
      <c r="K4817" s="625"/>
      <c r="L4817" s="181"/>
    </row>
    <row r="4818" spans="2:12" x14ac:dyDescent="0.25">
      <c r="B4818" s="624"/>
      <c r="C4818" s="181"/>
      <c r="D4818" s="181"/>
      <c r="E4818" s="181"/>
      <c r="F4818" s="181"/>
      <c r="G4818" s="181"/>
      <c r="H4818" s="181"/>
      <c r="I4818" s="181"/>
      <c r="J4818" s="181"/>
      <c r="K4818" s="625"/>
      <c r="L4818" s="181"/>
    </row>
    <row r="4819" spans="2:12" x14ac:dyDescent="0.25">
      <c r="B4819" s="624"/>
      <c r="C4819" s="181"/>
      <c r="D4819" s="181"/>
      <c r="E4819" s="181"/>
      <c r="F4819" s="181"/>
      <c r="G4819" s="181"/>
      <c r="H4819" s="181"/>
      <c r="I4819" s="181"/>
      <c r="J4819" s="181"/>
      <c r="K4819" s="625"/>
      <c r="L4819" s="181"/>
    </row>
    <row r="4820" spans="2:12" x14ac:dyDescent="0.25">
      <c r="B4820" s="624"/>
      <c r="C4820" s="181"/>
      <c r="D4820" s="181"/>
      <c r="E4820" s="181"/>
      <c r="F4820" s="181"/>
      <c r="G4820" s="181"/>
      <c r="H4820" s="181"/>
      <c r="I4820" s="181"/>
      <c r="J4820" s="181"/>
      <c r="K4820" s="625"/>
      <c r="L4820" s="181"/>
    </row>
    <row r="4821" spans="2:12" x14ac:dyDescent="0.25">
      <c r="B4821" s="624"/>
      <c r="C4821" s="181"/>
      <c r="D4821" s="181"/>
      <c r="E4821" s="181"/>
      <c r="F4821" s="181"/>
      <c r="G4821" s="181"/>
      <c r="H4821" s="181"/>
      <c r="I4821" s="181"/>
      <c r="J4821" s="181"/>
      <c r="K4821" s="625"/>
      <c r="L4821" s="181"/>
    </row>
    <row r="4822" spans="2:12" x14ac:dyDescent="0.25">
      <c r="B4822" s="624"/>
      <c r="C4822" s="181"/>
      <c r="D4822" s="181"/>
      <c r="E4822" s="181"/>
      <c r="F4822" s="181"/>
      <c r="G4822" s="181"/>
      <c r="H4822" s="181"/>
      <c r="I4822" s="181"/>
      <c r="J4822" s="181"/>
      <c r="K4822" s="625"/>
      <c r="L4822" s="181"/>
    </row>
    <row r="4823" spans="2:12" x14ac:dyDescent="0.25">
      <c r="B4823" s="624"/>
      <c r="C4823" s="181"/>
      <c r="D4823" s="181"/>
      <c r="E4823" s="181"/>
      <c r="F4823" s="181"/>
      <c r="G4823" s="181"/>
      <c r="H4823" s="181"/>
      <c r="I4823" s="181"/>
      <c r="J4823" s="181"/>
      <c r="K4823" s="625"/>
      <c r="L4823" s="181"/>
    </row>
    <row r="4824" spans="2:12" x14ac:dyDescent="0.25">
      <c r="B4824" s="624"/>
      <c r="C4824" s="181"/>
      <c r="D4824" s="181"/>
      <c r="E4824" s="181"/>
      <c r="F4824" s="181"/>
      <c r="G4824" s="181"/>
      <c r="H4824" s="181"/>
      <c r="I4824" s="181"/>
      <c r="J4824" s="181"/>
      <c r="K4824" s="625"/>
      <c r="L4824" s="181"/>
    </row>
    <row r="4825" spans="2:12" x14ac:dyDescent="0.25">
      <c r="B4825" s="624"/>
      <c r="C4825" s="181"/>
      <c r="D4825" s="181"/>
      <c r="E4825" s="181"/>
      <c r="F4825" s="181"/>
      <c r="G4825" s="181"/>
      <c r="H4825" s="181"/>
      <c r="I4825" s="181"/>
      <c r="J4825" s="181"/>
      <c r="K4825" s="625"/>
      <c r="L4825" s="181"/>
    </row>
    <row r="4826" spans="2:12" x14ac:dyDescent="0.25">
      <c r="B4826" s="624"/>
      <c r="C4826" s="181"/>
      <c r="D4826" s="181"/>
      <c r="E4826" s="181"/>
      <c r="F4826" s="181"/>
      <c r="G4826" s="181"/>
      <c r="H4826" s="181"/>
      <c r="I4826" s="181"/>
      <c r="J4826" s="181"/>
      <c r="K4826" s="625"/>
      <c r="L4826" s="181"/>
    </row>
    <row r="4827" spans="2:12" x14ac:dyDescent="0.25">
      <c r="B4827" s="624"/>
      <c r="C4827" s="181"/>
      <c r="D4827" s="181"/>
      <c r="E4827" s="181"/>
      <c r="F4827" s="181"/>
      <c r="G4827" s="181"/>
      <c r="H4827" s="181"/>
      <c r="I4827" s="181"/>
      <c r="J4827" s="181"/>
      <c r="K4827" s="625"/>
      <c r="L4827" s="181"/>
    </row>
    <row r="4828" spans="2:12" x14ac:dyDescent="0.25">
      <c r="B4828" s="624"/>
      <c r="C4828" s="181"/>
      <c r="D4828" s="181"/>
      <c r="E4828" s="181"/>
      <c r="F4828" s="181"/>
      <c r="G4828" s="181"/>
      <c r="H4828" s="181"/>
      <c r="I4828" s="181"/>
      <c r="J4828" s="181"/>
      <c r="K4828" s="625"/>
      <c r="L4828" s="181"/>
    </row>
    <row r="4829" spans="2:12" x14ac:dyDescent="0.25">
      <c r="B4829" s="624"/>
      <c r="C4829" s="181"/>
      <c r="D4829" s="181"/>
      <c r="E4829" s="181"/>
      <c r="F4829" s="181"/>
      <c r="G4829" s="181"/>
      <c r="H4829" s="181"/>
      <c r="I4829" s="181"/>
      <c r="J4829" s="181"/>
      <c r="K4829" s="625"/>
      <c r="L4829" s="181"/>
    </row>
    <row r="4830" spans="2:12" x14ac:dyDescent="0.25">
      <c r="B4830" s="624"/>
      <c r="C4830" s="181"/>
      <c r="D4830" s="181"/>
      <c r="E4830" s="181"/>
      <c r="F4830" s="181"/>
      <c r="G4830" s="181"/>
      <c r="H4830" s="181"/>
      <c r="I4830" s="181"/>
      <c r="J4830" s="181"/>
      <c r="K4830" s="625"/>
      <c r="L4830" s="181"/>
    </row>
    <row r="4831" spans="2:12" x14ac:dyDescent="0.25">
      <c r="B4831" s="624"/>
      <c r="C4831" s="181"/>
      <c r="D4831" s="181"/>
      <c r="E4831" s="181"/>
      <c r="F4831" s="181"/>
      <c r="G4831" s="181"/>
      <c r="H4831" s="181"/>
      <c r="I4831" s="181"/>
      <c r="J4831" s="181"/>
      <c r="K4831" s="625"/>
      <c r="L4831" s="181"/>
    </row>
    <row r="4832" spans="2:12" x14ac:dyDescent="0.25">
      <c r="B4832" s="624"/>
      <c r="C4832" s="181"/>
      <c r="D4832" s="181"/>
      <c r="E4832" s="181"/>
      <c r="F4832" s="181"/>
      <c r="G4832" s="181"/>
      <c r="H4832" s="181"/>
      <c r="I4832" s="181"/>
      <c r="J4832" s="181"/>
      <c r="K4832" s="625"/>
      <c r="L4832" s="181"/>
    </row>
    <row r="4833" spans="2:12" x14ac:dyDescent="0.25">
      <c r="B4833" s="624"/>
      <c r="C4833" s="181"/>
      <c r="D4833" s="181"/>
      <c r="E4833" s="181"/>
      <c r="F4833" s="181"/>
      <c r="G4833" s="181"/>
      <c r="H4833" s="181"/>
      <c r="I4833" s="181"/>
      <c r="J4833" s="181"/>
      <c r="K4833" s="625"/>
      <c r="L4833" s="181"/>
    </row>
    <row r="4834" spans="2:12" x14ac:dyDescent="0.25">
      <c r="B4834" s="624"/>
      <c r="C4834" s="181"/>
      <c r="D4834" s="181"/>
      <c r="E4834" s="181"/>
      <c r="F4834" s="181"/>
      <c r="G4834" s="181"/>
      <c r="H4834" s="181"/>
      <c r="I4834" s="181"/>
      <c r="J4834" s="181"/>
      <c r="K4834" s="625"/>
      <c r="L4834" s="181"/>
    </row>
    <row r="4835" spans="2:12" x14ac:dyDescent="0.25">
      <c r="B4835" s="624"/>
      <c r="C4835" s="181"/>
      <c r="D4835" s="181"/>
      <c r="E4835" s="181"/>
      <c r="F4835" s="181"/>
      <c r="G4835" s="181"/>
      <c r="H4835" s="181"/>
      <c r="I4835" s="181"/>
      <c r="J4835" s="181"/>
      <c r="K4835" s="625"/>
      <c r="L4835" s="181"/>
    </row>
    <row r="4836" spans="2:12" x14ac:dyDescent="0.25">
      <c r="B4836" s="624"/>
      <c r="C4836" s="181"/>
      <c r="D4836" s="181"/>
      <c r="E4836" s="181"/>
      <c r="F4836" s="181"/>
      <c r="G4836" s="181"/>
      <c r="H4836" s="181"/>
      <c r="I4836" s="181"/>
      <c r="J4836" s="181"/>
      <c r="K4836" s="625"/>
      <c r="L4836" s="181"/>
    </row>
    <row r="4837" spans="2:12" x14ac:dyDescent="0.25">
      <c r="B4837" s="624"/>
      <c r="C4837" s="181"/>
      <c r="D4837" s="181"/>
      <c r="E4837" s="181"/>
      <c r="F4837" s="181"/>
      <c r="G4837" s="181"/>
      <c r="H4837" s="181"/>
      <c r="I4837" s="181"/>
      <c r="J4837" s="181"/>
      <c r="K4837" s="625"/>
      <c r="L4837" s="181"/>
    </row>
    <row r="4838" spans="2:12" x14ac:dyDescent="0.25">
      <c r="B4838" s="624"/>
      <c r="C4838" s="181"/>
      <c r="D4838" s="181"/>
      <c r="E4838" s="181"/>
      <c r="F4838" s="181"/>
      <c r="G4838" s="181"/>
      <c r="H4838" s="181"/>
      <c r="I4838" s="181"/>
      <c r="J4838" s="181"/>
      <c r="K4838" s="625"/>
      <c r="L4838" s="181"/>
    </row>
    <row r="4839" spans="2:12" x14ac:dyDescent="0.25">
      <c r="B4839" s="624"/>
      <c r="C4839" s="181"/>
      <c r="D4839" s="181"/>
      <c r="E4839" s="181"/>
      <c r="F4839" s="181"/>
      <c r="G4839" s="181"/>
      <c r="H4839" s="181"/>
      <c r="I4839" s="181"/>
      <c r="J4839" s="181"/>
      <c r="K4839" s="625"/>
      <c r="L4839" s="181"/>
    </row>
    <row r="4840" spans="2:12" x14ac:dyDescent="0.25">
      <c r="B4840" s="624"/>
      <c r="C4840" s="181"/>
      <c r="D4840" s="181"/>
      <c r="E4840" s="181"/>
      <c r="F4840" s="181"/>
      <c r="G4840" s="181"/>
      <c r="H4840" s="181"/>
      <c r="I4840" s="181"/>
      <c r="J4840" s="181"/>
      <c r="K4840" s="625"/>
      <c r="L4840" s="181"/>
    </row>
    <row r="4841" spans="2:12" x14ac:dyDescent="0.25">
      <c r="B4841" s="624"/>
      <c r="C4841" s="181"/>
      <c r="D4841" s="181"/>
      <c r="E4841" s="181"/>
      <c r="F4841" s="181"/>
      <c r="G4841" s="181"/>
      <c r="H4841" s="181"/>
      <c r="I4841" s="181"/>
      <c r="J4841" s="181"/>
      <c r="K4841" s="625"/>
      <c r="L4841" s="181"/>
    </row>
    <row r="4842" spans="2:12" x14ac:dyDescent="0.25">
      <c r="B4842" s="624"/>
      <c r="C4842" s="181"/>
      <c r="D4842" s="181"/>
      <c r="E4842" s="181"/>
      <c r="F4842" s="181"/>
      <c r="G4842" s="181"/>
      <c r="H4842" s="181"/>
      <c r="I4842" s="181"/>
      <c r="J4842" s="181"/>
      <c r="K4842" s="625"/>
      <c r="L4842" s="181"/>
    </row>
    <row r="4843" spans="2:12" x14ac:dyDescent="0.25">
      <c r="B4843" s="624"/>
      <c r="C4843" s="181"/>
      <c r="D4843" s="181"/>
      <c r="E4843" s="181"/>
      <c r="F4843" s="181"/>
      <c r="G4843" s="181"/>
      <c r="H4843" s="181"/>
      <c r="I4843" s="181"/>
      <c r="J4843" s="181"/>
      <c r="K4843" s="625"/>
      <c r="L4843" s="181"/>
    </row>
    <row r="4844" spans="2:12" x14ac:dyDescent="0.25">
      <c r="B4844" s="624"/>
      <c r="C4844" s="181"/>
      <c r="D4844" s="181"/>
      <c r="E4844" s="181"/>
      <c r="F4844" s="181"/>
      <c r="G4844" s="181"/>
      <c r="H4844" s="181"/>
      <c r="I4844" s="181"/>
      <c r="J4844" s="181"/>
      <c r="K4844" s="625"/>
      <c r="L4844" s="181"/>
    </row>
    <row r="4845" spans="2:12" x14ac:dyDescent="0.25">
      <c r="B4845" s="624"/>
      <c r="C4845" s="181"/>
      <c r="D4845" s="181"/>
      <c r="E4845" s="181"/>
      <c r="F4845" s="181"/>
      <c r="G4845" s="181"/>
      <c r="H4845" s="181"/>
      <c r="I4845" s="181"/>
      <c r="J4845" s="181"/>
      <c r="K4845" s="625"/>
      <c r="L4845" s="181"/>
    </row>
    <row r="4846" spans="2:12" x14ac:dyDescent="0.25">
      <c r="B4846" s="624"/>
      <c r="C4846" s="181"/>
      <c r="D4846" s="181"/>
      <c r="E4846" s="181"/>
      <c r="F4846" s="181"/>
      <c r="G4846" s="181"/>
      <c r="H4846" s="181"/>
      <c r="I4846" s="181"/>
      <c r="J4846" s="181"/>
      <c r="K4846" s="625"/>
      <c r="L4846" s="181"/>
    </row>
    <row r="4847" spans="2:12" x14ac:dyDescent="0.25">
      <c r="B4847" s="624"/>
      <c r="C4847" s="181"/>
      <c r="D4847" s="181"/>
      <c r="E4847" s="181"/>
      <c r="F4847" s="181"/>
      <c r="G4847" s="181"/>
      <c r="H4847" s="181"/>
      <c r="I4847" s="181"/>
      <c r="J4847" s="181"/>
      <c r="K4847" s="625"/>
      <c r="L4847" s="181"/>
    </row>
    <row r="4848" spans="2:12" x14ac:dyDescent="0.25">
      <c r="B4848" s="624"/>
      <c r="C4848" s="181"/>
      <c r="D4848" s="181"/>
      <c r="E4848" s="181"/>
      <c r="F4848" s="181"/>
      <c r="G4848" s="181"/>
      <c r="H4848" s="181"/>
      <c r="I4848" s="181"/>
      <c r="J4848" s="181"/>
      <c r="K4848" s="625"/>
      <c r="L4848" s="181"/>
    </row>
    <row r="4849" spans="2:12" x14ac:dyDescent="0.25">
      <c r="B4849" s="624"/>
      <c r="C4849" s="181"/>
      <c r="D4849" s="181"/>
      <c r="E4849" s="181"/>
      <c r="F4849" s="181"/>
      <c r="G4849" s="181"/>
      <c r="H4849" s="181"/>
      <c r="I4849" s="181"/>
      <c r="J4849" s="181"/>
      <c r="K4849" s="625"/>
      <c r="L4849" s="181"/>
    </row>
    <row r="4850" spans="2:12" x14ac:dyDescent="0.25">
      <c r="B4850" s="624"/>
      <c r="C4850" s="181"/>
      <c r="D4850" s="181"/>
      <c r="E4850" s="181"/>
      <c r="F4850" s="181"/>
      <c r="G4850" s="181"/>
      <c r="H4850" s="181"/>
      <c r="I4850" s="181"/>
      <c r="J4850" s="181"/>
      <c r="K4850" s="625"/>
      <c r="L4850" s="181"/>
    </row>
    <row r="4851" spans="2:12" x14ac:dyDescent="0.25">
      <c r="B4851" s="624"/>
      <c r="C4851" s="181"/>
      <c r="D4851" s="181"/>
      <c r="E4851" s="181"/>
      <c r="F4851" s="181"/>
      <c r="G4851" s="181"/>
      <c r="H4851" s="181"/>
      <c r="I4851" s="181"/>
      <c r="J4851" s="181"/>
      <c r="K4851" s="625"/>
      <c r="L4851" s="181"/>
    </row>
    <row r="4852" spans="2:12" x14ac:dyDescent="0.25">
      <c r="B4852" s="624"/>
      <c r="C4852" s="181"/>
      <c r="D4852" s="181"/>
      <c r="E4852" s="181"/>
      <c r="F4852" s="181"/>
      <c r="G4852" s="181"/>
      <c r="H4852" s="181"/>
      <c r="I4852" s="181"/>
      <c r="J4852" s="181"/>
      <c r="K4852" s="625"/>
      <c r="L4852" s="181"/>
    </row>
    <row r="4853" spans="2:12" x14ac:dyDescent="0.25">
      <c r="B4853" s="624"/>
      <c r="C4853" s="181"/>
      <c r="D4853" s="181"/>
      <c r="E4853" s="181"/>
      <c r="F4853" s="181"/>
      <c r="G4853" s="181"/>
      <c r="H4853" s="181"/>
      <c r="I4853" s="181"/>
      <c r="J4853" s="181"/>
      <c r="K4853" s="625"/>
      <c r="L4853" s="181"/>
    </row>
    <row r="4854" spans="2:12" x14ac:dyDescent="0.25">
      <c r="B4854" s="624"/>
      <c r="C4854" s="181"/>
      <c r="D4854" s="181"/>
      <c r="E4854" s="181"/>
      <c r="F4854" s="181"/>
      <c r="G4854" s="181"/>
      <c r="H4854" s="181"/>
      <c r="I4854" s="181"/>
      <c r="J4854" s="181"/>
      <c r="K4854" s="625"/>
      <c r="L4854" s="181"/>
    </row>
    <row r="4855" spans="2:12" x14ac:dyDescent="0.25">
      <c r="B4855" s="624"/>
      <c r="C4855" s="181"/>
      <c r="D4855" s="181"/>
      <c r="E4855" s="181"/>
      <c r="F4855" s="181"/>
      <c r="G4855" s="181"/>
      <c r="H4855" s="181"/>
      <c r="I4855" s="181"/>
      <c r="J4855" s="181"/>
      <c r="K4855" s="625"/>
      <c r="L4855" s="181"/>
    </row>
    <row r="4856" spans="2:12" x14ac:dyDescent="0.25">
      <c r="B4856" s="624"/>
      <c r="C4856" s="181"/>
      <c r="D4856" s="181"/>
      <c r="E4856" s="181"/>
      <c r="F4856" s="181"/>
      <c r="G4856" s="181"/>
      <c r="H4856" s="181"/>
      <c r="I4856" s="181"/>
      <c r="J4856" s="181"/>
      <c r="K4856" s="625"/>
      <c r="L4856" s="181"/>
    </row>
    <row r="4857" spans="2:12" x14ac:dyDescent="0.25">
      <c r="B4857" s="624"/>
      <c r="C4857" s="181"/>
      <c r="D4857" s="181"/>
      <c r="E4857" s="181"/>
      <c r="F4857" s="181"/>
      <c r="G4857" s="181"/>
      <c r="H4857" s="181"/>
      <c r="I4857" s="181"/>
      <c r="J4857" s="181"/>
      <c r="K4857" s="625"/>
      <c r="L4857" s="181"/>
    </row>
    <row r="4858" spans="2:12" x14ac:dyDescent="0.25">
      <c r="B4858" s="624"/>
      <c r="C4858" s="181"/>
      <c r="D4858" s="181"/>
      <c r="E4858" s="181"/>
      <c r="F4858" s="181"/>
      <c r="G4858" s="181"/>
      <c r="H4858" s="181"/>
      <c r="I4858" s="181"/>
      <c r="J4858" s="181"/>
      <c r="K4858" s="625"/>
      <c r="L4858" s="181"/>
    </row>
    <row r="4859" spans="2:12" x14ac:dyDescent="0.25">
      <c r="B4859" s="624"/>
      <c r="C4859" s="181"/>
      <c r="D4859" s="181"/>
      <c r="E4859" s="181"/>
      <c r="F4859" s="181"/>
      <c r="G4859" s="181"/>
      <c r="H4859" s="181"/>
      <c r="I4859" s="181"/>
      <c r="J4859" s="181"/>
      <c r="K4859" s="625"/>
      <c r="L4859" s="181"/>
    </row>
    <row r="4860" spans="2:12" x14ac:dyDescent="0.25">
      <c r="B4860" s="624"/>
      <c r="C4860" s="181"/>
      <c r="D4860" s="181"/>
      <c r="E4860" s="181"/>
      <c r="F4860" s="181"/>
      <c r="G4860" s="181"/>
      <c r="H4860" s="181"/>
      <c r="I4860" s="181"/>
      <c r="J4860" s="181"/>
      <c r="K4860" s="625"/>
      <c r="L4860" s="181"/>
    </row>
    <row r="4861" spans="2:12" x14ac:dyDescent="0.25">
      <c r="B4861" s="624"/>
      <c r="C4861" s="181"/>
      <c r="D4861" s="181"/>
      <c r="E4861" s="181"/>
      <c r="F4861" s="181"/>
      <c r="G4861" s="181"/>
      <c r="H4861" s="181"/>
      <c r="I4861" s="181"/>
      <c r="J4861" s="181"/>
      <c r="K4861" s="625"/>
      <c r="L4861" s="181"/>
    </row>
    <row r="4862" spans="2:12" x14ac:dyDescent="0.25">
      <c r="B4862" s="624"/>
      <c r="C4862" s="181"/>
      <c r="D4862" s="181"/>
      <c r="E4862" s="181"/>
      <c r="F4862" s="181"/>
      <c r="G4862" s="181"/>
      <c r="H4862" s="181"/>
      <c r="I4862" s="181"/>
      <c r="J4862" s="181"/>
      <c r="K4862" s="625"/>
      <c r="L4862" s="181"/>
    </row>
    <row r="4863" spans="2:12" x14ac:dyDescent="0.25">
      <c r="B4863" s="624"/>
      <c r="C4863" s="181"/>
      <c r="D4863" s="181"/>
      <c r="E4863" s="181"/>
      <c r="F4863" s="181"/>
      <c r="G4863" s="181"/>
      <c r="H4863" s="181"/>
      <c r="I4863" s="181"/>
      <c r="J4863" s="181"/>
      <c r="K4863" s="625"/>
      <c r="L4863" s="181"/>
    </row>
    <row r="4864" spans="2:12" x14ac:dyDescent="0.25">
      <c r="B4864" s="624"/>
      <c r="C4864" s="181"/>
      <c r="D4864" s="181"/>
      <c r="E4864" s="181"/>
      <c r="F4864" s="181"/>
      <c r="G4864" s="181"/>
      <c r="H4864" s="181"/>
      <c r="I4864" s="181"/>
      <c r="J4864" s="181"/>
      <c r="K4864" s="625"/>
      <c r="L4864" s="181"/>
    </row>
    <row r="4865" spans="2:12" x14ac:dyDescent="0.25">
      <c r="B4865" s="624"/>
      <c r="C4865" s="181"/>
      <c r="D4865" s="181"/>
      <c r="E4865" s="181"/>
      <c r="F4865" s="181"/>
      <c r="G4865" s="181"/>
      <c r="H4865" s="181"/>
      <c r="I4865" s="181"/>
      <c r="J4865" s="181"/>
      <c r="K4865" s="625"/>
      <c r="L4865" s="181"/>
    </row>
    <row r="4866" spans="2:12" x14ac:dyDescent="0.25">
      <c r="B4866" s="624"/>
      <c r="C4866" s="181"/>
      <c r="D4866" s="181"/>
      <c r="E4866" s="181"/>
      <c r="F4866" s="181"/>
      <c r="G4866" s="181"/>
      <c r="H4866" s="181"/>
      <c r="I4866" s="181"/>
      <c r="J4866" s="181"/>
      <c r="K4866" s="625"/>
      <c r="L4866" s="181"/>
    </row>
    <row r="4867" spans="2:12" x14ac:dyDescent="0.25">
      <c r="B4867" s="624"/>
      <c r="C4867" s="181"/>
      <c r="D4867" s="181"/>
      <c r="E4867" s="181"/>
      <c r="F4867" s="181"/>
      <c r="G4867" s="181"/>
      <c r="H4867" s="181"/>
      <c r="I4867" s="181"/>
      <c r="J4867" s="181"/>
      <c r="K4867" s="625"/>
      <c r="L4867" s="181"/>
    </row>
    <row r="4868" spans="2:12" x14ac:dyDescent="0.25">
      <c r="B4868" s="624"/>
      <c r="C4868" s="181"/>
      <c r="D4868" s="181"/>
      <c r="E4868" s="181"/>
      <c r="F4868" s="181"/>
      <c r="G4868" s="181"/>
      <c r="H4868" s="181"/>
      <c r="I4868" s="181"/>
      <c r="J4868" s="181"/>
      <c r="K4868" s="625"/>
      <c r="L4868" s="181"/>
    </row>
    <row r="4869" spans="2:12" x14ac:dyDescent="0.25">
      <c r="B4869" s="624"/>
      <c r="C4869" s="181"/>
      <c r="D4869" s="181"/>
      <c r="E4869" s="181"/>
      <c r="F4869" s="181"/>
      <c r="G4869" s="181"/>
      <c r="H4869" s="181"/>
      <c r="I4869" s="181"/>
      <c r="J4869" s="181"/>
      <c r="K4869" s="625"/>
      <c r="L4869" s="181"/>
    </row>
    <row r="4870" spans="2:12" x14ac:dyDescent="0.25">
      <c r="B4870" s="624"/>
      <c r="C4870" s="181"/>
      <c r="D4870" s="181"/>
      <c r="E4870" s="181"/>
      <c r="F4870" s="181"/>
      <c r="G4870" s="181"/>
      <c r="H4870" s="181"/>
      <c r="I4870" s="181"/>
      <c r="J4870" s="181"/>
      <c r="K4870" s="625"/>
      <c r="L4870" s="181"/>
    </row>
    <row r="4871" spans="2:12" x14ac:dyDescent="0.25">
      <c r="B4871" s="624"/>
      <c r="C4871" s="181"/>
      <c r="D4871" s="181"/>
      <c r="E4871" s="181"/>
      <c r="F4871" s="181"/>
      <c r="G4871" s="181"/>
      <c r="H4871" s="181"/>
      <c r="I4871" s="181"/>
      <c r="J4871" s="181"/>
      <c r="K4871" s="625"/>
      <c r="L4871" s="181"/>
    </row>
    <row r="4872" spans="2:12" x14ac:dyDescent="0.25">
      <c r="B4872" s="624"/>
      <c r="C4872" s="181"/>
      <c r="D4872" s="181"/>
      <c r="E4872" s="181"/>
      <c r="F4872" s="181"/>
      <c r="G4872" s="181"/>
      <c r="H4872" s="181"/>
      <c r="I4872" s="181"/>
      <c r="J4872" s="181"/>
      <c r="K4872" s="625"/>
      <c r="L4872" s="181"/>
    </row>
    <row r="4873" spans="2:12" x14ac:dyDescent="0.25">
      <c r="B4873" s="624"/>
      <c r="C4873" s="181"/>
      <c r="D4873" s="181"/>
      <c r="E4873" s="181"/>
      <c r="F4873" s="181"/>
      <c r="G4873" s="181"/>
      <c r="H4873" s="181"/>
      <c r="I4873" s="181"/>
      <c r="J4873" s="181"/>
      <c r="K4873" s="625"/>
      <c r="L4873" s="181"/>
    </row>
    <row r="4874" spans="2:12" x14ac:dyDescent="0.25">
      <c r="B4874" s="624"/>
      <c r="C4874" s="181"/>
      <c r="D4874" s="181"/>
      <c r="E4874" s="181"/>
      <c r="F4874" s="181"/>
      <c r="G4874" s="181"/>
      <c r="H4874" s="181"/>
      <c r="I4874" s="181"/>
      <c r="J4874" s="181"/>
      <c r="K4874" s="625"/>
      <c r="L4874" s="181"/>
    </row>
    <row r="4875" spans="2:12" x14ac:dyDescent="0.25">
      <c r="B4875" s="624"/>
      <c r="C4875" s="181"/>
      <c r="D4875" s="181"/>
      <c r="E4875" s="181"/>
      <c r="F4875" s="181"/>
      <c r="G4875" s="181"/>
      <c r="H4875" s="181"/>
      <c r="I4875" s="181"/>
      <c r="J4875" s="181"/>
      <c r="K4875" s="625"/>
      <c r="L4875" s="181"/>
    </row>
    <row r="4876" spans="2:12" x14ac:dyDescent="0.25">
      <c r="B4876" s="624"/>
      <c r="C4876" s="181"/>
      <c r="D4876" s="181"/>
      <c r="E4876" s="181"/>
      <c r="F4876" s="181"/>
      <c r="G4876" s="181"/>
      <c r="H4876" s="181"/>
      <c r="I4876" s="181"/>
      <c r="J4876" s="181"/>
      <c r="K4876" s="625"/>
      <c r="L4876" s="181"/>
    </row>
    <row r="4877" spans="2:12" x14ac:dyDescent="0.25">
      <c r="B4877" s="624"/>
      <c r="C4877" s="181"/>
      <c r="D4877" s="181"/>
      <c r="E4877" s="181"/>
      <c r="F4877" s="181"/>
      <c r="G4877" s="181"/>
      <c r="H4877" s="181"/>
      <c r="I4877" s="181"/>
      <c r="J4877" s="181"/>
      <c r="K4877" s="625"/>
      <c r="L4877" s="181"/>
    </row>
    <row r="4878" spans="2:12" x14ac:dyDescent="0.25">
      <c r="B4878" s="624"/>
      <c r="C4878" s="181"/>
      <c r="D4878" s="181"/>
      <c r="E4878" s="181"/>
      <c r="F4878" s="181"/>
      <c r="G4878" s="181"/>
      <c r="H4878" s="181"/>
      <c r="I4878" s="181"/>
      <c r="J4878" s="181"/>
      <c r="K4878" s="625"/>
      <c r="L4878" s="181"/>
    </row>
    <row r="4879" spans="2:12" x14ac:dyDescent="0.25">
      <c r="B4879" s="624"/>
      <c r="C4879" s="181"/>
      <c r="D4879" s="181"/>
      <c r="E4879" s="181"/>
      <c r="F4879" s="181"/>
      <c r="G4879" s="181"/>
      <c r="H4879" s="181"/>
      <c r="I4879" s="181"/>
      <c r="J4879" s="181"/>
      <c r="K4879" s="625"/>
      <c r="L4879" s="181"/>
    </row>
    <row r="4880" spans="2:12" x14ac:dyDescent="0.25">
      <c r="B4880" s="624"/>
      <c r="C4880" s="181"/>
      <c r="D4880" s="181"/>
      <c r="E4880" s="181"/>
      <c r="F4880" s="181"/>
      <c r="G4880" s="181"/>
      <c r="H4880" s="181"/>
      <c r="I4880" s="181"/>
      <c r="J4880" s="181"/>
      <c r="K4880" s="625"/>
      <c r="L4880" s="181"/>
    </row>
    <row r="4881" spans="2:12" x14ac:dyDescent="0.25">
      <c r="B4881" s="624"/>
      <c r="C4881" s="181"/>
      <c r="D4881" s="181"/>
      <c r="E4881" s="181"/>
      <c r="F4881" s="181"/>
      <c r="G4881" s="181"/>
      <c r="H4881" s="181"/>
      <c r="I4881" s="181"/>
      <c r="J4881" s="181"/>
      <c r="K4881" s="625"/>
      <c r="L4881" s="181"/>
    </row>
    <row r="4882" spans="2:12" x14ac:dyDescent="0.25">
      <c r="B4882" s="624"/>
      <c r="C4882" s="181"/>
      <c r="D4882" s="181"/>
      <c r="E4882" s="181"/>
      <c r="F4882" s="181"/>
      <c r="G4882" s="181"/>
      <c r="H4882" s="181"/>
      <c r="I4882" s="181"/>
      <c r="J4882" s="181"/>
      <c r="K4882" s="625"/>
      <c r="L4882" s="181"/>
    </row>
    <row r="4883" spans="2:12" x14ac:dyDescent="0.25">
      <c r="B4883" s="624"/>
      <c r="C4883" s="181"/>
      <c r="D4883" s="181"/>
      <c r="E4883" s="181"/>
      <c r="F4883" s="181"/>
      <c r="G4883" s="181"/>
      <c r="H4883" s="181"/>
      <c r="I4883" s="181"/>
      <c r="J4883" s="181"/>
      <c r="K4883" s="625"/>
      <c r="L4883" s="181"/>
    </row>
    <row r="4884" spans="2:12" x14ac:dyDescent="0.25">
      <c r="B4884" s="624"/>
      <c r="C4884" s="181"/>
      <c r="D4884" s="181"/>
      <c r="E4884" s="181"/>
      <c r="F4884" s="181"/>
      <c r="G4884" s="181"/>
      <c r="H4884" s="181"/>
      <c r="I4884" s="181"/>
      <c r="J4884" s="181"/>
      <c r="K4884" s="625"/>
      <c r="L4884" s="181"/>
    </row>
    <row r="4885" spans="2:12" x14ac:dyDescent="0.25">
      <c r="B4885" s="624"/>
      <c r="C4885" s="181"/>
      <c r="D4885" s="181"/>
      <c r="E4885" s="181"/>
      <c r="F4885" s="181"/>
      <c r="G4885" s="181"/>
      <c r="H4885" s="181"/>
      <c r="I4885" s="181"/>
      <c r="J4885" s="181"/>
      <c r="K4885" s="625"/>
      <c r="L4885" s="181"/>
    </row>
    <row r="4886" spans="2:12" x14ac:dyDescent="0.25">
      <c r="B4886" s="624"/>
      <c r="C4886" s="181"/>
      <c r="D4886" s="181"/>
      <c r="E4886" s="181"/>
      <c r="F4886" s="181"/>
      <c r="G4886" s="181"/>
      <c r="H4886" s="181"/>
      <c r="I4886" s="181"/>
      <c r="J4886" s="181"/>
      <c r="K4886" s="625"/>
      <c r="L4886" s="181"/>
    </row>
    <row r="4887" spans="2:12" x14ac:dyDescent="0.25">
      <c r="B4887" s="624"/>
      <c r="C4887" s="181"/>
      <c r="D4887" s="181"/>
      <c r="E4887" s="181"/>
      <c r="F4887" s="181"/>
      <c r="G4887" s="181"/>
      <c r="H4887" s="181"/>
      <c r="I4887" s="181"/>
      <c r="J4887" s="181"/>
      <c r="K4887" s="625"/>
      <c r="L4887" s="181"/>
    </row>
    <row r="4888" spans="2:12" x14ac:dyDescent="0.25">
      <c r="B4888" s="624"/>
      <c r="C4888" s="181"/>
      <c r="D4888" s="181"/>
      <c r="E4888" s="181"/>
      <c r="F4888" s="181"/>
      <c r="G4888" s="181"/>
      <c r="H4888" s="181"/>
      <c r="I4888" s="181"/>
      <c r="J4888" s="181"/>
      <c r="K4888" s="625"/>
      <c r="L4888" s="181"/>
    </row>
    <row r="4889" spans="2:12" x14ac:dyDescent="0.25">
      <c r="B4889" s="624"/>
      <c r="C4889" s="181"/>
      <c r="D4889" s="181"/>
      <c r="E4889" s="181"/>
      <c r="F4889" s="181"/>
      <c r="G4889" s="181"/>
      <c r="H4889" s="181"/>
      <c r="I4889" s="181"/>
      <c r="J4889" s="181"/>
      <c r="K4889" s="625"/>
      <c r="L4889" s="181"/>
    </row>
    <row r="4890" spans="2:12" x14ac:dyDescent="0.25">
      <c r="B4890" s="624"/>
      <c r="C4890" s="181"/>
      <c r="D4890" s="181"/>
      <c r="E4890" s="181"/>
      <c r="F4890" s="181"/>
      <c r="G4890" s="181"/>
      <c r="H4890" s="181"/>
      <c r="I4890" s="181"/>
      <c r="J4890" s="181"/>
      <c r="K4890" s="625"/>
      <c r="L4890" s="181"/>
    </row>
    <row r="4891" spans="2:12" x14ac:dyDescent="0.25">
      <c r="B4891" s="624"/>
      <c r="C4891" s="181"/>
      <c r="D4891" s="181"/>
      <c r="E4891" s="181"/>
      <c r="F4891" s="181"/>
      <c r="G4891" s="181"/>
      <c r="H4891" s="181"/>
      <c r="I4891" s="181"/>
      <c r="J4891" s="181"/>
      <c r="K4891" s="625"/>
      <c r="L4891" s="181"/>
    </row>
    <row r="4892" spans="2:12" x14ac:dyDescent="0.25">
      <c r="B4892" s="624"/>
      <c r="C4892" s="181"/>
      <c r="D4892" s="181"/>
      <c r="E4892" s="181"/>
      <c r="F4892" s="181"/>
      <c r="G4892" s="181"/>
      <c r="H4892" s="181"/>
      <c r="I4892" s="181"/>
      <c r="J4892" s="181"/>
      <c r="K4892" s="625"/>
      <c r="L4892" s="181"/>
    </row>
    <row r="4893" spans="2:12" x14ac:dyDescent="0.25">
      <c r="B4893" s="624"/>
      <c r="C4893" s="181"/>
      <c r="D4893" s="181"/>
      <c r="E4893" s="181"/>
      <c r="F4893" s="181"/>
      <c r="G4893" s="181"/>
      <c r="H4893" s="181"/>
      <c r="I4893" s="181"/>
      <c r="J4893" s="181"/>
      <c r="K4893" s="625"/>
      <c r="L4893" s="181"/>
    </row>
    <row r="4894" spans="2:12" x14ac:dyDescent="0.25">
      <c r="B4894" s="624"/>
      <c r="C4894" s="181"/>
      <c r="D4894" s="181"/>
      <c r="E4894" s="181"/>
      <c r="F4894" s="181"/>
      <c r="G4894" s="181"/>
      <c r="H4894" s="181"/>
      <c r="I4894" s="181"/>
      <c r="J4894" s="181"/>
      <c r="K4894" s="625"/>
      <c r="L4894" s="181"/>
    </row>
    <row r="4895" spans="2:12" x14ac:dyDescent="0.25">
      <c r="B4895" s="624"/>
      <c r="C4895" s="181"/>
      <c r="D4895" s="181"/>
      <c r="E4895" s="181"/>
      <c r="F4895" s="181"/>
      <c r="G4895" s="181"/>
      <c r="H4895" s="181"/>
      <c r="I4895" s="181"/>
      <c r="J4895" s="181"/>
      <c r="K4895" s="625"/>
      <c r="L4895" s="181"/>
    </row>
    <row r="4896" spans="2:12" x14ac:dyDescent="0.25">
      <c r="B4896" s="624"/>
      <c r="C4896" s="181"/>
      <c r="D4896" s="181"/>
      <c r="E4896" s="181"/>
      <c r="F4896" s="181"/>
      <c r="G4896" s="181"/>
      <c r="H4896" s="181"/>
      <c r="I4896" s="181"/>
      <c r="J4896" s="181"/>
      <c r="K4896" s="625"/>
      <c r="L4896" s="181"/>
    </row>
    <row r="4897" spans="2:12" x14ac:dyDescent="0.25">
      <c r="B4897" s="624"/>
      <c r="C4897" s="181"/>
      <c r="D4897" s="181"/>
      <c r="E4897" s="181"/>
      <c r="F4897" s="181"/>
      <c r="G4897" s="181"/>
      <c r="H4897" s="181"/>
      <c r="I4897" s="181"/>
      <c r="J4897" s="181"/>
      <c r="K4897" s="625"/>
      <c r="L4897" s="181"/>
    </row>
    <row r="4898" spans="2:12" x14ac:dyDescent="0.25">
      <c r="B4898" s="624"/>
      <c r="C4898" s="181"/>
      <c r="D4898" s="181"/>
      <c r="E4898" s="181"/>
      <c r="F4898" s="181"/>
      <c r="G4898" s="181"/>
      <c r="H4898" s="181"/>
      <c r="I4898" s="181"/>
      <c r="J4898" s="181"/>
      <c r="K4898" s="625"/>
      <c r="L4898" s="181"/>
    </row>
    <row r="4899" spans="2:12" x14ac:dyDescent="0.25">
      <c r="B4899" s="624"/>
      <c r="C4899" s="181"/>
      <c r="D4899" s="181"/>
      <c r="E4899" s="181"/>
      <c r="F4899" s="181"/>
      <c r="G4899" s="181"/>
      <c r="H4899" s="181"/>
      <c r="I4899" s="181"/>
      <c r="J4899" s="181"/>
      <c r="K4899" s="625"/>
      <c r="L4899" s="181"/>
    </row>
    <row r="4900" spans="2:12" x14ac:dyDescent="0.25">
      <c r="B4900" s="624"/>
      <c r="C4900" s="181"/>
      <c r="D4900" s="181"/>
      <c r="E4900" s="181"/>
      <c r="F4900" s="181"/>
      <c r="G4900" s="181"/>
      <c r="H4900" s="181"/>
      <c r="I4900" s="181"/>
      <c r="J4900" s="181"/>
      <c r="K4900" s="625"/>
      <c r="L4900" s="181"/>
    </row>
    <row r="4901" spans="2:12" x14ac:dyDescent="0.25">
      <c r="B4901" s="624"/>
      <c r="C4901" s="181"/>
      <c r="D4901" s="181"/>
      <c r="E4901" s="181"/>
      <c r="F4901" s="181"/>
      <c r="G4901" s="181"/>
      <c r="H4901" s="181"/>
      <c r="I4901" s="181"/>
      <c r="J4901" s="181"/>
      <c r="K4901" s="625"/>
      <c r="L4901" s="181"/>
    </row>
    <row r="4902" spans="2:12" x14ac:dyDescent="0.25">
      <c r="B4902" s="624"/>
      <c r="C4902" s="181"/>
      <c r="D4902" s="181"/>
      <c r="E4902" s="181"/>
      <c r="F4902" s="181"/>
      <c r="G4902" s="181"/>
      <c r="H4902" s="181"/>
      <c r="I4902" s="181"/>
      <c r="J4902" s="181"/>
      <c r="K4902" s="625"/>
      <c r="L4902" s="181"/>
    </row>
    <row r="4903" spans="2:12" x14ac:dyDescent="0.25">
      <c r="B4903" s="624"/>
      <c r="C4903" s="181"/>
      <c r="D4903" s="181"/>
      <c r="E4903" s="181"/>
      <c r="F4903" s="181"/>
      <c r="G4903" s="181"/>
      <c r="H4903" s="181"/>
      <c r="I4903" s="181"/>
      <c r="J4903" s="181"/>
      <c r="K4903" s="625"/>
      <c r="L4903" s="181"/>
    </row>
    <row r="4904" spans="2:12" x14ac:dyDescent="0.25">
      <c r="B4904" s="624"/>
      <c r="C4904" s="181"/>
      <c r="D4904" s="181"/>
      <c r="E4904" s="181"/>
      <c r="F4904" s="181"/>
      <c r="G4904" s="181"/>
      <c r="H4904" s="181"/>
      <c r="I4904" s="181"/>
      <c r="J4904" s="181"/>
      <c r="K4904" s="625"/>
      <c r="L4904" s="181"/>
    </row>
    <row r="4905" spans="2:12" x14ac:dyDescent="0.25">
      <c r="B4905" s="624"/>
      <c r="C4905" s="181"/>
      <c r="D4905" s="181"/>
      <c r="E4905" s="181"/>
      <c r="F4905" s="181"/>
      <c r="G4905" s="181"/>
      <c r="H4905" s="181"/>
      <c r="I4905" s="181"/>
      <c r="J4905" s="181"/>
      <c r="K4905" s="625"/>
      <c r="L4905" s="181"/>
    </row>
    <row r="4906" spans="2:12" x14ac:dyDescent="0.25">
      <c r="B4906" s="624"/>
      <c r="C4906" s="181"/>
      <c r="D4906" s="181"/>
      <c r="E4906" s="181"/>
      <c r="F4906" s="181"/>
      <c r="G4906" s="181"/>
      <c r="H4906" s="181"/>
      <c r="I4906" s="181"/>
      <c r="J4906" s="181"/>
      <c r="K4906" s="625"/>
      <c r="L4906" s="181"/>
    </row>
    <row r="4907" spans="2:12" x14ac:dyDescent="0.25">
      <c r="B4907" s="624"/>
      <c r="C4907" s="181"/>
      <c r="D4907" s="181"/>
      <c r="E4907" s="181"/>
      <c r="F4907" s="181"/>
      <c r="G4907" s="181"/>
      <c r="H4907" s="181"/>
      <c r="I4907" s="181"/>
      <c r="J4907" s="181"/>
      <c r="K4907" s="625"/>
      <c r="L4907" s="181"/>
    </row>
    <row r="4908" spans="2:12" x14ac:dyDescent="0.25">
      <c r="B4908" s="624"/>
      <c r="C4908" s="181"/>
      <c r="D4908" s="181"/>
      <c r="E4908" s="181"/>
      <c r="F4908" s="181"/>
      <c r="G4908" s="181"/>
      <c r="H4908" s="181"/>
      <c r="I4908" s="181"/>
      <c r="J4908" s="181"/>
      <c r="K4908" s="625"/>
      <c r="L4908" s="181"/>
    </row>
    <row r="4909" spans="2:12" x14ac:dyDescent="0.25">
      <c r="B4909" s="624"/>
      <c r="C4909" s="181"/>
      <c r="D4909" s="181"/>
      <c r="E4909" s="181"/>
      <c r="F4909" s="181"/>
      <c r="G4909" s="181"/>
      <c r="H4909" s="181"/>
      <c r="I4909" s="181"/>
      <c r="J4909" s="181"/>
      <c r="K4909" s="625"/>
      <c r="L4909" s="181"/>
    </row>
    <row r="4910" spans="2:12" x14ac:dyDescent="0.25">
      <c r="B4910" s="624"/>
      <c r="C4910" s="181"/>
      <c r="D4910" s="181"/>
      <c r="E4910" s="181"/>
      <c r="F4910" s="181"/>
      <c r="G4910" s="181"/>
      <c r="H4910" s="181"/>
      <c r="I4910" s="181"/>
      <c r="J4910" s="181"/>
      <c r="K4910" s="625"/>
      <c r="L4910" s="181"/>
    </row>
    <row r="4911" spans="2:12" x14ac:dyDescent="0.25">
      <c r="B4911" s="624"/>
      <c r="C4911" s="181"/>
      <c r="D4911" s="181"/>
      <c r="E4911" s="181"/>
      <c r="F4911" s="181"/>
      <c r="G4911" s="181"/>
      <c r="H4911" s="181"/>
      <c r="I4911" s="181"/>
      <c r="J4911" s="181"/>
      <c r="K4911" s="625"/>
      <c r="L4911" s="181"/>
    </row>
    <row r="4912" spans="2:12" x14ac:dyDescent="0.25">
      <c r="B4912" s="624"/>
      <c r="C4912" s="181"/>
      <c r="D4912" s="181"/>
      <c r="E4912" s="181"/>
      <c r="F4912" s="181"/>
      <c r="G4912" s="181"/>
      <c r="H4912" s="181"/>
      <c r="I4912" s="181"/>
      <c r="J4912" s="181"/>
      <c r="K4912" s="625"/>
      <c r="L4912" s="181"/>
    </row>
    <row r="4913" spans="2:12" x14ac:dyDescent="0.25">
      <c r="B4913" s="624"/>
      <c r="C4913" s="181"/>
      <c r="D4913" s="181"/>
      <c r="E4913" s="181"/>
      <c r="F4913" s="181"/>
      <c r="G4913" s="181"/>
      <c r="H4913" s="181"/>
      <c r="I4913" s="181"/>
      <c r="J4913" s="181"/>
      <c r="K4913" s="625"/>
      <c r="L4913" s="181"/>
    </row>
    <row r="4914" spans="2:12" x14ac:dyDescent="0.25">
      <c r="B4914" s="624"/>
      <c r="C4914" s="181"/>
      <c r="D4914" s="181"/>
      <c r="E4914" s="181"/>
      <c r="F4914" s="181"/>
      <c r="G4914" s="181"/>
      <c r="H4914" s="181"/>
      <c r="I4914" s="181"/>
      <c r="J4914" s="181"/>
      <c r="K4914" s="625"/>
      <c r="L4914" s="181"/>
    </row>
    <row r="4915" spans="2:12" x14ac:dyDescent="0.25">
      <c r="B4915" s="624"/>
      <c r="C4915" s="181"/>
      <c r="D4915" s="181"/>
      <c r="E4915" s="181"/>
      <c r="F4915" s="181"/>
      <c r="G4915" s="181"/>
      <c r="H4915" s="181"/>
      <c r="I4915" s="181"/>
      <c r="J4915" s="181"/>
      <c r="K4915" s="625"/>
      <c r="L4915" s="181"/>
    </row>
    <row r="4916" spans="2:12" x14ac:dyDescent="0.25">
      <c r="B4916" s="624"/>
      <c r="C4916" s="181"/>
      <c r="D4916" s="181"/>
      <c r="E4916" s="181"/>
      <c r="F4916" s="181"/>
      <c r="G4916" s="181"/>
      <c r="H4916" s="181"/>
      <c r="I4916" s="181"/>
      <c r="J4916" s="181"/>
      <c r="K4916" s="625"/>
      <c r="L4916" s="181"/>
    </row>
    <row r="4917" spans="2:12" x14ac:dyDescent="0.25">
      <c r="B4917" s="624"/>
      <c r="C4917" s="181"/>
      <c r="D4917" s="181"/>
      <c r="E4917" s="181"/>
      <c r="F4917" s="181"/>
      <c r="G4917" s="181"/>
      <c r="H4917" s="181"/>
      <c r="I4917" s="181"/>
      <c r="J4917" s="181"/>
      <c r="K4917" s="625"/>
      <c r="L4917" s="181"/>
    </row>
    <row r="4918" spans="2:12" x14ac:dyDescent="0.25">
      <c r="B4918" s="624"/>
      <c r="C4918" s="181"/>
      <c r="D4918" s="181"/>
      <c r="E4918" s="181"/>
      <c r="F4918" s="181"/>
      <c r="G4918" s="181"/>
      <c r="H4918" s="181"/>
      <c r="I4918" s="181"/>
      <c r="J4918" s="181"/>
      <c r="K4918" s="625"/>
      <c r="L4918" s="181"/>
    </row>
    <row r="4919" spans="2:12" x14ac:dyDescent="0.25">
      <c r="B4919" s="624"/>
      <c r="C4919" s="181"/>
      <c r="D4919" s="181"/>
      <c r="E4919" s="181"/>
      <c r="F4919" s="181"/>
      <c r="G4919" s="181"/>
      <c r="H4919" s="181"/>
      <c r="I4919" s="181"/>
      <c r="J4919" s="181"/>
      <c r="K4919" s="625"/>
      <c r="L4919" s="181"/>
    </row>
    <row r="4920" spans="2:12" x14ac:dyDescent="0.25">
      <c r="B4920" s="624"/>
      <c r="C4920" s="181"/>
      <c r="D4920" s="181"/>
      <c r="E4920" s="181"/>
      <c r="F4920" s="181"/>
      <c r="G4920" s="181"/>
      <c r="H4920" s="181"/>
      <c r="I4920" s="181"/>
      <c r="J4920" s="181"/>
      <c r="K4920" s="625"/>
      <c r="L4920" s="181"/>
    </row>
    <row r="4921" spans="2:12" x14ac:dyDescent="0.25">
      <c r="B4921" s="624"/>
      <c r="C4921" s="181"/>
      <c r="D4921" s="181"/>
      <c r="E4921" s="181"/>
      <c r="F4921" s="181"/>
      <c r="G4921" s="181"/>
      <c r="H4921" s="181"/>
      <c r="I4921" s="181"/>
      <c r="J4921" s="181"/>
      <c r="K4921" s="625"/>
      <c r="L4921" s="181"/>
    </row>
    <row r="4922" spans="2:12" x14ac:dyDescent="0.25">
      <c r="B4922" s="624"/>
      <c r="C4922" s="181"/>
      <c r="D4922" s="181"/>
      <c r="E4922" s="181"/>
      <c r="F4922" s="181"/>
      <c r="G4922" s="181"/>
      <c r="H4922" s="181"/>
      <c r="I4922" s="181"/>
      <c r="J4922" s="181"/>
      <c r="K4922" s="625"/>
      <c r="L4922" s="181"/>
    </row>
    <row r="4923" spans="2:12" x14ac:dyDescent="0.25">
      <c r="B4923" s="624"/>
      <c r="C4923" s="181"/>
      <c r="D4923" s="181"/>
      <c r="E4923" s="181"/>
      <c r="F4923" s="181"/>
      <c r="G4923" s="181"/>
      <c r="H4923" s="181"/>
      <c r="I4923" s="181"/>
      <c r="J4923" s="181"/>
      <c r="K4923" s="625"/>
      <c r="L4923" s="181"/>
    </row>
    <row r="4924" spans="2:12" x14ac:dyDescent="0.25">
      <c r="B4924" s="624"/>
      <c r="C4924" s="181"/>
      <c r="D4924" s="181"/>
      <c r="E4924" s="181"/>
      <c r="F4924" s="181"/>
      <c r="G4924" s="181"/>
      <c r="H4924" s="181"/>
      <c r="I4924" s="181"/>
      <c r="J4924" s="181"/>
      <c r="K4924" s="625"/>
      <c r="L4924" s="181"/>
    </row>
    <row r="4925" spans="2:12" x14ac:dyDescent="0.25">
      <c r="B4925" s="624"/>
      <c r="C4925" s="181"/>
      <c r="D4925" s="181"/>
      <c r="E4925" s="181"/>
      <c r="F4925" s="181"/>
      <c r="G4925" s="181"/>
      <c r="H4925" s="181"/>
      <c r="I4925" s="181"/>
      <c r="J4925" s="181"/>
      <c r="K4925" s="625"/>
      <c r="L4925" s="181"/>
    </row>
    <row r="4926" spans="2:12" x14ac:dyDescent="0.25">
      <c r="B4926" s="624"/>
      <c r="C4926" s="181"/>
      <c r="D4926" s="181"/>
      <c r="E4926" s="181"/>
      <c r="F4926" s="181"/>
      <c r="G4926" s="181"/>
      <c r="H4926" s="181"/>
      <c r="I4926" s="181"/>
      <c r="J4926" s="181"/>
      <c r="K4926" s="625"/>
      <c r="L4926" s="181"/>
    </row>
    <row r="4927" spans="2:12" x14ac:dyDescent="0.25">
      <c r="B4927" s="624"/>
      <c r="C4927" s="181"/>
      <c r="D4927" s="181"/>
      <c r="E4927" s="181"/>
      <c r="F4927" s="181"/>
      <c r="G4927" s="181"/>
      <c r="H4927" s="181"/>
      <c r="I4927" s="181"/>
      <c r="J4927" s="181"/>
      <c r="K4927" s="625"/>
      <c r="L4927" s="181"/>
    </row>
    <row r="4928" spans="2:12" x14ac:dyDescent="0.25">
      <c r="B4928" s="624"/>
      <c r="C4928" s="181"/>
      <c r="D4928" s="181"/>
      <c r="E4928" s="181"/>
      <c r="F4928" s="181"/>
      <c r="G4928" s="181"/>
      <c r="H4928" s="181"/>
      <c r="I4928" s="181"/>
      <c r="J4928" s="181"/>
      <c r="K4928" s="625"/>
      <c r="L4928" s="181"/>
    </row>
    <row r="4929" spans="2:12" x14ac:dyDescent="0.25">
      <c r="B4929" s="624"/>
      <c r="C4929" s="181"/>
      <c r="D4929" s="181"/>
      <c r="E4929" s="181"/>
      <c r="F4929" s="181"/>
      <c r="G4929" s="181"/>
      <c r="H4929" s="181"/>
      <c r="I4929" s="181"/>
      <c r="J4929" s="181"/>
      <c r="K4929" s="625"/>
      <c r="L4929" s="181"/>
    </row>
    <row r="4930" spans="2:12" x14ac:dyDescent="0.25">
      <c r="B4930" s="624"/>
      <c r="C4930" s="181"/>
      <c r="D4930" s="181"/>
      <c r="E4930" s="181"/>
      <c r="F4930" s="181"/>
      <c r="G4930" s="181"/>
      <c r="H4930" s="181"/>
      <c r="I4930" s="181"/>
      <c r="J4930" s="181"/>
      <c r="K4930" s="625"/>
      <c r="L4930" s="181"/>
    </row>
    <row r="4931" spans="2:12" x14ac:dyDescent="0.25">
      <c r="B4931" s="624"/>
      <c r="C4931" s="181"/>
      <c r="D4931" s="181"/>
      <c r="E4931" s="181"/>
      <c r="F4931" s="181"/>
      <c r="G4931" s="181"/>
      <c r="H4931" s="181"/>
      <c r="I4931" s="181"/>
      <c r="J4931" s="181"/>
      <c r="K4931" s="625"/>
      <c r="L4931" s="181"/>
    </row>
    <row r="4932" spans="2:12" x14ac:dyDescent="0.25">
      <c r="B4932" s="624"/>
      <c r="C4932" s="181"/>
      <c r="D4932" s="181"/>
      <c r="E4932" s="181"/>
      <c r="F4932" s="181"/>
      <c r="G4932" s="181"/>
      <c r="H4932" s="181"/>
      <c r="I4932" s="181"/>
      <c r="J4932" s="181"/>
      <c r="K4932" s="625"/>
      <c r="L4932" s="181"/>
    </row>
    <row r="4933" spans="2:12" x14ac:dyDescent="0.25">
      <c r="B4933" s="624"/>
      <c r="C4933" s="181"/>
      <c r="D4933" s="181"/>
      <c r="E4933" s="181"/>
      <c r="F4933" s="181"/>
      <c r="G4933" s="181"/>
      <c r="H4933" s="181"/>
      <c r="I4933" s="181"/>
      <c r="J4933" s="181"/>
      <c r="K4933" s="625"/>
      <c r="L4933" s="181"/>
    </row>
    <row r="4934" spans="2:12" x14ac:dyDescent="0.25">
      <c r="B4934" s="624"/>
      <c r="C4934" s="181"/>
      <c r="D4934" s="181"/>
      <c r="E4934" s="181"/>
      <c r="F4934" s="181"/>
      <c r="G4934" s="181"/>
      <c r="H4934" s="181"/>
      <c r="I4934" s="181"/>
      <c r="J4934" s="181"/>
      <c r="K4934" s="625"/>
      <c r="L4934" s="181"/>
    </row>
    <row r="4935" spans="2:12" x14ac:dyDescent="0.25">
      <c r="B4935" s="624"/>
      <c r="C4935" s="181"/>
      <c r="D4935" s="181"/>
      <c r="E4935" s="181"/>
      <c r="F4935" s="181"/>
      <c r="G4935" s="181"/>
      <c r="H4935" s="181"/>
      <c r="I4935" s="181"/>
      <c r="J4935" s="181"/>
      <c r="K4935" s="625"/>
      <c r="L4935" s="181"/>
    </row>
    <row r="4936" spans="2:12" x14ac:dyDescent="0.25">
      <c r="B4936" s="624"/>
      <c r="C4936" s="181"/>
      <c r="D4936" s="181"/>
      <c r="E4936" s="181"/>
      <c r="F4936" s="181"/>
      <c r="G4936" s="181"/>
      <c r="H4936" s="181"/>
      <c r="I4936" s="181"/>
      <c r="J4936" s="181"/>
      <c r="K4936" s="625"/>
      <c r="L4936" s="181"/>
    </row>
    <row r="4937" spans="2:12" x14ac:dyDescent="0.25">
      <c r="B4937" s="624"/>
      <c r="C4937" s="181"/>
      <c r="D4937" s="181"/>
      <c r="E4937" s="181"/>
      <c r="F4937" s="181"/>
      <c r="G4937" s="181"/>
      <c r="H4937" s="181"/>
      <c r="I4937" s="181"/>
      <c r="J4937" s="181"/>
      <c r="K4937" s="625"/>
      <c r="L4937" s="181"/>
    </row>
    <row r="4938" spans="2:12" x14ac:dyDescent="0.25">
      <c r="B4938" s="624"/>
      <c r="C4938" s="181"/>
      <c r="D4938" s="181"/>
      <c r="E4938" s="181"/>
      <c r="F4938" s="181"/>
      <c r="G4938" s="181"/>
      <c r="H4938" s="181"/>
      <c r="I4938" s="181"/>
      <c r="J4938" s="181"/>
      <c r="K4938" s="625"/>
      <c r="L4938" s="181"/>
    </row>
    <row r="4939" spans="2:12" x14ac:dyDescent="0.25">
      <c r="B4939" s="624"/>
      <c r="C4939" s="181"/>
      <c r="D4939" s="181"/>
      <c r="E4939" s="181"/>
      <c r="F4939" s="181"/>
      <c r="G4939" s="181"/>
      <c r="H4939" s="181"/>
      <c r="I4939" s="181"/>
      <c r="J4939" s="181"/>
      <c r="K4939" s="625"/>
      <c r="L4939" s="181"/>
    </row>
    <row r="4940" spans="2:12" x14ac:dyDescent="0.25">
      <c r="B4940" s="624"/>
      <c r="C4940" s="181"/>
      <c r="D4940" s="181"/>
      <c r="E4940" s="181"/>
      <c r="F4940" s="181"/>
      <c r="G4940" s="181"/>
      <c r="H4940" s="181"/>
      <c r="I4940" s="181"/>
      <c r="J4940" s="181"/>
      <c r="K4940" s="625"/>
      <c r="L4940" s="181"/>
    </row>
    <row r="4941" spans="2:12" x14ac:dyDescent="0.25">
      <c r="B4941" s="624"/>
      <c r="C4941" s="181"/>
      <c r="D4941" s="181"/>
      <c r="E4941" s="181"/>
      <c r="F4941" s="181"/>
      <c r="G4941" s="181"/>
      <c r="H4941" s="181"/>
      <c r="I4941" s="181"/>
      <c r="J4941" s="181"/>
      <c r="K4941" s="625"/>
      <c r="L4941" s="181"/>
    </row>
    <row r="4942" spans="2:12" x14ac:dyDescent="0.25">
      <c r="B4942" s="624"/>
      <c r="C4942" s="181"/>
      <c r="D4942" s="181"/>
      <c r="E4942" s="181"/>
      <c r="F4942" s="181"/>
      <c r="G4942" s="181"/>
      <c r="H4942" s="181"/>
      <c r="I4942" s="181"/>
      <c r="J4942" s="181"/>
      <c r="K4942" s="625"/>
      <c r="L4942" s="181"/>
    </row>
    <row r="4943" spans="2:12" x14ac:dyDescent="0.25">
      <c r="B4943" s="624"/>
      <c r="C4943" s="181"/>
      <c r="D4943" s="181"/>
      <c r="E4943" s="181"/>
      <c r="F4943" s="181"/>
      <c r="G4943" s="181"/>
      <c r="H4943" s="181"/>
      <c r="I4943" s="181"/>
      <c r="J4943" s="181"/>
      <c r="K4943" s="625"/>
      <c r="L4943" s="181"/>
    </row>
    <row r="4944" spans="2:12" x14ac:dyDescent="0.25">
      <c r="B4944" s="624"/>
      <c r="C4944" s="181"/>
      <c r="D4944" s="181"/>
      <c r="E4944" s="181"/>
      <c r="F4944" s="181"/>
      <c r="G4944" s="181"/>
      <c r="H4944" s="181"/>
      <c r="I4944" s="181"/>
      <c r="J4944" s="181"/>
      <c r="K4944" s="625"/>
      <c r="L4944" s="181"/>
    </row>
    <row r="4945" spans="2:12" x14ac:dyDescent="0.25">
      <c r="B4945" s="624"/>
      <c r="C4945" s="181"/>
      <c r="D4945" s="181"/>
      <c r="E4945" s="181"/>
      <c r="F4945" s="181"/>
      <c r="G4945" s="181"/>
      <c r="H4945" s="181"/>
      <c r="I4945" s="181"/>
      <c r="J4945" s="181"/>
      <c r="K4945" s="625"/>
      <c r="L4945" s="181"/>
    </row>
    <row r="4946" spans="2:12" x14ac:dyDescent="0.25">
      <c r="B4946" s="624"/>
      <c r="C4946" s="181"/>
      <c r="D4946" s="181"/>
      <c r="E4946" s="181"/>
      <c r="F4946" s="181"/>
      <c r="G4946" s="181"/>
      <c r="H4946" s="181"/>
      <c r="I4946" s="181"/>
      <c r="J4946" s="181"/>
      <c r="K4946" s="625"/>
      <c r="L4946" s="181"/>
    </row>
    <row r="4947" spans="2:12" x14ac:dyDescent="0.25">
      <c r="B4947" s="624"/>
      <c r="C4947" s="181"/>
      <c r="D4947" s="181"/>
      <c r="E4947" s="181"/>
      <c r="F4947" s="181"/>
      <c r="G4947" s="181"/>
      <c r="H4947" s="181"/>
      <c r="I4947" s="181"/>
      <c r="J4947" s="181"/>
      <c r="K4947" s="625"/>
      <c r="L4947" s="181"/>
    </row>
    <row r="4948" spans="2:12" x14ac:dyDescent="0.25">
      <c r="B4948" s="624"/>
      <c r="C4948" s="181"/>
      <c r="D4948" s="181"/>
      <c r="E4948" s="181"/>
      <c r="F4948" s="181"/>
      <c r="G4948" s="181"/>
      <c r="H4948" s="181"/>
      <c r="I4948" s="181"/>
      <c r="J4948" s="181"/>
      <c r="K4948" s="625"/>
      <c r="L4948" s="181"/>
    </row>
    <row r="4949" spans="2:12" x14ac:dyDescent="0.25">
      <c r="B4949" s="624"/>
      <c r="C4949" s="181"/>
      <c r="D4949" s="181"/>
      <c r="E4949" s="181"/>
      <c r="F4949" s="181"/>
      <c r="G4949" s="181"/>
      <c r="H4949" s="181"/>
      <c r="I4949" s="181"/>
      <c r="J4949" s="181"/>
      <c r="K4949" s="625"/>
      <c r="L4949" s="181"/>
    </row>
    <row r="4950" spans="2:12" x14ac:dyDescent="0.25">
      <c r="B4950" s="624"/>
      <c r="C4950" s="181"/>
      <c r="D4950" s="181"/>
      <c r="E4950" s="181"/>
      <c r="F4950" s="181"/>
      <c r="G4950" s="181"/>
      <c r="H4950" s="181"/>
      <c r="I4950" s="181"/>
      <c r="J4950" s="181"/>
      <c r="K4950" s="625"/>
      <c r="L4950" s="181"/>
    </row>
    <row r="4951" spans="2:12" x14ac:dyDescent="0.25">
      <c r="B4951" s="624"/>
      <c r="C4951" s="181"/>
      <c r="D4951" s="181"/>
      <c r="E4951" s="181"/>
      <c r="F4951" s="181"/>
      <c r="G4951" s="181"/>
      <c r="H4951" s="181"/>
      <c r="I4951" s="181"/>
      <c r="J4951" s="181"/>
      <c r="K4951" s="625"/>
      <c r="L4951" s="181"/>
    </row>
    <row r="4952" spans="2:12" x14ac:dyDescent="0.25">
      <c r="B4952" s="624"/>
      <c r="C4952" s="181"/>
      <c r="D4952" s="181"/>
      <c r="E4952" s="181"/>
      <c r="F4952" s="181"/>
      <c r="G4952" s="181"/>
      <c r="H4952" s="181"/>
      <c r="I4952" s="181"/>
      <c r="J4952" s="181"/>
      <c r="K4952" s="625"/>
      <c r="L4952" s="181"/>
    </row>
    <row r="4953" spans="2:12" x14ac:dyDescent="0.25">
      <c r="B4953" s="624"/>
      <c r="C4953" s="181"/>
      <c r="D4953" s="181"/>
      <c r="E4953" s="181"/>
      <c r="F4953" s="181"/>
      <c r="G4953" s="181"/>
      <c r="H4953" s="181"/>
      <c r="I4953" s="181"/>
      <c r="J4953" s="181"/>
      <c r="K4953" s="625"/>
      <c r="L4953" s="181"/>
    </row>
    <row r="4954" spans="2:12" x14ac:dyDescent="0.25">
      <c r="B4954" s="624"/>
      <c r="C4954" s="181"/>
      <c r="D4954" s="181"/>
      <c r="E4954" s="181"/>
      <c r="F4954" s="181"/>
      <c r="G4954" s="181"/>
      <c r="H4954" s="181"/>
      <c r="I4954" s="181"/>
      <c r="J4954" s="181"/>
      <c r="K4954" s="625"/>
      <c r="L4954" s="181"/>
    </row>
    <row r="4955" spans="2:12" ht="18.75" x14ac:dyDescent="0.3">
      <c r="B4955" s="181"/>
      <c r="C4955" s="598"/>
      <c r="D4955" s="96"/>
      <c r="E4955" s="181"/>
      <c r="F4955" s="181"/>
      <c r="G4955" s="181"/>
      <c r="H4955" s="181"/>
      <c r="I4955" s="181"/>
      <c r="J4955" s="181"/>
      <c r="K4955" s="516"/>
      <c r="L4955" s="516"/>
    </row>
    <row r="4956" spans="2:12" x14ac:dyDescent="0.25">
      <c r="B4956" s="624"/>
      <c r="C4956" s="181"/>
      <c r="D4956" s="181"/>
      <c r="E4956" s="181"/>
      <c r="F4956" s="181"/>
      <c r="G4956" s="181"/>
      <c r="H4956" s="181"/>
      <c r="I4956" s="181"/>
      <c r="J4956" s="181"/>
      <c r="K4956" s="625"/>
      <c r="L4956" s="181"/>
    </row>
    <row r="4957" spans="2:12" x14ac:dyDescent="0.25">
      <c r="B4957" s="624"/>
      <c r="C4957" s="181"/>
      <c r="D4957" s="181"/>
      <c r="E4957" s="181"/>
      <c r="F4957" s="181"/>
      <c r="G4957" s="181"/>
      <c r="H4957" s="181"/>
      <c r="I4957" s="181"/>
      <c r="J4957" s="181"/>
      <c r="K4957" s="625"/>
      <c r="L4957" s="181"/>
    </row>
    <row r="4958" spans="2:12" x14ac:dyDescent="0.25">
      <c r="B4958" s="624"/>
      <c r="C4958" s="181"/>
      <c r="D4958" s="181"/>
      <c r="E4958" s="181"/>
      <c r="F4958" s="181"/>
      <c r="G4958" s="181"/>
      <c r="H4958" s="181"/>
      <c r="I4958" s="181"/>
      <c r="J4958" s="181"/>
      <c r="K4958" s="625"/>
      <c r="L4958" s="181"/>
    </row>
    <row r="4959" spans="2:12" x14ac:dyDescent="0.25">
      <c r="B4959" s="624"/>
      <c r="C4959" s="181"/>
      <c r="D4959" s="181"/>
      <c r="E4959" s="181"/>
      <c r="F4959" s="181"/>
      <c r="G4959" s="181"/>
      <c r="H4959" s="181"/>
      <c r="I4959" s="181"/>
      <c r="J4959" s="181"/>
      <c r="K4959" s="625"/>
      <c r="L4959" s="181"/>
    </row>
    <row r="4960" spans="2:12" x14ac:dyDescent="0.25">
      <c r="B4960" s="624"/>
      <c r="C4960" s="181"/>
      <c r="D4960" s="181"/>
      <c r="E4960" s="181"/>
      <c r="F4960" s="181"/>
      <c r="G4960" s="181"/>
      <c r="H4960" s="181"/>
      <c r="I4960" s="181"/>
      <c r="J4960" s="181"/>
      <c r="K4960" s="625"/>
      <c r="L4960" s="181"/>
    </row>
    <row r="4961" spans="2:12" x14ac:dyDescent="0.25">
      <c r="B4961" s="624"/>
      <c r="C4961" s="181"/>
      <c r="D4961" s="181"/>
      <c r="E4961" s="181"/>
      <c r="F4961" s="181"/>
      <c r="G4961" s="181"/>
      <c r="H4961" s="181"/>
      <c r="I4961" s="181"/>
      <c r="J4961" s="181"/>
      <c r="K4961" s="625"/>
      <c r="L4961" s="181"/>
    </row>
    <row r="4962" spans="2:12" x14ac:dyDescent="0.25">
      <c r="B4962" s="624"/>
      <c r="C4962" s="181"/>
      <c r="D4962" s="181"/>
      <c r="E4962" s="181"/>
      <c r="F4962" s="181"/>
      <c r="G4962" s="181"/>
      <c r="H4962" s="181"/>
      <c r="I4962" s="181"/>
      <c r="J4962" s="181"/>
      <c r="K4962" s="625"/>
      <c r="L4962" s="181"/>
    </row>
    <row r="4963" spans="2:12" x14ac:dyDescent="0.25">
      <c r="B4963" s="624"/>
      <c r="C4963" s="181"/>
      <c r="D4963" s="181"/>
      <c r="E4963" s="181"/>
      <c r="F4963" s="181"/>
      <c r="G4963" s="181"/>
      <c r="H4963" s="181"/>
      <c r="I4963" s="181"/>
      <c r="J4963" s="181"/>
      <c r="K4963" s="625"/>
      <c r="L4963" s="181"/>
    </row>
    <row r="4964" spans="2:12" x14ac:dyDescent="0.25">
      <c r="B4964" s="624"/>
      <c r="C4964" s="181"/>
      <c r="D4964" s="181"/>
      <c r="E4964" s="181"/>
      <c r="F4964" s="181"/>
      <c r="G4964" s="181"/>
      <c r="H4964" s="181"/>
      <c r="I4964" s="181"/>
      <c r="J4964" s="181"/>
      <c r="K4964" s="625"/>
      <c r="L4964" s="181"/>
    </row>
    <row r="4965" spans="2:12" x14ac:dyDescent="0.25">
      <c r="B4965" s="624"/>
      <c r="C4965" s="181"/>
      <c r="D4965" s="181"/>
      <c r="E4965" s="181"/>
      <c r="F4965" s="181"/>
      <c r="G4965" s="181"/>
      <c r="H4965" s="181"/>
      <c r="I4965" s="181"/>
      <c r="J4965" s="181"/>
      <c r="K4965" s="625"/>
      <c r="L4965" s="181"/>
    </row>
    <row r="4966" spans="2:12" x14ac:dyDescent="0.25">
      <c r="B4966" s="624"/>
      <c r="C4966" s="181"/>
      <c r="D4966" s="181"/>
      <c r="E4966" s="181"/>
      <c r="F4966" s="181"/>
      <c r="G4966" s="181"/>
      <c r="H4966" s="181"/>
      <c r="I4966" s="181"/>
      <c r="J4966" s="181"/>
      <c r="K4966" s="625"/>
      <c r="L4966" s="181"/>
    </row>
    <row r="4967" spans="2:12" x14ac:dyDescent="0.25">
      <c r="B4967" s="624"/>
      <c r="C4967" s="181"/>
      <c r="D4967" s="181"/>
      <c r="E4967" s="181"/>
      <c r="F4967" s="181"/>
      <c r="G4967" s="181"/>
      <c r="H4967" s="181"/>
      <c r="I4967" s="181"/>
      <c r="J4967" s="181"/>
      <c r="K4967" s="625"/>
      <c r="L4967" s="181"/>
    </row>
    <row r="4968" spans="2:12" x14ac:dyDescent="0.25">
      <c r="B4968" s="624"/>
      <c r="C4968" s="181"/>
      <c r="D4968" s="181"/>
      <c r="E4968" s="181"/>
      <c r="F4968" s="181"/>
      <c r="G4968" s="181"/>
      <c r="H4968" s="181"/>
      <c r="I4968" s="181"/>
      <c r="J4968" s="181"/>
      <c r="K4968" s="625"/>
      <c r="L4968" s="181"/>
    </row>
    <row r="4969" spans="2:12" x14ac:dyDescent="0.25">
      <c r="B4969" s="624"/>
      <c r="C4969" s="181"/>
      <c r="D4969" s="181"/>
      <c r="E4969" s="181"/>
      <c r="F4969" s="181"/>
      <c r="G4969" s="181"/>
      <c r="H4969" s="181"/>
      <c r="I4969" s="181"/>
      <c r="J4969" s="181"/>
      <c r="K4969" s="625"/>
      <c r="L4969" s="181"/>
    </row>
    <row r="4970" spans="2:12" x14ac:dyDescent="0.25">
      <c r="B4970" s="624"/>
      <c r="C4970" s="181"/>
      <c r="D4970" s="181"/>
      <c r="E4970" s="181"/>
      <c r="F4970" s="181"/>
      <c r="G4970" s="181"/>
      <c r="H4970" s="181"/>
      <c r="I4970" s="181"/>
      <c r="J4970" s="181"/>
      <c r="K4970" s="625"/>
      <c r="L4970" s="181"/>
    </row>
    <row r="4971" spans="2:12" x14ac:dyDescent="0.25">
      <c r="B4971" s="624"/>
      <c r="C4971" s="181"/>
      <c r="D4971" s="181"/>
      <c r="E4971" s="181"/>
      <c r="F4971" s="181"/>
      <c r="G4971" s="181"/>
      <c r="H4971" s="181"/>
      <c r="I4971" s="181"/>
      <c r="J4971" s="181"/>
      <c r="K4971" s="625"/>
      <c r="L4971" s="181"/>
    </row>
    <row r="4972" spans="2:12" x14ac:dyDescent="0.25">
      <c r="B4972" s="624"/>
      <c r="C4972" s="181"/>
      <c r="D4972" s="181"/>
      <c r="E4972" s="181"/>
      <c r="F4972" s="181"/>
      <c r="G4972" s="181"/>
      <c r="H4972" s="181"/>
      <c r="I4972" s="181"/>
      <c r="J4972" s="181"/>
      <c r="K4972" s="625"/>
      <c r="L4972" s="181"/>
    </row>
    <row r="4973" spans="2:12" x14ac:dyDescent="0.25">
      <c r="B4973" s="624"/>
      <c r="C4973" s="181"/>
      <c r="D4973" s="181"/>
      <c r="E4973" s="181"/>
      <c r="F4973" s="181"/>
      <c r="G4973" s="181"/>
      <c r="H4973" s="181"/>
      <c r="I4973" s="181"/>
      <c r="J4973" s="181"/>
      <c r="K4973" s="625"/>
      <c r="L4973" s="181"/>
    </row>
    <row r="4974" spans="2:12" x14ac:dyDescent="0.25">
      <c r="B4974" s="624"/>
      <c r="C4974" s="181"/>
      <c r="D4974" s="181"/>
      <c r="E4974" s="181"/>
      <c r="F4974" s="181"/>
      <c r="G4974" s="181"/>
      <c r="H4974" s="181"/>
      <c r="I4974" s="181"/>
      <c r="J4974" s="181"/>
      <c r="K4974" s="625"/>
      <c r="L4974" s="181"/>
    </row>
    <row r="4975" spans="2:12" x14ac:dyDescent="0.25">
      <c r="B4975" s="624"/>
      <c r="C4975" s="181"/>
      <c r="D4975" s="181"/>
      <c r="E4975" s="181"/>
      <c r="F4975" s="181"/>
      <c r="G4975" s="181"/>
      <c r="H4975" s="181"/>
      <c r="I4975" s="181"/>
      <c r="J4975" s="181"/>
      <c r="K4975" s="625"/>
      <c r="L4975" s="181"/>
    </row>
    <row r="4976" spans="2:12" x14ac:dyDescent="0.25">
      <c r="B4976" s="624"/>
      <c r="C4976" s="181"/>
      <c r="D4976" s="181"/>
      <c r="E4976" s="181"/>
      <c r="F4976" s="181"/>
      <c r="G4976" s="181"/>
      <c r="H4976" s="181"/>
      <c r="I4976" s="181"/>
      <c r="J4976" s="181"/>
      <c r="K4976" s="625"/>
      <c r="L4976" s="181"/>
    </row>
    <row r="4977" spans="2:12" x14ac:dyDescent="0.25">
      <c r="B4977" s="624"/>
      <c r="C4977" s="181"/>
      <c r="D4977" s="181"/>
      <c r="E4977" s="181"/>
      <c r="F4977" s="181"/>
      <c r="G4977" s="181"/>
      <c r="H4977" s="181"/>
      <c r="I4977" s="181"/>
      <c r="J4977" s="181"/>
      <c r="K4977" s="625"/>
      <c r="L4977" s="181"/>
    </row>
    <row r="4978" spans="2:12" x14ac:dyDescent="0.25">
      <c r="B4978" s="624"/>
      <c r="C4978" s="181"/>
      <c r="D4978" s="181"/>
      <c r="E4978" s="181"/>
      <c r="F4978" s="181"/>
      <c r="G4978" s="181"/>
      <c r="H4978" s="181"/>
      <c r="I4978" s="181"/>
      <c r="J4978" s="181"/>
      <c r="K4978" s="625"/>
      <c r="L4978" s="181"/>
    </row>
    <row r="4979" spans="2:12" x14ac:dyDescent="0.25">
      <c r="B4979" s="624"/>
      <c r="C4979" s="181"/>
      <c r="D4979" s="181"/>
      <c r="E4979" s="181"/>
      <c r="F4979" s="181"/>
      <c r="G4979" s="181"/>
      <c r="H4979" s="181"/>
      <c r="I4979" s="181"/>
      <c r="J4979" s="181"/>
      <c r="K4979" s="625"/>
      <c r="L4979" s="181"/>
    </row>
    <row r="4980" spans="2:12" x14ac:dyDescent="0.25">
      <c r="B4980" s="624"/>
      <c r="C4980" s="181"/>
      <c r="D4980" s="181"/>
      <c r="E4980" s="181"/>
      <c r="F4980" s="181"/>
      <c r="G4980" s="181"/>
      <c r="H4980" s="181"/>
      <c r="I4980" s="181"/>
      <c r="J4980" s="181"/>
      <c r="K4980" s="625"/>
      <c r="L4980" s="181"/>
    </row>
    <row r="4981" spans="2:12" x14ac:dyDescent="0.25">
      <c r="B4981" s="624"/>
      <c r="C4981" s="181"/>
      <c r="D4981" s="181"/>
      <c r="E4981" s="181"/>
      <c r="F4981" s="181"/>
      <c r="G4981" s="181"/>
      <c r="H4981" s="181"/>
      <c r="I4981" s="181"/>
      <c r="J4981" s="181"/>
      <c r="K4981" s="625"/>
      <c r="L4981" s="181"/>
    </row>
    <row r="4982" spans="2:12" x14ac:dyDescent="0.25">
      <c r="B4982" s="624"/>
      <c r="C4982" s="181"/>
      <c r="D4982" s="181"/>
      <c r="E4982" s="181"/>
      <c r="F4982" s="181"/>
      <c r="G4982" s="181"/>
      <c r="H4982" s="181"/>
      <c r="I4982" s="181"/>
      <c r="J4982" s="181"/>
      <c r="K4982" s="625"/>
      <c r="L4982" s="181"/>
    </row>
    <row r="4983" spans="2:12" x14ac:dyDescent="0.25">
      <c r="B4983" s="624"/>
      <c r="C4983" s="181"/>
      <c r="D4983" s="181"/>
      <c r="E4983" s="181"/>
      <c r="F4983" s="181"/>
      <c r="G4983" s="181"/>
      <c r="H4983" s="181"/>
      <c r="I4983" s="181"/>
      <c r="J4983" s="181"/>
      <c r="K4983" s="625"/>
      <c r="L4983" s="181"/>
    </row>
    <row r="4984" spans="2:12" x14ac:dyDescent="0.25">
      <c r="B4984" s="624"/>
      <c r="C4984" s="181"/>
      <c r="D4984" s="181"/>
      <c r="E4984" s="181"/>
      <c r="F4984" s="181"/>
      <c r="G4984" s="181"/>
      <c r="H4984" s="181"/>
      <c r="I4984" s="181"/>
      <c r="J4984" s="181"/>
      <c r="K4984" s="625"/>
      <c r="L4984" s="181"/>
    </row>
    <row r="4985" spans="2:12" x14ac:dyDescent="0.25">
      <c r="B4985" s="624"/>
      <c r="C4985" s="181"/>
      <c r="D4985" s="181"/>
      <c r="E4985" s="181"/>
      <c r="F4985" s="181"/>
      <c r="G4985" s="181"/>
      <c r="H4985" s="181"/>
      <c r="I4985" s="181"/>
      <c r="J4985" s="181"/>
      <c r="K4985" s="625"/>
      <c r="L4985" s="181"/>
    </row>
    <row r="4986" spans="2:12" x14ac:dyDescent="0.25">
      <c r="B4986" s="624"/>
      <c r="C4986" s="181"/>
      <c r="D4986" s="181"/>
      <c r="E4986" s="181"/>
      <c r="F4986" s="181"/>
      <c r="G4986" s="181"/>
      <c r="H4986" s="181"/>
      <c r="I4986" s="181"/>
      <c r="J4986" s="181"/>
      <c r="K4986" s="625"/>
      <c r="L4986" s="181"/>
    </row>
    <row r="4987" spans="2:12" x14ac:dyDescent="0.25">
      <c r="B4987" s="624"/>
      <c r="C4987" s="181"/>
      <c r="D4987" s="181"/>
      <c r="E4987" s="181"/>
      <c r="F4987" s="181"/>
      <c r="G4987" s="181"/>
      <c r="H4987" s="181"/>
      <c r="I4987" s="181"/>
      <c r="J4987" s="181"/>
      <c r="K4987" s="625"/>
      <c r="L4987" s="181"/>
    </row>
    <row r="4988" spans="2:12" x14ac:dyDescent="0.25">
      <c r="B4988" s="624"/>
      <c r="C4988" s="181"/>
      <c r="D4988" s="181"/>
      <c r="E4988" s="181"/>
      <c r="F4988" s="181"/>
      <c r="G4988" s="181"/>
      <c r="H4988" s="181"/>
      <c r="I4988" s="181"/>
      <c r="J4988" s="181"/>
      <c r="K4988" s="625"/>
      <c r="L4988" s="181"/>
    </row>
    <row r="4989" spans="2:12" x14ac:dyDescent="0.25">
      <c r="B4989" s="624"/>
      <c r="C4989" s="181"/>
      <c r="D4989" s="181"/>
      <c r="E4989" s="181"/>
      <c r="F4989" s="181"/>
      <c r="G4989" s="181"/>
      <c r="H4989" s="181"/>
      <c r="I4989" s="181"/>
      <c r="J4989" s="181"/>
      <c r="K4989" s="625"/>
      <c r="L4989" s="181"/>
    </row>
    <row r="4990" spans="2:12" x14ac:dyDescent="0.25">
      <c r="B4990" s="624"/>
      <c r="C4990" s="181"/>
      <c r="D4990" s="181"/>
      <c r="E4990" s="181"/>
      <c r="F4990" s="181"/>
      <c r="G4990" s="181"/>
      <c r="H4990" s="181"/>
      <c r="I4990" s="181"/>
      <c r="J4990" s="181"/>
      <c r="K4990" s="625"/>
      <c r="L4990" s="181"/>
    </row>
    <row r="4991" spans="2:12" x14ac:dyDescent="0.25">
      <c r="B4991" s="624"/>
      <c r="C4991" s="181"/>
      <c r="D4991" s="181"/>
      <c r="E4991" s="181"/>
      <c r="F4991" s="181"/>
      <c r="G4991" s="181"/>
      <c r="H4991" s="181"/>
      <c r="I4991" s="181"/>
      <c r="J4991" s="181"/>
      <c r="K4991" s="625"/>
      <c r="L4991" s="181"/>
    </row>
    <row r="4992" spans="2:12" x14ac:dyDescent="0.25">
      <c r="B4992" s="624"/>
      <c r="C4992" s="181"/>
      <c r="D4992" s="181"/>
      <c r="E4992" s="181"/>
      <c r="F4992" s="181"/>
      <c r="G4992" s="181"/>
      <c r="H4992" s="181"/>
      <c r="I4992" s="181"/>
      <c r="J4992" s="181"/>
      <c r="K4992" s="625"/>
      <c r="L4992" s="181"/>
    </row>
    <row r="4993" spans="2:12" x14ac:dyDescent="0.25">
      <c r="B4993" s="624"/>
      <c r="C4993" s="181"/>
      <c r="D4993" s="181"/>
      <c r="E4993" s="181"/>
      <c r="F4993" s="181"/>
      <c r="G4993" s="181"/>
      <c r="H4993" s="181"/>
      <c r="I4993" s="181"/>
      <c r="J4993" s="181"/>
      <c r="K4993" s="625"/>
      <c r="L4993" s="181"/>
    </row>
    <row r="4994" spans="2:12" x14ac:dyDescent="0.25">
      <c r="B4994" s="624"/>
      <c r="C4994" s="181"/>
      <c r="D4994" s="181"/>
      <c r="E4994" s="181"/>
      <c r="F4994" s="181"/>
      <c r="G4994" s="181"/>
      <c r="H4994" s="181"/>
      <c r="I4994" s="181"/>
      <c r="J4994" s="181"/>
      <c r="K4994" s="625"/>
      <c r="L4994" s="181"/>
    </row>
    <row r="4995" spans="2:12" x14ac:dyDescent="0.25">
      <c r="B4995" s="624"/>
      <c r="C4995" s="181"/>
      <c r="D4995" s="181"/>
      <c r="E4995" s="181"/>
      <c r="F4995" s="181"/>
      <c r="G4995" s="181"/>
      <c r="H4995" s="181"/>
      <c r="I4995" s="181"/>
      <c r="J4995" s="181"/>
      <c r="K4995" s="625"/>
      <c r="L4995" s="181"/>
    </row>
    <row r="4996" spans="2:12" x14ac:dyDescent="0.25">
      <c r="B4996" s="624"/>
      <c r="C4996" s="181"/>
      <c r="D4996" s="181"/>
      <c r="E4996" s="181"/>
      <c r="F4996" s="181"/>
      <c r="G4996" s="181"/>
      <c r="H4996" s="181"/>
      <c r="I4996" s="181"/>
      <c r="J4996" s="181"/>
      <c r="K4996" s="625"/>
      <c r="L4996" s="181"/>
    </row>
    <row r="4997" spans="2:12" x14ac:dyDescent="0.25">
      <c r="B4997" s="624"/>
      <c r="C4997" s="181"/>
      <c r="D4997" s="181"/>
      <c r="E4997" s="181"/>
      <c r="F4997" s="181"/>
      <c r="G4997" s="181"/>
      <c r="H4997" s="181"/>
      <c r="I4997" s="181"/>
      <c r="J4997" s="181"/>
      <c r="K4997" s="625"/>
      <c r="L4997" s="181"/>
    </row>
    <row r="4998" spans="2:12" x14ac:dyDescent="0.25">
      <c r="B4998" s="624"/>
      <c r="C4998" s="181"/>
      <c r="D4998" s="181"/>
      <c r="E4998" s="181"/>
      <c r="F4998" s="181"/>
      <c r="G4998" s="181"/>
      <c r="H4998" s="181"/>
      <c r="I4998" s="181"/>
      <c r="J4998" s="181"/>
      <c r="K4998" s="625"/>
      <c r="L4998" s="181"/>
    </row>
    <row r="4999" spans="2:12" x14ac:dyDescent="0.25">
      <c r="B4999" s="624"/>
      <c r="C4999" s="181"/>
      <c r="D4999" s="181"/>
      <c r="E4999" s="181"/>
      <c r="F4999" s="181"/>
      <c r="G4999" s="181"/>
      <c r="H4999" s="181"/>
      <c r="I4999" s="181"/>
      <c r="J4999" s="181"/>
      <c r="K4999" s="625"/>
      <c r="L4999" s="181"/>
    </row>
    <row r="5000" spans="2:12" x14ac:dyDescent="0.25">
      <c r="B5000" s="624"/>
      <c r="C5000" s="181"/>
      <c r="D5000" s="181"/>
      <c r="E5000" s="181"/>
      <c r="F5000" s="181"/>
      <c r="G5000" s="181"/>
      <c r="H5000" s="181"/>
      <c r="I5000" s="181"/>
      <c r="J5000" s="181"/>
      <c r="K5000" s="625"/>
      <c r="L5000" s="181"/>
    </row>
    <row r="5001" spans="2:12" x14ac:dyDescent="0.25">
      <c r="B5001" s="624"/>
      <c r="C5001" s="181"/>
      <c r="D5001" s="181"/>
      <c r="E5001" s="181"/>
      <c r="F5001" s="181"/>
      <c r="G5001" s="181"/>
      <c r="H5001" s="181"/>
      <c r="I5001" s="181"/>
      <c r="J5001" s="181"/>
      <c r="K5001" s="625"/>
      <c r="L5001" s="181"/>
    </row>
    <row r="5002" spans="2:12" x14ac:dyDescent="0.25">
      <c r="B5002" s="624"/>
      <c r="C5002" s="181"/>
      <c r="D5002" s="181"/>
      <c r="E5002" s="181"/>
      <c r="F5002" s="181"/>
      <c r="G5002" s="181"/>
      <c r="H5002" s="181"/>
      <c r="I5002" s="181"/>
      <c r="J5002" s="181"/>
      <c r="K5002" s="625"/>
      <c r="L5002" s="181"/>
    </row>
    <row r="5003" spans="2:12" x14ac:dyDescent="0.25">
      <c r="B5003" s="624"/>
      <c r="C5003" s="181"/>
      <c r="D5003" s="181"/>
      <c r="E5003" s="181"/>
      <c r="F5003" s="181"/>
      <c r="G5003" s="181"/>
      <c r="H5003" s="181"/>
      <c r="I5003" s="181"/>
      <c r="J5003" s="181"/>
      <c r="K5003" s="625"/>
      <c r="L5003" s="181"/>
    </row>
    <row r="5004" spans="2:12" x14ac:dyDescent="0.25">
      <c r="B5004" s="624"/>
      <c r="C5004" s="181"/>
      <c r="D5004" s="181"/>
      <c r="E5004" s="181"/>
      <c r="F5004" s="181"/>
      <c r="G5004" s="181"/>
      <c r="H5004" s="181"/>
      <c r="I5004" s="181"/>
      <c r="J5004" s="181"/>
      <c r="K5004" s="625"/>
      <c r="L5004" s="181"/>
    </row>
    <row r="5005" spans="2:12" x14ac:dyDescent="0.25">
      <c r="B5005" s="624"/>
      <c r="C5005" s="181"/>
      <c r="D5005" s="181"/>
      <c r="E5005" s="181"/>
      <c r="F5005" s="181"/>
      <c r="G5005" s="181"/>
      <c r="H5005" s="181"/>
      <c r="I5005" s="181"/>
      <c r="J5005" s="181"/>
      <c r="K5005" s="625"/>
      <c r="L5005" s="181"/>
    </row>
    <row r="5006" spans="2:12" x14ac:dyDescent="0.25">
      <c r="B5006" s="624"/>
      <c r="C5006" s="181"/>
      <c r="D5006" s="181"/>
      <c r="E5006" s="181"/>
      <c r="F5006" s="181"/>
      <c r="G5006" s="181"/>
      <c r="H5006" s="181"/>
      <c r="I5006" s="181"/>
      <c r="J5006" s="181"/>
      <c r="K5006" s="625"/>
      <c r="L5006" s="181"/>
    </row>
    <row r="5007" spans="2:12" x14ac:dyDescent="0.25">
      <c r="B5007" s="624"/>
      <c r="C5007" s="181"/>
      <c r="D5007" s="181"/>
      <c r="E5007" s="181"/>
      <c r="F5007" s="181"/>
      <c r="G5007" s="181"/>
      <c r="H5007" s="181"/>
      <c r="I5007" s="181"/>
      <c r="J5007" s="181"/>
      <c r="K5007" s="625"/>
      <c r="L5007" s="181"/>
    </row>
    <row r="5008" spans="2:12" x14ac:dyDescent="0.25">
      <c r="B5008" s="624"/>
      <c r="C5008" s="181"/>
      <c r="D5008" s="181"/>
      <c r="E5008" s="181"/>
      <c r="F5008" s="181"/>
      <c r="G5008" s="181"/>
      <c r="H5008" s="181"/>
      <c r="I5008" s="181"/>
      <c r="J5008" s="181"/>
      <c r="K5008" s="625"/>
      <c r="L5008" s="181"/>
    </row>
    <row r="5009" spans="2:12" x14ac:dyDescent="0.25">
      <c r="B5009" s="624"/>
      <c r="C5009" s="181"/>
      <c r="D5009" s="181"/>
      <c r="E5009" s="181"/>
      <c r="F5009" s="181"/>
      <c r="G5009" s="181"/>
      <c r="H5009" s="181"/>
      <c r="I5009" s="181"/>
      <c r="J5009" s="181"/>
      <c r="K5009" s="625"/>
      <c r="L5009" s="181"/>
    </row>
    <row r="5010" spans="2:12" x14ac:dyDescent="0.25">
      <c r="B5010" s="624"/>
      <c r="C5010" s="181"/>
      <c r="D5010" s="181"/>
      <c r="E5010" s="181"/>
      <c r="F5010" s="181"/>
      <c r="G5010" s="181"/>
      <c r="H5010" s="181"/>
      <c r="I5010" s="181"/>
      <c r="J5010" s="181"/>
      <c r="K5010" s="625"/>
      <c r="L5010" s="181"/>
    </row>
    <row r="5011" spans="2:12" x14ac:dyDescent="0.25">
      <c r="B5011" s="624"/>
      <c r="C5011" s="181"/>
      <c r="D5011" s="181"/>
      <c r="E5011" s="181"/>
      <c r="F5011" s="181"/>
      <c r="G5011" s="181"/>
      <c r="H5011" s="181"/>
      <c r="I5011" s="181"/>
      <c r="J5011" s="181"/>
      <c r="K5011" s="625"/>
      <c r="L5011" s="181"/>
    </row>
    <row r="5012" spans="2:12" x14ac:dyDescent="0.25">
      <c r="B5012" s="624"/>
      <c r="C5012" s="181"/>
      <c r="D5012" s="181"/>
      <c r="E5012" s="181"/>
      <c r="F5012" s="181"/>
      <c r="G5012" s="181"/>
      <c r="H5012" s="181"/>
      <c r="I5012" s="181"/>
      <c r="J5012" s="181"/>
      <c r="K5012" s="625"/>
      <c r="L5012" s="181"/>
    </row>
    <row r="5013" spans="2:12" x14ac:dyDescent="0.25">
      <c r="B5013" s="624"/>
      <c r="C5013" s="181"/>
      <c r="D5013" s="181"/>
      <c r="E5013" s="181"/>
      <c r="F5013" s="181"/>
      <c r="G5013" s="181"/>
      <c r="H5013" s="181"/>
      <c r="I5013" s="181"/>
      <c r="J5013" s="181"/>
      <c r="K5013" s="625"/>
      <c r="L5013" s="181"/>
    </row>
    <row r="5014" spans="2:12" x14ac:dyDescent="0.25">
      <c r="B5014" s="624"/>
      <c r="C5014" s="181"/>
      <c r="D5014" s="181"/>
      <c r="E5014" s="181"/>
      <c r="F5014" s="181"/>
      <c r="G5014" s="181"/>
      <c r="H5014" s="181"/>
      <c r="I5014" s="181"/>
      <c r="J5014" s="181"/>
      <c r="K5014" s="625"/>
      <c r="L5014" s="181"/>
    </row>
    <row r="5015" spans="2:12" x14ac:dyDescent="0.25">
      <c r="B5015" s="624"/>
      <c r="C5015" s="181"/>
      <c r="D5015" s="181"/>
      <c r="E5015" s="181"/>
      <c r="F5015" s="181"/>
      <c r="G5015" s="181"/>
      <c r="H5015" s="181"/>
      <c r="I5015" s="181"/>
      <c r="J5015" s="181"/>
      <c r="K5015" s="625"/>
      <c r="L5015" s="181"/>
    </row>
    <row r="5016" spans="2:12" x14ac:dyDescent="0.25">
      <c r="B5016" s="624"/>
      <c r="C5016" s="181"/>
      <c r="D5016" s="181"/>
      <c r="E5016" s="181"/>
      <c r="F5016" s="181"/>
      <c r="G5016" s="181"/>
      <c r="H5016" s="181"/>
      <c r="I5016" s="181"/>
      <c r="J5016" s="181"/>
      <c r="K5016" s="625"/>
      <c r="L5016" s="181"/>
    </row>
    <row r="5017" spans="2:12" x14ac:dyDescent="0.25">
      <c r="B5017" s="624"/>
      <c r="C5017" s="181"/>
      <c r="D5017" s="181"/>
      <c r="E5017" s="181"/>
      <c r="F5017" s="181"/>
      <c r="G5017" s="181"/>
      <c r="H5017" s="181"/>
      <c r="I5017" s="181"/>
      <c r="J5017" s="181"/>
      <c r="K5017" s="625"/>
      <c r="L5017" s="181"/>
    </row>
    <row r="5018" spans="2:12" x14ac:dyDescent="0.25">
      <c r="B5018" s="624"/>
      <c r="C5018" s="181"/>
      <c r="D5018" s="181"/>
      <c r="E5018" s="181"/>
      <c r="F5018" s="181"/>
      <c r="G5018" s="181"/>
      <c r="H5018" s="181"/>
      <c r="I5018" s="181"/>
      <c r="J5018" s="181"/>
      <c r="K5018" s="625"/>
      <c r="L5018" s="181"/>
    </row>
    <row r="5019" spans="2:12" x14ac:dyDescent="0.25">
      <c r="B5019" s="624"/>
      <c r="C5019" s="181"/>
      <c r="D5019" s="181"/>
      <c r="E5019" s="181"/>
      <c r="F5019" s="181"/>
      <c r="G5019" s="181"/>
      <c r="H5019" s="181"/>
      <c r="I5019" s="181"/>
      <c r="J5019" s="181"/>
      <c r="K5019" s="625"/>
      <c r="L5019" s="181"/>
    </row>
    <row r="5020" spans="2:12" x14ac:dyDescent="0.25">
      <c r="B5020" s="624"/>
      <c r="C5020" s="181"/>
      <c r="D5020" s="181"/>
      <c r="E5020" s="181"/>
      <c r="F5020" s="181"/>
      <c r="G5020" s="181"/>
      <c r="H5020" s="181"/>
      <c r="I5020" s="181"/>
      <c r="J5020" s="181"/>
      <c r="K5020" s="625"/>
      <c r="L5020" s="181"/>
    </row>
    <row r="5021" spans="2:12" x14ac:dyDescent="0.25">
      <c r="B5021" s="624"/>
      <c r="C5021" s="181"/>
      <c r="D5021" s="181"/>
      <c r="E5021" s="181"/>
      <c r="F5021" s="181"/>
      <c r="G5021" s="181"/>
      <c r="H5021" s="181"/>
      <c r="I5021" s="181"/>
      <c r="J5021" s="181"/>
      <c r="K5021" s="625"/>
      <c r="L5021" s="181"/>
    </row>
    <row r="5022" spans="2:12" x14ac:dyDescent="0.25">
      <c r="B5022" s="624"/>
      <c r="C5022" s="181"/>
      <c r="D5022" s="181"/>
      <c r="E5022" s="181"/>
      <c r="F5022" s="181"/>
      <c r="G5022" s="181"/>
      <c r="H5022" s="181"/>
      <c r="I5022" s="181"/>
      <c r="J5022" s="181"/>
      <c r="K5022" s="625"/>
      <c r="L5022" s="181"/>
    </row>
    <row r="5023" spans="2:12" x14ac:dyDescent="0.25">
      <c r="B5023" s="624"/>
      <c r="C5023" s="181"/>
      <c r="D5023" s="181"/>
      <c r="E5023" s="181"/>
      <c r="F5023" s="181"/>
      <c r="G5023" s="181"/>
      <c r="H5023" s="181"/>
      <c r="I5023" s="181"/>
      <c r="J5023" s="181"/>
      <c r="K5023" s="625"/>
      <c r="L5023" s="181"/>
    </row>
    <row r="5024" spans="2:12" x14ac:dyDescent="0.25">
      <c r="B5024" s="624"/>
      <c r="C5024" s="181"/>
      <c r="D5024" s="181"/>
      <c r="E5024" s="181"/>
      <c r="F5024" s="181"/>
      <c r="G5024" s="181"/>
      <c r="H5024" s="181"/>
      <c r="I5024" s="181"/>
      <c r="J5024" s="181"/>
      <c r="K5024" s="625"/>
      <c r="L5024" s="181"/>
    </row>
    <row r="5025" spans="2:12" x14ac:dyDescent="0.25">
      <c r="B5025" s="624"/>
      <c r="C5025" s="181"/>
      <c r="D5025" s="181"/>
      <c r="E5025" s="181"/>
      <c r="F5025" s="181"/>
      <c r="G5025" s="181"/>
      <c r="H5025" s="181"/>
      <c r="I5025" s="181"/>
      <c r="J5025" s="181"/>
      <c r="K5025" s="625"/>
      <c r="L5025" s="181"/>
    </row>
    <row r="5026" spans="2:12" x14ac:dyDescent="0.25">
      <c r="B5026" s="624"/>
      <c r="C5026" s="181"/>
      <c r="D5026" s="181"/>
      <c r="E5026" s="181"/>
      <c r="F5026" s="181"/>
      <c r="G5026" s="181"/>
      <c r="H5026" s="181"/>
      <c r="I5026" s="181"/>
      <c r="J5026" s="181"/>
      <c r="K5026" s="625"/>
      <c r="L5026" s="181"/>
    </row>
    <row r="5027" spans="2:12" x14ac:dyDescent="0.25">
      <c r="B5027" s="624"/>
      <c r="C5027" s="181"/>
      <c r="D5027" s="181"/>
      <c r="E5027" s="181"/>
      <c r="F5027" s="181"/>
      <c r="G5027" s="181"/>
      <c r="H5027" s="181"/>
      <c r="I5027" s="181"/>
      <c r="J5027" s="181"/>
      <c r="K5027" s="625"/>
      <c r="L5027" s="181"/>
    </row>
    <row r="5028" spans="2:12" x14ac:dyDescent="0.25">
      <c r="B5028" s="624"/>
      <c r="C5028" s="181"/>
      <c r="D5028" s="181"/>
      <c r="E5028" s="181"/>
      <c r="F5028" s="181"/>
      <c r="G5028" s="181"/>
      <c r="H5028" s="181"/>
      <c r="I5028" s="181"/>
      <c r="J5028" s="181"/>
      <c r="K5028" s="625"/>
      <c r="L5028" s="181"/>
    </row>
    <row r="5029" spans="2:12" x14ac:dyDescent="0.25">
      <c r="B5029" s="624"/>
      <c r="C5029" s="181"/>
      <c r="D5029" s="181"/>
      <c r="E5029" s="181"/>
      <c r="F5029" s="181"/>
      <c r="G5029" s="181"/>
      <c r="H5029" s="181"/>
      <c r="I5029" s="181"/>
      <c r="J5029" s="181"/>
      <c r="K5029" s="625"/>
      <c r="L5029" s="181"/>
    </row>
    <row r="5030" spans="2:12" x14ac:dyDescent="0.25">
      <c r="B5030" s="624"/>
      <c r="C5030" s="181"/>
      <c r="D5030" s="181"/>
      <c r="E5030" s="181"/>
      <c r="F5030" s="181"/>
      <c r="G5030" s="181"/>
      <c r="H5030" s="181"/>
      <c r="I5030" s="181"/>
      <c r="J5030" s="181"/>
      <c r="K5030" s="625"/>
      <c r="L5030" s="181"/>
    </row>
    <row r="5031" spans="2:12" x14ac:dyDescent="0.25">
      <c r="B5031" s="624"/>
      <c r="C5031" s="181"/>
      <c r="D5031" s="181"/>
      <c r="E5031" s="181"/>
      <c r="F5031" s="181"/>
      <c r="G5031" s="181"/>
      <c r="H5031" s="181"/>
      <c r="I5031" s="181"/>
      <c r="J5031" s="181"/>
      <c r="K5031" s="625"/>
      <c r="L5031" s="181"/>
    </row>
    <row r="5032" spans="2:12" x14ac:dyDescent="0.25">
      <c r="B5032" s="624"/>
      <c r="C5032" s="181"/>
      <c r="D5032" s="181"/>
      <c r="E5032" s="181"/>
      <c r="F5032" s="181"/>
      <c r="G5032" s="181"/>
      <c r="H5032" s="181"/>
      <c r="I5032" s="181"/>
      <c r="J5032" s="181"/>
      <c r="K5032" s="625"/>
      <c r="L5032" s="181"/>
    </row>
    <row r="5033" spans="2:12" x14ac:dyDescent="0.25">
      <c r="B5033" s="624"/>
      <c r="C5033" s="181"/>
      <c r="D5033" s="181"/>
      <c r="E5033" s="181"/>
      <c r="F5033" s="181"/>
      <c r="G5033" s="181"/>
      <c r="H5033" s="181"/>
      <c r="I5033" s="181"/>
      <c r="J5033" s="181"/>
      <c r="K5033" s="625"/>
      <c r="L5033" s="181"/>
    </row>
    <row r="5034" spans="2:12" x14ac:dyDescent="0.25">
      <c r="B5034" s="624"/>
      <c r="C5034" s="181"/>
      <c r="D5034" s="181"/>
      <c r="E5034" s="181"/>
      <c r="F5034" s="181"/>
      <c r="G5034" s="181"/>
      <c r="H5034" s="181"/>
      <c r="I5034" s="181"/>
      <c r="J5034" s="181"/>
      <c r="K5034" s="625"/>
      <c r="L5034" s="181"/>
    </row>
    <row r="5035" spans="2:12" x14ac:dyDescent="0.25">
      <c r="B5035" s="624"/>
      <c r="C5035" s="181"/>
      <c r="D5035" s="181"/>
      <c r="E5035" s="181"/>
      <c r="F5035" s="181"/>
      <c r="G5035" s="181"/>
      <c r="H5035" s="181"/>
      <c r="I5035" s="181"/>
      <c r="J5035" s="181"/>
      <c r="K5035" s="625"/>
      <c r="L5035" s="181"/>
    </row>
    <row r="5036" spans="2:12" x14ac:dyDescent="0.25">
      <c r="B5036" s="624"/>
      <c r="C5036" s="181"/>
      <c r="D5036" s="181"/>
      <c r="E5036" s="181"/>
      <c r="F5036" s="181"/>
      <c r="G5036" s="181"/>
      <c r="H5036" s="181"/>
      <c r="I5036" s="181"/>
      <c r="J5036" s="181"/>
      <c r="K5036" s="625"/>
      <c r="L5036" s="181"/>
    </row>
    <row r="5037" spans="2:12" x14ac:dyDescent="0.25">
      <c r="B5037" s="624"/>
      <c r="C5037" s="181"/>
      <c r="D5037" s="181"/>
      <c r="E5037" s="181"/>
      <c r="F5037" s="181"/>
      <c r="G5037" s="181"/>
      <c r="H5037" s="181"/>
      <c r="I5037" s="181"/>
      <c r="J5037" s="181"/>
      <c r="K5037" s="625"/>
      <c r="L5037" s="181"/>
    </row>
    <row r="5038" spans="2:12" x14ac:dyDescent="0.25">
      <c r="B5038" s="624"/>
      <c r="C5038" s="181"/>
      <c r="D5038" s="181"/>
      <c r="E5038" s="181"/>
      <c r="F5038" s="181"/>
      <c r="G5038" s="181"/>
      <c r="H5038" s="181"/>
      <c r="I5038" s="181"/>
      <c r="J5038" s="181"/>
      <c r="K5038" s="625"/>
      <c r="L5038" s="181"/>
    </row>
    <row r="5039" spans="2:12" x14ac:dyDescent="0.25">
      <c r="B5039" s="624"/>
      <c r="C5039" s="181"/>
      <c r="D5039" s="181"/>
      <c r="E5039" s="181"/>
      <c r="F5039" s="181"/>
      <c r="G5039" s="181"/>
      <c r="H5039" s="181"/>
      <c r="I5039" s="181"/>
      <c r="J5039" s="181"/>
      <c r="K5039" s="625"/>
      <c r="L5039" s="181"/>
    </row>
    <row r="5040" spans="2:12" x14ac:dyDescent="0.25">
      <c r="B5040" s="624"/>
      <c r="C5040" s="181"/>
      <c r="D5040" s="181"/>
      <c r="E5040" s="181"/>
      <c r="F5040" s="181"/>
      <c r="G5040" s="181"/>
      <c r="H5040" s="181"/>
      <c r="I5040" s="181"/>
      <c r="J5040" s="181"/>
      <c r="K5040" s="625"/>
      <c r="L5040" s="181"/>
    </row>
    <row r="5041" spans="2:12" x14ac:dyDescent="0.25">
      <c r="B5041" s="624"/>
      <c r="C5041" s="181"/>
      <c r="D5041" s="181"/>
      <c r="E5041" s="181"/>
      <c r="F5041" s="181"/>
      <c r="G5041" s="181"/>
      <c r="H5041" s="181"/>
      <c r="I5041" s="181"/>
      <c r="J5041" s="181"/>
      <c r="K5041" s="625"/>
      <c r="L5041" s="181"/>
    </row>
    <row r="5042" spans="2:12" x14ac:dyDescent="0.25">
      <c r="B5042" s="624"/>
      <c r="C5042" s="181"/>
      <c r="D5042" s="181"/>
      <c r="E5042" s="181"/>
      <c r="F5042" s="181"/>
      <c r="G5042" s="181"/>
      <c r="H5042" s="181"/>
      <c r="I5042" s="181"/>
      <c r="J5042" s="181"/>
      <c r="K5042" s="625"/>
      <c r="L5042" s="181"/>
    </row>
    <row r="5043" spans="2:12" x14ac:dyDescent="0.25">
      <c r="B5043" s="624"/>
      <c r="C5043" s="181"/>
      <c r="D5043" s="181"/>
      <c r="E5043" s="181"/>
      <c r="F5043" s="181"/>
      <c r="G5043" s="181"/>
      <c r="H5043" s="181"/>
      <c r="I5043" s="181"/>
      <c r="J5043" s="181"/>
      <c r="K5043" s="625"/>
      <c r="L5043" s="181"/>
    </row>
    <row r="5044" spans="2:12" x14ac:dyDescent="0.25">
      <c r="B5044" s="624"/>
      <c r="C5044" s="181"/>
      <c r="D5044" s="181"/>
      <c r="E5044" s="181"/>
      <c r="F5044" s="181"/>
      <c r="G5044" s="181"/>
      <c r="H5044" s="181"/>
      <c r="I5044" s="181"/>
      <c r="J5044" s="181"/>
      <c r="K5044" s="625"/>
      <c r="L5044" s="181"/>
    </row>
    <row r="5045" spans="2:12" x14ac:dyDescent="0.25">
      <c r="B5045" s="624"/>
      <c r="C5045" s="181"/>
      <c r="D5045" s="181"/>
      <c r="E5045" s="181"/>
      <c r="F5045" s="181"/>
      <c r="G5045" s="181"/>
      <c r="H5045" s="181"/>
      <c r="I5045" s="181"/>
      <c r="J5045" s="181"/>
      <c r="K5045" s="625"/>
      <c r="L5045" s="181"/>
    </row>
    <row r="5046" spans="2:12" x14ac:dyDescent="0.25">
      <c r="B5046" s="624"/>
      <c r="C5046" s="181"/>
      <c r="D5046" s="181"/>
      <c r="E5046" s="181"/>
      <c r="F5046" s="181"/>
      <c r="G5046" s="181"/>
      <c r="H5046" s="181"/>
      <c r="I5046" s="181"/>
      <c r="J5046" s="181"/>
      <c r="K5046" s="625"/>
      <c r="L5046" s="181"/>
    </row>
    <row r="5047" spans="2:12" x14ac:dyDescent="0.25">
      <c r="B5047" s="624"/>
      <c r="C5047" s="181"/>
      <c r="D5047" s="181"/>
      <c r="E5047" s="181"/>
      <c r="F5047" s="181"/>
      <c r="G5047" s="181"/>
      <c r="H5047" s="181"/>
      <c r="I5047" s="181"/>
      <c r="J5047" s="181"/>
      <c r="K5047" s="625"/>
      <c r="L5047" s="181"/>
    </row>
    <row r="5048" spans="2:12" x14ac:dyDescent="0.25">
      <c r="B5048" s="624"/>
      <c r="C5048" s="181"/>
      <c r="D5048" s="181"/>
      <c r="E5048" s="181"/>
      <c r="F5048" s="181"/>
      <c r="G5048" s="181"/>
      <c r="H5048" s="181"/>
      <c r="I5048" s="181"/>
      <c r="J5048" s="181"/>
      <c r="K5048" s="625"/>
      <c r="L5048" s="181"/>
    </row>
    <row r="5049" spans="2:12" x14ac:dyDescent="0.25">
      <c r="B5049" s="624"/>
      <c r="C5049" s="181"/>
      <c r="D5049" s="181"/>
      <c r="E5049" s="181"/>
      <c r="F5049" s="181"/>
      <c r="G5049" s="181"/>
      <c r="H5049" s="181"/>
      <c r="I5049" s="181"/>
      <c r="J5049" s="181"/>
      <c r="K5049" s="625"/>
      <c r="L5049" s="181"/>
    </row>
    <row r="5050" spans="2:12" x14ac:dyDescent="0.25">
      <c r="B5050" s="624"/>
      <c r="C5050" s="181"/>
      <c r="D5050" s="181"/>
      <c r="E5050" s="181"/>
      <c r="F5050" s="181"/>
      <c r="G5050" s="181"/>
      <c r="H5050" s="181"/>
      <c r="I5050" s="181"/>
      <c r="J5050" s="181"/>
      <c r="K5050" s="625"/>
      <c r="L5050" s="181"/>
    </row>
    <row r="5051" spans="2:12" x14ac:dyDescent="0.25">
      <c r="B5051" s="624"/>
      <c r="C5051" s="181"/>
      <c r="D5051" s="181"/>
      <c r="E5051" s="181"/>
      <c r="F5051" s="181"/>
      <c r="G5051" s="181"/>
      <c r="H5051" s="181"/>
      <c r="I5051" s="181"/>
      <c r="J5051" s="181"/>
      <c r="K5051" s="625"/>
      <c r="L5051" s="181"/>
    </row>
    <row r="5052" spans="2:12" x14ac:dyDescent="0.25">
      <c r="B5052" s="624"/>
      <c r="C5052" s="181"/>
      <c r="D5052" s="181"/>
      <c r="E5052" s="181"/>
      <c r="F5052" s="181"/>
      <c r="G5052" s="181"/>
      <c r="H5052" s="181"/>
      <c r="I5052" s="181"/>
      <c r="J5052" s="181"/>
      <c r="K5052" s="625"/>
      <c r="L5052" s="181"/>
    </row>
    <row r="5053" spans="2:12" x14ac:dyDescent="0.25">
      <c r="B5053" s="624"/>
      <c r="C5053" s="181"/>
      <c r="D5053" s="181"/>
      <c r="E5053" s="181"/>
      <c r="F5053" s="181"/>
      <c r="G5053" s="181"/>
      <c r="H5053" s="181"/>
      <c r="I5053" s="181"/>
      <c r="J5053" s="181"/>
      <c r="K5053" s="625"/>
      <c r="L5053" s="181"/>
    </row>
    <row r="5054" spans="2:12" x14ac:dyDescent="0.25">
      <c r="B5054" s="624"/>
      <c r="C5054" s="181"/>
      <c r="D5054" s="181"/>
      <c r="E5054" s="181"/>
      <c r="F5054" s="181"/>
      <c r="G5054" s="181"/>
      <c r="H5054" s="181"/>
      <c r="I5054" s="181"/>
      <c r="J5054" s="181"/>
      <c r="K5054" s="625"/>
      <c r="L5054" s="181"/>
    </row>
    <row r="5055" spans="2:12" x14ac:dyDescent="0.25">
      <c r="B5055" s="624"/>
      <c r="C5055" s="181"/>
      <c r="D5055" s="181"/>
      <c r="E5055" s="181"/>
      <c r="F5055" s="181"/>
      <c r="G5055" s="181"/>
      <c r="H5055" s="181"/>
      <c r="I5055" s="181"/>
      <c r="J5055" s="181"/>
      <c r="K5055" s="625"/>
      <c r="L5055" s="181"/>
    </row>
    <row r="5056" spans="2:12" x14ac:dyDescent="0.25">
      <c r="B5056" s="624"/>
      <c r="C5056" s="181"/>
      <c r="D5056" s="181"/>
      <c r="E5056" s="181"/>
      <c r="F5056" s="181"/>
      <c r="G5056" s="181"/>
      <c r="H5056" s="181"/>
      <c r="I5056" s="181"/>
      <c r="J5056" s="181"/>
      <c r="K5056" s="625"/>
      <c r="L5056" s="181"/>
    </row>
    <row r="5057" spans="2:12" x14ac:dyDescent="0.25">
      <c r="B5057" s="624"/>
      <c r="C5057" s="181"/>
      <c r="D5057" s="181"/>
      <c r="E5057" s="181"/>
      <c r="F5057" s="181"/>
      <c r="G5057" s="181"/>
      <c r="H5057" s="181"/>
      <c r="I5057" s="181"/>
      <c r="J5057" s="181"/>
      <c r="K5057" s="625"/>
      <c r="L5057" s="181"/>
    </row>
    <row r="5058" spans="2:12" x14ac:dyDescent="0.25">
      <c r="B5058" s="624"/>
      <c r="C5058" s="181"/>
      <c r="D5058" s="181"/>
      <c r="E5058" s="181"/>
      <c r="F5058" s="181"/>
      <c r="G5058" s="181"/>
      <c r="H5058" s="181"/>
      <c r="I5058" s="181"/>
      <c r="J5058" s="181"/>
      <c r="K5058" s="625"/>
      <c r="L5058" s="181"/>
    </row>
    <row r="5059" spans="2:12" x14ac:dyDescent="0.25">
      <c r="B5059" s="624"/>
      <c r="C5059" s="181"/>
      <c r="D5059" s="181"/>
      <c r="E5059" s="181"/>
      <c r="F5059" s="181"/>
      <c r="G5059" s="181"/>
      <c r="H5059" s="181"/>
      <c r="I5059" s="181"/>
      <c r="J5059" s="181"/>
      <c r="K5059" s="625"/>
      <c r="L5059" s="181"/>
    </row>
    <row r="5060" spans="2:12" x14ac:dyDescent="0.25">
      <c r="B5060" s="624"/>
      <c r="C5060" s="181"/>
      <c r="D5060" s="181"/>
      <c r="E5060" s="181"/>
      <c r="F5060" s="181"/>
      <c r="G5060" s="181"/>
      <c r="H5060" s="181"/>
      <c r="I5060" s="181"/>
      <c r="J5060" s="181"/>
      <c r="K5060" s="625"/>
      <c r="L5060" s="181"/>
    </row>
    <row r="5061" spans="2:12" x14ac:dyDescent="0.25">
      <c r="B5061" s="624"/>
      <c r="C5061" s="181"/>
      <c r="D5061" s="181"/>
      <c r="E5061" s="181"/>
      <c r="F5061" s="181"/>
      <c r="G5061" s="181"/>
      <c r="H5061" s="181"/>
      <c r="I5061" s="181"/>
      <c r="J5061" s="181"/>
      <c r="K5061" s="625"/>
      <c r="L5061" s="181"/>
    </row>
    <row r="5062" spans="2:12" x14ac:dyDescent="0.25">
      <c r="B5062" s="624"/>
      <c r="C5062" s="181"/>
      <c r="D5062" s="181"/>
      <c r="E5062" s="181"/>
      <c r="F5062" s="181"/>
      <c r="G5062" s="181"/>
      <c r="H5062" s="181"/>
      <c r="I5062" s="181"/>
      <c r="J5062" s="181"/>
      <c r="K5062" s="625"/>
      <c r="L5062" s="181"/>
    </row>
    <row r="5063" spans="2:12" x14ac:dyDescent="0.25">
      <c r="B5063" s="624"/>
      <c r="C5063" s="181"/>
      <c r="D5063" s="181"/>
      <c r="E5063" s="181"/>
      <c r="F5063" s="181"/>
      <c r="G5063" s="181"/>
      <c r="H5063" s="181"/>
      <c r="I5063" s="181"/>
      <c r="J5063" s="181"/>
      <c r="K5063" s="625"/>
      <c r="L5063" s="181"/>
    </row>
    <row r="5064" spans="2:12" x14ac:dyDescent="0.25">
      <c r="B5064" s="624"/>
      <c r="C5064" s="181"/>
      <c r="D5064" s="181"/>
      <c r="E5064" s="181"/>
      <c r="F5064" s="181"/>
      <c r="G5064" s="181"/>
      <c r="H5064" s="181"/>
      <c r="I5064" s="181"/>
      <c r="J5064" s="181"/>
      <c r="K5064" s="625"/>
      <c r="L5064" s="181"/>
    </row>
    <row r="5065" spans="2:12" x14ac:dyDescent="0.25">
      <c r="B5065" s="624"/>
      <c r="C5065" s="181"/>
      <c r="D5065" s="181"/>
      <c r="E5065" s="181"/>
      <c r="F5065" s="181"/>
      <c r="G5065" s="181"/>
      <c r="H5065" s="181"/>
      <c r="I5065" s="181"/>
      <c r="J5065" s="181"/>
      <c r="K5065" s="625"/>
      <c r="L5065" s="181"/>
    </row>
    <row r="5066" spans="2:12" x14ac:dyDescent="0.25">
      <c r="B5066" s="624"/>
      <c r="C5066" s="181"/>
      <c r="D5066" s="181"/>
      <c r="E5066" s="181"/>
      <c r="F5066" s="181"/>
      <c r="G5066" s="181"/>
      <c r="H5066" s="181"/>
      <c r="I5066" s="181"/>
      <c r="J5066" s="181"/>
      <c r="K5066" s="625"/>
      <c r="L5066" s="181"/>
    </row>
    <row r="5067" spans="2:12" x14ac:dyDescent="0.25">
      <c r="B5067" s="624"/>
      <c r="C5067" s="181"/>
      <c r="D5067" s="181"/>
      <c r="E5067" s="181"/>
      <c r="F5067" s="181"/>
      <c r="G5067" s="181"/>
      <c r="H5067" s="181"/>
      <c r="I5067" s="181"/>
      <c r="J5067" s="181"/>
      <c r="K5067" s="625"/>
      <c r="L5067" s="181"/>
    </row>
    <row r="5068" spans="2:12" x14ac:dyDescent="0.25">
      <c r="B5068" s="624"/>
      <c r="C5068" s="181"/>
      <c r="D5068" s="181"/>
      <c r="E5068" s="181"/>
      <c r="F5068" s="181"/>
      <c r="G5068" s="181"/>
      <c r="H5068" s="181"/>
      <c r="I5068" s="181"/>
      <c r="J5068" s="181"/>
      <c r="K5068" s="625"/>
      <c r="L5068" s="181"/>
    </row>
    <row r="5069" spans="2:12" x14ac:dyDescent="0.25">
      <c r="B5069" s="624"/>
      <c r="C5069" s="181"/>
      <c r="D5069" s="181"/>
      <c r="E5069" s="181"/>
      <c r="F5069" s="181"/>
      <c r="G5069" s="181"/>
      <c r="H5069" s="181"/>
      <c r="I5069" s="181"/>
      <c r="J5069" s="181"/>
      <c r="K5069" s="625"/>
      <c r="L5069" s="181"/>
    </row>
    <row r="5070" spans="2:12" x14ac:dyDescent="0.25">
      <c r="B5070" s="624"/>
      <c r="C5070" s="181"/>
      <c r="D5070" s="181"/>
      <c r="E5070" s="181"/>
      <c r="F5070" s="181"/>
      <c r="G5070" s="181"/>
      <c r="H5070" s="181"/>
      <c r="I5070" s="181"/>
      <c r="J5070" s="181"/>
      <c r="K5070" s="625"/>
      <c r="L5070" s="181"/>
    </row>
    <row r="5071" spans="2:12" x14ac:dyDescent="0.25">
      <c r="B5071" s="624"/>
      <c r="C5071" s="181"/>
      <c r="D5071" s="181"/>
      <c r="E5071" s="181"/>
      <c r="F5071" s="181"/>
      <c r="G5071" s="181"/>
      <c r="H5071" s="181"/>
      <c r="I5071" s="181"/>
      <c r="J5071" s="181"/>
      <c r="K5071" s="625"/>
      <c r="L5071" s="181"/>
    </row>
    <row r="5072" spans="2:12" x14ac:dyDescent="0.25">
      <c r="B5072" s="624"/>
      <c r="C5072" s="181"/>
      <c r="D5072" s="181"/>
      <c r="E5072" s="181"/>
      <c r="F5072" s="181"/>
      <c r="G5072" s="181"/>
      <c r="H5072" s="181"/>
      <c r="I5072" s="181"/>
      <c r="J5072" s="181"/>
      <c r="K5072" s="625"/>
      <c r="L5072" s="181"/>
    </row>
    <row r="5073" spans="2:12" x14ac:dyDescent="0.25">
      <c r="B5073" s="624"/>
      <c r="C5073" s="181"/>
      <c r="D5073" s="181"/>
      <c r="E5073" s="181"/>
      <c r="F5073" s="181"/>
      <c r="G5073" s="181"/>
      <c r="H5073" s="181"/>
      <c r="I5073" s="181"/>
      <c r="J5073" s="181"/>
      <c r="K5073" s="625"/>
      <c r="L5073" s="181"/>
    </row>
    <row r="5074" spans="2:12" x14ac:dyDescent="0.25">
      <c r="B5074" s="624"/>
      <c r="C5074" s="181"/>
      <c r="D5074" s="181"/>
      <c r="E5074" s="181"/>
      <c r="F5074" s="181"/>
      <c r="G5074" s="181"/>
      <c r="H5074" s="181"/>
      <c r="I5074" s="181"/>
      <c r="J5074" s="181"/>
      <c r="K5074" s="625"/>
      <c r="L5074" s="181"/>
    </row>
    <row r="5075" spans="2:12" x14ac:dyDescent="0.25">
      <c r="B5075" s="624"/>
      <c r="C5075" s="181"/>
      <c r="D5075" s="181"/>
      <c r="E5075" s="181"/>
      <c r="F5075" s="181"/>
      <c r="G5075" s="181"/>
      <c r="H5075" s="181"/>
      <c r="I5075" s="181"/>
      <c r="J5075" s="181"/>
      <c r="K5075" s="625"/>
      <c r="L5075" s="181"/>
    </row>
    <row r="5076" spans="2:12" x14ac:dyDescent="0.25">
      <c r="B5076" s="624"/>
      <c r="C5076" s="181"/>
      <c r="D5076" s="181"/>
      <c r="E5076" s="181"/>
      <c r="F5076" s="181"/>
      <c r="G5076" s="181"/>
      <c r="H5076" s="181"/>
      <c r="I5076" s="181"/>
      <c r="J5076" s="181"/>
      <c r="K5076" s="625"/>
      <c r="L5076" s="181"/>
    </row>
    <row r="5077" spans="2:12" x14ac:dyDescent="0.25">
      <c r="B5077" s="624"/>
      <c r="C5077" s="181"/>
      <c r="D5077" s="181"/>
      <c r="E5077" s="181"/>
      <c r="F5077" s="181"/>
      <c r="G5077" s="181"/>
      <c r="H5077" s="181"/>
      <c r="I5077" s="181"/>
      <c r="J5077" s="181"/>
      <c r="K5077" s="625"/>
      <c r="L5077" s="181"/>
    </row>
    <row r="5078" spans="2:12" x14ac:dyDescent="0.25">
      <c r="B5078" s="624"/>
      <c r="C5078" s="181"/>
      <c r="D5078" s="181"/>
      <c r="E5078" s="181"/>
      <c r="F5078" s="181"/>
      <c r="G5078" s="181"/>
      <c r="H5078" s="181"/>
      <c r="I5078" s="181"/>
      <c r="J5078" s="181"/>
      <c r="K5078" s="625"/>
      <c r="L5078" s="181"/>
    </row>
    <row r="5079" spans="2:12" x14ac:dyDescent="0.25">
      <c r="B5079" s="624"/>
      <c r="C5079" s="181"/>
      <c r="D5079" s="181"/>
      <c r="E5079" s="181"/>
      <c r="F5079" s="181"/>
      <c r="G5079" s="181"/>
      <c r="H5079" s="181"/>
      <c r="I5079" s="181"/>
      <c r="J5079" s="181"/>
      <c r="K5079" s="625"/>
      <c r="L5079" s="181"/>
    </row>
    <row r="5080" spans="2:12" x14ac:dyDescent="0.25">
      <c r="B5080" s="624"/>
      <c r="C5080" s="181"/>
      <c r="D5080" s="181"/>
      <c r="E5080" s="181"/>
      <c r="F5080" s="181"/>
      <c r="G5080" s="181"/>
      <c r="H5080" s="181"/>
      <c r="I5080" s="181"/>
      <c r="J5080" s="181"/>
      <c r="K5080" s="625"/>
      <c r="L5080" s="181"/>
    </row>
    <row r="5081" spans="2:12" x14ac:dyDescent="0.25">
      <c r="B5081" s="624"/>
      <c r="C5081" s="181"/>
      <c r="D5081" s="181"/>
      <c r="E5081" s="181"/>
      <c r="F5081" s="181"/>
      <c r="G5081" s="181"/>
      <c r="H5081" s="181"/>
      <c r="I5081" s="181"/>
      <c r="J5081" s="181"/>
      <c r="K5081" s="625"/>
      <c r="L5081" s="181"/>
    </row>
    <row r="5082" spans="2:12" x14ac:dyDescent="0.25">
      <c r="B5082" s="624"/>
      <c r="C5082" s="181"/>
      <c r="D5082" s="181"/>
      <c r="E5082" s="181"/>
      <c r="F5082" s="181"/>
      <c r="G5082" s="181"/>
      <c r="H5082" s="181"/>
      <c r="I5082" s="181"/>
      <c r="J5082" s="181"/>
      <c r="K5082" s="625"/>
      <c r="L5082" s="181"/>
    </row>
    <row r="5083" spans="2:12" x14ac:dyDescent="0.25">
      <c r="B5083" s="624"/>
      <c r="C5083" s="181"/>
      <c r="D5083" s="181"/>
      <c r="E5083" s="181"/>
      <c r="F5083" s="181"/>
      <c r="G5083" s="181"/>
      <c r="H5083" s="181"/>
      <c r="I5083" s="181"/>
      <c r="J5083" s="181"/>
      <c r="K5083" s="625"/>
      <c r="L5083" s="181"/>
    </row>
    <row r="5084" spans="2:12" x14ac:dyDescent="0.25">
      <c r="B5084" s="624"/>
      <c r="C5084" s="181"/>
      <c r="D5084" s="181"/>
      <c r="E5084" s="181"/>
      <c r="F5084" s="181"/>
      <c r="G5084" s="181"/>
      <c r="H5084" s="181"/>
      <c r="I5084" s="181"/>
      <c r="J5084" s="181"/>
      <c r="K5084" s="625"/>
      <c r="L5084" s="181"/>
    </row>
    <row r="5085" spans="2:12" x14ac:dyDescent="0.25">
      <c r="B5085" s="624"/>
      <c r="C5085" s="181"/>
      <c r="D5085" s="181"/>
      <c r="E5085" s="181"/>
      <c r="F5085" s="181"/>
      <c r="G5085" s="181"/>
      <c r="H5085" s="181"/>
      <c r="I5085" s="181"/>
      <c r="J5085" s="181"/>
      <c r="K5085" s="625"/>
      <c r="L5085" s="181"/>
    </row>
    <row r="5086" spans="2:12" x14ac:dyDescent="0.25">
      <c r="B5086" s="624"/>
      <c r="C5086" s="181"/>
      <c r="D5086" s="181"/>
      <c r="E5086" s="181"/>
      <c r="F5086" s="181"/>
      <c r="G5086" s="181"/>
      <c r="H5086" s="181"/>
      <c r="I5086" s="181"/>
      <c r="J5086" s="181"/>
      <c r="K5086" s="625"/>
      <c r="L5086" s="181"/>
    </row>
    <row r="5087" spans="2:12" x14ac:dyDescent="0.25">
      <c r="B5087" s="624"/>
      <c r="C5087" s="181"/>
      <c r="D5087" s="181"/>
      <c r="E5087" s="181"/>
      <c r="F5087" s="181"/>
      <c r="G5087" s="181"/>
      <c r="H5087" s="181"/>
      <c r="I5087" s="181"/>
      <c r="J5087" s="181"/>
      <c r="K5087" s="625"/>
      <c r="L5087" s="181"/>
    </row>
    <row r="5088" spans="2:12" x14ac:dyDescent="0.25">
      <c r="B5088" s="624"/>
      <c r="C5088" s="181"/>
      <c r="D5088" s="181"/>
      <c r="E5088" s="181"/>
      <c r="F5088" s="181"/>
      <c r="G5088" s="181"/>
      <c r="H5088" s="181"/>
      <c r="I5088" s="181"/>
      <c r="J5088" s="181"/>
      <c r="K5088" s="625"/>
      <c r="L5088" s="181"/>
    </row>
    <row r="5089" spans="2:12" x14ac:dyDescent="0.25">
      <c r="B5089" s="624"/>
      <c r="C5089" s="181"/>
      <c r="D5089" s="181"/>
      <c r="E5089" s="181"/>
      <c r="F5089" s="181"/>
      <c r="G5089" s="181"/>
      <c r="H5089" s="181"/>
      <c r="I5089" s="181"/>
      <c r="J5089" s="181"/>
      <c r="K5089" s="625"/>
      <c r="L5089" s="181"/>
    </row>
    <row r="5090" spans="2:12" x14ac:dyDescent="0.25">
      <c r="B5090" s="624"/>
      <c r="C5090" s="181"/>
      <c r="D5090" s="181"/>
      <c r="E5090" s="181"/>
      <c r="F5090" s="181"/>
      <c r="G5090" s="181"/>
      <c r="H5090" s="181"/>
      <c r="I5090" s="181"/>
      <c r="J5090" s="181"/>
      <c r="K5090" s="625"/>
      <c r="L5090" s="181"/>
    </row>
    <row r="5091" spans="2:12" x14ac:dyDescent="0.25">
      <c r="B5091" s="624"/>
      <c r="C5091" s="181"/>
      <c r="D5091" s="181"/>
      <c r="E5091" s="181"/>
      <c r="F5091" s="181"/>
      <c r="G5091" s="181"/>
      <c r="H5091" s="181"/>
      <c r="I5091" s="181"/>
      <c r="J5091" s="181"/>
      <c r="K5091" s="625"/>
      <c r="L5091" s="181"/>
    </row>
    <row r="5092" spans="2:12" x14ac:dyDescent="0.25">
      <c r="B5092" s="624"/>
      <c r="C5092" s="181"/>
      <c r="D5092" s="181"/>
      <c r="E5092" s="181"/>
      <c r="F5092" s="181"/>
      <c r="G5092" s="181"/>
      <c r="H5092" s="181"/>
      <c r="I5092" s="181"/>
      <c r="J5092" s="181"/>
      <c r="K5092" s="625"/>
      <c r="L5092" s="181"/>
    </row>
    <row r="5093" spans="2:12" x14ac:dyDescent="0.25">
      <c r="B5093" s="624"/>
      <c r="C5093" s="181"/>
      <c r="D5093" s="181"/>
      <c r="E5093" s="181"/>
      <c r="F5093" s="181"/>
      <c r="G5093" s="181"/>
      <c r="H5093" s="181"/>
      <c r="I5093" s="181"/>
      <c r="J5093" s="181"/>
      <c r="K5093" s="625"/>
      <c r="L5093" s="181"/>
    </row>
    <row r="5094" spans="2:12" x14ac:dyDescent="0.25">
      <c r="B5094" s="624"/>
      <c r="C5094" s="181"/>
      <c r="D5094" s="181"/>
      <c r="E5094" s="181"/>
      <c r="F5094" s="181"/>
      <c r="G5094" s="181"/>
      <c r="H5094" s="181"/>
      <c r="I5094" s="181"/>
      <c r="J5094" s="181"/>
      <c r="K5094" s="625"/>
      <c r="L5094" s="181"/>
    </row>
    <row r="5095" spans="2:12" x14ac:dyDescent="0.25">
      <c r="B5095" s="624"/>
      <c r="C5095" s="181"/>
      <c r="D5095" s="181"/>
      <c r="E5095" s="181"/>
      <c r="F5095" s="181"/>
      <c r="G5095" s="181"/>
      <c r="H5095" s="181"/>
      <c r="I5095" s="181"/>
      <c r="J5095" s="181"/>
      <c r="K5095" s="625"/>
      <c r="L5095" s="181"/>
    </row>
    <row r="5096" spans="2:12" x14ac:dyDescent="0.25">
      <c r="B5096" s="624"/>
      <c r="C5096" s="181"/>
      <c r="D5096" s="181"/>
      <c r="E5096" s="181"/>
      <c r="F5096" s="181"/>
      <c r="G5096" s="181"/>
      <c r="H5096" s="181"/>
      <c r="I5096" s="181"/>
      <c r="J5096" s="181"/>
      <c r="K5096" s="625"/>
      <c r="L5096" s="181"/>
    </row>
    <row r="5097" spans="2:12" x14ac:dyDescent="0.25">
      <c r="B5097" s="624"/>
      <c r="C5097" s="181"/>
      <c r="D5097" s="181"/>
      <c r="E5097" s="181"/>
      <c r="F5097" s="181"/>
      <c r="G5097" s="181"/>
      <c r="H5097" s="181"/>
      <c r="I5097" s="181"/>
      <c r="J5097" s="181"/>
      <c r="K5097" s="625"/>
      <c r="L5097" s="181"/>
    </row>
    <row r="5098" spans="2:12" x14ac:dyDescent="0.25">
      <c r="B5098" s="624"/>
      <c r="C5098" s="181"/>
      <c r="D5098" s="181"/>
      <c r="E5098" s="181"/>
      <c r="F5098" s="181"/>
      <c r="G5098" s="181"/>
      <c r="H5098" s="181"/>
      <c r="I5098" s="181"/>
      <c r="J5098" s="181"/>
      <c r="K5098" s="625"/>
      <c r="L5098" s="181"/>
    </row>
    <row r="5099" spans="2:12" x14ac:dyDescent="0.25">
      <c r="B5099" s="624"/>
      <c r="C5099" s="181"/>
      <c r="D5099" s="181"/>
      <c r="E5099" s="181"/>
      <c r="F5099" s="181"/>
      <c r="G5099" s="181"/>
      <c r="H5099" s="181"/>
      <c r="I5099" s="181"/>
      <c r="J5099" s="181"/>
      <c r="K5099" s="625"/>
      <c r="L5099" s="181"/>
    </row>
    <row r="5100" spans="2:12" x14ac:dyDescent="0.25">
      <c r="B5100" s="624"/>
      <c r="C5100" s="181"/>
      <c r="D5100" s="181"/>
      <c r="E5100" s="181"/>
      <c r="F5100" s="181"/>
      <c r="G5100" s="181"/>
      <c r="H5100" s="181"/>
      <c r="I5100" s="181"/>
      <c r="J5100" s="181"/>
      <c r="K5100" s="625"/>
      <c r="L5100" s="181"/>
    </row>
    <row r="5101" spans="2:12" x14ac:dyDescent="0.25">
      <c r="B5101" s="624"/>
      <c r="C5101" s="181"/>
      <c r="D5101" s="181"/>
      <c r="E5101" s="181"/>
      <c r="F5101" s="181"/>
      <c r="G5101" s="181"/>
      <c r="H5101" s="181"/>
      <c r="I5101" s="181"/>
      <c r="J5101" s="181"/>
      <c r="K5101" s="625"/>
      <c r="L5101" s="181"/>
    </row>
    <row r="5102" spans="2:12" x14ac:dyDescent="0.25">
      <c r="B5102" s="624"/>
      <c r="C5102" s="181"/>
      <c r="D5102" s="181"/>
      <c r="E5102" s="181"/>
      <c r="F5102" s="181"/>
      <c r="G5102" s="181"/>
      <c r="H5102" s="181"/>
      <c r="I5102" s="181"/>
      <c r="J5102" s="181"/>
      <c r="K5102" s="625"/>
      <c r="L5102" s="181"/>
    </row>
    <row r="5103" spans="2:12" x14ac:dyDescent="0.25">
      <c r="B5103" s="624"/>
      <c r="C5103" s="181"/>
      <c r="D5103" s="181"/>
      <c r="E5103" s="181"/>
      <c r="F5103" s="181"/>
      <c r="G5103" s="181"/>
      <c r="H5103" s="181"/>
      <c r="I5103" s="181"/>
      <c r="J5103" s="181"/>
      <c r="K5103" s="625"/>
      <c r="L5103" s="181"/>
    </row>
    <row r="5104" spans="2:12" x14ac:dyDescent="0.25">
      <c r="B5104" s="624"/>
      <c r="C5104" s="181"/>
      <c r="D5104" s="181"/>
      <c r="E5104" s="181"/>
      <c r="F5104" s="181"/>
      <c r="G5104" s="181"/>
      <c r="H5104" s="181"/>
      <c r="I5104" s="181"/>
      <c r="J5104" s="181"/>
      <c r="K5104" s="625"/>
      <c r="L5104" s="181"/>
    </row>
    <row r="5105" spans="2:12" x14ac:dyDescent="0.25">
      <c r="B5105" s="624"/>
      <c r="C5105" s="181"/>
      <c r="D5105" s="181"/>
      <c r="E5105" s="181"/>
      <c r="F5105" s="181"/>
      <c r="G5105" s="181"/>
      <c r="H5105" s="181"/>
      <c r="I5105" s="181"/>
      <c r="J5105" s="181"/>
      <c r="K5105" s="625"/>
      <c r="L5105" s="181"/>
    </row>
    <row r="5106" spans="2:12" x14ac:dyDescent="0.25">
      <c r="B5106" s="624"/>
      <c r="C5106" s="181"/>
      <c r="D5106" s="181"/>
      <c r="E5106" s="181"/>
      <c r="F5106" s="181"/>
      <c r="G5106" s="181"/>
      <c r="H5106" s="181"/>
      <c r="I5106" s="181"/>
      <c r="J5106" s="181"/>
      <c r="K5106" s="625"/>
      <c r="L5106" s="181"/>
    </row>
    <row r="5107" spans="2:12" x14ac:dyDescent="0.25">
      <c r="B5107" s="624"/>
      <c r="C5107" s="181"/>
      <c r="D5107" s="181"/>
      <c r="E5107" s="181"/>
      <c r="F5107" s="181"/>
      <c r="G5107" s="181"/>
      <c r="H5107" s="181"/>
      <c r="I5107" s="181"/>
      <c r="J5107" s="181"/>
      <c r="K5107" s="625"/>
      <c r="L5107" s="181"/>
    </row>
    <row r="5108" spans="2:12" x14ac:dyDescent="0.25">
      <c r="B5108" s="624"/>
      <c r="C5108" s="181"/>
      <c r="D5108" s="181"/>
      <c r="E5108" s="181"/>
      <c r="F5108" s="181"/>
      <c r="G5108" s="181"/>
      <c r="H5108" s="181"/>
      <c r="I5108" s="181"/>
      <c r="J5108" s="181"/>
      <c r="K5108" s="625"/>
      <c r="L5108" s="181"/>
    </row>
    <row r="5109" spans="2:12" x14ac:dyDescent="0.25">
      <c r="B5109" s="624"/>
      <c r="C5109" s="181"/>
      <c r="D5109" s="181"/>
      <c r="E5109" s="181"/>
      <c r="F5109" s="181"/>
      <c r="G5109" s="181"/>
      <c r="H5109" s="181"/>
      <c r="I5109" s="181"/>
      <c r="J5109" s="181"/>
      <c r="K5109" s="625"/>
      <c r="L5109" s="181"/>
    </row>
    <row r="5110" spans="2:12" x14ac:dyDescent="0.25">
      <c r="B5110" s="624"/>
      <c r="C5110" s="181"/>
      <c r="D5110" s="181"/>
      <c r="E5110" s="181"/>
      <c r="F5110" s="181"/>
      <c r="G5110" s="181"/>
      <c r="H5110" s="181"/>
      <c r="I5110" s="181"/>
      <c r="J5110" s="181"/>
      <c r="K5110" s="625"/>
      <c r="L5110" s="181"/>
    </row>
    <row r="5111" spans="2:12" x14ac:dyDescent="0.25">
      <c r="B5111" s="624"/>
      <c r="C5111" s="181"/>
      <c r="D5111" s="181"/>
      <c r="E5111" s="181"/>
      <c r="F5111" s="181"/>
      <c r="G5111" s="181"/>
      <c r="H5111" s="181"/>
      <c r="I5111" s="181"/>
      <c r="J5111" s="181"/>
      <c r="K5111" s="625"/>
      <c r="L5111" s="181"/>
    </row>
    <row r="5112" spans="2:12" x14ac:dyDescent="0.25">
      <c r="B5112" s="624"/>
      <c r="C5112" s="181"/>
      <c r="D5112" s="181"/>
      <c r="E5112" s="181"/>
      <c r="F5112" s="181"/>
      <c r="G5112" s="181"/>
      <c r="H5112" s="181"/>
      <c r="I5112" s="181"/>
      <c r="J5112" s="181"/>
      <c r="K5112" s="625"/>
      <c r="L5112" s="181"/>
    </row>
    <row r="5113" spans="2:12" x14ac:dyDescent="0.25">
      <c r="B5113" s="624"/>
      <c r="C5113" s="181"/>
      <c r="D5113" s="181"/>
      <c r="E5113" s="181"/>
      <c r="F5113" s="181"/>
      <c r="G5113" s="181"/>
      <c r="H5113" s="181"/>
      <c r="I5113" s="181"/>
      <c r="J5113" s="181"/>
      <c r="K5113" s="625"/>
      <c r="L5113" s="181"/>
    </row>
    <row r="5114" spans="2:12" x14ac:dyDescent="0.25">
      <c r="B5114" s="624"/>
      <c r="C5114" s="181"/>
      <c r="D5114" s="181"/>
      <c r="E5114" s="181"/>
      <c r="F5114" s="181"/>
      <c r="G5114" s="181"/>
      <c r="H5114" s="181"/>
      <c r="I5114" s="181"/>
      <c r="J5114" s="181"/>
      <c r="K5114" s="625"/>
      <c r="L5114" s="181"/>
    </row>
    <row r="5115" spans="2:12" x14ac:dyDescent="0.25">
      <c r="B5115" s="624"/>
      <c r="C5115" s="181"/>
      <c r="D5115" s="181"/>
      <c r="E5115" s="181"/>
      <c r="F5115" s="181"/>
      <c r="G5115" s="181"/>
      <c r="H5115" s="181"/>
      <c r="I5115" s="181"/>
      <c r="J5115" s="181"/>
      <c r="K5115" s="625"/>
      <c r="L5115" s="181"/>
    </row>
    <row r="5116" spans="2:12" x14ac:dyDescent="0.25">
      <c r="B5116" s="624"/>
      <c r="C5116" s="181"/>
      <c r="D5116" s="181"/>
      <c r="E5116" s="181"/>
      <c r="F5116" s="181"/>
      <c r="G5116" s="181"/>
      <c r="H5116" s="181"/>
      <c r="I5116" s="181"/>
      <c r="J5116" s="181"/>
      <c r="K5116" s="625"/>
      <c r="L5116" s="181"/>
    </row>
    <row r="5117" spans="2:12" x14ac:dyDescent="0.25">
      <c r="B5117" s="624"/>
      <c r="C5117" s="181"/>
      <c r="D5117" s="181"/>
      <c r="E5117" s="181"/>
      <c r="F5117" s="181"/>
      <c r="G5117" s="181"/>
      <c r="H5117" s="181"/>
      <c r="I5117" s="181"/>
      <c r="J5117" s="181"/>
      <c r="K5117" s="625"/>
      <c r="L5117" s="181"/>
    </row>
    <row r="5118" spans="2:12" x14ac:dyDescent="0.25">
      <c r="B5118" s="624"/>
      <c r="C5118" s="181"/>
      <c r="D5118" s="181"/>
      <c r="E5118" s="181"/>
      <c r="F5118" s="181"/>
      <c r="G5118" s="181"/>
      <c r="H5118" s="181"/>
      <c r="I5118" s="181"/>
      <c r="J5118" s="181"/>
      <c r="K5118" s="625"/>
      <c r="L5118" s="181"/>
    </row>
    <row r="5119" spans="2:12" x14ac:dyDescent="0.25">
      <c r="B5119" s="624"/>
      <c r="C5119" s="181"/>
      <c r="D5119" s="181"/>
      <c r="E5119" s="181"/>
      <c r="F5119" s="181"/>
      <c r="G5119" s="181"/>
      <c r="H5119" s="181"/>
      <c r="I5119" s="181"/>
      <c r="J5119" s="181"/>
      <c r="K5119" s="625"/>
      <c r="L5119" s="181"/>
    </row>
    <row r="5120" spans="2:12" x14ac:dyDescent="0.25">
      <c r="B5120" s="624"/>
      <c r="C5120" s="181"/>
      <c r="D5120" s="181"/>
      <c r="E5120" s="181"/>
      <c r="F5120" s="181"/>
      <c r="G5120" s="181"/>
      <c r="H5120" s="181"/>
      <c r="I5120" s="181"/>
      <c r="J5120" s="181"/>
      <c r="K5120" s="625"/>
      <c r="L5120" s="181"/>
    </row>
    <row r="5121" spans="2:12" x14ac:dyDescent="0.25">
      <c r="B5121" s="624"/>
      <c r="C5121" s="181"/>
      <c r="D5121" s="181"/>
      <c r="E5121" s="181"/>
      <c r="F5121" s="181"/>
      <c r="G5121" s="181"/>
      <c r="H5121" s="181"/>
      <c r="I5121" s="181"/>
      <c r="J5121" s="181"/>
      <c r="K5121" s="625"/>
      <c r="L5121" s="181"/>
    </row>
    <row r="5122" spans="2:12" x14ac:dyDescent="0.25">
      <c r="B5122" s="624"/>
      <c r="C5122" s="181"/>
      <c r="D5122" s="181"/>
      <c r="E5122" s="181"/>
      <c r="F5122" s="181"/>
      <c r="G5122" s="181"/>
      <c r="H5122" s="181"/>
      <c r="I5122" s="181"/>
      <c r="J5122" s="181"/>
      <c r="K5122" s="625"/>
      <c r="L5122" s="181"/>
    </row>
    <row r="5123" spans="2:12" x14ac:dyDescent="0.25">
      <c r="B5123" s="624"/>
      <c r="C5123" s="181"/>
      <c r="D5123" s="181"/>
      <c r="E5123" s="181"/>
      <c r="F5123" s="181"/>
      <c r="G5123" s="181"/>
      <c r="H5123" s="181"/>
      <c r="I5123" s="181"/>
      <c r="J5123" s="181"/>
      <c r="K5123" s="625"/>
      <c r="L5123" s="181"/>
    </row>
    <row r="5124" spans="2:12" x14ac:dyDescent="0.25">
      <c r="B5124" s="624"/>
      <c r="C5124" s="181"/>
      <c r="D5124" s="181"/>
      <c r="E5124" s="181"/>
      <c r="F5124" s="181"/>
      <c r="G5124" s="181"/>
      <c r="H5124" s="181"/>
      <c r="I5124" s="181"/>
      <c r="J5124" s="181"/>
      <c r="K5124" s="625"/>
      <c r="L5124" s="181"/>
    </row>
    <row r="5125" spans="2:12" x14ac:dyDescent="0.25">
      <c r="B5125" s="624"/>
      <c r="C5125" s="181"/>
      <c r="D5125" s="181"/>
      <c r="E5125" s="181"/>
      <c r="F5125" s="181"/>
      <c r="G5125" s="181"/>
      <c r="H5125" s="181"/>
      <c r="I5125" s="181"/>
      <c r="J5125" s="181"/>
      <c r="K5125" s="625"/>
      <c r="L5125" s="181"/>
    </row>
    <row r="5126" spans="2:12" x14ac:dyDescent="0.25">
      <c r="B5126" s="624"/>
      <c r="C5126" s="181"/>
      <c r="D5126" s="181"/>
      <c r="E5126" s="181"/>
      <c r="F5126" s="181"/>
      <c r="G5126" s="181"/>
      <c r="H5126" s="181"/>
      <c r="I5126" s="181"/>
      <c r="J5126" s="181"/>
      <c r="K5126" s="625"/>
      <c r="L5126" s="181"/>
    </row>
    <row r="5127" spans="2:12" x14ac:dyDescent="0.25">
      <c r="B5127" s="624"/>
      <c r="C5127" s="181"/>
      <c r="D5127" s="181"/>
      <c r="E5127" s="181"/>
      <c r="F5127" s="181"/>
      <c r="G5127" s="181"/>
      <c r="H5127" s="181"/>
      <c r="I5127" s="181"/>
      <c r="J5127" s="181"/>
      <c r="K5127" s="625"/>
      <c r="L5127" s="181"/>
    </row>
    <row r="5128" spans="2:12" x14ac:dyDescent="0.25">
      <c r="B5128" s="624"/>
      <c r="C5128" s="181"/>
      <c r="D5128" s="181"/>
      <c r="E5128" s="181"/>
      <c r="F5128" s="181"/>
      <c r="G5128" s="181"/>
      <c r="H5128" s="181"/>
      <c r="I5128" s="181"/>
      <c r="J5128" s="181"/>
      <c r="K5128" s="625"/>
      <c r="L5128" s="181"/>
    </row>
    <row r="5129" spans="2:12" x14ac:dyDescent="0.25">
      <c r="B5129" s="624"/>
      <c r="C5129" s="181"/>
      <c r="D5129" s="181"/>
      <c r="E5129" s="181"/>
      <c r="F5129" s="181"/>
      <c r="G5129" s="181"/>
      <c r="H5129" s="181"/>
      <c r="I5129" s="181"/>
      <c r="J5129" s="181"/>
      <c r="K5129" s="625"/>
      <c r="L5129" s="181"/>
    </row>
    <row r="5130" spans="2:12" x14ac:dyDescent="0.25">
      <c r="B5130" s="624"/>
      <c r="C5130" s="181"/>
      <c r="D5130" s="181"/>
      <c r="E5130" s="181"/>
      <c r="F5130" s="181"/>
      <c r="G5130" s="181"/>
      <c r="H5130" s="181"/>
      <c r="I5130" s="181"/>
      <c r="J5130" s="181"/>
      <c r="K5130" s="625"/>
      <c r="L5130" s="181"/>
    </row>
    <row r="5131" spans="2:12" x14ac:dyDescent="0.25">
      <c r="B5131" s="624"/>
      <c r="C5131" s="181"/>
      <c r="D5131" s="181"/>
      <c r="E5131" s="181"/>
      <c r="F5131" s="181"/>
      <c r="G5131" s="181"/>
      <c r="H5131" s="181"/>
      <c r="I5131" s="181"/>
      <c r="J5131" s="181"/>
      <c r="K5131" s="625"/>
      <c r="L5131" s="181"/>
    </row>
    <row r="5132" spans="2:12" x14ac:dyDescent="0.25">
      <c r="B5132" s="624"/>
      <c r="C5132" s="181"/>
      <c r="D5132" s="181"/>
      <c r="E5132" s="181"/>
      <c r="F5132" s="181"/>
      <c r="G5132" s="181"/>
      <c r="H5132" s="181"/>
      <c r="I5132" s="181"/>
      <c r="J5132" s="181"/>
      <c r="K5132" s="625"/>
      <c r="L5132" s="181"/>
    </row>
    <row r="5133" spans="2:12" x14ac:dyDescent="0.25">
      <c r="B5133" s="624"/>
      <c r="C5133" s="181"/>
      <c r="D5133" s="181"/>
      <c r="E5133" s="181"/>
      <c r="F5133" s="181"/>
      <c r="G5133" s="181"/>
      <c r="H5133" s="181"/>
      <c r="I5133" s="181"/>
      <c r="J5133" s="181"/>
      <c r="K5133" s="625"/>
      <c r="L5133" s="181"/>
    </row>
    <row r="5134" spans="2:12" x14ac:dyDescent="0.25">
      <c r="B5134" s="624"/>
      <c r="C5134" s="181"/>
      <c r="D5134" s="181"/>
      <c r="E5134" s="181"/>
      <c r="F5134" s="181"/>
      <c r="G5134" s="181"/>
      <c r="H5134" s="181"/>
      <c r="I5134" s="181"/>
      <c r="J5134" s="181"/>
      <c r="K5134" s="625"/>
      <c r="L5134" s="181"/>
    </row>
    <row r="5135" spans="2:12" x14ac:dyDescent="0.25">
      <c r="B5135" s="624"/>
      <c r="C5135" s="181"/>
      <c r="D5135" s="181"/>
      <c r="E5135" s="181"/>
      <c r="F5135" s="181"/>
      <c r="G5135" s="181"/>
      <c r="H5135" s="181"/>
      <c r="I5135" s="181"/>
      <c r="J5135" s="181"/>
      <c r="K5135" s="625"/>
      <c r="L5135" s="181"/>
    </row>
    <row r="5136" spans="2:12" x14ac:dyDescent="0.25">
      <c r="B5136" s="624"/>
      <c r="C5136" s="181"/>
      <c r="D5136" s="181"/>
      <c r="E5136" s="181"/>
      <c r="F5136" s="181"/>
      <c r="G5136" s="181"/>
      <c r="H5136" s="181"/>
      <c r="I5136" s="181"/>
      <c r="J5136" s="181"/>
      <c r="K5136" s="625"/>
      <c r="L5136" s="181"/>
    </row>
    <row r="5137" spans="2:12" x14ac:dyDescent="0.25">
      <c r="B5137" s="624"/>
      <c r="C5137" s="181"/>
      <c r="D5137" s="181"/>
      <c r="E5137" s="181"/>
      <c r="F5137" s="181"/>
      <c r="G5137" s="181"/>
      <c r="H5137" s="181"/>
      <c r="I5137" s="181"/>
      <c r="J5137" s="181"/>
      <c r="K5137" s="625"/>
      <c r="L5137" s="181"/>
    </row>
    <row r="5138" spans="2:12" x14ac:dyDescent="0.25">
      <c r="B5138" s="624"/>
      <c r="C5138" s="181"/>
      <c r="D5138" s="181"/>
      <c r="E5138" s="181"/>
      <c r="F5138" s="181"/>
      <c r="G5138" s="181"/>
      <c r="H5138" s="181"/>
      <c r="I5138" s="181"/>
      <c r="J5138" s="181"/>
      <c r="K5138" s="625"/>
      <c r="L5138" s="181"/>
    </row>
    <row r="5139" spans="2:12" x14ac:dyDescent="0.25">
      <c r="B5139" s="624"/>
      <c r="C5139" s="181"/>
      <c r="D5139" s="181"/>
      <c r="E5139" s="181"/>
      <c r="F5139" s="181"/>
      <c r="G5139" s="181"/>
      <c r="H5139" s="181"/>
      <c r="I5139" s="181"/>
      <c r="J5139" s="181"/>
      <c r="K5139" s="625"/>
      <c r="L5139" s="181"/>
    </row>
    <row r="5140" spans="2:12" x14ac:dyDescent="0.25">
      <c r="B5140" s="624"/>
      <c r="C5140" s="181"/>
      <c r="D5140" s="181"/>
      <c r="E5140" s="181"/>
      <c r="F5140" s="181"/>
      <c r="G5140" s="181"/>
      <c r="H5140" s="181"/>
      <c r="I5140" s="181"/>
      <c r="J5140" s="181"/>
      <c r="K5140" s="625"/>
      <c r="L5140" s="181"/>
    </row>
    <row r="5141" spans="2:12" x14ac:dyDescent="0.25">
      <c r="B5141" s="624"/>
      <c r="C5141" s="181"/>
      <c r="D5141" s="181"/>
      <c r="E5141" s="181"/>
      <c r="F5141" s="181"/>
      <c r="G5141" s="181"/>
      <c r="H5141" s="181"/>
      <c r="I5141" s="181"/>
      <c r="J5141" s="181"/>
      <c r="K5141" s="625"/>
      <c r="L5141" s="181"/>
    </row>
    <row r="5142" spans="2:12" x14ac:dyDescent="0.25">
      <c r="B5142" s="624"/>
      <c r="C5142" s="181"/>
      <c r="D5142" s="181"/>
      <c r="E5142" s="181"/>
      <c r="F5142" s="181"/>
      <c r="G5142" s="181"/>
      <c r="H5142" s="181"/>
      <c r="I5142" s="181"/>
      <c r="J5142" s="181"/>
      <c r="K5142" s="625"/>
      <c r="L5142" s="181"/>
    </row>
    <row r="5143" spans="2:12" x14ac:dyDescent="0.25">
      <c r="B5143" s="624"/>
      <c r="C5143" s="181"/>
      <c r="D5143" s="181"/>
      <c r="E5143" s="181"/>
      <c r="F5143" s="181"/>
      <c r="G5143" s="181"/>
      <c r="H5143" s="181"/>
      <c r="I5143" s="181"/>
      <c r="J5143" s="181"/>
      <c r="K5143" s="625"/>
      <c r="L5143" s="181"/>
    </row>
    <row r="5144" spans="2:12" x14ac:dyDescent="0.25">
      <c r="B5144" s="624"/>
      <c r="C5144" s="181"/>
      <c r="D5144" s="181"/>
      <c r="E5144" s="181"/>
      <c r="F5144" s="181"/>
      <c r="G5144" s="181"/>
      <c r="H5144" s="181"/>
      <c r="I5144" s="181"/>
      <c r="J5144" s="181"/>
      <c r="K5144" s="625"/>
      <c r="L5144" s="181"/>
    </row>
    <row r="5145" spans="2:12" x14ac:dyDescent="0.25">
      <c r="B5145" s="624"/>
      <c r="C5145" s="181"/>
      <c r="D5145" s="181"/>
      <c r="E5145" s="181"/>
      <c r="F5145" s="181"/>
      <c r="G5145" s="181"/>
      <c r="H5145" s="181"/>
      <c r="I5145" s="181"/>
      <c r="J5145" s="181"/>
      <c r="K5145" s="625"/>
      <c r="L5145" s="181"/>
    </row>
    <row r="5146" spans="2:12" x14ac:dyDescent="0.25">
      <c r="B5146" s="624"/>
      <c r="C5146" s="181"/>
      <c r="D5146" s="181"/>
      <c r="E5146" s="181"/>
      <c r="F5146" s="181"/>
      <c r="G5146" s="181"/>
      <c r="H5146" s="181"/>
      <c r="I5146" s="181"/>
      <c r="J5146" s="181"/>
      <c r="K5146" s="625"/>
      <c r="L5146" s="181"/>
    </row>
    <row r="5147" spans="2:12" x14ac:dyDescent="0.25">
      <c r="B5147" s="624"/>
      <c r="C5147" s="181"/>
      <c r="D5147" s="181"/>
      <c r="E5147" s="181"/>
      <c r="F5147" s="181"/>
      <c r="G5147" s="181"/>
      <c r="H5147" s="181"/>
      <c r="I5147" s="181"/>
      <c r="J5147" s="181"/>
      <c r="K5147" s="625"/>
      <c r="L5147" s="181"/>
    </row>
    <row r="5148" spans="2:12" x14ac:dyDescent="0.25">
      <c r="B5148" s="624"/>
      <c r="C5148" s="181"/>
      <c r="D5148" s="181"/>
      <c r="E5148" s="181"/>
      <c r="F5148" s="181"/>
      <c r="G5148" s="181"/>
      <c r="H5148" s="181"/>
      <c r="I5148" s="181"/>
      <c r="J5148" s="181"/>
      <c r="K5148" s="625"/>
      <c r="L5148" s="181"/>
    </row>
    <row r="5149" spans="2:12" x14ac:dyDescent="0.25">
      <c r="B5149" s="624"/>
      <c r="C5149" s="181"/>
      <c r="D5149" s="181"/>
      <c r="E5149" s="181"/>
      <c r="F5149" s="181"/>
      <c r="G5149" s="181"/>
      <c r="H5149" s="181"/>
      <c r="I5149" s="181"/>
      <c r="J5149" s="181"/>
      <c r="K5149" s="625"/>
      <c r="L5149" s="181"/>
    </row>
    <row r="5150" spans="2:12" x14ac:dyDescent="0.25">
      <c r="B5150" s="624"/>
      <c r="C5150" s="181"/>
      <c r="D5150" s="181"/>
      <c r="E5150" s="181"/>
      <c r="F5150" s="181"/>
      <c r="G5150" s="181"/>
      <c r="H5150" s="181"/>
      <c r="I5150" s="181"/>
      <c r="J5150" s="181"/>
      <c r="K5150" s="625"/>
      <c r="L5150" s="181"/>
    </row>
    <row r="5151" spans="2:12" x14ac:dyDescent="0.25">
      <c r="B5151" s="624"/>
      <c r="C5151" s="181"/>
      <c r="D5151" s="181"/>
      <c r="E5151" s="181"/>
      <c r="F5151" s="181"/>
      <c r="G5151" s="181"/>
      <c r="H5151" s="181"/>
      <c r="I5151" s="181"/>
      <c r="J5151" s="181"/>
      <c r="K5151" s="625"/>
      <c r="L5151" s="181"/>
    </row>
    <row r="5152" spans="2:12" x14ac:dyDescent="0.25">
      <c r="B5152" s="624"/>
      <c r="C5152" s="181"/>
      <c r="D5152" s="181"/>
      <c r="E5152" s="181"/>
      <c r="F5152" s="181"/>
      <c r="G5152" s="181"/>
      <c r="H5152" s="181"/>
      <c r="I5152" s="181"/>
      <c r="J5152" s="181"/>
      <c r="K5152" s="625"/>
      <c r="L5152" s="181"/>
    </row>
    <row r="5153" spans="2:12" x14ac:dyDescent="0.25">
      <c r="B5153" s="624"/>
      <c r="C5153" s="181"/>
      <c r="D5153" s="181"/>
      <c r="E5153" s="181"/>
      <c r="F5153" s="181"/>
      <c r="G5153" s="181"/>
      <c r="H5153" s="181"/>
      <c r="I5153" s="181"/>
      <c r="J5153" s="181"/>
      <c r="K5153" s="625"/>
      <c r="L5153" s="181"/>
    </row>
    <row r="5154" spans="2:12" x14ac:dyDescent="0.25">
      <c r="B5154" s="624"/>
      <c r="C5154" s="181"/>
      <c r="D5154" s="181"/>
      <c r="E5154" s="181"/>
      <c r="F5154" s="181"/>
      <c r="G5154" s="181"/>
      <c r="H5154" s="181"/>
      <c r="I5154" s="181"/>
      <c r="J5154" s="181"/>
      <c r="K5154" s="625"/>
      <c r="L5154" s="181"/>
    </row>
    <row r="5155" spans="2:12" x14ac:dyDescent="0.25">
      <c r="B5155" s="624"/>
      <c r="C5155" s="181"/>
      <c r="D5155" s="181"/>
      <c r="E5155" s="181"/>
      <c r="F5155" s="181"/>
      <c r="G5155" s="181"/>
      <c r="H5155" s="181"/>
      <c r="I5155" s="181"/>
      <c r="J5155" s="181"/>
      <c r="K5155" s="625"/>
      <c r="L5155" s="181"/>
    </row>
    <row r="5156" spans="2:12" x14ac:dyDescent="0.25">
      <c r="B5156" s="624"/>
      <c r="C5156" s="181"/>
      <c r="D5156" s="181"/>
      <c r="E5156" s="181"/>
      <c r="F5156" s="181"/>
      <c r="G5156" s="181"/>
      <c r="H5156" s="181"/>
      <c r="I5156" s="181"/>
      <c r="J5156" s="181"/>
      <c r="K5156" s="625"/>
      <c r="L5156" s="181"/>
    </row>
    <row r="5157" spans="2:12" x14ac:dyDescent="0.25">
      <c r="B5157" s="624"/>
      <c r="C5157" s="181"/>
      <c r="D5157" s="181"/>
      <c r="E5157" s="181"/>
      <c r="F5157" s="181"/>
      <c r="G5157" s="181"/>
      <c r="H5157" s="181"/>
      <c r="I5157" s="181"/>
      <c r="J5157" s="181"/>
      <c r="K5157" s="625"/>
      <c r="L5157" s="181"/>
    </row>
    <row r="5158" spans="2:12" x14ac:dyDescent="0.25">
      <c r="B5158" s="624"/>
      <c r="C5158" s="181"/>
      <c r="D5158" s="181"/>
      <c r="E5158" s="181"/>
      <c r="F5158" s="181"/>
      <c r="G5158" s="181"/>
      <c r="H5158" s="181"/>
      <c r="I5158" s="181"/>
      <c r="J5158" s="181"/>
      <c r="K5158" s="625"/>
      <c r="L5158" s="181"/>
    </row>
    <row r="5159" spans="2:12" x14ac:dyDescent="0.25">
      <c r="B5159" s="624"/>
      <c r="C5159" s="181"/>
      <c r="D5159" s="181"/>
      <c r="E5159" s="181"/>
      <c r="F5159" s="181"/>
      <c r="G5159" s="181"/>
      <c r="H5159" s="181"/>
      <c r="I5159" s="181"/>
      <c r="J5159" s="181"/>
      <c r="K5159" s="625"/>
      <c r="L5159" s="181"/>
    </row>
    <row r="5160" spans="2:12" x14ac:dyDescent="0.25">
      <c r="B5160" s="624"/>
      <c r="C5160" s="181"/>
      <c r="D5160" s="181"/>
      <c r="E5160" s="181"/>
      <c r="F5160" s="181"/>
      <c r="G5160" s="181"/>
      <c r="H5160" s="181"/>
      <c r="I5160" s="181"/>
      <c r="J5160" s="181"/>
      <c r="K5160" s="625"/>
      <c r="L5160" s="181"/>
    </row>
    <row r="5161" spans="2:12" x14ac:dyDescent="0.25">
      <c r="B5161" s="624"/>
      <c r="C5161" s="181"/>
      <c r="D5161" s="181"/>
      <c r="E5161" s="181"/>
      <c r="F5161" s="181"/>
      <c r="G5161" s="181"/>
      <c r="H5161" s="181"/>
      <c r="I5161" s="181"/>
      <c r="J5161" s="181"/>
      <c r="K5161" s="625"/>
      <c r="L5161" s="181"/>
    </row>
    <row r="5162" spans="2:12" x14ac:dyDescent="0.25">
      <c r="B5162" s="624"/>
      <c r="C5162" s="181"/>
      <c r="D5162" s="181"/>
      <c r="E5162" s="181"/>
      <c r="F5162" s="181"/>
      <c r="G5162" s="181"/>
      <c r="H5162" s="181"/>
      <c r="I5162" s="181"/>
      <c r="J5162" s="181"/>
      <c r="K5162" s="625"/>
      <c r="L5162" s="181"/>
    </row>
    <row r="5163" spans="2:12" x14ac:dyDescent="0.25">
      <c r="B5163" s="624"/>
      <c r="C5163" s="181"/>
      <c r="D5163" s="181"/>
      <c r="E5163" s="181"/>
      <c r="F5163" s="181"/>
      <c r="G5163" s="181"/>
      <c r="H5163" s="181"/>
      <c r="I5163" s="181"/>
      <c r="J5163" s="181"/>
      <c r="K5163" s="625"/>
      <c r="L5163" s="181"/>
    </row>
    <row r="5164" spans="2:12" x14ac:dyDescent="0.25">
      <c r="B5164" s="624"/>
      <c r="C5164" s="181"/>
      <c r="D5164" s="181"/>
      <c r="E5164" s="181"/>
      <c r="F5164" s="181"/>
      <c r="G5164" s="181"/>
      <c r="H5164" s="181"/>
      <c r="I5164" s="181"/>
      <c r="J5164" s="181"/>
      <c r="K5164" s="625"/>
      <c r="L5164" s="181"/>
    </row>
    <row r="5165" spans="2:12" x14ac:dyDescent="0.25">
      <c r="B5165" s="624"/>
      <c r="C5165" s="181"/>
      <c r="D5165" s="181"/>
      <c r="E5165" s="181"/>
      <c r="F5165" s="181"/>
      <c r="G5165" s="181"/>
      <c r="H5165" s="181"/>
      <c r="I5165" s="181"/>
      <c r="J5165" s="181"/>
      <c r="K5165" s="625"/>
      <c r="L5165" s="181"/>
    </row>
    <row r="5166" spans="2:12" x14ac:dyDescent="0.25">
      <c r="B5166" s="624"/>
      <c r="C5166" s="181"/>
      <c r="D5166" s="181"/>
      <c r="E5166" s="181"/>
      <c r="F5166" s="181"/>
      <c r="G5166" s="181"/>
      <c r="H5166" s="181"/>
      <c r="I5166" s="181"/>
      <c r="J5166" s="181"/>
      <c r="K5166" s="625"/>
      <c r="L5166" s="181"/>
    </row>
    <row r="5167" spans="2:12" x14ac:dyDescent="0.25">
      <c r="B5167" s="624"/>
      <c r="C5167" s="181"/>
      <c r="D5167" s="181"/>
      <c r="E5167" s="181"/>
      <c r="F5167" s="181"/>
      <c r="G5167" s="181"/>
      <c r="H5167" s="181"/>
      <c r="I5167" s="181"/>
      <c r="J5167" s="181"/>
      <c r="K5167" s="625"/>
      <c r="L5167" s="181"/>
    </row>
    <row r="5168" spans="2:12" x14ac:dyDescent="0.25">
      <c r="B5168" s="624"/>
      <c r="C5168" s="181"/>
      <c r="D5168" s="181"/>
      <c r="E5168" s="181"/>
      <c r="F5168" s="181"/>
      <c r="G5168" s="181"/>
      <c r="H5168" s="181"/>
      <c r="I5168" s="181"/>
      <c r="J5168" s="181"/>
      <c r="K5168" s="625"/>
      <c r="L5168" s="181"/>
    </row>
    <row r="5169" spans="2:12" x14ac:dyDescent="0.25">
      <c r="B5169" s="624"/>
      <c r="C5169" s="181"/>
      <c r="D5169" s="181"/>
      <c r="E5169" s="181"/>
      <c r="F5169" s="181"/>
      <c r="G5169" s="181"/>
      <c r="H5169" s="181"/>
      <c r="I5169" s="181"/>
      <c r="J5169" s="181"/>
      <c r="K5169" s="625"/>
      <c r="L5169" s="181"/>
    </row>
    <row r="5170" spans="2:12" x14ac:dyDescent="0.25">
      <c r="B5170" s="624"/>
      <c r="C5170" s="181"/>
      <c r="D5170" s="181"/>
      <c r="E5170" s="181"/>
      <c r="F5170" s="181"/>
      <c r="G5170" s="181"/>
      <c r="H5170" s="181"/>
      <c r="I5170" s="181"/>
      <c r="J5170" s="181"/>
      <c r="K5170" s="625"/>
      <c r="L5170" s="181"/>
    </row>
    <row r="5171" spans="2:12" x14ac:dyDescent="0.25">
      <c r="B5171" s="624"/>
      <c r="C5171" s="181"/>
      <c r="D5171" s="181"/>
      <c r="E5171" s="181"/>
      <c r="F5171" s="181"/>
      <c r="G5171" s="181"/>
      <c r="H5171" s="181"/>
      <c r="I5171" s="181"/>
      <c r="J5171" s="181"/>
      <c r="K5171" s="625"/>
      <c r="L5171" s="181"/>
    </row>
    <row r="5172" spans="2:12" x14ac:dyDescent="0.25">
      <c r="B5172" s="624"/>
      <c r="C5172" s="181"/>
      <c r="D5172" s="181"/>
      <c r="E5172" s="181"/>
      <c r="F5172" s="181"/>
      <c r="G5172" s="181"/>
      <c r="H5172" s="181"/>
      <c r="I5172" s="181"/>
      <c r="J5172" s="181"/>
      <c r="K5172" s="625"/>
      <c r="L5172" s="181"/>
    </row>
    <row r="5173" spans="2:12" x14ac:dyDescent="0.25">
      <c r="B5173" s="624"/>
      <c r="C5173" s="181"/>
      <c r="D5173" s="181"/>
      <c r="E5173" s="181"/>
      <c r="F5173" s="181"/>
      <c r="G5173" s="181"/>
      <c r="H5173" s="181"/>
      <c r="I5173" s="181"/>
      <c r="J5173" s="181"/>
      <c r="K5173" s="625"/>
      <c r="L5173" s="181"/>
    </row>
    <row r="5174" spans="2:12" x14ac:dyDescent="0.25">
      <c r="B5174" s="624"/>
      <c r="C5174" s="181"/>
      <c r="D5174" s="181"/>
      <c r="E5174" s="181"/>
      <c r="F5174" s="181"/>
      <c r="G5174" s="181"/>
      <c r="H5174" s="181"/>
      <c r="I5174" s="181"/>
      <c r="J5174" s="181"/>
      <c r="K5174" s="625"/>
      <c r="L5174" s="181"/>
    </row>
    <row r="5175" spans="2:12" x14ac:dyDescent="0.25">
      <c r="B5175" s="624"/>
      <c r="C5175" s="181"/>
      <c r="D5175" s="181"/>
      <c r="E5175" s="181"/>
      <c r="F5175" s="181"/>
      <c r="G5175" s="181"/>
      <c r="H5175" s="181"/>
      <c r="I5175" s="181"/>
      <c r="J5175" s="181"/>
      <c r="K5175" s="625"/>
      <c r="L5175" s="181"/>
    </row>
    <row r="5176" spans="2:12" x14ac:dyDescent="0.25">
      <c r="B5176" s="624"/>
      <c r="C5176" s="181"/>
      <c r="D5176" s="181"/>
      <c r="E5176" s="181"/>
      <c r="F5176" s="181"/>
      <c r="G5176" s="181"/>
      <c r="H5176" s="181"/>
      <c r="I5176" s="181"/>
      <c r="J5176" s="181"/>
      <c r="K5176" s="625"/>
      <c r="L5176" s="181"/>
    </row>
    <row r="5177" spans="2:12" x14ac:dyDescent="0.25">
      <c r="B5177" s="624"/>
      <c r="C5177" s="181"/>
      <c r="D5177" s="181"/>
      <c r="E5177" s="181"/>
      <c r="F5177" s="181"/>
      <c r="G5177" s="181"/>
      <c r="H5177" s="181"/>
      <c r="I5177" s="181"/>
      <c r="J5177" s="181"/>
      <c r="K5177" s="625"/>
      <c r="L5177" s="181"/>
    </row>
    <row r="5178" spans="2:12" x14ac:dyDescent="0.25">
      <c r="B5178" s="624"/>
      <c r="C5178" s="181"/>
      <c r="D5178" s="181"/>
      <c r="E5178" s="181"/>
      <c r="F5178" s="181"/>
      <c r="G5178" s="181"/>
      <c r="H5178" s="181"/>
      <c r="I5178" s="181"/>
      <c r="J5178" s="181"/>
      <c r="K5178" s="625"/>
      <c r="L5178" s="181"/>
    </row>
    <row r="5179" spans="2:12" x14ac:dyDescent="0.25">
      <c r="B5179" s="624"/>
      <c r="C5179" s="181"/>
      <c r="D5179" s="181"/>
      <c r="E5179" s="181"/>
      <c r="F5179" s="181"/>
      <c r="G5179" s="181"/>
      <c r="H5179" s="181"/>
      <c r="I5179" s="181"/>
      <c r="J5179" s="181"/>
      <c r="K5179" s="625"/>
      <c r="L5179" s="181"/>
    </row>
    <row r="5180" spans="2:12" x14ac:dyDescent="0.25">
      <c r="B5180" s="624"/>
      <c r="C5180" s="181"/>
      <c r="D5180" s="181"/>
      <c r="E5180" s="181"/>
      <c r="F5180" s="181"/>
      <c r="G5180" s="181"/>
      <c r="H5180" s="181"/>
      <c r="I5180" s="181"/>
      <c r="J5180" s="181"/>
      <c r="K5180" s="625"/>
      <c r="L5180" s="181"/>
    </row>
    <row r="5181" spans="2:12" x14ac:dyDescent="0.25">
      <c r="B5181" s="624"/>
      <c r="C5181" s="181"/>
      <c r="D5181" s="181"/>
      <c r="E5181" s="181"/>
      <c r="F5181" s="181"/>
      <c r="G5181" s="181"/>
      <c r="H5181" s="181"/>
      <c r="I5181" s="181"/>
      <c r="J5181" s="181"/>
      <c r="K5181" s="625"/>
      <c r="L5181" s="181"/>
    </row>
    <row r="5182" spans="2:12" x14ac:dyDescent="0.25">
      <c r="B5182" s="624"/>
      <c r="C5182" s="181"/>
      <c r="D5182" s="181"/>
      <c r="E5182" s="181"/>
      <c r="F5182" s="181"/>
      <c r="G5182" s="181"/>
      <c r="H5182" s="181"/>
      <c r="I5182" s="181"/>
      <c r="J5182" s="181"/>
      <c r="K5182" s="625"/>
      <c r="L5182" s="181"/>
    </row>
    <row r="5183" spans="2:12" x14ac:dyDescent="0.25">
      <c r="B5183" s="624"/>
      <c r="C5183" s="181"/>
      <c r="D5183" s="181"/>
      <c r="E5183" s="181"/>
      <c r="F5183" s="181"/>
      <c r="G5183" s="181"/>
      <c r="H5183" s="181"/>
      <c r="I5183" s="181"/>
      <c r="J5183" s="181"/>
      <c r="K5183" s="625"/>
      <c r="L5183" s="181"/>
    </row>
    <row r="5184" spans="2:12" x14ac:dyDescent="0.25">
      <c r="B5184" s="624"/>
      <c r="C5184" s="181"/>
      <c r="D5184" s="181"/>
      <c r="E5184" s="181"/>
      <c r="F5184" s="181"/>
      <c r="G5184" s="181"/>
      <c r="H5184" s="181"/>
      <c r="I5184" s="181"/>
      <c r="J5184" s="181"/>
      <c r="K5184" s="625"/>
      <c r="L5184" s="181"/>
    </row>
    <row r="5185" spans="2:12" x14ac:dyDescent="0.25">
      <c r="B5185" s="624"/>
      <c r="C5185" s="181"/>
      <c r="D5185" s="181"/>
      <c r="E5185" s="181"/>
      <c r="F5185" s="181"/>
      <c r="G5185" s="181"/>
      <c r="H5185" s="181"/>
      <c r="I5185" s="181"/>
      <c r="J5185" s="181"/>
      <c r="K5185" s="625"/>
      <c r="L5185" s="181"/>
    </row>
    <row r="5186" spans="2:12" x14ac:dyDescent="0.25">
      <c r="B5186" s="624"/>
      <c r="C5186" s="181"/>
      <c r="D5186" s="181"/>
      <c r="E5186" s="181"/>
      <c r="F5186" s="181"/>
      <c r="G5186" s="181"/>
      <c r="H5186" s="181"/>
      <c r="I5186" s="181"/>
      <c r="J5186" s="181"/>
      <c r="K5186" s="625"/>
      <c r="L5186" s="181"/>
    </row>
    <row r="5187" spans="2:12" x14ac:dyDescent="0.25">
      <c r="B5187" s="624"/>
      <c r="C5187" s="181"/>
      <c r="D5187" s="181"/>
      <c r="E5187" s="181"/>
      <c r="F5187" s="181"/>
      <c r="G5187" s="181"/>
      <c r="H5187" s="181"/>
      <c r="I5187" s="181"/>
      <c r="J5187" s="181"/>
      <c r="K5187" s="625"/>
      <c r="L5187" s="181"/>
    </row>
    <row r="5188" spans="2:12" x14ac:dyDescent="0.25">
      <c r="B5188" s="624"/>
      <c r="C5188" s="181"/>
      <c r="D5188" s="181"/>
      <c r="E5188" s="181"/>
      <c r="F5188" s="181"/>
      <c r="G5188" s="181"/>
      <c r="H5188" s="181"/>
      <c r="I5188" s="181"/>
      <c r="J5188" s="181"/>
      <c r="K5188" s="625"/>
      <c r="L5188" s="181"/>
    </row>
    <row r="5189" spans="2:12" x14ac:dyDescent="0.25">
      <c r="B5189" s="624"/>
      <c r="C5189" s="181"/>
      <c r="D5189" s="181"/>
      <c r="E5189" s="181"/>
      <c r="F5189" s="181"/>
      <c r="G5189" s="181"/>
      <c r="H5189" s="181"/>
      <c r="I5189" s="181"/>
      <c r="J5189" s="181"/>
      <c r="K5189" s="625"/>
      <c r="L5189" s="181"/>
    </row>
    <row r="5190" spans="2:12" x14ac:dyDescent="0.25">
      <c r="B5190" s="624"/>
      <c r="C5190" s="181"/>
      <c r="D5190" s="181"/>
      <c r="E5190" s="181"/>
      <c r="F5190" s="181"/>
      <c r="G5190" s="181"/>
      <c r="H5190" s="181"/>
      <c r="I5190" s="181"/>
      <c r="J5190" s="181"/>
      <c r="K5190" s="625"/>
      <c r="L5190" s="181"/>
    </row>
    <row r="5191" spans="2:12" x14ac:dyDescent="0.25">
      <c r="B5191" s="624"/>
      <c r="C5191" s="181"/>
      <c r="D5191" s="181"/>
      <c r="E5191" s="181"/>
      <c r="F5191" s="181"/>
      <c r="G5191" s="181"/>
      <c r="H5191" s="181"/>
      <c r="I5191" s="181"/>
      <c r="J5191" s="181"/>
      <c r="K5191" s="625"/>
      <c r="L5191" s="181"/>
    </row>
    <row r="5192" spans="2:12" x14ac:dyDescent="0.25">
      <c r="B5192" s="624"/>
      <c r="C5192" s="181"/>
      <c r="D5192" s="181"/>
      <c r="E5192" s="181"/>
      <c r="F5192" s="181"/>
      <c r="G5192" s="181"/>
      <c r="H5192" s="181"/>
      <c r="I5192" s="181"/>
      <c r="J5192" s="181"/>
      <c r="K5192" s="625"/>
      <c r="L5192" s="181"/>
    </row>
    <row r="5193" spans="2:12" x14ac:dyDescent="0.25">
      <c r="B5193" s="624"/>
      <c r="C5193" s="181"/>
      <c r="D5193" s="181"/>
      <c r="E5193" s="181"/>
      <c r="F5193" s="181"/>
      <c r="G5193" s="181"/>
      <c r="H5193" s="181"/>
      <c r="I5193" s="181"/>
      <c r="J5193" s="181"/>
      <c r="K5193" s="625"/>
      <c r="L5193" s="181"/>
    </row>
    <row r="5194" spans="2:12" x14ac:dyDescent="0.25">
      <c r="B5194" s="624"/>
      <c r="C5194" s="181"/>
      <c r="D5194" s="181"/>
      <c r="E5194" s="181"/>
      <c r="F5194" s="181"/>
      <c r="G5194" s="181"/>
      <c r="H5194" s="181"/>
      <c r="I5194" s="181"/>
      <c r="J5194" s="181"/>
      <c r="K5194" s="625"/>
      <c r="L5194" s="181"/>
    </row>
    <row r="5195" spans="2:12" x14ac:dyDescent="0.25">
      <c r="B5195" s="624"/>
      <c r="C5195" s="181"/>
      <c r="D5195" s="181"/>
      <c r="E5195" s="181"/>
      <c r="F5195" s="181"/>
      <c r="G5195" s="181"/>
      <c r="H5195" s="181"/>
      <c r="I5195" s="181"/>
      <c r="J5195" s="181"/>
      <c r="K5195" s="625"/>
      <c r="L5195" s="181"/>
    </row>
    <row r="5196" spans="2:12" x14ac:dyDescent="0.25">
      <c r="B5196" s="624"/>
      <c r="C5196" s="181"/>
      <c r="D5196" s="181"/>
      <c r="E5196" s="181"/>
      <c r="F5196" s="181"/>
      <c r="G5196" s="181"/>
      <c r="H5196" s="181"/>
      <c r="I5196" s="181"/>
      <c r="J5196" s="181"/>
      <c r="K5196" s="625"/>
      <c r="L5196" s="181"/>
    </row>
    <row r="5197" spans="2:12" x14ac:dyDescent="0.25">
      <c r="B5197" s="624"/>
      <c r="C5197" s="181"/>
      <c r="D5197" s="181"/>
      <c r="E5197" s="181"/>
      <c r="F5197" s="181"/>
      <c r="G5197" s="181"/>
      <c r="H5197" s="181"/>
      <c r="I5197" s="181"/>
      <c r="J5197" s="181"/>
      <c r="K5197" s="625"/>
      <c r="L5197" s="181"/>
    </row>
    <row r="5198" spans="2:12" x14ac:dyDescent="0.25">
      <c r="B5198" s="624"/>
      <c r="C5198" s="181"/>
      <c r="D5198" s="181"/>
      <c r="E5198" s="181"/>
      <c r="F5198" s="181"/>
      <c r="G5198" s="181"/>
      <c r="H5198" s="181"/>
      <c r="I5198" s="181"/>
      <c r="J5198" s="181"/>
      <c r="K5198" s="625"/>
      <c r="L5198" s="181"/>
    </row>
    <row r="5199" spans="2:12" x14ac:dyDescent="0.25">
      <c r="B5199" s="624"/>
      <c r="C5199" s="181"/>
      <c r="D5199" s="181"/>
      <c r="E5199" s="181"/>
      <c r="F5199" s="181"/>
      <c r="G5199" s="181"/>
      <c r="H5199" s="181"/>
      <c r="I5199" s="181"/>
      <c r="J5199" s="181"/>
      <c r="K5199" s="625"/>
      <c r="L5199" s="181"/>
    </row>
    <row r="5200" spans="2:12" x14ac:dyDescent="0.25">
      <c r="B5200" s="624"/>
      <c r="C5200" s="181"/>
      <c r="D5200" s="181"/>
      <c r="E5200" s="181"/>
      <c r="F5200" s="181"/>
      <c r="G5200" s="181"/>
      <c r="H5200" s="181"/>
      <c r="I5200" s="181"/>
      <c r="J5200" s="181"/>
      <c r="K5200" s="625"/>
      <c r="L5200" s="181"/>
    </row>
    <row r="5201" spans="2:12" x14ac:dyDescent="0.25">
      <c r="B5201" s="624"/>
      <c r="C5201" s="181"/>
      <c r="D5201" s="181"/>
      <c r="E5201" s="181"/>
      <c r="F5201" s="181"/>
      <c r="G5201" s="181"/>
      <c r="H5201" s="181"/>
      <c r="I5201" s="181"/>
      <c r="J5201" s="181"/>
      <c r="K5201" s="625"/>
      <c r="L5201" s="181"/>
    </row>
    <row r="5202" spans="2:12" x14ac:dyDescent="0.25">
      <c r="B5202" s="624"/>
      <c r="C5202" s="181"/>
      <c r="D5202" s="181"/>
      <c r="E5202" s="181"/>
      <c r="F5202" s="181"/>
      <c r="G5202" s="181"/>
      <c r="H5202" s="181"/>
      <c r="I5202" s="181"/>
      <c r="J5202" s="181"/>
      <c r="K5202" s="625"/>
      <c r="L5202" s="181"/>
    </row>
    <row r="5203" spans="2:12" x14ac:dyDescent="0.25">
      <c r="B5203" s="624"/>
      <c r="C5203" s="181"/>
      <c r="D5203" s="181"/>
      <c r="E5203" s="181"/>
      <c r="F5203" s="181"/>
      <c r="G5203" s="181"/>
      <c r="H5203" s="181"/>
      <c r="I5203" s="181"/>
      <c r="J5203" s="181"/>
      <c r="K5203" s="625"/>
      <c r="L5203" s="181"/>
    </row>
    <row r="5204" spans="2:12" x14ac:dyDescent="0.25">
      <c r="B5204" s="624"/>
      <c r="C5204" s="181"/>
      <c r="D5204" s="181"/>
      <c r="E5204" s="181"/>
      <c r="F5204" s="181"/>
      <c r="G5204" s="181"/>
      <c r="H5204" s="181"/>
      <c r="I5204" s="181"/>
      <c r="J5204" s="181"/>
      <c r="K5204" s="625"/>
      <c r="L5204" s="181"/>
    </row>
    <row r="5205" spans="2:12" x14ac:dyDescent="0.25">
      <c r="B5205" s="624"/>
      <c r="C5205" s="181"/>
      <c r="D5205" s="181"/>
      <c r="E5205" s="181"/>
      <c r="F5205" s="181"/>
      <c r="G5205" s="181"/>
      <c r="H5205" s="181"/>
      <c r="I5205" s="181"/>
      <c r="J5205" s="181"/>
      <c r="K5205" s="625"/>
      <c r="L5205" s="181"/>
    </row>
    <row r="5206" spans="2:12" x14ac:dyDescent="0.25">
      <c r="B5206" s="624"/>
      <c r="C5206" s="181"/>
      <c r="D5206" s="181"/>
      <c r="E5206" s="181"/>
      <c r="F5206" s="181"/>
      <c r="G5206" s="181"/>
      <c r="H5206" s="181"/>
      <c r="I5206" s="181"/>
      <c r="J5206" s="181"/>
      <c r="K5206" s="625"/>
      <c r="L5206" s="181"/>
    </row>
    <row r="5207" spans="2:12" x14ac:dyDescent="0.25">
      <c r="B5207" s="624"/>
      <c r="C5207" s="181"/>
      <c r="D5207" s="181"/>
      <c r="E5207" s="181"/>
      <c r="F5207" s="181"/>
      <c r="G5207" s="181"/>
      <c r="H5207" s="181"/>
      <c r="I5207" s="181"/>
      <c r="J5207" s="181"/>
      <c r="K5207" s="625"/>
      <c r="L5207" s="181"/>
    </row>
    <row r="5208" spans="2:12" x14ac:dyDescent="0.25">
      <c r="B5208" s="624"/>
      <c r="C5208" s="181"/>
      <c r="D5208" s="181"/>
      <c r="E5208" s="181"/>
      <c r="F5208" s="181"/>
      <c r="G5208" s="181"/>
      <c r="H5208" s="181"/>
      <c r="I5208" s="181"/>
      <c r="J5208" s="181"/>
      <c r="K5208" s="625"/>
      <c r="L5208" s="181"/>
    </row>
    <row r="5209" spans="2:12" x14ac:dyDescent="0.25">
      <c r="B5209" s="624"/>
      <c r="C5209" s="181"/>
      <c r="D5209" s="181"/>
      <c r="E5209" s="181"/>
      <c r="F5209" s="181"/>
      <c r="G5209" s="181"/>
      <c r="H5209" s="181"/>
      <c r="I5209" s="181"/>
      <c r="J5209" s="181"/>
      <c r="K5209" s="625"/>
      <c r="L5209" s="181"/>
    </row>
    <row r="5210" spans="2:12" x14ac:dyDescent="0.25">
      <c r="B5210" s="624"/>
      <c r="C5210" s="181"/>
      <c r="D5210" s="181"/>
      <c r="E5210" s="181"/>
      <c r="F5210" s="181"/>
      <c r="G5210" s="181"/>
      <c r="H5210" s="181"/>
      <c r="I5210" s="181"/>
      <c r="J5210" s="181"/>
      <c r="K5210" s="625"/>
      <c r="L5210" s="181"/>
    </row>
    <row r="5211" spans="2:12" x14ac:dyDescent="0.25">
      <c r="B5211" s="624"/>
      <c r="C5211" s="181"/>
      <c r="D5211" s="181"/>
      <c r="E5211" s="181"/>
      <c r="F5211" s="181"/>
      <c r="G5211" s="181"/>
      <c r="H5211" s="181"/>
      <c r="I5211" s="181"/>
      <c r="J5211" s="181"/>
      <c r="K5211" s="625"/>
      <c r="L5211" s="181"/>
    </row>
    <row r="5212" spans="2:12" x14ac:dyDescent="0.25">
      <c r="B5212" s="624"/>
      <c r="C5212" s="181"/>
      <c r="D5212" s="181"/>
      <c r="E5212" s="181"/>
      <c r="F5212" s="181"/>
      <c r="G5212" s="181"/>
      <c r="H5212" s="181"/>
      <c r="I5212" s="181"/>
      <c r="J5212" s="181"/>
      <c r="K5212" s="625"/>
      <c r="L5212" s="181"/>
    </row>
    <row r="5213" spans="2:12" x14ac:dyDescent="0.25">
      <c r="B5213" s="624"/>
      <c r="C5213" s="181"/>
      <c r="D5213" s="181"/>
      <c r="E5213" s="181"/>
      <c r="F5213" s="181"/>
      <c r="G5213" s="181"/>
      <c r="H5213" s="181"/>
      <c r="I5213" s="181"/>
      <c r="J5213" s="181"/>
      <c r="K5213" s="625"/>
      <c r="L5213" s="181"/>
    </row>
    <row r="5214" spans="2:12" x14ac:dyDescent="0.25">
      <c r="B5214" s="624"/>
      <c r="C5214" s="181"/>
      <c r="D5214" s="181"/>
      <c r="E5214" s="181"/>
      <c r="F5214" s="181"/>
      <c r="G5214" s="181"/>
      <c r="H5214" s="181"/>
      <c r="I5214" s="181"/>
      <c r="J5214" s="181"/>
      <c r="K5214" s="625"/>
      <c r="L5214" s="181"/>
    </row>
    <row r="5215" spans="2:12" x14ac:dyDescent="0.25">
      <c r="B5215" s="624"/>
      <c r="C5215" s="181"/>
      <c r="D5215" s="181"/>
      <c r="E5215" s="181"/>
      <c r="F5215" s="181"/>
      <c r="G5215" s="181"/>
      <c r="H5215" s="181"/>
      <c r="I5215" s="181"/>
      <c r="J5215" s="181"/>
      <c r="K5215" s="625"/>
      <c r="L5215" s="181"/>
    </row>
    <row r="5216" spans="2:12" x14ac:dyDescent="0.25">
      <c r="B5216" s="624"/>
      <c r="C5216" s="181"/>
      <c r="D5216" s="181"/>
      <c r="E5216" s="181"/>
      <c r="F5216" s="181"/>
      <c r="G5216" s="181"/>
      <c r="H5216" s="181"/>
      <c r="I5216" s="181"/>
      <c r="J5216" s="181"/>
      <c r="K5216" s="625"/>
      <c r="L5216" s="181"/>
    </row>
    <row r="5217" spans="2:12" x14ac:dyDescent="0.25">
      <c r="B5217" s="624"/>
      <c r="C5217" s="181"/>
      <c r="D5217" s="181"/>
      <c r="E5217" s="181"/>
      <c r="F5217" s="181"/>
      <c r="G5217" s="181"/>
      <c r="H5217" s="181"/>
      <c r="I5217" s="181"/>
      <c r="J5217" s="181"/>
      <c r="K5217" s="625"/>
      <c r="L5217" s="181"/>
    </row>
    <row r="5218" spans="2:12" x14ac:dyDescent="0.25">
      <c r="B5218" s="624"/>
      <c r="C5218" s="181"/>
      <c r="D5218" s="181"/>
      <c r="E5218" s="181"/>
      <c r="F5218" s="181"/>
      <c r="G5218" s="181"/>
      <c r="H5218" s="181"/>
      <c r="I5218" s="181"/>
      <c r="J5218" s="181"/>
      <c r="K5218" s="625"/>
      <c r="L5218" s="181"/>
    </row>
    <row r="5219" spans="2:12" x14ac:dyDescent="0.25">
      <c r="B5219" s="624"/>
      <c r="C5219" s="181"/>
      <c r="D5219" s="181"/>
      <c r="E5219" s="181"/>
      <c r="F5219" s="181"/>
      <c r="G5219" s="181"/>
      <c r="H5219" s="181"/>
      <c r="I5219" s="181"/>
      <c r="J5219" s="181"/>
      <c r="K5219" s="625"/>
      <c r="L5219" s="181"/>
    </row>
    <row r="5220" spans="2:12" x14ac:dyDescent="0.25">
      <c r="B5220" s="624"/>
      <c r="C5220" s="181"/>
      <c r="D5220" s="181"/>
      <c r="E5220" s="181"/>
      <c r="F5220" s="181"/>
      <c r="G5220" s="181"/>
      <c r="H5220" s="181"/>
      <c r="I5220" s="181"/>
      <c r="J5220" s="181"/>
      <c r="K5220" s="625"/>
      <c r="L5220" s="181"/>
    </row>
    <row r="5221" spans="2:12" x14ac:dyDescent="0.25">
      <c r="B5221" s="624"/>
      <c r="C5221" s="181"/>
      <c r="D5221" s="181"/>
      <c r="E5221" s="181"/>
      <c r="F5221" s="181"/>
      <c r="G5221" s="181"/>
      <c r="H5221" s="181"/>
      <c r="I5221" s="181"/>
      <c r="J5221" s="181"/>
      <c r="K5221" s="625"/>
      <c r="L5221" s="181"/>
    </row>
    <row r="5222" spans="2:12" x14ac:dyDescent="0.25">
      <c r="B5222" s="624"/>
      <c r="C5222" s="181"/>
      <c r="D5222" s="181"/>
      <c r="E5222" s="181"/>
      <c r="F5222" s="181"/>
      <c r="G5222" s="181"/>
      <c r="H5222" s="181"/>
      <c r="I5222" s="181"/>
      <c r="J5222" s="181"/>
      <c r="K5222" s="625"/>
      <c r="L5222" s="181"/>
    </row>
    <row r="5223" spans="2:12" x14ac:dyDescent="0.25">
      <c r="B5223" s="624"/>
      <c r="C5223" s="181"/>
      <c r="D5223" s="181"/>
      <c r="E5223" s="181"/>
      <c r="F5223" s="181"/>
      <c r="G5223" s="181"/>
      <c r="H5223" s="181"/>
      <c r="I5223" s="181"/>
      <c r="J5223" s="181"/>
      <c r="K5223" s="625"/>
      <c r="L5223" s="181"/>
    </row>
    <row r="5224" spans="2:12" x14ac:dyDescent="0.25">
      <c r="B5224" s="624"/>
      <c r="C5224" s="181"/>
      <c r="D5224" s="181"/>
      <c r="E5224" s="181"/>
      <c r="F5224" s="181"/>
      <c r="G5224" s="181"/>
      <c r="H5224" s="181"/>
      <c r="I5224" s="181"/>
      <c r="J5224" s="181"/>
      <c r="K5224" s="625"/>
      <c r="L5224" s="181"/>
    </row>
    <row r="5225" spans="2:12" x14ac:dyDescent="0.25">
      <c r="B5225" s="624"/>
      <c r="C5225" s="181"/>
      <c r="D5225" s="181"/>
      <c r="E5225" s="181"/>
      <c r="F5225" s="181"/>
      <c r="G5225" s="181"/>
      <c r="H5225" s="181"/>
      <c r="I5225" s="181"/>
      <c r="J5225" s="181"/>
      <c r="K5225" s="625"/>
      <c r="L5225" s="181"/>
    </row>
    <row r="5226" spans="2:12" x14ac:dyDescent="0.25">
      <c r="B5226" s="624"/>
      <c r="C5226" s="181"/>
      <c r="D5226" s="181"/>
      <c r="E5226" s="181"/>
      <c r="F5226" s="181"/>
      <c r="G5226" s="181"/>
      <c r="H5226" s="181"/>
      <c r="I5226" s="181"/>
      <c r="J5226" s="181"/>
      <c r="K5226" s="625"/>
      <c r="L5226" s="181"/>
    </row>
    <row r="5227" spans="2:12" x14ac:dyDescent="0.25">
      <c r="B5227" s="624"/>
      <c r="C5227" s="181"/>
      <c r="D5227" s="181"/>
      <c r="E5227" s="181"/>
      <c r="F5227" s="181"/>
      <c r="G5227" s="181"/>
      <c r="H5227" s="181"/>
      <c r="I5227" s="181"/>
      <c r="J5227" s="181"/>
      <c r="K5227" s="625"/>
      <c r="L5227" s="181"/>
    </row>
    <row r="5228" spans="2:12" x14ac:dyDescent="0.25">
      <c r="B5228" s="624"/>
      <c r="C5228" s="181"/>
      <c r="D5228" s="181"/>
      <c r="E5228" s="181"/>
      <c r="F5228" s="181"/>
      <c r="G5228" s="181"/>
      <c r="H5228" s="181"/>
      <c r="I5228" s="181"/>
      <c r="J5228" s="181"/>
      <c r="K5228" s="625"/>
      <c r="L5228" s="181"/>
    </row>
    <row r="5229" spans="2:12" x14ac:dyDescent="0.25">
      <c r="B5229" s="624"/>
      <c r="C5229" s="181"/>
      <c r="D5229" s="181"/>
      <c r="E5229" s="181"/>
      <c r="F5229" s="181"/>
      <c r="G5229" s="181"/>
      <c r="H5229" s="181"/>
      <c r="I5229" s="181"/>
      <c r="J5229" s="181"/>
      <c r="K5229" s="625"/>
      <c r="L5229" s="181"/>
    </row>
    <row r="5230" spans="2:12" x14ac:dyDescent="0.25">
      <c r="B5230" s="624"/>
      <c r="C5230" s="181"/>
      <c r="D5230" s="181"/>
      <c r="E5230" s="181"/>
      <c r="F5230" s="181"/>
      <c r="G5230" s="181"/>
      <c r="H5230" s="181"/>
      <c r="I5230" s="181"/>
      <c r="J5230" s="181"/>
      <c r="K5230" s="625"/>
      <c r="L5230" s="181"/>
    </row>
    <row r="5231" spans="2:12" x14ac:dyDescent="0.25">
      <c r="B5231" s="624"/>
      <c r="C5231" s="181"/>
      <c r="D5231" s="181"/>
      <c r="E5231" s="181"/>
      <c r="F5231" s="181"/>
      <c r="G5231" s="181"/>
      <c r="H5231" s="181"/>
      <c r="I5231" s="181"/>
      <c r="J5231" s="181"/>
      <c r="K5231" s="625"/>
      <c r="L5231" s="181"/>
    </row>
    <row r="5232" spans="2:12" x14ac:dyDescent="0.25">
      <c r="B5232" s="624"/>
      <c r="C5232" s="181"/>
      <c r="D5232" s="181"/>
      <c r="E5232" s="181"/>
      <c r="F5232" s="181"/>
      <c r="G5232" s="181"/>
      <c r="H5232" s="181"/>
      <c r="I5232" s="181"/>
      <c r="J5232" s="181"/>
      <c r="K5232" s="625"/>
      <c r="L5232" s="181"/>
    </row>
    <row r="5233" spans="2:12" x14ac:dyDescent="0.25">
      <c r="B5233" s="624"/>
      <c r="C5233" s="181"/>
      <c r="D5233" s="181"/>
      <c r="E5233" s="181"/>
      <c r="F5233" s="181"/>
      <c r="G5233" s="181"/>
      <c r="H5233" s="181"/>
      <c r="I5233" s="181"/>
      <c r="J5233" s="181"/>
      <c r="K5233" s="625"/>
      <c r="L5233" s="181"/>
    </row>
    <row r="5234" spans="2:12" x14ac:dyDescent="0.25">
      <c r="B5234" s="624"/>
      <c r="C5234" s="181"/>
      <c r="D5234" s="181"/>
      <c r="E5234" s="181"/>
      <c r="F5234" s="181"/>
      <c r="G5234" s="181"/>
      <c r="H5234" s="181"/>
      <c r="I5234" s="181"/>
      <c r="J5234" s="181"/>
      <c r="K5234" s="625"/>
      <c r="L5234" s="181"/>
    </row>
    <row r="5235" spans="2:12" x14ac:dyDescent="0.25">
      <c r="B5235" s="624"/>
      <c r="C5235" s="181"/>
      <c r="D5235" s="181"/>
      <c r="E5235" s="181"/>
      <c r="F5235" s="181"/>
      <c r="G5235" s="181"/>
      <c r="H5235" s="181"/>
      <c r="I5235" s="181"/>
      <c r="J5235" s="181"/>
      <c r="K5235" s="625"/>
      <c r="L5235" s="181"/>
    </row>
    <row r="5236" spans="2:12" x14ac:dyDescent="0.25">
      <c r="B5236" s="624"/>
      <c r="C5236" s="181"/>
      <c r="D5236" s="181"/>
      <c r="E5236" s="181"/>
      <c r="F5236" s="181"/>
      <c r="G5236" s="181"/>
      <c r="H5236" s="181"/>
      <c r="I5236" s="181"/>
      <c r="J5236" s="181"/>
      <c r="K5236" s="625"/>
      <c r="L5236" s="181"/>
    </row>
    <row r="5237" spans="2:12" x14ac:dyDescent="0.25">
      <c r="B5237" s="624"/>
      <c r="C5237" s="181"/>
      <c r="D5237" s="181"/>
      <c r="E5237" s="181"/>
      <c r="F5237" s="181"/>
      <c r="G5237" s="181"/>
      <c r="H5237" s="181"/>
      <c r="I5237" s="181"/>
      <c r="J5237" s="181"/>
      <c r="K5237" s="625"/>
      <c r="L5237" s="181"/>
    </row>
    <row r="5238" spans="2:12" x14ac:dyDescent="0.25">
      <c r="B5238" s="624"/>
      <c r="C5238" s="181"/>
      <c r="D5238" s="181"/>
      <c r="E5238" s="181"/>
      <c r="F5238" s="181"/>
      <c r="G5238" s="181"/>
      <c r="H5238" s="181"/>
      <c r="I5238" s="181"/>
      <c r="J5238" s="181"/>
      <c r="K5238" s="625"/>
      <c r="L5238" s="181"/>
    </row>
    <row r="5239" spans="2:12" x14ac:dyDescent="0.25">
      <c r="B5239" s="624"/>
      <c r="C5239" s="181"/>
      <c r="D5239" s="181"/>
      <c r="E5239" s="181"/>
      <c r="F5239" s="181"/>
      <c r="G5239" s="181"/>
      <c r="H5239" s="181"/>
      <c r="I5239" s="181"/>
      <c r="J5239" s="181"/>
      <c r="K5239" s="625"/>
      <c r="L5239" s="181"/>
    </row>
    <row r="5240" spans="2:12" x14ac:dyDescent="0.25">
      <c r="B5240" s="624"/>
      <c r="C5240" s="181"/>
      <c r="D5240" s="181"/>
      <c r="E5240" s="181"/>
      <c r="F5240" s="181"/>
      <c r="G5240" s="181"/>
      <c r="H5240" s="181"/>
      <c r="I5240" s="181"/>
      <c r="J5240" s="181"/>
      <c r="K5240" s="625"/>
      <c r="L5240" s="181"/>
    </row>
    <row r="5241" spans="2:12" x14ac:dyDescent="0.25">
      <c r="B5241" s="624"/>
      <c r="C5241" s="181"/>
      <c r="D5241" s="181"/>
      <c r="E5241" s="181"/>
      <c r="F5241" s="181"/>
      <c r="G5241" s="181"/>
      <c r="H5241" s="181"/>
      <c r="I5241" s="181"/>
      <c r="J5241" s="181"/>
      <c r="K5241" s="625"/>
      <c r="L5241" s="181"/>
    </row>
    <row r="5242" spans="2:12" x14ac:dyDescent="0.25">
      <c r="B5242" s="624"/>
      <c r="C5242" s="181"/>
      <c r="D5242" s="181"/>
      <c r="E5242" s="181"/>
      <c r="F5242" s="181"/>
      <c r="G5242" s="181"/>
      <c r="H5242" s="181"/>
      <c r="I5242" s="181"/>
      <c r="J5242" s="181"/>
      <c r="K5242" s="625"/>
      <c r="L5242" s="181"/>
    </row>
    <row r="5243" spans="2:12" x14ac:dyDescent="0.25">
      <c r="B5243" s="624"/>
      <c r="C5243" s="181"/>
      <c r="D5243" s="181"/>
      <c r="E5243" s="181"/>
      <c r="F5243" s="181"/>
      <c r="G5243" s="181"/>
      <c r="H5243" s="181"/>
      <c r="I5243" s="181"/>
      <c r="J5243" s="181"/>
      <c r="K5243" s="625"/>
      <c r="L5243" s="181"/>
    </row>
    <row r="5244" spans="2:12" x14ac:dyDescent="0.25">
      <c r="B5244" s="624"/>
      <c r="C5244" s="181"/>
      <c r="D5244" s="181"/>
      <c r="E5244" s="181"/>
      <c r="F5244" s="181"/>
      <c r="G5244" s="181"/>
      <c r="H5244" s="181"/>
      <c r="I5244" s="181"/>
      <c r="J5244" s="181"/>
      <c r="K5244" s="625"/>
      <c r="L5244" s="181"/>
    </row>
    <row r="5245" spans="2:12" x14ac:dyDescent="0.25">
      <c r="B5245" s="624"/>
      <c r="C5245" s="181"/>
      <c r="D5245" s="181"/>
      <c r="E5245" s="181"/>
      <c r="F5245" s="181"/>
      <c r="G5245" s="181"/>
      <c r="H5245" s="181"/>
      <c r="I5245" s="181"/>
      <c r="J5245" s="181"/>
      <c r="K5245" s="625"/>
      <c r="L5245" s="181"/>
    </row>
    <row r="5246" spans="2:12" x14ac:dyDescent="0.25">
      <c r="B5246" s="624"/>
      <c r="C5246" s="181"/>
      <c r="D5246" s="181"/>
      <c r="E5246" s="181"/>
      <c r="F5246" s="181"/>
      <c r="G5246" s="181"/>
      <c r="H5246" s="181"/>
      <c r="I5246" s="181"/>
      <c r="J5246" s="181"/>
      <c r="K5246" s="625"/>
      <c r="L5246" s="181"/>
    </row>
    <row r="5247" spans="2:12" x14ac:dyDescent="0.25">
      <c r="B5247" s="624"/>
      <c r="C5247" s="181"/>
      <c r="D5247" s="181"/>
      <c r="E5247" s="181"/>
      <c r="F5247" s="181"/>
      <c r="G5247" s="181"/>
      <c r="H5247" s="181"/>
      <c r="I5247" s="181"/>
      <c r="J5247" s="181"/>
      <c r="K5247" s="625"/>
      <c r="L5247" s="181"/>
    </row>
    <row r="5248" spans="2:12" x14ac:dyDescent="0.25">
      <c r="B5248" s="624"/>
      <c r="C5248" s="181"/>
      <c r="D5248" s="181"/>
      <c r="E5248" s="181"/>
      <c r="F5248" s="181"/>
      <c r="G5248" s="181"/>
      <c r="H5248" s="181"/>
      <c r="I5248" s="181"/>
      <c r="J5248" s="181"/>
      <c r="K5248" s="625"/>
      <c r="L5248" s="181"/>
    </row>
    <row r="5249" spans="2:12" x14ac:dyDescent="0.25">
      <c r="B5249" s="624"/>
      <c r="C5249" s="181"/>
      <c r="D5249" s="181"/>
      <c r="E5249" s="181"/>
      <c r="F5249" s="181"/>
      <c r="G5249" s="181"/>
      <c r="H5249" s="181"/>
      <c r="I5249" s="181"/>
      <c r="J5249" s="181"/>
      <c r="K5249" s="625"/>
      <c r="L5249" s="181"/>
    </row>
    <row r="5250" spans="2:12" x14ac:dyDescent="0.25">
      <c r="B5250" s="624"/>
      <c r="C5250" s="181"/>
      <c r="D5250" s="181"/>
      <c r="E5250" s="181"/>
      <c r="F5250" s="181"/>
      <c r="G5250" s="181"/>
      <c r="H5250" s="181"/>
      <c r="I5250" s="181"/>
      <c r="J5250" s="181"/>
      <c r="K5250" s="625"/>
      <c r="L5250" s="181"/>
    </row>
    <row r="5251" spans="2:12" x14ac:dyDescent="0.25">
      <c r="B5251" s="624"/>
      <c r="C5251" s="181"/>
      <c r="D5251" s="181"/>
      <c r="E5251" s="181"/>
      <c r="F5251" s="181"/>
      <c r="G5251" s="181"/>
      <c r="H5251" s="181"/>
      <c r="I5251" s="181"/>
      <c r="J5251" s="181"/>
      <c r="K5251" s="625"/>
      <c r="L5251" s="181"/>
    </row>
    <row r="5252" spans="2:12" x14ac:dyDescent="0.25">
      <c r="B5252" s="624"/>
      <c r="C5252" s="181"/>
      <c r="D5252" s="181"/>
      <c r="E5252" s="181"/>
      <c r="F5252" s="181"/>
      <c r="G5252" s="181"/>
      <c r="H5252" s="181"/>
      <c r="I5252" s="181"/>
      <c r="J5252" s="181"/>
      <c r="K5252" s="625"/>
      <c r="L5252" s="181"/>
    </row>
    <row r="5253" spans="2:12" x14ac:dyDescent="0.25">
      <c r="B5253" s="624"/>
      <c r="C5253" s="181"/>
      <c r="D5253" s="181"/>
      <c r="E5253" s="181"/>
      <c r="F5253" s="181"/>
      <c r="G5253" s="181"/>
      <c r="H5253" s="181"/>
      <c r="I5253" s="181"/>
      <c r="J5253" s="181"/>
      <c r="K5253" s="625"/>
      <c r="L5253" s="181"/>
    </row>
    <row r="5254" spans="2:12" x14ac:dyDescent="0.25">
      <c r="B5254" s="624"/>
      <c r="C5254" s="181"/>
      <c r="D5254" s="181"/>
      <c r="E5254" s="181"/>
      <c r="F5254" s="181"/>
      <c r="G5254" s="181"/>
      <c r="H5254" s="181"/>
      <c r="I5254" s="181"/>
      <c r="J5254" s="181"/>
      <c r="K5254" s="625"/>
      <c r="L5254" s="181"/>
    </row>
    <row r="5255" spans="2:12" x14ac:dyDescent="0.25">
      <c r="B5255" s="624"/>
      <c r="C5255" s="181"/>
      <c r="D5255" s="181"/>
      <c r="E5255" s="181"/>
      <c r="F5255" s="181"/>
      <c r="G5255" s="181"/>
      <c r="H5255" s="181"/>
      <c r="I5255" s="181"/>
      <c r="J5255" s="181"/>
      <c r="K5255" s="625"/>
      <c r="L5255" s="181"/>
    </row>
    <row r="5256" spans="2:12" x14ac:dyDescent="0.25">
      <c r="B5256" s="624"/>
      <c r="C5256" s="181"/>
      <c r="D5256" s="181"/>
      <c r="E5256" s="181"/>
      <c r="F5256" s="181"/>
      <c r="G5256" s="181"/>
      <c r="H5256" s="181"/>
      <c r="I5256" s="181"/>
      <c r="J5256" s="181"/>
      <c r="K5256" s="625"/>
      <c r="L5256" s="181"/>
    </row>
    <row r="5257" spans="2:12" x14ac:dyDescent="0.25">
      <c r="B5257" s="624"/>
      <c r="C5257" s="181"/>
      <c r="D5257" s="181"/>
      <c r="E5257" s="181"/>
      <c r="F5257" s="181"/>
      <c r="G5257" s="181"/>
      <c r="H5257" s="181"/>
      <c r="I5257" s="181"/>
      <c r="J5257" s="181"/>
      <c r="K5257" s="625"/>
      <c r="L5257" s="181"/>
    </row>
    <row r="5258" spans="2:12" x14ac:dyDescent="0.25">
      <c r="B5258" s="624"/>
      <c r="C5258" s="181"/>
      <c r="D5258" s="181"/>
      <c r="E5258" s="181"/>
      <c r="F5258" s="181"/>
      <c r="G5258" s="181"/>
      <c r="H5258" s="181"/>
      <c r="I5258" s="181"/>
      <c r="J5258" s="181"/>
      <c r="K5258" s="625"/>
      <c r="L5258" s="181"/>
    </row>
    <row r="5259" spans="2:12" x14ac:dyDescent="0.25">
      <c r="B5259" s="624"/>
      <c r="C5259" s="181"/>
      <c r="D5259" s="181"/>
      <c r="E5259" s="181"/>
      <c r="F5259" s="181"/>
      <c r="G5259" s="181"/>
      <c r="H5259" s="181"/>
      <c r="I5259" s="181"/>
      <c r="J5259" s="181"/>
      <c r="K5259" s="625"/>
      <c r="L5259" s="181"/>
    </row>
    <row r="5260" spans="2:12" x14ac:dyDescent="0.25">
      <c r="B5260" s="624"/>
      <c r="C5260" s="181"/>
      <c r="D5260" s="181"/>
      <c r="E5260" s="181"/>
      <c r="F5260" s="181"/>
      <c r="G5260" s="181"/>
      <c r="H5260" s="181"/>
      <c r="I5260" s="181"/>
      <c r="J5260" s="181"/>
      <c r="K5260" s="625"/>
      <c r="L5260" s="181"/>
    </row>
    <row r="5261" spans="2:12" x14ac:dyDescent="0.25">
      <c r="B5261" s="624"/>
      <c r="C5261" s="181"/>
      <c r="D5261" s="181"/>
      <c r="E5261" s="181"/>
      <c r="F5261" s="181"/>
      <c r="G5261" s="181"/>
      <c r="H5261" s="181"/>
      <c r="I5261" s="181"/>
      <c r="J5261" s="181"/>
      <c r="K5261" s="625"/>
      <c r="L5261" s="181"/>
    </row>
    <row r="5262" spans="2:12" x14ac:dyDescent="0.25">
      <c r="B5262" s="624"/>
      <c r="C5262" s="181"/>
      <c r="D5262" s="181"/>
      <c r="E5262" s="181"/>
      <c r="F5262" s="181"/>
      <c r="G5262" s="181"/>
      <c r="H5262" s="181"/>
      <c r="I5262" s="181"/>
      <c r="J5262" s="181"/>
      <c r="K5262" s="625"/>
      <c r="L5262" s="181"/>
    </row>
    <row r="5263" spans="2:12" x14ac:dyDescent="0.25">
      <c r="B5263" s="624"/>
      <c r="C5263" s="181"/>
      <c r="D5263" s="181"/>
      <c r="E5263" s="181"/>
      <c r="F5263" s="181"/>
      <c r="G5263" s="181"/>
      <c r="H5263" s="181"/>
      <c r="I5263" s="181"/>
      <c r="J5263" s="181"/>
      <c r="K5263" s="625"/>
      <c r="L5263" s="181"/>
    </row>
    <row r="5264" spans="2:12" x14ac:dyDescent="0.25">
      <c r="B5264" s="624"/>
      <c r="C5264" s="181"/>
      <c r="D5264" s="181"/>
      <c r="E5264" s="181"/>
      <c r="F5264" s="181"/>
      <c r="G5264" s="181"/>
      <c r="H5264" s="181"/>
      <c r="I5264" s="181"/>
      <c r="J5264" s="181"/>
      <c r="K5264" s="625"/>
      <c r="L5264" s="181"/>
    </row>
    <row r="5265" spans="2:12" x14ac:dyDescent="0.25">
      <c r="B5265" s="624"/>
      <c r="C5265" s="181"/>
      <c r="D5265" s="181"/>
      <c r="E5265" s="181"/>
      <c r="F5265" s="181"/>
      <c r="G5265" s="181"/>
      <c r="H5265" s="181"/>
      <c r="I5265" s="181"/>
      <c r="J5265" s="181"/>
      <c r="K5265" s="625"/>
      <c r="L5265" s="181"/>
    </row>
    <row r="5266" spans="2:12" x14ac:dyDescent="0.25">
      <c r="B5266" s="624"/>
      <c r="C5266" s="181"/>
      <c r="D5266" s="181"/>
      <c r="E5266" s="181"/>
      <c r="F5266" s="181"/>
      <c r="G5266" s="181"/>
      <c r="H5266" s="181"/>
      <c r="I5266" s="181"/>
      <c r="J5266" s="181"/>
      <c r="K5266" s="625"/>
      <c r="L5266" s="181"/>
    </row>
    <row r="5267" spans="2:12" x14ac:dyDescent="0.25">
      <c r="B5267" s="624"/>
      <c r="C5267" s="181"/>
      <c r="D5267" s="181"/>
      <c r="E5267" s="181"/>
      <c r="F5267" s="181"/>
      <c r="G5267" s="181"/>
      <c r="H5267" s="181"/>
      <c r="I5267" s="181"/>
      <c r="J5267" s="181"/>
      <c r="K5267" s="625"/>
      <c r="L5267" s="181"/>
    </row>
    <row r="5268" spans="2:12" x14ac:dyDescent="0.25">
      <c r="B5268" s="624"/>
      <c r="C5268" s="181"/>
      <c r="D5268" s="181"/>
      <c r="E5268" s="181"/>
      <c r="F5268" s="181"/>
      <c r="G5268" s="181"/>
      <c r="H5268" s="181"/>
      <c r="I5268" s="181"/>
      <c r="J5268" s="181"/>
      <c r="K5268" s="625"/>
      <c r="L5268" s="181"/>
    </row>
    <row r="5269" spans="2:12" x14ac:dyDescent="0.25">
      <c r="B5269" s="624"/>
      <c r="C5269" s="181"/>
      <c r="D5269" s="181"/>
      <c r="E5269" s="181"/>
      <c r="F5269" s="181"/>
      <c r="G5269" s="181"/>
      <c r="H5269" s="181"/>
      <c r="I5269" s="181"/>
      <c r="J5269" s="181"/>
      <c r="K5269" s="625"/>
      <c r="L5269" s="181"/>
    </row>
    <row r="5270" spans="2:12" x14ac:dyDescent="0.25">
      <c r="B5270" s="624"/>
      <c r="C5270" s="181"/>
      <c r="D5270" s="181"/>
      <c r="E5270" s="181"/>
      <c r="F5270" s="181"/>
      <c r="G5270" s="181"/>
      <c r="H5270" s="181"/>
      <c r="I5270" s="181"/>
      <c r="J5270" s="181"/>
      <c r="K5270" s="625"/>
      <c r="L5270" s="181"/>
    </row>
    <row r="5271" spans="2:12" x14ac:dyDescent="0.25">
      <c r="B5271" s="624"/>
      <c r="C5271" s="181"/>
      <c r="D5271" s="181"/>
      <c r="E5271" s="181"/>
      <c r="F5271" s="181"/>
      <c r="G5271" s="181"/>
      <c r="H5271" s="181"/>
      <c r="I5271" s="181"/>
      <c r="J5271" s="181"/>
      <c r="K5271" s="625"/>
      <c r="L5271" s="181"/>
    </row>
    <row r="5272" spans="2:12" x14ac:dyDescent="0.25">
      <c r="B5272" s="624"/>
      <c r="C5272" s="181"/>
      <c r="D5272" s="181"/>
      <c r="E5272" s="181"/>
      <c r="F5272" s="181"/>
      <c r="G5272" s="181"/>
      <c r="H5272" s="181"/>
      <c r="I5272" s="181"/>
      <c r="J5272" s="181"/>
      <c r="K5272" s="625"/>
      <c r="L5272" s="181"/>
    </row>
    <row r="5273" spans="2:12" x14ac:dyDescent="0.25">
      <c r="B5273" s="624"/>
      <c r="C5273" s="181"/>
      <c r="D5273" s="181"/>
      <c r="E5273" s="181"/>
      <c r="F5273" s="181"/>
      <c r="G5273" s="181"/>
      <c r="H5273" s="181"/>
      <c r="I5273" s="181"/>
      <c r="J5273" s="181"/>
      <c r="K5273" s="625"/>
      <c r="L5273" s="181"/>
    </row>
    <row r="5274" spans="2:12" x14ac:dyDescent="0.25">
      <c r="B5274" s="624"/>
      <c r="C5274" s="181"/>
      <c r="D5274" s="181"/>
      <c r="E5274" s="181"/>
      <c r="F5274" s="181"/>
      <c r="G5274" s="181"/>
      <c r="H5274" s="181"/>
      <c r="I5274" s="181"/>
      <c r="J5274" s="181"/>
      <c r="K5274" s="625"/>
      <c r="L5274" s="181"/>
    </row>
    <row r="5275" spans="2:12" x14ac:dyDescent="0.25">
      <c r="B5275" s="624"/>
      <c r="C5275" s="181"/>
      <c r="D5275" s="181"/>
      <c r="E5275" s="181"/>
      <c r="F5275" s="181"/>
      <c r="G5275" s="181"/>
      <c r="H5275" s="181"/>
      <c r="I5275" s="181"/>
      <c r="J5275" s="181"/>
      <c r="K5275" s="625"/>
      <c r="L5275" s="181"/>
    </row>
    <row r="5276" spans="2:12" x14ac:dyDescent="0.25">
      <c r="B5276" s="624"/>
      <c r="C5276" s="181"/>
      <c r="D5276" s="181"/>
      <c r="E5276" s="181"/>
      <c r="F5276" s="181"/>
      <c r="G5276" s="181"/>
      <c r="H5276" s="181"/>
      <c r="I5276" s="181"/>
      <c r="J5276" s="181"/>
      <c r="K5276" s="625"/>
      <c r="L5276" s="181"/>
    </row>
    <row r="5277" spans="2:12" x14ac:dyDescent="0.25">
      <c r="B5277" s="624"/>
      <c r="C5277" s="181"/>
      <c r="D5277" s="181"/>
      <c r="E5277" s="181"/>
      <c r="F5277" s="181"/>
      <c r="G5277" s="181"/>
      <c r="H5277" s="181"/>
      <c r="I5277" s="181"/>
      <c r="J5277" s="181"/>
      <c r="K5277" s="625"/>
      <c r="L5277" s="181"/>
    </row>
    <row r="5278" spans="2:12" x14ac:dyDescent="0.25">
      <c r="B5278" s="624"/>
      <c r="C5278" s="181"/>
      <c r="D5278" s="181"/>
      <c r="E5278" s="181"/>
      <c r="F5278" s="181"/>
      <c r="G5278" s="181"/>
      <c r="H5278" s="181"/>
      <c r="I5278" s="181"/>
      <c r="J5278" s="181"/>
      <c r="K5278" s="625"/>
      <c r="L5278" s="181"/>
    </row>
    <row r="5279" spans="2:12" x14ac:dyDescent="0.25">
      <c r="B5279" s="624"/>
      <c r="C5279" s="181"/>
      <c r="D5279" s="181"/>
      <c r="E5279" s="181"/>
      <c r="F5279" s="181"/>
      <c r="G5279" s="181"/>
      <c r="H5279" s="181"/>
      <c r="I5279" s="181"/>
      <c r="J5279" s="181"/>
      <c r="K5279" s="625"/>
      <c r="L5279" s="181"/>
    </row>
    <row r="5280" spans="2:12" x14ac:dyDescent="0.25">
      <c r="B5280" s="624"/>
      <c r="C5280" s="181"/>
      <c r="D5280" s="181"/>
      <c r="E5280" s="181"/>
      <c r="F5280" s="181"/>
      <c r="G5280" s="181"/>
      <c r="H5280" s="181"/>
      <c r="I5280" s="181"/>
      <c r="J5280" s="181"/>
      <c r="K5280" s="625"/>
      <c r="L5280" s="181"/>
    </row>
    <row r="5281" spans="2:12" x14ac:dyDescent="0.25">
      <c r="B5281" s="624"/>
      <c r="C5281" s="181"/>
      <c r="D5281" s="181"/>
      <c r="E5281" s="181"/>
      <c r="F5281" s="181"/>
      <c r="G5281" s="181"/>
      <c r="H5281" s="181"/>
      <c r="I5281" s="181"/>
      <c r="J5281" s="181"/>
      <c r="K5281" s="625"/>
      <c r="L5281" s="181"/>
    </row>
    <row r="5282" spans="2:12" x14ac:dyDescent="0.25">
      <c r="B5282" s="624"/>
      <c r="C5282" s="181"/>
      <c r="D5282" s="181"/>
      <c r="E5282" s="181"/>
      <c r="F5282" s="181"/>
      <c r="G5282" s="181"/>
      <c r="H5282" s="181"/>
      <c r="I5282" s="181"/>
      <c r="J5282" s="181"/>
      <c r="K5282" s="625"/>
      <c r="L5282" s="181"/>
    </row>
    <row r="5283" spans="2:12" x14ac:dyDescent="0.25">
      <c r="B5283" s="624"/>
      <c r="C5283" s="181"/>
      <c r="D5283" s="181"/>
      <c r="E5283" s="181"/>
      <c r="F5283" s="181"/>
      <c r="G5283" s="181"/>
      <c r="H5283" s="181"/>
      <c r="I5283" s="181"/>
      <c r="J5283" s="181"/>
      <c r="K5283" s="625"/>
      <c r="L5283" s="181"/>
    </row>
    <row r="5284" spans="2:12" x14ac:dyDescent="0.25">
      <c r="B5284" s="624"/>
      <c r="C5284" s="181"/>
      <c r="D5284" s="181"/>
      <c r="E5284" s="181"/>
      <c r="F5284" s="181"/>
      <c r="G5284" s="181"/>
      <c r="H5284" s="181"/>
      <c r="I5284" s="181"/>
      <c r="J5284" s="181"/>
      <c r="K5284" s="625"/>
      <c r="L5284" s="181"/>
    </row>
    <row r="5285" spans="2:12" x14ac:dyDescent="0.25">
      <c r="B5285" s="624"/>
      <c r="C5285" s="181"/>
      <c r="D5285" s="181"/>
      <c r="E5285" s="181"/>
      <c r="F5285" s="181"/>
      <c r="G5285" s="181"/>
      <c r="H5285" s="181"/>
      <c r="I5285" s="181"/>
      <c r="J5285" s="181"/>
      <c r="K5285" s="625"/>
      <c r="L5285" s="181"/>
    </row>
    <row r="5286" spans="2:12" x14ac:dyDescent="0.25">
      <c r="B5286" s="624"/>
      <c r="C5286" s="181"/>
      <c r="D5286" s="181"/>
      <c r="E5286" s="181"/>
      <c r="F5286" s="181"/>
      <c r="G5286" s="181"/>
      <c r="H5286" s="181"/>
      <c r="I5286" s="181"/>
      <c r="J5286" s="181"/>
      <c r="K5286" s="625"/>
      <c r="L5286" s="181"/>
    </row>
    <row r="5287" spans="2:12" x14ac:dyDescent="0.25">
      <c r="B5287" s="624"/>
      <c r="C5287" s="181"/>
      <c r="D5287" s="181"/>
      <c r="E5287" s="181"/>
      <c r="F5287" s="181"/>
      <c r="G5287" s="181"/>
      <c r="H5287" s="181"/>
      <c r="I5287" s="181"/>
      <c r="J5287" s="181"/>
      <c r="K5287" s="625"/>
      <c r="L5287" s="181"/>
    </row>
    <row r="5288" spans="2:12" x14ac:dyDescent="0.25">
      <c r="B5288" s="624"/>
      <c r="C5288" s="181"/>
      <c r="D5288" s="181"/>
      <c r="E5288" s="181"/>
      <c r="F5288" s="181"/>
      <c r="G5288" s="181"/>
      <c r="H5288" s="181"/>
      <c r="I5288" s="181"/>
      <c r="J5288" s="181"/>
      <c r="K5288" s="625"/>
      <c r="L5288" s="181"/>
    </row>
    <row r="5289" spans="2:12" x14ac:dyDescent="0.25">
      <c r="B5289" s="624"/>
      <c r="C5289" s="181"/>
      <c r="D5289" s="181"/>
      <c r="E5289" s="181"/>
      <c r="F5289" s="181"/>
      <c r="G5289" s="181"/>
      <c r="H5289" s="181"/>
      <c r="I5289" s="181"/>
      <c r="J5289" s="181"/>
      <c r="K5289" s="625"/>
      <c r="L5289" s="181"/>
    </row>
    <row r="5290" spans="2:12" x14ac:dyDescent="0.25">
      <c r="B5290" s="624"/>
      <c r="C5290" s="181"/>
      <c r="D5290" s="181"/>
      <c r="E5290" s="181"/>
      <c r="F5290" s="181"/>
      <c r="G5290" s="181"/>
      <c r="H5290" s="181"/>
      <c r="I5290" s="181"/>
      <c r="J5290" s="181"/>
      <c r="K5290" s="625"/>
      <c r="L5290" s="181"/>
    </row>
    <row r="5291" spans="2:12" x14ac:dyDescent="0.25">
      <c r="B5291" s="624"/>
      <c r="C5291" s="181"/>
      <c r="D5291" s="181"/>
      <c r="E5291" s="181"/>
      <c r="F5291" s="181"/>
      <c r="G5291" s="181"/>
      <c r="H5291" s="181"/>
      <c r="I5291" s="181"/>
      <c r="J5291" s="181"/>
      <c r="K5291" s="625"/>
      <c r="L5291" s="181"/>
    </row>
    <row r="5292" spans="2:12" x14ac:dyDescent="0.25">
      <c r="B5292" s="624"/>
      <c r="C5292" s="181"/>
      <c r="D5292" s="181"/>
      <c r="E5292" s="181"/>
      <c r="F5292" s="181"/>
      <c r="G5292" s="181"/>
      <c r="H5292" s="181"/>
      <c r="I5292" s="181"/>
      <c r="J5292" s="181"/>
      <c r="K5292" s="625"/>
      <c r="L5292" s="181"/>
    </row>
    <row r="5293" spans="2:12" x14ac:dyDescent="0.25">
      <c r="B5293" s="624"/>
      <c r="C5293" s="181"/>
      <c r="D5293" s="181"/>
      <c r="E5293" s="181"/>
      <c r="F5293" s="181"/>
      <c r="G5293" s="181"/>
      <c r="H5293" s="181"/>
      <c r="I5293" s="181"/>
      <c r="J5293" s="181"/>
      <c r="K5293" s="625"/>
      <c r="L5293" s="181"/>
    </row>
    <row r="5294" spans="2:12" x14ac:dyDescent="0.25">
      <c r="B5294" s="624"/>
      <c r="C5294" s="181"/>
      <c r="D5294" s="181"/>
      <c r="E5294" s="181"/>
      <c r="F5294" s="181"/>
      <c r="G5294" s="181"/>
      <c r="H5294" s="181"/>
      <c r="I5294" s="181"/>
      <c r="J5294" s="181"/>
      <c r="K5294" s="625"/>
      <c r="L5294" s="181"/>
    </row>
    <row r="5295" spans="2:12" x14ac:dyDescent="0.25">
      <c r="B5295" s="624"/>
      <c r="C5295" s="181"/>
      <c r="D5295" s="181"/>
      <c r="E5295" s="181"/>
      <c r="F5295" s="181"/>
      <c r="G5295" s="181"/>
      <c r="H5295" s="181"/>
      <c r="I5295" s="181"/>
      <c r="J5295" s="181"/>
      <c r="K5295" s="625"/>
      <c r="L5295" s="181"/>
    </row>
    <row r="5296" spans="2:12" x14ac:dyDescent="0.25">
      <c r="B5296" s="624"/>
      <c r="C5296" s="181"/>
      <c r="D5296" s="181"/>
      <c r="E5296" s="181"/>
      <c r="F5296" s="181"/>
      <c r="G5296" s="181"/>
      <c r="H5296" s="181"/>
      <c r="I5296" s="181"/>
      <c r="J5296" s="181"/>
      <c r="K5296" s="625"/>
      <c r="L5296" s="181"/>
    </row>
    <row r="5297" spans="2:12" x14ac:dyDescent="0.25">
      <c r="B5297" s="624"/>
      <c r="C5297" s="181"/>
      <c r="D5297" s="181"/>
      <c r="E5297" s="181"/>
      <c r="F5297" s="181"/>
      <c r="G5297" s="181"/>
      <c r="H5297" s="181"/>
      <c r="I5297" s="181"/>
      <c r="J5297" s="181"/>
      <c r="K5297" s="625"/>
      <c r="L5297" s="181"/>
    </row>
    <row r="5298" spans="2:12" x14ac:dyDescent="0.25">
      <c r="B5298" s="624"/>
      <c r="C5298" s="181"/>
      <c r="D5298" s="181"/>
      <c r="E5298" s="181"/>
      <c r="F5298" s="181"/>
      <c r="G5298" s="181"/>
      <c r="H5298" s="181"/>
      <c r="I5298" s="181"/>
      <c r="J5298" s="181"/>
      <c r="K5298" s="625"/>
      <c r="L5298" s="181"/>
    </row>
    <row r="5299" spans="2:12" x14ac:dyDescent="0.25">
      <c r="B5299" s="624"/>
      <c r="C5299" s="181"/>
      <c r="D5299" s="181"/>
      <c r="E5299" s="181"/>
      <c r="F5299" s="181"/>
      <c r="G5299" s="181"/>
      <c r="H5299" s="181"/>
      <c r="I5299" s="181"/>
      <c r="J5299" s="181"/>
      <c r="K5299" s="625"/>
      <c r="L5299" s="181"/>
    </row>
    <row r="5300" spans="2:12" x14ac:dyDescent="0.25">
      <c r="B5300" s="624"/>
      <c r="C5300" s="181"/>
      <c r="D5300" s="181"/>
      <c r="E5300" s="181"/>
      <c r="F5300" s="181"/>
      <c r="G5300" s="181"/>
      <c r="H5300" s="181"/>
      <c r="I5300" s="181"/>
      <c r="J5300" s="181"/>
      <c r="K5300" s="625"/>
      <c r="L5300" s="181"/>
    </row>
    <row r="5301" spans="2:12" x14ac:dyDescent="0.25">
      <c r="B5301" s="624"/>
      <c r="C5301" s="181"/>
      <c r="D5301" s="181"/>
      <c r="E5301" s="181"/>
      <c r="F5301" s="181"/>
      <c r="G5301" s="181"/>
      <c r="H5301" s="181"/>
      <c r="I5301" s="181"/>
      <c r="J5301" s="181"/>
      <c r="K5301" s="625"/>
      <c r="L5301" s="181"/>
    </row>
    <row r="5302" spans="2:12" x14ac:dyDescent="0.25">
      <c r="B5302" s="624"/>
      <c r="C5302" s="181"/>
      <c r="D5302" s="181"/>
      <c r="E5302" s="181"/>
      <c r="F5302" s="181"/>
      <c r="G5302" s="181"/>
      <c r="H5302" s="181"/>
      <c r="I5302" s="181"/>
      <c r="J5302" s="181"/>
      <c r="K5302" s="625"/>
      <c r="L5302" s="181"/>
    </row>
    <row r="5303" spans="2:12" x14ac:dyDescent="0.25">
      <c r="B5303" s="624"/>
      <c r="C5303" s="181"/>
      <c r="D5303" s="181"/>
      <c r="E5303" s="181"/>
      <c r="F5303" s="181"/>
      <c r="G5303" s="181"/>
      <c r="H5303" s="181"/>
      <c r="I5303" s="181"/>
      <c r="J5303" s="181"/>
      <c r="K5303" s="625"/>
      <c r="L5303" s="181"/>
    </row>
    <row r="5304" spans="2:12" x14ac:dyDescent="0.25">
      <c r="B5304" s="624"/>
      <c r="C5304" s="181"/>
      <c r="D5304" s="181"/>
      <c r="E5304" s="181"/>
      <c r="F5304" s="181"/>
      <c r="G5304" s="181"/>
      <c r="H5304" s="181"/>
      <c r="I5304" s="181"/>
      <c r="J5304" s="181"/>
      <c r="K5304" s="625"/>
      <c r="L5304" s="181"/>
    </row>
    <row r="5305" spans="2:12" x14ac:dyDescent="0.25">
      <c r="B5305" s="624"/>
      <c r="C5305" s="181"/>
      <c r="D5305" s="181"/>
      <c r="E5305" s="181"/>
      <c r="F5305" s="181"/>
      <c r="G5305" s="181"/>
      <c r="H5305" s="181"/>
      <c r="I5305" s="181"/>
      <c r="J5305" s="181"/>
      <c r="K5305" s="625"/>
      <c r="L5305" s="181"/>
    </row>
    <row r="5306" spans="2:12" x14ac:dyDescent="0.25">
      <c r="B5306" s="624"/>
      <c r="C5306" s="181"/>
      <c r="D5306" s="181"/>
      <c r="E5306" s="181"/>
      <c r="F5306" s="181"/>
      <c r="G5306" s="181"/>
      <c r="H5306" s="181"/>
      <c r="I5306" s="181"/>
      <c r="J5306" s="181"/>
      <c r="K5306" s="625"/>
      <c r="L5306" s="181"/>
    </row>
    <row r="5307" spans="2:12" x14ac:dyDescent="0.25">
      <c r="B5307" s="624"/>
      <c r="C5307" s="181"/>
      <c r="D5307" s="181"/>
      <c r="E5307" s="181"/>
      <c r="F5307" s="181"/>
      <c r="G5307" s="181"/>
      <c r="H5307" s="181"/>
      <c r="I5307" s="181"/>
      <c r="J5307" s="181"/>
      <c r="K5307" s="625"/>
      <c r="L5307" s="181"/>
    </row>
    <row r="5308" spans="2:12" x14ac:dyDescent="0.25">
      <c r="B5308" s="624"/>
      <c r="C5308" s="181"/>
      <c r="D5308" s="181"/>
      <c r="E5308" s="181"/>
      <c r="F5308" s="181"/>
      <c r="G5308" s="181"/>
      <c r="H5308" s="181"/>
      <c r="I5308" s="181"/>
      <c r="J5308" s="181"/>
      <c r="K5308" s="625"/>
      <c r="L5308" s="181"/>
    </row>
    <row r="5309" spans="2:12" x14ac:dyDescent="0.25">
      <c r="B5309" s="624"/>
      <c r="C5309" s="181"/>
      <c r="D5309" s="181"/>
      <c r="E5309" s="181"/>
      <c r="F5309" s="181"/>
      <c r="G5309" s="181"/>
      <c r="H5309" s="181"/>
      <c r="I5309" s="181"/>
      <c r="J5309" s="181"/>
      <c r="K5309" s="625"/>
      <c r="L5309" s="181"/>
    </row>
    <row r="5310" spans="2:12" x14ac:dyDescent="0.25">
      <c r="B5310" s="624"/>
      <c r="C5310" s="181"/>
      <c r="D5310" s="181"/>
      <c r="E5310" s="181"/>
      <c r="F5310" s="181"/>
      <c r="G5310" s="181"/>
      <c r="H5310" s="181"/>
      <c r="I5310" s="181"/>
      <c r="J5310" s="181"/>
      <c r="K5310" s="625"/>
      <c r="L5310" s="181"/>
    </row>
    <row r="5311" spans="2:12" x14ac:dyDescent="0.25">
      <c r="B5311" s="624"/>
      <c r="C5311" s="181"/>
      <c r="D5311" s="181"/>
      <c r="E5311" s="181"/>
      <c r="F5311" s="181"/>
      <c r="G5311" s="181"/>
      <c r="H5311" s="181"/>
      <c r="I5311" s="181"/>
      <c r="J5311" s="181"/>
      <c r="K5311" s="625"/>
      <c r="L5311" s="181"/>
    </row>
    <row r="5312" spans="2:12" x14ac:dyDescent="0.25">
      <c r="B5312" s="624"/>
      <c r="C5312" s="181"/>
      <c r="D5312" s="181"/>
      <c r="E5312" s="181"/>
      <c r="F5312" s="181"/>
      <c r="G5312" s="181"/>
      <c r="H5312" s="181"/>
      <c r="I5312" s="181"/>
      <c r="J5312" s="181"/>
      <c r="K5312" s="625"/>
      <c r="L5312" s="181"/>
    </row>
    <row r="5313" spans="2:12" x14ac:dyDescent="0.25">
      <c r="B5313" s="624"/>
      <c r="C5313" s="181"/>
      <c r="D5313" s="181"/>
      <c r="E5313" s="181"/>
      <c r="F5313" s="181"/>
      <c r="G5313" s="181"/>
      <c r="H5313" s="181"/>
      <c r="I5313" s="181"/>
      <c r="J5313" s="181"/>
      <c r="K5313" s="625"/>
      <c r="L5313" s="181"/>
    </row>
    <row r="5314" spans="2:12" x14ac:dyDescent="0.25">
      <c r="B5314" s="624"/>
      <c r="C5314" s="181"/>
      <c r="D5314" s="181"/>
      <c r="E5314" s="181"/>
      <c r="F5314" s="181"/>
      <c r="G5314" s="181"/>
      <c r="H5314" s="181"/>
      <c r="I5314" s="181"/>
      <c r="J5314" s="181"/>
      <c r="K5314" s="625"/>
      <c r="L5314" s="181"/>
    </row>
    <row r="5315" spans="2:12" x14ac:dyDescent="0.25">
      <c r="B5315" s="624"/>
      <c r="C5315" s="181"/>
      <c r="D5315" s="181"/>
      <c r="E5315" s="181"/>
      <c r="F5315" s="181"/>
      <c r="G5315" s="181"/>
      <c r="H5315" s="181"/>
      <c r="I5315" s="181"/>
      <c r="J5315" s="181"/>
      <c r="K5315" s="625"/>
      <c r="L5315" s="181"/>
    </row>
    <row r="5316" spans="2:12" x14ac:dyDescent="0.25">
      <c r="B5316" s="624"/>
      <c r="C5316" s="181"/>
      <c r="D5316" s="181"/>
      <c r="E5316" s="181"/>
      <c r="F5316" s="181"/>
      <c r="G5316" s="181"/>
      <c r="H5316" s="181"/>
      <c r="I5316" s="181"/>
      <c r="J5316" s="181"/>
      <c r="K5316" s="625"/>
      <c r="L5316" s="181"/>
    </row>
    <row r="5317" spans="2:12" x14ac:dyDescent="0.25">
      <c r="B5317" s="624"/>
      <c r="C5317" s="181"/>
      <c r="D5317" s="181"/>
      <c r="E5317" s="181"/>
      <c r="F5317" s="181"/>
      <c r="G5317" s="181"/>
      <c r="H5317" s="181"/>
      <c r="I5317" s="181"/>
      <c r="J5317" s="181"/>
      <c r="K5317" s="625"/>
      <c r="L5317" s="181"/>
    </row>
    <row r="5318" spans="2:12" x14ac:dyDescent="0.25">
      <c r="B5318" s="624"/>
      <c r="C5318" s="181"/>
      <c r="D5318" s="181"/>
      <c r="E5318" s="181"/>
      <c r="F5318" s="181"/>
      <c r="G5318" s="181"/>
      <c r="H5318" s="181"/>
      <c r="I5318" s="181"/>
      <c r="J5318" s="181"/>
      <c r="K5318" s="625"/>
      <c r="L5318" s="181"/>
    </row>
    <row r="5319" spans="2:12" x14ac:dyDescent="0.25">
      <c r="B5319" s="624"/>
      <c r="C5319" s="181"/>
      <c r="D5319" s="181"/>
      <c r="E5319" s="181"/>
      <c r="F5319" s="181"/>
      <c r="G5319" s="181"/>
      <c r="H5319" s="181"/>
      <c r="I5319" s="181"/>
      <c r="J5319" s="181"/>
      <c r="K5319" s="625"/>
      <c r="L5319" s="181"/>
    </row>
    <row r="5320" spans="2:12" x14ac:dyDescent="0.25">
      <c r="B5320" s="624"/>
      <c r="C5320" s="181"/>
      <c r="D5320" s="181"/>
      <c r="E5320" s="181"/>
      <c r="F5320" s="181"/>
      <c r="G5320" s="181"/>
      <c r="H5320" s="181"/>
      <c r="I5320" s="181"/>
      <c r="J5320" s="181"/>
      <c r="K5320" s="625"/>
      <c r="L5320" s="181"/>
    </row>
    <row r="5321" spans="2:12" x14ac:dyDescent="0.25">
      <c r="B5321" s="624"/>
      <c r="C5321" s="181"/>
      <c r="D5321" s="181"/>
      <c r="E5321" s="181"/>
      <c r="F5321" s="181"/>
      <c r="G5321" s="181"/>
      <c r="H5321" s="181"/>
      <c r="I5321" s="181"/>
      <c r="J5321" s="181"/>
      <c r="K5321" s="625"/>
      <c r="L5321" s="181"/>
    </row>
    <row r="5322" spans="2:12" x14ac:dyDescent="0.25">
      <c r="B5322" s="624"/>
      <c r="C5322" s="181"/>
      <c r="D5322" s="181"/>
      <c r="E5322" s="181"/>
      <c r="F5322" s="181"/>
      <c r="G5322" s="181"/>
      <c r="H5322" s="181"/>
      <c r="I5322" s="181"/>
      <c r="J5322" s="181"/>
      <c r="K5322" s="625"/>
      <c r="L5322" s="181"/>
    </row>
    <row r="5323" spans="2:12" x14ac:dyDescent="0.25">
      <c r="B5323" s="624"/>
      <c r="C5323" s="181"/>
      <c r="D5323" s="181"/>
      <c r="E5323" s="181"/>
      <c r="F5323" s="181"/>
      <c r="G5323" s="181"/>
      <c r="H5323" s="181"/>
      <c r="I5323" s="181"/>
      <c r="J5323" s="181"/>
      <c r="K5323" s="625"/>
      <c r="L5323" s="181"/>
    </row>
    <row r="5324" spans="2:12" x14ac:dyDescent="0.25">
      <c r="B5324" s="624"/>
      <c r="C5324" s="181"/>
      <c r="D5324" s="181"/>
      <c r="E5324" s="181"/>
      <c r="F5324" s="181"/>
      <c r="G5324" s="181"/>
      <c r="H5324" s="181"/>
      <c r="I5324" s="181"/>
      <c r="J5324" s="181"/>
      <c r="K5324" s="625"/>
      <c r="L5324" s="181"/>
    </row>
    <row r="5325" spans="2:12" x14ac:dyDescent="0.25">
      <c r="B5325" s="624"/>
      <c r="C5325" s="181"/>
      <c r="D5325" s="181"/>
      <c r="E5325" s="181"/>
      <c r="F5325" s="181"/>
      <c r="G5325" s="181"/>
      <c r="H5325" s="181"/>
      <c r="I5325" s="181"/>
      <c r="J5325" s="181"/>
      <c r="K5325" s="625"/>
      <c r="L5325" s="181"/>
    </row>
    <row r="5326" spans="2:12" x14ac:dyDescent="0.25">
      <c r="B5326" s="624"/>
      <c r="C5326" s="181"/>
      <c r="D5326" s="181"/>
      <c r="E5326" s="181"/>
      <c r="F5326" s="181"/>
      <c r="G5326" s="181"/>
      <c r="H5326" s="181"/>
      <c r="I5326" s="181"/>
      <c r="J5326" s="181"/>
      <c r="K5326" s="625"/>
      <c r="L5326" s="181"/>
    </row>
    <row r="5327" spans="2:12" x14ac:dyDescent="0.25">
      <c r="B5327" s="624"/>
      <c r="C5327" s="181"/>
      <c r="D5327" s="181"/>
      <c r="E5327" s="181"/>
      <c r="F5327" s="181"/>
      <c r="G5327" s="181"/>
      <c r="H5327" s="181"/>
      <c r="I5327" s="181"/>
      <c r="J5327" s="181"/>
      <c r="K5327" s="625"/>
      <c r="L5327" s="181"/>
    </row>
    <row r="5328" spans="2:12" x14ac:dyDescent="0.25">
      <c r="B5328" s="624"/>
      <c r="C5328" s="181"/>
      <c r="D5328" s="181"/>
      <c r="E5328" s="181"/>
      <c r="F5328" s="181"/>
      <c r="G5328" s="181"/>
      <c r="H5328" s="181"/>
      <c r="I5328" s="181"/>
      <c r="J5328" s="181"/>
      <c r="K5328" s="625"/>
      <c r="L5328" s="181"/>
    </row>
    <row r="5329" spans="2:12" x14ac:dyDescent="0.25">
      <c r="B5329" s="624"/>
      <c r="C5329" s="181"/>
      <c r="D5329" s="181"/>
      <c r="E5329" s="181"/>
      <c r="F5329" s="181"/>
      <c r="G5329" s="181"/>
      <c r="H5329" s="181"/>
      <c r="I5329" s="181"/>
      <c r="J5329" s="181"/>
      <c r="K5329" s="625"/>
      <c r="L5329" s="181"/>
    </row>
    <row r="5330" spans="2:12" x14ac:dyDescent="0.25">
      <c r="B5330" s="624"/>
      <c r="C5330" s="181"/>
      <c r="D5330" s="181"/>
      <c r="E5330" s="181"/>
      <c r="F5330" s="181"/>
      <c r="G5330" s="181"/>
      <c r="H5330" s="181"/>
      <c r="I5330" s="181"/>
      <c r="J5330" s="181"/>
      <c r="K5330" s="625"/>
      <c r="L5330" s="181"/>
    </row>
    <row r="5331" spans="2:12" x14ac:dyDescent="0.25">
      <c r="B5331" s="624"/>
      <c r="C5331" s="181"/>
      <c r="D5331" s="181"/>
      <c r="E5331" s="181"/>
      <c r="F5331" s="181"/>
      <c r="G5331" s="181"/>
      <c r="H5331" s="181"/>
      <c r="I5331" s="181"/>
      <c r="J5331" s="181"/>
      <c r="K5331" s="625"/>
      <c r="L5331" s="181"/>
    </row>
    <row r="5332" spans="2:12" x14ac:dyDescent="0.25">
      <c r="B5332" s="624"/>
      <c r="C5332" s="181"/>
      <c r="D5332" s="181"/>
      <c r="E5332" s="181"/>
      <c r="F5332" s="181"/>
      <c r="G5332" s="181"/>
      <c r="H5332" s="181"/>
      <c r="I5332" s="181"/>
      <c r="J5332" s="181"/>
      <c r="K5332" s="625"/>
      <c r="L5332" s="181"/>
    </row>
    <row r="5333" spans="2:12" x14ac:dyDescent="0.25">
      <c r="B5333" s="624"/>
      <c r="C5333" s="181"/>
      <c r="D5333" s="181"/>
      <c r="E5333" s="181"/>
      <c r="F5333" s="181"/>
      <c r="G5333" s="181"/>
      <c r="H5333" s="181"/>
      <c r="I5333" s="181"/>
      <c r="J5333" s="181"/>
      <c r="K5333" s="625"/>
      <c r="L5333" s="181"/>
    </row>
    <row r="5334" spans="2:12" x14ac:dyDescent="0.25">
      <c r="B5334" s="624"/>
      <c r="C5334" s="181"/>
      <c r="D5334" s="181"/>
      <c r="E5334" s="181"/>
      <c r="F5334" s="181"/>
      <c r="G5334" s="181"/>
      <c r="H5334" s="181"/>
      <c r="I5334" s="181"/>
      <c r="J5334" s="181"/>
      <c r="K5334" s="625"/>
      <c r="L5334" s="181"/>
    </row>
    <row r="5335" spans="2:12" x14ac:dyDescent="0.25">
      <c r="B5335" s="624"/>
      <c r="C5335" s="181"/>
      <c r="D5335" s="181"/>
      <c r="E5335" s="181"/>
      <c r="F5335" s="181"/>
      <c r="G5335" s="181"/>
      <c r="H5335" s="181"/>
      <c r="I5335" s="181"/>
      <c r="J5335" s="181"/>
      <c r="K5335" s="625"/>
      <c r="L5335" s="181"/>
    </row>
    <row r="5336" spans="2:12" ht="18.75" x14ac:dyDescent="0.3">
      <c r="B5336" s="181"/>
      <c r="C5336" s="598"/>
      <c r="D5336" s="96"/>
      <c r="E5336" s="181"/>
      <c r="F5336" s="181"/>
      <c r="G5336" s="181"/>
      <c r="H5336" s="181"/>
      <c r="I5336" s="181"/>
      <c r="J5336" s="181"/>
      <c r="K5336" s="516"/>
      <c r="L5336" s="516"/>
    </row>
    <row r="5337" spans="2:12" x14ac:dyDescent="0.25">
      <c r="B5337" s="624"/>
      <c r="C5337" s="181"/>
      <c r="D5337" s="181"/>
      <c r="E5337" s="181"/>
      <c r="F5337" s="181"/>
      <c r="G5337" s="181"/>
      <c r="H5337" s="181"/>
      <c r="I5337" s="181"/>
      <c r="J5337" s="181"/>
      <c r="K5337" s="625"/>
      <c r="L5337" s="181"/>
    </row>
    <row r="5338" spans="2:12" x14ac:dyDescent="0.25">
      <c r="B5338" s="624"/>
      <c r="C5338" s="181"/>
      <c r="D5338" s="181"/>
      <c r="E5338" s="181"/>
      <c r="F5338" s="181"/>
      <c r="G5338" s="181"/>
      <c r="H5338" s="181"/>
      <c r="I5338" s="181"/>
      <c r="J5338" s="181"/>
      <c r="K5338" s="625"/>
      <c r="L5338" s="181"/>
    </row>
    <row r="5339" spans="2:12" x14ac:dyDescent="0.25">
      <c r="B5339" s="624"/>
      <c r="C5339" s="181"/>
      <c r="D5339" s="181"/>
      <c r="E5339" s="181"/>
      <c r="F5339" s="181"/>
      <c r="G5339" s="181"/>
      <c r="H5339" s="181"/>
      <c r="I5339" s="181"/>
      <c r="J5339" s="181"/>
      <c r="K5339" s="625"/>
      <c r="L5339" s="181"/>
    </row>
    <row r="5340" spans="2:12" x14ac:dyDescent="0.25">
      <c r="B5340" s="624"/>
      <c r="C5340" s="181"/>
      <c r="D5340" s="181"/>
      <c r="E5340" s="181"/>
      <c r="F5340" s="181"/>
      <c r="G5340" s="181"/>
      <c r="H5340" s="181"/>
      <c r="I5340" s="181"/>
      <c r="J5340" s="181"/>
      <c r="K5340" s="625"/>
      <c r="L5340" s="181"/>
    </row>
    <row r="5341" spans="2:12" x14ac:dyDescent="0.25">
      <c r="B5341" s="624"/>
      <c r="C5341" s="181"/>
      <c r="D5341" s="181"/>
      <c r="E5341" s="181"/>
      <c r="F5341" s="181"/>
      <c r="G5341" s="181"/>
      <c r="H5341" s="181"/>
      <c r="I5341" s="181"/>
      <c r="J5341" s="181"/>
      <c r="K5341" s="625"/>
      <c r="L5341" s="181"/>
    </row>
    <row r="5342" spans="2:12" x14ac:dyDescent="0.25">
      <c r="B5342" s="624"/>
      <c r="C5342" s="181"/>
      <c r="D5342" s="181"/>
      <c r="E5342" s="181"/>
      <c r="F5342" s="181"/>
      <c r="G5342" s="181"/>
      <c r="H5342" s="181"/>
      <c r="I5342" s="181"/>
      <c r="J5342" s="181"/>
      <c r="K5342" s="625"/>
      <c r="L5342" s="181"/>
    </row>
    <row r="5343" spans="2:12" x14ac:dyDescent="0.25">
      <c r="B5343" s="624"/>
      <c r="C5343" s="181"/>
      <c r="D5343" s="181"/>
      <c r="E5343" s="181"/>
      <c r="F5343" s="181"/>
      <c r="G5343" s="181"/>
      <c r="H5343" s="181"/>
      <c r="I5343" s="181"/>
      <c r="J5343" s="181"/>
      <c r="K5343" s="625"/>
      <c r="L5343" s="181"/>
    </row>
    <row r="5344" spans="2:12" x14ac:dyDescent="0.25">
      <c r="B5344" s="624"/>
      <c r="C5344" s="181"/>
      <c r="D5344" s="181"/>
      <c r="E5344" s="181"/>
      <c r="F5344" s="181"/>
      <c r="G5344" s="181"/>
      <c r="H5344" s="181"/>
      <c r="I5344" s="181"/>
      <c r="J5344" s="181"/>
      <c r="K5344" s="625"/>
      <c r="L5344" s="181"/>
    </row>
    <row r="5345" spans="2:12" x14ac:dyDescent="0.25">
      <c r="B5345" s="624"/>
      <c r="C5345" s="181"/>
      <c r="D5345" s="181"/>
      <c r="E5345" s="181"/>
      <c r="F5345" s="181"/>
      <c r="G5345" s="181"/>
      <c r="H5345" s="181"/>
      <c r="I5345" s="181"/>
      <c r="J5345" s="181"/>
      <c r="K5345" s="625"/>
      <c r="L5345" s="181"/>
    </row>
    <row r="5346" spans="2:12" x14ac:dyDescent="0.25">
      <c r="B5346" s="624"/>
      <c r="C5346" s="181"/>
      <c r="D5346" s="181"/>
      <c r="E5346" s="181"/>
      <c r="F5346" s="181"/>
      <c r="G5346" s="181"/>
      <c r="H5346" s="181"/>
      <c r="I5346" s="181"/>
      <c r="J5346" s="181"/>
      <c r="K5346" s="625"/>
      <c r="L5346" s="181"/>
    </row>
    <row r="5347" spans="2:12" x14ac:dyDescent="0.25">
      <c r="B5347" s="624"/>
      <c r="C5347" s="181"/>
      <c r="D5347" s="181"/>
      <c r="E5347" s="181"/>
      <c r="F5347" s="181"/>
      <c r="G5347" s="181"/>
      <c r="H5347" s="181"/>
      <c r="I5347" s="181"/>
      <c r="J5347" s="181"/>
      <c r="K5347" s="625"/>
      <c r="L5347" s="181"/>
    </row>
    <row r="5348" spans="2:12" x14ac:dyDescent="0.25">
      <c r="B5348" s="624"/>
      <c r="C5348" s="181"/>
      <c r="D5348" s="181"/>
      <c r="E5348" s="181"/>
      <c r="F5348" s="181"/>
      <c r="G5348" s="181"/>
      <c r="H5348" s="181"/>
      <c r="I5348" s="181"/>
      <c r="J5348" s="181"/>
      <c r="K5348" s="625"/>
      <c r="L5348" s="181"/>
    </row>
    <row r="5349" spans="2:12" x14ac:dyDescent="0.25">
      <c r="B5349" s="624"/>
      <c r="C5349" s="181"/>
      <c r="D5349" s="181"/>
      <c r="E5349" s="181"/>
      <c r="F5349" s="181"/>
      <c r="G5349" s="181"/>
      <c r="H5349" s="181"/>
      <c r="I5349" s="181"/>
      <c r="J5349" s="181"/>
      <c r="K5349" s="625"/>
      <c r="L5349" s="181"/>
    </row>
    <row r="5350" spans="2:12" x14ac:dyDescent="0.25">
      <c r="B5350" s="624"/>
      <c r="C5350" s="181"/>
      <c r="D5350" s="181"/>
      <c r="E5350" s="181"/>
      <c r="F5350" s="181"/>
      <c r="G5350" s="181"/>
      <c r="H5350" s="181"/>
      <c r="I5350" s="181"/>
      <c r="J5350" s="181"/>
      <c r="K5350" s="625"/>
      <c r="L5350" s="181"/>
    </row>
    <row r="5351" spans="2:12" x14ac:dyDescent="0.25">
      <c r="B5351" s="624"/>
      <c r="C5351" s="181"/>
      <c r="D5351" s="181"/>
      <c r="E5351" s="181"/>
      <c r="F5351" s="181"/>
      <c r="G5351" s="181"/>
      <c r="H5351" s="181"/>
      <c r="I5351" s="181"/>
      <c r="J5351" s="181"/>
      <c r="K5351" s="625"/>
      <c r="L5351" s="181"/>
    </row>
    <row r="5352" spans="2:12" x14ac:dyDescent="0.25">
      <c r="B5352" s="624"/>
      <c r="C5352" s="181"/>
      <c r="D5352" s="181"/>
      <c r="E5352" s="181"/>
      <c r="F5352" s="181"/>
      <c r="G5352" s="181"/>
      <c r="H5352" s="181"/>
      <c r="I5352" s="181"/>
      <c r="J5352" s="181"/>
      <c r="K5352" s="625"/>
      <c r="L5352" s="181"/>
    </row>
    <row r="5353" spans="2:12" x14ac:dyDescent="0.25">
      <c r="B5353" s="624"/>
      <c r="C5353" s="181"/>
      <c r="D5353" s="181"/>
      <c r="E5353" s="181"/>
      <c r="F5353" s="181"/>
      <c r="G5353" s="181"/>
      <c r="H5353" s="181"/>
      <c r="I5353" s="181"/>
      <c r="J5353" s="181"/>
      <c r="K5353" s="625"/>
      <c r="L5353" s="181"/>
    </row>
    <row r="5354" spans="2:12" x14ac:dyDescent="0.25">
      <c r="B5354" s="624"/>
      <c r="C5354" s="181"/>
      <c r="D5354" s="181"/>
      <c r="E5354" s="181"/>
      <c r="F5354" s="181"/>
      <c r="G5354" s="181"/>
      <c r="H5354" s="181"/>
      <c r="I5354" s="181"/>
      <c r="J5354" s="181"/>
      <c r="K5354" s="625"/>
      <c r="L5354" s="181"/>
    </row>
    <row r="5355" spans="2:12" x14ac:dyDescent="0.25">
      <c r="B5355" s="624"/>
      <c r="C5355" s="181"/>
      <c r="D5355" s="181"/>
      <c r="E5355" s="181"/>
      <c r="F5355" s="181"/>
      <c r="G5355" s="181"/>
      <c r="H5355" s="181"/>
      <c r="I5355" s="181"/>
      <c r="J5355" s="181"/>
      <c r="K5355" s="625"/>
      <c r="L5355" s="181"/>
    </row>
    <row r="5356" spans="2:12" x14ac:dyDescent="0.25">
      <c r="B5356" s="624"/>
      <c r="C5356" s="181"/>
      <c r="D5356" s="181"/>
      <c r="E5356" s="181"/>
      <c r="F5356" s="181"/>
      <c r="G5356" s="181"/>
      <c r="H5356" s="181"/>
      <c r="I5356" s="181"/>
      <c r="J5356" s="181"/>
      <c r="K5356" s="625"/>
      <c r="L5356" s="181"/>
    </row>
    <row r="5357" spans="2:12" x14ac:dyDescent="0.25">
      <c r="B5357" s="624"/>
      <c r="C5357" s="181"/>
      <c r="D5357" s="181"/>
      <c r="E5357" s="181"/>
      <c r="F5357" s="181"/>
      <c r="G5357" s="181"/>
      <c r="H5357" s="181"/>
      <c r="I5357" s="181"/>
      <c r="J5357" s="181"/>
      <c r="K5357" s="625"/>
      <c r="L5357" s="181"/>
    </row>
    <row r="5358" spans="2:12" x14ac:dyDescent="0.25">
      <c r="B5358" s="624"/>
      <c r="C5358" s="181"/>
      <c r="D5358" s="181"/>
      <c r="E5358" s="181"/>
      <c r="F5358" s="181"/>
      <c r="G5358" s="181"/>
      <c r="H5358" s="181"/>
      <c r="I5358" s="181"/>
      <c r="J5358" s="181"/>
      <c r="K5358" s="625"/>
      <c r="L5358" s="181"/>
    </row>
    <row r="5359" spans="2:12" x14ac:dyDescent="0.25">
      <c r="B5359" s="624"/>
      <c r="C5359" s="181"/>
      <c r="D5359" s="181"/>
      <c r="E5359" s="181"/>
      <c r="F5359" s="181"/>
      <c r="G5359" s="181"/>
      <c r="H5359" s="181"/>
      <c r="I5359" s="181"/>
      <c r="J5359" s="181"/>
      <c r="K5359" s="625"/>
      <c r="L5359" s="181"/>
    </row>
    <row r="5360" spans="2:12" x14ac:dyDescent="0.25">
      <c r="B5360" s="624"/>
      <c r="C5360" s="181"/>
      <c r="D5360" s="181"/>
      <c r="E5360" s="181"/>
      <c r="F5360" s="181"/>
      <c r="G5360" s="181"/>
      <c r="H5360" s="181"/>
      <c r="I5360" s="181"/>
      <c r="J5360" s="181"/>
      <c r="K5360" s="625"/>
      <c r="L5360" s="181"/>
    </row>
    <row r="5361" spans="2:12" x14ac:dyDescent="0.25">
      <c r="B5361" s="624"/>
      <c r="C5361" s="181"/>
      <c r="D5361" s="181"/>
      <c r="E5361" s="181"/>
      <c r="F5361" s="181"/>
      <c r="G5361" s="181"/>
      <c r="H5361" s="181"/>
      <c r="I5361" s="181"/>
      <c r="J5361" s="181"/>
      <c r="K5361" s="625"/>
      <c r="L5361" s="181"/>
    </row>
    <row r="5362" spans="2:12" x14ac:dyDescent="0.25">
      <c r="B5362" s="624"/>
      <c r="C5362" s="181"/>
      <c r="D5362" s="181"/>
      <c r="E5362" s="181"/>
      <c r="F5362" s="181"/>
      <c r="G5362" s="181"/>
      <c r="H5362" s="181"/>
      <c r="I5362" s="181"/>
      <c r="J5362" s="181"/>
      <c r="K5362" s="625"/>
      <c r="L5362" s="181"/>
    </row>
    <row r="5363" spans="2:12" x14ac:dyDescent="0.25">
      <c r="B5363" s="624"/>
      <c r="C5363" s="181"/>
      <c r="D5363" s="181"/>
      <c r="E5363" s="181"/>
      <c r="F5363" s="181"/>
      <c r="G5363" s="181"/>
      <c r="H5363" s="181"/>
      <c r="I5363" s="181"/>
      <c r="J5363" s="181"/>
      <c r="K5363" s="625"/>
      <c r="L5363" s="181"/>
    </row>
    <row r="5364" spans="2:12" x14ac:dyDescent="0.25">
      <c r="B5364" s="624"/>
      <c r="C5364" s="181"/>
      <c r="D5364" s="181"/>
      <c r="E5364" s="181"/>
      <c r="F5364" s="181"/>
      <c r="G5364" s="181"/>
      <c r="H5364" s="181"/>
      <c r="I5364" s="181"/>
      <c r="J5364" s="181"/>
      <c r="K5364" s="625"/>
      <c r="L5364" s="181"/>
    </row>
    <row r="5365" spans="2:12" x14ac:dyDescent="0.25">
      <c r="B5365" s="624"/>
      <c r="C5365" s="181"/>
      <c r="D5365" s="181"/>
      <c r="E5365" s="181"/>
      <c r="F5365" s="181"/>
      <c r="G5365" s="181"/>
      <c r="H5365" s="181"/>
      <c r="I5365" s="181"/>
      <c r="J5365" s="181"/>
      <c r="K5365" s="625"/>
      <c r="L5365" s="181"/>
    </row>
    <row r="5366" spans="2:12" x14ac:dyDescent="0.25">
      <c r="B5366" s="624"/>
      <c r="C5366" s="181"/>
      <c r="D5366" s="181"/>
      <c r="E5366" s="181"/>
      <c r="F5366" s="181"/>
      <c r="G5366" s="181"/>
      <c r="H5366" s="181"/>
      <c r="I5366" s="181"/>
      <c r="J5366" s="181"/>
      <c r="K5366" s="625"/>
      <c r="L5366" s="181"/>
    </row>
    <row r="5367" spans="2:12" x14ac:dyDescent="0.25">
      <c r="B5367" s="624"/>
      <c r="C5367" s="181"/>
      <c r="D5367" s="181"/>
      <c r="E5367" s="181"/>
      <c r="F5367" s="181"/>
      <c r="G5367" s="181"/>
      <c r="H5367" s="181"/>
      <c r="I5367" s="181"/>
      <c r="J5367" s="181"/>
      <c r="K5367" s="625"/>
      <c r="L5367" s="181"/>
    </row>
    <row r="5368" spans="2:12" x14ac:dyDescent="0.25">
      <c r="B5368" s="624"/>
      <c r="C5368" s="181"/>
      <c r="D5368" s="181"/>
      <c r="E5368" s="181"/>
      <c r="F5368" s="181"/>
      <c r="G5368" s="181"/>
      <c r="H5368" s="181"/>
      <c r="I5368" s="181"/>
      <c r="J5368" s="181"/>
      <c r="K5368" s="625"/>
      <c r="L5368" s="181"/>
    </row>
    <row r="5369" spans="2:12" x14ac:dyDescent="0.25">
      <c r="B5369" s="624"/>
      <c r="C5369" s="181"/>
      <c r="D5369" s="181"/>
      <c r="E5369" s="181"/>
      <c r="F5369" s="181"/>
      <c r="G5369" s="181"/>
      <c r="H5369" s="181"/>
      <c r="I5369" s="181"/>
      <c r="J5369" s="181"/>
      <c r="K5369" s="625"/>
      <c r="L5369" s="181"/>
    </row>
    <row r="5370" spans="2:12" x14ac:dyDescent="0.25">
      <c r="B5370" s="624"/>
      <c r="C5370" s="181"/>
      <c r="D5370" s="181"/>
      <c r="E5370" s="181"/>
      <c r="F5370" s="181"/>
      <c r="G5370" s="181"/>
      <c r="H5370" s="181"/>
      <c r="I5370" s="181"/>
      <c r="J5370" s="181"/>
      <c r="K5370" s="625"/>
      <c r="L5370" s="181"/>
    </row>
    <row r="5371" spans="2:12" x14ac:dyDescent="0.25">
      <c r="B5371" s="624"/>
      <c r="C5371" s="181"/>
      <c r="D5371" s="181"/>
      <c r="E5371" s="181"/>
      <c r="F5371" s="181"/>
      <c r="G5371" s="181"/>
      <c r="H5371" s="181"/>
      <c r="I5371" s="181"/>
      <c r="J5371" s="181"/>
      <c r="K5371" s="625"/>
      <c r="L5371" s="181"/>
    </row>
    <row r="5372" spans="2:12" x14ac:dyDescent="0.25">
      <c r="B5372" s="624"/>
      <c r="C5372" s="181"/>
      <c r="D5372" s="181"/>
      <c r="E5372" s="181"/>
      <c r="F5372" s="181"/>
      <c r="G5372" s="181"/>
      <c r="H5372" s="181"/>
      <c r="I5372" s="181"/>
      <c r="J5372" s="181"/>
      <c r="K5372" s="625"/>
      <c r="L5372" s="181"/>
    </row>
    <row r="5373" spans="2:12" x14ac:dyDescent="0.25">
      <c r="B5373" s="624"/>
      <c r="C5373" s="181"/>
      <c r="D5373" s="181"/>
      <c r="E5373" s="181"/>
      <c r="F5373" s="181"/>
      <c r="G5373" s="181"/>
      <c r="H5373" s="181"/>
      <c r="I5373" s="181"/>
      <c r="J5373" s="181"/>
      <c r="K5373" s="625"/>
      <c r="L5373" s="181"/>
    </row>
    <row r="5374" spans="2:12" x14ac:dyDescent="0.25">
      <c r="B5374" s="624"/>
      <c r="C5374" s="181"/>
      <c r="D5374" s="181"/>
      <c r="E5374" s="181"/>
      <c r="F5374" s="181"/>
      <c r="G5374" s="181"/>
      <c r="H5374" s="181"/>
      <c r="I5374" s="181"/>
      <c r="J5374" s="181"/>
      <c r="K5374" s="625"/>
      <c r="L5374" s="181"/>
    </row>
    <row r="5375" spans="2:12" x14ac:dyDescent="0.25">
      <c r="B5375" s="624"/>
      <c r="C5375" s="181"/>
      <c r="D5375" s="181"/>
      <c r="E5375" s="181"/>
      <c r="F5375" s="181"/>
      <c r="G5375" s="181"/>
      <c r="H5375" s="181"/>
      <c r="I5375" s="181"/>
      <c r="J5375" s="181"/>
      <c r="K5375" s="625"/>
      <c r="L5375" s="181"/>
    </row>
    <row r="5376" spans="2:12" x14ac:dyDescent="0.25">
      <c r="B5376" s="624"/>
      <c r="C5376" s="181"/>
      <c r="D5376" s="181"/>
      <c r="E5376" s="181"/>
      <c r="F5376" s="181"/>
      <c r="G5376" s="181"/>
      <c r="H5376" s="181"/>
      <c r="I5376" s="181"/>
      <c r="J5376" s="181"/>
      <c r="K5376" s="625"/>
      <c r="L5376" s="181"/>
    </row>
    <row r="5377" spans="2:12" x14ac:dyDescent="0.25">
      <c r="B5377" s="624"/>
      <c r="C5377" s="181"/>
      <c r="D5377" s="181"/>
      <c r="E5377" s="181"/>
      <c r="F5377" s="181"/>
      <c r="G5377" s="181"/>
      <c r="H5377" s="181"/>
      <c r="I5377" s="181"/>
      <c r="J5377" s="181"/>
      <c r="K5377" s="625"/>
      <c r="L5377" s="181"/>
    </row>
    <row r="5378" spans="2:12" x14ac:dyDescent="0.25">
      <c r="B5378" s="624"/>
      <c r="C5378" s="181"/>
      <c r="D5378" s="181"/>
      <c r="E5378" s="181"/>
      <c r="F5378" s="181"/>
      <c r="G5378" s="181"/>
      <c r="H5378" s="181"/>
      <c r="I5378" s="181"/>
      <c r="J5378" s="181"/>
      <c r="K5378" s="625"/>
      <c r="L5378" s="181"/>
    </row>
    <row r="5379" spans="2:12" x14ac:dyDescent="0.25">
      <c r="B5379" s="624"/>
      <c r="C5379" s="181"/>
      <c r="D5379" s="181"/>
      <c r="E5379" s="181"/>
      <c r="F5379" s="181"/>
      <c r="G5379" s="181"/>
      <c r="H5379" s="181"/>
      <c r="I5379" s="181"/>
      <c r="J5379" s="181"/>
      <c r="K5379" s="625"/>
      <c r="L5379" s="181"/>
    </row>
    <row r="5380" spans="2:12" x14ac:dyDescent="0.25">
      <c r="B5380" s="624"/>
      <c r="C5380" s="181"/>
      <c r="D5380" s="181"/>
      <c r="E5380" s="181"/>
      <c r="F5380" s="181"/>
      <c r="G5380" s="181"/>
      <c r="H5380" s="181"/>
      <c r="I5380" s="181"/>
      <c r="J5380" s="181"/>
      <c r="K5380" s="625"/>
      <c r="L5380" s="181"/>
    </row>
    <row r="5381" spans="2:12" x14ac:dyDescent="0.25">
      <c r="B5381" s="624"/>
      <c r="C5381" s="181"/>
      <c r="D5381" s="181"/>
      <c r="E5381" s="181"/>
      <c r="F5381" s="181"/>
      <c r="G5381" s="181"/>
      <c r="H5381" s="181"/>
      <c r="I5381" s="181"/>
      <c r="J5381" s="181"/>
      <c r="K5381" s="625"/>
      <c r="L5381" s="181"/>
    </row>
    <row r="5382" spans="2:12" x14ac:dyDescent="0.25">
      <c r="B5382" s="624"/>
      <c r="C5382" s="181"/>
      <c r="D5382" s="181"/>
      <c r="E5382" s="181"/>
      <c r="F5382" s="181"/>
      <c r="G5382" s="181"/>
      <c r="H5382" s="181"/>
      <c r="I5382" s="181"/>
      <c r="J5382" s="181"/>
      <c r="K5382" s="625"/>
      <c r="L5382" s="181"/>
    </row>
    <row r="5383" spans="2:12" x14ac:dyDescent="0.25">
      <c r="B5383" s="624"/>
      <c r="C5383" s="181"/>
      <c r="D5383" s="181"/>
      <c r="E5383" s="181"/>
      <c r="F5383" s="181"/>
      <c r="G5383" s="181"/>
      <c r="H5383" s="181"/>
      <c r="I5383" s="181"/>
      <c r="J5383" s="181"/>
      <c r="K5383" s="625"/>
      <c r="L5383" s="181"/>
    </row>
    <row r="5384" spans="2:12" x14ac:dyDescent="0.25">
      <c r="B5384" s="624"/>
      <c r="C5384" s="181"/>
      <c r="D5384" s="181"/>
      <c r="E5384" s="181"/>
      <c r="F5384" s="181"/>
      <c r="G5384" s="181"/>
      <c r="H5384" s="181"/>
      <c r="I5384" s="181"/>
      <c r="J5384" s="181"/>
      <c r="K5384" s="625"/>
      <c r="L5384" s="181"/>
    </row>
    <row r="5385" spans="2:12" x14ac:dyDescent="0.25">
      <c r="B5385" s="624"/>
      <c r="C5385" s="181"/>
      <c r="D5385" s="181"/>
      <c r="E5385" s="181"/>
      <c r="F5385" s="181"/>
      <c r="G5385" s="181"/>
      <c r="H5385" s="181"/>
      <c r="I5385" s="181"/>
      <c r="J5385" s="181"/>
      <c r="K5385" s="625"/>
      <c r="L5385" s="181"/>
    </row>
    <row r="5386" spans="2:12" x14ac:dyDescent="0.25">
      <c r="B5386" s="624"/>
      <c r="C5386" s="181"/>
      <c r="D5386" s="181"/>
      <c r="E5386" s="181"/>
      <c r="F5386" s="181"/>
      <c r="G5386" s="181"/>
      <c r="H5386" s="181"/>
      <c r="I5386" s="181"/>
      <c r="J5386" s="181"/>
      <c r="K5386" s="625"/>
      <c r="L5386" s="181"/>
    </row>
    <row r="5387" spans="2:12" x14ac:dyDescent="0.25">
      <c r="B5387" s="624"/>
      <c r="C5387" s="181"/>
      <c r="D5387" s="181"/>
      <c r="E5387" s="181"/>
      <c r="F5387" s="181"/>
      <c r="G5387" s="181"/>
      <c r="H5387" s="181"/>
      <c r="I5387" s="181"/>
      <c r="J5387" s="181"/>
      <c r="K5387" s="625"/>
      <c r="L5387" s="181"/>
    </row>
    <row r="5388" spans="2:12" x14ac:dyDescent="0.25">
      <c r="B5388" s="624"/>
      <c r="C5388" s="181"/>
      <c r="D5388" s="181"/>
      <c r="E5388" s="181"/>
      <c r="F5388" s="181"/>
      <c r="G5388" s="181"/>
      <c r="H5388" s="181"/>
      <c r="I5388" s="181"/>
      <c r="J5388" s="181"/>
      <c r="K5388" s="625"/>
      <c r="L5388" s="181"/>
    </row>
    <row r="5389" spans="2:12" x14ac:dyDescent="0.25">
      <c r="B5389" s="624"/>
      <c r="C5389" s="181"/>
      <c r="D5389" s="181"/>
      <c r="E5389" s="181"/>
      <c r="F5389" s="181"/>
      <c r="G5389" s="181"/>
      <c r="H5389" s="181"/>
      <c r="I5389" s="181"/>
      <c r="J5389" s="181"/>
      <c r="K5389" s="625"/>
      <c r="L5389" s="181"/>
    </row>
    <row r="5390" spans="2:12" x14ac:dyDescent="0.25">
      <c r="B5390" s="624"/>
      <c r="C5390" s="181"/>
      <c r="D5390" s="181"/>
      <c r="E5390" s="181"/>
      <c r="F5390" s="181"/>
      <c r="G5390" s="181"/>
      <c r="H5390" s="181"/>
      <c r="I5390" s="181"/>
      <c r="J5390" s="181"/>
      <c r="K5390" s="625"/>
      <c r="L5390" s="181"/>
    </row>
    <row r="5391" spans="2:12" x14ac:dyDescent="0.25">
      <c r="B5391" s="624"/>
      <c r="C5391" s="181"/>
      <c r="D5391" s="181"/>
      <c r="E5391" s="181"/>
      <c r="F5391" s="181"/>
      <c r="G5391" s="181"/>
      <c r="H5391" s="181"/>
      <c r="I5391" s="181"/>
      <c r="J5391" s="181"/>
      <c r="K5391" s="625"/>
      <c r="L5391" s="181"/>
    </row>
    <row r="5392" spans="2:12" x14ac:dyDescent="0.25">
      <c r="B5392" s="624"/>
      <c r="C5392" s="181"/>
      <c r="D5392" s="181"/>
      <c r="E5392" s="181"/>
      <c r="F5392" s="181"/>
      <c r="G5392" s="181"/>
      <c r="H5392" s="181"/>
      <c r="I5392" s="181"/>
      <c r="J5392" s="181"/>
      <c r="K5392" s="625"/>
      <c r="L5392" s="181"/>
    </row>
    <row r="5393" spans="2:12" x14ac:dyDescent="0.25">
      <c r="B5393" s="624"/>
      <c r="C5393" s="181"/>
      <c r="D5393" s="181"/>
      <c r="E5393" s="181"/>
      <c r="F5393" s="181"/>
      <c r="G5393" s="181"/>
      <c r="H5393" s="181"/>
      <c r="I5393" s="181"/>
      <c r="J5393" s="181"/>
      <c r="K5393" s="625"/>
      <c r="L5393" s="181"/>
    </row>
    <row r="5394" spans="2:12" x14ac:dyDescent="0.25">
      <c r="B5394" s="624"/>
      <c r="C5394" s="181"/>
      <c r="D5394" s="181"/>
      <c r="E5394" s="181"/>
      <c r="F5394" s="181"/>
      <c r="G5394" s="181"/>
      <c r="H5394" s="181"/>
      <c r="I5394" s="181"/>
      <c r="J5394" s="181"/>
      <c r="K5394" s="625"/>
      <c r="L5394" s="181"/>
    </row>
    <row r="5395" spans="2:12" x14ac:dyDescent="0.25">
      <c r="B5395" s="624"/>
      <c r="C5395" s="181"/>
      <c r="D5395" s="181"/>
      <c r="E5395" s="181"/>
      <c r="F5395" s="181"/>
      <c r="G5395" s="181"/>
      <c r="H5395" s="181"/>
      <c r="I5395" s="181"/>
      <c r="J5395" s="181"/>
      <c r="K5395" s="625"/>
      <c r="L5395" s="181"/>
    </row>
    <row r="5396" spans="2:12" x14ac:dyDescent="0.25">
      <c r="B5396" s="624"/>
      <c r="C5396" s="181"/>
      <c r="D5396" s="181"/>
      <c r="E5396" s="181"/>
      <c r="F5396" s="181"/>
      <c r="G5396" s="181"/>
      <c r="H5396" s="181"/>
      <c r="I5396" s="181"/>
      <c r="J5396" s="181"/>
      <c r="K5396" s="625"/>
      <c r="L5396" s="181"/>
    </row>
    <row r="5397" spans="2:12" x14ac:dyDescent="0.25">
      <c r="B5397" s="624"/>
      <c r="C5397" s="181"/>
      <c r="D5397" s="181"/>
      <c r="E5397" s="181"/>
      <c r="F5397" s="181"/>
      <c r="G5397" s="181"/>
      <c r="H5397" s="181"/>
      <c r="I5397" s="181"/>
      <c r="J5397" s="181"/>
      <c r="K5397" s="625"/>
      <c r="L5397" s="181"/>
    </row>
    <row r="5398" spans="2:12" x14ac:dyDescent="0.25">
      <c r="B5398" s="624"/>
      <c r="C5398" s="181"/>
      <c r="D5398" s="181"/>
      <c r="E5398" s="181"/>
      <c r="F5398" s="181"/>
      <c r="G5398" s="181"/>
      <c r="H5398" s="181"/>
      <c r="I5398" s="181"/>
      <c r="J5398" s="181"/>
      <c r="K5398" s="625"/>
      <c r="L5398" s="181"/>
    </row>
    <row r="5399" spans="2:12" x14ac:dyDescent="0.25">
      <c r="B5399" s="624"/>
      <c r="C5399" s="181"/>
      <c r="D5399" s="181"/>
      <c r="E5399" s="181"/>
      <c r="F5399" s="181"/>
      <c r="G5399" s="181"/>
      <c r="H5399" s="181"/>
      <c r="I5399" s="181"/>
      <c r="J5399" s="181"/>
      <c r="K5399" s="625"/>
      <c r="L5399" s="181"/>
    </row>
    <row r="5400" spans="2:12" x14ac:dyDescent="0.25">
      <c r="B5400" s="624"/>
      <c r="C5400" s="181"/>
      <c r="D5400" s="181"/>
      <c r="E5400" s="181"/>
      <c r="F5400" s="181"/>
      <c r="G5400" s="181"/>
      <c r="H5400" s="181"/>
      <c r="I5400" s="181"/>
      <c r="J5400" s="181"/>
      <c r="K5400" s="625"/>
      <c r="L5400" s="181"/>
    </row>
    <row r="5401" spans="2:12" x14ac:dyDescent="0.25">
      <c r="B5401" s="624"/>
      <c r="C5401" s="181"/>
      <c r="D5401" s="181"/>
      <c r="E5401" s="181"/>
      <c r="F5401" s="181"/>
      <c r="G5401" s="181"/>
      <c r="H5401" s="181"/>
      <c r="I5401" s="181"/>
      <c r="J5401" s="181"/>
      <c r="K5401" s="625"/>
      <c r="L5401" s="181"/>
    </row>
    <row r="5402" spans="2:12" x14ac:dyDescent="0.25">
      <c r="B5402" s="624"/>
      <c r="C5402" s="181"/>
      <c r="D5402" s="181"/>
      <c r="E5402" s="181"/>
      <c r="F5402" s="181"/>
      <c r="G5402" s="181"/>
      <c r="H5402" s="181"/>
      <c r="I5402" s="181"/>
      <c r="J5402" s="181"/>
      <c r="K5402" s="625"/>
      <c r="L5402" s="181"/>
    </row>
    <row r="5403" spans="2:12" x14ac:dyDescent="0.25">
      <c r="B5403" s="624"/>
      <c r="C5403" s="181"/>
      <c r="D5403" s="181"/>
      <c r="E5403" s="181"/>
      <c r="F5403" s="181"/>
      <c r="G5403" s="181"/>
      <c r="H5403" s="181"/>
      <c r="I5403" s="181"/>
      <c r="J5403" s="181"/>
      <c r="K5403" s="625"/>
      <c r="L5403" s="181"/>
    </row>
    <row r="5404" spans="2:12" x14ac:dyDescent="0.25">
      <c r="B5404" s="624"/>
      <c r="C5404" s="181"/>
      <c r="D5404" s="181"/>
      <c r="E5404" s="181"/>
      <c r="F5404" s="181"/>
      <c r="G5404" s="181"/>
      <c r="H5404" s="181"/>
      <c r="I5404" s="181"/>
      <c r="J5404" s="181"/>
      <c r="K5404" s="625"/>
      <c r="L5404" s="181"/>
    </row>
    <row r="5405" spans="2:12" x14ac:dyDescent="0.25">
      <c r="B5405" s="624"/>
      <c r="C5405" s="181"/>
      <c r="D5405" s="181"/>
      <c r="E5405" s="181"/>
      <c r="F5405" s="181"/>
      <c r="G5405" s="181"/>
      <c r="H5405" s="181"/>
      <c r="I5405" s="181"/>
      <c r="J5405" s="181"/>
      <c r="K5405" s="625"/>
      <c r="L5405" s="181"/>
    </row>
    <row r="5406" spans="2:12" x14ac:dyDescent="0.25">
      <c r="B5406" s="624"/>
      <c r="C5406" s="181"/>
      <c r="D5406" s="181"/>
      <c r="E5406" s="181"/>
      <c r="F5406" s="181"/>
      <c r="G5406" s="181"/>
      <c r="H5406" s="181"/>
      <c r="I5406" s="181"/>
      <c r="J5406" s="181"/>
      <c r="K5406" s="625"/>
      <c r="L5406" s="181"/>
    </row>
    <row r="5407" spans="2:12" x14ac:dyDescent="0.25">
      <c r="B5407" s="624"/>
      <c r="C5407" s="181"/>
      <c r="D5407" s="181"/>
      <c r="E5407" s="181"/>
      <c r="F5407" s="181"/>
      <c r="G5407" s="181"/>
      <c r="H5407" s="181"/>
      <c r="I5407" s="181"/>
      <c r="J5407" s="181"/>
      <c r="K5407" s="625"/>
      <c r="L5407" s="181"/>
    </row>
    <row r="5408" spans="2:12" x14ac:dyDescent="0.25">
      <c r="B5408" s="624"/>
      <c r="C5408" s="181"/>
      <c r="D5408" s="181"/>
      <c r="E5408" s="181"/>
      <c r="F5408" s="181"/>
      <c r="G5408" s="181"/>
      <c r="H5408" s="181"/>
      <c r="I5408" s="181"/>
      <c r="J5408" s="181"/>
      <c r="K5408" s="625"/>
      <c r="L5408" s="181"/>
    </row>
    <row r="5409" spans="2:12" x14ac:dyDescent="0.25">
      <c r="B5409" s="624"/>
      <c r="C5409" s="181"/>
      <c r="D5409" s="181"/>
      <c r="E5409" s="181"/>
      <c r="F5409" s="181"/>
      <c r="G5409" s="181"/>
      <c r="H5409" s="181"/>
      <c r="I5409" s="181"/>
      <c r="J5409" s="181"/>
      <c r="K5409" s="625"/>
      <c r="L5409" s="181"/>
    </row>
    <row r="5410" spans="2:12" x14ac:dyDescent="0.25">
      <c r="B5410" s="624"/>
      <c r="C5410" s="181"/>
      <c r="D5410" s="181"/>
      <c r="E5410" s="181"/>
      <c r="F5410" s="181"/>
      <c r="G5410" s="181"/>
      <c r="H5410" s="181"/>
      <c r="I5410" s="181"/>
      <c r="J5410" s="181"/>
      <c r="K5410" s="625"/>
      <c r="L5410" s="181"/>
    </row>
    <row r="5411" spans="2:12" x14ac:dyDescent="0.25">
      <c r="B5411" s="624"/>
      <c r="C5411" s="181"/>
      <c r="D5411" s="181"/>
      <c r="E5411" s="181"/>
      <c r="F5411" s="181"/>
      <c r="G5411" s="181"/>
      <c r="H5411" s="181"/>
      <c r="I5411" s="181"/>
      <c r="J5411" s="181"/>
      <c r="K5411" s="625"/>
      <c r="L5411" s="181"/>
    </row>
    <row r="5412" spans="2:12" x14ac:dyDescent="0.25">
      <c r="B5412" s="624"/>
      <c r="C5412" s="181"/>
      <c r="D5412" s="181"/>
      <c r="E5412" s="181"/>
      <c r="F5412" s="181"/>
      <c r="G5412" s="181"/>
      <c r="H5412" s="181"/>
      <c r="I5412" s="181"/>
      <c r="J5412" s="181"/>
      <c r="K5412" s="625"/>
      <c r="L5412" s="181"/>
    </row>
    <row r="5413" spans="2:12" x14ac:dyDescent="0.25">
      <c r="B5413" s="624"/>
      <c r="C5413" s="181"/>
      <c r="D5413" s="181"/>
      <c r="E5413" s="181"/>
      <c r="F5413" s="181"/>
      <c r="G5413" s="181"/>
      <c r="H5413" s="181"/>
      <c r="I5413" s="181"/>
      <c r="J5413" s="181"/>
      <c r="K5413" s="625"/>
      <c r="L5413" s="181"/>
    </row>
    <row r="5414" spans="2:12" x14ac:dyDescent="0.25">
      <c r="B5414" s="624"/>
      <c r="C5414" s="181"/>
      <c r="D5414" s="181"/>
      <c r="E5414" s="181"/>
      <c r="F5414" s="181"/>
      <c r="G5414" s="181"/>
      <c r="H5414" s="181"/>
      <c r="I5414" s="181"/>
      <c r="J5414" s="181"/>
      <c r="K5414" s="625"/>
      <c r="L5414" s="181"/>
    </row>
    <row r="5415" spans="2:12" x14ac:dyDescent="0.25">
      <c r="B5415" s="624"/>
      <c r="C5415" s="181"/>
      <c r="D5415" s="181"/>
      <c r="E5415" s="181"/>
      <c r="F5415" s="181"/>
      <c r="G5415" s="181"/>
      <c r="H5415" s="181"/>
      <c r="I5415" s="181"/>
      <c r="J5415" s="181"/>
      <c r="K5415" s="625"/>
      <c r="L5415" s="181"/>
    </row>
    <row r="5416" spans="2:12" x14ac:dyDescent="0.25">
      <c r="B5416" s="624"/>
      <c r="C5416" s="181"/>
      <c r="D5416" s="181"/>
      <c r="E5416" s="181"/>
      <c r="F5416" s="181"/>
      <c r="G5416" s="181"/>
      <c r="H5416" s="181"/>
      <c r="I5416" s="181"/>
      <c r="J5416" s="181"/>
      <c r="K5416" s="625"/>
      <c r="L5416" s="181"/>
    </row>
    <row r="5417" spans="2:12" x14ac:dyDescent="0.25">
      <c r="B5417" s="624"/>
      <c r="C5417" s="181"/>
      <c r="D5417" s="181"/>
      <c r="E5417" s="181"/>
      <c r="F5417" s="181"/>
      <c r="G5417" s="181"/>
      <c r="H5417" s="181"/>
      <c r="I5417" s="181"/>
      <c r="J5417" s="181"/>
      <c r="K5417" s="625"/>
      <c r="L5417" s="181"/>
    </row>
    <row r="5418" spans="2:12" x14ac:dyDescent="0.25">
      <c r="B5418" s="624"/>
      <c r="C5418" s="181"/>
      <c r="D5418" s="181"/>
      <c r="E5418" s="181"/>
      <c r="F5418" s="181"/>
      <c r="G5418" s="181"/>
      <c r="H5418" s="181"/>
      <c r="I5418" s="181"/>
      <c r="J5418" s="181"/>
      <c r="K5418" s="625"/>
      <c r="L5418" s="181"/>
    </row>
    <row r="5419" spans="2:12" x14ac:dyDescent="0.25">
      <c r="B5419" s="624"/>
      <c r="C5419" s="181"/>
      <c r="D5419" s="181"/>
      <c r="E5419" s="181"/>
      <c r="F5419" s="181"/>
      <c r="G5419" s="181"/>
      <c r="H5419" s="181"/>
      <c r="I5419" s="181"/>
      <c r="J5419" s="181"/>
      <c r="K5419" s="625"/>
      <c r="L5419" s="181"/>
    </row>
    <row r="5420" spans="2:12" x14ac:dyDescent="0.25">
      <c r="B5420" s="624"/>
      <c r="C5420" s="181"/>
      <c r="D5420" s="181"/>
      <c r="E5420" s="181"/>
      <c r="F5420" s="181"/>
      <c r="G5420" s="181"/>
      <c r="H5420" s="181"/>
      <c r="I5420" s="181"/>
      <c r="J5420" s="181"/>
      <c r="K5420" s="625"/>
      <c r="L5420" s="181"/>
    </row>
    <row r="5421" spans="2:12" x14ac:dyDescent="0.25">
      <c r="B5421" s="624"/>
      <c r="C5421" s="181"/>
      <c r="D5421" s="181"/>
      <c r="E5421" s="181"/>
      <c r="F5421" s="181"/>
      <c r="G5421" s="181"/>
      <c r="H5421" s="181"/>
      <c r="I5421" s="181"/>
      <c r="J5421" s="181"/>
      <c r="K5421" s="625"/>
      <c r="L5421" s="181"/>
    </row>
    <row r="5422" spans="2:12" x14ac:dyDescent="0.25">
      <c r="B5422" s="624"/>
      <c r="C5422" s="181"/>
      <c r="D5422" s="181"/>
      <c r="E5422" s="181"/>
      <c r="F5422" s="181"/>
      <c r="G5422" s="181"/>
      <c r="H5422" s="181"/>
      <c r="I5422" s="181"/>
      <c r="J5422" s="181"/>
      <c r="K5422" s="625"/>
      <c r="L5422" s="181"/>
    </row>
    <row r="5423" spans="2:12" x14ac:dyDescent="0.25">
      <c r="B5423" s="624"/>
      <c r="C5423" s="181"/>
      <c r="D5423" s="181"/>
      <c r="E5423" s="181"/>
      <c r="F5423" s="181"/>
      <c r="G5423" s="181"/>
      <c r="H5423" s="181"/>
      <c r="I5423" s="181"/>
      <c r="J5423" s="181"/>
      <c r="K5423" s="625"/>
      <c r="L5423" s="181"/>
    </row>
    <row r="5424" spans="2:12" x14ac:dyDescent="0.25">
      <c r="B5424" s="624"/>
      <c r="C5424" s="181"/>
      <c r="D5424" s="181"/>
      <c r="E5424" s="181"/>
      <c r="F5424" s="181"/>
      <c r="G5424" s="181"/>
      <c r="H5424" s="181"/>
      <c r="I5424" s="181"/>
      <c r="J5424" s="181"/>
      <c r="K5424" s="625"/>
      <c r="L5424" s="181"/>
    </row>
    <row r="5425" spans="2:12" x14ac:dyDescent="0.25">
      <c r="B5425" s="624"/>
      <c r="C5425" s="181"/>
      <c r="D5425" s="181"/>
      <c r="E5425" s="181"/>
      <c r="F5425" s="181"/>
      <c r="G5425" s="181"/>
      <c r="H5425" s="181"/>
      <c r="I5425" s="181"/>
      <c r="J5425" s="181"/>
      <c r="K5425" s="625"/>
      <c r="L5425" s="181"/>
    </row>
    <row r="5426" spans="2:12" x14ac:dyDescent="0.25">
      <c r="B5426" s="624"/>
      <c r="C5426" s="181"/>
      <c r="D5426" s="181"/>
      <c r="E5426" s="181"/>
      <c r="F5426" s="181"/>
      <c r="G5426" s="181"/>
      <c r="H5426" s="181"/>
      <c r="I5426" s="181"/>
      <c r="J5426" s="181"/>
      <c r="K5426" s="625"/>
      <c r="L5426" s="181"/>
    </row>
    <row r="5427" spans="2:12" x14ac:dyDescent="0.25">
      <c r="B5427" s="624"/>
      <c r="C5427" s="181"/>
      <c r="D5427" s="181"/>
      <c r="E5427" s="181"/>
      <c r="F5427" s="181"/>
      <c r="G5427" s="181"/>
      <c r="H5427" s="181"/>
      <c r="I5427" s="181"/>
      <c r="J5427" s="181"/>
      <c r="K5427" s="625"/>
      <c r="L5427" s="181"/>
    </row>
    <row r="5428" spans="2:12" x14ac:dyDescent="0.25">
      <c r="B5428" s="624"/>
      <c r="C5428" s="181"/>
      <c r="D5428" s="181"/>
      <c r="E5428" s="181"/>
      <c r="F5428" s="181"/>
      <c r="G5428" s="181"/>
      <c r="H5428" s="181"/>
      <c r="I5428" s="181"/>
      <c r="J5428" s="181"/>
      <c r="K5428" s="625"/>
      <c r="L5428" s="181"/>
    </row>
    <row r="5429" spans="2:12" x14ac:dyDescent="0.25">
      <c r="B5429" s="624"/>
      <c r="C5429" s="181"/>
      <c r="D5429" s="181"/>
      <c r="E5429" s="181"/>
      <c r="F5429" s="181"/>
      <c r="G5429" s="181"/>
      <c r="H5429" s="181"/>
      <c r="I5429" s="181"/>
      <c r="J5429" s="181"/>
      <c r="K5429" s="625"/>
      <c r="L5429" s="181"/>
    </row>
    <row r="5430" spans="2:12" x14ac:dyDescent="0.25">
      <c r="B5430" s="624"/>
      <c r="C5430" s="181"/>
      <c r="D5430" s="181"/>
      <c r="E5430" s="181"/>
      <c r="F5430" s="181"/>
      <c r="G5430" s="181"/>
      <c r="H5430" s="181"/>
      <c r="I5430" s="181"/>
      <c r="J5430" s="181"/>
      <c r="K5430" s="625"/>
      <c r="L5430" s="181"/>
    </row>
    <row r="5431" spans="2:12" x14ac:dyDescent="0.25">
      <c r="B5431" s="624"/>
      <c r="C5431" s="181"/>
      <c r="D5431" s="181"/>
      <c r="E5431" s="181"/>
      <c r="F5431" s="181"/>
      <c r="G5431" s="181"/>
      <c r="H5431" s="181"/>
      <c r="I5431" s="181"/>
      <c r="J5431" s="181"/>
      <c r="K5431" s="625"/>
      <c r="L5431" s="181"/>
    </row>
    <row r="5432" spans="2:12" x14ac:dyDescent="0.25">
      <c r="B5432" s="624"/>
      <c r="C5432" s="181"/>
      <c r="D5432" s="181"/>
      <c r="E5432" s="181"/>
      <c r="F5432" s="181"/>
      <c r="G5432" s="181"/>
      <c r="H5432" s="181"/>
      <c r="I5432" s="181"/>
      <c r="J5432" s="181"/>
      <c r="K5432" s="625"/>
      <c r="L5432" s="181"/>
    </row>
    <row r="5433" spans="2:12" x14ac:dyDescent="0.25">
      <c r="B5433" s="624"/>
      <c r="C5433" s="181"/>
      <c r="D5433" s="181"/>
      <c r="E5433" s="181"/>
      <c r="F5433" s="181"/>
      <c r="G5433" s="181"/>
      <c r="H5433" s="181"/>
      <c r="I5433" s="181"/>
      <c r="J5433" s="181"/>
      <c r="K5433" s="625"/>
      <c r="L5433" s="181"/>
    </row>
    <row r="5434" spans="2:12" x14ac:dyDescent="0.25">
      <c r="B5434" s="624"/>
      <c r="C5434" s="181"/>
      <c r="D5434" s="181"/>
      <c r="E5434" s="181"/>
      <c r="F5434" s="181"/>
      <c r="G5434" s="181"/>
      <c r="H5434" s="181"/>
      <c r="I5434" s="181"/>
      <c r="J5434" s="181"/>
      <c r="K5434" s="625"/>
      <c r="L5434" s="181"/>
    </row>
    <row r="5435" spans="2:12" x14ac:dyDescent="0.25">
      <c r="B5435" s="624"/>
      <c r="C5435" s="181"/>
      <c r="D5435" s="181"/>
      <c r="E5435" s="181"/>
      <c r="F5435" s="181"/>
      <c r="G5435" s="181"/>
      <c r="H5435" s="181"/>
      <c r="I5435" s="181"/>
      <c r="J5435" s="181"/>
      <c r="K5435" s="625"/>
      <c r="L5435" s="181"/>
    </row>
    <row r="5436" spans="2:12" x14ac:dyDescent="0.25">
      <c r="B5436" s="624"/>
      <c r="C5436" s="181"/>
      <c r="D5436" s="181"/>
      <c r="E5436" s="181"/>
      <c r="F5436" s="181"/>
      <c r="G5436" s="181"/>
      <c r="H5436" s="181"/>
      <c r="I5436" s="181"/>
      <c r="J5436" s="181"/>
      <c r="K5436" s="625"/>
      <c r="L5436" s="181"/>
    </row>
    <row r="5437" spans="2:12" x14ac:dyDescent="0.25">
      <c r="B5437" s="624"/>
      <c r="C5437" s="181"/>
      <c r="D5437" s="181"/>
      <c r="E5437" s="181"/>
      <c r="F5437" s="181"/>
      <c r="G5437" s="181"/>
      <c r="H5437" s="181"/>
      <c r="I5437" s="181"/>
      <c r="J5437" s="181"/>
      <c r="K5437" s="625"/>
      <c r="L5437" s="181"/>
    </row>
    <row r="5438" spans="2:12" x14ac:dyDescent="0.25">
      <c r="B5438" s="624"/>
      <c r="C5438" s="181"/>
      <c r="D5438" s="181"/>
      <c r="E5438" s="181"/>
      <c r="F5438" s="181"/>
      <c r="G5438" s="181"/>
      <c r="H5438" s="181"/>
      <c r="I5438" s="181"/>
      <c r="J5438" s="181"/>
      <c r="K5438" s="625"/>
      <c r="L5438" s="181"/>
    </row>
    <row r="5439" spans="2:12" x14ac:dyDescent="0.25">
      <c r="B5439" s="624"/>
      <c r="C5439" s="181"/>
      <c r="D5439" s="181"/>
      <c r="E5439" s="181"/>
      <c r="F5439" s="181"/>
      <c r="G5439" s="181"/>
      <c r="H5439" s="181"/>
      <c r="I5439" s="181"/>
      <c r="J5439" s="181"/>
      <c r="K5439" s="625"/>
      <c r="L5439" s="181"/>
    </row>
    <row r="5440" spans="2:12" x14ac:dyDescent="0.25">
      <c r="B5440" s="624"/>
      <c r="C5440" s="181"/>
      <c r="D5440" s="181"/>
      <c r="E5440" s="181"/>
      <c r="F5440" s="181"/>
      <c r="G5440" s="181"/>
      <c r="H5440" s="181"/>
      <c r="I5440" s="181"/>
      <c r="J5440" s="181"/>
      <c r="K5440" s="625"/>
      <c r="L5440" s="181"/>
    </row>
    <row r="5441" spans="2:12" x14ac:dyDescent="0.25">
      <c r="B5441" s="624"/>
      <c r="C5441" s="181"/>
      <c r="D5441" s="181"/>
      <c r="E5441" s="181"/>
      <c r="F5441" s="181"/>
      <c r="G5441" s="181"/>
      <c r="H5441" s="181"/>
      <c r="I5441" s="181"/>
      <c r="J5441" s="181"/>
      <c r="K5441" s="625"/>
      <c r="L5441" s="181"/>
    </row>
    <row r="5442" spans="2:12" x14ac:dyDescent="0.25">
      <c r="B5442" s="624"/>
      <c r="C5442" s="181"/>
      <c r="D5442" s="181"/>
      <c r="E5442" s="181"/>
      <c r="F5442" s="181"/>
      <c r="G5442" s="181"/>
      <c r="H5442" s="181"/>
      <c r="I5442" s="181"/>
      <c r="J5442" s="181"/>
      <c r="K5442" s="625"/>
      <c r="L5442" s="181"/>
    </row>
    <row r="5443" spans="2:12" x14ac:dyDescent="0.25">
      <c r="B5443" s="624"/>
      <c r="C5443" s="181"/>
      <c r="D5443" s="181"/>
      <c r="E5443" s="181"/>
      <c r="F5443" s="181"/>
      <c r="G5443" s="181"/>
      <c r="H5443" s="181"/>
      <c r="I5443" s="181"/>
      <c r="J5443" s="181"/>
      <c r="K5443" s="625"/>
      <c r="L5443" s="181"/>
    </row>
    <row r="5444" spans="2:12" x14ac:dyDescent="0.25">
      <c r="B5444" s="624"/>
      <c r="C5444" s="181"/>
      <c r="D5444" s="181"/>
      <c r="E5444" s="181"/>
      <c r="F5444" s="181"/>
      <c r="G5444" s="181"/>
      <c r="H5444" s="181"/>
      <c r="I5444" s="181"/>
      <c r="J5444" s="181"/>
      <c r="K5444" s="625"/>
      <c r="L5444" s="181"/>
    </row>
    <row r="5445" spans="2:12" x14ac:dyDescent="0.25">
      <c r="B5445" s="624"/>
      <c r="C5445" s="181"/>
      <c r="D5445" s="181"/>
      <c r="E5445" s="181"/>
      <c r="F5445" s="181"/>
      <c r="G5445" s="181"/>
      <c r="H5445" s="181"/>
      <c r="I5445" s="181"/>
      <c r="J5445" s="181"/>
      <c r="K5445" s="625"/>
      <c r="L5445" s="181"/>
    </row>
    <row r="5446" spans="2:12" x14ac:dyDescent="0.25">
      <c r="B5446" s="624"/>
      <c r="C5446" s="181"/>
      <c r="D5446" s="181"/>
      <c r="E5446" s="181"/>
      <c r="F5446" s="181"/>
      <c r="G5446" s="181"/>
      <c r="H5446" s="181"/>
      <c r="I5446" s="181"/>
      <c r="J5446" s="181"/>
      <c r="K5446" s="625"/>
      <c r="L5446" s="181"/>
    </row>
    <row r="5447" spans="2:12" ht="18.75" x14ac:dyDescent="0.3">
      <c r="B5447" s="181"/>
      <c r="C5447" s="598"/>
      <c r="D5447" s="96"/>
      <c r="E5447" s="181"/>
      <c r="F5447" s="181"/>
      <c r="G5447" s="181"/>
      <c r="H5447" s="181"/>
      <c r="I5447" s="181"/>
      <c r="J5447" s="181"/>
      <c r="K5447" s="516"/>
      <c r="L5447" s="516"/>
    </row>
    <row r="5448" spans="2:12" x14ac:dyDescent="0.25">
      <c r="B5448" s="624"/>
      <c r="C5448" s="181"/>
      <c r="D5448" s="181"/>
      <c r="E5448" s="181"/>
      <c r="F5448" s="181"/>
      <c r="G5448" s="181"/>
      <c r="H5448" s="181"/>
      <c r="I5448" s="181"/>
      <c r="J5448" s="181"/>
      <c r="K5448" s="625"/>
      <c r="L5448" s="181"/>
    </row>
    <row r="5449" spans="2:12" x14ac:dyDescent="0.25">
      <c r="B5449" s="624"/>
      <c r="C5449" s="181"/>
      <c r="D5449" s="181"/>
      <c r="E5449" s="181"/>
      <c r="F5449" s="181"/>
      <c r="G5449" s="181"/>
      <c r="H5449" s="181"/>
      <c r="I5449" s="181"/>
      <c r="J5449" s="181"/>
      <c r="K5449" s="625"/>
      <c r="L5449" s="181"/>
    </row>
    <row r="5450" spans="2:12" x14ac:dyDescent="0.25">
      <c r="B5450" s="624"/>
      <c r="C5450" s="181"/>
      <c r="D5450" s="181"/>
      <c r="E5450" s="181"/>
      <c r="F5450" s="181"/>
      <c r="G5450" s="181"/>
      <c r="H5450" s="181"/>
      <c r="I5450" s="181"/>
      <c r="J5450" s="181"/>
      <c r="K5450" s="625"/>
      <c r="L5450" s="181"/>
    </row>
    <row r="5451" spans="2:12" x14ac:dyDescent="0.25">
      <c r="B5451" s="624"/>
      <c r="C5451" s="181"/>
      <c r="D5451" s="181"/>
      <c r="E5451" s="181"/>
      <c r="F5451" s="181"/>
      <c r="G5451" s="181"/>
      <c r="H5451" s="181"/>
      <c r="I5451" s="181"/>
      <c r="J5451" s="181"/>
      <c r="K5451" s="625"/>
      <c r="L5451" s="181"/>
    </row>
    <row r="5452" spans="2:12" x14ac:dyDescent="0.25">
      <c r="B5452" s="624"/>
      <c r="C5452" s="181"/>
      <c r="D5452" s="181"/>
      <c r="E5452" s="181"/>
      <c r="F5452" s="181"/>
      <c r="G5452" s="181"/>
      <c r="H5452" s="181"/>
      <c r="I5452" s="181"/>
      <c r="J5452" s="181"/>
      <c r="K5452" s="625"/>
      <c r="L5452" s="181"/>
    </row>
    <row r="5453" spans="2:12" x14ac:dyDescent="0.25">
      <c r="B5453" s="624"/>
      <c r="C5453" s="181"/>
      <c r="D5453" s="181"/>
      <c r="E5453" s="181"/>
      <c r="F5453" s="181"/>
      <c r="G5453" s="181"/>
      <c r="H5453" s="181"/>
      <c r="I5453" s="181"/>
      <c r="J5453" s="181"/>
      <c r="K5453" s="625"/>
      <c r="L5453" s="181"/>
    </row>
    <row r="5454" spans="2:12" x14ac:dyDescent="0.25">
      <c r="B5454" s="624"/>
      <c r="C5454" s="181"/>
      <c r="D5454" s="181"/>
      <c r="E5454" s="181"/>
      <c r="F5454" s="181"/>
      <c r="G5454" s="181"/>
      <c r="H5454" s="181"/>
      <c r="I5454" s="181"/>
      <c r="J5454" s="181"/>
      <c r="K5454" s="625"/>
      <c r="L5454" s="181"/>
    </row>
    <row r="5455" spans="2:12" x14ac:dyDescent="0.25">
      <c r="B5455" s="624"/>
      <c r="C5455" s="181"/>
      <c r="D5455" s="181"/>
      <c r="E5455" s="181"/>
      <c r="F5455" s="181"/>
      <c r="G5455" s="181"/>
      <c r="H5455" s="181"/>
      <c r="I5455" s="181"/>
      <c r="J5455" s="181"/>
      <c r="K5455" s="625"/>
      <c r="L5455" s="181"/>
    </row>
    <row r="5456" spans="2:12" x14ac:dyDescent="0.25">
      <c r="B5456" s="624"/>
      <c r="C5456" s="181"/>
      <c r="D5456" s="181"/>
      <c r="E5456" s="181"/>
      <c r="F5456" s="181"/>
      <c r="G5456" s="181"/>
      <c r="H5456" s="181"/>
      <c r="I5456" s="181"/>
      <c r="J5456" s="181"/>
      <c r="K5456" s="625"/>
      <c r="L5456" s="181"/>
    </row>
    <row r="5457" spans="2:12" x14ac:dyDescent="0.25">
      <c r="B5457" s="624"/>
      <c r="C5457" s="181"/>
      <c r="D5457" s="181"/>
      <c r="E5457" s="181"/>
      <c r="F5457" s="181"/>
      <c r="G5457" s="181"/>
      <c r="H5457" s="181"/>
      <c r="I5457" s="181"/>
      <c r="J5457" s="181"/>
      <c r="K5457" s="625"/>
      <c r="L5457" s="181"/>
    </row>
    <row r="5458" spans="2:12" x14ac:dyDescent="0.25">
      <c r="B5458" s="624"/>
      <c r="C5458" s="181"/>
      <c r="D5458" s="181"/>
      <c r="E5458" s="181"/>
      <c r="F5458" s="181"/>
      <c r="G5458" s="181"/>
      <c r="H5458" s="181"/>
      <c r="I5458" s="181"/>
      <c r="J5458" s="181"/>
      <c r="K5458" s="625"/>
      <c r="L5458" s="181"/>
    </row>
    <row r="5459" spans="2:12" x14ac:dyDescent="0.25">
      <c r="B5459" s="624"/>
      <c r="C5459" s="181"/>
      <c r="D5459" s="181"/>
      <c r="E5459" s="181"/>
      <c r="F5459" s="181"/>
      <c r="G5459" s="181"/>
      <c r="H5459" s="181"/>
      <c r="I5459" s="181"/>
      <c r="J5459" s="181"/>
      <c r="K5459" s="625"/>
      <c r="L5459" s="181"/>
    </row>
    <row r="5460" spans="2:12" x14ac:dyDescent="0.25">
      <c r="B5460" s="624"/>
      <c r="C5460" s="181"/>
      <c r="D5460" s="181"/>
      <c r="E5460" s="181"/>
      <c r="F5460" s="181"/>
      <c r="G5460" s="181"/>
      <c r="H5460" s="181"/>
      <c r="I5460" s="181"/>
      <c r="J5460" s="181"/>
      <c r="K5460" s="625"/>
      <c r="L5460" s="181"/>
    </row>
    <row r="5461" spans="2:12" x14ac:dyDescent="0.25">
      <c r="B5461" s="624"/>
      <c r="C5461" s="181"/>
      <c r="D5461" s="181"/>
      <c r="E5461" s="181"/>
      <c r="F5461" s="181"/>
      <c r="G5461" s="181"/>
      <c r="H5461" s="181"/>
      <c r="I5461" s="181"/>
      <c r="J5461" s="181"/>
      <c r="K5461" s="625"/>
      <c r="L5461" s="181"/>
    </row>
    <row r="5462" spans="2:12" x14ac:dyDescent="0.25">
      <c r="B5462" s="624"/>
      <c r="C5462" s="181"/>
      <c r="D5462" s="181"/>
      <c r="E5462" s="181"/>
      <c r="F5462" s="181"/>
      <c r="G5462" s="181"/>
      <c r="H5462" s="181"/>
      <c r="I5462" s="181"/>
      <c r="J5462" s="181"/>
      <c r="K5462" s="625"/>
      <c r="L5462" s="181"/>
    </row>
    <row r="5463" spans="2:12" x14ac:dyDescent="0.25">
      <c r="B5463" s="624"/>
      <c r="C5463" s="181"/>
      <c r="D5463" s="181"/>
      <c r="E5463" s="181"/>
      <c r="F5463" s="181"/>
      <c r="G5463" s="181"/>
      <c r="H5463" s="181"/>
      <c r="I5463" s="181"/>
      <c r="J5463" s="181"/>
      <c r="K5463" s="625"/>
      <c r="L5463" s="181"/>
    </row>
    <row r="5464" spans="2:12" x14ac:dyDescent="0.25">
      <c r="B5464" s="624"/>
      <c r="C5464" s="181"/>
      <c r="D5464" s="181"/>
      <c r="E5464" s="181"/>
      <c r="F5464" s="181"/>
      <c r="G5464" s="181"/>
      <c r="H5464" s="181"/>
      <c r="I5464" s="181"/>
      <c r="J5464" s="181"/>
      <c r="K5464" s="625"/>
      <c r="L5464" s="181"/>
    </row>
    <row r="5465" spans="2:12" x14ac:dyDescent="0.25">
      <c r="B5465" s="624"/>
      <c r="C5465" s="181"/>
      <c r="D5465" s="181"/>
      <c r="E5465" s="181"/>
      <c r="F5465" s="181"/>
      <c r="G5465" s="181"/>
      <c r="H5465" s="181"/>
      <c r="I5465" s="181"/>
      <c r="J5465" s="181"/>
      <c r="K5465" s="625"/>
      <c r="L5465" s="181"/>
    </row>
    <row r="5466" spans="2:12" x14ac:dyDescent="0.25">
      <c r="B5466" s="624"/>
      <c r="C5466" s="181"/>
      <c r="D5466" s="181"/>
      <c r="E5466" s="181"/>
      <c r="F5466" s="181"/>
      <c r="G5466" s="181"/>
      <c r="H5466" s="181"/>
      <c r="I5466" s="181"/>
      <c r="J5466" s="181"/>
      <c r="K5466" s="625"/>
      <c r="L5466" s="181"/>
    </row>
    <row r="5467" spans="2:12" x14ac:dyDescent="0.25">
      <c r="B5467" s="624"/>
      <c r="C5467" s="181"/>
      <c r="D5467" s="181"/>
      <c r="E5467" s="181"/>
      <c r="F5467" s="181"/>
      <c r="G5467" s="181"/>
      <c r="H5467" s="181"/>
      <c r="I5467" s="181"/>
      <c r="J5467" s="181"/>
      <c r="K5467" s="625"/>
      <c r="L5467" s="181"/>
    </row>
    <row r="5468" spans="2:12" x14ac:dyDescent="0.25">
      <c r="B5468" s="624"/>
      <c r="C5468" s="181"/>
      <c r="D5468" s="181"/>
      <c r="E5468" s="181"/>
      <c r="F5468" s="181"/>
      <c r="G5468" s="181"/>
      <c r="H5468" s="181"/>
      <c r="I5468" s="181"/>
      <c r="J5468" s="181"/>
      <c r="K5468" s="625"/>
      <c r="L5468" s="181"/>
    </row>
    <row r="5469" spans="2:12" x14ac:dyDescent="0.25">
      <c r="B5469" s="624"/>
      <c r="C5469" s="181"/>
      <c r="D5469" s="181"/>
      <c r="E5469" s="181"/>
      <c r="F5469" s="181"/>
      <c r="G5469" s="181"/>
      <c r="H5469" s="181"/>
      <c r="I5469" s="181"/>
      <c r="J5469" s="181"/>
      <c r="K5469" s="625"/>
      <c r="L5469" s="181"/>
    </row>
    <row r="5470" spans="2:12" x14ac:dyDescent="0.25">
      <c r="B5470" s="624"/>
      <c r="C5470" s="181"/>
      <c r="D5470" s="181"/>
      <c r="E5470" s="181"/>
      <c r="F5470" s="181"/>
      <c r="G5470" s="181"/>
      <c r="H5470" s="181"/>
      <c r="I5470" s="181"/>
      <c r="J5470" s="181"/>
      <c r="K5470" s="625"/>
      <c r="L5470" s="181"/>
    </row>
    <row r="5471" spans="2:12" x14ac:dyDescent="0.25">
      <c r="B5471" s="624"/>
      <c r="C5471" s="181"/>
      <c r="D5471" s="181"/>
      <c r="E5471" s="181"/>
      <c r="F5471" s="181"/>
      <c r="G5471" s="181"/>
      <c r="H5471" s="181"/>
      <c r="I5471" s="181"/>
      <c r="J5471" s="181"/>
      <c r="K5471" s="625"/>
      <c r="L5471" s="181"/>
    </row>
    <row r="5472" spans="2:12" x14ac:dyDescent="0.25">
      <c r="B5472" s="624"/>
      <c r="C5472" s="181"/>
      <c r="D5472" s="181"/>
      <c r="E5472" s="181"/>
      <c r="F5472" s="181"/>
      <c r="G5472" s="181"/>
      <c r="H5472" s="181"/>
      <c r="I5472" s="181"/>
      <c r="J5472" s="181"/>
      <c r="K5472" s="625"/>
      <c r="L5472" s="181"/>
    </row>
    <row r="5473" spans="2:12" x14ac:dyDescent="0.25">
      <c r="B5473" s="624"/>
      <c r="C5473" s="181"/>
      <c r="D5473" s="181"/>
      <c r="E5473" s="181"/>
      <c r="F5473" s="181"/>
      <c r="G5473" s="181"/>
      <c r="H5473" s="181"/>
      <c r="I5473" s="181"/>
      <c r="J5473" s="181"/>
      <c r="K5473" s="625"/>
      <c r="L5473" s="181"/>
    </row>
    <row r="5474" spans="2:12" x14ac:dyDescent="0.25">
      <c r="B5474" s="624"/>
      <c r="C5474" s="181"/>
      <c r="D5474" s="181"/>
      <c r="E5474" s="181"/>
      <c r="F5474" s="181"/>
      <c r="G5474" s="181"/>
      <c r="H5474" s="181"/>
      <c r="I5474" s="181"/>
      <c r="J5474" s="181"/>
      <c r="K5474" s="625"/>
      <c r="L5474" s="181"/>
    </row>
    <row r="5475" spans="2:12" x14ac:dyDescent="0.25">
      <c r="B5475" s="624"/>
      <c r="C5475" s="181"/>
      <c r="D5475" s="181"/>
      <c r="E5475" s="181"/>
      <c r="F5475" s="181"/>
      <c r="G5475" s="181"/>
      <c r="H5475" s="181"/>
      <c r="I5475" s="181"/>
      <c r="J5475" s="181"/>
      <c r="K5475" s="625"/>
      <c r="L5475" s="181"/>
    </row>
    <row r="5476" spans="2:12" x14ac:dyDescent="0.25">
      <c r="B5476" s="624"/>
      <c r="C5476" s="181"/>
      <c r="D5476" s="181"/>
      <c r="E5476" s="181"/>
      <c r="F5476" s="181"/>
      <c r="G5476" s="181"/>
      <c r="H5476" s="181"/>
      <c r="I5476" s="181"/>
      <c r="J5476" s="181"/>
      <c r="K5476" s="625"/>
      <c r="L5476" s="181"/>
    </row>
    <row r="5477" spans="2:12" x14ac:dyDescent="0.25">
      <c r="B5477" s="624"/>
      <c r="C5477" s="181"/>
      <c r="D5477" s="181"/>
      <c r="E5477" s="181"/>
      <c r="F5477" s="181"/>
      <c r="G5477" s="181"/>
      <c r="H5477" s="181"/>
      <c r="I5477" s="181"/>
      <c r="J5477" s="181"/>
      <c r="K5477" s="625"/>
      <c r="L5477" s="181"/>
    </row>
    <row r="5478" spans="2:12" x14ac:dyDescent="0.25">
      <c r="B5478" s="624"/>
      <c r="C5478" s="181"/>
      <c r="D5478" s="181"/>
      <c r="E5478" s="181"/>
      <c r="F5478" s="181"/>
      <c r="G5478" s="181"/>
      <c r="H5478" s="181"/>
      <c r="I5478" s="181"/>
      <c r="J5478" s="181"/>
      <c r="K5478" s="625"/>
      <c r="L5478" s="181"/>
    </row>
    <row r="5479" spans="2:12" x14ac:dyDescent="0.25">
      <c r="B5479" s="624"/>
      <c r="C5479" s="181"/>
      <c r="D5479" s="181"/>
      <c r="E5479" s="181"/>
      <c r="F5479" s="181"/>
      <c r="G5479" s="181"/>
      <c r="H5479" s="181"/>
      <c r="I5479" s="181"/>
      <c r="J5479" s="181"/>
      <c r="K5479" s="625"/>
      <c r="L5479" s="181"/>
    </row>
    <row r="5480" spans="2:12" x14ac:dyDescent="0.25">
      <c r="B5480" s="624"/>
      <c r="C5480" s="181"/>
      <c r="D5480" s="181"/>
      <c r="E5480" s="181"/>
      <c r="F5480" s="181"/>
      <c r="G5480" s="181"/>
      <c r="H5480" s="181"/>
      <c r="I5480" s="181"/>
      <c r="J5480" s="181"/>
      <c r="K5480" s="625"/>
      <c r="L5480" s="181"/>
    </row>
    <row r="5481" spans="2:12" x14ac:dyDescent="0.25">
      <c r="B5481" s="624"/>
      <c r="C5481" s="181"/>
      <c r="D5481" s="181"/>
      <c r="E5481" s="181"/>
      <c r="F5481" s="181"/>
      <c r="G5481" s="181"/>
      <c r="H5481" s="181"/>
      <c r="I5481" s="181"/>
      <c r="J5481" s="181"/>
      <c r="K5481" s="625"/>
      <c r="L5481" s="181"/>
    </row>
    <row r="5482" spans="2:12" x14ac:dyDescent="0.25">
      <c r="B5482" s="624"/>
      <c r="C5482" s="181"/>
      <c r="D5482" s="181"/>
      <c r="E5482" s="181"/>
      <c r="F5482" s="181"/>
      <c r="G5482" s="181"/>
      <c r="H5482" s="181"/>
      <c r="I5482" s="181"/>
      <c r="J5482" s="181"/>
      <c r="K5482" s="625"/>
      <c r="L5482" s="181"/>
    </row>
    <row r="5483" spans="2:12" x14ac:dyDescent="0.25">
      <c r="B5483" s="624"/>
      <c r="C5483" s="181"/>
      <c r="D5483" s="181"/>
      <c r="E5483" s="181"/>
      <c r="F5483" s="181"/>
      <c r="G5483" s="181"/>
      <c r="H5483" s="181"/>
      <c r="I5483" s="181"/>
      <c r="J5483" s="181"/>
      <c r="K5483" s="625"/>
      <c r="L5483" s="181"/>
    </row>
    <row r="5484" spans="2:12" x14ac:dyDescent="0.25">
      <c r="B5484" s="624"/>
      <c r="C5484" s="181"/>
      <c r="D5484" s="181"/>
      <c r="E5484" s="181"/>
      <c r="F5484" s="181"/>
      <c r="G5484" s="181"/>
      <c r="H5484" s="181"/>
      <c r="I5484" s="181"/>
      <c r="J5484" s="181"/>
      <c r="K5484" s="625"/>
      <c r="L5484" s="181"/>
    </row>
    <row r="5485" spans="2:12" x14ac:dyDescent="0.25">
      <c r="B5485" s="624"/>
      <c r="C5485" s="181"/>
      <c r="D5485" s="181"/>
      <c r="E5485" s="181"/>
      <c r="F5485" s="181"/>
      <c r="G5485" s="181"/>
      <c r="H5485" s="181"/>
      <c r="I5485" s="181"/>
      <c r="J5485" s="181"/>
      <c r="K5485" s="625"/>
      <c r="L5485" s="181"/>
    </row>
    <row r="5486" spans="2:12" x14ac:dyDescent="0.25">
      <c r="B5486" s="624"/>
      <c r="C5486" s="181"/>
      <c r="D5486" s="181"/>
      <c r="E5486" s="181"/>
      <c r="F5486" s="181"/>
      <c r="G5486" s="181"/>
      <c r="H5486" s="181"/>
      <c r="I5486" s="181"/>
      <c r="J5486" s="181"/>
      <c r="K5486" s="625"/>
      <c r="L5486" s="181"/>
    </row>
    <row r="5487" spans="2:12" x14ac:dyDescent="0.25">
      <c r="B5487" s="624"/>
      <c r="C5487" s="181"/>
      <c r="D5487" s="181"/>
      <c r="E5487" s="181"/>
      <c r="F5487" s="181"/>
      <c r="G5487" s="181"/>
      <c r="H5487" s="181"/>
      <c r="I5487" s="181"/>
      <c r="J5487" s="181"/>
      <c r="K5487" s="625"/>
      <c r="L5487" s="181"/>
    </row>
    <row r="5488" spans="2:12" x14ac:dyDescent="0.25">
      <c r="B5488" s="624"/>
      <c r="C5488" s="181"/>
      <c r="D5488" s="181"/>
      <c r="E5488" s="181"/>
      <c r="F5488" s="181"/>
      <c r="G5488" s="181"/>
      <c r="H5488" s="181"/>
      <c r="I5488" s="181"/>
      <c r="J5488" s="181"/>
      <c r="K5488" s="625"/>
      <c r="L5488" s="181"/>
    </row>
    <row r="5489" spans="2:12" x14ac:dyDescent="0.25">
      <c r="B5489" s="624"/>
      <c r="C5489" s="181"/>
      <c r="D5489" s="181"/>
      <c r="E5489" s="181"/>
      <c r="F5489" s="181"/>
      <c r="G5489" s="181"/>
      <c r="H5489" s="181"/>
      <c r="I5489" s="181"/>
      <c r="J5489" s="181"/>
      <c r="K5489" s="625"/>
      <c r="L5489" s="181"/>
    </row>
    <row r="5490" spans="2:12" x14ac:dyDescent="0.25">
      <c r="B5490" s="624"/>
      <c r="C5490" s="181"/>
      <c r="D5490" s="181"/>
      <c r="E5490" s="181"/>
      <c r="F5490" s="181"/>
      <c r="G5490" s="181"/>
      <c r="H5490" s="181"/>
      <c r="I5490" s="181"/>
      <c r="J5490" s="181"/>
      <c r="K5490" s="625"/>
      <c r="L5490" s="181"/>
    </row>
    <row r="5491" spans="2:12" x14ac:dyDescent="0.25">
      <c r="B5491" s="624"/>
      <c r="C5491" s="181"/>
      <c r="D5491" s="181"/>
      <c r="E5491" s="181"/>
      <c r="F5491" s="181"/>
      <c r="G5491" s="181"/>
      <c r="H5491" s="181"/>
      <c r="I5491" s="181"/>
      <c r="J5491" s="181"/>
      <c r="K5491" s="625"/>
      <c r="L5491" s="181"/>
    </row>
    <row r="5492" spans="2:12" x14ac:dyDescent="0.25">
      <c r="B5492" s="624"/>
      <c r="C5492" s="181"/>
      <c r="D5492" s="181"/>
      <c r="E5492" s="181"/>
      <c r="F5492" s="181"/>
      <c r="G5492" s="181"/>
      <c r="H5492" s="181"/>
      <c r="I5492" s="181"/>
      <c r="J5492" s="181"/>
      <c r="K5492" s="625"/>
      <c r="L5492" s="181"/>
    </row>
    <row r="5493" spans="2:12" x14ac:dyDescent="0.25">
      <c r="B5493" s="624"/>
      <c r="C5493" s="181"/>
      <c r="D5493" s="181"/>
      <c r="E5493" s="181"/>
      <c r="F5493" s="181"/>
      <c r="G5493" s="181"/>
      <c r="H5493" s="181"/>
      <c r="I5493" s="181"/>
      <c r="J5493" s="181"/>
      <c r="K5493" s="625"/>
      <c r="L5493" s="181"/>
    </row>
    <row r="5494" spans="2:12" x14ac:dyDescent="0.25">
      <c r="B5494" s="624"/>
      <c r="C5494" s="181"/>
      <c r="D5494" s="181"/>
      <c r="E5494" s="181"/>
      <c r="F5494" s="181"/>
      <c r="G5494" s="181"/>
      <c r="H5494" s="181"/>
      <c r="I5494" s="181"/>
      <c r="J5494" s="181"/>
      <c r="K5494" s="625"/>
      <c r="L5494" s="181"/>
    </row>
    <row r="5495" spans="2:12" x14ac:dyDescent="0.25">
      <c r="B5495" s="624"/>
      <c r="C5495" s="181"/>
      <c r="D5495" s="181"/>
      <c r="E5495" s="181"/>
      <c r="F5495" s="181"/>
      <c r="G5495" s="181"/>
      <c r="H5495" s="181"/>
      <c r="I5495" s="181"/>
      <c r="J5495" s="181"/>
      <c r="K5495" s="625"/>
      <c r="L5495" s="181"/>
    </row>
    <row r="5496" spans="2:12" x14ac:dyDescent="0.25">
      <c r="B5496" s="624"/>
      <c r="C5496" s="181"/>
      <c r="D5496" s="181"/>
      <c r="E5496" s="181"/>
      <c r="F5496" s="181"/>
      <c r="G5496" s="181"/>
      <c r="H5496" s="181"/>
      <c r="I5496" s="181"/>
      <c r="J5496" s="181"/>
      <c r="K5496" s="625"/>
      <c r="L5496" s="181"/>
    </row>
    <row r="5497" spans="2:12" x14ac:dyDescent="0.25">
      <c r="B5497" s="624"/>
      <c r="C5497" s="181"/>
      <c r="D5497" s="181"/>
      <c r="E5497" s="181"/>
      <c r="F5497" s="181"/>
      <c r="G5497" s="181"/>
      <c r="H5497" s="181"/>
      <c r="I5497" s="181"/>
      <c r="J5497" s="181"/>
      <c r="K5497" s="625"/>
      <c r="L5497" s="181"/>
    </row>
    <row r="5498" spans="2:12" x14ac:dyDescent="0.25">
      <c r="B5498" s="624"/>
      <c r="C5498" s="181"/>
      <c r="D5498" s="181"/>
      <c r="E5498" s="181"/>
      <c r="F5498" s="181"/>
      <c r="G5498" s="181"/>
      <c r="H5498" s="181"/>
      <c r="I5498" s="181"/>
      <c r="J5498" s="181"/>
      <c r="K5498" s="625"/>
      <c r="L5498" s="181"/>
    </row>
    <row r="5499" spans="2:12" x14ac:dyDescent="0.25">
      <c r="B5499" s="624"/>
      <c r="C5499" s="181"/>
      <c r="D5499" s="181"/>
      <c r="E5499" s="181"/>
      <c r="F5499" s="181"/>
      <c r="G5499" s="181"/>
      <c r="H5499" s="181"/>
      <c r="I5499" s="181"/>
      <c r="J5499" s="181"/>
      <c r="K5499" s="625"/>
      <c r="L5499" s="181"/>
    </row>
    <row r="5500" spans="2:12" x14ac:dyDescent="0.25">
      <c r="B5500" s="624"/>
      <c r="C5500" s="181"/>
      <c r="D5500" s="181"/>
      <c r="E5500" s="181"/>
      <c r="F5500" s="181"/>
      <c r="G5500" s="181"/>
      <c r="H5500" s="181"/>
      <c r="I5500" s="181"/>
      <c r="J5500" s="181"/>
      <c r="K5500" s="625"/>
      <c r="L5500" s="181"/>
    </row>
    <row r="5501" spans="2:12" x14ac:dyDescent="0.25">
      <c r="B5501" s="624"/>
      <c r="C5501" s="181"/>
      <c r="D5501" s="181"/>
      <c r="E5501" s="181"/>
      <c r="F5501" s="181"/>
      <c r="G5501" s="181"/>
      <c r="H5501" s="181"/>
      <c r="I5501" s="181"/>
      <c r="J5501" s="181"/>
      <c r="K5501" s="625"/>
      <c r="L5501" s="181"/>
    </row>
    <row r="5502" spans="2:12" x14ac:dyDescent="0.25">
      <c r="B5502" s="624"/>
      <c r="C5502" s="181"/>
      <c r="D5502" s="181"/>
      <c r="E5502" s="181"/>
      <c r="F5502" s="181"/>
      <c r="G5502" s="181"/>
      <c r="H5502" s="181"/>
      <c r="I5502" s="181"/>
      <c r="J5502" s="181"/>
      <c r="K5502" s="625"/>
      <c r="L5502" s="181"/>
    </row>
    <row r="5503" spans="2:12" x14ac:dyDescent="0.25">
      <c r="B5503" s="624"/>
      <c r="C5503" s="181"/>
      <c r="D5503" s="181"/>
      <c r="E5503" s="181"/>
      <c r="F5503" s="181"/>
      <c r="G5503" s="181"/>
      <c r="H5503" s="181"/>
      <c r="I5503" s="181"/>
      <c r="J5503" s="181"/>
      <c r="K5503" s="625"/>
      <c r="L5503" s="181"/>
    </row>
    <row r="5504" spans="2:12" x14ac:dyDescent="0.25">
      <c r="B5504" s="624"/>
      <c r="C5504" s="181"/>
      <c r="D5504" s="181"/>
      <c r="E5504" s="181"/>
      <c r="F5504" s="181"/>
      <c r="G5504" s="181"/>
      <c r="H5504" s="181"/>
      <c r="I5504" s="181"/>
      <c r="J5504" s="181"/>
      <c r="K5504" s="625"/>
      <c r="L5504" s="181"/>
    </row>
    <row r="5505" spans="2:12" x14ac:dyDescent="0.25">
      <c r="B5505" s="624"/>
      <c r="C5505" s="181"/>
      <c r="D5505" s="181"/>
      <c r="E5505" s="181"/>
      <c r="F5505" s="181"/>
      <c r="G5505" s="181"/>
      <c r="H5505" s="181"/>
      <c r="I5505" s="181"/>
      <c r="J5505" s="181"/>
      <c r="K5505" s="625"/>
      <c r="L5505" s="181"/>
    </row>
    <row r="5506" spans="2:12" x14ac:dyDescent="0.25">
      <c r="B5506" s="624"/>
      <c r="C5506" s="181"/>
      <c r="D5506" s="181"/>
      <c r="E5506" s="181"/>
      <c r="F5506" s="181"/>
      <c r="G5506" s="181"/>
      <c r="H5506" s="181"/>
      <c r="I5506" s="181"/>
      <c r="J5506" s="181"/>
      <c r="K5506" s="625"/>
      <c r="L5506" s="181"/>
    </row>
    <row r="5507" spans="2:12" x14ac:dyDescent="0.25">
      <c r="B5507" s="624"/>
      <c r="C5507" s="181"/>
      <c r="D5507" s="181"/>
      <c r="E5507" s="181"/>
      <c r="F5507" s="181"/>
      <c r="G5507" s="181"/>
      <c r="H5507" s="181"/>
      <c r="I5507" s="181"/>
      <c r="J5507" s="181"/>
      <c r="K5507" s="625"/>
      <c r="L5507" s="181"/>
    </row>
    <row r="5508" spans="2:12" x14ac:dyDescent="0.25">
      <c r="B5508" s="624"/>
      <c r="C5508" s="181"/>
      <c r="D5508" s="181"/>
      <c r="E5508" s="181"/>
      <c r="F5508" s="181"/>
      <c r="G5508" s="181"/>
      <c r="H5508" s="181"/>
      <c r="I5508" s="181"/>
      <c r="J5508" s="181"/>
      <c r="K5508" s="625"/>
      <c r="L5508" s="181"/>
    </row>
    <row r="5509" spans="2:12" x14ac:dyDescent="0.25">
      <c r="B5509" s="624"/>
      <c r="C5509" s="181"/>
      <c r="D5509" s="181"/>
      <c r="E5509" s="181"/>
      <c r="F5509" s="181"/>
      <c r="G5509" s="181"/>
      <c r="H5509" s="181"/>
      <c r="I5509" s="181"/>
      <c r="J5509" s="181"/>
      <c r="K5509" s="625"/>
      <c r="L5509" s="181"/>
    </row>
    <row r="5510" spans="2:12" x14ac:dyDescent="0.25">
      <c r="B5510" s="624"/>
      <c r="C5510" s="181"/>
      <c r="D5510" s="181"/>
      <c r="E5510" s="181"/>
      <c r="F5510" s="181"/>
      <c r="G5510" s="181"/>
      <c r="H5510" s="181"/>
      <c r="I5510" s="181"/>
      <c r="J5510" s="181"/>
      <c r="K5510" s="625"/>
      <c r="L5510" s="181"/>
    </row>
    <row r="5511" spans="2:12" x14ac:dyDescent="0.25">
      <c r="B5511" s="624"/>
      <c r="C5511" s="181"/>
      <c r="D5511" s="181"/>
      <c r="E5511" s="181"/>
      <c r="F5511" s="181"/>
      <c r="G5511" s="181"/>
      <c r="H5511" s="181"/>
      <c r="I5511" s="181"/>
      <c r="J5511" s="181"/>
      <c r="K5511" s="625"/>
      <c r="L5511" s="181"/>
    </row>
    <row r="5512" spans="2:12" x14ac:dyDescent="0.25">
      <c r="B5512" s="624"/>
      <c r="C5512" s="181"/>
      <c r="D5512" s="181"/>
      <c r="E5512" s="181"/>
      <c r="F5512" s="181"/>
      <c r="G5512" s="181"/>
      <c r="H5512" s="181"/>
      <c r="I5512" s="181"/>
      <c r="J5512" s="181"/>
      <c r="K5512" s="625"/>
      <c r="L5512" s="181"/>
    </row>
    <row r="5513" spans="2:12" x14ac:dyDescent="0.25">
      <c r="B5513" s="624"/>
      <c r="C5513" s="181"/>
      <c r="D5513" s="181"/>
      <c r="E5513" s="181"/>
      <c r="F5513" s="181"/>
      <c r="G5513" s="181"/>
      <c r="H5513" s="181"/>
      <c r="I5513" s="181"/>
      <c r="J5513" s="181"/>
      <c r="K5513" s="625"/>
      <c r="L5513" s="181"/>
    </row>
    <row r="5514" spans="2:12" x14ac:dyDescent="0.25">
      <c r="B5514" s="624"/>
      <c r="C5514" s="181"/>
      <c r="D5514" s="181"/>
      <c r="E5514" s="181"/>
      <c r="F5514" s="181"/>
      <c r="G5514" s="181"/>
      <c r="H5514" s="181"/>
      <c r="I5514" s="181"/>
      <c r="J5514" s="181"/>
      <c r="K5514" s="625"/>
      <c r="L5514" s="181"/>
    </row>
    <row r="5515" spans="2:12" x14ac:dyDescent="0.25">
      <c r="B5515" s="624"/>
      <c r="C5515" s="181"/>
      <c r="D5515" s="181"/>
      <c r="E5515" s="181"/>
      <c r="F5515" s="181"/>
      <c r="G5515" s="181"/>
      <c r="H5515" s="181"/>
      <c r="I5515" s="181"/>
      <c r="J5515" s="181"/>
      <c r="K5515" s="625"/>
      <c r="L5515" s="181"/>
    </row>
    <row r="5516" spans="2:12" x14ac:dyDescent="0.25">
      <c r="B5516" s="624"/>
      <c r="C5516" s="181"/>
      <c r="D5516" s="181"/>
      <c r="E5516" s="181"/>
      <c r="F5516" s="181"/>
      <c r="G5516" s="181"/>
      <c r="H5516" s="181"/>
      <c r="I5516" s="181"/>
      <c r="J5516" s="181"/>
      <c r="K5516" s="625"/>
      <c r="L5516" s="181"/>
    </row>
    <row r="5517" spans="2:12" x14ac:dyDescent="0.25">
      <c r="B5517" s="624"/>
      <c r="C5517" s="181"/>
      <c r="D5517" s="181"/>
      <c r="E5517" s="181"/>
      <c r="F5517" s="181"/>
      <c r="G5517" s="181"/>
      <c r="H5517" s="181"/>
      <c r="I5517" s="181"/>
      <c r="J5517" s="181"/>
      <c r="K5517" s="625"/>
      <c r="L5517" s="181"/>
    </row>
    <row r="5518" spans="2:12" x14ac:dyDescent="0.25">
      <c r="B5518" s="624"/>
      <c r="C5518" s="181"/>
      <c r="D5518" s="181"/>
      <c r="E5518" s="181"/>
      <c r="F5518" s="181"/>
      <c r="G5518" s="181"/>
      <c r="H5518" s="181"/>
      <c r="I5518" s="181"/>
      <c r="J5518" s="181"/>
      <c r="K5518" s="625"/>
      <c r="L5518" s="181"/>
    </row>
    <row r="5519" spans="2:12" x14ac:dyDescent="0.25">
      <c r="B5519" s="624"/>
      <c r="C5519" s="181"/>
      <c r="D5519" s="181"/>
      <c r="E5519" s="181"/>
      <c r="F5519" s="181"/>
      <c r="G5519" s="181"/>
      <c r="H5519" s="181"/>
      <c r="I5519" s="181"/>
      <c r="J5519" s="181"/>
      <c r="K5519" s="625"/>
      <c r="L5519" s="181"/>
    </row>
    <row r="5520" spans="2:12" x14ac:dyDescent="0.25">
      <c r="B5520" s="624"/>
      <c r="C5520" s="181"/>
      <c r="D5520" s="181"/>
      <c r="E5520" s="181"/>
      <c r="F5520" s="181"/>
      <c r="G5520" s="181"/>
      <c r="H5520" s="181"/>
      <c r="I5520" s="181"/>
      <c r="J5520" s="181"/>
      <c r="K5520" s="625"/>
      <c r="L5520" s="181"/>
    </row>
    <row r="5521" spans="2:12" x14ac:dyDescent="0.25">
      <c r="B5521" s="624"/>
      <c r="C5521" s="181"/>
      <c r="D5521" s="181"/>
      <c r="E5521" s="181"/>
      <c r="F5521" s="181"/>
      <c r="G5521" s="181"/>
      <c r="H5521" s="181"/>
      <c r="I5521" s="181"/>
      <c r="J5521" s="181"/>
      <c r="K5521" s="625"/>
      <c r="L5521" s="181"/>
    </row>
    <row r="5522" spans="2:12" x14ac:dyDescent="0.25">
      <c r="B5522" s="624"/>
      <c r="C5522" s="181"/>
      <c r="D5522" s="181"/>
      <c r="E5522" s="181"/>
      <c r="F5522" s="181"/>
      <c r="G5522" s="181"/>
      <c r="H5522" s="181"/>
      <c r="I5522" s="181"/>
      <c r="J5522" s="181"/>
      <c r="K5522" s="625"/>
      <c r="L5522" s="181"/>
    </row>
    <row r="5523" spans="2:12" x14ac:dyDescent="0.25">
      <c r="B5523" s="624"/>
      <c r="C5523" s="181"/>
      <c r="D5523" s="181"/>
      <c r="E5523" s="181"/>
      <c r="F5523" s="181"/>
      <c r="G5523" s="181"/>
      <c r="H5523" s="181"/>
      <c r="I5523" s="181"/>
      <c r="J5523" s="181"/>
      <c r="K5523" s="625"/>
      <c r="L5523" s="181"/>
    </row>
    <row r="5524" spans="2:12" x14ac:dyDescent="0.25">
      <c r="B5524" s="624"/>
      <c r="C5524" s="181"/>
      <c r="D5524" s="181"/>
      <c r="E5524" s="181"/>
      <c r="F5524" s="181"/>
      <c r="G5524" s="181"/>
      <c r="H5524" s="181"/>
      <c r="I5524" s="181"/>
      <c r="J5524" s="181"/>
      <c r="K5524" s="625"/>
      <c r="L5524" s="181"/>
    </row>
    <row r="5525" spans="2:12" x14ac:dyDescent="0.25">
      <c r="B5525" s="624"/>
      <c r="C5525" s="181"/>
      <c r="D5525" s="181"/>
      <c r="E5525" s="181"/>
      <c r="F5525" s="181"/>
      <c r="G5525" s="181"/>
      <c r="H5525" s="181"/>
      <c r="I5525" s="181"/>
      <c r="J5525" s="181"/>
      <c r="K5525" s="625"/>
      <c r="L5525" s="181"/>
    </row>
    <row r="5526" spans="2:12" x14ac:dyDescent="0.25">
      <c r="B5526" s="624"/>
      <c r="C5526" s="181"/>
      <c r="D5526" s="181"/>
      <c r="E5526" s="181"/>
      <c r="F5526" s="181"/>
      <c r="G5526" s="181"/>
      <c r="H5526" s="181"/>
      <c r="I5526" s="181"/>
      <c r="J5526" s="181"/>
      <c r="K5526" s="625"/>
      <c r="L5526" s="181"/>
    </row>
    <row r="5527" spans="2:12" x14ac:dyDescent="0.25">
      <c r="B5527" s="624"/>
      <c r="C5527" s="181"/>
      <c r="D5527" s="181"/>
      <c r="E5527" s="181"/>
      <c r="F5527" s="181"/>
      <c r="G5527" s="181"/>
      <c r="H5527" s="181"/>
      <c r="I5527" s="181"/>
      <c r="J5527" s="181"/>
      <c r="K5527" s="625"/>
      <c r="L5527" s="181"/>
    </row>
    <row r="5528" spans="2:12" x14ac:dyDescent="0.25">
      <c r="B5528" s="624"/>
      <c r="C5528" s="181"/>
      <c r="D5528" s="181"/>
      <c r="E5528" s="181"/>
      <c r="F5528" s="181"/>
      <c r="G5528" s="181"/>
      <c r="H5528" s="181"/>
      <c r="I5528" s="181"/>
      <c r="J5528" s="181"/>
      <c r="K5528" s="625"/>
      <c r="L5528" s="181"/>
    </row>
    <row r="5529" spans="2:12" x14ac:dyDescent="0.25">
      <c r="B5529" s="624"/>
      <c r="C5529" s="181"/>
      <c r="D5529" s="181"/>
      <c r="E5529" s="181"/>
      <c r="F5529" s="181"/>
      <c r="G5529" s="181"/>
      <c r="H5529" s="181"/>
      <c r="I5529" s="181"/>
      <c r="J5529" s="181"/>
      <c r="K5529" s="625"/>
      <c r="L5529" s="181"/>
    </row>
    <row r="5530" spans="2:12" x14ac:dyDescent="0.25">
      <c r="B5530" s="624"/>
      <c r="C5530" s="181"/>
      <c r="D5530" s="181"/>
      <c r="E5530" s="181"/>
      <c r="F5530" s="181"/>
      <c r="G5530" s="181"/>
      <c r="H5530" s="181"/>
      <c r="I5530" s="181"/>
      <c r="J5530" s="181"/>
      <c r="K5530" s="625"/>
      <c r="L5530" s="181"/>
    </row>
    <row r="5531" spans="2:12" x14ac:dyDescent="0.25">
      <c r="B5531" s="624"/>
      <c r="C5531" s="181"/>
      <c r="D5531" s="181"/>
      <c r="E5531" s="181"/>
      <c r="F5531" s="181"/>
      <c r="G5531" s="181"/>
      <c r="H5531" s="181"/>
      <c r="I5531" s="181"/>
      <c r="J5531" s="181"/>
      <c r="K5531" s="625"/>
      <c r="L5531" s="181"/>
    </row>
    <row r="5532" spans="2:12" x14ac:dyDescent="0.25">
      <c r="B5532" s="624"/>
      <c r="C5532" s="181"/>
      <c r="D5532" s="181"/>
      <c r="E5532" s="181"/>
      <c r="F5532" s="181"/>
      <c r="G5532" s="181"/>
      <c r="H5532" s="181"/>
      <c r="I5532" s="181"/>
      <c r="J5532" s="181"/>
      <c r="K5532" s="625"/>
      <c r="L5532" s="181"/>
    </row>
    <row r="5533" spans="2:12" x14ac:dyDescent="0.25">
      <c r="B5533" s="624"/>
      <c r="C5533" s="181"/>
      <c r="D5533" s="181"/>
      <c r="E5533" s="181"/>
      <c r="F5533" s="181"/>
      <c r="G5533" s="181"/>
      <c r="H5533" s="181"/>
      <c r="I5533" s="181"/>
      <c r="J5533" s="181"/>
      <c r="K5533" s="625"/>
      <c r="L5533" s="181"/>
    </row>
    <row r="5534" spans="2:12" x14ac:dyDescent="0.25">
      <c r="B5534" s="624"/>
      <c r="C5534" s="181"/>
      <c r="D5534" s="181"/>
      <c r="E5534" s="181"/>
      <c r="F5534" s="181"/>
      <c r="G5534" s="181"/>
      <c r="H5534" s="181"/>
      <c r="I5534" s="181"/>
      <c r="J5534" s="181"/>
      <c r="K5534" s="625"/>
      <c r="L5534" s="181"/>
    </row>
    <row r="5535" spans="2:12" x14ac:dyDescent="0.25">
      <c r="B5535" s="624"/>
      <c r="C5535" s="181"/>
      <c r="D5535" s="181"/>
      <c r="E5535" s="181"/>
      <c r="F5535" s="181"/>
      <c r="G5535" s="181"/>
      <c r="H5535" s="181"/>
      <c r="I5535" s="181"/>
      <c r="J5535" s="181"/>
      <c r="K5535" s="625"/>
      <c r="L5535" s="181"/>
    </row>
    <row r="5536" spans="2:12" x14ac:dyDescent="0.25">
      <c r="B5536" s="624"/>
      <c r="C5536" s="181"/>
      <c r="D5536" s="181"/>
      <c r="E5536" s="181"/>
      <c r="F5536" s="181"/>
      <c r="G5536" s="181"/>
      <c r="H5536" s="181"/>
      <c r="I5536" s="181"/>
      <c r="J5536" s="181"/>
      <c r="K5536" s="625"/>
      <c r="L5536" s="181"/>
    </row>
    <row r="5537" spans="2:12" x14ac:dyDescent="0.25">
      <c r="B5537" s="624"/>
      <c r="C5537" s="181"/>
      <c r="D5537" s="181"/>
      <c r="E5537" s="181"/>
      <c r="F5537" s="181"/>
      <c r="G5537" s="181"/>
      <c r="H5537" s="181"/>
      <c r="I5537" s="181"/>
      <c r="J5537" s="181"/>
      <c r="K5537" s="625"/>
      <c r="L5537" s="181"/>
    </row>
    <row r="5538" spans="2:12" x14ac:dyDescent="0.25">
      <c r="B5538" s="624"/>
      <c r="C5538" s="181"/>
      <c r="D5538" s="181"/>
      <c r="E5538" s="181"/>
      <c r="F5538" s="181"/>
      <c r="G5538" s="181"/>
      <c r="H5538" s="181"/>
      <c r="I5538" s="181"/>
      <c r="J5538" s="181"/>
      <c r="K5538" s="625"/>
      <c r="L5538" s="181"/>
    </row>
    <row r="5539" spans="2:12" x14ac:dyDescent="0.25">
      <c r="B5539" s="624"/>
      <c r="C5539" s="181"/>
      <c r="D5539" s="181"/>
      <c r="E5539" s="181"/>
      <c r="F5539" s="181"/>
      <c r="G5539" s="181"/>
      <c r="H5539" s="181"/>
      <c r="I5539" s="181"/>
      <c r="J5539" s="181"/>
      <c r="K5539" s="625"/>
      <c r="L5539" s="181"/>
    </row>
    <row r="5540" spans="2:12" x14ac:dyDescent="0.25">
      <c r="B5540" s="624"/>
      <c r="C5540" s="181"/>
      <c r="D5540" s="181"/>
      <c r="E5540" s="181"/>
      <c r="F5540" s="181"/>
      <c r="G5540" s="181"/>
      <c r="H5540" s="181"/>
      <c r="I5540" s="181"/>
      <c r="J5540" s="181"/>
      <c r="K5540" s="625"/>
      <c r="L5540" s="181"/>
    </row>
    <row r="5541" spans="2:12" x14ac:dyDescent="0.25">
      <c r="B5541" s="624"/>
      <c r="C5541" s="181"/>
      <c r="D5541" s="181"/>
      <c r="E5541" s="181"/>
      <c r="F5541" s="181"/>
      <c r="G5541" s="181"/>
      <c r="H5541" s="181"/>
      <c r="I5541" s="181"/>
      <c r="J5541" s="181"/>
      <c r="K5541" s="625"/>
      <c r="L5541" s="181"/>
    </row>
    <row r="5542" spans="2:12" x14ac:dyDescent="0.25">
      <c r="B5542" s="624"/>
      <c r="C5542" s="181"/>
      <c r="D5542" s="181"/>
      <c r="E5542" s="181"/>
      <c r="F5542" s="181"/>
      <c r="G5542" s="181"/>
      <c r="H5542" s="181"/>
      <c r="I5542" s="181"/>
      <c r="J5542" s="181"/>
      <c r="K5542" s="625"/>
      <c r="L5542" s="181"/>
    </row>
    <row r="5543" spans="2:12" x14ac:dyDescent="0.25">
      <c r="B5543" s="624"/>
      <c r="C5543" s="181"/>
      <c r="D5543" s="181"/>
      <c r="E5543" s="181"/>
      <c r="F5543" s="181"/>
      <c r="G5543" s="181"/>
      <c r="H5543" s="181"/>
      <c r="I5543" s="181"/>
      <c r="J5543" s="181"/>
      <c r="K5543" s="625"/>
      <c r="L5543" s="181"/>
    </row>
    <row r="5544" spans="2:12" x14ac:dyDescent="0.25">
      <c r="B5544" s="624"/>
      <c r="C5544" s="181"/>
      <c r="D5544" s="181"/>
      <c r="E5544" s="181"/>
      <c r="F5544" s="181"/>
      <c r="G5544" s="181"/>
      <c r="H5544" s="181"/>
      <c r="I5544" s="181"/>
      <c r="J5544" s="181"/>
      <c r="K5544" s="625"/>
      <c r="L5544" s="181"/>
    </row>
    <row r="5545" spans="2:12" x14ac:dyDescent="0.25">
      <c r="B5545" s="624"/>
      <c r="C5545" s="181"/>
      <c r="D5545" s="181"/>
      <c r="E5545" s="181"/>
      <c r="F5545" s="181"/>
      <c r="G5545" s="181"/>
      <c r="H5545" s="181"/>
      <c r="I5545" s="181"/>
      <c r="J5545" s="181"/>
      <c r="K5545" s="625"/>
      <c r="L5545" s="181"/>
    </row>
    <row r="5546" spans="2:12" x14ac:dyDescent="0.25">
      <c r="B5546" s="624"/>
      <c r="C5546" s="181"/>
      <c r="D5546" s="181"/>
      <c r="E5546" s="181"/>
      <c r="F5546" s="181"/>
      <c r="G5546" s="181"/>
      <c r="H5546" s="181"/>
      <c r="I5546" s="181"/>
      <c r="J5546" s="181"/>
      <c r="K5546" s="625"/>
      <c r="L5546" s="181"/>
    </row>
    <row r="5547" spans="2:12" x14ac:dyDescent="0.25">
      <c r="B5547" s="624"/>
      <c r="C5547" s="181"/>
      <c r="D5547" s="181"/>
      <c r="E5547" s="181"/>
      <c r="F5547" s="181"/>
      <c r="G5547" s="181"/>
      <c r="H5547" s="181"/>
      <c r="I5547" s="181"/>
      <c r="J5547" s="181"/>
      <c r="K5547" s="625"/>
      <c r="L5547" s="181"/>
    </row>
    <row r="5548" spans="2:12" x14ac:dyDescent="0.25">
      <c r="B5548" s="624"/>
      <c r="C5548" s="181"/>
      <c r="D5548" s="181"/>
      <c r="E5548" s="181"/>
      <c r="F5548" s="181"/>
      <c r="G5548" s="181"/>
      <c r="H5548" s="181"/>
      <c r="I5548" s="181"/>
      <c r="J5548" s="181"/>
      <c r="K5548" s="625"/>
      <c r="L5548" s="181"/>
    </row>
    <row r="5549" spans="2:12" x14ac:dyDescent="0.25">
      <c r="B5549" s="624"/>
      <c r="C5549" s="181"/>
      <c r="D5549" s="181"/>
      <c r="E5549" s="181"/>
      <c r="F5549" s="181"/>
      <c r="G5549" s="181"/>
      <c r="H5549" s="181"/>
      <c r="I5549" s="181"/>
      <c r="J5549" s="181"/>
      <c r="K5549" s="625"/>
      <c r="L5549" s="181"/>
    </row>
    <row r="5550" spans="2:12" x14ac:dyDescent="0.25">
      <c r="B5550" s="624"/>
      <c r="C5550" s="181"/>
      <c r="D5550" s="181"/>
      <c r="E5550" s="181"/>
      <c r="F5550" s="181"/>
      <c r="G5550" s="181"/>
      <c r="H5550" s="181"/>
      <c r="I5550" s="181"/>
      <c r="J5550" s="181"/>
      <c r="K5550" s="625"/>
      <c r="L5550" s="181"/>
    </row>
    <row r="5551" spans="2:12" x14ac:dyDescent="0.25">
      <c r="B5551" s="624"/>
      <c r="C5551" s="181"/>
      <c r="D5551" s="181"/>
      <c r="E5551" s="181"/>
      <c r="F5551" s="181"/>
      <c r="G5551" s="181"/>
      <c r="H5551" s="181"/>
      <c r="I5551" s="181"/>
      <c r="J5551" s="181"/>
      <c r="K5551" s="625"/>
      <c r="L5551" s="181"/>
    </row>
    <row r="5552" spans="2:12" x14ac:dyDescent="0.25">
      <c r="B5552" s="624"/>
      <c r="C5552" s="181"/>
      <c r="D5552" s="181"/>
      <c r="E5552" s="181"/>
      <c r="F5552" s="181"/>
      <c r="G5552" s="181"/>
      <c r="H5552" s="181"/>
      <c r="I5552" s="181"/>
      <c r="J5552" s="181"/>
      <c r="K5552" s="625"/>
      <c r="L5552" s="181"/>
    </row>
    <row r="5553" spans="2:12" x14ac:dyDescent="0.25">
      <c r="B5553" s="624"/>
      <c r="C5553" s="181"/>
      <c r="D5553" s="181"/>
      <c r="E5553" s="181"/>
      <c r="F5553" s="181"/>
      <c r="G5553" s="181"/>
      <c r="H5553" s="181"/>
      <c r="I5553" s="181"/>
      <c r="J5553" s="181"/>
      <c r="K5553" s="625"/>
      <c r="L5553" s="181"/>
    </row>
    <row r="5554" spans="2:12" x14ac:dyDescent="0.25">
      <c r="B5554" s="624"/>
      <c r="C5554" s="181"/>
      <c r="D5554" s="181"/>
      <c r="E5554" s="181"/>
      <c r="F5554" s="181"/>
      <c r="G5554" s="181"/>
      <c r="H5554" s="181"/>
      <c r="I5554" s="181"/>
      <c r="J5554" s="181"/>
      <c r="K5554" s="625"/>
      <c r="L5554" s="181"/>
    </row>
    <row r="5555" spans="2:12" x14ac:dyDescent="0.25">
      <c r="B5555" s="624"/>
      <c r="C5555" s="181"/>
      <c r="D5555" s="181"/>
      <c r="E5555" s="181"/>
      <c r="F5555" s="181"/>
      <c r="G5555" s="181"/>
      <c r="H5555" s="181"/>
      <c r="I5555" s="181"/>
      <c r="J5555" s="181"/>
      <c r="K5555" s="625"/>
      <c r="L5555" s="181"/>
    </row>
    <row r="5556" spans="2:12" x14ac:dyDescent="0.25">
      <c r="B5556" s="624"/>
      <c r="C5556" s="181"/>
      <c r="D5556" s="181"/>
      <c r="E5556" s="181"/>
      <c r="F5556" s="181"/>
      <c r="G5556" s="181"/>
      <c r="H5556" s="181"/>
      <c r="I5556" s="181"/>
      <c r="J5556" s="181"/>
      <c r="K5556" s="625"/>
      <c r="L5556" s="181"/>
    </row>
    <row r="5557" spans="2:12" x14ac:dyDescent="0.25">
      <c r="B5557" s="624"/>
      <c r="C5557" s="181"/>
      <c r="D5557" s="181"/>
      <c r="E5557" s="181"/>
      <c r="F5557" s="181"/>
      <c r="G5557" s="181"/>
      <c r="H5557" s="181"/>
      <c r="I5557" s="181"/>
      <c r="J5557" s="181"/>
      <c r="K5557" s="625"/>
      <c r="L5557" s="181"/>
    </row>
    <row r="5558" spans="2:12" x14ac:dyDescent="0.25">
      <c r="B5558" s="624"/>
      <c r="C5558" s="181"/>
      <c r="D5558" s="181"/>
      <c r="E5558" s="181"/>
      <c r="F5558" s="181"/>
      <c r="G5558" s="181"/>
      <c r="H5558" s="181"/>
      <c r="I5558" s="181"/>
      <c r="J5558" s="181"/>
      <c r="K5558" s="625"/>
      <c r="L5558" s="181"/>
    </row>
    <row r="5559" spans="2:12" x14ac:dyDescent="0.25">
      <c r="B5559" s="624"/>
      <c r="C5559" s="181"/>
      <c r="D5559" s="181"/>
      <c r="E5559" s="181"/>
      <c r="F5559" s="181"/>
      <c r="G5559" s="181"/>
      <c r="H5559" s="181"/>
      <c r="I5559" s="181"/>
      <c r="J5559" s="181"/>
      <c r="K5559" s="625"/>
      <c r="L5559" s="181"/>
    </row>
    <row r="5560" spans="2:12" x14ac:dyDescent="0.25">
      <c r="B5560" s="624"/>
      <c r="C5560" s="181"/>
      <c r="D5560" s="181"/>
      <c r="E5560" s="181"/>
      <c r="F5560" s="181"/>
      <c r="G5560" s="181"/>
      <c r="H5560" s="181"/>
      <c r="I5560" s="181"/>
      <c r="J5560" s="181"/>
      <c r="K5560" s="625"/>
      <c r="L5560" s="181"/>
    </row>
    <row r="5561" spans="2:12" x14ac:dyDescent="0.25">
      <c r="B5561" s="624"/>
      <c r="C5561" s="181"/>
      <c r="D5561" s="181"/>
      <c r="E5561" s="181"/>
      <c r="F5561" s="181"/>
      <c r="G5561" s="181"/>
      <c r="H5561" s="181"/>
      <c r="I5561" s="181"/>
      <c r="J5561" s="181"/>
      <c r="K5561" s="625"/>
      <c r="L5561" s="181"/>
    </row>
    <row r="5562" spans="2:12" x14ac:dyDescent="0.25">
      <c r="B5562" s="624"/>
      <c r="C5562" s="181"/>
      <c r="D5562" s="181"/>
      <c r="E5562" s="181"/>
      <c r="F5562" s="181"/>
      <c r="G5562" s="181"/>
      <c r="H5562" s="181"/>
      <c r="I5562" s="181"/>
      <c r="J5562" s="181"/>
      <c r="K5562" s="625"/>
      <c r="L5562" s="181"/>
    </row>
    <row r="5563" spans="2:12" x14ac:dyDescent="0.25">
      <c r="B5563" s="624"/>
      <c r="C5563" s="181"/>
      <c r="D5563" s="181"/>
      <c r="E5563" s="181"/>
      <c r="F5563" s="181"/>
      <c r="G5563" s="181"/>
      <c r="H5563" s="181"/>
      <c r="I5563" s="181"/>
      <c r="J5563" s="181"/>
      <c r="K5563" s="625"/>
      <c r="L5563" s="181"/>
    </row>
    <row r="5564" spans="2:12" x14ac:dyDescent="0.25">
      <c r="B5564" s="624"/>
      <c r="C5564" s="181"/>
      <c r="D5564" s="181"/>
      <c r="E5564" s="181"/>
      <c r="F5564" s="181"/>
      <c r="G5564" s="181"/>
      <c r="H5564" s="181"/>
      <c r="I5564" s="181"/>
      <c r="J5564" s="181"/>
      <c r="K5564" s="625"/>
      <c r="L5564" s="181"/>
    </row>
    <row r="5565" spans="2:12" x14ac:dyDescent="0.25">
      <c r="B5565" s="624"/>
      <c r="C5565" s="181"/>
      <c r="D5565" s="181"/>
      <c r="E5565" s="181"/>
      <c r="F5565" s="181"/>
      <c r="G5565" s="181"/>
      <c r="H5565" s="181"/>
      <c r="I5565" s="181"/>
      <c r="J5565" s="181"/>
      <c r="K5565" s="625"/>
      <c r="L5565" s="181"/>
    </row>
    <row r="5566" spans="2:12" x14ac:dyDescent="0.25">
      <c r="B5566" s="624"/>
      <c r="C5566" s="181"/>
      <c r="D5566" s="181"/>
      <c r="E5566" s="181"/>
      <c r="F5566" s="181"/>
      <c r="G5566" s="181"/>
      <c r="H5566" s="181"/>
      <c r="I5566" s="181"/>
      <c r="J5566" s="181"/>
      <c r="K5566" s="625"/>
      <c r="L5566" s="181"/>
    </row>
    <row r="5567" spans="2:12" x14ac:dyDescent="0.25">
      <c r="B5567" s="624"/>
      <c r="C5567" s="181"/>
      <c r="D5567" s="181"/>
      <c r="E5567" s="181"/>
      <c r="F5567" s="181"/>
      <c r="G5567" s="181"/>
      <c r="H5567" s="181"/>
      <c r="I5567" s="181"/>
      <c r="J5567" s="181"/>
      <c r="K5567" s="625"/>
      <c r="L5567" s="181"/>
    </row>
    <row r="5568" spans="2:12" x14ac:dyDescent="0.25">
      <c r="B5568" s="624"/>
      <c r="C5568" s="181"/>
      <c r="D5568" s="181"/>
      <c r="E5568" s="181"/>
      <c r="F5568" s="181"/>
      <c r="G5568" s="181"/>
      <c r="H5568" s="181"/>
      <c r="I5568" s="181"/>
      <c r="J5568" s="181"/>
      <c r="K5568" s="625"/>
      <c r="L5568" s="181"/>
    </row>
    <row r="5569" spans="2:12" x14ac:dyDescent="0.25">
      <c r="B5569" s="624"/>
      <c r="C5569" s="181"/>
      <c r="D5569" s="181"/>
      <c r="E5569" s="181"/>
      <c r="F5569" s="181"/>
      <c r="G5569" s="181"/>
      <c r="H5569" s="181"/>
      <c r="I5569" s="181"/>
      <c r="J5569" s="181"/>
      <c r="K5569" s="625"/>
      <c r="L5569" s="181"/>
    </row>
    <row r="5570" spans="2:12" x14ac:dyDescent="0.25">
      <c r="B5570" s="624"/>
      <c r="C5570" s="181"/>
      <c r="D5570" s="181"/>
      <c r="E5570" s="181"/>
      <c r="F5570" s="181"/>
      <c r="G5570" s="181"/>
      <c r="H5570" s="181"/>
      <c r="I5570" s="181"/>
      <c r="J5570" s="181"/>
      <c r="K5570" s="625"/>
      <c r="L5570" s="181"/>
    </row>
    <row r="5571" spans="2:12" x14ac:dyDescent="0.25">
      <c r="B5571" s="624"/>
      <c r="C5571" s="181"/>
      <c r="D5571" s="181"/>
      <c r="E5571" s="181"/>
      <c r="F5571" s="181"/>
      <c r="G5571" s="181"/>
      <c r="H5571" s="181"/>
      <c r="I5571" s="181"/>
      <c r="J5571" s="181"/>
      <c r="K5571" s="625"/>
      <c r="L5571" s="181"/>
    </row>
    <row r="5572" spans="2:12" x14ac:dyDescent="0.25">
      <c r="B5572" s="624"/>
      <c r="C5572" s="181"/>
      <c r="D5572" s="181"/>
      <c r="E5572" s="181"/>
      <c r="F5572" s="181"/>
      <c r="G5572" s="181"/>
      <c r="H5572" s="181"/>
      <c r="I5572" s="181"/>
      <c r="J5572" s="181"/>
      <c r="K5572" s="625"/>
      <c r="L5572" s="181"/>
    </row>
    <row r="5573" spans="2:12" x14ac:dyDescent="0.25">
      <c r="B5573" s="624"/>
      <c r="C5573" s="181"/>
      <c r="D5573" s="181"/>
      <c r="E5573" s="181"/>
      <c r="F5573" s="181"/>
      <c r="G5573" s="181"/>
      <c r="H5573" s="181"/>
      <c r="I5573" s="181"/>
      <c r="J5573" s="181"/>
      <c r="K5573" s="625"/>
      <c r="L5573" s="181"/>
    </row>
    <row r="5574" spans="2:12" x14ac:dyDescent="0.25">
      <c r="B5574" s="624"/>
      <c r="C5574" s="181"/>
      <c r="D5574" s="181"/>
      <c r="E5574" s="181"/>
      <c r="F5574" s="181"/>
      <c r="G5574" s="181"/>
      <c r="H5574" s="181"/>
      <c r="I5574" s="181"/>
      <c r="J5574" s="181"/>
      <c r="K5574" s="625"/>
      <c r="L5574" s="181"/>
    </row>
    <row r="5575" spans="2:12" x14ac:dyDescent="0.25">
      <c r="B5575" s="624"/>
      <c r="C5575" s="181"/>
      <c r="D5575" s="181"/>
      <c r="E5575" s="181"/>
      <c r="F5575" s="181"/>
      <c r="G5575" s="181"/>
      <c r="H5575" s="181"/>
      <c r="I5575" s="181"/>
      <c r="J5575" s="181"/>
      <c r="K5575" s="625"/>
      <c r="L5575" s="181"/>
    </row>
    <row r="5576" spans="2:12" x14ac:dyDescent="0.25">
      <c r="B5576" s="624"/>
      <c r="C5576" s="181"/>
      <c r="D5576" s="181"/>
      <c r="E5576" s="181"/>
      <c r="F5576" s="181"/>
      <c r="G5576" s="181"/>
      <c r="H5576" s="181"/>
      <c r="I5576" s="181"/>
      <c r="J5576" s="181"/>
      <c r="K5576" s="625"/>
      <c r="L5576" s="181"/>
    </row>
    <row r="5577" spans="2:12" x14ac:dyDescent="0.25">
      <c r="B5577" s="624"/>
      <c r="C5577" s="181"/>
      <c r="D5577" s="181"/>
      <c r="E5577" s="181"/>
      <c r="F5577" s="181"/>
      <c r="G5577" s="181"/>
      <c r="H5577" s="181"/>
      <c r="I5577" s="181"/>
      <c r="J5577" s="181"/>
      <c r="K5577" s="625"/>
      <c r="L5577" s="181"/>
    </row>
    <row r="5578" spans="2:12" x14ac:dyDescent="0.25">
      <c r="B5578" s="624"/>
      <c r="C5578" s="181"/>
      <c r="D5578" s="181"/>
      <c r="E5578" s="181"/>
      <c r="F5578" s="181"/>
      <c r="G5578" s="181"/>
      <c r="H5578" s="181"/>
      <c r="I5578" s="181"/>
      <c r="J5578" s="181"/>
      <c r="K5578" s="625"/>
      <c r="L5578" s="181"/>
    </row>
    <row r="5579" spans="2:12" x14ac:dyDescent="0.25">
      <c r="B5579" s="624"/>
      <c r="C5579" s="181"/>
      <c r="D5579" s="181"/>
      <c r="E5579" s="181"/>
      <c r="F5579" s="181"/>
      <c r="G5579" s="181"/>
      <c r="H5579" s="181"/>
      <c r="I5579" s="181"/>
      <c r="J5579" s="181"/>
      <c r="K5579" s="625"/>
      <c r="L5579" s="181"/>
    </row>
    <row r="5580" spans="2:12" x14ac:dyDescent="0.25">
      <c r="B5580" s="624"/>
      <c r="C5580" s="181"/>
      <c r="D5580" s="181"/>
      <c r="E5580" s="181"/>
      <c r="F5580" s="181"/>
      <c r="G5580" s="181"/>
      <c r="H5580" s="181"/>
      <c r="I5580" s="181"/>
      <c r="J5580" s="181"/>
      <c r="K5580" s="625"/>
      <c r="L5580" s="181"/>
    </row>
    <row r="5581" spans="2:12" x14ac:dyDescent="0.25">
      <c r="B5581" s="624"/>
      <c r="C5581" s="181"/>
      <c r="D5581" s="181"/>
      <c r="E5581" s="181"/>
      <c r="F5581" s="181"/>
      <c r="G5581" s="181"/>
      <c r="H5581" s="181"/>
      <c r="I5581" s="181"/>
      <c r="J5581" s="181"/>
      <c r="K5581" s="625"/>
      <c r="L5581" s="181"/>
    </row>
    <row r="5582" spans="2:12" x14ac:dyDescent="0.25">
      <c r="B5582" s="624"/>
      <c r="C5582" s="181"/>
      <c r="D5582" s="181"/>
      <c r="E5582" s="181"/>
      <c r="F5582" s="181"/>
      <c r="G5582" s="181"/>
      <c r="H5582" s="181"/>
      <c r="I5582" s="181"/>
      <c r="J5582" s="181"/>
      <c r="K5582" s="625"/>
      <c r="L5582" s="181"/>
    </row>
    <row r="5583" spans="2:12" x14ac:dyDescent="0.25">
      <c r="B5583" s="624"/>
      <c r="C5583" s="181"/>
      <c r="D5583" s="181"/>
      <c r="E5583" s="181"/>
      <c r="F5583" s="181"/>
      <c r="G5583" s="181"/>
      <c r="H5583" s="181"/>
      <c r="I5583" s="181"/>
      <c r="J5583" s="181"/>
      <c r="K5583" s="625"/>
      <c r="L5583" s="181"/>
    </row>
    <row r="5584" spans="2:12" x14ac:dyDescent="0.25">
      <c r="B5584" s="624"/>
      <c r="C5584" s="181"/>
      <c r="D5584" s="181"/>
      <c r="E5584" s="181"/>
      <c r="F5584" s="181"/>
      <c r="G5584" s="181"/>
      <c r="H5584" s="181"/>
      <c r="I5584" s="181"/>
      <c r="J5584" s="181"/>
      <c r="K5584" s="625"/>
      <c r="L5584" s="181"/>
    </row>
    <row r="5585" spans="2:12" x14ac:dyDescent="0.25">
      <c r="B5585" s="624"/>
      <c r="C5585" s="181"/>
      <c r="D5585" s="181"/>
      <c r="E5585" s="181"/>
      <c r="F5585" s="181"/>
      <c r="G5585" s="181"/>
      <c r="H5585" s="181"/>
      <c r="I5585" s="181"/>
      <c r="J5585" s="181"/>
      <c r="K5585" s="625"/>
      <c r="L5585" s="181"/>
    </row>
    <row r="5586" spans="2:12" x14ac:dyDescent="0.25">
      <c r="B5586" s="624"/>
      <c r="C5586" s="181"/>
      <c r="D5586" s="181"/>
      <c r="E5586" s="181"/>
      <c r="F5586" s="181"/>
      <c r="G5586" s="181"/>
      <c r="H5586" s="181"/>
      <c r="I5586" s="181"/>
      <c r="J5586" s="181"/>
      <c r="K5586" s="625"/>
      <c r="L5586" s="181"/>
    </row>
    <row r="5587" spans="2:12" x14ac:dyDescent="0.25">
      <c r="B5587" s="624"/>
      <c r="C5587" s="181"/>
      <c r="D5587" s="181"/>
      <c r="E5587" s="181"/>
      <c r="F5587" s="181"/>
      <c r="G5587" s="181"/>
      <c r="H5587" s="181"/>
      <c r="I5587" s="181"/>
      <c r="J5587" s="181"/>
      <c r="K5587" s="625"/>
      <c r="L5587" s="181"/>
    </row>
    <row r="5588" spans="2:12" x14ac:dyDescent="0.25">
      <c r="B5588" s="624"/>
      <c r="C5588" s="181"/>
      <c r="D5588" s="181"/>
      <c r="E5588" s="181"/>
      <c r="F5588" s="181"/>
      <c r="G5588" s="181"/>
      <c r="H5588" s="181"/>
      <c r="I5588" s="181"/>
      <c r="J5588" s="181"/>
      <c r="K5588" s="625"/>
      <c r="L5588" s="181"/>
    </row>
    <row r="5589" spans="2:12" x14ac:dyDescent="0.25">
      <c r="B5589" s="624"/>
      <c r="C5589" s="181"/>
      <c r="D5589" s="181"/>
      <c r="E5589" s="181"/>
      <c r="F5589" s="181"/>
      <c r="G5589" s="181"/>
      <c r="H5589" s="181"/>
      <c r="I5589" s="181"/>
      <c r="J5589" s="181"/>
      <c r="K5589" s="625"/>
      <c r="L5589" s="181"/>
    </row>
    <row r="5590" spans="2:12" x14ac:dyDescent="0.25">
      <c r="B5590" s="624"/>
      <c r="C5590" s="181"/>
      <c r="D5590" s="181"/>
      <c r="E5590" s="181"/>
      <c r="F5590" s="181"/>
      <c r="G5590" s="181"/>
      <c r="H5590" s="181"/>
      <c r="I5590" s="181"/>
      <c r="J5590" s="181"/>
      <c r="K5590" s="625"/>
      <c r="L5590" s="181"/>
    </row>
    <row r="5591" spans="2:12" x14ac:dyDescent="0.25">
      <c r="B5591" s="624"/>
      <c r="C5591" s="181"/>
      <c r="D5591" s="181"/>
      <c r="E5591" s="181"/>
      <c r="F5591" s="181"/>
      <c r="G5591" s="181"/>
      <c r="H5591" s="181"/>
      <c r="I5591" s="181"/>
      <c r="J5591" s="181"/>
      <c r="K5591" s="625"/>
      <c r="L5591" s="181"/>
    </row>
    <row r="5592" spans="2:12" x14ac:dyDescent="0.25">
      <c r="B5592" s="624"/>
      <c r="C5592" s="181"/>
      <c r="D5592" s="181"/>
      <c r="E5592" s="181"/>
      <c r="F5592" s="181"/>
      <c r="G5592" s="181"/>
      <c r="H5592" s="181"/>
      <c r="I5592" s="181"/>
      <c r="J5592" s="181"/>
      <c r="K5592" s="625"/>
      <c r="L5592" s="181"/>
    </row>
    <row r="5593" spans="2:12" x14ac:dyDescent="0.25">
      <c r="B5593" s="624"/>
      <c r="C5593" s="181"/>
      <c r="D5593" s="181"/>
      <c r="E5593" s="181"/>
      <c r="F5593" s="181"/>
      <c r="G5593" s="181"/>
      <c r="H5593" s="181"/>
      <c r="I5593" s="181"/>
      <c r="J5593" s="181"/>
      <c r="K5593" s="625"/>
      <c r="L5593" s="181"/>
    </row>
    <row r="5594" spans="2:12" x14ac:dyDescent="0.25">
      <c r="B5594" s="624"/>
      <c r="C5594" s="181"/>
      <c r="D5594" s="181"/>
      <c r="E5594" s="181"/>
      <c r="F5594" s="181"/>
      <c r="G5594" s="181"/>
      <c r="H5594" s="181"/>
      <c r="I5594" s="181"/>
      <c r="J5594" s="181"/>
      <c r="K5594" s="625"/>
      <c r="L5594" s="181"/>
    </row>
    <row r="5595" spans="2:12" x14ac:dyDescent="0.25">
      <c r="B5595" s="624"/>
      <c r="C5595" s="181"/>
      <c r="D5595" s="181"/>
      <c r="E5595" s="181"/>
      <c r="F5595" s="181"/>
      <c r="G5595" s="181"/>
      <c r="H5595" s="181"/>
      <c r="I5595" s="181"/>
      <c r="J5595" s="181"/>
      <c r="K5595" s="625"/>
      <c r="L5595" s="181"/>
    </row>
    <row r="5596" spans="2:12" x14ac:dyDescent="0.25">
      <c r="B5596" s="624"/>
      <c r="C5596" s="181"/>
      <c r="D5596" s="181"/>
      <c r="E5596" s="181"/>
      <c r="F5596" s="181"/>
      <c r="G5596" s="181"/>
      <c r="H5596" s="181"/>
      <c r="I5596" s="181"/>
      <c r="J5596" s="181"/>
      <c r="K5596" s="625"/>
      <c r="L5596" s="181"/>
    </row>
    <row r="5597" spans="2:12" x14ac:dyDescent="0.25">
      <c r="B5597" s="624"/>
      <c r="C5597" s="181"/>
      <c r="D5597" s="181"/>
      <c r="E5597" s="181"/>
      <c r="F5597" s="181"/>
      <c r="G5597" s="181"/>
      <c r="H5597" s="181"/>
      <c r="I5597" s="181"/>
      <c r="J5597" s="181"/>
      <c r="K5597" s="625"/>
      <c r="L5597" s="181"/>
    </row>
    <row r="5598" spans="2:12" x14ac:dyDescent="0.25">
      <c r="B5598" s="624"/>
      <c r="C5598" s="181"/>
      <c r="D5598" s="181"/>
      <c r="E5598" s="181"/>
      <c r="F5598" s="181"/>
      <c r="G5598" s="181"/>
      <c r="H5598" s="181"/>
      <c r="I5598" s="181"/>
      <c r="J5598" s="181"/>
      <c r="K5598" s="625"/>
      <c r="L5598" s="181"/>
    </row>
    <row r="5599" spans="2:12" x14ac:dyDescent="0.25">
      <c r="B5599" s="624"/>
      <c r="C5599" s="181"/>
      <c r="D5599" s="181"/>
      <c r="E5599" s="181"/>
      <c r="F5599" s="181"/>
      <c r="G5599" s="181"/>
      <c r="H5599" s="181"/>
      <c r="I5599" s="181"/>
      <c r="J5599" s="181"/>
      <c r="K5599" s="625"/>
      <c r="L5599" s="181"/>
    </row>
    <row r="5600" spans="2:12" x14ac:dyDescent="0.25">
      <c r="B5600" s="624"/>
      <c r="C5600" s="181"/>
      <c r="D5600" s="181"/>
      <c r="E5600" s="181"/>
      <c r="F5600" s="181"/>
      <c r="G5600" s="181"/>
      <c r="H5600" s="181"/>
      <c r="I5600" s="181"/>
      <c r="J5600" s="181"/>
      <c r="K5600" s="625"/>
      <c r="L5600" s="181"/>
    </row>
    <row r="5601" spans="2:12" x14ac:dyDescent="0.25">
      <c r="B5601" s="624"/>
      <c r="C5601" s="181"/>
      <c r="D5601" s="181"/>
      <c r="E5601" s="181"/>
      <c r="F5601" s="181"/>
      <c r="G5601" s="181"/>
      <c r="H5601" s="181"/>
      <c r="I5601" s="181"/>
      <c r="J5601" s="181"/>
      <c r="K5601" s="625"/>
      <c r="L5601" s="181"/>
    </row>
    <row r="5602" spans="2:12" x14ac:dyDescent="0.25">
      <c r="B5602" s="624"/>
      <c r="C5602" s="181"/>
      <c r="D5602" s="181"/>
      <c r="E5602" s="181"/>
      <c r="F5602" s="181"/>
      <c r="G5602" s="181"/>
      <c r="H5602" s="181"/>
      <c r="I5602" s="181"/>
      <c r="J5602" s="181"/>
      <c r="K5602" s="625"/>
      <c r="L5602" s="181"/>
    </row>
    <row r="5603" spans="2:12" x14ac:dyDescent="0.25">
      <c r="B5603" s="624"/>
      <c r="C5603" s="181"/>
      <c r="D5603" s="181"/>
      <c r="E5603" s="181"/>
      <c r="F5603" s="181"/>
      <c r="G5603" s="181"/>
      <c r="H5603" s="181"/>
      <c r="I5603" s="181"/>
      <c r="J5603" s="181"/>
      <c r="K5603" s="625"/>
      <c r="L5603" s="181"/>
    </row>
    <row r="5604" spans="2:12" x14ac:dyDescent="0.25">
      <c r="B5604" s="624"/>
      <c r="C5604" s="181"/>
      <c r="D5604" s="181"/>
      <c r="E5604" s="181"/>
      <c r="F5604" s="181"/>
      <c r="G5604" s="181"/>
      <c r="H5604" s="181"/>
      <c r="I5604" s="181"/>
      <c r="J5604" s="181"/>
      <c r="K5604" s="625"/>
      <c r="L5604" s="181"/>
    </row>
    <row r="5605" spans="2:12" x14ac:dyDescent="0.25">
      <c r="B5605" s="624"/>
      <c r="C5605" s="181"/>
      <c r="D5605" s="181"/>
      <c r="E5605" s="181"/>
      <c r="F5605" s="181"/>
      <c r="G5605" s="181"/>
      <c r="H5605" s="181"/>
      <c r="I5605" s="181"/>
      <c r="J5605" s="181"/>
      <c r="K5605" s="625"/>
      <c r="L5605" s="181"/>
    </row>
    <row r="5606" spans="2:12" x14ac:dyDescent="0.25">
      <c r="B5606" s="624"/>
      <c r="C5606" s="181"/>
      <c r="D5606" s="181"/>
      <c r="E5606" s="181"/>
      <c r="F5606" s="181"/>
      <c r="G5606" s="181"/>
      <c r="H5606" s="181"/>
      <c r="I5606" s="181"/>
      <c r="J5606" s="181"/>
      <c r="K5606" s="625"/>
      <c r="L5606" s="181"/>
    </row>
    <row r="5607" spans="2:12" x14ac:dyDescent="0.25">
      <c r="B5607" s="624"/>
      <c r="C5607" s="181"/>
      <c r="D5607" s="181"/>
      <c r="E5607" s="181"/>
      <c r="F5607" s="181"/>
      <c r="G5607" s="181"/>
      <c r="H5607" s="181"/>
      <c r="I5607" s="181"/>
      <c r="J5607" s="181"/>
      <c r="K5607" s="625"/>
      <c r="L5607" s="181"/>
    </row>
    <row r="5608" spans="2:12" x14ac:dyDescent="0.25">
      <c r="B5608" s="624"/>
      <c r="C5608" s="181"/>
      <c r="D5608" s="181"/>
      <c r="E5608" s="181"/>
      <c r="F5608" s="181"/>
      <c r="G5608" s="181"/>
      <c r="H5608" s="181"/>
      <c r="I5608" s="181"/>
      <c r="J5608" s="181"/>
      <c r="K5608" s="625"/>
      <c r="L5608" s="181"/>
    </row>
    <row r="5609" spans="2:12" x14ac:dyDescent="0.25">
      <c r="B5609" s="624"/>
      <c r="C5609" s="181"/>
      <c r="D5609" s="181"/>
      <c r="E5609" s="181"/>
      <c r="F5609" s="181"/>
      <c r="G5609" s="181"/>
      <c r="H5609" s="181"/>
      <c r="I5609" s="181"/>
      <c r="J5609" s="181"/>
      <c r="K5609" s="625"/>
      <c r="L5609" s="181"/>
    </row>
    <row r="5610" spans="2:12" x14ac:dyDescent="0.25">
      <c r="B5610" s="624"/>
      <c r="C5610" s="181"/>
      <c r="D5610" s="181"/>
      <c r="E5610" s="181"/>
      <c r="F5610" s="181"/>
      <c r="G5610" s="181"/>
      <c r="H5610" s="181"/>
      <c r="I5610" s="181"/>
      <c r="J5610" s="181"/>
      <c r="K5610" s="625"/>
      <c r="L5610" s="181"/>
    </row>
    <row r="5611" spans="2:12" x14ac:dyDescent="0.25">
      <c r="B5611" s="624"/>
      <c r="C5611" s="181"/>
      <c r="D5611" s="181"/>
      <c r="E5611" s="181"/>
      <c r="F5611" s="181"/>
      <c r="G5611" s="181"/>
      <c r="H5611" s="181"/>
      <c r="I5611" s="181"/>
      <c r="J5611" s="181"/>
      <c r="K5611" s="625"/>
      <c r="L5611" s="181"/>
    </row>
    <row r="5612" spans="2:12" x14ac:dyDescent="0.25">
      <c r="B5612" s="624"/>
      <c r="C5612" s="181"/>
      <c r="D5612" s="181"/>
      <c r="E5612" s="181"/>
      <c r="F5612" s="181"/>
      <c r="G5612" s="181"/>
      <c r="H5612" s="181"/>
      <c r="I5612" s="181"/>
      <c r="J5612" s="181"/>
      <c r="K5612" s="625"/>
      <c r="L5612" s="181"/>
    </row>
    <row r="5613" spans="2:12" x14ac:dyDescent="0.25">
      <c r="B5613" s="624"/>
      <c r="C5613" s="181"/>
      <c r="D5613" s="181"/>
      <c r="E5613" s="181"/>
      <c r="F5613" s="181"/>
      <c r="G5613" s="181"/>
      <c r="H5613" s="181"/>
      <c r="I5613" s="181"/>
      <c r="J5613" s="181"/>
      <c r="K5613" s="625"/>
      <c r="L5613" s="181"/>
    </row>
    <row r="5614" spans="2:12" x14ac:dyDescent="0.25">
      <c r="B5614" s="624"/>
      <c r="C5614" s="181"/>
      <c r="D5614" s="181"/>
      <c r="E5614" s="181"/>
      <c r="F5614" s="181"/>
      <c r="G5614" s="181"/>
      <c r="H5614" s="181"/>
      <c r="I5614" s="181"/>
      <c r="J5614" s="181"/>
      <c r="K5614" s="625"/>
      <c r="L5614" s="181"/>
    </row>
    <row r="5615" spans="2:12" x14ac:dyDescent="0.25">
      <c r="B5615" s="624"/>
      <c r="C5615" s="181"/>
      <c r="D5615" s="181"/>
      <c r="E5615" s="181"/>
      <c r="F5615" s="181"/>
      <c r="G5615" s="181"/>
      <c r="H5615" s="181"/>
      <c r="I5615" s="181"/>
      <c r="J5615" s="181"/>
      <c r="K5615" s="625"/>
      <c r="L5615" s="181"/>
    </row>
    <row r="5616" spans="2:12" x14ac:dyDescent="0.25">
      <c r="B5616" s="624"/>
      <c r="C5616" s="181"/>
      <c r="D5616" s="181"/>
      <c r="E5616" s="181"/>
      <c r="F5616" s="181"/>
      <c r="G5616" s="181"/>
      <c r="H5616" s="181"/>
      <c r="I5616" s="181"/>
      <c r="J5616" s="181"/>
      <c r="K5616" s="625"/>
      <c r="L5616" s="181"/>
    </row>
    <row r="5617" spans="2:12" x14ac:dyDescent="0.25">
      <c r="B5617" s="624"/>
      <c r="C5617" s="181"/>
      <c r="D5617" s="181"/>
      <c r="E5617" s="181"/>
      <c r="F5617" s="181"/>
      <c r="G5617" s="181"/>
      <c r="H5617" s="181"/>
      <c r="I5617" s="181"/>
      <c r="J5617" s="181"/>
      <c r="K5617" s="625"/>
      <c r="L5617" s="181"/>
    </row>
    <row r="5618" spans="2:12" x14ac:dyDescent="0.25">
      <c r="B5618" s="624"/>
      <c r="C5618" s="181"/>
      <c r="D5618" s="181"/>
      <c r="E5618" s="181"/>
      <c r="F5618" s="181"/>
      <c r="G5618" s="181"/>
      <c r="H5618" s="181"/>
      <c r="I5618" s="181"/>
      <c r="J5618" s="181"/>
      <c r="K5618" s="625"/>
      <c r="L5618" s="181"/>
    </row>
    <row r="5619" spans="2:12" x14ac:dyDescent="0.25">
      <c r="B5619" s="624"/>
      <c r="C5619" s="181"/>
      <c r="D5619" s="181"/>
      <c r="E5619" s="181"/>
      <c r="F5619" s="181"/>
      <c r="G5619" s="181"/>
      <c r="H5619" s="181"/>
      <c r="I5619" s="181"/>
      <c r="J5619" s="181"/>
      <c r="K5619" s="625"/>
      <c r="L5619" s="181"/>
    </row>
    <row r="5620" spans="2:12" x14ac:dyDescent="0.25">
      <c r="B5620" s="624"/>
      <c r="C5620" s="181"/>
      <c r="D5620" s="181"/>
      <c r="E5620" s="181"/>
      <c r="F5620" s="181"/>
      <c r="G5620" s="181"/>
      <c r="H5620" s="181"/>
      <c r="I5620" s="181"/>
      <c r="J5620" s="181"/>
      <c r="K5620" s="625"/>
      <c r="L5620" s="181"/>
    </row>
    <row r="5621" spans="2:12" x14ac:dyDescent="0.25">
      <c r="B5621" s="624"/>
      <c r="C5621" s="181"/>
      <c r="D5621" s="181"/>
      <c r="E5621" s="181"/>
      <c r="F5621" s="181"/>
      <c r="G5621" s="181"/>
      <c r="H5621" s="181"/>
      <c r="I5621" s="181"/>
      <c r="J5621" s="181"/>
      <c r="K5621" s="625"/>
      <c r="L5621" s="181"/>
    </row>
    <row r="5622" spans="2:12" x14ac:dyDescent="0.25">
      <c r="B5622" s="624"/>
      <c r="C5622" s="181"/>
      <c r="D5622" s="181"/>
      <c r="E5622" s="181"/>
      <c r="F5622" s="181"/>
      <c r="G5622" s="181"/>
      <c r="H5622" s="181"/>
      <c r="I5622" s="181"/>
      <c r="J5622" s="181"/>
      <c r="K5622" s="625"/>
      <c r="L5622" s="181"/>
    </row>
    <row r="5623" spans="2:12" x14ac:dyDescent="0.25">
      <c r="B5623" s="624"/>
      <c r="C5623" s="181"/>
      <c r="D5623" s="181"/>
      <c r="E5623" s="181"/>
      <c r="F5623" s="181"/>
      <c r="G5623" s="181"/>
      <c r="H5623" s="181"/>
      <c r="I5623" s="181"/>
      <c r="J5623" s="181"/>
      <c r="K5623" s="625"/>
      <c r="L5623" s="181"/>
    </row>
    <row r="5624" spans="2:12" x14ac:dyDescent="0.25">
      <c r="B5624" s="624"/>
      <c r="C5624" s="181"/>
      <c r="D5624" s="181"/>
      <c r="E5624" s="181"/>
      <c r="F5624" s="181"/>
      <c r="G5624" s="181"/>
      <c r="H5624" s="181"/>
      <c r="I5624" s="181"/>
      <c r="J5624" s="181"/>
      <c r="K5624" s="625"/>
      <c r="L5624" s="181"/>
    </row>
    <row r="5625" spans="2:12" x14ac:dyDescent="0.25">
      <c r="B5625" s="624"/>
      <c r="C5625" s="181"/>
      <c r="D5625" s="181"/>
      <c r="E5625" s="181"/>
      <c r="F5625" s="181"/>
      <c r="G5625" s="181"/>
      <c r="H5625" s="181"/>
      <c r="I5625" s="181"/>
      <c r="J5625" s="181"/>
      <c r="K5625" s="625"/>
      <c r="L5625" s="181"/>
    </row>
    <row r="5626" spans="2:12" x14ac:dyDescent="0.25">
      <c r="B5626" s="624"/>
      <c r="C5626" s="181"/>
      <c r="D5626" s="181"/>
      <c r="E5626" s="181"/>
      <c r="F5626" s="181"/>
      <c r="G5626" s="181"/>
      <c r="H5626" s="181"/>
      <c r="I5626" s="181"/>
      <c r="J5626" s="181"/>
      <c r="K5626" s="625"/>
      <c r="L5626" s="181"/>
    </row>
    <row r="5627" spans="2:12" x14ac:dyDescent="0.25">
      <c r="B5627" s="624"/>
      <c r="C5627" s="181"/>
      <c r="D5627" s="181"/>
      <c r="E5627" s="181"/>
      <c r="F5627" s="181"/>
      <c r="G5627" s="181"/>
      <c r="H5627" s="181"/>
      <c r="I5627" s="181"/>
      <c r="J5627" s="181"/>
      <c r="K5627" s="625"/>
      <c r="L5627" s="181"/>
    </row>
    <row r="5628" spans="2:12" x14ac:dyDescent="0.25">
      <c r="B5628" s="624"/>
      <c r="C5628" s="181"/>
      <c r="D5628" s="181"/>
      <c r="E5628" s="181"/>
      <c r="F5628" s="181"/>
      <c r="G5628" s="181"/>
      <c r="H5628" s="181"/>
      <c r="I5628" s="181"/>
      <c r="J5628" s="181"/>
      <c r="K5628" s="625"/>
      <c r="L5628" s="181"/>
    </row>
    <row r="5629" spans="2:12" x14ac:dyDescent="0.25">
      <c r="B5629" s="624"/>
      <c r="C5629" s="181"/>
      <c r="D5629" s="181"/>
      <c r="E5629" s="181"/>
      <c r="F5629" s="181"/>
      <c r="G5629" s="181"/>
      <c r="H5629" s="181"/>
      <c r="I5629" s="181"/>
      <c r="J5629" s="181"/>
      <c r="K5629" s="625"/>
      <c r="L5629" s="181"/>
    </row>
    <row r="5630" spans="2:12" x14ac:dyDescent="0.25">
      <c r="B5630" s="624"/>
      <c r="C5630" s="181"/>
      <c r="D5630" s="181"/>
      <c r="E5630" s="181"/>
      <c r="F5630" s="181"/>
      <c r="G5630" s="181"/>
      <c r="H5630" s="181"/>
      <c r="I5630" s="181"/>
      <c r="J5630" s="181"/>
      <c r="K5630" s="625"/>
      <c r="L5630" s="181"/>
    </row>
    <row r="5631" spans="2:12" x14ac:dyDescent="0.25">
      <c r="B5631" s="624"/>
      <c r="C5631" s="181"/>
      <c r="D5631" s="181"/>
      <c r="E5631" s="181"/>
      <c r="F5631" s="181"/>
      <c r="G5631" s="181"/>
      <c r="H5631" s="181"/>
      <c r="I5631" s="181"/>
      <c r="J5631" s="181"/>
      <c r="K5631" s="625"/>
      <c r="L5631" s="181"/>
    </row>
    <row r="5632" spans="2:12" x14ac:dyDescent="0.25">
      <c r="B5632" s="624"/>
      <c r="C5632" s="181"/>
      <c r="D5632" s="181"/>
      <c r="E5632" s="181"/>
      <c r="F5632" s="181"/>
      <c r="G5632" s="181"/>
      <c r="H5632" s="181"/>
      <c r="I5632" s="181"/>
      <c r="J5632" s="181"/>
      <c r="K5632" s="625"/>
      <c r="L5632" s="181"/>
    </row>
    <row r="5633" spans="2:12" x14ac:dyDescent="0.25">
      <c r="B5633" s="624"/>
      <c r="C5633" s="181"/>
      <c r="D5633" s="181"/>
      <c r="E5633" s="181"/>
      <c r="F5633" s="181"/>
      <c r="G5633" s="181"/>
      <c r="H5633" s="181"/>
      <c r="I5633" s="181"/>
      <c r="J5633" s="181"/>
      <c r="K5633" s="625"/>
      <c r="L5633" s="181"/>
    </row>
    <row r="5634" spans="2:12" x14ac:dyDescent="0.25">
      <c r="B5634" s="624"/>
      <c r="C5634" s="181"/>
      <c r="D5634" s="181"/>
      <c r="E5634" s="181"/>
      <c r="F5634" s="181"/>
      <c r="G5634" s="181"/>
      <c r="H5634" s="181"/>
      <c r="I5634" s="181"/>
      <c r="J5634" s="181"/>
      <c r="K5634" s="625"/>
      <c r="L5634" s="181"/>
    </row>
    <row r="5635" spans="2:12" x14ac:dyDescent="0.25">
      <c r="B5635" s="624"/>
      <c r="C5635" s="181"/>
      <c r="D5635" s="181"/>
      <c r="E5635" s="181"/>
      <c r="F5635" s="181"/>
      <c r="G5635" s="181"/>
      <c r="H5635" s="181"/>
      <c r="I5635" s="181"/>
      <c r="J5635" s="181"/>
      <c r="K5635" s="625"/>
      <c r="L5635" s="181"/>
    </row>
    <row r="5636" spans="2:12" x14ac:dyDescent="0.25">
      <c r="B5636" s="624"/>
      <c r="C5636" s="181"/>
      <c r="D5636" s="181"/>
      <c r="E5636" s="181"/>
      <c r="F5636" s="181"/>
      <c r="G5636" s="181"/>
      <c r="H5636" s="181"/>
      <c r="I5636" s="181"/>
      <c r="J5636" s="181"/>
      <c r="K5636" s="625"/>
      <c r="L5636" s="181"/>
    </row>
    <row r="5637" spans="2:12" x14ac:dyDescent="0.25">
      <c r="B5637" s="624"/>
      <c r="C5637" s="181"/>
      <c r="D5637" s="181"/>
      <c r="E5637" s="181"/>
      <c r="F5637" s="181"/>
      <c r="G5637" s="181"/>
      <c r="H5637" s="181"/>
      <c r="I5637" s="181"/>
      <c r="J5637" s="181"/>
      <c r="K5637" s="625"/>
      <c r="L5637" s="181"/>
    </row>
    <row r="5638" spans="2:12" x14ac:dyDescent="0.25">
      <c r="B5638" s="624"/>
      <c r="C5638" s="181"/>
      <c r="D5638" s="181"/>
      <c r="E5638" s="181"/>
      <c r="F5638" s="181"/>
      <c r="G5638" s="181"/>
      <c r="H5638" s="181"/>
      <c r="I5638" s="181"/>
      <c r="J5638" s="181"/>
      <c r="K5638" s="625"/>
      <c r="L5638" s="181"/>
    </row>
    <row r="5639" spans="2:12" x14ac:dyDescent="0.25">
      <c r="B5639" s="624"/>
      <c r="C5639" s="181"/>
      <c r="D5639" s="181"/>
      <c r="E5639" s="181"/>
      <c r="F5639" s="181"/>
      <c r="G5639" s="181"/>
      <c r="H5639" s="181"/>
      <c r="I5639" s="181"/>
      <c r="J5639" s="181"/>
      <c r="K5639" s="625"/>
      <c r="L5639" s="181"/>
    </row>
    <row r="5640" spans="2:12" x14ac:dyDescent="0.25">
      <c r="B5640" s="624"/>
      <c r="C5640" s="181"/>
      <c r="D5640" s="181"/>
      <c r="E5640" s="181"/>
      <c r="F5640" s="181"/>
      <c r="G5640" s="181"/>
      <c r="H5640" s="181"/>
      <c r="I5640" s="181"/>
      <c r="J5640" s="181"/>
      <c r="K5640" s="625"/>
      <c r="L5640" s="181"/>
    </row>
    <row r="5641" spans="2:12" x14ac:dyDescent="0.25">
      <c r="B5641" s="624"/>
      <c r="C5641" s="181"/>
      <c r="D5641" s="181"/>
      <c r="E5641" s="181"/>
      <c r="F5641" s="181"/>
      <c r="G5641" s="181"/>
      <c r="H5641" s="181"/>
      <c r="I5641" s="181"/>
      <c r="J5641" s="181"/>
      <c r="K5641" s="625"/>
      <c r="L5641" s="181"/>
    </row>
    <row r="5642" spans="2:12" x14ac:dyDescent="0.25">
      <c r="B5642" s="624"/>
      <c r="C5642" s="181"/>
      <c r="D5642" s="181"/>
      <c r="E5642" s="181"/>
      <c r="F5642" s="181"/>
      <c r="G5642" s="181"/>
      <c r="H5642" s="181"/>
      <c r="I5642" s="181"/>
      <c r="J5642" s="181"/>
      <c r="K5642" s="625"/>
      <c r="L5642" s="181"/>
    </row>
    <row r="5643" spans="2:12" x14ac:dyDescent="0.25">
      <c r="B5643" s="624"/>
      <c r="C5643" s="181"/>
      <c r="D5643" s="181"/>
      <c r="E5643" s="181"/>
      <c r="F5643" s="181"/>
      <c r="G5643" s="181"/>
      <c r="H5643" s="181"/>
      <c r="I5643" s="181"/>
      <c r="J5643" s="181"/>
      <c r="K5643" s="625"/>
      <c r="L5643" s="181"/>
    </row>
    <row r="5644" spans="2:12" x14ac:dyDescent="0.25">
      <c r="B5644" s="624"/>
      <c r="C5644" s="181"/>
      <c r="D5644" s="181"/>
      <c r="E5644" s="181"/>
      <c r="F5644" s="181"/>
      <c r="G5644" s="181"/>
      <c r="H5644" s="181"/>
      <c r="I5644" s="181"/>
      <c r="J5644" s="181"/>
      <c r="K5644" s="625"/>
      <c r="L5644" s="181"/>
    </row>
    <row r="5645" spans="2:12" x14ac:dyDescent="0.25">
      <c r="B5645" s="624"/>
      <c r="C5645" s="181"/>
      <c r="D5645" s="181"/>
      <c r="E5645" s="181"/>
      <c r="F5645" s="181"/>
      <c r="G5645" s="181"/>
      <c r="H5645" s="181"/>
      <c r="I5645" s="181"/>
      <c r="J5645" s="181"/>
      <c r="K5645" s="625"/>
      <c r="L5645" s="181"/>
    </row>
    <row r="5646" spans="2:12" x14ac:dyDescent="0.25">
      <c r="B5646" s="624"/>
      <c r="C5646" s="181"/>
      <c r="D5646" s="181"/>
      <c r="E5646" s="181"/>
      <c r="F5646" s="181"/>
      <c r="G5646" s="181"/>
      <c r="H5646" s="181"/>
      <c r="I5646" s="181"/>
      <c r="J5646" s="181"/>
      <c r="K5646" s="625"/>
      <c r="L5646" s="181"/>
    </row>
    <row r="5647" spans="2:12" x14ac:dyDescent="0.25">
      <c r="B5647" s="624"/>
      <c r="C5647" s="181"/>
      <c r="D5647" s="181"/>
      <c r="E5647" s="181"/>
      <c r="F5647" s="181"/>
      <c r="G5647" s="181"/>
      <c r="H5647" s="181"/>
      <c r="I5647" s="181"/>
      <c r="J5647" s="181"/>
      <c r="K5647" s="625"/>
      <c r="L5647" s="181"/>
    </row>
    <row r="5648" spans="2:12" x14ac:dyDescent="0.25">
      <c r="B5648" s="624"/>
      <c r="C5648" s="181"/>
      <c r="D5648" s="181"/>
      <c r="E5648" s="181"/>
      <c r="F5648" s="181"/>
      <c r="G5648" s="181"/>
      <c r="H5648" s="181"/>
      <c r="I5648" s="181"/>
      <c r="J5648" s="181"/>
      <c r="K5648" s="625"/>
      <c r="L5648" s="181"/>
    </row>
    <row r="5649" spans="2:12" x14ac:dyDescent="0.25">
      <c r="B5649" s="624"/>
      <c r="C5649" s="181"/>
      <c r="D5649" s="181"/>
      <c r="E5649" s="181"/>
      <c r="F5649" s="181"/>
      <c r="G5649" s="181"/>
      <c r="H5649" s="181"/>
      <c r="I5649" s="181"/>
      <c r="J5649" s="181"/>
      <c r="K5649" s="625"/>
      <c r="L5649" s="181"/>
    </row>
    <row r="5650" spans="2:12" x14ac:dyDescent="0.25">
      <c r="B5650" s="624"/>
      <c r="C5650" s="181"/>
      <c r="D5650" s="181"/>
      <c r="E5650" s="181"/>
      <c r="F5650" s="181"/>
      <c r="G5650" s="181"/>
      <c r="H5650" s="181"/>
      <c r="I5650" s="181"/>
      <c r="J5650" s="181"/>
      <c r="K5650" s="625"/>
      <c r="L5650" s="181"/>
    </row>
    <row r="5651" spans="2:12" x14ac:dyDescent="0.25">
      <c r="B5651" s="624"/>
      <c r="C5651" s="181"/>
      <c r="D5651" s="181"/>
      <c r="E5651" s="181"/>
      <c r="F5651" s="181"/>
      <c r="G5651" s="181"/>
      <c r="H5651" s="181"/>
      <c r="I5651" s="181"/>
      <c r="J5651" s="181"/>
      <c r="K5651" s="625"/>
      <c r="L5651" s="181"/>
    </row>
    <row r="5652" spans="2:12" x14ac:dyDescent="0.25">
      <c r="B5652" s="624"/>
      <c r="C5652" s="181"/>
      <c r="D5652" s="181"/>
      <c r="E5652" s="181"/>
      <c r="F5652" s="181"/>
      <c r="G5652" s="181"/>
      <c r="H5652" s="181"/>
      <c r="I5652" s="181"/>
      <c r="J5652" s="181"/>
      <c r="K5652" s="625"/>
      <c r="L5652" s="181"/>
    </row>
    <row r="5653" spans="2:12" x14ac:dyDescent="0.25">
      <c r="B5653" s="624"/>
      <c r="C5653" s="181"/>
      <c r="D5653" s="181"/>
      <c r="E5653" s="181"/>
      <c r="F5653" s="181"/>
      <c r="G5653" s="181"/>
      <c r="H5653" s="181"/>
      <c r="I5653" s="181"/>
      <c r="J5653" s="181"/>
      <c r="K5653" s="625"/>
      <c r="L5653" s="181"/>
    </row>
    <row r="5654" spans="2:12" x14ac:dyDescent="0.25">
      <c r="B5654" s="624"/>
      <c r="C5654" s="181"/>
      <c r="D5654" s="181"/>
      <c r="E5654" s="181"/>
      <c r="F5654" s="181"/>
      <c r="G5654" s="181"/>
      <c r="H5654" s="181"/>
      <c r="I5654" s="181"/>
      <c r="J5654" s="181"/>
      <c r="K5654" s="625"/>
      <c r="L5654" s="181"/>
    </row>
    <row r="5655" spans="2:12" x14ac:dyDescent="0.25">
      <c r="B5655" s="624"/>
      <c r="C5655" s="181"/>
      <c r="D5655" s="181"/>
      <c r="E5655" s="181"/>
      <c r="F5655" s="181"/>
      <c r="G5655" s="181"/>
      <c r="H5655" s="181"/>
      <c r="I5655" s="181"/>
      <c r="J5655" s="181"/>
      <c r="K5655" s="625"/>
      <c r="L5655" s="181"/>
    </row>
    <row r="5656" spans="2:12" x14ac:dyDescent="0.25">
      <c r="B5656" s="624"/>
      <c r="C5656" s="181"/>
      <c r="D5656" s="181"/>
      <c r="E5656" s="181"/>
      <c r="F5656" s="181"/>
      <c r="G5656" s="181"/>
      <c r="H5656" s="181"/>
      <c r="I5656" s="181"/>
      <c r="J5656" s="181"/>
      <c r="K5656" s="625"/>
      <c r="L5656" s="181"/>
    </row>
    <row r="5657" spans="2:12" x14ac:dyDescent="0.25">
      <c r="B5657" s="624"/>
      <c r="C5657" s="181"/>
      <c r="D5657" s="181"/>
      <c r="E5657" s="181"/>
      <c r="F5657" s="181"/>
      <c r="G5657" s="181"/>
      <c r="H5657" s="181"/>
      <c r="I5657" s="181"/>
      <c r="J5657" s="181"/>
      <c r="K5657" s="625"/>
      <c r="L5657" s="181"/>
    </row>
    <row r="5658" spans="2:12" x14ac:dyDescent="0.25">
      <c r="B5658" s="624"/>
      <c r="C5658" s="181"/>
      <c r="D5658" s="181"/>
      <c r="E5658" s="181"/>
      <c r="F5658" s="181"/>
      <c r="G5658" s="181"/>
      <c r="H5658" s="181"/>
      <c r="I5658" s="181"/>
      <c r="J5658" s="181"/>
      <c r="K5658" s="625"/>
      <c r="L5658" s="181"/>
    </row>
    <row r="5659" spans="2:12" x14ac:dyDescent="0.25">
      <c r="B5659" s="624"/>
      <c r="C5659" s="181"/>
      <c r="D5659" s="181"/>
      <c r="E5659" s="181"/>
      <c r="F5659" s="181"/>
      <c r="G5659" s="181"/>
      <c r="H5659" s="181"/>
      <c r="I5659" s="181"/>
      <c r="J5659" s="181"/>
      <c r="K5659" s="625"/>
      <c r="L5659" s="181"/>
    </row>
    <row r="5660" spans="2:12" x14ac:dyDescent="0.25">
      <c r="B5660" s="624"/>
      <c r="C5660" s="181"/>
      <c r="D5660" s="181"/>
      <c r="E5660" s="181"/>
      <c r="F5660" s="181"/>
      <c r="G5660" s="181"/>
      <c r="H5660" s="181"/>
      <c r="I5660" s="181"/>
      <c r="J5660" s="181"/>
      <c r="K5660" s="625"/>
      <c r="L5660" s="181"/>
    </row>
    <row r="5661" spans="2:12" x14ac:dyDescent="0.25">
      <c r="B5661" s="624"/>
      <c r="C5661" s="181"/>
      <c r="D5661" s="181"/>
      <c r="E5661" s="181"/>
      <c r="F5661" s="181"/>
      <c r="G5661" s="181"/>
      <c r="H5661" s="181"/>
      <c r="I5661" s="181"/>
      <c r="J5661" s="181"/>
      <c r="K5661" s="625"/>
      <c r="L5661" s="181"/>
    </row>
    <row r="5662" spans="2:12" x14ac:dyDescent="0.25">
      <c r="B5662" s="624"/>
      <c r="C5662" s="181"/>
      <c r="D5662" s="181"/>
      <c r="E5662" s="181"/>
      <c r="F5662" s="181"/>
      <c r="G5662" s="181"/>
      <c r="H5662" s="181"/>
      <c r="I5662" s="181"/>
      <c r="J5662" s="181"/>
      <c r="K5662" s="625"/>
      <c r="L5662" s="181"/>
    </row>
    <row r="5663" spans="2:12" x14ac:dyDescent="0.25">
      <c r="B5663" s="624"/>
      <c r="C5663" s="181"/>
      <c r="D5663" s="181"/>
      <c r="E5663" s="181"/>
      <c r="F5663" s="181"/>
      <c r="G5663" s="181"/>
      <c r="H5663" s="181"/>
      <c r="I5663" s="181"/>
      <c r="J5663" s="181"/>
      <c r="K5663" s="625"/>
      <c r="L5663" s="181"/>
    </row>
    <row r="5664" spans="2:12" x14ac:dyDescent="0.25">
      <c r="B5664" s="624"/>
      <c r="C5664" s="181"/>
      <c r="D5664" s="181"/>
      <c r="E5664" s="181"/>
      <c r="F5664" s="181"/>
      <c r="G5664" s="181"/>
      <c r="H5664" s="181"/>
      <c r="I5664" s="181"/>
      <c r="J5664" s="181"/>
      <c r="K5664" s="625"/>
      <c r="L5664" s="181"/>
    </row>
    <row r="5665" spans="2:12" x14ac:dyDescent="0.25">
      <c r="B5665" s="624"/>
      <c r="C5665" s="181"/>
      <c r="D5665" s="181"/>
      <c r="E5665" s="181"/>
      <c r="F5665" s="181"/>
      <c r="G5665" s="181"/>
      <c r="H5665" s="181"/>
      <c r="I5665" s="181"/>
      <c r="J5665" s="181"/>
      <c r="K5665" s="625"/>
      <c r="L5665" s="181"/>
    </row>
    <row r="5666" spans="2:12" x14ac:dyDescent="0.25">
      <c r="B5666" s="624"/>
      <c r="C5666" s="181"/>
      <c r="D5666" s="181"/>
      <c r="E5666" s="181"/>
      <c r="F5666" s="181"/>
      <c r="G5666" s="181"/>
      <c r="H5666" s="181"/>
      <c r="I5666" s="181"/>
      <c r="J5666" s="181"/>
      <c r="K5666" s="625"/>
      <c r="L5666" s="181"/>
    </row>
    <row r="5667" spans="2:12" x14ac:dyDescent="0.25">
      <c r="B5667" s="624"/>
      <c r="C5667" s="181"/>
      <c r="D5667" s="181"/>
      <c r="E5667" s="181"/>
      <c r="F5667" s="181"/>
      <c r="G5667" s="181"/>
      <c r="H5667" s="181"/>
      <c r="I5667" s="181"/>
      <c r="J5667" s="181"/>
      <c r="K5667" s="625"/>
      <c r="L5667" s="181"/>
    </row>
    <row r="5668" spans="2:12" x14ac:dyDescent="0.25">
      <c r="B5668" s="624"/>
      <c r="C5668" s="181"/>
      <c r="D5668" s="181"/>
      <c r="E5668" s="181"/>
      <c r="F5668" s="181"/>
      <c r="G5668" s="181"/>
      <c r="H5668" s="181"/>
      <c r="I5668" s="181"/>
      <c r="J5668" s="181"/>
      <c r="K5668" s="625"/>
      <c r="L5668" s="181"/>
    </row>
    <row r="5669" spans="2:12" x14ac:dyDescent="0.25">
      <c r="B5669" s="624"/>
      <c r="C5669" s="181"/>
      <c r="D5669" s="181"/>
      <c r="E5669" s="181"/>
      <c r="F5669" s="181"/>
      <c r="G5669" s="181"/>
      <c r="H5669" s="181"/>
      <c r="I5669" s="181"/>
      <c r="J5669" s="181"/>
      <c r="K5669" s="625"/>
      <c r="L5669" s="181"/>
    </row>
    <row r="5670" spans="2:12" x14ac:dyDescent="0.25">
      <c r="B5670" s="624"/>
      <c r="C5670" s="181"/>
      <c r="D5670" s="181"/>
      <c r="E5670" s="181"/>
      <c r="F5670" s="181"/>
      <c r="G5670" s="181"/>
      <c r="H5670" s="181"/>
      <c r="I5670" s="181"/>
      <c r="J5670" s="181"/>
      <c r="K5670" s="625"/>
      <c r="L5670" s="181"/>
    </row>
    <row r="5671" spans="2:12" x14ac:dyDescent="0.25">
      <c r="B5671" s="624"/>
      <c r="C5671" s="181"/>
      <c r="D5671" s="181"/>
      <c r="E5671" s="181"/>
      <c r="F5671" s="181"/>
      <c r="G5671" s="181"/>
      <c r="H5671" s="181"/>
      <c r="I5671" s="181"/>
      <c r="J5671" s="181"/>
      <c r="K5671" s="625"/>
      <c r="L5671" s="181"/>
    </row>
    <row r="5672" spans="2:12" x14ac:dyDescent="0.25">
      <c r="B5672" s="624"/>
      <c r="C5672" s="181"/>
      <c r="D5672" s="181"/>
      <c r="E5672" s="181"/>
      <c r="F5672" s="181"/>
      <c r="G5672" s="181"/>
      <c r="H5672" s="181"/>
      <c r="I5672" s="181"/>
      <c r="J5672" s="181"/>
      <c r="K5672" s="625"/>
      <c r="L5672" s="181"/>
    </row>
    <row r="5673" spans="2:12" x14ac:dyDescent="0.25">
      <c r="B5673" s="624"/>
      <c r="C5673" s="181"/>
      <c r="D5673" s="181"/>
      <c r="E5673" s="181"/>
      <c r="F5673" s="181"/>
      <c r="G5673" s="181"/>
      <c r="H5673" s="181"/>
      <c r="I5673" s="181"/>
      <c r="J5673" s="181"/>
      <c r="K5673" s="625"/>
      <c r="L5673" s="181"/>
    </row>
    <row r="5674" spans="2:12" x14ac:dyDescent="0.25">
      <c r="B5674" s="624"/>
      <c r="C5674" s="181"/>
      <c r="D5674" s="181"/>
      <c r="E5674" s="181"/>
      <c r="F5674" s="181"/>
      <c r="G5674" s="181"/>
      <c r="H5674" s="181"/>
      <c r="I5674" s="181"/>
      <c r="J5674" s="181"/>
      <c r="K5674" s="625"/>
      <c r="L5674" s="181"/>
    </row>
    <row r="5675" spans="2:12" x14ac:dyDescent="0.25">
      <c r="B5675" s="624"/>
      <c r="C5675" s="181"/>
      <c r="D5675" s="181"/>
      <c r="E5675" s="181"/>
      <c r="F5675" s="181"/>
      <c r="G5675" s="181"/>
      <c r="H5675" s="181"/>
      <c r="I5675" s="181"/>
      <c r="J5675" s="181"/>
      <c r="K5675" s="625"/>
      <c r="L5675" s="181"/>
    </row>
    <row r="5676" spans="2:12" x14ac:dyDescent="0.25">
      <c r="B5676" s="624"/>
      <c r="C5676" s="181"/>
      <c r="D5676" s="181"/>
      <c r="E5676" s="181"/>
      <c r="F5676" s="181"/>
      <c r="G5676" s="181"/>
      <c r="H5676" s="181"/>
      <c r="I5676" s="181"/>
      <c r="J5676" s="181"/>
      <c r="K5676" s="625"/>
      <c r="L5676" s="181"/>
    </row>
    <row r="5677" spans="2:12" x14ac:dyDescent="0.25">
      <c r="B5677" s="624"/>
      <c r="C5677" s="181"/>
      <c r="D5677" s="181"/>
      <c r="E5677" s="181"/>
      <c r="F5677" s="181"/>
      <c r="G5677" s="181"/>
      <c r="H5677" s="181"/>
      <c r="I5677" s="181"/>
      <c r="J5677" s="181"/>
      <c r="K5677" s="625"/>
      <c r="L5677" s="181"/>
    </row>
    <row r="5678" spans="2:12" x14ac:dyDescent="0.25">
      <c r="B5678" s="624"/>
      <c r="C5678" s="181"/>
      <c r="D5678" s="181"/>
      <c r="E5678" s="181"/>
      <c r="F5678" s="181"/>
      <c r="G5678" s="181"/>
      <c r="H5678" s="181"/>
      <c r="I5678" s="181"/>
      <c r="J5678" s="181"/>
      <c r="K5678" s="625"/>
      <c r="L5678" s="181"/>
    </row>
    <row r="5679" spans="2:12" x14ac:dyDescent="0.25">
      <c r="B5679" s="624"/>
      <c r="C5679" s="181"/>
      <c r="D5679" s="181"/>
      <c r="E5679" s="181"/>
      <c r="F5679" s="181"/>
      <c r="G5679" s="181"/>
      <c r="H5679" s="181"/>
      <c r="I5679" s="181"/>
      <c r="J5679" s="181"/>
      <c r="K5679" s="625"/>
      <c r="L5679" s="181"/>
    </row>
    <row r="5680" spans="2:12" x14ac:dyDescent="0.25">
      <c r="B5680" s="624"/>
      <c r="C5680" s="181"/>
      <c r="D5680" s="181"/>
      <c r="E5680" s="181"/>
      <c r="F5680" s="181"/>
      <c r="G5680" s="181"/>
      <c r="H5680" s="181"/>
      <c r="I5680" s="181"/>
      <c r="J5680" s="181"/>
      <c r="K5680" s="625"/>
      <c r="L5680" s="181"/>
    </row>
    <row r="5681" spans="2:12" x14ac:dyDescent="0.25">
      <c r="B5681" s="624"/>
      <c r="C5681" s="181"/>
      <c r="D5681" s="181"/>
      <c r="E5681" s="181"/>
      <c r="F5681" s="181"/>
      <c r="G5681" s="181"/>
      <c r="H5681" s="181"/>
      <c r="I5681" s="181"/>
      <c r="J5681" s="181"/>
      <c r="K5681" s="625"/>
      <c r="L5681" s="181"/>
    </row>
    <row r="5682" spans="2:12" x14ac:dyDescent="0.25">
      <c r="B5682" s="624"/>
      <c r="C5682" s="181"/>
      <c r="D5682" s="181"/>
      <c r="E5682" s="181"/>
      <c r="F5682" s="181"/>
      <c r="G5682" s="181"/>
      <c r="H5682" s="181"/>
      <c r="I5682" s="181"/>
      <c r="J5682" s="181"/>
      <c r="K5682" s="625"/>
      <c r="L5682" s="181"/>
    </row>
    <row r="5683" spans="2:12" x14ac:dyDescent="0.25">
      <c r="B5683" s="624"/>
      <c r="C5683" s="181"/>
      <c r="D5683" s="181"/>
      <c r="E5683" s="181"/>
      <c r="F5683" s="181"/>
      <c r="G5683" s="181"/>
      <c r="H5683" s="181"/>
      <c r="I5683" s="181"/>
      <c r="J5683" s="181"/>
      <c r="K5683" s="625"/>
      <c r="L5683" s="181"/>
    </row>
    <row r="5684" spans="2:12" x14ac:dyDescent="0.25">
      <c r="B5684" s="624"/>
      <c r="C5684" s="181"/>
      <c r="D5684" s="181"/>
      <c r="E5684" s="181"/>
      <c r="F5684" s="181"/>
      <c r="G5684" s="181"/>
      <c r="H5684" s="181"/>
      <c r="I5684" s="181"/>
      <c r="J5684" s="181"/>
      <c r="K5684" s="625"/>
      <c r="L5684" s="181"/>
    </row>
    <row r="5685" spans="2:12" x14ac:dyDescent="0.25">
      <c r="B5685" s="624"/>
      <c r="C5685" s="181"/>
      <c r="D5685" s="181"/>
      <c r="E5685" s="181"/>
      <c r="F5685" s="181"/>
      <c r="G5685" s="181"/>
      <c r="H5685" s="181"/>
      <c r="I5685" s="181"/>
      <c r="J5685" s="181"/>
      <c r="K5685" s="625"/>
      <c r="L5685" s="181"/>
    </row>
    <row r="5686" spans="2:12" x14ac:dyDescent="0.25">
      <c r="B5686" s="624"/>
      <c r="C5686" s="181"/>
      <c r="D5686" s="181"/>
      <c r="E5686" s="181"/>
      <c r="F5686" s="181"/>
      <c r="G5686" s="181"/>
      <c r="H5686" s="181"/>
      <c r="I5686" s="181"/>
      <c r="J5686" s="181"/>
      <c r="K5686" s="625"/>
      <c r="L5686" s="181"/>
    </row>
    <row r="5687" spans="2:12" x14ac:dyDescent="0.25">
      <c r="B5687" s="624"/>
      <c r="C5687" s="181"/>
      <c r="D5687" s="181"/>
      <c r="E5687" s="181"/>
      <c r="F5687" s="181"/>
      <c r="G5687" s="181"/>
      <c r="H5687" s="181"/>
      <c r="I5687" s="181"/>
      <c r="J5687" s="181"/>
      <c r="K5687" s="625"/>
      <c r="L5687" s="181"/>
    </row>
    <row r="5688" spans="2:12" x14ac:dyDescent="0.25">
      <c r="B5688" s="624"/>
      <c r="C5688" s="181"/>
      <c r="D5688" s="181"/>
      <c r="E5688" s="181"/>
      <c r="F5688" s="181"/>
      <c r="G5688" s="181"/>
      <c r="H5688" s="181"/>
      <c r="I5688" s="181"/>
      <c r="J5688" s="181"/>
      <c r="K5688" s="625"/>
      <c r="L5688" s="181"/>
    </row>
    <row r="5689" spans="2:12" x14ac:dyDescent="0.25">
      <c r="B5689" s="624"/>
      <c r="C5689" s="181"/>
      <c r="D5689" s="181"/>
      <c r="E5689" s="181"/>
      <c r="F5689" s="181"/>
      <c r="G5689" s="181"/>
      <c r="H5689" s="181"/>
      <c r="I5689" s="181"/>
      <c r="J5689" s="181"/>
      <c r="K5689" s="625"/>
      <c r="L5689" s="181"/>
    </row>
    <row r="5690" spans="2:12" x14ac:dyDescent="0.25">
      <c r="B5690" s="624"/>
      <c r="C5690" s="181"/>
      <c r="D5690" s="181"/>
      <c r="E5690" s="181"/>
      <c r="F5690" s="181"/>
      <c r="G5690" s="181"/>
      <c r="H5690" s="181"/>
      <c r="I5690" s="181"/>
      <c r="J5690" s="181"/>
      <c r="K5690" s="625"/>
      <c r="L5690" s="181"/>
    </row>
    <row r="5691" spans="2:12" x14ac:dyDescent="0.25">
      <c r="B5691" s="624"/>
      <c r="C5691" s="181"/>
      <c r="D5691" s="181"/>
      <c r="E5691" s="181"/>
      <c r="F5691" s="181"/>
      <c r="G5691" s="181"/>
      <c r="H5691" s="181"/>
      <c r="I5691" s="181"/>
      <c r="J5691" s="181"/>
      <c r="K5691" s="625"/>
      <c r="L5691" s="181"/>
    </row>
    <row r="5692" spans="2:12" x14ac:dyDescent="0.25">
      <c r="B5692" s="624"/>
      <c r="C5692" s="181"/>
      <c r="D5692" s="181"/>
      <c r="E5692" s="181"/>
      <c r="F5692" s="181"/>
      <c r="G5692" s="181"/>
      <c r="H5692" s="181"/>
      <c r="I5692" s="181"/>
      <c r="J5692" s="181"/>
      <c r="K5692" s="625"/>
      <c r="L5692" s="181"/>
    </row>
    <row r="5693" spans="2:12" x14ac:dyDescent="0.25">
      <c r="B5693" s="624"/>
      <c r="C5693" s="181"/>
      <c r="D5693" s="181"/>
      <c r="E5693" s="181"/>
      <c r="F5693" s="181"/>
      <c r="G5693" s="181"/>
      <c r="H5693" s="181"/>
      <c r="I5693" s="181"/>
      <c r="J5693" s="181"/>
      <c r="K5693" s="625"/>
      <c r="L5693" s="181"/>
    </row>
    <row r="5694" spans="2:12" x14ac:dyDescent="0.25">
      <c r="B5694" s="624"/>
      <c r="C5694" s="181"/>
      <c r="D5694" s="181"/>
      <c r="E5694" s="181"/>
      <c r="F5694" s="181"/>
      <c r="G5694" s="181"/>
      <c r="H5694" s="181"/>
      <c r="I5694" s="181"/>
      <c r="J5694" s="181"/>
      <c r="K5694" s="625"/>
      <c r="L5694" s="181"/>
    </row>
    <row r="5695" spans="2:12" x14ac:dyDescent="0.25">
      <c r="B5695" s="624"/>
      <c r="C5695" s="181"/>
      <c r="D5695" s="181"/>
      <c r="E5695" s="181"/>
      <c r="F5695" s="181"/>
      <c r="G5695" s="181"/>
      <c r="H5695" s="181"/>
      <c r="I5695" s="181"/>
      <c r="J5695" s="181"/>
      <c r="K5695" s="625"/>
      <c r="L5695" s="181"/>
    </row>
    <row r="5696" spans="2:12" x14ac:dyDescent="0.25">
      <c r="B5696" s="624"/>
      <c r="C5696" s="181"/>
      <c r="D5696" s="181"/>
      <c r="E5696" s="181"/>
      <c r="F5696" s="181"/>
      <c r="G5696" s="181"/>
      <c r="H5696" s="181"/>
      <c r="I5696" s="181"/>
      <c r="J5696" s="181"/>
      <c r="K5696" s="625"/>
      <c r="L5696" s="181"/>
    </row>
    <row r="5697" spans="2:12" x14ac:dyDescent="0.25">
      <c r="B5697" s="624"/>
      <c r="C5697" s="181"/>
      <c r="D5697" s="181"/>
      <c r="E5697" s="181"/>
      <c r="F5697" s="181"/>
      <c r="G5697" s="181"/>
      <c r="H5697" s="181"/>
      <c r="I5697" s="181"/>
      <c r="J5697" s="181"/>
      <c r="K5697" s="625"/>
      <c r="L5697" s="181"/>
    </row>
    <row r="5698" spans="2:12" x14ac:dyDescent="0.25">
      <c r="B5698" s="624"/>
      <c r="C5698" s="181"/>
      <c r="D5698" s="181"/>
      <c r="E5698" s="181"/>
      <c r="F5698" s="181"/>
      <c r="G5698" s="181"/>
      <c r="H5698" s="181"/>
      <c r="I5698" s="181"/>
      <c r="J5698" s="181"/>
      <c r="K5698" s="625"/>
      <c r="L5698" s="181"/>
    </row>
    <row r="5699" spans="2:12" x14ac:dyDescent="0.25">
      <c r="B5699" s="624"/>
      <c r="C5699" s="181"/>
      <c r="D5699" s="181"/>
      <c r="E5699" s="181"/>
      <c r="F5699" s="181"/>
      <c r="G5699" s="181"/>
      <c r="H5699" s="181"/>
      <c r="I5699" s="181"/>
      <c r="J5699" s="181"/>
      <c r="K5699" s="625"/>
      <c r="L5699" s="181"/>
    </row>
    <row r="5700" spans="2:12" x14ac:dyDescent="0.25">
      <c r="B5700" s="624"/>
      <c r="C5700" s="181"/>
      <c r="D5700" s="181"/>
      <c r="E5700" s="181"/>
      <c r="F5700" s="181"/>
      <c r="G5700" s="181"/>
      <c r="H5700" s="181"/>
      <c r="I5700" s="181"/>
      <c r="J5700" s="181"/>
      <c r="K5700" s="625"/>
      <c r="L5700" s="181"/>
    </row>
    <row r="5701" spans="2:12" x14ac:dyDescent="0.25">
      <c r="B5701" s="624"/>
      <c r="C5701" s="181"/>
      <c r="D5701" s="181"/>
      <c r="E5701" s="181"/>
      <c r="F5701" s="181"/>
      <c r="G5701" s="181"/>
      <c r="H5701" s="181"/>
      <c r="I5701" s="181"/>
      <c r="J5701" s="181"/>
      <c r="K5701" s="625"/>
      <c r="L5701" s="181"/>
    </row>
    <row r="5702" spans="2:12" x14ac:dyDescent="0.25">
      <c r="B5702" s="624"/>
      <c r="C5702" s="181"/>
      <c r="D5702" s="181"/>
      <c r="E5702" s="181"/>
      <c r="F5702" s="181"/>
      <c r="G5702" s="181"/>
      <c r="H5702" s="181"/>
      <c r="I5702" s="181"/>
      <c r="J5702" s="181"/>
      <c r="K5702" s="625"/>
      <c r="L5702" s="181"/>
    </row>
    <row r="5703" spans="2:12" x14ac:dyDescent="0.25">
      <c r="B5703" s="624"/>
      <c r="C5703" s="181"/>
      <c r="D5703" s="181"/>
      <c r="E5703" s="181"/>
      <c r="F5703" s="181"/>
      <c r="G5703" s="181"/>
      <c r="H5703" s="181"/>
      <c r="I5703" s="181"/>
      <c r="J5703" s="181"/>
      <c r="K5703" s="625"/>
      <c r="L5703" s="181"/>
    </row>
    <row r="5704" spans="2:12" x14ac:dyDescent="0.25">
      <c r="B5704" s="624"/>
      <c r="C5704" s="181"/>
      <c r="D5704" s="181"/>
      <c r="E5704" s="181"/>
      <c r="F5704" s="181"/>
      <c r="G5704" s="181"/>
      <c r="H5704" s="181"/>
      <c r="I5704" s="181"/>
      <c r="J5704" s="181"/>
      <c r="K5704" s="625"/>
      <c r="L5704" s="181"/>
    </row>
    <row r="5705" spans="2:12" x14ac:dyDescent="0.25">
      <c r="B5705" s="624"/>
      <c r="C5705" s="181"/>
      <c r="D5705" s="181"/>
      <c r="E5705" s="181"/>
      <c r="F5705" s="181"/>
      <c r="G5705" s="181"/>
      <c r="H5705" s="181"/>
      <c r="I5705" s="181"/>
      <c r="J5705" s="181"/>
      <c r="K5705" s="625"/>
      <c r="L5705" s="181"/>
    </row>
    <row r="5706" spans="2:12" x14ac:dyDescent="0.25">
      <c r="B5706" s="624"/>
      <c r="C5706" s="181"/>
      <c r="D5706" s="181"/>
      <c r="E5706" s="181"/>
      <c r="F5706" s="181"/>
      <c r="G5706" s="181"/>
      <c r="H5706" s="181"/>
      <c r="I5706" s="181"/>
      <c r="J5706" s="181"/>
      <c r="K5706" s="625"/>
      <c r="L5706" s="181"/>
    </row>
    <row r="5707" spans="2:12" x14ac:dyDescent="0.25">
      <c r="B5707" s="624"/>
      <c r="C5707" s="181"/>
      <c r="D5707" s="181"/>
      <c r="E5707" s="181"/>
      <c r="F5707" s="181"/>
      <c r="G5707" s="181"/>
      <c r="H5707" s="181"/>
      <c r="I5707" s="181"/>
      <c r="J5707" s="181"/>
      <c r="K5707" s="625"/>
      <c r="L5707" s="181"/>
    </row>
    <row r="5708" spans="2:12" x14ac:dyDescent="0.25">
      <c r="B5708" s="624"/>
      <c r="C5708" s="181"/>
      <c r="D5708" s="181"/>
      <c r="E5708" s="181"/>
      <c r="F5708" s="181"/>
      <c r="G5708" s="181"/>
      <c r="H5708" s="181"/>
      <c r="I5708" s="181"/>
      <c r="J5708" s="181"/>
      <c r="K5708" s="625"/>
      <c r="L5708" s="181"/>
    </row>
    <row r="5709" spans="2:12" x14ac:dyDescent="0.25">
      <c r="B5709" s="624"/>
      <c r="C5709" s="181"/>
      <c r="D5709" s="181"/>
      <c r="E5709" s="181"/>
      <c r="F5709" s="181"/>
      <c r="G5709" s="181"/>
      <c r="H5709" s="181"/>
      <c r="I5709" s="181"/>
      <c r="J5709" s="181"/>
      <c r="K5709" s="625"/>
      <c r="L5709" s="181"/>
    </row>
    <row r="5710" spans="2:12" x14ac:dyDescent="0.25">
      <c r="B5710" s="624"/>
      <c r="C5710" s="181"/>
      <c r="D5710" s="181"/>
      <c r="E5710" s="181"/>
      <c r="F5710" s="181"/>
      <c r="G5710" s="181"/>
      <c r="H5710" s="181"/>
      <c r="I5710" s="181"/>
      <c r="J5710" s="181"/>
      <c r="K5710" s="625"/>
      <c r="L5710" s="181"/>
    </row>
    <row r="5711" spans="2:12" x14ac:dyDescent="0.25">
      <c r="B5711" s="624"/>
      <c r="C5711" s="181"/>
      <c r="D5711" s="181"/>
      <c r="E5711" s="181"/>
      <c r="F5711" s="181"/>
      <c r="G5711" s="181"/>
      <c r="H5711" s="181"/>
      <c r="I5711" s="181"/>
      <c r="J5711" s="181"/>
      <c r="K5711" s="625"/>
      <c r="L5711" s="181"/>
    </row>
    <row r="5712" spans="2:12" x14ac:dyDescent="0.25">
      <c r="B5712" s="624"/>
      <c r="C5712" s="181"/>
      <c r="D5712" s="181"/>
      <c r="E5712" s="181"/>
      <c r="F5712" s="181"/>
      <c r="G5712" s="181"/>
      <c r="H5712" s="181"/>
      <c r="I5712" s="181"/>
      <c r="J5712" s="181"/>
      <c r="K5712" s="625"/>
      <c r="L5712" s="181"/>
    </row>
    <row r="5713" spans="2:12" x14ac:dyDescent="0.25">
      <c r="B5713" s="624"/>
      <c r="C5713" s="181"/>
      <c r="D5713" s="181"/>
      <c r="E5713" s="181"/>
      <c r="F5713" s="181"/>
      <c r="G5713" s="181"/>
      <c r="H5713" s="181"/>
      <c r="I5713" s="181"/>
      <c r="J5713" s="181"/>
      <c r="K5713" s="625"/>
      <c r="L5713" s="181"/>
    </row>
    <row r="5714" spans="2:12" x14ac:dyDescent="0.25">
      <c r="B5714" s="624"/>
      <c r="C5714" s="181"/>
      <c r="D5714" s="181"/>
      <c r="E5714" s="181"/>
      <c r="F5714" s="181"/>
      <c r="G5714" s="181"/>
      <c r="H5714" s="181"/>
      <c r="I5714" s="181"/>
      <c r="J5714" s="181"/>
      <c r="K5714" s="625"/>
      <c r="L5714" s="181"/>
    </row>
    <row r="5715" spans="2:12" x14ac:dyDescent="0.25">
      <c r="B5715" s="624"/>
      <c r="C5715" s="181"/>
      <c r="D5715" s="181"/>
      <c r="E5715" s="181"/>
      <c r="F5715" s="181"/>
      <c r="G5715" s="181"/>
      <c r="H5715" s="181"/>
      <c r="I5715" s="181"/>
      <c r="J5715" s="181"/>
      <c r="K5715" s="625"/>
      <c r="L5715" s="181"/>
    </row>
    <row r="5716" spans="2:12" x14ac:dyDescent="0.25">
      <c r="B5716" s="624"/>
      <c r="C5716" s="181"/>
      <c r="D5716" s="181"/>
      <c r="E5716" s="181"/>
      <c r="F5716" s="181"/>
      <c r="G5716" s="181"/>
      <c r="H5716" s="181"/>
      <c r="I5716" s="181"/>
      <c r="J5716" s="181"/>
      <c r="K5716" s="625"/>
      <c r="L5716" s="181"/>
    </row>
    <row r="5717" spans="2:12" x14ac:dyDescent="0.25">
      <c r="B5717" s="624"/>
      <c r="C5717" s="181"/>
      <c r="D5717" s="181"/>
      <c r="E5717" s="181"/>
      <c r="F5717" s="181"/>
      <c r="G5717" s="181"/>
      <c r="H5717" s="181"/>
      <c r="I5717" s="181"/>
      <c r="J5717" s="181"/>
      <c r="K5717" s="625"/>
      <c r="L5717" s="181"/>
    </row>
    <row r="5718" spans="2:12" x14ac:dyDescent="0.25">
      <c r="B5718" s="624"/>
      <c r="C5718" s="181"/>
      <c r="D5718" s="181"/>
      <c r="E5718" s="181"/>
      <c r="F5718" s="181"/>
      <c r="G5718" s="181"/>
      <c r="H5718" s="181"/>
      <c r="I5718" s="181"/>
      <c r="J5718" s="181"/>
      <c r="K5718" s="625"/>
      <c r="L5718" s="181"/>
    </row>
    <row r="5719" spans="2:12" x14ac:dyDescent="0.25">
      <c r="B5719" s="624"/>
      <c r="C5719" s="181"/>
      <c r="D5719" s="181"/>
      <c r="E5719" s="181"/>
      <c r="F5719" s="181"/>
      <c r="G5719" s="181"/>
      <c r="H5719" s="181"/>
      <c r="I5719" s="181"/>
      <c r="J5719" s="181"/>
      <c r="K5719" s="625"/>
      <c r="L5719" s="181"/>
    </row>
    <row r="5720" spans="2:12" x14ac:dyDescent="0.25">
      <c r="B5720" s="624"/>
      <c r="C5720" s="181"/>
      <c r="D5720" s="181"/>
      <c r="E5720" s="181"/>
      <c r="F5720" s="181"/>
      <c r="G5720" s="181"/>
      <c r="H5720" s="181"/>
      <c r="I5720" s="181"/>
      <c r="J5720" s="181"/>
      <c r="K5720" s="625"/>
      <c r="L5720" s="181"/>
    </row>
    <row r="5721" spans="2:12" x14ac:dyDescent="0.25">
      <c r="B5721" s="624"/>
      <c r="C5721" s="181"/>
      <c r="D5721" s="181"/>
      <c r="E5721" s="181"/>
      <c r="F5721" s="181"/>
      <c r="G5721" s="181"/>
      <c r="H5721" s="181"/>
      <c r="I5721" s="181"/>
      <c r="J5721" s="181"/>
      <c r="K5721" s="625"/>
      <c r="L5721" s="181"/>
    </row>
    <row r="5722" spans="2:12" x14ac:dyDescent="0.25">
      <c r="B5722" s="624"/>
      <c r="C5722" s="181"/>
      <c r="D5722" s="181"/>
      <c r="E5722" s="181"/>
      <c r="F5722" s="181"/>
      <c r="G5722" s="181"/>
      <c r="H5722" s="181"/>
      <c r="I5722" s="181"/>
      <c r="J5722" s="181"/>
      <c r="K5722" s="625"/>
      <c r="L5722" s="181"/>
    </row>
    <row r="5723" spans="2:12" x14ac:dyDescent="0.25">
      <c r="B5723" s="624"/>
      <c r="C5723" s="181"/>
      <c r="D5723" s="181"/>
      <c r="E5723" s="181"/>
      <c r="F5723" s="181"/>
      <c r="G5723" s="181"/>
      <c r="H5723" s="181"/>
      <c r="I5723" s="181"/>
      <c r="J5723" s="181"/>
      <c r="K5723" s="625"/>
      <c r="L5723" s="181"/>
    </row>
    <row r="5724" spans="2:12" x14ac:dyDescent="0.25">
      <c r="B5724" s="624"/>
      <c r="C5724" s="181"/>
      <c r="D5724" s="181"/>
      <c r="E5724" s="181"/>
      <c r="F5724" s="181"/>
      <c r="G5724" s="181"/>
      <c r="H5724" s="181"/>
      <c r="I5724" s="181"/>
      <c r="J5724" s="181"/>
      <c r="K5724" s="625"/>
      <c r="L5724" s="181"/>
    </row>
    <row r="5725" spans="2:12" x14ac:dyDescent="0.25">
      <c r="B5725" s="624"/>
      <c r="C5725" s="181"/>
      <c r="D5725" s="181"/>
      <c r="E5725" s="181"/>
      <c r="F5725" s="181"/>
      <c r="G5725" s="181"/>
      <c r="H5725" s="181"/>
      <c r="I5725" s="181"/>
      <c r="J5725" s="181"/>
      <c r="K5725" s="625"/>
      <c r="L5725" s="181"/>
    </row>
    <row r="5726" spans="2:12" x14ac:dyDescent="0.25">
      <c r="B5726" s="624"/>
      <c r="C5726" s="181"/>
      <c r="D5726" s="181"/>
      <c r="E5726" s="181"/>
      <c r="F5726" s="181"/>
      <c r="G5726" s="181"/>
      <c r="H5726" s="181"/>
      <c r="I5726" s="181"/>
      <c r="J5726" s="181"/>
      <c r="K5726" s="625"/>
      <c r="L5726" s="181"/>
    </row>
    <row r="5727" spans="2:12" x14ac:dyDescent="0.25">
      <c r="B5727" s="624"/>
      <c r="C5727" s="181"/>
      <c r="D5727" s="181"/>
      <c r="E5727" s="181"/>
      <c r="F5727" s="181"/>
      <c r="G5727" s="181"/>
      <c r="H5727" s="181"/>
      <c r="I5727" s="181"/>
      <c r="J5727" s="181"/>
      <c r="K5727" s="625"/>
      <c r="L5727" s="181"/>
    </row>
    <row r="5728" spans="2:12" x14ac:dyDescent="0.25">
      <c r="B5728" s="624"/>
      <c r="C5728" s="181"/>
      <c r="D5728" s="181"/>
      <c r="E5728" s="181"/>
      <c r="F5728" s="181"/>
      <c r="G5728" s="181"/>
      <c r="H5728" s="181"/>
      <c r="I5728" s="181"/>
      <c r="J5728" s="181"/>
      <c r="K5728" s="625"/>
      <c r="L5728" s="181"/>
    </row>
    <row r="5729" spans="2:12" x14ac:dyDescent="0.25">
      <c r="B5729" s="624"/>
      <c r="C5729" s="181"/>
      <c r="D5729" s="181"/>
      <c r="E5729" s="181"/>
      <c r="F5729" s="181"/>
      <c r="G5729" s="181"/>
      <c r="H5729" s="181"/>
      <c r="I5729" s="181"/>
      <c r="J5729" s="181"/>
      <c r="K5729" s="625"/>
      <c r="L5729" s="181"/>
    </row>
    <row r="5730" spans="2:12" x14ac:dyDescent="0.25">
      <c r="B5730" s="624"/>
      <c r="C5730" s="181"/>
      <c r="D5730" s="181"/>
      <c r="E5730" s="181"/>
      <c r="F5730" s="181"/>
      <c r="G5730" s="181"/>
      <c r="H5730" s="181"/>
      <c r="I5730" s="181"/>
      <c r="J5730" s="181"/>
      <c r="K5730" s="625"/>
      <c r="L5730" s="181"/>
    </row>
    <row r="5731" spans="2:12" x14ac:dyDescent="0.25">
      <c r="B5731" s="624"/>
      <c r="C5731" s="181"/>
      <c r="D5731" s="181"/>
      <c r="E5731" s="181"/>
      <c r="F5731" s="181"/>
      <c r="G5731" s="181"/>
      <c r="H5731" s="181"/>
      <c r="I5731" s="181"/>
      <c r="J5731" s="181"/>
      <c r="K5731" s="625"/>
      <c r="L5731" s="181"/>
    </row>
    <row r="5732" spans="2:12" x14ac:dyDescent="0.25">
      <c r="B5732" s="624"/>
      <c r="C5732" s="181"/>
      <c r="D5732" s="181"/>
      <c r="E5732" s="181"/>
      <c r="F5732" s="181"/>
      <c r="G5732" s="181"/>
      <c r="H5732" s="181"/>
      <c r="I5732" s="181"/>
      <c r="J5732" s="181"/>
      <c r="K5732" s="625"/>
      <c r="L5732" s="181"/>
    </row>
    <row r="5733" spans="2:12" x14ac:dyDescent="0.25">
      <c r="B5733" s="624"/>
      <c r="C5733" s="181"/>
      <c r="D5733" s="181"/>
      <c r="E5733" s="181"/>
      <c r="F5733" s="181"/>
      <c r="G5733" s="181"/>
      <c r="H5733" s="181"/>
      <c r="I5733" s="181"/>
      <c r="J5733" s="181"/>
      <c r="K5733" s="625"/>
      <c r="L5733" s="181"/>
    </row>
    <row r="5734" spans="2:12" x14ac:dyDescent="0.25">
      <c r="B5734" s="624"/>
      <c r="C5734" s="181"/>
      <c r="D5734" s="181"/>
      <c r="E5734" s="181"/>
      <c r="F5734" s="181"/>
      <c r="G5734" s="181"/>
      <c r="H5734" s="181"/>
      <c r="I5734" s="181"/>
      <c r="J5734" s="181"/>
      <c r="K5734" s="625"/>
      <c r="L5734" s="181"/>
    </row>
    <row r="5735" spans="2:12" x14ac:dyDescent="0.25">
      <c r="B5735" s="624"/>
      <c r="C5735" s="181"/>
      <c r="D5735" s="181"/>
      <c r="E5735" s="181"/>
      <c r="F5735" s="181"/>
      <c r="G5735" s="181"/>
      <c r="H5735" s="181"/>
      <c r="I5735" s="181"/>
      <c r="J5735" s="181"/>
      <c r="K5735" s="625"/>
      <c r="L5735" s="181"/>
    </row>
    <row r="5736" spans="2:12" x14ac:dyDescent="0.25">
      <c r="B5736" s="624"/>
      <c r="C5736" s="181"/>
      <c r="D5736" s="181"/>
      <c r="E5736" s="181"/>
      <c r="F5736" s="181"/>
      <c r="G5736" s="181"/>
      <c r="H5736" s="181"/>
      <c r="I5736" s="181"/>
      <c r="J5736" s="181"/>
      <c r="K5736" s="625"/>
      <c r="L5736" s="181"/>
    </row>
    <row r="5737" spans="2:12" x14ac:dyDescent="0.25">
      <c r="B5737" s="624"/>
      <c r="C5737" s="181"/>
      <c r="D5737" s="181"/>
      <c r="E5737" s="181"/>
      <c r="F5737" s="181"/>
      <c r="G5737" s="181"/>
      <c r="H5737" s="181"/>
      <c r="I5737" s="181"/>
      <c r="J5737" s="181"/>
      <c r="K5737" s="625"/>
      <c r="L5737" s="181"/>
    </row>
    <row r="5738" spans="2:12" x14ac:dyDescent="0.25">
      <c r="B5738" s="624"/>
      <c r="C5738" s="181"/>
      <c r="D5738" s="181"/>
      <c r="E5738" s="181"/>
      <c r="F5738" s="181"/>
      <c r="G5738" s="181"/>
      <c r="H5738" s="181"/>
      <c r="I5738" s="181"/>
      <c r="J5738" s="181"/>
      <c r="K5738" s="625"/>
      <c r="L5738" s="181"/>
    </row>
    <row r="5739" spans="2:12" x14ac:dyDescent="0.25">
      <c r="B5739" s="624"/>
      <c r="C5739" s="181"/>
      <c r="D5739" s="181"/>
      <c r="E5739" s="181"/>
      <c r="F5739" s="181"/>
      <c r="G5739" s="181"/>
      <c r="H5739" s="181"/>
      <c r="I5739" s="181"/>
      <c r="J5739" s="181"/>
      <c r="K5739" s="625"/>
      <c r="L5739" s="181"/>
    </row>
    <row r="5740" spans="2:12" x14ac:dyDescent="0.25">
      <c r="B5740" s="624"/>
      <c r="C5740" s="181"/>
      <c r="D5740" s="181"/>
      <c r="E5740" s="181"/>
      <c r="F5740" s="181"/>
      <c r="G5740" s="181"/>
      <c r="H5740" s="181"/>
      <c r="I5740" s="181"/>
      <c r="J5740" s="181"/>
      <c r="K5740" s="625"/>
      <c r="L5740" s="181"/>
    </row>
    <row r="5741" spans="2:12" x14ac:dyDescent="0.25">
      <c r="B5741" s="624"/>
      <c r="C5741" s="181"/>
      <c r="D5741" s="181"/>
      <c r="E5741" s="181"/>
      <c r="F5741" s="181"/>
      <c r="G5741" s="181"/>
      <c r="H5741" s="181"/>
      <c r="I5741" s="181"/>
      <c r="J5741" s="181"/>
      <c r="K5741" s="625"/>
      <c r="L5741" s="181"/>
    </row>
    <row r="5742" spans="2:12" x14ac:dyDescent="0.25">
      <c r="B5742" s="624"/>
      <c r="C5742" s="181"/>
      <c r="D5742" s="181"/>
      <c r="E5742" s="181"/>
      <c r="F5742" s="181"/>
      <c r="G5742" s="181"/>
      <c r="H5742" s="181"/>
      <c r="I5742" s="181"/>
      <c r="J5742" s="181"/>
      <c r="K5742" s="625"/>
      <c r="L5742" s="181"/>
    </row>
    <row r="5743" spans="2:12" x14ac:dyDescent="0.25">
      <c r="B5743" s="624"/>
      <c r="C5743" s="181"/>
      <c r="D5743" s="181"/>
      <c r="E5743" s="181"/>
      <c r="F5743" s="181"/>
      <c r="G5743" s="181"/>
      <c r="H5743" s="181"/>
      <c r="I5743" s="181"/>
      <c r="J5743" s="181"/>
      <c r="K5743" s="625"/>
      <c r="L5743" s="181"/>
    </row>
    <row r="5744" spans="2:12" x14ac:dyDescent="0.25">
      <c r="B5744" s="624"/>
      <c r="C5744" s="181"/>
      <c r="D5744" s="181"/>
      <c r="E5744" s="181"/>
      <c r="F5744" s="181"/>
      <c r="G5744" s="181"/>
      <c r="H5744" s="181"/>
      <c r="I5744" s="181"/>
      <c r="J5744" s="181"/>
      <c r="K5744" s="625"/>
      <c r="L5744" s="181"/>
    </row>
    <row r="5745" spans="2:12" x14ac:dyDescent="0.25">
      <c r="B5745" s="624"/>
      <c r="C5745" s="181"/>
      <c r="D5745" s="181"/>
      <c r="E5745" s="181"/>
      <c r="F5745" s="181"/>
      <c r="G5745" s="181"/>
      <c r="H5745" s="181"/>
      <c r="I5745" s="181"/>
      <c r="J5745" s="181"/>
      <c r="K5745" s="625"/>
      <c r="L5745" s="181"/>
    </row>
    <row r="5746" spans="2:12" x14ac:dyDescent="0.25">
      <c r="B5746" s="624"/>
      <c r="C5746" s="181"/>
      <c r="D5746" s="181"/>
      <c r="E5746" s="181"/>
      <c r="F5746" s="181"/>
      <c r="G5746" s="181"/>
      <c r="H5746" s="181"/>
      <c r="I5746" s="181"/>
      <c r="J5746" s="181"/>
      <c r="K5746" s="625"/>
      <c r="L5746" s="181"/>
    </row>
    <row r="5747" spans="2:12" x14ac:dyDescent="0.25">
      <c r="B5747" s="624"/>
      <c r="C5747" s="181"/>
      <c r="D5747" s="181"/>
      <c r="E5747" s="181"/>
      <c r="F5747" s="181"/>
      <c r="G5747" s="181"/>
      <c r="H5747" s="181"/>
      <c r="I5747" s="181"/>
      <c r="J5747" s="181"/>
      <c r="K5747" s="625"/>
      <c r="L5747" s="181"/>
    </row>
    <row r="5748" spans="2:12" x14ac:dyDescent="0.25">
      <c r="B5748" s="624"/>
      <c r="C5748" s="181"/>
      <c r="D5748" s="181"/>
      <c r="E5748" s="181"/>
      <c r="F5748" s="181"/>
      <c r="G5748" s="181"/>
      <c r="H5748" s="181"/>
      <c r="I5748" s="181"/>
      <c r="J5748" s="181"/>
      <c r="K5748" s="625"/>
      <c r="L5748" s="181"/>
    </row>
    <row r="5749" spans="2:12" x14ac:dyDescent="0.25">
      <c r="B5749" s="624"/>
      <c r="C5749" s="181"/>
      <c r="D5749" s="181"/>
      <c r="E5749" s="181"/>
      <c r="F5749" s="181"/>
      <c r="G5749" s="181"/>
      <c r="H5749" s="181"/>
      <c r="I5749" s="181"/>
      <c r="J5749" s="181"/>
      <c r="K5749" s="625"/>
      <c r="L5749" s="181"/>
    </row>
    <row r="5750" spans="2:12" x14ac:dyDescent="0.25">
      <c r="B5750" s="624"/>
      <c r="C5750" s="181"/>
      <c r="D5750" s="181"/>
      <c r="E5750" s="181"/>
      <c r="F5750" s="181"/>
      <c r="G5750" s="181"/>
      <c r="H5750" s="181"/>
      <c r="I5750" s="181"/>
      <c r="J5750" s="181"/>
      <c r="K5750" s="625"/>
      <c r="L5750" s="181"/>
    </row>
    <row r="5751" spans="2:12" x14ac:dyDescent="0.25">
      <c r="B5751" s="624"/>
      <c r="C5751" s="181"/>
      <c r="D5751" s="181"/>
      <c r="E5751" s="181"/>
      <c r="F5751" s="181"/>
      <c r="G5751" s="181"/>
      <c r="H5751" s="181"/>
      <c r="I5751" s="181"/>
      <c r="J5751" s="181"/>
      <c r="K5751" s="625"/>
      <c r="L5751" s="181"/>
    </row>
    <row r="5752" spans="2:12" x14ac:dyDescent="0.25">
      <c r="B5752" s="624"/>
      <c r="C5752" s="181"/>
      <c r="D5752" s="181"/>
      <c r="E5752" s="181"/>
      <c r="F5752" s="181"/>
      <c r="G5752" s="181"/>
      <c r="H5752" s="181"/>
      <c r="I5752" s="181"/>
      <c r="J5752" s="181"/>
      <c r="K5752" s="625"/>
      <c r="L5752" s="181"/>
    </row>
    <row r="5753" spans="2:12" x14ac:dyDescent="0.25">
      <c r="B5753" s="624"/>
      <c r="C5753" s="181"/>
      <c r="D5753" s="181"/>
      <c r="E5753" s="181"/>
      <c r="F5753" s="181"/>
      <c r="G5753" s="181"/>
      <c r="H5753" s="181"/>
      <c r="I5753" s="181"/>
      <c r="J5753" s="181"/>
      <c r="K5753" s="625"/>
      <c r="L5753" s="181"/>
    </row>
    <row r="5754" spans="2:12" x14ac:dyDescent="0.25">
      <c r="B5754" s="624"/>
      <c r="C5754" s="181"/>
      <c r="D5754" s="181"/>
      <c r="E5754" s="181"/>
      <c r="F5754" s="181"/>
      <c r="G5754" s="181"/>
      <c r="H5754" s="181"/>
      <c r="I5754" s="181"/>
      <c r="J5754" s="181"/>
      <c r="K5754" s="625"/>
      <c r="L5754" s="181"/>
    </row>
    <row r="5755" spans="2:12" x14ac:dyDescent="0.25">
      <c r="B5755" s="624"/>
      <c r="C5755" s="181"/>
      <c r="D5755" s="181"/>
      <c r="E5755" s="181"/>
      <c r="F5755" s="181"/>
      <c r="G5755" s="181"/>
      <c r="H5755" s="181"/>
      <c r="I5755" s="181"/>
      <c r="J5755" s="181"/>
      <c r="K5755" s="625"/>
      <c r="L5755" s="181"/>
    </row>
    <row r="5756" spans="2:12" x14ac:dyDescent="0.25">
      <c r="B5756" s="624"/>
      <c r="C5756" s="181"/>
      <c r="D5756" s="181"/>
      <c r="E5756" s="181"/>
      <c r="F5756" s="181"/>
      <c r="G5756" s="181"/>
      <c r="H5756" s="181"/>
      <c r="I5756" s="181"/>
      <c r="J5756" s="181"/>
      <c r="K5756" s="625"/>
      <c r="L5756" s="181"/>
    </row>
    <row r="5757" spans="2:12" x14ac:dyDescent="0.25">
      <c r="B5757" s="624"/>
      <c r="C5757" s="181"/>
      <c r="D5757" s="181"/>
      <c r="E5757" s="181"/>
      <c r="F5757" s="181"/>
      <c r="G5757" s="181"/>
      <c r="H5757" s="181"/>
      <c r="I5757" s="181"/>
      <c r="J5757" s="181"/>
      <c r="K5757" s="625"/>
      <c r="L5757" s="181"/>
    </row>
    <row r="5758" spans="2:12" x14ac:dyDescent="0.25">
      <c r="B5758" s="624"/>
      <c r="C5758" s="181"/>
      <c r="D5758" s="181"/>
      <c r="E5758" s="181"/>
      <c r="F5758" s="181"/>
      <c r="G5758" s="181"/>
      <c r="H5758" s="181"/>
      <c r="I5758" s="181"/>
      <c r="J5758" s="181"/>
      <c r="K5758" s="625"/>
      <c r="L5758" s="181"/>
    </row>
    <row r="5759" spans="2:12" x14ac:dyDescent="0.25">
      <c r="B5759" s="624"/>
      <c r="C5759" s="181"/>
      <c r="D5759" s="181"/>
      <c r="E5759" s="181"/>
      <c r="F5759" s="181"/>
      <c r="G5759" s="181"/>
      <c r="H5759" s="181"/>
      <c r="I5759" s="181"/>
      <c r="J5759" s="181"/>
      <c r="K5759" s="625"/>
      <c r="L5759" s="181"/>
    </row>
    <row r="5760" spans="2:12" x14ac:dyDescent="0.25">
      <c r="B5760" s="624"/>
      <c r="C5760" s="181"/>
      <c r="D5760" s="181"/>
      <c r="E5760" s="181"/>
      <c r="F5760" s="181"/>
      <c r="G5760" s="181"/>
      <c r="H5760" s="181"/>
      <c r="I5760" s="181"/>
      <c r="J5760" s="181"/>
      <c r="K5760" s="625"/>
      <c r="L5760" s="181"/>
    </row>
    <row r="5761" spans="2:12" x14ac:dyDescent="0.25">
      <c r="B5761" s="624"/>
      <c r="C5761" s="181"/>
      <c r="D5761" s="181"/>
      <c r="E5761" s="181"/>
      <c r="F5761" s="181"/>
      <c r="G5761" s="181"/>
      <c r="H5761" s="181"/>
      <c r="I5761" s="181"/>
      <c r="J5761" s="181"/>
      <c r="K5761" s="625"/>
      <c r="L5761" s="181"/>
    </row>
    <row r="5762" spans="2:12" x14ac:dyDescent="0.25">
      <c r="B5762" s="624"/>
      <c r="C5762" s="181"/>
      <c r="D5762" s="181"/>
      <c r="E5762" s="181"/>
      <c r="F5762" s="181"/>
      <c r="G5762" s="181"/>
      <c r="H5762" s="181"/>
      <c r="I5762" s="181"/>
      <c r="J5762" s="181"/>
      <c r="K5762" s="625"/>
      <c r="L5762" s="181"/>
    </row>
    <row r="5763" spans="2:12" x14ac:dyDescent="0.25">
      <c r="B5763" s="624"/>
      <c r="C5763" s="181"/>
      <c r="D5763" s="181"/>
      <c r="E5763" s="181"/>
      <c r="F5763" s="181"/>
      <c r="G5763" s="181"/>
      <c r="H5763" s="181"/>
      <c r="I5763" s="181"/>
      <c r="J5763" s="181"/>
      <c r="K5763" s="625"/>
      <c r="L5763" s="181"/>
    </row>
    <row r="5764" spans="2:12" x14ac:dyDescent="0.25">
      <c r="B5764" s="624"/>
      <c r="C5764" s="181"/>
      <c r="D5764" s="181"/>
      <c r="E5764" s="181"/>
      <c r="F5764" s="181"/>
      <c r="G5764" s="181"/>
      <c r="H5764" s="181"/>
      <c r="I5764" s="181"/>
      <c r="J5764" s="181"/>
      <c r="K5764" s="625"/>
      <c r="L5764" s="181"/>
    </row>
    <row r="5765" spans="2:12" x14ac:dyDescent="0.25">
      <c r="B5765" s="624"/>
      <c r="C5765" s="181"/>
      <c r="D5765" s="181"/>
      <c r="E5765" s="181"/>
      <c r="F5765" s="181"/>
      <c r="G5765" s="181"/>
      <c r="H5765" s="181"/>
      <c r="I5765" s="181"/>
      <c r="J5765" s="181"/>
      <c r="K5765" s="625"/>
      <c r="L5765" s="181"/>
    </row>
    <row r="5766" spans="2:12" x14ac:dyDescent="0.25">
      <c r="B5766" s="624"/>
      <c r="C5766" s="181"/>
      <c r="D5766" s="181"/>
      <c r="E5766" s="181"/>
      <c r="F5766" s="181"/>
      <c r="G5766" s="181"/>
      <c r="H5766" s="181"/>
      <c r="I5766" s="181"/>
      <c r="J5766" s="181"/>
      <c r="K5766" s="625"/>
      <c r="L5766" s="181"/>
    </row>
    <row r="5767" spans="2:12" x14ac:dyDescent="0.25">
      <c r="B5767" s="624"/>
      <c r="C5767" s="181"/>
      <c r="D5767" s="181"/>
      <c r="E5767" s="181"/>
      <c r="F5767" s="181"/>
      <c r="G5767" s="181"/>
      <c r="H5767" s="181"/>
      <c r="I5767" s="181"/>
      <c r="J5767" s="181"/>
      <c r="K5767" s="625"/>
      <c r="L5767" s="181"/>
    </row>
    <row r="5768" spans="2:12" x14ac:dyDescent="0.25">
      <c r="B5768" s="624"/>
      <c r="C5768" s="181"/>
      <c r="D5768" s="181"/>
      <c r="E5768" s="181"/>
      <c r="F5768" s="181"/>
      <c r="G5768" s="181"/>
      <c r="H5768" s="181"/>
      <c r="I5768" s="181"/>
      <c r="J5768" s="181"/>
      <c r="K5768" s="625"/>
      <c r="L5768" s="181"/>
    </row>
    <row r="5769" spans="2:12" x14ac:dyDescent="0.25">
      <c r="B5769" s="624"/>
      <c r="C5769" s="181"/>
      <c r="D5769" s="181"/>
      <c r="E5769" s="181"/>
      <c r="F5769" s="181"/>
      <c r="G5769" s="181"/>
      <c r="H5769" s="181"/>
      <c r="I5769" s="181"/>
      <c r="J5769" s="181"/>
      <c r="K5769" s="625"/>
      <c r="L5769" s="181"/>
    </row>
    <row r="5770" spans="2:12" x14ac:dyDescent="0.25">
      <c r="B5770" s="624"/>
      <c r="C5770" s="181"/>
      <c r="D5770" s="181"/>
      <c r="E5770" s="181"/>
      <c r="F5770" s="181"/>
      <c r="G5770" s="181"/>
      <c r="H5770" s="181"/>
      <c r="I5770" s="181"/>
      <c r="J5770" s="181"/>
      <c r="K5770" s="625"/>
      <c r="L5770" s="181"/>
    </row>
    <row r="5771" spans="2:12" x14ac:dyDescent="0.25">
      <c r="B5771" s="624"/>
      <c r="C5771" s="181"/>
      <c r="D5771" s="181"/>
      <c r="E5771" s="181"/>
      <c r="F5771" s="181"/>
      <c r="G5771" s="181"/>
      <c r="H5771" s="181"/>
      <c r="I5771" s="181"/>
      <c r="J5771" s="181"/>
      <c r="K5771" s="625"/>
      <c r="L5771" s="181"/>
    </row>
    <row r="5772" spans="2:12" x14ac:dyDescent="0.25">
      <c r="B5772" s="624"/>
      <c r="C5772" s="181"/>
      <c r="D5772" s="181"/>
      <c r="E5772" s="181"/>
      <c r="F5772" s="181"/>
      <c r="G5772" s="181"/>
      <c r="H5772" s="181"/>
      <c r="I5772" s="181"/>
      <c r="J5772" s="181"/>
      <c r="K5772" s="625"/>
      <c r="L5772" s="181"/>
    </row>
    <row r="5773" spans="2:12" x14ac:dyDescent="0.25">
      <c r="B5773" s="624"/>
      <c r="C5773" s="181"/>
      <c r="D5773" s="181"/>
      <c r="E5773" s="181"/>
      <c r="F5773" s="181"/>
      <c r="G5773" s="181"/>
      <c r="H5773" s="181"/>
      <c r="I5773" s="181"/>
      <c r="J5773" s="181"/>
      <c r="K5773" s="625"/>
      <c r="L5773" s="181"/>
    </row>
    <row r="5774" spans="2:12" x14ac:dyDescent="0.25">
      <c r="B5774" s="624"/>
      <c r="C5774" s="181"/>
      <c r="D5774" s="181"/>
      <c r="E5774" s="181"/>
      <c r="F5774" s="181"/>
      <c r="G5774" s="181"/>
      <c r="H5774" s="181"/>
      <c r="I5774" s="181"/>
      <c r="J5774" s="181"/>
      <c r="K5774" s="625"/>
      <c r="L5774" s="181"/>
    </row>
    <row r="5775" spans="2:12" x14ac:dyDescent="0.25">
      <c r="B5775" s="624"/>
      <c r="C5775" s="181"/>
      <c r="D5775" s="181"/>
      <c r="E5775" s="181"/>
      <c r="F5775" s="181"/>
      <c r="G5775" s="181"/>
      <c r="H5775" s="181"/>
      <c r="I5775" s="181"/>
      <c r="J5775" s="181"/>
      <c r="K5775" s="625"/>
      <c r="L5775" s="181"/>
    </row>
    <row r="5776" spans="2:12" x14ac:dyDescent="0.25">
      <c r="B5776" s="624"/>
      <c r="C5776" s="181"/>
      <c r="D5776" s="181"/>
      <c r="E5776" s="181"/>
      <c r="F5776" s="181"/>
      <c r="G5776" s="181"/>
      <c r="H5776" s="181"/>
      <c r="I5776" s="181"/>
      <c r="J5776" s="181"/>
      <c r="K5776" s="625"/>
      <c r="L5776" s="181"/>
    </row>
    <row r="5777" spans="2:12" x14ac:dyDescent="0.25">
      <c r="B5777" s="624"/>
      <c r="C5777" s="181"/>
      <c r="D5777" s="181"/>
      <c r="E5777" s="181"/>
      <c r="F5777" s="181"/>
      <c r="G5777" s="181"/>
      <c r="H5777" s="181"/>
      <c r="I5777" s="181"/>
      <c r="J5777" s="181"/>
      <c r="K5777" s="625"/>
      <c r="L5777" s="181"/>
    </row>
    <row r="5778" spans="2:12" x14ac:dyDescent="0.25">
      <c r="B5778" s="624"/>
      <c r="C5778" s="181"/>
      <c r="D5778" s="181"/>
      <c r="E5778" s="181"/>
      <c r="F5778" s="181"/>
      <c r="G5778" s="181"/>
      <c r="H5778" s="181"/>
      <c r="I5778" s="181"/>
      <c r="J5778" s="181"/>
      <c r="K5778" s="625"/>
      <c r="L5778" s="181"/>
    </row>
    <row r="5779" spans="2:12" x14ac:dyDescent="0.25">
      <c r="B5779" s="624"/>
      <c r="C5779" s="181"/>
      <c r="D5779" s="181"/>
      <c r="E5779" s="181"/>
      <c r="F5779" s="181"/>
      <c r="G5779" s="181"/>
      <c r="H5779" s="181"/>
      <c r="I5779" s="181"/>
      <c r="J5779" s="181"/>
      <c r="K5779" s="625"/>
      <c r="L5779" s="181"/>
    </row>
    <row r="5780" spans="2:12" x14ac:dyDescent="0.25">
      <c r="B5780" s="624"/>
      <c r="C5780" s="181"/>
      <c r="D5780" s="181"/>
      <c r="E5780" s="181"/>
      <c r="F5780" s="181"/>
      <c r="G5780" s="181"/>
      <c r="H5780" s="181"/>
      <c r="I5780" s="181"/>
      <c r="J5780" s="181"/>
      <c r="K5780" s="625"/>
      <c r="L5780" s="181"/>
    </row>
    <row r="5781" spans="2:12" x14ac:dyDescent="0.25">
      <c r="B5781" s="624"/>
      <c r="C5781" s="181"/>
      <c r="D5781" s="181"/>
      <c r="E5781" s="181"/>
      <c r="F5781" s="181"/>
      <c r="G5781" s="181"/>
      <c r="H5781" s="181"/>
      <c r="I5781" s="181"/>
      <c r="J5781" s="181"/>
      <c r="K5781" s="625"/>
      <c r="L5781" s="181"/>
    </row>
    <row r="5782" spans="2:12" x14ac:dyDescent="0.25">
      <c r="B5782" s="624"/>
      <c r="C5782" s="181"/>
      <c r="D5782" s="181"/>
      <c r="E5782" s="181"/>
      <c r="F5782" s="181"/>
      <c r="G5782" s="181"/>
      <c r="H5782" s="181"/>
      <c r="I5782" s="181"/>
      <c r="J5782" s="181"/>
      <c r="K5782" s="625"/>
      <c r="L5782" s="181"/>
    </row>
    <row r="5783" spans="2:12" x14ac:dyDescent="0.25">
      <c r="B5783" s="624"/>
      <c r="C5783" s="181"/>
      <c r="D5783" s="181"/>
      <c r="E5783" s="181"/>
      <c r="F5783" s="181"/>
      <c r="G5783" s="181"/>
      <c r="H5783" s="181"/>
      <c r="I5783" s="181"/>
      <c r="J5783" s="181"/>
      <c r="K5783" s="625"/>
      <c r="L5783" s="181"/>
    </row>
    <row r="5784" spans="2:12" x14ac:dyDescent="0.25">
      <c r="B5784" s="624"/>
      <c r="C5784" s="181"/>
      <c r="D5784" s="181"/>
      <c r="E5784" s="181"/>
      <c r="F5784" s="181"/>
      <c r="G5784" s="181"/>
      <c r="H5784" s="181"/>
      <c r="I5784" s="181"/>
      <c r="J5784" s="181"/>
      <c r="K5784" s="625"/>
      <c r="L5784" s="181"/>
    </row>
    <row r="5785" spans="2:12" x14ac:dyDescent="0.25">
      <c r="B5785" s="624"/>
      <c r="C5785" s="181"/>
      <c r="D5785" s="181"/>
      <c r="E5785" s="181"/>
      <c r="F5785" s="181"/>
      <c r="G5785" s="181"/>
      <c r="H5785" s="181"/>
      <c r="I5785" s="181"/>
      <c r="J5785" s="181"/>
      <c r="K5785" s="625"/>
      <c r="L5785" s="181"/>
    </row>
    <row r="5786" spans="2:12" x14ac:dyDescent="0.25">
      <c r="B5786" s="624"/>
      <c r="C5786" s="181"/>
      <c r="D5786" s="181"/>
      <c r="E5786" s="181"/>
      <c r="F5786" s="181"/>
      <c r="G5786" s="181"/>
      <c r="H5786" s="181"/>
      <c r="I5786" s="181"/>
      <c r="J5786" s="181"/>
      <c r="K5786" s="625"/>
      <c r="L5786" s="181"/>
    </row>
    <row r="5787" spans="2:12" x14ac:dyDescent="0.25">
      <c r="B5787" s="624"/>
      <c r="C5787" s="181"/>
      <c r="D5787" s="181"/>
      <c r="E5787" s="181"/>
      <c r="F5787" s="181"/>
      <c r="G5787" s="181"/>
      <c r="H5787" s="181"/>
      <c r="I5787" s="181"/>
      <c r="J5787" s="181"/>
      <c r="K5787" s="625"/>
      <c r="L5787" s="181"/>
    </row>
    <row r="5788" spans="2:12" x14ac:dyDescent="0.25">
      <c r="B5788" s="624"/>
      <c r="C5788" s="181"/>
      <c r="D5788" s="181"/>
      <c r="E5788" s="181"/>
      <c r="F5788" s="181"/>
      <c r="G5788" s="181"/>
      <c r="H5788" s="181"/>
      <c r="I5788" s="181"/>
      <c r="J5788" s="181"/>
      <c r="K5788" s="625"/>
      <c r="L5788" s="181"/>
    </row>
    <row r="5789" spans="2:12" x14ac:dyDescent="0.25">
      <c r="B5789" s="624"/>
      <c r="C5789" s="181"/>
      <c r="D5789" s="181"/>
      <c r="E5789" s="181"/>
      <c r="F5789" s="181"/>
      <c r="G5789" s="181"/>
      <c r="H5789" s="181"/>
      <c r="I5789" s="181"/>
      <c r="J5789" s="181"/>
      <c r="K5789" s="625"/>
      <c r="L5789" s="181"/>
    </row>
    <row r="5790" spans="2:12" x14ac:dyDescent="0.25">
      <c r="B5790" s="624"/>
      <c r="C5790" s="181"/>
      <c r="D5790" s="181"/>
      <c r="E5790" s="181"/>
      <c r="F5790" s="181"/>
      <c r="G5790" s="181"/>
      <c r="H5790" s="181"/>
      <c r="I5790" s="181"/>
      <c r="J5790" s="181"/>
      <c r="K5790" s="625"/>
      <c r="L5790" s="181"/>
    </row>
    <row r="5791" spans="2:12" x14ac:dyDescent="0.25">
      <c r="B5791" s="624"/>
      <c r="C5791" s="181"/>
      <c r="D5791" s="181"/>
      <c r="E5791" s="181"/>
      <c r="F5791" s="181"/>
      <c r="G5791" s="181"/>
      <c r="H5791" s="181"/>
      <c r="I5791" s="181"/>
      <c r="J5791" s="181"/>
      <c r="K5791" s="625"/>
      <c r="L5791" s="181"/>
    </row>
    <row r="5792" spans="2:12" x14ac:dyDescent="0.25">
      <c r="B5792" s="624"/>
      <c r="C5792" s="181"/>
      <c r="D5792" s="181"/>
      <c r="E5792" s="181"/>
      <c r="F5792" s="181"/>
      <c r="G5792" s="181"/>
      <c r="H5792" s="181"/>
      <c r="I5792" s="181"/>
      <c r="J5792" s="181"/>
      <c r="K5792" s="625"/>
      <c r="L5792" s="181"/>
    </row>
    <row r="5793" spans="2:12" x14ac:dyDescent="0.25">
      <c r="B5793" s="624"/>
      <c r="C5793" s="181"/>
      <c r="D5793" s="181"/>
      <c r="E5793" s="181"/>
      <c r="F5793" s="181"/>
      <c r="G5793" s="181"/>
      <c r="H5793" s="181"/>
      <c r="I5793" s="181"/>
      <c r="J5793" s="181"/>
      <c r="K5793" s="625"/>
      <c r="L5793" s="181"/>
    </row>
    <row r="5794" spans="2:12" x14ac:dyDescent="0.25">
      <c r="B5794" s="624"/>
      <c r="C5794" s="181"/>
      <c r="D5794" s="181"/>
      <c r="E5794" s="181"/>
      <c r="F5794" s="181"/>
      <c r="G5794" s="181"/>
      <c r="H5794" s="181"/>
      <c r="I5794" s="181"/>
      <c r="J5794" s="181"/>
      <c r="K5794" s="625"/>
      <c r="L5794" s="181"/>
    </row>
    <row r="5795" spans="2:12" x14ac:dyDescent="0.25">
      <c r="B5795" s="624"/>
      <c r="C5795" s="181"/>
      <c r="D5795" s="181"/>
      <c r="E5795" s="181"/>
      <c r="F5795" s="181"/>
      <c r="G5795" s="181"/>
      <c r="H5795" s="181"/>
      <c r="I5795" s="181"/>
      <c r="J5795" s="181"/>
      <c r="K5795" s="625"/>
      <c r="L5795" s="181"/>
    </row>
    <row r="5796" spans="2:12" x14ac:dyDescent="0.25">
      <c r="B5796" s="624"/>
      <c r="C5796" s="181"/>
      <c r="D5796" s="181"/>
      <c r="E5796" s="181"/>
      <c r="F5796" s="181"/>
      <c r="G5796" s="181"/>
      <c r="H5796" s="181"/>
      <c r="I5796" s="181"/>
      <c r="J5796" s="181"/>
      <c r="K5796" s="625"/>
      <c r="L5796" s="181"/>
    </row>
    <row r="5797" spans="2:12" x14ac:dyDescent="0.25">
      <c r="B5797" s="624"/>
      <c r="C5797" s="181"/>
      <c r="D5797" s="181"/>
      <c r="E5797" s="181"/>
      <c r="F5797" s="181"/>
      <c r="G5797" s="181"/>
      <c r="H5797" s="181"/>
      <c r="I5797" s="181"/>
      <c r="J5797" s="181"/>
      <c r="K5797" s="625"/>
      <c r="L5797" s="181"/>
    </row>
    <row r="5798" spans="2:12" x14ac:dyDescent="0.25">
      <c r="B5798" s="624"/>
      <c r="C5798" s="181"/>
      <c r="D5798" s="181"/>
      <c r="E5798" s="181"/>
      <c r="F5798" s="181"/>
      <c r="G5798" s="181"/>
      <c r="H5798" s="181"/>
      <c r="I5798" s="181"/>
      <c r="J5798" s="181"/>
      <c r="K5798" s="625"/>
      <c r="L5798" s="181"/>
    </row>
    <row r="5799" spans="2:12" x14ac:dyDescent="0.25">
      <c r="B5799" s="624"/>
      <c r="C5799" s="181"/>
      <c r="D5799" s="181"/>
      <c r="E5799" s="181"/>
      <c r="F5799" s="181"/>
      <c r="G5799" s="181"/>
      <c r="H5799" s="181"/>
      <c r="I5799" s="181"/>
      <c r="J5799" s="181"/>
      <c r="K5799" s="625"/>
      <c r="L5799" s="181"/>
    </row>
    <row r="5800" spans="2:12" x14ac:dyDescent="0.25">
      <c r="B5800" s="624"/>
      <c r="C5800" s="181"/>
      <c r="D5800" s="181"/>
      <c r="E5800" s="181"/>
      <c r="F5800" s="181"/>
      <c r="G5800" s="181"/>
      <c r="H5800" s="181"/>
      <c r="I5800" s="181"/>
      <c r="J5800" s="181"/>
      <c r="K5800" s="625"/>
      <c r="L5800" s="181"/>
    </row>
    <row r="5801" spans="2:12" x14ac:dyDescent="0.25">
      <c r="B5801" s="624"/>
      <c r="C5801" s="181"/>
      <c r="D5801" s="181"/>
      <c r="E5801" s="181"/>
      <c r="F5801" s="181"/>
      <c r="G5801" s="181"/>
      <c r="H5801" s="181"/>
      <c r="I5801" s="181"/>
      <c r="J5801" s="181"/>
      <c r="K5801" s="625"/>
      <c r="L5801" s="181"/>
    </row>
    <row r="5802" spans="2:12" x14ac:dyDescent="0.25">
      <c r="B5802" s="624"/>
      <c r="C5802" s="181"/>
      <c r="D5802" s="181"/>
      <c r="E5802" s="181"/>
      <c r="F5802" s="181"/>
      <c r="G5802" s="181"/>
      <c r="H5802" s="181"/>
      <c r="I5802" s="181"/>
      <c r="J5802" s="181"/>
      <c r="K5802" s="625"/>
      <c r="L5802" s="181"/>
    </row>
    <row r="5803" spans="2:12" x14ac:dyDescent="0.25">
      <c r="B5803" s="624"/>
      <c r="C5803" s="181"/>
      <c r="D5803" s="181"/>
      <c r="E5803" s="181"/>
      <c r="F5803" s="181"/>
      <c r="G5803" s="181"/>
      <c r="H5803" s="181"/>
      <c r="I5803" s="181"/>
      <c r="J5803" s="181"/>
      <c r="K5803" s="625"/>
      <c r="L5803" s="181"/>
    </row>
    <row r="5804" spans="2:12" x14ac:dyDescent="0.25">
      <c r="B5804" s="624"/>
      <c r="C5804" s="181"/>
      <c r="D5804" s="181"/>
      <c r="E5804" s="181"/>
      <c r="F5804" s="181"/>
      <c r="G5804" s="181"/>
      <c r="H5804" s="181"/>
      <c r="I5804" s="181"/>
      <c r="J5804" s="181"/>
      <c r="K5804" s="625"/>
      <c r="L5804" s="181"/>
    </row>
    <row r="5805" spans="2:12" x14ac:dyDescent="0.25">
      <c r="B5805" s="624"/>
      <c r="C5805" s="181"/>
      <c r="D5805" s="181"/>
      <c r="E5805" s="181"/>
      <c r="F5805" s="181"/>
      <c r="G5805" s="181"/>
      <c r="H5805" s="181"/>
      <c r="I5805" s="181"/>
      <c r="J5805" s="181"/>
      <c r="K5805" s="625"/>
      <c r="L5805" s="181"/>
    </row>
    <row r="5806" spans="2:12" x14ac:dyDescent="0.25">
      <c r="B5806" s="624"/>
      <c r="C5806" s="181"/>
      <c r="D5806" s="181"/>
      <c r="E5806" s="181"/>
      <c r="F5806" s="181"/>
      <c r="G5806" s="181"/>
      <c r="H5806" s="181"/>
      <c r="I5806" s="181"/>
      <c r="J5806" s="181"/>
      <c r="K5806" s="625"/>
      <c r="L5806" s="181"/>
    </row>
    <row r="5807" spans="2:12" x14ac:dyDescent="0.25">
      <c r="B5807" s="624"/>
      <c r="C5807" s="181"/>
      <c r="D5807" s="181"/>
      <c r="E5807" s="181"/>
      <c r="F5807" s="181"/>
      <c r="G5807" s="181"/>
      <c r="H5807" s="181"/>
      <c r="I5807" s="181"/>
      <c r="J5807" s="181"/>
      <c r="K5807" s="625"/>
      <c r="L5807" s="181"/>
    </row>
    <row r="5808" spans="2:12" x14ac:dyDescent="0.25">
      <c r="B5808" s="624"/>
      <c r="C5808" s="181"/>
      <c r="D5808" s="181"/>
      <c r="E5808" s="181"/>
      <c r="F5808" s="181"/>
      <c r="G5808" s="181"/>
      <c r="H5808" s="181"/>
      <c r="I5808" s="181"/>
      <c r="J5808" s="181"/>
      <c r="K5808" s="625"/>
      <c r="L5808" s="181"/>
    </row>
    <row r="5809" spans="2:12" x14ac:dyDescent="0.25">
      <c r="B5809" s="624"/>
      <c r="C5809" s="181"/>
      <c r="D5809" s="181"/>
      <c r="E5809" s="181"/>
      <c r="F5809" s="181"/>
      <c r="G5809" s="181"/>
      <c r="H5809" s="181"/>
      <c r="I5809" s="181"/>
      <c r="J5809" s="181"/>
      <c r="K5809" s="625"/>
      <c r="L5809" s="181"/>
    </row>
    <row r="5810" spans="2:12" x14ac:dyDescent="0.25">
      <c r="B5810" s="624"/>
      <c r="C5810" s="181"/>
      <c r="D5810" s="181"/>
      <c r="E5810" s="181"/>
      <c r="F5810" s="181"/>
      <c r="G5810" s="181"/>
      <c r="H5810" s="181"/>
      <c r="I5810" s="181"/>
      <c r="J5810" s="181"/>
      <c r="K5810" s="625"/>
      <c r="L5810" s="181"/>
    </row>
    <row r="5811" spans="2:12" x14ac:dyDescent="0.25">
      <c r="B5811" s="624"/>
      <c r="C5811" s="181"/>
      <c r="D5811" s="181"/>
      <c r="E5811" s="181"/>
      <c r="F5811" s="181"/>
      <c r="G5811" s="181"/>
      <c r="H5811" s="181"/>
      <c r="I5811" s="181"/>
      <c r="J5811" s="181"/>
      <c r="K5811" s="625"/>
      <c r="L5811" s="181"/>
    </row>
    <row r="5812" spans="2:12" x14ac:dyDescent="0.25">
      <c r="B5812" s="624"/>
      <c r="C5812" s="181"/>
      <c r="D5812" s="181"/>
      <c r="E5812" s="181"/>
      <c r="F5812" s="181"/>
      <c r="G5812" s="181"/>
      <c r="H5812" s="181"/>
      <c r="I5812" s="181"/>
      <c r="J5812" s="181"/>
      <c r="K5812" s="625"/>
      <c r="L5812" s="181"/>
    </row>
    <row r="5813" spans="2:12" x14ac:dyDescent="0.25">
      <c r="B5813" s="624"/>
      <c r="C5813" s="181"/>
      <c r="D5813" s="181"/>
      <c r="E5813" s="181"/>
      <c r="F5813" s="181"/>
      <c r="G5813" s="181"/>
      <c r="H5813" s="181"/>
      <c r="I5813" s="181"/>
      <c r="J5813" s="181"/>
      <c r="K5813" s="625"/>
      <c r="L5813" s="181"/>
    </row>
    <row r="5814" spans="2:12" x14ac:dyDescent="0.25">
      <c r="B5814" s="624"/>
      <c r="C5814" s="181"/>
      <c r="D5814" s="181"/>
      <c r="E5814" s="181"/>
      <c r="F5814" s="181"/>
      <c r="G5814" s="181"/>
      <c r="H5814" s="181"/>
      <c r="I5814" s="181"/>
      <c r="J5814" s="181"/>
      <c r="K5814" s="625"/>
      <c r="L5814" s="181"/>
    </row>
    <row r="5815" spans="2:12" x14ac:dyDescent="0.25">
      <c r="B5815" s="624"/>
      <c r="C5815" s="181"/>
      <c r="D5815" s="181"/>
      <c r="E5815" s="181"/>
      <c r="F5815" s="181"/>
      <c r="G5815" s="181"/>
      <c r="H5815" s="181"/>
      <c r="I5815" s="181"/>
      <c r="J5815" s="181"/>
      <c r="K5815" s="625"/>
      <c r="L5815" s="181"/>
    </row>
    <row r="5816" spans="2:12" x14ac:dyDescent="0.25">
      <c r="B5816" s="624"/>
      <c r="C5816" s="181"/>
      <c r="D5816" s="181"/>
      <c r="E5816" s="181"/>
      <c r="F5816" s="181"/>
      <c r="G5816" s="181"/>
      <c r="H5816" s="181"/>
      <c r="I5816" s="181"/>
      <c r="J5816" s="181"/>
      <c r="K5816" s="625"/>
      <c r="L5816" s="181"/>
    </row>
    <row r="5817" spans="2:12" x14ac:dyDescent="0.25">
      <c r="B5817" s="624"/>
      <c r="C5817" s="181"/>
      <c r="D5817" s="181"/>
      <c r="E5817" s="181"/>
      <c r="F5817" s="181"/>
      <c r="G5817" s="181"/>
      <c r="H5817" s="181"/>
      <c r="I5817" s="181"/>
      <c r="J5817" s="181"/>
      <c r="K5817" s="625"/>
      <c r="L5817" s="181"/>
    </row>
    <row r="5818" spans="2:12" x14ac:dyDescent="0.25">
      <c r="B5818" s="624"/>
      <c r="C5818" s="181"/>
      <c r="D5818" s="181"/>
      <c r="E5818" s="181"/>
      <c r="F5818" s="181"/>
      <c r="G5818" s="181"/>
      <c r="H5818" s="181"/>
      <c r="I5818" s="181"/>
      <c r="J5818" s="181"/>
      <c r="K5818" s="625"/>
      <c r="L5818" s="181"/>
    </row>
    <row r="5819" spans="2:12" x14ac:dyDescent="0.25">
      <c r="B5819" s="624"/>
      <c r="C5819" s="181"/>
      <c r="D5819" s="181"/>
      <c r="E5819" s="181"/>
      <c r="F5819" s="181"/>
      <c r="G5819" s="181"/>
      <c r="H5819" s="181"/>
      <c r="I5819" s="181"/>
      <c r="J5819" s="181"/>
      <c r="K5819" s="625"/>
      <c r="L5819" s="181"/>
    </row>
    <row r="5820" spans="2:12" x14ac:dyDescent="0.25">
      <c r="B5820" s="624"/>
      <c r="C5820" s="181"/>
      <c r="D5820" s="181"/>
      <c r="E5820" s="181"/>
      <c r="F5820" s="181"/>
      <c r="G5820" s="181"/>
      <c r="H5820" s="181"/>
      <c r="I5820" s="181"/>
      <c r="J5820" s="181"/>
      <c r="K5820" s="625"/>
      <c r="L5820" s="181"/>
    </row>
    <row r="5821" spans="2:12" x14ac:dyDescent="0.25">
      <c r="B5821" s="624"/>
      <c r="C5821" s="181"/>
      <c r="D5821" s="181"/>
      <c r="E5821" s="181"/>
      <c r="F5821" s="181"/>
      <c r="G5821" s="181"/>
      <c r="H5821" s="181"/>
      <c r="I5821" s="181"/>
      <c r="J5821" s="181"/>
      <c r="K5821" s="625"/>
      <c r="L5821" s="181"/>
    </row>
    <row r="5822" spans="2:12" x14ac:dyDescent="0.25">
      <c r="B5822" s="624"/>
      <c r="C5822" s="181"/>
      <c r="D5822" s="181"/>
      <c r="E5822" s="181"/>
      <c r="F5822" s="181"/>
      <c r="G5822" s="181"/>
      <c r="H5822" s="181"/>
      <c r="I5822" s="181"/>
      <c r="J5822" s="181"/>
      <c r="K5822" s="625"/>
      <c r="L5822" s="181"/>
    </row>
    <row r="5823" spans="2:12" x14ac:dyDescent="0.25">
      <c r="B5823" s="624"/>
      <c r="C5823" s="181"/>
      <c r="D5823" s="181"/>
      <c r="E5823" s="181"/>
      <c r="F5823" s="181"/>
      <c r="G5823" s="181"/>
      <c r="H5823" s="181"/>
      <c r="I5823" s="181"/>
      <c r="J5823" s="181"/>
      <c r="K5823" s="625"/>
      <c r="L5823" s="181"/>
    </row>
    <row r="5824" spans="2:12" x14ac:dyDescent="0.25">
      <c r="B5824" s="624"/>
      <c r="C5824" s="181"/>
      <c r="D5824" s="181"/>
      <c r="E5824" s="181"/>
      <c r="F5824" s="181"/>
      <c r="G5824" s="181"/>
      <c r="H5824" s="181"/>
      <c r="I5824" s="181"/>
      <c r="J5824" s="181"/>
      <c r="K5824" s="625"/>
      <c r="L5824" s="181"/>
    </row>
    <row r="5825" spans="2:12" x14ac:dyDescent="0.25">
      <c r="B5825" s="624"/>
      <c r="C5825" s="181"/>
      <c r="D5825" s="181"/>
      <c r="E5825" s="181"/>
      <c r="F5825" s="181"/>
      <c r="G5825" s="181"/>
      <c r="H5825" s="181"/>
      <c r="I5825" s="181"/>
      <c r="J5825" s="181"/>
      <c r="K5825" s="625"/>
      <c r="L5825" s="181"/>
    </row>
    <row r="5826" spans="2:12" x14ac:dyDescent="0.25">
      <c r="B5826" s="624"/>
      <c r="C5826" s="181"/>
      <c r="D5826" s="181"/>
      <c r="E5826" s="181"/>
      <c r="F5826" s="181"/>
      <c r="G5826" s="181"/>
      <c r="H5826" s="181"/>
      <c r="I5826" s="181"/>
      <c r="J5826" s="181"/>
      <c r="K5826" s="625"/>
      <c r="L5826" s="181"/>
    </row>
    <row r="5827" spans="2:12" x14ac:dyDescent="0.25">
      <c r="B5827" s="624"/>
      <c r="C5827" s="181"/>
      <c r="D5827" s="181"/>
      <c r="E5827" s="181"/>
      <c r="F5827" s="181"/>
      <c r="G5827" s="181"/>
      <c r="H5827" s="181"/>
      <c r="I5827" s="181"/>
      <c r="J5827" s="181"/>
      <c r="K5827" s="625"/>
      <c r="L5827" s="181"/>
    </row>
    <row r="5828" spans="2:12" x14ac:dyDescent="0.25">
      <c r="B5828" s="624"/>
      <c r="C5828" s="181"/>
      <c r="D5828" s="181"/>
      <c r="E5828" s="181"/>
      <c r="F5828" s="181"/>
      <c r="G5828" s="181"/>
      <c r="H5828" s="181"/>
      <c r="I5828" s="181"/>
      <c r="J5828" s="181"/>
      <c r="K5828" s="625"/>
      <c r="L5828" s="181"/>
    </row>
    <row r="5829" spans="2:12" x14ac:dyDescent="0.25">
      <c r="B5829" s="624"/>
      <c r="C5829" s="181"/>
      <c r="D5829" s="181"/>
      <c r="E5829" s="181"/>
      <c r="F5829" s="181"/>
      <c r="G5829" s="181"/>
      <c r="H5829" s="181"/>
      <c r="I5829" s="181"/>
      <c r="J5829" s="181"/>
      <c r="K5829" s="625"/>
      <c r="L5829" s="181"/>
    </row>
    <row r="5830" spans="2:12" x14ac:dyDescent="0.25">
      <c r="B5830" s="624"/>
      <c r="C5830" s="181"/>
      <c r="D5830" s="181"/>
      <c r="E5830" s="181"/>
      <c r="F5830" s="181"/>
      <c r="G5830" s="181"/>
      <c r="H5830" s="181"/>
      <c r="I5830" s="181"/>
      <c r="J5830" s="181"/>
      <c r="K5830" s="625"/>
      <c r="L5830" s="181"/>
    </row>
    <row r="5831" spans="2:12" x14ac:dyDescent="0.25">
      <c r="B5831" s="624"/>
      <c r="C5831" s="181"/>
      <c r="D5831" s="181"/>
      <c r="E5831" s="181"/>
      <c r="F5831" s="181"/>
      <c r="G5831" s="181"/>
      <c r="H5831" s="181"/>
      <c r="I5831" s="181"/>
      <c r="J5831" s="181"/>
      <c r="K5831" s="625"/>
      <c r="L5831" s="181"/>
    </row>
    <row r="5832" spans="2:12" x14ac:dyDescent="0.25">
      <c r="B5832" s="624"/>
      <c r="C5832" s="181"/>
      <c r="D5832" s="181"/>
      <c r="E5832" s="181"/>
      <c r="F5832" s="181"/>
      <c r="G5832" s="181"/>
      <c r="H5832" s="181"/>
      <c r="I5832" s="181"/>
      <c r="J5832" s="181"/>
      <c r="K5832" s="625"/>
      <c r="L5832" s="181"/>
    </row>
    <row r="5833" spans="2:12" x14ac:dyDescent="0.25">
      <c r="B5833" s="624"/>
      <c r="C5833" s="181"/>
      <c r="D5833" s="181"/>
      <c r="E5833" s="181"/>
      <c r="F5833" s="181"/>
      <c r="G5833" s="181"/>
      <c r="H5833" s="181"/>
      <c r="I5833" s="181"/>
      <c r="J5833" s="181"/>
      <c r="K5833" s="625"/>
      <c r="L5833" s="181"/>
    </row>
    <row r="5834" spans="2:12" x14ac:dyDescent="0.25">
      <c r="B5834" s="624"/>
      <c r="C5834" s="181"/>
      <c r="D5834" s="181"/>
      <c r="E5834" s="181"/>
      <c r="F5834" s="181"/>
      <c r="G5834" s="181"/>
      <c r="H5834" s="181"/>
      <c r="I5834" s="181"/>
      <c r="J5834" s="181"/>
      <c r="K5834" s="625"/>
      <c r="L5834" s="181"/>
    </row>
    <row r="5835" spans="2:12" x14ac:dyDescent="0.25">
      <c r="B5835" s="624"/>
      <c r="C5835" s="181"/>
      <c r="D5835" s="181"/>
      <c r="E5835" s="181"/>
      <c r="F5835" s="181"/>
      <c r="G5835" s="181"/>
      <c r="H5835" s="181"/>
      <c r="I5835" s="181"/>
      <c r="J5835" s="181"/>
      <c r="K5835" s="625"/>
      <c r="L5835" s="181"/>
    </row>
    <row r="5836" spans="2:12" x14ac:dyDescent="0.25">
      <c r="B5836" s="624"/>
      <c r="C5836" s="181"/>
      <c r="D5836" s="181"/>
      <c r="E5836" s="181"/>
      <c r="F5836" s="181"/>
      <c r="G5836" s="181"/>
      <c r="H5836" s="181"/>
      <c r="I5836" s="181"/>
      <c r="J5836" s="181"/>
      <c r="K5836" s="625"/>
      <c r="L5836" s="181"/>
    </row>
    <row r="5837" spans="2:12" x14ac:dyDescent="0.25">
      <c r="B5837" s="624"/>
      <c r="C5837" s="181"/>
      <c r="D5837" s="181"/>
      <c r="E5837" s="181"/>
      <c r="F5837" s="181"/>
      <c r="G5837" s="181"/>
      <c r="H5837" s="181"/>
      <c r="I5837" s="181"/>
      <c r="J5837" s="181"/>
      <c r="K5837" s="625"/>
      <c r="L5837" s="181"/>
    </row>
    <row r="5838" spans="2:12" x14ac:dyDescent="0.25">
      <c r="B5838" s="624"/>
      <c r="C5838" s="181"/>
      <c r="D5838" s="181"/>
      <c r="E5838" s="181"/>
      <c r="F5838" s="181"/>
      <c r="G5838" s="181"/>
      <c r="H5838" s="181"/>
      <c r="I5838" s="181"/>
      <c r="J5838" s="181"/>
      <c r="K5838" s="625"/>
      <c r="L5838" s="181"/>
    </row>
    <row r="5839" spans="2:12" x14ac:dyDescent="0.25">
      <c r="B5839" s="624"/>
      <c r="C5839" s="181"/>
      <c r="D5839" s="181"/>
      <c r="E5839" s="181"/>
      <c r="F5839" s="181"/>
      <c r="G5839" s="181"/>
      <c r="H5839" s="181"/>
      <c r="I5839" s="181"/>
      <c r="J5839" s="181"/>
      <c r="K5839" s="625"/>
      <c r="L5839" s="181"/>
    </row>
    <row r="5840" spans="2:12" x14ac:dyDescent="0.25">
      <c r="B5840" s="624"/>
      <c r="C5840" s="181"/>
      <c r="D5840" s="181"/>
      <c r="E5840" s="181"/>
      <c r="F5840" s="181"/>
      <c r="G5840" s="181"/>
      <c r="H5840" s="181"/>
      <c r="I5840" s="181"/>
      <c r="J5840" s="181"/>
      <c r="K5840" s="625"/>
      <c r="L5840" s="181"/>
    </row>
    <row r="5841" spans="2:12" x14ac:dyDescent="0.25">
      <c r="B5841" s="624"/>
      <c r="C5841" s="181"/>
      <c r="D5841" s="181"/>
      <c r="E5841" s="181"/>
      <c r="F5841" s="181"/>
      <c r="G5841" s="181"/>
      <c r="H5841" s="181"/>
      <c r="I5841" s="181"/>
      <c r="J5841" s="181"/>
      <c r="K5841" s="625"/>
      <c r="L5841" s="181"/>
    </row>
    <row r="5842" spans="2:12" x14ac:dyDescent="0.25">
      <c r="B5842" s="624"/>
      <c r="C5842" s="181"/>
      <c r="D5842" s="181"/>
      <c r="E5842" s="181"/>
      <c r="F5842" s="181"/>
      <c r="G5842" s="181"/>
      <c r="H5842" s="181"/>
      <c r="I5842" s="181"/>
      <c r="J5842" s="181"/>
      <c r="K5842" s="625"/>
      <c r="L5842" s="181"/>
    </row>
    <row r="5843" spans="2:12" x14ac:dyDescent="0.25">
      <c r="B5843" s="624"/>
      <c r="C5843" s="181"/>
      <c r="D5843" s="181"/>
      <c r="E5843" s="181"/>
      <c r="F5843" s="181"/>
      <c r="G5843" s="181"/>
      <c r="H5843" s="181"/>
      <c r="I5843" s="181"/>
      <c r="J5843" s="181"/>
      <c r="K5843" s="625"/>
      <c r="L5843" s="181"/>
    </row>
    <row r="5844" spans="2:12" x14ac:dyDescent="0.25">
      <c r="B5844" s="624"/>
      <c r="C5844" s="181"/>
      <c r="D5844" s="181"/>
      <c r="E5844" s="181"/>
      <c r="F5844" s="181"/>
      <c r="G5844" s="181"/>
      <c r="H5844" s="181"/>
      <c r="I5844" s="181"/>
      <c r="J5844" s="181"/>
      <c r="K5844" s="625"/>
      <c r="L5844" s="181"/>
    </row>
    <row r="5845" spans="2:12" x14ac:dyDescent="0.25">
      <c r="B5845" s="624"/>
      <c r="C5845" s="181"/>
      <c r="D5845" s="181"/>
      <c r="E5845" s="181"/>
      <c r="F5845" s="181"/>
      <c r="G5845" s="181"/>
      <c r="H5845" s="181"/>
      <c r="I5845" s="181"/>
      <c r="J5845" s="181"/>
      <c r="K5845" s="625"/>
      <c r="L5845" s="181"/>
    </row>
    <row r="5846" spans="2:12" x14ac:dyDescent="0.25">
      <c r="B5846" s="624"/>
      <c r="C5846" s="181"/>
      <c r="D5846" s="181"/>
      <c r="E5846" s="181"/>
      <c r="F5846" s="181"/>
      <c r="G5846" s="181"/>
      <c r="H5846" s="181"/>
      <c r="I5846" s="181"/>
      <c r="J5846" s="181"/>
      <c r="K5846" s="625"/>
      <c r="L5846" s="181"/>
    </row>
    <row r="5847" spans="2:12" x14ac:dyDescent="0.25">
      <c r="B5847" s="624"/>
      <c r="C5847" s="181"/>
      <c r="D5847" s="181"/>
      <c r="E5847" s="181"/>
      <c r="F5847" s="181"/>
      <c r="G5847" s="181"/>
      <c r="H5847" s="181"/>
      <c r="I5847" s="181"/>
      <c r="J5847" s="181"/>
      <c r="K5847" s="625"/>
      <c r="L5847" s="181"/>
    </row>
    <row r="5848" spans="2:12" x14ac:dyDescent="0.25">
      <c r="B5848" s="624"/>
      <c r="C5848" s="181"/>
      <c r="D5848" s="181"/>
      <c r="E5848" s="181"/>
      <c r="F5848" s="181"/>
      <c r="G5848" s="181"/>
      <c r="H5848" s="181"/>
      <c r="I5848" s="181"/>
      <c r="J5848" s="181"/>
      <c r="K5848" s="625"/>
      <c r="L5848" s="181"/>
    </row>
    <row r="5849" spans="2:12" x14ac:dyDescent="0.25">
      <c r="B5849" s="624"/>
      <c r="C5849" s="181"/>
      <c r="D5849" s="181"/>
      <c r="E5849" s="181"/>
      <c r="F5849" s="181"/>
      <c r="G5849" s="181"/>
      <c r="H5849" s="181"/>
      <c r="I5849" s="181"/>
      <c r="J5849" s="181"/>
      <c r="K5849" s="625"/>
      <c r="L5849" s="181"/>
    </row>
    <row r="5850" spans="2:12" x14ac:dyDescent="0.25">
      <c r="B5850" s="624"/>
      <c r="C5850" s="181"/>
      <c r="D5850" s="181"/>
      <c r="E5850" s="181"/>
      <c r="F5850" s="181"/>
      <c r="G5850" s="181"/>
      <c r="H5850" s="181"/>
      <c r="I5850" s="181"/>
      <c r="J5850" s="181"/>
      <c r="K5850" s="625"/>
      <c r="L5850" s="181"/>
    </row>
    <row r="5851" spans="2:12" x14ac:dyDescent="0.25">
      <c r="B5851" s="624"/>
      <c r="C5851" s="181"/>
      <c r="D5851" s="181"/>
      <c r="E5851" s="181"/>
      <c r="F5851" s="181"/>
      <c r="G5851" s="181"/>
      <c r="H5851" s="181"/>
      <c r="I5851" s="181"/>
      <c r="J5851" s="181"/>
      <c r="K5851" s="625"/>
      <c r="L5851" s="181"/>
    </row>
    <row r="5852" spans="2:12" x14ac:dyDescent="0.25">
      <c r="B5852" s="624"/>
      <c r="C5852" s="181"/>
      <c r="D5852" s="181"/>
      <c r="E5852" s="181"/>
      <c r="F5852" s="181"/>
      <c r="G5852" s="181"/>
      <c r="H5852" s="181"/>
      <c r="I5852" s="181"/>
      <c r="J5852" s="181"/>
      <c r="K5852" s="625"/>
      <c r="L5852" s="181"/>
    </row>
    <row r="5853" spans="2:12" x14ac:dyDescent="0.25">
      <c r="B5853" s="624"/>
      <c r="C5853" s="181"/>
      <c r="D5853" s="181"/>
      <c r="E5853" s="181"/>
      <c r="F5853" s="181"/>
      <c r="G5853" s="181"/>
      <c r="H5853" s="181"/>
      <c r="I5853" s="181"/>
      <c r="J5853" s="181"/>
      <c r="K5853" s="625"/>
      <c r="L5853" s="181"/>
    </row>
    <row r="5854" spans="2:12" x14ac:dyDescent="0.25">
      <c r="B5854" s="624"/>
      <c r="C5854" s="181"/>
      <c r="D5854" s="181"/>
      <c r="E5854" s="181"/>
      <c r="F5854" s="181"/>
      <c r="G5854" s="181"/>
      <c r="H5854" s="181"/>
      <c r="I5854" s="181"/>
      <c r="J5854" s="181"/>
      <c r="K5854" s="625"/>
      <c r="L5854" s="181"/>
    </row>
    <row r="5855" spans="2:12" x14ac:dyDescent="0.25">
      <c r="B5855" s="624"/>
      <c r="C5855" s="181"/>
      <c r="D5855" s="181"/>
      <c r="E5855" s="181"/>
      <c r="F5855" s="181"/>
      <c r="G5855" s="181"/>
      <c r="H5855" s="181"/>
      <c r="I5855" s="181"/>
      <c r="J5855" s="181"/>
      <c r="K5855" s="625"/>
      <c r="L5855" s="181"/>
    </row>
    <row r="5856" spans="2:12" x14ac:dyDescent="0.25">
      <c r="B5856" s="624"/>
      <c r="C5856" s="181"/>
      <c r="D5856" s="181"/>
      <c r="E5856" s="181"/>
      <c r="F5856" s="181"/>
      <c r="G5856" s="181"/>
      <c r="H5856" s="181"/>
      <c r="I5856" s="181"/>
      <c r="J5856" s="181"/>
      <c r="K5856" s="625"/>
      <c r="L5856" s="181"/>
    </row>
    <row r="5857" spans="2:12" x14ac:dyDescent="0.25">
      <c r="B5857" s="624"/>
      <c r="C5857" s="181"/>
      <c r="D5857" s="181"/>
      <c r="E5857" s="181"/>
      <c r="F5857" s="181"/>
      <c r="G5857" s="181"/>
      <c r="H5857" s="181"/>
      <c r="I5857" s="181"/>
      <c r="J5857" s="181"/>
      <c r="K5857" s="625"/>
      <c r="L5857" s="181"/>
    </row>
    <row r="5858" spans="2:12" x14ac:dyDescent="0.25">
      <c r="B5858" s="624"/>
      <c r="C5858" s="181"/>
      <c r="D5858" s="181"/>
      <c r="E5858" s="181"/>
      <c r="F5858" s="181"/>
      <c r="G5858" s="181"/>
      <c r="H5858" s="181"/>
      <c r="I5858" s="181"/>
      <c r="J5858" s="181"/>
      <c r="K5858" s="625"/>
      <c r="L5858" s="181"/>
    </row>
    <row r="5859" spans="2:12" x14ac:dyDescent="0.25">
      <c r="B5859" s="624"/>
      <c r="C5859" s="181"/>
      <c r="D5859" s="181"/>
      <c r="E5859" s="181"/>
      <c r="F5859" s="181"/>
      <c r="G5859" s="181"/>
      <c r="H5859" s="181"/>
      <c r="I5859" s="181"/>
      <c r="J5859" s="181"/>
      <c r="K5859" s="625"/>
      <c r="L5859" s="181"/>
    </row>
    <row r="5860" spans="2:12" x14ac:dyDescent="0.25">
      <c r="B5860" s="624"/>
      <c r="C5860" s="181"/>
      <c r="D5860" s="181"/>
      <c r="E5860" s="181"/>
      <c r="F5860" s="181"/>
      <c r="G5860" s="181"/>
      <c r="H5860" s="181"/>
      <c r="I5860" s="181"/>
      <c r="J5860" s="181"/>
      <c r="K5860" s="625"/>
      <c r="L5860" s="181"/>
    </row>
    <row r="5861" spans="2:12" x14ac:dyDescent="0.25">
      <c r="B5861" s="624"/>
      <c r="C5861" s="181"/>
      <c r="D5861" s="181"/>
      <c r="E5861" s="181"/>
      <c r="F5861" s="181"/>
      <c r="G5861" s="181"/>
      <c r="H5861" s="181"/>
      <c r="I5861" s="181"/>
      <c r="J5861" s="181"/>
      <c r="K5861" s="625"/>
      <c r="L5861" s="181"/>
    </row>
    <row r="5862" spans="2:12" x14ac:dyDescent="0.25">
      <c r="B5862" s="624"/>
      <c r="C5862" s="181"/>
      <c r="D5862" s="181"/>
      <c r="E5862" s="181"/>
      <c r="F5862" s="181"/>
      <c r="G5862" s="181"/>
      <c r="H5862" s="181"/>
      <c r="I5862" s="181"/>
      <c r="J5862" s="181"/>
      <c r="K5862" s="625"/>
      <c r="L5862" s="181"/>
    </row>
    <row r="5863" spans="2:12" x14ac:dyDescent="0.25">
      <c r="B5863" s="624"/>
      <c r="C5863" s="181"/>
      <c r="D5863" s="181"/>
      <c r="E5863" s="181"/>
      <c r="F5863" s="181"/>
      <c r="G5863" s="181"/>
      <c r="H5863" s="181"/>
      <c r="I5863" s="181"/>
      <c r="J5863" s="181"/>
      <c r="K5863" s="625"/>
      <c r="L5863" s="181"/>
    </row>
    <row r="5864" spans="2:12" x14ac:dyDescent="0.25">
      <c r="B5864" s="624"/>
      <c r="C5864" s="181"/>
      <c r="D5864" s="181"/>
      <c r="E5864" s="181"/>
      <c r="F5864" s="181"/>
      <c r="G5864" s="181"/>
      <c r="H5864" s="181"/>
      <c r="I5864" s="181"/>
      <c r="J5864" s="181"/>
      <c r="K5864" s="625"/>
      <c r="L5864" s="181"/>
    </row>
    <row r="5865" spans="2:12" x14ac:dyDescent="0.25">
      <c r="B5865" s="624"/>
      <c r="C5865" s="181"/>
      <c r="D5865" s="181"/>
      <c r="E5865" s="181"/>
      <c r="F5865" s="181"/>
      <c r="G5865" s="181"/>
      <c r="H5865" s="181"/>
      <c r="I5865" s="181"/>
      <c r="J5865" s="181"/>
      <c r="K5865" s="625"/>
      <c r="L5865" s="181"/>
    </row>
    <row r="5866" spans="2:12" x14ac:dyDescent="0.25">
      <c r="B5866" s="624"/>
      <c r="C5866" s="181"/>
      <c r="D5866" s="181"/>
      <c r="E5866" s="181"/>
      <c r="F5866" s="181"/>
      <c r="G5866" s="181"/>
      <c r="H5866" s="181"/>
      <c r="I5866" s="181"/>
      <c r="J5866" s="181"/>
      <c r="K5866" s="625"/>
      <c r="L5866" s="181"/>
    </row>
    <row r="5867" spans="2:12" x14ac:dyDescent="0.25">
      <c r="B5867" s="624"/>
      <c r="C5867" s="181"/>
      <c r="D5867" s="181"/>
      <c r="E5867" s="181"/>
      <c r="F5867" s="181"/>
      <c r="G5867" s="181"/>
      <c r="H5867" s="181"/>
      <c r="I5867" s="181"/>
      <c r="J5867" s="181"/>
      <c r="K5867" s="625"/>
      <c r="L5867" s="181"/>
    </row>
    <row r="5868" spans="2:12" x14ac:dyDescent="0.25">
      <c r="B5868" s="624"/>
      <c r="C5868" s="181"/>
      <c r="D5868" s="181"/>
      <c r="E5868" s="181"/>
      <c r="F5868" s="181"/>
      <c r="G5868" s="181"/>
      <c r="H5868" s="181"/>
      <c r="I5868" s="181"/>
      <c r="J5868" s="181"/>
      <c r="K5868" s="625"/>
      <c r="L5868" s="181"/>
    </row>
    <row r="5869" spans="2:12" x14ac:dyDescent="0.25">
      <c r="B5869" s="624"/>
      <c r="C5869" s="181"/>
      <c r="D5869" s="181"/>
      <c r="E5869" s="181"/>
      <c r="F5869" s="181"/>
      <c r="G5869" s="181"/>
      <c r="H5869" s="181"/>
      <c r="I5869" s="181"/>
      <c r="J5869" s="181"/>
      <c r="K5869" s="625"/>
      <c r="L5869" s="181"/>
    </row>
    <row r="5870" spans="2:12" x14ac:dyDescent="0.25">
      <c r="B5870" s="624"/>
      <c r="C5870" s="181"/>
      <c r="D5870" s="181"/>
      <c r="E5870" s="181"/>
      <c r="F5870" s="181"/>
      <c r="G5870" s="181"/>
      <c r="H5870" s="181"/>
      <c r="I5870" s="181"/>
      <c r="J5870" s="181"/>
      <c r="K5870" s="625"/>
      <c r="L5870" s="181"/>
    </row>
    <row r="5871" spans="2:12" x14ac:dyDescent="0.25">
      <c r="B5871" s="624"/>
      <c r="C5871" s="181"/>
      <c r="D5871" s="181"/>
      <c r="E5871" s="181"/>
      <c r="F5871" s="181"/>
      <c r="G5871" s="181"/>
      <c r="H5871" s="181"/>
      <c r="I5871" s="181"/>
      <c r="J5871" s="181"/>
      <c r="K5871" s="625"/>
      <c r="L5871" s="181"/>
    </row>
    <row r="5872" spans="2:12" x14ac:dyDescent="0.25">
      <c r="B5872" s="624"/>
      <c r="C5872" s="181"/>
      <c r="D5872" s="181"/>
      <c r="E5872" s="181"/>
      <c r="F5872" s="181"/>
      <c r="G5872" s="181"/>
      <c r="H5872" s="181"/>
      <c r="I5872" s="181"/>
      <c r="J5872" s="181"/>
      <c r="K5872" s="625"/>
      <c r="L5872" s="181"/>
    </row>
    <row r="5873" spans="2:12" x14ac:dyDescent="0.25">
      <c r="B5873" s="624"/>
      <c r="C5873" s="181"/>
      <c r="D5873" s="181"/>
      <c r="E5873" s="181"/>
      <c r="F5873" s="181"/>
      <c r="G5873" s="181"/>
      <c r="H5873" s="181"/>
      <c r="I5873" s="181"/>
      <c r="J5873" s="181"/>
      <c r="K5873" s="625"/>
      <c r="L5873" s="181"/>
    </row>
    <row r="5874" spans="2:12" x14ac:dyDescent="0.25">
      <c r="B5874" s="624"/>
      <c r="C5874" s="181"/>
      <c r="D5874" s="181"/>
      <c r="E5874" s="181"/>
      <c r="F5874" s="181"/>
      <c r="G5874" s="181"/>
      <c r="H5874" s="181"/>
      <c r="I5874" s="181"/>
      <c r="J5874" s="181"/>
      <c r="K5874" s="625"/>
      <c r="L5874" s="181"/>
    </row>
    <row r="5875" spans="2:12" x14ac:dyDescent="0.25">
      <c r="B5875" s="624"/>
      <c r="C5875" s="181"/>
      <c r="D5875" s="181"/>
      <c r="E5875" s="181"/>
      <c r="F5875" s="181"/>
      <c r="G5875" s="181"/>
      <c r="H5875" s="181"/>
      <c r="I5875" s="181"/>
      <c r="J5875" s="181"/>
      <c r="K5875" s="625"/>
      <c r="L5875" s="181"/>
    </row>
    <row r="5876" spans="2:12" x14ac:dyDescent="0.25">
      <c r="B5876" s="624"/>
      <c r="C5876" s="181"/>
      <c r="D5876" s="181"/>
      <c r="E5876" s="181"/>
      <c r="F5876" s="181"/>
      <c r="G5876" s="181"/>
      <c r="H5876" s="181"/>
      <c r="I5876" s="181"/>
      <c r="J5876" s="181"/>
      <c r="K5876" s="625"/>
      <c r="L5876" s="181"/>
    </row>
    <row r="5877" spans="2:12" x14ac:dyDescent="0.25">
      <c r="B5877" s="624"/>
      <c r="C5877" s="181"/>
      <c r="D5877" s="181"/>
      <c r="E5877" s="181"/>
      <c r="F5877" s="181"/>
      <c r="G5877" s="181"/>
      <c r="H5877" s="181"/>
      <c r="I5877" s="181"/>
      <c r="J5877" s="181"/>
      <c r="K5877" s="625"/>
      <c r="L5877" s="181"/>
    </row>
    <row r="5878" spans="2:12" x14ac:dyDescent="0.25">
      <c r="B5878" s="624"/>
      <c r="C5878" s="181"/>
      <c r="D5878" s="181"/>
      <c r="E5878" s="181"/>
      <c r="F5878" s="181"/>
      <c r="G5878" s="181"/>
      <c r="H5878" s="181"/>
      <c r="I5878" s="181"/>
      <c r="J5878" s="181"/>
      <c r="K5878" s="625"/>
      <c r="L5878" s="181"/>
    </row>
    <row r="5879" spans="2:12" x14ac:dyDescent="0.25">
      <c r="B5879" s="624"/>
      <c r="C5879" s="181"/>
      <c r="D5879" s="181"/>
      <c r="E5879" s="181"/>
      <c r="F5879" s="181"/>
      <c r="G5879" s="181"/>
      <c r="H5879" s="181"/>
      <c r="I5879" s="181"/>
      <c r="J5879" s="181"/>
      <c r="K5879" s="625"/>
      <c r="L5879" s="181"/>
    </row>
    <row r="5880" spans="2:12" x14ac:dyDescent="0.25">
      <c r="B5880" s="624"/>
      <c r="C5880" s="181"/>
      <c r="D5880" s="181"/>
      <c r="E5880" s="181"/>
      <c r="F5880" s="181"/>
      <c r="G5880" s="181"/>
      <c r="H5880" s="181"/>
      <c r="I5880" s="181"/>
      <c r="J5880" s="181"/>
      <c r="K5880" s="625"/>
      <c r="L5880" s="181"/>
    </row>
    <row r="5881" spans="2:12" x14ac:dyDescent="0.25">
      <c r="B5881" s="624"/>
      <c r="C5881" s="181"/>
      <c r="D5881" s="181"/>
      <c r="E5881" s="181"/>
      <c r="F5881" s="181"/>
      <c r="G5881" s="181"/>
      <c r="H5881" s="181"/>
      <c r="I5881" s="181"/>
      <c r="J5881" s="181"/>
      <c r="K5881" s="625"/>
      <c r="L5881" s="181"/>
    </row>
    <row r="5882" spans="2:12" x14ac:dyDescent="0.25">
      <c r="B5882" s="624"/>
      <c r="C5882" s="181"/>
      <c r="D5882" s="181"/>
      <c r="E5882" s="181"/>
      <c r="F5882" s="181"/>
      <c r="G5882" s="181"/>
      <c r="H5882" s="181"/>
      <c r="I5882" s="181"/>
      <c r="J5882" s="181"/>
      <c r="K5882" s="625"/>
      <c r="L5882" s="181"/>
    </row>
    <row r="5883" spans="2:12" x14ac:dyDescent="0.25">
      <c r="B5883" s="624"/>
      <c r="C5883" s="181"/>
      <c r="D5883" s="181"/>
      <c r="E5883" s="181"/>
      <c r="F5883" s="181"/>
      <c r="G5883" s="181"/>
      <c r="H5883" s="181"/>
      <c r="I5883" s="181"/>
      <c r="J5883" s="181"/>
      <c r="K5883" s="625"/>
      <c r="L5883" s="181"/>
    </row>
    <row r="5884" spans="2:12" x14ac:dyDescent="0.25">
      <c r="B5884" s="624"/>
      <c r="C5884" s="181"/>
      <c r="D5884" s="181"/>
      <c r="E5884" s="181"/>
      <c r="F5884" s="181"/>
      <c r="G5884" s="181"/>
      <c r="H5884" s="181"/>
      <c r="I5884" s="181"/>
      <c r="J5884" s="181"/>
      <c r="K5884" s="625"/>
      <c r="L5884" s="181"/>
    </row>
    <row r="5885" spans="2:12" x14ac:dyDescent="0.25">
      <c r="B5885" s="624"/>
      <c r="C5885" s="181"/>
      <c r="D5885" s="181"/>
      <c r="E5885" s="181"/>
      <c r="F5885" s="181"/>
      <c r="G5885" s="181"/>
      <c r="H5885" s="181"/>
      <c r="I5885" s="181"/>
      <c r="J5885" s="181"/>
      <c r="K5885" s="625"/>
      <c r="L5885" s="181"/>
    </row>
    <row r="5886" spans="2:12" x14ac:dyDescent="0.25">
      <c r="B5886" s="624"/>
      <c r="C5886" s="181"/>
      <c r="D5886" s="181"/>
      <c r="E5886" s="181"/>
      <c r="F5886" s="181"/>
      <c r="G5886" s="181"/>
      <c r="H5886" s="181"/>
      <c r="I5886" s="181"/>
      <c r="J5886" s="181"/>
      <c r="K5886" s="625"/>
      <c r="L5886" s="181"/>
    </row>
    <row r="5887" spans="2:12" x14ac:dyDescent="0.25">
      <c r="B5887" s="624"/>
      <c r="C5887" s="181"/>
      <c r="D5887" s="181"/>
      <c r="E5887" s="181"/>
      <c r="F5887" s="181"/>
      <c r="G5887" s="181"/>
      <c r="H5887" s="181"/>
      <c r="I5887" s="181"/>
      <c r="J5887" s="181"/>
      <c r="K5887" s="625"/>
      <c r="L5887" s="181"/>
    </row>
    <row r="5888" spans="2:12" x14ac:dyDescent="0.25">
      <c r="B5888" s="624"/>
      <c r="C5888" s="181"/>
      <c r="D5888" s="181"/>
      <c r="E5888" s="181"/>
      <c r="F5888" s="181"/>
      <c r="G5888" s="181"/>
      <c r="H5888" s="181"/>
      <c r="I5888" s="181"/>
      <c r="J5888" s="181"/>
      <c r="K5888" s="625"/>
      <c r="L5888" s="181"/>
    </row>
    <row r="5889" spans="2:12" x14ac:dyDescent="0.25">
      <c r="B5889" s="624"/>
      <c r="C5889" s="181"/>
      <c r="D5889" s="181"/>
      <c r="E5889" s="181"/>
      <c r="F5889" s="181"/>
      <c r="G5889" s="181"/>
      <c r="H5889" s="181"/>
      <c r="I5889" s="181"/>
      <c r="J5889" s="181"/>
      <c r="K5889" s="625"/>
      <c r="L5889" s="181"/>
    </row>
    <row r="5890" spans="2:12" x14ac:dyDescent="0.25">
      <c r="B5890" s="624"/>
      <c r="C5890" s="181"/>
      <c r="D5890" s="181"/>
      <c r="E5890" s="181"/>
      <c r="F5890" s="181"/>
      <c r="G5890" s="181"/>
      <c r="H5890" s="181"/>
      <c r="I5890" s="181"/>
      <c r="J5890" s="181"/>
      <c r="K5890" s="625"/>
      <c r="L5890" s="181"/>
    </row>
    <row r="5891" spans="2:12" x14ac:dyDescent="0.25">
      <c r="B5891" s="624"/>
      <c r="C5891" s="181"/>
      <c r="D5891" s="181"/>
      <c r="E5891" s="181"/>
      <c r="F5891" s="181"/>
      <c r="G5891" s="181"/>
      <c r="H5891" s="181"/>
      <c r="I5891" s="181"/>
      <c r="J5891" s="181"/>
      <c r="K5891" s="625"/>
      <c r="L5891" s="181"/>
    </row>
    <row r="5892" spans="2:12" x14ac:dyDescent="0.25">
      <c r="B5892" s="624"/>
      <c r="C5892" s="181"/>
      <c r="D5892" s="181"/>
      <c r="E5892" s="181"/>
      <c r="F5892" s="181"/>
      <c r="G5892" s="181"/>
      <c r="H5892" s="181"/>
      <c r="I5892" s="181"/>
      <c r="J5892" s="181"/>
      <c r="K5892" s="625"/>
      <c r="L5892" s="181"/>
    </row>
    <row r="5893" spans="2:12" x14ac:dyDescent="0.25">
      <c r="B5893" s="624"/>
      <c r="C5893" s="181"/>
      <c r="D5893" s="181"/>
      <c r="E5893" s="181"/>
      <c r="F5893" s="181"/>
      <c r="G5893" s="181"/>
      <c r="H5893" s="181"/>
      <c r="I5893" s="181"/>
      <c r="J5893" s="181"/>
      <c r="K5893" s="625"/>
      <c r="L5893" s="181"/>
    </row>
    <row r="5894" spans="2:12" x14ac:dyDescent="0.25">
      <c r="B5894" s="624"/>
      <c r="C5894" s="181"/>
      <c r="D5894" s="181"/>
      <c r="E5894" s="181"/>
      <c r="F5894" s="181"/>
      <c r="G5894" s="181"/>
      <c r="H5894" s="181"/>
      <c r="I5894" s="181"/>
      <c r="J5894" s="181"/>
      <c r="K5894" s="625"/>
      <c r="L5894" s="181"/>
    </row>
    <row r="5895" spans="2:12" x14ac:dyDescent="0.25">
      <c r="B5895" s="624"/>
      <c r="C5895" s="181"/>
      <c r="D5895" s="181"/>
      <c r="E5895" s="181"/>
      <c r="F5895" s="181"/>
      <c r="G5895" s="181"/>
      <c r="H5895" s="181"/>
      <c r="I5895" s="181"/>
      <c r="J5895" s="181"/>
      <c r="K5895" s="625"/>
      <c r="L5895" s="181"/>
    </row>
    <row r="5896" spans="2:12" x14ac:dyDescent="0.25">
      <c r="B5896" s="624"/>
      <c r="C5896" s="181"/>
      <c r="D5896" s="181"/>
      <c r="E5896" s="181"/>
      <c r="F5896" s="181"/>
      <c r="G5896" s="181"/>
      <c r="H5896" s="181"/>
      <c r="I5896" s="181"/>
      <c r="J5896" s="181"/>
      <c r="K5896" s="625"/>
      <c r="L5896" s="181"/>
    </row>
    <row r="5897" spans="2:12" x14ac:dyDescent="0.25">
      <c r="B5897" s="624"/>
      <c r="C5897" s="181"/>
      <c r="D5897" s="181"/>
      <c r="E5897" s="181"/>
      <c r="F5897" s="181"/>
      <c r="G5897" s="181"/>
      <c r="H5897" s="181"/>
      <c r="I5897" s="181"/>
      <c r="J5897" s="181"/>
      <c r="K5897" s="625"/>
      <c r="L5897" s="181"/>
    </row>
    <row r="5898" spans="2:12" x14ac:dyDescent="0.25">
      <c r="B5898" s="624"/>
      <c r="C5898" s="181"/>
      <c r="D5898" s="181"/>
      <c r="E5898" s="181"/>
      <c r="F5898" s="181"/>
      <c r="G5898" s="181"/>
      <c r="H5898" s="181"/>
      <c r="I5898" s="181"/>
      <c r="J5898" s="181"/>
      <c r="K5898" s="625"/>
      <c r="L5898" s="181"/>
    </row>
    <row r="5899" spans="2:12" x14ac:dyDescent="0.25">
      <c r="B5899" s="624"/>
      <c r="C5899" s="181"/>
      <c r="D5899" s="181"/>
      <c r="E5899" s="181"/>
      <c r="F5899" s="181"/>
      <c r="G5899" s="181"/>
      <c r="H5899" s="181"/>
      <c r="I5899" s="181"/>
      <c r="J5899" s="181"/>
      <c r="K5899" s="625"/>
      <c r="L5899" s="181"/>
    </row>
    <row r="5900" spans="2:12" x14ac:dyDescent="0.25">
      <c r="B5900" s="624"/>
      <c r="C5900" s="181"/>
      <c r="D5900" s="181"/>
      <c r="E5900" s="181"/>
      <c r="F5900" s="181"/>
      <c r="G5900" s="181"/>
      <c r="H5900" s="181"/>
      <c r="I5900" s="181"/>
      <c r="J5900" s="181"/>
      <c r="K5900" s="625"/>
      <c r="L5900" s="181"/>
    </row>
    <row r="5901" spans="2:12" x14ac:dyDescent="0.25">
      <c r="B5901" s="624"/>
      <c r="C5901" s="181"/>
      <c r="D5901" s="181"/>
      <c r="E5901" s="181"/>
      <c r="F5901" s="181"/>
      <c r="G5901" s="181"/>
      <c r="H5901" s="181"/>
      <c r="I5901" s="181"/>
      <c r="J5901" s="181"/>
      <c r="K5901" s="625"/>
      <c r="L5901" s="181"/>
    </row>
    <row r="5902" spans="2:12" x14ac:dyDescent="0.25">
      <c r="B5902" s="624"/>
      <c r="C5902" s="181"/>
      <c r="D5902" s="181"/>
      <c r="E5902" s="181"/>
      <c r="F5902" s="181"/>
      <c r="G5902" s="181"/>
      <c r="H5902" s="181"/>
      <c r="I5902" s="181"/>
      <c r="J5902" s="181"/>
      <c r="K5902" s="625"/>
      <c r="L5902" s="181"/>
    </row>
    <row r="5903" spans="2:12" x14ac:dyDescent="0.25">
      <c r="B5903" s="624"/>
      <c r="C5903" s="181"/>
      <c r="D5903" s="181"/>
      <c r="E5903" s="181"/>
      <c r="F5903" s="181"/>
      <c r="G5903" s="181"/>
      <c r="H5903" s="181"/>
      <c r="I5903" s="181"/>
      <c r="J5903" s="181"/>
      <c r="K5903" s="625"/>
      <c r="L5903" s="181"/>
    </row>
    <row r="5904" spans="2:12" x14ac:dyDescent="0.25">
      <c r="B5904" s="624"/>
      <c r="C5904" s="181"/>
      <c r="D5904" s="181"/>
      <c r="E5904" s="181"/>
      <c r="F5904" s="181"/>
      <c r="G5904" s="181"/>
      <c r="H5904" s="181"/>
      <c r="I5904" s="181"/>
      <c r="J5904" s="181"/>
      <c r="K5904" s="625"/>
      <c r="L5904" s="181"/>
    </row>
    <row r="5905" spans="2:12" x14ac:dyDescent="0.25">
      <c r="B5905" s="624"/>
      <c r="C5905" s="181"/>
      <c r="D5905" s="181"/>
      <c r="E5905" s="181"/>
      <c r="F5905" s="181"/>
      <c r="G5905" s="181"/>
      <c r="H5905" s="181"/>
      <c r="I5905" s="181"/>
      <c r="J5905" s="181"/>
      <c r="K5905" s="625"/>
      <c r="L5905" s="181"/>
    </row>
    <row r="5906" spans="2:12" x14ac:dyDescent="0.25">
      <c r="B5906" s="624"/>
      <c r="C5906" s="181"/>
      <c r="D5906" s="181"/>
      <c r="E5906" s="181"/>
      <c r="F5906" s="181"/>
      <c r="G5906" s="181"/>
      <c r="H5906" s="181"/>
      <c r="I5906" s="181"/>
      <c r="J5906" s="181"/>
      <c r="K5906" s="625"/>
      <c r="L5906" s="181"/>
    </row>
    <row r="5907" spans="2:12" x14ac:dyDescent="0.25">
      <c r="B5907" s="624"/>
      <c r="C5907" s="181"/>
      <c r="D5907" s="181"/>
      <c r="E5907" s="181"/>
      <c r="F5907" s="181"/>
      <c r="G5907" s="181"/>
      <c r="H5907" s="181"/>
      <c r="I5907" s="181"/>
      <c r="J5907" s="181"/>
      <c r="K5907" s="625"/>
      <c r="L5907" s="181"/>
    </row>
    <row r="5908" spans="2:12" x14ac:dyDescent="0.25">
      <c r="B5908" s="624"/>
      <c r="C5908" s="181"/>
      <c r="D5908" s="181"/>
      <c r="E5908" s="181"/>
      <c r="F5908" s="181"/>
      <c r="G5908" s="181"/>
      <c r="H5908" s="181"/>
      <c r="I5908" s="181"/>
      <c r="J5908" s="181"/>
      <c r="K5908" s="625"/>
      <c r="L5908" s="181"/>
    </row>
    <row r="5909" spans="2:12" x14ac:dyDescent="0.25">
      <c r="B5909" s="624"/>
      <c r="C5909" s="181"/>
      <c r="D5909" s="181"/>
      <c r="E5909" s="181"/>
      <c r="F5909" s="181"/>
      <c r="G5909" s="181"/>
      <c r="H5909" s="181"/>
      <c r="I5909" s="181"/>
      <c r="J5909" s="181"/>
      <c r="K5909" s="625"/>
      <c r="L5909" s="181"/>
    </row>
    <row r="5910" spans="2:12" x14ac:dyDescent="0.25">
      <c r="B5910" s="624"/>
      <c r="C5910" s="181"/>
      <c r="D5910" s="181"/>
      <c r="E5910" s="181"/>
      <c r="F5910" s="181"/>
      <c r="G5910" s="181"/>
      <c r="H5910" s="181"/>
      <c r="I5910" s="181"/>
      <c r="J5910" s="181"/>
      <c r="K5910" s="625"/>
      <c r="L5910" s="181"/>
    </row>
    <row r="5911" spans="2:12" x14ac:dyDescent="0.25">
      <c r="B5911" s="624"/>
      <c r="C5911" s="181"/>
      <c r="D5911" s="181"/>
      <c r="E5911" s="181"/>
      <c r="F5911" s="181"/>
      <c r="G5911" s="181"/>
      <c r="H5911" s="181"/>
      <c r="I5911" s="181"/>
      <c r="J5911" s="181"/>
      <c r="K5911" s="625"/>
      <c r="L5911" s="181"/>
    </row>
    <row r="5912" spans="2:12" x14ac:dyDescent="0.25">
      <c r="B5912" s="624"/>
      <c r="C5912" s="181"/>
      <c r="D5912" s="181"/>
      <c r="E5912" s="181"/>
      <c r="F5912" s="181"/>
      <c r="G5912" s="181"/>
      <c r="H5912" s="181"/>
      <c r="I5912" s="181"/>
      <c r="J5912" s="181"/>
      <c r="K5912" s="625"/>
      <c r="L5912" s="181"/>
    </row>
    <row r="5913" spans="2:12" x14ac:dyDescent="0.25">
      <c r="B5913" s="624"/>
      <c r="C5913" s="181"/>
      <c r="D5913" s="181"/>
      <c r="E5913" s="181"/>
      <c r="F5913" s="181"/>
      <c r="G5913" s="181"/>
      <c r="H5913" s="181"/>
      <c r="I5913" s="181"/>
      <c r="J5913" s="181"/>
      <c r="K5913" s="625"/>
      <c r="L5913" s="181"/>
    </row>
    <row r="5914" spans="2:12" x14ac:dyDescent="0.25">
      <c r="B5914" s="624"/>
      <c r="C5914" s="181"/>
      <c r="D5914" s="181"/>
      <c r="E5914" s="181"/>
      <c r="F5914" s="181"/>
      <c r="G5914" s="181"/>
      <c r="H5914" s="181"/>
      <c r="I5914" s="181"/>
      <c r="J5914" s="181"/>
      <c r="K5914" s="625"/>
      <c r="L5914" s="181"/>
    </row>
    <row r="5915" spans="2:12" x14ac:dyDescent="0.25">
      <c r="B5915" s="624"/>
      <c r="C5915" s="181"/>
      <c r="D5915" s="181"/>
      <c r="E5915" s="181"/>
      <c r="F5915" s="181"/>
      <c r="G5915" s="181"/>
      <c r="H5915" s="181"/>
      <c r="I5915" s="181"/>
      <c r="J5915" s="181"/>
      <c r="K5915" s="625"/>
      <c r="L5915" s="181"/>
    </row>
    <row r="5916" spans="2:12" x14ac:dyDescent="0.25">
      <c r="B5916" s="624"/>
      <c r="C5916" s="181"/>
      <c r="D5916" s="181"/>
      <c r="E5916" s="181"/>
      <c r="F5916" s="181"/>
      <c r="G5916" s="181"/>
      <c r="H5916" s="181"/>
      <c r="I5916" s="181"/>
      <c r="J5916" s="181"/>
      <c r="K5916" s="625"/>
      <c r="L5916" s="181"/>
    </row>
    <row r="5917" spans="2:12" x14ac:dyDescent="0.25">
      <c r="B5917" s="624"/>
      <c r="C5917" s="181"/>
      <c r="D5917" s="181"/>
      <c r="E5917" s="181"/>
      <c r="F5917" s="181"/>
      <c r="G5917" s="181"/>
      <c r="H5917" s="181"/>
      <c r="I5917" s="181"/>
      <c r="J5917" s="181"/>
      <c r="K5917" s="625"/>
      <c r="L5917" s="181"/>
    </row>
    <row r="5918" spans="2:12" x14ac:dyDescent="0.25">
      <c r="B5918" s="624"/>
      <c r="C5918" s="181"/>
      <c r="D5918" s="181"/>
      <c r="E5918" s="181"/>
      <c r="F5918" s="181"/>
      <c r="G5918" s="181"/>
      <c r="H5918" s="181"/>
      <c r="I5918" s="181"/>
      <c r="J5918" s="181"/>
      <c r="K5918" s="625"/>
      <c r="L5918" s="181"/>
    </row>
    <row r="5919" spans="2:12" x14ac:dyDescent="0.25">
      <c r="B5919" s="624"/>
      <c r="C5919" s="181"/>
      <c r="D5919" s="181"/>
      <c r="E5919" s="181"/>
      <c r="F5919" s="181"/>
      <c r="G5919" s="181"/>
      <c r="H5919" s="181"/>
      <c r="I5919" s="181"/>
      <c r="J5919" s="181"/>
      <c r="K5919" s="625"/>
      <c r="L5919" s="181"/>
    </row>
    <row r="5920" spans="2:12" x14ac:dyDescent="0.25">
      <c r="B5920" s="624"/>
      <c r="C5920" s="181"/>
      <c r="D5920" s="181"/>
      <c r="E5920" s="181"/>
      <c r="F5920" s="181"/>
      <c r="G5920" s="181"/>
      <c r="H5920" s="181"/>
      <c r="I5920" s="181"/>
      <c r="J5920" s="181"/>
      <c r="K5920" s="625"/>
      <c r="L5920" s="181"/>
    </row>
    <row r="5921" spans="2:12" x14ac:dyDescent="0.25">
      <c r="B5921" s="624"/>
      <c r="C5921" s="181"/>
      <c r="D5921" s="181"/>
      <c r="E5921" s="181"/>
      <c r="F5921" s="181"/>
      <c r="G5921" s="181"/>
      <c r="H5921" s="181"/>
      <c r="I5921" s="181"/>
      <c r="J5921" s="181"/>
      <c r="K5921" s="625"/>
      <c r="L5921" s="181"/>
    </row>
    <row r="5922" spans="2:12" x14ac:dyDescent="0.25">
      <c r="B5922" s="624"/>
      <c r="C5922" s="181"/>
      <c r="D5922" s="181"/>
      <c r="E5922" s="181"/>
      <c r="F5922" s="181"/>
      <c r="G5922" s="181"/>
      <c r="H5922" s="181"/>
      <c r="I5922" s="181"/>
      <c r="J5922" s="181"/>
      <c r="K5922" s="625"/>
      <c r="L5922" s="181"/>
    </row>
    <row r="5923" spans="2:12" x14ac:dyDescent="0.25">
      <c r="B5923" s="624"/>
      <c r="C5923" s="181"/>
      <c r="D5923" s="181"/>
      <c r="E5923" s="181"/>
      <c r="F5923" s="181"/>
      <c r="G5923" s="181"/>
      <c r="H5923" s="181"/>
      <c r="I5923" s="181"/>
      <c r="J5923" s="181"/>
      <c r="K5923" s="625"/>
      <c r="L5923" s="181"/>
    </row>
    <row r="5924" spans="2:12" x14ac:dyDescent="0.25">
      <c r="B5924" s="624"/>
      <c r="C5924" s="181"/>
      <c r="D5924" s="181"/>
      <c r="E5924" s="181"/>
      <c r="F5924" s="181"/>
      <c r="G5924" s="181"/>
      <c r="H5924" s="181"/>
      <c r="I5924" s="181"/>
      <c r="J5924" s="181"/>
      <c r="K5924" s="625"/>
      <c r="L5924" s="181"/>
    </row>
    <row r="5925" spans="2:12" x14ac:dyDescent="0.25">
      <c r="B5925" s="624"/>
      <c r="C5925" s="181"/>
      <c r="D5925" s="181"/>
      <c r="E5925" s="181"/>
      <c r="F5925" s="181"/>
      <c r="G5925" s="181"/>
      <c r="H5925" s="181"/>
      <c r="I5925" s="181"/>
      <c r="J5925" s="181"/>
      <c r="K5925" s="625"/>
      <c r="L5925" s="181"/>
    </row>
    <row r="5926" spans="2:12" x14ac:dyDescent="0.25">
      <c r="B5926" s="624"/>
      <c r="C5926" s="181"/>
      <c r="D5926" s="181"/>
      <c r="E5926" s="181"/>
      <c r="F5926" s="181"/>
      <c r="G5926" s="181"/>
      <c r="H5926" s="181"/>
      <c r="I5926" s="181"/>
      <c r="J5926" s="181"/>
      <c r="K5926" s="625"/>
      <c r="L5926" s="181"/>
    </row>
    <row r="5927" spans="2:12" x14ac:dyDescent="0.25">
      <c r="B5927" s="624"/>
      <c r="C5927" s="181"/>
      <c r="D5927" s="181"/>
      <c r="E5927" s="181"/>
      <c r="F5927" s="181"/>
      <c r="G5927" s="181"/>
      <c r="H5927" s="181"/>
      <c r="I5927" s="181"/>
      <c r="J5927" s="181"/>
      <c r="K5927" s="625"/>
      <c r="L5927" s="181"/>
    </row>
    <row r="5928" spans="2:12" x14ac:dyDescent="0.25">
      <c r="B5928" s="624"/>
      <c r="C5928" s="181"/>
      <c r="D5928" s="181"/>
      <c r="E5928" s="181"/>
      <c r="F5928" s="181"/>
      <c r="G5928" s="181"/>
      <c r="H5928" s="181"/>
      <c r="I5928" s="181"/>
      <c r="J5928" s="181"/>
      <c r="K5928" s="625"/>
      <c r="L5928" s="181"/>
    </row>
    <row r="5929" spans="2:12" x14ac:dyDescent="0.25">
      <c r="B5929" s="624"/>
      <c r="C5929" s="181"/>
      <c r="D5929" s="181"/>
      <c r="E5929" s="181"/>
      <c r="F5929" s="181"/>
      <c r="G5929" s="181"/>
      <c r="H5929" s="181"/>
      <c r="I5929" s="181"/>
      <c r="J5929" s="181"/>
      <c r="K5929" s="625"/>
      <c r="L5929" s="181"/>
    </row>
    <row r="5930" spans="2:12" x14ac:dyDescent="0.25">
      <c r="B5930" s="624"/>
      <c r="C5930" s="181"/>
      <c r="D5930" s="181"/>
      <c r="E5930" s="181"/>
      <c r="F5930" s="181"/>
      <c r="G5930" s="181"/>
      <c r="H5930" s="181"/>
      <c r="I5930" s="181"/>
      <c r="J5930" s="181"/>
      <c r="K5930" s="625"/>
      <c r="L5930" s="181"/>
    </row>
    <row r="5931" spans="2:12" x14ac:dyDescent="0.25">
      <c r="B5931" s="624"/>
      <c r="C5931" s="181"/>
      <c r="D5931" s="181"/>
      <c r="E5931" s="181"/>
      <c r="F5931" s="181"/>
      <c r="G5931" s="181"/>
      <c r="H5931" s="181"/>
      <c r="I5931" s="181"/>
      <c r="J5931" s="181"/>
      <c r="K5931" s="625"/>
      <c r="L5931" s="181"/>
    </row>
    <row r="5932" spans="2:12" x14ac:dyDescent="0.25">
      <c r="B5932" s="624"/>
      <c r="C5932" s="181"/>
      <c r="D5932" s="181"/>
      <c r="E5932" s="181"/>
      <c r="F5932" s="181"/>
      <c r="G5932" s="181"/>
      <c r="H5932" s="181"/>
      <c r="I5932" s="181"/>
      <c r="J5932" s="181"/>
      <c r="K5932" s="625"/>
      <c r="L5932" s="181"/>
    </row>
    <row r="5933" spans="2:12" x14ac:dyDescent="0.25">
      <c r="B5933" s="624"/>
      <c r="C5933" s="181"/>
      <c r="D5933" s="181"/>
      <c r="E5933" s="181"/>
      <c r="F5933" s="181"/>
      <c r="G5933" s="181"/>
      <c r="H5933" s="181"/>
      <c r="I5933" s="181"/>
      <c r="J5933" s="181"/>
      <c r="K5933" s="625"/>
      <c r="L5933" s="181"/>
    </row>
    <row r="5934" spans="2:12" x14ac:dyDescent="0.25">
      <c r="B5934" s="624"/>
      <c r="C5934" s="181"/>
      <c r="D5934" s="181"/>
      <c r="E5934" s="181"/>
      <c r="F5934" s="181"/>
      <c r="G5934" s="181"/>
      <c r="H5934" s="181"/>
      <c r="I5934" s="181"/>
      <c r="J5934" s="181"/>
      <c r="K5934" s="625"/>
      <c r="L5934" s="181"/>
    </row>
    <row r="5935" spans="2:12" x14ac:dyDescent="0.25">
      <c r="B5935" s="624"/>
      <c r="C5935" s="181"/>
      <c r="D5935" s="181"/>
      <c r="E5935" s="181"/>
      <c r="F5935" s="181"/>
      <c r="G5935" s="181"/>
      <c r="H5935" s="181"/>
      <c r="I5935" s="181"/>
      <c r="J5935" s="181"/>
      <c r="K5935" s="625"/>
      <c r="L5935" s="181"/>
    </row>
    <row r="5936" spans="2:12" x14ac:dyDescent="0.25">
      <c r="B5936" s="624"/>
      <c r="C5936" s="181"/>
      <c r="D5936" s="181"/>
      <c r="E5936" s="181"/>
      <c r="F5936" s="181"/>
      <c r="G5936" s="181"/>
      <c r="H5936" s="181"/>
      <c r="I5936" s="181"/>
      <c r="J5936" s="181"/>
      <c r="K5936" s="625"/>
      <c r="L5936" s="181"/>
    </row>
    <row r="5937" spans="2:12" x14ac:dyDescent="0.25">
      <c r="B5937" s="624"/>
      <c r="C5937" s="181"/>
      <c r="D5937" s="181"/>
      <c r="E5937" s="181"/>
      <c r="F5937" s="181"/>
      <c r="G5937" s="181"/>
      <c r="H5937" s="181"/>
      <c r="I5937" s="181"/>
      <c r="J5937" s="181"/>
      <c r="K5937" s="625"/>
      <c r="L5937" s="181"/>
    </row>
    <row r="5938" spans="2:12" x14ac:dyDescent="0.25">
      <c r="B5938" s="624"/>
      <c r="C5938" s="181"/>
      <c r="D5938" s="181"/>
      <c r="E5938" s="181"/>
      <c r="F5938" s="181"/>
      <c r="G5938" s="181"/>
      <c r="H5938" s="181"/>
      <c r="I5938" s="181"/>
      <c r="J5938" s="181"/>
      <c r="K5938" s="625"/>
      <c r="L5938" s="181"/>
    </row>
    <row r="5939" spans="2:12" x14ac:dyDescent="0.25">
      <c r="B5939" s="624"/>
      <c r="C5939" s="181"/>
      <c r="D5939" s="181"/>
      <c r="E5939" s="181"/>
      <c r="F5939" s="181"/>
      <c r="G5939" s="181"/>
      <c r="H5939" s="181"/>
      <c r="I5939" s="181"/>
      <c r="J5939" s="181"/>
      <c r="K5939" s="625"/>
      <c r="L5939" s="181"/>
    </row>
    <row r="5940" spans="2:12" x14ac:dyDescent="0.25">
      <c r="B5940" s="624"/>
      <c r="C5940" s="181"/>
      <c r="D5940" s="181"/>
      <c r="E5940" s="181"/>
      <c r="F5940" s="181"/>
      <c r="G5940" s="181"/>
      <c r="H5940" s="181"/>
      <c r="I5940" s="181"/>
      <c r="J5940" s="181"/>
      <c r="K5940" s="625"/>
      <c r="L5940" s="181"/>
    </row>
    <row r="5941" spans="2:12" x14ac:dyDescent="0.25">
      <c r="B5941" s="624"/>
      <c r="C5941" s="181"/>
      <c r="D5941" s="181"/>
      <c r="E5941" s="181"/>
      <c r="F5941" s="181"/>
      <c r="G5941" s="181"/>
      <c r="H5941" s="181"/>
      <c r="I5941" s="181"/>
      <c r="J5941" s="181"/>
      <c r="K5941" s="625"/>
      <c r="L5941" s="181"/>
    </row>
    <row r="5942" spans="2:12" x14ac:dyDescent="0.25">
      <c r="B5942" s="624"/>
      <c r="C5942" s="181"/>
      <c r="D5942" s="181"/>
      <c r="E5942" s="181"/>
      <c r="F5942" s="181"/>
      <c r="G5942" s="181"/>
      <c r="H5942" s="181"/>
      <c r="I5942" s="181"/>
      <c r="J5942" s="181"/>
      <c r="K5942" s="625"/>
      <c r="L5942" s="181"/>
    </row>
    <row r="5943" spans="2:12" ht="18.75" x14ac:dyDescent="0.3">
      <c r="B5943" s="181"/>
      <c r="C5943" s="598"/>
      <c r="D5943" s="96"/>
      <c r="E5943" s="181"/>
      <c r="F5943" s="181"/>
      <c r="G5943" s="181"/>
      <c r="H5943" s="181"/>
      <c r="I5943" s="181"/>
      <c r="J5943" s="181"/>
      <c r="K5943" s="516"/>
      <c r="L5943" s="516"/>
    </row>
    <row r="5944" spans="2:12" x14ac:dyDescent="0.25">
      <c r="B5944" s="624"/>
      <c r="C5944" s="181"/>
      <c r="D5944" s="181"/>
      <c r="E5944" s="181"/>
      <c r="F5944" s="181"/>
      <c r="G5944" s="181"/>
      <c r="H5944" s="181"/>
      <c r="I5944" s="181"/>
      <c r="J5944" s="181"/>
      <c r="K5944" s="625"/>
      <c r="L5944" s="181"/>
    </row>
    <row r="5945" spans="2:12" x14ac:dyDescent="0.25">
      <c r="B5945" s="624"/>
      <c r="C5945" s="181"/>
      <c r="D5945" s="181"/>
      <c r="E5945" s="181"/>
      <c r="F5945" s="181"/>
      <c r="G5945" s="181"/>
      <c r="H5945" s="181"/>
      <c r="I5945" s="181"/>
      <c r="J5945" s="181"/>
      <c r="K5945" s="625"/>
      <c r="L5945" s="181"/>
    </row>
    <row r="5946" spans="2:12" x14ac:dyDescent="0.25">
      <c r="B5946" s="624"/>
      <c r="C5946" s="181"/>
      <c r="D5946" s="181"/>
      <c r="E5946" s="181"/>
      <c r="F5946" s="181"/>
      <c r="G5946" s="181"/>
      <c r="H5946" s="181"/>
      <c r="I5946" s="181"/>
      <c r="J5946" s="181"/>
      <c r="K5946" s="625"/>
      <c r="L5946" s="181"/>
    </row>
    <row r="5947" spans="2:12" x14ac:dyDescent="0.25">
      <c r="B5947" s="624"/>
      <c r="C5947" s="181"/>
      <c r="D5947" s="181"/>
      <c r="E5947" s="181"/>
      <c r="F5947" s="181"/>
      <c r="G5947" s="181"/>
      <c r="H5947" s="181"/>
      <c r="I5947" s="181"/>
      <c r="J5947" s="181"/>
      <c r="K5947" s="625"/>
      <c r="L5947" s="181"/>
    </row>
    <row r="5948" spans="2:12" x14ac:dyDescent="0.25">
      <c r="B5948" s="624"/>
      <c r="C5948" s="181"/>
      <c r="D5948" s="181"/>
      <c r="E5948" s="181"/>
      <c r="F5948" s="181"/>
      <c r="G5948" s="181"/>
      <c r="H5948" s="181"/>
      <c r="I5948" s="181"/>
      <c r="J5948" s="181"/>
      <c r="K5948" s="625"/>
      <c r="L5948" s="181"/>
    </row>
    <row r="5949" spans="2:12" x14ac:dyDescent="0.25">
      <c r="B5949" s="624"/>
      <c r="C5949" s="181"/>
      <c r="D5949" s="181"/>
      <c r="E5949" s="181"/>
      <c r="F5949" s="181"/>
      <c r="G5949" s="181"/>
      <c r="H5949" s="181"/>
      <c r="I5949" s="181"/>
      <c r="J5949" s="181"/>
      <c r="K5949" s="625"/>
      <c r="L5949" s="181"/>
    </row>
    <row r="5950" spans="2:12" x14ac:dyDescent="0.25">
      <c r="B5950" s="624"/>
      <c r="C5950" s="181"/>
      <c r="D5950" s="181"/>
      <c r="E5950" s="181"/>
      <c r="F5950" s="181"/>
      <c r="G5950" s="181"/>
      <c r="H5950" s="181"/>
      <c r="I5950" s="181"/>
      <c r="J5950" s="181"/>
      <c r="K5950" s="625"/>
      <c r="L5950" s="181"/>
    </row>
    <row r="5951" spans="2:12" x14ac:dyDescent="0.25">
      <c r="B5951" s="624"/>
      <c r="C5951" s="181"/>
      <c r="D5951" s="181"/>
      <c r="E5951" s="181"/>
      <c r="F5951" s="181"/>
      <c r="G5951" s="181"/>
      <c r="H5951" s="181"/>
      <c r="I5951" s="181"/>
      <c r="J5951" s="181"/>
      <c r="K5951" s="625"/>
      <c r="L5951" s="181"/>
    </row>
    <row r="5952" spans="2:12" x14ac:dyDescent="0.25">
      <c r="B5952" s="624"/>
      <c r="C5952" s="181"/>
      <c r="D5952" s="181"/>
      <c r="E5952" s="181"/>
      <c r="F5952" s="181"/>
      <c r="G5952" s="181"/>
      <c r="H5952" s="181"/>
      <c r="I5952" s="181"/>
      <c r="J5952" s="181"/>
      <c r="K5952" s="625"/>
      <c r="L5952" s="181"/>
    </row>
    <row r="5953" spans="2:12" x14ac:dyDescent="0.25">
      <c r="B5953" s="624"/>
      <c r="C5953" s="181"/>
      <c r="D5953" s="181"/>
      <c r="E5953" s="181"/>
      <c r="F5953" s="181"/>
      <c r="G5953" s="181"/>
      <c r="H5953" s="181"/>
      <c r="I5953" s="181"/>
      <c r="J5953" s="181"/>
      <c r="K5953" s="625"/>
      <c r="L5953" s="181"/>
    </row>
    <row r="5954" spans="2:12" x14ac:dyDescent="0.25">
      <c r="B5954" s="624"/>
      <c r="C5954" s="181"/>
      <c r="D5954" s="181"/>
      <c r="E5954" s="181"/>
      <c r="F5954" s="181"/>
      <c r="G5954" s="181"/>
      <c r="H5954" s="181"/>
      <c r="I5954" s="181"/>
      <c r="J5954" s="181"/>
      <c r="K5954" s="625"/>
      <c r="L5954" s="181"/>
    </row>
    <row r="5955" spans="2:12" x14ac:dyDescent="0.25">
      <c r="B5955" s="624"/>
      <c r="C5955" s="181"/>
      <c r="D5955" s="181"/>
      <c r="E5955" s="181"/>
      <c r="F5955" s="181"/>
      <c r="G5955" s="181"/>
      <c r="H5955" s="181"/>
      <c r="I5955" s="181"/>
      <c r="J5955" s="181"/>
      <c r="K5955" s="625"/>
      <c r="L5955" s="181"/>
    </row>
    <row r="5956" spans="2:12" x14ac:dyDescent="0.25">
      <c r="B5956" s="624"/>
      <c r="C5956" s="181"/>
      <c r="D5956" s="181"/>
      <c r="E5956" s="181"/>
      <c r="F5956" s="181"/>
      <c r="G5956" s="181"/>
      <c r="H5956" s="181"/>
      <c r="I5956" s="181"/>
      <c r="J5956" s="181"/>
      <c r="K5956" s="625"/>
      <c r="L5956" s="181"/>
    </row>
    <row r="5957" spans="2:12" x14ac:dyDescent="0.25">
      <c r="B5957" s="624"/>
      <c r="C5957" s="181"/>
      <c r="D5957" s="181"/>
      <c r="E5957" s="181"/>
      <c r="F5957" s="181"/>
      <c r="G5957" s="181"/>
      <c r="H5957" s="181"/>
      <c r="I5957" s="181"/>
      <c r="J5957" s="181"/>
      <c r="K5957" s="625"/>
      <c r="L5957" s="181"/>
    </row>
    <row r="5958" spans="2:12" x14ac:dyDescent="0.25">
      <c r="B5958" s="624"/>
      <c r="C5958" s="181"/>
      <c r="D5958" s="181"/>
      <c r="E5958" s="181"/>
      <c r="F5958" s="181"/>
      <c r="G5958" s="181"/>
      <c r="H5958" s="181"/>
      <c r="I5958" s="181"/>
      <c r="J5958" s="181"/>
      <c r="K5958" s="625"/>
      <c r="L5958" s="181"/>
    </row>
    <row r="5959" spans="2:12" x14ac:dyDescent="0.25">
      <c r="B5959" s="624"/>
      <c r="C5959" s="181"/>
      <c r="D5959" s="181"/>
      <c r="E5959" s="181"/>
      <c r="F5959" s="181"/>
      <c r="G5959" s="181"/>
      <c r="H5959" s="181"/>
      <c r="I5959" s="181"/>
      <c r="J5959" s="181"/>
      <c r="K5959" s="625"/>
      <c r="L5959" s="181"/>
    </row>
    <row r="5960" spans="2:12" x14ac:dyDescent="0.25">
      <c r="B5960" s="624"/>
      <c r="C5960" s="181"/>
      <c r="D5960" s="181"/>
      <c r="E5960" s="181"/>
      <c r="F5960" s="181"/>
      <c r="G5960" s="181"/>
      <c r="H5960" s="181"/>
      <c r="I5960" s="181"/>
      <c r="J5960" s="181"/>
      <c r="K5960" s="625"/>
      <c r="L5960" s="181"/>
    </row>
    <row r="5961" spans="2:12" x14ac:dyDescent="0.25">
      <c r="B5961" s="624"/>
      <c r="C5961" s="181"/>
      <c r="D5961" s="181"/>
      <c r="E5961" s="181"/>
      <c r="F5961" s="181"/>
      <c r="G5961" s="181"/>
      <c r="H5961" s="181"/>
      <c r="I5961" s="181"/>
      <c r="J5961" s="181"/>
      <c r="K5961" s="625"/>
      <c r="L5961" s="181"/>
    </row>
    <row r="5962" spans="2:12" ht="18.75" x14ac:dyDescent="0.3">
      <c r="B5962" s="181"/>
      <c r="C5962" s="598"/>
      <c r="D5962" s="96"/>
      <c r="E5962" s="181"/>
      <c r="F5962" s="181"/>
      <c r="G5962" s="181"/>
      <c r="H5962" s="181"/>
      <c r="I5962" s="181"/>
      <c r="J5962" s="181"/>
      <c r="K5962" s="516"/>
      <c r="L5962" s="516"/>
    </row>
    <row r="5963" spans="2:12" x14ac:dyDescent="0.25">
      <c r="B5963" s="624"/>
      <c r="C5963" s="181"/>
      <c r="D5963" s="181"/>
      <c r="E5963" s="181"/>
      <c r="F5963" s="181"/>
      <c r="G5963" s="181"/>
      <c r="H5963" s="181"/>
      <c r="I5963" s="181"/>
      <c r="J5963" s="181"/>
      <c r="K5963" s="625"/>
      <c r="L5963" s="181"/>
    </row>
    <row r="5964" spans="2:12" x14ac:dyDescent="0.25">
      <c r="B5964" s="624"/>
      <c r="C5964" s="181"/>
      <c r="D5964" s="181"/>
      <c r="E5964" s="181"/>
      <c r="F5964" s="181"/>
      <c r="G5964" s="181"/>
      <c r="H5964" s="181"/>
      <c r="I5964" s="181"/>
      <c r="J5964" s="181"/>
      <c r="K5964" s="625"/>
      <c r="L5964" s="181"/>
    </row>
    <row r="5965" spans="2:12" x14ac:dyDescent="0.25">
      <c r="B5965" s="624"/>
      <c r="C5965" s="181"/>
      <c r="D5965" s="181"/>
      <c r="E5965" s="181"/>
      <c r="F5965" s="181"/>
      <c r="G5965" s="181"/>
      <c r="H5965" s="181"/>
      <c r="I5965" s="181"/>
      <c r="J5965" s="181"/>
      <c r="K5965" s="625"/>
      <c r="L5965" s="181"/>
    </row>
    <row r="5966" spans="2:12" x14ac:dyDescent="0.25">
      <c r="B5966" s="624"/>
      <c r="C5966" s="181"/>
      <c r="D5966" s="181"/>
      <c r="E5966" s="181"/>
      <c r="F5966" s="181"/>
      <c r="G5966" s="181"/>
      <c r="H5966" s="181"/>
      <c r="I5966" s="181"/>
      <c r="J5966" s="181"/>
      <c r="K5966" s="625"/>
      <c r="L5966" s="181"/>
    </row>
    <row r="5967" spans="2:12" x14ac:dyDescent="0.25">
      <c r="B5967" s="624"/>
      <c r="C5967" s="181"/>
      <c r="D5967" s="181"/>
      <c r="E5967" s="181"/>
      <c r="F5967" s="181"/>
      <c r="G5967" s="181"/>
      <c r="H5967" s="181"/>
      <c r="I5967" s="181"/>
      <c r="J5967" s="181"/>
      <c r="K5967" s="625"/>
      <c r="L5967" s="181"/>
    </row>
    <row r="5968" spans="2:12" x14ac:dyDescent="0.25">
      <c r="B5968" s="624"/>
      <c r="C5968" s="181"/>
      <c r="D5968" s="181"/>
      <c r="E5968" s="181"/>
      <c r="F5968" s="181"/>
      <c r="G5968" s="181"/>
      <c r="H5968" s="181"/>
      <c r="I5968" s="181"/>
      <c r="J5968" s="181"/>
      <c r="K5968" s="625"/>
      <c r="L5968" s="181"/>
    </row>
    <row r="5969" spans="2:12" x14ac:dyDescent="0.25">
      <c r="B5969" s="624"/>
      <c r="C5969" s="181"/>
      <c r="D5969" s="181"/>
      <c r="E5969" s="181"/>
      <c r="F5969" s="181"/>
      <c r="G5969" s="181"/>
      <c r="H5969" s="181"/>
      <c r="I5969" s="181"/>
      <c r="J5969" s="181"/>
      <c r="K5969" s="625"/>
      <c r="L5969" s="181"/>
    </row>
    <row r="5970" spans="2:12" x14ac:dyDescent="0.25">
      <c r="B5970" s="624"/>
      <c r="C5970" s="181"/>
      <c r="D5970" s="181"/>
      <c r="E5970" s="181"/>
      <c r="F5970" s="181"/>
      <c r="G5970" s="181"/>
      <c r="H5970" s="181"/>
      <c r="I5970" s="181"/>
      <c r="J5970" s="181"/>
      <c r="K5970" s="625"/>
      <c r="L5970" s="181"/>
    </row>
    <row r="5971" spans="2:12" x14ac:dyDescent="0.25">
      <c r="B5971" s="624"/>
      <c r="C5971" s="181"/>
      <c r="D5971" s="181"/>
      <c r="E5971" s="181"/>
      <c r="F5971" s="181"/>
      <c r="G5971" s="181"/>
      <c r="H5971" s="181"/>
      <c r="I5971" s="181"/>
      <c r="J5971" s="181"/>
      <c r="K5971" s="625"/>
      <c r="L5971" s="181"/>
    </row>
    <row r="5972" spans="2:12" x14ac:dyDescent="0.25">
      <c r="B5972" s="624"/>
      <c r="C5972" s="181"/>
      <c r="D5972" s="181"/>
      <c r="E5972" s="181"/>
      <c r="F5972" s="181"/>
      <c r="G5972" s="181"/>
      <c r="H5972" s="181"/>
      <c r="I5972" s="181"/>
      <c r="J5972" s="181"/>
      <c r="K5972" s="625"/>
      <c r="L5972" s="181"/>
    </row>
    <row r="5973" spans="2:12" x14ac:dyDescent="0.25">
      <c r="B5973" s="624"/>
      <c r="C5973" s="181"/>
      <c r="D5973" s="181"/>
      <c r="E5973" s="181"/>
      <c r="F5973" s="181"/>
      <c r="G5973" s="181"/>
      <c r="H5973" s="181"/>
      <c r="I5973" s="181"/>
      <c r="J5973" s="181"/>
      <c r="K5973" s="625"/>
      <c r="L5973" s="181"/>
    </row>
    <row r="5974" spans="2:12" x14ac:dyDescent="0.25">
      <c r="B5974" s="624"/>
      <c r="C5974" s="181"/>
      <c r="D5974" s="181"/>
      <c r="E5974" s="181"/>
      <c r="F5974" s="181"/>
      <c r="G5974" s="181"/>
      <c r="H5974" s="181"/>
      <c r="I5974" s="181"/>
      <c r="J5974" s="181"/>
      <c r="K5974" s="625"/>
      <c r="L5974" s="181"/>
    </row>
    <row r="5975" spans="2:12" x14ac:dyDescent="0.25">
      <c r="B5975" s="624"/>
      <c r="C5975" s="181"/>
      <c r="D5975" s="181"/>
      <c r="E5975" s="181"/>
      <c r="F5975" s="181"/>
      <c r="G5975" s="181"/>
      <c r="H5975" s="181"/>
      <c r="I5975" s="181"/>
      <c r="J5975" s="181"/>
      <c r="K5975" s="625"/>
      <c r="L5975" s="181"/>
    </row>
    <row r="5976" spans="2:12" x14ac:dyDescent="0.25">
      <c r="B5976" s="624"/>
      <c r="C5976" s="181"/>
      <c r="D5976" s="181"/>
      <c r="E5976" s="181"/>
      <c r="F5976" s="181"/>
      <c r="G5976" s="181"/>
      <c r="H5976" s="181"/>
      <c r="I5976" s="181"/>
      <c r="J5976" s="181"/>
      <c r="K5976" s="625"/>
      <c r="L5976" s="181"/>
    </row>
    <row r="5977" spans="2:12" x14ac:dyDescent="0.25">
      <c r="B5977" s="624"/>
      <c r="C5977" s="181"/>
      <c r="D5977" s="181"/>
      <c r="E5977" s="181"/>
      <c r="F5977" s="181"/>
      <c r="G5977" s="181"/>
      <c r="H5977" s="181"/>
      <c r="I5977" s="181"/>
      <c r="J5977" s="181"/>
      <c r="K5977" s="625"/>
      <c r="L5977" s="181"/>
    </row>
    <row r="5978" spans="2:12" x14ac:dyDescent="0.25">
      <c r="B5978" s="624"/>
      <c r="C5978" s="181"/>
      <c r="D5978" s="181"/>
      <c r="E5978" s="181"/>
      <c r="F5978" s="181"/>
      <c r="G5978" s="181"/>
      <c r="H5978" s="181"/>
      <c r="I5978" s="181"/>
      <c r="J5978" s="181"/>
      <c r="K5978" s="625"/>
      <c r="L5978" s="181"/>
    </row>
    <row r="5979" spans="2:12" x14ac:dyDescent="0.25">
      <c r="B5979" s="624"/>
      <c r="C5979" s="181"/>
      <c r="D5979" s="181"/>
      <c r="E5979" s="181"/>
      <c r="F5979" s="181"/>
      <c r="G5979" s="181"/>
      <c r="H5979" s="181"/>
      <c r="I5979" s="181"/>
      <c r="J5979" s="181"/>
      <c r="K5979" s="625"/>
      <c r="L5979" s="181"/>
    </row>
    <row r="5980" spans="2:12" x14ac:dyDescent="0.25">
      <c r="B5980" s="624"/>
      <c r="C5980" s="181"/>
      <c r="D5980" s="181"/>
      <c r="E5980" s="181"/>
      <c r="F5980" s="181"/>
      <c r="G5980" s="181"/>
      <c r="H5980" s="181"/>
      <c r="I5980" s="181"/>
      <c r="J5980" s="181"/>
      <c r="K5980" s="625"/>
      <c r="L5980" s="181"/>
    </row>
    <row r="5981" spans="2:12" x14ac:dyDescent="0.25">
      <c r="B5981" s="624"/>
      <c r="C5981" s="181"/>
      <c r="D5981" s="181"/>
      <c r="E5981" s="181"/>
      <c r="F5981" s="181"/>
      <c r="G5981" s="181"/>
      <c r="H5981" s="181"/>
      <c r="I5981" s="181"/>
      <c r="J5981" s="181"/>
      <c r="K5981" s="625"/>
      <c r="L5981" s="181"/>
    </row>
    <row r="5982" spans="2:12" x14ac:dyDescent="0.25">
      <c r="B5982" s="624"/>
      <c r="C5982" s="181"/>
      <c r="D5982" s="181"/>
      <c r="E5982" s="181"/>
      <c r="F5982" s="181"/>
      <c r="G5982" s="181"/>
      <c r="H5982" s="181"/>
      <c r="I5982" s="181"/>
      <c r="J5982" s="181"/>
      <c r="K5982" s="625"/>
      <c r="L5982" s="181"/>
    </row>
    <row r="5983" spans="2:12" x14ac:dyDescent="0.25">
      <c r="B5983" s="624"/>
      <c r="C5983" s="181"/>
      <c r="D5983" s="181"/>
      <c r="E5983" s="181"/>
      <c r="F5983" s="181"/>
      <c r="G5983" s="181"/>
      <c r="H5983" s="181"/>
      <c r="I5983" s="181"/>
      <c r="J5983" s="181"/>
      <c r="K5983" s="625"/>
      <c r="L5983" s="181"/>
    </row>
    <row r="5984" spans="2:12" x14ac:dyDescent="0.25">
      <c r="B5984" s="624"/>
      <c r="C5984" s="181"/>
      <c r="D5984" s="181"/>
      <c r="E5984" s="181"/>
      <c r="F5984" s="181"/>
      <c r="G5984" s="181"/>
      <c r="H5984" s="181"/>
      <c r="I5984" s="181"/>
      <c r="J5984" s="181"/>
      <c r="K5984" s="625"/>
      <c r="L5984" s="181"/>
    </row>
    <row r="5985" spans="2:12" x14ac:dyDescent="0.25">
      <c r="B5985" s="624"/>
      <c r="C5985" s="181"/>
      <c r="D5985" s="181"/>
      <c r="E5985" s="181"/>
      <c r="F5985" s="181"/>
      <c r="G5985" s="181"/>
      <c r="H5985" s="181"/>
      <c r="I5985" s="181"/>
      <c r="J5985" s="181"/>
      <c r="K5985" s="625"/>
      <c r="L5985" s="181"/>
    </row>
    <row r="5986" spans="2:12" x14ac:dyDescent="0.25">
      <c r="B5986" s="624"/>
      <c r="C5986" s="181"/>
      <c r="D5986" s="181"/>
      <c r="E5986" s="181"/>
      <c r="F5986" s="181"/>
      <c r="G5986" s="181"/>
      <c r="H5986" s="181"/>
      <c r="I5986" s="181"/>
      <c r="J5986" s="181"/>
      <c r="K5986" s="625"/>
      <c r="L5986" s="181"/>
    </row>
    <row r="5987" spans="2:12" x14ac:dyDescent="0.25">
      <c r="B5987" s="624"/>
      <c r="C5987" s="181"/>
      <c r="D5987" s="181"/>
      <c r="E5987" s="181"/>
      <c r="F5987" s="181"/>
      <c r="G5987" s="181"/>
      <c r="H5987" s="181"/>
      <c r="I5987" s="181"/>
      <c r="J5987" s="181"/>
      <c r="K5987" s="625"/>
      <c r="L5987" s="181"/>
    </row>
    <row r="5988" spans="2:12" x14ac:dyDescent="0.25">
      <c r="B5988" s="624"/>
      <c r="C5988" s="181"/>
      <c r="D5988" s="181"/>
      <c r="E5988" s="181"/>
      <c r="F5988" s="181"/>
      <c r="G5988" s="181"/>
      <c r="H5988" s="181"/>
      <c r="I5988" s="181"/>
      <c r="J5988" s="181"/>
      <c r="K5988" s="625"/>
      <c r="L5988" s="181"/>
    </row>
    <row r="5989" spans="2:12" x14ac:dyDescent="0.25">
      <c r="B5989" s="624"/>
      <c r="C5989" s="181"/>
      <c r="D5989" s="181"/>
      <c r="E5989" s="181"/>
      <c r="F5989" s="181"/>
      <c r="G5989" s="181"/>
      <c r="H5989" s="181"/>
      <c r="I5989" s="181"/>
      <c r="J5989" s="181"/>
      <c r="K5989" s="625"/>
      <c r="L5989" s="181"/>
    </row>
    <row r="5990" spans="2:12" x14ac:dyDescent="0.25">
      <c r="B5990" s="624"/>
      <c r="C5990" s="181"/>
      <c r="D5990" s="181"/>
      <c r="E5990" s="181"/>
      <c r="F5990" s="181"/>
      <c r="G5990" s="181"/>
      <c r="H5990" s="181"/>
      <c r="I5990" s="181"/>
      <c r="J5990" s="181"/>
      <c r="K5990" s="625"/>
      <c r="L5990" s="181"/>
    </row>
    <row r="5991" spans="2:12" x14ac:dyDescent="0.25">
      <c r="B5991" s="624"/>
      <c r="C5991" s="181"/>
      <c r="D5991" s="181"/>
      <c r="E5991" s="181"/>
      <c r="F5991" s="181"/>
      <c r="G5991" s="181"/>
      <c r="H5991" s="181"/>
      <c r="I5991" s="181"/>
      <c r="J5991" s="181"/>
      <c r="K5991" s="625"/>
      <c r="L5991" s="181"/>
    </row>
    <row r="5992" spans="2:12" x14ac:dyDescent="0.25">
      <c r="B5992" s="624"/>
      <c r="C5992" s="181"/>
      <c r="D5992" s="181"/>
      <c r="E5992" s="181"/>
      <c r="F5992" s="181"/>
      <c r="G5992" s="181"/>
      <c r="H5992" s="181"/>
      <c r="I5992" s="181"/>
      <c r="J5992" s="181"/>
      <c r="K5992" s="625"/>
      <c r="L5992" s="181"/>
    </row>
    <row r="5993" spans="2:12" x14ac:dyDescent="0.25">
      <c r="B5993" s="624"/>
      <c r="C5993" s="181"/>
      <c r="D5993" s="181"/>
      <c r="E5993" s="181"/>
      <c r="F5993" s="181"/>
      <c r="G5993" s="181"/>
      <c r="H5993" s="181"/>
      <c r="I5993" s="181"/>
      <c r="J5993" s="181"/>
      <c r="K5993" s="625"/>
      <c r="L5993" s="181"/>
    </row>
    <row r="5994" spans="2:12" x14ac:dyDescent="0.25">
      <c r="B5994" s="624"/>
      <c r="C5994" s="181"/>
      <c r="D5994" s="181"/>
      <c r="E5994" s="181"/>
      <c r="F5994" s="181"/>
      <c r="G5994" s="181"/>
      <c r="H5994" s="181"/>
      <c r="I5994" s="181"/>
      <c r="J5994" s="181"/>
      <c r="K5994" s="625"/>
      <c r="L5994" s="181"/>
    </row>
    <row r="5995" spans="2:12" x14ac:dyDescent="0.25">
      <c r="B5995" s="624"/>
      <c r="C5995" s="181"/>
      <c r="D5995" s="181"/>
      <c r="E5995" s="181"/>
      <c r="F5995" s="181"/>
      <c r="G5995" s="181"/>
      <c r="H5995" s="181"/>
      <c r="I5995" s="181"/>
      <c r="J5995" s="181"/>
      <c r="K5995" s="625"/>
      <c r="L5995" s="181"/>
    </row>
    <row r="5996" spans="2:12" x14ac:dyDescent="0.25">
      <c r="B5996" s="624"/>
      <c r="C5996" s="181"/>
      <c r="D5996" s="181"/>
      <c r="E5996" s="181"/>
      <c r="F5996" s="181"/>
      <c r="G5996" s="181"/>
      <c r="H5996" s="181"/>
      <c r="I5996" s="181"/>
      <c r="J5996" s="181"/>
      <c r="K5996" s="625"/>
      <c r="L5996" s="181"/>
    </row>
    <row r="5997" spans="2:12" x14ac:dyDescent="0.25">
      <c r="B5997" s="624"/>
      <c r="C5997" s="181"/>
      <c r="D5997" s="181"/>
      <c r="E5997" s="181"/>
      <c r="F5997" s="181"/>
      <c r="G5997" s="181"/>
      <c r="H5997" s="181"/>
      <c r="I5997" s="181"/>
      <c r="J5997" s="181"/>
      <c r="K5997" s="625"/>
      <c r="L5997" s="181"/>
    </row>
    <row r="5998" spans="2:12" x14ac:dyDescent="0.25">
      <c r="B5998" s="624"/>
      <c r="C5998" s="181"/>
      <c r="D5998" s="181"/>
      <c r="E5998" s="181"/>
      <c r="F5998" s="181"/>
      <c r="G5998" s="181"/>
      <c r="H5998" s="181"/>
      <c r="I5998" s="181"/>
      <c r="J5998" s="181"/>
      <c r="K5998" s="625"/>
      <c r="L5998" s="181"/>
    </row>
    <row r="5999" spans="2:12" x14ac:dyDescent="0.25">
      <c r="B5999" s="624"/>
      <c r="C5999" s="181"/>
      <c r="D5999" s="181"/>
      <c r="E5999" s="181"/>
      <c r="F5999" s="181"/>
      <c r="G5999" s="181"/>
      <c r="H5999" s="181"/>
      <c r="I5999" s="181"/>
      <c r="J5999" s="181"/>
      <c r="K5999" s="625"/>
      <c r="L5999" s="181"/>
    </row>
    <row r="6000" spans="2:12" x14ac:dyDescent="0.25">
      <c r="B6000" s="624"/>
      <c r="C6000" s="181"/>
      <c r="D6000" s="181"/>
      <c r="E6000" s="181"/>
      <c r="F6000" s="181"/>
      <c r="G6000" s="181"/>
      <c r="H6000" s="181"/>
      <c r="I6000" s="181"/>
      <c r="J6000" s="181"/>
      <c r="K6000" s="625"/>
      <c r="L6000" s="181"/>
    </row>
    <row r="6001" spans="2:12" x14ac:dyDescent="0.25">
      <c r="B6001" s="624"/>
      <c r="C6001" s="181"/>
      <c r="D6001" s="181"/>
      <c r="E6001" s="181"/>
      <c r="F6001" s="181"/>
      <c r="G6001" s="181"/>
      <c r="H6001" s="181"/>
      <c r="I6001" s="181"/>
      <c r="J6001" s="181"/>
      <c r="K6001" s="625"/>
      <c r="L6001" s="181"/>
    </row>
    <row r="6002" spans="2:12" x14ac:dyDescent="0.25">
      <c r="B6002" s="624"/>
      <c r="C6002" s="181"/>
      <c r="D6002" s="181"/>
      <c r="E6002" s="181"/>
      <c r="F6002" s="181"/>
      <c r="G6002" s="181"/>
      <c r="H6002" s="181"/>
      <c r="I6002" s="181"/>
      <c r="J6002" s="181"/>
      <c r="K6002" s="625"/>
      <c r="L6002" s="181"/>
    </row>
    <row r="6003" spans="2:12" x14ac:dyDescent="0.25">
      <c r="B6003" s="624"/>
      <c r="C6003" s="181"/>
      <c r="D6003" s="181"/>
      <c r="E6003" s="181"/>
      <c r="F6003" s="181"/>
      <c r="G6003" s="181"/>
      <c r="H6003" s="181"/>
      <c r="I6003" s="181"/>
      <c r="J6003" s="181"/>
      <c r="K6003" s="625"/>
      <c r="L6003" s="181"/>
    </row>
    <row r="6004" spans="2:12" x14ac:dyDescent="0.25">
      <c r="B6004" s="624"/>
      <c r="C6004" s="181"/>
      <c r="D6004" s="181"/>
      <c r="E6004" s="181"/>
      <c r="F6004" s="181"/>
      <c r="G6004" s="181"/>
      <c r="H6004" s="181"/>
      <c r="I6004" s="181"/>
      <c r="J6004" s="181"/>
      <c r="K6004" s="625"/>
      <c r="L6004" s="181"/>
    </row>
    <row r="6005" spans="2:12" x14ac:dyDescent="0.25">
      <c r="B6005" s="624"/>
      <c r="C6005" s="181"/>
      <c r="D6005" s="181"/>
      <c r="E6005" s="181"/>
      <c r="F6005" s="181"/>
      <c r="G6005" s="181"/>
      <c r="H6005" s="181"/>
      <c r="I6005" s="181"/>
      <c r="J6005" s="181"/>
      <c r="K6005" s="625"/>
      <c r="L6005" s="181"/>
    </row>
    <row r="6006" spans="2:12" x14ac:dyDescent="0.25">
      <c r="B6006" s="624"/>
      <c r="C6006" s="181"/>
      <c r="D6006" s="181"/>
      <c r="E6006" s="181"/>
      <c r="F6006" s="181"/>
      <c r="G6006" s="181"/>
      <c r="H6006" s="181"/>
      <c r="I6006" s="181"/>
      <c r="J6006" s="181"/>
      <c r="K6006" s="625"/>
      <c r="L6006" s="181"/>
    </row>
    <row r="6007" spans="2:12" x14ac:dyDescent="0.25">
      <c r="B6007" s="624"/>
      <c r="C6007" s="181"/>
      <c r="D6007" s="181"/>
      <c r="E6007" s="181"/>
      <c r="F6007" s="181"/>
      <c r="G6007" s="181"/>
      <c r="H6007" s="181"/>
      <c r="I6007" s="181"/>
      <c r="J6007" s="181"/>
      <c r="K6007" s="625"/>
      <c r="L6007" s="181"/>
    </row>
    <row r="6008" spans="2:12" x14ac:dyDescent="0.25">
      <c r="B6008" s="624"/>
      <c r="C6008" s="181"/>
      <c r="D6008" s="181"/>
      <c r="E6008" s="181"/>
      <c r="F6008" s="181"/>
      <c r="G6008" s="181"/>
      <c r="H6008" s="181"/>
      <c r="I6008" s="181"/>
      <c r="J6008" s="181"/>
      <c r="K6008" s="625"/>
      <c r="L6008" s="181"/>
    </row>
    <row r="6009" spans="2:12" x14ac:dyDescent="0.25">
      <c r="B6009" s="624"/>
      <c r="C6009" s="181"/>
      <c r="D6009" s="181"/>
      <c r="E6009" s="181"/>
      <c r="F6009" s="181"/>
      <c r="G6009" s="181"/>
      <c r="H6009" s="181"/>
      <c r="I6009" s="181"/>
      <c r="J6009" s="181"/>
      <c r="K6009" s="625"/>
      <c r="L6009" s="181"/>
    </row>
    <row r="6010" spans="2:12" x14ac:dyDescent="0.25">
      <c r="B6010" s="624"/>
      <c r="C6010" s="181"/>
      <c r="D6010" s="181"/>
      <c r="E6010" s="181"/>
      <c r="F6010" s="181"/>
      <c r="G6010" s="181"/>
      <c r="H6010" s="181"/>
      <c r="I6010" s="181"/>
      <c r="J6010" s="181"/>
      <c r="K6010" s="625"/>
      <c r="L6010" s="181"/>
    </row>
    <row r="6011" spans="2:12" x14ac:dyDescent="0.25">
      <c r="B6011" s="624"/>
      <c r="C6011" s="181"/>
      <c r="D6011" s="181"/>
      <c r="E6011" s="181"/>
      <c r="F6011" s="181"/>
      <c r="G6011" s="181"/>
      <c r="H6011" s="181"/>
      <c r="I6011" s="181"/>
      <c r="J6011" s="181"/>
      <c r="K6011" s="625"/>
      <c r="L6011" s="181"/>
    </row>
    <row r="6012" spans="2:12" x14ac:dyDescent="0.25">
      <c r="B6012" s="624"/>
      <c r="C6012" s="181"/>
      <c r="D6012" s="181"/>
      <c r="E6012" s="181"/>
      <c r="F6012" s="181"/>
      <c r="G6012" s="181"/>
      <c r="H6012" s="181"/>
      <c r="I6012" s="181"/>
      <c r="J6012" s="181"/>
      <c r="K6012" s="625"/>
      <c r="L6012" s="181"/>
    </row>
    <row r="6013" spans="2:12" x14ac:dyDescent="0.25">
      <c r="B6013" s="624"/>
      <c r="C6013" s="181"/>
      <c r="D6013" s="181"/>
      <c r="E6013" s="181"/>
      <c r="F6013" s="181"/>
      <c r="G6013" s="181"/>
      <c r="H6013" s="181"/>
      <c r="I6013" s="181"/>
      <c r="J6013" s="181"/>
      <c r="K6013" s="625"/>
      <c r="L6013" s="181"/>
    </row>
    <row r="6014" spans="2:12" x14ac:dyDescent="0.25">
      <c r="B6014" s="624"/>
      <c r="C6014" s="181"/>
      <c r="D6014" s="181"/>
      <c r="E6014" s="181"/>
      <c r="F6014" s="181"/>
      <c r="G6014" s="181"/>
      <c r="H6014" s="181"/>
      <c r="I6014" s="181"/>
      <c r="J6014" s="181"/>
      <c r="K6014" s="625"/>
      <c r="L6014" s="181"/>
    </row>
    <row r="6015" spans="2:12" x14ac:dyDescent="0.25">
      <c r="B6015" s="624"/>
      <c r="C6015" s="181"/>
      <c r="D6015" s="181"/>
      <c r="E6015" s="181"/>
      <c r="F6015" s="181"/>
      <c r="G6015" s="181"/>
      <c r="H6015" s="181"/>
      <c r="I6015" s="181"/>
      <c r="J6015" s="181"/>
      <c r="K6015" s="625"/>
      <c r="L6015" s="181"/>
    </row>
    <row r="6016" spans="2:12" x14ac:dyDescent="0.25">
      <c r="B6016" s="624"/>
      <c r="C6016" s="181"/>
      <c r="D6016" s="181"/>
      <c r="E6016" s="181"/>
      <c r="F6016" s="181"/>
      <c r="G6016" s="181"/>
      <c r="H6016" s="181"/>
      <c r="I6016" s="181"/>
      <c r="J6016" s="181"/>
      <c r="K6016" s="625"/>
      <c r="L6016" s="181"/>
    </row>
    <row r="6017" spans="2:12" x14ac:dyDescent="0.25">
      <c r="B6017" s="624"/>
      <c r="C6017" s="181"/>
      <c r="D6017" s="181"/>
      <c r="E6017" s="181"/>
      <c r="F6017" s="181"/>
      <c r="G6017" s="181"/>
      <c r="H6017" s="181"/>
      <c r="I6017" s="181"/>
      <c r="J6017" s="181"/>
      <c r="K6017" s="625"/>
      <c r="L6017" s="181"/>
    </row>
    <row r="6018" spans="2:12" x14ac:dyDescent="0.25">
      <c r="B6018" s="624"/>
      <c r="C6018" s="181"/>
      <c r="D6018" s="181"/>
      <c r="E6018" s="181"/>
      <c r="F6018" s="181"/>
      <c r="G6018" s="181"/>
      <c r="H6018" s="181"/>
      <c r="I6018" s="181"/>
      <c r="J6018" s="181"/>
      <c r="K6018" s="625"/>
      <c r="L6018" s="181"/>
    </row>
    <row r="6019" spans="2:12" x14ac:dyDescent="0.25">
      <c r="B6019" s="624"/>
      <c r="C6019" s="181"/>
      <c r="D6019" s="181"/>
      <c r="E6019" s="181"/>
      <c r="F6019" s="181"/>
      <c r="G6019" s="181"/>
      <c r="H6019" s="181"/>
      <c r="I6019" s="181"/>
      <c r="J6019" s="181"/>
      <c r="K6019" s="625"/>
      <c r="L6019" s="181"/>
    </row>
    <row r="6020" spans="2:12" x14ac:dyDescent="0.25">
      <c r="B6020" s="624"/>
      <c r="C6020" s="181"/>
      <c r="D6020" s="181"/>
      <c r="E6020" s="181"/>
      <c r="F6020" s="181"/>
      <c r="G6020" s="181"/>
      <c r="H6020" s="181"/>
      <c r="I6020" s="181"/>
      <c r="J6020" s="181"/>
      <c r="K6020" s="625"/>
      <c r="L6020" s="181"/>
    </row>
    <row r="6021" spans="2:12" ht="18.75" x14ac:dyDescent="0.3">
      <c r="B6021" s="181"/>
      <c r="C6021" s="598"/>
      <c r="D6021" s="96"/>
      <c r="E6021" s="181"/>
      <c r="F6021" s="181"/>
      <c r="G6021" s="181"/>
      <c r="H6021" s="181"/>
      <c r="I6021" s="181"/>
      <c r="J6021" s="181"/>
      <c r="K6021" s="516"/>
      <c r="L6021" s="516"/>
    </row>
    <row r="6022" spans="2:12" x14ac:dyDescent="0.25">
      <c r="B6022" s="624"/>
      <c r="C6022" s="181"/>
      <c r="D6022" s="181"/>
      <c r="E6022" s="181"/>
      <c r="F6022" s="181"/>
      <c r="G6022" s="181"/>
      <c r="H6022" s="181"/>
      <c r="I6022" s="181"/>
      <c r="J6022" s="181"/>
      <c r="K6022" s="625"/>
      <c r="L6022" s="181"/>
    </row>
    <row r="6023" spans="2:12" x14ac:dyDescent="0.25">
      <c r="B6023" s="624"/>
      <c r="C6023" s="181"/>
      <c r="D6023" s="181"/>
      <c r="E6023" s="181"/>
      <c r="F6023" s="181"/>
      <c r="G6023" s="181"/>
      <c r="H6023" s="181"/>
      <c r="I6023" s="181"/>
      <c r="J6023" s="181"/>
      <c r="K6023" s="625"/>
      <c r="L6023" s="181"/>
    </row>
    <row r="6024" spans="2:12" x14ac:dyDescent="0.25">
      <c r="B6024" s="624"/>
      <c r="C6024" s="181"/>
      <c r="D6024" s="181"/>
      <c r="E6024" s="181"/>
      <c r="F6024" s="181"/>
      <c r="G6024" s="181"/>
      <c r="H6024" s="181"/>
      <c r="I6024" s="181"/>
      <c r="J6024" s="181"/>
      <c r="K6024" s="625"/>
      <c r="L6024" s="181"/>
    </row>
    <row r="6025" spans="2:12" x14ac:dyDescent="0.25">
      <c r="B6025" s="624"/>
      <c r="C6025" s="181"/>
      <c r="D6025" s="181"/>
      <c r="E6025" s="181"/>
      <c r="F6025" s="181"/>
      <c r="G6025" s="181"/>
      <c r="H6025" s="181"/>
      <c r="I6025" s="181"/>
      <c r="J6025" s="181"/>
      <c r="K6025" s="625"/>
      <c r="L6025" s="181"/>
    </row>
    <row r="6026" spans="2:12" x14ac:dyDescent="0.25">
      <c r="B6026" s="624"/>
      <c r="C6026" s="181"/>
      <c r="D6026" s="181"/>
      <c r="E6026" s="181"/>
      <c r="F6026" s="181"/>
      <c r="G6026" s="181"/>
      <c r="H6026" s="181"/>
      <c r="I6026" s="181"/>
      <c r="J6026" s="181"/>
      <c r="K6026" s="625"/>
      <c r="L6026" s="181"/>
    </row>
    <row r="6027" spans="2:12" x14ac:dyDescent="0.25">
      <c r="B6027" s="624"/>
      <c r="C6027" s="181"/>
      <c r="D6027" s="181"/>
      <c r="E6027" s="181"/>
      <c r="F6027" s="181"/>
      <c r="G6027" s="181"/>
      <c r="H6027" s="181"/>
      <c r="I6027" s="181"/>
      <c r="J6027" s="181"/>
      <c r="K6027" s="625"/>
      <c r="L6027" s="181"/>
    </row>
    <row r="6028" spans="2:12" x14ac:dyDescent="0.25">
      <c r="B6028" s="624"/>
      <c r="C6028" s="181"/>
      <c r="D6028" s="181"/>
      <c r="E6028" s="181"/>
      <c r="F6028" s="181"/>
      <c r="G6028" s="181"/>
      <c r="H6028" s="181"/>
      <c r="I6028" s="181"/>
      <c r="J6028" s="181"/>
      <c r="K6028" s="625"/>
      <c r="L6028" s="181"/>
    </row>
    <row r="6029" spans="2:12" x14ac:dyDescent="0.25">
      <c r="B6029" s="624"/>
      <c r="C6029" s="181"/>
      <c r="D6029" s="181"/>
      <c r="E6029" s="181"/>
      <c r="F6029" s="181"/>
      <c r="G6029" s="181"/>
      <c r="H6029" s="181"/>
      <c r="I6029" s="181"/>
      <c r="J6029" s="181"/>
      <c r="K6029" s="625"/>
      <c r="L6029" s="181"/>
    </row>
    <row r="6030" spans="2:12" x14ac:dyDescent="0.25">
      <c r="B6030" s="624"/>
      <c r="C6030" s="181"/>
      <c r="D6030" s="181"/>
      <c r="E6030" s="181"/>
      <c r="F6030" s="181"/>
      <c r="G6030" s="181"/>
      <c r="H6030" s="181"/>
      <c r="I6030" s="181"/>
      <c r="J6030" s="181"/>
      <c r="K6030" s="625"/>
      <c r="L6030" s="181"/>
    </row>
    <row r="6031" spans="2:12" x14ac:dyDescent="0.25">
      <c r="B6031" s="624"/>
      <c r="C6031" s="181"/>
      <c r="D6031" s="181"/>
      <c r="E6031" s="181"/>
      <c r="F6031" s="181"/>
      <c r="G6031" s="181"/>
      <c r="H6031" s="181"/>
      <c r="I6031" s="181"/>
      <c r="J6031" s="181"/>
      <c r="K6031" s="625"/>
      <c r="L6031" s="181"/>
    </row>
    <row r="6032" spans="2:12" x14ac:dyDescent="0.25">
      <c r="B6032" s="624"/>
      <c r="C6032" s="181"/>
      <c r="D6032" s="181"/>
      <c r="E6032" s="181"/>
      <c r="F6032" s="181"/>
      <c r="G6032" s="181"/>
      <c r="H6032" s="181"/>
      <c r="I6032" s="181"/>
      <c r="J6032" s="181"/>
      <c r="K6032" s="625"/>
      <c r="L6032" s="181"/>
    </row>
    <row r="6033" spans="2:12" x14ac:dyDescent="0.25">
      <c r="B6033" s="624"/>
      <c r="C6033" s="181"/>
      <c r="D6033" s="181"/>
      <c r="E6033" s="181"/>
      <c r="F6033" s="181"/>
      <c r="G6033" s="181"/>
      <c r="H6033" s="181"/>
      <c r="I6033" s="181"/>
      <c r="J6033" s="181"/>
      <c r="K6033" s="625"/>
      <c r="L6033" s="181"/>
    </row>
    <row r="6034" spans="2:12" x14ac:dyDescent="0.25">
      <c r="B6034" s="624"/>
      <c r="C6034" s="181"/>
      <c r="D6034" s="181"/>
      <c r="E6034" s="181"/>
      <c r="F6034" s="181"/>
      <c r="G6034" s="181"/>
      <c r="H6034" s="181"/>
      <c r="I6034" s="181"/>
      <c r="J6034" s="181"/>
      <c r="K6034" s="625"/>
      <c r="L6034" s="181"/>
    </row>
    <row r="6035" spans="2:12" x14ac:dyDescent="0.25">
      <c r="B6035" s="624"/>
      <c r="C6035" s="181"/>
      <c r="D6035" s="181"/>
      <c r="E6035" s="181"/>
      <c r="F6035" s="181"/>
      <c r="G6035" s="181"/>
      <c r="H6035" s="181"/>
      <c r="I6035" s="181"/>
      <c r="J6035" s="181"/>
      <c r="K6035" s="625"/>
      <c r="L6035" s="181"/>
    </row>
    <row r="6036" spans="2:12" x14ac:dyDescent="0.25">
      <c r="B6036" s="624"/>
      <c r="C6036" s="181"/>
      <c r="D6036" s="181"/>
      <c r="E6036" s="181"/>
      <c r="F6036" s="181"/>
      <c r="G6036" s="181"/>
      <c r="H6036" s="181"/>
      <c r="I6036" s="181"/>
      <c r="J6036" s="181"/>
      <c r="K6036" s="625"/>
      <c r="L6036" s="181"/>
    </row>
    <row r="6037" spans="2:12" x14ac:dyDescent="0.25">
      <c r="B6037" s="624"/>
      <c r="C6037" s="181"/>
      <c r="D6037" s="181"/>
      <c r="E6037" s="181"/>
      <c r="F6037" s="181"/>
      <c r="G6037" s="181"/>
      <c r="H6037" s="181"/>
      <c r="I6037" s="181"/>
      <c r="J6037" s="181"/>
      <c r="K6037" s="625"/>
      <c r="L6037" s="181"/>
    </row>
    <row r="6038" spans="2:12" x14ac:dyDescent="0.25">
      <c r="B6038" s="624"/>
      <c r="C6038" s="181"/>
      <c r="D6038" s="181"/>
      <c r="E6038" s="181"/>
      <c r="F6038" s="181"/>
      <c r="G6038" s="181"/>
      <c r="H6038" s="181"/>
      <c r="I6038" s="181"/>
      <c r="J6038" s="181"/>
      <c r="K6038" s="625"/>
      <c r="L6038" s="181"/>
    </row>
    <row r="6039" spans="2:12" x14ac:dyDescent="0.25">
      <c r="B6039" s="624"/>
      <c r="C6039" s="181"/>
      <c r="D6039" s="181"/>
      <c r="E6039" s="181"/>
      <c r="F6039" s="181"/>
      <c r="G6039" s="181"/>
      <c r="H6039" s="181"/>
      <c r="I6039" s="181"/>
      <c r="J6039" s="181"/>
      <c r="K6039" s="625"/>
      <c r="L6039" s="181"/>
    </row>
    <row r="6040" spans="2:12" x14ac:dyDescent="0.25">
      <c r="B6040" s="624"/>
      <c r="C6040" s="181"/>
      <c r="D6040" s="181"/>
      <c r="E6040" s="181"/>
      <c r="F6040" s="181"/>
      <c r="G6040" s="181"/>
      <c r="H6040" s="181"/>
      <c r="I6040" s="181"/>
      <c r="J6040" s="181"/>
      <c r="K6040" s="625"/>
      <c r="L6040" s="181"/>
    </row>
    <row r="6041" spans="2:12" x14ac:dyDescent="0.25">
      <c r="B6041" s="624"/>
      <c r="C6041" s="181"/>
      <c r="D6041" s="181"/>
      <c r="E6041" s="181"/>
      <c r="F6041" s="181"/>
      <c r="G6041" s="181"/>
      <c r="H6041" s="181"/>
      <c r="I6041" s="181"/>
      <c r="J6041" s="181"/>
      <c r="K6041" s="625"/>
      <c r="L6041" s="181"/>
    </row>
    <row r="6042" spans="2:12" x14ac:dyDescent="0.25">
      <c r="B6042" s="624"/>
      <c r="C6042" s="181"/>
      <c r="D6042" s="181"/>
      <c r="E6042" s="181"/>
      <c r="F6042" s="181"/>
      <c r="G6042" s="181"/>
      <c r="H6042" s="181"/>
      <c r="I6042" s="181"/>
      <c r="J6042" s="181"/>
      <c r="K6042" s="625"/>
      <c r="L6042" s="181"/>
    </row>
    <row r="6043" spans="2:12" x14ac:dyDescent="0.25">
      <c r="B6043" s="624"/>
      <c r="C6043" s="181"/>
      <c r="D6043" s="181"/>
      <c r="E6043" s="181"/>
      <c r="F6043" s="181"/>
      <c r="G6043" s="181"/>
      <c r="H6043" s="181"/>
      <c r="I6043" s="181"/>
      <c r="J6043" s="181"/>
      <c r="K6043" s="625"/>
      <c r="L6043" s="181"/>
    </row>
    <row r="6044" spans="2:12" x14ac:dyDescent="0.25">
      <c r="B6044" s="624"/>
      <c r="C6044" s="181"/>
      <c r="D6044" s="181"/>
      <c r="E6044" s="181"/>
      <c r="F6044" s="181"/>
      <c r="G6044" s="181"/>
      <c r="H6044" s="181"/>
      <c r="I6044" s="181"/>
      <c r="J6044" s="181"/>
      <c r="K6044" s="625"/>
      <c r="L6044" s="181"/>
    </row>
    <row r="6045" spans="2:12" x14ac:dyDescent="0.25">
      <c r="B6045" s="624"/>
      <c r="C6045" s="181"/>
      <c r="D6045" s="181"/>
      <c r="E6045" s="181"/>
      <c r="F6045" s="181"/>
      <c r="G6045" s="181"/>
      <c r="H6045" s="181"/>
      <c r="I6045" s="181"/>
      <c r="J6045" s="181"/>
      <c r="K6045" s="625"/>
      <c r="L6045" s="181"/>
    </row>
    <row r="6046" spans="2:12" x14ac:dyDescent="0.25">
      <c r="B6046" s="624"/>
      <c r="C6046" s="181"/>
      <c r="D6046" s="181"/>
      <c r="E6046" s="181"/>
      <c r="F6046" s="181"/>
      <c r="G6046" s="181"/>
      <c r="H6046" s="181"/>
      <c r="I6046" s="181"/>
      <c r="J6046" s="181"/>
      <c r="K6046" s="625"/>
      <c r="L6046" s="181"/>
    </row>
    <row r="6047" spans="2:12" x14ac:dyDescent="0.25">
      <c r="B6047" s="624"/>
      <c r="C6047" s="181"/>
      <c r="D6047" s="181"/>
      <c r="E6047" s="181"/>
      <c r="F6047" s="181"/>
      <c r="G6047" s="181"/>
      <c r="H6047" s="181"/>
      <c r="I6047" s="181"/>
      <c r="J6047" s="181"/>
      <c r="K6047" s="625"/>
      <c r="L6047" s="181"/>
    </row>
    <row r="6048" spans="2:12" x14ac:dyDescent="0.25">
      <c r="B6048" s="624"/>
      <c r="C6048" s="181"/>
      <c r="D6048" s="181"/>
      <c r="E6048" s="181"/>
      <c r="F6048" s="181"/>
      <c r="G6048" s="181"/>
      <c r="H6048" s="181"/>
      <c r="I6048" s="181"/>
      <c r="J6048" s="181"/>
      <c r="K6048" s="625"/>
      <c r="L6048" s="181"/>
    </row>
    <row r="6049" spans="2:12" x14ac:dyDescent="0.25">
      <c r="B6049" s="624"/>
      <c r="C6049" s="181"/>
      <c r="D6049" s="181"/>
      <c r="E6049" s="181"/>
      <c r="F6049" s="181"/>
      <c r="G6049" s="181"/>
      <c r="H6049" s="181"/>
      <c r="I6049" s="181"/>
      <c r="J6049" s="181"/>
      <c r="K6049" s="625"/>
      <c r="L6049" s="181"/>
    </row>
    <row r="6050" spans="2:12" x14ac:dyDescent="0.25">
      <c r="B6050" s="624"/>
      <c r="C6050" s="181"/>
      <c r="D6050" s="181"/>
      <c r="E6050" s="181"/>
      <c r="F6050" s="181"/>
      <c r="G6050" s="181"/>
      <c r="H6050" s="181"/>
      <c r="I6050" s="181"/>
      <c r="J6050" s="181"/>
      <c r="K6050" s="625"/>
      <c r="L6050" s="181"/>
    </row>
    <row r="6051" spans="2:12" x14ac:dyDescent="0.25">
      <c r="B6051" s="624"/>
      <c r="C6051" s="181"/>
      <c r="D6051" s="181"/>
      <c r="E6051" s="181"/>
      <c r="F6051" s="181"/>
      <c r="G6051" s="181"/>
      <c r="H6051" s="181"/>
      <c r="I6051" s="181"/>
      <c r="J6051" s="181"/>
      <c r="K6051" s="625"/>
      <c r="L6051" s="181"/>
    </row>
    <row r="6052" spans="2:12" x14ac:dyDescent="0.25">
      <c r="B6052" s="624"/>
      <c r="C6052" s="181"/>
      <c r="D6052" s="181"/>
      <c r="E6052" s="181"/>
      <c r="F6052" s="181"/>
      <c r="G6052" s="181"/>
      <c r="H6052" s="181"/>
      <c r="I6052" s="181"/>
      <c r="J6052" s="181"/>
      <c r="K6052" s="625"/>
      <c r="L6052" s="181"/>
    </row>
    <row r="6053" spans="2:12" x14ac:dyDescent="0.25">
      <c r="B6053" s="624"/>
      <c r="C6053" s="181"/>
      <c r="D6053" s="181"/>
      <c r="E6053" s="181"/>
      <c r="F6053" s="181"/>
      <c r="G6053" s="181"/>
      <c r="H6053" s="181"/>
      <c r="I6053" s="181"/>
      <c r="J6053" s="181"/>
      <c r="K6053" s="625"/>
      <c r="L6053" s="181"/>
    </row>
    <row r="6054" spans="2:12" x14ac:dyDescent="0.25">
      <c r="B6054" s="624"/>
      <c r="C6054" s="181"/>
      <c r="D6054" s="181"/>
      <c r="E6054" s="181"/>
      <c r="F6054" s="181"/>
      <c r="G6054" s="181"/>
      <c r="H6054" s="181"/>
      <c r="I6054" s="181"/>
      <c r="J6054" s="181"/>
      <c r="K6054" s="625"/>
      <c r="L6054" s="181"/>
    </row>
    <row r="6055" spans="2:12" x14ac:dyDescent="0.25">
      <c r="B6055" s="624"/>
      <c r="C6055" s="181"/>
      <c r="D6055" s="181"/>
      <c r="E6055" s="181"/>
      <c r="F6055" s="181"/>
      <c r="G6055" s="181"/>
      <c r="H6055" s="181"/>
      <c r="I6055" s="181"/>
      <c r="J6055" s="181"/>
      <c r="K6055" s="625"/>
      <c r="L6055" s="181"/>
    </row>
    <row r="6056" spans="2:12" x14ac:dyDescent="0.25">
      <c r="B6056" s="624"/>
      <c r="C6056" s="181"/>
      <c r="D6056" s="181"/>
      <c r="E6056" s="181"/>
      <c r="F6056" s="181"/>
      <c r="G6056" s="181"/>
      <c r="H6056" s="181"/>
      <c r="I6056" s="181"/>
      <c r="J6056" s="181"/>
      <c r="K6056" s="625"/>
      <c r="L6056" s="181"/>
    </row>
    <row r="6057" spans="2:12" x14ac:dyDescent="0.25">
      <c r="B6057" s="624"/>
      <c r="C6057" s="181"/>
      <c r="D6057" s="181"/>
      <c r="E6057" s="181"/>
      <c r="F6057" s="181"/>
      <c r="G6057" s="181"/>
      <c r="H6057" s="181"/>
      <c r="I6057" s="181"/>
      <c r="J6057" s="181"/>
      <c r="K6057" s="625"/>
      <c r="L6057" s="181"/>
    </row>
    <row r="6058" spans="2:12" x14ac:dyDescent="0.25">
      <c r="B6058" s="624"/>
      <c r="C6058" s="181"/>
      <c r="D6058" s="181"/>
      <c r="E6058" s="181"/>
      <c r="F6058" s="181"/>
      <c r="G6058" s="181"/>
      <c r="H6058" s="181"/>
      <c r="I6058" s="181"/>
      <c r="J6058" s="181"/>
      <c r="K6058" s="625"/>
      <c r="L6058" s="181"/>
    </row>
    <row r="6059" spans="2:12" x14ac:dyDescent="0.25">
      <c r="B6059" s="624"/>
      <c r="C6059" s="181"/>
      <c r="D6059" s="181"/>
      <c r="E6059" s="181"/>
      <c r="F6059" s="181"/>
      <c r="G6059" s="181"/>
      <c r="H6059" s="181"/>
      <c r="I6059" s="181"/>
      <c r="J6059" s="181"/>
      <c r="K6059" s="625"/>
      <c r="L6059" s="181"/>
    </row>
    <row r="6060" spans="2:12" x14ac:dyDescent="0.25">
      <c r="B6060" s="624"/>
      <c r="C6060" s="181"/>
      <c r="D6060" s="181"/>
      <c r="E6060" s="181"/>
      <c r="F6060" s="181"/>
      <c r="G6060" s="181"/>
      <c r="H6060" s="181"/>
      <c r="I6060" s="181"/>
      <c r="J6060" s="181"/>
      <c r="K6060" s="625"/>
      <c r="L6060" s="181"/>
    </row>
    <row r="6061" spans="2:12" x14ac:dyDescent="0.25">
      <c r="B6061" s="624"/>
      <c r="C6061" s="181"/>
      <c r="D6061" s="181"/>
      <c r="E6061" s="181"/>
      <c r="F6061" s="181"/>
      <c r="G6061" s="181"/>
      <c r="H6061" s="181"/>
      <c r="I6061" s="181"/>
      <c r="J6061" s="181"/>
      <c r="K6061" s="625"/>
      <c r="L6061" s="181"/>
    </row>
    <row r="6062" spans="2:12" x14ac:dyDescent="0.25">
      <c r="B6062" s="624"/>
      <c r="C6062" s="181"/>
      <c r="D6062" s="181"/>
      <c r="E6062" s="181"/>
      <c r="F6062" s="181"/>
      <c r="G6062" s="181"/>
      <c r="H6062" s="181"/>
      <c r="I6062" s="181"/>
      <c r="J6062" s="181"/>
      <c r="K6062" s="625"/>
      <c r="L6062" s="181"/>
    </row>
    <row r="6063" spans="2:12" x14ac:dyDescent="0.25">
      <c r="B6063" s="624"/>
      <c r="C6063" s="181"/>
      <c r="D6063" s="181"/>
      <c r="E6063" s="181"/>
      <c r="F6063" s="181"/>
      <c r="G6063" s="181"/>
      <c r="H6063" s="181"/>
      <c r="I6063" s="181"/>
      <c r="J6063" s="181"/>
      <c r="K6063" s="625"/>
      <c r="L6063" s="181"/>
    </row>
    <row r="6064" spans="2:12" x14ac:dyDescent="0.25">
      <c r="B6064" s="624"/>
      <c r="C6064" s="181"/>
      <c r="D6064" s="181"/>
      <c r="E6064" s="181"/>
      <c r="F6064" s="181"/>
      <c r="G6064" s="181"/>
      <c r="H6064" s="181"/>
      <c r="I6064" s="181"/>
      <c r="J6064" s="181"/>
      <c r="K6064" s="625"/>
      <c r="L6064" s="181"/>
    </row>
    <row r="6065" spans="2:12" x14ac:dyDescent="0.25">
      <c r="B6065" s="624"/>
      <c r="C6065" s="181"/>
      <c r="D6065" s="181"/>
      <c r="E6065" s="181"/>
      <c r="F6065" s="181"/>
      <c r="G6065" s="181"/>
      <c r="H6065" s="181"/>
      <c r="I6065" s="181"/>
      <c r="J6065" s="181"/>
      <c r="K6065" s="625"/>
      <c r="L6065" s="181"/>
    </row>
    <row r="6066" spans="2:12" x14ac:dyDescent="0.25">
      <c r="B6066" s="624"/>
      <c r="C6066" s="181"/>
      <c r="D6066" s="181"/>
      <c r="E6066" s="181"/>
      <c r="F6066" s="181"/>
      <c r="G6066" s="181"/>
      <c r="H6066" s="181"/>
      <c r="I6066" s="181"/>
      <c r="J6066" s="181"/>
      <c r="K6066" s="625"/>
      <c r="L6066" s="181"/>
    </row>
    <row r="6067" spans="2:12" x14ac:dyDescent="0.25">
      <c r="B6067" s="624"/>
      <c r="C6067" s="181"/>
      <c r="D6067" s="181"/>
      <c r="E6067" s="181"/>
      <c r="F6067" s="181"/>
      <c r="G6067" s="181"/>
      <c r="H6067" s="181"/>
      <c r="I6067" s="181"/>
      <c r="J6067" s="181"/>
      <c r="K6067" s="625"/>
      <c r="L6067" s="181"/>
    </row>
    <row r="6068" spans="2:12" x14ac:dyDescent="0.25">
      <c r="B6068" s="624"/>
      <c r="C6068" s="181"/>
      <c r="D6068" s="181"/>
      <c r="E6068" s="181"/>
      <c r="F6068" s="181"/>
      <c r="G6068" s="181"/>
      <c r="H6068" s="181"/>
      <c r="I6068" s="181"/>
      <c r="J6068" s="181"/>
      <c r="K6068" s="625"/>
      <c r="L6068" s="181"/>
    </row>
    <row r="6069" spans="2:12" x14ac:dyDescent="0.25">
      <c r="B6069" s="624"/>
      <c r="C6069" s="181"/>
      <c r="D6069" s="181"/>
      <c r="E6069" s="181"/>
      <c r="F6069" s="181"/>
      <c r="G6069" s="181"/>
      <c r="H6069" s="181"/>
      <c r="I6069" s="181"/>
      <c r="J6069" s="181"/>
      <c r="K6069" s="625"/>
      <c r="L6069" s="181"/>
    </row>
    <row r="6070" spans="2:12" x14ac:dyDescent="0.25">
      <c r="B6070" s="624"/>
      <c r="C6070" s="181"/>
      <c r="D6070" s="181"/>
      <c r="E6070" s="181"/>
      <c r="F6070" s="181"/>
      <c r="G6070" s="181"/>
      <c r="H6070" s="181"/>
      <c r="I6070" s="181"/>
      <c r="J6070" s="181"/>
      <c r="K6070" s="625"/>
      <c r="L6070" s="181"/>
    </row>
    <row r="6071" spans="2:12" x14ac:dyDescent="0.25">
      <c r="B6071" s="624"/>
      <c r="C6071" s="181"/>
      <c r="D6071" s="181"/>
      <c r="E6071" s="181"/>
      <c r="F6071" s="181"/>
      <c r="G6071" s="181"/>
      <c r="H6071" s="181"/>
      <c r="I6071" s="181"/>
      <c r="J6071" s="181"/>
      <c r="K6071" s="625"/>
      <c r="L6071" s="181"/>
    </row>
    <row r="6072" spans="2:12" x14ac:dyDescent="0.25">
      <c r="B6072" s="624"/>
      <c r="C6072" s="181"/>
      <c r="D6072" s="181"/>
      <c r="E6072" s="181"/>
      <c r="F6072" s="181"/>
      <c r="G6072" s="181"/>
      <c r="H6072" s="181"/>
      <c r="I6072" s="181"/>
      <c r="J6072" s="181"/>
      <c r="K6072" s="625"/>
      <c r="L6072" s="181"/>
    </row>
    <row r="6073" spans="2:12" x14ac:dyDescent="0.25">
      <c r="B6073" s="624"/>
      <c r="C6073" s="181"/>
      <c r="D6073" s="181"/>
      <c r="E6073" s="181"/>
      <c r="F6073" s="181"/>
      <c r="G6073" s="181"/>
      <c r="H6073" s="181"/>
      <c r="I6073" s="181"/>
      <c r="J6073" s="181"/>
      <c r="K6073" s="625"/>
      <c r="L6073" s="181"/>
    </row>
    <row r="6074" spans="2:12" x14ac:dyDescent="0.25">
      <c r="B6074" s="624"/>
      <c r="C6074" s="181"/>
      <c r="D6074" s="181"/>
      <c r="E6074" s="181"/>
      <c r="F6074" s="181"/>
      <c r="G6074" s="181"/>
      <c r="H6074" s="181"/>
      <c r="I6074" s="181"/>
      <c r="J6074" s="181"/>
      <c r="K6074" s="625"/>
      <c r="L6074" s="181"/>
    </row>
    <row r="6075" spans="2:12" x14ac:dyDescent="0.25">
      <c r="B6075" s="624"/>
      <c r="C6075" s="181"/>
      <c r="D6075" s="181"/>
      <c r="E6075" s="181"/>
      <c r="F6075" s="181"/>
      <c r="G6075" s="181"/>
      <c r="H6075" s="181"/>
      <c r="I6075" s="181"/>
      <c r="J6075" s="181"/>
      <c r="K6075" s="625"/>
      <c r="L6075" s="181"/>
    </row>
    <row r="6076" spans="2:12" x14ac:dyDescent="0.25">
      <c r="B6076" s="624"/>
      <c r="C6076" s="181"/>
      <c r="D6076" s="181"/>
      <c r="E6076" s="181"/>
      <c r="F6076" s="181"/>
      <c r="G6076" s="181"/>
      <c r="H6076" s="181"/>
      <c r="I6076" s="181"/>
      <c r="J6076" s="181"/>
      <c r="K6076" s="625"/>
      <c r="L6076" s="181"/>
    </row>
    <row r="6077" spans="2:12" x14ac:dyDescent="0.25">
      <c r="B6077" s="624"/>
      <c r="C6077" s="181"/>
      <c r="D6077" s="181"/>
      <c r="E6077" s="181"/>
      <c r="F6077" s="181"/>
      <c r="G6077" s="181"/>
      <c r="H6077" s="181"/>
      <c r="I6077" s="181"/>
      <c r="J6077" s="181"/>
      <c r="K6077" s="625"/>
      <c r="L6077" s="181"/>
    </row>
    <row r="6078" spans="2:12" x14ac:dyDescent="0.25">
      <c r="B6078" s="624"/>
      <c r="C6078" s="181"/>
      <c r="D6078" s="181"/>
      <c r="E6078" s="181"/>
      <c r="F6078" s="181"/>
      <c r="G6078" s="181"/>
      <c r="H6078" s="181"/>
      <c r="I6078" s="181"/>
      <c r="J6078" s="181"/>
      <c r="K6078" s="625"/>
      <c r="L6078" s="181"/>
    </row>
    <row r="6079" spans="2:12" x14ac:dyDescent="0.25">
      <c r="B6079" s="624"/>
      <c r="C6079" s="181"/>
      <c r="D6079" s="181"/>
      <c r="E6079" s="181"/>
      <c r="F6079" s="181"/>
      <c r="G6079" s="181"/>
      <c r="H6079" s="181"/>
      <c r="I6079" s="181"/>
      <c r="J6079" s="181"/>
      <c r="K6079" s="625"/>
      <c r="L6079" s="181"/>
    </row>
    <row r="6080" spans="2:12" x14ac:dyDescent="0.25">
      <c r="B6080" s="624"/>
      <c r="C6080" s="181"/>
      <c r="D6080" s="181"/>
      <c r="E6080" s="181"/>
      <c r="F6080" s="181"/>
      <c r="G6080" s="181"/>
      <c r="H6080" s="181"/>
      <c r="I6080" s="181"/>
      <c r="J6080" s="181"/>
      <c r="K6080" s="625"/>
      <c r="L6080" s="181"/>
    </row>
    <row r="6081" spans="2:12" x14ac:dyDescent="0.25">
      <c r="B6081" s="624"/>
      <c r="C6081" s="181"/>
      <c r="D6081" s="181"/>
      <c r="E6081" s="181"/>
      <c r="F6081" s="181"/>
      <c r="G6081" s="181"/>
      <c r="H6081" s="181"/>
      <c r="I6081" s="181"/>
      <c r="J6081" s="181"/>
      <c r="K6081" s="625"/>
      <c r="L6081" s="181"/>
    </row>
    <row r="6082" spans="2:12" x14ac:dyDescent="0.25">
      <c r="B6082" s="624"/>
      <c r="C6082" s="181"/>
      <c r="D6082" s="181"/>
      <c r="E6082" s="181"/>
      <c r="F6082" s="181"/>
      <c r="G6082" s="181"/>
      <c r="H6082" s="181"/>
      <c r="I6082" s="181"/>
      <c r="J6082" s="181"/>
      <c r="K6082" s="625"/>
      <c r="L6082" s="181"/>
    </row>
    <row r="6083" spans="2:12" x14ac:dyDescent="0.25">
      <c r="B6083" s="624"/>
      <c r="C6083" s="181"/>
      <c r="D6083" s="181"/>
      <c r="E6083" s="181"/>
      <c r="F6083" s="181"/>
      <c r="G6083" s="181"/>
      <c r="H6083" s="181"/>
      <c r="I6083" s="181"/>
      <c r="J6083" s="181"/>
      <c r="K6083" s="625"/>
      <c r="L6083" s="181"/>
    </row>
    <row r="6084" spans="2:12" x14ac:dyDescent="0.25">
      <c r="B6084" s="624"/>
      <c r="C6084" s="181"/>
      <c r="D6084" s="181"/>
      <c r="E6084" s="181"/>
      <c r="F6084" s="181"/>
      <c r="G6084" s="181"/>
      <c r="H6084" s="181"/>
      <c r="I6084" s="181"/>
      <c r="J6084" s="181"/>
      <c r="K6084" s="625"/>
      <c r="L6084" s="181"/>
    </row>
    <row r="6085" spans="2:12" x14ac:dyDescent="0.25">
      <c r="B6085" s="624"/>
      <c r="C6085" s="181"/>
      <c r="D6085" s="181"/>
      <c r="E6085" s="181"/>
      <c r="F6085" s="181"/>
      <c r="G6085" s="181"/>
      <c r="H6085" s="181"/>
      <c r="I6085" s="181"/>
      <c r="J6085" s="181"/>
      <c r="K6085" s="625"/>
      <c r="L6085" s="181"/>
    </row>
    <row r="6086" spans="2:12" x14ac:dyDescent="0.25">
      <c r="B6086" s="624"/>
      <c r="C6086" s="181"/>
      <c r="D6086" s="181"/>
      <c r="E6086" s="181"/>
      <c r="F6086" s="181"/>
      <c r="G6086" s="181"/>
      <c r="H6086" s="181"/>
      <c r="I6086" s="181"/>
      <c r="J6086" s="181"/>
      <c r="K6086" s="625"/>
      <c r="L6086" s="181"/>
    </row>
    <row r="6087" spans="2:12" x14ac:dyDescent="0.25">
      <c r="B6087" s="624"/>
      <c r="C6087" s="181"/>
      <c r="D6087" s="181"/>
      <c r="E6087" s="181"/>
      <c r="F6087" s="181"/>
      <c r="G6087" s="181"/>
      <c r="H6087" s="181"/>
      <c r="I6087" s="181"/>
      <c r="J6087" s="181"/>
      <c r="K6087" s="625"/>
      <c r="L6087" s="181"/>
    </row>
    <row r="6088" spans="2:12" x14ac:dyDescent="0.25">
      <c r="B6088" s="624"/>
      <c r="C6088" s="181"/>
      <c r="D6088" s="181"/>
      <c r="E6088" s="181"/>
      <c r="F6088" s="181"/>
      <c r="G6088" s="181"/>
      <c r="H6088" s="181"/>
      <c r="I6088" s="181"/>
      <c r="J6088" s="181"/>
      <c r="K6088" s="625"/>
      <c r="L6088" s="181"/>
    </row>
    <row r="6089" spans="2:12" x14ac:dyDescent="0.25">
      <c r="B6089" s="624"/>
      <c r="C6089" s="181"/>
      <c r="D6089" s="181"/>
      <c r="E6089" s="181"/>
      <c r="F6089" s="181"/>
      <c r="G6089" s="181"/>
      <c r="H6089" s="181"/>
      <c r="I6089" s="181"/>
      <c r="J6089" s="181"/>
      <c r="K6089" s="625"/>
      <c r="L6089" s="181"/>
    </row>
    <row r="6090" spans="2:12" x14ac:dyDescent="0.25">
      <c r="B6090" s="624"/>
      <c r="C6090" s="181"/>
      <c r="D6090" s="181"/>
      <c r="E6090" s="181"/>
      <c r="F6090" s="181"/>
      <c r="G6090" s="181"/>
      <c r="H6090" s="181"/>
      <c r="I6090" s="181"/>
      <c r="J6090" s="181"/>
      <c r="K6090" s="625"/>
      <c r="L6090" s="181"/>
    </row>
    <row r="6091" spans="2:12" x14ac:dyDescent="0.25">
      <c r="B6091" s="624"/>
      <c r="C6091" s="181"/>
      <c r="D6091" s="181"/>
      <c r="E6091" s="181"/>
      <c r="F6091" s="181"/>
      <c r="G6091" s="181"/>
      <c r="H6091" s="181"/>
      <c r="I6091" s="181"/>
      <c r="J6091" s="181"/>
      <c r="K6091" s="625"/>
      <c r="L6091" s="181"/>
    </row>
    <row r="6092" spans="2:12" x14ac:dyDescent="0.25">
      <c r="B6092" s="624"/>
      <c r="C6092" s="181"/>
      <c r="D6092" s="181"/>
      <c r="E6092" s="181"/>
      <c r="F6092" s="181"/>
      <c r="G6092" s="181"/>
      <c r="H6092" s="181"/>
      <c r="I6092" s="181"/>
      <c r="J6092" s="181"/>
      <c r="K6092" s="625"/>
      <c r="L6092" s="181"/>
    </row>
    <row r="6093" spans="2:12" x14ac:dyDescent="0.25">
      <c r="B6093" s="624"/>
      <c r="C6093" s="181"/>
      <c r="D6093" s="181"/>
      <c r="E6093" s="181"/>
      <c r="F6093" s="181"/>
      <c r="G6093" s="181"/>
      <c r="H6093" s="181"/>
      <c r="I6093" s="181"/>
      <c r="J6093" s="181"/>
      <c r="K6093" s="625"/>
      <c r="L6093" s="181"/>
    </row>
    <row r="6094" spans="2:12" x14ac:dyDescent="0.25">
      <c r="B6094" s="624"/>
      <c r="C6094" s="181"/>
      <c r="D6094" s="181"/>
      <c r="E6094" s="181"/>
      <c r="F6094" s="181"/>
      <c r="G6094" s="181"/>
      <c r="H6094" s="181"/>
      <c r="I6094" s="181"/>
      <c r="J6094" s="181"/>
      <c r="K6094" s="625"/>
      <c r="L6094" s="181"/>
    </row>
    <row r="6095" spans="2:12" x14ac:dyDescent="0.25">
      <c r="B6095" s="624"/>
      <c r="C6095" s="181"/>
      <c r="D6095" s="181"/>
      <c r="E6095" s="181"/>
      <c r="F6095" s="181"/>
      <c r="G6095" s="181"/>
      <c r="H6095" s="181"/>
      <c r="I6095" s="181"/>
      <c r="J6095" s="181"/>
      <c r="K6095" s="625"/>
      <c r="L6095" s="181"/>
    </row>
    <row r="6096" spans="2:12" x14ac:dyDescent="0.25">
      <c r="B6096" s="624"/>
      <c r="C6096" s="181"/>
      <c r="D6096" s="181"/>
      <c r="E6096" s="181"/>
      <c r="F6096" s="181"/>
      <c r="G6096" s="181"/>
      <c r="H6096" s="181"/>
      <c r="I6096" s="181"/>
      <c r="J6096" s="181"/>
      <c r="K6096" s="625"/>
      <c r="L6096" s="181"/>
    </row>
    <row r="6097" spans="2:12" x14ac:dyDescent="0.25">
      <c r="B6097" s="624"/>
      <c r="C6097" s="181"/>
      <c r="D6097" s="181"/>
      <c r="E6097" s="181"/>
      <c r="F6097" s="181"/>
      <c r="G6097" s="181"/>
      <c r="H6097" s="181"/>
      <c r="I6097" s="181"/>
      <c r="J6097" s="181"/>
      <c r="K6097" s="625"/>
      <c r="L6097" s="181"/>
    </row>
    <row r="6098" spans="2:12" x14ac:dyDescent="0.25">
      <c r="B6098" s="624"/>
      <c r="C6098" s="181"/>
      <c r="D6098" s="181"/>
      <c r="E6098" s="181"/>
      <c r="F6098" s="181"/>
      <c r="G6098" s="181"/>
      <c r="H6098" s="181"/>
      <c r="I6098" s="181"/>
      <c r="J6098" s="181"/>
      <c r="K6098" s="625"/>
      <c r="L6098" s="181"/>
    </row>
    <row r="6099" spans="2:12" x14ac:dyDescent="0.25">
      <c r="B6099" s="624"/>
      <c r="C6099" s="181"/>
      <c r="D6099" s="181"/>
      <c r="E6099" s="181"/>
      <c r="F6099" s="181"/>
      <c r="G6099" s="181"/>
      <c r="H6099" s="181"/>
      <c r="I6099" s="181"/>
      <c r="J6099" s="181"/>
      <c r="K6099" s="625"/>
      <c r="L6099" s="181"/>
    </row>
    <row r="6100" spans="2:12" x14ac:dyDescent="0.25">
      <c r="B6100" s="624"/>
      <c r="C6100" s="181"/>
      <c r="D6100" s="181"/>
      <c r="E6100" s="181"/>
      <c r="F6100" s="181"/>
      <c r="G6100" s="181"/>
      <c r="H6100" s="181"/>
      <c r="I6100" s="181"/>
      <c r="J6100" s="181"/>
      <c r="K6100" s="625"/>
      <c r="L6100" s="181"/>
    </row>
    <row r="6101" spans="2:12" x14ac:dyDescent="0.25">
      <c r="B6101" s="624"/>
      <c r="C6101" s="181"/>
      <c r="D6101" s="181"/>
      <c r="E6101" s="181"/>
      <c r="F6101" s="181"/>
      <c r="G6101" s="181"/>
      <c r="H6101" s="181"/>
      <c r="I6101" s="181"/>
      <c r="J6101" s="181"/>
      <c r="K6101" s="625"/>
      <c r="L6101" s="181"/>
    </row>
    <row r="6102" spans="2:12" x14ac:dyDescent="0.25">
      <c r="B6102" s="624"/>
      <c r="C6102" s="181"/>
      <c r="D6102" s="181"/>
      <c r="E6102" s="181"/>
      <c r="F6102" s="181"/>
      <c r="G6102" s="181"/>
      <c r="H6102" s="181"/>
      <c r="I6102" s="181"/>
      <c r="J6102" s="181"/>
      <c r="K6102" s="625"/>
      <c r="L6102" s="181"/>
    </row>
    <row r="6103" spans="2:12" x14ac:dyDescent="0.25">
      <c r="B6103" s="624"/>
      <c r="C6103" s="181"/>
      <c r="D6103" s="181"/>
      <c r="E6103" s="181"/>
      <c r="F6103" s="181"/>
      <c r="G6103" s="181"/>
      <c r="H6103" s="181"/>
      <c r="I6103" s="181"/>
      <c r="J6103" s="181"/>
      <c r="K6103" s="625"/>
      <c r="L6103" s="181"/>
    </row>
    <row r="6104" spans="2:12" x14ac:dyDescent="0.25">
      <c r="B6104" s="624"/>
      <c r="C6104" s="181"/>
      <c r="D6104" s="181"/>
      <c r="E6104" s="181"/>
      <c r="F6104" s="181"/>
      <c r="G6104" s="181"/>
      <c r="H6104" s="181"/>
      <c r="I6104" s="181"/>
      <c r="J6104" s="181"/>
      <c r="K6104" s="625"/>
      <c r="L6104" s="181"/>
    </row>
    <row r="6105" spans="2:12" x14ac:dyDescent="0.25">
      <c r="B6105" s="624"/>
      <c r="C6105" s="181"/>
      <c r="D6105" s="181"/>
      <c r="E6105" s="181"/>
      <c r="F6105" s="181"/>
      <c r="G6105" s="181"/>
      <c r="H6105" s="181"/>
      <c r="I6105" s="181"/>
      <c r="J6105" s="181"/>
      <c r="K6105" s="625"/>
      <c r="L6105" s="181"/>
    </row>
    <row r="6106" spans="2:12" x14ac:dyDescent="0.25">
      <c r="B6106" s="624"/>
      <c r="C6106" s="181"/>
      <c r="D6106" s="181"/>
      <c r="E6106" s="181"/>
      <c r="F6106" s="181"/>
      <c r="G6106" s="181"/>
      <c r="H6106" s="181"/>
      <c r="I6106" s="181"/>
      <c r="J6106" s="181"/>
      <c r="K6106" s="625"/>
      <c r="L6106" s="181"/>
    </row>
    <row r="6107" spans="2:12" x14ac:dyDescent="0.25">
      <c r="B6107" s="624"/>
      <c r="C6107" s="181"/>
      <c r="D6107" s="181"/>
      <c r="E6107" s="181"/>
      <c r="F6107" s="181"/>
      <c r="G6107" s="181"/>
      <c r="H6107" s="181"/>
      <c r="I6107" s="181"/>
      <c r="J6107" s="181"/>
      <c r="K6107" s="625"/>
      <c r="L6107" s="181"/>
    </row>
    <row r="6108" spans="2:12" x14ac:dyDescent="0.25">
      <c r="B6108" s="624"/>
      <c r="C6108" s="181"/>
      <c r="D6108" s="181"/>
      <c r="E6108" s="181"/>
      <c r="F6108" s="181"/>
      <c r="G6108" s="181"/>
      <c r="H6108" s="181"/>
      <c r="I6108" s="181"/>
      <c r="J6108" s="181"/>
      <c r="K6108" s="625"/>
      <c r="L6108" s="181"/>
    </row>
    <row r="6109" spans="2:12" x14ac:dyDescent="0.25">
      <c r="B6109" s="624"/>
      <c r="C6109" s="181"/>
      <c r="D6109" s="181"/>
      <c r="E6109" s="181"/>
      <c r="F6109" s="181"/>
      <c r="G6109" s="181"/>
      <c r="H6109" s="181"/>
      <c r="I6109" s="181"/>
      <c r="J6109" s="181"/>
      <c r="K6109" s="625"/>
      <c r="L6109" s="181"/>
    </row>
    <row r="6110" spans="2:12" x14ac:dyDescent="0.25">
      <c r="B6110" s="624"/>
      <c r="C6110" s="181"/>
      <c r="D6110" s="181"/>
      <c r="E6110" s="181"/>
      <c r="F6110" s="181"/>
      <c r="G6110" s="181"/>
      <c r="H6110" s="181"/>
      <c r="I6110" s="181"/>
      <c r="J6110" s="181"/>
      <c r="K6110" s="625"/>
      <c r="L6110" s="181"/>
    </row>
    <row r="6111" spans="2:12" x14ac:dyDescent="0.25">
      <c r="B6111" s="624"/>
      <c r="C6111" s="181"/>
      <c r="D6111" s="181"/>
      <c r="E6111" s="181"/>
      <c r="F6111" s="181"/>
      <c r="G6111" s="181"/>
      <c r="H6111" s="181"/>
      <c r="I6111" s="181"/>
      <c r="J6111" s="181"/>
      <c r="K6111" s="625"/>
      <c r="L6111" s="181"/>
    </row>
    <row r="6112" spans="2:12" x14ac:dyDescent="0.25">
      <c r="B6112" s="624"/>
      <c r="C6112" s="181"/>
      <c r="D6112" s="181"/>
      <c r="E6112" s="181"/>
      <c r="F6112" s="181"/>
      <c r="G6112" s="181"/>
      <c r="H6112" s="181"/>
      <c r="I6112" s="181"/>
      <c r="J6112" s="181"/>
      <c r="K6112" s="625"/>
      <c r="L6112" s="181"/>
    </row>
    <row r="6113" spans="2:12" x14ac:dyDescent="0.25">
      <c r="B6113" s="624"/>
      <c r="C6113" s="181"/>
      <c r="D6113" s="181"/>
      <c r="E6113" s="181"/>
      <c r="F6113" s="181"/>
      <c r="G6113" s="181"/>
      <c r="H6113" s="181"/>
      <c r="I6113" s="181"/>
      <c r="J6113" s="181"/>
      <c r="K6113" s="625"/>
      <c r="L6113" s="181"/>
    </row>
    <row r="6114" spans="2:12" x14ac:dyDescent="0.25">
      <c r="B6114" s="624"/>
      <c r="C6114" s="181"/>
      <c r="D6114" s="181"/>
      <c r="E6114" s="181"/>
      <c r="F6114" s="181"/>
      <c r="G6114" s="181"/>
      <c r="H6114" s="181"/>
      <c r="I6114" s="181"/>
      <c r="J6114" s="181"/>
      <c r="K6114" s="625"/>
      <c r="L6114" s="181"/>
    </row>
    <row r="6115" spans="2:12" x14ac:dyDescent="0.25">
      <c r="B6115" s="624"/>
      <c r="C6115" s="181"/>
      <c r="D6115" s="181"/>
      <c r="E6115" s="181"/>
      <c r="F6115" s="181"/>
      <c r="G6115" s="181"/>
      <c r="H6115" s="181"/>
      <c r="I6115" s="181"/>
      <c r="J6115" s="181"/>
      <c r="K6115" s="625"/>
      <c r="L6115" s="181"/>
    </row>
    <row r="6116" spans="2:12" x14ac:dyDescent="0.25">
      <c r="B6116" s="624"/>
      <c r="C6116" s="181"/>
      <c r="D6116" s="181"/>
      <c r="E6116" s="181"/>
      <c r="F6116" s="181"/>
      <c r="G6116" s="181"/>
      <c r="H6116" s="181"/>
      <c r="I6116" s="181"/>
      <c r="J6116" s="181"/>
      <c r="K6116" s="625"/>
      <c r="L6116" s="181"/>
    </row>
    <row r="6117" spans="2:12" x14ac:dyDescent="0.25">
      <c r="B6117" s="624"/>
      <c r="C6117" s="181"/>
      <c r="D6117" s="181"/>
      <c r="E6117" s="181"/>
      <c r="F6117" s="181"/>
      <c r="G6117" s="181"/>
      <c r="H6117" s="181"/>
      <c r="I6117" s="181"/>
      <c r="J6117" s="181"/>
      <c r="K6117" s="625"/>
      <c r="L6117" s="181"/>
    </row>
    <row r="6118" spans="2:12" x14ac:dyDescent="0.25">
      <c r="B6118" s="624"/>
      <c r="C6118" s="181"/>
      <c r="D6118" s="181"/>
      <c r="E6118" s="181"/>
      <c r="F6118" s="181"/>
      <c r="G6118" s="181"/>
      <c r="H6118" s="181"/>
      <c r="I6118" s="181"/>
      <c r="J6118" s="181"/>
      <c r="K6118" s="625"/>
      <c r="L6118" s="181"/>
    </row>
    <row r="6119" spans="2:12" x14ac:dyDescent="0.25">
      <c r="B6119" s="624"/>
      <c r="C6119" s="181"/>
      <c r="D6119" s="181"/>
      <c r="E6119" s="181"/>
      <c r="F6119" s="181"/>
      <c r="G6119" s="181"/>
      <c r="H6119" s="181"/>
      <c r="I6119" s="181"/>
      <c r="J6119" s="181"/>
      <c r="K6119" s="625"/>
      <c r="L6119" s="181"/>
    </row>
    <row r="6120" spans="2:12" x14ac:dyDescent="0.25">
      <c r="B6120" s="624"/>
      <c r="C6120" s="181"/>
      <c r="D6120" s="181"/>
      <c r="E6120" s="181"/>
      <c r="F6120" s="181"/>
      <c r="G6120" s="181"/>
      <c r="H6120" s="181"/>
      <c r="I6120" s="181"/>
      <c r="J6120" s="181"/>
      <c r="K6120" s="625"/>
      <c r="L6120" s="181"/>
    </row>
    <row r="6121" spans="2:12" x14ac:dyDescent="0.25">
      <c r="B6121" s="624"/>
      <c r="C6121" s="181"/>
      <c r="D6121" s="181"/>
      <c r="E6121" s="181"/>
      <c r="F6121" s="181"/>
      <c r="G6121" s="181"/>
      <c r="H6121" s="181"/>
      <c r="I6121" s="181"/>
      <c r="J6121" s="181"/>
      <c r="K6121" s="625"/>
      <c r="L6121" s="181"/>
    </row>
    <row r="6122" spans="2:12" x14ac:dyDescent="0.25">
      <c r="B6122" s="624"/>
      <c r="C6122" s="181"/>
      <c r="D6122" s="181"/>
      <c r="E6122" s="181"/>
      <c r="F6122" s="181"/>
      <c r="G6122" s="181"/>
      <c r="H6122" s="181"/>
      <c r="I6122" s="181"/>
      <c r="J6122" s="181"/>
      <c r="K6122" s="625"/>
      <c r="L6122" s="181"/>
    </row>
    <row r="6123" spans="2:12" x14ac:dyDescent="0.25">
      <c r="B6123" s="624"/>
      <c r="C6123" s="181"/>
      <c r="D6123" s="181"/>
      <c r="E6123" s="181"/>
      <c r="F6123" s="181"/>
      <c r="G6123" s="181"/>
      <c r="H6123" s="181"/>
      <c r="I6123" s="181"/>
      <c r="J6123" s="181"/>
      <c r="K6123" s="625"/>
      <c r="L6123" s="181"/>
    </row>
    <row r="6124" spans="2:12" x14ac:dyDescent="0.25">
      <c r="B6124" s="624"/>
      <c r="C6124" s="181"/>
      <c r="D6124" s="181"/>
      <c r="E6124" s="181"/>
      <c r="F6124" s="181"/>
      <c r="G6124" s="181"/>
      <c r="H6124" s="181"/>
      <c r="I6124" s="181"/>
      <c r="J6124" s="181"/>
      <c r="K6124" s="625"/>
      <c r="L6124" s="181"/>
    </row>
    <row r="6125" spans="2:12" x14ac:dyDescent="0.25">
      <c r="B6125" s="624"/>
      <c r="C6125" s="181"/>
      <c r="D6125" s="181"/>
      <c r="E6125" s="181"/>
      <c r="F6125" s="181"/>
      <c r="G6125" s="181"/>
      <c r="H6125" s="181"/>
      <c r="I6125" s="181"/>
      <c r="J6125" s="181"/>
      <c r="K6125" s="625"/>
      <c r="L6125" s="181"/>
    </row>
    <row r="6126" spans="2:12" x14ac:dyDescent="0.25">
      <c r="B6126" s="624"/>
      <c r="C6126" s="181"/>
      <c r="D6126" s="181"/>
      <c r="E6126" s="181"/>
      <c r="F6126" s="181"/>
      <c r="G6126" s="181"/>
      <c r="H6126" s="181"/>
      <c r="I6126" s="181"/>
      <c r="J6126" s="181"/>
      <c r="K6126" s="625"/>
      <c r="L6126" s="181"/>
    </row>
    <row r="6127" spans="2:12" x14ac:dyDescent="0.25">
      <c r="B6127" s="624"/>
      <c r="C6127" s="181"/>
      <c r="D6127" s="181"/>
      <c r="E6127" s="181"/>
      <c r="F6127" s="181"/>
      <c r="G6127" s="181"/>
      <c r="H6127" s="181"/>
      <c r="I6127" s="181"/>
      <c r="J6127" s="181"/>
      <c r="K6127" s="625"/>
      <c r="L6127" s="181"/>
    </row>
    <row r="6128" spans="2:12" x14ac:dyDescent="0.25">
      <c r="B6128" s="624"/>
      <c r="C6128" s="181"/>
      <c r="D6128" s="181"/>
      <c r="E6128" s="181"/>
      <c r="F6128" s="181"/>
      <c r="G6128" s="181"/>
      <c r="H6128" s="181"/>
      <c r="I6128" s="181"/>
      <c r="J6128" s="181"/>
      <c r="K6128" s="625"/>
      <c r="L6128" s="181"/>
    </row>
    <row r="6129" spans="2:12" x14ac:dyDescent="0.25">
      <c r="B6129" s="624"/>
      <c r="C6129" s="181"/>
      <c r="D6129" s="181"/>
      <c r="E6129" s="181"/>
      <c r="F6129" s="181"/>
      <c r="G6129" s="181"/>
      <c r="H6129" s="181"/>
      <c r="I6129" s="181"/>
      <c r="J6129" s="181"/>
      <c r="K6129" s="625"/>
      <c r="L6129" s="181"/>
    </row>
    <row r="6130" spans="2:12" x14ac:dyDescent="0.25">
      <c r="B6130" s="624"/>
      <c r="C6130" s="181"/>
      <c r="D6130" s="181"/>
      <c r="E6130" s="181"/>
      <c r="F6130" s="181"/>
      <c r="G6130" s="181"/>
      <c r="H6130" s="181"/>
      <c r="I6130" s="181"/>
      <c r="J6130" s="181"/>
      <c r="K6130" s="625"/>
      <c r="L6130" s="181"/>
    </row>
    <row r="6131" spans="2:12" x14ac:dyDescent="0.25">
      <c r="B6131" s="624"/>
      <c r="C6131" s="181"/>
      <c r="D6131" s="181"/>
      <c r="E6131" s="181"/>
      <c r="F6131" s="181"/>
      <c r="G6131" s="181"/>
      <c r="H6131" s="181"/>
      <c r="I6131" s="181"/>
      <c r="J6131" s="181"/>
      <c r="K6131" s="625"/>
      <c r="L6131" s="181"/>
    </row>
    <row r="6132" spans="2:12" x14ac:dyDescent="0.25">
      <c r="B6132" s="624"/>
      <c r="C6132" s="181"/>
      <c r="D6132" s="181"/>
      <c r="E6132" s="181"/>
      <c r="F6132" s="181"/>
      <c r="G6132" s="181"/>
      <c r="H6132" s="181"/>
      <c r="I6132" s="181"/>
      <c r="J6132" s="181"/>
      <c r="K6132" s="625"/>
      <c r="L6132" s="181"/>
    </row>
    <row r="6133" spans="2:12" x14ac:dyDescent="0.25">
      <c r="B6133" s="624"/>
      <c r="C6133" s="181"/>
      <c r="D6133" s="181"/>
      <c r="E6133" s="181"/>
      <c r="F6133" s="181"/>
      <c r="G6133" s="181"/>
      <c r="H6133" s="181"/>
      <c r="I6133" s="181"/>
      <c r="J6133" s="181"/>
      <c r="K6133" s="625"/>
      <c r="L6133" s="181"/>
    </row>
    <row r="6134" spans="2:12" x14ac:dyDescent="0.25">
      <c r="B6134" s="624"/>
      <c r="C6134" s="181"/>
      <c r="D6134" s="181"/>
      <c r="E6134" s="181"/>
      <c r="F6134" s="181"/>
      <c r="G6134" s="181"/>
      <c r="H6134" s="181"/>
      <c r="I6134" s="181"/>
      <c r="J6134" s="181"/>
      <c r="K6134" s="625"/>
      <c r="L6134" s="181"/>
    </row>
    <row r="6135" spans="2:12" x14ac:dyDescent="0.25">
      <c r="B6135" s="624"/>
      <c r="C6135" s="181"/>
      <c r="D6135" s="181"/>
      <c r="E6135" s="181"/>
      <c r="F6135" s="181"/>
      <c r="G6135" s="181"/>
      <c r="H6135" s="181"/>
      <c r="I6135" s="181"/>
      <c r="J6135" s="181"/>
      <c r="K6135" s="625"/>
      <c r="L6135" s="181"/>
    </row>
    <row r="6136" spans="2:12" x14ac:dyDescent="0.25">
      <c r="B6136" s="624"/>
      <c r="C6136" s="181"/>
      <c r="D6136" s="181"/>
      <c r="E6136" s="181"/>
      <c r="F6136" s="181"/>
      <c r="G6136" s="181"/>
      <c r="H6136" s="181"/>
      <c r="I6136" s="181"/>
      <c r="J6136" s="181"/>
      <c r="K6136" s="625"/>
      <c r="L6136" s="181"/>
    </row>
    <row r="6137" spans="2:12" x14ac:dyDescent="0.25">
      <c r="B6137" s="624"/>
      <c r="C6137" s="181"/>
      <c r="D6137" s="181"/>
      <c r="E6137" s="181"/>
      <c r="F6137" s="181"/>
      <c r="G6137" s="181"/>
      <c r="H6137" s="181"/>
      <c r="I6137" s="181"/>
      <c r="J6137" s="181"/>
      <c r="K6137" s="625"/>
      <c r="L6137" s="181"/>
    </row>
    <row r="6138" spans="2:12" x14ac:dyDescent="0.25">
      <c r="B6138" s="624"/>
      <c r="C6138" s="181"/>
      <c r="D6138" s="181"/>
      <c r="E6138" s="181"/>
      <c r="F6138" s="181"/>
      <c r="G6138" s="181"/>
      <c r="H6138" s="181"/>
      <c r="I6138" s="181"/>
      <c r="J6138" s="181"/>
      <c r="K6138" s="625"/>
      <c r="L6138" s="181"/>
    </row>
    <row r="6139" spans="2:12" x14ac:dyDescent="0.25">
      <c r="B6139" s="624"/>
      <c r="C6139" s="181"/>
      <c r="D6139" s="181"/>
      <c r="E6139" s="181"/>
      <c r="F6139" s="181"/>
      <c r="G6139" s="181"/>
      <c r="H6139" s="181"/>
      <c r="I6139" s="181"/>
      <c r="J6139" s="181"/>
      <c r="K6139" s="625"/>
      <c r="L6139" s="181"/>
    </row>
    <row r="6140" spans="2:12" x14ac:dyDescent="0.25">
      <c r="B6140" s="624"/>
      <c r="C6140" s="181"/>
      <c r="D6140" s="181"/>
      <c r="E6140" s="181"/>
      <c r="F6140" s="181"/>
      <c r="G6140" s="181"/>
      <c r="H6140" s="181"/>
      <c r="I6140" s="181"/>
      <c r="J6140" s="181"/>
      <c r="K6140" s="625"/>
      <c r="L6140" s="181"/>
    </row>
    <row r="6141" spans="2:12" x14ac:dyDescent="0.25">
      <c r="B6141" s="624"/>
      <c r="C6141" s="181"/>
      <c r="D6141" s="181"/>
      <c r="E6141" s="181"/>
      <c r="F6141" s="181"/>
      <c r="G6141" s="181"/>
      <c r="H6141" s="181"/>
      <c r="I6141" s="181"/>
      <c r="J6141" s="181"/>
      <c r="K6141" s="625"/>
      <c r="L6141" s="181"/>
    </row>
    <row r="6142" spans="2:12" x14ac:dyDescent="0.25">
      <c r="B6142" s="624"/>
      <c r="C6142" s="181"/>
      <c r="D6142" s="181"/>
      <c r="E6142" s="181"/>
      <c r="F6142" s="181"/>
      <c r="G6142" s="181"/>
      <c r="H6142" s="181"/>
      <c r="I6142" s="181"/>
      <c r="J6142" s="181"/>
      <c r="K6142" s="625"/>
      <c r="L6142" s="181"/>
    </row>
    <row r="6143" spans="2:12" x14ac:dyDescent="0.25">
      <c r="B6143" s="624"/>
      <c r="C6143" s="181"/>
      <c r="D6143" s="181"/>
      <c r="E6143" s="181"/>
      <c r="F6143" s="181"/>
      <c r="G6143" s="181"/>
      <c r="H6143" s="181"/>
      <c r="I6143" s="181"/>
      <c r="J6143" s="181"/>
      <c r="K6143" s="625"/>
      <c r="L6143" s="181"/>
    </row>
    <row r="6144" spans="2:12" x14ac:dyDescent="0.25">
      <c r="B6144" s="624"/>
      <c r="C6144" s="181"/>
      <c r="D6144" s="181"/>
      <c r="E6144" s="181"/>
      <c r="F6144" s="181"/>
      <c r="G6144" s="181"/>
      <c r="H6144" s="181"/>
      <c r="I6144" s="181"/>
      <c r="J6144" s="181"/>
      <c r="K6144" s="625"/>
      <c r="L6144" s="181"/>
    </row>
    <row r="6145" spans="2:12" x14ac:dyDescent="0.25">
      <c r="B6145" s="624"/>
      <c r="C6145" s="181"/>
      <c r="D6145" s="181"/>
      <c r="E6145" s="181"/>
      <c r="F6145" s="181"/>
      <c r="G6145" s="181"/>
      <c r="H6145" s="181"/>
      <c r="I6145" s="181"/>
      <c r="J6145" s="181"/>
      <c r="K6145" s="625"/>
      <c r="L6145" s="181"/>
    </row>
    <row r="6146" spans="2:12" x14ac:dyDescent="0.25">
      <c r="B6146" s="624"/>
      <c r="C6146" s="181"/>
      <c r="D6146" s="181"/>
      <c r="E6146" s="181"/>
      <c r="F6146" s="181"/>
      <c r="G6146" s="181"/>
      <c r="H6146" s="181"/>
      <c r="I6146" s="181"/>
      <c r="J6146" s="181"/>
      <c r="K6146" s="625"/>
      <c r="L6146" s="181"/>
    </row>
    <row r="6147" spans="2:12" x14ac:dyDescent="0.25">
      <c r="B6147" s="624"/>
      <c r="C6147" s="181"/>
      <c r="D6147" s="181"/>
      <c r="E6147" s="181"/>
      <c r="F6147" s="181"/>
      <c r="G6147" s="181"/>
      <c r="H6147" s="181"/>
      <c r="I6147" s="181"/>
      <c r="J6147" s="181"/>
      <c r="K6147" s="625"/>
      <c r="L6147" s="181"/>
    </row>
    <row r="6148" spans="2:12" x14ac:dyDescent="0.25">
      <c r="B6148" s="624"/>
      <c r="C6148" s="181"/>
      <c r="D6148" s="181"/>
      <c r="E6148" s="181"/>
      <c r="F6148" s="181"/>
      <c r="G6148" s="181"/>
      <c r="H6148" s="181"/>
      <c r="I6148" s="181"/>
      <c r="J6148" s="181"/>
      <c r="K6148" s="625"/>
      <c r="L6148" s="181"/>
    </row>
    <row r="6149" spans="2:12" x14ac:dyDescent="0.25">
      <c r="B6149" s="624"/>
      <c r="C6149" s="181"/>
      <c r="D6149" s="181"/>
      <c r="E6149" s="181"/>
      <c r="F6149" s="181"/>
      <c r="G6149" s="181"/>
      <c r="H6149" s="181"/>
      <c r="I6149" s="181"/>
      <c r="J6149" s="181"/>
      <c r="K6149" s="625"/>
      <c r="L6149" s="181"/>
    </row>
    <row r="6150" spans="2:12" x14ac:dyDescent="0.25">
      <c r="B6150" s="624"/>
      <c r="C6150" s="181"/>
      <c r="D6150" s="181"/>
      <c r="E6150" s="181"/>
      <c r="F6150" s="181"/>
      <c r="G6150" s="181"/>
      <c r="H6150" s="181"/>
      <c r="I6150" s="181"/>
      <c r="J6150" s="181"/>
      <c r="K6150" s="625"/>
      <c r="L6150" s="181"/>
    </row>
    <row r="6151" spans="2:12" x14ac:dyDescent="0.25">
      <c r="B6151" s="624"/>
      <c r="C6151" s="181"/>
      <c r="D6151" s="181"/>
      <c r="E6151" s="181"/>
      <c r="F6151" s="181"/>
      <c r="G6151" s="181"/>
      <c r="H6151" s="181"/>
      <c r="I6151" s="181"/>
      <c r="J6151" s="181"/>
      <c r="K6151" s="625"/>
      <c r="L6151" s="181"/>
    </row>
    <row r="6152" spans="2:12" x14ac:dyDescent="0.25">
      <c r="B6152" s="624"/>
      <c r="C6152" s="181"/>
      <c r="D6152" s="181"/>
      <c r="E6152" s="181"/>
      <c r="F6152" s="181"/>
      <c r="G6152" s="181"/>
      <c r="H6152" s="181"/>
      <c r="I6152" s="181"/>
      <c r="J6152" s="181"/>
      <c r="K6152" s="625"/>
      <c r="L6152" s="181"/>
    </row>
    <row r="6153" spans="2:12" x14ac:dyDescent="0.25">
      <c r="B6153" s="624"/>
      <c r="C6153" s="181"/>
      <c r="D6153" s="181"/>
      <c r="E6153" s="181"/>
      <c r="F6153" s="181"/>
      <c r="G6153" s="181"/>
      <c r="H6153" s="181"/>
      <c r="I6153" s="181"/>
      <c r="J6153" s="181"/>
      <c r="K6153" s="625"/>
      <c r="L6153" s="181"/>
    </row>
    <row r="6154" spans="2:12" x14ac:dyDescent="0.25">
      <c r="B6154" s="624"/>
      <c r="C6154" s="181"/>
      <c r="D6154" s="181"/>
      <c r="E6154" s="181"/>
      <c r="F6154" s="181"/>
      <c r="G6154" s="181"/>
      <c r="H6154" s="181"/>
      <c r="I6154" s="181"/>
      <c r="J6154" s="181"/>
      <c r="K6154" s="625"/>
      <c r="L6154" s="181"/>
    </row>
    <row r="6155" spans="2:12" x14ac:dyDescent="0.25">
      <c r="B6155" s="624"/>
      <c r="C6155" s="181"/>
      <c r="D6155" s="181"/>
      <c r="E6155" s="181"/>
      <c r="F6155" s="181"/>
      <c r="G6155" s="181"/>
      <c r="H6155" s="181"/>
      <c r="I6155" s="181"/>
      <c r="J6155" s="181"/>
      <c r="K6155" s="625"/>
      <c r="L6155" s="181"/>
    </row>
    <row r="6156" spans="2:12" x14ac:dyDescent="0.25">
      <c r="B6156" s="624"/>
      <c r="C6156" s="181"/>
      <c r="D6156" s="181"/>
      <c r="E6156" s="181"/>
      <c r="F6156" s="181"/>
      <c r="G6156" s="181"/>
      <c r="H6156" s="181"/>
      <c r="I6156" s="181"/>
      <c r="J6156" s="181"/>
      <c r="K6156" s="625"/>
      <c r="L6156" s="181"/>
    </row>
    <row r="6157" spans="2:12" x14ac:dyDescent="0.25">
      <c r="B6157" s="624"/>
      <c r="C6157" s="181"/>
      <c r="D6157" s="181"/>
      <c r="E6157" s="181"/>
      <c r="F6157" s="181"/>
      <c r="G6157" s="181"/>
      <c r="H6157" s="181"/>
      <c r="I6157" s="181"/>
      <c r="J6157" s="181"/>
      <c r="K6157" s="625"/>
      <c r="L6157" s="181"/>
    </row>
    <row r="6158" spans="2:12" x14ac:dyDescent="0.25">
      <c r="B6158" s="624"/>
      <c r="C6158" s="181"/>
      <c r="D6158" s="181"/>
      <c r="E6158" s="181"/>
      <c r="F6158" s="181"/>
      <c r="G6158" s="181"/>
      <c r="H6158" s="181"/>
      <c r="I6158" s="181"/>
      <c r="J6158" s="181"/>
      <c r="K6158" s="625"/>
      <c r="L6158" s="181"/>
    </row>
    <row r="6159" spans="2:12" x14ac:dyDescent="0.25">
      <c r="B6159" s="624"/>
      <c r="C6159" s="181"/>
      <c r="D6159" s="181"/>
      <c r="E6159" s="181"/>
      <c r="F6159" s="181"/>
      <c r="G6159" s="181"/>
      <c r="H6159" s="181"/>
      <c r="I6159" s="181"/>
      <c r="J6159" s="181"/>
      <c r="K6159" s="625"/>
      <c r="L6159" s="181"/>
    </row>
    <row r="6160" spans="2:12" x14ac:dyDescent="0.25">
      <c r="B6160" s="624"/>
      <c r="C6160" s="181"/>
      <c r="D6160" s="181"/>
      <c r="E6160" s="181"/>
      <c r="F6160" s="181"/>
      <c r="G6160" s="181"/>
      <c r="H6160" s="181"/>
      <c r="I6160" s="181"/>
      <c r="J6160" s="181"/>
      <c r="K6160" s="625"/>
      <c r="L6160" s="181"/>
    </row>
    <row r="6161" spans="2:12" x14ac:dyDescent="0.25">
      <c r="B6161" s="624"/>
      <c r="C6161" s="181"/>
      <c r="D6161" s="181"/>
      <c r="E6161" s="181"/>
      <c r="F6161" s="181"/>
      <c r="G6161" s="181"/>
      <c r="H6161" s="181"/>
      <c r="I6161" s="181"/>
      <c r="J6161" s="181"/>
      <c r="K6161" s="625"/>
      <c r="L6161" s="181"/>
    </row>
    <row r="6162" spans="2:12" x14ac:dyDescent="0.25">
      <c r="B6162" s="624"/>
      <c r="C6162" s="181"/>
      <c r="D6162" s="181"/>
      <c r="E6162" s="181"/>
      <c r="F6162" s="181"/>
      <c r="G6162" s="181"/>
      <c r="H6162" s="181"/>
      <c r="I6162" s="181"/>
      <c r="J6162" s="181"/>
      <c r="K6162" s="625"/>
      <c r="L6162" s="181"/>
    </row>
    <row r="6163" spans="2:12" x14ac:dyDescent="0.25">
      <c r="B6163" s="624"/>
      <c r="C6163" s="181"/>
      <c r="D6163" s="181"/>
      <c r="E6163" s="181"/>
      <c r="F6163" s="181"/>
      <c r="G6163" s="181"/>
      <c r="H6163" s="181"/>
      <c r="I6163" s="181"/>
      <c r="J6163" s="181"/>
      <c r="K6163" s="625"/>
      <c r="L6163" s="181"/>
    </row>
    <row r="6164" spans="2:12" x14ac:dyDescent="0.25">
      <c r="B6164" s="624"/>
      <c r="C6164" s="181"/>
      <c r="D6164" s="181"/>
      <c r="E6164" s="181"/>
      <c r="F6164" s="181"/>
      <c r="G6164" s="181"/>
      <c r="H6164" s="181"/>
      <c r="I6164" s="181"/>
      <c r="J6164" s="181"/>
      <c r="K6164" s="625"/>
      <c r="L6164" s="181"/>
    </row>
    <row r="6165" spans="2:12" x14ac:dyDescent="0.25">
      <c r="B6165" s="624"/>
      <c r="C6165" s="181"/>
      <c r="D6165" s="181"/>
      <c r="E6165" s="181"/>
      <c r="F6165" s="181"/>
      <c r="G6165" s="181"/>
      <c r="H6165" s="181"/>
      <c r="I6165" s="181"/>
      <c r="J6165" s="181"/>
      <c r="K6165" s="625"/>
      <c r="L6165" s="181"/>
    </row>
    <row r="6166" spans="2:12" x14ac:dyDescent="0.25">
      <c r="B6166" s="624"/>
      <c r="C6166" s="181"/>
      <c r="D6166" s="181"/>
      <c r="E6166" s="181"/>
      <c r="F6166" s="181"/>
      <c r="G6166" s="181"/>
      <c r="H6166" s="181"/>
      <c r="I6166" s="181"/>
      <c r="J6166" s="181"/>
      <c r="K6166" s="625"/>
      <c r="L6166" s="181"/>
    </row>
    <row r="6167" spans="2:12" x14ac:dyDescent="0.25">
      <c r="B6167" s="624"/>
      <c r="C6167" s="181"/>
      <c r="D6167" s="181"/>
      <c r="E6167" s="181"/>
      <c r="F6167" s="181"/>
      <c r="G6167" s="181"/>
      <c r="H6167" s="181"/>
      <c r="I6167" s="181"/>
      <c r="J6167" s="181"/>
      <c r="K6167" s="625"/>
      <c r="L6167" s="181"/>
    </row>
    <row r="6168" spans="2:12" x14ac:dyDescent="0.25">
      <c r="B6168" s="624"/>
      <c r="C6168" s="181"/>
      <c r="D6168" s="181"/>
      <c r="E6168" s="181"/>
      <c r="F6168" s="181"/>
      <c r="G6168" s="181"/>
      <c r="H6168" s="181"/>
      <c r="I6168" s="181"/>
      <c r="J6168" s="181"/>
      <c r="K6168" s="625"/>
      <c r="L6168" s="181"/>
    </row>
    <row r="6169" spans="2:12" x14ac:dyDescent="0.25">
      <c r="B6169" s="624"/>
      <c r="C6169" s="181"/>
      <c r="D6169" s="181"/>
      <c r="E6169" s="181"/>
      <c r="F6169" s="181"/>
      <c r="G6169" s="181"/>
      <c r="H6169" s="181"/>
      <c r="I6169" s="181"/>
      <c r="J6169" s="181"/>
      <c r="K6169" s="625"/>
      <c r="L6169" s="181"/>
    </row>
    <row r="6170" spans="2:12" x14ac:dyDescent="0.25">
      <c r="B6170" s="624"/>
      <c r="C6170" s="181"/>
      <c r="D6170" s="181"/>
      <c r="E6170" s="181"/>
      <c r="F6170" s="181"/>
      <c r="G6170" s="181"/>
      <c r="H6170" s="181"/>
      <c r="I6170" s="181"/>
      <c r="J6170" s="181"/>
      <c r="K6170" s="625"/>
      <c r="L6170" s="181"/>
    </row>
    <row r="6171" spans="2:12" x14ac:dyDescent="0.25">
      <c r="B6171" s="624"/>
      <c r="C6171" s="181"/>
      <c r="D6171" s="181"/>
      <c r="E6171" s="181"/>
      <c r="F6171" s="181"/>
      <c r="G6171" s="181"/>
      <c r="H6171" s="181"/>
      <c r="I6171" s="181"/>
      <c r="J6171" s="181"/>
      <c r="K6171" s="625"/>
      <c r="L6171" s="181"/>
    </row>
    <row r="6172" spans="2:12" x14ac:dyDescent="0.25">
      <c r="B6172" s="624"/>
      <c r="C6172" s="181"/>
      <c r="D6172" s="181"/>
      <c r="E6172" s="181"/>
      <c r="F6172" s="181"/>
      <c r="G6172" s="181"/>
      <c r="H6172" s="181"/>
      <c r="I6172" s="181"/>
      <c r="J6172" s="181"/>
      <c r="K6172" s="625"/>
      <c r="L6172" s="181"/>
    </row>
    <row r="6173" spans="2:12" x14ac:dyDescent="0.25">
      <c r="B6173" s="624"/>
      <c r="C6173" s="181"/>
      <c r="D6173" s="181"/>
      <c r="E6173" s="181"/>
      <c r="F6173" s="181"/>
      <c r="G6173" s="181"/>
      <c r="H6173" s="181"/>
      <c r="I6173" s="181"/>
      <c r="J6173" s="181"/>
      <c r="K6173" s="625"/>
      <c r="L6173" s="181"/>
    </row>
    <row r="6174" spans="2:12" x14ac:dyDescent="0.25">
      <c r="B6174" s="624"/>
      <c r="C6174" s="181"/>
      <c r="D6174" s="181"/>
      <c r="E6174" s="181"/>
      <c r="F6174" s="181"/>
      <c r="G6174" s="181"/>
      <c r="H6174" s="181"/>
      <c r="I6174" s="181"/>
      <c r="J6174" s="181"/>
      <c r="K6174" s="625"/>
      <c r="L6174" s="181"/>
    </row>
    <row r="6175" spans="2:12" x14ac:dyDescent="0.25">
      <c r="B6175" s="624"/>
      <c r="C6175" s="181"/>
      <c r="D6175" s="181"/>
      <c r="E6175" s="181"/>
      <c r="F6175" s="181"/>
      <c r="G6175" s="181"/>
      <c r="H6175" s="181"/>
      <c r="I6175" s="181"/>
      <c r="J6175" s="181"/>
      <c r="K6175" s="625"/>
      <c r="L6175" s="181"/>
    </row>
    <row r="6176" spans="2:12" x14ac:dyDescent="0.25">
      <c r="B6176" s="624"/>
      <c r="C6176" s="181"/>
      <c r="D6176" s="181"/>
      <c r="E6176" s="181"/>
      <c r="F6176" s="181"/>
      <c r="G6176" s="181"/>
      <c r="H6176" s="181"/>
      <c r="I6176" s="181"/>
      <c r="J6176" s="181"/>
      <c r="K6176" s="625"/>
      <c r="L6176" s="181"/>
    </row>
    <row r="6177" spans="2:12" x14ac:dyDescent="0.25">
      <c r="B6177" s="624"/>
      <c r="C6177" s="181"/>
      <c r="D6177" s="181"/>
      <c r="E6177" s="181"/>
      <c r="F6177" s="181"/>
      <c r="G6177" s="181"/>
      <c r="H6177" s="181"/>
      <c r="I6177" s="181"/>
      <c r="J6177" s="181"/>
      <c r="K6177" s="625"/>
      <c r="L6177" s="181"/>
    </row>
    <row r="6178" spans="2:12" x14ac:dyDescent="0.25">
      <c r="B6178" s="624"/>
      <c r="C6178" s="181"/>
      <c r="D6178" s="181"/>
      <c r="E6178" s="181"/>
      <c r="F6178" s="181"/>
      <c r="G6178" s="181"/>
      <c r="H6178" s="181"/>
      <c r="I6178" s="181"/>
      <c r="J6178" s="181"/>
      <c r="K6178" s="625"/>
      <c r="L6178" s="181"/>
    </row>
    <row r="6179" spans="2:12" x14ac:dyDescent="0.25">
      <c r="B6179" s="624"/>
      <c r="C6179" s="181"/>
      <c r="D6179" s="181"/>
      <c r="E6179" s="181"/>
      <c r="F6179" s="181"/>
      <c r="G6179" s="181"/>
      <c r="H6179" s="181"/>
      <c r="I6179" s="181"/>
      <c r="J6179" s="181"/>
      <c r="K6179" s="625"/>
      <c r="L6179" s="181"/>
    </row>
    <row r="6180" spans="2:12" x14ac:dyDescent="0.25">
      <c r="B6180" s="624"/>
      <c r="C6180" s="181"/>
      <c r="D6180" s="181"/>
      <c r="E6180" s="181"/>
      <c r="F6180" s="181"/>
      <c r="G6180" s="181"/>
      <c r="H6180" s="181"/>
      <c r="I6180" s="181"/>
      <c r="J6180" s="181"/>
      <c r="K6180" s="625"/>
      <c r="L6180" s="181"/>
    </row>
    <row r="6181" spans="2:12" x14ac:dyDescent="0.25">
      <c r="B6181" s="624"/>
      <c r="C6181" s="181"/>
      <c r="D6181" s="181"/>
      <c r="E6181" s="181"/>
      <c r="F6181" s="181"/>
      <c r="G6181" s="181"/>
      <c r="H6181" s="181"/>
      <c r="I6181" s="181"/>
      <c r="J6181" s="181"/>
      <c r="K6181" s="625"/>
      <c r="L6181" s="181"/>
    </row>
    <row r="6182" spans="2:12" x14ac:dyDescent="0.25">
      <c r="B6182" s="624"/>
      <c r="C6182" s="181"/>
      <c r="D6182" s="181"/>
      <c r="E6182" s="181"/>
      <c r="F6182" s="181"/>
      <c r="G6182" s="181"/>
      <c r="H6182" s="181"/>
      <c r="I6182" s="181"/>
      <c r="J6182" s="181"/>
      <c r="K6182" s="625"/>
      <c r="L6182" s="181"/>
    </row>
    <row r="6183" spans="2:12" x14ac:dyDescent="0.25">
      <c r="B6183" s="624"/>
      <c r="C6183" s="181"/>
      <c r="D6183" s="181"/>
      <c r="E6183" s="181"/>
      <c r="F6183" s="181"/>
      <c r="G6183" s="181"/>
      <c r="H6183" s="181"/>
      <c r="I6183" s="181"/>
      <c r="J6183" s="181"/>
      <c r="K6183" s="625"/>
      <c r="L6183" s="181"/>
    </row>
    <row r="6184" spans="2:12" x14ac:dyDescent="0.25">
      <c r="B6184" s="624"/>
      <c r="C6184" s="181"/>
      <c r="D6184" s="181"/>
      <c r="E6184" s="181"/>
      <c r="F6184" s="181"/>
      <c r="G6184" s="181"/>
      <c r="H6184" s="181"/>
      <c r="I6184" s="181"/>
      <c r="J6184" s="181"/>
      <c r="K6184" s="625"/>
      <c r="L6184" s="181"/>
    </row>
    <row r="6185" spans="2:12" x14ac:dyDescent="0.25">
      <c r="B6185" s="624"/>
      <c r="C6185" s="181"/>
      <c r="D6185" s="181"/>
      <c r="E6185" s="181"/>
      <c r="F6185" s="181"/>
      <c r="G6185" s="181"/>
      <c r="H6185" s="181"/>
      <c r="I6185" s="181"/>
      <c r="J6185" s="181"/>
      <c r="K6185" s="625"/>
      <c r="L6185" s="181"/>
    </row>
    <row r="6186" spans="2:12" x14ac:dyDescent="0.25">
      <c r="B6186" s="624"/>
      <c r="C6186" s="181"/>
      <c r="D6186" s="181"/>
      <c r="E6186" s="181"/>
      <c r="F6186" s="181"/>
      <c r="G6186" s="181"/>
      <c r="H6186" s="181"/>
      <c r="I6186" s="181"/>
      <c r="J6186" s="181"/>
      <c r="K6186" s="625"/>
      <c r="L6186" s="181"/>
    </row>
    <row r="6187" spans="2:12" x14ac:dyDescent="0.25">
      <c r="B6187" s="624"/>
      <c r="C6187" s="181"/>
      <c r="D6187" s="181"/>
      <c r="E6187" s="181"/>
      <c r="F6187" s="181"/>
      <c r="G6187" s="181"/>
      <c r="H6187" s="181"/>
      <c r="I6187" s="181"/>
      <c r="J6187" s="181"/>
      <c r="K6187" s="625"/>
      <c r="L6187" s="181"/>
    </row>
    <row r="6188" spans="2:12" x14ac:dyDescent="0.25">
      <c r="B6188" s="624"/>
      <c r="C6188" s="181"/>
      <c r="D6188" s="181"/>
      <c r="E6188" s="181"/>
      <c r="F6188" s="181"/>
      <c r="G6188" s="181"/>
      <c r="H6188" s="181"/>
      <c r="I6188" s="181"/>
      <c r="J6188" s="181"/>
      <c r="K6188" s="625"/>
      <c r="L6188" s="181"/>
    </row>
    <row r="6189" spans="2:12" x14ac:dyDescent="0.25">
      <c r="B6189" s="624"/>
      <c r="C6189" s="181"/>
      <c r="D6189" s="181"/>
      <c r="E6189" s="181"/>
      <c r="F6189" s="181"/>
      <c r="G6189" s="181"/>
      <c r="H6189" s="181"/>
      <c r="I6189" s="181"/>
      <c r="J6189" s="181"/>
      <c r="K6189" s="625"/>
      <c r="L6189" s="181"/>
    </row>
    <row r="6190" spans="2:12" x14ac:dyDescent="0.25">
      <c r="B6190" s="624"/>
      <c r="C6190" s="181"/>
      <c r="D6190" s="181"/>
      <c r="E6190" s="181"/>
      <c r="F6190" s="181"/>
      <c r="G6190" s="181"/>
      <c r="H6190" s="181"/>
      <c r="I6190" s="181"/>
      <c r="J6190" s="181"/>
      <c r="K6190" s="625"/>
      <c r="L6190" s="181"/>
    </row>
    <row r="6191" spans="2:12" x14ac:dyDescent="0.25">
      <c r="B6191" s="624"/>
      <c r="C6191" s="181"/>
      <c r="D6191" s="181"/>
      <c r="E6191" s="181"/>
      <c r="F6191" s="181"/>
      <c r="G6191" s="181"/>
      <c r="H6191" s="181"/>
      <c r="I6191" s="181"/>
      <c r="J6191" s="181"/>
      <c r="K6191" s="625"/>
      <c r="L6191" s="181"/>
    </row>
    <row r="6192" spans="2:12" x14ac:dyDescent="0.25">
      <c r="B6192" s="624"/>
      <c r="C6192" s="181"/>
      <c r="D6192" s="181"/>
      <c r="E6192" s="181"/>
      <c r="F6192" s="181"/>
      <c r="G6192" s="181"/>
      <c r="H6192" s="181"/>
      <c r="I6192" s="181"/>
      <c r="J6192" s="181"/>
      <c r="K6192" s="625"/>
      <c r="L6192" s="181"/>
    </row>
    <row r="6193" spans="2:12" x14ac:dyDescent="0.25">
      <c r="B6193" s="624"/>
      <c r="C6193" s="181"/>
      <c r="D6193" s="181"/>
      <c r="E6193" s="181"/>
      <c r="F6193" s="181"/>
      <c r="G6193" s="181"/>
      <c r="H6193" s="181"/>
      <c r="I6193" s="181"/>
      <c r="J6193" s="181"/>
      <c r="K6193" s="625"/>
      <c r="L6193" s="181"/>
    </row>
    <row r="6194" spans="2:12" x14ac:dyDescent="0.25">
      <c r="B6194" s="624"/>
      <c r="C6194" s="181"/>
      <c r="D6194" s="181"/>
      <c r="E6194" s="181"/>
      <c r="F6194" s="181"/>
      <c r="G6194" s="181"/>
      <c r="H6194" s="181"/>
      <c r="I6194" s="181"/>
      <c r="J6194" s="181"/>
      <c r="K6194" s="625"/>
      <c r="L6194" s="181"/>
    </row>
    <row r="6195" spans="2:12" x14ac:dyDescent="0.25">
      <c r="B6195" s="624"/>
      <c r="C6195" s="181"/>
      <c r="D6195" s="181"/>
      <c r="E6195" s="181"/>
      <c r="F6195" s="181"/>
      <c r="G6195" s="181"/>
      <c r="H6195" s="181"/>
      <c r="I6195" s="181"/>
      <c r="J6195" s="181"/>
      <c r="K6195" s="625"/>
      <c r="L6195" s="181"/>
    </row>
    <row r="6196" spans="2:12" x14ac:dyDescent="0.25">
      <c r="B6196" s="624"/>
      <c r="C6196" s="181"/>
      <c r="D6196" s="181"/>
      <c r="E6196" s="181"/>
      <c r="F6196" s="181"/>
      <c r="G6196" s="181"/>
      <c r="H6196" s="181"/>
      <c r="I6196" s="181"/>
      <c r="J6196" s="181"/>
      <c r="K6196" s="625"/>
      <c r="L6196" s="181"/>
    </row>
    <row r="6197" spans="2:12" x14ac:dyDescent="0.25">
      <c r="B6197" s="624"/>
      <c r="C6197" s="181"/>
      <c r="D6197" s="181"/>
      <c r="E6197" s="181"/>
      <c r="F6197" s="181"/>
      <c r="G6197" s="181"/>
      <c r="H6197" s="181"/>
      <c r="I6197" s="181"/>
      <c r="J6197" s="181"/>
      <c r="K6197" s="625"/>
      <c r="L6197" s="181"/>
    </row>
    <row r="6198" spans="2:12" x14ac:dyDescent="0.25">
      <c r="B6198" s="624"/>
      <c r="C6198" s="181"/>
      <c r="D6198" s="181"/>
      <c r="E6198" s="181"/>
      <c r="F6198" s="181"/>
      <c r="G6198" s="181"/>
      <c r="H6198" s="181"/>
      <c r="I6198" s="181"/>
      <c r="J6198" s="181"/>
      <c r="K6198" s="625"/>
      <c r="L6198" s="181"/>
    </row>
    <row r="6199" spans="2:12" x14ac:dyDescent="0.25">
      <c r="B6199" s="624"/>
      <c r="C6199" s="181"/>
      <c r="D6199" s="181"/>
      <c r="E6199" s="181"/>
      <c r="F6199" s="181"/>
      <c r="G6199" s="181"/>
      <c r="H6199" s="181"/>
      <c r="I6199" s="181"/>
      <c r="J6199" s="181"/>
      <c r="K6199" s="625"/>
      <c r="L6199" s="181"/>
    </row>
    <row r="6200" spans="2:12" x14ac:dyDescent="0.25">
      <c r="B6200" s="624"/>
      <c r="C6200" s="181"/>
      <c r="D6200" s="181"/>
      <c r="E6200" s="181"/>
      <c r="F6200" s="181"/>
      <c r="G6200" s="181"/>
      <c r="H6200" s="181"/>
      <c r="I6200" s="181"/>
      <c r="J6200" s="181"/>
      <c r="K6200" s="625"/>
      <c r="L6200" s="181"/>
    </row>
    <row r="6201" spans="2:12" x14ac:dyDescent="0.25">
      <c r="B6201" s="624"/>
      <c r="C6201" s="181"/>
      <c r="D6201" s="181"/>
      <c r="E6201" s="181"/>
      <c r="F6201" s="181"/>
      <c r="G6201" s="181"/>
      <c r="H6201" s="181"/>
      <c r="I6201" s="181"/>
      <c r="J6201" s="181"/>
      <c r="K6201" s="625"/>
      <c r="L6201" s="181"/>
    </row>
    <row r="6202" spans="2:12" x14ac:dyDescent="0.25">
      <c r="B6202" s="624"/>
      <c r="C6202" s="181"/>
      <c r="D6202" s="181"/>
      <c r="E6202" s="181"/>
      <c r="F6202" s="181"/>
      <c r="G6202" s="181"/>
      <c r="H6202" s="181"/>
      <c r="I6202" s="181"/>
      <c r="J6202" s="181"/>
      <c r="K6202" s="625"/>
      <c r="L6202" s="181"/>
    </row>
    <row r="6203" spans="2:12" x14ac:dyDescent="0.25">
      <c r="B6203" s="624"/>
      <c r="C6203" s="181"/>
      <c r="D6203" s="181"/>
      <c r="E6203" s="181"/>
      <c r="F6203" s="181"/>
      <c r="G6203" s="181"/>
      <c r="H6203" s="181"/>
      <c r="I6203" s="181"/>
      <c r="J6203" s="181"/>
      <c r="K6203" s="625"/>
      <c r="L6203" s="181"/>
    </row>
    <row r="6204" spans="2:12" x14ac:dyDescent="0.25">
      <c r="B6204" s="624"/>
      <c r="C6204" s="181"/>
      <c r="D6204" s="181"/>
      <c r="E6204" s="181"/>
      <c r="F6204" s="181"/>
      <c r="G6204" s="181"/>
      <c r="H6204" s="181"/>
      <c r="I6204" s="181"/>
      <c r="J6204" s="181"/>
      <c r="K6204" s="625"/>
      <c r="L6204" s="181"/>
    </row>
    <row r="6205" spans="2:12" x14ac:dyDescent="0.25">
      <c r="B6205" s="624"/>
      <c r="C6205" s="181"/>
      <c r="D6205" s="181"/>
      <c r="E6205" s="181"/>
      <c r="F6205" s="181"/>
      <c r="G6205" s="181"/>
      <c r="H6205" s="181"/>
      <c r="I6205" s="181"/>
      <c r="J6205" s="181"/>
      <c r="K6205" s="625"/>
      <c r="L6205" s="181"/>
    </row>
    <row r="6206" spans="2:12" x14ac:dyDescent="0.25">
      <c r="B6206" s="624"/>
      <c r="C6206" s="181"/>
      <c r="D6206" s="181"/>
      <c r="E6206" s="181"/>
      <c r="F6206" s="181"/>
      <c r="G6206" s="181"/>
      <c r="H6206" s="181"/>
      <c r="I6206" s="181"/>
      <c r="J6206" s="181"/>
      <c r="K6206" s="625"/>
      <c r="L6206" s="181"/>
    </row>
    <row r="6207" spans="2:12" x14ac:dyDescent="0.25">
      <c r="B6207" s="624"/>
      <c r="C6207" s="181"/>
      <c r="D6207" s="181"/>
      <c r="E6207" s="181"/>
      <c r="F6207" s="181"/>
      <c r="G6207" s="181"/>
      <c r="H6207" s="181"/>
      <c r="I6207" s="181"/>
      <c r="J6207" s="181"/>
      <c r="K6207" s="625"/>
      <c r="L6207" s="181"/>
    </row>
    <row r="6208" spans="2:12" x14ac:dyDescent="0.25">
      <c r="B6208" s="624"/>
      <c r="C6208" s="181"/>
      <c r="D6208" s="181"/>
      <c r="E6208" s="181"/>
      <c r="F6208" s="181"/>
      <c r="G6208" s="181"/>
      <c r="H6208" s="181"/>
      <c r="I6208" s="181"/>
      <c r="J6208" s="181"/>
      <c r="K6208" s="625"/>
      <c r="L6208" s="181"/>
    </row>
    <row r="6209" spans="2:12" x14ac:dyDescent="0.25">
      <c r="B6209" s="624"/>
      <c r="C6209" s="181"/>
      <c r="D6209" s="181"/>
      <c r="E6209" s="181"/>
      <c r="F6209" s="181"/>
      <c r="G6209" s="181"/>
      <c r="H6209" s="181"/>
      <c r="I6209" s="181"/>
      <c r="J6209" s="181"/>
      <c r="K6209" s="625"/>
      <c r="L6209" s="181"/>
    </row>
    <row r="6210" spans="2:12" x14ac:dyDescent="0.25">
      <c r="B6210" s="624"/>
      <c r="C6210" s="181"/>
      <c r="D6210" s="181"/>
      <c r="E6210" s="181"/>
      <c r="F6210" s="181"/>
      <c r="G6210" s="181"/>
      <c r="H6210" s="181"/>
      <c r="I6210" s="181"/>
      <c r="J6210" s="181"/>
      <c r="K6210" s="625"/>
      <c r="L6210" s="181"/>
    </row>
    <row r="6211" spans="2:12" x14ac:dyDescent="0.25">
      <c r="B6211" s="624"/>
      <c r="C6211" s="181"/>
      <c r="D6211" s="181"/>
      <c r="E6211" s="181"/>
      <c r="F6211" s="181"/>
      <c r="G6211" s="181"/>
      <c r="H6211" s="181"/>
      <c r="I6211" s="181"/>
      <c r="J6211" s="181"/>
      <c r="K6211" s="625"/>
      <c r="L6211" s="181"/>
    </row>
    <row r="6212" spans="2:12" x14ac:dyDescent="0.25">
      <c r="B6212" s="624"/>
      <c r="C6212" s="181"/>
      <c r="D6212" s="181"/>
      <c r="E6212" s="181"/>
      <c r="F6212" s="181"/>
      <c r="G6212" s="181"/>
      <c r="H6212" s="181"/>
      <c r="I6212" s="181"/>
      <c r="J6212" s="181"/>
      <c r="K6212" s="625"/>
      <c r="L6212" s="181"/>
    </row>
    <row r="6213" spans="2:12" x14ac:dyDescent="0.25">
      <c r="B6213" s="624"/>
      <c r="C6213" s="181"/>
      <c r="D6213" s="181"/>
      <c r="E6213" s="181"/>
      <c r="F6213" s="181"/>
      <c r="G6213" s="181"/>
      <c r="H6213" s="181"/>
      <c r="I6213" s="181"/>
      <c r="J6213" s="181"/>
      <c r="K6213" s="625"/>
      <c r="L6213" s="181"/>
    </row>
    <row r="6214" spans="2:12" x14ac:dyDescent="0.25">
      <c r="B6214" s="624"/>
      <c r="C6214" s="181"/>
      <c r="D6214" s="181"/>
      <c r="E6214" s="181"/>
      <c r="F6214" s="181"/>
      <c r="G6214" s="181"/>
      <c r="H6214" s="181"/>
      <c r="I6214" s="181"/>
      <c r="J6214" s="181"/>
      <c r="K6214" s="625"/>
      <c r="L6214" s="181"/>
    </row>
    <row r="6215" spans="2:12" x14ac:dyDescent="0.25">
      <c r="B6215" s="624"/>
      <c r="C6215" s="181"/>
      <c r="D6215" s="181"/>
      <c r="E6215" s="181"/>
      <c r="F6215" s="181"/>
      <c r="G6215" s="181"/>
      <c r="H6215" s="181"/>
      <c r="I6215" s="181"/>
      <c r="J6215" s="181"/>
      <c r="K6215" s="625"/>
      <c r="L6215" s="181"/>
    </row>
    <row r="6216" spans="2:12" x14ac:dyDescent="0.25">
      <c r="B6216" s="624"/>
      <c r="C6216" s="181"/>
      <c r="D6216" s="181"/>
      <c r="E6216" s="181"/>
      <c r="F6216" s="181"/>
      <c r="G6216" s="181"/>
      <c r="H6216" s="181"/>
      <c r="I6216" s="181"/>
      <c r="J6216" s="181"/>
      <c r="K6216" s="625"/>
      <c r="L6216" s="181"/>
    </row>
    <row r="6217" spans="2:12" x14ac:dyDescent="0.25">
      <c r="B6217" s="624"/>
      <c r="C6217" s="181"/>
      <c r="D6217" s="181"/>
      <c r="E6217" s="181"/>
      <c r="F6217" s="181"/>
      <c r="G6217" s="181"/>
      <c r="H6217" s="181"/>
      <c r="I6217" s="181"/>
      <c r="J6217" s="181"/>
      <c r="K6217" s="625"/>
      <c r="L6217" s="181"/>
    </row>
    <row r="6218" spans="2:12" x14ac:dyDescent="0.25">
      <c r="B6218" s="624"/>
      <c r="C6218" s="181"/>
      <c r="D6218" s="181"/>
      <c r="E6218" s="181"/>
      <c r="F6218" s="181"/>
      <c r="G6218" s="181"/>
      <c r="H6218" s="181"/>
      <c r="I6218" s="181"/>
      <c r="J6218" s="181"/>
      <c r="K6218" s="625"/>
      <c r="L6218" s="181"/>
    </row>
    <row r="6219" spans="2:12" x14ac:dyDescent="0.25">
      <c r="B6219" s="624"/>
      <c r="C6219" s="181"/>
      <c r="D6219" s="181"/>
      <c r="E6219" s="181"/>
      <c r="F6219" s="181"/>
      <c r="G6219" s="181"/>
      <c r="H6219" s="181"/>
      <c r="I6219" s="181"/>
      <c r="J6219" s="181"/>
      <c r="K6219" s="625"/>
      <c r="L6219" s="181"/>
    </row>
    <row r="6220" spans="2:12" x14ac:dyDescent="0.25">
      <c r="B6220" s="624"/>
      <c r="C6220" s="181"/>
      <c r="D6220" s="181"/>
      <c r="E6220" s="181"/>
      <c r="F6220" s="181"/>
      <c r="G6220" s="181"/>
      <c r="H6220" s="181"/>
      <c r="I6220" s="181"/>
      <c r="J6220" s="181"/>
      <c r="K6220" s="625"/>
      <c r="L6220" s="181"/>
    </row>
    <row r="6221" spans="2:12" x14ac:dyDescent="0.25">
      <c r="B6221" s="624"/>
      <c r="C6221" s="181"/>
      <c r="D6221" s="181"/>
      <c r="E6221" s="181"/>
      <c r="F6221" s="181"/>
      <c r="G6221" s="181"/>
      <c r="H6221" s="181"/>
      <c r="I6221" s="181"/>
      <c r="J6221" s="181"/>
      <c r="K6221" s="625"/>
      <c r="L6221" s="181"/>
    </row>
    <row r="6222" spans="2:12" x14ac:dyDescent="0.25">
      <c r="B6222" s="624"/>
      <c r="C6222" s="181"/>
      <c r="D6222" s="181"/>
      <c r="E6222" s="181"/>
      <c r="F6222" s="181"/>
      <c r="G6222" s="181"/>
      <c r="H6222" s="181"/>
      <c r="I6222" s="181"/>
      <c r="J6222" s="181"/>
      <c r="K6222" s="625"/>
      <c r="L6222" s="181"/>
    </row>
    <row r="6223" spans="2:12" x14ac:dyDescent="0.25">
      <c r="B6223" s="624"/>
      <c r="C6223" s="181"/>
      <c r="D6223" s="181"/>
      <c r="E6223" s="181"/>
      <c r="F6223" s="181"/>
      <c r="G6223" s="181"/>
      <c r="H6223" s="181"/>
      <c r="I6223" s="181"/>
      <c r="J6223" s="181"/>
      <c r="K6223" s="625"/>
      <c r="L6223" s="181"/>
    </row>
    <row r="6224" spans="2:12" x14ac:dyDescent="0.25">
      <c r="B6224" s="624"/>
      <c r="C6224" s="181"/>
      <c r="D6224" s="181"/>
      <c r="E6224" s="181"/>
      <c r="F6224" s="181"/>
      <c r="G6224" s="181"/>
      <c r="H6224" s="181"/>
      <c r="I6224" s="181"/>
      <c r="J6224" s="181"/>
      <c r="K6224" s="625"/>
      <c r="L6224" s="181"/>
    </row>
    <row r="6225" spans="2:12" x14ac:dyDescent="0.25">
      <c r="B6225" s="624"/>
      <c r="C6225" s="181"/>
      <c r="D6225" s="181"/>
      <c r="E6225" s="181"/>
      <c r="F6225" s="181"/>
      <c r="G6225" s="181"/>
      <c r="H6225" s="181"/>
      <c r="I6225" s="181"/>
      <c r="J6225" s="181"/>
      <c r="K6225" s="625"/>
      <c r="L6225" s="181"/>
    </row>
    <row r="6226" spans="2:12" x14ac:dyDescent="0.25">
      <c r="B6226" s="624"/>
      <c r="C6226" s="181"/>
      <c r="D6226" s="181"/>
      <c r="E6226" s="181"/>
      <c r="F6226" s="181"/>
      <c r="G6226" s="181"/>
      <c r="H6226" s="181"/>
      <c r="I6226" s="181"/>
      <c r="J6226" s="181"/>
      <c r="K6226" s="625"/>
      <c r="L6226" s="181"/>
    </row>
    <row r="6227" spans="2:12" x14ac:dyDescent="0.25">
      <c r="B6227" s="624"/>
      <c r="C6227" s="181"/>
      <c r="D6227" s="181"/>
      <c r="E6227" s="181"/>
      <c r="F6227" s="181"/>
      <c r="G6227" s="181"/>
      <c r="H6227" s="181"/>
      <c r="I6227" s="181"/>
      <c r="J6227" s="181"/>
      <c r="K6227" s="625"/>
      <c r="L6227" s="181"/>
    </row>
    <row r="6228" spans="2:12" x14ac:dyDescent="0.25">
      <c r="B6228" s="624"/>
      <c r="C6228" s="181"/>
      <c r="D6228" s="181"/>
      <c r="E6228" s="181"/>
      <c r="F6228" s="181"/>
      <c r="G6228" s="181"/>
      <c r="H6228" s="181"/>
      <c r="I6228" s="181"/>
      <c r="J6228" s="181"/>
      <c r="K6228" s="625"/>
      <c r="L6228" s="181"/>
    </row>
    <row r="6229" spans="2:12" x14ac:dyDescent="0.25">
      <c r="B6229" s="624"/>
      <c r="C6229" s="181"/>
      <c r="D6229" s="181"/>
      <c r="E6229" s="181"/>
      <c r="F6229" s="181"/>
      <c r="G6229" s="181"/>
      <c r="H6229" s="181"/>
      <c r="I6229" s="181"/>
      <c r="J6229" s="181"/>
      <c r="K6229" s="625"/>
      <c r="L6229" s="181"/>
    </row>
    <row r="6230" spans="2:12" x14ac:dyDescent="0.25">
      <c r="B6230" s="624"/>
      <c r="C6230" s="181"/>
      <c r="D6230" s="181"/>
      <c r="E6230" s="181"/>
      <c r="F6230" s="181"/>
      <c r="G6230" s="181"/>
      <c r="H6230" s="181"/>
      <c r="I6230" s="181"/>
      <c r="J6230" s="181"/>
      <c r="K6230" s="625"/>
      <c r="L6230" s="181"/>
    </row>
    <row r="6231" spans="2:12" x14ac:dyDescent="0.25">
      <c r="B6231" s="624"/>
      <c r="C6231" s="181"/>
      <c r="D6231" s="181"/>
      <c r="E6231" s="181"/>
      <c r="F6231" s="181"/>
      <c r="G6231" s="181"/>
      <c r="H6231" s="181"/>
      <c r="I6231" s="181"/>
      <c r="J6231" s="181"/>
      <c r="K6231" s="625"/>
      <c r="L6231" s="181"/>
    </row>
    <row r="6232" spans="2:12" x14ac:dyDescent="0.25">
      <c r="B6232" s="624"/>
      <c r="C6232" s="181"/>
      <c r="D6232" s="181"/>
      <c r="E6232" s="181"/>
      <c r="F6232" s="181"/>
      <c r="G6232" s="181"/>
      <c r="H6232" s="181"/>
      <c r="I6232" s="181"/>
      <c r="J6232" s="181"/>
      <c r="K6232" s="625"/>
      <c r="L6232" s="181"/>
    </row>
    <row r="6233" spans="2:12" x14ac:dyDescent="0.25">
      <c r="B6233" s="624"/>
      <c r="C6233" s="181"/>
      <c r="D6233" s="181"/>
      <c r="E6233" s="181"/>
      <c r="F6233" s="181"/>
      <c r="G6233" s="181"/>
      <c r="H6233" s="181"/>
      <c r="I6233" s="181"/>
      <c r="J6233" s="181"/>
      <c r="K6233" s="625"/>
      <c r="L6233" s="181"/>
    </row>
    <row r="6234" spans="2:12" x14ac:dyDescent="0.25">
      <c r="B6234" s="624"/>
      <c r="C6234" s="181"/>
      <c r="D6234" s="181"/>
      <c r="E6234" s="181"/>
      <c r="F6234" s="181"/>
      <c r="G6234" s="181"/>
      <c r="H6234" s="181"/>
      <c r="I6234" s="181"/>
      <c r="J6234" s="181"/>
      <c r="K6234" s="625"/>
      <c r="L6234" s="181"/>
    </row>
    <row r="6235" spans="2:12" x14ac:dyDescent="0.25">
      <c r="B6235" s="624"/>
      <c r="C6235" s="181"/>
      <c r="D6235" s="181"/>
      <c r="E6235" s="181"/>
      <c r="F6235" s="181"/>
      <c r="G6235" s="181"/>
      <c r="H6235" s="181"/>
      <c r="I6235" s="181"/>
      <c r="J6235" s="181"/>
      <c r="K6235" s="625"/>
      <c r="L6235" s="181"/>
    </row>
    <row r="6236" spans="2:12" x14ac:dyDescent="0.25">
      <c r="B6236" s="624"/>
      <c r="C6236" s="181"/>
      <c r="D6236" s="181"/>
      <c r="E6236" s="181"/>
      <c r="F6236" s="181"/>
      <c r="G6236" s="181"/>
      <c r="H6236" s="181"/>
      <c r="I6236" s="181"/>
      <c r="J6236" s="181"/>
      <c r="K6236" s="625"/>
      <c r="L6236" s="181"/>
    </row>
    <row r="6237" spans="2:12" x14ac:dyDescent="0.25">
      <c r="B6237" s="624"/>
      <c r="C6237" s="181"/>
      <c r="D6237" s="181"/>
      <c r="E6237" s="181"/>
      <c r="F6237" s="181"/>
      <c r="G6237" s="181"/>
      <c r="H6237" s="181"/>
      <c r="I6237" s="181"/>
      <c r="J6237" s="181"/>
      <c r="K6237" s="625"/>
      <c r="L6237" s="181"/>
    </row>
    <row r="6238" spans="2:12" x14ac:dyDescent="0.25">
      <c r="B6238" s="624"/>
      <c r="C6238" s="181"/>
      <c r="D6238" s="181"/>
      <c r="E6238" s="181"/>
      <c r="F6238" s="181"/>
      <c r="G6238" s="181"/>
      <c r="H6238" s="181"/>
      <c r="I6238" s="181"/>
      <c r="J6238" s="181"/>
      <c r="K6238" s="625"/>
      <c r="L6238" s="181"/>
    </row>
    <row r="6239" spans="2:12" x14ac:dyDescent="0.25">
      <c r="B6239" s="624"/>
      <c r="C6239" s="181"/>
      <c r="D6239" s="181"/>
      <c r="E6239" s="181"/>
      <c r="F6239" s="181"/>
      <c r="G6239" s="181"/>
      <c r="H6239" s="181"/>
      <c r="I6239" s="181"/>
      <c r="J6239" s="181"/>
      <c r="K6239" s="625"/>
      <c r="L6239" s="181"/>
    </row>
    <row r="6240" spans="2:12" x14ac:dyDescent="0.25">
      <c r="B6240" s="624"/>
      <c r="C6240" s="181"/>
      <c r="D6240" s="181"/>
      <c r="E6240" s="181"/>
      <c r="F6240" s="181"/>
      <c r="G6240" s="181"/>
      <c r="H6240" s="181"/>
      <c r="I6240" s="181"/>
      <c r="J6240" s="181"/>
      <c r="K6240" s="625"/>
      <c r="L6240" s="181"/>
    </row>
    <row r="6241" spans="2:12" x14ac:dyDescent="0.25">
      <c r="B6241" s="624"/>
      <c r="C6241" s="181"/>
      <c r="D6241" s="181"/>
      <c r="E6241" s="181"/>
      <c r="F6241" s="181"/>
      <c r="G6241" s="181"/>
      <c r="H6241" s="181"/>
      <c r="I6241" s="181"/>
      <c r="J6241" s="181"/>
      <c r="K6241" s="625"/>
      <c r="L6241" s="181"/>
    </row>
    <row r="6242" spans="2:12" x14ac:dyDescent="0.25">
      <c r="B6242" s="624"/>
      <c r="C6242" s="181"/>
      <c r="D6242" s="181"/>
      <c r="E6242" s="181"/>
      <c r="F6242" s="181"/>
      <c r="G6242" s="181"/>
      <c r="H6242" s="181"/>
      <c r="I6242" s="181"/>
      <c r="J6242" s="181"/>
      <c r="K6242" s="625"/>
      <c r="L6242" s="181"/>
    </row>
    <row r="6243" spans="2:12" x14ac:dyDescent="0.25">
      <c r="B6243" s="624"/>
      <c r="C6243" s="181"/>
      <c r="D6243" s="181"/>
      <c r="E6243" s="181"/>
      <c r="F6243" s="181"/>
      <c r="G6243" s="181"/>
      <c r="H6243" s="181"/>
      <c r="I6243" s="181"/>
      <c r="J6243" s="181"/>
      <c r="K6243" s="625"/>
      <c r="L6243" s="181"/>
    </row>
    <row r="6244" spans="2:12" x14ac:dyDescent="0.25">
      <c r="B6244" s="624"/>
      <c r="C6244" s="181"/>
      <c r="D6244" s="181"/>
      <c r="E6244" s="181"/>
      <c r="F6244" s="181"/>
      <c r="G6244" s="181"/>
      <c r="H6244" s="181"/>
      <c r="I6244" s="181"/>
      <c r="J6244" s="181"/>
      <c r="K6244" s="625"/>
      <c r="L6244" s="181"/>
    </row>
    <row r="6245" spans="2:12" x14ac:dyDescent="0.25">
      <c r="B6245" s="624"/>
      <c r="C6245" s="181"/>
      <c r="D6245" s="181"/>
      <c r="E6245" s="181"/>
      <c r="F6245" s="181"/>
      <c r="G6245" s="181"/>
      <c r="H6245" s="181"/>
      <c r="I6245" s="181"/>
      <c r="J6245" s="181"/>
      <c r="K6245" s="625"/>
      <c r="L6245" s="181"/>
    </row>
    <row r="6246" spans="2:12" x14ac:dyDescent="0.25">
      <c r="B6246" s="624"/>
      <c r="C6246" s="181"/>
      <c r="D6246" s="181"/>
      <c r="E6246" s="181"/>
      <c r="F6246" s="181"/>
      <c r="G6246" s="181"/>
      <c r="H6246" s="181"/>
      <c r="I6246" s="181"/>
      <c r="J6246" s="181"/>
      <c r="K6246" s="625"/>
      <c r="L6246" s="181"/>
    </row>
    <row r="6247" spans="2:12" x14ac:dyDescent="0.25">
      <c r="B6247" s="624"/>
      <c r="C6247" s="181"/>
      <c r="D6247" s="181"/>
      <c r="E6247" s="181"/>
      <c r="F6247" s="181"/>
      <c r="G6247" s="181"/>
      <c r="H6247" s="181"/>
      <c r="I6247" s="181"/>
      <c r="J6247" s="181"/>
      <c r="K6247" s="625"/>
      <c r="L6247" s="181"/>
    </row>
    <row r="6248" spans="2:12" x14ac:dyDescent="0.25">
      <c r="B6248" s="624"/>
      <c r="C6248" s="181"/>
      <c r="D6248" s="181"/>
      <c r="E6248" s="181"/>
      <c r="F6248" s="181"/>
      <c r="G6248" s="181"/>
      <c r="H6248" s="181"/>
      <c r="I6248" s="181"/>
      <c r="J6248" s="181"/>
      <c r="K6248" s="625"/>
      <c r="L6248" s="181"/>
    </row>
    <row r="6249" spans="2:12" x14ac:dyDescent="0.25">
      <c r="B6249" s="624"/>
      <c r="C6249" s="181"/>
      <c r="D6249" s="181"/>
      <c r="E6249" s="181"/>
      <c r="F6249" s="181"/>
      <c r="G6249" s="181"/>
      <c r="H6249" s="181"/>
      <c r="I6249" s="181"/>
      <c r="J6249" s="181"/>
      <c r="K6249" s="625"/>
      <c r="L6249" s="181"/>
    </row>
    <row r="6250" spans="2:12" x14ac:dyDescent="0.25">
      <c r="B6250" s="624"/>
      <c r="C6250" s="181"/>
      <c r="D6250" s="181"/>
      <c r="E6250" s="181"/>
      <c r="F6250" s="181"/>
      <c r="G6250" s="181"/>
      <c r="H6250" s="181"/>
      <c r="I6250" s="181"/>
      <c r="J6250" s="181"/>
      <c r="K6250" s="625"/>
      <c r="L6250" s="181"/>
    </row>
    <row r="6251" spans="2:12" x14ac:dyDescent="0.25">
      <c r="B6251" s="624"/>
      <c r="C6251" s="181"/>
      <c r="D6251" s="181"/>
      <c r="E6251" s="181"/>
      <c r="F6251" s="181"/>
      <c r="G6251" s="181"/>
      <c r="H6251" s="181"/>
      <c r="I6251" s="181"/>
      <c r="J6251" s="181"/>
      <c r="K6251" s="625"/>
      <c r="L6251" s="181"/>
    </row>
    <row r="6252" spans="2:12" x14ac:dyDescent="0.25">
      <c r="B6252" s="624"/>
      <c r="C6252" s="181"/>
      <c r="D6252" s="181"/>
      <c r="E6252" s="181"/>
      <c r="F6252" s="181"/>
      <c r="G6252" s="181"/>
      <c r="H6252" s="181"/>
      <c r="I6252" s="181"/>
      <c r="J6252" s="181"/>
      <c r="K6252" s="625"/>
      <c r="L6252" s="181"/>
    </row>
    <row r="6253" spans="2:12" x14ac:dyDescent="0.25">
      <c r="B6253" s="624"/>
      <c r="C6253" s="181"/>
      <c r="D6253" s="181"/>
      <c r="E6253" s="181"/>
      <c r="F6253" s="181"/>
      <c r="G6253" s="181"/>
      <c r="H6253" s="181"/>
      <c r="I6253" s="181"/>
      <c r="J6253" s="181"/>
      <c r="K6253" s="625"/>
      <c r="L6253" s="181"/>
    </row>
    <row r="6254" spans="2:12" x14ac:dyDescent="0.25">
      <c r="B6254" s="624"/>
      <c r="C6254" s="181"/>
      <c r="D6254" s="181"/>
      <c r="E6254" s="181"/>
      <c r="F6254" s="181"/>
      <c r="G6254" s="181"/>
      <c r="H6254" s="181"/>
      <c r="I6254" s="181"/>
      <c r="J6254" s="181"/>
      <c r="K6254" s="625"/>
      <c r="L6254" s="181"/>
    </row>
    <row r="6255" spans="2:12" x14ac:dyDescent="0.25">
      <c r="B6255" s="624"/>
      <c r="C6255" s="181"/>
      <c r="D6255" s="181"/>
      <c r="E6255" s="181"/>
      <c r="F6255" s="181"/>
      <c r="G6255" s="181"/>
      <c r="H6255" s="181"/>
      <c r="I6255" s="181"/>
      <c r="J6255" s="181"/>
      <c r="K6255" s="625"/>
      <c r="L6255" s="181"/>
    </row>
    <row r="6256" spans="2:12" x14ac:dyDescent="0.25">
      <c r="B6256" s="624"/>
      <c r="C6256" s="181"/>
      <c r="D6256" s="181"/>
      <c r="E6256" s="181"/>
      <c r="F6256" s="181"/>
      <c r="G6256" s="181"/>
      <c r="H6256" s="181"/>
      <c r="I6256" s="181"/>
      <c r="J6256" s="181"/>
      <c r="K6256" s="625"/>
      <c r="L6256" s="181"/>
    </row>
    <row r="6257" spans="2:12" x14ac:dyDescent="0.25">
      <c r="B6257" s="624"/>
      <c r="C6257" s="181"/>
      <c r="D6257" s="181"/>
      <c r="E6257" s="181"/>
      <c r="F6257" s="181"/>
      <c r="G6257" s="181"/>
      <c r="H6257" s="181"/>
      <c r="I6257" s="181"/>
      <c r="J6257" s="181"/>
      <c r="K6257" s="625"/>
      <c r="L6257" s="181"/>
    </row>
    <row r="6258" spans="2:12" x14ac:dyDescent="0.25">
      <c r="B6258" s="624"/>
      <c r="C6258" s="181"/>
      <c r="D6258" s="181"/>
      <c r="E6258" s="181"/>
      <c r="F6258" s="181"/>
      <c r="G6258" s="181"/>
      <c r="H6258" s="181"/>
      <c r="I6258" s="181"/>
      <c r="J6258" s="181"/>
      <c r="K6258" s="625"/>
      <c r="L6258" s="181"/>
    </row>
    <row r="6259" spans="2:12" x14ac:dyDescent="0.25">
      <c r="B6259" s="624"/>
      <c r="C6259" s="181"/>
      <c r="D6259" s="181"/>
      <c r="E6259" s="181"/>
      <c r="F6259" s="181"/>
      <c r="G6259" s="181"/>
      <c r="H6259" s="181"/>
      <c r="I6259" s="181"/>
      <c r="J6259" s="181"/>
      <c r="K6259" s="625"/>
      <c r="L6259" s="181"/>
    </row>
    <row r="6260" spans="2:12" x14ac:dyDescent="0.25">
      <c r="B6260" s="624"/>
      <c r="C6260" s="181"/>
      <c r="D6260" s="181"/>
      <c r="E6260" s="181"/>
      <c r="F6260" s="181"/>
      <c r="G6260" s="181"/>
      <c r="H6260" s="181"/>
      <c r="I6260" s="181"/>
      <c r="J6260" s="181"/>
      <c r="K6260" s="625"/>
      <c r="L6260" s="181"/>
    </row>
    <row r="6261" spans="2:12" x14ac:dyDescent="0.25">
      <c r="B6261" s="624"/>
      <c r="C6261" s="181"/>
      <c r="D6261" s="181"/>
      <c r="E6261" s="181"/>
      <c r="F6261" s="181"/>
      <c r="G6261" s="181"/>
      <c r="H6261" s="181"/>
      <c r="I6261" s="181"/>
      <c r="J6261" s="181"/>
      <c r="K6261" s="625"/>
      <c r="L6261" s="181"/>
    </row>
    <row r="6262" spans="2:12" x14ac:dyDescent="0.25">
      <c r="B6262" s="624"/>
      <c r="C6262" s="181"/>
      <c r="D6262" s="181"/>
      <c r="E6262" s="181"/>
      <c r="F6262" s="181"/>
      <c r="G6262" s="181"/>
      <c r="H6262" s="181"/>
      <c r="I6262" s="181"/>
      <c r="J6262" s="181"/>
      <c r="K6262" s="625"/>
      <c r="L6262" s="181"/>
    </row>
    <row r="6263" spans="2:12" x14ac:dyDescent="0.25">
      <c r="B6263" s="624"/>
      <c r="C6263" s="181"/>
      <c r="D6263" s="181"/>
      <c r="E6263" s="181"/>
      <c r="F6263" s="181"/>
      <c r="G6263" s="181"/>
      <c r="H6263" s="181"/>
      <c r="I6263" s="181"/>
      <c r="J6263" s="181"/>
      <c r="K6263" s="625"/>
      <c r="L6263" s="181"/>
    </row>
    <row r="6264" spans="2:12" x14ac:dyDescent="0.25">
      <c r="B6264" s="624"/>
      <c r="C6264" s="181"/>
      <c r="D6264" s="181"/>
      <c r="E6264" s="181"/>
      <c r="F6264" s="181"/>
      <c r="G6264" s="181"/>
      <c r="H6264" s="181"/>
      <c r="I6264" s="181"/>
      <c r="J6264" s="181"/>
      <c r="K6264" s="625"/>
      <c r="L6264" s="181"/>
    </row>
    <row r="6265" spans="2:12" x14ac:dyDescent="0.25">
      <c r="B6265" s="624"/>
      <c r="C6265" s="181"/>
      <c r="D6265" s="181"/>
      <c r="E6265" s="181"/>
      <c r="F6265" s="181"/>
      <c r="G6265" s="181"/>
      <c r="H6265" s="181"/>
      <c r="I6265" s="181"/>
      <c r="J6265" s="181"/>
      <c r="K6265" s="625"/>
      <c r="L6265" s="181"/>
    </row>
    <row r="6266" spans="2:12" x14ac:dyDescent="0.25">
      <c r="B6266" s="624"/>
      <c r="C6266" s="181"/>
      <c r="D6266" s="181"/>
      <c r="E6266" s="181"/>
      <c r="F6266" s="181"/>
      <c r="G6266" s="181"/>
      <c r="H6266" s="181"/>
      <c r="I6266" s="181"/>
      <c r="J6266" s="181"/>
      <c r="K6266" s="625"/>
      <c r="L6266" s="181"/>
    </row>
    <row r="6267" spans="2:12" x14ac:dyDescent="0.25">
      <c r="B6267" s="624"/>
      <c r="C6267" s="181"/>
      <c r="D6267" s="181"/>
      <c r="E6267" s="181"/>
      <c r="F6267" s="181"/>
      <c r="G6267" s="181"/>
      <c r="H6267" s="181"/>
      <c r="I6267" s="181"/>
      <c r="J6267" s="181"/>
      <c r="K6267" s="625"/>
      <c r="L6267" s="181"/>
    </row>
    <row r="6268" spans="2:12" x14ac:dyDescent="0.25">
      <c r="B6268" s="624"/>
      <c r="C6268" s="181"/>
      <c r="D6268" s="181"/>
      <c r="E6268" s="181"/>
      <c r="F6268" s="181"/>
      <c r="G6268" s="181"/>
      <c r="H6268" s="181"/>
      <c r="I6268" s="181"/>
      <c r="J6268" s="181"/>
      <c r="K6268" s="625"/>
      <c r="L6268" s="181"/>
    </row>
    <row r="6269" spans="2:12" x14ac:dyDescent="0.25">
      <c r="B6269" s="624"/>
      <c r="C6269" s="181"/>
      <c r="D6269" s="181"/>
      <c r="E6269" s="181"/>
      <c r="F6269" s="181"/>
      <c r="G6269" s="181"/>
      <c r="H6269" s="181"/>
      <c r="I6269" s="181"/>
      <c r="J6269" s="181"/>
      <c r="K6269" s="625"/>
      <c r="L6269" s="181"/>
    </row>
    <row r="6270" spans="2:12" x14ac:dyDescent="0.25">
      <c r="B6270" s="624"/>
      <c r="C6270" s="181"/>
      <c r="D6270" s="181"/>
      <c r="E6270" s="181"/>
      <c r="F6270" s="181"/>
      <c r="G6270" s="181"/>
      <c r="H6270" s="181"/>
      <c r="I6270" s="181"/>
      <c r="J6270" s="181"/>
      <c r="K6270" s="625"/>
      <c r="L6270" s="181"/>
    </row>
    <row r="6271" spans="2:12" x14ac:dyDescent="0.25">
      <c r="B6271" s="624"/>
      <c r="C6271" s="181"/>
      <c r="D6271" s="181"/>
      <c r="E6271" s="181"/>
      <c r="F6271" s="181"/>
      <c r="G6271" s="181"/>
      <c r="H6271" s="181"/>
      <c r="I6271" s="181"/>
      <c r="J6271" s="181"/>
      <c r="K6271" s="625"/>
      <c r="L6271" s="181"/>
    </row>
    <row r="6272" spans="2:12" x14ac:dyDescent="0.25">
      <c r="B6272" s="624"/>
      <c r="C6272" s="181"/>
      <c r="D6272" s="181"/>
      <c r="E6272" s="181"/>
      <c r="F6272" s="181"/>
      <c r="G6272" s="181"/>
      <c r="H6272" s="181"/>
      <c r="I6272" s="181"/>
      <c r="J6272" s="181"/>
      <c r="K6272" s="625"/>
      <c r="L6272" s="181"/>
    </row>
    <row r="6273" spans="2:12" x14ac:dyDescent="0.25">
      <c r="B6273" s="624"/>
      <c r="C6273" s="181"/>
      <c r="D6273" s="181"/>
      <c r="E6273" s="181"/>
      <c r="F6273" s="181"/>
      <c r="G6273" s="181"/>
      <c r="H6273" s="181"/>
      <c r="I6273" s="181"/>
      <c r="J6273" s="181"/>
      <c r="K6273" s="625"/>
      <c r="L6273" s="181"/>
    </row>
    <row r="6274" spans="2:12" x14ac:dyDescent="0.25">
      <c r="B6274" s="624"/>
      <c r="C6274" s="181"/>
      <c r="D6274" s="181"/>
      <c r="E6274" s="181"/>
      <c r="F6274" s="181"/>
      <c r="G6274" s="181"/>
      <c r="H6274" s="181"/>
      <c r="I6274" s="181"/>
      <c r="J6274" s="181"/>
      <c r="K6274" s="625"/>
      <c r="L6274" s="181"/>
    </row>
    <row r="6275" spans="2:12" x14ac:dyDescent="0.25">
      <c r="B6275" s="624"/>
      <c r="C6275" s="181"/>
      <c r="D6275" s="181"/>
      <c r="E6275" s="181"/>
      <c r="F6275" s="181"/>
      <c r="G6275" s="181"/>
      <c r="H6275" s="181"/>
      <c r="I6275" s="181"/>
      <c r="J6275" s="181"/>
      <c r="K6275" s="625"/>
      <c r="L6275" s="181"/>
    </row>
    <row r="6276" spans="2:12" x14ac:dyDescent="0.25">
      <c r="B6276" s="624"/>
      <c r="C6276" s="181"/>
      <c r="D6276" s="181"/>
      <c r="E6276" s="181"/>
      <c r="F6276" s="181"/>
      <c r="G6276" s="181"/>
      <c r="H6276" s="181"/>
      <c r="I6276" s="181"/>
      <c r="J6276" s="181"/>
      <c r="K6276" s="625"/>
      <c r="L6276" s="181"/>
    </row>
    <row r="6277" spans="2:12" x14ac:dyDescent="0.25">
      <c r="B6277" s="624"/>
      <c r="C6277" s="181"/>
      <c r="D6277" s="181"/>
      <c r="E6277" s="181"/>
      <c r="F6277" s="181"/>
      <c r="G6277" s="181"/>
      <c r="H6277" s="181"/>
      <c r="I6277" s="181"/>
      <c r="J6277" s="181"/>
      <c r="K6277" s="625"/>
      <c r="L6277" s="181"/>
    </row>
    <row r="6278" spans="2:12" x14ac:dyDescent="0.25">
      <c r="B6278" s="624"/>
      <c r="C6278" s="181"/>
      <c r="D6278" s="181"/>
      <c r="E6278" s="181"/>
      <c r="F6278" s="181"/>
      <c r="G6278" s="181"/>
      <c r="H6278" s="181"/>
      <c r="I6278" s="181"/>
      <c r="J6278" s="181"/>
      <c r="K6278" s="625"/>
      <c r="L6278" s="181"/>
    </row>
    <row r="6279" spans="2:12" x14ac:dyDescent="0.25">
      <c r="B6279" s="624"/>
      <c r="C6279" s="181"/>
      <c r="D6279" s="181"/>
      <c r="E6279" s="181"/>
      <c r="F6279" s="181"/>
      <c r="G6279" s="181"/>
      <c r="H6279" s="181"/>
      <c r="I6279" s="181"/>
      <c r="J6279" s="181"/>
      <c r="K6279" s="625"/>
      <c r="L6279" s="181"/>
    </row>
    <row r="6280" spans="2:12" x14ac:dyDescent="0.25">
      <c r="B6280" s="624"/>
      <c r="C6280" s="181"/>
      <c r="D6280" s="181"/>
      <c r="E6280" s="181"/>
      <c r="F6280" s="181"/>
      <c r="G6280" s="181"/>
      <c r="H6280" s="181"/>
      <c r="I6280" s="181"/>
      <c r="J6280" s="181"/>
      <c r="K6280" s="625"/>
      <c r="L6280" s="181"/>
    </row>
    <row r="6281" spans="2:12" x14ac:dyDescent="0.25">
      <c r="B6281" s="624"/>
      <c r="C6281" s="181"/>
      <c r="D6281" s="181"/>
      <c r="E6281" s="181"/>
      <c r="F6281" s="181"/>
      <c r="G6281" s="181"/>
      <c r="H6281" s="181"/>
      <c r="I6281" s="181"/>
      <c r="J6281" s="181"/>
      <c r="K6281" s="625"/>
      <c r="L6281" s="181"/>
    </row>
    <row r="6282" spans="2:12" x14ac:dyDescent="0.25">
      <c r="B6282" s="624"/>
      <c r="C6282" s="181"/>
      <c r="D6282" s="181"/>
      <c r="E6282" s="181"/>
      <c r="F6282" s="181"/>
      <c r="G6282" s="181"/>
      <c r="H6282" s="181"/>
      <c r="I6282" s="181"/>
      <c r="J6282" s="181"/>
      <c r="K6282" s="625"/>
      <c r="L6282" s="181"/>
    </row>
    <row r="6283" spans="2:12" x14ac:dyDescent="0.25">
      <c r="B6283" s="624"/>
      <c r="C6283" s="181"/>
      <c r="D6283" s="181"/>
      <c r="E6283" s="181"/>
      <c r="F6283" s="181"/>
      <c r="G6283" s="181"/>
      <c r="H6283" s="181"/>
      <c r="I6283" s="181"/>
      <c r="J6283" s="181"/>
      <c r="K6283" s="625"/>
      <c r="L6283" s="181"/>
    </row>
    <row r="6284" spans="2:12" x14ac:dyDescent="0.25">
      <c r="B6284" s="624"/>
      <c r="C6284" s="181"/>
      <c r="D6284" s="181"/>
      <c r="E6284" s="181"/>
      <c r="F6284" s="181"/>
      <c r="G6284" s="181"/>
      <c r="H6284" s="181"/>
      <c r="I6284" s="181"/>
      <c r="J6284" s="181"/>
      <c r="K6284" s="625"/>
      <c r="L6284" s="181"/>
    </row>
    <row r="6285" spans="2:12" x14ac:dyDescent="0.25">
      <c r="B6285" s="624"/>
      <c r="C6285" s="181"/>
      <c r="D6285" s="181"/>
      <c r="E6285" s="181"/>
      <c r="F6285" s="181"/>
      <c r="G6285" s="181"/>
      <c r="H6285" s="181"/>
      <c r="I6285" s="181"/>
      <c r="J6285" s="181"/>
      <c r="K6285" s="625"/>
      <c r="L6285" s="181"/>
    </row>
    <row r="6286" spans="2:12" x14ac:dyDescent="0.25">
      <c r="B6286" s="624"/>
      <c r="C6286" s="181"/>
      <c r="D6286" s="181"/>
      <c r="E6286" s="181"/>
      <c r="F6286" s="181"/>
      <c r="G6286" s="181"/>
      <c r="H6286" s="181"/>
      <c r="I6286" s="181"/>
      <c r="J6286" s="181"/>
      <c r="K6286" s="625"/>
      <c r="L6286" s="181"/>
    </row>
    <row r="6287" spans="2:12" x14ac:dyDescent="0.25">
      <c r="B6287" s="624"/>
      <c r="C6287" s="181"/>
      <c r="D6287" s="181"/>
      <c r="E6287" s="181"/>
      <c r="F6287" s="181"/>
      <c r="G6287" s="181"/>
      <c r="H6287" s="181"/>
      <c r="I6287" s="181"/>
      <c r="J6287" s="181"/>
      <c r="K6287" s="625"/>
      <c r="L6287" s="181"/>
    </row>
    <row r="6288" spans="2:12" x14ac:dyDescent="0.25">
      <c r="B6288" s="624"/>
      <c r="C6288" s="181"/>
      <c r="D6288" s="181"/>
      <c r="E6288" s="181"/>
      <c r="F6288" s="181"/>
      <c r="G6288" s="181"/>
      <c r="H6288" s="181"/>
      <c r="I6288" s="181"/>
      <c r="J6288" s="181"/>
      <c r="K6288" s="625"/>
      <c r="L6288" s="181"/>
    </row>
    <row r="6289" spans="2:12" x14ac:dyDescent="0.25">
      <c r="B6289" s="624"/>
      <c r="C6289" s="181"/>
      <c r="D6289" s="181"/>
      <c r="E6289" s="181"/>
      <c r="F6289" s="181"/>
      <c r="G6289" s="181"/>
      <c r="H6289" s="181"/>
      <c r="I6289" s="181"/>
      <c r="J6289" s="181"/>
      <c r="K6289" s="625"/>
      <c r="L6289" s="181"/>
    </row>
    <row r="6290" spans="2:12" x14ac:dyDescent="0.25">
      <c r="B6290" s="624"/>
      <c r="C6290" s="181"/>
      <c r="D6290" s="181"/>
      <c r="E6290" s="181"/>
      <c r="F6290" s="181"/>
      <c r="G6290" s="181"/>
      <c r="H6290" s="181"/>
      <c r="I6290" s="181"/>
      <c r="J6290" s="181"/>
      <c r="K6290" s="625"/>
      <c r="L6290" s="181"/>
    </row>
    <row r="6291" spans="2:12" x14ac:dyDescent="0.25">
      <c r="B6291" s="624"/>
      <c r="C6291" s="181"/>
      <c r="D6291" s="181"/>
      <c r="E6291" s="181"/>
      <c r="F6291" s="181"/>
      <c r="G6291" s="181"/>
      <c r="H6291" s="181"/>
      <c r="I6291" s="181"/>
      <c r="J6291" s="181"/>
      <c r="K6291" s="625"/>
      <c r="L6291" s="181"/>
    </row>
    <row r="6292" spans="2:12" x14ac:dyDescent="0.25">
      <c r="B6292" s="624"/>
      <c r="C6292" s="181"/>
      <c r="D6292" s="181"/>
      <c r="E6292" s="181"/>
      <c r="F6292" s="181"/>
      <c r="G6292" s="181"/>
      <c r="H6292" s="181"/>
      <c r="I6292" s="181"/>
      <c r="J6292" s="181"/>
      <c r="K6292" s="625"/>
      <c r="L6292" s="181"/>
    </row>
    <row r="6293" spans="2:12" x14ac:dyDescent="0.25">
      <c r="B6293" s="624"/>
      <c r="C6293" s="181"/>
      <c r="D6293" s="181"/>
      <c r="E6293" s="181"/>
      <c r="F6293" s="181"/>
      <c r="G6293" s="181"/>
      <c r="H6293" s="181"/>
      <c r="I6293" s="181"/>
      <c r="J6293" s="181"/>
      <c r="K6293" s="625"/>
      <c r="L6293" s="181"/>
    </row>
    <row r="6294" spans="2:12" x14ac:dyDescent="0.25">
      <c r="B6294" s="624"/>
      <c r="C6294" s="181"/>
      <c r="D6294" s="181"/>
      <c r="E6294" s="181"/>
      <c r="F6294" s="181"/>
      <c r="G6294" s="181"/>
      <c r="H6294" s="181"/>
      <c r="I6294" s="181"/>
      <c r="J6294" s="181"/>
      <c r="K6294" s="625"/>
      <c r="L6294" s="181"/>
    </row>
    <row r="6295" spans="2:12" x14ac:dyDescent="0.25">
      <c r="B6295" s="624"/>
      <c r="C6295" s="181"/>
      <c r="D6295" s="181"/>
      <c r="E6295" s="181"/>
      <c r="F6295" s="181"/>
      <c r="G6295" s="181"/>
      <c r="H6295" s="181"/>
      <c r="I6295" s="181"/>
      <c r="J6295" s="181"/>
      <c r="K6295" s="625"/>
      <c r="L6295" s="181"/>
    </row>
    <row r="6296" spans="2:12" x14ac:dyDescent="0.25">
      <c r="B6296" s="624"/>
      <c r="C6296" s="181"/>
      <c r="D6296" s="181"/>
      <c r="E6296" s="181"/>
      <c r="F6296" s="181"/>
      <c r="G6296" s="181"/>
      <c r="H6296" s="181"/>
      <c r="I6296" s="181"/>
      <c r="J6296" s="181"/>
      <c r="K6296" s="625"/>
      <c r="L6296" s="181"/>
    </row>
    <row r="6297" spans="2:12" x14ac:dyDescent="0.25">
      <c r="B6297" s="624"/>
      <c r="C6297" s="181"/>
      <c r="D6297" s="181"/>
      <c r="E6297" s="181"/>
      <c r="F6297" s="181"/>
      <c r="G6297" s="181"/>
      <c r="H6297" s="181"/>
      <c r="I6297" s="181"/>
      <c r="J6297" s="181"/>
      <c r="K6297" s="625"/>
      <c r="L6297" s="181"/>
    </row>
    <row r="6298" spans="2:12" x14ac:dyDescent="0.25">
      <c r="B6298" s="624"/>
      <c r="C6298" s="181"/>
      <c r="D6298" s="181"/>
      <c r="E6298" s="181"/>
      <c r="F6298" s="181"/>
      <c r="G6298" s="181"/>
      <c r="H6298" s="181"/>
      <c r="I6298" s="181"/>
      <c r="J6298" s="181"/>
      <c r="K6298" s="625"/>
      <c r="L6298" s="181"/>
    </row>
    <row r="6299" spans="2:12" x14ac:dyDescent="0.25">
      <c r="B6299" s="624"/>
      <c r="C6299" s="181"/>
      <c r="D6299" s="181"/>
      <c r="E6299" s="181"/>
      <c r="F6299" s="181"/>
      <c r="G6299" s="181"/>
      <c r="H6299" s="181"/>
      <c r="I6299" s="181"/>
      <c r="J6299" s="181"/>
      <c r="K6299" s="625"/>
      <c r="L6299" s="181"/>
    </row>
    <row r="6300" spans="2:12" x14ac:dyDescent="0.25">
      <c r="B6300" s="624"/>
      <c r="C6300" s="181"/>
      <c r="D6300" s="181"/>
      <c r="E6300" s="181"/>
      <c r="F6300" s="181"/>
      <c r="G6300" s="181"/>
      <c r="H6300" s="181"/>
      <c r="I6300" s="181"/>
      <c r="J6300" s="181"/>
      <c r="K6300" s="625"/>
      <c r="L6300" s="181"/>
    </row>
    <row r="6301" spans="2:12" x14ac:dyDescent="0.25">
      <c r="B6301" s="624"/>
      <c r="C6301" s="181"/>
      <c r="D6301" s="181"/>
      <c r="E6301" s="181"/>
      <c r="F6301" s="181"/>
      <c r="G6301" s="181"/>
      <c r="H6301" s="181"/>
      <c r="I6301" s="181"/>
      <c r="J6301" s="181"/>
      <c r="K6301" s="625"/>
      <c r="L6301" s="181"/>
    </row>
    <row r="6302" spans="2:12" x14ac:dyDescent="0.25">
      <c r="B6302" s="624"/>
      <c r="C6302" s="181"/>
      <c r="D6302" s="181"/>
      <c r="E6302" s="181"/>
      <c r="F6302" s="181"/>
      <c r="G6302" s="181"/>
      <c r="H6302" s="181"/>
      <c r="I6302" s="181"/>
      <c r="J6302" s="181"/>
      <c r="K6302" s="625"/>
      <c r="L6302" s="181"/>
    </row>
    <row r="6303" spans="2:12" x14ac:dyDescent="0.25">
      <c r="B6303" s="624"/>
      <c r="C6303" s="181"/>
      <c r="D6303" s="181"/>
      <c r="E6303" s="181"/>
      <c r="F6303" s="181"/>
      <c r="G6303" s="181"/>
      <c r="H6303" s="181"/>
      <c r="I6303" s="181"/>
      <c r="J6303" s="181"/>
      <c r="K6303" s="625"/>
      <c r="L6303" s="181"/>
    </row>
    <row r="6304" spans="2:12" x14ac:dyDescent="0.25">
      <c r="B6304" s="624"/>
      <c r="C6304" s="181"/>
      <c r="D6304" s="181"/>
      <c r="E6304" s="181"/>
      <c r="F6304" s="181"/>
      <c r="G6304" s="181"/>
      <c r="H6304" s="181"/>
      <c r="I6304" s="181"/>
      <c r="J6304" s="181"/>
      <c r="K6304" s="625"/>
      <c r="L6304" s="181"/>
    </row>
    <row r="6305" spans="2:12" x14ac:dyDescent="0.25">
      <c r="B6305" s="624"/>
      <c r="C6305" s="181"/>
      <c r="D6305" s="181"/>
      <c r="E6305" s="181"/>
      <c r="F6305" s="181"/>
      <c r="G6305" s="181"/>
      <c r="H6305" s="181"/>
      <c r="I6305" s="181"/>
      <c r="J6305" s="181"/>
      <c r="K6305" s="625"/>
      <c r="L6305" s="181"/>
    </row>
    <row r="6306" spans="2:12" x14ac:dyDescent="0.25">
      <c r="B6306" s="624"/>
      <c r="C6306" s="181"/>
      <c r="D6306" s="181"/>
      <c r="E6306" s="181"/>
      <c r="F6306" s="181"/>
      <c r="G6306" s="181"/>
      <c r="H6306" s="181"/>
      <c r="I6306" s="181"/>
      <c r="J6306" s="181"/>
      <c r="K6306" s="625"/>
      <c r="L6306" s="181"/>
    </row>
    <row r="6307" spans="2:12" x14ac:dyDescent="0.25">
      <c r="B6307" s="624"/>
      <c r="C6307" s="181"/>
      <c r="D6307" s="181"/>
      <c r="E6307" s="181"/>
      <c r="F6307" s="181"/>
      <c r="G6307" s="181"/>
      <c r="H6307" s="181"/>
      <c r="I6307" s="181"/>
      <c r="J6307" s="181"/>
      <c r="K6307" s="625"/>
      <c r="L6307" s="181"/>
    </row>
    <row r="6308" spans="2:12" x14ac:dyDescent="0.25">
      <c r="B6308" s="624"/>
      <c r="C6308" s="181"/>
      <c r="D6308" s="181"/>
      <c r="E6308" s="181"/>
      <c r="F6308" s="181"/>
      <c r="G6308" s="181"/>
      <c r="H6308" s="181"/>
      <c r="I6308" s="181"/>
      <c r="J6308" s="181"/>
      <c r="K6308" s="625"/>
      <c r="L6308" s="181"/>
    </row>
    <row r="6309" spans="2:12" x14ac:dyDescent="0.25">
      <c r="B6309" s="624"/>
      <c r="C6309" s="181"/>
      <c r="D6309" s="181"/>
      <c r="E6309" s="181"/>
      <c r="F6309" s="181"/>
      <c r="G6309" s="181"/>
      <c r="H6309" s="181"/>
      <c r="I6309" s="181"/>
      <c r="J6309" s="181"/>
      <c r="K6309" s="625"/>
      <c r="L6309" s="181"/>
    </row>
    <row r="6310" spans="2:12" x14ac:dyDescent="0.25">
      <c r="B6310" s="624"/>
      <c r="C6310" s="181"/>
      <c r="D6310" s="181"/>
      <c r="E6310" s="181"/>
      <c r="F6310" s="181"/>
      <c r="G6310" s="181"/>
      <c r="H6310" s="181"/>
      <c r="I6310" s="181"/>
      <c r="J6310" s="181"/>
      <c r="K6310" s="625"/>
      <c r="L6310" s="181"/>
    </row>
    <row r="6311" spans="2:12" x14ac:dyDescent="0.25">
      <c r="B6311" s="624"/>
      <c r="C6311" s="181"/>
      <c r="D6311" s="181"/>
      <c r="E6311" s="181"/>
      <c r="F6311" s="181"/>
      <c r="G6311" s="181"/>
      <c r="H6311" s="181"/>
      <c r="I6311" s="181"/>
      <c r="J6311" s="181"/>
      <c r="K6311" s="625"/>
      <c r="L6311" s="181"/>
    </row>
    <row r="6312" spans="2:12" x14ac:dyDescent="0.25">
      <c r="B6312" s="624"/>
      <c r="C6312" s="181"/>
      <c r="D6312" s="181"/>
      <c r="E6312" s="181"/>
      <c r="F6312" s="181"/>
      <c r="G6312" s="181"/>
      <c r="H6312" s="181"/>
      <c r="I6312" s="181"/>
      <c r="J6312" s="181"/>
      <c r="K6312" s="625"/>
      <c r="L6312" s="181"/>
    </row>
    <row r="6313" spans="2:12" x14ac:dyDescent="0.25">
      <c r="B6313" s="624"/>
      <c r="C6313" s="181"/>
      <c r="D6313" s="181"/>
      <c r="E6313" s="181"/>
      <c r="F6313" s="181"/>
      <c r="G6313" s="181"/>
      <c r="H6313" s="181"/>
      <c r="I6313" s="181"/>
      <c r="J6313" s="181"/>
      <c r="K6313" s="625"/>
      <c r="L6313" s="181"/>
    </row>
    <row r="6314" spans="2:12" x14ac:dyDescent="0.25">
      <c r="B6314" s="624"/>
      <c r="C6314" s="181"/>
      <c r="D6314" s="181"/>
      <c r="E6314" s="181"/>
      <c r="F6314" s="181"/>
      <c r="G6314" s="181"/>
      <c r="H6314" s="181"/>
      <c r="I6314" s="181"/>
      <c r="J6314" s="181"/>
      <c r="K6314" s="625"/>
      <c r="L6314" s="181"/>
    </row>
    <row r="6315" spans="2:12" x14ac:dyDescent="0.25">
      <c r="B6315" s="624"/>
      <c r="C6315" s="181"/>
      <c r="D6315" s="181"/>
      <c r="E6315" s="181"/>
      <c r="F6315" s="181"/>
      <c r="G6315" s="181"/>
      <c r="H6315" s="181"/>
      <c r="I6315" s="181"/>
      <c r="J6315" s="181"/>
      <c r="K6315" s="625"/>
      <c r="L6315" s="181"/>
    </row>
    <row r="6316" spans="2:12" x14ac:dyDescent="0.25">
      <c r="B6316" s="624"/>
      <c r="C6316" s="181"/>
      <c r="D6316" s="181"/>
      <c r="E6316" s="181"/>
      <c r="F6316" s="181"/>
      <c r="G6316" s="181"/>
      <c r="H6316" s="181"/>
      <c r="I6316" s="181"/>
      <c r="J6316" s="181"/>
      <c r="K6316" s="625"/>
      <c r="L6316" s="181"/>
    </row>
    <row r="6317" spans="2:12" x14ac:dyDescent="0.25">
      <c r="B6317" s="624"/>
      <c r="C6317" s="181"/>
      <c r="D6317" s="181"/>
      <c r="E6317" s="181"/>
      <c r="F6317" s="181"/>
      <c r="G6317" s="181"/>
      <c r="H6317" s="181"/>
      <c r="I6317" s="181"/>
      <c r="J6317" s="181"/>
      <c r="K6317" s="625"/>
      <c r="L6317" s="181"/>
    </row>
    <row r="6318" spans="2:12" x14ac:dyDescent="0.25">
      <c r="B6318" s="624"/>
      <c r="C6318" s="181"/>
      <c r="D6318" s="181"/>
      <c r="E6318" s="181"/>
      <c r="F6318" s="181"/>
      <c r="G6318" s="181"/>
      <c r="H6318" s="181"/>
      <c r="I6318" s="181"/>
      <c r="J6318" s="181"/>
      <c r="K6318" s="625"/>
      <c r="L6318" s="181"/>
    </row>
    <row r="6319" spans="2:12" x14ac:dyDescent="0.25">
      <c r="B6319" s="624"/>
      <c r="C6319" s="181"/>
      <c r="D6319" s="181"/>
      <c r="E6319" s="181"/>
      <c r="F6319" s="181"/>
      <c r="G6319" s="181"/>
      <c r="H6319" s="181"/>
      <c r="I6319" s="181"/>
      <c r="J6319" s="181"/>
      <c r="K6319" s="625"/>
      <c r="L6319" s="181"/>
    </row>
    <row r="6320" spans="2:12" x14ac:dyDescent="0.25">
      <c r="B6320" s="624"/>
      <c r="C6320" s="181"/>
      <c r="D6320" s="181"/>
      <c r="E6320" s="181"/>
      <c r="F6320" s="181"/>
      <c r="G6320" s="181"/>
      <c r="H6320" s="181"/>
      <c r="I6320" s="181"/>
      <c r="J6320" s="181"/>
      <c r="K6320" s="625"/>
      <c r="L6320" s="181"/>
    </row>
    <row r="6321" spans="2:12" x14ac:dyDescent="0.25">
      <c r="B6321" s="624"/>
      <c r="C6321" s="181"/>
      <c r="D6321" s="181"/>
      <c r="E6321" s="181"/>
      <c r="F6321" s="181"/>
      <c r="G6321" s="181"/>
      <c r="H6321" s="181"/>
      <c r="I6321" s="181"/>
      <c r="J6321" s="181"/>
      <c r="K6321" s="625"/>
      <c r="L6321" s="181"/>
    </row>
    <row r="6322" spans="2:12" x14ac:dyDescent="0.25">
      <c r="B6322" s="624"/>
      <c r="C6322" s="181"/>
      <c r="D6322" s="181"/>
      <c r="E6322" s="181"/>
      <c r="F6322" s="181"/>
      <c r="G6322" s="181"/>
      <c r="H6322" s="181"/>
      <c r="I6322" s="181"/>
      <c r="J6322" s="181"/>
      <c r="K6322" s="625"/>
      <c r="L6322" s="181"/>
    </row>
    <row r="6323" spans="2:12" x14ac:dyDescent="0.25">
      <c r="B6323" s="624"/>
      <c r="C6323" s="181"/>
      <c r="D6323" s="181"/>
      <c r="E6323" s="181"/>
      <c r="F6323" s="181"/>
      <c r="G6323" s="181"/>
      <c r="H6323" s="181"/>
      <c r="I6323" s="181"/>
      <c r="J6323" s="181"/>
      <c r="K6323" s="625"/>
      <c r="L6323" s="181"/>
    </row>
    <row r="6324" spans="2:12" x14ac:dyDescent="0.25">
      <c r="B6324" s="624"/>
      <c r="C6324" s="181"/>
      <c r="D6324" s="181"/>
      <c r="E6324" s="181"/>
      <c r="F6324" s="181"/>
      <c r="G6324" s="181"/>
      <c r="H6324" s="181"/>
      <c r="I6324" s="181"/>
      <c r="J6324" s="181"/>
      <c r="K6324" s="625"/>
      <c r="L6324" s="181"/>
    </row>
    <row r="6325" spans="2:12" x14ac:dyDescent="0.25">
      <c r="B6325" s="624"/>
      <c r="C6325" s="181"/>
      <c r="D6325" s="181"/>
      <c r="E6325" s="181"/>
      <c r="F6325" s="181"/>
      <c r="G6325" s="181"/>
      <c r="H6325" s="181"/>
      <c r="I6325" s="181"/>
      <c r="J6325" s="181"/>
      <c r="K6325" s="625"/>
      <c r="L6325" s="181"/>
    </row>
    <row r="6326" spans="2:12" x14ac:dyDescent="0.25">
      <c r="B6326" s="624"/>
      <c r="C6326" s="181"/>
      <c r="D6326" s="181"/>
      <c r="E6326" s="181"/>
      <c r="F6326" s="181"/>
      <c r="G6326" s="181"/>
      <c r="H6326" s="181"/>
      <c r="I6326" s="181"/>
      <c r="J6326" s="181"/>
      <c r="K6326" s="625"/>
      <c r="L6326" s="181"/>
    </row>
    <row r="6327" spans="2:12" x14ac:dyDescent="0.25">
      <c r="B6327" s="624"/>
      <c r="C6327" s="181"/>
      <c r="D6327" s="181"/>
      <c r="E6327" s="181"/>
      <c r="F6327" s="181"/>
      <c r="G6327" s="181"/>
      <c r="H6327" s="181"/>
      <c r="I6327" s="181"/>
      <c r="J6327" s="181"/>
      <c r="K6327" s="625"/>
      <c r="L6327" s="181"/>
    </row>
    <row r="6328" spans="2:12" x14ac:dyDescent="0.25">
      <c r="B6328" s="624"/>
      <c r="C6328" s="181"/>
      <c r="D6328" s="181"/>
      <c r="E6328" s="181"/>
      <c r="F6328" s="181"/>
      <c r="G6328" s="181"/>
      <c r="H6328" s="181"/>
      <c r="I6328" s="181"/>
      <c r="J6328" s="181"/>
      <c r="K6328" s="625"/>
      <c r="L6328" s="181"/>
    </row>
    <row r="6329" spans="2:12" x14ac:dyDescent="0.25">
      <c r="B6329" s="624"/>
      <c r="C6329" s="181"/>
      <c r="D6329" s="181"/>
      <c r="E6329" s="181"/>
      <c r="F6329" s="181"/>
      <c r="G6329" s="181"/>
      <c r="H6329" s="181"/>
      <c r="I6329" s="181"/>
      <c r="J6329" s="181"/>
      <c r="K6329" s="625"/>
      <c r="L6329" s="181"/>
    </row>
    <row r="6330" spans="2:12" x14ac:dyDescent="0.25">
      <c r="B6330" s="624"/>
      <c r="C6330" s="181"/>
      <c r="D6330" s="181"/>
      <c r="E6330" s="181"/>
      <c r="F6330" s="181"/>
      <c r="G6330" s="181"/>
      <c r="H6330" s="181"/>
      <c r="I6330" s="181"/>
      <c r="J6330" s="181"/>
      <c r="K6330" s="625"/>
      <c r="L6330" s="181"/>
    </row>
    <row r="6331" spans="2:12" x14ac:dyDescent="0.25">
      <c r="B6331" s="624"/>
      <c r="C6331" s="181"/>
      <c r="D6331" s="181"/>
      <c r="E6331" s="181"/>
      <c r="F6331" s="181"/>
      <c r="G6331" s="181"/>
      <c r="H6331" s="181"/>
      <c r="I6331" s="181"/>
      <c r="J6331" s="181"/>
      <c r="K6331" s="625"/>
      <c r="L6331" s="181"/>
    </row>
    <row r="6332" spans="2:12" x14ac:dyDescent="0.25">
      <c r="B6332" s="624"/>
      <c r="C6332" s="181"/>
      <c r="D6332" s="181"/>
      <c r="E6332" s="181"/>
      <c r="F6332" s="181"/>
      <c r="G6332" s="181"/>
      <c r="H6332" s="181"/>
      <c r="I6332" s="181"/>
      <c r="J6332" s="181"/>
      <c r="K6332" s="625"/>
      <c r="L6332" s="181"/>
    </row>
    <row r="6333" spans="2:12" x14ac:dyDescent="0.25">
      <c r="B6333" s="624"/>
      <c r="C6333" s="181"/>
      <c r="D6333" s="181"/>
      <c r="E6333" s="181"/>
      <c r="F6333" s="181"/>
      <c r="G6333" s="181"/>
      <c r="H6333" s="181"/>
      <c r="I6333" s="181"/>
      <c r="J6333" s="181"/>
      <c r="K6333" s="625"/>
      <c r="L6333" s="181"/>
    </row>
    <row r="6334" spans="2:12" x14ac:dyDescent="0.25">
      <c r="B6334" s="624"/>
      <c r="C6334" s="181"/>
      <c r="D6334" s="181"/>
      <c r="E6334" s="181"/>
      <c r="F6334" s="181"/>
      <c r="G6334" s="181"/>
      <c r="H6334" s="181"/>
      <c r="I6334" s="181"/>
      <c r="J6334" s="181"/>
      <c r="K6334" s="625"/>
      <c r="L6334" s="181"/>
    </row>
    <row r="6335" spans="2:12" x14ac:dyDescent="0.25">
      <c r="B6335" s="624"/>
      <c r="C6335" s="181"/>
      <c r="D6335" s="181"/>
      <c r="E6335" s="181"/>
      <c r="F6335" s="181"/>
      <c r="G6335" s="181"/>
      <c r="H6335" s="181"/>
      <c r="I6335" s="181"/>
      <c r="J6335" s="181"/>
      <c r="K6335" s="625"/>
      <c r="L6335" s="181"/>
    </row>
    <row r="6336" spans="2:12" x14ac:dyDescent="0.25">
      <c r="B6336" s="624"/>
      <c r="C6336" s="181"/>
      <c r="D6336" s="181"/>
      <c r="E6336" s="181"/>
      <c r="F6336" s="181"/>
      <c r="G6336" s="181"/>
      <c r="H6336" s="181"/>
      <c r="I6336" s="181"/>
      <c r="J6336" s="181"/>
      <c r="K6336" s="625"/>
      <c r="L6336" s="181"/>
    </row>
    <row r="6337" spans="2:12" x14ac:dyDescent="0.25">
      <c r="B6337" s="624"/>
      <c r="C6337" s="181"/>
      <c r="D6337" s="181"/>
      <c r="E6337" s="181"/>
      <c r="F6337" s="181"/>
      <c r="G6337" s="181"/>
      <c r="H6337" s="181"/>
      <c r="I6337" s="181"/>
      <c r="J6337" s="181"/>
      <c r="K6337" s="625"/>
      <c r="L6337" s="181"/>
    </row>
    <row r="6338" spans="2:12" x14ac:dyDescent="0.25">
      <c r="B6338" s="624"/>
      <c r="C6338" s="181"/>
      <c r="D6338" s="181"/>
      <c r="E6338" s="181"/>
      <c r="F6338" s="181"/>
      <c r="G6338" s="181"/>
      <c r="H6338" s="181"/>
      <c r="I6338" s="181"/>
      <c r="J6338" s="181"/>
      <c r="K6338" s="625"/>
      <c r="L6338" s="181"/>
    </row>
    <row r="6339" spans="2:12" x14ac:dyDescent="0.25">
      <c r="B6339" s="624"/>
      <c r="C6339" s="181"/>
      <c r="D6339" s="181"/>
      <c r="E6339" s="181"/>
      <c r="F6339" s="181"/>
      <c r="G6339" s="181"/>
      <c r="H6339" s="181"/>
      <c r="I6339" s="181"/>
      <c r="J6339" s="181"/>
      <c r="K6339" s="625"/>
      <c r="L6339" s="181"/>
    </row>
    <row r="6340" spans="2:12" x14ac:dyDescent="0.25">
      <c r="B6340" s="624"/>
      <c r="C6340" s="181"/>
      <c r="D6340" s="181"/>
      <c r="E6340" s="181"/>
      <c r="F6340" s="181"/>
      <c r="G6340" s="181"/>
      <c r="H6340" s="181"/>
      <c r="I6340" s="181"/>
      <c r="J6340" s="181"/>
      <c r="K6340" s="625"/>
      <c r="L6340" s="181"/>
    </row>
    <row r="6341" spans="2:12" x14ac:dyDescent="0.25">
      <c r="B6341" s="624"/>
      <c r="C6341" s="181"/>
      <c r="D6341" s="181"/>
      <c r="E6341" s="181"/>
      <c r="F6341" s="181"/>
      <c r="G6341" s="181"/>
      <c r="H6341" s="181"/>
      <c r="I6341" s="181"/>
      <c r="J6341" s="181"/>
      <c r="K6341" s="625"/>
      <c r="L6341" s="181"/>
    </row>
    <row r="6342" spans="2:12" x14ac:dyDescent="0.25">
      <c r="B6342" s="624"/>
      <c r="C6342" s="181"/>
      <c r="D6342" s="181"/>
      <c r="E6342" s="181"/>
      <c r="F6342" s="181"/>
      <c r="G6342" s="181"/>
      <c r="H6342" s="181"/>
      <c r="I6342" s="181"/>
      <c r="J6342" s="181"/>
      <c r="K6342" s="625"/>
      <c r="L6342" s="181"/>
    </row>
    <row r="6343" spans="2:12" x14ac:dyDescent="0.25">
      <c r="B6343" s="624"/>
      <c r="C6343" s="181"/>
      <c r="D6343" s="181"/>
      <c r="E6343" s="181"/>
      <c r="F6343" s="181"/>
      <c r="G6343" s="181"/>
      <c r="H6343" s="181"/>
      <c r="I6343" s="181"/>
      <c r="J6343" s="181"/>
      <c r="K6343" s="625"/>
      <c r="L6343" s="181"/>
    </row>
    <row r="6344" spans="2:12" x14ac:dyDescent="0.25">
      <c r="B6344" s="624"/>
      <c r="C6344" s="181"/>
      <c r="D6344" s="181"/>
      <c r="E6344" s="181"/>
      <c r="F6344" s="181"/>
      <c r="G6344" s="181"/>
      <c r="H6344" s="181"/>
      <c r="I6344" s="181"/>
      <c r="J6344" s="181"/>
      <c r="K6344" s="625"/>
      <c r="L6344" s="181"/>
    </row>
    <row r="6345" spans="2:12" x14ac:dyDescent="0.25">
      <c r="B6345" s="624"/>
      <c r="C6345" s="181"/>
      <c r="D6345" s="181"/>
      <c r="E6345" s="181"/>
      <c r="F6345" s="181"/>
      <c r="G6345" s="181"/>
      <c r="H6345" s="181"/>
      <c r="I6345" s="181"/>
      <c r="J6345" s="181"/>
      <c r="K6345" s="625"/>
      <c r="L6345" s="181"/>
    </row>
    <row r="6346" spans="2:12" x14ac:dyDescent="0.25">
      <c r="B6346" s="624"/>
      <c r="C6346" s="181"/>
      <c r="D6346" s="181"/>
      <c r="E6346" s="181"/>
      <c r="F6346" s="181"/>
      <c r="G6346" s="181"/>
      <c r="H6346" s="181"/>
      <c r="I6346" s="181"/>
      <c r="J6346" s="181"/>
      <c r="K6346" s="625"/>
      <c r="L6346" s="181"/>
    </row>
    <row r="6347" spans="2:12" x14ac:dyDescent="0.25">
      <c r="B6347" s="624"/>
      <c r="C6347" s="181"/>
      <c r="D6347" s="181"/>
      <c r="E6347" s="181"/>
      <c r="F6347" s="181"/>
      <c r="G6347" s="181"/>
      <c r="H6347" s="181"/>
      <c r="I6347" s="181"/>
      <c r="J6347" s="181"/>
      <c r="K6347" s="625"/>
      <c r="L6347" s="181"/>
    </row>
    <row r="6348" spans="2:12" x14ac:dyDescent="0.25">
      <c r="B6348" s="624"/>
      <c r="C6348" s="181"/>
      <c r="D6348" s="181"/>
      <c r="E6348" s="181"/>
      <c r="F6348" s="181"/>
      <c r="G6348" s="181"/>
      <c r="H6348" s="181"/>
      <c r="I6348" s="181"/>
      <c r="J6348" s="181"/>
      <c r="K6348" s="625"/>
      <c r="L6348" s="181"/>
    </row>
    <row r="6349" spans="2:12" x14ac:dyDescent="0.25">
      <c r="B6349" s="624"/>
      <c r="C6349" s="181"/>
      <c r="D6349" s="181"/>
      <c r="E6349" s="181"/>
      <c r="F6349" s="181"/>
      <c r="G6349" s="181"/>
      <c r="H6349" s="181"/>
      <c r="I6349" s="181"/>
      <c r="J6349" s="181"/>
      <c r="K6349" s="625"/>
      <c r="L6349" s="181"/>
    </row>
    <row r="6350" spans="2:12" x14ac:dyDescent="0.25">
      <c r="B6350" s="624"/>
      <c r="C6350" s="181"/>
      <c r="D6350" s="181"/>
      <c r="E6350" s="181"/>
      <c r="F6350" s="181"/>
      <c r="G6350" s="181"/>
      <c r="H6350" s="181"/>
      <c r="I6350" s="181"/>
      <c r="J6350" s="181"/>
      <c r="K6350" s="625"/>
      <c r="L6350" s="181"/>
    </row>
    <row r="6351" spans="2:12" x14ac:dyDescent="0.25">
      <c r="B6351" s="624"/>
      <c r="C6351" s="181"/>
      <c r="D6351" s="181"/>
      <c r="E6351" s="181"/>
      <c r="F6351" s="181"/>
      <c r="G6351" s="181"/>
      <c r="H6351" s="181"/>
      <c r="I6351" s="181"/>
      <c r="J6351" s="181"/>
      <c r="K6351" s="625"/>
      <c r="L6351" s="181"/>
    </row>
    <row r="6352" spans="2:12" x14ac:dyDescent="0.25">
      <c r="B6352" s="624"/>
      <c r="C6352" s="181"/>
      <c r="D6352" s="181"/>
      <c r="E6352" s="181"/>
      <c r="F6352" s="181"/>
      <c r="G6352" s="181"/>
      <c r="H6352" s="181"/>
      <c r="I6352" s="181"/>
      <c r="J6352" s="181"/>
      <c r="K6352" s="625"/>
      <c r="L6352" s="181"/>
    </row>
    <row r="6353" spans="2:12" x14ac:dyDescent="0.25">
      <c r="B6353" s="624"/>
      <c r="C6353" s="181"/>
      <c r="D6353" s="181"/>
      <c r="E6353" s="181"/>
      <c r="F6353" s="181"/>
      <c r="G6353" s="181"/>
      <c r="H6353" s="181"/>
      <c r="I6353" s="181"/>
      <c r="J6353" s="181"/>
      <c r="K6353" s="625"/>
      <c r="L6353" s="181"/>
    </row>
    <row r="6354" spans="2:12" x14ac:dyDescent="0.25">
      <c r="B6354" s="624"/>
      <c r="C6354" s="181"/>
      <c r="D6354" s="181"/>
      <c r="E6354" s="181"/>
      <c r="F6354" s="181"/>
      <c r="G6354" s="181"/>
      <c r="H6354" s="181"/>
      <c r="I6354" s="181"/>
      <c r="J6354" s="181"/>
      <c r="K6354" s="625"/>
      <c r="L6354" s="181"/>
    </row>
    <row r="6355" spans="2:12" x14ac:dyDescent="0.25">
      <c r="B6355" s="624"/>
      <c r="C6355" s="181"/>
      <c r="D6355" s="181"/>
      <c r="E6355" s="181"/>
      <c r="F6355" s="181"/>
      <c r="G6355" s="181"/>
      <c r="H6355" s="181"/>
      <c r="I6355" s="181"/>
      <c r="J6355" s="181"/>
      <c r="K6355" s="625"/>
      <c r="L6355" s="181"/>
    </row>
    <row r="6356" spans="2:12" x14ac:dyDescent="0.25">
      <c r="B6356" s="624"/>
      <c r="C6356" s="181"/>
      <c r="D6356" s="181"/>
      <c r="E6356" s="181"/>
      <c r="F6356" s="181"/>
      <c r="G6356" s="181"/>
      <c r="H6356" s="181"/>
      <c r="I6356" s="181"/>
      <c r="J6356" s="181"/>
      <c r="K6356" s="625"/>
      <c r="L6356" s="181"/>
    </row>
    <row r="6357" spans="2:12" x14ac:dyDescent="0.25">
      <c r="B6357" s="624"/>
      <c r="C6357" s="181"/>
      <c r="D6357" s="181"/>
      <c r="E6357" s="181"/>
      <c r="F6357" s="181"/>
      <c r="G6357" s="181"/>
      <c r="H6357" s="181"/>
      <c r="I6357" s="181"/>
      <c r="J6357" s="181"/>
      <c r="K6357" s="625"/>
      <c r="L6357" s="181"/>
    </row>
    <row r="6358" spans="2:12" x14ac:dyDescent="0.25">
      <c r="B6358" s="624"/>
      <c r="C6358" s="181"/>
      <c r="D6358" s="181"/>
      <c r="E6358" s="181"/>
      <c r="F6358" s="181"/>
      <c r="G6358" s="181"/>
      <c r="H6358" s="181"/>
      <c r="I6358" s="181"/>
      <c r="J6358" s="181"/>
      <c r="K6358" s="625"/>
      <c r="L6358" s="181"/>
    </row>
    <row r="6359" spans="2:12" x14ac:dyDescent="0.25">
      <c r="B6359" s="624"/>
      <c r="C6359" s="181"/>
      <c r="D6359" s="181"/>
      <c r="E6359" s="181"/>
      <c r="F6359" s="181"/>
      <c r="G6359" s="181"/>
      <c r="H6359" s="181"/>
      <c r="I6359" s="181"/>
      <c r="J6359" s="181"/>
      <c r="K6359" s="625"/>
      <c r="L6359" s="181"/>
    </row>
    <row r="6360" spans="2:12" x14ac:dyDescent="0.25">
      <c r="B6360" s="624"/>
      <c r="C6360" s="181"/>
      <c r="D6360" s="181"/>
      <c r="E6360" s="181"/>
      <c r="F6360" s="181"/>
      <c r="G6360" s="181"/>
      <c r="H6360" s="181"/>
      <c r="I6360" s="181"/>
      <c r="J6360" s="181"/>
      <c r="K6360" s="625"/>
      <c r="L6360" s="181"/>
    </row>
    <row r="6361" spans="2:12" x14ac:dyDescent="0.25">
      <c r="B6361" s="624"/>
      <c r="C6361" s="181"/>
      <c r="D6361" s="181"/>
      <c r="E6361" s="181"/>
      <c r="F6361" s="181"/>
      <c r="G6361" s="181"/>
      <c r="H6361" s="181"/>
      <c r="I6361" s="181"/>
      <c r="J6361" s="181"/>
      <c r="K6361" s="625"/>
      <c r="L6361" s="181"/>
    </row>
    <row r="6362" spans="2:12" x14ac:dyDescent="0.25">
      <c r="B6362" s="624"/>
      <c r="C6362" s="181"/>
      <c r="D6362" s="181"/>
      <c r="E6362" s="181"/>
      <c r="F6362" s="181"/>
      <c r="G6362" s="181"/>
      <c r="H6362" s="181"/>
      <c r="I6362" s="181"/>
      <c r="J6362" s="181"/>
      <c r="K6362" s="625"/>
      <c r="L6362" s="181"/>
    </row>
    <row r="6363" spans="2:12" x14ac:dyDescent="0.25">
      <c r="B6363" s="624"/>
      <c r="C6363" s="181"/>
      <c r="D6363" s="181"/>
      <c r="E6363" s="181"/>
      <c r="F6363" s="181"/>
      <c r="G6363" s="181"/>
      <c r="H6363" s="181"/>
      <c r="I6363" s="181"/>
      <c r="J6363" s="181"/>
      <c r="K6363" s="625"/>
      <c r="L6363" s="181"/>
    </row>
    <row r="6364" spans="2:12" x14ac:dyDescent="0.25">
      <c r="B6364" s="624"/>
      <c r="C6364" s="181"/>
      <c r="D6364" s="181"/>
      <c r="E6364" s="181"/>
      <c r="F6364" s="181"/>
      <c r="G6364" s="181"/>
      <c r="H6364" s="181"/>
      <c r="I6364" s="181"/>
      <c r="J6364" s="181"/>
      <c r="K6364" s="625"/>
      <c r="L6364" s="181"/>
    </row>
    <row r="6365" spans="2:12" x14ac:dyDescent="0.25">
      <c r="B6365" s="624"/>
      <c r="C6365" s="181"/>
      <c r="D6365" s="181"/>
      <c r="E6365" s="181"/>
      <c r="F6365" s="181"/>
      <c r="G6365" s="181"/>
      <c r="H6365" s="181"/>
      <c r="I6365" s="181"/>
      <c r="J6365" s="181"/>
      <c r="K6365" s="625"/>
      <c r="L6365" s="181"/>
    </row>
    <row r="6366" spans="2:12" x14ac:dyDescent="0.25">
      <c r="B6366" s="624"/>
      <c r="C6366" s="181"/>
      <c r="D6366" s="181"/>
      <c r="E6366" s="181"/>
      <c r="F6366" s="181"/>
      <c r="G6366" s="181"/>
      <c r="H6366" s="181"/>
      <c r="I6366" s="181"/>
      <c r="J6366" s="181"/>
      <c r="K6366" s="625"/>
      <c r="L6366" s="181"/>
    </row>
    <row r="6367" spans="2:12" x14ac:dyDescent="0.25">
      <c r="B6367" s="624"/>
      <c r="C6367" s="181"/>
      <c r="D6367" s="181"/>
      <c r="E6367" s="181"/>
      <c r="F6367" s="181"/>
      <c r="G6367" s="181"/>
      <c r="H6367" s="181"/>
      <c r="I6367" s="181"/>
      <c r="J6367" s="181"/>
      <c r="K6367" s="625"/>
      <c r="L6367" s="181"/>
    </row>
    <row r="6368" spans="2:12" x14ac:dyDescent="0.25">
      <c r="B6368" s="624"/>
      <c r="C6368" s="181"/>
      <c r="D6368" s="181"/>
      <c r="E6368" s="181"/>
      <c r="F6368" s="181"/>
      <c r="G6368" s="181"/>
      <c r="H6368" s="181"/>
      <c r="I6368" s="181"/>
      <c r="J6368" s="181"/>
      <c r="K6368" s="625"/>
      <c r="L6368" s="181"/>
    </row>
    <row r="6369" spans="2:12" x14ac:dyDescent="0.25">
      <c r="B6369" s="624"/>
      <c r="C6369" s="181"/>
      <c r="D6369" s="181"/>
      <c r="E6369" s="181"/>
      <c r="F6369" s="181"/>
      <c r="G6369" s="181"/>
      <c r="H6369" s="181"/>
      <c r="I6369" s="181"/>
      <c r="J6369" s="181"/>
      <c r="K6369" s="625"/>
      <c r="L6369" s="181"/>
    </row>
    <row r="6370" spans="2:12" x14ac:dyDescent="0.25">
      <c r="B6370" s="624"/>
      <c r="C6370" s="181"/>
      <c r="D6370" s="181"/>
      <c r="E6370" s="181"/>
      <c r="F6370" s="181"/>
      <c r="G6370" s="181"/>
      <c r="H6370" s="181"/>
      <c r="I6370" s="181"/>
      <c r="J6370" s="181"/>
      <c r="K6370" s="625"/>
      <c r="L6370" s="181"/>
    </row>
    <row r="6371" spans="2:12" x14ac:dyDescent="0.25">
      <c r="B6371" s="624"/>
      <c r="C6371" s="181"/>
      <c r="D6371" s="181"/>
      <c r="E6371" s="181"/>
      <c r="F6371" s="181"/>
      <c r="G6371" s="181"/>
      <c r="H6371" s="181"/>
      <c r="I6371" s="181"/>
      <c r="J6371" s="181"/>
      <c r="K6371" s="625"/>
      <c r="L6371" s="181"/>
    </row>
    <row r="6372" spans="2:12" x14ac:dyDescent="0.25">
      <c r="B6372" s="624"/>
      <c r="C6372" s="181"/>
      <c r="D6372" s="181"/>
      <c r="E6372" s="181"/>
      <c r="F6372" s="181"/>
      <c r="G6372" s="181"/>
      <c r="H6372" s="181"/>
      <c r="I6372" s="181"/>
      <c r="J6372" s="181"/>
      <c r="K6372" s="625"/>
      <c r="L6372" s="181"/>
    </row>
    <row r="6373" spans="2:12" x14ac:dyDescent="0.25">
      <c r="B6373" s="624"/>
      <c r="C6373" s="181"/>
      <c r="D6373" s="181"/>
      <c r="E6373" s="181"/>
      <c r="F6373" s="181"/>
      <c r="G6373" s="181"/>
      <c r="H6373" s="181"/>
      <c r="I6373" s="181"/>
      <c r="J6373" s="181"/>
      <c r="K6373" s="625"/>
      <c r="L6373" s="181"/>
    </row>
    <row r="6374" spans="2:12" x14ac:dyDescent="0.25">
      <c r="B6374" s="624"/>
      <c r="C6374" s="181"/>
      <c r="D6374" s="181"/>
      <c r="E6374" s="181"/>
      <c r="F6374" s="181"/>
      <c r="G6374" s="181"/>
      <c r="H6374" s="181"/>
      <c r="I6374" s="181"/>
      <c r="J6374" s="181"/>
      <c r="K6374" s="625"/>
      <c r="L6374" s="181"/>
    </row>
    <row r="6375" spans="2:12" x14ac:dyDescent="0.25">
      <c r="B6375" s="624"/>
      <c r="C6375" s="181"/>
      <c r="D6375" s="181"/>
      <c r="E6375" s="181"/>
      <c r="F6375" s="181"/>
      <c r="G6375" s="181"/>
      <c r="H6375" s="181"/>
      <c r="I6375" s="181"/>
      <c r="J6375" s="181"/>
      <c r="K6375" s="625"/>
      <c r="L6375" s="181"/>
    </row>
    <row r="6376" spans="2:12" x14ac:dyDescent="0.25">
      <c r="B6376" s="624"/>
      <c r="C6376" s="181"/>
      <c r="D6376" s="181"/>
      <c r="E6376" s="181"/>
      <c r="F6376" s="181"/>
      <c r="G6376" s="181"/>
      <c r="H6376" s="181"/>
      <c r="I6376" s="181"/>
      <c r="J6376" s="181"/>
      <c r="K6376" s="625"/>
      <c r="L6376" s="181"/>
    </row>
    <row r="6377" spans="2:12" x14ac:dyDescent="0.25">
      <c r="B6377" s="624"/>
      <c r="C6377" s="181"/>
      <c r="D6377" s="181"/>
      <c r="E6377" s="181"/>
      <c r="F6377" s="181"/>
      <c r="G6377" s="181"/>
      <c r="H6377" s="181"/>
      <c r="I6377" s="181"/>
      <c r="J6377" s="181"/>
      <c r="K6377" s="625"/>
      <c r="L6377" s="181"/>
    </row>
    <row r="6378" spans="2:12" x14ac:dyDescent="0.25">
      <c r="B6378" s="624"/>
      <c r="C6378" s="181"/>
      <c r="D6378" s="181"/>
      <c r="E6378" s="181"/>
      <c r="F6378" s="181"/>
      <c r="G6378" s="181"/>
      <c r="H6378" s="181"/>
      <c r="I6378" s="181"/>
      <c r="J6378" s="181"/>
      <c r="K6378" s="625"/>
      <c r="L6378" s="181"/>
    </row>
    <row r="6379" spans="2:12" x14ac:dyDescent="0.25">
      <c r="B6379" s="624"/>
      <c r="C6379" s="181"/>
      <c r="D6379" s="181"/>
      <c r="E6379" s="181"/>
      <c r="F6379" s="181"/>
      <c r="G6379" s="181"/>
      <c r="H6379" s="181"/>
      <c r="I6379" s="181"/>
      <c r="J6379" s="181"/>
      <c r="K6379" s="625"/>
      <c r="L6379" s="181"/>
    </row>
    <row r="6380" spans="2:12" x14ac:dyDescent="0.25">
      <c r="B6380" s="624"/>
      <c r="C6380" s="181"/>
      <c r="D6380" s="181"/>
      <c r="E6380" s="181"/>
      <c r="F6380" s="181"/>
      <c r="G6380" s="181"/>
      <c r="H6380" s="181"/>
      <c r="I6380" s="181"/>
      <c r="J6380" s="181"/>
      <c r="K6380" s="625"/>
      <c r="L6380" s="181"/>
    </row>
    <row r="6381" spans="2:12" x14ac:dyDescent="0.25">
      <c r="B6381" s="624"/>
      <c r="C6381" s="181"/>
      <c r="D6381" s="181"/>
      <c r="E6381" s="181"/>
      <c r="F6381" s="181"/>
      <c r="G6381" s="181"/>
      <c r="H6381" s="181"/>
      <c r="I6381" s="181"/>
      <c r="J6381" s="181"/>
      <c r="K6381" s="625"/>
      <c r="L6381" s="181"/>
    </row>
    <row r="6382" spans="2:12" x14ac:dyDescent="0.25">
      <c r="B6382" s="624"/>
      <c r="C6382" s="181"/>
      <c r="D6382" s="181"/>
      <c r="E6382" s="181"/>
      <c r="F6382" s="181"/>
      <c r="G6382" s="181"/>
      <c r="H6382" s="181"/>
      <c r="I6382" s="181"/>
      <c r="J6382" s="181"/>
      <c r="K6382" s="625"/>
      <c r="L6382" s="181"/>
    </row>
    <row r="6383" spans="2:12" x14ac:dyDescent="0.25">
      <c r="B6383" s="624"/>
      <c r="C6383" s="181"/>
      <c r="D6383" s="181"/>
      <c r="E6383" s="181"/>
      <c r="F6383" s="181"/>
      <c r="G6383" s="181"/>
      <c r="H6383" s="181"/>
      <c r="I6383" s="181"/>
      <c r="J6383" s="181"/>
      <c r="K6383" s="625"/>
      <c r="L6383" s="181"/>
    </row>
    <row r="6384" spans="2:12" x14ac:dyDescent="0.25">
      <c r="B6384" s="624"/>
      <c r="C6384" s="181"/>
      <c r="D6384" s="181"/>
      <c r="E6384" s="181"/>
      <c r="F6384" s="181"/>
      <c r="G6384" s="181"/>
      <c r="H6384" s="181"/>
      <c r="I6384" s="181"/>
      <c r="J6384" s="181"/>
      <c r="K6384" s="625"/>
      <c r="L6384" s="181"/>
    </row>
    <row r="6385" spans="2:12" x14ac:dyDescent="0.25">
      <c r="B6385" s="624"/>
      <c r="C6385" s="181"/>
      <c r="D6385" s="181"/>
      <c r="E6385" s="181"/>
      <c r="F6385" s="181"/>
      <c r="G6385" s="181"/>
      <c r="H6385" s="181"/>
      <c r="I6385" s="181"/>
      <c r="J6385" s="181"/>
      <c r="K6385" s="625"/>
      <c r="L6385" s="181"/>
    </row>
    <row r="6386" spans="2:12" x14ac:dyDescent="0.25">
      <c r="B6386" s="624"/>
      <c r="C6386" s="181"/>
      <c r="D6386" s="181"/>
      <c r="E6386" s="181"/>
      <c r="F6386" s="181"/>
      <c r="G6386" s="181"/>
      <c r="H6386" s="181"/>
      <c r="I6386" s="181"/>
      <c r="J6386" s="181"/>
      <c r="K6386" s="625"/>
      <c r="L6386" s="181"/>
    </row>
    <row r="6387" spans="2:12" x14ac:dyDescent="0.25">
      <c r="B6387" s="624"/>
      <c r="C6387" s="181"/>
      <c r="D6387" s="181"/>
      <c r="E6387" s="181"/>
      <c r="F6387" s="181"/>
      <c r="G6387" s="181"/>
      <c r="H6387" s="181"/>
      <c r="I6387" s="181"/>
      <c r="J6387" s="181"/>
      <c r="K6387" s="625"/>
      <c r="L6387" s="181"/>
    </row>
    <row r="6388" spans="2:12" x14ac:dyDescent="0.25">
      <c r="B6388" s="624"/>
      <c r="C6388" s="181"/>
      <c r="D6388" s="181"/>
      <c r="E6388" s="181"/>
      <c r="F6388" s="181"/>
      <c r="G6388" s="181"/>
      <c r="H6388" s="181"/>
      <c r="I6388" s="181"/>
      <c r="J6388" s="181"/>
      <c r="K6388" s="625"/>
      <c r="L6388" s="181"/>
    </row>
    <row r="6389" spans="2:12" x14ac:dyDescent="0.25">
      <c r="B6389" s="624"/>
      <c r="C6389" s="181"/>
      <c r="D6389" s="181"/>
      <c r="E6389" s="181"/>
      <c r="F6389" s="181"/>
      <c r="G6389" s="181"/>
      <c r="H6389" s="181"/>
      <c r="I6389" s="181"/>
      <c r="J6389" s="181"/>
      <c r="K6389" s="625"/>
      <c r="L6389" s="181"/>
    </row>
    <row r="6390" spans="2:12" x14ac:dyDescent="0.25">
      <c r="B6390" s="624"/>
      <c r="C6390" s="181"/>
      <c r="D6390" s="181"/>
      <c r="E6390" s="181"/>
      <c r="F6390" s="181"/>
      <c r="G6390" s="181"/>
      <c r="H6390" s="181"/>
      <c r="I6390" s="181"/>
      <c r="J6390" s="181"/>
      <c r="K6390" s="625"/>
      <c r="L6390" s="181"/>
    </row>
    <row r="6391" spans="2:12" x14ac:dyDescent="0.25">
      <c r="B6391" s="624"/>
      <c r="C6391" s="181"/>
      <c r="D6391" s="181"/>
      <c r="E6391" s="181"/>
      <c r="F6391" s="181"/>
      <c r="G6391" s="181"/>
      <c r="H6391" s="181"/>
      <c r="I6391" s="181"/>
      <c r="J6391" s="181"/>
      <c r="K6391" s="625"/>
      <c r="L6391" s="181"/>
    </row>
    <row r="6392" spans="2:12" x14ac:dyDescent="0.25">
      <c r="B6392" s="624"/>
      <c r="C6392" s="181"/>
      <c r="D6392" s="181"/>
      <c r="E6392" s="181"/>
      <c r="F6392" s="181"/>
      <c r="G6392" s="181"/>
      <c r="H6392" s="181"/>
      <c r="I6392" s="181"/>
      <c r="J6392" s="181"/>
      <c r="K6392" s="625"/>
      <c r="L6392" s="181"/>
    </row>
    <row r="6393" spans="2:12" x14ac:dyDescent="0.25">
      <c r="B6393" s="624"/>
      <c r="C6393" s="181"/>
      <c r="D6393" s="181"/>
      <c r="E6393" s="181"/>
      <c r="F6393" s="181"/>
      <c r="G6393" s="181"/>
      <c r="H6393" s="181"/>
      <c r="I6393" s="181"/>
      <c r="J6393" s="181"/>
      <c r="K6393" s="625"/>
      <c r="L6393" s="181"/>
    </row>
    <row r="6394" spans="2:12" x14ac:dyDescent="0.25">
      <c r="B6394" s="624"/>
      <c r="C6394" s="181"/>
      <c r="D6394" s="181"/>
      <c r="E6394" s="181"/>
      <c r="F6394" s="181"/>
      <c r="G6394" s="181"/>
      <c r="H6394" s="181"/>
      <c r="I6394" s="181"/>
      <c r="J6394" s="181"/>
      <c r="K6394" s="625"/>
      <c r="L6394" s="181"/>
    </row>
    <row r="6395" spans="2:12" x14ac:dyDescent="0.25">
      <c r="B6395" s="624"/>
      <c r="C6395" s="181"/>
      <c r="D6395" s="181"/>
      <c r="E6395" s="181"/>
      <c r="F6395" s="181"/>
      <c r="G6395" s="181"/>
      <c r="H6395" s="181"/>
      <c r="I6395" s="181"/>
      <c r="J6395" s="181"/>
      <c r="K6395" s="625"/>
      <c r="L6395" s="181"/>
    </row>
    <row r="6396" spans="2:12" x14ac:dyDescent="0.25">
      <c r="B6396" s="624"/>
      <c r="C6396" s="181"/>
      <c r="D6396" s="181"/>
      <c r="E6396" s="181"/>
      <c r="F6396" s="181"/>
      <c r="G6396" s="181"/>
      <c r="H6396" s="181"/>
      <c r="I6396" s="181"/>
      <c r="J6396" s="181"/>
      <c r="K6396" s="625"/>
      <c r="L6396" s="181"/>
    </row>
    <row r="6397" spans="2:12" x14ac:dyDescent="0.25">
      <c r="B6397" s="624"/>
      <c r="C6397" s="181"/>
      <c r="D6397" s="181"/>
      <c r="E6397" s="181"/>
      <c r="F6397" s="181"/>
      <c r="G6397" s="181"/>
      <c r="H6397" s="181"/>
      <c r="I6397" s="181"/>
      <c r="J6397" s="181"/>
      <c r="K6397" s="625"/>
      <c r="L6397" s="181"/>
    </row>
    <row r="6398" spans="2:12" x14ac:dyDescent="0.25">
      <c r="B6398" s="624"/>
      <c r="C6398" s="181"/>
      <c r="D6398" s="181"/>
      <c r="E6398" s="181"/>
      <c r="F6398" s="181"/>
      <c r="G6398" s="181"/>
      <c r="H6398" s="181"/>
      <c r="I6398" s="181"/>
      <c r="J6398" s="181"/>
      <c r="K6398" s="625"/>
      <c r="L6398" s="181"/>
    </row>
    <row r="6399" spans="2:12" x14ac:dyDescent="0.25">
      <c r="B6399" s="624"/>
      <c r="C6399" s="181"/>
      <c r="D6399" s="181"/>
      <c r="E6399" s="181"/>
      <c r="F6399" s="181"/>
      <c r="G6399" s="181"/>
      <c r="H6399" s="181"/>
      <c r="I6399" s="181"/>
      <c r="J6399" s="181"/>
      <c r="K6399" s="625"/>
      <c r="L6399" s="181"/>
    </row>
    <row r="6400" spans="2:12" x14ac:dyDescent="0.25">
      <c r="B6400" s="624"/>
      <c r="C6400" s="181"/>
      <c r="D6400" s="181"/>
      <c r="E6400" s="181"/>
      <c r="F6400" s="181"/>
      <c r="G6400" s="181"/>
      <c r="H6400" s="181"/>
      <c r="I6400" s="181"/>
      <c r="J6400" s="181"/>
      <c r="K6400" s="625"/>
      <c r="L6400" s="181"/>
    </row>
    <row r="6401" spans="2:12" x14ac:dyDescent="0.25">
      <c r="B6401" s="624"/>
      <c r="C6401" s="181"/>
      <c r="D6401" s="181"/>
      <c r="E6401" s="181"/>
      <c r="F6401" s="181"/>
      <c r="G6401" s="181"/>
      <c r="H6401" s="181"/>
      <c r="I6401" s="181"/>
      <c r="J6401" s="181"/>
      <c r="K6401" s="625"/>
      <c r="L6401" s="181"/>
    </row>
    <row r="6402" spans="2:12" x14ac:dyDescent="0.25">
      <c r="B6402" s="624"/>
      <c r="C6402" s="181"/>
      <c r="D6402" s="181"/>
      <c r="E6402" s="181"/>
      <c r="F6402" s="181"/>
      <c r="G6402" s="181"/>
      <c r="H6402" s="181"/>
      <c r="I6402" s="181"/>
      <c r="J6402" s="181"/>
      <c r="K6402" s="625"/>
      <c r="L6402" s="181"/>
    </row>
    <row r="6403" spans="2:12" x14ac:dyDescent="0.25">
      <c r="B6403" s="624"/>
      <c r="C6403" s="181"/>
      <c r="D6403" s="181"/>
      <c r="E6403" s="181"/>
      <c r="F6403" s="181"/>
      <c r="G6403" s="181"/>
      <c r="H6403" s="181"/>
      <c r="I6403" s="181"/>
      <c r="J6403" s="181"/>
      <c r="K6403" s="625"/>
      <c r="L6403" s="181"/>
    </row>
    <row r="6404" spans="2:12" x14ac:dyDescent="0.25">
      <c r="B6404" s="624"/>
      <c r="C6404" s="181"/>
      <c r="D6404" s="181"/>
      <c r="E6404" s="181"/>
      <c r="F6404" s="181"/>
      <c r="G6404" s="181"/>
      <c r="H6404" s="181"/>
      <c r="I6404" s="181"/>
      <c r="J6404" s="181"/>
      <c r="K6404" s="625"/>
      <c r="L6404" s="181"/>
    </row>
    <row r="6405" spans="2:12" x14ac:dyDescent="0.25">
      <c r="B6405" s="624"/>
      <c r="C6405" s="181"/>
      <c r="D6405" s="181"/>
      <c r="E6405" s="181"/>
      <c r="F6405" s="181"/>
      <c r="G6405" s="181"/>
      <c r="H6405" s="181"/>
      <c r="I6405" s="181"/>
      <c r="J6405" s="181"/>
      <c r="K6405" s="625"/>
      <c r="L6405" s="181"/>
    </row>
    <row r="6406" spans="2:12" x14ac:dyDescent="0.25">
      <c r="B6406" s="624"/>
      <c r="C6406" s="181"/>
      <c r="D6406" s="181"/>
      <c r="E6406" s="181"/>
      <c r="F6406" s="181"/>
      <c r="G6406" s="181"/>
      <c r="H6406" s="181"/>
      <c r="I6406" s="181"/>
      <c r="J6406" s="181"/>
      <c r="K6406" s="625"/>
      <c r="L6406" s="181"/>
    </row>
    <row r="6407" spans="2:12" x14ac:dyDescent="0.25">
      <c r="B6407" s="624"/>
      <c r="C6407" s="181"/>
      <c r="D6407" s="181"/>
      <c r="E6407" s="181"/>
      <c r="F6407" s="181"/>
      <c r="G6407" s="181"/>
      <c r="H6407" s="181"/>
      <c r="I6407" s="181"/>
      <c r="J6407" s="181"/>
      <c r="K6407" s="625"/>
      <c r="L6407" s="181"/>
    </row>
    <row r="6408" spans="2:12" x14ac:dyDescent="0.25">
      <c r="B6408" s="624"/>
      <c r="C6408" s="181"/>
      <c r="D6408" s="181"/>
      <c r="E6408" s="181"/>
      <c r="F6408" s="181"/>
      <c r="G6408" s="181"/>
      <c r="H6408" s="181"/>
      <c r="I6408" s="181"/>
      <c r="J6408" s="181"/>
      <c r="K6408" s="625"/>
      <c r="L6408" s="181"/>
    </row>
    <row r="6409" spans="2:12" x14ac:dyDescent="0.25">
      <c r="B6409" s="624"/>
      <c r="C6409" s="181"/>
      <c r="D6409" s="181"/>
      <c r="E6409" s="181"/>
      <c r="F6409" s="181"/>
      <c r="G6409" s="181"/>
      <c r="H6409" s="181"/>
      <c r="I6409" s="181"/>
      <c r="J6409" s="181"/>
      <c r="K6409" s="625"/>
      <c r="L6409" s="181"/>
    </row>
    <row r="6410" spans="2:12" x14ac:dyDescent="0.25">
      <c r="B6410" s="624"/>
      <c r="C6410" s="181"/>
      <c r="D6410" s="181"/>
      <c r="E6410" s="181"/>
      <c r="F6410" s="181"/>
      <c r="G6410" s="181"/>
      <c r="H6410" s="181"/>
      <c r="I6410" s="181"/>
      <c r="J6410" s="181"/>
      <c r="K6410" s="625"/>
      <c r="L6410" s="181"/>
    </row>
    <row r="6411" spans="2:12" x14ac:dyDescent="0.25">
      <c r="B6411" s="624"/>
      <c r="C6411" s="181"/>
      <c r="D6411" s="181"/>
      <c r="E6411" s="181"/>
      <c r="F6411" s="181"/>
      <c r="G6411" s="181"/>
      <c r="H6411" s="181"/>
      <c r="I6411" s="181"/>
      <c r="J6411" s="181"/>
      <c r="K6411" s="625"/>
      <c r="L6411" s="181"/>
    </row>
    <row r="6412" spans="2:12" x14ac:dyDescent="0.25">
      <c r="B6412" s="624"/>
      <c r="C6412" s="181"/>
      <c r="D6412" s="181"/>
      <c r="E6412" s="181"/>
      <c r="F6412" s="181"/>
      <c r="G6412" s="181"/>
      <c r="H6412" s="181"/>
      <c r="I6412" s="181"/>
      <c r="J6412" s="181"/>
      <c r="K6412" s="625"/>
      <c r="L6412" s="181"/>
    </row>
    <row r="6413" spans="2:12" x14ac:dyDescent="0.25">
      <c r="B6413" s="624"/>
      <c r="C6413" s="181"/>
      <c r="D6413" s="181"/>
      <c r="E6413" s="181"/>
      <c r="F6413" s="181"/>
      <c r="G6413" s="181"/>
      <c r="H6413" s="181"/>
      <c r="I6413" s="181"/>
      <c r="J6413" s="181"/>
      <c r="K6413" s="625"/>
      <c r="L6413" s="181"/>
    </row>
    <row r="6414" spans="2:12" x14ac:dyDescent="0.25">
      <c r="B6414" s="624"/>
      <c r="C6414" s="181"/>
      <c r="D6414" s="181"/>
      <c r="E6414" s="181"/>
      <c r="F6414" s="181"/>
      <c r="G6414" s="181"/>
      <c r="H6414" s="181"/>
      <c r="I6414" s="181"/>
      <c r="J6414" s="181"/>
      <c r="K6414" s="625"/>
      <c r="L6414" s="181"/>
    </row>
    <row r="6415" spans="2:12" x14ac:dyDescent="0.25">
      <c r="B6415" s="624"/>
      <c r="C6415" s="181"/>
      <c r="D6415" s="181"/>
      <c r="E6415" s="181"/>
      <c r="F6415" s="181"/>
      <c r="G6415" s="181"/>
      <c r="H6415" s="181"/>
      <c r="I6415" s="181"/>
      <c r="J6415" s="181"/>
      <c r="K6415" s="625"/>
      <c r="L6415" s="181"/>
    </row>
    <row r="6416" spans="2:12" x14ac:dyDescent="0.25">
      <c r="B6416" s="624"/>
      <c r="C6416" s="181"/>
      <c r="D6416" s="181"/>
      <c r="E6416" s="181"/>
      <c r="F6416" s="181"/>
      <c r="G6416" s="181"/>
      <c r="H6416" s="181"/>
      <c r="I6416" s="181"/>
      <c r="J6416" s="181"/>
      <c r="K6416" s="625"/>
      <c r="L6416" s="181"/>
    </row>
    <row r="6417" spans="2:12" x14ac:dyDescent="0.25">
      <c r="B6417" s="624"/>
      <c r="C6417" s="181"/>
      <c r="D6417" s="181"/>
      <c r="E6417" s="181"/>
      <c r="F6417" s="181"/>
      <c r="G6417" s="181"/>
      <c r="H6417" s="181"/>
      <c r="I6417" s="181"/>
      <c r="J6417" s="181"/>
      <c r="K6417" s="625"/>
      <c r="L6417" s="181"/>
    </row>
    <row r="6418" spans="2:12" x14ac:dyDescent="0.25">
      <c r="B6418" s="624"/>
      <c r="C6418" s="181"/>
      <c r="D6418" s="181"/>
      <c r="E6418" s="181"/>
      <c r="F6418" s="181"/>
      <c r="G6418" s="181"/>
      <c r="H6418" s="181"/>
      <c r="I6418" s="181"/>
      <c r="J6418" s="181"/>
      <c r="K6418" s="625"/>
      <c r="L6418" s="181"/>
    </row>
    <row r="6419" spans="2:12" x14ac:dyDescent="0.25">
      <c r="B6419" s="624"/>
      <c r="C6419" s="181"/>
      <c r="D6419" s="181"/>
      <c r="E6419" s="181"/>
      <c r="F6419" s="181"/>
      <c r="G6419" s="181"/>
      <c r="H6419" s="181"/>
      <c r="I6419" s="181"/>
      <c r="J6419" s="181"/>
      <c r="K6419" s="625"/>
      <c r="L6419" s="181"/>
    </row>
    <row r="6420" spans="2:12" x14ac:dyDescent="0.25">
      <c r="B6420" s="624"/>
      <c r="C6420" s="181"/>
      <c r="D6420" s="181"/>
      <c r="E6420" s="181"/>
      <c r="F6420" s="181"/>
      <c r="G6420" s="181"/>
      <c r="H6420" s="181"/>
      <c r="I6420" s="181"/>
      <c r="J6420" s="181"/>
      <c r="K6420" s="625"/>
      <c r="L6420" s="181"/>
    </row>
    <row r="6421" spans="2:12" x14ac:dyDescent="0.25">
      <c r="B6421" s="624"/>
      <c r="C6421" s="181"/>
      <c r="D6421" s="181"/>
      <c r="E6421" s="181"/>
      <c r="F6421" s="181"/>
      <c r="G6421" s="181"/>
      <c r="H6421" s="181"/>
      <c r="I6421" s="181"/>
      <c r="J6421" s="181"/>
      <c r="K6421" s="625"/>
      <c r="L6421" s="181"/>
    </row>
    <row r="6422" spans="2:12" x14ac:dyDescent="0.25">
      <c r="B6422" s="624"/>
      <c r="C6422" s="181"/>
      <c r="D6422" s="181"/>
      <c r="E6422" s="181"/>
      <c r="F6422" s="181"/>
      <c r="G6422" s="181"/>
      <c r="H6422" s="181"/>
      <c r="I6422" s="181"/>
      <c r="J6422" s="181"/>
      <c r="K6422" s="625"/>
      <c r="L6422" s="181"/>
    </row>
    <row r="6423" spans="2:12" x14ac:dyDescent="0.25">
      <c r="B6423" s="624"/>
      <c r="C6423" s="181"/>
      <c r="D6423" s="181"/>
      <c r="E6423" s="181"/>
      <c r="F6423" s="181"/>
      <c r="G6423" s="181"/>
      <c r="H6423" s="181"/>
      <c r="I6423" s="181"/>
      <c r="J6423" s="181"/>
      <c r="K6423" s="625"/>
      <c r="L6423" s="181"/>
    </row>
    <row r="6424" spans="2:12" x14ac:dyDescent="0.25">
      <c r="B6424" s="624"/>
      <c r="C6424" s="181"/>
      <c r="D6424" s="181"/>
      <c r="E6424" s="181"/>
      <c r="F6424" s="181"/>
      <c r="G6424" s="181"/>
      <c r="H6424" s="181"/>
      <c r="I6424" s="181"/>
      <c r="J6424" s="181"/>
      <c r="K6424" s="625"/>
      <c r="L6424" s="181"/>
    </row>
    <row r="6425" spans="2:12" x14ac:dyDescent="0.25">
      <c r="B6425" s="624"/>
      <c r="C6425" s="181"/>
      <c r="D6425" s="181"/>
      <c r="E6425" s="181"/>
      <c r="F6425" s="181"/>
      <c r="G6425" s="181"/>
      <c r="H6425" s="181"/>
      <c r="I6425" s="181"/>
      <c r="J6425" s="181"/>
      <c r="K6425" s="625"/>
      <c r="L6425" s="181"/>
    </row>
    <row r="6426" spans="2:12" x14ac:dyDescent="0.25">
      <c r="B6426" s="624"/>
      <c r="C6426" s="181"/>
      <c r="D6426" s="181"/>
      <c r="E6426" s="181"/>
      <c r="F6426" s="181"/>
      <c r="G6426" s="181"/>
      <c r="H6426" s="181"/>
      <c r="I6426" s="181"/>
      <c r="J6426" s="181"/>
      <c r="K6426" s="625"/>
      <c r="L6426" s="181"/>
    </row>
    <row r="6427" spans="2:12" x14ac:dyDescent="0.25">
      <c r="B6427" s="624"/>
      <c r="C6427" s="181"/>
      <c r="D6427" s="181"/>
      <c r="E6427" s="181"/>
      <c r="F6427" s="181"/>
      <c r="G6427" s="181"/>
      <c r="H6427" s="181"/>
      <c r="I6427" s="181"/>
      <c r="J6427" s="181"/>
      <c r="K6427" s="625"/>
      <c r="L6427" s="181"/>
    </row>
    <row r="6428" spans="2:12" x14ac:dyDescent="0.25">
      <c r="B6428" s="624"/>
      <c r="C6428" s="181"/>
      <c r="D6428" s="181"/>
      <c r="E6428" s="181"/>
      <c r="F6428" s="181"/>
      <c r="G6428" s="181"/>
      <c r="H6428" s="181"/>
      <c r="I6428" s="181"/>
      <c r="J6428" s="181"/>
      <c r="K6428" s="625"/>
      <c r="L6428" s="181"/>
    </row>
    <row r="6429" spans="2:12" x14ac:dyDescent="0.25">
      <c r="B6429" s="624"/>
      <c r="C6429" s="181"/>
      <c r="D6429" s="181"/>
      <c r="E6429" s="181"/>
      <c r="F6429" s="181"/>
      <c r="G6429" s="181"/>
      <c r="H6429" s="181"/>
      <c r="I6429" s="181"/>
      <c r="J6429" s="181"/>
      <c r="K6429" s="625"/>
      <c r="L6429" s="181"/>
    </row>
    <row r="6430" spans="2:12" x14ac:dyDescent="0.25">
      <c r="B6430" s="624"/>
      <c r="C6430" s="181"/>
      <c r="D6430" s="181"/>
      <c r="E6430" s="181"/>
      <c r="F6430" s="181"/>
      <c r="G6430" s="181"/>
      <c r="H6430" s="181"/>
      <c r="I6430" s="181"/>
      <c r="J6430" s="181"/>
      <c r="K6430" s="625"/>
      <c r="L6430" s="181"/>
    </row>
    <row r="6431" spans="2:12" x14ac:dyDescent="0.25">
      <c r="B6431" s="624"/>
      <c r="C6431" s="181"/>
      <c r="D6431" s="181"/>
      <c r="E6431" s="181"/>
      <c r="F6431" s="181"/>
      <c r="G6431" s="181"/>
      <c r="H6431" s="181"/>
      <c r="I6431" s="181"/>
      <c r="J6431" s="181"/>
      <c r="K6431" s="625"/>
      <c r="L6431" s="181"/>
    </row>
    <row r="6432" spans="2:12" x14ac:dyDescent="0.25">
      <c r="B6432" s="624"/>
      <c r="C6432" s="181"/>
      <c r="D6432" s="181"/>
      <c r="E6432" s="181"/>
      <c r="F6432" s="181"/>
      <c r="G6432" s="181"/>
      <c r="H6432" s="181"/>
      <c r="I6432" s="181"/>
      <c r="J6432" s="181"/>
      <c r="K6432" s="625"/>
      <c r="L6432" s="181"/>
    </row>
    <row r="6433" spans="2:12" x14ac:dyDescent="0.25">
      <c r="B6433" s="624"/>
      <c r="C6433" s="181"/>
      <c r="D6433" s="181"/>
      <c r="E6433" s="181"/>
      <c r="F6433" s="181"/>
      <c r="G6433" s="181"/>
      <c r="H6433" s="181"/>
      <c r="I6433" s="181"/>
      <c r="J6433" s="181"/>
      <c r="K6433" s="625"/>
      <c r="L6433" s="181"/>
    </row>
    <row r="6434" spans="2:12" x14ac:dyDescent="0.25">
      <c r="B6434" s="624"/>
      <c r="C6434" s="181"/>
      <c r="D6434" s="181"/>
      <c r="E6434" s="181"/>
      <c r="F6434" s="181"/>
      <c r="G6434" s="181"/>
      <c r="H6434" s="181"/>
      <c r="I6434" s="181"/>
      <c r="J6434" s="181"/>
      <c r="K6434" s="625"/>
      <c r="L6434" s="181"/>
    </row>
    <row r="6435" spans="2:12" x14ac:dyDescent="0.25">
      <c r="B6435" s="624"/>
      <c r="C6435" s="181"/>
      <c r="D6435" s="181"/>
      <c r="E6435" s="181"/>
      <c r="F6435" s="181"/>
      <c r="G6435" s="181"/>
      <c r="H6435" s="181"/>
      <c r="I6435" s="181"/>
      <c r="J6435" s="181"/>
      <c r="K6435" s="625"/>
      <c r="L6435" s="181"/>
    </row>
    <row r="6436" spans="2:12" x14ac:dyDescent="0.25">
      <c r="B6436" s="624"/>
      <c r="C6436" s="181"/>
      <c r="D6436" s="181"/>
      <c r="E6436" s="181"/>
      <c r="F6436" s="181"/>
      <c r="G6436" s="181"/>
      <c r="H6436" s="181"/>
      <c r="I6436" s="181"/>
      <c r="J6436" s="181"/>
      <c r="K6436" s="625"/>
      <c r="L6436" s="181"/>
    </row>
    <row r="6437" spans="2:12" x14ac:dyDescent="0.25">
      <c r="B6437" s="624"/>
      <c r="C6437" s="181"/>
      <c r="D6437" s="181"/>
      <c r="E6437" s="181"/>
      <c r="F6437" s="181"/>
      <c r="G6437" s="181"/>
      <c r="H6437" s="181"/>
      <c r="I6437" s="181"/>
      <c r="J6437" s="181"/>
      <c r="K6437" s="625"/>
      <c r="L6437" s="181"/>
    </row>
    <row r="6438" spans="2:12" x14ac:dyDescent="0.25">
      <c r="B6438" s="624"/>
      <c r="C6438" s="181"/>
      <c r="D6438" s="181"/>
      <c r="E6438" s="181"/>
      <c r="F6438" s="181"/>
      <c r="G6438" s="181"/>
      <c r="H6438" s="181"/>
      <c r="I6438" s="181"/>
      <c r="J6438" s="181"/>
      <c r="K6438" s="625"/>
      <c r="L6438" s="181"/>
    </row>
    <row r="6439" spans="2:12" x14ac:dyDescent="0.25">
      <c r="B6439" s="624"/>
      <c r="C6439" s="181"/>
      <c r="D6439" s="181"/>
      <c r="E6439" s="181"/>
      <c r="F6439" s="181"/>
      <c r="G6439" s="181"/>
      <c r="H6439" s="181"/>
      <c r="I6439" s="181"/>
      <c r="J6439" s="181"/>
      <c r="K6439" s="625"/>
      <c r="L6439" s="181"/>
    </row>
    <row r="6440" spans="2:12" x14ac:dyDescent="0.25">
      <c r="B6440" s="624"/>
      <c r="C6440" s="181"/>
      <c r="D6440" s="181"/>
      <c r="E6440" s="181"/>
      <c r="F6440" s="181"/>
      <c r="G6440" s="181"/>
      <c r="H6440" s="181"/>
      <c r="I6440" s="181"/>
      <c r="J6440" s="181"/>
      <c r="K6440" s="625"/>
      <c r="L6440" s="181"/>
    </row>
    <row r="6441" spans="2:12" x14ac:dyDescent="0.25">
      <c r="B6441" s="624"/>
      <c r="C6441" s="181"/>
      <c r="D6441" s="181"/>
      <c r="E6441" s="181"/>
      <c r="F6441" s="181"/>
      <c r="G6441" s="181"/>
      <c r="H6441" s="181"/>
      <c r="I6441" s="181"/>
      <c r="J6441" s="181"/>
      <c r="K6441" s="625"/>
      <c r="L6441" s="181"/>
    </row>
    <row r="6442" spans="2:12" x14ac:dyDescent="0.25">
      <c r="B6442" s="624"/>
      <c r="C6442" s="181"/>
      <c r="D6442" s="181"/>
      <c r="E6442" s="181"/>
      <c r="F6442" s="181"/>
      <c r="G6442" s="181"/>
      <c r="H6442" s="181"/>
      <c r="I6442" s="181"/>
      <c r="J6442" s="181"/>
      <c r="K6442" s="625"/>
      <c r="L6442" s="181"/>
    </row>
    <row r="6443" spans="2:12" x14ac:dyDescent="0.25">
      <c r="B6443" s="624"/>
      <c r="C6443" s="181"/>
      <c r="D6443" s="181"/>
      <c r="E6443" s="181"/>
      <c r="F6443" s="181"/>
      <c r="G6443" s="181"/>
      <c r="H6443" s="181"/>
      <c r="I6443" s="181"/>
      <c r="J6443" s="181"/>
      <c r="K6443" s="625"/>
      <c r="L6443" s="181"/>
    </row>
    <row r="6444" spans="2:12" x14ac:dyDescent="0.25">
      <c r="B6444" s="624"/>
      <c r="C6444" s="181"/>
      <c r="D6444" s="181"/>
      <c r="E6444" s="181"/>
      <c r="F6444" s="181"/>
      <c r="G6444" s="181"/>
      <c r="H6444" s="181"/>
      <c r="I6444" s="181"/>
      <c r="J6444" s="181"/>
      <c r="K6444" s="625"/>
      <c r="L6444" s="181"/>
    </row>
    <row r="6445" spans="2:12" x14ac:dyDescent="0.25">
      <c r="B6445" s="624"/>
      <c r="C6445" s="181"/>
      <c r="D6445" s="181"/>
      <c r="E6445" s="181"/>
      <c r="F6445" s="181"/>
      <c r="G6445" s="181"/>
      <c r="H6445" s="181"/>
      <c r="I6445" s="181"/>
      <c r="J6445" s="181"/>
      <c r="K6445" s="625"/>
      <c r="L6445" s="181"/>
    </row>
    <row r="6446" spans="2:12" x14ac:dyDescent="0.25">
      <c r="B6446" s="624"/>
      <c r="C6446" s="181"/>
      <c r="D6446" s="181"/>
      <c r="E6446" s="181"/>
      <c r="F6446" s="181"/>
      <c r="G6446" s="181"/>
      <c r="H6446" s="181"/>
      <c r="I6446" s="181"/>
      <c r="J6446" s="181"/>
      <c r="K6446" s="625"/>
      <c r="L6446" s="181"/>
    </row>
    <row r="6447" spans="2:12" x14ac:dyDescent="0.25">
      <c r="B6447" s="624"/>
      <c r="C6447" s="181"/>
      <c r="D6447" s="181"/>
      <c r="E6447" s="181"/>
      <c r="F6447" s="181"/>
      <c r="G6447" s="181"/>
      <c r="H6447" s="181"/>
      <c r="I6447" s="181"/>
      <c r="J6447" s="181"/>
      <c r="K6447" s="625"/>
      <c r="L6447" s="181"/>
    </row>
    <row r="6448" spans="2:12" x14ac:dyDescent="0.25">
      <c r="B6448" s="624"/>
      <c r="C6448" s="181"/>
      <c r="D6448" s="181"/>
      <c r="E6448" s="181"/>
      <c r="F6448" s="181"/>
      <c r="G6448" s="181"/>
      <c r="H6448" s="181"/>
      <c r="I6448" s="181"/>
      <c r="J6448" s="181"/>
      <c r="K6448" s="625"/>
      <c r="L6448" s="181"/>
    </row>
    <row r="6449" spans="2:12" x14ac:dyDescent="0.25">
      <c r="B6449" s="624"/>
      <c r="C6449" s="181"/>
      <c r="D6449" s="181"/>
      <c r="E6449" s="181"/>
      <c r="F6449" s="181"/>
      <c r="G6449" s="181"/>
      <c r="H6449" s="181"/>
      <c r="I6449" s="181"/>
      <c r="J6449" s="181"/>
      <c r="K6449" s="625"/>
      <c r="L6449" s="181"/>
    </row>
    <row r="6450" spans="2:12" x14ac:dyDescent="0.25">
      <c r="B6450" s="624"/>
      <c r="C6450" s="181"/>
      <c r="D6450" s="181"/>
      <c r="E6450" s="181"/>
      <c r="F6450" s="181"/>
      <c r="G6450" s="181"/>
      <c r="H6450" s="181"/>
      <c r="I6450" s="181"/>
      <c r="J6450" s="181"/>
      <c r="K6450" s="625"/>
      <c r="L6450" s="181"/>
    </row>
    <row r="6451" spans="2:12" x14ac:dyDescent="0.25">
      <c r="B6451" s="624"/>
      <c r="C6451" s="181"/>
      <c r="D6451" s="181"/>
      <c r="E6451" s="181"/>
      <c r="F6451" s="181"/>
      <c r="G6451" s="181"/>
      <c r="H6451" s="181"/>
      <c r="I6451" s="181"/>
      <c r="J6451" s="181"/>
      <c r="K6451" s="625"/>
      <c r="L6451" s="181"/>
    </row>
    <row r="6452" spans="2:12" x14ac:dyDescent="0.25">
      <c r="B6452" s="624"/>
      <c r="C6452" s="181"/>
      <c r="D6452" s="181"/>
      <c r="E6452" s="181"/>
      <c r="F6452" s="181"/>
      <c r="G6452" s="181"/>
      <c r="H6452" s="181"/>
      <c r="I6452" s="181"/>
      <c r="J6452" s="181"/>
      <c r="K6452" s="625"/>
      <c r="L6452" s="181"/>
    </row>
    <row r="6453" spans="2:12" x14ac:dyDescent="0.25">
      <c r="B6453" s="624"/>
      <c r="C6453" s="181"/>
      <c r="D6453" s="181"/>
      <c r="E6453" s="181"/>
      <c r="F6453" s="181"/>
      <c r="G6453" s="181"/>
      <c r="H6453" s="181"/>
      <c r="I6453" s="181"/>
      <c r="J6453" s="181"/>
      <c r="K6453" s="625"/>
      <c r="L6453" s="181"/>
    </row>
    <row r="6454" spans="2:12" x14ac:dyDescent="0.25">
      <c r="B6454" s="624"/>
      <c r="C6454" s="181"/>
      <c r="D6454" s="181"/>
      <c r="E6454" s="181"/>
      <c r="F6454" s="181"/>
      <c r="G6454" s="181"/>
      <c r="H6454" s="181"/>
      <c r="I6454" s="181"/>
      <c r="J6454" s="181"/>
      <c r="K6454" s="625"/>
      <c r="L6454" s="181"/>
    </row>
    <row r="6455" spans="2:12" x14ac:dyDescent="0.25">
      <c r="B6455" s="624"/>
      <c r="C6455" s="181"/>
      <c r="D6455" s="181"/>
      <c r="E6455" s="181"/>
      <c r="F6455" s="181"/>
      <c r="G6455" s="181"/>
      <c r="H6455" s="181"/>
      <c r="I6455" s="181"/>
      <c r="J6455" s="181"/>
      <c r="K6455" s="625"/>
      <c r="L6455" s="181"/>
    </row>
    <row r="6456" spans="2:12" x14ac:dyDescent="0.25">
      <c r="B6456" s="624"/>
      <c r="C6456" s="181"/>
      <c r="D6456" s="181"/>
      <c r="E6456" s="181"/>
      <c r="F6456" s="181"/>
      <c r="G6456" s="181"/>
      <c r="H6456" s="181"/>
      <c r="I6456" s="181"/>
      <c r="J6456" s="181"/>
      <c r="K6456" s="625"/>
      <c r="L6456" s="181"/>
    </row>
    <row r="6457" spans="2:12" x14ac:dyDescent="0.25">
      <c r="B6457" s="624"/>
      <c r="C6457" s="181"/>
      <c r="D6457" s="181"/>
      <c r="E6457" s="181"/>
      <c r="F6457" s="181"/>
      <c r="G6457" s="181"/>
      <c r="H6457" s="181"/>
      <c r="I6457" s="181"/>
      <c r="J6457" s="181"/>
      <c r="K6457" s="625"/>
      <c r="L6457" s="181"/>
    </row>
    <row r="6458" spans="2:12" x14ac:dyDescent="0.25">
      <c r="B6458" s="624"/>
      <c r="C6458" s="181"/>
      <c r="D6458" s="181"/>
      <c r="E6458" s="181"/>
      <c r="F6458" s="181"/>
      <c r="G6458" s="181"/>
      <c r="H6458" s="181"/>
      <c r="I6458" s="181"/>
      <c r="J6458" s="181"/>
      <c r="K6458" s="625"/>
      <c r="L6458" s="181"/>
    </row>
    <row r="6459" spans="2:12" x14ac:dyDescent="0.25">
      <c r="B6459" s="624"/>
      <c r="C6459" s="181"/>
      <c r="D6459" s="181"/>
      <c r="E6459" s="181"/>
      <c r="F6459" s="181"/>
      <c r="G6459" s="181"/>
      <c r="H6459" s="181"/>
      <c r="I6459" s="181"/>
      <c r="J6459" s="181"/>
      <c r="K6459" s="625"/>
      <c r="L6459" s="181"/>
    </row>
    <row r="6460" spans="2:12" x14ac:dyDescent="0.25">
      <c r="B6460" s="624"/>
      <c r="C6460" s="181"/>
      <c r="D6460" s="181"/>
      <c r="E6460" s="181"/>
      <c r="F6460" s="181"/>
      <c r="G6460" s="181"/>
      <c r="H6460" s="181"/>
      <c r="I6460" s="181"/>
      <c r="J6460" s="181"/>
      <c r="K6460" s="625"/>
      <c r="L6460" s="181"/>
    </row>
    <row r="6461" spans="2:12" x14ac:dyDescent="0.25">
      <c r="B6461" s="624"/>
      <c r="C6461" s="181"/>
      <c r="D6461" s="181"/>
      <c r="E6461" s="181"/>
      <c r="F6461" s="181"/>
      <c r="G6461" s="181"/>
      <c r="H6461" s="181"/>
      <c r="I6461" s="181"/>
      <c r="J6461" s="181"/>
      <c r="K6461" s="625"/>
      <c r="L6461" s="181"/>
    </row>
    <row r="6462" spans="2:12" x14ac:dyDescent="0.25">
      <c r="B6462" s="624"/>
      <c r="C6462" s="181"/>
      <c r="D6462" s="181"/>
      <c r="E6462" s="181"/>
      <c r="F6462" s="181"/>
      <c r="G6462" s="181"/>
      <c r="H6462" s="181"/>
      <c r="I6462" s="181"/>
      <c r="J6462" s="181"/>
      <c r="K6462" s="625"/>
      <c r="L6462" s="181"/>
    </row>
    <row r="6463" spans="2:12" x14ac:dyDescent="0.25">
      <c r="B6463" s="624"/>
      <c r="C6463" s="181"/>
      <c r="D6463" s="181"/>
      <c r="E6463" s="181"/>
      <c r="F6463" s="181"/>
      <c r="G6463" s="181"/>
      <c r="H6463" s="181"/>
      <c r="I6463" s="181"/>
      <c r="J6463" s="181"/>
      <c r="K6463" s="625"/>
      <c r="L6463" s="181"/>
    </row>
    <row r="6464" spans="2:12" x14ac:dyDescent="0.25">
      <c r="B6464" s="624"/>
      <c r="C6464" s="181"/>
      <c r="D6464" s="181"/>
      <c r="E6464" s="181"/>
      <c r="F6464" s="181"/>
      <c r="G6464" s="181"/>
      <c r="H6464" s="181"/>
      <c r="I6464" s="181"/>
      <c r="J6464" s="181"/>
      <c r="K6464" s="625"/>
      <c r="L6464" s="181"/>
    </row>
    <row r="6465" spans="2:12" x14ac:dyDescent="0.25">
      <c r="B6465" s="624"/>
      <c r="C6465" s="181"/>
      <c r="D6465" s="181"/>
      <c r="E6465" s="181"/>
      <c r="F6465" s="181"/>
      <c r="G6465" s="181"/>
      <c r="H6465" s="181"/>
      <c r="I6465" s="181"/>
      <c r="J6465" s="181"/>
      <c r="K6465" s="625"/>
      <c r="L6465" s="181"/>
    </row>
    <row r="6466" spans="2:12" x14ac:dyDescent="0.25">
      <c r="B6466" s="624"/>
      <c r="C6466" s="181"/>
      <c r="D6466" s="181"/>
      <c r="E6466" s="181"/>
      <c r="F6466" s="181"/>
      <c r="G6466" s="181"/>
      <c r="H6466" s="181"/>
      <c r="I6466" s="181"/>
      <c r="J6466" s="181"/>
      <c r="K6466" s="625"/>
      <c r="L6466" s="181"/>
    </row>
    <row r="6467" spans="2:12" x14ac:dyDescent="0.25">
      <c r="B6467" s="624"/>
      <c r="C6467" s="181"/>
      <c r="D6467" s="181"/>
      <c r="E6467" s="181"/>
      <c r="F6467" s="181"/>
      <c r="G6467" s="181"/>
      <c r="H6467" s="181"/>
      <c r="I6467" s="181"/>
      <c r="J6467" s="181"/>
      <c r="K6467" s="625"/>
      <c r="L6467" s="181"/>
    </row>
    <row r="6468" spans="2:12" x14ac:dyDescent="0.25">
      <c r="B6468" s="624"/>
      <c r="C6468" s="181"/>
      <c r="D6468" s="181"/>
      <c r="E6468" s="181"/>
      <c r="F6468" s="181"/>
      <c r="G6468" s="181"/>
      <c r="H6468" s="181"/>
      <c r="I6468" s="181"/>
      <c r="J6468" s="181"/>
      <c r="K6468" s="625"/>
      <c r="L6468" s="181"/>
    </row>
    <row r="6469" spans="2:12" x14ac:dyDescent="0.25">
      <c r="B6469" s="624"/>
      <c r="C6469" s="181"/>
      <c r="D6469" s="181"/>
      <c r="E6469" s="181"/>
      <c r="F6469" s="181"/>
      <c r="G6469" s="181"/>
      <c r="H6469" s="181"/>
      <c r="I6469" s="181"/>
      <c r="J6469" s="181"/>
      <c r="K6469" s="625"/>
      <c r="L6469" s="181"/>
    </row>
    <row r="6470" spans="2:12" x14ac:dyDescent="0.25">
      <c r="B6470" s="624"/>
      <c r="C6470" s="181"/>
      <c r="D6470" s="181"/>
      <c r="E6470" s="181"/>
      <c r="F6470" s="181"/>
      <c r="G6470" s="181"/>
      <c r="H6470" s="181"/>
      <c r="I6470" s="181"/>
      <c r="J6470" s="181"/>
      <c r="K6470" s="625"/>
      <c r="L6470" s="181"/>
    </row>
    <row r="6471" spans="2:12" x14ac:dyDescent="0.25">
      <c r="B6471" s="624"/>
      <c r="C6471" s="181"/>
      <c r="D6471" s="181"/>
      <c r="E6471" s="181"/>
      <c r="F6471" s="181"/>
      <c r="G6471" s="181"/>
      <c r="H6471" s="181"/>
      <c r="I6471" s="181"/>
      <c r="J6471" s="181"/>
      <c r="K6471" s="625"/>
      <c r="L6471" s="181"/>
    </row>
    <row r="6472" spans="2:12" x14ac:dyDescent="0.25">
      <c r="B6472" s="624"/>
      <c r="C6472" s="181"/>
      <c r="D6472" s="181"/>
      <c r="E6472" s="181"/>
      <c r="F6472" s="181"/>
      <c r="G6472" s="181"/>
      <c r="H6472" s="181"/>
      <c r="I6472" s="181"/>
      <c r="J6472" s="181"/>
      <c r="K6472" s="625"/>
      <c r="L6472" s="181"/>
    </row>
    <row r="6473" spans="2:12" x14ac:dyDescent="0.25">
      <c r="B6473" s="624"/>
      <c r="C6473" s="181"/>
      <c r="D6473" s="181"/>
      <c r="E6473" s="181"/>
      <c r="F6473" s="181"/>
      <c r="G6473" s="181"/>
      <c r="H6473" s="181"/>
      <c r="I6473" s="181"/>
      <c r="J6473" s="181"/>
      <c r="K6473" s="625"/>
      <c r="L6473" s="181"/>
    </row>
    <row r="6474" spans="2:12" x14ac:dyDescent="0.25">
      <c r="B6474" s="624"/>
      <c r="C6474" s="181"/>
      <c r="D6474" s="181"/>
      <c r="E6474" s="181"/>
      <c r="F6474" s="181"/>
      <c r="G6474" s="181"/>
      <c r="H6474" s="181"/>
      <c r="I6474" s="181"/>
      <c r="J6474" s="181"/>
      <c r="K6474" s="625"/>
      <c r="L6474" s="181"/>
    </row>
    <row r="6475" spans="2:12" x14ac:dyDescent="0.25">
      <c r="B6475" s="624"/>
      <c r="C6475" s="181"/>
      <c r="D6475" s="181"/>
      <c r="E6475" s="181"/>
      <c r="F6475" s="181"/>
      <c r="G6475" s="181"/>
      <c r="H6475" s="181"/>
      <c r="I6475" s="181"/>
      <c r="J6475" s="181"/>
      <c r="K6475" s="625"/>
      <c r="L6475" s="181"/>
    </row>
    <row r="6476" spans="2:12" x14ac:dyDescent="0.25">
      <c r="B6476" s="624"/>
      <c r="C6476" s="181"/>
      <c r="D6476" s="181"/>
      <c r="E6476" s="181"/>
      <c r="F6476" s="181"/>
      <c r="G6476" s="181"/>
      <c r="H6476" s="181"/>
      <c r="I6476" s="181"/>
      <c r="J6476" s="181"/>
      <c r="K6476" s="625"/>
      <c r="L6476" s="181"/>
    </row>
    <row r="6477" spans="2:12" x14ac:dyDescent="0.25">
      <c r="B6477" s="624"/>
      <c r="C6477" s="181"/>
      <c r="D6477" s="181"/>
      <c r="E6477" s="181"/>
      <c r="F6477" s="181"/>
      <c r="G6477" s="181"/>
      <c r="H6477" s="181"/>
      <c r="I6477" s="181"/>
      <c r="J6477" s="181"/>
      <c r="K6477" s="625"/>
      <c r="L6477" s="181"/>
    </row>
    <row r="6478" spans="2:12" x14ac:dyDescent="0.25">
      <c r="B6478" s="624"/>
      <c r="C6478" s="181"/>
      <c r="D6478" s="181"/>
      <c r="E6478" s="181"/>
      <c r="F6478" s="181"/>
      <c r="G6478" s="181"/>
      <c r="H6478" s="181"/>
      <c r="I6478" s="181"/>
      <c r="J6478" s="181"/>
      <c r="K6478" s="625"/>
      <c r="L6478" s="181"/>
    </row>
    <row r="6479" spans="2:12" x14ac:dyDescent="0.25">
      <c r="B6479" s="624"/>
      <c r="C6479" s="181"/>
      <c r="D6479" s="181"/>
      <c r="E6479" s="181"/>
      <c r="F6479" s="181"/>
      <c r="G6479" s="181"/>
      <c r="H6479" s="181"/>
      <c r="I6479" s="181"/>
      <c r="J6479" s="181"/>
      <c r="K6479" s="625"/>
      <c r="L6479" s="181"/>
    </row>
    <row r="6480" spans="2:12" x14ac:dyDescent="0.25">
      <c r="B6480" s="624"/>
      <c r="C6480" s="181"/>
      <c r="D6480" s="181"/>
      <c r="E6480" s="181"/>
      <c r="F6480" s="181"/>
      <c r="G6480" s="181"/>
      <c r="H6480" s="181"/>
      <c r="I6480" s="181"/>
      <c r="J6480" s="181"/>
      <c r="K6480" s="625"/>
      <c r="L6480" s="181"/>
    </row>
    <row r="6481" spans="2:12" x14ac:dyDescent="0.25">
      <c r="B6481" s="624"/>
      <c r="C6481" s="181"/>
      <c r="D6481" s="181"/>
      <c r="E6481" s="181"/>
      <c r="F6481" s="181"/>
      <c r="G6481" s="181"/>
      <c r="H6481" s="181"/>
      <c r="I6481" s="181"/>
      <c r="J6481" s="181"/>
      <c r="K6481" s="625"/>
      <c r="L6481" s="181"/>
    </row>
    <row r="6482" spans="2:12" x14ac:dyDescent="0.25">
      <c r="B6482" s="624"/>
      <c r="C6482" s="181"/>
      <c r="D6482" s="181"/>
      <c r="E6482" s="181"/>
      <c r="F6482" s="181"/>
      <c r="G6482" s="181"/>
      <c r="H6482" s="181"/>
      <c r="I6482" s="181"/>
      <c r="J6482" s="181"/>
      <c r="K6482" s="625"/>
      <c r="L6482" s="181"/>
    </row>
    <row r="6483" spans="2:12" x14ac:dyDescent="0.25">
      <c r="B6483" s="624"/>
      <c r="C6483" s="181"/>
      <c r="D6483" s="181"/>
      <c r="E6483" s="181"/>
      <c r="F6483" s="181"/>
      <c r="G6483" s="181"/>
      <c r="H6483" s="181"/>
      <c r="I6483" s="181"/>
      <c r="J6483" s="181"/>
      <c r="K6483" s="625"/>
      <c r="L6483" s="181"/>
    </row>
    <row r="6484" spans="2:12" x14ac:dyDescent="0.25">
      <c r="B6484" s="624"/>
      <c r="C6484" s="181"/>
      <c r="D6484" s="181"/>
      <c r="E6484" s="181"/>
      <c r="F6484" s="181"/>
      <c r="G6484" s="181"/>
      <c r="H6484" s="181"/>
      <c r="I6484" s="181"/>
      <c r="J6484" s="181"/>
      <c r="K6484" s="625"/>
      <c r="L6484" s="181"/>
    </row>
    <row r="6485" spans="2:12" x14ac:dyDescent="0.25">
      <c r="B6485" s="624"/>
      <c r="C6485" s="181"/>
      <c r="D6485" s="181"/>
      <c r="E6485" s="181"/>
      <c r="F6485" s="181"/>
      <c r="G6485" s="181"/>
      <c r="H6485" s="181"/>
      <c r="I6485" s="181"/>
      <c r="J6485" s="181"/>
      <c r="K6485" s="625"/>
      <c r="L6485" s="181"/>
    </row>
    <row r="6486" spans="2:12" x14ac:dyDescent="0.25">
      <c r="B6486" s="624"/>
      <c r="C6486" s="181"/>
      <c r="D6486" s="181"/>
      <c r="E6486" s="181"/>
      <c r="F6486" s="181"/>
      <c r="G6486" s="181"/>
      <c r="H6486" s="181"/>
      <c r="I6486" s="181"/>
      <c r="J6486" s="181"/>
      <c r="K6486" s="625"/>
      <c r="L6486" s="181"/>
    </row>
    <row r="6487" spans="2:12" x14ac:dyDescent="0.25">
      <c r="B6487" s="624"/>
      <c r="C6487" s="181"/>
      <c r="D6487" s="181"/>
      <c r="E6487" s="181"/>
      <c r="F6487" s="181"/>
      <c r="G6487" s="181"/>
      <c r="H6487" s="181"/>
      <c r="I6487" s="181"/>
      <c r="J6487" s="181"/>
      <c r="K6487" s="625"/>
      <c r="L6487" s="181"/>
    </row>
    <row r="6488" spans="2:12" x14ac:dyDescent="0.25">
      <c r="B6488" s="624"/>
      <c r="C6488" s="181"/>
      <c r="D6488" s="181"/>
      <c r="E6488" s="181"/>
      <c r="F6488" s="181"/>
      <c r="G6488" s="181"/>
      <c r="H6488" s="181"/>
      <c r="I6488" s="181"/>
      <c r="J6488" s="181"/>
      <c r="K6488" s="625"/>
      <c r="L6488" s="181"/>
    </row>
    <row r="6489" spans="2:12" x14ac:dyDescent="0.25">
      <c r="B6489" s="624"/>
      <c r="C6489" s="181"/>
      <c r="D6489" s="181"/>
      <c r="E6489" s="181"/>
      <c r="F6489" s="181"/>
      <c r="G6489" s="181"/>
      <c r="H6489" s="181"/>
      <c r="I6489" s="181"/>
      <c r="J6489" s="181"/>
      <c r="K6489" s="625"/>
      <c r="L6489" s="181"/>
    </row>
    <row r="6490" spans="2:12" x14ac:dyDescent="0.25">
      <c r="B6490" s="624"/>
      <c r="C6490" s="181"/>
      <c r="D6490" s="181"/>
      <c r="E6490" s="181"/>
      <c r="F6490" s="181"/>
      <c r="G6490" s="181"/>
      <c r="H6490" s="181"/>
      <c r="I6490" s="181"/>
      <c r="J6490" s="181"/>
      <c r="K6490" s="625"/>
      <c r="L6490" s="181"/>
    </row>
    <row r="6491" spans="2:12" x14ac:dyDescent="0.25">
      <c r="B6491" s="624"/>
      <c r="C6491" s="181"/>
      <c r="D6491" s="181"/>
      <c r="E6491" s="181"/>
      <c r="F6491" s="181"/>
      <c r="G6491" s="181"/>
      <c r="H6491" s="181"/>
      <c r="I6491" s="181"/>
      <c r="J6491" s="181"/>
      <c r="K6491" s="625"/>
      <c r="L6491" s="181"/>
    </row>
    <row r="6492" spans="2:12" x14ac:dyDescent="0.25">
      <c r="B6492" s="624"/>
      <c r="C6492" s="181"/>
      <c r="D6492" s="181"/>
      <c r="E6492" s="181"/>
      <c r="F6492" s="181"/>
      <c r="G6492" s="181"/>
      <c r="H6492" s="181"/>
      <c r="I6492" s="181"/>
      <c r="J6492" s="181"/>
      <c r="K6492" s="625"/>
      <c r="L6492" s="181"/>
    </row>
    <row r="6493" spans="2:12" x14ac:dyDescent="0.25">
      <c r="B6493" s="624"/>
      <c r="C6493" s="181"/>
      <c r="D6493" s="181"/>
      <c r="E6493" s="181"/>
      <c r="F6493" s="181"/>
      <c r="G6493" s="181"/>
      <c r="H6493" s="181"/>
      <c r="I6493" s="181"/>
      <c r="J6493" s="181"/>
      <c r="K6493" s="625"/>
      <c r="L6493" s="181"/>
    </row>
    <row r="6494" spans="2:12" x14ac:dyDescent="0.25">
      <c r="B6494" s="624"/>
      <c r="C6494" s="181"/>
      <c r="D6494" s="181"/>
      <c r="E6494" s="181"/>
      <c r="F6494" s="181"/>
      <c r="G6494" s="181"/>
      <c r="H6494" s="181"/>
      <c r="I6494" s="181"/>
      <c r="J6494" s="181"/>
      <c r="K6494" s="625"/>
      <c r="L6494" s="181"/>
    </row>
    <row r="6495" spans="2:12" x14ac:dyDescent="0.25">
      <c r="B6495" s="624"/>
      <c r="C6495" s="181"/>
      <c r="D6495" s="181"/>
      <c r="E6495" s="181"/>
      <c r="F6495" s="181"/>
      <c r="G6495" s="181"/>
      <c r="H6495" s="181"/>
      <c r="I6495" s="181"/>
      <c r="J6495" s="181"/>
      <c r="K6495" s="625"/>
      <c r="L6495" s="181"/>
    </row>
    <row r="6496" spans="2:12" x14ac:dyDescent="0.25">
      <c r="B6496" s="624"/>
      <c r="C6496" s="181"/>
      <c r="D6496" s="181"/>
      <c r="E6496" s="181"/>
      <c r="F6496" s="181"/>
      <c r="G6496" s="181"/>
      <c r="H6496" s="181"/>
      <c r="I6496" s="181"/>
      <c r="J6496" s="181"/>
      <c r="K6496" s="625"/>
      <c r="L6496" s="181"/>
    </row>
    <row r="6497" spans="2:12" x14ac:dyDescent="0.25">
      <c r="B6497" s="624"/>
      <c r="C6497" s="181"/>
      <c r="D6497" s="181"/>
      <c r="E6497" s="181"/>
      <c r="F6497" s="181"/>
      <c r="G6497" s="181"/>
      <c r="H6497" s="181"/>
      <c r="I6497" s="181"/>
      <c r="J6497" s="181"/>
      <c r="K6497" s="625"/>
      <c r="L6497" s="181"/>
    </row>
    <row r="6498" spans="2:12" x14ac:dyDescent="0.25">
      <c r="B6498" s="624"/>
      <c r="C6498" s="181"/>
      <c r="D6498" s="181"/>
      <c r="E6498" s="181"/>
      <c r="F6498" s="181"/>
      <c r="G6498" s="181"/>
      <c r="H6498" s="181"/>
      <c r="I6498" s="181"/>
      <c r="J6498" s="181"/>
      <c r="K6498" s="625"/>
      <c r="L6498" s="181"/>
    </row>
    <row r="6499" spans="2:12" x14ac:dyDescent="0.25">
      <c r="B6499" s="624"/>
      <c r="C6499" s="181"/>
      <c r="D6499" s="181"/>
      <c r="E6499" s="181"/>
      <c r="F6499" s="181"/>
      <c r="G6499" s="181"/>
      <c r="H6499" s="181"/>
      <c r="I6499" s="181"/>
      <c r="J6499" s="181"/>
      <c r="K6499" s="625"/>
      <c r="L6499" s="181"/>
    </row>
    <row r="6500" spans="2:12" x14ac:dyDescent="0.25">
      <c r="B6500" s="624"/>
      <c r="C6500" s="181"/>
      <c r="D6500" s="181"/>
      <c r="E6500" s="181"/>
      <c r="F6500" s="181"/>
      <c r="G6500" s="181"/>
      <c r="H6500" s="181"/>
      <c r="I6500" s="181"/>
      <c r="J6500" s="181"/>
      <c r="K6500" s="625"/>
      <c r="L6500" s="181"/>
    </row>
    <row r="6501" spans="2:12" x14ac:dyDescent="0.25">
      <c r="B6501" s="624"/>
      <c r="C6501" s="181"/>
      <c r="D6501" s="181"/>
      <c r="E6501" s="181"/>
      <c r="F6501" s="181"/>
      <c r="G6501" s="181"/>
      <c r="H6501" s="181"/>
      <c r="I6501" s="181"/>
      <c r="J6501" s="181"/>
      <c r="K6501" s="625"/>
      <c r="L6501" s="181"/>
    </row>
    <row r="6502" spans="2:12" x14ac:dyDescent="0.25">
      <c r="B6502" s="624"/>
      <c r="C6502" s="181"/>
      <c r="D6502" s="181"/>
      <c r="E6502" s="181"/>
      <c r="F6502" s="181"/>
      <c r="G6502" s="181"/>
      <c r="H6502" s="181"/>
      <c r="I6502" s="181"/>
      <c r="J6502" s="181"/>
      <c r="K6502" s="625"/>
      <c r="L6502" s="181"/>
    </row>
    <row r="6503" spans="2:12" x14ac:dyDescent="0.25">
      <c r="B6503" s="624"/>
      <c r="C6503" s="181"/>
      <c r="D6503" s="181"/>
      <c r="E6503" s="181"/>
      <c r="F6503" s="181"/>
      <c r="G6503" s="181"/>
      <c r="H6503" s="181"/>
      <c r="I6503" s="181"/>
      <c r="J6503" s="181"/>
      <c r="K6503" s="625"/>
      <c r="L6503" s="181"/>
    </row>
    <row r="6504" spans="2:12" x14ac:dyDescent="0.25">
      <c r="B6504" s="624"/>
      <c r="C6504" s="181"/>
      <c r="D6504" s="181"/>
      <c r="E6504" s="181"/>
      <c r="F6504" s="181"/>
      <c r="G6504" s="181"/>
      <c r="H6504" s="181"/>
      <c r="I6504" s="181"/>
      <c r="J6504" s="181"/>
      <c r="K6504" s="625"/>
      <c r="L6504" s="181"/>
    </row>
    <row r="6505" spans="2:12" x14ac:dyDescent="0.25">
      <c r="B6505" s="624"/>
      <c r="C6505" s="181"/>
      <c r="D6505" s="181"/>
      <c r="E6505" s="181"/>
      <c r="F6505" s="181"/>
      <c r="G6505" s="181"/>
      <c r="H6505" s="181"/>
      <c r="I6505" s="181"/>
      <c r="J6505" s="181"/>
      <c r="K6505" s="625"/>
      <c r="L6505" s="181"/>
    </row>
    <row r="6506" spans="2:12" x14ac:dyDescent="0.25">
      <c r="B6506" s="624"/>
      <c r="C6506" s="181"/>
      <c r="D6506" s="181"/>
      <c r="E6506" s="181"/>
      <c r="F6506" s="181"/>
      <c r="G6506" s="181"/>
      <c r="H6506" s="181"/>
      <c r="I6506" s="181"/>
      <c r="J6506" s="181"/>
      <c r="K6506" s="625"/>
      <c r="L6506" s="181"/>
    </row>
    <row r="6507" spans="2:12" x14ac:dyDescent="0.25">
      <c r="B6507" s="624"/>
      <c r="C6507" s="181"/>
      <c r="D6507" s="181"/>
      <c r="E6507" s="181"/>
      <c r="F6507" s="181"/>
      <c r="G6507" s="181"/>
      <c r="H6507" s="181"/>
      <c r="I6507" s="181"/>
      <c r="J6507" s="181"/>
      <c r="K6507" s="625"/>
      <c r="L6507" s="181"/>
    </row>
    <row r="6508" spans="2:12" x14ac:dyDescent="0.25">
      <c r="B6508" s="624"/>
      <c r="C6508" s="181"/>
      <c r="D6508" s="181"/>
      <c r="E6508" s="181"/>
      <c r="F6508" s="181"/>
      <c r="G6508" s="181"/>
      <c r="H6508" s="181"/>
      <c r="I6508" s="181"/>
      <c r="J6508" s="181"/>
      <c r="K6508" s="625"/>
      <c r="L6508" s="181"/>
    </row>
    <row r="6509" spans="2:12" x14ac:dyDescent="0.25">
      <c r="B6509" s="624"/>
      <c r="C6509" s="181"/>
      <c r="D6509" s="181"/>
      <c r="E6509" s="181"/>
      <c r="F6509" s="181"/>
      <c r="G6509" s="181"/>
      <c r="H6509" s="181"/>
      <c r="I6509" s="181"/>
      <c r="J6509" s="181"/>
      <c r="K6509" s="625"/>
      <c r="L6509" s="181"/>
    </row>
    <row r="6510" spans="2:12" x14ac:dyDescent="0.25">
      <c r="B6510" s="624"/>
      <c r="C6510" s="181"/>
      <c r="D6510" s="181"/>
      <c r="E6510" s="181"/>
      <c r="F6510" s="181"/>
      <c r="G6510" s="181"/>
      <c r="H6510" s="181"/>
      <c r="I6510" s="181"/>
      <c r="J6510" s="181"/>
      <c r="K6510" s="625"/>
      <c r="L6510" s="181"/>
    </row>
    <row r="6511" spans="2:12" x14ac:dyDescent="0.25">
      <c r="B6511" s="624"/>
      <c r="C6511" s="181"/>
      <c r="D6511" s="181"/>
      <c r="E6511" s="181"/>
      <c r="F6511" s="181"/>
      <c r="G6511" s="181"/>
      <c r="H6511" s="181"/>
      <c r="I6511" s="181"/>
      <c r="J6511" s="181"/>
      <c r="K6511" s="625"/>
      <c r="L6511" s="181"/>
    </row>
    <row r="6512" spans="2:12" x14ac:dyDescent="0.25">
      <c r="B6512" s="624"/>
      <c r="C6512" s="181"/>
      <c r="D6512" s="181"/>
      <c r="E6512" s="181"/>
      <c r="F6512" s="181"/>
      <c r="G6512" s="181"/>
      <c r="H6512" s="181"/>
      <c r="I6512" s="181"/>
      <c r="J6512" s="181"/>
      <c r="K6512" s="625"/>
      <c r="L6512" s="181"/>
    </row>
    <row r="6513" spans="2:12" x14ac:dyDescent="0.25">
      <c r="B6513" s="624"/>
      <c r="C6513" s="181"/>
      <c r="D6513" s="181"/>
      <c r="E6513" s="181"/>
      <c r="F6513" s="181"/>
      <c r="G6513" s="181"/>
      <c r="H6513" s="181"/>
      <c r="I6513" s="181"/>
      <c r="J6513" s="181"/>
      <c r="K6513" s="625"/>
      <c r="L6513" s="181"/>
    </row>
    <row r="6514" spans="2:12" x14ac:dyDescent="0.25">
      <c r="B6514" s="624"/>
      <c r="C6514" s="181"/>
      <c r="D6514" s="181"/>
      <c r="E6514" s="181"/>
      <c r="F6514" s="181"/>
      <c r="G6514" s="181"/>
      <c r="H6514" s="181"/>
      <c r="I6514" s="181"/>
      <c r="J6514" s="181"/>
      <c r="K6514" s="625"/>
      <c r="L6514" s="181"/>
    </row>
    <row r="6515" spans="2:12" x14ac:dyDescent="0.25">
      <c r="B6515" s="624"/>
      <c r="C6515" s="181"/>
      <c r="D6515" s="181"/>
      <c r="E6515" s="181"/>
      <c r="F6515" s="181"/>
      <c r="G6515" s="181"/>
      <c r="H6515" s="181"/>
      <c r="I6515" s="181"/>
      <c r="J6515" s="181"/>
      <c r="K6515" s="625"/>
      <c r="L6515" s="181"/>
    </row>
    <row r="6516" spans="2:12" x14ac:dyDescent="0.25">
      <c r="B6516" s="624"/>
      <c r="C6516" s="181"/>
      <c r="D6516" s="181"/>
      <c r="E6516" s="181"/>
      <c r="F6516" s="181"/>
      <c r="G6516" s="181"/>
      <c r="H6516" s="181"/>
      <c r="I6516" s="181"/>
      <c r="J6516" s="181"/>
      <c r="K6516" s="625"/>
      <c r="L6516" s="181"/>
    </row>
    <row r="6517" spans="2:12" x14ac:dyDescent="0.25">
      <c r="B6517" s="624"/>
      <c r="C6517" s="181"/>
      <c r="D6517" s="181"/>
      <c r="E6517" s="181"/>
      <c r="F6517" s="181"/>
      <c r="G6517" s="181"/>
      <c r="H6517" s="181"/>
      <c r="I6517" s="181"/>
      <c r="J6517" s="181"/>
      <c r="K6517" s="625"/>
      <c r="L6517" s="181"/>
    </row>
    <row r="6518" spans="2:12" x14ac:dyDescent="0.25">
      <c r="B6518" s="624"/>
      <c r="C6518" s="181"/>
      <c r="D6518" s="181"/>
      <c r="E6518" s="181"/>
      <c r="F6518" s="181"/>
      <c r="G6518" s="181"/>
      <c r="H6518" s="181"/>
      <c r="I6518" s="181"/>
      <c r="J6518" s="181"/>
      <c r="K6518" s="625"/>
      <c r="L6518" s="181"/>
    </row>
    <row r="6519" spans="2:12" x14ac:dyDescent="0.25">
      <c r="B6519" s="624"/>
      <c r="C6519" s="181"/>
      <c r="D6519" s="181"/>
      <c r="E6519" s="181"/>
      <c r="F6519" s="181"/>
      <c r="G6519" s="181"/>
      <c r="H6519" s="181"/>
      <c r="I6519" s="181"/>
      <c r="J6519" s="181"/>
      <c r="K6519" s="625"/>
      <c r="L6519" s="181"/>
    </row>
    <row r="6520" spans="2:12" x14ac:dyDescent="0.25">
      <c r="B6520" s="624"/>
      <c r="C6520" s="181"/>
      <c r="D6520" s="181"/>
      <c r="E6520" s="181"/>
      <c r="F6520" s="181"/>
      <c r="G6520" s="181"/>
      <c r="H6520" s="181"/>
      <c r="I6520" s="181"/>
      <c r="J6520" s="181"/>
      <c r="K6520" s="625"/>
      <c r="L6520" s="181"/>
    </row>
    <row r="6521" spans="2:12" x14ac:dyDescent="0.25">
      <c r="B6521" s="624"/>
      <c r="C6521" s="181"/>
      <c r="D6521" s="181"/>
      <c r="E6521" s="181"/>
      <c r="F6521" s="181"/>
      <c r="G6521" s="181"/>
      <c r="H6521" s="181"/>
      <c r="I6521" s="181"/>
      <c r="J6521" s="181"/>
      <c r="K6521" s="625"/>
      <c r="L6521" s="181"/>
    </row>
    <row r="6522" spans="2:12" x14ac:dyDescent="0.25">
      <c r="B6522" s="624"/>
      <c r="C6522" s="181"/>
      <c r="D6522" s="181"/>
      <c r="E6522" s="181"/>
      <c r="F6522" s="181"/>
      <c r="G6522" s="181"/>
      <c r="H6522" s="181"/>
      <c r="I6522" s="181"/>
      <c r="J6522" s="181"/>
      <c r="K6522" s="625"/>
      <c r="L6522" s="181"/>
    </row>
    <row r="6523" spans="2:12" x14ac:dyDescent="0.25">
      <c r="B6523" s="624"/>
      <c r="C6523" s="181"/>
      <c r="D6523" s="181"/>
      <c r="E6523" s="181"/>
      <c r="F6523" s="181"/>
      <c r="G6523" s="181"/>
      <c r="H6523" s="181"/>
      <c r="I6523" s="181"/>
      <c r="J6523" s="181"/>
      <c r="K6523" s="625"/>
      <c r="L6523" s="181"/>
    </row>
    <row r="6524" spans="2:12" x14ac:dyDescent="0.25">
      <c r="B6524" s="624"/>
      <c r="C6524" s="181"/>
      <c r="D6524" s="181"/>
      <c r="E6524" s="181"/>
      <c r="F6524" s="181"/>
      <c r="G6524" s="181"/>
      <c r="H6524" s="181"/>
      <c r="I6524" s="181"/>
      <c r="J6524" s="181"/>
      <c r="K6524" s="625"/>
      <c r="L6524" s="181"/>
    </row>
    <row r="6525" spans="2:12" x14ac:dyDescent="0.25">
      <c r="B6525" s="624"/>
      <c r="C6525" s="181"/>
      <c r="D6525" s="181"/>
      <c r="E6525" s="181"/>
      <c r="F6525" s="181"/>
      <c r="G6525" s="181"/>
      <c r="H6525" s="181"/>
      <c r="I6525" s="181"/>
      <c r="J6525" s="181"/>
      <c r="K6525" s="625"/>
      <c r="L6525" s="181"/>
    </row>
    <row r="6526" spans="2:12" x14ac:dyDescent="0.25">
      <c r="B6526" s="624"/>
      <c r="C6526" s="181"/>
      <c r="D6526" s="181"/>
      <c r="E6526" s="181"/>
      <c r="F6526" s="181"/>
      <c r="G6526" s="181"/>
      <c r="H6526" s="181"/>
      <c r="I6526" s="181"/>
      <c r="J6526" s="181"/>
      <c r="K6526" s="625"/>
      <c r="L6526" s="181"/>
    </row>
    <row r="6527" spans="2:12" x14ac:dyDescent="0.25">
      <c r="B6527" s="624"/>
      <c r="C6527" s="181"/>
      <c r="D6527" s="181"/>
      <c r="E6527" s="181"/>
      <c r="F6527" s="181"/>
      <c r="G6527" s="181"/>
      <c r="H6527" s="181"/>
      <c r="I6527" s="181"/>
      <c r="J6527" s="181"/>
      <c r="K6527" s="625"/>
      <c r="L6527" s="181"/>
    </row>
    <row r="6528" spans="2:12" x14ac:dyDescent="0.25">
      <c r="B6528" s="624"/>
      <c r="C6528" s="181"/>
      <c r="D6528" s="181"/>
      <c r="E6528" s="181"/>
      <c r="F6528" s="181"/>
      <c r="G6528" s="181"/>
      <c r="H6528" s="181"/>
      <c r="I6528" s="181"/>
      <c r="J6528" s="181"/>
      <c r="K6528" s="625"/>
      <c r="L6528" s="181"/>
    </row>
    <row r="6529" spans="2:12" x14ac:dyDescent="0.25">
      <c r="B6529" s="624"/>
      <c r="C6529" s="181"/>
      <c r="D6529" s="181"/>
      <c r="E6529" s="181"/>
      <c r="F6529" s="181"/>
      <c r="G6529" s="181"/>
      <c r="H6529" s="181"/>
      <c r="I6529" s="181"/>
      <c r="J6529" s="181"/>
      <c r="K6529" s="625"/>
      <c r="L6529" s="181"/>
    </row>
    <row r="6530" spans="2:12" x14ac:dyDescent="0.25">
      <c r="B6530" s="624"/>
      <c r="C6530" s="181"/>
      <c r="D6530" s="181"/>
      <c r="E6530" s="181"/>
      <c r="F6530" s="181"/>
      <c r="G6530" s="181"/>
      <c r="H6530" s="181"/>
      <c r="I6530" s="181"/>
      <c r="J6530" s="181"/>
      <c r="K6530" s="625"/>
      <c r="L6530" s="181"/>
    </row>
    <row r="6531" spans="2:12" x14ac:dyDescent="0.25">
      <c r="B6531" s="624"/>
      <c r="C6531" s="181"/>
      <c r="D6531" s="181"/>
      <c r="E6531" s="181"/>
      <c r="F6531" s="181"/>
      <c r="G6531" s="181"/>
      <c r="H6531" s="181"/>
      <c r="I6531" s="181"/>
      <c r="J6531" s="181"/>
      <c r="K6531" s="625"/>
      <c r="L6531" s="181"/>
    </row>
    <row r="6532" spans="2:12" x14ac:dyDescent="0.25">
      <c r="B6532" s="624"/>
      <c r="C6532" s="181"/>
      <c r="D6532" s="181"/>
      <c r="E6532" s="181"/>
      <c r="F6532" s="181"/>
      <c r="G6532" s="181"/>
      <c r="H6532" s="181"/>
      <c r="I6532" s="181"/>
      <c r="J6532" s="181"/>
      <c r="K6532" s="625"/>
      <c r="L6532" s="181"/>
    </row>
    <row r="6533" spans="2:12" x14ac:dyDescent="0.25">
      <c r="B6533" s="624"/>
      <c r="C6533" s="181"/>
      <c r="D6533" s="181"/>
      <c r="E6533" s="181"/>
      <c r="F6533" s="181"/>
      <c r="G6533" s="181"/>
      <c r="H6533" s="181"/>
      <c r="I6533" s="181"/>
      <c r="J6533" s="181"/>
      <c r="K6533" s="625"/>
      <c r="L6533" s="181"/>
    </row>
    <row r="6534" spans="2:12" x14ac:dyDescent="0.25">
      <c r="B6534" s="624"/>
      <c r="C6534" s="181"/>
      <c r="D6534" s="181"/>
      <c r="E6534" s="181"/>
      <c r="F6534" s="181"/>
      <c r="G6534" s="181"/>
      <c r="H6534" s="181"/>
      <c r="I6534" s="181"/>
      <c r="J6534" s="181"/>
      <c r="K6534" s="625"/>
      <c r="L6534" s="181"/>
    </row>
    <row r="6535" spans="2:12" x14ac:dyDescent="0.25">
      <c r="B6535" s="624"/>
      <c r="C6535" s="181"/>
      <c r="D6535" s="181"/>
      <c r="E6535" s="181"/>
      <c r="F6535" s="181"/>
      <c r="G6535" s="181"/>
      <c r="H6535" s="181"/>
      <c r="I6535" s="181"/>
      <c r="J6535" s="181"/>
      <c r="K6535" s="625"/>
      <c r="L6535" s="181"/>
    </row>
    <row r="6536" spans="2:12" x14ac:dyDescent="0.25">
      <c r="B6536" s="624"/>
      <c r="C6536" s="181"/>
      <c r="D6536" s="181"/>
      <c r="E6536" s="181"/>
      <c r="F6536" s="181"/>
      <c r="G6536" s="181"/>
      <c r="H6536" s="181"/>
      <c r="I6536" s="181"/>
      <c r="J6536" s="181"/>
      <c r="K6536" s="625"/>
      <c r="L6536" s="181"/>
    </row>
    <row r="6537" spans="2:12" ht="18.75" x14ac:dyDescent="0.3">
      <c r="B6537" s="181"/>
      <c r="C6537" s="598"/>
      <c r="D6537" s="96"/>
      <c r="E6537" s="181"/>
      <c r="F6537" s="181"/>
      <c r="G6537" s="181"/>
      <c r="H6537" s="181"/>
      <c r="I6537" s="181"/>
      <c r="J6537" s="181"/>
      <c r="K6537" s="516"/>
      <c r="L6537" s="516"/>
    </row>
    <row r="6538" spans="2:12" x14ac:dyDescent="0.25">
      <c r="B6538" s="624"/>
      <c r="C6538" s="181"/>
      <c r="D6538" s="181"/>
      <c r="E6538" s="181"/>
      <c r="F6538" s="181"/>
      <c r="G6538" s="181"/>
      <c r="H6538" s="181"/>
      <c r="I6538" s="181"/>
      <c r="J6538" s="181"/>
      <c r="K6538" s="625"/>
      <c r="L6538" s="181"/>
    </row>
    <row r="6539" spans="2:12" x14ac:dyDescent="0.25">
      <c r="B6539" s="624"/>
      <c r="C6539" s="181"/>
      <c r="D6539" s="181"/>
      <c r="E6539" s="181"/>
      <c r="F6539" s="181"/>
      <c r="G6539" s="181"/>
      <c r="H6539" s="181"/>
      <c r="I6539" s="181"/>
      <c r="J6539" s="181"/>
      <c r="K6539" s="625"/>
      <c r="L6539" s="181"/>
    </row>
    <row r="6540" spans="2:12" x14ac:dyDescent="0.25">
      <c r="B6540" s="624"/>
      <c r="C6540" s="181"/>
      <c r="D6540" s="181"/>
      <c r="E6540" s="181"/>
      <c r="F6540" s="181"/>
      <c r="G6540" s="181"/>
      <c r="H6540" s="181"/>
      <c r="I6540" s="181"/>
      <c r="J6540" s="181"/>
      <c r="K6540" s="625"/>
      <c r="L6540" s="181"/>
    </row>
    <row r="6541" spans="2:12" x14ac:dyDescent="0.25">
      <c r="B6541" s="624"/>
      <c r="C6541" s="181"/>
      <c r="D6541" s="181"/>
      <c r="E6541" s="181"/>
      <c r="F6541" s="181"/>
      <c r="G6541" s="181"/>
      <c r="H6541" s="181"/>
      <c r="I6541" s="181"/>
      <c r="J6541" s="181"/>
      <c r="K6541" s="625"/>
      <c r="L6541" s="181"/>
    </row>
    <row r="6542" spans="2:12" x14ac:dyDescent="0.25">
      <c r="B6542" s="624"/>
      <c r="C6542" s="181"/>
      <c r="D6542" s="181"/>
      <c r="E6542" s="181"/>
      <c r="F6542" s="181"/>
      <c r="G6542" s="181"/>
      <c r="H6542" s="181"/>
      <c r="I6542" s="181"/>
      <c r="J6542" s="181"/>
      <c r="K6542" s="625"/>
      <c r="L6542" s="181"/>
    </row>
    <row r="6543" spans="2:12" x14ac:dyDescent="0.25">
      <c r="B6543" s="624"/>
      <c r="C6543" s="181"/>
      <c r="D6543" s="181"/>
      <c r="E6543" s="181"/>
      <c r="F6543" s="181"/>
      <c r="G6543" s="181"/>
      <c r="H6543" s="181"/>
      <c r="I6543" s="181"/>
      <c r="J6543" s="181"/>
      <c r="K6543" s="625"/>
      <c r="L6543" s="181"/>
    </row>
    <row r="6544" spans="2:12" x14ac:dyDescent="0.25">
      <c r="B6544" s="624"/>
      <c r="C6544" s="181"/>
      <c r="D6544" s="181"/>
      <c r="E6544" s="181"/>
      <c r="F6544" s="181"/>
      <c r="G6544" s="181"/>
      <c r="H6544" s="181"/>
      <c r="I6544" s="181"/>
      <c r="J6544" s="181"/>
      <c r="K6544" s="625"/>
      <c r="L6544" s="181"/>
    </row>
    <row r="6545" spans="2:12" x14ac:dyDescent="0.25">
      <c r="B6545" s="624"/>
      <c r="C6545" s="181"/>
      <c r="D6545" s="181"/>
      <c r="E6545" s="181"/>
      <c r="F6545" s="181"/>
      <c r="G6545" s="181"/>
      <c r="H6545" s="181"/>
      <c r="I6545" s="181"/>
      <c r="J6545" s="181"/>
      <c r="K6545" s="625"/>
      <c r="L6545" s="181"/>
    </row>
    <row r="6546" spans="2:12" x14ac:dyDescent="0.25">
      <c r="B6546" s="624"/>
      <c r="C6546" s="181"/>
      <c r="D6546" s="181"/>
      <c r="E6546" s="181"/>
      <c r="F6546" s="181"/>
      <c r="G6546" s="181"/>
      <c r="H6546" s="181"/>
      <c r="I6546" s="181"/>
      <c r="J6546" s="181"/>
      <c r="K6546" s="625"/>
      <c r="L6546" s="181"/>
    </row>
    <row r="6547" spans="2:12" x14ac:dyDescent="0.25">
      <c r="B6547" s="624"/>
      <c r="C6547" s="181"/>
      <c r="D6547" s="181"/>
      <c r="E6547" s="181"/>
      <c r="F6547" s="181"/>
      <c r="G6547" s="181"/>
      <c r="H6547" s="181"/>
      <c r="I6547" s="181"/>
      <c r="J6547" s="181"/>
      <c r="K6547" s="625"/>
      <c r="L6547" s="181"/>
    </row>
    <row r="6548" spans="2:12" x14ac:dyDescent="0.25">
      <c r="B6548" s="624"/>
      <c r="C6548" s="181"/>
      <c r="D6548" s="181"/>
      <c r="E6548" s="181"/>
      <c r="F6548" s="181"/>
      <c r="G6548" s="181"/>
      <c r="H6548" s="181"/>
      <c r="I6548" s="181"/>
      <c r="J6548" s="181"/>
      <c r="K6548" s="625"/>
      <c r="L6548" s="181"/>
    </row>
    <row r="6549" spans="2:12" x14ac:dyDescent="0.25">
      <c r="B6549" s="624"/>
      <c r="C6549" s="181"/>
      <c r="D6549" s="181"/>
      <c r="E6549" s="181"/>
      <c r="F6549" s="181"/>
      <c r="G6549" s="181"/>
      <c r="H6549" s="181"/>
      <c r="I6549" s="181"/>
      <c r="J6549" s="181"/>
      <c r="K6549" s="625"/>
      <c r="L6549" s="181"/>
    </row>
    <row r="6550" spans="2:12" x14ac:dyDescent="0.25">
      <c r="B6550" s="624"/>
      <c r="C6550" s="181"/>
      <c r="D6550" s="181"/>
      <c r="E6550" s="181"/>
      <c r="F6550" s="181"/>
      <c r="G6550" s="181"/>
      <c r="H6550" s="181"/>
      <c r="I6550" s="181"/>
      <c r="J6550" s="181"/>
      <c r="K6550" s="625"/>
      <c r="L6550" s="181"/>
    </row>
    <row r="6551" spans="2:12" x14ac:dyDescent="0.25">
      <c r="B6551" s="624"/>
      <c r="C6551" s="181"/>
      <c r="D6551" s="181"/>
      <c r="E6551" s="181"/>
      <c r="F6551" s="181"/>
      <c r="G6551" s="181"/>
      <c r="H6551" s="181"/>
      <c r="I6551" s="181"/>
      <c r="J6551" s="181"/>
      <c r="K6551" s="625"/>
      <c r="L6551" s="181"/>
    </row>
    <row r="6552" spans="2:12" x14ac:dyDescent="0.25">
      <c r="B6552" s="624"/>
      <c r="C6552" s="181"/>
      <c r="D6552" s="181"/>
      <c r="E6552" s="181"/>
      <c r="F6552" s="181"/>
      <c r="G6552" s="181"/>
      <c r="H6552" s="181"/>
      <c r="I6552" s="181"/>
      <c r="J6552" s="181"/>
      <c r="K6552" s="625"/>
      <c r="L6552" s="181"/>
    </row>
    <row r="6553" spans="2:12" x14ac:dyDescent="0.25">
      <c r="B6553" s="624"/>
      <c r="C6553" s="181"/>
      <c r="D6553" s="181"/>
      <c r="E6553" s="181"/>
      <c r="F6553" s="181"/>
      <c r="G6553" s="181"/>
      <c r="H6553" s="181"/>
      <c r="I6553" s="181"/>
      <c r="J6553" s="181"/>
      <c r="K6553" s="625"/>
      <c r="L6553" s="181"/>
    </row>
    <row r="6554" spans="2:12" x14ac:dyDescent="0.25">
      <c r="B6554" s="624"/>
      <c r="C6554" s="181"/>
      <c r="D6554" s="181"/>
      <c r="E6554" s="181"/>
      <c r="F6554" s="181"/>
      <c r="G6554" s="181"/>
      <c r="H6554" s="181"/>
      <c r="I6554" s="181"/>
      <c r="J6554" s="181"/>
      <c r="K6554" s="625"/>
      <c r="L6554" s="181"/>
    </row>
    <row r="6555" spans="2:12" x14ac:dyDescent="0.25">
      <c r="B6555" s="624"/>
      <c r="C6555" s="181"/>
      <c r="D6555" s="181"/>
      <c r="E6555" s="181"/>
      <c r="F6555" s="181"/>
      <c r="G6555" s="181"/>
      <c r="H6555" s="181"/>
      <c r="I6555" s="181"/>
      <c r="J6555" s="181"/>
      <c r="K6555" s="625"/>
      <c r="L6555" s="181"/>
    </row>
    <row r="6556" spans="2:12" x14ac:dyDescent="0.25">
      <c r="B6556" s="624"/>
      <c r="C6556" s="181"/>
      <c r="D6556" s="181"/>
      <c r="E6556" s="181"/>
      <c r="F6556" s="181"/>
      <c r="G6556" s="181"/>
      <c r="H6556" s="181"/>
      <c r="I6556" s="181"/>
      <c r="J6556" s="181"/>
      <c r="K6556" s="625"/>
      <c r="L6556" s="181"/>
    </row>
    <row r="6557" spans="2:12" x14ac:dyDescent="0.25">
      <c r="B6557" s="624"/>
      <c r="C6557" s="181"/>
      <c r="D6557" s="181"/>
      <c r="E6557" s="181"/>
      <c r="F6557" s="181"/>
      <c r="G6557" s="181"/>
      <c r="H6557" s="181"/>
      <c r="I6557" s="181"/>
      <c r="J6557" s="181"/>
      <c r="K6557" s="625"/>
      <c r="L6557" s="181"/>
    </row>
    <row r="6558" spans="2:12" x14ac:dyDescent="0.25">
      <c r="B6558" s="624"/>
      <c r="C6558" s="181"/>
      <c r="D6558" s="181"/>
      <c r="E6558" s="181"/>
      <c r="F6558" s="181"/>
      <c r="G6558" s="181"/>
      <c r="H6558" s="181"/>
      <c r="I6558" s="181"/>
      <c r="J6558" s="181"/>
      <c r="K6558" s="625"/>
      <c r="L6558" s="181"/>
    </row>
    <row r="6559" spans="2:12" x14ac:dyDescent="0.25">
      <c r="B6559" s="624"/>
      <c r="C6559" s="181"/>
      <c r="D6559" s="181"/>
      <c r="E6559" s="181"/>
      <c r="F6559" s="181"/>
      <c r="G6559" s="181"/>
      <c r="H6559" s="181"/>
      <c r="I6559" s="181"/>
      <c r="J6559" s="181"/>
      <c r="K6559" s="625"/>
      <c r="L6559" s="181"/>
    </row>
    <row r="6560" spans="2:12" x14ac:dyDescent="0.25">
      <c r="B6560" s="624"/>
      <c r="C6560" s="181"/>
      <c r="D6560" s="181"/>
      <c r="E6560" s="181"/>
      <c r="F6560" s="181"/>
      <c r="G6560" s="181"/>
      <c r="H6560" s="181"/>
      <c r="I6560" s="181"/>
      <c r="J6560" s="181"/>
      <c r="K6560" s="625"/>
      <c r="L6560" s="181"/>
    </row>
    <row r="6561" spans="2:12" x14ac:dyDescent="0.25">
      <c r="B6561" s="624"/>
      <c r="C6561" s="181"/>
      <c r="D6561" s="181"/>
      <c r="E6561" s="181"/>
      <c r="F6561" s="181"/>
      <c r="G6561" s="181"/>
      <c r="H6561" s="181"/>
      <c r="I6561" s="181"/>
      <c r="J6561" s="181"/>
      <c r="K6561" s="625"/>
      <c r="L6561" s="181"/>
    </row>
    <row r="6562" spans="2:12" x14ac:dyDescent="0.25">
      <c r="B6562" s="624"/>
      <c r="C6562" s="181"/>
      <c r="D6562" s="181"/>
      <c r="E6562" s="181"/>
      <c r="F6562" s="181"/>
      <c r="G6562" s="181"/>
      <c r="H6562" s="181"/>
      <c r="I6562" s="181"/>
      <c r="J6562" s="181"/>
      <c r="K6562" s="625"/>
      <c r="L6562" s="181"/>
    </row>
    <row r="6563" spans="2:12" x14ac:dyDescent="0.25">
      <c r="B6563" s="624"/>
      <c r="C6563" s="181"/>
      <c r="D6563" s="181"/>
      <c r="E6563" s="181"/>
      <c r="F6563" s="181"/>
      <c r="G6563" s="181"/>
      <c r="H6563" s="181"/>
      <c r="I6563" s="181"/>
      <c r="J6563" s="181"/>
      <c r="K6563" s="625"/>
      <c r="L6563" s="181"/>
    </row>
    <row r="6564" spans="2:12" x14ac:dyDescent="0.25">
      <c r="B6564" s="624"/>
      <c r="C6564" s="181"/>
      <c r="D6564" s="181"/>
      <c r="E6564" s="181"/>
      <c r="F6564" s="181"/>
      <c r="G6564" s="181"/>
      <c r="H6564" s="181"/>
      <c r="I6564" s="181"/>
      <c r="J6564" s="181"/>
      <c r="K6564" s="625"/>
      <c r="L6564" s="181"/>
    </row>
    <row r="6565" spans="2:12" x14ac:dyDescent="0.25">
      <c r="B6565" s="624"/>
      <c r="C6565" s="181"/>
      <c r="D6565" s="181"/>
      <c r="E6565" s="181"/>
      <c r="F6565" s="181"/>
      <c r="G6565" s="181"/>
      <c r="H6565" s="181"/>
      <c r="I6565" s="181"/>
      <c r="J6565" s="181"/>
      <c r="K6565" s="625"/>
      <c r="L6565" s="181"/>
    </row>
    <row r="6566" spans="2:12" x14ac:dyDescent="0.25">
      <c r="B6566" s="624"/>
      <c r="C6566" s="181"/>
      <c r="D6566" s="181"/>
      <c r="E6566" s="181"/>
      <c r="F6566" s="181"/>
      <c r="G6566" s="181"/>
      <c r="H6566" s="181"/>
      <c r="I6566" s="181"/>
      <c r="J6566" s="181"/>
      <c r="K6566" s="625"/>
      <c r="L6566" s="181"/>
    </row>
    <row r="6567" spans="2:12" x14ac:dyDescent="0.25">
      <c r="B6567" s="624"/>
      <c r="C6567" s="181"/>
      <c r="D6567" s="181"/>
      <c r="E6567" s="181"/>
      <c r="F6567" s="181"/>
      <c r="G6567" s="181"/>
      <c r="H6567" s="181"/>
      <c r="I6567" s="181"/>
      <c r="J6567" s="181"/>
      <c r="K6567" s="625"/>
      <c r="L6567" s="181"/>
    </row>
    <row r="6568" spans="2:12" x14ac:dyDescent="0.25">
      <c r="B6568" s="624"/>
      <c r="C6568" s="181"/>
      <c r="D6568" s="181"/>
      <c r="E6568" s="181"/>
      <c r="F6568" s="181"/>
      <c r="G6568" s="181"/>
      <c r="H6568" s="181"/>
      <c r="I6568" s="181"/>
      <c r="J6568" s="181"/>
      <c r="K6568" s="625"/>
      <c r="L6568" s="181"/>
    </row>
    <row r="6569" spans="2:12" x14ac:dyDescent="0.25">
      <c r="B6569" s="624"/>
      <c r="C6569" s="181"/>
      <c r="D6569" s="181"/>
      <c r="E6569" s="181"/>
      <c r="F6569" s="181"/>
      <c r="G6569" s="181"/>
      <c r="H6569" s="181"/>
      <c r="I6569" s="181"/>
      <c r="J6569" s="181"/>
      <c r="K6569" s="625"/>
      <c r="L6569" s="181"/>
    </row>
    <row r="6570" spans="2:12" x14ac:dyDescent="0.25">
      <c r="B6570" s="624"/>
      <c r="C6570" s="181"/>
      <c r="D6570" s="181"/>
      <c r="E6570" s="181"/>
      <c r="F6570" s="181"/>
      <c r="G6570" s="181"/>
      <c r="H6570" s="181"/>
      <c r="I6570" s="181"/>
      <c r="J6570" s="181"/>
      <c r="K6570" s="625"/>
      <c r="L6570" s="181"/>
    </row>
    <row r="6571" spans="2:12" x14ac:dyDescent="0.25">
      <c r="B6571" s="624"/>
      <c r="C6571" s="181"/>
      <c r="D6571" s="181"/>
      <c r="E6571" s="181"/>
      <c r="F6571" s="181"/>
      <c r="G6571" s="181"/>
      <c r="H6571" s="181"/>
      <c r="I6571" s="181"/>
      <c r="J6571" s="181"/>
      <c r="K6571" s="625"/>
      <c r="L6571" s="181"/>
    </row>
    <row r="6572" spans="2:12" x14ac:dyDescent="0.25">
      <c r="B6572" s="624"/>
      <c r="C6572" s="181"/>
      <c r="D6572" s="181"/>
      <c r="E6572" s="181"/>
      <c r="F6572" s="181"/>
      <c r="G6572" s="181"/>
      <c r="H6572" s="181"/>
      <c r="I6572" s="181"/>
      <c r="J6572" s="181"/>
      <c r="K6572" s="625"/>
      <c r="L6572" s="181"/>
    </row>
    <row r="6573" spans="2:12" x14ac:dyDescent="0.25">
      <c r="B6573" s="624"/>
      <c r="C6573" s="181"/>
      <c r="D6573" s="181"/>
      <c r="E6573" s="181"/>
      <c r="F6573" s="181"/>
      <c r="G6573" s="181"/>
      <c r="H6573" s="181"/>
      <c r="I6573" s="181"/>
      <c r="J6573" s="181"/>
      <c r="K6573" s="625"/>
      <c r="L6573" s="181"/>
    </row>
    <row r="6574" spans="2:12" x14ac:dyDescent="0.25">
      <c r="B6574" s="624"/>
      <c r="C6574" s="181"/>
      <c r="D6574" s="181"/>
      <c r="E6574" s="181"/>
      <c r="F6574" s="181"/>
      <c r="G6574" s="181"/>
      <c r="H6574" s="181"/>
      <c r="I6574" s="181"/>
      <c r="J6574" s="181"/>
      <c r="K6574" s="625"/>
      <c r="L6574" s="181"/>
    </row>
    <row r="6575" spans="2:12" x14ac:dyDescent="0.25">
      <c r="B6575" s="624"/>
      <c r="C6575" s="181"/>
      <c r="D6575" s="181"/>
      <c r="E6575" s="181"/>
      <c r="F6575" s="181"/>
      <c r="G6575" s="181"/>
      <c r="H6575" s="181"/>
      <c r="I6575" s="181"/>
      <c r="J6575" s="181"/>
      <c r="K6575" s="625"/>
      <c r="L6575" s="181"/>
    </row>
    <row r="6576" spans="2:12" x14ac:dyDescent="0.25">
      <c r="B6576" s="624"/>
      <c r="C6576" s="181"/>
      <c r="D6576" s="181"/>
      <c r="E6576" s="181"/>
      <c r="F6576" s="181"/>
      <c r="G6576" s="181"/>
      <c r="H6576" s="181"/>
      <c r="I6576" s="181"/>
      <c r="J6576" s="181"/>
      <c r="K6576" s="625"/>
      <c r="L6576" s="181"/>
    </row>
    <row r="6577" spans="2:12" x14ac:dyDescent="0.25">
      <c r="B6577" s="624"/>
      <c r="C6577" s="181"/>
      <c r="D6577" s="181"/>
      <c r="E6577" s="181"/>
      <c r="F6577" s="181"/>
      <c r="G6577" s="181"/>
      <c r="H6577" s="181"/>
      <c r="I6577" s="181"/>
      <c r="J6577" s="181"/>
      <c r="K6577" s="625"/>
      <c r="L6577" s="181"/>
    </row>
    <row r="6578" spans="2:12" x14ac:dyDescent="0.25">
      <c r="B6578" s="624"/>
      <c r="C6578" s="181"/>
      <c r="D6578" s="181"/>
      <c r="E6578" s="181"/>
      <c r="F6578" s="181"/>
      <c r="G6578" s="181"/>
      <c r="H6578" s="181"/>
      <c r="I6578" s="181"/>
      <c r="J6578" s="181"/>
      <c r="K6578" s="625"/>
      <c r="L6578" s="181"/>
    </row>
    <row r="6579" spans="2:12" x14ac:dyDescent="0.25">
      <c r="B6579" s="624"/>
      <c r="C6579" s="181"/>
      <c r="D6579" s="181"/>
      <c r="E6579" s="181"/>
      <c r="F6579" s="181"/>
      <c r="G6579" s="181"/>
      <c r="H6579" s="181"/>
      <c r="I6579" s="181"/>
      <c r="J6579" s="181"/>
      <c r="K6579" s="625"/>
      <c r="L6579" s="181"/>
    </row>
    <row r="6580" spans="2:12" x14ac:dyDescent="0.25">
      <c r="B6580" s="624"/>
      <c r="C6580" s="181"/>
      <c r="D6580" s="181"/>
      <c r="E6580" s="181"/>
      <c r="F6580" s="181"/>
      <c r="G6580" s="181"/>
      <c r="H6580" s="181"/>
      <c r="I6580" s="181"/>
      <c r="J6580" s="181"/>
      <c r="K6580" s="625"/>
      <c r="L6580" s="181"/>
    </row>
    <row r="6581" spans="2:12" x14ac:dyDescent="0.25">
      <c r="B6581" s="624"/>
      <c r="C6581" s="181"/>
      <c r="D6581" s="181"/>
      <c r="E6581" s="181"/>
      <c r="F6581" s="181"/>
      <c r="G6581" s="181"/>
      <c r="H6581" s="181"/>
      <c r="I6581" s="181"/>
      <c r="J6581" s="181"/>
      <c r="K6581" s="625"/>
      <c r="L6581" s="181"/>
    </row>
    <row r="6582" spans="2:12" x14ac:dyDescent="0.25">
      <c r="B6582" s="624"/>
      <c r="C6582" s="181"/>
      <c r="D6582" s="181"/>
      <c r="E6582" s="181"/>
      <c r="F6582" s="181"/>
      <c r="G6582" s="181"/>
      <c r="H6582" s="181"/>
      <c r="I6582" s="181"/>
      <c r="J6582" s="181"/>
      <c r="K6582" s="625"/>
      <c r="L6582" s="181"/>
    </row>
    <row r="6583" spans="2:12" x14ac:dyDescent="0.25">
      <c r="B6583" s="624"/>
      <c r="C6583" s="181"/>
      <c r="D6583" s="181"/>
      <c r="E6583" s="181"/>
      <c r="F6583" s="181"/>
      <c r="G6583" s="181"/>
      <c r="H6583" s="181"/>
      <c r="I6583" s="181"/>
      <c r="J6583" s="181"/>
      <c r="K6583" s="625"/>
      <c r="L6583" s="181"/>
    </row>
    <row r="6584" spans="2:12" x14ac:dyDescent="0.25">
      <c r="B6584" s="624"/>
      <c r="C6584" s="181"/>
      <c r="D6584" s="181"/>
      <c r="E6584" s="181"/>
      <c r="F6584" s="181"/>
      <c r="G6584" s="181"/>
      <c r="H6584" s="181"/>
      <c r="I6584" s="181"/>
      <c r="J6584" s="181"/>
      <c r="K6584" s="625"/>
      <c r="L6584" s="181"/>
    </row>
    <row r="6585" spans="2:12" x14ac:dyDescent="0.25">
      <c r="B6585" s="624"/>
      <c r="C6585" s="181"/>
      <c r="D6585" s="181"/>
      <c r="E6585" s="181"/>
      <c r="F6585" s="181"/>
      <c r="G6585" s="181"/>
      <c r="H6585" s="181"/>
      <c r="I6585" s="181"/>
      <c r="J6585" s="181"/>
      <c r="K6585" s="625"/>
      <c r="L6585" s="181"/>
    </row>
    <row r="6586" spans="2:12" x14ac:dyDescent="0.25">
      <c r="B6586" s="624"/>
      <c r="C6586" s="181"/>
      <c r="D6586" s="181"/>
      <c r="E6586" s="181"/>
      <c r="F6586" s="181"/>
      <c r="G6586" s="181"/>
      <c r="H6586" s="181"/>
      <c r="I6586" s="181"/>
      <c r="J6586" s="181"/>
      <c r="K6586" s="625"/>
      <c r="L6586" s="181"/>
    </row>
    <row r="6587" spans="2:12" x14ac:dyDescent="0.25">
      <c r="B6587" s="624"/>
      <c r="C6587" s="181"/>
      <c r="D6587" s="181"/>
      <c r="E6587" s="181"/>
      <c r="F6587" s="181"/>
      <c r="G6587" s="181"/>
      <c r="H6587" s="181"/>
      <c r="I6587" s="181"/>
      <c r="J6587" s="181"/>
      <c r="K6587" s="625"/>
      <c r="L6587" s="181"/>
    </row>
    <row r="6588" spans="2:12" x14ac:dyDescent="0.25">
      <c r="B6588" s="624"/>
      <c r="C6588" s="181"/>
      <c r="D6588" s="181"/>
      <c r="E6588" s="181"/>
      <c r="F6588" s="181"/>
      <c r="G6588" s="181"/>
      <c r="H6588" s="181"/>
      <c r="I6588" s="181"/>
      <c r="J6588" s="181"/>
      <c r="K6588" s="625"/>
      <c r="L6588" s="181"/>
    </row>
    <row r="6589" spans="2:12" x14ac:dyDescent="0.25">
      <c r="B6589" s="624"/>
      <c r="C6589" s="181"/>
      <c r="D6589" s="181"/>
      <c r="E6589" s="181"/>
      <c r="F6589" s="181"/>
      <c r="G6589" s="181"/>
      <c r="H6589" s="181"/>
      <c r="I6589" s="181"/>
      <c r="J6589" s="181"/>
      <c r="K6589" s="625"/>
      <c r="L6589" s="181"/>
    </row>
    <row r="6590" spans="2:12" x14ac:dyDescent="0.25">
      <c r="B6590" s="624"/>
      <c r="C6590" s="181"/>
      <c r="D6590" s="181"/>
      <c r="E6590" s="181"/>
      <c r="F6590" s="181"/>
      <c r="G6590" s="181"/>
      <c r="H6590" s="181"/>
      <c r="I6590" s="181"/>
      <c r="J6590" s="181"/>
      <c r="K6590" s="625"/>
      <c r="L6590" s="181"/>
    </row>
    <row r="6591" spans="2:12" x14ac:dyDescent="0.25">
      <c r="B6591" s="624"/>
      <c r="C6591" s="181"/>
      <c r="D6591" s="181"/>
      <c r="E6591" s="181"/>
      <c r="F6591" s="181"/>
      <c r="G6591" s="181"/>
      <c r="H6591" s="181"/>
      <c r="I6591" s="181"/>
      <c r="J6591" s="181"/>
      <c r="K6591" s="625"/>
      <c r="L6591" s="181"/>
    </row>
    <row r="6592" spans="2:12" x14ac:dyDescent="0.25">
      <c r="B6592" s="624"/>
      <c r="C6592" s="181"/>
      <c r="D6592" s="181"/>
      <c r="E6592" s="181"/>
      <c r="F6592" s="181"/>
      <c r="G6592" s="181"/>
      <c r="H6592" s="181"/>
      <c r="I6592" s="181"/>
      <c r="J6592" s="181"/>
      <c r="K6592" s="625"/>
      <c r="L6592" s="181"/>
    </row>
    <row r="6593" spans="2:12" x14ac:dyDescent="0.25">
      <c r="B6593" s="624"/>
      <c r="C6593" s="181"/>
      <c r="D6593" s="181"/>
      <c r="E6593" s="181"/>
      <c r="F6593" s="181"/>
      <c r="G6593" s="181"/>
      <c r="H6593" s="181"/>
      <c r="I6593" s="181"/>
      <c r="J6593" s="181"/>
      <c r="K6593" s="625"/>
      <c r="L6593" s="181"/>
    </row>
    <row r="6594" spans="2:12" x14ac:dyDescent="0.25">
      <c r="B6594" s="624"/>
      <c r="C6594" s="181"/>
      <c r="D6594" s="181"/>
      <c r="E6594" s="181"/>
      <c r="F6594" s="181"/>
      <c r="G6594" s="181"/>
      <c r="H6594" s="181"/>
      <c r="I6594" s="181"/>
      <c r="J6594" s="181"/>
      <c r="K6594" s="625"/>
      <c r="L6594" s="181"/>
    </row>
    <row r="6595" spans="2:12" x14ac:dyDescent="0.25">
      <c r="B6595" s="624"/>
      <c r="C6595" s="181"/>
      <c r="D6595" s="181"/>
      <c r="E6595" s="181"/>
      <c r="F6595" s="181"/>
      <c r="G6595" s="181"/>
      <c r="H6595" s="181"/>
      <c r="I6595" s="181"/>
      <c r="J6595" s="181"/>
      <c r="K6595" s="625"/>
      <c r="L6595" s="181"/>
    </row>
    <row r="6596" spans="2:12" x14ac:dyDescent="0.25">
      <c r="B6596" s="624"/>
      <c r="C6596" s="181"/>
      <c r="D6596" s="181"/>
      <c r="E6596" s="181"/>
      <c r="F6596" s="181"/>
      <c r="G6596" s="181"/>
      <c r="H6596" s="181"/>
      <c r="I6596" s="181"/>
      <c r="J6596" s="181"/>
      <c r="K6596" s="625"/>
      <c r="L6596" s="181"/>
    </row>
    <row r="6597" spans="2:12" x14ac:dyDescent="0.25">
      <c r="B6597" s="624"/>
      <c r="C6597" s="181"/>
      <c r="D6597" s="181"/>
      <c r="E6597" s="181"/>
      <c r="F6597" s="181"/>
      <c r="G6597" s="181"/>
      <c r="H6597" s="181"/>
      <c r="I6597" s="181"/>
      <c r="J6597" s="181"/>
      <c r="K6597" s="625"/>
      <c r="L6597" s="181"/>
    </row>
    <row r="6598" spans="2:12" x14ac:dyDescent="0.25">
      <c r="B6598" s="624"/>
      <c r="C6598" s="181"/>
      <c r="D6598" s="181"/>
      <c r="E6598" s="181"/>
      <c r="F6598" s="181"/>
      <c r="G6598" s="181"/>
      <c r="H6598" s="181"/>
      <c r="I6598" s="181"/>
      <c r="J6598" s="181"/>
      <c r="K6598" s="625"/>
      <c r="L6598" s="181"/>
    </row>
    <row r="6599" spans="2:12" x14ac:dyDescent="0.25">
      <c r="B6599" s="624"/>
      <c r="C6599" s="181"/>
      <c r="D6599" s="181"/>
      <c r="E6599" s="181"/>
      <c r="F6599" s="181"/>
      <c r="G6599" s="181"/>
      <c r="H6599" s="181"/>
      <c r="I6599" s="181"/>
      <c r="J6599" s="181"/>
      <c r="K6599" s="625"/>
      <c r="L6599" s="181"/>
    </row>
    <row r="6600" spans="2:12" x14ac:dyDescent="0.25">
      <c r="B6600" s="624"/>
      <c r="C6600" s="181"/>
      <c r="D6600" s="181"/>
      <c r="E6600" s="181"/>
      <c r="F6600" s="181"/>
      <c r="G6600" s="181"/>
      <c r="H6600" s="181"/>
      <c r="I6600" s="181"/>
      <c r="J6600" s="181"/>
      <c r="K6600" s="625"/>
      <c r="L6600" s="181"/>
    </row>
    <row r="6601" spans="2:12" x14ac:dyDescent="0.25">
      <c r="B6601" s="624"/>
      <c r="C6601" s="181"/>
      <c r="D6601" s="181"/>
      <c r="E6601" s="181"/>
      <c r="F6601" s="181"/>
      <c r="G6601" s="181"/>
      <c r="H6601" s="181"/>
      <c r="I6601" s="181"/>
      <c r="J6601" s="181"/>
      <c r="K6601" s="625"/>
      <c r="L6601" s="181"/>
    </row>
    <row r="6602" spans="2:12" x14ac:dyDescent="0.25">
      <c r="B6602" s="624"/>
      <c r="C6602" s="181"/>
      <c r="D6602" s="181"/>
      <c r="E6602" s="181"/>
      <c r="F6602" s="181"/>
      <c r="G6602" s="181"/>
      <c r="H6602" s="181"/>
      <c r="I6602" s="181"/>
      <c r="J6602" s="181"/>
      <c r="K6602" s="625"/>
      <c r="L6602" s="181"/>
    </row>
    <row r="6603" spans="2:12" x14ac:dyDescent="0.25">
      <c r="B6603" s="624"/>
      <c r="C6603" s="181"/>
      <c r="D6603" s="181"/>
      <c r="E6603" s="181"/>
      <c r="F6603" s="181"/>
      <c r="G6603" s="181"/>
      <c r="H6603" s="181"/>
      <c r="I6603" s="181"/>
      <c r="J6603" s="181"/>
      <c r="K6603" s="625"/>
      <c r="L6603" s="181"/>
    </row>
    <row r="6604" spans="2:12" x14ac:dyDescent="0.25">
      <c r="B6604" s="624"/>
      <c r="C6604" s="181"/>
      <c r="D6604" s="181"/>
      <c r="E6604" s="181"/>
      <c r="F6604" s="181"/>
      <c r="G6604" s="181"/>
      <c r="H6604" s="181"/>
      <c r="I6604" s="181"/>
      <c r="J6604" s="181"/>
      <c r="K6604" s="625"/>
      <c r="L6604" s="181"/>
    </row>
    <row r="6605" spans="2:12" x14ac:dyDescent="0.25">
      <c r="B6605" s="624"/>
      <c r="C6605" s="181"/>
      <c r="D6605" s="181"/>
      <c r="E6605" s="181"/>
      <c r="F6605" s="181"/>
      <c r="G6605" s="181"/>
      <c r="H6605" s="181"/>
      <c r="I6605" s="181"/>
      <c r="J6605" s="181"/>
      <c r="K6605" s="625"/>
      <c r="L6605" s="181"/>
    </row>
    <row r="6606" spans="2:12" x14ac:dyDescent="0.25">
      <c r="B6606" s="624"/>
      <c r="C6606" s="181"/>
      <c r="D6606" s="181"/>
      <c r="E6606" s="181"/>
      <c r="F6606" s="181"/>
      <c r="G6606" s="181"/>
      <c r="H6606" s="181"/>
      <c r="I6606" s="181"/>
      <c r="J6606" s="181"/>
      <c r="K6606" s="625"/>
      <c r="L6606" s="181"/>
    </row>
    <row r="6607" spans="2:12" x14ac:dyDescent="0.25">
      <c r="B6607" s="624"/>
      <c r="C6607" s="181"/>
      <c r="D6607" s="181"/>
      <c r="E6607" s="181"/>
      <c r="F6607" s="181"/>
      <c r="G6607" s="181"/>
      <c r="H6607" s="181"/>
      <c r="I6607" s="181"/>
      <c r="J6607" s="181"/>
      <c r="K6607" s="625"/>
      <c r="L6607" s="181"/>
    </row>
    <row r="6608" spans="2:12" x14ac:dyDescent="0.25">
      <c r="B6608" s="624"/>
      <c r="C6608" s="181"/>
      <c r="D6608" s="181"/>
      <c r="E6608" s="181"/>
      <c r="F6608" s="181"/>
      <c r="G6608" s="181"/>
      <c r="H6608" s="181"/>
      <c r="I6608" s="181"/>
      <c r="J6608" s="181"/>
      <c r="K6608" s="625"/>
      <c r="L6608" s="181"/>
    </row>
    <row r="6609" spans="2:12" x14ac:dyDescent="0.25">
      <c r="B6609" s="624"/>
      <c r="C6609" s="181"/>
      <c r="D6609" s="181"/>
      <c r="E6609" s="181"/>
      <c r="F6609" s="181"/>
      <c r="G6609" s="181"/>
      <c r="H6609" s="181"/>
      <c r="I6609" s="181"/>
      <c r="J6609" s="181"/>
      <c r="K6609" s="625"/>
      <c r="L6609" s="181"/>
    </row>
    <row r="6610" spans="2:12" x14ac:dyDescent="0.25">
      <c r="B6610" s="624"/>
      <c r="C6610" s="181"/>
      <c r="D6610" s="181"/>
      <c r="E6610" s="181"/>
      <c r="F6610" s="181"/>
      <c r="G6610" s="181"/>
      <c r="H6610" s="181"/>
      <c r="I6610" s="181"/>
      <c r="J6610" s="181"/>
      <c r="K6610" s="625"/>
      <c r="L6610" s="181"/>
    </row>
    <row r="6611" spans="2:12" x14ac:dyDescent="0.25">
      <c r="B6611" s="624"/>
      <c r="C6611" s="181"/>
      <c r="D6611" s="181"/>
      <c r="E6611" s="181"/>
      <c r="F6611" s="181"/>
      <c r="G6611" s="181"/>
      <c r="H6611" s="181"/>
      <c r="I6611" s="181"/>
      <c r="J6611" s="181"/>
      <c r="K6611" s="625"/>
      <c r="L6611" s="181"/>
    </row>
    <row r="6612" spans="2:12" x14ac:dyDescent="0.25">
      <c r="B6612" s="624"/>
      <c r="C6612" s="181"/>
      <c r="D6612" s="181"/>
      <c r="E6612" s="181"/>
      <c r="F6612" s="181"/>
      <c r="G6612" s="181"/>
      <c r="H6612" s="181"/>
      <c r="I6612" s="181"/>
      <c r="J6612" s="181"/>
      <c r="K6612" s="625"/>
      <c r="L6612" s="181"/>
    </row>
    <row r="6613" spans="2:12" x14ac:dyDescent="0.25">
      <c r="B6613" s="624"/>
      <c r="C6613" s="181"/>
      <c r="D6613" s="181"/>
      <c r="E6613" s="181"/>
      <c r="F6613" s="181"/>
      <c r="G6613" s="181"/>
      <c r="H6613" s="181"/>
      <c r="I6613" s="181"/>
      <c r="J6613" s="181"/>
      <c r="K6613" s="625"/>
      <c r="L6613" s="181"/>
    </row>
    <row r="6614" spans="2:12" x14ac:dyDescent="0.25">
      <c r="B6614" s="624"/>
      <c r="C6614" s="181"/>
      <c r="D6614" s="181"/>
      <c r="E6614" s="181"/>
      <c r="F6614" s="181"/>
      <c r="G6614" s="181"/>
      <c r="H6614" s="181"/>
      <c r="I6614" s="181"/>
      <c r="J6614" s="181"/>
      <c r="K6614" s="625"/>
      <c r="L6614" s="181"/>
    </row>
    <row r="6615" spans="2:12" x14ac:dyDescent="0.25">
      <c r="B6615" s="624"/>
      <c r="C6615" s="181"/>
      <c r="D6615" s="181"/>
      <c r="E6615" s="181"/>
      <c r="F6615" s="181"/>
      <c r="G6615" s="181"/>
      <c r="H6615" s="181"/>
      <c r="I6615" s="181"/>
      <c r="J6615" s="181"/>
      <c r="K6615" s="625"/>
      <c r="L6615" s="181"/>
    </row>
    <row r="6616" spans="2:12" x14ac:dyDescent="0.25">
      <c r="B6616" s="624"/>
      <c r="C6616" s="181"/>
      <c r="D6616" s="181"/>
      <c r="E6616" s="181"/>
      <c r="F6616" s="181"/>
      <c r="G6616" s="181"/>
      <c r="H6616" s="181"/>
      <c r="I6616" s="181"/>
      <c r="J6616" s="181"/>
      <c r="K6616" s="625"/>
      <c r="L6616" s="181"/>
    </row>
    <row r="6617" spans="2:12" x14ac:dyDescent="0.25">
      <c r="B6617" s="624"/>
      <c r="C6617" s="181"/>
      <c r="D6617" s="181"/>
      <c r="E6617" s="181"/>
      <c r="F6617" s="181"/>
      <c r="G6617" s="181"/>
      <c r="H6617" s="181"/>
      <c r="I6617" s="181"/>
      <c r="J6617" s="181"/>
      <c r="K6617" s="625"/>
      <c r="L6617" s="181"/>
    </row>
    <row r="6618" spans="2:12" x14ac:dyDescent="0.25">
      <c r="B6618" s="624"/>
      <c r="C6618" s="181"/>
      <c r="D6618" s="181"/>
      <c r="E6618" s="181"/>
      <c r="F6618" s="181"/>
      <c r="G6618" s="181"/>
      <c r="H6618" s="181"/>
      <c r="I6618" s="181"/>
      <c r="J6618" s="181"/>
      <c r="K6618" s="625"/>
      <c r="L6618" s="181"/>
    </row>
    <row r="6619" spans="2:12" x14ac:dyDescent="0.25">
      <c r="B6619" s="624"/>
      <c r="C6619" s="181"/>
      <c r="D6619" s="181"/>
      <c r="E6619" s="181"/>
      <c r="F6619" s="181"/>
      <c r="G6619" s="181"/>
      <c r="H6619" s="181"/>
      <c r="I6619" s="181"/>
      <c r="J6619" s="181"/>
      <c r="K6619" s="625"/>
      <c r="L6619" s="181"/>
    </row>
    <row r="6620" spans="2:12" x14ac:dyDescent="0.25">
      <c r="B6620" s="624"/>
      <c r="C6620" s="181"/>
      <c r="D6620" s="181"/>
      <c r="E6620" s="181"/>
      <c r="F6620" s="181"/>
      <c r="G6620" s="181"/>
      <c r="H6620" s="181"/>
      <c r="I6620" s="181"/>
      <c r="J6620" s="181"/>
      <c r="K6620" s="625"/>
      <c r="L6620" s="181"/>
    </row>
    <row r="6621" spans="2:12" x14ac:dyDescent="0.25">
      <c r="B6621" s="624"/>
      <c r="C6621" s="181"/>
      <c r="D6621" s="181"/>
      <c r="E6621" s="181"/>
      <c r="F6621" s="181"/>
      <c r="G6621" s="181"/>
      <c r="H6621" s="181"/>
      <c r="I6621" s="181"/>
      <c r="J6621" s="181"/>
      <c r="K6621" s="625"/>
      <c r="L6621" s="181"/>
    </row>
    <row r="6622" spans="2:12" x14ac:dyDescent="0.25">
      <c r="B6622" s="624"/>
      <c r="C6622" s="181"/>
      <c r="D6622" s="181"/>
      <c r="E6622" s="181"/>
      <c r="F6622" s="181"/>
      <c r="G6622" s="181"/>
      <c r="H6622" s="181"/>
      <c r="I6622" s="181"/>
      <c r="J6622" s="181"/>
      <c r="K6622" s="625"/>
      <c r="L6622" s="181"/>
    </row>
    <row r="6623" spans="2:12" x14ac:dyDescent="0.25">
      <c r="B6623" s="624"/>
      <c r="C6623" s="181"/>
      <c r="D6623" s="181"/>
      <c r="E6623" s="181"/>
      <c r="F6623" s="181"/>
      <c r="G6623" s="181"/>
      <c r="H6623" s="181"/>
      <c r="I6623" s="181"/>
      <c r="J6623" s="181"/>
      <c r="K6623" s="625"/>
      <c r="L6623" s="181"/>
    </row>
    <row r="6624" spans="2:12" x14ac:dyDescent="0.25">
      <c r="B6624" s="624"/>
      <c r="C6624" s="181"/>
      <c r="D6624" s="181"/>
      <c r="E6624" s="181"/>
      <c r="F6624" s="181"/>
      <c r="G6624" s="181"/>
      <c r="H6624" s="181"/>
      <c r="I6624" s="181"/>
      <c r="J6624" s="181"/>
      <c r="K6624" s="625"/>
      <c r="L6624" s="181"/>
    </row>
    <row r="6625" spans="2:12" x14ac:dyDescent="0.25">
      <c r="B6625" s="624"/>
      <c r="C6625" s="181"/>
      <c r="D6625" s="181"/>
      <c r="E6625" s="181"/>
      <c r="F6625" s="181"/>
      <c r="G6625" s="181"/>
      <c r="H6625" s="181"/>
      <c r="I6625" s="181"/>
      <c r="J6625" s="181"/>
      <c r="K6625" s="625"/>
      <c r="L6625" s="181"/>
    </row>
    <row r="6626" spans="2:12" x14ac:dyDescent="0.25">
      <c r="B6626" s="624"/>
      <c r="C6626" s="181"/>
      <c r="D6626" s="181"/>
      <c r="E6626" s="181"/>
      <c r="F6626" s="181"/>
      <c r="G6626" s="181"/>
      <c r="H6626" s="181"/>
      <c r="I6626" s="181"/>
      <c r="J6626" s="181"/>
      <c r="K6626" s="625"/>
      <c r="L6626" s="181"/>
    </row>
    <row r="6627" spans="2:12" x14ac:dyDescent="0.25">
      <c r="B6627" s="624"/>
      <c r="C6627" s="181"/>
      <c r="D6627" s="181"/>
      <c r="E6627" s="181"/>
      <c r="F6627" s="181"/>
      <c r="G6627" s="181"/>
      <c r="H6627" s="181"/>
      <c r="I6627" s="181"/>
      <c r="J6627" s="181"/>
      <c r="K6627" s="625"/>
      <c r="L6627" s="181"/>
    </row>
    <row r="6628" spans="2:12" x14ac:dyDescent="0.25">
      <c r="B6628" s="624"/>
      <c r="C6628" s="181"/>
      <c r="D6628" s="181"/>
      <c r="E6628" s="181"/>
      <c r="F6628" s="181"/>
      <c r="G6628" s="181"/>
      <c r="H6628" s="181"/>
      <c r="I6628" s="181"/>
      <c r="J6628" s="181"/>
      <c r="K6628" s="625"/>
      <c r="L6628" s="181"/>
    </row>
    <row r="6629" spans="2:12" x14ac:dyDescent="0.25">
      <c r="B6629" s="624"/>
      <c r="C6629" s="181"/>
      <c r="D6629" s="181"/>
      <c r="E6629" s="181"/>
      <c r="F6629" s="181"/>
      <c r="G6629" s="181"/>
      <c r="H6629" s="181"/>
      <c r="I6629" s="181"/>
      <c r="J6629" s="181"/>
      <c r="K6629" s="625"/>
      <c r="L6629" s="181"/>
    </row>
    <row r="6630" spans="2:12" x14ac:dyDescent="0.25">
      <c r="B6630" s="624"/>
      <c r="C6630" s="181"/>
      <c r="D6630" s="181"/>
      <c r="E6630" s="181"/>
      <c r="F6630" s="181"/>
      <c r="G6630" s="181"/>
      <c r="H6630" s="181"/>
      <c r="I6630" s="181"/>
      <c r="J6630" s="181"/>
      <c r="K6630" s="625"/>
      <c r="L6630" s="181"/>
    </row>
    <row r="6631" spans="2:12" x14ac:dyDescent="0.25">
      <c r="B6631" s="624"/>
      <c r="C6631" s="181"/>
      <c r="D6631" s="181"/>
      <c r="E6631" s="181"/>
      <c r="F6631" s="181"/>
      <c r="G6631" s="181"/>
      <c r="H6631" s="181"/>
      <c r="I6631" s="181"/>
      <c r="J6631" s="181"/>
      <c r="K6631" s="625"/>
      <c r="L6631" s="181"/>
    </row>
    <row r="6632" spans="2:12" x14ac:dyDescent="0.25">
      <c r="B6632" s="624"/>
      <c r="C6632" s="181"/>
      <c r="D6632" s="181"/>
      <c r="E6632" s="181"/>
      <c r="F6632" s="181"/>
      <c r="G6632" s="181"/>
      <c r="H6632" s="181"/>
      <c r="I6632" s="181"/>
      <c r="J6632" s="181"/>
      <c r="K6632" s="625"/>
      <c r="L6632" s="181"/>
    </row>
    <row r="6633" spans="2:12" x14ac:dyDescent="0.25">
      <c r="B6633" s="624"/>
      <c r="C6633" s="181"/>
      <c r="D6633" s="181"/>
      <c r="E6633" s="181"/>
      <c r="F6633" s="181"/>
      <c r="G6633" s="181"/>
      <c r="H6633" s="181"/>
      <c r="I6633" s="181"/>
      <c r="J6633" s="181"/>
      <c r="K6633" s="625"/>
      <c r="L6633" s="181"/>
    </row>
    <row r="6634" spans="2:12" x14ac:dyDescent="0.25">
      <c r="B6634" s="624"/>
      <c r="C6634" s="181"/>
      <c r="D6634" s="181"/>
      <c r="E6634" s="181"/>
      <c r="F6634" s="181"/>
      <c r="G6634" s="181"/>
      <c r="H6634" s="181"/>
      <c r="I6634" s="181"/>
      <c r="J6634" s="181"/>
      <c r="K6634" s="625"/>
      <c r="L6634" s="181"/>
    </row>
    <row r="6635" spans="2:12" x14ac:dyDescent="0.25">
      <c r="B6635" s="624"/>
      <c r="C6635" s="181"/>
      <c r="D6635" s="181"/>
      <c r="E6635" s="181"/>
      <c r="F6635" s="181"/>
      <c r="G6635" s="181"/>
      <c r="H6635" s="181"/>
      <c r="I6635" s="181"/>
      <c r="J6635" s="181"/>
      <c r="K6635" s="625"/>
      <c r="L6635" s="181"/>
    </row>
    <row r="6636" spans="2:12" x14ac:dyDescent="0.25">
      <c r="B6636" s="624"/>
      <c r="C6636" s="181"/>
      <c r="D6636" s="181"/>
      <c r="E6636" s="181"/>
      <c r="F6636" s="181"/>
      <c r="G6636" s="181"/>
      <c r="H6636" s="181"/>
      <c r="I6636" s="181"/>
      <c r="J6636" s="181"/>
      <c r="K6636" s="625"/>
      <c r="L6636" s="181"/>
    </row>
    <row r="6637" spans="2:12" x14ac:dyDescent="0.25">
      <c r="B6637" s="624"/>
      <c r="C6637" s="181"/>
      <c r="D6637" s="181"/>
      <c r="E6637" s="181"/>
      <c r="F6637" s="181"/>
      <c r="G6637" s="181"/>
      <c r="H6637" s="181"/>
      <c r="I6637" s="181"/>
      <c r="J6637" s="181"/>
      <c r="K6637" s="625"/>
      <c r="L6637" s="181"/>
    </row>
    <row r="6638" spans="2:12" x14ac:dyDescent="0.25">
      <c r="B6638" s="624"/>
      <c r="C6638" s="181"/>
      <c r="D6638" s="181"/>
      <c r="E6638" s="181"/>
      <c r="F6638" s="181"/>
      <c r="G6638" s="181"/>
      <c r="H6638" s="181"/>
      <c r="I6638" s="181"/>
      <c r="J6638" s="181"/>
      <c r="K6638" s="625"/>
      <c r="L6638" s="181"/>
    </row>
    <row r="6639" spans="2:12" x14ac:dyDescent="0.25">
      <c r="B6639" s="624"/>
      <c r="C6639" s="181"/>
      <c r="D6639" s="181"/>
      <c r="E6639" s="181"/>
      <c r="F6639" s="181"/>
      <c r="G6639" s="181"/>
      <c r="H6639" s="181"/>
      <c r="I6639" s="181"/>
      <c r="J6639" s="181"/>
      <c r="K6639" s="625"/>
      <c r="L6639" s="181"/>
    </row>
    <row r="6640" spans="2:12" x14ac:dyDescent="0.25">
      <c r="B6640" s="624"/>
      <c r="C6640" s="181"/>
      <c r="D6640" s="181"/>
      <c r="E6640" s="181"/>
      <c r="F6640" s="181"/>
      <c r="G6640" s="181"/>
      <c r="H6640" s="181"/>
      <c r="I6640" s="181"/>
      <c r="J6640" s="181"/>
      <c r="K6640" s="625"/>
      <c r="L6640" s="181"/>
    </row>
    <row r="6641" spans="2:12" x14ac:dyDescent="0.25">
      <c r="B6641" s="624"/>
      <c r="C6641" s="181"/>
      <c r="D6641" s="181"/>
      <c r="E6641" s="181"/>
      <c r="F6641" s="181"/>
      <c r="G6641" s="181"/>
      <c r="H6641" s="181"/>
      <c r="I6641" s="181"/>
      <c r="J6641" s="181"/>
      <c r="K6641" s="625"/>
      <c r="L6641" s="181"/>
    </row>
    <row r="6642" spans="2:12" x14ac:dyDescent="0.25">
      <c r="B6642" s="624"/>
      <c r="C6642" s="181"/>
      <c r="D6642" s="181"/>
      <c r="E6642" s="181"/>
      <c r="F6642" s="181"/>
      <c r="G6642" s="181"/>
      <c r="H6642" s="181"/>
      <c r="I6642" s="181"/>
      <c r="J6642" s="181"/>
      <c r="K6642" s="625"/>
      <c r="L6642" s="181"/>
    </row>
    <row r="6643" spans="2:12" x14ac:dyDescent="0.25">
      <c r="B6643" s="624"/>
      <c r="C6643" s="181"/>
      <c r="D6643" s="181"/>
      <c r="E6643" s="181"/>
      <c r="F6643" s="181"/>
      <c r="G6643" s="181"/>
      <c r="H6643" s="181"/>
      <c r="I6643" s="181"/>
      <c r="J6643" s="181"/>
      <c r="K6643" s="625"/>
      <c r="L6643" s="181"/>
    </row>
    <row r="6644" spans="2:12" x14ac:dyDescent="0.25">
      <c r="B6644" s="624"/>
      <c r="C6644" s="181"/>
      <c r="D6644" s="181"/>
      <c r="E6644" s="181"/>
      <c r="F6644" s="181"/>
      <c r="G6644" s="181"/>
      <c r="H6644" s="181"/>
      <c r="I6644" s="181"/>
      <c r="J6644" s="181"/>
      <c r="K6644" s="625"/>
      <c r="L6644" s="181"/>
    </row>
    <row r="6645" spans="2:12" x14ac:dyDescent="0.25">
      <c r="B6645" s="624"/>
      <c r="C6645" s="181"/>
      <c r="D6645" s="181"/>
      <c r="E6645" s="181"/>
      <c r="F6645" s="181"/>
      <c r="G6645" s="181"/>
      <c r="H6645" s="181"/>
      <c r="I6645" s="181"/>
      <c r="J6645" s="181"/>
      <c r="K6645" s="625"/>
      <c r="L6645" s="181"/>
    </row>
    <row r="6646" spans="2:12" x14ac:dyDescent="0.25">
      <c r="B6646" s="624"/>
      <c r="C6646" s="181"/>
      <c r="D6646" s="181"/>
      <c r="E6646" s="181"/>
      <c r="F6646" s="181"/>
      <c r="G6646" s="181"/>
      <c r="H6646" s="181"/>
      <c r="I6646" s="181"/>
      <c r="J6646" s="181"/>
      <c r="K6646" s="625"/>
      <c r="L6646" s="181"/>
    </row>
    <row r="6647" spans="2:12" x14ac:dyDescent="0.25">
      <c r="B6647" s="624"/>
      <c r="C6647" s="181"/>
      <c r="D6647" s="181"/>
      <c r="E6647" s="181"/>
      <c r="F6647" s="181"/>
      <c r="G6647" s="181"/>
      <c r="H6647" s="181"/>
      <c r="I6647" s="181"/>
      <c r="J6647" s="181"/>
      <c r="K6647" s="625"/>
      <c r="L6647" s="181"/>
    </row>
    <row r="6648" spans="2:12" x14ac:dyDescent="0.25">
      <c r="B6648" s="624"/>
      <c r="C6648" s="181"/>
      <c r="D6648" s="181"/>
      <c r="E6648" s="181"/>
      <c r="F6648" s="181"/>
      <c r="G6648" s="181"/>
      <c r="H6648" s="181"/>
      <c r="I6648" s="181"/>
      <c r="J6648" s="181"/>
      <c r="K6648" s="625"/>
      <c r="L6648" s="181"/>
    </row>
    <row r="6649" spans="2:12" x14ac:dyDescent="0.25">
      <c r="B6649" s="624"/>
      <c r="C6649" s="181"/>
      <c r="D6649" s="181"/>
      <c r="E6649" s="181"/>
      <c r="F6649" s="181"/>
      <c r="G6649" s="181"/>
      <c r="H6649" s="181"/>
      <c r="I6649" s="181"/>
      <c r="J6649" s="181"/>
      <c r="K6649" s="625"/>
      <c r="L6649" s="181"/>
    </row>
    <row r="6650" spans="2:12" x14ac:dyDescent="0.25">
      <c r="B6650" s="624"/>
      <c r="C6650" s="181"/>
      <c r="D6650" s="181"/>
      <c r="E6650" s="181"/>
      <c r="F6650" s="181"/>
      <c r="G6650" s="181"/>
      <c r="H6650" s="181"/>
      <c r="I6650" s="181"/>
      <c r="J6650" s="181"/>
      <c r="K6650" s="625"/>
      <c r="L6650" s="181"/>
    </row>
    <row r="6651" spans="2:12" x14ac:dyDescent="0.25">
      <c r="B6651" s="624"/>
      <c r="C6651" s="181"/>
      <c r="D6651" s="181"/>
      <c r="E6651" s="181"/>
      <c r="F6651" s="181"/>
      <c r="G6651" s="181"/>
      <c r="H6651" s="181"/>
      <c r="I6651" s="181"/>
      <c r="J6651" s="181"/>
      <c r="K6651" s="625"/>
      <c r="L6651" s="181"/>
    </row>
    <row r="6652" spans="2:12" x14ac:dyDescent="0.25">
      <c r="B6652" s="624"/>
      <c r="C6652" s="181"/>
      <c r="D6652" s="181"/>
      <c r="E6652" s="181"/>
      <c r="F6652" s="181"/>
      <c r="G6652" s="181"/>
      <c r="H6652" s="181"/>
      <c r="I6652" s="181"/>
      <c r="J6652" s="181"/>
      <c r="K6652" s="625"/>
      <c r="L6652" s="181"/>
    </row>
    <row r="6653" spans="2:12" x14ac:dyDescent="0.25">
      <c r="B6653" s="624"/>
      <c r="C6653" s="181"/>
      <c r="D6653" s="181"/>
      <c r="E6653" s="181"/>
      <c r="F6653" s="181"/>
      <c r="G6653" s="181"/>
      <c r="H6653" s="181"/>
      <c r="I6653" s="181"/>
      <c r="J6653" s="181"/>
      <c r="K6653" s="625"/>
      <c r="L6653" s="181"/>
    </row>
    <row r="6654" spans="2:12" x14ac:dyDescent="0.25">
      <c r="B6654" s="624"/>
      <c r="C6654" s="181"/>
      <c r="D6654" s="181"/>
      <c r="E6654" s="181"/>
      <c r="F6654" s="181"/>
      <c r="G6654" s="181"/>
      <c r="H6654" s="181"/>
      <c r="I6654" s="181"/>
      <c r="J6654" s="181"/>
      <c r="K6654" s="625"/>
      <c r="L6654" s="181"/>
    </row>
    <row r="6655" spans="2:12" x14ac:dyDescent="0.25">
      <c r="B6655" s="624"/>
      <c r="C6655" s="181"/>
      <c r="D6655" s="181"/>
      <c r="E6655" s="181"/>
      <c r="F6655" s="181"/>
      <c r="G6655" s="181"/>
      <c r="H6655" s="181"/>
      <c r="I6655" s="181"/>
      <c r="J6655" s="181"/>
      <c r="K6655" s="625"/>
      <c r="L6655" s="181"/>
    </row>
    <row r="6656" spans="2:12" x14ac:dyDescent="0.25">
      <c r="B6656" s="624"/>
      <c r="C6656" s="181"/>
      <c r="D6656" s="181"/>
      <c r="E6656" s="181"/>
      <c r="F6656" s="181"/>
      <c r="G6656" s="181"/>
      <c r="H6656" s="181"/>
      <c r="I6656" s="181"/>
      <c r="J6656" s="181"/>
      <c r="K6656" s="625"/>
      <c r="L6656" s="181"/>
    </row>
    <row r="6657" spans="2:12" x14ac:dyDescent="0.25">
      <c r="B6657" s="624"/>
      <c r="C6657" s="181"/>
      <c r="D6657" s="181"/>
      <c r="E6657" s="181"/>
      <c r="F6657" s="181"/>
      <c r="G6657" s="181"/>
      <c r="H6657" s="181"/>
      <c r="I6657" s="181"/>
      <c r="J6657" s="181"/>
      <c r="K6657" s="625"/>
      <c r="L6657" s="181"/>
    </row>
    <row r="6658" spans="2:12" x14ac:dyDescent="0.25">
      <c r="B6658" s="624"/>
      <c r="C6658" s="181"/>
      <c r="D6658" s="181"/>
      <c r="E6658" s="181"/>
      <c r="F6658" s="181"/>
      <c r="G6658" s="181"/>
      <c r="H6658" s="181"/>
      <c r="I6658" s="181"/>
      <c r="J6658" s="181"/>
      <c r="K6658" s="625"/>
      <c r="L6658" s="181"/>
    </row>
    <row r="6659" spans="2:12" x14ac:dyDescent="0.25">
      <c r="B6659" s="624"/>
      <c r="C6659" s="181"/>
      <c r="D6659" s="181"/>
      <c r="E6659" s="181"/>
      <c r="F6659" s="181"/>
      <c r="G6659" s="181"/>
      <c r="H6659" s="181"/>
      <c r="I6659" s="181"/>
      <c r="J6659" s="181"/>
      <c r="K6659" s="625"/>
      <c r="L6659" s="181"/>
    </row>
    <row r="6660" spans="2:12" x14ac:dyDescent="0.25">
      <c r="B6660" s="624"/>
      <c r="C6660" s="181"/>
      <c r="D6660" s="181"/>
      <c r="E6660" s="181"/>
      <c r="F6660" s="181"/>
      <c r="G6660" s="181"/>
      <c r="H6660" s="181"/>
      <c r="I6660" s="181"/>
      <c r="J6660" s="181"/>
      <c r="K6660" s="625"/>
      <c r="L6660" s="181"/>
    </row>
    <row r="6661" spans="2:12" x14ac:dyDescent="0.25">
      <c r="B6661" s="624"/>
      <c r="C6661" s="181"/>
      <c r="D6661" s="181"/>
      <c r="E6661" s="181"/>
      <c r="F6661" s="181"/>
      <c r="G6661" s="181"/>
      <c r="H6661" s="181"/>
      <c r="I6661" s="181"/>
      <c r="J6661" s="181"/>
      <c r="K6661" s="625"/>
      <c r="L6661" s="181"/>
    </row>
    <row r="6662" spans="2:12" x14ac:dyDescent="0.25">
      <c r="B6662" s="624"/>
      <c r="C6662" s="181"/>
      <c r="D6662" s="181"/>
      <c r="E6662" s="181"/>
      <c r="F6662" s="181"/>
      <c r="G6662" s="181"/>
      <c r="H6662" s="181"/>
      <c r="I6662" s="181"/>
      <c r="J6662" s="181"/>
      <c r="K6662" s="625"/>
      <c r="L6662" s="181"/>
    </row>
    <row r="6663" spans="2:12" x14ac:dyDescent="0.25">
      <c r="B6663" s="624"/>
      <c r="C6663" s="181"/>
      <c r="D6663" s="181"/>
      <c r="E6663" s="181"/>
      <c r="F6663" s="181"/>
      <c r="G6663" s="181"/>
      <c r="H6663" s="181"/>
      <c r="I6663" s="181"/>
      <c r="J6663" s="181"/>
      <c r="K6663" s="625"/>
      <c r="L6663" s="181"/>
    </row>
    <row r="6664" spans="2:12" x14ac:dyDescent="0.25">
      <c r="B6664" s="624"/>
      <c r="C6664" s="181"/>
      <c r="D6664" s="181"/>
      <c r="E6664" s="181"/>
      <c r="F6664" s="181"/>
      <c r="G6664" s="181"/>
      <c r="H6664" s="181"/>
      <c r="I6664" s="181"/>
      <c r="J6664" s="181"/>
      <c r="K6664" s="625"/>
      <c r="L6664" s="181"/>
    </row>
    <row r="6665" spans="2:12" x14ac:dyDescent="0.25">
      <c r="B6665" s="624"/>
      <c r="C6665" s="181"/>
      <c r="D6665" s="181"/>
      <c r="E6665" s="181"/>
      <c r="F6665" s="181"/>
      <c r="G6665" s="181"/>
      <c r="H6665" s="181"/>
      <c r="I6665" s="181"/>
      <c r="J6665" s="181"/>
      <c r="K6665" s="625"/>
      <c r="L6665" s="181"/>
    </row>
    <row r="6666" spans="2:12" x14ac:dyDescent="0.25">
      <c r="B6666" s="624"/>
      <c r="C6666" s="181"/>
      <c r="D6666" s="181"/>
      <c r="E6666" s="181"/>
      <c r="F6666" s="181"/>
      <c r="G6666" s="181"/>
      <c r="H6666" s="181"/>
      <c r="I6666" s="181"/>
      <c r="J6666" s="181"/>
      <c r="K6666" s="625"/>
      <c r="L6666" s="181"/>
    </row>
    <row r="6667" spans="2:12" x14ac:dyDescent="0.25">
      <c r="B6667" s="624"/>
      <c r="C6667" s="181"/>
      <c r="D6667" s="181"/>
      <c r="E6667" s="181"/>
      <c r="F6667" s="181"/>
      <c r="G6667" s="181"/>
      <c r="H6667" s="181"/>
      <c r="I6667" s="181"/>
      <c r="J6667" s="181"/>
      <c r="K6667" s="625"/>
      <c r="L6667" s="181"/>
    </row>
    <row r="6668" spans="2:12" x14ac:dyDescent="0.25">
      <c r="B6668" s="624"/>
      <c r="C6668" s="181"/>
      <c r="D6668" s="181"/>
      <c r="E6668" s="181"/>
      <c r="F6668" s="181"/>
      <c r="G6668" s="181"/>
      <c r="H6668" s="181"/>
      <c r="I6668" s="181"/>
      <c r="J6668" s="181"/>
      <c r="K6668" s="625"/>
      <c r="L6668" s="181"/>
    </row>
    <row r="6669" spans="2:12" x14ac:dyDescent="0.25">
      <c r="B6669" s="624"/>
      <c r="C6669" s="181"/>
      <c r="D6669" s="181"/>
      <c r="E6669" s="181"/>
      <c r="F6669" s="181"/>
      <c r="G6669" s="181"/>
      <c r="H6669" s="181"/>
      <c r="I6669" s="181"/>
      <c r="J6669" s="181"/>
      <c r="K6669" s="625"/>
      <c r="L6669" s="181"/>
    </row>
    <row r="6670" spans="2:12" x14ac:dyDescent="0.25">
      <c r="B6670" s="624"/>
      <c r="C6670" s="181"/>
      <c r="D6670" s="181"/>
      <c r="E6670" s="181"/>
      <c r="F6670" s="181"/>
      <c r="G6670" s="181"/>
      <c r="H6670" s="181"/>
      <c r="I6670" s="181"/>
      <c r="J6670" s="181"/>
      <c r="K6670" s="625"/>
      <c r="L6670" s="181"/>
    </row>
    <row r="6671" spans="2:12" x14ac:dyDescent="0.25">
      <c r="B6671" s="624"/>
      <c r="C6671" s="181"/>
      <c r="D6671" s="181"/>
      <c r="E6671" s="181"/>
      <c r="F6671" s="181"/>
      <c r="G6671" s="181"/>
      <c r="H6671" s="181"/>
      <c r="I6671" s="181"/>
      <c r="J6671" s="181"/>
      <c r="K6671" s="625"/>
      <c r="L6671" s="181"/>
    </row>
    <row r="6672" spans="2:12" x14ac:dyDescent="0.25">
      <c r="B6672" s="624"/>
      <c r="C6672" s="181"/>
      <c r="D6672" s="181"/>
      <c r="E6672" s="181"/>
      <c r="F6672" s="181"/>
      <c r="G6672" s="181"/>
      <c r="H6672" s="181"/>
      <c r="I6672" s="181"/>
      <c r="J6672" s="181"/>
      <c r="K6672" s="625"/>
      <c r="L6672" s="181"/>
    </row>
    <row r="6673" spans="2:12" x14ac:dyDescent="0.25">
      <c r="B6673" s="624"/>
      <c r="C6673" s="181"/>
      <c r="D6673" s="181"/>
      <c r="E6673" s="181"/>
      <c r="F6673" s="181"/>
      <c r="G6673" s="181"/>
      <c r="H6673" s="181"/>
      <c r="I6673" s="181"/>
      <c r="J6673" s="181"/>
      <c r="K6673" s="625"/>
      <c r="L6673" s="181"/>
    </row>
    <row r="6674" spans="2:12" x14ac:dyDescent="0.25">
      <c r="B6674" s="624"/>
      <c r="C6674" s="181"/>
      <c r="D6674" s="181"/>
      <c r="E6674" s="181"/>
      <c r="F6674" s="181"/>
      <c r="G6674" s="181"/>
      <c r="H6674" s="181"/>
      <c r="I6674" s="181"/>
      <c r="J6674" s="181"/>
      <c r="K6674" s="625"/>
      <c r="L6674" s="181"/>
    </row>
    <row r="6675" spans="2:12" x14ac:dyDescent="0.25">
      <c r="B6675" s="624"/>
      <c r="C6675" s="181"/>
      <c r="D6675" s="181"/>
      <c r="E6675" s="181"/>
      <c r="F6675" s="181"/>
      <c r="G6675" s="181"/>
      <c r="H6675" s="181"/>
      <c r="I6675" s="181"/>
      <c r="J6675" s="181"/>
      <c r="K6675" s="625"/>
      <c r="L6675" s="181"/>
    </row>
    <row r="6676" spans="2:12" x14ac:dyDescent="0.25">
      <c r="B6676" s="624"/>
      <c r="C6676" s="181"/>
      <c r="D6676" s="181"/>
      <c r="E6676" s="181"/>
      <c r="F6676" s="181"/>
      <c r="G6676" s="181"/>
      <c r="H6676" s="181"/>
      <c r="I6676" s="181"/>
      <c r="J6676" s="181"/>
      <c r="K6676" s="625"/>
      <c r="L6676" s="181"/>
    </row>
    <row r="6677" spans="2:12" x14ac:dyDescent="0.25">
      <c r="B6677" s="624"/>
      <c r="C6677" s="181"/>
      <c r="D6677" s="181"/>
      <c r="E6677" s="181"/>
      <c r="F6677" s="181"/>
      <c r="G6677" s="181"/>
      <c r="H6677" s="181"/>
      <c r="I6677" s="181"/>
      <c r="J6677" s="181"/>
      <c r="K6677" s="625"/>
      <c r="L6677" s="181"/>
    </row>
    <row r="6678" spans="2:12" x14ac:dyDescent="0.25">
      <c r="B6678" s="624"/>
      <c r="C6678" s="181"/>
      <c r="D6678" s="181"/>
      <c r="E6678" s="181"/>
      <c r="F6678" s="181"/>
      <c r="G6678" s="181"/>
      <c r="H6678" s="181"/>
      <c r="I6678" s="181"/>
      <c r="J6678" s="181"/>
      <c r="K6678" s="625"/>
      <c r="L6678" s="181"/>
    </row>
    <row r="6679" spans="2:12" x14ac:dyDescent="0.25">
      <c r="B6679" s="624"/>
      <c r="C6679" s="181"/>
      <c r="D6679" s="181"/>
      <c r="E6679" s="181"/>
      <c r="F6679" s="181"/>
      <c r="G6679" s="181"/>
      <c r="H6679" s="181"/>
      <c r="I6679" s="181"/>
      <c r="J6679" s="181"/>
      <c r="K6679" s="625"/>
      <c r="L6679" s="181"/>
    </row>
    <row r="6680" spans="2:12" x14ac:dyDescent="0.25">
      <c r="B6680" s="624"/>
      <c r="C6680" s="181"/>
      <c r="D6680" s="181"/>
      <c r="E6680" s="181"/>
      <c r="F6680" s="181"/>
      <c r="G6680" s="181"/>
      <c r="H6680" s="181"/>
      <c r="I6680" s="181"/>
      <c r="J6680" s="181"/>
      <c r="K6680" s="625"/>
      <c r="L6680" s="181"/>
    </row>
    <row r="6681" spans="2:12" x14ac:dyDescent="0.25">
      <c r="B6681" s="624"/>
      <c r="C6681" s="181"/>
      <c r="D6681" s="181"/>
      <c r="E6681" s="181"/>
      <c r="F6681" s="181"/>
      <c r="G6681" s="181"/>
      <c r="H6681" s="181"/>
      <c r="I6681" s="181"/>
      <c r="J6681" s="181"/>
      <c r="K6681" s="625"/>
      <c r="L6681" s="181"/>
    </row>
    <row r="6682" spans="2:12" x14ac:dyDescent="0.25">
      <c r="B6682" s="624"/>
      <c r="C6682" s="181"/>
      <c r="D6682" s="181"/>
      <c r="E6682" s="181"/>
      <c r="F6682" s="181"/>
      <c r="G6682" s="181"/>
      <c r="H6682" s="181"/>
      <c r="I6682" s="181"/>
      <c r="J6682" s="181"/>
      <c r="K6682" s="625"/>
      <c r="L6682" s="181"/>
    </row>
    <row r="6683" spans="2:12" x14ac:dyDescent="0.25">
      <c r="B6683" s="624"/>
      <c r="C6683" s="181"/>
      <c r="D6683" s="181"/>
      <c r="E6683" s="181"/>
      <c r="F6683" s="181"/>
      <c r="G6683" s="181"/>
      <c r="H6683" s="181"/>
      <c r="I6683" s="181"/>
      <c r="J6683" s="181"/>
      <c r="K6683" s="625"/>
      <c r="L6683" s="181"/>
    </row>
    <row r="6684" spans="2:12" x14ac:dyDescent="0.25">
      <c r="B6684" s="624"/>
      <c r="C6684" s="181"/>
      <c r="D6684" s="181"/>
      <c r="E6684" s="181"/>
      <c r="F6684" s="181"/>
      <c r="G6684" s="181"/>
      <c r="H6684" s="181"/>
      <c r="I6684" s="181"/>
      <c r="J6684" s="181"/>
      <c r="K6684" s="625"/>
      <c r="L6684" s="181"/>
    </row>
    <row r="6685" spans="2:12" x14ac:dyDescent="0.25">
      <c r="B6685" s="624"/>
      <c r="C6685" s="181"/>
      <c r="D6685" s="181"/>
      <c r="E6685" s="181"/>
      <c r="F6685" s="181"/>
      <c r="G6685" s="181"/>
      <c r="H6685" s="181"/>
      <c r="I6685" s="181"/>
      <c r="J6685" s="181"/>
      <c r="K6685" s="625"/>
      <c r="L6685" s="181"/>
    </row>
    <row r="6686" spans="2:12" x14ac:dyDescent="0.25">
      <c r="B6686" s="624"/>
      <c r="C6686" s="181"/>
      <c r="D6686" s="181"/>
      <c r="E6686" s="181"/>
      <c r="F6686" s="181"/>
      <c r="G6686" s="181"/>
      <c r="H6686" s="181"/>
      <c r="I6686" s="181"/>
      <c r="J6686" s="181"/>
      <c r="K6686" s="625"/>
      <c r="L6686" s="181"/>
    </row>
    <row r="6687" spans="2:12" x14ac:dyDescent="0.25">
      <c r="B6687" s="624"/>
      <c r="C6687" s="181"/>
      <c r="D6687" s="181"/>
      <c r="E6687" s="181"/>
      <c r="F6687" s="181"/>
      <c r="G6687" s="181"/>
      <c r="H6687" s="181"/>
      <c r="I6687" s="181"/>
      <c r="J6687" s="181"/>
      <c r="K6687" s="625"/>
      <c r="L6687" s="181"/>
    </row>
    <row r="6688" spans="2:12" x14ac:dyDescent="0.25">
      <c r="B6688" s="624"/>
      <c r="C6688" s="181"/>
      <c r="D6688" s="181"/>
      <c r="E6688" s="181"/>
      <c r="F6688" s="181"/>
      <c r="G6688" s="181"/>
      <c r="H6688" s="181"/>
      <c r="I6688" s="181"/>
      <c r="J6688" s="181"/>
      <c r="K6688" s="625"/>
      <c r="L6688" s="181"/>
    </row>
    <row r="6689" spans="2:12" x14ac:dyDescent="0.25">
      <c r="B6689" s="624"/>
      <c r="C6689" s="181"/>
      <c r="D6689" s="181"/>
      <c r="E6689" s="181"/>
      <c r="F6689" s="181"/>
      <c r="G6689" s="181"/>
      <c r="H6689" s="181"/>
      <c r="I6689" s="181"/>
      <c r="J6689" s="181"/>
      <c r="K6689" s="625"/>
      <c r="L6689" s="181"/>
    </row>
    <row r="6690" spans="2:12" x14ac:dyDescent="0.25">
      <c r="B6690" s="624"/>
      <c r="C6690" s="181"/>
      <c r="D6690" s="181"/>
      <c r="E6690" s="181"/>
      <c r="F6690" s="181"/>
      <c r="G6690" s="181"/>
      <c r="H6690" s="181"/>
      <c r="I6690" s="181"/>
      <c r="J6690" s="181"/>
      <c r="K6690" s="625"/>
      <c r="L6690" s="181"/>
    </row>
    <row r="6691" spans="2:12" x14ac:dyDescent="0.25">
      <c r="B6691" s="624"/>
      <c r="C6691" s="181"/>
      <c r="D6691" s="181"/>
      <c r="E6691" s="181"/>
      <c r="F6691" s="181"/>
      <c r="G6691" s="181"/>
      <c r="H6691" s="181"/>
      <c r="I6691" s="181"/>
      <c r="J6691" s="181"/>
      <c r="K6691" s="625"/>
      <c r="L6691" s="181"/>
    </row>
    <row r="6692" spans="2:12" x14ac:dyDescent="0.25">
      <c r="B6692" s="624"/>
      <c r="C6692" s="181"/>
      <c r="D6692" s="181"/>
      <c r="E6692" s="181"/>
      <c r="F6692" s="181"/>
      <c r="G6692" s="181"/>
      <c r="H6692" s="181"/>
      <c r="I6692" s="181"/>
      <c r="J6692" s="181"/>
      <c r="K6692" s="625"/>
      <c r="L6692" s="181"/>
    </row>
    <row r="6693" spans="2:12" x14ac:dyDescent="0.25">
      <c r="B6693" s="624"/>
      <c r="C6693" s="181"/>
      <c r="D6693" s="181"/>
      <c r="E6693" s="181"/>
      <c r="F6693" s="181"/>
      <c r="G6693" s="181"/>
      <c r="H6693" s="181"/>
      <c r="I6693" s="181"/>
      <c r="J6693" s="181"/>
      <c r="K6693" s="625"/>
      <c r="L6693" s="181"/>
    </row>
    <row r="6694" spans="2:12" x14ac:dyDescent="0.25">
      <c r="B6694" s="624"/>
      <c r="C6694" s="181"/>
      <c r="D6694" s="181"/>
      <c r="E6694" s="181"/>
      <c r="F6694" s="181"/>
      <c r="G6694" s="181"/>
      <c r="H6694" s="181"/>
      <c r="I6694" s="181"/>
      <c r="J6694" s="181"/>
      <c r="K6694" s="625"/>
      <c r="L6694" s="181"/>
    </row>
    <row r="6695" spans="2:12" x14ac:dyDescent="0.25">
      <c r="B6695" s="624"/>
      <c r="C6695" s="181"/>
      <c r="D6695" s="181"/>
      <c r="E6695" s="181"/>
      <c r="F6695" s="181"/>
      <c r="G6695" s="181"/>
      <c r="H6695" s="181"/>
      <c r="I6695" s="181"/>
      <c r="J6695" s="181"/>
      <c r="K6695" s="625"/>
      <c r="L6695" s="181"/>
    </row>
    <row r="6696" spans="2:12" x14ac:dyDescent="0.25">
      <c r="B6696" s="624"/>
      <c r="C6696" s="181"/>
      <c r="D6696" s="181"/>
      <c r="E6696" s="181"/>
      <c r="F6696" s="181"/>
      <c r="G6696" s="181"/>
      <c r="H6696" s="181"/>
      <c r="I6696" s="181"/>
      <c r="J6696" s="181"/>
      <c r="K6696" s="625"/>
      <c r="L6696" s="181"/>
    </row>
    <row r="6697" spans="2:12" x14ac:dyDescent="0.25">
      <c r="B6697" s="624"/>
      <c r="C6697" s="181"/>
      <c r="D6697" s="181"/>
      <c r="E6697" s="181"/>
      <c r="F6697" s="181"/>
      <c r="G6697" s="181"/>
      <c r="H6697" s="181"/>
      <c r="I6697" s="181"/>
      <c r="J6697" s="181"/>
      <c r="K6697" s="625"/>
      <c r="L6697" s="181"/>
    </row>
    <row r="6698" spans="2:12" x14ac:dyDescent="0.25">
      <c r="B6698" s="624"/>
      <c r="C6698" s="181"/>
      <c r="D6698" s="181"/>
      <c r="E6698" s="181"/>
      <c r="F6698" s="181"/>
      <c r="G6698" s="181"/>
      <c r="H6698" s="181"/>
      <c r="I6698" s="181"/>
      <c r="J6698" s="181"/>
      <c r="K6698" s="625"/>
      <c r="L6698" s="181"/>
    </row>
    <row r="6699" spans="2:12" x14ac:dyDescent="0.25">
      <c r="B6699" s="624"/>
      <c r="C6699" s="181"/>
      <c r="D6699" s="181"/>
      <c r="E6699" s="181"/>
      <c r="F6699" s="181"/>
      <c r="G6699" s="181"/>
      <c r="H6699" s="181"/>
      <c r="I6699" s="181"/>
      <c r="J6699" s="181"/>
      <c r="K6699" s="625"/>
      <c r="L6699" s="181"/>
    </row>
    <row r="6700" spans="2:12" x14ac:dyDescent="0.25">
      <c r="B6700" s="624"/>
      <c r="C6700" s="181"/>
      <c r="D6700" s="181"/>
      <c r="E6700" s="181"/>
      <c r="F6700" s="181"/>
      <c r="G6700" s="181"/>
      <c r="H6700" s="181"/>
      <c r="I6700" s="181"/>
      <c r="J6700" s="181"/>
      <c r="K6700" s="625"/>
      <c r="L6700" s="181"/>
    </row>
    <row r="6701" spans="2:12" x14ac:dyDescent="0.25">
      <c r="B6701" s="624"/>
      <c r="C6701" s="181"/>
      <c r="D6701" s="181"/>
      <c r="E6701" s="181"/>
      <c r="F6701" s="181"/>
      <c r="G6701" s="181"/>
      <c r="H6701" s="181"/>
      <c r="I6701" s="181"/>
      <c r="J6701" s="181"/>
      <c r="K6701" s="625"/>
      <c r="L6701" s="181"/>
    </row>
    <row r="6702" spans="2:12" x14ac:dyDescent="0.25">
      <c r="B6702" s="624"/>
      <c r="C6702" s="181"/>
      <c r="D6702" s="181"/>
      <c r="E6702" s="181"/>
      <c r="F6702" s="181"/>
      <c r="G6702" s="181"/>
      <c r="H6702" s="181"/>
      <c r="I6702" s="181"/>
      <c r="J6702" s="181"/>
      <c r="K6702" s="625"/>
      <c r="L6702" s="181"/>
    </row>
    <row r="6703" spans="2:12" x14ac:dyDescent="0.25">
      <c r="B6703" s="624"/>
      <c r="C6703" s="181"/>
      <c r="D6703" s="181"/>
      <c r="E6703" s="181"/>
      <c r="F6703" s="181"/>
      <c r="G6703" s="181"/>
      <c r="H6703" s="181"/>
      <c r="I6703" s="181"/>
      <c r="J6703" s="181"/>
      <c r="K6703" s="625"/>
      <c r="L6703" s="181"/>
    </row>
    <row r="6704" spans="2:12" x14ac:dyDescent="0.25">
      <c r="B6704" s="624"/>
      <c r="C6704" s="181"/>
      <c r="D6704" s="181"/>
      <c r="E6704" s="181"/>
      <c r="F6704" s="181"/>
      <c r="G6704" s="181"/>
      <c r="H6704" s="181"/>
      <c r="I6704" s="181"/>
      <c r="J6704" s="181"/>
      <c r="K6704" s="625"/>
      <c r="L6704" s="181"/>
    </row>
    <row r="6705" spans="2:12" x14ac:dyDescent="0.25">
      <c r="B6705" s="624"/>
      <c r="C6705" s="181"/>
      <c r="D6705" s="181"/>
      <c r="E6705" s="181"/>
      <c r="F6705" s="181"/>
      <c r="G6705" s="181"/>
      <c r="H6705" s="181"/>
      <c r="I6705" s="181"/>
      <c r="J6705" s="181"/>
      <c r="K6705" s="625"/>
      <c r="L6705" s="181"/>
    </row>
    <row r="6706" spans="2:12" x14ac:dyDescent="0.25">
      <c r="B6706" s="624"/>
      <c r="C6706" s="181"/>
      <c r="D6706" s="181"/>
      <c r="E6706" s="181"/>
      <c r="F6706" s="181"/>
      <c r="G6706" s="181"/>
      <c r="H6706" s="181"/>
      <c r="I6706" s="181"/>
      <c r="J6706" s="181"/>
      <c r="K6706" s="625"/>
      <c r="L6706" s="181"/>
    </row>
    <row r="6707" spans="2:12" x14ac:dyDescent="0.25">
      <c r="B6707" s="624"/>
      <c r="C6707" s="181"/>
      <c r="D6707" s="181"/>
      <c r="E6707" s="181"/>
      <c r="F6707" s="181"/>
      <c r="G6707" s="181"/>
      <c r="H6707" s="181"/>
      <c r="I6707" s="181"/>
      <c r="J6707" s="181"/>
      <c r="K6707" s="625"/>
      <c r="L6707" s="181"/>
    </row>
    <row r="6708" spans="2:12" x14ac:dyDescent="0.25">
      <c r="B6708" s="624"/>
      <c r="C6708" s="181"/>
      <c r="D6708" s="181"/>
      <c r="E6708" s="181"/>
      <c r="F6708" s="181"/>
      <c r="G6708" s="181"/>
      <c r="H6708" s="181"/>
      <c r="I6708" s="181"/>
      <c r="J6708" s="181"/>
      <c r="K6708" s="625"/>
      <c r="L6708" s="181"/>
    </row>
    <row r="6709" spans="2:12" x14ac:dyDescent="0.25">
      <c r="B6709" s="624"/>
      <c r="C6709" s="181"/>
      <c r="D6709" s="181"/>
      <c r="E6709" s="181"/>
      <c r="F6709" s="181"/>
      <c r="G6709" s="181"/>
      <c r="H6709" s="181"/>
      <c r="I6709" s="181"/>
      <c r="J6709" s="181"/>
      <c r="K6709" s="625"/>
      <c r="L6709" s="181"/>
    </row>
    <row r="6710" spans="2:12" x14ac:dyDescent="0.25">
      <c r="B6710" s="624"/>
      <c r="C6710" s="181"/>
      <c r="D6710" s="181"/>
      <c r="E6710" s="181"/>
      <c r="F6710" s="181"/>
      <c r="G6710" s="181"/>
      <c r="H6710" s="181"/>
      <c r="I6710" s="181"/>
      <c r="J6710" s="181"/>
      <c r="K6710" s="625"/>
      <c r="L6710" s="181"/>
    </row>
    <row r="6711" spans="2:12" x14ac:dyDescent="0.25">
      <c r="B6711" s="624"/>
      <c r="C6711" s="181"/>
      <c r="D6711" s="181"/>
      <c r="E6711" s="181"/>
      <c r="F6711" s="181"/>
      <c r="G6711" s="181"/>
      <c r="H6711" s="181"/>
      <c r="I6711" s="181"/>
      <c r="J6711" s="181"/>
      <c r="K6711" s="625"/>
      <c r="L6711" s="181"/>
    </row>
    <row r="6712" spans="2:12" x14ac:dyDescent="0.25">
      <c r="B6712" s="624"/>
      <c r="C6712" s="181"/>
      <c r="D6712" s="181"/>
      <c r="E6712" s="181"/>
      <c r="F6712" s="181"/>
      <c r="G6712" s="181"/>
      <c r="H6712" s="181"/>
      <c r="I6712" s="181"/>
      <c r="J6712" s="181"/>
      <c r="K6712" s="625"/>
      <c r="L6712" s="181"/>
    </row>
    <row r="6713" spans="2:12" x14ac:dyDescent="0.25">
      <c r="B6713" s="624"/>
      <c r="C6713" s="181"/>
      <c r="D6713" s="181"/>
      <c r="E6713" s="181"/>
      <c r="F6713" s="181"/>
      <c r="G6713" s="181"/>
      <c r="H6713" s="181"/>
      <c r="I6713" s="181"/>
      <c r="J6713" s="181"/>
      <c r="K6713" s="625"/>
      <c r="L6713" s="181"/>
    </row>
    <row r="6714" spans="2:12" x14ac:dyDescent="0.25">
      <c r="B6714" s="624"/>
      <c r="C6714" s="181"/>
      <c r="D6714" s="181"/>
      <c r="E6714" s="181"/>
      <c r="F6714" s="181"/>
      <c r="G6714" s="181"/>
      <c r="H6714" s="181"/>
      <c r="I6714" s="181"/>
      <c r="J6714" s="181"/>
      <c r="K6714" s="625"/>
      <c r="L6714" s="181"/>
    </row>
    <row r="6715" spans="2:12" x14ac:dyDescent="0.25">
      <c r="B6715" s="624"/>
      <c r="C6715" s="181"/>
      <c r="D6715" s="181"/>
      <c r="E6715" s="181"/>
      <c r="F6715" s="181"/>
      <c r="G6715" s="181"/>
      <c r="H6715" s="181"/>
      <c r="I6715" s="181"/>
      <c r="J6715" s="181"/>
      <c r="K6715" s="625"/>
      <c r="L6715" s="181"/>
    </row>
    <row r="6716" spans="2:12" x14ac:dyDescent="0.25">
      <c r="B6716" s="624"/>
      <c r="C6716" s="181"/>
      <c r="D6716" s="181"/>
      <c r="E6716" s="181"/>
      <c r="F6716" s="181"/>
      <c r="G6716" s="181"/>
      <c r="H6716" s="181"/>
      <c r="I6716" s="181"/>
      <c r="J6716" s="181"/>
      <c r="K6716" s="625"/>
      <c r="L6716" s="181"/>
    </row>
    <row r="6717" spans="2:12" x14ac:dyDescent="0.25">
      <c r="B6717" s="624"/>
      <c r="C6717" s="181"/>
      <c r="D6717" s="181"/>
      <c r="E6717" s="181"/>
      <c r="F6717" s="181"/>
      <c r="G6717" s="181"/>
      <c r="H6717" s="181"/>
      <c r="I6717" s="181"/>
      <c r="J6717" s="181"/>
      <c r="K6717" s="625"/>
      <c r="L6717" s="181"/>
    </row>
    <row r="6718" spans="2:12" x14ac:dyDescent="0.25">
      <c r="B6718" s="624"/>
      <c r="C6718" s="181"/>
      <c r="D6718" s="181"/>
      <c r="E6718" s="181"/>
      <c r="F6718" s="181"/>
      <c r="G6718" s="181"/>
      <c r="H6718" s="181"/>
      <c r="I6718" s="181"/>
      <c r="J6718" s="181"/>
      <c r="K6718" s="625"/>
      <c r="L6718" s="181"/>
    </row>
    <row r="6719" spans="2:12" x14ac:dyDescent="0.25">
      <c r="B6719" s="624"/>
      <c r="C6719" s="181"/>
      <c r="D6719" s="181"/>
      <c r="E6719" s="181"/>
      <c r="F6719" s="181"/>
      <c r="G6719" s="181"/>
      <c r="H6719" s="181"/>
      <c r="I6719" s="181"/>
      <c r="J6719" s="181"/>
      <c r="K6719" s="625"/>
      <c r="L6719" s="181"/>
    </row>
    <row r="6720" spans="2:12" x14ac:dyDescent="0.25">
      <c r="B6720" s="624"/>
      <c r="C6720" s="181"/>
      <c r="D6720" s="181"/>
      <c r="E6720" s="181"/>
      <c r="F6720" s="181"/>
      <c r="G6720" s="181"/>
      <c r="H6720" s="181"/>
      <c r="I6720" s="181"/>
      <c r="J6720" s="181"/>
      <c r="K6720" s="625"/>
      <c r="L6720" s="181"/>
    </row>
    <row r="6721" spans="2:12" x14ac:dyDescent="0.25">
      <c r="B6721" s="624"/>
      <c r="C6721" s="181"/>
      <c r="D6721" s="181"/>
      <c r="E6721" s="181"/>
      <c r="F6721" s="181"/>
      <c r="G6721" s="181"/>
      <c r="H6721" s="181"/>
      <c r="I6721" s="181"/>
      <c r="J6721" s="181"/>
      <c r="K6721" s="625"/>
      <c r="L6721" s="181"/>
    </row>
    <row r="6722" spans="2:12" x14ac:dyDescent="0.25">
      <c r="B6722" s="624"/>
      <c r="C6722" s="181"/>
      <c r="D6722" s="181"/>
      <c r="E6722" s="181"/>
      <c r="F6722" s="181"/>
      <c r="G6722" s="181"/>
      <c r="H6722" s="181"/>
      <c r="I6722" s="181"/>
      <c r="J6722" s="181"/>
      <c r="K6722" s="625"/>
      <c r="L6722" s="181"/>
    </row>
    <row r="6723" spans="2:12" x14ac:dyDescent="0.25">
      <c r="B6723" s="624"/>
      <c r="C6723" s="181"/>
      <c r="D6723" s="181"/>
      <c r="E6723" s="181"/>
      <c r="F6723" s="181"/>
      <c r="G6723" s="181"/>
      <c r="H6723" s="181"/>
      <c r="I6723" s="181"/>
      <c r="J6723" s="181"/>
      <c r="K6723" s="625"/>
      <c r="L6723" s="181"/>
    </row>
    <row r="6724" spans="2:12" x14ac:dyDescent="0.25">
      <c r="B6724" s="624"/>
      <c r="C6724" s="181"/>
      <c r="D6724" s="181"/>
      <c r="E6724" s="181"/>
      <c r="F6724" s="181"/>
      <c r="G6724" s="181"/>
      <c r="H6724" s="181"/>
      <c r="I6724" s="181"/>
      <c r="J6724" s="181"/>
      <c r="K6724" s="625"/>
      <c r="L6724" s="181"/>
    </row>
    <row r="6725" spans="2:12" x14ac:dyDescent="0.25">
      <c r="B6725" s="624"/>
      <c r="C6725" s="181"/>
      <c r="D6725" s="181"/>
      <c r="E6725" s="181"/>
      <c r="F6725" s="181"/>
      <c r="G6725" s="181"/>
      <c r="H6725" s="181"/>
      <c r="I6725" s="181"/>
      <c r="J6725" s="181"/>
      <c r="K6725" s="625"/>
      <c r="L6725" s="181"/>
    </row>
    <row r="6726" spans="2:12" x14ac:dyDescent="0.25">
      <c r="B6726" s="624"/>
      <c r="C6726" s="181"/>
      <c r="D6726" s="181"/>
      <c r="E6726" s="181"/>
      <c r="F6726" s="181"/>
      <c r="G6726" s="181"/>
      <c r="H6726" s="181"/>
      <c r="I6726" s="181"/>
      <c r="J6726" s="181"/>
      <c r="K6726" s="625"/>
      <c r="L6726" s="181"/>
    </row>
    <row r="6727" spans="2:12" x14ac:dyDescent="0.25">
      <c r="B6727" s="624"/>
      <c r="C6727" s="181"/>
      <c r="D6727" s="181"/>
      <c r="E6727" s="181"/>
      <c r="F6727" s="181"/>
      <c r="G6727" s="181"/>
      <c r="H6727" s="181"/>
      <c r="I6727" s="181"/>
      <c r="J6727" s="181"/>
      <c r="K6727" s="625"/>
      <c r="L6727" s="181"/>
    </row>
    <row r="6728" spans="2:12" x14ac:dyDescent="0.25">
      <c r="B6728" s="624"/>
      <c r="C6728" s="181"/>
      <c r="D6728" s="181"/>
      <c r="E6728" s="181"/>
      <c r="F6728" s="181"/>
      <c r="G6728" s="181"/>
      <c r="H6728" s="181"/>
      <c r="I6728" s="181"/>
      <c r="J6728" s="181"/>
      <c r="K6728" s="625"/>
      <c r="L6728" s="181"/>
    </row>
    <row r="6729" spans="2:12" x14ac:dyDescent="0.25">
      <c r="B6729" s="624"/>
      <c r="C6729" s="181"/>
      <c r="D6729" s="181"/>
      <c r="E6729" s="181"/>
      <c r="F6729" s="181"/>
      <c r="G6729" s="181"/>
      <c r="H6729" s="181"/>
      <c r="I6729" s="181"/>
      <c r="J6729" s="181"/>
      <c r="K6729" s="625"/>
      <c r="L6729" s="181"/>
    </row>
    <row r="6730" spans="2:12" x14ac:dyDescent="0.25">
      <c r="B6730" s="624"/>
      <c r="C6730" s="181"/>
      <c r="D6730" s="181"/>
      <c r="E6730" s="181"/>
      <c r="F6730" s="181"/>
      <c r="G6730" s="181"/>
      <c r="H6730" s="181"/>
      <c r="I6730" s="181"/>
      <c r="J6730" s="181"/>
      <c r="K6730" s="625"/>
      <c r="L6730" s="181"/>
    </row>
    <row r="6731" spans="2:12" x14ac:dyDescent="0.25">
      <c r="B6731" s="624"/>
      <c r="C6731" s="181"/>
      <c r="D6731" s="181"/>
      <c r="E6731" s="181"/>
      <c r="F6731" s="181"/>
      <c r="G6731" s="181"/>
      <c r="H6731" s="181"/>
      <c r="I6731" s="181"/>
      <c r="J6731" s="181"/>
      <c r="K6731" s="625"/>
      <c r="L6731" s="181"/>
    </row>
    <row r="6732" spans="2:12" x14ac:dyDescent="0.25">
      <c r="B6732" s="624"/>
      <c r="C6732" s="181"/>
      <c r="D6732" s="181"/>
      <c r="E6732" s="181"/>
      <c r="F6732" s="181"/>
      <c r="G6732" s="181"/>
      <c r="H6732" s="181"/>
      <c r="I6732" s="181"/>
      <c r="J6732" s="181"/>
      <c r="K6732" s="625"/>
      <c r="L6732" s="181"/>
    </row>
    <row r="6733" spans="2:12" x14ac:dyDescent="0.25">
      <c r="B6733" s="624"/>
      <c r="C6733" s="181"/>
      <c r="D6733" s="181"/>
      <c r="E6733" s="181"/>
      <c r="F6733" s="181"/>
      <c r="G6733" s="181"/>
      <c r="H6733" s="181"/>
      <c r="I6733" s="181"/>
      <c r="J6733" s="181"/>
      <c r="K6733" s="625"/>
      <c r="L6733" s="181"/>
    </row>
    <row r="6734" spans="2:12" x14ac:dyDescent="0.25">
      <c r="B6734" s="624"/>
      <c r="C6734" s="181"/>
      <c r="D6734" s="181"/>
      <c r="E6734" s="181"/>
      <c r="F6734" s="181"/>
      <c r="G6734" s="181"/>
      <c r="H6734" s="181"/>
      <c r="I6734" s="181"/>
      <c r="J6734" s="181"/>
      <c r="K6734" s="625"/>
      <c r="L6734" s="181"/>
    </row>
    <row r="6735" spans="2:12" x14ac:dyDescent="0.25">
      <c r="B6735" s="624"/>
      <c r="C6735" s="181"/>
      <c r="D6735" s="181"/>
      <c r="E6735" s="181"/>
      <c r="F6735" s="181"/>
      <c r="G6735" s="181"/>
      <c r="H6735" s="181"/>
      <c r="I6735" s="181"/>
      <c r="J6735" s="181"/>
      <c r="K6735" s="625"/>
      <c r="L6735" s="181"/>
    </row>
    <row r="6736" spans="2:12" x14ac:dyDescent="0.25">
      <c r="B6736" s="624"/>
      <c r="C6736" s="181"/>
      <c r="D6736" s="181"/>
      <c r="E6736" s="181"/>
      <c r="F6736" s="181"/>
      <c r="G6736" s="181"/>
      <c r="H6736" s="181"/>
      <c r="I6736" s="181"/>
      <c r="J6736" s="181"/>
      <c r="K6736" s="625"/>
      <c r="L6736" s="181"/>
    </row>
    <row r="6737" spans="2:12" x14ac:dyDescent="0.25">
      <c r="B6737" s="624"/>
      <c r="C6737" s="181"/>
      <c r="D6737" s="181"/>
      <c r="E6737" s="181"/>
      <c r="F6737" s="181"/>
      <c r="G6737" s="181"/>
      <c r="H6737" s="181"/>
      <c r="I6737" s="181"/>
      <c r="J6737" s="181"/>
      <c r="K6737" s="625"/>
      <c r="L6737" s="181"/>
    </row>
    <row r="6738" spans="2:12" x14ac:dyDescent="0.25">
      <c r="B6738" s="624"/>
      <c r="C6738" s="181"/>
      <c r="D6738" s="181"/>
      <c r="E6738" s="181"/>
      <c r="F6738" s="181"/>
      <c r="G6738" s="181"/>
      <c r="H6738" s="181"/>
      <c r="I6738" s="181"/>
      <c r="J6738" s="181"/>
      <c r="K6738" s="625"/>
      <c r="L6738" s="181"/>
    </row>
    <row r="6739" spans="2:12" x14ac:dyDescent="0.25">
      <c r="B6739" s="624"/>
      <c r="C6739" s="181"/>
      <c r="D6739" s="181"/>
      <c r="E6739" s="181"/>
      <c r="F6739" s="181"/>
      <c r="G6739" s="181"/>
      <c r="H6739" s="181"/>
      <c r="I6739" s="181"/>
      <c r="J6739" s="181"/>
      <c r="K6739" s="625"/>
      <c r="L6739" s="181"/>
    </row>
    <row r="6740" spans="2:12" x14ac:dyDescent="0.25">
      <c r="B6740" s="624"/>
      <c r="C6740" s="181"/>
      <c r="D6740" s="181"/>
      <c r="E6740" s="181"/>
      <c r="F6740" s="181"/>
      <c r="G6740" s="181"/>
      <c r="H6740" s="181"/>
      <c r="I6740" s="181"/>
      <c r="J6740" s="181"/>
      <c r="K6740" s="625"/>
      <c r="L6740" s="181"/>
    </row>
    <row r="6741" spans="2:12" x14ac:dyDescent="0.25">
      <c r="B6741" s="624"/>
      <c r="C6741" s="181"/>
      <c r="D6741" s="181"/>
      <c r="E6741" s="181"/>
      <c r="F6741" s="181"/>
      <c r="G6741" s="181"/>
      <c r="H6741" s="181"/>
      <c r="I6741" s="181"/>
      <c r="J6741" s="181"/>
      <c r="K6741" s="625"/>
      <c r="L6741" s="181"/>
    </row>
    <row r="6742" spans="2:12" x14ac:dyDescent="0.25">
      <c r="B6742" s="624"/>
      <c r="C6742" s="181"/>
      <c r="D6742" s="181"/>
      <c r="E6742" s="181"/>
      <c r="F6742" s="181"/>
      <c r="G6742" s="181"/>
      <c r="H6742" s="181"/>
      <c r="I6742" s="181"/>
      <c r="J6742" s="181"/>
      <c r="K6742" s="625"/>
      <c r="L6742" s="181"/>
    </row>
    <row r="6743" spans="2:12" x14ac:dyDescent="0.25">
      <c r="B6743" s="624"/>
      <c r="C6743" s="181"/>
      <c r="D6743" s="181"/>
      <c r="E6743" s="181"/>
      <c r="F6743" s="181"/>
      <c r="G6743" s="181"/>
      <c r="H6743" s="181"/>
      <c r="I6743" s="181"/>
      <c r="J6743" s="181"/>
      <c r="K6743" s="625"/>
      <c r="L6743" s="181"/>
    </row>
    <row r="6744" spans="2:12" x14ac:dyDescent="0.25">
      <c r="B6744" s="624"/>
      <c r="C6744" s="181"/>
      <c r="D6744" s="181"/>
      <c r="E6744" s="181"/>
      <c r="F6744" s="181"/>
      <c r="G6744" s="181"/>
      <c r="H6744" s="181"/>
      <c r="I6744" s="181"/>
      <c r="J6744" s="181"/>
      <c r="K6744" s="625"/>
      <c r="L6744" s="181"/>
    </row>
    <row r="6745" spans="2:12" x14ac:dyDescent="0.25">
      <c r="B6745" s="624"/>
      <c r="C6745" s="181"/>
      <c r="D6745" s="181"/>
      <c r="E6745" s="181"/>
      <c r="F6745" s="181"/>
      <c r="G6745" s="181"/>
      <c r="H6745" s="181"/>
      <c r="I6745" s="181"/>
      <c r="J6745" s="181"/>
      <c r="K6745" s="625"/>
      <c r="L6745" s="181"/>
    </row>
    <row r="6746" spans="2:12" x14ac:dyDescent="0.25">
      <c r="B6746" s="624"/>
      <c r="C6746" s="181"/>
      <c r="D6746" s="181"/>
      <c r="E6746" s="181"/>
      <c r="F6746" s="181"/>
      <c r="G6746" s="181"/>
      <c r="H6746" s="181"/>
      <c r="I6746" s="181"/>
      <c r="J6746" s="181"/>
      <c r="K6746" s="625"/>
      <c r="L6746" s="181"/>
    </row>
    <row r="6747" spans="2:12" x14ac:dyDescent="0.25">
      <c r="B6747" s="624"/>
      <c r="C6747" s="181"/>
      <c r="D6747" s="181"/>
      <c r="E6747" s="181"/>
      <c r="F6747" s="181"/>
      <c r="G6747" s="181"/>
      <c r="H6747" s="181"/>
      <c r="I6747" s="181"/>
      <c r="J6747" s="181"/>
      <c r="K6747" s="625"/>
      <c r="L6747" s="181"/>
    </row>
    <row r="6748" spans="2:12" x14ac:dyDescent="0.25">
      <c r="B6748" s="624"/>
      <c r="C6748" s="181"/>
      <c r="D6748" s="181"/>
      <c r="E6748" s="181"/>
      <c r="F6748" s="181"/>
      <c r="G6748" s="181"/>
      <c r="H6748" s="181"/>
      <c r="I6748" s="181"/>
      <c r="J6748" s="181"/>
      <c r="K6748" s="625"/>
      <c r="L6748" s="181"/>
    </row>
    <row r="6749" spans="2:12" x14ac:dyDescent="0.25">
      <c r="B6749" s="624"/>
      <c r="C6749" s="181"/>
      <c r="D6749" s="181"/>
      <c r="E6749" s="181"/>
      <c r="F6749" s="181"/>
      <c r="G6749" s="181"/>
      <c r="H6749" s="181"/>
      <c r="I6749" s="181"/>
      <c r="J6749" s="181"/>
      <c r="K6749" s="625"/>
      <c r="L6749" s="181"/>
    </row>
    <row r="6750" spans="2:12" x14ac:dyDescent="0.25">
      <c r="B6750" s="624"/>
      <c r="C6750" s="181"/>
      <c r="D6750" s="181"/>
      <c r="E6750" s="181"/>
      <c r="F6750" s="181"/>
      <c r="G6750" s="181"/>
      <c r="H6750" s="181"/>
      <c r="I6750" s="181"/>
      <c r="J6750" s="181"/>
      <c r="K6750" s="625"/>
      <c r="L6750" s="181"/>
    </row>
    <row r="6751" spans="2:12" x14ac:dyDescent="0.25">
      <c r="B6751" s="624"/>
      <c r="C6751" s="181"/>
      <c r="D6751" s="181"/>
      <c r="E6751" s="181"/>
      <c r="F6751" s="181"/>
      <c r="G6751" s="181"/>
      <c r="H6751" s="181"/>
      <c r="I6751" s="181"/>
      <c r="J6751" s="181"/>
      <c r="K6751" s="625"/>
      <c r="L6751" s="181"/>
    </row>
    <row r="6752" spans="2:12" x14ac:dyDescent="0.25">
      <c r="B6752" s="624"/>
      <c r="C6752" s="181"/>
      <c r="D6752" s="181"/>
      <c r="E6752" s="181"/>
      <c r="F6752" s="181"/>
      <c r="G6752" s="181"/>
      <c r="H6752" s="181"/>
      <c r="I6752" s="181"/>
      <c r="J6752" s="181"/>
      <c r="K6752" s="625"/>
      <c r="L6752" s="181"/>
    </row>
    <row r="6753" spans="2:12" x14ac:dyDescent="0.25">
      <c r="B6753" s="624"/>
      <c r="C6753" s="181"/>
      <c r="D6753" s="181"/>
      <c r="E6753" s="181"/>
      <c r="F6753" s="181"/>
      <c r="G6753" s="181"/>
      <c r="H6753" s="181"/>
      <c r="I6753" s="181"/>
      <c r="J6753" s="181"/>
      <c r="K6753" s="625"/>
      <c r="L6753" s="181"/>
    </row>
    <row r="6754" spans="2:12" x14ac:dyDescent="0.25">
      <c r="B6754" s="624"/>
      <c r="C6754" s="181"/>
      <c r="D6754" s="181"/>
      <c r="E6754" s="181"/>
      <c r="F6754" s="181"/>
      <c r="G6754" s="181"/>
      <c r="H6754" s="181"/>
      <c r="I6754" s="181"/>
      <c r="J6754" s="181"/>
      <c r="K6754" s="625"/>
      <c r="L6754" s="181"/>
    </row>
    <row r="6755" spans="2:12" x14ac:dyDescent="0.25">
      <c r="B6755" s="624"/>
      <c r="C6755" s="181"/>
      <c r="D6755" s="181"/>
      <c r="E6755" s="181"/>
      <c r="F6755" s="181"/>
      <c r="G6755" s="181"/>
      <c r="H6755" s="181"/>
      <c r="I6755" s="181"/>
      <c r="J6755" s="181"/>
      <c r="K6755" s="625"/>
      <c r="L6755" s="181"/>
    </row>
    <row r="6756" spans="2:12" x14ac:dyDescent="0.25">
      <c r="B6756" s="624"/>
      <c r="C6756" s="181"/>
      <c r="D6756" s="181"/>
      <c r="E6756" s="181"/>
      <c r="F6756" s="181"/>
      <c r="G6756" s="181"/>
      <c r="H6756" s="181"/>
      <c r="I6756" s="181"/>
      <c r="J6756" s="181"/>
      <c r="K6756" s="625"/>
      <c r="L6756" s="181"/>
    </row>
    <row r="6757" spans="2:12" x14ac:dyDescent="0.25">
      <c r="B6757" s="624"/>
      <c r="C6757" s="181"/>
      <c r="D6757" s="181"/>
      <c r="E6757" s="181"/>
      <c r="F6757" s="181"/>
      <c r="G6757" s="181"/>
      <c r="H6757" s="181"/>
      <c r="I6757" s="181"/>
      <c r="J6757" s="181"/>
      <c r="K6757" s="625"/>
      <c r="L6757" s="181"/>
    </row>
    <row r="6758" spans="2:12" x14ac:dyDescent="0.25">
      <c r="B6758" s="624"/>
      <c r="C6758" s="181"/>
      <c r="D6758" s="181"/>
      <c r="E6758" s="181"/>
      <c r="F6758" s="181"/>
      <c r="G6758" s="181"/>
      <c r="H6758" s="181"/>
      <c r="I6758" s="181"/>
      <c r="J6758" s="181"/>
      <c r="K6758" s="625"/>
      <c r="L6758" s="181"/>
    </row>
    <row r="6759" spans="2:12" x14ac:dyDescent="0.25">
      <c r="B6759" s="624"/>
      <c r="C6759" s="181"/>
      <c r="D6759" s="181"/>
      <c r="E6759" s="181"/>
      <c r="F6759" s="181"/>
      <c r="G6759" s="181"/>
      <c r="H6759" s="181"/>
      <c r="I6759" s="181"/>
      <c r="J6759" s="181"/>
      <c r="K6759" s="625"/>
      <c r="L6759" s="181"/>
    </row>
    <row r="6760" spans="2:12" x14ac:dyDescent="0.25">
      <c r="B6760" s="624"/>
      <c r="C6760" s="181"/>
      <c r="D6760" s="181"/>
      <c r="E6760" s="181"/>
      <c r="F6760" s="181"/>
      <c r="G6760" s="181"/>
      <c r="H6760" s="181"/>
      <c r="I6760" s="181"/>
      <c r="J6760" s="181"/>
      <c r="K6760" s="625"/>
      <c r="L6760" s="181"/>
    </row>
    <row r="6761" spans="2:12" x14ac:dyDescent="0.25">
      <c r="B6761" s="624"/>
      <c r="C6761" s="181"/>
      <c r="D6761" s="181"/>
      <c r="E6761" s="181"/>
      <c r="F6761" s="181"/>
      <c r="G6761" s="181"/>
      <c r="H6761" s="181"/>
      <c r="I6761" s="181"/>
      <c r="J6761" s="181"/>
      <c r="K6761" s="625"/>
      <c r="L6761" s="181"/>
    </row>
    <row r="6762" spans="2:12" x14ac:dyDescent="0.25">
      <c r="B6762" s="624"/>
      <c r="C6762" s="181"/>
      <c r="D6762" s="181"/>
      <c r="E6762" s="181"/>
      <c r="F6762" s="181"/>
      <c r="G6762" s="181"/>
      <c r="H6762" s="181"/>
      <c r="I6762" s="181"/>
      <c r="J6762" s="181"/>
      <c r="K6762" s="625"/>
      <c r="L6762" s="181"/>
    </row>
    <row r="6763" spans="2:12" x14ac:dyDescent="0.25">
      <c r="B6763" s="624"/>
      <c r="C6763" s="181"/>
      <c r="D6763" s="181"/>
      <c r="E6763" s="181"/>
      <c r="F6763" s="181"/>
      <c r="G6763" s="181"/>
      <c r="H6763" s="181"/>
      <c r="I6763" s="181"/>
      <c r="J6763" s="181"/>
      <c r="K6763" s="625"/>
      <c r="L6763" s="181"/>
    </row>
    <row r="6764" spans="2:12" x14ac:dyDescent="0.25">
      <c r="B6764" s="624"/>
      <c r="C6764" s="181"/>
      <c r="D6764" s="181"/>
      <c r="E6764" s="181"/>
      <c r="F6764" s="181"/>
      <c r="G6764" s="181"/>
      <c r="H6764" s="181"/>
      <c r="I6764" s="181"/>
      <c r="J6764" s="181"/>
      <c r="K6764" s="625"/>
      <c r="L6764" s="181"/>
    </row>
    <row r="6765" spans="2:12" x14ac:dyDescent="0.25">
      <c r="B6765" s="624"/>
      <c r="C6765" s="181"/>
      <c r="D6765" s="181"/>
      <c r="E6765" s="181"/>
      <c r="F6765" s="181"/>
      <c r="G6765" s="181"/>
      <c r="H6765" s="181"/>
      <c r="I6765" s="181"/>
      <c r="J6765" s="181"/>
      <c r="K6765" s="625"/>
      <c r="L6765" s="181"/>
    </row>
    <row r="6766" spans="2:12" x14ac:dyDescent="0.25">
      <c r="B6766" s="624"/>
      <c r="C6766" s="181"/>
      <c r="D6766" s="181"/>
      <c r="E6766" s="181"/>
      <c r="F6766" s="181"/>
      <c r="G6766" s="181"/>
      <c r="H6766" s="181"/>
      <c r="I6766" s="181"/>
      <c r="J6766" s="181"/>
      <c r="K6766" s="625"/>
      <c r="L6766" s="181"/>
    </row>
    <row r="6767" spans="2:12" x14ac:dyDescent="0.25">
      <c r="B6767" s="624"/>
      <c r="C6767" s="181"/>
      <c r="D6767" s="181"/>
      <c r="E6767" s="181"/>
      <c r="F6767" s="181"/>
      <c r="G6767" s="181"/>
      <c r="H6767" s="181"/>
      <c r="I6767" s="181"/>
      <c r="J6767" s="181"/>
      <c r="K6767" s="625"/>
      <c r="L6767" s="181"/>
    </row>
    <row r="6768" spans="2:12" x14ac:dyDescent="0.25">
      <c r="B6768" s="624"/>
      <c r="C6768" s="181"/>
      <c r="D6768" s="181"/>
      <c r="E6768" s="181"/>
      <c r="F6768" s="181"/>
      <c r="G6768" s="181"/>
      <c r="H6768" s="181"/>
      <c r="I6768" s="181"/>
      <c r="J6768" s="181"/>
      <c r="K6768" s="625"/>
      <c r="L6768" s="181"/>
    </row>
    <row r="6769" spans="2:12" x14ac:dyDescent="0.25">
      <c r="B6769" s="624"/>
      <c r="C6769" s="181"/>
      <c r="D6769" s="181"/>
      <c r="E6769" s="181"/>
      <c r="F6769" s="181"/>
      <c r="G6769" s="181"/>
      <c r="H6769" s="181"/>
      <c r="I6769" s="181"/>
      <c r="J6769" s="181"/>
      <c r="K6769" s="625"/>
      <c r="L6769" s="181"/>
    </row>
    <row r="6770" spans="2:12" x14ac:dyDescent="0.25">
      <c r="B6770" s="624"/>
      <c r="C6770" s="181"/>
      <c r="D6770" s="181"/>
      <c r="E6770" s="181"/>
      <c r="F6770" s="181"/>
      <c r="G6770" s="181"/>
      <c r="H6770" s="181"/>
      <c r="I6770" s="181"/>
      <c r="J6770" s="181"/>
      <c r="K6770" s="625"/>
      <c r="L6770" s="181"/>
    </row>
    <row r="6771" spans="2:12" x14ac:dyDescent="0.25">
      <c r="B6771" s="624"/>
      <c r="C6771" s="181"/>
      <c r="D6771" s="181"/>
      <c r="E6771" s="181"/>
      <c r="F6771" s="181"/>
      <c r="G6771" s="181"/>
      <c r="H6771" s="181"/>
      <c r="I6771" s="181"/>
      <c r="J6771" s="181"/>
      <c r="K6771" s="625"/>
      <c r="L6771" s="181"/>
    </row>
    <row r="6772" spans="2:12" x14ac:dyDescent="0.25">
      <c r="B6772" s="624"/>
      <c r="C6772" s="181"/>
      <c r="D6772" s="181"/>
      <c r="E6772" s="181"/>
      <c r="F6772" s="181"/>
      <c r="G6772" s="181"/>
      <c r="H6772" s="181"/>
      <c r="I6772" s="181"/>
      <c r="J6772" s="181"/>
      <c r="K6772" s="625"/>
      <c r="L6772" s="181"/>
    </row>
    <row r="6773" spans="2:12" x14ac:dyDescent="0.25">
      <c r="B6773" s="624"/>
      <c r="C6773" s="181"/>
      <c r="D6773" s="181"/>
      <c r="E6773" s="181"/>
      <c r="F6773" s="181"/>
      <c r="G6773" s="181"/>
      <c r="H6773" s="181"/>
      <c r="I6773" s="181"/>
      <c r="J6773" s="181"/>
      <c r="K6773" s="625"/>
      <c r="L6773" s="181"/>
    </row>
    <row r="6774" spans="2:12" x14ac:dyDescent="0.25">
      <c r="B6774" s="624"/>
      <c r="C6774" s="181"/>
      <c r="D6774" s="181"/>
      <c r="E6774" s="181"/>
      <c r="F6774" s="181"/>
      <c r="G6774" s="181"/>
      <c r="H6774" s="181"/>
      <c r="I6774" s="181"/>
      <c r="J6774" s="181"/>
      <c r="K6774" s="625"/>
      <c r="L6774" s="181"/>
    </row>
    <row r="6775" spans="2:12" x14ac:dyDescent="0.25">
      <c r="B6775" s="624"/>
      <c r="C6775" s="181"/>
      <c r="D6775" s="181"/>
      <c r="E6775" s="181"/>
      <c r="F6775" s="181"/>
      <c r="G6775" s="181"/>
      <c r="H6775" s="181"/>
      <c r="I6775" s="181"/>
      <c r="J6775" s="181"/>
      <c r="K6775" s="625"/>
      <c r="L6775" s="181"/>
    </row>
    <row r="6776" spans="2:12" x14ac:dyDescent="0.25">
      <c r="B6776" s="624"/>
      <c r="C6776" s="181"/>
      <c r="D6776" s="181"/>
      <c r="E6776" s="181"/>
      <c r="F6776" s="181"/>
      <c r="G6776" s="181"/>
      <c r="H6776" s="181"/>
      <c r="I6776" s="181"/>
      <c r="J6776" s="181"/>
      <c r="K6776" s="625"/>
      <c r="L6776" s="181"/>
    </row>
    <row r="6777" spans="2:12" x14ac:dyDescent="0.25">
      <c r="B6777" s="624"/>
      <c r="C6777" s="181"/>
      <c r="D6777" s="181"/>
      <c r="E6777" s="181"/>
      <c r="F6777" s="181"/>
      <c r="G6777" s="181"/>
      <c r="H6777" s="181"/>
      <c r="I6777" s="181"/>
      <c r="J6777" s="181"/>
      <c r="K6777" s="625"/>
      <c r="L6777" s="181"/>
    </row>
    <row r="6778" spans="2:12" x14ac:dyDescent="0.25">
      <c r="B6778" s="624"/>
      <c r="C6778" s="181"/>
      <c r="D6778" s="181"/>
      <c r="E6778" s="181"/>
      <c r="F6778" s="181"/>
      <c r="G6778" s="181"/>
      <c r="H6778" s="181"/>
      <c r="I6778" s="181"/>
      <c r="J6778" s="181"/>
      <c r="K6778" s="625"/>
      <c r="L6778" s="181"/>
    </row>
    <row r="6779" spans="2:12" x14ac:dyDescent="0.25">
      <c r="B6779" s="624"/>
      <c r="C6779" s="181"/>
      <c r="D6779" s="181"/>
      <c r="E6779" s="181"/>
      <c r="F6779" s="181"/>
      <c r="G6779" s="181"/>
      <c r="H6779" s="181"/>
      <c r="I6779" s="181"/>
      <c r="J6779" s="181"/>
      <c r="K6779" s="625"/>
      <c r="L6779" s="181"/>
    </row>
    <row r="6780" spans="2:12" x14ac:dyDescent="0.25">
      <c r="B6780" s="624"/>
      <c r="C6780" s="181"/>
      <c r="D6780" s="181"/>
      <c r="E6780" s="181"/>
      <c r="F6780" s="181"/>
      <c r="G6780" s="181"/>
      <c r="H6780" s="181"/>
      <c r="I6780" s="181"/>
      <c r="J6780" s="181"/>
      <c r="K6780" s="625"/>
      <c r="L6780" s="181"/>
    </row>
    <row r="6781" spans="2:12" x14ac:dyDescent="0.25">
      <c r="B6781" s="624"/>
      <c r="C6781" s="181"/>
      <c r="D6781" s="181"/>
      <c r="E6781" s="181"/>
      <c r="F6781" s="181"/>
      <c r="G6781" s="181"/>
      <c r="H6781" s="181"/>
      <c r="I6781" s="181"/>
      <c r="J6781" s="181"/>
      <c r="K6781" s="625"/>
      <c r="L6781" s="181"/>
    </row>
    <row r="6782" spans="2:12" x14ac:dyDescent="0.25">
      <c r="B6782" s="624"/>
      <c r="C6782" s="181"/>
      <c r="D6782" s="181"/>
      <c r="E6782" s="181"/>
      <c r="F6782" s="181"/>
      <c r="G6782" s="181"/>
      <c r="H6782" s="181"/>
      <c r="I6782" s="181"/>
      <c r="J6782" s="181"/>
      <c r="K6782" s="625"/>
      <c r="L6782" s="181"/>
    </row>
    <row r="6783" spans="2:12" x14ac:dyDescent="0.25">
      <c r="B6783" s="624"/>
      <c r="C6783" s="181"/>
      <c r="D6783" s="181"/>
      <c r="E6783" s="181"/>
      <c r="F6783" s="181"/>
      <c r="G6783" s="181"/>
      <c r="H6783" s="181"/>
      <c r="I6783" s="181"/>
      <c r="J6783" s="181"/>
      <c r="K6783" s="625"/>
      <c r="L6783" s="181"/>
    </row>
    <row r="6784" spans="2:12" x14ac:dyDescent="0.25">
      <c r="B6784" s="624"/>
      <c r="C6784" s="181"/>
      <c r="D6784" s="181"/>
      <c r="E6784" s="181"/>
      <c r="F6784" s="181"/>
      <c r="G6784" s="181"/>
      <c r="H6784" s="181"/>
      <c r="I6784" s="181"/>
      <c r="J6784" s="181"/>
      <c r="K6784" s="625"/>
      <c r="L6784" s="181"/>
    </row>
    <row r="6785" spans="2:12" x14ac:dyDescent="0.25">
      <c r="B6785" s="624"/>
      <c r="C6785" s="181"/>
      <c r="D6785" s="181"/>
      <c r="E6785" s="181"/>
      <c r="F6785" s="181"/>
      <c r="G6785" s="181"/>
      <c r="H6785" s="181"/>
      <c r="I6785" s="181"/>
      <c r="J6785" s="181"/>
      <c r="K6785" s="625"/>
      <c r="L6785" s="181"/>
    </row>
    <row r="6786" spans="2:12" x14ac:dyDescent="0.25">
      <c r="B6786" s="624"/>
      <c r="C6786" s="181"/>
      <c r="D6786" s="181"/>
      <c r="E6786" s="181"/>
      <c r="F6786" s="181"/>
      <c r="G6786" s="181"/>
      <c r="H6786" s="181"/>
      <c r="I6786" s="181"/>
      <c r="J6786" s="181"/>
      <c r="K6786" s="625"/>
      <c r="L6786" s="181"/>
    </row>
    <row r="6787" spans="2:12" x14ac:dyDescent="0.25">
      <c r="B6787" s="624"/>
      <c r="C6787" s="181"/>
      <c r="D6787" s="181"/>
      <c r="E6787" s="181"/>
      <c r="F6787" s="181"/>
      <c r="G6787" s="181"/>
      <c r="H6787" s="181"/>
      <c r="I6787" s="181"/>
      <c r="J6787" s="181"/>
      <c r="K6787" s="625"/>
      <c r="L6787" s="181"/>
    </row>
    <row r="6788" spans="2:12" x14ac:dyDescent="0.25">
      <c r="B6788" s="624"/>
      <c r="C6788" s="181"/>
      <c r="D6788" s="181"/>
      <c r="E6788" s="181"/>
      <c r="F6788" s="181"/>
      <c r="G6788" s="181"/>
      <c r="H6788" s="181"/>
      <c r="I6788" s="181"/>
      <c r="J6788" s="181"/>
      <c r="K6788" s="625"/>
      <c r="L6788" s="181"/>
    </row>
    <row r="6789" spans="2:12" x14ac:dyDescent="0.25">
      <c r="B6789" s="624"/>
      <c r="C6789" s="181"/>
      <c r="D6789" s="181"/>
      <c r="E6789" s="181"/>
      <c r="F6789" s="181"/>
      <c r="G6789" s="181"/>
      <c r="H6789" s="181"/>
      <c r="I6789" s="181"/>
      <c r="J6789" s="181"/>
      <c r="K6789" s="625"/>
      <c r="L6789" s="181"/>
    </row>
    <row r="6790" spans="2:12" x14ac:dyDescent="0.25">
      <c r="B6790" s="624"/>
      <c r="C6790" s="181"/>
      <c r="D6790" s="181"/>
      <c r="E6790" s="181"/>
      <c r="F6790" s="181"/>
      <c r="G6790" s="181"/>
      <c r="H6790" s="181"/>
      <c r="I6790" s="181"/>
      <c r="J6790" s="181"/>
      <c r="K6790" s="625"/>
      <c r="L6790" s="181"/>
    </row>
    <row r="6791" spans="2:12" x14ac:dyDescent="0.25">
      <c r="B6791" s="624"/>
      <c r="C6791" s="181"/>
      <c r="D6791" s="181"/>
      <c r="E6791" s="181"/>
      <c r="F6791" s="181"/>
      <c r="G6791" s="181"/>
      <c r="H6791" s="181"/>
      <c r="I6791" s="181"/>
      <c r="J6791" s="181"/>
      <c r="K6791" s="625"/>
      <c r="L6791" s="181"/>
    </row>
    <row r="6792" spans="2:12" x14ac:dyDescent="0.25">
      <c r="B6792" s="624"/>
      <c r="C6792" s="181"/>
      <c r="D6792" s="181"/>
      <c r="E6792" s="181"/>
      <c r="F6792" s="181"/>
      <c r="G6792" s="181"/>
      <c r="H6792" s="181"/>
      <c r="I6792" s="181"/>
      <c r="J6792" s="181"/>
      <c r="K6792" s="625"/>
      <c r="L6792" s="181"/>
    </row>
    <row r="6793" spans="2:12" x14ac:dyDescent="0.25">
      <c r="B6793" s="624"/>
      <c r="C6793" s="181"/>
      <c r="D6793" s="181"/>
      <c r="E6793" s="181"/>
      <c r="F6793" s="181"/>
      <c r="G6793" s="181"/>
      <c r="H6793" s="181"/>
      <c r="I6793" s="181"/>
      <c r="J6793" s="181"/>
      <c r="K6793" s="625"/>
      <c r="L6793" s="181"/>
    </row>
    <row r="6794" spans="2:12" x14ac:dyDescent="0.25">
      <c r="B6794" s="624"/>
      <c r="C6794" s="181"/>
      <c r="D6794" s="181"/>
      <c r="E6794" s="181"/>
      <c r="F6794" s="181"/>
      <c r="G6794" s="181"/>
      <c r="H6794" s="181"/>
      <c r="I6794" s="181"/>
      <c r="J6794" s="181"/>
      <c r="K6794" s="625"/>
      <c r="L6794" s="181"/>
    </row>
    <row r="6795" spans="2:12" x14ac:dyDescent="0.25">
      <c r="B6795" s="624"/>
      <c r="C6795" s="181"/>
      <c r="D6795" s="181"/>
      <c r="E6795" s="181"/>
      <c r="F6795" s="181"/>
      <c r="G6795" s="181"/>
      <c r="H6795" s="181"/>
      <c r="I6795" s="181"/>
      <c r="J6795" s="181"/>
      <c r="K6795" s="625"/>
      <c r="L6795" s="181"/>
    </row>
    <row r="6796" spans="2:12" x14ac:dyDescent="0.25">
      <c r="B6796" s="624"/>
      <c r="C6796" s="181"/>
      <c r="D6796" s="181"/>
      <c r="E6796" s="181"/>
      <c r="F6796" s="181"/>
      <c r="G6796" s="181"/>
      <c r="H6796" s="181"/>
      <c r="I6796" s="181"/>
      <c r="J6796" s="181"/>
      <c r="K6796" s="625"/>
      <c r="L6796" s="181"/>
    </row>
    <row r="6797" spans="2:12" x14ac:dyDescent="0.25">
      <c r="B6797" s="624"/>
      <c r="C6797" s="181"/>
      <c r="D6797" s="181"/>
      <c r="E6797" s="181"/>
      <c r="F6797" s="181"/>
      <c r="G6797" s="181"/>
      <c r="H6797" s="181"/>
      <c r="I6797" s="181"/>
      <c r="J6797" s="181"/>
      <c r="K6797" s="625"/>
      <c r="L6797" s="181"/>
    </row>
    <row r="6798" spans="2:12" x14ac:dyDescent="0.25">
      <c r="B6798" s="624"/>
      <c r="C6798" s="181"/>
      <c r="D6798" s="181"/>
      <c r="E6798" s="181"/>
      <c r="F6798" s="181"/>
      <c r="G6798" s="181"/>
      <c r="H6798" s="181"/>
      <c r="I6798" s="181"/>
      <c r="J6798" s="181"/>
      <c r="K6798" s="625"/>
      <c r="L6798" s="181"/>
    </row>
    <row r="6799" spans="2:12" x14ac:dyDescent="0.25">
      <c r="B6799" s="624"/>
      <c r="C6799" s="181"/>
      <c r="D6799" s="181"/>
      <c r="E6799" s="181"/>
      <c r="F6799" s="181"/>
      <c r="G6799" s="181"/>
      <c r="H6799" s="181"/>
      <c r="I6799" s="181"/>
      <c r="J6799" s="181"/>
      <c r="K6799" s="625"/>
      <c r="L6799" s="181"/>
    </row>
    <row r="6800" spans="2:12" x14ac:dyDescent="0.25">
      <c r="B6800" s="624"/>
      <c r="C6800" s="181"/>
      <c r="D6800" s="181"/>
      <c r="E6800" s="181"/>
      <c r="F6800" s="181"/>
      <c r="G6800" s="181"/>
      <c r="H6800" s="181"/>
      <c r="I6800" s="181"/>
      <c r="J6800" s="181"/>
      <c r="K6800" s="625"/>
      <c r="L6800" s="181"/>
    </row>
    <row r="6801" spans="2:12" x14ac:dyDescent="0.25">
      <c r="B6801" s="624"/>
      <c r="C6801" s="181"/>
      <c r="D6801" s="181"/>
      <c r="E6801" s="181"/>
      <c r="F6801" s="181"/>
      <c r="G6801" s="181"/>
      <c r="H6801" s="181"/>
      <c r="I6801" s="181"/>
      <c r="J6801" s="181"/>
      <c r="K6801" s="625"/>
      <c r="L6801" s="181"/>
    </row>
    <row r="6802" spans="2:12" x14ac:dyDescent="0.25">
      <c r="B6802" s="624"/>
      <c r="C6802" s="181"/>
      <c r="D6802" s="181"/>
      <c r="E6802" s="181"/>
      <c r="F6802" s="181"/>
      <c r="G6802" s="181"/>
      <c r="H6802" s="181"/>
      <c r="I6802" s="181"/>
      <c r="J6802" s="181"/>
      <c r="K6802" s="625"/>
      <c r="L6802" s="181"/>
    </row>
    <row r="6803" spans="2:12" x14ac:dyDescent="0.25">
      <c r="B6803" s="624"/>
      <c r="C6803" s="181"/>
      <c r="D6803" s="181"/>
      <c r="E6803" s="181"/>
      <c r="F6803" s="181"/>
      <c r="G6803" s="181"/>
      <c r="H6803" s="181"/>
      <c r="I6803" s="181"/>
      <c r="J6803" s="181"/>
      <c r="K6803" s="625"/>
      <c r="L6803" s="181"/>
    </row>
    <row r="6804" spans="2:12" x14ac:dyDescent="0.25">
      <c r="B6804" s="624"/>
      <c r="C6804" s="181"/>
      <c r="D6804" s="181"/>
      <c r="E6804" s="181"/>
      <c r="F6804" s="181"/>
      <c r="G6804" s="181"/>
      <c r="H6804" s="181"/>
      <c r="I6804" s="181"/>
      <c r="J6804" s="181"/>
      <c r="K6804" s="625"/>
      <c r="L6804" s="181"/>
    </row>
    <row r="6805" spans="2:12" x14ac:dyDescent="0.25">
      <c r="B6805" s="624"/>
      <c r="C6805" s="181"/>
      <c r="D6805" s="181"/>
      <c r="E6805" s="181"/>
      <c r="F6805" s="181"/>
      <c r="G6805" s="181"/>
      <c r="H6805" s="181"/>
      <c r="I6805" s="181"/>
      <c r="J6805" s="181"/>
      <c r="K6805" s="625"/>
      <c r="L6805" s="181"/>
    </row>
    <row r="6806" spans="2:12" x14ac:dyDescent="0.25">
      <c r="B6806" s="624"/>
      <c r="C6806" s="181"/>
      <c r="D6806" s="181"/>
      <c r="E6806" s="181"/>
      <c r="F6806" s="181"/>
      <c r="G6806" s="181"/>
      <c r="H6806" s="181"/>
      <c r="I6806" s="181"/>
      <c r="J6806" s="181"/>
      <c r="K6806" s="625"/>
      <c r="L6806" s="181"/>
    </row>
    <row r="6807" spans="2:12" x14ac:dyDescent="0.25">
      <c r="B6807" s="624"/>
      <c r="C6807" s="181"/>
      <c r="D6807" s="181"/>
      <c r="E6807" s="181"/>
      <c r="F6807" s="181"/>
      <c r="G6807" s="181"/>
      <c r="H6807" s="181"/>
      <c r="I6807" s="181"/>
      <c r="J6807" s="181"/>
      <c r="K6807" s="625"/>
      <c r="L6807" s="181"/>
    </row>
    <row r="6808" spans="2:12" x14ac:dyDescent="0.25">
      <c r="B6808" s="624"/>
      <c r="C6808" s="181"/>
      <c r="D6808" s="181"/>
      <c r="E6808" s="181"/>
      <c r="F6808" s="181"/>
      <c r="G6808" s="181"/>
      <c r="H6808" s="181"/>
      <c r="I6808" s="181"/>
      <c r="J6808" s="181"/>
      <c r="K6808" s="625"/>
      <c r="L6808" s="181"/>
    </row>
    <row r="6809" spans="2:12" x14ac:dyDescent="0.25">
      <c r="B6809" s="624"/>
      <c r="C6809" s="181"/>
      <c r="D6809" s="181"/>
      <c r="E6809" s="181"/>
      <c r="F6809" s="181"/>
      <c r="G6809" s="181"/>
      <c r="H6809" s="181"/>
      <c r="I6809" s="181"/>
      <c r="J6809" s="181"/>
      <c r="K6809" s="625"/>
      <c r="L6809" s="181"/>
    </row>
    <row r="6810" spans="2:12" x14ac:dyDescent="0.25">
      <c r="B6810" s="624"/>
      <c r="C6810" s="181"/>
      <c r="D6810" s="181"/>
      <c r="E6810" s="181"/>
      <c r="F6810" s="181"/>
      <c r="G6810" s="181"/>
      <c r="H6810" s="181"/>
      <c r="I6810" s="181"/>
      <c r="J6810" s="181"/>
      <c r="K6810" s="625"/>
      <c r="L6810" s="181"/>
    </row>
    <row r="6811" spans="2:12" x14ac:dyDescent="0.25">
      <c r="B6811" s="624"/>
      <c r="C6811" s="181"/>
      <c r="D6811" s="181"/>
      <c r="E6811" s="181"/>
      <c r="F6811" s="181"/>
      <c r="G6811" s="181"/>
      <c r="H6811" s="181"/>
      <c r="I6811" s="181"/>
      <c r="J6811" s="181"/>
      <c r="K6811" s="625"/>
      <c r="L6811" s="181"/>
    </row>
    <row r="6812" spans="2:12" x14ac:dyDescent="0.25">
      <c r="B6812" s="624"/>
      <c r="C6812" s="181"/>
      <c r="D6812" s="181"/>
      <c r="E6812" s="181"/>
      <c r="F6812" s="181"/>
      <c r="G6812" s="181"/>
      <c r="H6812" s="181"/>
      <c r="I6812" s="181"/>
      <c r="J6812" s="181"/>
      <c r="K6812" s="625"/>
      <c r="L6812" s="181"/>
    </row>
    <row r="6813" spans="2:12" x14ac:dyDescent="0.25">
      <c r="B6813" s="624"/>
      <c r="C6813" s="181"/>
      <c r="D6813" s="181"/>
      <c r="E6813" s="181"/>
      <c r="F6813" s="181"/>
      <c r="G6813" s="181"/>
      <c r="H6813" s="181"/>
      <c r="I6813" s="181"/>
      <c r="J6813" s="181"/>
      <c r="K6813" s="625"/>
      <c r="L6813" s="181"/>
    </row>
    <row r="6814" spans="2:12" x14ac:dyDescent="0.25">
      <c r="B6814" s="624"/>
      <c r="C6814" s="181"/>
      <c r="D6814" s="181"/>
      <c r="E6814" s="181"/>
      <c r="F6814" s="181"/>
      <c r="G6814" s="181"/>
      <c r="H6814" s="181"/>
      <c r="I6814" s="181"/>
      <c r="J6814" s="181"/>
      <c r="K6814" s="625"/>
      <c r="L6814" s="181"/>
    </row>
    <row r="6815" spans="2:12" x14ac:dyDescent="0.25">
      <c r="B6815" s="624"/>
      <c r="C6815" s="181"/>
      <c r="D6815" s="181"/>
      <c r="E6815" s="181"/>
      <c r="F6815" s="181"/>
      <c r="G6815" s="181"/>
      <c r="H6815" s="181"/>
      <c r="I6815" s="181"/>
      <c r="J6815" s="181"/>
      <c r="K6815" s="625"/>
      <c r="L6815" s="181"/>
    </row>
    <row r="6816" spans="2:12" x14ac:dyDescent="0.25">
      <c r="B6816" s="624"/>
      <c r="C6816" s="181"/>
      <c r="D6816" s="181"/>
      <c r="E6816" s="181"/>
      <c r="F6816" s="181"/>
      <c r="G6816" s="181"/>
      <c r="H6816" s="181"/>
      <c r="I6816" s="181"/>
      <c r="J6816" s="181"/>
      <c r="K6816" s="625"/>
      <c r="L6816" s="181"/>
    </row>
    <row r="6817" spans="2:12" x14ac:dyDescent="0.25">
      <c r="B6817" s="624"/>
      <c r="C6817" s="181"/>
      <c r="D6817" s="181"/>
      <c r="E6817" s="181"/>
      <c r="F6817" s="181"/>
      <c r="G6817" s="181"/>
      <c r="H6817" s="181"/>
      <c r="I6817" s="181"/>
      <c r="J6817" s="181"/>
      <c r="K6817" s="625"/>
      <c r="L6817" s="181"/>
    </row>
    <row r="6818" spans="2:12" x14ac:dyDescent="0.25">
      <c r="B6818" s="624"/>
      <c r="C6818" s="181"/>
      <c r="D6818" s="181"/>
      <c r="E6818" s="181"/>
      <c r="F6818" s="181"/>
      <c r="G6818" s="181"/>
      <c r="H6818" s="181"/>
      <c r="I6818" s="181"/>
      <c r="J6818" s="181"/>
      <c r="K6818" s="625"/>
      <c r="L6818" s="181"/>
    </row>
    <row r="6819" spans="2:12" x14ac:dyDescent="0.25">
      <c r="B6819" s="624"/>
      <c r="C6819" s="181"/>
      <c r="D6819" s="181"/>
      <c r="E6819" s="181"/>
      <c r="F6819" s="181"/>
      <c r="G6819" s="181"/>
      <c r="H6819" s="181"/>
      <c r="I6819" s="181"/>
      <c r="J6819" s="181"/>
      <c r="K6819" s="625"/>
      <c r="L6819" s="181"/>
    </row>
    <row r="6820" spans="2:12" x14ac:dyDescent="0.25">
      <c r="B6820" s="624"/>
      <c r="C6820" s="181"/>
      <c r="D6820" s="181"/>
      <c r="E6820" s="181"/>
      <c r="F6820" s="181"/>
      <c r="G6820" s="181"/>
      <c r="H6820" s="181"/>
      <c r="I6820" s="181"/>
      <c r="J6820" s="181"/>
      <c r="K6820" s="625"/>
      <c r="L6820" s="181"/>
    </row>
    <row r="6821" spans="2:12" x14ac:dyDescent="0.25">
      <c r="B6821" s="624"/>
      <c r="C6821" s="181"/>
      <c r="D6821" s="181"/>
      <c r="E6821" s="181"/>
      <c r="F6821" s="181"/>
      <c r="G6821" s="181"/>
      <c r="H6821" s="181"/>
      <c r="I6821" s="181"/>
      <c r="J6821" s="181"/>
      <c r="K6821" s="625"/>
      <c r="L6821" s="181"/>
    </row>
    <row r="6822" spans="2:12" x14ac:dyDescent="0.25">
      <c r="B6822" s="624"/>
      <c r="C6822" s="181"/>
      <c r="D6822" s="181"/>
      <c r="E6822" s="181"/>
      <c r="F6822" s="181"/>
      <c r="G6822" s="181"/>
      <c r="H6822" s="181"/>
      <c r="I6822" s="181"/>
      <c r="J6822" s="181"/>
      <c r="K6822" s="625"/>
      <c r="L6822" s="181"/>
    </row>
    <row r="6823" spans="2:12" x14ac:dyDescent="0.25">
      <c r="B6823" s="624"/>
      <c r="C6823" s="181"/>
      <c r="D6823" s="181"/>
      <c r="E6823" s="181"/>
      <c r="F6823" s="181"/>
      <c r="G6823" s="181"/>
      <c r="H6823" s="181"/>
      <c r="I6823" s="181"/>
      <c r="J6823" s="181"/>
      <c r="K6823" s="625"/>
      <c r="L6823" s="181"/>
    </row>
    <row r="6824" spans="2:12" x14ac:dyDescent="0.25">
      <c r="B6824" s="624"/>
      <c r="C6824" s="181"/>
      <c r="D6824" s="181"/>
      <c r="E6824" s="181"/>
      <c r="F6824" s="181"/>
      <c r="G6824" s="181"/>
      <c r="H6824" s="181"/>
      <c r="I6824" s="181"/>
      <c r="J6824" s="181"/>
      <c r="K6824" s="625"/>
      <c r="L6824" s="181"/>
    </row>
    <row r="6825" spans="2:12" x14ac:dyDescent="0.25">
      <c r="B6825" s="624"/>
      <c r="C6825" s="181"/>
      <c r="D6825" s="181"/>
      <c r="E6825" s="181"/>
      <c r="F6825" s="181"/>
      <c r="G6825" s="181"/>
      <c r="H6825" s="181"/>
      <c r="I6825" s="181"/>
      <c r="J6825" s="181"/>
      <c r="K6825" s="625"/>
      <c r="L6825" s="181"/>
    </row>
    <row r="6826" spans="2:12" x14ac:dyDescent="0.25">
      <c r="B6826" s="624"/>
      <c r="C6826" s="181"/>
      <c r="D6826" s="181"/>
      <c r="E6826" s="181"/>
      <c r="F6826" s="181"/>
      <c r="G6826" s="181"/>
      <c r="H6826" s="181"/>
      <c r="I6826" s="181"/>
      <c r="J6826" s="181"/>
      <c r="K6826" s="625"/>
      <c r="L6826" s="181"/>
    </row>
    <row r="6827" spans="2:12" x14ac:dyDescent="0.25">
      <c r="B6827" s="624"/>
      <c r="C6827" s="181"/>
      <c r="D6827" s="181"/>
      <c r="E6827" s="181"/>
      <c r="F6827" s="181"/>
      <c r="G6827" s="181"/>
      <c r="H6827" s="181"/>
      <c r="I6827" s="181"/>
      <c r="J6827" s="181"/>
      <c r="K6827" s="625"/>
      <c r="L6827" s="181"/>
    </row>
    <row r="6828" spans="2:12" x14ac:dyDescent="0.25">
      <c r="B6828" s="624"/>
      <c r="C6828" s="181"/>
      <c r="D6828" s="181"/>
      <c r="E6828" s="181"/>
      <c r="F6828" s="181"/>
      <c r="G6828" s="181"/>
      <c r="H6828" s="181"/>
      <c r="I6828" s="181"/>
      <c r="J6828" s="181"/>
      <c r="K6828" s="625"/>
      <c r="L6828" s="181"/>
    </row>
    <row r="6829" spans="2:12" x14ac:dyDescent="0.25">
      <c r="B6829" s="624"/>
      <c r="C6829" s="181"/>
      <c r="D6829" s="181"/>
      <c r="E6829" s="181"/>
      <c r="F6829" s="181"/>
      <c r="G6829" s="181"/>
      <c r="H6829" s="181"/>
      <c r="I6829" s="181"/>
      <c r="J6829" s="181"/>
      <c r="K6829" s="625"/>
      <c r="L6829" s="181"/>
    </row>
    <row r="6830" spans="2:12" x14ac:dyDescent="0.25">
      <c r="B6830" s="624"/>
      <c r="C6830" s="181"/>
      <c r="D6830" s="181"/>
      <c r="E6830" s="181"/>
      <c r="F6830" s="181"/>
      <c r="G6830" s="181"/>
      <c r="H6830" s="181"/>
      <c r="I6830" s="181"/>
      <c r="J6830" s="181"/>
      <c r="K6830" s="625"/>
      <c r="L6830" s="181"/>
    </row>
    <row r="6831" spans="2:12" x14ac:dyDescent="0.25">
      <c r="B6831" s="624"/>
      <c r="C6831" s="181"/>
      <c r="D6831" s="181"/>
      <c r="E6831" s="181"/>
      <c r="F6831" s="181"/>
      <c r="G6831" s="181"/>
      <c r="H6831" s="181"/>
      <c r="I6831" s="181"/>
      <c r="J6831" s="181"/>
      <c r="K6831" s="625"/>
      <c r="L6831" s="181"/>
    </row>
    <row r="6832" spans="2:12" x14ac:dyDescent="0.25">
      <c r="B6832" s="624"/>
      <c r="C6832" s="181"/>
      <c r="D6832" s="181"/>
      <c r="E6832" s="181"/>
      <c r="F6832" s="181"/>
      <c r="G6832" s="181"/>
      <c r="H6832" s="181"/>
      <c r="I6832" s="181"/>
      <c r="J6832" s="181"/>
      <c r="K6832" s="625"/>
      <c r="L6832" s="181"/>
    </row>
    <row r="6833" spans="2:12" x14ac:dyDescent="0.25">
      <c r="B6833" s="624"/>
      <c r="C6833" s="181"/>
      <c r="D6833" s="181"/>
      <c r="E6833" s="181"/>
      <c r="F6833" s="181"/>
      <c r="G6833" s="181"/>
      <c r="H6833" s="181"/>
      <c r="I6833" s="181"/>
      <c r="J6833" s="181"/>
      <c r="K6833" s="625"/>
      <c r="L6833" s="181"/>
    </row>
    <row r="6834" spans="2:12" x14ac:dyDescent="0.25">
      <c r="B6834" s="624"/>
      <c r="C6834" s="181"/>
      <c r="D6834" s="181"/>
      <c r="E6834" s="181"/>
      <c r="F6834" s="181"/>
      <c r="G6834" s="181"/>
      <c r="H6834" s="181"/>
      <c r="I6834" s="181"/>
      <c r="J6834" s="181"/>
      <c r="K6834" s="625"/>
      <c r="L6834" s="181"/>
    </row>
    <row r="6835" spans="2:12" x14ac:dyDescent="0.25">
      <c r="B6835" s="624"/>
      <c r="C6835" s="181"/>
      <c r="D6835" s="181"/>
      <c r="E6835" s="181"/>
      <c r="F6835" s="181"/>
      <c r="G6835" s="181"/>
      <c r="H6835" s="181"/>
      <c r="I6835" s="181"/>
      <c r="J6835" s="181"/>
      <c r="K6835" s="625"/>
      <c r="L6835" s="181"/>
    </row>
    <row r="6836" spans="2:12" x14ac:dyDescent="0.25">
      <c r="B6836" s="624"/>
      <c r="C6836" s="181"/>
      <c r="D6836" s="181"/>
      <c r="E6836" s="181"/>
      <c r="F6836" s="181"/>
      <c r="G6836" s="181"/>
      <c r="H6836" s="181"/>
      <c r="I6836" s="181"/>
      <c r="J6836" s="181"/>
      <c r="K6836" s="625"/>
      <c r="L6836" s="181"/>
    </row>
    <row r="6837" spans="2:12" x14ac:dyDescent="0.25">
      <c r="B6837" s="624"/>
      <c r="C6837" s="181"/>
      <c r="D6837" s="181"/>
      <c r="E6837" s="181"/>
      <c r="F6837" s="181"/>
      <c r="G6837" s="181"/>
      <c r="H6837" s="181"/>
      <c r="I6837" s="181"/>
      <c r="J6837" s="181"/>
      <c r="K6837" s="625"/>
      <c r="L6837" s="181"/>
    </row>
    <row r="6838" spans="2:12" x14ac:dyDescent="0.25">
      <c r="B6838" s="624"/>
      <c r="C6838" s="181"/>
      <c r="D6838" s="181"/>
      <c r="E6838" s="181"/>
      <c r="F6838" s="181"/>
      <c r="G6838" s="181"/>
      <c r="H6838" s="181"/>
      <c r="I6838" s="181"/>
      <c r="J6838" s="181"/>
      <c r="K6838" s="625"/>
      <c r="L6838" s="181"/>
    </row>
    <row r="6839" spans="2:12" x14ac:dyDescent="0.25">
      <c r="B6839" s="624"/>
      <c r="C6839" s="181"/>
      <c r="D6839" s="181"/>
      <c r="E6839" s="181"/>
      <c r="F6839" s="181"/>
      <c r="G6839" s="181"/>
      <c r="H6839" s="181"/>
      <c r="I6839" s="181"/>
      <c r="J6839" s="181"/>
      <c r="K6839" s="625"/>
      <c r="L6839" s="181"/>
    </row>
    <row r="6840" spans="2:12" x14ac:dyDescent="0.25">
      <c r="B6840" s="624"/>
      <c r="C6840" s="181"/>
      <c r="D6840" s="181"/>
      <c r="E6840" s="181"/>
      <c r="F6840" s="181"/>
      <c r="G6840" s="181"/>
      <c r="H6840" s="181"/>
      <c r="I6840" s="181"/>
      <c r="J6840" s="181"/>
      <c r="K6840" s="625"/>
      <c r="L6840" s="181"/>
    </row>
    <row r="6841" spans="2:12" x14ac:dyDescent="0.25">
      <c r="B6841" s="624"/>
      <c r="C6841" s="181"/>
      <c r="D6841" s="181"/>
      <c r="E6841" s="181"/>
      <c r="F6841" s="181"/>
      <c r="G6841" s="181"/>
      <c r="H6841" s="181"/>
      <c r="I6841" s="181"/>
      <c r="J6841" s="181"/>
      <c r="K6841" s="625"/>
      <c r="L6841" s="181"/>
    </row>
    <row r="6842" spans="2:12" x14ac:dyDescent="0.25">
      <c r="B6842" s="624"/>
      <c r="C6842" s="181"/>
      <c r="D6842" s="181"/>
      <c r="E6842" s="181"/>
      <c r="F6842" s="181"/>
      <c r="G6842" s="181"/>
      <c r="H6842" s="181"/>
      <c r="I6842" s="181"/>
      <c r="J6842" s="181"/>
      <c r="K6842" s="625"/>
      <c r="L6842" s="181"/>
    </row>
    <row r="6843" spans="2:12" x14ac:dyDescent="0.25">
      <c r="B6843" s="624"/>
      <c r="C6843" s="181"/>
      <c r="D6843" s="181"/>
      <c r="E6843" s="181"/>
      <c r="F6843" s="181"/>
      <c r="G6843" s="181"/>
      <c r="H6843" s="181"/>
      <c r="I6843" s="181"/>
      <c r="J6843" s="181"/>
      <c r="K6843" s="625"/>
      <c r="L6843" s="181"/>
    </row>
    <row r="6844" spans="2:12" x14ac:dyDescent="0.25">
      <c r="B6844" s="624"/>
      <c r="C6844" s="181"/>
      <c r="D6844" s="181"/>
      <c r="E6844" s="181"/>
      <c r="F6844" s="181"/>
      <c r="G6844" s="181"/>
      <c r="H6844" s="181"/>
      <c r="I6844" s="181"/>
      <c r="J6844" s="181"/>
      <c r="K6844" s="625"/>
      <c r="L6844" s="181"/>
    </row>
    <row r="6845" spans="2:12" x14ac:dyDescent="0.25">
      <c r="B6845" s="624"/>
      <c r="C6845" s="181"/>
      <c r="D6845" s="181"/>
      <c r="E6845" s="181"/>
      <c r="F6845" s="181"/>
      <c r="G6845" s="181"/>
      <c r="H6845" s="181"/>
      <c r="I6845" s="181"/>
      <c r="J6845" s="181"/>
      <c r="K6845" s="625"/>
      <c r="L6845" s="181"/>
    </row>
    <row r="6846" spans="2:12" x14ac:dyDescent="0.25">
      <c r="B6846" s="624"/>
      <c r="C6846" s="181"/>
      <c r="D6846" s="181"/>
      <c r="E6846" s="181"/>
      <c r="F6846" s="181"/>
      <c r="G6846" s="181"/>
      <c r="H6846" s="181"/>
      <c r="I6846" s="181"/>
      <c r="J6846" s="181"/>
      <c r="K6846" s="625"/>
      <c r="L6846" s="181"/>
    </row>
    <row r="6847" spans="2:12" x14ac:dyDescent="0.25">
      <c r="B6847" s="624"/>
      <c r="C6847" s="181"/>
      <c r="D6847" s="181"/>
      <c r="E6847" s="181"/>
      <c r="F6847" s="181"/>
      <c r="G6847" s="181"/>
      <c r="H6847" s="181"/>
      <c r="I6847" s="181"/>
      <c r="J6847" s="181"/>
      <c r="K6847" s="625"/>
      <c r="L6847" s="181"/>
    </row>
    <row r="6848" spans="2:12" x14ac:dyDescent="0.25">
      <c r="B6848" s="624"/>
      <c r="C6848" s="181"/>
      <c r="D6848" s="181"/>
      <c r="E6848" s="181"/>
      <c r="F6848" s="181"/>
      <c r="G6848" s="181"/>
      <c r="H6848" s="181"/>
      <c r="I6848" s="181"/>
      <c r="J6848" s="181"/>
      <c r="K6848" s="625"/>
      <c r="L6848" s="181"/>
    </row>
    <row r="6849" spans="2:12" x14ac:dyDescent="0.25">
      <c r="B6849" s="624"/>
      <c r="C6849" s="181"/>
      <c r="D6849" s="181"/>
      <c r="E6849" s="181"/>
      <c r="F6849" s="181"/>
      <c r="G6849" s="181"/>
      <c r="H6849" s="181"/>
      <c r="I6849" s="181"/>
      <c r="J6849" s="181"/>
      <c r="K6849" s="625"/>
      <c r="L6849" s="181"/>
    </row>
    <row r="6850" spans="2:12" x14ac:dyDescent="0.25">
      <c r="B6850" s="624"/>
      <c r="C6850" s="181"/>
      <c r="D6850" s="181"/>
      <c r="E6850" s="181"/>
      <c r="F6850" s="181"/>
      <c r="G6850" s="181"/>
      <c r="H6850" s="181"/>
      <c r="I6850" s="181"/>
      <c r="J6850" s="181"/>
      <c r="K6850" s="625"/>
      <c r="L6850" s="181"/>
    </row>
    <row r="6851" spans="2:12" x14ac:dyDescent="0.25">
      <c r="B6851" s="624"/>
      <c r="C6851" s="181"/>
      <c r="D6851" s="181"/>
      <c r="E6851" s="181"/>
      <c r="F6851" s="181"/>
      <c r="G6851" s="181"/>
      <c r="H6851" s="181"/>
      <c r="I6851" s="181"/>
      <c r="J6851" s="181"/>
      <c r="K6851" s="625"/>
      <c r="L6851" s="181"/>
    </row>
    <row r="6852" spans="2:12" x14ac:dyDescent="0.25">
      <c r="B6852" s="624"/>
      <c r="C6852" s="181"/>
      <c r="D6852" s="181"/>
      <c r="E6852" s="181"/>
      <c r="F6852" s="181"/>
      <c r="G6852" s="181"/>
      <c r="H6852" s="181"/>
      <c r="I6852" s="181"/>
      <c r="J6852" s="181"/>
      <c r="K6852" s="625"/>
      <c r="L6852" s="181"/>
    </row>
    <row r="6853" spans="2:12" x14ac:dyDescent="0.25">
      <c r="B6853" s="624"/>
      <c r="C6853" s="181"/>
      <c r="D6853" s="181"/>
      <c r="E6853" s="181"/>
      <c r="F6853" s="181"/>
      <c r="G6853" s="181"/>
      <c r="H6853" s="181"/>
      <c r="I6853" s="181"/>
      <c r="J6853" s="181"/>
      <c r="K6853" s="625"/>
      <c r="L6853" s="181"/>
    </row>
    <row r="6854" spans="2:12" x14ac:dyDescent="0.25">
      <c r="B6854" s="624"/>
      <c r="C6854" s="181"/>
      <c r="D6854" s="181"/>
      <c r="E6854" s="181"/>
      <c r="F6854" s="181"/>
      <c r="G6854" s="181"/>
      <c r="H6854" s="181"/>
      <c r="I6854" s="181"/>
      <c r="J6854" s="181"/>
      <c r="K6854" s="625"/>
      <c r="L6854" s="181"/>
    </row>
    <row r="6855" spans="2:12" x14ac:dyDescent="0.25">
      <c r="B6855" s="624"/>
      <c r="C6855" s="181"/>
      <c r="D6855" s="181"/>
      <c r="E6855" s="181"/>
      <c r="F6855" s="181"/>
      <c r="G6855" s="181"/>
      <c r="H6855" s="181"/>
      <c r="I6855" s="181"/>
      <c r="J6855" s="181"/>
      <c r="K6855" s="625"/>
      <c r="L6855" s="181"/>
    </row>
    <row r="6856" spans="2:12" x14ac:dyDescent="0.25">
      <c r="B6856" s="624"/>
      <c r="C6856" s="181"/>
      <c r="D6856" s="181"/>
      <c r="E6856" s="181"/>
      <c r="F6856" s="181"/>
      <c r="G6856" s="181"/>
      <c r="H6856" s="181"/>
      <c r="I6856" s="181"/>
      <c r="J6856" s="181"/>
      <c r="K6856" s="625"/>
      <c r="L6856" s="181"/>
    </row>
    <row r="6857" spans="2:12" x14ac:dyDescent="0.25">
      <c r="B6857" s="624"/>
      <c r="C6857" s="181"/>
      <c r="D6857" s="181"/>
      <c r="E6857" s="181"/>
      <c r="F6857" s="181"/>
      <c r="G6857" s="181"/>
      <c r="H6857" s="181"/>
      <c r="I6857" s="181"/>
      <c r="J6857" s="181"/>
      <c r="K6857" s="625"/>
      <c r="L6857" s="181"/>
    </row>
    <row r="6858" spans="2:12" x14ac:dyDescent="0.25">
      <c r="B6858" s="624"/>
      <c r="C6858" s="181"/>
      <c r="D6858" s="181"/>
      <c r="E6858" s="181"/>
      <c r="F6858" s="181"/>
      <c r="G6858" s="181"/>
      <c r="H6858" s="181"/>
      <c r="I6858" s="181"/>
      <c r="J6858" s="181"/>
      <c r="K6858" s="625"/>
      <c r="L6858" s="181"/>
    </row>
    <row r="6859" spans="2:12" x14ac:dyDescent="0.25">
      <c r="B6859" s="624"/>
      <c r="C6859" s="181"/>
      <c r="D6859" s="181"/>
      <c r="E6859" s="181"/>
      <c r="F6859" s="181"/>
      <c r="G6859" s="181"/>
      <c r="H6859" s="181"/>
      <c r="I6859" s="181"/>
      <c r="J6859" s="181"/>
      <c r="K6859" s="625"/>
      <c r="L6859" s="181"/>
    </row>
    <row r="6860" spans="2:12" x14ac:dyDescent="0.25">
      <c r="B6860" s="624"/>
      <c r="C6860" s="181"/>
      <c r="D6860" s="181"/>
      <c r="E6860" s="181"/>
      <c r="F6860" s="181"/>
      <c r="G6860" s="181"/>
      <c r="H6860" s="181"/>
      <c r="I6860" s="181"/>
      <c r="J6860" s="181"/>
      <c r="K6860" s="625"/>
      <c r="L6860" s="181"/>
    </row>
    <row r="6861" spans="2:12" x14ac:dyDescent="0.25">
      <c r="B6861" s="624"/>
      <c r="C6861" s="181"/>
      <c r="D6861" s="181"/>
      <c r="E6861" s="181"/>
      <c r="F6861" s="181"/>
      <c r="G6861" s="181"/>
      <c r="H6861" s="181"/>
      <c r="I6861" s="181"/>
      <c r="J6861" s="181"/>
      <c r="K6861" s="625"/>
      <c r="L6861" s="181"/>
    </row>
    <row r="6862" spans="2:12" x14ac:dyDescent="0.25">
      <c r="B6862" s="624"/>
      <c r="C6862" s="181"/>
      <c r="D6862" s="181"/>
      <c r="E6862" s="181"/>
      <c r="F6862" s="181"/>
      <c r="G6862" s="181"/>
      <c r="H6862" s="181"/>
      <c r="I6862" s="181"/>
      <c r="J6862" s="181"/>
      <c r="K6862" s="625"/>
      <c r="L6862" s="181"/>
    </row>
    <row r="6863" spans="2:12" x14ac:dyDescent="0.25">
      <c r="B6863" s="624"/>
      <c r="C6863" s="181"/>
      <c r="D6863" s="181"/>
      <c r="E6863" s="181"/>
      <c r="F6863" s="181"/>
      <c r="G6863" s="181"/>
      <c r="H6863" s="181"/>
      <c r="I6863" s="181"/>
      <c r="J6863" s="181"/>
      <c r="K6863" s="625"/>
      <c r="L6863" s="181"/>
    </row>
    <row r="6864" spans="2:12" x14ac:dyDescent="0.25">
      <c r="B6864" s="624"/>
      <c r="C6864" s="181"/>
      <c r="D6864" s="181"/>
      <c r="E6864" s="181"/>
      <c r="F6864" s="181"/>
      <c r="G6864" s="181"/>
      <c r="H6864" s="181"/>
      <c r="I6864" s="181"/>
      <c r="J6864" s="181"/>
      <c r="K6864" s="625"/>
      <c r="L6864" s="181"/>
    </row>
    <row r="6865" spans="2:12" x14ac:dyDescent="0.25">
      <c r="B6865" s="624"/>
      <c r="C6865" s="181"/>
      <c r="D6865" s="181"/>
      <c r="E6865" s="181"/>
      <c r="F6865" s="181"/>
      <c r="G6865" s="181"/>
      <c r="H6865" s="181"/>
      <c r="I6865" s="181"/>
      <c r="J6865" s="181"/>
      <c r="K6865" s="625"/>
      <c r="L6865" s="181"/>
    </row>
    <row r="6866" spans="2:12" x14ac:dyDescent="0.25">
      <c r="B6866" s="624"/>
      <c r="C6866" s="181"/>
      <c r="D6866" s="181"/>
      <c r="E6866" s="181"/>
      <c r="F6866" s="181"/>
      <c r="G6866" s="181"/>
      <c r="H6866" s="181"/>
      <c r="I6866" s="181"/>
      <c r="J6866" s="181"/>
      <c r="K6866" s="625"/>
      <c r="L6866" s="181"/>
    </row>
    <row r="6867" spans="2:12" x14ac:dyDescent="0.25">
      <c r="B6867" s="624"/>
      <c r="C6867" s="181"/>
      <c r="D6867" s="181"/>
      <c r="E6867" s="181"/>
      <c r="F6867" s="181"/>
      <c r="G6867" s="181"/>
      <c r="H6867" s="181"/>
      <c r="I6867" s="181"/>
      <c r="J6867" s="181"/>
      <c r="K6867" s="625"/>
      <c r="L6867" s="181"/>
    </row>
    <row r="6868" spans="2:12" x14ac:dyDescent="0.25">
      <c r="B6868" s="624"/>
      <c r="C6868" s="181"/>
      <c r="D6868" s="181"/>
      <c r="E6868" s="181"/>
      <c r="F6868" s="181"/>
      <c r="G6868" s="181"/>
      <c r="H6868" s="181"/>
      <c r="I6868" s="181"/>
      <c r="J6868" s="181"/>
      <c r="K6868" s="625"/>
      <c r="L6868" s="181"/>
    </row>
    <row r="6869" spans="2:12" x14ac:dyDescent="0.25">
      <c r="B6869" s="624"/>
      <c r="C6869" s="181"/>
      <c r="D6869" s="181"/>
      <c r="E6869" s="181"/>
      <c r="F6869" s="181"/>
      <c r="G6869" s="181"/>
      <c r="H6869" s="181"/>
      <c r="I6869" s="181"/>
      <c r="J6869" s="181"/>
      <c r="K6869" s="625"/>
      <c r="L6869" s="181"/>
    </row>
    <row r="6870" spans="2:12" x14ac:dyDescent="0.25">
      <c r="B6870" s="624"/>
      <c r="C6870" s="181"/>
      <c r="D6870" s="181"/>
      <c r="E6870" s="181"/>
      <c r="F6870" s="181"/>
      <c r="G6870" s="181"/>
      <c r="H6870" s="181"/>
      <c r="I6870" s="181"/>
      <c r="J6870" s="181"/>
      <c r="K6870" s="625"/>
      <c r="L6870" s="181"/>
    </row>
    <row r="6871" spans="2:12" x14ac:dyDescent="0.25">
      <c r="B6871" s="624"/>
      <c r="C6871" s="181"/>
      <c r="D6871" s="181"/>
      <c r="E6871" s="181"/>
      <c r="F6871" s="181"/>
      <c r="G6871" s="181"/>
      <c r="H6871" s="181"/>
      <c r="I6871" s="181"/>
      <c r="J6871" s="181"/>
      <c r="K6871" s="625"/>
      <c r="L6871" s="181"/>
    </row>
    <row r="6872" spans="2:12" x14ac:dyDescent="0.25">
      <c r="B6872" s="624"/>
      <c r="C6872" s="181"/>
      <c r="D6872" s="181"/>
      <c r="E6872" s="181"/>
      <c r="F6872" s="181"/>
      <c r="G6872" s="181"/>
      <c r="H6872" s="181"/>
      <c r="I6872" s="181"/>
      <c r="J6872" s="181"/>
      <c r="K6872" s="625"/>
      <c r="L6872" s="181"/>
    </row>
    <row r="6873" spans="2:12" x14ac:dyDescent="0.25">
      <c r="B6873" s="624"/>
      <c r="C6873" s="181"/>
      <c r="D6873" s="181"/>
      <c r="E6873" s="181"/>
      <c r="F6873" s="181"/>
      <c r="G6873" s="181"/>
      <c r="H6873" s="181"/>
      <c r="I6873" s="181"/>
      <c r="J6873" s="181"/>
      <c r="K6873" s="625"/>
      <c r="L6873" s="181"/>
    </row>
    <row r="6874" spans="2:12" x14ac:dyDescent="0.25">
      <c r="B6874" s="624"/>
      <c r="C6874" s="181"/>
      <c r="D6874" s="181"/>
      <c r="E6874" s="181"/>
      <c r="F6874" s="181"/>
      <c r="G6874" s="181"/>
      <c r="H6874" s="181"/>
      <c r="I6874" s="181"/>
      <c r="J6874" s="181"/>
      <c r="K6874" s="625"/>
      <c r="L6874" s="181"/>
    </row>
    <row r="6875" spans="2:12" x14ac:dyDescent="0.25">
      <c r="B6875" s="624"/>
      <c r="C6875" s="181"/>
      <c r="D6875" s="181"/>
      <c r="E6875" s="181"/>
      <c r="F6875" s="181"/>
      <c r="G6875" s="181"/>
      <c r="H6875" s="181"/>
      <c r="I6875" s="181"/>
      <c r="J6875" s="181"/>
      <c r="K6875" s="625"/>
      <c r="L6875" s="181"/>
    </row>
    <row r="6876" spans="2:12" x14ac:dyDescent="0.25">
      <c r="B6876" s="624"/>
      <c r="C6876" s="181"/>
      <c r="D6876" s="181"/>
      <c r="E6876" s="181"/>
      <c r="F6876" s="181"/>
      <c r="G6876" s="181"/>
      <c r="H6876" s="181"/>
      <c r="I6876" s="181"/>
      <c r="J6876" s="181"/>
      <c r="K6876" s="625"/>
      <c r="L6876" s="181"/>
    </row>
    <row r="6877" spans="2:12" x14ac:dyDescent="0.25">
      <c r="B6877" s="624"/>
      <c r="C6877" s="181"/>
      <c r="D6877" s="181"/>
      <c r="E6877" s="181"/>
      <c r="F6877" s="181"/>
      <c r="G6877" s="181"/>
      <c r="H6877" s="181"/>
      <c r="I6877" s="181"/>
      <c r="J6877" s="181"/>
      <c r="K6877" s="625"/>
      <c r="L6877" s="181"/>
    </row>
    <row r="6878" spans="2:12" x14ac:dyDescent="0.25">
      <c r="B6878" s="624"/>
      <c r="C6878" s="181"/>
      <c r="D6878" s="181"/>
      <c r="E6878" s="181"/>
      <c r="F6878" s="181"/>
      <c r="G6878" s="181"/>
      <c r="H6878" s="181"/>
      <c r="I6878" s="181"/>
      <c r="J6878" s="181"/>
      <c r="K6878" s="625"/>
      <c r="L6878" s="181"/>
    </row>
    <row r="6879" spans="2:12" x14ac:dyDescent="0.25">
      <c r="B6879" s="624"/>
      <c r="C6879" s="181"/>
      <c r="D6879" s="181"/>
      <c r="E6879" s="181"/>
      <c r="F6879" s="181"/>
      <c r="G6879" s="181"/>
      <c r="H6879" s="181"/>
      <c r="I6879" s="181"/>
      <c r="J6879" s="181"/>
      <c r="K6879" s="625"/>
      <c r="L6879" s="181"/>
    </row>
    <row r="6880" spans="2:12" x14ac:dyDescent="0.25">
      <c r="B6880" s="624"/>
      <c r="C6880" s="181"/>
      <c r="D6880" s="181"/>
      <c r="E6880" s="181"/>
      <c r="F6880" s="181"/>
      <c r="G6880" s="181"/>
      <c r="H6880" s="181"/>
      <c r="I6880" s="181"/>
      <c r="J6880" s="181"/>
      <c r="K6880" s="625"/>
      <c r="L6880" s="181"/>
    </row>
    <row r="6881" spans="2:12" x14ac:dyDescent="0.25">
      <c r="B6881" s="624"/>
      <c r="C6881" s="181"/>
      <c r="D6881" s="181"/>
      <c r="E6881" s="181"/>
      <c r="F6881" s="181"/>
      <c r="G6881" s="181"/>
      <c r="H6881" s="181"/>
      <c r="I6881" s="181"/>
      <c r="J6881" s="181"/>
      <c r="K6881" s="625"/>
      <c r="L6881" s="181"/>
    </row>
    <row r="6882" spans="2:12" x14ac:dyDescent="0.25">
      <c r="B6882" s="624"/>
      <c r="C6882" s="181"/>
      <c r="D6882" s="181"/>
      <c r="E6882" s="181"/>
      <c r="F6882" s="181"/>
      <c r="G6882" s="181"/>
      <c r="H6882" s="181"/>
      <c r="I6882" s="181"/>
      <c r="J6882" s="181"/>
      <c r="K6882" s="625"/>
      <c r="L6882" s="181"/>
    </row>
    <row r="6883" spans="2:12" x14ac:dyDescent="0.25">
      <c r="B6883" s="624"/>
      <c r="C6883" s="181"/>
      <c r="D6883" s="181"/>
      <c r="E6883" s="181"/>
      <c r="F6883" s="181"/>
      <c r="G6883" s="181"/>
      <c r="H6883" s="181"/>
      <c r="I6883" s="181"/>
      <c r="J6883" s="181"/>
      <c r="K6883" s="625"/>
      <c r="L6883" s="181"/>
    </row>
    <row r="6884" spans="2:12" x14ac:dyDescent="0.25">
      <c r="B6884" s="624"/>
      <c r="C6884" s="181"/>
      <c r="D6884" s="181"/>
      <c r="E6884" s="181"/>
      <c r="F6884" s="181"/>
      <c r="G6884" s="181"/>
      <c r="H6884" s="181"/>
      <c r="I6884" s="181"/>
      <c r="J6884" s="181"/>
      <c r="K6884" s="625"/>
      <c r="L6884" s="181"/>
    </row>
    <row r="6885" spans="2:12" x14ac:dyDescent="0.25">
      <c r="B6885" s="624"/>
      <c r="C6885" s="181"/>
      <c r="D6885" s="181"/>
      <c r="E6885" s="181"/>
      <c r="F6885" s="181"/>
      <c r="G6885" s="181"/>
      <c r="H6885" s="181"/>
      <c r="I6885" s="181"/>
      <c r="J6885" s="181"/>
      <c r="K6885" s="625"/>
      <c r="L6885" s="181"/>
    </row>
    <row r="6886" spans="2:12" x14ac:dyDescent="0.25">
      <c r="B6886" s="624"/>
      <c r="C6886" s="181"/>
      <c r="D6886" s="181"/>
      <c r="E6886" s="181"/>
      <c r="F6886" s="181"/>
      <c r="G6886" s="181"/>
      <c r="H6886" s="181"/>
      <c r="I6886" s="181"/>
      <c r="J6886" s="181"/>
      <c r="K6886" s="625"/>
      <c r="L6886" s="181"/>
    </row>
    <row r="6887" spans="2:12" x14ac:dyDescent="0.25">
      <c r="B6887" s="624"/>
      <c r="C6887" s="181"/>
      <c r="D6887" s="181"/>
      <c r="E6887" s="181"/>
      <c r="F6887" s="181"/>
      <c r="G6887" s="181"/>
      <c r="H6887" s="181"/>
      <c r="I6887" s="181"/>
      <c r="J6887" s="181"/>
      <c r="K6887" s="625"/>
      <c r="L6887" s="181"/>
    </row>
    <row r="6888" spans="2:12" x14ac:dyDescent="0.25">
      <c r="B6888" s="624"/>
      <c r="C6888" s="181"/>
      <c r="D6888" s="181"/>
      <c r="E6888" s="181"/>
      <c r="F6888" s="181"/>
      <c r="G6888" s="181"/>
      <c r="H6888" s="181"/>
      <c r="I6888" s="181"/>
      <c r="J6888" s="181"/>
      <c r="K6888" s="625"/>
      <c r="L6888" s="181"/>
    </row>
    <row r="6889" spans="2:12" x14ac:dyDescent="0.25">
      <c r="B6889" s="624"/>
      <c r="C6889" s="181"/>
      <c r="D6889" s="181"/>
      <c r="E6889" s="181"/>
      <c r="F6889" s="181"/>
      <c r="G6889" s="181"/>
      <c r="H6889" s="181"/>
      <c r="I6889" s="181"/>
      <c r="J6889" s="181"/>
      <c r="K6889" s="625"/>
      <c r="L6889" s="181"/>
    </row>
    <row r="6890" spans="2:12" x14ac:dyDescent="0.25">
      <c r="B6890" s="624"/>
      <c r="C6890" s="181"/>
      <c r="D6890" s="181"/>
      <c r="E6890" s="181"/>
      <c r="F6890" s="181"/>
      <c r="G6890" s="181"/>
      <c r="H6890" s="181"/>
      <c r="I6890" s="181"/>
      <c r="J6890" s="181"/>
      <c r="K6890" s="625"/>
      <c r="L6890" s="181"/>
    </row>
    <row r="6891" spans="2:12" x14ac:dyDescent="0.25">
      <c r="B6891" s="624"/>
      <c r="C6891" s="181"/>
      <c r="D6891" s="181"/>
      <c r="E6891" s="181"/>
      <c r="F6891" s="181"/>
      <c r="G6891" s="181"/>
      <c r="H6891" s="181"/>
      <c r="I6891" s="181"/>
      <c r="J6891" s="181"/>
      <c r="K6891" s="625"/>
      <c r="L6891" s="181"/>
    </row>
    <row r="6892" spans="2:12" x14ac:dyDescent="0.25">
      <c r="B6892" s="624"/>
      <c r="C6892" s="181"/>
      <c r="D6892" s="181"/>
      <c r="E6892" s="181"/>
      <c r="F6892" s="181"/>
      <c r="G6892" s="181"/>
      <c r="H6892" s="181"/>
      <c r="I6892" s="181"/>
      <c r="J6892" s="181"/>
      <c r="K6892" s="625"/>
      <c r="L6892" s="181"/>
    </row>
    <row r="6893" spans="2:12" x14ac:dyDescent="0.25">
      <c r="B6893" s="624"/>
      <c r="C6893" s="181"/>
      <c r="D6893" s="181"/>
      <c r="E6893" s="181"/>
      <c r="F6893" s="181"/>
      <c r="G6893" s="181"/>
      <c r="H6893" s="181"/>
      <c r="I6893" s="181"/>
      <c r="J6893" s="181"/>
      <c r="K6893" s="625"/>
      <c r="L6893" s="181"/>
    </row>
    <row r="6894" spans="2:12" x14ac:dyDescent="0.25">
      <c r="B6894" s="624"/>
      <c r="C6894" s="181"/>
      <c r="D6894" s="181"/>
      <c r="E6894" s="181"/>
      <c r="F6894" s="181"/>
      <c r="G6894" s="181"/>
      <c r="H6894" s="181"/>
      <c r="I6894" s="181"/>
      <c r="J6894" s="181"/>
      <c r="K6894" s="625"/>
      <c r="L6894" s="181"/>
    </row>
    <row r="6895" spans="2:12" x14ac:dyDescent="0.25">
      <c r="B6895" s="624"/>
      <c r="C6895" s="181"/>
      <c r="D6895" s="181"/>
      <c r="E6895" s="181"/>
      <c r="F6895" s="181"/>
      <c r="G6895" s="181"/>
      <c r="H6895" s="181"/>
      <c r="I6895" s="181"/>
      <c r="J6895" s="181"/>
      <c r="K6895" s="625"/>
      <c r="L6895" s="181"/>
    </row>
    <row r="6896" spans="2:12" x14ac:dyDescent="0.25">
      <c r="B6896" s="624"/>
      <c r="C6896" s="181"/>
      <c r="D6896" s="181"/>
      <c r="E6896" s="181"/>
      <c r="F6896" s="181"/>
      <c r="G6896" s="181"/>
      <c r="H6896" s="181"/>
      <c r="I6896" s="181"/>
      <c r="J6896" s="181"/>
      <c r="K6896" s="625"/>
      <c r="L6896" s="181"/>
    </row>
    <row r="6897" spans="2:12" x14ac:dyDescent="0.25">
      <c r="B6897" s="624"/>
      <c r="C6897" s="181"/>
      <c r="D6897" s="181"/>
      <c r="E6897" s="181"/>
      <c r="F6897" s="181"/>
      <c r="G6897" s="181"/>
      <c r="H6897" s="181"/>
      <c r="I6897" s="181"/>
      <c r="J6897" s="181"/>
      <c r="K6897" s="625"/>
      <c r="L6897" s="181"/>
    </row>
    <row r="6898" spans="2:12" x14ac:dyDescent="0.25">
      <c r="B6898" s="624"/>
      <c r="C6898" s="181"/>
      <c r="D6898" s="181"/>
      <c r="E6898" s="181"/>
      <c r="F6898" s="181"/>
      <c r="G6898" s="181"/>
      <c r="H6898" s="181"/>
      <c r="I6898" s="181"/>
      <c r="J6898" s="181"/>
      <c r="K6898" s="625"/>
      <c r="L6898" s="181"/>
    </row>
    <row r="6899" spans="2:12" x14ac:dyDescent="0.25">
      <c r="B6899" s="624"/>
      <c r="C6899" s="181"/>
      <c r="D6899" s="181"/>
      <c r="E6899" s="181"/>
      <c r="F6899" s="181"/>
      <c r="G6899" s="181"/>
      <c r="H6899" s="181"/>
      <c r="I6899" s="181"/>
      <c r="J6899" s="181"/>
      <c r="K6899" s="625"/>
      <c r="L6899" s="181"/>
    </row>
    <row r="6900" spans="2:12" x14ac:dyDescent="0.25">
      <c r="B6900" s="624"/>
      <c r="C6900" s="181"/>
      <c r="D6900" s="181"/>
      <c r="E6900" s="181"/>
      <c r="F6900" s="181"/>
      <c r="G6900" s="181"/>
      <c r="H6900" s="181"/>
      <c r="I6900" s="181"/>
      <c r="J6900" s="181"/>
      <c r="K6900" s="625"/>
      <c r="L6900" s="181"/>
    </row>
    <row r="6901" spans="2:12" x14ac:dyDescent="0.25">
      <c r="B6901" s="624"/>
      <c r="C6901" s="181"/>
      <c r="D6901" s="181"/>
      <c r="E6901" s="181"/>
      <c r="F6901" s="181"/>
      <c r="G6901" s="181"/>
      <c r="H6901" s="181"/>
      <c r="I6901" s="181"/>
      <c r="J6901" s="181"/>
      <c r="K6901" s="625"/>
      <c r="L6901" s="181"/>
    </row>
    <row r="6902" spans="2:12" x14ac:dyDescent="0.25">
      <c r="B6902" s="624"/>
      <c r="C6902" s="181"/>
      <c r="D6902" s="181"/>
      <c r="E6902" s="181"/>
      <c r="F6902" s="181"/>
      <c r="G6902" s="181"/>
      <c r="H6902" s="181"/>
      <c r="I6902" s="181"/>
      <c r="J6902" s="181"/>
      <c r="K6902" s="625"/>
      <c r="L6902" s="181"/>
    </row>
    <row r="6903" spans="2:12" x14ac:dyDescent="0.25">
      <c r="B6903" s="624"/>
      <c r="C6903" s="181"/>
      <c r="D6903" s="181"/>
      <c r="E6903" s="181"/>
      <c r="F6903" s="181"/>
      <c r="G6903" s="181"/>
      <c r="H6903" s="181"/>
      <c r="I6903" s="181"/>
      <c r="J6903" s="181"/>
      <c r="K6903" s="625"/>
      <c r="L6903" s="181"/>
    </row>
    <row r="6904" spans="2:12" x14ac:dyDescent="0.25">
      <c r="B6904" s="624"/>
      <c r="C6904" s="181"/>
      <c r="D6904" s="181"/>
      <c r="E6904" s="181"/>
      <c r="F6904" s="181"/>
      <c r="G6904" s="181"/>
      <c r="H6904" s="181"/>
      <c r="I6904" s="181"/>
      <c r="J6904" s="181"/>
      <c r="K6904" s="625"/>
      <c r="L6904" s="181"/>
    </row>
    <row r="6905" spans="2:12" x14ac:dyDescent="0.25">
      <c r="B6905" s="624"/>
      <c r="C6905" s="181"/>
      <c r="D6905" s="181"/>
      <c r="E6905" s="181"/>
      <c r="F6905" s="181"/>
      <c r="G6905" s="181"/>
      <c r="H6905" s="181"/>
      <c r="I6905" s="181"/>
      <c r="J6905" s="181"/>
      <c r="K6905" s="625"/>
      <c r="L6905" s="181"/>
    </row>
    <row r="6906" spans="2:12" x14ac:dyDescent="0.25">
      <c r="B6906" s="624"/>
      <c r="C6906" s="181"/>
      <c r="D6906" s="181"/>
      <c r="E6906" s="181"/>
      <c r="F6906" s="181"/>
      <c r="G6906" s="181"/>
      <c r="H6906" s="181"/>
      <c r="I6906" s="181"/>
      <c r="J6906" s="181"/>
      <c r="K6906" s="625"/>
      <c r="L6906" s="181"/>
    </row>
    <row r="6907" spans="2:12" x14ac:dyDescent="0.25">
      <c r="B6907" s="624"/>
      <c r="C6907" s="181"/>
      <c r="D6907" s="181"/>
      <c r="E6907" s="181"/>
      <c r="F6907" s="181"/>
      <c r="G6907" s="181"/>
      <c r="H6907" s="181"/>
      <c r="I6907" s="181"/>
      <c r="J6907" s="181"/>
      <c r="K6907" s="625"/>
      <c r="L6907" s="181"/>
    </row>
    <row r="6908" spans="2:12" x14ac:dyDescent="0.25">
      <c r="B6908" s="624"/>
      <c r="C6908" s="181"/>
      <c r="D6908" s="181"/>
      <c r="E6908" s="181"/>
      <c r="F6908" s="181"/>
      <c r="G6908" s="181"/>
      <c r="H6908" s="181"/>
      <c r="I6908" s="181"/>
      <c r="J6908" s="181"/>
      <c r="K6908" s="625"/>
      <c r="L6908" s="181"/>
    </row>
    <row r="6909" spans="2:12" x14ac:dyDescent="0.25">
      <c r="B6909" s="624"/>
      <c r="C6909" s="181"/>
      <c r="D6909" s="181"/>
      <c r="E6909" s="181"/>
      <c r="F6909" s="181"/>
      <c r="G6909" s="181"/>
      <c r="H6909" s="181"/>
      <c r="I6909" s="181"/>
      <c r="J6909" s="181"/>
      <c r="K6909" s="625"/>
      <c r="L6909" s="181"/>
    </row>
    <row r="6910" spans="2:12" x14ac:dyDescent="0.25">
      <c r="B6910" s="624"/>
      <c r="C6910" s="181"/>
      <c r="D6910" s="181"/>
      <c r="E6910" s="181"/>
      <c r="F6910" s="181"/>
      <c r="G6910" s="181"/>
      <c r="H6910" s="181"/>
      <c r="I6910" s="181"/>
      <c r="J6910" s="181"/>
      <c r="K6910" s="625"/>
      <c r="L6910" s="181"/>
    </row>
    <row r="6911" spans="2:12" x14ac:dyDescent="0.25">
      <c r="B6911" s="624"/>
      <c r="C6911" s="181"/>
      <c r="D6911" s="181"/>
      <c r="E6911" s="181"/>
      <c r="F6911" s="181"/>
      <c r="G6911" s="181"/>
      <c r="H6911" s="181"/>
      <c r="I6911" s="181"/>
      <c r="J6911" s="181"/>
      <c r="K6911" s="625"/>
      <c r="L6911" s="181"/>
    </row>
    <row r="6912" spans="2:12" x14ac:dyDescent="0.25">
      <c r="B6912" s="624"/>
      <c r="C6912" s="181"/>
      <c r="D6912" s="181"/>
      <c r="E6912" s="181"/>
      <c r="F6912" s="181"/>
      <c r="G6912" s="181"/>
      <c r="H6912" s="181"/>
      <c r="I6912" s="181"/>
      <c r="J6912" s="181"/>
      <c r="K6912" s="625"/>
      <c r="L6912" s="181"/>
    </row>
    <row r="6913" spans="2:12" x14ac:dyDescent="0.25">
      <c r="B6913" s="624"/>
      <c r="C6913" s="181"/>
      <c r="D6913" s="181"/>
      <c r="E6913" s="181"/>
      <c r="F6913" s="181"/>
      <c r="G6913" s="181"/>
      <c r="H6913" s="181"/>
      <c r="I6913" s="181"/>
      <c r="J6913" s="181"/>
      <c r="K6913" s="625"/>
      <c r="L6913" s="181"/>
    </row>
    <row r="6914" spans="2:12" x14ac:dyDescent="0.25">
      <c r="B6914" s="624"/>
      <c r="C6914" s="181"/>
      <c r="D6914" s="181"/>
      <c r="E6914" s="181"/>
      <c r="F6914" s="181"/>
      <c r="G6914" s="181"/>
      <c r="H6914" s="181"/>
      <c r="I6914" s="181"/>
      <c r="J6914" s="181"/>
      <c r="K6914" s="625"/>
      <c r="L6914" s="181"/>
    </row>
    <row r="6915" spans="2:12" x14ac:dyDescent="0.25">
      <c r="B6915" s="624"/>
      <c r="C6915" s="181"/>
      <c r="D6915" s="181"/>
      <c r="E6915" s="181"/>
      <c r="F6915" s="181"/>
      <c r="G6915" s="181"/>
      <c r="H6915" s="181"/>
      <c r="I6915" s="181"/>
      <c r="J6915" s="181"/>
      <c r="K6915" s="625"/>
      <c r="L6915" s="181"/>
    </row>
    <row r="6916" spans="2:12" x14ac:dyDescent="0.25">
      <c r="B6916" s="624"/>
      <c r="C6916" s="181"/>
      <c r="D6916" s="181"/>
      <c r="E6916" s="181"/>
      <c r="F6916" s="181"/>
      <c r="G6916" s="181"/>
      <c r="H6916" s="181"/>
      <c r="I6916" s="181"/>
      <c r="J6916" s="181"/>
      <c r="K6916" s="625"/>
      <c r="L6916" s="181"/>
    </row>
    <row r="6917" spans="2:12" x14ac:dyDescent="0.25">
      <c r="B6917" s="624"/>
      <c r="C6917" s="181"/>
      <c r="D6917" s="181"/>
      <c r="E6917" s="181"/>
      <c r="F6917" s="181"/>
      <c r="G6917" s="181"/>
      <c r="H6917" s="181"/>
      <c r="I6917" s="181"/>
      <c r="J6917" s="181"/>
      <c r="K6917" s="625"/>
      <c r="L6917" s="181"/>
    </row>
    <row r="6918" spans="2:12" x14ac:dyDescent="0.25">
      <c r="B6918" s="624"/>
      <c r="C6918" s="181"/>
      <c r="D6918" s="181"/>
      <c r="E6918" s="181"/>
      <c r="F6918" s="181"/>
      <c r="G6918" s="181"/>
      <c r="H6918" s="181"/>
      <c r="I6918" s="181"/>
      <c r="J6918" s="181"/>
      <c r="K6918" s="625"/>
      <c r="L6918" s="181"/>
    </row>
    <row r="6919" spans="2:12" x14ac:dyDescent="0.25">
      <c r="B6919" s="624"/>
      <c r="C6919" s="181"/>
      <c r="D6919" s="181"/>
      <c r="E6919" s="181"/>
      <c r="F6919" s="181"/>
      <c r="G6919" s="181"/>
      <c r="H6919" s="181"/>
      <c r="I6919" s="181"/>
      <c r="J6919" s="181"/>
      <c r="K6919" s="625"/>
      <c r="L6919" s="181"/>
    </row>
    <row r="6920" spans="2:12" x14ac:dyDescent="0.25">
      <c r="B6920" s="624"/>
      <c r="C6920" s="181"/>
      <c r="D6920" s="181"/>
      <c r="E6920" s="181"/>
      <c r="F6920" s="181"/>
      <c r="G6920" s="181"/>
      <c r="H6920" s="181"/>
      <c r="I6920" s="181"/>
      <c r="J6920" s="181"/>
      <c r="K6920" s="625"/>
      <c r="L6920" s="181"/>
    </row>
    <row r="6921" spans="2:12" x14ac:dyDescent="0.25">
      <c r="B6921" s="624"/>
      <c r="C6921" s="181"/>
      <c r="D6921" s="181"/>
      <c r="E6921" s="181"/>
      <c r="F6921" s="181"/>
      <c r="G6921" s="181"/>
      <c r="H6921" s="181"/>
      <c r="I6921" s="181"/>
      <c r="J6921" s="181"/>
      <c r="K6921" s="625"/>
      <c r="L6921" s="181"/>
    </row>
    <row r="6922" spans="2:12" x14ac:dyDescent="0.25">
      <c r="B6922" s="624"/>
      <c r="C6922" s="181"/>
      <c r="D6922" s="181"/>
      <c r="E6922" s="181"/>
      <c r="F6922" s="181"/>
      <c r="G6922" s="181"/>
      <c r="H6922" s="181"/>
      <c r="I6922" s="181"/>
      <c r="J6922" s="181"/>
      <c r="K6922" s="625"/>
      <c r="L6922" s="181"/>
    </row>
    <row r="6923" spans="2:12" x14ac:dyDescent="0.25">
      <c r="B6923" s="624"/>
      <c r="C6923" s="181"/>
      <c r="D6923" s="181"/>
      <c r="E6923" s="181"/>
      <c r="F6923" s="181"/>
      <c r="G6923" s="181"/>
      <c r="H6923" s="181"/>
      <c r="I6923" s="181"/>
      <c r="J6923" s="181"/>
      <c r="K6923" s="625"/>
      <c r="L6923" s="181"/>
    </row>
    <row r="6924" spans="2:12" x14ac:dyDescent="0.25">
      <c r="B6924" s="624"/>
      <c r="C6924" s="181"/>
      <c r="D6924" s="181"/>
      <c r="E6924" s="181"/>
      <c r="F6924" s="181"/>
      <c r="G6924" s="181"/>
      <c r="H6924" s="181"/>
      <c r="I6924" s="181"/>
      <c r="J6924" s="181"/>
      <c r="K6924" s="625"/>
      <c r="L6924" s="181"/>
    </row>
    <row r="6925" spans="2:12" x14ac:dyDescent="0.25">
      <c r="B6925" s="624"/>
      <c r="C6925" s="181"/>
      <c r="D6925" s="181"/>
      <c r="E6925" s="181"/>
      <c r="F6925" s="181"/>
      <c r="G6925" s="181"/>
      <c r="H6925" s="181"/>
      <c r="I6925" s="181"/>
      <c r="J6925" s="181"/>
      <c r="K6925" s="625"/>
      <c r="L6925" s="181"/>
    </row>
    <row r="6926" spans="2:12" x14ac:dyDescent="0.25">
      <c r="B6926" s="624"/>
      <c r="C6926" s="181"/>
      <c r="D6926" s="181"/>
      <c r="E6926" s="181"/>
      <c r="F6926" s="181"/>
      <c r="G6926" s="181"/>
      <c r="H6926" s="181"/>
      <c r="I6926" s="181"/>
      <c r="J6926" s="181"/>
      <c r="K6926" s="625"/>
      <c r="L6926" s="181"/>
    </row>
    <row r="6927" spans="2:12" x14ac:dyDescent="0.25">
      <c r="B6927" s="624"/>
      <c r="C6927" s="181"/>
      <c r="D6927" s="181"/>
      <c r="E6927" s="181"/>
      <c r="F6927" s="181"/>
      <c r="G6927" s="181"/>
      <c r="H6927" s="181"/>
      <c r="I6927" s="181"/>
      <c r="J6927" s="181"/>
      <c r="K6927" s="625"/>
      <c r="L6927" s="181"/>
    </row>
    <row r="6928" spans="2:12" x14ac:dyDescent="0.25">
      <c r="B6928" s="624"/>
      <c r="C6928" s="181"/>
      <c r="D6928" s="181"/>
      <c r="E6928" s="181"/>
      <c r="F6928" s="181"/>
      <c r="G6928" s="181"/>
      <c r="H6928" s="181"/>
      <c r="I6928" s="181"/>
      <c r="J6928" s="181"/>
      <c r="K6928" s="625"/>
      <c r="L6928" s="181"/>
    </row>
    <row r="6929" spans="2:12" x14ac:dyDescent="0.25">
      <c r="B6929" s="624"/>
      <c r="C6929" s="181"/>
      <c r="D6929" s="181"/>
      <c r="E6929" s="181"/>
      <c r="F6929" s="181"/>
      <c r="G6929" s="181"/>
      <c r="H6929" s="181"/>
      <c r="I6929" s="181"/>
      <c r="J6929" s="181"/>
      <c r="K6929" s="625"/>
      <c r="L6929" s="181"/>
    </row>
    <row r="6930" spans="2:12" x14ac:dyDescent="0.25">
      <c r="B6930" s="624"/>
      <c r="C6930" s="181"/>
      <c r="D6930" s="181"/>
      <c r="E6930" s="181"/>
      <c r="F6930" s="181"/>
      <c r="G6930" s="181"/>
      <c r="H6930" s="181"/>
      <c r="I6930" s="181"/>
      <c r="J6930" s="181"/>
      <c r="K6930" s="625"/>
      <c r="L6930" s="181"/>
    </row>
    <row r="6931" spans="2:12" x14ac:dyDescent="0.25">
      <c r="B6931" s="624"/>
      <c r="C6931" s="181"/>
      <c r="D6931" s="181"/>
      <c r="E6931" s="181"/>
      <c r="F6931" s="181"/>
      <c r="G6931" s="181"/>
      <c r="H6931" s="181"/>
      <c r="I6931" s="181"/>
      <c r="J6931" s="181"/>
      <c r="K6931" s="625"/>
      <c r="L6931" s="181"/>
    </row>
    <row r="6932" spans="2:12" x14ac:dyDescent="0.25">
      <c r="B6932" s="624"/>
      <c r="C6932" s="181"/>
      <c r="D6932" s="181"/>
      <c r="E6932" s="181"/>
      <c r="F6932" s="181"/>
      <c r="G6932" s="181"/>
      <c r="H6932" s="181"/>
      <c r="I6932" s="181"/>
      <c r="J6932" s="181"/>
      <c r="K6932" s="625"/>
      <c r="L6932" s="181"/>
    </row>
    <row r="6933" spans="2:12" x14ac:dyDescent="0.25">
      <c r="B6933" s="624"/>
      <c r="C6933" s="181"/>
      <c r="D6933" s="181"/>
      <c r="E6933" s="181"/>
      <c r="F6933" s="181"/>
      <c r="G6933" s="181"/>
      <c r="H6933" s="181"/>
      <c r="I6933" s="181"/>
      <c r="J6933" s="181"/>
      <c r="K6933" s="625"/>
      <c r="L6933" s="181"/>
    </row>
    <row r="6934" spans="2:12" x14ac:dyDescent="0.25">
      <c r="B6934" s="624"/>
      <c r="C6934" s="181"/>
      <c r="D6934" s="181"/>
      <c r="E6934" s="181"/>
      <c r="F6934" s="181"/>
      <c r="G6934" s="181"/>
      <c r="H6934" s="181"/>
      <c r="I6934" s="181"/>
      <c r="J6934" s="181"/>
      <c r="K6934" s="625"/>
      <c r="L6934" s="181"/>
    </row>
    <row r="6935" spans="2:12" x14ac:dyDescent="0.25">
      <c r="B6935" s="624"/>
      <c r="C6935" s="181"/>
      <c r="D6935" s="181"/>
      <c r="E6935" s="181"/>
      <c r="F6935" s="181"/>
      <c r="G6935" s="181"/>
      <c r="H6935" s="181"/>
      <c r="I6935" s="181"/>
      <c r="J6935" s="181"/>
      <c r="K6935" s="625"/>
      <c r="L6935" s="181"/>
    </row>
    <row r="6936" spans="2:12" x14ac:dyDescent="0.25">
      <c r="B6936" s="624"/>
      <c r="C6936" s="181"/>
      <c r="D6936" s="181"/>
      <c r="E6936" s="181"/>
      <c r="F6936" s="181"/>
      <c r="G6936" s="181"/>
      <c r="H6936" s="181"/>
      <c r="I6936" s="181"/>
      <c r="J6936" s="181"/>
      <c r="K6936" s="625"/>
      <c r="L6936" s="181"/>
    </row>
    <row r="6937" spans="2:12" x14ac:dyDescent="0.25">
      <c r="B6937" s="624"/>
      <c r="C6937" s="181"/>
      <c r="D6937" s="181"/>
      <c r="E6937" s="181"/>
      <c r="F6937" s="181"/>
      <c r="G6937" s="181"/>
      <c r="H6937" s="181"/>
      <c r="I6937" s="181"/>
      <c r="J6937" s="181"/>
      <c r="K6937" s="625"/>
      <c r="L6937" s="181"/>
    </row>
    <row r="6938" spans="2:12" x14ac:dyDescent="0.25">
      <c r="B6938" s="624"/>
      <c r="C6938" s="181"/>
      <c r="D6938" s="181"/>
      <c r="E6938" s="181"/>
      <c r="F6938" s="181"/>
      <c r="G6938" s="181"/>
      <c r="H6938" s="181"/>
      <c r="I6938" s="181"/>
      <c r="J6938" s="181"/>
      <c r="K6938" s="625"/>
      <c r="L6938" s="181"/>
    </row>
    <row r="6939" spans="2:12" x14ac:dyDescent="0.25">
      <c r="B6939" s="624"/>
      <c r="C6939" s="181"/>
      <c r="D6939" s="181"/>
      <c r="E6939" s="181"/>
      <c r="F6939" s="181"/>
      <c r="G6939" s="181"/>
      <c r="H6939" s="181"/>
      <c r="I6939" s="181"/>
      <c r="J6939" s="181"/>
      <c r="K6939" s="625"/>
      <c r="L6939" s="181"/>
    </row>
    <row r="6940" spans="2:12" x14ac:dyDescent="0.25">
      <c r="B6940" s="624"/>
      <c r="C6940" s="181"/>
      <c r="D6940" s="181"/>
      <c r="E6940" s="181"/>
      <c r="F6940" s="181"/>
      <c r="G6940" s="181"/>
      <c r="H6940" s="181"/>
      <c r="I6940" s="181"/>
      <c r="J6940" s="181"/>
      <c r="K6940" s="625"/>
      <c r="L6940" s="181"/>
    </row>
    <row r="6941" spans="2:12" x14ac:dyDescent="0.25">
      <c r="B6941" s="624"/>
      <c r="C6941" s="181"/>
      <c r="D6941" s="181"/>
      <c r="E6941" s="181"/>
      <c r="F6941" s="181"/>
      <c r="G6941" s="181"/>
      <c r="H6941" s="181"/>
      <c r="I6941" s="181"/>
      <c r="J6941" s="181"/>
      <c r="K6941" s="625"/>
      <c r="L6941" s="181"/>
    </row>
    <row r="6942" spans="2:12" x14ac:dyDescent="0.25">
      <c r="B6942" s="624"/>
      <c r="C6942" s="181"/>
      <c r="D6942" s="181"/>
      <c r="E6942" s="181"/>
      <c r="F6942" s="181"/>
      <c r="G6942" s="181"/>
      <c r="H6942" s="181"/>
      <c r="I6942" s="181"/>
      <c r="J6942" s="181"/>
      <c r="K6942" s="625"/>
      <c r="L6942" s="181"/>
    </row>
    <row r="6943" spans="2:12" x14ac:dyDescent="0.25">
      <c r="B6943" s="624"/>
      <c r="C6943" s="181"/>
      <c r="D6943" s="181"/>
      <c r="E6943" s="181"/>
      <c r="F6943" s="181"/>
      <c r="G6943" s="181"/>
      <c r="H6943" s="181"/>
      <c r="I6943" s="181"/>
      <c r="J6943" s="181"/>
      <c r="K6943" s="625"/>
      <c r="L6943" s="181"/>
    </row>
    <row r="6944" spans="2:12" x14ac:dyDescent="0.25">
      <c r="B6944" s="624"/>
      <c r="C6944" s="181"/>
      <c r="D6944" s="181"/>
      <c r="E6944" s="181"/>
      <c r="F6944" s="181"/>
      <c r="G6944" s="181"/>
      <c r="H6944" s="181"/>
      <c r="I6944" s="181"/>
      <c r="J6944" s="181"/>
      <c r="K6944" s="625"/>
      <c r="L6944" s="181"/>
    </row>
    <row r="6945" spans="2:12" x14ac:dyDescent="0.25">
      <c r="B6945" s="624"/>
      <c r="C6945" s="181"/>
      <c r="D6945" s="181"/>
      <c r="E6945" s="181"/>
      <c r="F6945" s="181"/>
      <c r="G6945" s="181"/>
      <c r="H6945" s="181"/>
      <c r="I6945" s="181"/>
      <c r="J6945" s="181"/>
      <c r="K6945" s="625"/>
      <c r="L6945" s="181"/>
    </row>
    <row r="6946" spans="2:12" x14ac:dyDescent="0.25">
      <c r="B6946" s="624"/>
      <c r="C6946" s="181"/>
      <c r="D6946" s="181"/>
      <c r="E6946" s="181"/>
      <c r="F6946" s="181"/>
      <c r="G6946" s="181"/>
      <c r="H6946" s="181"/>
      <c r="I6946" s="181"/>
      <c r="J6946" s="181"/>
      <c r="K6946" s="625"/>
      <c r="L6946" s="181"/>
    </row>
    <row r="6947" spans="2:12" x14ac:dyDescent="0.25">
      <c r="B6947" s="624"/>
      <c r="C6947" s="181"/>
      <c r="D6947" s="181"/>
      <c r="E6947" s="181"/>
      <c r="F6947" s="181"/>
      <c r="G6947" s="181"/>
      <c r="H6947" s="181"/>
      <c r="I6947" s="181"/>
      <c r="J6947" s="181"/>
      <c r="K6947" s="625"/>
      <c r="L6947" s="181"/>
    </row>
    <row r="6948" spans="2:12" x14ac:dyDescent="0.25">
      <c r="B6948" s="624"/>
      <c r="C6948" s="181"/>
      <c r="D6948" s="181"/>
      <c r="E6948" s="181"/>
      <c r="F6948" s="181"/>
      <c r="G6948" s="181"/>
      <c r="H6948" s="181"/>
      <c r="I6948" s="181"/>
      <c r="J6948" s="181"/>
      <c r="K6948" s="625"/>
      <c r="L6948" s="181"/>
    </row>
    <row r="6949" spans="2:12" x14ac:dyDescent="0.25">
      <c r="B6949" s="624"/>
      <c r="C6949" s="181"/>
      <c r="D6949" s="181"/>
      <c r="E6949" s="181"/>
      <c r="F6949" s="181"/>
      <c r="G6949" s="181"/>
      <c r="H6949" s="181"/>
      <c r="I6949" s="181"/>
      <c r="J6949" s="181"/>
      <c r="K6949" s="625"/>
      <c r="L6949" s="181"/>
    </row>
    <row r="6950" spans="2:12" x14ac:dyDescent="0.25">
      <c r="B6950" s="624"/>
      <c r="C6950" s="181"/>
      <c r="D6950" s="181"/>
      <c r="E6950" s="181"/>
      <c r="F6950" s="181"/>
      <c r="G6950" s="181"/>
      <c r="H6950" s="181"/>
      <c r="I6950" s="181"/>
      <c r="J6950" s="181"/>
      <c r="K6950" s="625"/>
      <c r="L6950" s="181"/>
    </row>
    <row r="6951" spans="2:12" x14ac:dyDescent="0.25">
      <c r="B6951" s="624"/>
      <c r="C6951" s="181"/>
      <c r="D6951" s="181"/>
      <c r="E6951" s="181"/>
      <c r="F6951" s="181"/>
      <c r="G6951" s="181"/>
      <c r="H6951" s="181"/>
      <c r="I6951" s="181"/>
      <c r="J6951" s="181"/>
      <c r="K6951" s="625"/>
      <c r="L6951" s="181"/>
    </row>
    <row r="6952" spans="2:12" x14ac:dyDescent="0.25">
      <c r="B6952" s="624"/>
      <c r="C6952" s="181"/>
      <c r="D6952" s="181"/>
      <c r="E6952" s="181"/>
      <c r="F6952" s="181"/>
      <c r="G6952" s="181"/>
      <c r="H6952" s="181"/>
      <c r="I6952" s="181"/>
      <c r="J6952" s="181"/>
      <c r="K6952" s="625"/>
      <c r="L6952" s="181"/>
    </row>
    <row r="6953" spans="2:12" x14ac:dyDescent="0.25">
      <c r="B6953" s="624"/>
      <c r="C6953" s="181"/>
      <c r="D6953" s="181"/>
      <c r="E6953" s="181"/>
      <c r="F6953" s="181"/>
      <c r="G6953" s="181"/>
      <c r="H6953" s="181"/>
      <c r="I6953" s="181"/>
      <c r="J6953" s="181"/>
      <c r="K6953" s="625"/>
      <c r="L6953" s="181"/>
    </row>
    <row r="6954" spans="2:12" x14ac:dyDescent="0.25">
      <c r="B6954" s="624"/>
      <c r="C6954" s="181"/>
      <c r="D6954" s="181"/>
      <c r="E6954" s="181"/>
      <c r="F6954" s="181"/>
      <c r="G6954" s="181"/>
      <c r="H6954" s="181"/>
      <c r="I6954" s="181"/>
      <c r="J6954" s="181"/>
      <c r="K6954" s="625"/>
      <c r="L6954" s="181"/>
    </row>
    <row r="6955" spans="2:12" x14ac:dyDescent="0.25">
      <c r="B6955" s="624"/>
      <c r="C6955" s="181"/>
      <c r="D6955" s="181"/>
      <c r="E6955" s="181"/>
      <c r="F6955" s="181"/>
      <c r="G6955" s="181"/>
      <c r="H6955" s="181"/>
      <c r="I6955" s="181"/>
      <c r="J6955" s="181"/>
      <c r="K6955" s="625"/>
      <c r="L6955" s="181"/>
    </row>
    <row r="6956" spans="2:12" x14ac:dyDescent="0.25">
      <c r="B6956" s="624"/>
      <c r="C6956" s="181"/>
      <c r="D6956" s="181"/>
      <c r="E6956" s="181"/>
      <c r="F6956" s="181"/>
      <c r="G6956" s="181"/>
      <c r="H6956" s="181"/>
      <c r="I6956" s="181"/>
      <c r="J6956" s="181"/>
      <c r="K6956" s="625"/>
      <c r="L6956" s="181"/>
    </row>
    <row r="6957" spans="2:12" x14ac:dyDescent="0.25">
      <c r="B6957" s="624"/>
      <c r="C6957" s="181"/>
      <c r="D6957" s="181"/>
      <c r="E6957" s="181"/>
      <c r="F6957" s="181"/>
      <c r="G6957" s="181"/>
      <c r="H6957" s="181"/>
      <c r="I6957" s="181"/>
      <c r="J6957" s="181"/>
      <c r="K6957" s="625"/>
      <c r="L6957" s="181"/>
    </row>
    <row r="6958" spans="2:12" x14ac:dyDescent="0.25">
      <c r="B6958" s="624"/>
      <c r="C6958" s="181"/>
      <c r="D6958" s="181"/>
      <c r="E6958" s="181"/>
      <c r="F6958" s="181"/>
      <c r="G6958" s="181"/>
      <c r="H6958" s="181"/>
      <c r="I6958" s="181"/>
      <c r="J6958" s="181"/>
      <c r="K6958" s="625"/>
      <c r="L6958" s="181"/>
    </row>
    <row r="6959" spans="2:12" x14ac:dyDescent="0.25">
      <c r="B6959" s="624"/>
      <c r="C6959" s="181"/>
      <c r="D6959" s="181"/>
      <c r="E6959" s="181"/>
      <c r="F6959" s="181"/>
      <c r="G6959" s="181"/>
      <c r="H6959" s="181"/>
      <c r="I6959" s="181"/>
      <c r="J6959" s="181"/>
      <c r="K6959" s="625"/>
      <c r="L6959" s="181"/>
    </row>
    <row r="6960" spans="2:12" x14ac:dyDescent="0.25">
      <c r="B6960" s="624"/>
      <c r="C6960" s="181"/>
      <c r="D6960" s="181"/>
      <c r="E6960" s="181"/>
      <c r="F6960" s="181"/>
      <c r="G6960" s="181"/>
      <c r="H6960" s="181"/>
      <c r="I6960" s="181"/>
      <c r="J6960" s="181"/>
      <c r="K6960" s="625"/>
      <c r="L6960" s="181"/>
    </row>
    <row r="6961" spans="2:12" x14ac:dyDescent="0.25">
      <c r="B6961" s="624"/>
      <c r="C6961" s="181"/>
      <c r="D6961" s="181"/>
      <c r="E6961" s="181"/>
      <c r="F6961" s="181"/>
      <c r="G6961" s="181"/>
      <c r="H6961" s="181"/>
      <c r="I6961" s="181"/>
      <c r="J6961" s="181"/>
      <c r="K6961" s="625"/>
      <c r="L6961" s="181"/>
    </row>
    <row r="6962" spans="2:12" x14ac:dyDescent="0.25">
      <c r="B6962" s="624"/>
      <c r="C6962" s="181"/>
      <c r="D6962" s="181"/>
      <c r="E6962" s="181"/>
      <c r="F6962" s="181"/>
      <c r="G6962" s="181"/>
      <c r="H6962" s="181"/>
      <c r="I6962" s="181"/>
      <c r="J6962" s="181"/>
      <c r="K6962" s="625"/>
      <c r="L6962" s="181"/>
    </row>
    <row r="6963" spans="2:12" x14ac:dyDescent="0.25">
      <c r="B6963" s="624"/>
      <c r="C6963" s="181"/>
      <c r="D6963" s="181"/>
      <c r="E6963" s="181"/>
      <c r="F6963" s="181"/>
      <c r="G6963" s="181"/>
      <c r="H6963" s="181"/>
      <c r="I6963" s="181"/>
      <c r="J6963" s="181"/>
      <c r="K6963" s="625"/>
      <c r="L6963" s="181"/>
    </row>
    <row r="6964" spans="2:12" x14ac:dyDescent="0.25">
      <c r="B6964" s="624"/>
      <c r="C6964" s="181"/>
      <c r="D6964" s="181"/>
      <c r="E6964" s="181"/>
      <c r="F6964" s="181"/>
      <c r="G6964" s="181"/>
      <c r="H6964" s="181"/>
      <c r="I6964" s="181"/>
      <c r="J6964" s="181"/>
      <c r="K6964" s="625"/>
      <c r="L6964" s="181"/>
    </row>
    <row r="6965" spans="2:12" x14ac:dyDescent="0.25">
      <c r="B6965" s="624"/>
      <c r="C6965" s="181"/>
      <c r="D6965" s="181"/>
      <c r="E6965" s="181"/>
      <c r="F6965" s="181"/>
      <c r="G6965" s="181"/>
      <c r="H6965" s="181"/>
      <c r="I6965" s="181"/>
      <c r="J6965" s="181"/>
      <c r="K6965" s="625"/>
      <c r="L6965" s="181"/>
    </row>
    <row r="6966" spans="2:12" x14ac:dyDescent="0.25">
      <c r="B6966" s="624"/>
      <c r="C6966" s="181"/>
      <c r="D6966" s="181"/>
      <c r="E6966" s="181"/>
      <c r="F6966" s="181"/>
      <c r="G6966" s="181"/>
      <c r="H6966" s="181"/>
      <c r="I6966" s="181"/>
      <c r="J6966" s="181"/>
      <c r="K6966" s="625"/>
      <c r="L6966" s="181"/>
    </row>
    <row r="6967" spans="2:12" x14ac:dyDescent="0.25">
      <c r="B6967" s="624"/>
      <c r="C6967" s="181"/>
      <c r="D6967" s="181"/>
      <c r="E6967" s="181"/>
      <c r="F6967" s="181"/>
      <c r="G6967" s="181"/>
      <c r="H6967" s="181"/>
      <c r="I6967" s="181"/>
      <c r="J6967" s="181"/>
      <c r="K6967" s="625"/>
      <c r="L6967" s="181"/>
    </row>
    <row r="6968" spans="2:12" x14ac:dyDescent="0.25">
      <c r="B6968" s="624"/>
      <c r="C6968" s="181"/>
      <c r="D6968" s="181"/>
      <c r="E6968" s="181"/>
      <c r="F6968" s="181"/>
      <c r="G6968" s="181"/>
      <c r="H6968" s="181"/>
      <c r="I6968" s="181"/>
      <c r="J6968" s="181"/>
      <c r="K6968" s="625"/>
      <c r="L6968" s="181"/>
    </row>
    <row r="6969" spans="2:12" x14ac:dyDescent="0.25">
      <c r="B6969" s="624"/>
      <c r="C6969" s="181"/>
      <c r="D6969" s="181"/>
      <c r="E6969" s="181"/>
      <c r="F6969" s="181"/>
      <c r="G6969" s="181"/>
      <c r="H6969" s="181"/>
      <c r="I6969" s="181"/>
      <c r="J6969" s="181"/>
      <c r="K6969" s="625"/>
      <c r="L6969" s="181"/>
    </row>
    <row r="6970" spans="2:12" x14ac:dyDescent="0.25">
      <c r="B6970" s="624"/>
      <c r="C6970" s="181"/>
      <c r="D6970" s="181"/>
      <c r="E6970" s="181"/>
      <c r="F6970" s="181"/>
      <c r="G6970" s="181"/>
      <c r="H6970" s="181"/>
      <c r="I6970" s="181"/>
      <c r="J6970" s="181"/>
      <c r="K6970" s="625"/>
      <c r="L6970" s="181"/>
    </row>
    <row r="6971" spans="2:12" x14ac:dyDescent="0.25">
      <c r="B6971" s="624"/>
      <c r="C6971" s="181"/>
      <c r="D6971" s="181"/>
      <c r="E6971" s="181"/>
      <c r="F6971" s="181"/>
      <c r="G6971" s="181"/>
      <c r="H6971" s="181"/>
      <c r="I6971" s="181"/>
      <c r="J6971" s="181"/>
      <c r="K6971" s="625"/>
      <c r="L6971" s="181"/>
    </row>
    <row r="6972" spans="2:12" x14ac:dyDescent="0.25">
      <c r="B6972" s="624"/>
      <c r="C6972" s="181"/>
      <c r="D6972" s="181"/>
      <c r="E6972" s="181"/>
      <c r="F6972" s="181"/>
      <c r="G6972" s="181"/>
      <c r="H6972" s="181"/>
      <c r="I6972" s="181"/>
      <c r="J6972" s="181"/>
      <c r="K6972" s="625"/>
      <c r="L6972" s="181"/>
    </row>
    <row r="6973" spans="2:12" x14ac:dyDescent="0.25">
      <c r="B6973" s="624"/>
      <c r="C6973" s="181"/>
      <c r="D6973" s="181"/>
      <c r="E6973" s="181"/>
      <c r="F6973" s="181"/>
      <c r="G6973" s="181"/>
      <c r="H6973" s="181"/>
      <c r="I6973" s="181"/>
      <c r="J6973" s="181"/>
      <c r="K6973" s="625"/>
      <c r="L6973" s="181"/>
    </row>
    <row r="6974" spans="2:12" x14ac:dyDescent="0.25">
      <c r="B6974" s="624"/>
      <c r="C6974" s="181"/>
      <c r="D6974" s="181"/>
      <c r="E6974" s="181"/>
      <c r="F6974" s="181"/>
      <c r="G6974" s="181"/>
      <c r="H6974" s="181"/>
      <c r="I6974" s="181"/>
      <c r="J6974" s="181"/>
      <c r="K6974" s="625"/>
      <c r="L6974" s="181"/>
    </row>
    <row r="6975" spans="2:12" x14ac:dyDescent="0.25">
      <c r="B6975" s="624"/>
      <c r="C6975" s="181"/>
      <c r="D6975" s="181"/>
      <c r="E6975" s="181"/>
      <c r="F6975" s="181"/>
      <c r="G6975" s="181"/>
      <c r="H6975" s="181"/>
      <c r="I6975" s="181"/>
      <c r="J6975" s="181"/>
      <c r="K6975" s="625"/>
      <c r="L6975" s="181"/>
    </row>
    <row r="6976" spans="2:12" x14ac:dyDescent="0.25">
      <c r="B6976" s="624"/>
      <c r="C6976" s="181"/>
      <c r="D6976" s="181"/>
      <c r="E6976" s="181"/>
      <c r="F6976" s="181"/>
      <c r="G6976" s="181"/>
      <c r="H6976" s="181"/>
      <c r="I6976" s="181"/>
      <c r="J6976" s="181"/>
      <c r="K6976" s="625"/>
      <c r="L6976" s="181"/>
    </row>
    <row r="6977" spans="2:12" x14ac:dyDescent="0.25">
      <c r="B6977" s="624"/>
      <c r="C6977" s="181"/>
      <c r="D6977" s="181"/>
      <c r="E6977" s="181"/>
      <c r="F6977" s="181"/>
      <c r="G6977" s="181"/>
      <c r="H6977" s="181"/>
      <c r="I6977" s="181"/>
      <c r="J6977" s="181"/>
      <c r="K6977" s="625"/>
      <c r="L6977" s="181"/>
    </row>
    <row r="6978" spans="2:12" x14ac:dyDescent="0.25">
      <c r="B6978" s="624"/>
      <c r="C6978" s="181"/>
      <c r="D6978" s="181"/>
      <c r="E6978" s="181"/>
      <c r="F6978" s="181"/>
      <c r="G6978" s="181"/>
      <c r="H6978" s="181"/>
      <c r="I6978" s="181"/>
      <c r="J6978" s="181"/>
      <c r="K6978" s="625"/>
      <c r="L6978" s="181"/>
    </row>
    <row r="6979" spans="2:12" x14ac:dyDescent="0.25">
      <c r="B6979" s="624"/>
      <c r="C6979" s="181"/>
      <c r="D6979" s="181"/>
      <c r="E6979" s="181"/>
      <c r="F6979" s="181"/>
      <c r="G6979" s="181"/>
      <c r="H6979" s="181"/>
      <c r="I6979" s="181"/>
      <c r="J6979" s="181"/>
      <c r="K6979" s="625"/>
      <c r="L6979" s="181"/>
    </row>
    <row r="6980" spans="2:12" x14ac:dyDescent="0.25">
      <c r="B6980" s="624"/>
      <c r="C6980" s="181"/>
      <c r="D6980" s="181"/>
      <c r="E6980" s="181"/>
      <c r="F6980" s="181"/>
      <c r="G6980" s="181"/>
      <c r="H6980" s="181"/>
      <c r="I6980" s="181"/>
      <c r="J6980" s="181"/>
      <c r="K6980" s="625"/>
      <c r="L6980" s="181"/>
    </row>
    <row r="6981" spans="2:12" x14ac:dyDescent="0.25">
      <c r="B6981" s="624"/>
      <c r="C6981" s="181"/>
      <c r="D6981" s="181"/>
      <c r="E6981" s="181"/>
      <c r="F6981" s="181"/>
      <c r="G6981" s="181"/>
      <c r="H6981" s="181"/>
      <c r="I6981" s="181"/>
      <c r="J6981" s="181"/>
      <c r="K6981" s="625"/>
      <c r="L6981" s="181"/>
    </row>
    <row r="6982" spans="2:12" x14ac:dyDescent="0.25">
      <c r="B6982" s="624"/>
      <c r="C6982" s="181"/>
      <c r="D6982" s="181"/>
      <c r="E6982" s="181"/>
      <c r="F6982" s="181"/>
      <c r="G6982" s="181"/>
      <c r="H6982" s="181"/>
      <c r="I6982" s="181"/>
      <c r="J6982" s="181"/>
      <c r="K6982" s="625"/>
      <c r="L6982" s="181"/>
    </row>
    <row r="6983" spans="2:12" x14ac:dyDescent="0.25">
      <c r="B6983" s="624"/>
      <c r="C6983" s="181"/>
      <c r="D6983" s="181"/>
      <c r="E6983" s="181"/>
      <c r="F6983" s="181"/>
      <c r="G6983" s="181"/>
      <c r="H6983" s="181"/>
      <c r="I6983" s="181"/>
      <c r="J6983" s="181"/>
      <c r="K6983" s="625"/>
      <c r="L6983" s="181"/>
    </row>
    <row r="6984" spans="2:12" x14ac:dyDescent="0.25">
      <c r="B6984" s="624"/>
      <c r="C6984" s="181"/>
      <c r="D6984" s="181"/>
      <c r="E6984" s="181"/>
      <c r="F6984" s="181"/>
      <c r="G6984" s="181"/>
      <c r="H6984" s="181"/>
      <c r="I6984" s="181"/>
      <c r="J6984" s="181"/>
      <c r="K6984" s="625"/>
      <c r="L6984" s="181"/>
    </row>
    <row r="6985" spans="2:12" x14ac:dyDescent="0.25">
      <c r="B6985" s="624"/>
      <c r="C6985" s="181"/>
      <c r="D6985" s="181"/>
      <c r="E6985" s="181"/>
      <c r="F6985" s="181"/>
      <c r="G6985" s="181"/>
      <c r="H6985" s="181"/>
      <c r="I6985" s="181"/>
      <c r="J6985" s="181"/>
      <c r="K6985" s="625"/>
      <c r="L6985" s="181"/>
    </row>
    <row r="6986" spans="2:12" x14ac:dyDescent="0.25">
      <c r="B6986" s="624"/>
      <c r="C6986" s="181"/>
      <c r="D6986" s="181"/>
      <c r="E6986" s="181"/>
      <c r="F6986" s="181"/>
      <c r="G6986" s="181"/>
      <c r="H6986" s="181"/>
      <c r="I6986" s="181"/>
      <c r="J6986" s="181"/>
      <c r="K6986" s="625"/>
      <c r="L6986" s="181"/>
    </row>
    <row r="6987" spans="2:12" x14ac:dyDescent="0.25">
      <c r="B6987" s="624"/>
      <c r="C6987" s="181"/>
      <c r="D6987" s="181"/>
      <c r="E6987" s="181"/>
      <c r="F6987" s="181"/>
      <c r="G6987" s="181"/>
      <c r="H6987" s="181"/>
      <c r="I6987" s="181"/>
      <c r="J6987" s="181"/>
      <c r="K6987" s="625"/>
      <c r="L6987" s="181"/>
    </row>
    <row r="6988" spans="2:12" x14ac:dyDescent="0.25">
      <c r="B6988" s="624"/>
      <c r="C6988" s="181"/>
      <c r="D6988" s="181"/>
      <c r="E6988" s="181"/>
      <c r="F6988" s="181"/>
      <c r="G6988" s="181"/>
      <c r="H6988" s="181"/>
      <c r="I6988" s="181"/>
      <c r="J6988" s="181"/>
      <c r="K6988" s="625"/>
      <c r="L6988" s="181"/>
    </row>
    <row r="6989" spans="2:12" x14ac:dyDescent="0.25">
      <c r="B6989" s="624"/>
      <c r="C6989" s="181"/>
      <c r="D6989" s="181"/>
      <c r="E6989" s="181"/>
      <c r="F6989" s="181"/>
      <c r="G6989" s="181"/>
      <c r="H6989" s="181"/>
      <c r="I6989" s="181"/>
      <c r="J6989" s="181"/>
      <c r="K6989" s="625"/>
      <c r="L6989" s="181"/>
    </row>
    <row r="6990" spans="2:12" x14ac:dyDescent="0.25">
      <c r="B6990" s="624"/>
      <c r="C6990" s="181"/>
      <c r="D6990" s="181"/>
      <c r="E6990" s="181"/>
      <c r="F6990" s="181"/>
      <c r="G6990" s="181"/>
      <c r="H6990" s="181"/>
      <c r="I6990" s="181"/>
      <c r="J6990" s="181"/>
      <c r="K6990" s="625"/>
      <c r="L6990" s="181"/>
    </row>
    <row r="6991" spans="2:12" x14ac:dyDescent="0.25">
      <c r="B6991" s="624"/>
      <c r="C6991" s="181"/>
      <c r="D6991" s="181"/>
      <c r="E6991" s="181"/>
      <c r="F6991" s="181"/>
      <c r="G6991" s="181"/>
      <c r="H6991" s="181"/>
      <c r="I6991" s="181"/>
      <c r="J6991" s="181"/>
      <c r="K6991" s="625"/>
      <c r="L6991" s="181"/>
    </row>
    <row r="6992" spans="2:12" x14ac:dyDescent="0.25">
      <c r="B6992" s="624"/>
      <c r="C6992" s="181"/>
      <c r="D6992" s="181"/>
      <c r="E6992" s="181"/>
      <c r="F6992" s="181"/>
      <c r="G6992" s="181"/>
      <c r="H6992" s="181"/>
      <c r="I6992" s="181"/>
      <c r="J6992" s="181"/>
      <c r="K6992" s="625"/>
      <c r="L6992" s="181"/>
    </row>
    <row r="6993" spans="2:12" x14ac:dyDescent="0.25">
      <c r="B6993" s="624"/>
      <c r="C6993" s="181"/>
      <c r="D6993" s="181"/>
      <c r="E6993" s="181"/>
      <c r="F6993" s="181"/>
      <c r="G6993" s="181"/>
      <c r="H6993" s="181"/>
      <c r="I6993" s="181"/>
      <c r="J6993" s="181"/>
      <c r="K6993" s="625"/>
      <c r="L6993" s="181"/>
    </row>
    <row r="6994" spans="2:12" x14ac:dyDescent="0.25">
      <c r="B6994" s="624"/>
      <c r="C6994" s="181"/>
      <c r="D6994" s="181"/>
      <c r="E6994" s="181"/>
      <c r="F6994" s="181"/>
      <c r="G6994" s="181"/>
      <c r="H6994" s="181"/>
      <c r="I6994" s="181"/>
      <c r="J6994" s="181"/>
      <c r="K6994" s="625"/>
      <c r="L6994" s="181"/>
    </row>
    <row r="6995" spans="2:12" x14ac:dyDescent="0.25">
      <c r="B6995" s="624"/>
      <c r="C6995" s="181"/>
      <c r="D6995" s="181"/>
      <c r="E6995" s="181"/>
      <c r="F6995" s="181"/>
      <c r="G6995" s="181"/>
      <c r="H6995" s="181"/>
      <c r="I6995" s="181"/>
      <c r="J6995" s="181"/>
      <c r="K6995" s="625"/>
      <c r="L6995" s="181"/>
    </row>
    <row r="6996" spans="2:12" x14ac:dyDescent="0.25">
      <c r="B6996" s="624"/>
      <c r="C6996" s="181"/>
      <c r="D6996" s="181"/>
      <c r="E6996" s="181"/>
      <c r="F6996" s="181"/>
      <c r="G6996" s="181"/>
      <c r="H6996" s="181"/>
      <c r="I6996" s="181"/>
      <c r="J6996" s="181"/>
      <c r="K6996" s="625"/>
      <c r="L6996" s="181"/>
    </row>
    <row r="6997" spans="2:12" x14ac:dyDescent="0.25">
      <c r="B6997" s="624"/>
      <c r="C6997" s="181"/>
      <c r="D6997" s="181"/>
      <c r="E6997" s="181"/>
      <c r="F6997" s="181"/>
      <c r="G6997" s="181"/>
      <c r="H6997" s="181"/>
      <c r="I6997" s="181"/>
      <c r="J6997" s="181"/>
      <c r="K6997" s="625"/>
      <c r="L6997" s="181"/>
    </row>
    <row r="6998" spans="2:12" x14ac:dyDescent="0.25">
      <c r="B6998" s="624"/>
      <c r="C6998" s="181"/>
      <c r="D6998" s="181"/>
      <c r="E6998" s="181"/>
      <c r="F6998" s="181"/>
      <c r="G6998" s="181"/>
      <c r="H6998" s="181"/>
      <c r="I6998" s="181"/>
      <c r="J6998" s="181"/>
      <c r="K6998" s="625"/>
      <c r="L6998" s="181"/>
    </row>
    <row r="6999" spans="2:12" x14ac:dyDescent="0.25">
      <c r="B6999" s="624"/>
      <c r="C6999" s="181"/>
      <c r="D6999" s="181"/>
      <c r="E6999" s="181"/>
      <c r="F6999" s="181"/>
      <c r="G6999" s="181"/>
      <c r="H6999" s="181"/>
      <c r="I6999" s="181"/>
      <c r="J6999" s="181"/>
      <c r="K6999" s="625"/>
      <c r="L6999" s="181"/>
    </row>
    <row r="7000" spans="2:12" x14ac:dyDescent="0.25">
      <c r="B7000" s="624"/>
      <c r="C7000" s="181"/>
      <c r="D7000" s="181"/>
      <c r="E7000" s="181"/>
      <c r="F7000" s="181"/>
      <c r="G7000" s="181"/>
      <c r="H7000" s="181"/>
      <c r="I7000" s="181"/>
      <c r="J7000" s="181"/>
      <c r="K7000" s="625"/>
      <c r="L7000" s="181"/>
    </row>
    <row r="7001" spans="2:12" x14ac:dyDescent="0.25">
      <c r="B7001" s="624"/>
      <c r="C7001" s="181"/>
      <c r="D7001" s="181"/>
      <c r="E7001" s="181"/>
      <c r="F7001" s="181"/>
      <c r="G7001" s="181"/>
      <c r="H7001" s="181"/>
      <c r="I7001" s="181"/>
      <c r="J7001" s="181"/>
      <c r="K7001" s="625"/>
      <c r="L7001" s="181"/>
    </row>
    <row r="7002" spans="2:12" x14ac:dyDescent="0.25">
      <c r="B7002" s="624"/>
      <c r="C7002" s="181"/>
      <c r="D7002" s="181"/>
      <c r="E7002" s="181"/>
      <c r="F7002" s="181"/>
      <c r="G7002" s="181"/>
      <c r="H7002" s="181"/>
      <c r="I7002" s="181"/>
      <c r="J7002" s="181"/>
      <c r="K7002" s="625"/>
      <c r="L7002" s="181"/>
    </row>
    <row r="7003" spans="2:12" x14ac:dyDescent="0.25">
      <c r="B7003" s="624"/>
      <c r="C7003" s="181"/>
      <c r="D7003" s="181"/>
      <c r="E7003" s="181"/>
      <c r="F7003" s="181"/>
      <c r="G7003" s="181"/>
      <c r="H7003" s="181"/>
      <c r="I7003" s="181"/>
      <c r="J7003" s="181"/>
      <c r="K7003" s="625"/>
      <c r="L7003" s="181"/>
    </row>
    <row r="7004" spans="2:12" x14ac:dyDescent="0.25">
      <c r="B7004" s="624"/>
      <c r="C7004" s="181"/>
      <c r="D7004" s="181"/>
      <c r="E7004" s="181"/>
      <c r="F7004" s="181"/>
      <c r="G7004" s="181"/>
      <c r="H7004" s="181"/>
      <c r="I7004" s="181"/>
      <c r="J7004" s="181"/>
      <c r="K7004" s="625"/>
      <c r="L7004" s="181"/>
    </row>
    <row r="7005" spans="2:12" x14ac:dyDescent="0.25">
      <c r="B7005" s="624"/>
      <c r="C7005" s="181"/>
      <c r="D7005" s="181"/>
      <c r="E7005" s="181"/>
      <c r="F7005" s="181"/>
      <c r="G7005" s="181"/>
      <c r="H7005" s="181"/>
      <c r="I7005" s="181"/>
      <c r="J7005" s="181"/>
      <c r="K7005" s="625"/>
      <c r="L7005" s="181"/>
    </row>
    <row r="7006" spans="2:12" x14ac:dyDescent="0.25">
      <c r="B7006" s="624"/>
      <c r="C7006" s="181"/>
      <c r="D7006" s="181"/>
      <c r="E7006" s="181"/>
      <c r="F7006" s="181"/>
      <c r="G7006" s="181"/>
      <c r="H7006" s="181"/>
      <c r="I7006" s="181"/>
      <c r="J7006" s="181"/>
      <c r="K7006" s="625"/>
      <c r="L7006" s="181"/>
    </row>
    <row r="7007" spans="2:12" x14ac:dyDescent="0.25">
      <c r="B7007" s="624"/>
      <c r="C7007" s="181"/>
      <c r="D7007" s="181"/>
      <c r="E7007" s="181"/>
      <c r="F7007" s="181"/>
      <c r="G7007" s="181"/>
      <c r="H7007" s="181"/>
      <c r="I7007" s="181"/>
      <c r="J7007" s="181"/>
      <c r="K7007" s="625"/>
      <c r="L7007" s="181"/>
    </row>
    <row r="7008" spans="2:12" x14ac:dyDescent="0.25">
      <c r="B7008" s="624"/>
      <c r="C7008" s="181"/>
      <c r="D7008" s="181"/>
      <c r="E7008" s="181"/>
      <c r="F7008" s="181"/>
      <c r="G7008" s="181"/>
      <c r="H7008" s="181"/>
      <c r="I7008" s="181"/>
      <c r="J7008" s="181"/>
      <c r="K7008" s="625"/>
      <c r="L7008" s="181"/>
    </row>
    <row r="7009" spans="2:12" x14ac:dyDescent="0.25">
      <c r="B7009" s="624"/>
      <c r="C7009" s="181"/>
      <c r="D7009" s="181"/>
      <c r="E7009" s="181"/>
      <c r="F7009" s="181"/>
      <c r="G7009" s="181"/>
      <c r="H7009" s="181"/>
      <c r="I7009" s="181"/>
      <c r="J7009" s="181"/>
      <c r="K7009" s="625"/>
      <c r="L7009" s="181"/>
    </row>
    <row r="7010" spans="2:12" x14ac:dyDescent="0.25">
      <c r="B7010" s="624"/>
      <c r="C7010" s="181"/>
      <c r="D7010" s="181"/>
      <c r="E7010" s="181"/>
      <c r="F7010" s="181"/>
      <c r="G7010" s="181"/>
      <c r="H7010" s="181"/>
      <c r="I7010" s="181"/>
      <c r="J7010" s="181"/>
      <c r="K7010" s="625"/>
      <c r="L7010" s="181"/>
    </row>
    <row r="7011" spans="2:12" x14ac:dyDescent="0.25">
      <c r="B7011" s="624"/>
      <c r="C7011" s="181"/>
      <c r="D7011" s="181"/>
      <c r="E7011" s="181"/>
      <c r="F7011" s="181"/>
      <c r="G7011" s="181"/>
      <c r="H7011" s="181"/>
      <c r="I7011" s="181"/>
      <c r="J7011" s="181"/>
      <c r="K7011" s="625"/>
      <c r="L7011" s="181"/>
    </row>
    <row r="7012" spans="2:12" x14ac:dyDescent="0.25">
      <c r="B7012" s="624"/>
      <c r="C7012" s="181"/>
      <c r="D7012" s="181"/>
      <c r="E7012" s="181"/>
      <c r="F7012" s="181"/>
      <c r="G7012" s="181"/>
      <c r="H7012" s="181"/>
      <c r="I7012" s="181"/>
      <c r="J7012" s="181"/>
      <c r="K7012" s="625"/>
      <c r="L7012" s="181"/>
    </row>
    <row r="7013" spans="2:12" x14ac:dyDescent="0.25">
      <c r="B7013" s="624"/>
      <c r="C7013" s="181"/>
      <c r="D7013" s="181"/>
      <c r="E7013" s="181"/>
      <c r="F7013" s="181"/>
      <c r="G7013" s="181"/>
      <c r="H7013" s="181"/>
      <c r="I7013" s="181"/>
      <c r="J7013" s="181"/>
      <c r="K7013" s="625"/>
      <c r="L7013" s="181"/>
    </row>
    <row r="7014" spans="2:12" x14ac:dyDescent="0.25">
      <c r="B7014" s="624"/>
      <c r="C7014" s="181"/>
      <c r="D7014" s="181"/>
      <c r="E7014" s="181"/>
      <c r="F7014" s="181"/>
      <c r="G7014" s="181"/>
      <c r="H7014" s="181"/>
      <c r="I7014" s="181"/>
      <c r="J7014" s="181"/>
      <c r="K7014" s="625"/>
      <c r="L7014" s="181"/>
    </row>
    <row r="7015" spans="2:12" x14ac:dyDescent="0.25">
      <c r="B7015" s="624"/>
      <c r="C7015" s="181"/>
      <c r="D7015" s="181"/>
      <c r="E7015" s="181"/>
      <c r="F7015" s="181"/>
      <c r="G7015" s="181"/>
      <c r="H7015" s="181"/>
      <c r="I7015" s="181"/>
      <c r="J7015" s="181"/>
      <c r="K7015" s="625"/>
      <c r="L7015" s="181"/>
    </row>
    <row r="7016" spans="2:12" x14ac:dyDescent="0.25">
      <c r="B7016" s="624"/>
      <c r="C7016" s="181"/>
      <c r="D7016" s="181"/>
      <c r="E7016" s="181"/>
      <c r="F7016" s="181"/>
      <c r="G7016" s="181"/>
      <c r="H7016" s="181"/>
      <c r="I7016" s="181"/>
      <c r="J7016" s="181"/>
      <c r="K7016" s="625"/>
      <c r="L7016" s="181"/>
    </row>
    <row r="7017" spans="2:12" x14ac:dyDescent="0.25">
      <c r="B7017" s="624"/>
      <c r="C7017" s="181"/>
      <c r="D7017" s="181"/>
      <c r="E7017" s="181"/>
      <c r="F7017" s="181"/>
      <c r="G7017" s="181"/>
      <c r="H7017" s="181"/>
      <c r="I7017" s="181"/>
      <c r="J7017" s="181"/>
      <c r="K7017" s="625"/>
      <c r="L7017" s="181"/>
    </row>
    <row r="7018" spans="2:12" x14ac:dyDescent="0.25">
      <c r="B7018" s="624"/>
      <c r="C7018" s="181"/>
      <c r="D7018" s="181"/>
      <c r="E7018" s="181"/>
      <c r="F7018" s="181"/>
      <c r="G7018" s="181"/>
      <c r="H7018" s="181"/>
      <c r="I7018" s="181"/>
      <c r="J7018" s="181"/>
      <c r="K7018" s="625"/>
      <c r="L7018" s="181"/>
    </row>
    <row r="7019" spans="2:12" x14ac:dyDescent="0.25">
      <c r="B7019" s="624"/>
      <c r="C7019" s="181"/>
      <c r="D7019" s="181"/>
      <c r="E7019" s="181"/>
      <c r="F7019" s="181"/>
      <c r="G7019" s="181"/>
      <c r="H7019" s="181"/>
      <c r="I7019" s="181"/>
      <c r="J7019" s="181"/>
      <c r="K7019" s="625"/>
      <c r="L7019" s="181"/>
    </row>
    <row r="7020" spans="2:12" x14ac:dyDescent="0.25">
      <c r="B7020" s="624"/>
      <c r="C7020" s="181"/>
      <c r="D7020" s="181"/>
      <c r="E7020" s="181"/>
      <c r="F7020" s="181"/>
      <c r="G7020" s="181"/>
      <c r="H7020" s="181"/>
      <c r="I7020" s="181"/>
      <c r="J7020" s="181"/>
      <c r="K7020" s="625"/>
      <c r="L7020" s="181"/>
    </row>
    <row r="7021" spans="2:12" x14ac:dyDescent="0.25">
      <c r="B7021" s="624"/>
      <c r="C7021" s="181"/>
      <c r="D7021" s="181"/>
      <c r="E7021" s="181"/>
      <c r="F7021" s="181"/>
      <c r="G7021" s="181"/>
      <c r="H7021" s="181"/>
      <c r="I7021" s="181"/>
      <c r="J7021" s="181"/>
      <c r="K7021" s="625"/>
      <c r="L7021" s="181"/>
    </row>
    <row r="7022" spans="2:12" x14ac:dyDescent="0.25">
      <c r="B7022" s="624"/>
      <c r="C7022" s="181"/>
      <c r="D7022" s="181"/>
      <c r="E7022" s="181"/>
      <c r="F7022" s="181"/>
      <c r="G7022" s="181"/>
      <c r="H7022" s="181"/>
      <c r="I7022" s="181"/>
      <c r="J7022" s="181"/>
      <c r="K7022" s="625"/>
      <c r="L7022" s="181"/>
    </row>
    <row r="7023" spans="2:12" x14ac:dyDescent="0.25">
      <c r="B7023" s="624"/>
      <c r="C7023" s="181"/>
      <c r="D7023" s="181"/>
      <c r="E7023" s="181"/>
      <c r="F7023" s="181"/>
      <c r="G7023" s="181"/>
      <c r="H7023" s="181"/>
      <c r="I7023" s="181"/>
      <c r="J7023" s="181"/>
      <c r="K7023" s="625"/>
      <c r="L7023" s="181"/>
    </row>
    <row r="7024" spans="2:12" x14ac:dyDescent="0.25">
      <c r="B7024" s="624"/>
      <c r="C7024" s="181"/>
      <c r="D7024" s="181"/>
      <c r="E7024" s="181"/>
      <c r="F7024" s="181"/>
      <c r="G7024" s="181"/>
      <c r="H7024" s="181"/>
      <c r="I7024" s="181"/>
      <c r="J7024" s="181"/>
      <c r="K7024" s="625"/>
      <c r="L7024" s="181"/>
    </row>
    <row r="7025" spans="2:12" x14ac:dyDescent="0.25">
      <c r="B7025" s="624"/>
      <c r="C7025" s="181"/>
      <c r="D7025" s="181"/>
      <c r="E7025" s="181"/>
      <c r="F7025" s="181"/>
      <c r="G7025" s="181"/>
      <c r="H7025" s="181"/>
      <c r="I7025" s="181"/>
      <c r="J7025" s="181"/>
      <c r="K7025" s="625"/>
      <c r="L7025" s="181"/>
    </row>
    <row r="7026" spans="2:12" x14ac:dyDescent="0.25">
      <c r="B7026" s="624"/>
      <c r="C7026" s="181"/>
      <c r="D7026" s="181"/>
      <c r="E7026" s="181"/>
      <c r="F7026" s="181"/>
      <c r="G7026" s="181"/>
      <c r="H7026" s="181"/>
      <c r="I7026" s="181"/>
      <c r="J7026" s="181"/>
      <c r="K7026" s="625"/>
      <c r="L7026" s="181"/>
    </row>
    <row r="7027" spans="2:12" x14ac:dyDescent="0.25">
      <c r="B7027" s="624"/>
      <c r="C7027" s="181"/>
      <c r="D7027" s="181"/>
      <c r="E7027" s="181"/>
      <c r="F7027" s="181"/>
      <c r="G7027" s="181"/>
      <c r="H7027" s="181"/>
      <c r="I7027" s="181"/>
      <c r="J7027" s="181"/>
      <c r="K7027" s="625"/>
      <c r="L7027" s="181"/>
    </row>
    <row r="7028" spans="2:12" x14ac:dyDescent="0.25">
      <c r="B7028" s="624"/>
      <c r="C7028" s="181"/>
      <c r="D7028" s="181"/>
      <c r="E7028" s="181"/>
      <c r="F7028" s="181"/>
      <c r="G7028" s="181"/>
      <c r="H7028" s="181"/>
      <c r="I7028" s="181"/>
      <c r="J7028" s="181"/>
      <c r="K7028" s="625"/>
      <c r="L7028" s="181"/>
    </row>
    <row r="7029" spans="2:12" x14ac:dyDescent="0.25">
      <c r="B7029" s="624"/>
      <c r="C7029" s="181"/>
      <c r="D7029" s="181"/>
      <c r="E7029" s="181"/>
      <c r="F7029" s="181"/>
      <c r="G7029" s="181"/>
      <c r="H7029" s="181"/>
      <c r="I7029" s="181"/>
      <c r="J7029" s="181"/>
      <c r="K7029" s="625"/>
      <c r="L7029" s="181"/>
    </row>
    <row r="7030" spans="2:12" x14ac:dyDescent="0.25">
      <c r="B7030" s="624"/>
      <c r="C7030" s="181"/>
      <c r="D7030" s="181"/>
      <c r="E7030" s="181"/>
      <c r="F7030" s="181"/>
      <c r="G7030" s="181"/>
      <c r="H7030" s="181"/>
      <c r="I7030" s="181"/>
      <c r="J7030" s="181"/>
      <c r="K7030" s="625"/>
      <c r="L7030" s="181"/>
    </row>
    <row r="7031" spans="2:12" x14ac:dyDescent="0.25">
      <c r="B7031" s="624"/>
      <c r="C7031" s="181"/>
      <c r="D7031" s="181"/>
      <c r="E7031" s="181"/>
      <c r="F7031" s="181"/>
      <c r="G7031" s="181"/>
      <c r="H7031" s="181"/>
      <c r="I7031" s="181"/>
      <c r="J7031" s="181"/>
      <c r="K7031" s="625"/>
      <c r="L7031" s="181"/>
    </row>
    <row r="7032" spans="2:12" x14ac:dyDescent="0.25">
      <c r="B7032" s="624"/>
      <c r="C7032" s="181"/>
      <c r="D7032" s="181"/>
      <c r="E7032" s="181"/>
      <c r="F7032" s="181"/>
      <c r="G7032" s="181"/>
      <c r="H7032" s="181"/>
      <c r="I7032" s="181"/>
      <c r="J7032" s="181"/>
      <c r="K7032" s="625"/>
      <c r="L7032" s="181"/>
    </row>
    <row r="7033" spans="2:12" x14ac:dyDescent="0.25">
      <c r="B7033" s="624"/>
      <c r="C7033" s="181"/>
      <c r="D7033" s="181"/>
      <c r="E7033" s="181"/>
      <c r="F7033" s="181"/>
      <c r="G7033" s="181"/>
      <c r="H7033" s="181"/>
      <c r="I7033" s="181"/>
      <c r="J7033" s="181"/>
      <c r="K7033" s="625"/>
      <c r="L7033" s="181"/>
    </row>
    <row r="7034" spans="2:12" x14ac:dyDescent="0.25">
      <c r="B7034" s="624"/>
      <c r="C7034" s="181"/>
      <c r="D7034" s="181"/>
      <c r="E7034" s="181"/>
      <c r="F7034" s="181"/>
      <c r="G7034" s="181"/>
      <c r="H7034" s="181"/>
      <c r="I7034" s="181"/>
      <c r="J7034" s="181"/>
      <c r="K7034" s="625"/>
      <c r="L7034" s="181"/>
    </row>
    <row r="7035" spans="2:12" x14ac:dyDescent="0.25">
      <c r="B7035" s="624"/>
      <c r="C7035" s="181"/>
      <c r="D7035" s="181"/>
      <c r="E7035" s="181"/>
      <c r="F7035" s="181"/>
      <c r="G7035" s="181"/>
      <c r="H7035" s="181"/>
      <c r="I7035" s="181"/>
      <c r="J7035" s="181"/>
      <c r="K7035" s="625"/>
      <c r="L7035" s="181"/>
    </row>
    <row r="7036" spans="2:12" x14ac:dyDescent="0.25">
      <c r="B7036" s="624"/>
      <c r="C7036" s="181"/>
      <c r="D7036" s="181"/>
      <c r="E7036" s="181"/>
      <c r="F7036" s="181"/>
      <c r="G7036" s="181"/>
      <c r="H7036" s="181"/>
      <c r="I7036" s="181"/>
      <c r="J7036" s="181"/>
      <c r="K7036" s="625"/>
      <c r="L7036" s="181"/>
    </row>
    <row r="7037" spans="2:12" x14ac:dyDescent="0.25">
      <c r="B7037" s="624"/>
      <c r="C7037" s="181"/>
      <c r="D7037" s="181"/>
      <c r="E7037" s="181"/>
      <c r="F7037" s="181"/>
      <c r="G7037" s="181"/>
      <c r="H7037" s="181"/>
      <c r="I7037" s="181"/>
      <c r="J7037" s="181"/>
      <c r="K7037" s="625"/>
      <c r="L7037" s="181"/>
    </row>
    <row r="7038" spans="2:12" x14ac:dyDescent="0.25">
      <c r="B7038" s="624"/>
      <c r="C7038" s="181"/>
      <c r="D7038" s="181"/>
      <c r="E7038" s="181"/>
      <c r="F7038" s="181"/>
      <c r="G7038" s="181"/>
      <c r="H7038" s="181"/>
      <c r="I7038" s="181"/>
      <c r="J7038" s="181"/>
      <c r="K7038" s="625"/>
      <c r="L7038" s="181"/>
    </row>
    <row r="7039" spans="2:12" x14ac:dyDescent="0.25">
      <c r="B7039" s="624"/>
      <c r="C7039" s="181"/>
      <c r="D7039" s="181"/>
      <c r="E7039" s="181"/>
      <c r="F7039" s="181"/>
      <c r="G7039" s="181"/>
      <c r="H7039" s="181"/>
      <c r="I7039" s="181"/>
      <c r="J7039" s="181"/>
      <c r="K7039" s="625"/>
      <c r="L7039" s="181"/>
    </row>
    <row r="7040" spans="2:12" x14ac:dyDescent="0.25">
      <c r="B7040" s="624"/>
      <c r="C7040" s="181"/>
      <c r="D7040" s="181"/>
      <c r="E7040" s="181"/>
      <c r="F7040" s="181"/>
      <c r="G7040" s="181"/>
      <c r="H7040" s="181"/>
      <c r="I7040" s="181"/>
      <c r="J7040" s="181"/>
      <c r="K7040" s="625"/>
      <c r="L7040" s="181"/>
    </row>
    <row r="7041" spans="2:12" x14ac:dyDescent="0.25">
      <c r="B7041" s="624"/>
      <c r="C7041" s="181"/>
      <c r="D7041" s="181"/>
      <c r="E7041" s="181"/>
      <c r="F7041" s="181"/>
      <c r="G7041" s="181"/>
      <c r="H7041" s="181"/>
      <c r="I7041" s="181"/>
      <c r="J7041" s="181"/>
      <c r="K7041" s="625"/>
      <c r="L7041" s="181"/>
    </row>
    <row r="7042" spans="2:12" x14ac:dyDescent="0.25">
      <c r="B7042" s="624"/>
      <c r="C7042" s="181"/>
      <c r="D7042" s="181"/>
      <c r="E7042" s="181"/>
      <c r="F7042" s="181"/>
      <c r="G7042" s="181"/>
      <c r="H7042" s="181"/>
      <c r="I7042" s="181"/>
      <c r="J7042" s="181"/>
      <c r="K7042" s="625"/>
      <c r="L7042" s="181"/>
    </row>
    <row r="7043" spans="2:12" x14ac:dyDescent="0.25">
      <c r="B7043" s="624"/>
      <c r="C7043" s="181"/>
      <c r="D7043" s="181"/>
      <c r="E7043" s="181"/>
      <c r="F7043" s="181"/>
      <c r="G7043" s="181"/>
      <c r="H7043" s="181"/>
      <c r="I7043" s="181"/>
      <c r="J7043" s="181"/>
      <c r="K7043" s="625"/>
      <c r="L7043" s="181"/>
    </row>
    <row r="7044" spans="2:12" x14ac:dyDescent="0.25">
      <c r="B7044" s="624"/>
      <c r="C7044" s="181"/>
      <c r="D7044" s="181"/>
      <c r="E7044" s="181"/>
      <c r="F7044" s="181"/>
      <c r="G7044" s="181"/>
      <c r="H7044" s="181"/>
      <c r="I7044" s="181"/>
      <c r="J7044" s="181"/>
      <c r="K7044" s="625"/>
      <c r="L7044" s="181"/>
    </row>
    <row r="7045" spans="2:12" x14ac:dyDescent="0.25">
      <c r="B7045" s="624"/>
      <c r="C7045" s="181"/>
      <c r="D7045" s="181"/>
      <c r="E7045" s="181"/>
      <c r="F7045" s="181"/>
      <c r="G7045" s="181"/>
      <c r="H7045" s="181"/>
      <c r="I7045" s="181"/>
      <c r="J7045" s="181"/>
      <c r="K7045" s="625"/>
      <c r="L7045" s="181"/>
    </row>
    <row r="7046" spans="2:12" x14ac:dyDescent="0.25">
      <c r="B7046" s="624"/>
      <c r="C7046" s="181"/>
      <c r="D7046" s="181"/>
      <c r="E7046" s="181"/>
      <c r="F7046" s="181"/>
      <c r="G7046" s="181"/>
      <c r="H7046" s="181"/>
      <c r="I7046" s="181"/>
      <c r="J7046" s="181"/>
      <c r="K7046" s="625"/>
      <c r="L7046" s="181"/>
    </row>
    <row r="7047" spans="2:12" x14ac:dyDescent="0.25">
      <c r="B7047" s="624"/>
      <c r="C7047" s="181"/>
      <c r="D7047" s="181"/>
      <c r="E7047" s="181"/>
      <c r="F7047" s="181"/>
      <c r="G7047" s="181"/>
      <c r="H7047" s="181"/>
      <c r="I7047" s="181"/>
      <c r="J7047" s="181"/>
      <c r="K7047" s="625"/>
      <c r="L7047" s="181"/>
    </row>
    <row r="7048" spans="2:12" x14ac:dyDescent="0.25">
      <c r="B7048" s="624"/>
      <c r="C7048" s="181"/>
      <c r="D7048" s="181"/>
      <c r="E7048" s="181"/>
      <c r="F7048" s="181"/>
      <c r="G7048" s="181"/>
      <c r="H7048" s="181"/>
      <c r="I7048" s="181"/>
      <c r="J7048" s="181"/>
      <c r="K7048" s="625"/>
      <c r="L7048" s="181"/>
    </row>
    <row r="7049" spans="2:12" x14ac:dyDescent="0.25">
      <c r="B7049" s="624"/>
      <c r="C7049" s="181"/>
      <c r="D7049" s="181"/>
      <c r="E7049" s="181"/>
      <c r="F7049" s="181"/>
      <c r="G7049" s="181"/>
      <c r="H7049" s="181"/>
      <c r="I7049" s="181"/>
      <c r="J7049" s="181"/>
      <c r="K7049" s="625"/>
      <c r="L7049" s="181"/>
    </row>
    <row r="7050" spans="2:12" x14ac:dyDescent="0.25">
      <c r="B7050" s="624"/>
      <c r="C7050" s="181"/>
      <c r="D7050" s="181"/>
      <c r="E7050" s="181"/>
      <c r="F7050" s="181"/>
      <c r="G7050" s="181"/>
      <c r="H7050" s="181"/>
      <c r="I7050" s="181"/>
      <c r="J7050" s="181"/>
      <c r="K7050" s="625"/>
      <c r="L7050" s="181"/>
    </row>
    <row r="7051" spans="2:12" x14ac:dyDescent="0.25">
      <c r="B7051" s="624"/>
      <c r="C7051" s="181"/>
      <c r="D7051" s="181"/>
      <c r="E7051" s="181"/>
      <c r="F7051" s="181"/>
      <c r="G7051" s="181"/>
      <c r="H7051" s="181"/>
      <c r="I7051" s="181"/>
      <c r="J7051" s="181"/>
      <c r="K7051" s="625"/>
      <c r="L7051" s="181"/>
    </row>
    <row r="7052" spans="2:12" x14ac:dyDescent="0.25">
      <c r="B7052" s="624"/>
      <c r="C7052" s="181"/>
      <c r="D7052" s="181"/>
      <c r="E7052" s="181"/>
      <c r="F7052" s="181"/>
      <c r="G7052" s="181"/>
      <c r="H7052" s="181"/>
      <c r="I7052" s="181"/>
      <c r="J7052" s="181"/>
      <c r="K7052" s="625"/>
      <c r="L7052" s="181"/>
    </row>
    <row r="7053" spans="2:12" x14ac:dyDescent="0.25">
      <c r="B7053" s="624"/>
      <c r="C7053" s="181"/>
      <c r="D7053" s="181"/>
      <c r="E7053" s="181"/>
      <c r="F7053" s="181"/>
      <c r="G7053" s="181"/>
      <c r="H7053" s="181"/>
      <c r="I7053" s="181"/>
      <c r="J7053" s="181"/>
      <c r="K7053" s="625"/>
      <c r="L7053" s="181"/>
    </row>
    <row r="7054" spans="2:12" x14ac:dyDescent="0.25">
      <c r="B7054" s="624"/>
      <c r="C7054" s="181"/>
      <c r="D7054" s="181"/>
      <c r="E7054" s="181"/>
      <c r="F7054" s="181"/>
      <c r="G7054" s="181"/>
      <c r="H7054" s="181"/>
      <c r="I7054" s="181"/>
      <c r="J7054" s="181"/>
      <c r="K7054" s="625"/>
      <c r="L7054" s="181"/>
    </row>
    <row r="7055" spans="2:12" x14ac:dyDescent="0.25">
      <c r="B7055" s="624"/>
      <c r="C7055" s="181"/>
      <c r="D7055" s="181"/>
      <c r="E7055" s="181"/>
      <c r="F7055" s="181"/>
      <c r="G7055" s="181"/>
      <c r="H7055" s="181"/>
      <c r="I7055" s="181"/>
      <c r="J7055" s="181"/>
      <c r="K7055" s="625"/>
      <c r="L7055" s="181"/>
    </row>
    <row r="7056" spans="2:12" x14ac:dyDescent="0.25">
      <c r="B7056" s="624"/>
      <c r="C7056" s="181"/>
      <c r="D7056" s="181"/>
      <c r="E7056" s="181"/>
      <c r="F7056" s="181"/>
      <c r="G7056" s="181"/>
      <c r="H7056" s="181"/>
      <c r="I7056" s="181"/>
      <c r="J7056" s="181"/>
      <c r="K7056" s="625"/>
      <c r="L7056" s="181"/>
    </row>
    <row r="7057" spans="2:12" x14ac:dyDescent="0.25">
      <c r="B7057" s="624"/>
      <c r="C7057" s="181"/>
      <c r="D7057" s="181"/>
      <c r="E7057" s="181"/>
      <c r="F7057" s="181"/>
      <c r="G7057" s="181"/>
      <c r="H7057" s="181"/>
      <c r="I7057" s="181"/>
      <c r="J7057" s="181"/>
      <c r="K7057" s="625"/>
      <c r="L7057" s="181"/>
    </row>
    <row r="7058" spans="2:12" x14ac:dyDescent="0.25">
      <c r="B7058" s="624"/>
      <c r="C7058" s="181"/>
      <c r="D7058" s="181"/>
      <c r="E7058" s="181"/>
      <c r="F7058" s="181"/>
      <c r="G7058" s="181"/>
      <c r="H7058" s="181"/>
      <c r="I7058" s="181"/>
      <c r="J7058" s="181"/>
      <c r="K7058" s="625"/>
      <c r="L7058" s="181"/>
    </row>
    <row r="7059" spans="2:12" x14ac:dyDescent="0.25">
      <c r="B7059" s="624"/>
      <c r="C7059" s="181"/>
      <c r="D7059" s="181"/>
      <c r="E7059" s="181"/>
      <c r="F7059" s="181"/>
      <c r="G7059" s="181"/>
      <c r="H7059" s="181"/>
      <c r="I7059" s="181"/>
      <c r="J7059" s="181"/>
      <c r="K7059" s="625"/>
      <c r="L7059" s="181"/>
    </row>
    <row r="7060" spans="2:12" x14ac:dyDescent="0.25">
      <c r="B7060" s="624"/>
      <c r="C7060" s="181"/>
      <c r="D7060" s="181"/>
      <c r="E7060" s="181"/>
      <c r="F7060" s="181"/>
      <c r="G7060" s="181"/>
      <c r="H7060" s="181"/>
      <c r="I7060" s="181"/>
      <c r="J7060" s="181"/>
      <c r="K7060" s="625"/>
      <c r="L7060" s="181"/>
    </row>
    <row r="7061" spans="2:12" x14ac:dyDescent="0.25">
      <c r="B7061" s="624"/>
      <c r="C7061" s="181"/>
      <c r="D7061" s="181"/>
      <c r="E7061" s="181"/>
      <c r="F7061" s="181"/>
      <c r="G7061" s="181"/>
      <c r="H7061" s="181"/>
      <c r="I7061" s="181"/>
      <c r="J7061" s="181"/>
      <c r="K7061" s="625"/>
      <c r="L7061" s="181"/>
    </row>
    <row r="7062" spans="2:12" x14ac:dyDescent="0.25">
      <c r="B7062" s="624"/>
      <c r="C7062" s="181"/>
      <c r="D7062" s="181"/>
      <c r="E7062" s="181"/>
      <c r="F7062" s="181"/>
      <c r="G7062" s="181"/>
      <c r="H7062" s="181"/>
      <c r="I7062" s="181"/>
      <c r="J7062" s="181"/>
      <c r="K7062" s="625"/>
      <c r="L7062" s="181"/>
    </row>
    <row r="7063" spans="2:12" x14ac:dyDescent="0.25">
      <c r="B7063" s="624"/>
      <c r="C7063" s="181"/>
      <c r="D7063" s="181"/>
      <c r="E7063" s="181"/>
      <c r="F7063" s="181"/>
      <c r="G7063" s="181"/>
      <c r="H7063" s="181"/>
      <c r="I7063" s="181"/>
      <c r="J7063" s="181"/>
      <c r="K7063" s="625"/>
      <c r="L7063" s="181"/>
    </row>
    <row r="7064" spans="2:12" x14ac:dyDescent="0.25">
      <c r="B7064" s="624"/>
      <c r="C7064" s="181"/>
      <c r="D7064" s="181"/>
      <c r="E7064" s="181"/>
      <c r="F7064" s="181"/>
      <c r="G7064" s="181"/>
      <c r="H7064" s="181"/>
      <c r="I7064" s="181"/>
      <c r="J7064" s="181"/>
      <c r="K7064" s="625"/>
      <c r="L7064" s="181"/>
    </row>
    <row r="7065" spans="2:12" x14ac:dyDescent="0.25">
      <c r="B7065" s="624"/>
      <c r="C7065" s="181"/>
      <c r="D7065" s="181"/>
      <c r="E7065" s="181"/>
      <c r="F7065" s="181"/>
      <c r="G7065" s="181"/>
      <c r="H7065" s="181"/>
      <c r="I7065" s="181"/>
      <c r="J7065" s="181"/>
      <c r="K7065" s="625"/>
      <c r="L7065" s="181"/>
    </row>
    <row r="7066" spans="2:12" x14ac:dyDescent="0.25">
      <c r="B7066" s="624"/>
      <c r="C7066" s="181"/>
      <c r="D7066" s="181"/>
      <c r="E7066" s="181"/>
      <c r="F7066" s="181"/>
      <c r="G7066" s="181"/>
      <c r="H7066" s="181"/>
      <c r="I7066" s="181"/>
      <c r="J7066" s="181"/>
      <c r="K7066" s="625"/>
      <c r="L7066" s="181"/>
    </row>
    <row r="7067" spans="2:12" x14ac:dyDescent="0.25">
      <c r="B7067" s="624"/>
      <c r="C7067" s="181"/>
      <c r="D7067" s="181"/>
      <c r="E7067" s="181"/>
      <c r="F7067" s="181"/>
      <c r="G7067" s="181"/>
      <c r="H7067" s="181"/>
      <c r="I7067" s="181"/>
      <c r="J7067" s="181"/>
      <c r="K7067" s="625"/>
      <c r="L7067" s="181"/>
    </row>
    <row r="7068" spans="2:12" x14ac:dyDescent="0.25">
      <c r="B7068" s="624"/>
      <c r="C7068" s="181"/>
      <c r="D7068" s="181"/>
      <c r="E7068" s="181"/>
      <c r="F7068" s="181"/>
      <c r="G7068" s="181"/>
      <c r="H7068" s="181"/>
      <c r="I7068" s="181"/>
      <c r="J7068" s="181"/>
      <c r="K7068" s="625"/>
      <c r="L7068" s="181"/>
    </row>
    <row r="7069" spans="2:12" x14ac:dyDescent="0.25">
      <c r="B7069" s="624"/>
      <c r="C7069" s="181"/>
      <c r="D7069" s="181"/>
      <c r="E7069" s="181"/>
      <c r="F7069" s="181"/>
      <c r="G7069" s="181"/>
      <c r="H7069" s="181"/>
      <c r="I7069" s="181"/>
      <c r="J7069" s="181"/>
      <c r="K7069" s="625"/>
      <c r="L7069" s="181"/>
    </row>
    <row r="7070" spans="2:12" x14ac:dyDescent="0.25">
      <c r="B7070" s="624"/>
      <c r="C7070" s="181"/>
      <c r="D7070" s="181"/>
      <c r="E7070" s="181"/>
      <c r="F7070" s="181"/>
      <c r="G7070" s="181"/>
      <c r="H7070" s="181"/>
      <c r="I7070" s="181"/>
      <c r="J7070" s="181"/>
      <c r="K7070" s="625"/>
      <c r="L7070" s="181"/>
    </row>
    <row r="7071" spans="2:12" x14ac:dyDescent="0.25">
      <c r="B7071" s="624"/>
      <c r="C7071" s="181"/>
      <c r="D7071" s="181"/>
      <c r="E7071" s="181"/>
      <c r="F7071" s="181"/>
      <c r="G7071" s="181"/>
      <c r="H7071" s="181"/>
      <c r="I7071" s="181"/>
      <c r="J7071" s="181"/>
      <c r="K7071" s="625"/>
      <c r="L7071" s="181"/>
    </row>
    <row r="7072" spans="2:12" x14ac:dyDescent="0.25">
      <c r="B7072" s="624"/>
      <c r="C7072" s="181"/>
      <c r="D7072" s="181"/>
      <c r="E7072" s="181"/>
      <c r="F7072" s="181"/>
      <c r="G7072" s="181"/>
      <c r="H7072" s="181"/>
      <c r="I7072" s="181"/>
      <c r="J7072" s="181"/>
      <c r="K7072" s="625"/>
      <c r="L7072" s="181"/>
    </row>
    <row r="7073" spans="2:12" x14ac:dyDescent="0.25">
      <c r="B7073" s="624"/>
      <c r="C7073" s="181"/>
      <c r="D7073" s="181"/>
      <c r="E7073" s="181"/>
      <c r="F7073" s="181"/>
      <c r="G7073" s="181"/>
      <c r="H7073" s="181"/>
      <c r="I7073" s="181"/>
      <c r="J7073" s="181"/>
      <c r="K7073" s="625"/>
      <c r="L7073" s="181"/>
    </row>
    <row r="7074" spans="2:12" x14ac:dyDescent="0.25">
      <c r="B7074" s="624"/>
      <c r="C7074" s="181"/>
      <c r="D7074" s="181"/>
      <c r="E7074" s="181"/>
      <c r="F7074" s="181"/>
      <c r="G7074" s="181"/>
      <c r="H7074" s="181"/>
      <c r="I7074" s="181"/>
      <c r="J7074" s="181"/>
      <c r="K7074" s="625"/>
      <c r="L7074" s="181"/>
    </row>
    <row r="7075" spans="2:12" x14ac:dyDescent="0.25">
      <c r="B7075" s="624"/>
      <c r="C7075" s="181"/>
      <c r="D7075" s="181"/>
      <c r="E7075" s="181"/>
      <c r="F7075" s="181"/>
      <c r="G7075" s="181"/>
      <c r="H7075" s="181"/>
      <c r="I7075" s="181"/>
      <c r="J7075" s="181"/>
      <c r="K7075" s="625"/>
      <c r="L7075" s="181"/>
    </row>
    <row r="7076" spans="2:12" x14ac:dyDescent="0.25">
      <c r="B7076" s="624"/>
      <c r="C7076" s="181"/>
      <c r="D7076" s="181"/>
      <c r="E7076" s="181"/>
      <c r="F7076" s="181"/>
      <c r="G7076" s="181"/>
      <c r="H7076" s="181"/>
      <c r="I7076" s="181"/>
      <c r="J7076" s="181"/>
      <c r="K7076" s="625"/>
      <c r="L7076" s="181"/>
    </row>
    <row r="7077" spans="2:12" x14ac:dyDescent="0.25">
      <c r="B7077" s="624"/>
      <c r="C7077" s="181"/>
      <c r="D7077" s="181"/>
      <c r="E7077" s="181"/>
      <c r="F7077" s="181"/>
      <c r="G7077" s="181"/>
      <c r="H7077" s="181"/>
      <c r="I7077" s="181"/>
      <c r="J7077" s="181"/>
      <c r="K7077" s="625"/>
      <c r="L7077" s="181"/>
    </row>
    <row r="7078" spans="2:12" x14ac:dyDescent="0.25">
      <c r="B7078" s="624"/>
      <c r="C7078" s="181"/>
      <c r="D7078" s="181"/>
      <c r="E7078" s="181"/>
      <c r="F7078" s="181"/>
      <c r="G7078" s="181"/>
      <c r="H7078" s="181"/>
      <c r="I7078" s="181"/>
      <c r="J7078" s="181"/>
      <c r="K7078" s="625"/>
      <c r="L7078" s="181"/>
    </row>
    <row r="7079" spans="2:12" x14ac:dyDescent="0.25">
      <c r="B7079" s="624"/>
      <c r="C7079" s="181"/>
      <c r="D7079" s="181"/>
      <c r="E7079" s="181"/>
      <c r="F7079" s="181"/>
      <c r="G7079" s="181"/>
      <c r="H7079" s="181"/>
      <c r="I7079" s="181"/>
      <c r="J7079" s="181"/>
      <c r="K7079" s="625"/>
      <c r="L7079" s="181"/>
    </row>
    <row r="7080" spans="2:12" x14ac:dyDescent="0.25">
      <c r="B7080" s="624"/>
      <c r="C7080" s="181"/>
      <c r="D7080" s="181"/>
      <c r="E7080" s="181"/>
      <c r="F7080" s="181"/>
      <c r="G7080" s="181"/>
      <c r="H7080" s="181"/>
      <c r="I7080" s="181"/>
      <c r="J7080" s="181"/>
      <c r="K7080" s="625"/>
      <c r="L7080" s="181"/>
    </row>
    <row r="7081" spans="2:12" x14ac:dyDescent="0.25">
      <c r="B7081" s="624"/>
      <c r="C7081" s="181"/>
      <c r="D7081" s="181"/>
      <c r="E7081" s="181"/>
      <c r="F7081" s="181"/>
      <c r="G7081" s="181"/>
      <c r="H7081" s="181"/>
      <c r="I7081" s="181"/>
      <c r="J7081" s="181"/>
      <c r="K7081" s="625"/>
      <c r="L7081" s="181"/>
    </row>
    <row r="7082" spans="2:12" x14ac:dyDescent="0.25">
      <c r="B7082" s="624"/>
      <c r="C7082" s="181"/>
      <c r="D7082" s="181"/>
      <c r="E7082" s="181"/>
      <c r="F7082" s="181"/>
      <c r="G7082" s="181"/>
      <c r="H7082" s="181"/>
      <c r="I7082" s="181"/>
      <c r="J7082" s="181"/>
      <c r="K7082" s="625"/>
      <c r="L7082" s="181"/>
    </row>
    <row r="7083" spans="2:12" x14ac:dyDescent="0.25">
      <c r="B7083" s="624"/>
      <c r="C7083" s="181"/>
      <c r="D7083" s="181"/>
      <c r="E7083" s="181"/>
      <c r="F7083" s="181"/>
      <c r="G7083" s="181"/>
      <c r="H7083" s="181"/>
      <c r="I7083" s="181"/>
      <c r="J7083" s="181"/>
      <c r="K7083" s="625"/>
      <c r="L7083" s="181"/>
    </row>
    <row r="7084" spans="2:12" x14ac:dyDescent="0.25">
      <c r="B7084" s="624"/>
      <c r="C7084" s="181"/>
      <c r="D7084" s="181"/>
      <c r="E7084" s="181"/>
      <c r="F7084" s="181"/>
      <c r="G7084" s="181"/>
      <c r="H7084" s="181"/>
      <c r="I7084" s="181"/>
      <c r="J7084" s="181"/>
      <c r="K7084" s="625"/>
      <c r="L7084" s="181"/>
    </row>
    <row r="7085" spans="2:12" x14ac:dyDescent="0.25">
      <c r="B7085" s="624"/>
      <c r="C7085" s="181"/>
      <c r="D7085" s="181"/>
      <c r="E7085" s="181"/>
      <c r="F7085" s="181"/>
      <c r="G7085" s="181"/>
      <c r="H7085" s="181"/>
      <c r="I7085" s="181"/>
      <c r="J7085" s="181"/>
      <c r="K7085" s="625"/>
      <c r="L7085" s="181"/>
    </row>
    <row r="7086" spans="2:12" x14ac:dyDescent="0.25">
      <c r="B7086" s="624"/>
      <c r="C7086" s="181"/>
      <c r="D7086" s="181"/>
      <c r="E7086" s="181"/>
      <c r="F7086" s="181"/>
      <c r="G7086" s="181"/>
      <c r="H7086" s="181"/>
      <c r="I7086" s="181"/>
      <c r="J7086" s="181"/>
      <c r="K7086" s="625"/>
      <c r="L7086" s="181"/>
    </row>
    <row r="7087" spans="2:12" x14ac:dyDescent="0.25">
      <c r="B7087" s="624"/>
      <c r="C7087" s="181"/>
      <c r="D7087" s="181"/>
      <c r="E7087" s="181"/>
      <c r="F7087" s="181"/>
      <c r="G7087" s="181"/>
      <c r="H7087" s="181"/>
      <c r="I7087" s="181"/>
      <c r="J7087" s="181"/>
      <c r="K7087" s="625"/>
      <c r="L7087" s="181"/>
    </row>
    <row r="7088" spans="2:12" x14ac:dyDescent="0.25">
      <c r="B7088" s="624"/>
      <c r="C7088" s="181"/>
      <c r="D7088" s="181"/>
      <c r="E7088" s="181"/>
      <c r="F7088" s="181"/>
      <c r="G7088" s="181"/>
      <c r="H7088" s="181"/>
      <c r="I7088" s="181"/>
      <c r="J7088" s="181"/>
      <c r="K7088" s="625"/>
      <c r="L7088" s="181"/>
    </row>
    <row r="7089" spans="2:12" x14ac:dyDescent="0.25">
      <c r="B7089" s="624"/>
      <c r="C7089" s="181"/>
      <c r="D7089" s="181"/>
      <c r="E7089" s="181"/>
      <c r="F7089" s="181"/>
      <c r="G7089" s="181"/>
      <c r="H7089" s="181"/>
      <c r="I7089" s="181"/>
      <c r="J7089" s="181"/>
      <c r="K7089" s="625"/>
      <c r="L7089" s="181"/>
    </row>
    <row r="7090" spans="2:12" x14ac:dyDescent="0.25">
      <c r="B7090" s="624"/>
      <c r="C7090" s="181"/>
      <c r="D7090" s="181"/>
      <c r="E7090" s="181"/>
      <c r="F7090" s="181"/>
      <c r="G7090" s="181"/>
      <c r="H7090" s="181"/>
      <c r="I7090" s="181"/>
      <c r="J7090" s="181"/>
      <c r="K7090" s="625"/>
      <c r="L7090" s="181"/>
    </row>
    <row r="7091" spans="2:12" x14ac:dyDescent="0.25">
      <c r="B7091" s="624"/>
      <c r="C7091" s="181"/>
      <c r="D7091" s="181"/>
      <c r="E7091" s="181"/>
      <c r="F7091" s="181"/>
      <c r="G7091" s="181"/>
      <c r="H7091" s="181"/>
      <c r="I7091" s="181"/>
      <c r="J7091" s="181"/>
      <c r="K7091" s="625"/>
      <c r="L7091" s="181"/>
    </row>
    <row r="7092" spans="2:12" x14ac:dyDescent="0.25">
      <c r="B7092" s="624"/>
      <c r="C7092" s="181"/>
      <c r="D7092" s="181"/>
      <c r="E7092" s="181"/>
      <c r="F7092" s="181"/>
      <c r="G7092" s="181"/>
      <c r="H7092" s="181"/>
      <c r="I7092" s="181"/>
      <c r="J7092" s="181"/>
      <c r="K7092" s="625"/>
      <c r="L7092" s="181"/>
    </row>
    <row r="7093" spans="2:12" x14ac:dyDescent="0.25">
      <c r="B7093" s="624"/>
      <c r="C7093" s="181"/>
      <c r="D7093" s="181"/>
      <c r="E7093" s="181"/>
      <c r="F7093" s="181"/>
      <c r="G7093" s="181"/>
      <c r="H7093" s="181"/>
      <c r="I7093" s="181"/>
      <c r="J7093" s="181"/>
      <c r="K7093" s="625"/>
      <c r="L7093" s="181"/>
    </row>
    <row r="7094" spans="2:12" x14ac:dyDescent="0.25">
      <c r="B7094" s="624"/>
      <c r="C7094" s="181"/>
      <c r="D7094" s="181"/>
      <c r="E7094" s="181"/>
      <c r="F7094" s="181"/>
      <c r="G7094" s="181"/>
      <c r="H7094" s="181"/>
      <c r="I7094" s="181"/>
      <c r="J7094" s="181"/>
      <c r="K7094" s="625"/>
      <c r="L7094" s="181"/>
    </row>
    <row r="7095" spans="2:12" x14ac:dyDescent="0.25">
      <c r="B7095" s="624"/>
      <c r="C7095" s="181"/>
      <c r="D7095" s="181"/>
      <c r="E7095" s="181"/>
      <c r="F7095" s="181"/>
      <c r="G7095" s="181"/>
      <c r="H7095" s="181"/>
      <c r="I7095" s="181"/>
      <c r="J7095" s="181"/>
      <c r="K7095" s="625"/>
      <c r="L7095" s="181"/>
    </row>
    <row r="7096" spans="2:12" x14ac:dyDescent="0.25">
      <c r="B7096" s="624"/>
      <c r="C7096" s="181"/>
      <c r="D7096" s="181"/>
      <c r="E7096" s="181"/>
      <c r="F7096" s="181"/>
      <c r="G7096" s="181"/>
      <c r="H7096" s="181"/>
      <c r="I7096" s="181"/>
      <c r="J7096" s="181"/>
      <c r="K7096" s="625"/>
      <c r="L7096" s="181"/>
    </row>
    <row r="7097" spans="2:12" x14ac:dyDescent="0.25">
      <c r="B7097" s="624"/>
      <c r="C7097" s="181"/>
      <c r="D7097" s="181"/>
      <c r="E7097" s="181"/>
      <c r="F7097" s="181"/>
      <c r="G7097" s="181"/>
      <c r="H7097" s="181"/>
      <c r="I7097" s="181"/>
      <c r="J7097" s="181"/>
      <c r="K7097" s="625"/>
      <c r="L7097" s="181"/>
    </row>
    <row r="7098" spans="2:12" x14ac:dyDescent="0.25">
      <c r="B7098" s="624"/>
      <c r="C7098" s="181"/>
      <c r="D7098" s="181"/>
      <c r="E7098" s="181"/>
      <c r="F7098" s="181"/>
      <c r="G7098" s="181"/>
      <c r="H7098" s="181"/>
      <c r="I7098" s="181"/>
      <c r="J7098" s="181"/>
      <c r="K7098" s="625"/>
      <c r="L7098" s="181"/>
    </row>
    <row r="7099" spans="2:12" x14ac:dyDescent="0.25">
      <c r="B7099" s="624"/>
      <c r="C7099" s="181"/>
      <c r="D7099" s="181"/>
      <c r="E7099" s="181"/>
      <c r="F7099" s="181"/>
      <c r="G7099" s="181"/>
      <c r="H7099" s="181"/>
      <c r="I7099" s="181"/>
      <c r="J7099" s="181"/>
      <c r="K7099" s="625"/>
      <c r="L7099" s="181"/>
    </row>
    <row r="7100" spans="2:12" x14ac:dyDescent="0.25">
      <c r="B7100" s="624"/>
      <c r="C7100" s="181"/>
      <c r="D7100" s="181"/>
      <c r="E7100" s="181"/>
      <c r="F7100" s="181"/>
      <c r="G7100" s="181"/>
      <c r="H7100" s="181"/>
      <c r="I7100" s="181"/>
      <c r="J7100" s="181"/>
      <c r="K7100" s="625"/>
      <c r="L7100" s="181"/>
    </row>
    <row r="7101" spans="2:12" x14ac:dyDescent="0.25">
      <c r="B7101" s="624"/>
      <c r="C7101" s="181"/>
      <c r="D7101" s="181"/>
      <c r="E7101" s="181"/>
      <c r="F7101" s="181"/>
      <c r="G7101" s="181"/>
      <c r="H7101" s="181"/>
      <c r="I7101" s="181"/>
      <c r="J7101" s="181"/>
      <c r="K7101" s="625"/>
      <c r="L7101" s="181"/>
    </row>
    <row r="7102" spans="2:12" x14ac:dyDescent="0.25">
      <c r="B7102" s="624"/>
      <c r="C7102" s="181"/>
      <c r="D7102" s="181"/>
      <c r="E7102" s="181"/>
      <c r="F7102" s="181"/>
      <c r="G7102" s="181"/>
      <c r="H7102" s="181"/>
      <c r="I7102" s="181"/>
      <c r="J7102" s="181"/>
      <c r="K7102" s="625"/>
      <c r="L7102" s="181"/>
    </row>
    <row r="7103" spans="2:12" x14ac:dyDescent="0.25">
      <c r="B7103" s="624"/>
      <c r="C7103" s="181"/>
      <c r="D7103" s="181"/>
      <c r="E7103" s="181"/>
      <c r="F7103" s="181"/>
      <c r="G7103" s="181"/>
      <c r="H7103" s="181"/>
      <c r="I7103" s="181"/>
      <c r="J7103" s="181"/>
      <c r="K7103" s="625"/>
      <c r="L7103" s="181"/>
    </row>
    <row r="7104" spans="2:12" x14ac:dyDescent="0.25">
      <c r="B7104" s="624"/>
      <c r="C7104" s="181"/>
      <c r="D7104" s="181"/>
      <c r="E7104" s="181"/>
      <c r="F7104" s="181"/>
      <c r="G7104" s="181"/>
      <c r="H7104" s="181"/>
      <c r="I7104" s="181"/>
      <c r="J7104" s="181"/>
      <c r="K7104" s="625"/>
      <c r="L7104" s="181"/>
    </row>
    <row r="7105" spans="2:12" x14ac:dyDescent="0.25">
      <c r="B7105" s="624"/>
      <c r="C7105" s="181"/>
      <c r="D7105" s="181"/>
      <c r="E7105" s="181"/>
      <c r="F7105" s="181"/>
      <c r="G7105" s="181"/>
      <c r="H7105" s="181"/>
      <c r="I7105" s="181"/>
      <c r="J7105" s="181"/>
      <c r="K7105" s="625"/>
      <c r="L7105" s="181"/>
    </row>
    <row r="7106" spans="2:12" x14ac:dyDescent="0.25">
      <c r="B7106" s="624"/>
      <c r="C7106" s="181"/>
      <c r="D7106" s="181"/>
      <c r="E7106" s="181"/>
      <c r="F7106" s="181"/>
      <c r="G7106" s="181"/>
      <c r="H7106" s="181"/>
      <c r="I7106" s="181"/>
      <c r="J7106" s="181"/>
      <c r="K7106" s="625"/>
      <c r="L7106" s="181"/>
    </row>
    <row r="7107" spans="2:12" x14ac:dyDescent="0.25">
      <c r="B7107" s="624"/>
      <c r="C7107" s="181"/>
      <c r="D7107" s="181"/>
      <c r="E7107" s="181"/>
      <c r="F7107" s="181"/>
      <c r="G7107" s="181"/>
      <c r="H7107" s="181"/>
      <c r="I7107" s="181"/>
      <c r="J7107" s="181"/>
      <c r="K7107" s="625"/>
      <c r="L7107" s="181"/>
    </row>
    <row r="7108" spans="2:12" x14ac:dyDescent="0.25">
      <c r="B7108" s="624"/>
      <c r="C7108" s="181"/>
      <c r="D7108" s="181"/>
      <c r="E7108" s="181"/>
      <c r="F7108" s="181"/>
      <c r="G7108" s="181"/>
      <c r="H7108" s="181"/>
      <c r="I7108" s="181"/>
      <c r="J7108" s="181"/>
      <c r="K7108" s="625"/>
      <c r="L7108" s="181"/>
    </row>
    <row r="7109" spans="2:12" x14ac:dyDescent="0.25">
      <c r="B7109" s="624"/>
      <c r="C7109" s="181"/>
      <c r="D7109" s="181"/>
      <c r="E7109" s="181"/>
      <c r="F7109" s="181"/>
      <c r="G7109" s="181"/>
      <c r="H7109" s="181"/>
      <c r="I7109" s="181"/>
      <c r="J7109" s="181"/>
      <c r="K7109" s="625"/>
      <c r="L7109" s="181"/>
    </row>
    <row r="7110" spans="2:12" x14ac:dyDescent="0.25">
      <c r="B7110" s="624"/>
      <c r="C7110" s="181"/>
      <c r="D7110" s="181"/>
      <c r="E7110" s="181"/>
      <c r="F7110" s="181"/>
      <c r="G7110" s="181"/>
      <c r="H7110" s="181"/>
      <c r="I7110" s="181"/>
      <c r="J7110" s="181"/>
      <c r="K7110" s="625"/>
      <c r="L7110" s="181"/>
    </row>
    <row r="7111" spans="2:12" x14ac:dyDescent="0.25">
      <c r="B7111" s="624"/>
      <c r="C7111" s="181"/>
      <c r="D7111" s="181"/>
      <c r="E7111" s="181"/>
      <c r="F7111" s="181"/>
      <c r="G7111" s="181"/>
      <c r="H7111" s="181"/>
      <c r="I7111" s="181"/>
      <c r="J7111" s="181"/>
      <c r="K7111" s="625"/>
      <c r="L7111" s="181"/>
    </row>
    <row r="7112" spans="2:12" x14ac:dyDescent="0.25">
      <c r="B7112" s="624"/>
      <c r="C7112" s="181"/>
      <c r="D7112" s="181"/>
      <c r="E7112" s="181"/>
      <c r="F7112" s="181"/>
      <c r="G7112" s="181"/>
      <c r="H7112" s="181"/>
      <c r="I7112" s="181"/>
      <c r="J7112" s="181"/>
      <c r="K7112" s="625"/>
      <c r="L7112" s="181"/>
    </row>
    <row r="7113" spans="2:12" x14ac:dyDescent="0.25">
      <c r="B7113" s="624"/>
      <c r="C7113" s="181"/>
      <c r="D7113" s="181"/>
      <c r="E7113" s="181"/>
      <c r="F7113" s="181"/>
      <c r="G7113" s="181"/>
      <c r="H7113" s="181"/>
      <c r="I7113" s="181"/>
      <c r="J7113" s="181"/>
      <c r="K7113" s="625"/>
      <c r="L7113" s="181"/>
    </row>
    <row r="7114" spans="2:12" x14ac:dyDescent="0.25">
      <c r="B7114" s="624"/>
      <c r="C7114" s="181"/>
      <c r="D7114" s="181"/>
      <c r="E7114" s="181"/>
      <c r="F7114" s="181"/>
      <c r="G7114" s="181"/>
      <c r="H7114" s="181"/>
      <c r="I7114" s="181"/>
      <c r="J7114" s="181"/>
      <c r="K7114" s="625"/>
      <c r="L7114" s="181"/>
    </row>
    <row r="7115" spans="2:12" x14ac:dyDescent="0.25">
      <c r="B7115" s="624"/>
      <c r="C7115" s="181"/>
      <c r="D7115" s="181"/>
      <c r="E7115" s="181"/>
      <c r="F7115" s="181"/>
      <c r="G7115" s="181"/>
      <c r="H7115" s="181"/>
      <c r="I7115" s="181"/>
      <c r="J7115" s="181"/>
      <c r="K7115" s="625"/>
      <c r="L7115" s="181"/>
    </row>
    <row r="7116" spans="2:12" x14ac:dyDescent="0.25">
      <c r="B7116" s="624"/>
      <c r="C7116" s="181"/>
      <c r="D7116" s="181"/>
      <c r="E7116" s="181"/>
      <c r="F7116" s="181"/>
      <c r="G7116" s="181"/>
      <c r="H7116" s="181"/>
      <c r="I7116" s="181"/>
      <c r="J7116" s="181"/>
      <c r="K7116" s="625"/>
      <c r="L7116" s="181"/>
    </row>
    <row r="7117" spans="2:12" x14ac:dyDescent="0.25">
      <c r="B7117" s="624"/>
      <c r="C7117" s="181"/>
      <c r="D7117" s="181"/>
      <c r="E7117" s="181"/>
      <c r="F7117" s="181"/>
      <c r="G7117" s="181"/>
      <c r="H7117" s="181"/>
      <c r="I7117" s="181"/>
      <c r="J7117" s="181"/>
      <c r="K7117" s="625"/>
      <c r="L7117" s="181"/>
    </row>
    <row r="7118" spans="2:12" x14ac:dyDescent="0.25">
      <c r="B7118" s="624"/>
      <c r="C7118" s="181"/>
      <c r="D7118" s="181"/>
      <c r="E7118" s="181"/>
      <c r="F7118" s="181"/>
      <c r="G7118" s="181"/>
      <c r="H7118" s="181"/>
      <c r="I7118" s="181"/>
      <c r="J7118" s="181"/>
      <c r="K7118" s="625"/>
      <c r="L7118" s="181"/>
    </row>
    <row r="7119" spans="2:12" x14ac:dyDescent="0.25">
      <c r="B7119" s="624"/>
      <c r="C7119" s="181"/>
      <c r="D7119" s="181"/>
      <c r="E7119" s="181"/>
      <c r="F7119" s="181"/>
      <c r="G7119" s="181"/>
      <c r="H7119" s="181"/>
      <c r="I7119" s="181"/>
      <c r="J7119" s="181"/>
      <c r="K7119" s="625"/>
      <c r="L7119" s="181"/>
    </row>
    <row r="7120" spans="2:12" x14ac:dyDescent="0.25">
      <c r="B7120" s="624"/>
      <c r="C7120" s="181"/>
      <c r="D7120" s="181"/>
      <c r="E7120" s="181"/>
      <c r="F7120" s="181"/>
      <c r="G7120" s="181"/>
      <c r="H7120" s="181"/>
      <c r="I7120" s="181"/>
      <c r="J7120" s="181"/>
      <c r="K7120" s="625"/>
      <c r="L7120" s="181"/>
    </row>
    <row r="7121" spans="2:12" x14ac:dyDescent="0.25">
      <c r="B7121" s="624"/>
      <c r="C7121" s="181"/>
      <c r="D7121" s="181"/>
      <c r="E7121" s="181"/>
      <c r="F7121" s="181"/>
      <c r="G7121" s="181"/>
      <c r="H7121" s="181"/>
      <c r="I7121" s="181"/>
      <c r="J7121" s="181"/>
      <c r="K7121" s="625"/>
      <c r="L7121" s="181"/>
    </row>
    <row r="7122" spans="2:12" x14ac:dyDescent="0.25">
      <c r="B7122" s="624"/>
      <c r="C7122" s="181"/>
      <c r="D7122" s="181"/>
      <c r="E7122" s="181"/>
      <c r="F7122" s="181"/>
      <c r="G7122" s="181"/>
      <c r="H7122" s="181"/>
      <c r="I7122" s="181"/>
      <c r="J7122" s="181"/>
      <c r="K7122" s="625"/>
      <c r="L7122" s="181"/>
    </row>
    <row r="7123" spans="2:12" x14ac:dyDescent="0.25">
      <c r="B7123" s="624"/>
      <c r="C7123" s="181"/>
      <c r="D7123" s="181"/>
      <c r="E7123" s="181"/>
      <c r="F7123" s="181"/>
      <c r="G7123" s="181"/>
      <c r="H7123" s="181"/>
      <c r="I7123" s="181"/>
      <c r="J7123" s="181"/>
      <c r="K7123" s="625"/>
      <c r="L7123" s="181"/>
    </row>
    <row r="7124" spans="2:12" x14ac:dyDescent="0.25">
      <c r="B7124" s="624"/>
      <c r="C7124" s="181"/>
      <c r="D7124" s="181"/>
      <c r="E7124" s="181"/>
      <c r="F7124" s="181"/>
      <c r="G7124" s="181"/>
      <c r="H7124" s="181"/>
      <c r="I7124" s="181"/>
      <c r="J7124" s="181"/>
      <c r="K7124" s="625"/>
      <c r="L7124" s="181"/>
    </row>
    <row r="7125" spans="2:12" x14ac:dyDescent="0.25">
      <c r="B7125" s="624"/>
      <c r="C7125" s="181"/>
      <c r="D7125" s="181"/>
      <c r="E7125" s="181"/>
      <c r="F7125" s="181"/>
      <c r="G7125" s="181"/>
      <c r="H7125" s="181"/>
      <c r="I7125" s="181"/>
      <c r="J7125" s="181"/>
      <c r="K7125" s="625"/>
      <c r="L7125" s="181"/>
    </row>
    <row r="7126" spans="2:12" x14ac:dyDescent="0.25">
      <c r="B7126" s="624"/>
      <c r="C7126" s="181"/>
      <c r="D7126" s="181"/>
      <c r="E7126" s="181"/>
      <c r="F7126" s="181"/>
      <c r="G7126" s="181"/>
      <c r="H7126" s="181"/>
      <c r="I7126" s="181"/>
      <c r="J7126" s="181"/>
      <c r="K7126" s="625"/>
      <c r="L7126" s="181"/>
    </row>
    <row r="7127" spans="2:12" x14ac:dyDescent="0.25">
      <c r="B7127" s="624"/>
      <c r="C7127" s="181"/>
      <c r="D7127" s="181"/>
      <c r="E7127" s="181"/>
      <c r="F7127" s="181"/>
      <c r="G7127" s="181"/>
      <c r="H7127" s="181"/>
      <c r="I7127" s="181"/>
      <c r="J7127" s="181"/>
      <c r="K7127" s="625"/>
      <c r="L7127" s="181"/>
    </row>
    <row r="7128" spans="2:12" x14ac:dyDescent="0.25">
      <c r="B7128" s="624"/>
      <c r="C7128" s="181"/>
      <c r="D7128" s="181"/>
      <c r="E7128" s="181"/>
      <c r="F7128" s="181"/>
      <c r="G7128" s="181"/>
      <c r="H7128" s="181"/>
      <c r="I7128" s="181"/>
      <c r="J7128" s="181"/>
      <c r="K7128" s="625"/>
      <c r="L7128" s="181"/>
    </row>
    <row r="7129" spans="2:12" x14ac:dyDescent="0.25">
      <c r="B7129" s="624"/>
      <c r="C7129" s="181"/>
      <c r="D7129" s="181"/>
      <c r="E7129" s="181"/>
      <c r="F7129" s="181"/>
      <c r="G7129" s="181"/>
      <c r="H7129" s="181"/>
      <c r="I7129" s="181"/>
      <c r="J7129" s="181"/>
      <c r="K7129" s="625"/>
      <c r="L7129" s="181"/>
    </row>
    <row r="7130" spans="2:12" x14ac:dyDescent="0.25">
      <c r="B7130" s="624"/>
      <c r="C7130" s="181"/>
      <c r="D7130" s="181"/>
      <c r="E7130" s="181"/>
      <c r="F7130" s="181"/>
      <c r="G7130" s="181"/>
      <c r="H7130" s="181"/>
      <c r="I7130" s="181"/>
      <c r="J7130" s="181"/>
      <c r="K7130" s="625"/>
      <c r="L7130" s="181"/>
    </row>
    <row r="7131" spans="2:12" x14ac:dyDescent="0.25">
      <c r="B7131" s="624"/>
      <c r="C7131" s="181"/>
      <c r="D7131" s="181"/>
      <c r="E7131" s="181"/>
      <c r="F7131" s="181"/>
      <c r="G7131" s="181"/>
      <c r="H7131" s="181"/>
      <c r="I7131" s="181"/>
      <c r="J7131" s="181"/>
      <c r="K7131" s="625"/>
      <c r="L7131" s="181"/>
    </row>
    <row r="7132" spans="2:12" x14ac:dyDescent="0.25">
      <c r="B7132" s="624"/>
      <c r="C7132" s="181"/>
      <c r="D7132" s="181"/>
      <c r="E7132" s="181"/>
      <c r="F7132" s="181"/>
      <c r="G7132" s="181"/>
      <c r="H7132" s="181"/>
      <c r="I7132" s="181"/>
      <c r="J7132" s="181"/>
      <c r="K7132" s="625"/>
      <c r="L7132" s="181"/>
    </row>
    <row r="7133" spans="2:12" x14ac:dyDescent="0.25">
      <c r="B7133" s="624"/>
      <c r="C7133" s="181"/>
      <c r="D7133" s="181"/>
      <c r="E7133" s="181"/>
      <c r="F7133" s="181"/>
      <c r="G7133" s="181"/>
      <c r="H7133" s="181"/>
      <c r="I7133" s="181"/>
      <c r="J7133" s="181"/>
      <c r="K7133" s="625"/>
      <c r="L7133" s="181"/>
    </row>
    <row r="7134" spans="2:12" x14ac:dyDescent="0.25">
      <c r="B7134" s="624"/>
      <c r="C7134" s="181"/>
      <c r="D7134" s="181"/>
      <c r="E7134" s="181"/>
      <c r="F7134" s="181"/>
      <c r="G7134" s="181"/>
      <c r="H7134" s="181"/>
      <c r="I7134" s="181"/>
      <c r="J7134" s="181"/>
      <c r="K7134" s="625"/>
      <c r="L7134" s="181"/>
    </row>
    <row r="7135" spans="2:12" x14ac:dyDescent="0.25">
      <c r="B7135" s="624"/>
      <c r="C7135" s="181"/>
      <c r="D7135" s="181"/>
      <c r="E7135" s="181"/>
      <c r="F7135" s="181"/>
      <c r="G7135" s="181"/>
      <c r="H7135" s="181"/>
      <c r="I7135" s="181"/>
      <c r="J7135" s="181"/>
      <c r="K7135" s="625"/>
      <c r="L7135" s="181"/>
    </row>
    <row r="7136" spans="2:12" x14ac:dyDescent="0.25">
      <c r="B7136" s="624"/>
      <c r="C7136" s="181"/>
      <c r="D7136" s="181"/>
      <c r="E7136" s="181"/>
      <c r="F7136" s="181"/>
      <c r="G7136" s="181"/>
      <c r="H7136" s="181"/>
      <c r="I7136" s="181"/>
      <c r="J7136" s="181"/>
      <c r="K7136" s="625"/>
      <c r="L7136" s="181"/>
    </row>
    <row r="7137" spans="2:12" x14ac:dyDescent="0.25">
      <c r="B7137" s="624"/>
      <c r="C7137" s="181"/>
      <c r="D7137" s="181"/>
      <c r="E7137" s="181"/>
      <c r="F7137" s="181"/>
      <c r="G7137" s="181"/>
      <c r="H7137" s="181"/>
      <c r="I7137" s="181"/>
      <c r="J7137" s="181"/>
      <c r="K7137" s="625"/>
      <c r="L7137" s="181"/>
    </row>
    <row r="7138" spans="2:12" x14ac:dyDescent="0.25">
      <c r="B7138" s="624"/>
      <c r="C7138" s="181"/>
      <c r="D7138" s="181"/>
      <c r="E7138" s="181"/>
      <c r="F7138" s="181"/>
      <c r="G7138" s="181"/>
      <c r="H7138" s="181"/>
      <c r="I7138" s="181"/>
      <c r="J7138" s="181"/>
      <c r="K7138" s="625"/>
      <c r="L7138" s="181"/>
    </row>
    <row r="7139" spans="2:12" x14ac:dyDescent="0.25">
      <c r="B7139" s="624"/>
      <c r="C7139" s="181"/>
      <c r="D7139" s="181"/>
      <c r="E7139" s="181"/>
      <c r="F7139" s="181"/>
      <c r="G7139" s="181"/>
      <c r="H7139" s="181"/>
      <c r="I7139" s="181"/>
      <c r="J7139" s="181"/>
      <c r="K7139" s="625"/>
      <c r="L7139" s="181"/>
    </row>
    <row r="7140" spans="2:12" x14ac:dyDescent="0.25">
      <c r="B7140" s="624"/>
      <c r="C7140" s="181"/>
      <c r="D7140" s="181"/>
      <c r="E7140" s="181"/>
      <c r="F7140" s="181"/>
      <c r="G7140" s="181"/>
      <c r="H7140" s="181"/>
      <c r="I7140" s="181"/>
      <c r="J7140" s="181"/>
      <c r="K7140" s="625"/>
      <c r="L7140" s="181"/>
    </row>
    <row r="7141" spans="2:12" x14ac:dyDescent="0.25">
      <c r="B7141" s="624"/>
      <c r="C7141" s="181"/>
      <c r="D7141" s="181"/>
      <c r="E7141" s="181"/>
      <c r="F7141" s="181"/>
      <c r="G7141" s="181"/>
      <c r="H7141" s="181"/>
      <c r="I7141" s="181"/>
      <c r="J7141" s="181"/>
      <c r="K7141" s="625"/>
      <c r="L7141" s="181"/>
    </row>
    <row r="7142" spans="2:12" x14ac:dyDescent="0.25">
      <c r="B7142" s="624"/>
      <c r="C7142" s="181"/>
      <c r="D7142" s="181"/>
      <c r="E7142" s="181"/>
      <c r="F7142" s="181"/>
      <c r="G7142" s="181"/>
      <c r="H7142" s="181"/>
      <c r="I7142" s="181"/>
      <c r="J7142" s="181"/>
      <c r="K7142" s="625"/>
      <c r="L7142" s="181"/>
    </row>
    <row r="7143" spans="2:12" x14ac:dyDescent="0.25">
      <c r="B7143" s="624"/>
      <c r="C7143" s="181"/>
      <c r="D7143" s="181"/>
      <c r="E7143" s="181"/>
      <c r="F7143" s="181"/>
      <c r="G7143" s="181"/>
      <c r="H7143" s="181"/>
      <c r="I7143" s="181"/>
      <c r="J7143" s="181"/>
      <c r="K7143" s="625"/>
      <c r="L7143" s="181"/>
    </row>
    <row r="7144" spans="2:12" x14ac:dyDescent="0.25">
      <c r="B7144" s="624"/>
      <c r="C7144" s="181"/>
      <c r="D7144" s="181"/>
      <c r="E7144" s="181"/>
      <c r="F7144" s="181"/>
      <c r="G7144" s="181"/>
      <c r="H7144" s="181"/>
      <c r="I7144" s="181"/>
      <c r="J7144" s="181"/>
      <c r="K7144" s="625"/>
      <c r="L7144" s="181"/>
    </row>
    <row r="7145" spans="2:12" x14ac:dyDescent="0.25">
      <c r="B7145" s="624"/>
      <c r="C7145" s="181"/>
      <c r="D7145" s="181"/>
      <c r="E7145" s="181"/>
      <c r="F7145" s="181"/>
      <c r="G7145" s="181"/>
      <c r="H7145" s="181"/>
      <c r="I7145" s="181"/>
      <c r="J7145" s="181"/>
      <c r="K7145" s="625"/>
      <c r="L7145" s="181"/>
    </row>
    <row r="7146" spans="2:12" x14ac:dyDescent="0.25">
      <c r="B7146" s="624"/>
      <c r="C7146" s="181"/>
      <c r="D7146" s="181"/>
      <c r="E7146" s="181"/>
      <c r="F7146" s="181"/>
      <c r="G7146" s="181"/>
      <c r="H7146" s="181"/>
      <c r="I7146" s="181"/>
      <c r="J7146" s="181"/>
      <c r="K7146" s="625"/>
      <c r="L7146" s="181"/>
    </row>
    <row r="7147" spans="2:12" x14ac:dyDescent="0.25">
      <c r="B7147" s="624"/>
      <c r="C7147" s="181"/>
      <c r="D7147" s="181"/>
      <c r="E7147" s="181"/>
      <c r="F7147" s="181"/>
      <c r="G7147" s="181"/>
      <c r="H7147" s="181"/>
      <c r="I7147" s="181"/>
      <c r="J7147" s="181"/>
      <c r="K7147" s="625"/>
      <c r="L7147" s="181"/>
    </row>
    <row r="7148" spans="2:12" x14ac:dyDescent="0.25">
      <c r="B7148" s="624"/>
      <c r="C7148" s="181"/>
      <c r="D7148" s="181"/>
      <c r="E7148" s="181"/>
      <c r="F7148" s="181"/>
      <c r="G7148" s="181"/>
      <c r="H7148" s="181"/>
      <c r="I7148" s="181"/>
      <c r="J7148" s="181"/>
      <c r="K7148" s="625"/>
      <c r="L7148" s="181"/>
    </row>
    <row r="7149" spans="2:12" x14ac:dyDescent="0.25">
      <c r="B7149" s="624"/>
      <c r="C7149" s="181"/>
      <c r="D7149" s="181"/>
      <c r="E7149" s="181"/>
      <c r="F7149" s="181"/>
      <c r="G7149" s="181"/>
      <c r="H7149" s="181"/>
      <c r="I7149" s="181"/>
      <c r="J7149" s="181"/>
      <c r="K7149" s="625"/>
      <c r="L7149" s="181"/>
    </row>
    <row r="7150" spans="2:12" x14ac:dyDescent="0.25">
      <c r="B7150" s="624"/>
      <c r="C7150" s="181"/>
      <c r="D7150" s="181"/>
      <c r="E7150" s="181"/>
      <c r="F7150" s="181"/>
      <c r="G7150" s="181"/>
      <c r="H7150" s="181"/>
      <c r="I7150" s="181"/>
      <c r="J7150" s="181"/>
      <c r="K7150" s="625"/>
      <c r="L7150" s="181"/>
    </row>
    <row r="7151" spans="2:12" x14ac:dyDescent="0.25">
      <c r="B7151" s="624"/>
      <c r="C7151" s="181"/>
      <c r="D7151" s="181"/>
      <c r="E7151" s="181"/>
      <c r="F7151" s="181"/>
      <c r="G7151" s="181"/>
      <c r="H7151" s="181"/>
      <c r="I7151" s="181"/>
      <c r="J7151" s="181"/>
      <c r="K7151" s="625"/>
      <c r="L7151" s="181"/>
    </row>
    <row r="7152" spans="2:12" x14ac:dyDescent="0.25">
      <c r="B7152" s="624"/>
      <c r="C7152" s="181"/>
      <c r="D7152" s="181"/>
      <c r="E7152" s="181"/>
      <c r="F7152" s="181"/>
      <c r="G7152" s="181"/>
      <c r="H7152" s="181"/>
      <c r="I7152" s="181"/>
      <c r="J7152" s="181"/>
      <c r="K7152" s="625"/>
      <c r="L7152" s="181"/>
    </row>
    <row r="7153" spans="2:12" x14ac:dyDescent="0.25">
      <c r="B7153" s="624"/>
      <c r="C7153" s="181"/>
      <c r="D7153" s="181"/>
      <c r="E7153" s="181"/>
      <c r="F7153" s="181"/>
      <c r="G7153" s="181"/>
      <c r="H7153" s="181"/>
      <c r="I7153" s="181"/>
      <c r="J7153" s="181"/>
      <c r="K7153" s="625"/>
      <c r="L7153" s="181"/>
    </row>
    <row r="7154" spans="2:12" x14ac:dyDescent="0.25">
      <c r="B7154" s="624"/>
      <c r="C7154" s="181"/>
      <c r="D7154" s="181"/>
      <c r="E7154" s="181"/>
      <c r="F7154" s="181"/>
      <c r="G7154" s="181"/>
      <c r="H7154" s="181"/>
      <c r="I7154" s="181"/>
      <c r="J7154" s="181"/>
      <c r="K7154" s="625"/>
      <c r="L7154" s="181"/>
    </row>
    <row r="7155" spans="2:12" x14ac:dyDescent="0.25">
      <c r="B7155" s="624"/>
      <c r="C7155" s="181"/>
      <c r="D7155" s="181"/>
      <c r="E7155" s="181"/>
      <c r="F7155" s="181"/>
      <c r="G7155" s="181"/>
      <c r="H7155" s="181"/>
      <c r="I7155" s="181"/>
      <c r="J7155" s="181"/>
      <c r="K7155" s="625"/>
      <c r="L7155" s="181"/>
    </row>
    <row r="7156" spans="2:12" x14ac:dyDescent="0.25">
      <c r="B7156" s="624"/>
      <c r="C7156" s="181"/>
      <c r="D7156" s="181"/>
      <c r="E7156" s="181"/>
      <c r="F7156" s="181"/>
      <c r="G7156" s="181"/>
      <c r="H7156" s="181"/>
      <c r="I7156" s="181"/>
      <c r="J7156" s="181"/>
      <c r="K7156" s="625"/>
      <c r="L7156" s="181"/>
    </row>
    <row r="7157" spans="2:12" x14ac:dyDescent="0.25">
      <c r="B7157" s="624"/>
      <c r="C7157" s="181"/>
      <c r="D7157" s="181"/>
      <c r="E7157" s="181"/>
      <c r="F7157" s="181"/>
      <c r="G7157" s="181"/>
      <c r="H7157" s="181"/>
      <c r="I7157" s="181"/>
      <c r="J7157" s="181"/>
      <c r="K7157" s="625"/>
      <c r="L7157" s="181"/>
    </row>
    <row r="7158" spans="2:12" x14ac:dyDescent="0.25">
      <c r="B7158" s="624"/>
      <c r="C7158" s="181"/>
      <c r="D7158" s="181"/>
      <c r="E7158" s="181"/>
      <c r="F7158" s="181"/>
      <c r="G7158" s="181"/>
      <c r="H7158" s="181"/>
      <c r="I7158" s="181"/>
      <c r="J7158" s="181"/>
      <c r="K7158" s="625"/>
      <c r="L7158" s="181"/>
    </row>
    <row r="7159" spans="2:12" x14ac:dyDescent="0.25">
      <c r="B7159" s="624"/>
      <c r="C7159" s="181"/>
      <c r="D7159" s="181"/>
      <c r="E7159" s="181"/>
      <c r="F7159" s="181"/>
      <c r="G7159" s="181"/>
      <c r="H7159" s="181"/>
      <c r="I7159" s="181"/>
      <c r="J7159" s="181"/>
      <c r="K7159" s="625"/>
      <c r="L7159" s="181"/>
    </row>
    <row r="7160" spans="2:12" x14ac:dyDescent="0.25">
      <c r="B7160" s="624"/>
      <c r="C7160" s="181"/>
      <c r="D7160" s="181"/>
      <c r="E7160" s="181"/>
      <c r="F7160" s="181"/>
      <c r="G7160" s="181"/>
      <c r="H7160" s="181"/>
      <c r="I7160" s="181"/>
      <c r="J7160" s="181"/>
      <c r="K7160" s="625"/>
      <c r="L7160" s="181"/>
    </row>
    <row r="7161" spans="2:12" x14ac:dyDescent="0.25">
      <c r="B7161" s="624"/>
      <c r="C7161" s="181"/>
      <c r="D7161" s="181"/>
      <c r="E7161" s="181"/>
      <c r="F7161" s="181"/>
      <c r="G7161" s="181"/>
      <c r="H7161" s="181"/>
      <c r="I7161" s="181"/>
      <c r="J7161" s="181"/>
      <c r="K7161" s="625"/>
      <c r="L7161" s="181"/>
    </row>
    <row r="7162" spans="2:12" x14ac:dyDescent="0.25">
      <c r="B7162" s="624"/>
      <c r="C7162" s="181"/>
      <c r="D7162" s="181"/>
      <c r="E7162" s="181"/>
      <c r="F7162" s="181"/>
      <c r="G7162" s="181"/>
      <c r="H7162" s="181"/>
      <c r="I7162" s="181"/>
      <c r="J7162" s="181"/>
      <c r="K7162" s="625"/>
      <c r="L7162" s="181"/>
    </row>
    <row r="7163" spans="2:12" x14ac:dyDescent="0.25">
      <c r="B7163" s="624"/>
      <c r="C7163" s="181"/>
      <c r="D7163" s="181"/>
      <c r="E7163" s="181"/>
      <c r="F7163" s="181"/>
      <c r="G7163" s="181"/>
      <c r="H7163" s="181"/>
      <c r="I7163" s="181"/>
      <c r="J7163" s="181"/>
      <c r="K7163" s="625"/>
      <c r="L7163" s="181"/>
    </row>
    <row r="7164" spans="2:12" x14ac:dyDescent="0.25">
      <c r="B7164" s="624"/>
      <c r="C7164" s="181"/>
      <c r="D7164" s="181"/>
      <c r="E7164" s="181"/>
      <c r="F7164" s="181"/>
      <c r="G7164" s="181"/>
      <c r="H7164" s="181"/>
      <c r="I7164" s="181"/>
      <c r="J7164" s="181"/>
      <c r="K7164" s="625"/>
      <c r="L7164" s="181"/>
    </row>
    <row r="7165" spans="2:12" x14ac:dyDescent="0.25">
      <c r="B7165" s="624"/>
      <c r="C7165" s="181"/>
      <c r="D7165" s="181"/>
      <c r="E7165" s="181"/>
      <c r="F7165" s="181"/>
      <c r="G7165" s="181"/>
      <c r="H7165" s="181"/>
      <c r="I7165" s="181"/>
      <c r="J7165" s="181"/>
      <c r="K7165" s="625"/>
      <c r="L7165" s="181"/>
    </row>
    <row r="7166" spans="2:12" x14ac:dyDescent="0.25">
      <c r="B7166" s="624"/>
      <c r="C7166" s="181"/>
      <c r="D7166" s="181"/>
      <c r="E7166" s="181"/>
      <c r="F7166" s="181"/>
      <c r="G7166" s="181"/>
      <c r="H7166" s="181"/>
      <c r="I7166" s="181"/>
      <c r="J7166" s="181"/>
      <c r="K7166" s="625"/>
      <c r="L7166" s="181"/>
    </row>
    <row r="7167" spans="2:12" x14ac:dyDescent="0.25">
      <c r="B7167" s="624"/>
      <c r="C7167" s="181"/>
      <c r="D7167" s="181"/>
      <c r="E7167" s="181"/>
      <c r="F7167" s="181"/>
      <c r="G7167" s="181"/>
      <c r="H7167" s="181"/>
      <c r="I7167" s="181"/>
      <c r="J7167" s="181"/>
      <c r="K7167" s="625"/>
      <c r="L7167" s="181"/>
    </row>
    <row r="7168" spans="2:12" x14ac:dyDescent="0.25">
      <c r="B7168" s="624"/>
      <c r="C7168" s="181"/>
      <c r="D7168" s="181"/>
      <c r="E7168" s="181"/>
      <c r="F7168" s="181"/>
      <c r="G7168" s="181"/>
      <c r="H7168" s="181"/>
      <c r="I7168" s="181"/>
      <c r="J7168" s="181"/>
      <c r="K7168" s="625"/>
      <c r="L7168" s="181"/>
    </row>
    <row r="7169" spans="2:12" x14ac:dyDescent="0.25">
      <c r="B7169" s="624"/>
      <c r="C7169" s="181"/>
      <c r="D7169" s="181"/>
      <c r="E7169" s="181"/>
      <c r="F7169" s="181"/>
      <c r="G7169" s="181"/>
      <c r="H7169" s="181"/>
      <c r="I7169" s="181"/>
      <c r="J7169" s="181"/>
      <c r="K7169" s="625"/>
      <c r="L7169" s="181"/>
    </row>
    <row r="7170" spans="2:12" x14ac:dyDescent="0.25">
      <c r="B7170" s="624"/>
      <c r="C7170" s="181"/>
      <c r="D7170" s="181"/>
      <c r="E7170" s="181"/>
      <c r="F7170" s="181"/>
      <c r="G7170" s="181"/>
      <c r="H7170" s="181"/>
      <c r="I7170" s="181"/>
      <c r="J7170" s="181"/>
      <c r="K7170" s="625"/>
      <c r="L7170" s="181"/>
    </row>
    <row r="7171" spans="2:12" x14ac:dyDescent="0.25">
      <c r="B7171" s="624"/>
      <c r="C7171" s="181"/>
      <c r="D7171" s="181"/>
      <c r="E7171" s="181"/>
      <c r="F7171" s="181"/>
      <c r="G7171" s="181"/>
      <c r="H7171" s="181"/>
      <c r="I7171" s="181"/>
      <c r="J7171" s="181"/>
      <c r="K7171" s="625"/>
      <c r="L7171" s="181"/>
    </row>
    <row r="7172" spans="2:12" x14ac:dyDescent="0.25">
      <c r="B7172" s="624"/>
      <c r="C7172" s="181"/>
      <c r="D7172" s="181"/>
      <c r="E7172" s="181"/>
      <c r="F7172" s="181"/>
      <c r="G7172" s="181"/>
      <c r="H7172" s="181"/>
      <c r="I7172" s="181"/>
      <c r="J7172" s="181"/>
      <c r="K7172" s="625"/>
      <c r="L7172" s="181"/>
    </row>
    <row r="7173" spans="2:12" x14ac:dyDescent="0.25">
      <c r="B7173" s="624"/>
      <c r="C7173" s="181"/>
      <c r="D7173" s="181"/>
      <c r="E7173" s="181"/>
      <c r="F7173" s="181"/>
      <c r="G7173" s="181"/>
      <c r="H7173" s="181"/>
      <c r="I7173" s="181"/>
      <c r="J7173" s="181"/>
      <c r="K7173" s="625"/>
      <c r="L7173" s="181"/>
    </row>
    <row r="7174" spans="2:12" x14ac:dyDescent="0.25">
      <c r="B7174" s="624"/>
      <c r="C7174" s="181"/>
      <c r="D7174" s="181"/>
      <c r="E7174" s="181"/>
      <c r="F7174" s="181"/>
      <c r="G7174" s="181"/>
      <c r="H7174" s="181"/>
      <c r="I7174" s="181"/>
      <c r="J7174" s="181"/>
      <c r="K7174" s="625"/>
      <c r="L7174" s="181"/>
    </row>
    <row r="7175" spans="2:12" x14ac:dyDescent="0.25">
      <c r="B7175" s="624"/>
      <c r="C7175" s="181"/>
      <c r="D7175" s="181"/>
      <c r="E7175" s="181"/>
      <c r="F7175" s="181"/>
      <c r="G7175" s="181"/>
      <c r="H7175" s="181"/>
      <c r="I7175" s="181"/>
      <c r="J7175" s="181"/>
      <c r="K7175" s="625"/>
      <c r="L7175" s="181"/>
    </row>
    <row r="7176" spans="2:12" x14ac:dyDescent="0.25">
      <c r="B7176" s="624"/>
      <c r="C7176" s="181"/>
      <c r="D7176" s="181"/>
      <c r="E7176" s="181"/>
      <c r="F7176" s="181"/>
      <c r="G7176" s="181"/>
      <c r="H7176" s="181"/>
      <c r="I7176" s="181"/>
      <c r="J7176" s="181"/>
      <c r="K7176" s="625"/>
      <c r="L7176" s="181"/>
    </row>
    <row r="7177" spans="2:12" x14ac:dyDescent="0.25">
      <c r="B7177" s="624"/>
      <c r="C7177" s="181"/>
      <c r="D7177" s="181"/>
      <c r="E7177" s="181"/>
      <c r="F7177" s="181"/>
      <c r="G7177" s="181"/>
      <c r="H7177" s="181"/>
      <c r="I7177" s="181"/>
      <c r="J7177" s="181"/>
      <c r="K7177" s="625"/>
      <c r="L7177" s="181"/>
    </row>
    <row r="7178" spans="2:12" x14ac:dyDescent="0.25">
      <c r="B7178" s="624"/>
      <c r="C7178" s="181"/>
      <c r="D7178" s="181"/>
      <c r="E7178" s="181"/>
      <c r="F7178" s="181"/>
      <c r="G7178" s="181"/>
      <c r="H7178" s="181"/>
      <c r="I7178" s="181"/>
      <c r="J7178" s="181"/>
      <c r="K7178" s="625"/>
      <c r="L7178" s="181"/>
    </row>
    <row r="7179" spans="2:12" x14ac:dyDescent="0.25">
      <c r="B7179" s="624"/>
      <c r="C7179" s="181"/>
      <c r="D7179" s="181"/>
      <c r="E7179" s="181"/>
      <c r="F7179" s="181"/>
      <c r="G7179" s="181"/>
      <c r="H7179" s="181"/>
      <c r="I7179" s="181"/>
      <c r="J7179" s="181"/>
      <c r="K7179" s="625"/>
      <c r="L7179" s="181"/>
    </row>
    <row r="7180" spans="2:12" x14ac:dyDescent="0.25">
      <c r="B7180" s="624"/>
      <c r="C7180" s="181"/>
      <c r="D7180" s="181"/>
      <c r="E7180" s="181"/>
      <c r="F7180" s="181"/>
      <c r="G7180" s="181"/>
      <c r="H7180" s="181"/>
      <c r="I7180" s="181"/>
      <c r="J7180" s="181"/>
      <c r="K7180" s="625"/>
      <c r="L7180" s="181"/>
    </row>
    <row r="7181" spans="2:12" x14ac:dyDescent="0.25">
      <c r="B7181" s="624"/>
      <c r="C7181" s="181"/>
      <c r="D7181" s="181"/>
      <c r="E7181" s="181"/>
      <c r="F7181" s="181"/>
      <c r="G7181" s="181"/>
      <c r="H7181" s="181"/>
      <c r="I7181" s="181"/>
      <c r="J7181" s="181"/>
      <c r="K7181" s="625"/>
      <c r="L7181" s="181"/>
    </row>
    <row r="7182" spans="2:12" x14ac:dyDescent="0.25">
      <c r="B7182" s="624"/>
      <c r="C7182" s="181"/>
      <c r="D7182" s="181"/>
      <c r="E7182" s="181"/>
      <c r="F7182" s="181"/>
      <c r="G7182" s="181"/>
      <c r="H7182" s="181"/>
      <c r="I7182" s="181"/>
      <c r="J7182" s="181"/>
      <c r="K7182" s="625"/>
      <c r="L7182" s="181"/>
    </row>
    <row r="7183" spans="2:12" x14ac:dyDescent="0.25">
      <c r="B7183" s="624"/>
      <c r="C7183" s="181"/>
      <c r="D7183" s="181"/>
      <c r="E7183" s="181"/>
      <c r="F7183" s="181"/>
      <c r="G7183" s="181"/>
      <c r="H7183" s="181"/>
      <c r="I7183" s="181"/>
      <c r="J7183" s="181"/>
      <c r="K7183" s="625"/>
      <c r="L7183" s="181"/>
    </row>
    <row r="7184" spans="2:12" x14ac:dyDescent="0.25">
      <c r="B7184" s="624"/>
      <c r="C7184" s="181"/>
      <c r="D7184" s="181"/>
      <c r="E7184" s="181"/>
      <c r="F7184" s="181"/>
      <c r="G7184" s="181"/>
      <c r="H7184" s="181"/>
      <c r="I7184" s="181"/>
      <c r="J7184" s="181"/>
      <c r="K7184" s="625"/>
      <c r="L7184" s="181"/>
    </row>
    <row r="7185" spans="2:12" x14ac:dyDescent="0.25">
      <c r="B7185" s="624"/>
      <c r="C7185" s="181"/>
      <c r="D7185" s="181"/>
      <c r="E7185" s="181"/>
      <c r="F7185" s="181"/>
      <c r="G7185" s="181"/>
      <c r="H7185" s="181"/>
      <c r="I7185" s="181"/>
      <c r="J7185" s="181"/>
      <c r="K7185" s="625"/>
      <c r="L7185" s="181"/>
    </row>
    <row r="7186" spans="2:12" x14ac:dyDescent="0.25">
      <c r="B7186" s="624"/>
      <c r="C7186" s="181"/>
      <c r="D7186" s="181"/>
      <c r="E7186" s="181"/>
      <c r="F7186" s="181"/>
      <c r="G7186" s="181"/>
      <c r="H7186" s="181"/>
      <c r="I7186" s="181"/>
      <c r="J7186" s="181"/>
      <c r="K7186" s="625"/>
      <c r="L7186" s="181"/>
    </row>
    <row r="7187" spans="2:12" x14ac:dyDescent="0.25">
      <c r="B7187" s="624"/>
      <c r="C7187" s="181"/>
      <c r="D7187" s="181"/>
      <c r="E7187" s="181"/>
      <c r="F7187" s="181"/>
      <c r="G7187" s="181"/>
      <c r="H7187" s="181"/>
      <c r="I7187" s="181"/>
      <c r="J7187" s="181"/>
      <c r="K7187" s="625"/>
      <c r="L7187" s="181"/>
    </row>
    <row r="7188" spans="2:12" x14ac:dyDescent="0.25">
      <c r="B7188" s="624"/>
      <c r="C7188" s="181"/>
      <c r="D7188" s="181"/>
      <c r="E7188" s="181"/>
      <c r="F7188" s="181"/>
      <c r="G7188" s="181"/>
      <c r="H7188" s="181"/>
      <c r="I7188" s="181"/>
      <c r="J7188" s="181"/>
      <c r="K7188" s="625"/>
      <c r="L7188" s="181"/>
    </row>
    <row r="7189" spans="2:12" x14ac:dyDescent="0.25">
      <c r="B7189" s="624"/>
      <c r="C7189" s="181"/>
      <c r="D7189" s="181"/>
      <c r="E7189" s="181"/>
      <c r="F7189" s="181"/>
      <c r="G7189" s="181"/>
      <c r="H7189" s="181"/>
      <c r="I7189" s="181"/>
      <c r="J7189" s="181"/>
      <c r="K7189" s="625"/>
      <c r="L7189" s="181"/>
    </row>
    <row r="7190" spans="2:12" x14ac:dyDescent="0.25">
      <c r="B7190" s="624"/>
      <c r="C7190" s="181"/>
      <c r="D7190" s="181"/>
      <c r="E7190" s="181"/>
      <c r="F7190" s="181"/>
      <c r="G7190" s="181"/>
      <c r="H7190" s="181"/>
      <c r="I7190" s="181"/>
      <c r="J7190" s="181"/>
      <c r="K7190" s="625"/>
      <c r="L7190" s="181"/>
    </row>
    <row r="7191" spans="2:12" x14ac:dyDescent="0.25">
      <c r="B7191" s="624"/>
      <c r="C7191" s="181"/>
      <c r="D7191" s="181"/>
      <c r="E7191" s="181"/>
      <c r="F7191" s="181"/>
      <c r="G7191" s="181"/>
      <c r="H7191" s="181"/>
      <c r="I7191" s="181"/>
      <c r="J7191" s="181"/>
      <c r="K7191" s="625"/>
      <c r="L7191" s="181"/>
    </row>
    <row r="7192" spans="2:12" x14ac:dyDescent="0.25">
      <c r="B7192" s="624"/>
      <c r="C7192" s="181"/>
      <c r="D7192" s="181"/>
      <c r="E7192" s="181"/>
      <c r="F7192" s="181"/>
      <c r="G7192" s="181"/>
      <c r="H7192" s="181"/>
      <c r="I7192" s="181"/>
      <c r="J7192" s="181"/>
      <c r="K7192" s="625"/>
      <c r="L7192" s="181"/>
    </row>
    <row r="7193" spans="2:12" x14ac:dyDescent="0.25">
      <c r="B7193" s="624"/>
      <c r="C7193" s="181"/>
      <c r="D7193" s="181"/>
      <c r="E7193" s="181"/>
      <c r="F7193" s="181"/>
      <c r="G7193" s="181"/>
      <c r="H7193" s="181"/>
      <c r="I7193" s="181"/>
      <c r="J7193" s="181"/>
      <c r="K7193" s="625"/>
      <c r="L7193" s="181"/>
    </row>
    <row r="7194" spans="2:12" x14ac:dyDescent="0.25">
      <c r="B7194" s="624"/>
      <c r="C7194" s="181"/>
      <c r="D7194" s="181"/>
      <c r="E7194" s="181"/>
      <c r="F7194" s="181"/>
      <c r="G7194" s="181"/>
      <c r="H7194" s="181"/>
      <c r="I7194" s="181"/>
      <c r="J7194" s="181"/>
      <c r="K7194" s="625"/>
      <c r="L7194" s="181"/>
    </row>
    <row r="7195" spans="2:12" x14ac:dyDescent="0.25">
      <c r="B7195" s="624"/>
      <c r="C7195" s="181"/>
      <c r="D7195" s="181"/>
      <c r="E7195" s="181"/>
      <c r="F7195" s="181"/>
      <c r="G7195" s="181"/>
      <c r="H7195" s="181"/>
      <c r="I7195" s="181"/>
      <c r="J7195" s="181"/>
      <c r="K7195" s="625"/>
      <c r="L7195" s="181"/>
    </row>
    <row r="7196" spans="2:12" x14ac:dyDescent="0.25">
      <c r="B7196" s="624"/>
      <c r="C7196" s="181"/>
      <c r="D7196" s="181"/>
      <c r="E7196" s="181"/>
      <c r="F7196" s="181"/>
      <c r="G7196" s="181"/>
      <c r="H7196" s="181"/>
      <c r="I7196" s="181"/>
      <c r="J7196" s="181"/>
      <c r="K7196" s="625"/>
      <c r="L7196" s="181"/>
    </row>
    <row r="7197" spans="2:12" x14ac:dyDescent="0.25">
      <c r="B7197" s="624"/>
      <c r="C7197" s="181"/>
      <c r="D7197" s="181"/>
      <c r="E7197" s="181"/>
      <c r="F7197" s="181"/>
      <c r="G7197" s="181"/>
      <c r="H7197" s="181"/>
      <c r="I7197" s="181"/>
      <c r="J7197" s="181"/>
      <c r="K7197" s="625"/>
      <c r="L7197" s="181"/>
    </row>
    <row r="7198" spans="2:12" x14ac:dyDescent="0.25">
      <c r="B7198" s="624"/>
      <c r="C7198" s="181"/>
      <c r="D7198" s="181"/>
      <c r="E7198" s="181"/>
      <c r="F7198" s="181"/>
      <c r="G7198" s="181"/>
      <c r="H7198" s="181"/>
      <c r="I7198" s="181"/>
      <c r="J7198" s="181"/>
      <c r="K7198" s="625"/>
      <c r="L7198" s="181"/>
    </row>
    <row r="7199" spans="2:12" x14ac:dyDescent="0.25">
      <c r="B7199" s="624"/>
      <c r="C7199" s="181"/>
      <c r="D7199" s="181"/>
      <c r="E7199" s="181"/>
      <c r="F7199" s="181"/>
      <c r="G7199" s="181"/>
      <c r="H7199" s="181"/>
      <c r="I7199" s="181"/>
      <c r="J7199" s="181"/>
      <c r="K7199" s="625"/>
      <c r="L7199" s="181"/>
    </row>
    <row r="7200" spans="2:12" x14ac:dyDescent="0.25">
      <c r="B7200" s="624"/>
      <c r="C7200" s="181"/>
      <c r="D7200" s="181"/>
      <c r="E7200" s="181"/>
      <c r="F7200" s="181"/>
      <c r="G7200" s="181"/>
      <c r="H7200" s="181"/>
      <c r="I7200" s="181"/>
      <c r="J7200" s="181"/>
      <c r="K7200" s="625"/>
      <c r="L7200" s="181"/>
    </row>
    <row r="7201" spans="2:12" x14ac:dyDescent="0.25">
      <c r="B7201" s="624"/>
      <c r="C7201" s="181"/>
      <c r="D7201" s="181"/>
      <c r="E7201" s="181"/>
      <c r="F7201" s="181"/>
      <c r="G7201" s="181"/>
      <c r="H7201" s="181"/>
      <c r="I7201" s="181"/>
      <c r="J7201" s="181"/>
      <c r="K7201" s="625"/>
      <c r="L7201" s="181"/>
    </row>
    <row r="7202" spans="2:12" x14ac:dyDescent="0.25">
      <c r="B7202" s="624"/>
      <c r="C7202" s="181"/>
      <c r="D7202" s="181"/>
      <c r="E7202" s="181"/>
      <c r="F7202" s="181"/>
      <c r="G7202" s="181"/>
      <c r="H7202" s="181"/>
      <c r="I7202" s="181"/>
      <c r="J7202" s="181"/>
      <c r="K7202" s="625"/>
      <c r="L7202" s="181"/>
    </row>
    <row r="7203" spans="2:12" x14ac:dyDescent="0.25">
      <c r="B7203" s="624"/>
      <c r="C7203" s="181"/>
      <c r="D7203" s="181"/>
      <c r="E7203" s="181"/>
      <c r="F7203" s="181"/>
      <c r="G7203" s="181"/>
      <c r="H7203" s="181"/>
      <c r="I7203" s="181"/>
      <c r="J7203" s="181"/>
      <c r="K7203" s="625"/>
      <c r="L7203" s="181"/>
    </row>
    <row r="7204" spans="2:12" x14ac:dyDescent="0.25">
      <c r="B7204" s="624"/>
      <c r="C7204" s="181"/>
      <c r="D7204" s="181"/>
      <c r="E7204" s="181"/>
      <c r="F7204" s="181"/>
      <c r="G7204" s="181"/>
      <c r="H7204" s="181"/>
      <c r="I7204" s="181"/>
      <c r="J7204" s="181"/>
      <c r="K7204" s="625"/>
      <c r="L7204" s="181"/>
    </row>
    <row r="7205" spans="2:12" x14ac:dyDescent="0.25">
      <c r="B7205" s="624"/>
      <c r="C7205" s="181"/>
      <c r="D7205" s="181"/>
      <c r="E7205" s="181"/>
      <c r="F7205" s="181"/>
      <c r="G7205" s="181"/>
      <c r="H7205" s="181"/>
      <c r="I7205" s="181"/>
      <c r="J7205" s="181"/>
      <c r="K7205" s="625"/>
      <c r="L7205" s="181"/>
    </row>
    <row r="7206" spans="2:12" x14ac:dyDescent="0.25">
      <c r="B7206" s="624"/>
      <c r="C7206" s="181"/>
      <c r="D7206" s="181"/>
      <c r="E7206" s="181"/>
      <c r="F7206" s="181"/>
      <c r="G7206" s="181"/>
      <c r="H7206" s="181"/>
      <c r="I7206" s="181"/>
      <c r="J7206" s="181"/>
      <c r="K7206" s="625"/>
      <c r="L7206" s="181"/>
    </row>
    <row r="7207" spans="2:12" x14ac:dyDescent="0.25">
      <c r="B7207" s="624"/>
      <c r="C7207" s="181"/>
      <c r="D7207" s="181"/>
      <c r="E7207" s="181"/>
      <c r="F7207" s="181"/>
      <c r="G7207" s="181"/>
      <c r="H7207" s="181"/>
      <c r="I7207" s="181"/>
      <c r="J7207" s="181"/>
      <c r="K7207" s="625"/>
      <c r="L7207" s="181"/>
    </row>
    <row r="7208" spans="2:12" x14ac:dyDescent="0.25">
      <c r="B7208" s="624"/>
      <c r="C7208" s="181"/>
      <c r="D7208" s="181"/>
      <c r="E7208" s="181"/>
      <c r="F7208" s="181"/>
      <c r="G7208" s="181"/>
      <c r="H7208" s="181"/>
      <c r="I7208" s="181"/>
      <c r="J7208" s="181"/>
      <c r="K7208" s="625"/>
      <c r="L7208" s="181"/>
    </row>
    <row r="7209" spans="2:12" x14ac:dyDescent="0.25">
      <c r="B7209" s="624"/>
      <c r="C7209" s="181"/>
      <c r="D7209" s="181"/>
      <c r="E7209" s="181"/>
      <c r="F7209" s="181"/>
      <c r="G7209" s="181"/>
      <c r="H7209" s="181"/>
      <c r="I7209" s="181"/>
      <c r="J7209" s="181"/>
      <c r="K7209" s="625"/>
      <c r="L7209" s="181"/>
    </row>
    <row r="7210" spans="2:12" x14ac:dyDescent="0.25">
      <c r="B7210" s="624"/>
      <c r="C7210" s="181"/>
      <c r="D7210" s="181"/>
      <c r="E7210" s="181"/>
      <c r="F7210" s="181"/>
      <c r="G7210" s="181"/>
      <c r="H7210" s="181"/>
      <c r="I7210" s="181"/>
      <c r="J7210" s="181"/>
      <c r="K7210" s="625"/>
      <c r="L7210" s="181"/>
    </row>
    <row r="7211" spans="2:12" x14ac:dyDescent="0.25">
      <c r="B7211" s="624"/>
      <c r="C7211" s="181"/>
      <c r="D7211" s="181"/>
      <c r="E7211" s="181"/>
      <c r="F7211" s="181"/>
      <c r="G7211" s="181"/>
      <c r="H7211" s="181"/>
      <c r="I7211" s="181"/>
      <c r="J7211" s="181"/>
      <c r="K7211" s="625"/>
      <c r="L7211" s="181"/>
    </row>
    <row r="7212" spans="2:12" x14ac:dyDescent="0.25">
      <c r="B7212" s="624"/>
      <c r="C7212" s="181"/>
      <c r="D7212" s="181"/>
      <c r="E7212" s="181"/>
      <c r="F7212" s="181"/>
      <c r="G7212" s="181"/>
      <c r="H7212" s="181"/>
      <c r="I7212" s="181"/>
      <c r="J7212" s="181"/>
      <c r="K7212" s="625"/>
      <c r="L7212" s="181"/>
    </row>
    <row r="7213" spans="2:12" x14ac:dyDescent="0.25">
      <c r="B7213" s="624"/>
      <c r="C7213" s="181"/>
      <c r="D7213" s="181"/>
      <c r="E7213" s="181"/>
      <c r="F7213" s="181"/>
      <c r="G7213" s="181"/>
      <c r="H7213" s="181"/>
      <c r="I7213" s="181"/>
      <c r="J7213" s="181"/>
      <c r="K7213" s="625"/>
      <c r="L7213" s="181"/>
    </row>
    <row r="7214" spans="2:12" x14ac:dyDescent="0.25">
      <c r="B7214" s="624"/>
      <c r="C7214" s="181"/>
      <c r="D7214" s="181"/>
      <c r="E7214" s="181"/>
      <c r="F7214" s="181"/>
      <c r="G7214" s="181"/>
      <c r="H7214" s="181"/>
      <c r="I7214" s="181"/>
      <c r="J7214" s="181"/>
      <c r="K7214" s="625"/>
      <c r="L7214" s="181"/>
    </row>
    <row r="7215" spans="2:12" x14ac:dyDescent="0.25">
      <c r="B7215" s="624"/>
      <c r="C7215" s="181"/>
      <c r="D7215" s="181"/>
      <c r="E7215" s="181"/>
      <c r="F7215" s="181"/>
      <c r="G7215" s="181"/>
      <c r="H7215" s="181"/>
      <c r="I7215" s="181"/>
      <c r="J7215" s="181"/>
      <c r="K7215" s="625"/>
      <c r="L7215" s="181"/>
    </row>
    <row r="7216" spans="2:12" x14ac:dyDescent="0.25">
      <c r="B7216" s="624"/>
      <c r="C7216" s="181"/>
      <c r="D7216" s="181"/>
      <c r="E7216" s="181"/>
      <c r="F7216" s="181"/>
      <c r="G7216" s="181"/>
      <c r="H7216" s="181"/>
      <c r="I7216" s="181"/>
      <c r="J7216" s="181"/>
      <c r="K7216" s="625"/>
      <c r="L7216" s="181"/>
    </row>
    <row r="7217" spans="2:12" x14ac:dyDescent="0.25">
      <c r="B7217" s="624"/>
      <c r="C7217" s="181"/>
      <c r="D7217" s="181"/>
      <c r="E7217" s="181"/>
      <c r="F7217" s="181"/>
      <c r="G7217" s="181"/>
      <c r="H7217" s="181"/>
      <c r="I7217" s="181"/>
      <c r="J7217" s="181"/>
      <c r="K7217" s="625"/>
      <c r="L7217" s="181"/>
    </row>
    <row r="7218" spans="2:12" x14ac:dyDescent="0.25">
      <c r="B7218" s="624"/>
      <c r="C7218" s="181"/>
      <c r="D7218" s="181"/>
      <c r="E7218" s="181"/>
      <c r="F7218" s="181"/>
      <c r="G7218" s="181"/>
      <c r="H7218" s="181"/>
      <c r="I7218" s="181"/>
      <c r="J7218" s="181"/>
      <c r="K7218" s="625"/>
      <c r="L7218" s="181"/>
    </row>
    <row r="7219" spans="2:12" x14ac:dyDescent="0.25">
      <c r="B7219" s="624"/>
      <c r="C7219" s="181"/>
      <c r="D7219" s="181"/>
      <c r="E7219" s="181"/>
      <c r="F7219" s="181"/>
      <c r="G7219" s="181"/>
      <c r="H7219" s="181"/>
      <c r="I7219" s="181"/>
      <c r="J7219" s="181"/>
      <c r="K7219" s="625"/>
      <c r="L7219" s="181"/>
    </row>
    <row r="7220" spans="2:12" x14ac:dyDescent="0.25">
      <c r="B7220" s="624"/>
      <c r="C7220" s="181"/>
      <c r="D7220" s="181"/>
      <c r="E7220" s="181"/>
      <c r="F7220" s="181"/>
      <c r="G7220" s="181"/>
      <c r="H7220" s="181"/>
      <c r="I7220" s="181"/>
      <c r="J7220" s="181"/>
      <c r="K7220" s="625"/>
      <c r="L7220" s="181"/>
    </row>
    <row r="7221" spans="2:12" x14ac:dyDescent="0.25">
      <c r="B7221" s="624"/>
      <c r="C7221" s="181"/>
      <c r="D7221" s="181"/>
      <c r="E7221" s="181"/>
      <c r="F7221" s="181"/>
      <c r="G7221" s="181"/>
      <c r="H7221" s="181"/>
      <c r="I7221" s="181"/>
      <c r="J7221" s="181"/>
      <c r="K7221" s="625"/>
      <c r="L7221" s="181"/>
    </row>
    <row r="7222" spans="2:12" x14ac:dyDescent="0.25">
      <c r="B7222" s="624"/>
      <c r="C7222" s="181"/>
      <c r="D7222" s="181"/>
      <c r="E7222" s="181"/>
      <c r="F7222" s="181"/>
      <c r="G7222" s="181"/>
      <c r="H7222" s="181"/>
      <c r="I7222" s="181"/>
      <c r="J7222" s="181"/>
      <c r="K7222" s="625"/>
      <c r="L7222" s="181"/>
    </row>
    <row r="7223" spans="2:12" x14ac:dyDescent="0.25">
      <c r="B7223" s="624"/>
      <c r="C7223" s="181"/>
      <c r="D7223" s="181"/>
      <c r="E7223" s="181"/>
      <c r="F7223" s="181"/>
      <c r="G7223" s="181"/>
      <c r="H7223" s="181"/>
      <c r="I7223" s="181"/>
      <c r="J7223" s="181"/>
      <c r="K7223" s="625"/>
      <c r="L7223" s="181"/>
    </row>
    <row r="7224" spans="2:12" x14ac:dyDescent="0.25">
      <c r="B7224" s="624"/>
      <c r="C7224" s="181"/>
      <c r="D7224" s="181"/>
      <c r="E7224" s="181"/>
      <c r="F7224" s="181"/>
      <c r="G7224" s="181"/>
      <c r="H7224" s="181"/>
      <c r="I7224" s="181"/>
      <c r="J7224" s="181"/>
      <c r="K7224" s="625"/>
      <c r="L7224" s="181"/>
    </row>
    <row r="7225" spans="2:12" x14ac:dyDescent="0.25">
      <c r="B7225" s="624"/>
      <c r="C7225" s="181"/>
      <c r="D7225" s="181"/>
      <c r="E7225" s="181"/>
      <c r="F7225" s="181"/>
      <c r="G7225" s="181"/>
      <c r="H7225" s="181"/>
      <c r="I7225" s="181"/>
      <c r="J7225" s="181"/>
      <c r="K7225" s="625"/>
      <c r="L7225" s="181"/>
    </row>
    <row r="7226" spans="2:12" x14ac:dyDescent="0.25">
      <c r="B7226" s="624"/>
      <c r="C7226" s="181"/>
      <c r="D7226" s="181"/>
      <c r="E7226" s="181"/>
      <c r="F7226" s="181"/>
      <c r="G7226" s="181"/>
      <c r="H7226" s="181"/>
      <c r="I7226" s="181"/>
      <c r="J7226" s="181"/>
      <c r="K7226" s="625"/>
      <c r="L7226" s="181"/>
    </row>
    <row r="7227" spans="2:12" x14ac:dyDescent="0.25">
      <c r="B7227" s="624"/>
      <c r="C7227" s="181"/>
      <c r="D7227" s="181"/>
      <c r="E7227" s="181"/>
      <c r="F7227" s="181"/>
      <c r="G7227" s="181"/>
      <c r="H7227" s="181"/>
      <c r="I7227" s="181"/>
      <c r="J7227" s="181"/>
      <c r="K7227" s="625"/>
      <c r="L7227" s="181"/>
    </row>
    <row r="7228" spans="2:12" x14ac:dyDescent="0.25">
      <c r="B7228" s="624"/>
      <c r="C7228" s="181"/>
      <c r="D7228" s="181"/>
      <c r="E7228" s="181"/>
      <c r="F7228" s="181"/>
      <c r="G7228" s="181"/>
      <c r="H7228" s="181"/>
      <c r="I7228" s="181"/>
      <c r="J7228" s="181"/>
      <c r="K7228" s="625"/>
      <c r="L7228" s="181"/>
    </row>
    <row r="7229" spans="2:12" x14ac:dyDescent="0.25">
      <c r="B7229" s="624"/>
      <c r="C7229" s="181"/>
      <c r="D7229" s="181"/>
      <c r="E7229" s="181"/>
      <c r="F7229" s="181"/>
      <c r="G7229" s="181"/>
      <c r="H7229" s="181"/>
      <c r="I7229" s="181"/>
      <c r="J7229" s="181"/>
      <c r="K7229" s="625"/>
      <c r="L7229" s="181"/>
    </row>
    <row r="7230" spans="2:12" x14ac:dyDescent="0.25">
      <c r="B7230" s="624"/>
      <c r="C7230" s="181"/>
      <c r="D7230" s="181"/>
      <c r="E7230" s="181"/>
      <c r="F7230" s="181"/>
      <c r="G7230" s="181"/>
      <c r="H7230" s="181"/>
      <c r="I7230" s="181"/>
      <c r="J7230" s="181"/>
      <c r="K7230" s="625"/>
      <c r="L7230" s="181"/>
    </row>
    <row r="7231" spans="2:12" x14ac:dyDescent="0.25">
      <c r="B7231" s="624"/>
      <c r="C7231" s="181"/>
      <c r="D7231" s="181"/>
      <c r="E7231" s="181"/>
      <c r="F7231" s="181"/>
      <c r="G7231" s="181"/>
      <c r="H7231" s="181"/>
      <c r="I7231" s="181"/>
      <c r="J7231" s="181"/>
      <c r="K7231" s="625"/>
      <c r="L7231" s="181"/>
    </row>
    <row r="7232" spans="2:12" x14ac:dyDescent="0.25">
      <c r="B7232" s="624"/>
      <c r="C7232" s="181"/>
      <c r="D7232" s="181"/>
      <c r="E7232" s="181"/>
      <c r="F7232" s="181"/>
      <c r="G7232" s="181"/>
      <c r="H7232" s="181"/>
      <c r="I7232" s="181"/>
      <c r="J7232" s="181"/>
      <c r="K7232" s="625"/>
      <c r="L7232" s="181"/>
    </row>
    <row r="7233" spans="2:12" x14ac:dyDescent="0.25">
      <c r="B7233" s="624"/>
      <c r="C7233" s="181"/>
      <c r="D7233" s="181"/>
      <c r="E7233" s="181"/>
      <c r="F7233" s="181"/>
      <c r="G7233" s="181"/>
      <c r="H7233" s="181"/>
      <c r="I7233" s="181"/>
      <c r="J7233" s="181"/>
      <c r="K7233" s="625"/>
      <c r="L7233" s="181"/>
    </row>
    <row r="7234" spans="2:12" x14ac:dyDescent="0.25">
      <c r="B7234" s="624"/>
      <c r="C7234" s="181"/>
      <c r="D7234" s="181"/>
      <c r="E7234" s="181"/>
      <c r="F7234" s="181"/>
      <c r="G7234" s="181"/>
      <c r="H7234" s="181"/>
      <c r="I7234" s="181"/>
      <c r="J7234" s="181"/>
      <c r="K7234" s="625"/>
      <c r="L7234" s="181"/>
    </row>
    <row r="7235" spans="2:12" x14ac:dyDescent="0.25">
      <c r="B7235" s="624"/>
      <c r="C7235" s="181"/>
      <c r="D7235" s="181"/>
      <c r="E7235" s="181"/>
      <c r="F7235" s="181"/>
      <c r="G7235" s="181"/>
      <c r="H7235" s="181"/>
      <c r="I7235" s="181"/>
      <c r="J7235" s="181"/>
      <c r="K7235" s="625"/>
      <c r="L7235" s="181"/>
    </row>
    <row r="7236" spans="2:12" x14ac:dyDescent="0.25">
      <c r="B7236" s="624"/>
      <c r="C7236" s="181"/>
      <c r="D7236" s="181"/>
      <c r="E7236" s="181"/>
      <c r="F7236" s="181"/>
      <c r="G7236" s="181"/>
      <c r="H7236" s="181"/>
      <c r="I7236" s="181"/>
      <c r="J7236" s="181"/>
      <c r="K7236" s="625"/>
      <c r="L7236" s="181"/>
    </row>
    <row r="7237" spans="2:12" x14ac:dyDescent="0.25">
      <c r="B7237" s="624"/>
      <c r="C7237" s="181"/>
      <c r="D7237" s="181"/>
      <c r="E7237" s="181"/>
      <c r="F7237" s="181"/>
      <c r="G7237" s="181"/>
      <c r="H7237" s="181"/>
      <c r="I7237" s="181"/>
      <c r="J7237" s="181"/>
      <c r="K7237" s="625"/>
      <c r="L7237" s="181"/>
    </row>
    <row r="7238" spans="2:12" x14ac:dyDescent="0.25">
      <c r="B7238" s="624"/>
      <c r="C7238" s="181"/>
      <c r="D7238" s="181"/>
      <c r="E7238" s="181"/>
      <c r="F7238" s="181"/>
      <c r="G7238" s="181"/>
      <c r="H7238" s="181"/>
      <c r="I7238" s="181"/>
      <c r="J7238" s="181"/>
      <c r="K7238" s="625"/>
      <c r="L7238" s="181"/>
    </row>
    <row r="7239" spans="2:12" x14ac:dyDescent="0.25">
      <c r="B7239" s="624"/>
      <c r="C7239" s="181"/>
      <c r="D7239" s="181"/>
      <c r="E7239" s="181"/>
      <c r="F7239" s="181"/>
      <c r="G7239" s="181"/>
      <c r="H7239" s="181"/>
      <c r="I7239" s="181"/>
      <c r="J7239" s="181"/>
      <c r="K7239" s="625"/>
      <c r="L7239" s="181"/>
    </row>
    <row r="7240" spans="2:12" x14ac:dyDescent="0.25">
      <c r="B7240" s="624"/>
      <c r="C7240" s="181"/>
      <c r="D7240" s="181"/>
      <c r="E7240" s="181"/>
      <c r="F7240" s="181"/>
      <c r="G7240" s="181"/>
      <c r="H7240" s="181"/>
      <c r="I7240" s="181"/>
      <c r="J7240" s="181"/>
      <c r="K7240" s="625"/>
      <c r="L7240" s="181"/>
    </row>
    <row r="7241" spans="2:12" x14ac:dyDescent="0.25">
      <c r="B7241" s="624"/>
      <c r="C7241" s="181"/>
      <c r="D7241" s="181"/>
      <c r="E7241" s="181"/>
      <c r="F7241" s="181"/>
      <c r="G7241" s="181"/>
      <c r="H7241" s="181"/>
      <c r="I7241" s="181"/>
      <c r="J7241" s="181"/>
      <c r="K7241" s="625"/>
      <c r="L7241" s="181"/>
    </row>
    <row r="7242" spans="2:12" x14ac:dyDescent="0.25">
      <c r="B7242" s="624"/>
      <c r="C7242" s="181"/>
      <c r="D7242" s="181"/>
      <c r="E7242" s="181"/>
      <c r="F7242" s="181"/>
      <c r="G7242" s="181"/>
      <c r="H7242" s="181"/>
      <c r="I7242" s="181"/>
      <c r="J7242" s="181"/>
      <c r="K7242" s="625"/>
      <c r="L7242" s="181"/>
    </row>
    <row r="7243" spans="2:12" x14ac:dyDescent="0.25">
      <c r="B7243" s="624"/>
      <c r="C7243" s="181"/>
      <c r="D7243" s="181"/>
      <c r="E7243" s="181"/>
      <c r="F7243" s="181"/>
      <c r="G7243" s="181"/>
      <c r="H7243" s="181"/>
      <c r="I7243" s="181"/>
      <c r="J7243" s="181"/>
      <c r="K7243" s="625"/>
      <c r="L7243" s="181"/>
    </row>
    <row r="7244" spans="2:12" x14ac:dyDescent="0.25">
      <c r="B7244" s="624"/>
      <c r="C7244" s="181"/>
      <c r="D7244" s="181"/>
      <c r="E7244" s="181"/>
      <c r="F7244" s="181"/>
      <c r="G7244" s="181"/>
      <c r="H7244" s="181"/>
      <c r="I7244" s="181"/>
      <c r="J7244" s="181"/>
      <c r="K7244" s="625"/>
      <c r="L7244" s="181"/>
    </row>
    <row r="7245" spans="2:12" x14ac:dyDescent="0.25">
      <c r="B7245" s="624"/>
      <c r="C7245" s="181"/>
      <c r="D7245" s="181"/>
      <c r="E7245" s="181"/>
      <c r="F7245" s="181"/>
      <c r="G7245" s="181"/>
      <c r="H7245" s="181"/>
      <c r="I7245" s="181"/>
      <c r="J7245" s="181"/>
      <c r="K7245" s="625"/>
      <c r="L7245" s="181"/>
    </row>
    <row r="7246" spans="2:12" x14ac:dyDescent="0.25">
      <c r="B7246" s="624"/>
      <c r="C7246" s="181"/>
      <c r="D7246" s="181"/>
      <c r="E7246" s="181"/>
      <c r="F7246" s="181"/>
      <c r="G7246" s="181"/>
      <c r="H7246" s="181"/>
      <c r="I7246" s="181"/>
      <c r="J7246" s="181"/>
      <c r="K7246" s="625"/>
      <c r="L7246" s="181"/>
    </row>
    <row r="7247" spans="2:12" x14ac:dyDescent="0.25">
      <c r="B7247" s="624"/>
      <c r="C7247" s="181"/>
      <c r="D7247" s="181"/>
      <c r="E7247" s="181"/>
      <c r="F7247" s="181"/>
      <c r="G7247" s="181"/>
      <c r="H7247" s="181"/>
      <c r="I7247" s="181"/>
      <c r="J7247" s="181"/>
      <c r="K7247" s="625"/>
      <c r="L7247" s="181"/>
    </row>
    <row r="7248" spans="2:12" x14ac:dyDescent="0.25">
      <c r="B7248" s="624"/>
      <c r="C7248" s="181"/>
      <c r="D7248" s="181"/>
      <c r="E7248" s="181"/>
      <c r="F7248" s="181"/>
      <c r="G7248" s="181"/>
      <c r="H7248" s="181"/>
      <c r="I7248" s="181"/>
      <c r="J7248" s="181"/>
      <c r="K7248" s="625"/>
      <c r="L7248" s="181"/>
    </row>
    <row r="7249" spans="2:12" x14ac:dyDescent="0.25">
      <c r="B7249" s="624"/>
      <c r="C7249" s="181"/>
      <c r="D7249" s="181"/>
      <c r="E7249" s="181"/>
      <c r="F7249" s="181"/>
      <c r="G7249" s="181"/>
      <c r="H7249" s="181"/>
      <c r="I7249" s="181"/>
      <c r="J7249" s="181"/>
      <c r="K7249" s="625"/>
      <c r="L7249" s="181"/>
    </row>
    <row r="7250" spans="2:12" x14ac:dyDescent="0.25">
      <c r="B7250" s="624"/>
      <c r="C7250" s="181"/>
      <c r="D7250" s="181"/>
      <c r="E7250" s="181"/>
      <c r="F7250" s="181"/>
      <c r="G7250" s="181"/>
      <c r="H7250" s="181"/>
      <c r="I7250" s="181"/>
      <c r="J7250" s="181"/>
      <c r="K7250" s="625"/>
      <c r="L7250" s="181"/>
    </row>
    <row r="7251" spans="2:12" x14ac:dyDescent="0.25">
      <c r="B7251" s="624"/>
      <c r="C7251" s="181"/>
      <c r="D7251" s="181"/>
      <c r="E7251" s="181"/>
      <c r="F7251" s="181"/>
      <c r="G7251" s="181"/>
      <c r="H7251" s="181"/>
      <c r="I7251" s="181"/>
      <c r="J7251" s="181"/>
      <c r="K7251" s="625"/>
      <c r="L7251" s="181"/>
    </row>
    <row r="7252" spans="2:12" x14ac:dyDescent="0.25">
      <c r="B7252" s="624"/>
      <c r="C7252" s="181"/>
      <c r="D7252" s="181"/>
      <c r="E7252" s="181"/>
      <c r="F7252" s="181"/>
      <c r="G7252" s="181"/>
      <c r="H7252" s="181"/>
      <c r="I7252" s="181"/>
      <c r="J7252" s="181"/>
      <c r="K7252" s="625"/>
      <c r="L7252" s="181"/>
    </row>
    <row r="7253" spans="2:12" x14ac:dyDescent="0.25">
      <c r="B7253" s="624"/>
      <c r="C7253" s="181"/>
      <c r="D7253" s="181"/>
      <c r="E7253" s="181"/>
      <c r="F7253" s="181"/>
      <c r="G7253" s="181"/>
      <c r="H7253" s="181"/>
      <c r="I7253" s="181"/>
      <c r="J7253" s="181"/>
      <c r="K7253" s="625"/>
      <c r="L7253" s="181"/>
    </row>
    <row r="7254" spans="2:12" x14ac:dyDescent="0.25">
      <c r="B7254" s="624"/>
      <c r="C7254" s="181"/>
      <c r="D7254" s="181"/>
      <c r="E7254" s="181"/>
      <c r="F7254" s="181"/>
      <c r="G7254" s="181"/>
      <c r="H7254" s="181"/>
      <c r="I7254" s="181"/>
      <c r="J7254" s="181"/>
      <c r="K7254" s="625"/>
      <c r="L7254" s="181"/>
    </row>
    <row r="7255" spans="2:12" x14ac:dyDescent="0.25">
      <c r="B7255" s="624"/>
      <c r="C7255" s="181"/>
      <c r="D7255" s="181"/>
      <c r="E7255" s="181"/>
      <c r="F7255" s="181"/>
      <c r="G7255" s="181"/>
      <c r="H7255" s="181"/>
      <c r="I7255" s="181"/>
      <c r="J7255" s="181"/>
      <c r="K7255" s="625"/>
      <c r="L7255" s="181"/>
    </row>
    <row r="7256" spans="2:12" x14ac:dyDescent="0.25">
      <c r="B7256" s="624"/>
      <c r="C7256" s="181"/>
      <c r="D7256" s="181"/>
      <c r="E7256" s="181"/>
      <c r="F7256" s="181"/>
      <c r="G7256" s="181"/>
      <c r="H7256" s="181"/>
      <c r="I7256" s="181"/>
      <c r="J7256" s="181"/>
      <c r="K7256" s="625"/>
      <c r="L7256" s="181"/>
    </row>
    <row r="7257" spans="2:12" x14ac:dyDescent="0.25">
      <c r="B7257" s="624"/>
      <c r="C7257" s="181"/>
      <c r="D7257" s="181"/>
      <c r="E7257" s="181"/>
      <c r="F7257" s="181"/>
      <c r="G7257" s="181"/>
      <c r="H7257" s="181"/>
      <c r="I7257" s="181"/>
      <c r="J7257" s="181"/>
      <c r="K7257" s="625"/>
      <c r="L7257" s="181"/>
    </row>
    <row r="7258" spans="2:12" x14ac:dyDescent="0.25">
      <c r="B7258" s="624"/>
      <c r="C7258" s="181"/>
      <c r="D7258" s="181"/>
      <c r="E7258" s="181"/>
      <c r="F7258" s="181"/>
      <c r="G7258" s="181"/>
      <c r="H7258" s="181"/>
      <c r="I7258" s="181"/>
      <c r="J7258" s="181"/>
      <c r="K7258" s="625"/>
      <c r="L7258" s="181"/>
    </row>
    <row r="7259" spans="2:12" x14ac:dyDescent="0.25">
      <c r="B7259" s="624"/>
      <c r="C7259" s="181"/>
      <c r="D7259" s="181"/>
      <c r="E7259" s="181"/>
      <c r="F7259" s="181"/>
      <c r="G7259" s="181"/>
      <c r="H7259" s="181"/>
      <c r="I7259" s="181"/>
      <c r="J7259" s="181"/>
      <c r="K7259" s="625"/>
      <c r="L7259" s="181"/>
    </row>
    <row r="7260" spans="2:12" x14ac:dyDescent="0.25">
      <c r="B7260" s="624"/>
      <c r="C7260" s="181"/>
      <c r="D7260" s="181"/>
      <c r="E7260" s="181"/>
      <c r="F7260" s="181"/>
      <c r="G7260" s="181"/>
      <c r="H7260" s="181"/>
      <c r="I7260" s="181"/>
      <c r="J7260" s="181"/>
      <c r="K7260" s="625"/>
      <c r="L7260" s="181"/>
    </row>
    <row r="7261" spans="2:12" x14ac:dyDescent="0.25">
      <c r="B7261" s="624"/>
      <c r="C7261" s="181"/>
      <c r="D7261" s="181"/>
      <c r="E7261" s="181"/>
      <c r="F7261" s="181"/>
      <c r="G7261" s="181"/>
      <c r="H7261" s="181"/>
      <c r="I7261" s="181"/>
      <c r="J7261" s="181"/>
      <c r="K7261" s="625"/>
      <c r="L7261" s="181"/>
    </row>
    <row r="7262" spans="2:12" x14ac:dyDescent="0.25">
      <c r="B7262" s="624"/>
      <c r="C7262" s="181"/>
      <c r="D7262" s="181"/>
      <c r="E7262" s="181"/>
      <c r="F7262" s="181"/>
      <c r="G7262" s="181"/>
      <c r="H7262" s="181"/>
      <c r="I7262" s="181"/>
      <c r="J7262" s="181"/>
      <c r="K7262" s="625"/>
      <c r="L7262" s="181"/>
    </row>
    <row r="7263" spans="2:12" x14ac:dyDescent="0.25">
      <c r="B7263" s="624"/>
      <c r="C7263" s="181"/>
      <c r="D7263" s="181"/>
      <c r="E7263" s="181"/>
      <c r="F7263" s="181"/>
      <c r="G7263" s="181"/>
      <c r="H7263" s="181"/>
      <c r="I7263" s="181"/>
      <c r="J7263" s="181"/>
      <c r="K7263" s="625"/>
      <c r="L7263" s="181"/>
    </row>
    <row r="7264" spans="2:12" x14ac:dyDescent="0.25">
      <c r="B7264" s="624"/>
      <c r="C7264" s="181"/>
      <c r="D7264" s="181"/>
      <c r="E7264" s="181"/>
      <c r="F7264" s="181"/>
      <c r="G7264" s="181"/>
      <c r="H7264" s="181"/>
      <c r="I7264" s="181"/>
      <c r="J7264" s="181"/>
      <c r="K7264" s="625"/>
      <c r="L7264" s="181"/>
    </row>
    <row r="7265" spans="2:12" x14ac:dyDescent="0.25">
      <c r="B7265" s="624"/>
      <c r="C7265" s="181"/>
      <c r="D7265" s="181"/>
      <c r="E7265" s="181"/>
      <c r="F7265" s="181"/>
      <c r="G7265" s="181"/>
      <c r="H7265" s="181"/>
      <c r="I7265" s="181"/>
      <c r="J7265" s="181"/>
      <c r="K7265" s="625"/>
      <c r="L7265" s="181"/>
    </row>
    <row r="7266" spans="2:12" x14ac:dyDescent="0.25">
      <c r="B7266" s="624"/>
      <c r="C7266" s="181"/>
      <c r="D7266" s="181"/>
      <c r="E7266" s="181"/>
      <c r="F7266" s="181"/>
      <c r="G7266" s="181"/>
      <c r="H7266" s="181"/>
      <c r="I7266" s="181"/>
      <c r="J7266" s="181"/>
      <c r="K7266" s="625"/>
      <c r="L7266" s="181"/>
    </row>
    <row r="7267" spans="2:12" x14ac:dyDescent="0.25">
      <c r="B7267" s="624"/>
      <c r="C7267" s="181"/>
      <c r="D7267" s="181"/>
      <c r="E7267" s="181"/>
      <c r="F7267" s="181"/>
      <c r="G7267" s="181"/>
      <c r="H7267" s="181"/>
      <c r="I7267" s="181"/>
      <c r="J7267" s="181"/>
      <c r="K7267" s="625"/>
      <c r="L7267" s="181"/>
    </row>
    <row r="7268" spans="2:12" x14ac:dyDescent="0.25">
      <c r="B7268" s="624"/>
      <c r="C7268" s="181"/>
      <c r="D7268" s="181"/>
      <c r="E7268" s="181"/>
      <c r="F7268" s="181"/>
      <c r="G7268" s="181"/>
      <c r="H7268" s="181"/>
      <c r="I7268" s="181"/>
      <c r="J7268" s="181"/>
      <c r="K7268" s="625"/>
      <c r="L7268" s="181"/>
    </row>
    <row r="7269" spans="2:12" x14ac:dyDescent="0.25">
      <c r="B7269" s="624"/>
      <c r="C7269" s="181"/>
      <c r="D7269" s="181"/>
      <c r="E7269" s="181"/>
      <c r="F7269" s="181"/>
      <c r="G7269" s="181"/>
      <c r="H7269" s="181"/>
      <c r="I7269" s="181"/>
      <c r="J7269" s="181"/>
      <c r="K7269" s="625"/>
      <c r="L7269" s="181"/>
    </row>
    <row r="7270" spans="2:12" x14ac:dyDescent="0.25">
      <c r="B7270" s="624"/>
      <c r="C7270" s="181"/>
      <c r="D7270" s="181"/>
      <c r="E7270" s="181"/>
      <c r="F7270" s="181"/>
      <c r="G7270" s="181"/>
      <c r="H7270" s="181"/>
      <c r="I7270" s="181"/>
      <c r="J7270" s="181"/>
      <c r="K7270" s="625"/>
      <c r="L7270" s="181"/>
    </row>
    <row r="7271" spans="2:12" x14ac:dyDescent="0.25">
      <c r="B7271" s="624"/>
      <c r="C7271" s="181"/>
      <c r="D7271" s="181"/>
      <c r="E7271" s="181"/>
      <c r="F7271" s="181"/>
      <c r="G7271" s="181"/>
      <c r="H7271" s="181"/>
      <c r="I7271" s="181"/>
      <c r="J7271" s="181"/>
      <c r="K7271" s="625"/>
      <c r="L7271" s="181"/>
    </row>
    <row r="7272" spans="2:12" x14ac:dyDescent="0.25">
      <c r="B7272" s="624"/>
      <c r="C7272" s="181"/>
      <c r="D7272" s="181"/>
      <c r="E7272" s="181"/>
      <c r="F7272" s="181"/>
      <c r="G7272" s="181"/>
      <c r="H7272" s="181"/>
      <c r="I7272" s="181"/>
      <c r="J7272" s="181"/>
      <c r="K7272" s="625"/>
      <c r="L7272" s="181"/>
    </row>
    <row r="7273" spans="2:12" x14ac:dyDescent="0.25">
      <c r="B7273" s="624"/>
      <c r="C7273" s="181"/>
      <c r="D7273" s="181"/>
      <c r="E7273" s="181"/>
      <c r="F7273" s="181"/>
      <c r="G7273" s="181"/>
      <c r="H7273" s="181"/>
      <c r="I7273" s="181"/>
      <c r="J7273" s="181"/>
      <c r="K7273" s="625"/>
      <c r="L7273" s="181"/>
    </row>
    <row r="7274" spans="2:12" x14ac:dyDescent="0.25">
      <c r="B7274" s="624"/>
      <c r="C7274" s="181"/>
      <c r="D7274" s="181"/>
      <c r="E7274" s="181"/>
      <c r="F7274" s="181"/>
      <c r="G7274" s="181"/>
      <c r="H7274" s="181"/>
      <c r="I7274" s="181"/>
      <c r="J7274" s="181"/>
      <c r="K7274" s="625"/>
      <c r="L7274" s="181"/>
    </row>
    <row r="7275" spans="2:12" x14ac:dyDescent="0.25">
      <c r="B7275" s="624"/>
      <c r="C7275" s="181"/>
      <c r="D7275" s="181"/>
      <c r="E7275" s="181"/>
      <c r="F7275" s="181"/>
      <c r="G7275" s="181"/>
      <c r="H7275" s="181"/>
      <c r="I7275" s="181"/>
      <c r="J7275" s="181"/>
      <c r="K7275" s="625"/>
      <c r="L7275" s="181"/>
    </row>
    <row r="7276" spans="2:12" x14ac:dyDescent="0.25">
      <c r="B7276" s="624"/>
      <c r="C7276" s="181"/>
      <c r="D7276" s="181"/>
      <c r="E7276" s="181"/>
      <c r="F7276" s="181"/>
      <c r="G7276" s="181"/>
      <c r="H7276" s="181"/>
      <c r="I7276" s="181"/>
      <c r="J7276" s="181"/>
      <c r="K7276" s="625"/>
      <c r="L7276" s="181"/>
    </row>
    <row r="7277" spans="2:12" x14ac:dyDescent="0.25">
      <c r="B7277" s="624"/>
      <c r="C7277" s="181"/>
      <c r="D7277" s="181"/>
      <c r="E7277" s="181"/>
      <c r="F7277" s="181"/>
      <c r="G7277" s="181"/>
      <c r="H7277" s="181"/>
      <c r="I7277" s="181"/>
      <c r="J7277" s="181"/>
      <c r="K7277" s="625"/>
      <c r="L7277" s="181"/>
    </row>
    <row r="7278" spans="2:12" x14ac:dyDescent="0.25">
      <c r="B7278" s="624"/>
      <c r="C7278" s="181"/>
      <c r="D7278" s="181"/>
      <c r="E7278" s="181"/>
      <c r="F7278" s="181"/>
      <c r="G7278" s="181"/>
      <c r="H7278" s="181"/>
      <c r="I7278" s="181"/>
      <c r="J7278" s="181"/>
      <c r="K7278" s="625"/>
      <c r="L7278" s="181"/>
    </row>
    <row r="7279" spans="2:12" x14ac:dyDescent="0.25">
      <c r="B7279" s="624"/>
      <c r="C7279" s="181"/>
      <c r="D7279" s="181"/>
      <c r="E7279" s="181"/>
      <c r="F7279" s="181"/>
      <c r="G7279" s="181"/>
      <c r="H7279" s="181"/>
      <c r="I7279" s="181"/>
      <c r="J7279" s="181"/>
      <c r="K7279" s="625"/>
      <c r="L7279" s="181"/>
    </row>
    <row r="7280" spans="2:12" x14ac:dyDescent="0.25">
      <c r="B7280" s="624"/>
      <c r="C7280" s="181"/>
      <c r="D7280" s="181"/>
      <c r="E7280" s="181"/>
      <c r="F7280" s="181"/>
      <c r="G7280" s="181"/>
      <c r="H7280" s="181"/>
      <c r="I7280" s="181"/>
      <c r="J7280" s="181"/>
      <c r="K7280" s="625"/>
      <c r="L7280" s="181"/>
    </row>
    <row r="7281" spans="2:12" x14ac:dyDescent="0.25">
      <c r="B7281" s="624"/>
      <c r="C7281" s="181"/>
      <c r="D7281" s="181"/>
      <c r="E7281" s="181"/>
      <c r="F7281" s="181"/>
      <c r="G7281" s="181"/>
      <c r="H7281" s="181"/>
      <c r="I7281" s="181"/>
      <c r="J7281" s="181"/>
      <c r="K7281" s="625"/>
      <c r="L7281" s="181"/>
    </row>
    <row r="7282" spans="2:12" x14ac:dyDescent="0.25">
      <c r="B7282" s="624"/>
      <c r="C7282" s="181"/>
      <c r="D7282" s="181"/>
      <c r="E7282" s="181"/>
      <c r="F7282" s="181"/>
      <c r="G7282" s="181"/>
      <c r="H7282" s="181"/>
      <c r="I7282" s="181"/>
      <c r="J7282" s="181"/>
      <c r="K7282" s="625"/>
      <c r="L7282" s="181"/>
    </row>
    <row r="7283" spans="2:12" x14ac:dyDescent="0.25">
      <c r="B7283" s="624"/>
      <c r="C7283" s="181"/>
      <c r="D7283" s="181"/>
      <c r="E7283" s="181"/>
      <c r="F7283" s="181"/>
      <c r="G7283" s="181"/>
      <c r="H7283" s="181"/>
      <c r="I7283" s="181"/>
      <c r="J7283" s="181"/>
      <c r="K7283" s="625"/>
      <c r="L7283" s="181"/>
    </row>
    <row r="7284" spans="2:12" x14ac:dyDescent="0.25">
      <c r="B7284" s="624"/>
      <c r="C7284" s="181"/>
      <c r="D7284" s="181"/>
      <c r="E7284" s="181"/>
      <c r="F7284" s="181"/>
      <c r="G7284" s="181"/>
      <c r="H7284" s="181"/>
      <c r="I7284" s="181"/>
      <c r="J7284" s="181"/>
      <c r="K7284" s="625"/>
      <c r="L7284" s="181"/>
    </row>
    <row r="7285" spans="2:12" x14ac:dyDescent="0.25">
      <c r="B7285" s="624"/>
      <c r="C7285" s="181"/>
      <c r="D7285" s="181"/>
      <c r="E7285" s="181"/>
      <c r="F7285" s="181"/>
      <c r="G7285" s="181"/>
      <c r="H7285" s="181"/>
      <c r="I7285" s="181"/>
      <c r="J7285" s="181"/>
      <c r="K7285" s="625"/>
      <c r="L7285" s="181"/>
    </row>
    <row r="7286" spans="2:12" x14ac:dyDescent="0.25">
      <c r="B7286" s="624"/>
      <c r="C7286" s="181"/>
      <c r="D7286" s="181"/>
      <c r="E7286" s="181"/>
      <c r="F7286" s="181"/>
      <c r="G7286" s="181"/>
      <c r="H7286" s="181"/>
      <c r="I7286" s="181"/>
      <c r="J7286" s="181"/>
      <c r="K7286" s="625"/>
      <c r="L7286" s="181"/>
    </row>
    <row r="7287" spans="2:12" x14ac:dyDescent="0.25">
      <c r="B7287" s="624"/>
      <c r="C7287" s="181"/>
      <c r="D7287" s="181"/>
      <c r="E7287" s="181"/>
      <c r="F7287" s="181"/>
      <c r="G7287" s="181"/>
      <c r="H7287" s="181"/>
      <c r="I7287" s="181"/>
      <c r="J7287" s="181"/>
      <c r="K7287" s="625"/>
      <c r="L7287" s="181"/>
    </row>
    <row r="7288" spans="2:12" x14ac:dyDescent="0.25">
      <c r="B7288" s="624"/>
      <c r="C7288" s="181"/>
      <c r="D7288" s="181"/>
      <c r="E7288" s="181"/>
      <c r="F7288" s="181"/>
      <c r="G7288" s="181"/>
      <c r="H7288" s="181"/>
      <c r="I7288" s="181"/>
      <c r="J7288" s="181"/>
      <c r="K7288" s="625"/>
      <c r="L7288" s="181"/>
    </row>
    <row r="7289" spans="2:12" x14ac:dyDescent="0.25">
      <c r="B7289" s="624"/>
      <c r="C7289" s="181"/>
      <c r="D7289" s="181"/>
      <c r="E7289" s="181"/>
      <c r="F7289" s="181"/>
      <c r="G7289" s="181"/>
      <c r="H7289" s="181"/>
      <c r="I7289" s="181"/>
      <c r="J7289" s="181"/>
      <c r="K7289" s="625"/>
      <c r="L7289" s="181"/>
    </row>
    <row r="7290" spans="2:12" x14ac:dyDescent="0.25">
      <c r="B7290" s="624"/>
      <c r="C7290" s="181"/>
      <c r="D7290" s="181"/>
      <c r="E7290" s="181"/>
      <c r="F7290" s="181"/>
      <c r="G7290" s="181"/>
      <c r="H7290" s="181"/>
      <c r="I7290" s="181"/>
      <c r="J7290" s="181"/>
      <c r="K7290" s="625"/>
      <c r="L7290" s="181"/>
    </row>
    <row r="7291" spans="2:12" x14ac:dyDescent="0.25">
      <c r="B7291" s="624"/>
      <c r="C7291" s="181"/>
      <c r="D7291" s="181"/>
      <c r="E7291" s="181"/>
      <c r="F7291" s="181"/>
      <c r="G7291" s="181"/>
      <c r="H7291" s="181"/>
      <c r="I7291" s="181"/>
      <c r="J7291" s="181"/>
      <c r="K7291" s="625"/>
      <c r="L7291" s="181"/>
    </row>
    <row r="7292" spans="2:12" x14ac:dyDescent="0.25">
      <c r="B7292" s="624"/>
      <c r="C7292" s="181"/>
      <c r="D7292" s="181"/>
      <c r="E7292" s="181"/>
      <c r="F7292" s="181"/>
      <c r="G7292" s="181"/>
      <c r="H7292" s="181"/>
      <c r="I7292" s="181"/>
      <c r="J7292" s="181"/>
      <c r="K7292" s="625"/>
      <c r="L7292" s="181"/>
    </row>
    <row r="7293" spans="2:12" x14ac:dyDescent="0.25">
      <c r="B7293" s="624"/>
      <c r="C7293" s="181"/>
      <c r="D7293" s="181"/>
      <c r="E7293" s="181"/>
      <c r="F7293" s="181"/>
      <c r="G7293" s="181"/>
      <c r="H7293" s="181"/>
      <c r="I7293" s="181"/>
      <c r="J7293" s="181"/>
      <c r="K7293" s="625"/>
      <c r="L7293" s="181"/>
    </row>
    <row r="7294" spans="2:12" x14ac:dyDescent="0.25">
      <c r="B7294" s="624"/>
      <c r="C7294" s="181"/>
      <c r="D7294" s="181"/>
      <c r="E7294" s="181"/>
      <c r="F7294" s="181"/>
      <c r="G7294" s="181"/>
      <c r="H7294" s="181"/>
      <c r="I7294" s="181"/>
      <c r="J7294" s="181"/>
      <c r="K7294" s="625"/>
      <c r="L7294" s="181"/>
    </row>
    <row r="7295" spans="2:12" x14ac:dyDescent="0.25">
      <c r="B7295" s="624"/>
      <c r="C7295" s="181"/>
      <c r="D7295" s="181"/>
      <c r="E7295" s="181"/>
      <c r="F7295" s="181"/>
      <c r="G7295" s="181"/>
      <c r="H7295" s="181"/>
      <c r="I7295" s="181"/>
      <c r="J7295" s="181"/>
      <c r="K7295" s="625"/>
      <c r="L7295" s="181"/>
    </row>
    <row r="7296" spans="2:12" x14ac:dyDescent="0.25">
      <c r="B7296" s="624"/>
      <c r="C7296" s="181"/>
      <c r="D7296" s="181"/>
      <c r="E7296" s="181"/>
      <c r="F7296" s="181"/>
      <c r="G7296" s="181"/>
      <c r="H7296" s="181"/>
      <c r="I7296" s="181"/>
      <c r="J7296" s="181"/>
      <c r="K7296" s="625"/>
      <c r="L7296" s="181"/>
    </row>
    <row r="7297" spans="2:12" x14ac:dyDescent="0.25">
      <c r="B7297" s="624"/>
      <c r="C7297" s="181"/>
      <c r="D7297" s="181"/>
      <c r="E7297" s="181"/>
      <c r="F7297" s="181"/>
      <c r="G7297" s="181"/>
      <c r="H7297" s="181"/>
      <c r="I7297" s="181"/>
      <c r="J7297" s="181"/>
      <c r="K7297" s="625"/>
      <c r="L7297" s="181"/>
    </row>
    <row r="7298" spans="2:12" x14ac:dyDescent="0.25">
      <c r="B7298" s="624"/>
      <c r="C7298" s="181"/>
      <c r="D7298" s="181"/>
      <c r="E7298" s="181"/>
      <c r="F7298" s="181"/>
      <c r="G7298" s="181"/>
      <c r="H7298" s="181"/>
      <c r="I7298" s="181"/>
      <c r="J7298" s="181"/>
      <c r="K7298" s="625"/>
      <c r="L7298" s="181"/>
    </row>
    <row r="7299" spans="2:12" x14ac:dyDescent="0.25">
      <c r="B7299" s="624"/>
      <c r="C7299" s="181"/>
      <c r="D7299" s="181"/>
      <c r="E7299" s="181"/>
      <c r="F7299" s="181"/>
      <c r="G7299" s="181"/>
      <c r="H7299" s="181"/>
      <c r="I7299" s="181"/>
      <c r="J7299" s="181"/>
      <c r="K7299" s="625"/>
      <c r="L7299" s="181"/>
    </row>
    <row r="7300" spans="2:12" x14ac:dyDescent="0.25">
      <c r="B7300" s="624"/>
      <c r="C7300" s="181"/>
      <c r="D7300" s="181"/>
      <c r="E7300" s="181"/>
      <c r="F7300" s="181"/>
      <c r="G7300" s="181"/>
      <c r="H7300" s="181"/>
      <c r="I7300" s="181"/>
      <c r="J7300" s="181"/>
      <c r="K7300" s="625"/>
      <c r="L7300" s="181"/>
    </row>
    <row r="7301" spans="2:12" x14ac:dyDescent="0.25">
      <c r="B7301" s="624"/>
      <c r="C7301" s="181"/>
      <c r="D7301" s="181"/>
      <c r="E7301" s="181"/>
      <c r="F7301" s="181"/>
      <c r="G7301" s="181"/>
      <c r="H7301" s="181"/>
      <c r="I7301" s="181"/>
      <c r="J7301" s="181"/>
      <c r="K7301" s="625"/>
      <c r="L7301" s="181"/>
    </row>
    <row r="7302" spans="2:12" x14ac:dyDescent="0.25">
      <c r="B7302" s="624"/>
      <c r="C7302" s="181"/>
      <c r="D7302" s="181"/>
      <c r="E7302" s="181"/>
      <c r="F7302" s="181"/>
      <c r="G7302" s="181"/>
      <c r="H7302" s="181"/>
      <c r="I7302" s="181"/>
      <c r="J7302" s="181"/>
      <c r="K7302" s="625"/>
      <c r="L7302" s="181"/>
    </row>
    <row r="7303" spans="2:12" ht="18.75" x14ac:dyDescent="0.3">
      <c r="B7303" s="181"/>
      <c r="C7303" s="598"/>
      <c r="D7303" s="96"/>
      <c r="E7303" s="181"/>
      <c r="F7303" s="181"/>
      <c r="G7303" s="181"/>
      <c r="H7303" s="181"/>
      <c r="I7303" s="181"/>
      <c r="J7303" s="181"/>
      <c r="K7303" s="516"/>
      <c r="L7303" s="516"/>
    </row>
    <row r="7304" spans="2:12" x14ac:dyDescent="0.25">
      <c r="B7304" s="624"/>
      <c r="C7304" s="181"/>
      <c r="D7304" s="181"/>
      <c r="E7304" s="181"/>
      <c r="F7304" s="181"/>
      <c r="G7304" s="181"/>
      <c r="H7304" s="181"/>
      <c r="I7304" s="181"/>
      <c r="J7304" s="181"/>
      <c r="K7304" s="625"/>
      <c r="L7304" s="181"/>
    </row>
    <row r="7305" spans="2:12" x14ac:dyDescent="0.25">
      <c r="B7305" s="624"/>
      <c r="C7305" s="181"/>
      <c r="D7305" s="181"/>
      <c r="E7305" s="181"/>
      <c r="F7305" s="181"/>
      <c r="G7305" s="181"/>
      <c r="H7305" s="181"/>
      <c r="I7305" s="181"/>
      <c r="J7305" s="181"/>
      <c r="K7305" s="625"/>
      <c r="L7305" s="181"/>
    </row>
    <row r="7306" spans="2:12" x14ac:dyDescent="0.25">
      <c r="B7306" s="624"/>
      <c r="C7306" s="181"/>
      <c r="D7306" s="181"/>
      <c r="E7306" s="181"/>
      <c r="F7306" s="181"/>
      <c r="G7306" s="181"/>
      <c r="H7306" s="181"/>
      <c r="I7306" s="181"/>
      <c r="J7306" s="181"/>
      <c r="K7306" s="625"/>
      <c r="L7306" s="181"/>
    </row>
    <row r="7307" spans="2:12" ht="18.75" x14ac:dyDescent="0.3">
      <c r="B7307" s="181"/>
      <c r="C7307" s="598"/>
      <c r="D7307" s="96"/>
      <c r="E7307" s="181"/>
      <c r="F7307" s="181"/>
      <c r="G7307" s="181"/>
      <c r="H7307" s="181"/>
      <c r="I7307" s="181"/>
      <c r="J7307" s="181"/>
      <c r="K7307" s="516"/>
      <c r="L7307" s="516"/>
    </row>
    <row r="7308" spans="2:12" x14ac:dyDescent="0.25">
      <c r="B7308" s="624"/>
      <c r="C7308" s="181"/>
      <c r="D7308" s="181"/>
      <c r="E7308" s="181"/>
      <c r="F7308" s="181"/>
      <c r="G7308" s="181"/>
      <c r="H7308" s="181"/>
      <c r="I7308" s="181"/>
      <c r="J7308" s="181"/>
      <c r="K7308" s="625"/>
      <c r="L7308" s="181"/>
    </row>
    <row r="7309" spans="2:12" x14ac:dyDescent="0.25">
      <c r="B7309" s="624"/>
      <c r="C7309" s="181"/>
      <c r="D7309" s="181"/>
      <c r="E7309" s="181"/>
      <c r="F7309" s="181"/>
      <c r="G7309" s="181"/>
      <c r="H7309" s="181"/>
      <c r="I7309" s="181"/>
      <c r="J7309" s="181"/>
      <c r="K7309" s="625"/>
      <c r="L7309" s="181"/>
    </row>
    <row r="7310" spans="2:12" x14ac:dyDescent="0.25">
      <c r="B7310" s="624"/>
      <c r="C7310" s="181"/>
      <c r="D7310" s="181"/>
      <c r="E7310" s="181"/>
      <c r="F7310" s="181"/>
      <c r="G7310" s="181"/>
      <c r="H7310" s="181"/>
      <c r="I7310" s="181"/>
      <c r="J7310" s="181"/>
      <c r="K7310" s="625"/>
      <c r="L7310" s="181"/>
    </row>
    <row r="7311" spans="2:12" x14ac:dyDescent="0.25">
      <c r="B7311" s="624"/>
      <c r="C7311" s="181"/>
      <c r="D7311" s="181"/>
      <c r="E7311" s="181"/>
      <c r="F7311" s="181"/>
      <c r="G7311" s="181"/>
      <c r="H7311" s="181"/>
      <c r="I7311" s="181"/>
      <c r="J7311" s="181"/>
      <c r="K7311" s="625"/>
      <c r="L7311" s="181"/>
    </row>
    <row r="7312" spans="2:12" x14ac:dyDescent="0.25">
      <c r="B7312" s="624"/>
      <c r="C7312" s="181"/>
      <c r="D7312" s="181"/>
      <c r="E7312" s="181"/>
      <c r="F7312" s="181"/>
      <c r="G7312" s="181"/>
      <c r="H7312" s="181"/>
      <c r="I7312" s="181"/>
      <c r="J7312" s="181"/>
      <c r="K7312" s="625"/>
      <c r="L7312" s="181"/>
    </row>
    <row r="7313" spans="2:12" x14ac:dyDescent="0.25">
      <c r="B7313" s="624"/>
      <c r="C7313" s="181"/>
      <c r="D7313" s="181"/>
      <c r="E7313" s="181"/>
      <c r="F7313" s="181"/>
      <c r="G7313" s="181"/>
      <c r="H7313" s="181"/>
      <c r="I7313" s="181"/>
      <c r="J7313" s="181"/>
      <c r="K7313" s="625"/>
      <c r="L7313" s="181"/>
    </row>
    <row r="7314" spans="2:12" x14ac:dyDescent="0.25">
      <c r="B7314" s="624"/>
      <c r="C7314" s="181"/>
      <c r="D7314" s="181"/>
      <c r="E7314" s="181"/>
      <c r="F7314" s="181"/>
      <c r="G7314" s="181"/>
      <c r="H7314" s="181"/>
      <c r="I7314" s="181"/>
      <c r="J7314" s="181"/>
      <c r="K7314" s="625"/>
      <c r="L7314" s="181"/>
    </row>
    <row r="7315" spans="2:12" x14ac:dyDescent="0.25">
      <c r="B7315" s="624"/>
      <c r="C7315" s="181"/>
      <c r="D7315" s="181"/>
      <c r="E7315" s="181"/>
      <c r="F7315" s="181"/>
      <c r="G7315" s="181"/>
      <c r="H7315" s="181"/>
      <c r="I7315" s="181"/>
      <c r="J7315" s="181"/>
      <c r="K7315" s="625"/>
      <c r="L7315" s="181"/>
    </row>
    <row r="7316" spans="2:12" x14ac:dyDescent="0.25">
      <c r="B7316" s="624"/>
      <c r="C7316" s="181"/>
      <c r="D7316" s="181"/>
      <c r="E7316" s="181"/>
      <c r="F7316" s="181"/>
      <c r="G7316" s="181"/>
      <c r="H7316" s="181"/>
      <c r="I7316" s="181"/>
      <c r="J7316" s="181"/>
      <c r="K7316" s="625"/>
      <c r="L7316" s="181"/>
    </row>
    <row r="7317" spans="2:12" x14ac:dyDescent="0.25">
      <c r="B7317" s="624"/>
      <c r="C7317" s="181"/>
      <c r="D7317" s="181"/>
      <c r="E7317" s="181"/>
      <c r="F7317" s="181"/>
      <c r="G7317" s="181"/>
      <c r="H7317" s="181"/>
      <c r="I7317" s="181"/>
      <c r="J7317" s="181"/>
      <c r="K7317" s="625"/>
      <c r="L7317" s="181"/>
    </row>
    <row r="7318" spans="2:12" x14ac:dyDescent="0.25">
      <c r="B7318" s="624"/>
      <c r="C7318" s="181"/>
      <c r="D7318" s="181"/>
      <c r="E7318" s="181"/>
      <c r="F7318" s="181"/>
      <c r="G7318" s="181"/>
      <c r="H7318" s="181"/>
      <c r="I7318" s="181"/>
      <c r="J7318" s="181"/>
      <c r="K7318" s="625"/>
      <c r="L7318" s="181"/>
    </row>
    <row r="7319" spans="2:12" x14ac:dyDescent="0.25">
      <c r="B7319" s="624"/>
      <c r="C7319" s="181"/>
      <c r="D7319" s="181"/>
      <c r="E7319" s="181"/>
      <c r="F7319" s="181"/>
      <c r="G7319" s="181"/>
      <c r="H7319" s="181"/>
      <c r="I7319" s="181"/>
      <c r="J7319" s="181"/>
      <c r="K7319" s="625"/>
      <c r="L7319" s="181"/>
    </row>
    <row r="7320" spans="2:12" x14ac:dyDescent="0.25">
      <c r="B7320" s="624"/>
      <c r="C7320" s="181"/>
      <c r="D7320" s="181"/>
      <c r="E7320" s="181"/>
      <c r="F7320" s="181"/>
      <c r="G7320" s="181"/>
      <c r="H7320" s="181"/>
      <c r="I7320" s="181"/>
      <c r="J7320" s="181"/>
      <c r="K7320" s="625"/>
      <c r="L7320" s="181"/>
    </row>
    <row r="7321" spans="2:12" x14ac:dyDescent="0.25">
      <c r="B7321" s="624"/>
      <c r="C7321" s="181"/>
      <c r="D7321" s="181"/>
      <c r="E7321" s="181"/>
      <c r="F7321" s="181"/>
      <c r="G7321" s="181"/>
      <c r="H7321" s="181"/>
      <c r="I7321" s="181"/>
      <c r="J7321" s="181"/>
      <c r="K7321" s="625"/>
      <c r="L7321" s="181"/>
    </row>
    <row r="7322" spans="2:12" x14ac:dyDescent="0.25">
      <c r="B7322" s="624"/>
      <c r="C7322" s="181"/>
      <c r="D7322" s="181"/>
      <c r="E7322" s="181"/>
      <c r="F7322" s="181"/>
      <c r="G7322" s="181"/>
      <c r="H7322" s="181"/>
      <c r="I7322" s="181"/>
      <c r="J7322" s="181"/>
      <c r="K7322" s="625"/>
      <c r="L7322" s="181"/>
    </row>
    <row r="7323" spans="2:12" x14ac:dyDescent="0.25">
      <c r="B7323" s="624"/>
      <c r="C7323" s="181"/>
      <c r="D7323" s="181"/>
      <c r="E7323" s="181"/>
      <c r="F7323" s="181"/>
      <c r="G7323" s="181"/>
      <c r="H7323" s="181"/>
      <c r="I7323" s="181"/>
      <c r="J7323" s="181"/>
      <c r="K7323" s="625"/>
      <c r="L7323" s="181"/>
    </row>
    <row r="7324" spans="2:12" x14ac:dyDescent="0.25">
      <c r="B7324" s="624"/>
      <c r="C7324" s="181"/>
      <c r="D7324" s="181"/>
      <c r="E7324" s="181"/>
      <c r="F7324" s="181"/>
      <c r="G7324" s="181"/>
      <c r="H7324" s="181"/>
      <c r="I7324" s="181"/>
      <c r="J7324" s="181"/>
      <c r="K7324" s="625"/>
      <c r="L7324" s="181"/>
    </row>
    <row r="7325" spans="2:12" x14ac:dyDescent="0.25">
      <c r="B7325" s="624"/>
      <c r="C7325" s="181"/>
      <c r="D7325" s="181"/>
      <c r="E7325" s="181"/>
      <c r="F7325" s="181"/>
      <c r="G7325" s="181"/>
      <c r="H7325" s="181"/>
      <c r="I7325" s="181"/>
      <c r="J7325" s="181"/>
      <c r="K7325" s="625"/>
      <c r="L7325" s="181"/>
    </row>
    <row r="7326" spans="2:12" x14ac:dyDescent="0.25">
      <c r="B7326" s="624"/>
      <c r="C7326" s="181"/>
      <c r="D7326" s="181"/>
      <c r="E7326" s="181"/>
      <c r="F7326" s="181"/>
      <c r="G7326" s="181"/>
      <c r="H7326" s="181"/>
      <c r="I7326" s="181"/>
      <c r="J7326" s="181"/>
      <c r="K7326" s="625"/>
      <c r="L7326" s="181"/>
    </row>
    <row r="7327" spans="2:12" x14ac:dyDescent="0.25">
      <c r="B7327" s="624"/>
      <c r="C7327" s="181"/>
      <c r="D7327" s="181"/>
      <c r="E7327" s="181"/>
      <c r="F7327" s="181"/>
      <c r="G7327" s="181"/>
      <c r="H7327" s="181"/>
      <c r="I7327" s="181"/>
      <c r="J7327" s="181"/>
      <c r="K7327" s="625"/>
      <c r="L7327" s="181"/>
    </row>
    <row r="7328" spans="2:12" x14ac:dyDescent="0.25">
      <c r="B7328" s="624"/>
      <c r="C7328" s="181"/>
      <c r="D7328" s="181"/>
      <c r="E7328" s="181"/>
      <c r="F7328" s="181"/>
      <c r="G7328" s="181"/>
      <c r="H7328" s="181"/>
      <c r="I7328" s="181"/>
      <c r="J7328" s="181"/>
      <c r="K7328" s="625"/>
      <c r="L7328" s="181"/>
    </row>
    <row r="7329" spans="2:12" x14ac:dyDescent="0.25">
      <c r="B7329" s="624"/>
      <c r="C7329" s="181"/>
      <c r="D7329" s="181"/>
      <c r="E7329" s="181"/>
      <c r="F7329" s="181"/>
      <c r="G7329" s="181"/>
      <c r="H7329" s="181"/>
      <c r="I7329" s="181"/>
      <c r="J7329" s="181"/>
      <c r="K7329" s="625"/>
      <c r="L7329" s="181"/>
    </row>
    <row r="7330" spans="2:12" x14ac:dyDescent="0.25">
      <c r="B7330" s="624"/>
      <c r="C7330" s="181"/>
      <c r="D7330" s="181"/>
      <c r="E7330" s="181"/>
      <c r="F7330" s="181"/>
      <c r="G7330" s="181"/>
      <c r="H7330" s="181"/>
      <c r="I7330" s="181"/>
      <c r="J7330" s="181"/>
      <c r="K7330" s="625"/>
      <c r="L7330" s="181"/>
    </row>
    <row r="7331" spans="2:12" x14ac:dyDescent="0.25">
      <c r="B7331" s="624"/>
      <c r="C7331" s="181"/>
      <c r="D7331" s="181"/>
      <c r="E7331" s="181"/>
      <c r="F7331" s="181"/>
      <c r="G7331" s="181"/>
      <c r="H7331" s="181"/>
      <c r="I7331" s="181"/>
      <c r="J7331" s="181"/>
      <c r="K7331" s="625"/>
      <c r="L7331" s="181"/>
    </row>
    <row r="7332" spans="2:12" x14ac:dyDescent="0.25">
      <c r="B7332" s="624"/>
      <c r="C7332" s="181"/>
      <c r="D7332" s="181"/>
      <c r="E7332" s="181"/>
      <c r="F7332" s="181"/>
      <c r="G7332" s="181"/>
      <c r="H7332" s="181"/>
      <c r="I7332" s="181"/>
      <c r="J7332" s="181"/>
      <c r="K7332" s="625"/>
      <c r="L7332" s="181"/>
    </row>
    <row r="7333" spans="2:12" x14ac:dyDescent="0.25">
      <c r="B7333" s="624"/>
      <c r="C7333" s="181"/>
      <c r="D7333" s="181"/>
      <c r="E7333" s="181"/>
      <c r="F7333" s="181"/>
      <c r="G7333" s="181"/>
      <c r="H7333" s="181"/>
      <c r="I7333" s="181"/>
      <c r="J7333" s="181"/>
      <c r="K7333" s="625"/>
      <c r="L7333" s="181"/>
    </row>
    <row r="7334" spans="2:12" x14ac:dyDescent="0.25">
      <c r="B7334" s="624"/>
      <c r="C7334" s="181"/>
      <c r="D7334" s="181"/>
      <c r="E7334" s="181"/>
      <c r="F7334" s="181"/>
      <c r="G7334" s="181"/>
      <c r="H7334" s="181"/>
      <c r="I7334" s="181"/>
      <c r="J7334" s="181"/>
      <c r="K7334" s="625"/>
      <c r="L7334" s="181"/>
    </row>
    <row r="7335" spans="2:12" x14ac:dyDescent="0.25">
      <c r="B7335" s="624"/>
      <c r="C7335" s="181"/>
      <c r="D7335" s="181"/>
      <c r="E7335" s="181"/>
      <c r="F7335" s="181"/>
      <c r="G7335" s="181"/>
      <c r="H7335" s="181"/>
      <c r="I7335" s="181"/>
      <c r="J7335" s="181"/>
      <c r="K7335" s="625"/>
      <c r="L7335" s="181"/>
    </row>
    <row r="7336" spans="2:12" x14ac:dyDescent="0.25">
      <c r="B7336" s="624"/>
      <c r="C7336" s="181"/>
      <c r="D7336" s="181"/>
      <c r="E7336" s="181"/>
      <c r="F7336" s="181"/>
      <c r="G7336" s="181"/>
      <c r="H7336" s="181"/>
      <c r="I7336" s="181"/>
      <c r="J7336" s="181"/>
      <c r="K7336" s="625"/>
      <c r="L7336" s="181"/>
    </row>
    <row r="7337" spans="2:12" x14ac:dyDescent="0.25">
      <c r="B7337" s="624"/>
      <c r="C7337" s="181"/>
      <c r="D7337" s="181"/>
      <c r="E7337" s="181"/>
      <c r="F7337" s="181"/>
      <c r="G7337" s="181"/>
      <c r="H7337" s="181"/>
      <c r="I7337" s="181"/>
      <c r="J7337" s="181"/>
      <c r="K7337" s="625"/>
      <c r="L7337" s="181"/>
    </row>
    <row r="7338" spans="2:12" x14ac:dyDescent="0.25">
      <c r="B7338" s="624"/>
      <c r="C7338" s="181"/>
      <c r="D7338" s="181"/>
      <c r="E7338" s="181"/>
      <c r="F7338" s="181"/>
      <c r="G7338" s="181"/>
      <c r="H7338" s="181"/>
      <c r="I7338" s="181"/>
      <c r="J7338" s="181"/>
      <c r="K7338" s="625"/>
      <c r="L7338" s="181"/>
    </row>
    <row r="7339" spans="2:12" x14ac:dyDescent="0.25">
      <c r="B7339" s="624"/>
      <c r="C7339" s="181"/>
      <c r="D7339" s="181"/>
      <c r="E7339" s="181"/>
      <c r="F7339" s="181"/>
      <c r="G7339" s="181"/>
      <c r="H7339" s="181"/>
      <c r="I7339" s="181"/>
      <c r="J7339" s="181"/>
      <c r="K7339" s="625"/>
      <c r="L7339" s="181"/>
    </row>
    <row r="7340" spans="2:12" x14ac:dyDescent="0.25">
      <c r="B7340" s="624"/>
      <c r="C7340" s="181"/>
      <c r="D7340" s="181"/>
      <c r="E7340" s="181"/>
      <c r="F7340" s="181"/>
      <c r="G7340" s="181"/>
      <c r="H7340" s="181"/>
      <c r="I7340" s="181"/>
      <c r="J7340" s="181"/>
      <c r="K7340" s="625"/>
      <c r="L7340" s="181"/>
    </row>
    <row r="7341" spans="2:12" x14ac:dyDescent="0.25">
      <c r="B7341" s="624"/>
      <c r="C7341" s="181"/>
      <c r="D7341" s="181"/>
      <c r="E7341" s="181"/>
      <c r="F7341" s="181"/>
      <c r="G7341" s="181"/>
      <c r="H7341" s="181"/>
      <c r="I7341" s="181"/>
      <c r="J7341" s="181"/>
      <c r="K7341" s="625"/>
      <c r="L7341" s="181"/>
    </row>
    <row r="7342" spans="2:12" x14ac:dyDescent="0.25">
      <c r="B7342" s="624"/>
      <c r="C7342" s="181"/>
      <c r="D7342" s="181"/>
      <c r="E7342" s="181"/>
      <c r="F7342" s="181"/>
      <c r="G7342" s="181"/>
      <c r="H7342" s="181"/>
      <c r="I7342" s="181"/>
      <c r="J7342" s="181"/>
      <c r="K7342" s="625"/>
      <c r="L7342" s="181"/>
    </row>
    <row r="7343" spans="2:12" x14ac:dyDescent="0.25">
      <c r="B7343" s="624"/>
      <c r="C7343" s="181"/>
      <c r="D7343" s="181"/>
      <c r="E7343" s="181"/>
      <c r="F7343" s="181"/>
      <c r="G7343" s="181"/>
      <c r="H7343" s="181"/>
      <c r="I7343" s="181"/>
      <c r="J7343" s="181"/>
      <c r="K7343" s="625"/>
      <c r="L7343" s="181"/>
    </row>
    <row r="7344" spans="2:12" x14ac:dyDescent="0.25">
      <c r="B7344" s="624"/>
      <c r="C7344" s="181"/>
      <c r="D7344" s="181"/>
      <c r="E7344" s="181"/>
      <c r="F7344" s="181"/>
      <c r="G7344" s="181"/>
      <c r="H7344" s="181"/>
      <c r="I7344" s="181"/>
      <c r="J7344" s="181"/>
      <c r="K7344" s="625"/>
      <c r="L7344" s="181"/>
    </row>
    <row r="7345" spans="2:12" x14ac:dyDescent="0.25">
      <c r="B7345" s="624"/>
      <c r="C7345" s="181"/>
      <c r="D7345" s="181"/>
      <c r="E7345" s="181"/>
      <c r="F7345" s="181"/>
      <c r="G7345" s="181"/>
      <c r="H7345" s="181"/>
      <c r="I7345" s="181"/>
      <c r="J7345" s="181"/>
      <c r="K7345" s="625"/>
      <c r="L7345" s="181"/>
    </row>
    <row r="7346" spans="2:12" x14ac:dyDescent="0.25">
      <c r="B7346" s="624"/>
      <c r="C7346" s="181"/>
      <c r="D7346" s="181"/>
      <c r="E7346" s="181"/>
      <c r="F7346" s="181"/>
      <c r="G7346" s="181"/>
      <c r="H7346" s="181"/>
      <c r="I7346" s="181"/>
      <c r="J7346" s="181"/>
      <c r="K7346" s="625"/>
      <c r="L7346" s="181"/>
    </row>
    <row r="7347" spans="2:12" x14ac:dyDescent="0.25">
      <c r="B7347" s="624"/>
      <c r="C7347" s="181"/>
      <c r="D7347" s="181"/>
      <c r="E7347" s="181"/>
      <c r="F7347" s="181"/>
      <c r="G7347" s="181"/>
      <c r="H7347" s="181"/>
      <c r="I7347" s="181"/>
      <c r="J7347" s="181"/>
      <c r="K7347" s="625"/>
      <c r="L7347" s="181"/>
    </row>
    <row r="7348" spans="2:12" x14ac:dyDescent="0.25">
      <c r="B7348" s="624"/>
      <c r="C7348" s="181"/>
      <c r="D7348" s="181"/>
      <c r="E7348" s="181"/>
      <c r="F7348" s="181"/>
      <c r="G7348" s="181"/>
      <c r="H7348" s="181"/>
      <c r="I7348" s="181"/>
      <c r="J7348" s="181"/>
      <c r="K7348" s="625"/>
      <c r="L7348" s="181"/>
    </row>
    <row r="7349" spans="2:12" x14ac:dyDescent="0.25">
      <c r="B7349" s="624"/>
      <c r="C7349" s="181"/>
      <c r="D7349" s="181"/>
      <c r="E7349" s="181"/>
      <c r="F7349" s="181"/>
      <c r="G7349" s="181"/>
      <c r="H7349" s="181"/>
      <c r="I7349" s="181"/>
      <c r="J7349" s="181"/>
      <c r="K7349" s="625"/>
      <c r="L7349" s="181"/>
    </row>
    <row r="7350" spans="2:12" x14ac:dyDescent="0.25">
      <c r="B7350" s="624"/>
      <c r="C7350" s="181"/>
      <c r="D7350" s="181"/>
      <c r="E7350" s="181"/>
      <c r="F7350" s="181"/>
      <c r="G7350" s="181"/>
      <c r="H7350" s="181"/>
      <c r="I7350" s="181"/>
      <c r="J7350" s="181"/>
      <c r="K7350" s="625"/>
      <c r="L7350" s="181"/>
    </row>
    <row r="7351" spans="2:12" x14ac:dyDescent="0.25">
      <c r="B7351" s="624"/>
      <c r="C7351" s="181"/>
      <c r="D7351" s="181"/>
      <c r="E7351" s="181"/>
      <c r="F7351" s="181"/>
      <c r="G7351" s="181"/>
      <c r="H7351" s="181"/>
      <c r="I7351" s="181"/>
      <c r="J7351" s="181"/>
      <c r="K7351" s="625"/>
      <c r="L7351" s="181"/>
    </row>
    <row r="7352" spans="2:12" x14ac:dyDescent="0.25">
      <c r="B7352" s="624"/>
      <c r="C7352" s="181"/>
      <c r="D7352" s="181"/>
      <c r="E7352" s="181"/>
      <c r="F7352" s="181"/>
      <c r="G7352" s="181"/>
      <c r="H7352" s="181"/>
      <c r="I7352" s="181"/>
      <c r="J7352" s="181"/>
      <c r="K7352" s="625"/>
      <c r="L7352" s="181"/>
    </row>
    <row r="7353" spans="2:12" x14ac:dyDescent="0.25">
      <c r="B7353" s="624"/>
      <c r="C7353" s="181"/>
      <c r="D7353" s="181"/>
      <c r="E7353" s="181"/>
      <c r="F7353" s="181"/>
      <c r="G7353" s="181"/>
      <c r="H7353" s="181"/>
      <c r="I7353" s="181"/>
      <c r="J7353" s="181"/>
      <c r="K7353" s="625"/>
      <c r="L7353" s="181"/>
    </row>
    <row r="7354" spans="2:12" x14ac:dyDescent="0.25">
      <c r="B7354" s="624"/>
      <c r="C7354" s="181"/>
      <c r="D7354" s="181"/>
      <c r="E7354" s="181"/>
      <c r="F7354" s="181"/>
      <c r="G7354" s="181"/>
      <c r="H7354" s="181"/>
      <c r="I7354" s="181"/>
      <c r="J7354" s="181"/>
      <c r="K7354" s="625"/>
      <c r="L7354" s="181"/>
    </row>
    <row r="7355" spans="2:12" x14ac:dyDescent="0.25">
      <c r="B7355" s="624"/>
      <c r="C7355" s="181"/>
      <c r="D7355" s="181"/>
      <c r="E7355" s="181"/>
      <c r="F7355" s="181"/>
      <c r="G7355" s="181"/>
      <c r="H7355" s="181"/>
      <c r="I7355" s="181"/>
      <c r="J7355" s="181"/>
      <c r="K7355" s="625"/>
      <c r="L7355" s="181"/>
    </row>
    <row r="7356" spans="2:12" x14ac:dyDescent="0.25">
      <c r="B7356" s="624"/>
      <c r="C7356" s="181"/>
      <c r="D7356" s="181"/>
      <c r="E7356" s="181"/>
      <c r="F7356" s="181"/>
      <c r="G7356" s="181"/>
      <c r="H7356" s="181"/>
      <c r="I7356" s="181"/>
      <c r="J7356" s="181"/>
      <c r="K7356" s="625"/>
      <c r="L7356" s="181"/>
    </row>
    <row r="7357" spans="2:12" x14ac:dyDescent="0.25">
      <c r="B7357" s="624"/>
      <c r="C7357" s="181"/>
      <c r="D7357" s="181"/>
      <c r="E7357" s="181"/>
      <c r="F7357" s="181"/>
      <c r="G7357" s="181"/>
      <c r="H7357" s="181"/>
      <c r="I7357" s="181"/>
      <c r="J7357" s="181"/>
      <c r="K7357" s="625"/>
      <c r="L7357" s="181"/>
    </row>
    <row r="7358" spans="2:12" x14ac:dyDescent="0.25">
      <c r="B7358" s="624"/>
      <c r="C7358" s="181"/>
      <c r="D7358" s="181"/>
      <c r="E7358" s="181"/>
      <c r="F7358" s="181"/>
      <c r="G7358" s="181"/>
      <c r="H7358" s="181"/>
      <c r="I7358" s="181"/>
      <c r="J7358" s="181"/>
      <c r="K7358" s="625"/>
      <c r="L7358" s="181"/>
    </row>
    <row r="7359" spans="2:12" x14ac:dyDescent="0.25">
      <c r="B7359" s="624"/>
      <c r="C7359" s="181"/>
      <c r="D7359" s="181"/>
      <c r="E7359" s="181"/>
      <c r="F7359" s="181"/>
      <c r="G7359" s="181"/>
      <c r="H7359" s="181"/>
      <c r="I7359" s="181"/>
      <c r="J7359" s="181"/>
      <c r="K7359" s="625"/>
      <c r="L7359" s="181"/>
    </row>
    <row r="7360" spans="2:12" x14ac:dyDescent="0.25">
      <c r="B7360" s="624"/>
      <c r="C7360" s="181"/>
      <c r="D7360" s="181"/>
      <c r="E7360" s="181"/>
      <c r="F7360" s="181"/>
      <c r="G7360" s="181"/>
      <c r="H7360" s="181"/>
      <c r="I7360" s="181"/>
      <c r="J7360" s="181"/>
      <c r="K7360" s="625"/>
      <c r="L7360" s="181"/>
    </row>
    <row r="7361" spans="2:12" x14ac:dyDescent="0.25">
      <c r="B7361" s="624"/>
      <c r="C7361" s="181"/>
      <c r="D7361" s="181"/>
      <c r="E7361" s="181"/>
      <c r="F7361" s="181"/>
      <c r="G7361" s="181"/>
      <c r="H7361" s="181"/>
      <c r="I7361" s="181"/>
      <c r="J7361" s="181"/>
      <c r="K7361" s="625"/>
      <c r="L7361" s="181"/>
    </row>
    <row r="7362" spans="2:12" x14ac:dyDescent="0.25">
      <c r="B7362" s="624"/>
      <c r="C7362" s="181"/>
      <c r="D7362" s="181"/>
      <c r="E7362" s="181"/>
      <c r="F7362" s="181"/>
      <c r="G7362" s="181"/>
      <c r="H7362" s="181"/>
      <c r="I7362" s="181"/>
      <c r="J7362" s="181"/>
      <c r="K7362" s="625"/>
      <c r="L7362" s="181"/>
    </row>
    <row r="7363" spans="2:12" x14ac:dyDescent="0.25">
      <c r="B7363" s="624"/>
      <c r="C7363" s="181"/>
      <c r="D7363" s="181"/>
      <c r="E7363" s="181"/>
      <c r="F7363" s="181"/>
      <c r="G7363" s="181"/>
      <c r="H7363" s="181"/>
      <c r="I7363" s="181"/>
      <c r="J7363" s="181"/>
      <c r="K7363" s="625"/>
      <c r="L7363" s="181"/>
    </row>
    <row r="7364" spans="2:12" x14ac:dyDescent="0.25">
      <c r="B7364" s="624"/>
      <c r="C7364" s="181"/>
      <c r="D7364" s="181"/>
      <c r="E7364" s="181"/>
      <c r="F7364" s="181"/>
      <c r="G7364" s="181"/>
      <c r="H7364" s="181"/>
      <c r="I7364" s="181"/>
      <c r="J7364" s="181"/>
      <c r="K7364" s="625"/>
      <c r="L7364" s="181"/>
    </row>
    <row r="7365" spans="2:12" x14ac:dyDescent="0.25">
      <c r="B7365" s="624"/>
      <c r="C7365" s="181"/>
      <c r="D7365" s="181"/>
      <c r="E7365" s="181"/>
      <c r="F7365" s="181"/>
      <c r="G7365" s="181"/>
      <c r="H7365" s="181"/>
      <c r="I7365" s="181"/>
      <c r="J7365" s="181"/>
      <c r="K7365" s="625"/>
      <c r="L7365" s="181"/>
    </row>
    <row r="7366" spans="2:12" x14ac:dyDescent="0.25">
      <c r="B7366" s="624"/>
      <c r="C7366" s="181"/>
      <c r="D7366" s="181"/>
      <c r="E7366" s="181"/>
      <c r="F7366" s="181"/>
      <c r="G7366" s="181"/>
      <c r="H7366" s="181"/>
      <c r="I7366" s="181"/>
      <c r="J7366" s="181"/>
      <c r="K7366" s="625"/>
      <c r="L7366" s="181"/>
    </row>
    <row r="7367" spans="2:12" x14ac:dyDescent="0.25">
      <c r="B7367" s="624"/>
      <c r="C7367" s="181"/>
      <c r="D7367" s="181"/>
      <c r="E7367" s="181"/>
      <c r="F7367" s="181"/>
      <c r="G7367" s="181"/>
      <c r="H7367" s="181"/>
      <c r="I7367" s="181"/>
      <c r="J7367" s="181"/>
      <c r="K7367" s="625"/>
      <c r="L7367" s="181"/>
    </row>
    <row r="7368" spans="2:12" x14ac:dyDescent="0.25">
      <c r="B7368" s="624"/>
      <c r="C7368" s="181"/>
      <c r="D7368" s="181"/>
      <c r="E7368" s="181"/>
      <c r="F7368" s="181"/>
      <c r="G7368" s="181"/>
      <c r="H7368" s="181"/>
      <c r="I7368" s="181"/>
      <c r="J7368" s="181"/>
      <c r="K7368" s="625"/>
      <c r="L7368" s="181"/>
    </row>
    <row r="7369" spans="2:12" x14ac:dyDescent="0.25">
      <c r="B7369" s="624"/>
      <c r="C7369" s="181"/>
      <c r="D7369" s="181"/>
      <c r="E7369" s="181"/>
      <c r="F7369" s="181"/>
      <c r="G7369" s="181"/>
      <c r="H7369" s="181"/>
      <c r="I7369" s="181"/>
      <c r="J7369" s="181"/>
      <c r="K7369" s="625"/>
      <c r="L7369" s="181"/>
    </row>
    <row r="7370" spans="2:12" x14ac:dyDescent="0.25">
      <c r="B7370" s="624"/>
      <c r="C7370" s="181"/>
      <c r="D7370" s="181"/>
      <c r="E7370" s="181"/>
      <c r="F7370" s="181"/>
      <c r="G7370" s="181"/>
      <c r="H7370" s="181"/>
      <c r="I7370" s="181"/>
      <c r="J7370" s="181"/>
      <c r="K7370" s="625"/>
      <c r="L7370" s="181"/>
    </row>
    <row r="7371" spans="2:12" x14ac:dyDescent="0.25">
      <c r="B7371" s="624"/>
      <c r="C7371" s="181"/>
      <c r="D7371" s="181"/>
      <c r="E7371" s="181"/>
      <c r="F7371" s="181"/>
      <c r="G7371" s="181"/>
      <c r="H7371" s="181"/>
      <c r="I7371" s="181"/>
      <c r="J7371" s="181"/>
      <c r="K7371" s="625"/>
      <c r="L7371" s="181"/>
    </row>
    <row r="7372" spans="2:12" x14ac:dyDescent="0.25">
      <c r="B7372" s="624"/>
      <c r="C7372" s="181"/>
      <c r="D7372" s="181"/>
      <c r="E7372" s="181"/>
      <c r="F7372" s="181"/>
      <c r="G7372" s="181"/>
      <c r="H7372" s="181"/>
      <c r="I7372" s="181"/>
      <c r="J7372" s="181"/>
      <c r="K7372" s="625"/>
      <c r="L7372" s="181"/>
    </row>
    <row r="7373" spans="2:12" x14ac:dyDescent="0.25">
      <c r="B7373" s="624"/>
      <c r="C7373" s="181"/>
      <c r="D7373" s="181"/>
      <c r="E7373" s="181"/>
      <c r="F7373" s="181"/>
      <c r="G7373" s="181"/>
      <c r="H7373" s="181"/>
      <c r="I7373" s="181"/>
      <c r="J7373" s="181"/>
      <c r="K7373" s="625"/>
      <c r="L7373" s="181"/>
    </row>
    <row r="7374" spans="2:12" x14ac:dyDescent="0.25">
      <c r="B7374" s="624"/>
      <c r="C7374" s="181"/>
      <c r="D7374" s="181"/>
      <c r="E7374" s="181"/>
      <c r="F7374" s="181"/>
      <c r="G7374" s="181"/>
      <c r="H7374" s="181"/>
      <c r="I7374" s="181"/>
      <c r="J7374" s="181"/>
      <c r="K7374" s="625"/>
      <c r="L7374" s="181"/>
    </row>
    <row r="7375" spans="2:12" x14ac:dyDescent="0.25">
      <c r="B7375" s="624"/>
      <c r="C7375" s="181"/>
      <c r="D7375" s="181"/>
      <c r="E7375" s="181"/>
      <c r="F7375" s="181"/>
      <c r="G7375" s="181"/>
      <c r="H7375" s="181"/>
      <c r="I7375" s="181"/>
      <c r="J7375" s="181"/>
      <c r="K7375" s="625"/>
      <c r="L7375" s="181"/>
    </row>
    <row r="7376" spans="2:12" x14ac:dyDescent="0.25">
      <c r="B7376" s="624"/>
      <c r="C7376" s="181"/>
      <c r="D7376" s="181"/>
      <c r="E7376" s="181"/>
      <c r="F7376" s="181"/>
      <c r="G7376" s="181"/>
      <c r="H7376" s="181"/>
      <c r="I7376" s="181"/>
      <c r="J7376" s="181"/>
      <c r="K7376" s="625"/>
      <c r="L7376" s="181"/>
    </row>
    <row r="7377" spans="2:12" x14ac:dyDescent="0.25">
      <c r="B7377" s="624"/>
      <c r="C7377" s="181"/>
      <c r="D7377" s="181"/>
      <c r="E7377" s="181"/>
      <c r="F7377" s="181"/>
      <c r="G7377" s="181"/>
      <c r="H7377" s="181"/>
      <c r="I7377" s="181"/>
      <c r="J7377" s="181"/>
      <c r="K7377" s="625"/>
      <c r="L7377" s="181"/>
    </row>
    <row r="7378" spans="2:12" x14ac:dyDescent="0.25">
      <c r="B7378" s="624"/>
      <c r="C7378" s="181"/>
      <c r="D7378" s="181"/>
      <c r="E7378" s="181"/>
      <c r="F7378" s="181"/>
      <c r="G7378" s="181"/>
      <c r="H7378" s="181"/>
      <c r="I7378" s="181"/>
      <c r="J7378" s="181"/>
      <c r="K7378" s="625"/>
      <c r="L7378" s="181"/>
    </row>
    <row r="7379" spans="2:12" x14ac:dyDescent="0.25">
      <c r="B7379" s="624"/>
      <c r="C7379" s="181"/>
      <c r="D7379" s="181"/>
      <c r="E7379" s="181"/>
      <c r="F7379" s="181"/>
      <c r="G7379" s="181"/>
      <c r="H7379" s="181"/>
      <c r="I7379" s="181"/>
      <c r="J7379" s="181"/>
      <c r="K7379" s="625"/>
      <c r="L7379" s="181"/>
    </row>
    <row r="7380" spans="2:12" x14ac:dyDescent="0.25">
      <c r="B7380" s="624"/>
      <c r="C7380" s="181"/>
      <c r="D7380" s="181"/>
      <c r="E7380" s="181"/>
      <c r="F7380" s="181"/>
      <c r="G7380" s="181"/>
      <c r="H7380" s="181"/>
      <c r="I7380" s="181"/>
      <c r="J7380" s="181"/>
      <c r="K7380" s="625"/>
      <c r="L7380" s="181"/>
    </row>
    <row r="7381" spans="2:12" x14ac:dyDescent="0.25">
      <c r="B7381" s="624"/>
      <c r="C7381" s="181"/>
      <c r="D7381" s="181"/>
      <c r="E7381" s="181"/>
      <c r="F7381" s="181"/>
      <c r="G7381" s="181"/>
      <c r="H7381" s="181"/>
      <c r="I7381" s="181"/>
      <c r="J7381" s="181"/>
      <c r="K7381" s="625"/>
      <c r="L7381" s="181"/>
    </row>
    <row r="7382" spans="2:12" x14ac:dyDescent="0.25">
      <c r="B7382" s="624"/>
      <c r="C7382" s="181"/>
      <c r="D7382" s="181"/>
      <c r="E7382" s="181"/>
      <c r="F7382" s="181"/>
      <c r="G7382" s="181"/>
      <c r="H7382" s="181"/>
      <c r="I7382" s="181"/>
      <c r="J7382" s="181"/>
      <c r="K7382" s="625"/>
      <c r="L7382" s="181"/>
    </row>
    <row r="7383" spans="2:12" x14ac:dyDescent="0.25">
      <c r="B7383" s="624"/>
      <c r="C7383" s="181"/>
      <c r="D7383" s="181"/>
      <c r="E7383" s="181"/>
      <c r="F7383" s="181"/>
      <c r="G7383" s="181"/>
      <c r="H7383" s="181"/>
      <c r="I7383" s="181"/>
      <c r="J7383" s="181"/>
      <c r="K7383" s="625"/>
      <c r="L7383" s="181"/>
    </row>
    <row r="7384" spans="2:12" x14ac:dyDescent="0.25">
      <c r="B7384" s="624"/>
      <c r="C7384" s="181"/>
      <c r="D7384" s="181"/>
      <c r="E7384" s="181"/>
      <c r="F7384" s="181"/>
      <c r="G7384" s="181"/>
      <c r="H7384" s="181"/>
      <c r="I7384" s="181"/>
      <c r="J7384" s="181"/>
      <c r="K7384" s="625"/>
      <c r="L7384" s="181"/>
    </row>
    <row r="7385" spans="2:12" x14ac:dyDescent="0.25">
      <c r="B7385" s="624"/>
      <c r="C7385" s="181"/>
      <c r="D7385" s="181"/>
      <c r="E7385" s="181"/>
      <c r="F7385" s="181"/>
      <c r="G7385" s="181"/>
      <c r="H7385" s="181"/>
      <c r="I7385" s="181"/>
      <c r="J7385" s="181"/>
      <c r="K7385" s="625"/>
      <c r="L7385" s="181"/>
    </row>
    <row r="7386" spans="2:12" x14ac:dyDescent="0.25">
      <c r="B7386" s="624"/>
      <c r="C7386" s="181"/>
      <c r="D7386" s="181"/>
      <c r="E7386" s="181"/>
      <c r="F7386" s="181"/>
      <c r="G7386" s="181"/>
      <c r="H7386" s="181"/>
      <c r="I7386" s="181"/>
      <c r="J7386" s="181"/>
      <c r="K7386" s="625"/>
      <c r="L7386" s="181"/>
    </row>
    <row r="7387" spans="2:12" x14ac:dyDescent="0.25">
      <c r="B7387" s="624"/>
      <c r="C7387" s="181"/>
      <c r="D7387" s="181"/>
      <c r="E7387" s="181"/>
      <c r="F7387" s="181"/>
      <c r="G7387" s="181"/>
      <c r="H7387" s="181"/>
      <c r="I7387" s="181"/>
      <c r="J7387" s="181"/>
      <c r="K7387" s="625"/>
      <c r="L7387" s="181"/>
    </row>
    <row r="7388" spans="2:12" x14ac:dyDescent="0.25">
      <c r="B7388" s="624"/>
      <c r="C7388" s="181"/>
      <c r="D7388" s="181"/>
      <c r="E7388" s="181"/>
      <c r="F7388" s="181"/>
      <c r="G7388" s="181"/>
      <c r="H7388" s="181"/>
      <c r="I7388" s="181"/>
      <c r="J7388" s="181"/>
      <c r="K7388" s="625"/>
      <c r="L7388" s="181"/>
    </row>
    <row r="7389" spans="2:12" x14ac:dyDescent="0.25">
      <c r="B7389" s="624"/>
      <c r="C7389" s="181"/>
      <c r="D7389" s="181"/>
      <c r="E7389" s="181"/>
      <c r="F7389" s="181"/>
      <c r="G7389" s="181"/>
      <c r="H7389" s="181"/>
      <c r="I7389" s="181"/>
      <c r="J7389" s="181"/>
      <c r="K7389" s="625"/>
      <c r="L7389" s="181"/>
    </row>
    <row r="7390" spans="2:12" x14ac:dyDescent="0.25">
      <c r="B7390" s="624"/>
      <c r="C7390" s="181"/>
      <c r="D7390" s="181"/>
      <c r="E7390" s="181"/>
      <c r="F7390" s="181"/>
      <c r="G7390" s="181"/>
      <c r="H7390" s="181"/>
      <c r="I7390" s="181"/>
      <c r="J7390" s="181"/>
      <c r="K7390" s="625"/>
      <c r="L7390" s="181"/>
    </row>
    <row r="7391" spans="2:12" x14ac:dyDescent="0.25">
      <c r="B7391" s="624"/>
      <c r="C7391" s="181"/>
      <c r="D7391" s="181"/>
      <c r="E7391" s="181"/>
      <c r="F7391" s="181"/>
      <c r="G7391" s="181"/>
      <c r="H7391" s="181"/>
      <c r="I7391" s="181"/>
      <c r="J7391" s="181"/>
      <c r="K7391" s="625"/>
      <c r="L7391" s="181"/>
    </row>
    <row r="7392" spans="2:12" x14ac:dyDescent="0.25">
      <c r="B7392" s="624"/>
      <c r="C7392" s="181"/>
      <c r="D7392" s="181"/>
      <c r="E7392" s="181"/>
      <c r="F7392" s="181"/>
      <c r="G7392" s="181"/>
      <c r="H7392" s="181"/>
      <c r="I7392" s="181"/>
      <c r="J7392" s="181"/>
      <c r="K7392" s="625"/>
      <c r="L7392" s="181"/>
    </row>
    <row r="7393" spans="2:12" x14ac:dyDescent="0.25">
      <c r="B7393" s="624"/>
      <c r="C7393" s="181"/>
      <c r="D7393" s="181"/>
      <c r="E7393" s="181"/>
      <c r="F7393" s="181"/>
      <c r="G7393" s="181"/>
      <c r="H7393" s="181"/>
      <c r="I7393" s="181"/>
      <c r="J7393" s="181"/>
      <c r="K7393" s="625"/>
      <c r="L7393" s="181"/>
    </row>
    <row r="7394" spans="2:12" x14ac:dyDescent="0.25">
      <c r="B7394" s="624"/>
      <c r="C7394" s="181"/>
      <c r="D7394" s="181"/>
      <c r="E7394" s="181"/>
      <c r="F7394" s="181"/>
      <c r="G7394" s="181"/>
      <c r="H7394" s="181"/>
      <c r="I7394" s="181"/>
      <c r="J7394" s="181"/>
      <c r="K7394" s="625"/>
      <c r="L7394" s="181"/>
    </row>
    <row r="7395" spans="2:12" x14ac:dyDescent="0.25">
      <c r="B7395" s="624"/>
      <c r="C7395" s="181"/>
      <c r="D7395" s="181"/>
      <c r="E7395" s="181"/>
      <c r="F7395" s="181"/>
      <c r="G7395" s="181"/>
      <c r="H7395" s="181"/>
      <c r="I7395" s="181"/>
      <c r="J7395" s="181"/>
      <c r="K7395" s="625"/>
      <c r="L7395" s="181"/>
    </row>
    <row r="7396" spans="2:12" x14ac:dyDescent="0.25">
      <c r="B7396" s="624"/>
      <c r="C7396" s="181"/>
      <c r="D7396" s="181"/>
      <c r="E7396" s="181"/>
      <c r="F7396" s="181"/>
      <c r="G7396" s="181"/>
      <c r="H7396" s="181"/>
      <c r="I7396" s="181"/>
      <c r="J7396" s="181"/>
      <c r="K7396" s="625"/>
      <c r="L7396" s="181"/>
    </row>
    <row r="7397" spans="2:12" x14ac:dyDescent="0.25">
      <c r="B7397" s="624"/>
      <c r="C7397" s="181"/>
      <c r="D7397" s="181"/>
      <c r="E7397" s="181"/>
      <c r="F7397" s="181"/>
      <c r="G7397" s="181"/>
      <c r="H7397" s="181"/>
      <c r="I7397" s="181"/>
      <c r="J7397" s="181"/>
      <c r="K7397" s="625"/>
      <c r="L7397" s="181"/>
    </row>
    <row r="7398" spans="2:12" x14ac:dyDescent="0.25">
      <c r="B7398" s="624"/>
      <c r="C7398" s="181"/>
      <c r="D7398" s="181"/>
      <c r="E7398" s="181"/>
      <c r="F7398" s="181"/>
      <c r="G7398" s="181"/>
      <c r="H7398" s="181"/>
      <c r="I7398" s="181"/>
      <c r="J7398" s="181"/>
      <c r="K7398" s="625"/>
      <c r="L7398" s="181"/>
    </row>
    <row r="7399" spans="2:12" x14ac:dyDescent="0.25">
      <c r="B7399" s="624"/>
      <c r="C7399" s="181"/>
      <c r="D7399" s="181"/>
      <c r="E7399" s="181"/>
      <c r="F7399" s="181"/>
      <c r="G7399" s="181"/>
      <c r="H7399" s="181"/>
      <c r="I7399" s="181"/>
      <c r="J7399" s="181"/>
      <c r="K7399" s="625"/>
      <c r="L7399" s="181"/>
    </row>
    <row r="7400" spans="2:12" x14ac:dyDescent="0.25">
      <c r="B7400" s="624"/>
      <c r="C7400" s="181"/>
      <c r="D7400" s="181"/>
      <c r="E7400" s="181"/>
      <c r="F7400" s="181"/>
      <c r="G7400" s="181"/>
      <c r="H7400" s="181"/>
      <c r="I7400" s="181"/>
      <c r="J7400" s="181"/>
      <c r="K7400" s="625"/>
      <c r="L7400" s="181"/>
    </row>
    <row r="7401" spans="2:12" x14ac:dyDescent="0.25">
      <c r="B7401" s="624"/>
      <c r="C7401" s="181"/>
      <c r="D7401" s="181"/>
      <c r="E7401" s="181"/>
      <c r="F7401" s="181"/>
      <c r="G7401" s="181"/>
      <c r="H7401" s="181"/>
      <c r="I7401" s="181"/>
      <c r="J7401" s="181"/>
      <c r="K7401" s="625"/>
      <c r="L7401" s="181"/>
    </row>
    <row r="7402" spans="2:12" x14ac:dyDescent="0.25">
      <c r="B7402" s="624"/>
      <c r="C7402" s="181"/>
      <c r="D7402" s="181"/>
      <c r="E7402" s="181"/>
      <c r="F7402" s="181"/>
      <c r="G7402" s="181"/>
      <c r="H7402" s="181"/>
      <c r="I7402" s="181"/>
      <c r="J7402" s="181"/>
      <c r="K7402" s="625"/>
      <c r="L7402" s="181"/>
    </row>
    <row r="7403" spans="2:12" x14ac:dyDescent="0.25">
      <c r="B7403" s="624"/>
      <c r="C7403" s="181"/>
      <c r="D7403" s="181"/>
      <c r="E7403" s="181"/>
      <c r="F7403" s="181"/>
      <c r="G7403" s="181"/>
      <c r="H7403" s="181"/>
      <c r="I7403" s="181"/>
      <c r="J7403" s="181"/>
      <c r="K7403" s="625"/>
      <c r="L7403" s="181"/>
    </row>
    <row r="7404" spans="2:12" x14ac:dyDescent="0.25">
      <c r="B7404" s="624"/>
      <c r="C7404" s="181"/>
      <c r="D7404" s="181"/>
      <c r="E7404" s="181"/>
      <c r="F7404" s="181"/>
      <c r="G7404" s="181"/>
      <c r="H7404" s="181"/>
      <c r="I7404" s="181"/>
      <c r="J7404" s="181"/>
      <c r="K7404" s="625"/>
      <c r="L7404" s="181"/>
    </row>
    <row r="7405" spans="2:12" x14ac:dyDescent="0.25">
      <c r="B7405" s="624"/>
      <c r="C7405" s="181"/>
      <c r="D7405" s="181"/>
      <c r="E7405" s="181"/>
      <c r="F7405" s="181"/>
      <c r="G7405" s="181"/>
      <c r="H7405" s="181"/>
      <c r="I7405" s="181"/>
      <c r="J7405" s="181"/>
      <c r="K7405" s="625"/>
      <c r="L7405" s="181"/>
    </row>
    <row r="7406" spans="2:12" x14ac:dyDescent="0.25">
      <c r="B7406" s="624"/>
      <c r="C7406" s="181"/>
      <c r="D7406" s="181"/>
      <c r="E7406" s="181"/>
      <c r="F7406" s="181"/>
      <c r="G7406" s="181"/>
      <c r="H7406" s="181"/>
      <c r="I7406" s="181"/>
      <c r="J7406" s="181"/>
      <c r="K7406" s="625"/>
      <c r="L7406" s="181"/>
    </row>
    <row r="7407" spans="2:12" x14ac:dyDescent="0.25">
      <c r="B7407" s="624"/>
      <c r="C7407" s="181"/>
      <c r="D7407" s="181"/>
      <c r="E7407" s="181"/>
      <c r="F7407" s="181"/>
      <c r="G7407" s="181"/>
      <c r="H7407" s="181"/>
      <c r="I7407" s="181"/>
      <c r="J7407" s="181"/>
      <c r="K7407" s="625"/>
      <c r="L7407" s="181"/>
    </row>
    <row r="7408" spans="2:12" x14ac:dyDescent="0.25">
      <c r="B7408" s="624"/>
      <c r="C7408" s="181"/>
      <c r="D7408" s="181"/>
      <c r="E7408" s="181"/>
      <c r="F7408" s="181"/>
      <c r="G7408" s="181"/>
      <c r="H7408" s="181"/>
      <c r="I7408" s="181"/>
      <c r="J7408" s="181"/>
      <c r="K7408" s="625"/>
      <c r="L7408" s="181"/>
    </row>
    <row r="7409" spans="2:12" x14ac:dyDescent="0.25">
      <c r="B7409" s="624"/>
      <c r="C7409" s="181"/>
      <c r="D7409" s="181"/>
      <c r="E7409" s="181"/>
      <c r="F7409" s="181"/>
      <c r="G7409" s="181"/>
      <c r="H7409" s="181"/>
      <c r="I7409" s="181"/>
      <c r="J7409" s="181"/>
      <c r="K7409" s="625"/>
      <c r="L7409" s="181"/>
    </row>
    <row r="7410" spans="2:12" x14ac:dyDescent="0.25">
      <c r="B7410" s="624"/>
      <c r="C7410" s="181"/>
      <c r="D7410" s="181"/>
      <c r="E7410" s="181"/>
      <c r="F7410" s="181"/>
      <c r="G7410" s="181"/>
      <c r="H7410" s="181"/>
      <c r="I7410" s="181"/>
      <c r="J7410" s="181"/>
      <c r="K7410" s="625"/>
      <c r="L7410" s="181"/>
    </row>
    <row r="7411" spans="2:12" x14ac:dyDescent="0.25">
      <c r="B7411" s="624"/>
      <c r="C7411" s="181"/>
      <c r="D7411" s="181"/>
      <c r="E7411" s="181"/>
      <c r="F7411" s="181"/>
      <c r="G7411" s="181"/>
      <c r="H7411" s="181"/>
      <c r="I7411" s="181"/>
      <c r="J7411" s="181"/>
      <c r="K7411" s="625"/>
      <c r="L7411" s="181"/>
    </row>
    <row r="7412" spans="2:12" x14ac:dyDescent="0.25">
      <c r="B7412" s="624"/>
      <c r="C7412" s="181"/>
      <c r="D7412" s="181"/>
      <c r="E7412" s="181"/>
      <c r="F7412" s="181"/>
      <c r="G7412" s="181"/>
      <c r="H7412" s="181"/>
      <c r="I7412" s="181"/>
      <c r="J7412" s="181"/>
      <c r="K7412" s="625"/>
      <c r="L7412" s="181"/>
    </row>
    <row r="7413" spans="2:12" x14ac:dyDescent="0.25">
      <c r="B7413" s="624"/>
      <c r="C7413" s="181"/>
      <c r="D7413" s="181"/>
      <c r="E7413" s="181"/>
      <c r="F7413" s="181"/>
      <c r="G7413" s="181"/>
      <c r="H7413" s="181"/>
      <c r="I7413" s="181"/>
      <c r="J7413" s="181"/>
      <c r="K7413" s="625"/>
      <c r="L7413" s="181"/>
    </row>
    <row r="7414" spans="2:12" x14ac:dyDescent="0.25">
      <c r="B7414" s="624"/>
      <c r="C7414" s="181"/>
      <c r="D7414" s="181"/>
      <c r="E7414" s="181"/>
      <c r="F7414" s="181"/>
      <c r="G7414" s="181"/>
      <c r="H7414" s="181"/>
      <c r="I7414" s="181"/>
      <c r="J7414" s="181"/>
      <c r="K7414" s="625"/>
      <c r="L7414" s="181"/>
    </row>
    <row r="7415" spans="2:12" x14ac:dyDescent="0.25">
      <c r="B7415" s="624"/>
      <c r="C7415" s="181"/>
      <c r="D7415" s="181"/>
      <c r="E7415" s="181"/>
      <c r="F7415" s="181"/>
      <c r="G7415" s="181"/>
      <c r="H7415" s="181"/>
      <c r="I7415" s="181"/>
      <c r="J7415" s="181"/>
      <c r="K7415" s="625"/>
      <c r="L7415" s="181"/>
    </row>
    <row r="7416" spans="2:12" x14ac:dyDescent="0.25">
      <c r="B7416" s="624"/>
      <c r="C7416" s="181"/>
      <c r="D7416" s="181"/>
      <c r="E7416" s="181"/>
      <c r="F7416" s="181"/>
      <c r="G7416" s="181"/>
      <c r="H7416" s="181"/>
      <c r="I7416" s="181"/>
      <c r="J7416" s="181"/>
      <c r="K7416" s="625"/>
      <c r="L7416" s="181"/>
    </row>
    <row r="7417" spans="2:12" x14ac:dyDescent="0.25">
      <c r="B7417" s="624"/>
      <c r="C7417" s="181"/>
      <c r="D7417" s="181"/>
      <c r="E7417" s="181"/>
      <c r="F7417" s="181"/>
      <c r="G7417" s="181"/>
      <c r="H7417" s="181"/>
      <c r="I7417" s="181"/>
      <c r="J7417" s="181"/>
      <c r="K7417" s="625"/>
      <c r="L7417" s="181"/>
    </row>
    <row r="7418" spans="2:12" x14ac:dyDescent="0.25">
      <c r="B7418" s="624"/>
      <c r="C7418" s="181"/>
      <c r="D7418" s="181"/>
      <c r="E7418" s="181"/>
      <c r="F7418" s="181"/>
      <c r="G7418" s="181"/>
      <c r="H7418" s="181"/>
      <c r="I7418" s="181"/>
      <c r="J7418" s="181"/>
      <c r="K7418" s="625"/>
      <c r="L7418" s="181"/>
    </row>
    <row r="7419" spans="2:12" x14ac:dyDescent="0.25">
      <c r="B7419" s="624"/>
      <c r="C7419" s="181"/>
      <c r="D7419" s="181"/>
      <c r="E7419" s="181"/>
      <c r="F7419" s="181"/>
      <c r="G7419" s="181"/>
      <c r="H7419" s="181"/>
      <c r="I7419" s="181"/>
      <c r="J7419" s="181"/>
      <c r="K7419" s="625"/>
      <c r="L7419" s="181"/>
    </row>
    <row r="7420" spans="2:12" x14ac:dyDescent="0.25">
      <c r="B7420" s="624"/>
      <c r="C7420" s="181"/>
      <c r="D7420" s="181"/>
      <c r="E7420" s="181"/>
      <c r="F7420" s="181"/>
      <c r="G7420" s="181"/>
      <c r="H7420" s="181"/>
      <c r="I7420" s="181"/>
      <c r="J7420" s="181"/>
      <c r="K7420" s="625"/>
      <c r="L7420" s="181"/>
    </row>
    <row r="7421" spans="2:12" x14ac:dyDescent="0.25">
      <c r="B7421" s="624"/>
      <c r="C7421" s="181"/>
      <c r="D7421" s="181"/>
      <c r="E7421" s="181"/>
      <c r="F7421" s="181"/>
      <c r="G7421" s="181"/>
      <c r="H7421" s="181"/>
      <c r="I7421" s="181"/>
      <c r="J7421" s="181"/>
      <c r="K7421" s="625"/>
      <c r="L7421" s="181"/>
    </row>
    <row r="7422" spans="2:12" x14ac:dyDescent="0.25">
      <c r="B7422" s="624"/>
      <c r="C7422" s="181"/>
      <c r="D7422" s="181"/>
      <c r="E7422" s="181"/>
      <c r="F7422" s="181"/>
      <c r="G7422" s="181"/>
      <c r="H7422" s="181"/>
      <c r="I7422" s="181"/>
      <c r="J7422" s="181"/>
      <c r="K7422" s="625"/>
      <c r="L7422" s="181"/>
    </row>
    <row r="7423" spans="2:12" x14ac:dyDescent="0.25">
      <c r="B7423" s="624"/>
      <c r="C7423" s="181"/>
      <c r="D7423" s="181"/>
      <c r="E7423" s="181"/>
      <c r="F7423" s="181"/>
      <c r="G7423" s="181"/>
      <c r="H7423" s="181"/>
      <c r="I7423" s="181"/>
      <c r="J7423" s="181"/>
      <c r="K7423" s="625"/>
      <c r="L7423" s="181"/>
    </row>
    <row r="7424" spans="2:12" x14ac:dyDescent="0.25">
      <c r="B7424" s="624"/>
      <c r="C7424" s="181"/>
      <c r="D7424" s="181"/>
      <c r="E7424" s="181"/>
      <c r="F7424" s="181"/>
      <c r="G7424" s="181"/>
      <c r="H7424" s="181"/>
      <c r="I7424" s="181"/>
      <c r="J7424" s="181"/>
      <c r="K7424" s="625"/>
      <c r="L7424" s="181"/>
    </row>
    <row r="7425" spans="2:12" x14ac:dyDescent="0.25">
      <c r="B7425" s="624"/>
      <c r="C7425" s="181"/>
      <c r="D7425" s="181"/>
      <c r="E7425" s="181"/>
      <c r="F7425" s="181"/>
      <c r="G7425" s="181"/>
      <c r="H7425" s="181"/>
      <c r="I7425" s="181"/>
      <c r="J7425" s="181"/>
      <c r="K7425" s="625"/>
      <c r="L7425" s="181"/>
    </row>
    <row r="7426" spans="2:12" x14ac:dyDescent="0.25">
      <c r="B7426" s="624"/>
      <c r="C7426" s="181"/>
      <c r="D7426" s="181"/>
      <c r="E7426" s="181"/>
      <c r="F7426" s="181"/>
      <c r="G7426" s="181"/>
      <c r="H7426" s="181"/>
      <c r="I7426" s="181"/>
      <c r="J7426" s="181"/>
      <c r="K7426" s="625"/>
      <c r="L7426" s="181"/>
    </row>
    <row r="7427" spans="2:12" x14ac:dyDescent="0.25">
      <c r="B7427" s="624"/>
      <c r="C7427" s="181"/>
      <c r="D7427" s="181"/>
      <c r="E7427" s="181"/>
      <c r="F7427" s="181"/>
      <c r="G7427" s="181"/>
      <c r="H7427" s="181"/>
      <c r="I7427" s="181"/>
      <c r="J7427" s="181"/>
      <c r="K7427" s="625"/>
      <c r="L7427" s="181"/>
    </row>
    <row r="7428" spans="2:12" x14ac:dyDescent="0.25">
      <c r="B7428" s="624"/>
      <c r="C7428" s="181"/>
      <c r="D7428" s="181"/>
      <c r="E7428" s="181"/>
      <c r="F7428" s="181"/>
      <c r="G7428" s="181"/>
      <c r="H7428" s="181"/>
      <c r="I7428" s="181"/>
      <c r="J7428" s="181"/>
      <c r="K7428" s="625"/>
      <c r="L7428" s="181"/>
    </row>
    <row r="7429" spans="2:12" x14ac:dyDescent="0.25">
      <c r="B7429" s="624"/>
      <c r="C7429" s="181"/>
      <c r="D7429" s="181"/>
      <c r="E7429" s="181"/>
      <c r="F7429" s="181"/>
      <c r="G7429" s="181"/>
      <c r="H7429" s="181"/>
      <c r="I7429" s="181"/>
      <c r="J7429" s="181"/>
      <c r="K7429" s="625"/>
      <c r="L7429" s="181"/>
    </row>
    <row r="7430" spans="2:12" x14ac:dyDescent="0.25">
      <c r="B7430" s="624"/>
      <c r="C7430" s="181"/>
      <c r="D7430" s="181"/>
      <c r="E7430" s="181"/>
      <c r="F7430" s="181"/>
      <c r="G7430" s="181"/>
      <c r="H7430" s="181"/>
      <c r="I7430" s="181"/>
      <c r="J7430" s="181"/>
      <c r="K7430" s="625"/>
      <c r="L7430" s="181"/>
    </row>
    <row r="7431" spans="2:12" x14ac:dyDescent="0.25">
      <c r="B7431" s="624"/>
      <c r="C7431" s="181"/>
      <c r="D7431" s="181"/>
      <c r="E7431" s="181"/>
      <c r="F7431" s="181"/>
      <c r="G7431" s="181"/>
      <c r="H7431" s="181"/>
      <c r="I7431" s="181"/>
      <c r="J7431" s="181"/>
      <c r="K7431" s="625"/>
      <c r="L7431" s="181"/>
    </row>
    <row r="7432" spans="2:12" x14ac:dyDescent="0.25">
      <c r="B7432" s="624"/>
      <c r="C7432" s="181"/>
      <c r="D7432" s="181"/>
      <c r="E7432" s="181"/>
      <c r="F7432" s="181"/>
      <c r="G7432" s="181"/>
      <c r="H7432" s="181"/>
      <c r="I7432" s="181"/>
      <c r="J7432" s="181"/>
      <c r="K7432" s="625"/>
      <c r="L7432" s="181"/>
    </row>
    <row r="7433" spans="2:12" x14ac:dyDescent="0.25">
      <c r="B7433" s="624"/>
      <c r="C7433" s="181"/>
      <c r="D7433" s="181"/>
      <c r="E7433" s="181"/>
      <c r="F7433" s="181"/>
      <c r="G7433" s="181"/>
      <c r="H7433" s="181"/>
      <c r="I7433" s="181"/>
      <c r="J7433" s="181"/>
      <c r="K7433" s="625"/>
      <c r="L7433" s="181"/>
    </row>
    <row r="7434" spans="2:12" x14ac:dyDescent="0.25">
      <c r="B7434" s="624"/>
      <c r="C7434" s="181"/>
      <c r="D7434" s="181"/>
      <c r="E7434" s="181"/>
      <c r="F7434" s="181"/>
      <c r="G7434" s="181"/>
      <c r="H7434" s="181"/>
      <c r="I7434" s="181"/>
      <c r="J7434" s="181"/>
      <c r="K7434" s="625"/>
      <c r="L7434" s="181"/>
    </row>
    <row r="7435" spans="2:12" x14ac:dyDescent="0.25">
      <c r="B7435" s="624"/>
      <c r="C7435" s="181"/>
      <c r="D7435" s="181"/>
      <c r="E7435" s="181"/>
      <c r="F7435" s="181"/>
      <c r="G7435" s="181"/>
      <c r="H7435" s="181"/>
      <c r="I7435" s="181"/>
      <c r="J7435" s="181"/>
      <c r="K7435" s="625"/>
      <c r="L7435" s="181"/>
    </row>
    <row r="7436" spans="2:12" x14ac:dyDescent="0.25">
      <c r="B7436" s="624"/>
      <c r="C7436" s="181"/>
      <c r="D7436" s="181"/>
      <c r="E7436" s="181"/>
      <c r="F7436" s="181"/>
      <c r="G7436" s="181"/>
      <c r="H7436" s="181"/>
      <c r="I7436" s="181"/>
      <c r="J7436" s="181"/>
      <c r="K7436" s="625"/>
      <c r="L7436" s="181"/>
    </row>
    <row r="7437" spans="2:12" x14ac:dyDescent="0.25">
      <c r="B7437" s="624"/>
      <c r="C7437" s="181"/>
      <c r="D7437" s="181"/>
      <c r="E7437" s="181"/>
      <c r="F7437" s="181"/>
      <c r="G7437" s="181"/>
      <c r="H7437" s="181"/>
      <c r="I7437" s="181"/>
      <c r="J7437" s="181"/>
      <c r="K7437" s="625"/>
      <c r="L7437" s="181"/>
    </row>
    <row r="7438" spans="2:12" x14ac:dyDescent="0.25">
      <c r="B7438" s="624"/>
      <c r="C7438" s="181"/>
      <c r="D7438" s="181"/>
      <c r="E7438" s="181"/>
      <c r="F7438" s="181"/>
      <c r="G7438" s="181"/>
      <c r="H7438" s="181"/>
      <c r="I7438" s="181"/>
      <c r="J7438" s="181"/>
      <c r="K7438" s="625"/>
      <c r="L7438" s="181"/>
    </row>
    <row r="7439" spans="2:12" x14ac:dyDescent="0.25">
      <c r="B7439" s="624"/>
      <c r="C7439" s="181"/>
      <c r="D7439" s="181"/>
      <c r="E7439" s="181"/>
      <c r="F7439" s="181"/>
      <c r="G7439" s="181"/>
      <c r="H7439" s="181"/>
      <c r="I7439" s="181"/>
      <c r="J7439" s="181"/>
      <c r="K7439" s="625"/>
      <c r="L7439" s="181"/>
    </row>
    <row r="7440" spans="2:12" x14ac:dyDescent="0.25">
      <c r="B7440" s="624"/>
      <c r="C7440" s="181"/>
      <c r="D7440" s="181"/>
      <c r="E7440" s="181"/>
      <c r="F7440" s="181"/>
      <c r="G7440" s="181"/>
      <c r="H7440" s="181"/>
      <c r="I7440" s="181"/>
      <c r="J7440" s="181"/>
      <c r="K7440" s="625"/>
      <c r="L7440" s="181"/>
    </row>
    <row r="7441" spans="2:12" x14ac:dyDescent="0.25">
      <c r="B7441" s="624"/>
      <c r="C7441" s="181"/>
      <c r="D7441" s="181"/>
      <c r="E7441" s="181"/>
      <c r="F7441" s="181"/>
      <c r="G7441" s="181"/>
      <c r="H7441" s="181"/>
      <c r="I7441" s="181"/>
      <c r="J7441" s="181"/>
      <c r="K7441" s="625"/>
      <c r="L7441" s="181"/>
    </row>
    <row r="7442" spans="2:12" x14ac:dyDescent="0.25">
      <c r="B7442" s="624"/>
      <c r="C7442" s="181"/>
      <c r="D7442" s="181"/>
      <c r="E7442" s="181"/>
      <c r="F7442" s="181"/>
      <c r="G7442" s="181"/>
      <c r="H7442" s="181"/>
      <c r="I7442" s="181"/>
      <c r="J7442" s="181"/>
      <c r="K7442" s="625"/>
      <c r="L7442" s="181"/>
    </row>
    <row r="7443" spans="2:12" x14ac:dyDescent="0.25">
      <c r="B7443" s="624"/>
      <c r="C7443" s="181"/>
      <c r="D7443" s="181"/>
      <c r="E7443" s="181"/>
      <c r="F7443" s="181"/>
      <c r="G7443" s="181"/>
      <c r="H7443" s="181"/>
      <c r="I7443" s="181"/>
      <c r="J7443" s="181"/>
      <c r="K7443" s="625"/>
      <c r="L7443" s="181"/>
    </row>
    <row r="7444" spans="2:12" x14ac:dyDescent="0.25">
      <c r="B7444" s="624"/>
      <c r="C7444" s="181"/>
      <c r="D7444" s="181"/>
      <c r="E7444" s="181"/>
      <c r="F7444" s="181"/>
      <c r="G7444" s="181"/>
      <c r="H7444" s="181"/>
      <c r="I7444" s="181"/>
      <c r="J7444" s="181"/>
      <c r="K7444" s="625"/>
      <c r="L7444" s="181"/>
    </row>
    <row r="7445" spans="2:12" x14ac:dyDescent="0.25">
      <c r="B7445" s="624"/>
      <c r="C7445" s="181"/>
      <c r="D7445" s="181"/>
      <c r="E7445" s="181"/>
      <c r="F7445" s="181"/>
      <c r="G7445" s="181"/>
      <c r="H7445" s="181"/>
      <c r="I7445" s="181"/>
      <c r="J7445" s="181"/>
      <c r="K7445" s="625"/>
      <c r="L7445" s="181"/>
    </row>
    <row r="7446" spans="2:12" x14ac:dyDescent="0.25">
      <c r="B7446" s="624"/>
      <c r="C7446" s="181"/>
      <c r="D7446" s="181"/>
      <c r="E7446" s="181"/>
      <c r="F7446" s="181"/>
      <c r="G7446" s="181"/>
      <c r="H7446" s="181"/>
      <c r="I7446" s="181"/>
      <c r="J7446" s="181"/>
      <c r="K7446" s="625"/>
      <c r="L7446" s="181"/>
    </row>
    <row r="7447" spans="2:12" x14ac:dyDescent="0.25">
      <c r="B7447" s="624"/>
      <c r="C7447" s="181"/>
      <c r="D7447" s="181"/>
      <c r="E7447" s="181"/>
      <c r="F7447" s="181"/>
      <c r="G7447" s="181"/>
      <c r="H7447" s="181"/>
      <c r="I7447" s="181"/>
      <c r="J7447" s="181"/>
      <c r="K7447" s="625"/>
      <c r="L7447" s="181"/>
    </row>
    <row r="7448" spans="2:12" x14ac:dyDescent="0.25">
      <c r="B7448" s="624"/>
      <c r="C7448" s="181"/>
      <c r="D7448" s="181"/>
      <c r="E7448" s="181"/>
      <c r="F7448" s="181"/>
      <c r="G7448" s="181"/>
      <c r="H7448" s="181"/>
      <c r="I7448" s="181"/>
      <c r="J7448" s="181"/>
      <c r="K7448" s="625"/>
      <c r="L7448" s="181"/>
    </row>
    <row r="7449" spans="2:12" x14ac:dyDescent="0.25">
      <c r="B7449" s="624"/>
      <c r="C7449" s="181"/>
      <c r="D7449" s="181"/>
      <c r="E7449" s="181"/>
      <c r="F7449" s="181"/>
      <c r="G7449" s="181"/>
      <c r="H7449" s="181"/>
      <c r="I7449" s="181"/>
      <c r="J7449" s="181"/>
      <c r="K7449" s="625"/>
      <c r="L7449" s="181"/>
    </row>
    <row r="7450" spans="2:12" x14ac:dyDescent="0.25">
      <c r="B7450" s="624"/>
      <c r="C7450" s="181"/>
      <c r="D7450" s="181"/>
      <c r="E7450" s="181"/>
      <c r="F7450" s="181"/>
      <c r="G7450" s="181"/>
      <c r="H7450" s="181"/>
      <c r="I7450" s="181"/>
      <c r="J7450" s="181"/>
      <c r="K7450" s="625"/>
      <c r="L7450" s="181"/>
    </row>
    <row r="7451" spans="2:12" x14ac:dyDescent="0.25">
      <c r="B7451" s="624"/>
      <c r="C7451" s="181"/>
      <c r="D7451" s="181"/>
      <c r="E7451" s="181"/>
      <c r="F7451" s="181"/>
      <c r="G7451" s="181"/>
      <c r="H7451" s="181"/>
      <c r="I7451" s="181"/>
      <c r="J7451" s="181"/>
      <c r="K7451" s="625"/>
      <c r="L7451" s="181"/>
    </row>
    <row r="7452" spans="2:12" x14ac:dyDescent="0.25">
      <c r="B7452" s="624"/>
      <c r="C7452" s="181"/>
      <c r="D7452" s="181"/>
      <c r="E7452" s="181"/>
      <c r="F7452" s="181"/>
      <c r="G7452" s="181"/>
      <c r="H7452" s="181"/>
      <c r="I7452" s="181"/>
      <c r="J7452" s="181"/>
      <c r="K7452" s="625"/>
      <c r="L7452" s="181"/>
    </row>
    <row r="7453" spans="2:12" x14ac:dyDescent="0.25">
      <c r="B7453" s="624"/>
      <c r="C7453" s="181"/>
      <c r="D7453" s="181"/>
      <c r="E7453" s="181"/>
      <c r="F7453" s="181"/>
      <c r="G7453" s="181"/>
      <c r="H7453" s="181"/>
      <c r="I7453" s="181"/>
      <c r="J7453" s="181"/>
      <c r="K7453" s="625"/>
      <c r="L7453" s="181"/>
    </row>
    <row r="7454" spans="2:12" x14ac:dyDescent="0.25">
      <c r="B7454" s="624"/>
      <c r="C7454" s="181"/>
      <c r="D7454" s="181"/>
      <c r="E7454" s="181"/>
      <c r="F7454" s="181"/>
      <c r="G7454" s="181"/>
      <c r="H7454" s="181"/>
      <c r="I7454" s="181"/>
      <c r="J7454" s="181"/>
      <c r="K7454" s="625"/>
      <c r="L7454" s="181"/>
    </row>
    <row r="7455" spans="2:12" x14ac:dyDescent="0.25">
      <c r="B7455" s="624"/>
      <c r="C7455" s="181"/>
      <c r="D7455" s="181"/>
      <c r="E7455" s="181"/>
      <c r="F7455" s="181"/>
      <c r="G7455" s="181"/>
      <c r="H7455" s="181"/>
      <c r="I7455" s="181"/>
      <c r="J7455" s="181"/>
      <c r="K7455" s="625"/>
      <c r="L7455" s="181"/>
    </row>
    <row r="7456" spans="2:12" x14ac:dyDescent="0.25">
      <c r="B7456" s="624"/>
      <c r="C7456" s="181"/>
      <c r="D7456" s="181"/>
      <c r="E7456" s="181"/>
      <c r="F7456" s="181"/>
      <c r="G7456" s="181"/>
      <c r="H7456" s="181"/>
      <c r="I7456" s="181"/>
      <c r="J7456" s="181"/>
      <c r="K7456" s="625"/>
      <c r="L7456" s="181"/>
    </row>
    <row r="7457" spans="2:12" x14ac:dyDescent="0.25">
      <c r="B7457" s="624"/>
      <c r="C7457" s="181"/>
      <c r="D7457" s="181"/>
      <c r="E7457" s="181"/>
      <c r="F7457" s="181"/>
      <c r="G7457" s="181"/>
      <c r="H7457" s="181"/>
      <c r="I7457" s="181"/>
      <c r="J7457" s="181"/>
      <c r="K7457" s="625"/>
      <c r="L7457" s="181"/>
    </row>
    <row r="7458" spans="2:12" x14ac:dyDescent="0.25">
      <c r="B7458" s="624"/>
      <c r="C7458" s="181"/>
      <c r="D7458" s="181"/>
      <c r="E7458" s="181"/>
      <c r="F7458" s="181"/>
      <c r="G7458" s="181"/>
      <c r="H7458" s="181"/>
      <c r="I7458" s="181"/>
      <c r="J7458" s="181"/>
      <c r="K7458" s="625"/>
      <c r="L7458" s="181"/>
    </row>
    <row r="7459" spans="2:12" x14ac:dyDescent="0.25">
      <c r="B7459" s="624"/>
      <c r="C7459" s="181"/>
      <c r="D7459" s="181"/>
      <c r="E7459" s="181"/>
      <c r="F7459" s="181"/>
      <c r="G7459" s="181"/>
      <c r="H7459" s="181"/>
      <c r="I7459" s="181"/>
      <c r="J7459" s="181"/>
      <c r="K7459" s="625"/>
      <c r="L7459" s="181"/>
    </row>
    <row r="7460" spans="2:12" x14ac:dyDescent="0.25">
      <c r="B7460" s="624"/>
      <c r="C7460" s="181"/>
      <c r="D7460" s="181"/>
      <c r="E7460" s="181"/>
      <c r="F7460" s="181"/>
      <c r="G7460" s="181"/>
      <c r="H7460" s="181"/>
      <c r="I7460" s="181"/>
      <c r="J7460" s="181"/>
      <c r="K7460" s="625"/>
      <c r="L7460" s="181"/>
    </row>
    <row r="7461" spans="2:12" x14ac:dyDescent="0.25">
      <c r="B7461" s="624"/>
      <c r="C7461" s="181"/>
      <c r="D7461" s="181"/>
      <c r="E7461" s="181"/>
      <c r="F7461" s="181"/>
      <c r="G7461" s="181"/>
      <c r="H7461" s="181"/>
      <c r="I7461" s="181"/>
      <c r="J7461" s="181"/>
      <c r="K7461" s="625"/>
      <c r="L7461" s="181"/>
    </row>
    <row r="7462" spans="2:12" x14ac:dyDescent="0.25">
      <c r="B7462" s="624"/>
      <c r="C7462" s="181"/>
      <c r="D7462" s="181"/>
      <c r="E7462" s="181"/>
      <c r="F7462" s="181"/>
      <c r="G7462" s="181"/>
      <c r="H7462" s="181"/>
      <c r="I7462" s="181"/>
      <c r="J7462" s="181"/>
      <c r="K7462" s="625"/>
      <c r="L7462" s="181"/>
    </row>
    <row r="7463" spans="2:12" x14ac:dyDescent="0.25">
      <c r="B7463" s="624"/>
      <c r="C7463" s="181"/>
      <c r="D7463" s="181"/>
      <c r="E7463" s="181"/>
      <c r="F7463" s="181"/>
      <c r="G7463" s="181"/>
      <c r="H7463" s="181"/>
      <c r="I7463" s="181"/>
      <c r="J7463" s="181"/>
      <c r="K7463" s="625"/>
      <c r="L7463" s="181"/>
    </row>
    <row r="7464" spans="2:12" x14ac:dyDescent="0.25">
      <c r="B7464" s="624"/>
      <c r="C7464" s="181"/>
      <c r="D7464" s="181"/>
      <c r="E7464" s="181"/>
      <c r="F7464" s="181"/>
      <c r="G7464" s="181"/>
      <c r="H7464" s="181"/>
      <c r="I7464" s="181"/>
      <c r="J7464" s="181"/>
      <c r="K7464" s="625"/>
      <c r="L7464" s="181"/>
    </row>
    <row r="7465" spans="2:12" x14ac:dyDescent="0.25">
      <c r="B7465" s="624"/>
      <c r="C7465" s="181"/>
      <c r="D7465" s="181"/>
      <c r="E7465" s="181"/>
      <c r="F7465" s="181"/>
      <c r="G7465" s="181"/>
      <c r="H7465" s="181"/>
      <c r="I7465" s="181"/>
      <c r="J7465" s="181"/>
      <c r="K7465" s="625"/>
      <c r="L7465" s="181"/>
    </row>
    <row r="7466" spans="2:12" x14ac:dyDescent="0.25">
      <c r="B7466" s="624"/>
      <c r="C7466" s="181"/>
      <c r="D7466" s="181"/>
      <c r="E7466" s="181"/>
      <c r="F7466" s="181"/>
      <c r="G7466" s="181"/>
      <c r="H7466" s="181"/>
      <c r="I7466" s="181"/>
      <c r="J7466" s="181"/>
      <c r="K7466" s="625"/>
      <c r="L7466" s="181"/>
    </row>
    <row r="7467" spans="2:12" x14ac:dyDescent="0.25">
      <c r="B7467" s="624"/>
      <c r="C7467" s="181"/>
      <c r="D7467" s="181"/>
      <c r="E7467" s="181"/>
      <c r="F7467" s="181"/>
      <c r="G7467" s="181"/>
      <c r="H7467" s="181"/>
      <c r="I7467" s="181"/>
      <c r="J7467" s="181"/>
      <c r="K7467" s="625"/>
      <c r="L7467" s="181"/>
    </row>
    <row r="7468" spans="2:12" x14ac:dyDescent="0.25">
      <c r="B7468" s="624"/>
      <c r="C7468" s="181"/>
      <c r="D7468" s="181"/>
      <c r="E7468" s="181"/>
      <c r="F7468" s="181"/>
      <c r="G7468" s="181"/>
      <c r="H7468" s="181"/>
      <c r="I7468" s="181"/>
      <c r="J7468" s="181"/>
      <c r="K7468" s="625"/>
      <c r="L7468" s="181"/>
    </row>
    <row r="7469" spans="2:12" ht="18.75" x14ac:dyDescent="0.3">
      <c r="B7469" s="181"/>
      <c r="C7469" s="598"/>
      <c r="D7469" s="96"/>
      <c r="E7469" s="181"/>
      <c r="F7469" s="181"/>
      <c r="G7469" s="181"/>
      <c r="H7469" s="181"/>
      <c r="I7469" s="181"/>
      <c r="J7469" s="181"/>
      <c r="K7469" s="516"/>
      <c r="L7469" s="516"/>
    </row>
    <row r="7470" spans="2:12" x14ac:dyDescent="0.25">
      <c r="B7470" s="624"/>
      <c r="C7470" s="181"/>
      <c r="D7470" s="181"/>
      <c r="E7470" s="181"/>
      <c r="F7470" s="181"/>
      <c r="G7470" s="181"/>
      <c r="H7470" s="181"/>
      <c r="I7470" s="181"/>
      <c r="J7470" s="181"/>
      <c r="K7470" s="625"/>
      <c r="L7470" s="181"/>
    </row>
    <row r="7471" spans="2:12" x14ac:dyDescent="0.25">
      <c r="B7471" s="624"/>
      <c r="C7471" s="181"/>
      <c r="D7471" s="181"/>
      <c r="E7471" s="181"/>
      <c r="F7471" s="181"/>
      <c r="G7471" s="181"/>
      <c r="H7471" s="181"/>
      <c r="I7471" s="181"/>
      <c r="J7471" s="181"/>
      <c r="K7471" s="625"/>
      <c r="L7471" s="181"/>
    </row>
    <row r="7472" spans="2:12" x14ac:dyDescent="0.25">
      <c r="B7472" s="624"/>
      <c r="C7472" s="181"/>
      <c r="D7472" s="181"/>
      <c r="E7472" s="181"/>
      <c r="F7472" s="181"/>
      <c r="G7472" s="181"/>
      <c r="H7472" s="181"/>
      <c r="I7472" s="181"/>
      <c r="J7472" s="181"/>
      <c r="K7472" s="625"/>
      <c r="L7472" s="181"/>
    </row>
    <row r="7473" spans="2:12" x14ac:dyDescent="0.25">
      <c r="B7473" s="624"/>
      <c r="C7473" s="181"/>
      <c r="D7473" s="181"/>
      <c r="E7473" s="181"/>
      <c r="F7473" s="181"/>
      <c r="G7473" s="181"/>
      <c r="H7473" s="181"/>
      <c r="I7473" s="181"/>
      <c r="J7473" s="181"/>
      <c r="K7473" s="625"/>
      <c r="L7473" s="181"/>
    </row>
    <row r="7474" spans="2:12" x14ac:dyDescent="0.25">
      <c r="B7474" s="624"/>
      <c r="C7474" s="181"/>
      <c r="D7474" s="181"/>
      <c r="E7474" s="181"/>
      <c r="F7474" s="181"/>
      <c r="G7474" s="181"/>
      <c r="H7474" s="181"/>
      <c r="I7474" s="181"/>
      <c r="J7474" s="181"/>
      <c r="K7474" s="625"/>
      <c r="L7474" s="181"/>
    </row>
    <row r="7475" spans="2:12" x14ac:dyDescent="0.25">
      <c r="B7475" s="624"/>
      <c r="C7475" s="181"/>
      <c r="D7475" s="181"/>
      <c r="E7475" s="181"/>
      <c r="F7475" s="181"/>
      <c r="G7475" s="181"/>
      <c r="H7475" s="181"/>
      <c r="I7475" s="181"/>
      <c r="J7475" s="181"/>
      <c r="K7475" s="625"/>
      <c r="L7475" s="181"/>
    </row>
    <row r="7476" spans="2:12" x14ac:dyDescent="0.25">
      <c r="B7476" s="624"/>
      <c r="C7476" s="181"/>
      <c r="D7476" s="181"/>
      <c r="E7476" s="181"/>
      <c r="F7476" s="181"/>
      <c r="G7476" s="181"/>
      <c r="H7476" s="181"/>
      <c r="I7476" s="181"/>
      <c r="J7476" s="181"/>
      <c r="K7476" s="625"/>
      <c r="L7476" s="181"/>
    </row>
    <row r="7477" spans="2:12" x14ac:dyDescent="0.25">
      <c r="B7477" s="624"/>
      <c r="C7477" s="181"/>
      <c r="D7477" s="181"/>
      <c r="E7477" s="181"/>
      <c r="F7477" s="181"/>
      <c r="G7477" s="181"/>
      <c r="H7477" s="181"/>
      <c r="I7477" s="181"/>
      <c r="J7477" s="181"/>
      <c r="K7477" s="625"/>
      <c r="L7477" s="181"/>
    </row>
    <row r="7478" spans="2:12" x14ac:dyDescent="0.25">
      <c r="B7478" s="624"/>
      <c r="C7478" s="181"/>
      <c r="D7478" s="181"/>
      <c r="E7478" s="181"/>
      <c r="F7478" s="181"/>
      <c r="G7478" s="181"/>
      <c r="H7478" s="181"/>
      <c r="I7478" s="181"/>
      <c r="J7478" s="181"/>
      <c r="K7478" s="625"/>
      <c r="L7478" s="181"/>
    </row>
    <row r="7479" spans="2:12" x14ac:dyDescent="0.25">
      <c r="B7479" s="624"/>
      <c r="C7479" s="181"/>
      <c r="D7479" s="181"/>
      <c r="E7479" s="181"/>
      <c r="F7479" s="181"/>
      <c r="G7479" s="181"/>
      <c r="H7479" s="181"/>
      <c r="I7479" s="181"/>
      <c r="J7479" s="181"/>
      <c r="K7479" s="625"/>
      <c r="L7479" s="181"/>
    </row>
    <row r="7480" spans="2:12" x14ac:dyDescent="0.25">
      <c r="B7480" s="624"/>
      <c r="C7480" s="181"/>
      <c r="D7480" s="181"/>
      <c r="E7480" s="181"/>
      <c r="F7480" s="181"/>
      <c r="G7480" s="181"/>
      <c r="H7480" s="181"/>
      <c r="I7480" s="181"/>
      <c r="J7480" s="181"/>
      <c r="K7480" s="625"/>
      <c r="L7480" s="181"/>
    </row>
    <row r="7481" spans="2:12" x14ac:dyDescent="0.25">
      <c r="B7481" s="624"/>
      <c r="C7481" s="181"/>
      <c r="D7481" s="181"/>
      <c r="E7481" s="181"/>
      <c r="F7481" s="181"/>
      <c r="G7481" s="181"/>
      <c r="H7481" s="181"/>
      <c r="I7481" s="181"/>
      <c r="J7481" s="181"/>
      <c r="K7481" s="625"/>
      <c r="L7481" s="181"/>
    </row>
    <row r="7482" spans="2:12" x14ac:dyDescent="0.25">
      <c r="B7482" s="624"/>
      <c r="C7482" s="181"/>
      <c r="D7482" s="181"/>
      <c r="E7482" s="181"/>
      <c r="F7482" s="181"/>
      <c r="G7482" s="181"/>
      <c r="H7482" s="181"/>
      <c r="I7482" s="181"/>
      <c r="J7482" s="181"/>
      <c r="K7482" s="625"/>
      <c r="L7482" s="181"/>
    </row>
    <row r="7483" spans="2:12" x14ac:dyDescent="0.25">
      <c r="B7483" s="624"/>
      <c r="C7483" s="181"/>
      <c r="D7483" s="181"/>
      <c r="E7483" s="181"/>
      <c r="F7483" s="181"/>
      <c r="G7483" s="181"/>
      <c r="H7483" s="181"/>
      <c r="I7483" s="181"/>
      <c r="J7483" s="181"/>
      <c r="K7483" s="625"/>
      <c r="L7483" s="181"/>
    </row>
    <row r="7484" spans="2:12" x14ac:dyDescent="0.25">
      <c r="B7484" s="624"/>
      <c r="C7484" s="181"/>
      <c r="D7484" s="181"/>
      <c r="E7484" s="181"/>
      <c r="F7484" s="181"/>
      <c r="G7484" s="181"/>
      <c r="H7484" s="181"/>
      <c r="I7484" s="181"/>
      <c r="J7484" s="181"/>
      <c r="K7484" s="625"/>
      <c r="L7484" s="181"/>
    </row>
    <row r="7485" spans="2:12" x14ac:dyDescent="0.25">
      <c r="B7485" s="624"/>
      <c r="C7485" s="181"/>
      <c r="D7485" s="181"/>
      <c r="E7485" s="181"/>
      <c r="F7485" s="181"/>
      <c r="G7485" s="181"/>
      <c r="H7485" s="181"/>
      <c r="I7485" s="181"/>
      <c r="J7485" s="181"/>
      <c r="K7485" s="625"/>
      <c r="L7485" s="181"/>
    </row>
    <row r="7486" spans="2:12" x14ac:dyDescent="0.25">
      <c r="B7486" s="624"/>
      <c r="C7486" s="181"/>
      <c r="D7486" s="181"/>
      <c r="E7486" s="181"/>
      <c r="F7486" s="181"/>
      <c r="G7486" s="181"/>
      <c r="H7486" s="181"/>
      <c r="I7486" s="181"/>
      <c r="J7486" s="181"/>
      <c r="K7486" s="625"/>
      <c r="L7486" s="181"/>
    </row>
    <row r="7487" spans="2:12" x14ac:dyDescent="0.25">
      <c r="B7487" s="624"/>
      <c r="C7487" s="181"/>
      <c r="D7487" s="181"/>
      <c r="E7487" s="181"/>
      <c r="F7487" s="181"/>
      <c r="G7487" s="181"/>
      <c r="H7487" s="181"/>
      <c r="I7487" s="181"/>
      <c r="J7487" s="181"/>
      <c r="K7487" s="625"/>
      <c r="L7487" s="181"/>
    </row>
    <row r="7488" spans="2:12" x14ac:dyDescent="0.25">
      <c r="B7488" s="624"/>
      <c r="C7488" s="181"/>
      <c r="D7488" s="181"/>
      <c r="E7488" s="181"/>
      <c r="F7488" s="181"/>
      <c r="G7488" s="181"/>
      <c r="H7488" s="181"/>
      <c r="I7488" s="181"/>
      <c r="J7488" s="181"/>
      <c r="K7488" s="625"/>
      <c r="L7488" s="181"/>
    </row>
    <row r="7489" spans="2:12" x14ac:dyDescent="0.25">
      <c r="B7489" s="624"/>
      <c r="C7489" s="181"/>
      <c r="D7489" s="181"/>
      <c r="E7489" s="181"/>
      <c r="F7489" s="181"/>
      <c r="G7489" s="181"/>
      <c r="H7489" s="181"/>
      <c r="I7489" s="181"/>
      <c r="J7489" s="181"/>
      <c r="K7489" s="625"/>
      <c r="L7489" s="181"/>
    </row>
    <row r="7490" spans="2:12" x14ac:dyDescent="0.25">
      <c r="B7490" s="624"/>
      <c r="C7490" s="181"/>
      <c r="D7490" s="181"/>
      <c r="E7490" s="181"/>
      <c r="F7490" s="181"/>
      <c r="G7490" s="181"/>
      <c r="H7490" s="181"/>
      <c r="I7490" s="181"/>
      <c r="J7490" s="181"/>
      <c r="K7490" s="625"/>
      <c r="L7490" s="181"/>
    </row>
    <row r="7491" spans="2:12" x14ac:dyDescent="0.25">
      <c r="B7491" s="624"/>
      <c r="C7491" s="181"/>
      <c r="D7491" s="181"/>
      <c r="E7491" s="181"/>
      <c r="F7491" s="181"/>
      <c r="G7491" s="181"/>
      <c r="H7491" s="181"/>
      <c r="I7491" s="181"/>
      <c r="J7491" s="181"/>
      <c r="K7491" s="625"/>
      <c r="L7491" s="181"/>
    </row>
    <row r="7492" spans="2:12" x14ac:dyDescent="0.25">
      <c r="B7492" s="624"/>
      <c r="C7492" s="181"/>
      <c r="D7492" s="181"/>
      <c r="E7492" s="181"/>
      <c r="F7492" s="181"/>
      <c r="G7492" s="181"/>
      <c r="H7492" s="181"/>
      <c r="I7492" s="181"/>
      <c r="J7492" s="181"/>
      <c r="K7492" s="625"/>
      <c r="L7492" s="181"/>
    </row>
    <row r="7493" spans="2:12" x14ac:dyDescent="0.25">
      <c r="B7493" s="624"/>
      <c r="C7493" s="181"/>
      <c r="D7493" s="181"/>
      <c r="E7493" s="181"/>
      <c r="F7493" s="181"/>
      <c r="G7493" s="181"/>
      <c r="H7493" s="181"/>
      <c r="I7493" s="181"/>
      <c r="J7493" s="181"/>
      <c r="K7493" s="625"/>
      <c r="L7493" s="181"/>
    </row>
    <row r="7494" spans="2:12" x14ac:dyDescent="0.25">
      <c r="B7494" s="624"/>
      <c r="C7494" s="181"/>
      <c r="D7494" s="181"/>
      <c r="E7494" s="181"/>
      <c r="F7494" s="181"/>
      <c r="G7494" s="181"/>
      <c r="H7494" s="181"/>
      <c r="I7494" s="181"/>
      <c r="J7494" s="181"/>
      <c r="K7494" s="625"/>
      <c r="L7494" s="181"/>
    </row>
    <row r="7495" spans="2:12" x14ac:dyDescent="0.25">
      <c r="B7495" s="624"/>
      <c r="C7495" s="181"/>
      <c r="D7495" s="181"/>
      <c r="E7495" s="181"/>
      <c r="F7495" s="181"/>
      <c r="G7495" s="181"/>
      <c r="H7495" s="181"/>
      <c r="I7495" s="181"/>
      <c r="J7495" s="181"/>
      <c r="K7495" s="625"/>
      <c r="L7495" s="181"/>
    </row>
    <row r="7496" spans="2:12" x14ac:dyDescent="0.25">
      <c r="B7496" s="624"/>
      <c r="C7496" s="181"/>
      <c r="D7496" s="181"/>
      <c r="E7496" s="181"/>
      <c r="F7496" s="181"/>
      <c r="G7496" s="181"/>
      <c r="H7496" s="181"/>
      <c r="I7496" s="181"/>
      <c r="J7496" s="181"/>
      <c r="K7496" s="625"/>
      <c r="L7496" s="181"/>
    </row>
    <row r="7497" spans="2:12" x14ac:dyDescent="0.25">
      <c r="B7497" s="624"/>
      <c r="C7497" s="181"/>
      <c r="D7497" s="181"/>
      <c r="E7497" s="181"/>
      <c r="F7497" s="181"/>
      <c r="G7497" s="181"/>
      <c r="H7497" s="181"/>
      <c r="I7497" s="181"/>
      <c r="J7497" s="181"/>
      <c r="K7497" s="625"/>
      <c r="L7497" s="181"/>
    </row>
    <row r="7498" spans="2:12" x14ac:dyDescent="0.25">
      <c r="B7498" s="624"/>
      <c r="C7498" s="181"/>
      <c r="D7498" s="181"/>
      <c r="E7498" s="181"/>
      <c r="F7498" s="181"/>
      <c r="G7498" s="181"/>
      <c r="H7498" s="181"/>
      <c r="I7498" s="181"/>
      <c r="J7498" s="181"/>
      <c r="K7498" s="625"/>
      <c r="L7498" s="181"/>
    </row>
    <row r="7499" spans="2:12" x14ac:dyDescent="0.25">
      <c r="B7499" s="624"/>
      <c r="C7499" s="181"/>
      <c r="D7499" s="181"/>
      <c r="E7499" s="181"/>
      <c r="F7499" s="181"/>
      <c r="G7499" s="181"/>
      <c r="H7499" s="181"/>
      <c r="I7499" s="181"/>
      <c r="J7499" s="181"/>
      <c r="K7499" s="625"/>
      <c r="L7499" s="181"/>
    </row>
    <row r="7500" spans="2:12" x14ac:dyDescent="0.25">
      <c r="B7500" s="624"/>
      <c r="C7500" s="181"/>
      <c r="D7500" s="181"/>
      <c r="E7500" s="181"/>
      <c r="F7500" s="181"/>
      <c r="G7500" s="181"/>
      <c r="H7500" s="181"/>
      <c r="I7500" s="181"/>
      <c r="J7500" s="181"/>
      <c r="K7500" s="625"/>
      <c r="L7500" s="181"/>
    </row>
    <row r="7501" spans="2:12" x14ac:dyDescent="0.25">
      <c r="B7501" s="624"/>
      <c r="C7501" s="181"/>
      <c r="D7501" s="181"/>
      <c r="E7501" s="181"/>
      <c r="F7501" s="181"/>
      <c r="G7501" s="181"/>
      <c r="H7501" s="181"/>
      <c r="I7501" s="181"/>
      <c r="J7501" s="181"/>
      <c r="K7501" s="625"/>
      <c r="L7501" s="181"/>
    </row>
    <row r="7502" spans="2:12" x14ac:dyDescent="0.25">
      <c r="B7502" s="624"/>
      <c r="C7502" s="181"/>
      <c r="D7502" s="181"/>
      <c r="E7502" s="181"/>
      <c r="F7502" s="181"/>
      <c r="G7502" s="181"/>
      <c r="H7502" s="181"/>
      <c r="I7502" s="181"/>
      <c r="J7502" s="181"/>
      <c r="K7502" s="625"/>
      <c r="L7502" s="181"/>
    </row>
    <row r="7503" spans="2:12" x14ac:dyDescent="0.25">
      <c r="B7503" s="624"/>
      <c r="C7503" s="181"/>
      <c r="D7503" s="181"/>
      <c r="E7503" s="181"/>
      <c r="F7503" s="181"/>
      <c r="G7503" s="181"/>
      <c r="H7503" s="181"/>
      <c r="I7503" s="181"/>
      <c r="J7503" s="181"/>
      <c r="K7503" s="625"/>
      <c r="L7503" s="181"/>
    </row>
    <row r="7504" spans="2:12" x14ac:dyDescent="0.25">
      <c r="B7504" s="624"/>
      <c r="C7504" s="181"/>
      <c r="D7504" s="181"/>
      <c r="E7504" s="181"/>
      <c r="F7504" s="181"/>
      <c r="G7504" s="181"/>
      <c r="H7504" s="181"/>
      <c r="I7504" s="181"/>
      <c r="J7504" s="181"/>
      <c r="K7504" s="625"/>
      <c r="L7504" s="181"/>
    </row>
    <row r="7505" spans="2:12" x14ac:dyDescent="0.25">
      <c r="B7505" s="624"/>
      <c r="C7505" s="181"/>
      <c r="D7505" s="181"/>
      <c r="E7505" s="181"/>
      <c r="F7505" s="181"/>
      <c r="G7505" s="181"/>
      <c r="H7505" s="181"/>
      <c r="I7505" s="181"/>
      <c r="J7505" s="181"/>
      <c r="K7505" s="625"/>
      <c r="L7505" s="181"/>
    </row>
    <row r="7506" spans="2:12" x14ac:dyDescent="0.25">
      <c r="B7506" s="624"/>
      <c r="C7506" s="181"/>
      <c r="D7506" s="181"/>
      <c r="E7506" s="181"/>
      <c r="F7506" s="181"/>
      <c r="G7506" s="181"/>
      <c r="H7506" s="181"/>
      <c r="I7506" s="181"/>
      <c r="J7506" s="181"/>
      <c r="K7506" s="625"/>
      <c r="L7506" s="181"/>
    </row>
    <row r="7507" spans="2:12" x14ac:dyDescent="0.25">
      <c r="B7507" s="624"/>
      <c r="C7507" s="181"/>
      <c r="D7507" s="181"/>
      <c r="E7507" s="181"/>
      <c r="F7507" s="181"/>
      <c r="G7507" s="181"/>
      <c r="H7507" s="181"/>
      <c r="I7507" s="181"/>
      <c r="J7507" s="181"/>
      <c r="K7507" s="625"/>
      <c r="L7507" s="181"/>
    </row>
    <row r="7508" spans="2:12" x14ac:dyDescent="0.25">
      <c r="B7508" s="624"/>
      <c r="C7508" s="181"/>
      <c r="D7508" s="181"/>
      <c r="E7508" s="181"/>
      <c r="F7508" s="181"/>
      <c r="G7508" s="181"/>
      <c r="H7508" s="181"/>
      <c r="I7508" s="181"/>
      <c r="J7508" s="181"/>
      <c r="K7508" s="625"/>
      <c r="L7508" s="181"/>
    </row>
    <row r="7509" spans="2:12" x14ac:dyDescent="0.25">
      <c r="B7509" s="624"/>
      <c r="C7509" s="181"/>
      <c r="D7509" s="181"/>
      <c r="E7509" s="181"/>
      <c r="F7509" s="181"/>
      <c r="G7509" s="181"/>
      <c r="H7509" s="181"/>
      <c r="I7509" s="181"/>
      <c r="J7509" s="181"/>
      <c r="K7509" s="625"/>
      <c r="L7509" s="181"/>
    </row>
    <row r="7510" spans="2:12" x14ac:dyDescent="0.25">
      <c r="B7510" s="624"/>
      <c r="C7510" s="181"/>
      <c r="D7510" s="181"/>
      <c r="E7510" s="181"/>
      <c r="F7510" s="181"/>
      <c r="G7510" s="181"/>
      <c r="H7510" s="181"/>
      <c r="I7510" s="181"/>
      <c r="J7510" s="181"/>
      <c r="K7510" s="625"/>
      <c r="L7510" s="181"/>
    </row>
    <row r="7511" spans="2:12" x14ac:dyDescent="0.25">
      <c r="B7511" s="624"/>
      <c r="C7511" s="181"/>
      <c r="D7511" s="181"/>
      <c r="E7511" s="181"/>
      <c r="F7511" s="181"/>
      <c r="G7511" s="181"/>
      <c r="H7511" s="181"/>
      <c r="I7511" s="181"/>
      <c r="J7511" s="181"/>
      <c r="K7511" s="625"/>
      <c r="L7511" s="181"/>
    </row>
    <row r="7512" spans="2:12" x14ac:dyDescent="0.25">
      <c r="B7512" s="624"/>
      <c r="C7512" s="181"/>
      <c r="D7512" s="181"/>
      <c r="E7512" s="181"/>
      <c r="F7512" s="181"/>
      <c r="G7512" s="181"/>
      <c r="H7512" s="181"/>
      <c r="I7512" s="181"/>
      <c r="J7512" s="181"/>
      <c r="K7512" s="625"/>
      <c r="L7512" s="181"/>
    </row>
    <row r="7513" spans="2:12" x14ac:dyDescent="0.25">
      <c r="B7513" s="624"/>
      <c r="C7513" s="181"/>
      <c r="D7513" s="181"/>
      <c r="E7513" s="181"/>
      <c r="F7513" s="181"/>
      <c r="G7513" s="181"/>
      <c r="H7513" s="181"/>
      <c r="I7513" s="181"/>
      <c r="J7513" s="181"/>
      <c r="K7513" s="625"/>
      <c r="L7513" s="181"/>
    </row>
    <row r="7514" spans="2:12" x14ac:dyDescent="0.25">
      <c r="B7514" s="624"/>
      <c r="C7514" s="181"/>
      <c r="D7514" s="181"/>
      <c r="E7514" s="181"/>
      <c r="F7514" s="181"/>
      <c r="G7514" s="181"/>
      <c r="H7514" s="181"/>
      <c r="I7514" s="181"/>
      <c r="J7514" s="181"/>
      <c r="K7514" s="625"/>
      <c r="L7514" s="181"/>
    </row>
    <row r="7515" spans="2:12" x14ac:dyDescent="0.25">
      <c r="B7515" s="624"/>
      <c r="C7515" s="181"/>
      <c r="D7515" s="181"/>
      <c r="E7515" s="181"/>
      <c r="F7515" s="181"/>
      <c r="G7515" s="181"/>
      <c r="H7515" s="181"/>
      <c r="I7515" s="181"/>
      <c r="J7515" s="181"/>
      <c r="K7515" s="625"/>
      <c r="L7515" s="181"/>
    </row>
    <row r="7516" spans="2:12" x14ac:dyDescent="0.25">
      <c r="B7516" s="624"/>
      <c r="C7516" s="181"/>
      <c r="D7516" s="181"/>
      <c r="E7516" s="181"/>
      <c r="F7516" s="181"/>
      <c r="G7516" s="181"/>
      <c r="H7516" s="181"/>
      <c r="I7516" s="181"/>
      <c r="J7516" s="181"/>
      <c r="K7516" s="625"/>
      <c r="L7516" s="181"/>
    </row>
    <row r="7517" spans="2:12" x14ac:dyDescent="0.25">
      <c r="B7517" s="624"/>
      <c r="C7517" s="181"/>
      <c r="D7517" s="181"/>
      <c r="E7517" s="181"/>
      <c r="F7517" s="181"/>
      <c r="G7517" s="181"/>
      <c r="H7517" s="181"/>
      <c r="I7517" s="181"/>
      <c r="J7517" s="181"/>
      <c r="K7517" s="625"/>
      <c r="L7517" s="181"/>
    </row>
    <row r="7518" spans="2:12" x14ac:dyDescent="0.25">
      <c r="B7518" s="624"/>
      <c r="C7518" s="181"/>
      <c r="D7518" s="181"/>
      <c r="E7518" s="181"/>
      <c r="F7518" s="181"/>
      <c r="G7518" s="181"/>
      <c r="H7518" s="181"/>
      <c r="I7518" s="181"/>
      <c r="J7518" s="181"/>
      <c r="K7518" s="625"/>
      <c r="L7518" s="181"/>
    </row>
    <row r="7519" spans="2:12" x14ac:dyDescent="0.25">
      <c r="B7519" s="624"/>
      <c r="C7519" s="181"/>
      <c r="D7519" s="181"/>
      <c r="E7519" s="181"/>
      <c r="F7519" s="181"/>
      <c r="G7519" s="181"/>
      <c r="H7519" s="181"/>
      <c r="I7519" s="181"/>
      <c r="J7519" s="181"/>
      <c r="K7519" s="625"/>
      <c r="L7519" s="181"/>
    </row>
    <row r="7520" spans="2:12" x14ac:dyDescent="0.25">
      <c r="B7520" s="624"/>
      <c r="C7520" s="181"/>
      <c r="D7520" s="181"/>
      <c r="E7520" s="181"/>
      <c r="F7520" s="181"/>
      <c r="G7520" s="181"/>
      <c r="H7520" s="181"/>
      <c r="I7520" s="181"/>
      <c r="J7520" s="181"/>
      <c r="K7520" s="625"/>
      <c r="L7520" s="181"/>
    </row>
    <row r="7521" spans="2:12" x14ac:dyDescent="0.25">
      <c r="B7521" s="624"/>
      <c r="C7521" s="181"/>
      <c r="D7521" s="181"/>
      <c r="E7521" s="181"/>
      <c r="F7521" s="181"/>
      <c r="G7521" s="181"/>
      <c r="H7521" s="181"/>
      <c r="I7521" s="181"/>
      <c r="J7521" s="181"/>
      <c r="K7521" s="625"/>
      <c r="L7521" s="181"/>
    </row>
    <row r="7522" spans="2:12" x14ac:dyDescent="0.25">
      <c r="B7522" s="624"/>
      <c r="C7522" s="181"/>
      <c r="D7522" s="181"/>
      <c r="E7522" s="181"/>
      <c r="F7522" s="181"/>
      <c r="G7522" s="181"/>
      <c r="H7522" s="181"/>
      <c r="I7522" s="181"/>
      <c r="J7522" s="181"/>
      <c r="K7522" s="625"/>
      <c r="L7522" s="181"/>
    </row>
    <row r="7523" spans="2:12" x14ac:dyDescent="0.25">
      <c r="B7523" s="624"/>
      <c r="C7523" s="181"/>
      <c r="D7523" s="181"/>
      <c r="E7523" s="181"/>
      <c r="F7523" s="181"/>
      <c r="G7523" s="181"/>
      <c r="H7523" s="181"/>
      <c r="I7523" s="181"/>
      <c r="J7523" s="181"/>
      <c r="K7523" s="625"/>
      <c r="L7523" s="181"/>
    </row>
    <row r="7524" spans="2:12" x14ac:dyDescent="0.25">
      <c r="B7524" s="624"/>
      <c r="C7524" s="181"/>
      <c r="D7524" s="181"/>
      <c r="E7524" s="181"/>
      <c r="F7524" s="181"/>
      <c r="G7524" s="181"/>
      <c r="H7524" s="181"/>
      <c r="I7524" s="181"/>
      <c r="J7524" s="181"/>
      <c r="K7524" s="625"/>
      <c r="L7524" s="181"/>
    </row>
    <row r="7525" spans="2:12" x14ac:dyDescent="0.25">
      <c r="B7525" s="624"/>
      <c r="C7525" s="181"/>
      <c r="D7525" s="181"/>
      <c r="E7525" s="181"/>
      <c r="F7525" s="181"/>
      <c r="G7525" s="181"/>
      <c r="H7525" s="181"/>
      <c r="I7525" s="181"/>
      <c r="J7525" s="181"/>
      <c r="K7525" s="625"/>
      <c r="L7525" s="181"/>
    </row>
    <row r="7526" spans="2:12" ht="18.75" x14ac:dyDescent="0.3">
      <c r="B7526" s="181"/>
      <c r="C7526" s="598"/>
      <c r="D7526" s="96"/>
      <c r="E7526" s="181"/>
      <c r="F7526" s="181"/>
      <c r="G7526" s="181"/>
      <c r="H7526" s="181"/>
      <c r="I7526" s="181"/>
      <c r="J7526" s="181"/>
      <c r="K7526" s="516"/>
      <c r="L7526" s="516"/>
    </row>
    <row r="7527" spans="2:12" x14ac:dyDescent="0.25">
      <c r="B7527" s="624"/>
      <c r="C7527" s="181"/>
      <c r="D7527" s="181"/>
      <c r="E7527" s="181"/>
      <c r="F7527" s="181"/>
      <c r="G7527" s="181"/>
      <c r="H7527" s="181"/>
      <c r="I7527" s="181"/>
      <c r="J7527" s="181"/>
      <c r="K7527" s="625"/>
      <c r="L7527" s="181"/>
    </row>
    <row r="7528" spans="2:12" x14ac:dyDescent="0.25">
      <c r="B7528" s="624"/>
      <c r="C7528" s="181"/>
      <c r="D7528" s="181"/>
      <c r="E7528" s="181"/>
      <c r="F7528" s="181"/>
      <c r="G7528" s="181"/>
      <c r="H7528" s="181"/>
      <c r="I7528" s="181"/>
      <c r="J7528" s="181"/>
      <c r="K7528" s="625"/>
      <c r="L7528" s="181"/>
    </row>
    <row r="7529" spans="2:12" x14ac:dyDescent="0.25">
      <c r="B7529" s="624"/>
      <c r="C7529" s="181"/>
      <c r="D7529" s="181"/>
      <c r="E7529" s="181"/>
      <c r="F7529" s="181"/>
      <c r="G7529" s="181"/>
      <c r="H7529" s="181"/>
      <c r="I7529" s="181"/>
      <c r="J7529" s="181"/>
      <c r="K7529" s="625"/>
      <c r="L7529" s="181"/>
    </row>
    <row r="7530" spans="2:12" x14ac:dyDescent="0.25">
      <c r="B7530" s="624"/>
      <c r="C7530" s="181"/>
      <c r="D7530" s="181"/>
      <c r="E7530" s="181"/>
      <c r="F7530" s="181"/>
      <c r="G7530" s="181"/>
      <c r="H7530" s="181"/>
      <c r="I7530" s="181"/>
      <c r="J7530" s="181"/>
      <c r="K7530" s="625"/>
      <c r="L7530" s="181"/>
    </row>
    <row r="7531" spans="2:12" x14ac:dyDescent="0.25">
      <c r="B7531" s="624"/>
      <c r="C7531" s="181"/>
      <c r="D7531" s="181"/>
      <c r="E7531" s="181"/>
      <c r="F7531" s="181"/>
      <c r="G7531" s="181"/>
      <c r="H7531" s="181"/>
      <c r="I7531" s="181"/>
      <c r="J7531" s="181"/>
      <c r="K7531" s="625"/>
      <c r="L7531" s="181"/>
    </row>
    <row r="7532" spans="2:12" x14ac:dyDescent="0.25">
      <c r="B7532" s="624"/>
      <c r="C7532" s="181"/>
      <c r="D7532" s="181"/>
      <c r="E7532" s="181"/>
      <c r="F7532" s="181"/>
      <c r="G7532" s="181"/>
      <c r="H7532" s="181"/>
      <c r="I7532" s="181"/>
      <c r="J7532" s="181"/>
      <c r="K7532" s="625"/>
      <c r="L7532" s="181"/>
    </row>
    <row r="7533" spans="2:12" x14ac:dyDescent="0.25">
      <c r="B7533" s="624"/>
      <c r="C7533" s="181"/>
      <c r="D7533" s="181"/>
      <c r="E7533" s="181"/>
      <c r="F7533" s="181"/>
      <c r="G7533" s="181"/>
      <c r="H7533" s="181"/>
      <c r="I7533" s="181"/>
      <c r="J7533" s="181"/>
      <c r="K7533" s="625"/>
      <c r="L7533" s="181"/>
    </row>
    <row r="7534" spans="2:12" x14ac:dyDescent="0.25">
      <c r="B7534" s="624"/>
      <c r="C7534" s="181"/>
      <c r="D7534" s="181"/>
      <c r="E7534" s="181"/>
      <c r="F7534" s="181"/>
      <c r="G7534" s="181"/>
      <c r="H7534" s="181"/>
      <c r="I7534" s="181"/>
      <c r="J7534" s="181"/>
      <c r="K7534" s="625"/>
      <c r="L7534" s="181"/>
    </row>
    <row r="7535" spans="2:12" x14ac:dyDescent="0.25">
      <c r="B7535" s="624"/>
      <c r="C7535" s="181"/>
      <c r="D7535" s="181"/>
      <c r="E7535" s="181"/>
      <c r="F7535" s="181"/>
      <c r="G7535" s="181"/>
      <c r="H7535" s="181"/>
      <c r="I7535" s="181"/>
      <c r="J7535" s="181"/>
      <c r="K7535" s="625"/>
      <c r="L7535" s="181"/>
    </row>
    <row r="7536" spans="2:12" x14ac:dyDescent="0.25">
      <c r="B7536" s="624"/>
      <c r="C7536" s="181"/>
      <c r="D7536" s="181"/>
      <c r="E7536" s="181"/>
      <c r="F7536" s="181"/>
      <c r="G7536" s="181"/>
      <c r="H7536" s="181"/>
      <c r="I7536" s="181"/>
      <c r="J7536" s="181"/>
      <c r="K7536" s="625"/>
      <c r="L7536" s="181"/>
    </row>
    <row r="7537" spans="2:12" x14ac:dyDescent="0.25">
      <c r="B7537" s="624"/>
      <c r="C7537" s="181"/>
      <c r="D7537" s="181"/>
      <c r="E7537" s="181"/>
      <c r="F7537" s="181"/>
      <c r="G7537" s="181"/>
      <c r="H7537" s="181"/>
      <c r="I7537" s="181"/>
      <c r="J7537" s="181"/>
      <c r="K7537" s="625"/>
      <c r="L7537" s="181"/>
    </row>
    <row r="7538" spans="2:12" x14ac:dyDescent="0.25">
      <c r="B7538" s="624"/>
      <c r="C7538" s="181"/>
      <c r="D7538" s="181"/>
      <c r="E7538" s="181"/>
      <c r="F7538" s="181"/>
      <c r="G7538" s="181"/>
      <c r="H7538" s="181"/>
      <c r="I7538" s="181"/>
      <c r="J7538" s="181"/>
      <c r="K7538" s="625"/>
      <c r="L7538" s="181"/>
    </row>
    <row r="7539" spans="2:12" x14ac:dyDescent="0.25">
      <c r="B7539" s="624"/>
      <c r="C7539" s="181"/>
      <c r="D7539" s="181"/>
      <c r="E7539" s="181"/>
      <c r="F7539" s="181"/>
      <c r="G7539" s="181"/>
      <c r="H7539" s="181"/>
      <c r="I7539" s="181"/>
      <c r="J7539" s="181"/>
      <c r="K7539" s="625"/>
      <c r="L7539" s="181"/>
    </row>
    <row r="7540" spans="2:12" ht="18.75" x14ac:dyDescent="0.3">
      <c r="B7540" s="181"/>
      <c r="C7540" s="598"/>
      <c r="D7540" s="96"/>
      <c r="E7540" s="181"/>
      <c r="F7540" s="181"/>
      <c r="G7540" s="181"/>
      <c r="H7540" s="181"/>
      <c r="I7540" s="181"/>
      <c r="J7540" s="181"/>
      <c r="K7540" s="516"/>
      <c r="L7540" s="516"/>
    </row>
    <row r="7541" spans="2:12" x14ac:dyDescent="0.25">
      <c r="B7541" s="624"/>
      <c r="C7541" s="181"/>
      <c r="D7541" s="181"/>
      <c r="E7541" s="181"/>
      <c r="F7541" s="181"/>
      <c r="G7541" s="181"/>
      <c r="H7541" s="181"/>
      <c r="I7541" s="181"/>
      <c r="J7541" s="181"/>
      <c r="K7541" s="625"/>
      <c r="L7541" s="181"/>
    </row>
    <row r="7542" spans="2:12" x14ac:dyDescent="0.25">
      <c r="B7542" s="624"/>
      <c r="C7542" s="181"/>
      <c r="D7542" s="181"/>
      <c r="E7542" s="181"/>
      <c r="F7542" s="181"/>
      <c r="G7542" s="181"/>
      <c r="H7542" s="181"/>
      <c r="I7542" s="181"/>
      <c r="J7542" s="181"/>
      <c r="K7542" s="625"/>
      <c r="L7542" s="181"/>
    </row>
    <row r="7543" spans="2:12" x14ac:dyDescent="0.25">
      <c r="B7543" s="624"/>
      <c r="C7543" s="181"/>
      <c r="D7543" s="181"/>
      <c r="E7543" s="181"/>
      <c r="F7543" s="181"/>
      <c r="G7543" s="181"/>
      <c r="H7543" s="181"/>
      <c r="I7543" s="181"/>
      <c r="J7543" s="181"/>
      <c r="K7543" s="625"/>
      <c r="L7543" s="181"/>
    </row>
    <row r="7544" spans="2:12" x14ac:dyDescent="0.25">
      <c r="B7544" s="624"/>
      <c r="C7544" s="181"/>
      <c r="D7544" s="181"/>
      <c r="E7544" s="181"/>
      <c r="F7544" s="181"/>
      <c r="G7544" s="181"/>
      <c r="H7544" s="181"/>
      <c r="I7544" s="181"/>
      <c r="J7544" s="181"/>
      <c r="K7544" s="625"/>
      <c r="L7544" s="181"/>
    </row>
    <row r="7545" spans="2:12" ht="18.75" x14ac:dyDescent="0.3">
      <c r="B7545" s="626"/>
      <c r="C7545" s="627"/>
      <c r="D7545" s="628"/>
      <c r="E7545" s="626"/>
      <c r="F7545" s="626"/>
      <c r="G7545" s="626"/>
      <c r="H7545" s="626"/>
      <c r="I7545" s="626"/>
      <c r="J7545" s="626"/>
      <c r="K7545" s="629"/>
      <c r="L7545" s="629"/>
    </row>
    <row r="7546" spans="2:12" x14ac:dyDescent="0.25">
      <c r="B7546" s="624"/>
      <c r="C7546" s="181"/>
      <c r="D7546" s="181"/>
      <c r="E7546" s="181"/>
      <c r="F7546" s="181"/>
      <c r="G7546" s="181"/>
      <c r="H7546" s="181"/>
      <c r="I7546" s="181"/>
      <c r="J7546" s="181"/>
      <c r="K7546" s="625"/>
      <c r="L7546" s="181"/>
    </row>
    <row r="7547" spans="2:12" x14ac:dyDescent="0.25">
      <c r="B7547" s="624"/>
      <c r="C7547" s="181"/>
      <c r="D7547" s="181"/>
      <c r="E7547" s="181"/>
      <c r="F7547" s="181"/>
      <c r="G7547" s="181"/>
      <c r="H7547" s="181"/>
      <c r="I7547" s="181"/>
      <c r="J7547" s="181"/>
      <c r="K7547" s="625"/>
      <c r="L7547" s="181"/>
    </row>
    <row r="7548" spans="2:12" x14ac:dyDescent="0.25">
      <c r="B7548" s="624"/>
      <c r="C7548" s="181"/>
      <c r="D7548" s="181"/>
      <c r="E7548" s="181"/>
      <c r="F7548" s="181"/>
      <c r="G7548" s="181"/>
      <c r="H7548" s="181"/>
      <c r="I7548" s="181"/>
      <c r="J7548" s="181"/>
      <c r="K7548" s="625"/>
      <c r="L7548" s="181"/>
    </row>
    <row r="7549" spans="2:12" x14ac:dyDescent="0.25">
      <c r="B7549" s="624"/>
      <c r="C7549" s="181"/>
      <c r="D7549" s="181"/>
      <c r="E7549" s="181"/>
      <c r="F7549" s="181"/>
      <c r="G7549" s="181"/>
      <c r="H7549" s="181"/>
      <c r="I7549" s="181"/>
      <c r="J7549" s="181"/>
      <c r="K7549" s="625"/>
      <c r="L7549" s="181"/>
    </row>
    <row r="7550" spans="2:12" x14ac:dyDescent="0.25">
      <c r="B7550" s="624"/>
      <c r="C7550" s="181"/>
      <c r="D7550" s="181"/>
      <c r="E7550" s="181"/>
      <c r="F7550" s="181"/>
      <c r="G7550" s="181"/>
      <c r="H7550" s="181"/>
      <c r="I7550" s="181"/>
      <c r="J7550" s="181"/>
      <c r="K7550" s="625"/>
      <c r="L7550" s="181"/>
    </row>
    <row r="7551" spans="2:12" x14ac:dyDescent="0.25">
      <c r="B7551" s="624"/>
      <c r="C7551" s="181"/>
      <c r="D7551" s="181"/>
      <c r="E7551" s="181"/>
      <c r="F7551" s="181"/>
      <c r="G7551" s="181"/>
      <c r="H7551" s="181"/>
      <c r="I7551" s="181"/>
      <c r="J7551" s="181"/>
      <c r="K7551" s="625"/>
      <c r="L7551" s="181"/>
    </row>
  </sheetData>
  <sheetProtection autoFilter="0"/>
  <autoFilter ref="A1:N382" xr:uid="{00000000-0009-0000-0000-000005000000}">
    <filterColumn colId="0" showButton="0"/>
  </autoFilter>
  <mergeCells count="1">
    <mergeCell ref="A1:B1"/>
  </mergeCells>
  <dataValidations count="1">
    <dataValidation type="custom" allowBlank="1" showInputMessage="1" showErrorMessage="1" errorTitle="CODIGO REPETIDO" error=" ¡ CODIGO YA EXISTE !." sqref="B18:B25 B16 B13" xr:uid="{00000000-0002-0000-0500-000000000000}">
      <formula1>COUNTIF($D$17:$D$94,B13)=1</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80A28-6677-44AE-85B3-3B89C181B609}">
  <sheetPr codeName="Hoja20"/>
  <dimension ref="A1:AL612"/>
  <sheetViews>
    <sheetView topLeftCell="A4" zoomScale="90" zoomScaleNormal="90" workbookViewId="0">
      <selection activeCell="D17" sqref="D17"/>
    </sheetView>
  </sheetViews>
  <sheetFormatPr baseColWidth="10" defaultColWidth="11.42578125" defaultRowHeight="15" x14ac:dyDescent="0.25"/>
  <cols>
    <col min="1" max="1" width="2.42578125" style="143" customWidth="1"/>
    <col min="2" max="2" width="7.42578125" style="143" customWidth="1"/>
    <col min="3" max="3" width="7.7109375" style="143" hidden="1" customWidth="1"/>
    <col min="4" max="5" width="9.5703125" style="144" customWidth="1"/>
    <col min="6" max="6" width="9.5703125" style="143" customWidth="1"/>
    <col min="7" max="7" width="31" style="143" customWidth="1"/>
    <col min="8" max="8" width="13.5703125" style="143" customWidth="1"/>
    <col min="9" max="9" width="9.42578125" style="143" customWidth="1"/>
    <col min="10" max="10" width="6.5703125" style="163" customWidth="1"/>
    <col min="11" max="11" width="8.42578125" style="144" customWidth="1"/>
    <col min="12" max="12" width="7.85546875" style="144" customWidth="1"/>
    <col min="13" max="13" width="8.42578125" style="144" customWidth="1"/>
    <col min="14" max="14" width="17" style="144" customWidth="1"/>
    <col min="15" max="15" width="6.7109375" style="144" customWidth="1"/>
    <col min="16" max="16" width="9.140625" style="144" customWidth="1"/>
    <col min="17" max="17" width="12" style="144" hidden="1" customWidth="1"/>
    <col min="18" max="18" width="11.85546875" style="144" customWidth="1"/>
    <col min="19" max="19" width="10.42578125" style="164" customWidth="1"/>
    <col min="20" max="20" width="9.42578125" style="283" customWidth="1"/>
    <col min="21" max="21" width="13.28515625" style="189" customWidth="1"/>
    <col min="22" max="22" width="13.5703125" style="138" customWidth="1"/>
    <col min="23" max="23" width="11.42578125" style="138" customWidth="1"/>
    <col min="24" max="24" width="11.42578125" style="190" customWidth="1"/>
    <col min="25" max="34" width="11.42578125" style="190"/>
    <col min="35" max="16384" width="11.42578125" style="158"/>
  </cols>
  <sheetData>
    <row r="1" spans="1:38" ht="15.75" thickBot="1" x14ac:dyDescent="0.3">
      <c r="A1" s="158"/>
      <c r="B1" s="158"/>
      <c r="C1" s="158"/>
      <c r="D1" s="180"/>
      <c r="E1" s="180"/>
      <c r="F1" s="158"/>
      <c r="G1" s="158"/>
      <c r="H1" s="158"/>
      <c r="I1" s="158"/>
      <c r="J1" s="160"/>
      <c r="K1" s="180"/>
      <c r="L1" s="180"/>
      <c r="M1" s="180"/>
      <c r="N1" s="180"/>
      <c r="O1" s="180"/>
      <c r="P1" s="180"/>
      <c r="Q1" s="180"/>
      <c r="R1" s="180"/>
      <c r="S1" s="188"/>
    </row>
    <row r="2" spans="1:38" x14ac:dyDescent="0.25">
      <c r="A2" s="158"/>
      <c r="B2" s="161"/>
      <c r="C2" s="191"/>
      <c r="D2" s="153"/>
      <c r="E2" s="153"/>
      <c r="F2" s="191"/>
      <c r="G2" s="191"/>
      <c r="H2" s="191"/>
      <c r="I2" s="191"/>
      <c r="J2" s="192"/>
      <c r="K2" s="153"/>
      <c r="L2" s="153"/>
      <c r="M2" s="153"/>
      <c r="N2" s="153"/>
      <c r="O2" s="153"/>
      <c r="P2" s="153"/>
      <c r="Q2" s="153"/>
      <c r="R2" s="153"/>
      <c r="S2" s="193"/>
    </row>
    <row r="3" spans="1:38" ht="20.25" customHeight="1" x14ac:dyDescent="0.25">
      <c r="A3" s="158"/>
      <c r="B3" s="162"/>
      <c r="G3" s="144"/>
      <c r="H3" s="723" t="s">
        <v>132</v>
      </c>
      <c r="I3" s="723"/>
      <c r="J3" s="723"/>
      <c r="K3" s="723"/>
      <c r="L3" s="723"/>
      <c r="M3" s="723"/>
      <c r="N3" s="723"/>
      <c r="S3" s="166"/>
    </row>
    <row r="4" spans="1:38" x14ac:dyDescent="0.25">
      <c r="A4" s="158"/>
      <c r="B4" s="162"/>
      <c r="G4" s="724" t="s">
        <v>128</v>
      </c>
      <c r="H4" s="724"/>
      <c r="I4" s="724"/>
      <c r="J4" s="724"/>
      <c r="K4" s="724"/>
      <c r="L4" s="724"/>
      <c r="M4" s="724"/>
      <c r="N4" s="724"/>
      <c r="O4" s="724"/>
      <c r="P4" s="724"/>
      <c r="Q4" s="683"/>
      <c r="S4" s="166"/>
      <c r="U4" s="189" t="s">
        <v>152</v>
      </c>
    </row>
    <row r="5" spans="1:38" x14ac:dyDescent="0.25">
      <c r="A5" s="158"/>
      <c r="B5" s="194"/>
      <c r="C5" s="165"/>
      <c r="D5" s="165"/>
      <c r="E5" s="165"/>
      <c r="F5" s="165"/>
      <c r="G5" s="724" t="s">
        <v>130</v>
      </c>
      <c r="H5" s="724"/>
      <c r="I5" s="724"/>
      <c r="J5" s="724"/>
      <c r="K5" s="724"/>
      <c r="L5" s="724"/>
      <c r="M5" s="724"/>
      <c r="N5" s="724"/>
      <c r="O5" s="724"/>
      <c r="P5" s="724"/>
      <c r="Q5" s="683"/>
      <c r="R5" s="165"/>
      <c r="S5" s="195"/>
      <c r="U5" s="186">
        <v>25670</v>
      </c>
    </row>
    <row r="6" spans="1:38" x14ac:dyDescent="0.25">
      <c r="A6" s="158"/>
      <c r="B6" s="194"/>
      <c r="C6" s="165"/>
      <c r="D6" s="165"/>
      <c r="E6" s="165"/>
      <c r="F6" s="165"/>
      <c r="G6" s="165"/>
      <c r="H6" s="724" t="s">
        <v>131</v>
      </c>
      <c r="I6" s="724"/>
      <c r="J6" s="724"/>
      <c r="K6" s="724"/>
      <c r="L6" s="724"/>
      <c r="M6" s="724"/>
      <c r="N6" s="724"/>
      <c r="O6" s="724"/>
      <c r="P6" s="165"/>
      <c r="Q6" s="165"/>
      <c r="R6" s="165"/>
      <c r="S6" s="195"/>
      <c r="U6" s="186">
        <v>25682</v>
      </c>
    </row>
    <row r="7" spans="1:38" ht="15" customHeight="1" x14ac:dyDescent="0.25">
      <c r="A7" s="158"/>
      <c r="B7" s="119"/>
      <c r="C7" s="120"/>
      <c r="D7" s="120"/>
      <c r="E7" s="120"/>
      <c r="F7" s="120"/>
      <c r="G7" s="120"/>
      <c r="H7" s="120"/>
      <c r="I7" s="120"/>
      <c r="J7" s="120"/>
      <c r="K7" s="120"/>
      <c r="L7" s="120"/>
      <c r="M7" s="120"/>
      <c r="N7" s="120"/>
      <c r="O7" s="120"/>
      <c r="P7" s="120"/>
      <c r="Q7" s="120"/>
      <c r="R7" s="120"/>
      <c r="S7" s="121"/>
      <c r="V7" s="139" t="s">
        <v>116</v>
      </c>
    </row>
    <row r="8" spans="1:38" ht="15" customHeight="1" thickBot="1" x14ac:dyDescent="0.3">
      <c r="A8" s="158"/>
      <c r="B8" s="196"/>
      <c r="C8" s="197"/>
      <c r="D8" s="197"/>
      <c r="E8" s="197"/>
      <c r="F8" s="197"/>
      <c r="G8" s="197"/>
      <c r="H8" s="197"/>
      <c r="I8" s="197"/>
      <c r="J8" s="197"/>
      <c r="K8" s="197"/>
      <c r="L8" s="197"/>
      <c r="M8" s="197"/>
      <c r="N8" s="197"/>
      <c r="O8" s="197"/>
      <c r="P8" s="197"/>
      <c r="Q8" s="197"/>
      <c r="R8" s="197"/>
      <c r="S8" s="198">
        <v>133</v>
      </c>
      <c r="U8" s="186"/>
      <c r="V8" s="138" t="s">
        <v>9</v>
      </c>
      <c r="Y8" s="168"/>
      <c r="Z8" s="168"/>
      <c r="AA8" s="168"/>
      <c r="AB8" s="168"/>
      <c r="AC8" s="168"/>
      <c r="AD8" s="168"/>
      <c r="AE8" s="169"/>
      <c r="AF8" s="169"/>
      <c r="AG8" s="169"/>
      <c r="AH8" s="169"/>
      <c r="AI8" s="144"/>
      <c r="AJ8" s="143"/>
      <c r="AK8" s="143"/>
      <c r="AL8" s="143"/>
    </row>
    <row r="9" spans="1:38" ht="24" thickBot="1" x14ac:dyDescent="0.3">
      <c r="A9" s="158"/>
      <c r="B9" s="199" t="s">
        <v>31</v>
      </c>
      <c r="C9" s="746" t="str">
        <f>IFERROR(VLOOKUP(C10,CLIENTES!B42:H228,3,0),"")</f>
        <v/>
      </c>
      <c r="D9" s="746"/>
      <c r="E9" s="746"/>
      <c r="F9" s="746"/>
      <c r="G9" s="681" t="s">
        <v>36</v>
      </c>
      <c r="H9" s="200">
        <f ca="1">TODAY()</f>
        <v>45076</v>
      </c>
      <c r="I9" s="681"/>
      <c r="J9" s="681"/>
      <c r="K9" s="681"/>
      <c r="L9" s="681"/>
      <c r="M9" s="201"/>
      <c r="N9" s="201"/>
      <c r="O9" s="202"/>
      <c r="P9" s="203" t="s">
        <v>129</v>
      </c>
      <c r="Q9" s="203"/>
      <c r="R9" s="204"/>
      <c r="S9" s="205"/>
      <c r="U9" s="186"/>
      <c r="V9" s="138" t="s">
        <v>10</v>
      </c>
      <c r="Y9" s="168"/>
      <c r="Z9" s="168"/>
      <c r="AA9" s="168"/>
      <c r="AB9" s="168"/>
      <c r="AC9" s="168"/>
      <c r="AD9" s="168"/>
      <c r="AE9" s="170"/>
      <c r="AF9" s="170"/>
      <c r="AG9" s="170"/>
      <c r="AH9" s="170"/>
      <c r="AI9" s="145"/>
      <c r="AJ9" s="145"/>
      <c r="AK9" s="143"/>
      <c r="AL9" s="143"/>
    </row>
    <row r="10" spans="1:38" ht="21" x14ac:dyDescent="0.25">
      <c r="A10" s="158"/>
      <c r="B10" s="685" t="s">
        <v>32</v>
      </c>
      <c r="C10" s="802" t="str">
        <f>IF(PEDIDO!C10=0,"",PEDIDO!C10)</f>
        <v>.</v>
      </c>
      <c r="D10" s="802"/>
      <c r="E10" s="802"/>
      <c r="F10" s="802"/>
      <c r="G10" s="802"/>
      <c r="H10" s="802"/>
      <c r="I10" s="802"/>
      <c r="J10" s="679"/>
      <c r="K10" s="679"/>
      <c r="L10" s="679"/>
      <c r="M10" s="103"/>
      <c r="N10" s="103"/>
      <c r="O10" s="206"/>
      <c r="P10" s="206"/>
      <c r="Q10" s="206"/>
      <c r="R10" s="206"/>
      <c r="S10" s="207"/>
      <c r="V10" s="138" t="e">
        <v>#NAME?</v>
      </c>
      <c r="Y10" s="168"/>
      <c r="Z10" s="168"/>
      <c r="AA10" s="168"/>
      <c r="AB10" s="168"/>
      <c r="AC10" s="168"/>
      <c r="AD10" s="168"/>
      <c r="AE10" s="171"/>
      <c r="AF10" s="171"/>
      <c r="AG10" s="171"/>
      <c r="AH10" s="171"/>
      <c r="AI10" s="146"/>
      <c r="AJ10" s="146"/>
      <c r="AK10" s="143"/>
      <c r="AL10" s="143"/>
    </row>
    <row r="11" spans="1:38" ht="21" x14ac:dyDescent="0.25">
      <c r="A11" s="158"/>
      <c r="B11" s="685" t="s">
        <v>41</v>
      </c>
      <c r="C11" s="13"/>
      <c r="D11" s="750">
        <f>PEDIDO!$D$11</f>
        <v>0</v>
      </c>
      <c r="E11" s="750"/>
      <c r="F11" s="750"/>
      <c r="G11" s="79"/>
      <c r="H11" s="755"/>
      <c r="I11" s="756"/>
      <c r="J11" s="679"/>
      <c r="K11" s="679"/>
      <c r="L11" s="679"/>
      <c r="M11" s="679"/>
      <c r="N11" s="679"/>
      <c r="O11" s="206"/>
      <c r="P11" s="206"/>
      <c r="Q11" s="206"/>
      <c r="R11" s="206"/>
      <c r="S11" s="207"/>
      <c r="Y11" s="168"/>
      <c r="Z11" s="168"/>
      <c r="AA11" s="168"/>
      <c r="AB11" s="168"/>
      <c r="AC11" s="168"/>
      <c r="AD11" s="168"/>
      <c r="AE11" s="171"/>
      <c r="AF11" s="171"/>
      <c r="AG11" s="171"/>
      <c r="AH11" s="171"/>
      <c r="AI11" s="146"/>
      <c r="AJ11" s="146"/>
      <c r="AK11" s="143"/>
      <c r="AL11" s="143"/>
    </row>
    <row r="12" spans="1:38" x14ac:dyDescent="0.25">
      <c r="A12" s="158"/>
      <c r="B12" s="747" t="s">
        <v>33</v>
      </c>
      <c r="C12" s="748"/>
      <c r="D12" s="748"/>
      <c r="E12" s="686"/>
      <c r="F12" s="744"/>
      <c r="G12" s="744"/>
      <c r="H12" s="744"/>
      <c r="I12" s="744"/>
      <c r="J12" s="679"/>
      <c r="K12" s="679"/>
      <c r="L12" s="679"/>
      <c r="M12" s="679"/>
      <c r="N12" s="679"/>
      <c r="O12" s="679"/>
      <c r="P12" s="679"/>
      <c r="Q12" s="679"/>
      <c r="R12" s="679"/>
      <c r="S12" s="208"/>
      <c r="V12" s="138" t="s">
        <v>11</v>
      </c>
      <c r="W12" s="138" t="s">
        <v>6</v>
      </c>
      <c r="X12" s="190" t="s">
        <v>140</v>
      </c>
      <c r="Y12" s="168"/>
      <c r="Z12" s="168"/>
      <c r="AA12" s="168"/>
      <c r="AB12" s="168"/>
      <c r="AC12" s="168"/>
      <c r="AD12" s="168"/>
      <c r="AE12" s="171"/>
      <c r="AF12" s="171"/>
      <c r="AG12" s="171"/>
      <c r="AH12" s="171"/>
      <c r="AI12" s="146"/>
      <c r="AJ12" s="146"/>
      <c r="AK12" s="143"/>
      <c r="AL12" s="143"/>
    </row>
    <row r="13" spans="1:38" x14ac:dyDescent="0.25">
      <c r="A13" s="158"/>
      <c r="B13" s="209" t="s">
        <v>37</v>
      </c>
      <c r="C13" s="744" t="s">
        <v>108</v>
      </c>
      <c r="D13" s="744"/>
      <c r="E13" s="744"/>
      <c r="F13" s="744"/>
      <c r="G13" s="744"/>
      <c r="H13" s="758" t="s">
        <v>148</v>
      </c>
      <c r="I13" s="758"/>
      <c r="J13" s="210"/>
      <c r="K13" s="688" t="s">
        <v>44</v>
      </c>
      <c r="L13" s="688"/>
      <c r="M13" s="688" t="s">
        <v>137</v>
      </c>
      <c r="N13" s="224" t="s">
        <v>190</v>
      </c>
      <c r="O13" s="688" t="s">
        <v>149</v>
      </c>
      <c r="P13" s="688" t="s">
        <v>122</v>
      </c>
      <c r="Q13" s="688"/>
      <c r="R13" s="688" t="s">
        <v>126</v>
      </c>
      <c r="S13" s="211" t="s">
        <v>47</v>
      </c>
      <c r="V13" s="138" t="s">
        <v>12</v>
      </c>
      <c r="W13" s="138" t="s">
        <v>136</v>
      </c>
      <c r="X13" s="190" t="s">
        <v>142</v>
      </c>
      <c r="Y13" s="169"/>
      <c r="Z13" s="169"/>
      <c r="AA13" s="169"/>
      <c r="AB13" s="169"/>
      <c r="AC13" s="169"/>
      <c r="AD13" s="169"/>
      <c r="AE13" s="169"/>
      <c r="AF13" s="169"/>
      <c r="AG13" s="169"/>
      <c r="AH13" s="169"/>
      <c r="AI13" s="144"/>
      <c r="AJ13" s="143"/>
      <c r="AK13" s="143"/>
      <c r="AL13" s="143"/>
    </row>
    <row r="14" spans="1:38" ht="18" customHeight="1" x14ac:dyDescent="0.25">
      <c r="A14" s="158"/>
      <c r="B14" s="747" t="s">
        <v>34</v>
      </c>
      <c r="C14" s="748"/>
      <c r="D14" s="748"/>
      <c r="E14" s="686"/>
      <c r="F14" s="749" t="s">
        <v>189</v>
      </c>
      <c r="G14" s="749"/>
      <c r="H14" s="212" t="s">
        <v>147</v>
      </c>
      <c r="I14" s="213" t="s">
        <v>42</v>
      </c>
      <c r="J14" s="679"/>
      <c r="K14" s="214">
        <f>K209</f>
        <v>0</v>
      </c>
      <c r="L14" s="214"/>
      <c r="M14" s="214">
        <f>K210</f>
        <v>0</v>
      </c>
      <c r="N14" s="225">
        <f>SUBTOTAL(9,S17:S206)</f>
        <v>0</v>
      </c>
      <c r="O14" s="688">
        <v>1.19</v>
      </c>
      <c r="P14" s="215">
        <f>IFERROR($S$208,"")</f>
        <v>0</v>
      </c>
      <c r="Q14" s="215"/>
      <c r="R14" s="215">
        <f>IFERROR($S$207,"")</f>
        <v>0</v>
      </c>
      <c r="S14" s="216">
        <f>IFERROR($R$14-$P$14,"")</f>
        <v>0</v>
      </c>
      <c r="V14" s="138" t="s">
        <v>20</v>
      </c>
      <c r="W14" s="138" t="s">
        <v>196</v>
      </c>
      <c r="X14" s="190" t="s">
        <v>138</v>
      </c>
      <c r="Y14" s="172"/>
      <c r="Z14" s="172"/>
      <c r="AA14" s="173"/>
      <c r="AB14" s="173"/>
      <c r="AC14" s="173"/>
      <c r="AD14" s="173"/>
      <c r="AE14" s="174"/>
      <c r="AF14" s="174"/>
      <c r="AG14" s="174"/>
      <c r="AH14" s="174"/>
      <c r="AI14" s="142"/>
      <c r="AJ14" s="141"/>
      <c r="AK14" s="147"/>
      <c r="AL14" s="148"/>
    </row>
    <row r="15" spans="1:38" ht="18.75" customHeight="1" thickBot="1" x14ac:dyDescent="0.3">
      <c r="A15" s="158"/>
      <c r="B15" s="685" t="s">
        <v>35</v>
      </c>
      <c r="C15" s="179"/>
      <c r="D15" s="757"/>
      <c r="E15" s="757"/>
      <c r="F15" s="757"/>
      <c r="G15" s="757"/>
      <c r="H15" s="217">
        <f>COUNTIF($W$17:$W$206,$H$14)</f>
        <v>0</v>
      </c>
      <c r="I15" s="218">
        <f>SUMIF($W$17:$W$206,$H$14,$J$17:$J$206)</f>
        <v>0</v>
      </c>
      <c r="J15" s="679"/>
      <c r="K15" s="679"/>
      <c r="L15" s="679"/>
      <c r="M15" s="679"/>
      <c r="N15" s="679"/>
      <c r="O15" s="679"/>
      <c r="P15" s="679"/>
      <c r="Q15" s="679"/>
      <c r="R15" s="679"/>
      <c r="S15" s="208"/>
      <c r="T15" s="140"/>
      <c r="V15" s="138" t="s">
        <v>24</v>
      </c>
      <c r="W15" s="138" t="s">
        <v>197</v>
      </c>
      <c r="X15" s="190" t="s">
        <v>142</v>
      </c>
      <c r="Y15" s="175"/>
      <c r="Z15" s="175"/>
      <c r="AA15" s="176"/>
      <c r="AB15" s="176"/>
      <c r="AC15" s="176"/>
      <c r="AD15" s="169"/>
      <c r="AE15" s="174"/>
      <c r="AF15" s="174"/>
      <c r="AG15" s="174"/>
      <c r="AH15" s="174"/>
      <c r="AI15" s="142"/>
      <c r="AJ15" s="142"/>
      <c r="AK15" s="147"/>
      <c r="AL15" s="148"/>
    </row>
    <row r="16" spans="1:38" ht="31.5" customHeight="1" thickBot="1" x14ac:dyDescent="0.55000000000000004">
      <c r="A16" s="158"/>
      <c r="B16" s="183" t="s">
        <v>38</v>
      </c>
      <c r="C16" s="184">
        <v>0</v>
      </c>
      <c r="D16" s="681" t="s">
        <v>39</v>
      </c>
      <c r="E16" s="681" t="s">
        <v>567</v>
      </c>
      <c r="F16" s="801" t="s">
        <v>27</v>
      </c>
      <c r="G16" s="801"/>
      <c r="H16" s="801"/>
      <c r="I16" s="801"/>
      <c r="J16" s="681" t="s">
        <v>42</v>
      </c>
      <c r="K16" s="681" t="s">
        <v>40</v>
      </c>
      <c r="L16" s="681" t="s">
        <v>14477</v>
      </c>
      <c r="M16" s="681" t="s">
        <v>3</v>
      </c>
      <c r="N16" s="681" t="s">
        <v>3</v>
      </c>
      <c r="O16" s="182" t="s">
        <v>118</v>
      </c>
      <c r="P16" s="182" t="s">
        <v>115</v>
      </c>
      <c r="Q16" s="182"/>
      <c r="R16" s="182" t="s">
        <v>119</v>
      </c>
      <c r="S16" s="187" t="s">
        <v>43</v>
      </c>
      <c r="T16" s="284"/>
      <c r="V16" s="138" t="s">
        <v>22</v>
      </c>
      <c r="W16" s="138" t="s">
        <v>198</v>
      </c>
      <c r="X16" s="190" t="s">
        <v>142</v>
      </c>
      <c r="Y16" s="172"/>
      <c r="Z16" s="177"/>
      <c r="AA16" s="178"/>
      <c r="AB16" s="178"/>
      <c r="AC16" s="178"/>
      <c r="AD16" s="178"/>
      <c r="AE16" s="178"/>
      <c r="AF16" s="178"/>
      <c r="AG16" s="178"/>
      <c r="AH16" s="177"/>
      <c r="AI16" s="149"/>
      <c r="AJ16" s="149"/>
      <c r="AK16" s="150"/>
      <c r="AL16" s="151"/>
    </row>
    <row r="17" spans="1:34" s="159" customFormat="1" ht="15.75" thickBot="1" x14ac:dyDescent="0.3">
      <c r="A17" s="124"/>
      <c r="B17" s="125" t="str">
        <f>IF($D17="","",$C16+1)</f>
        <v/>
      </c>
      <c r="C17" s="690" t="str">
        <f>IF(D17&lt;&gt;"",1,"")</f>
        <v/>
      </c>
      <c r="D17" s="515"/>
      <c r="E17" s="693"/>
      <c r="F17" s="722" t="str">
        <f>IF($E17="",IFERROR(VLOOKUP($D17,LISTA!A2:J11000,4,0),""),IF($D17="","",_xlfn.CONCAT("COD ",INDEX(LISTA!$A$2:$K$11000,MATCH($E17,LISTA!$B$2:$B$11000,0),MATCH("CODIGO",LISTA!$A$1:$K$1,0)),"  = ",IFERROR(VLOOKUP($D17,LISTA!A2:J11000,4,0),""))))</f>
        <v/>
      </c>
      <c r="G17" s="722"/>
      <c r="H17" s="722" t="str">
        <f>IFERROR(VLOOKUP($D17,LISTA!A2:J8244,5,0),"")</f>
        <v/>
      </c>
      <c r="I17" s="722"/>
      <c r="J17" s="508"/>
      <c r="K17" s="126" t="str">
        <f>IFERROR(VLOOKUP($D17,LISTA!A2:J8244,7,0),"")</f>
        <v/>
      </c>
      <c r="L17" s="696"/>
      <c r="M17" s="126" t="str">
        <f>IFERROR(VLOOKUP($D17,LISTA!A2:J8244,8,0),"")</f>
        <v/>
      </c>
      <c r="N17" s="126" t="str">
        <f t="shared" ref="N17:N80" si="0">IF(OR(M17=$V$8,M17=$V$9,M17=$V$12,M17=$V$13,M17=$V$14,M17=$V$15,M17=$V$16,M17=$V$17,M17=$V$18,M17=$V$19,M17=$V$20,M17=$V$21,M17=$V$22,M17=$V$23,M17=$V$24,M17=$V$25,M17=$V$26),$V$7,IF(OR(M17=$V$30,M17=$V$31),$V$29,IF(OR(M17=$V$36),$V$35,"")))</f>
        <v/>
      </c>
      <c r="O17" s="127" t="str">
        <f t="shared" ref="O17:O80" si="1">IF(AND($W17&lt;&gt;"PUNTA",$W17="INSTA",$N17="EXCLUSIVA"),0.25,IF(AND($W17="PUNTA",$W17&lt;&gt;"INSTA",$N17="EXCLUSIVA"),0.25,IF(AND($W17&lt;&gt;"PUNTA",$W17&lt;&gt;"INSTA",$N17="EXCLUSIVA"),$K$212,IF($N17="NACIONAL",$K$213,IF($N17="IMPORTADO",$K$214,IF(N17="","","ERROR"))))))</f>
        <v/>
      </c>
      <c r="P17" s="128" t="str">
        <f>IFERROR(($J17*$R17)*($O17),"")</f>
        <v/>
      </c>
      <c r="Q17" s="128" t="str">
        <f>IFERROR($J17*$R17,"")</f>
        <v/>
      </c>
      <c r="R17" s="128" t="str">
        <f>IFERROR(VLOOKUP($D17,LISTA!A2:J8244,10,0),"")</f>
        <v/>
      </c>
      <c r="S17" s="129" t="str">
        <f>IFERROR(Q17-P17,"")</f>
        <v/>
      </c>
      <c r="T17" s="694" t="str">
        <f>IFERROR(($R17-($R17*$O17))*1.19,"")</f>
        <v/>
      </c>
      <c r="U17" s="221" t="str">
        <f>IFERROR((R17*Y17)*O14,"")</f>
        <v/>
      </c>
      <c r="V17" s="222" t="s">
        <v>13</v>
      </c>
      <c r="W17" s="222" t="str">
        <f t="shared" ref="W17:W80" si="2">LEFT($F17,5)</f>
        <v/>
      </c>
      <c r="X17" s="122" t="str">
        <f>LEFT(K17,3)</f>
        <v/>
      </c>
      <c r="Y17" s="123" t="e">
        <f>1-(T17/100)</f>
        <v>#VALUE!</v>
      </c>
      <c r="Z17" s="223"/>
      <c r="AA17" s="223"/>
      <c r="AB17" s="223"/>
      <c r="AC17" s="223"/>
      <c r="AD17" s="223"/>
      <c r="AE17" s="223"/>
      <c r="AF17" s="223"/>
      <c r="AG17" s="223"/>
      <c r="AH17" s="223"/>
    </row>
    <row r="18" spans="1:34" x14ac:dyDescent="0.25">
      <c r="A18" s="162"/>
      <c r="B18" s="154" t="str">
        <f t="shared" ref="B18:B81" si="3">IF($D18="","",$B17+1)</f>
        <v/>
      </c>
      <c r="C18" s="679" t="str">
        <f t="shared" ref="C18:C81" si="4">IF(D18&lt;&gt;"",1,"")</f>
        <v/>
      </c>
      <c r="D18" s="512"/>
      <c r="E18" s="514"/>
      <c r="F18" s="716" t="str">
        <f>IF($D18="","",_xlfn.CONCAT("COD ",INDEX(LISTA!$A$2:$K$11000,MATCH($E18,LISTA!$B$2:$B$11000,0),MATCH("CODIGO",LISTA!$A$1:$K$1,0)),"  = ",IFERROR(VLOOKUP($D18,LISTA!A3:J11001,4,0),"")))</f>
        <v/>
      </c>
      <c r="G18" s="716"/>
      <c r="H18" s="716" t="str">
        <f>IFERROR(VLOOKUP($D18,LISTA!A2:J8244,5,0),"")</f>
        <v/>
      </c>
      <c r="I18" s="716"/>
      <c r="J18" s="511"/>
      <c r="K18" s="144" t="str">
        <f>IFERROR(VLOOKUP($D18,LISTA!A2:J8245,7,0),"")</f>
        <v/>
      </c>
      <c r="L18" s="576"/>
      <c r="M18" s="144" t="str">
        <f>IFERROR(VLOOKUP($D18,LISTA!A2:J8245,8,0),"")</f>
        <v/>
      </c>
      <c r="N18" s="144" t="str">
        <f t="shared" si="0"/>
        <v/>
      </c>
      <c r="O18" s="227" t="str">
        <f t="shared" si="1"/>
        <v/>
      </c>
      <c r="P18" s="155" t="str">
        <f t="shared" ref="P18:P81" si="5">IFERROR(($J18*$R18)*($O18),"")</f>
        <v/>
      </c>
      <c r="Q18" s="155" t="str">
        <f t="shared" ref="Q18:Q81" si="6">IFERROR($J18*$R18,"")</f>
        <v/>
      </c>
      <c r="R18" s="155" t="str">
        <f>IFERROR(VLOOKUP($D18,LISTA!A2:J8245,10,0),"")</f>
        <v/>
      </c>
      <c r="S18" s="228" t="str">
        <f t="shared" ref="S18:S81" si="7">IFERROR(Q18-P18,"")</f>
        <v/>
      </c>
      <c r="T18" s="695" t="str">
        <f t="shared" ref="T18:T81" si="8">IFERROR(($R18-($R18*$O18))*1.19,"")</f>
        <v/>
      </c>
      <c r="U18" s="189" t="str">
        <f t="shared" ref="U18:U81" si="9">IFERROR((R18*Y18)*O15,"")</f>
        <v/>
      </c>
      <c r="V18" s="138" t="s">
        <v>14</v>
      </c>
      <c r="W18" s="138" t="str">
        <f t="shared" si="2"/>
        <v/>
      </c>
      <c r="X18" s="219" t="str">
        <f t="shared" ref="X18:X81" si="10">LEFT(K18,3)</f>
        <v/>
      </c>
      <c r="Y18" s="220" t="e">
        <f t="shared" ref="Y18:Y81" si="11">1-(T18/100)</f>
        <v>#VALUE!</v>
      </c>
    </row>
    <row r="19" spans="1:34" x14ac:dyDescent="0.25">
      <c r="A19" s="162"/>
      <c r="B19" s="154" t="str">
        <f t="shared" si="3"/>
        <v/>
      </c>
      <c r="C19" s="679" t="str">
        <f t="shared" si="4"/>
        <v/>
      </c>
      <c r="D19" s="514"/>
      <c r="E19" s="514"/>
      <c r="F19" s="716" t="str">
        <f>IF($D19="","",_xlfn.CONCAT("COD ",INDEX(LISTA!$A$2:$K$11000,MATCH($E19,LISTA!$B$2:$B$11000,0),MATCH("CODIGO",LISTA!$A$1:$K$1,0)),"  = ",IFERROR(VLOOKUP($D19,LISTA!A4:J11002,4,0),"")))</f>
        <v/>
      </c>
      <c r="G19" s="716"/>
      <c r="H19" s="716" t="str">
        <f>IFERROR(VLOOKUP($D19,LISTA!A2:J8245,5,0),"")</f>
        <v/>
      </c>
      <c r="I19" s="716"/>
      <c r="J19" s="511"/>
      <c r="K19" s="144" t="str">
        <f>IFERROR(VLOOKUP($D19,LISTA!A2:J8246,7,0),"")</f>
        <v/>
      </c>
      <c r="L19" s="576"/>
      <c r="M19" s="144" t="str">
        <f>IFERROR(VLOOKUP($D19,LISTA!A2:J8246,8,0),"")</f>
        <v/>
      </c>
      <c r="N19" s="144" t="str">
        <f t="shared" si="0"/>
        <v/>
      </c>
      <c r="O19" s="227" t="str">
        <f t="shared" si="1"/>
        <v/>
      </c>
      <c r="P19" s="155" t="str">
        <f t="shared" si="5"/>
        <v/>
      </c>
      <c r="Q19" s="155" t="str">
        <f t="shared" si="6"/>
        <v/>
      </c>
      <c r="R19" s="155" t="str">
        <f>IFERROR(VLOOKUP($D19,LISTA!A2:J8246,10,0),"")</f>
        <v/>
      </c>
      <c r="S19" s="228" t="str">
        <f t="shared" si="7"/>
        <v/>
      </c>
      <c r="T19" s="695" t="str">
        <f t="shared" si="8"/>
        <v/>
      </c>
      <c r="U19" s="189" t="str">
        <f t="shared" si="9"/>
        <v/>
      </c>
      <c r="V19" s="138" t="s">
        <v>19</v>
      </c>
      <c r="W19" s="138" t="str">
        <f t="shared" si="2"/>
        <v/>
      </c>
      <c r="X19" s="219" t="str">
        <f t="shared" si="10"/>
        <v/>
      </c>
      <c r="Y19" s="220" t="e">
        <f t="shared" si="11"/>
        <v>#VALUE!</v>
      </c>
    </row>
    <row r="20" spans="1:34" x14ac:dyDescent="0.25">
      <c r="A20" s="162"/>
      <c r="B20" s="154" t="str">
        <f t="shared" si="3"/>
        <v/>
      </c>
      <c r="C20" s="679" t="str">
        <f t="shared" si="4"/>
        <v/>
      </c>
      <c r="D20" s="510"/>
      <c r="E20" s="514"/>
      <c r="F20" s="716" t="str">
        <f>IF($D20="","",_xlfn.CONCAT("COD ",INDEX(LISTA!$A$2:$K$11000,MATCH($E20,LISTA!$B$2:$B$11000,0),MATCH("CODIGO",LISTA!$A$1:$K$1,0)),"  = ",IFERROR(VLOOKUP($D20,LISTA!A5:J11003,4,0),"")))</f>
        <v/>
      </c>
      <c r="G20" s="716"/>
      <c r="H20" s="716" t="str">
        <f>IFERROR(VLOOKUP($D20,LISTA!A2:J8246,5,0),"")</f>
        <v/>
      </c>
      <c r="I20" s="716"/>
      <c r="J20" s="511"/>
      <c r="K20" s="144" t="str">
        <f>IFERROR(VLOOKUP($D20,LISTA!A2:J8247,7,0),"")</f>
        <v/>
      </c>
      <c r="L20" s="576"/>
      <c r="M20" s="144" t="str">
        <f>IFERROR(VLOOKUP($D20,LISTA!A2:J8247,8,0),"")</f>
        <v/>
      </c>
      <c r="N20" s="144" t="str">
        <f t="shared" si="0"/>
        <v/>
      </c>
      <c r="O20" s="227" t="str">
        <f t="shared" si="1"/>
        <v/>
      </c>
      <c r="P20" s="155" t="str">
        <f t="shared" si="5"/>
        <v/>
      </c>
      <c r="Q20" s="155" t="str">
        <f t="shared" si="6"/>
        <v/>
      </c>
      <c r="R20" s="155" t="str">
        <f>IFERROR(VLOOKUP($D20,LISTA!A2:J8247,10,0),"")</f>
        <v/>
      </c>
      <c r="S20" s="228" t="str">
        <f t="shared" si="7"/>
        <v/>
      </c>
      <c r="T20" s="695" t="str">
        <f t="shared" si="8"/>
        <v/>
      </c>
      <c r="U20" s="189" t="str">
        <f t="shared" si="9"/>
        <v/>
      </c>
      <c r="V20" s="138" t="s">
        <v>23</v>
      </c>
      <c r="W20" s="138" t="str">
        <f t="shared" si="2"/>
        <v/>
      </c>
      <c r="X20" s="219" t="str">
        <f t="shared" si="10"/>
        <v/>
      </c>
      <c r="Y20" s="220" t="e">
        <f t="shared" si="11"/>
        <v>#VALUE!</v>
      </c>
    </row>
    <row r="21" spans="1:34" x14ac:dyDescent="0.25">
      <c r="A21" s="162"/>
      <c r="B21" s="154" t="str">
        <f t="shared" si="3"/>
        <v/>
      </c>
      <c r="C21" s="679" t="str">
        <f t="shared" si="4"/>
        <v/>
      </c>
      <c r="D21" s="512"/>
      <c r="E21" s="514"/>
      <c r="F21" s="716" t="str">
        <f>IF($D21="","",_xlfn.CONCAT("COD ",INDEX(LISTA!$A$2:$K$11000,MATCH($E21,LISTA!$B$2:$B$11000,0),MATCH("CODIGO",LISTA!$A$1:$K$1,0)),"  = ",IFERROR(VLOOKUP($D21,LISTA!A6:J11004,4,0),"")))</f>
        <v/>
      </c>
      <c r="G21" s="716"/>
      <c r="H21" s="716" t="str">
        <f>IFERROR(VLOOKUP($D21,LISTA!A2:J8247,5,0),"")</f>
        <v/>
      </c>
      <c r="I21" s="716"/>
      <c r="J21" s="511"/>
      <c r="K21" s="144" t="str">
        <f>IFERROR(VLOOKUP($D21,LISTA!A2:J8248,7,0),"")</f>
        <v/>
      </c>
      <c r="L21" s="576"/>
      <c r="M21" s="144" t="str">
        <f>IFERROR(VLOOKUP($D21,LISTA!A2:J8248,8,0),"")</f>
        <v/>
      </c>
      <c r="N21" s="144" t="str">
        <f t="shared" si="0"/>
        <v/>
      </c>
      <c r="O21" s="227" t="str">
        <f t="shared" si="1"/>
        <v/>
      </c>
      <c r="P21" s="155" t="str">
        <f t="shared" si="5"/>
        <v/>
      </c>
      <c r="Q21" s="155" t="str">
        <f t="shared" si="6"/>
        <v/>
      </c>
      <c r="R21" s="155" t="str">
        <f>IFERROR(VLOOKUP($D21,LISTA!A2:J8248,10,0),"")</f>
        <v/>
      </c>
      <c r="S21" s="228" t="str">
        <f t="shared" si="7"/>
        <v/>
      </c>
      <c r="T21" s="695" t="str">
        <f t="shared" si="8"/>
        <v/>
      </c>
      <c r="U21" s="189" t="str">
        <f t="shared" si="9"/>
        <v/>
      </c>
      <c r="V21" s="138" t="s">
        <v>15</v>
      </c>
      <c r="W21" s="138" t="str">
        <f t="shared" si="2"/>
        <v/>
      </c>
      <c r="X21" s="219" t="str">
        <f t="shared" si="10"/>
        <v/>
      </c>
      <c r="Y21" s="220" t="e">
        <f t="shared" si="11"/>
        <v>#VALUE!</v>
      </c>
    </row>
    <row r="22" spans="1:34" x14ac:dyDescent="0.25">
      <c r="A22" s="162"/>
      <c r="B22" s="154" t="str">
        <f t="shared" si="3"/>
        <v/>
      </c>
      <c r="C22" s="679" t="str">
        <f t="shared" si="4"/>
        <v/>
      </c>
      <c r="D22" s="510"/>
      <c r="E22" s="514"/>
      <c r="F22" s="716" t="str">
        <f>IF($D22="","",_xlfn.CONCAT("COD ",INDEX(LISTA!$A$2:$K$11000,MATCH($E22,LISTA!$B$2:$B$11000,0),MATCH("CODIGO",LISTA!$A$1:$K$1,0)),"  = ",IFERROR(VLOOKUP($D22,LISTA!A7:J11005,4,0),"")))</f>
        <v/>
      </c>
      <c r="G22" s="716"/>
      <c r="H22" s="716" t="str">
        <f>IFERROR(VLOOKUP($D22,LISTA!A2:J8248,5,0),"")</f>
        <v/>
      </c>
      <c r="I22" s="716"/>
      <c r="J22" s="511"/>
      <c r="K22" s="144" t="str">
        <f>IFERROR(VLOOKUP($D22,LISTA!A2:J8249,7,0),"")</f>
        <v/>
      </c>
      <c r="L22" s="576"/>
      <c r="M22" s="144" t="str">
        <f>IFERROR(VLOOKUP($D22,LISTA!A2:J8249,8,0),"")</f>
        <v/>
      </c>
      <c r="N22" s="144" t="str">
        <f t="shared" si="0"/>
        <v/>
      </c>
      <c r="O22" s="227" t="str">
        <f t="shared" si="1"/>
        <v/>
      </c>
      <c r="P22" s="155" t="str">
        <f t="shared" si="5"/>
        <v/>
      </c>
      <c r="Q22" s="155" t="str">
        <f t="shared" si="6"/>
        <v/>
      </c>
      <c r="R22" s="155" t="str">
        <f>IFERROR(VLOOKUP($D22,LISTA!A2:J8249,10,0),"")</f>
        <v/>
      </c>
      <c r="S22" s="228" t="str">
        <f t="shared" si="7"/>
        <v/>
      </c>
      <c r="T22" s="695" t="str">
        <f t="shared" si="8"/>
        <v/>
      </c>
      <c r="U22" s="189" t="str">
        <f t="shared" si="9"/>
        <v/>
      </c>
      <c r="V22" s="138" t="s">
        <v>21</v>
      </c>
      <c r="W22" s="138" t="str">
        <f t="shared" si="2"/>
        <v/>
      </c>
      <c r="X22" s="219" t="str">
        <f t="shared" si="10"/>
        <v/>
      </c>
      <c r="Y22" s="220" t="e">
        <f t="shared" si="11"/>
        <v>#VALUE!</v>
      </c>
    </row>
    <row r="23" spans="1:34" x14ac:dyDescent="0.25">
      <c r="A23" s="162"/>
      <c r="B23" s="154" t="str">
        <f t="shared" si="3"/>
        <v/>
      </c>
      <c r="C23" s="679" t="str">
        <f t="shared" si="4"/>
        <v/>
      </c>
      <c r="D23" s="512"/>
      <c r="E23" s="514"/>
      <c r="F23" s="716" t="str">
        <f>IF($D23="","",_xlfn.CONCAT("COD ",INDEX(LISTA!$A$2:$K$11000,MATCH($E23,LISTA!$B$2:$B$11000,0),MATCH("CODIGO",LISTA!$A$1:$K$1,0)),"  = ",IFERROR(VLOOKUP($D23,LISTA!A8:J11006,4,0),"")))</f>
        <v/>
      </c>
      <c r="G23" s="716"/>
      <c r="H23" s="716" t="str">
        <f>IFERROR(VLOOKUP($D23,LISTA!A2:J8249,5,0),"")</f>
        <v/>
      </c>
      <c r="I23" s="716"/>
      <c r="J23" s="511"/>
      <c r="K23" s="144" t="str">
        <f>IFERROR(VLOOKUP($D23,LISTA!A2:J8250,7,0),"")</f>
        <v/>
      </c>
      <c r="L23" s="576"/>
      <c r="M23" s="144" t="str">
        <f>IFERROR(VLOOKUP($D23,LISTA!A2:J8250,8,0),"")</f>
        <v/>
      </c>
      <c r="N23" s="144" t="str">
        <f t="shared" si="0"/>
        <v/>
      </c>
      <c r="O23" s="227" t="str">
        <f t="shared" si="1"/>
        <v/>
      </c>
      <c r="P23" s="155" t="str">
        <f t="shared" si="5"/>
        <v/>
      </c>
      <c r="Q23" s="155" t="str">
        <f t="shared" si="6"/>
        <v/>
      </c>
      <c r="R23" s="155" t="str">
        <f>IFERROR(VLOOKUP($D23,LISTA!A2:J8250,10,0),"")</f>
        <v/>
      </c>
      <c r="S23" s="228" t="str">
        <f t="shared" si="7"/>
        <v/>
      </c>
      <c r="T23" s="695" t="str">
        <f t="shared" si="8"/>
        <v/>
      </c>
      <c r="U23" s="189" t="str">
        <f t="shared" si="9"/>
        <v/>
      </c>
      <c r="V23" s="138" t="s">
        <v>16</v>
      </c>
      <c r="W23" s="138" t="str">
        <f t="shared" si="2"/>
        <v/>
      </c>
      <c r="X23" s="219" t="str">
        <f t="shared" si="10"/>
        <v/>
      </c>
      <c r="Y23" s="220" t="e">
        <f t="shared" si="11"/>
        <v>#VALUE!</v>
      </c>
    </row>
    <row r="24" spans="1:34" x14ac:dyDescent="0.25">
      <c r="A24" s="162"/>
      <c r="B24" s="154" t="str">
        <f t="shared" si="3"/>
        <v/>
      </c>
      <c r="C24" s="679" t="str">
        <f t="shared" si="4"/>
        <v/>
      </c>
      <c r="D24" s="354"/>
      <c r="E24" s="157"/>
      <c r="F24" s="716" t="str">
        <f>IF($D24="","",_xlfn.CONCAT("COD ",INDEX(LISTA!$A$2:$K$11000,MATCH($E24,LISTA!$B$2:$B$11000,0),MATCH("CODIGO",LISTA!$A$1:$K$1,0)),"  = ",IFERROR(VLOOKUP($D24,LISTA!A9:J11007,4,0),"")))</f>
        <v/>
      </c>
      <c r="G24" s="716"/>
      <c r="H24" s="716" t="str">
        <f>IFERROR(VLOOKUP($D24,LISTA!A2:J8250,5,0),"")</f>
        <v/>
      </c>
      <c r="I24" s="716"/>
      <c r="J24" s="226"/>
      <c r="K24" s="144" t="str">
        <f>IFERROR(VLOOKUP($D24,LISTA!A2:J8251,7,0),"")</f>
        <v/>
      </c>
      <c r="L24" s="576"/>
      <c r="M24" s="144" t="str">
        <f>IFERROR(VLOOKUP($D24,LISTA!A2:J8251,8,0),"")</f>
        <v/>
      </c>
      <c r="N24" s="144" t="str">
        <f t="shared" si="0"/>
        <v/>
      </c>
      <c r="O24" s="227" t="str">
        <f t="shared" si="1"/>
        <v/>
      </c>
      <c r="P24" s="155" t="str">
        <f t="shared" si="5"/>
        <v/>
      </c>
      <c r="Q24" s="155" t="str">
        <f t="shared" si="6"/>
        <v/>
      </c>
      <c r="R24" s="155" t="str">
        <f>IFERROR(VLOOKUP($D24,LISTA!A2:J8251,10,0),"")</f>
        <v/>
      </c>
      <c r="S24" s="228" t="str">
        <f t="shared" si="7"/>
        <v/>
      </c>
      <c r="T24" s="695" t="str">
        <f t="shared" si="8"/>
        <v/>
      </c>
      <c r="U24" s="189" t="str">
        <f t="shared" si="9"/>
        <v/>
      </c>
      <c r="V24" s="138" t="s">
        <v>17</v>
      </c>
      <c r="W24" s="138" t="str">
        <f t="shared" si="2"/>
        <v/>
      </c>
      <c r="X24" s="219" t="str">
        <f t="shared" si="10"/>
        <v/>
      </c>
      <c r="Y24" s="220" t="e">
        <f t="shared" si="11"/>
        <v>#VALUE!</v>
      </c>
    </row>
    <row r="25" spans="1:34" x14ac:dyDescent="0.25">
      <c r="A25" s="162"/>
      <c r="B25" s="154" t="str">
        <f t="shared" si="3"/>
        <v/>
      </c>
      <c r="C25" s="679" t="str">
        <f t="shared" si="4"/>
        <v/>
      </c>
      <c r="D25" s="354"/>
      <c r="E25" s="157"/>
      <c r="F25" s="716" t="str">
        <f>IF($D25="","",_xlfn.CONCAT("COD ",INDEX(LISTA!$A$2:$K$11000,MATCH($E25,LISTA!$B$2:$B$11000,0),MATCH("CODIGO",LISTA!$A$1:$K$1,0)),"  = ",IFERROR(VLOOKUP($D25,LISTA!A10:J11008,4,0),"")))</f>
        <v/>
      </c>
      <c r="G25" s="716"/>
      <c r="H25" s="716" t="str">
        <f>IFERROR(VLOOKUP($D25,LISTA!A2:J8251,5,0),"")</f>
        <v/>
      </c>
      <c r="I25" s="716"/>
      <c r="J25" s="226"/>
      <c r="K25" s="144" t="str">
        <f>IFERROR(VLOOKUP($D25,LISTA!A2:J8252,7,0),"")</f>
        <v/>
      </c>
      <c r="L25" s="576"/>
      <c r="M25" s="144" t="str">
        <f>IFERROR(VLOOKUP($D25,LISTA!A2:J8252,8,0),"")</f>
        <v/>
      </c>
      <c r="N25" s="144" t="str">
        <f t="shared" si="0"/>
        <v/>
      </c>
      <c r="O25" s="227" t="str">
        <f t="shared" si="1"/>
        <v/>
      </c>
      <c r="P25" s="155" t="str">
        <f t="shared" si="5"/>
        <v/>
      </c>
      <c r="Q25" s="155" t="str">
        <f t="shared" si="6"/>
        <v/>
      </c>
      <c r="R25" s="155" t="str">
        <f>IFERROR(VLOOKUP($D25,LISTA!A3:J8252,10,0),"")</f>
        <v/>
      </c>
      <c r="S25" s="228" t="str">
        <f t="shared" si="7"/>
        <v/>
      </c>
      <c r="T25" s="695" t="str">
        <f t="shared" si="8"/>
        <v/>
      </c>
      <c r="U25" s="189" t="str">
        <f t="shared" si="9"/>
        <v/>
      </c>
      <c r="V25" s="138" t="s">
        <v>25</v>
      </c>
      <c r="W25" s="138" t="str">
        <f t="shared" si="2"/>
        <v/>
      </c>
      <c r="X25" s="219" t="str">
        <f t="shared" si="10"/>
        <v/>
      </c>
      <c r="Y25" s="220" t="e">
        <f t="shared" si="11"/>
        <v>#VALUE!</v>
      </c>
    </row>
    <row r="26" spans="1:34" x14ac:dyDescent="0.25">
      <c r="A26" s="162"/>
      <c r="B26" s="154" t="str">
        <f t="shared" si="3"/>
        <v/>
      </c>
      <c r="C26" s="679" t="str">
        <f t="shared" si="4"/>
        <v/>
      </c>
      <c r="D26" s="354"/>
      <c r="E26" s="157"/>
      <c r="F26" s="716" t="str">
        <f>IF($D26="","",_xlfn.CONCAT("COD ",INDEX(LISTA!$A$2:$K$11000,MATCH($E26,LISTA!$B$2:$B$11000,0),MATCH("CODIGO",LISTA!$A$1:$K$1,0)),"  = ",IFERROR(VLOOKUP($D26,LISTA!A11:J11009,4,0),"")))</f>
        <v/>
      </c>
      <c r="G26" s="716"/>
      <c r="H26" s="716" t="str">
        <f>IFERROR(VLOOKUP($D26,LISTA!A2:J8252,5,0),"")</f>
        <v/>
      </c>
      <c r="I26" s="716"/>
      <c r="J26" s="226"/>
      <c r="K26" s="144" t="str">
        <f>IFERROR(VLOOKUP($D26,LISTA!A3:J8253,7,0),"")</f>
        <v/>
      </c>
      <c r="L26" s="576"/>
      <c r="M26" s="144" t="str">
        <f>IFERROR(VLOOKUP($D26,LISTA!A3:J8253,8,0),"")</f>
        <v/>
      </c>
      <c r="N26" s="144" t="str">
        <f t="shared" si="0"/>
        <v/>
      </c>
      <c r="O26" s="227" t="str">
        <f t="shared" si="1"/>
        <v/>
      </c>
      <c r="P26" s="155" t="str">
        <f t="shared" si="5"/>
        <v/>
      </c>
      <c r="Q26" s="155" t="str">
        <f t="shared" si="6"/>
        <v/>
      </c>
      <c r="R26" s="155" t="str">
        <f>IFERROR(VLOOKUP($D26,LISTA!A4:J8253,10,0),"")</f>
        <v/>
      </c>
      <c r="S26" s="228" t="str">
        <f t="shared" si="7"/>
        <v/>
      </c>
      <c r="T26" s="695" t="str">
        <f t="shared" si="8"/>
        <v/>
      </c>
      <c r="U26" s="189" t="str">
        <f t="shared" si="9"/>
        <v/>
      </c>
      <c r="V26" s="138" t="s">
        <v>18</v>
      </c>
      <c r="W26" s="138" t="str">
        <f t="shared" si="2"/>
        <v/>
      </c>
      <c r="X26" s="219" t="str">
        <f t="shared" si="10"/>
        <v/>
      </c>
      <c r="Y26" s="220" t="e">
        <f t="shared" si="11"/>
        <v>#VALUE!</v>
      </c>
    </row>
    <row r="27" spans="1:34" x14ac:dyDescent="0.25">
      <c r="A27" s="162"/>
      <c r="B27" s="154" t="str">
        <f t="shared" si="3"/>
        <v/>
      </c>
      <c r="C27" s="679" t="str">
        <f t="shared" si="4"/>
        <v/>
      </c>
      <c r="D27" s="354"/>
      <c r="E27" s="157"/>
      <c r="F27" s="716" t="str">
        <f>IF($D27="","",_xlfn.CONCAT("COD ",INDEX(LISTA!$A$2:$K$11000,MATCH($E27,LISTA!$B$2:$B$11000,0),MATCH("CODIGO",LISTA!$A$1:$K$1,0)),"  = ",IFERROR(VLOOKUP($D27,LISTA!A12:J11010,4,0),"")))</f>
        <v/>
      </c>
      <c r="G27" s="716"/>
      <c r="H27" s="716" t="str">
        <f>IFERROR(VLOOKUP($D27,LISTA!A3:J8253,5,0),"")</f>
        <v/>
      </c>
      <c r="I27" s="716"/>
      <c r="J27" s="226"/>
      <c r="K27" s="144" t="str">
        <f>IFERROR(VLOOKUP($D27,LISTA!A4:J8254,7,0),"")</f>
        <v/>
      </c>
      <c r="L27" s="576"/>
      <c r="M27" s="144" t="str">
        <f>IFERROR(VLOOKUP($D27,LISTA!A4:J8254,8,0),"")</f>
        <v/>
      </c>
      <c r="N27" s="144" t="str">
        <f t="shared" si="0"/>
        <v/>
      </c>
      <c r="O27" s="227" t="str">
        <f t="shared" si="1"/>
        <v/>
      </c>
      <c r="P27" s="155" t="str">
        <f t="shared" si="5"/>
        <v/>
      </c>
      <c r="Q27" s="155" t="str">
        <f t="shared" si="6"/>
        <v/>
      </c>
      <c r="R27" s="155" t="str">
        <f>IFERROR(VLOOKUP($D27,LISTA!A5:J8254,10,0),"")</f>
        <v/>
      </c>
      <c r="S27" s="228" t="str">
        <f t="shared" si="7"/>
        <v/>
      </c>
      <c r="T27" s="695" t="str">
        <f t="shared" si="8"/>
        <v/>
      </c>
      <c r="U27" s="189" t="str">
        <f t="shared" si="9"/>
        <v/>
      </c>
      <c r="W27" s="138" t="str">
        <f t="shared" si="2"/>
        <v/>
      </c>
      <c r="X27" s="219" t="str">
        <f t="shared" si="10"/>
        <v/>
      </c>
      <c r="Y27" s="220" t="e">
        <f t="shared" si="11"/>
        <v>#VALUE!</v>
      </c>
    </row>
    <row r="28" spans="1:34" x14ac:dyDescent="0.25">
      <c r="A28" s="162"/>
      <c r="B28" s="154" t="str">
        <f t="shared" si="3"/>
        <v/>
      </c>
      <c r="C28" s="679" t="str">
        <f t="shared" si="4"/>
        <v/>
      </c>
      <c r="D28" s="354"/>
      <c r="E28" s="157"/>
      <c r="F28" s="716" t="str">
        <f>IF($D28="","",_xlfn.CONCAT("COD ",INDEX(LISTA!$A$2:$K$11000,MATCH($E28,LISTA!$B$2:$B$11000,0),MATCH("CODIGO",LISTA!$A$1:$K$1,0)),"  = ",IFERROR(VLOOKUP($D28,LISTA!A13:J11011,4,0),"")))</f>
        <v/>
      </c>
      <c r="G28" s="716"/>
      <c r="H28" s="716" t="str">
        <f>IFERROR(VLOOKUP($D28,LISTA!A4:J8254,5,0),"")</f>
        <v/>
      </c>
      <c r="I28" s="716"/>
      <c r="J28" s="226"/>
      <c r="K28" s="144" t="str">
        <f>IFERROR(VLOOKUP($D28,LISTA!A5:J8255,7,0),"")</f>
        <v/>
      </c>
      <c r="L28" s="576"/>
      <c r="M28" s="144" t="str">
        <f>IFERROR(VLOOKUP($D28,LISTA!A5:J8255,8,0),"")</f>
        <v/>
      </c>
      <c r="N28" s="144" t="str">
        <f t="shared" si="0"/>
        <v/>
      </c>
      <c r="O28" s="227" t="str">
        <f t="shared" si="1"/>
        <v/>
      </c>
      <c r="P28" s="155" t="str">
        <f t="shared" si="5"/>
        <v/>
      </c>
      <c r="Q28" s="155" t="str">
        <f t="shared" si="6"/>
        <v/>
      </c>
      <c r="R28" s="155" t="str">
        <f>IFERROR(VLOOKUP($D28,LISTA!A6:J8255,10,0),"")</f>
        <v/>
      </c>
      <c r="S28" s="228" t="str">
        <f t="shared" si="7"/>
        <v/>
      </c>
      <c r="T28" s="695" t="str">
        <f t="shared" si="8"/>
        <v/>
      </c>
      <c r="U28" s="189" t="str">
        <f t="shared" si="9"/>
        <v/>
      </c>
      <c r="W28" s="138" t="str">
        <f t="shared" si="2"/>
        <v/>
      </c>
      <c r="X28" s="219" t="str">
        <f t="shared" si="10"/>
        <v/>
      </c>
      <c r="Y28" s="220" t="e">
        <f t="shared" si="11"/>
        <v>#VALUE!</v>
      </c>
    </row>
    <row r="29" spans="1:34" x14ac:dyDescent="0.25">
      <c r="A29" s="162"/>
      <c r="B29" s="154" t="str">
        <f t="shared" si="3"/>
        <v/>
      </c>
      <c r="C29" s="679" t="str">
        <f t="shared" si="4"/>
        <v/>
      </c>
      <c r="D29" s="354"/>
      <c r="E29" s="157"/>
      <c r="F29" s="716" t="str">
        <f>IF($D29="","",_xlfn.CONCAT("COD ",INDEX(LISTA!$A$2:$K$11000,MATCH($E29,LISTA!$B$2:$B$11000,0),MATCH("CODIGO",LISTA!$A$1:$K$1,0)),"  = ",IFERROR(VLOOKUP($D29,LISTA!A14:J11012,4,0),"")))</f>
        <v/>
      </c>
      <c r="G29" s="716"/>
      <c r="H29" s="716" t="str">
        <f>IFERROR(VLOOKUP($D29,LISTA!A5:J8255,5,0),"")</f>
        <v/>
      </c>
      <c r="I29" s="716"/>
      <c r="J29" s="226"/>
      <c r="K29" s="144" t="str">
        <f>IFERROR(VLOOKUP($D29,LISTA!A6:J8256,7,0),"")</f>
        <v/>
      </c>
      <c r="L29" s="576"/>
      <c r="M29" s="144" t="str">
        <f>IFERROR(VLOOKUP($D29,LISTA!A6:J8256,8,0),"")</f>
        <v/>
      </c>
      <c r="N29" s="144" t="str">
        <f t="shared" si="0"/>
        <v/>
      </c>
      <c r="O29" s="227" t="str">
        <f t="shared" si="1"/>
        <v/>
      </c>
      <c r="P29" s="155" t="str">
        <f t="shared" si="5"/>
        <v/>
      </c>
      <c r="Q29" s="155" t="str">
        <f t="shared" si="6"/>
        <v/>
      </c>
      <c r="R29" s="155" t="str">
        <f>IFERROR(VLOOKUP($D29,LISTA!A7:J8256,10,0),"")</f>
        <v/>
      </c>
      <c r="S29" s="228" t="str">
        <f t="shared" si="7"/>
        <v/>
      </c>
      <c r="T29" s="695" t="str">
        <f t="shared" si="8"/>
        <v/>
      </c>
      <c r="U29" s="189" t="str">
        <f t="shared" si="9"/>
        <v/>
      </c>
      <c r="V29" s="139" t="s">
        <v>117</v>
      </c>
      <c r="W29" s="138" t="str">
        <f t="shared" si="2"/>
        <v/>
      </c>
      <c r="X29" s="219" t="str">
        <f t="shared" si="10"/>
        <v/>
      </c>
      <c r="Y29" s="220" t="e">
        <f t="shared" si="11"/>
        <v>#VALUE!</v>
      </c>
    </row>
    <row r="30" spans="1:34" x14ac:dyDescent="0.25">
      <c r="A30" s="162"/>
      <c r="B30" s="154" t="str">
        <f t="shared" si="3"/>
        <v/>
      </c>
      <c r="C30" s="679" t="str">
        <f t="shared" si="4"/>
        <v/>
      </c>
      <c r="D30" s="354"/>
      <c r="E30" s="157"/>
      <c r="F30" s="716" t="str">
        <f>IF($D30="","",_xlfn.CONCAT("COD ",INDEX(LISTA!$A$2:$K$11000,MATCH($E30,LISTA!$B$2:$B$11000,0),MATCH("CODIGO",LISTA!$A$1:$K$1,0)),"  = ",IFERROR(VLOOKUP($D30,LISTA!A15:J11013,4,0),"")))</f>
        <v/>
      </c>
      <c r="G30" s="716"/>
      <c r="H30" s="716" t="str">
        <f>IFERROR(VLOOKUP($D30,LISTA!A6:J8256,5,0),"")</f>
        <v/>
      </c>
      <c r="I30" s="716"/>
      <c r="J30" s="226"/>
      <c r="K30" s="144" t="str">
        <f>IFERROR(VLOOKUP($D30,LISTA!A7:J8257,7,0),"")</f>
        <v/>
      </c>
      <c r="L30" s="576"/>
      <c r="M30" s="144" t="str">
        <f>IFERROR(VLOOKUP($D30,LISTA!A7:J8257,8,0),"")</f>
        <v/>
      </c>
      <c r="N30" s="144" t="str">
        <f t="shared" si="0"/>
        <v/>
      </c>
      <c r="O30" s="227" t="str">
        <f t="shared" si="1"/>
        <v/>
      </c>
      <c r="P30" s="155" t="str">
        <f t="shared" si="5"/>
        <v/>
      </c>
      <c r="Q30" s="155" t="str">
        <f t="shared" si="6"/>
        <v/>
      </c>
      <c r="R30" s="155" t="str">
        <f>IFERROR(VLOOKUP($D30,LISTA!A8:J8257,10,0),"")</f>
        <v/>
      </c>
      <c r="S30" s="228" t="str">
        <f t="shared" si="7"/>
        <v/>
      </c>
      <c r="T30" s="695" t="str">
        <f t="shared" si="8"/>
        <v/>
      </c>
      <c r="U30" s="189" t="str">
        <f t="shared" si="9"/>
        <v/>
      </c>
      <c r="V30" s="138" t="s">
        <v>5</v>
      </c>
      <c r="W30" s="138" t="str">
        <f t="shared" si="2"/>
        <v/>
      </c>
      <c r="X30" s="219" t="str">
        <f t="shared" si="10"/>
        <v/>
      </c>
      <c r="Y30" s="220" t="e">
        <f t="shared" si="11"/>
        <v>#VALUE!</v>
      </c>
    </row>
    <row r="31" spans="1:34" x14ac:dyDescent="0.25">
      <c r="A31" s="162"/>
      <c r="B31" s="154" t="str">
        <f t="shared" si="3"/>
        <v/>
      </c>
      <c r="C31" s="679" t="str">
        <f t="shared" si="4"/>
        <v/>
      </c>
      <c r="D31" s="354"/>
      <c r="E31" s="157"/>
      <c r="F31" s="716" t="str">
        <f>IF($D31="","",_xlfn.CONCAT("COD ",INDEX(LISTA!$A$2:$K$11000,MATCH($E31,LISTA!$B$2:$B$11000,0),MATCH("CODIGO",LISTA!$A$1:$K$1,0)),"  = ",IFERROR(VLOOKUP($D31,LISTA!A16:J11014,4,0),"")))</f>
        <v/>
      </c>
      <c r="G31" s="716"/>
      <c r="H31" s="716" t="str">
        <f>IFERROR(VLOOKUP($D31,LISTA!A7:J8257,5,0),"")</f>
        <v/>
      </c>
      <c r="I31" s="716"/>
      <c r="J31" s="226"/>
      <c r="K31" s="144" t="str">
        <f>IFERROR(VLOOKUP($D31,LISTA!A8:J8258,7,0),"")</f>
        <v/>
      </c>
      <c r="L31" s="576"/>
      <c r="M31" s="144" t="str">
        <f>IFERROR(VLOOKUP($D31,LISTA!A8:J8258,8,0),"")</f>
        <v/>
      </c>
      <c r="N31" s="144" t="str">
        <f t="shared" si="0"/>
        <v/>
      </c>
      <c r="O31" s="227" t="str">
        <f t="shared" si="1"/>
        <v/>
      </c>
      <c r="P31" s="155" t="str">
        <f t="shared" si="5"/>
        <v/>
      </c>
      <c r="Q31" s="155" t="str">
        <f t="shared" si="6"/>
        <v/>
      </c>
      <c r="R31" s="155" t="str">
        <f>IFERROR(VLOOKUP($D31,LISTA!A9:J8258,10,0),"")</f>
        <v/>
      </c>
      <c r="S31" s="228" t="str">
        <f t="shared" si="7"/>
        <v/>
      </c>
      <c r="T31" s="695" t="str">
        <f t="shared" si="8"/>
        <v/>
      </c>
      <c r="U31" s="189" t="str">
        <f t="shared" si="9"/>
        <v/>
      </c>
      <c r="V31" s="138" t="s">
        <v>8</v>
      </c>
      <c r="W31" s="138" t="str">
        <f t="shared" si="2"/>
        <v/>
      </c>
      <c r="X31" s="219" t="str">
        <f t="shared" si="10"/>
        <v/>
      </c>
      <c r="Y31" s="220" t="e">
        <f t="shared" si="11"/>
        <v>#VALUE!</v>
      </c>
    </row>
    <row r="32" spans="1:34" x14ac:dyDescent="0.25">
      <c r="A32" s="162"/>
      <c r="B32" s="154" t="str">
        <f t="shared" si="3"/>
        <v/>
      </c>
      <c r="C32" s="679" t="str">
        <f t="shared" si="4"/>
        <v/>
      </c>
      <c r="D32" s="354"/>
      <c r="E32" s="157"/>
      <c r="F32" s="716" t="str">
        <f>IF($D32="","",_xlfn.CONCAT("COD ",INDEX(LISTA!$A$2:$K$11000,MATCH($E32,LISTA!$B$2:$B$11000,0),MATCH("CODIGO",LISTA!$A$1:$K$1,0)),"  = ",IFERROR(VLOOKUP($D32,LISTA!A17:J11015,4,0),"")))</f>
        <v/>
      </c>
      <c r="G32" s="716"/>
      <c r="H32" s="716" t="str">
        <f>IFERROR(VLOOKUP($D32,LISTA!A8:J8258,5,0),"")</f>
        <v/>
      </c>
      <c r="I32" s="716"/>
      <c r="J32" s="226"/>
      <c r="K32" s="144" t="str">
        <f>IFERROR(VLOOKUP($D32,LISTA!A9:J8259,7,0),"")</f>
        <v/>
      </c>
      <c r="L32" s="576"/>
      <c r="M32" s="144" t="str">
        <f>IFERROR(VLOOKUP($D32,LISTA!A9:J8259,8,0),"")</f>
        <v/>
      </c>
      <c r="N32" s="144" t="str">
        <f t="shared" si="0"/>
        <v/>
      </c>
      <c r="O32" s="227" t="str">
        <f t="shared" si="1"/>
        <v/>
      </c>
      <c r="P32" s="155" t="str">
        <f t="shared" si="5"/>
        <v/>
      </c>
      <c r="Q32" s="155" t="str">
        <f t="shared" si="6"/>
        <v/>
      </c>
      <c r="R32" s="155" t="str">
        <f>IFERROR(VLOOKUP($D32,LISTA!A10:J8259,10,0),"")</f>
        <v/>
      </c>
      <c r="S32" s="228" t="str">
        <f t="shared" si="7"/>
        <v/>
      </c>
      <c r="T32" s="695" t="str">
        <f t="shared" si="8"/>
        <v/>
      </c>
      <c r="U32" s="189" t="str">
        <f t="shared" si="9"/>
        <v/>
      </c>
      <c r="W32" s="138" t="str">
        <f t="shared" si="2"/>
        <v/>
      </c>
      <c r="X32" s="219" t="str">
        <f t="shared" si="10"/>
        <v/>
      </c>
      <c r="Y32" s="220" t="e">
        <f t="shared" si="11"/>
        <v>#VALUE!</v>
      </c>
    </row>
    <row r="33" spans="1:25" x14ac:dyDescent="0.25">
      <c r="A33" s="162"/>
      <c r="B33" s="154" t="str">
        <f t="shared" si="3"/>
        <v/>
      </c>
      <c r="C33" s="679" t="str">
        <f t="shared" si="4"/>
        <v/>
      </c>
      <c r="D33" s="354"/>
      <c r="E33" s="157"/>
      <c r="F33" s="716" t="str">
        <f>IF($D33="","",_xlfn.CONCAT("COD ",INDEX(LISTA!$A$2:$K$11000,MATCH($E33,LISTA!$B$2:$B$11000,0),MATCH("CODIGO",LISTA!$A$1:$K$1,0)),"  = ",IFERROR(VLOOKUP($D33,LISTA!A18:J11016,4,0),"")))</f>
        <v/>
      </c>
      <c r="G33" s="716"/>
      <c r="H33" s="716" t="str">
        <f>IFERROR(VLOOKUP($D33,LISTA!A9:J8259,5,0),"")</f>
        <v/>
      </c>
      <c r="I33" s="716"/>
      <c r="J33" s="226"/>
      <c r="K33" s="144" t="str">
        <f>IFERROR(VLOOKUP($D33,LISTA!A10:J8260,7,0),"")</f>
        <v/>
      </c>
      <c r="L33" s="576"/>
      <c r="M33" s="144" t="str">
        <f>IFERROR(VLOOKUP($D33,LISTA!A10:J8260,8,0),"")</f>
        <v/>
      </c>
      <c r="N33" s="144" t="str">
        <f t="shared" si="0"/>
        <v/>
      </c>
      <c r="O33" s="227" t="str">
        <f t="shared" si="1"/>
        <v/>
      </c>
      <c r="P33" s="155" t="str">
        <f t="shared" si="5"/>
        <v/>
      </c>
      <c r="Q33" s="155" t="str">
        <f t="shared" si="6"/>
        <v/>
      </c>
      <c r="R33" s="155" t="str">
        <f>IFERROR(VLOOKUP($D33,LISTA!A10:J8260,10,0),"")</f>
        <v/>
      </c>
      <c r="S33" s="228" t="str">
        <f t="shared" si="7"/>
        <v/>
      </c>
      <c r="T33" s="695" t="str">
        <f t="shared" si="8"/>
        <v/>
      </c>
      <c r="U33" s="189" t="str">
        <f t="shared" si="9"/>
        <v/>
      </c>
      <c r="W33" s="138" t="str">
        <f t="shared" si="2"/>
        <v/>
      </c>
      <c r="X33" s="219" t="str">
        <f t="shared" si="10"/>
        <v/>
      </c>
      <c r="Y33" s="220" t="e">
        <f t="shared" si="11"/>
        <v>#VALUE!</v>
      </c>
    </row>
    <row r="34" spans="1:25" x14ac:dyDescent="0.25">
      <c r="A34" s="162"/>
      <c r="B34" s="154" t="str">
        <f t="shared" si="3"/>
        <v/>
      </c>
      <c r="C34" s="679" t="str">
        <f t="shared" si="4"/>
        <v/>
      </c>
      <c r="D34" s="354"/>
      <c r="E34" s="157"/>
      <c r="F34" s="716" t="str">
        <f>IF($D34="","",_xlfn.CONCAT("COD ",INDEX(LISTA!$A$2:$K$11000,MATCH($E34,LISTA!$B$2:$B$11000,0),MATCH("CODIGO",LISTA!$A$1:$K$1,0)),"  = ",IFERROR(VLOOKUP($D34,LISTA!A19:J11017,4,0),"")))</f>
        <v/>
      </c>
      <c r="G34" s="716"/>
      <c r="H34" s="716" t="str">
        <f>IFERROR(VLOOKUP($D34,LISTA!A10:J8260,5,0),"")</f>
        <v/>
      </c>
      <c r="I34" s="716"/>
      <c r="J34" s="226"/>
      <c r="K34" s="144" t="str">
        <f>IFERROR(VLOOKUP($D34,LISTA!A11:J8261,7,0),"")</f>
        <v/>
      </c>
      <c r="L34" s="576"/>
      <c r="M34" s="144" t="str">
        <f>IFERROR(VLOOKUP($D34,LISTA!A11:J8261,8,0),"")</f>
        <v/>
      </c>
      <c r="N34" s="144" t="str">
        <f t="shared" si="0"/>
        <v/>
      </c>
      <c r="O34" s="227" t="str">
        <f t="shared" si="1"/>
        <v/>
      </c>
      <c r="P34" s="155" t="str">
        <f t="shared" si="5"/>
        <v/>
      </c>
      <c r="Q34" s="155" t="str">
        <f t="shared" si="6"/>
        <v/>
      </c>
      <c r="R34" s="155" t="str">
        <f>IFERROR(VLOOKUP($D34,LISTA!A11:J8261,10,0),"")</f>
        <v/>
      </c>
      <c r="S34" s="228" t="str">
        <f t="shared" si="7"/>
        <v/>
      </c>
      <c r="T34" s="695" t="str">
        <f t="shared" si="8"/>
        <v/>
      </c>
      <c r="U34" s="189" t="str">
        <f t="shared" si="9"/>
        <v/>
      </c>
      <c r="W34" s="138" t="str">
        <f t="shared" si="2"/>
        <v/>
      </c>
      <c r="X34" s="219" t="str">
        <f t="shared" si="10"/>
        <v/>
      </c>
      <c r="Y34" s="220" t="e">
        <f t="shared" si="11"/>
        <v>#VALUE!</v>
      </c>
    </row>
    <row r="35" spans="1:25" x14ac:dyDescent="0.25">
      <c r="A35" s="162"/>
      <c r="B35" s="154" t="str">
        <f t="shared" si="3"/>
        <v/>
      </c>
      <c r="C35" s="679" t="str">
        <f t="shared" si="4"/>
        <v/>
      </c>
      <c r="D35" s="354"/>
      <c r="E35" s="157"/>
      <c r="F35" s="716" t="str">
        <f>IF($D35="","",_xlfn.CONCAT("COD ",INDEX(LISTA!$A$2:$K$11000,MATCH($E35,LISTA!$B$2:$B$11000,0),MATCH("CODIGO",LISTA!$A$1:$K$1,0)),"  = ",IFERROR(VLOOKUP($D35,LISTA!A20:J11018,4,0),"")))</f>
        <v/>
      </c>
      <c r="G35" s="716"/>
      <c r="H35" s="716" t="str">
        <f>IFERROR(VLOOKUP($D35,LISTA!A11:J8261,5,0),"")</f>
        <v/>
      </c>
      <c r="I35" s="716"/>
      <c r="J35" s="226"/>
      <c r="K35" s="144" t="str">
        <f>IFERROR(VLOOKUP($D35,LISTA!A12:J8262,7,0),"")</f>
        <v/>
      </c>
      <c r="L35" s="576"/>
      <c r="M35" s="144" t="str">
        <f>IFERROR(VLOOKUP($D35,LISTA!A12:J8262,8,0),"")</f>
        <v/>
      </c>
      <c r="N35" s="144" t="str">
        <f t="shared" si="0"/>
        <v/>
      </c>
      <c r="O35" s="227" t="str">
        <f t="shared" si="1"/>
        <v/>
      </c>
      <c r="P35" s="155" t="str">
        <f t="shared" si="5"/>
        <v/>
      </c>
      <c r="Q35" s="155" t="str">
        <f t="shared" si="6"/>
        <v/>
      </c>
      <c r="R35" s="155" t="str">
        <f>IFERROR(VLOOKUP($D35,LISTA!A12:J8262,10,0),"")</f>
        <v/>
      </c>
      <c r="S35" s="228" t="str">
        <f t="shared" si="7"/>
        <v/>
      </c>
      <c r="T35" s="695" t="str">
        <f t="shared" si="8"/>
        <v/>
      </c>
      <c r="U35" s="189" t="str">
        <f t="shared" si="9"/>
        <v/>
      </c>
      <c r="V35" s="139" t="s">
        <v>120</v>
      </c>
      <c r="W35" s="138" t="str">
        <f t="shared" si="2"/>
        <v/>
      </c>
      <c r="X35" s="219" t="str">
        <f t="shared" si="10"/>
        <v/>
      </c>
      <c r="Y35" s="220" t="e">
        <f t="shared" si="11"/>
        <v>#VALUE!</v>
      </c>
    </row>
    <row r="36" spans="1:25" x14ac:dyDescent="0.25">
      <c r="A36" s="162"/>
      <c r="B36" s="154" t="str">
        <f t="shared" si="3"/>
        <v/>
      </c>
      <c r="C36" s="679" t="str">
        <f t="shared" si="4"/>
        <v/>
      </c>
      <c r="D36" s="354"/>
      <c r="E36" s="157"/>
      <c r="F36" s="716" t="str">
        <f>IF($D36="","",_xlfn.CONCAT("COD ",INDEX(LISTA!$A$2:$K$11000,MATCH($E36,LISTA!$B$2:$B$11000,0),MATCH("CODIGO",LISTA!$A$1:$K$1,0)),"  = ",IFERROR(VLOOKUP($D36,LISTA!A21:J11019,4,0),"")))</f>
        <v/>
      </c>
      <c r="G36" s="716"/>
      <c r="H36" s="716" t="str">
        <f>IFERROR(VLOOKUP($D36,LISTA!A12:J8262,5,0),"")</f>
        <v/>
      </c>
      <c r="I36" s="716"/>
      <c r="J36" s="226"/>
      <c r="K36" s="144" t="str">
        <f>IFERROR(VLOOKUP($D36,LISTA!A13:J8263,7,0),"")</f>
        <v/>
      </c>
      <c r="L36" s="576"/>
      <c r="M36" s="144" t="str">
        <f>IFERROR(VLOOKUP($D36,LISTA!A13:J8263,8,0),"")</f>
        <v/>
      </c>
      <c r="N36" s="144" t="str">
        <f t="shared" si="0"/>
        <v/>
      </c>
      <c r="O36" s="227" t="str">
        <f t="shared" si="1"/>
        <v/>
      </c>
      <c r="P36" s="155" t="str">
        <f t="shared" si="5"/>
        <v/>
      </c>
      <c r="Q36" s="155" t="str">
        <f t="shared" si="6"/>
        <v/>
      </c>
      <c r="R36" s="155" t="str">
        <f>IFERROR(VLOOKUP($D36,LISTA!A13:J8263,10,0),"")</f>
        <v/>
      </c>
      <c r="S36" s="228" t="str">
        <f t="shared" si="7"/>
        <v/>
      </c>
      <c r="T36" s="695" t="str">
        <f t="shared" si="8"/>
        <v/>
      </c>
      <c r="U36" s="189" t="str">
        <f t="shared" si="9"/>
        <v/>
      </c>
      <c r="V36" s="138" t="s">
        <v>7</v>
      </c>
      <c r="W36" s="138" t="str">
        <f t="shared" si="2"/>
        <v/>
      </c>
      <c r="X36" s="219" t="str">
        <f t="shared" si="10"/>
        <v/>
      </c>
      <c r="Y36" s="220" t="e">
        <f t="shared" si="11"/>
        <v>#VALUE!</v>
      </c>
    </row>
    <row r="37" spans="1:25" x14ac:dyDescent="0.25">
      <c r="A37" s="162"/>
      <c r="B37" s="154" t="str">
        <f t="shared" si="3"/>
        <v/>
      </c>
      <c r="C37" s="679" t="str">
        <f t="shared" si="4"/>
        <v/>
      </c>
      <c r="D37" s="354"/>
      <c r="E37" s="157"/>
      <c r="F37" s="716" t="str">
        <f>IF($D37="","",_xlfn.CONCAT("COD ",INDEX(LISTA!$A$2:$K$11000,MATCH($E37,LISTA!$B$2:$B$11000,0),MATCH("CODIGO",LISTA!$A$1:$K$1,0)),"  = ",IFERROR(VLOOKUP($D37,LISTA!A22:J11020,4,0),"")))</f>
        <v/>
      </c>
      <c r="G37" s="716"/>
      <c r="H37" s="716" t="str">
        <f>IFERROR(VLOOKUP($D37,LISTA!A13:J8263,5,0),"")</f>
        <v/>
      </c>
      <c r="I37" s="716"/>
      <c r="J37" s="226"/>
      <c r="K37" s="144" t="str">
        <f>IFERROR(VLOOKUP($D37,LISTA!A14:J8264,7,0),"")</f>
        <v/>
      </c>
      <c r="L37" s="576"/>
      <c r="M37" s="144" t="str">
        <f>IFERROR(VLOOKUP($D37,LISTA!A14:J8264,8,0),"")</f>
        <v/>
      </c>
      <c r="N37" s="144" t="str">
        <f t="shared" si="0"/>
        <v/>
      </c>
      <c r="O37" s="227" t="str">
        <f t="shared" si="1"/>
        <v/>
      </c>
      <c r="P37" s="155" t="str">
        <f t="shared" si="5"/>
        <v/>
      </c>
      <c r="Q37" s="155" t="str">
        <f t="shared" si="6"/>
        <v/>
      </c>
      <c r="R37" s="155" t="str">
        <f>IFERROR(VLOOKUP($D37,LISTA!A14:J8264,10,0),"")</f>
        <v/>
      </c>
      <c r="S37" s="228" t="str">
        <f t="shared" si="7"/>
        <v/>
      </c>
      <c r="T37" s="695" t="str">
        <f t="shared" si="8"/>
        <v/>
      </c>
      <c r="U37" s="189" t="str">
        <f t="shared" si="9"/>
        <v/>
      </c>
      <c r="W37" s="138" t="str">
        <f t="shared" si="2"/>
        <v/>
      </c>
      <c r="X37" s="219" t="str">
        <f t="shared" si="10"/>
        <v/>
      </c>
      <c r="Y37" s="220" t="e">
        <f t="shared" si="11"/>
        <v>#VALUE!</v>
      </c>
    </row>
    <row r="38" spans="1:25" x14ac:dyDescent="0.25">
      <c r="A38" s="162"/>
      <c r="B38" s="154" t="str">
        <f t="shared" si="3"/>
        <v/>
      </c>
      <c r="C38" s="679" t="str">
        <f t="shared" si="4"/>
        <v/>
      </c>
      <c r="D38" s="354"/>
      <c r="E38" s="157"/>
      <c r="F38" s="716" t="str">
        <f>IF($D38="","",_xlfn.CONCAT("COD ",INDEX(LISTA!$A$2:$K$11000,MATCH($E38,LISTA!$B$2:$B$11000,0),MATCH("CODIGO",LISTA!$A$1:$K$1,0)),"  = ",IFERROR(VLOOKUP($D38,LISTA!A23:J11021,4,0),"")))</f>
        <v/>
      </c>
      <c r="G38" s="716"/>
      <c r="H38" s="716" t="str">
        <f>IFERROR(VLOOKUP($D38,LISTA!A14:J8264,5,0),"")</f>
        <v/>
      </c>
      <c r="I38" s="716"/>
      <c r="J38" s="226"/>
      <c r="K38" s="144" t="str">
        <f>IFERROR(VLOOKUP($D38,LISTA!A15:J8265,7,0),"")</f>
        <v/>
      </c>
      <c r="L38" s="576"/>
      <c r="M38" s="144" t="str">
        <f>IFERROR(VLOOKUP($D38,LISTA!A15:J8265,8,0),"")</f>
        <v/>
      </c>
      <c r="N38" s="144" t="str">
        <f t="shared" si="0"/>
        <v/>
      </c>
      <c r="O38" s="227" t="str">
        <f t="shared" si="1"/>
        <v/>
      </c>
      <c r="P38" s="155" t="str">
        <f t="shared" si="5"/>
        <v/>
      </c>
      <c r="Q38" s="155" t="str">
        <f t="shared" si="6"/>
        <v/>
      </c>
      <c r="R38" s="155" t="str">
        <f>IFERROR(VLOOKUP($D38,LISTA!A15:J8265,10,0),"")</f>
        <v/>
      </c>
      <c r="S38" s="228" t="str">
        <f t="shared" si="7"/>
        <v/>
      </c>
      <c r="T38" s="695" t="str">
        <f t="shared" si="8"/>
        <v/>
      </c>
      <c r="U38" s="189" t="str">
        <f t="shared" si="9"/>
        <v/>
      </c>
      <c r="W38" s="138" t="str">
        <f t="shared" si="2"/>
        <v/>
      </c>
      <c r="X38" s="219" t="str">
        <f t="shared" si="10"/>
        <v/>
      </c>
      <c r="Y38" s="220" t="e">
        <f t="shared" si="11"/>
        <v>#VALUE!</v>
      </c>
    </row>
    <row r="39" spans="1:25" x14ac:dyDescent="0.25">
      <c r="A39" s="162"/>
      <c r="B39" s="154" t="str">
        <f t="shared" si="3"/>
        <v/>
      </c>
      <c r="C39" s="679" t="str">
        <f t="shared" si="4"/>
        <v/>
      </c>
      <c r="D39" s="354"/>
      <c r="E39" s="157"/>
      <c r="F39" s="716" t="str">
        <f>IF($D39="","",_xlfn.CONCAT("COD ",INDEX(LISTA!$A$2:$K$11000,MATCH($E39,LISTA!$B$2:$B$11000,0),MATCH("CODIGO",LISTA!$A$1:$K$1,0)),"  = ",IFERROR(VLOOKUP($D39,LISTA!A24:J11022,4,0),"")))</f>
        <v/>
      </c>
      <c r="G39" s="716"/>
      <c r="H39" s="716" t="str">
        <f>IFERROR(VLOOKUP($D39,LISTA!A15:J8265,5,0),"")</f>
        <v/>
      </c>
      <c r="I39" s="716"/>
      <c r="J39" s="226"/>
      <c r="K39" s="144" t="str">
        <f>IFERROR(VLOOKUP($D39,LISTA!A16:J8266,7,0),"")</f>
        <v/>
      </c>
      <c r="L39" s="576"/>
      <c r="M39" s="144" t="str">
        <f>IFERROR(VLOOKUP($D39,LISTA!A16:J8266,8,0),"")</f>
        <v/>
      </c>
      <c r="N39" s="144" t="str">
        <f t="shared" si="0"/>
        <v/>
      </c>
      <c r="O39" s="227" t="str">
        <f t="shared" si="1"/>
        <v/>
      </c>
      <c r="P39" s="155" t="str">
        <f t="shared" si="5"/>
        <v/>
      </c>
      <c r="Q39" s="155" t="str">
        <f t="shared" si="6"/>
        <v/>
      </c>
      <c r="R39" s="155" t="str">
        <f>IFERROR(VLOOKUP($D39,LISTA!A16:J8266,10,0),"")</f>
        <v/>
      </c>
      <c r="S39" s="228" t="str">
        <f t="shared" si="7"/>
        <v/>
      </c>
      <c r="T39" s="695" t="str">
        <f t="shared" si="8"/>
        <v/>
      </c>
      <c r="U39" s="189" t="str">
        <f t="shared" si="9"/>
        <v/>
      </c>
      <c r="W39" s="138" t="str">
        <f t="shared" si="2"/>
        <v/>
      </c>
      <c r="X39" s="219" t="str">
        <f t="shared" si="10"/>
        <v/>
      </c>
      <c r="Y39" s="220" t="e">
        <f t="shared" si="11"/>
        <v>#VALUE!</v>
      </c>
    </row>
    <row r="40" spans="1:25" x14ac:dyDescent="0.25">
      <c r="A40" s="162"/>
      <c r="B40" s="154" t="str">
        <f t="shared" si="3"/>
        <v/>
      </c>
      <c r="C40" s="679" t="str">
        <f t="shared" si="4"/>
        <v/>
      </c>
      <c r="D40" s="157"/>
      <c r="E40" s="157"/>
      <c r="F40" s="716" t="str">
        <f>IF($D40="","",_xlfn.CONCAT("COD ",INDEX(LISTA!$A$2:$K$11000,MATCH($E40,LISTA!$B$2:$B$11000,0),MATCH("CODIGO",LISTA!$A$1:$K$1,0)),"  = ",IFERROR(VLOOKUP($D40,LISTA!A25:J11023,4,0),"")))</f>
        <v/>
      </c>
      <c r="G40" s="716"/>
      <c r="H40" s="716" t="str">
        <f>IFERROR(VLOOKUP($D40,LISTA!A16:J8266,5,0),"")</f>
        <v/>
      </c>
      <c r="I40" s="716"/>
      <c r="J40" s="226"/>
      <c r="K40" s="144" t="str">
        <f>IFERROR(VLOOKUP($D40,LISTA!A17:J8267,7,0),"")</f>
        <v/>
      </c>
      <c r="L40" s="576"/>
      <c r="M40" s="144" t="str">
        <f>IFERROR(VLOOKUP($D40,LISTA!A17:J8267,8,0),"")</f>
        <v/>
      </c>
      <c r="N40" s="144" t="str">
        <f t="shared" si="0"/>
        <v/>
      </c>
      <c r="O40" s="227" t="str">
        <f t="shared" si="1"/>
        <v/>
      </c>
      <c r="P40" s="155" t="str">
        <f t="shared" si="5"/>
        <v/>
      </c>
      <c r="Q40" s="155" t="str">
        <f t="shared" si="6"/>
        <v/>
      </c>
      <c r="R40" s="155" t="str">
        <f>IFERROR(VLOOKUP($D40,LISTA!A17:J8267,10,0),"")</f>
        <v/>
      </c>
      <c r="S40" s="228" t="str">
        <f t="shared" si="7"/>
        <v/>
      </c>
      <c r="T40" s="695" t="str">
        <f t="shared" si="8"/>
        <v/>
      </c>
      <c r="U40" s="189" t="str">
        <f t="shared" si="9"/>
        <v/>
      </c>
      <c r="W40" s="138" t="str">
        <f t="shared" si="2"/>
        <v/>
      </c>
      <c r="X40" s="219" t="str">
        <f t="shared" si="10"/>
        <v/>
      </c>
      <c r="Y40" s="220" t="e">
        <f t="shared" si="11"/>
        <v>#VALUE!</v>
      </c>
    </row>
    <row r="41" spans="1:25" x14ac:dyDescent="0.25">
      <c r="A41" s="162"/>
      <c r="B41" s="154" t="str">
        <f t="shared" si="3"/>
        <v/>
      </c>
      <c r="C41" s="679" t="str">
        <f t="shared" si="4"/>
        <v/>
      </c>
      <c r="D41" s="157"/>
      <c r="E41" s="157"/>
      <c r="F41" s="716" t="str">
        <f>IF($D41="","",_xlfn.CONCAT("COD ",INDEX(LISTA!$A$2:$K$11000,MATCH($E41,LISTA!$B$2:$B$11000,0),MATCH("CODIGO",LISTA!$A$1:$K$1,0)),"  = ",IFERROR(VLOOKUP($D41,LISTA!A26:J11024,4,0),"")))</f>
        <v/>
      </c>
      <c r="G41" s="716"/>
      <c r="H41" s="716" t="str">
        <f>IFERROR(VLOOKUP($D41,LISTA!A17:J8267,5,0),"")</f>
        <v/>
      </c>
      <c r="I41" s="716"/>
      <c r="J41" s="226"/>
      <c r="K41" s="144" t="str">
        <f>IFERROR(VLOOKUP($D41,LISTA!A18:J8268,7,0),"")</f>
        <v/>
      </c>
      <c r="L41" s="576"/>
      <c r="M41" s="144" t="str">
        <f>IFERROR(VLOOKUP($D41,LISTA!A18:J8268,8,0),"")</f>
        <v/>
      </c>
      <c r="N41" s="144" t="str">
        <f t="shared" si="0"/>
        <v/>
      </c>
      <c r="O41" s="227" t="str">
        <f t="shared" si="1"/>
        <v/>
      </c>
      <c r="P41" s="155" t="str">
        <f t="shared" si="5"/>
        <v/>
      </c>
      <c r="Q41" s="155" t="str">
        <f t="shared" si="6"/>
        <v/>
      </c>
      <c r="R41" s="155" t="str">
        <f>IFERROR(VLOOKUP($D41,LISTA!A18:J8268,10,0),"")</f>
        <v/>
      </c>
      <c r="S41" s="228" t="str">
        <f t="shared" si="7"/>
        <v/>
      </c>
      <c r="T41" s="695" t="str">
        <f t="shared" si="8"/>
        <v/>
      </c>
      <c r="U41" s="189" t="str">
        <f t="shared" si="9"/>
        <v/>
      </c>
      <c r="W41" s="138" t="str">
        <f t="shared" si="2"/>
        <v/>
      </c>
      <c r="X41" s="219" t="str">
        <f t="shared" si="10"/>
        <v/>
      </c>
      <c r="Y41" s="220" t="e">
        <f t="shared" si="11"/>
        <v>#VALUE!</v>
      </c>
    </row>
    <row r="42" spans="1:25" x14ac:dyDescent="0.25">
      <c r="A42" s="162"/>
      <c r="B42" s="154" t="str">
        <f t="shared" si="3"/>
        <v/>
      </c>
      <c r="C42" s="679" t="str">
        <f t="shared" si="4"/>
        <v/>
      </c>
      <c r="D42" s="157"/>
      <c r="E42" s="157"/>
      <c r="F42" s="716" t="str">
        <f>IF($D42="","",_xlfn.CONCAT("COD ",INDEX(LISTA!$A$2:$K$11000,MATCH($E42,LISTA!$B$2:$B$11000,0),MATCH("CODIGO",LISTA!$A$1:$K$1,0)),"  = ",IFERROR(VLOOKUP($D42,LISTA!A27:J11025,4,0),"")))</f>
        <v/>
      </c>
      <c r="G42" s="716"/>
      <c r="H42" s="716" t="str">
        <f>IFERROR(VLOOKUP($D42,LISTA!A18:J8268,5,0),"")</f>
        <v/>
      </c>
      <c r="I42" s="716"/>
      <c r="J42" s="226"/>
      <c r="K42" s="144" t="str">
        <f>IFERROR(VLOOKUP($D42,LISTA!A19:J8269,7,0),"")</f>
        <v/>
      </c>
      <c r="L42" s="576"/>
      <c r="M42" s="144" t="str">
        <f>IFERROR(VLOOKUP($D42,LISTA!A19:J8269,8,0),"")</f>
        <v/>
      </c>
      <c r="N42" s="144" t="str">
        <f t="shared" si="0"/>
        <v/>
      </c>
      <c r="O42" s="227" t="str">
        <f t="shared" si="1"/>
        <v/>
      </c>
      <c r="P42" s="155" t="str">
        <f t="shared" si="5"/>
        <v/>
      </c>
      <c r="Q42" s="155" t="str">
        <f t="shared" si="6"/>
        <v/>
      </c>
      <c r="R42" s="155" t="str">
        <f>IFERROR(VLOOKUP($D42,LISTA!A19:J8269,10,0),"")</f>
        <v/>
      </c>
      <c r="S42" s="228" t="str">
        <f t="shared" si="7"/>
        <v/>
      </c>
      <c r="T42" s="695" t="str">
        <f t="shared" si="8"/>
        <v/>
      </c>
      <c r="U42" s="189" t="str">
        <f t="shared" si="9"/>
        <v/>
      </c>
      <c r="W42" s="138" t="str">
        <f t="shared" si="2"/>
        <v/>
      </c>
      <c r="X42" s="219" t="str">
        <f t="shared" si="10"/>
        <v/>
      </c>
      <c r="Y42" s="220" t="e">
        <f t="shared" si="11"/>
        <v>#VALUE!</v>
      </c>
    </row>
    <row r="43" spans="1:25" x14ac:dyDescent="0.25">
      <c r="A43" s="162"/>
      <c r="B43" s="154" t="str">
        <f t="shared" si="3"/>
        <v/>
      </c>
      <c r="C43" s="679" t="str">
        <f t="shared" si="4"/>
        <v/>
      </c>
      <c r="D43" s="157"/>
      <c r="E43" s="157"/>
      <c r="F43" s="716" t="str">
        <f>IF($D43="","",_xlfn.CONCAT("COD ",INDEX(LISTA!$A$2:$K$11000,MATCH($E43,LISTA!$B$2:$B$11000,0),MATCH("CODIGO",LISTA!$A$1:$K$1,0)),"  = ",IFERROR(VLOOKUP($D43,LISTA!A28:J11026,4,0),"")))</f>
        <v/>
      </c>
      <c r="G43" s="716"/>
      <c r="H43" s="716" t="str">
        <f>IFERROR(VLOOKUP($D43,LISTA!A19:J8269,5,0),"")</f>
        <v/>
      </c>
      <c r="I43" s="716"/>
      <c r="J43" s="226"/>
      <c r="K43" s="144" t="str">
        <f>IFERROR(VLOOKUP($D43,LISTA!A20:J8270,7,0),"")</f>
        <v/>
      </c>
      <c r="L43" s="576"/>
      <c r="M43" s="144" t="str">
        <f>IFERROR(VLOOKUP($D43,LISTA!A20:J8270,8,0),"")</f>
        <v/>
      </c>
      <c r="N43" s="144" t="str">
        <f t="shared" si="0"/>
        <v/>
      </c>
      <c r="O43" s="227" t="str">
        <f t="shared" si="1"/>
        <v/>
      </c>
      <c r="P43" s="155" t="str">
        <f t="shared" si="5"/>
        <v/>
      </c>
      <c r="Q43" s="155" t="str">
        <f t="shared" si="6"/>
        <v/>
      </c>
      <c r="R43" s="155" t="str">
        <f>IFERROR(VLOOKUP($D43,LISTA!A20:J8270,10,0),"")</f>
        <v/>
      </c>
      <c r="S43" s="228" t="str">
        <f t="shared" si="7"/>
        <v/>
      </c>
      <c r="T43" s="695" t="str">
        <f t="shared" si="8"/>
        <v/>
      </c>
      <c r="U43" s="189" t="str">
        <f t="shared" si="9"/>
        <v/>
      </c>
      <c r="W43" s="138" t="str">
        <f t="shared" si="2"/>
        <v/>
      </c>
      <c r="X43" s="219" t="str">
        <f t="shared" si="10"/>
        <v/>
      </c>
      <c r="Y43" s="220" t="e">
        <f t="shared" si="11"/>
        <v>#VALUE!</v>
      </c>
    </row>
    <row r="44" spans="1:25" x14ac:dyDescent="0.25">
      <c r="A44" s="162"/>
      <c r="B44" s="154" t="str">
        <f t="shared" si="3"/>
        <v/>
      </c>
      <c r="C44" s="679" t="str">
        <f t="shared" si="4"/>
        <v/>
      </c>
      <c r="D44" s="157"/>
      <c r="E44" s="157"/>
      <c r="F44" s="716" t="str">
        <f>IF($D44="","",_xlfn.CONCAT("COD ",INDEX(LISTA!$A$2:$K$11000,MATCH($E44,LISTA!$B$2:$B$11000,0),MATCH("CODIGO",LISTA!$A$1:$K$1,0)),"  = ",IFERROR(VLOOKUP($D44,LISTA!A29:J11027,4,0),"")))</f>
        <v/>
      </c>
      <c r="G44" s="716"/>
      <c r="H44" s="716" t="str">
        <f>IFERROR(VLOOKUP($D44,LISTA!A20:J8270,5,0),"")</f>
        <v/>
      </c>
      <c r="I44" s="716"/>
      <c r="J44" s="226"/>
      <c r="K44" s="144" t="str">
        <f>IFERROR(VLOOKUP($D44,LISTA!A21:J8271,7,0),"")</f>
        <v/>
      </c>
      <c r="L44" s="576"/>
      <c r="M44" s="144" t="str">
        <f>IFERROR(VLOOKUP($D44,LISTA!A21:J8271,8,0),"")</f>
        <v/>
      </c>
      <c r="N44" s="144" t="str">
        <f t="shared" si="0"/>
        <v/>
      </c>
      <c r="O44" s="227" t="str">
        <f t="shared" si="1"/>
        <v/>
      </c>
      <c r="P44" s="155" t="str">
        <f t="shared" si="5"/>
        <v/>
      </c>
      <c r="Q44" s="155" t="str">
        <f t="shared" si="6"/>
        <v/>
      </c>
      <c r="R44" s="155" t="str">
        <f>IFERROR(VLOOKUP($D44,LISTA!A21:J8271,10,0),"")</f>
        <v/>
      </c>
      <c r="S44" s="228" t="str">
        <f t="shared" si="7"/>
        <v/>
      </c>
      <c r="T44" s="695" t="str">
        <f t="shared" si="8"/>
        <v/>
      </c>
      <c r="U44" s="189" t="str">
        <f t="shared" si="9"/>
        <v/>
      </c>
      <c r="W44" s="138" t="str">
        <f t="shared" si="2"/>
        <v/>
      </c>
      <c r="X44" s="219" t="str">
        <f t="shared" si="10"/>
        <v/>
      </c>
      <c r="Y44" s="220" t="e">
        <f t="shared" si="11"/>
        <v>#VALUE!</v>
      </c>
    </row>
    <row r="45" spans="1:25" x14ac:dyDescent="0.25">
      <c r="A45" s="162"/>
      <c r="B45" s="154" t="str">
        <f t="shared" si="3"/>
        <v/>
      </c>
      <c r="C45" s="679" t="str">
        <f t="shared" si="4"/>
        <v/>
      </c>
      <c r="D45" s="157"/>
      <c r="E45" s="157"/>
      <c r="F45" s="716" t="str">
        <f>IF($D45="","",_xlfn.CONCAT("COD ",INDEX(LISTA!$A$2:$K$11000,MATCH($E45,LISTA!$B$2:$B$11000,0),MATCH("CODIGO",LISTA!$A$1:$K$1,0)),"  = ",IFERROR(VLOOKUP($D45,LISTA!A30:J11028,4,0),"")))</f>
        <v/>
      </c>
      <c r="G45" s="716"/>
      <c r="H45" s="716" t="str">
        <f>IFERROR(VLOOKUP($D45,LISTA!A21:J8271,5,0),"")</f>
        <v/>
      </c>
      <c r="I45" s="716"/>
      <c r="J45" s="226"/>
      <c r="K45" s="144" t="str">
        <f>IFERROR(VLOOKUP($D45,LISTA!A22:J8272,7,0),"")</f>
        <v/>
      </c>
      <c r="L45" s="576"/>
      <c r="M45" s="144" t="str">
        <f>IFERROR(VLOOKUP($D45,LISTA!A22:J8272,8,0),"")</f>
        <v/>
      </c>
      <c r="N45" s="144" t="str">
        <f t="shared" si="0"/>
        <v/>
      </c>
      <c r="O45" s="227" t="str">
        <f t="shared" si="1"/>
        <v/>
      </c>
      <c r="P45" s="155" t="str">
        <f t="shared" si="5"/>
        <v/>
      </c>
      <c r="Q45" s="155" t="str">
        <f t="shared" si="6"/>
        <v/>
      </c>
      <c r="R45" s="155" t="str">
        <f>IFERROR(VLOOKUP($D45,LISTA!A22:J8272,10,0),"")</f>
        <v/>
      </c>
      <c r="S45" s="228" t="str">
        <f t="shared" si="7"/>
        <v/>
      </c>
      <c r="T45" s="695" t="str">
        <f t="shared" si="8"/>
        <v/>
      </c>
      <c r="U45" s="189" t="str">
        <f t="shared" si="9"/>
        <v/>
      </c>
      <c r="W45" s="138" t="str">
        <f t="shared" si="2"/>
        <v/>
      </c>
      <c r="X45" s="219" t="str">
        <f t="shared" si="10"/>
        <v/>
      </c>
      <c r="Y45" s="220" t="e">
        <f t="shared" si="11"/>
        <v>#VALUE!</v>
      </c>
    </row>
    <row r="46" spans="1:25" x14ac:dyDescent="0.25">
      <c r="A46" s="162"/>
      <c r="B46" s="154" t="str">
        <f t="shared" si="3"/>
        <v/>
      </c>
      <c r="C46" s="679" t="str">
        <f t="shared" si="4"/>
        <v/>
      </c>
      <c r="D46" s="157"/>
      <c r="E46" s="157"/>
      <c r="F46" s="716" t="str">
        <f>IF($D46="","",_xlfn.CONCAT("COD ",INDEX(LISTA!$A$2:$K$11000,MATCH($E46,LISTA!$B$2:$B$11000,0),MATCH("CODIGO",LISTA!$A$1:$K$1,0)),"  = ",IFERROR(VLOOKUP($D46,LISTA!A31:J11029,4,0),"")))</f>
        <v/>
      </c>
      <c r="G46" s="716"/>
      <c r="H46" s="716" t="str">
        <f>IFERROR(VLOOKUP($D46,LISTA!A22:J8272,5,0),"")</f>
        <v/>
      </c>
      <c r="I46" s="716"/>
      <c r="J46" s="226"/>
      <c r="K46" s="144" t="str">
        <f>IFERROR(VLOOKUP($D46,LISTA!A23:J8273,7,0),"")</f>
        <v/>
      </c>
      <c r="L46" s="576"/>
      <c r="M46" s="144" t="str">
        <f>IFERROR(VLOOKUP($D46,LISTA!A23:J8273,8,0),"")</f>
        <v/>
      </c>
      <c r="N46" s="144" t="str">
        <f t="shared" si="0"/>
        <v/>
      </c>
      <c r="O46" s="227" t="str">
        <f t="shared" si="1"/>
        <v/>
      </c>
      <c r="P46" s="155" t="str">
        <f t="shared" si="5"/>
        <v/>
      </c>
      <c r="Q46" s="155" t="str">
        <f t="shared" si="6"/>
        <v/>
      </c>
      <c r="R46" s="155" t="str">
        <f>IFERROR(VLOOKUP($D46,LISTA!A23:J8273,10,0),"")</f>
        <v/>
      </c>
      <c r="S46" s="228" t="str">
        <f t="shared" si="7"/>
        <v/>
      </c>
      <c r="T46" s="695" t="str">
        <f t="shared" si="8"/>
        <v/>
      </c>
      <c r="U46" s="189" t="str">
        <f t="shared" si="9"/>
        <v/>
      </c>
      <c r="W46" s="138" t="str">
        <f t="shared" si="2"/>
        <v/>
      </c>
      <c r="X46" s="219" t="str">
        <f t="shared" si="10"/>
        <v/>
      </c>
      <c r="Y46" s="220" t="e">
        <f t="shared" si="11"/>
        <v>#VALUE!</v>
      </c>
    </row>
    <row r="47" spans="1:25" x14ac:dyDescent="0.25">
      <c r="A47" s="162"/>
      <c r="B47" s="154" t="str">
        <f t="shared" si="3"/>
        <v/>
      </c>
      <c r="C47" s="679" t="str">
        <f t="shared" si="4"/>
        <v/>
      </c>
      <c r="D47" s="157"/>
      <c r="E47" s="157"/>
      <c r="F47" s="716" t="str">
        <f>IF($D47="","",_xlfn.CONCAT("COD ",INDEX(LISTA!$A$2:$K$11000,MATCH($E47,LISTA!$B$2:$B$11000,0),MATCH("CODIGO",LISTA!$A$1:$K$1,0)),"  = ",IFERROR(VLOOKUP($D47,LISTA!A32:J11030,4,0),"")))</f>
        <v/>
      </c>
      <c r="G47" s="716"/>
      <c r="H47" s="716" t="str">
        <f>IFERROR(VLOOKUP($D47,LISTA!A23:J8273,5,0),"")</f>
        <v/>
      </c>
      <c r="I47" s="716"/>
      <c r="J47" s="226"/>
      <c r="K47" s="144" t="str">
        <f>IFERROR(VLOOKUP($D47,LISTA!A24:J8274,7,0),"")</f>
        <v/>
      </c>
      <c r="L47" s="576"/>
      <c r="M47" s="144" t="str">
        <f>IFERROR(VLOOKUP($D47,LISTA!A24:J8274,8,0),"")</f>
        <v/>
      </c>
      <c r="N47" s="144" t="str">
        <f t="shared" si="0"/>
        <v/>
      </c>
      <c r="O47" s="227" t="str">
        <f t="shared" si="1"/>
        <v/>
      </c>
      <c r="P47" s="155" t="str">
        <f t="shared" si="5"/>
        <v/>
      </c>
      <c r="Q47" s="155" t="str">
        <f t="shared" si="6"/>
        <v/>
      </c>
      <c r="R47" s="155" t="str">
        <f>IFERROR(VLOOKUP($D47,LISTA!A24:J8274,10,0),"")</f>
        <v/>
      </c>
      <c r="S47" s="228" t="str">
        <f t="shared" si="7"/>
        <v/>
      </c>
      <c r="T47" s="695" t="str">
        <f t="shared" si="8"/>
        <v/>
      </c>
      <c r="U47" s="189" t="str">
        <f t="shared" si="9"/>
        <v/>
      </c>
      <c r="W47" s="138" t="str">
        <f t="shared" si="2"/>
        <v/>
      </c>
      <c r="X47" s="219" t="str">
        <f t="shared" si="10"/>
        <v/>
      </c>
      <c r="Y47" s="220" t="e">
        <f t="shared" si="11"/>
        <v>#VALUE!</v>
      </c>
    </row>
    <row r="48" spans="1:25" x14ac:dyDescent="0.25">
      <c r="A48" s="162"/>
      <c r="B48" s="154" t="str">
        <f t="shared" si="3"/>
        <v/>
      </c>
      <c r="C48" s="679" t="str">
        <f t="shared" si="4"/>
        <v/>
      </c>
      <c r="D48" s="157"/>
      <c r="E48" s="157"/>
      <c r="F48" s="716" t="str">
        <f>IF($D48="","",_xlfn.CONCAT("COD ",INDEX(LISTA!$A$2:$K$11000,MATCH($E48,LISTA!$B$2:$B$11000,0),MATCH("CODIGO",LISTA!$A$1:$K$1,0)),"  = ",IFERROR(VLOOKUP($D48,LISTA!A33:J11031,4,0),"")))</f>
        <v/>
      </c>
      <c r="G48" s="716"/>
      <c r="H48" s="716" t="str">
        <f>IFERROR(VLOOKUP($D48,LISTA!A24:J8274,5,0),"")</f>
        <v/>
      </c>
      <c r="I48" s="716"/>
      <c r="J48" s="226"/>
      <c r="K48" s="144" t="str">
        <f>IFERROR(VLOOKUP($D48,LISTA!A25:J8275,7,0),"")</f>
        <v/>
      </c>
      <c r="L48" s="576"/>
      <c r="M48" s="144" t="str">
        <f>IFERROR(VLOOKUP($D48,LISTA!A25:J8275,8,0),"")</f>
        <v/>
      </c>
      <c r="N48" s="144" t="str">
        <f t="shared" si="0"/>
        <v/>
      </c>
      <c r="O48" s="227" t="str">
        <f t="shared" si="1"/>
        <v/>
      </c>
      <c r="P48" s="155" t="str">
        <f t="shared" si="5"/>
        <v/>
      </c>
      <c r="Q48" s="155" t="str">
        <f t="shared" si="6"/>
        <v/>
      </c>
      <c r="R48" s="155" t="str">
        <f>IFERROR(VLOOKUP($D48,LISTA!A25:J8275,10,0),"")</f>
        <v/>
      </c>
      <c r="S48" s="228" t="str">
        <f t="shared" si="7"/>
        <v/>
      </c>
      <c r="T48" s="695" t="str">
        <f t="shared" si="8"/>
        <v/>
      </c>
      <c r="U48" s="189" t="str">
        <f t="shared" si="9"/>
        <v/>
      </c>
      <c r="W48" s="138" t="str">
        <f t="shared" si="2"/>
        <v/>
      </c>
      <c r="X48" s="219" t="str">
        <f t="shared" si="10"/>
        <v/>
      </c>
      <c r="Y48" s="220" t="e">
        <f t="shared" si="11"/>
        <v>#VALUE!</v>
      </c>
    </row>
    <row r="49" spans="1:25" x14ac:dyDescent="0.25">
      <c r="A49" s="162"/>
      <c r="B49" s="154" t="str">
        <f t="shared" si="3"/>
        <v/>
      </c>
      <c r="C49" s="679" t="str">
        <f t="shared" si="4"/>
        <v/>
      </c>
      <c r="D49" s="157"/>
      <c r="E49" s="157"/>
      <c r="F49" s="716" t="str">
        <f>IF($D49="","",_xlfn.CONCAT("COD ",INDEX(LISTA!$A$2:$K$11000,MATCH($E49,LISTA!$B$2:$B$11000,0),MATCH("CODIGO",LISTA!$A$1:$K$1,0)),"  = ",IFERROR(VLOOKUP($D49,LISTA!A34:J11032,4,0),"")))</f>
        <v/>
      </c>
      <c r="G49" s="716"/>
      <c r="H49" s="716" t="str">
        <f>IFERROR(VLOOKUP($D49,LISTA!A25:J8275,5,0),"")</f>
        <v/>
      </c>
      <c r="I49" s="716"/>
      <c r="J49" s="226"/>
      <c r="K49" s="144" t="str">
        <f>IFERROR(VLOOKUP($D49,LISTA!A26:J8276,7,0),"")</f>
        <v/>
      </c>
      <c r="L49" s="576"/>
      <c r="M49" s="144" t="str">
        <f>IFERROR(VLOOKUP($D49,LISTA!A26:J8276,8,0),"")</f>
        <v/>
      </c>
      <c r="N49" s="144" t="str">
        <f t="shared" si="0"/>
        <v/>
      </c>
      <c r="O49" s="227" t="str">
        <f t="shared" si="1"/>
        <v/>
      </c>
      <c r="P49" s="155" t="str">
        <f t="shared" si="5"/>
        <v/>
      </c>
      <c r="Q49" s="155" t="str">
        <f t="shared" si="6"/>
        <v/>
      </c>
      <c r="R49" s="155" t="str">
        <f>IFERROR(VLOOKUP($D49,LISTA!A26:J8276,10,0),"")</f>
        <v/>
      </c>
      <c r="S49" s="228" t="str">
        <f t="shared" si="7"/>
        <v/>
      </c>
      <c r="T49" s="695" t="str">
        <f t="shared" si="8"/>
        <v/>
      </c>
      <c r="U49" s="189" t="str">
        <f t="shared" si="9"/>
        <v/>
      </c>
      <c r="W49" s="138" t="str">
        <f t="shared" si="2"/>
        <v/>
      </c>
      <c r="X49" s="219" t="str">
        <f t="shared" si="10"/>
        <v/>
      </c>
      <c r="Y49" s="220" t="e">
        <f t="shared" si="11"/>
        <v>#VALUE!</v>
      </c>
    </row>
    <row r="50" spans="1:25" x14ac:dyDescent="0.25">
      <c r="A50" s="162"/>
      <c r="B50" s="154" t="str">
        <f t="shared" si="3"/>
        <v/>
      </c>
      <c r="C50" s="679" t="str">
        <f t="shared" si="4"/>
        <v/>
      </c>
      <c r="D50" s="157"/>
      <c r="E50" s="157"/>
      <c r="F50" s="716" t="str">
        <f>IF($D50="","",_xlfn.CONCAT("COD ",INDEX(LISTA!$A$2:$K$11000,MATCH($E50,LISTA!$B$2:$B$11000,0),MATCH("CODIGO",LISTA!$A$1:$K$1,0)),"  = ",IFERROR(VLOOKUP($D50,LISTA!A35:J11033,4,0),"")))</f>
        <v/>
      </c>
      <c r="G50" s="716"/>
      <c r="H50" s="716" t="str">
        <f>IFERROR(VLOOKUP($D50,LISTA!A26:J8276,5,0),"")</f>
        <v/>
      </c>
      <c r="I50" s="716"/>
      <c r="J50" s="226"/>
      <c r="K50" s="144" t="str">
        <f>IFERROR(VLOOKUP($D50,LISTA!A27:J8277,7,0),"")</f>
        <v/>
      </c>
      <c r="L50" s="576"/>
      <c r="M50" s="144" t="str">
        <f>IFERROR(VLOOKUP($D50,LISTA!A27:J8277,8,0),"")</f>
        <v/>
      </c>
      <c r="N50" s="144" t="str">
        <f t="shared" si="0"/>
        <v/>
      </c>
      <c r="O50" s="227" t="str">
        <f t="shared" si="1"/>
        <v/>
      </c>
      <c r="P50" s="155" t="str">
        <f t="shared" si="5"/>
        <v/>
      </c>
      <c r="Q50" s="155" t="str">
        <f t="shared" si="6"/>
        <v/>
      </c>
      <c r="R50" s="155" t="str">
        <f>IFERROR(VLOOKUP($D50,LISTA!A27:J8277,10,0),"")</f>
        <v/>
      </c>
      <c r="S50" s="228" t="str">
        <f t="shared" si="7"/>
        <v/>
      </c>
      <c r="T50" s="695" t="str">
        <f t="shared" si="8"/>
        <v/>
      </c>
      <c r="U50" s="189" t="str">
        <f t="shared" si="9"/>
        <v/>
      </c>
      <c r="W50" s="138" t="str">
        <f t="shared" si="2"/>
        <v/>
      </c>
      <c r="X50" s="219" t="str">
        <f t="shared" si="10"/>
        <v/>
      </c>
      <c r="Y50" s="220" t="e">
        <f t="shared" si="11"/>
        <v>#VALUE!</v>
      </c>
    </row>
    <row r="51" spans="1:25" x14ac:dyDescent="0.25">
      <c r="A51" s="162"/>
      <c r="B51" s="154" t="str">
        <f t="shared" si="3"/>
        <v/>
      </c>
      <c r="C51" s="679" t="str">
        <f t="shared" si="4"/>
        <v/>
      </c>
      <c r="D51" s="157"/>
      <c r="E51" s="157"/>
      <c r="F51" s="716" t="str">
        <f>IF($D51="","",_xlfn.CONCAT("COD ",INDEX(LISTA!$A$2:$K$11000,MATCH($E51,LISTA!$B$2:$B$11000,0),MATCH("CODIGO",LISTA!$A$1:$K$1,0)),"  = ",IFERROR(VLOOKUP($D51,LISTA!A36:J11034,4,0),"")))</f>
        <v/>
      </c>
      <c r="G51" s="716"/>
      <c r="H51" s="716" t="str">
        <f>IFERROR(VLOOKUP($D51,LISTA!A27:J8277,5,0),"")</f>
        <v/>
      </c>
      <c r="I51" s="716"/>
      <c r="J51" s="226"/>
      <c r="K51" s="144" t="str">
        <f>IFERROR(VLOOKUP($D51,LISTA!A28:J8278,7,0),"")</f>
        <v/>
      </c>
      <c r="L51" s="576"/>
      <c r="M51" s="144" t="str">
        <f>IFERROR(VLOOKUP($D51,LISTA!A28:J8278,8,0),"")</f>
        <v/>
      </c>
      <c r="N51" s="144" t="str">
        <f t="shared" si="0"/>
        <v/>
      </c>
      <c r="O51" s="227" t="str">
        <f t="shared" si="1"/>
        <v/>
      </c>
      <c r="P51" s="155" t="str">
        <f t="shared" si="5"/>
        <v/>
      </c>
      <c r="Q51" s="155" t="str">
        <f t="shared" si="6"/>
        <v/>
      </c>
      <c r="R51" s="155" t="str">
        <f>IFERROR(VLOOKUP($D51,LISTA!A28:J8278,10,0),"")</f>
        <v/>
      </c>
      <c r="S51" s="228" t="str">
        <f t="shared" si="7"/>
        <v/>
      </c>
      <c r="T51" s="695" t="str">
        <f t="shared" si="8"/>
        <v/>
      </c>
      <c r="U51" s="189" t="str">
        <f t="shared" si="9"/>
        <v/>
      </c>
      <c r="W51" s="138" t="str">
        <f t="shared" si="2"/>
        <v/>
      </c>
      <c r="X51" s="219" t="str">
        <f t="shared" si="10"/>
        <v/>
      </c>
      <c r="Y51" s="220" t="e">
        <f t="shared" si="11"/>
        <v>#VALUE!</v>
      </c>
    </row>
    <row r="52" spans="1:25" x14ac:dyDescent="0.25">
      <c r="A52" s="162"/>
      <c r="B52" s="154" t="str">
        <f t="shared" si="3"/>
        <v/>
      </c>
      <c r="C52" s="679" t="str">
        <f t="shared" si="4"/>
        <v/>
      </c>
      <c r="D52" s="157"/>
      <c r="E52" s="157"/>
      <c r="F52" s="716" t="str">
        <f>IF($D52="","",_xlfn.CONCAT("COD ",INDEX(LISTA!$A$2:$K$11000,MATCH($E52,LISTA!$B$2:$B$11000,0),MATCH("CODIGO",LISTA!$A$1:$K$1,0)),"  = ",IFERROR(VLOOKUP($D52,LISTA!A37:J11035,4,0),"")))</f>
        <v/>
      </c>
      <c r="G52" s="716"/>
      <c r="H52" s="716" t="str">
        <f>IFERROR(VLOOKUP($D52,LISTA!A28:J8278,5,0),"")</f>
        <v/>
      </c>
      <c r="I52" s="716"/>
      <c r="J52" s="226"/>
      <c r="K52" s="144" t="str">
        <f>IFERROR(VLOOKUP($D52,LISTA!A29:J8279,7,0),"")</f>
        <v/>
      </c>
      <c r="L52" s="576"/>
      <c r="M52" s="144" t="str">
        <f>IFERROR(VLOOKUP($D52,LISTA!A29:J8279,8,0),"")</f>
        <v/>
      </c>
      <c r="N52" s="144" t="str">
        <f t="shared" si="0"/>
        <v/>
      </c>
      <c r="O52" s="227" t="str">
        <f t="shared" si="1"/>
        <v/>
      </c>
      <c r="P52" s="155" t="str">
        <f t="shared" si="5"/>
        <v/>
      </c>
      <c r="Q52" s="155" t="str">
        <f t="shared" si="6"/>
        <v/>
      </c>
      <c r="R52" s="155" t="str">
        <f>IFERROR(VLOOKUP($D52,LISTA!A29:J8279,10,0),"")</f>
        <v/>
      </c>
      <c r="S52" s="228" t="str">
        <f t="shared" si="7"/>
        <v/>
      </c>
      <c r="T52" s="695" t="str">
        <f t="shared" si="8"/>
        <v/>
      </c>
      <c r="U52" s="189" t="str">
        <f t="shared" si="9"/>
        <v/>
      </c>
      <c r="W52" s="138" t="str">
        <f t="shared" si="2"/>
        <v/>
      </c>
      <c r="X52" s="219" t="str">
        <f t="shared" si="10"/>
        <v/>
      </c>
      <c r="Y52" s="220" t="e">
        <f t="shared" si="11"/>
        <v>#VALUE!</v>
      </c>
    </row>
    <row r="53" spans="1:25" x14ac:dyDescent="0.25">
      <c r="A53" s="162"/>
      <c r="B53" s="154" t="str">
        <f t="shared" si="3"/>
        <v/>
      </c>
      <c r="C53" s="679" t="str">
        <f t="shared" si="4"/>
        <v/>
      </c>
      <c r="D53" s="157"/>
      <c r="E53" s="157"/>
      <c r="F53" s="716" t="str">
        <f>IF($D53="","",_xlfn.CONCAT("COD ",INDEX(LISTA!$A$2:$K$11000,MATCH($E53,LISTA!$B$2:$B$11000,0),MATCH("CODIGO",LISTA!$A$1:$K$1,0)),"  = ",IFERROR(VLOOKUP($D53,LISTA!A38:J11036,4,0),"")))</f>
        <v/>
      </c>
      <c r="G53" s="716"/>
      <c r="H53" s="716" t="str">
        <f>IFERROR(VLOOKUP($D53,LISTA!A29:J8279,5,0),"")</f>
        <v/>
      </c>
      <c r="I53" s="716"/>
      <c r="J53" s="226"/>
      <c r="K53" s="144" t="str">
        <f>IFERROR(VLOOKUP($D53,LISTA!A30:J8280,7,0),"")</f>
        <v/>
      </c>
      <c r="L53" s="576"/>
      <c r="M53" s="144" t="str">
        <f>IFERROR(VLOOKUP($D53,LISTA!A30:J8280,8,0),"")</f>
        <v/>
      </c>
      <c r="N53" s="144" t="str">
        <f t="shared" si="0"/>
        <v/>
      </c>
      <c r="O53" s="227" t="str">
        <f t="shared" si="1"/>
        <v/>
      </c>
      <c r="P53" s="155" t="str">
        <f t="shared" si="5"/>
        <v/>
      </c>
      <c r="Q53" s="155" t="str">
        <f t="shared" si="6"/>
        <v/>
      </c>
      <c r="R53" s="155" t="str">
        <f>IFERROR(VLOOKUP($D53,LISTA!A30:J8280,10,0),"")</f>
        <v/>
      </c>
      <c r="S53" s="228" t="str">
        <f t="shared" si="7"/>
        <v/>
      </c>
      <c r="T53" s="695" t="str">
        <f t="shared" si="8"/>
        <v/>
      </c>
      <c r="U53" s="189" t="str">
        <f t="shared" si="9"/>
        <v/>
      </c>
      <c r="W53" s="138" t="str">
        <f t="shared" si="2"/>
        <v/>
      </c>
      <c r="X53" s="219" t="str">
        <f t="shared" si="10"/>
        <v/>
      </c>
      <c r="Y53" s="220" t="e">
        <f t="shared" si="11"/>
        <v>#VALUE!</v>
      </c>
    </row>
    <row r="54" spans="1:25" x14ac:dyDescent="0.25">
      <c r="A54" s="162"/>
      <c r="B54" s="154" t="str">
        <f t="shared" si="3"/>
        <v/>
      </c>
      <c r="C54" s="679" t="str">
        <f t="shared" si="4"/>
        <v/>
      </c>
      <c r="D54" s="157"/>
      <c r="E54" s="157"/>
      <c r="F54" s="716" t="str">
        <f>IF($D54="","",_xlfn.CONCAT("COD ",INDEX(LISTA!$A$2:$K$11000,MATCH($E54,LISTA!$B$2:$B$11000,0),MATCH("CODIGO",LISTA!$A$1:$K$1,0)),"  = ",IFERROR(VLOOKUP($D54,LISTA!A39:J11037,4,0),"")))</f>
        <v/>
      </c>
      <c r="G54" s="716"/>
      <c r="H54" s="716" t="str">
        <f>IFERROR(VLOOKUP($D54,LISTA!A30:J8280,5,0),"")</f>
        <v/>
      </c>
      <c r="I54" s="716"/>
      <c r="J54" s="226"/>
      <c r="K54" s="144" t="str">
        <f>IFERROR(VLOOKUP($D54,LISTA!A31:J8281,7,0),"")</f>
        <v/>
      </c>
      <c r="L54" s="576"/>
      <c r="M54" s="144" t="str">
        <f>IFERROR(VLOOKUP($D54,LISTA!A31:J8281,8,0),"")</f>
        <v/>
      </c>
      <c r="N54" s="144" t="str">
        <f t="shared" si="0"/>
        <v/>
      </c>
      <c r="O54" s="227" t="str">
        <f t="shared" si="1"/>
        <v/>
      </c>
      <c r="P54" s="155" t="str">
        <f t="shared" si="5"/>
        <v/>
      </c>
      <c r="Q54" s="155" t="str">
        <f t="shared" si="6"/>
        <v/>
      </c>
      <c r="R54" s="155" t="str">
        <f>IFERROR(VLOOKUP($D54,LISTA!A31:J8281,10,0),"")</f>
        <v/>
      </c>
      <c r="S54" s="228" t="str">
        <f t="shared" si="7"/>
        <v/>
      </c>
      <c r="T54" s="695" t="str">
        <f t="shared" si="8"/>
        <v/>
      </c>
      <c r="U54" s="189" t="str">
        <f t="shared" si="9"/>
        <v/>
      </c>
      <c r="W54" s="138" t="str">
        <f t="shared" si="2"/>
        <v/>
      </c>
      <c r="X54" s="219" t="str">
        <f t="shared" si="10"/>
        <v/>
      </c>
      <c r="Y54" s="220" t="e">
        <f t="shared" si="11"/>
        <v>#VALUE!</v>
      </c>
    </row>
    <row r="55" spans="1:25" x14ac:dyDescent="0.25">
      <c r="A55" s="162"/>
      <c r="B55" s="154" t="str">
        <f t="shared" si="3"/>
        <v/>
      </c>
      <c r="C55" s="679" t="str">
        <f t="shared" si="4"/>
        <v/>
      </c>
      <c r="D55" s="157"/>
      <c r="E55" s="157"/>
      <c r="F55" s="716" t="str">
        <f>IF($D55="","",_xlfn.CONCAT("COD ",INDEX(LISTA!$A$2:$K$11000,MATCH($E55,LISTA!$B$2:$B$11000,0),MATCH("CODIGO",LISTA!$A$1:$K$1,0)),"  = ",IFERROR(VLOOKUP($D55,LISTA!A40:J11038,4,0),"")))</f>
        <v/>
      </c>
      <c r="G55" s="716"/>
      <c r="H55" s="716" t="str">
        <f>IFERROR(VLOOKUP($D55,LISTA!A31:J8281,5,0),"")</f>
        <v/>
      </c>
      <c r="I55" s="716"/>
      <c r="J55" s="226"/>
      <c r="K55" s="144" t="str">
        <f>IFERROR(VLOOKUP($D55,LISTA!A32:J8282,7,0),"")</f>
        <v/>
      </c>
      <c r="L55" s="576"/>
      <c r="M55" s="144" t="str">
        <f>IFERROR(VLOOKUP($D55,LISTA!A32:J8282,8,0),"")</f>
        <v/>
      </c>
      <c r="N55" s="144" t="str">
        <f t="shared" si="0"/>
        <v/>
      </c>
      <c r="O55" s="227" t="str">
        <f t="shared" si="1"/>
        <v/>
      </c>
      <c r="P55" s="155" t="str">
        <f t="shared" si="5"/>
        <v/>
      </c>
      <c r="Q55" s="155" t="str">
        <f t="shared" si="6"/>
        <v/>
      </c>
      <c r="R55" s="155" t="str">
        <f>IFERROR(VLOOKUP($D55,LISTA!A32:J8282,10,0),"")</f>
        <v/>
      </c>
      <c r="S55" s="228" t="str">
        <f t="shared" si="7"/>
        <v/>
      </c>
      <c r="T55" s="695" t="str">
        <f t="shared" si="8"/>
        <v/>
      </c>
      <c r="U55" s="189" t="str">
        <f t="shared" si="9"/>
        <v/>
      </c>
      <c r="W55" s="138" t="str">
        <f t="shared" si="2"/>
        <v/>
      </c>
      <c r="X55" s="219" t="str">
        <f t="shared" si="10"/>
        <v/>
      </c>
      <c r="Y55" s="220" t="e">
        <f t="shared" si="11"/>
        <v>#VALUE!</v>
      </c>
    </row>
    <row r="56" spans="1:25" x14ac:dyDescent="0.25">
      <c r="A56" s="162"/>
      <c r="B56" s="154" t="str">
        <f t="shared" si="3"/>
        <v/>
      </c>
      <c r="C56" s="679" t="str">
        <f t="shared" si="4"/>
        <v/>
      </c>
      <c r="D56" s="157"/>
      <c r="E56" s="157"/>
      <c r="F56" s="716" t="str">
        <f>IF($D56="","",_xlfn.CONCAT("COD ",INDEX(LISTA!$A$2:$K$11000,MATCH($E56,LISTA!$B$2:$B$11000,0),MATCH("CODIGO",LISTA!$A$1:$K$1,0)),"  = ",IFERROR(VLOOKUP($D56,LISTA!A41:J11039,4,0),"")))</f>
        <v/>
      </c>
      <c r="G56" s="716"/>
      <c r="H56" s="716" t="str">
        <f>IFERROR(VLOOKUP($D56,LISTA!A32:J8282,5,0),"")</f>
        <v/>
      </c>
      <c r="I56" s="716"/>
      <c r="J56" s="226"/>
      <c r="K56" s="144" t="str">
        <f>IFERROR(VLOOKUP($D56,LISTA!A33:J8283,7,0),"")</f>
        <v/>
      </c>
      <c r="L56" s="576"/>
      <c r="M56" s="144" t="str">
        <f>IFERROR(VLOOKUP($D56,LISTA!A33:J8283,8,0),"")</f>
        <v/>
      </c>
      <c r="N56" s="144" t="str">
        <f t="shared" si="0"/>
        <v/>
      </c>
      <c r="O56" s="227" t="str">
        <f t="shared" si="1"/>
        <v/>
      </c>
      <c r="P56" s="155" t="str">
        <f t="shared" si="5"/>
        <v/>
      </c>
      <c r="Q56" s="155" t="str">
        <f t="shared" si="6"/>
        <v/>
      </c>
      <c r="R56" s="155" t="str">
        <f>IFERROR(VLOOKUP($D56,LISTA!A33:J8283,10,0),"")</f>
        <v/>
      </c>
      <c r="S56" s="228" t="str">
        <f t="shared" si="7"/>
        <v/>
      </c>
      <c r="T56" s="695" t="str">
        <f t="shared" si="8"/>
        <v/>
      </c>
      <c r="U56" s="189" t="str">
        <f t="shared" si="9"/>
        <v/>
      </c>
      <c r="W56" s="138" t="str">
        <f t="shared" si="2"/>
        <v/>
      </c>
      <c r="X56" s="219" t="str">
        <f t="shared" si="10"/>
        <v/>
      </c>
      <c r="Y56" s="220" t="e">
        <f t="shared" si="11"/>
        <v>#VALUE!</v>
      </c>
    </row>
    <row r="57" spans="1:25" x14ac:dyDescent="0.25">
      <c r="A57" s="162"/>
      <c r="B57" s="154" t="str">
        <f t="shared" si="3"/>
        <v/>
      </c>
      <c r="C57" s="679" t="str">
        <f t="shared" si="4"/>
        <v/>
      </c>
      <c r="D57" s="157"/>
      <c r="E57" s="157"/>
      <c r="F57" s="716" t="str">
        <f>IF($D57="","",_xlfn.CONCAT("COD ",INDEX(LISTA!$A$2:$K$11000,MATCH($E57,LISTA!$B$2:$B$11000,0),MATCH("CODIGO",LISTA!$A$1:$K$1,0)),"  = ",IFERROR(VLOOKUP($D57,LISTA!A42:J11040,4,0),"")))</f>
        <v/>
      </c>
      <c r="G57" s="716"/>
      <c r="H57" s="716" t="str">
        <f>IFERROR(VLOOKUP($D57,LISTA!A33:J8283,5,0),"")</f>
        <v/>
      </c>
      <c r="I57" s="716"/>
      <c r="J57" s="226"/>
      <c r="K57" s="144" t="str">
        <f>IFERROR(VLOOKUP($D57,LISTA!A34:J8284,7,0),"")</f>
        <v/>
      </c>
      <c r="L57" s="576"/>
      <c r="M57" s="144" t="str">
        <f>IFERROR(VLOOKUP($D57,LISTA!A34:J8284,8,0),"")</f>
        <v/>
      </c>
      <c r="N57" s="144" t="str">
        <f t="shared" si="0"/>
        <v/>
      </c>
      <c r="O57" s="227" t="str">
        <f t="shared" si="1"/>
        <v/>
      </c>
      <c r="P57" s="155" t="str">
        <f t="shared" si="5"/>
        <v/>
      </c>
      <c r="Q57" s="155" t="str">
        <f t="shared" si="6"/>
        <v/>
      </c>
      <c r="R57" s="155" t="str">
        <f>IFERROR(VLOOKUP($D57,LISTA!A34:J8284,10,0),"")</f>
        <v/>
      </c>
      <c r="S57" s="228" t="str">
        <f t="shared" si="7"/>
        <v/>
      </c>
      <c r="T57" s="695" t="str">
        <f t="shared" si="8"/>
        <v/>
      </c>
      <c r="U57" s="189" t="str">
        <f t="shared" si="9"/>
        <v/>
      </c>
      <c r="W57" s="138" t="str">
        <f t="shared" si="2"/>
        <v/>
      </c>
      <c r="X57" s="219" t="str">
        <f t="shared" si="10"/>
        <v/>
      </c>
      <c r="Y57" s="220" t="e">
        <f t="shared" si="11"/>
        <v>#VALUE!</v>
      </c>
    </row>
    <row r="58" spans="1:25" x14ac:dyDescent="0.25">
      <c r="A58" s="162"/>
      <c r="B58" s="154" t="str">
        <f t="shared" si="3"/>
        <v/>
      </c>
      <c r="C58" s="679" t="str">
        <f t="shared" si="4"/>
        <v/>
      </c>
      <c r="D58" s="157"/>
      <c r="E58" s="157"/>
      <c r="F58" s="716" t="str">
        <f>IF($D58="","",_xlfn.CONCAT("COD ",INDEX(LISTA!$A$2:$K$11000,MATCH($E58,LISTA!$B$2:$B$11000,0),MATCH("CODIGO",LISTA!$A$1:$K$1,0)),"  = ",IFERROR(VLOOKUP($D58,LISTA!A43:J11041,4,0),"")))</f>
        <v/>
      </c>
      <c r="G58" s="716"/>
      <c r="H58" s="716" t="str">
        <f>IFERROR(VLOOKUP($D58,LISTA!A34:J8284,5,0),"")</f>
        <v/>
      </c>
      <c r="I58" s="716"/>
      <c r="J58" s="226"/>
      <c r="K58" s="144" t="str">
        <f>IFERROR(VLOOKUP($D58,LISTA!A35:J8285,7,0),"")</f>
        <v/>
      </c>
      <c r="L58" s="576"/>
      <c r="M58" s="144" t="str">
        <f>IFERROR(VLOOKUP($D58,LISTA!A35:J8285,8,0),"")</f>
        <v/>
      </c>
      <c r="N58" s="144" t="str">
        <f t="shared" si="0"/>
        <v/>
      </c>
      <c r="O58" s="227" t="str">
        <f t="shared" si="1"/>
        <v/>
      </c>
      <c r="P58" s="155" t="str">
        <f t="shared" si="5"/>
        <v/>
      </c>
      <c r="Q58" s="155" t="str">
        <f t="shared" si="6"/>
        <v/>
      </c>
      <c r="R58" s="155" t="str">
        <f>IFERROR(VLOOKUP($D58,LISTA!A35:J8285,10,0),"")</f>
        <v/>
      </c>
      <c r="S58" s="228" t="str">
        <f t="shared" si="7"/>
        <v/>
      </c>
      <c r="T58" s="695" t="str">
        <f t="shared" si="8"/>
        <v/>
      </c>
      <c r="U58" s="189" t="str">
        <f t="shared" si="9"/>
        <v/>
      </c>
      <c r="W58" s="138" t="str">
        <f t="shared" si="2"/>
        <v/>
      </c>
      <c r="X58" s="219" t="str">
        <f t="shared" si="10"/>
        <v/>
      </c>
      <c r="Y58" s="220" t="e">
        <f t="shared" si="11"/>
        <v>#VALUE!</v>
      </c>
    </row>
    <row r="59" spans="1:25" x14ac:dyDescent="0.25">
      <c r="A59" s="162"/>
      <c r="B59" s="154" t="str">
        <f t="shared" si="3"/>
        <v/>
      </c>
      <c r="C59" s="679" t="str">
        <f t="shared" si="4"/>
        <v/>
      </c>
      <c r="D59" s="157"/>
      <c r="E59" s="157"/>
      <c r="F59" s="716" t="str">
        <f>IF($D59="","",_xlfn.CONCAT("COD ",INDEX(LISTA!$A$2:$K$11000,MATCH($E59,LISTA!$B$2:$B$11000,0),MATCH("CODIGO",LISTA!$A$1:$K$1,0)),"  = ",IFERROR(VLOOKUP($D59,LISTA!A44:J11042,4,0),"")))</f>
        <v/>
      </c>
      <c r="G59" s="716"/>
      <c r="H59" s="716" t="str">
        <f>IFERROR(VLOOKUP($D59,LISTA!A35:J8285,5,0),"")</f>
        <v/>
      </c>
      <c r="I59" s="716"/>
      <c r="J59" s="226"/>
      <c r="K59" s="144" t="str">
        <f>IFERROR(VLOOKUP($D59,LISTA!A36:J8286,7,0),"")</f>
        <v/>
      </c>
      <c r="L59" s="576"/>
      <c r="M59" s="144" t="str">
        <f>IFERROR(VLOOKUP($D59,LISTA!A36:J8286,8,0),"")</f>
        <v/>
      </c>
      <c r="N59" s="144" t="str">
        <f t="shared" si="0"/>
        <v/>
      </c>
      <c r="O59" s="227" t="str">
        <f t="shared" si="1"/>
        <v/>
      </c>
      <c r="P59" s="155" t="str">
        <f t="shared" si="5"/>
        <v/>
      </c>
      <c r="Q59" s="155" t="str">
        <f t="shared" si="6"/>
        <v/>
      </c>
      <c r="R59" s="155" t="str">
        <f>IFERROR(VLOOKUP($D59,LISTA!A36:J8286,10,0),"")</f>
        <v/>
      </c>
      <c r="S59" s="228" t="str">
        <f t="shared" si="7"/>
        <v/>
      </c>
      <c r="T59" s="695" t="str">
        <f t="shared" si="8"/>
        <v/>
      </c>
      <c r="U59" s="189" t="str">
        <f t="shared" si="9"/>
        <v/>
      </c>
      <c r="W59" s="138" t="str">
        <f t="shared" si="2"/>
        <v/>
      </c>
      <c r="X59" s="219" t="str">
        <f t="shared" si="10"/>
        <v/>
      </c>
      <c r="Y59" s="220" t="e">
        <f t="shared" si="11"/>
        <v>#VALUE!</v>
      </c>
    </row>
    <row r="60" spans="1:25" x14ac:dyDescent="0.25">
      <c r="A60" s="162"/>
      <c r="B60" s="154" t="str">
        <f t="shared" si="3"/>
        <v/>
      </c>
      <c r="C60" s="679" t="str">
        <f t="shared" si="4"/>
        <v/>
      </c>
      <c r="D60" s="157"/>
      <c r="E60" s="157"/>
      <c r="F60" s="716" t="str">
        <f>IF($D60="","",_xlfn.CONCAT("COD ",INDEX(LISTA!$A$2:$K$11000,MATCH($E60,LISTA!$B$2:$B$11000,0),MATCH("CODIGO",LISTA!$A$1:$K$1,0)),"  = ",IFERROR(VLOOKUP($D60,LISTA!A45:J11043,4,0),"")))</f>
        <v/>
      </c>
      <c r="G60" s="716"/>
      <c r="H60" s="716" t="str">
        <f>IFERROR(VLOOKUP($D60,LISTA!A36:J8286,5,0),"")</f>
        <v/>
      </c>
      <c r="I60" s="716"/>
      <c r="J60" s="226"/>
      <c r="K60" s="144" t="str">
        <f>IFERROR(VLOOKUP($D60,LISTA!A37:J8287,7,0),"")</f>
        <v/>
      </c>
      <c r="L60" s="576"/>
      <c r="M60" s="144" t="str">
        <f>IFERROR(VLOOKUP($D60,LISTA!A37:J8287,8,0),"")</f>
        <v/>
      </c>
      <c r="N60" s="144" t="str">
        <f t="shared" si="0"/>
        <v/>
      </c>
      <c r="O60" s="227" t="str">
        <f t="shared" si="1"/>
        <v/>
      </c>
      <c r="P60" s="155" t="str">
        <f t="shared" si="5"/>
        <v/>
      </c>
      <c r="Q60" s="155" t="str">
        <f t="shared" si="6"/>
        <v/>
      </c>
      <c r="R60" s="155" t="str">
        <f>IFERROR(VLOOKUP($D60,LISTA!A37:J8287,10,0),"")</f>
        <v/>
      </c>
      <c r="S60" s="228" t="str">
        <f t="shared" si="7"/>
        <v/>
      </c>
      <c r="T60" s="695" t="str">
        <f t="shared" si="8"/>
        <v/>
      </c>
      <c r="U60" s="189" t="str">
        <f t="shared" si="9"/>
        <v/>
      </c>
      <c r="W60" s="138" t="str">
        <f t="shared" si="2"/>
        <v/>
      </c>
      <c r="X60" s="219" t="str">
        <f t="shared" si="10"/>
        <v/>
      </c>
      <c r="Y60" s="220" t="e">
        <f t="shared" si="11"/>
        <v>#VALUE!</v>
      </c>
    </row>
    <row r="61" spans="1:25" x14ac:dyDescent="0.25">
      <c r="A61" s="162"/>
      <c r="B61" s="154" t="str">
        <f t="shared" si="3"/>
        <v/>
      </c>
      <c r="C61" s="679" t="str">
        <f t="shared" si="4"/>
        <v/>
      </c>
      <c r="D61" s="157"/>
      <c r="E61" s="157"/>
      <c r="F61" s="716" t="str">
        <f>IF($D61="","",_xlfn.CONCAT("COD ",INDEX(LISTA!$A$2:$K$11000,MATCH($E61,LISTA!$B$2:$B$11000,0),MATCH("CODIGO",LISTA!$A$1:$K$1,0)),"  = ",IFERROR(VLOOKUP($D61,LISTA!A46:J11044,4,0),"")))</f>
        <v/>
      </c>
      <c r="G61" s="716"/>
      <c r="H61" s="716" t="str">
        <f>IFERROR(VLOOKUP($D61,LISTA!A37:J8287,5,0),"")</f>
        <v/>
      </c>
      <c r="I61" s="716"/>
      <c r="J61" s="226"/>
      <c r="K61" s="144" t="str">
        <f>IFERROR(VLOOKUP($D61,LISTA!A38:J8288,7,0),"")</f>
        <v/>
      </c>
      <c r="L61" s="576"/>
      <c r="M61" s="144" t="str">
        <f>IFERROR(VLOOKUP($D61,LISTA!A38:J8288,8,0),"")</f>
        <v/>
      </c>
      <c r="N61" s="144" t="str">
        <f t="shared" si="0"/>
        <v/>
      </c>
      <c r="O61" s="227" t="str">
        <f t="shared" si="1"/>
        <v/>
      </c>
      <c r="P61" s="155" t="str">
        <f t="shared" si="5"/>
        <v/>
      </c>
      <c r="Q61" s="155" t="str">
        <f t="shared" si="6"/>
        <v/>
      </c>
      <c r="R61" s="155" t="str">
        <f>IFERROR(VLOOKUP($D61,LISTA!A38:J8288,10,0),"")</f>
        <v/>
      </c>
      <c r="S61" s="228" t="str">
        <f t="shared" si="7"/>
        <v/>
      </c>
      <c r="T61" s="695" t="str">
        <f t="shared" si="8"/>
        <v/>
      </c>
      <c r="U61" s="189" t="str">
        <f t="shared" si="9"/>
        <v/>
      </c>
      <c r="W61" s="138" t="str">
        <f t="shared" si="2"/>
        <v/>
      </c>
      <c r="X61" s="219" t="str">
        <f t="shared" si="10"/>
        <v/>
      </c>
      <c r="Y61" s="220" t="e">
        <f t="shared" si="11"/>
        <v>#VALUE!</v>
      </c>
    </row>
    <row r="62" spans="1:25" x14ac:dyDescent="0.25">
      <c r="A62" s="162"/>
      <c r="B62" s="154" t="str">
        <f t="shared" si="3"/>
        <v/>
      </c>
      <c r="C62" s="679" t="str">
        <f t="shared" si="4"/>
        <v/>
      </c>
      <c r="D62" s="157"/>
      <c r="E62" s="157"/>
      <c r="F62" s="716" t="str">
        <f>IF($D62="","",_xlfn.CONCAT("COD ",INDEX(LISTA!$A$2:$K$11000,MATCH($E62,LISTA!$B$2:$B$11000,0),MATCH("CODIGO",LISTA!$A$1:$K$1,0)),"  = ",IFERROR(VLOOKUP($D62,LISTA!A47:J11045,4,0),"")))</f>
        <v/>
      </c>
      <c r="G62" s="716"/>
      <c r="H62" s="716" t="str">
        <f>IFERROR(VLOOKUP($D62,LISTA!A38:J8288,5,0),"")</f>
        <v/>
      </c>
      <c r="I62" s="716"/>
      <c r="J62" s="157"/>
      <c r="K62" s="144" t="str">
        <f>IFERROR(VLOOKUP($D62,LISTA!A21:J8271,7,0),"")</f>
        <v/>
      </c>
      <c r="L62" s="576"/>
      <c r="M62" s="144" t="str">
        <f>IFERROR(VLOOKUP($D62,LISTA!A21:J8271,8,0),"")</f>
        <v/>
      </c>
      <c r="N62" s="144" t="str">
        <f t="shared" si="0"/>
        <v/>
      </c>
      <c r="O62" s="227" t="str">
        <f t="shared" si="1"/>
        <v/>
      </c>
      <c r="P62" s="155" t="str">
        <f t="shared" si="5"/>
        <v/>
      </c>
      <c r="Q62" s="155" t="str">
        <f t="shared" si="6"/>
        <v/>
      </c>
      <c r="R62" s="155" t="str">
        <f>IFERROR(VLOOKUP($D62,LISTA!A39:J8289,10,0),"")</f>
        <v/>
      </c>
      <c r="S62" s="228" t="str">
        <f t="shared" si="7"/>
        <v/>
      </c>
      <c r="T62" s="695" t="str">
        <f t="shared" si="8"/>
        <v/>
      </c>
      <c r="U62" s="189" t="str">
        <f t="shared" si="9"/>
        <v/>
      </c>
      <c r="W62" s="138" t="str">
        <f t="shared" si="2"/>
        <v/>
      </c>
      <c r="X62" s="219" t="str">
        <f t="shared" si="10"/>
        <v/>
      </c>
      <c r="Y62" s="220" t="e">
        <f t="shared" si="11"/>
        <v>#VALUE!</v>
      </c>
    </row>
    <row r="63" spans="1:25" x14ac:dyDescent="0.25">
      <c r="A63" s="162"/>
      <c r="B63" s="154" t="str">
        <f t="shared" si="3"/>
        <v/>
      </c>
      <c r="C63" s="679" t="str">
        <f t="shared" si="4"/>
        <v/>
      </c>
      <c r="D63" s="157"/>
      <c r="E63" s="157"/>
      <c r="F63" s="716" t="str">
        <f>IF($D63="","",_xlfn.CONCAT("COD ",INDEX(LISTA!$A$2:$K$11000,MATCH($E63,LISTA!$B$2:$B$11000,0),MATCH("CODIGO",LISTA!$A$1:$K$1,0)),"  = ",IFERROR(VLOOKUP($D63,LISTA!A48:J11046,4,0),"")))</f>
        <v/>
      </c>
      <c r="G63" s="716"/>
      <c r="H63" s="716" t="str">
        <f>IFERROR(VLOOKUP($D63,LISTA!A39:J8289,5,0),"")</f>
        <v/>
      </c>
      <c r="I63" s="716"/>
      <c r="J63" s="157"/>
      <c r="K63" s="144" t="str">
        <f>IFERROR(VLOOKUP($D63,LISTA!A22:J8272,7,0),"")</f>
        <v/>
      </c>
      <c r="L63" s="576"/>
      <c r="M63" s="144" t="str">
        <f>IFERROR(VLOOKUP($D63,LISTA!A22:J8272,8,0),"")</f>
        <v/>
      </c>
      <c r="N63" s="144" t="str">
        <f t="shared" si="0"/>
        <v/>
      </c>
      <c r="O63" s="227" t="str">
        <f t="shared" si="1"/>
        <v/>
      </c>
      <c r="P63" s="155" t="str">
        <f t="shared" si="5"/>
        <v/>
      </c>
      <c r="Q63" s="155" t="str">
        <f t="shared" si="6"/>
        <v/>
      </c>
      <c r="R63" s="155" t="str">
        <f>IFERROR(VLOOKUP($D63,LISTA!A40:J8290,10,0),"")</f>
        <v/>
      </c>
      <c r="S63" s="228" t="str">
        <f t="shared" si="7"/>
        <v/>
      </c>
      <c r="T63" s="695" t="str">
        <f t="shared" si="8"/>
        <v/>
      </c>
      <c r="U63" s="189" t="str">
        <f t="shared" si="9"/>
        <v/>
      </c>
      <c r="W63" s="138" t="str">
        <f t="shared" si="2"/>
        <v/>
      </c>
      <c r="X63" s="219" t="str">
        <f t="shared" si="10"/>
        <v/>
      </c>
      <c r="Y63" s="220" t="e">
        <f t="shared" si="11"/>
        <v>#VALUE!</v>
      </c>
    </row>
    <row r="64" spans="1:25" x14ac:dyDescent="0.25">
      <c r="A64" s="162"/>
      <c r="B64" s="154" t="str">
        <f t="shared" si="3"/>
        <v/>
      </c>
      <c r="C64" s="679" t="str">
        <f t="shared" si="4"/>
        <v/>
      </c>
      <c r="D64" s="157"/>
      <c r="E64" s="157"/>
      <c r="F64" s="716" t="str">
        <f>IF($D64="","",_xlfn.CONCAT("COD ",INDEX(LISTA!$A$2:$K$11000,MATCH($E64,LISTA!$B$2:$B$11000,0),MATCH("CODIGO",LISTA!$A$1:$K$1,0)),"  = ",IFERROR(VLOOKUP($D64,LISTA!A49:J11047,4,0),"")))</f>
        <v/>
      </c>
      <c r="G64" s="716"/>
      <c r="H64" s="716" t="str">
        <f>IFERROR(VLOOKUP($D64,LISTA!A40:J8290,5,0),"")</f>
        <v/>
      </c>
      <c r="I64" s="716"/>
      <c r="J64" s="157"/>
      <c r="K64" s="144" t="str">
        <f>IFERROR(VLOOKUP($D64,LISTA!A23:J8273,7,0),"")</f>
        <v/>
      </c>
      <c r="L64" s="576"/>
      <c r="M64" s="144" t="str">
        <f>IFERROR(VLOOKUP($D64,LISTA!A23:J8273,8,0),"")</f>
        <v/>
      </c>
      <c r="N64" s="144" t="str">
        <f t="shared" si="0"/>
        <v/>
      </c>
      <c r="O64" s="227" t="str">
        <f t="shared" si="1"/>
        <v/>
      </c>
      <c r="P64" s="155" t="str">
        <f t="shared" si="5"/>
        <v/>
      </c>
      <c r="Q64" s="155" t="str">
        <f t="shared" si="6"/>
        <v/>
      </c>
      <c r="R64" s="155" t="str">
        <f>IFERROR(VLOOKUP($D64,LISTA!A41:J8291,10,0),"")</f>
        <v/>
      </c>
      <c r="S64" s="228" t="str">
        <f t="shared" si="7"/>
        <v/>
      </c>
      <c r="T64" s="695" t="str">
        <f t="shared" si="8"/>
        <v/>
      </c>
      <c r="U64" s="189" t="str">
        <f t="shared" si="9"/>
        <v/>
      </c>
      <c r="W64" s="138" t="str">
        <f t="shared" si="2"/>
        <v/>
      </c>
      <c r="X64" s="219" t="str">
        <f t="shared" si="10"/>
        <v/>
      </c>
      <c r="Y64" s="220" t="e">
        <f t="shared" si="11"/>
        <v>#VALUE!</v>
      </c>
    </row>
    <row r="65" spans="1:25" x14ac:dyDescent="0.25">
      <c r="A65" s="162"/>
      <c r="B65" s="154" t="str">
        <f t="shared" si="3"/>
        <v/>
      </c>
      <c r="C65" s="679" t="str">
        <f t="shared" si="4"/>
        <v/>
      </c>
      <c r="D65" s="157"/>
      <c r="E65" s="157"/>
      <c r="F65" s="716" t="str">
        <f>IF($D65="","",_xlfn.CONCAT("COD ",INDEX(LISTA!$A$2:$K$11000,MATCH($E65,LISTA!$B$2:$B$11000,0),MATCH("CODIGO",LISTA!$A$1:$K$1,0)),"  = ",IFERROR(VLOOKUP($D65,LISTA!A50:J11048,4,0),"")))</f>
        <v/>
      </c>
      <c r="G65" s="716"/>
      <c r="H65" s="716" t="str">
        <f>IFERROR(VLOOKUP($D65,LISTA!A41:J8291,5,0),"")</f>
        <v/>
      </c>
      <c r="I65" s="716"/>
      <c r="J65" s="157"/>
      <c r="K65" s="144" t="str">
        <f>IFERROR(VLOOKUP($D65,LISTA!A24:J8274,7,0),"")</f>
        <v/>
      </c>
      <c r="L65" s="576"/>
      <c r="M65" s="144" t="str">
        <f>IFERROR(VLOOKUP($D65,LISTA!A24:J8274,8,0),"")</f>
        <v/>
      </c>
      <c r="N65" s="144" t="str">
        <f t="shared" si="0"/>
        <v/>
      </c>
      <c r="O65" s="227" t="str">
        <f t="shared" si="1"/>
        <v/>
      </c>
      <c r="P65" s="155" t="str">
        <f t="shared" si="5"/>
        <v/>
      </c>
      <c r="Q65" s="155" t="str">
        <f t="shared" si="6"/>
        <v/>
      </c>
      <c r="R65" s="155" t="str">
        <f>IFERROR(VLOOKUP($D65,LISTA!A42:J8292,10,0),"")</f>
        <v/>
      </c>
      <c r="S65" s="228" t="str">
        <f t="shared" si="7"/>
        <v/>
      </c>
      <c r="T65" s="695" t="str">
        <f t="shared" si="8"/>
        <v/>
      </c>
      <c r="U65" s="189" t="str">
        <f t="shared" si="9"/>
        <v/>
      </c>
      <c r="W65" s="138" t="str">
        <f t="shared" si="2"/>
        <v/>
      </c>
      <c r="X65" s="219" t="str">
        <f t="shared" si="10"/>
        <v/>
      </c>
      <c r="Y65" s="220" t="e">
        <f t="shared" si="11"/>
        <v>#VALUE!</v>
      </c>
    </row>
    <row r="66" spans="1:25" x14ac:dyDescent="0.25">
      <c r="A66" s="162"/>
      <c r="B66" s="154" t="str">
        <f t="shared" si="3"/>
        <v/>
      </c>
      <c r="C66" s="679" t="str">
        <f t="shared" si="4"/>
        <v/>
      </c>
      <c r="D66" s="157"/>
      <c r="E66" s="157"/>
      <c r="F66" s="716" t="str">
        <f>IF($D66="","",_xlfn.CONCAT("COD ",INDEX(LISTA!$A$2:$K$11000,MATCH($E66,LISTA!$B$2:$B$11000,0),MATCH("CODIGO",LISTA!$A$1:$K$1,0)),"  = ",IFERROR(VLOOKUP($D66,LISTA!A51:J11049,4,0),"")))</f>
        <v/>
      </c>
      <c r="G66" s="716"/>
      <c r="H66" s="716" t="str">
        <f>IFERROR(VLOOKUP($D66,LISTA!A42:J8292,5,0),"")</f>
        <v/>
      </c>
      <c r="I66" s="716"/>
      <c r="J66" s="157"/>
      <c r="K66" s="144" t="str">
        <f>IFERROR(VLOOKUP($D66,LISTA!A25:J8275,7,0),"")</f>
        <v/>
      </c>
      <c r="L66" s="576"/>
      <c r="M66" s="144" t="str">
        <f>IFERROR(VLOOKUP($D66,LISTA!A25:J8275,8,0),"")</f>
        <v/>
      </c>
      <c r="N66" s="144" t="str">
        <f t="shared" si="0"/>
        <v/>
      </c>
      <c r="O66" s="227" t="str">
        <f t="shared" si="1"/>
        <v/>
      </c>
      <c r="P66" s="155" t="str">
        <f t="shared" si="5"/>
        <v/>
      </c>
      <c r="Q66" s="155" t="str">
        <f t="shared" si="6"/>
        <v/>
      </c>
      <c r="R66" s="155" t="str">
        <f>IFERROR(VLOOKUP($D66,LISTA!A43:J8293,10,0),"")</f>
        <v/>
      </c>
      <c r="S66" s="228" t="str">
        <f t="shared" si="7"/>
        <v/>
      </c>
      <c r="T66" s="695" t="str">
        <f t="shared" si="8"/>
        <v/>
      </c>
      <c r="U66" s="189" t="str">
        <f t="shared" si="9"/>
        <v/>
      </c>
      <c r="W66" s="138" t="str">
        <f t="shared" si="2"/>
        <v/>
      </c>
      <c r="X66" s="219" t="str">
        <f t="shared" si="10"/>
        <v/>
      </c>
      <c r="Y66" s="220" t="e">
        <f t="shared" si="11"/>
        <v>#VALUE!</v>
      </c>
    </row>
    <row r="67" spans="1:25" x14ac:dyDescent="0.25">
      <c r="A67" s="162"/>
      <c r="B67" s="154" t="str">
        <f t="shared" si="3"/>
        <v/>
      </c>
      <c r="C67" s="679" t="str">
        <f t="shared" si="4"/>
        <v/>
      </c>
      <c r="D67" s="157"/>
      <c r="E67" s="157"/>
      <c r="F67" s="716" t="str">
        <f>IF($D67="","",_xlfn.CONCAT("COD ",INDEX(LISTA!$A$2:$K$11000,MATCH($E67,LISTA!$B$2:$B$11000,0),MATCH("CODIGO",LISTA!$A$1:$K$1,0)),"  = ",IFERROR(VLOOKUP($D67,LISTA!A52:J11050,4,0),"")))</f>
        <v/>
      </c>
      <c r="G67" s="716"/>
      <c r="H67" s="716" t="str">
        <f>IFERROR(VLOOKUP($D67,LISTA!A43:J8293,5,0),"")</f>
        <v/>
      </c>
      <c r="I67" s="716"/>
      <c r="J67" s="157"/>
      <c r="K67" s="144" t="str">
        <f>IFERROR(VLOOKUP($D67,LISTA!A26:J8276,7,0),"")</f>
        <v/>
      </c>
      <c r="L67" s="576"/>
      <c r="M67" s="144" t="str">
        <f>IFERROR(VLOOKUP($D67,LISTA!A26:J8276,8,0),"")</f>
        <v/>
      </c>
      <c r="N67" s="144" t="str">
        <f t="shared" si="0"/>
        <v/>
      </c>
      <c r="O67" s="227" t="str">
        <f t="shared" si="1"/>
        <v/>
      </c>
      <c r="P67" s="155" t="str">
        <f t="shared" si="5"/>
        <v/>
      </c>
      <c r="Q67" s="155" t="str">
        <f t="shared" si="6"/>
        <v/>
      </c>
      <c r="R67" s="155" t="str">
        <f>IFERROR(VLOOKUP($D67,LISTA!A44:J8294,10,0),"")</f>
        <v/>
      </c>
      <c r="S67" s="228" t="str">
        <f t="shared" si="7"/>
        <v/>
      </c>
      <c r="T67" s="695" t="str">
        <f t="shared" si="8"/>
        <v/>
      </c>
      <c r="U67" s="189" t="str">
        <f t="shared" si="9"/>
        <v/>
      </c>
      <c r="W67" s="138" t="str">
        <f t="shared" si="2"/>
        <v/>
      </c>
      <c r="X67" s="219" t="str">
        <f t="shared" si="10"/>
        <v/>
      </c>
      <c r="Y67" s="220" t="e">
        <f t="shared" si="11"/>
        <v>#VALUE!</v>
      </c>
    </row>
    <row r="68" spans="1:25" x14ac:dyDescent="0.25">
      <c r="A68" s="162"/>
      <c r="B68" s="154" t="str">
        <f t="shared" si="3"/>
        <v/>
      </c>
      <c r="C68" s="679" t="str">
        <f t="shared" si="4"/>
        <v/>
      </c>
      <c r="D68" s="157"/>
      <c r="E68" s="157"/>
      <c r="F68" s="716" t="str">
        <f>IF($D68="","",_xlfn.CONCAT("COD ",INDEX(LISTA!$A$2:$K$11000,MATCH($E68,LISTA!$B$2:$B$11000,0),MATCH("CODIGO",LISTA!$A$1:$K$1,0)),"  = ",IFERROR(VLOOKUP($D68,LISTA!A53:J11051,4,0),"")))</f>
        <v/>
      </c>
      <c r="G68" s="716"/>
      <c r="H68" s="716" t="str">
        <f>IFERROR(VLOOKUP($D68,LISTA!A44:J8294,5,0),"")</f>
        <v/>
      </c>
      <c r="I68" s="716"/>
      <c r="J68" s="157"/>
      <c r="K68" s="144" t="str">
        <f>IFERROR(VLOOKUP($D68,LISTA!A27:J8277,7,0),"")</f>
        <v/>
      </c>
      <c r="L68" s="576"/>
      <c r="M68" s="144" t="str">
        <f>IFERROR(VLOOKUP($D68,LISTA!A27:J8277,8,0),"")</f>
        <v/>
      </c>
      <c r="N68" s="144" t="str">
        <f t="shared" si="0"/>
        <v/>
      </c>
      <c r="O68" s="227" t="str">
        <f t="shared" si="1"/>
        <v/>
      </c>
      <c r="P68" s="155" t="str">
        <f t="shared" si="5"/>
        <v/>
      </c>
      <c r="Q68" s="155" t="str">
        <f t="shared" si="6"/>
        <v/>
      </c>
      <c r="R68" s="155" t="str">
        <f>IFERROR(VLOOKUP($D68,LISTA!A45:J8295,10,0),"")</f>
        <v/>
      </c>
      <c r="S68" s="228" t="str">
        <f t="shared" si="7"/>
        <v/>
      </c>
      <c r="T68" s="695" t="str">
        <f t="shared" si="8"/>
        <v/>
      </c>
      <c r="U68" s="189" t="str">
        <f t="shared" si="9"/>
        <v/>
      </c>
      <c r="W68" s="138" t="str">
        <f t="shared" si="2"/>
        <v/>
      </c>
      <c r="X68" s="219" t="str">
        <f t="shared" si="10"/>
        <v/>
      </c>
      <c r="Y68" s="220" t="e">
        <f t="shared" si="11"/>
        <v>#VALUE!</v>
      </c>
    </row>
    <row r="69" spans="1:25" x14ac:dyDescent="0.25">
      <c r="A69" s="162"/>
      <c r="B69" s="154" t="str">
        <f t="shared" si="3"/>
        <v/>
      </c>
      <c r="C69" s="679" t="str">
        <f t="shared" si="4"/>
        <v/>
      </c>
      <c r="D69" s="157"/>
      <c r="E69" s="157"/>
      <c r="F69" s="716" t="str">
        <f>IF($D69="","",_xlfn.CONCAT("COD ",INDEX(LISTA!$A$2:$K$11000,MATCH($E69,LISTA!$B$2:$B$11000,0),MATCH("CODIGO",LISTA!$A$1:$K$1,0)),"  = ",IFERROR(VLOOKUP($D69,LISTA!A54:J11052,4,0),"")))</f>
        <v/>
      </c>
      <c r="G69" s="716"/>
      <c r="H69" s="716" t="str">
        <f>IFERROR(VLOOKUP($D69,LISTA!A45:J8295,5,0),"")</f>
        <v/>
      </c>
      <c r="I69" s="716"/>
      <c r="J69" s="157"/>
      <c r="K69" s="144" t="str">
        <f>IFERROR(VLOOKUP($D69,LISTA!A10:J8260,7,0),"")</f>
        <v/>
      </c>
      <c r="L69" s="576"/>
      <c r="M69" s="144" t="str">
        <f>IFERROR(VLOOKUP($D69,LISTA!A10:J8260,8,0),"")</f>
        <v/>
      </c>
      <c r="N69" s="144" t="str">
        <f t="shared" si="0"/>
        <v/>
      </c>
      <c r="O69" s="227" t="str">
        <f t="shared" si="1"/>
        <v/>
      </c>
      <c r="P69" s="155" t="str">
        <f t="shared" si="5"/>
        <v/>
      </c>
      <c r="Q69" s="155" t="str">
        <f t="shared" si="6"/>
        <v/>
      </c>
      <c r="R69" s="155" t="str">
        <f>IFERROR(VLOOKUP($D69,LISTA!A46:J8296,10,0),"")</f>
        <v/>
      </c>
      <c r="S69" s="228" t="str">
        <f t="shared" si="7"/>
        <v/>
      </c>
      <c r="T69" s="695" t="str">
        <f t="shared" si="8"/>
        <v/>
      </c>
      <c r="U69" s="189" t="str">
        <f t="shared" si="9"/>
        <v/>
      </c>
      <c r="W69" s="138" t="str">
        <f t="shared" si="2"/>
        <v/>
      </c>
      <c r="X69" s="219" t="str">
        <f t="shared" si="10"/>
        <v/>
      </c>
      <c r="Y69" s="220" t="e">
        <f t="shared" si="11"/>
        <v>#VALUE!</v>
      </c>
    </row>
    <row r="70" spans="1:25" x14ac:dyDescent="0.25">
      <c r="A70" s="162"/>
      <c r="B70" s="154" t="str">
        <f t="shared" si="3"/>
        <v/>
      </c>
      <c r="C70" s="679" t="str">
        <f t="shared" si="4"/>
        <v/>
      </c>
      <c r="D70" s="157"/>
      <c r="E70" s="157"/>
      <c r="F70" s="716" t="str">
        <f>IF($D70="","",_xlfn.CONCAT("COD ",INDEX(LISTA!$A$2:$K$11000,MATCH($E70,LISTA!$B$2:$B$11000,0),MATCH("CODIGO",LISTA!$A$1:$K$1,0)),"  = ",IFERROR(VLOOKUP($D70,LISTA!A55:J11053,4,0),"")))</f>
        <v/>
      </c>
      <c r="G70" s="716"/>
      <c r="H70" s="716" t="str">
        <f>IFERROR(VLOOKUP($D70,LISTA!A46:J8296,5,0),"")</f>
        <v/>
      </c>
      <c r="I70" s="716"/>
      <c r="J70" s="157"/>
      <c r="K70" s="144" t="str">
        <f>IFERROR(VLOOKUP($D70,LISTA!A11:J8261,7,0),"")</f>
        <v/>
      </c>
      <c r="L70" s="576"/>
      <c r="M70" s="144" t="str">
        <f>IFERROR(VLOOKUP($D70,LISTA!A11:J8261,8,0),"")</f>
        <v/>
      </c>
      <c r="N70" s="144" t="str">
        <f t="shared" si="0"/>
        <v/>
      </c>
      <c r="O70" s="227" t="str">
        <f t="shared" si="1"/>
        <v/>
      </c>
      <c r="P70" s="155" t="str">
        <f t="shared" si="5"/>
        <v/>
      </c>
      <c r="Q70" s="155" t="str">
        <f t="shared" si="6"/>
        <v/>
      </c>
      <c r="R70" s="155" t="str">
        <f>IFERROR(VLOOKUP($D70,LISTA!A47:J8297,10,0),"")</f>
        <v/>
      </c>
      <c r="S70" s="228" t="str">
        <f t="shared" si="7"/>
        <v/>
      </c>
      <c r="T70" s="695" t="str">
        <f t="shared" si="8"/>
        <v/>
      </c>
      <c r="U70" s="189" t="str">
        <f t="shared" si="9"/>
        <v/>
      </c>
      <c r="W70" s="138" t="str">
        <f t="shared" si="2"/>
        <v/>
      </c>
      <c r="X70" s="219" t="str">
        <f t="shared" si="10"/>
        <v/>
      </c>
      <c r="Y70" s="220" t="e">
        <f t="shared" si="11"/>
        <v>#VALUE!</v>
      </c>
    </row>
    <row r="71" spans="1:25" x14ac:dyDescent="0.25">
      <c r="A71" s="162"/>
      <c r="B71" s="154" t="str">
        <f t="shared" si="3"/>
        <v/>
      </c>
      <c r="C71" s="679" t="str">
        <f t="shared" si="4"/>
        <v/>
      </c>
      <c r="D71" s="157"/>
      <c r="E71" s="157"/>
      <c r="F71" s="716" t="str">
        <f>IF($D71="","",_xlfn.CONCAT("COD ",INDEX(LISTA!$A$2:$K$11000,MATCH($E71,LISTA!$B$2:$B$11000,0),MATCH("CODIGO",LISTA!$A$1:$K$1,0)),"  = ",IFERROR(VLOOKUP($D71,LISTA!A56:J11054,4,0),"")))</f>
        <v/>
      </c>
      <c r="G71" s="716"/>
      <c r="H71" s="716" t="str">
        <f>IFERROR(VLOOKUP($D71,LISTA!A47:J8297,5,0),"")</f>
        <v/>
      </c>
      <c r="I71" s="716"/>
      <c r="J71" s="157"/>
      <c r="K71" s="144" t="str">
        <f>IFERROR(VLOOKUP($D71,LISTA!A12:J8262,7,0),"")</f>
        <v/>
      </c>
      <c r="L71" s="576"/>
      <c r="M71" s="144" t="str">
        <f>IFERROR(VLOOKUP($D71,LISTA!A12:J8262,8,0),"")</f>
        <v/>
      </c>
      <c r="N71" s="144" t="str">
        <f t="shared" si="0"/>
        <v/>
      </c>
      <c r="O71" s="227" t="str">
        <f t="shared" si="1"/>
        <v/>
      </c>
      <c r="P71" s="155" t="str">
        <f t="shared" si="5"/>
        <v/>
      </c>
      <c r="Q71" s="155" t="str">
        <f t="shared" si="6"/>
        <v/>
      </c>
      <c r="R71" s="155" t="str">
        <f>IFERROR(VLOOKUP($D71,LISTA!A48:J8298,10,0),"")</f>
        <v/>
      </c>
      <c r="S71" s="228" t="str">
        <f t="shared" si="7"/>
        <v/>
      </c>
      <c r="T71" s="695" t="str">
        <f t="shared" si="8"/>
        <v/>
      </c>
      <c r="U71" s="189" t="str">
        <f t="shared" si="9"/>
        <v/>
      </c>
      <c r="W71" s="138" t="str">
        <f t="shared" si="2"/>
        <v/>
      </c>
      <c r="X71" s="219" t="str">
        <f t="shared" si="10"/>
        <v/>
      </c>
      <c r="Y71" s="220" t="e">
        <f t="shared" si="11"/>
        <v>#VALUE!</v>
      </c>
    </row>
    <row r="72" spans="1:25" x14ac:dyDescent="0.25">
      <c r="A72" s="162"/>
      <c r="B72" s="229" t="str">
        <f t="shared" si="3"/>
        <v/>
      </c>
      <c r="C72" s="679" t="str">
        <f t="shared" si="4"/>
        <v/>
      </c>
      <c r="D72" s="157"/>
      <c r="E72" s="157"/>
      <c r="F72" s="716" t="str">
        <f>IF($D72="","",_xlfn.CONCAT("COD ",INDEX(LISTA!$A$2:$K$11000,MATCH($E72,LISTA!$B$2:$B$11000,0),MATCH("CODIGO",LISTA!$A$1:$K$1,0)),"  = ",IFERROR(VLOOKUP($D72,LISTA!A57:J11055,4,0),"")))</f>
        <v/>
      </c>
      <c r="G72" s="716"/>
      <c r="H72" s="716" t="str">
        <f>IFERROR(VLOOKUP($D72,LISTA!A48:J8298,5,0),"")</f>
        <v/>
      </c>
      <c r="I72" s="716"/>
      <c r="J72" s="157"/>
      <c r="K72" s="144" t="str">
        <f>IFERROR(VLOOKUP($D72,LISTA!A13:J8263,7,0),"")</f>
        <v/>
      </c>
      <c r="L72" s="576"/>
      <c r="M72" s="144" t="str">
        <f>IFERROR(VLOOKUP($D72,LISTA!A13:J8263,8,0),"")</f>
        <v/>
      </c>
      <c r="N72" s="144" t="str">
        <f t="shared" si="0"/>
        <v/>
      </c>
      <c r="O72" s="227" t="str">
        <f t="shared" si="1"/>
        <v/>
      </c>
      <c r="P72" s="155" t="str">
        <f t="shared" si="5"/>
        <v/>
      </c>
      <c r="Q72" s="155" t="str">
        <f t="shared" si="6"/>
        <v/>
      </c>
      <c r="R72" s="155" t="str">
        <f>IFERROR(VLOOKUP($D72,LISTA!A49:J8299,10,0),"")</f>
        <v/>
      </c>
      <c r="S72" s="228" t="str">
        <f t="shared" si="7"/>
        <v/>
      </c>
      <c r="T72" s="695" t="str">
        <f t="shared" si="8"/>
        <v/>
      </c>
      <c r="U72" s="189" t="str">
        <f t="shared" si="9"/>
        <v/>
      </c>
      <c r="W72" s="138" t="str">
        <f t="shared" si="2"/>
        <v/>
      </c>
      <c r="X72" s="219" t="str">
        <f t="shared" si="10"/>
        <v/>
      </c>
      <c r="Y72" s="220" t="e">
        <f t="shared" si="11"/>
        <v>#VALUE!</v>
      </c>
    </row>
    <row r="73" spans="1:25" x14ac:dyDescent="0.25">
      <c r="A73" s="162"/>
      <c r="B73" s="154" t="str">
        <f t="shared" si="3"/>
        <v/>
      </c>
      <c r="C73" s="679" t="str">
        <f t="shared" si="4"/>
        <v/>
      </c>
      <c r="D73" s="157"/>
      <c r="E73" s="157"/>
      <c r="F73" s="716" t="str">
        <f>IF($D73="","",_xlfn.CONCAT("COD ",INDEX(LISTA!$A$2:$K$11000,MATCH($E73,LISTA!$B$2:$B$11000,0),MATCH("CODIGO",LISTA!$A$1:$K$1,0)),"  = ",IFERROR(VLOOKUP($D73,LISTA!A58:J11056,4,0),"")))</f>
        <v/>
      </c>
      <c r="G73" s="716"/>
      <c r="H73" s="716" t="str">
        <f>IFERROR(VLOOKUP($D73,LISTA!A49:J8299,5,0),"")</f>
        <v/>
      </c>
      <c r="I73" s="716"/>
      <c r="J73" s="157"/>
      <c r="K73" s="144" t="str">
        <f>IFERROR(VLOOKUP($D73,LISTA!A14:J8264,7,0),"")</f>
        <v/>
      </c>
      <c r="L73" s="576"/>
      <c r="M73" s="144" t="str">
        <f>IFERROR(VLOOKUP($D73,LISTA!A14:J8264,8,0),"")</f>
        <v/>
      </c>
      <c r="N73" s="144" t="str">
        <f t="shared" si="0"/>
        <v/>
      </c>
      <c r="O73" s="227" t="str">
        <f t="shared" si="1"/>
        <v/>
      </c>
      <c r="P73" s="155" t="str">
        <f t="shared" si="5"/>
        <v/>
      </c>
      <c r="Q73" s="155" t="str">
        <f t="shared" si="6"/>
        <v/>
      </c>
      <c r="R73" s="155" t="str">
        <f>IFERROR(VLOOKUP($D73,LISTA!A50:J8300,10,0),"")</f>
        <v/>
      </c>
      <c r="S73" s="228" t="str">
        <f t="shared" si="7"/>
        <v/>
      </c>
      <c r="T73" s="695" t="str">
        <f t="shared" si="8"/>
        <v/>
      </c>
      <c r="U73" s="189" t="str">
        <f t="shared" si="9"/>
        <v/>
      </c>
      <c r="W73" s="138" t="str">
        <f t="shared" si="2"/>
        <v/>
      </c>
      <c r="X73" s="219" t="str">
        <f t="shared" si="10"/>
        <v/>
      </c>
      <c r="Y73" s="220" t="e">
        <f t="shared" si="11"/>
        <v>#VALUE!</v>
      </c>
    </row>
    <row r="74" spans="1:25" x14ac:dyDescent="0.25">
      <c r="A74" s="162"/>
      <c r="B74" s="154" t="str">
        <f t="shared" si="3"/>
        <v/>
      </c>
      <c r="C74" s="679" t="str">
        <f t="shared" si="4"/>
        <v/>
      </c>
      <c r="D74" s="157"/>
      <c r="E74" s="157"/>
      <c r="F74" s="716" t="str">
        <f>IF($D74="","",_xlfn.CONCAT("COD ",INDEX(LISTA!$A$2:$K$11000,MATCH($E74,LISTA!$B$2:$B$11000,0),MATCH("CODIGO",LISTA!$A$1:$K$1,0)),"  = ",IFERROR(VLOOKUP($D74,LISTA!A59:J11057,4,0),"")))</f>
        <v/>
      </c>
      <c r="G74" s="716"/>
      <c r="H74" s="716" t="str">
        <f>IFERROR(VLOOKUP($D74,LISTA!A50:J8300,5,0),"")</f>
        <v/>
      </c>
      <c r="I74" s="716"/>
      <c r="J74" s="157"/>
      <c r="K74" s="144" t="str">
        <f>IFERROR(VLOOKUP($D74,LISTA!A15:J8265,7,0),"")</f>
        <v/>
      </c>
      <c r="L74" s="576"/>
      <c r="M74" s="144" t="str">
        <f>IFERROR(VLOOKUP($D74,LISTA!A15:J8265,8,0),"")</f>
        <v/>
      </c>
      <c r="N74" s="144" t="str">
        <f t="shared" si="0"/>
        <v/>
      </c>
      <c r="O74" s="227" t="str">
        <f t="shared" si="1"/>
        <v/>
      </c>
      <c r="P74" s="155" t="str">
        <f t="shared" si="5"/>
        <v/>
      </c>
      <c r="Q74" s="155" t="str">
        <f t="shared" si="6"/>
        <v/>
      </c>
      <c r="R74" s="155" t="str">
        <f>IFERROR(VLOOKUP($D74,LISTA!A51:J8301,10,0),"")</f>
        <v/>
      </c>
      <c r="S74" s="228" t="str">
        <f t="shared" si="7"/>
        <v/>
      </c>
      <c r="T74" s="695" t="str">
        <f t="shared" si="8"/>
        <v/>
      </c>
      <c r="U74" s="189" t="str">
        <f t="shared" si="9"/>
        <v/>
      </c>
      <c r="W74" s="138" t="str">
        <f t="shared" si="2"/>
        <v/>
      </c>
      <c r="X74" s="219" t="str">
        <f t="shared" si="10"/>
        <v/>
      </c>
      <c r="Y74" s="220" t="e">
        <f t="shared" si="11"/>
        <v>#VALUE!</v>
      </c>
    </row>
    <row r="75" spans="1:25" x14ac:dyDescent="0.25">
      <c r="A75" s="162"/>
      <c r="B75" s="154" t="str">
        <f t="shared" si="3"/>
        <v/>
      </c>
      <c r="C75" s="679" t="str">
        <f t="shared" si="4"/>
        <v/>
      </c>
      <c r="D75" s="157"/>
      <c r="E75" s="157"/>
      <c r="F75" s="716" t="str">
        <f>IF($D75="","",_xlfn.CONCAT("COD ",INDEX(LISTA!$A$2:$K$11000,MATCH($E75,LISTA!$B$2:$B$11000,0),MATCH("CODIGO",LISTA!$A$1:$K$1,0)),"  = ",IFERROR(VLOOKUP($D75,LISTA!A60:J11058,4,0),"")))</f>
        <v/>
      </c>
      <c r="G75" s="716"/>
      <c r="H75" s="716" t="str">
        <f>IFERROR(VLOOKUP($D75,LISTA!A51:J8301,5,0),"")</f>
        <v/>
      </c>
      <c r="I75" s="716"/>
      <c r="J75" s="157"/>
      <c r="K75" s="144" t="str">
        <f>IFERROR(VLOOKUP($D75,LISTA!A16:J8266,7,0),"")</f>
        <v/>
      </c>
      <c r="L75" s="576"/>
      <c r="M75" s="144" t="str">
        <f>IFERROR(VLOOKUP($D75,LISTA!A16:J8266,8,0),"")</f>
        <v/>
      </c>
      <c r="N75" s="144" t="str">
        <f t="shared" si="0"/>
        <v/>
      </c>
      <c r="O75" s="227" t="str">
        <f t="shared" si="1"/>
        <v/>
      </c>
      <c r="P75" s="155" t="str">
        <f t="shared" si="5"/>
        <v/>
      </c>
      <c r="Q75" s="155" t="str">
        <f t="shared" si="6"/>
        <v/>
      </c>
      <c r="R75" s="155" t="str">
        <f>IFERROR(VLOOKUP($D75,LISTA!A52:J8302,10,0),"")</f>
        <v/>
      </c>
      <c r="S75" s="228" t="str">
        <f t="shared" si="7"/>
        <v/>
      </c>
      <c r="T75" s="695" t="str">
        <f t="shared" si="8"/>
        <v/>
      </c>
      <c r="U75" s="189" t="str">
        <f t="shared" si="9"/>
        <v/>
      </c>
      <c r="W75" s="138" t="str">
        <f t="shared" si="2"/>
        <v/>
      </c>
      <c r="X75" s="219" t="str">
        <f t="shared" si="10"/>
        <v/>
      </c>
      <c r="Y75" s="220" t="e">
        <f t="shared" si="11"/>
        <v>#VALUE!</v>
      </c>
    </row>
    <row r="76" spans="1:25" x14ac:dyDescent="0.25">
      <c r="A76" s="162"/>
      <c r="B76" s="154" t="str">
        <f t="shared" si="3"/>
        <v/>
      </c>
      <c r="C76" s="679" t="str">
        <f t="shared" si="4"/>
        <v/>
      </c>
      <c r="D76" s="157"/>
      <c r="E76" s="157"/>
      <c r="F76" s="716" t="str">
        <f>IF($D76="","",_xlfn.CONCAT("COD ",INDEX(LISTA!$A$2:$K$11000,MATCH($E76,LISTA!$B$2:$B$11000,0),MATCH("CODIGO",LISTA!$A$1:$K$1,0)),"  = ",IFERROR(VLOOKUP($D76,LISTA!A61:J11059,4,0),"")))</f>
        <v/>
      </c>
      <c r="G76" s="716"/>
      <c r="H76" s="716" t="str">
        <f>IFERROR(VLOOKUP($D76,LISTA!A52:J8302,5,0),"")</f>
        <v/>
      </c>
      <c r="I76" s="716"/>
      <c r="J76" s="157"/>
      <c r="K76" s="144" t="str">
        <f>IFERROR(VLOOKUP($D76,LISTA!A17:J8267,7,0),"")</f>
        <v/>
      </c>
      <c r="L76" s="576"/>
      <c r="M76" s="144" t="str">
        <f>IFERROR(VLOOKUP($D76,LISTA!A17:J8267,8,0),"")</f>
        <v/>
      </c>
      <c r="N76" s="144" t="str">
        <f t="shared" si="0"/>
        <v/>
      </c>
      <c r="O76" s="227" t="str">
        <f t="shared" si="1"/>
        <v/>
      </c>
      <c r="P76" s="155" t="str">
        <f t="shared" si="5"/>
        <v/>
      </c>
      <c r="Q76" s="155" t="str">
        <f t="shared" si="6"/>
        <v/>
      </c>
      <c r="R76" s="155" t="str">
        <f>IFERROR(VLOOKUP($D76,LISTA!A53:J8303,10,0),"")</f>
        <v/>
      </c>
      <c r="S76" s="228" t="str">
        <f t="shared" si="7"/>
        <v/>
      </c>
      <c r="T76" s="695" t="str">
        <f t="shared" si="8"/>
        <v/>
      </c>
      <c r="U76" s="189" t="str">
        <f t="shared" si="9"/>
        <v/>
      </c>
      <c r="W76" s="138" t="str">
        <f t="shared" si="2"/>
        <v/>
      </c>
      <c r="X76" s="219" t="str">
        <f t="shared" si="10"/>
        <v/>
      </c>
      <c r="Y76" s="220" t="e">
        <f t="shared" si="11"/>
        <v>#VALUE!</v>
      </c>
    </row>
    <row r="77" spans="1:25" x14ac:dyDescent="0.25">
      <c r="A77" s="162"/>
      <c r="B77" s="154" t="str">
        <f t="shared" si="3"/>
        <v/>
      </c>
      <c r="C77" s="679" t="str">
        <f t="shared" si="4"/>
        <v/>
      </c>
      <c r="D77" s="157"/>
      <c r="E77" s="157"/>
      <c r="F77" s="716" t="str">
        <f>IF($D77="","",_xlfn.CONCAT("COD ",INDEX(LISTA!$A$2:$K$11000,MATCH($E77,LISTA!$B$2:$B$11000,0),MATCH("CODIGO",LISTA!$A$1:$K$1,0)),"  = ",IFERROR(VLOOKUP($D77,LISTA!A62:J11060,4,0),"")))</f>
        <v/>
      </c>
      <c r="G77" s="716"/>
      <c r="H77" s="716" t="str">
        <f>IFERROR(VLOOKUP($D77,LISTA!A53:J8303,5,0),"")</f>
        <v/>
      </c>
      <c r="I77" s="716"/>
      <c r="J77" s="157"/>
      <c r="K77" s="144" t="str">
        <f>IFERROR(VLOOKUP($D77,LISTA!A18:J8268,7,0),"")</f>
        <v/>
      </c>
      <c r="L77" s="576"/>
      <c r="M77" s="144" t="str">
        <f>IFERROR(VLOOKUP($D77,LISTA!A18:J8268,8,0),"")</f>
        <v/>
      </c>
      <c r="N77" s="144" t="str">
        <f t="shared" si="0"/>
        <v/>
      </c>
      <c r="O77" s="227" t="str">
        <f t="shared" si="1"/>
        <v/>
      </c>
      <c r="P77" s="155" t="str">
        <f t="shared" si="5"/>
        <v/>
      </c>
      <c r="Q77" s="155" t="str">
        <f t="shared" si="6"/>
        <v/>
      </c>
      <c r="R77" s="155" t="str">
        <f>IFERROR(VLOOKUP($D77,LISTA!A54:J8304,10,0),"")</f>
        <v/>
      </c>
      <c r="S77" s="228" t="str">
        <f t="shared" si="7"/>
        <v/>
      </c>
      <c r="T77" s="695" t="str">
        <f t="shared" si="8"/>
        <v/>
      </c>
      <c r="U77" s="189" t="str">
        <f t="shared" si="9"/>
        <v/>
      </c>
      <c r="W77" s="138" t="str">
        <f t="shared" si="2"/>
        <v/>
      </c>
      <c r="X77" s="219" t="str">
        <f t="shared" si="10"/>
        <v/>
      </c>
      <c r="Y77" s="220" t="e">
        <f t="shared" si="11"/>
        <v>#VALUE!</v>
      </c>
    </row>
    <row r="78" spans="1:25" x14ac:dyDescent="0.25">
      <c r="A78" s="162"/>
      <c r="B78" s="154" t="str">
        <f t="shared" si="3"/>
        <v/>
      </c>
      <c r="C78" s="679" t="str">
        <f t="shared" si="4"/>
        <v/>
      </c>
      <c r="D78" s="157"/>
      <c r="E78" s="157"/>
      <c r="F78" s="716" t="str">
        <f>IF($D78="","",_xlfn.CONCAT("COD ",INDEX(LISTA!$A$2:$K$11000,MATCH($E78,LISTA!$B$2:$B$11000,0),MATCH("CODIGO",LISTA!$A$1:$K$1,0)),"  = ",IFERROR(VLOOKUP($D78,LISTA!A63:J11061,4,0),"")))</f>
        <v/>
      </c>
      <c r="G78" s="716"/>
      <c r="H78" s="716" t="str">
        <f>IFERROR(VLOOKUP($D78,LISTA!A54:J8304,5,0),"")</f>
        <v/>
      </c>
      <c r="I78" s="716"/>
      <c r="J78" s="157"/>
      <c r="K78" s="144" t="str">
        <f>IFERROR(VLOOKUP($D78,LISTA!A19:J8269,7,0),"")</f>
        <v/>
      </c>
      <c r="L78" s="576"/>
      <c r="M78" s="144" t="str">
        <f>IFERROR(VLOOKUP($D78,LISTA!A19:J8269,8,0),"")</f>
        <v/>
      </c>
      <c r="N78" s="144" t="str">
        <f t="shared" si="0"/>
        <v/>
      </c>
      <c r="O78" s="227" t="str">
        <f t="shared" si="1"/>
        <v/>
      </c>
      <c r="P78" s="155" t="str">
        <f t="shared" si="5"/>
        <v/>
      </c>
      <c r="Q78" s="155" t="str">
        <f t="shared" si="6"/>
        <v/>
      </c>
      <c r="R78" s="155" t="str">
        <f>IFERROR(VLOOKUP($D78,LISTA!A55:J8305,10,0),"")</f>
        <v/>
      </c>
      <c r="S78" s="228" t="str">
        <f t="shared" si="7"/>
        <v/>
      </c>
      <c r="T78" s="695" t="str">
        <f t="shared" si="8"/>
        <v/>
      </c>
      <c r="U78" s="189" t="str">
        <f t="shared" si="9"/>
        <v/>
      </c>
      <c r="W78" s="138" t="str">
        <f t="shared" si="2"/>
        <v/>
      </c>
      <c r="X78" s="219" t="str">
        <f t="shared" si="10"/>
        <v/>
      </c>
      <c r="Y78" s="220" t="e">
        <f t="shared" si="11"/>
        <v>#VALUE!</v>
      </c>
    </row>
    <row r="79" spans="1:25" x14ac:dyDescent="0.25">
      <c r="A79" s="162"/>
      <c r="B79" s="154" t="str">
        <f t="shared" si="3"/>
        <v/>
      </c>
      <c r="C79" s="679" t="str">
        <f t="shared" si="4"/>
        <v/>
      </c>
      <c r="D79" s="157"/>
      <c r="E79" s="157"/>
      <c r="F79" s="716" t="str">
        <f>IF($D79="","",_xlfn.CONCAT("COD ",INDEX(LISTA!$A$2:$K$11000,MATCH($E79,LISTA!$B$2:$B$11000,0),MATCH("CODIGO",LISTA!$A$1:$K$1,0)),"  = ",IFERROR(VLOOKUP($D79,LISTA!A64:J11062,4,0),"")))</f>
        <v/>
      </c>
      <c r="G79" s="716"/>
      <c r="H79" s="716" t="str">
        <f>IFERROR(VLOOKUP($D79,LISTA!A55:J8305,5,0),"")</f>
        <v/>
      </c>
      <c r="I79" s="716"/>
      <c r="J79" s="157"/>
      <c r="K79" s="144" t="str">
        <f>IFERROR(VLOOKUP($D79,LISTA!A20:J8270,7,0),"")</f>
        <v/>
      </c>
      <c r="L79" s="576"/>
      <c r="M79" s="144" t="str">
        <f>IFERROR(VLOOKUP($D79,LISTA!A20:J8270,8,0),"")</f>
        <v/>
      </c>
      <c r="N79" s="144" t="str">
        <f t="shared" si="0"/>
        <v/>
      </c>
      <c r="O79" s="227" t="str">
        <f t="shared" si="1"/>
        <v/>
      </c>
      <c r="P79" s="155" t="str">
        <f t="shared" si="5"/>
        <v/>
      </c>
      <c r="Q79" s="155" t="str">
        <f t="shared" si="6"/>
        <v/>
      </c>
      <c r="R79" s="155" t="str">
        <f>IFERROR(VLOOKUP($D79,LISTA!A56:J8306,10,0),"")</f>
        <v/>
      </c>
      <c r="S79" s="228" t="str">
        <f t="shared" si="7"/>
        <v/>
      </c>
      <c r="T79" s="695" t="str">
        <f t="shared" si="8"/>
        <v/>
      </c>
      <c r="U79" s="189" t="str">
        <f t="shared" si="9"/>
        <v/>
      </c>
      <c r="W79" s="138" t="str">
        <f t="shared" si="2"/>
        <v/>
      </c>
      <c r="X79" s="219" t="str">
        <f t="shared" si="10"/>
        <v/>
      </c>
      <c r="Y79" s="220" t="e">
        <f t="shared" si="11"/>
        <v>#VALUE!</v>
      </c>
    </row>
    <row r="80" spans="1:25" x14ac:dyDescent="0.25">
      <c r="A80" s="162"/>
      <c r="B80" s="154" t="str">
        <f t="shared" si="3"/>
        <v/>
      </c>
      <c r="C80" s="679" t="str">
        <f t="shared" si="4"/>
        <v/>
      </c>
      <c r="D80" s="157"/>
      <c r="E80" s="157"/>
      <c r="F80" s="716" t="str">
        <f>IF($D80="","",_xlfn.CONCAT("COD ",INDEX(LISTA!$A$2:$K$11000,MATCH($E80,LISTA!$B$2:$B$11000,0),MATCH("CODIGO",LISTA!$A$1:$K$1,0)),"  = ",IFERROR(VLOOKUP($D80,LISTA!A65:J11063,4,0),"")))</f>
        <v/>
      </c>
      <c r="G80" s="716"/>
      <c r="H80" s="716" t="str">
        <f>IFERROR(VLOOKUP($D80,LISTA!A56:J8306,5,0),"")</f>
        <v/>
      </c>
      <c r="I80" s="716"/>
      <c r="J80" s="157"/>
      <c r="K80" s="144" t="str">
        <f>IFERROR(VLOOKUP($D80,LISTA!A21:J8271,7,0),"")</f>
        <v/>
      </c>
      <c r="L80" s="576"/>
      <c r="M80" s="144" t="str">
        <f>IFERROR(VLOOKUP($D80,LISTA!A21:J8271,8,0),"")</f>
        <v/>
      </c>
      <c r="N80" s="144" t="str">
        <f t="shared" si="0"/>
        <v/>
      </c>
      <c r="O80" s="227" t="str">
        <f t="shared" si="1"/>
        <v/>
      </c>
      <c r="P80" s="155" t="str">
        <f t="shared" si="5"/>
        <v/>
      </c>
      <c r="Q80" s="155" t="str">
        <f t="shared" si="6"/>
        <v/>
      </c>
      <c r="R80" s="155" t="str">
        <f>IFERROR(VLOOKUP($D80,LISTA!A57:J8307,10,0),"")</f>
        <v/>
      </c>
      <c r="S80" s="228" t="str">
        <f t="shared" si="7"/>
        <v/>
      </c>
      <c r="T80" s="695" t="str">
        <f t="shared" si="8"/>
        <v/>
      </c>
      <c r="U80" s="189" t="str">
        <f t="shared" si="9"/>
        <v/>
      </c>
      <c r="W80" s="138" t="str">
        <f t="shared" si="2"/>
        <v/>
      </c>
      <c r="X80" s="219" t="str">
        <f t="shared" si="10"/>
        <v/>
      </c>
      <c r="Y80" s="220" t="e">
        <f t="shared" si="11"/>
        <v>#VALUE!</v>
      </c>
    </row>
    <row r="81" spans="1:25" x14ac:dyDescent="0.25">
      <c r="A81" s="162"/>
      <c r="B81" s="154" t="str">
        <f t="shared" si="3"/>
        <v/>
      </c>
      <c r="C81" s="679" t="str">
        <f t="shared" si="4"/>
        <v/>
      </c>
      <c r="D81" s="157"/>
      <c r="E81" s="157"/>
      <c r="F81" s="716" t="str">
        <f>IF($D81="","",_xlfn.CONCAT("COD ",INDEX(LISTA!$A$2:$K$11000,MATCH($E81,LISTA!$B$2:$B$11000,0),MATCH("CODIGO",LISTA!$A$1:$K$1,0)),"  = ",IFERROR(VLOOKUP($D81,LISTA!A66:J11064,4,0),"")))</f>
        <v/>
      </c>
      <c r="G81" s="716"/>
      <c r="H81" s="716" t="str">
        <f>IFERROR(VLOOKUP($D81,LISTA!A57:J8307,5,0),"")</f>
        <v/>
      </c>
      <c r="I81" s="716"/>
      <c r="J81" s="157"/>
      <c r="K81" s="144" t="str">
        <f>IFERROR(VLOOKUP($D81,LISTA!A22:J8272,7,0),"")</f>
        <v/>
      </c>
      <c r="L81" s="576"/>
      <c r="M81" s="144" t="str">
        <f>IFERROR(VLOOKUP($D81,LISTA!A22:J8272,8,0),"")</f>
        <v/>
      </c>
      <c r="N81" s="144" t="str">
        <f t="shared" ref="N81:N144" si="12">IF(OR(M81=$V$8,M81=$V$9,M81=$V$12,M81=$V$13,M81=$V$14,M81=$V$15,M81=$V$16,M81=$V$17,M81=$V$18,M81=$V$19,M81=$V$20,M81=$V$21,M81=$V$22,M81=$V$23,M81=$V$24,M81=$V$25,M81=$V$26),$V$7,IF(OR(M81=$V$30,M81=$V$31),$V$29,IF(OR(M81=$V$36),$V$35,"")))</f>
        <v/>
      </c>
      <c r="O81" s="227" t="str">
        <f t="shared" ref="O81:O144" si="13">IF(AND($W81&lt;&gt;"PUNTA",$W81="INSTA",$N81="EXCLUSIVA"),0.25,IF(AND($W81="PUNTA",$W81&lt;&gt;"INSTA",$N81="EXCLUSIVA"),0.25,IF(AND($W81&lt;&gt;"PUNTA",$W81&lt;&gt;"INSTA",$N81="EXCLUSIVA"),$K$212,IF($N81="NACIONAL",$K$213,IF($N81="IMPORTADO",$K$214,IF(N81="","","ERROR"))))))</f>
        <v/>
      </c>
      <c r="P81" s="155" t="str">
        <f t="shared" si="5"/>
        <v/>
      </c>
      <c r="Q81" s="155" t="str">
        <f t="shared" si="6"/>
        <v/>
      </c>
      <c r="R81" s="155" t="str">
        <f>IFERROR(VLOOKUP($D81,LISTA!A58:J8308,10,0),"")</f>
        <v/>
      </c>
      <c r="S81" s="228" t="str">
        <f t="shared" si="7"/>
        <v/>
      </c>
      <c r="T81" s="695" t="str">
        <f t="shared" si="8"/>
        <v/>
      </c>
      <c r="U81" s="189" t="str">
        <f t="shared" si="9"/>
        <v/>
      </c>
      <c r="W81" s="138" t="str">
        <f t="shared" ref="W81:W144" si="14">LEFT($F81,5)</f>
        <v/>
      </c>
      <c r="X81" s="219" t="str">
        <f t="shared" si="10"/>
        <v/>
      </c>
      <c r="Y81" s="220" t="e">
        <f t="shared" si="11"/>
        <v>#VALUE!</v>
      </c>
    </row>
    <row r="82" spans="1:25" x14ac:dyDescent="0.25">
      <c r="A82" s="162"/>
      <c r="B82" s="154" t="str">
        <f t="shared" ref="B82:B145" si="15">IF($D82="","",$B81+1)</f>
        <v/>
      </c>
      <c r="C82" s="679" t="str">
        <f t="shared" ref="C82:C145" si="16">IF(D82&lt;&gt;"",1,"")</f>
        <v/>
      </c>
      <c r="D82" s="157"/>
      <c r="E82" s="157"/>
      <c r="F82" s="716" t="str">
        <f>IF($D82="","",_xlfn.CONCAT("COD ",INDEX(LISTA!$A$2:$K$11000,MATCH($E82,LISTA!$B$2:$B$11000,0),MATCH("CODIGO",LISTA!$A$1:$K$1,0)),"  = ",IFERROR(VLOOKUP($D82,LISTA!A67:J11065,4,0),"")))</f>
        <v/>
      </c>
      <c r="G82" s="716"/>
      <c r="H82" s="716" t="str">
        <f>IFERROR(VLOOKUP($D82,LISTA!A58:J8308,5,0),"")</f>
        <v/>
      </c>
      <c r="I82" s="716"/>
      <c r="J82" s="157"/>
      <c r="K82" s="144" t="str">
        <f>IFERROR(VLOOKUP($D82,LISTA!A23:J8273,7,0),"")</f>
        <v/>
      </c>
      <c r="L82" s="576"/>
      <c r="M82" s="144" t="str">
        <f>IFERROR(VLOOKUP($D82,LISTA!A23:J8273,8,0),"")</f>
        <v/>
      </c>
      <c r="N82" s="144" t="str">
        <f t="shared" si="12"/>
        <v/>
      </c>
      <c r="O82" s="227" t="str">
        <f t="shared" si="13"/>
        <v/>
      </c>
      <c r="P82" s="155" t="str">
        <f t="shared" ref="P82:P206" si="17">IFERROR(($J82*$R82)*($O82),"")</f>
        <v/>
      </c>
      <c r="Q82" s="155" t="str">
        <f t="shared" ref="Q82:Q206" si="18">IFERROR($J82*$R82,"")</f>
        <v/>
      </c>
      <c r="R82" s="155" t="str">
        <f>IFERROR(VLOOKUP($D82,LISTA!A59:J8309,10,0),"")</f>
        <v/>
      </c>
      <c r="S82" s="228" t="str">
        <f t="shared" ref="S82:S145" si="19">IFERROR(Q82-P82,"")</f>
        <v/>
      </c>
      <c r="T82" s="695" t="str">
        <f t="shared" ref="T82:T145" si="20">IFERROR(($R82-($R82*$O82))*1.19,"")</f>
        <v/>
      </c>
      <c r="U82" s="189" t="str">
        <f t="shared" ref="U82:U145" si="21">IFERROR((R82*Y82)*O79,"")</f>
        <v/>
      </c>
      <c r="W82" s="138" t="str">
        <f t="shared" si="14"/>
        <v/>
      </c>
      <c r="X82" s="219" t="str">
        <f t="shared" ref="X82:X217" si="22">LEFT(K82,3)</f>
        <v/>
      </c>
      <c r="Y82" s="220" t="e">
        <f t="shared" ref="Y82:Y145" si="23">1-(T82/100)</f>
        <v>#VALUE!</v>
      </c>
    </row>
    <row r="83" spans="1:25" x14ac:dyDescent="0.25">
      <c r="A83" s="162"/>
      <c r="B83" s="154" t="str">
        <f t="shared" si="15"/>
        <v/>
      </c>
      <c r="C83" s="679" t="str">
        <f t="shared" si="16"/>
        <v/>
      </c>
      <c r="D83" s="157"/>
      <c r="E83" s="157"/>
      <c r="F83" s="716" t="str">
        <f>IF($D83="","",_xlfn.CONCAT("COD ",INDEX(LISTA!$A$2:$K$11000,MATCH($E83,LISTA!$B$2:$B$11000,0),MATCH("CODIGO",LISTA!$A$1:$K$1,0)),"  = ",IFERROR(VLOOKUP($D83,LISTA!A68:J11066,4,0),"")))</f>
        <v/>
      </c>
      <c r="G83" s="716"/>
      <c r="H83" s="716" t="str">
        <f>IFERROR(VLOOKUP($D83,LISTA!A59:J8309,5,0),"")</f>
        <v/>
      </c>
      <c r="I83" s="716"/>
      <c r="J83" s="157"/>
      <c r="K83" s="144" t="str">
        <f>IFERROR(VLOOKUP($D83,LISTA!A24:J8274,7,0),"")</f>
        <v/>
      </c>
      <c r="L83" s="576"/>
      <c r="M83" s="144" t="str">
        <f>IFERROR(VLOOKUP($D83,LISTA!A24:J8274,8,0),"")</f>
        <v/>
      </c>
      <c r="N83" s="144" t="str">
        <f t="shared" si="12"/>
        <v/>
      </c>
      <c r="O83" s="227" t="str">
        <f t="shared" si="13"/>
        <v/>
      </c>
      <c r="P83" s="155" t="str">
        <f t="shared" si="17"/>
        <v/>
      </c>
      <c r="Q83" s="155" t="str">
        <f t="shared" si="18"/>
        <v/>
      </c>
      <c r="R83" s="155" t="str">
        <f>IFERROR(VLOOKUP($D83,LISTA!A60:J8310,10,0),"")</f>
        <v/>
      </c>
      <c r="S83" s="228" t="str">
        <f t="shared" si="19"/>
        <v/>
      </c>
      <c r="T83" s="695" t="str">
        <f t="shared" si="20"/>
        <v/>
      </c>
      <c r="U83" s="189" t="str">
        <f t="shared" si="21"/>
        <v/>
      </c>
      <c r="W83" s="138" t="str">
        <f t="shared" si="14"/>
        <v/>
      </c>
      <c r="X83" s="219" t="str">
        <f t="shared" si="22"/>
        <v/>
      </c>
      <c r="Y83" s="220" t="e">
        <f t="shared" si="23"/>
        <v>#VALUE!</v>
      </c>
    </row>
    <row r="84" spans="1:25" x14ac:dyDescent="0.25">
      <c r="A84" s="162"/>
      <c r="B84" s="154" t="str">
        <f t="shared" si="15"/>
        <v/>
      </c>
      <c r="C84" s="679" t="str">
        <f t="shared" si="16"/>
        <v/>
      </c>
      <c r="D84" s="157"/>
      <c r="E84" s="157"/>
      <c r="F84" s="716" t="str">
        <f>IF($D84="","",_xlfn.CONCAT("COD ",INDEX(LISTA!$A$2:$K$11000,MATCH($E84,LISTA!$B$2:$B$11000,0),MATCH("CODIGO",LISTA!$A$1:$K$1,0)),"  = ",IFERROR(VLOOKUP($D84,LISTA!A69:J11067,4,0),"")))</f>
        <v/>
      </c>
      <c r="G84" s="716"/>
      <c r="H84" s="716" t="str">
        <f>IFERROR(VLOOKUP($D84,LISTA!A60:J8310,5,0),"")</f>
        <v/>
      </c>
      <c r="I84" s="716"/>
      <c r="J84" s="157"/>
      <c r="K84" s="144" t="str">
        <f>IFERROR(VLOOKUP($D84,LISTA!A25:J8275,7,0),"")</f>
        <v/>
      </c>
      <c r="L84" s="576"/>
      <c r="M84" s="144" t="str">
        <f>IFERROR(VLOOKUP($D84,LISTA!A25:J8275,8,0),"")</f>
        <v/>
      </c>
      <c r="N84" s="144" t="str">
        <f t="shared" si="12"/>
        <v/>
      </c>
      <c r="O84" s="227" t="str">
        <f t="shared" si="13"/>
        <v/>
      </c>
      <c r="P84" s="155" t="str">
        <f t="shared" si="17"/>
        <v/>
      </c>
      <c r="Q84" s="155" t="str">
        <f t="shared" si="18"/>
        <v/>
      </c>
      <c r="R84" s="155" t="str">
        <f>IFERROR(VLOOKUP($D84,LISTA!A61:J8311,10,0),"")</f>
        <v/>
      </c>
      <c r="S84" s="228" t="str">
        <f t="shared" si="19"/>
        <v/>
      </c>
      <c r="T84" s="695" t="str">
        <f t="shared" si="20"/>
        <v/>
      </c>
      <c r="U84" s="189" t="str">
        <f t="shared" si="21"/>
        <v/>
      </c>
      <c r="W84" s="138" t="str">
        <f t="shared" si="14"/>
        <v/>
      </c>
      <c r="X84" s="219" t="str">
        <f t="shared" si="22"/>
        <v/>
      </c>
      <c r="Y84" s="220" t="e">
        <f t="shared" si="23"/>
        <v>#VALUE!</v>
      </c>
    </row>
    <row r="85" spans="1:25" x14ac:dyDescent="0.25">
      <c r="A85" s="162"/>
      <c r="B85" s="154" t="str">
        <f t="shared" si="15"/>
        <v/>
      </c>
      <c r="C85" s="679" t="str">
        <f t="shared" si="16"/>
        <v/>
      </c>
      <c r="D85" s="157"/>
      <c r="E85" s="157"/>
      <c r="F85" s="716" t="str">
        <f>IF($D85="","",_xlfn.CONCAT("COD ",INDEX(LISTA!$A$2:$K$11000,MATCH($E85,LISTA!$B$2:$B$11000,0),MATCH("CODIGO",LISTA!$A$1:$K$1,0)),"  = ",IFERROR(VLOOKUP($D85,LISTA!A70:J11068,4,0),"")))</f>
        <v/>
      </c>
      <c r="G85" s="716"/>
      <c r="H85" s="716" t="str">
        <f>IFERROR(VLOOKUP($D85,LISTA!A61:J8311,5,0),"")</f>
        <v/>
      </c>
      <c r="I85" s="716"/>
      <c r="J85" s="157"/>
      <c r="K85" s="144" t="str">
        <f>IFERROR(VLOOKUP($D85,LISTA!A26:J8276,7,0),"")</f>
        <v/>
      </c>
      <c r="L85" s="576"/>
      <c r="M85" s="144" t="str">
        <f>IFERROR(VLOOKUP($D85,LISTA!A26:J8276,8,0),"")</f>
        <v/>
      </c>
      <c r="N85" s="144" t="str">
        <f t="shared" si="12"/>
        <v/>
      </c>
      <c r="O85" s="227" t="str">
        <f t="shared" si="13"/>
        <v/>
      </c>
      <c r="P85" s="155" t="str">
        <f t="shared" si="17"/>
        <v/>
      </c>
      <c r="Q85" s="155" t="str">
        <f t="shared" si="18"/>
        <v/>
      </c>
      <c r="R85" s="155" t="str">
        <f>IFERROR(VLOOKUP($D85,LISTA!A62:J8312,10,0),"")</f>
        <v/>
      </c>
      <c r="S85" s="228" t="str">
        <f t="shared" si="19"/>
        <v/>
      </c>
      <c r="T85" s="695" t="str">
        <f t="shared" si="20"/>
        <v/>
      </c>
      <c r="U85" s="189" t="str">
        <f t="shared" si="21"/>
        <v/>
      </c>
      <c r="W85" s="138" t="str">
        <f t="shared" si="14"/>
        <v/>
      </c>
      <c r="X85" s="219" t="str">
        <f t="shared" si="22"/>
        <v/>
      </c>
      <c r="Y85" s="220" t="e">
        <f t="shared" si="23"/>
        <v>#VALUE!</v>
      </c>
    </row>
    <row r="86" spans="1:25" x14ac:dyDescent="0.25">
      <c r="A86" s="162"/>
      <c r="B86" s="154" t="str">
        <f t="shared" si="15"/>
        <v/>
      </c>
      <c r="C86" s="679" t="str">
        <f t="shared" si="16"/>
        <v/>
      </c>
      <c r="D86" s="157"/>
      <c r="E86" s="157"/>
      <c r="F86" s="716" t="str">
        <f>IF($D86="","",_xlfn.CONCAT("COD ",INDEX(LISTA!$A$2:$K$11000,MATCH($E86,LISTA!$B$2:$B$11000,0),MATCH("CODIGO",LISTA!$A$1:$K$1,0)),"  = ",IFERROR(VLOOKUP($D86,LISTA!A71:J11069,4,0),"")))</f>
        <v/>
      </c>
      <c r="G86" s="716"/>
      <c r="H86" s="716" t="str">
        <f>IFERROR(VLOOKUP($D86,LISTA!A62:J8312,5,0),"")</f>
        <v/>
      </c>
      <c r="I86" s="716"/>
      <c r="J86" s="157"/>
      <c r="K86" s="144" t="str">
        <f>IFERROR(VLOOKUP($D86,LISTA!A27:J8277,7,0),"")</f>
        <v/>
      </c>
      <c r="L86" s="576"/>
      <c r="M86" s="144" t="str">
        <f>IFERROR(VLOOKUP($D86,LISTA!A27:J8277,8,0),"")</f>
        <v/>
      </c>
      <c r="N86" s="144" t="str">
        <f t="shared" si="12"/>
        <v/>
      </c>
      <c r="O86" s="227" t="str">
        <f t="shared" si="13"/>
        <v/>
      </c>
      <c r="P86" s="155" t="str">
        <f t="shared" si="17"/>
        <v/>
      </c>
      <c r="Q86" s="155" t="str">
        <f t="shared" si="18"/>
        <v/>
      </c>
      <c r="R86" s="155" t="str">
        <f>IFERROR(VLOOKUP($D86,LISTA!A63:J8313,10,0),"")</f>
        <v/>
      </c>
      <c r="S86" s="228" t="str">
        <f t="shared" si="19"/>
        <v/>
      </c>
      <c r="T86" s="695" t="str">
        <f t="shared" si="20"/>
        <v/>
      </c>
      <c r="U86" s="189" t="str">
        <f t="shared" si="21"/>
        <v/>
      </c>
      <c r="W86" s="138" t="str">
        <f t="shared" si="14"/>
        <v/>
      </c>
      <c r="X86" s="219" t="str">
        <f t="shared" si="22"/>
        <v/>
      </c>
      <c r="Y86" s="220" t="e">
        <f t="shared" si="23"/>
        <v>#VALUE!</v>
      </c>
    </row>
    <row r="87" spans="1:25" x14ac:dyDescent="0.25">
      <c r="A87" s="162"/>
      <c r="B87" s="154" t="str">
        <f t="shared" si="15"/>
        <v/>
      </c>
      <c r="C87" s="679" t="str">
        <f t="shared" si="16"/>
        <v/>
      </c>
      <c r="D87" s="157"/>
      <c r="E87" s="157"/>
      <c r="F87" s="716" t="str">
        <f>IF($D87="","",_xlfn.CONCAT("COD ",INDEX(LISTA!$A$2:$K$11000,MATCH($E87,LISTA!$B$2:$B$11000,0),MATCH("CODIGO",LISTA!$A$1:$K$1,0)),"  = ",IFERROR(VLOOKUP($D87,LISTA!A72:J11070,4,0),"")))</f>
        <v/>
      </c>
      <c r="G87" s="716"/>
      <c r="H87" s="716" t="str">
        <f>IFERROR(VLOOKUP($D87,LISTA!A63:J8313,5,0),"")</f>
        <v/>
      </c>
      <c r="I87" s="716"/>
      <c r="J87" s="157"/>
      <c r="K87" s="144" t="str">
        <f>IFERROR(VLOOKUP($D87,LISTA!A28:J8278,7,0),"")</f>
        <v/>
      </c>
      <c r="L87" s="576"/>
      <c r="M87" s="144" t="str">
        <f>IFERROR(VLOOKUP($D87,LISTA!A28:J8278,8,0),"")</f>
        <v/>
      </c>
      <c r="N87" s="144" t="str">
        <f t="shared" si="12"/>
        <v/>
      </c>
      <c r="O87" s="227" t="str">
        <f t="shared" si="13"/>
        <v/>
      </c>
      <c r="P87" s="155" t="str">
        <f t="shared" si="17"/>
        <v/>
      </c>
      <c r="Q87" s="155" t="str">
        <f t="shared" si="18"/>
        <v/>
      </c>
      <c r="R87" s="155" t="str">
        <f>IFERROR(VLOOKUP($D87,LISTA!A64:J8314,10,0),"")</f>
        <v/>
      </c>
      <c r="S87" s="228" t="str">
        <f t="shared" si="19"/>
        <v/>
      </c>
      <c r="T87" s="695" t="str">
        <f t="shared" si="20"/>
        <v/>
      </c>
      <c r="U87" s="189" t="str">
        <f t="shared" si="21"/>
        <v/>
      </c>
      <c r="W87" s="138" t="str">
        <f t="shared" si="14"/>
        <v/>
      </c>
      <c r="X87" s="219" t="str">
        <f t="shared" si="22"/>
        <v/>
      </c>
      <c r="Y87" s="220" t="e">
        <f t="shared" si="23"/>
        <v>#VALUE!</v>
      </c>
    </row>
    <row r="88" spans="1:25" x14ac:dyDescent="0.25">
      <c r="A88" s="162"/>
      <c r="B88" s="154" t="str">
        <f t="shared" si="15"/>
        <v/>
      </c>
      <c r="C88" s="679" t="str">
        <f t="shared" si="16"/>
        <v/>
      </c>
      <c r="D88" s="157"/>
      <c r="E88" s="157"/>
      <c r="F88" s="716" t="str">
        <f>IF($D88="","",_xlfn.CONCAT("COD ",INDEX(LISTA!$A$2:$K$11000,MATCH($E88,LISTA!$B$2:$B$11000,0),MATCH("CODIGO",LISTA!$A$1:$K$1,0)),"  = ",IFERROR(VLOOKUP($D88,LISTA!A73:J11071,4,0),"")))</f>
        <v/>
      </c>
      <c r="G88" s="716"/>
      <c r="H88" s="716" t="str">
        <f>IFERROR(VLOOKUP($D88,LISTA!A64:J8314,5,0),"")</f>
        <v/>
      </c>
      <c r="I88" s="716"/>
      <c r="J88" s="157"/>
      <c r="K88" s="144" t="str">
        <f>IFERROR(VLOOKUP($D88,LISTA!A29:J8279,7,0),"")</f>
        <v/>
      </c>
      <c r="L88" s="576"/>
      <c r="M88" s="144" t="str">
        <f>IFERROR(VLOOKUP($D88,LISTA!A29:J8279,8,0),"")</f>
        <v/>
      </c>
      <c r="N88" s="144" t="str">
        <f t="shared" si="12"/>
        <v/>
      </c>
      <c r="O88" s="227" t="str">
        <f t="shared" si="13"/>
        <v/>
      </c>
      <c r="P88" s="155" t="str">
        <f t="shared" si="17"/>
        <v/>
      </c>
      <c r="Q88" s="155" t="str">
        <f t="shared" si="18"/>
        <v/>
      </c>
      <c r="R88" s="155" t="str">
        <f>IFERROR(VLOOKUP($D88,LISTA!A65:J8315,10,0),"")</f>
        <v/>
      </c>
      <c r="S88" s="228" t="str">
        <f t="shared" si="19"/>
        <v/>
      </c>
      <c r="T88" s="695" t="str">
        <f t="shared" si="20"/>
        <v/>
      </c>
      <c r="U88" s="189" t="str">
        <f t="shared" si="21"/>
        <v/>
      </c>
      <c r="W88" s="138" t="str">
        <f t="shared" si="14"/>
        <v/>
      </c>
      <c r="X88" s="219" t="str">
        <f t="shared" si="22"/>
        <v/>
      </c>
      <c r="Y88" s="220" t="e">
        <f t="shared" si="23"/>
        <v>#VALUE!</v>
      </c>
    </row>
    <row r="89" spans="1:25" x14ac:dyDescent="0.25">
      <c r="A89" s="162"/>
      <c r="B89" s="154" t="str">
        <f t="shared" si="15"/>
        <v/>
      </c>
      <c r="C89" s="679" t="str">
        <f t="shared" si="16"/>
        <v/>
      </c>
      <c r="D89" s="157"/>
      <c r="E89" s="157"/>
      <c r="F89" s="716" t="str">
        <f>IF($D89="","",_xlfn.CONCAT("COD ",INDEX(LISTA!$A$2:$K$11000,MATCH($E89,LISTA!$B$2:$B$11000,0),MATCH("CODIGO",LISTA!$A$1:$K$1,0)),"  = ",IFERROR(VLOOKUP($D89,LISTA!A74:J11072,4,0),"")))</f>
        <v/>
      </c>
      <c r="G89" s="716"/>
      <c r="H89" s="716" t="str">
        <f>IFERROR(VLOOKUP($D89,LISTA!A65:J8315,5,0),"")</f>
        <v/>
      </c>
      <c r="I89" s="716"/>
      <c r="J89" s="157"/>
      <c r="K89" s="144" t="str">
        <f>IFERROR(VLOOKUP($D89,LISTA!A30:J8280,7,0),"")</f>
        <v/>
      </c>
      <c r="L89" s="576"/>
      <c r="M89" s="144" t="str">
        <f>IFERROR(VLOOKUP($D89,LISTA!A30:J8280,8,0),"")</f>
        <v/>
      </c>
      <c r="N89" s="144" t="str">
        <f t="shared" si="12"/>
        <v/>
      </c>
      <c r="O89" s="227" t="str">
        <f t="shared" si="13"/>
        <v/>
      </c>
      <c r="P89" s="155" t="str">
        <f t="shared" si="17"/>
        <v/>
      </c>
      <c r="Q89" s="155" t="str">
        <f t="shared" si="18"/>
        <v/>
      </c>
      <c r="R89" s="155" t="str">
        <f>IFERROR(VLOOKUP($D89,LISTA!A66:J8316,10,0),"")</f>
        <v/>
      </c>
      <c r="S89" s="228" t="str">
        <f t="shared" si="19"/>
        <v/>
      </c>
      <c r="T89" s="695" t="str">
        <f t="shared" si="20"/>
        <v/>
      </c>
      <c r="U89" s="189" t="str">
        <f t="shared" si="21"/>
        <v/>
      </c>
      <c r="W89" s="138" t="str">
        <f t="shared" si="14"/>
        <v/>
      </c>
      <c r="X89" s="219" t="str">
        <f t="shared" si="22"/>
        <v/>
      </c>
      <c r="Y89" s="220" t="e">
        <f t="shared" si="23"/>
        <v>#VALUE!</v>
      </c>
    </row>
    <row r="90" spans="1:25" x14ac:dyDescent="0.25">
      <c r="A90" s="162"/>
      <c r="B90" s="154" t="str">
        <f t="shared" si="15"/>
        <v/>
      </c>
      <c r="C90" s="679" t="str">
        <f t="shared" si="16"/>
        <v/>
      </c>
      <c r="D90" s="157"/>
      <c r="E90" s="157"/>
      <c r="F90" s="716" t="str">
        <f>IF($D90="","",_xlfn.CONCAT("COD ",INDEX(LISTA!$A$2:$K$11000,MATCH($E90,LISTA!$B$2:$B$11000,0),MATCH("CODIGO",LISTA!$A$1:$K$1,0)),"  = ",IFERROR(VLOOKUP($D90,LISTA!A75:J11073,4,0),"")))</f>
        <v/>
      </c>
      <c r="G90" s="716"/>
      <c r="H90" s="716" t="str">
        <f>IFERROR(VLOOKUP($D90,LISTA!A66:J8316,5,0),"")</f>
        <v/>
      </c>
      <c r="I90" s="716"/>
      <c r="J90" s="157"/>
      <c r="K90" s="144" t="str">
        <f>IFERROR(VLOOKUP($D90,LISTA!A31:J8281,7,0),"")</f>
        <v/>
      </c>
      <c r="L90" s="576"/>
      <c r="M90" s="144" t="str">
        <f>IFERROR(VLOOKUP($D90,LISTA!A31:J8281,8,0),"")</f>
        <v/>
      </c>
      <c r="N90" s="144" t="str">
        <f t="shared" si="12"/>
        <v/>
      </c>
      <c r="O90" s="227" t="str">
        <f t="shared" si="13"/>
        <v/>
      </c>
      <c r="P90" s="155" t="str">
        <f t="shared" si="17"/>
        <v/>
      </c>
      <c r="Q90" s="155" t="str">
        <f t="shared" si="18"/>
        <v/>
      </c>
      <c r="R90" s="155" t="str">
        <f>IFERROR(VLOOKUP($D90,LISTA!A67:J8317,10,0),"")</f>
        <v/>
      </c>
      <c r="S90" s="228" t="str">
        <f t="shared" si="19"/>
        <v/>
      </c>
      <c r="T90" s="695" t="str">
        <f t="shared" si="20"/>
        <v/>
      </c>
      <c r="U90" s="189" t="str">
        <f t="shared" si="21"/>
        <v/>
      </c>
      <c r="W90" s="138" t="str">
        <f t="shared" si="14"/>
        <v/>
      </c>
      <c r="X90" s="219" t="str">
        <f t="shared" si="22"/>
        <v/>
      </c>
      <c r="Y90" s="220" t="e">
        <f t="shared" si="23"/>
        <v>#VALUE!</v>
      </c>
    </row>
    <row r="91" spans="1:25" x14ac:dyDescent="0.25">
      <c r="A91" s="162"/>
      <c r="B91" s="154" t="str">
        <f t="shared" si="15"/>
        <v/>
      </c>
      <c r="C91" s="679" t="str">
        <f t="shared" si="16"/>
        <v/>
      </c>
      <c r="D91" s="157"/>
      <c r="E91" s="157"/>
      <c r="F91" s="716" t="str">
        <f>IF($D91="","",_xlfn.CONCAT("COD ",INDEX(LISTA!$A$2:$K$11000,MATCH($E91,LISTA!$B$2:$B$11000,0),MATCH("CODIGO",LISTA!$A$1:$K$1,0)),"  = ",IFERROR(VLOOKUP($D91,LISTA!A76:J11074,4,0),"")))</f>
        <v/>
      </c>
      <c r="G91" s="716"/>
      <c r="H91" s="716" t="str">
        <f>IFERROR(VLOOKUP($D91,LISTA!A67:J8317,5,0),"")</f>
        <v/>
      </c>
      <c r="I91" s="716"/>
      <c r="J91" s="157"/>
      <c r="K91" s="144" t="str">
        <f>IFERROR(VLOOKUP($D91,LISTA!A32:J8282,7,0),"")</f>
        <v/>
      </c>
      <c r="L91" s="576"/>
      <c r="M91" s="144" t="str">
        <f>IFERROR(VLOOKUP($D91,LISTA!A32:J8282,8,0),"")</f>
        <v/>
      </c>
      <c r="N91" s="144" t="str">
        <f t="shared" si="12"/>
        <v/>
      </c>
      <c r="O91" s="227" t="str">
        <f t="shared" si="13"/>
        <v/>
      </c>
      <c r="P91" s="155" t="str">
        <f t="shared" si="17"/>
        <v/>
      </c>
      <c r="Q91" s="155" t="str">
        <f t="shared" si="18"/>
        <v/>
      </c>
      <c r="R91" s="155" t="str">
        <f>IFERROR(VLOOKUP($D91,LISTA!A68:J8318,10,0),"")</f>
        <v/>
      </c>
      <c r="S91" s="228" t="str">
        <f t="shared" si="19"/>
        <v/>
      </c>
      <c r="T91" s="695" t="str">
        <f t="shared" si="20"/>
        <v/>
      </c>
      <c r="U91" s="189" t="str">
        <f t="shared" si="21"/>
        <v/>
      </c>
      <c r="W91" s="138" t="str">
        <f t="shared" si="14"/>
        <v/>
      </c>
      <c r="X91" s="219" t="str">
        <f t="shared" si="22"/>
        <v/>
      </c>
      <c r="Y91" s="220" t="e">
        <f t="shared" si="23"/>
        <v>#VALUE!</v>
      </c>
    </row>
    <row r="92" spans="1:25" x14ac:dyDescent="0.25">
      <c r="A92" s="162"/>
      <c r="B92" s="154" t="str">
        <f t="shared" si="15"/>
        <v/>
      </c>
      <c r="C92" s="679" t="str">
        <f t="shared" si="16"/>
        <v/>
      </c>
      <c r="D92" s="157"/>
      <c r="E92" s="157"/>
      <c r="F92" s="716" t="str">
        <f>IF($D92="","",_xlfn.CONCAT("COD ",INDEX(LISTA!$A$2:$K$11000,MATCH($E92,LISTA!$B$2:$B$11000,0),MATCH("CODIGO",LISTA!$A$1:$K$1,0)),"  = ",IFERROR(VLOOKUP($D92,LISTA!A77:J11075,4,0),"")))</f>
        <v/>
      </c>
      <c r="G92" s="716"/>
      <c r="H92" s="716" t="str">
        <f>IFERROR(VLOOKUP($D92,LISTA!A68:J8318,5,0),"")</f>
        <v/>
      </c>
      <c r="I92" s="716"/>
      <c r="J92" s="157"/>
      <c r="K92" s="144" t="str">
        <f>IFERROR(VLOOKUP($D92,LISTA!A33:J8283,7,0),"")</f>
        <v/>
      </c>
      <c r="L92" s="576"/>
      <c r="M92" s="144" t="str">
        <f>IFERROR(VLOOKUP($D92,LISTA!A33:J8283,8,0),"")</f>
        <v/>
      </c>
      <c r="N92" s="144" t="str">
        <f t="shared" si="12"/>
        <v/>
      </c>
      <c r="O92" s="227" t="str">
        <f t="shared" si="13"/>
        <v/>
      </c>
      <c r="P92" s="155" t="str">
        <f t="shared" si="17"/>
        <v/>
      </c>
      <c r="Q92" s="155" t="str">
        <f t="shared" si="18"/>
        <v/>
      </c>
      <c r="R92" s="155" t="str">
        <f>IFERROR(VLOOKUP($D92,LISTA!A69:J8319,10,0),"")</f>
        <v/>
      </c>
      <c r="S92" s="228" t="str">
        <f t="shared" si="19"/>
        <v/>
      </c>
      <c r="T92" s="695" t="str">
        <f t="shared" si="20"/>
        <v/>
      </c>
      <c r="U92" s="189" t="str">
        <f t="shared" si="21"/>
        <v/>
      </c>
      <c r="W92" s="138" t="str">
        <f t="shared" si="14"/>
        <v/>
      </c>
      <c r="X92" s="219" t="str">
        <f t="shared" si="22"/>
        <v/>
      </c>
      <c r="Y92" s="220" t="e">
        <f t="shared" si="23"/>
        <v>#VALUE!</v>
      </c>
    </row>
    <row r="93" spans="1:25" x14ac:dyDescent="0.25">
      <c r="A93" s="162"/>
      <c r="B93" s="154" t="str">
        <f t="shared" si="15"/>
        <v/>
      </c>
      <c r="C93" s="679" t="str">
        <f t="shared" si="16"/>
        <v/>
      </c>
      <c r="D93" s="157"/>
      <c r="E93" s="157"/>
      <c r="F93" s="716" t="str">
        <f>IF($D93="","",_xlfn.CONCAT("COD ",INDEX(LISTA!$A$2:$K$11000,MATCH($E93,LISTA!$B$2:$B$11000,0),MATCH("CODIGO",LISTA!$A$1:$K$1,0)),"  = ",IFERROR(VLOOKUP($D93,LISTA!A78:J11076,4,0),"")))</f>
        <v/>
      </c>
      <c r="G93" s="716"/>
      <c r="H93" s="716" t="str">
        <f>IFERROR(VLOOKUP($D93,LISTA!A69:J8319,5,0),"")</f>
        <v/>
      </c>
      <c r="I93" s="716"/>
      <c r="J93" s="157"/>
      <c r="K93" s="144" t="str">
        <f>IFERROR(VLOOKUP($D93,LISTA!A34:J8284,7,0),"")</f>
        <v/>
      </c>
      <c r="L93" s="576"/>
      <c r="M93" s="144" t="str">
        <f>IFERROR(VLOOKUP($D93,LISTA!A34:J8284,8,0),"")</f>
        <v/>
      </c>
      <c r="N93" s="144" t="str">
        <f t="shared" si="12"/>
        <v/>
      </c>
      <c r="O93" s="227" t="str">
        <f t="shared" si="13"/>
        <v/>
      </c>
      <c r="P93" s="155" t="str">
        <f t="shared" si="17"/>
        <v/>
      </c>
      <c r="Q93" s="155" t="str">
        <f t="shared" si="18"/>
        <v/>
      </c>
      <c r="R93" s="155" t="str">
        <f>IFERROR(VLOOKUP($D93,LISTA!A70:J8320,10,0),"")</f>
        <v/>
      </c>
      <c r="S93" s="228" t="str">
        <f t="shared" si="19"/>
        <v/>
      </c>
      <c r="T93" s="695" t="str">
        <f t="shared" si="20"/>
        <v/>
      </c>
      <c r="U93" s="189" t="str">
        <f t="shared" si="21"/>
        <v/>
      </c>
      <c r="W93" s="138" t="str">
        <f t="shared" si="14"/>
        <v/>
      </c>
      <c r="X93" s="219" t="str">
        <f t="shared" si="22"/>
        <v/>
      </c>
      <c r="Y93" s="220" t="e">
        <f t="shared" si="23"/>
        <v>#VALUE!</v>
      </c>
    </row>
    <row r="94" spans="1:25" x14ac:dyDescent="0.25">
      <c r="A94" s="162"/>
      <c r="B94" s="154" t="str">
        <f t="shared" si="15"/>
        <v/>
      </c>
      <c r="C94" s="679" t="str">
        <f t="shared" si="16"/>
        <v/>
      </c>
      <c r="D94" s="157"/>
      <c r="E94" s="157"/>
      <c r="F94" s="716" t="str">
        <f>IF($D94="","",_xlfn.CONCAT("COD ",INDEX(LISTA!$A$2:$K$11000,MATCH($E94,LISTA!$B$2:$B$11000,0),MATCH("CODIGO",LISTA!$A$1:$K$1,0)),"  = ",IFERROR(VLOOKUP($D94,LISTA!A79:J11077,4,0),"")))</f>
        <v/>
      </c>
      <c r="G94" s="716"/>
      <c r="H94" s="716" t="str">
        <f>IFERROR(VLOOKUP($D94,LISTA!A70:J8320,5,0),"")</f>
        <v/>
      </c>
      <c r="I94" s="716"/>
      <c r="J94" s="157"/>
      <c r="K94" s="144" t="str">
        <f>IFERROR(VLOOKUP($D94,LISTA!A35:J8285,7,0),"")</f>
        <v/>
      </c>
      <c r="L94" s="576"/>
      <c r="M94" s="144" t="str">
        <f>IFERROR(VLOOKUP($D94,LISTA!A35:J8285,8,0),"")</f>
        <v/>
      </c>
      <c r="N94" s="144" t="str">
        <f t="shared" si="12"/>
        <v/>
      </c>
      <c r="O94" s="227" t="str">
        <f t="shared" si="13"/>
        <v/>
      </c>
      <c r="P94" s="155" t="str">
        <f t="shared" si="17"/>
        <v/>
      </c>
      <c r="Q94" s="155" t="str">
        <f t="shared" si="18"/>
        <v/>
      </c>
      <c r="R94" s="155" t="str">
        <f>IFERROR(VLOOKUP($D94,LISTA!A71:J8321,10,0),"")</f>
        <v/>
      </c>
      <c r="S94" s="228" t="str">
        <f t="shared" si="19"/>
        <v/>
      </c>
      <c r="T94" s="695" t="str">
        <f t="shared" si="20"/>
        <v/>
      </c>
      <c r="U94" s="189" t="str">
        <f t="shared" si="21"/>
        <v/>
      </c>
      <c r="W94" s="138" t="str">
        <f t="shared" si="14"/>
        <v/>
      </c>
      <c r="X94" s="219" t="str">
        <f t="shared" si="22"/>
        <v/>
      </c>
      <c r="Y94" s="220" t="e">
        <f t="shared" si="23"/>
        <v>#VALUE!</v>
      </c>
    </row>
    <row r="95" spans="1:25" x14ac:dyDescent="0.25">
      <c r="A95" s="162"/>
      <c r="B95" s="154" t="str">
        <f t="shared" si="15"/>
        <v/>
      </c>
      <c r="C95" s="679" t="str">
        <f t="shared" si="16"/>
        <v/>
      </c>
      <c r="D95" s="157"/>
      <c r="E95" s="157"/>
      <c r="F95" s="716" t="str">
        <f>IF($D95="","",_xlfn.CONCAT("COD ",INDEX(LISTA!$A$2:$K$11000,MATCH($E95,LISTA!$B$2:$B$11000,0),MATCH("CODIGO",LISTA!$A$1:$K$1,0)),"  = ",IFERROR(VLOOKUP($D95,LISTA!A80:J11078,4,0),"")))</f>
        <v/>
      </c>
      <c r="G95" s="716"/>
      <c r="H95" s="716" t="str">
        <f>IFERROR(VLOOKUP($D95,LISTA!A71:J8321,5,0),"")</f>
        <v/>
      </c>
      <c r="I95" s="716"/>
      <c r="J95" s="157"/>
      <c r="K95" s="144" t="str">
        <f>IFERROR(VLOOKUP($D95,LISTA!A36:J8286,7,0),"")</f>
        <v/>
      </c>
      <c r="L95" s="576"/>
      <c r="M95" s="144" t="str">
        <f>IFERROR(VLOOKUP($D95,LISTA!A36:J8286,8,0),"")</f>
        <v/>
      </c>
      <c r="N95" s="144" t="str">
        <f t="shared" si="12"/>
        <v/>
      </c>
      <c r="O95" s="227" t="str">
        <f t="shared" si="13"/>
        <v/>
      </c>
      <c r="P95" s="155" t="str">
        <f t="shared" si="17"/>
        <v/>
      </c>
      <c r="Q95" s="155" t="str">
        <f t="shared" si="18"/>
        <v/>
      </c>
      <c r="R95" s="155" t="str">
        <f>IFERROR(VLOOKUP($D95,LISTA!A72:J8322,10,0),"")</f>
        <v/>
      </c>
      <c r="S95" s="228" t="str">
        <f t="shared" si="19"/>
        <v/>
      </c>
      <c r="T95" s="695" t="str">
        <f t="shared" si="20"/>
        <v/>
      </c>
      <c r="U95" s="189" t="str">
        <f t="shared" si="21"/>
        <v/>
      </c>
      <c r="W95" s="138" t="str">
        <f t="shared" si="14"/>
        <v/>
      </c>
      <c r="X95" s="219" t="str">
        <f t="shared" si="22"/>
        <v/>
      </c>
      <c r="Y95" s="220" t="e">
        <f t="shared" si="23"/>
        <v>#VALUE!</v>
      </c>
    </row>
    <row r="96" spans="1:25" x14ac:dyDescent="0.25">
      <c r="A96" s="162"/>
      <c r="B96" s="154" t="str">
        <f t="shared" si="15"/>
        <v/>
      </c>
      <c r="C96" s="679" t="str">
        <f t="shared" si="16"/>
        <v/>
      </c>
      <c r="D96" s="157"/>
      <c r="E96" s="157"/>
      <c r="F96" s="716" t="str">
        <f>IF($D96="","",_xlfn.CONCAT("COD ",INDEX(LISTA!$A$2:$K$11000,MATCH($E96,LISTA!$B$2:$B$11000,0),MATCH("CODIGO",LISTA!$A$1:$K$1,0)),"  = ",IFERROR(VLOOKUP($D96,LISTA!A81:J11079,4,0),"")))</f>
        <v/>
      </c>
      <c r="G96" s="716"/>
      <c r="H96" s="716" t="str">
        <f>IFERROR(VLOOKUP($D96,LISTA!A72:J8322,5,0),"")</f>
        <v/>
      </c>
      <c r="I96" s="716"/>
      <c r="J96" s="157"/>
      <c r="K96" s="144" t="str">
        <f>IFERROR(VLOOKUP($D96,LISTA!A37:J8287,7,0),"")</f>
        <v/>
      </c>
      <c r="L96" s="576"/>
      <c r="M96" s="144" t="str">
        <f>IFERROR(VLOOKUP($D96,LISTA!A37:J8287,8,0),"")</f>
        <v/>
      </c>
      <c r="N96" s="144" t="str">
        <f t="shared" si="12"/>
        <v/>
      </c>
      <c r="O96" s="227" t="str">
        <f t="shared" si="13"/>
        <v/>
      </c>
      <c r="P96" s="155" t="str">
        <f t="shared" si="17"/>
        <v/>
      </c>
      <c r="Q96" s="155" t="str">
        <f t="shared" si="18"/>
        <v/>
      </c>
      <c r="R96" s="155" t="str">
        <f>IFERROR(VLOOKUP($D96,LISTA!A73:J8323,10,0),"")</f>
        <v/>
      </c>
      <c r="S96" s="228" t="str">
        <f t="shared" si="19"/>
        <v/>
      </c>
      <c r="T96" s="695" t="str">
        <f t="shared" si="20"/>
        <v/>
      </c>
      <c r="U96" s="189" t="str">
        <f t="shared" si="21"/>
        <v/>
      </c>
      <c r="W96" s="138" t="str">
        <f t="shared" si="14"/>
        <v/>
      </c>
      <c r="X96" s="219" t="str">
        <f t="shared" si="22"/>
        <v/>
      </c>
      <c r="Y96" s="220" t="e">
        <f t="shared" si="23"/>
        <v>#VALUE!</v>
      </c>
    </row>
    <row r="97" spans="1:25" x14ac:dyDescent="0.25">
      <c r="A97" s="162"/>
      <c r="B97" s="154" t="str">
        <f t="shared" si="15"/>
        <v/>
      </c>
      <c r="C97" s="679" t="str">
        <f t="shared" si="16"/>
        <v/>
      </c>
      <c r="D97" s="157"/>
      <c r="E97" s="157"/>
      <c r="F97" s="716" t="str">
        <f>IF($D97="","",_xlfn.CONCAT("COD ",INDEX(LISTA!$A$2:$K$11000,MATCH($E97,LISTA!$B$2:$B$11000,0),MATCH("CODIGO",LISTA!$A$1:$K$1,0)),"  = ",IFERROR(VLOOKUP($D97,LISTA!A82:J11080,4,0),"")))</f>
        <v/>
      </c>
      <c r="G97" s="716"/>
      <c r="H97" s="716" t="str">
        <f>IFERROR(VLOOKUP($D97,LISTA!A73:J8323,5,0),"")</f>
        <v/>
      </c>
      <c r="I97" s="716"/>
      <c r="J97" s="157"/>
      <c r="K97" s="144" t="str">
        <f>IFERROR(VLOOKUP($D97,LISTA!A38:J8288,7,0),"")</f>
        <v/>
      </c>
      <c r="L97" s="576"/>
      <c r="M97" s="144" t="str">
        <f>IFERROR(VLOOKUP($D97,LISTA!A38:J8288,8,0),"")</f>
        <v/>
      </c>
      <c r="N97" s="144" t="str">
        <f t="shared" si="12"/>
        <v/>
      </c>
      <c r="O97" s="227" t="str">
        <f t="shared" si="13"/>
        <v/>
      </c>
      <c r="P97" s="155" t="str">
        <f t="shared" si="17"/>
        <v/>
      </c>
      <c r="Q97" s="155" t="str">
        <f t="shared" si="18"/>
        <v/>
      </c>
      <c r="R97" s="155" t="str">
        <f>IFERROR(VLOOKUP($D97,LISTA!A74:J8324,10,0),"")</f>
        <v/>
      </c>
      <c r="S97" s="228" t="str">
        <f t="shared" si="19"/>
        <v/>
      </c>
      <c r="T97" s="695" t="str">
        <f t="shared" si="20"/>
        <v/>
      </c>
      <c r="U97" s="189" t="str">
        <f t="shared" si="21"/>
        <v/>
      </c>
      <c r="W97" s="138" t="str">
        <f t="shared" si="14"/>
        <v/>
      </c>
      <c r="X97" s="219" t="str">
        <f t="shared" si="22"/>
        <v/>
      </c>
      <c r="Y97" s="220" t="e">
        <f t="shared" si="23"/>
        <v>#VALUE!</v>
      </c>
    </row>
    <row r="98" spans="1:25" x14ac:dyDescent="0.25">
      <c r="A98" s="162"/>
      <c r="B98" s="154" t="str">
        <f t="shared" si="15"/>
        <v/>
      </c>
      <c r="C98" s="679" t="str">
        <f t="shared" si="16"/>
        <v/>
      </c>
      <c r="D98" s="157"/>
      <c r="E98" s="157"/>
      <c r="F98" s="716" t="str">
        <f>IF($D98="","",_xlfn.CONCAT("COD ",INDEX(LISTA!$A$2:$K$11000,MATCH($E98,LISTA!$B$2:$B$11000,0),MATCH("CODIGO",LISTA!$A$1:$K$1,0)),"  = ",IFERROR(VLOOKUP($D98,LISTA!A83:J11081,4,0),"")))</f>
        <v/>
      </c>
      <c r="G98" s="716"/>
      <c r="H98" s="716" t="str">
        <f>IFERROR(VLOOKUP($D98,LISTA!A74:J8324,5,0),"")</f>
        <v/>
      </c>
      <c r="I98" s="716"/>
      <c r="J98" s="157"/>
      <c r="K98" s="144" t="str">
        <f>IFERROR(VLOOKUP($D98,LISTA!A39:J8289,7,0),"")</f>
        <v/>
      </c>
      <c r="L98" s="576"/>
      <c r="M98" s="144" t="str">
        <f>IFERROR(VLOOKUP($D98,LISTA!A39:J8289,8,0),"")</f>
        <v/>
      </c>
      <c r="N98" s="144" t="str">
        <f t="shared" si="12"/>
        <v/>
      </c>
      <c r="O98" s="227" t="str">
        <f t="shared" si="13"/>
        <v/>
      </c>
      <c r="P98" s="155" t="str">
        <f t="shared" si="17"/>
        <v/>
      </c>
      <c r="Q98" s="155" t="str">
        <f t="shared" si="18"/>
        <v/>
      </c>
      <c r="R98" s="155" t="str">
        <f>IFERROR(VLOOKUP($D98,LISTA!A75:J8325,10,0),"")</f>
        <v/>
      </c>
      <c r="S98" s="228" t="str">
        <f t="shared" si="19"/>
        <v/>
      </c>
      <c r="T98" s="695" t="str">
        <f t="shared" si="20"/>
        <v/>
      </c>
      <c r="U98" s="189" t="str">
        <f t="shared" si="21"/>
        <v/>
      </c>
      <c r="W98" s="138" t="str">
        <f t="shared" si="14"/>
        <v/>
      </c>
      <c r="X98" s="219" t="str">
        <f t="shared" si="22"/>
        <v/>
      </c>
      <c r="Y98" s="220" t="e">
        <f t="shared" si="23"/>
        <v>#VALUE!</v>
      </c>
    </row>
    <row r="99" spans="1:25" x14ac:dyDescent="0.25">
      <c r="A99" s="162"/>
      <c r="B99" s="154" t="str">
        <f t="shared" si="15"/>
        <v/>
      </c>
      <c r="C99" s="679" t="str">
        <f t="shared" si="16"/>
        <v/>
      </c>
      <c r="D99" s="157"/>
      <c r="E99" s="157"/>
      <c r="F99" s="716" t="str">
        <f>IF($D99="","",_xlfn.CONCAT("COD ",INDEX(LISTA!$A$2:$K$11000,MATCH($E99,LISTA!$B$2:$B$11000,0),MATCH("CODIGO",LISTA!$A$1:$K$1,0)),"  = ",IFERROR(VLOOKUP($D99,LISTA!A84:J11082,4,0),"")))</f>
        <v/>
      </c>
      <c r="G99" s="716"/>
      <c r="H99" s="716" t="str">
        <f>IFERROR(VLOOKUP($D99,LISTA!A75:J8325,5,0),"")</f>
        <v/>
      </c>
      <c r="I99" s="716"/>
      <c r="J99" s="157"/>
      <c r="K99" s="144" t="str">
        <f>IFERROR(VLOOKUP($D99,LISTA!A40:J8290,7,0),"")</f>
        <v/>
      </c>
      <c r="L99" s="576"/>
      <c r="M99" s="144" t="str">
        <f>IFERROR(VLOOKUP($D99,LISTA!A40:J8290,8,0),"")</f>
        <v/>
      </c>
      <c r="N99" s="144" t="str">
        <f t="shared" si="12"/>
        <v/>
      </c>
      <c r="O99" s="227" t="str">
        <f t="shared" si="13"/>
        <v/>
      </c>
      <c r="P99" s="155" t="str">
        <f t="shared" si="17"/>
        <v/>
      </c>
      <c r="Q99" s="155" t="str">
        <f t="shared" si="18"/>
        <v/>
      </c>
      <c r="R99" s="155" t="str">
        <f>IFERROR(VLOOKUP($D99,LISTA!A76:J8326,10,0),"")</f>
        <v/>
      </c>
      <c r="S99" s="228" t="str">
        <f t="shared" si="19"/>
        <v/>
      </c>
      <c r="T99" s="695" t="str">
        <f t="shared" si="20"/>
        <v/>
      </c>
      <c r="U99" s="189" t="str">
        <f t="shared" si="21"/>
        <v/>
      </c>
      <c r="W99" s="138" t="str">
        <f t="shared" si="14"/>
        <v/>
      </c>
      <c r="X99" s="219" t="str">
        <f t="shared" si="22"/>
        <v/>
      </c>
      <c r="Y99" s="220" t="e">
        <f t="shared" si="23"/>
        <v>#VALUE!</v>
      </c>
    </row>
    <row r="100" spans="1:25" x14ac:dyDescent="0.25">
      <c r="A100" s="162"/>
      <c r="B100" s="154" t="str">
        <f t="shared" si="15"/>
        <v/>
      </c>
      <c r="C100" s="679" t="str">
        <f t="shared" si="16"/>
        <v/>
      </c>
      <c r="D100" s="157"/>
      <c r="E100" s="157"/>
      <c r="F100" s="716" t="str">
        <f>IF($D100="","",_xlfn.CONCAT("COD ",INDEX(LISTA!$A$2:$K$11000,MATCH($E100,LISTA!$B$2:$B$11000,0),MATCH("CODIGO",LISTA!$A$1:$K$1,0)),"  = ",IFERROR(VLOOKUP($D100,LISTA!A85:J11083,4,0),"")))</f>
        <v/>
      </c>
      <c r="G100" s="716"/>
      <c r="H100" s="716" t="str">
        <f>IFERROR(VLOOKUP($D100,LISTA!A76:J8326,5,0),"")</f>
        <v/>
      </c>
      <c r="I100" s="716"/>
      <c r="J100" s="157"/>
      <c r="K100" s="144" t="str">
        <f>IFERROR(VLOOKUP($D100,LISTA!A41:J8291,7,0),"")</f>
        <v/>
      </c>
      <c r="L100" s="576"/>
      <c r="M100" s="144" t="str">
        <f>IFERROR(VLOOKUP($D100,LISTA!A41:J8291,8,0),"")</f>
        <v/>
      </c>
      <c r="N100" s="144" t="str">
        <f t="shared" si="12"/>
        <v/>
      </c>
      <c r="O100" s="227" t="str">
        <f t="shared" si="13"/>
        <v/>
      </c>
      <c r="P100" s="155" t="str">
        <f t="shared" si="17"/>
        <v/>
      </c>
      <c r="Q100" s="155" t="str">
        <f t="shared" si="18"/>
        <v/>
      </c>
      <c r="R100" s="155" t="str">
        <f>IFERROR(VLOOKUP($D100,LISTA!A77:J8327,10,0),"")</f>
        <v/>
      </c>
      <c r="S100" s="228" t="str">
        <f t="shared" si="19"/>
        <v/>
      </c>
      <c r="T100" s="695" t="str">
        <f t="shared" si="20"/>
        <v/>
      </c>
      <c r="U100" s="189" t="str">
        <f t="shared" si="21"/>
        <v/>
      </c>
      <c r="W100" s="138" t="str">
        <f t="shared" si="14"/>
        <v/>
      </c>
      <c r="X100" s="219" t="str">
        <f t="shared" si="22"/>
        <v/>
      </c>
      <c r="Y100" s="220" t="e">
        <f t="shared" si="23"/>
        <v>#VALUE!</v>
      </c>
    </row>
    <row r="101" spans="1:25" x14ac:dyDescent="0.25">
      <c r="A101" s="162"/>
      <c r="B101" s="154" t="str">
        <f t="shared" si="15"/>
        <v/>
      </c>
      <c r="C101" s="679" t="str">
        <f t="shared" si="16"/>
        <v/>
      </c>
      <c r="D101" s="157"/>
      <c r="E101" s="157"/>
      <c r="F101" s="716" t="str">
        <f>IF($D101="","",_xlfn.CONCAT("COD ",INDEX(LISTA!$A$2:$K$11000,MATCH($E101,LISTA!$B$2:$B$11000,0),MATCH("CODIGO",LISTA!$A$1:$K$1,0)),"  = ",IFERROR(VLOOKUP($D101,LISTA!A86:J11084,4,0),"")))</f>
        <v/>
      </c>
      <c r="G101" s="716"/>
      <c r="H101" s="716" t="str">
        <f>IFERROR(VLOOKUP($D101,LISTA!A77:J8327,5,0),"")</f>
        <v/>
      </c>
      <c r="I101" s="716"/>
      <c r="J101" s="157"/>
      <c r="K101" s="144" t="str">
        <f>IFERROR(VLOOKUP($D101,LISTA!A42:J8292,7,0),"")</f>
        <v/>
      </c>
      <c r="L101" s="576"/>
      <c r="M101" s="144" t="str">
        <f>IFERROR(VLOOKUP($D101,LISTA!A42:J8292,8,0),"")</f>
        <v/>
      </c>
      <c r="N101" s="144" t="str">
        <f t="shared" si="12"/>
        <v/>
      </c>
      <c r="O101" s="227" t="str">
        <f t="shared" si="13"/>
        <v/>
      </c>
      <c r="P101" s="155" t="str">
        <f t="shared" si="17"/>
        <v/>
      </c>
      <c r="Q101" s="155" t="str">
        <f t="shared" si="18"/>
        <v/>
      </c>
      <c r="R101" s="155" t="str">
        <f>IFERROR(VLOOKUP($D101,LISTA!A78:J8328,10,0),"")</f>
        <v/>
      </c>
      <c r="S101" s="228" t="str">
        <f t="shared" si="19"/>
        <v/>
      </c>
      <c r="T101" s="695" t="str">
        <f t="shared" si="20"/>
        <v/>
      </c>
      <c r="U101" s="189" t="str">
        <f t="shared" si="21"/>
        <v/>
      </c>
      <c r="W101" s="138" t="str">
        <f t="shared" si="14"/>
        <v/>
      </c>
      <c r="X101" s="219" t="str">
        <f t="shared" si="22"/>
        <v/>
      </c>
      <c r="Y101" s="220" t="e">
        <f t="shared" si="23"/>
        <v>#VALUE!</v>
      </c>
    </row>
    <row r="102" spans="1:25" x14ac:dyDescent="0.25">
      <c r="A102" s="162"/>
      <c r="B102" s="154" t="str">
        <f t="shared" si="15"/>
        <v/>
      </c>
      <c r="C102" s="679" t="str">
        <f t="shared" si="16"/>
        <v/>
      </c>
      <c r="D102" s="157"/>
      <c r="E102" s="157"/>
      <c r="F102" s="716" t="str">
        <f>IF($D102="","",_xlfn.CONCAT("COD ",INDEX(LISTA!$A$2:$K$11000,MATCH($E102,LISTA!$B$2:$B$11000,0),MATCH("CODIGO",LISTA!$A$1:$K$1,0)),"  = ",IFERROR(VLOOKUP($D102,LISTA!A87:J11085,4,0),"")))</f>
        <v/>
      </c>
      <c r="G102" s="716"/>
      <c r="H102" s="716" t="str">
        <f>IFERROR(VLOOKUP($D102,LISTA!A78:J8328,5,0),"")</f>
        <v/>
      </c>
      <c r="I102" s="716"/>
      <c r="J102" s="157"/>
      <c r="K102" s="144" t="str">
        <f>IFERROR(VLOOKUP($D102,LISTA!A43:J8293,7,0),"")</f>
        <v/>
      </c>
      <c r="L102" s="576"/>
      <c r="M102" s="144" t="str">
        <f>IFERROR(VLOOKUP($D102,LISTA!A43:J8293,8,0),"")</f>
        <v/>
      </c>
      <c r="N102" s="144" t="str">
        <f t="shared" si="12"/>
        <v/>
      </c>
      <c r="O102" s="227" t="str">
        <f t="shared" si="13"/>
        <v/>
      </c>
      <c r="P102" s="155" t="str">
        <f t="shared" si="17"/>
        <v/>
      </c>
      <c r="Q102" s="155" t="str">
        <f t="shared" si="18"/>
        <v/>
      </c>
      <c r="R102" s="155" t="str">
        <f>IFERROR(VLOOKUP($D102,LISTA!A79:J8329,10,0),"")</f>
        <v/>
      </c>
      <c r="S102" s="228" t="str">
        <f t="shared" si="19"/>
        <v/>
      </c>
      <c r="T102" s="695" t="str">
        <f t="shared" si="20"/>
        <v/>
      </c>
      <c r="U102" s="189" t="str">
        <f t="shared" si="21"/>
        <v/>
      </c>
      <c r="W102" s="138" t="str">
        <f t="shared" si="14"/>
        <v/>
      </c>
      <c r="X102" s="219" t="str">
        <f t="shared" si="22"/>
        <v/>
      </c>
      <c r="Y102" s="220" t="e">
        <f t="shared" si="23"/>
        <v>#VALUE!</v>
      </c>
    </row>
    <row r="103" spans="1:25" x14ac:dyDescent="0.25">
      <c r="A103" s="162"/>
      <c r="B103" s="154" t="str">
        <f t="shared" si="15"/>
        <v/>
      </c>
      <c r="C103" s="679" t="str">
        <f t="shared" si="16"/>
        <v/>
      </c>
      <c r="D103" s="157"/>
      <c r="E103" s="157"/>
      <c r="F103" s="716" t="str">
        <f>IF($D103="","",_xlfn.CONCAT("COD ",INDEX(LISTA!$A$2:$K$11000,MATCH($E103,LISTA!$B$2:$B$11000,0),MATCH("CODIGO",LISTA!$A$1:$K$1,0)),"  = ",IFERROR(VLOOKUP($D103,LISTA!A88:J11086,4,0),"")))</f>
        <v/>
      </c>
      <c r="G103" s="716"/>
      <c r="H103" s="716" t="str">
        <f>IFERROR(VLOOKUP($D103,LISTA!A79:J8329,5,0),"")</f>
        <v/>
      </c>
      <c r="I103" s="716"/>
      <c r="J103" s="157"/>
      <c r="K103" s="144" t="str">
        <f>IFERROR(VLOOKUP($D103,LISTA!A44:J8294,7,0),"")</f>
        <v/>
      </c>
      <c r="L103" s="576"/>
      <c r="M103" s="144" t="str">
        <f>IFERROR(VLOOKUP($D103,LISTA!A44:J8294,8,0),"")</f>
        <v/>
      </c>
      <c r="N103" s="144" t="str">
        <f t="shared" si="12"/>
        <v/>
      </c>
      <c r="O103" s="227" t="str">
        <f t="shared" si="13"/>
        <v/>
      </c>
      <c r="P103" s="155" t="str">
        <f t="shared" si="17"/>
        <v/>
      </c>
      <c r="Q103" s="155" t="str">
        <f t="shared" si="18"/>
        <v/>
      </c>
      <c r="R103" s="155" t="str">
        <f>IFERROR(VLOOKUP($D103,LISTA!A80:J8330,10,0),"")</f>
        <v/>
      </c>
      <c r="S103" s="228" t="str">
        <f t="shared" si="19"/>
        <v/>
      </c>
      <c r="T103" s="695" t="str">
        <f t="shared" si="20"/>
        <v/>
      </c>
      <c r="U103" s="189" t="str">
        <f t="shared" si="21"/>
        <v/>
      </c>
      <c r="W103" s="138" t="str">
        <f t="shared" si="14"/>
        <v/>
      </c>
      <c r="X103" s="219" t="str">
        <f t="shared" si="22"/>
        <v/>
      </c>
      <c r="Y103" s="220" t="e">
        <f t="shared" si="23"/>
        <v>#VALUE!</v>
      </c>
    </row>
    <row r="104" spans="1:25" x14ac:dyDescent="0.25">
      <c r="A104" s="162"/>
      <c r="B104" s="154" t="str">
        <f t="shared" si="15"/>
        <v/>
      </c>
      <c r="C104" s="679" t="str">
        <f t="shared" si="16"/>
        <v/>
      </c>
      <c r="D104" s="157"/>
      <c r="E104" s="157"/>
      <c r="F104" s="716" t="str">
        <f>IF($D104="","",_xlfn.CONCAT("COD ",INDEX(LISTA!$A$2:$K$11000,MATCH($E104,LISTA!$B$2:$B$11000,0),MATCH("CODIGO",LISTA!$A$1:$K$1,0)),"  = ",IFERROR(VLOOKUP($D104,LISTA!A89:J11087,4,0),"")))</f>
        <v/>
      </c>
      <c r="G104" s="716"/>
      <c r="H104" s="716" t="str">
        <f>IFERROR(VLOOKUP($D104,LISTA!A80:J8330,5,0),"")</f>
        <v/>
      </c>
      <c r="I104" s="716"/>
      <c r="J104" s="157"/>
      <c r="K104" s="144" t="str">
        <f>IFERROR(VLOOKUP($D104,LISTA!A45:J8295,7,0),"")</f>
        <v/>
      </c>
      <c r="L104" s="576"/>
      <c r="M104" s="144" t="str">
        <f>IFERROR(VLOOKUP($D104,LISTA!A45:J8295,8,0),"")</f>
        <v/>
      </c>
      <c r="N104" s="144" t="str">
        <f t="shared" si="12"/>
        <v/>
      </c>
      <c r="O104" s="227" t="str">
        <f t="shared" si="13"/>
        <v/>
      </c>
      <c r="P104" s="155" t="str">
        <f t="shared" si="17"/>
        <v/>
      </c>
      <c r="Q104" s="155" t="str">
        <f t="shared" si="18"/>
        <v/>
      </c>
      <c r="R104" s="155" t="str">
        <f>IFERROR(VLOOKUP($D104,LISTA!A81:J8331,10,0),"")</f>
        <v/>
      </c>
      <c r="S104" s="228" t="str">
        <f t="shared" si="19"/>
        <v/>
      </c>
      <c r="T104" s="695" t="str">
        <f t="shared" si="20"/>
        <v/>
      </c>
      <c r="U104" s="189" t="str">
        <f t="shared" si="21"/>
        <v/>
      </c>
      <c r="W104" s="138" t="str">
        <f t="shared" si="14"/>
        <v/>
      </c>
      <c r="X104" s="219" t="str">
        <f t="shared" si="22"/>
        <v/>
      </c>
      <c r="Y104" s="220" t="e">
        <f t="shared" si="23"/>
        <v>#VALUE!</v>
      </c>
    </row>
    <row r="105" spans="1:25" x14ac:dyDescent="0.25">
      <c r="A105" s="162"/>
      <c r="B105" s="154" t="str">
        <f t="shared" si="15"/>
        <v/>
      </c>
      <c r="C105" s="679" t="str">
        <f t="shared" si="16"/>
        <v/>
      </c>
      <c r="D105" s="157"/>
      <c r="E105" s="157"/>
      <c r="F105" s="716" t="str">
        <f>IF($D105="","",_xlfn.CONCAT("COD ",INDEX(LISTA!$A$2:$K$11000,MATCH($E105,LISTA!$B$2:$B$11000,0),MATCH("CODIGO",LISTA!$A$1:$K$1,0)),"  = ",IFERROR(VLOOKUP($D105,LISTA!A90:J11088,4,0),"")))</f>
        <v/>
      </c>
      <c r="G105" s="716"/>
      <c r="H105" s="716" t="str">
        <f>IFERROR(VLOOKUP($D105,LISTA!A81:J8331,5,0),"")</f>
        <v/>
      </c>
      <c r="I105" s="716"/>
      <c r="J105" s="157"/>
      <c r="K105" s="144" t="str">
        <f>IFERROR(VLOOKUP($D105,LISTA!A46:J8296,7,0),"")</f>
        <v/>
      </c>
      <c r="L105" s="576"/>
      <c r="M105" s="144" t="str">
        <f>IFERROR(VLOOKUP($D105,LISTA!A46:J8296,8,0),"")</f>
        <v/>
      </c>
      <c r="N105" s="144" t="str">
        <f t="shared" si="12"/>
        <v/>
      </c>
      <c r="O105" s="227" t="str">
        <f t="shared" si="13"/>
        <v/>
      </c>
      <c r="P105" s="155" t="str">
        <f t="shared" si="17"/>
        <v/>
      </c>
      <c r="Q105" s="155" t="str">
        <f t="shared" si="18"/>
        <v/>
      </c>
      <c r="R105" s="155" t="str">
        <f>IFERROR(VLOOKUP($D105,LISTA!A82:J8332,10,0),"")</f>
        <v/>
      </c>
      <c r="S105" s="228" t="str">
        <f t="shared" si="19"/>
        <v/>
      </c>
      <c r="T105" s="695" t="str">
        <f t="shared" si="20"/>
        <v/>
      </c>
      <c r="U105" s="189" t="str">
        <f t="shared" si="21"/>
        <v/>
      </c>
      <c r="W105" s="138" t="str">
        <f t="shared" si="14"/>
        <v/>
      </c>
      <c r="X105" s="219" t="str">
        <f t="shared" si="22"/>
        <v/>
      </c>
      <c r="Y105" s="220" t="e">
        <f t="shared" si="23"/>
        <v>#VALUE!</v>
      </c>
    </row>
    <row r="106" spans="1:25" x14ac:dyDescent="0.25">
      <c r="A106" s="162"/>
      <c r="B106" s="154" t="str">
        <f t="shared" si="15"/>
        <v/>
      </c>
      <c r="C106" s="679" t="str">
        <f t="shared" si="16"/>
        <v/>
      </c>
      <c r="D106" s="157"/>
      <c r="E106" s="157"/>
      <c r="F106" s="716" t="str">
        <f>IF($D106="","",_xlfn.CONCAT("COD ",INDEX(LISTA!$A$2:$K$11000,MATCH($E106,LISTA!$B$2:$B$11000,0),MATCH("CODIGO",LISTA!$A$1:$K$1,0)),"  = ",IFERROR(VLOOKUP($D106,LISTA!A91:J11089,4,0),"")))</f>
        <v/>
      </c>
      <c r="G106" s="716"/>
      <c r="H106" s="716" t="str">
        <f>IFERROR(VLOOKUP($D106,LISTA!A82:J8332,5,0),"")</f>
        <v/>
      </c>
      <c r="I106" s="716"/>
      <c r="J106" s="157"/>
      <c r="K106" s="144" t="str">
        <f>IFERROR(VLOOKUP($D106,LISTA!A47:J8297,7,0),"")</f>
        <v/>
      </c>
      <c r="L106" s="576"/>
      <c r="M106" s="144" t="str">
        <f>IFERROR(VLOOKUP($D106,LISTA!A47:J8297,8,0),"")</f>
        <v/>
      </c>
      <c r="N106" s="144" t="str">
        <f t="shared" si="12"/>
        <v/>
      </c>
      <c r="O106" s="227" t="str">
        <f t="shared" si="13"/>
        <v/>
      </c>
      <c r="P106" s="155" t="str">
        <f t="shared" si="17"/>
        <v/>
      </c>
      <c r="Q106" s="155" t="str">
        <f t="shared" si="18"/>
        <v/>
      </c>
      <c r="R106" s="155" t="str">
        <f>IFERROR(VLOOKUP($D106,LISTA!A83:J8333,10,0),"")</f>
        <v/>
      </c>
      <c r="S106" s="228" t="str">
        <f t="shared" si="19"/>
        <v/>
      </c>
      <c r="T106" s="695" t="str">
        <f t="shared" si="20"/>
        <v/>
      </c>
      <c r="U106" s="189" t="str">
        <f t="shared" si="21"/>
        <v/>
      </c>
      <c r="W106" s="138" t="str">
        <f t="shared" si="14"/>
        <v/>
      </c>
      <c r="X106" s="219" t="str">
        <f t="shared" si="22"/>
        <v/>
      </c>
      <c r="Y106" s="220" t="e">
        <f t="shared" si="23"/>
        <v>#VALUE!</v>
      </c>
    </row>
    <row r="107" spans="1:25" x14ac:dyDescent="0.25">
      <c r="A107" s="162"/>
      <c r="B107" s="154" t="str">
        <f t="shared" si="15"/>
        <v/>
      </c>
      <c r="C107" s="679" t="str">
        <f t="shared" si="16"/>
        <v/>
      </c>
      <c r="D107" s="157"/>
      <c r="E107" s="157"/>
      <c r="F107" s="716" t="str">
        <f>IF($D107="","",_xlfn.CONCAT("COD ",INDEX(LISTA!$A$2:$K$11000,MATCH($E107,LISTA!$B$2:$B$11000,0),MATCH("CODIGO",LISTA!$A$1:$K$1,0)),"  = ",IFERROR(VLOOKUP($D107,LISTA!A92:J11090,4,0),"")))</f>
        <v/>
      </c>
      <c r="G107" s="716"/>
      <c r="H107" s="716" t="str">
        <f>IFERROR(VLOOKUP($D107,LISTA!A83:J8333,5,0),"")</f>
        <v/>
      </c>
      <c r="I107" s="716"/>
      <c r="J107" s="157"/>
      <c r="K107" s="144" t="str">
        <f>IFERROR(VLOOKUP($D107,LISTA!A48:J8298,7,0),"")</f>
        <v/>
      </c>
      <c r="L107" s="576"/>
      <c r="M107" s="144" t="str">
        <f>IFERROR(VLOOKUP($D107,LISTA!A48:J8298,8,0),"")</f>
        <v/>
      </c>
      <c r="N107" s="144" t="str">
        <f t="shared" si="12"/>
        <v/>
      </c>
      <c r="O107" s="227" t="str">
        <f t="shared" si="13"/>
        <v/>
      </c>
      <c r="P107" s="155" t="str">
        <f t="shared" si="17"/>
        <v/>
      </c>
      <c r="Q107" s="155" t="str">
        <f t="shared" si="18"/>
        <v/>
      </c>
      <c r="R107" s="155" t="str">
        <f>IFERROR(VLOOKUP($D107,LISTA!A84:J8334,10,0),"")</f>
        <v/>
      </c>
      <c r="S107" s="228" t="str">
        <f t="shared" si="19"/>
        <v/>
      </c>
      <c r="T107" s="695" t="str">
        <f t="shared" si="20"/>
        <v/>
      </c>
      <c r="U107" s="189" t="str">
        <f t="shared" si="21"/>
        <v/>
      </c>
      <c r="W107" s="138" t="str">
        <f t="shared" si="14"/>
        <v/>
      </c>
      <c r="X107" s="219" t="str">
        <f t="shared" si="22"/>
        <v/>
      </c>
      <c r="Y107" s="220" t="e">
        <f t="shared" si="23"/>
        <v>#VALUE!</v>
      </c>
    </row>
    <row r="108" spans="1:25" x14ac:dyDescent="0.25">
      <c r="A108" s="162"/>
      <c r="B108" s="154" t="str">
        <f t="shared" si="15"/>
        <v/>
      </c>
      <c r="C108" s="679" t="str">
        <f t="shared" si="16"/>
        <v/>
      </c>
      <c r="D108" s="157"/>
      <c r="E108" s="157"/>
      <c r="F108" s="716" t="str">
        <f>IF($D108="","",_xlfn.CONCAT("COD ",INDEX(LISTA!$A$2:$K$11000,MATCH($E108,LISTA!$B$2:$B$11000,0),MATCH("CODIGO",LISTA!$A$1:$K$1,0)),"  = ",IFERROR(VLOOKUP($D108,LISTA!A93:J11091,4,0),"")))</f>
        <v/>
      </c>
      <c r="G108" s="716"/>
      <c r="H108" s="716" t="str">
        <f>IFERROR(VLOOKUP($D108,LISTA!A84:J8334,5,0),"")</f>
        <v/>
      </c>
      <c r="I108" s="716"/>
      <c r="J108" s="157"/>
      <c r="K108" s="144" t="str">
        <f>IFERROR(VLOOKUP($D108,LISTA!A49:J8299,7,0),"")</f>
        <v/>
      </c>
      <c r="L108" s="576"/>
      <c r="M108" s="144" t="str">
        <f>IFERROR(VLOOKUP($D108,LISTA!A49:J8299,8,0),"")</f>
        <v/>
      </c>
      <c r="N108" s="144" t="str">
        <f t="shared" si="12"/>
        <v/>
      </c>
      <c r="O108" s="227" t="str">
        <f t="shared" si="13"/>
        <v/>
      </c>
      <c r="P108" s="155" t="str">
        <f t="shared" si="17"/>
        <v/>
      </c>
      <c r="Q108" s="155" t="str">
        <f t="shared" si="18"/>
        <v/>
      </c>
      <c r="R108" s="155" t="str">
        <f>IFERROR(VLOOKUP($D108,LISTA!A85:J8335,10,0),"")</f>
        <v/>
      </c>
      <c r="S108" s="228" t="str">
        <f t="shared" si="19"/>
        <v/>
      </c>
      <c r="T108" s="695" t="str">
        <f t="shared" si="20"/>
        <v/>
      </c>
      <c r="U108" s="189" t="str">
        <f t="shared" si="21"/>
        <v/>
      </c>
      <c r="W108" s="138" t="str">
        <f t="shared" si="14"/>
        <v/>
      </c>
      <c r="X108" s="219" t="str">
        <f t="shared" si="22"/>
        <v/>
      </c>
      <c r="Y108" s="220" t="e">
        <f t="shared" si="23"/>
        <v>#VALUE!</v>
      </c>
    </row>
    <row r="109" spans="1:25" x14ac:dyDescent="0.25">
      <c r="A109" s="162"/>
      <c r="B109" s="154" t="str">
        <f t="shared" si="15"/>
        <v/>
      </c>
      <c r="C109" s="679" t="str">
        <f t="shared" si="16"/>
        <v/>
      </c>
      <c r="D109" s="157"/>
      <c r="E109" s="157"/>
      <c r="F109" s="716" t="str">
        <f>IF($D109="","",_xlfn.CONCAT("COD ",INDEX(LISTA!$A$2:$K$11000,MATCH($E109,LISTA!$B$2:$B$11000,0),MATCH("CODIGO",LISTA!$A$1:$K$1,0)),"  = ",IFERROR(VLOOKUP($D109,LISTA!A94:J11092,4,0),"")))</f>
        <v/>
      </c>
      <c r="G109" s="716"/>
      <c r="H109" s="716" t="str">
        <f>IFERROR(VLOOKUP($D109,LISTA!A85:J8335,5,0),"")</f>
        <v/>
      </c>
      <c r="I109" s="716"/>
      <c r="J109" s="157"/>
      <c r="K109" s="144" t="str">
        <f>IFERROR(VLOOKUP($D109,LISTA!A50:J8300,7,0),"")</f>
        <v/>
      </c>
      <c r="L109" s="576"/>
      <c r="M109" s="144" t="str">
        <f>IFERROR(VLOOKUP($D109,LISTA!A50:J8300,8,0),"")</f>
        <v/>
      </c>
      <c r="N109" s="144" t="str">
        <f t="shared" si="12"/>
        <v/>
      </c>
      <c r="O109" s="227" t="str">
        <f t="shared" si="13"/>
        <v/>
      </c>
      <c r="P109" s="155" t="str">
        <f t="shared" si="17"/>
        <v/>
      </c>
      <c r="Q109" s="155" t="str">
        <f t="shared" si="18"/>
        <v/>
      </c>
      <c r="R109" s="155" t="str">
        <f>IFERROR(VLOOKUP($D109,LISTA!A86:J8336,10,0),"")</f>
        <v/>
      </c>
      <c r="S109" s="228" t="str">
        <f t="shared" si="19"/>
        <v/>
      </c>
      <c r="T109" s="695" t="str">
        <f t="shared" si="20"/>
        <v/>
      </c>
      <c r="U109" s="189" t="str">
        <f t="shared" si="21"/>
        <v/>
      </c>
      <c r="W109" s="138" t="str">
        <f t="shared" si="14"/>
        <v/>
      </c>
      <c r="X109" s="219" t="str">
        <f t="shared" si="22"/>
        <v/>
      </c>
      <c r="Y109" s="220" t="e">
        <f t="shared" si="23"/>
        <v>#VALUE!</v>
      </c>
    </row>
    <row r="110" spans="1:25" x14ac:dyDescent="0.25">
      <c r="A110" s="162"/>
      <c r="B110" s="154" t="str">
        <f t="shared" si="15"/>
        <v/>
      </c>
      <c r="C110" s="679" t="str">
        <f t="shared" si="16"/>
        <v/>
      </c>
      <c r="D110" s="157"/>
      <c r="E110" s="157"/>
      <c r="F110" s="716" t="str">
        <f>IF($D110="","",_xlfn.CONCAT("COD ",INDEX(LISTA!$A$2:$K$11000,MATCH($E110,LISTA!$B$2:$B$11000,0),MATCH("CODIGO",LISTA!$A$1:$K$1,0)),"  = ",IFERROR(VLOOKUP($D110,LISTA!A95:J11093,4,0),"")))</f>
        <v/>
      </c>
      <c r="G110" s="716"/>
      <c r="H110" s="716" t="str">
        <f>IFERROR(VLOOKUP($D110,LISTA!A86:J8336,5,0),"")</f>
        <v/>
      </c>
      <c r="I110" s="716"/>
      <c r="J110" s="157"/>
      <c r="K110" s="144" t="str">
        <f>IFERROR(VLOOKUP($D110,LISTA!A51:J8301,7,0),"")</f>
        <v/>
      </c>
      <c r="L110" s="576"/>
      <c r="M110" s="144" t="str">
        <f>IFERROR(VLOOKUP($D110,LISTA!A51:J8301,8,0),"")</f>
        <v/>
      </c>
      <c r="N110" s="144" t="str">
        <f t="shared" si="12"/>
        <v/>
      </c>
      <c r="O110" s="227" t="str">
        <f t="shared" si="13"/>
        <v/>
      </c>
      <c r="P110" s="155" t="str">
        <f t="shared" si="17"/>
        <v/>
      </c>
      <c r="Q110" s="155" t="str">
        <f t="shared" si="18"/>
        <v/>
      </c>
      <c r="R110" s="155" t="str">
        <f>IFERROR(VLOOKUP($D110,LISTA!A87:J8337,10,0),"")</f>
        <v/>
      </c>
      <c r="S110" s="228" t="str">
        <f t="shared" si="19"/>
        <v/>
      </c>
      <c r="T110" s="695" t="str">
        <f t="shared" si="20"/>
        <v/>
      </c>
      <c r="U110" s="189" t="str">
        <f t="shared" si="21"/>
        <v/>
      </c>
      <c r="W110" s="138" t="str">
        <f t="shared" si="14"/>
        <v/>
      </c>
      <c r="X110" s="219" t="str">
        <f t="shared" si="22"/>
        <v/>
      </c>
      <c r="Y110" s="220" t="e">
        <f t="shared" si="23"/>
        <v>#VALUE!</v>
      </c>
    </row>
    <row r="111" spans="1:25" x14ac:dyDescent="0.25">
      <c r="A111" s="162"/>
      <c r="B111" s="154" t="str">
        <f t="shared" si="15"/>
        <v/>
      </c>
      <c r="C111" s="679" t="str">
        <f t="shared" si="16"/>
        <v/>
      </c>
      <c r="D111" s="157"/>
      <c r="E111" s="157"/>
      <c r="F111" s="716" t="str">
        <f>IF($D111="","",_xlfn.CONCAT("COD ",INDEX(LISTA!$A$2:$K$11000,MATCH($E111,LISTA!$B$2:$B$11000,0),MATCH("CODIGO",LISTA!$A$1:$K$1,0)),"  = ",IFERROR(VLOOKUP($D111,LISTA!A96:J11094,4,0),"")))</f>
        <v/>
      </c>
      <c r="G111" s="716"/>
      <c r="H111" s="716" t="str">
        <f>IFERROR(VLOOKUP($D111,LISTA!A87:J8337,5,0),"")</f>
        <v/>
      </c>
      <c r="I111" s="716"/>
      <c r="J111" s="157"/>
      <c r="K111" s="144" t="str">
        <f>IFERROR(VLOOKUP($D111,LISTA!A52:J8302,7,0),"")</f>
        <v/>
      </c>
      <c r="L111" s="576"/>
      <c r="M111" s="144" t="str">
        <f>IFERROR(VLOOKUP($D111,LISTA!A52:J8302,8,0),"")</f>
        <v/>
      </c>
      <c r="N111" s="144" t="str">
        <f t="shared" si="12"/>
        <v/>
      </c>
      <c r="O111" s="227" t="str">
        <f t="shared" si="13"/>
        <v/>
      </c>
      <c r="P111" s="155" t="str">
        <f t="shared" si="17"/>
        <v/>
      </c>
      <c r="Q111" s="155" t="str">
        <f t="shared" si="18"/>
        <v/>
      </c>
      <c r="R111" s="155" t="str">
        <f>IFERROR(VLOOKUP($D111,LISTA!A88:J8338,10,0),"")</f>
        <v/>
      </c>
      <c r="S111" s="228" t="str">
        <f t="shared" si="19"/>
        <v/>
      </c>
      <c r="T111" s="695" t="str">
        <f t="shared" si="20"/>
        <v/>
      </c>
      <c r="U111" s="189" t="str">
        <f t="shared" si="21"/>
        <v/>
      </c>
      <c r="W111" s="138" t="str">
        <f t="shared" si="14"/>
        <v/>
      </c>
      <c r="X111" s="219" t="str">
        <f t="shared" si="22"/>
        <v/>
      </c>
      <c r="Y111" s="220" t="e">
        <f t="shared" si="23"/>
        <v>#VALUE!</v>
      </c>
    </row>
    <row r="112" spans="1:25" x14ac:dyDescent="0.25">
      <c r="A112" s="162"/>
      <c r="B112" s="154" t="str">
        <f t="shared" si="15"/>
        <v/>
      </c>
      <c r="C112" s="679" t="str">
        <f t="shared" si="16"/>
        <v/>
      </c>
      <c r="D112" s="157"/>
      <c r="E112" s="157"/>
      <c r="F112" s="716" t="str">
        <f>IF($D112="","",_xlfn.CONCAT("COD ",INDEX(LISTA!$A$2:$K$11000,MATCH($E112,LISTA!$B$2:$B$11000,0),MATCH("CODIGO",LISTA!$A$1:$K$1,0)),"  = ",IFERROR(VLOOKUP($D112,LISTA!A97:J11095,4,0),"")))</f>
        <v/>
      </c>
      <c r="G112" s="716"/>
      <c r="H112" s="716" t="str">
        <f>IFERROR(VLOOKUP($D112,LISTA!A88:J8338,5,0),"")</f>
        <v/>
      </c>
      <c r="I112" s="716"/>
      <c r="J112" s="157"/>
      <c r="K112" s="144" t="str">
        <f>IFERROR(VLOOKUP($D112,LISTA!A53:J8303,7,0),"")</f>
        <v/>
      </c>
      <c r="L112" s="576"/>
      <c r="M112" s="144" t="str">
        <f>IFERROR(VLOOKUP($D112,LISTA!A53:J8303,8,0),"")</f>
        <v/>
      </c>
      <c r="N112" s="144" t="str">
        <f t="shared" si="12"/>
        <v/>
      </c>
      <c r="O112" s="227" t="str">
        <f t="shared" si="13"/>
        <v/>
      </c>
      <c r="P112" s="155" t="str">
        <f t="shared" si="17"/>
        <v/>
      </c>
      <c r="Q112" s="155" t="str">
        <f t="shared" si="18"/>
        <v/>
      </c>
      <c r="R112" s="155" t="str">
        <f>IFERROR(VLOOKUP($D112,LISTA!A89:J8339,10,0),"")</f>
        <v/>
      </c>
      <c r="S112" s="228" t="str">
        <f t="shared" si="19"/>
        <v/>
      </c>
      <c r="T112" s="695" t="str">
        <f t="shared" si="20"/>
        <v/>
      </c>
      <c r="U112" s="189" t="str">
        <f t="shared" si="21"/>
        <v/>
      </c>
      <c r="W112" s="138" t="str">
        <f t="shared" si="14"/>
        <v/>
      </c>
      <c r="X112" s="219" t="str">
        <f t="shared" si="22"/>
        <v/>
      </c>
      <c r="Y112" s="220" t="e">
        <f t="shared" si="23"/>
        <v>#VALUE!</v>
      </c>
    </row>
    <row r="113" spans="1:25" x14ac:dyDescent="0.25">
      <c r="A113" s="162"/>
      <c r="B113" s="154" t="str">
        <f t="shared" si="15"/>
        <v/>
      </c>
      <c r="C113" s="679" t="str">
        <f t="shared" si="16"/>
        <v/>
      </c>
      <c r="D113" s="157"/>
      <c r="E113" s="157"/>
      <c r="F113" s="716" t="str">
        <f>IF($D113="","",_xlfn.CONCAT("COD ",INDEX(LISTA!$A$2:$K$11000,MATCH($E113,LISTA!$B$2:$B$11000,0),MATCH("CODIGO",LISTA!$A$1:$K$1,0)),"  = ",IFERROR(VLOOKUP($D113,LISTA!A98:J11096,4,0),"")))</f>
        <v/>
      </c>
      <c r="G113" s="716"/>
      <c r="H113" s="716" t="str">
        <f>IFERROR(VLOOKUP($D113,LISTA!A89:J8339,5,0),"")</f>
        <v/>
      </c>
      <c r="I113" s="716"/>
      <c r="J113" s="157"/>
      <c r="K113" s="144" t="str">
        <f>IFERROR(VLOOKUP($D113,LISTA!A54:J8304,7,0),"")</f>
        <v/>
      </c>
      <c r="L113" s="576"/>
      <c r="M113" s="144" t="str">
        <f>IFERROR(VLOOKUP($D113,LISTA!A54:J8304,8,0),"")</f>
        <v/>
      </c>
      <c r="N113" s="144" t="str">
        <f t="shared" si="12"/>
        <v/>
      </c>
      <c r="O113" s="227" t="str">
        <f t="shared" si="13"/>
        <v/>
      </c>
      <c r="P113" s="155" t="str">
        <f t="shared" si="17"/>
        <v/>
      </c>
      <c r="Q113" s="155" t="str">
        <f t="shared" si="18"/>
        <v/>
      </c>
      <c r="R113" s="155" t="str">
        <f>IFERROR(VLOOKUP($D113,LISTA!A90:J8340,10,0),"")</f>
        <v/>
      </c>
      <c r="S113" s="228" t="str">
        <f t="shared" si="19"/>
        <v/>
      </c>
      <c r="T113" s="695" t="str">
        <f t="shared" si="20"/>
        <v/>
      </c>
      <c r="U113" s="189" t="str">
        <f t="shared" si="21"/>
        <v/>
      </c>
      <c r="W113" s="138" t="str">
        <f t="shared" si="14"/>
        <v/>
      </c>
      <c r="X113" s="219" t="str">
        <f t="shared" si="22"/>
        <v/>
      </c>
      <c r="Y113" s="220" t="e">
        <f t="shared" si="23"/>
        <v>#VALUE!</v>
      </c>
    </row>
    <row r="114" spans="1:25" x14ac:dyDescent="0.25">
      <c r="A114" s="162"/>
      <c r="B114" s="154" t="str">
        <f t="shared" si="15"/>
        <v/>
      </c>
      <c r="C114" s="679" t="str">
        <f t="shared" si="16"/>
        <v/>
      </c>
      <c r="D114" s="157"/>
      <c r="E114" s="157"/>
      <c r="F114" s="716" t="str">
        <f>IF($D114="","",_xlfn.CONCAT("COD ",INDEX(LISTA!$A$2:$K$11000,MATCH($E114,LISTA!$B$2:$B$11000,0),MATCH("CODIGO",LISTA!$A$1:$K$1,0)),"  = ",IFERROR(VLOOKUP($D114,LISTA!A99:J11097,4,0),"")))</f>
        <v/>
      </c>
      <c r="G114" s="716"/>
      <c r="H114" s="716" t="str">
        <f>IFERROR(VLOOKUP($D114,LISTA!A90:J8340,5,0),"")</f>
        <v/>
      </c>
      <c r="I114" s="716"/>
      <c r="J114" s="157"/>
      <c r="K114" s="144" t="str">
        <f>IFERROR(VLOOKUP($D114,LISTA!A55:J8305,7,0),"")</f>
        <v/>
      </c>
      <c r="L114" s="576"/>
      <c r="M114" s="144" t="str">
        <f>IFERROR(VLOOKUP($D114,LISTA!A55:J8305,8,0),"")</f>
        <v/>
      </c>
      <c r="N114" s="144" t="str">
        <f t="shared" si="12"/>
        <v/>
      </c>
      <c r="O114" s="227" t="str">
        <f t="shared" si="13"/>
        <v/>
      </c>
      <c r="P114" s="155" t="str">
        <f t="shared" si="17"/>
        <v/>
      </c>
      <c r="Q114" s="155" t="str">
        <f t="shared" si="18"/>
        <v/>
      </c>
      <c r="R114" s="155" t="str">
        <f>IFERROR(VLOOKUP($D114,LISTA!A91:J8341,10,0),"")</f>
        <v/>
      </c>
      <c r="S114" s="228" t="str">
        <f t="shared" si="19"/>
        <v/>
      </c>
      <c r="T114" s="695" t="str">
        <f t="shared" si="20"/>
        <v/>
      </c>
      <c r="U114" s="189" t="str">
        <f t="shared" si="21"/>
        <v/>
      </c>
      <c r="W114" s="138" t="str">
        <f t="shared" si="14"/>
        <v/>
      </c>
      <c r="X114" s="219" t="str">
        <f t="shared" si="22"/>
        <v/>
      </c>
      <c r="Y114" s="220" t="e">
        <f t="shared" si="23"/>
        <v>#VALUE!</v>
      </c>
    </row>
    <row r="115" spans="1:25" x14ac:dyDescent="0.25">
      <c r="A115" s="162"/>
      <c r="B115" s="154" t="str">
        <f t="shared" si="15"/>
        <v/>
      </c>
      <c r="C115" s="679" t="str">
        <f t="shared" si="16"/>
        <v/>
      </c>
      <c r="D115" s="157"/>
      <c r="E115" s="157"/>
      <c r="F115" s="716" t="str">
        <f>IF($D115="","",_xlfn.CONCAT("COD ",INDEX(LISTA!$A$2:$K$11000,MATCH($E115,LISTA!$B$2:$B$11000,0),MATCH("CODIGO",LISTA!$A$1:$K$1,0)),"  = ",IFERROR(VLOOKUP($D115,LISTA!A100:J11098,4,0),"")))</f>
        <v/>
      </c>
      <c r="G115" s="716"/>
      <c r="H115" s="716" t="str">
        <f>IFERROR(VLOOKUP($D115,LISTA!A91:J8341,5,0),"")</f>
        <v/>
      </c>
      <c r="I115" s="716"/>
      <c r="J115" s="157"/>
      <c r="K115" s="144" t="str">
        <f>IFERROR(VLOOKUP($D115,LISTA!A56:J8306,7,0),"")</f>
        <v/>
      </c>
      <c r="L115" s="576"/>
      <c r="M115" s="144" t="str">
        <f>IFERROR(VLOOKUP($D115,LISTA!A56:J8306,8,0),"")</f>
        <v/>
      </c>
      <c r="N115" s="144" t="str">
        <f t="shared" si="12"/>
        <v/>
      </c>
      <c r="O115" s="227" t="str">
        <f t="shared" si="13"/>
        <v/>
      </c>
      <c r="P115" s="155" t="str">
        <f t="shared" si="17"/>
        <v/>
      </c>
      <c r="Q115" s="155" t="str">
        <f t="shared" si="18"/>
        <v/>
      </c>
      <c r="R115" s="155" t="str">
        <f>IFERROR(VLOOKUP($D115,LISTA!A92:J8342,10,0),"")</f>
        <v/>
      </c>
      <c r="S115" s="228" t="str">
        <f t="shared" si="19"/>
        <v/>
      </c>
      <c r="T115" s="695" t="str">
        <f t="shared" si="20"/>
        <v/>
      </c>
      <c r="U115" s="189" t="str">
        <f t="shared" si="21"/>
        <v/>
      </c>
      <c r="W115" s="138" t="str">
        <f t="shared" si="14"/>
        <v/>
      </c>
      <c r="X115" s="219" t="str">
        <f t="shared" si="22"/>
        <v/>
      </c>
      <c r="Y115" s="220" t="e">
        <f t="shared" si="23"/>
        <v>#VALUE!</v>
      </c>
    </row>
    <row r="116" spans="1:25" x14ac:dyDescent="0.25">
      <c r="A116" s="162"/>
      <c r="B116" s="154" t="str">
        <f t="shared" si="15"/>
        <v/>
      </c>
      <c r="C116" s="679" t="str">
        <f t="shared" si="16"/>
        <v/>
      </c>
      <c r="D116" s="157"/>
      <c r="E116" s="157"/>
      <c r="F116" s="716" t="str">
        <f>IF($D116="","",_xlfn.CONCAT("COD ",INDEX(LISTA!$A$2:$K$11000,MATCH($E116,LISTA!$B$2:$B$11000,0),MATCH("CODIGO",LISTA!$A$1:$K$1,0)),"  = ",IFERROR(VLOOKUP($D116,LISTA!A101:J11099,4,0),"")))</f>
        <v/>
      </c>
      <c r="G116" s="716"/>
      <c r="H116" s="716" t="str">
        <f>IFERROR(VLOOKUP($D116,LISTA!A92:J8342,5,0),"")</f>
        <v/>
      </c>
      <c r="I116" s="716"/>
      <c r="J116" s="157"/>
      <c r="K116" s="144" t="str">
        <f>IFERROR(VLOOKUP($D116,LISTA!A57:J8307,7,0),"")</f>
        <v/>
      </c>
      <c r="L116" s="576"/>
      <c r="M116" s="144" t="str">
        <f>IFERROR(VLOOKUP($D116,LISTA!A57:J8307,8,0),"")</f>
        <v/>
      </c>
      <c r="N116" s="144" t="str">
        <f t="shared" si="12"/>
        <v/>
      </c>
      <c r="O116" s="227" t="str">
        <f t="shared" si="13"/>
        <v/>
      </c>
      <c r="P116" s="155" t="str">
        <f t="shared" si="17"/>
        <v/>
      </c>
      <c r="Q116" s="155" t="str">
        <f t="shared" si="18"/>
        <v/>
      </c>
      <c r="R116" s="155" t="str">
        <f>IFERROR(VLOOKUP($D116,LISTA!A93:J8343,10,0),"")</f>
        <v/>
      </c>
      <c r="S116" s="228" t="str">
        <f t="shared" si="19"/>
        <v/>
      </c>
      <c r="T116" s="695" t="str">
        <f t="shared" si="20"/>
        <v/>
      </c>
      <c r="U116" s="189" t="str">
        <f t="shared" si="21"/>
        <v/>
      </c>
      <c r="W116" s="138" t="str">
        <f t="shared" si="14"/>
        <v/>
      </c>
      <c r="X116" s="219" t="str">
        <f t="shared" si="22"/>
        <v/>
      </c>
      <c r="Y116" s="220" t="e">
        <f t="shared" si="23"/>
        <v>#VALUE!</v>
      </c>
    </row>
    <row r="117" spans="1:25" x14ac:dyDescent="0.25">
      <c r="A117" s="162"/>
      <c r="B117" s="154" t="str">
        <f t="shared" si="15"/>
        <v/>
      </c>
      <c r="C117" s="679" t="str">
        <f t="shared" si="16"/>
        <v/>
      </c>
      <c r="D117" s="157"/>
      <c r="E117" s="157"/>
      <c r="F117" s="716" t="str">
        <f>IF($D117="","",_xlfn.CONCAT("COD ",INDEX(LISTA!$A$2:$K$11000,MATCH($E117,LISTA!$B$2:$B$11000,0),MATCH("CODIGO",LISTA!$A$1:$K$1,0)),"  = ",IFERROR(VLOOKUP($D117,LISTA!A102:J11100,4,0),"")))</f>
        <v/>
      </c>
      <c r="G117" s="716"/>
      <c r="H117" s="716" t="str">
        <f>IFERROR(VLOOKUP($D117,LISTA!A93:J8343,5,0),"")</f>
        <v/>
      </c>
      <c r="I117" s="716"/>
      <c r="J117" s="157"/>
      <c r="K117" s="144" t="str">
        <f>IFERROR(VLOOKUP($D117,LISTA!A58:J8308,7,0),"")</f>
        <v/>
      </c>
      <c r="L117" s="576"/>
      <c r="M117" s="144" t="str">
        <f>IFERROR(VLOOKUP($D117,LISTA!A58:J8308,8,0),"")</f>
        <v/>
      </c>
      <c r="N117" s="144" t="str">
        <f t="shared" si="12"/>
        <v/>
      </c>
      <c r="O117" s="227" t="str">
        <f t="shared" si="13"/>
        <v/>
      </c>
      <c r="P117" s="155" t="str">
        <f t="shared" si="17"/>
        <v/>
      </c>
      <c r="Q117" s="155" t="str">
        <f t="shared" si="18"/>
        <v/>
      </c>
      <c r="R117" s="155" t="str">
        <f>IFERROR(VLOOKUP($D117,LISTA!A94:J8344,10,0),"")</f>
        <v/>
      </c>
      <c r="S117" s="228" t="str">
        <f t="shared" si="19"/>
        <v/>
      </c>
      <c r="T117" s="695" t="str">
        <f t="shared" si="20"/>
        <v/>
      </c>
      <c r="U117" s="189" t="str">
        <f t="shared" si="21"/>
        <v/>
      </c>
      <c r="W117" s="138" t="str">
        <f t="shared" si="14"/>
        <v/>
      </c>
      <c r="X117" s="219" t="str">
        <f t="shared" si="22"/>
        <v/>
      </c>
      <c r="Y117" s="220" t="e">
        <f t="shared" si="23"/>
        <v>#VALUE!</v>
      </c>
    </row>
    <row r="118" spans="1:25" x14ac:dyDescent="0.25">
      <c r="A118" s="162"/>
      <c r="B118" s="154" t="str">
        <f t="shared" si="15"/>
        <v/>
      </c>
      <c r="C118" s="679" t="str">
        <f t="shared" si="16"/>
        <v/>
      </c>
      <c r="D118" s="157"/>
      <c r="E118" s="157"/>
      <c r="F118" s="716" t="str">
        <f>IF($D118="","",_xlfn.CONCAT("COD ",INDEX(LISTA!$A$2:$K$11000,MATCH($E118,LISTA!$B$2:$B$11000,0),MATCH("CODIGO",LISTA!$A$1:$K$1,0)),"  = ",IFERROR(VLOOKUP($D118,LISTA!A103:J11101,4,0),"")))</f>
        <v/>
      </c>
      <c r="G118" s="716"/>
      <c r="H118" s="716" t="str">
        <f>IFERROR(VLOOKUP($D118,LISTA!A94:J8344,5,0),"")</f>
        <v/>
      </c>
      <c r="I118" s="716"/>
      <c r="J118" s="157"/>
      <c r="K118" s="144" t="str">
        <f>IFERROR(VLOOKUP($D118,LISTA!A59:J8309,7,0),"")</f>
        <v/>
      </c>
      <c r="L118" s="576"/>
      <c r="M118" s="144" t="str">
        <f>IFERROR(VLOOKUP($D118,LISTA!A59:J8309,8,0),"")</f>
        <v/>
      </c>
      <c r="N118" s="144" t="str">
        <f t="shared" si="12"/>
        <v/>
      </c>
      <c r="O118" s="227" t="str">
        <f t="shared" si="13"/>
        <v/>
      </c>
      <c r="P118" s="155" t="str">
        <f t="shared" si="17"/>
        <v/>
      </c>
      <c r="Q118" s="155" t="str">
        <f t="shared" si="18"/>
        <v/>
      </c>
      <c r="R118" s="155" t="str">
        <f>IFERROR(VLOOKUP($D118,LISTA!A95:J8345,10,0),"")</f>
        <v/>
      </c>
      <c r="S118" s="228" t="str">
        <f t="shared" si="19"/>
        <v/>
      </c>
      <c r="T118" s="695" t="str">
        <f t="shared" si="20"/>
        <v/>
      </c>
      <c r="U118" s="189" t="str">
        <f t="shared" si="21"/>
        <v/>
      </c>
      <c r="W118" s="138" t="str">
        <f t="shared" si="14"/>
        <v/>
      </c>
      <c r="X118" s="219" t="str">
        <f t="shared" si="22"/>
        <v/>
      </c>
      <c r="Y118" s="220" t="e">
        <f t="shared" si="23"/>
        <v>#VALUE!</v>
      </c>
    </row>
    <row r="119" spans="1:25" x14ac:dyDescent="0.25">
      <c r="A119" s="162"/>
      <c r="B119" s="154" t="str">
        <f t="shared" si="15"/>
        <v/>
      </c>
      <c r="C119" s="679" t="str">
        <f t="shared" si="16"/>
        <v/>
      </c>
      <c r="D119" s="157"/>
      <c r="E119" s="157"/>
      <c r="F119" s="716" t="str">
        <f>IF($D119="","",_xlfn.CONCAT("COD ",INDEX(LISTA!$A$2:$K$11000,MATCH($E119,LISTA!$B$2:$B$11000,0),MATCH("CODIGO",LISTA!$A$1:$K$1,0)),"  = ",IFERROR(VLOOKUP($D119,LISTA!A104:J11102,4,0),"")))</f>
        <v/>
      </c>
      <c r="G119" s="716"/>
      <c r="H119" s="716" t="str">
        <f>IFERROR(VLOOKUP($D119,LISTA!A95:J8345,5,0),"")</f>
        <v/>
      </c>
      <c r="I119" s="716"/>
      <c r="J119" s="157"/>
      <c r="K119" s="144" t="str">
        <f>IFERROR(VLOOKUP($D119,LISTA!A60:J8310,7,0),"")</f>
        <v/>
      </c>
      <c r="L119" s="576"/>
      <c r="M119" s="144" t="str">
        <f>IFERROR(VLOOKUP($D119,LISTA!A60:J8310,8,0),"")</f>
        <v/>
      </c>
      <c r="N119" s="144" t="str">
        <f t="shared" si="12"/>
        <v/>
      </c>
      <c r="O119" s="227" t="str">
        <f t="shared" si="13"/>
        <v/>
      </c>
      <c r="P119" s="155" t="str">
        <f t="shared" si="17"/>
        <v/>
      </c>
      <c r="Q119" s="155" t="str">
        <f t="shared" si="18"/>
        <v/>
      </c>
      <c r="R119" s="155" t="str">
        <f>IFERROR(VLOOKUP($D119,LISTA!A96:J8346,10,0),"")</f>
        <v/>
      </c>
      <c r="S119" s="228" t="str">
        <f t="shared" si="19"/>
        <v/>
      </c>
      <c r="T119" s="695" t="str">
        <f t="shared" si="20"/>
        <v/>
      </c>
      <c r="U119" s="189" t="str">
        <f t="shared" si="21"/>
        <v/>
      </c>
      <c r="W119" s="138" t="str">
        <f t="shared" si="14"/>
        <v/>
      </c>
      <c r="X119" s="219" t="str">
        <f t="shared" si="22"/>
        <v/>
      </c>
      <c r="Y119" s="220" t="e">
        <f t="shared" si="23"/>
        <v>#VALUE!</v>
      </c>
    </row>
    <row r="120" spans="1:25" x14ac:dyDescent="0.25">
      <c r="A120" s="162"/>
      <c r="B120" s="154" t="str">
        <f t="shared" si="15"/>
        <v/>
      </c>
      <c r="C120" s="679" t="str">
        <f t="shared" si="16"/>
        <v/>
      </c>
      <c r="D120" s="157"/>
      <c r="E120" s="157"/>
      <c r="F120" s="716" t="str">
        <f>IF($D120="","",_xlfn.CONCAT("COD ",INDEX(LISTA!$A$2:$K$11000,MATCH($E120,LISTA!$B$2:$B$11000,0),MATCH("CODIGO",LISTA!$A$1:$K$1,0)),"  = ",IFERROR(VLOOKUP($D120,LISTA!A105:J11103,4,0),"")))</f>
        <v/>
      </c>
      <c r="G120" s="716"/>
      <c r="H120" s="716" t="str">
        <f>IFERROR(VLOOKUP($D120,LISTA!A96:J8346,5,0),"")</f>
        <v/>
      </c>
      <c r="I120" s="716"/>
      <c r="J120" s="157"/>
      <c r="K120" s="144" t="str">
        <f>IFERROR(VLOOKUP($D120,LISTA!A61:J8311,7,0),"")</f>
        <v/>
      </c>
      <c r="L120" s="576"/>
      <c r="M120" s="144" t="str">
        <f>IFERROR(VLOOKUP($D120,LISTA!A61:J8311,8,0),"")</f>
        <v/>
      </c>
      <c r="N120" s="144" t="str">
        <f t="shared" si="12"/>
        <v/>
      </c>
      <c r="O120" s="227" t="str">
        <f t="shared" si="13"/>
        <v/>
      </c>
      <c r="P120" s="155" t="str">
        <f t="shared" si="17"/>
        <v/>
      </c>
      <c r="Q120" s="155" t="str">
        <f t="shared" si="18"/>
        <v/>
      </c>
      <c r="R120" s="155" t="str">
        <f>IFERROR(VLOOKUP($D120,LISTA!A97:J8347,10,0),"")</f>
        <v/>
      </c>
      <c r="S120" s="228" t="str">
        <f t="shared" si="19"/>
        <v/>
      </c>
      <c r="T120" s="695" t="str">
        <f t="shared" si="20"/>
        <v/>
      </c>
      <c r="U120" s="189" t="str">
        <f t="shared" si="21"/>
        <v/>
      </c>
      <c r="W120" s="138" t="str">
        <f t="shared" si="14"/>
        <v/>
      </c>
      <c r="X120" s="219" t="str">
        <f t="shared" si="22"/>
        <v/>
      </c>
      <c r="Y120" s="220" t="e">
        <f t="shared" si="23"/>
        <v>#VALUE!</v>
      </c>
    </row>
    <row r="121" spans="1:25" x14ac:dyDescent="0.25">
      <c r="A121" s="162"/>
      <c r="B121" s="154" t="str">
        <f t="shared" si="15"/>
        <v/>
      </c>
      <c r="C121" s="679" t="str">
        <f t="shared" si="16"/>
        <v/>
      </c>
      <c r="D121" s="157"/>
      <c r="E121" s="157"/>
      <c r="F121" s="716" t="str">
        <f>IF($D121="","",_xlfn.CONCAT("COD ",INDEX(LISTA!$A$2:$K$11000,MATCH($E121,LISTA!$B$2:$B$11000,0),MATCH("CODIGO",LISTA!$A$1:$K$1,0)),"  = ",IFERROR(VLOOKUP($D121,LISTA!A106:J11104,4,0),"")))</f>
        <v/>
      </c>
      <c r="G121" s="716"/>
      <c r="H121" s="716" t="str">
        <f>IFERROR(VLOOKUP($D121,LISTA!A97:J8347,5,0),"")</f>
        <v/>
      </c>
      <c r="I121" s="716"/>
      <c r="J121" s="157"/>
      <c r="K121" s="144" t="str">
        <f>IFERROR(VLOOKUP($D121,LISTA!A62:J8312,7,0),"")</f>
        <v/>
      </c>
      <c r="L121" s="576"/>
      <c r="M121" s="144" t="str">
        <f>IFERROR(VLOOKUP($D121,LISTA!A62:J8312,8,0),"")</f>
        <v/>
      </c>
      <c r="N121" s="144" t="str">
        <f t="shared" si="12"/>
        <v/>
      </c>
      <c r="O121" s="227" t="str">
        <f t="shared" si="13"/>
        <v/>
      </c>
      <c r="P121" s="155" t="str">
        <f t="shared" si="17"/>
        <v/>
      </c>
      <c r="Q121" s="155" t="str">
        <f t="shared" si="18"/>
        <v/>
      </c>
      <c r="R121" s="155" t="str">
        <f>IFERROR(VLOOKUP($D121,LISTA!A98:J8348,10,0),"")</f>
        <v/>
      </c>
      <c r="S121" s="228" t="str">
        <f t="shared" si="19"/>
        <v/>
      </c>
      <c r="T121" s="695" t="str">
        <f t="shared" si="20"/>
        <v/>
      </c>
      <c r="U121" s="189" t="str">
        <f t="shared" si="21"/>
        <v/>
      </c>
      <c r="W121" s="138" t="str">
        <f t="shared" si="14"/>
        <v/>
      </c>
      <c r="X121" s="219" t="str">
        <f t="shared" si="22"/>
        <v/>
      </c>
      <c r="Y121" s="220" t="e">
        <f t="shared" si="23"/>
        <v>#VALUE!</v>
      </c>
    </row>
    <row r="122" spans="1:25" x14ac:dyDescent="0.25">
      <c r="A122" s="162"/>
      <c r="B122" s="154" t="str">
        <f t="shared" si="15"/>
        <v/>
      </c>
      <c r="C122" s="679" t="str">
        <f t="shared" si="16"/>
        <v/>
      </c>
      <c r="D122" s="157"/>
      <c r="E122" s="157"/>
      <c r="F122" s="716" t="str">
        <f>IF($D122="","",_xlfn.CONCAT("COD ",INDEX(LISTA!$A$2:$K$11000,MATCH($E122,LISTA!$B$2:$B$11000,0),MATCH("CODIGO",LISTA!$A$1:$K$1,0)),"  = ",IFERROR(VLOOKUP($D122,LISTA!A107:J11105,4,0),"")))</f>
        <v/>
      </c>
      <c r="G122" s="716"/>
      <c r="H122" s="716" t="str">
        <f>IFERROR(VLOOKUP($D122,LISTA!A98:J8348,5,0),"")</f>
        <v/>
      </c>
      <c r="I122" s="716"/>
      <c r="J122" s="157"/>
      <c r="K122" s="144" t="str">
        <f>IFERROR(VLOOKUP($D122,LISTA!A63:J8313,7,0),"")</f>
        <v/>
      </c>
      <c r="L122" s="576"/>
      <c r="M122" s="144" t="str">
        <f>IFERROR(VLOOKUP($D122,LISTA!A63:J8313,8,0),"")</f>
        <v/>
      </c>
      <c r="N122" s="144" t="str">
        <f t="shared" si="12"/>
        <v/>
      </c>
      <c r="O122" s="227" t="str">
        <f t="shared" si="13"/>
        <v/>
      </c>
      <c r="P122" s="155" t="str">
        <f t="shared" si="17"/>
        <v/>
      </c>
      <c r="Q122" s="155" t="str">
        <f t="shared" si="18"/>
        <v/>
      </c>
      <c r="R122" s="155" t="str">
        <f>IFERROR(VLOOKUP($D122,LISTA!A99:J8349,10,0),"")</f>
        <v/>
      </c>
      <c r="S122" s="228" t="str">
        <f t="shared" si="19"/>
        <v/>
      </c>
      <c r="T122" s="695" t="str">
        <f t="shared" si="20"/>
        <v/>
      </c>
      <c r="U122" s="189" t="str">
        <f t="shared" si="21"/>
        <v/>
      </c>
      <c r="W122" s="138" t="str">
        <f t="shared" si="14"/>
        <v/>
      </c>
      <c r="X122" s="219" t="str">
        <f t="shared" si="22"/>
        <v/>
      </c>
      <c r="Y122" s="220" t="e">
        <f t="shared" si="23"/>
        <v>#VALUE!</v>
      </c>
    </row>
    <row r="123" spans="1:25" x14ac:dyDescent="0.25">
      <c r="A123" s="162"/>
      <c r="B123" s="154" t="str">
        <f t="shared" si="15"/>
        <v/>
      </c>
      <c r="C123" s="679" t="str">
        <f t="shared" si="16"/>
        <v/>
      </c>
      <c r="D123" s="157"/>
      <c r="E123" s="157"/>
      <c r="F123" s="716" t="str">
        <f>IF($D123="","",_xlfn.CONCAT("COD ",INDEX(LISTA!$A$2:$K$11000,MATCH($E123,LISTA!$B$2:$B$11000,0),MATCH("CODIGO",LISTA!$A$1:$K$1,0)),"  = ",IFERROR(VLOOKUP($D123,LISTA!A108:J11106,4,0),"")))</f>
        <v/>
      </c>
      <c r="G123" s="716"/>
      <c r="H123" s="716" t="str">
        <f>IFERROR(VLOOKUP($D123,LISTA!A99:J8349,5,0),"")</f>
        <v/>
      </c>
      <c r="I123" s="716"/>
      <c r="J123" s="157"/>
      <c r="K123" s="144" t="str">
        <f>IFERROR(VLOOKUP($D123,LISTA!A64:J8314,7,0),"")</f>
        <v/>
      </c>
      <c r="L123" s="576"/>
      <c r="M123" s="144" t="str">
        <f>IFERROR(VLOOKUP($D123,LISTA!A64:J8314,8,0),"")</f>
        <v/>
      </c>
      <c r="N123" s="144" t="str">
        <f t="shared" si="12"/>
        <v/>
      </c>
      <c r="O123" s="227" t="str">
        <f t="shared" si="13"/>
        <v/>
      </c>
      <c r="P123" s="155" t="str">
        <f t="shared" si="17"/>
        <v/>
      </c>
      <c r="Q123" s="155" t="str">
        <f t="shared" si="18"/>
        <v/>
      </c>
      <c r="R123" s="155" t="str">
        <f>IFERROR(VLOOKUP($D123,LISTA!A100:J8350,10,0),"")</f>
        <v/>
      </c>
      <c r="S123" s="228" t="str">
        <f t="shared" si="19"/>
        <v/>
      </c>
      <c r="T123" s="695" t="str">
        <f t="shared" si="20"/>
        <v/>
      </c>
      <c r="U123" s="189" t="str">
        <f t="shared" si="21"/>
        <v/>
      </c>
      <c r="W123" s="138" t="str">
        <f t="shared" si="14"/>
        <v/>
      </c>
      <c r="X123" s="219" t="str">
        <f t="shared" si="22"/>
        <v/>
      </c>
      <c r="Y123" s="220" t="e">
        <f t="shared" si="23"/>
        <v>#VALUE!</v>
      </c>
    </row>
    <row r="124" spans="1:25" x14ac:dyDescent="0.25">
      <c r="A124" s="162"/>
      <c r="B124" s="154" t="str">
        <f t="shared" si="15"/>
        <v/>
      </c>
      <c r="C124" s="679" t="str">
        <f t="shared" si="16"/>
        <v/>
      </c>
      <c r="D124" s="157"/>
      <c r="E124" s="157"/>
      <c r="F124" s="716" t="str">
        <f>IF($D124="","",_xlfn.CONCAT("COD ",INDEX(LISTA!$A$2:$K$11000,MATCH($E124,LISTA!$B$2:$B$11000,0),MATCH("CODIGO",LISTA!$A$1:$K$1,0)),"  = ",IFERROR(VLOOKUP($D124,LISTA!A109:J11107,4,0),"")))</f>
        <v/>
      </c>
      <c r="G124" s="716"/>
      <c r="H124" s="716" t="str">
        <f>IFERROR(VLOOKUP($D124,LISTA!A100:J8350,5,0),"")</f>
        <v/>
      </c>
      <c r="I124" s="716"/>
      <c r="J124" s="157"/>
      <c r="K124" s="144" t="str">
        <f>IFERROR(VLOOKUP($D124,LISTA!A65:J8315,7,0),"")</f>
        <v/>
      </c>
      <c r="L124" s="576"/>
      <c r="M124" s="144" t="str">
        <f>IFERROR(VLOOKUP($D124,LISTA!A65:J8315,8,0),"")</f>
        <v/>
      </c>
      <c r="N124" s="144" t="str">
        <f t="shared" si="12"/>
        <v/>
      </c>
      <c r="O124" s="227" t="str">
        <f t="shared" si="13"/>
        <v/>
      </c>
      <c r="P124" s="155" t="str">
        <f t="shared" si="17"/>
        <v/>
      </c>
      <c r="Q124" s="155" t="str">
        <f t="shared" si="18"/>
        <v/>
      </c>
      <c r="R124" s="155" t="str">
        <f>IFERROR(VLOOKUP($D124,LISTA!A101:J8351,10,0),"")</f>
        <v/>
      </c>
      <c r="S124" s="228" t="str">
        <f t="shared" si="19"/>
        <v/>
      </c>
      <c r="T124" s="695" t="str">
        <f t="shared" si="20"/>
        <v/>
      </c>
      <c r="U124" s="189" t="str">
        <f t="shared" si="21"/>
        <v/>
      </c>
      <c r="W124" s="138" t="str">
        <f t="shared" si="14"/>
        <v/>
      </c>
      <c r="X124" s="219" t="str">
        <f t="shared" si="22"/>
        <v/>
      </c>
      <c r="Y124" s="220" t="e">
        <f t="shared" si="23"/>
        <v>#VALUE!</v>
      </c>
    </row>
    <row r="125" spans="1:25" x14ac:dyDescent="0.25">
      <c r="A125" s="162"/>
      <c r="B125" s="154" t="str">
        <f t="shared" si="15"/>
        <v/>
      </c>
      <c r="C125" s="679" t="str">
        <f t="shared" si="16"/>
        <v/>
      </c>
      <c r="D125" s="157"/>
      <c r="E125" s="157"/>
      <c r="F125" s="716" t="str">
        <f>IF($D125="","",_xlfn.CONCAT("COD ",INDEX(LISTA!$A$2:$K$11000,MATCH($E125,LISTA!$B$2:$B$11000,0),MATCH("CODIGO",LISTA!$A$1:$K$1,0)),"  = ",IFERROR(VLOOKUP($D125,LISTA!A110:J11108,4,0),"")))</f>
        <v/>
      </c>
      <c r="G125" s="716"/>
      <c r="H125" s="716" t="str">
        <f>IFERROR(VLOOKUP($D125,LISTA!A101:J8351,5,0),"")</f>
        <v/>
      </c>
      <c r="I125" s="716"/>
      <c r="J125" s="157"/>
      <c r="K125" s="144" t="str">
        <f>IFERROR(VLOOKUP($D125,LISTA!A66:J8316,7,0),"")</f>
        <v/>
      </c>
      <c r="L125" s="576"/>
      <c r="M125" s="144" t="str">
        <f>IFERROR(VLOOKUP($D125,LISTA!A66:J8316,8,0),"")</f>
        <v/>
      </c>
      <c r="N125" s="144" t="str">
        <f t="shared" si="12"/>
        <v/>
      </c>
      <c r="O125" s="227" t="str">
        <f t="shared" si="13"/>
        <v/>
      </c>
      <c r="P125" s="155" t="str">
        <f t="shared" si="17"/>
        <v/>
      </c>
      <c r="Q125" s="155" t="str">
        <f t="shared" si="18"/>
        <v/>
      </c>
      <c r="R125" s="155" t="str">
        <f>IFERROR(VLOOKUP($D125,LISTA!A102:J8352,10,0),"")</f>
        <v/>
      </c>
      <c r="S125" s="228" t="str">
        <f t="shared" si="19"/>
        <v/>
      </c>
      <c r="T125" s="695" t="str">
        <f t="shared" si="20"/>
        <v/>
      </c>
      <c r="U125" s="189" t="str">
        <f t="shared" si="21"/>
        <v/>
      </c>
      <c r="W125" s="138" t="str">
        <f t="shared" si="14"/>
        <v/>
      </c>
      <c r="X125" s="219" t="str">
        <f t="shared" si="22"/>
        <v/>
      </c>
      <c r="Y125" s="220" t="e">
        <f t="shared" si="23"/>
        <v>#VALUE!</v>
      </c>
    </row>
    <row r="126" spans="1:25" x14ac:dyDescent="0.25">
      <c r="A126" s="162"/>
      <c r="B126" s="154" t="str">
        <f t="shared" si="15"/>
        <v/>
      </c>
      <c r="C126" s="679" t="str">
        <f t="shared" si="16"/>
        <v/>
      </c>
      <c r="D126" s="157"/>
      <c r="E126" s="157"/>
      <c r="F126" s="716" t="str">
        <f>IF($D126="","",_xlfn.CONCAT("COD ",INDEX(LISTA!$A$2:$K$11000,MATCH($E126,LISTA!$B$2:$B$11000,0),MATCH("CODIGO",LISTA!$A$1:$K$1,0)),"  = ",IFERROR(VLOOKUP($D126,LISTA!A111:J11109,4,0),"")))</f>
        <v/>
      </c>
      <c r="G126" s="716"/>
      <c r="H126" s="716" t="str">
        <f>IFERROR(VLOOKUP($D126,LISTA!A102:J8352,5,0),"")</f>
        <v/>
      </c>
      <c r="I126" s="716"/>
      <c r="J126" s="157"/>
      <c r="K126" s="144" t="str">
        <f>IFERROR(VLOOKUP($D126,LISTA!A67:J8317,7,0),"")</f>
        <v/>
      </c>
      <c r="L126" s="576"/>
      <c r="M126" s="144" t="str">
        <f>IFERROR(VLOOKUP($D126,LISTA!A67:J8317,8,0),"")</f>
        <v/>
      </c>
      <c r="N126" s="144" t="str">
        <f t="shared" si="12"/>
        <v/>
      </c>
      <c r="O126" s="227" t="str">
        <f t="shared" si="13"/>
        <v/>
      </c>
      <c r="P126" s="155" t="str">
        <f t="shared" si="17"/>
        <v/>
      </c>
      <c r="Q126" s="155" t="str">
        <f t="shared" si="18"/>
        <v/>
      </c>
      <c r="R126" s="155" t="str">
        <f>IFERROR(VLOOKUP($D126,LISTA!A103:J8353,10,0),"")</f>
        <v/>
      </c>
      <c r="S126" s="228" t="str">
        <f t="shared" si="19"/>
        <v/>
      </c>
      <c r="T126" s="695" t="str">
        <f t="shared" si="20"/>
        <v/>
      </c>
      <c r="U126" s="189" t="str">
        <f t="shared" si="21"/>
        <v/>
      </c>
      <c r="W126" s="138" t="str">
        <f t="shared" si="14"/>
        <v/>
      </c>
      <c r="X126" s="219" t="str">
        <f t="shared" si="22"/>
        <v/>
      </c>
      <c r="Y126" s="220" t="e">
        <f t="shared" si="23"/>
        <v>#VALUE!</v>
      </c>
    </row>
    <row r="127" spans="1:25" x14ac:dyDescent="0.25">
      <c r="A127" s="162"/>
      <c r="B127" s="154" t="str">
        <f t="shared" si="15"/>
        <v/>
      </c>
      <c r="C127" s="679" t="str">
        <f t="shared" si="16"/>
        <v/>
      </c>
      <c r="D127" s="157"/>
      <c r="E127" s="157"/>
      <c r="F127" s="716" t="str">
        <f>IF($D127="","",_xlfn.CONCAT("COD ",INDEX(LISTA!$A$2:$K$11000,MATCH($E127,LISTA!$B$2:$B$11000,0),MATCH("CODIGO",LISTA!$A$1:$K$1,0)),"  = ",IFERROR(VLOOKUP($D127,LISTA!A112:J11110,4,0),"")))</f>
        <v/>
      </c>
      <c r="G127" s="716"/>
      <c r="H127" s="716" t="str">
        <f>IFERROR(VLOOKUP($D127,LISTA!A103:J8353,5,0),"")</f>
        <v/>
      </c>
      <c r="I127" s="716"/>
      <c r="J127" s="157"/>
      <c r="K127" s="144" t="str">
        <f>IFERROR(VLOOKUP($D127,LISTA!A68:J8318,7,0),"")</f>
        <v/>
      </c>
      <c r="L127" s="576"/>
      <c r="M127" s="144" t="str">
        <f>IFERROR(VLOOKUP($D127,LISTA!A68:J8318,8,0),"")</f>
        <v/>
      </c>
      <c r="N127" s="144" t="str">
        <f t="shared" si="12"/>
        <v/>
      </c>
      <c r="O127" s="227" t="str">
        <f t="shared" si="13"/>
        <v/>
      </c>
      <c r="P127" s="155" t="str">
        <f t="shared" si="17"/>
        <v/>
      </c>
      <c r="Q127" s="155" t="str">
        <f t="shared" si="18"/>
        <v/>
      </c>
      <c r="R127" s="155" t="str">
        <f>IFERROR(VLOOKUP($D127,LISTA!A104:J8354,10,0),"")</f>
        <v/>
      </c>
      <c r="S127" s="228" t="str">
        <f t="shared" si="19"/>
        <v/>
      </c>
      <c r="T127" s="695" t="str">
        <f t="shared" si="20"/>
        <v/>
      </c>
      <c r="U127" s="189" t="str">
        <f t="shared" si="21"/>
        <v/>
      </c>
      <c r="W127" s="138" t="str">
        <f t="shared" si="14"/>
        <v/>
      </c>
      <c r="X127" s="219" t="str">
        <f t="shared" si="22"/>
        <v/>
      </c>
      <c r="Y127" s="220" t="e">
        <f t="shared" si="23"/>
        <v>#VALUE!</v>
      </c>
    </row>
    <row r="128" spans="1:25" x14ac:dyDescent="0.25">
      <c r="A128" s="162"/>
      <c r="B128" s="154" t="str">
        <f t="shared" si="15"/>
        <v/>
      </c>
      <c r="C128" s="679" t="str">
        <f t="shared" si="16"/>
        <v/>
      </c>
      <c r="D128" s="157"/>
      <c r="E128" s="157"/>
      <c r="F128" s="716" t="str">
        <f>IF($D128="","",_xlfn.CONCAT("COD ",INDEX(LISTA!$A$2:$K$11000,MATCH($E128,LISTA!$B$2:$B$11000,0),MATCH("CODIGO",LISTA!$A$1:$K$1,0)),"  = ",IFERROR(VLOOKUP($D128,LISTA!A113:J11111,4,0),"")))</f>
        <v/>
      </c>
      <c r="G128" s="716"/>
      <c r="H128" s="716" t="str">
        <f>IFERROR(VLOOKUP($D128,LISTA!A104:J8354,5,0),"")</f>
        <v/>
      </c>
      <c r="I128" s="716"/>
      <c r="J128" s="157"/>
      <c r="K128" s="144" t="str">
        <f>IFERROR(VLOOKUP($D128,LISTA!A69:J8319,7,0),"")</f>
        <v/>
      </c>
      <c r="L128" s="576"/>
      <c r="M128" s="144" t="str">
        <f>IFERROR(VLOOKUP($D128,LISTA!A69:J8319,8,0),"")</f>
        <v/>
      </c>
      <c r="N128" s="144" t="str">
        <f t="shared" si="12"/>
        <v/>
      </c>
      <c r="O128" s="227" t="str">
        <f t="shared" si="13"/>
        <v/>
      </c>
      <c r="P128" s="155" t="str">
        <f t="shared" si="17"/>
        <v/>
      </c>
      <c r="Q128" s="155" t="str">
        <f t="shared" si="18"/>
        <v/>
      </c>
      <c r="R128" s="155" t="str">
        <f>IFERROR(VLOOKUP($D128,LISTA!A105:J8355,10,0),"")</f>
        <v/>
      </c>
      <c r="S128" s="228" t="str">
        <f t="shared" si="19"/>
        <v/>
      </c>
      <c r="T128" s="695" t="str">
        <f t="shared" si="20"/>
        <v/>
      </c>
      <c r="U128" s="189" t="str">
        <f t="shared" si="21"/>
        <v/>
      </c>
      <c r="W128" s="138" t="str">
        <f t="shared" si="14"/>
        <v/>
      </c>
      <c r="X128" s="219" t="str">
        <f t="shared" si="22"/>
        <v/>
      </c>
      <c r="Y128" s="220" t="e">
        <f t="shared" si="23"/>
        <v>#VALUE!</v>
      </c>
    </row>
    <row r="129" spans="1:25" x14ac:dyDescent="0.25">
      <c r="A129" s="162"/>
      <c r="B129" s="154" t="str">
        <f t="shared" si="15"/>
        <v/>
      </c>
      <c r="C129" s="679" t="str">
        <f t="shared" si="16"/>
        <v/>
      </c>
      <c r="D129" s="157"/>
      <c r="E129" s="157"/>
      <c r="F129" s="716" t="str">
        <f>IF($D129="","",_xlfn.CONCAT("COD ",INDEX(LISTA!$A$2:$K$11000,MATCH($E129,LISTA!$B$2:$B$11000,0),MATCH("CODIGO",LISTA!$A$1:$K$1,0)),"  = ",IFERROR(VLOOKUP($D129,LISTA!A114:J11112,4,0),"")))</f>
        <v/>
      </c>
      <c r="G129" s="716"/>
      <c r="H129" s="716" t="str">
        <f>IFERROR(VLOOKUP($D129,LISTA!A105:J8355,5,0),"")</f>
        <v/>
      </c>
      <c r="I129" s="716"/>
      <c r="J129" s="157"/>
      <c r="K129" s="144" t="str">
        <f>IFERROR(VLOOKUP($D129,LISTA!A70:J8320,7,0),"")</f>
        <v/>
      </c>
      <c r="L129" s="576"/>
      <c r="M129" s="144" t="str">
        <f>IFERROR(VLOOKUP($D129,LISTA!A70:J8320,8,0),"")</f>
        <v/>
      </c>
      <c r="N129" s="144" t="str">
        <f t="shared" si="12"/>
        <v/>
      </c>
      <c r="O129" s="227" t="str">
        <f t="shared" si="13"/>
        <v/>
      </c>
      <c r="P129" s="155" t="str">
        <f t="shared" si="17"/>
        <v/>
      </c>
      <c r="Q129" s="155" t="str">
        <f t="shared" si="18"/>
        <v/>
      </c>
      <c r="R129" s="155" t="str">
        <f>IFERROR(VLOOKUP($D129,LISTA!A106:J8356,10,0),"")</f>
        <v/>
      </c>
      <c r="S129" s="228" t="str">
        <f t="shared" si="19"/>
        <v/>
      </c>
      <c r="T129" s="695" t="str">
        <f t="shared" si="20"/>
        <v/>
      </c>
      <c r="U129" s="189" t="str">
        <f t="shared" si="21"/>
        <v/>
      </c>
      <c r="W129" s="138" t="str">
        <f t="shared" si="14"/>
        <v/>
      </c>
      <c r="X129" s="219" t="str">
        <f t="shared" si="22"/>
        <v/>
      </c>
      <c r="Y129" s="220" t="e">
        <f t="shared" si="23"/>
        <v>#VALUE!</v>
      </c>
    </row>
    <row r="130" spans="1:25" x14ac:dyDescent="0.25">
      <c r="A130" s="162"/>
      <c r="B130" s="154" t="str">
        <f t="shared" si="15"/>
        <v/>
      </c>
      <c r="C130" s="679" t="str">
        <f t="shared" si="16"/>
        <v/>
      </c>
      <c r="D130" s="157"/>
      <c r="E130" s="157"/>
      <c r="F130" s="716" t="str">
        <f>IF($D130="","",_xlfn.CONCAT("COD ",INDEX(LISTA!$A$2:$K$11000,MATCH($E130,LISTA!$B$2:$B$11000,0),MATCH("CODIGO",LISTA!$A$1:$K$1,0)),"  = ",IFERROR(VLOOKUP($D130,LISTA!A115:J11113,4,0),"")))</f>
        <v/>
      </c>
      <c r="G130" s="716"/>
      <c r="H130" s="716" t="str">
        <f>IFERROR(VLOOKUP($D130,LISTA!A106:J8356,5,0),"")</f>
        <v/>
      </c>
      <c r="I130" s="716"/>
      <c r="J130" s="157"/>
      <c r="K130" s="144" t="str">
        <f>IFERROR(VLOOKUP($D130,LISTA!A71:J8321,7,0),"")</f>
        <v/>
      </c>
      <c r="L130" s="576"/>
      <c r="M130" s="144" t="str">
        <f>IFERROR(VLOOKUP($D130,LISTA!A71:J8321,8,0),"")</f>
        <v/>
      </c>
      <c r="N130" s="144" t="str">
        <f t="shared" si="12"/>
        <v/>
      </c>
      <c r="O130" s="227" t="str">
        <f t="shared" si="13"/>
        <v/>
      </c>
      <c r="P130" s="155" t="str">
        <f t="shared" si="17"/>
        <v/>
      </c>
      <c r="Q130" s="155" t="str">
        <f t="shared" si="18"/>
        <v/>
      </c>
      <c r="R130" s="155" t="str">
        <f>IFERROR(VLOOKUP($D130,LISTA!A107:J8357,10,0),"")</f>
        <v/>
      </c>
      <c r="S130" s="228" t="str">
        <f t="shared" si="19"/>
        <v/>
      </c>
      <c r="T130" s="695" t="str">
        <f t="shared" si="20"/>
        <v/>
      </c>
      <c r="U130" s="189" t="str">
        <f t="shared" si="21"/>
        <v/>
      </c>
      <c r="W130" s="138" t="str">
        <f t="shared" si="14"/>
        <v/>
      </c>
      <c r="X130" s="219" t="str">
        <f t="shared" si="22"/>
        <v/>
      </c>
      <c r="Y130" s="220" t="e">
        <f t="shared" si="23"/>
        <v>#VALUE!</v>
      </c>
    </row>
    <row r="131" spans="1:25" x14ac:dyDescent="0.25">
      <c r="A131" s="162"/>
      <c r="B131" s="154" t="str">
        <f t="shared" si="15"/>
        <v/>
      </c>
      <c r="C131" s="679" t="str">
        <f t="shared" si="16"/>
        <v/>
      </c>
      <c r="D131" s="157"/>
      <c r="E131" s="157"/>
      <c r="F131" s="716" t="str">
        <f>IF($D131="","",_xlfn.CONCAT("COD ",INDEX(LISTA!$A$2:$K$11000,MATCH($E131,LISTA!$B$2:$B$11000,0),MATCH("CODIGO",LISTA!$A$1:$K$1,0)),"  = ",IFERROR(VLOOKUP($D131,LISTA!A116:J11114,4,0),"")))</f>
        <v/>
      </c>
      <c r="G131" s="716"/>
      <c r="H131" s="716" t="str">
        <f>IFERROR(VLOOKUP($D131,LISTA!A107:J8357,5,0),"")</f>
        <v/>
      </c>
      <c r="I131" s="716"/>
      <c r="J131" s="157"/>
      <c r="K131" s="144" t="str">
        <f>IFERROR(VLOOKUP($D131,LISTA!A72:J8322,7,0),"")</f>
        <v/>
      </c>
      <c r="L131" s="576"/>
      <c r="M131" s="144" t="str">
        <f>IFERROR(VLOOKUP($D131,LISTA!A72:J8322,8,0),"")</f>
        <v/>
      </c>
      <c r="N131" s="144" t="str">
        <f t="shared" si="12"/>
        <v/>
      </c>
      <c r="O131" s="227" t="str">
        <f t="shared" si="13"/>
        <v/>
      </c>
      <c r="P131" s="155" t="str">
        <f t="shared" si="17"/>
        <v/>
      </c>
      <c r="Q131" s="155" t="str">
        <f t="shared" si="18"/>
        <v/>
      </c>
      <c r="R131" s="155" t="str">
        <f>IFERROR(VLOOKUP($D131,LISTA!A108:J8358,10,0),"")</f>
        <v/>
      </c>
      <c r="S131" s="228" t="str">
        <f t="shared" si="19"/>
        <v/>
      </c>
      <c r="T131" s="695" t="str">
        <f t="shared" si="20"/>
        <v/>
      </c>
      <c r="U131" s="189" t="str">
        <f t="shared" si="21"/>
        <v/>
      </c>
      <c r="W131" s="138" t="str">
        <f t="shared" si="14"/>
        <v/>
      </c>
      <c r="X131" s="219" t="str">
        <f t="shared" si="22"/>
        <v/>
      </c>
      <c r="Y131" s="220" t="e">
        <f t="shared" si="23"/>
        <v>#VALUE!</v>
      </c>
    </row>
    <row r="132" spans="1:25" x14ac:dyDescent="0.25">
      <c r="A132" s="162"/>
      <c r="B132" s="154" t="str">
        <f t="shared" si="15"/>
        <v/>
      </c>
      <c r="C132" s="679" t="str">
        <f t="shared" si="16"/>
        <v/>
      </c>
      <c r="D132" s="157"/>
      <c r="E132" s="157"/>
      <c r="F132" s="716" t="str">
        <f>IF($D132="","",_xlfn.CONCAT("COD ",INDEX(LISTA!$A$2:$K$11000,MATCH($E132,LISTA!$B$2:$B$11000,0),MATCH("CODIGO",LISTA!$A$1:$K$1,0)),"  = ",IFERROR(VLOOKUP($D132,LISTA!A117:J11115,4,0),"")))</f>
        <v/>
      </c>
      <c r="G132" s="716"/>
      <c r="H132" s="716" t="str">
        <f>IFERROR(VLOOKUP($D132,LISTA!A108:J8358,5,0),"")</f>
        <v/>
      </c>
      <c r="I132" s="716"/>
      <c r="J132" s="157"/>
      <c r="K132" s="144" t="str">
        <f>IFERROR(VLOOKUP($D132,LISTA!A73:J8323,7,0),"")</f>
        <v/>
      </c>
      <c r="L132" s="576"/>
      <c r="M132" s="144" t="str">
        <f>IFERROR(VLOOKUP($D132,LISTA!A73:J8323,8,0),"")</f>
        <v/>
      </c>
      <c r="N132" s="144" t="str">
        <f t="shared" si="12"/>
        <v/>
      </c>
      <c r="O132" s="227" t="str">
        <f t="shared" si="13"/>
        <v/>
      </c>
      <c r="P132" s="155" t="str">
        <f t="shared" si="17"/>
        <v/>
      </c>
      <c r="Q132" s="155" t="str">
        <f t="shared" si="18"/>
        <v/>
      </c>
      <c r="R132" s="155" t="str">
        <f>IFERROR(VLOOKUP($D132,LISTA!A109:J8359,10,0),"")</f>
        <v/>
      </c>
      <c r="S132" s="228" t="str">
        <f t="shared" si="19"/>
        <v/>
      </c>
      <c r="T132" s="695" t="str">
        <f t="shared" si="20"/>
        <v/>
      </c>
      <c r="U132" s="189" t="str">
        <f t="shared" si="21"/>
        <v/>
      </c>
      <c r="W132" s="138" t="str">
        <f t="shared" si="14"/>
        <v/>
      </c>
      <c r="X132" s="219" t="str">
        <f t="shared" si="22"/>
        <v/>
      </c>
      <c r="Y132" s="220" t="e">
        <f t="shared" si="23"/>
        <v>#VALUE!</v>
      </c>
    </row>
    <row r="133" spans="1:25" x14ac:dyDescent="0.25">
      <c r="A133" s="162"/>
      <c r="B133" s="154" t="str">
        <f t="shared" si="15"/>
        <v/>
      </c>
      <c r="C133" s="679" t="str">
        <f t="shared" si="16"/>
        <v/>
      </c>
      <c r="D133" s="157"/>
      <c r="E133" s="157"/>
      <c r="F133" s="716" t="str">
        <f>IF($D133="","",_xlfn.CONCAT("COD ",INDEX(LISTA!$A$2:$K$11000,MATCH($E133,LISTA!$B$2:$B$11000,0),MATCH("CODIGO",LISTA!$A$1:$K$1,0)),"  = ",IFERROR(VLOOKUP($D133,LISTA!A118:J11116,4,0),"")))</f>
        <v/>
      </c>
      <c r="G133" s="716"/>
      <c r="H133" s="716" t="str">
        <f>IFERROR(VLOOKUP($D133,LISTA!A109:J8359,5,0),"")</f>
        <v/>
      </c>
      <c r="I133" s="716"/>
      <c r="J133" s="157"/>
      <c r="K133" s="144" t="str">
        <f>IFERROR(VLOOKUP($D133,LISTA!A74:J8324,7,0),"")</f>
        <v/>
      </c>
      <c r="L133" s="576"/>
      <c r="M133" s="144" t="str">
        <f>IFERROR(VLOOKUP($D133,LISTA!A74:J8324,8,0),"")</f>
        <v/>
      </c>
      <c r="N133" s="144" t="str">
        <f t="shared" si="12"/>
        <v/>
      </c>
      <c r="O133" s="227" t="str">
        <f t="shared" si="13"/>
        <v/>
      </c>
      <c r="P133" s="155" t="str">
        <f t="shared" si="17"/>
        <v/>
      </c>
      <c r="Q133" s="155" t="str">
        <f t="shared" si="18"/>
        <v/>
      </c>
      <c r="R133" s="155" t="str">
        <f>IFERROR(VLOOKUP($D133,LISTA!A110:J8360,10,0),"")</f>
        <v/>
      </c>
      <c r="S133" s="228" t="str">
        <f t="shared" si="19"/>
        <v/>
      </c>
      <c r="T133" s="695" t="str">
        <f t="shared" si="20"/>
        <v/>
      </c>
      <c r="U133" s="189" t="str">
        <f t="shared" si="21"/>
        <v/>
      </c>
      <c r="W133" s="138" t="str">
        <f t="shared" si="14"/>
        <v/>
      </c>
      <c r="X133" s="219" t="str">
        <f t="shared" si="22"/>
        <v/>
      </c>
      <c r="Y133" s="220" t="e">
        <f t="shared" si="23"/>
        <v>#VALUE!</v>
      </c>
    </row>
    <row r="134" spans="1:25" x14ac:dyDescent="0.25">
      <c r="A134" s="162"/>
      <c r="B134" s="154" t="str">
        <f t="shared" si="15"/>
        <v/>
      </c>
      <c r="C134" s="679" t="str">
        <f t="shared" si="16"/>
        <v/>
      </c>
      <c r="D134" s="157"/>
      <c r="E134" s="157"/>
      <c r="F134" s="716" t="str">
        <f>IF($D134="","",_xlfn.CONCAT("COD ",INDEX(LISTA!$A$2:$K$11000,MATCH($E134,LISTA!$B$2:$B$11000,0),MATCH("CODIGO",LISTA!$A$1:$K$1,0)),"  = ",IFERROR(VLOOKUP($D134,LISTA!A119:J11117,4,0),"")))</f>
        <v/>
      </c>
      <c r="G134" s="716"/>
      <c r="H134" s="716" t="str">
        <f>IFERROR(VLOOKUP($D134,LISTA!A110:J8360,5,0),"")</f>
        <v/>
      </c>
      <c r="I134" s="716"/>
      <c r="J134" s="157"/>
      <c r="K134" s="144" t="str">
        <f>IFERROR(VLOOKUP($D134,LISTA!A75:J8325,7,0),"")</f>
        <v/>
      </c>
      <c r="L134" s="576"/>
      <c r="M134" s="144" t="str">
        <f>IFERROR(VLOOKUP($D134,LISTA!A75:J8325,8,0),"")</f>
        <v/>
      </c>
      <c r="N134" s="144" t="str">
        <f t="shared" si="12"/>
        <v/>
      </c>
      <c r="O134" s="227" t="str">
        <f t="shared" si="13"/>
        <v/>
      </c>
      <c r="P134" s="155" t="str">
        <f t="shared" si="17"/>
        <v/>
      </c>
      <c r="Q134" s="155" t="str">
        <f t="shared" si="18"/>
        <v/>
      </c>
      <c r="R134" s="155" t="str">
        <f>IFERROR(VLOOKUP($D134,LISTA!A111:J8361,10,0),"")</f>
        <v/>
      </c>
      <c r="S134" s="228" t="str">
        <f t="shared" si="19"/>
        <v/>
      </c>
      <c r="T134" s="695" t="str">
        <f t="shared" si="20"/>
        <v/>
      </c>
      <c r="U134" s="189" t="str">
        <f t="shared" si="21"/>
        <v/>
      </c>
      <c r="W134" s="138" t="str">
        <f t="shared" si="14"/>
        <v/>
      </c>
      <c r="X134" s="219" t="str">
        <f t="shared" si="22"/>
        <v/>
      </c>
      <c r="Y134" s="220" t="e">
        <f t="shared" si="23"/>
        <v>#VALUE!</v>
      </c>
    </row>
    <row r="135" spans="1:25" x14ac:dyDescent="0.25">
      <c r="A135" s="162"/>
      <c r="B135" s="154" t="str">
        <f t="shared" si="15"/>
        <v/>
      </c>
      <c r="C135" s="679" t="str">
        <f t="shared" si="16"/>
        <v/>
      </c>
      <c r="D135" s="157"/>
      <c r="E135" s="157"/>
      <c r="F135" s="716" t="str">
        <f>IF($D135="","",_xlfn.CONCAT("COD ",INDEX(LISTA!$A$2:$K$11000,MATCH($E135,LISTA!$B$2:$B$11000,0),MATCH("CODIGO",LISTA!$A$1:$K$1,0)),"  = ",IFERROR(VLOOKUP($D135,LISTA!A120:J11118,4,0),"")))</f>
        <v/>
      </c>
      <c r="G135" s="716"/>
      <c r="H135" s="716" t="str">
        <f>IFERROR(VLOOKUP($D135,LISTA!A111:J8361,5,0),"")</f>
        <v/>
      </c>
      <c r="I135" s="716"/>
      <c r="J135" s="157"/>
      <c r="K135" s="144" t="str">
        <f>IFERROR(VLOOKUP($D135,LISTA!A76:J8326,7,0),"")</f>
        <v/>
      </c>
      <c r="L135" s="576"/>
      <c r="M135" s="144" t="str">
        <f>IFERROR(VLOOKUP($D135,LISTA!A76:J8326,8,0),"")</f>
        <v/>
      </c>
      <c r="N135" s="144" t="str">
        <f t="shared" si="12"/>
        <v/>
      </c>
      <c r="O135" s="227" t="str">
        <f t="shared" si="13"/>
        <v/>
      </c>
      <c r="P135" s="155" t="str">
        <f t="shared" si="17"/>
        <v/>
      </c>
      <c r="Q135" s="155" t="str">
        <f t="shared" si="18"/>
        <v/>
      </c>
      <c r="R135" s="155" t="str">
        <f>IFERROR(VLOOKUP($D135,LISTA!A112:J8362,10,0),"")</f>
        <v/>
      </c>
      <c r="S135" s="228" t="str">
        <f t="shared" si="19"/>
        <v/>
      </c>
      <c r="T135" s="695" t="str">
        <f t="shared" si="20"/>
        <v/>
      </c>
      <c r="U135" s="189" t="str">
        <f t="shared" si="21"/>
        <v/>
      </c>
      <c r="W135" s="138" t="str">
        <f t="shared" si="14"/>
        <v/>
      </c>
      <c r="X135" s="219" t="str">
        <f t="shared" si="22"/>
        <v/>
      </c>
      <c r="Y135" s="220" t="e">
        <f t="shared" si="23"/>
        <v>#VALUE!</v>
      </c>
    </row>
    <row r="136" spans="1:25" x14ac:dyDescent="0.25">
      <c r="A136" s="162"/>
      <c r="B136" s="154" t="str">
        <f t="shared" si="15"/>
        <v/>
      </c>
      <c r="C136" s="679" t="str">
        <f t="shared" si="16"/>
        <v/>
      </c>
      <c r="D136" s="157"/>
      <c r="E136" s="157"/>
      <c r="F136" s="716" t="str">
        <f>IF($D136="","",_xlfn.CONCAT("COD ",INDEX(LISTA!$A$2:$K$11000,MATCH($E136,LISTA!$B$2:$B$11000,0),MATCH("CODIGO",LISTA!$A$1:$K$1,0)),"  = ",IFERROR(VLOOKUP($D136,LISTA!A121:J11119,4,0),"")))</f>
        <v/>
      </c>
      <c r="G136" s="716"/>
      <c r="H136" s="716" t="str">
        <f>IFERROR(VLOOKUP($D136,LISTA!A112:J8362,5,0),"")</f>
        <v/>
      </c>
      <c r="I136" s="716"/>
      <c r="J136" s="157"/>
      <c r="K136" s="144" t="str">
        <f>IFERROR(VLOOKUP($D136,LISTA!A77:J8327,7,0),"")</f>
        <v/>
      </c>
      <c r="L136" s="576"/>
      <c r="M136" s="144" t="str">
        <f>IFERROR(VLOOKUP($D136,LISTA!A77:J8327,8,0),"")</f>
        <v/>
      </c>
      <c r="N136" s="144" t="str">
        <f t="shared" si="12"/>
        <v/>
      </c>
      <c r="O136" s="227" t="str">
        <f t="shared" si="13"/>
        <v/>
      </c>
      <c r="P136" s="155" t="str">
        <f t="shared" si="17"/>
        <v/>
      </c>
      <c r="Q136" s="155" t="str">
        <f t="shared" si="18"/>
        <v/>
      </c>
      <c r="R136" s="155" t="str">
        <f>IFERROR(VLOOKUP($D136,LISTA!A113:J8363,10,0),"")</f>
        <v/>
      </c>
      <c r="S136" s="228" t="str">
        <f t="shared" si="19"/>
        <v/>
      </c>
      <c r="T136" s="695" t="str">
        <f t="shared" si="20"/>
        <v/>
      </c>
      <c r="U136" s="189" t="str">
        <f t="shared" si="21"/>
        <v/>
      </c>
      <c r="W136" s="138" t="str">
        <f t="shared" si="14"/>
        <v/>
      </c>
      <c r="X136" s="219" t="str">
        <f t="shared" si="22"/>
        <v/>
      </c>
      <c r="Y136" s="220" t="e">
        <f t="shared" si="23"/>
        <v>#VALUE!</v>
      </c>
    </row>
    <row r="137" spans="1:25" x14ac:dyDescent="0.25">
      <c r="A137" s="162"/>
      <c r="B137" s="154" t="str">
        <f t="shared" si="15"/>
        <v/>
      </c>
      <c r="C137" s="679" t="str">
        <f t="shared" si="16"/>
        <v/>
      </c>
      <c r="D137" s="157"/>
      <c r="E137" s="157"/>
      <c r="F137" s="716" t="str">
        <f>IF($D137="","",_xlfn.CONCAT("COD ",INDEX(LISTA!$A$2:$K$11000,MATCH($E137,LISTA!$B$2:$B$11000,0),MATCH("CODIGO",LISTA!$A$1:$K$1,0)),"  = ",IFERROR(VLOOKUP($D137,LISTA!A122:J11120,4,0),"")))</f>
        <v/>
      </c>
      <c r="G137" s="716"/>
      <c r="H137" s="716" t="str">
        <f>IFERROR(VLOOKUP($D137,LISTA!A113:J8363,5,0),"")</f>
        <v/>
      </c>
      <c r="I137" s="716"/>
      <c r="J137" s="157"/>
      <c r="K137" s="144" t="str">
        <f>IFERROR(VLOOKUP($D137,LISTA!A78:J8328,7,0),"")</f>
        <v/>
      </c>
      <c r="L137" s="576"/>
      <c r="M137" s="144" t="str">
        <f>IFERROR(VLOOKUP($D137,LISTA!A78:J8328,8,0),"")</f>
        <v/>
      </c>
      <c r="N137" s="144" t="str">
        <f t="shared" si="12"/>
        <v/>
      </c>
      <c r="O137" s="227" t="str">
        <f t="shared" si="13"/>
        <v/>
      </c>
      <c r="P137" s="155" t="str">
        <f t="shared" si="17"/>
        <v/>
      </c>
      <c r="Q137" s="155" t="str">
        <f t="shared" si="18"/>
        <v/>
      </c>
      <c r="R137" s="155" t="str">
        <f>IFERROR(VLOOKUP($D137,LISTA!A114:J8364,10,0),"")</f>
        <v/>
      </c>
      <c r="S137" s="228" t="str">
        <f t="shared" si="19"/>
        <v/>
      </c>
      <c r="T137" s="695" t="str">
        <f t="shared" si="20"/>
        <v/>
      </c>
      <c r="U137" s="189" t="str">
        <f t="shared" si="21"/>
        <v/>
      </c>
      <c r="W137" s="138" t="str">
        <f t="shared" si="14"/>
        <v/>
      </c>
      <c r="X137" s="219" t="str">
        <f t="shared" si="22"/>
        <v/>
      </c>
      <c r="Y137" s="220" t="e">
        <f t="shared" si="23"/>
        <v>#VALUE!</v>
      </c>
    </row>
    <row r="138" spans="1:25" x14ac:dyDescent="0.25">
      <c r="A138" s="162"/>
      <c r="B138" s="154" t="str">
        <f t="shared" si="15"/>
        <v/>
      </c>
      <c r="C138" s="679" t="str">
        <f t="shared" si="16"/>
        <v/>
      </c>
      <c r="D138" s="157"/>
      <c r="E138" s="157"/>
      <c r="F138" s="716" t="str">
        <f>IF($D138="","",_xlfn.CONCAT("COD ",INDEX(LISTA!$A$2:$K$11000,MATCH($E138,LISTA!$B$2:$B$11000,0),MATCH("CODIGO",LISTA!$A$1:$K$1,0)),"  = ",IFERROR(VLOOKUP($D138,LISTA!A123:J11121,4,0),"")))</f>
        <v/>
      </c>
      <c r="G138" s="716"/>
      <c r="H138" s="716" t="str">
        <f>IFERROR(VLOOKUP($D138,LISTA!A114:J8364,5,0),"")</f>
        <v/>
      </c>
      <c r="I138" s="716"/>
      <c r="J138" s="157"/>
      <c r="K138" s="144" t="str">
        <f>IFERROR(VLOOKUP($D138,LISTA!A79:J8329,7,0),"")</f>
        <v/>
      </c>
      <c r="L138" s="576"/>
      <c r="M138" s="144" t="str">
        <f>IFERROR(VLOOKUP($D138,LISTA!A79:J8329,8,0),"")</f>
        <v/>
      </c>
      <c r="N138" s="144" t="str">
        <f t="shared" si="12"/>
        <v/>
      </c>
      <c r="O138" s="227" t="str">
        <f t="shared" si="13"/>
        <v/>
      </c>
      <c r="P138" s="155" t="str">
        <f t="shared" si="17"/>
        <v/>
      </c>
      <c r="Q138" s="155" t="str">
        <f t="shared" si="18"/>
        <v/>
      </c>
      <c r="R138" s="155" t="str">
        <f>IFERROR(VLOOKUP($D138,LISTA!A115:J8365,10,0),"")</f>
        <v/>
      </c>
      <c r="S138" s="228" t="str">
        <f t="shared" si="19"/>
        <v/>
      </c>
      <c r="T138" s="695" t="str">
        <f t="shared" si="20"/>
        <v/>
      </c>
      <c r="U138" s="189" t="str">
        <f t="shared" si="21"/>
        <v/>
      </c>
      <c r="W138" s="138" t="str">
        <f t="shared" si="14"/>
        <v/>
      </c>
      <c r="X138" s="219" t="str">
        <f t="shared" si="22"/>
        <v/>
      </c>
      <c r="Y138" s="220" t="e">
        <f t="shared" si="23"/>
        <v>#VALUE!</v>
      </c>
    </row>
    <row r="139" spans="1:25" x14ac:dyDescent="0.25">
      <c r="A139" s="162"/>
      <c r="B139" s="154" t="str">
        <f t="shared" si="15"/>
        <v/>
      </c>
      <c r="C139" s="679" t="str">
        <f t="shared" si="16"/>
        <v/>
      </c>
      <c r="D139" s="157"/>
      <c r="E139" s="157"/>
      <c r="F139" s="716" t="str">
        <f>IF($D139="","",_xlfn.CONCAT("COD ",INDEX(LISTA!$A$2:$K$11000,MATCH($E139,LISTA!$B$2:$B$11000,0),MATCH("CODIGO",LISTA!$A$1:$K$1,0)),"  = ",IFERROR(VLOOKUP($D139,LISTA!A124:J11122,4,0),"")))</f>
        <v/>
      </c>
      <c r="G139" s="716"/>
      <c r="H139" s="716" t="str">
        <f>IFERROR(VLOOKUP($D139,LISTA!A115:J8365,5,0),"")</f>
        <v/>
      </c>
      <c r="I139" s="716"/>
      <c r="J139" s="157"/>
      <c r="K139" s="144" t="str">
        <f>IFERROR(VLOOKUP($D139,LISTA!A80:J8330,7,0),"")</f>
        <v/>
      </c>
      <c r="L139" s="576"/>
      <c r="M139" s="144" t="str">
        <f>IFERROR(VLOOKUP($D139,LISTA!A80:J8330,8,0),"")</f>
        <v/>
      </c>
      <c r="N139" s="144" t="str">
        <f t="shared" si="12"/>
        <v/>
      </c>
      <c r="O139" s="227" t="str">
        <f t="shared" si="13"/>
        <v/>
      </c>
      <c r="P139" s="155" t="str">
        <f t="shared" si="17"/>
        <v/>
      </c>
      <c r="Q139" s="155" t="str">
        <f t="shared" si="18"/>
        <v/>
      </c>
      <c r="R139" s="155" t="str">
        <f>IFERROR(VLOOKUP($D139,LISTA!A116:J8366,10,0),"")</f>
        <v/>
      </c>
      <c r="S139" s="228" t="str">
        <f t="shared" si="19"/>
        <v/>
      </c>
      <c r="T139" s="695" t="str">
        <f t="shared" si="20"/>
        <v/>
      </c>
      <c r="U139" s="189" t="str">
        <f t="shared" si="21"/>
        <v/>
      </c>
      <c r="W139" s="138" t="str">
        <f t="shared" si="14"/>
        <v/>
      </c>
      <c r="X139" s="219" t="str">
        <f t="shared" si="22"/>
        <v/>
      </c>
      <c r="Y139" s="220" t="e">
        <f t="shared" si="23"/>
        <v>#VALUE!</v>
      </c>
    </row>
    <row r="140" spans="1:25" x14ac:dyDescent="0.25">
      <c r="A140" s="162"/>
      <c r="B140" s="154" t="str">
        <f t="shared" si="15"/>
        <v/>
      </c>
      <c r="C140" s="679" t="str">
        <f t="shared" si="16"/>
        <v/>
      </c>
      <c r="D140" s="157"/>
      <c r="E140" s="157"/>
      <c r="F140" s="716" t="str">
        <f>IF($D140="","",_xlfn.CONCAT("COD ",INDEX(LISTA!$A$2:$K$11000,MATCH($E140,LISTA!$B$2:$B$11000,0),MATCH("CODIGO",LISTA!$A$1:$K$1,0)),"  = ",IFERROR(VLOOKUP($D140,LISTA!A125:J11123,4,0),"")))</f>
        <v/>
      </c>
      <c r="G140" s="716"/>
      <c r="H140" s="716" t="str">
        <f>IFERROR(VLOOKUP($D140,LISTA!A116:J8366,5,0),"")</f>
        <v/>
      </c>
      <c r="I140" s="716"/>
      <c r="J140" s="157"/>
      <c r="K140" s="144" t="str">
        <f>IFERROR(VLOOKUP($D140,LISTA!A81:J8331,7,0),"")</f>
        <v/>
      </c>
      <c r="L140" s="576"/>
      <c r="M140" s="144" t="str">
        <f>IFERROR(VLOOKUP($D140,LISTA!A81:J8331,8,0),"")</f>
        <v/>
      </c>
      <c r="N140" s="144" t="str">
        <f t="shared" si="12"/>
        <v/>
      </c>
      <c r="O140" s="227" t="str">
        <f t="shared" si="13"/>
        <v/>
      </c>
      <c r="P140" s="155" t="str">
        <f t="shared" si="17"/>
        <v/>
      </c>
      <c r="Q140" s="155" t="str">
        <f t="shared" si="18"/>
        <v/>
      </c>
      <c r="R140" s="155" t="str">
        <f>IFERROR(VLOOKUP($D140,LISTA!A117:J8367,10,0),"")</f>
        <v/>
      </c>
      <c r="S140" s="228" t="str">
        <f t="shared" si="19"/>
        <v/>
      </c>
      <c r="T140" s="695" t="str">
        <f t="shared" si="20"/>
        <v/>
      </c>
      <c r="U140" s="189" t="str">
        <f t="shared" si="21"/>
        <v/>
      </c>
      <c r="W140" s="138" t="str">
        <f t="shared" si="14"/>
        <v/>
      </c>
      <c r="X140" s="219" t="str">
        <f t="shared" si="22"/>
        <v/>
      </c>
      <c r="Y140" s="220" t="e">
        <f t="shared" si="23"/>
        <v>#VALUE!</v>
      </c>
    </row>
    <row r="141" spans="1:25" x14ac:dyDescent="0.25">
      <c r="A141" s="162"/>
      <c r="B141" s="154" t="str">
        <f t="shared" si="15"/>
        <v/>
      </c>
      <c r="C141" s="679" t="str">
        <f t="shared" si="16"/>
        <v/>
      </c>
      <c r="D141" s="275"/>
      <c r="E141" s="275"/>
      <c r="F141" s="716" t="str">
        <f>IF($D141="","",_xlfn.CONCAT("COD ",INDEX(LISTA!$A$2:$K$11000,MATCH($E141,LISTA!$B$2:$B$11000,0),MATCH("CODIGO",LISTA!$A$1:$K$1,0)),"  = ",IFERROR(VLOOKUP($D141,LISTA!A126:J11124,4,0),"")))</f>
        <v/>
      </c>
      <c r="G141" s="716"/>
      <c r="H141" s="716" t="str">
        <f>IFERROR(VLOOKUP($D141,LISTA!A117:J8367,5,0),"")</f>
        <v/>
      </c>
      <c r="I141" s="716"/>
      <c r="J141" s="157"/>
      <c r="K141" s="144" t="str">
        <f>IFERROR(VLOOKUP($D141,LISTA!A82:J8332,7,0),"")</f>
        <v/>
      </c>
      <c r="L141" s="576"/>
      <c r="M141" s="144" t="str">
        <f>IFERROR(VLOOKUP($D141,LISTA!A82:J8332,8,0),"")</f>
        <v/>
      </c>
      <c r="N141" s="144" t="str">
        <f t="shared" si="12"/>
        <v/>
      </c>
      <c r="O141" s="227" t="str">
        <f t="shared" si="13"/>
        <v/>
      </c>
      <c r="P141" s="155" t="str">
        <f t="shared" si="17"/>
        <v/>
      </c>
      <c r="Q141" s="155" t="str">
        <f t="shared" si="18"/>
        <v/>
      </c>
      <c r="R141" s="155" t="str">
        <f>IFERROR(VLOOKUP($D141,LISTA!A118:J8368,10,0),"")</f>
        <v/>
      </c>
      <c r="S141" s="228" t="str">
        <f t="shared" si="19"/>
        <v/>
      </c>
      <c r="T141" s="695" t="str">
        <f t="shared" si="20"/>
        <v/>
      </c>
      <c r="U141" s="189" t="str">
        <f t="shared" si="21"/>
        <v/>
      </c>
      <c r="W141" s="138" t="str">
        <f t="shared" si="14"/>
        <v/>
      </c>
      <c r="X141" s="219" t="str">
        <f t="shared" si="22"/>
        <v/>
      </c>
      <c r="Y141" s="220" t="e">
        <f t="shared" si="23"/>
        <v>#VALUE!</v>
      </c>
    </row>
    <row r="142" spans="1:25" x14ac:dyDescent="0.25">
      <c r="A142" s="162"/>
      <c r="B142" s="154" t="str">
        <f t="shared" si="15"/>
        <v/>
      </c>
      <c r="C142" s="679" t="str">
        <f t="shared" si="16"/>
        <v/>
      </c>
      <c r="D142" s="157"/>
      <c r="E142" s="157"/>
      <c r="F142" s="716" t="str">
        <f>IF($D142="","",_xlfn.CONCAT("COD ",INDEX(LISTA!$A$2:$K$11000,MATCH($E142,LISTA!$B$2:$B$11000,0),MATCH("CODIGO",LISTA!$A$1:$K$1,0)),"  = ",IFERROR(VLOOKUP($D142,LISTA!A127:J11125,4,0),"")))</f>
        <v/>
      </c>
      <c r="G142" s="716"/>
      <c r="H142" s="716" t="str">
        <f>IFERROR(VLOOKUP($D142,LISTA!A118:J8368,5,0),"")</f>
        <v/>
      </c>
      <c r="I142" s="716"/>
      <c r="J142" s="157"/>
      <c r="K142" s="144" t="str">
        <f>IFERROR(VLOOKUP($D142,LISTA!A83:J8333,7,0),"")</f>
        <v/>
      </c>
      <c r="L142" s="576"/>
      <c r="M142" s="144" t="str">
        <f>IFERROR(VLOOKUP($D142,LISTA!A83:J8333,8,0),"")</f>
        <v/>
      </c>
      <c r="N142" s="144" t="str">
        <f t="shared" si="12"/>
        <v/>
      </c>
      <c r="O142" s="227" t="str">
        <f t="shared" si="13"/>
        <v/>
      </c>
      <c r="P142" s="155" t="str">
        <f t="shared" si="17"/>
        <v/>
      </c>
      <c r="Q142" s="155" t="str">
        <f t="shared" si="18"/>
        <v/>
      </c>
      <c r="R142" s="155" t="str">
        <f>IFERROR(VLOOKUP($D142,LISTA!A119:J8369,10,0),"")</f>
        <v/>
      </c>
      <c r="S142" s="228" t="str">
        <f t="shared" si="19"/>
        <v/>
      </c>
      <c r="T142" s="695" t="str">
        <f t="shared" si="20"/>
        <v/>
      </c>
      <c r="U142" s="189" t="str">
        <f t="shared" si="21"/>
        <v/>
      </c>
      <c r="W142" s="138" t="str">
        <f t="shared" si="14"/>
        <v/>
      </c>
      <c r="X142" s="219" t="str">
        <f t="shared" si="22"/>
        <v/>
      </c>
      <c r="Y142" s="220" t="e">
        <f t="shared" si="23"/>
        <v>#VALUE!</v>
      </c>
    </row>
    <row r="143" spans="1:25" x14ac:dyDescent="0.25">
      <c r="A143" s="162"/>
      <c r="B143" s="154" t="str">
        <f t="shared" si="15"/>
        <v/>
      </c>
      <c r="C143" s="679" t="str">
        <f t="shared" si="16"/>
        <v/>
      </c>
      <c r="D143" s="157"/>
      <c r="E143" s="157"/>
      <c r="F143" s="716" t="str">
        <f>IF($D143="","",_xlfn.CONCAT("COD ",INDEX(LISTA!$A$2:$K$11000,MATCH($E143,LISTA!$B$2:$B$11000,0),MATCH("CODIGO",LISTA!$A$1:$K$1,0)),"  = ",IFERROR(VLOOKUP($D143,LISTA!A128:J11126,4,0),"")))</f>
        <v/>
      </c>
      <c r="G143" s="716"/>
      <c r="H143" s="716" t="str">
        <f>IFERROR(VLOOKUP($D143,LISTA!A119:J8369,5,0),"")</f>
        <v/>
      </c>
      <c r="I143" s="716"/>
      <c r="J143" s="157"/>
      <c r="K143" s="144" t="str">
        <f>IFERROR(VLOOKUP($D143,LISTA!A84:J8334,7,0),"")</f>
        <v/>
      </c>
      <c r="L143" s="576"/>
      <c r="M143" s="144" t="str">
        <f>IFERROR(VLOOKUP($D143,LISTA!A84:J8334,8,0),"")</f>
        <v/>
      </c>
      <c r="N143" s="144" t="str">
        <f t="shared" si="12"/>
        <v/>
      </c>
      <c r="O143" s="227" t="str">
        <f t="shared" si="13"/>
        <v/>
      </c>
      <c r="P143" s="155" t="str">
        <f t="shared" si="17"/>
        <v/>
      </c>
      <c r="Q143" s="155" t="str">
        <f t="shared" si="18"/>
        <v/>
      </c>
      <c r="R143" s="155" t="str">
        <f>IFERROR(VLOOKUP($D143,LISTA!A120:J8370,10,0),"")</f>
        <v/>
      </c>
      <c r="S143" s="228" t="str">
        <f t="shared" si="19"/>
        <v/>
      </c>
      <c r="T143" s="695" t="str">
        <f t="shared" si="20"/>
        <v/>
      </c>
      <c r="U143" s="189" t="str">
        <f t="shared" si="21"/>
        <v/>
      </c>
      <c r="W143" s="138" t="str">
        <f t="shared" si="14"/>
        <v/>
      </c>
      <c r="X143" s="219" t="str">
        <f t="shared" si="22"/>
        <v/>
      </c>
      <c r="Y143" s="220" t="e">
        <f t="shared" si="23"/>
        <v>#VALUE!</v>
      </c>
    </row>
    <row r="144" spans="1:25" x14ac:dyDescent="0.25">
      <c r="A144" s="162"/>
      <c r="B144" s="154" t="str">
        <f t="shared" si="15"/>
        <v/>
      </c>
      <c r="C144" s="679" t="str">
        <f t="shared" si="16"/>
        <v/>
      </c>
      <c r="D144" s="157"/>
      <c r="E144" s="157"/>
      <c r="F144" s="716" t="str">
        <f>IF($D144="","",_xlfn.CONCAT("COD ",INDEX(LISTA!$A$2:$K$11000,MATCH($E144,LISTA!$B$2:$B$11000,0),MATCH("CODIGO",LISTA!$A$1:$K$1,0)),"  = ",IFERROR(VLOOKUP($D144,LISTA!A129:J11127,4,0),"")))</f>
        <v/>
      </c>
      <c r="G144" s="716"/>
      <c r="H144" s="716" t="str">
        <f>IFERROR(VLOOKUP($D144,LISTA!A120:J8370,5,0),"")</f>
        <v/>
      </c>
      <c r="I144" s="716"/>
      <c r="J144" s="157"/>
      <c r="K144" s="144" t="str">
        <f>IFERROR(VLOOKUP($D144,LISTA!A85:J8335,7,0),"")</f>
        <v/>
      </c>
      <c r="L144" s="576"/>
      <c r="M144" s="144" t="str">
        <f>IFERROR(VLOOKUP($D144,LISTA!A85:J8335,8,0),"")</f>
        <v/>
      </c>
      <c r="N144" s="144" t="str">
        <f t="shared" si="12"/>
        <v/>
      </c>
      <c r="O144" s="227" t="str">
        <f t="shared" si="13"/>
        <v/>
      </c>
      <c r="P144" s="155" t="str">
        <f t="shared" si="17"/>
        <v/>
      </c>
      <c r="Q144" s="155" t="str">
        <f t="shared" si="18"/>
        <v/>
      </c>
      <c r="R144" s="155" t="str">
        <f>IFERROR(VLOOKUP($D144,LISTA!A121:J8371,10,0),"")</f>
        <v/>
      </c>
      <c r="S144" s="228" t="str">
        <f t="shared" si="19"/>
        <v/>
      </c>
      <c r="T144" s="695" t="str">
        <f t="shared" si="20"/>
        <v/>
      </c>
      <c r="U144" s="189" t="str">
        <f t="shared" si="21"/>
        <v/>
      </c>
      <c r="W144" s="138" t="str">
        <f t="shared" si="14"/>
        <v/>
      </c>
      <c r="X144" s="219" t="str">
        <f t="shared" si="22"/>
        <v/>
      </c>
      <c r="Y144" s="220" t="e">
        <f t="shared" si="23"/>
        <v>#VALUE!</v>
      </c>
    </row>
    <row r="145" spans="1:25" x14ac:dyDescent="0.25">
      <c r="A145" s="162"/>
      <c r="B145" s="154" t="str">
        <f t="shared" si="15"/>
        <v/>
      </c>
      <c r="C145" s="679" t="str">
        <f t="shared" si="16"/>
        <v/>
      </c>
      <c r="D145" s="157"/>
      <c r="E145" s="157"/>
      <c r="F145" s="716" t="str">
        <f>IF($D145="","",_xlfn.CONCAT("COD ",INDEX(LISTA!$A$2:$K$11000,MATCH($E145,LISTA!$B$2:$B$11000,0),MATCH("CODIGO",LISTA!$A$1:$K$1,0)),"  = ",IFERROR(VLOOKUP($D145,LISTA!A130:J11128,4,0),"")))</f>
        <v/>
      </c>
      <c r="G145" s="716"/>
      <c r="H145" s="716" t="str">
        <f>IFERROR(VLOOKUP($D145,LISTA!A121:J8371,5,0),"")</f>
        <v/>
      </c>
      <c r="I145" s="716"/>
      <c r="J145" s="157"/>
      <c r="K145" s="144" t="str">
        <f>IFERROR(VLOOKUP($D145,LISTA!A86:J8336,7,0),"")</f>
        <v/>
      </c>
      <c r="L145" s="576"/>
      <c r="M145" s="144" t="str">
        <f>IFERROR(VLOOKUP($D145,LISTA!A86:J8336,8,0),"")</f>
        <v/>
      </c>
      <c r="N145" s="144" t="str">
        <f t="shared" ref="N145:N206" si="24">IF(OR(M145=$V$8,M145=$V$9,M145=$V$12,M145=$V$13,M145=$V$14,M145=$V$15,M145=$V$16,M145=$V$17,M145=$V$18,M145=$V$19,M145=$V$20,M145=$V$21,M145=$V$22,M145=$V$23,M145=$V$24,M145=$V$25,M145=$V$26),$V$7,IF(OR(M145=$V$30,M145=$V$31),$V$29,IF(OR(M145=$V$36),$V$35,"")))</f>
        <v/>
      </c>
      <c r="O145" s="227" t="str">
        <f t="shared" ref="O145:O206" si="25">IF(AND($W145&lt;&gt;"PUNTA",$W145="INSTA",$N145="EXCLUSIVA"),0.25,IF(AND($W145="PUNTA",$W145&lt;&gt;"INSTA",$N145="EXCLUSIVA"),0.25,IF(AND($W145&lt;&gt;"PUNTA",$W145&lt;&gt;"INSTA",$N145="EXCLUSIVA"),$K$212,IF($N145="NACIONAL",$K$213,IF($N145="IMPORTADO",$K$214,IF(N145="","","ERROR"))))))</f>
        <v/>
      </c>
      <c r="P145" s="155" t="str">
        <f t="shared" si="17"/>
        <v/>
      </c>
      <c r="Q145" s="155" t="str">
        <f t="shared" si="18"/>
        <v/>
      </c>
      <c r="R145" s="155" t="str">
        <f>IFERROR(VLOOKUP($D145,LISTA!A122:J8372,10,0),"")</f>
        <v/>
      </c>
      <c r="S145" s="228" t="str">
        <f t="shared" si="19"/>
        <v/>
      </c>
      <c r="T145" s="695" t="str">
        <f t="shared" si="20"/>
        <v/>
      </c>
      <c r="U145" s="189" t="str">
        <f t="shared" si="21"/>
        <v/>
      </c>
      <c r="W145" s="138" t="str">
        <f t="shared" ref="W145:W206" si="26">LEFT($F145,5)</f>
        <v/>
      </c>
      <c r="X145" s="219" t="str">
        <f t="shared" si="22"/>
        <v/>
      </c>
      <c r="Y145" s="220" t="e">
        <f t="shared" si="23"/>
        <v>#VALUE!</v>
      </c>
    </row>
    <row r="146" spans="1:25" x14ac:dyDescent="0.25">
      <c r="A146" s="162"/>
      <c r="B146" s="154" t="str">
        <f t="shared" ref="B146:B203" si="27">IF($D146="","",$B145+1)</f>
        <v/>
      </c>
      <c r="C146" s="679" t="str">
        <f t="shared" ref="C146:C206" si="28">IF(D146&lt;&gt;"",1,"")</f>
        <v/>
      </c>
      <c r="D146" s="157"/>
      <c r="E146" s="157"/>
      <c r="F146" s="716" t="str">
        <f>IF($D146="","",_xlfn.CONCAT("COD ",INDEX(LISTA!$A$2:$K$11000,MATCH($E146,LISTA!$B$2:$B$11000,0),MATCH("CODIGO",LISTA!$A$1:$K$1,0)),"  = ",IFERROR(VLOOKUP($D146,LISTA!A131:J11129,4,0),"")))</f>
        <v/>
      </c>
      <c r="G146" s="716"/>
      <c r="H146" s="716" t="str">
        <f>IFERROR(VLOOKUP($D146,LISTA!A122:J8372,5,0),"")</f>
        <v/>
      </c>
      <c r="I146" s="716"/>
      <c r="J146" s="157"/>
      <c r="K146" s="144" t="str">
        <f>IFERROR(VLOOKUP($D146,LISTA!A87:J8337,7,0),"")</f>
        <v/>
      </c>
      <c r="L146" s="576"/>
      <c r="M146" s="144" t="str">
        <f>IFERROR(VLOOKUP($D146,LISTA!A87:J8337,8,0),"")</f>
        <v/>
      </c>
      <c r="N146" s="144" t="str">
        <f t="shared" si="24"/>
        <v/>
      </c>
      <c r="O146" s="227" t="str">
        <f t="shared" si="25"/>
        <v/>
      </c>
      <c r="P146" s="155" t="str">
        <f t="shared" si="17"/>
        <v/>
      </c>
      <c r="Q146" s="155" t="str">
        <f t="shared" si="18"/>
        <v/>
      </c>
      <c r="R146" s="155" t="str">
        <f>IFERROR(VLOOKUP($D146,LISTA!A123:J8373,10,0),"")</f>
        <v/>
      </c>
      <c r="S146" s="228" t="str">
        <f t="shared" ref="S146:S206" si="29">IFERROR(Q146-P146,"")</f>
        <v/>
      </c>
      <c r="T146" s="695" t="str">
        <f t="shared" ref="T146:T206" si="30">IFERROR(($R146-($R146*$O146))*1.19,"")</f>
        <v/>
      </c>
      <c r="U146" s="189" t="str">
        <f t="shared" ref="U146:U206" si="31">IFERROR((R146*Y146)*O143,"")</f>
        <v/>
      </c>
      <c r="W146" s="138" t="str">
        <f t="shared" si="26"/>
        <v/>
      </c>
      <c r="X146" s="219" t="str">
        <f t="shared" si="22"/>
        <v/>
      </c>
      <c r="Y146" s="220" t="e">
        <f t="shared" ref="Y146:Y209" si="32">1-(T146/100)</f>
        <v>#VALUE!</v>
      </c>
    </row>
    <row r="147" spans="1:25" x14ac:dyDescent="0.25">
      <c r="A147" s="162"/>
      <c r="B147" s="154" t="str">
        <f t="shared" si="27"/>
        <v/>
      </c>
      <c r="C147" s="679" t="str">
        <f t="shared" si="28"/>
        <v/>
      </c>
      <c r="D147" s="157"/>
      <c r="E147" s="157"/>
      <c r="F147" s="716" t="str">
        <f>IF($D147="","",_xlfn.CONCAT("COD ",INDEX(LISTA!$A$2:$K$11000,MATCH($E147,LISTA!$B$2:$B$11000,0),MATCH("CODIGO",LISTA!$A$1:$K$1,0)),"  = ",IFERROR(VLOOKUP($D147,LISTA!A132:J11130,4,0),"")))</f>
        <v/>
      </c>
      <c r="G147" s="716"/>
      <c r="H147" s="716" t="str">
        <f>IFERROR(VLOOKUP($D147,LISTA!A123:J8373,5,0),"")</f>
        <v/>
      </c>
      <c r="I147" s="716"/>
      <c r="J147" s="157"/>
      <c r="K147" s="144" t="str">
        <f>IFERROR(VLOOKUP($D147,LISTA!A88:J8338,7,0),"")</f>
        <v/>
      </c>
      <c r="L147" s="576"/>
      <c r="M147" s="144" t="str">
        <f>IFERROR(VLOOKUP($D147,LISTA!A88:J8338,8,0),"")</f>
        <v/>
      </c>
      <c r="N147" s="144" t="str">
        <f t="shared" si="24"/>
        <v/>
      </c>
      <c r="O147" s="227" t="str">
        <f t="shared" si="25"/>
        <v/>
      </c>
      <c r="P147" s="155" t="str">
        <f t="shared" si="17"/>
        <v/>
      </c>
      <c r="Q147" s="155" t="str">
        <f t="shared" si="18"/>
        <v/>
      </c>
      <c r="R147" s="155" t="str">
        <f>IFERROR(VLOOKUP($D147,LISTA!A124:J8374,10,0),"")</f>
        <v/>
      </c>
      <c r="S147" s="228" t="str">
        <f t="shared" si="29"/>
        <v/>
      </c>
      <c r="T147" s="695" t="str">
        <f t="shared" si="30"/>
        <v/>
      </c>
      <c r="U147" s="189" t="str">
        <f t="shared" si="31"/>
        <v/>
      </c>
      <c r="W147" s="138" t="str">
        <f t="shared" si="26"/>
        <v/>
      </c>
      <c r="X147" s="219" t="str">
        <f t="shared" si="22"/>
        <v/>
      </c>
      <c r="Y147" s="220" t="e">
        <f t="shared" si="32"/>
        <v>#VALUE!</v>
      </c>
    </row>
    <row r="148" spans="1:25" x14ac:dyDescent="0.25">
      <c r="A148" s="162"/>
      <c r="B148" s="154" t="str">
        <f t="shared" si="27"/>
        <v/>
      </c>
      <c r="C148" s="679" t="str">
        <f t="shared" si="28"/>
        <v/>
      </c>
      <c r="D148" s="157"/>
      <c r="E148" s="157"/>
      <c r="F148" s="716" t="str">
        <f>IF($D148="","",_xlfn.CONCAT("COD ",INDEX(LISTA!$A$2:$K$11000,MATCH($E148,LISTA!$B$2:$B$11000,0),MATCH("CODIGO",LISTA!$A$1:$K$1,0)),"  = ",IFERROR(VLOOKUP($D148,LISTA!A133:J11131,4,0),"")))</f>
        <v/>
      </c>
      <c r="G148" s="716"/>
      <c r="H148" s="716" t="str">
        <f>IFERROR(VLOOKUP($D148,LISTA!A124:J8374,5,0),"")</f>
        <v/>
      </c>
      <c r="I148" s="716"/>
      <c r="J148" s="157"/>
      <c r="K148" s="144" t="str">
        <f>IFERROR(VLOOKUP($D148,LISTA!A89:J8339,7,0),"")</f>
        <v/>
      </c>
      <c r="L148" s="576"/>
      <c r="M148" s="144" t="str">
        <f>IFERROR(VLOOKUP($D148,LISTA!A89:J8339,8,0),"")</f>
        <v/>
      </c>
      <c r="N148" s="144" t="str">
        <f t="shared" si="24"/>
        <v/>
      </c>
      <c r="O148" s="227" t="str">
        <f t="shared" si="25"/>
        <v/>
      </c>
      <c r="P148" s="155" t="str">
        <f t="shared" si="17"/>
        <v/>
      </c>
      <c r="Q148" s="155" t="str">
        <f t="shared" si="18"/>
        <v/>
      </c>
      <c r="R148" s="155" t="str">
        <f>IFERROR(VLOOKUP($D148,LISTA!A125:J8375,10,0),"")</f>
        <v/>
      </c>
      <c r="S148" s="228" t="str">
        <f t="shared" si="29"/>
        <v/>
      </c>
      <c r="T148" s="695" t="str">
        <f t="shared" si="30"/>
        <v/>
      </c>
      <c r="U148" s="189" t="str">
        <f t="shared" si="31"/>
        <v/>
      </c>
      <c r="W148" s="138" t="str">
        <f t="shared" si="26"/>
        <v/>
      </c>
      <c r="X148" s="219" t="str">
        <f t="shared" si="22"/>
        <v/>
      </c>
      <c r="Y148" s="220" t="e">
        <f t="shared" si="32"/>
        <v>#VALUE!</v>
      </c>
    </row>
    <row r="149" spans="1:25" x14ac:dyDescent="0.25">
      <c r="A149" s="162"/>
      <c r="B149" s="154" t="str">
        <f t="shared" si="27"/>
        <v/>
      </c>
      <c r="C149" s="679" t="str">
        <f t="shared" si="28"/>
        <v/>
      </c>
      <c r="D149" s="157"/>
      <c r="E149" s="157"/>
      <c r="F149" s="716" t="str">
        <f>IF($D149="","",_xlfn.CONCAT("COD ",INDEX(LISTA!$A$2:$K$11000,MATCH($E149,LISTA!$B$2:$B$11000,0),MATCH("CODIGO",LISTA!$A$1:$K$1,0)),"  = ",IFERROR(VLOOKUP($D149,LISTA!A134:J11132,4,0),"")))</f>
        <v/>
      </c>
      <c r="G149" s="716"/>
      <c r="H149" s="716" t="str">
        <f>IFERROR(VLOOKUP($D149,LISTA!A125:J8375,5,0),"")</f>
        <v/>
      </c>
      <c r="I149" s="716"/>
      <c r="J149" s="157"/>
      <c r="K149" s="144" t="str">
        <f>IFERROR(VLOOKUP($D149,LISTA!A90:J8340,7,0),"")</f>
        <v/>
      </c>
      <c r="L149" s="576"/>
      <c r="M149" s="144" t="str">
        <f>IFERROR(VLOOKUP($D149,LISTA!A90:J8340,8,0),"")</f>
        <v/>
      </c>
      <c r="N149" s="144" t="str">
        <f t="shared" si="24"/>
        <v/>
      </c>
      <c r="O149" s="227" t="str">
        <f t="shared" si="25"/>
        <v/>
      </c>
      <c r="P149" s="155" t="str">
        <f t="shared" si="17"/>
        <v/>
      </c>
      <c r="Q149" s="155" t="str">
        <f t="shared" si="18"/>
        <v/>
      </c>
      <c r="R149" s="155" t="str">
        <f>IFERROR(VLOOKUP($D149,LISTA!A126:J8376,10,0),"")</f>
        <v/>
      </c>
      <c r="S149" s="228" t="str">
        <f t="shared" si="29"/>
        <v/>
      </c>
      <c r="T149" s="695" t="str">
        <f t="shared" si="30"/>
        <v/>
      </c>
      <c r="U149" s="189" t="str">
        <f t="shared" si="31"/>
        <v/>
      </c>
      <c r="W149" s="138" t="str">
        <f t="shared" si="26"/>
        <v/>
      </c>
      <c r="X149" s="219" t="str">
        <f t="shared" si="22"/>
        <v/>
      </c>
      <c r="Y149" s="220" t="e">
        <f t="shared" si="32"/>
        <v>#VALUE!</v>
      </c>
    </row>
    <row r="150" spans="1:25" x14ac:dyDescent="0.25">
      <c r="A150" s="162"/>
      <c r="B150" s="154" t="str">
        <f t="shared" si="27"/>
        <v/>
      </c>
      <c r="C150" s="679" t="str">
        <f t="shared" si="28"/>
        <v/>
      </c>
      <c r="D150" s="157"/>
      <c r="E150" s="157"/>
      <c r="F150" s="716" t="str">
        <f>IF($D150="","",_xlfn.CONCAT("COD ",INDEX(LISTA!$A$2:$K$11000,MATCH($E150,LISTA!$B$2:$B$11000,0),MATCH("CODIGO",LISTA!$A$1:$K$1,0)),"  = ",IFERROR(VLOOKUP($D150,LISTA!A135:J11133,4,0),"")))</f>
        <v/>
      </c>
      <c r="G150" s="716"/>
      <c r="H150" s="716" t="str">
        <f>IFERROR(VLOOKUP($D150,LISTA!A126:J8376,5,0),"")</f>
        <v/>
      </c>
      <c r="I150" s="716"/>
      <c r="J150" s="157"/>
      <c r="K150" s="144" t="str">
        <f>IFERROR(VLOOKUP($D150,LISTA!A91:J8341,7,0),"")</f>
        <v/>
      </c>
      <c r="L150" s="576"/>
      <c r="M150" s="144" t="str">
        <f>IFERROR(VLOOKUP($D150,LISTA!A91:J8341,8,0),"")</f>
        <v/>
      </c>
      <c r="N150" s="144" t="str">
        <f t="shared" si="24"/>
        <v/>
      </c>
      <c r="O150" s="227" t="str">
        <f t="shared" si="25"/>
        <v/>
      </c>
      <c r="P150" s="155" t="str">
        <f t="shared" si="17"/>
        <v/>
      </c>
      <c r="Q150" s="155" t="str">
        <f t="shared" si="18"/>
        <v/>
      </c>
      <c r="R150" s="155" t="str">
        <f>IFERROR(VLOOKUP($D150,LISTA!A127:J8377,10,0),"")</f>
        <v/>
      </c>
      <c r="S150" s="228" t="str">
        <f t="shared" si="29"/>
        <v/>
      </c>
      <c r="T150" s="695" t="str">
        <f t="shared" si="30"/>
        <v/>
      </c>
      <c r="U150" s="189" t="str">
        <f t="shared" si="31"/>
        <v/>
      </c>
      <c r="W150" s="138" t="str">
        <f t="shared" si="26"/>
        <v/>
      </c>
      <c r="X150" s="219" t="str">
        <f t="shared" si="22"/>
        <v/>
      </c>
      <c r="Y150" s="220" t="e">
        <f t="shared" si="32"/>
        <v>#VALUE!</v>
      </c>
    </row>
    <row r="151" spans="1:25" x14ac:dyDescent="0.25">
      <c r="A151" s="162"/>
      <c r="B151" s="154" t="str">
        <f t="shared" si="27"/>
        <v/>
      </c>
      <c r="C151" s="679" t="str">
        <f t="shared" si="28"/>
        <v/>
      </c>
      <c r="D151" s="275"/>
      <c r="E151" s="275"/>
      <c r="F151" s="716" t="str">
        <f>IF($D151="","",_xlfn.CONCAT("COD ",INDEX(LISTA!$A$2:$K$11000,MATCH($E151,LISTA!$B$2:$B$11000,0),MATCH("CODIGO",LISTA!$A$1:$K$1,0)),"  = ",IFERROR(VLOOKUP($D151,LISTA!A136:J11134,4,0),"")))</f>
        <v/>
      </c>
      <c r="G151" s="716"/>
      <c r="H151" s="716" t="str">
        <f>IFERROR(VLOOKUP($D151,LISTA!A127:J8377,5,0),"")</f>
        <v/>
      </c>
      <c r="I151" s="716"/>
      <c r="J151" s="157"/>
      <c r="K151" s="144" t="str">
        <f>IFERROR(VLOOKUP($D151,LISTA!A92:J8342,7,0),"")</f>
        <v/>
      </c>
      <c r="L151" s="576"/>
      <c r="M151" s="144" t="str">
        <f>IFERROR(VLOOKUP($D151,LISTA!A92:J8342,8,0),"")</f>
        <v/>
      </c>
      <c r="N151" s="144" t="str">
        <f t="shared" si="24"/>
        <v/>
      </c>
      <c r="O151" s="227" t="str">
        <f t="shared" si="25"/>
        <v/>
      </c>
      <c r="P151" s="155" t="str">
        <f t="shared" si="17"/>
        <v/>
      </c>
      <c r="Q151" s="155" t="str">
        <f t="shared" si="18"/>
        <v/>
      </c>
      <c r="R151" s="155" t="str">
        <f>IFERROR(VLOOKUP($D151,LISTA!A128:J8378,10,0),"")</f>
        <v/>
      </c>
      <c r="S151" s="228" t="str">
        <f t="shared" si="29"/>
        <v/>
      </c>
      <c r="T151" s="695" t="str">
        <f t="shared" si="30"/>
        <v/>
      </c>
      <c r="U151" s="189" t="str">
        <f t="shared" si="31"/>
        <v/>
      </c>
      <c r="W151" s="138" t="str">
        <f t="shared" si="26"/>
        <v/>
      </c>
      <c r="X151" s="219" t="str">
        <f t="shared" si="22"/>
        <v/>
      </c>
      <c r="Y151" s="220" t="e">
        <f t="shared" si="32"/>
        <v>#VALUE!</v>
      </c>
    </row>
    <row r="152" spans="1:25" x14ac:dyDescent="0.25">
      <c r="A152" s="162"/>
      <c r="B152" s="154" t="str">
        <f t="shared" si="27"/>
        <v/>
      </c>
      <c r="C152" s="679" t="str">
        <f t="shared" si="28"/>
        <v/>
      </c>
      <c r="D152" s="275"/>
      <c r="E152" s="275"/>
      <c r="F152" s="716" t="str">
        <f>IF($D152="","",_xlfn.CONCAT("COD ",INDEX(LISTA!$A$2:$K$11000,MATCH($E152,LISTA!$B$2:$B$11000,0),MATCH("CODIGO",LISTA!$A$1:$K$1,0)),"  = ",IFERROR(VLOOKUP($D152,LISTA!A137:J11135,4,0),"")))</f>
        <v/>
      </c>
      <c r="G152" s="716"/>
      <c r="H152" s="716" t="str">
        <f>IFERROR(VLOOKUP($D152,LISTA!A128:J8378,5,0),"")</f>
        <v/>
      </c>
      <c r="I152" s="716"/>
      <c r="J152" s="157"/>
      <c r="K152" s="144" t="str">
        <f>IFERROR(VLOOKUP($D152,LISTA!A93:J8343,7,0),"")</f>
        <v/>
      </c>
      <c r="L152" s="576"/>
      <c r="M152" s="144" t="str">
        <f>IFERROR(VLOOKUP($D152,LISTA!A93:J8343,8,0),"")</f>
        <v/>
      </c>
      <c r="N152" s="144" t="str">
        <f t="shared" si="24"/>
        <v/>
      </c>
      <c r="O152" s="227" t="str">
        <f t="shared" si="25"/>
        <v/>
      </c>
      <c r="P152" s="155" t="str">
        <f t="shared" si="17"/>
        <v/>
      </c>
      <c r="Q152" s="155" t="str">
        <f t="shared" si="18"/>
        <v/>
      </c>
      <c r="R152" s="155" t="str">
        <f>IFERROR(VLOOKUP($D152,LISTA!A129:J8379,10,0),"")</f>
        <v/>
      </c>
      <c r="S152" s="228" t="str">
        <f t="shared" si="29"/>
        <v/>
      </c>
      <c r="T152" s="695" t="str">
        <f t="shared" si="30"/>
        <v/>
      </c>
      <c r="U152" s="189" t="str">
        <f t="shared" si="31"/>
        <v/>
      </c>
      <c r="W152" s="138" t="str">
        <f t="shared" si="26"/>
        <v/>
      </c>
      <c r="X152" s="219" t="str">
        <f t="shared" si="22"/>
        <v/>
      </c>
      <c r="Y152" s="220" t="e">
        <f t="shared" si="32"/>
        <v>#VALUE!</v>
      </c>
    </row>
    <row r="153" spans="1:25" x14ac:dyDescent="0.25">
      <c r="A153" s="162"/>
      <c r="B153" s="154" t="str">
        <f t="shared" si="27"/>
        <v/>
      </c>
      <c r="C153" s="679" t="str">
        <f t="shared" si="28"/>
        <v/>
      </c>
      <c r="D153" s="275"/>
      <c r="E153" s="275"/>
      <c r="F153" s="716" t="str">
        <f>IF($D153="","",_xlfn.CONCAT("COD ",INDEX(LISTA!$A$2:$K$11000,MATCH($E153,LISTA!$B$2:$B$11000,0),MATCH("CODIGO",LISTA!$A$1:$K$1,0)),"  = ",IFERROR(VLOOKUP($D153,LISTA!A138:J11136,4,0),"")))</f>
        <v/>
      </c>
      <c r="G153" s="716"/>
      <c r="H153" s="716" t="str">
        <f>IFERROR(VLOOKUP($D153,LISTA!A129:J8379,5,0),"")</f>
        <v/>
      </c>
      <c r="I153" s="716"/>
      <c r="J153" s="157"/>
      <c r="K153" s="144" t="str">
        <f>IFERROR(VLOOKUP($D153,LISTA!A94:J8344,7,0),"")</f>
        <v/>
      </c>
      <c r="L153" s="576"/>
      <c r="M153" s="144" t="str">
        <f>IFERROR(VLOOKUP($D153,LISTA!A94:J8344,8,0),"")</f>
        <v/>
      </c>
      <c r="N153" s="144" t="str">
        <f t="shared" si="24"/>
        <v/>
      </c>
      <c r="O153" s="227" t="str">
        <f t="shared" si="25"/>
        <v/>
      </c>
      <c r="P153" s="155" t="str">
        <f t="shared" si="17"/>
        <v/>
      </c>
      <c r="Q153" s="155" t="str">
        <f t="shared" si="18"/>
        <v/>
      </c>
      <c r="R153" s="155" t="str">
        <f>IFERROR(VLOOKUP($D153,LISTA!A130:J8380,10,0),"")</f>
        <v/>
      </c>
      <c r="S153" s="228" t="str">
        <f t="shared" si="29"/>
        <v/>
      </c>
      <c r="T153" s="695" t="str">
        <f t="shared" si="30"/>
        <v/>
      </c>
      <c r="U153" s="189" t="str">
        <f t="shared" si="31"/>
        <v/>
      </c>
      <c r="W153" s="138" t="str">
        <f t="shared" si="26"/>
        <v/>
      </c>
      <c r="X153" s="219" t="str">
        <f t="shared" si="22"/>
        <v/>
      </c>
      <c r="Y153" s="220" t="e">
        <f t="shared" si="32"/>
        <v>#VALUE!</v>
      </c>
    </row>
    <row r="154" spans="1:25" x14ac:dyDescent="0.25">
      <c r="A154" s="162"/>
      <c r="B154" s="154" t="str">
        <f t="shared" si="27"/>
        <v/>
      </c>
      <c r="C154" s="679" t="str">
        <f t="shared" si="28"/>
        <v/>
      </c>
      <c r="D154" s="157"/>
      <c r="E154" s="157"/>
      <c r="F154" s="716" t="str">
        <f>IF($D154="","",_xlfn.CONCAT("COD ",INDEX(LISTA!$A$2:$K$11000,MATCH($E154,LISTA!$B$2:$B$11000,0),MATCH("CODIGO",LISTA!$A$1:$K$1,0)),"  = ",IFERROR(VLOOKUP($D154,LISTA!A139:J11137,4,0),"")))</f>
        <v/>
      </c>
      <c r="G154" s="716"/>
      <c r="H154" s="716" t="str">
        <f>IFERROR(VLOOKUP($D154,LISTA!A130:J8380,5,0),"")</f>
        <v/>
      </c>
      <c r="I154" s="716"/>
      <c r="J154" s="157"/>
      <c r="K154" s="144" t="str">
        <f>IFERROR(VLOOKUP($D154,LISTA!A95:J8345,7,0),"")</f>
        <v/>
      </c>
      <c r="L154" s="576"/>
      <c r="M154" s="144" t="str">
        <f>IFERROR(VLOOKUP($D154,LISTA!A95:J8345,8,0),"")</f>
        <v/>
      </c>
      <c r="N154" s="144" t="str">
        <f t="shared" si="24"/>
        <v/>
      </c>
      <c r="O154" s="227" t="str">
        <f t="shared" si="25"/>
        <v/>
      </c>
      <c r="P154" s="155" t="str">
        <f t="shared" si="17"/>
        <v/>
      </c>
      <c r="Q154" s="155" t="str">
        <f t="shared" si="18"/>
        <v/>
      </c>
      <c r="R154" s="155" t="str">
        <f>IFERROR(VLOOKUP($D154,LISTA!A131:J8381,10,0),"")</f>
        <v/>
      </c>
      <c r="S154" s="228" t="str">
        <f t="shared" si="29"/>
        <v/>
      </c>
      <c r="T154" s="695" t="str">
        <f t="shared" si="30"/>
        <v/>
      </c>
      <c r="U154" s="189" t="str">
        <f t="shared" si="31"/>
        <v/>
      </c>
      <c r="W154" s="138" t="str">
        <f t="shared" si="26"/>
        <v/>
      </c>
      <c r="X154" s="219" t="str">
        <f t="shared" si="22"/>
        <v/>
      </c>
      <c r="Y154" s="220" t="e">
        <f t="shared" si="32"/>
        <v>#VALUE!</v>
      </c>
    </row>
    <row r="155" spans="1:25" x14ac:dyDescent="0.25">
      <c r="A155" s="162"/>
      <c r="B155" s="154" t="str">
        <f t="shared" si="27"/>
        <v/>
      </c>
      <c r="C155" s="679" t="str">
        <f t="shared" si="28"/>
        <v/>
      </c>
      <c r="D155" s="157"/>
      <c r="E155" s="157"/>
      <c r="F155" s="716" t="str">
        <f>IF($D155="","",_xlfn.CONCAT("COD ",INDEX(LISTA!$A$2:$K$11000,MATCH($E155,LISTA!$B$2:$B$11000,0),MATCH("CODIGO",LISTA!$A$1:$K$1,0)),"  = ",IFERROR(VLOOKUP($D155,LISTA!A140:J11138,4,0),"")))</f>
        <v/>
      </c>
      <c r="G155" s="716"/>
      <c r="H155" s="716" t="str">
        <f>IFERROR(VLOOKUP($D155,LISTA!A131:J8381,5,0),"")</f>
        <v/>
      </c>
      <c r="I155" s="716"/>
      <c r="J155" s="157"/>
      <c r="K155" s="144" t="str">
        <f>IFERROR(VLOOKUP($D155,LISTA!A96:J8346,7,0),"")</f>
        <v/>
      </c>
      <c r="L155" s="576"/>
      <c r="M155" s="144" t="str">
        <f>IFERROR(VLOOKUP($D155,LISTA!A96:J8346,8,0),"")</f>
        <v/>
      </c>
      <c r="N155" s="144" t="str">
        <f t="shared" si="24"/>
        <v/>
      </c>
      <c r="O155" s="227" t="str">
        <f t="shared" si="25"/>
        <v/>
      </c>
      <c r="P155" s="155" t="str">
        <f t="shared" si="17"/>
        <v/>
      </c>
      <c r="Q155" s="155" t="str">
        <f t="shared" si="18"/>
        <v/>
      </c>
      <c r="R155" s="155" t="str">
        <f>IFERROR(VLOOKUP($D155,LISTA!A132:J8382,10,0),"")</f>
        <v/>
      </c>
      <c r="S155" s="228" t="str">
        <f t="shared" si="29"/>
        <v/>
      </c>
      <c r="T155" s="695" t="str">
        <f t="shared" si="30"/>
        <v/>
      </c>
      <c r="U155" s="189" t="str">
        <f t="shared" si="31"/>
        <v/>
      </c>
      <c r="W155" s="138" t="str">
        <f t="shared" si="26"/>
        <v/>
      </c>
      <c r="X155" s="219" t="str">
        <f t="shared" si="22"/>
        <v/>
      </c>
      <c r="Y155" s="220" t="e">
        <f t="shared" si="32"/>
        <v>#VALUE!</v>
      </c>
    </row>
    <row r="156" spans="1:25" x14ac:dyDescent="0.25">
      <c r="A156" s="162"/>
      <c r="B156" s="154" t="str">
        <f t="shared" si="27"/>
        <v/>
      </c>
      <c r="C156" s="679" t="str">
        <f t="shared" si="28"/>
        <v/>
      </c>
      <c r="D156" s="157"/>
      <c r="E156" s="157"/>
      <c r="F156" s="716" t="str">
        <f>IF($D156="","",_xlfn.CONCAT("COD ",INDEX(LISTA!$A$2:$K$11000,MATCH($E156,LISTA!$B$2:$B$11000,0),MATCH("CODIGO",LISTA!$A$1:$K$1,0)),"  = ",IFERROR(VLOOKUP($D156,LISTA!A141:J11139,4,0),"")))</f>
        <v/>
      </c>
      <c r="G156" s="716"/>
      <c r="H156" s="716" t="str">
        <f>IFERROR(VLOOKUP($D156,LISTA!A132:J8382,5,0),"")</f>
        <v/>
      </c>
      <c r="I156" s="716"/>
      <c r="J156" s="157"/>
      <c r="K156" s="144" t="str">
        <f>IFERROR(VLOOKUP($D156,LISTA!A97:J8347,7,0),"")</f>
        <v/>
      </c>
      <c r="L156" s="576"/>
      <c r="M156" s="144" t="str">
        <f>IFERROR(VLOOKUP($D156,LISTA!A97:J8347,8,0),"")</f>
        <v/>
      </c>
      <c r="N156" s="144" t="str">
        <f t="shared" si="24"/>
        <v/>
      </c>
      <c r="O156" s="227" t="str">
        <f t="shared" si="25"/>
        <v/>
      </c>
      <c r="P156" s="155" t="str">
        <f t="shared" si="17"/>
        <v/>
      </c>
      <c r="Q156" s="155" t="str">
        <f t="shared" si="18"/>
        <v/>
      </c>
      <c r="R156" s="155" t="str">
        <f>IFERROR(VLOOKUP($D156,LISTA!A133:J8383,10,0),"")</f>
        <v/>
      </c>
      <c r="S156" s="228" t="str">
        <f t="shared" si="29"/>
        <v/>
      </c>
      <c r="T156" s="695" t="str">
        <f t="shared" si="30"/>
        <v/>
      </c>
      <c r="U156" s="189" t="str">
        <f t="shared" si="31"/>
        <v/>
      </c>
      <c r="W156" s="138" t="str">
        <f t="shared" si="26"/>
        <v/>
      </c>
      <c r="X156" s="219" t="str">
        <f t="shared" si="22"/>
        <v/>
      </c>
      <c r="Y156" s="220" t="e">
        <f t="shared" si="32"/>
        <v>#VALUE!</v>
      </c>
    </row>
    <row r="157" spans="1:25" x14ac:dyDescent="0.25">
      <c r="A157" s="162"/>
      <c r="B157" s="154" t="str">
        <f t="shared" si="27"/>
        <v/>
      </c>
      <c r="C157" s="679" t="str">
        <f t="shared" si="28"/>
        <v/>
      </c>
      <c r="D157" s="157"/>
      <c r="E157" s="157"/>
      <c r="F157" s="716" t="str">
        <f>IF($D157="","",_xlfn.CONCAT("COD ",INDEX(LISTA!$A$2:$K$11000,MATCH($E157,LISTA!$B$2:$B$11000,0),MATCH("CODIGO",LISTA!$A$1:$K$1,0)),"  = ",IFERROR(VLOOKUP($D157,LISTA!A142:J11140,4,0),"")))</f>
        <v/>
      </c>
      <c r="G157" s="716"/>
      <c r="H157" s="716" t="str">
        <f>IFERROR(VLOOKUP($D157,LISTA!A133:J8383,5,0),"")</f>
        <v/>
      </c>
      <c r="I157" s="716"/>
      <c r="J157" s="157"/>
      <c r="K157" s="144" t="str">
        <f>IFERROR(VLOOKUP($D157,LISTA!A98:J8348,7,0),"")</f>
        <v/>
      </c>
      <c r="L157" s="576"/>
      <c r="M157" s="144" t="str">
        <f>IFERROR(VLOOKUP($D157,LISTA!A98:J8348,8,0),"")</f>
        <v/>
      </c>
      <c r="N157" s="144" t="str">
        <f t="shared" si="24"/>
        <v/>
      </c>
      <c r="O157" s="227" t="str">
        <f t="shared" si="25"/>
        <v/>
      </c>
      <c r="P157" s="155" t="str">
        <f t="shared" si="17"/>
        <v/>
      </c>
      <c r="Q157" s="155" t="str">
        <f t="shared" si="18"/>
        <v/>
      </c>
      <c r="R157" s="155" t="str">
        <f>IFERROR(VLOOKUP($D157,LISTA!A134:J8384,10,0),"")</f>
        <v/>
      </c>
      <c r="S157" s="228" t="str">
        <f t="shared" si="29"/>
        <v/>
      </c>
      <c r="T157" s="695" t="str">
        <f t="shared" si="30"/>
        <v/>
      </c>
      <c r="U157" s="189" t="str">
        <f t="shared" si="31"/>
        <v/>
      </c>
      <c r="W157" s="138" t="str">
        <f t="shared" si="26"/>
        <v/>
      </c>
      <c r="X157" s="219" t="str">
        <f t="shared" si="22"/>
        <v/>
      </c>
      <c r="Y157" s="220" t="e">
        <f t="shared" si="32"/>
        <v>#VALUE!</v>
      </c>
    </row>
    <row r="158" spans="1:25" x14ac:dyDescent="0.25">
      <c r="A158" s="162"/>
      <c r="B158" s="154" t="str">
        <f t="shared" si="27"/>
        <v/>
      </c>
      <c r="C158" s="679" t="str">
        <f t="shared" si="28"/>
        <v/>
      </c>
      <c r="D158" s="276"/>
      <c r="E158" s="276"/>
      <c r="F158" s="716" t="str">
        <f>IF($D158="","",_xlfn.CONCAT("COD ",INDEX(LISTA!$A$2:$K$11000,MATCH($E158,LISTA!$B$2:$B$11000,0),MATCH("CODIGO",LISTA!$A$1:$K$1,0)),"  = ",IFERROR(VLOOKUP($D158,LISTA!A143:J11141,4,0),"")))</f>
        <v/>
      </c>
      <c r="G158" s="716"/>
      <c r="H158" s="716" t="str">
        <f>IFERROR(VLOOKUP($D158,LISTA!A134:J8384,5,0),"")</f>
        <v/>
      </c>
      <c r="I158" s="716"/>
      <c r="J158" s="157"/>
      <c r="K158" s="144" t="str">
        <f>IFERROR(VLOOKUP($D158,LISTA!A99:J8349,7,0),"")</f>
        <v/>
      </c>
      <c r="L158" s="576"/>
      <c r="M158" s="144" t="str">
        <f>IFERROR(VLOOKUP($D158,LISTA!A99:J8349,8,0),"")</f>
        <v/>
      </c>
      <c r="N158" s="144" t="str">
        <f t="shared" si="24"/>
        <v/>
      </c>
      <c r="O158" s="227" t="str">
        <f t="shared" si="25"/>
        <v/>
      </c>
      <c r="P158" s="155" t="str">
        <f t="shared" si="17"/>
        <v/>
      </c>
      <c r="Q158" s="155" t="str">
        <f t="shared" si="18"/>
        <v/>
      </c>
      <c r="R158" s="155" t="str">
        <f>IFERROR(VLOOKUP($D158,LISTA!A135:J8385,10,0),"")</f>
        <v/>
      </c>
      <c r="S158" s="228" t="str">
        <f t="shared" si="29"/>
        <v/>
      </c>
      <c r="T158" s="695" t="str">
        <f t="shared" si="30"/>
        <v/>
      </c>
      <c r="U158" s="189" t="str">
        <f t="shared" si="31"/>
        <v/>
      </c>
      <c r="W158" s="138" t="str">
        <f t="shared" si="26"/>
        <v/>
      </c>
      <c r="X158" s="219" t="str">
        <f t="shared" si="22"/>
        <v/>
      </c>
      <c r="Y158" s="220" t="e">
        <f t="shared" si="32"/>
        <v>#VALUE!</v>
      </c>
    </row>
    <row r="159" spans="1:25" x14ac:dyDescent="0.25">
      <c r="A159" s="162"/>
      <c r="B159" s="154" t="str">
        <f t="shared" si="27"/>
        <v/>
      </c>
      <c r="C159" s="679" t="str">
        <f t="shared" si="28"/>
        <v/>
      </c>
      <c r="D159" s="276"/>
      <c r="E159" s="276"/>
      <c r="F159" s="716" t="str">
        <f>IF($D159="","",_xlfn.CONCAT("COD ",INDEX(LISTA!$A$2:$K$11000,MATCH($E159,LISTA!$B$2:$B$11000,0),MATCH("CODIGO",LISTA!$A$1:$K$1,0)),"  = ",IFERROR(VLOOKUP($D159,LISTA!A144:J11142,4,0),"")))</f>
        <v/>
      </c>
      <c r="G159" s="716"/>
      <c r="H159" s="716" t="str">
        <f>IFERROR(VLOOKUP($D159,LISTA!A135:J8385,5,0),"")</f>
        <v/>
      </c>
      <c r="I159" s="716"/>
      <c r="J159" s="157"/>
      <c r="K159" s="144" t="str">
        <f>IFERROR(VLOOKUP($D159,LISTA!A100:J8350,7,0),"")</f>
        <v/>
      </c>
      <c r="L159" s="576"/>
      <c r="M159" s="144" t="str">
        <f>IFERROR(VLOOKUP($D159,LISTA!A100:J8350,8,0),"")</f>
        <v/>
      </c>
      <c r="N159" s="144" t="str">
        <f t="shared" si="24"/>
        <v/>
      </c>
      <c r="O159" s="227" t="str">
        <f t="shared" si="25"/>
        <v/>
      </c>
      <c r="P159" s="155" t="str">
        <f t="shared" si="17"/>
        <v/>
      </c>
      <c r="Q159" s="155" t="str">
        <f t="shared" si="18"/>
        <v/>
      </c>
      <c r="R159" s="155" t="str">
        <f>IFERROR(VLOOKUP($D159,LISTA!A136:J8386,10,0),"")</f>
        <v/>
      </c>
      <c r="S159" s="228" t="str">
        <f t="shared" si="29"/>
        <v/>
      </c>
      <c r="T159" s="695" t="str">
        <f t="shared" si="30"/>
        <v/>
      </c>
      <c r="U159" s="189" t="str">
        <f t="shared" si="31"/>
        <v/>
      </c>
      <c r="W159" s="138" t="str">
        <f t="shared" si="26"/>
        <v/>
      </c>
      <c r="X159" s="219" t="str">
        <f t="shared" si="22"/>
        <v/>
      </c>
      <c r="Y159" s="220" t="e">
        <f t="shared" si="32"/>
        <v>#VALUE!</v>
      </c>
    </row>
    <row r="160" spans="1:25" x14ac:dyDescent="0.25">
      <c r="A160" s="162"/>
      <c r="B160" s="154" t="str">
        <f t="shared" si="27"/>
        <v/>
      </c>
      <c r="C160" s="679" t="str">
        <f t="shared" si="28"/>
        <v/>
      </c>
      <c r="D160" s="276"/>
      <c r="E160" s="276"/>
      <c r="F160" s="716" t="str">
        <f>IF($D160="","",_xlfn.CONCAT("COD ",INDEX(LISTA!$A$2:$K$11000,MATCH($E160,LISTA!$B$2:$B$11000,0),MATCH("CODIGO",LISTA!$A$1:$K$1,0)),"  = ",IFERROR(VLOOKUP($D160,LISTA!A145:J11143,4,0),"")))</f>
        <v/>
      </c>
      <c r="G160" s="716"/>
      <c r="H160" s="716" t="str">
        <f>IFERROR(VLOOKUP($D160,LISTA!A136:J8386,5,0),"")</f>
        <v/>
      </c>
      <c r="I160" s="716"/>
      <c r="J160" s="157"/>
      <c r="K160" s="144" t="str">
        <f>IFERROR(VLOOKUP($D160,LISTA!A101:J8351,7,0),"")</f>
        <v/>
      </c>
      <c r="L160" s="576"/>
      <c r="M160" s="144" t="str">
        <f>IFERROR(VLOOKUP($D160,LISTA!A101:J8351,8,0),"")</f>
        <v/>
      </c>
      <c r="N160" s="144" t="str">
        <f t="shared" si="24"/>
        <v/>
      </c>
      <c r="O160" s="227" t="str">
        <f t="shared" si="25"/>
        <v/>
      </c>
      <c r="P160" s="155" t="str">
        <f t="shared" si="17"/>
        <v/>
      </c>
      <c r="Q160" s="155" t="str">
        <f t="shared" si="18"/>
        <v/>
      </c>
      <c r="R160" s="155" t="str">
        <f>IFERROR(VLOOKUP($D160,LISTA!A137:J8387,10,0),"")</f>
        <v/>
      </c>
      <c r="S160" s="228" t="str">
        <f t="shared" si="29"/>
        <v/>
      </c>
      <c r="T160" s="695" t="str">
        <f t="shared" si="30"/>
        <v/>
      </c>
      <c r="U160" s="189" t="str">
        <f t="shared" si="31"/>
        <v/>
      </c>
      <c r="W160" s="138" t="str">
        <f t="shared" si="26"/>
        <v/>
      </c>
      <c r="X160" s="219" t="str">
        <f t="shared" si="22"/>
        <v/>
      </c>
      <c r="Y160" s="220" t="e">
        <f t="shared" si="32"/>
        <v>#VALUE!</v>
      </c>
    </row>
    <row r="161" spans="1:25" x14ac:dyDescent="0.25">
      <c r="A161" s="162"/>
      <c r="B161" s="154" t="str">
        <f t="shared" si="27"/>
        <v/>
      </c>
      <c r="C161" s="679" t="str">
        <f t="shared" si="28"/>
        <v/>
      </c>
      <c r="D161" s="276"/>
      <c r="E161" s="276"/>
      <c r="F161" s="716" t="str">
        <f>IF($D161="","",_xlfn.CONCAT("COD ",INDEX(LISTA!$A$2:$K$11000,MATCH($E161,LISTA!$B$2:$B$11000,0),MATCH("CODIGO",LISTA!$A$1:$K$1,0)),"  = ",IFERROR(VLOOKUP($D161,LISTA!A146:J11144,4,0),"")))</f>
        <v/>
      </c>
      <c r="G161" s="716"/>
      <c r="H161" s="716" t="str">
        <f>IFERROR(VLOOKUP($D161,LISTA!A137:J8387,5,0),"")</f>
        <v/>
      </c>
      <c r="I161" s="716"/>
      <c r="J161" s="157"/>
      <c r="K161" s="144" t="str">
        <f>IFERROR(VLOOKUP($D161,LISTA!A102:J8352,7,0),"")</f>
        <v/>
      </c>
      <c r="L161" s="576"/>
      <c r="M161" s="144" t="str">
        <f>IFERROR(VLOOKUP($D161,LISTA!A102:J8352,8,0),"")</f>
        <v/>
      </c>
      <c r="N161" s="144" t="str">
        <f t="shared" si="24"/>
        <v/>
      </c>
      <c r="O161" s="227" t="str">
        <f t="shared" si="25"/>
        <v/>
      </c>
      <c r="P161" s="155" t="str">
        <f t="shared" si="17"/>
        <v/>
      </c>
      <c r="Q161" s="155" t="str">
        <f t="shared" si="18"/>
        <v/>
      </c>
      <c r="R161" s="155" t="str">
        <f>IFERROR(VLOOKUP($D161,LISTA!A138:J8388,10,0),"")</f>
        <v/>
      </c>
      <c r="S161" s="228" t="str">
        <f t="shared" si="29"/>
        <v/>
      </c>
      <c r="T161" s="695" t="str">
        <f t="shared" si="30"/>
        <v/>
      </c>
      <c r="U161" s="189" t="str">
        <f t="shared" si="31"/>
        <v/>
      </c>
      <c r="W161" s="138" t="str">
        <f t="shared" si="26"/>
        <v/>
      </c>
      <c r="X161" s="219" t="str">
        <f t="shared" si="22"/>
        <v/>
      </c>
      <c r="Y161" s="220" t="e">
        <f t="shared" si="32"/>
        <v>#VALUE!</v>
      </c>
    </row>
    <row r="162" spans="1:25" x14ac:dyDescent="0.25">
      <c r="A162" s="162"/>
      <c r="B162" s="154" t="str">
        <f t="shared" si="27"/>
        <v/>
      </c>
      <c r="C162" s="679" t="str">
        <f t="shared" si="28"/>
        <v/>
      </c>
      <c r="D162" s="277"/>
      <c r="E162" s="277"/>
      <c r="F162" s="716" t="str">
        <f>IF($D162="","",_xlfn.CONCAT("COD ",INDEX(LISTA!$A$2:$K$11000,MATCH($E162,LISTA!$B$2:$B$11000,0),MATCH("CODIGO",LISTA!$A$1:$K$1,0)),"  = ",IFERROR(VLOOKUP($D162,LISTA!A147:J11145,4,0),"")))</f>
        <v/>
      </c>
      <c r="G162" s="716"/>
      <c r="H162" s="716" t="str">
        <f>IFERROR(VLOOKUP($D162,LISTA!A138:J8388,5,0),"")</f>
        <v/>
      </c>
      <c r="I162" s="716"/>
      <c r="J162" s="157"/>
      <c r="K162" s="144" t="str">
        <f>IFERROR(VLOOKUP($D162,LISTA!A103:J8353,7,0),"")</f>
        <v/>
      </c>
      <c r="L162" s="576"/>
      <c r="M162" s="144" t="str">
        <f>IFERROR(VLOOKUP($D162,LISTA!A103:J8353,8,0),"")</f>
        <v/>
      </c>
      <c r="N162" s="144" t="str">
        <f t="shared" si="24"/>
        <v/>
      </c>
      <c r="O162" s="227" t="str">
        <f t="shared" si="25"/>
        <v/>
      </c>
      <c r="P162" s="155" t="str">
        <f t="shared" si="17"/>
        <v/>
      </c>
      <c r="Q162" s="155" t="str">
        <f t="shared" si="18"/>
        <v/>
      </c>
      <c r="R162" s="155" t="str">
        <f>IFERROR(VLOOKUP($D162,LISTA!A139:J8389,10,0),"")</f>
        <v/>
      </c>
      <c r="S162" s="228" t="str">
        <f t="shared" si="29"/>
        <v/>
      </c>
      <c r="T162" s="695" t="str">
        <f t="shared" si="30"/>
        <v/>
      </c>
      <c r="U162" s="189" t="str">
        <f t="shared" si="31"/>
        <v/>
      </c>
      <c r="W162" s="138" t="str">
        <f t="shared" si="26"/>
        <v/>
      </c>
      <c r="X162" s="219" t="str">
        <f t="shared" si="22"/>
        <v/>
      </c>
      <c r="Y162" s="220" t="e">
        <f t="shared" si="32"/>
        <v>#VALUE!</v>
      </c>
    </row>
    <row r="163" spans="1:25" x14ac:dyDescent="0.25">
      <c r="A163" s="162"/>
      <c r="B163" s="154" t="str">
        <f t="shared" si="27"/>
        <v/>
      </c>
      <c r="C163" s="679" t="str">
        <f t="shared" si="28"/>
        <v/>
      </c>
      <c r="D163" s="276"/>
      <c r="E163" s="276"/>
      <c r="F163" s="716" t="str">
        <f>IF($D163="","",_xlfn.CONCAT("COD ",INDEX(LISTA!$A$2:$K$11000,MATCH($E163,LISTA!$B$2:$B$11000,0),MATCH("CODIGO",LISTA!$A$1:$K$1,0)),"  = ",IFERROR(VLOOKUP($D163,LISTA!A148:J11146,4,0),"")))</f>
        <v/>
      </c>
      <c r="G163" s="716"/>
      <c r="H163" s="716" t="str">
        <f>IFERROR(VLOOKUP($D163,LISTA!A139:J8389,5,0),"")</f>
        <v/>
      </c>
      <c r="I163" s="716"/>
      <c r="J163" s="157"/>
      <c r="K163" s="144" t="str">
        <f>IFERROR(VLOOKUP($D163,LISTA!A104:J8354,7,0),"")</f>
        <v/>
      </c>
      <c r="L163" s="576"/>
      <c r="M163" s="144" t="str">
        <f>IFERROR(VLOOKUP($D163,LISTA!A104:J8354,8,0),"")</f>
        <v/>
      </c>
      <c r="N163" s="144" t="str">
        <f t="shared" si="24"/>
        <v/>
      </c>
      <c r="O163" s="227" t="str">
        <f t="shared" si="25"/>
        <v/>
      </c>
      <c r="P163" s="155" t="str">
        <f t="shared" si="17"/>
        <v/>
      </c>
      <c r="Q163" s="155" t="str">
        <f t="shared" si="18"/>
        <v/>
      </c>
      <c r="R163" s="155" t="str">
        <f>IFERROR(VLOOKUP($D163,LISTA!A140:J8390,10,0),"")</f>
        <v/>
      </c>
      <c r="S163" s="228" t="str">
        <f t="shared" si="29"/>
        <v/>
      </c>
      <c r="T163" s="695" t="str">
        <f t="shared" si="30"/>
        <v/>
      </c>
      <c r="U163" s="189" t="str">
        <f t="shared" si="31"/>
        <v/>
      </c>
      <c r="W163" s="138" t="str">
        <f t="shared" si="26"/>
        <v/>
      </c>
      <c r="X163" s="219" t="str">
        <f t="shared" si="22"/>
        <v/>
      </c>
      <c r="Y163" s="220" t="e">
        <f t="shared" si="32"/>
        <v>#VALUE!</v>
      </c>
    </row>
    <row r="164" spans="1:25" x14ac:dyDescent="0.25">
      <c r="A164" s="162"/>
      <c r="B164" s="154" t="str">
        <f t="shared" si="27"/>
        <v/>
      </c>
      <c r="C164" s="679" t="str">
        <f t="shared" si="28"/>
        <v/>
      </c>
      <c r="D164" s="276"/>
      <c r="E164" s="276"/>
      <c r="F164" s="716" t="str">
        <f>IF($D164="","",_xlfn.CONCAT("COD ",INDEX(LISTA!$A$2:$K$11000,MATCH($E164,LISTA!$B$2:$B$11000,0),MATCH("CODIGO",LISTA!$A$1:$K$1,0)),"  = ",IFERROR(VLOOKUP($D164,LISTA!A149:J11147,4,0),"")))</f>
        <v/>
      </c>
      <c r="G164" s="716"/>
      <c r="H164" s="716" t="str">
        <f>IFERROR(VLOOKUP($D164,LISTA!A140:J8390,5,0),"")</f>
        <v/>
      </c>
      <c r="I164" s="716"/>
      <c r="J164" s="157"/>
      <c r="K164" s="144" t="str">
        <f>IFERROR(VLOOKUP($D164,LISTA!A105:J8355,7,0),"")</f>
        <v/>
      </c>
      <c r="L164" s="576"/>
      <c r="M164" s="144" t="str">
        <f>IFERROR(VLOOKUP($D164,LISTA!A105:J8355,8,0),"")</f>
        <v/>
      </c>
      <c r="N164" s="144" t="str">
        <f t="shared" si="24"/>
        <v/>
      </c>
      <c r="O164" s="227" t="str">
        <f t="shared" si="25"/>
        <v/>
      </c>
      <c r="P164" s="155" t="str">
        <f t="shared" si="17"/>
        <v/>
      </c>
      <c r="Q164" s="155" t="str">
        <f t="shared" si="18"/>
        <v/>
      </c>
      <c r="R164" s="155" t="str">
        <f>IFERROR(VLOOKUP($D164,LISTA!A141:J8391,10,0),"")</f>
        <v/>
      </c>
      <c r="S164" s="228" t="str">
        <f t="shared" si="29"/>
        <v/>
      </c>
      <c r="T164" s="695" t="str">
        <f t="shared" si="30"/>
        <v/>
      </c>
      <c r="U164" s="189" t="str">
        <f t="shared" si="31"/>
        <v/>
      </c>
      <c r="W164" s="138" t="str">
        <f t="shared" si="26"/>
        <v/>
      </c>
      <c r="X164" s="219" t="str">
        <f t="shared" si="22"/>
        <v/>
      </c>
      <c r="Y164" s="220" t="e">
        <f t="shared" si="32"/>
        <v>#VALUE!</v>
      </c>
    </row>
    <row r="165" spans="1:25" x14ac:dyDescent="0.25">
      <c r="A165" s="162"/>
      <c r="B165" s="154" t="str">
        <f t="shared" si="27"/>
        <v/>
      </c>
      <c r="C165" s="679" t="str">
        <f t="shared" si="28"/>
        <v/>
      </c>
      <c r="D165" s="276"/>
      <c r="E165" s="276"/>
      <c r="F165" s="716" t="str">
        <f>IF($D165="","",_xlfn.CONCAT("COD ",INDEX(LISTA!$A$2:$K$11000,MATCH($E165,LISTA!$B$2:$B$11000,0),MATCH("CODIGO",LISTA!$A$1:$K$1,0)),"  = ",IFERROR(VLOOKUP($D165,LISTA!A150:J11148,4,0),"")))</f>
        <v/>
      </c>
      <c r="G165" s="716"/>
      <c r="H165" s="716" t="str">
        <f>IFERROR(VLOOKUP($D165,LISTA!A141:J8391,5,0),"")</f>
        <v/>
      </c>
      <c r="I165" s="716"/>
      <c r="J165" s="157"/>
      <c r="K165" s="144" t="str">
        <f>IFERROR(VLOOKUP($D165,LISTA!A106:J8356,7,0),"")</f>
        <v/>
      </c>
      <c r="L165" s="576"/>
      <c r="M165" s="144" t="str">
        <f>IFERROR(VLOOKUP($D165,LISTA!A106:J8356,8,0),"")</f>
        <v/>
      </c>
      <c r="N165" s="144" t="str">
        <f t="shared" si="24"/>
        <v/>
      </c>
      <c r="O165" s="227" t="str">
        <f t="shared" si="25"/>
        <v/>
      </c>
      <c r="P165" s="155" t="str">
        <f t="shared" si="17"/>
        <v/>
      </c>
      <c r="Q165" s="155" t="str">
        <f t="shared" si="18"/>
        <v/>
      </c>
      <c r="R165" s="155" t="str">
        <f>IFERROR(VLOOKUP($D165,LISTA!A142:J8392,10,0),"")</f>
        <v/>
      </c>
      <c r="S165" s="228" t="str">
        <f t="shared" si="29"/>
        <v/>
      </c>
      <c r="T165" s="695" t="str">
        <f t="shared" si="30"/>
        <v/>
      </c>
      <c r="U165" s="189" t="str">
        <f t="shared" si="31"/>
        <v/>
      </c>
      <c r="W165" s="138" t="str">
        <f t="shared" si="26"/>
        <v/>
      </c>
      <c r="X165" s="219" t="str">
        <f t="shared" si="22"/>
        <v/>
      </c>
      <c r="Y165" s="220" t="e">
        <f t="shared" si="32"/>
        <v>#VALUE!</v>
      </c>
    </row>
    <row r="166" spans="1:25" x14ac:dyDescent="0.25">
      <c r="A166" s="162"/>
      <c r="B166" s="154" t="str">
        <f t="shared" si="27"/>
        <v/>
      </c>
      <c r="C166" s="679" t="str">
        <f t="shared" si="28"/>
        <v/>
      </c>
      <c r="D166" s="276"/>
      <c r="E166" s="276"/>
      <c r="F166" s="716" t="str">
        <f>IF($D166="","",_xlfn.CONCAT("COD ",INDEX(LISTA!$A$2:$K$11000,MATCH($E166,LISTA!$B$2:$B$11000,0),MATCH("CODIGO",LISTA!$A$1:$K$1,0)),"  = ",IFERROR(VLOOKUP($D166,LISTA!A151:J11149,4,0),"")))</f>
        <v/>
      </c>
      <c r="G166" s="716"/>
      <c r="H166" s="716" t="str">
        <f>IFERROR(VLOOKUP($D166,LISTA!A142:J8392,5,0),"")</f>
        <v/>
      </c>
      <c r="I166" s="716"/>
      <c r="J166" s="157"/>
      <c r="K166" s="144" t="str">
        <f>IFERROR(VLOOKUP($D166,LISTA!A107:J8357,7,0),"")</f>
        <v/>
      </c>
      <c r="L166" s="576"/>
      <c r="M166" s="144" t="str">
        <f>IFERROR(VLOOKUP($D166,LISTA!A107:J8357,8,0),"")</f>
        <v/>
      </c>
      <c r="N166" s="144" t="str">
        <f t="shared" si="24"/>
        <v/>
      </c>
      <c r="O166" s="227" t="str">
        <f t="shared" si="25"/>
        <v/>
      </c>
      <c r="P166" s="155" t="str">
        <f t="shared" si="17"/>
        <v/>
      </c>
      <c r="Q166" s="155" t="str">
        <f t="shared" si="18"/>
        <v/>
      </c>
      <c r="R166" s="155" t="str">
        <f>IFERROR(VLOOKUP($D166,LISTA!A143:J8393,10,0),"")</f>
        <v/>
      </c>
      <c r="S166" s="228" t="str">
        <f t="shared" si="29"/>
        <v/>
      </c>
      <c r="T166" s="695" t="str">
        <f t="shared" si="30"/>
        <v/>
      </c>
      <c r="U166" s="189" t="str">
        <f t="shared" si="31"/>
        <v/>
      </c>
      <c r="W166" s="138" t="str">
        <f t="shared" si="26"/>
        <v/>
      </c>
      <c r="X166" s="219" t="str">
        <f t="shared" si="22"/>
        <v/>
      </c>
      <c r="Y166" s="220" t="e">
        <f t="shared" si="32"/>
        <v>#VALUE!</v>
      </c>
    </row>
    <row r="167" spans="1:25" x14ac:dyDescent="0.25">
      <c r="A167" s="162"/>
      <c r="B167" s="154" t="str">
        <f t="shared" si="27"/>
        <v/>
      </c>
      <c r="C167" s="679" t="str">
        <f t="shared" si="28"/>
        <v/>
      </c>
      <c r="D167" s="276"/>
      <c r="E167" s="276"/>
      <c r="F167" s="716" t="str">
        <f>IF($D167="","",_xlfn.CONCAT("COD ",INDEX(LISTA!$A$2:$K$11000,MATCH($E167,LISTA!$B$2:$B$11000,0),MATCH("CODIGO",LISTA!$A$1:$K$1,0)),"  = ",IFERROR(VLOOKUP($D167,LISTA!A152:J11150,4,0),"")))</f>
        <v/>
      </c>
      <c r="G167" s="716"/>
      <c r="H167" s="716" t="str">
        <f>IFERROR(VLOOKUP($D167,LISTA!A143:J8393,5,0),"")</f>
        <v/>
      </c>
      <c r="I167" s="716"/>
      <c r="J167" s="157"/>
      <c r="K167" s="144" t="str">
        <f>IFERROR(VLOOKUP($D167,LISTA!A108:J8358,7,0),"")</f>
        <v/>
      </c>
      <c r="L167" s="576"/>
      <c r="M167" s="144" t="str">
        <f>IFERROR(VLOOKUP($D167,LISTA!A108:J8358,8,0),"")</f>
        <v/>
      </c>
      <c r="N167" s="144" t="str">
        <f t="shared" si="24"/>
        <v/>
      </c>
      <c r="O167" s="227" t="str">
        <f t="shared" si="25"/>
        <v/>
      </c>
      <c r="P167" s="155" t="str">
        <f t="shared" si="17"/>
        <v/>
      </c>
      <c r="Q167" s="155" t="str">
        <f t="shared" si="18"/>
        <v/>
      </c>
      <c r="R167" s="155" t="str">
        <f>IFERROR(VLOOKUP($D167,LISTA!A144:J8394,10,0),"")</f>
        <v/>
      </c>
      <c r="S167" s="228" t="str">
        <f t="shared" si="29"/>
        <v/>
      </c>
      <c r="T167" s="695" t="str">
        <f t="shared" si="30"/>
        <v/>
      </c>
      <c r="U167" s="189" t="str">
        <f t="shared" si="31"/>
        <v/>
      </c>
      <c r="W167" s="138" t="str">
        <f t="shared" si="26"/>
        <v/>
      </c>
      <c r="X167" s="219" t="str">
        <f t="shared" si="22"/>
        <v/>
      </c>
      <c r="Y167" s="220" t="e">
        <f t="shared" si="32"/>
        <v>#VALUE!</v>
      </c>
    </row>
    <row r="168" spans="1:25" x14ac:dyDescent="0.25">
      <c r="A168" s="162"/>
      <c r="B168" s="154" t="str">
        <f t="shared" si="27"/>
        <v/>
      </c>
      <c r="C168" s="679" t="str">
        <f t="shared" si="28"/>
        <v/>
      </c>
      <c r="D168" s="276"/>
      <c r="E168" s="276"/>
      <c r="F168" s="716" t="str">
        <f>IF($D168="","",_xlfn.CONCAT("COD ",INDEX(LISTA!$A$2:$K$11000,MATCH($E168,LISTA!$B$2:$B$11000,0),MATCH("CODIGO",LISTA!$A$1:$K$1,0)),"  = ",IFERROR(VLOOKUP($D168,LISTA!A153:J11151,4,0),"")))</f>
        <v/>
      </c>
      <c r="G168" s="716"/>
      <c r="H168" s="716" t="str">
        <f>IFERROR(VLOOKUP($D168,LISTA!A144:J8394,5,0),"")</f>
        <v/>
      </c>
      <c r="I168" s="716"/>
      <c r="J168" s="157"/>
      <c r="K168" s="144" t="str">
        <f>IFERROR(VLOOKUP($D168,LISTA!A109:J8359,7,0),"")</f>
        <v/>
      </c>
      <c r="L168" s="576"/>
      <c r="M168" s="144" t="str">
        <f>IFERROR(VLOOKUP($D168,LISTA!A109:J8359,8,0),"")</f>
        <v/>
      </c>
      <c r="N168" s="144" t="str">
        <f t="shared" si="24"/>
        <v/>
      </c>
      <c r="O168" s="227" t="str">
        <f t="shared" si="25"/>
        <v/>
      </c>
      <c r="P168" s="155" t="str">
        <f t="shared" si="17"/>
        <v/>
      </c>
      <c r="Q168" s="155" t="str">
        <f t="shared" si="18"/>
        <v/>
      </c>
      <c r="R168" s="155" t="str">
        <f>IFERROR(VLOOKUP($D168,LISTA!A145:J8395,10,0),"")</f>
        <v/>
      </c>
      <c r="S168" s="228" t="str">
        <f t="shared" si="29"/>
        <v/>
      </c>
      <c r="T168" s="695" t="str">
        <f t="shared" si="30"/>
        <v/>
      </c>
      <c r="U168" s="189" t="str">
        <f t="shared" si="31"/>
        <v/>
      </c>
      <c r="W168" s="138" t="str">
        <f t="shared" si="26"/>
        <v/>
      </c>
      <c r="X168" s="219" t="str">
        <f t="shared" si="22"/>
        <v/>
      </c>
      <c r="Y168" s="220" t="e">
        <f t="shared" si="32"/>
        <v>#VALUE!</v>
      </c>
    </row>
    <row r="169" spans="1:25" x14ac:dyDescent="0.25">
      <c r="A169" s="162"/>
      <c r="B169" s="154" t="str">
        <f t="shared" si="27"/>
        <v/>
      </c>
      <c r="C169" s="679" t="str">
        <f t="shared" si="28"/>
        <v/>
      </c>
      <c r="D169" s="276"/>
      <c r="E169" s="276"/>
      <c r="F169" s="716" t="str">
        <f>IF($D169="","",_xlfn.CONCAT("COD ",INDEX(LISTA!$A$2:$K$11000,MATCH($E169,LISTA!$B$2:$B$11000,0),MATCH("CODIGO",LISTA!$A$1:$K$1,0)),"  = ",IFERROR(VLOOKUP($D169,LISTA!A154:J11152,4,0),"")))</f>
        <v/>
      </c>
      <c r="G169" s="716"/>
      <c r="H169" s="716" t="str">
        <f>IFERROR(VLOOKUP($D169,LISTA!A145:J8395,5,0),"")</f>
        <v/>
      </c>
      <c r="I169" s="716"/>
      <c r="J169" s="157"/>
      <c r="K169" s="144" t="str">
        <f>IFERROR(VLOOKUP($D169,LISTA!A110:J8360,7,0),"")</f>
        <v/>
      </c>
      <c r="L169" s="576"/>
      <c r="M169" s="144" t="str">
        <f>IFERROR(VLOOKUP($D169,LISTA!A110:J8360,8,0),"")</f>
        <v/>
      </c>
      <c r="N169" s="144" t="str">
        <f t="shared" si="24"/>
        <v/>
      </c>
      <c r="O169" s="227" t="str">
        <f t="shared" si="25"/>
        <v/>
      </c>
      <c r="P169" s="155" t="str">
        <f t="shared" si="17"/>
        <v/>
      </c>
      <c r="Q169" s="155" t="str">
        <f t="shared" si="18"/>
        <v/>
      </c>
      <c r="R169" s="155" t="str">
        <f>IFERROR(VLOOKUP($D169,LISTA!A146:J8396,10,0),"")</f>
        <v/>
      </c>
      <c r="S169" s="228" t="str">
        <f t="shared" si="29"/>
        <v/>
      </c>
      <c r="T169" s="695" t="str">
        <f t="shared" si="30"/>
        <v/>
      </c>
      <c r="U169" s="189" t="str">
        <f t="shared" si="31"/>
        <v/>
      </c>
      <c r="W169" s="138" t="str">
        <f t="shared" si="26"/>
        <v/>
      </c>
      <c r="X169" s="219" t="str">
        <f t="shared" si="22"/>
        <v/>
      </c>
      <c r="Y169" s="220" t="e">
        <f t="shared" si="32"/>
        <v>#VALUE!</v>
      </c>
    </row>
    <row r="170" spans="1:25" x14ac:dyDescent="0.25">
      <c r="A170" s="162"/>
      <c r="B170" s="154" t="str">
        <f t="shared" si="27"/>
        <v/>
      </c>
      <c r="C170" s="679" t="str">
        <f t="shared" si="28"/>
        <v/>
      </c>
      <c r="D170" s="276"/>
      <c r="E170" s="276"/>
      <c r="F170" s="716" t="str">
        <f>IF($D170="","",_xlfn.CONCAT("COD ",INDEX(LISTA!$A$2:$K$11000,MATCH($E170,LISTA!$B$2:$B$11000,0),MATCH("CODIGO",LISTA!$A$1:$K$1,0)),"  = ",IFERROR(VLOOKUP($D170,LISTA!A155:J11153,4,0),"")))</f>
        <v/>
      </c>
      <c r="G170" s="716"/>
      <c r="H170" s="716" t="str">
        <f>IFERROR(VLOOKUP($D170,LISTA!A146:J8396,5,0),"")</f>
        <v/>
      </c>
      <c r="I170" s="716"/>
      <c r="J170" s="157"/>
      <c r="K170" s="144" t="str">
        <f>IFERROR(VLOOKUP($D170,LISTA!A111:J8361,7,0),"")</f>
        <v/>
      </c>
      <c r="L170" s="576"/>
      <c r="M170" s="144" t="str">
        <f>IFERROR(VLOOKUP($D170,LISTA!A111:J8361,8,0),"")</f>
        <v/>
      </c>
      <c r="N170" s="144" t="str">
        <f t="shared" si="24"/>
        <v/>
      </c>
      <c r="O170" s="227" t="str">
        <f t="shared" si="25"/>
        <v/>
      </c>
      <c r="P170" s="155" t="str">
        <f t="shared" si="17"/>
        <v/>
      </c>
      <c r="Q170" s="155" t="str">
        <f t="shared" si="18"/>
        <v/>
      </c>
      <c r="R170" s="155" t="str">
        <f>IFERROR(VLOOKUP($D170,LISTA!A147:J8397,10,0),"")</f>
        <v/>
      </c>
      <c r="S170" s="228" t="str">
        <f t="shared" si="29"/>
        <v/>
      </c>
      <c r="T170" s="695" t="str">
        <f t="shared" si="30"/>
        <v/>
      </c>
      <c r="U170" s="189" t="str">
        <f t="shared" si="31"/>
        <v/>
      </c>
      <c r="W170" s="138" t="str">
        <f t="shared" si="26"/>
        <v/>
      </c>
      <c r="X170" s="219" t="str">
        <f t="shared" si="22"/>
        <v/>
      </c>
      <c r="Y170" s="220" t="e">
        <f t="shared" si="32"/>
        <v>#VALUE!</v>
      </c>
    </row>
    <row r="171" spans="1:25" x14ac:dyDescent="0.25">
      <c r="A171" s="162"/>
      <c r="B171" s="154" t="str">
        <f t="shared" si="27"/>
        <v/>
      </c>
      <c r="C171" s="679" t="str">
        <f t="shared" si="28"/>
        <v/>
      </c>
      <c r="D171" s="276"/>
      <c r="E171" s="276"/>
      <c r="F171" s="716" t="str">
        <f>IF($D171="","",_xlfn.CONCAT("COD ",INDEX(LISTA!$A$2:$K$11000,MATCH($E171,LISTA!$B$2:$B$11000,0),MATCH("CODIGO",LISTA!$A$1:$K$1,0)),"  = ",IFERROR(VLOOKUP($D171,LISTA!A156:J11154,4,0),"")))</f>
        <v/>
      </c>
      <c r="G171" s="716"/>
      <c r="H171" s="716" t="str">
        <f>IFERROR(VLOOKUP($D171,LISTA!A147:J8397,5,0),"")</f>
        <v/>
      </c>
      <c r="I171" s="716"/>
      <c r="J171" s="157"/>
      <c r="K171" s="144" t="str">
        <f>IFERROR(VLOOKUP($D171,LISTA!A112:J8362,7,0),"")</f>
        <v/>
      </c>
      <c r="L171" s="576"/>
      <c r="M171" s="144" t="str">
        <f>IFERROR(VLOOKUP($D171,LISTA!A112:J8362,8,0),"")</f>
        <v/>
      </c>
      <c r="N171" s="144" t="str">
        <f t="shared" si="24"/>
        <v/>
      </c>
      <c r="O171" s="227" t="str">
        <f t="shared" si="25"/>
        <v/>
      </c>
      <c r="P171" s="155" t="str">
        <f t="shared" si="17"/>
        <v/>
      </c>
      <c r="Q171" s="155" t="str">
        <f t="shared" si="18"/>
        <v/>
      </c>
      <c r="R171" s="155" t="str">
        <f>IFERROR(VLOOKUP($D171,LISTA!A148:J8398,10,0),"")</f>
        <v/>
      </c>
      <c r="S171" s="228" t="str">
        <f t="shared" si="29"/>
        <v/>
      </c>
      <c r="T171" s="695" t="str">
        <f t="shared" si="30"/>
        <v/>
      </c>
      <c r="U171" s="189" t="str">
        <f t="shared" si="31"/>
        <v/>
      </c>
      <c r="W171" s="138" t="str">
        <f t="shared" si="26"/>
        <v/>
      </c>
      <c r="X171" s="219" t="str">
        <f t="shared" si="22"/>
        <v/>
      </c>
      <c r="Y171" s="220" t="e">
        <f t="shared" si="32"/>
        <v>#VALUE!</v>
      </c>
    </row>
    <row r="172" spans="1:25" x14ac:dyDescent="0.25">
      <c r="A172" s="162"/>
      <c r="B172" s="154" t="str">
        <f t="shared" si="27"/>
        <v/>
      </c>
      <c r="C172" s="679" t="str">
        <f t="shared" si="28"/>
        <v/>
      </c>
      <c r="D172" s="276"/>
      <c r="E172" s="276"/>
      <c r="F172" s="716" t="str">
        <f>IF($D172="","",_xlfn.CONCAT("COD ",INDEX(LISTA!$A$2:$K$11000,MATCH($E172,LISTA!$B$2:$B$11000,0),MATCH("CODIGO",LISTA!$A$1:$K$1,0)),"  = ",IFERROR(VLOOKUP($D172,LISTA!A157:J11155,4,0),"")))</f>
        <v/>
      </c>
      <c r="G172" s="716"/>
      <c r="H172" s="716" t="str">
        <f>IFERROR(VLOOKUP($D172,LISTA!A148:J8398,5,0),"")</f>
        <v/>
      </c>
      <c r="I172" s="716"/>
      <c r="J172" s="157"/>
      <c r="K172" s="144" t="str">
        <f>IFERROR(VLOOKUP($D172,LISTA!A113:J8363,7,0),"")</f>
        <v/>
      </c>
      <c r="L172" s="576"/>
      <c r="M172" s="144" t="str">
        <f>IFERROR(VLOOKUP($D172,LISTA!A113:J8363,8,0),"")</f>
        <v/>
      </c>
      <c r="N172" s="144" t="str">
        <f t="shared" si="24"/>
        <v/>
      </c>
      <c r="O172" s="227" t="str">
        <f t="shared" si="25"/>
        <v/>
      </c>
      <c r="P172" s="155" t="str">
        <f t="shared" si="17"/>
        <v/>
      </c>
      <c r="Q172" s="155" t="str">
        <f t="shared" si="18"/>
        <v/>
      </c>
      <c r="R172" s="155" t="str">
        <f>IFERROR(VLOOKUP($D172,LISTA!A149:J8399,10,0),"")</f>
        <v/>
      </c>
      <c r="S172" s="228" t="str">
        <f t="shared" si="29"/>
        <v/>
      </c>
      <c r="T172" s="695" t="str">
        <f t="shared" si="30"/>
        <v/>
      </c>
      <c r="U172" s="189" t="str">
        <f t="shared" si="31"/>
        <v/>
      </c>
      <c r="W172" s="138" t="str">
        <f t="shared" si="26"/>
        <v/>
      </c>
      <c r="X172" s="219" t="str">
        <f t="shared" si="22"/>
        <v/>
      </c>
      <c r="Y172" s="220" t="e">
        <f t="shared" si="32"/>
        <v>#VALUE!</v>
      </c>
    </row>
    <row r="173" spans="1:25" x14ac:dyDescent="0.25">
      <c r="A173" s="162"/>
      <c r="B173" s="154" t="str">
        <f t="shared" si="27"/>
        <v/>
      </c>
      <c r="C173" s="679" t="str">
        <f t="shared" si="28"/>
        <v/>
      </c>
      <c r="D173" s="276"/>
      <c r="E173" s="276"/>
      <c r="F173" s="716" t="str">
        <f>IF($D173="","",_xlfn.CONCAT("COD ",INDEX(LISTA!$A$2:$K$11000,MATCH($E173,LISTA!$B$2:$B$11000,0),MATCH("CODIGO",LISTA!$A$1:$K$1,0)),"  = ",IFERROR(VLOOKUP($D173,LISTA!A158:J11156,4,0),"")))</f>
        <v/>
      </c>
      <c r="G173" s="716"/>
      <c r="H173" s="716" t="str">
        <f>IFERROR(VLOOKUP($D173,LISTA!A149:J8399,5,0),"")</f>
        <v/>
      </c>
      <c r="I173" s="716"/>
      <c r="J173" s="157"/>
      <c r="K173" s="144" t="str">
        <f>IFERROR(VLOOKUP($D173,LISTA!A114:J8364,7,0),"")</f>
        <v/>
      </c>
      <c r="L173" s="576"/>
      <c r="M173" s="144" t="str">
        <f>IFERROR(VLOOKUP($D173,LISTA!A114:J8364,8,0),"")</f>
        <v/>
      </c>
      <c r="N173" s="144" t="str">
        <f t="shared" si="24"/>
        <v/>
      </c>
      <c r="O173" s="227" t="str">
        <f t="shared" si="25"/>
        <v/>
      </c>
      <c r="P173" s="155" t="str">
        <f t="shared" si="17"/>
        <v/>
      </c>
      <c r="Q173" s="155" t="str">
        <f t="shared" si="18"/>
        <v/>
      </c>
      <c r="R173" s="155" t="str">
        <f>IFERROR(VLOOKUP($D173,LISTA!A150:J8400,10,0),"")</f>
        <v/>
      </c>
      <c r="S173" s="228" t="str">
        <f t="shared" si="29"/>
        <v/>
      </c>
      <c r="T173" s="695" t="str">
        <f t="shared" si="30"/>
        <v/>
      </c>
      <c r="U173" s="189" t="str">
        <f t="shared" si="31"/>
        <v/>
      </c>
      <c r="W173" s="138" t="str">
        <f t="shared" si="26"/>
        <v/>
      </c>
      <c r="X173" s="219" t="str">
        <f t="shared" si="22"/>
        <v/>
      </c>
      <c r="Y173" s="220" t="e">
        <f t="shared" si="32"/>
        <v>#VALUE!</v>
      </c>
    </row>
    <row r="174" spans="1:25" x14ac:dyDescent="0.25">
      <c r="A174" s="162"/>
      <c r="B174" s="154" t="str">
        <f t="shared" si="27"/>
        <v/>
      </c>
      <c r="C174" s="679" t="str">
        <f t="shared" si="28"/>
        <v/>
      </c>
      <c r="D174" s="276"/>
      <c r="E174" s="276"/>
      <c r="F174" s="716" t="str">
        <f>IF($D174="","",_xlfn.CONCAT("COD ",INDEX(LISTA!$A$2:$K$11000,MATCH($E174,LISTA!$B$2:$B$11000,0),MATCH("CODIGO",LISTA!$A$1:$K$1,0)),"  = ",IFERROR(VLOOKUP($D174,LISTA!A159:J11157,4,0),"")))</f>
        <v/>
      </c>
      <c r="G174" s="716"/>
      <c r="H174" s="716" t="str">
        <f>IFERROR(VLOOKUP($D174,LISTA!A150:J8400,5,0),"")</f>
        <v/>
      </c>
      <c r="I174" s="716"/>
      <c r="J174" s="157"/>
      <c r="K174" s="144" t="str">
        <f>IFERROR(VLOOKUP($D174,LISTA!A115:J8365,7,0),"")</f>
        <v/>
      </c>
      <c r="L174" s="576"/>
      <c r="M174" s="144" t="str">
        <f>IFERROR(VLOOKUP($D174,LISTA!A115:J8365,8,0),"")</f>
        <v/>
      </c>
      <c r="N174" s="144" t="str">
        <f t="shared" si="24"/>
        <v/>
      </c>
      <c r="O174" s="227" t="str">
        <f t="shared" si="25"/>
        <v/>
      </c>
      <c r="P174" s="155" t="str">
        <f t="shared" si="17"/>
        <v/>
      </c>
      <c r="Q174" s="155" t="str">
        <f t="shared" si="18"/>
        <v/>
      </c>
      <c r="R174" s="155" t="str">
        <f>IFERROR(VLOOKUP($D174,LISTA!A151:J8401,10,0),"")</f>
        <v/>
      </c>
      <c r="S174" s="228" t="str">
        <f t="shared" si="29"/>
        <v/>
      </c>
      <c r="T174" s="695" t="str">
        <f t="shared" si="30"/>
        <v/>
      </c>
      <c r="U174" s="189" t="str">
        <f t="shared" si="31"/>
        <v/>
      </c>
      <c r="W174" s="138" t="str">
        <f t="shared" si="26"/>
        <v/>
      </c>
      <c r="X174" s="219" t="str">
        <f t="shared" si="22"/>
        <v/>
      </c>
      <c r="Y174" s="220" t="e">
        <f t="shared" si="32"/>
        <v>#VALUE!</v>
      </c>
    </row>
    <row r="175" spans="1:25" x14ac:dyDescent="0.25">
      <c r="A175" s="162"/>
      <c r="B175" s="154" t="str">
        <f t="shared" si="27"/>
        <v/>
      </c>
      <c r="C175" s="679" t="str">
        <f t="shared" si="28"/>
        <v/>
      </c>
      <c r="D175" s="276"/>
      <c r="E175" s="276"/>
      <c r="F175" s="716" t="str">
        <f>IF($D175="","",_xlfn.CONCAT("COD ",INDEX(LISTA!$A$2:$K$11000,MATCH($E175,LISTA!$B$2:$B$11000,0),MATCH("CODIGO",LISTA!$A$1:$K$1,0)),"  = ",IFERROR(VLOOKUP($D175,LISTA!A160:J11158,4,0),"")))</f>
        <v/>
      </c>
      <c r="G175" s="716"/>
      <c r="H175" s="716" t="str">
        <f>IFERROR(VLOOKUP($D175,LISTA!A151:J8401,5,0),"")</f>
        <v/>
      </c>
      <c r="I175" s="716"/>
      <c r="J175" s="157"/>
      <c r="K175" s="144" t="str">
        <f>IFERROR(VLOOKUP($D175,LISTA!A116:J8366,7,0),"")</f>
        <v/>
      </c>
      <c r="L175" s="576"/>
      <c r="M175" s="144" t="str">
        <f>IFERROR(VLOOKUP($D175,LISTA!A116:J8366,8,0),"")</f>
        <v/>
      </c>
      <c r="N175" s="144" t="str">
        <f t="shared" si="24"/>
        <v/>
      </c>
      <c r="O175" s="227" t="str">
        <f t="shared" si="25"/>
        <v/>
      </c>
      <c r="P175" s="155" t="str">
        <f t="shared" si="17"/>
        <v/>
      </c>
      <c r="Q175" s="155" t="str">
        <f t="shared" si="18"/>
        <v/>
      </c>
      <c r="R175" s="155" t="str">
        <f>IFERROR(VLOOKUP($D175,LISTA!A152:J8402,10,0),"")</f>
        <v/>
      </c>
      <c r="S175" s="228" t="str">
        <f t="shared" si="29"/>
        <v/>
      </c>
      <c r="T175" s="695" t="str">
        <f t="shared" si="30"/>
        <v/>
      </c>
      <c r="U175" s="189" t="str">
        <f t="shared" si="31"/>
        <v/>
      </c>
      <c r="W175" s="138" t="str">
        <f t="shared" si="26"/>
        <v/>
      </c>
      <c r="X175" s="219" t="str">
        <f t="shared" si="22"/>
        <v/>
      </c>
      <c r="Y175" s="220" t="e">
        <f t="shared" si="32"/>
        <v>#VALUE!</v>
      </c>
    </row>
    <row r="176" spans="1:25" x14ac:dyDescent="0.25">
      <c r="A176" s="162"/>
      <c r="B176" s="154" t="str">
        <f t="shared" si="27"/>
        <v/>
      </c>
      <c r="C176" s="679" t="str">
        <f t="shared" si="28"/>
        <v/>
      </c>
      <c r="D176" s="276"/>
      <c r="E176" s="276"/>
      <c r="F176" s="716" t="str">
        <f>IF($D176="","",_xlfn.CONCAT("COD ",INDEX(LISTA!$A$2:$K$11000,MATCH($E176,LISTA!$B$2:$B$11000,0),MATCH("CODIGO",LISTA!$A$1:$K$1,0)),"  = ",IFERROR(VLOOKUP($D176,LISTA!A161:J11159,4,0),"")))</f>
        <v/>
      </c>
      <c r="G176" s="716"/>
      <c r="H176" s="716" t="str">
        <f>IFERROR(VLOOKUP($D176,LISTA!A152:J8402,5,0),"")</f>
        <v/>
      </c>
      <c r="I176" s="716"/>
      <c r="J176" s="157"/>
      <c r="K176" s="144" t="str">
        <f>IFERROR(VLOOKUP($D176,LISTA!A117:J8367,7,0),"")</f>
        <v/>
      </c>
      <c r="L176" s="576"/>
      <c r="M176" s="144" t="str">
        <f>IFERROR(VLOOKUP($D176,LISTA!A117:J8367,8,0),"")</f>
        <v/>
      </c>
      <c r="N176" s="144" t="str">
        <f t="shared" si="24"/>
        <v/>
      </c>
      <c r="O176" s="227" t="str">
        <f t="shared" si="25"/>
        <v/>
      </c>
      <c r="P176" s="155" t="str">
        <f t="shared" si="17"/>
        <v/>
      </c>
      <c r="Q176" s="155" t="str">
        <f t="shared" si="18"/>
        <v/>
      </c>
      <c r="R176" s="155" t="str">
        <f>IFERROR(VLOOKUP($D176,LISTA!A153:J8403,10,0),"")</f>
        <v/>
      </c>
      <c r="S176" s="228" t="str">
        <f t="shared" si="29"/>
        <v/>
      </c>
      <c r="T176" s="695" t="str">
        <f t="shared" si="30"/>
        <v/>
      </c>
      <c r="U176" s="189" t="str">
        <f t="shared" si="31"/>
        <v/>
      </c>
      <c r="W176" s="138" t="str">
        <f t="shared" si="26"/>
        <v/>
      </c>
      <c r="X176" s="219" t="str">
        <f t="shared" si="22"/>
        <v/>
      </c>
      <c r="Y176" s="220" t="e">
        <f t="shared" si="32"/>
        <v>#VALUE!</v>
      </c>
    </row>
    <row r="177" spans="1:25" x14ac:dyDescent="0.25">
      <c r="A177" s="162"/>
      <c r="B177" s="154" t="str">
        <f t="shared" si="27"/>
        <v/>
      </c>
      <c r="C177" s="679" t="str">
        <f t="shared" si="28"/>
        <v/>
      </c>
      <c r="D177" s="276"/>
      <c r="E177" s="276"/>
      <c r="F177" s="716" t="str">
        <f>IF($D177="","",_xlfn.CONCAT("COD ",INDEX(LISTA!$A$2:$K$11000,MATCH($E177,LISTA!$B$2:$B$11000,0),MATCH("CODIGO",LISTA!$A$1:$K$1,0)),"  = ",IFERROR(VLOOKUP($D177,LISTA!A162:J11160,4,0),"")))</f>
        <v/>
      </c>
      <c r="G177" s="716"/>
      <c r="H177" s="716" t="str">
        <f>IFERROR(VLOOKUP($D177,LISTA!A153:J8403,5,0),"")</f>
        <v/>
      </c>
      <c r="I177" s="716"/>
      <c r="J177" s="157"/>
      <c r="K177" s="144" t="str">
        <f>IFERROR(VLOOKUP($D177,LISTA!A118:J8368,7,0),"")</f>
        <v/>
      </c>
      <c r="L177" s="576"/>
      <c r="M177" s="144" t="str">
        <f>IFERROR(VLOOKUP($D177,LISTA!A118:J8368,8,0),"")</f>
        <v/>
      </c>
      <c r="N177" s="144" t="str">
        <f t="shared" si="24"/>
        <v/>
      </c>
      <c r="O177" s="227" t="str">
        <f t="shared" si="25"/>
        <v/>
      </c>
      <c r="P177" s="155" t="str">
        <f t="shared" si="17"/>
        <v/>
      </c>
      <c r="Q177" s="155" t="str">
        <f t="shared" si="18"/>
        <v/>
      </c>
      <c r="R177" s="155" t="str">
        <f>IFERROR(VLOOKUP($D177,LISTA!A154:J8404,10,0),"")</f>
        <v/>
      </c>
      <c r="S177" s="228" t="str">
        <f t="shared" si="29"/>
        <v/>
      </c>
      <c r="T177" s="695" t="str">
        <f t="shared" si="30"/>
        <v/>
      </c>
      <c r="U177" s="189" t="str">
        <f t="shared" si="31"/>
        <v/>
      </c>
      <c r="W177" s="138" t="str">
        <f t="shared" si="26"/>
        <v/>
      </c>
      <c r="X177" s="219" t="str">
        <f t="shared" si="22"/>
        <v/>
      </c>
      <c r="Y177" s="220" t="e">
        <f t="shared" si="32"/>
        <v>#VALUE!</v>
      </c>
    </row>
    <row r="178" spans="1:25" x14ac:dyDescent="0.25">
      <c r="A178" s="162"/>
      <c r="B178" s="154" t="str">
        <f t="shared" si="27"/>
        <v/>
      </c>
      <c r="C178" s="679" t="str">
        <f t="shared" si="28"/>
        <v/>
      </c>
      <c r="D178" s="276"/>
      <c r="E178" s="276"/>
      <c r="F178" s="716" t="str">
        <f>IF($D178="","",_xlfn.CONCAT("COD ",INDEX(LISTA!$A$2:$K$11000,MATCH($E178,LISTA!$B$2:$B$11000,0),MATCH("CODIGO",LISTA!$A$1:$K$1,0)),"  = ",IFERROR(VLOOKUP($D178,LISTA!A163:J11161,4,0),"")))</f>
        <v/>
      </c>
      <c r="G178" s="716"/>
      <c r="H178" s="716" t="str">
        <f>IFERROR(VLOOKUP($D178,LISTA!A154:J8404,5,0),"")</f>
        <v/>
      </c>
      <c r="I178" s="716"/>
      <c r="J178" s="157"/>
      <c r="K178" s="144" t="str">
        <f>IFERROR(VLOOKUP($D178,LISTA!A119:J8369,7,0),"")</f>
        <v/>
      </c>
      <c r="L178" s="576"/>
      <c r="M178" s="144" t="str">
        <f>IFERROR(VLOOKUP($D178,LISTA!A119:J8369,8,0),"")</f>
        <v/>
      </c>
      <c r="N178" s="144" t="str">
        <f t="shared" si="24"/>
        <v/>
      </c>
      <c r="O178" s="227" t="str">
        <f t="shared" si="25"/>
        <v/>
      </c>
      <c r="P178" s="155" t="str">
        <f t="shared" si="17"/>
        <v/>
      </c>
      <c r="Q178" s="155" t="str">
        <f t="shared" si="18"/>
        <v/>
      </c>
      <c r="R178" s="155" t="str">
        <f>IFERROR(VLOOKUP($D178,LISTA!A155:J8405,10,0),"")</f>
        <v/>
      </c>
      <c r="S178" s="228" t="str">
        <f t="shared" si="29"/>
        <v/>
      </c>
      <c r="T178" s="695" t="str">
        <f t="shared" si="30"/>
        <v/>
      </c>
      <c r="U178" s="189" t="str">
        <f t="shared" si="31"/>
        <v/>
      </c>
      <c r="W178" s="138" t="str">
        <f t="shared" si="26"/>
        <v/>
      </c>
      <c r="X178" s="219" t="str">
        <f t="shared" si="22"/>
        <v/>
      </c>
      <c r="Y178" s="220" t="e">
        <f t="shared" si="32"/>
        <v>#VALUE!</v>
      </c>
    </row>
    <row r="179" spans="1:25" x14ac:dyDescent="0.25">
      <c r="A179" s="162"/>
      <c r="B179" s="154" t="str">
        <f t="shared" si="27"/>
        <v/>
      </c>
      <c r="C179" s="679" t="str">
        <f t="shared" si="28"/>
        <v/>
      </c>
      <c r="D179" s="276"/>
      <c r="E179" s="276"/>
      <c r="F179" s="716" t="str">
        <f>IF($D179="","",_xlfn.CONCAT("COD ",INDEX(LISTA!$A$2:$K$11000,MATCH($E179,LISTA!$B$2:$B$11000,0),MATCH("CODIGO",LISTA!$A$1:$K$1,0)),"  = ",IFERROR(VLOOKUP($D179,LISTA!A164:J11162,4,0),"")))</f>
        <v/>
      </c>
      <c r="G179" s="716"/>
      <c r="H179" s="716" t="str">
        <f>IFERROR(VLOOKUP($D179,LISTA!A155:J8405,5,0),"")</f>
        <v/>
      </c>
      <c r="I179" s="716"/>
      <c r="J179" s="157"/>
      <c r="K179" s="144" t="str">
        <f>IFERROR(VLOOKUP($D179,LISTA!A120:J8370,7,0),"")</f>
        <v/>
      </c>
      <c r="L179" s="576"/>
      <c r="M179" s="144" t="str">
        <f>IFERROR(VLOOKUP($D179,LISTA!A120:J8370,8,0),"")</f>
        <v/>
      </c>
      <c r="N179" s="144" t="str">
        <f t="shared" si="24"/>
        <v/>
      </c>
      <c r="O179" s="227" t="str">
        <f t="shared" si="25"/>
        <v/>
      </c>
      <c r="P179" s="155" t="str">
        <f t="shared" si="17"/>
        <v/>
      </c>
      <c r="Q179" s="155" t="str">
        <f t="shared" si="18"/>
        <v/>
      </c>
      <c r="R179" s="155" t="str">
        <f>IFERROR(VLOOKUP($D179,LISTA!A156:J8406,10,0),"")</f>
        <v/>
      </c>
      <c r="S179" s="228" t="str">
        <f t="shared" si="29"/>
        <v/>
      </c>
      <c r="T179" s="695" t="str">
        <f t="shared" si="30"/>
        <v/>
      </c>
      <c r="U179" s="189" t="str">
        <f t="shared" si="31"/>
        <v/>
      </c>
      <c r="W179" s="138" t="str">
        <f t="shared" si="26"/>
        <v/>
      </c>
      <c r="X179" s="219" t="str">
        <f t="shared" si="22"/>
        <v/>
      </c>
      <c r="Y179" s="220" t="e">
        <f t="shared" si="32"/>
        <v>#VALUE!</v>
      </c>
    </row>
    <row r="180" spans="1:25" x14ac:dyDescent="0.25">
      <c r="A180" s="162"/>
      <c r="B180" s="154" t="str">
        <f t="shared" si="27"/>
        <v/>
      </c>
      <c r="C180" s="679" t="str">
        <f t="shared" si="28"/>
        <v/>
      </c>
      <c r="D180" s="276"/>
      <c r="E180" s="276"/>
      <c r="F180" s="716" t="str">
        <f>IF($D180="","",_xlfn.CONCAT("COD ",INDEX(LISTA!$A$2:$K$11000,MATCH($E180,LISTA!$B$2:$B$11000,0),MATCH("CODIGO",LISTA!$A$1:$K$1,0)),"  = ",IFERROR(VLOOKUP($D180,LISTA!A165:J11163,4,0),"")))</f>
        <v/>
      </c>
      <c r="G180" s="716"/>
      <c r="H180" s="716" t="str">
        <f>IFERROR(VLOOKUP($D180,LISTA!A156:J8406,5,0),"")</f>
        <v/>
      </c>
      <c r="I180" s="716"/>
      <c r="J180" s="157"/>
      <c r="K180" s="144" t="str">
        <f>IFERROR(VLOOKUP($D180,LISTA!A121:J8371,7,0),"")</f>
        <v/>
      </c>
      <c r="L180" s="576"/>
      <c r="M180" s="144" t="str">
        <f>IFERROR(VLOOKUP($D180,LISTA!A121:J8371,8,0),"")</f>
        <v/>
      </c>
      <c r="N180" s="144" t="str">
        <f t="shared" si="24"/>
        <v/>
      </c>
      <c r="O180" s="227" t="str">
        <f t="shared" si="25"/>
        <v/>
      </c>
      <c r="P180" s="155" t="str">
        <f t="shared" si="17"/>
        <v/>
      </c>
      <c r="Q180" s="155" t="str">
        <f t="shared" si="18"/>
        <v/>
      </c>
      <c r="R180" s="155" t="str">
        <f>IFERROR(VLOOKUP($D180,LISTA!A157:J8407,10,0),"")</f>
        <v/>
      </c>
      <c r="S180" s="228" t="str">
        <f t="shared" si="29"/>
        <v/>
      </c>
      <c r="T180" s="695" t="str">
        <f t="shared" si="30"/>
        <v/>
      </c>
      <c r="U180" s="189" t="str">
        <f t="shared" si="31"/>
        <v/>
      </c>
      <c r="W180" s="138" t="str">
        <f t="shared" si="26"/>
        <v/>
      </c>
      <c r="X180" s="219" t="str">
        <f t="shared" si="22"/>
        <v/>
      </c>
      <c r="Y180" s="220" t="e">
        <f t="shared" si="32"/>
        <v>#VALUE!</v>
      </c>
    </row>
    <row r="181" spans="1:25" x14ac:dyDescent="0.25">
      <c r="A181" s="162"/>
      <c r="B181" s="154" t="str">
        <f t="shared" si="27"/>
        <v/>
      </c>
      <c r="C181" s="679" t="str">
        <f t="shared" si="28"/>
        <v/>
      </c>
      <c r="D181" s="276"/>
      <c r="E181" s="276"/>
      <c r="F181" s="716" t="str">
        <f>IF($D181="","",_xlfn.CONCAT("COD ",INDEX(LISTA!$A$2:$K$11000,MATCH($E181,LISTA!$B$2:$B$11000,0),MATCH("CODIGO",LISTA!$A$1:$K$1,0)),"  = ",IFERROR(VLOOKUP($D181,LISTA!A166:J11164,4,0),"")))</f>
        <v/>
      </c>
      <c r="G181" s="716"/>
      <c r="H181" s="716" t="str">
        <f>IFERROR(VLOOKUP($D181,LISTA!A157:J8407,5,0),"")</f>
        <v/>
      </c>
      <c r="I181" s="716"/>
      <c r="J181" s="157"/>
      <c r="K181" s="144" t="str">
        <f>IFERROR(VLOOKUP($D181,LISTA!A122:J8372,7,0),"")</f>
        <v/>
      </c>
      <c r="L181" s="576"/>
      <c r="M181" s="144" t="str">
        <f>IFERROR(VLOOKUP($D181,LISTA!A122:J8372,8,0),"")</f>
        <v/>
      </c>
      <c r="N181" s="144" t="str">
        <f t="shared" si="24"/>
        <v/>
      </c>
      <c r="O181" s="227" t="str">
        <f t="shared" si="25"/>
        <v/>
      </c>
      <c r="P181" s="155" t="str">
        <f t="shared" si="17"/>
        <v/>
      </c>
      <c r="Q181" s="155" t="str">
        <f t="shared" si="18"/>
        <v/>
      </c>
      <c r="R181" s="155" t="str">
        <f>IFERROR(VLOOKUP($D181,LISTA!A158:J8408,10,0),"")</f>
        <v/>
      </c>
      <c r="S181" s="228" t="str">
        <f t="shared" si="29"/>
        <v/>
      </c>
      <c r="T181" s="695" t="str">
        <f t="shared" si="30"/>
        <v/>
      </c>
      <c r="U181" s="189" t="str">
        <f t="shared" si="31"/>
        <v/>
      </c>
      <c r="W181" s="138" t="str">
        <f t="shared" si="26"/>
        <v/>
      </c>
      <c r="X181" s="219" t="str">
        <f t="shared" si="22"/>
        <v/>
      </c>
      <c r="Y181" s="220" t="e">
        <f t="shared" si="32"/>
        <v>#VALUE!</v>
      </c>
    </row>
    <row r="182" spans="1:25" x14ac:dyDescent="0.25">
      <c r="A182" s="162"/>
      <c r="B182" s="154" t="str">
        <f t="shared" si="27"/>
        <v/>
      </c>
      <c r="C182" s="679" t="str">
        <f t="shared" si="28"/>
        <v/>
      </c>
      <c r="D182" s="276"/>
      <c r="E182" s="276"/>
      <c r="F182" s="716" t="str">
        <f>IF($D182="","",_xlfn.CONCAT("COD ",INDEX(LISTA!$A$2:$K$11000,MATCH($E182,LISTA!$B$2:$B$11000,0),MATCH("CODIGO",LISTA!$A$1:$K$1,0)),"  = ",IFERROR(VLOOKUP($D182,LISTA!A167:J11165,4,0),"")))</f>
        <v/>
      </c>
      <c r="G182" s="716"/>
      <c r="H182" s="716" t="str">
        <f>IFERROR(VLOOKUP($D182,LISTA!A158:J8408,5,0),"")</f>
        <v/>
      </c>
      <c r="I182" s="716"/>
      <c r="J182" s="157"/>
      <c r="K182" s="144" t="str">
        <f>IFERROR(VLOOKUP($D182,LISTA!A123:J8373,7,0),"")</f>
        <v/>
      </c>
      <c r="L182" s="576"/>
      <c r="M182" s="144" t="str">
        <f>IFERROR(VLOOKUP($D182,LISTA!A123:J8373,8,0),"")</f>
        <v/>
      </c>
      <c r="N182" s="144" t="str">
        <f t="shared" si="24"/>
        <v/>
      </c>
      <c r="O182" s="227" t="str">
        <f t="shared" si="25"/>
        <v/>
      </c>
      <c r="P182" s="155" t="str">
        <f t="shared" si="17"/>
        <v/>
      </c>
      <c r="Q182" s="155" t="str">
        <f t="shared" si="18"/>
        <v/>
      </c>
      <c r="R182" s="155" t="str">
        <f>IFERROR(VLOOKUP($D182,LISTA!A159:J8409,10,0),"")</f>
        <v/>
      </c>
      <c r="S182" s="228" t="str">
        <f t="shared" si="29"/>
        <v/>
      </c>
      <c r="T182" s="695" t="str">
        <f t="shared" si="30"/>
        <v/>
      </c>
      <c r="U182" s="189" t="str">
        <f t="shared" si="31"/>
        <v/>
      </c>
      <c r="W182" s="138" t="str">
        <f t="shared" si="26"/>
        <v/>
      </c>
      <c r="X182" s="219" t="str">
        <f t="shared" si="22"/>
        <v/>
      </c>
      <c r="Y182" s="220" t="e">
        <f t="shared" si="32"/>
        <v>#VALUE!</v>
      </c>
    </row>
    <row r="183" spans="1:25" x14ac:dyDescent="0.25">
      <c r="A183" s="162"/>
      <c r="B183" s="154" t="str">
        <f t="shared" si="27"/>
        <v/>
      </c>
      <c r="C183" s="679" t="str">
        <f t="shared" si="28"/>
        <v/>
      </c>
      <c r="D183" s="276"/>
      <c r="E183" s="276"/>
      <c r="F183" s="716" t="str">
        <f>IF($D183="","",_xlfn.CONCAT("COD ",INDEX(LISTA!$A$2:$K$11000,MATCH($E183,LISTA!$B$2:$B$11000,0),MATCH("CODIGO",LISTA!$A$1:$K$1,0)),"  = ",IFERROR(VLOOKUP($D183,LISTA!A168:J11166,4,0),"")))</f>
        <v/>
      </c>
      <c r="G183" s="716"/>
      <c r="H183" s="716" t="str">
        <f>IFERROR(VLOOKUP($D183,LISTA!A159:J8409,5,0),"")</f>
        <v/>
      </c>
      <c r="I183" s="716"/>
      <c r="J183" s="157"/>
      <c r="K183" s="144" t="str">
        <f>IFERROR(VLOOKUP($D183,LISTA!A124:J8374,7,0),"")</f>
        <v/>
      </c>
      <c r="L183" s="576"/>
      <c r="M183" s="144" t="str">
        <f>IFERROR(VLOOKUP($D183,LISTA!A124:J8374,8,0),"")</f>
        <v/>
      </c>
      <c r="N183" s="144" t="str">
        <f t="shared" si="24"/>
        <v/>
      </c>
      <c r="O183" s="227" t="str">
        <f t="shared" si="25"/>
        <v/>
      </c>
      <c r="P183" s="155" t="str">
        <f t="shared" si="17"/>
        <v/>
      </c>
      <c r="Q183" s="155" t="str">
        <f t="shared" si="18"/>
        <v/>
      </c>
      <c r="R183" s="155" t="str">
        <f>IFERROR(VLOOKUP($D183,LISTA!A160:J8410,10,0),"")</f>
        <v/>
      </c>
      <c r="S183" s="228" t="str">
        <f t="shared" si="29"/>
        <v/>
      </c>
      <c r="T183" s="695" t="str">
        <f t="shared" si="30"/>
        <v/>
      </c>
      <c r="U183" s="189" t="str">
        <f t="shared" si="31"/>
        <v/>
      </c>
      <c r="W183" s="138" t="str">
        <f t="shared" si="26"/>
        <v/>
      </c>
      <c r="X183" s="219" t="str">
        <f t="shared" si="22"/>
        <v/>
      </c>
      <c r="Y183" s="220" t="e">
        <f t="shared" si="32"/>
        <v>#VALUE!</v>
      </c>
    </row>
    <row r="184" spans="1:25" x14ac:dyDescent="0.25">
      <c r="A184" s="162"/>
      <c r="B184" s="154" t="str">
        <f t="shared" si="27"/>
        <v/>
      </c>
      <c r="C184" s="679" t="str">
        <f t="shared" si="28"/>
        <v/>
      </c>
      <c r="D184" s="276"/>
      <c r="E184" s="276"/>
      <c r="F184" s="716" t="str">
        <f>IF($D184="","",_xlfn.CONCAT("COD ",INDEX(LISTA!$A$2:$K$11000,MATCH($E184,LISTA!$B$2:$B$11000,0),MATCH("CODIGO",LISTA!$A$1:$K$1,0)),"  = ",IFERROR(VLOOKUP($D184,LISTA!A169:J11167,4,0),"")))</f>
        <v/>
      </c>
      <c r="G184" s="716"/>
      <c r="H184" s="716" t="str">
        <f>IFERROR(VLOOKUP($D184,LISTA!A160:J8410,5,0),"")</f>
        <v/>
      </c>
      <c r="I184" s="716"/>
      <c r="J184" s="157"/>
      <c r="K184" s="144" t="str">
        <f>IFERROR(VLOOKUP($D184,LISTA!A125:J8375,7,0),"")</f>
        <v/>
      </c>
      <c r="L184" s="576"/>
      <c r="M184" s="144" t="str">
        <f>IFERROR(VLOOKUP($D184,LISTA!A125:J8375,8,0),"")</f>
        <v/>
      </c>
      <c r="N184" s="144" t="str">
        <f t="shared" si="24"/>
        <v/>
      </c>
      <c r="O184" s="227" t="str">
        <f t="shared" si="25"/>
        <v/>
      </c>
      <c r="P184" s="155" t="str">
        <f t="shared" si="17"/>
        <v/>
      </c>
      <c r="Q184" s="155" t="str">
        <f t="shared" si="18"/>
        <v/>
      </c>
      <c r="R184" s="155" t="str">
        <f>IFERROR(VLOOKUP($D184,LISTA!A161:J8411,10,0),"")</f>
        <v/>
      </c>
      <c r="S184" s="228" t="str">
        <f t="shared" si="29"/>
        <v/>
      </c>
      <c r="T184" s="695" t="str">
        <f t="shared" si="30"/>
        <v/>
      </c>
      <c r="U184" s="189" t="str">
        <f t="shared" si="31"/>
        <v/>
      </c>
      <c r="W184" s="138" t="str">
        <f t="shared" si="26"/>
        <v/>
      </c>
      <c r="X184" s="219" t="str">
        <f t="shared" si="22"/>
        <v/>
      </c>
      <c r="Y184" s="220" t="e">
        <f t="shared" si="32"/>
        <v>#VALUE!</v>
      </c>
    </row>
    <row r="185" spans="1:25" x14ac:dyDescent="0.25">
      <c r="A185" s="162"/>
      <c r="B185" s="154" t="str">
        <f t="shared" si="27"/>
        <v/>
      </c>
      <c r="C185" s="679" t="str">
        <f t="shared" si="28"/>
        <v/>
      </c>
      <c r="D185" s="276"/>
      <c r="E185" s="276"/>
      <c r="F185" s="716" t="str">
        <f>IF($D185="","",_xlfn.CONCAT("COD ",INDEX(LISTA!$A$2:$K$11000,MATCH($E185,LISTA!$B$2:$B$11000,0),MATCH("CODIGO",LISTA!$A$1:$K$1,0)),"  = ",IFERROR(VLOOKUP($D185,LISTA!A170:J11168,4,0),"")))</f>
        <v/>
      </c>
      <c r="G185" s="716"/>
      <c r="H185" s="716" t="str">
        <f>IFERROR(VLOOKUP($D185,LISTA!A161:J8411,5,0),"")</f>
        <v/>
      </c>
      <c r="I185" s="716"/>
      <c r="J185" s="157"/>
      <c r="K185" s="144" t="str">
        <f>IFERROR(VLOOKUP($D185,LISTA!A126:J8376,7,0),"")</f>
        <v/>
      </c>
      <c r="L185" s="576"/>
      <c r="M185" s="144" t="str">
        <f>IFERROR(VLOOKUP($D185,LISTA!A126:J8376,8,0),"")</f>
        <v/>
      </c>
      <c r="N185" s="144" t="str">
        <f t="shared" si="24"/>
        <v/>
      </c>
      <c r="O185" s="227" t="str">
        <f t="shared" si="25"/>
        <v/>
      </c>
      <c r="P185" s="155" t="str">
        <f t="shared" si="17"/>
        <v/>
      </c>
      <c r="Q185" s="155" t="str">
        <f t="shared" si="18"/>
        <v/>
      </c>
      <c r="R185" s="155" t="str">
        <f>IFERROR(VLOOKUP($D185,LISTA!A162:J8412,10,0),"")</f>
        <v/>
      </c>
      <c r="S185" s="228" t="str">
        <f t="shared" si="29"/>
        <v/>
      </c>
      <c r="T185" s="695" t="str">
        <f t="shared" si="30"/>
        <v/>
      </c>
      <c r="U185" s="189" t="str">
        <f t="shared" si="31"/>
        <v/>
      </c>
      <c r="W185" s="138" t="str">
        <f t="shared" si="26"/>
        <v/>
      </c>
      <c r="X185" s="219" t="str">
        <f t="shared" si="22"/>
        <v/>
      </c>
      <c r="Y185" s="220" t="e">
        <f t="shared" si="32"/>
        <v>#VALUE!</v>
      </c>
    </row>
    <row r="186" spans="1:25" x14ac:dyDescent="0.25">
      <c r="A186" s="162"/>
      <c r="B186" s="154" t="str">
        <f t="shared" si="27"/>
        <v/>
      </c>
      <c r="C186" s="679" t="str">
        <f t="shared" si="28"/>
        <v/>
      </c>
      <c r="D186" s="276"/>
      <c r="E186" s="276"/>
      <c r="F186" s="716" t="str">
        <f>IF($D186="","",_xlfn.CONCAT("COD ",INDEX(LISTA!$A$2:$K$11000,MATCH($E186,LISTA!$B$2:$B$11000,0),MATCH("CODIGO",LISTA!$A$1:$K$1,0)),"  = ",IFERROR(VLOOKUP($D186,LISTA!A171:J11169,4,0),"")))</f>
        <v/>
      </c>
      <c r="G186" s="716"/>
      <c r="H186" s="716" t="str">
        <f>IFERROR(VLOOKUP($D186,LISTA!A162:J8412,5,0),"")</f>
        <v/>
      </c>
      <c r="I186" s="716"/>
      <c r="J186" s="157"/>
      <c r="K186" s="144" t="str">
        <f>IFERROR(VLOOKUP($D186,LISTA!A127:J8377,7,0),"")</f>
        <v/>
      </c>
      <c r="L186" s="576"/>
      <c r="M186" s="144" t="str">
        <f>IFERROR(VLOOKUP($D186,LISTA!A127:J8377,8,0),"")</f>
        <v/>
      </c>
      <c r="N186" s="144" t="str">
        <f t="shared" si="24"/>
        <v/>
      </c>
      <c r="O186" s="227" t="str">
        <f t="shared" si="25"/>
        <v/>
      </c>
      <c r="P186" s="155" t="str">
        <f t="shared" si="17"/>
        <v/>
      </c>
      <c r="Q186" s="155" t="str">
        <f t="shared" si="18"/>
        <v/>
      </c>
      <c r="R186" s="155" t="str">
        <f>IFERROR(VLOOKUP($D186,LISTA!A163:J8413,10,0),"")</f>
        <v/>
      </c>
      <c r="S186" s="228" t="str">
        <f t="shared" si="29"/>
        <v/>
      </c>
      <c r="T186" s="695" t="str">
        <f t="shared" si="30"/>
        <v/>
      </c>
      <c r="U186" s="189" t="str">
        <f t="shared" si="31"/>
        <v/>
      </c>
      <c r="W186" s="138" t="str">
        <f t="shared" si="26"/>
        <v/>
      </c>
      <c r="X186" s="219" t="str">
        <f t="shared" si="22"/>
        <v/>
      </c>
      <c r="Y186" s="220" t="e">
        <f t="shared" si="32"/>
        <v>#VALUE!</v>
      </c>
    </row>
    <row r="187" spans="1:25" x14ac:dyDescent="0.25">
      <c r="A187" s="162"/>
      <c r="B187" s="154" t="str">
        <f t="shared" si="27"/>
        <v/>
      </c>
      <c r="C187" s="679" t="str">
        <f t="shared" si="28"/>
        <v/>
      </c>
      <c r="D187" s="276"/>
      <c r="E187" s="276"/>
      <c r="F187" s="716" t="str">
        <f>IF($D187="","",_xlfn.CONCAT("COD ",INDEX(LISTA!$A$2:$K$11000,MATCH($E187,LISTA!$B$2:$B$11000,0),MATCH("CODIGO",LISTA!$A$1:$K$1,0)),"  = ",IFERROR(VLOOKUP($D187,LISTA!A172:J11170,4,0),"")))</f>
        <v/>
      </c>
      <c r="G187" s="716"/>
      <c r="H187" s="716" t="str">
        <f>IFERROR(VLOOKUP($D187,LISTA!A163:J8413,5,0),"")</f>
        <v/>
      </c>
      <c r="I187" s="716"/>
      <c r="J187" s="157"/>
      <c r="K187" s="144" t="str">
        <f>IFERROR(VLOOKUP($D187,LISTA!A128:J8378,7,0),"")</f>
        <v/>
      </c>
      <c r="L187" s="576"/>
      <c r="M187" s="144" t="str">
        <f>IFERROR(VLOOKUP($D187,LISTA!A128:J8378,8,0),"")</f>
        <v/>
      </c>
      <c r="N187" s="144" t="str">
        <f t="shared" si="24"/>
        <v/>
      </c>
      <c r="O187" s="227" t="str">
        <f t="shared" si="25"/>
        <v/>
      </c>
      <c r="P187" s="155" t="str">
        <f t="shared" si="17"/>
        <v/>
      </c>
      <c r="Q187" s="155" t="str">
        <f t="shared" si="18"/>
        <v/>
      </c>
      <c r="R187" s="155" t="str">
        <f>IFERROR(VLOOKUP($D187,LISTA!A164:J8414,10,0),"")</f>
        <v/>
      </c>
      <c r="S187" s="228" t="str">
        <f t="shared" si="29"/>
        <v/>
      </c>
      <c r="T187" s="695" t="str">
        <f t="shared" si="30"/>
        <v/>
      </c>
      <c r="U187" s="189" t="str">
        <f t="shared" si="31"/>
        <v/>
      </c>
      <c r="W187" s="138" t="str">
        <f t="shared" si="26"/>
        <v/>
      </c>
      <c r="X187" s="219" t="str">
        <f t="shared" si="22"/>
        <v/>
      </c>
      <c r="Y187" s="220" t="e">
        <f t="shared" si="32"/>
        <v>#VALUE!</v>
      </c>
    </row>
    <row r="188" spans="1:25" x14ac:dyDescent="0.25">
      <c r="A188" s="162"/>
      <c r="B188" s="154" t="str">
        <f t="shared" si="27"/>
        <v/>
      </c>
      <c r="C188" s="679" t="str">
        <f t="shared" si="28"/>
        <v/>
      </c>
      <c r="D188" s="276"/>
      <c r="E188" s="276"/>
      <c r="F188" s="716" t="str">
        <f>IF($D188="","",_xlfn.CONCAT("COD ",INDEX(LISTA!$A$2:$K$11000,MATCH($E188,LISTA!$B$2:$B$11000,0),MATCH("CODIGO",LISTA!$A$1:$K$1,0)),"  = ",IFERROR(VLOOKUP($D188,LISTA!A173:J11171,4,0),"")))</f>
        <v/>
      </c>
      <c r="G188" s="716"/>
      <c r="H188" s="716" t="str">
        <f>IFERROR(VLOOKUP($D188,LISTA!A164:J8414,5,0),"")</f>
        <v/>
      </c>
      <c r="I188" s="716"/>
      <c r="J188" s="157"/>
      <c r="K188" s="144" t="str">
        <f>IFERROR(VLOOKUP($D188,LISTA!A129:J8379,7,0),"")</f>
        <v/>
      </c>
      <c r="L188" s="576"/>
      <c r="M188" s="144" t="str">
        <f>IFERROR(VLOOKUP($D188,LISTA!A129:J8379,8,0),"")</f>
        <v/>
      </c>
      <c r="N188" s="144" t="str">
        <f t="shared" si="24"/>
        <v/>
      </c>
      <c r="O188" s="227" t="str">
        <f t="shared" si="25"/>
        <v/>
      </c>
      <c r="P188" s="155" t="str">
        <f t="shared" si="17"/>
        <v/>
      </c>
      <c r="Q188" s="155" t="str">
        <f t="shared" si="18"/>
        <v/>
      </c>
      <c r="R188" s="155" t="str">
        <f>IFERROR(VLOOKUP($D188,LISTA!A165:J8415,10,0),"")</f>
        <v/>
      </c>
      <c r="S188" s="228" t="str">
        <f t="shared" si="29"/>
        <v/>
      </c>
      <c r="T188" s="695" t="str">
        <f t="shared" si="30"/>
        <v/>
      </c>
      <c r="U188" s="189" t="str">
        <f t="shared" si="31"/>
        <v/>
      </c>
      <c r="W188" s="138" t="str">
        <f t="shared" si="26"/>
        <v/>
      </c>
      <c r="X188" s="219" t="str">
        <f t="shared" si="22"/>
        <v/>
      </c>
      <c r="Y188" s="220" t="e">
        <f t="shared" si="32"/>
        <v>#VALUE!</v>
      </c>
    </row>
    <row r="189" spans="1:25" x14ac:dyDescent="0.25">
      <c r="A189" s="162"/>
      <c r="B189" s="154" t="str">
        <f t="shared" si="27"/>
        <v/>
      </c>
      <c r="C189" s="679" t="str">
        <f t="shared" si="28"/>
        <v/>
      </c>
      <c r="D189" s="276"/>
      <c r="E189" s="276"/>
      <c r="F189" s="716" t="str">
        <f>IF($D189="","",_xlfn.CONCAT("COD ",INDEX(LISTA!$A$2:$K$11000,MATCH($E189,LISTA!$B$2:$B$11000,0),MATCH("CODIGO",LISTA!$A$1:$K$1,0)),"  = ",IFERROR(VLOOKUP($D189,LISTA!A174:J11172,4,0),"")))</f>
        <v/>
      </c>
      <c r="G189" s="716"/>
      <c r="H189" s="716" t="str">
        <f>IFERROR(VLOOKUP($D189,LISTA!A165:J8415,5,0),"")</f>
        <v/>
      </c>
      <c r="I189" s="716"/>
      <c r="J189" s="157"/>
      <c r="K189" s="144" t="str">
        <f>IFERROR(VLOOKUP($D189,LISTA!A130:J8380,7,0),"")</f>
        <v/>
      </c>
      <c r="L189" s="576"/>
      <c r="M189" s="144" t="str">
        <f>IFERROR(VLOOKUP($D189,LISTA!A130:J8380,8,0),"")</f>
        <v/>
      </c>
      <c r="N189" s="144" t="str">
        <f t="shared" si="24"/>
        <v/>
      </c>
      <c r="O189" s="227" t="str">
        <f t="shared" si="25"/>
        <v/>
      </c>
      <c r="P189" s="155" t="str">
        <f t="shared" si="17"/>
        <v/>
      </c>
      <c r="Q189" s="155" t="str">
        <f t="shared" si="18"/>
        <v/>
      </c>
      <c r="R189" s="155" t="str">
        <f>IFERROR(VLOOKUP($D189,LISTA!A166:J8416,10,0),"")</f>
        <v/>
      </c>
      <c r="S189" s="228" t="str">
        <f t="shared" si="29"/>
        <v/>
      </c>
      <c r="T189" s="695" t="str">
        <f t="shared" si="30"/>
        <v/>
      </c>
      <c r="U189" s="189" t="str">
        <f t="shared" si="31"/>
        <v/>
      </c>
      <c r="W189" s="138" t="str">
        <f t="shared" si="26"/>
        <v/>
      </c>
      <c r="X189" s="219" t="str">
        <f t="shared" si="22"/>
        <v/>
      </c>
      <c r="Y189" s="220" t="e">
        <f t="shared" si="32"/>
        <v>#VALUE!</v>
      </c>
    </row>
    <row r="190" spans="1:25" x14ac:dyDescent="0.25">
      <c r="A190" s="162"/>
      <c r="B190" s="154" t="str">
        <f t="shared" si="27"/>
        <v/>
      </c>
      <c r="C190" s="679" t="str">
        <f t="shared" si="28"/>
        <v/>
      </c>
      <c r="D190" s="276"/>
      <c r="E190" s="276"/>
      <c r="F190" s="716" t="str">
        <f>IF($D190="","",_xlfn.CONCAT("COD ",INDEX(LISTA!$A$2:$K$11000,MATCH($E190,LISTA!$B$2:$B$11000,0),MATCH("CODIGO",LISTA!$A$1:$K$1,0)),"  = ",IFERROR(VLOOKUP($D190,LISTA!A175:J11173,4,0),"")))</f>
        <v/>
      </c>
      <c r="G190" s="716"/>
      <c r="H190" s="716" t="str">
        <f>IFERROR(VLOOKUP($D190,LISTA!A166:J8416,5,0),"")</f>
        <v/>
      </c>
      <c r="I190" s="716"/>
      <c r="J190" s="157"/>
      <c r="K190" s="144" t="str">
        <f>IFERROR(VLOOKUP($D190,LISTA!A131:J8381,7,0),"")</f>
        <v/>
      </c>
      <c r="L190" s="576"/>
      <c r="M190" s="144" t="str">
        <f>IFERROR(VLOOKUP($D190,LISTA!A131:J8381,8,0),"")</f>
        <v/>
      </c>
      <c r="N190" s="144" t="str">
        <f t="shared" si="24"/>
        <v/>
      </c>
      <c r="O190" s="227" t="str">
        <f t="shared" si="25"/>
        <v/>
      </c>
      <c r="P190" s="155" t="str">
        <f t="shared" si="17"/>
        <v/>
      </c>
      <c r="Q190" s="155" t="str">
        <f t="shared" si="18"/>
        <v/>
      </c>
      <c r="R190" s="155" t="str">
        <f>IFERROR(VLOOKUP($D190,LISTA!A167:J8417,10,0),"")</f>
        <v/>
      </c>
      <c r="S190" s="228" t="str">
        <f t="shared" si="29"/>
        <v/>
      </c>
      <c r="T190" s="695" t="str">
        <f t="shared" si="30"/>
        <v/>
      </c>
      <c r="U190" s="189" t="str">
        <f t="shared" si="31"/>
        <v/>
      </c>
      <c r="W190" s="138" t="str">
        <f t="shared" si="26"/>
        <v/>
      </c>
      <c r="X190" s="219" t="str">
        <f t="shared" si="22"/>
        <v/>
      </c>
      <c r="Y190" s="220" t="e">
        <f t="shared" si="32"/>
        <v>#VALUE!</v>
      </c>
    </row>
    <row r="191" spans="1:25" x14ac:dyDescent="0.25">
      <c r="A191" s="162"/>
      <c r="B191" s="154" t="str">
        <f t="shared" si="27"/>
        <v/>
      </c>
      <c r="C191" s="679" t="str">
        <f t="shared" si="28"/>
        <v/>
      </c>
      <c r="D191" s="276"/>
      <c r="E191" s="276"/>
      <c r="F191" s="716" t="str">
        <f>IF($D191="","",_xlfn.CONCAT("COD ",INDEX(LISTA!$A$2:$K$11000,MATCH($E191,LISTA!$B$2:$B$11000,0),MATCH("CODIGO",LISTA!$A$1:$K$1,0)),"  = ",IFERROR(VLOOKUP($D191,LISTA!A176:J11174,4,0),"")))</f>
        <v/>
      </c>
      <c r="G191" s="716"/>
      <c r="H191" s="716" t="str">
        <f>IFERROR(VLOOKUP($D191,LISTA!A167:J8417,5,0),"")</f>
        <v/>
      </c>
      <c r="I191" s="716"/>
      <c r="J191" s="157"/>
      <c r="K191" s="144" t="str">
        <f>IFERROR(VLOOKUP($D191,LISTA!A132:J8382,7,0),"")</f>
        <v/>
      </c>
      <c r="L191" s="576"/>
      <c r="M191" s="144" t="str">
        <f>IFERROR(VLOOKUP($D191,LISTA!A132:J8382,8,0),"")</f>
        <v/>
      </c>
      <c r="N191" s="144" t="str">
        <f t="shared" si="24"/>
        <v/>
      </c>
      <c r="O191" s="227" t="str">
        <f t="shared" si="25"/>
        <v/>
      </c>
      <c r="P191" s="155" t="str">
        <f t="shared" si="17"/>
        <v/>
      </c>
      <c r="Q191" s="155" t="str">
        <f t="shared" si="18"/>
        <v/>
      </c>
      <c r="R191" s="155" t="str">
        <f>IFERROR(VLOOKUP($D191,LISTA!A168:J8418,10,0),"")</f>
        <v/>
      </c>
      <c r="S191" s="228" t="str">
        <f t="shared" si="29"/>
        <v/>
      </c>
      <c r="T191" s="695" t="str">
        <f t="shared" si="30"/>
        <v/>
      </c>
      <c r="U191" s="189" t="str">
        <f t="shared" si="31"/>
        <v/>
      </c>
      <c r="W191" s="138" t="str">
        <f t="shared" si="26"/>
        <v/>
      </c>
      <c r="X191" s="219" t="str">
        <f t="shared" si="22"/>
        <v/>
      </c>
      <c r="Y191" s="220" t="e">
        <f t="shared" si="32"/>
        <v>#VALUE!</v>
      </c>
    </row>
    <row r="192" spans="1:25" x14ac:dyDescent="0.25">
      <c r="A192" s="162"/>
      <c r="B192" s="154" t="str">
        <f t="shared" si="27"/>
        <v/>
      </c>
      <c r="C192" s="679" t="str">
        <f t="shared" si="28"/>
        <v/>
      </c>
      <c r="D192" s="276"/>
      <c r="E192" s="276"/>
      <c r="F192" s="716" t="str">
        <f>IF($D192="","",_xlfn.CONCAT("COD ",INDEX(LISTA!$A$2:$K$11000,MATCH($E192,LISTA!$B$2:$B$11000,0),MATCH("CODIGO",LISTA!$A$1:$K$1,0)),"  = ",IFERROR(VLOOKUP($D192,LISTA!A177:J11175,4,0),"")))</f>
        <v/>
      </c>
      <c r="G192" s="716"/>
      <c r="H192" s="716" t="str">
        <f>IFERROR(VLOOKUP($D192,LISTA!A168:J8418,5,0),"")</f>
        <v/>
      </c>
      <c r="I192" s="716"/>
      <c r="J192" s="157"/>
      <c r="K192" s="144" t="str">
        <f>IFERROR(VLOOKUP($D192,LISTA!A133:J8383,7,0),"")</f>
        <v/>
      </c>
      <c r="L192" s="576"/>
      <c r="M192" s="144" t="str">
        <f>IFERROR(VLOOKUP($D192,LISTA!A133:J8383,8,0),"")</f>
        <v/>
      </c>
      <c r="N192" s="144" t="str">
        <f t="shared" si="24"/>
        <v/>
      </c>
      <c r="O192" s="227" t="str">
        <f t="shared" si="25"/>
        <v/>
      </c>
      <c r="P192" s="155" t="str">
        <f t="shared" si="17"/>
        <v/>
      </c>
      <c r="Q192" s="155" t="str">
        <f t="shared" si="18"/>
        <v/>
      </c>
      <c r="R192" s="155" t="str">
        <f>IFERROR(VLOOKUP($D192,LISTA!A169:J8419,10,0),"")</f>
        <v/>
      </c>
      <c r="S192" s="228" t="str">
        <f t="shared" si="29"/>
        <v/>
      </c>
      <c r="T192" s="695" t="str">
        <f t="shared" si="30"/>
        <v/>
      </c>
      <c r="U192" s="189" t="str">
        <f t="shared" si="31"/>
        <v/>
      </c>
      <c r="W192" s="138" t="str">
        <f t="shared" si="26"/>
        <v/>
      </c>
      <c r="X192" s="219" t="str">
        <f t="shared" si="22"/>
        <v/>
      </c>
      <c r="Y192" s="220" t="e">
        <f t="shared" si="32"/>
        <v>#VALUE!</v>
      </c>
    </row>
    <row r="193" spans="1:25" x14ac:dyDescent="0.25">
      <c r="A193" s="162"/>
      <c r="B193" s="154" t="str">
        <f t="shared" si="27"/>
        <v/>
      </c>
      <c r="C193" s="679" t="str">
        <f t="shared" si="28"/>
        <v/>
      </c>
      <c r="D193" s="276"/>
      <c r="E193" s="276"/>
      <c r="F193" s="716" t="str">
        <f>IF($D193="","",_xlfn.CONCAT("COD ",INDEX(LISTA!$A$2:$K$11000,MATCH($E193,LISTA!$B$2:$B$11000,0),MATCH("CODIGO",LISTA!$A$1:$K$1,0)),"  = ",IFERROR(VLOOKUP($D193,LISTA!A178:J11176,4,0),"")))</f>
        <v/>
      </c>
      <c r="G193" s="716"/>
      <c r="H193" s="716" t="str">
        <f>IFERROR(VLOOKUP($D193,LISTA!A169:J8419,5,0),"")</f>
        <v/>
      </c>
      <c r="I193" s="716"/>
      <c r="J193" s="157"/>
      <c r="K193" s="144" t="str">
        <f>IFERROR(VLOOKUP($D193,LISTA!A134:J8384,7,0),"")</f>
        <v/>
      </c>
      <c r="L193" s="576"/>
      <c r="M193" s="144" t="str">
        <f>IFERROR(VLOOKUP($D193,LISTA!A134:J8384,8,0),"")</f>
        <v/>
      </c>
      <c r="N193" s="144" t="str">
        <f t="shared" si="24"/>
        <v/>
      </c>
      <c r="O193" s="227" t="str">
        <f t="shared" si="25"/>
        <v/>
      </c>
      <c r="P193" s="155" t="str">
        <f t="shared" si="17"/>
        <v/>
      </c>
      <c r="Q193" s="155" t="str">
        <f t="shared" si="18"/>
        <v/>
      </c>
      <c r="R193" s="155" t="str">
        <f>IFERROR(VLOOKUP($D193,LISTA!A170:J8420,10,0),"")</f>
        <v/>
      </c>
      <c r="S193" s="228" t="str">
        <f t="shared" si="29"/>
        <v/>
      </c>
      <c r="T193" s="695" t="str">
        <f t="shared" si="30"/>
        <v/>
      </c>
      <c r="U193" s="189" t="str">
        <f t="shared" si="31"/>
        <v/>
      </c>
      <c r="W193" s="138" t="str">
        <f t="shared" si="26"/>
        <v/>
      </c>
      <c r="X193" s="219" t="str">
        <f t="shared" si="22"/>
        <v/>
      </c>
      <c r="Y193" s="220" t="e">
        <f t="shared" si="32"/>
        <v>#VALUE!</v>
      </c>
    </row>
    <row r="194" spans="1:25" x14ac:dyDescent="0.25">
      <c r="A194" s="162"/>
      <c r="B194" s="154" t="str">
        <f t="shared" si="27"/>
        <v/>
      </c>
      <c r="C194" s="679" t="str">
        <f t="shared" si="28"/>
        <v/>
      </c>
      <c r="D194" s="276"/>
      <c r="E194" s="276"/>
      <c r="F194" s="716" t="str">
        <f>IF($D194="","",_xlfn.CONCAT("COD ",INDEX(LISTA!$A$2:$K$11000,MATCH($E194,LISTA!$B$2:$B$11000,0),MATCH("CODIGO",LISTA!$A$1:$K$1,0)),"  = ",IFERROR(VLOOKUP($D194,LISTA!A179:J11177,4,0),"")))</f>
        <v/>
      </c>
      <c r="G194" s="716"/>
      <c r="H194" s="716" t="str">
        <f>IFERROR(VLOOKUP($D194,LISTA!A170:J8420,5,0),"")</f>
        <v/>
      </c>
      <c r="I194" s="716"/>
      <c r="J194" s="157"/>
      <c r="K194" s="144" t="str">
        <f>IFERROR(VLOOKUP($D194,LISTA!A135:J8385,7,0),"")</f>
        <v/>
      </c>
      <c r="L194" s="576"/>
      <c r="M194" s="144" t="str">
        <f>IFERROR(VLOOKUP($D194,LISTA!A135:J8385,8,0),"")</f>
        <v/>
      </c>
      <c r="N194" s="144" t="str">
        <f t="shared" si="24"/>
        <v/>
      </c>
      <c r="O194" s="227" t="str">
        <f t="shared" si="25"/>
        <v/>
      </c>
      <c r="P194" s="155" t="str">
        <f t="shared" si="17"/>
        <v/>
      </c>
      <c r="Q194" s="155" t="str">
        <f t="shared" si="18"/>
        <v/>
      </c>
      <c r="R194" s="155" t="str">
        <f>IFERROR(VLOOKUP($D194,LISTA!A171:J8421,10,0),"")</f>
        <v/>
      </c>
      <c r="S194" s="228" t="str">
        <f t="shared" si="29"/>
        <v/>
      </c>
      <c r="T194" s="695" t="str">
        <f t="shared" si="30"/>
        <v/>
      </c>
      <c r="U194" s="189" t="str">
        <f t="shared" si="31"/>
        <v/>
      </c>
      <c r="W194" s="138" t="str">
        <f t="shared" si="26"/>
        <v/>
      </c>
      <c r="X194" s="219" t="str">
        <f t="shared" si="22"/>
        <v/>
      </c>
      <c r="Y194" s="220" t="e">
        <f t="shared" si="32"/>
        <v>#VALUE!</v>
      </c>
    </row>
    <row r="195" spans="1:25" x14ac:dyDescent="0.25">
      <c r="A195" s="162"/>
      <c r="B195" s="154" t="str">
        <f t="shared" si="27"/>
        <v/>
      </c>
      <c r="C195" s="679" t="str">
        <f t="shared" si="28"/>
        <v/>
      </c>
      <c r="D195" s="276"/>
      <c r="E195" s="276"/>
      <c r="F195" s="716" t="str">
        <f>IF($D195="","",_xlfn.CONCAT("COD ",INDEX(LISTA!$A$2:$K$11000,MATCH($E195,LISTA!$B$2:$B$11000,0),MATCH("CODIGO",LISTA!$A$1:$K$1,0)),"  = ",IFERROR(VLOOKUP($D195,LISTA!A180:J11178,4,0),"")))</f>
        <v/>
      </c>
      <c r="G195" s="716"/>
      <c r="H195" s="716" t="str">
        <f>IFERROR(VLOOKUP($D195,LISTA!A171:J8421,5,0),"")</f>
        <v/>
      </c>
      <c r="I195" s="716"/>
      <c r="J195" s="157"/>
      <c r="K195" s="144" t="str">
        <f>IFERROR(VLOOKUP($D195,LISTA!A136:J8386,7,0),"")</f>
        <v/>
      </c>
      <c r="L195" s="576"/>
      <c r="M195" s="144" t="str">
        <f>IFERROR(VLOOKUP($D195,LISTA!A136:J8386,8,0),"")</f>
        <v/>
      </c>
      <c r="N195" s="144" t="str">
        <f t="shared" si="24"/>
        <v/>
      </c>
      <c r="O195" s="227" t="str">
        <f t="shared" si="25"/>
        <v/>
      </c>
      <c r="P195" s="155" t="str">
        <f t="shared" si="17"/>
        <v/>
      </c>
      <c r="Q195" s="155" t="str">
        <f t="shared" si="18"/>
        <v/>
      </c>
      <c r="R195" s="155" t="str">
        <f>IFERROR(VLOOKUP($D195,LISTA!A172:J8422,10,0),"")</f>
        <v/>
      </c>
      <c r="S195" s="228" t="str">
        <f t="shared" si="29"/>
        <v/>
      </c>
      <c r="T195" s="695" t="str">
        <f t="shared" si="30"/>
        <v/>
      </c>
      <c r="U195" s="189" t="str">
        <f t="shared" si="31"/>
        <v/>
      </c>
      <c r="W195" s="138" t="str">
        <f t="shared" si="26"/>
        <v/>
      </c>
      <c r="X195" s="219" t="str">
        <f t="shared" si="22"/>
        <v/>
      </c>
      <c r="Y195" s="220" t="e">
        <f t="shared" si="32"/>
        <v>#VALUE!</v>
      </c>
    </row>
    <row r="196" spans="1:25" x14ac:dyDescent="0.25">
      <c r="A196" s="162"/>
      <c r="B196" s="154" t="str">
        <f t="shared" si="27"/>
        <v/>
      </c>
      <c r="C196" s="679" t="str">
        <f t="shared" si="28"/>
        <v/>
      </c>
      <c r="D196" s="276"/>
      <c r="E196" s="276"/>
      <c r="F196" s="716" t="str">
        <f>IF($D196="","",_xlfn.CONCAT("COD ",INDEX(LISTA!$A$2:$K$11000,MATCH($E196,LISTA!$B$2:$B$11000,0),MATCH("CODIGO",LISTA!$A$1:$K$1,0)),"  = ",IFERROR(VLOOKUP($D196,LISTA!A181:J11179,4,0),"")))</f>
        <v/>
      </c>
      <c r="G196" s="716"/>
      <c r="H196" s="716" t="str">
        <f>IFERROR(VLOOKUP($D196,LISTA!A172:J8422,5,0),"")</f>
        <v/>
      </c>
      <c r="I196" s="716"/>
      <c r="J196" s="157"/>
      <c r="K196" s="144" t="str">
        <f>IFERROR(VLOOKUP($D196,LISTA!A137:J8387,7,0),"")</f>
        <v/>
      </c>
      <c r="L196" s="576"/>
      <c r="M196" s="144" t="str">
        <f>IFERROR(VLOOKUP($D196,LISTA!A137:J8387,8,0),"")</f>
        <v/>
      </c>
      <c r="N196" s="144" t="str">
        <f t="shared" si="24"/>
        <v/>
      </c>
      <c r="O196" s="227" t="str">
        <f t="shared" si="25"/>
        <v/>
      </c>
      <c r="P196" s="155" t="str">
        <f t="shared" si="17"/>
        <v/>
      </c>
      <c r="Q196" s="155" t="str">
        <f t="shared" si="18"/>
        <v/>
      </c>
      <c r="R196" s="155" t="str">
        <f>IFERROR(VLOOKUP($D196,LISTA!A173:J8423,10,0),"")</f>
        <v/>
      </c>
      <c r="S196" s="228" t="str">
        <f t="shared" si="29"/>
        <v/>
      </c>
      <c r="T196" s="695" t="str">
        <f t="shared" si="30"/>
        <v/>
      </c>
      <c r="U196" s="189" t="str">
        <f t="shared" si="31"/>
        <v/>
      </c>
      <c r="W196" s="138" t="str">
        <f t="shared" si="26"/>
        <v/>
      </c>
      <c r="X196" s="219" t="str">
        <f t="shared" si="22"/>
        <v/>
      </c>
      <c r="Y196" s="220" t="e">
        <f t="shared" si="32"/>
        <v>#VALUE!</v>
      </c>
    </row>
    <row r="197" spans="1:25" x14ac:dyDescent="0.25">
      <c r="B197" s="154" t="str">
        <f t="shared" si="27"/>
        <v/>
      </c>
      <c r="C197" s="679" t="str">
        <f t="shared" si="28"/>
        <v/>
      </c>
      <c r="D197" s="276"/>
      <c r="E197" s="276"/>
      <c r="F197" s="716" t="str">
        <f>IF($D197="","",_xlfn.CONCAT("COD ",INDEX(LISTA!$A$2:$K$11000,MATCH($E197,LISTA!$B$2:$B$11000,0),MATCH("CODIGO",LISTA!$A$1:$K$1,0)),"  = ",IFERROR(VLOOKUP($D197,LISTA!A182:J11180,4,0),"")))</f>
        <v/>
      </c>
      <c r="G197" s="716"/>
      <c r="H197" s="716" t="str">
        <f>IFERROR(VLOOKUP($D197,LISTA!A173:J8423,5,0),"")</f>
        <v/>
      </c>
      <c r="I197" s="716"/>
      <c r="J197" s="157"/>
      <c r="K197" s="144" t="str">
        <f>IFERROR(VLOOKUP($D197,LISTA!A138:J8388,7,0),"")</f>
        <v/>
      </c>
      <c r="L197" s="576"/>
      <c r="M197" s="144" t="str">
        <f>IFERROR(VLOOKUP($D197,LISTA!A138:J8388,8,0),"")</f>
        <v/>
      </c>
      <c r="N197" s="144" t="str">
        <f t="shared" si="24"/>
        <v/>
      </c>
      <c r="O197" s="227" t="str">
        <f t="shared" si="25"/>
        <v/>
      </c>
      <c r="P197" s="155" t="str">
        <f t="shared" si="17"/>
        <v/>
      </c>
      <c r="Q197" s="155" t="str">
        <f t="shared" si="18"/>
        <v/>
      </c>
      <c r="R197" s="155" t="str">
        <f>IFERROR(VLOOKUP($D197,LISTA!A174:J8424,10,0),"")</f>
        <v/>
      </c>
      <c r="S197" s="228" t="str">
        <f t="shared" si="29"/>
        <v/>
      </c>
      <c r="T197" s="695" t="str">
        <f t="shared" si="30"/>
        <v/>
      </c>
      <c r="U197" s="189" t="str">
        <f t="shared" si="31"/>
        <v/>
      </c>
      <c r="W197" s="138" t="str">
        <f t="shared" si="26"/>
        <v/>
      </c>
      <c r="X197" s="219" t="str">
        <f t="shared" si="22"/>
        <v/>
      </c>
      <c r="Y197" s="220" t="e">
        <f t="shared" si="32"/>
        <v>#VALUE!</v>
      </c>
    </row>
    <row r="198" spans="1:25" x14ac:dyDescent="0.25">
      <c r="B198" s="154" t="str">
        <f t="shared" si="27"/>
        <v/>
      </c>
      <c r="C198" s="679" t="str">
        <f t="shared" si="28"/>
        <v/>
      </c>
      <c r="D198" s="276"/>
      <c r="E198" s="276"/>
      <c r="F198" s="716" t="str">
        <f>IF($D198="","",_xlfn.CONCAT("COD ",INDEX(LISTA!$A$2:$K$11000,MATCH($E198,LISTA!$B$2:$B$11000,0),MATCH("CODIGO",LISTA!$A$1:$K$1,0)),"  = ",IFERROR(VLOOKUP($D198,LISTA!A183:J11181,4,0),"")))</f>
        <v/>
      </c>
      <c r="G198" s="716"/>
      <c r="H198" s="716" t="str">
        <f>IFERROR(VLOOKUP($D198,LISTA!A174:J8424,5,0),"")</f>
        <v/>
      </c>
      <c r="I198" s="716"/>
      <c r="J198" s="157"/>
      <c r="K198" s="144" t="str">
        <f>IFERROR(VLOOKUP($D198,LISTA!A139:J8389,7,0),"")</f>
        <v/>
      </c>
      <c r="L198" s="576"/>
      <c r="M198" s="144" t="str">
        <f>IFERROR(VLOOKUP($D198,LISTA!A139:J8389,8,0),"")</f>
        <v/>
      </c>
      <c r="N198" s="144" t="str">
        <f t="shared" si="24"/>
        <v/>
      </c>
      <c r="O198" s="227" t="str">
        <f t="shared" si="25"/>
        <v/>
      </c>
      <c r="P198" s="155" t="str">
        <f t="shared" si="17"/>
        <v/>
      </c>
      <c r="Q198" s="155" t="str">
        <f t="shared" si="18"/>
        <v/>
      </c>
      <c r="R198" s="155" t="str">
        <f>IFERROR(VLOOKUP($D198,LISTA!A175:J8425,10,0),"")</f>
        <v/>
      </c>
      <c r="S198" s="228" t="str">
        <f t="shared" si="29"/>
        <v/>
      </c>
      <c r="T198" s="695" t="str">
        <f t="shared" si="30"/>
        <v/>
      </c>
      <c r="U198" s="189" t="str">
        <f t="shared" si="31"/>
        <v/>
      </c>
      <c r="W198" s="138" t="str">
        <f t="shared" si="26"/>
        <v/>
      </c>
      <c r="X198" s="219" t="str">
        <f t="shared" si="22"/>
        <v/>
      </c>
      <c r="Y198" s="220" t="e">
        <f t="shared" si="32"/>
        <v>#VALUE!</v>
      </c>
    </row>
    <row r="199" spans="1:25" x14ac:dyDescent="0.25">
      <c r="B199" s="154" t="str">
        <f t="shared" si="27"/>
        <v/>
      </c>
      <c r="C199" s="679" t="str">
        <f t="shared" si="28"/>
        <v/>
      </c>
      <c r="D199" s="276"/>
      <c r="E199" s="276"/>
      <c r="F199" s="716" t="str">
        <f>IF($D199="","",_xlfn.CONCAT("COD ",INDEX(LISTA!$A$2:$K$11000,MATCH($E199,LISTA!$B$2:$B$11000,0),MATCH("CODIGO",LISTA!$A$1:$K$1,0)),"  = ",IFERROR(VLOOKUP($D199,LISTA!A184:J11182,4,0),"")))</f>
        <v/>
      </c>
      <c r="G199" s="716"/>
      <c r="H199" s="716" t="str">
        <f>IFERROR(VLOOKUP($D199,LISTA!A175:J8425,5,0),"")</f>
        <v/>
      </c>
      <c r="I199" s="716"/>
      <c r="J199" s="157"/>
      <c r="K199" s="144" t="str">
        <f>IFERROR(VLOOKUP($D199,LISTA!A140:J8390,7,0),"")</f>
        <v/>
      </c>
      <c r="L199" s="576"/>
      <c r="M199" s="144" t="str">
        <f>IFERROR(VLOOKUP($D199,LISTA!A140:J8390,8,0),"")</f>
        <v/>
      </c>
      <c r="N199" s="144" t="str">
        <f t="shared" si="24"/>
        <v/>
      </c>
      <c r="O199" s="227" t="str">
        <f t="shared" si="25"/>
        <v/>
      </c>
      <c r="P199" s="155" t="str">
        <f t="shared" si="17"/>
        <v/>
      </c>
      <c r="Q199" s="155" t="str">
        <f t="shared" si="18"/>
        <v/>
      </c>
      <c r="R199" s="155" t="str">
        <f>IFERROR(VLOOKUP($D199,LISTA!A176:J8426,10,0),"")</f>
        <v/>
      </c>
      <c r="S199" s="228" t="str">
        <f t="shared" si="29"/>
        <v/>
      </c>
      <c r="T199" s="695" t="str">
        <f t="shared" si="30"/>
        <v/>
      </c>
      <c r="U199" s="189" t="str">
        <f t="shared" si="31"/>
        <v/>
      </c>
      <c r="W199" s="138" t="str">
        <f t="shared" si="26"/>
        <v/>
      </c>
      <c r="X199" s="219" t="str">
        <f t="shared" si="22"/>
        <v/>
      </c>
      <c r="Y199" s="220" t="e">
        <f t="shared" si="32"/>
        <v>#VALUE!</v>
      </c>
    </row>
    <row r="200" spans="1:25" x14ac:dyDescent="0.25">
      <c r="B200" s="154" t="str">
        <f t="shared" si="27"/>
        <v/>
      </c>
      <c r="C200" s="679" t="str">
        <f t="shared" si="28"/>
        <v/>
      </c>
      <c r="D200" s="276"/>
      <c r="E200" s="276"/>
      <c r="F200" s="716" t="str">
        <f>IF($D200="","",_xlfn.CONCAT("COD ",INDEX(LISTA!$A$2:$K$11000,MATCH($E200,LISTA!$B$2:$B$11000,0),MATCH("CODIGO",LISTA!$A$1:$K$1,0)),"  = ",IFERROR(VLOOKUP($D200,LISTA!A185:J11183,4,0),"")))</f>
        <v/>
      </c>
      <c r="G200" s="716"/>
      <c r="H200" s="716" t="str">
        <f>IFERROR(VLOOKUP($D200,LISTA!A176:J8426,5,0),"")</f>
        <v/>
      </c>
      <c r="I200" s="716"/>
      <c r="J200" s="157"/>
      <c r="K200" s="144" t="str">
        <f>IFERROR(VLOOKUP($D200,LISTA!A141:J8391,7,0),"")</f>
        <v/>
      </c>
      <c r="L200" s="576"/>
      <c r="M200" s="144" t="str">
        <f>IFERROR(VLOOKUP($D200,LISTA!A141:J8391,8,0),"")</f>
        <v/>
      </c>
      <c r="N200" s="144" t="str">
        <f t="shared" si="24"/>
        <v/>
      </c>
      <c r="O200" s="227" t="str">
        <f t="shared" si="25"/>
        <v/>
      </c>
      <c r="P200" s="155" t="str">
        <f t="shared" si="17"/>
        <v/>
      </c>
      <c r="Q200" s="155" t="str">
        <f t="shared" si="18"/>
        <v/>
      </c>
      <c r="R200" s="155" t="str">
        <f>IFERROR(VLOOKUP($D200,LISTA!A177:J8427,10,0),"")</f>
        <v/>
      </c>
      <c r="S200" s="228" t="str">
        <f t="shared" si="29"/>
        <v/>
      </c>
      <c r="T200" s="695" t="str">
        <f t="shared" si="30"/>
        <v/>
      </c>
      <c r="U200" s="189" t="str">
        <f t="shared" si="31"/>
        <v/>
      </c>
      <c r="W200" s="138" t="str">
        <f t="shared" si="26"/>
        <v/>
      </c>
      <c r="X200" s="219" t="str">
        <f t="shared" si="22"/>
        <v/>
      </c>
      <c r="Y200" s="220" t="e">
        <f t="shared" si="32"/>
        <v>#VALUE!</v>
      </c>
    </row>
    <row r="201" spans="1:25" x14ac:dyDescent="0.25">
      <c r="B201" s="154" t="str">
        <f t="shared" si="27"/>
        <v/>
      </c>
      <c r="C201" s="679" t="str">
        <f t="shared" si="28"/>
        <v/>
      </c>
      <c r="D201" s="276"/>
      <c r="E201" s="276"/>
      <c r="F201" s="716" t="str">
        <f>IF($D201="","",_xlfn.CONCAT("COD ",INDEX(LISTA!$A$2:$K$11000,MATCH($E201,LISTA!$B$2:$B$11000,0),MATCH("CODIGO",LISTA!$A$1:$K$1,0)),"  = ",IFERROR(VLOOKUP($D201,LISTA!A186:J11184,4,0),"")))</f>
        <v/>
      </c>
      <c r="G201" s="716"/>
      <c r="H201" s="716" t="str">
        <f>IFERROR(VLOOKUP($D201,LISTA!A177:J8427,5,0),"")</f>
        <v/>
      </c>
      <c r="I201" s="716"/>
      <c r="J201" s="157"/>
      <c r="K201" s="144" t="str">
        <f>IFERROR(VLOOKUP($D201,LISTA!A142:J8392,7,0),"")</f>
        <v/>
      </c>
      <c r="L201" s="576"/>
      <c r="M201" s="144" t="str">
        <f>IFERROR(VLOOKUP($D201,LISTA!A142:J8392,8,0),"")</f>
        <v/>
      </c>
      <c r="N201" s="144" t="str">
        <f t="shared" si="24"/>
        <v/>
      </c>
      <c r="O201" s="227" t="str">
        <f t="shared" si="25"/>
        <v/>
      </c>
      <c r="P201" s="155" t="str">
        <f t="shared" si="17"/>
        <v/>
      </c>
      <c r="Q201" s="155" t="str">
        <f t="shared" si="18"/>
        <v/>
      </c>
      <c r="R201" s="155" t="str">
        <f>IFERROR(VLOOKUP($D201,LISTA!A178:J8428,10,0),"")</f>
        <v/>
      </c>
      <c r="S201" s="228" t="str">
        <f t="shared" si="29"/>
        <v/>
      </c>
      <c r="T201" s="695" t="str">
        <f t="shared" si="30"/>
        <v/>
      </c>
      <c r="U201" s="189" t="str">
        <f t="shared" si="31"/>
        <v/>
      </c>
      <c r="W201" s="138" t="str">
        <f t="shared" si="26"/>
        <v/>
      </c>
      <c r="X201" s="219" t="str">
        <f t="shared" si="22"/>
        <v/>
      </c>
      <c r="Y201" s="220" t="e">
        <f t="shared" si="32"/>
        <v>#VALUE!</v>
      </c>
    </row>
    <row r="202" spans="1:25" x14ac:dyDescent="0.25">
      <c r="B202" s="154" t="str">
        <f t="shared" si="27"/>
        <v/>
      </c>
      <c r="C202" s="679" t="str">
        <f t="shared" si="28"/>
        <v/>
      </c>
      <c r="D202" s="276"/>
      <c r="E202" s="276"/>
      <c r="F202" s="716" t="str">
        <f>IF($D202="","",_xlfn.CONCAT("COD ",INDEX(LISTA!$A$2:$K$11000,MATCH($E202,LISTA!$B$2:$B$11000,0),MATCH("CODIGO",LISTA!$A$1:$K$1,0)),"  = ",IFERROR(VLOOKUP($D202,LISTA!A187:J11185,4,0),"")))</f>
        <v/>
      </c>
      <c r="G202" s="716"/>
      <c r="H202" s="716" t="str">
        <f>IFERROR(VLOOKUP($D202,LISTA!A178:J8428,5,0),"")</f>
        <v/>
      </c>
      <c r="I202" s="716"/>
      <c r="J202" s="157"/>
      <c r="K202" s="144" t="str">
        <f>IFERROR(VLOOKUP($D202,LISTA!A143:J8393,7,0),"")</f>
        <v/>
      </c>
      <c r="L202" s="576"/>
      <c r="M202" s="144" t="str">
        <f>IFERROR(VLOOKUP($D202,LISTA!A143:J8393,8,0),"")</f>
        <v/>
      </c>
      <c r="N202" s="144" t="str">
        <f t="shared" si="24"/>
        <v/>
      </c>
      <c r="O202" s="227" t="str">
        <f t="shared" si="25"/>
        <v/>
      </c>
      <c r="P202" s="155" t="str">
        <f t="shared" si="17"/>
        <v/>
      </c>
      <c r="Q202" s="155" t="str">
        <f t="shared" si="18"/>
        <v/>
      </c>
      <c r="R202" s="155" t="str">
        <f>IFERROR(VLOOKUP($D202,LISTA!A179:J8429,10,0),"")</f>
        <v/>
      </c>
      <c r="S202" s="228" t="str">
        <f t="shared" si="29"/>
        <v/>
      </c>
      <c r="T202" s="695" t="str">
        <f t="shared" si="30"/>
        <v/>
      </c>
      <c r="U202" s="189" t="str">
        <f t="shared" si="31"/>
        <v/>
      </c>
      <c r="W202" s="138" t="str">
        <f t="shared" si="26"/>
        <v/>
      </c>
      <c r="X202" s="219" t="str">
        <f t="shared" si="22"/>
        <v/>
      </c>
      <c r="Y202" s="220" t="e">
        <f t="shared" si="32"/>
        <v>#VALUE!</v>
      </c>
    </row>
    <row r="203" spans="1:25" x14ac:dyDescent="0.25">
      <c r="B203" s="154" t="str">
        <f t="shared" si="27"/>
        <v/>
      </c>
      <c r="C203" s="679" t="str">
        <f t="shared" si="28"/>
        <v/>
      </c>
      <c r="D203" s="276"/>
      <c r="E203" s="276"/>
      <c r="F203" s="716" t="str">
        <f>IF($D203="","",_xlfn.CONCAT("COD ",INDEX(LISTA!$A$2:$K$11000,MATCH($E203,LISTA!$B$2:$B$11000,0),MATCH("CODIGO",LISTA!$A$1:$K$1,0)),"  = ",IFERROR(VLOOKUP($D203,LISTA!A188:J11186,4,0),"")))</f>
        <v/>
      </c>
      <c r="G203" s="716"/>
      <c r="H203" s="716" t="str">
        <f>IFERROR(VLOOKUP($D203,LISTA!A179:J8429,5,0),"")</f>
        <v/>
      </c>
      <c r="I203" s="716"/>
      <c r="J203" s="157"/>
      <c r="K203" s="144" t="str">
        <f>IFERROR(VLOOKUP($D203,LISTA!A144:J8394,7,0),"")</f>
        <v/>
      </c>
      <c r="L203" s="576"/>
      <c r="M203" s="144" t="str">
        <f>IFERROR(VLOOKUP($D203,LISTA!A144:J8394,8,0),"")</f>
        <v/>
      </c>
      <c r="N203" s="144" t="str">
        <f t="shared" si="24"/>
        <v/>
      </c>
      <c r="O203" s="227" t="str">
        <f t="shared" si="25"/>
        <v/>
      </c>
      <c r="P203" s="155" t="str">
        <f t="shared" si="17"/>
        <v/>
      </c>
      <c r="Q203" s="155" t="str">
        <f t="shared" si="18"/>
        <v/>
      </c>
      <c r="R203" s="155" t="str">
        <f>IFERROR(VLOOKUP($D203,LISTA!A180:J8430,10,0),"")</f>
        <v/>
      </c>
      <c r="S203" s="228" t="str">
        <f t="shared" si="29"/>
        <v/>
      </c>
      <c r="T203" s="695" t="str">
        <f t="shared" si="30"/>
        <v/>
      </c>
      <c r="U203" s="189" t="str">
        <f t="shared" si="31"/>
        <v/>
      </c>
      <c r="W203" s="138" t="str">
        <f t="shared" si="26"/>
        <v/>
      </c>
      <c r="X203" s="219" t="str">
        <f t="shared" si="22"/>
        <v/>
      </c>
      <c r="Y203" s="220" t="e">
        <f t="shared" si="32"/>
        <v>#VALUE!</v>
      </c>
    </row>
    <row r="204" spans="1:25" x14ac:dyDescent="0.25">
      <c r="B204" s="154" t="str">
        <f>IF($D204="","",$B203+1)</f>
        <v/>
      </c>
      <c r="C204" s="679" t="str">
        <f t="shared" si="28"/>
        <v/>
      </c>
      <c r="D204" s="276"/>
      <c r="E204" s="276"/>
      <c r="F204" s="716" t="str">
        <f>IF($D204="","",_xlfn.CONCAT("COD ",INDEX(LISTA!$A$2:$K$11000,MATCH($E204,LISTA!$B$2:$B$11000,0),MATCH("CODIGO",LISTA!$A$1:$K$1,0)),"  = ",IFERROR(VLOOKUP($D204,LISTA!A189:J11187,4,0),"")))</f>
        <v/>
      </c>
      <c r="G204" s="716"/>
      <c r="H204" s="716" t="str">
        <f>IFERROR(VLOOKUP($D204,LISTA!A180:J8430,5,0),"")</f>
        <v/>
      </c>
      <c r="I204" s="716"/>
      <c r="J204" s="157"/>
      <c r="K204" s="144" t="str">
        <f>IFERROR(VLOOKUP($D204,LISTA!A145:J8395,7,0),"")</f>
        <v/>
      </c>
      <c r="L204" s="576"/>
      <c r="M204" s="144" t="str">
        <f>IFERROR(VLOOKUP($D204,LISTA!A145:J8395,8,0),"")</f>
        <v/>
      </c>
      <c r="N204" s="144" t="str">
        <f t="shared" si="24"/>
        <v/>
      </c>
      <c r="O204" s="227" t="str">
        <f t="shared" si="25"/>
        <v/>
      </c>
      <c r="P204" s="155" t="str">
        <f t="shared" si="17"/>
        <v/>
      </c>
      <c r="Q204" s="155" t="str">
        <f t="shared" si="18"/>
        <v/>
      </c>
      <c r="R204" s="155" t="str">
        <f>IFERROR(VLOOKUP($D204,LISTA!A181:J8431,10,0),"")</f>
        <v/>
      </c>
      <c r="S204" s="228" t="str">
        <f t="shared" si="29"/>
        <v/>
      </c>
      <c r="T204" s="695" t="str">
        <f t="shared" si="30"/>
        <v/>
      </c>
      <c r="U204" s="189" t="str">
        <f t="shared" si="31"/>
        <v/>
      </c>
      <c r="W204" s="138" t="str">
        <f t="shared" si="26"/>
        <v/>
      </c>
      <c r="X204" s="219" t="str">
        <f t="shared" si="22"/>
        <v/>
      </c>
      <c r="Y204" s="220" t="e">
        <f t="shared" si="32"/>
        <v>#VALUE!</v>
      </c>
    </row>
    <row r="205" spans="1:25" x14ac:dyDescent="0.25">
      <c r="B205" s="154" t="str">
        <f>IF($D205="","",$B204+1)</f>
        <v/>
      </c>
      <c r="C205" s="679" t="str">
        <f t="shared" si="28"/>
        <v/>
      </c>
      <c r="D205" s="276"/>
      <c r="E205" s="276"/>
      <c r="F205" s="716" t="str">
        <f>IF($D205="","",_xlfn.CONCAT("COD ",INDEX(LISTA!$A$2:$K$11000,MATCH($E205,LISTA!$B$2:$B$11000,0),MATCH("CODIGO",LISTA!$A$1:$K$1,0)),"  = ",IFERROR(VLOOKUP($D205,LISTA!A190:J11188,4,0),"")))</f>
        <v/>
      </c>
      <c r="G205" s="716"/>
      <c r="H205" s="716" t="str">
        <f>IFERROR(VLOOKUP($D205,LISTA!A181:J8431,5,0),"")</f>
        <v/>
      </c>
      <c r="I205" s="716"/>
      <c r="J205" s="157"/>
      <c r="K205" s="144" t="str">
        <f>IFERROR(VLOOKUP($D205,LISTA!A146:J8396,7,0),"")</f>
        <v/>
      </c>
      <c r="L205" s="576"/>
      <c r="M205" s="144" t="str">
        <f>IFERROR(VLOOKUP($D205,LISTA!A146:J8396,8,0),"")</f>
        <v/>
      </c>
      <c r="N205" s="144" t="str">
        <f t="shared" si="24"/>
        <v/>
      </c>
      <c r="O205" s="227" t="str">
        <f t="shared" si="25"/>
        <v/>
      </c>
      <c r="P205" s="155" t="str">
        <f t="shared" si="17"/>
        <v/>
      </c>
      <c r="Q205" s="155" t="str">
        <f t="shared" si="18"/>
        <v/>
      </c>
      <c r="R205" s="155" t="str">
        <f>IFERROR(VLOOKUP($D205,LISTA!A182:J8432,10,0),"")</f>
        <v/>
      </c>
      <c r="S205" s="228" t="str">
        <f t="shared" si="29"/>
        <v/>
      </c>
      <c r="T205" s="695" t="str">
        <f t="shared" si="30"/>
        <v/>
      </c>
      <c r="U205" s="189" t="str">
        <f t="shared" si="31"/>
        <v/>
      </c>
      <c r="W205" s="138" t="str">
        <f t="shared" si="26"/>
        <v/>
      </c>
      <c r="X205" s="219" t="str">
        <f t="shared" si="22"/>
        <v/>
      </c>
      <c r="Y205" s="220" t="e">
        <f t="shared" si="32"/>
        <v>#VALUE!</v>
      </c>
    </row>
    <row r="206" spans="1:25" ht="15.75" thickBot="1" x14ac:dyDescent="0.3">
      <c r="B206" s="230" t="str">
        <f>IF($D206="","",$B205+1)</f>
        <v/>
      </c>
      <c r="C206" s="680" t="str">
        <f t="shared" si="28"/>
        <v/>
      </c>
      <c r="D206" s="278"/>
      <c r="E206" s="278"/>
      <c r="F206" s="721" t="str">
        <f>IF($D206="","",_xlfn.CONCAT("COD ",INDEX(LISTA!$A$2:$K$11000,MATCH($E206,LISTA!$B$2:$B$11000,0),MATCH("CODIGO",LISTA!$A$1:$K$1,0)),"  = ",IFERROR(VLOOKUP($D206,LISTA!A191:J11189,4,0),"")))</f>
        <v/>
      </c>
      <c r="G206" s="721"/>
      <c r="H206" s="721" t="str">
        <f>IFERROR(VLOOKUP($D206,LISTA!A182:J8432,5,0),"")</f>
        <v/>
      </c>
      <c r="I206" s="721"/>
      <c r="J206" s="231"/>
      <c r="K206" s="156" t="str">
        <f>IFERROR(VLOOKUP($D206,LISTA!A147:J8397,7,0),"")</f>
        <v/>
      </c>
      <c r="L206" s="577"/>
      <c r="M206" s="156" t="str">
        <f>IFERROR(VLOOKUP($D206,LISTA!A147:J8397,8,0),"")</f>
        <v/>
      </c>
      <c r="N206" s="156" t="str">
        <f t="shared" si="24"/>
        <v/>
      </c>
      <c r="O206" s="232" t="str">
        <f t="shared" si="25"/>
        <v/>
      </c>
      <c r="P206" s="233" t="str">
        <f t="shared" si="17"/>
        <v/>
      </c>
      <c r="Q206" s="233" t="str">
        <f t="shared" si="18"/>
        <v/>
      </c>
      <c r="R206" s="233" t="str">
        <f>IFERROR(VLOOKUP($D206,LISTA!A183:J8433,10,0),"")</f>
        <v/>
      </c>
      <c r="S206" s="234" t="str">
        <f t="shared" si="29"/>
        <v/>
      </c>
      <c r="T206" s="695" t="str">
        <f t="shared" si="30"/>
        <v/>
      </c>
      <c r="U206" s="189" t="str">
        <f t="shared" si="31"/>
        <v/>
      </c>
      <c r="W206" s="138" t="str">
        <f t="shared" si="26"/>
        <v/>
      </c>
      <c r="X206" s="219" t="str">
        <f t="shared" si="22"/>
        <v/>
      </c>
      <c r="Y206" s="220" t="e">
        <f t="shared" si="32"/>
        <v>#VALUE!</v>
      </c>
    </row>
    <row r="207" spans="1:25" ht="19.5" thickBot="1" x14ac:dyDescent="0.35">
      <c r="B207" s="717" t="s">
        <v>192</v>
      </c>
      <c r="C207" s="718"/>
      <c r="D207" s="718"/>
      <c r="E207" s="718"/>
      <c r="F207" s="718"/>
      <c r="G207" s="718"/>
      <c r="H207" s="718"/>
      <c r="I207" s="718"/>
      <c r="J207" s="718"/>
      <c r="K207" s="718"/>
      <c r="L207" s="718"/>
      <c r="M207" s="718"/>
      <c r="N207" s="718"/>
      <c r="O207" s="718"/>
      <c r="P207" s="743" t="s">
        <v>126</v>
      </c>
      <c r="Q207" s="743"/>
      <c r="R207" s="743"/>
      <c r="S207" s="130">
        <f>SUM($S$17:$S$206)</f>
        <v>0</v>
      </c>
      <c r="W207" s="138" t="str">
        <f>LEFT($F207,5)</f>
        <v/>
      </c>
      <c r="X207" s="219" t="str">
        <f t="shared" si="22"/>
        <v/>
      </c>
      <c r="Y207" s="220">
        <f t="shared" si="32"/>
        <v>1</v>
      </c>
    </row>
    <row r="208" spans="1:25" ht="24" thickBot="1" x14ac:dyDescent="0.4">
      <c r="B208" s="161"/>
      <c r="C208" s="191"/>
      <c r="D208" s="153"/>
      <c r="E208" s="153"/>
      <c r="F208" s="191"/>
      <c r="G208" s="191"/>
      <c r="H208" s="191"/>
      <c r="I208" s="235"/>
      <c r="J208" s="235"/>
      <c r="K208" s="236"/>
      <c r="L208" s="236"/>
      <c r="M208" s="153"/>
      <c r="N208" s="153"/>
      <c r="O208" s="237"/>
      <c r="P208" s="238"/>
      <c r="Q208" s="239"/>
      <c r="R208" s="279" t="s">
        <v>122</v>
      </c>
      <c r="S208" s="240">
        <f>IFERROR($K$212*$G$214,"")+($K$213*$G$213)+($K$214*$G$212)</f>
        <v>0</v>
      </c>
      <c r="W208" s="138" t="str">
        <f>LEFT($F208,5)</f>
        <v/>
      </c>
      <c r="X208" s="219" t="str">
        <f t="shared" si="22"/>
        <v/>
      </c>
      <c r="Y208" s="220">
        <f t="shared" si="32"/>
        <v>1</v>
      </c>
    </row>
    <row r="209" spans="2:25" ht="19.5" thickBot="1" x14ac:dyDescent="0.35">
      <c r="B209" s="162"/>
      <c r="D209" s="733" t="s">
        <v>49</v>
      </c>
      <c r="E209" s="734"/>
      <c r="F209" s="734"/>
      <c r="G209" s="241">
        <f>SUMIFS($Q$17:$Q206,$X$17:$X$206,"GAP")</f>
        <v>0</v>
      </c>
      <c r="I209" s="741" t="s">
        <v>44</v>
      </c>
      <c r="J209" s="742" t="s">
        <v>127</v>
      </c>
      <c r="K209" s="236">
        <f>SUM($C$17:$C$206)</f>
        <v>0</v>
      </c>
      <c r="L209" s="236"/>
      <c r="M209" s="242"/>
      <c r="N209" s="281" t="s">
        <v>27</v>
      </c>
      <c r="O209" s="252" t="s">
        <v>44</v>
      </c>
      <c r="P209" s="253" t="s">
        <v>144</v>
      </c>
      <c r="Q209" s="243"/>
      <c r="R209" s="280" t="s">
        <v>121</v>
      </c>
      <c r="S209" s="244" t="str">
        <f>PEDIDO!$Q$209</f>
        <v>SIN FLETE</v>
      </c>
      <c r="V209" s="139" t="s">
        <v>123</v>
      </c>
      <c r="X209" s="219" t="str">
        <f t="shared" si="22"/>
        <v>0</v>
      </c>
      <c r="Y209" s="220">
        <f t="shared" si="32"/>
        <v>1</v>
      </c>
    </row>
    <row r="210" spans="2:25" ht="19.5" thickBot="1" x14ac:dyDescent="0.35">
      <c r="B210" s="162"/>
      <c r="D210" s="735" t="s">
        <v>48</v>
      </c>
      <c r="E210" s="736"/>
      <c r="F210" s="736"/>
      <c r="G210" s="245">
        <f>SUMIFS($Q$17:$Q206,$X$17:$X$206,"KAI")</f>
        <v>0</v>
      </c>
      <c r="H210" s="246"/>
      <c r="I210" s="739" t="s">
        <v>45</v>
      </c>
      <c r="J210" s="740"/>
      <c r="K210" s="155">
        <f>SUM(J17:J206)</f>
        <v>0</v>
      </c>
      <c r="L210" s="155"/>
      <c r="N210" s="257" t="s">
        <v>134</v>
      </c>
      <c r="O210" s="242">
        <f>COUNTIFS($W$17:$W$206,$W$12,$X$17:$X$206,$X$12)</f>
        <v>0</v>
      </c>
      <c r="P210" s="258">
        <f>SUMIFS($J$17:$J$206,$W$17:$W$206,$W$12,$X$17:$X$206,$X$12)</f>
        <v>0</v>
      </c>
      <c r="Q210" s="247"/>
      <c r="R210" s="280" t="s">
        <v>125</v>
      </c>
      <c r="S210" s="248">
        <f>IFERROR($S$207*1.19,"")</f>
        <v>0</v>
      </c>
      <c r="V210" s="140">
        <v>749000</v>
      </c>
      <c r="X210" s="219" t="str">
        <f t="shared" si="22"/>
        <v>0</v>
      </c>
      <c r="Y210" s="220">
        <f t="shared" ref="Y210:Y273" si="33">1-(T210/100)</f>
        <v>1</v>
      </c>
    </row>
    <row r="211" spans="2:25" ht="16.5" thickBot="1" x14ac:dyDescent="0.3">
      <c r="B211" s="162"/>
      <c r="D211" s="735" t="s">
        <v>46</v>
      </c>
      <c r="E211" s="736"/>
      <c r="F211" s="736"/>
      <c r="G211" s="245">
        <f>SUMIFS($Q$17:$Q206,$X$17:$X$206,"APC")</f>
        <v>0</v>
      </c>
      <c r="H211" s="246"/>
      <c r="I211" s="737" t="s">
        <v>109</v>
      </c>
      <c r="J211" s="738"/>
      <c r="K211" s="249" t="s">
        <v>113</v>
      </c>
      <c r="L211" s="249"/>
      <c r="M211" s="271" t="s">
        <v>114</v>
      </c>
      <c r="N211" s="282" t="s">
        <v>135</v>
      </c>
      <c r="O211" s="263">
        <f>COUNTIFS($W$17:$W$206,$W$13,$X$17:$X$206,$X$13)</f>
        <v>0</v>
      </c>
      <c r="P211" s="258">
        <f>SUMIFS($J$17:$J$206,$W$17:$W$206,$W$13,$X$17:$X$206,$X$13)</f>
        <v>0</v>
      </c>
      <c r="Q211" s="250"/>
      <c r="S211" s="166"/>
      <c r="V211" s="140">
        <v>750000</v>
      </c>
      <c r="X211" s="219" t="str">
        <f t="shared" si="22"/>
        <v>%</v>
      </c>
      <c r="Y211" s="220">
        <f t="shared" si="33"/>
        <v>1</v>
      </c>
    </row>
    <row r="212" spans="2:25" ht="19.5" thickBot="1" x14ac:dyDescent="0.35">
      <c r="B212" s="162"/>
      <c r="D212" s="727" t="s">
        <v>116</v>
      </c>
      <c r="E212" s="728"/>
      <c r="F212" s="728"/>
      <c r="G212" s="251">
        <f>SUMIFS($Q$17:$Q$206,$N$17:$N$206,$D$212)</f>
        <v>0</v>
      </c>
      <c r="I212" s="729" t="s">
        <v>110</v>
      </c>
      <c r="J212" s="730"/>
      <c r="K212" s="185">
        <f>IF(D11=8532429,25%,IF(AND($G$214&gt;0,$G$214&lt;=$V$210),15%,IF(AND($G$214&gt;=$V$211,$G$214&lt;=$V$212),20%,IF(AND($G$214&gt;=$V$213,$G$214&lt;=$V$214),22%,IF($G$214&gt;$V$215,25%,0)))))</f>
        <v>0</v>
      </c>
      <c r="L212" s="185"/>
      <c r="M212" s="272" t="str">
        <f>IF(D11=8532429,45,IF(AND($G$214&gt;0,$G$214&lt;=$V$210),45,IF(AND($G$214&gt;=$V$211,$G$214&lt;=$V$212),25,IF(AND($G$214&gt;=$V$213,$G$214&lt;=$V$214),25,IF($G$214&gt;$V$215,25,"")))))</f>
        <v/>
      </c>
      <c r="N212" s="282" t="s">
        <v>194</v>
      </c>
      <c r="O212" s="263">
        <f>COUNTIFS($W$17:$W$206,$W$14,$X$17:$X$206,$X$14)</f>
        <v>0</v>
      </c>
      <c r="P212" s="258">
        <f>SUMIFS($J$17:$J$206,$W$17:$W$206,$W$14,$X$17:$X$206,$X$14)</f>
        <v>0</v>
      </c>
      <c r="Q212" s="254"/>
      <c r="R212" s="684"/>
      <c r="S212" s="255"/>
      <c r="V212" s="140">
        <v>1499000</v>
      </c>
      <c r="X212" s="219" t="str">
        <f t="shared" si="22"/>
        <v>0</v>
      </c>
      <c r="Y212" s="220">
        <f t="shared" si="33"/>
        <v>1</v>
      </c>
    </row>
    <row r="213" spans="2:25" ht="19.5" thickBot="1" x14ac:dyDescent="0.35">
      <c r="B213" s="162"/>
      <c r="D213" s="727" t="s">
        <v>117</v>
      </c>
      <c r="E213" s="728"/>
      <c r="F213" s="728"/>
      <c r="G213" s="251">
        <f>SUMIFS($Q$17:$Q$206,$N$17:$N$206,$D$213)</f>
        <v>0</v>
      </c>
      <c r="I213" s="729" t="s">
        <v>111</v>
      </c>
      <c r="J213" s="730"/>
      <c r="K213" s="256">
        <f>IF(D11=8532429,20%,IF($G$213&lt;&gt;0,0.18,0))</f>
        <v>0</v>
      </c>
      <c r="L213" s="256"/>
      <c r="M213" s="273" t="str">
        <f>IF(D11=8532429,45,IF($G$213&lt;&gt;0,45,""))</f>
        <v/>
      </c>
      <c r="N213" s="282" t="s">
        <v>193</v>
      </c>
      <c r="O213" s="242">
        <f>COUNTIFS($W$17:$W$206,$W$15,$X$17:$X$206,$X$15)</f>
        <v>0</v>
      </c>
      <c r="P213" s="258">
        <f>SUMIFS($J$17:$J$206,$W$17:$W$206,$W$15,$X$17:$X$206,$X$15)</f>
        <v>0</v>
      </c>
      <c r="Q213" s="259">
        <f>SUMIF($W$17:$W$206,$W$16,$J$17:$J$206)</f>
        <v>0</v>
      </c>
      <c r="S213" s="166"/>
      <c r="V213" s="140">
        <v>1500000</v>
      </c>
      <c r="X213" s="219" t="str">
        <f t="shared" si="22"/>
        <v>0</v>
      </c>
      <c r="Y213" s="220">
        <f t="shared" si="33"/>
        <v>1</v>
      </c>
    </row>
    <row r="214" spans="2:25" ht="19.5" thickBot="1" x14ac:dyDescent="0.35">
      <c r="B214" s="162"/>
      <c r="D214" s="725" t="s">
        <v>120</v>
      </c>
      <c r="E214" s="726"/>
      <c r="F214" s="726"/>
      <c r="G214" s="260">
        <f>SUMIFS($Q$17:$Q$206,$N$17:$N$206,$D$214)</f>
        <v>0</v>
      </c>
      <c r="I214" s="731" t="s">
        <v>112</v>
      </c>
      <c r="J214" s="732"/>
      <c r="K214" s="261">
        <f>IF(D11=8532429,20%,IF($G$212&lt;&gt;0,0.15,0))</f>
        <v>0</v>
      </c>
      <c r="L214" s="261"/>
      <c r="M214" s="274" t="str">
        <f>IF(D11=8532429,45,IF($G$212&lt;&gt;0,30,""))</f>
        <v/>
      </c>
      <c r="N214" s="262" t="s">
        <v>195</v>
      </c>
      <c r="O214" s="263">
        <f>COUNTIFS($W$17:$W$206,$W$16,$X$17:$X$206,$X$16)</f>
        <v>0</v>
      </c>
      <c r="P214" s="258">
        <f>SUMIFS($J$17:$J$206,$W$17:$W$206,$W$16,$X$17:$X$206,$X$16)</f>
        <v>0</v>
      </c>
      <c r="S214" s="166"/>
      <c r="V214" s="140">
        <v>1999000</v>
      </c>
      <c r="X214" s="219" t="str">
        <f t="shared" si="22"/>
        <v>0</v>
      </c>
      <c r="Y214" s="220">
        <f t="shared" si="33"/>
        <v>1</v>
      </c>
    </row>
    <row r="215" spans="2:25" ht="19.5" thickBot="1" x14ac:dyDescent="0.35">
      <c r="B215" s="162"/>
      <c r="D215" s="719" t="s">
        <v>47</v>
      </c>
      <c r="E215" s="720"/>
      <c r="F215" s="720"/>
      <c r="G215" s="131">
        <f>SUM($G$212:$G$214)</f>
        <v>0</v>
      </c>
      <c r="I215" s="132"/>
      <c r="N215" s="133" t="s">
        <v>116</v>
      </c>
      <c r="O215" s="144">
        <f>SUMIF($N$17:$N$206,$N$215,$C$17:$C$206)</f>
        <v>0</v>
      </c>
      <c r="P215" s="264">
        <f>SUMIFS($J$17:$J$206,$N$17:$N$206,$N$215)</f>
        <v>0</v>
      </c>
      <c r="S215" s="166"/>
      <c r="V215" s="140">
        <v>2000000</v>
      </c>
      <c r="X215" s="219" t="str">
        <f t="shared" si="22"/>
        <v/>
      </c>
      <c r="Y215" s="220">
        <f t="shared" si="33"/>
        <v>1</v>
      </c>
    </row>
    <row r="216" spans="2:25" ht="15.75" thickBot="1" x14ac:dyDescent="0.3">
      <c r="B216" s="265"/>
      <c r="C216" s="266"/>
      <c r="D216" s="266"/>
      <c r="E216" s="266"/>
      <c r="F216" s="266"/>
      <c r="G216" s="266"/>
      <c r="H216" s="266"/>
      <c r="I216" s="266"/>
      <c r="J216" s="266"/>
      <c r="K216" s="266"/>
      <c r="L216" s="266"/>
      <c r="M216" s="266"/>
      <c r="N216" s="267" t="s">
        <v>117</v>
      </c>
      <c r="O216" s="258">
        <f>SUMIF($N$17:$N$206,$N$216,$C$17:$C$206)</f>
        <v>0</v>
      </c>
      <c r="P216" s="264">
        <f>SUMIFS($J$17:$J$206,$N$17:$N$206,$N$216)</f>
        <v>0</v>
      </c>
      <c r="Q216" s="266"/>
      <c r="R216" s="266"/>
      <c r="S216" s="268"/>
      <c r="V216" s="140"/>
      <c r="X216" s="219" t="str">
        <f t="shared" si="22"/>
        <v/>
      </c>
      <c r="Y216" s="220">
        <f t="shared" si="33"/>
        <v>1</v>
      </c>
    </row>
    <row r="217" spans="2:25" ht="15.75" thickBot="1" x14ac:dyDescent="0.3">
      <c r="B217" s="162"/>
      <c r="D217" s="679"/>
      <c r="E217" s="679"/>
      <c r="F217" s="679"/>
      <c r="G217" s="679"/>
      <c r="H217" s="679"/>
      <c r="I217" s="679"/>
      <c r="J217" s="269"/>
      <c r="K217" s="679"/>
      <c r="L217" s="679"/>
      <c r="M217" s="165"/>
      <c r="N217" s="270" t="s">
        <v>120</v>
      </c>
      <c r="O217" s="258">
        <f>SUMIF($N$17:$N$206,$N$217,$C$17:$C$206)</f>
        <v>0</v>
      </c>
      <c r="P217" s="258">
        <f>SUMIFS($J$17:$J$206,$N$17:$N$206,$N$217)</f>
        <v>0</v>
      </c>
      <c r="S217" s="166"/>
      <c r="V217" s="140"/>
      <c r="X217" s="219" t="str">
        <f t="shared" si="22"/>
        <v/>
      </c>
      <c r="Y217" s="220">
        <f t="shared" si="33"/>
        <v>1</v>
      </c>
    </row>
    <row r="218" spans="2:25" ht="15.75" thickBot="1" x14ac:dyDescent="0.3">
      <c r="B218" s="84"/>
      <c r="C218" s="167"/>
      <c r="D218" s="156"/>
      <c r="E218" s="156"/>
      <c r="F218" s="167"/>
      <c r="G218" s="167"/>
      <c r="H218" s="167"/>
      <c r="I218" s="167"/>
      <c r="J218" s="75"/>
      <c r="K218" s="156"/>
      <c r="L218" s="156"/>
      <c r="M218" s="156"/>
      <c r="N218" s="156"/>
      <c r="O218" s="156"/>
      <c r="P218" s="156"/>
      <c r="Q218" s="156"/>
      <c r="R218" s="156"/>
      <c r="S218" s="85"/>
      <c r="V218" s="140" t="s">
        <v>124</v>
      </c>
      <c r="X218" s="219" t="e">
        <f>LEFT(#REF!,3)</f>
        <v>#REF!</v>
      </c>
      <c r="Y218" s="220">
        <f t="shared" si="33"/>
        <v>1</v>
      </c>
    </row>
    <row r="219" spans="2:25" ht="15.75" thickBot="1" x14ac:dyDescent="0.3">
      <c r="B219" s="752" t="s">
        <v>143</v>
      </c>
      <c r="C219" s="753"/>
      <c r="D219" s="753"/>
      <c r="E219" s="753"/>
      <c r="F219" s="753"/>
      <c r="G219" s="753"/>
      <c r="H219" s="753"/>
      <c r="I219" s="753"/>
      <c r="J219" s="753"/>
      <c r="K219" s="753"/>
      <c r="L219" s="753"/>
      <c r="M219" s="753"/>
      <c r="N219" s="753"/>
      <c r="O219" s="753"/>
      <c r="P219" s="753"/>
      <c r="Q219" s="753"/>
      <c r="R219" s="753"/>
      <c r="S219" s="754"/>
      <c r="V219" s="140">
        <f>G212*K214</f>
        <v>0</v>
      </c>
      <c r="X219" s="219" t="e">
        <f>LEFT(#REF!,3)</f>
        <v>#REF!</v>
      </c>
      <c r="Y219" s="220">
        <f t="shared" si="33"/>
        <v>1</v>
      </c>
    </row>
    <row r="220" spans="2:25" x14ac:dyDescent="0.25">
      <c r="H220" s="226"/>
      <c r="V220" s="140">
        <f>G213*K213</f>
        <v>0</v>
      </c>
      <c r="X220" s="219" t="e">
        <f>LEFT(#REF!,3)</f>
        <v>#REF!</v>
      </c>
      <c r="Y220" s="220">
        <f t="shared" si="33"/>
        <v>1</v>
      </c>
    </row>
    <row r="221" spans="2:25" x14ac:dyDescent="0.25">
      <c r="H221" s="226"/>
      <c r="V221" s="140">
        <f>G214*K212</f>
        <v>0</v>
      </c>
      <c r="X221" s="219" t="str">
        <f t="shared" ref="X221:X284" si="34">LEFT(K218,3)</f>
        <v/>
      </c>
      <c r="Y221" s="220">
        <f t="shared" si="33"/>
        <v>1</v>
      </c>
    </row>
    <row r="222" spans="2:25" x14ac:dyDescent="0.25">
      <c r="H222" s="226"/>
      <c r="V222" s="12">
        <f>SUM(V219:V221)</f>
        <v>0</v>
      </c>
      <c r="X222" s="219" t="str">
        <f t="shared" si="34"/>
        <v/>
      </c>
      <c r="Y222" s="220">
        <f t="shared" si="33"/>
        <v>1</v>
      </c>
    </row>
    <row r="223" spans="2:25" x14ac:dyDescent="0.25">
      <c r="H223" s="226"/>
      <c r="X223" s="219" t="str">
        <f t="shared" si="34"/>
        <v/>
      </c>
      <c r="Y223" s="220">
        <f t="shared" si="33"/>
        <v>1</v>
      </c>
    </row>
    <row r="224" spans="2:25" x14ac:dyDescent="0.25">
      <c r="H224" s="226"/>
      <c r="X224" s="219" t="str">
        <f t="shared" si="34"/>
        <v/>
      </c>
      <c r="Y224" s="220">
        <f t="shared" si="33"/>
        <v>1</v>
      </c>
    </row>
    <row r="225" spans="8:25" x14ac:dyDescent="0.25">
      <c r="H225" s="226"/>
      <c r="X225" s="219" t="str">
        <f t="shared" si="34"/>
        <v/>
      </c>
      <c r="Y225" s="220">
        <f t="shared" si="33"/>
        <v>1</v>
      </c>
    </row>
    <row r="226" spans="8:25" x14ac:dyDescent="0.25">
      <c r="H226" s="226"/>
      <c r="X226" s="219" t="str">
        <f t="shared" si="34"/>
        <v/>
      </c>
      <c r="Y226" s="220">
        <f t="shared" si="33"/>
        <v>1</v>
      </c>
    </row>
    <row r="227" spans="8:25" x14ac:dyDescent="0.25">
      <c r="H227" s="226"/>
      <c r="X227" s="219" t="str">
        <f t="shared" si="34"/>
        <v/>
      </c>
      <c r="Y227" s="220">
        <f t="shared" si="33"/>
        <v>1</v>
      </c>
    </row>
    <row r="228" spans="8:25" x14ac:dyDescent="0.25">
      <c r="H228" s="226"/>
      <c r="X228" s="219" t="str">
        <f t="shared" si="34"/>
        <v/>
      </c>
      <c r="Y228" s="220">
        <f t="shared" si="33"/>
        <v>1</v>
      </c>
    </row>
    <row r="229" spans="8:25" x14ac:dyDescent="0.25">
      <c r="H229" s="226"/>
      <c r="X229" s="219" t="str">
        <f t="shared" si="34"/>
        <v/>
      </c>
      <c r="Y229" s="220">
        <f t="shared" si="33"/>
        <v>1</v>
      </c>
    </row>
    <row r="230" spans="8:25" x14ac:dyDescent="0.25">
      <c r="H230" s="226"/>
      <c r="X230" s="219" t="str">
        <f t="shared" si="34"/>
        <v/>
      </c>
      <c r="Y230" s="220">
        <f t="shared" si="33"/>
        <v>1</v>
      </c>
    </row>
    <row r="231" spans="8:25" x14ac:dyDescent="0.25">
      <c r="H231" s="226"/>
      <c r="X231" s="219" t="str">
        <f t="shared" si="34"/>
        <v/>
      </c>
      <c r="Y231" s="220">
        <f t="shared" si="33"/>
        <v>1</v>
      </c>
    </row>
    <row r="232" spans="8:25" x14ac:dyDescent="0.25">
      <c r="X232" s="219" t="str">
        <f t="shared" si="34"/>
        <v/>
      </c>
      <c r="Y232" s="220">
        <f t="shared" si="33"/>
        <v>1</v>
      </c>
    </row>
    <row r="233" spans="8:25" x14ac:dyDescent="0.25">
      <c r="X233" s="219" t="str">
        <f t="shared" si="34"/>
        <v/>
      </c>
      <c r="Y233" s="220">
        <f t="shared" si="33"/>
        <v>1</v>
      </c>
    </row>
    <row r="234" spans="8:25" x14ac:dyDescent="0.25">
      <c r="X234" s="219" t="str">
        <f t="shared" si="34"/>
        <v/>
      </c>
      <c r="Y234" s="220">
        <f t="shared" si="33"/>
        <v>1</v>
      </c>
    </row>
    <row r="235" spans="8:25" x14ac:dyDescent="0.25">
      <c r="X235" s="219" t="str">
        <f t="shared" si="34"/>
        <v/>
      </c>
      <c r="Y235" s="220">
        <f t="shared" si="33"/>
        <v>1</v>
      </c>
    </row>
    <row r="236" spans="8:25" x14ac:dyDescent="0.25">
      <c r="X236" s="219" t="str">
        <f t="shared" si="34"/>
        <v/>
      </c>
      <c r="Y236" s="220">
        <f t="shared" si="33"/>
        <v>1</v>
      </c>
    </row>
    <row r="237" spans="8:25" x14ac:dyDescent="0.25">
      <c r="X237" s="219" t="str">
        <f t="shared" si="34"/>
        <v/>
      </c>
      <c r="Y237" s="220">
        <f t="shared" si="33"/>
        <v>1</v>
      </c>
    </row>
    <row r="238" spans="8:25" x14ac:dyDescent="0.25">
      <c r="X238" s="219" t="str">
        <f t="shared" si="34"/>
        <v/>
      </c>
      <c r="Y238" s="220">
        <f t="shared" si="33"/>
        <v>1</v>
      </c>
    </row>
    <row r="239" spans="8:25" x14ac:dyDescent="0.25">
      <c r="X239" s="219" t="str">
        <f t="shared" si="34"/>
        <v/>
      </c>
      <c r="Y239" s="220">
        <f t="shared" si="33"/>
        <v>1</v>
      </c>
    </row>
    <row r="240" spans="8:25" x14ac:dyDescent="0.25">
      <c r="X240" s="219" t="str">
        <f t="shared" si="34"/>
        <v/>
      </c>
      <c r="Y240" s="220">
        <f t="shared" si="33"/>
        <v>1</v>
      </c>
    </row>
    <row r="241" spans="24:25" x14ac:dyDescent="0.25">
      <c r="X241" s="219" t="str">
        <f t="shared" si="34"/>
        <v/>
      </c>
      <c r="Y241" s="220">
        <f t="shared" si="33"/>
        <v>1</v>
      </c>
    </row>
    <row r="242" spans="24:25" x14ac:dyDescent="0.25">
      <c r="X242" s="219" t="str">
        <f t="shared" si="34"/>
        <v/>
      </c>
      <c r="Y242" s="220">
        <f t="shared" si="33"/>
        <v>1</v>
      </c>
    </row>
    <row r="243" spans="24:25" x14ac:dyDescent="0.25">
      <c r="X243" s="219" t="str">
        <f t="shared" si="34"/>
        <v/>
      </c>
      <c r="Y243" s="220">
        <f t="shared" si="33"/>
        <v>1</v>
      </c>
    </row>
    <row r="244" spans="24:25" x14ac:dyDescent="0.25">
      <c r="X244" s="219" t="str">
        <f t="shared" si="34"/>
        <v/>
      </c>
      <c r="Y244" s="220">
        <f t="shared" si="33"/>
        <v>1</v>
      </c>
    </row>
    <row r="245" spans="24:25" x14ac:dyDescent="0.25">
      <c r="X245" s="219" t="str">
        <f t="shared" si="34"/>
        <v/>
      </c>
      <c r="Y245" s="220">
        <f t="shared" si="33"/>
        <v>1</v>
      </c>
    </row>
    <row r="246" spans="24:25" x14ac:dyDescent="0.25">
      <c r="X246" s="219" t="str">
        <f t="shared" si="34"/>
        <v/>
      </c>
      <c r="Y246" s="220">
        <f t="shared" si="33"/>
        <v>1</v>
      </c>
    </row>
    <row r="247" spans="24:25" x14ac:dyDescent="0.25">
      <c r="X247" s="219" t="str">
        <f t="shared" si="34"/>
        <v/>
      </c>
      <c r="Y247" s="220">
        <f t="shared" si="33"/>
        <v>1</v>
      </c>
    </row>
    <row r="248" spans="24:25" x14ac:dyDescent="0.25">
      <c r="X248" s="219" t="str">
        <f t="shared" si="34"/>
        <v/>
      </c>
      <c r="Y248" s="220">
        <f t="shared" si="33"/>
        <v>1</v>
      </c>
    </row>
    <row r="249" spans="24:25" x14ac:dyDescent="0.25">
      <c r="X249" s="219" t="str">
        <f t="shared" si="34"/>
        <v/>
      </c>
      <c r="Y249" s="220">
        <f t="shared" si="33"/>
        <v>1</v>
      </c>
    </row>
    <row r="250" spans="24:25" x14ac:dyDescent="0.25">
      <c r="X250" s="219" t="str">
        <f t="shared" si="34"/>
        <v/>
      </c>
      <c r="Y250" s="220">
        <f t="shared" si="33"/>
        <v>1</v>
      </c>
    </row>
    <row r="251" spans="24:25" x14ac:dyDescent="0.25">
      <c r="X251" s="219" t="str">
        <f t="shared" si="34"/>
        <v/>
      </c>
      <c r="Y251" s="220">
        <f t="shared" si="33"/>
        <v>1</v>
      </c>
    </row>
    <row r="252" spans="24:25" x14ac:dyDescent="0.25">
      <c r="X252" s="219" t="str">
        <f t="shared" si="34"/>
        <v/>
      </c>
      <c r="Y252" s="220">
        <f t="shared" si="33"/>
        <v>1</v>
      </c>
    </row>
    <row r="253" spans="24:25" x14ac:dyDescent="0.25">
      <c r="X253" s="219" t="str">
        <f t="shared" si="34"/>
        <v/>
      </c>
      <c r="Y253" s="220">
        <f t="shared" si="33"/>
        <v>1</v>
      </c>
    </row>
    <row r="254" spans="24:25" x14ac:dyDescent="0.25">
      <c r="X254" s="219" t="str">
        <f t="shared" si="34"/>
        <v/>
      </c>
      <c r="Y254" s="220">
        <f t="shared" si="33"/>
        <v>1</v>
      </c>
    </row>
    <row r="255" spans="24:25" x14ac:dyDescent="0.25">
      <c r="X255" s="219" t="str">
        <f t="shared" si="34"/>
        <v/>
      </c>
      <c r="Y255" s="220">
        <f t="shared" si="33"/>
        <v>1</v>
      </c>
    </row>
    <row r="256" spans="24:25" x14ac:dyDescent="0.25">
      <c r="X256" s="219" t="str">
        <f t="shared" si="34"/>
        <v/>
      </c>
      <c r="Y256" s="220">
        <f t="shared" si="33"/>
        <v>1</v>
      </c>
    </row>
    <row r="257" spans="24:25" x14ac:dyDescent="0.25">
      <c r="X257" s="219" t="str">
        <f t="shared" si="34"/>
        <v/>
      </c>
      <c r="Y257" s="220">
        <f t="shared" si="33"/>
        <v>1</v>
      </c>
    </row>
    <row r="258" spans="24:25" x14ac:dyDescent="0.25">
      <c r="X258" s="219" t="str">
        <f t="shared" si="34"/>
        <v/>
      </c>
      <c r="Y258" s="220">
        <f t="shared" si="33"/>
        <v>1</v>
      </c>
    </row>
    <row r="259" spans="24:25" x14ac:dyDescent="0.25">
      <c r="X259" s="219" t="str">
        <f t="shared" si="34"/>
        <v/>
      </c>
      <c r="Y259" s="220">
        <f t="shared" si="33"/>
        <v>1</v>
      </c>
    </row>
    <row r="260" spans="24:25" x14ac:dyDescent="0.25">
      <c r="X260" s="219" t="str">
        <f t="shared" si="34"/>
        <v/>
      </c>
      <c r="Y260" s="220">
        <f t="shared" si="33"/>
        <v>1</v>
      </c>
    </row>
    <row r="261" spans="24:25" x14ac:dyDescent="0.25">
      <c r="X261" s="219" t="str">
        <f t="shared" si="34"/>
        <v/>
      </c>
      <c r="Y261" s="220">
        <f t="shared" si="33"/>
        <v>1</v>
      </c>
    </row>
    <row r="262" spans="24:25" x14ac:dyDescent="0.25">
      <c r="X262" s="219" t="str">
        <f t="shared" si="34"/>
        <v/>
      </c>
      <c r="Y262" s="220">
        <f t="shared" si="33"/>
        <v>1</v>
      </c>
    </row>
    <row r="263" spans="24:25" x14ac:dyDescent="0.25">
      <c r="X263" s="219" t="str">
        <f t="shared" si="34"/>
        <v/>
      </c>
      <c r="Y263" s="220">
        <f t="shared" si="33"/>
        <v>1</v>
      </c>
    </row>
    <row r="264" spans="24:25" x14ac:dyDescent="0.25">
      <c r="X264" s="219" t="str">
        <f t="shared" si="34"/>
        <v/>
      </c>
      <c r="Y264" s="220">
        <f t="shared" si="33"/>
        <v>1</v>
      </c>
    </row>
    <row r="265" spans="24:25" x14ac:dyDescent="0.25">
      <c r="X265" s="219" t="str">
        <f t="shared" si="34"/>
        <v/>
      </c>
      <c r="Y265" s="220">
        <f t="shared" si="33"/>
        <v>1</v>
      </c>
    </row>
    <row r="266" spans="24:25" x14ac:dyDescent="0.25">
      <c r="X266" s="219" t="str">
        <f t="shared" si="34"/>
        <v/>
      </c>
      <c r="Y266" s="220">
        <f t="shared" si="33"/>
        <v>1</v>
      </c>
    </row>
    <row r="267" spans="24:25" x14ac:dyDescent="0.25">
      <c r="X267" s="219" t="str">
        <f t="shared" si="34"/>
        <v/>
      </c>
      <c r="Y267" s="220">
        <f t="shared" si="33"/>
        <v>1</v>
      </c>
    </row>
    <row r="268" spans="24:25" x14ac:dyDescent="0.25">
      <c r="X268" s="219" t="str">
        <f t="shared" si="34"/>
        <v/>
      </c>
      <c r="Y268" s="220">
        <f t="shared" si="33"/>
        <v>1</v>
      </c>
    </row>
    <row r="269" spans="24:25" x14ac:dyDescent="0.25">
      <c r="X269" s="219" t="str">
        <f t="shared" si="34"/>
        <v/>
      </c>
      <c r="Y269" s="220">
        <f t="shared" si="33"/>
        <v>1</v>
      </c>
    </row>
    <row r="270" spans="24:25" x14ac:dyDescent="0.25">
      <c r="X270" s="219" t="str">
        <f t="shared" si="34"/>
        <v/>
      </c>
      <c r="Y270" s="220">
        <f t="shared" si="33"/>
        <v>1</v>
      </c>
    </row>
    <row r="271" spans="24:25" x14ac:dyDescent="0.25">
      <c r="X271" s="219" t="str">
        <f t="shared" si="34"/>
        <v/>
      </c>
      <c r="Y271" s="220">
        <f t="shared" si="33"/>
        <v>1</v>
      </c>
    </row>
    <row r="272" spans="24:25" x14ac:dyDescent="0.25">
      <c r="X272" s="219" t="str">
        <f t="shared" si="34"/>
        <v/>
      </c>
      <c r="Y272" s="220">
        <f t="shared" si="33"/>
        <v>1</v>
      </c>
    </row>
    <row r="273" spans="24:25" x14ac:dyDescent="0.25">
      <c r="X273" s="219" t="str">
        <f t="shared" si="34"/>
        <v/>
      </c>
      <c r="Y273" s="220">
        <f t="shared" si="33"/>
        <v>1</v>
      </c>
    </row>
    <row r="274" spans="24:25" x14ac:dyDescent="0.25">
      <c r="X274" s="219" t="str">
        <f t="shared" si="34"/>
        <v/>
      </c>
      <c r="Y274" s="220">
        <f t="shared" ref="Y274:Y337" si="35">1-(T274/100)</f>
        <v>1</v>
      </c>
    </row>
    <row r="275" spans="24:25" x14ac:dyDescent="0.25">
      <c r="X275" s="219" t="str">
        <f t="shared" si="34"/>
        <v/>
      </c>
      <c r="Y275" s="220">
        <f t="shared" si="35"/>
        <v>1</v>
      </c>
    </row>
    <row r="276" spans="24:25" x14ac:dyDescent="0.25">
      <c r="X276" s="219" t="str">
        <f t="shared" si="34"/>
        <v/>
      </c>
      <c r="Y276" s="220">
        <f t="shared" si="35"/>
        <v>1</v>
      </c>
    </row>
    <row r="277" spans="24:25" x14ac:dyDescent="0.25">
      <c r="X277" s="219" t="str">
        <f t="shared" si="34"/>
        <v/>
      </c>
      <c r="Y277" s="220">
        <f t="shared" si="35"/>
        <v>1</v>
      </c>
    </row>
    <row r="278" spans="24:25" x14ac:dyDescent="0.25">
      <c r="X278" s="219" t="str">
        <f t="shared" si="34"/>
        <v/>
      </c>
      <c r="Y278" s="220">
        <f t="shared" si="35"/>
        <v>1</v>
      </c>
    </row>
    <row r="279" spans="24:25" x14ac:dyDescent="0.25">
      <c r="X279" s="219" t="str">
        <f t="shared" si="34"/>
        <v/>
      </c>
      <c r="Y279" s="220">
        <f t="shared" si="35"/>
        <v>1</v>
      </c>
    </row>
    <row r="280" spans="24:25" x14ac:dyDescent="0.25">
      <c r="X280" s="219" t="str">
        <f t="shared" si="34"/>
        <v/>
      </c>
      <c r="Y280" s="220">
        <f t="shared" si="35"/>
        <v>1</v>
      </c>
    </row>
    <row r="281" spans="24:25" x14ac:dyDescent="0.25">
      <c r="X281" s="219" t="str">
        <f t="shared" si="34"/>
        <v/>
      </c>
      <c r="Y281" s="220">
        <f t="shared" si="35"/>
        <v>1</v>
      </c>
    </row>
    <row r="282" spans="24:25" x14ac:dyDescent="0.25">
      <c r="X282" s="219" t="str">
        <f t="shared" si="34"/>
        <v/>
      </c>
      <c r="Y282" s="220">
        <f t="shared" si="35"/>
        <v>1</v>
      </c>
    </row>
    <row r="283" spans="24:25" x14ac:dyDescent="0.25">
      <c r="X283" s="219" t="str">
        <f t="shared" si="34"/>
        <v/>
      </c>
      <c r="Y283" s="220">
        <f t="shared" si="35"/>
        <v>1</v>
      </c>
    </row>
    <row r="284" spans="24:25" x14ac:dyDescent="0.25">
      <c r="X284" s="219" t="str">
        <f t="shared" si="34"/>
        <v/>
      </c>
      <c r="Y284" s="220">
        <f t="shared" si="35"/>
        <v>1</v>
      </c>
    </row>
    <row r="285" spans="24:25" x14ac:dyDescent="0.25">
      <c r="X285" s="219" t="str">
        <f t="shared" ref="X285:X348" si="36">LEFT(K282,3)</f>
        <v/>
      </c>
      <c r="Y285" s="220">
        <f t="shared" si="35"/>
        <v>1</v>
      </c>
    </row>
    <row r="286" spans="24:25" x14ac:dyDescent="0.25">
      <c r="X286" s="219" t="str">
        <f t="shared" si="36"/>
        <v/>
      </c>
      <c r="Y286" s="220">
        <f t="shared" si="35"/>
        <v>1</v>
      </c>
    </row>
    <row r="287" spans="24:25" x14ac:dyDescent="0.25">
      <c r="X287" s="219" t="str">
        <f t="shared" si="36"/>
        <v/>
      </c>
      <c r="Y287" s="220">
        <f t="shared" si="35"/>
        <v>1</v>
      </c>
    </row>
    <row r="288" spans="24:25" x14ac:dyDescent="0.25">
      <c r="X288" s="219" t="str">
        <f t="shared" si="36"/>
        <v/>
      </c>
      <c r="Y288" s="220">
        <f t="shared" si="35"/>
        <v>1</v>
      </c>
    </row>
    <row r="289" spans="24:25" x14ac:dyDescent="0.25">
      <c r="X289" s="219" t="str">
        <f t="shared" si="36"/>
        <v/>
      </c>
      <c r="Y289" s="220">
        <f t="shared" si="35"/>
        <v>1</v>
      </c>
    </row>
    <row r="290" spans="24:25" x14ac:dyDescent="0.25">
      <c r="X290" s="219" t="str">
        <f t="shared" si="36"/>
        <v/>
      </c>
      <c r="Y290" s="220">
        <f t="shared" si="35"/>
        <v>1</v>
      </c>
    </row>
    <row r="291" spans="24:25" x14ac:dyDescent="0.25">
      <c r="X291" s="219" t="str">
        <f t="shared" si="36"/>
        <v/>
      </c>
      <c r="Y291" s="220">
        <f t="shared" si="35"/>
        <v>1</v>
      </c>
    </row>
    <row r="292" spans="24:25" x14ac:dyDescent="0.25">
      <c r="X292" s="219" t="str">
        <f t="shared" si="36"/>
        <v/>
      </c>
      <c r="Y292" s="220">
        <f t="shared" si="35"/>
        <v>1</v>
      </c>
    </row>
    <row r="293" spans="24:25" x14ac:dyDescent="0.25">
      <c r="X293" s="219" t="str">
        <f t="shared" si="36"/>
        <v/>
      </c>
      <c r="Y293" s="220">
        <f t="shared" si="35"/>
        <v>1</v>
      </c>
    </row>
    <row r="294" spans="24:25" x14ac:dyDescent="0.25">
      <c r="X294" s="219" t="str">
        <f t="shared" si="36"/>
        <v/>
      </c>
      <c r="Y294" s="220">
        <f t="shared" si="35"/>
        <v>1</v>
      </c>
    </row>
    <row r="295" spans="24:25" x14ac:dyDescent="0.25">
      <c r="X295" s="219" t="str">
        <f t="shared" si="36"/>
        <v/>
      </c>
      <c r="Y295" s="220">
        <f t="shared" si="35"/>
        <v>1</v>
      </c>
    </row>
    <row r="296" spans="24:25" x14ac:dyDescent="0.25">
      <c r="X296" s="219" t="str">
        <f t="shared" si="36"/>
        <v/>
      </c>
      <c r="Y296" s="220">
        <f t="shared" si="35"/>
        <v>1</v>
      </c>
    </row>
    <row r="297" spans="24:25" x14ac:dyDescent="0.25">
      <c r="X297" s="219" t="str">
        <f t="shared" si="36"/>
        <v/>
      </c>
      <c r="Y297" s="220">
        <f t="shared" si="35"/>
        <v>1</v>
      </c>
    </row>
    <row r="298" spans="24:25" x14ac:dyDescent="0.25">
      <c r="X298" s="219" t="str">
        <f t="shared" si="36"/>
        <v/>
      </c>
      <c r="Y298" s="220">
        <f t="shared" si="35"/>
        <v>1</v>
      </c>
    </row>
    <row r="299" spans="24:25" x14ac:dyDescent="0.25">
      <c r="X299" s="219" t="str">
        <f t="shared" si="36"/>
        <v/>
      </c>
      <c r="Y299" s="220">
        <f t="shared" si="35"/>
        <v>1</v>
      </c>
    </row>
    <row r="300" spans="24:25" x14ac:dyDescent="0.25">
      <c r="X300" s="219" t="str">
        <f t="shared" si="36"/>
        <v/>
      </c>
      <c r="Y300" s="220">
        <f t="shared" si="35"/>
        <v>1</v>
      </c>
    </row>
    <row r="301" spans="24:25" x14ac:dyDescent="0.25">
      <c r="X301" s="219" t="str">
        <f t="shared" si="36"/>
        <v/>
      </c>
      <c r="Y301" s="220">
        <f t="shared" si="35"/>
        <v>1</v>
      </c>
    </row>
    <row r="302" spans="24:25" x14ac:dyDescent="0.25">
      <c r="X302" s="219" t="str">
        <f t="shared" si="36"/>
        <v/>
      </c>
      <c r="Y302" s="220">
        <f t="shared" si="35"/>
        <v>1</v>
      </c>
    </row>
    <row r="303" spans="24:25" x14ac:dyDescent="0.25">
      <c r="X303" s="219" t="str">
        <f t="shared" si="36"/>
        <v/>
      </c>
      <c r="Y303" s="220">
        <f t="shared" si="35"/>
        <v>1</v>
      </c>
    </row>
    <row r="304" spans="24:25" x14ac:dyDescent="0.25">
      <c r="X304" s="219" t="str">
        <f t="shared" si="36"/>
        <v/>
      </c>
      <c r="Y304" s="220">
        <f t="shared" si="35"/>
        <v>1</v>
      </c>
    </row>
    <row r="305" spans="24:25" x14ac:dyDescent="0.25">
      <c r="X305" s="219" t="str">
        <f t="shared" si="36"/>
        <v/>
      </c>
      <c r="Y305" s="220">
        <f t="shared" si="35"/>
        <v>1</v>
      </c>
    </row>
    <row r="306" spans="24:25" x14ac:dyDescent="0.25">
      <c r="X306" s="219" t="str">
        <f t="shared" si="36"/>
        <v/>
      </c>
      <c r="Y306" s="220">
        <f t="shared" si="35"/>
        <v>1</v>
      </c>
    </row>
    <row r="307" spans="24:25" x14ac:dyDescent="0.25">
      <c r="X307" s="219" t="str">
        <f t="shared" si="36"/>
        <v/>
      </c>
      <c r="Y307" s="220">
        <f t="shared" si="35"/>
        <v>1</v>
      </c>
    </row>
    <row r="308" spans="24:25" x14ac:dyDescent="0.25">
      <c r="X308" s="219" t="str">
        <f t="shared" si="36"/>
        <v/>
      </c>
      <c r="Y308" s="220">
        <f t="shared" si="35"/>
        <v>1</v>
      </c>
    </row>
    <row r="309" spans="24:25" x14ac:dyDescent="0.25">
      <c r="X309" s="219" t="str">
        <f t="shared" si="36"/>
        <v/>
      </c>
      <c r="Y309" s="220">
        <f t="shared" si="35"/>
        <v>1</v>
      </c>
    </row>
    <row r="310" spans="24:25" x14ac:dyDescent="0.25">
      <c r="X310" s="219" t="str">
        <f t="shared" si="36"/>
        <v/>
      </c>
      <c r="Y310" s="220">
        <f t="shared" si="35"/>
        <v>1</v>
      </c>
    </row>
    <row r="311" spans="24:25" x14ac:dyDescent="0.25">
      <c r="X311" s="219" t="str">
        <f t="shared" si="36"/>
        <v/>
      </c>
      <c r="Y311" s="220">
        <f t="shared" si="35"/>
        <v>1</v>
      </c>
    </row>
    <row r="312" spans="24:25" x14ac:dyDescent="0.25">
      <c r="X312" s="219" t="str">
        <f t="shared" si="36"/>
        <v/>
      </c>
      <c r="Y312" s="220">
        <f t="shared" si="35"/>
        <v>1</v>
      </c>
    </row>
    <row r="313" spans="24:25" x14ac:dyDescent="0.25">
      <c r="X313" s="219" t="str">
        <f t="shared" si="36"/>
        <v/>
      </c>
      <c r="Y313" s="220">
        <f t="shared" si="35"/>
        <v>1</v>
      </c>
    </row>
    <row r="314" spans="24:25" x14ac:dyDescent="0.25">
      <c r="X314" s="219" t="str">
        <f t="shared" si="36"/>
        <v/>
      </c>
      <c r="Y314" s="220">
        <f t="shared" si="35"/>
        <v>1</v>
      </c>
    </row>
    <row r="315" spans="24:25" x14ac:dyDescent="0.25">
      <c r="X315" s="219" t="str">
        <f t="shared" si="36"/>
        <v/>
      </c>
      <c r="Y315" s="220">
        <f t="shared" si="35"/>
        <v>1</v>
      </c>
    </row>
    <row r="316" spans="24:25" x14ac:dyDescent="0.25">
      <c r="X316" s="219" t="str">
        <f t="shared" si="36"/>
        <v/>
      </c>
      <c r="Y316" s="220">
        <f t="shared" si="35"/>
        <v>1</v>
      </c>
    </row>
    <row r="317" spans="24:25" x14ac:dyDescent="0.25">
      <c r="X317" s="219" t="str">
        <f t="shared" si="36"/>
        <v/>
      </c>
      <c r="Y317" s="220">
        <f t="shared" si="35"/>
        <v>1</v>
      </c>
    </row>
    <row r="318" spans="24:25" x14ac:dyDescent="0.25">
      <c r="X318" s="219" t="str">
        <f t="shared" si="36"/>
        <v/>
      </c>
      <c r="Y318" s="220">
        <f t="shared" si="35"/>
        <v>1</v>
      </c>
    </row>
    <row r="319" spans="24:25" x14ac:dyDescent="0.25">
      <c r="X319" s="219" t="str">
        <f t="shared" si="36"/>
        <v/>
      </c>
      <c r="Y319" s="220">
        <f t="shared" si="35"/>
        <v>1</v>
      </c>
    </row>
    <row r="320" spans="24:25" x14ac:dyDescent="0.25">
      <c r="X320" s="219" t="str">
        <f t="shared" si="36"/>
        <v/>
      </c>
      <c r="Y320" s="220">
        <f t="shared" si="35"/>
        <v>1</v>
      </c>
    </row>
    <row r="321" spans="24:25" x14ac:dyDescent="0.25">
      <c r="X321" s="219" t="str">
        <f t="shared" si="36"/>
        <v/>
      </c>
      <c r="Y321" s="220">
        <f t="shared" si="35"/>
        <v>1</v>
      </c>
    </row>
    <row r="322" spans="24:25" x14ac:dyDescent="0.25">
      <c r="X322" s="219" t="str">
        <f t="shared" si="36"/>
        <v/>
      </c>
      <c r="Y322" s="220">
        <f t="shared" si="35"/>
        <v>1</v>
      </c>
    </row>
    <row r="323" spans="24:25" x14ac:dyDescent="0.25">
      <c r="X323" s="219" t="str">
        <f t="shared" si="36"/>
        <v/>
      </c>
      <c r="Y323" s="220">
        <f t="shared" si="35"/>
        <v>1</v>
      </c>
    </row>
    <row r="324" spans="24:25" x14ac:dyDescent="0.25">
      <c r="X324" s="219" t="str">
        <f t="shared" si="36"/>
        <v/>
      </c>
      <c r="Y324" s="220">
        <f t="shared" si="35"/>
        <v>1</v>
      </c>
    </row>
    <row r="325" spans="24:25" x14ac:dyDescent="0.25">
      <c r="X325" s="219" t="str">
        <f t="shared" si="36"/>
        <v/>
      </c>
      <c r="Y325" s="220">
        <f t="shared" si="35"/>
        <v>1</v>
      </c>
    </row>
    <row r="326" spans="24:25" x14ac:dyDescent="0.25">
      <c r="X326" s="219" t="str">
        <f t="shared" si="36"/>
        <v/>
      </c>
      <c r="Y326" s="220">
        <f t="shared" si="35"/>
        <v>1</v>
      </c>
    </row>
    <row r="327" spans="24:25" x14ac:dyDescent="0.25">
      <c r="X327" s="219" t="str">
        <f t="shared" si="36"/>
        <v/>
      </c>
      <c r="Y327" s="220">
        <f t="shared" si="35"/>
        <v>1</v>
      </c>
    </row>
    <row r="328" spans="24:25" x14ac:dyDescent="0.25">
      <c r="X328" s="219" t="str">
        <f t="shared" si="36"/>
        <v/>
      </c>
      <c r="Y328" s="220">
        <f t="shared" si="35"/>
        <v>1</v>
      </c>
    </row>
    <row r="329" spans="24:25" x14ac:dyDescent="0.25">
      <c r="X329" s="219" t="str">
        <f t="shared" si="36"/>
        <v/>
      </c>
      <c r="Y329" s="220">
        <f t="shared" si="35"/>
        <v>1</v>
      </c>
    </row>
    <row r="330" spans="24:25" x14ac:dyDescent="0.25">
      <c r="X330" s="219" t="str">
        <f t="shared" si="36"/>
        <v/>
      </c>
      <c r="Y330" s="220">
        <f t="shared" si="35"/>
        <v>1</v>
      </c>
    </row>
    <row r="331" spans="24:25" x14ac:dyDescent="0.25">
      <c r="X331" s="219" t="str">
        <f t="shared" si="36"/>
        <v/>
      </c>
      <c r="Y331" s="220">
        <f t="shared" si="35"/>
        <v>1</v>
      </c>
    </row>
    <row r="332" spans="24:25" x14ac:dyDescent="0.25">
      <c r="X332" s="219" t="str">
        <f t="shared" si="36"/>
        <v/>
      </c>
      <c r="Y332" s="220">
        <f t="shared" si="35"/>
        <v>1</v>
      </c>
    </row>
    <row r="333" spans="24:25" x14ac:dyDescent="0.25">
      <c r="X333" s="219" t="str">
        <f t="shared" si="36"/>
        <v/>
      </c>
      <c r="Y333" s="220">
        <f t="shared" si="35"/>
        <v>1</v>
      </c>
    </row>
    <row r="334" spans="24:25" x14ac:dyDescent="0.25">
      <c r="X334" s="219" t="str">
        <f t="shared" si="36"/>
        <v/>
      </c>
      <c r="Y334" s="220">
        <f t="shared" si="35"/>
        <v>1</v>
      </c>
    </row>
    <row r="335" spans="24:25" x14ac:dyDescent="0.25">
      <c r="X335" s="219" t="str">
        <f t="shared" si="36"/>
        <v/>
      </c>
      <c r="Y335" s="220">
        <f t="shared" si="35"/>
        <v>1</v>
      </c>
    </row>
    <row r="336" spans="24:25" x14ac:dyDescent="0.25">
      <c r="X336" s="219" t="str">
        <f t="shared" si="36"/>
        <v/>
      </c>
      <c r="Y336" s="220">
        <f t="shared" si="35"/>
        <v>1</v>
      </c>
    </row>
    <row r="337" spans="24:25" x14ac:dyDescent="0.25">
      <c r="X337" s="219" t="str">
        <f t="shared" si="36"/>
        <v/>
      </c>
      <c r="Y337" s="220">
        <f t="shared" si="35"/>
        <v>1</v>
      </c>
    </row>
    <row r="338" spans="24:25" x14ac:dyDescent="0.25">
      <c r="X338" s="219" t="str">
        <f t="shared" si="36"/>
        <v/>
      </c>
      <c r="Y338" s="220">
        <f t="shared" ref="Y338:Y401" si="37">1-(T338/100)</f>
        <v>1</v>
      </c>
    </row>
    <row r="339" spans="24:25" x14ac:dyDescent="0.25">
      <c r="X339" s="219" t="str">
        <f t="shared" si="36"/>
        <v/>
      </c>
      <c r="Y339" s="220">
        <f t="shared" si="37"/>
        <v>1</v>
      </c>
    </row>
    <row r="340" spans="24:25" x14ac:dyDescent="0.25">
      <c r="X340" s="219" t="str">
        <f t="shared" si="36"/>
        <v/>
      </c>
      <c r="Y340" s="220">
        <f t="shared" si="37"/>
        <v>1</v>
      </c>
    </row>
    <row r="341" spans="24:25" x14ac:dyDescent="0.25">
      <c r="X341" s="219" t="str">
        <f t="shared" si="36"/>
        <v/>
      </c>
      <c r="Y341" s="220">
        <f t="shared" si="37"/>
        <v>1</v>
      </c>
    </row>
    <row r="342" spans="24:25" x14ac:dyDescent="0.25">
      <c r="X342" s="219" t="str">
        <f t="shared" si="36"/>
        <v/>
      </c>
      <c r="Y342" s="220">
        <f t="shared" si="37"/>
        <v>1</v>
      </c>
    </row>
    <row r="343" spans="24:25" x14ac:dyDescent="0.25">
      <c r="X343" s="219" t="str">
        <f t="shared" si="36"/>
        <v/>
      </c>
      <c r="Y343" s="220">
        <f t="shared" si="37"/>
        <v>1</v>
      </c>
    </row>
    <row r="344" spans="24:25" x14ac:dyDescent="0.25">
      <c r="X344" s="219" t="str">
        <f t="shared" si="36"/>
        <v/>
      </c>
      <c r="Y344" s="220">
        <f t="shared" si="37"/>
        <v>1</v>
      </c>
    </row>
    <row r="345" spans="24:25" x14ac:dyDescent="0.25">
      <c r="X345" s="219" t="str">
        <f t="shared" si="36"/>
        <v/>
      </c>
      <c r="Y345" s="220">
        <f t="shared" si="37"/>
        <v>1</v>
      </c>
    </row>
    <row r="346" spans="24:25" x14ac:dyDescent="0.25">
      <c r="X346" s="219" t="str">
        <f t="shared" si="36"/>
        <v/>
      </c>
      <c r="Y346" s="220">
        <f t="shared" si="37"/>
        <v>1</v>
      </c>
    </row>
    <row r="347" spans="24:25" x14ac:dyDescent="0.25">
      <c r="X347" s="219" t="str">
        <f t="shared" si="36"/>
        <v/>
      </c>
      <c r="Y347" s="220">
        <f t="shared" si="37"/>
        <v>1</v>
      </c>
    </row>
    <row r="348" spans="24:25" x14ac:dyDescent="0.25">
      <c r="X348" s="219" t="str">
        <f t="shared" si="36"/>
        <v/>
      </c>
      <c r="Y348" s="220">
        <f t="shared" si="37"/>
        <v>1</v>
      </c>
    </row>
    <row r="349" spans="24:25" x14ac:dyDescent="0.25">
      <c r="X349" s="219" t="str">
        <f t="shared" ref="X349:X412" si="38">LEFT(K346,3)</f>
        <v/>
      </c>
      <c r="Y349" s="220">
        <f t="shared" si="37"/>
        <v>1</v>
      </c>
    </row>
    <row r="350" spans="24:25" x14ac:dyDescent="0.25">
      <c r="X350" s="219" t="str">
        <f t="shared" si="38"/>
        <v/>
      </c>
      <c r="Y350" s="220">
        <f t="shared" si="37"/>
        <v>1</v>
      </c>
    </row>
    <row r="351" spans="24:25" x14ac:dyDescent="0.25">
      <c r="X351" s="219" t="str">
        <f t="shared" si="38"/>
        <v/>
      </c>
      <c r="Y351" s="220">
        <f t="shared" si="37"/>
        <v>1</v>
      </c>
    </row>
    <row r="352" spans="24:25" x14ac:dyDescent="0.25">
      <c r="X352" s="219" t="str">
        <f t="shared" si="38"/>
        <v/>
      </c>
      <c r="Y352" s="220">
        <f t="shared" si="37"/>
        <v>1</v>
      </c>
    </row>
    <row r="353" spans="24:25" x14ac:dyDescent="0.25">
      <c r="X353" s="219" t="str">
        <f t="shared" si="38"/>
        <v/>
      </c>
      <c r="Y353" s="220">
        <f t="shared" si="37"/>
        <v>1</v>
      </c>
    </row>
    <row r="354" spans="24:25" x14ac:dyDescent="0.25">
      <c r="X354" s="219" t="str">
        <f t="shared" si="38"/>
        <v/>
      </c>
      <c r="Y354" s="220">
        <f t="shared" si="37"/>
        <v>1</v>
      </c>
    </row>
    <row r="355" spans="24:25" x14ac:dyDescent="0.25">
      <c r="X355" s="219" t="str">
        <f t="shared" si="38"/>
        <v/>
      </c>
      <c r="Y355" s="220">
        <f t="shared" si="37"/>
        <v>1</v>
      </c>
    </row>
    <row r="356" spans="24:25" x14ac:dyDescent="0.25">
      <c r="X356" s="219" t="str">
        <f t="shared" si="38"/>
        <v/>
      </c>
      <c r="Y356" s="220">
        <f t="shared" si="37"/>
        <v>1</v>
      </c>
    </row>
    <row r="357" spans="24:25" x14ac:dyDescent="0.25">
      <c r="X357" s="219" t="str">
        <f t="shared" si="38"/>
        <v/>
      </c>
      <c r="Y357" s="220">
        <f t="shared" si="37"/>
        <v>1</v>
      </c>
    </row>
    <row r="358" spans="24:25" x14ac:dyDescent="0.25">
      <c r="X358" s="219" t="str">
        <f t="shared" si="38"/>
        <v/>
      </c>
      <c r="Y358" s="220">
        <f t="shared" si="37"/>
        <v>1</v>
      </c>
    </row>
    <row r="359" spans="24:25" x14ac:dyDescent="0.25">
      <c r="X359" s="219" t="str">
        <f t="shared" si="38"/>
        <v/>
      </c>
      <c r="Y359" s="220">
        <f t="shared" si="37"/>
        <v>1</v>
      </c>
    </row>
    <row r="360" spans="24:25" x14ac:dyDescent="0.25">
      <c r="X360" s="219" t="str">
        <f t="shared" si="38"/>
        <v/>
      </c>
      <c r="Y360" s="220">
        <f t="shared" si="37"/>
        <v>1</v>
      </c>
    </row>
    <row r="361" spans="24:25" x14ac:dyDescent="0.25">
      <c r="X361" s="219" t="str">
        <f t="shared" si="38"/>
        <v/>
      </c>
      <c r="Y361" s="220">
        <f t="shared" si="37"/>
        <v>1</v>
      </c>
    </row>
    <row r="362" spans="24:25" x14ac:dyDescent="0.25">
      <c r="X362" s="219" t="str">
        <f t="shared" si="38"/>
        <v/>
      </c>
      <c r="Y362" s="220">
        <f t="shared" si="37"/>
        <v>1</v>
      </c>
    </row>
    <row r="363" spans="24:25" x14ac:dyDescent="0.25">
      <c r="X363" s="219" t="str">
        <f t="shared" si="38"/>
        <v/>
      </c>
      <c r="Y363" s="220">
        <f t="shared" si="37"/>
        <v>1</v>
      </c>
    </row>
    <row r="364" spans="24:25" x14ac:dyDescent="0.25">
      <c r="X364" s="219" t="str">
        <f t="shared" si="38"/>
        <v/>
      </c>
      <c r="Y364" s="220">
        <f t="shared" si="37"/>
        <v>1</v>
      </c>
    </row>
    <row r="365" spans="24:25" x14ac:dyDescent="0.25">
      <c r="X365" s="219" t="str">
        <f t="shared" si="38"/>
        <v/>
      </c>
      <c r="Y365" s="220">
        <f t="shared" si="37"/>
        <v>1</v>
      </c>
    </row>
    <row r="366" spans="24:25" x14ac:dyDescent="0.25">
      <c r="X366" s="219" t="str">
        <f t="shared" si="38"/>
        <v/>
      </c>
      <c r="Y366" s="220">
        <f t="shared" si="37"/>
        <v>1</v>
      </c>
    </row>
    <row r="367" spans="24:25" x14ac:dyDescent="0.25">
      <c r="X367" s="219" t="str">
        <f t="shared" si="38"/>
        <v/>
      </c>
      <c r="Y367" s="220">
        <f t="shared" si="37"/>
        <v>1</v>
      </c>
    </row>
    <row r="368" spans="24:25" x14ac:dyDescent="0.25">
      <c r="X368" s="219" t="str">
        <f t="shared" si="38"/>
        <v/>
      </c>
      <c r="Y368" s="220">
        <f t="shared" si="37"/>
        <v>1</v>
      </c>
    </row>
    <row r="369" spans="24:25" x14ac:dyDescent="0.25">
      <c r="X369" s="219" t="str">
        <f t="shared" si="38"/>
        <v/>
      </c>
      <c r="Y369" s="220">
        <f t="shared" si="37"/>
        <v>1</v>
      </c>
    </row>
    <row r="370" spans="24:25" x14ac:dyDescent="0.25">
      <c r="X370" s="219" t="str">
        <f t="shared" si="38"/>
        <v/>
      </c>
      <c r="Y370" s="220">
        <f t="shared" si="37"/>
        <v>1</v>
      </c>
    </row>
    <row r="371" spans="24:25" x14ac:dyDescent="0.25">
      <c r="X371" s="219" t="str">
        <f t="shared" si="38"/>
        <v/>
      </c>
      <c r="Y371" s="220">
        <f t="shared" si="37"/>
        <v>1</v>
      </c>
    </row>
    <row r="372" spans="24:25" x14ac:dyDescent="0.25">
      <c r="X372" s="219" t="str">
        <f t="shared" si="38"/>
        <v/>
      </c>
      <c r="Y372" s="220">
        <f t="shared" si="37"/>
        <v>1</v>
      </c>
    </row>
    <row r="373" spans="24:25" x14ac:dyDescent="0.25">
      <c r="X373" s="219" t="str">
        <f t="shared" si="38"/>
        <v/>
      </c>
      <c r="Y373" s="220">
        <f t="shared" si="37"/>
        <v>1</v>
      </c>
    </row>
    <row r="374" spans="24:25" x14ac:dyDescent="0.25">
      <c r="X374" s="219" t="str">
        <f t="shared" si="38"/>
        <v/>
      </c>
      <c r="Y374" s="220">
        <f t="shared" si="37"/>
        <v>1</v>
      </c>
    </row>
    <row r="375" spans="24:25" x14ac:dyDescent="0.25">
      <c r="X375" s="219" t="str">
        <f t="shared" si="38"/>
        <v/>
      </c>
      <c r="Y375" s="220">
        <f t="shared" si="37"/>
        <v>1</v>
      </c>
    </row>
    <row r="376" spans="24:25" x14ac:dyDescent="0.25">
      <c r="X376" s="219" t="str">
        <f t="shared" si="38"/>
        <v/>
      </c>
      <c r="Y376" s="220">
        <f t="shared" si="37"/>
        <v>1</v>
      </c>
    </row>
    <row r="377" spans="24:25" x14ac:dyDescent="0.25">
      <c r="X377" s="219" t="str">
        <f t="shared" si="38"/>
        <v/>
      </c>
      <c r="Y377" s="220">
        <f t="shared" si="37"/>
        <v>1</v>
      </c>
    </row>
    <row r="378" spans="24:25" x14ac:dyDescent="0.25">
      <c r="X378" s="219" t="str">
        <f t="shared" si="38"/>
        <v/>
      </c>
      <c r="Y378" s="220">
        <f t="shared" si="37"/>
        <v>1</v>
      </c>
    </row>
    <row r="379" spans="24:25" x14ac:dyDescent="0.25">
      <c r="X379" s="219" t="str">
        <f t="shared" si="38"/>
        <v/>
      </c>
      <c r="Y379" s="220">
        <f t="shared" si="37"/>
        <v>1</v>
      </c>
    </row>
    <row r="380" spans="24:25" x14ac:dyDescent="0.25">
      <c r="X380" s="219" t="str">
        <f t="shared" si="38"/>
        <v/>
      </c>
      <c r="Y380" s="220">
        <f t="shared" si="37"/>
        <v>1</v>
      </c>
    </row>
    <row r="381" spans="24:25" x14ac:dyDescent="0.25">
      <c r="X381" s="219" t="str">
        <f t="shared" si="38"/>
        <v/>
      </c>
      <c r="Y381" s="220">
        <f t="shared" si="37"/>
        <v>1</v>
      </c>
    </row>
    <row r="382" spans="24:25" x14ac:dyDescent="0.25">
      <c r="X382" s="219" t="str">
        <f t="shared" si="38"/>
        <v/>
      </c>
      <c r="Y382" s="220">
        <f t="shared" si="37"/>
        <v>1</v>
      </c>
    </row>
    <row r="383" spans="24:25" x14ac:dyDescent="0.25">
      <c r="X383" s="219" t="str">
        <f t="shared" si="38"/>
        <v/>
      </c>
      <c r="Y383" s="220">
        <f t="shared" si="37"/>
        <v>1</v>
      </c>
    </row>
    <row r="384" spans="24:25" x14ac:dyDescent="0.25">
      <c r="X384" s="219" t="str">
        <f t="shared" si="38"/>
        <v/>
      </c>
      <c r="Y384" s="220">
        <f t="shared" si="37"/>
        <v>1</v>
      </c>
    </row>
    <row r="385" spans="24:25" x14ac:dyDescent="0.25">
      <c r="X385" s="219" t="str">
        <f t="shared" si="38"/>
        <v/>
      </c>
      <c r="Y385" s="220">
        <f t="shared" si="37"/>
        <v>1</v>
      </c>
    </row>
    <row r="386" spans="24:25" x14ac:dyDescent="0.25">
      <c r="X386" s="219" t="str">
        <f t="shared" si="38"/>
        <v/>
      </c>
      <c r="Y386" s="220">
        <f t="shared" si="37"/>
        <v>1</v>
      </c>
    </row>
    <row r="387" spans="24:25" x14ac:dyDescent="0.25">
      <c r="X387" s="219" t="str">
        <f t="shared" si="38"/>
        <v/>
      </c>
      <c r="Y387" s="220">
        <f t="shared" si="37"/>
        <v>1</v>
      </c>
    </row>
    <row r="388" spans="24:25" x14ac:dyDescent="0.25">
      <c r="X388" s="219" t="str">
        <f t="shared" si="38"/>
        <v/>
      </c>
      <c r="Y388" s="220">
        <f t="shared" si="37"/>
        <v>1</v>
      </c>
    </row>
    <row r="389" spans="24:25" x14ac:dyDescent="0.25">
      <c r="X389" s="219" t="str">
        <f t="shared" si="38"/>
        <v/>
      </c>
      <c r="Y389" s="220">
        <f t="shared" si="37"/>
        <v>1</v>
      </c>
    </row>
    <row r="390" spans="24:25" x14ac:dyDescent="0.25">
      <c r="X390" s="219" t="str">
        <f t="shared" si="38"/>
        <v/>
      </c>
      <c r="Y390" s="220">
        <f t="shared" si="37"/>
        <v>1</v>
      </c>
    </row>
    <row r="391" spans="24:25" x14ac:dyDescent="0.25">
      <c r="X391" s="219" t="str">
        <f t="shared" si="38"/>
        <v/>
      </c>
      <c r="Y391" s="220">
        <f t="shared" si="37"/>
        <v>1</v>
      </c>
    </row>
    <row r="392" spans="24:25" x14ac:dyDescent="0.25">
      <c r="X392" s="219" t="str">
        <f t="shared" si="38"/>
        <v/>
      </c>
      <c r="Y392" s="220">
        <f t="shared" si="37"/>
        <v>1</v>
      </c>
    </row>
    <row r="393" spans="24:25" x14ac:dyDescent="0.25">
      <c r="X393" s="219" t="str">
        <f t="shared" si="38"/>
        <v/>
      </c>
      <c r="Y393" s="220">
        <f t="shared" si="37"/>
        <v>1</v>
      </c>
    </row>
    <row r="394" spans="24:25" x14ac:dyDescent="0.25">
      <c r="X394" s="219" t="str">
        <f t="shared" si="38"/>
        <v/>
      </c>
      <c r="Y394" s="220">
        <f t="shared" si="37"/>
        <v>1</v>
      </c>
    </row>
    <row r="395" spans="24:25" x14ac:dyDescent="0.25">
      <c r="X395" s="219" t="str">
        <f t="shared" si="38"/>
        <v/>
      </c>
      <c r="Y395" s="220">
        <f t="shared" si="37"/>
        <v>1</v>
      </c>
    </row>
    <row r="396" spans="24:25" x14ac:dyDescent="0.25">
      <c r="X396" s="219" t="str">
        <f t="shared" si="38"/>
        <v/>
      </c>
      <c r="Y396" s="220">
        <f t="shared" si="37"/>
        <v>1</v>
      </c>
    </row>
    <row r="397" spans="24:25" x14ac:dyDescent="0.25">
      <c r="X397" s="219" t="str">
        <f t="shared" si="38"/>
        <v/>
      </c>
      <c r="Y397" s="220">
        <f t="shared" si="37"/>
        <v>1</v>
      </c>
    </row>
    <row r="398" spans="24:25" x14ac:dyDescent="0.25">
      <c r="X398" s="219" t="str">
        <f t="shared" si="38"/>
        <v/>
      </c>
      <c r="Y398" s="220">
        <f t="shared" si="37"/>
        <v>1</v>
      </c>
    </row>
    <row r="399" spans="24:25" x14ac:dyDescent="0.25">
      <c r="X399" s="219" t="str">
        <f t="shared" si="38"/>
        <v/>
      </c>
      <c r="Y399" s="220">
        <f t="shared" si="37"/>
        <v>1</v>
      </c>
    </row>
    <row r="400" spans="24:25" x14ac:dyDescent="0.25">
      <c r="X400" s="219" t="str">
        <f t="shared" si="38"/>
        <v/>
      </c>
      <c r="Y400" s="220">
        <f t="shared" si="37"/>
        <v>1</v>
      </c>
    </row>
    <row r="401" spans="24:25" x14ac:dyDescent="0.25">
      <c r="X401" s="219" t="str">
        <f t="shared" si="38"/>
        <v/>
      </c>
      <c r="Y401" s="220">
        <f t="shared" si="37"/>
        <v>1</v>
      </c>
    </row>
    <row r="402" spans="24:25" x14ac:dyDescent="0.25">
      <c r="X402" s="219" t="str">
        <f t="shared" si="38"/>
        <v/>
      </c>
      <c r="Y402" s="220">
        <f t="shared" ref="Y402:Y465" si="39">1-(T402/100)</f>
        <v>1</v>
      </c>
    </row>
    <row r="403" spans="24:25" x14ac:dyDescent="0.25">
      <c r="X403" s="219" t="str">
        <f t="shared" si="38"/>
        <v/>
      </c>
      <c r="Y403" s="220">
        <f t="shared" si="39"/>
        <v>1</v>
      </c>
    </row>
    <row r="404" spans="24:25" x14ac:dyDescent="0.25">
      <c r="X404" s="219" t="str">
        <f t="shared" si="38"/>
        <v/>
      </c>
      <c r="Y404" s="220">
        <f t="shared" si="39"/>
        <v>1</v>
      </c>
    </row>
    <row r="405" spans="24:25" x14ac:dyDescent="0.25">
      <c r="X405" s="219" t="str">
        <f t="shared" si="38"/>
        <v/>
      </c>
      <c r="Y405" s="220">
        <f t="shared" si="39"/>
        <v>1</v>
      </c>
    </row>
    <row r="406" spans="24:25" x14ac:dyDescent="0.25">
      <c r="X406" s="219" t="str">
        <f t="shared" si="38"/>
        <v/>
      </c>
      <c r="Y406" s="220">
        <f t="shared" si="39"/>
        <v>1</v>
      </c>
    </row>
    <row r="407" spans="24:25" x14ac:dyDescent="0.25">
      <c r="X407" s="219" t="str">
        <f t="shared" si="38"/>
        <v/>
      </c>
      <c r="Y407" s="220">
        <f t="shared" si="39"/>
        <v>1</v>
      </c>
    </row>
    <row r="408" spans="24:25" x14ac:dyDescent="0.25">
      <c r="X408" s="219" t="str">
        <f t="shared" si="38"/>
        <v/>
      </c>
      <c r="Y408" s="220">
        <f t="shared" si="39"/>
        <v>1</v>
      </c>
    </row>
    <row r="409" spans="24:25" x14ac:dyDescent="0.25">
      <c r="X409" s="219" t="str">
        <f t="shared" si="38"/>
        <v/>
      </c>
      <c r="Y409" s="220">
        <f t="shared" si="39"/>
        <v>1</v>
      </c>
    </row>
    <row r="410" spans="24:25" x14ac:dyDescent="0.25">
      <c r="X410" s="219" t="str">
        <f t="shared" si="38"/>
        <v/>
      </c>
      <c r="Y410" s="220">
        <f t="shared" si="39"/>
        <v>1</v>
      </c>
    </row>
    <row r="411" spans="24:25" x14ac:dyDescent="0.25">
      <c r="X411" s="219" t="str">
        <f t="shared" si="38"/>
        <v/>
      </c>
      <c r="Y411" s="220">
        <f t="shared" si="39"/>
        <v>1</v>
      </c>
    </row>
    <row r="412" spans="24:25" x14ac:dyDescent="0.25">
      <c r="X412" s="219" t="str">
        <f t="shared" si="38"/>
        <v/>
      </c>
      <c r="Y412" s="220">
        <f t="shared" si="39"/>
        <v>1</v>
      </c>
    </row>
    <row r="413" spans="24:25" x14ac:dyDescent="0.25">
      <c r="X413" s="219" t="str">
        <f t="shared" ref="X413:X476" si="40">LEFT(K410,3)</f>
        <v/>
      </c>
      <c r="Y413" s="220">
        <f t="shared" si="39"/>
        <v>1</v>
      </c>
    </row>
    <row r="414" spans="24:25" x14ac:dyDescent="0.25">
      <c r="X414" s="219" t="str">
        <f t="shared" si="40"/>
        <v/>
      </c>
      <c r="Y414" s="220">
        <f t="shared" si="39"/>
        <v>1</v>
      </c>
    </row>
    <row r="415" spans="24:25" x14ac:dyDescent="0.25">
      <c r="X415" s="219" t="str">
        <f t="shared" si="40"/>
        <v/>
      </c>
      <c r="Y415" s="220">
        <f t="shared" si="39"/>
        <v>1</v>
      </c>
    </row>
    <row r="416" spans="24:25" x14ac:dyDescent="0.25">
      <c r="X416" s="219" t="str">
        <f t="shared" si="40"/>
        <v/>
      </c>
      <c r="Y416" s="220">
        <f t="shared" si="39"/>
        <v>1</v>
      </c>
    </row>
    <row r="417" spans="24:25" x14ac:dyDescent="0.25">
      <c r="X417" s="219" t="str">
        <f t="shared" si="40"/>
        <v/>
      </c>
      <c r="Y417" s="220">
        <f t="shared" si="39"/>
        <v>1</v>
      </c>
    </row>
    <row r="418" spans="24:25" x14ac:dyDescent="0.25">
      <c r="X418" s="219" t="str">
        <f t="shared" si="40"/>
        <v/>
      </c>
      <c r="Y418" s="220">
        <f t="shared" si="39"/>
        <v>1</v>
      </c>
    </row>
    <row r="419" spans="24:25" x14ac:dyDescent="0.25">
      <c r="X419" s="219" t="str">
        <f t="shared" si="40"/>
        <v/>
      </c>
      <c r="Y419" s="220">
        <f t="shared" si="39"/>
        <v>1</v>
      </c>
    </row>
    <row r="420" spans="24:25" x14ac:dyDescent="0.25">
      <c r="X420" s="219" t="str">
        <f t="shared" si="40"/>
        <v/>
      </c>
      <c r="Y420" s="220">
        <f t="shared" si="39"/>
        <v>1</v>
      </c>
    </row>
    <row r="421" spans="24:25" x14ac:dyDescent="0.25">
      <c r="X421" s="219" t="str">
        <f t="shared" si="40"/>
        <v/>
      </c>
      <c r="Y421" s="220">
        <f t="shared" si="39"/>
        <v>1</v>
      </c>
    </row>
    <row r="422" spans="24:25" x14ac:dyDescent="0.25">
      <c r="X422" s="219" t="str">
        <f t="shared" si="40"/>
        <v/>
      </c>
      <c r="Y422" s="220">
        <f t="shared" si="39"/>
        <v>1</v>
      </c>
    </row>
    <row r="423" spans="24:25" x14ac:dyDescent="0.25">
      <c r="X423" s="219" t="str">
        <f t="shared" si="40"/>
        <v/>
      </c>
      <c r="Y423" s="220">
        <f t="shared" si="39"/>
        <v>1</v>
      </c>
    </row>
    <row r="424" spans="24:25" x14ac:dyDescent="0.25">
      <c r="X424" s="219" t="str">
        <f t="shared" si="40"/>
        <v/>
      </c>
      <c r="Y424" s="220">
        <f t="shared" si="39"/>
        <v>1</v>
      </c>
    </row>
    <row r="425" spans="24:25" x14ac:dyDescent="0.25">
      <c r="X425" s="219" t="str">
        <f t="shared" si="40"/>
        <v/>
      </c>
      <c r="Y425" s="220">
        <f t="shared" si="39"/>
        <v>1</v>
      </c>
    </row>
    <row r="426" spans="24:25" x14ac:dyDescent="0.25">
      <c r="X426" s="219" t="str">
        <f t="shared" si="40"/>
        <v/>
      </c>
      <c r="Y426" s="220">
        <f t="shared" si="39"/>
        <v>1</v>
      </c>
    </row>
    <row r="427" spans="24:25" x14ac:dyDescent="0.25">
      <c r="X427" s="219" t="str">
        <f t="shared" si="40"/>
        <v/>
      </c>
      <c r="Y427" s="220">
        <f t="shared" si="39"/>
        <v>1</v>
      </c>
    </row>
    <row r="428" spans="24:25" x14ac:dyDescent="0.25">
      <c r="X428" s="219" t="str">
        <f t="shared" si="40"/>
        <v/>
      </c>
      <c r="Y428" s="220">
        <f t="shared" si="39"/>
        <v>1</v>
      </c>
    </row>
    <row r="429" spans="24:25" x14ac:dyDescent="0.25">
      <c r="X429" s="219" t="str">
        <f t="shared" si="40"/>
        <v/>
      </c>
      <c r="Y429" s="220">
        <f t="shared" si="39"/>
        <v>1</v>
      </c>
    </row>
    <row r="430" spans="24:25" x14ac:dyDescent="0.25">
      <c r="X430" s="219" t="str">
        <f t="shared" si="40"/>
        <v/>
      </c>
      <c r="Y430" s="220">
        <f t="shared" si="39"/>
        <v>1</v>
      </c>
    </row>
    <row r="431" spans="24:25" x14ac:dyDescent="0.25">
      <c r="X431" s="219" t="str">
        <f t="shared" si="40"/>
        <v/>
      </c>
      <c r="Y431" s="220">
        <f t="shared" si="39"/>
        <v>1</v>
      </c>
    </row>
    <row r="432" spans="24:25" x14ac:dyDescent="0.25">
      <c r="X432" s="219" t="str">
        <f t="shared" si="40"/>
        <v/>
      </c>
      <c r="Y432" s="220">
        <f t="shared" si="39"/>
        <v>1</v>
      </c>
    </row>
    <row r="433" spans="24:25" x14ac:dyDescent="0.25">
      <c r="X433" s="219" t="str">
        <f t="shared" si="40"/>
        <v/>
      </c>
      <c r="Y433" s="220">
        <f t="shared" si="39"/>
        <v>1</v>
      </c>
    </row>
    <row r="434" spans="24:25" x14ac:dyDescent="0.25">
      <c r="X434" s="219" t="str">
        <f t="shared" si="40"/>
        <v/>
      </c>
      <c r="Y434" s="220">
        <f t="shared" si="39"/>
        <v>1</v>
      </c>
    </row>
    <row r="435" spans="24:25" x14ac:dyDescent="0.25">
      <c r="X435" s="219" t="str">
        <f t="shared" si="40"/>
        <v/>
      </c>
      <c r="Y435" s="220">
        <f t="shared" si="39"/>
        <v>1</v>
      </c>
    </row>
    <row r="436" spans="24:25" x14ac:dyDescent="0.25">
      <c r="X436" s="219" t="str">
        <f t="shared" si="40"/>
        <v/>
      </c>
      <c r="Y436" s="220">
        <f t="shared" si="39"/>
        <v>1</v>
      </c>
    </row>
    <row r="437" spans="24:25" x14ac:dyDescent="0.25">
      <c r="X437" s="219" t="str">
        <f t="shared" si="40"/>
        <v/>
      </c>
      <c r="Y437" s="220">
        <f t="shared" si="39"/>
        <v>1</v>
      </c>
    </row>
    <row r="438" spans="24:25" x14ac:dyDescent="0.25">
      <c r="X438" s="219" t="str">
        <f t="shared" si="40"/>
        <v/>
      </c>
      <c r="Y438" s="220">
        <f t="shared" si="39"/>
        <v>1</v>
      </c>
    </row>
    <row r="439" spans="24:25" x14ac:dyDescent="0.25">
      <c r="X439" s="219" t="str">
        <f t="shared" si="40"/>
        <v/>
      </c>
      <c r="Y439" s="220">
        <f t="shared" si="39"/>
        <v>1</v>
      </c>
    </row>
    <row r="440" spans="24:25" x14ac:dyDescent="0.25">
      <c r="X440" s="219" t="str">
        <f t="shared" si="40"/>
        <v/>
      </c>
      <c r="Y440" s="220">
        <f t="shared" si="39"/>
        <v>1</v>
      </c>
    </row>
    <row r="441" spans="24:25" x14ac:dyDescent="0.25">
      <c r="X441" s="219" t="str">
        <f t="shared" si="40"/>
        <v/>
      </c>
      <c r="Y441" s="220">
        <f t="shared" si="39"/>
        <v>1</v>
      </c>
    </row>
    <row r="442" spans="24:25" x14ac:dyDescent="0.25">
      <c r="X442" s="219" t="str">
        <f t="shared" si="40"/>
        <v/>
      </c>
      <c r="Y442" s="220">
        <f t="shared" si="39"/>
        <v>1</v>
      </c>
    </row>
    <row r="443" spans="24:25" x14ac:dyDescent="0.25">
      <c r="X443" s="219" t="str">
        <f t="shared" si="40"/>
        <v/>
      </c>
      <c r="Y443" s="220">
        <f t="shared" si="39"/>
        <v>1</v>
      </c>
    </row>
    <row r="444" spans="24:25" x14ac:dyDescent="0.25">
      <c r="X444" s="219" t="str">
        <f t="shared" si="40"/>
        <v/>
      </c>
      <c r="Y444" s="220">
        <f t="shared" si="39"/>
        <v>1</v>
      </c>
    </row>
    <row r="445" spans="24:25" x14ac:dyDescent="0.25">
      <c r="X445" s="219" t="str">
        <f t="shared" si="40"/>
        <v/>
      </c>
      <c r="Y445" s="220">
        <f t="shared" si="39"/>
        <v>1</v>
      </c>
    </row>
    <row r="446" spans="24:25" x14ac:dyDescent="0.25">
      <c r="X446" s="219" t="str">
        <f t="shared" si="40"/>
        <v/>
      </c>
      <c r="Y446" s="220">
        <f t="shared" si="39"/>
        <v>1</v>
      </c>
    </row>
    <row r="447" spans="24:25" x14ac:dyDescent="0.25">
      <c r="X447" s="219" t="str">
        <f t="shared" si="40"/>
        <v/>
      </c>
      <c r="Y447" s="220">
        <f t="shared" si="39"/>
        <v>1</v>
      </c>
    </row>
    <row r="448" spans="24:25" x14ac:dyDescent="0.25">
      <c r="X448" s="219" t="str">
        <f t="shared" si="40"/>
        <v/>
      </c>
      <c r="Y448" s="220">
        <f t="shared" si="39"/>
        <v>1</v>
      </c>
    </row>
    <row r="449" spans="24:25" x14ac:dyDescent="0.25">
      <c r="X449" s="219" t="str">
        <f t="shared" si="40"/>
        <v/>
      </c>
      <c r="Y449" s="220">
        <f t="shared" si="39"/>
        <v>1</v>
      </c>
    </row>
    <row r="450" spans="24:25" x14ac:dyDescent="0.25">
      <c r="X450" s="219" t="str">
        <f t="shared" si="40"/>
        <v/>
      </c>
      <c r="Y450" s="220">
        <f t="shared" si="39"/>
        <v>1</v>
      </c>
    </row>
    <row r="451" spans="24:25" x14ac:dyDescent="0.25">
      <c r="X451" s="219" t="str">
        <f t="shared" si="40"/>
        <v/>
      </c>
      <c r="Y451" s="220">
        <f t="shared" si="39"/>
        <v>1</v>
      </c>
    </row>
    <row r="452" spans="24:25" x14ac:dyDescent="0.25">
      <c r="X452" s="219" t="str">
        <f t="shared" si="40"/>
        <v/>
      </c>
      <c r="Y452" s="220">
        <f t="shared" si="39"/>
        <v>1</v>
      </c>
    </row>
    <row r="453" spans="24:25" x14ac:dyDescent="0.25">
      <c r="X453" s="219" t="str">
        <f t="shared" si="40"/>
        <v/>
      </c>
      <c r="Y453" s="220">
        <f t="shared" si="39"/>
        <v>1</v>
      </c>
    </row>
    <row r="454" spans="24:25" x14ac:dyDescent="0.25">
      <c r="X454" s="219" t="str">
        <f t="shared" si="40"/>
        <v/>
      </c>
      <c r="Y454" s="220">
        <f t="shared" si="39"/>
        <v>1</v>
      </c>
    </row>
    <row r="455" spans="24:25" x14ac:dyDescent="0.25">
      <c r="X455" s="219" t="str">
        <f t="shared" si="40"/>
        <v/>
      </c>
      <c r="Y455" s="220">
        <f t="shared" si="39"/>
        <v>1</v>
      </c>
    </row>
    <row r="456" spans="24:25" x14ac:dyDescent="0.25">
      <c r="X456" s="219" t="str">
        <f t="shared" si="40"/>
        <v/>
      </c>
      <c r="Y456" s="220">
        <f t="shared" si="39"/>
        <v>1</v>
      </c>
    </row>
    <row r="457" spans="24:25" x14ac:dyDescent="0.25">
      <c r="X457" s="219" t="str">
        <f t="shared" si="40"/>
        <v/>
      </c>
      <c r="Y457" s="220">
        <f t="shared" si="39"/>
        <v>1</v>
      </c>
    </row>
    <row r="458" spans="24:25" x14ac:dyDescent="0.25">
      <c r="X458" s="219" t="str">
        <f t="shared" si="40"/>
        <v/>
      </c>
      <c r="Y458" s="220">
        <f t="shared" si="39"/>
        <v>1</v>
      </c>
    </row>
    <row r="459" spans="24:25" x14ac:dyDescent="0.25">
      <c r="X459" s="219" t="str">
        <f t="shared" si="40"/>
        <v/>
      </c>
      <c r="Y459" s="220">
        <f t="shared" si="39"/>
        <v>1</v>
      </c>
    </row>
    <row r="460" spans="24:25" x14ac:dyDescent="0.25">
      <c r="X460" s="219" t="str">
        <f t="shared" si="40"/>
        <v/>
      </c>
      <c r="Y460" s="220">
        <f t="shared" si="39"/>
        <v>1</v>
      </c>
    </row>
    <row r="461" spans="24:25" x14ac:dyDescent="0.25">
      <c r="X461" s="219" t="str">
        <f t="shared" si="40"/>
        <v/>
      </c>
      <c r="Y461" s="220">
        <f t="shared" si="39"/>
        <v>1</v>
      </c>
    </row>
    <row r="462" spans="24:25" x14ac:dyDescent="0.25">
      <c r="X462" s="219" t="str">
        <f t="shared" si="40"/>
        <v/>
      </c>
      <c r="Y462" s="220">
        <f t="shared" si="39"/>
        <v>1</v>
      </c>
    </row>
    <row r="463" spans="24:25" x14ac:dyDescent="0.25">
      <c r="X463" s="219" t="str">
        <f t="shared" si="40"/>
        <v/>
      </c>
      <c r="Y463" s="220">
        <f t="shared" si="39"/>
        <v>1</v>
      </c>
    </row>
    <row r="464" spans="24:25" x14ac:dyDescent="0.25">
      <c r="X464" s="219" t="str">
        <f t="shared" si="40"/>
        <v/>
      </c>
      <c r="Y464" s="220">
        <f t="shared" si="39"/>
        <v>1</v>
      </c>
    </row>
    <row r="465" spans="24:25" x14ac:dyDescent="0.25">
      <c r="X465" s="219" t="str">
        <f t="shared" si="40"/>
        <v/>
      </c>
      <c r="Y465" s="220">
        <f t="shared" si="39"/>
        <v>1</v>
      </c>
    </row>
    <row r="466" spans="24:25" x14ac:dyDescent="0.25">
      <c r="X466" s="219" t="str">
        <f t="shared" si="40"/>
        <v/>
      </c>
      <c r="Y466" s="220">
        <f t="shared" ref="Y466:Y529" si="41">1-(T466/100)</f>
        <v>1</v>
      </c>
    </row>
    <row r="467" spans="24:25" x14ac:dyDescent="0.25">
      <c r="X467" s="219" t="str">
        <f t="shared" si="40"/>
        <v/>
      </c>
      <c r="Y467" s="220">
        <f t="shared" si="41"/>
        <v>1</v>
      </c>
    </row>
    <row r="468" spans="24:25" x14ac:dyDescent="0.25">
      <c r="X468" s="219" t="str">
        <f t="shared" si="40"/>
        <v/>
      </c>
      <c r="Y468" s="220">
        <f t="shared" si="41"/>
        <v>1</v>
      </c>
    </row>
    <row r="469" spans="24:25" x14ac:dyDescent="0.25">
      <c r="X469" s="219" t="str">
        <f t="shared" si="40"/>
        <v/>
      </c>
      <c r="Y469" s="220">
        <f t="shared" si="41"/>
        <v>1</v>
      </c>
    </row>
    <row r="470" spans="24:25" x14ac:dyDescent="0.25">
      <c r="X470" s="219" t="str">
        <f t="shared" si="40"/>
        <v/>
      </c>
      <c r="Y470" s="220">
        <f t="shared" si="41"/>
        <v>1</v>
      </c>
    </row>
    <row r="471" spans="24:25" x14ac:dyDescent="0.25">
      <c r="X471" s="219" t="str">
        <f t="shared" si="40"/>
        <v/>
      </c>
      <c r="Y471" s="220">
        <f t="shared" si="41"/>
        <v>1</v>
      </c>
    </row>
    <row r="472" spans="24:25" x14ac:dyDescent="0.25">
      <c r="X472" s="219" t="str">
        <f t="shared" si="40"/>
        <v/>
      </c>
      <c r="Y472" s="220">
        <f t="shared" si="41"/>
        <v>1</v>
      </c>
    </row>
    <row r="473" spans="24:25" x14ac:dyDescent="0.25">
      <c r="X473" s="219" t="str">
        <f t="shared" si="40"/>
        <v/>
      </c>
      <c r="Y473" s="220">
        <f t="shared" si="41"/>
        <v>1</v>
      </c>
    </row>
    <row r="474" spans="24:25" x14ac:dyDescent="0.25">
      <c r="X474" s="219" t="str">
        <f t="shared" si="40"/>
        <v/>
      </c>
      <c r="Y474" s="220">
        <f t="shared" si="41"/>
        <v>1</v>
      </c>
    </row>
    <row r="475" spans="24:25" x14ac:dyDescent="0.25">
      <c r="X475" s="219" t="str">
        <f t="shared" si="40"/>
        <v/>
      </c>
      <c r="Y475" s="220">
        <f t="shared" si="41"/>
        <v>1</v>
      </c>
    </row>
    <row r="476" spans="24:25" x14ac:dyDescent="0.25">
      <c r="X476" s="219" t="str">
        <f t="shared" si="40"/>
        <v/>
      </c>
      <c r="Y476" s="220">
        <f t="shared" si="41"/>
        <v>1</v>
      </c>
    </row>
    <row r="477" spans="24:25" x14ac:dyDescent="0.25">
      <c r="X477" s="219" t="str">
        <f t="shared" ref="X477:X540" si="42">LEFT(K474,3)</f>
        <v/>
      </c>
      <c r="Y477" s="220">
        <f t="shared" si="41"/>
        <v>1</v>
      </c>
    </row>
    <row r="478" spans="24:25" x14ac:dyDescent="0.25">
      <c r="X478" s="219" t="str">
        <f t="shared" si="42"/>
        <v/>
      </c>
      <c r="Y478" s="220">
        <f t="shared" si="41"/>
        <v>1</v>
      </c>
    </row>
    <row r="479" spans="24:25" x14ac:dyDescent="0.25">
      <c r="X479" s="219" t="str">
        <f t="shared" si="42"/>
        <v/>
      </c>
      <c r="Y479" s="220">
        <f t="shared" si="41"/>
        <v>1</v>
      </c>
    </row>
    <row r="480" spans="24:25" x14ac:dyDescent="0.25">
      <c r="X480" s="219" t="str">
        <f t="shared" si="42"/>
        <v/>
      </c>
      <c r="Y480" s="220">
        <f t="shared" si="41"/>
        <v>1</v>
      </c>
    </row>
    <row r="481" spans="24:25" x14ac:dyDescent="0.25">
      <c r="X481" s="219" t="str">
        <f t="shared" si="42"/>
        <v/>
      </c>
      <c r="Y481" s="220">
        <f t="shared" si="41"/>
        <v>1</v>
      </c>
    </row>
    <row r="482" spans="24:25" x14ac:dyDescent="0.25">
      <c r="X482" s="219" t="str">
        <f t="shared" si="42"/>
        <v/>
      </c>
      <c r="Y482" s="220">
        <f t="shared" si="41"/>
        <v>1</v>
      </c>
    </row>
    <row r="483" spans="24:25" x14ac:dyDescent="0.25">
      <c r="X483" s="219" t="str">
        <f t="shared" si="42"/>
        <v/>
      </c>
      <c r="Y483" s="220">
        <f t="shared" si="41"/>
        <v>1</v>
      </c>
    </row>
    <row r="484" spans="24:25" x14ac:dyDescent="0.25">
      <c r="X484" s="219" t="str">
        <f t="shared" si="42"/>
        <v/>
      </c>
      <c r="Y484" s="220">
        <f t="shared" si="41"/>
        <v>1</v>
      </c>
    </row>
    <row r="485" spans="24:25" x14ac:dyDescent="0.25">
      <c r="X485" s="219" t="str">
        <f t="shared" si="42"/>
        <v/>
      </c>
      <c r="Y485" s="220">
        <f t="shared" si="41"/>
        <v>1</v>
      </c>
    </row>
    <row r="486" spans="24:25" x14ac:dyDescent="0.25">
      <c r="X486" s="219" t="str">
        <f t="shared" si="42"/>
        <v/>
      </c>
      <c r="Y486" s="220">
        <f t="shared" si="41"/>
        <v>1</v>
      </c>
    </row>
    <row r="487" spans="24:25" x14ac:dyDescent="0.25">
      <c r="X487" s="219" t="str">
        <f t="shared" si="42"/>
        <v/>
      </c>
      <c r="Y487" s="220">
        <f t="shared" si="41"/>
        <v>1</v>
      </c>
    </row>
    <row r="488" spans="24:25" x14ac:dyDescent="0.25">
      <c r="X488" s="219" t="str">
        <f t="shared" si="42"/>
        <v/>
      </c>
      <c r="Y488" s="220">
        <f t="shared" si="41"/>
        <v>1</v>
      </c>
    </row>
    <row r="489" spans="24:25" x14ac:dyDescent="0.25">
      <c r="X489" s="219" t="str">
        <f t="shared" si="42"/>
        <v/>
      </c>
      <c r="Y489" s="220">
        <f t="shared" si="41"/>
        <v>1</v>
      </c>
    </row>
    <row r="490" spans="24:25" x14ac:dyDescent="0.25">
      <c r="X490" s="219" t="str">
        <f t="shared" si="42"/>
        <v/>
      </c>
      <c r="Y490" s="220">
        <f t="shared" si="41"/>
        <v>1</v>
      </c>
    </row>
    <row r="491" spans="24:25" x14ac:dyDescent="0.25">
      <c r="X491" s="219" t="str">
        <f t="shared" si="42"/>
        <v/>
      </c>
      <c r="Y491" s="220">
        <f t="shared" si="41"/>
        <v>1</v>
      </c>
    </row>
    <row r="492" spans="24:25" x14ac:dyDescent="0.25">
      <c r="X492" s="219" t="str">
        <f t="shared" si="42"/>
        <v/>
      </c>
      <c r="Y492" s="220">
        <f t="shared" si="41"/>
        <v>1</v>
      </c>
    </row>
    <row r="493" spans="24:25" x14ac:dyDescent="0.25">
      <c r="X493" s="219" t="str">
        <f t="shared" si="42"/>
        <v/>
      </c>
      <c r="Y493" s="220">
        <f t="shared" si="41"/>
        <v>1</v>
      </c>
    </row>
    <row r="494" spans="24:25" x14ac:dyDescent="0.25">
      <c r="X494" s="219" t="str">
        <f t="shared" si="42"/>
        <v/>
      </c>
      <c r="Y494" s="220">
        <f t="shared" si="41"/>
        <v>1</v>
      </c>
    </row>
    <row r="495" spans="24:25" x14ac:dyDescent="0.25">
      <c r="X495" s="219" t="str">
        <f t="shared" si="42"/>
        <v/>
      </c>
      <c r="Y495" s="220">
        <f t="shared" si="41"/>
        <v>1</v>
      </c>
    </row>
    <row r="496" spans="24:25" x14ac:dyDescent="0.25">
      <c r="X496" s="219" t="str">
        <f t="shared" si="42"/>
        <v/>
      </c>
      <c r="Y496" s="220">
        <f t="shared" si="41"/>
        <v>1</v>
      </c>
    </row>
    <row r="497" spans="24:25" x14ac:dyDescent="0.25">
      <c r="X497" s="219" t="str">
        <f t="shared" si="42"/>
        <v/>
      </c>
      <c r="Y497" s="220">
        <f t="shared" si="41"/>
        <v>1</v>
      </c>
    </row>
    <row r="498" spans="24:25" x14ac:dyDescent="0.25">
      <c r="X498" s="219" t="str">
        <f t="shared" si="42"/>
        <v/>
      </c>
      <c r="Y498" s="220">
        <f t="shared" si="41"/>
        <v>1</v>
      </c>
    </row>
    <row r="499" spans="24:25" x14ac:dyDescent="0.25">
      <c r="X499" s="219" t="str">
        <f t="shared" si="42"/>
        <v/>
      </c>
      <c r="Y499" s="220">
        <f t="shared" si="41"/>
        <v>1</v>
      </c>
    </row>
    <row r="500" spans="24:25" x14ac:dyDescent="0.25">
      <c r="X500" s="219" t="str">
        <f t="shared" si="42"/>
        <v/>
      </c>
      <c r="Y500" s="220">
        <f t="shared" si="41"/>
        <v>1</v>
      </c>
    </row>
    <row r="501" spans="24:25" x14ac:dyDescent="0.25">
      <c r="X501" s="219" t="str">
        <f t="shared" si="42"/>
        <v/>
      </c>
      <c r="Y501" s="220">
        <f t="shared" si="41"/>
        <v>1</v>
      </c>
    </row>
    <row r="502" spans="24:25" x14ac:dyDescent="0.25">
      <c r="X502" s="219" t="str">
        <f t="shared" si="42"/>
        <v/>
      </c>
      <c r="Y502" s="220">
        <f t="shared" si="41"/>
        <v>1</v>
      </c>
    </row>
    <row r="503" spans="24:25" x14ac:dyDescent="0.25">
      <c r="X503" s="219" t="str">
        <f t="shared" si="42"/>
        <v/>
      </c>
      <c r="Y503" s="220">
        <f t="shared" si="41"/>
        <v>1</v>
      </c>
    </row>
    <row r="504" spans="24:25" x14ac:dyDescent="0.25">
      <c r="X504" s="219" t="str">
        <f t="shared" si="42"/>
        <v/>
      </c>
      <c r="Y504" s="220">
        <f t="shared" si="41"/>
        <v>1</v>
      </c>
    </row>
    <row r="505" spans="24:25" x14ac:dyDescent="0.25">
      <c r="X505" s="219" t="str">
        <f t="shared" si="42"/>
        <v/>
      </c>
      <c r="Y505" s="220">
        <f t="shared" si="41"/>
        <v>1</v>
      </c>
    </row>
    <row r="506" spans="24:25" x14ac:dyDescent="0.25">
      <c r="X506" s="219" t="str">
        <f t="shared" si="42"/>
        <v/>
      </c>
      <c r="Y506" s="220">
        <f t="shared" si="41"/>
        <v>1</v>
      </c>
    </row>
    <row r="507" spans="24:25" x14ac:dyDescent="0.25">
      <c r="X507" s="219" t="str">
        <f t="shared" si="42"/>
        <v/>
      </c>
      <c r="Y507" s="220">
        <f t="shared" si="41"/>
        <v>1</v>
      </c>
    </row>
    <row r="508" spans="24:25" x14ac:dyDescent="0.25">
      <c r="X508" s="219" t="str">
        <f t="shared" si="42"/>
        <v/>
      </c>
      <c r="Y508" s="220">
        <f t="shared" si="41"/>
        <v>1</v>
      </c>
    </row>
    <row r="509" spans="24:25" x14ac:dyDescent="0.25">
      <c r="X509" s="219" t="str">
        <f t="shared" si="42"/>
        <v/>
      </c>
      <c r="Y509" s="220">
        <f t="shared" si="41"/>
        <v>1</v>
      </c>
    </row>
    <row r="510" spans="24:25" x14ac:dyDescent="0.25">
      <c r="X510" s="219" t="str">
        <f t="shared" si="42"/>
        <v/>
      </c>
      <c r="Y510" s="220">
        <f t="shared" si="41"/>
        <v>1</v>
      </c>
    </row>
    <row r="511" spans="24:25" x14ac:dyDescent="0.25">
      <c r="X511" s="219" t="str">
        <f t="shared" si="42"/>
        <v/>
      </c>
      <c r="Y511" s="220">
        <f t="shared" si="41"/>
        <v>1</v>
      </c>
    </row>
    <row r="512" spans="24:25" x14ac:dyDescent="0.25">
      <c r="X512" s="219" t="str">
        <f t="shared" si="42"/>
        <v/>
      </c>
      <c r="Y512" s="220">
        <f t="shared" si="41"/>
        <v>1</v>
      </c>
    </row>
    <row r="513" spans="24:25" x14ac:dyDescent="0.25">
      <c r="X513" s="219" t="str">
        <f t="shared" si="42"/>
        <v/>
      </c>
      <c r="Y513" s="220">
        <f t="shared" si="41"/>
        <v>1</v>
      </c>
    </row>
    <row r="514" spans="24:25" x14ac:dyDescent="0.25">
      <c r="X514" s="219" t="str">
        <f t="shared" si="42"/>
        <v/>
      </c>
      <c r="Y514" s="220">
        <f t="shared" si="41"/>
        <v>1</v>
      </c>
    </row>
    <row r="515" spans="24:25" x14ac:dyDescent="0.25">
      <c r="X515" s="219" t="str">
        <f t="shared" si="42"/>
        <v/>
      </c>
      <c r="Y515" s="220">
        <f t="shared" si="41"/>
        <v>1</v>
      </c>
    </row>
    <row r="516" spans="24:25" x14ac:dyDescent="0.25">
      <c r="X516" s="219" t="str">
        <f t="shared" si="42"/>
        <v/>
      </c>
      <c r="Y516" s="220">
        <f t="shared" si="41"/>
        <v>1</v>
      </c>
    </row>
    <row r="517" spans="24:25" x14ac:dyDescent="0.25">
      <c r="X517" s="219" t="str">
        <f t="shared" si="42"/>
        <v/>
      </c>
      <c r="Y517" s="220">
        <f t="shared" si="41"/>
        <v>1</v>
      </c>
    </row>
    <row r="518" spans="24:25" x14ac:dyDescent="0.25">
      <c r="X518" s="219" t="str">
        <f t="shared" si="42"/>
        <v/>
      </c>
      <c r="Y518" s="220">
        <f t="shared" si="41"/>
        <v>1</v>
      </c>
    </row>
    <row r="519" spans="24:25" x14ac:dyDescent="0.25">
      <c r="X519" s="219" t="str">
        <f t="shared" si="42"/>
        <v/>
      </c>
      <c r="Y519" s="220">
        <f t="shared" si="41"/>
        <v>1</v>
      </c>
    </row>
    <row r="520" spans="24:25" x14ac:dyDescent="0.25">
      <c r="X520" s="219" t="str">
        <f t="shared" si="42"/>
        <v/>
      </c>
      <c r="Y520" s="220">
        <f t="shared" si="41"/>
        <v>1</v>
      </c>
    </row>
    <row r="521" spans="24:25" x14ac:dyDescent="0.25">
      <c r="X521" s="219" t="str">
        <f t="shared" si="42"/>
        <v/>
      </c>
      <c r="Y521" s="220">
        <f t="shared" si="41"/>
        <v>1</v>
      </c>
    </row>
    <row r="522" spans="24:25" x14ac:dyDescent="0.25">
      <c r="X522" s="219" t="str">
        <f t="shared" si="42"/>
        <v/>
      </c>
      <c r="Y522" s="220">
        <f t="shared" si="41"/>
        <v>1</v>
      </c>
    </row>
    <row r="523" spans="24:25" x14ac:dyDescent="0.25">
      <c r="X523" s="219" t="str">
        <f t="shared" si="42"/>
        <v/>
      </c>
      <c r="Y523" s="220">
        <f t="shared" si="41"/>
        <v>1</v>
      </c>
    </row>
    <row r="524" spans="24:25" x14ac:dyDescent="0.25">
      <c r="X524" s="219" t="str">
        <f t="shared" si="42"/>
        <v/>
      </c>
      <c r="Y524" s="220">
        <f t="shared" si="41"/>
        <v>1</v>
      </c>
    </row>
    <row r="525" spans="24:25" x14ac:dyDescent="0.25">
      <c r="X525" s="219" t="str">
        <f t="shared" si="42"/>
        <v/>
      </c>
      <c r="Y525" s="220">
        <f t="shared" si="41"/>
        <v>1</v>
      </c>
    </row>
    <row r="526" spans="24:25" x14ac:dyDescent="0.25">
      <c r="X526" s="219" t="str">
        <f t="shared" si="42"/>
        <v/>
      </c>
      <c r="Y526" s="220">
        <f t="shared" si="41"/>
        <v>1</v>
      </c>
    </row>
    <row r="527" spans="24:25" x14ac:dyDescent="0.25">
      <c r="X527" s="219" t="str">
        <f t="shared" si="42"/>
        <v/>
      </c>
      <c r="Y527" s="220">
        <f t="shared" si="41"/>
        <v>1</v>
      </c>
    </row>
    <row r="528" spans="24:25" x14ac:dyDescent="0.25">
      <c r="X528" s="219" t="str">
        <f t="shared" si="42"/>
        <v/>
      </c>
      <c r="Y528" s="220">
        <f t="shared" si="41"/>
        <v>1</v>
      </c>
    </row>
    <row r="529" spans="24:25" x14ac:dyDescent="0.25">
      <c r="X529" s="219" t="str">
        <f t="shared" si="42"/>
        <v/>
      </c>
      <c r="Y529" s="220">
        <f t="shared" si="41"/>
        <v>1</v>
      </c>
    </row>
    <row r="530" spans="24:25" x14ac:dyDescent="0.25">
      <c r="X530" s="219" t="str">
        <f t="shared" si="42"/>
        <v/>
      </c>
      <c r="Y530" s="220">
        <f t="shared" ref="Y530:Y577" si="43">1-(T530/100)</f>
        <v>1</v>
      </c>
    </row>
    <row r="531" spans="24:25" x14ac:dyDescent="0.25">
      <c r="X531" s="219" t="str">
        <f t="shared" si="42"/>
        <v/>
      </c>
      <c r="Y531" s="220">
        <f t="shared" si="43"/>
        <v>1</v>
      </c>
    </row>
    <row r="532" spans="24:25" x14ac:dyDescent="0.25">
      <c r="X532" s="219" t="str">
        <f t="shared" si="42"/>
        <v/>
      </c>
      <c r="Y532" s="220">
        <f t="shared" si="43"/>
        <v>1</v>
      </c>
    </row>
    <row r="533" spans="24:25" x14ac:dyDescent="0.25">
      <c r="X533" s="219" t="str">
        <f t="shared" si="42"/>
        <v/>
      </c>
      <c r="Y533" s="220">
        <f t="shared" si="43"/>
        <v>1</v>
      </c>
    </row>
    <row r="534" spans="24:25" x14ac:dyDescent="0.25">
      <c r="X534" s="219" t="str">
        <f t="shared" si="42"/>
        <v/>
      </c>
      <c r="Y534" s="220">
        <f t="shared" si="43"/>
        <v>1</v>
      </c>
    </row>
    <row r="535" spans="24:25" x14ac:dyDescent="0.25">
      <c r="X535" s="219" t="str">
        <f t="shared" si="42"/>
        <v/>
      </c>
      <c r="Y535" s="220">
        <f t="shared" si="43"/>
        <v>1</v>
      </c>
    </row>
    <row r="536" spans="24:25" x14ac:dyDescent="0.25">
      <c r="X536" s="219" t="str">
        <f t="shared" si="42"/>
        <v/>
      </c>
      <c r="Y536" s="220">
        <f t="shared" si="43"/>
        <v>1</v>
      </c>
    </row>
    <row r="537" spans="24:25" x14ac:dyDescent="0.25">
      <c r="X537" s="219" t="str">
        <f t="shared" si="42"/>
        <v/>
      </c>
      <c r="Y537" s="220">
        <f t="shared" si="43"/>
        <v>1</v>
      </c>
    </row>
    <row r="538" spans="24:25" x14ac:dyDescent="0.25">
      <c r="X538" s="219" t="str">
        <f t="shared" si="42"/>
        <v/>
      </c>
      <c r="Y538" s="220">
        <f t="shared" si="43"/>
        <v>1</v>
      </c>
    </row>
    <row r="539" spans="24:25" x14ac:dyDescent="0.25">
      <c r="X539" s="219" t="str">
        <f t="shared" si="42"/>
        <v/>
      </c>
      <c r="Y539" s="220">
        <f t="shared" si="43"/>
        <v>1</v>
      </c>
    </row>
    <row r="540" spans="24:25" x14ac:dyDescent="0.25">
      <c r="X540" s="219" t="str">
        <f t="shared" si="42"/>
        <v/>
      </c>
      <c r="Y540" s="220">
        <f t="shared" si="43"/>
        <v>1</v>
      </c>
    </row>
    <row r="541" spans="24:25" x14ac:dyDescent="0.25">
      <c r="X541" s="219" t="str">
        <f t="shared" ref="X541:X604" si="44">LEFT(K538,3)</f>
        <v/>
      </c>
      <c r="Y541" s="220">
        <f t="shared" si="43"/>
        <v>1</v>
      </c>
    </row>
    <row r="542" spans="24:25" x14ac:dyDescent="0.25">
      <c r="X542" s="219" t="str">
        <f t="shared" si="44"/>
        <v/>
      </c>
      <c r="Y542" s="220">
        <f t="shared" si="43"/>
        <v>1</v>
      </c>
    </row>
    <row r="543" spans="24:25" x14ac:dyDescent="0.25">
      <c r="X543" s="219" t="str">
        <f t="shared" si="44"/>
        <v/>
      </c>
      <c r="Y543" s="220">
        <f t="shared" si="43"/>
        <v>1</v>
      </c>
    </row>
    <row r="544" spans="24:25" x14ac:dyDescent="0.25">
      <c r="X544" s="219" t="str">
        <f t="shared" si="44"/>
        <v/>
      </c>
      <c r="Y544" s="220">
        <f t="shared" si="43"/>
        <v>1</v>
      </c>
    </row>
    <row r="545" spans="24:25" x14ac:dyDescent="0.25">
      <c r="X545" s="219" t="str">
        <f t="shared" si="44"/>
        <v/>
      </c>
      <c r="Y545" s="220">
        <f t="shared" si="43"/>
        <v>1</v>
      </c>
    </row>
    <row r="546" spans="24:25" x14ac:dyDescent="0.25">
      <c r="X546" s="219" t="str">
        <f t="shared" si="44"/>
        <v/>
      </c>
      <c r="Y546" s="220">
        <f t="shared" si="43"/>
        <v>1</v>
      </c>
    </row>
    <row r="547" spans="24:25" x14ac:dyDescent="0.25">
      <c r="X547" s="219" t="str">
        <f t="shared" si="44"/>
        <v/>
      </c>
      <c r="Y547" s="220">
        <f t="shared" si="43"/>
        <v>1</v>
      </c>
    </row>
    <row r="548" spans="24:25" x14ac:dyDescent="0.25">
      <c r="X548" s="219" t="str">
        <f t="shared" si="44"/>
        <v/>
      </c>
      <c r="Y548" s="220">
        <f t="shared" si="43"/>
        <v>1</v>
      </c>
    </row>
    <row r="549" spans="24:25" x14ac:dyDescent="0.25">
      <c r="X549" s="219" t="str">
        <f t="shared" si="44"/>
        <v/>
      </c>
      <c r="Y549" s="220">
        <f t="shared" si="43"/>
        <v>1</v>
      </c>
    </row>
    <row r="550" spans="24:25" x14ac:dyDescent="0.25">
      <c r="X550" s="219" t="str">
        <f t="shared" si="44"/>
        <v/>
      </c>
      <c r="Y550" s="220">
        <f t="shared" si="43"/>
        <v>1</v>
      </c>
    </row>
    <row r="551" spans="24:25" x14ac:dyDescent="0.25">
      <c r="X551" s="219" t="str">
        <f t="shared" si="44"/>
        <v/>
      </c>
      <c r="Y551" s="220">
        <f t="shared" si="43"/>
        <v>1</v>
      </c>
    </row>
    <row r="552" spans="24:25" x14ac:dyDescent="0.25">
      <c r="X552" s="219" t="str">
        <f t="shared" si="44"/>
        <v/>
      </c>
      <c r="Y552" s="220">
        <f t="shared" si="43"/>
        <v>1</v>
      </c>
    </row>
    <row r="553" spans="24:25" x14ac:dyDescent="0.25">
      <c r="X553" s="219" t="str">
        <f t="shared" si="44"/>
        <v/>
      </c>
      <c r="Y553" s="220">
        <f t="shared" si="43"/>
        <v>1</v>
      </c>
    </row>
    <row r="554" spans="24:25" x14ac:dyDescent="0.25">
      <c r="X554" s="219" t="str">
        <f t="shared" si="44"/>
        <v/>
      </c>
      <c r="Y554" s="220">
        <f t="shared" si="43"/>
        <v>1</v>
      </c>
    </row>
    <row r="555" spans="24:25" x14ac:dyDescent="0.25">
      <c r="X555" s="219" t="str">
        <f t="shared" si="44"/>
        <v/>
      </c>
      <c r="Y555" s="220">
        <f t="shared" si="43"/>
        <v>1</v>
      </c>
    </row>
    <row r="556" spans="24:25" x14ac:dyDescent="0.25">
      <c r="X556" s="219" t="str">
        <f t="shared" si="44"/>
        <v/>
      </c>
      <c r="Y556" s="220">
        <f t="shared" si="43"/>
        <v>1</v>
      </c>
    </row>
    <row r="557" spans="24:25" x14ac:dyDescent="0.25">
      <c r="X557" s="219" t="str">
        <f t="shared" si="44"/>
        <v/>
      </c>
      <c r="Y557" s="220">
        <f t="shared" si="43"/>
        <v>1</v>
      </c>
    </row>
    <row r="558" spans="24:25" x14ac:dyDescent="0.25">
      <c r="X558" s="219" t="str">
        <f t="shared" si="44"/>
        <v/>
      </c>
      <c r="Y558" s="220">
        <f t="shared" si="43"/>
        <v>1</v>
      </c>
    </row>
    <row r="559" spans="24:25" x14ac:dyDescent="0.25">
      <c r="X559" s="219" t="str">
        <f t="shared" si="44"/>
        <v/>
      </c>
      <c r="Y559" s="220">
        <f t="shared" si="43"/>
        <v>1</v>
      </c>
    </row>
    <row r="560" spans="24:25" x14ac:dyDescent="0.25">
      <c r="X560" s="219" t="str">
        <f t="shared" si="44"/>
        <v/>
      </c>
      <c r="Y560" s="220">
        <f t="shared" si="43"/>
        <v>1</v>
      </c>
    </row>
    <row r="561" spans="24:25" x14ac:dyDescent="0.25">
      <c r="X561" s="219" t="str">
        <f t="shared" si="44"/>
        <v/>
      </c>
      <c r="Y561" s="220">
        <f t="shared" si="43"/>
        <v>1</v>
      </c>
    </row>
    <row r="562" spans="24:25" x14ac:dyDescent="0.25">
      <c r="X562" s="219" t="str">
        <f t="shared" si="44"/>
        <v/>
      </c>
      <c r="Y562" s="220">
        <f t="shared" si="43"/>
        <v>1</v>
      </c>
    </row>
    <row r="563" spans="24:25" x14ac:dyDescent="0.25">
      <c r="X563" s="219" t="str">
        <f t="shared" si="44"/>
        <v/>
      </c>
      <c r="Y563" s="220">
        <f t="shared" si="43"/>
        <v>1</v>
      </c>
    </row>
    <row r="564" spans="24:25" x14ac:dyDescent="0.25">
      <c r="X564" s="219" t="str">
        <f t="shared" si="44"/>
        <v/>
      </c>
      <c r="Y564" s="220">
        <f t="shared" si="43"/>
        <v>1</v>
      </c>
    </row>
    <row r="565" spans="24:25" x14ac:dyDescent="0.25">
      <c r="X565" s="219" t="str">
        <f t="shared" si="44"/>
        <v/>
      </c>
      <c r="Y565" s="220">
        <f t="shared" si="43"/>
        <v>1</v>
      </c>
    </row>
    <row r="566" spans="24:25" x14ac:dyDescent="0.25">
      <c r="X566" s="219" t="str">
        <f t="shared" si="44"/>
        <v/>
      </c>
      <c r="Y566" s="220">
        <f t="shared" si="43"/>
        <v>1</v>
      </c>
    </row>
    <row r="567" spans="24:25" x14ac:dyDescent="0.25">
      <c r="X567" s="219" t="str">
        <f t="shared" si="44"/>
        <v/>
      </c>
      <c r="Y567" s="220">
        <f t="shared" si="43"/>
        <v>1</v>
      </c>
    </row>
    <row r="568" spans="24:25" x14ac:dyDescent="0.25">
      <c r="X568" s="219" t="str">
        <f t="shared" si="44"/>
        <v/>
      </c>
      <c r="Y568" s="220">
        <f t="shared" si="43"/>
        <v>1</v>
      </c>
    </row>
    <row r="569" spans="24:25" x14ac:dyDescent="0.25">
      <c r="X569" s="219" t="str">
        <f t="shared" si="44"/>
        <v/>
      </c>
      <c r="Y569" s="220">
        <f t="shared" si="43"/>
        <v>1</v>
      </c>
    </row>
    <row r="570" spans="24:25" x14ac:dyDescent="0.25">
      <c r="X570" s="219" t="str">
        <f t="shared" si="44"/>
        <v/>
      </c>
      <c r="Y570" s="220">
        <f t="shared" si="43"/>
        <v>1</v>
      </c>
    </row>
    <row r="571" spans="24:25" x14ac:dyDescent="0.25">
      <c r="X571" s="219" t="str">
        <f t="shared" si="44"/>
        <v/>
      </c>
      <c r="Y571" s="220">
        <f t="shared" si="43"/>
        <v>1</v>
      </c>
    </row>
    <row r="572" spans="24:25" x14ac:dyDescent="0.25">
      <c r="X572" s="219" t="str">
        <f t="shared" si="44"/>
        <v/>
      </c>
      <c r="Y572" s="220">
        <f t="shared" si="43"/>
        <v>1</v>
      </c>
    </row>
    <row r="573" spans="24:25" x14ac:dyDescent="0.25">
      <c r="X573" s="219" t="str">
        <f t="shared" si="44"/>
        <v/>
      </c>
      <c r="Y573" s="220">
        <f t="shared" si="43"/>
        <v>1</v>
      </c>
    </row>
    <row r="574" spans="24:25" x14ac:dyDescent="0.25">
      <c r="X574" s="219" t="str">
        <f t="shared" si="44"/>
        <v/>
      </c>
      <c r="Y574" s="220">
        <f t="shared" si="43"/>
        <v>1</v>
      </c>
    </row>
    <row r="575" spans="24:25" x14ac:dyDescent="0.25">
      <c r="X575" s="219" t="str">
        <f t="shared" si="44"/>
        <v/>
      </c>
      <c r="Y575" s="220">
        <f t="shared" si="43"/>
        <v>1</v>
      </c>
    </row>
    <row r="576" spans="24:25" x14ac:dyDescent="0.25">
      <c r="X576" s="219" t="str">
        <f t="shared" si="44"/>
        <v/>
      </c>
      <c r="Y576" s="220">
        <f t="shared" si="43"/>
        <v>1</v>
      </c>
    </row>
    <row r="577" spans="24:25" x14ac:dyDescent="0.25">
      <c r="X577" s="219" t="str">
        <f t="shared" si="44"/>
        <v/>
      </c>
      <c r="Y577" s="220">
        <f t="shared" si="43"/>
        <v>1</v>
      </c>
    </row>
    <row r="578" spans="24:25" x14ac:dyDescent="0.25">
      <c r="X578" s="219" t="str">
        <f t="shared" si="44"/>
        <v/>
      </c>
    </row>
    <row r="579" spans="24:25" x14ac:dyDescent="0.25">
      <c r="X579" s="219" t="str">
        <f t="shared" si="44"/>
        <v/>
      </c>
    </row>
    <row r="580" spans="24:25" x14ac:dyDescent="0.25">
      <c r="X580" s="219" t="str">
        <f t="shared" si="44"/>
        <v/>
      </c>
    </row>
    <row r="581" spans="24:25" x14ac:dyDescent="0.25">
      <c r="X581" s="219" t="str">
        <f t="shared" si="44"/>
        <v/>
      </c>
    </row>
    <row r="582" spans="24:25" x14ac:dyDescent="0.25">
      <c r="X582" s="219" t="str">
        <f t="shared" si="44"/>
        <v/>
      </c>
    </row>
    <row r="583" spans="24:25" x14ac:dyDescent="0.25">
      <c r="X583" s="219" t="str">
        <f t="shared" si="44"/>
        <v/>
      </c>
    </row>
    <row r="584" spans="24:25" x14ac:dyDescent="0.25">
      <c r="X584" s="219" t="str">
        <f t="shared" si="44"/>
        <v/>
      </c>
    </row>
    <row r="585" spans="24:25" x14ac:dyDescent="0.25">
      <c r="X585" s="219" t="str">
        <f t="shared" si="44"/>
        <v/>
      </c>
    </row>
    <row r="586" spans="24:25" x14ac:dyDescent="0.25">
      <c r="X586" s="219" t="str">
        <f t="shared" si="44"/>
        <v/>
      </c>
    </row>
    <row r="587" spans="24:25" x14ac:dyDescent="0.25">
      <c r="X587" s="219" t="str">
        <f t="shared" si="44"/>
        <v/>
      </c>
    </row>
    <row r="588" spans="24:25" x14ac:dyDescent="0.25">
      <c r="X588" s="219" t="str">
        <f t="shared" si="44"/>
        <v/>
      </c>
    </row>
    <row r="589" spans="24:25" x14ac:dyDescent="0.25">
      <c r="X589" s="219" t="str">
        <f t="shared" si="44"/>
        <v/>
      </c>
    </row>
    <row r="590" spans="24:25" x14ac:dyDescent="0.25">
      <c r="X590" s="219" t="str">
        <f t="shared" si="44"/>
        <v/>
      </c>
    </row>
    <row r="591" spans="24:25" x14ac:dyDescent="0.25">
      <c r="X591" s="219" t="str">
        <f t="shared" si="44"/>
        <v/>
      </c>
    </row>
    <row r="592" spans="24:25" x14ac:dyDescent="0.25">
      <c r="X592" s="219" t="str">
        <f t="shared" si="44"/>
        <v/>
      </c>
    </row>
    <row r="593" spans="24:24" x14ac:dyDescent="0.25">
      <c r="X593" s="219" t="str">
        <f t="shared" si="44"/>
        <v/>
      </c>
    </row>
    <row r="594" spans="24:24" x14ac:dyDescent="0.25">
      <c r="X594" s="219" t="str">
        <f t="shared" si="44"/>
        <v/>
      </c>
    </row>
    <row r="595" spans="24:24" x14ac:dyDescent="0.25">
      <c r="X595" s="219" t="str">
        <f t="shared" si="44"/>
        <v/>
      </c>
    </row>
    <row r="596" spans="24:24" x14ac:dyDescent="0.25">
      <c r="X596" s="219" t="str">
        <f t="shared" si="44"/>
        <v/>
      </c>
    </row>
    <row r="597" spans="24:24" x14ac:dyDescent="0.25">
      <c r="X597" s="219" t="str">
        <f t="shared" si="44"/>
        <v/>
      </c>
    </row>
    <row r="598" spans="24:24" x14ac:dyDescent="0.25">
      <c r="X598" s="219" t="str">
        <f t="shared" si="44"/>
        <v/>
      </c>
    </row>
    <row r="599" spans="24:24" x14ac:dyDescent="0.25">
      <c r="X599" s="219" t="str">
        <f t="shared" si="44"/>
        <v/>
      </c>
    </row>
    <row r="600" spans="24:24" x14ac:dyDescent="0.25">
      <c r="X600" s="219" t="str">
        <f t="shared" si="44"/>
        <v/>
      </c>
    </row>
    <row r="601" spans="24:24" x14ac:dyDescent="0.25">
      <c r="X601" s="219" t="str">
        <f t="shared" si="44"/>
        <v/>
      </c>
    </row>
    <row r="602" spans="24:24" x14ac:dyDescent="0.25">
      <c r="X602" s="219" t="str">
        <f t="shared" si="44"/>
        <v/>
      </c>
    </row>
    <row r="603" spans="24:24" x14ac:dyDescent="0.25">
      <c r="X603" s="219" t="str">
        <f t="shared" si="44"/>
        <v/>
      </c>
    </row>
    <row r="604" spans="24:24" x14ac:dyDescent="0.25">
      <c r="X604" s="219" t="str">
        <f t="shared" si="44"/>
        <v/>
      </c>
    </row>
    <row r="605" spans="24:24" x14ac:dyDescent="0.25">
      <c r="X605" s="219" t="str">
        <f t="shared" ref="X605:X612" si="45">LEFT(K602,3)</f>
        <v/>
      </c>
    </row>
    <row r="606" spans="24:24" x14ac:dyDescent="0.25">
      <c r="X606" s="219" t="str">
        <f t="shared" si="45"/>
        <v/>
      </c>
    </row>
    <row r="607" spans="24:24" x14ac:dyDescent="0.25">
      <c r="X607" s="219" t="str">
        <f t="shared" si="45"/>
        <v/>
      </c>
    </row>
    <row r="608" spans="24:24" x14ac:dyDescent="0.25">
      <c r="X608" s="219" t="str">
        <f t="shared" si="45"/>
        <v/>
      </c>
    </row>
    <row r="609" spans="24:24" x14ac:dyDescent="0.25">
      <c r="X609" s="219" t="str">
        <f t="shared" si="45"/>
        <v/>
      </c>
    </row>
    <row r="610" spans="24:24" x14ac:dyDescent="0.25">
      <c r="X610" s="219" t="str">
        <f t="shared" si="45"/>
        <v/>
      </c>
    </row>
    <row r="611" spans="24:24" x14ac:dyDescent="0.25">
      <c r="X611" s="219" t="str">
        <f t="shared" si="45"/>
        <v/>
      </c>
    </row>
    <row r="612" spans="24:24" x14ac:dyDescent="0.25">
      <c r="X612" s="219" t="str">
        <f t="shared" si="45"/>
        <v/>
      </c>
    </row>
  </sheetData>
  <sheetProtection selectLockedCells="1" autoFilter="0"/>
  <autoFilter ref="B16:S217" xr:uid="{00000000-0009-0000-0000-000009000000}">
    <filterColumn colId="4" showButton="0"/>
    <filterColumn colId="5" showButton="0"/>
    <filterColumn colId="6" showButton="0"/>
  </autoFilter>
  <mergeCells count="412">
    <mergeCell ref="H3:N3"/>
    <mergeCell ref="G4:P4"/>
    <mergeCell ref="G5:P5"/>
    <mergeCell ref="H6:O6"/>
    <mergeCell ref="C9:F9"/>
    <mergeCell ref="C10:I10"/>
    <mergeCell ref="B14:D14"/>
    <mergeCell ref="F14:G14"/>
    <mergeCell ref="D15:G15"/>
    <mergeCell ref="F16:I16"/>
    <mergeCell ref="F17:G17"/>
    <mergeCell ref="H17:I17"/>
    <mergeCell ref="D11:F11"/>
    <mergeCell ref="H11:I11"/>
    <mergeCell ref="B12:D12"/>
    <mergeCell ref="F12:I12"/>
    <mergeCell ref="C13:G13"/>
    <mergeCell ref="H13:I13"/>
    <mergeCell ref="F21:G21"/>
    <mergeCell ref="H21:I21"/>
    <mergeCell ref="F22:G22"/>
    <mergeCell ref="H22:I22"/>
    <mergeCell ref="F23:G23"/>
    <mergeCell ref="H23:I23"/>
    <mergeCell ref="F18:G18"/>
    <mergeCell ref="H18:I18"/>
    <mergeCell ref="F19:G19"/>
    <mergeCell ref="H19:I19"/>
    <mergeCell ref="F20:G20"/>
    <mergeCell ref="H20:I20"/>
    <mergeCell ref="F27:G27"/>
    <mergeCell ref="H27:I27"/>
    <mergeCell ref="F28:G28"/>
    <mergeCell ref="H28:I28"/>
    <mergeCell ref="F29:G29"/>
    <mergeCell ref="H29:I29"/>
    <mergeCell ref="F24:G24"/>
    <mergeCell ref="H24:I24"/>
    <mergeCell ref="F25:G25"/>
    <mergeCell ref="H25:I25"/>
    <mergeCell ref="F26:G26"/>
    <mergeCell ref="H26:I26"/>
    <mergeCell ref="F33:G33"/>
    <mergeCell ref="H33:I33"/>
    <mergeCell ref="F34:G34"/>
    <mergeCell ref="H34:I34"/>
    <mergeCell ref="F35:G35"/>
    <mergeCell ref="H35:I35"/>
    <mergeCell ref="F30:G30"/>
    <mergeCell ref="H30:I30"/>
    <mergeCell ref="F31:G31"/>
    <mergeCell ref="H31:I31"/>
    <mergeCell ref="F32:G32"/>
    <mergeCell ref="H32:I32"/>
    <mergeCell ref="F39:G39"/>
    <mergeCell ref="H39:I39"/>
    <mergeCell ref="F40:G40"/>
    <mergeCell ref="H40:I40"/>
    <mergeCell ref="F41:G41"/>
    <mergeCell ref="H41:I41"/>
    <mergeCell ref="F36:G36"/>
    <mergeCell ref="H36:I36"/>
    <mergeCell ref="F37:G37"/>
    <mergeCell ref="H37:I37"/>
    <mergeCell ref="F38:G38"/>
    <mergeCell ref="H38:I38"/>
    <mergeCell ref="F45:G45"/>
    <mergeCell ref="H45:I45"/>
    <mergeCell ref="F46:G46"/>
    <mergeCell ref="H46:I46"/>
    <mergeCell ref="F47:G47"/>
    <mergeCell ref="H47:I47"/>
    <mergeCell ref="F42:G42"/>
    <mergeCell ref="H42:I42"/>
    <mergeCell ref="F43:G43"/>
    <mergeCell ref="H43:I43"/>
    <mergeCell ref="F44:G44"/>
    <mergeCell ref="H44:I44"/>
    <mergeCell ref="F51:G51"/>
    <mergeCell ref="H51:I51"/>
    <mergeCell ref="F52:G52"/>
    <mergeCell ref="H52:I52"/>
    <mergeCell ref="F53:G53"/>
    <mergeCell ref="H53:I53"/>
    <mergeCell ref="F48:G48"/>
    <mergeCell ref="H48:I48"/>
    <mergeCell ref="F49:G49"/>
    <mergeCell ref="H49:I49"/>
    <mergeCell ref="F50:G50"/>
    <mergeCell ref="H50:I50"/>
    <mergeCell ref="F57:G57"/>
    <mergeCell ref="H57:I57"/>
    <mergeCell ref="F58:G58"/>
    <mergeCell ref="H58:I58"/>
    <mergeCell ref="F59:G59"/>
    <mergeCell ref="H59:I59"/>
    <mergeCell ref="F54:G54"/>
    <mergeCell ref="H54:I54"/>
    <mergeCell ref="F55:G55"/>
    <mergeCell ref="H55:I55"/>
    <mergeCell ref="F56:G56"/>
    <mergeCell ref="H56:I56"/>
    <mergeCell ref="F63:G63"/>
    <mergeCell ref="H63:I63"/>
    <mergeCell ref="F64:G64"/>
    <mergeCell ref="H64:I64"/>
    <mergeCell ref="F65:G65"/>
    <mergeCell ref="H65:I65"/>
    <mergeCell ref="F60:G60"/>
    <mergeCell ref="H60:I60"/>
    <mergeCell ref="F61:G61"/>
    <mergeCell ref="H61:I61"/>
    <mergeCell ref="F62:G62"/>
    <mergeCell ref="H62:I62"/>
    <mergeCell ref="F69:G69"/>
    <mergeCell ref="H69:I69"/>
    <mergeCell ref="F70:G70"/>
    <mergeCell ref="H70:I70"/>
    <mergeCell ref="F71:G71"/>
    <mergeCell ref="H71:I71"/>
    <mergeCell ref="F66:G66"/>
    <mergeCell ref="H66:I66"/>
    <mergeCell ref="F67:G67"/>
    <mergeCell ref="H67:I67"/>
    <mergeCell ref="F68:G68"/>
    <mergeCell ref="H68:I68"/>
    <mergeCell ref="F75:G75"/>
    <mergeCell ref="H75:I75"/>
    <mergeCell ref="F76:G76"/>
    <mergeCell ref="H76:I76"/>
    <mergeCell ref="F77:G77"/>
    <mergeCell ref="H77:I77"/>
    <mergeCell ref="F72:G72"/>
    <mergeCell ref="H72:I72"/>
    <mergeCell ref="F73:G73"/>
    <mergeCell ref="H73:I73"/>
    <mergeCell ref="F74:G74"/>
    <mergeCell ref="H74:I74"/>
    <mergeCell ref="F81:G81"/>
    <mergeCell ref="H81:I81"/>
    <mergeCell ref="F82:G82"/>
    <mergeCell ref="H82:I82"/>
    <mergeCell ref="F83:G83"/>
    <mergeCell ref="H83:I83"/>
    <mergeCell ref="F78:G78"/>
    <mergeCell ref="H78:I78"/>
    <mergeCell ref="F79:G79"/>
    <mergeCell ref="H79:I79"/>
    <mergeCell ref="F80:G80"/>
    <mergeCell ref="H80:I80"/>
    <mergeCell ref="F87:G87"/>
    <mergeCell ref="H87:I87"/>
    <mergeCell ref="F88:G88"/>
    <mergeCell ref="H88:I88"/>
    <mergeCell ref="F89:G89"/>
    <mergeCell ref="H89:I89"/>
    <mergeCell ref="F84:G84"/>
    <mergeCell ref="H84:I84"/>
    <mergeCell ref="F85:G85"/>
    <mergeCell ref="H85:I85"/>
    <mergeCell ref="F86:G86"/>
    <mergeCell ref="H86:I86"/>
    <mergeCell ref="F93:G93"/>
    <mergeCell ref="H93:I93"/>
    <mergeCell ref="F94:G94"/>
    <mergeCell ref="H94:I94"/>
    <mergeCell ref="F95:G95"/>
    <mergeCell ref="H95:I95"/>
    <mergeCell ref="F90:G90"/>
    <mergeCell ref="H90:I90"/>
    <mergeCell ref="F91:G91"/>
    <mergeCell ref="H91:I91"/>
    <mergeCell ref="F92:G92"/>
    <mergeCell ref="H92:I92"/>
    <mergeCell ref="F99:G99"/>
    <mergeCell ref="H99:I99"/>
    <mergeCell ref="F100:G100"/>
    <mergeCell ref="H100:I100"/>
    <mergeCell ref="F101:G101"/>
    <mergeCell ref="H101:I101"/>
    <mergeCell ref="F96:G96"/>
    <mergeCell ref="H96:I96"/>
    <mergeCell ref="F97:G97"/>
    <mergeCell ref="H97:I97"/>
    <mergeCell ref="F98:G98"/>
    <mergeCell ref="H98:I98"/>
    <mergeCell ref="F105:G105"/>
    <mergeCell ref="H105:I105"/>
    <mergeCell ref="F106:G106"/>
    <mergeCell ref="H106:I106"/>
    <mergeCell ref="F107:G107"/>
    <mergeCell ref="H107:I107"/>
    <mergeCell ref="F102:G102"/>
    <mergeCell ref="H102:I102"/>
    <mergeCell ref="F103:G103"/>
    <mergeCell ref="H103:I103"/>
    <mergeCell ref="F104:G104"/>
    <mergeCell ref="H104:I104"/>
    <mergeCell ref="F111:G111"/>
    <mergeCell ref="H111:I111"/>
    <mergeCell ref="F112:G112"/>
    <mergeCell ref="H112:I112"/>
    <mergeCell ref="F113:G113"/>
    <mergeCell ref="H113:I113"/>
    <mergeCell ref="F108:G108"/>
    <mergeCell ref="H108:I108"/>
    <mergeCell ref="F109:G109"/>
    <mergeCell ref="H109:I109"/>
    <mergeCell ref="F110:G110"/>
    <mergeCell ref="H110:I110"/>
    <mergeCell ref="F117:G117"/>
    <mergeCell ref="H117:I117"/>
    <mergeCell ref="F118:G118"/>
    <mergeCell ref="H118:I118"/>
    <mergeCell ref="F119:G119"/>
    <mergeCell ref="H119:I119"/>
    <mergeCell ref="F114:G114"/>
    <mergeCell ref="H114:I114"/>
    <mergeCell ref="F115:G115"/>
    <mergeCell ref="H115:I115"/>
    <mergeCell ref="F116:G116"/>
    <mergeCell ref="H116:I116"/>
    <mergeCell ref="F123:G123"/>
    <mergeCell ref="H123:I123"/>
    <mergeCell ref="F124:G124"/>
    <mergeCell ref="H124:I124"/>
    <mergeCell ref="F125:G125"/>
    <mergeCell ref="H125:I125"/>
    <mergeCell ref="F120:G120"/>
    <mergeCell ref="H120:I120"/>
    <mergeCell ref="F121:G121"/>
    <mergeCell ref="H121:I121"/>
    <mergeCell ref="F122:G122"/>
    <mergeCell ref="H122:I122"/>
    <mergeCell ref="F129:G129"/>
    <mergeCell ref="H129:I129"/>
    <mergeCell ref="F130:G130"/>
    <mergeCell ref="H130:I130"/>
    <mergeCell ref="F131:G131"/>
    <mergeCell ref="H131:I131"/>
    <mergeCell ref="F126:G126"/>
    <mergeCell ref="H126:I126"/>
    <mergeCell ref="F127:G127"/>
    <mergeCell ref="H127:I127"/>
    <mergeCell ref="F128:G128"/>
    <mergeCell ref="H128:I128"/>
    <mergeCell ref="F135:G135"/>
    <mergeCell ref="H135:I135"/>
    <mergeCell ref="F136:G136"/>
    <mergeCell ref="H136:I136"/>
    <mergeCell ref="F137:G137"/>
    <mergeCell ref="H137:I137"/>
    <mergeCell ref="F132:G132"/>
    <mergeCell ref="H132:I132"/>
    <mergeCell ref="F133:G133"/>
    <mergeCell ref="H133:I133"/>
    <mergeCell ref="F134:G134"/>
    <mergeCell ref="H134:I134"/>
    <mergeCell ref="F141:G141"/>
    <mergeCell ref="H141:I141"/>
    <mergeCell ref="F142:G142"/>
    <mergeCell ref="H142:I142"/>
    <mergeCell ref="F143:G143"/>
    <mergeCell ref="H143:I143"/>
    <mergeCell ref="F138:G138"/>
    <mergeCell ref="H138:I138"/>
    <mergeCell ref="F139:G139"/>
    <mergeCell ref="H139:I139"/>
    <mergeCell ref="F140:G140"/>
    <mergeCell ref="H140:I140"/>
    <mergeCell ref="F147:G147"/>
    <mergeCell ref="H147:I147"/>
    <mergeCell ref="F148:G148"/>
    <mergeCell ref="H148:I148"/>
    <mergeCell ref="F149:G149"/>
    <mergeCell ref="H149:I149"/>
    <mergeCell ref="F144:G144"/>
    <mergeCell ref="H144:I144"/>
    <mergeCell ref="F145:G145"/>
    <mergeCell ref="H145:I145"/>
    <mergeCell ref="F146:G146"/>
    <mergeCell ref="H146:I146"/>
    <mergeCell ref="F153:G153"/>
    <mergeCell ref="H153:I153"/>
    <mergeCell ref="F154:G154"/>
    <mergeCell ref="H154:I154"/>
    <mergeCell ref="F155:G155"/>
    <mergeCell ref="H155:I155"/>
    <mergeCell ref="F150:G150"/>
    <mergeCell ref="H150:I150"/>
    <mergeCell ref="F151:G151"/>
    <mergeCell ref="H151:I151"/>
    <mergeCell ref="F152:G152"/>
    <mergeCell ref="H152:I152"/>
    <mergeCell ref="F159:G159"/>
    <mergeCell ref="H159:I159"/>
    <mergeCell ref="F160:G160"/>
    <mergeCell ref="H160:I160"/>
    <mergeCell ref="F161:G161"/>
    <mergeCell ref="H161:I161"/>
    <mergeCell ref="F156:G156"/>
    <mergeCell ref="H156:I156"/>
    <mergeCell ref="F157:G157"/>
    <mergeCell ref="H157:I157"/>
    <mergeCell ref="F158:G158"/>
    <mergeCell ref="H158:I158"/>
    <mergeCell ref="F165:G165"/>
    <mergeCell ref="H165:I165"/>
    <mergeCell ref="F166:G166"/>
    <mergeCell ref="H166:I166"/>
    <mergeCell ref="F167:G167"/>
    <mergeCell ref="H167:I167"/>
    <mergeCell ref="F162:G162"/>
    <mergeCell ref="H162:I162"/>
    <mergeCell ref="F163:G163"/>
    <mergeCell ref="H163:I163"/>
    <mergeCell ref="F164:G164"/>
    <mergeCell ref="H164:I164"/>
    <mergeCell ref="F171:G171"/>
    <mergeCell ref="H171:I171"/>
    <mergeCell ref="F172:G172"/>
    <mergeCell ref="H172:I172"/>
    <mergeCell ref="F173:G173"/>
    <mergeCell ref="H173:I173"/>
    <mergeCell ref="F168:G168"/>
    <mergeCell ref="H168:I168"/>
    <mergeCell ref="F169:G169"/>
    <mergeCell ref="H169:I169"/>
    <mergeCell ref="F170:G170"/>
    <mergeCell ref="H170:I170"/>
    <mergeCell ref="F177:G177"/>
    <mergeCell ref="H177:I177"/>
    <mergeCell ref="F178:G178"/>
    <mergeCell ref="H178:I178"/>
    <mergeCell ref="F179:G179"/>
    <mergeCell ref="H179:I179"/>
    <mergeCell ref="F174:G174"/>
    <mergeCell ref="H174:I174"/>
    <mergeCell ref="F175:G175"/>
    <mergeCell ref="H175:I175"/>
    <mergeCell ref="F176:G176"/>
    <mergeCell ref="H176:I176"/>
    <mergeCell ref="F183:G183"/>
    <mergeCell ref="H183:I183"/>
    <mergeCell ref="F184:G184"/>
    <mergeCell ref="H184:I184"/>
    <mergeCell ref="F185:G185"/>
    <mergeCell ref="H185:I185"/>
    <mergeCell ref="F180:G180"/>
    <mergeCell ref="H180:I180"/>
    <mergeCell ref="F181:G181"/>
    <mergeCell ref="H181:I181"/>
    <mergeCell ref="F182:G182"/>
    <mergeCell ref="H182:I182"/>
    <mergeCell ref="F189:G189"/>
    <mergeCell ref="H189:I189"/>
    <mergeCell ref="F190:G190"/>
    <mergeCell ref="H190:I190"/>
    <mergeCell ref="F191:G191"/>
    <mergeCell ref="H191:I191"/>
    <mergeCell ref="F186:G186"/>
    <mergeCell ref="H186:I186"/>
    <mergeCell ref="F187:G187"/>
    <mergeCell ref="H187:I187"/>
    <mergeCell ref="F188:G188"/>
    <mergeCell ref="H188:I188"/>
    <mergeCell ref="F195:G195"/>
    <mergeCell ref="H195:I195"/>
    <mergeCell ref="F196:G196"/>
    <mergeCell ref="H196:I196"/>
    <mergeCell ref="F197:G197"/>
    <mergeCell ref="H197:I197"/>
    <mergeCell ref="F192:G192"/>
    <mergeCell ref="H192:I192"/>
    <mergeCell ref="F193:G193"/>
    <mergeCell ref="H193:I193"/>
    <mergeCell ref="F194:G194"/>
    <mergeCell ref="H194:I194"/>
    <mergeCell ref="F201:G201"/>
    <mergeCell ref="H201:I201"/>
    <mergeCell ref="F202:G202"/>
    <mergeCell ref="H202:I202"/>
    <mergeCell ref="F203:G203"/>
    <mergeCell ref="H203:I203"/>
    <mergeCell ref="F198:G198"/>
    <mergeCell ref="H198:I198"/>
    <mergeCell ref="F199:G199"/>
    <mergeCell ref="H199:I199"/>
    <mergeCell ref="F200:G200"/>
    <mergeCell ref="H200:I200"/>
    <mergeCell ref="B207:O207"/>
    <mergeCell ref="P207:R207"/>
    <mergeCell ref="D209:F209"/>
    <mergeCell ref="I209:J209"/>
    <mergeCell ref="D210:F210"/>
    <mergeCell ref="I210:J210"/>
    <mergeCell ref="F204:G204"/>
    <mergeCell ref="H204:I204"/>
    <mergeCell ref="F205:G205"/>
    <mergeCell ref="H205:I205"/>
    <mergeCell ref="F206:G206"/>
    <mergeCell ref="H206:I206"/>
    <mergeCell ref="D214:F214"/>
    <mergeCell ref="I214:J214"/>
    <mergeCell ref="D215:F215"/>
    <mergeCell ref="B219:S219"/>
    <mergeCell ref="D211:F211"/>
    <mergeCell ref="I211:J211"/>
    <mergeCell ref="D212:F212"/>
    <mergeCell ref="I212:J212"/>
    <mergeCell ref="D213:F213"/>
    <mergeCell ref="I213:J213"/>
  </mergeCells>
  <conditionalFormatting sqref="B5:B12 B14:B206 B220:B1048576 B216:B218">
    <cfRule type="cellIs" dxfId="63" priority="8" stopIfTrue="1" operator="equal">
      <formula>" -   "</formula>
    </cfRule>
  </conditionalFormatting>
  <conditionalFormatting sqref="B17:B206">
    <cfRule type="cellIs" dxfId="62" priority="7" stopIfTrue="1" operator="equal">
      <formula>" 0   "</formula>
    </cfRule>
  </conditionalFormatting>
  <conditionalFormatting sqref="D11:E11">
    <cfRule type="cellIs" dxfId="61" priority="6" stopIfTrue="1" operator="equal">
      <formula>" -   "</formula>
    </cfRule>
  </conditionalFormatting>
  <conditionalFormatting sqref="C10:I10">
    <cfRule type="cellIs" dxfId="60" priority="5" operator="lessThan">
      <formula>1</formula>
    </cfRule>
  </conditionalFormatting>
  <conditionalFormatting sqref="B207:B215">
    <cfRule type="cellIs" dxfId="59" priority="4" stopIfTrue="1" operator="equal">
      <formula>" -   "</formula>
    </cfRule>
  </conditionalFormatting>
  <conditionalFormatting sqref="S209">
    <cfRule type="cellIs" dxfId="58" priority="2" operator="equal">
      <formula>"FLETE INCLUIDO"</formula>
    </cfRule>
    <cfRule type="cellIs" dxfId="57" priority="3" operator="equal">
      <formula>"SIN FLETE"</formula>
    </cfRule>
  </conditionalFormatting>
  <conditionalFormatting sqref="B219">
    <cfRule type="cellIs" dxfId="56" priority="1" stopIfTrue="1" operator="equal">
      <formula>" -   "</formula>
    </cfRule>
  </conditionalFormatting>
  <dataValidations count="1">
    <dataValidation type="custom" allowBlank="1" showInputMessage="1" showErrorMessage="1" errorTitle="CODIGO REPETIDO" error=" ¡ CODIGO YA EXISTE !." sqref="D25:E67" xr:uid="{2EFAA1A8-EFFF-4C1C-A7C2-8D83531F72F7}">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otón2_Haga_clic_en">
                <anchor moveWithCells="1">
                  <from>
                    <xdr:col>15</xdr:col>
                    <xdr:colOff>342900</xdr:colOff>
                    <xdr:row>3</xdr:row>
                    <xdr:rowOff>19050</xdr:rowOff>
                  </from>
                  <to>
                    <xdr:col>17</xdr:col>
                    <xdr:colOff>219075</xdr:colOff>
                    <xdr:row>4</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9"/>
  <dimension ref="A1:AJ612"/>
  <sheetViews>
    <sheetView topLeftCell="A13" zoomScaleNormal="100" workbookViewId="0">
      <selection activeCell="D17" sqref="D17"/>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8.140625" style="144" bestFit="1" customWidth="1"/>
    <col min="5" max="5" width="27.42578125" style="143" customWidth="1"/>
    <col min="6" max="6" width="17.7109375" style="143" customWidth="1"/>
    <col min="7" max="7" width="13.5703125" style="143" customWidth="1"/>
    <col min="8" max="8" width="9.42578125" style="143" customWidth="1"/>
    <col min="9" max="9" width="6.5703125" style="74" customWidth="1"/>
    <col min="10" max="10" width="8.42578125" style="144" customWidth="1"/>
    <col min="11" max="11" width="9.28515625" style="144" customWidth="1"/>
    <col min="12" max="12" width="20" style="144" customWidth="1"/>
    <col min="13" max="13" width="6.7109375" style="144" customWidth="1"/>
    <col min="14" max="14" width="12" style="144" bestFit="1" customWidth="1"/>
    <col min="15" max="15" width="12" style="144" hidden="1" customWidth="1"/>
    <col min="16" max="16" width="12.28515625" style="144" customWidth="1"/>
    <col min="17" max="17" width="13.42578125" style="164" customWidth="1"/>
    <col min="18" max="18" width="9.85546875" style="322" bestFit="1" customWidth="1"/>
    <col min="19" max="19" width="6.85546875" style="630" customWidth="1"/>
    <col min="20" max="20" width="13.5703125" style="139" customWidth="1"/>
    <col min="21" max="21" width="11.42578125" style="139" customWidth="1"/>
    <col min="22" max="22" width="11.42578125" style="323" customWidth="1"/>
    <col min="23" max="24" width="11.42578125" style="323"/>
    <col min="25" max="25" width="3" style="323" bestFit="1" customWidth="1"/>
    <col min="26" max="26" width="24.7109375" style="169" bestFit="1" customWidth="1"/>
    <col min="27" max="27" width="11.42578125" style="169"/>
    <col min="28" max="32" width="11.42578125" style="190"/>
    <col min="33" max="16384" width="11.42578125" style="158"/>
  </cols>
  <sheetData>
    <row r="1" spans="1:36" ht="15.75" thickBot="1" x14ac:dyDescent="0.3">
      <c r="A1" s="158"/>
      <c r="B1" s="158"/>
      <c r="C1" s="158"/>
      <c r="D1" s="180"/>
      <c r="E1" s="158"/>
      <c r="F1" s="158"/>
      <c r="G1" s="158"/>
      <c r="H1" s="158"/>
      <c r="I1" s="568"/>
      <c r="J1" s="180"/>
      <c r="K1" s="180"/>
      <c r="L1" s="180"/>
      <c r="M1" s="180"/>
      <c r="N1" s="180"/>
      <c r="O1" s="180"/>
      <c r="P1" s="180"/>
      <c r="Q1" s="188"/>
      <c r="Y1" s="190"/>
      <c r="Z1" s="319" t="s">
        <v>218</v>
      </c>
    </row>
    <row r="2" spans="1:36" x14ac:dyDescent="0.25">
      <c r="A2" s="158"/>
      <c r="B2" s="161"/>
      <c r="C2" s="191"/>
      <c r="D2" s="153"/>
      <c r="E2" s="191"/>
      <c r="F2" s="191"/>
      <c r="G2" s="191"/>
      <c r="H2" s="191"/>
      <c r="I2" s="569"/>
      <c r="J2" s="153"/>
      <c r="K2" s="153"/>
      <c r="L2" s="153"/>
      <c r="M2" s="153"/>
      <c r="N2" s="153"/>
      <c r="O2" s="153"/>
      <c r="P2" s="714" t="s">
        <v>225</v>
      </c>
      <c r="Q2" s="715"/>
      <c r="Y2" s="190">
        <v>1</v>
      </c>
      <c r="Z2" s="169" t="s">
        <v>155</v>
      </c>
    </row>
    <row r="3" spans="1:36" ht="20.25" customHeight="1" x14ac:dyDescent="0.25">
      <c r="A3" s="158"/>
      <c r="B3" s="162"/>
      <c r="F3" s="144"/>
      <c r="G3" s="723" t="s">
        <v>132</v>
      </c>
      <c r="H3" s="723"/>
      <c r="I3" s="723"/>
      <c r="J3" s="723"/>
      <c r="K3" s="723"/>
      <c r="L3" s="723"/>
      <c r="Q3" s="166"/>
      <c r="Y3" s="190">
        <v>2</v>
      </c>
      <c r="Z3" s="169" t="s">
        <v>156</v>
      </c>
    </row>
    <row r="4" spans="1:36" x14ac:dyDescent="0.25">
      <c r="A4" s="158"/>
      <c r="B4" s="162"/>
      <c r="F4" s="724" t="s">
        <v>128</v>
      </c>
      <c r="G4" s="724"/>
      <c r="H4" s="724"/>
      <c r="I4" s="724"/>
      <c r="J4" s="724"/>
      <c r="K4" s="724"/>
      <c r="L4" s="724"/>
      <c r="M4" s="724"/>
      <c r="N4" s="724"/>
      <c r="O4" s="683"/>
      <c r="Q4" s="166"/>
      <c r="S4" s="630" t="s">
        <v>152</v>
      </c>
      <c r="Y4" s="190">
        <v>3</v>
      </c>
      <c r="Z4" s="169" t="s">
        <v>157</v>
      </c>
    </row>
    <row r="5" spans="1:36" x14ac:dyDescent="0.25">
      <c r="A5" s="158"/>
      <c r="B5" s="194"/>
      <c r="C5" s="165"/>
      <c r="D5" s="165"/>
      <c r="E5" s="165"/>
      <c r="F5" s="724" t="s">
        <v>130</v>
      </c>
      <c r="G5" s="724"/>
      <c r="H5" s="724"/>
      <c r="I5" s="724"/>
      <c r="J5" s="724"/>
      <c r="K5" s="724"/>
      <c r="L5" s="724"/>
      <c r="M5" s="724"/>
      <c r="N5" s="724"/>
      <c r="O5" s="683"/>
      <c r="P5" s="165"/>
      <c r="Q5" s="195"/>
      <c r="S5" s="631">
        <v>25670</v>
      </c>
      <c r="Y5" s="190">
        <v>4</v>
      </c>
      <c r="Z5" s="169" t="s">
        <v>158</v>
      </c>
    </row>
    <row r="6" spans="1:36" x14ac:dyDescent="0.25">
      <c r="A6" s="158"/>
      <c r="B6" s="194"/>
      <c r="C6" s="165"/>
      <c r="D6" s="165"/>
      <c r="E6" s="165"/>
      <c r="F6" s="165"/>
      <c r="G6" s="724" t="s">
        <v>131</v>
      </c>
      <c r="H6" s="724"/>
      <c r="I6" s="724"/>
      <c r="J6" s="724"/>
      <c r="K6" s="724"/>
      <c r="L6" s="724"/>
      <c r="M6" s="724"/>
      <c r="N6" s="165"/>
      <c r="O6" s="165"/>
      <c r="P6" s="165"/>
      <c r="Q6" s="195"/>
      <c r="S6" s="631">
        <v>25682</v>
      </c>
      <c r="Y6" s="190">
        <v>5</v>
      </c>
      <c r="Z6" s="169" t="s">
        <v>159</v>
      </c>
    </row>
    <row r="7" spans="1:36" ht="15" customHeight="1" x14ac:dyDescent="0.25">
      <c r="A7" s="158"/>
      <c r="B7" s="119"/>
      <c r="C7" s="120"/>
      <c r="D7" s="120"/>
      <c r="E7" s="120"/>
      <c r="F7" s="120"/>
      <c r="G7" s="120"/>
      <c r="H7" s="120"/>
      <c r="I7" s="570"/>
      <c r="J7" s="120"/>
      <c r="K7" s="120"/>
      <c r="L7" s="120"/>
      <c r="M7" s="120"/>
      <c r="N7" s="120"/>
      <c r="O7" s="120"/>
      <c r="P7" s="120"/>
      <c r="Q7" s="121"/>
      <c r="T7" s="139" t="s">
        <v>116</v>
      </c>
      <c r="Y7" s="190">
        <v>6</v>
      </c>
      <c r="Z7" s="169" t="s">
        <v>160</v>
      </c>
    </row>
    <row r="8" spans="1:36" ht="15" customHeight="1" thickBot="1" x14ac:dyDescent="0.3">
      <c r="A8" s="158"/>
      <c r="B8" s="196"/>
      <c r="C8" s="197"/>
      <c r="D8" s="197"/>
      <c r="E8" s="197"/>
      <c r="F8" s="197"/>
      <c r="G8" s="197"/>
      <c r="H8" s="316"/>
      <c r="I8" s="571"/>
      <c r="J8" s="316"/>
      <c r="K8" s="316"/>
      <c r="L8" s="316"/>
      <c r="M8" s="197"/>
      <c r="N8" s="197"/>
      <c r="O8" s="197"/>
      <c r="P8" s="197"/>
      <c r="Q8" s="198">
        <v>133</v>
      </c>
      <c r="S8" s="631"/>
      <c r="T8" s="139" t="s">
        <v>9</v>
      </c>
      <c r="W8" s="319"/>
      <c r="X8" s="319"/>
      <c r="Y8" s="190">
        <v>7</v>
      </c>
      <c r="Z8" s="169" t="s">
        <v>161</v>
      </c>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681" t="s">
        <v>36</v>
      </c>
      <c r="G9" s="200">
        <f ca="1">TODAY()</f>
        <v>45076</v>
      </c>
      <c r="H9" s="681"/>
      <c r="I9" s="681"/>
      <c r="J9" s="681"/>
      <c r="K9" s="73"/>
      <c r="L9" s="73"/>
      <c r="M9" s="202"/>
      <c r="N9" s="203" t="s">
        <v>129</v>
      </c>
      <c r="O9" s="203"/>
      <c r="P9" s="204"/>
      <c r="Q9" s="205"/>
      <c r="S9" s="631"/>
      <c r="T9" s="139" t="s">
        <v>10</v>
      </c>
      <c r="W9" s="319"/>
      <c r="X9" s="319"/>
      <c r="Y9" s="190">
        <v>8</v>
      </c>
      <c r="Z9" s="169" t="s">
        <v>162</v>
      </c>
      <c r="AA9" s="168"/>
      <c r="AB9" s="168"/>
      <c r="AC9" s="170"/>
      <c r="AD9" s="170"/>
      <c r="AE9" s="170"/>
      <c r="AF9" s="170"/>
      <c r="AG9" s="145"/>
      <c r="AH9" s="145"/>
      <c r="AI9" s="143"/>
      <c r="AJ9" s="143"/>
    </row>
    <row r="10" spans="1:36" ht="21" x14ac:dyDescent="0.25">
      <c r="A10" s="158"/>
      <c r="B10" s="685" t="s">
        <v>32</v>
      </c>
      <c r="C10" s="745" t="s">
        <v>38</v>
      </c>
      <c r="D10" s="745"/>
      <c r="E10" s="745"/>
      <c r="F10" s="745"/>
      <c r="G10" s="745"/>
      <c r="H10" s="745"/>
      <c r="I10" s="679"/>
      <c r="J10" s="679"/>
      <c r="K10" s="633"/>
      <c r="L10" s="633"/>
      <c r="M10" s="206"/>
      <c r="N10" s="206"/>
      <c r="O10" s="206"/>
      <c r="P10" s="206"/>
      <c r="Q10" s="207"/>
      <c r="T10" s="139" t="e">
        <v>#NAME?</v>
      </c>
      <c r="W10" s="319"/>
      <c r="X10" s="319"/>
      <c r="Y10" s="190">
        <v>9</v>
      </c>
      <c r="Z10" s="169" t="s">
        <v>171</v>
      </c>
      <c r="AA10" s="168"/>
      <c r="AB10" s="168"/>
      <c r="AC10" s="171"/>
      <c r="AD10" s="171"/>
      <c r="AE10" s="171"/>
      <c r="AF10" s="171"/>
      <c r="AG10" s="146"/>
      <c r="AH10" s="146"/>
      <c r="AI10" s="143"/>
      <c r="AJ10" s="143"/>
    </row>
    <row r="11" spans="1:36" ht="21" x14ac:dyDescent="0.25">
      <c r="A11" s="158"/>
      <c r="B11" s="685" t="s">
        <v>41</v>
      </c>
      <c r="C11" s="13"/>
      <c r="D11" s="750">
        <f>IFERROR(VLOOKUP($C$10,CLIENTES!B3:H400,2,0),"")</f>
        <v>0</v>
      </c>
      <c r="E11" s="750"/>
      <c r="F11" s="79"/>
      <c r="G11" s="755"/>
      <c r="H11" s="756"/>
      <c r="I11" s="679"/>
      <c r="J11" s="679"/>
      <c r="K11" s="269"/>
      <c r="L11" s="269"/>
      <c r="M11" s="206"/>
      <c r="N11" s="206"/>
      <c r="O11" s="206"/>
      <c r="P11" s="206"/>
      <c r="Q11" s="207"/>
      <c r="V11" s="323" t="s">
        <v>139</v>
      </c>
      <c r="W11" s="319"/>
      <c r="X11" s="319"/>
      <c r="Y11" s="190">
        <v>10</v>
      </c>
      <c r="Z11" s="169" t="s">
        <v>172</v>
      </c>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679"/>
      <c r="J12" s="679"/>
      <c r="K12" s="679"/>
      <c r="L12" s="679"/>
      <c r="M12" s="679"/>
      <c r="N12" s="679"/>
      <c r="O12" s="679"/>
      <c r="P12" s="679"/>
      <c r="Q12" s="208"/>
      <c r="T12" s="139" t="s">
        <v>11</v>
      </c>
      <c r="U12" s="139" t="s">
        <v>6</v>
      </c>
      <c r="V12" s="323" t="s">
        <v>140</v>
      </c>
      <c r="W12" s="319"/>
      <c r="X12" s="319"/>
      <c r="Y12" s="190">
        <v>11</v>
      </c>
      <c r="Z12" s="169" t="s">
        <v>163</v>
      </c>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572"/>
      <c r="J13" s="688" t="s">
        <v>44</v>
      </c>
      <c r="K13" s="688" t="s">
        <v>137</v>
      </c>
      <c r="L13" s="224" t="s">
        <v>190</v>
      </c>
      <c r="M13" s="688" t="s">
        <v>149</v>
      </c>
      <c r="N13" s="688" t="s">
        <v>122</v>
      </c>
      <c r="O13" s="688"/>
      <c r="P13" s="688" t="s">
        <v>126</v>
      </c>
      <c r="Q13" s="211" t="s">
        <v>47</v>
      </c>
      <c r="T13" s="139" t="s">
        <v>12</v>
      </c>
      <c r="U13" s="139" t="s">
        <v>136</v>
      </c>
      <c r="V13" s="323" t="s">
        <v>142</v>
      </c>
      <c r="W13" s="324"/>
      <c r="X13" s="324"/>
      <c r="Y13" s="190">
        <v>12</v>
      </c>
      <c r="Z13" s="169" t="s">
        <v>164</v>
      </c>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679"/>
      <c r="J14" s="214">
        <f>J209</f>
        <v>0</v>
      </c>
      <c r="K14" s="214">
        <f>J210</f>
        <v>0</v>
      </c>
      <c r="L14" s="225">
        <f>SUBTOTAL(9,Q17:Q206)</f>
        <v>0</v>
      </c>
      <c r="M14" s="688">
        <v>1.19</v>
      </c>
      <c r="N14" s="215">
        <f>IFERROR($Q$208,"")</f>
        <v>0</v>
      </c>
      <c r="O14" s="215"/>
      <c r="P14" s="215">
        <f>IFERROR($Q$207,"")</f>
        <v>0</v>
      </c>
      <c r="Q14" s="216">
        <f>IFERROR($P$14-$N$14,"")</f>
        <v>0</v>
      </c>
      <c r="T14" s="139" t="s">
        <v>20</v>
      </c>
      <c r="U14" s="139" t="s">
        <v>196</v>
      </c>
      <c r="V14" s="323" t="s">
        <v>138</v>
      </c>
      <c r="W14" s="325"/>
      <c r="X14" s="325"/>
      <c r="Y14" s="190">
        <v>13</v>
      </c>
      <c r="Z14" s="169" t="s">
        <v>165</v>
      </c>
      <c r="AA14" s="173"/>
      <c r="AB14" s="173"/>
      <c r="AC14" s="174"/>
      <c r="AD14" s="174"/>
      <c r="AE14" s="174"/>
      <c r="AF14" s="174"/>
      <c r="AG14" s="142"/>
      <c r="AH14" s="141"/>
      <c r="AI14" s="147"/>
      <c r="AJ14" s="148"/>
    </row>
    <row r="15" spans="1:36" ht="18.75" customHeight="1" thickBot="1" x14ac:dyDescent="0.3">
      <c r="A15" s="158"/>
      <c r="B15" s="685" t="s">
        <v>35</v>
      </c>
      <c r="C15" s="179"/>
      <c r="D15" s="757"/>
      <c r="E15" s="757"/>
      <c r="F15" s="757"/>
      <c r="G15" s="217">
        <f>COUNTIF($U$17:$U$206,$G$14)</f>
        <v>0</v>
      </c>
      <c r="H15" s="218">
        <f>SUMIF($U$17:$U$206,$G$14,$I$17:$I$206)</f>
        <v>0</v>
      </c>
      <c r="I15" s="679"/>
      <c r="J15" s="679"/>
      <c r="K15" s="679"/>
      <c r="L15" s="679"/>
      <c r="M15" s="679"/>
      <c r="N15" s="679"/>
      <c r="O15" s="679"/>
      <c r="P15" s="679"/>
      <c r="Q15" s="208"/>
      <c r="R15" s="326"/>
      <c r="T15" s="139" t="s">
        <v>24</v>
      </c>
      <c r="U15" s="139" t="s">
        <v>197</v>
      </c>
      <c r="V15" s="323" t="s">
        <v>142</v>
      </c>
      <c r="W15" s="175"/>
      <c r="X15" s="175"/>
      <c r="Y15" s="190">
        <v>14</v>
      </c>
      <c r="Z15" s="169" t="s">
        <v>166</v>
      </c>
      <c r="AA15" s="176"/>
      <c r="AB15" s="169"/>
      <c r="AC15" s="174"/>
      <c r="AD15" s="174"/>
      <c r="AE15" s="174"/>
      <c r="AF15" s="174"/>
      <c r="AG15" s="142"/>
      <c r="AH15" s="142"/>
      <c r="AI15" s="147"/>
      <c r="AJ15" s="148"/>
    </row>
    <row r="16" spans="1:36" ht="31.5" customHeight="1" thickBot="1" x14ac:dyDescent="0.55000000000000004">
      <c r="A16" s="158"/>
      <c r="B16" s="340" t="s">
        <v>38</v>
      </c>
      <c r="C16" s="341">
        <v>0</v>
      </c>
      <c r="D16" s="687" t="s">
        <v>39</v>
      </c>
      <c r="E16" s="805" t="s">
        <v>299</v>
      </c>
      <c r="F16" s="805"/>
      <c r="G16" s="805"/>
      <c r="H16" s="805"/>
      <c r="I16" s="689" t="s">
        <v>42</v>
      </c>
      <c r="J16" s="687" t="s">
        <v>40</v>
      </c>
      <c r="K16" s="687" t="s">
        <v>3</v>
      </c>
      <c r="L16" s="687" t="s">
        <v>3</v>
      </c>
      <c r="M16" s="594" t="s">
        <v>118</v>
      </c>
      <c r="N16" s="342" t="s">
        <v>115</v>
      </c>
      <c r="O16" s="342"/>
      <c r="P16" s="342" t="s">
        <v>119</v>
      </c>
      <c r="Q16" s="343" t="s">
        <v>43</v>
      </c>
      <c r="R16" s="284"/>
      <c r="T16" s="139" t="s">
        <v>22</v>
      </c>
      <c r="U16" s="139" t="s">
        <v>198</v>
      </c>
      <c r="V16" s="323" t="s">
        <v>142</v>
      </c>
      <c r="W16" s="325"/>
      <c r="X16" s="320"/>
      <c r="Y16" s="190">
        <v>15</v>
      </c>
      <c r="Z16" s="169" t="s">
        <v>167</v>
      </c>
      <c r="AA16" s="178"/>
      <c r="AB16" s="178"/>
      <c r="AC16" s="178"/>
      <c r="AD16" s="178"/>
      <c r="AE16" s="178"/>
      <c r="AF16" s="177"/>
      <c r="AG16" s="149"/>
      <c r="AH16" s="149"/>
      <c r="AI16" s="150"/>
      <c r="AJ16" s="151"/>
    </row>
    <row r="17" spans="1:32" s="159" customFormat="1" ht="15.75" thickBot="1" x14ac:dyDescent="0.3">
      <c r="A17" s="124"/>
      <c r="B17" s="125" t="str">
        <f>IF($D17="","",$C16+1)</f>
        <v/>
      </c>
      <c r="C17" s="690" t="str">
        <f>IF(D17&lt;&gt;"",1,"")</f>
        <v/>
      </c>
      <c r="D17" s="665"/>
      <c r="E17" s="806" t="str">
        <f>IFERROR(VLOOKUP($D17,LISTA!$A$2:$J$9998,2,0)&amp;"     -    "&amp;VLOOKUP($D17,LISTA!$A$2:$J$9998,4,0),"")</f>
        <v/>
      </c>
      <c r="F17" s="806"/>
      <c r="G17" s="807" t="str">
        <f>IFERROR(VLOOKUP($D17,LISTA!$A$2:$J$9998,5,0),"")</f>
        <v/>
      </c>
      <c r="H17" s="807"/>
      <c r="I17" s="117"/>
      <c r="J17" s="126" t="str">
        <f>IFERROR(VLOOKUP($D17,LISTA!$A$2:$J$9998,7,0),"")</f>
        <v/>
      </c>
      <c r="K17" s="126" t="str">
        <f>IFERROR(VLOOKUP($D17,LISTA!$A$2:$J$9998,8,0),"")</f>
        <v/>
      </c>
      <c r="L17" s="644" t="str">
        <f>IF(OR(K17=$T$8,K17=$T$9,K17=$T$12,K17=$T$13,K17=$T$14,K17=$T$15,K17=$T$16,K17=$T$17,K17=$T$18,K17=$T$19,K17=$T$20,K17=$T$21,K17=$T$22,K17=$T$23,K17=$T$24,K17=$T$25,K17=$T$26),$T$7,IF(OR(K17=$T$30,K17=$T$31),$T$29,IF(OR(K17=$T$36),$T$35,"")))</f>
        <v/>
      </c>
      <c r="M17" s="634" t="str">
        <f>IF($J17="INCO",0.3,IF($L17="","",IF(AND($U17&lt;&gt;"PUNTA",$U17&lt;&gt;"RADIA",$U17&lt;&gt;"PASTI",$U17&lt;&gt;"INSTA",$U17="DISCO",$L17="EXCLUSIVA",$V17="APC"),0.25,IF(AND($U17&lt;&gt;"PUNTA",$U17&lt;&gt;"RADIA",$U17&lt;&gt;"PASTI",$U17="INSTA",$L17="EXCLUSIVA"),0.25,IF(AND($U17&lt;&gt;"PUNTA",$U17&lt;&gt;"RADIA",$U17="PASTI",$U17&lt;&gt;"INSTA",$L17="EXCLUSIVA"),0.25,IF(AND($U17&lt;&gt;"PUNTA",$U17="RADIA",$U17&lt;&gt;"PASTI",$U17&lt;&gt;"INSTA",$L17="EXCLUSIVA"),0.25,IF(AND($U17="PUNTA",$U17&lt;&gt;"RADIA",$U17&lt;&gt;"PASTI",$U17&lt;&gt;"INSTA",$L17="EXCLUSIVA"),0.25,IF(AND($U17&lt;&gt;"PUNTA",$U17&lt;&gt;"RADIA",$U17&lt;&gt;"PASTI",$U17&lt;&gt;"INSTA",$L17="EXCLUSIVA"),$J$212,IF($L17="NACIONAL",$J$213,IF($L17="IMPORTADO",$J$214))))))))))</f>
        <v/>
      </c>
      <c r="N17" s="128" t="str">
        <f>IFERROR(($I17*$P17)*($M17),"")</f>
        <v/>
      </c>
      <c r="O17" s="128" t="str">
        <f>IFERROR($I17*$P17,"")</f>
        <v/>
      </c>
      <c r="P17" s="128" t="str">
        <f>IFERROR(VLOOKUP($D17,LISTA!$A$2:$J$9998,10,0),"")</f>
        <v/>
      </c>
      <c r="Q17" s="129" t="str">
        <f>IFERROR(O17-N17,"")</f>
        <v/>
      </c>
      <c r="R17" s="635" t="str">
        <f>IFERROR(($P17-($P17*$M17))*1.19,"")</f>
        <v/>
      </c>
      <c r="S17" s="638"/>
      <c r="T17" s="318" t="s">
        <v>13</v>
      </c>
      <c r="U17" s="318" t="str">
        <f t="shared" ref="U17:U80" si="0">LEFT($E17,5)</f>
        <v/>
      </c>
      <c r="V17" s="636" t="str">
        <f>LEFT($J17,3)</f>
        <v/>
      </c>
      <c r="W17" s="637"/>
      <c r="X17" s="321"/>
      <c r="Y17" s="223">
        <v>16</v>
      </c>
      <c r="Z17" s="358" t="s">
        <v>200</v>
      </c>
      <c r="AA17" s="358"/>
      <c r="AB17" s="223"/>
      <c r="AC17" s="223"/>
      <c r="AD17" s="223"/>
      <c r="AE17" s="223"/>
      <c r="AF17" s="223"/>
    </row>
    <row r="18" spans="1:32" x14ac:dyDescent="0.25">
      <c r="A18" s="162"/>
      <c r="B18" s="154" t="str">
        <f t="shared" ref="B18:B81" si="1">IF($D18="","",$B17+1)</f>
        <v/>
      </c>
      <c r="C18" s="679" t="str">
        <f t="shared" ref="C18:C81" si="2">IF(D18&lt;&gt;"",1,"")</f>
        <v/>
      </c>
      <c r="D18" s="664"/>
      <c r="E18" s="803" t="str">
        <f>IFERROR(VLOOKUP($D18,LISTA!$A$2:$J$9998,2,0)&amp;"     -    "&amp;VLOOKUP($D18,LISTA!$A$2:$J$9998,4,0),"")</f>
        <v/>
      </c>
      <c r="F18" s="803"/>
      <c r="G18" s="716" t="str">
        <f>IFERROR(VLOOKUP($D18,LISTA!$A$2:$J$9998,5,0),"")</f>
        <v/>
      </c>
      <c r="H18" s="716"/>
      <c r="I18" s="226"/>
      <c r="J18" s="144" t="str">
        <f>IFERROR(VLOOKUP($D18,LISTA!$A$2:$J$9998,7,0),"")</f>
        <v/>
      </c>
      <c r="K18" s="144" t="str">
        <f>IFERROR(VLOOKUP($D18,LISTA!$A$2:$J$9998,8,0),"")</f>
        <v/>
      </c>
      <c r="L18" s="144" t="str">
        <f>IF(OR(K18=$T$8,K18=$T$9,K18=$T$12,K18=$T$13,K18=$T$14,K18=$T$15,K18=$T$16,K18=$T$17,K18=$T$18,K18=$T$19,K18=$T$20,K18=$T$21,K18=$T$22,K18=$T$23,K18=$T$24,K18=$T$25,K18=$T$26),$T$7,IF(OR(K18=$T$30,K18=$T$31),$T$29,IF(OR(K18=$T$36),$T$35,"")))</f>
        <v/>
      </c>
      <c r="M18" s="227" t="str">
        <f t="shared" ref="M18:M81" si="3">IF($J18="INCO",0.3,IF($L18="","",IF(AND($U18&lt;&gt;"PUNTA",$U18&lt;&gt;"RADIA",$U18&lt;&gt;"PASTI",$U18&lt;&gt;"INSTA",$U18="DISCO",$L18="EXCLUSIVA",$V18="APC"),0.25,IF(AND($U18&lt;&gt;"PUNTA",$U18&lt;&gt;"RADIA",$U18&lt;&gt;"PASTI",$U18="INSTA",$L18="EXCLUSIVA"),0.25,IF(AND($U18&lt;&gt;"PUNTA",$U18&lt;&gt;"RADIA",$U18="PASTI",$U18&lt;&gt;"INSTA",$L18="EXCLUSIVA"),0.25,IF(AND($U18&lt;&gt;"PUNTA",$U18="RADIA",$U18&lt;&gt;"PASTI",$U18&lt;&gt;"INSTA",$L18="EXCLUSIVA"),0.25,IF(AND($U18="PUNTA",$U18&lt;&gt;"RADIA",$U18&lt;&gt;"PASTI",$U18&lt;&gt;"INSTA",$L18="EXCLUSIVA"),0.25,IF(AND($U18&lt;&gt;"PUNTA",$U18&lt;&gt;"RADIA",$U18&lt;&gt;"PASTI",$U18&lt;&gt;"INSTA",$L18="EXCLUSIVA"),$J$212,IF($L18="NACIONAL",$J$213,IF($L18="IMPORTADO",$J$214))))))))))</f>
        <v/>
      </c>
      <c r="N18" s="155" t="str">
        <f t="shared" ref="N18:N81" si="4">IFERROR(($I18*$P18)*($M18),"")</f>
        <v/>
      </c>
      <c r="O18" s="155" t="str">
        <f t="shared" ref="O18:O81" si="5">IFERROR($I18*$P18,"")</f>
        <v/>
      </c>
      <c r="P18" s="155" t="str">
        <f>IFERROR(VLOOKUP($D18,LISTA!$A$2:$J$9998,10,0),"")</f>
        <v/>
      </c>
      <c r="Q18" s="228" t="str">
        <f t="shared" ref="Q18:Q81" si="6">IFERROR(O18-N18,"")</f>
        <v/>
      </c>
      <c r="R18" s="527" t="str">
        <f t="shared" ref="R18:R81" si="7">IFERROR(($P18-($P18*$M18))*1.19,"")</f>
        <v/>
      </c>
      <c r="S18" s="357"/>
      <c r="T18" s="139" t="s">
        <v>14</v>
      </c>
      <c r="U18" s="139" t="str">
        <f t="shared" si="0"/>
        <v/>
      </c>
      <c r="V18" s="327" t="str">
        <f t="shared" ref="V18:V81" si="8">LEFT($J18,3)</f>
        <v/>
      </c>
      <c r="W18" s="328"/>
      <c r="Y18" s="190">
        <v>17</v>
      </c>
      <c r="Z18" s="169" t="s">
        <v>168</v>
      </c>
    </row>
    <row r="19" spans="1:32" x14ac:dyDescent="0.25">
      <c r="A19" s="162"/>
      <c r="B19" s="154" t="str">
        <f t="shared" si="1"/>
        <v/>
      </c>
      <c r="C19" s="679" t="str">
        <f t="shared" si="2"/>
        <v/>
      </c>
      <c r="D19" s="654"/>
      <c r="E19" s="803" t="str">
        <f>IFERROR(VLOOKUP($D19,LISTA!$A$2:$J$9998,2,0)&amp;"     -    "&amp;VLOOKUP($D19,LISTA!$A$2:$J$9998,4,0),"")</f>
        <v/>
      </c>
      <c r="F19" s="803"/>
      <c r="G19" s="716" t="str">
        <f>IFERROR(VLOOKUP($D19,LISTA!$A$2:$J$9998,5,0),"")</f>
        <v/>
      </c>
      <c r="H19" s="716"/>
      <c r="I19" s="226"/>
      <c r="J19" s="144" t="str">
        <f>IFERROR(VLOOKUP($D19,LISTA!$A$2:$J$9998,7,0),"")</f>
        <v/>
      </c>
      <c r="K19" s="144" t="str">
        <f>IFERROR(VLOOKUP($D19,LISTA!$A$2:$J$9998,8,0),"")</f>
        <v/>
      </c>
      <c r="L19" s="144" t="str">
        <f t="shared" ref="L19:L82" si="9">IF(OR(K19=$T$8,K19=$T$9,K19=$T$12,K19=$T$13,K19=$T$14,K19=$T$15,K19=$T$16,K19=$T$17,K19=$T$18,K19=$T$19,K19=$T$20,K19=$T$21,K19=$T$22,K19=$T$23,K19=$T$24,K19=$T$25,K19=$T$26),$T$7,IF(OR(K19=$T$30,K19=$T$31),$T$29,IF(OR(K19=$T$36),$T$35,"")))</f>
        <v/>
      </c>
      <c r="M19" s="227" t="str">
        <f t="shared" si="3"/>
        <v/>
      </c>
      <c r="N19" s="155" t="str">
        <f t="shared" si="4"/>
        <v/>
      </c>
      <c r="O19" s="155" t="str">
        <f t="shared" si="5"/>
        <v/>
      </c>
      <c r="P19" s="155" t="str">
        <f>IFERROR(VLOOKUP($D19,LISTA!$A$2:$J$9998,10,0),"")</f>
        <v/>
      </c>
      <c r="Q19" s="228" t="str">
        <f t="shared" si="6"/>
        <v/>
      </c>
      <c r="R19" s="527" t="str">
        <f t="shared" si="7"/>
        <v/>
      </c>
      <c r="S19" s="357"/>
      <c r="T19" s="139" t="s">
        <v>19</v>
      </c>
      <c r="U19" s="139" t="str">
        <f t="shared" si="0"/>
        <v/>
      </c>
      <c r="V19" s="327" t="str">
        <f t="shared" si="8"/>
        <v/>
      </c>
      <c r="W19" s="328"/>
      <c r="Y19" s="190">
        <v>18</v>
      </c>
      <c r="Z19" s="169" t="s">
        <v>199</v>
      </c>
    </row>
    <row r="20" spans="1:32" x14ac:dyDescent="0.25">
      <c r="A20" s="162"/>
      <c r="B20" s="154" t="str">
        <f t="shared" si="1"/>
        <v/>
      </c>
      <c r="C20" s="679" t="str">
        <f t="shared" si="2"/>
        <v/>
      </c>
      <c r="D20" s="654"/>
      <c r="E20" s="803" t="str">
        <f>IFERROR(VLOOKUP($D20,LISTA!$A$2:$J$9998,2,0)&amp;"     -    "&amp;VLOOKUP($D20,LISTA!$A$2:$J$9998,4,0),"")</f>
        <v/>
      </c>
      <c r="F20" s="803"/>
      <c r="G20" s="716" t="str">
        <f>IFERROR(VLOOKUP($D20,LISTA!$A$2:$J$9998,5,0),"")</f>
        <v/>
      </c>
      <c r="H20" s="716"/>
      <c r="I20" s="226"/>
      <c r="J20" s="144" t="str">
        <f>IFERROR(VLOOKUP($D20,LISTA!$A$2:$J$9998,7,0),"")</f>
        <v/>
      </c>
      <c r="K20" s="144" t="str">
        <f>IFERROR(VLOOKUP($D20,LISTA!$A$2:$J$9998,8,0),"")</f>
        <v/>
      </c>
      <c r="L20" s="144" t="str">
        <f t="shared" si="9"/>
        <v/>
      </c>
      <c r="M20" s="227" t="str">
        <f t="shared" si="3"/>
        <v/>
      </c>
      <c r="N20" s="155" t="str">
        <f t="shared" si="4"/>
        <v/>
      </c>
      <c r="O20" s="155" t="str">
        <f t="shared" si="5"/>
        <v/>
      </c>
      <c r="P20" s="155" t="str">
        <f>IFERROR(VLOOKUP($D20,LISTA!$A$2:$J$9998,10,0),"")</f>
        <v/>
      </c>
      <c r="Q20" s="228" t="str">
        <f t="shared" si="6"/>
        <v/>
      </c>
      <c r="R20" s="527" t="str">
        <f t="shared" si="7"/>
        <v/>
      </c>
      <c r="S20" s="357"/>
      <c r="T20" s="139" t="s">
        <v>23</v>
      </c>
      <c r="U20" s="139" t="str">
        <f t="shared" si="0"/>
        <v/>
      </c>
      <c r="V20" s="327" t="str">
        <f t="shared" si="8"/>
        <v/>
      </c>
      <c r="W20" s="328"/>
      <c r="Y20" s="190">
        <v>19</v>
      </c>
      <c r="Z20" s="169" t="s">
        <v>169</v>
      </c>
    </row>
    <row r="21" spans="1:32" x14ac:dyDescent="0.25">
      <c r="A21" s="162"/>
      <c r="B21" s="154" t="str">
        <f t="shared" si="1"/>
        <v/>
      </c>
      <c r="C21" s="679" t="str">
        <f t="shared" si="2"/>
        <v/>
      </c>
      <c r="D21" s="654"/>
      <c r="E21" s="803" t="str">
        <f>IFERROR(VLOOKUP($D21,LISTA!$A$2:$J$9998,2,0)&amp;"     -    "&amp;VLOOKUP($D21,LISTA!$A$2:$J$9998,4,0),"")</f>
        <v/>
      </c>
      <c r="F21" s="803"/>
      <c r="G21" s="716" t="str">
        <f>IFERROR(VLOOKUP($D21,LISTA!$A$2:$J$9998,5,0),"")</f>
        <v/>
      </c>
      <c r="H21" s="716"/>
      <c r="I21" s="226"/>
      <c r="J21" s="144" t="str">
        <f>IFERROR(VLOOKUP($D21,LISTA!$A$2:$J$9998,7,0),"")</f>
        <v/>
      </c>
      <c r="K21" s="144" t="str">
        <f>IFERROR(VLOOKUP($D21,LISTA!$A$2:$J$9998,8,0),"")</f>
        <v/>
      </c>
      <c r="L21" s="144" t="str">
        <f t="shared" si="9"/>
        <v/>
      </c>
      <c r="M21" s="227" t="str">
        <f t="shared" si="3"/>
        <v/>
      </c>
      <c r="N21" s="155" t="str">
        <f t="shared" si="4"/>
        <v/>
      </c>
      <c r="O21" s="155" t="str">
        <f t="shared" si="5"/>
        <v/>
      </c>
      <c r="P21" s="155" t="str">
        <f>IFERROR(VLOOKUP($D21,LISTA!$A$2:$J$9998,10,0),"")</f>
        <v/>
      </c>
      <c r="Q21" s="228" t="str">
        <f t="shared" si="6"/>
        <v/>
      </c>
      <c r="R21" s="527" t="str">
        <f t="shared" si="7"/>
        <v/>
      </c>
      <c r="S21" s="357"/>
      <c r="T21" s="139" t="s">
        <v>15</v>
      </c>
      <c r="U21" s="139" t="str">
        <f t="shared" si="0"/>
        <v/>
      </c>
      <c r="V21" s="327" t="str">
        <f t="shared" si="8"/>
        <v/>
      </c>
      <c r="W21" s="328"/>
      <c r="Y21" s="190">
        <v>20</v>
      </c>
      <c r="Z21" s="169" t="s">
        <v>154</v>
      </c>
    </row>
    <row r="22" spans="1:32" x14ac:dyDescent="0.25">
      <c r="A22" s="162"/>
      <c r="B22" s="154" t="str">
        <f t="shared" si="1"/>
        <v/>
      </c>
      <c r="C22" s="679" t="str">
        <f t="shared" si="2"/>
        <v/>
      </c>
      <c r="D22" s="654"/>
      <c r="E22" s="803" t="str">
        <f>IFERROR(VLOOKUP($D22,LISTA!$A$2:$J$9998,2,0)&amp;"     -    "&amp;VLOOKUP($D22,LISTA!$A$2:$J$9998,4,0),"")</f>
        <v/>
      </c>
      <c r="F22" s="803"/>
      <c r="G22" s="716" t="str">
        <f>IFERROR(VLOOKUP($D22,LISTA!$A$2:$J$9998,5,0),"")</f>
        <v/>
      </c>
      <c r="H22" s="716"/>
      <c r="I22" s="226"/>
      <c r="J22" s="144" t="str">
        <f>IFERROR(VLOOKUP($D22,LISTA!$A$2:$J$9998,7,0),"")</f>
        <v/>
      </c>
      <c r="K22" s="144" t="str">
        <f>IFERROR(VLOOKUP($D22,LISTA!$A$2:$J$9998,8,0),"")</f>
        <v/>
      </c>
      <c r="L22" s="144" t="str">
        <f t="shared" si="9"/>
        <v/>
      </c>
      <c r="M22" s="227" t="str">
        <f t="shared" si="3"/>
        <v/>
      </c>
      <c r="N22" s="155" t="str">
        <f t="shared" si="4"/>
        <v/>
      </c>
      <c r="O22" s="155" t="str">
        <f t="shared" si="5"/>
        <v/>
      </c>
      <c r="P22" s="155" t="str">
        <f>IFERROR(VLOOKUP($D22,LISTA!$A$2:$J$9998,10,0),"")</f>
        <v/>
      </c>
      <c r="Q22" s="228" t="str">
        <f t="shared" si="6"/>
        <v/>
      </c>
      <c r="R22" s="527" t="str">
        <f t="shared" si="7"/>
        <v/>
      </c>
      <c r="S22" s="632"/>
      <c r="T22" s="139" t="s">
        <v>21</v>
      </c>
      <c r="U22" s="139" t="str">
        <f t="shared" si="0"/>
        <v/>
      </c>
      <c r="V22" s="327" t="str">
        <f t="shared" si="8"/>
        <v/>
      </c>
      <c r="W22" s="328"/>
      <c r="Y22" s="190">
        <v>21</v>
      </c>
      <c r="Z22" s="169" t="s">
        <v>173</v>
      </c>
    </row>
    <row r="23" spans="1:32" x14ac:dyDescent="0.25">
      <c r="A23" s="162"/>
      <c r="B23" s="154" t="str">
        <f t="shared" si="1"/>
        <v/>
      </c>
      <c r="C23" s="679" t="str">
        <f t="shared" si="2"/>
        <v/>
      </c>
      <c r="D23" s="654"/>
      <c r="E23" s="803" t="str">
        <f>IFERROR(VLOOKUP($D23,LISTA!$A$2:$J$9998,2,0)&amp;"     -    "&amp;VLOOKUP($D23,LISTA!$A$2:$J$9998,4,0),"")</f>
        <v/>
      </c>
      <c r="F23" s="803"/>
      <c r="G23" s="716" t="str">
        <f>IFERROR(VLOOKUP($D23,LISTA!$A$2:$J$9998,5,0),"")</f>
        <v/>
      </c>
      <c r="H23" s="716"/>
      <c r="I23" s="226"/>
      <c r="J23" s="144" t="str">
        <f>IFERROR(VLOOKUP($D23,LISTA!$A$2:$J$9998,7,0),"")</f>
        <v/>
      </c>
      <c r="K23" s="144" t="str">
        <f>IFERROR(VLOOKUP($D23,LISTA!$A$2:$J$9998,8,0),"")</f>
        <v/>
      </c>
      <c r="L23" s="144" t="str">
        <f t="shared" si="9"/>
        <v/>
      </c>
      <c r="M23" s="227" t="str">
        <f t="shared" si="3"/>
        <v/>
      </c>
      <c r="N23" s="155" t="str">
        <f t="shared" si="4"/>
        <v/>
      </c>
      <c r="O23" s="155" t="str">
        <f t="shared" si="5"/>
        <v/>
      </c>
      <c r="P23" s="155" t="str">
        <f>IFERROR(VLOOKUP($D23,LISTA!$A$2:$J$9998,10,0),"")</f>
        <v/>
      </c>
      <c r="Q23" s="228" t="str">
        <f t="shared" si="6"/>
        <v/>
      </c>
      <c r="R23" s="527" t="str">
        <f t="shared" si="7"/>
        <v/>
      </c>
      <c r="S23" s="632"/>
      <c r="T23" s="139" t="s">
        <v>16</v>
      </c>
      <c r="U23" s="139" t="str">
        <f>LEFT($E23,5)</f>
        <v/>
      </c>
      <c r="V23" s="327" t="str">
        <f>LEFT($J23,3)</f>
        <v/>
      </c>
      <c r="W23" s="328"/>
      <c r="Y23" s="190">
        <v>22</v>
      </c>
      <c r="Z23" s="169" t="s">
        <v>174</v>
      </c>
    </row>
    <row r="24" spans="1:32" x14ac:dyDescent="0.25">
      <c r="A24" s="162"/>
      <c r="B24" s="154" t="str">
        <f t="shared" si="1"/>
        <v/>
      </c>
      <c r="C24" s="679" t="str">
        <f t="shared" si="2"/>
        <v/>
      </c>
      <c r="D24" s="654"/>
      <c r="E24" s="803" t="str">
        <f>IFERROR(VLOOKUP($D24,LISTA!$A$2:$J$9998,2,0)&amp;"     -    "&amp;VLOOKUP($D24,LISTA!$A$2:$J$9998,4,0),"")</f>
        <v/>
      </c>
      <c r="F24" s="803"/>
      <c r="G24" s="716" t="str">
        <f>IFERROR(VLOOKUP($D24,LISTA!$A$2:$J$9998,5,0),"")</f>
        <v/>
      </c>
      <c r="H24" s="716"/>
      <c r="I24" s="226"/>
      <c r="J24" s="144" t="str">
        <f>IFERROR(VLOOKUP($D24,LISTA!$A$2:$J$9998,7,0),"")</f>
        <v/>
      </c>
      <c r="K24" s="144" t="str">
        <f>IFERROR(VLOOKUP($D24,LISTA!$A$2:$J$9998,8,0),"")</f>
        <v/>
      </c>
      <c r="L24" s="144" t="str">
        <f t="shared" si="9"/>
        <v/>
      </c>
      <c r="M24" s="227" t="str">
        <f t="shared" si="3"/>
        <v/>
      </c>
      <c r="N24" s="155" t="str">
        <f t="shared" si="4"/>
        <v/>
      </c>
      <c r="O24" s="155" t="str">
        <f t="shared" si="5"/>
        <v/>
      </c>
      <c r="P24" s="155" t="str">
        <f>IFERROR(VLOOKUP($D24,LISTA!$A$2:$J$9998,10,0),"")</f>
        <v/>
      </c>
      <c r="Q24" s="228" t="str">
        <f t="shared" si="6"/>
        <v/>
      </c>
      <c r="R24" s="527" t="str">
        <f t="shared" si="7"/>
        <v/>
      </c>
      <c r="S24" s="357"/>
      <c r="T24" s="139" t="s">
        <v>17</v>
      </c>
      <c r="U24" s="139" t="str">
        <f t="shared" si="0"/>
        <v/>
      </c>
      <c r="V24" s="327" t="str">
        <f t="shared" si="8"/>
        <v/>
      </c>
      <c r="W24" s="328"/>
      <c r="Y24" s="190">
        <v>23</v>
      </c>
      <c r="Z24" s="169" t="s">
        <v>175</v>
      </c>
    </row>
    <row r="25" spans="1:32" x14ac:dyDescent="0.25">
      <c r="A25" s="162"/>
      <c r="B25" s="154" t="str">
        <f t="shared" si="1"/>
        <v/>
      </c>
      <c r="C25" s="679" t="str">
        <f t="shared" si="2"/>
        <v/>
      </c>
      <c r="D25" s="654"/>
      <c r="E25" s="803" t="str">
        <f>IFERROR(VLOOKUP($D25,LISTA!$A$2:$J$9998,2,0)&amp;"     -    "&amp;VLOOKUP($D25,LISTA!$A$2:$J$9998,4,0),"")</f>
        <v/>
      </c>
      <c r="F25" s="803"/>
      <c r="G25" s="716" t="str">
        <f>IFERROR(VLOOKUP($D25,LISTA!$A$2:$J$9998,5,0),"")</f>
        <v/>
      </c>
      <c r="H25" s="716"/>
      <c r="I25" s="226"/>
      <c r="J25" s="144" t="str">
        <f>IFERROR(VLOOKUP($D25,LISTA!$A$2:$J$9998,7,0),"")</f>
        <v/>
      </c>
      <c r="K25" s="144" t="str">
        <f>IFERROR(VLOOKUP($D25,LISTA!$A$2:$J$9998,8,0),"")</f>
        <v/>
      </c>
      <c r="L25" s="144" t="str">
        <f t="shared" si="9"/>
        <v/>
      </c>
      <c r="M25" s="227" t="str">
        <f t="shared" si="3"/>
        <v/>
      </c>
      <c r="N25" s="155" t="str">
        <f t="shared" si="4"/>
        <v/>
      </c>
      <c r="O25" s="155" t="str">
        <f t="shared" si="5"/>
        <v/>
      </c>
      <c r="P25" s="155" t="str">
        <f>IFERROR(VLOOKUP($D25,LISTA!$A$2:$J$9998,10,0),"")</f>
        <v/>
      </c>
      <c r="Q25" s="228" t="str">
        <f t="shared" si="6"/>
        <v/>
      </c>
      <c r="R25" s="527" t="str">
        <f t="shared" si="7"/>
        <v/>
      </c>
      <c r="S25" s="357"/>
      <c r="T25" s="139" t="s">
        <v>25</v>
      </c>
      <c r="U25" s="139" t="str">
        <f t="shared" si="0"/>
        <v/>
      </c>
      <c r="V25" s="327" t="str">
        <f t="shared" si="8"/>
        <v/>
      </c>
      <c r="W25" s="328"/>
      <c r="Y25" s="190">
        <v>24</v>
      </c>
      <c r="Z25" s="169" t="s">
        <v>176</v>
      </c>
    </row>
    <row r="26" spans="1:32" x14ac:dyDescent="0.25">
      <c r="A26" s="162"/>
      <c r="B26" s="154" t="str">
        <f t="shared" si="1"/>
        <v/>
      </c>
      <c r="C26" s="679" t="str">
        <f t="shared" si="2"/>
        <v/>
      </c>
      <c r="D26" s="654"/>
      <c r="E26" s="803" t="str">
        <f>IFERROR(VLOOKUP($D26,LISTA!$A$2:$J$9998,2,0)&amp;"     -    "&amp;VLOOKUP($D26,LISTA!$A$2:$J$9998,4,0),"")</f>
        <v/>
      </c>
      <c r="F26" s="803"/>
      <c r="G26" s="716" t="str">
        <f>IFERROR(VLOOKUP($D26,LISTA!$A$2:$J$9998,5,0),"")</f>
        <v/>
      </c>
      <c r="H26" s="716"/>
      <c r="I26" s="226"/>
      <c r="J26" s="144" t="str">
        <f>IFERROR(VLOOKUP($D26,LISTA!$A$2:$J$9998,7,0),"")</f>
        <v/>
      </c>
      <c r="K26" s="144" t="str">
        <f>IFERROR(VLOOKUP($D26,LISTA!$A$2:$J$9998,8,0),"")</f>
        <v/>
      </c>
      <c r="L26" s="144" t="str">
        <f t="shared" si="9"/>
        <v/>
      </c>
      <c r="M26" s="227" t="str">
        <f t="shared" si="3"/>
        <v/>
      </c>
      <c r="N26" s="155" t="str">
        <f t="shared" si="4"/>
        <v/>
      </c>
      <c r="O26" s="155" t="str">
        <f t="shared" si="5"/>
        <v/>
      </c>
      <c r="P26" s="155" t="str">
        <f>IFERROR(VLOOKUP($D26,LISTA!$A$2:$J$9998,10,0),"")</f>
        <v/>
      </c>
      <c r="Q26" s="228" t="str">
        <f t="shared" si="6"/>
        <v/>
      </c>
      <c r="R26" s="527" t="str">
        <f t="shared" si="7"/>
        <v/>
      </c>
      <c r="S26" s="357"/>
      <c r="T26" s="139" t="s">
        <v>18</v>
      </c>
      <c r="U26" s="139" t="str">
        <f t="shared" si="0"/>
        <v/>
      </c>
      <c r="V26" s="327" t="str">
        <f t="shared" si="8"/>
        <v/>
      </c>
      <c r="W26" s="328"/>
      <c r="Y26" s="190">
        <v>25</v>
      </c>
      <c r="Z26" s="169" t="s">
        <v>177</v>
      </c>
    </row>
    <row r="27" spans="1:32" x14ac:dyDescent="0.25">
      <c r="A27" s="162"/>
      <c r="B27" s="154" t="str">
        <f t="shared" si="1"/>
        <v/>
      </c>
      <c r="C27" s="679" t="str">
        <f t="shared" si="2"/>
        <v/>
      </c>
      <c r="D27" s="654"/>
      <c r="E27" s="803" t="str">
        <f>IFERROR(VLOOKUP($D27,LISTA!$A$2:$J$9998,2,0)&amp;"     -    "&amp;VLOOKUP($D27,LISTA!$A$2:$J$9998,4,0),"")</f>
        <v/>
      </c>
      <c r="F27" s="803"/>
      <c r="G27" s="716" t="str">
        <f>IFERROR(VLOOKUP($D27,LISTA!$A$2:$J$9998,5,0),"")</f>
        <v/>
      </c>
      <c r="H27" s="716"/>
      <c r="I27" s="226"/>
      <c r="J27" s="144" t="str">
        <f>IFERROR(VLOOKUP($D27,LISTA!$A$2:$J$9998,7,0),"")</f>
        <v/>
      </c>
      <c r="K27" s="144" t="str">
        <f>IFERROR(VLOOKUP($D27,LISTA!$A$2:$J$9998,8,0),"")</f>
        <v/>
      </c>
      <c r="L27" s="144" t="str">
        <f t="shared" si="9"/>
        <v/>
      </c>
      <c r="M27" s="227" t="str">
        <f t="shared" si="3"/>
        <v/>
      </c>
      <c r="N27" s="155" t="str">
        <f t="shared" si="4"/>
        <v/>
      </c>
      <c r="O27" s="155" t="str">
        <f t="shared" si="5"/>
        <v/>
      </c>
      <c r="P27" s="155" t="str">
        <f>IFERROR(VLOOKUP($D27,LISTA!$A$2:$J$9998,10,0),"")</f>
        <v/>
      </c>
      <c r="Q27" s="228" t="str">
        <f t="shared" si="6"/>
        <v/>
      </c>
      <c r="R27" s="527" t="str">
        <f t="shared" si="7"/>
        <v/>
      </c>
      <c r="S27" s="357"/>
      <c r="U27" s="139" t="str">
        <f t="shared" si="0"/>
        <v/>
      </c>
      <c r="V27" s="327" t="str">
        <f t="shared" si="8"/>
        <v/>
      </c>
      <c r="W27" s="328"/>
      <c r="Y27" s="190">
        <v>26</v>
      </c>
      <c r="Z27" s="169" t="s">
        <v>201</v>
      </c>
    </row>
    <row r="28" spans="1:32" x14ac:dyDescent="0.25">
      <c r="A28" s="162"/>
      <c r="B28" s="154" t="str">
        <f t="shared" si="1"/>
        <v/>
      </c>
      <c r="C28" s="679" t="str">
        <f t="shared" si="2"/>
        <v/>
      </c>
      <c r="D28" s="654"/>
      <c r="E28" s="803" t="str">
        <f>IFERROR(VLOOKUP($D28,LISTA!$A$2:$J$9998,2,0)&amp;"     -    "&amp;VLOOKUP($D28,LISTA!$A$2:$J$9998,4,0),"")</f>
        <v/>
      </c>
      <c r="F28" s="803"/>
      <c r="G28" s="716" t="str">
        <f>IFERROR(VLOOKUP($D28,LISTA!$A$2:$J$9998,5,0),"")</f>
        <v/>
      </c>
      <c r="H28" s="716"/>
      <c r="I28" s="226"/>
      <c r="J28" s="144" t="str">
        <f>IFERROR(VLOOKUP($D28,LISTA!$A$2:$J$9998,7,0),"")</f>
        <v/>
      </c>
      <c r="K28" s="144" t="str">
        <f>IFERROR(VLOOKUP($D28,LISTA!$A$2:$J$9998,8,0),"")</f>
        <v/>
      </c>
      <c r="L28" s="144" t="str">
        <f t="shared" si="9"/>
        <v/>
      </c>
      <c r="M28" s="227" t="str">
        <f t="shared" si="3"/>
        <v/>
      </c>
      <c r="N28" s="155" t="str">
        <f t="shared" si="4"/>
        <v/>
      </c>
      <c r="O28" s="155" t="str">
        <f t="shared" si="5"/>
        <v/>
      </c>
      <c r="P28" s="155" t="str">
        <f>IFERROR(VLOOKUP($D28,LISTA!$A$2:$J$9998,10,0),"")</f>
        <v/>
      </c>
      <c r="Q28" s="228" t="str">
        <f t="shared" si="6"/>
        <v/>
      </c>
      <c r="R28" s="527" t="str">
        <f t="shared" si="7"/>
        <v/>
      </c>
      <c r="S28" s="632"/>
      <c r="U28" s="139" t="str">
        <f t="shared" si="0"/>
        <v/>
      </c>
      <c r="V28" s="327" t="str">
        <f t="shared" si="8"/>
        <v/>
      </c>
      <c r="W28" s="328"/>
      <c r="Y28" s="190">
        <v>27</v>
      </c>
      <c r="Z28" s="169" t="s">
        <v>191</v>
      </c>
    </row>
    <row r="29" spans="1:32" x14ac:dyDescent="0.25">
      <c r="A29" s="162"/>
      <c r="B29" s="154" t="str">
        <f t="shared" si="1"/>
        <v/>
      </c>
      <c r="C29" s="679" t="str">
        <f t="shared" si="2"/>
        <v/>
      </c>
      <c r="D29" s="654"/>
      <c r="E29" s="803" t="str">
        <f>IFERROR(VLOOKUP($D29,LISTA!$A$2:$J$9998,2,0)&amp;"     -    "&amp;VLOOKUP($D29,LISTA!$A$2:$J$9998,4,0),"")</f>
        <v/>
      </c>
      <c r="F29" s="803"/>
      <c r="G29" s="716" t="str">
        <f>IFERROR(VLOOKUP($D29,LISTA!$A$2:$J$9998,5,0),"")</f>
        <v/>
      </c>
      <c r="H29" s="716"/>
      <c r="I29" s="226"/>
      <c r="J29" s="144" t="str">
        <f>IFERROR(VLOOKUP($D29,LISTA!$A$2:$J$9998,7,0),"")</f>
        <v/>
      </c>
      <c r="K29" s="144" t="str">
        <f>IFERROR(VLOOKUP($D29,LISTA!$A$2:$J$9998,8,0),"")</f>
        <v/>
      </c>
      <c r="L29" s="144" t="str">
        <f t="shared" si="9"/>
        <v/>
      </c>
      <c r="M29" s="227" t="str">
        <f t="shared" si="3"/>
        <v/>
      </c>
      <c r="N29" s="155" t="str">
        <f t="shared" si="4"/>
        <v/>
      </c>
      <c r="O29" s="155" t="str">
        <f t="shared" si="5"/>
        <v/>
      </c>
      <c r="P29" s="155" t="str">
        <f>IFERROR(VLOOKUP($D29,LISTA!$A$2:$J$9998,10,0),"")</f>
        <v/>
      </c>
      <c r="Q29" s="228" t="str">
        <f t="shared" si="6"/>
        <v/>
      </c>
      <c r="R29" s="527" t="str">
        <f t="shared" si="7"/>
        <v/>
      </c>
      <c r="S29" s="357"/>
      <c r="T29" s="139" t="s">
        <v>117</v>
      </c>
      <c r="U29" s="139" t="str">
        <f t="shared" si="0"/>
        <v/>
      </c>
      <c r="V29" s="327" t="str">
        <f t="shared" si="8"/>
        <v/>
      </c>
      <c r="W29" s="328"/>
      <c r="Y29" s="190">
        <v>28</v>
      </c>
      <c r="Z29" s="169" t="s">
        <v>179</v>
      </c>
    </row>
    <row r="30" spans="1:32" x14ac:dyDescent="0.25">
      <c r="A30" s="162"/>
      <c r="B30" s="154" t="str">
        <f t="shared" si="1"/>
        <v/>
      </c>
      <c r="C30" s="679" t="str">
        <f t="shared" si="2"/>
        <v/>
      </c>
      <c r="D30" s="654"/>
      <c r="E30" s="803" t="str">
        <f>IFERROR(VLOOKUP($D30,LISTA!$A$2:$J$9998,2,0)&amp;"     -    "&amp;VLOOKUP($D30,LISTA!$A$2:$J$9998,4,0),"")</f>
        <v/>
      </c>
      <c r="F30" s="803"/>
      <c r="G30" s="716" t="str">
        <f>IFERROR(VLOOKUP($D30,LISTA!$A$2:$J$9998,5,0),"")</f>
        <v/>
      </c>
      <c r="H30" s="716"/>
      <c r="I30" s="226"/>
      <c r="J30" s="144" t="str">
        <f>IFERROR(VLOOKUP($D30,LISTA!$A$2:$J$9998,7,0),"")</f>
        <v/>
      </c>
      <c r="K30" s="144" t="str">
        <f>IFERROR(VLOOKUP($D30,LISTA!$A$2:$J$9998,8,0),"")</f>
        <v/>
      </c>
      <c r="L30" s="144" t="str">
        <f t="shared" si="9"/>
        <v/>
      </c>
      <c r="M30" s="227" t="str">
        <f t="shared" si="3"/>
        <v/>
      </c>
      <c r="N30" s="155" t="str">
        <f t="shared" si="4"/>
        <v/>
      </c>
      <c r="O30" s="155" t="str">
        <f t="shared" si="5"/>
        <v/>
      </c>
      <c r="P30" s="155" t="str">
        <f>IFERROR(VLOOKUP($D30,LISTA!$A$2:$J$9998,10,0),"")</f>
        <v/>
      </c>
      <c r="Q30" s="228" t="str">
        <f t="shared" si="6"/>
        <v/>
      </c>
      <c r="R30" s="527" t="str">
        <f t="shared" si="7"/>
        <v/>
      </c>
      <c r="S30" s="357"/>
      <c r="T30" s="139" t="s">
        <v>5</v>
      </c>
      <c r="U30" s="139" t="str">
        <f t="shared" si="0"/>
        <v/>
      </c>
      <c r="V30" s="327" t="str">
        <f t="shared" si="8"/>
        <v/>
      </c>
      <c r="W30" s="328"/>
      <c r="Y30" s="190">
        <v>29</v>
      </c>
      <c r="Z30" s="169" t="s">
        <v>170</v>
      </c>
    </row>
    <row r="31" spans="1:32" x14ac:dyDescent="0.25">
      <c r="A31" s="162"/>
      <c r="B31" s="154" t="str">
        <f t="shared" si="1"/>
        <v/>
      </c>
      <c r="C31" s="679" t="str">
        <f t="shared" si="2"/>
        <v/>
      </c>
      <c r="D31" s="654"/>
      <c r="E31" s="803" t="str">
        <f>IFERROR(VLOOKUP($D31,LISTA!$A$2:$J$9998,2,0)&amp;"     -    "&amp;VLOOKUP($D31,LISTA!$A$2:$J$9998,4,0),"")</f>
        <v/>
      </c>
      <c r="F31" s="803"/>
      <c r="G31" s="716" t="str">
        <f>IFERROR(VLOOKUP($D31,LISTA!$A$2:$J$9998,5,0),"")</f>
        <v/>
      </c>
      <c r="H31" s="716"/>
      <c r="I31" s="226"/>
      <c r="J31" s="144" t="str">
        <f>IFERROR(VLOOKUP($D31,LISTA!$A$2:$J$9998,7,0),"")</f>
        <v/>
      </c>
      <c r="K31" s="144" t="str">
        <f>IFERROR(VLOOKUP($D31,LISTA!$A$2:$J$9998,8,0),"")</f>
        <v/>
      </c>
      <c r="L31" s="144" t="str">
        <f t="shared" si="9"/>
        <v/>
      </c>
      <c r="M31" s="227" t="str">
        <f t="shared" si="3"/>
        <v/>
      </c>
      <c r="N31" s="155" t="str">
        <f t="shared" si="4"/>
        <v/>
      </c>
      <c r="O31" s="155" t="str">
        <f t="shared" si="5"/>
        <v/>
      </c>
      <c r="P31" s="155" t="str">
        <f>IFERROR(VLOOKUP($D31,LISTA!$A$2:$J$9998,10,0),"")</f>
        <v/>
      </c>
      <c r="Q31" s="228" t="str">
        <f t="shared" si="6"/>
        <v/>
      </c>
      <c r="R31" s="527" t="str">
        <f t="shared" si="7"/>
        <v/>
      </c>
      <c r="S31" s="357"/>
      <c r="T31" s="139" t="s">
        <v>8</v>
      </c>
      <c r="U31" s="139" t="str">
        <f t="shared" si="0"/>
        <v/>
      </c>
      <c r="V31" s="327" t="str">
        <f t="shared" si="8"/>
        <v/>
      </c>
      <c r="W31" s="328"/>
      <c r="Y31" s="190">
        <v>30</v>
      </c>
      <c r="Z31" s="169" t="s">
        <v>187</v>
      </c>
    </row>
    <row r="32" spans="1:32" x14ac:dyDescent="0.25">
      <c r="A32" s="162"/>
      <c r="B32" s="154" t="str">
        <f t="shared" si="1"/>
        <v/>
      </c>
      <c r="C32" s="679" t="str">
        <f t="shared" si="2"/>
        <v/>
      </c>
      <c r="D32" s="654"/>
      <c r="E32" s="803" t="str">
        <f>IFERROR(VLOOKUP($D32,LISTA!$A$2:$J$9998,2,0)&amp;"     -    "&amp;VLOOKUP($D32,LISTA!$A$2:$J$9998,4,0),"")</f>
        <v/>
      </c>
      <c r="F32" s="803"/>
      <c r="G32" s="716" t="str">
        <f>IFERROR(VLOOKUP($D32,LISTA!$A$2:$J$9998,5,0),"")</f>
        <v/>
      </c>
      <c r="H32" s="716"/>
      <c r="I32" s="226"/>
      <c r="J32" s="144" t="str">
        <f>IFERROR(VLOOKUP($D32,LISTA!$A$2:$J$9998,7,0),"")</f>
        <v/>
      </c>
      <c r="K32" s="144" t="str">
        <f>IFERROR(VLOOKUP($D32,LISTA!$A$2:$J$9998,8,0),"")</f>
        <v/>
      </c>
      <c r="L32" s="144" t="str">
        <f t="shared" si="9"/>
        <v/>
      </c>
      <c r="M32" s="227" t="str">
        <f t="shared" si="3"/>
        <v/>
      </c>
      <c r="N32" s="155" t="str">
        <f t="shared" si="4"/>
        <v/>
      </c>
      <c r="O32" s="155" t="str">
        <f t="shared" si="5"/>
        <v/>
      </c>
      <c r="P32" s="155" t="str">
        <f>IFERROR(VLOOKUP($D32,LISTA!$A$2:$J$9998,10,0),"")</f>
        <v/>
      </c>
      <c r="Q32" s="228" t="str">
        <f t="shared" si="6"/>
        <v/>
      </c>
      <c r="R32" s="527" t="str">
        <f t="shared" si="7"/>
        <v/>
      </c>
      <c r="S32" s="632"/>
      <c r="U32" s="139" t="str">
        <f t="shared" si="0"/>
        <v/>
      </c>
      <c r="V32" s="327" t="str">
        <f t="shared" si="8"/>
        <v/>
      </c>
      <c r="W32" s="328"/>
      <c r="Y32" s="190">
        <v>31</v>
      </c>
      <c r="Z32" s="169" t="s">
        <v>180</v>
      </c>
    </row>
    <row r="33" spans="1:32" s="169" customFormat="1" x14ac:dyDescent="0.25">
      <c r="A33" s="162"/>
      <c r="B33" s="154" t="str">
        <f t="shared" si="1"/>
        <v/>
      </c>
      <c r="C33" s="679" t="str">
        <f t="shared" si="2"/>
        <v/>
      </c>
      <c r="D33" s="654"/>
      <c r="E33" s="803" t="str">
        <f>IFERROR(VLOOKUP($D33,LISTA!$A$2:$J$9998,2,0)&amp;"     -    "&amp;VLOOKUP($D33,LISTA!$A$2:$J$9998,4,0),"")</f>
        <v/>
      </c>
      <c r="F33" s="803"/>
      <c r="G33" s="716" t="str">
        <f>IFERROR(VLOOKUP($D33,LISTA!$A$2:$J$9998,5,0),"")</f>
        <v/>
      </c>
      <c r="H33" s="716"/>
      <c r="I33" s="226"/>
      <c r="J33" s="144" t="str">
        <f>IFERROR(VLOOKUP($D33,LISTA!$A$2:$J$9998,7,0),"")</f>
        <v/>
      </c>
      <c r="K33" s="144" t="str">
        <f>IFERROR(VLOOKUP($D33,LISTA!$A$2:$J$9998,8,0),"")</f>
        <v/>
      </c>
      <c r="L33" s="144" t="str">
        <f t="shared" si="9"/>
        <v/>
      </c>
      <c r="M33" s="227" t="str">
        <f t="shared" si="3"/>
        <v/>
      </c>
      <c r="N33" s="155" t="str">
        <f t="shared" si="4"/>
        <v/>
      </c>
      <c r="O33" s="155" t="str">
        <f t="shared" si="5"/>
        <v/>
      </c>
      <c r="P33" s="155" t="str">
        <f>IFERROR(VLOOKUP($D33,LISTA!$A$2:$J$9998,10,0),"")</f>
        <v/>
      </c>
      <c r="Q33" s="228" t="str">
        <f t="shared" si="6"/>
        <v/>
      </c>
      <c r="R33" s="527" t="str">
        <f t="shared" si="7"/>
        <v/>
      </c>
      <c r="S33" s="357"/>
      <c r="T33" s="139"/>
      <c r="U33" s="139" t="str">
        <f t="shared" si="0"/>
        <v/>
      </c>
      <c r="V33" s="327" t="str">
        <f t="shared" si="8"/>
        <v/>
      </c>
      <c r="W33" s="328"/>
      <c r="X33" s="323"/>
      <c r="Y33" s="190">
        <v>32</v>
      </c>
      <c r="Z33" s="169" t="s">
        <v>181</v>
      </c>
      <c r="AB33" s="190"/>
      <c r="AC33" s="190"/>
      <c r="AD33" s="190"/>
      <c r="AE33" s="190"/>
      <c r="AF33" s="190"/>
    </row>
    <row r="34" spans="1:32" s="169" customFormat="1" x14ac:dyDescent="0.25">
      <c r="A34" s="162"/>
      <c r="B34" s="154" t="str">
        <f t="shared" si="1"/>
        <v/>
      </c>
      <c r="C34" s="679" t="str">
        <f t="shared" si="2"/>
        <v/>
      </c>
      <c r="D34" s="645"/>
      <c r="E34" s="803" t="str">
        <f>IFERROR(VLOOKUP($D34,LISTA!$A$2:$J$9998,2,0)&amp;"     -    "&amp;VLOOKUP($D34,LISTA!$A$2:$J$9998,4,0),"")</f>
        <v/>
      </c>
      <c r="F34" s="803"/>
      <c r="G34" s="716" t="str">
        <f>IFERROR(VLOOKUP($D34,LISTA!$A$2:$J$9998,5,0),"")</f>
        <v/>
      </c>
      <c r="H34" s="716"/>
      <c r="I34" s="226"/>
      <c r="J34" s="144" t="str">
        <f>IFERROR(VLOOKUP($D34,LISTA!$A$2:$J$9998,7,0),"")</f>
        <v/>
      </c>
      <c r="K34" s="144" t="str">
        <f>IFERROR(VLOOKUP($D34,LISTA!$A$2:$J$9998,8,0),"")</f>
        <v/>
      </c>
      <c r="L34" s="144" t="str">
        <f t="shared" si="9"/>
        <v/>
      </c>
      <c r="M34" s="227" t="str">
        <f t="shared" si="3"/>
        <v/>
      </c>
      <c r="N34" s="155" t="str">
        <f t="shared" si="4"/>
        <v/>
      </c>
      <c r="O34" s="155" t="str">
        <f t="shared" si="5"/>
        <v/>
      </c>
      <c r="P34" s="155" t="str">
        <f>IFERROR(VLOOKUP($D34,LISTA!$A$2:$J$9998,10,0),"")</f>
        <v/>
      </c>
      <c r="Q34" s="228" t="str">
        <f t="shared" si="6"/>
        <v/>
      </c>
      <c r="R34" s="527" t="str">
        <f t="shared" si="7"/>
        <v/>
      </c>
      <c r="S34" s="357"/>
      <c r="T34" s="139"/>
      <c r="U34" s="139" t="str">
        <f t="shared" si="0"/>
        <v/>
      </c>
      <c r="V34" s="327" t="str">
        <f t="shared" si="8"/>
        <v/>
      </c>
      <c r="W34" s="328"/>
      <c r="X34" s="323"/>
      <c r="Y34" s="190">
        <v>33</v>
      </c>
      <c r="Z34" s="169" t="s">
        <v>182</v>
      </c>
      <c r="AB34" s="190"/>
      <c r="AC34" s="190"/>
      <c r="AD34" s="190"/>
      <c r="AE34" s="190"/>
      <c r="AF34" s="190"/>
    </row>
    <row r="35" spans="1:32" s="169" customFormat="1" x14ac:dyDescent="0.25">
      <c r="A35" s="162"/>
      <c r="B35" s="154" t="str">
        <f t="shared" si="1"/>
        <v/>
      </c>
      <c r="C35" s="679" t="str">
        <f t="shared" si="2"/>
        <v/>
      </c>
      <c r="D35" s="645"/>
      <c r="E35" s="803" t="str">
        <f>IFERROR(VLOOKUP($D35,LISTA!$A$2:$J$9998,2,0)&amp;"     -    "&amp;VLOOKUP($D35,LISTA!$A$2:$J$9998,4,0),"")</f>
        <v/>
      </c>
      <c r="F35" s="803"/>
      <c r="G35" s="716" t="str">
        <f>IFERROR(VLOOKUP($D35,LISTA!$A$2:$J$9998,5,0),"")</f>
        <v/>
      </c>
      <c r="H35" s="716"/>
      <c r="I35" s="226"/>
      <c r="J35" s="144" t="str">
        <f>IFERROR(VLOOKUP($D35,LISTA!$A$2:$J$9998,7,0),"")</f>
        <v/>
      </c>
      <c r="K35" s="144" t="str">
        <f>IFERROR(VLOOKUP($D35,LISTA!$A$2:$J$9998,8,0),"")</f>
        <v/>
      </c>
      <c r="L35" s="144" t="str">
        <f t="shared" si="9"/>
        <v/>
      </c>
      <c r="M35" s="227" t="str">
        <f t="shared" si="3"/>
        <v/>
      </c>
      <c r="N35" s="155" t="str">
        <f t="shared" si="4"/>
        <v/>
      </c>
      <c r="O35" s="155" t="str">
        <f t="shared" si="5"/>
        <v/>
      </c>
      <c r="P35" s="155" t="str">
        <f>IFERROR(VLOOKUP($D35,LISTA!$A$2:$J$9998,10,0),"")</f>
        <v/>
      </c>
      <c r="Q35" s="228" t="str">
        <f t="shared" si="6"/>
        <v/>
      </c>
      <c r="R35" s="527" t="str">
        <f t="shared" si="7"/>
        <v/>
      </c>
      <c r="S35" s="357"/>
      <c r="T35" s="139" t="s">
        <v>120</v>
      </c>
      <c r="U35" s="139" t="str">
        <f t="shared" si="0"/>
        <v/>
      </c>
      <c r="V35" s="327" t="str">
        <f t="shared" si="8"/>
        <v/>
      </c>
      <c r="W35" s="328"/>
      <c r="X35" s="323"/>
      <c r="Y35" s="190">
        <v>34</v>
      </c>
      <c r="Z35" s="169" t="s">
        <v>183</v>
      </c>
      <c r="AB35" s="190"/>
      <c r="AC35" s="190"/>
      <c r="AD35" s="190"/>
      <c r="AE35" s="190"/>
      <c r="AF35" s="190"/>
    </row>
    <row r="36" spans="1:32" s="169" customFormat="1" x14ac:dyDescent="0.25">
      <c r="A36" s="162"/>
      <c r="B36" s="154" t="str">
        <f t="shared" si="1"/>
        <v/>
      </c>
      <c r="C36" s="679" t="str">
        <f t="shared" si="2"/>
        <v/>
      </c>
      <c r="D36" s="645"/>
      <c r="E36" s="803" t="str">
        <f>IFERROR(VLOOKUP($D36,LISTA!$A$2:$J$9998,2,0)&amp;"     -    "&amp;VLOOKUP($D36,LISTA!$A$2:$J$9998,4,0),"")</f>
        <v/>
      </c>
      <c r="F36" s="803"/>
      <c r="G36" s="716" t="str">
        <f>IFERROR(VLOOKUP($D36,LISTA!$A$2:$J$9998,5,0),"")</f>
        <v/>
      </c>
      <c r="H36" s="716"/>
      <c r="I36" s="226"/>
      <c r="J36" s="144" t="str">
        <f>IFERROR(VLOOKUP($D36,LISTA!$A$2:$J$9998,7,0),"")</f>
        <v/>
      </c>
      <c r="K36" s="144" t="str">
        <f>IFERROR(VLOOKUP($D36,LISTA!$A$2:$J$9998,8,0),"")</f>
        <v/>
      </c>
      <c r="L36" s="144" t="str">
        <f t="shared" si="9"/>
        <v/>
      </c>
      <c r="M36" s="227" t="str">
        <f t="shared" si="3"/>
        <v/>
      </c>
      <c r="N36" s="155" t="str">
        <f t="shared" si="4"/>
        <v/>
      </c>
      <c r="O36" s="155" t="str">
        <f t="shared" si="5"/>
        <v/>
      </c>
      <c r="P36" s="155" t="str">
        <f>IFERROR(VLOOKUP($D36,LISTA!$A$2:$J$9998,10,0),"")</f>
        <v/>
      </c>
      <c r="Q36" s="228" t="str">
        <f t="shared" si="6"/>
        <v/>
      </c>
      <c r="R36" s="527" t="str">
        <f t="shared" si="7"/>
        <v/>
      </c>
      <c r="S36" s="357"/>
      <c r="T36" s="139" t="s">
        <v>7</v>
      </c>
      <c r="U36" s="139" t="str">
        <f t="shared" si="0"/>
        <v/>
      </c>
      <c r="V36" s="327" t="str">
        <f t="shared" si="8"/>
        <v/>
      </c>
      <c r="W36" s="328"/>
      <c r="X36" s="323"/>
      <c r="Y36" s="190">
        <v>35</v>
      </c>
      <c r="Z36" s="169" t="s">
        <v>184</v>
      </c>
      <c r="AB36" s="190"/>
      <c r="AC36" s="190"/>
      <c r="AD36" s="190"/>
      <c r="AE36" s="190"/>
      <c r="AF36" s="190"/>
    </row>
    <row r="37" spans="1:32" s="169" customFormat="1" x14ac:dyDescent="0.25">
      <c r="A37" s="162"/>
      <c r="B37" s="154" t="str">
        <f t="shared" si="1"/>
        <v/>
      </c>
      <c r="C37" s="679" t="str">
        <f t="shared" si="2"/>
        <v/>
      </c>
      <c r="D37" s="645"/>
      <c r="E37" s="803" t="str">
        <f>IFERROR(VLOOKUP($D37,LISTA!$A$2:$J$9998,2,0)&amp;"     -    "&amp;VLOOKUP($D37,LISTA!$A$2:$J$9998,4,0),"")</f>
        <v/>
      </c>
      <c r="F37" s="803"/>
      <c r="G37" s="716" t="str">
        <f>IFERROR(VLOOKUP($D37,LISTA!$A$2:$J$9998,5,0),"")</f>
        <v/>
      </c>
      <c r="H37" s="716"/>
      <c r="I37" s="226"/>
      <c r="J37" s="144" t="str">
        <f>IFERROR(VLOOKUP($D37,LISTA!$A$2:$J$9998,7,0),"")</f>
        <v/>
      </c>
      <c r="K37" s="144" t="str">
        <f>IFERROR(VLOOKUP($D37,LISTA!$A$2:$J$9998,8,0),"")</f>
        <v/>
      </c>
      <c r="L37" s="144" t="str">
        <f t="shared" si="9"/>
        <v/>
      </c>
      <c r="M37" s="227" t="str">
        <f t="shared" si="3"/>
        <v/>
      </c>
      <c r="N37" s="155" t="str">
        <f t="shared" si="4"/>
        <v/>
      </c>
      <c r="O37" s="155" t="str">
        <f t="shared" si="5"/>
        <v/>
      </c>
      <c r="P37" s="155" t="str">
        <f>IFERROR(VLOOKUP($D37,LISTA!$A$2:$J$9998,10,0),"")</f>
        <v/>
      </c>
      <c r="Q37" s="228" t="str">
        <f t="shared" si="6"/>
        <v/>
      </c>
      <c r="R37" s="527" t="str">
        <f t="shared" si="7"/>
        <v/>
      </c>
      <c r="S37" s="357"/>
      <c r="T37" s="139"/>
      <c r="U37" s="139" t="str">
        <f t="shared" si="0"/>
        <v/>
      </c>
      <c r="V37" s="327" t="str">
        <f t="shared" si="8"/>
        <v/>
      </c>
      <c r="W37" s="328"/>
      <c r="X37" s="323"/>
      <c r="Y37" s="190">
        <v>36</v>
      </c>
      <c r="Z37" s="169" t="s">
        <v>178</v>
      </c>
      <c r="AB37" s="190"/>
      <c r="AC37" s="190"/>
      <c r="AD37" s="190"/>
      <c r="AE37" s="190"/>
      <c r="AF37" s="190"/>
    </row>
    <row r="38" spans="1:32" s="169" customFormat="1" x14ac:dyDescent="0.25">
      <c r="A38" s="162"/>
      <c r="B38" s="154" t="str">
        <f t="shared" si="1"/>
        <v/>
      </c>
      <c r="C38" s="679" t="str">
        <f t="shared" si="2"/>
        <v/>
      </c>
      <c r="D38" s="645"/>
      <c r="E38" s="803" t="str">
        <f>IFERROR(VLOOKUP($D38,LISTA!$A$2:$J$9998,2,0)&amp;"     -    "&amp;VLOOKUP($D38,LISTA!$A$2:$J$9998,4,0),"")</f>
        <v/>
      </c>
      <c r="F38" s="803"/>
      <c r="G38" s="716" t="str">
        <f>IFERROR(VLOOKUP($D38,LISTA!$A$2:$J$9998,5,0),"")</f>
        <v/>
      </c>
      <c r="H38" s="716"/>
      <c r="I38" s="226"/>
      <c r="J38" s="144" t="str">
        <f>IFERROR(VLOOKUP($D38,LISTA!$A$2:$J$9998,7,0),"")</f>
        <v/>
      </c>
      <c r="K38" s="144" t="str">
        <f>IFERROR(VLOOKUP($D38,LISTA!$A$2:$J$9998,8,0),"")</f>
        <v/>
      </c>
      <c r="L38" s="144" t="str">
        <f t="shared" si="9"/>
        <v/>
      </c>
      <c r="M38" s="227" t="str">
        <f t="shared" si="3"/>
        <v/>
      </c>
      <c r="N38" s="155" t="str">
        <f t="shared" si="4"/>
        <v/>
      </c>
      <c r="O38" s="155" t="str">
        <f t="shared" si="5"/>
        <v/>
      </c>
      <c r="P38" s="155" t="str">
        <f>IFERROR(VLOOKUP($D38,LISTA!$A$2:$J$9998,10,0),"")</f>
        <v/>
      </c>
      <c r="Q38" s="228" t="str">
        <f t="shared" si="6"/>
        <v/>
      </c>
      <c r="R38" s="527" t="str">
        <f t="shared" si="7"/>
        <v/>
      </c>
      <c r="S38" s="357"/>
      <c r="T38" s="139"/>
      <c r="U38" s="139" t="str">
        <f t="shared" si="0"/>
        <v/>
      </c>
      <c r="V38" s="327" t="str">
        <f t="shared" si="8"/>
        <v/>
      </c>
      <c r="W38" s="328"/>
      <c r="X38" s="323"/>
      <c r="Y38" s="190">
        <v>37</v>
      </c>
      <c r="Z38" s="169" t="s">
        <v>185</v>
      </c>
      <c r="AB38" s="190"/>
      <c r="AC38" s="190"/>
      <c r="AD38" s="190"/>
      <c r="AE38" s="190"/>
      <c r="AF38" s="190"/>
    </row>
    <row r="39" spans="1:32" s="169" customFormat="1" x14ac:dyDescent="0.25">
      <c r="A39" s="162"/>
      <c r="B39" s="154" t="str">
        <f t="shared" si="1"/>
        <v/>
      </c>
      <c r="C39" s="679" t="str">
        <f t="shared" si="2"/>
        <v/>
      </c>
      <c r="D39" s="645"/>
      <c r="E39" s="803" t="str">
        <f>IFERROR(VLOOKUP($D39,LISTA!$A$2:$J$9998,2,0)&amp;"     -    "&amp;VLOOKUP($D39,LISTA!$A$2:$J$9998,4,0),"")</f>
        <v/>
      </c>
      <c r="F39" s="803"/>
      <c r="G39" s="716" t="str">
        <f>IFERROR(VLOOKUP($D39,LISTA!$A$2:$J$9998,5,0),"")</f>
        <v/>
      </c>
      <c r="H39" s="716"/>
      <c r="I39" s="226"/>
      <c r="J39" s="144" t="str">
        <f>IFERROR(VLOOKUP($D39,LISTA!$A$2:$J$9998,7,0),"")</f>
        <v/>
      </c>
      <c r="K39" s="144" t="str">
        <f>IFERROR(VLOOKUP($D39,LISTA!$A$2:$J$9998,8,0),"")</f>
        <v/>
      </c>
      <c r="L39" s="144" t="str">
        <f t="shared" si="9"/>
        <v/>
      </c>
      <c r="M39" s="227" t="str">
        <f t="shared" si="3"/>
        <v/>
      </c>
      <c r="N39" s="155" t="str">
        <f t="shared" si="4"/>
        <v/>
      </c>
      <c r="O39" s="155" t="str">
        <f t="shared" si="5"/>
        <v/>
      </c>
      <c r="P39" s="155" t="str">
        <f>IFERROR(VLOOKUP($D39,LISTA!$A$2:$J$9998,10,0),"")</f>
        <v/>
      </c>
      <c r="Q39" s="228" t="str">
        <f t="shared" si="6"/>
        <v/>
      </c>
      <c r="R39" s="527" t="str">
        <f t="shared" si="7"/>
        <v/>
      </c>
      <c r="S39" s="357"/>
      <c r="T39" s="139"/>
      <c r="U39" s="139" t="str">
        <f t="shared" si="0"/>
        <v/>
      </c>
      <c r="V39" s="327" t="str">
        <f t="shared" si="8"/>
        <v/>
      </c>
      <c r="W39" s="328"/>
      <c r="X39" s="323"/>
      <c r="Y39" s="190">
        <v>38</v>
      </c>
      <c r="Z39" s="169" t="s">
        <v>186</v>
      </c>
      <c r="AB39" s="190"/>
      <c r="AC39" s="190"/>
      <c r="AD39" s="190"/>
      <c r="AE39" s="190"/>
      <c r="AF39" s="190"/>
    </row>
    <row r="40" spans="1:32" s="169" customFormat="1" x14ac:dyDescent="0.25">
      <c r="A40" s="162"/>
      <c r="B40" s="154" t="str">
        <f t="shared" si="1"/>
        <v/>
      </c>
      <c r="C40" s="679" t="str">
        <f t="shared" si="2"/>
        <v/>
      </c>
      <c r="D40" s="645"/>
      <c r="E40" s="803" t="str">
        <f>IFERROR(VLOOKUP($D40,LISTA!$A$2:$J$9998,2,0)&amp;"     -    "&amp;VLOOKUP($D40,LISTA!$A$2:$J$9998,4,0),"")</f>
        <v/>
      </c>
      <c r="F40" s="803"/>
      <c r="G40" s="716" t="str">
        <f>IFERROR(VLOOKUP($D40,LISTA!$A$2:$J$9998,5,0),"")</f>
        <v/>
      </c>
      <c r="H40" s="716"/>
      <c r="I40" s="226"/>
      <c r="J40" s="144" t="str">
        <f>IFERROR(VLOOKUP($D40,LISTA!$A$2:$J$9998,7,0),"")</f>
        <v/>
      </c>
      <c r="K40" s="144" t="str">
        <f>IFERROR(VLOOKUP($D40,LISTA!$A$2:$J$9998,8,0),"")</f>
        <v/>
      </c>
      <c r="L40" s="144" t="str">
        <f t="shared" si="9"/>
        <v/>
      </c>
      <c r="M40" s="227" t="str">
        <f t="shared" si="3"/>
        <v/>
      </c>
      <c r="N40" s="155" t="str">
        <f t="shared" si="4"/>
        <v/>
      </c>
      <c r="O40" s="155" t="str">
        <f t="shared" si="5"/>
        <v/>
      </c>
      <c r="P40" s="155" t="str">
        <f>IFERROR(VLOOKUP($D40,LISTA!$A$2:$J$9998,10,0),"")</f>
        <v/>
      </c>
      <c r="Q40" s="228" t="str">
        <f t="shared" si="6"/>
        <v/>
      </c>
      <c r="R40" s="527" t="str">
        <f t="shared" si="7"/>
        <v/>
      </c>
      <c r="S40" s="632"/>
      <c r="T40" s="139"/>
      <c r="U40" s="139" t="str">
        <f t="shared" si="0"/>
        <v/>
      </c>
      <c r="V40" s="327" t="str">
        <f t="shared" si="8"/>
        <v/>
      </c>
      <c r="W40" s="328"/>
      <c r="X40" s="323"/>
      <c r="Y40" s="190">
        <v>39</v>
      </c>
      <c r="Z40" s="169" t="s">
        <v>188</v>
      </c>
      <c r="AB40" s="190"/>
      <c r="AC40" s="190"/>
      <c r="AD40" s="190"/>
      <c r="AE40" s="190"/>
      <c r="AF40" s="190"/>
    </row>
    <row r="41" spans="1:32" s="169" customFormat="1" x14ac:dyDescent="0.25">
      <c r="A41" s="162"/>
      <c r="B41" s="154" t="str">
        <f t="shared" si="1"/>
        <v/>
      </c>
      <c r="C41" s="679" t="str">
        <f t="shared" si="2"/>
        <v/>
      </c>
      <c r="D41" s="645"/>
      <c r="E41" s="803" t="str">
        <f>IFERROR(VLOOKUP($D41,LISTA!$A$2:$J$9998,2,0)&amp;"     -    "&amp;VLOOKUP($D41,LISTA!$A$2:$J$9998,4,0),"")</f>
        <v/>
      </c>
      <c r="F41" s="803"/>
      <c r="G41" s="716" t="str">
        <f>IFERROR(VLOOKUP($D41,LISTA!$A$2:$J$9998,5,0),"")</f>
        <v/>
      </c>
      <c r="H41" s="716"/>
      <c r="I41" s="226"/>
      <c r="J41" s="144" t="str">
        <f>IFERROR(VLOOKUP($D41,LISTA!$A$2:$J$9998,7,0),"")</f>
        <v/>
      </c>
      <c r="K41" s="144" t="str">
        <f>IFERROR(VLOOKUP($D41,LISTA!$A$2:$J$9998,8,0),"")</f>
        <v/>
      </c>
      <c r="L41" s="144" t="str">
        <f t="shared" si="9"/>
        <v/>
      </c>
      <c r="M41" s="227" t="str">
        <f t="shared" si="3"/>
        <v/>
      </c>
      <c r="N41" s="155" t="str">
        <f t="shared" si="4"/>
        <v/>
      </c>
      <c r="O41" s="155" t="str">
        <f t="shared" si="5"/>
        <v/>
      </c>
      <c r="P41" s="155" t="str">
        <f>IFERROR(VLOOKUP($D41,LISTA!$A$2:$J$9998,10,0),"")</f>
        <v/>
      </c>
      <c r="Q41" s="228" t="str">
        <f t="shared" si="6"/>
        <v/>
      </c>
      <c r="R41" s="527" t="str">
        <f t="shared" si="7"/>
        <v/>
      </c>
      <c r="S41" s="632"/>
      <c r="T41" s="139"/>
      <c r="U41" s="139" t="str">
        <f t="shared" si="0"/>
        <v/>
      </c>
      <c r="V41" s="327" t="str">
        <f t="shared" si="8"/>
        <v/>
      </c>
      <c r="W41" s="328"/>
      <c r="X41" s="323"/>
      <c r="Y41" s="323"/>
      <c r="AB41" s="190"/>
      <c r="AC41" s="190"/>
      <c r="AD41" s="190"/>
      <c r="AE41" s="190"/>
      <c r="AF41" s="190"/>
    </row>
    <row r="42" spans="1:32" s="169" customFormat="1" x14ac:dyDescent="0.25">
      <c r="A42" s="162"/>
      <c r="B42" s="154" t="str">
        <f t="shared" si="1"/>
        <v/>
      </c>
      <c r="C42" s="679" t="str">
        <f t="shared" si="2"/>
        <v/>
      </c>
      <c r="D42" s="645"/>
      <c r="E42" s="803" t="str">
        <f>IFERROR(VLOOKUP($D42,LISTA!$A$2:$J$9998,2,0)&amp;"     -    "&amp;VLOOKUP($D42,LISTA!$A$2:$J$9998,4,0),"")</f>
        <v/>
      </c>
      <c r="F42" s="803"/>
      <c r="G42" s="716" t="str">
        <f>IFERROR(VLOOKUP($D42,LISTA!$A$2:$J$9998,5,0),"")</f>
        <v/>
      </c>
      <c r="H42" s="716"/>
      <c r="I42" s="226"/>
      <c r="J42" s="144" t="str">
        <f>IFERROR(VLOOKUP($D42,LISTA!$A$2:$J$9998,7,0),"")</f>
        <v/>
      </c>
      <c r="K42" s="144" t="str">
        <f>IFERROR(VLOOKUP($D42,LISTA!$A$2:$J$9998,8,0),"")</f>
        <v/>
      </c>
      <c r="L42" s="144" t="str">
        <f t="shared" si="9"/>
        <v/>
      </c>
      <c r="M42" s="227" t="str">
        <f t="shared" si="3"/>
        <v/>
      </c>
      <c r="N42" s="155" t="str">
        <f t="shared" si="4"/>
        <v/>
      </c>
      <c r="O42" s="155" t="str">
        <f t="shared" si="5"/>
        <v/>
      </c>
      <c r="P42" s="155" t="str">
        <f>IFERROR(VLOOKUP($D42,LISTA!$A$2:$J$9998,10,0),"")</f>
        <v/>
      </c>
      <c r="Q42" s="228" t="str">
        <f t="shared" si="6"/>
        <v/>
      </c>
      <c r="R42" s="527" t="str">
        <f t="shared" si="7"/>
        <v/>
      </c>
      <c r="S42" s="632"/>
      <c r="T42" s="139"/>
      <c r="U42" s="139" t="str">
        <f t="shared" si="0"/>
        <v/>
      </c>
      <c r="V42" s="327" t="str">
        <f t="shared" si="8"/>
        <v/>
      </c>
      <c r="W42" s="328"/>
      <c r="X42" s="323"/>
      <c r="Y42" s="323"/>
      <c r="AB42" s="190"/>
      <c r="AC42" s="190"/>
      <c r="AD42" s="190"/>
      <c r="AE42" s="190"/>
      <c r="AF42" s="190"/>
    </row>
    <row r="43" spans="1:32" s="169" customFormat="1" x14ac:dyDescent="0.25">
      <c r="A43" s="162"/>
      <c r="B43" s="154" t="str">
        <f t="shared" si="1"/>
        <v/>
      </c>
      <c r="C43" s="679" t="str">
        <f t="shared" si="2"/>
        <v/>
      </c>
      <c r="D43" s="645"/>
      <c r="E43" s="803" t="str">
        <f>IFERROR(VLOOKUP($D43,LISTA!$A$2:$J$9998,2,0)&amp;"     -    "&amp;VLOOKUP($D43,LISTA!$A$2:$J$9998,4,0),"")</f>
        <v/>
      </c>
      <c r="F43" s="803"/>
      <c r="G43" s="716" t="str">
        <f>IFERROR(VLOOKUP($D43,LISTA!$A$2:$J$9998,5,0),"")</f>
        <v/>
      </c>
      <c r="H43" s="716"/>
      <c r="I43" s="226"/>
      <c r="J43" s="144" t="str">
        <f>IFERROR(VLOOKUP($D43,LISTA!$A$2:$J$9998,7,0),"")</f>
        <v/>
      </c>
      <c r="K43" s="144" t="str">
        <f>IFERROR(VLOOKUP($D43,LISTA!$A$2:$J$9998,8,0),"")</f>
        <v/>
      </c>
      <c r="L43" s="144" t="str">
        <f t="shared" si="9"/>
        <v/>
      </c>
      <c r="M43" s="227" t="str">
        <f t="shared" si="3"/>
        <v/>
      </c>
      <c r="N43" s="155" t="str">
        <f t="shared" si="4"/>
        <v/>
      </c>
      <c r="O43" s="155" t="str">
        <f t="shared" si="5"/>
        <v/>
      </c>
      <c r="P43" s="155" t="str">
        <f>IFERROR(VLOOKUP($D43,LISTA!$A$2:$J$9998,10,0),"")</f>
        <v/>
      </c>
      <c r="Q43" s="228" t="str">
        <f t="shared" si="6"/>
        <v/>
      </c>
      <c r="R43" s="527" t="str">
        <f t="shared" si="7"/>
        <v/>
      </c>
      <c r="S43" s="632"/>
      <c r="T43" s="139"/>
      <c r="U43" s="139" t="str">
        <f t="shared" si="0"/>
        <v/>
      </c>
      <c r="V43" s="327" t="str">
        <f t="shared" si="8"/>
        <v/>
      </c>
      <c r="W43" s="328"/>
      <c r="X43" s="323"/>
      <c r="Y43" s="323"/>
      <c r="AB43" s="190"/>
      <c r="AC43" s="190"/>
      <c r="AD43" s="190"/>
      <c r="AE43" s="190"/>
      <c r="AF43" s="190"/>
    </row>
    <row r="44" spans="1:32" s="169" customFormat="1" x14ac:dyDescent="0.25">
      <c r="A44" s="162"/>
      <c r="B44" s="154" t="str">
        <f t="shared" si="1"/>
        <v/>
      </c>
      <c r="C44" s="679" t="str">
        <f t="shared" si="2"/>
        <v/>
      </c>
      <c r="D44" s="645"/>
      <c r="E44" s="803" t="str">
        <f>IFERROR(VLOOKUP($D44,LISTA!$A$2:$J$9998,2,0)&amp;"     -    "&amp;VLOOKUP($D44,LISTA!$A$2:$J$9998,4,0),"")</f>
        <v/>
      </c>
      <c r="F44" s="803"/>
      <c r="G44" s="716" t="str">
        <f>IFERROR(VLOOKUP($D44,LISTA!$A$2:$J$9998,5,0),"")</f>
        <v/>
      </c>
      <c r="H44" s="716"/>
      <c r="I44" s="226"/>
      <c r="J44" s="144" t="str">
        <f>IFERROR(VLOOKUP($D44,LISTA!$A$2:$J$9998,7,0),"")</f>
        <v/>
      </c>
      <c r="K44" s="144" t="str">
        <f>IFERROR(VLOOKUP($D44,LISTA!$A$2:$J$9998,8,0),"")</f>
        <v/>
      </c>
      <c r="L44" s="144" t="str">
        <f t="shared" si="9"/>
        <v/>
      </c>
      <c r="M44" s="227" t="str">
        <f t="shared" si="3"/>
        <v/>
      </c>
      <c r="N44" s="155" t="str">
        <f t="shared" si="4"/>
        <v/>
      </c>
      <c r="O44" s="155" t="str">
        <f t="shared" si="5"/>
        <v/>
      </c>
      <c r="P44" s="155" t="str">
        <f>IFERROR(VLOOKUP($D44,LISTA!$A$2:$J$9998,10,0),"")</f>
        <v/>
      </c>
      <c r="Q44" s="228" t="str">
        <f t="shared" si="6"/>
        <v/>
      </c>
      <c r="R44" s="527" t="str">
        <f t="shared" si="7"/>
        <v/>
      </c>
      <c r="S44" s="632"/>
      <c r="T44" s="139"/>
      <c r="U44" s="139" t="str">
        <f t="shared" si="0"/>
        <v/>
      </c>
      <c r="V44" s="327" t="str">
        <f t="shared" si="8"/>
        <v/>
      </c>
      <c r="W44" s="328"/>
      <c r="X44" s="323"/>
      <c r="Y44" s="323"/>
      <c r="AB44" s="190"/>
      <c r="AC44" s="190"/>
      <c r="AD44" s="190"/>
      <c r="AE44" s="190"/>
      <c r="AF44" s="190"/>
    </row>
    <row r="45" spans="1:32" s="169" customFormat="1" x14ac:dyDescent="0.25">
      <c r="A45" s="162"/>
      <c r="B45" s="154" t="str">
        <f t="shared" si="1"/>
        <v/>
      </c>
      <c r="C45" s="679" t="str">
        <f t="shared" si="2"/>
        <v/>
      </c>
      <c r="D45" s="645"/>
      <c r="E45" s="803" t="str">
        <f>IFERROR(VLOOKUP($D45,LISTA!$A$2:$J$9998,2,0)&amp;"     -    "&amp;VLOOKUP($D45,LISTA!$A$2:$J$9998,4,0),"")</f>
        <v/>
      </c>
      <c r="F45" s="803"/>
      <c r="G45" s="716" t="str">
        <f>IFERROR(VLOOKUP($D45,LISTA!$A$2:$J$9998,5,0),"")</f>
        <v/>
      </c>
      <c r="H45" s="716"/>
      <c r="I45" s="226"/>
      <c r="J45" s="144" t="str">
        <f>IFERROR(VLOOKUP($D45,LISTA!$A$2:$J$9998,7,0),"")</f>
        <v/>
      </c>
      <c r="K45" s="144" t="str">
        <f>IFERROR(VLOOKUP($D45,LISTA!$A$2:$J$9998,8,0),"")</f>
        <v/>
      </c>
      <c r="L45" s="144" t="str">
        <f t="shared" si="9"/>
        <v/>
      </c>
      <c r="M45" s="227" t="str">
        <f t="shared" si="3"/>
        <v/>
      </c>
      <c r="N45" s="155" t="str">
        <f t="shared" si="4"/>
        <v/>
      </c>
      <c r="O45" s="155" t="str">
        <f t="shared" si="5"/>
        <v/>
      </c>
      <c r="P45" s="155" t="str">
        <f>IFERROR(VLOOKUP($D45,LISTA!$A$2:$J$9998,10,0),"")</f>
        <v/>
      </c>
      <c r="Q45" s="228" t="str">
        <f t="shared" si="6"/>
        <v/>
      </c>
      <c r="R45" s="527" t="str">
        <f t="shared" si="7"/>
        <v/>
      </c>
      <c r="S45" s="632"/>
      <c r="T45" s="139"/>
      <c r="U45" s="139" t="str">
        <f t="shared" si="0"/>
        <v/>
      </c>
      <c r="V45" s="327" t="str">
        <f t="shared" si="8"/>
        <v/>
      </c>
      <c r="W45" s="328"/>
      <c r="X45" s="323"/>
      <c r="Y45" s="323"/>
      <c r="AB45" s="190"/>
      <c r="AC45" s="190"/>
      <c r="AD45" s="190"/>
      <c r="AE45" s="190"/>
      <c r="AF45" s="190"/>
    </row>
    <row r="46" spans="1:32" s="169" customFormat="1" x14ac:dyDescent="0.25">
      <c r="A46" s="162"/>
      <c r="B46" s="154" t="str">
        <f t="shared" si="1"/>
        <v/>
      </c>
      <c r="C46" s="679" t="str">
        <f t="shared" si="2"/>
        <v/>
      </c>
      <c r="D46" s="645"/>
      <c r="E46" s="803" t="str">
        <f>IFERROR(VLOOKUP($D46,LISTA!$A$2:$J$9998,2,0)&amp;"     -    "&amp;VLOOKUP($D46,LISTA!$A$2:$J$9998,4,0),"")</f>
        <v/>
      </c>
      <c r="F46" s="803"/>
      <c r="G46" s="716" t="str">
        <f>IFERROR(VLOOKUP($D46,LISTA!$A$2:$J$9998,5,0),"")</f>
        <v/>
      </c>
      <c r="H46" s="716"/>
      <c r="I46" s="226"/>
      <c r="J46" s="144" t="str">
        <f>IFERROR(VLOOKUP($D46,LISTA!$A$2:$J$9998,7,0),"")</f>
        <v/>
      </c>
      <c r="K46" s="144" t="str">
        <f>IFERROR(VLOOKUP($D46,LISTA!$A$2:$J$9998,8,0),"")</f>
        <v/>
      </c>
      <c r="L46" s="144" t="str">
        <f t="shared" si="9"/>
        <v/>
      </c>
      <c r="M46" s="227" t="str">
        <f t="shared" si="3"/>
        <v/>
      </c>
      <c r="N46" s="155" t="str">
        <f t="shared" si="4"/>
        <v/>
      </c>
      <c r="O46" s="155" t="str">
        <f t="shared" si="5"/>
        <v/>
      </c>
      <c r="P46" s="155" t="str">
        <f>IFERROR(VLOOKUP($D46,LISTA!$A$2:$J$9998,10,0),"")</f>
        <v/>
      </c>
      <c r="Q46" s="228" t="str">
        <f t="shared" si="6"/>
        <v/>
      </c>
      <c r="R46" s="527" t="str">
        <f t="shared" si="7"/>
        <v/>
      </c>
      <c r="S46" s="632"/>
      <c r="T46" s="139"/>
      <c r="U46" s="139" t="str">
        <f t="shared" si="0"/>
        <v/>
      </c>
      <c r="V46" s="327" t="str">
        <f t="shared" si="8"/>
        <v/>
      </c>
      <c r="W46" s="328"/>
      <c r="X46" s="323"/>
      <c r="Y46" s="323"/>
      <c r="AB46" s="190"/>
      <c r="AC46" s="190"/>
      <c r="AD46" s="190"/>
      <c r="AE46" s="190"/>
      <c r="AF46" s="190"/>
    </row>
    <row r="47" spans="1:32" s="169" customFormat="1" x14ac:dyDescent="0.25">
      <c r="A47" s="162"/>
      <c r="B47" s="154" t="str">
        <f t="shared" si="1"/>
        <v/>
      </c>
      <c r="C47" s="679" t="str">
        <f t="shared" si="2"/>
        <v/>
      </c>
      <c r="D47" s="645"/>
      <c r="E47" s="803" t="str">
        <f>IFERROR(VLOOKUP($D47,LISTA!$A$2:$J$9998,2,0)&amp;"     -    "&amp;VLOOKUP($D47,LISTA!$A$2:$J$9998,4,0),"")</f>
        <v/>
      </c>
      <c r="F47" s="803"/>
      <c r="G47" s="716" t="str">
        <f>IFERROR(VLOOKUP($D47,LISTA!$A$2:$J$9998,5,0),"")</f>
        <v/>
      </c>
      <c r="H47" s="716"/>
      <c r="I47" s="226"/>
      <c r="J47" s="144" t="str">
        <f>IFERROR(VLOOKUP($D47,LISTA!$A$2:$J$9998,7,0),"")</f>
        <v/>
      </c>
      <c r="K47" s="144" t="str">
        <f>IFERROR(VLOOKUP($D47,LISTA!$A$2:$J$9998,8,0),"")</f>
        <v/>
      </c>
      <c r="L47" s="144" t="str">
        <f t="shared" si="9"/>
        <v/>
      </c>
      <c r="M47" s="227" t="str">
        <f t="shared" si="3"/>
        <v/>
      </c>
      <c r="N47" s="155" t="str">
        <f t="shared" si="4"/>
        <v/>
      </c>
      <c r="O47" s="155" t="str">
        <f t="shared" si="5"/>
        <v/>
      </c>
      <c r="P47" s="155" t="str">
        <f>IFERROR(VLOOKUP($D47,LISTA!$A$2:$J$9998,10,0),"")</f>
        <v/>
      </c>
      <c r="Q47" s="228" t="str">
        <f t="shared" si="6"/>
        <v/>
      </c>
      <c r="R47" s="527" t="str">
        <f t="shared" si="7"/>
        <v/>
      </c>
      <c r="S47" s="632"/>
      <c r="T47" s="139"/>
      <c r="U47" s="139" t="str">
        <f t="shared" si="0"/>
        <v/>
      </c>
      <c r="V47" s="327" t="str">
        <f t="shared" si="8"/>
        <v/>
      </c>
      <c r="W47" s="328"/>
      <c r="X47" s="323"/>
      <c r="Y47" s="323"/>
      <c r="AB47" s="190"/>
      <c r="AC47" s="190"/>
      <c r="AD47" s="190"/>
      <c r="AE47" s="190"/>
      <c r="AF47" s="190"/>
    </row>
    <row r="48" spans="1:32" s="169" customFormat="1" x14ac:dyDescent="0.25">
      <c r="A48" s="162"/>
      <c r="B48" s="154" t="str">
        <f t="shared" si="1"/>
        <v/>
      </c>
      <c r="C48" s="679" t="str">
        <f t="shared" si="2"/>
        <v/>
      </c>
      <c r="D48" s="645"/>
      <c r="E48" s="803" t="str">
        <f>IFERROR(VLOOKUP($D48,LISTA!$A$2:$J$9998,2,0)&amp;"     -    "&amp;VLOOKUP($D48,LISTA!$A$2:$J$9998,4,0),"")</f>
        <v/>
      </c>
      <c r="F48" s="803"/>
      <c r="G48" s="716" t="str">
        <f>IFERROR(VLOOKUP($D48,LISTA!$A$2:$J$9998,5,0),"")</f>
        <v/>
      </c>
      <c r="H48" s="716"/>
      <c r="I48" s="226"/>
      <c r="J48" s="144" t="str">
        <f>IFERROR(VLOOKUP($D48,LISTA!$A$2:$J$9998,7,0),"")</f>
        <v/>
      </c>
      <c r="K48" s="144" t="str">
        <f>IFERROR(VLOOKUP($D48,LISTA!$A$2:$J$9998,8,0),"")</f>
        <v/>
      </c>
      <c r="L48" s="144" t="str">
        <f t="shared" si="9"/>
        <v/>
      </c>
      <c r="M48" s="227" t="str">
        <f t="shared" si="3"/>
        <v/>
      </c>
      <c r="N48" s="155" t="str">
        <f t="shared" si="4"/>
        <v/>
      </c>
      <c r="O48" s="155" t="str">
        <f t="shared" si="5"/>
        <v/>
      </c>
      <c r="P48" s="155" t="str">
        <f>IFERROR(VLOOKUP($D48,LISTA!$A$2:$J$9998,10,0),"")</f>
        <v/>
      </c>
      <c r="Q48" s="228" t="str">
        <f t="shared" si="6"/>
        <v/>
      </c>
      <c r="R48" s="527" t="str">
        <f t="shared" si="7"/>
        <v/>
      </c>
      <c r="S48" s="632"/>
      <c r="T48" s="139"/>
      <c r="U48" s="139" t="str">
        <f t="shared" si="0"/>
        <v/>
      </c>
      <c r="V48" s="327" t="str">
        <f t="shared" si="8"/>
        <v/>
      </c>
      <c r="W48" s="328"/>
      <c r="X48" s="323"/>
      <c r="Y48" s="323"/>
      <c r="AB48" s="190"/>
      <c r="AC48" s="190"/>
      <c r="AD48" s="190"/>
      <c r="AE48" s="190"/>
      <c r="AF48" s="190"/>
    </row>
    <row r="49" spans="1:32" s="323" customFormat="1" x14ac:dyDescent="0.25">
      <c r="A49" s="162"/>
      <c r="B49" s="154" t="str">
        <f t="shared" si="1"/>
        <v/>
      </c>
      <c r="C49" s="679" t="str">
        <f t="shared" si="2"/>
        <v/>
      </c>
      <c r="D49" s="646"/>
      <c r="E49" s="803" t="str">
        <f>IFERROR(VLOOKUP($D49,LISTA!$A$2:$J$9998,2,0)&amp;"     -    "&amp;VLOOKUP($D49,LISTA!$A$2:$J$9998,4,0),"")</f>
        <v/>
      </c>
      <c r="F49" s="803"/>
      <c r="G49" s="716" t="str">
        <f>IFERROR(VLOOKUP($D49,LISTA!$A$2:$J$9998,5,0),"")</f>
        <v/>
      </c>
      <c r="H49" s="716"/>
      <c r="I49" s="226"/>
      <c r="J49" s="144" t="str">
        <f>IFERROR(VLOOKUP($D49,LISTA!$A$2:$J$9998,7,0),"")</f>
        <v/>
      </c>
      <c r="K49" s="144" t="str">
        <f>IFERROR(VLOOKUP($D49,LISTA!$A$2:$J$9998,8,0),"")</f>
        <v/>
      </c>
      <c r="L49" s="144" t="str">
        <f t="shared" si="9"/>
        <v/>
      </c>
      <c r="M49" s="227" t="str">
        <f t="shared" si="3"/>
        <v/>
      </c>
      <c r="N49" s="155" t="str">
        <f t="shared" si="4"/>
        <v/>
      </c>
      <c r="O49" s="155" t="str">
        <f t="shared" si="5"/>
        <v/>
      </c>
      <c r="P49" s="155" t="str">
        <f>IFERROR(VLOOKUP($D49,LISTA!$A$2:$J$9998,10,0),"")</f>
        <v/>
      </c>
      <c r="Q49" s="228" t="str">
        <f t="shared" si="6"/>
        <v/>
      </c>
      <c r="R49" s="527" t="str">
        <f t="shared" si="7"/>
        <v/>
      </c>
      <c r="S49" s="632"/>
      <c r="T49" s="139"/>
      <c r="U49" s="139" t="str">
        <f t="shared" si="0"/>
        <v/>
      </c>
      <c r="V49" s="327" t="str">
        <f t="shared" si="8"/>
        <v/>
      </c>
      <c r="W49" s="328"/>
      <c r="Z49" s="169"/>
      <c r="AA49" s="169"/>
      <c r="AB49" s="190"/>
      <c r="AC49" s="190"/>
      <c r="AD49" s="190"/>
      <c r="AE49" s="190"/>
      <c r="AF49" s="190"/>
    </row>
    <row r="50" spans="1:32" s="323" customFormat="1" x14ac:dyDescent="0.25">
      <c r="A50" s="162"/>
      <c r="B50" s="154" t="str">
        <f t="shared" si="1"/>
        <v/>
      </c>
      <c r="C50" s="679" t="str">
        <f t="shared" si="2"/>
        <v/>
      </c>
      <c r="D50" s="646"/>
      <c r="E50" s="803" t="str">
        <f>IFERROR(VLOOKUP($D50,LISTA!$A$2:$J$9998,2,0)&amp;"     -    "&amp;VLOOKUP($D50,LISTA!$A$2:$J$9998,4,0),"")</f>
        <v/>
      </c>
      <c r="F50" s="803"/>
      <c r="G50" s="716" t="str">
        <f>IFERROR(VLOOKUP($D50,LISTA!$A$2:$J$9998,5,0),"")</f>
        <v/>
      </c>
      <c r="H50" s="716"/>
      <c r="I50" s="226"/>
      <c r="J50" s="144" t="str">
        <f>IFERROR(VLOOKUP($D50,LISTA!$A$2:$J$9998,7,0),"")</f>
        <v/>
      </c>
      <c r="K50" s="144" t="str">
        <f>IFERROR(VLOOKUP($D50,LISTA!$A$2:$J$9998,8,0),"")</f>
        <v/>
      </c>
      <c r="L50" s="144" t="str">
        <f t="shared" si="9"/>
        <v/>
      </c>
      <c r="M50" s="227" t="str">
        <f t="shared" si="3"/>
        <v/>
      </c>
      <c r="N50" s="155" t="str">
        <f t="shared" si="4"/>
        <v/>
      </c>
      <c r="O50" s="155" t="str">
        <f t="shared" si="5"/>
        <v/>
      </c>
      <c r="P50" s="155" t="str">
        <f>IFERROR(VLOOKUP($D50,LISTA!$A$2:$J$9998,10,0),"")</f>
        <v/>
      </c>
      <c r="Q50" s="228" t="str">
        <f t="shared" si="6"/>
        <v/>
      </c>
      <c r="R50" s="527" t="str">
        <f t="shared" si="7"/>
        <v/>
      </c>
      <c r="S50" s="632"/>
      <c r="T50" s="139"/>
      <c r="U50" s="139" t="str">
        <f t="shared" si="0"/>
        <v/>
      </c>
      <c r="V50" s="327" t="str">
        <f t="shared" si="8"/>
        <v/>
      </c>
      <c r="W50" s="328"/>
      <c r="Z50" s="169"/>
      <c r="AA50" s="169"/>
      <c r="AB50" s="190"/>
      <c r="AC50" s="190"/>
      <c r="AD50" s="190"/>
      <c r="AE50" s="190"/>
      <c r="AF50" s="190"/>
    </row>
    <row r="51" spans="1:32" s="323" customFormat="1" x14ac:dyDescent="0.25">
      <c r="A51" s="162"/>
      <c r="B51" s="154" t="str">
        <f t="shared" si="1"/>
        <v/>
      </c>
      <c r="C51" s="679" t="str">
        <f t="shared" si="2"/>
        <v/>
      </c>
      <c r="D51" s="645"/>
      <c r="E51" s="803" t="str">
        <f>IFERROR(VLOOKUP($D51,LISTA!$A$2:$J$9998,2,0)&amp;"     -    "&amp;VLOOKUP($D51,LISTA!$A$2:$J$9998,4,0),"")</f>
        <v/>
      </c>
      <c r="F51" s="803"/>
      <c r="G51" s="716" t="str">
        <f>IFERROR(VLOOKUP($D51,LISTA!$A$2:$J$9998,5,0),"")</f>
        <v/>
      </c>
      <c r="H51" s="716"/>
      <c r="I51" s="226"/>
      <c r="J51" s="144" t="str">
        <f>IFERROR(VLOOKUP($D51,LISTA!$A$2:$J$9998,7,0),"")</f>
        <v/>
      </c>
      <c r="K51" s="144" t="str">
        <f>IFERROR(VLOOKUP($D51,LISTA!$A$2:$J$9998,8,0),"")</f>
        <v/>
      </c>
      <c r="L51" s="144" t="str">
        <f t="shared" si="9"/>
        <v/>
      </c>
      <c r="M51" s="227" t="str">
        <f t="shared" si="3"/>
        <v/>
      </c>
      <c r="N51" s="155" t="str">
        <f t="shared" si="4"/>
        <v/>
      </c>
      <c r="O51" s="155" t="str">
        <f t="shared" si="5"/>
        <v/>
      </c>
      <c r="P51" s="155" t="str">
        <f>IFERROR(VLOOKUP($D51,LISTA!$A$2:$J$9998,10,0),"")</f>
        <v/>
      </c>
      <c r="Q51" s="228" t="str">
        <f t="shared" si="6"/>
        <v/>
      </c>
      <c r="R51" s="527" t="str">
        <f t="shared" si="7"/>
        <v/>
      </c>
      <c r="S51" s="632"/>
      <c r="T51" s="139"/>
      <c r="U51" s="139" t="str">
        <f t="shared" si="0"/>
        <v/>
      </c>
      <c r="V51" s="327" t="str">
        <f t="shared" si="8"/>
        <v/>
      </c>
      <c r="W51" s="328"/>
      <c r="Z51" s="169"/>
      <c r="AA51" s="169"/>
      <c r="AB51" s="190"/>
      <c r="AC51" s="190"/>
      <c r="AD51" s="190"/>
      <c r="AE51" s="190"/>
      <c r="AF51" s="190"/>
    </row>
    <row r="52" spans="1:32" s="323" customFormat="1" x14ac:dyDescent="0.25">
      <c r="A52" s="162"/>
      <c r="B52" s="154" t="str">
        <f t="shared" si="1"/>
        <v/>
      </c>
      <c r="C52" s="679" t="str">
        <f t="shared" si="2"/>
        <v/>
      </c>
      <c r="D52" s="645"/>
      <c r="E52" s="803" t="str">
        <f>IFERROR(VLOOKUP($D52,LISTA!$A$2:$J$9998,2,0)&amp;"     -    "&amp;VLOOKUP($D52,LISTA!$A$2:$J$9998,4,0),"")</f>
        <v/>
      </c>
      <c r="F52" s="803"/>
      <c r="G52" s="716" t="str">
        <f>IFERROR(VLOOKUP($D52,LISTA!$A$2:$J$9998,5,0),"")</f>
        <v/>
      </c>
      <c r="H52" s="716"/>
      <c r="I52" s="226"/>
      <c r="J52" s="144" t="str">
        <f>IFERROR(VLOOKUP($D52,LISTA!$A$2:$J$9998,7,0),"")</f>
        <v/>
      </c>
      <c r="K52" s="144" t="str">
        <f>IFERROR(VLOOKUP($D52,LISTA!$A$2:$J$9998,8,0),"")</f>
        <v/>
      </c>
      <c r="L52" s="144" t="str">
        <f t="shared" si="9"/>
        <v/>
      </c>
      <c r="M52" s="227" t="str">
        <f t="shared" si="3"/>
        <v/>
      </c>
      <c r="N52" s="155" t="str">
        <f t="shared" si="4"/>
        <v/>
      </c>
      <c r="O52" s="155" t="str">
        <f t="shared" si="5"/>
        <v/>
      </c>
      <c r="P52" s="155" t="str">
        <f>IFERROR(VLOOKUP($D52,LISTA!$A$2:$J$9998,10,0),"")</f>
        <v/>
      </c>
      <c r="Q52" s="228" t="str">
        <f t="shared" si="6"/>
        <v/>
      </c>
      <c r="R52" s="527" t="str">
        <f t="shared" si="7"/>
        <v/>
      </c>
      <c r="S52" s="632"/>
      <c r="T52" s="139"/>
      <c r="U52" s="139" t="str">
        <f t="shared" si="0"/>
        <v/>
      </c>
      <c r="V52" s="327" t="str">
        <f t="shared" si="8"/>
        <v/>
      </c>
      <c r="W52" s="328"/>
      <c r="Z52" s="169"/>
      <c r="AA52" s="169"/>
      <c r="AB52" s="190"/>
      <c r="AC52" s="190"/>
      <c r="AD52" s="190"/>
      <c r="AE52" s="190"/>
      <c r="AF52" s="190"/>
    </row>
    <row r="53" spans="1:32" s="323" customFormat="1" x14ac:dyDescent="0.25">
      <c r="A53" s="162"/>
      <c r="B53" s="154" t="str">
        <f t="shared" si="1"/>
        <v/>
      </c>
      <c r="C53" s="679" t="str">
        <f t="shared" si="2"/>
        <v/>
      </c>
      <c r="D53" s="645"/>
      <c r="E53" s="803" t="str">
        <f>IFERROR(VLOOKUP($D53,LISTA!$A$2:$J$9998,2,0)&amp;"     -    "&amp;VLOOKUP($D53,LISTA!$A$2:$J$9998,4,0),"")</f>
        <v/>
      </c>
      <c r="F53" s="803"/>
      <c r="G53" s="716" t="str">
        <f>IFERROR(VLOOKUP($D53,LISTA!$A$2:$J$9998,5,0),"")</f>
        <v/>
      </c>
      <c r="H53" s="716"/>
      <c r="I53" s="226"/>
      <c r="J53" s="144" t="str">
        <f>IFERROR(VLOOKUP($D53,LISTA!$A$2:$J$9998,7,0),"")</f>
        <v/>
      </c>
      <c r="K53" s="144" t="str">
        <f>IFERROR(VLOOKUP($D53,LISTA!$A$2:$J$9998,8,0),"")</f>
        <v/>
      </c>
      <c r="L53" s="144" t="str">
        <f t="shared" si="9"/>
        <v/>
      </c>
      <c r="M53" s="227" t="str">
        <f t="shared" si="3"/>
        <v/>
      </c>
      <c r="N53" s="155" t="str">
        <f t="shared" si="4"/>
        <v/>
      </c>
      <c r="O53" s="155" t="str">
        <f t="shared" si="5"/>
        <v/>
      </c>
      <c r="P53" s="155" t="str">
        <f>IFERROR(VLOOKUP($D53,LISTA!$A$2:$J$9998,10,0),"")</f>
        <v/>
      </c>
      <c r="Q53" s="228" t="str">
        <f t="shared" si="6"/>
        <v/>
      </c>
      <c r="R53" s="527" t="str">
        <f t="shared" si="7"/>
        <v/>
      </c>
      <c r="S53" s="632"/>
      <c r="T53" s="139"/>
      <c r="U53" s="139" t="str">
        <f t="shared" si="0"/>
        <v/>
      </c>
      <c r="V53" s="327" t="str">
        <f t="shared" si="8"/>
        <v/>
      </c>
      <c r="W53" s="328"/>
      <c r="Z53" s="169"/>
      <c r="AA53" s="169"/>
      <c r="AB53" s="190"/>
      <c r="AC53" s="190"/>
      <c r="AD53" s="190"/>
      <c r="AE53" s="190"/>
      <c r="AF53" s="190"/>
    </row>
    <row r="54" spans="1:32" s="323" customFormat="1" x14ac:dyDescent="0.25">
      <c r="A54" s="162"/>
      <c r="B54" s="154" t="str">
        <f t="shared" si="1"/>
        <v/>
      </c>
      <c r="C54" s="679" t="str">
        <f t="shared" si="2"/>
        <v/>
      </c>
      <c r="D54" s="645"/>
      <c r="E54" s="803" t="str">
        <f>IFERROR(VLOOKUP($D54,LISTA!$A$2:$J$9998,2,0)&amp;"     -    "&amp;VLOOKUP($D54,LISTA!$A$2:$J$9998,4,0),"")</f>
        <v/>
      </c>
      <c r="F54" s="803"/>
      <c r="G54" s="716" t="str">
        <f>IFERROR(VLOOKUP($D54,LISTA!$A$2:$J$9998,5,0),"")</f>
        <v/>
      </c>
      <c r="H54" s="716"/>
      <c r="I54" s="226"/>
      <c r="J54" s="144" t="str">
        <f>IFERROR(VLOOKUP($D54,LISTA!$A$2:$J$9998,7,0),"")</f>
        <v/>
      </c>
      <c r="K54" s="144" t="str">
        <f>IFERROR(VLOOKUP($D54,LISTA!$A$2:$J$9998,8,0),"")</f>
        <v/>
      </c>
      <c r="L54" s="144" t="str">
        <f t="shared" si="9"/>
        <v/>
      </c>
      <c r="M54" s="227" t="str">
        <f t="shared" si="3"/>
        <v/>
      </c>
      <c r="N54" s="155" t="str">
        <f t="shared" si="4"/>
        <v/>
      </c>
      <c r="O54" s="155" t="str">
        <f t="shared" si="5"/>
        <v/>
      </c>
      <c r="P54" s="155" t="str">
        <f>IFERROR(VLOOKUP($D54,LISTA!$A$2:$J$9998,10,0),"")</f>
        <v/>
      </c>
      <c r="Q54" s="228" t="str">
        <f t="shared" si="6"/>
        <v/>
      </c>
      <c r="R54" s="527" t="str">
        <f t="shared" si="7"/>
        <v/>
      </c>
      <c r="S54" s="632"/>
      <c r="T54" s="139"/>
      <c r="U54" s="139" t="str">
        <f t="shared" si="0"/>
        <v/>
      </c>
      <c r="V54" s="327" t="str">
        <f t="shared" si="8"/>
        <v/>
      </c>
      <c r="W54" s="328"/>
      <c r="Z54" s="169"/>
      <c r="AA54" s="169"/>
      <c r="AB54" s="190"/>
      <c r="AC54" s="190"/>
      <c r="AD54" s="190"/>
      <c r="AE54" s="190"/>
      <c r="AF54" s="190"/>
    </row>
    <row r="55" spans="1:32" s="323" customFormat="1" x14ac:dyDescent="0.25">
      <c r="A55" s="162"/>
      <c r="B55" s="154" t="str">
        <f t="shared" si="1"/>
        <v/>
      </c>
      <c r="C55" s="679" t="str">
        <f t="shared" si="2"/>
        <v/>
      </c>
      <c r="D55" s="645"/>
      <c r="E55" s="803" t="str">
        <f>IFERROR(VLOOKUP($D55,LISTA!$A$2:$J$9998,2,0)&amp;"     -    "&amp;VLOOKUP($D55,LISTA!$A$2:$J$9998,4,0),"")</f>
        <v/>
      </c>
      <c r="F55" s="803"/>
      <c r="G55" s="716" t="str">
        <f>IFERROR(VLOOKUP($D55,LISTA!$A$2:$J$9998,5,0),"")</f>
        <v/>
      </c>
      <c r="H55" s="716"/>
      <c r="I55" s="226"/>
      <c r="J55" s="144" t="str">
        <f>IFERROR(VLOOKUP($D55,LISTA!$A$2:$J$9998,7,0),"")</f>
        <v/>
      </c>
      <c r="K55" s="144" t="str">
        <f>IFERROR(VLOOKUP($D55,LISTA!$A$2:$J$9998,8,0),"")</f>
        <v/>
      </c>
      <c r="L55" s="144" t="str">
        <f t="shared" si="9"/>
        <v/>
      </c>
      <c r="M55" s="227" t="str">
        <f t="shared" si="3"/>
        <v/>
      </c>
      <c r="N55" s="155" t="str">
        <f t="shared" si="4"/>
        <v/>
      </c>
      <c r="O55" s="155" t="str">
        <f t="shared" si="5"/>
        <v/>
      </c>
      <c r="P55" s="155" t="str">
        <f>IFERROR(VLOOKUP($D55,LISTA!$A$2:$J$9998,10,0),"")</f>
        <v/>
      </c>
      <c r="Q55" s="228" t="str">
        <f t="shared" si="6"/>
        <v/>
      </c>
      <c r="R55" s="527" t="str">
        <f t="shared" si="7"/>
        <v/>
      </c>
      <c r="S55" s="632"/>
      <c r="T55" s="139"/>
      <c r="U55" s="139" t="str">
        <f t="shared" si="0"/>
        <v/>
      </c>
      <c r="V55" s="327" t="str">
        <f t="shared" si="8"/>
        <v/>
      </c>
      <c r="W55" s="328"/>
      <c r="Z55" s="169"/>
      <c r="AA55" s="169"/>
      <c r="AB55" s="190"/>
      <c r="AC55" s="190"/>
      <c r="AD55" s="190"/>
      <c r="AE55" s="190"/>
      <c r="AF55" s="190"/>
    </row>
    <row r="56" spans="1:32" s="323" customFormat="1" x14ac:dyDescent="0.25">
      <c r="A56" s="162"/>
      <c r="B56" s="154" t="str">
        <f t="shared" si="1"/>
        <v/>
      </c>
      <c r="C56" s="679" t="str">
        <f t="shared" si="2"/>
        <v/>
      </c>
      <c r="D56" s="645"/>
      <c r="E56" s="803" t="str">
        <f>IFERROR(VLOOKUP($D56,LISTA!$A$2:$J$9998,2,0)&amp;"     -    "&amp;VLOOKUP($D56,LISTA!$A$2:$J$9998,4,0),"")</f>
        <v/>
      </c>
      <c r="F56" s="803"/>
      <c r="G56" s="716" t="str">
        <f>IFERROR(VLOOKUP($D56,LISTA!$A$2:$J$9998,5,0),"")</f>
        <v/>
      </c>
      <c r="H56" s="716"/>
      <c r="I56" s="226"/>
      <c r="J56" s="144" t="str">
        <f>IFERROR(VLOOKUP($D56,LISTA!$A$2:$J$9998,7,0),"")</f>
        <v/>
      </c>
      <c r="K56" s="144" t="str">
        <f>IFERROR(VLOOKUP($D56,LISTA!$A$2:$J$9998,8,0),"")</f>
        <v/>
      </c>
      <c r="L56" s="144" t="str">
        <f t="shared" si="9"/>
        <v/>
      </c>
      <c r="M56" s="227" t="str">
        <f t="shared" si="3"/>
        <v/>
      </c>
      <c r="N56" s="155" t="str">
        <f t="shared" si="4"/>
        <v/>
      </c>
      <c r="O56" s="155" t="str">
        <f t="shared" si="5"/>
        <v/>
      </c>
      <c r="P56" s="155" t="str">
        <f>IFERROR(VLOOKUP($D56,LISTA!$A$2:$J$9998,10,0),"")</f>
        <v/>
      </c>
      <c r="Q56" s="228" t="str">
        <f t="shared" si="6"/>
        <v/>
      </c>
      <c r="R56" s="527" t="str">
        <f t="shared" si="7"/>
        <v/>
      </c>
      <c r="S56" s="632"/>
      <c r="T56" s="139"/>
      <c r="U56" s="139" t="str">
        <f t="shared" si="0"/>
        <v/>
      </c>
      <c r="V56" s="327" t="str">
        <f t="shared" si="8"/>
        <v/>
      </c>
      <c r="W56" s="328"/>
      <c r="Z56" s="169"/>
      <c r="AA56" s="169"/>
      <c r="AB56" s="190"/>
      <c r="AC56" s="190"/>
      <c r="AD56" s="190"/>
      <c r="AE56" s="190"/>
      <c r="AF56" s="190"/>
    </row>
    <row r="57" spans="1:32" s="323" customFormat="1" x14ac:dyDescent="0.25">
      <c r="A57" s="162"/>
      <c r="B57" s="154" t="str">
        <f t="shared" si="1"/>
        <v/>
      </c>
      <c r="C57" s="679" t="str">
        <f t="shared" si="2"/>
        <v/>
      </c>
      <c r="D57" s="645"/>
      <c r="E57" s="803" t="str">
        <f>IFERROR(VLOOKUP($D57,LISTA!$A$2:$J$9998,2,0)&amp;"     -    "&amp;VLOOKUP($D57,LISTA!$A$2:$J$9998,4,0),"")</f>
        <v/>
      </c>
      <c r="F57" s="803"/>
      <c r="G57" s="716" t="str">
        <f>IFERROR(VLOOKUP($D57,LISTA!$A$2:$J$9998,5,0),"")</f>
        <v/>
      </c>
      <c r="H57" s="716"/>
      <c r="I57" s="226"/>
      <c r="J57" s="144" t="str">
        <f>IFERROR(VLOOKUP($D57,LISTA!$A$2:$J$9998,7,0),"")</f>
        <v/>
      </c>
      <c r="K57" s="144" t="str">
        <f>IFERROR(VLOOKUP($D57,LISTA!$A$2:$J$9998,8,0),"")</f>
        <v/>
      </c>
      <c r="L57" s="144" t="str">
        <f t="shared" si="9"/>
        <v/>
      </c>
      <c r="M57" s="227" t="str">
        <f t="shared" si="3"/>
        <v/>
      </c>
      <c r="N57" s="155" t="str">
        <f t="shared" si="4"/>
        <v/>
      </c>
      <c r="O57" s="155" t="str">
        <f t="shared" si="5"/>
        <v/>
      </c>
      <c r="P57" s="155" t="str">
        <f>IFERROR(VLOOKUP($D57,LISTA!$A$2:$J$9998,10,0),"")</f>
        <v/>
      </c>
      <c r="Q57" s="228" t="str">
        <f t="shared" si="6"/>
        <v/>
      </c>
      <c r="R57" s="527" t="str">
        <f t="shared" si="7"/>
        <v/>
      </c>
      <c r="S57" s="632"/>
      <c r="T57" s="139"/>
      <c r="U57" s="139" t="str">
        <f t="shared" si="0"/>
        <v/>
      </c>
      <c r="V57" s="327" t="str">
        <f t="shared" si="8"/>
        <v/>
      </c>
      <c r="W57" s="328"/>
      <c r="Z57" s="169"/>
      <c r="AA57" s="169"/>
      <c r="AB57" s="190"/>
      <c r="AC57" s="190"/>
      <c r="AD57" s="190"/>
      <c r="AE57" s="190"/>
      <c r="AF57" s="190"/>
    </row>
    <row r="58" spans="1:32" s="323" customFormat="1" x14ac:dyDescent="0.25">
      <c r="A58" s="162"/>
      <c r="B58" s="154" t="str">
        <f t="shared" si="1"/>
        <v/>
      </c>
      <c r="C58" s="679" t="str">
        <f t="shared" si="2"/>
        <v/>
      </c>
      <c r="D58" s="645"/>
      <c r="E58" s="803" t="str">
        <f>IFERROR(VLOOKUP($D58,LISTA!$A$2:$J$9998,2,0)&amp;"     -    "&amp;VLOOKUP($D58,LISTA!$A$2:$J$9998,4,0),"")</f>
        <v/>
      </c>
      <c r="F58" s="803"/>
      <c r="G58" s="716" t="str">
        <f>IFERROR(VLOOKUP($D58,LISTA!$A$2:$J$9998,5,0),"")</f>
        <v/>
      </c>
      <c r="H58" s="716"/>
      <c r="I58" s="226"/>
      <c r="J58" s="144" t="str">
        <f>IFERROR(VLOOKUP($D58,LISTA!$A$2:$J$9998,7,0),"")</f>
        <v/>
      </c>
      <c r="K58" s="144" t="str">
        <f>IFERROR(VLOOKUP($D58,LISTA!$A$2:$J$9998,8,0),"")</f>
        <v/>
      </c>
      <c r="L58" s="144" t="str">
        <f t="shared" si="9"/>
        <v/>
      </c>
      <c r="M58" s="227" t="str">
        <f t="shared" si="3"/>
        <v/>
      </c>
      <c r="N58" s="155" t="str">
        <f t="shared" si="4"/>
        <v/>
      </c>
      <c r="O58" s="155" t="str">
        <f t="shared" si="5"/>
        <v/>
      </c>
      <c r="P58" s="155" t="str">
        <f>IFERROR(VLOOKUP($D58,LISTA!$A$2:$J$9998,10,0),"")</f>
        <v/>
      </c>
      <c r="Q58" s="228" t="str">
        <f t="shared" si="6"/>
        <v/>
      </c>
      <c r="R58" s="527" t="str">
        <f t="shared" si="7"/>
        <v/>
      </c>
      <c r="S58" s="632"/>
      <c r="T58" s="139"/>
      <c r="U58" s="139" t="str">
        <f t="shared" si="0"/>
        <v/>
      </c>
      <c r="V58" s="327" t="str">
        <f t="shared" si="8"/>
        <v/>
      </c>
      <c r="W58" s="328"/>
      <c r="Z58" s="169"/>
      <c r="AA58" s="169"/>
      <c r="AB58" s="190"/>
      <c r="AC58" s="190"/>
      <c r="AD58" s="190"/>
      <c r="AE58" s="190"/>
      <c r="AF58" s="190"/>
    </row>
    <row r="59" spans="1:32" s="323" customFormat="1" x14ac:dyDescent="0.25">
      <c r="A59" s="162"/>
      <c r="B59" s="154" t="str">
        <f t="shared" si="1"/>
        <v/>
      </c>
      <c r="C59" s="679" t="str">
        <f t="shared" si="2"/>
        <v/>
      </c>
      <c r="D59" s="645"/>
      <c r="E59" s="803" t="str">
        <f>IFERROR(VLOOKUP($D59,LISTA!$A$2:$J$9998,2,0)&amp;"     -    "&amp;VLOOKUP($D59,LISTA!$A$2:$J$9998,4,0),"")</f>
        <v/>
      </c>
      <c r="F59" s="803"/>
      <c r="G59" s="716" t="str">
        <f>IFERROR(VLOOKUP($D59,LISTA!$A$2:$J$9998,5,0),"")</f>
        <v/>
      </c>
      <c r="H59" s="716"/>
      <c r="I59" s="226"/>
      <c r="J59" s="144" t="str">
        <f>IFERROR(VLOOKUP($D59,LISTA!$A$2:$J$9998,7,0),"")</f>
        <v/>
      </c>
      <c r="K59" s="144" t="str">
        <f>IFERROR(VLOOKUP($D59,LISTA!$A$2:$J$9998,8,0),"")</f>
        <v/>
      </c>
      <c r="L59" s="144" t="str">
        <f t="shared" si="9"/>
        <v/>
      </c>
      <c r="M59" s="227" t="str">
        <f t="shared" si="3"/>
        <v/>
      </c>
      <c r="N59" s="155" t="str">
        <f t="shared" si="4"/>
        <v/>
      </c>
      <c r="O59" s="155" t="str">
        <f t="shared" si="5"/>
        <v/>
      </c>
      <c r="P59" s="155" t="str">
        <f>IFERROR(VLOOKUP($D59,LISTA!$A$2:$J$9998,10,0),"")</f>
        <v/>
      </c>
      <c r="Q59" s="228" t="str">
        <f t="shared" si="6"/>
        <v/>
      </c>
      <c r="R59" s="527" t="str">
        <f t="shared" si="7"/>
        <v/>
      </c>
      <c r="S59" s="632"/>
      <c r="T59" s="139"/>
      <c r="U59" s="139" t="str">
        <f t="shared" si="0"/>
        <v/>
      </c>
      <c r="V59" s="327" t="str">
        <f t="shared" si="8"/>
        <v/>
      </c>
      <c r="W59" s="328"/>
      <c r="Z59" s="169"/>
      <c r="AA59" s="169"/>
      <c r="AB59" s="190"/>
      <c r="AC59" s="190"/>
      <c r="AD59" s="190"/>
      <c r="AE59" s="190"/>
      <c r="AF59" s="190"/>
    </row>
    <row r="60" spans="1:32" s="323" customFormat="1" x14ac:dyDescent="0.25">
      <c r="A60" s="162"/>
      <c r="B60" s="154" t="str">
        <f t="shared" si="1"/>
        <v/>
      </c>
      <c r="C60" s="679" t="str">
        <f t="shared" si="2"/>
        <v/>
      </c>
      <c r="D60" s="645"/>
      <c r="E60" s="803" t="str">
        <f>IFERROR(VLOOKUP($D60,LISTA!$A$2:$J$9998,2,0)&amp;"     -    "&amp;VLOOKUP($D60,LISTA!$A$2:$J$9998,4,0),"")</f>
        <v/>
      </c>
      <c r="F60" s="803"/>
      <c r="G60" s="716" t="str">
        <f>IFERROR(VLOOKUP($D60,LISTA!$A$2:$J$9998,5,0),"")</f>
        <v/>
      </c>
      <c r="H60" s="716"/>
      <c r="I60" s="226"/>
      <c r="J60" s="144" t="str">
        <f>IFERROR(VLOOKUP($D60,LISTA!$A$2:$J$9998,7,0),"")</f>
        <v/>
      </c>
      <c r="K60" s="144" t="str">
        <f>IFERROR(VLOOKUP($D60,LISTA!$A$2:$J$9998,8,0),"")</f>
        <v/>
      </c>
      <c r="L60" s="144" t="str">
        <f t="shared" si="9"/>
        <v/>
      </c>
      <c r="M60" s="227" t="str">
        <f t="shared" si="3"/>
        <v/>
      </c>
      <c r="N60" s="155" t="str">
        <f t="shared" si="4"/>
        <v/>
      </c>
      <c r="O60" s="155" t="str">
        <f t="shared" si="5"/>
        <v/>
      </c>
      <c r="P60" s="155" t="str">
        <f>IFERROR(VLOOKUP($D60,LISTA!$A$2:$J$9998,10,0),"")</f>
        <v/>
      </c>
      <c r="Q60" s="228" t="str">
        <f t="shared" si="6"/>
        <v/>
      </c>
      <c r="R60" s="527" t="str">
        <f t="shared" si="7"/>
        <v/>
      </c>
      <c r="S60" s="632"/>
      <c r="T60" s="139"/>
      <c r="U60" s="139" t="str">
        <f t="shared" si="0"/>
        <v/>
      </c>
      <c r="V60" s="327" t="str">
        <f t="shared" si="8"/>
        <v/>
      </c>
      <c r="W60" s="328"/>
      <c r="Z60" s="169"/>
      <c r="AA60" s="169"/>
      <c r="AB60" s="190"/>
      <c r="AC60" s="190"/>
      <c r="AD60" s="190"/>
      <c r="AE60" s="190"/>
      <c r="AF60" s="190"/>
    </row>
    <row r="61" spans="1:32" s="323" customFormat="1" x14ac:dyDescent="0.25">
      <c r="A61" s="162"/>
      <c r="B61" s="154" t="str">
        <f t="shared" si="1"/>
        <v/>
      </c>
      <c r="C61" s="679" t="str">
        <f t="shared" si="2"/>
        <v/>
      </c>
      <c r="D61" s="645"/>
      <c r="E61" s="803" t="str">
        <f>IFERROR(VLOOKUP($D61,LISTA!$A$2:$J$9998,2,0)&amp;"     -    "&amp;VLOOKUP($D61,LISTA!$A$2:$J$9998,4,0),"")</f>
        <v/>
      </c>
      <c r="F61" s="803"/>
      <c r="G61" s="716" t="str">
        <f>IFERROR(VLOOKUP($D61,LISTA!$A$2:$J$9998,5,0),"")</f>
        <v/>
      </c>
      <c r="H61" s="716"/>
      <c r="I61" s="226"/>
      <c r="J61" s="144" t="str">
        <f>IFERROR(VLOOKUP($D61,LISTA!$A$2:$J$9998,7,0),"")</f>
        <v/>
      </c>
      <c r="K61" s="144" t="str">
        <f>IFERROR(VLOOKUP($D61,LISTA!$A$2:$J$9998,8,0),"")</f>
        <v/>
      </c>
      <c r="L61" s="144" t="str">
        <f t="shared" si="9"/>
        <v/>
      </c>
      <c r="M61" s="227" t="str">
        <f t="shared" si="3"/>
        <v/>
      </c>
      <c r="N61" s="155" t="str">
        <f t="shared" si="4"/>
        <v/>
      </c>
      <c r="O61" s="155" t="str">
        <f t="shared" si="5"/>
        <v/>
      </c>
      <c r="P61" s="155" t="str">
        <f>IFERROR(VLOOKUP($D61,LISTA!$A$2:$J$9998,10,0),"")</f>
        <v/>
      </c>
      <c r="Q61" s="228" t="str">
        <f t="shared" si="6"/>
        <v/>
      </c>
      <c r="R61" s="527" t="str">
        <f t="shared" si="7"/>
        <v/>
      </c>
      <c r="S61" s="632"/>
      <c r="T61" s="139"/>
      <c r="U61" s="139" t="str">
        <f t="shared" si="0"/>
        <v/>
      </c>
      <c r="V61" s="327" t="str">
        <f t="shared" si="8"/>
        <v/>
      </c>
      <c r="W61" s="328"/>
      <c r="Z61" s="169"/>
      <c r="AA61" s="169"/>
      <c r="AB61" s="190"/>
      <c r="AC61" s="190"/>
      <c r="AD61" s="190"/>
      <c r="AE61" s="190"/>
      <c r="AF61" s="190"/>
    </row>
    <row r="62" spans="1:32" s="323" customFormat="1" x14ac:dyDescent="0.25">
      <c r="A62" s="162"/>
      <c r="B62" s="154" t="str">
        <f t="shared" si="1"/>
        <v/>
      </c>
      <c r="C62" s="679" t="str">
        <f t="shared" si="2"/>
        <v/>
      </c>
      <c r="D62" s="645"/>
      <c r="E62" s="803" t="str">
        <f>IFERROR(VLOOKUP($D62,LISTA!$A$2:$J$9998,2,0)&amp;"     -    "&amp;VLOOKUP($D62,LISTA!$A$2:$J$9998,4,0),"")</f>
        <v/>
      </c>
      <c r="F62" s="803"/>
      <c r="G62" s="716" t="str">
        <f>IFERROR(VLOOKUP($D62,LISTA!$A$2:$J$9998,5,0),"")</f>
        <v/>
      </c>
      <c r="H62" s="716"/>
      <c r="I62" s="226"/>
      <c r="J62" s="144" t="str">
        <f>IFERROR(VLOOKUP($D62,LISTA!$A$2:$J$9998,7,0),"")</f>
        <v/>
      </c>
      <c r="K62" s="144" t="str">
        <f>IFERROR(VLOOKUP($D62,LISTA!$A$2:$J$9998,8,0),"")</f>
        <v/>
      </c>
      <c r="L62" s="144" t="str">
        <f t="shared" si="9"/>
        <v/>
      </c>
      <c r="M62" s="227" t="str">
        <f t="shared" si="3"/>
        <v/>
      </c>
      <c r="N62" s="155" t="str">
        <f t="shared" si="4"/>
        <v/>
      </c>
      <c r="O62" s="155" t="str">
        <f t="shared" si="5"/>
        <v/>
      </c>
      <c r="P62" s="155" t="str">
        <f>IFERROR(VLOOKUP($D62,LISTA!$A$2:$J$9998,10,0),"")</f>
        <v/>
      </c>
      <c r="Q62" s="228" t="str">
        <f t="shared" si="6"/>
        <v/>
      </c>
      <c r="R62" s="527" t="str">
        <f t="shared" si="7"/>
        <v/>
      </c>
      <c r="S62" s="632"/>
      <c r="T62" s="139"/>
      <c r="U62" s="139" t="str">
        <f t="shared" si="0"/>
        <v/>
      </c>
      <c r="V62" s="327" t="str">
        <f t="shared" si="8"/>
        <v/>
      </c>
      <c r="W62" s="328"/>
      <c r="Z62" s="169"/>
      <c r="AA62" s="169"/>
      <c r="AB62" s="190"/>
      <c r="AC62" s="190"/>
      <c r="AD62" s="190"/>
      <c r="AE62" s="190"/>
      <c r="AF62" s="190"/>
    </row>
    <row r="63" spans="1:32" s="323" customFormat="1" x14ac:dyDescent="0.25">
      <c r="A63" s="162"/>
      <c r="B63" s="154" t="str">
        <f t="shared" si="1"/>
        <v/>
      </c>
      <c r="C63" s="679" t="str">
        <f t="shared" si="2"/>
        <v/>
      </c>
      <c r="D63" s="645"/>
      <c r="E63" s="803" t="str">
        <f>IFERROR(VLOOKUP($D63,LISTA!$A$2:$J$9998,2,0)&amp;"     -    "&amp;VLOOKUP($D63,LISTA!$A$2:$J$9998,4,0),"")</f>
        <v/>
      </c>
      <c r="F63" s="803"/>
      <c r="G63" s="716" t="str">
        <f>IFERROR(VLOOKUP($D63,LISTA!$A$2:$J$9998,5,0),"")</f>
        <v/>
      </c>
      <c r="H63" s="716"/>
      <c r="I63" s="226"/>
      <c r="J63" s="144" t="str">
        <f>IFERROR(VLOOKUP($D63,LISTA!$A$2:$J$9998,7,0),"")</f>
        <v/>
      </c>
      <c r="K63" s="144" t="str">
        <f>IFERROR(VLOOKUP($D63,LISTA!$A$2:$J$9998,8,0),"")</f>
        <v/>
      </c>
      <c r="L63" s="144" t="str">
        <f t="shared" si="9"/>
        <v/>
      </c>
      <c r="M63" s="227" t="str">
        <f t="shared" si="3"/>
        <v/>
      </c>
      <c r="N63" s="155" t="str">
        <f t="shared" si="4"/>
        <v/>
      </c>
      <c r="O63" s="155" t="str">
        <f t="shared" si="5"/>
        <v/>
      </c>
      <c r="P63" s="155" t="str">
        <f>IFERROR(VLOOKUP($D63,LISTA!$A$2:$J$9998,10,0),"")</f>
        <v/>
      </c>
      <c r="Q63" s="228" t="str">
        <f t="shared" si="6"/>
        <v/>
      </c>
      <c r="R63" s="527" t="str">
        <f t="shared" si="7"/>
        <v/>
      </c>
      <c r="S63" s="632"/>
      <c r="T63" s="139"/>
      <c r="U63" s="139" t="str">
        <f t="shared" si="0"/>
        <v/>
      </c>
      <c r="V63" s="327" t="str">
        <f t="shared" si="8"/>
        <v/>
      </c>
      <c r="W63" s="328"/>
      <c r="Z63" s="169"/>
      <c r="AA63" s="169"/>
      <c r="AB63" s="190"/>
      <c r="AC63" s="190"/>
      <c r="AD63" s="190"/>
      <c r="AE63" s="190"/>
      <c r="AF63" s="190"/>
    </row>
    <row r="64" spans="1:32" s="323" customFormat="1" x14ac:dyDescent="0.25">
      <c r="A64" s="162"/>
      <c r="B64" s="154" t="str">
        <f t="shared" si="1"/>
        <v/>
      </c>
      <c r="C64" s="679" t="str">
        <f t="shared" si="2"/>
        <v/>
      </c>
      <c r="D64" s="645"/>
      <c r="E64" s="803" t="str">
        <f>IFERROR(VLOOKUP($D64,LISTA!$A$2:$J$9998,2,0)&amp;"     -    "&amp;VLOOKUP($D64,LISTA!$A$2:$J$9998,4,0),"")</f>
        <v/>
      </c>
      <c r="F64" s="803"/>
      <c r="G64" s="716" t="str">
        <f>IFERROR(VLOOKUP($D64,LISTA!$A$2:$J$9998,5,0),"")</f>
        <v/>
      </c>
      <c r="H64" s="716"/>
      <c r="I64" s="226"/>
      <c r="J64" s="144" t="str">
        <f>IFERROR(VLOOKUP($D64,LISTA!$A$2:$J$9998,7,0),"")</f>
        <v/>
      </c>
      <c r="K64" s="144" t="str">
        <f>IFERROR(VLOOKUP($D64,LISTA!$A$2:$J$9998,8,0),"")</f>
        <v/>
      </c>
      <c r="L64" s="144" t="str">
        <f t="shared" si="9"/>
        <v/>
      </c>
      <c r="M64" s="227" t="str">
        <f t="shared" si="3"/>
        <v/>
      </c>
      <c r="N64" s="155" t="str">
        <f t="shared" si="4"/>
        <v/>
      </c>
      <c r="O64" s="155" t="str">
        <f t="shared" si="5"/>
        <v/>
      </c>
      <c r="P64" s="155" t="str">
        <f>IFERROR(VLOOKUP($D64,LISTA!$A$2:$J$9998,10,0),"")</f>
        <v/>
      </c>
      <c r="Q64" s="228" t="str">
        <f t="shared" si="6"/>
        <v/>
      </c>
      <c r="R64" s="527" t="str">
        <f t="shared" si="7"/>
        <v/>
      </c>
      <c r="S64" s="632"/>
      <c r="T64" s="139"/>
      <c r="U64" s="139" t="str">
        <f t="shared" si="0"/>
        <v/>
      </c>
      <c r="V64" s="327" t="str">
        <f t="shared" si="8"/>
        <v/>
      </c>
      <c r="W64" s="328"/>
      <c r="Z64" s="169"/>
      <c r="AA64" s="169"/>
      <c r="AB64" s="190"/>
      <c r="AC64" s="190"/>
      <c r="AD64" s="190"/>
      <c r="AE64" s="190"/>
      <c r="AF64" s="190"/>
    </row>
    <row r="65" spans="1:32" s="323" customFormat="1" x14ac:dyDescent="0.25">
      <c r="A65" s="162"/>
      <c r="B65" s="154" t="str">
        <f t="shared" si="1"/>
        <v/>
      </c>
      <c r="C65" s="679" t="str">
        <f t="shared" si="2"/>
        <v/>
      </c>
      <c r="D65" s="645"/>
      <c r="E65" s="803" t="str">
        <f>IFERROR(VLOOKUP($D65,LISTA!$A$2:$J$9998,2,0)&amp;"     -    "&amp;VLOOKUP($D65,LISTA!$A$2:$J$9998,4,0),"")</f>
        <v/>
      </c>
      <c r="F65" s="803"/>
      <c r="G65" s="716" t="str">
        <f>IFERROR(VLOOKUP($D65,LISTA!$A$2:$J$9998,5,0),"")</f>
        <v/>
      </c>
      <c r="H65" s="716"/>
      <c r="I65" s="226"/>
      <c r="J65" s="144" t="str">
        <f>IFERROR(VLOOKUP($D65,LISTA!$A$2:$J$9998,7,0),"")</f>
        <v/>
      </c>
      <c r="K65" s="144" t="str">
        <f>IFERROR(VLOOKUP($D65,LISTA!$A$2:$J$9998,8,0),"")</f>
        <v/>
      </c>
      <c r="L65" s="144" t="str">
        <f t="shared" si="9"/>
        <v/>
      </c>
      <c r="M65" s="227" t="str">
        <f t="shared" si="3"/>
        <v/>
      </c>
      <c r="N65" s="155" t="str">
        <f t="shared" si="4"/>
        <v/>
      </c>
      <c r="O65" s="155" t="str">
        <f t="shared" si="5"/>
        <v/>
      </c>
      <c r="P65" s="155" t="str">
        <f>IFERROR(VLOOKUP($D65,LISTA!$A$2:$J$9998,10,0),"")</f>
        <v/>
      </c>
      <c r="Q65" s="228" t="str">
        <f t="shared" si="6"/>
        <v/>
      </c>
      <c r="R65" s="527" t="str">
        <f t="shared" si="7"/>
        <v/>
      </c>
      <c r="S65" s="632"/>
      <c r="T65" s="139"/>
      <c r="U65" s="139" t="str">
        <f t="shared" si="0"/>
        <v/>
      </c>
      <c r="V65" s="327" t="str">
        <f t="shared" si="8"/>
        <v/>
      </c>
      <c r="W65" s="328"/>
      <c r="Z65" s="169"/>
      <c r="AA65" s="169"/>
      <c r="AB65" s="190"/>
      <c r="AC65" s="190"/>
      <c r="AD65" s="190"/>
      <c r="AE65" s="190"/>
      <c r="AF65" s="190"/>
    </row>
    <row r="66" spans="1:32" s="323" customFormat="1" x14ac:dyDescent="0.25">
      <c r="A66" s="162"/>
      <c r="B66" s="154" t="str">
        <f t="shared" si="1"/>
        <v/>
      </c>
      <c r="C66" s="679" t="str">
        <f t="shared" si="2"/>
        <v/>
      </c>
      <c r="D66" s="645"/>
      <c r="E66" s="803" t="str">
        <f>IFERROR(VLOOKUP($D66,LISTA!$A$2:$J$9998,2,0)&amp;"     -    "&amp;VLOOKUP($D66,LISTA!$A$2:$J$9998,4,0),"")</f>
        <v/>
      </c>
      <c r="F66" s="803"/>
      <c r="G66" s="716" t="str">
        <f>IFERROR(VLOOKUP($D66,LISTA!$A$2:$J$9998,5,0),"")</f>
        <v/>
      </c>
      <c r="H66" s="716"/>
      <c r="I66" s="226"/>
      <c r="J66" s="144" t="str">
        <f>IFERROR(VLOOKUP($D66,LISTA!$A$2:$J$9998,7,0),"")</f>
        <v/>
      </c>
      <c r="K66" s="144" t="str">
        <f>IFERROR(VLOOKUP($D66,LISTA!$A$2:$J$9998,8,0),"")</f>
        <v/>
      </c>
      <c r="L66" s="144" t="str">
        <f t="shared" si="9"/>
        <v/>
      </c>
      <c r="M66" s="227" t="str">
        <f t="shared" si="3"/>
        <v/>
      </c>
      <c r="N66" s="155" t="str">
        <f t="shared" si="4"/>
        <v/>
      </c>
      <c r="O66" s="155" t="str">
        <f t="shared" si="5"/>
        <v/>
      </c>
      <c r="P66" s="155" t="str">
        <f>IFERROR(VLOOKUP($D66,LISTA!$A$2:$J$9998,10,0),"")</f>
        <v/>
      </c>
      <c r="Q66" s="228" t="str">
        <f t="shared" si="6"/>
        <v/>
      </c>
      <c r="R66" s="527" t="str">
        <f t="shared" si="7"/>
        <v/>
      </c>
      <c r="S66" s="632"/>
      <c r="T66" s="139"/>
      <c r="U66" s="139" t="str">
        <f t="shared" si="0"/>
        <v/>
      </c>
      <c r="V66" s="327" t="str">
        <f t="shared" si="8"/>
        <v/>
      </c>
      <c r="W66" s="328"/>
      <c r="Z66" s="169"/>
      <c r="AA66" s="169"/>
      <c r="AB66" s="190"/>
      <c r="AC66" s="190"/>
      <c r="AD66" s="190"/>
      <c r="AE66" s="190"/>
      <c r="AF66" s="190"/>
    </row>
    <row r="67" spans="1:32" s="323" customFormat="1" x14ac:dyDescent="0.25">
      <c r="A67" s="162"/>
      <c r="B67" s="154" t="str">
        <f t="shared" si="1"/>
        <v/>
      </c>
      <c r="C67" s="679" t="str">
        <f t="shared" si="2"/>
        <v/>
      </c>
      <c r="D67" s="645"/>
      <c r="E67" s="803" t="str">
        <f>IFERROR(VLOOKUP($D67,LISTA!$A$2:$J$9998,2,0)&amp;"     -    "&amp;VLOOKUP($D67,LISTA!$A$2:$J$9998,4,0),"")</f>
        <v/>
      </c>
      <c r="F67" s="803"/>
      <c r="G67" s="716" t="str">
        <f>IFERROR(VLOOKUP($D67,LISTA!$A$2:$J$9998,5,0),"")</f>
        <v/>
      </c>
      <c r="H67" s="716"/>
      <c r="I67" s="226"/>
      <c r="J67" s="144" t="str">
        <f>IFERROR(VLOOKUP($D67,LISTA!$A$2:$J$9998,7,0),"")</f>
        <v/>
      </c>
      <c r="K67" s="144" t="str">
        <f>IFERROR(VLOOKUP($D67,LISTA!$A$2:$J$9998,8,0),"")</f>
        <v/>
      </c>
      <c r="L67" s="144" t="str">
        <f t="shared" si="9"/>
        <v/>
      </c>
      <c r="M67" s="227" t="str">
        <f t="shared" si="3"/>
        <v/>
      </c>
      <c r="N67" s="155" t="str">
        <f t="shared" si="4"/>
        <v/>
      </c>
      <c r="O67" s="155" t="str">
        <f t="shared" si="5"/>
        <v/>
      </c>
      <c r="P67" s="155" t="str">
        <f>IFERROR(VLOOKUP($D67,LISTA!$A$2:$J$9998,10,0),"")</f>
        <v/>
      </c>
      <c r="Q67" s="228" t="str">
        <f t="shared" si="6"/>
        <v/>
      </c>
      <c r="R67" s="527" t="str">
        <f t="shared" si="7"/>
        <v/>
      </c>
      <c r="S67" s="632"/>
      <c r="T67" s="139"/>
      <c r="U67" s="139" t="str">
        <f t="shared" si="0"/>
        <v/>
      </c>
      <c r="V67" s="327" t="str">
        <f t="shared" si="8"/>
        <v/>
      </c>
      <c r="W67" s="328"/>
      <c r="Z67" s="169"/>
      <c r="AA67" s="169"/>
      <c r="AB67" s="190"/>
      <c r="AC67" s="190"/>
      <c r="AD67" s="190"/>
      <c r="AE67" s="190"/>
      <c r="AF67" s="190"/>
    </row>
    <row r="68" spans="1:32" s="323" customFormat="1" x14ac:dyDescent="0.25">
      <c r="A68" s="162"/>
      <c r="B68" s="154" t="str">
        <f t="shared" si="1"/>
        <v/>
      </c>
      <c r="C68" s="679" t="str">
        <f t="shared" si="2"/>
        <v/>
      </c>
      <c r="D68" s="645"/>
      <c r="E68" s="803" t="str">
        <f>IFERROR(VLOOKUP($D68,LISTA!$A$2:$J$9998,2,0)&amp;"     -    "&amp;VLOOKUP($D68,LISTA!$A$2:$J$9998,4,0),"")</f>
        <v/>
      </c>
      <c r="F68" s="803"/>
      <c r="G68" s="716" t="str">
        <f>IFERROR(VLOOKUP($D68,LISTA!$A$2:$J$9998,5,0),"")</f>
        <v/>
      </c>
      <c r="H68" s="716"/>
      <c r="I68" s="226"/>
      <c r="J68" s="144" t="str">
        <f>IFERROR(VLOOKUP($D68,LISTA!$A$2:$J$9998,7,0),"")</f>
        <v/>
      </c>
      <c r="K68" s="144" t="str">
        <f>IFERROR(VLOOKUP($D68,LISTA!$A$2:$J$9998,8,0),"")</f>
        <v/>
      </c>
      <c r="L68" s="144" t="str">
        <f t="shared" si="9"/>
        <v/>
      </c>
      <c r="M68" s="227" t="str">
        <f t="shared" si="3"/>
        <v/>
      </c>
      <c r="N68" s="155" t="str">
        <f t="shared" si="4"/>
        <v/>
      </c>
      <c r="O68" s="155" t="str">
        <f t="shared" si="5"/>
        <v/>
      </c>
      <c r="P68" s="155" t="str">
        <f>IFERROR(VLOOKUP($D68,LISTA!$A$2:$J$9998,10,0),"")</f>
        <v/>
      </c>
      <c r="Q68" s="228" t="str">
        <f t="shared" si="6"/>
        <v/>
      </c>
      <c r="R68" s="527" t="str">
        <f t="shared" si="7"/>
        <v/>
      </c>
      <c r="S68" s="632"/>
      <c r="T68" s="139"/>
      <c r="U68" s="139" t="str">
        <f t="shared" si="0"/>
        <v/>
      </c>
      <c r="V68" s="327" t="str">
        <f t="shared" si="8"/>
        <v/>
      </c>
      <c r="W68" s="328"/>
      <c r="Z68" s="169"/>
      <c r="AA68" s="169"/>
      <c r="AB68" s="190"/>
      <c r="AC68" s="190"/>
      <c r="AD68" s="190"/>
      <c r="AE68" s="190"/>
      <c r="AF68" s="190"/>
    </row>
    <row r="69" spans="1:32" s="323" customFormat="1" x14ac:dyDescent="0.25">
      <c r="A69" s="162"/>
      <c r="B69" s="154" t="str">
        <f t="shared" si="1"/>
        <v/>
      </c>
      <c r="C69" s="679" t="str">
        <f t="shared" si="2"/>
        <v/>
      </c>
      <c r="D69" s="645"/>
      <c r="E69" s="803" t="str">
        <f>IFERROR(VLOOKUP($D69,LISTA!$A$2:$J$9998,2,0)&amp;"     -    "&amp;VLOOKUP($D69,LISTA!$A$2:$J$9998,4,0),"")</f>
        <v/>
      </c>
      <c r="F69" s="803"/>
      <c r="G69" s="716" t="str">
        <f>IFERROR(VLOOKUP($D69,LISTA!$A$2:$J$9998,5,0),"")</f>
        <v/>
      </c>
      <c r="H69" s="716"/>
      <c r="I69" s="226"/>
      <c r="J69" s="144" t="str">
        <f>IFERROR(VLOOKUP($D69,LISTA!$A$2:$J$9998,7,0),"")</f>
        <v/>
      </c>
      <c r="K69" s="144" t="str">
        <f>IFERROR(VLOOKUP($D69,LISTA!$A$2:$J$9998,8,0),"")</f>
        <v/>
      </c>
      <c r="L69" s="144" t="str">
        <f t="shared" si="9"/>
        <v/>
      </c>
      <c r="M69" s="227" t="str">
        <f t="shared" si="3"/>
        <v/>
      </c>
      <c r="N69" s="155" t="str">
        <f t="shared" si="4"/>
        <v/>
      </c>
      <c r="O69" s="155" t="str">
        <f t="shared" si="5"/>
        <v/>
      </c>
      <c r="P69" s="155" t="str">
        <f>IFERROR(VLOOKUP($D69,LISTA!$A$2:$J$9998,10,0),"")</f>
        <v/>
      </c>
      <c r="Q69" s="228" t="str">
        <f t="shared" si="6"/>
        <v/>
      </c>
      <c r="R69" s="527" t="str">
        <f t="shared" si="7"/>
        <v/>
      </c>
      <c r="S69" s="632"/>
      <c r="T69" s="139"/>
      <c r="U69" s="139" t="str">
        <f t="shared" si="0"/>
        <v/>
      </c>
      <c r="V69" s="327" t="str">
        <f t="shared" si="8"/>
        <v/>
      </c>
      <c r="W69" s="328"/>
      <c r="Z69" s="169"/>
      <c r="AA69" s="169"/>
      <c r="AB69" s="190"/>
      <c r="AC69" s="190"/>
      <c r="AD69" s="190"/>
      <c r="AE69" s="190"/>
      <c r="AF69" s="190"/>
    </row>
    <row r="70" spans="1:32" s="323" customFormat="1" x14ac:dyDescent="0.25">
      <c r="A70" s="162"/>
      <c r="B70" s="154" t="str">
        <f t="shared" si="1"/>
        <v/>
      </c>
      <c r="C70" s="679" t="str">
        <f t="shared" si="2"/>
        <v/>
      </c>
      <c r="D70" s="645"/>
      <c r="E70" s="803" t="str">
        <f>IFERROR(VLOOKUP($D70,LISTA!$A$2:$J$9998,2,0)&amp;"     -    "&amp;VLOOKUP($D70,LISTA!$A$2:$J$9998,4,0),"")</f>
        <v/>
      </c>
      <c r="F70" s="803"/>
      <c r="G70" s="716" t="str">
        <f>IFERROR(VLOOKUP($D70,LISTA!$A$2:$J$9998,5,0),"")</f>
        <v/>
      </c>
      <c r="H70" s="716"/>
      <c r="I70" s="226"/>
      <c r="J70" s="144" t="str">
        <f>IFERROR(VLOOKUP($D70,LISTA!$A$2:$J$9998,7,0),"")</f>
        <v/>
      </c>
      <c r="K70" s="144" t="str">
        <f>IFERROR(VLOOKUP($D70,LISTA!$A$2:$J$9998,8,0),"")</f>
        <v/>
      </c>
      <c r="L70" s="144" t="str">
        <f t="shared" si="9"/>
        <v/>
      </c>
      <c r="M70" s="227" t="str">
        <f t="shared" si="3"/>
        <v/>
      </c>
      <c r="N70" s="155" t="str">
        <f t="shared" si="4"/>
        <v/>
      </c>
      <c r="O70" s="155" t="str">
        <f t="shared" si="5"/>
        <v/>
      </c>
      <c r="P70" s="155" t="str">
        <f>IFERROR(VLOOKUP($D70,LISTA!$A$2:$J$9998,10,0),"")</f>
        <v/>
      </c>
      <c r="Q70" s="228" t="str">
        <f t="shared" si="6"/>
        <v/>
      </c>
      <c r="R70" s="527" t="str">
        <f t="shared" si="7"/>
        <v/>
      </c>
      <c r="S70" s="632"/>
      <c r="T70" s="139"/>
      <c r="U70" s="139" t="str">
        <f t="shared" si="0"/>
        <v/>
      </c>
      <c r="V70" s="327" t="str">
        <f t="shared" si="8"/>
        <v/>
      </c>
      <c r="W70" s="328"/>
      <c r="Z70" s="169"/>
      <c r="AA70" s="169"/>
      <c r="AB70" s="190"/>
      <c r="AC70" s="190"/>
      <c r="AD70" s="190"/>
      <c r="AE70" s="190"/>
      <c r="AF70" s="190"/>
    </row>
    <row r="71" spans="1:32" s="323" customFormat="1" x14ac:dyDescent="0.25">
      <c r="A71" s="162"/>
      <c r="B71" s="154" t="str">
        <f t="shared" si="1"/>
        <v/>
      </c>
      <c r="C71" s="679" t="str">
        <f t="shared" si="2"/>
        <v/>
      </c>
      <c r="D71" s="645"/>
      <c r="E71" s="803" t="str">
        <f>IFERROR(VLOOKUP($D71,LISTA!$A$2:$J$9998,2,0)&amp;"     -    "&amp;VLOOKUP($D71,LISTA!$A$2:$J$9998,4,0),"")</f>
        <v/>
      </c>
      <c r="F71" s="803"/>
      <c r="G71" s="716" t="str">
        <f>IFERROR(VLOOKUP($D71,LISTA!$A$2:$J$9998,5,0),"")</f>
        <v/>
      </c>
      <c r="H71" s="716"/>
      <c r="I71" s="226"/>
      <c r="J71" s="144" t="str">
        <f>IFERROR(VLOOKUP($D71,LISTA!$A$2:$J$9998,7,0),"")</f>
        <v/>
      </c>
      <c r="K71" s="144" t="str">
        <f>IFERROR(VLOOKUP($D71,LISTA!$A$2:$J$9998,8,0),"")</f>
        <v/>
      </c>
      <c r="L71" s="144" t="str">
        <f t="shared" si="9"/>
        <v/>
      </c>
      <c r="M71" s="227" t="str">
        <f t="shared" si="3"/>
        <v/>
      </c>
      <c r="N71" s="155" t="str">
        <f t="shared" si="4"/>
        <v/>
      </c>
      <c r="O71" s="155" t="str">
        <f t="shared" si="5"/>
        <v/>
      </c>
      <c r="P71" s="155" t="str">
        <f>IFERROR(VLOOKUP($D71,LISTA!$A$2:$J$9998,10,0),"")</f>
        <v/>
      </c>
      <c r="Q71" s="228" t="str">
        <f t="shared" si="6"/>
        <v/>
      </c>
      <c r="R71" s="527" t="str">
        <f t="shared" si="7"/>
        <v/>
      </c>
      <c r="S71" s="632"/>
      <c r="T71" s="139"/>
      <c r="U71" s="139" t="str">
        <f t="shared" si="0"/>
        <v/>
      </c>
      <c r="V71" s="327" t="str">
        <f t="shared" si="8"/>
        <v/>
      </c>
      <c r="W71" s="328"/>
      <c r="Z71" s="169"/>
      <c r="AA71" s="169"/>
      <c r="AB71" s="190"/>
      <c r="AC71" s="190"/>
      <c r="AD71" s="190"/>
      <c r="AE71" s="190"/>
      <c r="AF71" s="190"/>
    </row>
    <row r="72" spans="1:32" s="323" customFormat="1" x14ac:dyDescent="0.25">
      <c r="A72" s="162"/>
      <c r="B72" s="229" t="str">
        <f t="shared" si="1"/>
        <v/>
      </c>
      <c r="C72" s="679" t="str">
        <f t="shared" si="2"/>
        <v/>
      </c>
      <c r="D72" s="645"/>
      <c r="E72" s="803" t="str">
        <f>IFERROR(VLOOKUP($D72,LISTA!$A$2:$J$9998,2,0)&amp;"     -    "&amp;VLOOKUP($D72,LISTA!$A$2:$J$9998,4,0),"")</f>
        <v/>
      </c>
      <c r="F72" s="803"/>
      <c r="G72" s="716" t="str">
        <f>IFERROR(VLOOKUP($D72,LISTA!$A$2:$J$9998,5,0),"")</f>
        <v/>
      </c>
      <c r="H72" s="716"/>
      <c r="I72" s="226"/>
      <c r="J72" s="144" t="str">
        <f>IFERROR(VLOOKUP($D72,LISTA!$A$2:$J$9998,7,0),"")</f>
        <v/>
      </c>
      <c r="K72" s="144" t="str">
        <f>IFERROR(VLOOKUP($D72,LISTA!$A$2:$J$9998,8,0),"")</f>
        <v/>
      </c>
      <c r="L72" s="144" t="str">
        <f t="shared" si="9"/>
        <v/>
      </c>
      <c r="M72" s="227" t="str">
        <f t="shared" si="3"/>
        <v/>
      </c>
      <c r="N72" s="155" t="str">
        <f t="shared" si="4"/>
        <v/>
      </c>
      <c r="O72" s="155" t="str">
        <f t="shared" si="5"/>
        <v/>
      </c>
      <c r="P72" s="155" t="str">
        <f>IFERROR(VLOOKUP($D72,LISTA!$A$2:$J$9998,10,0),"")</f>
        <v/>
      </c>
      <c r="Q72" s="228" t="str">
        <f t="shared" si="6"/>
        <v/>
      </c>
      <c r="R72" s="527" t="str">
        <f t="shared" si="7"/>
        <v/>
      </c>
      <c r="S72" s="632"/>
      <c r="T72" s="139"/>
      <c r="U72" s="139" t="str">
        <f t="shared" si="0"/>
        <v/>
      </c>
      <c r="V72" s="327" t="str">
        <f t="shared" si="8"/>
        <v/>
      </c>
      <c r="W72" s="328"/>
      <c r="Z72" s="169"/>
      <c r="AA72" s="169"/>
      <c r="AB72" s="190"/>
      <c r="AC72" s="190"/>
      <c r="AD72" s="190"/>
      <c r="AE72" s="190"/>
      <c r="AF72" s="190"/>
    </row>
    <row r="73" spans="1:32" s="323" customFormat="1" x14ac:dyDescent="0.25">
      <c r="A73" s="162"/>
      <c r="B73" s="154" t="str">
        <f t="shared" si="1"/>
        <v/>
      </c>
      <c r="C73" s="679" t="str">
        <f t="shared" si="2"/>
        <v/>
      </c>
      <c r="D73" s="645"/>
      <c r="E73" s="803" t="str">
        <f>IFERROR(VLOOKUP($D73,LISTA!$A$2:$J$9998,2,0)&amp;"     -    "&amp;VLOOKUP($D73,LISTA!$A$2:$J$9998,4,0),"")</f>
        <v/>
      </c>
      <c r="F73" s="803"/>
      <c r="G73" s="716" t="str">
        <f>IFERROR(VLOOKUP($D73,LISTA!$A$2:$J$9998,5,0),"")</f>
        <v/>
      </c>
      <c r="H73" s="716"/>
      <c r="I73" s="226"/>
      <c r="J73" s="144" t="str">
        <f>IFERROR(VLOOKUP($D73,LISTA!$A$2:$J$9998,7,0),"")</f>
        <v/>
      </c>
      <c r="K73" s="144" t="str">
        <f>IFERROR(VLOOKUP($D73,LISTA!$A$2:$J$9998,8,0),"")</f>
        <v/>
      </c>
      <c r="L73" s="144" t="str">
        <f t="shared" si="9"/>
        <v/>
      </c>
      <c r="M73" s="227" t="str">
        <f t="shared" si="3"/>
        <v/>
      </c>
      <c r="N73" s="155" t="str">
        <f t="shared" si="4"/>
        <v/>
      </c>
      <c r="O73" s="155" t="str">
        <f t="shared" si="5"/>
        <v/>
      </c>
      <c r="P73" s="155" t="str">
        <f>IFERROR(VLOOKUP($D73,LISTA!$A$2:$J$9998,10,0),"")</f>
        <v/>
      </c>
      <c r="Q73" s="228" t="str">
        <f t="shared" si="6"/>
        <v/>
      </c>
      <c r="R73" s="527" t="str">
        <f t="shared" si="7"/>
        <v/>
      </c>
      <c r="S73" s="632"/>
      <c r="T73" s="139"/>
      <c r="U73" s="139" t="str">
        <f t="shared" si="0"/>
        <v/>
      </c>
      <c r="V73" s="327" t="str">
        <f t="shared" si="8"/>
        <v/>
      </c>
      <c r="W73" s="328"/>
      <c r="Z73" s="169"/>
      <c r="AA73" s="169"/>
      <c r="AB73" s="190"/>
      <c r="AC73" s="190"/>
      <c r="AD73" s="190"/>
      <c r="AE73" s="190"/>
      <c r="AF73" s="190"/>
    </row>
    <row r="74" spans="1:32" s="323" customFormat="1" x14ac:dyDescent="0.25">
      <c r="A74" s="162"/>
      <c r="B74" s="154" t="str">
        <f t="shared" si="1"/>
        <v/>
      </c>
      <c r="C74" s="679" t="str">
        <f t="shared" si="2"/>
        <v/>
      </c>
      <c r="D74" s="645"/>
      <c r="E74" s="803" t="str">
        <f>IFERROR(VLOOKUP($D74,LISTA!$A$2:$J$9998,2,0)&amp;"     -    "&amp;VLOOKUP($D74,LISTA!$A$2:$J$9998,4,0),"")</f>
        <v/>
      </c>
      <c r="F74" s="803"/>
      <c r="G74" s="716" t="str">
        <f>IFERROR(VLOOKUP($D74,LISTA!$A$2:$J$9998,5,0),"")</f>
        <v/>
      </c>
      <c r="H74" s="716"/>
      <c r="I74" s="226"/>
      <c r="J74" s="144" t="str">
        <f>IFERROR(VLOOKUP($D74,LISTA!$A$2:$J$9998,7,0),"")</f>
        <v/>
      </c>
      <c r="K74" s="144" t="str">
        <f>IFERROR(VLOOKUP($D74,LISTA!$A$2:$J$9998,8,0),"")</f>
        <v/>
      </c>
      <c r="L74" s="144" t="str">
        <f t="shared" si="9"/>
        <v/>
      </c>
      <c r="M74" s="227" t="str">
        <f t="shared" si="3"/>
        <v/>
      </c>
      <c r="N74" s="155" t="str">
        <f t="shared" si="4"/>
        <v/>
      </c>
      <c r="O74" s="155" t="str">
        <f t="shared" si="5"/>
        <v/>
      </c>
      <c r="P74" s="155" t="str">
        <f>IFERROR(VLOOKUP($D74,LISTA!$A$2:$J$9998,10,0),"")</f>
        <v/>
      </c>
      <c r="Q74" s="228" t="str">
        <f t="shared" si="6"/>
        <v/>
      </c>
      <c r="R74" s="527" t="str">
        <f t="shared" si="7"/>
        <v/>
      </c>
      <c r="S74" s="632"/>
      <c r="T74" s="139"/>
      <c r="U74" s="139" t="str">
        <f t="shared" si="0"/>
        <v/>
      </c>
      <c r="V74" s="327" t="str">
        <f t="shared" si="8"/>
        <v/>
      </c>
      <c r="W74" s="328"/>
      <c r="Z74" s="169"/>
      <c r="AA74" s="169"/>
      <c r="AB74" s="190"/>
      <c r="AC74" s="190"/>
      <c r="AD74" s="190"/>
      <c r="AE74" s="190"/>
      <c r="AF74" s="190"/>
    </row>
    <row r="75" spans="1:32" s="323" customFormat="1" x14ac:dyDescent="0.25">
      <c r="A75" s="162"/>
      <c r="B75" s="154" t="str">
        <f t="shared" si="1"/>
        <v/>
      </c>
      <c r="C75" s="679" t="str">
        <f t="shared" si="2"/>
        <v/>
      </c>
      <c r="D75" s="645"/>
      <c r="E75" s="803" t="str">
        <f>IFERROR(VLOOKUP($D75,LISTA!$A$2:$J$9998,2,0)&amp;"     -    "&amp;VLOOKUP($D75,LISTA!$A$2:$J$9998,4,0),"")</f>
        <v/>
      </c>
      <c r="F75" s="803"/>
      <c r="G75" s="716" t="str">
        <f>IFERROR(VLOOKUP($D75,LISTA!$A$2:$J$9998,5,0),"")</f>
        <v/>
      </c>
      <c r="H75" s="716"/>
      <c r="I75" s="226"/>
      <c r="J75" s="144" t="str">
        <f>IFERROR(VLOOKUP($D75,LISTA!$A$2:$J$9998,7,0),"")</f>
        <v/>
      </c>
      <c r="K75" s="144" t="str">
        <f>IFERROR(VLOOKUP($D75,LISTA!$A$2:$J$9998,8,0),"")</f>
        <v/>
      </c>
      <c r="L75" s="144" t="str">
        <f t="shared" si="9"/>
        <v/>
      </c>
      <c r="M75" s="227" t="str">
        <f t="shared" si="3"/>
        <v/>
      </c>
      <c r="N75" s="155" t="str">
        <f t="shared" si="4"/>
        <v/>
      </c>
      <c r="O75" s="155" t="str">
        <f t="shared" si="5"/>
        <v/>
      </c>
      <c r="P75" s="155" t="str">
        <f>IFERROR(VLOOKUP($D75,LISTA!$A$2:$J$9998,10,0),"")</f>
        <v/>
      </c>
      <c r="Q75" s="228" t="str">
        <f t="shared" si="6"/>
        <v/>
      </c>
      <c r="R75" s="527" t="str">
        <f t="shared" si="7"/>
        <v/>
      </c>
      <c r="S75" s="632"/>
      <c r="T75" s="139"/>
      <c r="U75" s="139" t="str">
        <f t="shared" si="0"/>
        <v/>
      </c>
      <c r="V75" s="327" t="str">
        <f t="shared" si="8"/>
        <v/>
      </c>
      <c r="W75" s="328"/>
      <c r="Z75" s="169"/>
      <c r="AA75" s="169"/>
      <c r="AB75" s="190"/>
      <c r="AC75" s="190"/>
      <c r="AD75" s="190"/>
      <c r="AE75" s="190"/>
      <c r="AF75" s="190"/>
    </row>
    <row r="76" spans="1:32" s="323" customFormat="1" x14ac:dyDescent="0.25">
      <c r="A76" s="162"/>
      <c r="B76" s="154" t="str">
        <f t="shared" si="1"/>
        <v/>
      </c>
      <c r="C76" s="679" t="str">
        <f t="shared" si="2"/>
        <v/>
      </c>
      <c r="D76" s="645"/>
      <c r="E76" s="803" t="str">
        <f>IFERROR(VLOOKUP($D76,LISTA!$A$2:$J$9998,2,0)&amp;"     -    "&amp;VLOOKUP($D76,LISTA!$A$2:$J$9998,4,0),"")</f>
        <v/>
      </c>
      <c r="F76" s="803"/>
      <c r="G76" s="716" t="str">
        <f>IFERROR(VLOOKUP($D76,LISTA!$A$2:$J$9998,5,0),"")</f>
        <v/>
      </c>
      <c r="H76" s="716"/>
      <c r="I76" s="226"/>
      <c r="J76" s="144" t="str">
        <f>IFERROR(VLOOKUP($D76,LISTA!$A$2:$J$9998,7,0),"")</f>
        <v/>
      </c>
      <c r="K76" s="144" t="str">
        <f>IFERROR(VLOOKUP($D76,LISTA!$A$2:$J$9998,8,0),"")</f>
        <v/>
      </c>
      <c r="L76" s="144" t="str">
        <f t="shared" si="9"/>
        <v/>
      </c>
      <c r="M76" s="227" t="str">
        <f t="shared" si="3"/>
        <v/>
      </c>
      <c r="N76" s="155" t="str">
        <f t="shared" si="4"/>
        <v/>
      </c>
      <c r="O76" s="155" t="str">
        <f t="shared" si="5"/>
        <v/>
      </c>
      <c r="P76" s="155" t="str">
        <f>IFERROR(VLOOKUP($D76,LISTA!$A$2:$J$9998,10,0),"")</f>
        <v/>
      </c>
      <c r="Q76" s="228" t="str">
        <f t="shared" si="6"/>
        <v/>
      </c>
      <c r="R76" s="527" t="str">
        <f t="shared" si="7"/>
        <v/>
      </c>
      <c r="S76" s="632"/>
      <c r="T76" s="139"/>
      <c r="U76" s="139" t="str">
        <f t="shared" si="0"/>
        <v/>
      </c>
      <c r="V76" s="327" t="str">
        <f t="shared" si="8"/>
        <v/>
      </c>
      <c r="W76" s="328"/>
      <c r="Z76" s="169"/>
      <c r="AA76" s="169"/>
      <c r="AB76" s="190"/>
      <c r="AC76" s="190"/>
      <c r="AD76" s="190"/>
      <c r="AE76" s="190"/>
      <c r="AF76" s="190"/>
    </row>
    <row r="77" spans="1:32" s="323" customFormat="1" x14ac:dyDescent="0.25">
      <c r="A77" s="162"/>
      <c r="B77" s="154" t="str">
        <f t="shared" si="1"/>
        <v/>
      </c>
      <c r="C77" s="679" t="str">
        <f t="shared" si="2"/>
        <v/>
      </c>
      <c r="D77" s="645"/>
      <c r="E77" s="803" t="str">
        <f>IFERROR(VLOOKUP($D77,LISTA!$A$2:$J$9998,2,0)&amp;"     -    "&amp;VLOOKUP($D77,LISTA!$A$2:$J$9998,4,0),"")</f>
        <v/>
      </c>
      <c r="F77" s="803"/>
      <c r="G77" s="716" t="str">
        <f>IFERROR(VLOOKUP($D77,LISTA!$A$2:$J$9998,5,0),"")</f>
        <v/>
      </c>
      <c r="H77" s="716"/>
      <c r="I77" s="226"/>
      <c r="J77" s="144" t="str">
        <f>IFERROR(VLOOKUP($D77,LISTA!$A$2:$J$9998,7,0),"")</f>
        <v/>
      </c>
      <c r="K77" s="144" t="str">
        <f>IFERROR(VLOOKUP($D77,LISTA!$A$2:$J$9998,8,0),"")</f>
        <v/>
      </c>
      <c r="L77" s="144" t="str">
        <f t="shared" si="9"/>
        <v/>
      </c>
      <c r="M77" s="227" t="str">
        <f t="shared" si="3"/>
        <v/>
      </c>
      <c r="N77" s="155" t="str">
        <f t="shared" si="4"/>
        <v/>
      </c>
      <c r="O77" s="155" t="str">
        <f t="shared" si="5"/>
        <v/>
      </c>
      <c r="P77" s="155" t="str">
        <f>IFERROR(VLOOKUP($D77,LISTA!$A$2:$J$9998,10,0),"")</f>
        <v/>
      </c>
      <c r="Q77" s="228" t="str">
        <f t="shared" si="6"/>
        <v/>
      </c>
      <c r="R77" s="527" t="str">
        <f t="shared" si="7"/>
        <v/>
      </c>
      <c r="S77" s="632"/>
      <c r="T77" s="139"/>
      <c r="U77" s="139" t="str">
        <f t="shared" si="0"/>
        <v/>
      </c>
      <c r="V77" s="327" t="str">
        <f t="shared" si="8"/>
        <v/>
      </c>
      <c r="W77" s="328"/>
      <c r="Z77" s="169"/>
      <c r="AA77" s="169"/>
      <c r="AB77" s="190"/>
      <c r="AC77" s="190"/>
      <c r="AD77" s="190"/>
      <c r="AE77" s="190"/>
      <c r="AF77" s="190"/>
    </row>
    <row r="78" spans="1:32" s="323" customFormat="1" x14ac:dyDescent="0.25">
      <c r="A78" s="162"/>
      <c r="B78" s="154" t="str">
        <f t="shared" si="1"/>
        <v/>
      </c>
      <c r="C78" s="679" t="str">
        <f t="shared" si="2"/>
        <v/>
      </c>
      <c r="D78" s="645"/>
      <c r="E78" s="803" t="str">
        <f>IFERROR(VLOOKUP($D78,LISTA!$A$2:$J$9998,2,0)&amp;"     -    "&amp;VLOOKUP($D78,LISTA!$A$2:$J$9998,4,0),"")</f>
        <v/>
      </c>
      <c r="F78" s="803"/>
      <c r="G78" s="716" t="str">
        <f>IFERROR(VLOOKUP($D78,LISTA!$A$2:$J$9998,5,0),"")</f>
        <v/>
      </c>
      <c r="H78" s="716"/>
      <c r="I78" s="226"/>
      <c r="J78" s="144" t="str">
        <f>IFERROR(VLOOKUP($D78,LISTA!$A$2:$J$9998,7,0),"")</f>
        <v/>
      </c>
      <c r="K78" s="144" t="str">
        <f>IFERROR(VLOOKUP($D78,LISTA!$A$2:$J$9998,8,0),"")</f>
        <v/>
      </c>
      <c r="L78" s="144" t="str">
        <f t="shared" si="9"/>
        <v/>
      </c>
      <c r="M78" s="227" t="str">
        <f t="shared" si="3"/>
        <v/>
      </c>
      <c r="N78" s="155" t="str">
        <f t="shared" si="4"/>
        <v/>
      </c>
      <c r="O78" s="155" t="str">
        <f t="shared" si="5"/>
        <v/>
      </c>
      <c r="P78" s="155" t="str">
        <f>IFERROR(VLOOKUP($D78,LISTA!$A$2:$J$9998,10,0),"")</f>
        <v/>
      </c>
      <c r="Q78" s="228" t="str">
        <f t="shared" si="6"/>
        <v/>
      </c>
      <c r="R78" s="527" t="str">
        <f t="shared" si="7"/>
        <v/>
      </c>
      <c r="S78" s="632"/>
      <c r="T78" s="139"/>
      <c r="U78" s="139" t="str">
        <f t="shared" si="0"/>
        <v/>
      </c>
      <c r="V78" s="327" t="str">
        <f t="shared" si="8"/>
        <v/>
      </c>
      <c r="W78" s="328"/>
      <c r="Z78" s="169"/>
      <c r="AA78" s="169"/>
      <c r="AB78" s="190"/>
      <c r="AC78" s="190"/>
      <c r="AD78" s="190"/>
      <c r="AE78" s="190"/>
      <c r="AF78" s="190"/>
    </row>
    <row r="79" spans="1:32" s="323" customFormat="1" x14ac:dyDescent="0.25">
      <c r="A79" s="162"/>
      <c r="B79" s="154" t="str">
        <f t="shared" si="1"/>
        <v/>
      </c>
      <c r="C79" s="679" t="str">
        <f t="shared" si="2"/>
        <v/>
      </c>
      <c r="D79" s="645"/>
      <c r="E79" s="803" t="str">
        <f>IFERROR(VLOOKUP($D79,LISTA!$A$2:$J$9998,2,0)&amp;"     -    "&amp;VLOOKUP($D79,LISTA!$A$2:$J$9998,4,0),"")</f>
        <v/>
      </c>
      <c r="F79" s="803"/>
      <c r="G79" s="716" t="str">
        <f>IFERROR(VLOOKUP($D79,LISTA!$A$2:$J$9998,5,0),"")</f>
        <v/>
      </c>
      <c r="H79" s="716"/>
      <c r="I79" s="226"/>
      <c r="J79" s="144" t="str">
        <f>IFERROR(VLOOKUP($D79,LISTA!$A$2:$J$9998,7,0),"")</f>
        <v/>
      </c>
      <c r="K79" s="144" t="str">
        <f>IFERROR(VLOOKUP($D79,LISTA!$A$2:$J$9998,8,0),"")</f>
        <v/>
      </c>
      <c r="L79" s="144" t="str">
        <f t="shared" si="9"/>
        <v/>
      </c>
      <c r="M79" s="227" t="str">
        <f t="shared" si="3"/>
        <v/>
      </c>
      <c r="N79" s="155" t="str">
        <f t="shared" si="4"/>
        <v/>
      </c>
      <c r="O79" s="155" t="str">
        <f t="shared" si="5"/>
        <v/>
      </c>
      <c r="P79" s="155" t="str">
        <f>IFERROR(VLOOKUP($D79,LISTA!$A$2:$J$9998,10,0),"")</f>
        <v/>
      </c>
      <c r="Q79" s="228" t="str">
        <f t="shared" si="6"/>
        <v/>
      </c>
      <c r="R79" s="527" t="str">
        <f t="shared" si="7"/>
        <v/>
      </c>
      <c r="S79" s="632"/>
      <c r="T79" s="139"/>
      <c r="U79" s="139" t="str">
        <f t="shared" si="0"/>
        <v/>
      </c>
      <c r="V79" s="327" t="str">
        <f t="shared" si="8"/>
        <v/>
      </c>
      <c r="W79" s="328"/>
      <c r="Z79" s="169"/>
      <c r="AA79" s="169"/>
      <c r="AB79" s="190"/>
      <c r="AC79" s="190"/>
      <c r="AD79" s="190"/>
      <c r="AE79" s="190"/>
      <c r="AF79" s="190"/>
    </row>
    <row r="80" spans="1:32" s="323" customFormat="1" x14ac:dyDescent="0.25">
      <c r="A80" s="162"/>
      <c r="B80" s="154" t="str">
        <f t="shared" si="1"/>
        <v/>
      </c>
      <c r="C80" s="679" t="str">
        <f t="shared" si="2"/>
        <v/>
      </c>
      <c r="D80" s="645"/>
      <c r="E80" s="803" t="str">
        <f>IFERROR(VLOOKUP($D80,LISTA!$A$2:$J$9998,2,0)&amp;"     -    "&amp;VLOOKUP($D80,LISTA!$A$2:$J$9998,4,0),"")</f>
        <v/>
      </c>
      <c r="F80" s="803"/>
      <c r="G80" s="716" t="str">
        <f>IFERROR(VLOOKUP($D80,LISTA!$A$2:$J$9998,5,0),"")</f>
        <v/>
      </c>
      <c r="H80" s="716"/>
      <c r="I80" s="226"/>
      <c r="J80" s="144" t="str">
        <f>IFERROR(VLOOKUP($D80,LISTA!$A$2:$J$9998,7,0),"")</f>
        <v/>
      </c>
      <c r="K80" s="144" t="str">
        <f>IFERROR(VLOOKUP($D80,LISTA!$A$2:$J$9998,8,0),"")</f>
        <v/>
      </c>
      <c r="L80" s="144" t="str">
        <f t="shared" si="9"/>
        <v/>
      </c>
      <c r="M80" s="227" t="str">
        <f t="shared" si="3"/>
        <v/>
      </c>
      <c r="N80" s="155" t="str">
        <f t="shared" si="4"/>
        <v/>
      </c>
      <c r="O80" s="155" t="str">
        <f t="shared" si="5"/>
        <v/>
      </c>
      <c r="P80" s="155" t="str">
        <f>IFERROR(VLOOKUP($D80,LISTA!$A$2:$J$9998,10,0),"")</f>
        <v/>
      </c>
      <c r="Q80" s="228" t="str">
        <f t="shared" si="6"/>
        <v/>
      </c>
      <c r="R80" s="527" t="str">
        <f t="shared" si="7"/>
        <v/>
      </c>
      <c r="S80" s="632"/>
      <c r="T80" s="139"/>
      <c r="U80" s="139" t="str">
        <f t="shared" si="0"/>
        <v/>
      </c>
      <c r="V80" s="327" t="str">
        <f t="shared" si="8"/>
        <v/>
      </c>
      <c r="W80" s="328"/>
      <c r="Z80" s="169"/>
      <c r="AA80" s="169"/>
      <c r="AB80" s="190"/>
      <c r="AC80" s="190"/>
      <c r="AD80" s="190"/>
      <c r="AE80" s="190"/>
      <c r="AF80" s="190"/>
    </row>
    <row r="81" spans="1:32" s="323" customFormat="1" x14ac:dyDescent="0.25">
      <c r="A81" s="162"/>
      <c r="B81" s="154" t="str">
        <f t="shared" si="1"/>
        <v/>
      </c>
      <c r="C81" s="679" t="str">
        <f t="shared" si="2"/>
        <v/>
      </c>
      <c r="D81" s="647"/>
      <c r="E81" s="803" t="str">
        <f>IFERROR(VLOOKUP($D81,LISTA!$A$2:$J$9998,2,0)&amp;"     -    "&amp;VLOOKUP($D81,LISTA!$A$2:$J$9998,4,0),"")</f>
        <v/>
      </c>
      <c r="F81" s="803"/>
      <c r="G81" s="716" t="str">
        <f>IFERROR(VLOOKUP($D81,LISTA!$A$2:$J$9998,5,0),"")</f>
        <v/>
      </c>
      <c r="H81" s="716"/>
      <c r="I81" s="560"/>
      <c r="J81" s="144" t="str">
        <f>IFERROR(VLOOKUP($D81,LISTA!$A$2:$J$9998,7,0),"")</f>
        <v/>
      </c>
      <c r="K81" s="144" t="str">
        <f>IFERROR(VLOOKUP($D81,LISTA!$A$2:$J$9998,8,0),"")</f>
        <v/>
      </c>
      <c r="L81" s="144" t="str">
        <f t="shared" si="9"/>
        <v/>
      </c>
      <c r="M81" s="227" t="str">
        <f t="shared" si="3"/>
        <v/>
      </c>
      <c r="N81" s="155" t="str">
        <f t="shared" si="4"/>
        <v/>
      </c>
      <c r="O81" s="155" t="str">
        <f t="shared" si="5"/>
        <v/>
      </c>
      <c r="P81" s="155" t="str">
        <f>IFERROR(VLOOKUP($D81,LISTA!$A$2:$J$9998,10,0),"")</f>
        <v/>
      </c>
      <c r="Q81" s="228" t="str">
        <f t="shared" si="6"/>
        <v/>
      </c>
      <c r="R81" s="527" t="str">
        <f t="shared" si="7"/>
        <v/>
      </c>
      <c r="S81" s="632"/>
      <c r="T81" s="139"/>
      <c r="U81" s="139" t="str">
        <f t="shared" ref="U81:U144" si="10">LEFT($E81,5)</f>
        <v/>
      </c>
      <c r="V81" s="327" t="str">
        <f t="shared" si="8"/>
        <v/>
      </c>
      <c r="W81" s="328"/>
      <c r="Z81" s="169"/>
      <c r="AA81" s="169"/>
      <c r="AB81" s="190"/>
      <c r="AC81" s="190"/>
      <c r="AD81" s="190"/>
      <c r="AE81" s="190"/>
      <c r="AF81" s="190"/>
    </row>
    <row r="82" spans="1:32" s="323" customFormat="1" x14ac:dyDescent="0.25">
      <c r="A82" s="162"/>
      <c r="B82" s="154" t="str">
        <f t="shared" ref="B82:B145" si="11">IF($D82="","",$B81+1)</f>
        <v/>
      </c>
      <c r="C82" s="679" t="str">
        <f t="shared" ref="C82:C145" si="12">IF(D82&lt;&gt;"",1,"")</f>
        <v/>
      </c>
      <c r="D82" s="647"/>
      <c r="E82" s="803" t="str">
        <f>IFERROR(VLOOKUP($D82,LISTA!$A$2:$J$9998,2,0)&amp;"     -    "&amp;VLOOKUP($D82,LISTA!$A$2:$J$9998,4,0),"")</f>
        <v/>
      </c>
      <c r="F82" s="803"/>
      <c r="G82" s="716" t="str">
        <f>IFERROR(VLOOKUP($D82,LISTA!$A$2:$J$9998,5,0),"")</f>
        <v/>
      </c>
      <c r="H82" s="716"/>
      <c r="I82" s="560"/>
      <c r="J82" s="144" t="str">
        <f>IFERROR(VLOOKUP($D82,LISTA!$A$2:$J$9998,7,0),"")</f>
        <v/>
      </c>
      <c r="K82" s="144" t="str">
        <f>IFERROR(VLOOKUP($D82,LISTA!$A$2:$J$9998,8,0),"")</f>
        <v/>
      </c>
      <c r="L82" s="144" t="str">
        <f t="shared" si="9"/>
        <v/>
      </c>
      <c r="M82" s="227" t="str">
        <f t="shared" ref="M82:M145" si="13">IF($J82="INCO",0.3,IF($L82="","",IF(AND($U82&lt;&gt;"PUNTA",$U82&lt;&gt;"RADIA",$U82&lt;&gt;"PASTI",$U82&lt;&gt;"INSTA",$U82="DISCO",$L82="EXCLUSIVA",$V82="APC"),0.25,IF(AND($U82&lt;&gt;"PUNTA",$U82&lt;&gt;"RADIA",$U82&lt;&gt;"PASTI",$U82="INSTA",$L82="EXCLUSIVA"),0.25,IF(AND($U82&lt;&gt;"PUNTA",$U82&lt;&gt;"RADIA",$U82="PASTI",$U82&lt;&gt;"INSTA",$L82="EXCLUSIVA"),0.25,IF(AND($U82&lt;&gt;"PUNTA",$U82="RADIA",$U82&lt;&gt;"PASTI",$U82&lt;&gt;"INSTA",$L82="EXCLUSIVA"),0.25,IF(AND($U82="PUNTA",$U82&lt;&gt;"RADIA",$U82&lt;&gt;"PASTI",$U82&lt;&gt;"INSTA",$L82="EXCLUSIVA"),0.25,IF(AND($U82&lt;&gt;"PUNTA",$U82&lt;&gt;"RADIA",$U82&lt;&gt;"PASTI",$U82&lt;&gt;"INSTA",$L82="EXCLUSIVA"),$J$212,IF($L82="NACIONAL",$J$213,IF($L82="IMPORTADO",$J$214))))))))))</f>
        <v/>
      </c>
      <c r="N82" s="155" t="str">
        <f t="shared" ref="N82:N206" si="14">IFERROR(($I82*$P82)*($M82),"")</f>
        <v/>
      </c>
      <c r="O82" s="155" t="str">
        <f t="shared" ref="O82:O206" si="15">IFERROR($I82*$P82,"")</f>
        <v/>
      </c>
      <c r="P82" s="155" t="str">
        <f>IFERROR(VLOOKUP($D82,LISTA!$A$2:$J$9998,10,0),"")</f>
        <v/>
      </c>
      <c r="Q82" s="228" t="str">
        <f t="shared" ref="Q82:Q145" si="16">IFERROR(O82-N82,"")</f>
        <v/>
      </c>
      <c r="R82" s="527" t="str">
        <f t="shared" ref="R82:R145" si="17">IFERROR(($P82-($P82*$M82))*1.19,"")</f>
        <v/>
      </c>
      <c r="S82" s="632"/>
      <c r="T82" s="139"/>
      <c r="U82" s="139" t="str">
        <f t="shared" si="10"/>
        <v/>
      </c>
      <c r="V82" s="327" t="str">
        <f t="shared" ref="V82:V145" si="18">LEFT($J82,3)</f>
        <v/>
      </c>
      <c r="W82" s="328"/>
      <c r="Z82" s="169"/>
      <c r="AA82" s="169"/>
      <c r="AB82" s="190"/>
      <c r="AC82" s="190"/>
      <c r="AD82" s="190"/>
      <c r="AE82" s="190"/>
      <c r="AF82" s="190"/>
    </row>
    <row r="83" spans="1:32" s="323" customFormat="1" x14ac:dyDescent="0.25">
      <c r="A83" s="162"/>
      <c r="B83" s="154" t="str">
        <f t="shared" si="11"/>
        <v/>
      </c>
      <c r="C83" s="679" t="str">
        <f t="shared" si="12"/>
        <v/>
      </c>
      <c r="D83" s="647"/>
      <c r="E83" s="803" t="str">
        <f>IFERROR(VLOOKUP($D83,LISTA!$A$2:$J$9998,2,0)&amp;"     -    "&amp;VLOOKUP($D83,LISTA!$A$2:$J$9998,4,0),"")</f>
        <v/>
      </c>
      <c r="F83" s="803"/>
      <c r="G83" s="716" t="str">
        <f>IFERROR(VLOOKUP($D83,LISTA!$A$2:$J$9998,5,0),"")</f>
        <v/>
      </c>
      <c r="H83" s="716"/>
      <c r="I83" s="580"/>
      <c r="J83" s="144" t="str">
        <f>IFERROR(VLOOKUP($D83,LISTA!$A$2:$J$9998,7,0),"")</f>
        <v/>
      </c>
      <c r="K83" s="144" t="str">
        <f>IFERROR(VLOOKUP($D83,LISTA!$A$2:$J$9998,8,0),"")</f>
        <v/>
      </c>
      <c r="L83" s="144" t="str">
        <f t="shared" ref="L83:L146" si="19">IF(OR(K83=$T$8,K83=$T$9,K83=$T$12,K83=$T$13,K83=$T$14,K83=$T$15,K83=$T$16,K83=$T$17,K83=$T$18,K83=$T$19,K83=$T$20,K83=$T$21,K83=$T$22,K83=$T$23,K83=$T$24,K83=$T$25,K83=$T$26),$T$7,IF(OR(K83=$T$30,K83=$T$31),$T$29,IF(OR(K83=$T$36),$T$35,"")))</f>
        <v/>
      </c>
      <c r="M83" s="227" t="str">
        <f t="shared" si="13"/>
        <v/>
      </c>
      <c r="N83" s="155" t="str">
        <f t="shared" si="14"/>
        <v/>
      </c>
      <c r="O83" s="155" t="str">
        <f t="shared" si="15"/>
        <v/>
      </c>
      <c r="P83" s="155" t="str">
        <f>IFERROR(VLOOKUP($D83,LISTA!$A$2:$J$9998,10,0),"")</f>
        <v/>
      </c>
      <c r="Q83" s="228" t="str">
        <f t="shared" si="16"/>
        <v/>
      </c>
      <c r="R83" s="527" t="str">
        <f t="shared" si="17"/>
        <v/>
      </c>
      <c r="S83" s="632"/>
      <c r="T83" s="139"/>
      <c r="U83" s="139" t="str">
        <f t="shared" si="10"/>
        <v/>
      </c>
      <c r="V83" s="327" t="str">
        <f t="shared" si="18"/>
        <v/>
      </c>
      <c r="W83" s="328"/>
      <c r="Z83" s="169"/>
      <c r="AA83" s="169"/>
      <c r="AB83" s="190"/>
      <c r="AC83" s="190"/>
      <c r="AD83" s="190"/>
      <c r="AE83" s="190"/>
      <c r="AF83" s="190"/>
    </row>
    <row r="84" spans="1:32" s="323" customFormat="1" x14ac:dyDescent="0.25">
      <c r="A84" s="162"/>
      <c r="B84" s="154" t="str">
        <f t="shared" si="11"/>
        <v/>
      </c>
      <c r="C84" s="679" t="str">
        <f t="shared" si="12"/>
        <v/>
      </c>
      <c r="D84" s="647"/>
      <c r="E84" s="803" t="str">
        <f>IFERROR(VLOOKUP($D84,LISTA!$A$2:$J$9998,2,0)&amp;"     -    "&amp;VLOOKUP($D84,LISTA!$A$2:$J$9998,4,0),"")</f>
        <v/>
      </c>
      <c r="F84" s="803"/>
      <c r="G84" s="716" t="str">
        <f>IFERROR(VLOOKUP($D84,LISTA!$A$2:$J$9998,5,0),"")</f>
        <v/>
      </c>
      <c r="H84" s="716"/>
      <c r="I84" s="580"/>
      <c r="J84" s="144" t="str">
        <f>IFERROR(VLOOKUP($D84,LISTA!$A$2:$J$9998,7,0),"")</f>
        <v/>
      </c>
      <c r="K84" s="144" t="str">
        <f>IFERROR(VLOOKUP($D84,LISTA!$A$2:$J$9998,8,0),"")</f>
        <v/>
      </c>
      <c r="L84" s="144" t="str">
        <f t="shared" si="19"/>
        <v/>
      </c>
      <c r="M84" s="227" t="str">
        <f t="shared" si="13"/>
        <v/>
      </c>
      <c r="N84" s="155" t="str">
        <f t="shared" si="14"/>
        <v/>
      </c>
      <c r="O84" s="155" t="str">
        <f t="shared" si="15"/>
        <v/>
      </c>
      <c r="P84" s="155" t="str">
        <f>IFERROR(VLOOKUP($D84,LISTA!$A$2:$J$9998,10,0),"")</f>
        <v/>
      </c>
      <c r="Q84" s="228" t="str">
        <f t="shared" si="16"/>
        <v/>
      </c>
      <c r="R84" s="527" t="str">
        <f t="shared" si="17"/>
        <v/>
      </c>
      <c r="S84" s="632"/>
      <c r="T84" s="139"/>
      <c r="U84" s="139" t="str">
        <f t="shared" si="10"/>
        <v/>
      </c>
      <c r="V84" s="327" t="str">
        <f t="shared" si="18"/>
        <v/>
      </c>
      <c r="W84" s="328"/>
      <c r="Z84" s="169"/>
      <c r="AA84" s="169"/>
      <c r="AB84" s="190"/>
      <c r="AC84" s="190"/>
      <c r="AD84" s="190"/>
      <c r="AE84" s="190"/>
      <c r="AF84" s="190"/>
    </row>
    <row r="85" spans="1:32" s="323" customFormat="1" x14ac:dyDescent="0.25">
      <c r="A85" s="162"/>
      <c r="B85" s="154" t="str">
        <f t="shared" si="11"/>
        <v/>
      </c>
      <c r="C85" s="679" t="str">
        <f t="shared" si="12"/>
        <v/>
      </c>
      <c r="D85" s="647"/>
      <c r="E85" s="803" t="str">
        <f>IFERROR(VLOOKUP($D85,LISTA!$A$2:$J$9998,2,0)&amp;"     -    "&amp;VLOOKUP($D85,LISTA!$A$2:$J$9998,4,0),"")</f>
        <v/>
      </c>
      <c r="F85" s="803"/>
      <c r="G85" s="716" t="str">
        <f>IFERROR(VLOOKUP($D85,LISTA!$A$2:$J$9998,5,0),"")</f>
        <v/>
      </c>
      <c r="H85" s="716"/>
      <c r="I85" s="580"/>
      <c r="J85" s="144" t="str">
        <f>IFERROR(VLOOKUP($D85,LISTA!$A$2:$J$9998,7,0),"")</f>
        <v/>
      </c>
      <c r="K85" s="144" t="str">
        <f>IFERROR(VLOOKUP($D85,LISTA!$A$2:$J$9998,8,0),"")</f>
        <v/>
      </c>
      <c r="L85" s="144" t="str">
        <f t="shared" si="19"/>
        <v/>
      </c>
      <c r="M85" s="227" t="str">
        <f t="shared" si="13"/>
        <v/>
      </c>
      <c r="N85" s="155" t="str">
        <f t="shared" si="14"/>
        <v/>
      </c>
      <c r="O85" s="155" t="str">
        <f t="shared" si="15"/>
        <v/>
      </c>
      <c r="P85" s="155" t="str">
        <f>IFERROR(VLOOKUP($D85,LISTA!$A$2:$J$9998,10,0),"")</f>
        <v/>
      </c>
      <c r="Q85" s="228" t="str">
        <f t="shared" si="16"/>
        <v/>
      </c>
      <c r="R85" s="527" t="str">
        <f t="shared" si="17"/>
        <v/>
      </c>
      <c r="S85" s="632"/>
      <c r="T85" s="139"/>
      <c r="U85" s="139" t="str">
        <f t="shared" si="10"/>
        <v/>
      </c>
      <c r="V85" s="327" t="str">
        <f t="shared" si="18"/>
        <v/>
      </c>
      <c r="W85" s="328"/>
      <c r="Z85" s="169"/>
      <c r="AA85" s="169"/>
      <c r="AB85" s="190"/>
      <c r="AC85" s="190"/>
      <c r="AD85" s="190"/>
      <c r="AE85" s="190"/>
      <c r="AF85" s="190"/>
    </row>
    <row r="86" spans="1:32" s="323" customFormat="1" x14ac:dyDescent="0.25">
      <c r="A86" s="162"/>
      <c r="B86" s="154" t="str">
        <f t="shared" si="11"/>
        <v/>
      </c>
      <c r="C86" s="679" t="str">
        <f t="shared" si="12"/>
        <v/>
      </c>
      <c r="D86" s="647"/>
      <c r="E86" s="803" t="str">
        <f>IFERROR(VLOOKUP($D86,LISTA!$A$2:$J$9998,2,0)&amp;"     -    "&amp;VLOOKUP($D86,LISTA!$A$2:$J$9998,4,0),"")</f>
        <v/>
      </c>
      <c r="F86" s="803"/>
      <c r="G86" s="716" t="str">
        <f>IFERROR(VLOOKUP($D86,LISTA!$A$2:$J$9998,5,0),"")</f>
        <v/>
      </c>
      <c r="H86" s="716"/>
      <c r="I86" s="580"/>
      <c r="J86" s="144" t="str">
        <f>IFERROR(VLOOKUP($D86,LISTA!$A$2:$J$9998,7,0),"")</f>
        <v/>
      </c>
      <c r="K86" s="144" t="str">
        <f>IFERROR(VLOOKUP($D86,LISTA!$A$2:$J$9998,8,0),"")</f>
        <v/>
      </c>
      <c r="L86" s="144" t="str">
        <f t="shared" si="19"/>
        <v/>
      </c>
      <c r="M86" s="227" t="str">
        <f t="shared" si="13"/>
        <v/>
      </c>
      <c r="N86" s="155" t="str">
        <f t="shared" si="14"/>
        <v/>
      </c>
      <c r="O86" s="155" t="str">
        <f t="shared" si="15"/>
        <v/>
      </c>
      <c r="P86" s="155" t="str">
        <f>IFERROR(VLOOKUP($D86,LISTA!$A$2:$J$9998,10,0),"")</f>
        <v/>
      </c>
      <c r="Q86" s="228" t="str">
        <f t="shared" si="16"/>
        <v/>
      </c>
      <c r="R86" s="527" t="str">
        <f t="shared" si="17"/>
        <v/>
      </c>
      <c r="S86" s="632"/>
      <c r="T86" s="139"/>
      <c r="U86" s="139" t="str">
        <f t="shared" si="10"/>
        <v/>
      </c>
      <c r="V86" s="327" t="str">
        <f t="shared" si="18"/>
        <v/>
      </c>
      <c r="W86" s="328"/>
      <c r="Z86" s="169"/>
      <c r="AA86" s="169"/>
      <c r="AB86" s="190"/>
      <c r="AC86" s="190"/>
      <c r="AD86" s="190"/>
      <c r="AE86" s="190"/>
      <c r="AF86" s="190"/>
    </row>
    <row r="87" spans="1:32" s="323" customFormat="1" x14ac:dyDescent="0.25">
      <c r="A87" s="162"/>
      <c r="B87" s="154" t="str">
        <f t="shared" si="11"/>
        <v/>
      </c>
      <c r="C87" s="679" t="str">
        <f t="shared" si="12"/>
        <v/>
      </c>
      <c r="D87" s="647"/>
      <c r="E87" s="803" t="str">
        <f>IFERROR(VLOOKUP($D87,LISTA!$A$2:$J$9998,2,0)&amp;"     -    "&amp;VLOOKUP($D87,LISTA!$A$2:$J$9998,4,0),"")</f>
        <v/>
      </c>
      <c r="F87" s="803"/>
      <c r="G87" s="716" t="str">
        <f>IFERROR(VLOOKUP($D87,LISTA!$A$2:$J$9998,5,0),"")</f>
        <v/>
      </c>
      <c r="H87" s="716"/>
      <c r="I87" s="580"/>
      <c r="J87" s="144" t="str">
        <f>IFERROR(VLOOKUP($D87,LISTA!$A$2:$J$9998,7,0),"")</f>
        <v/>
      </c>
      <c r="K87" s="144" t="str">
        <f>IFERROR(VLOOKUP($D87,LISTA!$A$2:$J$9998,8,0),"")</f>
        <v/>
      </c>
      <c r="L87" s="144" t="str">
        <f t="shared" si="19"/>
        <v/>
      </c>
      <c r="M87" s="227" t="str">
        <f t="shared" si="13"/>
        <v/>
      </c>
      <c r="N87" s="155" t="str">
        <f t="shared" si="14"/>
        <v/>
      </c>
      <c r="O87" s="155" t="str">
        <f t="shared" si="15"/>
        <v/>
      </c>
      <c r="P87" s="155" t="str">
        <f>IFERROR(VLOOKUP($D87,LISTA!$A$2:$J$9998,10,0),"")</f>
        <v/>
      </c>
      <c r="Q87" s="228" t="str">
        <f t="shared" si="16"/>
        <v/>
      </c>
      <c r="R87" s="527" t="str">
        <f t="shared" si="17"/>
        <v/>
      </c>
      <c r="S87" s="632"/>
      <c r="T87" s="139"/>
      <c r="U87" s="139" t="str">
        <f t="shared" si="10"/>
        <v/>
      </c>
      <c r="V87" s="327" t="str">
        <f t="shared" si="18"/>
        <v/>
      </c>
      <c r="W87" s="328"/>
      <c r="Z87" s="169"/>
      <c r="AA87" s="169"/>
      <c r="AB87" s="190"/>
      <c r="AC87" s="190"/>
      <c r="AD87" s="190"/>
      <c r="AE87" s="190"/>
      <c r="AF87" s="190"/>
    </row>
    <row r="88" spans="1:32" s="323" customFormat="1" x14ac:dyDescent="0.25">
      <c r="A88" s="162"/>
      <c r="B88" s="154" t="str">
        <f t="shared" si="11"/>
        <v/>
      </c>
      <c r="C88" s="679" t="str">
        <f t="shared" si="12"/>
        <v/>
      </c>
      <c r="D88" s="647"/>
      <c r="E88" s="803" t="str">
        <f>IFERROR(VLOOKUP($D88,LISTA!$A$2:$J$9998,2,0)&amp;"     -    "&amp;VLOOKUP($D88,LISTA!$A$2:$J$9998,4,0),"")</f>
        <v/>
      </c>
      <c r="F88" s="803"/>
      <c r="G88" s="716" t="str">
        <f>IFERROR(VLOOKUP($D88,LISTA!$A$2:$J$9998,5,0),"")</f>
        <v/>
      </c>
      <c r="H88" s="716"/>
      <c r="I88" s="580"/>
      <c r="J88" s="144" t="str">
        <f>IFERROR(VLOOKUP($D88,LISTA!$A$2:$J$9998,7,0),"")</f>
        <v/>
      </c>
      <c r="K88" s="144" t="str">
        <f>IFERROR(VLOOKUP($D88,LISTA!$A$2:$J$9998,8,0),"")</f>
        <v/>
      </c>
      <c r="L88" s="144" t="str">
        <f t="shared" si="19"/>
        <v/>
      </c>
      <c r="M88" s="227" t="str">
        <f t="shared" si="13"/>
        <v/>
      </c>
      <c r="N88" s="155" t="str">
        <f t="shared" si="14"/>
        <v/>
      </c>
      <c r="O88" s="155" t="str">
        <f t="shared" si="15"/>
        <v/>
      </c>
      <c r="P88" s="155" t="str">
        <f>IFERROR(VLOOKUP($D88,LISTA!$A$2:$J$9998,10,0),"")</f>
        <v/>
      </c>
      <c r="Q88" s="228" t="str">
        <f t="shared" si="16"/>
        <v/>
      </c>
      <c r="R88" s="527" t="str">
        <f t="shared" si="17"/>
        <v/>
      </c>
      <c r="S88" s="632"/>
      <c r="T88" s="139"/>
      <c r="U88" s="139" t="str">
        <f t="shared" si="10"/>
        <v/>
      </c>
      <c r="V88" s="327" t="str">
        <f t="shared" si="18"/>
        <v/>
      </c>
      <c r="W88" s="328"/>
      <c r="Z88" s="169"/>
      <c r="AA88" s="169"/>
      <c r="AB88" s="190"/>
      <c r="AC88" s="190"/>
      <c r="AD88" s="190"/>
      <c r="AE88" s="190"/>
      <c r="AF88" s="190"/>
    </row>
    <row r="89" spans="1:32" s="323" customFormat="1" x14ac:dyDescent="0.25">
      <c r="A89" s="162"/>
      <c r="B89" s="154" t="str">
        <f t="shared" si="11"/>
        <v/>
      </c>
      <c r="C89" s="679" t="str">
        <f t="shared" si="12"/>
        <v/>
      </c>
      <c r="D89" s="647"/>
      <c r="E89" s="803" t="str">
        <f>IFERROR(VLOOKUP($D89,LISTA!$A$2:$J$9998,2,0)&amp;"     -    "&amp;VLOOKUP($D89,LISTA!$A$2:$J$9998,4,0),"")</f>
        <v/>
      </c>
      <c r="F89" s="803"/>
      <c r="G89" s="716" t="str">
        <f>IFERROR(VLOOKUP($D89,LISTA!$A$2:$J$9998,5,0),"")</f>
        <v/>
      </c>
      <c r="H89" s="716"/>
      <c r="I89" s="580"/>
      <c r="J89" s="144" t="str">
        <f>IFERROR(VLOOKUP($D89,LISTA!$A$2:$J$9998,7,0),"")</f>
        <v/>
      </c>
      <c r="K89" s="144" t="str">
        <f>IFERROR(VLOOKUP($D89,LISTA!$A$2:$J$9998,8,0),"")</f>
        <v/>
      </c>
      <c r="L89" s="144" t="str">
        <f t="shared" si="19"/>
        <v/>
      </c>
      <c r="M89" s="227" t="str">
        <f t="shared" si="13"/>
        <v/>
      </c>
      <c r="N89" s="155" t="str">
        <f t="shared" si="14"/>
        <v/>
      </c>
      <c r="O89" s="155" t="str">
        <f t="shared" si="15"/>
        <v/>
      </c>
      <c r="P89" s="155" t="str">
        <f>IFERROR(VLOOKUP($D89,LISTA!$A$2:$J$9998,10,0),"")</f>
        <v/>
      </c>
      <c r="Q89" s="228" t="str">
        <f t="shared" si="16"/>
        <v/>
      </c>
      <c r="R89" s="527" t="str">
        <f t="shared" si="17"/>
        <v/>
      </c>
      <c r="S89" s="632"/>
      <c r="T89" s="139"/>
      <c r="U89" s="139" t="str">
        <f t="shared" si="10"/>
        <v/>
      </c>
      <c r="V89" s="327" t="str">
        <f t="shared" si="18"/>
        <v/>
      </c>
      <c r="W89" s="328"/>
      <c r="Z89" s="169"/>
      <c r="AA89" s="169"/>
      <c r="AB89" s="190"/>
      <c r="AC89" s="190"/>
      <c r="AD89" s="190"/>
      <c r="AE89" s="190"/>
      <c r="AF89" s="190"/>
    </row>
    <row r="90" spans="1:32" s="323" customFormat="1" x14ac:dyDescent="0.25">
      <c r="A90" s="162"/>
      <c r="B90" s="154" t="str">
        <f t="shared" si="11"/>
        <v/>
      </c>
      <c r="C90" s="679" t="str">
        <f t="shared" si="12"/>
        <v/>
      </c>
      <c r="D90" s="647"/>
      <c r="E90" s="803" t="str">
        <f>IFERROR(VLOOKUP($D90,LISTA!$A$2:$J$9998,2,0)&amp;"     -    "&amp;VLOOKUP($D90,LISTA!$A$2:$J$9998,4,0),"")</f>
        <v/>
      </c>
      <c r="F90" s="803"/>
      <c r="G90" s="716" t="str">
        <f>IFERROR(VLOOKUP($D90,LISTA!$A$2:$J$9998,5,0),"")</f>
        <v/>
      </c>
      <c r="H90" s="716"/>
      <c r="I90" s="580"/>
      <c r="J90" s="144" t="str">
        <f>IFERROR(VLOOKUP($D90,LISTA!$A$2:$J$9998,7,0),"")</f>
        <v/>
      </c>
      <c r="K90" s="144" t="str">
        <f>IFERROR(VLOOKUP($D90,LISTA!$A$2:$J$9998,8,0),"")</f>
        <v/>
      </c>
      <c r="L90" s="144" t="str">
        <f t="shared" si="19"/>
        <v/>
      </c>
      <c r="M90" s="227" t="str">
        <f t="shared" si="13"/>
        <v/>
      </c>
      <c r="N90" s="155" t="str">
        <f t="shared" si="14"/>
        <v/>
      </c>
      <c r="O90" s="155" t="str">
        <f t="shared" si="15"/>
        <v/>
      </c>
      <c r="P90" s="155" t="str">
        <f>IFERROR(VLOOKUP($D90,LISTA!$A$2:$J$9998,10,0),"")</f>
        <v/>
      </c>
      <c r="Q90" s="228" t="str">
        <f t="shared" si="16"/>
        <v/>
      </c>
      <c r="R90" s="527" t="str">
        <f t="shared" si="17"/>
        <v/>
      </c>
      <c r="S90" s="632"/>
      <c r="T90" s="139"/>
      <c r="U90" s="139" t="str">
        <f t="shared" si="10"/>
        <v/>
      </c>
      <c r="V90" s="327" t="str">
        <f t="shared" si="18"/>
        <v/>
      </c>
      <c r="W90" s="328"/>
      <c r="Z90" s="169"/>
      <c r="AA90" s="169"/>
      <c r="AB90" s="190"/>
      <c r="AC90" s="190"/>
      <c r="AD90" s="190"/>
      <c r="AE90" s="190"/>
      <c r="AF90" s="190"/>
    </row>
    <row r="91" spans="1:32" s="323" customFormat="1" x14ac:dyDescent="0.25">
      <c r="A91" s="162"/>
      <c r="B91" s="154" t="str">
        <f t="shared" si="11"/>
        <v/>
      </c>
      <c r="C91" s="679" t="str">
        <f t="shared" si="12"/>
        <v/>
      </c>
      <c r="D91" s="647"/>
      <c r="E91" s="803" t="str">
        <f>IFERROR(VLOOKUP($D91,LISTA!$A$2:$J$9998,2,0)&amp;"     -    "&amp;VLOOKUP($D91,LISTA!$A$2:$J$9998,4,0),"")</f>
        <v/>
      </c>
      <c r="F91" s="803"/>
      <c r="G91" s="716" t="str">
        <f>IFERROR(VLOOKUP($D91,LISTA!$A$2:$J$9998,5,0),"")</f>
        <v/>
      </c>
      <c r="H91" s="716"/>
      <c r="I91" s="580"/>
      <c r="J91" s="144" t="str">
        <f>IFERROR(VLOOKUP($D91,LISTA!$A$2:$J$9998,7,0),"")</f>
        <v/>
      </c>
      <c r="K91" s="144" t="str">
        <f>IFERROR(VLOOKUP($D91,LISTA!$A$2:$J$9998,8,0),"")</f>
        <v/>
      </c>
      <c r="L91" s="144" t="str">
        <f t="shared" si="19"/>
        <v/>
      </c>
      <c r="M91" s="227" t="str">
        <f t="shared" si="13"/>
        <v/>
      </c>
      <c r="N91" s="155" t="str">
        <f t="shared" si="14"/>
        <v/>
      </c>
      <c r="O91" s="155" t="str">
        <f t="shared" si="15"/>
        <v/>
      </c>
      <c r="P91" s="155" t="str">
        <f>IFERROR(VLOOKUP($D91,LISTA!$A$2:$J$9998,10,0),"")</f>
        <v/>
      </c>
      <c r="Q91" s="228" t="str">
        <f t="shared" si="16"/>
        <v/>
      </c>
      <c r="R91" s="527" t="str">
        <f t="shared" si="17"/>
        <v/>
      </c>
      <c r="S91" s="632"/>
      <c r="T91" s="139"/>
      <c r="U91" s="139" t="str">
        <f t="shared" si="10"/>
        <v/>
      </c>
      <c r="V91" s="327" t="str">
        <f t="shared" si="18"/>
        <v/>
      </c>
      <c r="W91" s="328"/>
      <c r="Z91" s="169"/>
      <c r="AA91" s="169"/>
      <c r="AB91" s="190"/>
      <c r="AC91" s="190"/>
      <c r="AD91" s="190"/>
      <c r="AE91" s="190"/>
      <c r="AF91" s="190"/>
    </row>
    <row r="92" spans="1:32" s="323" customFormat="1" x14ac:dyDescent="0.25">
      <c r="A92" s="162"/>
      <c r="B92" s="154" t="str">
        <f t="shared" si="11"/>
        <v/>
      </c>
      <c r="C92" s="679" t="str">
        <f t="shared" si="12"/>
        <v/>
      </c>
      <c r="D92" s="647"/>
      <c r="E92" s="803" t="str">
        <f>IFERROR(VLOOKUP($D92,LISTA!$A$2:$J$9998,2,0)&amp;"     -    "&amp;VLOOKUP($D92,LISTA!$A$2:$J$9998,4,0),"")</f>
        <v/>
      </c>
      <c r="F92" s="803"/>
      <c r="G92" s="716" t="str">
        <f>IFERROR(VLOOKUP($D92,LISTA!$A$2:$J$9998,5,0),"")</f>
        <v/>
      </c>
      <c r="H92" s="716"/>
      <c r="I92" s="580"/>
      <c r="J92" s="144" t="str">
        <f>IFERROR(VLOOKUP($D92,LISTA!$A$2:$J$9998,7,0),"")</f>
        <v/>
      </c>
      <c r="K92" s="144" t="str">
        <f>IFERROR(VLOOKUP($D92,LISTA!$A$2:$J$9998,8,0),"")</f>
        <v/>
      </c>
      <c r="L92" s="144" t="str">
        <f t="shared" si="19"/>
        <v/>
      </c>
      <c r="M92" s="227" t="str">
        <f t="shared" si="13"/>
        <v/>
      </c>
      <c r="N92" s="155" t="str">
        <f t="shared" si="14"/>
        <v/>
      </c>
      <c r="O92" s="155" t="str">
        <f t="shared" si="15"/>
        <v/>
      </c>
      <c r="P92" s="155" t="str">
        <f>IFERROR(VLOOKUP($D92,LISTA!$A$2:$J$9998,10,0),"")</f>
        <v/>
      </c>
      <c r="Q92" s="228" t="str">
        <f t="shared" si="16"/>
        <v/>
      </c>
      <c r="R92" s="527" t="str">
        <f t="shared" si="17"/>
        <v/>
      </c>
      <c r="S92" s="632"/>
      <c r="T92" s="139"/>
      <c r="U92" s="139" t="str">
        <f t="shared" si="10"/>
        <v/>
      </c>
      <c r="V92" s="327" t="str">
        <f t="shared" si="18"/>
        <v/>
      </c>
      <c r="W92" s="328"/>
      <c r="Z92" s="169"/>
      <c r="AA92" s="169"/>
      <c r="AB92" s="190"/>
      <c r="AC92" s="190"/>
      <c r="AD92" s="190"/>
      <c r="AE92" s="190"/>
      <c r="AF92" s="190"/>
    </row>
    <row r="93" spans="1:32" s="323" customFormat="1" x14ac:dyDescent="0.25">
      <c r="A93" s="162"/>
      <c r="B93" s="154" t="str">
        <f t="shared" si="11"/>
        <v/>
      </c>
      <c r="C93" s="679" t="str">
        <f t="shared" si="12"/>
        <v/>
      </c>
      <c r="D93" s="647"/>
      <c r="E93" s="803" t="str">
        <f>IFERROR(VLOOKUP($D93,LISTA!$A$2:$J$9998,2,0)&amp;"     -    "&amp;VLOOKUP($D93,LISTA!$A$2:$J$9998,4,0),"")</f>
        <v/>
      </c>
      <c r="F93" s="803"/>
      <c r="G93" s="716" t="str">
        <f>IFERROR(VLOOKUP($D93,LISTA!$A$2:$J$9998,5,0),"")</f>
        <v/>
      </c>
      <c r="H93" s="716"/>
      <c r="I93" s="580"/>
      <c r="J93" s="144" t="str">
        <f>IFERROR(VLOOKUP($D93,LISTA!$A$2:$J$9998,7,0),"")</f>
        <v/>
      </c>
      <c r="K93" s="144" t="str">
        <f>IFERROR(VLOOKUP($D93,LISTA!$A$2:$J$9998,8,0),"")</f>
        <v/>
      </c>
      <c r="L93" s="144" t="str">
        <f t="shared" si="19"/>
        <v/>
      </c>
      <c r="M93" s="227" t="str">
        <f t="shared" si="13"/>
        <v/>
      </c>
      <c r="N93" s="155" t="str">
        <f t="shared" si="14"/>
        <v/>
      </c>
      <c r="O93" s="155" t="str">
        <f t="shared" si="15"/>
        <v/>
      </c>
      <c r="P93" s="155" t="str">
        <f>IFERROR(VLOOKUP($D93,LISTA!$A$2:$J$9998,10,0),"")</f>
        <v/>
      </c>
      <c r="Q93" s="228" t="str">
        <f t="shared" si="16"/>
        <v/>
      </c>
      <c r="R93" s="527" t="str">
        <f t="shared" si="17"/>
        <v/>
      </c>
      <c r="S93" s="632"/>
      <c r="T93" s="139"/>
      <c r="U93" s="139" t="str">
        <f t="shared" si="10"/>
        <v/>
      </c>
      <c r="V93" s="327" t="str">
        <f t="shared" si="18"/>
        <v/>
      </c>
      <c r="W93" s="328"/>
      <c r="Z93" s="169"/>
      <c r="AA93" s="169"/>
      <c r="AB93" s="190"/>
      <c r="AC93" s="190"/>
      <c r="AD93" s="190"/>
      <c r="AE93" s="190"/>
      <c r="AF93" s="190"/>
    </row>
    <row r="94" spans="1:32" s="323" customFormat="1" x14ac:dyDescent="0.25">
      <c r="A94" s="162"/>
      <c r="B94" s="154" t="str">
        <f t="shared" si="11"/>
        <v/>
      </c>
      <c r="C94" s="679" t="str">
        <f t="shared" si="12"/>
        <v/>
      </c>
      <c r="D94" s="647"/>
      <c r="E94" s="803" t="str">
        <f>IFERROR(VLOOKUP($D94,LISTA!$A$2:$J$9998,2,0)&amp;"     -    "&amp;VLOOKUP($D94,LISTA!$A$2:$J$9998,4,0),"")</f>
        <v/>
      </c>
      <c r="F94" s="803"/>
      <c r="G94" s="716" t="str">
        <f>IFERROR(VLOOKUP($D94,LISTA!$A$2:$J$9998,5,0),"")</f>
        <v/>
      </c>
      <c r="H94" s="716"/>
      <c r="I94" s="580"/>
      <c r="J94" s="144" t="str">
        <f>IFERROR(VLOOKUP($D94,LISTA!$A$2:$J$9998,7,0),"")</f>
        <v/>
      </c>
      <c r="K94" s="144" t="str">
        <f>IFERROR(VLOOKUP($D94,LISTA!$A$2:$J$9998,8,0),"")</f>
        <v/>
      </c>
      <c r="L94" s="144" t="str">
        <f t="shared" si="19"/>
        <v/>
      </c>
      <c r="M94" s="227" t="str">
        <f t="shared" si="13"/>
        <v/>
      </c>
      <c r="N94" s="155" t="str">
        <f t="shared" si="14"/>
        <v/>
      </c>
      <c r="O94" s="155" t="str">
        <f t="shared" si="15"/>
        <v/>
      </c>
      <c r="P94" s="155" t="str">
        <f>IFERROR(VLOOKUP($D94,LISTA!$A$2:$J$9998,10,0),"")</f>
        <v/>
      </c>
      <c r="Q94" s="228" t="str">
        <f t="shared" si="16"/>
        <v/>
      </c>
      <c r="R94" s="527" t="str">
        <f t="shared" si="17"/>
        <v/>
      </c>
      <c r="S94" s="632"/>
      <c r="T94" s="139"/>
      <c r="U94" s="139" t="str">
        <f t="shared" si="10"/>
        <v/>
      </c>
      <c r="V94" s="327" t="str">
        <f t="shared" si="18"/>
        <v/>
      </c>
      <c r="W94" s="328"/>
      <c r="Z94" s="169"/>
      <c r="AA94" s="169"/>
      <c r="AB94" s="190"/>
      <c r="AC94" s="190"/>
      <c r="AD94" s="190"/>
      <c r="AE94" s="190"/>
      <c r="AF94" s="190"/>
    </row>
    <row r="95" spans="1:32" s="323" customFormat="1" x14ac:dyDescent="0.25">
      <c r="A95" s="162"/>
      <c r="B95" s="154" t="str">
        <f t="shared" si="11"/>
        <v/>
      </c>
      <c r="C95" s="679" t="str">
        <f t="shared" si="12"/>
        <v/>
      </c>
      <c r="D95" s="647"/>
      <c r="E95" s="803" t="str">
        <f>IFERROR(VLOOKUP($D95,LISTA!$A$2:$J$9998,2,0)&amp;"     -    "&amp;VLOOKUP($D95,LISTA!$A$2:$J$9998,4,0),"")</f>
        <v/>
      </c>
      <c r="F95" s="803"/>
      <c r="G95" s="716" t="str">
        <f>IFERROR(VLOOKUP($D95,LISTA!$A$2:$J$9998,5,0),"")</f>
        <v/>
      </c>
      <c r="H95" s="716"/>
      <c r="I95" s="580"/>
      <c r="J95" s="144" t="str">
        <f>IFERROR(VLOOKUP($D95,LISTA!$A$2:$J$9998,7,0),"")</f>
        <v/>
      </c>
      <c r="K95" s="144" t="str">
        <f>IFERROR(VLOOKUP($D95,LISTA!$A$2:$J$9998,8,0),"")</f>
        <v/>
      </c>
      <c r="L95" s="144" t="str">
        <f t="shared" si="19"/>
        <v/>
      </c>
      <c r="M95" s="227" t="str">
        <f t="shared" si="13"/>
        <v/>
      </c>
      <c r="N95" s="155" t="str">
        <f t="shared" si="14"/>
        <v/>
      </c>
      <c r="O95" s="155" t="str">
        <f t="shared" si="15"/>
        <v/>
      </c>
      <c r="P95" s="155" t="str">
        <f>IFERROR(VLOOKUP($D95,LISTA!$A$2:$J$9998,10,0),"")</f>
        <v/>
      </c>
      <c r="Q95" s="228" t="str">
        <f t="shared" si="16"/>
        <v/>
      </c>
      <c r="R95" s="527" t="str">
        <f t="shared" si="17"/>
        <v/>
      </c>
      <c r="S95" s="632"/>
      <c r="T95" s="139"/>
      <c r="U95" s="139" t="str">
        <f t="shared" si="10"/>
        <v/>
      </c>
      <c r="V95" s="327" t="str">
        <f t="shared" si="18"/>
        <v/>
      </c>
      <c r="W95" s="328"/>
      <c r="Z95" s="169"/>
      <c r="AA95" s="169"/>
      <c r="AB95" s="190"/>
      <c r="AC95" s="190"/>
      <c r="AD95" s="190"/>
      <c r="AE95" s="190"/>
      <c r="AF95" s="190"/>
    </row>
    <row r="96" spans="1:32" s="323" customFormat="1" x14ac:dyDescent="0.25">
      <c r="A96" s="162"/>
      <c r="B96" s="154" t="str">
        <f t="shared" si="11"/>
        <v/>
      </c>
      <c r="C96" s="679" t="str">
        <f t="shared" si="12"/>
        <v/>
      </c>
      <c r="D96" s="647"/>
      <c r="E96" s="803" t="str">
        <f>IFERROR(VLOOKUP($D96,LISTA!$A$2:$J$9998,2,0)&amp;"     -    "&amp;VLOOKUP($D96,LISTA!$A$2:$J$9998,4,0),"")</f>
        <v/>
      </c>
      <c r="F96" s="803"/>
      <c r="G96" s="716" t="str">
        <f>IFERROR(VLOOKUP($D96,LISTA!$A$2:$J$9998,5,0),"")</f>
        <v/>
      </c>
      <c r="H96" s="716"/>
      <c r="I96" s="580"/>
      <c r="J96" s="144" t="str">
        <f>IFERROR(VLOOKUP($D96,LISTA!$A$2:$J$9998,7,0),"")</f>
        <v/>
      </c>
      <c r="K96" s="144" t="str">
        <f>IFERROR(VLOOKUP($D96,LISTA!$A$2:$J$9998,8,0),"")</f>
        <v/>
      </c>
      <c r="L96" s="144" t="str">
        <f t="shared" si="19"/>
        <v/>
      </c>
      <c r="M96" s="227" t="str">
        <f t="shared" si="13"/>
        <v/>
      </c>
      <c r="N96" s="155" t="str">
        <f t="shared" si="14"/>
        <v/>
      </c>
      <c r="O96" s="155" t="str">
        <f t="shared" si="15"/>
        <v/>
      </c>
      <c r="P96" s="155" t="str">
        <f>IFERROR(VLOOKUP($D96,LISTA!$A$2:$J$9998,10,0),"")</f>
        <v/>
      </c>
      <c r="Q96" s="228" t="str">
        <f t="shared" si="16"/>
        <v/>
      </c>
      <c r="R96" s="527" t="str">
        <f t="shared" si="17"/>
        <v/>
      </c>
      <c r="S96" s="632"/>
      <c r="T96" s="139"/>
      <c r="U96" s="139" t="str">
        <f t="shared" si="10"/>
        <v/>
      </c>
      <c r="V96" s="327" t="str">
        <f t="shared" si="18"/>
        <v/>
      </c>
      <c r="W96" s="328"/>
      <c r="Z96" s="169"/>
      <c r="AA96" s="169"/>
      <c r="AB96" s="190"/>
      <c r="AC96" s="190"/>
      <c r="AD96" s="190"/>
      <c r="AE96" s="190"/>
      <c r="AF96" s="190"/>
    </row>
    <row r="97" spans="1:32" s="323" customFormat="1" x14ac:dyDescent="0.25">
      <c r="A97" s="162"/>
      <c r="B97" s="154" t="str">
        <f t="shared" si="11"/>
        <v/>
      </c>
      <c r="C97" s="679" t="str">
        <f t="shared" si="12"/>
        <v/>
      </c>
      <c r="D97" s="647"/>
      <c r="E97" s="803" t="str">
        <f>IFERROR(VLOOKUP($D97,LISTA!$A$2:$J$9998,2,0)&amp;"     -    "&amp;VLOOKUP($D97,LISTA!$A$2:$J$9998,4,0),"")</f>
        <v/>
      </c>
      <c r="F97" s="803"/>
      <c r="G97" s="716" t="str">
        <f>IFERROR(VLOOKUP($D97,LISTA!$A$2:$J$9998,5,0),"")</f>
        <v/>
      </c>
      <c r="H97" s="716"/>
      <c r="I97" s="580"/>
      <c r="J97" s="144" t="str">
        <f>IFERROR(VLOOKUP($D97,LISTA!$A$2:$J$9998,7,0),"")</f>
        <v/>
      </c>
      <c r="K97" s="144" t="str">
        <f>IFERROR(VLOOKUP($D97,LISTA!$A$2:$J$9998,8,0),"")</f>
        <v/>
      </c>
      <c r="L97" s="144" t="str">
        <f t="shared" si="19"/>
        <v/>
      </c>
      <c r="M97" s="227" t="str">
        <f t="shared" si="13"/>
        <v/>
      </c>
      <c r="N97" s="155" t="str">
        <f t="shared" si="14"/>
        <v/>
      </c>
      <c r="O97" s="155" t="str">
        <f t="shared" si="15"/>
        <v/>
      </c>
      <c r="P97" s="155" t="str">
        <f>IFERROR(VLOOKUP($D97,LISTA!$A$2:$J$9998,10,0),"")</f>
        <v/>
      </c>
      <c r="Q97" s="228" t="str">
        <f t="shared" si="16"/>
        <v/>
      </c>
      <c r="R97" s="527" t="str">
        <f t="shared" si="17"/>
        <v/>
      </c>
      <c r="S97" s="632"/>
      <c r="T97" s="139"/>
      <c r="U97" s="139" t="str">
        <f t="shared" si="10"/>
        <v/>
      </c>
      <c r="V97" s="327" t="str">
        <f t="shared" si="18"/>
        <v/>
      </c>
      <c r="W97" s="328"/>
      <c r="Z97" s="169"/>
      <c r="AA97" s="169"/>
      <c r="AB97" s="190"/>
      <c r="AC97" s="190"/>
      <c r="AD97" s="190"/>
      <c r="AE97" s="190"/>
      <c r="AF97" s="190"/>
    </row>
    <row r="98" spans="1:32" s="323" customFormat="1" x14ac:dyDescent="0.25">
      <c r="A98" s="162"/>
      <c r="B98" s="154" t="str">
        <f t="shared" si="11"/>
        <v/>
      </c>
      <c r="C98" s="679" t="str">
        <f t="shared" si="12"/>
        <v/>
      </c>
      <c r="D98" s="647"/>
      <c r="E98" s="803" t="str">
        <f>IFERROR(VLOOKUP($D98,LISTA!$A$2:$J$9998,2,0)&amp;"     -    "&amp;VLOOKUP($D98,LISTA!$A$2:$J$9998,4,0),"")</f>
        <v/>
      </c>
      <c r="F98" s="803"/>
      <c r="G98" s="716" t="str">
        <f>IFERROR(VLOOKUP($D98,LISTA!$A$2:$J$9998,5,0),"")</f>
        <v/>
      </c>
      <c r="H98" s="716"/>
      <c r="I98" s="580"/>
      <c r="J98" s="144" t="str">
        <f>IFERROR(VLOOKUP($D98,LISTA!$A$2:$J$9998,7,0),"")</f>
        <v/>
      </c>
      <c r="K98" s="144" t="str">
        <f>IFERROR(VLOOKUP($D98,LISTA!$A$2:$J$9998,8,0),"")</f>
        <v/>
      </c>
      <c r="L98" s="144" t="str">
        <f t="shared" si="19"/>
        <v/>
      </c>
      <c r="M98" s="227" t="str">
        <f t="shared" si="13"/>
        <v/>
      </c>
      <c r="N98" s="155" t="str">
        <f t="shared" si="14"/>
        <v/>
      </c>
      <c r="O98" s="155" t="str">
        <f t="shared" si="15"/>
        <v/>
      </c>
      <c r="P98" s="155" t="str">
        <f>IFERROR(VLOOKUP($D98,LISTA!$A$2:$J$9998,10,0),"")</f>
        <v/>
      </c>
      <c r="Q98" s="228" t="str">
        <f t="shared" si="16"/>
        <v/>
      </c>
      <c r="R98" s="527" t="str">
        <f t="shared" si="17"/>
        <v/>
      </c>
      <c r="S98" s="632"/>
      <c r="T98" s="139"/>
      <c r="U98" s="139" t="str">
        <f t="shared" si="10"/>
        <v/>
      </c>
      <c r="V98" s="327" t="str">
        <f t="shared" si="18"/>
        <v/>
      </c>
      <c r="W98" s="328"/>
      <c r="Z98" s="169"/>
      <c r="AA98" s="169"/>
      <c r="AB98" s="190"/>
      <c r="AC98" s="190"/>
      <c r="AD98" s="190"/>
      <c r="AE98" s="190"/>
      <c r="AF98" s="190"/>
    </row>
    <row r="99" spans="1:32" s="323" customFormat="1" x14ac:dyDescent="0.25">
      <c r="A99" s="162"/>
      <c r="B99" s="154" t="str">
        <f t="shared" si="11"/>
        <v/>
      </c>
      <c r="C99" s="679" t="str">
        <f t="shared" si="12"/>
        <v/>
      </c>
      <c r="D99" s="647"/>
      <c r="E99" s="803" t="str">
        <f>IFERROR(VLOOKUP($D99,LISTA!$A$2:$J$9998,2,0)&amp;"     -    "&amp;VLOOKUP($D99,LISTA!$A$2:$J$9998,4,0),"")</f>
        <v/>
      </c>
      <c r="F99" s="803"/>
      <c r="G99" s="716" t="str">
        <f>IFERROR(VLOOKUP($D99,LISTA!$A$2:$J$9998,5,0),"")</f>
        <v/>
      </c>
      <c r="H99" s="716"/>
      <c r="I99" s="580"/>
      <c r="J99" s="144" t="str">
        <f>IFERROR(VLOOKUP($D99,LISTA!$A$2:$J$9998,7,0),"")</f>
        <v/>
      </c>
      <c r="K99" s="144" t="str">
        <f>IFERROR(VLOOKUP($D99,LISTA!$A$2:$J$9998,8,0),"")</f>
        <v/>
      </c>
      <c r="L99" s="144" t="str">
        <f t="shared" si="19"/>
        <v/>
      </c>
      <c r="M99" s="227" t="str">
        <f t="shared" si="13"/>
        <v/>
      </c>
      <c r="N99" s="155" t="str">
        <f t="shared" si="14"/>
        <v/>
      </c>
      <c r="O99" s="155" t="str">
        <f t="shared" si="15"/>
        <v/>
      </c>
      <c r="P99" s="155" t="str">
        <f>IFERROR(VLOOKUP($D99,LISTA!$A$2:$J$9998,10,0),"")</f>
        <v/>
      </c>
      <c r="Q99" s="228" t="str">
        <f t="shared" si="16"/>
        <v/>
      </c>
      <c r="R99" s="527" t="str">
        <f t="shared" si="17"/>
        <v/>
      </c>
      <c r="S99" s="632"/>
      <c r="T99" s="139"/>
      <c r="U99" s="139" t="str">
        <f t="shared" si="10"/>
        <v/>
      </c>
      <c r="V99" s="327" t="str">
        <f t="shared" si="18"/>
        <v/>
      </c>
      <c r="W99" s="328"/>
      <c r="Z99" s="169"/>
      <c r="AA99" s="169"/>
      <c r="AB99" s="190"/>
      <c r="AC99" s="190"/>
      <c r="AD99" s="190"/>
      <c r="AE99" s="190"/>
      <c r="AF99" s="190"/>
    </row>
    <row r="100" spans="1:32" s="323" customFormat="1" x14ac:dyDescent="0.25">
      <c r="A100" s="162"/>
      <c r="B100" s="154" t="str">
        <f t="shared" si="11"/>
        <v/>
      </c>
      <c r="C100" s="679" t="str">
        <f t="shared" si="12"/>
        <v/>
      </c>
      <c r="D100" s="586"/>
      <c r="E100" s="803" t="str">
        <f>IFERROR(VLOOKUP($D100,LISTA!$A$2:$J$9998,2,0)&amp;"     -    "&amp;VLOOKUP($D100,LISTA!$A$2:$J$9998,4,0),"")</f>
        <v/>
      </c>
      <c r="F100" s="803"/>
      <c r="G100" s="716" t="str">
        <f>IFERROR(VLOOKUP($D100,LISTA!$A$2:$J$9998,5,0),"")</f>
        <v/>
      </c>
      <c r="H100" s="716"/>
      <c r="I100" s="573"/>
      <c r="J100" s="144" t="str">
        <f>IFERROR(VLOOKUP($D100,LISTA!$A$2:$J$9998,7,0),"")</f>
        <v/>
      </c>
      <c r="K100" s="144" t="str">
        <f>IFERROR(VLOOKUP($D100,LISTA!$A$2:$J$9998,8,0),"")</f>
        <v/>
      </c>
      <c r="L100" s="144" t="str">
        <f t="shared" si="19"/>
        <v/>
      </c>
      <c r="M100" s="227" t="str">
        <f t="shared" si="13"/>
        <v/>
      </c>
      <c r="N100" s="155" t="str">
        <f t="shared" si="14"/>
        <v/>
      </c>
      <c r="O100" s="155" t="str">
        <f t="shared" si="15"/>
        <v/>
      </c>
      <c r="P100" s="155" t="str">
        <f>IFERROR(VLOOKUP($D100,LISTA!$A$2:$J$9998,10,0),"")</f>
        <v/>
      </c>
      <c r="Q100" s="228" t="str">
        <f t="shared" si="16"/>
        <v/>
      </c>
      <c r="R100" s="527" t="str">
        <f t="shared" si="17"/>
        <v/>
      </c>
      <c r="S100" s="632"/>
      <c r="T100" s="139"/>
      <c r="U100" s="139" t="str">
        <f t="shared" si="10"/>
        <v/>
      </c>
      <c r="V100" s="327" t="str">
        <f t="shared" si="18"/>
        <v/>
      </c>
      <c r="W100" s="328"/>
      <c r="Z100" s="169"/>
      <c r="AA100" s="169"/>
      <c r="AB100" s="190"/>
      <c r="AC100" s="190"/>
      <c r="AD100" s="190"/>
      <c r="AE100" s="190"/>
      <c r="AF100" s="190"/>
    </row>
    <row r="101" spans="1:32" s="323" customFormat="1" x14ac:dyDescent="0.25">
      <c r="A101" s="162"/>
      <c r="B101" s="154" t="str">
        <f t="shared" si="11"/>
        <v/>
      </c>
      <c r="C101" s="679" t="str">
        <f t="shared" si="12"/>
        <v/>
      </c>
      <c r="D101" s="586"/>
      <c r="E101" s="803" t="str">
        <f>IFERROR(VLOOKUP($D101,LISTA!$A$2:$J$9998,2,0)&amp;"     -    "&amp;VLOOKUP($D101,LISTA!$A$2:$J$9998,4,0),"")</f>
        <v/>
      </c>
      <c r="F101" s="803"/>
      <c r="G101" s="716" t="str">
        <f>IFERROR(VLOOKUP($D101,LISTA!$A$2:$J$9998,5,0),"")</f>
        <v/>
      </c>
      <c r="H101" s="716"/>
      <c r="I101" s="573"/>
      <c r="J101" s="144" t="str">
        <f>IFERROR(VLOOKUP($D101,LISTA!$A$2:$J$9998,7,0),"")</f>
        <v/>
      </c>
      <c r="K101" s="144" t="str">
        <f>IFERROR(VLOOKUP($D101,LISTA!$A$2:$J$9998,8,0),"")</f>
        <v/>
      </c>
      <c r="L101" s="144" t="str">
        <f t="shared" si="19"/>
        <v/>
      </c>
      <c r="M101" s="227" t="str">
        <f t="shared" si="13"/>
        <v/>
      </c>
      <c r="N101" s="155" t="str">
        <f t="shared" si="14"/>
        <v/>
      </c>
      <c r="O101" s="155" t="str">
        <f t="shared" si="15"/>
        <v/>
      </c>
      <c r="P101" s="155" t="str">
        <f>IFERROR(VLOOKUP($D101,LISTA!$A$2:$J$9998,10,0),"")</f>
        <v/>
      </c>
      <c r="Q101" s="228" t="str">
        <f t="shared" si="16"/>
        <v/>
      </c>
      <c r="R101" s="527" t="str">
        <f t="shared" si="17"/>
        <v/>
      </c>
      <c r="S101" s="632"/>
      <c r="T101" s="139"/>
      <c r="U101" s="139" t="str">
        <f t="shared" si="10"/>
        <v/>
      </c>
      <c r="V101" s="327" t="str">
        <f t="shared" si="18"/>
        <v/>
      </c>
      <c r="W101" s="328"/>
      <c r="Z101" s="169"/>
      <c r="AA101" s="169"/>
      <c r="AB101" s="190"/>
      <c r="AC101" s="190"/>
      <c r="AD101" s="190"/>
      <c r="AE101" s="190"/>
      <c r="AF101" s="190"/>
    </row>
    <row r="102" spans="1:32" s="323" customFormat="1" x14ac:dyDescent="0.25">
      <c r="A102" s="162"/>
      <c r="B102" s="154" t="str">
        <f t="shared" si="11"/>
        <v/>
      </c>
      <c r="C102" s="679" t="str">
        <f t="shared" si="12"/>
        <v/>
      </c>
      <c r="D102" s="586"/>
      <c r="E102" s="803" t="str">
        <f>IFERROR(VLOOKUP($D102,LISTA!$A$2:$J$9998,2,0)&amp;"     -    "&amp;VLOOKUP($D102,LISTA!$A$2:$J$9998,4,0),"")</f>
        <v/>
      </c>
      <c r="F102" s="803"/>
      <c r="G102" s="716" t="str">
        <f>IFERROR(VLOOKUP($D102,LISTA!$A$2:$J$9998,5,0),"")</f>
        <v/>
      </c>
      <c r="H102" s="716"/>
      <c r="I102" s="573"/>
      <c r="J102" s="144" t="str">
        <f>IFERROR(VLOOKUP($D102,LISTA!$A$2:$J$9998,7,0),"")</f>
        <v/>
      </c>
      <c r="K102" s="144" t="str">
        <f>IFERROR(VLOOKUP($D102,LISTA!$A$2:$J$9998,8,0),"")</f>
        <v/>
      </c>
      <c r="L102" s="144" t="str">
        <f t="shared" si="19"/>
        <v/>
      </c>
      <c r="M102" s="227" t="str">
        <f t="shared" si="13"/>
        <v/>
      </c>
      <c r="N102" s="155" t="str">
        <f t="shared" si="14"/>
        <v/>
      </c>
      <c r="O102" s="155" t="str">
        <f t="shared" si="15"/>
        <v/>
      </c>
      <c r="P102" s="155" t="str">
        <f>IFERROR(VLOOKUP($D102,LISTA!$A$2:$J$9998,10,0),"")</f>
        <v/>
      </c>
      <c r="Q102" s="228" t="str">
        <f t="shared" si="16"/>
        <v/>
      </c>
      <c r="R102" s="527" t="str">
        <f t="shared" si="17"/>
        <v/>
      </c>
      <c r="S102" s="632"/>
      <c r="T102" s="139"/>
      <c r="U102" s="139" t="str">
        <f t="shared" si="10"/>
        <v/>
      </c>
      <c r="V102" s="327" t="str">
        <f t="shared" si="18"/>
        <v/>
      </c>
      <c r="W102" s="328"/>
      <c r="Z102" s="169"/>
      <c r="AA102" s="169"/>
      <c r="AB102" s="190"/>
      <c r="AC102" s="190"/>
      <c r="AD102" s="190"/>
      <c r="AE102" s="190"/>
      <c r="AF102" s="190"/>
    </row>
    <row r="103" spans="1:32" s="323" customFormat="1" x14ac:dyDescent="0.25">
      <c r="A103" s="162"/>
      <c r="B103" s="154" t="str">
        <f t="shared" si="11"/>
        <v/>
      </c>
      <c r="C103" s="679" t="str">
        <f t="shared" si="12"/>
        <v/>
      </c>
      <c r="D103" s="586"/>
      <c r="E103" s="803" t="str">
        <f>IFERROR(VLOOKUP($D103,LISTA!$A$2:$J$9998,2,0)&amp;"     -    "&amp;VLOOKUP($D103,LISTA!$A$2:$J$9998,4,0),"")</f>
        <v/>
      </c>
      <c r="F103" s="803"/>
      <c r="G103" s="716" t="str">
        <f>IFERROR(VLOOKUP($D103,LISTA!$A$2:$J$9998,5,0),"")</f>
        <v/>
      </c>
      <c r="H103" s="716"/>
      <c r="I103" s="573"/>
      <c r="J103" s="144" t="str">
        <f>IFERROR(VLOOKUP($D103,LISTA!$A$2:$J$9998,7,0),"")</f>
        <v/>
      </c>
      <c r="K103" s="144" t="str">
        <f>IFERROR(VLOOKUP($D103,LISTA!$A$2:$J$9998,8,0),"")</f>
        <v/>
      </c>
      <c r="L103" s="144" t="str">
        <f t="shared" si="19"/>
        <v/>
      </c>
      <c r="M103" s="227" t="str">
        <f t="shared" si="13"/>
        <v/>
      </c>
      <c r="N103" s="155" t="str">
        <f t="shared" si="14"/>
        <v/>
      </c>
      <c r="O103" s="155" t="str">
        <f t="shared" si="15"/>
        <v/>
      </c>
      <c r="P103" s="155" t="str">
        <f>IFERROR(VLOOKUP($D103,LISTA!$A$2:$J$9998,10,0),"")</f>
        <v/>
      </c>
      <c r="Q103" s="228" t="str">
        <f t="shared" si="16"/>
        <v/>
      </c>
      <c r="R103" s="527" t="str">
        <f t="shared" si="17"/>
        <v/>
      </c>
      <c r="S103" s="632"/>
      <c r="T103" s="139"/>
      <c r="U103" s="139" t="str">
        <f t="shared" si="10"/>
        <v/>
      </c>
      <c r="V103" s="327" t="str">
        <f t="shared" si="18"/>
        <v/>
      </c>
      <c r="W103" s="328"/>
      <c r="Z103" s="169"/>
      <c r="AA103" s="169"/>
      <c r="AB103" s="190"/>
      <c r="AC103" s="190"/>
      <c r="AD103" s="190"/>
      <c r="AE103" s="190"/>
      <c r="AF103" s="190"/>
    </row>
    <row r="104" spans="1:32" s="323" customFormat="1" x14ac:dyDescent="0.25">
      <c r="A104" s="162"/>
      <c r="B104" s="154" t="str">
        <f t="shared" si="11"/>
        <v/>
      </c>
      <c r="C104" s="679" t="str">
        <f t="shared" si="12"/>
        <v/>
      </c>
      <c r="D104" s="586"/>
      <c r="E104" s="803" t="str">
        <f>IFERROR(VLOOKUP($D104,LISTA!$A$2:$J$9998,2,0)&amp;"     -    "&amp;VLOOKUP($D104,LISTA!$A$2:$J$9998,4,0),"")</f>
        <v/>
      </c>
      <c r="F104" s="803"/>
      <c r="G104" s="716" t="str">
        <f>IFERROR(VLOOKUP($D104,LISTA!$A$2:$J$9998,5,0),"")</f>
        <v/>
      </c>
      <c r="H104" s="716"/>
      <c r="I104" s="573"/>
      <c r="J104" s="144" t="str">
        <f>IFERROR(VLOOKUP($D104,LISTA!$A$2:$J$9998,7,0),"")</f>
        <v/>
      </c>
      <c r="K104" s="144" t="str">
        <f>IFERROR(VLOOKUP($D104,LISTA!$A$2:$J$9998,8,0),"")</f>
        <v/>
      </c>
      <c r="L104" s="144" t="str">
        <f t="shared" si="19"/>
        <v/>
      </c>
      <c r="M104" s="227" t="str">
        <f t="shared" si="13"/>
        <v/>
      </c>
      <c r="N104" s="155" t="str">
        <f t="shared" si="14"/>
        <v/>
      </c>
      <c r="O104" s="155" t="str">
        <f t="shared" si="15"/>
        <v/>
      </c>
      <c r="P104" s="155" t="str">
        <f>IFERROR(VLOOKUP($D104,LISTA!$A$2:$J$9998,10,0),"")</f>
        <v/>
      </c>
      <c r="Q104" s="228" t="str">
        <f t="shared" si="16"/>
        <v/>
      </c>
      <c r="R104" s="527" t="str">
        <f t="shared" si="17"/>
        <v/>
      </c>
      <c r="S104" s="632"/>
      <c r="T104" s="139"/>
      <c r="U104" s="139" t="str">
        <f t="shared" si="10"/>
        <v/>
      </c>
      <c r="V104" s="327" t="str">
        <f t="shared" si="18"/>
        <v/>
      </c>
      <c r="W104" s="328"/>
      <c r="Z104" s="169"/>
      <c r="AA104" s="169"/>
      <c r="AB104" s="190"/>
      <c r="AC104" s="190"/>
      <c r="AD104" s="190"/>
      <c r="AE104" s="190"/>
      <c r="AF104" s="190"/>
    </row>
    <row r="105" spans="1:32" s="323" customFormat="1" x14ac:dyDescent="0.25">
      <c r="A105" s="162"/>
      <c r="B105" s="154" t="str">
        <f t="shared" si="11"/>
        <v/>
      </c>
      <c r="C105" s="679" t="str">
        <f t="shared" si="12"/>
        <v/>
      </c>
      <c r="D105" s="586"/>
      <c r="E105" s="803" t="str">
        <f>IFERROR(VLOOKUP($D105,LISTA!$A$2:$J$9998,2,0)&amp;"     -    "&amp;VLOOKUP($D105,LISTA!$A$2:$J$9998,4,0),"")</f>
        <v/>
      </c>
      <c r="F105" s="803"/>
      <c r="G105" s="716" t="str">
        <f>IFERROR(VLOOKUP($D105,LISTA!$A$2:$J$9998,5,0),"")</f>
        <v/>
      </c>
      <c r="H105" s="716"/>
      <c r="I105" s="574"/>
      <c r="J105" s="144" t="str">
        <f>IFERROR(VLOOKUP($D105,LISTA!$A$2:$J$9998,7,0),"")</f>
        <v/>
      </c>
      <c r="K105" s="144" t="str">
        <f>IFERROR(VLOOKUP($D105,LISTA!$A$2:$J$9998,8,0),"")</f>
        <v/>
      </c>
      <c r="L105" s="144" t="str">
        <f t="shared" si="19"/>
        <v/>
      </c>
      <c r="M105" s="227" t="str">
        <f t="shared" si="13"/>
        <v/>
      </c>
      <c r="N105" s="155" t="str">
        <f t="shared" si="14"/>
        <v/>
      </c>
      <c r="O105" s="155" t="str">
        <f t="shared" si="15"/>
        <v/>
      </c>
      <c r="P105" s="155" t="str">
        <f>IFERROR(VLOOKUP($D105,LISTA!$A$2:$J$9998,10,0),"")</f>
        <v/>
      </c>
      <c r="Q105" s="228" t="str">
        <f t="shared" si="16"/>
        <v/>
      </c>
      <c r="R105" s="527" t="str">
        <f t="shared" si="17"/>
        <v/>
      </c>
      <c r="S105" s="632"/>
      <c r="T105" s="139"/>
      <c r="U105" s="139" t="str">
        <f t="shared" si="10"/>
        <v/>
      </c>
      <c r="V105" s="327" t="str">
        <f t="shared" si="18"/>
        <v/>
      </c>
      <c r="W105" s="328"/>
      <c r="Z105" s="169"/>
      <c r="AA105" s="169"/>
      <c r="AB105" s="190"/>
      <c r="AC105" s="190"/>
      <c r="AD105" s="190"/>
      <c r="AE105" s="190"/>
      <c r="AF105" s="190"/>
    </row>
    <row r="106" spans="1:32" s="323" customFormat="1" x14ac:dyDescent="0.25">
      <c r="A106" s="162"/>
      <c r="B106" s="154" t="str">
        <f t="shared" si="11"/>
        <v/>
      </c>
      <c r="C106" s="679" t="str">
        <f t="shared" si="12"/>
        <v/>
      </c>
      <c r="D106" s="586"/>
      <c r="E106" s="803" t="str">
        <f>IFERROR(VLOOKUP($D106,LISTA!$A$2:$J$9998,2,0)&amp;"     -    "&amp;VLOOKUP($D106,LISTA!$A$2:$J$9998,4,0),"")</f>
        <v/>
      </c>
      <c r="F106" s="803"/>
      <c r="G106" s="716" t="str">
        <f>IFERROR(VLOOKUP($D106,LISTA!$A$2:$J$9998,5,0),"")</f>
        <v/>
      </c>
      <c r="H106" s="716"/>
      <c r="I106" s="573"/>
      <c r="J106" s="144" t="str">
        <f>IFERROR(VLOOKUP($D106,LISTA!$A$2:$J$9998,7,0),"")</f>
        <v/>
      </c>
      <c r="K106" s="144" t="str">
        <f>IFERROR(VLOOKUP($D106,LISTA!$A$2:$J$9998,8,0),"")</f>
        <v/>
      </c>
      <c r="L106" s="144" t="str">
        <f t="shared" si="19"/>
        <v/>
      </c>
      <c r="M106" s="227" t="str">
        <f t="shared" si="13"/>
        <v/>
      </c>
      <c r="N106" s="155" t="str">
        <f t="shared" si="14"/>
        <v/>
      </c>
      <c r="O106" s="155" t="str">
        <f t="shared" si="15"/>
        <v/>
      </c>
      <c r="P106" s="155" t="str">
        <f>IFERROR(VLOOKUP($D106,LISTA!$A$2:$J$9998,10,0),"")</f>
        <v/>
      </c>
      <c r="Q106" s="228" t="str">
        <f t="shared" si="16"/>
        <v/>
      </c>
      <c r="R106" s="527" t="str">
        <f t="shared" si="17"/>
        <v/>
      </c>
      <c r="S106" s="632"/>
      <c r="T106" s="139"/>
      <c r="U106" s="139" t="str">
        <f t="shared" si="10"/>
        <v/>
      </c>
      <c r="V106" s="327" t="str">
        <f t="shared" si="18"/>
        <v/>
      </c>
      <c r="W106" s="328"/>
      <c r="Z106" s="169"/>
      <c r="AA106" s="169"/>
      <c r="AB106" s="190"/>
      <c r="AC106" s="190"/>
      <c r="AD106" s="190"/>
      <c r="AE106" s="190"/>
      <c r="AF106" s="190"/>
    </row>
    <row r="107" spans="1:32" s="323" customFormat="1" x14ac:dyDescent="0.25">
      <c r="A107" s="162"/>
      <c r="B107" s="154" t="str">
        <f t="shared" si="11"/>
        <v/>
      </c>
      <c r="C107" s="679" t="str">
        <f t="shared" si="12"/>
        <v/>
      </c>
      <c r="D107" s="586"/>
      <c r="E107" s="803" t="str">
        <f>IFERROR(VLOOKUP($D107,LISTA!$A$2:$J$9998,2,0)&amp;"     -    "&amp;VLOOKUP($D107,LISTA!$A$2:$J$9998,4,0),"")</f>
        <v/>
      </c>
      <c r="F107" s="803"/>
      <c r="G107" s="716" t="str">
        <f>IFERROR(VLOOKUP($D107,LISTA!$A$2:$J$9998,5,0),"")</f>
        <v/>
      </c>
      <c r="H107" s="716"/>
      <c r="I107" s="573"/>
      <c r="J107" s="144" t="str">
        <f>IFERROR(VLOOKUP($D107,LISTA!$A$2:$J$9998,7,0),"")</f>
        <v/>
      </c>
      <c r="K107" s="144" t="str">
        <f>IFERROR(VLOOKUP($D107,LISTA!$A$2:$J$9998,8,0),"")</f>
        <v/>
      </c>
      <c r="L107" s="144" t="str">
        <f t="shared" si="19"/>
        <v/>
      </c>
      <c r="M107" s="227" t="str">
        <f t="shared" si="13"/>
        <v/>
      </c>
      <c r="N107" s="155" t="str">
        <f t="shared" si="14"/>
        <v/>
      </c>
      <c r="O107" s="155" t="str">
        <f t="shared" si="15"/>
        <v/>
      </c>
      <c r="P107" s="155" t="str">
        <f>IFERROR(VLOOKUP($D107,LISTA!$A$2:$J$9998,10,0),"")</f>
        <v/>
      </c>
      <c r="Q107" s="228" t="str">
        <f t="shared" si="16"/>
        <v/>
      </c>
      <c r="R107" s="527" t="str">
        <f t="shared" si="17"/>
        <v/>
      </c>
      <c r="S107" s="632"/>
      <c r="T107" s="139"/>
      <c r="U107" s="139" t="str">
        <f t="shared" si="10"/>
        <v/>
      </c>
      <c r="V107" s="327" t="str">
        <f t="shared" si="18"/>
        <v/>
      </c>
      <c r="W107" s="328"/>
      <c r="Z107" s="169"/>
      <c r="AA107" s="169"/>
      <c r="AB107" s="190"/>
      <c r="AC107" s="190"/>
      <c r="AD107" s="190"/>
      <c r="AE107" s="190"/>
      <c r="AF107" s="190"/>
    </row>
    <row r="108" spans="1:32" s="323" customFormat="1" x14ac:dyDescent="0.25">
      <c r="A108" s="162"/>
      <c r="B108" s="154" t="str">
        <f t="shared" si="11"/>
        <v/>
      </c>
      <c r="C108" s="679" t="str">
        <f t="shared" si="12"/>
        <v/>
      </c>
      <c r="D108" s="586"/>
      <c r="E108" s="803" t="str">
        <f>IFERROR(VLOOKUP($D108,LISTA!$A$2:$J$9998,2,0)&amp;"     -    "&amp;VLOOKUP($D108,LISTA!$A$2:$J$9998,4,0),"")</f>
        <v/>
      </c>
      <c r="F108" s="803"/>
      <c r="G108" s="716" t="str">
        <f>IFERROR(VLOOKUP($D108,LISTA!$A$2:$J$9998,5,0),"")</f>
        <v/>
      </c>
      <c r="H108" s="716"/>
      <c r="I108" s="573"/>
      <c r="J108" s="144" t="str">
        <f>IFERROR(VLOOKUP($D108,LISTA!$A$2:$J$9998,7,0),"")</f>
        <v/>
      </c>
      <c r="K108" s="144" t="str">
        <f>IFERROR(VLOOKUP($D108,LISTA!$A$2:$J$9998,8,0),"")</f>
        <v/>
      </c>
      <c r="L108" s="144" t="str">
        <f t="shared" si="19"/>
        <v/>
      </c>
      <c r="M108" s="227" t="str">
        <f t="shared" si="13"/>
        <v/>
      </c>
      <c r="N108" s="155" t="str">
        <f t="shared" si="14"/>
        <v/>
      </c>
      <c r="O108" s="155" t="str">
        <f t="shared" si="15"/>
        <v/>
      </c>
      <c r="P108" s="155" t="str">
        <f>IFERROR(VLOOKUP($D108,LISTA!$A$2:$J$9998,10,0),"")</f>
        <v/>
      </c>
      <c r="Q108" s="228" t="str">
        <f t="shared" si="16"/>
        <v/>
      </c>
      <c r="R108" s="527" t="str">
        <f t="shared" si="17"/>
        <v/>
      </c>
      <c r="S108" s="632"/>
      <c r="T108" s="139"/>
      <c r="U108" s="139" t="str">
        <f t="shared" si="10"/>
        <v/>
      </c>
      <c r="V108" s="327" t="str">
        <f t="shared" si="18"/>
        <v/>
      </c>
      <c r="W108" s="328"/>
      <c r="Z108" s="169"/>
      <c r="AA108" s="169"/>
      <c r="AB108" s="190"/>
      <c r="AC108" s="190"/>
      <c r="AD108" s="190"/>
      <c r="AE108" s="190"/>
      <c r="AF108" s="190"/>
    </row>
    <row r="109" spans="1:32" s="323" customFormat="1" x14ac:dyDescent="0.25">
      <c r="A109" s="162"/>
      <c r="B109" s="154" t="str">
        <f t="shared" si="11"/>
        <v/>
      </c>
      <c r="C109" s="679" t="str">
        <f t="shared" si="12"/>
        <v/>
      </c>
      <c r="D109" s="586"/>
      <c r="E109" s="803" t="str">
        <f>IFERROR(VLOOKUP($D109,LISTA!$A$2:$J$9998,2,0)&amp;"     -    "&amp;VLOOKUP($D109,LISTA!$A$2:$J$9998,4,0),"")</f>
        <v/>
      </c>
      <c r="F109" s="803"/>
      <c r="G109" s="716" t="str">
        <f>IFERROR(VLOOKUP($D109,LISTA!$A$2:$J$9998,5,0),"")</f>
        <v/>
      </c>
      <c r="H109" s="716"/>
      <c r="I109" s="573"/>
      <c r="J109" s="144" t="str">
        <f>IFERROR(VLOOKUP($D109,LISTA!$A$2:$J$9998,7,0),"")</f>
        <v/>
      </c>
      <c r="K109" s="144" t="str">
        <f>IFERROR(VLOOKUP($D109,LISTA!$A$2:$J$9998,8,0),"")</f>
        <v/>
      </c>
      <c r="L109" s="144" t="str">
        <f t="shared" si="19"/>
        <v/>
      </c>
      <c r="M109" s="227" t="str">
        <f t="shared" si="13"/>
        <v/>
      </c>
      <c r="N109" s="155" t="str">
        <f t="shared" si="14"/>
        <v/>
      </c>
      <c r="O109" s="155" t="str">
        <f t="shared" si="15"/>
        <v/>
      </c>
      <c r="P109" s="155" t="str">
        <f>IFERROR(VLOOKUP($D109,LISTA!$A$2:$J$9998,10,0),"")</f>
        <v/>
      </c>
      <c r="Q109" s="228" t="str">
        <f t="shared" si="16"/>
        <v/>
      </c>
      <c r="R109" s="527" t="str">
        <f t="shared" si="17"/>
        <v/>
      </c>
      <c r="S109" s="632"/>
      <c r="T109" s="139"/>
      <c r="U109" s="139" t="str">
        <f t="shared" si="10"/>
        <v/>
      </c>
      <c r="V109" s="327" t="str">
        <f t="shared" si="18"/>
        <v/>
      </c>
      <c r="W109" s="328"/>
      <c r="Z109" s="169"/>
      <c r="AA109" s="169"/>
      <c r="AB109" s="190"/>
      <c r="AC109" s="190"/>
      <c r="AD109" s="190"/>
      <c r="AE109" s="190"/>
      <c r="AF109" s="190"/>
    </row>
    <row r="110" spans="1:32" s="323" customFormat="1" x14ac:dyDescent="0.25">
      <c r="A110" s="162"/>
      <c r="B110" s="154" t="str">
        <f t="shared" si="11"/>
        <v/>
      </c>
      <c r="C110" s="679" t="str">
        <f t="shared" si="12"/>
        <v/>
      </c>
      <c r="D110" s="586"/>
      <c r="E110" s="803" t="str">
        <f>IFERROR(VLOOKUP($D110,LISTA!$A$2:$J$9998,2,0)&amp;"     -    "&amp;VLOOKUP($D110,LISTA!$A$2:$J$9998,4,0),"")</f>
        <v/>
      </c>
      <c r="F110" s="803"/>
      <c r="G110" s="716" t="str">
        <f>IFERROR(VLOOKUP($D110,LISTA!$A$2:$J$9998,5,0),"")</f>
        <v/>
      </c>
      <c r="H110" s="716"/>
      <c r="I110" s="573"/>
      <c r="J110" s="144" t="str">
        <f>IFERROR(VLOOKUP($D110,LISTA!$A$2:$J$9998,7,0),"")</f>
        <v/>
      </c>
      <c r="K110" s="144" t="str">
        <f>IFERROR(VLOOKUP($D110,LISTA!$A$2:$J$9998,8,0),"")</f>
        <v/>
      </c>
      <c r="L110" s="144" t="str">
        <f t="shared" si="19"/>
        <v/>
      </c>
      <c r="M110" s="227" t="str">
        <f t="shared" si="13"/>
        <v/>
      </c>
      <c r="N110" s="155" t="str">
        <f t="shared" si="14"/>
        <v/>
      </c>
      <c r="O110" s="155" t="str">
        <f t="shared" si="15"/>
        <v/>
      </c>
      <c r="P110" s="155" t="str">
        <f>IFERROR(VLOOKUP($D110,LISTA!$A$2:$J$9998,10,0),"")</f>
        <v/>
      </c>
      <c r="Q110" s="228" t="str">
        <f t="shared" si="16"/>
        <v/>
      </c>
      <c r="R110" s="527" t="str">
        <f t="shared" si="17"/>
        <v/>
      </c>
      <c r="S110" s="632"/>
      <c r="T110" s="139"/>
      <c r="U110" s="139" t="str">
        <f t="shared" si="10"/>
        <v/>
      </c>
      <c r="V110" s="327" t="str">
        <f t="shared" si="18"/>
        <v/>
      </c>
      <c r="W110" s="328"/>
      <c r="Z110" s="169"/>
      <c r="AA110" s="169"/>
      <c r="AB110" s="190"/>
      <c r="AC110" s="190"/>
      <c r="AD110" s="190"/>
      <c r="AE110" s="190"/>
      <c r="AF110" s="190"/>
    </row>
    <row r="111" spans="1:32" s="323" customFormat="1" x14ac:dyDescent="0.25">
      <c r="A111" s="162"/>
      <c r="B111" s="154" t="str">
        <f t="shared" si="11"/>
        <v/>
      </c>
      <c r="C111" s="679" t="str">
        <f t="shared" si="12"/>
        <v/>
      </c>
      <c r="D111" s="586"/>
      <c r="E111" s="803" t="str">
        <f>IFERROR(VLOOKUP($D111,LISTA!$A$2:$J$9998,2,0)&amp;"     -    "&amp;VLOOKUP($D111,LISTA!$A$2:$J$9998,4,0),"")</f>
        <v/>
      </c>
      <c r="F111" s="803"/>
      <c r="G111" s="716" t="str">
        <f>IFERROR(VLOOKUP($D111,LISTA!$A$2:$J$9998,5,0),"")</f>
        <v/>
      </c>
      <c r="H111" s="716"/>
      <c r="I111" s="573"/>
      <c r="J111" s="144" t="str">
        <f>IFERROR(VLOOKUP($D111,LISTA!$A$2:$J$9998,7,0),"")</f>
        <v/>
      </c>
      <c r="K111" s="144" t="str">
        <f>IFERROR(VLOOKUP($D111,LISTA!$A$2:$J$9998,8,0),"")</f>
        <v/>
      </c>
      <c r="L111" s="144" t="str">
        <f t="shared" si="19"/>
        <v/>
      </c>
      <c r="M111" s="227" t="str">
        <f t="shared" si="13"/>
        <v/>
      </c>
      <c r="N111" s="155" t="str">
        <f t="shared" si="14"/>
        <v/>
      </c>
      <c r="O111" s="155" t="str">
        <f t="shared" si="15"/>
        <v/>
      </c>
      <c r="P111" s="155" t="str">
        <f>IFERROR(VLOOKUP($D111,LISTA!$A$2:$J$9998,10,0),"")</f>
        <v/>
      </c>
      <c r="Q111" s="228" t="str">
        <f t="shared" si="16"/>
        <v/>
      </c>
      <c r="R111" s="527" t="str">
        <f t="shared" si="17"/>
        <v/>
      </c>
      <c r="S111" s="632"/>
      <c r="T111" s="139"/>
      <c r="U111" s="139" t="str">
        <f t="shared" si="10"/>
        <v/>
      </c>
      <c r="V111" s="327" t="str">
        <f t="shared" si="18"/>
        <v/>
      </c>
      <c r="W111" s="328"/>
      <c r="Z111" s="169"/>
      <c r="AA111" s="169"/>
      <c r="AB111" s="190"/>
      <c r="AC111" s="190"/>
      <c r="AD111" s="190"/>
      <c r="AE111" s="190"/>
      <c r="AF111" s="190"/>
    </row>
    <row r="112" spans="1:32" s="323" customFormat="1" x14ac:dyDescent="0.25">
      <c r="A112" s="162"/>
      <c r="B112" s="154" t="str">
        <f t="shared" si="11"/>
        <v/>
      </c>
      <c r="C112" s="679" t="str">
        <f t="shared" si="12"/>
        <v/>
      </c>
      <c r="D112" s="586"/>
      <c r="E112" s="803" t="str">
        <f>IFERROR(VLOOKUP($D112,LISTA!$A$2:$J$9998,2,0)&amp;"     -    "&amp;VLOOKUP($D112,LISTA!$A$2:$J$9998,4,0),"")</f>
        <v/>
      </c>
      <c r="F112" s="803"/>
      <c r="G112" s="716" t="str">
        <f>IFERROR(VLOOKUP($D112,LISTA!$A$2:$J$9998,5,0),"")</f>
        <v/>
      </c>
      <c r="H112" s="716"/>
      <c r="I112" s="573"/>
      <c r="J112" s="144" t="str">
        <f>IFERROR(VLOOKUP($D112,LISTA!$A$2:$J$9998,7,0),"")</f>
        <v/>
      </c>
      <c r="K112" s="144" t="str">
        <f>IFERROR(VLOOKUP($D112,LISTA!$A$2:$J$9998,8,0),"")</f>
        <v/>
      </c>
      <c r="L112" s="144" t="str">
        <f t="shared" si="19"/>
        <v/>
      </c>
      <c r="M112" s="227" t="str">
        <f t="shared" si="13"/>
        <v/>
      </c>
      <c r="N112" s="155" t="str">
        <f t="shared" si="14"/>
        <v/>
      </c>
      <c r="O112" s="155" t="str">
        <f t="shared" si="15"/>
        <v/>
      </c>
      <c r="P112" s="155" t="str">
        <f>IFERROR(VLOOKUP($D112,LISTA!$A$2:$J$9998,10,0),"")</f>
        <v/>
      </c>
      <c r="Q112" s="228" t="str">
        <f t="shared" si="16"/>
        <v/>
      </c>
      <c r="R112" s="527" t="str">
        <f t="shared" si="17"/>
        <v/>
      </c>
      <c r="S112" s="632"/>
      <c r="T112" s="139"/>
      <c r="U112" s="139" t="str">
        <f t="shared" si="10"/>
        <v/>
      </c>
      <c r="V112" s="327" t="str">
        <f t="shared" si="18"/>
        <v/>
      </c>
      <c r="W112" s="328"/>
      <c r="Z112" s="169"/>
      <c r="AA112" s="169"/>
      <c r="AB112" s="190"/>
      <c r="AC112" s="190"/>
      <c r="AD112" s="190"/>
      <c r="AE112" s="190"/>
      <c r="AF112" s="190"/>
    </row>
    <row r="113" spans="1:32" s="323" customFormat="1" x14ac:dyDescent="0.25">
      <c r="A113" s="162"/>
      <c r="B113" s="154" t="str">
        <f t="shared" si="11"/>
        <v/>
      </c>
      <c r="C113" s="679" t="str">
        <f t="shared" si="12"/>
        <v/>
      </c>
      <c r="D113" s="586"/>
      <c r="E113" s="803" t="str">
        <f>IFERROR(VLOOKUP($D113,LISTA!$A$2:$J$9998,2,0)&amp;"     -    "&amp;VLOOKUP($D113,LISTA!$A$2:$J$9998,4,0),"")</f>
        <v/>
      </c>
      <c r="F113" s="803"/>
      <c r="G113" s="716" t="str">
        <f>IFERROR(VLOOKUP($D113,LISTA!$A$2:$J$9998,5,0),"")</f>
        <v/>
      </c>
      <c r="H113" s="716"/>
      <c r="I113" s="575"/>
      <c r="J113" s="144" t="str">
        <f>IFERROR(VLOOKUP($D113,LISTA!$A$2:$J$9998,7,0),"")</f>
        <v/>
      </c>
      <c r="K113" s="144" t="str">
        <f>IFERROR(VLOOKUP($D113,LISTA!$A$2:$J$9998,8,0),"")</f>
        <v/>
      </c>
      <c r="L113" s="144" t="str">
        <f t="shared" si="19"/>
        <v/>
      </c>
      <c r="M113" s="227" t="str">
        <f t="shared" si="13"/>
        <v/>
      </c>
      <c r="N113" s="155" t="str">
        <f t="shared" si="14"/>
        <v/>
      </c>
      <c r="O113" s="155" t="str">
        <f t="shared" si="15"/>
        <v/>
      </c>
      <c r="P113" s="155" t="str">
        <f>IFERROR(VLOOKUP($D113,LISTA!$A$2:$J$9998,10,0),"")</f>
        <v/>
      </c>
      <c r="Q113" s="228" t="str">
        <f t="shared" si="16"/>
        <v/>
      </c>
      <c r="R113" s="527" t="str">
        <f t="shared" si="17"/>
        <v/>
      </c>
      <c r="S113" s="632"/>
      <c r="T113" s="139"/>
      <c r="U113" s="139" t="str">
        <f t="shared" si="10"/>
        <v/>
      </c>
      <c r="V113" s="327" t="str">
        <f t="shared" si="18"/>
        <v/>
      </c>
      <c r="W113" s="328"/>
      <c r="Z113" s="169"/>
      <c r="AA113" s="169"/>
      <c r="AB113" s="190"/>
      <c r="AC113" s="190"/>
      <c r="AD113" s="190"/>
      <c r="AE113" s="190"/>
      <c r="AF113" s="190"/>
    </row>
    <row r="114" spans="1:32" s="323" customFormat="1" x14ac:dyDescent="0.25">
      <c r="A114" s="162"/>
      <c r="B114" s="154" t="str">
        <f t="shared" si="11"/>
        <v/>
      </c>
      <c r="C114" s="679" t="str">
        <f t="shared" si="12"/>
        <v/>
      </c>
      <c r="D114" s="586"/>
      <c r="E114" s="803" t="str">
        <f>IFERROR(VLOOKUP($D114,LISTA!$A$2:$J$9998,2,0)&amp;"     -    "&amp;VLOOKUP($D114,LISTA!$A$2:$J$9998,4,0),"")</f>
        <v/>
      </c>
      <c r="F114" s="803"/>
      <c r="G114" s="716" t="str">
        <f>IFERROR(VLOOKUP($D114,LISTA!$A$2:$J$9998,5,0),"")</f>
        <v/>
      </c>
      <c r="H114" s="716"/>
      <c r="I114" s="575"/>
      <c r="J114" s="144" t="str">
        <f>IFERROR(VLOOKUP($D114,LISTA!$A$2:$J$9998,7,0),"")</f>
        <v/>
      </c>
      <c r="K114" s="144" t="str">
        <f>IFERROR(VLOOKUP($D114,LISTA!$A$2:$J$9998,8,0),"")</f>
        <v/>
      </c>
      <c r="L114" s="144" t="str">
        <f t="shared" si="19"/>
        <v/>
      </c>
      <c r="M114" s="227" t="str">
        <f t="shared" si="13"/>
        <v/>
      </c>
      <c r="N114" s="155" t="str">
        <f t="shared" si="14"/>
        <v/>
      </c>
      <c r="O114" s="155" t="str">
        <f t="shared" si="15"/>
        <v/>
      </c>
      <c r="P114" s="155" t="str">
        <f>IFERROR(VLOOKUP($D114,LISTA!$A$2:$J$9998,10,0),"")</f>
        <v/>
      </c>
      <c r="Q114" s="228" t="str">
        <f t="shared" si="16"/>
        <v/>
      </c>
      <c r="R114" s="527" t="str">
        <f t="shared" si="17"/>
        <v/>
      </c>
      <c r="S114" s="632"/>
      <c r="T114" s="139"/>
      <c r="U114" s="139" t="str">
        <f t="shared" si="10"/>
        <v/>
      </c>
      <c r="V114" s="327" t="str">
        <f t="shared" si="18"/>
        <v/>
      </c>
      <c r="W114" s="328"/>
      <c r="Z114" s="169"/>
      <c r="AA114" s="169"/>
      <c r="AB114" s="190"/>
      <c r="AC114" s="190"/>
      <c r="AD114" s="190"/>
      <c r="AE114" s="190"/>
      <c r="AF114" s="190"/>
    </row>
    <row r="115" spans="1:32" s="323" customFormat="1" x14ac:dyDescent="0.25">
      <c r="A115" s="162"/>
      <c r="B115" s="154" t="str">
        <f t="shared" si="11"/>
        <v/>
      </c>
      <c r="C115" s="679" t="str">
        <f t="shared" si="12"/>
        <v/>
      </c>
      <c r="D115" s="586"/>
      <c r="E115" s="803" t="str">
        <f>IFERROR(VLOOKUP($D115,LISTA!$A$2:$J$9998,2,0)&amp;"     -    "&amp;VLOOKUP($D115,LISTA!$A$2:$J$9998,4,0),"")</f>
        <v/>
      </c>
      <c r="F115" s="803"/>
      <c r="G115" s="716" t="str">
        <f>IFERROR(VLOOKUP($D115,LISTA!$A$2:$J$9998,5,0),"")</f>
        <v/>
      </c>
      <c r="H115" s="716"/>
      <c r="I115" s="575"/>
      <c r="J115" s="144" t="str">
        <f>IFERROR(VLOOKUP($D115,LISTA!$A$2:$J$9998,7,0),"")</f>
        <v/>
      </c>
      <c r="K115" s="144" t="str">
        <f>IFERROR(VLOOKUP($D115,LISTA!$A$2:$J$9998,8,0),"")</f>
        <v/>
      </c>
      <c r="L115" s="144" t="str">
        <f t="shared" si="19"/>
        <v/>
      </c>
      <c r="M115" s="227" t="str">
        <f t="shared" si="13"/>
        <v/>
      </c>
      <c r="N115" s="155" t="str">
        <f t="shared" si="14"/>
        <v/>
      </c>
      <c r="O115" s="155" t="str">
        <f t="shared" si="15"/>
        <v/>
      </c>
      <c r="P115" s="155" t="str">
        <f>IFERROR(VLOOKUP($D115,LISTA!$A$2:$J$9998,10,0),"")</f>
        <v/>
      </c>
      <c r="Q115" s="228" t="str">
        <f t="shared" si="16"/>
        <v/>
      </c>
      <c r="R115" s="527" t="str">
        <f t="shared" si="17"/>
        <v/>
      </c>
      <c r="S115" s="632"/>
      <c r="T115" s="139"/>
      <c r="U115" s="139" t="str">
        <f t="shared" si="10"/>
        <v/>
      </c>
      <c r="V115" s="327" t="str">
        <f t="shared" si="18"/>
        <v/>
      </c>
      <c r="W115" s="328"/>
      <c r="Z115" s="169"/>
      <c r="AA115" s="169"/>
      <c r="AB115" s="190"/>
      <c r="AC115" s="190"/>
      <c r="AD115" s="190"/>
      <c r="AE115" s="190"/>
      <c r="AF115" s="190"/>
    </row>
    <row r="116" spans="1:32" s="323" customFormat="1" x14ac:dyDescent="0.25">
      <c r="A116" s="162"/>
      <c r="B116" s="154" t="str">
        <f t="shared" si="11"/>
        <v/>
      </c>
      <c r="C116" s="679" t="str">
        <f t="shared" si="12"/>
        <v/>
      </c>
      <c r="D116" s="586"/>
      <c r="E116" s="803" t="str">
        <f>IFERROR(VLOOKUP($D116,LISTA!$A$2:$J$9998,2,0)&amp;"     -    "&amp;VLOOKUP($D116,LISTA!$A$2:$J$9998,4,0),"")</f>
        <v/>
      </c>
      <c r="F116" s="803"/>
      <c r="G116" s="716" t="str">
        <f>IFERROR(VLOOKUP($D116,LISTA!$A$2:$J$9998,5,0),"")</f>
        <v/>
      </c>
      <c r="H116" s="716"/>
      <c r="I116" s="575"/>
      <c r="J116" s="144" t="str">
        <f>IFERROR(VLOOKUP($D116,LISTA!$A$2:$J$9998,7,0),"")</f>
        <v/>
      </c>
      <c r="K116" s="144" t="str">
        <f>IFERROR(VLOOKUP($D116,LISTA!$A$2:$J$9998,8,0),"")</f>
        <v/>
      </c>
      <c r="L116" s="144" t="str">
        <f t="shared" si="19"/>
        <v/>
      </c>
      <c r="M116" s="227" t="str">
        <f t="shared" si="13"/>
        <v/>
      </c>
      <c r="N116" s="155" t="str">
        <f t="shared" si="14"/>
        <v/>
      </c>
      <c r="O116" s="155" t="str">
        <f t="shared" si="15"/>
        <v/>
      </c>
      <c r="P116" s="155" t="str">
        <f>IFERROR(VLOOKUP($D116,LISTA!$A$2:$J$9998,10,0),"")</f>
        <v/>
      </c>
      <c r="Q116" s="228" t="str">
        <f t="shared" si="16"/>
        <v/>
      </c>
      <c r="R116" s="527" t="str">
        <f t="shared" si="17"/>
        <v/>
      </c>
      <c r="S116" s="632"/>
      <c r="T116" s="139"/>
      <c r="U116" s="139" t="str">
        <f t="shared" si="10"/>
        <v/>
      </c>
      <c r="V116" s="327" t="str">
        <f t="shared" si="18"/>
        <v/>
      </c>
      <c r="W116" s="328"/>
      <c r="Z116" s="169"/>
      <c r="AA116" s="169"/>
      <c r="AB116" s="190"/>
      <c r="AC116" s="190"/>
      <c r="AD116" s="190"/>
      <c r="AE116" s="190"/>
      <c r="AF116" s="190"/>
    </row>
    <row r="117" spans="1:32" s="323" customFormat="1" x14ac:dyDescent="0.25">
      <c r="A117" s="162"/>
      <c r="B117" s="154" t="str">
        <f t="shared" si="11"/>
        <v/>
      </c>
      <c r="C117" s="679" t="str">
        <f t="shared" si="12"/>
        <v/>
      </c>
      <c r="D117" s="586"/>
      <c r="E117" s="803" t="str">
        <f>IFERROR(VLOOKUP($D117,LISTA!$A$2:$J$9998,2,0)&amp;"     -    "&amp;VLOOKUP($D117,LISTA!$A$2:$J$9998,4,0),"")</f>
        <v/>
      </c>
      <c r="F117" s="803"/>
      <c r="G117" s="716" t="str">
        <f>IFERROR(VLOOKUP($D117,LISTA!$A$2:$J$9998,5,0),"")</f>
        <v/>
      </c>
      <c r="H117" s="716"/>
      <c r="I117" s="575"/>
      <c r="J117" s="144" t="str">
        <f>IFERROR(VLOOKUP($D117,LISTA!$A$2:$J$9998,7,0),"")</f>
        <v/>
      </c>
      <c r="K117" s="144" t="str">
        <f>IFERROR(VLOOKUP($D117,LISTA!$A$2:$J$9998,8,0),"")</f>
        <v/>
      </c>
      <c r="L117" s="144" t="str">
        <f t="shared" si="19"/>
        <v/>
      </c>
      <c r="M117" s="227" t="str">
        <f t="shared" si="13"/>
        <v/>
      </c>
      <c r="N117" s="155" t="str">
        <f t="shared" si="14"/>
        <v/>
      </c>
      <c r="O117" s="155" t="str">
        <f t="shared" si="15"/>
        <v/>
      </c>
      <c r="P117" s="155" t="str">
        <f>IFERROR(VLOOKUP($D117,LISTA!$A$2:$J$9998,10,0),"")</f>
        <v/>
      </c>
      <c r="Q117" s="228" t="str">
        <f t="shared" si="16"/>
        <v/>
      </c>
      <c r="R117" s="527" t="str">
        <f t="shared" si="17"/>
        <v/>
      </c>
      <c r="S117" s="632"/>
      <c r="T117" s="139"/>
      <c r="U117" s="139" t="str">
        <f t="shared" si="10"/>
        <v/>
      </c>
      <c r="V117" s="327" t="str">
        <f t="shared" si="18"/>
        <v/>
      </c>
      <c r="W117" s="328"/>
      <c r="Z117" s="169"/>
      <c r="AA117" s="169"/>
      <c r="AB117" s="190"/>
      <c r="AC117" s="190"/>
      <c r="AD117" s="190"/>
      <c r="AE117" s="190"/>
      <c r="AF117" s="190"/>
    </row>
    <row r="118" spans="1:32" s="323" customFormat="1" x14ac:dyDescent="0.25">
      <c r="A118" s="162"/>
      <c r="B118" s="154" t="str">
        <f t="shared" si="11"/>
        <v/>
      </c>
      <c r="C118" s="679" t="str">
        <f t="shared" si="12"/>
        <v/>
      </c>
      <c r="D118" s="586"/>
      <c r="E118" s="803" t="str">
        <f>IFERROR(VLOOKUP($D118,LISTA!$A$2:$J$9998,2,0)&amp;"     -    "&amp;VLOOKUP($D118,LISTA!$A$2:$J$9998,4,0),"")</f>
        <v/>
      </c>
      <c r="F118" s="803"/>
      <c r="G118" s="716" t="str">
        <f>IFERROR(VLOOKUP($D118,LISTA!$A$2:$J$9998,5,0),"")</f>
        <v/>
      </c>
      <c r="H118" s="716"/>
      <c r="I118" s="575"/>
      <c r="J118" s="144" t="str">
        <f>IFERROR(VLOOKUP($D118,LISTA!$A$2:$J$9998,7,0),"")</f>
        <v/>
      </c>
      <c r="K118" s="144" t="str">
        <f>IFERROR(VLOOKUP($D118,LISTA!$A$2:$J$9998,8,0),"")</f>
        <v/>
      </c>
      <c r="L118" s="144" t="str">
        <f t="shared" si="19"/>
        <v/>
      </c>
      <c r="M118" s="227" t="str">
        <f t="shared" si="13"/>
        <v/>
      </c>
      <c r="N118" s="155" t="str">
        <f t="shared" si="14"/>
        <v/>
      </c>
      <c r="O118" s="155" t="str">
        <f t="shared" si="15"/>
        <v/>
      </c>
      <c r="P118" s="155" t="str">
        <f>IFERROR(VLOOKUP($D118,LISTA!$A$2:$J$9998,10,0),"")</f>
        <v/>
      </c>
      <c r="Q118" s="228" t="str">
        <f t="shared" si="16"/>
        <v/>
      </c>
      <c r="R118" s="527" t="str">
        <f t="shared" si="17"/>
        <v/>
      </c>
      <c r="S118" s="632"/>
      <c r="T118" s="139"/>
      <c r="U118" s="139" t="str">
        <f t="shared" si="10"/>
        <v/>
      </c>
      <c r="V118" s="327" t="str">
        <f t="shared" si="18"/>
        <v/>
      </c>
      <c r="W118" s="328"/>
      <c r="Z118" s="169"/>
      <c r="AA118" s="169"/>
      <c r="AB118" s="190"/>
      <c r="AC118" s="190"/>
      <c r="AD118" s="190"/>
      <c r="AE118" s="190"/>
      <c r="AF118" s="190"/>
    </row>
    <row r="119" spans="1:32" s="323" customFormat="1" x14ac:dyDescent="0.25">
      <c r="A119" s="162"/>
      <c r="B119" s="154" t="str">
        <f t="shared" si="11"/>
        <v/>
      </c>
      <c r="C119" s="679" t="str">
        <f t="shared" si="12"/>
        <v/>
      </c>
      <c r="D119" s="586"/>
      <c r="E119" s="803" t="str">
        <f>IFERROR(VLOOKUP($D119,LISTA!$A$2:$J$9998,2,0)&amp;"     -    "&amp;VLOOKUP($D119,LISTA!$A$2:$J$9998,4,0),"")</f>
        <v/>
      </c>
      <c r="F119" s="803"/>
      <c r="G119" s="716" t="str">
        <f>IFERROR(VLOOKUP($D119,LISTA!$A$2:$J$9998,5,0),"")</f>
        <v/>
      </c>
      <c r="H119" s="716"/>
      <c r="I119" s="575"/>
      <c r="J119" s="144" t="str">
        <f>IFERROR(VLOOKUP($D119,LISTA!$A$2:$J$9998,7,0),"")</f>
        <v/>
      </c>
      <c r="K119" s="144" t="str">
        <f>IFERROR(VLOOKUP($D119,LISTA!$A$2:$J$9998,8,0),"")</f>
        <v/>
      </c>
      <c r="L119" s="144" t="str">
        <f t="shared" si="19"/>
        <v/>
      </c>
      <c r="M119" s="227" t="str">
        <f t="shared" si="13"/>
        <v/>
      </c>
      <c r="N119" s="155" t="str">
        <f t="shared" si="14"/>
        <v/>
      </c>
      <c r="O119" s="155" t="str">
        <f t="shared" si="15"/>
        <v/>
      </c>
      <c r="P119" s="155" t="str">
        <f>IFERROR(VLOOKUP($D119,LISTA!$A$2:$J$9998,10,0),"")</f>
        <v/>
      </c>
      <c r="Q119" s="228" t="str">
        <f t="shared" si="16"/>
        <v/>
      </c>
      <c r="R119" s="527" t="str">
        <f t="shared" si="17"/>
        <v/>
      </c>
      <c r="S119" s="632"/>
      <c r="T119" s="139"/>
      <c r="U119" s="139" t="str">
        <f t="shared" si="10"/>
        <v/>
      </c>
      <c r="V119" s="327" t="str">
        <f t="shared" si="18"/>
        <v/>
      </c>
      <c r="W119" s="328"/>
      <c r="Z119" s="169"/>
      <c r="AA119" s="169"/>
      <c r="AB119" s="190"/>
      <c r="AC119" s="190"/>
      <c r="AD119" s="190"/>
      <c r="AE119" s="190"/>
      <c r="AF119" s="190"/>
    </row>
    <row r="120" spans="1:32" s="323" customFormat="1" x14ac:dyDescent="0.25">
      <c r="A120" s="162"/>
      <c r="B120" s="154" t="str">
        <f t="shared" si="11"/>
        <v/>
      </c>
      <c r="C120" s="679" t="str">
        <f t="shared" si="12"/>
        <v/>
      </c>
      <c r="D120" s="586"/>
      <c r="E120" s="803" t="str">
        <f>IFERROR(VLOOKUP($D120,LISTA!$A$2:$J$9998,2,0)&amp;"     -    "&amp;VLOOKUP($D120,LISTA!$A$2:$J$9998,4,0),"")</f>
        <v/>
      </c>
      <c r="F120" s="803"/>
      <c r="G120" s="716" t="str">
        <f>IFERROR(VLOOKUP($D120,LISTA!$A$2:$J$9998,5,0),"")</f>
        <v/>
      </c>
      <c r="H120" s="716"/>
      <c r="I120" s="575"/>
      <c r="J120" s="144" t="str">
        <f>IFERROR(VLOOKUP($D120,LISTA!$A$2:$J$9998,7,0),"")</f>
        <v/>
      </c>
      <c r="K120" s="144" t="str">
        <f>IFERROR(VLOOKUP($D120,LISTA!$A$2:$J$9998,8,0),"")</f>
        <v/>
      </c>
      <c r="L120" s="144" t="str">
        <f t="shared" si="19"/>
        <v/>
      </c>
      <c r="M120" s="227" t="str">
        <f t="shared" si="13"/>
        <v/>
      </c>
      <c r="N120" s="155" t="str">
        <f t="shared" si="14"/>
        <v/>
      </c>
      <c r="O120" s="155" t="str">
        <f t="shared" si="15"/>
        <v/>
      </c>
      <c r="P120" s="155" t="str">
        <f>IFERROR(VLOOKUP($D120,LISTA!$A$2:$J$9998,10,0),"")</f>
        <v/>
      </c>
      <c r="Q120" s="228" t="str">
        <f t="shared" si="16"/>
        <v/>
      </c>
      <c r="R120" s="527" t="str">
        <f t="shared" si="17"/>
        <v/>
      </c>
      <c r="S120" s="632"/>
      <c r="T120" s="139"/>
      <c r="U120" s="139" t="str">
        <f t="shared" si="10"/>
        <v/>
      </c>
      <c r="V120" s="327" t="str">
        <f t="shared" si="18"/>
        <v/>
      </c>
      <c r="W120" s="328"/>
      <c r="Z120" s="169"/>
      <c r="AA120" s="169"/>
      <c r="AB120" s="190"/>
      <c r="AC120" s="190"/>
      <c r="AD120" s="190"/>
      <c r="AE120" s="190"/>
      <c r="AF120" s="190"/>
    </row>
    <row r="121" spans="1:32" s="323" customFormat="1" x14ac:dyDescent="0.25">
      <c r="A121" s="162"/>
      <c r="B121" s="154" t="str">
        <f t="shared" si="11"/>
        <v/>
      </c>
      <c r="C121" s="679" t="str">
        <f t="shared" si="12"/>
        <v/>
      </c>
      <c r="D121" s="586"/>
      <c r="E121" s="803" t="str">
        <f>IFERROR(VLOOKUP($D121,LISTA!$A$2:$J$9998,2,0)&amp;"     -    "&amp;VLOOKUP($D121,LISTA!$A$2:$J$9998,4,0),"")</f>
        <v/>
      </c>
      <c r="F121" s="803"/>
      <c r="G121" s="716" t="str">
        <f>IFERROR(VLOOKUP($D121,LISTA!$A$2:$J$9998,5,0),"")</f>
        <v/>
      </c>
      <c r="H121" s="716"/>
      <c r="I121" s="575"/>
      <c r="J121" s="144" t="str">
        <f>IFERROR(VLOOKUP($D121,LISTA!$A$2:$J$9998,7,0),"")</f>
        <v/>
      </c>
      <c r="K121" s="144" t="str">
        <f>IFERROR(VLOOKUP($D121,LISTA!$A$2:$J$9998,8,0),"")</f>
        <v/>
      </c>
      <c r="L121" s="144" t="str">
        <f t="shared" si="19"/>
        <v/>
      </c>
      <c r="M121" s="227" t="str">
        <f t="shared" si="13"/>
        <v/>
      </c>
      <c r="N121" s="155" t="str">
        <f t="shared" si="14"/>
        <v/>
      </c>
      <c r="O121" s="155" t="str">
        <f t="shared" si="15"/>
        <v/>
      </c>
      <c r="P121" s="155" t="str">
        <f>IFERROR(VLOOKUP($D121,LISTA!$A$2:$J$9998,10,0),"")</f>
        <v/>
      </c>
      <c r="Q121" s="228" t="str">
        <f t="shared" si="16"/>
        <v/>
      </c>
      <c r="R121" s="527" t="str">
        <f t="shared" si="17"/>
        <v/>
      </c>
      <c r="S121" s="632"/>
      <c r="T121" s="139"/>
      <c r="U121" s="139" t="str">
        <f t="shared" si="10"/>
        <v/>
      </c>
      <c r="V121" s="327" t="str">
        <f t="shared" si="18"/>
        <v/>
      </c>
      <c r="W121" s="328"/>
      <c r="Z121" s="169"/>
      <c r="AA121" s="169"/>
      <c r="AB121" s="190"/>
      <c r="AC121" s="190"/>
      <c r="AD121" s="190"/>
      <c r="AE121" s="190"/>
      <c r="AF121" s="190"/>
    </row>
    <row r="122" spans="1:32" s="323" customFormat="1" x14ac:dyDescent="0.25">
      <c r="A122" s="162"/>
      <c r="B122" s="154" t="str">
        <f t="shared" si="11"/>
        <v/>
      </c>
      <c r="C122" s="679" t="str">
        <f t="shared" si="12"/>
        <v/>
      </c>
      <c r="D122" s="586"/>
      <c r="E122" s="803" t="str">
        <f>IFERROR(VLOOKUP($D122,LISTA!$A$2:$J$9998,2,0)&amp;"     -    "&amp;VLOOKUP($D122,LISTA!$A$2:$J$9998,4,0),"")</f>
        <v/>
      </c>
      <c r="F122" s="803"/>
      <c r="G122" s="716" t="str">
        <f>IFERROR(VLOOKUP($D122,LISTA!$A$2:$J$9998,5,0),"")</f>
        <v/>
      </c>
      <c r="H122" s="716"/>
      <c r="I122" s="575"/>
      <c r="J122" s="144" t="str">
        <f>IFERROR(VLOOKUP($D122,LISTA!$A$2:$J$9998,7,0),"")</f>
        <v/>
      </c>
      <c r="K122" s="144" t="str">
        <f>IFERROR(VLOOKUP($D122,LISTA!$A$2:$J$9998,8,0),"")</f>
        <v/>
      </c>
      <c r="L122" s="144" t="str">
        <f t="shared" si="19"/>
        <v/>
      </c>
      <c r="M122" s="227" t="str">
        <f t="shared" si="13"/>
        <v/>
      </c>
      <c r="N122" s="155" t="str">
        <f t="shared" si="14"/>
        <v/>
      </c>
      <c r="O122" s="155" t="str">
        <f t="shared" si="15"/>
        <v/>
      </c>
      <c r="P122" s="155" t="str">
        <f>IFERROR(VLOOKUP($D122,LISTA!$A$2:$J$9998,10,0),"")</f>
        <v/>
      </c>
      <c r="Q122" s="228" t="str">
        <f t="shared" si="16"/>
        <v/>
      </c>
      <c r="R122" s="527" t="str">
        <f t="shared" si="17"/>
        <v/>
      </c>
      <c r="S122" s="632"/>
      <c r="T122" s="139"/>
      <c r="U122" s="139" t="str">
        <f t="shared" si="10"/>
        <v/>
      </c>
      <c r="V122" s="327" t="str">
        <f t="shared" si="18"/>
        <v/>
      </c>
      <c r="W122" s="328"/>
      <c r="Z122" s="169"/>
      <c r="AA122" s="169"/>
      <c r="AB122" s="190"/>
      <c r="AC122" s="190"/>
      <c r="AD122" s="190"/>
      <c r="AE122" s="190"/>
      <c r="AF122" s="190"/>
    </row>
    <row r="123" spans="1:32" s="323" customFormat="1" x14ac:dyDescent="0.25">
      <c r="A123" s="162"/>
      <c r="B123" s="154" t="str">
        <f t="shared" si="11"/>
        <v/>
      </c>
      <c r="C123" s="679" t="str">
        <f t="shared" si="12"/>
        <v/>
      </c>
      <c r="D123" s="586"/>
      <c r="E123" s="803" t="str">
        <f>IFERROR(VLOOKUP($D123,LISTA!$A$2:$J$9998,2,0)&amp;"     -    "&amp;VLOOKUP($D123,LISTA!$A$2:$J$9998,4,0),"")</f>
        <v/>
      </c>
      <c r="F123" s="803"/>
      <c r="G123" s="716" t="str">
        <f>IFERROR(VLOOKUP($D123,LISTA!$A$2:$J$9998,5,0),"")</f>
        <v/>
      </c>
      <c r="H123" s="716"/>
      <c r="I123" s="575"/>
      <c r="J123" s="144" t="str">
        <f>IFERROR(VLOOKUP($D123,LISTA!$A$2:$J$9998,7,0),"")</f>
        <v/>
      </c>
      <c r="K123" s="144" t="str">
        <f>IFERROR(VLOOKUP($D123,LISTA!$A$2:$J$9998,8,0),"")</f>
        <v/>
      </c>
      <c r="L123" s="144" t="str">
        <f t="shared" si="19"/>
        <v/>
      </c>
      <c r="M123" s="227" t="str">
        <f t="shared" si="13"/>
        <v/>
      </c>
      <c r="N123" s="155" t="str">
        <f t="shared" si="14"/>
        <v/>
      </c>
      <c r="O123" s="155" t="str">
        <f t="shared" si="15"/>
        <v/>
      </c>
      <c r="P123" s="155" t="str">
        <f>IFERROR(VLOOKUP($D123,LISTA!$A$2:$J$9998,10,0),"")</f>
        <v/>
      </c>
      <c r="Q123" s="228" t="str">
        <f t="shared" si="16"/>
        <v/>
      </c>
      <c r="R123" s="527" t="str">
        <f t="shared" si="17"/>
        <v/>
      </c>
      <c r="S123" s="632"/>
      <c r="T123" s="139"/>
      <c r="U123" s="139" t="str">
        <f t="shared" si="10"/>
        <v/>
      </c>
      <c r="V123" s="327" t="str">
        <f t="shared" si="18"/>
        <v/>
      </c>
      <c r="W123" s="328"/>
      <c r="Z123" s="169"/>
      <c r="AA123" s="169"/>
      <c r="AB123" s="190"/>
      <c r="AC123" s="190"/>
      <c r="AD123" s="190"/>
      <c r="AE123" s="190"/>
      <c r="AF123" s="190"/>
    </row>
    <row r="124" spans="1:32" s="323" customFormat="1" x14ac:dyDescent="0.25">
      <c r="A124" s="162"/>
      <c r="B124" s="154" t="str">
        <f t="shared" si="11"/>
        <v/>
      </c>
      <c r="C124" s="679" t="str">
        <f t="shared" si="12"/>
        <v/>
      </c>
      <c r="D124" s="586"/>
      <c r="E124" s="803" t="str">
        <f>IFERROR(VLOOKUP($D124,LISTA!$A$2:$J$9998,2,0)&amp;"     -    "&amp;VLOOKUP($D124,LISTA!$A$2:$J$9998,4,0),"")</f>
        <v/>
      </c>
      <c r="F124" s="803"/>
      <c r="G124" s="716" t="str">
        <f>IFERROR(VLOOKUP($D124,LISTA!$A$2:$J$9998,5,0),"")</f>
        <v/>
      </c>
      <c r="H124" s="716"/>
      <c r="I124" s="575"/>
      <c r="J124" s="144" t="str">
        <f>IFERROR(VLOOKUP($D124,LISTA!$A$2:$J$9998,7,0),"")</f>
        <v/>
      </c>
      <c r="K124" s="144" t="str">
        <f>IFERROR(VLOOKUP($D124,LISTA!$A$2:$J$9998,8,0),"")</f>
        <v/>
      </c>
      <c r="L124" s="144" t="str">
        <f t="shared" si="19"/>
        <v/>
      </c>
      <c r="M124" s="227" t="str">
        <f t="shared" si="13"/>
        <v/>
      </c>
      <c r="N124" s="155" t="str">
        <f t="shared" si="14"/>
        <v/>
      </c>
      <c r="O124" s="155" t="str">
        <f t="shared" si="15"/>
        <v/>
      </c>
      <c r="P124" s="155" t="str">
        <f>IFERROR(VLOOKUP($D124,LISTA!$A$2:$J$9998,10,0),"")</f>
        <v/>
      </c>
      <c r="Q124" s="228" t="str">
        <f t="shared" si="16"/>
        <v/>
      </c>
      <c r="R124" s="527" t="str">
        <f t="shared" si="17"/>
        <v/>
      </c>
      <c r="S124" s="632"/>
      <c r="T124" s="139"/>
      <c r="U124" s="139" t="str">
        <f t="shared" si="10"/>
        <v/>
      </c>
      <c r="V124" s="327" t="str">
        <f t="shared" si="18"/>
        <v/>
      </c>
      <c r="W124" s="328"/>
      <c r="Z124" s="169"/>
      <c r="AA124" s="169"/>
      <c r="AB124" s="190"/>
      <c r="AC124" s="190"/>
      <c r="AD124" s="190"/>
      <c r="AE124" s="190"/>
      <c r="AF124" s="190"/>
    </row>
    <row r="125" spans="1:32" s="323" customFormat="1" x14ac:dyDescent="0.25">
      <c r="A125" s="162"/>
      <c r="B125" s="154" t="str">
        <f t="shared" si="11"/>
        <v/>
      </c>
      <c r="C125" s="679" t="str">
        <f t="shared" si="12"/>
        <v/>
      </c>
      <c r="D125" s="586"/>
      <c r="E125" s="803" t="str">
        <f>IFERROR(VLOOKUP($D125,LISTA!$A$2:$J$9998,2,0)&amp;"     -    "&amp;VLOOKUP($D125,LISTA!$A$2:$J$9998,4,0),"")</f>
        <v/>
      </c>
      <c r="F125" s="803"/>
      <c r="G125" s="716" t="str">
        <f>IFERROR(VLOOKUP($D125,LISTA!$A$2:$J$9998,5,0),"")</f>
        <v/>
      </c>
      <c r="H125" s="716"/>
      <c r="I125" s="575"/>
      <c r="J125" s="144" t="str">
        <f>IFERROR(VLOOKUP($D125,LISTA!$A$2:$J$9998,7,0),"")</f>
        <v/>
      </c>
      <c r="K125" s="144" t="str">
        <f>IFERROR(VLOOKUP($D125,LISTA!$A$2:$J$9998,8,0),"")</f>
        <v/>
      </c>
      <c r="L125" s="144" t="str">
        <f t="shared" si="19"/>
        <v/>
      </c>
      <c r="M125" s="227" t="str">
        <f t="shared" si="13"/>
        <v/>
      </c>
      <c r="N125" s="155" t="str">
        <f t="shared" si="14"/>
        <v/>
      </c>
      <c r="O125" s="155" t="str">
        <f t="shared" si="15"/>
        <v/>
      </c>
      <c r="P125" s="155" t="str">
        <f>IFERROR(VLOOKUP($D125,LISTA!$A$2:$J$9998,10,0),"")</f>
        <v/>
      </c>
      <c r="Q125" s="228" t="str">
        <f t="shared" si="16"/>
        <v/>
      </c>
      <c r="R125" s="527" t="str">
        <f t="shared" si="17"/>
        <v/>
      </c>
      <c r="S125" s="632"/>
      <c r="T125" s="139"/>
      <c r="U125" s="139" t="str">
        <f t="shared" si="10"/>
        <v/>
      </c>
      <c r="V125" s="327" t="str">
        <f t="shared" si="18"/>
        <v/>
      </c>
      <c r="W125" s="328"/>
      <c r="Z125" s="169"/>
      <c r="AA125" s="169"/>
      <c r="AB125" s="190"/>
      <c r="AC125" s="190"/>
      <c r="AD125" s="190"/>
      <c r="AE125" s="190"/>
      <c r="AF125" s="190"/>
    </row>
    <row r="126" spans="1:32" s="323" customFormat="1" x14ac:dyDescent="0.25">
      <c r="A126" s="162"/>
      <c r="B126" s="154" t="str">
        <f t="shared" si="11"/>
        <v/>
      </c>
      <c r="C126" s="679" t="str">
        <f t="shared" si="12"/>
        <v/>
      </c>
      <c r="D126" s="586"/>
      <c r="E126" s="803" t="str">
        <f>IFERROR(VLOOKUP($D126,LISTA!$A$2:$J$9998,2,0)&amp;"     -    "&amp;VLOOKUP($D126,LISTA!$A$2:$J$9998,4,0),"")</f>
        <v/>
      </c>
      <c r="F126" s="803"/>
      <c r="G126" s="716" t="str">
        <f>IFERROR(VLOOKUP($D126,LISTA!$A$2:$J$9998,5,0),"")</f>
        <v/>
      </c>
      <c r="H126" s="716"/>
      <c r="I126" s="575"/>
      <c r="J126" s="144" t="str">
        <f>IFERROR(VLOOKUP($D126,LISTA!$A$2:$J$9998,7,0),"")</f>
        <v/>
      </c>
      <c r="K126" s="144" t="str">
        <f>IFERROR(VLOOKUP($D126,LISTA!$A$2:$J$9998,8,0),"")</f>
        <v/>
      </c>
      <c r="L126" s="144" t="str">
        <f t="shared" si="19"/>
        <v/>
      </c>
      <c r="M126" s="227" t="str">
        <f t="shared" si="13"/>
        <v/>
      </c>
      <c r="N126" s="155" t="str">
        <f t="shared" si="14"/>
        <v/>
      </c>
      <c r="O126" s="155" t="str">
        <f t="shared" si="15"/>
        <v/>
      </c>
      <c r="P126" s="155" t="str">
        <f>IFERROR(VLOOKUP($D126,LISTA!$A$2:$J$9998,10,0),"")</f>
        <v/>
      </c>
      <c r="Q126" s="228" t="str">
        <f t="shared" si="16"/>
        <v/>
      </c>
      <c r="R126" s="527" t="str">
        <f t="shared" si="17"/>
        <v/>
      </c>
      <c r="S126" s="632"/>
      <c r="T126" s="139"/>
      <c r="U126" s="139" t="str">
        <f t="shared" si="10"/>
        <v/>
      </c>
      <c r="V126" s="327" t="str">
        <f t="shared" si="18"/>
        <v/>
      </c>
      <c r="W126" s="328"/>
      <c r="Z126" s="169"/>
      <c r="AA126" s="169"/>
      <c r="AB126" s="190"/>
      <c r="AC126" s="190"/>
      <c r="AD126" s="190"/>
      <c r="AE126" s="190"/>
      <c r="AF126" s="190"/>
    </row>
    <row r="127" spans="1:32" s="323" customFormat="1" x14ac:dyDescent="0.25">
      <c r="A127" s="162"/>
      <c r="B127" s="154" t="str">
        <f t="shared" si="11"/>
        <v/>
      </c>
      <c r="C127" s="679" t="str">
        <f t="shared" si="12"/>
        <v/>
      </c>
      <c r="D127" s="586"/>
      <c r="E127" s="803" t="str">
        <f>IFERROR(VLOOKUP($D127,LISTA!$A$2:$J$9998,2,0)&amp;"     -    "&amp;VLOOKUP($D127,LISTA!$A$2:$J$9998,4,0),"")</f>
        <v/>
      </c>
      <c r="F127" s="803"/>
      <c r="G127" s="716" t="str">
        <f>IFERROR(VLOOKUP($D127,LISTA!$A$2:$J$9998,5,0),"")</f>
        <v/>
      </c>
      <c r="H127" s="716"/>
      <c r="I127" s="575"/>
      <c r="J127" s="144" t="str">
        <f>IFERROR(VLOOKUP($D127,LISTA!$A$2:$J$9998,7,0),"")</f>
        <v/>
      </c>
      <c r="K127" s="144" t="str">
        <f>IFERROR(VLOOKUP($D127,LISTA!$A$2:$J$9998,8,0),"")</f>
        <v/>
      </c>
      <c r="L127" s="144" t="str">
        <f t="shared" si="19"/>
        <v/>
      </c>
      <c r="M127" s="227" t="str">
        <f t="shared" si="13"/>
        <v/>
      </c>
      <c r="N127" s="155" t="str">
        <f t="shared" si="14"/>
        <v/>
      </c>
      <c r="O127" s="155" t="str">
        <f t="shared" si="15"/>
        <v/>
      </c>
      <c r="P127" s="155" t="str">
        <f>IFERROR(VLOOKUP($D127,LISTA!$A$2:$J$9998,10,0),"")</f>
        <v/>
      </c>
      <c r="Q127" s="228" t="str">
        <f t="shared" si="16"/>
        <v/>
      </c>
      <c r="R127" s="527" t="str">
        <f t="shared" si="17"/>
        <v/>
      </c>
      <c r="S127" s="632"/>
      <c r="T127" s="139"/>
      <c r="U127" s="139" t="str">
        <f t="shared" si="10"/>
        <v/>
      </c>
      <c r="V127" s="327" t="str">
        <f t="shared" si="18"/>
        <v/>
      </c>
      <c r="W127" s="328"/>
      <c r="Z127" s="169"/>
      <c r="AA127" s="169"/>
      <c r="AB127" s="190"/>
      <c r="AC127" s="190"/>
      <c r="AD127" s="190"/>
      <c r="AE127" s="190"/>
      <c r="AF127" s="190"/>
    </row>
    <row r="128" spans="1:32" s="323" customFormat="1" x14ac:dyDescent="0.25">
      <c r="A128" s="162"/>
      <c r="B128" s="154" t="str">
        <f t="shared" si="11"/>
        <v/>
      </c>
      <c r="C128" s="679" t="str">
        <f t="shared" si="12"/>
        <v/>
      </c>
      <c r="D128" s="586"/>
      <c r="E128" s="803" t="str">
        <f>IFERROR(VLOOKUP($D128,LISTA!$A$2:$J$9998,2,0)&amp;"     -    "&amp;VLOOKUP($D128,LISTA!$A$2:$J$9998,4,0),"")</f>
        <v/>
      </c>
      <c r="F128" s="803"/>
      <c r="G128" s="716" t="str">
        <f>IFERROR(VLOOKUP($D128,LISTA!$A$2:$J$9998,5,0),"")</f>
        <v/>
      </c>
      <c r="H128" s="716"/>
      <c r="I128" s="575"/>
      <c r="J128" s="144" t="str">
        <f>IFERROR(VLOOKUP($D128,LISTA!$A$2:$J$9998,7,0),"")</f>
        <v/>
      </c>
      <c r="K128" s="144" t="str">
        <f>IFERROR(VLOOKUP($D128,LISTA!$A$2:$J$9998,8,0),"")</f>
        <v/>
      </c>
      <c r="L128" s="144" t="str">
        <f t="shared" si="19"/>
        <v/>
      </c>
      <c r="M128" s="227" t="str">
        <f t="shared" si="13"/>
        <v/>
      </c>
      <c r="N128" s="155" t="str">
        <f t="shared" si="14"/>
        <v/>
      </c>
      <c r="O128" s="155" t="str">
        <f t="shared" si="15"/>
        <v/>
      </c>
      <c r="P128" s="155" t="str">
        <f>IFERROR(VLOOKUP($D128,LISTA!$A$2:$J$9998,10,0),"")</f>
        <v/>
      </c>
      <c r="Q128" s="228" t="str">
        <f t="shared" si="16"/>
        <v/>
      </c>
      <c r="R128" s="527" t="str">
        <f t="shared" si="17"/>
        <v/>
      </c>
      <c r="S128" s="632"/>
      <c r="T128" s="139"/>
      <c r="U128" s="139" t="str">
        <f t="shared" si="10"/>
        <v/>
      </c>
      <c r="V128" s="327" t="str">
        <f t="shared" si="18"/>
        <v/>
      </c>
      <c r="W128" s="328"/>
      <c r="Z128" s="169"/>
      <c r="AA128" s="169"/>
      <c r="AB128" s="190"/>
      <c r="AC128" s="190"/>
      <c r="AD128" s="190"/>
      <c r="AE128" s="190"/>
      <c r="AF128" s="190"/>
    </row>
    <row r="129" spans="1:32" s="323" customFormat="1" x14ac:dyDescent="0.25">
      <c r="A129" s="162"/>
      <c r="B129" s="154" t="str">
        <f t="shared" si="11"/>
        <v/>
      </c>
      <c r="C129" s="679" t="str">
        <f t="shared" si="12"/>
        <v/>
      </c>
      <c r="D129" s="586"/>
      <c r="E129" s="803" t="str">
        <f>IFERROR(VLOOKUP($D129,LISTA!$A$2:$J$9998,2,0)&amp;"     -    "&amp;VLOOKUP($D129,LISTA!$A$2:$J$9998,4,0),"")</f>
        <v/>
      </c>
      <c r="F129" s="803"/>
      <c r="G129" s="716" t="str">
        <f>IFERROR(VLOOKUP($D129,LISTA!$A$2:$J$9998,5,0),"")</f>
        <v/>
      </c>
      <c r="H129" s="716"/>
      <c r="I129" s="575"/>
      <c r="J129" s="144" t="str">
        <f>IFERROR(VLOOKUP($D129,LISTA!$A$2:$J$9998,7,0),"")</f>
        <v/>
      </c>
      <c r="K129" s="144" t="str">
        <f>IFERROR(VLOOKUP($D129,LISTA!$A$2:$J$9998,8,0),"")</f>
        <v/>
      </c>
      <c r="L129" s="144" t="str">
        <f t="shared" si="19"/>
        <v/>
      </c>
      <c r="M129" s="227" t="str">
        <f t="shared" si="13"/>
        <v/>
      </c>
      <c r="N129" s="155" t="str">
        <f t="shared" si="14"/>
        <v/>
      </c>
      <c r="O129" s="155" t="str">
        <f t="shared" si="15"/>
        <v/>
      </c>
      <c r="P129" s="155" t="str">
        <f>IFERROR(VLOOKUP($D129,LISTA!$A$2:$J$9998,10,0),"")</f>
        <v/>
      </c>
      <c r="Q129" s="228" t="str">
        <f t="shared" si="16"/>
        <v/>
      </c>
      <c r="R129" s="527" t="str">
        <f t="shared" si="17"/>
        <v/>
      </c>
      <c r="S129" s="632"/>
      <c r="T129" s="139"/>
      <c r="U129" s="139" t="str">
        <f t="shared" si="10"/>
        <v/>
      </c>
      <c r="V129" s="327" t="str">
        <f t="shared" si="18"/>
        <v/>
      </c>
      <c r="W129" s="328"/>
      <c r="Z129" s="169"/>
      <c r="AA129" s="169"/>
      <c r="AB129" s="190"/>
      <c r="AC129" s="190"/>
      <c r="AD129" s="190"/>
      <c r="AE129" s="190"/>
      <c r="AF129" s="190"/>
    </row>
    <row r="130" spans="1:32" s="323" customFormat="1" x14ac:dyDescent="0.25">
      <c r="A130" s="162"/>
      <c r="B130" s="154" t="str">
        <f t="shared" si="11"/>
        <v/>
      </c>
      <c r="C130" s="679" t="str">
        <f t="shared" si="12"/>
        <v/>
      </c>
      <c r="D130" s="586"/>
      <c r="E130" s="803" t="str">
        <f>IFERROR(VLOOKUP($D130,LISTA!$A$2:$J$9998,2,0)&amp;"     -    "&amp;VLOOKUP($D130,LISTA!$A$2:$J$9998,4,0),"")</f>
        <v/>
      </c>
      <c r="F130" s="803"/>
      <c r="G130" s="716" t="str">
        <f>IFERROR(VLOOKUP($D130,LISTA!$A$2:$J$9998,5,0),"")</f>
        <v/>
      </c>
      <c r="H130" s="716"/>
      <c r="I130" s="575"/>
      <c r="J130" s="144" t="str">
        <f>IFERROR(VLOOKUP($D130,LISTA!$A$2:$J$9998,7,0),"")</f>
        <v/>
      </c>
      <c r="K130" s="144" t="str">
        <f>IFERROR(VLOOKUP($D130,LISTA!$A$2:$J$9998,8,0),"")</f>
        <v/>
      </c>
      <c r="L130" s="144" t="str">
        <f t="shared" si="19"/>
        <v/>
      </c>
      <c r="M130" s="227" t="str">
        <f t="shared" si="13"/>
        <v/>
      </c>
      <c r="N130" s="155" t="str">
        <f t="shared" si="14"/>
        <v/>
      </c>
      <c r="O130" s="155" t="str">
        <f t="shared" si="15"/>
        <v/>
      </c>
      <c r="P130" s="155" t="str">
        <f>IFERROR(VLOOKUP($D130,LISTA!$A$2:$J$9998,10,0),"")</f>
        <v/>
      </c>
      <c r="Q130" s="228" t="str">
        <f t="shared" si="16"/>
        <v/>
      </c>
      <c r="R130" s="527" t="str">
        <f t="shared" si="17"/>
        <v/>
      </c>
      <c r="S130" s="632"/>
      <c r="T130" s="139"/>
      <c r="U130" s="139" t="str">
        <f t="shared" si="10"/>
        <v/>
      </c>
      <c r="V130" s="327" t="str">
        <f t="shared" si="18"/>
        <v/>
      </c>
      <c r="W130" s="328"/>
      <c r="Z130" s="169"/>
      <c r="AA130" s="169"/>
      <c r="AB130" s="190"/>
      <c r="AC130" s="190"/>
      <c r="AD130" s="190"/>
      <c r="AE130" s="190"/>
      <c r="AF130" s="190"/>
    </row>
    <row r="131" spans="1:32" s="323" customFormat="1" x14ac:dyDescent="0.25">
      <c r="A131" s="162"/>
      <c r="B131" s="154" t="str">
        <f t="shared" si="11"/>
        <v/>
      </c>
      <c r="C131" s="679" t="str">
        <f t="shared" si="12"/>
        <v/>
      </c>
      <c r="D131" s="586"/>
      <c r="E131" s="803" t="str">
        <f>IFERROR(VLOOKUP($D131,LISTA!$A$2:$J$9998,2,0)&amp;"     -    "&amp;VLOOKUP($D131,LISTA!$A$2:$J$9998,4,0),"")</f>
        <v/>
      </c>
      <c r="F131" s="803"/>
      <c r="G131" s="716" t="str">
        <f>IFERROR(VLOOKUP($D131,LISTA!$A$2:$J$9998,5,0),"")</f>
        <v/>
      </c>
      <c r="H131" s="716"/>
      <c r="I131" s="575"/>
      <c r="J131" s="144" t="str">
        <f>IFERROR(VLOOKUP($D131,LISTA!$A$2:$J$9998,7,0),"")</f>
        <v/>
      </c>
      <c r="K131" s="144" t="str">
        <f>IFERROR(VLOOKUP($D131,LISTA!$A$2:$J$9998,8,0),"")</f>
        <v/>
      </c>
      <c r="L131" s="144" t="str">
        <f t="shared" si="19"/>
        <v/>
      </c>
      <c r="M131" s="227" t="str">
        <f t="shared" si="13"/>
        <v/>
      </c>
      <c r="N131" s="155" t="str">
        <f t="shared" si="14"/>
        <v/>
      </c>
      <c r="O131" s="155" t="str">
        <f t="shared" si="15"/>
        <v/>
      </c>
      <c r="P131" s="155" t="str">
        <f>IFERROR(VLOOKUP($D131,LISTA!$A$2:$J$9998,10,0),"")</f>
        <v/>
      </c>
      <c r="Q131" s="228" t="str">
        <f t="shared" si="16"/>
        <v/>
      </c>
      <c r="R131" s="527" t="str">
        <f t="shared" si="17"/>
        <v/>
      </c>
      <c r="S131" s="632"/>
      <c r="T131" s="139"/>
      <c r="U131" s="139" t="str">
        <f t="shared" si="10"/>
        <v/>
      </c>
      <c r="V131" s="327" t="str">
        <f t="shared" si="18"/>
        <v/>
      </c>
      <c r="W131" s="328"/>
      <c r="Z131" s="169"/>
      <c r="AA131" s="169"/>
      <c r="AB131" s="190"/>
      <c r="AC131" s="190"/>
      <c r="AD131" s="190"/>
      <c r="AE131" s="190"/>
      <c r="AF131" s="190"/>
    </row>
    <row r="132" spans="1:32" s="323" customFormat="1" x14ac:dyDescent="0.25">
      <c r="A132" s="162"/>
      <c r="B132" s="154" t="str">
        <f t="shared" si="11"/>
        <v/>
      </c>
      <c r="C132" s="679" t="str">
        <f t="shared" si="12"/>
        <v/>
      </c>
      <c r="D132" s="586"/>
      <c r="E132" s="803" t="str">
        <f>IFERROR(VLOOKUP($D132,LISTA!$A$2:$J$9998,2,0)&amp;"     -    "&amp;VLOOKUP($D132,LISTA!$A$2:$J$9998,4,0),"")</f>
        <v/>
      </c>
      <c r="F132" s="803"/>
      <c r="G132" s="716" t="str">
        <f>IFERROR(VLOOKUP($D132,LISTA!$A$2:$J$9998,5,0),"")</f>
        <v/>
      </c>
      <c r="H132" s="716"/>
      <c r="I132" s="575"/>
      <c r="J132" s="144" t="str">
        <f>IFERROR(VLOOKUP($D132,LISTA!$A$2:$J$9998,7,0),"")</f>
        <v/>
      </c>
      <c r="K132" s="144" t="str">
        <f>IFERROR(VLOOKUP($D132,LISTA!$A$2:$J$9998,8,0),"")</f>
        <v/>
      </c>
      <c r="L132" s="144" t="str">
        <f t="shared" si="19"/>
        <v/>
      </c>
      <c r="M132" s="227" t="str">
        <f t="shared" si="13"/>
        <v/>
      </c>
      <c r="N132" s="155" t="str">
        <f t="shared" si="14"/>
        <v/>
      </c>
      <c r="O132" s="155" t="str">
        <f t="shared" si="15"/>
        <v/>
      </c>
      <c r="P132" s="155" t="str">
        <f>IFERROR(VLOOKUP($D132,LISTA!$A$2:$J$9998,10,0),"")</f>
        <v/>
      </c>
      <c r="Q132" s="228" t="str">
        <f t="shared" si="16"/>
        <v/>
      </c>
      <c r="R132" s="527" t="str">
        <f t="shared" si="17"/>
        <v/>
      </c>
      <c r="S132" s="632"/>
      <c r="T132" s="139"/>
      <c r="U132" s="139" t="str">
        <f t="shared" si="10"/>
        <v/>
      </c>
      <c r="V132" s="327" t="str">
        <f t="shared" si="18"/>
        <v/>
      </c>
      <c r="W132" s="328"/>
      <c r="Z132" s="169"/>
      <c r="AA132" s="169"/>
      <c r="AB132" s="190"/>
      <c r="AC132" s="190"/>
      <c r="AD132" s="190"/>
      <c r="AE132" s="190"/>
      <c r="AF132" s="190"/>
    </row>
    <row r="133" spans="1:32" s="323" customFormat="1" x14ac:dyDescent="0.25">
      <c r="A133" s="162"/>
      <c r="B133" s="154" t="str">
        <f t="shared" si="11"/>
        <v/>
      </c>
      <c r="C133" s="679" t="str">
        <f t="shared" si="12"/>
        <v/>
      </c>
      <c r="D133" s="586"/>
      <c r="E133" s="803" t="str">
        <f>IFERROR(VLOOKUP($D133,LISTA!$A$2:$J$9998,2,0)&amp;"     -    "&amp;VLOOKUP($D133,LISTA!$A$2:$J$9998,4,0),"")</f>
        <v/>
      </c>
      <c r="F133" s="803"/>
      <c r="G133" s="716" t="str">
        <f>IFERROR(VLOOKUP($D133,LISTA!$A$2:$J$9998,5,0),"")</f>
        <v/>
      </c>
      <c r="H133" s="716"/>
      <c r="I133" s="575"/>
      <c r="J133" s="144" t="str">
        <f>IFERROR(VLOOKUP($D133,LISTA!$A$2:$J$9998,7,0),"")</f>
        <v/>
      </c>
      <c r="K133" s="144" t="str">
        <f>IFERROR(VLOOKUP($D133,LISTA!$A$2:$J$9998,8,0),"")</f>
        <v/>
      </c>
      <c r="L133" s="144" t="str">
        <f t="shared" si="19"/>
        <v/>
      </c>
      <c r="M133" s="227" t="str">
        <f t="shared" si="13"/>
        <v/>
      </c>
      <c r="N133" s="155" t="str">
        <f t="shared" si="14"/>
        <v/>
      </c>
      <c r="O133" s="155" t="str">
        <f t="shared" si="15"/>
        <v/>
      </c>
      <c r="P133" s="155" t="str">
        <f>IFERROR(VLOOKUP($D133,LISTA!$A$2:$J$9998,10,0),"")</f>
        <v/>
      </c>
      <c r="Q133" s="228" t="str">
        <f t="shared" si="16"/>
        <v/>
      </c>
      <c r="R133" s="527" t="str">
        <f t="shared" si="17"/>
        <v/>
      </c>
      <c r="S133" s="632"/>
      <c r="T133" s="139"/>
      <c r="U133" s="139" t="str">
        <f t="shared" si="10"/>
        <v/>
      </c>
      <c r="V133" s="327" t="str">
        <f t="shared" si="18"/>
        <v/>
      </c>
      <c r="W133" s="328"/>
      <c r="Z133" s="169"/>
      <c r="AA133" s="169"/>
      <c r="AB133" s="190"/>
      <c r="AC133" s="190"/>
      <c r="AD133" s="190"/>
      <c r="AE133" s="190"/>
      <c r="AF133" s="190"/>
    </row>
    <row r="134" spans="1:32" s="323" customFormat="1" x14ac:dyDescent="0.25">
      <c r="A134" s="162"/>
      <c r="B134" s="154" t="str">
        <f t="shared" si="11"/>
        <v/>
      </c>
      <c r="C134" s="679" t="str">
        <f t="shared" si="12"/>
        <v/>
      </c>
      <c r="D134" s="586"/>
      <c r="E134" s="803" t="str">
        <f>IFERROR(VLOOKUP($D134,LISTA!$A$2:$J$9998,2,0)&amp;"     -    "&amp;VLOOKUP($D134,LISTA!$A$2:$J$9998,4,0),"")</f>
        <v/>
      </c>
      <c r="F134" s="803"/>
      <c r="G134" s="716" t="str">
        <f>IFERROR(VLOOKUP($D134,LISTA!$A$2:$J$9998,5,0),"")</f>
        <v/>
      </c>
      <c r="H134" s="716"/>
      <c r="I134" s="575"/>
      <c r="J134" s="144" t="str">
        <f>IFERROR(VLOOKUP($D134,LISTA!$A$2:$J$9998,7,0),"")</f>
        <v/>
      </c>
      <c r="K134" s="144" t="str">
        <f>IFERROR(VLOOKUP($D134,LISTA!$A$2:$J$9998,8,0),"")</f>
        <v/>
      </c>
      <c r="L134" s="144" t="str">
        <f t="shared" si="19"/>
        <v/>
      </c>
      <c r="M134" s="227" t="str">
        <f t="shared" si="13"/>
        <v/>
      </c>
      <c r="N134" s="155" t="str">
        <f t="shared" si="14"/>
        <v/>
      </c>
      <c r="O134" s="155" t="str">
        <f t="shared" si="15"/>
        <v/>
      </c>
      <c r="P134" s="155" t="str">
        <f>IFERROR(VLOOKUP($D134,LISTA!$A$2:$J$9998,10,0),"")</f>
        <v/>
      </c>
      <c r="Q134" s="228" t="str">
        <f t="shared" si="16"/>
        <v/>
      </c>
      <c r="R134" s="527" t="str">
        <f t="shared" si="17"/>
        <v/>
      </c>
      <c r="S134" s="632"/>
      <c r="T134" s="139"/>
      <c r="U134" s="139" t="str">
        <f t="shared" si="10"/>
        <v/>
      </c>
      <c r="V134" s="327" t="str">
        <f t="shared" si="18"/>
        <v/>
      </c>
      <c r="W134" s="328"/>
      <c r="Z134" s="169"/>
      <c r="AA134" s="169"/>
      <c r="AB134" s="190"/>
      <c r="AC134" s="190"/>
      <c r="AD134" s="190"/>
      <c r="AE134" s="190"/>
      <c r="AF134" s="190"/>
    </row>
    <row r="135" spans="1:32" s="323" customFormat="1" x14ac:dyDescent="0.25">
      <c r="A135" s="162"/>
      <c r="B135" s="154" t="str">
        <f t="shared" si="11"/>
        <v/>
      </c>
      <c r="C135" s="679" t="str">
        <f t="shared" si="12"/>
        <v/>
      </c>
      <c r="D135" s="586"/>
      <c r="E135" s="803" t="str">
        <f>IFERROR(VLOOKUP($D135,LISTA!$A$2:$J$9998,2,0)&amp;"     -    "&amp;VLOOKUP($D135,LISTA!$A$2:$J$9998,4,0),"")</f>
        <v/>
      </c>
      <c r="F135" s="803"/>
      <c r="G135" s="716" t="str">
        <f>IFERROR(VLOOKUP($D135,LISTA!$A$2:$J$9998,5,0),"")</f>
        <v/>
      </c>
      <c r="H135" s="716"/>
      <c r="I135" s="575"/>
      <c r="J135" s="144" t="str">
        <f>IFERROR(VLOOKUP($D135,LISTA!$A$2:$J$9998,7,0),"")</f>
        <v/>
      </c>
      <c r="K135" s="144" t="str">
        <f>IFERROR(VLOOKUP($D135,LISTA!$A$2:$J$9998,8,0),"")</f>
        <v/>
      </c>
      <c r="L135" s="144" t="str">
        <f t="shared" si="19"/>
        <v/>
      </c>
      <c r="M135" s="227" t="str">
        <f t="shared" si="13"/>
        <v/>
      </c>
      <c r="N135" s="155" t="str">
        <f t="shared" si="14"/>
        <v/>
      </c>
      <c r="O135" s="155" t="str">
        <f t="shared" si="15"/>
        <v/>
      </c>
      <c r="P135" s="155" t="str">
        <f>IFERROR(VLOOKUP($D135,LISTA!$A$2:$J$9998,10,0),"")</f>
        <v/>
      </c>
      <c r="Q135" s="228" t="str">
        <f t="shared" si="16"/>
        <v/>
      </c>
      <c r="R135" s="527" t="str">
        <f t="shared" si="17"/>
        <v/>
      </c>
      <c r="S135" s="632"/>
      <c r="T135" s="139"/>
      <c r="U135" s="139" t="str">
        <f t="shared" si="10"/>
        <v/>
      </c>
      <c r="V135" s="327" t="str">
        <f t="shared" si="18"/>
        <v/>
      </c>
      <c r="W135" s="328"/>
      <c r="Z135" s="169"/>
      <c r="AA135" s="169"/>
      <c r="AB135" s="190"/>
      <c r="AC135" s="190"/>
      <c r="AD135" s="190"/>
      <c r="AE135" s="190"/>
      <c r="AF135" s="190"/>
    </row>
    <row r="136" spans="1:32" s="323" customFormat="1" x14ac:dyDescent="0.25">
      <c r="A136" s="162"/>
      <c r="B136" s="154" t="str">
        <f t="shared" si="11"/>
        <v/>
      </c>
      <c r="C136" s="679" t="str">
        <f t="shared" si="12"/>
        <v/>
      </c>
      <c r="D136" s="586"/>
      <c r="E136" s="803" t="str">
        <f>IFERROR(VLOOKUP($D136,LISTA!$A$2:$J$9998,2,0)&amp;"     -    "&amp;VLOOKUP($D136,LISTA!$A$2:$J$9998,4,0),"")</f>
        <v/>
      </c>
      <c r="F136" s="803"/>
      <c r="G136" s="716" t="str">
        <f>IFERROR(VLOOKUP($D136,LISTA!$A$2:$J$9998,5,0),"")</f>
        <v/>
      </c>
      <c r="H136" s="716"/>
      <c r="I136" s="575"/>
      <c r="J136" s="144" t="str">
        <f>IFERROR(VLOOKUP($D136,LISTA!$A$2:$J$9998,7,0),"")</f>
        <v/>
      </c>
      <c r="K136" s="144" t="str">
        <f>IFERROR(VLOOKUP($D136,LISTA!$A$2:$J$9998,8,0),"")</f>
        <v/>
      </c>
      <c r="L136" s="144" t="str">
        <f t="shared" si="19"/>
        <v/>
      </c>
      <c r="M136" s="227" t="str">
        <f t="shared" si="13"/>
        <v/>
      </c>
      <c r="N136" s="155" t="str">
        <f t="shared" si="14"/>
        <v/>
      </c>
      <c r="O136" s="155" t="str">
        <f t="shared" si="15"/>
        <v/>
      </c>
      <c r="P136" s="155" t="str">
        <f>IFERROR(VLOOKUP($D136,LISTA!$A$2:$J$9998,10,0),"")</f>
        <v/>
      </c>
      <c r="Q136" s="228" t="str">
        <f t="shared" si="16"/>
        <v/>
      </c>
      <c r="R136" s="527" t="str">
        <f t="shared" si="17"/>
        <v/>
      </c>
      <c r="S136" s="632"/>
      <c r="T136" s="139"/>
      <c r="U136" s="139" t="str">
        <f t="shared" si="10"/>
        <v/>
      </c>
      <c r="V136" s="327" t="str">
        <f t="shared" si="18"/>
        <v/>
      </c>
      <c r="W136" s="328"/>
      <c r="Z136" s="169"/>
      <c r="AA136" s="169"/>
      <c r="AB136" s="190"/>
      <c r="AC136" s="190"/>
      <c r="AD136" s="190"/>
      <c r="AE136" s="190"/>
      <c r="AF136" s="190"/>
    </row>
    <row r="137" spans="1:32" s="323" customFormat="1" x14ac:dyDescent="0.25">
      <c r="A137" s="162"/>
      <c r="B137" s="154" t="str">
        <f t="shared" si="11"/>
        <v/>
      </c>
      <c r="C137" s="679" t="str">
        <f t="shared" si="12"/>
        <v/>
      </c>
      <c r="D137" s="586"/>
      <c r="E137" s="803" t="str">
        <f>IFERROR(VLOOKUP($D137,LISTA!$A$2:$J$9998,2,0)&amp;"     -    "&amp;VLOOKUP($D137,LISTA!$A$2:$J$9998,4,0),"")</f>
        <v/>
      </c>
      <c r="F137" s="803"/>
      <c r="G137" s="716" t="str">
        <f>IFERROR(VLOOKUP($D137,LISTA!$A$2:$J$9998,5,0),"")</f>
        <v/>
      </c>
      <c r="H137" s="716"/>
      <c r="I137" s="575"/>
      <c r="J137" s="144" t="str">
        <f>IFERROR(VLOOKUP($D137,LISTA!$A$2:$J$9998,7,0),"")</f>
        <v/>
      </c>
      <c r="K137" s="144" t="str">
        <f>IFERROR(VLOOKUP($D137,LISTA!$A$2:$J$9998,8,0),"")</f>
        <v/>
      </c>
      <c r="L137" s="144" t="str">
        <f t="shared" si="19"/>
        <v/>
      </c>
      <c r="M137" s="227" t="str">
        <f t="shared" si="13"/>
        <v/>
      </c>
      <c r="N137" s="155" t="str">
        <f t="shared" si="14"/>
        <v/>
      </c>
      <c r="O137" s="155" t="str">
        <f t="shared" si="15"/>
        <v/>
      </c>
      <c r="P137" s="155" t="str">
        <f>IFERROR(VLOOKUP($D137,LISTA!$A$2:$J$9998,10,0),"")</f>
        <v/>
      </c>
      <c r="Q137" s="228" t="str">
        <f t="shared" si="16"/>
        <v/>
      </c>
      <c r="R137" s="527" t="str">
        <f t="shared" si="17"/>
        <v/>
      </c>
      <c r="S137" s="632"/>
      <c r="T137" s="139"/>
      <c r="U137" s="139" t="str">
        <f t="shared" si="10"/>
        <v/>
      </c>
      <c r="V137" s="327" t="str">
        <f t="shared" si="18"/>
        <v/>
      </c>
      <c r="W137" s="328"/>
      <c r="Z137" s="169"/>
      <c r="AA137" s="169"/>
      <c r="AB137" s="190"/>
      <c r="AC137" s="190"/>
      <c r="AD137" s="190"/>
      <c r="AE137" s="190"/>
      <c r="AF137" s="190"/>
    </row>
    <row r="138" spans="1:32" s="323" customFormat="1" x14ac:dyDescent="0.25">
      <c r="A138" s="162"/>
      <c r="B138" s="154" t="str">
        <f t="shared" si="11"/>
        <v/>
      </c>
      <c r="C138" s="679" t="str">
        <f t="shared" si="12"/>
        <v/>
      </c>
      <c r="D138" s="586"/>
      <c r="E138" s="803" t="str">
        <f>IFERROR(VLOOKUP($D138,LISTA!$A$2:$J$9998,2,0)&amp;"     -    "&amp;VLOOKUP($D138,LISTA!$A$2:$J$9998,4,0),"")</f>
        <v/>
      </c>
      <c r="F138" s="803"/>
      <c r="G138" s="716" t="str">
        <f>IFERROR(VLOOKUP($D138,LISTA!$A$2:$J$9998,5,0),"")</f>
        <v/>
      </c>
      <c r="H138" s="716"/>
      <c r="I138" s="575"/>
      <c r="J138" s="144" t="str">
        <f>IFERROR(VLOOKUP($D138,LISTA!$A$2:$J$9998,7,0),"")</f>
        <v/>
      </c>
      <c r="K138" s="144" t="str">
        <f>IFERROR(VLOOKUP($D138,LISTA!$A$2:$J$9998,8,0),"")</f>
        <v/>
      </c>
      <c r="L138" s="144" t="str">
        <f t="shared" si="19"/>
        <v/>
      </c>
      <c r="M138" s="227" t="str">
        <f t="shared" si="13"/>
        <v/>
      </c>
      <c r="N138" s="155" t="str">
        <f t="shared" si="14"/>
        <v/>
      </c>
      <c r="O138" s="155" t="str">
        <f t="shared" si="15"/>
        <v/>
      </c>
      <c r="P138" s="155" t="str">
        <f>IFERROR(VLOOKUP($D138,LISTA!$A$2:$J$9998,10,0),"")</f>
        <v/>
      </c>
      <c r="Q138" s="228" t="str">
        <f t="shared" si="16"/>
        <v/>
      </c>
      <c r="R138" s="527" t="str">
        <f t="shared" si="17"/>
        <v/>
      </c>
      <c r="S138" s="632"/>
      <c r="T138" s="139"/>
      <c r="U138" s="139" t="str">
        <f t="shared" si="10"/>
        <v/>
      </c>
      <c r="V138" s="327" t="str">
        <f t="shared" si="18"/>
        <v/>
      </c>
      <c r="W138" s="328"/>
      <c r="Z138" s="169"/>
      <c r="AA138" s="169"/>
      <c r="AB138" s="190"/>
      <c r="AC138" s="190"/>
      <c r="AD138" s="190"/>
      <c r="AE138" s="190"/>
      <c r="AF138" s="190"/>
    </row>
    <row r="139" spans="1:32" s="323" customFormat="1" x14ac:dyDescent="0.25">
      <c r="A139" s="162"/>
      <c r="B139" s="154" t="str">
        <f t="shared" si="11"/>
        <v/>
      </c>
      <c r="C139" s="679" t="str">
        <f t="shared" si="12"/>
        <v/>
      </c>
      <c r="D139" s="586"/>
      <c r="E139" s="803" t="str">
        <f>IFERROR(VLOOKUP($D139,LISTA!$A$2:$J$9998,2,0)&amp;"     -    "&amp;VLOOKUP($D139,LISTA!$A$2:$J$9998,4,0),"")</f>
        <v/>
      </c>
      <c r="F139" s="803"/>
      <c r="G139" s="716" t="str">
        <f>IFERROR(VLOOKUP($D139,LISTA!$A$2:$J$9998,5,0),"")</f>
        <v/>
      </c>
      <c r="H139" s="716"/>
      <c r="I139" s="575"/>
      <c r="J139" s="144" t="str">
        <f>IFERROR(VLOOKUP($D139,LISTA!$A$2:$J$9998,7,0),"")</f>
        <v/>
      </c>
      <c r="K139" s="144" t="str">
        <f>IFERROR(VLOOKUP($D139,LISTA!$A$2:$J$9998,8,0),"")</f>
        <v/>
      </c>
      <c r="L139" s="144" t="str">
        <f t="shared" si="19"/>
        <v/>
      </c>
      <c r="M139" s="227" t="str">
        <f t="shared" si="13"/>
        <v/>
      </c>
      <c r="N139" s="155" t="str">
        <f t="shared" si="14"/>
        <v/>
      </c>
      <c r="O139" s="155" t="str">
        <f t="shared" si="15"/>
        <v/>
      </c>
      <c r="P139" s="155" t="str">
        <f>IFERROR(VLOOKUP($D139,LISTA!$A$2:$J$9998,10,0),"")</f>
        <v/>
      </c>
      <c r="Q139" s="228" t="str">
        <f t="shared" si="16"/>
        <v/>
      </c>
      <c r="R139" s="527" t="str">
        <f t="shared" si="17"/>
        <v/>
      </c>
      <c r="S139" s="632"/>
      <c r="T139" s="139"/>
      <c r="U139" s="139" t="str">
        <f t="shared" si="10"/>
        <v/>
      </c>
      <c r="V139" s="327" t="str">
        <f t="shared" si="18"/>
        <v/>
      </c>
      <c r="W139" s="328"/>
      <c r="Z139" s="169"/>
      <c r="AA139" s="169"/>
      <c r="AB139" s="190"/>
      <c r="AC139" s="190"/>
      <c r="AD139" s="190"/>
      <c r="AE139" s="190"/>
      <c r="AF139" s="190"/>
    </row>
    <row r="140" spans="1:32" s="323" customFormat="1" x14ac:dyDescent="0.25">
      <c r="A140" s="162"/>
      <c r="B140" s="154" t="str">
        <f t="shared" si="11"/>
        <v/>
      </c>
      <c r="C140" s="679" t="str">
        <f t="shared" si="12"/>
        <v/>
      </c>
      <c r="D140" s="586"/>
      <c r="E140" s="803" t="str">
        <f>IFERROR(VLOOKUP($D140,LISTA!$A$2:$J$9998,2,0)&amp;"     -    "&amp;VLOOKUP($D140,LISTA!$A$2:$J$9998,4,0),"")</f>
        <v/>
      </c>
      <c r="F140" s="803"/>
      <c r="G140" s="716" t="str">
        <f>IFERROR(VLOOKUP($D140,LISTA!$A$2:$J$9998,5,0),"")</f>
        <v/>
      </c>
      <c r="H140" s="716"/>
      <c r="I140" s="575"/>
      <c r="J140" s="144" t="str">
        <f>IFERROR(VLOOKUP($D140,LISTA!$A$2:$J$9998,7,0),"")</f>
        <v/>
      </c>
      <c r="K140" s="144" t="str">
        <f>IFERROR(VLOOKUP($D140,LISTA!$A$2:$J$9998,8,0),"")</f>
        <v/>
      </c>
      <c r="L140" s="144" t="str">
        <f t="shared" si="19"/>
        <v/>
      </c>
      <c r="M140" s="227" t="str">
        <f t="shared" si="13"/>
        <v/>
      </c>
      <c r="N140" s="155" t="str">
        <f t="shared" si="14"/>
        <v/>
      </c>
      <c r="O140" s="155" t="str">
        <f t="shared" si="15"/>
        <v/>
      </c>
      <c r="P140" s="155" t="str">
        <f>IFERROR(VLOOKUP($D140,LISTA!$A$2:$J$9998,10,0),"")</f>
        <v/>
      </c>
      <c r="Q140" s="228" t="str">
        <f t="shared" si="16"/>
        <v/>
      </c>
      <c r="R140" s="527" t="str">
        <f t="shared" si="17"/>
        <v/>
      </c>
      <c r="S140" s="632"/>
      <c r="T140" s="139"/>
      <c r="U140" s="139" t="str">
        <f t="shared" si="10"/>
        <v/>
      </c>
      <c r="V140" s="327" t="str">
        <f t="shared" si="18"/>
        <v/>
      </c>
      <c r="W140" s="328"/>
      <c r="Z140" s="169"/>
      <c r="AA140" s="169"/>
      <c r="AB140" s="190"/>
      <c r="AC140" s="190"/>
      <c r="AD140" s="190"/>
      <c r="AE140" s="190"/>
      <c r="AF140" s="190"/>
    </row>
    <row r="141" spans="1:32" s="323" customFormat="1" x14ac:dyDescent="0.25">
      <c r="A141" s="162"/>
      <c r="B141" s="154" t="str">
        <f t="shared" si="11"/>
        <v/>
      </c>
      <c r="C141" s="679" t="str">
        <f t="shared" si="12"/>
        <v/>
      </c>
      <c r="D141" s="586"/>
      <c r="E141" s="803" t="str">
        <f>IFERROR(VLOOKUP($D141,LISTA!$A$2:$J$9998,2,0)&amp;"     -    "&amp;VLOOKUP($D141,LISTA!$A$2:$J$9998,4,0),"")</f>
        <v/>
      </c>
      <c r="F141" s="803"/>
      <c r="G141" s="716" t="str">
        <f>IFERROR(VLOOKUP($D141,LISTA!$A$2:$J$9998,5,0),"")</f>
        <v/>
      </c>
      <c r="H141" s="716"/>
      <c r="I141" s="575"/>
      <c r="J141" s="144" t="str">
        <f>IFERROR(VLOOKUP($D141,LISTA!$A$2:$J$9998,7,0),"")</f>
        <v/>
      </c>
      <c r="K141" s="144" t="str">
        <f>IFERROR(VLOOKUP($D141,LISTA!$A$2:$J$9998,8,0),"")</f>
        <v/>
      </c>
      <c r="L141" s="144" t="str">
        <f t="shared" si="19"/>
        <v/>
      </c>
      <c r="M141" s="227" t="str">
        <f t="shared" si="13"/>
        <v/>
      </c>
      <c r="N141" s="155" t="str">
        <f t="shared" si="14"/>
        <v/>
      </c>
      <c r="O141" s="155" t="str">
        <f t="shared" si="15"/>
        <v/>
      </c>
      <c r="P141" s="155" t="str">
        <f>IFERROR(VLOOKUP($D141,LISTA!$A$2:$J$9998,10,0),"")</f>
        <v/>
      </c>
      <c r="Q141" s="228" t="str">
        <f t="shared" si="16"/>
        <v/>
      </c>
      <c r="R141" s="527" t="str">
        <f t="shared" si="17"/>
        <v/>
      </c>
      <c r="S141" s="632"/>
      <c r="T141" s="139"/>
      <c r="U141" s="139" t="str">
        <f t="shared" si="10"/>
        <v/>
      </c>
      <c r="V141" s="327" t="str">
        <f t="shared" si="18"/>
        <v/>
      </c>
      <c r="W141" s="328"/>
      <c r="Z141" s="169"/>
      <c r="AA141" s="169"/>
      <c r="AB141" s="190"/>
      <c r="AC141" s="190"/>
      <c r="AD141" s="190"/>
      <c r="AE141" s="190"/>
      <c r="AF141" s="190"/>
    </row>
    <row r="142" spans="1:32" s="323" customFormat="1" x14ac:dyDescent="0.25">
      <c r="A142" s="162"/>
      <c r="B142" s="154" t="str">
        <f t="shared" si="11"/>
        <v/>
      </c>
      <c r="C142" s="679" t="str">
        <f t="shared" si="12"/>
        <v/>
      </c>
      <c r="D142" s="586"/>
      <c r="E142" s="803" t="str">
        <f>IFERROR(VLOOKUP($D142,LISTA!$A$2:$J$9998,2,0)&amp;"     -    "&amp;VLOOKUP($D142,LISTA!$A$2:$J$9998,4,0),"")</f>
        <v/>
      </c>
      <c r="F142" s="803"/>
      <c r="G142" s="716" t="str">
        <f>IFERROR(VLOOKUP($D142,LISTA!$A$2:$J$9998,5,0),"")</f>
        <v/>
      </c>
      <c r="H142" s="716"/>
      <c r="I142" s="575"/>
      <c r="J142" s="144" t="str">
        <f>IFERROR(VLOOKUP($D142,LISTA!$A$2:$J$9998,7,0),"")</f>
        <v/>
      </c>
      <c r="K142" s="144" t="str">
        <f>IFERROR(VLOOKUP($D142,LISTA!$A$2:$J$9998,8,0),"")</f>
        <v/>
      </c>
      <c r="L142" s="144" t="str">
        <f t="shared" si="19"/>
        <v/>
      </c>
      <c r="M142" s="227" t="str">
        <f t="shared" si="13"/>
        <v/>
      </c>
      <c r="N142" s="155" t="str">
        <f t="shared" si="14"/>
        <v/>
      </c>
      <c r="O142" s="155" t="str">
        <f t="shared" si="15"/>
        <v/>
      </c>
      <c r="P142" s="155" t="str">
        <f>IFERROR(VLOOKUP($D142,LISTA!$A$2:$J$9998,10,0),"")</f>
        <v/>
      </c>
      <c r="Q142" s="228" t="str">
        <f t="shared" si="16"/>
        <v/>
      </c>
      <c r="R142" s="527" t="str">
        <f t="shared" si="17"/>
        <v/>
      </c>
      <c r="S142" s="632"/>
      <c r="T142" s="139"/>
      <c r="U142" s="139" t="str">
        <f t="shared" si="10"/>
        <v/>
      </c>
      <c r="V142" s="327" t="str">
        <f t="shared" si="18"/>
        <v/>
      </c>
      <c r="W142" s="328"/>
      <c r="Z142" s="169"/>
      <c r="AA142" s="169"/>
      <c r="AB142" s="190"/>
      <c r="AC142" s="190"/>
      <c r="AD142" s="190"/>
      <c r="AE142" s="190"/>
      <c r="AF142" s="190"/>
    </row>
    <row r="143" spans="1:32" s="323" customFormat="1" x14ac:dyDescent="0.25">
      <c r="A143" s="162"/>
      <c r="B143" s="154" t="str">
        <f t="shared" si="11"/>
        <v/>
      </c>
      <c r="C143" s="679" t="str">
        <f t="shared" si="12"/>
        <v/>
      </c>
      <c r="D143" s="586"/>
      <c r="E143" s="803" t="str">
        <f>IFERROR(VLOOKUP($D143,LISTA!$A$2:$J$9998,2,0)&amp;"     -    "&amp;VLOOKUP($D143,LISTA!$A$2:$J$9998,4,0),"")</f>
        <v/>
      </c>
      <c r="F143" s="803"/>
      <c r="G143" s="716" t="str">
        <f>IFERROR(VLOOKUP($D143,LISTA!$A$2:$J$9998,5,0),"")</f>
        <v/>
      </c>
      <c r="H143" s="716"/>
      <c r="I143" s="575"/>
      <c r="J143" s="144" t="str">
        <f>IFERROR(VLOOKUP($D143,LISTA!$A$2:$J$9998,7,0),"")</f>
        <v/>
      </c>
      <c r="K143" s="144" t="str">
        <f>IFERROR(VLOOKUP($D143,LISTA!$A$2:$J$9998,8,0),"")</f>
        <v/>
      </c>
      <c r="L143" s="144" t="str">
        <f t="shared" si="19"/>
        <v/>
      </c>
      <c r="M143" s="227" t="str">
        <f t="shared" si="13"/>
        <v/>
      </c>
      <c r="N143" s="155" t="str">
        <f t="shared" si="14"/>
        <v/>
      </c>
      <c r="O143" s="155" t="str">
        <f t="shared" si="15"/>
        <v/>
      </c>
      <c r="P143" s="155" t="str">
        <f>IFERROR(VLOOKUP($D143,LISTA!$A$2:$J$9998,10,0),"")</f>
        <v/>
      </c>
      <c r="Q143" s="228" t="str">
        <f t="shared" si="16"/>
        <v/>
      </c>
      <c r="R143" s="527" t="str">
        <f t="shared" si="17"/>
        <v/>
      </c>
      <c r="S143" s="632"/>
      <c r="T143" s="139"/>
      <c r="U143" s="139" t="str">
        <f t="shared" si="10"/>
        <v/>
      </c>
      <c r="V143" s="327" t="str">
        <f t="shared" si="18"/>
        <v/>
      </c>
      <c r="W143" s="328"/>
      <c r="Z143" s="169"/>
      <c r="AA143" s="169"/>
      <c r="AB143" s="190"/>
      <c r="AC143" s="190"/>
      <c r="AD143" s="190"/>
      <c r="AE143" s="190"/>
      <c r="AF143" s="190"/>
    </row>
    <row r="144" spans="1:32" s="323" customFormat="1" x14ac:dyDescent="0.25">
      <c r="A144" s="162"/>
      <c r="B144" s="154" t="str">
        <f t="shared" si="11"/>
        <v/>
      </c>
      <c r="C144" s="679" t="str">
        <f t="shared" si="12"/>
        <v/>
      </c>
      <c r="D144" s="586"/>
      <c r="E144" s="803" t="str">
        <f>IFERROR(VLOOKUP($D144,LISTA!$A$2:$J$9998,2,0)&amp;"     -    "&amp;VLOOKUP($D144,LISTA!$A$2:$J$9998,4,0),"")</f>
        <v/>
      </c>
      <c r="F144" s="803"/>
      <c r="G144" s="716" t="str">
        <f>IFERROR(VLOOKUP($D144,LISTA!$A$2:$J$9998,5,0),"")</f>
        <v/>
      </c>
      <c r="H144" s="716"/>
      <c r="I144" s="575"/>
      <c r="J144" s="144" t="str">
        <f>IFERROR(VLOOKUP($D144,LISTA!$A$2:$J$9998,7,0),"")</f>
        <v/>
      </c>
      <c r="K144" s="144" t="str">
        <f>IFERROR(VLOOKUP($D144,LISTA!$A$2:$J$9998,8,0),"")</f>
        <v/>
      </c>
      <c r="L144" s="144" t="str">
        <f t="shared" si="19"/>
        <v/>
      </c>
      <c r="M144" s="227" t="str">
        <f t="shared" si="13"/>
        <v/>
      </c>
      <c r="N144" s="155" t="str">
        <f t="shared" si="14"/>
        <v/>
      </c>
      <c r="O144" s="155" t="str">
        <f t="shared" si="15"/>
        <v/>
      </c>
      <c r="P144" s="155" t="str">
        <f>IFERROR(VLOOKUP($D144,LISTA!$A$2:$J$9998,10,0),"")</f>
        <v/>
      </c>
      <c r="Q144" s="228" t="str">
        <f t="shared" si="16"/>
        <v/>
      </c>
      <c r="R144" s="527" t="str">
        <f t="shared" si="17"/>
        <v/>
      </c>
      <c r="S144" s="632"/>
      <c r="T144" s="139"/>
      <c r="U144" s="139" t="str">
        <f t="shared" si="10"/>
        <v/>
      </c>
      <c r="V144" s="327" t="str">
        <f t="shared" si="18"/>
        <v/>
      </c>
      <c r="W144" s="328"/>
      <c r="Z144" s="169"/>
      <c r="AA144" s="169"/>
      <c r="AB144" s="190"/>
      <c r="AC144" s="190"/>
      <c r="AD144" s="190"/>
      <c r="AE144" s="190"/>
      <c r="AF144" s="190"/>
    </row>
    <row r="145" spans="1:32" s="323" customFormat="1" x14ac:dyDescent="0.25">
      <c r="A145" s="162"/>
      <c r="B145" s="154" t="str">
        <f t="shared" si="11"/>
        <v/>
      </c>
      <c r="C145" s="679" t="str">
        <f t="shared" si="12"/>
        <v/>
      </c>
      <c r="D145" s="586"/>
      <c r="E145" s="803" t="str">
        <f>IFERROR(VLOOKUP($D145,LISTA!$A$2:$J$9998,2,0)&amp;"     -    "&amp;VLOOKUP($D145,LISTA!$A$2:$J$9998,4,0),"")</f>
        <v/>
      </c>
      <c r="F145" s="803"/>
      <c r="G145" s="716" t="str">
        <f>IFERROR(VLOOKUP($D145,LISTA!$A$2:$J$9998,5,0),"")</f>
        <v/>
      </c>
      <c r="H145" s="716"/>
      <c r="I145" s="575"/>
      <c r="J145" s="144" t="str">
        <f>IFERROR(VLOOKUP($D145,LISTA!$A$2:$J$9998,7,0),"")</f>
        <v/>
      </c>
      <c r="K145" s="144" t="str">
        <f>IFERROR(VLOOKUP($D145,LISTA!$A$2:$J$9998,8,0),"")</f>
        <v/>
      </c>
      <c r="L145" s="144" t="str">
        <f t="shared" si="19"/>
        <v/>
      </c>
      <c r="M145" s="227" t="str">
        <f t="shared" si="13"/>
        <v/>
      </c>
      <c r="N145" s="155" t="str">
        <f t="shared" si="14"/>
        <v/>
      </c>
      <c r="O145" s="155" t="str">
        <f t="shared" si="15"/>
        <v/>
      </c>
      <c r="P145" s="155" t="str">
        <f>IFERROR(VLOOKUP($D145,LISTA!$A$2:$J$9998,10,0),"")</f>
        <v/>
      </c>
      <c r="Q145" s="228" t="str">
        <f t="shared" si="16"/>
        <v/>
      </c>
      <c r="R145" s="527" t="str">
        <f t="shared" si="17"/>
        <v/>
      </c>
      <c r="S145" s="632"/>
      <c r="T145" s="139"/>
      <c r="U145" s="139" t="str">
        <f t="shared" ref="U145:U206" si="20">LEFT($E145,5)</f>
        <v/>
      </c>
      <c r="V145" s="327" t="str">
        <f t="shared" si="18"/>
        <v/>
      </c>
      <c r="W145" s="328"/>
      <c r="Z145" s="169"/>
      <c r="AA145" s="169"/>
      <c r="AB145" s="190"/>
      <c r="AC145" s="190"/>
      <c r="AD145" s="190"/>
      <c r="AE145" s="190"/>
      <c r="AF145" s="190"/>
    </row>
    <row r="146" spans="1:32" s="323" customFormat="1" x14ac:dyDescent="0.25">
      <c r="A146" s="162"/>
      <c r="B146" s="154" t="str">
        <f t="shared" ref="B146:B203" si="21">IF($D146="","",$B145+1)</f>
        <v/>
      </c>
      <c r="C146" s="679" t="str">
        <f t="shared" ref="C146:C206" si="22">IF(D146&lt;&gt;"",1,"")</f>
        <v/>
      </c>
      <c r="D146" s="586"/>
      <c r="E146" s="803" t="str">
        <f>IFERROR(VLOOKUP($D146,LISTA!$A$2:$J$9998,2,0)&amp;"     -    "&amp;VLOOKUP($D146,LISTA!$A$2:$J$9998,4,0),"")</f>
        <v/>
      </c>
      <c r="F146" s="803"/>
      <c r="G146" s="716" t="str">
        <f>IFERROR(VLOOKUP($D146,LISTA!$A$2:$J$9998,5,0),"")</f>
        <v/>
      </c>
      <c r="H146" s="716"/>
      <c r="I146" s="575"/>
      <c r="J146" s="144" t="str">
        <f>IFERROR(VLOOKUP($D146,LISTA!$A$2:$J$9998,7,0),"")</f>
        <v/>
      </c>
      <c r="K146" s="144" t="str">
        <f>IFERROR(VLOOKUP($D146,LISTA!$A$2:$J$9998,8,0),"")</f>
        <v/>
      </c>
      <c r="L146" s="144" t="str">
        <f t="shared" si="19"/>
        <v/>
      </c>
      <c r="M146" s="227" t="str">
        <f t="shared" ref="M146:M206" si="23">IF($J146="INCO",0.3,IF($L146="","",IF(AND($U146&lt;&gt;"PUNTA",$U146&lt;&gt;"RADIA",$U146&lt;&gt;"PASTI",$U146&lt;&gt;"INSTA",$U146="DISCO",$L146="EXCLUSIVA",$V146="APC"),0.25,IF(AND($U146&lt;&gt;"PUNTA",$U146&lt;&gt;"RADIA",$U146&lt;&gt;"PASTI",$U146="INSTA",$L146="EXCLUSIVA"),0.25,IF(AND($U146&lt;&gt;"PUNTA",$U146&lt;&gt;"RADIA",$U146="PASTI",$U146&lt;&gt;"INSTA",$L146="EXCLUSIVA"),0.25,IF(AND($U146&lt;&gt;"PUNTA",$U146="RADIA",$U146&lt;&gt;"PASTI",$U146&lt;&gt;"INSTA",$L146="EXCLUSIVA"),0.25,IF(AND($U146="PUNTA",$U146&lt;&gt;"RADIA",$U146&lt;&gt;"PASTI",$U146&lt;&gt;"INSTA",$L146="EXCLUSIVA"),0.25,IF(AND($U146&lt;&gt;"PUNTA",$U146&lt;&gt;"RADIA",$U146&lt;&gt;"PASTI",$U146&lt;&gt;"INSTA",$L146="EXCLUSIVA"),$J$212,IF($L146="NACIONAL",$J$213,IF($L146="IMPORTADO",$J$214))))))))))</f>
        <v/>
      </c>
      <c r="N146" s="155" t="str">
        <f t="shared" si="14"/>
        <v/>
      </c>
      <c r="O146" s="155" t="str">
        <f t="shared" si="15"/>
        <v/>
      </c>
      <c r="P146" s="155" t="str">
        <f>IFERROR(VLOOKUP($D146,LISTA!$A$2:$J$9998,10,0),"")</f>
        <v/>
      </c>
      <c r="Q146" s="228" t="str">
        <f t="shared" ref="Q146:Q206" si="24">IFERROR(O146-N146,"")</f>
        <v/>
      </c>
      <c r="R146" s="527" t="str">
        <f t="shared" ref="R146:R206" si="25">IFERROR(($P146-($P146*$M146))*1.19,"")</f>
        <v/>
      </c>
      <c r="S146" s="632"/>
      <c r="T146" s="139"/>
      <c r="U146" s="139" t="str">
        <f t="shared" si="20"/>
        <v/>
      </c>
      <c r="V146" s="327" t="str">
        <f t="shared" ref="V146:V209" si="26">LEFT($J146,3)</f>
        <v/>
      </c>
      <c r="W146" s="328"/>
      <c r="Z146" s="169"/>
      <c r="AA146" s="169"/>
      <c r="AB146" s="190"/>
      <c r="AC146" s="190"/>
      <c r="AD146" s="190"/>
      <c r="AE146" s="190"/>
      <c r="AF146" s="190"/>
    </row>
    <row r="147" spans="1:32" s="323" customFormat="1" x14ac:dyDescent="0.25">
      <c r="A147" s="162"/>
      <c r="B147" s="154" t="str">
        <f t="shared" si="21"/>
        <v/>
      </c>
      <c r="C147" s="679" t="str">
        <f t="shared" si="22"/>
        <v/>
      </c>
      <c r="D147" s="586"/>
      <c r="E147" s="803" t="str">
        <f>IFERROR(VLOOKUP($D147,LISTA!$A$2:$J$9998,2,0)&amp;"     -    "&amp;VLOOKUP($D147,LISTA!$A$2:$J$9998,4,0),"")</f>
        <v/>
      </c>
      <c r="F147" s="803"/>
      <c r="G147" s="716" t="str">
        <f>IFERROR(VLOOKUP($D147,LISTA!$A$2:$J$9998,5,0),"")</f>
        <v/>
      </c>
      <c r="H147" s="716"/>
      <c r="I147" s="575"/>
      <c r="J147" s="144" t="str">
        <f>IFERROR(VLOOKUP($D147,LISTA!$A$2:$J$9998,7,0),"")</f>
        <v/>
      </c>
      <c r="K147" s="144" t="str">
        <f>IFERROR(VLOOKUP($D147,LISTA!$A$2:$J$9998,8,0),"")</f>
        <v/>
      </c>
      <c r="L147" s="144" t="str">
        <f t="shared" ref="L147:L206" si="27">IF(OR(K147=$T$8,K147=$T$9,K147=$T$12,K147=$T$13,K147=$T$14,K147=$T$15,K147=$T$16,K147=$T$17,K147=$T$18,K147=$T$19,K147=$T$20,K147=$T$21,K147=$T$22,K147=$T$23,K147=$T$24,K147=$T$25,K147=$T$26),$T$7,IF(OR(K147=$T$30,K147=$T$31),$T$29,IF(OR(K147=$T$36),$T$35,"")))</f>
        <v/>
      </c>
      <c r="M147" s="227" t="str">
        <f t="shared" si="23"/>
        <v/>
      </c>
      <c r="N147" s="155" t="str">
        <f t="shared" si="14"/>
        <v/>
      </c>
      <c r="O147" s="155" t="str">
        <f t="shared" si="15"/>
        <v/>
      </c>
      <c r="P147" s="155" t="str">
        <f>IFERROR(VLOOKUP($D147,LISTA!$A$2:$J$9998,10,0),"")</f>
        <v/>
      </c>
      <c r="Q147" s="228" t="str">
        <f t="shared" si="24"/>
        <v/>
      </c>
      <c r="R147" s="527" t="str">
        <f t="shared" si="25"/>
        <v/>
      </c>
      <c r="S147" s="632"/>
      <c r="T147" s="139"/>
      <c r="U147" s="139" t="str">
        <f t="shared" si="20"/>
        <v/>
      </c>
      <c r="V147" s="327" t="str">
        <f t="shared" si="26"/>
        <v/>
      </c>
      <c r="W147" s="328"/>
      <c r="Z147" s="169"/>
      <c r="AA147" s="169"/>
      <c r="AB147" s="190"/>
      <c r="AC147" s="190"/>
      <c r="AD147" s="190"/>
      <c r="AE147" s="190"/>
      <c r="AF147" s="190"/>
    </row>
    <row r="148" spans="1:32" s="323" customFormat="1" x14ac:dyDescent="0.25">
      <c r="A148" s="162"/>
      <c r="B148" s="154" t="str">
        <f t="shared" si="21"/>
        <v/>
      </c>
      <c r="C148" s="679" t="str">
        <f t="shared" si="22"/>
        <v/>
      </c>
      <c r="D148" s="586"/>
      <c r="E148" s="803" t="str">
        <f>IFERROR(VLOOKUP($D148,LISTA!$A$2:$J$9998,2,0)&amp;"     -    "&amp;VLOOKUP($D148,LISTA!$A$2:$J$9998,4,0),"")</f>
        <v/>
      </c>
      <c r="F148" s="803"/>
      <c r="G148" s="716" t="str">
        <f>IFERROR(VLOOKUP($D148,LISTA!$A$2:$J$9998,5,0),"")</f>
        <v/>
      </c>
      <c r="H148" s="716"/>
      <c r="I148" s="575"/>
      <c r="J148" s="144" t="str">
        <f>IFERROR(VLOOKUP($D148,LISTA!$A$2:$J$9998,7,0),"")</f>
        <v/>
      </c>
      <c r="K148" s="144" t="str">
        <f>IFERROR(VLOOKUP($D148,LISTA!$A$2:$J$9998,8,0),"")</f>
        <v/>
      </c>
      <c r="L148" s="144" t="str">
        <f t="shared" si="27"/>
        <v/>
      </c>
      <c r="M148" s="227" t="str">
        <f t="shared" si="23"/>
        <v/>
      </c>
      <c r="N148" s="155" t="str">
        <f t="shared" si="14"/>
        <v/>
      </c>
      <c r="O148" s="155" t="str">
        <f t="shared" si="15"/>
        <v/>
      </c>
      <c r="P148" s="155" t="str">
        <f>IFERROR(VLOOKUP($D148,LISTA!$A$2:$J$9998,10,0),"")</f>
        <v/>
      </c>
      <c r="Q148" s="228" t="str">
        <f t="shared" si="24"/>
        <v/>
      </c>
      <c r="R148" s="527" t="str">
        <f t="shared" si="25"/>
        <v/>
      </c>
      <c r="S148" s="632"/>
      <c r="T148" s="139"/>
      <c r="U148" s="139" t="str">
        <f t="shared" si="20"/>
        <v/>
      </c>
      <c r="V148" s="327" t="str">
        <f t="shared" si="26"/>
        <v/>
      </c>
      <c r="W148" s="328"/>
      <c r="Z148" s="169"/>
      <c r="AA148" s="169"/>
      <c r="AB148" s="190"/>
      <c r="AC148" s="190"/>
      <c r="AD148" s="190"/>
      <c r="AE148" s="190"/>
      <c r="AF148" s="190"/>
    </row>
    <row r="149" spans="1:32" s="323" customFormat="1" x14ac:dyDescent="0.25">
      <c r="A149" s="162"/>
      <c r="B149" s="154" t="str">
        <f t="shared" si="21"/>
        <v/>
      </c>
      <c r="C149" s="679" t="str">
        <f t="shared" si="22"/>
        <v/>
      </c>
      <c r="D149" s="586"/>
      <c r="E149" s="803" t="str">
        <f>IFERROR(VLOOKUP($D149,LISTA!$A$2:$J$9998,2,0)&amp;"     -    "&amp;VLOOKUP($D149,LISTA!$A$2:$J$9998,4,0),"")</f>
        <v/>
      </c>
      <c r="F149" s="803"/>
      <c r="G149" s="716" t="str">
        <f>IFERROR(VLOOKUP($D149,LISTA!$A$2:$J$9998,5,0),"")</f>
        <v/>
      </c>
      <c r="H149" s="716"/>
      <c r="I149" s="575"/>
      <c r="J149" s="144" t="str">
        <f>IFERROR(VLOOKUP($D149,LISTA!$A$2:$J$9998,7,0),"")</f>
        <v/>
      </c>
      <c r="K149" s="144" t="str">
        <f>IFERROR(VLOOKUP($D149,LISTA!$A$2:$J$9998,8,0),"")</f>
        <v/>
      </c>
      <c r="L149" s="144" t="str">
        <f t="shared" si="27"/>
        <v/>
      </c>
      <c r="M149" s="227" t="str">
        <f t="shared" si="23"/>
        <v/>
      </c>
      <c r="N149" s="155" t="str">
        <f t="shared" si="14"/>
        <v/>
      </c>
      <c r="O149" s="155" t="str">
        <f t="shared" si="15"/>
        <v/>
      </c>
      <c r="P149" s="155" t="str">
        <f>IFERROR(VLOOKUP($D149,LISTA!$A$2:$J$9998,10,0),"")</f>
        <v/>
      </c>
      <c r="Q149" s="228" t="str">
        <f t="shared" si="24"/>
        <v/>
      </c>
      <c r="R149" s="527" t="str">
        <f t="shared" si="25"/>
        <v/>
      </c>
      <c r="S149" s="632"/>
      <c r="T149" s="139"/>
      <c r="U149" s="139" t="str">
        <f t="shared" si="20"/>
        <v/>
      </c>
      <c r="V149" s="327" t="str">
        <f t="shared" si="26"/>
        <v/>
      </c>
      <c r="W149" s="328"/>
      <c r="Z149" s="169"/>
      <c r="AA149" s="169"/>
      <c r="AB149" s="190"/>
      <c r="AC149" s="190"/>
      <c r="AD149" s="190"/>
      <c r="AE149" s="190"/>
      <c r="AF149" s="190"/>
    </row>
    <row r="150" spans="1:32" s="323" customFormat="1" x14ac:dyDescent="0.25">
      <c r="A150" s="162"/>
      <c r="B150" s="154" t="str">
        <f t="shared" si="21"/>
        <v/>
      </c>
      <c r="C150" s="679" t="str">
        <f t="shared" si="22"/>
        <v/>
      </c>
      <c r="D150" s="586"/>
      <c r="E150" s="803" t="str">
        <f>IFERROR(VLOOKUP($D150,LISTA!$A$2:$J$9998,2,0)&amp;"     -    "&amp;VLOOKUP($D150,LISTA!$A$2:$J$9998,4,0),"")</f>
        <v/>
      </c>
      <c r="F150" s="803"/>
      <c r="G150" s="716" t="str">
        <f>IFERROR(VLOOKUP($D150,LISTA!$A$2:$J$9998,5,0),"")</f>
        <v/>
      </c>
      <c r="H150" s="716"/>
      <c r="I150" s="575"/>
      <c r="J150" s="144" t="str">
        <f>IFERROR(VLOOKUP($D150,LISTA!$A$2:$J$9998,7,0),"")</f>
        <v/>
      </c>
      <c r="K150" s="144" t="str">
        <f>IFERROR(VLOOKUP($D150,LISTA!$A$2:$J$9998,8,0),"")</f>
        <v/>
      </c>
      <c r="L150" s="144" t="str">
        <f t="shared" si="27"/>
        <v/>
      </c>
      <c r="M150" s="227" t="str">
        <f t="shared" si="23"/>
        <v/>
      </c>
      <c r="N150" s="155" t="str">
        <f t="shared" si="14"/>
        <v/>
      </c>
      <c r="O150" s="155" t="str">
        <f t="shared" si="15"/>
        <v/>
      </c>
      <c r="P150" s="155" t="str">
        <f>IFERROR(VLOOKUP($D150,LISTA!$A$2:$J$9998,10,0),"")</f>
        <v/>
      </c>
      <c r="Q150" s="228" t="str">
        <f t="shared" si="24"/>
        <v/>
      </c>
      <c r="R150" s="527" t="str">
        <f t="shared" si="25"/>
        <v/>
      </c>
      <c r="S150" s="632"/>
      <c r="T150" s="139"/>
      <c r="U150" s="139" t="str">
        <f t="shared" si="20"/>
        <v/>
      </c>
      <c r="V150" s="327" t="str">
        <f t="shared" si="26"/>
        <v/>
      </c>
      <c r="W150" s="328"/>
      <c r="Z150" s="169"/>
      <c r="AA150" s="169"/>
      <c r="AB150" s="190"/>
      <c r="AC150" s="190"/>
      <c r="AD150" s="190"/>
      <c r="AE150" s="190"/>
      <c r="AF150" s="190"/>
    </row>
    <row r="151" spans="1:32" s="323" customFormat="1" x14ac:dyDescent="0.25">
      <c r="A151" s="162"/>
      <c r="B151" s="154" t="str">
        <f t="shared" si="21"/>
        <v/>
      </c>
      <c r="C151" s="679" t="str">
        <f t="shared" si="22"/>
        <v/>
      </c>
      <c r="D151" s="586"/>
      <c r="E151" s="803" t="str">
        <f>IFERROR(VLOOKUP($D151,LISTA!$A$2:$J$9998,2,0)&amp;"     -    "&amp;VLOOKUP($D151,LISTA!$A$2:$J$9998,4,0),"")</f>
        <v/>
      </c>
      <c r="F151" s="803"/>
      <c r="G151" s="716" t="str">
        <f>IFERROR(VLOOKUP($D151,LISTA!$A$2:$J$9998,5,0),"")</f>
        <v/>
      </c>
      <c r="H151" s="716"/>
      <c r="I151" s="575"/>
      <c r="J151" s="144" t="str">
        <f>IFERROR(VLOOKUP($D151,LISTA!$A$2:$J$9998,7,0),"")</f>
        <v/>
      </c>
      <c r="K151" s="144" t="str">
        <f>IFERROR(VLOOKUP($D151,LISTA!$A$2:$J$9998,8,0),"")</f>
        <v/>
      </c>
      <c r="L151" s="144" t="str">
        <f t="shared" si="27"/>
        <v/>
      </c>
      <c r="M151" s="227" t="str">
        <f t="shared" si="23"/>
        <v/>
      </c>
      <c r="N151" s="155" t="str">
        <f t="shared" si="14"/>
        <v/>
      </c>
      <c r="O151" s="155" t="str">
        <f t="shared" si="15"/>
        <v/>
      </c>
      <c r="P151" s="155" t="str">
        <f>IFERROR(VLOOKUP($D151,LISTA!$A$2:$J$9998,10,0),"")</f>
        <v/>
      </c>
      <c r="Q151" s="228" t="str">
        <f t="shared" si="24"/>
        <v/>
      </c>
      <c r="R151" s="527" t="str">
        <f t="shared" si="25"/>
        <v/>
      </c>
      <c r="S151" s="632"/>
      <c r="T151" s="139"/>
      <c r="U151" s="139" t="str">
        <f t="shared" si="20"/>
        <v/>
      </c>
      <c r="V151" s="327" t="str">
        <f t="shared" si="26"/>
        <v/>
      </c>
      <c r="W151" s="328"/>
      <c r="Z151" s="169"/>
      <c r="AA151" s="169"/>
      <c r="AB151" s="190"/>
      <c r="AC151" s="190"/>
      <c r="AD151" s="190"/>
      <c r="AE151" s="190"/>
      <c r="AF151" s="190"/>
    </row>
    <row r="152" spans="1:32" s="323" customFormat="1" x14ac:dyDescent="0.25">
      <c r="A152" s="162"/>
      <c r="B152" s="154" t="str">
        <f t="shared" si="21"/>
        <v/>
      </c>
      <c r="C152" s="679" t="str">
        <f t="shared" si="22"/>
        <v/>
      </c>
      <c r="D152" s="586"/>
      <c r="E152" s="803" t="str">
        <f>IFERROR(VLOOKUP($D152,LISTA!$A$2:$J$9998,2,0)&amp;"     -    "&amp;VLOOKUP($D152,LISTA!$A$2:$J$9998,4,0),"")</f>
        <v/>
      </c>
      <c r="F152" s="803"/>
      <c r="G152" s="716" t="str">
        <f>IFERROR(VLOOKUP($D152,LISTA!$A$2:$J$9998,5,0),"")</f>
        <v/>
      </c>
      <c r="H152" s="716"/>
      <c r="I152" s="575"/>
      <c r="J152" s="144" t="str">
        <f>IFERROR(VLOOKUP($D152,LISTA!$A$2:$J$9998,7,0),"")</f>
        <v/>
      </c>
      <c r="K152" s="144" t="str">
        <f>IFERROR(VLOOKUP($D152,LISTA!$A$2:$J$9998,8,0),"")</f>
        <v/>
      </c>
      <c r="L152" s="144" t="str">
        <f t="shared" si="27"/>
        <v/>
      </c>
      <c r="M152" s="227" t="str">
        <f t="shared" si="23"/>
        <v/>
      </c>
      <c r="N152" s="155" t="str">
        <f t="shared" si="14"/>
        <v/>
      </c>
      <c r="O152" s="155" t="str">
        <f t="shared" si="15"/>
        <v/>
      </c>
      <c r="P152" s="155" t="str">
        <f>IFERROR(VLOOKUP($D152,LISTA!$A$2:$J$9998,10,0),"")</f>
        <v/>
      </c>
      <c r="Q152" s="228" t="str">
        <f t="shared" si="24"/>
        <v/>
      </c>
      <c r="R152" s="527" t="str">
        <f t="shared" si="25"/>
        <v/>
      </c>
      <c r="S152" s="632"/>
      <c r="T152" s="139"/>
      <c r="U152" s="139" t="str">
        <f t="shared" si="20"/>
        <v/>
      </c>
      <c r="V152" s="327" t="str">
        <f t="shared" si="26"/>
        <v/>
      </c>
      <c r="W152" s="328"/>
      <c r="Z152" s="169"/>
      <c r="AA152" s="169"/>
      <c r="AB152" s="190"/>
      <c r="AC152" s="190"/>
      <c r="AD152" s="190"/>
      <c r="AE152" s="190"/>
      <c r="AF152" s="190"/>
    </row>
    <row r="153" spans="1:32" s="323" customFormat="1" x14ac:dyDescent="0.25">
      <c r="A153" s="162"/>
      <c r="B153" s="154" t="str">
        <f t="shared" si="21"/>
        <v/>
      </c>
      <c r="C153" s="679" t="str">
        <f t="shared" si="22"/>
        <v/>
      </c>
      <c r="D153" s="586"/>
      <c r="E153" s="803" t="str">
        <f>IFERROR(VLOOKUP($D153,LISTA!$A$2:$J$9998,2,0)&amp;"     -    "&amp;VLOOKUP($D153,LISTA!$A$2:$J$9998,4,0),"")</f>
        <v/>
      </c>
      <c r="F153" s="803"/>
      <c r="G153" s="716" t="str">
        <f>IFERROR(VLOOKUP($D153,LISTA!$A$2:$J$9998,5,0),"")</f>
        <v/>
      </c>
      <c r="H153" s="716"/>
      <c r="I153" s="575"/>
      <c r="J153" s="144" t="str">
        <f>IFERROR(VLOOKUP($D153,LISTA!$A$2:$J$9998,7,0),"")</f>
        <v/>
      </c>
      <c r="K153" s="144" t="str">
        <f>IFERROR(VLOOKUP($D153,LISTA!$A$2:$J$9998,8,0),"")</f>
        <v/>
      </c>
      <c r="L153" s="144" t="str">
        <f t="shared" si="27"/>
        <v/>
      </c>
      <c r="M153" s="227" t="str">
        <f t="shared" si="23"/>
        <v/>
      </c>
      <c r="N153" s="155" t="str">
        <f t="shared" si="14"/>
        <v/>
      </c>
      <c r="O153" s="155" t="str">
        <f t="shared" si="15"/>
        <v/>
      </c>
      <c r="P153" s="155" t="str">
        <f>IFERROR(VLOOKUP($D153,LISTA!$A$2:$J$9998,10,0),"")</f>
        <v/>
      </c>
      <c r="Q153" s="228" t="str">
        <f t="shared" si="24"/>
        <v/>
      </c>
      <c r="R153" s="527" t="str">
        <f t="shared" si="25"/>
        <v/>
      </c>
      <c r="S153" s="632"/>
      <c r="T153" s="139"/>
      <c r="U153" s="139" t="str">
        <f t="shared" si="20"/>
        <v/>
      </c>
      <c r="V153" s="327" t="str">
        <f t="shared" si="26"/>
        <v/>
      </c>
      <c r="W153" s="328"/>
      <c r="Z153" s="169"/>
      <c r="AA153" s="169"/>
      <c r="AB153" s="190"/>
      <c r="AC153" s="190"/>
      <c r="AD153" s="190"/>
      <c r="AE153" s="190"/>
      <c r="AF153" s="190"/>
    </row>
    <row r="154" spans="1:32" s="323" customFormat="1" x14ac:dyDescent="0.25">
      <c r="A154" s="162"/>
      <c r="B154" s="154" t="str">
        <f t="shared" si="21"/>
        <v/>
      </c>
      <c r="C154" s="679" t="str">
        <f t="shared" si="22"/>
        <v/>
      </c>
      <c r="D154" s="586"/>
      <c r="E154" s="803" t="str">
        <f>IFERROR(VLOOKUP($D154,LISTA!$A$2:$J$9998,2,0)&amp;"     -    "&amp;VLOOKUP($D154,LISTA!$A$2:$J$9998,4,0),"")</f>
        <v/>
      </c>
      <c r="F154" s="803"/>
      <c r="G154" s="716" t="str">
        <f>IFERROR(VLOOKUP($D154,LISTA!$A$2:$J$9998,5,0),"")</f>
        <v/>
      </c>
      <c r="H154" s="716"/>
      <c r="I154" s="575"/>
      <c r="J154" s="144" t="str">
        <f>IFERROR(VLOOKUP($D154,LISTA!$A$2:$J$9998,7,0),"")</f>
        <v/>
      </c>
      <c r="K154" s="144" t="str">
        <f>IFERROR(VLOOKUP($D154,LISTA!$A$2:$J$9998,8,0),"")</f>
        <v/>
      </c>
      <c r="L154" s="144" t="str">
        <f t="shared" si="27"/>
        <v/>
      </c>
      <c r="M154" s="227" t="str">
        <f t="shared" si="23"/>
        <v/>
      </c>
      <c r="N154" s="155" t="str">
        <f t="shared" si="14"/>
        <v/>
      </c>
      <c r="O154" s="155" t="str">
        <f t="shared" si="15"/>
        <v/>
      </c>
      <c r="P154" s="155" t="str">
        <f>IFERROR(VLOOKUP($D154,LISTA!$A$2:$J$9998,10,0),"")</f>
        <v/>
      </c>
      <c r="Q154" s="228" t="str">
        <f t="shared" si="24"/>
        <v/>
      </c>
      <c r="R154" s="527" t="str">
        <f t="shared" si="25"/>
        <v/>
      </c>
      <c r="S154" s="632"/>
      <c r="T154" s="139"/>
      <c r="U154" s="139" t="str">
        <f t="shared" si="20"/>
        <v/>
      </c>
      <c r="V154" s="327" t="str">
        <f t="shared" si="26"/>
        <v/>
      </c>
      <c r="W154" s="328"/>
      <c r="Z154" s="169"/>
      <c r="AA154" s="169"/>
      <c r="AB154" s="190"/>
      <c r="AC154" s="190"/>
      <c r="AD154" s="190"/>
      <c r="AE154" s="190"/>
      <c r="AF154" s="190"/>
    </row>
    <row r="155" spans="1:32" s="323" customFormat="1" x14ac:dyDescent="0.25">
      <c r="A155" s="162"/>
      <c r="B155" s="154" t="str">
        <f t="shared" si="21"/>
        <v/>
      </c>
      <c r="C155" s="679" t="str">
        <f t="shared" si="22"/>
        <v/>
      </c>
      <c r="D155" s="586"/>
      <c r="E155" s="803" t="str">
        <f>IFERROR(VLOOKUP($D155,LISTA!$A$2:$J$9998,2,0)&amp;"     -    "&amp;VLOOKUP($D155,LISTA!$A$2:$J$9998,4,0),"")</f>
        <v/>
      </c>
      <c r="F155" s="803"/>
      <c r="G155" s="716" t="str">
        <f>IFERROR(VLOOKUP($D155,LISTA!$A$2:$J$9998,5,0),"")</f>
        <v/>
      </c>
      <c r="H155" s="716"/>
      <c r="I155" s="575"/>
      <c r="J155" s="144" t="str">
        <f>IFERROR(VLOOKUP($D155,LISTA!$A$2:$J$9998,7,0),"")</f>
        <v/>
      </c>
      <c r="K155" s="144" t="str">
        <f>IFERROR(VLOOKUP($D155,LISTA!$A$2:$J$9998,8,0),"")</f>
        <v/>
      </c>
      <c r="L155" s="144" t="str">
        <f t="shared" si="27"/>
        <v/>
      </c>
      <c r="M155" s="227" t="str">
        <f t="shared" si="23"/>
        <v/>
      </c>
      <c r="N155" s="155" t="str">
        <f t="shared" si="14"/>
        <v/>
      </c>
      <c r="O155" s="155" t="str">
        <f t="shared" si="15"/>
        <v/>
      </c>
      <c r="P155" s="155" t="str">
        <f>IFERROR(VLOOKUP($D155,LISTA!$A$2:$J$9998,10,0),"")</f>
        <v/>
      </c>
      <c r="Q155" s="228" t="str">
        <f t="shared" si="24"/>
        <v/>
      </c>
      <c r="R155" s="527" t="str">
        <f t="shared" si="25"/>
        <v/>
      </c>
      <c r="S155" s="632"/>
      <c r="T155" s="139"/>
      <c r="U155" s="139" t="str">
        <f t="shared" si="20"/>
        <v/>
      </c>
      <c r="V155" s="327" t="str">
        <f t="shared" si="26"/>
        <v/>
      </c>
      <c r="W155" s="328"/>
      <c r="Z155" s="169"/>
      <c r="AA155" s="169"/>
      <c r="AB155" s="190"/>
      <c r="AC155" s="190"/>
      <c r="AD155" s="190"/>
      <c r="AE155" s="190"/>
      <c r="AF155" s="190"/>
    </row>
    <row r="156" spans="1:32" s="323" customFormat="1" x14ac:dyDescent="0.25">
      <c r="A156" s="162"/>
      <c r="B156" s="154" t="str">
        <f t="shared" si="21"/>
        <v/>
      </c>
      <c r="C156" s="679" t="str">
        <f t="shared" si="22"/>
        <v/>
      </c>
      <c r="D156" s="586"/>
      <c r="E156" s="803" t="str">
        <f>IFERROR(VLOOKUP($D156,LISTA!$A$2:$J$9998,2,0)&amp;"     -    "&amp;VLOOKUP($D156,LISTA!$A$2:$J$9998,4,0),"")</f>
        <v/>
      </c>
      <c r="F156" s="803"/>
      <c r="G156" s="716" t="str">
        <f>IFERROR(VLOOKUP($D156,LISTA!$A$2:$J$9998,5,0),"")</f>
        <v/>
      </c>
      <c r="H156" s="716"/>
      <c r="I156" s="575"/>
      <c r="J156" s="144" t="str">
        <f>IFERROR(VLOOKUP($D156,LISTA!$A$2:$J$9998,7,0),"")</f>
        <v/>
      </c>
      <c r="K156" s="144" t="str">
        <f>IFERROR(VLOOKUP($D156,LISTA!$A$2:$J$9998,8,0),"")</f>
        <v/>
      </c>
      <c r="L156" s="144" t="str">
        <f t="shared" si="27"/>
        <v/>
      </c>
      <c r="M156" s="227" t="str">
        <f t="shared" si="23"/>
        <v/>
      </c>
      <c r="N156" s="155" t="str">
        <f t="shared" si="14"/>
        <v/>
      </c>
      <c r="O156" s="155" t="str">
        <f t="shared" si="15"/>
        <v/>
      </c>
      <c r="P156" s="155" t="str">
        <f>IFERROR(VLOOKUP($D156,LISTA!$A$2:$J$9998,10,0),"")</f>
        <v/>
      </c>
      <c r="Q156" s="228" t="str">
        <f t="shared" si="24"/>
        <v/>
      </c>
      <c r="R156" s="527" t="str">
        <f t="shared" si="25"/>
        <v/>
      </c>
      <c r="S156" s="632"/>
      <c r="T156" s="139"/>
      <c r="U156" s="139" t="str">
        <f t="shared" si="20"/>
        <v/>
      </c>
      <c r="V156" s="327" t="str">
        <f t="shared" si="26"/>
        <v/>
      </c>
      <c r="W156" s="328"/>
      <c r="Z156" s="169"/>
      <c r="AA156" s="169"/>
      <c r="AB156" s="190"/>
      <c r="AC156" s="190"/>
      <c r="AD156" s="190"/>
      <c r="AE156" s="190"/>
      <c r="AF156" s="190"/>
    </row>
    <row r="157" spans="1:32" s="323" customFormat="1" x14ac:dyDescent="0.25">
      <c r="A157" s="162"/>
      <c r="B157" s="154" t="str">
        <f t="shared" si="21"/>
        <v/>
      </c>
      <c r="C157" s="679" t="str">
        <f t="shared" si="22"/>
        <v/>
      </c>
      <c r="D157" s="586"/>
      <c r="E157" s="803" t="str">
        <f>IFERROR(VLOOKUP($D157,LISTA!$A$2:$J$9998,2,0)&amp;"     -    "&amp;VLOOKUP($D157,LISTA!$A$2:$J$9998,4,0),"")</f>
        <v/>
      </c>
      <c r="F157" s="803"/>
      <c r="G157" s="716" t="str">
        <f>IFERROR(VLOOKUP($D157,LISTA!$A$2:$J$9998,5,0),"")</f>
        <v/>
      </c>
      <c r="H157" s="716"/>
      <c r="I157" s="575"/>
      <c r="J157" s="144" t="str">
        <f>IFERROR(VLOOKUP($D157,LISTA!$A$2:$J$9998,7,0),"")</f>
        <v/>
      </c>
      <c r="K157" s="144" t="str">
        <f>IFERROR(VLOOKUP($D157,LISTA!$A$2:$J$9998,8,0),"")</f>
        <v/>
      </c>
      <c r="L157" s="144" t="str">
        <f t="shared" si="27"/>
        <v/>
      </c>
      <c r="M157" s="227" t="str">
        <f t="shared" si="23"/>
        <v/>
      </c>
      <c r="N157" s="155" t="str">
        <f t="shared" si="14"/>
        <v/>
      </c>
      <c r="O157" s="155" t="str">
        <f t="shared" si="15"/>
        <v/>
      </c>
      <c r="P157" s="155" t="str">
        <f>IFERROR(VLOOKUP($D157,LISTA!$A$2:$J$9998,10,0),"")</f>
        <v/>
      </c>
      <c r="Q157" s="228" t="str">
        <f t="shared" si="24"/>
        <v/>
      </c>
      <c r="R157" s="527" t="str">
        <f t="shared" si="25"/>
        <v/>
      </c>
      <c r="S157" s="632"/>
      <c r="T157" s="139"/>
      <c r="U157" s="139" t="str">
        <f t="shared" si="20"/>
        <v/>
      </c>
      <c r="V157" s="327" t="str">
        <f t="shared" si="26"/>
        <v/>
      </c>
      <c r="W157" s="328"/>
      <c r="Z157" s="169"/>
      <c r="AA157" s="169"/>
      <c r="AB157" s="190"/>
      <c r="AC157" s="190"/>
      <c r="AD157" s="190"/>
      <c r="AE157" s="190"/>
      <c r="AF157" s="190"/>
    </row>
    <row r="158" spans="1:32" s="323" customFormat="1" x14ac:dyDescent="0.25">
      <c r="A158" s="162"/>
      <c r="B158" s="154" t="str">
        <f t="shared" si="21"/>
        <v/>
      </c>
      <c r="C158" s="679" t="str">
        <f t="shared" si="22"/>
        <v/>
      </c>
      <c r="D158" s="586"/>
      <c r="E158" s="803" t="str">
        <f>IFERROR(VLOOKUP($D158,LISTA!$A$2:$J$9998,2,0)&amp;"     -    "&amp;VLOOKUP($D158,LISTA!$A$2:$J$9998,4,0),"")</f>
        <v/>
      </c>
      <c r="F158" s="803"/>
      <c r="G158" s="716" t="str">
        <f>IFERROR(VLOOKUP($D158,LISTA!$A$2:$J$9998,5,0),"")</f>
        <v/>
      </c>
      <c r="H158" s="716"/>
      <c r="I158" s="575"/>
      <c r="J158" s="144" t="str">
        <f>IFERROR(VLOOKUP($D158,LISTA!$A$2:$J$9998,7,0),"")</f>
        <v/>
      </c>
      <c r="K158" s="144" t="str">
        <f>IFERROR(VLOOKUP($D158,LISTA!$A$2:$J$9998,8,0),"")</f>
        <v/>
      </c>
      <c r="L158" s="144" t="str">
        <f t="shared" si="27"/>
        <v/>
      </c>
      <c r="M158" s="227" t="str">
        <f t="shared" si="23"/>
        <v/>
      </c>
      <c r="N158" s="155" t="str">
        <f t="shared" si="14"/>
        <v/>
      </c>
      <c r="O158" s="155" t="str">
        <f t="shared" si="15"/>
        <v/>
      </c>
      <c r="P158" s="155" t="str">
        <f>IFERROR(VLOOKUP($D158,LISTA!$A$2:$J$9998,10,0),"")</f>
        <v/>
      </c>
      <c r="Q158" s="228" t="str">
        <f t="shared" si="24"/>
        <v/>
      </c>
      <c r="R158" s="527" t="str">
        <f t="shared" si="25"/>
        <v/>
      </c>
      <c r="S158" s="632"/>
      <c r="T158" s="139"/>
      <c r="U158" s="139" t="str">
        <f t="shared" si="20"/>
        <v/>
      </c>
      <c r="V158" s="327" t="str">
        <f t="shared" si="26"/>
        <v/>
      </c>
      <c r="W158" s="328"/>
      <c r="Z158" s="169"/>
      <c r="AA158" s="169"/>
      <c r="AB158" s="190"/>
      <c r="AC158" s="190"/>
      <c r="AD158" s="190"/>
      <c r="AE158" s="190"/>
      <c r="AF158" s="190"/>
    </row>
    <row r="159" spans="1:32" s="323" customFormat="1" x14ac:dyDescent="0.25">
      <c r="A159" s="162"/>
      <c r="B159" s="154" t="str">
        <f t="shared" si="21"/>
        <v/>
      </c>
      <c r="C159" s="679" t="str">
        <f t="shared" si="22"/>
        <v/>
      </c>
      <c r="D159" s="586"/>
      <c r="E159" s="803" t="str">
        <f>IFERROR(VLOOKUP($D159,LISTA!$A$2:$J$9998,2,0)&amp;"     -    "&amp;VLOOKUP($D159,LISTA!$A$2:$J$9998,4,0),"")</f>
        <v/>
      </c>
      <c r="F159" s="803"/>
      <c r="G159" s="716" t="str">
        <f>IFERROR(VLOOKUP($D159,LISTA!$A$2:$J$9998,5,0),"")</f>
        <v/>
      </c>
      <c r="H159" s="716"/>
      <c r="I159" s="575"/>
      <c r="J159" s="144" t="str">
        <f>IFERROR(VLOOKUP($D159,LISTA!$A$2:$J$9998,7,0),"")</f>
        <v/>
      </c>
      <c r="K159" s="144" t="str">
        <f>IFERROR(VLOOKUP($D159,LISTA!$A$2:$J$9998,8,0),"")</f>
        <v/>
      </c>
      <c r="L159" s="144" t="str">
        <f t="shared" si="27"/>
        <v/>
      </c>
      <c r="M159" s="227" t="str">
        <f t="shared" si="23"/>
        <v/>
      </c>
      <c r="N159" s="155" t="str">
        <f t="shared" si="14"/>
        <v/>
      </c>
      <c r="O159" s="155" t="str">
        <f t="shared" si="15"/>
        <v/>
      </c>
      <c r="P159" s="155" t="str">
        <f>IFERROR(VLOOKUP($D159,LISTA!$A$2:$J$9998,10,0),"")</f>
        <v/>
      </c>
      <c r="Q159" s="228" t="str">
        <f t="shared" si="24"/>
        <v/>
      </c>
      <c r="R159" s="527" t="str">
        <f t="shared" si="25"/>
        <v/>
      </c>
      <c r="S159" s="632"/>
      <c r="T159" s="139"/>
      <c r="U159" s="139" t="str">
        <f t="shared" si="20"/>
        <v/>
      </c>
      <c r="V159" s="327" t="str">
        <f t="shared" si="26"/>
        <v/>
      </c>
      <c r="W159" s="328"/>
      <c r="Z159" s="169"/>
      <c r="AA159" s="169"/>
      <c r="AB159" s="190"/>
      <c r="AC159" s="190"/>
      <c r="AD159" s="190"/>
      <c r="AE159" s="190"/>
      <c r="AF159" s="190"/>
    </row>
    <row r="160" spans="1:32" s="323" customFormat="1" x14ac:dyDescent="0.25">
      <c r="A160" s="162"/>
      <c r="B160" s="154" t="str">
        <f t="shared" si="21"/>
        <v/>
      </c>
      <c r="C160" s="679" t="str">
        <f t="shared" si="22"/>
        <v/>
      </c>
      <c r="D160" s="586"/>
      <c r="E160" s="803" t="str">
        <f>IFERROR(VLOOKUP($D160,LISTA!$A$2:$J$9998,2,0)&amp;"     -    "&amp;VLOOKUP($D160,LISTA!$A$2:$J$9998,4,0),"")</f>
        <v/>
      </c>
      <c r="F160" s="803"/>
      <c r="G160" s="716" t="str">
        <f>IFERROR(VLOOKUP($D160,LISTA!$A$2:$J$9998,5,0),"")</f>
        <v/>
      </c>
      <c r="H160" s="716"/>
      <c r="I160" s="576"/>
      <c r="J160" s="144" t="str">
        <f>IFERROR(VLOOKUP($D160,LISTA!$A$2:$J$9998,7,0),"")</f>
        <v/>
      </c>
      <c r="K160" s="144" t="str">
        <f>IFERROR(VLOOKUP($D160,LISTA!$A$2:$J$9998,8,0),"")</f>
        <v/>
      </c>
      <c r="L160" s="144" t="str">
        <f t="shared" si="27"/>
        <v/>
      </c>
      <c r="M160" s="227" t="str">
        <f t="shared" si="23"/>
        <v/>
      </c>
      <c r="N160" s="155" t="str">
        <f t="shared" si="14"/>
        <v/>
      </c>
      <c r="O160" s="155" t="str">
        <f t="shared" si="15"/>
        <v/>
      </c>
      <c r="P160" s="155" t="str">
        <f>IFERROR(VLOOKUP($D160,LISTA!$A$2:$J$9998,10,0),"")</f>
        <v/>
      </c>
      <c r="Q160" s="228" t="str">
        <f t="shared" si="24"/>
        <v/>
      </c>
      <c r="R160" s="527" t="str">
        <f t="shared" si="25"/>
        <v/>
      </c>
      <c r="S160" s="632"/>
      <c r="T160" s="139"/>
      <c r="U160" s="139" t="str">
        <f t="shared" si="20"/>
        <v/>
      </c>
      <c r="V160" s="327" t="str">
        <f t="shared" si="26"/>
        <v/>
      </c>
      <c r="W160" s="328"/>
      <c r="Z160" s="169"/>
      <c r="AA160" s="169"/>
      <c r="AB160" s="190"/>
      <c r="AC160" s="190"/>
      <c r="AD160" s="190"/>
      <c r="AE160" s="190"/>
      <c r="AF160" s="190"/>
    </row>
    <row r="161" spans="1:32" s="323" customFormat="1" x14ac:dyDescent="0.25">
      <c r="A161" s="162"/>
      <c r="B161" s="154" t="str">
        <f t="shared" si="21"/>
        <v/>
      </c>
      <c r="C161" s="679" t="str">
        <f t="shared" si="22"/>
        <v/>
      </c>
      <c r="D161" s="586"/>
      <c r="E161" s="803" t="str">
        <f>IFERROR(VLOOKUP($D161,LISTA!$A$2:$J$9998,2,0)&amp;"     -    "&amp;VLOOKUP($D161,LISTA!$A$2:$J$9998,4,0),"")</f>
        <v/>
      </c>
      <c r="F161" s="803"/>
      <c r="G161" s="716" t="str">
        <f>IFERROR(VLOOKUP($D161,LISTA!$A$2:$J$9998,5,0),"")</f>
        <v/>
      </c>
      <c r="H161" s="716"/>
      <c r="I161" s="576"/>
      <c r="J161" s="144" t="str">
        <f>IFERROR(VLOOKUP($D161,LISTA!$A$2:$J$9998,7,0),"")</f>
        <v/>
      </c>
      <c r="K161" s="144" t="str">
        <f>IFERROR(VLOOKUP($D161,LISTA!$A$2:$J$9998,8,0),"")</f>
        <v/>
      </c>
      <c r="L161" s="144" t="str">
        <f t="shared" si="27"/>
        <v/>
      </c>
      <c r="M161" s="227" t="str">
        <f t="shared" si="23"/>
        <v/>
      </c>
      <c r="N161" s="155" t="str">
        <f t="shared" si="14"/>
        <v/>
      </c>
      <c r="O161" s="155" t="str">
        <f t="shared" si="15"/>
        <v/>
      </c>
      <c r="P161" s="155" t="str">
        <f>IFERROR(VLOOKUP($D161,LISTA!$A$2:$J$9998,10,0),"")</f>
        <v/>
      </c>
      <c r="Q161" s="228" t="str">
        <f t="shared" si="24"/>
        <v/>
      </c>
      <c r="R161" s="527" t="str">
        <f t="shared" si="25"/>
        <v/>
      </c>
      <c r="S161" s="632"/>
      <c r="T161" s="139"/>
      <c r="U161" s="139" t="str">
        <f t="shared" si="20"/>
        <v/>
      </c>
      <c r="V161" s="327" t="str">
        <f t="shared" si="26"/>
        <v/>
      </c>
      <c r="W161" s="328"/>
      <c r="Z161" s="169"/>
      <c r="AA161" s="169"/>
      <c r="AB161" s="190"/>
      <c r="AC161" s="190"/>
      <c r="AD161" s="190"/>
      <c r="AE161" s="190"/>
      <c r="AF161" s="190"/>
    </row>
    <row r="162" spans="1:32" s="323" customFormat="1" x14ac:dyDescent="0.25">
      <c r="A162" s="162"/>
      <c r="B162" s="154" t="str">
        <f t="shared" si="21"/>
        <v/>
      </c>
      <c r="C162" s="679" t="str">
        <f t="shared" si="22"/>
        <v/>
      </c>
      <c r="D162" s="586"/>
      <c r="E162" s="803" t="str">
        <f>IFERROR(VLOOKUP($D162,LISTA!$A$2:$J$9998,2,0)&amp;"     -    "&amp;VLOOKUP($D162,LISTA!$A$2:$J$9998,4,0),"")</f>
        <v/>
      </c>
      <c r="F162" s="803"/>
      <c r="G162" s="716" t="str">
        <f>IFERROR(VLOOKUP($D162,LISTA!$A$2:$J$9998,5,0),"")</f>
        <v/>
      </c>
      <c r="H162" s="716"/>
      <c r="I162" s="576"/>
      <c r="J162" s="144" t="str">
        <f>IFERROR(VLOOKUP($D162,LISTA!$A$2:$J$9998,7,0),"")</f>
        <v/>
      </c>
      <c r="K162" s="144" t="str">
        <f>IFERROR(VLOOKUP($D162,LISTA!$A$2:$J$9998,8,0),"")</f>
        <v/>
      </c>
      <c r="L162" s="144" t="str">
        <f t="shared" si="27"/>
        <v/>
      </c>
      <c r="M162" s="227" t="str">
        <f t="shared" si="23"/>
        <v/>
      </c>
      <c r="N162" s="155" t="str">
        <f t="shared" si="14"/>
        <v/>
      </c>
      <c r="O162" s="155" t="str">
        <f t="shared" si="15"/>
        <v/>
      </c>
      <c r="P162" s="155" t="str">
        <f>IFERROR(VLOOKUP($D162,LISTA!$A$2:$J$9998,10,0),"")</f>
        <v/>
      </c>
      <c r="Q162" s="228" t="str">
        <f t="shared" si="24"/>
        <v/>
      </c>
      <c r="R162" s="527" t="str">
        <f t="shared" si="25"/>
        <v/>
      </c>
      <c r="S162" s="632"/>
      <c r="T162" s="139"/>
      <c r="U162" s="139" t="str">
        <f t="shared" si="20"/>
        <v/>
      </c>
      <c r="V162" s="327" t="str">
        <f t="shared" si="26"/>
        <v/>
      </c>
      <c r="W162" s="328"/>
      <c r="Z162" s="169"/>
      <c r="AA162" s="169"/>
      <c r="AB162" s="190"/>
      <c r="AC162" s="190"/>
      <c r="AD162" s="190"/>
      <c r="AE162" s="190"/>
      <c r="AF162" s="190"/>
    </row>
    <row r="163" spans="1:32" s="323" customFormat="1" x14ac:dyDescent="0.25">
      <c r="A163" s="162"/>
      <c r="B163" s="154" t="str">
        <f t="shared" si="21"/>
        <v/>
      </c>
      <c r="C163" s="679" t="str">
        <f t="shared" si="22"/>
        <v/>
      </c>
      <c r="D163" s="586"/>
      <c r="E163" s="803" t="str">
        <f>IFERROR(VLOOKUP($D163,LISTA!$A$2:$J$9998,2,0)&amp;"     -    "&amp;VLOOKUP($D163,LISTA!$A$2:$J$9998,4,0),"")</f>
        <v/>
      </c>
      <c r="F163" s="803"/>
      <c r="G163" s="716" t="str">
        <f>IFERROR(VLOOKUP($D163,LISTA!$A$2:$J$9998,5,0),"")</f>
        <v/>
      </c>
      <c r="H163" s="716"/>
      <c r="I163" s="576"/>
      <c r="J163" s="144" t="str">
        <f>IFERROR(VLOOKUP($D163,LISTA!$A$2:$J$9998,7,0),"")</f>
        <v/>
      </c>
      <c r="K163" s="144" t="str">
        <f>IFERROR(VLOOKUP($D163,LISTA!$A$2:$J$9998,8,0),"")</f>
        <v/>
      </c>
      <c r="L163" s="144" t="str">
        <f t="shared" si="27"/>
        <v/>
      </c>
      <c r="M163" s="227" t="str">
        <f t="shared" si="23"/>
        <v/>
      </c>
      <c r="N163" s="155" t="str">
        <f t="shared" si="14"/>
        <v/>
      </c>
      <c r="O163" s="155" t="str">
        <f t="shared" si="15"/>
        <v/>
      </c>
      <c r="P163" s="155" t="str">
        <f>IFERROR(VLOOKUP($D163,LISTA!$A$2:$J$9998,10,0),"")</f>
        <v/>
      </c>
      <c r="Q163" s="228" t="str">
        <f t="shared" si="24"/>
        <v/>
      </c>
      <c r="R163" s="527" t="str">
        <f t="shared" si="25"/>
        <v/>
      </c>
      <c r="S163" s="632"/>
      <c r="T163" s="139"/>
      <c r="U163" s="139" t="str">
        <f t="shared" si="20"/>
        <v/>
      </c>
      <c r="V163" s="327" t="str">
        <f t="shared" si="26"/>
        <v/>
      </c>
      <c r="W163" s="328"/>
      <c r="Z163" s="169"/>
      <c r="AA163" s="169"/>
      <c r="AB163" s="190"/>
      <c r="AC163" s="190"/>
      <c r="AD163" s="190"/>
      <c r="AE163" s="190"/>
      <c r="AF163" s="190"/>
    </row>
    <row r="164" spans="1:32" s="323" customFormat="1" x14ac:dyDescent="0.25">
      <c r="A164" s="162"/>
      <c r="B164" s="154" t="str">
        <f t="shared" si="21"/>
        <v/>
      </c>
      <c r="C164" s="679" t="str">
        <f t="shared" si="22"/>
        <v/>
      </c>
      <c r="D164" s="586"/>
      <c r="E164" s="803" t="str">
        <f>IFERROR(VLOOKUP($D164,LISTA!$A$2:$J$9998,2,0)&amp;"     -    "&amp;VLOOKUP($D164,LISTA!$A$2:$J$9998,4,0),"")</f>
        <v/>
      </c>
      <c r="F164" s="803"/>
      <c r="G164" s="716" t="str">
        <f>IFERROR(VLOOKUP($D164,LISTA!$A$2:$J$9998,5,0),"")</f>
        <v/>
      </c>
      <c r="H164" s="716"/>
      <c r="I164" s="576"/>
      <c r="J164" s="144" t="str">
        <f>IFERROR(VLOOKUP($D164,LISTA!$A$2:$J$9998,7,0),"")</f>
        <v/>
      </c>
      <c r="K164" s="144" t="str">
        <f>IFERROR(VLOOKUP($D164,LISTA!$A$2:$J$9998,8,0),"")</f>
        <v/>
      </c>
      <c r="L164" s="144" t="str">
        <f t="shared" si="27"/>
        <v/>
      </c>
      <c r="M164" s="227" t="str">
        <f t="shared" si="23"/>
        <v/>
      </c>
      <c r="N164" s="155" t="str">
        <f t="shared" si="14"/>
        <v/>
      </c>
      <c r="O164" s="155" t="str">
        <f t="shared" si="15"/>
        <v/>
      </c>
      <c r="P164" s="155" t="str">
        <f>IFERROR(VLOOKUP($D164,LISTA!$A$2:$J$9998,10,0),"")</f>
        <v/>
      </c>
      <c r="Q164" s="228" t="str">
        <f t="shared" si="24"/>
        <v/>
      </c>
      <c r="R164" s="527" t="str">
        <f t="shared" si="25"/>
        <v/>
      </c>
      <c r="S164" s="632"/>
      <c r="T164" s="139"/>
      <c r="U164" s="139" t="str">
        <f t="shared" si="20"/>
        <v/>
      </c>
      <c r="V164" s="327" t="str">
        <f t="shared" si="26"/>
        <v/>
      </c>
      <c r="W164" s="328"/>
      <c r="Z164" s="169"/>
      <c r="AA164" s="169"/>
      <c r="AB164" s="190"/>
      <c r="AC164" s="190"/>
      <c r="AD164" s="190"/>
      <c r="AE164" s="190"/>
      <c r="AF164" s="190"/>
    </row>
    <row r="165" spans="1:32" s="323" customFormat="1" x14ac:dyDescent="0.25">
      <c r="A165" s="162"/>
      <c r="B165" s="154" t="str">
        <f t="shared" si="21"/>
        <v/>
      </c>
      <c r="C165" s="679" t="str">
        <f t="shared" si="22"/>
        <v/>
      </c>
      <c r="D165" s="586"/>
      <c r="E165" s="803" t="str">
        <f>IFERROR(VLOOKUP($D165,LISTA!$A$2:$J$9998,2,0)&amp;"     -    "&amp;VLOOKUP($D165,LISTA!$A$2:$J$9998,4,0),"")</f>
        <v/>
      </c>
      <c r="F165" s="803"/>
      <c r="G165" s="716" t="str">
        <f>IFERROR(VLOOKUP($D165,LISTA!$A$2:$J$9998,5,0),"")</f>
        <v/>
      </c>
      <c r="H165" s="716"/>
      <c r="I165" s="576"/>
      <c r="J165" s="144" t="str">
        <f>IFERROR(VLOOKUP($D165,LISTA!$A$2:$J$9998,7,0),"")</f>
        <v/>
      </c>
      <c r="K165" s="144" t="str">
        <f>IFERROR(VLOOKUP($D165,LISTA!$A$2:$J$9998,8,0),"")</f>
        <v/>
      </c>
      <c r="L165" s="144" t="str">
        <f t="shared" si="27"/>
        <v/>
      </c>
      <c r="M165" s="227" t="str">
        <f t="shared" si="23"/>
        <v/>
      </c>
      <c r="N165" s="155" t="str">
        <f t="shared" si="14"/>
        <v/>
      </c>
      <c r="O165" s="155" t="str">
        <f t="shared" si="15"/>
        <v/>
      </c>
      <c r="P165" s="155" t="str">
        <f>IFERROR(VLOOKUP($D165,LISTA!$A$2:$J$9998,10,0),"")</f>
        <v/>
      </c>
      <c r="Q165" s="228" t="str">
        <f t="shared" si="24"/>
        <v/>
      </c>
      <c r="R165" s="527" t="str">
        <f t="shared" si="25"/>
        <v/>
      </c>
      <c r="S165" s="632"/>
      <c r="T165" s="139"/>
      <c r="U165" s="139" t="str">
        <f t="shared" si="20"/>
        <v/>
      </c>
      <c r="V165" s="327" t="str">
        <f t="shared" si="26"/>
        <v/>
      </c>
      <c r="W165" s="328"/>
      <c r="Z165" s="169"/>
      <c r="AA165" s="169"/>
      <c r="AB165" s="190"/>
      <c r="AC165" s="190"/>
      <c r="AD165" s="190"/>
      <c r="AE165" s="190"/>
      <c r="AF165" s="190"/>
    </row>
    <row r="166" spans="1:32" s="323" customFormat="1" x14ac:dyDescent="0.25">
      <c r="A166" s="162"/>
      <c r="B166" s="154" t="str">
        <f t="shared" si="21"/>
        <v/>
      </c>
      <c r="C166" s="679" t="str">
        <f t="shared" si="22"/>
        <v/>
      </c>
      <c r="D166" s="586"/>
      <c r="E166" s="803" t="str">
        <f>IFERROR(VLOOKUP($D166,LISTA!$A$2:$J$9998,2,0)&amp;"     -    "&amp;VLOOKUP($D166,LISTA!$A$2:$J$9998,4,0),"")</f>
        <v/>
      </c>
      <c r="F166" s="803"/>
      <c r="G166" s="716" t="str">
        <f>IFERROR(VLOOKUP($D166,LISTA!$A$2:$J$9998,5,0),"")</f>
        <v/>
      </c>
      <c r="H166" s="716"/>
      <c r="I166" s="576"/>
      <c r="J166" s="144" t="str">
        <f>IFERROR(VLOOKUP($D166,LISTA!$A$2:$J$9998,7,0),"")</f>
        <v/>
      </c>
      <c r="K166" s="144" t="str">
        <f>IFERROR(VLOOKUP($D166,LISTA!$A$2:$J$9998,8,0),"")</f>
        <v/>
      </c>
      <c r="L166" s="144" t="str">
        <f t="shared" si="27"/>
        <v/>
      </c>
      <c r="M166" s="227" t="str">
        <f t="shared" si="23"/>
        <v/>
      </c>
      <c r="N166" s="155" t="str">
        <f t="shared" si="14"/>
        <v/>
      </c>
      <c r="O166" s="155" t="str">
        <f t="shared" si="15"/>
        <v/>
      </c>
      <c r="P166" s="155" t="str">
        <f>IFERROR(VLOOKUP($D166,LISTA!$A$2:$J$9998,10,0),"")</f>
        <v/>
      </c>
      <c r="Q166" s="228" t="str">
        <f t="shared" si="24"/>
        <v/>
      </c>
      <c r="R166" s="527" t="str">
        <f t="shared" si="25"/>
        <v/>
      </c>
      <c r="S166" s="632"/>
      <c r="T166" s="139"/>
      <c r="U166" s="139" t="str">
        <f t="shared" si="20"/>
        <v/>
      </c>
      <c r="V166" s="327" t="str">
        <f t="shared" si="26"/>
        <v/>
      </c>
      <c r="W166" s="328"/>
      <c r="Z166" s="169"/>
      <c r="AA166" s="169"/>
      <c r="AB166" s="190"/>
      <c r="AC166" s="190"/>
      <c r="AD166" s="190"/>
      <c r="AE166" s="190"/>
      <c r="AF166" s="190"/>
    </row>
    <row r="167" spans="1:32" s="323" customFormat="1" x14ac:dyDescent="0.25">
      <c r="A167" s="162"/>
      <c r="B167" s="154" t="str">
        <f t="shared" si="21"/>
        <v/>
      </c>
      <c r="C167" s="679" t="str">
        <f t="shared" si="22"/>
        <v/>
      </c>
      <c r="D167" s="586"/>
      <c r="E167" s="803" t="str">
        <f>IFERROR(VLOOKUP($D167,LISTA!$A$2:$J$9998,2,0)&amp;"     -    "&amp;VLOOKUP($D167,LISTA!$A$2:$J$9998,4,0),"")</f>
        <v/>
      </c>
      <c r="F167" s="803"/>
      <c r="G167" s="716" t="str">
        <f>IFERROR(VLOOKUP($D167,LISTA!$A$2:$J$9998,5,0),"")</f>
        <v/>
      </c>
      <c r="H167" s="716"/>
      <c r="I167" s="576"/>
      <c r="J167" s="144" t="str">
        <f>IFERROR(VLOOKUP($D167,LISTA!$A$2:$J$9998,7,0),"")</f>
        <v/>
      </c>
      <c r="K167" s="144" t="str">
        <f>IFERROR(VLOOKUP($D167,LISTA!$A$2:$J$9998,8,0),"")</f>
        <v/>
      </c>
      <c r="L167" s="144" t="str">
        <f t="shared" si="27"/>
        <v/>
      </c>
      <c r="M167" s="227" t="str">
        <f t="shared" si="23"/>
        <v/>
      </c>
      <c r="N167" s="155" t="str">
        <f t="shared" si="14"/>
        <v/>
      </c>
      <c r="O167" s="155" t="str">
        <f t="shared" si="15"/>
        <v/>
      </c>
      <c r="P167" s="155" t="str">
        <f>IFERROR(VLOOKUP($D167,LISTA!$A$2:$J$9998,10,0),"")</f>
        <v/>
      </c>
      <c r="Q167" s="228" t="str">
        <f t="shared" si="24"/>
        <v/>
      </c>
      <c r="R167" s="527" t="str">
        <f t="shared" si="25"/>
        <v/>
      </c>
      <c r="S167" s="632"/>
      <c r="T167" s="139"/>
      <c r="U167" s="139" t="str">
        <f t="shared" si="20"/>
        <v/>
      </c>
      <c r="V167" s="327" t="str">
        <f t="shared" si="26"/>
        <v/>
      </c>
      <c r="W167" s="328"/>
      <c r="Z167" s="169"/>
      <c r="AA167" s="169"/>
      <c r="AB167" s="190"/>
      <c r="AC167" s="190"/>
      <c r="AD167" s="190"/>
      <c r="AE167" s="190"/>
      <c r="AF167" s="190"/>
    </row>
    <row r="168" spans="1:32" s="323" customFormat="1" x14ac:dyDescent="0.25">
      <c r="A168" s="162"/>
      <c r="B168" s="154" t="str">
        <f t="shared" si="21"/>
        <v/>
      </c>
      <c r="C168" s="679" t="str">
        <f t="shared" si="22"/>
        <v/>
      </c>
      <c r="D168" s="586"/>
      <c r="E168" s="803" t="str">
        <f>IFERROR(VLOOKUP($D168,LISTA!$A$2:$J$9998,2,0)&amp;"     -    "&amp;VLOOKUP($D168,LISTA!$A$2:$J$9998,4,0),"")</f>
        <v/>
      </c>
      <c r="F168" s="803"/>
      <c r="G168" s="716" t="str">
        <f>IFERROR(VLOOKUP($D168,LISTA!$A$2:$J$9998,5,0),"")</f>
        <v/>
      </c>
      <c r="H168" s="716"/>
      <c r="I168" s="576"/>
      <c r="J168" s="144" t="str">
        <f>IFERROR(VLOOKUP($D168,LISTA!$A$2:$J$9998,7,0),"")</f>
        <v/>
      </c>
      <c r="K168" s="144" t="str">
        <f>IFERROR(VLOOKUP($D168,LISTA!$A$2:$J$9998,8,0),"")</f>
        <v/>
      </c>
      <c r="L168" s="144" t="str">
        <f t="shared" si="27"/>
        <v/>
      </c>
      <c r="M168" s="227" t="str">
        <f t="shared" si="23"/>
        <v/>
      </c>
      <c r="N168" s="155" t="str">
        <f t="shared" si="14"/>
        <v/>
      </c>
      <c r="O168" s="155" t="str">
        <f t="shared" si="15"/>
        <v/>
      </c>
      <c r="P168" s="155" t="str">
        <f>IFERROR(VLOOKUP($D168,LISTA!$A$2:$J$9998,10,0),"")</f>
        <v/>
      </c>
      <c r="Q168" s="228" t="str">
        <f t="shared" si="24"/>
        <v/>
      </c>
      <c r="R168" s="527" t="str">
        <f t="shared" si="25"/>
        <v/>
      </c>
      <c r="S168" s="632"/>
      <c r="T168" s="139"/>
      <c r="U168" s="139" t="str">
        <f t="shared" si="20"/>
        <v/>
      </c>
      <c r="V168" s="327" t="str">
        <f t="shared" si="26"/>
        <v/>
      </c>
      <c r="W168" s="328"/>
      <c r="Z168" s="169"/>
      <c r="AA168" s="169"/>
      <c r="AB168" s="190"/>
      <c r="AC168" s="190"/>
      <c r="AD168" s="190"/>
      <c r="AE168" s="190"/>
      <c r="AF168" s="190"/>
    </row>
    <row r="169" spans="1:32" s="323" customFormat="1" x14ac:dyDescent="0.25">
      <c r="A169" s="162"/>
      <c r="B169" s="154" t="str">
        <f t="shared" si="21"/>
        <v/>
      </c>
      <c r="C169" s="679" t="str">
        <f t="shared" si="22"/>
        <v/>
      </c>
      <c r="D169" s="586"/>
      <c r="E169" s="803" t="str">
        <f>IFERROR(VLOOKUP($D169,LISTA!$A$2:$J$9998,2,0)&amp;"     -    "&amp;VLOOKUP($D169,LISTA!$A$2:$J$9998,4,0),"")</f>
        <v/>
      </c>
      <c r="F169" s="803"/>
      <c r="G169" s="716" t="str">
        <f>IFERROR(VLOOKUP($D169,LISTA!$A$2:$J$9998,5,0),"")</f>
        <v/>
      </c>
      <c r="H169" s="716"/>
      <c r="I169" s="576"/>
      <c r="J169" s="144" t="str">
        <f>IFERROR(VLOOKUP($D169,LISTA!$A$2:$J$9998,7,0),"")</f>
        <v/>
      </c>
      <c r="K169" s="144" t="str">
        <f>IFERROR(VLOOKUP($D169,LISTA!$A$2:$J$9998,8,0),"")</f>
        <v/>
      </c>
      <c r="L169" s="144" t="str">
        <f t="shared" si="27"/>
        <v/>
      </c>
      <c r="M169" s="227" t="str">
        <f t="shared" si="23"/>
        <v/>
      </c>
      <c r="N169" s="155" t="str">
        <f t="shared" si="14"/>
        <v/>
      </c>
      <c r="O169" s="155" t="str">
        <f t="shared" si="15"/>
        <v/>
      </c>
      <c r="P169" s="155" t="str">
        <f>IFERROR(VLOOKUP($D169,LISTA!$A$2:$J$9998,10,0),"")</f>
        <v/>
      </c>
      <c r="Q169" s="228" t="str">
        <f t="shared" si="24"/>
        <v/>
      </c>
      <c r="R169" s="527" t="str">
        <f t="shared" si="25"/>
        <v/>
      </c>
      <c r="S169" s="632"/>
      <c r="T169" s="139"/>
      <c r="U169" s="139" t="str">
        <f t="shared" si="20"/>
        <v/>
      </c>
      <c r="V169" s="327" t="str">
        <f t="shared" si="26"/>
        <v/>
      </c>
      <c r="W169" s="328"/>
      <c r="Z169" s="169"/>
      <c r="AA169" s="169"/>
      <c r="AB169" s="190"/>
      <c r="AC169" s="190"/>
      <c r="AD169" s="190"/>
      <c r="AE169" s="190"/>
      <c r="AF169" s="190"/>
    </row>
    <row r="170" spans="1:32" s="323" customFormat="1" x14ac:dyDescent="0.25">
      <c r="A170" s="162"/>
      <c r="B170" s="154" t="str">
        <f t="shared" si="21"/>
        <v/>
      </c>
      <c r="C170" s="679" t="str">
        <f t="shared" si="22"/>
        <v/>
      </c>
      <c r="D170" s="586"/>
      <c r="E170" s="803" t="str">
        <f>IFERROR(VLOOKUP($D170,LISTA!$A$2:$J$9998,2,0)&amp;"     -    "&amp;VLOOKUP($D170,LISTA!$A$2:$J$9998,4,0),"")</f>
        <v/>
      </c>
      <c r="F170" s="803"/>
      <c r="G170" s="716" t="str">
        <f>IFERROR(VLOOKUP($D170,LISTA!$A$2:$J$9998,5,0),"")</f>
        <v/>
      </c>
      <c r="H170" s="716"/>
      <c r="I170" s="576"/>
      <c r="J170" s="144" t="str">
        <f>IFERROR(VLOOKUP($D170,LISTA!$A$2:$J$9998,7,0),"")</f>
        <v/>
      </c>
      <c r="K170" s="144" t="str">
        <f>IFERROR(VLOOKUP($D170,LISTA!$A$2:$J$9998,8,0),"")</f>
        <v/>
      </c>
      <c r="L170" s="144" t="str">
        <f t="shared" si="27"/>
        <v/>
      </c>
      <c r="M170" s="227" t="str">
        <f t="shared" si="23"/>
        <v/>
      </c>
      <c r="N170" s="155" t="str">
        <f t="shared" si="14"/>
        <v/>
      </c>
      <c r="O170" s="155" t="str">
        <f t="shared" si="15"/>
        <v/>
      </c>
      <c r="P170" s="155" t="str">
        <f>IFERROR(VLOOKUP($D170,LISTA!$A$2:$J$9998,10,0),"")</f>
        <v/>
      </c>
      <c r="Q170" s="228" t="str">
        <f t="shared" si="24"/>
        <v/>
      </c>
      <c r="R170" s="527" t="str">
        <f t="shared" si="25"/>
        <v/>
      </c>
      <c r="S170" s="632"/>
      <c r="T170" s="139"/>
      <c r="U170" s="139" t="str">
        <f t="shared" si="20"/>
        <v/>
      </c>
      <c r="V170" s="327" t="str">
        <f t="shared" si="26"/>
        <v/>
      </c>
      <c r="W170" s="328"/>
      <c r="Z170" s="169"/>
      <c r="AA170" s="169"/>
      <c r="AB170" s="190"/>
      <c r="AC170" s="190"/>
      <c r="AD170" s="190"/>
      <c r="AE170" s="190"/>
      <c r="AF170" s="190"/>
    </row>
    <row r="171" spans="1:32" s="323" customFormat="1" x14ac:dyDescent="0.25">
      <c r="A171" s="162"/>
      <c r="B171" s="154" t="str">
        <f t="shared" si="21"/>
        <v/>
      </c>
      <c r="C171" s="679" t="str">
        <f t="shared" si="22"/>
        <v/>
      </c>
      <c r="D171" s="586"/>
      <c r="E171" s="803" t="str">
        <f>IFERROR(VLOOKUP($D171,LISTA!$A$2:$J$9998,2,0)&amp;"     -    "&amp;VLOOKUP($D171,LISTA!$A$2:$J$9998,4,0),"")</f>
        <v/>
      </c>
      <c r="F171" s="803"/>
      <c r="G171" s="716" t="str">
        <f>IFERROR(VLOOKUP($D171,LISTA!$A$2:$J$9998,5,0),"")</f>
        <v/>
      </c>
      <c r="H171" s="716"/>
      <c r="I171" s="576"/>
      <c r="J171" s="144" t="str">
        <f>IFERROR(VLOOKUP($D171,LISTA!$A$2:$J$9998,7,0),"")</f>
        <v/>
      </c>
      <c r="K171" s="144" t="str">
        <f>IFERROR(VLOOKUP($D171,LISTA!$A$2:$J$9998,8,0),"")</f>
        <v/>
      </c>
      <c r="L171" s="144" t="str">
        <f t="shared" si="27"/>
        <v/>
      </c>
      <c r="M171" s="227" t="str">
        <f t="shared" si="23"/>
        <v/>
      </c>
      <c r="N171" s="155" t="str">
        <f t="shared" si="14"/>
        <v/>
      </c>
      <c r="O171" s="155" t="str">
        <f t="shared" si="15"/>
        <v/>
      </c>
      <c r="P171" s="155" t="str">
        <f>IFERROR(VLOOKUP($D171,LISTA!$A$2:$J$9998,10,0),"")</f>
        <v/>
      </c>
      <c r="Q171" s="228" t="str">
        <f t="shared" si="24"/>
        <v/>
      </c>
      <c r="R171" s="527" t="str">
        <f t="shared" si="25"/>
        <v/>
      </c>
      <c r="S171" s="632"/>
      <c r="T171" s="139"/>
      <c r="U171" s="139" t="str">
        <f t="shared" si="20"/>
        <v/>
      </c>
      <c r="V171" s="327" t="str">
        <f t="shared" si="26"/>
        <v/>
      </c>
      <c r="W171" s="328"/>
      <c r="Z171" s="169"/>
      <c r="AA171" s="169"/>
      <c r="AB171" s="190"/>
      <c r="AC171" s="190"/>
      <c r="AD171" s="190"/>
      <c r="AE171" s="190"/>
      <c r="AF171" s="190"/>
    </row>
    <row r="172" spans="1:32" s="323" customFormat="1" x14ac:dyDescent="0.25">
      <c r="A172" s="162"/>
      <c r="B172" s="154" t="str">
        <f t="shared" si="21"/>
        <v/>
      </c>
      <c r="C172" s="679" t="str">
        <f t="shared" si="22"/>
        <v/>
      </c>
      <c r="D172" s="586"/>
      <c r="E172" s="803" t="str">
        <f>IFERROR(VLOOKUP($D172,LISTA!$A$2:$J$9998,2,0)&amp;"     -    "&amp;VLOOKUP($D172,LISTA!$A$2:$J$9998,4,0),"")</f>
        <v/>
      </c>
      <c r="F172" s="803"/>
      <c r="G172" s="716" t="str">
        <f>IFERROR(VLOOKUP($D172,LISTA!$A$2:$J$9998,5,0),"")</f>
        <v/>
      </c>
      <c r="H172" s="716"/>
      <c r="I172" s="576"/>
      <c r="J172" s="144" t="str">
        <f>IFERROR(VLOOKUP($D172,LISTA!$A$2:$J$9998,7,0),"")</f>
        <v/>
      </c>
      <c r="K172" s="144" t="str">
        <f>IFERROR(VLOOKUP($D172,LISTA!$A$2:$J$9998,8,0),"")</f>
        <v/>
      </c>
      <c r="L172" s="144" t="str">
        <f t="shared" si="27"/>
        <v/>
      </c>
      <c r="M172" s="227" t="str">
        <f t="shared" si="23"/>
        <v/>
      </c>
      <c r="N172" s="155" t="str">
        <f t="shared" si="14"/>
        <v/>
      </c>
      <c r="O172" s="155" t="str">
        <f t="shared" si="15"/>
        <v/>
      </c>
      <c r="P172" s="155" t="str">
        <f>IFERROR(VLOOKUP($D172,LISTA!$A$2:$J$9998,10,0),"")</f>
        <v/>
      </c>
      <c r="Q172" s="228" t="str">
        <f t="shared" si="24"/>
        <v/>
      </c>
      <c r="R172" s="527" t="str">
        <f t="shared" si="25"/>
        <v/>
      </c>
      <c r="S172" s="632"/>
      <c r="T172" s="139"/>
      <c r="U172" s="139" t="str">
        <f t="shared" si="20"/>
        <v/>
      </c>
      <c r="V172" s="327" t="str">
        <f t="shared" si="26"/>
        <v/>
      </c>
      <c r="W172" s="328"/>
      <c r="Z172" s="169"/>
      <c r="AA172" s="169"/>
      <c r="AB172" s="190"/>
      <c r="AC172" s="190"/>
      <c r="AD172" s="190"/>
      <c r="AE172" s="190"/>
      <c r="AF172" s="190"/>
    </row>
    <row r="173" spans="1:32" s="323" customFormat="1" x14ac:dyDescent="0.25">
      <c r="A173" s="162"/>
      <c r="B173" s="154" t="str">
        <f t="shared" si="21"/>
        <v/>
      </c>
      <c r="C173" s="679" t="str">
        <f t="shared" si="22"/>
        <v/>
      </c>
      <c r="D173" s="586"/>
      <c r="E173" s="803" t="str">
        <f>IFERROR(VLOOKUP($D173,LISTA!$A$2:$J$9998,2,0)&amp;"     -    "&amp;VLOOKUP($D173,LISTA!$A$2:$J$9998,4,0),"")</f>
        <v/>
      </c>
      <c r="F173" s="803"/>
      <c r="G173" s="716" t="str">
        <f>IFERROR(VLOOKUP($D173,LISTA!$A$2:$J$9998,5,0),"")</f>
        <v/>
      </c>
      <c r="H173" s="716"/>
      <c r="I173" s="576"/>
      <c r="J173" s="144" t="str">
        <f>IFERROR(VLOOKUP($D173,LISTA!$A$2:$J$9998,7,0),"")</f>
        <v/>
      </c>
      <c r="K173" s="144" t="str">
        <f>IFERROR(VLOOKUP($D173,LISTA!$A$2:$J$9998,8,0),"")</f>
        <v/>
      </c>
      <c r="L173" s="144" t="str">
        <f t="shared" si="27"/>
        <v/>
      </c>
      <c r="M173" s="227" t="str">
        <f t="shared" si="23"/>
        <v/>
      </c>
      <c r="N173" s="155" t="str">
        <f t="shared" si="14"/>
        <v/>
      </c>
      <c r="O173" s="155" t="str">
        <f t="shared" si="15"/>
        <v/>
      </c>
      <c r="P173" s="155" t="str">
        <f>IFERROR(VLOOKUP($D173,LISTA!$A$2:$J$9998,10,0),"")</f>
        <v/>
      </c>
      <c r="Q173" s="228" t="str">
        <f t="shared" si="24"/>
        <v/>
      </c>
      <c r="R173" s="527" t="str">
        <f t="shared" si="25"/>
        <v/>
      </c>
      <c r="S173" s="632"/>
      <c r="T173" s="139"/>
      <c r="U173" s="139" t="str">
        <f t="shared" si="20"/>
        <v/>
      </c>
      <c r="V173" s="327" t="str">
        <f t="shared" si="26"/>
        <v/>
      </c>
      <c r="W173" s="328"/>
      <c r="Z173" s="169"/>
      <c r="AA173" s="169"/>
      <c r="AB173" s="190"/>
      <c r="AC173" s="190"/>
      <c r="AD173" s="190"/>
      <c r="AE173" s="190"/>
      <c r="AF173" s="190"/>
    </row>
    <row r="174" spans="1:32" s="323" customFormat="1" x14ac:dyDescent="0.25">
      <c r="A174" s="162"/>
      <c r="B174" s="154" t="str">
        <f t="shared" si="21"/>
        <v/>
      </c>
      <c r="C174" s="679" t="str">
        <f t="shared" si="22"/>
        <v/>
      </c>
      <c r="D174" s="586"/>
      <c r="E174" s="803" t="str">
        <f>IFERROR(VLOOKUP($D174,LISTA!$A$2:$J$9998,2,0)&amp;"     -    "&amp;VLOOKUP($D174,LISTA!$A$2:$J$9998,4,0),"")</f>
        <v/>
      </c>
      <c r="F174" s="803"/>
      <c r="G174" s="716" t="str">
        <f>IFERROR(VLOOKUP($D174,LISTA!$A$2:$J$9998,5,0),"")</f>
        <v/>
      </c>
      <c r="H174" s="716"/>
      <c r="I174" s="576"/>
      <c r="J174" s="144" t="str">
        <f>IFERROR(VLOOKUP($D174,LISTA!$A$2:$J$9998,7,0),"")</f>
        <v/>
      </c>
      <c r="K174" s="144" t="str">
        <f>IFERROR(VLOOKUP($D174,LISTA!$A$2:$J$9998,8,0),"")</f>
        <v/>
      </c>
      <c r="L174" s="144" t="str">
        <f t="shared" si="27"/>
        <v/>
      </c>
      <c r="M174" s="227" t="str">
        <f t="shared" si="23"/>
        <v/>
      </c>
      <c r="N174" s="155" t="str">
        <f t="shared" si="14"/>
        <v/>
      </c>
      <c r="O174" s="155" t="str">
        <f t="shared" si="15"/>
        <v/>
      </c>
      <c r="P174" s="155" t="str">
        <f>IFERROR(VLOOKUP($D174,LISTA!$A$2:$J$9998,10,0),"")</f>
        <v/>
      </c>
      <c r="Q174" s="228" t="str">
        <f t="shared" si="24"/>
        <v/>
      </c>
      <c r="R174" s="527" t="str">
        <f t="shared" si="25"/>
        <v/>
      </c>
      <c r="S174" s="632"/>
      <c r="T174" s="139"/>
      <c r="U174" s="139" t="str">
        <f t="shared" si="20"/>
        <v/>
      </c>
      <c r="V174" s="327" t="str">
        <f t="shared" si="26"/>
        <v/>
      </c>
      <c r="W174" s="328"/>
      <c r="Z174" s="169"/>
      <c r="AA174" s="169"/>
      <c r="AB174" s="190"/>
      <c r="AC174" s="190"/>
      <c r="AD174" s="190"/>
      <c r="AE174" s="190"/>
      <c r="AF174" s="190"/>
    </row>
    <row r="175" spans="1:32" s="323" customFormat="1" x14ac:dyDescent="0.25">
      <c r="A175" s="162"/>
      <c r="B175" s="154" t="str">
        <f t="shared" si="21"/>
        <v/>
      </c>
      <c r="C175" s="679" t="str">
        <f t="shared" si="22"/>
        <v/>
      </c>
      <c r="D175" s="586"/>
      <c r="E175" s="803" t="str">
        <f>IFERROR(VLOOKUP($D175,LISTA!$A$2:$J$9998,2,0)&amp;"     -    "&amp;VLOOKUP($D175,LISTA!$A$2:$J$9998,4,0),"")</f>
        <v/>
      </c>
      <c r="F175" s="803"/>
      <c r="G175" s="716" t="str">
        <f>IFERROR(VLOOKUP($D175,LISTA!$A$2:$J$9998,5,0),"")</f>
        <v/>
      </c>
      <c r="H175" s="716"/>
      <c r="I175" s="576"/>
      <c r="J175" s="144" t="str">
        <f>IFERROR(VLOOKUP($D175,LISTA!$A$2:$J$9998,7,0),"")</f>
        <v/>
      </c>
      <c r="K175" s="144" t="str">
        <f>IFERROR(VLOOKUP($D175,LISTA!$A$2:$J$9998,8,0),"")</f>
        <v/>
      </c>
      <c r="L175" s="144" t="str">
        <f t="shared" si="27"/>
        <v/>
      </c>
      <c r="M175" s="227" t="str">
        <f t="shared" si="23"/>
        <v/>
      </c>
      <c r="N175" s="155" t="str">
        <f t="shared" si="14"/>
        <v/>
      </c>
      <c r="O175" s="155" t="str">
        <f t="shared" si="15"/>
        <v/>
      </c>
      <c r="P175" s="155" t="str">
        <f>IFERROR(VLOOKUP($D175,LISTA!$A$2:$J$9998,10,0),"")</f>
        <v/>
      </c>
      <c r="Q175" s="228" t="str">
        <f t="shared" si="24"/>
        <v/>
      </c>
      <c r="R175" s="527" t="str">
        <f t="shared" si="25"/>
        <v/>
      </c>
      <c r="S175" s="632"/>
      <c r="T175" s="139"/>
      <c r="U175" s="139" t="str">
        <f t="shared" si="20"/>
        <v/>
      </c>
      <c r="V175" s="327" t="str">
        <f t="shared" si="26"/>
        <v/>
      </c>
      <c r="W175" s="328"/>
      <c r="Z175" s="169"/>
      <c r="AA175" s="169"/>
      <c r="AB175" s="190"/>
      <c r="AC175" s="190"/>
      <c r="AD175" s="190"/>
      <c r="AE175" s="190"/>
      <c r="AF175" s="190"/>
    </row>
    <row r="176" spans="1:32" s="323" customFormat="1" x14ac:dyDescent="0.25">
      <c r="A176" s="162"/>
      <c r="B176" s="154" t="str">
        <f t="shared" si="21"/>
        <v/>
      </c>
      <c r="C176" s="679" t="str">
        <f t="shared" si="22"/>
        <v/>
      </c>
      <c r="D176" s="586"/>
      <c r="E176" s="803" t="str">
        <f>IFERROR(VLOOKUP($D176,LISTA!$A$2:$J$9998,2,0)&amp;"     -    "&amp;VLOOKUP($D176,LISTA!$A$2:$J$9998,4,0),"")</f>
        <v/>
      </c>
      <c r="F176" s="803"/>
      <c r="G176" s="716" t="str">
        <f>IFERROR(VLOOKUP($D176,LISTA!$A$2:$J$9998,5,0),"")</f>
        <v/>
      </c>
      <c r="H176" s="716"/>
      <c r="I176" s="576"/>
      <c r="J176" s="144" t="str">
        <f>IFERROR(VLOOKUP($D176,LISTA!$A$2:$J$9998,7,0),"")</f>
        <v/>
      </c>
      <c r="K176" s="144" t="str">
        <f>IFERROR(VLOOKUP($D176,LISTA!$A$2:$J$9998,8,0),"")</f>
        <v/>
      </c>
      <c r="L176" s="144" t="str">
        <f t="shared" si="27"/>
        <v/>
      </c>
      <c r="M176" s="227" t="str">
        <f t="shared" si="23"/>
        <v/>
      </c>
      <c r="N176" s="155" t="str">
        <f t="shared" si="14"/>
        <v/>
      </c>
      <c r="O176" s="155" t="str">
        <f t="shared" si="15"/>
        <v/>
      </c>
      <c r="P176" s="155" t="str">
        <f>IFERROR(VLOOKUP($D176,LISTA!$A$2:$J$9998,10,0),"")</f>
        <v/>
      </c>
      <c r="Q176" s="228" t="str">
        <f t="shared" si="24"/>
        <v/>
      </c>
      <c r="R176" s="527" t="str">
        <f t="shared" si="25"/>
        <v/>
      </c>
      <c r="S176" s="632"/>
      <c r="T176" s="139"/>
      <c r="U176" s="139" t="str">
        <f t="shared" si="20"/>
        <v/>
      </c>
      <c r="V176" s="327" t="str">
        <f t="shared" si="26"/>
        <v/>
      </c>
      <c r="W176" s="328"/>
      <c r="Z176" s="169"/>
      <c r="AA176" s="169"/>
      <c r="AB176" s="190"/>
      <c r="AC176" s="190"/>
      <c r="AD176" s="190"/>
      <c r="AE176" s="190"/>
      <c r="AF176" s="190"/>
    </row>
    <row r="177" spans="1:32" s="323" customFormat="1" x14ac:dyDescent="0.25">
      <c r="A177" s="162"/>
      <c r="B177" s="154" t="str">
        <f t="shared" si="21"/>
        <v/>
      </c>
      <c r="C177" s="679" t="str">
        <f t="shared" si="22"/>
        <v/>
      </c>
      <c r="D177" s="586"/>
      <c r="E177" s="803" t="str">
        <f>IFERROR(VLOOKUP($D177,LISTA!$A$2:$J$9998,2,0)&amp;"     -    "&amp;VLOOKUP($D177,LISTA!$A$2:$J$9998,4,0),"")</f>
        <v/>
      </c>
      <c r="F177" s="803"/>
      <c r="G177" s="716" t="str">
        <f>IFERROR(VLOOKUP($D177,LISTA!$A$2:$J$9998,5,0),"")</f>
        <v/>
      </c>
      <c r="H177" s="716"/>
      <c r="I177" s="576"/>
      <c r="J177" s="144" t="str">
        <f>IFERROR(VLOOKUP($D177,LISTA!$A$2:$J$9998,7,0),"")</f>
        <v/>
      </c>
      <c r="K177" s="144" t="str">
        <f>IFERROR(VLOOKUP($D177,LISTA!$A$2:$J$9998,8,0),"")</f>
        <v/>
      </c>
      <c r="L177" s="144" t="str">
        <f t="shared" si="27"/>
        <v/>
      </c>
      <c r="M177" s="227" t="str">
        <f t="shared" si="23"/>
        <v/>
      </c>
      <c r="N177" s="155" t="str">
        <f t="shared" si="14"/>
        <v/>
      </c>
      <c r="O177" s="155" t="str">
        <f t="shared" si="15"/>
        <v/>
      </c>
      <c r="P177" s="155" t="str">
        <f>IFERROR(VLOOKUP($D177,LISTA!$A$2:$J$9998,10,0),"")</f>
        <v/>
      </c>
      <c r="Q177" s="228" t="str">
        <f t="shared" si="24"/>
        <v/>
      </c>
      <c r="R177" s="527" t="str">
        <f t="shared" si="25"/>
        <v/>
      </c>
      <c r="S177" s="632"/>
      <c r="T177" s="139"/>
      <c r="U177" s="139" t="str">
        <f t="shared" si="20"/>
        <v/>
      </c>
      <c r="V177" s="327" t="str">
        <f t="shared" si="26"/>
        <v/>
      </c>
      <c r="W177" s="328"/>
      <c r="Z177" s="169"/>
      <c r="AA177" s="169"/>
      <c r="AB177" s="190"/>
      <c r="AC177" s="190"/>
      <c r="AD177" s="190"/>
      <c r="AE177" s="190"/>
      <c r="AF177" s="190"/>
    </row>
    <row r="178" spans="1:32" s="323" customFormat="1" x14ac:dyDescent="0.25">
      <c r="A178" s="162"/>
      <c r="B178" s="154" t="str">
        <f t="shared" si="21"/>
        <v/>
      </c>
      <c r="C178" s="679" t="str">
        <f t="shared" si="22"/>
        <v/>
      </c>
      <c r="D178" s="586"/>
      <c r="E178" s="803" t="str">
        <f>IFERROR(VLOOKUP($D178,LISTA!$A$2:$J$9998,2,0)&amp;"     -    "&amp;VLOOKUP($D178,LISTA!$A$2:$J$9998,4,0),"")</f>
        <v/>
      </c>
      <c r="F178" s="803"/>
      <c r="G178" s="716" t="str">
        <f>IFERROR(VLOOKUP($D178,LISTA!$A$2:$J$9998,5,0),"")</f>
        <v/>
      </c>
      <c r="H178" s="716"/>
      <c r="I178" s="576"/>
      <c r="J178" s="144" t="str">
        <f>IFERROR(VLOOKUP($D178,LISTA!$A$2:$J$9998,7,0),"")</f>
        <v/>
      </c>
      <c r="K178" s="144" t="str">
        <f>IFERROR(VLOOKUP($D178,LISTA!$A$2:$J$9998,8,0),"")</f>
        <v/>
      </c>
      <c r="L178" s="144" t="str">
        <f t="shared" si="27"/>
        <v/>
      </c>
      <c r="M178" s="227" t="str">
        <f t="shared" si="23"/>
        <v/>
      </c>
      <c r="N178" s="155" t="str">
        <f t="shared" si="14"/>
        <v/>
      </c>
      <c r="O178" s="155" t="str">
        <f t="shared" si="15"/>
        <v/>
      </c>
      <c r="P178" s="155" t="str">
        <f>IFERROR(VLOOKUP($D178,LISTA!$A$2:$J$9998,10,0),"")</f>
        <v/>
      </c>
      <c r="Q178" s="228" t="str">
        <f t="shared" si="24"/>
        <v/>
      </c>
      <c r="R178" s="527" t="str">
        <f t="shared" si="25"/>
        <v/>
      </c>
      <c r="S178" s="632"/>
      <c r="T178" s="139"/>
      <c r="U178" s="139" t="str">
        <f t="shared" si="20"/>
        <v/>
      </c>
      <c r="V178" s="327" t="str">
        <f t="shared" si="26"/>
        <v/>
      </c>
      <c r="W178" s="328"/>
      <c r="Z178" s="169"/>
      <c r="AA178" s="169"/>
      <c r="AB178" s="190"/>
      <c r="AC178" s="190"/>
      <c r="AD178" s="190"/>
      <c r="AE178" s="190"/>
      <c r="AF178" s="190"/>
    </row>
    <row r="179" spans="1:32" s="323" customFormat="1" x14ac:dyDescent="0.25">
      <c r="A179" s="162"/>
      <c r="B179" s="154" t="str">
        <f t="shared" si="21"/>
        <v/>
      </c>
      <c r="C179" s="679" t="str">
        <f t="shared" si="22"/>
        <v/>
      </c>
      <c r="D179" s="586"/>
      <c r="E179" s="803" t="str">
        <f>IFERROR(VLOOKUP($D179,LISTA!$A$2:$J$9998,2,0)&amp;"     -    "&amp;VLOOKUP($D179,LISTA!$A$2:$J$9998,4,0),"")</f>
        <v/>
      </c>
      <c r="F179" s="803"/>
      <c r="G179" s="716" t="str">
        <f>IFERROR(VLOOKUP($D179,LISTA!$A$2:$J$9998,5,0),"")</f>
        <v/>
      </c>
      <c r="H179" s="716"/>
      <c r="I179" s="576"/>
      <c r="J179" s="144" t="str">
        <f>IFERROR(VLOOKUP($D179,LISTA!$A$2:$J$9998,7,0),"")</f>
        <v/>
      </c>
      <c r="K179" s="144" t="str">
        <f>IFERROR(VLOOKUP($D179,LISTA!$A$2:$J$9998,8,0),"")</f>
        <v/>
      </c>
      <c r="L179" s="144" t="str">
        <f t="shared" si="27"/>
        <v/>
      </c>
      <c r="M179" s="227" t="str">
        <f t="shared" si="23"/>
        <v/>
      </c>
      <c r="N179" s="155" t="str">
        <f t="shared" si="14"/>
        <v/>
      </c>
      <c r="O179" s="155" t="str">
        <f t="shared" si="15"/>
        <v/>
      </c>
      <c r="P179" s="155" t="str">
        <f>IFERROR(VLOOKUP($D179,LISTA!$A$2:$J$9998,10,0),"")</f>
        <v/>
      </c>
      <c r="Q179" s="228" t="str">
        <f t="shared" si="24"/>
        <v/>
      </c>
      <c r="R179" s="527" t="str">
        <f t="shared" si="25"/>
        <v/>
      </c>
      <c r="S179" s="632"/>
      <c r="T179" s="139"/>
      <c r="U179" s="139" t="str">
        <f t="shared" si="20"/>
        <v/>
      </c>
      <c r="V179" s="327" t="str">
        <f t="shared" si="26"/>
        <v/>
      </c>
      <c r="W179" s="328"/>
      <c r="Z179" s="169"/>
      <c r="AA179" s="169"/>
      <c r="AB179" s="190"/>
      <c r="AC179" s="190"/>
      <c r="AD179" s="190"/>
      <c r="AE179" s="190"/>
      <c r="AF179" s="190"/>
    </row>
    <row r="180" spans="1:32" s="323" customFormat="1" x14ac:dyDescent="0.25">
      <c r="A180" s="162"/>
      <c r="B180" s="154" t="str">
        <f t="shared" si="21"/>
        <v/>
      </c>
      <c r="C180" s="679" t="str">
        <f t="shared" si="22"/>
        <v/>
      </c>
      <c r="D180" s="586"/>
      <c r="E180" s="803" t="str">
        <f>IFERROR(VLOOKUP($D180,LISTA!$A$2:$J$9998,2,0)&amp;"     -    "&amp;VLOOKUP($D180,LISTA!$A$2:$J$9998,4,0),"")</f>
        <v/>
      </c>
      <c r="F180" s="803"/>
      <c r="G180" s="716" t="str">
        <f>IFERROR(VLOOKUP($D180,LISTA!$A$2:$J$9998,5,0),"")</f>
        <v/>
      </c>
      <c r="H180" s="716"/>
      <c r="I180" s="576"/>
      <c r="J180" s="144" t="str">
        <f>IFERROR(VLOOKUP($D180,LISTA!$A$2:$J$9998,7,0),"")</f>
        <v/>
      </c>
      <c r="K180" s="144" t="str">
        <f>IFERROR(VLOOKUP($D180,LISTA!$A$2:$J$9998,8,0),"")</f>
        <v/>
      </c>
      <c r="L180" s="144" t="str">
        <f t="shared" si="27"/>
        <v/>
      </c>
      <c r="M180" s="227" t="str">
        <f t="shared" si="23"/>
        <v/>
      </c>
      <c r="N180" s="155" t="str">
        <f t="shared" si="14"/>
        <v/>
      </c>
      <c r="O180" s="155" t="str">
        <f t="shared" si="15"/>
        <v/>
      </c>
      <c r="P180" s="155" t="str">
        <f>IFERROR(VLOOKUP($D180,LISTA!$A$2:$J$9998,10,0),"")</f>
        <v/>
      </c>
      <c r="Q180" s="228" t="str">
        <f t="shared" si="24"/>
        <v/>
      </c>
      <c r="R180" s="527" t="str">
        <f t="shared" si="25"/>
        <v/>
      </c>
      <c r="S180" s="632"/>
      <c r="T180" s="139"/>
      <c r="U180" s="139" t="str">
        <f t="shared" si="20"/>
        <v/>
      </c>
      <c r="V180" s="327" t="str">
        <f t="shared" si="26"/>
        <v/>
      </c>
      <c r="W180" s="328"/>
      <c r="Z180" s="169"/>
      <c r="AA180" s="169"/>
      <c r="AB180" s="190"/>
      <c r="AC180" s="190"/>
      <c r="AD180" s="190"/>
      <c r="AE180" s="190"/>
      <c r="AF180" s="190"/>
    </row>
    <row r="181" spans="1:32" s="323" customFormat="1" x14ac:dyDescent="0.25">
      <c r="A181" s="162"/>
      <c r="B181" s="154" t="str">
        <f t="shared" si="21"/>
        <v/>
      </c>
      <c r="C181" s="679" t="str">
        <f t="shared" si="22"/>
        <v/>
      </c>
      <c r="D181" s="586"/>
      <c r="E181" s="803" t="str">
        <f>IFERROR(VLOOKUP($D181,LISTA!$A$2:$J$9998,2,0)&amp;"     -    "&amp;VLOOKUP($D181,LISTA!$A$2:$J$9998,4,0),"")</f>
        <v/>
      </c>
      <c r="F181" s="803"/>
      <c r="G181" s="716" t="str">
        <f>IFERROR(VLOOKUP($D181,LISTA!$A$2:$J$9998,5,0),"")</f>
        <v/>
      </c>
      <c r="H181" s="716"/>
      <c r="I181" s="576"/>
      <c r="J181" s="144" t="str">
        <f>IFERROR(VLOOKUP($D181,LISTA!$A$2:$J$9998,7,0),"")</f>
        <v/>
      </c>
      <c r="K181" s="144" t="str">
        <f>IFERROR(VLOOKUP($D181,LISTA!$A$2:$J$9998,8,0),"")</f>
        <v/>
      </c>
      <c r="L181" s="144" t="str">
        <f t="shared" si="27"/>
        <v/>
      </c>
      <c r="M181" s="227" t="str">
        <f t="shared" si="23"/>
        <v/>
      </c>
      <c r="N181" s="155" t="str">
        <f t="shared" si="14"/>
        <v/>
      </c>
      <c r="O181" s="155" t="str">
        <f t="shared" si="15"/>
        <v/>
      </c>
      <c r="P181" s="155" t="str">
        <f>IFERROR(VLOOKUP($D181,LISTA!$A$2:$J$9998,10,0),"")</f>
        <v/>
      </c>
      <c r="Q181" s="228" t="str">
        <f t="shared" si="24"/>
        <v/>
      </c>
      <c r="R181" s="527" t="str">
        <f t="shared" si="25"/>
        <v/>
      </c>
      <c r="S181" s="632"/>
      <c r="T181" s="139"/>
      <c r="U181" s="139" t="str">
        <f t="shared" si="20"/>
        <v/>
      </c>
      <c r="V181" s="327" t="str">
        <f t="shared" si="26"/>
        <v/>
      </c>
      <c r="W181" s="328"/>
      <c r="Z181" s="169"/>
      <c r="AA181" s="169"/>
      <c r="AB181" s="190"/>
      <c r="AC181" s="190"/>
      <c r="AD181" s="190"/>
      <c r="AE181" s="190"/>
      <c r="AF181" s="190"/>
    </row>
    <row r="182" spans="1:32" s="323" customFormat="1" x14ac:dyDescent="0.25">
      <c r="A182" s="162"/>
      <c r="B182" s="154" t="str">
        <f t="shared" si="21"/>
        <v/>
      </c>
      <c r="C182" s="679" t="str">
        <f t="shared" si="22"/>
        <v/>
      </c>
      <c r="D182" s="586"/>
      <c r="E182" s="803" t="str">
        <f>IFERROR(VLOOKUP($D182,LISTA!$A$2:$J$9998,2,0)&amp;"     -    "&amp;VLOOKUP($D182,LISTA!$A$2:$J$9998,4,0),"")</f>
        <v/>
      </c>
      <c r="F182" s="803"/>
      <c r="G182" s="716" t="str">
        <f>IFERROR(VLOOKUP($D182,LISTA!$A$2:$J$9998,5,0),"")</f>
        <v/>
      </c>
      <c r="H182" s="716"/>
      <c r="I182" s="576"/>
      <c r="J182" s="144" t="str">
        <f>IFERROR(VLOOKUP($D182,LISTA!$A$2:$J$9998,7,0),"")</f>
        <v/>
      </c>
      <c r="K182" s="144" t="str">
        <f>IFERROR(VLOOKUP($D182,LISTA!$A$2:$J$9998,8,0),"")</f>
        <v/>
      </c>
      <c r="L182" s="144" t="str">
        <f t="shared" si="27"/>
        <v/>
      </c>
      <c r="M182" s="227" t="str">
        <f t="shared" si="23"/>
        <v/>
      </c>
      <c r="N182" s="155" t="str">
        <f t="shared" si="14"/>
        <v/>
      </c>
      <c r="O182" s="155" t="str">
        <f t="shared" si="15"/>
        <v/>
      </c>
      <c r="P182" s="155" t="str">
        <f>IFERROR(VLOOKUP($D182,LISTA!$A$2:$J$9998,10,0),"")</f>
        <v/>
      </c>
      <c r="Q182" s="228" t="str">
        <f t="shared" si="24"/>
        <v/>
      </c>
      <c r="R182" s="527" t="str">
        <f t="shared" si="25"/>
        <v/>
      </c>
      <c r="S182" s="632"/>
      <c r="T182" s="139"/>
      <c r="U182" s="139" t="str">
        <f t="shared" si="20"/>
        <v/>
      </c>
      <c r="V182" s="327" t="str">
        <f t="shared" si="26"/>
        <v/>
      </c>
      <c r="W182" s="328"/>
      <c r="Z182" s="169"/>
      <c r="AA182" s="169"/>
      <c r="AB182" s="190"/>
      <c r="AC182" s="190"/>
      <c r="AD182" s="190"/>
      <c r="AE182" s="190"/>
      <c r="AF182" s="190"/>
    </row>
    <row r="183" spans="1:32" s="323" customFormat="1" x14ac:dyDescent="0.25">
      <c r="A183" s="162"/>
      <c r="B183" s="154" t="str">
        <f t="shared" si="21"/>
        <v/>
      </c>
      <c r="C183" s="679" t="str">
        <f t="shared" si="22"/>
        <v/>
      </c>
      <c r="D183" s="586"/>
      <c r="E183" s="803" t="str">
        <f>IFERROR(VLOOKUP($D183,LISTA!$A$2:$J$9998,2,0)&amp;"     -    "&amp;VLOOKUP($D183,LISTA!$A$2:$J$9998,4,0),"")</f>
        <v/>
      </c>
      <c r="F183" s="803"/>
      <c r="G183" s="716" t="str">
        <f>IFERROR(VLOOKUP($D183,LISTA!$A$2:$J$9998,5,0),"")</f>
        <v/>
      </c>
      <c r="H183" s="716"/>
      <c r="I183" s="576"/>
      <c r="J183" s="144" t="str">
        <f>IFERROR(VLOOKUP($D183,LISTA!$A$2:$J$9998,7,0),"")</f>
        <v/>
      </c>
      <c r="K183" s="144" t="str">
        <f>IFERROR(VLOOKUP($D183,LISTA!$A$2:$J$9998,8,0),"")</f>
        <v/>
      </c>
      <c r="L183" s="144" t="str">
        <f t="shared" si="27"/>
        <v/>
      </c>
      <c r="M183" s="227" t="str">
        <f t="shared" si="23"/>
        <v/>
      </c>
      <c r="N183" s="155" t="str">
        <f t="shared" si="14"/>
        <v/>
      </c>
      <c r="O183" s="155" t="str">
        <f t="shared" si="15"/>
        <v/>
      </c>
      <c r="P183" s="155" t="str">
        <f>IFERROR(VLOOKUP($D183,LISTA!$A$2:$J$9998,10,0),"")</f>
        <v/>
      </c>
      <c r="Q183" s="228" t="str">
        <f t="shared" si="24"/>
        <v/>
      </c>
      <c r="R183" s="527" t="str">
        <f t="shared" si="25"/>
        <v/>
      </c>
      <c r="S183" s="632"/>
      <c r="T183" s="139"/>
      <c r="U183" s="139" t="str">
        <f t="shared" si="20"/>
        <v/>
      </c>
      <c r="V183" s="327" t="str">
        <f t="shared" si="26"/>
        <v/>
      </c>
      <c r="W183" s="328"/>
      <c r="Z183" s="169"/>
      <c r="AA183" s="169"/>
      <c r="AB183" s="190"/>
      <c r="AC183" s="190"/>
      <c r="AD183" s="190"/>
      <c r="AE183" s="190"/>
      <c r="AF183" s="190"/>
    </row>
    <row r="184" spans="1:32" s="323" customFormat="1" x14ac:dyDescent="0.25">
      <c r="A184" s="162"/>
      <c r="B184" s="154" t="str">
        <f t="shared" si="21"/>
        <v/>
      </c>
      <c r="C184" s="679" t="str">
        <f t="shared" si="22"/>
        <v/>
      </c>
      <c r="D184" s="586"/>
      <c r="E184" s="803" t="str">
        <f>IFERROR(VLOOKUP($D184,LISTA!$A$2:$J$9998,2,0)&amp;"     -    "&amp;VLOOKUP($D184,LISTA!$A$2:$J$9998,4,0),"")</f>
        <v/>
      </c>
      <c r="F184" s="803"/>
      <c r="G184" s="716" t="str">
        <f>IFERROR(VLOOKUP($D184,LISTA!$A$2:$J$9998,5,0),"")</f>
        <v/>
      </c>
      <c r="H184" s="716"/>
      <c r="I184" s="576"/>
      <c r="J184" s="144" t="str">
        <f>IFERROR(VLOOKUP($D184,LISTA!$A$2:$J$9998,7,0),"")</f>
        <v/>
      </c>
      <c r="K184" s="144" t="str">
        <f>IFERROR(VLOOKUP($D184,LISTA!$A$2:$J$9998,8,0),"")</f>
        <v/>
      </c>
      <c r="L184" s="144" t="str">
        <f t="shared" si="27"/>
        <v/>
      </c>
      <c r="M184" s="227" t="str">
        <f t="shared" si="23"/>
        <v/>
      </c>
      <c r="N184" s="155" t="str">
        <f t="shared" si="14"/>
        <v/>
      </c>
      <c r="O184" s="155" t="str">
        <f t="shared" si="15"/>
        <v/>
      </c>
      <c r="P184" s="155" t="str">
        <f>IFERROR(VLOOKUP($D184,LISTA!$A$2:$J$9998,10,0),"")</f>
        <v/>
      </c>
      <c r="Q184" s="228" t="str">
        <f t="shared" si="24"/>
        <v/>
      </c>
      <c r="R184" s="527" t="str">
        <f t="shared" si="25"/>
        <v/>
      </c>
      <c r="S184" s="632"/>
      <c r="T184" s="139"/>
      <c r="U184" s="139" t="str">
        <f t="shared" si="20"/>
        <v/>
      </c>
      <c r="V184" s="327" t="str">
        <f t="shared" si="26"/>
        <v/>
      </c>
      <c r="W184" s="328"/>
      <c r="Z184" s="169"/>
      <c r="AA184" s="169"/>
      <c r="AB184" s="190"/>
      <c r="AC184" s="190"/>
      <c r="AD184" s="190"/>
      <c r="AE184" s="190"/>
      <c r="AF184" s="190"/>
    </row>
    <row r="185" spans="1:32" s="323" customFormat="1" x14ac:dyDescent="0.25">
      <c r="A185" s="162"/>
      <c r="B185" s="154" t="str">
        <f t="shared" si="21"/>
        <v/>
      </c>
      <c r="C185" s="679" t="str">
        <f t="shared" si="22"/>
        <v/>
      </c>
      <c r="D185" s="586"/>
      <c r="E185" s="803" t="str">
        <f>IFERROR(VLOOKUP($D185,LISTA!$A$2:$J$9998,2,0)&amp;"     -    "&amp;VLOOKUP($D185,LISTA!$A$2:$J$9998,4,0),"")</f>
        <v/>
      </c>
      <c r="F185" s="803"/>
      <c r="G185" s="716" t="str">
        <f>IFERROR(VLOOKUP($D185,LISTA!$A$2:$J$9998,5,0),"")</f>
        <v/>
      </c>
      <c r="H185" s="716"/>
      <c r="I185" s="576"/>
      <c r="J185" s="144" t="str">
        <f>IFERROR(VLOOKUP($D185,LISTA!$A$2:$J$9998,7,0),"")</f>
        <v/>
      </c>
      <c r="K185" s="144" t="str">
        <f>IFERROR(VLOOKUP($D185,LISTA!$A$2:$J$9998,8,0),"")</f>
        <v/>
      </c>
      <c r="L185" s="144" t="str">
        <f t="shared" si="27"/>
        <v/>
      </c>
      <c r="M185" s="227" t="str">
        <f t="shared" si="23"/>
        <v/>
      </c>
      <c r="N185" s="155" t="str">
        <f t="shared" si="14"/>
        <v/>
      </c>
      <c r="O185" s="155" t="str">
        <f t="shared" si="15"/>
        <v/>
      </c>
      <c r="P185" s="155" t="str">
        <f>IFERROR(VLOOKUP($D185,LISTA!$A$2:$J$9998,10,0),"")</f>
        <v/>
      </c>
      <c r="Q185" s="228" t="str">
        <f t="shared" si="24"/>
        <v/>
      </c>
      <c r="R185" s="527" t="str">
        <f t="shared" si="25"/>
        <v/>
      </c>
      <c r="S185" s="632"/>
      <c r="T185" s="139"/>
      <c r="U185" s="139" t="str">
        <f t="shared" si="20"/>
        <v/>
      </c>
      <c r="V185" s="327" t="str">
        <f t="shared" si="26"/>
        <v/>
      </c>
      <c r="W185" s="328"/>
      <c r="Z185" s="169"/>
      <c r="AA185" s="169"/>
      <c r="AB185" s="190"/>
      <c r="AC185" s="190"/>
      <c r="AD185" s="190"/>
      <c r="AE185" s="190"/>
      <c r="AF185" s="190"/>
    </row>
    <row r="186" spans="1:32" s="323" customFormat="1" x14ac:dyDescent="0.25">
      <c r="A186" s="162"/>
      <c r="B186" s="154" t="str">
        <f t="shared" si="21"/>
        <v/>
      </c>
      <c r="C186" s="679" t="str">
        <f t="shared" si="22"/>
        <v/>
      </c>
      <c r="D186" s="586"/>
      <c r="E186" s="803" t="str">
        <f>IFERROR(VLOOKUP($D186,LISTA!$A$2:$J$9998,2,0)&amp;"     -    "&amp;VLOOKUP($D186,LISTA!$A$2:$J$9998,4,0),"")</f>
        <v/>
      </c>
      <c r="F186" s="803"/>
      <c r="G186" s="716" t="str">
        <f>IFERROR(VLOOKUP($D186,LISTA!$A$2:$J$9998,5,0),"")</f>
        <v/>
      </c>
      <c r="H186" s="716"/>
      <c r="I186" s="576"/>
      <c r="J186" s="144" t="str">
        <f>IFERROR(VLOOKUP($D186,LISTA!$A$2:$J$9998,7,0),"")</f>
        <v/>
      </c>
      <c r="K186" s="144" t="str">
        <f>IFERROR(VLOOKUP($D186,LISTA!$A$2:$J$9998,8,0),"")</f>
        <v/>
      </c>
      <c r="L186" s="144" t="str">
        <f t="shared" si="27"/>
        <v/>
      </c>
      <c r="M186" s="227" t="str">
        <f t="shared" si="23"/>
        <v/>
      </c>
      <c r="N186" s="155" t="str">
        <f t="shared" si="14"/>
        <v/>
      </c>
      <c r="O186" s="155" t="str">
        <f t="shared" si="15"/>
        <v/>
      </c>
      <c r="P186" s="155" t="str">
        <f>IFERROR(VLOOKUP($D186,LISTA!$A$2:$J$9998,10,0),"")</f>
        <v/>
      </c>
      <c r="Q186" s="228" t="str">
        <f t="shared" si="24"/>
        <v/>
      </c>
      <c r="R186" s="527" t="str">
        <f t="shared" si="25"/>
        <v/>
      </c>
      <c r="S186" s="632"/>
      <c r="T186" s="139"/>
      <c r="U186" s="139" t="str">
        <f t="shared" si="20"/>
        <v/>
      </c>
      <c r="V186" s="327" t="str">
        <f t="shared" si="26"/>
        <v/>
      </c>
      <c r="W186" s="328"/>
      <c r="Z186" s="169"/>
      <c r="AA186" s="169"/>
      <c r="AB186" s="190"/>
      <c r="AC186" s="190"/>
      <c r="AD186" s="190"/>
      <c r="AE186" s="190"/>
      <c r="AF186" s="190"/>
    </row>
    <row r="187" spans="1:32" s="323" customFormat="1" x14ac:dyDescent="0.25">
      <c r="A187" s="162"/>
      <c r="B187" s="154" t="str">
        <f t="shared" si="21"/>
        <v/>
      </c>
      <c r="C187" s="679" t="str">
        <f t="shared" si="22"/>
        <v/>
      </c>
      <c r="D187" s="586"/>
      <c r="E187" s="803" t="str">
        <f>IFERROR(VLOOKUP($D187,LISTA!$A$2:$J$9998,2,0)&amp;"     -    "&amp;VLOOKUP($D187,LISTA!$A$2:$J$9998,4,0),"")</f>
        <v/>
      </c>
      <c r="F187" s="803"/>
      <c r="G187" s="716" t="str">
        <f>IFERROR(VLOOKUP($D187,LISTA!$A$2:$J$9998,5,0),"")</f>
        <v/>
      </c>
      <c r="H187" s="716"/>
      <c r="I187" s="576"/>
      <c r="J187" s="144" t="str">
        <f>IFERROR(VLOOKUP($D187,LISTA!$A$2:$J$9998,7,0),"")</f>
        <v/>
      </c>
      <c r="K187" s="144" t="str">
        <f>IFERROR(VLOOKUP($D187,LISTA!$A$2:$J$9998,8,0),"")</f>
        <v/>
      </c>
      <c r="L187" s="144" t="str">
        <f t="shared" si="27"/>
        <v/>
      </c>
      <c r="M187" s="227" t="str">
        <f t="shared" si="23"/>
        <v/>
      </c>
      <c r="N187" s="155" t="str">
        <f t="shared" si="14"/>
        <v/>
      </c>
      <c r="O187" s="155" t="str">
        <f t="shared" si="15"/>
        <v/>
      </c>
      <c r="P187" s="155" t="str">
        <f>IFERROR(VLOOKUP($D187,LISTA!$A$2:$J$9998,10,0),"")</f>
        <v/>
      </c>
      <c r="Q187" s="228" t="str">
        <f t="shared" si="24"/>
        <v/>
      </c>
      <c r="R187" s="527" t="str">
        <f t="shared" si="25"/>
        <v/>
      </c>
      <c r="S187" s="632"/>
      <c r="T187" s="139"/>
      <c r="U187" s="139" t="str">
        <f t="shared" si="20"/>
        <v/>
      </c>
      <c r="V187" s="327" t="str">
        <f t="shared" si="26"/>
        <v/>
      </c>
      <c r="W187" s="328"/>
      <c r="Z187" s="169"/>
      <c r="AA187" s="169"/>
      <c r="AB187" s="190"/>
      <c r="AC187" s="190"/>
      <c r="AD187" s="190"/>
      <c r="AE187" s="190"/>
      <c r="AF187" s="190"/>
    </row>
    <row r="188" spans="1:32" s="323" customFormat="1" x14ac:dyDescent="0.25">
      <c r="A188" s="162"/>
      <c r="B188" s="154" t="str">
        <f t="shared" si="21"/>
        <v/>
      </c>
      <c r="C188" s="679" t="str">
        <f t="shared" si="22"/>
        <v/>
      </c>
      <c r="D188" s="586"/>
      <c r="E188" s="803" t="str">
        <f>IFERROR(VLOOKUP($D188,LISTA!$A$2:$J$9998,2,0)&amp;"     -    "&amp;VLOOKUP($D188,LISTA!$A$2:$J$9998,4,0),"")</f>
        <v/>
      </c>
      <c r="F188" s="803"/>
      <c r="G188" s="716" t="str">
        <f>IFERROR(VLOOKUP($D188,LISTA!$A$2:$J$9998,5,0),"")</f>
        <v/>
      </c>
      <c r="H188" s="716"/>
      <c r="I188" s="576"/>
      <c r="J188" s="144" t="str">
        <f>IFERROR(VLOOKUP($D188,LISTA!$A$2:$J$9998,7,0),"")</f>
        <v/>
      </c>
      <c r="K188" s="144" t="str">
        <f>IFERROR(VLOOKUP($D188,LISTA!$A$2:$J$9998,8,0),"")</f>
        <v/>
      </c>
      <c r="L188" s="144" t="str">
        <f t="shared" si="27"/>
        <v/>
      </c>
      <c r="M188" s="227" t="str">
        <f t="shared" si="23"/>
        <v/>
      </c>
      <c r="N188" s="155" t="str">
        <f t="shared" si="14"/>
        <v/>
      </c>
      <c r="O188" s="155" t="str">
        <f t="shared" si="15"/>
        <v/>
      </c>
      <c r="P188" s="155" t="str">
        <f>IFERROR(VLOOKUP($D188,LISTA!$A$2:$J$9998,10,0),"")</f>
        <v/>
      </c>
      <c r="Q188" s="228" t="str">
        <f t="shared" si="24"/>
        <v/>
      </c>
      <c r="R188" s="527" t="str">
        <f t="shared" si="25"/>
        <v/>
      </c>
      <c r="S188" s="632"/>
      <c r="T188" s="139"/>
      <c r="U188" s="139" t="str">
        <f t="shared" si="20"/>
        <v/>
      </c>
      <c r="V188" s="327" t="str">
        <f t="shared" si="26"/>
        <v/>
      </c>
      <c r="W188" s="328"/>
      <c r="Z188" s="169"/>
      <c r="AA188" s="169"/>
      <c r="AB188" s="190"/>
      <c r="AC188" s="190"/>
      <c r="AD188" s="190"/>
      <c r="AE188" s="190"/>
      <c r="AF188" s="190"/>
    </row>
    <row r="189" spans="1:32" s="323" customFormat="1" x14ac:dyDescent="0.25">
      <c r="A189" s="162"/>
      <c r="B189" s="154" t="str">
        <f t="shared" si="21"/>
        <v/>
      </c>
      <c r="C189" s="679" t="str">
        <f t="shared" si="22"/>
        <v/>
      </c>
      <c r="D189" s="586"/>
      <c r="E189" s="803" t="str">
        <f>IFERROR(VLOOKUP($D189,LISTA!$A$2:$J$9998,2,0)&amp;"     -    "&amp;VLOOKUP($D189,LISTA!$A$2:$J$9998,4,0),"")</f>
        <v/>
      </c>
      <c r="F189" s="803"/>
      <c r="G189" s="716" t="str">
        <f>IFERROR(VLOOKUP($D189,LISTA!$A$2:$J$9998,5,0),"")</f>
        <v/>
      </c>
      <c r="H189" s="716"/>
      <c r="I189" s="576"/>
      <c r="J189" s="144" t="str">
        <f>IFERROR(VLOOKUP($D189,LISTA!$A$2:$J$9998,7,0),"")</f>
        <v/>
      </c>
      <c r="K189" s="144" t="str">
        <f>IFERROR(VLOOKUP($D189,LISTA!$A$2:$J$9998,8,0),"")</f>
        <v/>
      </c>
      <c r="L189" s="144" t="str">
        <f t="shared" si="27"/>
        <v/>
      </c>
      <c r="M189" s="227" t="str">
        <f t="shared" si="23"/>
        <v/>
      </c>
      <c r="N189" s="155" t="str">
        <f t="shared" si="14"/>
        <v/>
      </c>
      <c r="O189" s="155" t="str">
        <f t="shared" si="15"/>
        <v/>
      </c>
      <c r="P189" s="155" t="str">
        <f>IFERROR(VLOOKUP($D189,LISTA!$A$2:$J$9998,10,0),"")</f>
        <v/>
      </c>
      <c r="Q189" s="228" t="str">
        <f t="shared" si="24"/>
        <v/>
      </c>
      <c r="R189" s="527" t="str">
        <f t="shared" si="25"/>
        <v/>
      </c>
      <c r="S189" s="632"/>
      <c r="T189" s="139"/>
      <c r="U189" s="139" t="str">
        <f t="shared" si="20"/>
        <v/>
      </c>
      <c r="V189" s="327" t="str">
        <f t="shared" si="26"/>
        <v/>
      </c>
      <c r="W189" s="328"/>
      <c r="Z189" s="169"/>
      <c r="AA189" s="169"/>
      <c r="AB189" s="190"/>
      <c r="AC189" s="190"/>
      <c r="AD189" s="190"/>
      <c r="AE189" s="190"/>
      <c r="AF189" s="190"/>
    </row>
    <row r="190" spans="1:32" s="323" customFormat="1" x14ac:dyDescent="0.25">
      <c r="A190" s="162"/>
      <c r="B190" s="154" t="str">
        <f t="shared" si="21"/>
        <v/>
      </c>
      <c r="C190" s="679" t="str">
        <f t="shared" si="22"/>
        <v/>
      </c>
      <c r="D190" s="586"/>
      <c r="E190" s="803" t="str">
        <f>IFERROR(VLOOKUP($D190,LISTA!$A$2:$J$9998,2,0)&amp;"     -    "&amp;VLOOKUP($D190,LISTA!$A$2:$J$9998,4,0),"")</f>
        <v/>
      </c>
      <c r="F190" s="803"/>
      <c r="G190" s="716" t="str">
        <f>IFERROR(VLOOKUP($D190,LISTA!$A$2:$J$9998,5,0),"")</f>
        <v/>
      </c>
      <c r="H190" s="716"/>
      <c r="I190" s="576"/>
      <c r="J190" s="144" t="str">
        <f>IFERROR(VLOOKUP($D190,LISTA!$A$2:$J$9998,7,0),"")</f>
        <v/>
      </c>
      <c r="K190" s="144" t="str">
        <f>IFERROR(VLOOKUP($D190,LISTA!$A$2:$J$9998,8,0),"")</f>
        <v/>
      </c>
      <c r="L190" s="144" t="str">
        <f t="shared" si="27"/>
        <v/>
      </c>
      <c r="M190" s="227" t="str">
        <f t="shared" si="23"/>
        <v/>
      </c>
      <c r="N190" s="155" t="str">
        <f t="shared" si="14"/>
        <v/>
      </c>
      <c r="O190" s="155" t="str">
        <f t="shared" si="15"/>
        <v/>
      </c>
      <c r="P190" s="155" t="str">
        <f>IFERROR(VLOOKUP($D190,LISTA!$A$2:$J$9998,10,0),"")</f>
        <v/>
      </c>
      <c r="Q190" s="228" t="str">
        <f t="shared" si="24"/>
        <v/>
      </c>
      <c r="R190" s="527" t="str">
        <f t="shared" si="25"/>
        <v/>
      </c>
      <c r="S190" s="632"/>
      <c r="T190" s="139"/>
      <c r="U190" s="139" t="str">
        <f t="shared" si="20"/>
        <v/>
      </c>
      <c r="V190" s="327" t="str">
        <f t="shared" si="26"/>
        <v/>
      </c>
      <c r="W190" s="328"/>
      <c r="Z190" s="169"/>
      <c r="AA190" s="169"/>
      <c r="AB190" s="190"/>
      <c r="AC190" s="190"/>
      <c r="AD190" s="190"/>
      <c r="AE190" s="190"/>
      <c r="AF190" s="190"/>
    </row>
    <row r="191" spans="1:32" s="323" customFormat="1" x14ac:dyDescent="0.25">
      <c r="A191" s="162"/>
      <c r="B191" s="154" t="str">
        <f t="shared" si="21"/>
        <v/>
      </c>
      <c r="C191" s="679" t="str">
        <f t="shared" si="22"/>
        <v/>
      </c>
      <c r="D191" s="586"/>
      <c r="E191" s="803" t="str">
        <f>IFERROR(VLOOKUP($D191,LISTA!$A$2:$J$9998,2,0)&amp;"     -    "&amp;VLOOKUP($D191,LISTA!$A$2:$J$9998,4,0),"")</f>
        <v/>
      </c>
      <c r="F191" s="803"/>
      <c r="G191" s="716" t="str">
        <f>IFERROR(VLOOKUP($D191,LISTA!$A$2:$J$9998,5,0),"")</f>
        <v/>
      </c>
      <c r="H191" s="716"/>
      <c r="I191" s="576"/>
      <c r="J191" s="144" t="str">
        <f>IFERROR(VLOOKUP($D191,LISTA!$A$2:$J$9998,7,0),"")</f>
        <v/>
      </c>
      <c r="K191" s="144" t="str">
        <f>IFERROR(VLOOKUP($D191,LISTA!$A$2:$J$9998,8,0),"")</f>
        <v/>
      </c>
      <c r="L191" s="144" t="str">
        <f t="shared" si="27"/>
        <v/>
      </c>
      <c r="M191" s="227" t="str">
        <f t="shared" si="23"/>
        <v/>
      </c>
      <c r="N191" s="155" t="str">
        <f t="shared" si="14"/>
        <v/>
      </c>
      <c r="O191" s="155" t="str">
        <f t="shared" si="15"/>
        <v/>
      </c>
      <c r="P191" s="155" t="str">
        <f>IFERROR(VLOOKUP($D191,LISTA!$A$2:$J$9998,10,0),"")</f>
        <v/>
      </c>
      <c r="Q191" s="228" t="str">
        <f t="shared" si="24"/>
        <v/>
      </c>
      <c r="R191" s="527" t="str">
        <f t="shared" si="25"/>
        <v/>
      </c>
      <c r="S191" s="632"/>
      <c r="T191" s="139"/>
      <c r="U191" s="139" t="str">
        <f t="shared" si="20"/>
        <v/>
      </c>
      <c r="V191" s="327" t="str">
        <f t="shared" si="26"/>
        <v/>
      </c>
      <c r="W191" s="328"/>
      <c r="Z191" s="169"/>
      <c r="AA191" s="169"/>
      <c r="AB191" s="190"/>
      <c r="AC191" s="190"/>
      <c r="AD191" s="190"/>
      <c r="AE191" s="190"/>
      <c r="AF191" s="190"/>
    </row>
    <row r="192" spans="1:32" s="323" customFormat="1" x14ac:dyDescent="0.25">
      <c r="A192" s="162"/>
      <c r="B192" s="154" t="str">
        <f t="shared" si="21"/>
        <v/>
      </c>
      <c r="C192" s="679" t="str">
        <f t="shared" si="22"/>
        <v/>
      </c>
      <c r="D192" s="586"/>
      <c r="E192" s="803" t="str">
        <f>IFERROR(VLOOKUP($D192,LISTA!$A$2:$J$9998,2,0)&amp;"     -    "&amp;VLOOKUP($D192,LISTA!$A$2:$J$9998,4,0),"")</f>
        <v/>
      </c>
      <c r="F192" s="803"/>
      <c r="G192" s="716" t="str">
        <f>IFERROR(VLOOKUP($D192,LISTA!$A$2:$J$9998,5,0),"")</f>
        <v/>
      </c>
      <c r="H192" s="716"/>
      <c r="I192" s="576"/>
      <c r="J192" s="144" t="str">
        <f>IFERROR(VLOOKUP($D192,LISTA!$A$2:$J$9998,7,0),"")</f>
        <v/>
      </c>
      <c r="K192" s="144" t="str">
        <f>IFERROR(VLOOKUP($D192,LISTA!$A$2:$J$9998,8,0),"")</f>
        <v/>
      </c>
      <c r="L192" s="144" t="str">
        <f t="shared" si="27"/>
        <v/>
      </c>
      <c r="M192" s="227" t="str">
        <f t="shared" si="23"/>
        <v/>
      </c>
      <c r="N192" s="155" t="str">
        <f t="shared" si="14"/>
        <v/>
      </c>
      <c r="O192" s="155" t="str">
        <f t="shared" si="15"/>
        <v/>
      </c>
      <c r="P192" s="155" t="str">
        <f>IFERROR(VLOOKUP($D192,LISTA!$A$2:$J$9998,10,0),"")</f>
        <v/>
      </c>
      <c r="Q192" s="228" t="str">
        <f t="shared" si="24"/>
        <v/>
      </c>
      <c r="R192" s="527" t="str">
        <f t="shared" si="25"/>
        <v/>
      </c>
      <c r="S192" s="632"/>
      <c r="T192" s="139"/>
      <c r="U192" s="139" t="str">
        <f t="shared" si="20"/>
        <v/>
      </c>
      <c r="V192" s="327" t="str">
        <f t="shared" si="26"/>
        <v/>
      </c>
      <c r="W192" s="328"/>
      <c r="Z192" s="169"/>
      <c r="AA192" s="169"/>
      <c r="AB192" s="190"/>
      <c r="AC192" s="190"/>
      <c r="AD192" s="190"/>
      <c r="AE192" s="190"/>
      <c r="AF192" s="190"/>
    </row>
    <row r="193" spans="1:32" s="323" customFormat="1" x14ac:dyDescent="0.25">
      <c r="A193" s="162"/>
      <c r="B193" s="154" t="str">
        <f t="shared" si="21"/>
        <v/>
      </c>
      <c r="C193" s="679" t="str">
        <f t="shared" si="22"/>
        <v/>
      </c>
      <c r="D193" s="586"/>
      <c r="E193" s="803" t="str">
        <f>IFERROR(VLOOKUP($D193,LISTA!$A$2:$J$9998,2,0)&amp;"     -    "&amp;VLOOKUP($D193,LISTA!$A$2:$J$9998,4,0),"")</f>
        <v/>
      </c>
      <c r="F193" s="803"/>
      <c r="G193" s="716" t="str">
        <f>IFERROR(VLOOKUP($D193,LISTA!$A$2:$J$9998,5,0),"")</f>
        <v/>
      </c>
      <c r="H193" s="716"/>
      <c r="I193" s="576"/>
      <c r="J193" s="144" t="str">
        <f>IFERROR(VLOOKUP($D193,LISTA!$A$2:$J$9998,7,0),"")</f>
        <v/>
      </c>
      <c r="K193" s="144" t="str">
        <f>IFERROR(VLOOKUP($D193,LISTA!$A$2:$J$9998,8,0),"")</f>
        <v/>
      </c>
      <c r="L193" s="144" t="str">
        <f t="shared" si="27"/>
        <v/>
      </c>
      <c r="M193" s="227" t="str">
        <f t="shared" si="23"/>
        <v/>
      </c>
      <c r="N193" s="155" t="str">
        <f t="shared" si="14"/>
        <v/>
      </c>
      <c r="O193" s="155" t="str">
        <f t="shared" si="15"/>
        <v/>
      </c>
      <c r="P193" s="155" t="str">
        <f>IFERROR(VLOOKUP($D193,LISTA!$A$2:$J$9998,10,0),"")</f>
        <v/>
      </c>
      <c r="Q193" s="228" t="str">
        <f t="shared" si="24"/>
        <v/>
      </c>
      <c r="R193" s="527" t="str">
        <f t="shared" si="25"/>
        <v/>
      </c>
      <c r="S193" s="632"/>
      <c r="T193" s="139"/>
      <c r="U193" s="139" t="str">
        <f t="shared" si="20"/>
        <v/>
      </c>
      <c r="V193" s="327" t="str">
        <f t="shared" si="26"/>
        <v/>
      </c>
      <c r="W193" s="328"/>
      <c r="Z193" s="169"/>
      <c r="AA193" s="169"/>
      <c r="AB193" s="190"/>
      <c r="AC193" s="190"/>
      <c r="AD193" s="190"/>
      <c r="AE193" s="190"/>
      <c r="AF193" s="190"/>
    </row>
    <row r="194" spans="1:32" s="323" customFormat="1" x14ac:dyDescent="0.25">
      <c r="A194" s="162"/>
      <c r="B194" s="154" t="str">
        <f t="shared" si="21"/>
        <v/>
      </c>
      <c r="C194" s="679" t="str">
        <f t="shared" si="22"/>
        <v/>
      </c>
      <c r="D194" s="586"/>
      <c r="E194" s="803" t="str">
        <f>IFERROR(VLOOKUP($D194,LISTA!$A$2:$J$9998,2,0)&amp;"     -    "&amp;VLOOKUP($D194,LISTA!$A$2:$J$9998,4,0),"")</f>
        <v/>
      </c>
      <c r="F194" s="803"/>
      <c r="G194" s="716" t="str">
        <f>IFERROR(VLOOKUP($D194,LISTA!$A$2:$J$9998,5,0),"")</f>
        <v/>
      </c>
      <c r="H194" s="716"/>
      <c r="I194" s="576"/>
      <c r="J194" s="144" t="str">
        <f>IFERROR(VLOOKUP($D194,LISTA!$A$2:$J$9998,7,0),"")</f>
        <v/>
      </c>
      <c r="K194" s="144" t="str">
        <f>IFERROR(VLOOKUP($D194,LISTA!$A$2:$J$9998,8,0),"")</f>
        <v/>
      </c>
      <c r="L194" s="144" t="str">
        <f t="shared" si="27"/>
        <v/>
      </c>
      <c r="M194" s="227" t="str">
        <f t="shared" si="23"/>
        <v/>
      </c>
      <c r="N194" s="155" t="str">
        <f t="shared" si="14"/>
        <v/>
      </c>
      <c r="O194" s="155" t="str">
        <f t="shared" si="15"/>
        <v/>
      </c>
      <c r="P194" s="155" t="str">
        <f>IFERROR(VLOOKUP($D194,LISTA!$A$2:$J$9998,10,0),"")</f>
        <v/>
      </c>
      <c r="Q194" s="228" t="str">
        <f t="shared" si="24"/>
        <v/>
      </c>
      <c r="R194" s="527" t="str">
        <f t="shared" si="25"/>
        <v/>
      </c>
      <c r="S194" s="632"/>
      <c r="T194" s="139"/>
      <c r="U194" s="139" t="str">
        <f t="shared" si="20"/>
        <v/>
      </c>
      <c r="V194" s="327" t="str">
        <f t="shared" si="26"/>
        <v/>
      </c>
      <c r="W194" s="328"/>
      <c r="Z194" s="169"/>
      <c r="AA194" s="169"/>
      <c r="AB194" s="190"/>
      <c r="AC194" s="190"/>
      <c r="AD194" s="190"/>
      <c r="AE194" s="190"/>
      <c r="AF194" s="190"/>
    </row>
    <row r="195" spans="1:32" s="323" customFormat="1" x14ac:dyDescent="0.25">
      <c r="A195" s="162"/>
      <c r="B195" s="154" t="str">
        <f t="shared" si="21"/>
        <v/>
      </c>
      <c r="C195" s="679" t="str">
        <f t="shared" si="22"/>
        <v/>
      </c>
      <c r="D195" s="586"/>
      <c r="E195" s="803" t="str">
        <f>IFERROR(VLOOKUP($D195,LISTA!$A$2:$J$9998,2,0)&amp;"     -    "&amp;VLOOKUP($D195,LISTA!$A$2:$J$9998,4,0),"")</f>
        <v/>
      </c>
      <c r="F195" s="803"/>
      <c r="G195" s="716" t="str">
        <f>IFERROR(VLOOKUP($D195,LISTA!$A$2:$J$9998,5,0),"")</f>
        <v/>
      </c>
      <c r="H195" s="716"/>
      <c r="I195" s="576"/>
      <c r="J195" s="144" t="str">
        <f>IFERROR(VLOOKUP($D195,LISTA!$A$2:$J$9998,7,0),"")</f>
        <v/>
      </c>
      <c r="K195" s="144" t="str">
        <f>IFERROR(VLOOKUP($D195,LISTA!$A$2:$J$9998,8,0),"")</f>
        <v/>
      </c>
      <c r="L195" s="144" t="str">
        <f t="shared" si="27"/>
        <v/>
      </c>
      <c r="M195" s="227" t="str">
        <f t="shared" si="23"/>
        <v/>
      </c>
      <c r="N195" s="155" t="str">
        <f t="shared" si="14"/>
        <v/>
      </c>
      <c r="O195" s="155" t="str">
        <f t="shared" si="15"/>
        <v/>
      </c>
      <c r="P195" s="155" t="str">
        <f>IFERROR(VLOOKUP($D195,LISTA!$A$2:$J$9998,10,0),"")</f>
        <v/>
      </c>
      <c r="Q195" s="228" t="str">
        <f t="shared" si="24"/>
        <v/>
      </c>
      <c r="R195" s="527" t="str">
        <f t="shared" si="25"/>
        <v/>
      </c>
      <c r="S195" s="632"/>
      <c r="T195" s="139"/>
      <c r="U195" s="139" t="str">
        <f t="shared" si="20"/>
        <v/>
      </c>
      <c r="V195" s="327" t="str">
        <f t="shared" si="26"/>
        <v/>
      </c>
      <c r="W195" s="328"/>
      <c r="Z195" s="169"/>
      <c r="AA195" s="169"/>
      <c r="AB195" s="190"/>
      <c r="AC195" s="190"/>
      <c r="AD195" s="190"/>
      <c r="AE195" s="190"/>
      <c r="AF195" s="190"/>
    </row>
    <row r="196" spans="1:32" s="323" customFormat="1" x14ac:dyDescent="0.25">
      <c r="A196" s="162"/>
      <c r="B196" s="154" t="str">
        <f t="shared" si="21"/>
        <v/>
      </c>
      <c r="C196" s="679" t="str">
        <f t="shared" si="22"/>
        <v/>
      </c>
      <c r="D196" s="586"/>
      <c r="E196" s="803" t="str">
        <f>IFERROR(VLOOKUP($D196,LISTA!$A$2:$J$9998,2,0)&amp;"     -    "&amp;VLOOKUP($D196,LISTA!$A$2:$J$9998,4,0),"")</f>
        <v/>
      </c>
      <c r="F196" s="803"/>
      <c r="G196" s="716" t="str">
        <f>IFERROR(VLOOKUP($D196,LISTA!$A$2:$J$9998,5,0),"")</f>
        <v/>
      </c>
      <c r="H196" s="716"/>
      <c r="I196" s="576"/>
      <c r="J196" s="144" t="str">
        <f>IFERROR(VLOOKUP($D196,LISTA!$A$2:$J$9998,7,0),"")</f>
        <v/>
      </c>
      <c r="K196" s="144" t="str">
        <f>IFERROR(VLOOKUP($D196,LISTA!$A$2:$J$9998,8,0),"")</f>
        <v/>
      </c>
      <c r="L196" s="144" t="str">
        <f t="shared" si="27"/>
        <v/>
      </c>
      <c r="M196" s="227" t="str">
        <f t="shared" si="23"/>
        <v/>
      </c>
      <c r="N196" s="155" t="str">
        <f t="shared" si="14"/>
        <v/>
      </c>
      <c r="O196" s="155" t="str">
        <f t="shared" si="15"/>
        <v/>
      </c>
      <c r="P196" s="155" t="str">
        <f>IFERROR(VLOOKUP($D196,LISTA!$A$2:$J$9998,10,0),"")</f>
        <v/>
      </c>
      <c r="Q196" s="228" t="str">
        <f t="shared" si="24"/>
        <v/>
      </c>
      <c r="R196" s="527" t="str">
        <f t="shared" si="25"/>
        <v/>
      </c>
      <c r="S196" s="632"/>
      <c r="T196" s="139"/>
      <c r="U196" s="139" t="str">
        <f t="shared" si="20"/>
        <v/>
      </c>
      <c r="V196" s="327" t="str">
        <f t="shared" si="26"/>
        <v/>
      </c>
      <c r="W196" s="328"/>
      <c r="Z196" s="169"/>
      <c r="AA196" s="169"/>
      <c r="AB196" s="190"/>
      <c r="AC196" s="190"/>
      <c r="AD196" s="190"/>
      <c r="AE196" s="190"/>
      <c r="AF196" s="190"/>
    </row>
    <row r="197" spans="1:32" s="323" customFormat="1" x14ac:dyDescent="0.25">
      <c r="A197" s="143"/>
      <c r="B197" s="154" t="str">
        <f t="shared" si="21"/>
        <v/>
      </c>
      <c r="C197" s="679" t="str">
        <f t="shared" si="22"/>
        <v/>
      </c>
      <c r="D197" s="586"/>
      <c r="E197" s="803" t="str">
        <f>IFERROR(VLOOKUP($D197,LISTA!$A$2:$J$9998,2,0)&amp;"     -    "&amp;VLOOKUP($D197,LISTA!$A$2:$J$9998,4,0),"")</f>
        <v/>
      </c>
      <c r="F197" s="803"/>
      <c r="G197" s="716" t="str">
        <f>IFERROR(VLOOKUP($D197,LISTA!$A$2:$J$9998,5,0),"")</f>
        <v/>
      </c>
      <c r="H197" s="716"/>
      <c r="I197" s="576"/>
      <c r="J197" s="144" t="str">
        <f>IFERROR(VLOOKUP($D197,LISTA!$A$2:$J$9998,7,0),"")</f>
        <v/>
      </c>
      <c r="K197" s="144" t="str">
        <f>IFERROR(VLOOKUP($D197,LISTA!$A$2:$J$9998,8,0),"")</f>
        <v/>
      </c>
      <c r="L197" s="144" t="str">
        <f t="shared" si="27"/>
        <v/>
      </c>
      <c r="M197" s="227" t="str">
        <f t="shared" si="23"/>
        <v/>
      </c>
      <c r="N197" s="155" t="str">
        <f t="shared" si="14"/>
        <v/>
      </c>
      <c r="O197" s="155" t="str">
        <f t="shared" si="15"/>
        <v/>
      </c>
      <c r="P197" s="155" t="str">
        <f>IFERROR(VLOOKUP($D197,LISTA!$A$2:$J$9998,10,0),"")</f>
        <v/>
      </c>
      <c r="Q197" s="228" t="str">
        <f t="shared" si="24"/>
        <v/>
      </c>
      <c r="R197" s="527" t="str">
        <f t="shared" si="25"/>
        <v/>
      </c>
      <c r="S197" s="632"/>
      <c r="T197" s="139"/>
      <c r="U197" s="139" t="str">
        <f t="shared" si="20"/>
        <v/>
      </c>
      <c r="V197" s="327" t="str">
        <f t="shared" si="26"/>
        <v/>
      </c>
      <c r="W197" s="328"/>
      <c r="Z197" s="169"/>
      <c r="AA197" s="169"/>
      <c r="AB197" s="190"/>
      <c r="AC197" s="190"/>
      <c r="AD197" s="190"/>
      <c r="AE197" s="190"/>
      <c r="AF197" s="190"/>
    </row>
    <row r="198" spans="1:32" s="323" customFormat="1" x14ac:dyDescent="0.25">
      <c r="A198" s="143"/>
      <c r="B198" s="154" t="str">
        <f t="shared" si="21"/>
        <v/>
      </c>
      <c r="C198" s="679" t="str">
        <f t="shared" si="22"/>
        <v/>
      </c>
      <c r="D198" s="586"/>
      <c r="E198" s="803" t="str">
        <f>IFERROR(VLOOKUP($D198,LISTA!$A$2:$J$9998,2,0)&amp;"     -    "&amp;VLOOKUP($D198,LISTA!$A$2:$J$9998,4,0),"")</f>
        <v/>
      </c>
      <c r="F198" s="803"/>
      <c r="G198" s="716" t="str">
        <f>IFERROR(VLOOKUP($D198,LISTA!$A$2:$J$9998,5,0),"")</f>
        <v/>
      </c>
      <c r="H198" s="716"/>
      <c r="I198" s="576"/>
      <c r="J198" s="144" t="str">
        <f>IFERROR(VLOOKUP($D198,LISTA!$A$2:$J$9998,7,0),"")</f>
        <v/>
      </c>
      <c r="K198" s="144" t="str">
        <f>IFERROR(VLOOKUP($D198,LISTA!$A$2:$J$9998,8,0),"")</f>
        <v/>
      </c>
      <c r="L198" s="144" t="str">
        <f t="shared" si="27"/>
        <v/>
      </c>
      <c r="M198" s="227" t="str">
        <f t="shared" si="23"/>
        <v/>
      </c>
      <c r="N198" s="155" t="str">
        <f t="shared" si="14"/>
        <v/>
      </c>
      <c r="O198" s="155" t="str">
        <f t="shared" si="15"/>
        <v/>
      </c>
      <c r="P198" s="155" t="str">
        <f>IFERROR(VLOOKUP($D198,LISTA!$A$2:$J$9998,10,0),"")</f>
        <v/>
      </c>
      <c r="Q198" s="228" t="str">
        <f t="shared" si="24"/>
        <v/>
      </c>
      <c r="R198" s="527" t="str">
        <f t="shared" si="25"/>
        <v/>
      </c>
      <c r="S198" s="632"/>
      <c r="T198" s="139"/>
      <c r="U198" s="139" t="str">
        <f t="shared" si="20"/>
        <v/>
      </c>
      <c r="V198" s="327" t="str">
        <f t="shared" si="26"/>
        <v/>
      </c>
      <c r="W198" s="328"/>
      <c r="Z198" s="169"/>
      <c r="AA198" s="169"/>
      <c r="AB198" s="190"/>
      <c r="AC198" s="190"/>
      <c r="AD198" s="190"/>
      <c r="AE198" s="190"/>
      <c r="AF198" s="190"/>
    </row>
    <row r="199" spans="1:32" s="323" customFormat="1" x14ac:dyDescent="0.25">
      <c r="A199" s="143"/>
      <c r="B199" s="154" t="str">
        <f t="shared" si="21"/>
        <v/>
      </c>
      <c r="C199" s="679" t="str">
        <f t="shared" si="22"/>
        <v/>
      </c>
      <c r="D199" s="586"/>
      <c r="E199" s="803" t="str">
        <f>IFERROR(VLOOKUP($D199,LISTA!$A$2:$J$9998,2,0)&amp;"     -    "&amp;VLOOKUP($D199,LISTA!$A$2:$J$9998,4,0),"")</f>
        <v/>
      </c>
      <c r="F199" s="803"/>
      <c r="G199" s="716" t="str">
        <f>IFERROR(VLOOKUP($D199,LISTA!$A$2:$J$9998,5,0),"")</f>
        <v/>
      </c>
      <c r="H199" s="716"/>
      <c r="I199" s="576"/>
      <c r="J199" s="144" t="str">
        <f>IFERROR(VLOOKUP($D199,LISTA!$A$2:$J$9998,7,0),"")</f>
        <v/>
      </c>
      <c r="K199" s="144" t="str">
        <f>IFERROR(VLOOKUP($D199,LISTA!$A$2:$J$9998,8,0),"")</f>
        <v/>
      </c>
      <c r="L199" s="144" t="str">
        <f t="shared" si="27"/>
        <v/>
      </c>
      <c r="M199" s="227" t="str">
        <f t="shared" si="23"/>
        <v/>
      </c>
      <c r="N199" s="155" t="str">
        <f t="shared" si="14"/>
        <v/>
      </c>
      <c r="O199" s="155" t="str">
        <f t="shared" si="15"/>
        <v/>
      </c>
      <c r="P199" s="155" t="str">
        <f>IFERROR(VLOOKUP($D199,LISTA!$A$2:$J$9998,10,0),"")</f>
        <v/>
      </c>
      <c r="Q199" s="228" t="str">
        <f t="shared" si="24"/>
        <v/>
      </c>
      <c r="R199" s="527" t="str">
        <f t="shared" si="25"/>
        <v/>
      </c>
      <c r="S199" s="632"/>
      <c r="T199" s="139"/>
      <c r="U199" s="139" t="str">
        <f t="shared" si="20"/>
        <v/>
      </c>
      <c r="V199" s="327" t="str">
        <f t="shared" si="26"/>
        <v/>
      </c>
      <c r="W199" s="328"/>
      <c r="Z199" s="169"/>
      <c r="AA199" s="169"/>
      <c r="AB199" s="190"/>
      <c r="AC199" s="190"/>
      <c r="AD199" s="190"/>
      <c r="AE199" s="190"/>
      <c r="AF199" s="190"/>
    </row>
    <row r="200" spans="1:32" s="323" customFormat="1" x14ac:dyDescent="0.25">
      <c r="A200" s="143"/>
      <c r="B200" s="154" t="str">
        <f t="shared" si="21"/>
        <v/>
      </c>
      <c r="C200" s="679" t="str">
        <f t="shared" si="22"/>
        <v/>
      </c>
      <c r="D200" s="586"/>
      <c r="E200" s="803" t="str">
        <f>IFERROR(VLOOKUP($D200,LISTA!$A$2:$J$9998,2,0)&amp;"     -    "&amp;VLOOKUP($D200,LISTA!$A$2:$J$9998,4,0),"")</f>
        <v/>
      </c>
      <c r="F200" s="803"/>
      <c r="G200" s="716" t="str">
        <f>IFERROR(VLOOKUP($D200,LISTA!$A$2:$J$9998,5,0),"")</f>
        <v/>
      </c>
      <c r="H200" s="716"/>
      <c r="I200" s="576"/>
      <c r="J200" s="144" t="str">
        <f>IFERROR(VLOOKUP($D200,LISTA!$A$2:$J$9998,7,0),"")</f>
        <v/>
      </c>
      <c r="K200" s="144" t="str">
        <f>IFERROR(VLOOKUP($D200,LISTA!$A$2:$J$9998,8,0),"")</f>
        <v/>
      </c>
      <c r="L200" s="144" t="str">
        <f t="shared" si="27"/>
        <v/>
      </c>
      <c r="M200" s="227" t="str">
        <f t="shared" si="23"/>
        <v/>
      </c>
      <c r="N200" s="155" t="str">
        <f t="shared" si="14"/>
        <v/>
      </c>
      <c r="O200" s="155" t="str">
        <f t="shared" si="15"/>
        <v/>
      </c>
      <c r="P200" s="155" t="str">
        <f>IFERROR(VLOOKUP($D200,LISTA!$A$2:$J$9998,10,0),"")</f>
        <v/>
      </c>
      <c r="Q200" s="228" t="str">
        <f t="shared" si="24"/>
        <v/>
      </c>
      <c r="R200" s="527" t="str">
        <f t="shared" si="25"/>
        <v/>
      </c>
      <c r="S200" s="632"/>
      <c r="T200" s="139"/>
      <c r="U200" s="139" t="str">
        <f t="shared" si="20"/>
        <v/>
      </c>
      <c r="V200" s="327" t="str">
        <f t="shared" si="26"/>
        <v/>
      </c>
      <c r="W200" s="328"/>
      <c r="Z200" s="169"/>
      <c r="AA200" s="169"/>
      <c r="AB200" s="190"/>
      <c r="AC200" s="190"/>
      <c r="AD200" s="190"/>
      <c r="AE200" s="190"/>
      <c r="AF200" s="190"/>
    </row>
    <row r="201" spans="1:32" s="323" customFormat="1" x14ac:dyDescent="0.25">
      <c r="A201" s="143"/>
      <c r="B201" s="154" t="str">
        <f t="shared" si="21"/>
        <v/>
      </c>
      <c r="C201" s="679" t="str">
        <f t="shared" si="22"/>
        <v/>
      </c>
      <c r="D201" s="586"/>
      <c r="E201" s="803" t="str">
        <f>IFERROR(VLOOKUP($D201,LISTA!$A$2:$J$9998,2,0)&amp;"     -    "&amp;VLOOKUP($D201,LISTA!$A$2:$J$9998,4,0),"")</f>
        <v/>
      </c>
      <c r="F201" s="803"/>
      <c r="G201" s="716" t="str">
        <f>IFERROR(VLOOKUP($D201,LISTA!$A$2:$J$9998,5,0),"")</f>
        <v/>
      </c>
      <c r="H201" s="716"/>
      <c r="I201" s="576"/>
      <c r="J201" s="144" t="str">
        <f>IFERROR(VLOOKUP($D201,LISTA!$A$2:$J$9998,7,0),"")</f>
        <v/>
      </c>
      <c r="K201" s="144" t="str">
        <f>IFERROR(VLOOKUP($D201,LISTA!$A$2:$J$9998,8,0),"")</f>
        <v/>
      </c>
      <c r="L201" s="144" t="str">
        <f t="shared" si="27"/>
        <v/>
      </c>
      <c r="M201" s="227" t="str">
        <f t="shared" si="23"/>
        <v/>
      </c>
      <c r="N201" s="155" t="str">
        <f t="shared" si="14"/>
        <v/>
      </c>
      <c r="O201" s="155" t="str">
        <f t="shared" si="15"/>
        <v/>
      </c>
      <c r="P201" s="155" t="str">
        <f>IFERROR(VLOOKUP($D201,LISTA!$A$2:$J$9998,10,0),"")</f>
        <v/>
      </c>
      <c r="Q201" s="228" t="str">
        <f t="shared" si="24"/>
        <v/>
      </c>
      <c r="R201" s="527" t="str">
        <f t="shared" si="25"/>
        <v/>
      </c>
      <c r="S201" s="632"/>
      <c r="T201" s="139"/>
      <c r="U201" s="139" t="str">
        <f t="shared" si="20"/>
        <v/>
      </c>
      <c r="V201" s="327" t="str">
        <f t="shared" si="26"/>
        <v/>
      </c>
      <c r="W201" s="328"/>
      <c r="Z201" s="169"/>
      <c r="AA201" s="169"/>
      <c r="AB201" s="190"/>
      <c r="AC201" s="190"/>
      <c r="AD201" s="190"/>
      <c r="AE201" s="190"/>
      <c r="AF201" s="190"/>
    </row>
    <row r="202" spans="1:32" s="323" customFormat="1" x14ac:dyDescent="0.25">
      <c r="A202" s="143"/>
      <c r="B202" s="154" t="str">
        <f t="shared" si="21"/>
        <v/>
      </c>
      <c r="C202" s="679" t="str">
        <f t="shared" si="22"/>
        <v/>
      </c>
      <c r="D202" s="586"/>
      <c r="E202" s="803" t="str">
        <f>IFERROR(VLOOKUP($D202,LISTA!$A$2:$J$9998,2,0)&amp;"     -    "&amp;VLOOKUP($D202,LISTA!$A$2:$J$9998,4,0),"")</f>
        <v/>
      </c>
      <c r="F202" s="803"/>
      <c r="G202" s="716" t="str">
        <f>IFERROR(VLOOKUP($D202,LISTA!$A$2:$J$9998,5,0),"")</f>
        <v/>
      </c>
      <c r="H202" s="716"/>
      <c r="I202" s="576"/>
      <c r="J202" s="144" t="str">
        <f>IFERROR(VLOOKUP($D202,LISTA!$A$2:$J$9998,7,0),"")</f>
        <v/>
      </c>
      <c r="K202" s="144" t="str">
        <f>IFERROR(VLOOKUP($D202,LISTA!$A$2:$J$9998,8,0),"")</f>
        <v/>
      </c>
      <c r="L202" s="144" t="str">
        <f t="shared" si="27"/>
        <v/>
      </c>
      <c r="M202" s="227" t="str">
        <f t="shared" si="23"/>
        <v/>
      </c>
      <c r="N202" s="155" t="str">
        <f t="shared" si="14"/>
        <v/>
      </c>
      <c r="O202" s="155" t="str">
        <f t="shared" si="15"/>
        <v/>
      </c>
      <c r="P202" s="155" t="str">
        <f>IFERROR(VLOOKUP($D202,LISTA!$A$2:$J$9998,10,0),"")</f>
        <v/>
      </c>
      <c r="Q202" s="228" t="str">
        <f t="shared" si="24"/>
        <v/>
      </c>
      <c r="R202" s="527" t="str">
        <f t="shared" si="25"/>
        <v/>
      </c>
      <c r="S202" s="632"/>
      <c r="T202" s="139"/>
      <c r="U202" s="139" t="str">
        <f t="shared" si="20"/>
        <v/>
      </c>
      <c r="V202" s="327" t="str">
        <f t="shared" si="26"/>
        <v/>
      </c>
      <c r="W202" s="328"/>
      <c r="Z202" s="169"/>
      <c r="AA202" s="169"/>
      <c r="AB202" s="190"/>
      <c r="AC202" s="190"/>
      <c r="AD202" s="190"/>
      <c r="AE202" s="190"/>
      <c r="AF202" s="190"/>
    </row>
    <row r="203" spans="1:32" s="323" customFormat="1" x14ac:dyDescent="0.25">
      <c r="A203" s="143"/>
      <c r="B203" s="154" t="str">
        <f t="shared" si="21"/>
        <v/>
      </c>
      <c r="C203" s="679" t="str">
        <f t="shared" si="22"/>
        <v/>
      </c>
      <c r="D203" s="586"/>
      <c r="E203" s="803" t="str">
        <f>IFERROR(VLOOKUP($D203,LISTA!$A$2:$J$9998,2,0)&amp;"     -    "&amp;VLOOKUP($D203,LISTA!$A$2:$J$9998,4,0),"")</f>
        <v/>
      </c>
      <c r="F203" s="803"/>
      <c r="G203" s="716" t="str">
        <f>IFERROR(VLOOKUP($D203,LISTA!$A$2:$J$9998,5,0),"")</f>
        <v/>
      </c>
      <c r="H203" s="716"/>
      <c r="I203" s="576"/>
      <c r="J203" s="144" t="str">
        <f>IFERROR(VLOOKUP($D203,LISTA!$A$2:$J$9998,7,0),"")</f>
        <v/>
      </c>
      <c r="K203" s="144" t="str">
        <f>IFERROR(VLOOKUP($D203,LISTA!$A$2:$J$9998,8,0),"")</f>
        <v/>
      </c>
      <c r="L203" s="144" t="str">
        <f t="shared" si="27"/>
        <v/>
      </c>
      <c r="M203" s="227" t="str">
        <f t="shared" si="23"/>
        <v/>
      </c>
      <c r="N203" s="155" t="str">
        <f t="shared" si="14"/>
        <v/>
      </c>
      <c r="O203" s="155" t="str">
        <f t="shared" si="15"/>
        <v/>
      </c>
      <c r="P203" s="155" t="str">
        <f>IFERROR(VLOOKUP($D203,LISTA!$A$2:$J$9998,10,0),"")</f>
        <v/>
      </c>
      <c r="Q203" s="228" t="str">
        <f t="shared" si="24"/>
        <v/>
      </c>
      <c r="R203" s="527" t="str">
        <f t="shared" si="25"/>
        <v/>
      </c>
      <c r="S203" s="632"/>
      <c r="T203" s="139"/>
      <c r="U203" s="139" t="str">
        <f t="shared" si="20"/>
        <v/>
      </c>
      <c r="V203" s="327" t="str">
        <f t="shared" si="26"/>
        <v/>
      </c>
      <c r="W203" s="328"/>
      <c r="Z203" s="169"/>
      <c r="AA203" s="169"/>
      <c r="AB203" s="190"/>
      <c r="AC203" s="190"/>
      <c r="AD203" s="190"/>
      <c r="AE203" s="190"/>
      <c r="AF203" s="190"/>
    </row>
    <row r="204" spans="1:32" s="323" customFormat="1" x14ac:dyDescent="0.25">
      <c r="A204" s="143"/>
      <c r="B204" s="154" t="str">
        <f>IF($D204="","",$B203+1)</f>
        <v/>
      </c>
      <c r="C204" s="679" t="str">
        <f t="shared" si="22"/>
        <v/>
      </c>
      <c r="D204" s="586"/>
      <c r="E204" s="803" t="str">
        <f>IFERROR(VLOOKUP($D204,LISTA!$A$2:$J$9998,2,0)&amp;"     -    "&amp;VLOOKUP($D204,LISTA!$A$2:$J$9998,4,0),"")</f>
        <v/>
      </c>
      <c r="F204" s="803"/>
      <c r="G204" s="716" t="str">
        <f>IFERROR(VLOOKUP($D204,LISTA!$A$2:$J$9998,5,0),"")</f>
        <v/>
      </c>
      <c r="H204" s="716"/>
      <c r="I204" s="576"/>
      <c r="J204" s="144" t="str">
        <f>IFERROR(VLOOKUP($D204,LISTA!$A$2:$J$9998,7,0),"")</f>
        <v/>
      </c>
      <c r="K204" s="144" t="str">
        <f>IFERROR(VLOOKUP($D204,LISTA!$A$2:$J$9998,8,0),"")</f>
        <v/>
      </c>
      <c r="L204" s="144" t="str">
        <f t="shared" si="27"/>
        <v/>
      </c>
      <c r="M204" s="227" t="str">
        <f t="shared" si="23"/>
        <v/>
      </c>
      <c r="N204" s="155" t="str">
        <f t="shared" si="14"/>
        <v/>
      </c>
      <c r="O204" s="155" t="str">
        <f t="shared" si="15"/>
        <v/>
      </c>
      <c r="P204" s="155" t="str">
        <f>IFERROR(VLOOKUP($D204,LISTA!$A$2:$J$9998,10,0),"")</f>
        <v/>
      </c>
      <c r="Q204" s="228" t="str">
        <f t="shared" si="24"/>
        <v/>
      </c>
      <c r="R204" s="527" t="str">
        <f t="shared" si="25"/>
        <v/>
      </c>
      <c r="S204" s="632"/>
      <c r="T204" s="139"/>
      <c r="U204" s="139" t="str">
        <f t="shared" si="20"/>
        <v/>
      </c>
      <c r="V204" s="327" t="str">
        <f t="shared" si="26"/>
        <v/>
      </c>
      <c r="W204" s="328"/>
      <c r="Z204" s="169"/>
      <c r="AA204" s="169"/>
      <c r="AB204" s="190"/>
      <c r="AC204" s="190"/>
      <c r="AD204" s="190"/>
      <c r="AE204" s="190"/>
      <c r="AF204" s="190"/>
    </row>
    <row r="205" spans="1:32" s="323" customFormat="1" x14ac:dyDescent="0.25">
      <c r="A205" s="143"/>
      <c r="B205" s="154" t="str">
        <f>IF($D205="","",$B204+1)</f>
        <v/>
      </c>
      <c r="C205" s="679" t="str">
        <f t="shared" si="22"/>
        <v/>
      </c>
      <c r="D205" s="586"/>
      <c r="E205" s="803" t="str">
        <f>IFERROR(VLOOKUP($D205,LISTA!$A$2:$J$9998,2,0)&amp;"     -    "&amp;VLOOKUP($D205,LISTA!$A$2:$J$9998,4,0),"")</f>
        <v/>
      </c>
      <c r="F205" s="803"/>
      <c r="G205" s="716" t="str">
        <f>IFERROR(VLOOKUP($D205,LISTA!$A$2:$J$9998,5,0),"")</f>
        <v/>
      </c>
      <c r="H205" s="716"/>
      <c r="I205" s="576"/>
      <c r="J205" s="144" t="str">
        <f>IFERROR(VLOOKUP($D205,LISTA!$A$2:$J$9998,7,0),"")</f>
        <v/>
      </c>
      <c r="K205" s="144" t="str">
        <f>IFERROR(VLOOKUP($D205,LISTA!$A$2:$J$9998,8,0),"")</f>
        <v/>
      </c>
      <c r="L205" s="144" t="str">
        <f t="shared" si="27"/>
        <v/>
      </c>
      <c r="M205" s="227" t="str">
        <f t="shared" si="23"/>
        <v/>
      </c>
      <c r="N205" s="155" t="str">
        <f t="shared" si="14"/>
        <v/>
      </c>
      <c r="O205" s="155" t="str">
        <f t="shared" si="15"/>
        <v/>
      </c>
      <c r="P205" s="155" t="str">
        <f>IFERROR(VLOOKUP($D205,LISTA!$A$2:$J$9998,10,0),"")</f>
        <v/>
      </c>
      <c r="Q205" s="228" t="str">
        <f t="shared" si="24"/>
        <v/>
      </c>
      <c r="R205" s="527" t="str">
        <f t="shared" si="25"/>
        <v/>
      </c>
      <c r="S205" s="632"/>
      <c r="T205" s="139"/>
      <c r="U205" s="139" t="str">
        <f t="shared" si="20"/>
        <v/>
      </c>
      <c r="V205" s="327" t="str">
        <f t="shared" si="26"/>
        <v/>
      </c>
      <c r="W205" s="328"/>
      <c r="Z205" s="169"/>
      <c r="AA205" s="169"/>
      <c r="AB205" s="190"/>
      <c r="AC205" s="190"/>
      <c r="AD205" s="190"/>
      <c r="AE205" s="190"/>
      <c r="AF205" s="190"/>
    </row>
    <row r="206" spans="1:32" s="323" customFormat="1" ht="15.75" thickBot="1" x14ac:dyDescent="0.3">
      <c r="A206" s="143"/>
      <c r="B206" s="230" t="str">
        <f>IF($D206="","",$B205+1)</f>
        <v/>
      </c>
      <c r="C206" s="680" t="str">
        <f t="shared" si="22"/>
        <v/>
      </c>
      <c r="D206" s="587"/>
      <c r="E206" s="804" t="str">
        <f>IFERROR(VLOOKUP($D206,LISTA!$A$2:$J$9998,2,0)&amp;"     -    "&amp;VLOOKUP($D206,LISTA!$A$2:$J$9998,4,0),"")</f>
        <v/>
      </c>
      <c r="F206" s="804"/>
      <c r="G206" s="721" t="str">
        <f>IFERROR(VLOOKUP($D206,LISTA!$A$2:$J$9998,5,0),"")</f>
        <v/>
      </c>
      <c r="H206" s="721"/>
      <c r="I206" s="577"/>
      <c r="J206" s="156" t="str">
        <f>IFERROR(VLOOKUP($D206,LISTA!$A$2:$J$9998,7,0),"")</f>
        <v/>
      </c>
      <c r="K206" s="156" t="str">
        <f>IFERROR(VLOOKUP($D206,LISTA!$A$2:$J$9998,8,0),"")</f>
        <v/>
      </c>
      <c r="L206" s="156" t="str">
        <f t="shared" si="27"/>
        <v/>
      </c>
      <c r="M206" s="232" t="str">
        <f t="shared" si="23"/>
        <v/>
      </c>
      <c r="N206" s="233" t="str">
        <f t="shared" si="14"/>
        <v/>
      </c>
      <c r="O206" s="233" t="str">
        <f t="shared" si="15"/>
        <v/>
      </c>
      <c r="P206" s="233" t="str">
        <f>IFERROR(VLOOKUP($D206,LISTA!$A$2:$J$9998,10,0),"")</f>
        <v/>
      </c>
      <c r="Q206" s="234" t="str">
        <f t="shared" si="24"/>
        <v/>
      </c>
      <c r="R206" s="527" t="str">
        <f t="shared" si="25"/>
        <v/>
      </c>
      <c r="S206" s="632"/>
      <c r="T206" s="139"/>
      <c r="U206" s="139" t="str">
        <f t="shared" si="20"/>
        <v/>
      </c>
      <c r="V206" s="327" t="str">
        <f t="shared" si="26"/>
        <v/>
      </c>
      <c r="W206" s="328"/>
      <c r="Z206" s="169"/>
      <c r="AA206" s="169"/>
      <c r="AB206" s="190"/>
      <c r="AC206" s="190"/>
      <c r="AD206" s="190"/>
      <c r="AE206" s="190"/>
      <c r="AF206" s="190"/>
    </row>
    <row r="207" spans="1:32" s="323" customFormat="1" ht="19.5" thickBot="1" x14ac:dyDescent="0.35">
      <c r="A207" s="143"/>
      <c r="B207" s="717" t="s">
        <v>192</v>
      </c>
      <c r="C207" s="718"/>
      <c r="D207" s="718"/>
      <c r="E207" s="718"/>
      <c r="F207" s="718"/>
      <c r="G207" s="718"/>
      <c r="H207" s="718"/>
      <c r="I207" s="718"/>
      <c r="J207" s="718"/>
      <c r="K207" s="718"/>
      <c r="L207" s="718"/>
      <c r="M207" s="718"/>
      <c r="N207" s="743" t="s">
        <v>126</v>
      </c>
      <c r="O207" s="743"/>
      <c r="P207" s="743"/>
      <c r="Q207" s="130">
        <f>SUM($Q$17:$Q$206)</f>
        <v>0</v>
      </c>
      <c r="R207" s="322"/>
      <c r="S207" s="630"/>
      <c r="T207" s="139"/>
      <c r="U207" s="139" t="str">
        <f>LEFT($E207,5)</f>
        <v/>
      </c>
      <c r="V207" s="327" t="str">
        <f t="shared" si="26"/>
        <v/>
      </c>
      <c r="W207" s="328"/>
      <c r="Z207" s="169"/>
      <c r="AA207" s="169"/>
      <c r="AB207" s="190"/>
      <c r="AC207" s="190"/>
      <c r="AD207" s="190"/>
      <c r="AE207" s="190"/>
      <c r="AF207" s="190"/>
    </row>
    <row r="208" spans="1:32" s="323" customFormat="1" ht="24" thickBot="1" x14ac:dyDescent="0.4">
      <c r="A208" s="143"/>
      <c r="B208" s="161"/>
      <c r="C208" s="191"/>
      <c r="D208" s="153"/>
      <c r="E208" s="191"/>
      <c r="F208" s="191"/>
      <c r="G208" s="191"/>
      <c r="H208" s="235"/>
      <c r="I208" s="153"/>
      <c r="J208" s="236"/>
      <c r="K208" s="153"/>
      <c r="L208" s="153"/>
      <c r="M208" s="237"/>
      <c r="N208" s="238"/>
      <c r="O208" s="239"/>
      <c r="P208" s="279" t="s">
        <v>122</v>
      </c>
      <c r="Q208" s="240">
        <f>IFERROR($J$212*$F$212,"")+($J$213*$F$213)+($J$214*$F$214)</f>
        <v>0</v>
      </c>
      <c r="R208" s="322"/>
      <c r="S208" s="630"/>
      <c r="T208" s="139"/>
      <c r="U208" s="139" t="str">
        <f>LEFT($E208,5)</f>
        <v/>
      </c>
      <c r="V208" s="327" t="str">
        <f t="shared" si="26"/>
        <v/>
      </c>
      <c r="W208" s="328"/>
      <c r="Z208" s="169"/>
      <c r="AA208" s="169"/>
      <c r="AB208" s="190"/>
      <c r="AC208" s="190"/>
      <c r="AD208" s="190"/>
      <c r="AE208" s="190"/>
      <c r="AF208" s="190"/>
    </row>
    <row r="209" spans="1:32" s="323" customFormat="1" ht="19.5" thickBot="1" x14ac:dyDescent="0.35">
      <c r="A209" s="143"/>
      <c r="B209" s="162"/>
      <c r="C209" s="143"/>
      <c r="D209" s="733" t="s">
        <v>49</v>
      </c>
      <c r="E209" s="734"/>
      <c r="F209" s="241">
        <f>SUMIFS($O$17:$O206,$V$17:$V$206,"GAP")</f>
        <v>0</v>
      </c>
      <c r="G209" s="143"/>
      <c r="H209" s="741" t="s">
        <v>44</v>
      </c>
      <c r="I209" s="742" t="s">
        <v>127</v>
      </c>
      <c r="J209" s="236">
        <f>SUM($C$17:$C$206)</f>
        <v>0</v>
      </c>
      <c r="K209" s="242"/>
      <c r="L209" s="281" t="s">
        <v>27</v>
      </c>
      <c r="M209" s="252" t="s">
        <v>44</v>
      </c>
      <c r="N209" s="253" t="s">
        <v>144</v>
      </c>
      <c r="O209" s="243"/>
      <c r="P209" s="280" t="s">
        <v>121</v>
      </c>
      <c r="Q209" s="244" t="str">
        <f>IF($F$215&gt;1900000,"FLETE INCLUIDO","SIN FLETE")</f>
        <v>SIN FLETE</v>
      </c>
      <c r="R209" s="322"/>
      <c r="S209" s="630"/>
      <c r="T209" s="139" t="s">
        <v>123</v>
      </c>
      <c r="U209" s="139"/>
      <c r="V209" s="327" t="str">
        <f t="shared" si="26"/>
        <v>0</v>
      </c>
      <c r="W209" s="328"/>
      <c r="Z209" s="169"/>
      <c r="AA209" s="169"/>
      <c r="AB209" s="190"/>
      <c r="AC209" s="190"/>
      <c r="AD209" s="190"/>
      <c r="AE209" s="190"/>
      <c r="AF209" s="190"/>
    </row>
    <row r="210" spans="1:32" s="323" customFormat="1" ht="19.5" thickBot="1" x14ac:dyDescent="0.35">
      <c r="A210" s="143"/>
      <c r="B210" s="162"/>
      <c r="C210" s="143"/>
      <c r="D210" s="735" t="s">
        <v>48</v>
      </c>
      <c r="E210" s="736"/>
      <c r="F210" s="245">
        <f>SUMIFS($O$17:$O206,$V$17:$V$206,"KAI")</f>
        <v>0</v>
      </c>
      <c r="G210" s="246"/>
      <c r="H210" s="739" t="s">
        <v>45</v>
      </c>
      <c r="I210" s="740"/>
      <c r="J210" s="155">
        <f>SUM(I17:I206)</f>
        <v>0</v>
      </c>
      <c r="K210" s="144"/>
      <c r="L210" s="257" t="s">
        <v>134</v>
      </c>
      <c r="M210" s="242">
        <f>COUNTIFS($U$17:$U$206,$U$12,$V$17:$V$206,$V$12)</f>
        <v>0</v>
      </c>
      <c r="N210" s="258">
        <f>SUMIFS($I$17:$I$206,$U$17:$U$206,$U$12,$V$17:$V$206,$V$12)</f>
        <v>0</v>
      </c>
      <c r="O210" s="247"/>
      <c r="P210" s="280" t="s">
        <v>125</v>
      </c>
      <c r="Q210" s="248">
        <f>IFERROR($Q$207*1.19,"")</f>
        <v>0</v>
      </c>
      <c r="R210" s="322"/>
      <c r="S210" s="630"/>
      <c r="T210" s="326">
        <v>749000</v>
      </c>
      <c r="U210" s="139"/>
      <c r="V210" s="327" t="str">
        <f t="shared" ref="V210:V273" si="28">LEFT($J210,3)</f>
        <v>0</v>
      </c>
      <c r="W210" s="328"/>
      <c r="Z210" s="169"/>
      <c r="AA210" s="169"/>
      <c r="AB210" s="190"/>
      <c r="AC210" s="190"/>
      <c r="AD210" s="190"/>
      <c r="AE210" s="190"/>
      <c r="AF210" s="190"/>
    </row>
    <row r="211" spans="1:32" s="323" customFormat="1" ht="16.5" thickBot="1" x14ac:dyDescent="0.3">
      <c r="A211" s="143"/>
      <c r="B211" s="162"/>
      <c r="C211" s="143"/>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P211" s="144"/>
      <c r="Q211" s="166"/>
      <c r="R211" s="322"/>
      <c r="S211" s="630"/>
      <c r="T211" s="326">
        <v>750000</v>
      </c>
      <c r="U211" s="139"/>
      <c r="V211" s="327" t="str">
        <f t="shared" si="28"/>
        <v>%</v>
      </c>
      <c r="W211" s="328"/>
      <c r="Z211" s="169"/>
      <c r="AA211" s="169"/>
      <c r="AB211" s="190"/>
      <c r="AC211" s="190"/>
      <c r="AD211" s="190"/>
      <c r="AE211" s="190"/>
      <c r="AF211" s="190"/>
    </row>
    <row r="212" spans="1:32" s="323" customFormat="1" ht="19.5" thickBot="1" x14ac:dyDescent="0.35">
      <c r="A212" s="143"/>
      <c r="B212" s="162"/>
      <c r="C212" s="143"/>
      <c r="D212" s="727" t="s">
        <v>120</v>
      </c>
      <c r="E212" s="728"/>
      <c r="F212" s="251">
        <f>SUMIFS($O$17:$O$206,$L$17:$L$206,$D$212)</f>
        <v>0</v>
      </c>
      <c r="G212" s="143"/>
      <c r="H212" s="729" t="s">
        <v>110</v>
      </c>
      <c r="I212" s="730"/>
      <c r="J212" s="256">
        <v>0.25</v>
      </c>
      <c r="K212" s="272" t="str">
        <f>IF(D11=8532429,45,IF(AND($F$212&gt;0,$F$212&lt;=$T$210),25,IF(AND($F$212&gt;=$T$211,$F$212&lt;=$T$212),25,IF(AND($F$212&gt;=$T$213,$F$212&lt;=$T$214),25,IF($F$212&gt;$T$215,25,"")))))</f>
        <v/>
      </c>
      <c r="L212" s="282" t="s">
        <v>194</v>
      </c>
      <c r="M212" s="263">
        <f>COUNTIFS($U$17:$U$206,$U$14,$V$17:$V$206,$V$14)</f>
        <v>0</v>
      </c>
      <c r="N212" s="258">
        <f>SUMIFS($I$17:$I$206,$U$17:$U$206,$U$14,$V$17:$V$206,$V$14)</f>
        <v>0</v>
      </c>
      <c r="O212" s="254"/>
      <c r="P212" s="684"/>
      <c r="Q212" s="255"/>
      <c r="R212" s="322"/>
      <c r="S212" s="630"/>
      <c r="T212" s="326">
        <v>1499000</v>
      </c>
      <c r="U212" s="139"/>
      <c r="V212" s="327" t="str">
        <f t="shared" si="28"/>
        <v>0,2</v>
      </c>
      <c r="W212" s="328"/>
      <c r="Z212" s="169"/>
      <c r="AA212" s="169"/>
      <c r="AB212" s="190"/>
      <c r="AC212" s="190"/>
      <c r="AD212" s="190"/>
      <c r="AE212" s="190"/>
      <c r="AF212" s="190"/>
    </row>
    <row r="213" spans="1:32" s="323" customFormat="1" ht="19.5" thickBot="1" x14ac:dyDescent="0.35">
      <c r="A213" s="143"/>
      <c r="B213" s="162"/>
      <c r="C213" s="143"/>
      <c r="D213" s="727" t="s">
        <v>117</v>
      </c>
      <c r="E213" s="728"/>
      <c r="F213" s="251">
        <f>SUMIFS($O$17:$O$206,$L$17:$L$206,$D$213)</f>
        <v>0</v>
      </c>
      <c r="G213" s="143"/>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P213" s="281" t="s">
        <v>202</v>
      </c>
      <c r="Q213" s="166"/>
      <c r="R213" s="322"/>
      <c r="S213" s="630"/>
      <c r="T213" s="326">
        <v>1500000</v>
      </c>
      <c r="U213" s="139"/>
      <c r="V213" s="327" t="str">
        <f t="shared" si="28"/>
        <v>0</v>
      </c>
      <c r="W213" s="328"/>
      <c r="Z213" s="169"/>
      <c r="AA213" s="169"/>
      <c r="AB213" s="190"/>
      <c r="AC213" s="190"/>
      <c r="AD213" s="190"/>
      <c r="AE213" s="190"/>
      <c r="AF213" s="190"/>
    </row>
    <row r="214" spans="1:32" s="323" customFormat="1" ht="19.5" thickBot="1" x14ac:dyDescent="0.35">
      <c r="A214" s="143"/>
      <c r="B214" s="162"/>
      <c r="C214" s="143"/>
      <c r="D214" s="725" t="s">
        <v>116</v>
      </c>
      <c r="E214" s="726"/>
      <c r="F214" s="260">
        <f>SUMIFS($O$17:$O$206,$L$17:$L$206,$D$214)</f>
        <v>0</v>
      </c>
      <c r="G214" s="143"/>
      <c r="H214" s="731" t="s">
        <v>112</v>
      </c>
      <c r="I214" s="732"/>
      <c r="J214" s="261">
        <f>IF(D11=8532429,20%,IF($F$214&lt;&gt;0,0.15,0))</f>
        <v>0</v>
      </c>
      <c r="K214" s="274" t="str">
        <f>IF(D11=8532429,45,IF($F$214&lt;&gt;0,30,""))</f>
        <v/>
      </c>
      <c r="L214" s="262" t="s">
        <v>195</v>
      </c>
      <c r="M214" s="263">
        <f>COUNTIFS($U$17:$U$206,$U$16,$V$17:$V$206,$V$16)</f>
        <v>0</v>
      </c>
      <c r="N214" s="258">
        <f>SUMIFS($I$17:$I$206,$U$17:$U$206,$U$16,$V$17:$V$206,$V$16)</f>
        <v>0</v>
      </c>
      <c r="O214" s="144"/>
      <c r="P214" s="315">
        <f>COUNTIF($J$17:$J$206,$V$11)</f>
        <v>0</v>
      </c>
      <c r="Q214" s="166"/>
      <c r="R214" s="322"/>
      <c r="S214" s="630"/>
      <c r="T214" s="326">
        <v>1999000</v>
      </c>
      <c r="U214" s="139"/>
      <c r="V214" s="327" t="str">
        <f t="shared" si="28"/>
        <v>0</v>
      </c>
      <c r="W214" s="328"/>
      <c r="Z214" s="169"/>
      <c r="AA214" s="169"/>
      <c r="AB214" s="190"/>
      <c r="AC214" s="190"/>
      <c r="AD214" s="190"/>
      <c r="AE214" s="190"/>
      <c r="AF214" s="190"/>
    </row>
    <row r="215" spans="1:32" s="323" customFormat="1" ht="19.5" thickBot="1" x14ac:dyDescent="0.35">
      <c r="A215" s="143"/>
      <c r="B215" s="162"/>
      <c r="C215" s="143"/>
      <c r="D215" s="719" t="s">
        <v>47</v>
      </c>
      <c r="E215" s="720"/>
      <c r="F215" s="131">
        <f>SUM($F$212:$F$214)</f>
        <v>0</v>
      </c>
      <c r="G215" s="143"/>
      <c r="H215" s="132"/>
      <c r="I215" s="74"/>
      <c r="J215" s="144"/>
      <c r="K215" s="144"/>
      <c r="L215" s="133" t="s">
        <v>120</v>
      </c>
      <c r="M215" s="144">
        <f>SUMIF($L$17:$L$206,$L$215,$C$17:$C$206)</f>
        <v>0</v>
      </c>
      <c r="N215" s="264">
        <f>SUMIFS($I$17:$I$206,$L$17:$L$206,$L$215)</f>
        <v>0</v>
      </c>
      <c r="O215" s="144"/>
      <c r="P215" s="289">
        <f>SUMIF($J$17:$J$206,$V$11,$I$17:$I$206)</f>
        <v>0</v>
      </c>
      <c r="Q215" s="166"/>
      <c r="R215" s="322"/>
      <c r="S215" s="630"/>
      <c r="T215" s="326">
        <v>2000000</v>
      </c>
      <c r="U215" s="139"/>
      <c r="V215" s="327" t="str">
        <f t="shared" si="28"/>
        <v/>
      </c>
      <c r="W215" s="328"/>
      <c r="Z215" s="169"/>
      <c r="AA215" s="169"/>
      <c r="AB215" s="190"/>
      <c r="AC215" s="190"/>
      <c r="AD215" s="190"/>
      <c r="AE215" s="190"/>
      <c r="AF215" s="190"/>
    </row>
    <row r="216" spans="1:32" s="323" customFormat="1" ht="15.75" thickBot="1" x14ac:dyDescent="0.3">
      <c r="A216" s="143"/>
      <c r="B216" s="265"/>
      <c r="C216" s="266"/>
      <c r="D216" s="266"/>
      <c r="E216" s="266"/>
      <c r="F216" s="266"/>
      <c r="G216" s="266"/>
      <c r="H216" s="266"/>
      <c r="I216" s="578"/>
      <c r="J216" s="266"/>
      <c r="K216" s="266"/>
      <c r="L216" s="267" t="s">
        <v>117</v>
      </c>
      <c r="M216" s="258">
        <f>SUMIF($L$17:$L$206,$L$216,$C$17:$C$206)</f>
        <v>0</v>
      </c>
      <c r="N216" s="264">
        <f>SUMIFS($I$17:$I$206,$L$17:$L$206,$L$216)</f>
        <v>0</v>
      </c>
      <c r="O216" s="266"/>
      <c r="P216" s="266"/>
      <c r="Q216" s="268"/>
      <c r="R216" s="322"/>
      <c r="S216" s="630"/>
      <c r="T216" s="326"/>
      <c r="U216" s="139"/>
      <c r="V216" s="327" t="str">
        <f t="shared" si="28"/>
        <v/>
      </c>
      <c r="W216" s="328"/>
      <c r="Z216" s="169"/>
      <c r="AA216" s="169"/>
      <c r="AB216" s="190"/>
      <c r="AC216" s="190"/>
      <c r="AD216" s="190"/>
      <c r="AE216" s="190"/>
      <c r="AF216" s="190"/>
    </row>
    <row r="217" spans="1:32" s="323" customFormat="1" ht="15.75" thickBot="1" x14ac:dyDescent="0.3">
      <c r="A217" s="143"/>
      <c r="B217" s="162"/>
      <c r="C217" s="143"/>
      <c r="D217" s="679"/>
      <c r="E217" s="679"/>
      <c r="F217" s="679"/>
      <c r="G217" s="679"/>
      <c r="H217" s="679"/>
      <c r="I217" s="269"/>
      <c r="J217" s="679"/>
      <c r="K217" s="165"/>
      <c r="L217" s="270" t="s">
        <v>116</v>
      </c>
      <c r="M217" s="258">
        <f>SUMIF($L$17:$L$206,$L$217,$C$17:$C$206)</f>
        <v>0</v>
      </c>
      <c r="N217" s="258">
        <f>SUMIFS($I$17:$I$206,$L$17:$L$206,$L$217)</f>
        <v>0</v>
      </c>
      <c r="O217" s="144"/>
      <c r="P217" s="144"/>
      <c r="Q217" s="166"/>
      <c r="R217" s="322"/>
      <c r="S217" s="630"/>
      <c r="T217" s="326"/>
      <c r="U217" s="139"/>
      <c r="V217" s="327" t="str">
        <f t="shared" si="28"/>
        <v/>
      </c>
      <c r="W217" s="328"/>
      <c r="Z217" s="169"/>
      <c r="AA217" s="169"/>
      <c r="AB217" s="190"/>
      <c r="AC217" s="190"/>
      <c r="AD217" s="190"/>
      <c r="AE217" s="190"/>
      <c r="AF217" s="190"/>
    </row>
    <row r="218" spans="1:32" s="323" customFormat="1" ht="15.75" thickBot="1" x14ac:dyDescent="0.3">
      <c r="A218" s="143"/>
      <c r="B218" s="84"/>
      <c r="C218" s="167"/>
      <c r="D218" s="156"/>
      <c r="E218" s="156"/>
      <c r="F218" s="167"/>
      <c r="G218" s="167"/>
      <c r="H218" s="167"/>
      <c r="I218" s="579"/>
      <c r="J218" s="156"/>
      <c r="K218" s="156"/>
      <c r="L218" s="156"/>
      <c r="M218" s="156"/>
      <c r="N218" s="156"/>
      <c r="O218" s="156"/>
      <c r="P218" s="156"/>
      <c r="Q218" s="85"/>
      <c r="R218" s="322"/>
      <c r="S218" s="630"/>
      <c r="T218" s="326" t="s">
        <v>124</v>
      </c>
      <c r="U218" s="139"/>
      <c r="V218" s="327" t="str">
        <f t="shared" si="28"/>
        <v/>
      </c>
      <c r="W218" s="328"/>
      <c r="Z218" s="169"/>
      <c r="AA218" s="169"/>
      <c r="AB218" s="190"/>
      <c r="AC218" s="190"/>
      <c r="AD218" s="190"/>
      <c r="AE218" s="190"/>
      <c r="AF218" s="190"/>
    </row>
    <row r="219" spans="1:32" s="323" customFormat="1" ht="15.75" thickBot="1" x14ac:dyDescent="0.3">
      <c r="A219" s="143"/>
      <c r="B219" s="752" t="s">
        <v>143</v>
      </c>
      <c r="C219" s="753"/>
      <c r="D219" s="753"/>
      <c r="E219" s="753"/>
      <c r="F219" s="753"/>
      <c r="G219" s="753"/>
      <c r="H219" s="753"/>
      <c r="I219" s="753"/>
      <c r="J219" s="753"/>
      <c r="K219" s="753"/>
      <c r="L219" s="753"/>
      <c r="M219" s="753"/>
      <c r="N219" s="753"/>
      <c r="O219" s="753"/>
      <c r="P219" s="753"/>
      <c r="Q219" s="754"/>
      <c r="R219" s="322"/>
      <c r="S219" s="630"/>
      <c r="T219" s="326">
        <f>F212*J214</f>
        <v>0</v>
      </c>
      <c r="U219" s="139"/>
      <c r="V219" s="327" t="str">
        <f t="shared" si="28"/>
        <v/>
      </c>
      <c r="W219" s="328"/>
      <c r="Z219" s="169"/>
      <c r="AA219" s="169"/>
      <c r="AB219" s="190"/>
      <c r="AC219" s="190"/>
      <c r="AD219" s="190"/>
      <c r="AE219" s="190"/>
      <c r="AF219" s="190"/>
    </row>
    <row r="220" spans="1:32" s="323" customFormat="1" x14ac:dyDescent="0.25">
      <c r="A220" s="143"/>
      <c r="B220" s="143"/>
      <c r="C220" s="143"/>
      <c r="D220" s="144"/>
      <c r="E220" s="143"/>
      <c r="F220" s="143"/>
      <c r="G220" s="226"/>
      <c r="H220" s="143"/>
      <c r="I220" s="74"/>
      <c r="J220" s="144"/>
      <c r="K220" s="144"/>
      <c r="L220" s="144"/>
      <c r="M220" s="144"/>
      <c r="N220" s="144"/>
      <c r="O220" s="144"/>
      <c r="P220" s="144"/>
      <c r="Q220" s="164"/>
      <c r="R220" s="322"/>
      <c r="S220" s="630"/>
      <c r="T220" s="326">
        <f>F213*J213</f>
        <v>0</v>
      </c>
      <c r="U220" s="139"/>
      <c r="V220" s="327" t="str">
        <f t="shared" si="28"/>
        <v/>
      </c>
      <c r="W220" s="328"/>
      <c r="Z220" s="169"/>
      <c r="AA220" s="169"/>
      <c r="AB220" s="190"/>
      <c r="AC220" s="190"/>
      <c r="AD220" s="190"/>
      <c r="AE220" s="190"/>
      <c r="AF220" s="190"/>
    </row>
    <row r="221" spans="1:32" s="323" customFormat="1" x14ac:dyDescent="0.25">
      <c r="A221" s="143"/>
      <c r="B221" s="143"/>
      <c r="C221" s="143"/>
      <c r="D221" s="144"/>
      <c r="E221" s="143"/>
      <c r="F221" s="143"/>
      <c r="G221" s="226"/>
      <c r="H221" s="143"/>
      <c r="I221" s="74"/>
      <c r="J221" s="144"/>
      <c r="K221" s="144"/>
      <c r="L221" s="144"/>
      <c r="M221" s="144"/>
      <c r="N221" s="144"/>
      <c r="O221" s="144"/>
      <c r="P221" s="144"/>
      <c r="Q221" s="164"/>
      <c r="R221" s="322"/>
      <c r="S221" s="630"/>
      <c r="T221" s="326">
        <f>F214*J212</f>
        <v>0</v>
      </c>
      <c r="U221" s="139"/>
      <c r="V221" s="327" t="str">
        <f t="shared" si="28"/>
        <v/>
      </c>
      <c r="W221" s="328"/>
      <c r="Z221" s="169"/>
      <c r="AA221" s="169"/>
      <c r="AB221" s="190"/>
      <c r="AC221" s="190"/>
      <c r="AD221" s="190"/>
      <c r="AE221" s="190"/>
      <c r="AF221" s="190"/>
    </row>
    <row r="222" spans="1:32" s="323" customFormat="1" ht="18.75" x14ac:dyDescent="0.3">
      <c r="A222" s="143"/>
      <c r="B222" s="143"/>
      <c r="C222" s="143"/>
      <c r="D222" s="144"/>
      <c r="E222" s="143"/>
      <c r="F222" s="355"/>
      <c r="G222" s="226"/>
      <c r="H222" s="143"/>
      <c r="I222" s="74"/>
      <c r="J222" s="144"/>
      <c r="K222" s="144"/>
      <c r="L222" s="144"/>
      <c r="M222" s="144"/>
      <c r="N222" s="144"/>
      <c r="O222" s="144"/>
      <c r="P222" s="144"/>
      <c r="Q222" s="164"/>
      <c r="R222" s="322"/>
      <c r="S222" s="630"/>
      <c r="T222" s="329">
        <f>SUM(T219:T221)</f>
        <v>0</v>
      </c>
      <c r="U222" s="139"/>
      <c r="V222" s="327" t="str">
        <f t="shared" si="28"/>
        <v/>
      </c>
      <c r="W222" s="328"/>
      <c r="Z222" s="169"/>
      <c r="AA222" s="169"/>
      <c r="AB222" s="190"/>
      <c r="AC222" s="190"/>
      <c r="AD222" s="190"/>
      <c r="AE222" s="190"/>
      <c r="AF222" s="190"/>
    </row>
    <row r="223" spans="1:32" s="323" customFormat="1" ht="8.25" customHeight="1" x14ac:dyDescent="0.25">
      <c r="A223" s="143"/>
      <c r="B223" s="143"/>
      <c r="C223" s="143"/>
      <c r="D223" s="144"/>
      <c r="E223" s="143"/>
      <c r="F223" s="143"/>
      <c r="G223" s="226"/>
      <c r="H223" s="143"/>
      <c r="I223" s="74"/>
      <c r="J223" s="144"/>
      <c r="K223" s="144"/>
      <c r="L223" s="144"/>
      <c r="M223" s="144"/>
      <c r="N223" s="144"/>
      <c r="O223" s="144"/>
      <c r="P223" s="144"/>
      <c r="Q223" s="164"/>
      <c r="R223" s="322"/>
      <c r="S223" s="630"/>
      <c r="T223" s="139"/>
      <c r="U223" s="139"/>
      <c r="V223" s="327" t="str">
        <f t="shared" si="28"/>
        <v/>
      </c>
      <c r="W223" s="328"/>
      <c r="Z223" s="169"/>
      <c r="AA223" s="169"/>
      <c r="AB223" s="190"/>
      <c r="AC223" s="190"/>
      <c r="AD223" s="190"/>
      <c r="AE223" s="190"/>
      <c r="AF223" s="190"/>
    </row>
    <row r="224" spans="1:32" s="323" customFormat="1" ht="18.75" x14ac:dyDescent="0.3">
      <c r="A224" s="143"/>
      <c r="B224" s="143"/>
      <c r="C224" s="143"/>
      <c r="D224" s="144"/>
      <c r="E224" s="143"/>
      <c r="F224" s="356"/>
      <c r="G224" s="226"/>
      <c r="H224" s="143"/>
      <c r="I224" s="74"/>
      <c r="J224" s="144"/>
      <c r="K224" s="144"/>
      <c r="L224" s="144"/>
      <c r="M224" s="144"/>
      <c r="N224" s="144"/>
      <c r="O224" s="144"/>
      <c r="P224" s="144"/>
      <c r="Q224" s="164"/>
      <c r="R224" s="322"/>
      <c r="S224" s="630"/>
      <c r="T224" s="139"/>
      <c r="U224" s="139"/>
      <c r="V224" s="327" t="str">
        <f t="shared" si="28"/>
        <v/>
      </c>
      <c r="W224" s="328"/>
      <c r="Z224" s="169"/>
      <c r="AA224" s="169"/>
      <c r="AB224" s="190"/>
      <c r="AC224" s="190"/>
      <c r="AD224" s="190"/>
      <c r="AE224" s="190"/>
      <c r="AF224" s="190"/>
    </row>
    <row r="225" spans="1:32" s="323" customFormat="1" ht="7.5" customHeight="1" x14ac:dyDescent="0.25">
      <c r="A225" s="143"/>
      <c r="B225" s="143"/>
      <c r="C225" s="143"/>
      <c r="D225" s="144"/>
      <c r="E225" s="143"/>
      <c r="F225" s="143"/>
      <c r="G225" s="226"/>
      <c r="H225" s="143"/>
      <c r="I225" s="74"/>
      <c r="J225" s="144"/>
      <c r="K225" s="144"/>
      <c r="L225" s="144"/>
      <c r="M225" s="144"/>
      <c r="N225" s="144"/>
      <c r="O225" s="144"/>
      <c r="P225" s="144"/>
      <c r="Q225" s="164"/>
      <c r="R225" s="322"/>
      <c r="S225" s="630"/>
      <c r="T225" s="139"/>
      <c r="U225" s="139"/>
      <c r="V225" s="327" t="str">
        <f t="shared" si="28"/>
        <v/>
      </c>
      <c r="W225" s="328"/>
      <c r="Z225" s="169"/>
      <c r="AA225" s="169"/>
      <c r="AB225" s="190"/>
      <c r="AC225" s="190"/>
      <c r="AD225" s="190"/>
      <c r="AE225" s="190"/>
      <c r="AF225" s="190"/>
    </row>
    <row r="226" spans="1:32" s="323" customFormat="1" ht="18.75" x14ac:dyDescent="0.3">
      <c r="A226" s="143"/>
      <c r="B226" s="143"/>
      <c r="C226" s="143"/>
      <c r="D226" s="144"/>
      <c r="E226" s="143"/>
      <c r="F226" s="355"/>
      <c r="G226" s="226"/>
      <c r="H226" s="143"/>
      <c r="I226" s="74"/>
      <c r="J226" s="144"/>
      <c r="K226" s="144"/>
      <c r="L226" s="144"/>
      <c r="M226" s="144"/>
      <c r="N226" s="144"/>
      <c r="O226" s="144"/>
      <c r="P226" s="144"/>
      <c r="Q226" s="164"/>
      <c r="R226" s="322"/>
      <c r="S226" s="630"/>
      <c r="T226" s="139"/>
      <c r="U226" s="139"/>
      <c r="V226" s="327" t="str">
        <f t="shared" si="28"/>
        <v/>
      </c>
      <c r="W226" s="328"/>
      <c r="Z226" s="169"/>
      <c r="AA226" s="169"/>
      <c r="AB226" s="190"/>
      <c r="AC226" s="190"/>
      <c r="AD226" s="190"/>
      <c r="AE226" s="190"/>
      <c r="AF226" s="190"/>
    </row>
    <row r="227" spans="1:32" s="323" customFormat="1" ht="18.75" x14ac:dyDescent="0.3">
      <c r="A227" s="143"/>
      <c r="B227" s="143"/>
      <c r="C227" s="143"/>
      <c r="D227" s="144"/>
      <c r="E227" s="143"/>
      <c r="F227" s="355"/>
      <c r="G227" s="226"/>
      <c r="H227" s="143"/>
      <c r="I227" s="74"/>
      <c r="J227" s="144"/>
      <c r="K227" s="144"/>
      <c r="L227" s="144"/>
      <c r="M227" s="144"/>
      <c r="N227" s="144"/>
      <c r="O227" s="144"/>
      <c r="P227" s="144"/>
      <c r="Q227" s="164"/>
      <c r="R227" s="322"/>
      <c r="S227" s="630"/>
      <c r="T227" s="139"/>
      <c r="U227" s="139"/>
      <c r="V227" s="327" t="str">
        <f t="shared" si="28"/>
        <v/>
      </c>
      <c r="W227" s="328"/>
      <c r="Z227" s="169"/>
      <c r="AA227" s="169"/>
      <c r="AB227" s="190"/>
      <c r="AC227" s="190"/>
      <c r="AD227" s="190"/>
      <c r="AE227" s="190"/>
      <c r="AF227" s="190"/>
    </row>
    <row r="228" spans="1:32" s="323" customFormat="1" x14ac:dyDescent="0.25">
      <c r="A228" s="143"/>
      <c r="B228" s="143"/>
      <c r="C228" s="143"/>
      <c r="D228" s="144"/>
      <c r="E228" s="143"/>
      <c r="F228" s="143"/>
      <c r="G228" s="226"/>
      <c r="H228" s="143"/>
      <c r="I228" s="74"/>
      <c r="J228" s="144"/>
      <c r="K228" s="144"/>
      <c r="L228" s="144"/>
      <c r="M228" s="144"/>
      <c r="N228" s="144"/>
      <c r="O228" s="144"/>
      <c r="P228" s="144"/>
      <c r="Q228" s="164"/>
      <c r="R228" s="322"/>
      <c r="S228" s="630"/>
      <c r="T228" s="139"/>
      <c r="U228" s="139"/>
      <c r="V228" s="327" t="str">
        <f t="shared" si="28"/>
        <v/>
      </c>
      <c r="W228" s="328"/>
      <c r="Z228" s="169"/>
      <c r="AA228" s="169"/>
      <c r="AB228" s="190"/>
      <c r="AC228" s="190"/>
      <c r="AD228" s="190"/>
      <c r="AE228" s="190"/>
      <c r="AF228" s="190"/>
    </row>
    <row r="229" spans="1:32" s="323" customFormat="1" x14ac:dyDescent="0.25">
      <c r="A229" s="143"/>
      <c r="B229" s="143"/>
      <c r="C229" s="143"/>
      <c r="D229" s="144"/>
      <c r="E229" s="143"/>
      <c r="F229" s="143"/>
      <c r="G229" s="226"/>
      <c r="H229" s="143"/>
      <c r="I229" s="74"/>
      <c r="J229" s="144"/>
      <c r="K229" s="144"/>
      <c r="L229" s="144"/>
      <c r="M229" s="144"/>
      <c r="N229" s="144"/>
      <c r="O229" s="144"/>
      <c r="P229" s="144"/>
      <c r="Q229" s="164"/>
      <c r="R229" s="322"/>
      <c r="S229" s="630"/>
      <c r="T229" s="139"/>
      <c r="U229" s="139"/>
      <c r="V229" s="327" t="str">
        <f t="shared" si="28"/>
        <v/>
      </c>
      <c r="W229" s="328"/>
      <c r="Z229" s="169"/>
      <c r="AA229" s="169"/>
      <c r="AB229" s="190"/>
      <c r="AC229" s="190"/>
      <c r="AD229" s="190"/>
      <c r="AE229" s="190"/>
      <c r="AF229" s="190"/>
    </row>
    <row r="230" spans="1:32" s="323" customFormat="1" x14ac:dyDescent="0.25">
      <c r="A230" s="143"/>
      <c r="B230" s="143"/>
      <c r="C230" s="143"/>
      <c r="D230" s="144"/>
      <c r="E230" s="143"/>
      <c r="F230" s="143"/>
      <c r="G230" s="226"/>
      <c r="H230" s="143"/>
      <c r="I230" s="74"/>
      <c r="J230" s="144"/>
      <c r="K230" s="144"/>
      <c r="L230" s="144"/>
      <c r="M230" s="144"/>
      <c r="N230" s="144"/>
      <c r="O230" s="144"/>
      <c r="P230" s="144"/>
      <c r="Q230" s="164"/>
      <c r="R230" s="322"/>
      <c r="S230" s="630"/>
      <c r="T230" s="139"/>
      <c r="U230" s="139"/>
      <c r="V230" s="327" t="str">
        <f t="shared" si="28"/>
        <v/>
      </c>
      <c r="W230" s="328"/>
      <c r="Z230" s="169"/>
      <c r="AA230" s="169"/>
      <c r="AB230" s="190"/>
      <c r="AC230" s="190"/>
      <c r="AD230" s="190"/>
      <c r="AE230" s="190"/>
      <c r="AF230" s="190"/>
    </row>
    <row r="231" spans="1:32" s="323" customFormat="1" x14ac:dyDescent="0.25">
      <c r="A231" s="143"/>
      <c r="B231" s="143"/>
      <c r="C231" s="143"/>
      <c r="D231" s="144"/>
      <c r="E231" s="143"/>
      <c r="F231" s="143"/>
      <c r="G231" s="226"/>
      <c r="H231" s="143"/>
      <c r="I231" s="74"/>
      <c r="J231" s="144"/>
      <c r="K231" s="144"/>
      <c r="L231" s="144"/>
      <c r="M231" s="144"/>
      <c r="N231" s="144"/>
      <c r="O231" s="144"/>
      <c r="P231" s="144"/>
      <c r="Q231" s="164"/>
      <c r="R231" s="322"/>
      <c r="S231" s="630"/>
      <c r="T231" s="139"/>
      <c r="U231" s="139"/>
      <c r="V231" s="327" t="str">
        <f t="shared" si="28"/>
        <v/>
      </c>
      <c r="W231" s="328"/>
      <c r="Z231" s="169"/>
      <c r="AA231" s="169"/>
      <c r="AB231" s="190"/>
      <c r="AC231" s="190"/>
      <c r="AD231" s="190"/>
      <c r="AE231" s="190"/>
      <c r="AF231" s="190"/>
    </row>
    <row r="232" spans="1:32" s="323" customFormat="1" x14ac:dyDescent="0.25">
      <c r="A232" s="143"/>
      <c r="B232" s="143"/>
      <c r="C232" s="143"/>
      <c r="D232" s="144"/>
      <c r="E232" s="143"/>
      <c r="F232" s="143"/>
      <c r="G232" s="143"/>
      <c r="H232" s="143"/>
      <c r="I232" s="74"/>
      <c r="J232" s="144"/>
      <c r="K232" s="144"/>
      <c r="L232" s="144"/>
      <c r="M232" s="144"/>
      <c r="N232" s="144"/>
      <c r="O232" s="144"/>
      <c r="P232" s="144"/>
      <c r="Q232" s="164"/>
      <c r="R232" s="322"/>
      <c r="S232" s="630"/>
      <c r="T232" s="139"/>
      <c r="U232" s="139"/>
      <c r="V232" s="327" t="str">
        <f t="shared" si="28"/>
        <v/>
      </c>
      <c r="W232" s="328"/>
      <c r="Z232" s="169"/>
      <c r="AA232" s="169"/>
      <c r="AB232" s="190"/>
      <c r="AC232" s="190"/>
      <c r="AD232" s="190"/>
      <c r="AE232" s="190"/>
      <c r="AF232" s="190"/>
    </row>
    <row r="233" spans="1:32" s="323" customFormat="1" x14ac:dyDescent="0.25">
      <c r="A233" s="143"/>
      <c r="B233" s="143"/>
      <c r="C233" s="143"/>
      <c r="D233" s="144"/>
      <c r="E233" s="143"/>
      <c r="F233" s="143"/>
      <c r="G233" s="143"/>
      <c r="H233" s="143"/>
      <c r="I233" s="74"/>
      <c r="J233" s="144"/>
      <c r="K233" s="144"/>
      <c r="L233" s="144"/>
      <c r="M233" s="144"/>
      <c r="N233" s="144"/>
      <c r="O233" s="144"/>
      <c r="P233" s="144"/>
      <c r="Q233" s="164"/>
      <c r="R233" s="322"/>
      <c r="S233" s="630"/>
      <c r="T233" s="139"/>
      <c r="U233" s="139"/>
      <c r="V233" s="327" t="str">
        <f t="shared" si="28"/>
        <v/>
      </c>
      <c r="W233" s="328"/>
      <c r="Z233" s="169"/>
      <c r="AA233" s="169"/>
      <c r="AB233" s="190"/>
      <c r="AC233" s="190"/>
      <c r="AD233" s="190"/>
      <c r="AE233" s="190"/>
      <c r="AF233" s="190"/>
    </row>
    <row r="234" spans="1:32" s="323" customFormat="1" x14ac:dyDescent="0.25">
      <c r="A234" s="143"/>
      <c r="B234" s="143"/>
      <c r="C234" s="143"/>
      <c r="D234" s="144"/>
      <c r="E234" s="143"/>
      <c r="F234" s="143"/>
      <c r="G234" s="143"/>
      <c r="H234" s="143"/>
      <c r="I234" s="74"/>
      <c r="J234" s="144"/>
      <c r="K234" s="144"/>
      <c r="L234" s="144"/>
      <c r="M234" s="144"/>
      <c r="N234" s="144"/>
      <c r="O234" s="144"/>
      <c r="P234" s="144"/>
      <c r="Q234" s="164"/>
      <c r="R234" s="322"/>
      <c r="S234" s="630"/>
      <c r="T234" s="139"/>
      <c r="U234" s="139"/>
      <c r="V234" s="327" t="str">
        <f t="shared" si="28"/>
        <v/>
      </c>
      <c r="W234" s="328"/>
      <c r="Z234" s="169"/>
      <c r="AA234" s="169"/>
      <c r="AB234" s="190"/>
      <c r="AC234" s="190"/>
      <c r="AD234" s="190"/>
      <c r="AE234" s="190"/>
      <c r="AF234" s="190"/>
    </row>
    <row r="235" spans="1:32" s="323" customFormat="1" x14ac:dyDescent="0.25">
      <c r="A235" s="143"/>
      <c r="B235" s="143"/>
      <c r="C235" s="143"/>
      <c r="D235" s="144"/>
      <c r="E235" s="143"/>
      <c r="F235" s="143"/>
      <c r="G235" s="143"/>
      <c r="H235" s="143"/>
      <c r="I235" s="74"/>
      <c r="J235" s="144"/>
      <c r="K235" s="144"/>
      <c r="L235" s="144"/>
      <c r="M235" s="144"/>
      <c r="N235" s="144"/>
      <c r="O235" s="144"/>
      <c r="P235" s="144"/>
      <c r="Q235" s="164"/>
      <c r="R235" s="322"/>
      <c r="S235" s="630"/>
      <c r="T235" s="139"/>
      <c r="U235" s="139"/>
      <c r="V235" s="327" t="str">
        <f t="shared" si="28"/>
        <v/>
      </c>
      <c r="W235" s="328"/>
      <c r="Z235" s="169"/>
      <c r="AA235" s="169"/>
      <c r="AB235" s="190"/>
      <c r="AC235" s="190"/>
      <c r="AD235" s="190"/>
      <c r="AE235" s="190"/>
      <c r="AF235" s="190"/>
    </row>
    <row r="236" spans="1:32" s="323" customFormat="1" x14ac:dyDescent="0.25">
      <c r="A236" s="143"/>
      <c r="B236" s="143"/>
      <c r="C236" s="143"/>
      <c r="D236" s="144"/>
      <c r="E236" s="143"/>
      <c r="F236" s="143"/>
      <c r="G236" s="143"/>
      <c r="H236" s="143"/>
      <c r="I236" s="74"/>
      <c r="J236" s="144"/>
      <c r="K236" s="144"/>
      <c r="L236" s="144"/>
      <c r="M236" s="144"/>
      <c r="N236" s="144"/>
      <c r="O236" s="144"/>
      <c r="P236" s="144"/>
      <c r="Q236" s="164"/>
      <c r="R236" s="322"/>
      <c r="S236" s="630"/>
      <c r="T236" s="139"/>
      <c r="U236" s="139"/>
      <c r="V236" s="327" t="str">
        <f t="shared" si="28"/>
        <v/>
      </c>
      <c r="W236" s="328"/>
      <c r="Z236" s="169"/>
      <c r="AA236" s="169"/>
      <c r="AB236" s="190"/>
      <c r="AC236" s="190"/>
      <c r="AD236" s="190"/>
      <c r="AE236" s="190"/>
      <c r="AF236" s="190"/>
    </row>
    <row r="237" spans="1:32" s="323" customFormat="1" x14ac:dyDescent="0.25">
      <c r="A237" s="143"/>
      <c r="B237" s="143"/>
      <c r="C237" s="143"/>
      <c r="D237" s="144"/>
      <c r="E237" s="143"/>
      <c r="F237" s="143"/>
      <c r="G237" s="143"/>
      <c r="H237" s="143"/>
      <c r="I237" s="74"/>
      <c r="J237" s="144"/>
      <c r="K237" s="144"/>
      <c r="L237" s="144"/>
      <c r="M237" s="144"/>
      <c r="N237" s="144"/>
      <c r="O237" s="144"/>
      <c r="P237" s="144"/>
      <c r="Q237" s="164"/>
      <c r="R237" s="322"/>
      <c r="S237" s="630"/>
      <c r="T237" s="139"/>
      <c r="U237" s="139"/>
      <c r="V237" s="327" t="str">
        <f t="shared" si="28"/>
        <v/>
      </c>
      <c r="W237" s="328"/>
      <c r="Z237" s="169"/>
      <c r="AA237" s="169"/>
      <c r="AB237" s="190"/>
      <c r="AC237" s="190"/>
      <c r="AD237" s="190"/>
      <c r="AE237" s="190"/>
      <c r="AF237" s="190"/>
    </row>
    <row r="238" spans="1:32" s="323" customFormat="1" x14ac:dyDescent="0.25">
      <c r="A238" s="143"/>
      <c r="B238" s="143"/>
      <c r="C238" s="143"/>
      <c r="D238" s="144"/>
      <c r="E238" s="143"/>
      <c r="F238" s="143"/>
      <c r="G238" s="143"/>
      <c r="H238" s="143"/>
      <c r="I238" s="74"/>
      <c r="J238" s="144"/>
      <c r="K238" s="144"/>
      <c r="L238" s="144"/>
      <c r="M238" s="144"/>
      <c r="N238" s="144"/>
      <c r="O238" s="144"/>
      <c r="P238" s="144"/>
      <c r="Q238" s="164"/>
      <c r="R238" s="322"/>
      <c r="S238" s="630"/>
      <c r="T238" s="139"/>
      <c r="U238" s="139"/>
      <c r="V238" s="327" t="str">
        <f t="shared" si="28"/>
        <v/>
      </c>
      <c r="W238" s="328"/>
      <c r="Z238" s="169"/>
      <c r="AA238" s="169"/>
      <c r="AB238" s="190"/>
      <c r="AC238" s="190"/>
      <c r="AD238" s="190"/>
      <c r="AE238" s="190"/>
      <c r="AF238" s="190"/>
    </row>
    <row r="239" spans="1:32" s="323" customFormat="1" x14ac:dyDescent="0.25">
      <c r="A239" s="143"/>
      <c r="B239" s="143"/>
      <c r="C239" s="143"/>
      <c r="D239" s="144"/>
      <c r="E239" s="143"/>
      <c r="F239" s="143"/>
      <c r="G239" s="143"/>
      <c r="H239" s="143"/>
      <c r="I239" s="74"/>
      <c r="J239" s="144"/>
      <c r="K239" s="144"/>
      <c r="L239" s="144"/>
      <c r="M239" s="144"/>
      <c r="N239" s="144"/>
      <c r="O239" s="144"/>
      <c r="P239" s="144"/>
      <c r="Q239" s="164"/>
      <c r="R239" s="322"/>
      <c r="S239" s="630"/>
      <c r="T239" s="139"/>
      <c r="U239" s="139"/>
      <c r="V239" s="327" t="str">
        <f t="shared" si="28"/>
        <v/>
      </c>
      <c r="W239" s="328"/>
      <c r="Z239" s="169"/>
      <c r="AA239" s="169"/>
      <c r="AB239" s="190"/>
      <c r="AC239" s="190"/>
      <c r="AD239" s="190"/>
      <c r="AE239" s="190"/>
      <c r="AF239" s="190"/>
    </row>
    <row r="240" spans="1:32" s="323" customFormat="1" x14ac:dyDescent="0.25">
      <c r="A240" s="143"/>
      <c r="B240" s="143"/>
      <c r="C240" s="143"/>
      <c r="D240" s="144"/>
      <c r="E240" s="143"/>
      <c r="F240" s="143"/>
      <c r="G240" s="143"/>
      <c r="H240" s="143"/>
      <c r="I240" s="74"/>
      <c r="J240" s="144"/>
      <c r="K240" s="144"/>
      <c r="L240" s="144"/>
      <c r="M240" s="144"/>
      <c r="N240" s="144"/>
      <c r="O240" s="144"/>
      <c r="P240" s="144"/>
      <c r="Q240" s="164"/>
      <c r="R240" s="322"/>
      <c r="S240" s="630"/>
      <c r="T240" s="139"/>
      <c r="U240" s="139"/>
      <c r="V240" s="327" t="str">
        <f t="shared" si="28"/>
        <v/>
      </c>
      <c r="W240" s="328"/>
      <c r="Z240" s="169"/>
      <c r="AA240" s="169"/>
      <c r="AB240" s="190"/>
      <c r="AC240" s="190"/>
      <c r="AD240" s="190"/>
      <c r="AE240" s="190"/>
      <c r="AF240" s="190"/>
    </row>
    <row r="241" spans="1:32" s="323" customFormat="1" x14ac:dyDescent="0.25">
      <c r="A241" s="143"/>
      <c r="B241" s="143"/>
      <c r="C241" s="143"/>
      <c r="D241" s="144"/>
      <c r="E241" s="143"/>
      <c r="F241" s="143"/>
      <c r="G241" s="143"/>
      <c r="H241" s="143"/>
      <c r="I241" s="74"/>
      <c r="J241" s="144"/>
      <c r="K241" s="144"/>
      <c r="L241" s="144"/>
      <c r="M241" s="144"/>
      <c r="N241" s="144"/>
      <c r="O241" s="144"/>
      <c r="P241" s="144"/>
      <c r="Q241" s="164"/>
      <c r="R241" s="322"/>
      <c r="S241" s="630"/>
      <c r="T241" s="139"/>
      <c r="U241" s="139"/>
      <c r="V241" s="327" t="str">
        <f t="shared" si="28"/>
        <v/>
      </c>
      <c r="W241" s="328"/>
      <c r="Z241" s="169"/>
      <c r="AA241" s="169"/>
      <c r="AB241" s="190"/>
      <c r="AC241" s="190"/>
      <c r="AD241" s="190"/>
      <c r="AE241" s="190"/>
      <c r="AF241" s="190"/>
    </row>
    <row r="242" spans="1:32" s="323" customFormat="1" x14ac:dyDescent="0.25">
      <c r="A242" s="143"/>
      <c r="B242" s="143"/>
      <c r="C242" s="143"/>
      <c r="D242" s="144"/>
      <c r="E242" s="143"/>
      <c r="F242" s="143"/>
      <c r="G242" s="143"/>
      <c r="H242" s="143"/>
      <c r="I242" s="74"/>
      <c r="J242" s="144"/>
      <c r="K242" s="144"/>
      <c r="L242" s="144"/>
      <c r="M242" s="144"/>
      <c r="N242" s="144"/>
      <c r="O242" s="144"/>
      <c r="P242" s="144"/>
      <c r="Q242" s="164"/>
      <c r="R242" s="322"/>
      <c r="S242" s="630"/>
      <c r="T242" s="139"/>
      <c r="U242" s="139"/>
      <c r="V242" s="327" t="str">
        <f t="shared" si="28"/>
        <v/>
      </c>
      <c r="W242" s="328"/>
      <c r="Z242" s="169"/>
      <c r="AA242" s="169"/>
      <c r="AB242" s="190"/>
      <c r="AC242" s="190"/>
      <c r="AD242" s="190"/>
      <c r="AE242" s="190"/>
      <c r="AF242" s="190"/>
    </row>
    <row r="243" spans="1:32" s="323" customFormat="1" x14ac:dyDescent="0.25">
      <c r="A243" s="143"/>
      <c r="B243" s="143"/>
      <c r="C243" s="143"/>
      <c r="D243" s="144"/>
      <c r="E243" s="143"/>
      <c r="F243" s="143"/>
      <c r="G243" s="143"/>
      <c r="H243" s="143"/>
      <c r="I243" s="74"/>
      <c r="J243" s="144"/>
      <c r="K243" s="144"/>
      <c r="L243" s="144"/>
      <c r="M243" s="144"/>
      <c r="N243" s="144"/>
      <c r="O243" s="144"/>
      <c r="P243" s="144"/>
      <c r="Q243" s="164"/>
      <c r="R243" s="322"/>
      <c r="S243" s="630"/>
      <c r="T243" s="139"/>
      <c r="U243" s="139"/>
      <c r="V243" s="327" t="str">
        <f t="shared" si="28"/>
        <v/>
      </c>
      <c r="W243" s="328"/>
      <c r="Z243" s="169"/>
      <c r="AA243" s="169"/>
      <c r="AB243" s="190"/>
      <c r="AC243" s="190"/>
      <c r="AD243" s="190"/>
      <c r="AE243" s="190"/>
      <c r="AF243" s="190"/>
    </row>
    <row r="244" spans="1:32" s="323" customFormat="1" x14ac:dyDescent="0.25">
      <c r="A244" s="143"/>
      <c r="B244" s="143"/>
      <c r="C244" s="143"/>
      <c r="D244" s="144"/>
      <c r="E244" s="143"/>
      <c r="F244" s="143"/>
      <c r="G244" s="143"/>
      <c r="H244" s="143"/>
      <c r="I244" s="74"/>
      <c r="J244" s="144"/>
      <c r="K244" s="144"/>
      <c r="L244" s="144"/>
      <c r="M244" s="144"/>
      <c r="N244" s="144"/>
      <c r="O244" s="144"/>
      <c r="P244" s="144"/>
      <c r="Q244" s="164"/>
      <c r="R244" s="322"/>
      <c r="S244" s="630"/>
      <c r="T244" s="139"/>
      <c r="U244" s="139"/>
      <c r="V244" s="327" t="str">
        <f t="shared" si="28"/>
        <v/>
      </c>
      <c r="W244" s="328"/>
      <c r="Z244" s="169"/>
      <c r="AA244" s="169"/>
      <c r="AB244" s="190"/>
      <c r="AC244" s="190"/>
      <c r="AD244" s="190"/>
      <c r="AE244" s="190"/>
      <c r="AF244" s="190"/>
    </row>
    <row r="245" spans="1:32" s="323" customFormat="1" x14ac:dyDescent="0.25">
      <c r="A245" s="143"/>
      <c r="B245" s="143"/>
      <c r="C245" s="143"/>
      <c r="D245" s="144"/>
      <c r="E245" s="143"/>
      <c r="F245" s="143"/>
      <c r="G245" s="143"/>
      <c r="H245" s="143"/>
      <c r="I245" s="74"/>
      <c r="J245" s="144"/>
      <c r="K245" s="144"/>
      <c r="L245" s="144"/>
      <c r="M245" s="144"/>
      <c r="N245" s="144"/>
      <c r="O245" s="144"/>
      <c r="P245" s="144"/>
      <c r="Q245" s="164"/>
      <c r="R245" s="322"/>
      <c r="S245" s="630"/>
      <c r="T245" s="139"/>
      <c r="U245" s="139"/>
      <c r="V245" s="327" t="str">
        <f t="shared" si="28"/>
        <v/>
      </c>
      <c r="W245" s="328"/>
      <c r="Z245" s="169"/>
      <c r="AA245" s="169"/>
      <c r="AB245" s="190"/>
      <c r="AC245" s="190"/>
      <c r="AD245" s="190"/>
      <c r="AE245" s="190"/>
      <c r="AF245" s="190"/>
    </row>
    <row r="246" spans="1:32" s="323" customFormat="1" x14ac:dyDescent="0.25">
      <c r="A246" s="143"/>
      <c r="B246" s="143"/>
      <c r="C246" s="143"/>
      <c r="D246" s="144"/>
      <c r="E246" s="143"/>
      <c r="F246" s="143"/>
      <c r="G246" s="143"/>
      <c r="H246" s="143"/>
      <c r="I246" s="74"/>
      <c r="J246" s="144"/>
      <c r="K246" s="144"/>
      <c r="L246" s="144"/>
      <c r="M246" s="144"/>
      <c r="N246" s="144"/>
      <c r="O246" s="144"/>
      <c r="P246" s="144"/>
      <c r="Q246" s="164"/>
      <c r="R246" s="322"/>
      <c r="S246" s="630"/>
      <c r="T246" s="139"/>
      <c r="U246" s="139"/>
      <c r="V246" s="327" t="str">
        <f t="shared" si="28"/>
        <v/>
      </c>
      <c r="W246" s="328"/>
      <c r="Z246" s="169"/>
      <c r="AA246" s="169"/>
      <c r="AB246" s="190"/>
      <c r="AC246" s="190"/>
      <c r="AD246" s="190"/>
      <c r="AE246" s="190"/>
      <c r="AF246" s="190"/>
    </row>
    <row r="247" spans="1:32" s="323" customFormat="1" x14ac:dyDescent="0.25">
      <c r="A247" s="143"/>
      <c r="B247" s="143"/>
      <c r="C247" s="143"/>
      <c r="D247" s="144"/>
      <c r="E247" s="143"/>
      <c r="F247" s="143"/>
      <c r="G247" s="143"/>
      <c r="H247" s="143"/>
      <c r="I247" s="74"/>
      <c r="J247" s="144"/>
      <c r="K247" s="144"/>
      <c r="L247" s="144"/>
      <c r="M247" s="144"/>
      <c r="N247" s="144"/>
      <c r="O247" s="144"/>
      <c r="P247" s="144"/>
      <c r="Q247" s="164"/>
      <c r="R247" s="322"/>
      <c r="S247" s="630"/>
      <c r="T247" s="139"/>
      <c r="U247" s="139"/>
      <c r="V247" s="327" t="str">
        <f t="shared" si="28"/>
        <v/>
      </c>
      <c r="W247" s="328"/>
      <c r="Z247" s="169"/>
      <c r="AA247" s="169"/>
      <c r="AB247" s="190"/>
      <c r="AC247" s="190"/>
      <c r="AD247" s="190"/>
      <c r="AE247" s="190"/>
      <c r="AF247" s="190"/>
    </row>
    <row r="248" spans="1:32" s="323" customFormat="1" x14ac:dyDescent="0.25">
      <c r="A248" s="143"/>
      <c r="B248" s="143"/>
      <c r="C248" s="143"/>
      <c r="D248" s="144"/>
      <c r="E248" s="143"/>
      <c r="F248" s="143"/>
      <c r="G248" s="143"/>
      <c r="H248" s="143"/>
      <c r="I248" s="74"/>
      <c r="J248" s="144"/>
      <c r="K248" s="144"/>
      <c r="L248" s="144"/>
      <c r="M248" s="144"/>
      <c r="N248" s="144"/>
      <c r="O248" s="144"/>
      <c r="P248" s="144"/>
      <c r="Q248" s="164"/>
      <c r="R248" s="322"/>
      <c r="S248" s="630"/>
      <c r="T248" s="139"/>
      <c r="U248" s="139"/>
      <c r="V248" s="327" t="str">
        <f t="shared" si="28"/>
        <v/>
      </c>
      <c r="W248" s="328"/>
      <c r="Z248" s="169"/>
      <c r="AA248" s="169"/>
      <c r="AB248" s="190"/>
      <c r="AC248" s="190"/>
      <c r="AD248" s="190"/>
      <c r="AE248" s="190"/>
      <c r="AF248" s="190"/>
    </row>
    <row r="249" spans="1:32" s="323" customFormat="1" x14ac:dyDescent="0.25">
      <c r="A249" s="143"/>
      <c r="B249" s="143"/>
      <c r="C249" s="143"/>
      <c r="D249" s="144"/>
      <c r="E249" s="143"/>
      <c r="F249" s="143"/>
      <c r="G249" s="143"/>
      <c r="H249" s="143"/>
      <c r="I249" s="74"/>
      <c r="J249" s="144"/>
      <c r="K249" s="144"/>
      <c r="L249" s="144"/>
      <c r="M249" s="144"/>
      <c r="N249" s="144"/>
      <c r="O249" s="144"/>
      <c r="P249" s="144"/>
      <c r="Q249" s="164"/>
      <c r="R249" s="322"/>
      <c r="S249" s="630"/>
      <c r="T249" s="139"/>
      <c r="U249" s="139"/>
      <c r="V249" s="327" t="str">
        <f t="shared" si="28"/>
        <v/>
      </c>
      <c r="W249" s="328"/>
      <c r="Z249" s="169"/>
      <c r="AA249" s="169"/>
      <c r="AB249" s="190"/>
      <c r="AC249" s="190"/>
      <c r="AD249" s="190"/>
      <c r="AE249" s="190"/>
      <c r="AF249" s="190"/>
    </row>
    <row r="250" spans="1:32" s="323" customFormat="1" x14ac:dyDescent="0.25">
      <c r="A250" s="143"/>
      <c r="B250" s="143"/>
      <c r="C250" s="143"/>
      <c r="D250" s="144"/>
      <c r="E250" s="143"/>
      <c r="F250" s="143"/>
      <c r="G250" s="143"/>
      <c r="H250" s="143"/>
      <c r="I250" s="74"/>
      <c r="J250" s="144"/>
      <c r="K250" s="144"/>
      <c r="L250" s="144"/>
      <c r="M250" s="144"/>
      <c r="N250" s="144"/>
      <c r="O250" s="144"/>
      <c r="P250" s="144"/>
      <c r="Q250" s="164"/>
      <c r="R250" s="322"/>
      <c r="S250" s="630"/>
      <c r="T250" s="139"/>
      <c r="U250" s="139"/>
      <c r="V250" s="327" t="str">
        <f t="shared" si="28"/>
        <v/>
      </c>
      <c r="W250" s="328"/>
      <c r="Z250" s="169"/>
      <c r="AA250" s="169"/>
      <c r="AB250" s="190"/>
      <c r="AC250" s="190"/>
      <c r="AD250" s="190"/>
      <c r="AE250" s="190"/>
      <c r="AF250" s="190"/>
    </row>
    <row r="251" spans="1:32" s="323" customFormat="1" x14ac:dyDescent="0.25">
      <c r="A251" s="143"/>
      <c r="B251" s="143"/>
      <c r="C251" s="143"/>
      <c r="D251" s="144"/>
      <c r="E251" s="143"/>
      <c r="F251" s="143"/>
      <c r="G251" s="143"/>
      <c r="H251" s="143"/>
      <c r="I251" s="74"/>
      <c r="J251" s="144"/>
      <c r="K251" s="144"/>
      <c r="L251" s="144"/>
      <c r="M251" s="144"/>
      <c r="N251" s="144"/>
      <c r="O251" s="144"/>
      <c r="P251" s="144"/>
      <c r="Q251" s="164"/>
      <c r="R251" s="322"/>
      <c r="S251" s="630"/>
      <c r="T251" s="139"/>
      <c r="U251" s="139"/>
      <c r="V251" s="327" t="str">
        <f t="shared" si="28"/>
        <v/>
      </c>
      <c r="W251" s="328"/>
      <c r="Z251" s="169"/>
      <c r="AA251" s="169"/>
      <c r="AB251" s="190"/>
      <c r="AC251" s="190"/>
      <c r="AD251" s="190"/>
      <c r="AE251" s="190"/>
      <c r="AF251" s="190"/>
    </row>
    <row r="252" spans="1:32" s="323" customFormat="1" x14ac:dyDescent="0.25">
      <c r="A252" s="143"/>
      <c r="B252" s="143"/>
      <c r="C252" s="143"/>
      <c r="D252" s="144"/>
      <c r="E252" s="143"/>
      <c r="F252" s="143"/>
      <c r="G252" s="143"/>
      <c r="H252" s="143"/>
      <c r="I252" s="74"/>
      <c r="J252" s="144"/>
      <c r="K252" s="144"/>
      <c r="L252" s="144"/>
      <c r="M252" s="144"/>
      <c r="N252" s="144"/>
      <c r="O252" s="144"/>
      <c r="P252" s="144"/>
      <c r="Q252" s="164"/>
      <c r="R252" s="322"/>
      <c r="S252" s="630"/>
      <c r="T252" s="139"/>
      <c r="U252" s="139"/>
      <c r="V252" s="327" t="str">
        <f t="shared" si="28"/>
        <v/>
      </c>
      <c r="W252" s="328"/>
      <c r="Z252" s="169"/>
      <c r="AA252" s="169"/>
      <c r="AB252" s="190"/>
      <c r="AC252" s="190"/>
      <c r="AD252" s="190"/>
      <c r="AE252" s="190"/>
      <c r="AF252" s="190"/>
    </row>
    <row r="253" spans="1:32" s="323" customFormat="1" x14ac:dyDescent="0.25">
      <c r="A253" s="143"/>
      <c r="B253" s="143"/>
      <c r="C253" s="143"/>
      <c r="D253" s="144"/>
      <c r="E253" s="143"/>
      <c r="F253" s="143"/>
      <c r="G253" s="143"/>
      <c r="H253" s="143"/>
      <c r="I253" s="74"/>
      <c r="J253" s="144"/>
      <c r="K253" s="144"/>
      <c r="L253" s="144"/>
      <c r="M253" s="144"/>
      <c r="N253" s="144"/>
      <c r="O253" s="144"/>
      <c r="P253" s="144"/>
      <c r="Q253" s="164"/>
      <c r="R253" s="322"/>
      <c r="S253" s="630"/>
      <c r="T253" s="139"/>
      <c r="U253" s="139"/>
      <c r="V253" s="327" t="str">
        <f t="shared" si="28"/>
        <v/>
      </c>
      <c r="W253" s="328"/>
      <c r="Z253" s="169"/>
      <c r="AA253" s="169"/>
      <c r="AB253" s="190"/>
      <c r="AC253" s="190"/>
      <c r="AD253" s="190"/>
      <c r="AE253" s="190"/>
      <c r="AF253" s="190"/>
    </row>
    <row r="254" spans="1:32" s="323" customFormat="1" x14ac:dyDescent="0.25">
      <c r="A254" s="143"/>
      <c r="B254" s="143"/>
      <c r="C254" s="143"/>
      <c r="D254" s="144"/>
      <c r="E254" s="143"/>
      <c r="F254" s="143"/>
      <c r="G254" s="143"/>
      <c r="H254" s="143"/>
      <c r="I254" s="74"/>
      <c r="J254" s="144"/>
      <c r="K254" s="144"/>
      <c r="L254" s="144"/>
      <c r="M254" s="144"/>
      <c r="N254" s="144"/>
      <c r="O254" s="144"/>
      <c r="P254" s="144"/>
      <c r="Q254" s="164"/>
      <c r="R254" s="322"/>
      <c r="S254" s="630"/>
      <c r="T254" s="139"/>
      <c r="U254" s="139"/>
      <c r="V254" s="327" t="str">
        <f t="shared" si="28"/>
        <v/>
      </c>
      <c r="W254" s="328"/>
      <c r="Z254" s="169"/>
      <c r="AA254" s="169"/>
      <c r="AB254" s="190"/>
      <c r="AC254" s="190"/>
      <c r="AD254" s="190"/>
      <c r="AE254" s="190"/>
      <c r="AF254" s="190"/>
    </row>
    <row r="255" spans="1:32" s="323" customFormat="1" x14ac:dyDescent="0.25">
      <c r="A255" s="143"/>
      <c r="B255" s="143"/>
      <c r="C255" s="143"/>
      <c r="D255" s="144"/>
      <c r="E255" s="143"/>
      <c r="F255" s="143"/>
      <c r="G255" s="143"/>
      <c r="H255" s="143"/>
      <c r="I255" s="74"/>
      <c r="J255" s="144"/>
      <c r="K255" s="144"/>
      <c r="L255" s="144"/>
      <c r="M255" s="144"/>
      <c r="N255" s="144"/>
      <c r="O255" s="144"/>
      <c r="P255" s="144"/>
      <c r="Q255" s="164"/>
      <c r="R255" s="322"/>
      <c r="S255" s="630"/>
      <c r="T255" s="139"/>
      <c r="U255" s="139"/>
      <c r="V255" s="327" t="str">
        <f t="shared" si="28"/>
        <v/>
      </c>
      <c r="W255" s="328"/>
      <c r="Z255" s="169"/>
      <c r="AA255" s="169"/>
      <c r="AB255" s="190"/>
      <c r="AC255" s="190"/>
      <c r="AD255" s="190"/>
      <c r="AE255" s="190"/>
      <c r="AF255" s="190"/>
    </row>
    <row r="256" spans="1:32" s="323" customFormat="1" x14ac:dyDescent="0.25">
      <c r="A256" s="143"/>
      <c r="B256" s="143"/>
      <c r="C256" s="143"/>
      <c r="D256" s="144"/>
      <c r="E256" s="143"/>
      <c r="F256" s="143"/>
      <c r="G256" s="143"/>
      <c r="H256" s="143"/>
      <c r="I256" s="74"/>
      <c r="J256" s="144"/>
      <c r="K256" s="144"/>
      <c r="L256" s="144"/>
      <c r="M256" s="144"/>
      <c r="N256" s="144"/>
      <c r="O256" s="144"/>
      <c r="P256" s="144"/>
      <c r="Q256" s="164"/>
      <c r="R256" s="322"/>
      <c r="S256" s="630"/>
      <c r="T256" s="139"/>
      <c r="U256" s="139"/>
      <c r="V256" s="327" t="str">
        <f t="shared" si="28"/>
        <v/>
      </c>
      <c r="W256" s="328"/>
      <c r="Z256" s="169"/>
      <c r="AA256" s="169"/>
      <c r="AB256" s="190"/>
      <c r="AC256" s="190"/>
      <c r="AD256" s="190"/>
      <c r="AE256" s="190"/>
      <c r="AF256" s="190"/>
    </row>
    <row r="257" spans="1:32" s="323" customFormat="1" x14ac:dyDescent="0.25">
      <c r="A257" s="143"/>
      <c r="B257" s="143"/>
      <c r="C257" s="143"/>
      <c r="D257" s="144"/>
      <c r="E257" s="143"/>
      <c r="F257" s="143"/>
      <c r="G257" s="143"/>
      <c r="H257" s="143"/>
      <c r="I257" s="74"/>
      <c r="J257" s="144"/>
      <c r="K257" s="144"/>
      <c r="L257" s="144"/>
      <c r="M257" s="144"/>
      <c r="N257" s="144"/>
      <c r="O257" s="144"/>
      <c r="P257" s="144"/>
      <c r="Q257" s="164"/>
      <c r="R257" s="322"/>
      <c r="S257" s="630"/>
      <c r="T257" s="139"/>
      <c r="U257" s="139"/>
      <c r="V257" s="327" t="str">
        <f t="shared" si="28"/>
        <v/>
      </c>
      <c r="W257" s="328"/>
      <c r="Z257" s="169"/>
      <c r="AA257" s="169"/>
      <c r="AB257" s="190"/>
      <c r="AC257" s="190"/>
      <c r="AD257" s="190"/>
      <c r="AE257" s="190"/>
      <c r="AF257" s="190"/>
    </row>
    <row r="258" spans="1:32" s="323" customFormat="1" x14ac:dyDescent="0.25">
      <c r="A258" s="143"/>
      <c r="B258" s="143"/>
      <c r="C258" s="143"/>
      <c r="D258" s="144"/>
      <c r="E258" s="143"/>
      <c r="F258" s="143"/>
      <c r="G258" s="143"/>
      <c r="H258" s="143"/>
      <c r="I258" s="74"/>
      <c r="J258" s="144"/>
      <c r="K258" s="144"/>
      <c r="L258" s="144"/>
      <c r="M258" s="144"/>
      <c r="N258" s="144"/>
      <c r="O258" s="144"/>
      <c r="P258" s="144"/>
      <c r="Q258" s="164"/>
      <c r="R258" s="322"/>
      <c r="S258" s="630"/>
      <c r="T258" s="139"/>
      <c r="U258" s="139"/>
      <c r="V258" s="327" t="str">
        <f t="shared" si="28"/>
        <v/>
      </c>
      <c r="W258" s="328"/>
      <c r="Z258" s="169"/>
      <c r="AA258" s="169"/>
      <c r="AB258" s="190"/>
      <c r="AC258" s="190"/>
      <c r="AD258" s="190"/>
      <c r="AE258" s="190"/>
      <c r="AF258" s="190"/>
    </row>
    <row r="259" spans="1:32" s="323" customFormat="1" x14ac:dyDescent="0.25">
      <c r="A259" s="143"/>
      <c r="B259" s="143"/>
      <c r="C259" s="143"/>
      <c r="D259" s="144"/>
      <c r="E259" s="143"/>
      <c r="F259" s="143"/>
      <c r="G259" s="143"/>
      <c r="H259" s="143"/>
      <c r="I259" s="74"/>
      <c r="J259" s="144"/>
      <c r="K259" s="144"/>
      <c r="L259" s="144"/>
      <c r="M259" s="144"/>
      <c r="N259" s="144"/>
      <c r="O259" s="144"/>
      <c r="P259" s="144"/>
      <c r="Q259" s="164"/>
      <c r="R259" s="322"/>
      <c r="S259" s="630"/>
      <c r="T259" s="139"/>
      <c r="U259" s="139"/>
      <c r="V259" s="327" t="str">
        <f t="shared" si="28"/>
        <v/>
      </c>
      <c r="W259" s="328"/>
      <c r="Z259" s="169"/>
      <c r="AA259" s="169"/>
      <c r="AB259" s="190"/>
      <c r="AC259" s="190"/>
      <c r="AD259" s="190"/>
      <c r="AE259" s="190"/>
      <c r="AF259" s="190"/>
    </row>
    <row r="260" spans="1:32" s="323" customFormat="1" x14ac:dyDescent="0.25">
      <c r="A260" s="143"/>
      <c r="B260" s="143"/>
      <c r="C260" s="143"/>
      <c r="D260" s="144"/>
      <c r="E260" s="143"/>
      <c r="F260" s="143"/>
      <c r="G260" s="143"/>
      <c r="H260" s="143"/>
      <c r="I260" s="74"/>
      <c r="J260" s="144"/>
      <c r="K260" s="144"/>
      <c r="L260" s="144"/>
      <c r="M260" s="144"/>
      <c r="N260" s="144"/>
      <c r="O260" s="144"/>
      <c r="P260" s="144"/>
      <c r="Q260" s="164"/>
      <c r="R260" s="322"/>
      <c r="S260" s="630"/>
      <c r="T260" s="139"/>
      <c r="U260" s="139"/>
      <c r="V260" s="327" t="str">
        <f t="shared" si="28"/>
        <v/>
      </c>
      <c r="W260" s="328"/>
      <c r="Z260" s="169"/>
      <c r="AA260" s="169"/>
      <c r="AB260" s="190"/>
      <c r="AC260" s="190"/>
      <c r="AD260" s="190"/>
      <c r="AE260" s="190"/>
      <c r="AF260" s="190"/>
    </row>
    <row r="261" spans="1:32" s="323" customFormat="1" x14ac:dyDescent="0.25">
      <c r="A261" s="143"/>
      <c r="B261" s="143"/>
      <c r="C261" s="143"/>
      <c r="D261" s="144"/>
      <c r="E261" s="143"/>
      <c r="F261" s="143"/>
      <c r="G261" s="143"/>
      <c r="H261" s="143"/>
      <c r="I261" s="74"/>
      <c r="J261" s="144"/>
      <c r="K261" s="144"/>
      <c r="L261" s="144"/>
      <c r="M261" s="144"/>
      <c r="N261" s="144"/>
      <c r="O261" s="144"/>
      <c r="P261" s="144"/>
      <c r="Q261" s="164"/>
      <c r="R261" s="322"/>
      <c r="S261" s="630"/>
      <c r="T261" s="139"/>
      <c r="U261" s="139"/>
      <c r="V261" s="327" t="str">
        <f t="shared" si="28"/>
        <v/>
      </c>
      <c r="W261" s="328"/>
      <c r="Z261" s="169"/>
      <c r="AA261" s="169"/>
      <c r="AB261" s="190"/>
      <c r="AC261" s="190"/>
      <c r="AD261" s="190"/>
      <c r="AE261" s="190"/>
      <c r="AF261" s="190"/>
    </row>
    <row r="262" spans="1:32" s="323" customFormat="1" x14ac:dyDescent="0.25">
      <c r="A262" s="143"/>
      <c r="B262" s="143"/>
      <c r="C262" s="143"/>
      <c r="D262" s="144"/>
      <c r="E262" s="143"/>
      <c r="F262" s="143"/>
      <c r="G262" s="143"/>
      <c r="H262" s="143"/>
      <c r="I262" s="74"/>
      <c r="J262" s="144"/>
      <c r="K262" s="144"/>
      <c r="L262" s="144"/>
      <c r="M262" s="144"/>
      <c r="N262" s="144"/>
      <c r="O262" s="144"/>
      <c r="P262" s="144"/>
      <c r="Q262" s="164"/>
      <c r="R262" s="322"/>
      <c r="S262" s="630"/>
      <c r="T262" s="139"/>
      <c r="U262" s="139"/>
      <c r="V262" s="327" t="str">
        <f t="shared" si="28"/>
        <v/>
      </c>
      <c r="W262" s="328"/>
      <c r="Z262" s="169"/>
      <c r="AA262" s="169"/>
      <c r="AB262" s="190"/>
      <c r="AC262" s="190"/>
      <c r="AD262" s="190"/>
      <c r="AE262" s="190"/>
      <c r="AF262" s="190"/>
    </row>
    <row r="263" spans="1:32" s="323" customFormat="1" x14ac:dyDescent="0.25">
      <c r="A263" s="143"/>
      <c r="B263" s="143"/>
      <c r="C263" s="143"/>
      <c r="D263" s="144"/>
      <c r="E263" s="143"/>
      <c r="F263" s="143"/>
      <c r="G263" s="143"/>
      <c r="H263" s="143"/>
      <c r="I263" s="74"/>
      <c r="J263" s="144"/>
      <c r="K263" s="144"/>
      <c r="L263" s="144"/>
      <c r="M263" s="144"/>
      <c r="N263" s="144"/>
      <c r="O263" s="144"/>
      <c r="P263" s="144"/>
      <c r="Q263" s="164"/>
      <c r="R263" s="322"/>
      <c r="S263" s="630"/>
      <c r="T263" s="139"/>
      <c r="U263" s="139"/>
      <c r="V263" s="327" t="str">
        <f t="shared" si="28"/>
        <v/>
      </c>
      <c r="W263" s="328"/>
      <c r="Z263" s="169"/>
      <c r="AA263" s="169"/>
      <c r="AB263" s="190"/>
      <c r="AC263" s="190"/>
      <c r="AD263" s="190"/>
      <c r="AE263" s="190"/>
      <c r="AF263" s="190"/>
    </row>
    <row r="264" spans="1:32" s="323" customFormat="1" x14ac:dyDescent="0.25">
      <c r="A264" s="143"/>
      <c r="B264" s="143"/>
      <c r="C264" s="143"/>
      <c r="D264" s="144"/>
      <c r="E264" s="143"/>
      <c r="F264" s="143"/>
      <c r="G264" s="143"/>
      <c r="H264" s="143"/>
      <c r="I264" s="74"/>
      <c r="J264" s="144"/>
      <c r="K264" s="144"/>
      <c r="L264" s="144"/>
      <c r="M264" s="144"/>
      <c r="N264" s="144"/>
      <c r="O264" s="144"/>
      <c r="P264" s="144"/>
      <c r="Q264" s="164"/>
      <c r="R264" s="322"/>
      <c r="S264" s="630"/>
      <c r="T264" s="139"/>
      <c r="U264" s="139"/>
      <c r="V264" s="327" t="str">
        <f t="shared" si="28"/>
        <v/>
      </c>
      <c r="W264" s="328"/>
      <c r="Z264" s="169"/>
      <c r="AA264" s="169"/>
      <c r="AB264" s="190"/>
      <c r="AC264" s="190"/>
      <c r="AD264" s="190"/>
      <c r="AE264" s="190"/>
      <c r="AF264" s="190"/>
    </row>
    <row r="265" spans="1:32" s="323" customFormat="1" x14ac:dyDescent="0.25">
      <c r="A265" s="143"/>
      <c r="B265" s="143"/>
      <c r="C265" s="143"/>
      <c r="D265" s="144"/>
      <c r="E265" s="143"/>
      <c r="F265" s="143"/>
      <c r="G265" s="143"/>
      <c r="H265" s="143"/>
      <c r="I265" s="74"/>
      <c r="J265" s="144"/>
      <c r="K265" s="144"/>
      <c r="L265" s="144"/>
      <c r="M265" s="144"/>
      <c r="N265" s="144"/>
      <c r="O265" s="144"/>
      <c r="P265" s="144"/>
      <c r="Q265" s="164"/>
      <c r="R265" s="322"/>
      <c r="S265" s="630"/>
      <c r="T265" s="139"/>
      <c r="U265" s="139"/>
      <c r="V265" s="327" t="str">
        <f t="shared" si="28"/>
        <v/>
      </c>
      <c r="W265" s="328"/>
      <c r="Z265" s="169"/>
      <c r="AA265" s="169"/>
      <c r="AB265" s="190"/>
      <c r="AC265" s="190"/>
      <c r="AD265" s="190"/>
      <c r="AE265" s="190"/>
      <c r="AF265" s="190"/>
    </row>
    <row r="266" spans="1:32" s="323" customFormat="1" x14ac:dyDescent="0.25">
      <c r="A266" s="143"/>
      <c r="B266" s="143"/>
      <c r="C266" s="143"/>
      <c r="D266" s="144"/>
      <c r="E266" s="143"/>
      <c r="F266" s="143"/>
      <c r="G266" s="143"/>
      <c r="H266" s="143"/>
      <c r="I266" s="74"/>
      <c r="J266" s="144"/>
      <c r="K266" s="144"/>
      <c r="L266" s="144"/>
      <c r="M266" s="144"/>
      <c r="N266" s="144"/>
      <c r="O266" s="144"/>
      <c r="P266" s="144"/>
      <c r="Q266" s="164"/>
      <c r="R266" s="322"/>
      <c r="S266" s="630"/>
      <c r="T266" s="139"/>
      <c r="U266" s="139"/>
      <c r="V266" s="327" t="str">
        <f t="shared" si="28"/>
        <v/>
      </c>
      <c r="W266" s="328"/>
      <c r="Z266" s="169"/>
      <c r="AA266" s="169"/>
      <c r="AB266" s="190"/>
      <c r="AC266" s="190"/>
      <c r="AD266" s="190"/>
      <c r="AE266" s="190"/>
      <c r="AF266" s="190"/>
    </row>
    <row r="267" spans="1:32" s="323" customFormat="1" x14ac:dyDescent="0.25">
      <c r="A267" s="143"/>
      <c r="B267" s="143"/>
      <c r="C267" s="143"/>
      <c r="D267" s="144"/>
      <c r="E267" s="143"/>
      <c r="F267" s="143"/>
      <c r="G267" s="143"/>
      <c r="H267" s="143"/>
      <c r="I267" s="74"/>
      <c r="J267" s="144"/>
      <c r="K267" s="144"/>
      <c r="L267" s="144"/>
      <c r="M267" s="144"/>
      <c r="N267" s="144"/>
      <c r="O267" s="144"/>
      <c r="P267" s="144"/>
      <c r="Q267" s="164"/>
      <c r="R267" s="322"/>
      <c r="S267" s="630"/>
      <c r="T267" s="139"/>
      <c r="U267" s="139"/>
      <c r="V267" s="327" t="str">
        <f t="shared" si="28"/>
        <v/>
      </c>
      <c r="W267" s="328"/>
      <c r="Z267" s="169"/>
      <c r="AA267" s="169"/>
      <c r="AB267" s="190"/>
      <c r="AC267" s="190"/>
      <c r="AD267" s="190"/>
      <c r="AE267" s="190"/>
      <c r="AF267" s="190"/>
    </row>
    <row r="268" spans="1:32" s="323" customFormat="1" x14ac:dyDescent="0.25">
      <c r="A268" s="143"/>
      <c r="B268" s="143"/>
      <c r="C268" s="143"/>
      <c r="D268" s="144"/>
      <c r="E268" s="143"/>
      <c r="F268" s="143"/>
      <c r="G268" s="143"/>
      <c r="H268" s="143"/>
      <c r="I268" s="74"/>
      <c r="J268" s="144"/>
      <c r="K268" s="144"/>
      <c r="L268" s="144"/>
      <c r="M268" s="144"/>
      <c r="N268" s="144"/>
      <c r="O268" s="144"/>
      <c r="P268" s="144"/>
      <c r="Q268" s="164"/>
      <c r="R268" s="322"/>
      <c r="S268" s="630"/>
      <c r="T268" s="139"/>
      <c r="U268" s="139"/>
      <c r="V268" s="327" t="str">
        <f t="shared" si="28"/>
        <v/>
      </c>
      <c r="W268" s="328"/>
      <c r="Z268" s="169"/>
      <c r="AA268" s="169"/>
      <c r="AB268" s="190"/>
      <c r="AC268" s="190"/>
      <c r="AD268" s="190"/>
      <c r="AE268" s="190"/>
      <c r="AF268" s="190"/>
    </row>
    <row r="269" spans="1:32" s="323" customFormat="1" x14ac:dyDescent="0.25">
      <c r="A269" s="143"/>
      <c r="B269" s="143"/>
      <c r="C269" s="143"/>
      <c r="D269" s="144"/>
      <c r="E269" s="143"/>
      <c r="F269" s="143"/>
      <c r="G269" s="143"/>
      <c r="H269" s="143"/>
      <c r="I269" s="74"/>
      <c r="J269" s="144"/>
      <c r="K269" s="144"/>
      <c r="L269" s="144"/>
      <c r="M269" s="144"/>
      <c r="N269" s="144"/>
      <c r="O269" s="144"/>
      <c r="P269" s="144"/>
      <c r="Q269" s="164"/>
      <c r="R269" s="322"/>
      <c r="S269" s="630"/>
      <c r="T269" s="139"/>
      <c r="U269" s="139"/>
      <c r="V269" s="327" t="str">
        <f t="shared" si="28"/>
        <v/>
      </c>
      <c r="W269" s="328"/>
      <c r="Z269" s="169"/>
      <c r="AA269" s="169"/>
      <c r="AB269" s="190"/>
      <c r="AC269" s="190"/>
      <c r="AD269" s="190"/>
      <c r="AE269" s="190"/>
      <c r="AF269" s="190"/>
    </row>
    <row r="270" spans="1:32" s="323" customFormat="1" x14ac:dyDescent="0.25">
      <c r="A270" s="143"/>
      <c r="B270" s="143"/>
      <c r="C270" s="143"/>
      <c r="D270" s="144"/>
      <c r="E270" s="143"/>
      <c r="F270" s="143"/>
      <c r="G270" s="143"/>
      <c r="H270" s="143"/>
      <c r="I270" s="74"/>
      <c r="J270" s="144"/>
      <c r="K270" s="144"/>
      <c r="L270" s="144"/>
      <c r="M270" s="144"/>
      <c r="N270" s="144"/>
      <c r="O270" s="144"/>
      <c r="P270" s="144"/>
      <c r="Q270" s="164"/>
      <c r="R270" s="322"/>
      <c r="S270" s="630"/>
      <c r="T270" s="139"/>
      <c r="U270" s="139"/>
      <c r="V270" s="327" t="str">
        <f t="shared" si="28"/>
        <v/>
      </c>
      <c r="W270" s="328"/>
      <c r="Z270" s="169"/>
      <c r="AA270" s="169"/>
      <c r="AB270" s="190"/>
      <c r="AC270" s="190"/>
      <c r="AD270" s="190"/>
      <c r="AE270" s="190"/>
      <c r="AF270" s="190"/>
    </row>
    <row r="271" spans="1:32" s="323" customFormat="1" x14ac:dyDescent="0.25">
      <c r="A271" s="143"/>
      <c r="B271" s="143"/>
      <c r="C271" s="143"/>
      <c r="D271" s="144"/>
      <c r="E271" s="143"/>
      <c r="F271" s="143"/>
      <c r="G271" s="143"/>
      <c r="H271" s="143"/>
      <c r="I271" s="74"/>
      <c r="J271" s="144"/>
      <c r="K271" s="144"/>
      <c r="L271" s="144"/>
      <c r="M271" s="144"/>
      <c r="N271" s="144"/>
      <c r="O271" s="144"/>
      <c r="P271" s="144"/>
      <c r="Q271" s="164"/>
      <c r="R271" s="322"/>
      <c r="S271" s="630"/>
      <c r="T271" s="139"/>
      <c r="U271" s="139"/>
      <c r="V271" s="327" t="str">
        <f t="shared" si="28"/>
        <v/>
      </c>
      <c r="W271" s="328"/>
      <c r="Z271" s="169"/>
      <c r="AA271" s="169"/>
      <c r="AB271" s="190"/>
      <c r="AC271" s="190"/>
      <c r="AD271" s="190"/>
      <c r="AE271" s="190"/>
      <c r="AF271" s="190"/>
    </row>
    <row r="272" spans="1:32" s="323" customFormat="1" x14ac:dyDescent="0.25">
      <c r="A272" s="143"/>
      <c r="B272" s="143"/>
      <c r="C272" s="143"/>
      <c r="D272" s="144"/>
      <c r="E272" s="143"/>
      <c r="F272" s="143"/>
      <c r="G272" s="143"/>
      <c r="H272" s="143"/>
      <c r="I272" s="74"/>
      <c r="J272" s="144"/>
      <c r="K272" s="144"/>
      <c r="L272" s="144"/>
      <c r="M272" s="144"/>
      <c r="N272" s="144"/>
      <c r="O272" s="144"/>
      <c r="P272" s="144"/>
      <c r="Q272" s="164"/>
      <c r="R272" s="322"/>
      <c r="S272" s="630"/>
      <c r="T272" s="139"/>
      <c r="U272" s="139"/>
      <c r="V272" s="327" t="str">
        <f t="shared" si="28"/>
        <v/>
      </c>
      <c r="W272" s="328"/>
      <c r="Z272" s="169"/>
      <c r="AA272" s="169"/>
      <c r="AB272" s="190"/>
      <c r="AC272" s="190"/>
      <c r="AD272" s="190"/>
      <c r="AE272" s="190"/>
      <c r="AF272" s="190"/>
    </row>
    <row r="273" spans="1:32" s="323" customFormat="1" x14ac:dyDescent="0.25">
      <c r="A273" s="143"/>
      <c r="B273" s="143"/>
      <c r="C273" s="143"/>
      <c r="D273" s="144"/>
      <c r="E273" s="143"/>
      <c r="F273" s="143"/>
      <c r="G273" s="143"/>
      <c r="H273" s="143"/>
      <c r="I273" s="74"/>
      <c r="J273" s="144"/>
      <c r="K273" s="144"/>
      <c r="L273" s="144"/>
      <c r="M273" s="144"/>
      <c r="N273" s="144"/>
      <c r="O273" s="144"/>
      <c r="P273" s="144"/>
      <c r="Q273" s="164"/>
      <c r="R273" s="322"/>
      <c r="S273" s="630"/>
      <c r="T273" s="139"/>
      <c r="U273" s="139"/>
      <c r="V273" s="327" t="str">
        <f t="shared" si="28"/>
        <v/>
      </c>
      <c r="W273" s="328"/>
      <c r="Z273" s="169"/>
      <c r="AA273" s="169"/>
      <c r="AB273" s="190"/>
      <c r="AC273" s="190"/>
      <c r="AD273" s="190"/>
      <c r="AE273" s="190"/>
      <c r="AF273" s="190"/>
    </row>
    <row r="274" spans="1:32" s="323" customFormat="1" x14ac:dyDescent="0.25">
      <c r="A274" s="143"/>
      <c r="B274" s="143"/>
      <c r="C274" s="143"/>
      <c r="D274" s="144"/>
      <c r="E274" s="143"/>
      <c r="F274" s="143"/>
      <c r="G274" s="143"/>
      <c r="H274" s="143"/>
      <c r="I274" s="74"/>
      <c r="J274" s="144"/>
      <c r="K274" s="144"/>
      <c r="L274" s="144"/>
      <c r="M274" s="144"/>
      <c r="N274" s="144"/>
      <c r="O274" s="144"/>
      <c r="P274" s="144"/>
      <c r="Q274" s="164"/>
      <c r="R274" s="322"/>
      <c r="S274" s="630"/>
      <c r="T274" s="139"/>
      <c r="U274" s="139"/>
      <c r="V274" s="327" t="str">
        <f t="shared" ref="V274:V337" si="29">LEFT($J274,3)</f>
        <v/>
      </c>
      <c r="W274" s="328"/>
      <c r="Z274" s="169"/>
      <c r="AA274" s="169"/>
      <c r="AB274" s="190"/>
      <c r="AC274" s="190"/>
      <c r="AD274" s="190"/>
      <c r="AE274" s="190"/>
      <c r="AF274" s="190"/>
    </row>
    <row r="275" spans="1:32" s="323" customFormat="1" x14ac:dyDescent="0.25">
      <c r="A275" s="143"/>
      <c r="B275" s="143"/>
      <c r="C275" s="143"/>
      <c r="D275" s="144"/>
      <c r="E275" s="143"/>
      <c r="F275" s="143"/>
      <c r="G275" s="143"/>
      <c r="H275" s="143"/>
      <c r="I275" s="74"/>
      <c r="J275" s="144"/>
      <c r="K275" s="144"/>
      <c r="L275" s="144"/>
      <c r="M275" s="144"/>
      <c r="N275" s="144"/>
      <c r="O275" s="144"/>
      <c r="P275" s="144"/>
      <c r="Q275" s="164"/>
      <c r="R275" s="322"/>
      <c r="S275" s="630"/>
      <c r="T275" s="139"/>
      <c r="U275" s="139"/>
      <c r="V275" s="327" t="str">
        <f t="shared" si="29"/>
        <v/>
      </c>
      <c r="W275" s="328"/>
      <c r="Z275" s="169"/>
      <c r="AA275" s="169"/>
      <c r="AB275" s="190"/>
      <c r="AC275" s="190"/>
      <c r="AD275" s="190"/>
      <c r="AE275" s="190"/>
      <c r="AF275" s="190"/>
    </row>
    <row r="276" spans="1:32" s="323" customFormat="1" x14ac:dyDescent="0.25">
      <c r="A276" s="143"/>
      <c r="B276" s="143"/>
      <c r="C276" s="143"/>
      <c r="D276" s="144"/>
      <c r="E276" s="143"/>
      <c r="F276" s="143"/>
      <c r="G276" s="143"/>
      <c r="H276" s="143"/>
      <c r="I276" s="74"/>
      <c r="J276" s="144"/>
      <c r="K276" s="144"/>
      <c r="L276" s="144"/>
      <c r="M276" s="144"/>
      <c r="N276" s="144"/>
      <c r="O276" s="144"/>
      <c r="P276" s="144"/>
      <c r="Q276" s="164"/>
      <c r="R276" s="322"/>
      <c r="S276" s="630"/>
      <c r="T276" s="139"/>
      <c r="U276" s="139"/>
      <c r="V276" s="327" t="str">
        <f t="shared" si="29"/>
        <v/>
      </c>
      <c r="W276" s="328"/>
      <c r="Z276" s="169"/>
      <c r="AA276" s="169"/>
      <c r="AB276" s="190"/>
      <c r="AC276" s="190"/>
      <c r="AD276" s="190"/>
      <c r="AE276" s="190"/>
      <c r="AF276" s="190"/>
    </row>
    <row r="277" spans="1:32" s="323" customFormat="1" x14ac:dyDescent="0.25">
      <c r="A277" s="143"/>
      <c r="B277" s="143"/>
      <c r="C277" s="143"/>
      <c r="D277" s="144"/>
      <c r="E277" s="143"/>
      <c r="F277" s="143"/>
      <c r="G277" s="143"/>
      <c r="H277" s="143"/>
      <c r="I277" s="74"/>
      <c r="J277" s="144"/>
      <c r="K277" s="144"/>
      <c r="L277" s="144"/>
      <c r="M277" s="144"/>
      <c r="N277" s="144"/>
      <c r="O277" s="144"/>
      <c r="P277" s="144"/>
      <c r="Q277" s="164"/>
      <c r="R277" s="322"/>
      <c r="S277" s="630"/>
      <c r="T277" s="139"/>
      <c r="U277" s="139"/>
      <c r="V277" s="327" t="str">
        <f t="shared" si="29"/>
        <v/>
      </c>
      <c r="W277" s="328"/>
      <c r="Z277" s="169"/>
      <c r="AA277" s="169"/>
      <c r="AB277" s="190"/>
      <c r="AC277" s="190"/>
      <c r="AD277" s="190"/>
      <c r="AE277" s="190"/>
      <c r="AF277" s="190"/>
    </row>
    <row r="278" spans="1:32" s="323" customFormat="1" x14ac:dyDescent="0.25">
      <c r="A278" s="143"/>
      <c r="B278" s="143"/>
      <c r="C278" s="143"/>
      <c r="D278" s="144"/>
      <c r="E278" s="143"/>
      <c r="F278" s="143"/>
      <c r="G278" s="143"/>
      <c r="H278" s="143"/>
      <c r="I278" s="74"/>
      <c r="J278" s="144"/>
      <c r="K278" s="144"/>
      <c r="L278" s="144"/>
      <c r="M278" s="144"/>
      <c r="N278" s="144"/>
      <c r="O278" s="144"/>
      <c r="P278" s="144"/>
      <c r="Q278" s="164"/>
      <c r="R278" s="322"/>
      <c r="S278" s="630"/>
      <c r="T278" s="139"/>
      <c r="U278" s="139"/>
      <c r="V278" s="327" t="str">
        <f t="shared" si="29"/>
        <v/>
      </c>
      <c r="W278" s="328"/>
      <c r="Z278" s="169"/>
      <c r="AA278" s="169"/>
      <c r="AB278" s="190"/>
      <c r="AC278" s="190"/>
      <c r="AD278" s="190"/>
      <c r="AE278" s="190"/>
      <c r="AF278" s="190"/>
    </row>
    <row r="279" spans="1:32" s="323" customFormat="1" x14ac:dyDescent="0.25">
      <c r="A279" s="143"/>
      <c r="B279" s="143"/>
      <c r="C279" s="143"/>
      <c r="D279" s="144"/>
      <c r="E279" s="143"/>
      <c r="F279" s="143"/>
      <c r="G279" s="143"/>
      <c r="H279" s="143"/>
      <c r="I279" s="74"/>
      <c r="J279" s="144"/>
      <c r="K279" s="144"/>
      <c r="L279" s="144"/>
      <c r="M279" s="144"/>
      <c r="N279" s="144"/>
      <c r="O279" s="144"/>
      <c r="P279" s="144"/>
      <c r="Q279" s="164"/>
      <c r="R279" s="322"/>
      <c r="S279" s="630"/>
      <c r="T279" s="139"/>
      <c r="U279" s="139"/>
      <c r="V279" s="327" t="str">
        <f t="shared" si="29"/>
        <v/>
      </c>
      <c r="W279" s="328"/>
      <c r="Z279" s="169"/>
      <c r="AA279" s="169"/>
      <c r="AB279" s="190"/>
      <c r="AC279" s="190"/>
      <c r="AD279" s="190"/>
      <c r="AE279" s="190"/>
      <c r="AF279" s="190"/>
    </row>
    <row r="280" spans="1:32" s="323" customFormat="1" x14ac:dyDescent="0.25">
      <c r="A280" s="143"/>
      <c r="B280" s="143"/>
      <c r="C280" s="143"/>
      <c r="D280" s="144"/>
      <c r="E280" s="143"/>
      <c r="F280" s="143"/>
      <c r="G280" s="143"/>
      <c r="H280" s="143"/>
      <c r="I280" s="74"/>
      <c r="J280" s="144"/>
      <c r="K280" s="144"/>
      <c r="L280" s="144"/>
      <c r="M280" s="144"/>
      <c r="N280" s="144"/>
      <c r="O280" s="144"/>
      <c r="P280" s="144"/>
      <c r="Q280" s="164"/>
      <c r="R280" s="322"/>
      <c r="S280" s="630"/>
      <c r="T280" s="139"/>
      <c r="U280" s="139"/>
      <c r="V280" s="327" t="str">
        <f t="shared" si="29"/>
        <v/>
      </c>
      <c r="W280" s="328"/>
      <c r="Z280" s="169"/>
      <c r="AA280" s="169"/>
      <c r="AB280" s="190"/>
      <c r="AC280" s="190"/>
      <c r="AD280" s="190"/>
      <c r="AE280" s="190"/>
      <c r="AF280" s="190"/>
    </row>
    <row r="281" spans="1:32" s="323" customFormat="1" x14ac:dyDescent="0.25">
      <c r="A281" s="143"/>
      <c r="B281" s="143"/>
      <c r="C281" s="143"/>
      <c r="D281" s="144"/>
      <c r="E281" s="143"/>
      <c r="F281" s="143"/>
      <c r="G281" s="143"/>
      <c r="H281" s="143"/>
      <c r="I281" s="74"/>
      <c r="J281" s="144"/>
      <c r="K281" s="144"/>
      <c r="L281" s="144"/>
      <c r="M281" s="144"/>
      <c r="N281" s="144"/>
      <c r="O281" s="144"/>
      <c r="P281" s="144"/>
      <c r="Q281" s="164"/>
      <c r="R281" s="322"/>
      <c r="S281" s="630"/>
      <c r="T281" s="139"/>
      <c r="U281" s="139"/>
      <c r="V281" s="327" t="str">
        <f t="shared" si="29"/>
        <v/>
      </c>
      <c r="W281" s="328"/>
      <c r="Z281" s="169"/>
      <c r="AA281" s="169"/>
      <c r="AB281" s="190"/>
      <c r="AC281" s="190"/>
      <c r="AD281" s="190"/>
      <c r="AE281" s="190"/>
      <c r="AF281" s="190"/>
    </row>
    <row r="282" spans="1:32" s="323" customFormat="1" x14ac:dyDescent="0.25">
      <c r="A282" s="143"/>
      <c r="B282" s="143"/>
      <c r="C282" s="143"/>
      <c r="D282" s="144"/>
      <c r="E282" s="143"/>
      <c r="F282" s="143"/>
      <c r="G282" s="143"/>
      <c r="H282" s="143"/>
      <c r="I282" s="74"/>
      <c r="J282" s="144"/>
      <c r="K282" s="144"/>
      <c r="L282" s="144"/>
      <c r="M282" s="144"/>
      <c r="N282" s="144"/>
      <c r="O282" s="144"/>
      <c r="P282" s="144"/>
      <c r="Q282" s="164"/>
      <c r="R282" s="322"/>
      <c r="S282" s="630"/>
      <c r="T282" s="139"/>
      <c r="U282" s="139"/>
      <c r="V282" s="327" t="str">
        <f t="shared" si="29"/>
        <v/>
      </c>
      <c r="W282" s="328"/>
      <c r="Z282" s="169"/>
      <c r="AA282" s="169"/>
      <c r="AB282" s="190"/>
      <c r="AC282" s="190"/>
      <c r="AD282" s="190"/>
      <c r="AE282" s="190"/>
      <c r="AF282" s="190"/>
    </row>
    <row r="283" spans="1:32" s="323" customFormat="1" x14ac:dyDescent="0.25">
      <c r="A283" s="143"/>
      <c r="B283" s="143"/>
      <c r="C283" s="143"/>
      <c r="D283" s="144"/>
      <c r="E283" s="143"/>
      <c r="F283" s="143"/>
      <c r="G283" s="143"/>
      <c r="H283" s="143"/>
      <c r="I283" s="74"/>
      <c r="J283" s="144"/>
      <c r="K283" s="144"/>
      <c r="L283" s="144"/>
      <c r="M283" s="144"/>
      <c r="N283" s="144"/>
      <c r="O283" s="144"/>
      <c r="P283" s="144"/>
      <c r="Q283" s="164"/>
      <c r="R283" s="322"/>
      <c r="S283" s="630"/>
      <c r="T283" s="139"/>
      <c r="U283" s="139"/>
      <c r="V283" s="327" t="str">
        <f t="shared" si="29"/>
        <v/>
      </c>
      <c r="W283" s="328"/>
      <c r="Z283" s="169"/>
      <c r="AA283" s="169"/>
      <c r="AB283" s="190"/>
      <c r="AC283" s="190"/>
      <c r="AD283" s="190"/>
      <c r="AE283" s="190"/>
      <c r="AF283" s="190"/>
    </row>
    <row r="284" spans="1:32" s="323" customFormat="1" x14ac:dyDescent="0.25">
      <c r="A284" s="143"/>
      <c r="B284" s="143"/>
      <c r="C284" s="143"/>
      <c r="D284" s="144"/>
      <c r="E284" s="143"/>
      <c r="F284" s="143"/>
      <c r="G284" s="143"/>
      <c r="H284" s="143"/>
      <c r="I284" s="74"/>
      <c r="J284" s="144"/>
      <c r="K284" s="144"/>
      <c r="L284" s="144"/>
      <c r="M284" s="144"/>
      <c r="N284" s="144"/>
      <c r="O284" s="144"/>
      <c r="P284" s="144"/>
      <c r="Q284" s="164"/>
      <c r="R284" s="322"/>
      <c r="S284" s="630"/>
      <c r="T284" s="139"/>
      <c r="U284" s="139"/>
      <c r="V284" s="327" t="str">
        <f t="shared" si="29"/>
        <v/>
      </c>
      <c r="W284" s="328"/>
      <c r="Z284" s="169"/>
      <c r="AA284" s="169"/>
      <c r="AB284" s="190"/>
      <c r="AC284" s="190"/>
      <c r="AD284" s="190"/>
      <c r="AE284" s="190"/>
      <c r="AF284" s="190"/>
    </row>
    <row r="285" spans="1:32" s="323" customFormat="1" x14ac:dyDescent="0.25">
      <c r="A285" s="143"/>
      <c r="B285" s="143"/>
      <c r="C285" s="143"/>
      <c r="D285" s="144"/>
      <c r="E285" s="143"/>
      <c r="F285" s="143"/>
      <c r="G285" s="143"/>
      <c r="H285" s="143"/>
      <c r="I285" s="74"/>
      <c r="J285" s="144"/>
      <c r="K285" s="144"/>
      <c r="L285" s="144"/>
      <c r="M285" s="144"/>
      <c r="N285" s="144"/>
      <c r="O285" s="144"/>
      <c r="P285" s="144"/>
      <c r="Q285" s="164"/>
      <c r="R285" s="322"/>
      <c r="S285" s="630"/>
      <c r="T285" s="139"/>
      <c r="U285" s="139"/>
      <c r="V285" s="327" t="str">
        <f t="shared" si="29"/>
        <v/>
      </c>
      <c r="W285" s="328"/>
      <c r="Z285" s="169"/>
      <c r="AA285" s="169"/>
      <c r="AB285" s="190"/>
      <c r="AC285" s="190"/>
      <c r="AD285" s="190"/>
      <c r="AE285" s="190"/>
      <c r="AF285" s="190"/>
    </row>
    <row r="286" spans="1:32" s="323" customFormat="1" x14ac:dyDescent="0.25">
      <c r="A286" s="143"/>
      <c r="B286" s="143"/>
      <c r="C286" s="143"/>
      <c r="D286" s="144"/>
      <c r="E286" s="143"/>
      <c r="F286" s="143"/>
      <c r="G286" s="143"/>
      <c r="H286" s="143"/>
      <c r="I286" s="74"/>
      <c r="J286" s="144"/>
      <c r="K286" s="144"/>
      <c r="L286" s="144"/>
      <c r="M286" s="144"/>
      <c r="N286" s="144"/>
      <c r="O286" s="144"/>
      <c r="P286" s="144"/>
      <c r="Q286" s="164"/>
      <c r="R286" s="322"/>
      <c r="S286" s="630"/>
      <c r="T286" s="139"/>
      <c r="U286" s="139"/>
      <c r="V286" s="327" t="str">
        <f t="shared" si="29"/>
        <v/>
      </c>
      <c r="W286" s="328"/>
      <c r="Z286" s="169"/>
      <c r="AA286" s="169"/>
      <c r="AB286" s="190"/>
      <c r="AC286" s="190"/>
      <c r="AD286" s="190"/>
      <c r="AE286" s="190"/>
      <c r="AF286" s="190"/>
    </row>
    <row r="287" spans="1:32" s="323" customFormat="1" x14ac:dyDescent="0.25">
      <c r="A287" s="143"/>
      <c r="B287" s="143"/>
      <c r="C287" s="143"/>
      <c r="D287" s="144"/>
      <c r="E287" s="143"/>
      <c r="F287" s="143"/>
      <c r="G287" s="143"/>
      <c r="H287" s="143"/>
      <c r="I287" s="74"/>
      <c r="J287" s="144"/>
      <c r="K287" s="144"/>
      <c r="L287" s="144"/>
      <c r="M287" s="144"/>
      <c r="N287" s="144"/>
      <c r="O287" s="144"/>
      <c r="P287" s="144"/>
      <c r="Q287" s="164"/>
      <c r="R287" s="322"/>
      <c r="S287" s="630"/>
      <c r="T287" s="139"/>
      <c r="U287" s="139"/>
      <c r="V287" s="327" t="str">
        <f t="shared" si="29"/>
        <v/>
      </c>
      <c r="W287" s="328"/>
      <c r="Z287" s="169"/>
      <c r="AA287" s="169"/>
      <c r="AB287" s="190"/>
      <c r="AC287" s="190"/>
      <c r="AD287" s="190"/>
      <c r="AE287" s="190"/>
      <c r="AF287" s="190"/>
    </row>
    <row r="288" spans="1:32" s="323" customFormat="1" x14ac:dyDescent="0.25">
      <c r="A288" s="143"/>
      <c r="B288" s="143"/>
      <c r="C288" s="143"/>
      <c r="D288" s="144"/>
      <c r="E288" s="143"/>
      <c r="F288" s="143"/>
      <c r="G288" s="143"/>
      <c r="H288" s="143"/>
      <c r="I288" s="74"/>
      <c r="J288" s="144"/>
      <c r="K288" s="144"/>
      <c r="L288" s="144"/>
      <c r="M288" s="144"/>
      <c r="N288" s="144"/>
      <c r="O288" s="144"/>
      <c r="P288" s="144"/>
      <c r="Q288" s="164"/>
      <c r="R288" s="322"/>
      <c r="S288" s="630"/>
      <c r="T288" s="139"/>
      <c r="U288" s="139"/>
      <c r="V288" s="327" t="str">
        <f t="shared" si="29"/>
        <v/>
      </c>
      <c r="W288" s="328"/>
      <c r="Z288" s="169"/>
      <c r="AA288" s="169"/>
      <c r="AB288" s="190"/>
      <c r="AC288" s="190"/>
      <c r="AD288" s="190"/>
      <c r="AE288" s="190"/>
      <c r="AF288" s="190"/>
    </row>
    <row r="289" spans="1:32" s="323" customFormat="1" x14ac:dyDescent="0.25">
      <c r="A289" s="143"/>
      <c r="B289" s="143"/>
      <c r="C289" s="143"/>
      <c r="D289" s="144"/>
      <c r="E289" s="143"/>
      <c r="F289" s="143"/>
      <c r="G289" s="143"/>
      <c r="H289" s="143"/>
      <c r="I289" s="74"/>
      <c r="J289" s="144"/>
      <c r="K289" s="144"/>
      <c r="L289" s="144"/>
      <c r="M289" s="144"/>
      <c r="N289" s="144"/>
      <c r="O289" s="144"/>
      <c r="P289" s="144"/>
      <c r="Q289" s="164"/>
      <c r="R289" s="322"/>
      <c r="S289" s="630"/>
      <c r="T289" s="139"/>
      <c r="U289" s="139"/>
      <c r="V289" s="327" t="str">
        <f t="shared" si="29"/>
        <v/>
      </c>
      <c r="W289" s="328"/>
      <c r="Z289" s="169"/>
      <c r="AA289" s="169"/>
      <c r="AB289" s="190"/>
      <c r="AC289" s="190"/>
      <c r="AD289" s="190"/>
      <c r="AE289" s="190"/>
      <c r="AF289" s="190"/>
    </row>
    <row r="290" spans="1:32" s="323" customFormat="1" x14ac:dyDescent="0.25">
      <c r="A290" s="143"/>
      <c r="B290" s="143"/>
      <c r="C290" s="143"/>
      <c r="D290" s="144"/>
      <c r="E290" s="143"/>
      <c r="F290" s="143"/>
      <c r="G290" s="143"/>
      <c r="H290" s="143"/>
      <c r="I290" s="74"/>
      <c r="J290" s="144"/>
      <c r="K290" s="144"/>
      <c r="L290" s="144"/>
      <c r="M290" s="144"/>
      <c r="N290" s="144"/>
      <c r="O290" s="144"/>
      <c r="P290" s="144"/>
      <c r="Q290" s="164"/>
      <c r="R290" s="322"/>
      <c r="S290" s="630"/>
      <c r="T290" s="139"/>
      <c r="U290" s="139"/>
      <c r="V290" s="327" t="str">
        <f t="shared" si="29"/>
        <v/>
      </c>
      <c r="W290" s="328"/>
      <c r="Z290" s="169"/>
      <c r="AA290" s="169"/>
      <c r="AB290" s="190"/>
      <c r="AC290" s="190"/>
      <c r="AD290" s="190"/>
      <c r="AE290" s="190"/>
      <c r="AF290" s="190"/>
    </row>
    <row r="291" spans="1:32" s="323" customFormat="1" x14ac:dyDescent="0.25">
      <c r="A291" s="143"/>
      <c r="B291" s="143"/>
      <c r="C291" s="143"/>
      <c r="D291" s="144"/>
      <c r="E291" s="143"/>
      <c r="F291" s="143"/>
      <c r="G291" s="143"/>
      <c r="H291" s="143"/>
      <c r="I291" s="74"/>
      <c r="J291" s="144"/>
      <c r="K291" s="144"/>
      <c r="L291" s="144"/>
      <c r="M291" s="144"/>
      <c r="N291" s="144"/>
      <c r="O291" s="144"/>
      <c r="P291" s="144"/>
      <c r="Q291" s="164"/>
      <c r="R291" s="322"/>
      <c r="S291" s="630"/>
      <c r="T291" s="139"/>
      <c r="U291" s="139"/>
      <c r="V291" s="327" t="str">
        <f t="shared" si="29"/>
        <v/>
      </c>
      <c r="W291" s="328"/>
      <c r="Z291" s="169"/>
      <c r="AA291" s="169"/>
      <c r="AB291" s="190"/>
      <c r="AC291" s="190"/>
      <c r="AD291" s="190"/>
      <c r="AE291" s="190"/>
      <c r="AF291" s="190"/>
    </row>
    <row r="292" spans="1:32" s="323" customFormat="1" x14ac:dyDescent="0.25">
      <c r="A292" s="143"/>
      <c r="B292" s="143"/>
      <c r="C292" s="143"/>
      <c r="D292" s="144"/>
      <c r="E292" s="143"/>
      <c r="F292" s="143"/>
      <c r="G292" s="143"/>
      <c r="H292" s="143"/>
      <c r="I292" s="74"/>
      <c r="J292" s="144"/>
      <c r="K292" s="144"/>
      <c r="L292" s="144"/>
      <c r="M292" s="144"/>
      <c r="N292" s="144"/>
      <c r="O292" s="144"/>
      <c r="P292" s="144"/>
      <c r="Q292" s="164"/>
      <c r="R292" s="322"/>
      <c r="S292" s="630"/>
      <c r="T292" s="139"/>
      <c r="U292" s="139"/>
      <c r="V292" s="327" t="str">
        <f t="shared" si="29"/>
        <v/>
      </c>
      <c r="W292" s="328"/>
      <c r="Z292" s="169"/>
      <c r="AA292" s="169"/>
      <c r="AB292" s="190"/>
      <c r="AC292" s="190"/>
      <c r="AD292" s="190"/>
      <c r="AE292" s="190"/>
      <c r="AF292" s="190"/>
    </row>
    <row r="293" spans="1:32" s="323" customFormat="1" x14ac:dyDescent="0.25">
      <c r="A293" s="143"/>
      <c r="B293" s="143"/>
      <c r="C293" s="143"/>
      <c r="D293" s="144"/>
      <c r="E293" s="143"/>
      <c r="F293" s="143"/>
      <c r="G293" s="143"/>
      <c r="H293" s="143"/>
      <c r="I293" s="74"/>
      <c r="J293" s="144"/>
      <c r="K293" s="144"/>
      <c r="L293" s="144"/>
      <c r="M293" s="144"/>
      <c r="N293" s="144"/>
      <c r="O293" s="144"/>
      <c r="P293" s="144"/>
      <c r="Q293" s="164"/>
      <c r="R293" s="322"/>
      <c r="S293" s="630"/>
      <c r="T293" s="139"/>
      <c r="U293" s="139"/>
      <c r="V293" s="327" t="str">
        <f t="shared" si="29"/>
        <v/>
      </c>
      <c r="W293" s="328"/>
      <c r="Z293" s="169"/>
      <c r="AA293" s="169"/>
      <c r="AB293" s="190"/>
      <c r="AC293" s="190"/>
      <c r="AD293" s="190"/>
      <c r="AE293" s="190"/>
      <c r="AF293" s="190"/>
    </row>
    <row r="294" spans="1:32" s="323" customFormat="1" x14ac:dyDescent="0.25">
      <c r="A294" s="143"/>
      <c r="B294" s="143"/>
      <c r="C294" s="143"/>
      <c r="D294" s="144"/>
      <c r="E294" s="143"/>
      <c r="F294" s="143"/>
      <c r="G294" s="143"/>
      <c r="H294" s="143"/>
      <c r="I294" s="74"/>
      <c r="J294" s="144"/>
      <c r="K294" s="144"/>
      <c r="L294" s="144"/>
      <c r="M294" s="144"/>
      <c r="N294" s="144"/>
      <c r="O294" s="144"/>
      <c r="P294" s="144"/>
      <c r="Q294" s="164"/>
      <c r="R294" s="322"/>
      <c r="S294" s="630"/>
      <c r="T294" s="139"/>
      <c r="U294" s="139"/>
      <c r="V294" s="327" t="str">
        <f t="shared" si="29"/>
        <v/>
      </c>
      <c r="W294" s="328"/>
      <c r="Z294" s="169"/>
      <c r="AA294" s="169"/>
      <c r="AB294" s="190"/>
      <c r="AC294" s="190"/>
      <c r="AD294" s="190"/>
      <c r="AE294" s="190"/>
      <c r="AF294" s="190"/>
    </row>
    <row r="295" spans="1:32" s="323" customFormat="1" x14ac:dyDescent="0.25">
      <c r="A295" s="143"/>
      <c r="B295" s="143"/>
      <c r="C295" s="143"/>
      <c r="D295" s="144"/>
      <c r="E295" s="143"/>
      <c r="F295" s="143"/>
      <c r="G295" s="143"/>
      <c r="H295" s="143"/>
      <c r="I295" s="74"/>
      <c r="J295" s="144"/>
      <c r="K295" s="144"/>
      <c r="L295" s="144"/>
      <c r="M295" s="144"/>
      <c r="N295" s="144"/>
      <c r="O295" s="144"/>
      <c r="P295" s="144"/>
      <c r="Q295" s="164"/>
      <c r="R295" s="322"/>
      <c r="S295" s="630"/>
      <c r="T295" s="139"/>
      <c r="U295" s="139"/>
      <c r="V295" s="327" t="str">
        <f t="shared" si="29"/>
        <v/>
      </c>
      <c r="W295" s="328"/>
      <c r="Z295" s="169"/>
      <c r="AA295" s="169"/>
      <c r="AB295" s="190"/>
      <c r="AC295" s="190"/>
      <c r="AD295" s="190"/>
      <c r="AE295" s="190"/>
      <c r="AF295" s="190"/>
    </row>
    <row r="296" spans="1:32" s="323" customFormat="1" x14ac:dyDescent="0.25">
      <c r="A296" s="143"/>
      <c r="B296" s="143"/>
      <c r="C296" s="143"/>
      <c r="D296" s="144"/>
      <c r="E296" s="143"/>
      <c r="F296" s="143"/>
      <c r="G296" s="143"/>
      <c r="H296" s="143"/>
      <c r="I296" s="74"/>
      <c r="J296" s="144"/>
      <c r="K296" s="144"/>
      <c r="L296" s="144"/>
      <c r="M296" s="144"/>
      <c r="N296" s="144"/>
      <c r="O296" s="144"/>
      <c r="P296" s="144"/>
      <c r="Q296" s="164"/>
      <c r="R296" s="322"/>
      <c r="S296" s="630"/>
      <c r="T296" s="139"/>
      <c r="U296" s="139"/>
      <c r="V296" s="327" t="str">
        <f t="shared" si="29"/>
        <v/>
      </c>
      <c r="W296" s="328"/>
      <c r="Z296" s="169"/>
      <c r="AA296" s="169"/>
      <c r="AB296" s="190"/>
      <c r="AC296" s="190"/>
      <c r="AD296" s="190"/>
      <c r="AE296" s="190"/>
      <c r="AF296" s="190"/>
    </row>
    <row r="297" spans="1:32" s="323" customFormat="1" x14ac:dyDescent="0.25">
      <c r="A297" s="143"/>
      <c r="B297" s="143"/>
      <c r="C297" s="143"/>
      <c r="D297" s="144"/>
      <c r="E297" s="143"/>
      <c r="F297" s="143"/>
      <c r="G297" s="143"/>
      <c r="H297" s="143"/>
      <c r="I297" s="74"/>
      <c r="J297" s="144"/>
      <c r="K297" s="144"/>
      <c r="L297" s="144"/>
      <c r="M297" s="144"/>
      <c r="N297" s="144"/>
      <c r="O297" s="144"/>
      <c r="P297" s="144"/>
      <c r="Q297" s="164"/>
      <c r="R297" s="322"/>
      <c r="S297" s="630"/>
      <c r="T297" s="139"/>
      <c r="U297" s="139"/>
      <c r="V297" s="327" t="str">
        <f t="shared" si="29"/>
        <v/>
      </c>
      <c r="W297" s="328"/>
      <c r="Z297" s="169"/>
      <c r="AA297" s="169"/>
      <c r="AB297" s="190"/>
      <c r="AC297" s="190"/>
      <c r="AD297" s="190"/>
      <c r="AE297" s="190"/>
      <c r="AF297" s="190"/>
    </row>
    <row r="298" spans="1:32" s="323" customFormat="1" x14ac:dyDescent="0.25">
      <c r="A298" s="143"/>
      <c r="B298" s="143"/>
      <c r="C298" s="143"/>
      <c r="D298" s="144"/>
      <c r="E298" s="143"/>
      <c r="F298" s="143"/>
      <c r="G298" s="143"/>
      <c r="H298" s="143"/>
      <c r="I298" s="74"/>
      <c r="J298" s="144"/>
      <c r="K298" s="144"/>
      <c r="L298" s="144"/>
      <c r="M298" s="144"/>
      <c r="N298" s="144"/>
      <c r="O298" s="144"/>
      <c r="P298" s="144"/>
      <c r="Q298" s="164"/>
      <c r="R298" s="322"/>
      <c r="S298" s="630"/>
      <c r="T298" s="139"/>
      <c r="U298" s="139"/>
      <c r="V298" s="327" t="str">
        <f t="shared" si="29"/>
        <v/>
      </c>
      <c r="W298" s="328"/>
      <c r="Z298" s="169"/>
      <c r="AA298" s="169"/>
      <c r="AB298" s="190"/>
      <c r="AC298" s="190"/>
      <c r="AD298" s="190"/>
      <c r="AE298" s="190"/>
      <c r="AF298" s="190"/>
    </row>
    <row r="299" spans="1:32" s="323" customFormat="1" x14ac:dyDescent="0.25">
      <c r="A299" s="143"/>
      <c r="B299" s="143"/>
      <c r="C299" s="143"/>
      <c r="D299" s="144"/>
      <c r="E299" s="143"/>
      <c r="F299" s="143"/>
      <c r="G299" s="143"/>
      <c r="H299" s="143"/>
      <c r="I299" s="74"/>
      <c r="J299" s="144"/>
      <c r="K299" s="144"/>
      <c r="L299" s="144"/>
      <c r="M299" s="144"/>
      <c r="N299" s="144"/>
      <c r="O299" s="144"/>
      <c r="P299" s="144"/>
      <c r="Q299" s="164"/>
      <c r="R299" s="322"/>
      <c r="S299" s="630"/>
      <c r="T299" s="139"/>
      <c r="U299" s="139"/>
      <c r="V299" s="327" t="str">
        <f t="shared" si="29"/>
        <v/>
      </c>
      <c r="W299" s="328"/>
      <c r="Z299" s="169"/>
      <c r="AA299" s="169"/>
      <c r="AB299" s="190"/>
      <c r="AC299" s="190"/>
      <c r="AD299" s="190"/>
      <c r="AE299" s="190"/>
      <c r="AF299" s="190"/>
    </row>
    <row r="300" spans="1:32" s="323" customFormat="1" x14ac:dyDescent="0.25">
      <c r="A300" s="143"/>
      <c r="B300" s="143"/>
      <c r="C300" s="143"/>
      <c r="D300" s="144"/>
      <c r="E300" s="143"/>
      <c r="F300" s="143"/>
      <c r="G300" s="143"/>
      <c r="H300" s="143"/>
      <c r="I300" s="74"/>
      <c r="J300" s="144"/>
      <c r="K300" s="144"/>
      <c r="L300" s="144"/>
      <c r="M300" s="144"/>
      <c r="N300" s="144"/>
      <c r="O300" s="144"/>
      <c r="P300" s="144"/>
      <c r="Q300" s="164"/>
      <c r="R300" s="322"/>
      <c r="S300" s="630"/>
      <c r="T300" s="139"/>
      <c r="U300" s="139"/>
      <c r="V300" s="327" t="str">
        <f t="shared" si="29"/>
        <v/>
      </c>
      <c r="W300" s="328"/>
      <c r="Z300" s="169"/>
      <c r="AA300" s="169"/>
      <c r="AB300" s="190"/>
      <c r="AC300" s="190"/>
      <c r="AD300" s="190"/>
      <c r="AE300" s="190"/>
      <c r="AF300" s="190"/>
    </row>
    <row r="301" spans="1:32" s="323" customFormat="1" x14ac:dyDescent="0.25">
      <c r="A301" s="143"/>
      <c r="B301" s="143"/>
      <c r="C301" s="143"/>
      <c r="D301" s="144"/>
      <c r="E301" s="143"/>
      <c r="F301" s="143"/>
      <c r="G301" s="143"/>
      <c r="H301" s="143"/>
      <c r="I301" s="74"/>
      <c r="J301" s="144"/>
      <c r="K301" s="144"/>
      <c r="L301" s="144"/>
      <c r="M301" s="144"/>
      <c r="N301" s="144"/>
      <c r="O301" s="144"/>
      <c r="P301" s="144"/>
      <c r="Q301" s="164"/>
      <c r="R301" s="322"/>
      <c r="S301" s="630"/>
      <c r="T301" s="139"/>
      <c r="U301" s="139"/>
      <c r="V301" s="327" t="str">
        <f t="shared" si="29"/>
        <v/>
      </c>
      <c r="W301" s="328"/>
      <c r="Z301" s="169"/>
      <c r="AA301" s="169"/>
      <c r="AB301" s="190"/>
      <c r="AC301" s="190"/>
      <c r="AD301" s="190"/>
      <c r="AE301" s="190"/>
      <c r="AF301" s="190"/>
    </row>
    <row r="302" spans="1:32" s="323" customFormat="1" x14ac:dyDescent="0.25">
      <c r="A302" s="143"/>
      <c r="B302" s="143"/>
      <c r="C302" s="143"/>
      <c r="D302" s="144"/>
      <c r="E302" s="143"/>
      <c r="F302" s="143"/>
      <c r="G302" s="143"/>
      <c r="H302" s="143"/>
      <c r="I302" s="74"/>
      <c r="J302" s="144"/>
      <c r="K302" s="144"/>
      <c r="L302" s="144"/>
      <c r="M302" s="144"/>
      <c r="N302" s="144"/>
      <c r="O302" s="144"/>
      <c r="P302" s="144"/>
      <c r="Q302" s="164"/>
      <c r="R302" s="322"/>
      <c r="S302" s="630"/>
      <c r="T302" s="139"/>
      <c r="U302" s="139"/>
      <c r="V302" s="327" t="str">
        <f t="shared" si="29"/>
        <v/>
      </c>
      <c r="W302" s="328"/>
      <c r="Z302" s="169"/>
      <c r="AA302" s="169"/>
      <c r="AB302" s="190"/>
      <c r="AC302" s="190"/>
      <c r="AD302" s="190"/>
      <c r="AE302" s="190"/>
      <c r="AF302" s="190"/>
    </row>
    <row r="303" spans="1:32" s="323" customFormat="1" x14ac:dyDescent="0.25">
      <c r="A303" s="143"/>
      <c r="B303" s="143"/>
      <c r="C303" s="143"/>
      <c r="D303" s="144"/>
      <c r="E303" s="143"/>
      <c r="F303" s="143"/>
      <c r="G303" s="143"/>
      <c r="H303" s="143"/>
      <c r="I303" s="74"/>
      <c r="J303" s="144"/>
      <c r="K303" s="144"/>
      <c r="L303" s="144"/>
      <c r="M303" s="144"/>
      <c r="N303" s="144"/>
      <c r="O303" s="144"/>
      <c r="P303" s="144"/>
      <c r="Q303" s="164"/>
      <c r="R303" s="322"/>
      <c r="S303" s="630"/>
      <c r="T303" s="139"/>
      <c r="U303" s="139"/>
      <c r="V303" s="327" t="str">
        <f t="shared" si="29"/>
        <v/>
      </c>
      <c r="W303" s="328"/>
      <c r="Z303" s="169"/>
      <c r="AA303" s="169"/>
      <c r="AB303" s="190"/>
      <c r="AC303" s="190"/>
      <c r="AD303" s="190"/>
      <c r="AE303" s="190"/>
      <c r="AF303" s="190"/>
    </row>
    <row r="304" spans="1:32" s="323" customFormat="1" x14ac:dyDescent="0.25">
      <c r="A304" s="143"/>
      <c r="B304" s="143"/>
      <c r="C304" s="143"/>
      <c r="D304" s="144"/>
      <c r="E304" s="143"/>
      <c r="F304" s="143"/>
      <c r="G304" s="143"/>
      <c r="H304" s="143"/>
      <c r="I304" s="74"/>
      <c r="J304" s="144"/>
      <c r="K304" s="144"/>
      <c r="L304" s="144"/>
      <c r="M304" s="144"/>
      <c r="N304" s="144"/>
      <c r="O304" s="144"/>
      <c r="P304" s="144"/>
      <c r="Q304" s="164"/>
      <c r="R304" s="322"/>
      <c r="S304" s="630"/>
      <c r="T304" s="139"/>
      <c r="U304" s="139"/>
      <c r="V304" s="327" t="str">
        <f t="shared" si="29"/>
        <v/>
      </c>
      <c r="W304" s="328"/>
      <c r="Z304" s="169"/>
      <c r="AA304" s="169"/>
      <c r="AB304" s="190"/>
      <c r="AC304" s="190"/>
      <c r="AD304" s="190"/>
      <c r="AE304" s="190"/>
      <c r="AF304" s="190"/>
    </row>
    <row r="305" spans="1:32" s="323" customFormat="1" x14ac:dyDescent="0.25">
      <c r="A305" s="143"/>
      <c r="B305" s="143"/>
      <c r="C305" s="143"/>
      <c r="D305" s="144"/>
      <c r="E305" s="143"/>
      <c r="F305" s="143"/>
      <c r="G305" s="143"/>
      <c r="H305" s="143"/>
      <c r="I305" s="74"/>
      <c r="J305" s="144"/>
      <c r="K305" s="144"/>
      <c r="L305" s="144"/>
      <c r="M305" s="144"/>
      <c r="N305" s="144"/>
      <c r="O305" s="144"/>
      <c r="P305" s="144"/>
      <c r="Q305" s="164"/>
      <c r="R305" s="322"/>
      <c r="S305" s="630"/>
      <c r="T305" s="139"/>
      <c r="U305" s="139"/>
      <c r="V305" s="327" t="str">
        <f t="shared" si="29"/>
        <v/>
      </c>
      <c r="W305" s="328"/>
      <c r="Z305" s="169"/>
      <c r="AA305" s="169"/>
      <c r="AB305" s="190"/>
      <c r="AC305" s="190"/>
      <c r="AD305" s="190"/>
      <c r="AE305" s="190"/>
      <c r="AF305" s="190"/>
    </row>
    <row r="306" spans="1:32" s="323" customFormat="1" x14ac:dyDescent="0.25">
      <c r="A306" s="143"/>
      <c r="B306" s="143"/>
      <c r="C306" s="143"/>
      <c r="D306" s="144"/>
      <c r="E306" s="143"/>
      <c r="F306" s="143"/>
      <c r="G306" s="143"/>
      <c r="H306" s="143"/>
      <c r="I306" s="74"/>
      <c r="J306" s="144"/>
      <c r="K306" s="144"/>
      <c r="L306" s="144"/>
      <c r="M306" s="144"/>
      <c r="N306" s="144"/>
      <c r="O306" s="144"/>
      <c r="P306" s="144"/>
      <c r="Q306" s="164"/>
      <c r="R306" s="322"/>
      <c r="S306" s="630"/>
      <c r="T306" s="139"/>
      <c r="U306" s="139"/>
      <c r="V306" s="327" t="str">
        <f t="shared" si="29"/>
        <v/>
      </c>
      <c r="W306" s="328"/>
      <c r="Z306" s="169"/>
      <c r="AA306" s="169"/>
      <c r="AB306" s="190"/>
      <c r="AC306" s="190"/>
      <c r="AD306" s="190"/>
      <c r="AE306" s="190"/>
      <c r="AF306" s="190"/>
    </row>
    <row r="307" spans="1:32" s="323" customFormat="1" x14ac:dyDescent="0.25">
      <c r="A307" s="143"/>
      <c r="B307" s="143"/>
      <c r="C307" s="143"/>
      <c r="D307" s="144"/>
      <c r="E307" s="143"/>
      <c r="F307" s="143"/>
      <c r="G307" s="143"/>
      <c r="H307" s="143"/>
      <c r="I307" s="74"/>
      <c r="J307" s="144"/>
      <c r="K307" s="144"/>
      <c r="L307" s="144"/>
      <c r="M307" s="144"/>
      <c r="N307" s="144"/>
      <c r="O307" s="144"/>
      <c r="P307" s="144"/>
      <c r="Q307" s="164"/>
      <c r="R307" s="322"/>
      <c r="S307" s="630"/>
      <c r="T307" s="139"/>
      <c r="U307" s="139"/>
      <c r="V307" s="327" t="str">
        <f t="shared" si="29"/>
        <v/>
      </c>
      <c r="W307" s="328"/>
      <c r="Z307" s="169"/>
      <c r="AA307" s="169"/>
      <c r="AB307" s="190"/>
      <c r="AC307" s="190"/>
      <c r="AD307" s="190"/>
      <c r="AE307" s="190"/>
      <c r="AF307" s="190"/>
    </row>
    <row r="308" spans="1:32" s="323" customFormat="1" x14ac:dyDescent="0.25">
      <c r="A308" s="143"/>
      <c r="B308" s="143"/>
      <c r="C308" s="143"/>
      <c r="D308" s="144"/>
      <c r="E308" s="143"/>
      <c r="F308" s="143"/>
      <c r="G308" s="143"/>
      <c r="H308" s="143"/>
      <c r="I308" s="74"/>
      <c r="J308" s="144"/>
      <c r="K308" s="144"/>
      <c r="L308" s="144"/>
      <c r="M308" s="144"/>
      <c r="N308" s="144"/>
      <c r="O308" s="144"/>
      <c r="P308" s="144"/>
      <c r="Q308" s="164"/>
      <c r="R308" s="322"/>
      <c r="S308" s="630"/>
      <c r="T308" s="139"/>
      <c r="U308" s="139"/>
      <c r="V308" s="327" t="str">
        <f t="shared" si="29"/>
        <v/>
      </c>
      <c r="W308" s="328"/>
      <c r="Z308" s="169"/>
      <c r="AA308" s="169"/>
      <c r="AB308" s="190"/>
      <c r="AC308" s="190"/>
      <c r="AD308" s="190"/>
      <c r="AE308" s="190"/>
      <c r="AF308" s="190"/>
    </row>
    <row r="309" spans="1:32" s="323" customFormat="1" x14ac:dyDescent="0.25">
      <c r="A309" s="143"/>
      <c r="B309" s="143"/>
      <c r="C309" s="143"/>
      <c r="D309" s="144"/>
      <c r="E309" s="143"/>
      <c r="F309" s="143"/>
      <c r="G309" s="143"/>
      <c r="H309" s="143"/>
      <c r="I309" s="74"/>
      <c r="J309" s="144"/>
      <c r="K309" s="144"/>
      <c r="L309" s="144"/>
      <c r="M309" s="144"/>
      <c r="N309" s="144"/>
      <c r="O309" s="144"/>
      <c r="P309" s="144"/>
      <c r="Q309" s="164"/>
      <c r="R309" s="322"/>
      <c r="S309" s="630"/>
      <c r="T309" s="139"/>
      <c r="U309" s="139"/>
      <c r="V309" s="327" t="str">
        <f t="shared" si="29"/>
        <v/>
      </c>
      <c r="W309" s="328"/>
      <c r="Z309" s="169"/>
      <c r="AA309" s="169"/>
      <c r="AB309" s="190"/>
      <c r="AC309" s="190"/>
      <c r="AD309" s="190"/>
      <c r="AE309" s="190"/>
      <c r="AF309" s="190"/>
    </row>
    <row r="310" spans="1:32" s="323" customFormat="1" x14ac:dyDescent="0.25">
      <c r="A310" s="143"/>
      <c r="B310" s="143"/>
      <c r="C310" s="143"/>
      <c r="D310" s="144"/>
      <c r="E310" s="143"/>
      <c r="F310" s="143"/>
      <c r="G310" s="143"/>
      <c r="H310" s="143"/>
      <c r="I310" s="74"/>
      <c r="J310" s="144"/>
      <c r="K310" s="144"/>
      <c r="L310" s="144"/>
      <c r="M310" s="144"/>
      <c r="N310" s="144"/>
      <c r="O310" s="144"/>
      <c r="P310" s="144"/>
      <c r="Q310" s="164"/>
      <c r="R310" s="322"/>
      <c r="S310" s="630"/>
      <c r="T310" s="139"/>
      <c r="U310" s="139"/>
      <c r="V310" s="327" t="str">
        <f t="shared" si="29"/>
        <v/>
      </c>
      <c r="W310" s="328"/>
      <c r="Z310" s="169"/>
      <c r="AA310" s="169"/>
      <c r="AB310" s="190"/>
      <c r="AC310" s="190"/>
      <c r="AD310" s="190"/>
      <c r="AE310" s="190"/>
      <c r="AF310" s="190"/>
    </row>
    <row r="311" spans="1:32" s="323" customFormat="1" x14ac:dyDescent="0.25">
      <c r="A311" s="143"/>
      <c r="B311" s="143"/>
      <c r="C311" s="143"/>
      <c r="D311" s="144"/>
      <c r="E311" s="143"/>
      <c r="F311" s="143"/>
      <c r="G311" s="143"/>
      <c r="H311" s="143"/>
      <c r="I311" s="74"/>
      <c r="J311" s="144"/>
      <c r="K311" s="144"/>
      <c r="L311" s="144"/>
      <c r="M311" s="144"/>
      <c r="N311" s="144"/>
      <c r="O311" s="144"/>
      <c r="P311" s="144"/>
      <c r="Q311" s="164"/>
      <c r="R311" s="322"/>
      <c r="S311" s="630"/>
      <c r="T311" s="139"/>
      <c r="U311" s="139"/>
      <c r="V311" s="327" t="str">
        <f t="shared" si="29"/>
        <v/>
      </c>
      <c r="W311" s="328"/>
      <c r="Z311" s="169"/>
      <c r="AA311" s="169"/>
      <c r="AB311" s="190"/>
      <c r="AC311" s="190"/>
      <c r="AD311" s="190"/>
      <c r="AE311" s="190"/>
      <c r="AF311" s="190"/>
    </row>
    <row r="312" spans="1:32" s="323" customFormat="1" x14ac:dyDescent="0.25">
      <c r="A312" s="143"/>
      <c r="B312" s="143"/>
      <c r="C312" s="143"/>
      <c r="D312" s="144"/>
      <c r="E312" s="143"/>
      <c r="F312" s="143"/>
      <c r="G312" s="143"/>
      <c r="H312" s="143"/>
      <c r="I312" s="74"/>
      <c r="J312" s="144"/>
      <c r="K312" s="144"/>
      <c r="L312" s="144"/>
      <c r="M312" s="144"/>
      <c r="N312" s="144"/>
      <c r="O312" s="144"/>
      <c r="P312" s="144"/>
      <c r="Q312" s="164"/>
      <c r="R312" s="322"/>
      <c r="S312" s="630"/>
      <c r="T312" s="139"/>
      <c r="U312" s="139"/>
      <c r="V312" s="327" t="str">
        <f t="shared" si="29"/>
        <v/>
      </c>
      <c r="W312" s="328"/>
      <c r="Z312" s="169"/>
      <c r="AA312" s="169"/>
      <c r="AB312" s="190"/>
      <c r="AC312" s="190"/>
      <c r="AD312" s="190"/>
      <c r="AE312" s="190"/>
      <c r="AF312" s="190"/>
    </row>
    <row r="313" spans="1:32" s="323" customFormat="1" x14ac:dyDescent="0.25">
      <c r="A313" s="143"/>
      <c r="B313" s="143"/>
      <c r="C313" s="143"/>
      <c r="D313" s="144"/>
      <c r="E313" s="143"/>
      <c r="F313" s="143"/>
      <c r="G313" s="143"/>
      <c r="H313" s="143"/>
      <c r="I313" s="74"/>
      <c r="J313" s="144"/>
      <c r="K313" s="144"/>
      <c r="L313" s="144"/>
      <c r="M313" s="144"/>
      <c r="N313" s="144"/>
      <c r="O313" s="144"/>
      <c r="P313" s="144"/>
      <c r="Q313" s="164"/>
      <c r="R313" s="322"/>
      <c r="S313" s="630"/>
      <c r="T313" s="139"/>
      <c r="U313" s="139"/>
      <c r="V313" s="327" t="str">
        <f t="shared" si="29"/>
        <v/>
      </c>
      <c r="W313" s="328"/>
      <c r="Z313" s="169"/>
      <c r="AA313" s="169"/>
      <c r="AB313" s="190"/>
      <c r="AC313" s="190"/>
      <c r="AD313" s="190"/>
      <c r="AE313" s="190"/>
      <c r="AF313" s="190"/>
    </row>
    <row r="314" spans="1:32" s="323" customFormat="1" x14ac:dyDescent="0.25">
      <c r="A314" s="143"/>
      <c r="B314" s="143"/>
      <c r="C314" s="143"/>
      <c r="D314" s="144"/>
      <c r="E314" s="143"/>
      <c r="F314" s="143"/>
      <c r="G314" s="143"/>
      <c r="H314" s="143"/>
      <c r="I314" s="74"/>
      <c r="J314" s="144"/>
      <c r="K314" s="144"/>
      <c r="L314" s="144"/>
      <c r="M314" s="144"/>
      <c r="N314" s="144"/>
      <c r="O314" s="144"/>
      <c r="P314" s="144"/>
      <c r="Q314" s="164"/>
      <c r="R314" s="322"/>
      <c r="S314" s="630"/>
      <c r="T314" s="139"/>
      <c r="U314" s="139"/>
      <c r="V314" s="327" t="str">
        <f t="shared" si="29"/>
        <v/>
      </c>
      <c r="W314" s="328"/>
      <c r="Z314" s="169"/>
      <c r="AA314" s="169"/>
      <c r="AB314" s="190"/>
      <c r="AC314" s="190"/>
      <c r="AD314" s="190"/>
      <c r="AE314" s="190"/>
      <c r="AF314" s="190"/>
    </row>
    <row r="315" spans="1:32" s="323" customFormat="1" x14ac:dyDescent="0.25">
      <c r="A315" s="143"/>
      <c r="B315" s="143"/>
      <c r="C315" s="143"/>
      <c r="D315" s="144"/>
      <c r="E315" s="143"/>
      <c r="F315" s="143"/>
      <c r="G315" s="143"/>
      <c r="H315" s="143"/>
      <c r="I315" s="74"/>
      <c r="J315" s="144"/>
      <c r="K315" s="144"/>
      <c r="L315" s="144"/>
      <c r="M315" s="144"/>
      <c r="N315" s="144"/>
      <c r="O315" s="144"/>
      <c r="P315" s="144"/>
      <c r="Q315" s="164"/>
      <c r="R315" s="322"/>
      <c r="S315" s="630"/>
      <c r="T315" s="139"/>
      <c r="U315" s="139"/>
      <c r="V315" s="327" t="str">
        <f t="shared" si="29"/>
        <v/>
      </c>
      <c r="W315" s="328"/>
      <c r="Z315" s="169"/>
      <c r="AA315" s="169"/>
      <c r="AB315" s="190"/>
      <c r="AC315" s="190"/>
      <c r="AD315" s="190"/>
      <c r="AE315" s="190"/>
      <c r="AF315" s="190"/>
    </row>
    <row r="316" spans="1:32" s="323" customFormat="1" x14ac:dyDescent="0.25">
      <c r="A316" s="143"/>
      <c r="B316" s="143"/>
      <c r="C316" s="143"/>
      <c r="D316" s="144"/>
      <c r="E316" s="143"/>
      <c r="F316" s="143"/>
      <c r="G316" s="143"/>
      <c r="H316" s="143"/>
      <c r="I316" s="74"/>
      <c r="J316" s="144"/>
      <c r="K316" s="144"/>
      <c r="L316" s="144"/>
      <c r="M316" s="144"/>
      <c r="N316" s="144"/>
      <c r="O316" s="144"/>
      <c r="P316" s="144"/>
      <c r="Q316" s="164"/>
      <c r="R316" s="322"/>
      <c r="S316" s="630"/>
      <c r="T316" s="139"/>
      <c r="U316" s="139"/>
      <c r="V316" s="327" t="str">
        <f t="shared" si="29"/>
        <v/>
      </c>
      <c r="W316" s="328"/>
      <c r="Z316" s="169"/>
      <c r="AA316" s="169"/>
      <c r="AB316" s="190"/>
      <c r="AC316" s="190"/>
      <c r="AD316" s="190"/>
      <c r="AE316" s="190"/>
      <c r="AF316" s="190"/>
    </row>
    <row r="317" spans="1:32" s="323" customFormat="1" x14ac:dyDescent="0.25">
      <c r="A317" s="143"/>
      <c r="B317" s="143"/>
      <c r="C317" s="143"/>
      <c r="D317" s="144"/>
      <c r="E317" s="143"/>
      <c r="F317" s="143"/>
      <c r="G317" s="143"/>
      <c r="H317" s="143"/>
      <c r="I317" s="74"/>
      <c r="J317" s="144"/>
      <c r="K317" s="144"/>
      <c r="L317" s="144"/>
      <c r="M317" s="144"/>
      <c r="N317" s="144"/>
      <c r="O317" s="144"/>
      <c r="P317" s="144"/>
      <c r="Q317" s="164"/>
      <c r="R317" s="322"/>
      <c r="S317" s="630"/>
      <c r="T317" s="139"/>
      <c r="U317" s="139"/>
      <c r="V317" s="327" t="str">
        <f t="shared" si="29"/>
        <v/>
      </c>
      <c r="W317" s="328"/>
      <c r="Z317" s="169"/>
      <c r="AA317" s="169"/>
      <c r="AB317" s="190"/>
      <c r="AC317" s="190"/>
      <c r="AD317" s="190"/>
      <c r="AE317" s="190"/>
      <c r="AF317" s="190"/>
    </row>
    <row r="318" spans="1:32" s="323" customFormat="1" x14ac:dyDescent="0.25">
      <c r="A318" s="143"/>
      <c r="B318" s="143"/>
      <c r="C318" s="143"/>
      <c r="D318" s="144"/>
      <c r="E318" s="143"/>
      <c r="F318" s="143"/>
      <c r="G318" s="143"/>
      <c r="H318" s="143"/>
      <c r="I318" s="74"/>
      <c r="J318" s="144"/>
      <c r="K318" s="144"/>
      <c r="L318" s="144"/>
      <c r="M318" s="144"/>
      <c r="N318" s="144"/>
      <c r="O318" s="144"/>
      <c r="P318" s="144"/>
      <c r="Q318" s="164"/>
      <c r="R318" s="322"/>
      <c r="S318" s="630"/>
      <c r="T318" s="139"/>
      <c r="U318" s="139"/>
      <c r="V318" s="327" t="str">
        <f t="shared" si="29"/>
        <v/>
      </c>
      <c r="W318" s="328"/>
      <c r="Z318" s="169"/>
      <c r="AA318" s="169"/>
      <c r="AB318" s="190"/>
      <c r="AC318" s="190"/>
      <c r="AD318" s="190"/>
      <c r="AE318" s="190"/>
      <c r="AF318" s="190"/>
    </row>
    <row r="319" spans="1:32" s="323" customFormat="1" x14ac:dyDescent="0.25">
      <c r="A319" s="143"/>
      <c r="B319" s="143"/>
      <c r="C319" s="143"/>
      <c r="D319" s="144"/>
      <c r="E319" s="143"/>
      <c r="F319" s="143"/>
      <c r="G319" s="143"/>
      <c r="H319" s="143"/>
      <c r="I319" s="74"/>
      <c r="J319" s="144"/>
      <c r="K319" s="144"/>
      <c r="L319" s="144"/>
      <c r="M319" s="144"/>
      <c r="N319" s="144"/>
      <c r="O319" s="144"/>
      <c r="P319" s="144"/>
      <c r="Q319" s="164"/>
      <c r="R319" s="322"/>
      <c r="S319" s="630"/>
      <c r="T319" s="139"/>
      <c r="U319" s="139"/>
      <c r="V319" s="327" t="str">
        <f t="shared" si="29"/>
        <v/>
      </c>
      <c r="W319" s="328"/>
      <c r="Z319" s="169"/>
      <c r="AA319" s="169"/>
      <c r="AB319" s="190"/>
      <c r="AC319" s="190"/>
      <c r="AD319" s="190"/>
      <c r="AE319" s="190"/>
      <c r="AF319" s="190"/>
    </row>
    <row r="320" spans="1:32" s="323" customFormat="1" x14ac:dyDescent="0.25">
      <c r="A320" s="143"/>
      <c r="B320" s="143"/>
      <c r="C320" s="143"/>
      <c r="D320" s="144"/>
      <c r="E320" s="143"/>
      <c r="F320" s="143"/>
      <c r="G320" s="143"/>
      <c r="H320" s="143"/>
      <c r="I320" s="74"/>
      <c r="J320" s="144"/>
      <c r="K320" s="144"/>
      <c r="L320" s="144"/>
      <c r="M320" s="144"/>
      <c r="N320" s="144"/>
      <c r="O320" s="144"/>
      <c r="P320" s="144"/>
      <c r="Q320" s="164"/>
      <c r="R320" s="322"/>
      <c r="S320" s="630"/>
      <c r="T320" s="139"/>
      <c r="U320" s="139"/>
      <c r="V320" s="327" t="str">
        <f t="shared" si="29"/>
        <v/>
      </c>
      <c r="W320" s="328"/>
      <c r="Z320" s="169"/>
      <c r="AA320" s="169"/>
      <c r="AB320" s="190"/>
      <c r="AC320" s="190"/>
      <c r="AD320" s="190"/>
      <c r="AE320" s="190"/>
      <c r="AF320" s="190"/>
    </row>
    <row r="321" spans="1:32" s="323" customFormat="1" x14ac:dyDescent="0.25">
      <c r="A321" s="143"/>
      <c r="B321" s="143"/>
      <c r="C321" s="143"/>
      <c r="D321" s="144"/>
      <c r="E321" s="143"/>
      <c r="F321" s="143"/>
      <c r="G321" s="143"/>
      <c r="H321" s="143"/>
      <c r="I321" s="74"/>
      <c r="J321" s="144"/>
      <c r="K321" s="144"/>
      <c r="L321" s="144"/>
      <c r="M321" s="144"/>
      <c r="N321" s="144"/>
      <c r="O321" s="144"/>
      <c r="P321" s="144"/>
      <c r="Q321" s="164"/>
      <c r="R321" s="322"/>
      <c r="S321" s="630"/>
      <c r="T321" s="139"/>
      <c r="U321" s="139"/>
      <c r="V321" s="327" t="str">
        <f t="shared" si="29"/>
        <v/>
      </c>
      <c r="W321" s="328"/>
      <c r="Z321" s="169"/>
      <c r="AA321" s="169"/>
      <c r="AB321" s="190"/>
      <c r="AC321" s="190"/>
      <c r="AD321" s="190"/>
      <c r="AE321" s="190"/>
      <c r="AF321" s="190"/>
    </row>
    <row r="322" spans="1:32" s="323" customFormat="1" x14ac:dyDescent="0.25">
      <c r="A322" s="143"/>
      <c r="B322" s="143"/>
      <c r="C322" s="143"/>
      <c r="D322" s="144"/>
      <c r="E322" s="143"/>
      <c r="F322" s="143"/>
      <c r="G322" s="143"/>
      <c r="H322" s="143"/>
      <c r="I322" s="74"/>
      <c r="J322" s="144"/>
      <c r="K322" s="144"/>
      <c r="L322" s="144"/>
      <c r="M322" s="144"/>
      <c r="N322" s="144"/>
      <c r="O322" s="144"/>
      <c r="P322" s="144"/>
      <c r="Q322" s="164"/>
      <c r="R322" s="322"/>
      <c r="S322" s="630"/>
      <c r="T322" s="139"/>
      <c r="U322" s="139"/>
      <c r="V322" s="327" t="str">
        <f t="shared" si="29"/>
        <v/>
      </c>
      <c r="W322" s="328"/>
      <c r="Z322" s="169"/>
      <c r="AA322" s="169"/>
      <c r="AB322" s="190"/>
      <c r="AC322" s="190"/>
      <c r="AD322" s="190"/>
      <c r="AE322" s="190"/>
      <c r="AF322" s="190"/>
    </row>
    <row r="323" spans="1:32" s="323" customFormat="1" x14ac:dyDescent="0.25">
      <c r="A323" s="143"/>
      <c r="B323" s="143"/>
      <c r="C323" s="143"/>
      <c r="D323" s="144"/>
      <c r="E323" s="143"/>
      <c r="F323" s="143"/>
      <c r="G323" s="143"/>
      <c r="H323" s="143"/>
      <c r="I323" s="74"/>
      <c r="J323" s="144"/>
      <c r="K323" s="144"/>
      <c r="L323" s="144"/>
      <c r="M323" s="144"/>
      <c r="N323" s="144"/>
      <c r="O323" s="144"/>
      <c r="P323" s="144"/>
      <c r="Q323" s="164"/>
      <c r="R323" s="322"/>
      <c r="S323" s="630"/>
      <c r="T323" s="139"/>
      <c r="U323" s="139"/>
      <c r="V323" s="327" t="str">
        <f t="shared" si="29"/>
        <v/>
      </c>
      <c r="W323" s="328"/>
      <c r="Z323" s="169"/>
      <c r="AA323" s="169"/>
      <c r="AB323" s="190"/>
      <c r="AC323" s="190"/>
      <c r="AD323" s="190"/>
      <c r="AE323" s="190"/>
      <c r="AF323" s="190"/>
    </row>
    <row r="324" spans="1:32" s="323" customFormat="1" x14ac:dyDescent="0.25">
      <c r="A324" s="143"/>
      <c r="B324" s="143"/>
      <c r="C324" s="143"/>
      <c r="D324" s="144"/>
      <c r="E324" s="143"/>
      <c r="F324" s="143"/>
      <c r="G324" s="143"/>
      <c r="H324" s="143"/>
      <c r="I324" s="74"/>
      <c r="J324" s="144"/>
      <c r="K324" s="144"/>
      <c r="L324" s="144"/>
      <c r="M324" s="144"/>
      <c r="N324" s="144"/>
      <c r="O324" s="144"/>
      <c r="P324" s="144"/>
      <c r="Q324" s="164"/>
      <c r="R324" s="322"/>
      <c r="S324" s="630"/>
      <c r="T324" s="139"/>
      <c r="U324" s="139"/>
      <c r="V324" s="327" t="str">
        <f t="shared" si="29"/>
        <v/>
      </c>
      <c r="W324" s="328"/>
      <c r="Z324" s="169"/>
      <c r="AA324" s="169"/>
      <c r="AB324" s="190"/>
      <c r="AC324" s="190"/>
      <c r="AD324" s="190"/>
      <c r="AE324" s="190"/>
      <c r="AF324" s="190"/>
    </row>
    <row r="325" spans="1:32" s="323" customFormat="1" x14ac:dyDescent="0.25">
      <c r="A325" s="143"/>
      <c r="B325" s="143"/>
      <c r="C325" s="143"/>
      <c r="D325" s="144"/>
      <c r="E325" s="143"/>
      <c r="F325" s="143"/>
      <c r="G325" s="143"/>
      <c r="H325" s="143"/>
      <c r="I325" s="74"/>
      <c r="J325" s="144"/>
      <c r="K325" s="144"/>
      <c r="L325" s="144"/>
      <c r="M325" s="144"/>
      <c r="N325" s="144"/>
      <c r="O325" s="144"/>
      <c r="P325" s="144"/>
      <c r="Q325" s="164"/>
      <c r="R325" s="322"/>
      <c r="S325" s="630"/>
      <c r="T325" s="139"/>
      <c r="U325" s="139"/>
      <c r="V325" s="327" t="str">
        <f t="shared" si="29"/>
        <v/>
      </c>
      <c r="W325" s="328"/>
      <c r="Z325" s="169"/>
      <c r="AA325" s="169"/>
      <c r="AB325" s="190"/>
      <c r="AC325" s="190"/>
      <c r="AD325" s="190"/>
      <c r="AE325" s="190"/>
      <c r="AF325" s="190"/>
    </row>
    <row r="326" spans="1:32" s="323" customFormat="1" x14ac:dyDescent="0.25">
      <c r="A326" s="143"/>
      <c r="B326" s="143"/>
      <c r="C326" s="143"/>
      <c r="D326" s="144"/>
      <c r="E326" s="143"/>
      <c r="F326" s="143"/>
      <c r="G326" s="143"/>
      <c r="H326" s="143"/>
      <c r="I326" s="74"/>
      <c r="J326" s="144"/>
      <c r="K326" s="144"/>
      <c r="L326" s="144"/>
      <c r="M326" s="144"/>
      <c r="N326" s="144"/>
      <c r="O326" s="144"/>
      <c r="P326" s="144"/>
      <c r="Q326" s="164"/>
      <c r="R326" s="322"/>
      <c r="S326" s="630"/>
      <c r="T326" s="139"/>
      <c r="U326" s="139"/>
      <c r="V326" s="327" t="str">
        <f t="shared" si="29"/>
        <v/>
      </c>
      <c r="W326" s="328"/>
      <c r="Z326" s="169"/>
      <c r="AA326" s="169"/>
      <c r="AB326" s="190"/>
      <c r="AC326" s="190"/>
      <c r="AD326" s="190"/>
      <c r="AE326" s="190"/>
      <c r="AF326" s="190"/>
    </row>
    <row r="327" spans="1:32" s="323" customFormat="1" x14ac:dyDescent="0.25">
      <c r="A327" s="143"/>
      <c r="B327" s="143"/>
      <c r="C327" s="143"/>
      <c r="D327" s="144"/>
      <c r="E327" s="143"/>
      <c r="F327" s="143"/>
      <c r="G327" s="143"/>
      <c r="H327" s="143"/>
      <c r="I327" s="74"/>
      <c r="J327" s="144"/>
      <c r="K327" s="144"/>
      <c r="L327" s="144"/>
      <c r="M327" s="144"/>
      <c r="N327" s="144"/>
      <c r="O327" s="144"/>
      <c r="P327" s="144"/>
      <c r="Q327" s="164"/>
      <c r="R327" s="322"/>
      <c r="S327" s="630"/>
      <c r="T327" s="139"/>
      <c r="U327" s="139"/>
      <c r="V327" s="327" t="str">
        <f t="shared" si="29"/>
        <v/>
      </c>
      <c r="W327" s="328"/>
      <c r="Z327" s="169"/>
      <c r="AA327" s="169"/>
      <c r="AB327" s="190"/>
      <c r="AC327" s="190"/>
      <c r="AD327" s="190"/>
      <c r="AE327" s="190"/>
      <c r="AF327" s="190"/>
    </row>
    <row r="328" spans="1:32" s="323" customFormat="1" x14ac:dyDescent="0.25">
      <c r="A328" s="143"/>
      <c r="B328" s="143"/>
      <c r="C328" s="143"/>
      <c r="D328" s="144"/>
      <c r="E328" s="143"/>
      <c r="F328" s="143"/>
      <c r="G328" s="143"/>
      <c r="H328" s="143"/>
      <c r="I328" s="74"/>
      <c r="J328" s="144"/>
      <c r="K328" s="144"/>
      <c r="L328" s="144"/>
      <c r="M328" s="144"/>
      <c r="N328" s="144"/>
      <c r="O328" s="144"/>
      <c r="P328" s="144"/>
      <c r="Q328" s="164"/>
      <c r="R328" s="322"/>
      <c r="S328" s="630"/>
      <c r="T328" s="139"/>
      <c r="U328" s="139"/>
      <c r="V328" s="327" t="str">
        <f t="shared" si="29"/>
        <v/>
      </c>
      <c r="W328" s="328"/>
      <c r="Z328" s="169"/>
      <c r="AA328" s="169"/>
      <c r="AB328" s="190"/>
      <c r="AC328" s="190"/>
      <c r="AD328" s="190"/>
      <c r="AE328" s="190"/>
      <c r="AF328" s="190"/>
    </row>
    <row r="329" spans="1:32" s="323" customFormat="1" x14ac:dyDescent="0.25">
      <c r="A329" s="143"/>
      <c r="B329" s="143"/>
      <c r="C329" s="143"/>
      <c r="D329" s="144"/>
      <c r="E329" s="143"/>
      <c r="F329" s="143"/>
      <c r="G329" s="143"/>
      <c r="H329" s="143"/>
      <c r="I329" s="74"/>
      <c r="J329" s="144"/>
      <c r="K329" s="144"/>
      <c r="L329" s="144"/>
      <c r="M329" s="144"/>
      <c r="N329" s="144"/>
      <c r="O329" s="144"/>
      <c r="P329" s="144"/>
      <c r="Q329" s="164"/>
      <c r="R329" s="322"/>
      <c r="S329" s="630"/>
      <c r="T329" s="139"/>
      <c r="U329" s="139"/>
      <c r="V329" s="327" t="str">
        <f t="shared" si="29"/>
        <v/>
      </c>
      <c r="W329" s="328"/>
      <c r="Z329" s="169"/>
      <c r="AA329" s="169"/>
      <c r="AB329" s="190"/>
      <c r="AC329" s="190"/>
      <c r="AD329" s="190"/>
      <c r="AE329" s="190"/>
      <c r="AF329" s="190"/>
    </row>
    <row r="330" spans="1:32" s="323" customFormat="1" x14ac:dyDescent="0.25">
      <c r="A330" s="143"/>
      <c r="B330" s="143"/>
      <c r="C330" s="143"/>
      <c r="D330" s="144"/>
      <c r="E330" s="143"/>
      <c r="F330" s="143"/>
      <c r="G330" s="143"/>
      <c r="H330" s="143"/>
      <c r="I330" s="74"/>
      <c r="J330" s="144"/>
      <c r="K330" s="144"/>
      <c r="L330" s="144"/>
      <c r="M330" s="144"/>
      <c r="N330" s="144"/>
      <c r="O330" s="144"/>
      <c r="P330" s="144"/>
      <c r="Q330" s="164"/>
      <c r="R330" s="322"/>
      <c r="S330" s="630"/>
      <c r="T330" s="139"/>
      <c r="U330" s="139"/>
      <c r="V330" s="327" t="str">
        <f t="shared" si="29"/>
        <v/>
      </c>
      <c r="W330" s="328"/>
      <c r="Z330" s="169"/>
      <c r="AA330" s="169"/>
      <c r="AB330" s="190"/>
      <c r="AC330" s="190"/>
      <c r="AD330" s="190"/>
      <c r="AE330" s="190"/>
      <c r="AF330" s="190"/>
    </row>
    <row r="331" spans="1:32" s="323" customFormat="1" x14ac:dyDescent="0.25">
      <c r="A331" s="143"/>
      <c r="B331" s="143"/>
      <c r="C331" s="143"/>
      <c r="D331" s="144"/>
      <c r="E331" s="143"/>
      <c r="F331" s="143"/>
      <c r="G331" s="143"/>
      <c r="H331" s="143"/>
      <c r="I331" s="74"/>
      <c r="J331" s="144"/>
      <c r="K331" s="144"/>
      <c r="L331" s="144"/>
      <c r="M331" s="144"/>
      <c r="N331" s="144"/>
      <c r="O331" s="144"/>
      <c r="P331" s="144"/>
      <c r="Q331" s="164"/>
      <c r="R331" s="322"/>
      <c r="S331" s="630"/>
      <c r="T331" s="139"/>
      <c r="U331" s="139"/>
      <c r="V331" s="327" t="str">
        <f t="shared" si="29"/>
        <v/>
      </c>
      <c r="W331" s="328"/>
      <c r="Z331" s="169"/>
      <c r="AA331" s="169"/>
      <c r="AB331" s="190"/>
      <c r="AC331" s="190"/>
      <c r="AD331" s="190"/>
      <c r="AE331" s="190"/>
      <c r="AF331" s="190"/>
    </row>
    <row r="332" spans="1:32" s="323" customFormat="1" x14ac:dyDescent="0.25">
      <c r="A332" s="143"/>
      <c r="B332" s="143"/>
      <c r="C332" s="143"/>
      <c r="D332" s="144"/>
      <c r="E332" s="143"/>
      <c r="F332" s="143"/>
      <c r="G332" s="143"/>
      <c r="H332" s="143"/>
      <c r="I332" s="74"/>
      <c r="J332" s="144"/>
      <c r="K332" s="144"/>
      <c r="L332" s="144"/>
      <c r="M332" s="144"/>
      <c r="N332" s="144"/>
      <c r="O332" s="144"/>
      <c r="P332" s="144"/>
      <c r="Q332" s="164"/>
      <c r="R332" s="322"/>
      <c r="S332" s="630"/>
      <c r="T332" s="139"/>
      <c r="U332" s="139"/>
      <c r="V332" s="327" t="str">
        <f t="shared" si="29"/>
        <v/>
      </c>
      <c r="W332" s="328"/>
      <c r="Z332" s="169"/>
      <c r="AA332" s="169"/>
      <c r="AB332" s="190"/>
      <c r="AC332" s="190"/>
      <c r="AD332" s="190"/>
      <c r="AE332" s="190"/>
      <c r="AF332" s="190"/>
    </row>
    <row r="333" spans="1:32" s="323" customFormat="1" x14ac:dyDescent="0.25">
      <c r="A333" s="143"/>
      <c r="B333" s="143"/>
      <c r="C333" s="143"/>
      <c r="D333" s="144"/>
      <c r="E333" s="143"/>
      <c r="F333" s="143"/>
      <c r="G333" s="143"/>
      <c r="H333" s="143"/>
      <c r="I333" s="74"/>
      <c r="J333" s="144"/>
      <c r="K333" s="144"/>
      <c r="L333" s="144"/>
      <c r="M333" s="144"/>
      <c r="N333" s="144"/>
      <c r="O333" s="144"/>
      <c r="P333" s="144"/>
      <c r="Q333" s="164"/>
      <c r="R333" s="322"/>
      <c r="S333" s="630"/>
      <c r="T333" s="139"/>
      <c r="U333" s="139"/>
      <c r="V333" s="327" t="str">
        <f t="shared" si="29"/>
        <v/>
      </c>
      <c r="W333" s="328"/>
      <c r="Z333" s="169"/>
      <c r="AA333" s="169"/>
      <c r="AB333" s="190"/>
      <c r="AC333" s="190"/>
      <c r="AD333" s="190"/>
      <c r="AE333" s="190"/>
      <c r="AF333" s="190"/>
    </row>
    <row r="334" spans="1:32" s="323" customFormat="1" x14ac:dyDescent="0.25">
      <c r="A334" s="143"/>
      <c r="B334" s="143"/>
      <c r="C334" s="143"/>
      <c r="D334" s="144"/>
      <c r="E334" s="143"/>
      <c r="F334" s="143"/>
      <c r="G334" s="143"/>
      <c r="H334" s="143"/>
      <c r="I334" s="74"/>
      <c r="J334" s="144"/>
      <c r="K334" s="144"/>
      <c r="L334" s="144"/>
      <c r="M334" s="144"/>
      <c r="N334" s="144"/>
      <c r="O334" s="144"/>
      <c r="P334" s="144"/>
      <c r="Q334" s="164"/>
      <c r="R334" s="322"/>
      <c r="S334" s="630"/>
      <c r="T334" s="139"/>
      <c r="U334" s="139"/>
      <c r="V334" s="327" t="str">
        <f t="shared" si="29"/>
        <v/>
      </c>
      <c r="W334" s="328"/>
      <c r="Z334" s="169"/>
      <c r="AA334" s="169"/>
      <c r="AB334" s="190"/>
      <c r="AC334" s="190"/>
      <c r="AD334" s="190"/>
      <c r="AE334" s="190"/>
      <c r="AF334" s="190"/>
    </row>
    <row r="335" spans="1:32" s="323" customFormat="1" x14ac:dyDescent="0.25">
      <c r="A335" s="143"/>
      <c r="B335" s="143"/>
      <c r="C335" s="143"/>
      <c r="D335" s="144"/>
      <c r="E335" s="143"/>
      <c r="F335" s="143"/>
      <c r="G335" s="143"/>
      <c r="H335" s="143"/>
      <c r="I335" s="74"/>
      <c r="J335" s="144"/>
      <c r="K335" s="144"/>
      <c r="L335" s="144"/>
      <c r="M335" s="144"/>
      <c r="N335" s="144"/>
      <c r="O335" s="144"/>
      <c r="P335" s="144"/>
      <c r="Q335" s="164"/>
      <c r="R335" s="322"/>
      <c r="S335" s="630"/>
      <c r="T335" s="139"/>
      <c r="U335" s="139"/>
      <c r="V335" s="327" t="str">
        <f t="shared" si="29"/>
        <v/>
      </c>
      <c r="W335" s="328"/>
      <c r="Z335" s="169"/>
      <c r="AA335" s="169"/>
      <c r="AB335" s="190"/>
      <c r="AC335" s="190"/>
      <c r="AD335" s="190"/>
      <c r="AE335" s="190"/>
      <c r="AF335" s="190"/>
    </row>
    <row r="336" spans="1:32" s="323" customFormat="1" x14ac:dyDescent="0.25">
      <c r="A336" s="143"/>
      <c r="B336" s="143"/>
      <c r="C336" s="143"/>
      <c r="D336" s="144"/>
      <c r="E336" s="143"/>
      <c r="F336" s="143"/>
      <c r="G336" s="143"/>
      <c r="H336" s="143"/>
      <c r="I336" s="74"/>
      <c r="J336" s="144"/>
      <c r="K336" s="144"/>
      <c r="L336" s="144"/>
      <c r="M336" s="144"/>
      <c r="N336" s="144"/>
      <c r="O336" s="144"/>
      <c r="P336" s="144"/>
      <c r="Q336" s="164"/>
      <c r="R336" s="322"/>
      <c r="S336" s="630"/>
      <c r="T336" s="139"/>
      <c r="U336" s="139"/>
      <c r="V336" s="327" t="str">
        <f t="shared" si="29"/>
        <v/>
      </c>
      <c r="W336" s="328"/>
      <c r="Z336" s="169"/>
      <c r="AA336" s="169"/>
      <c r="AB336" s="190"/>
      <c r="AC336" s="190"/>
      <c r="AD336" s="190"/>
      <c r="AE336" s="190"/>
      <c r="AF336" s="190"/>
    </row>
    <row r="337" spans="1:32" s="323" customFormat="1" x14ac:dyDescent="0.25">
      <c r="A337" s="143"/>
      <c r="B337" s="143"/>
      <c r="C337" s="143"/>
      <c r="D337" s="144"/>
      <c r="E337" s="143"/>
      <c r="F337" s="143"/>
      <c r="G337" s="143"/>
      <c r="H337" s="143"/>
      <c r="I337" s="74"/>
      <c r="J337" s="144"/>
      <c r="K337" s="144"/>
      <c r="L337" s="144"/>
      <c r="M337" s="144"/>
      <c r="N337" s="144"/>
      <c r="O337" s="144"/>
      <c r="P337" s="144"/>
      <c r="Q337" s="164"/>
      <c r="R337" s="322"/>
      <c r="S337" s="630"/>
      <c r="T337" s="139"/>
      <c r="U337" s="139"/>
      <c r="V337" s="327" t="str">
        <f t="shared" si="29"/>
        <v/>
      </c>
      <c r="W337" s="328"/>
      <c r="Z337" s="169"/>
      <c r="AA337" s="169"/>
      <c r="AB337" s="190"/>
      <c r="AC337" s="190"/>
      <c r="AD337" s="190"/>
      <c r="AE337" s="190"/>
      <c r="AF337" s="190"/>
    </row>
    <row r="338" spans="1:32" s="323" customFormat="1" x14ac:dyDescent="0.25">
      <c r="A338" s="143"/>
      <c r="B338" s="143"/>
      <c r="C338" s="143"/>
      <c r="D338" s="144"/>
      <c r="E338" s="143"/>
      <c r="F338" s="143"/>
      <c r="G338" s="143"/>
      <c r="H338" s="143"/>
      <c r="I338" s="74"/>
      <c r="J338" s="144"/>
      <c r="K338" s="144"/>
      <c r="L338" s="144"/>
      <c r="M338" s="144"/>
      <c r="N338" s="144"/>
      <c r="O338" s="144"/>
      <c r="P338" s="144"/>
      <c r="Q338" s="164"/>
      <c r="R338" s="322"/>
      <c r="S338" s="630"/>
      <c r="T338" s="139"/>
      <c r="U338" s="139"/>
      <c r="V338" s="327" t="str">
        <f t="shared" ref="V338:V401" si="30">LEFT($J338,3)</f>
        <v/>
      </c>
      <c r="W338" s="328"/>
      <c r="Z338" s="169"/>
      <c r="AA338" s="169"/>
      <c r="AB338" s="190"/>
      <c r="AC338" s="190"/>
      <c r="AD338" s="190"/>
      <c r="AE338" s="190"/>
      <c r="AF338" s="190"/>
    </row>
    <row r="339" spans="1:32" s="323" customFormat="1" x14ac:dyDescent="0.25">
      <c r="A339" s="143"/>
      <c r="B339" s="143"/>
      <c r="C339" s="143"/>
      <c r="D339" s="144"/>
      <c r="E339" s="143"/>
      <c r="F339" s="143"/>
      <c r="G339" s="143"/>
      <c r="H339" s="143"/>
      <c r="I339" s="74"/>
      <c r="J339" s="144"/>
      <c r="K339" s="144"/>
      <c r="L339" s="144"/>
      <c r="M339" s="144"/>
      <c r="N339" s="144"/>
      <c r="O339" s="144"/>
      <c r="P339" s="144"/>
      <c r="Q339" s="164"/>
      <c r="R339" s="322"/>
      <c r="S339" s="630"/>
      <c r="T339" s="139"/>
      <c r="U339" s="139"/>
      <c r="V339" s="327" t="str">
        <f t="shared" si="30"/>
        <v/>
      </c>
      <c r="W339" s="328"/>
      <c r="Z339" s="169"/>
      <c r="AA339" s="169"/>
      <c r="AB339" s="190"/>
      <c r="AC339" s="190"/>
      <c r="AD339" s="190"/>
      <c r="AE339" s="190"/>
      <c r="AF339" s="190"/>
    </row>
    <row r="340" spans="1:32" s="323" customFormat="1" x14ac:dyDescent="0.25">
      <c r="A340" s="143"/>
      <c r="B340" s="143"/>
      <c r="C340" s="143"/>
      <c r="D340" s="144"/>
      <c r="E340" s="143"/>
      <c r="F340" s="143"/>
      <c r="G340" s="143"/>
      <c r="H340" s="143"/>
      <c r="I340" s="74"/>
      <c r="J340" s="144"/>
      <c r="K340" s="144"/>
      <c r="L340" s="144"/>
      <c r="M340" s="144"/>
      <c r="N340" s="144"/>
      <c r="O340" s="144"/>
      <c r="P340" s="144"/>
      <c r="Q340" s="164"/>
      <c r="R340" s="322"/>
      <c r="S340" s="630"/>
      <c r="T340" s="139"/>
      <c r="U340" s="139"/>
      <c r="V340" s="327" t="str">
        <f t="shared" si="30"/>
        <v/>
      </c>
      <c r="W340" s="328"/>
      <c r="Z340" s="169"/>
      <c r="AA340" s="169"/>
      <c r="AB340" s="190"/>
      <c r="AC340" s="190"/>
      <c r="AD340" s="190"/>
      <c r="AE340" s="190"/>
      <c r="AF340" s="190"/>
    </row>
    <row r="341" spans="1:32" s="323" customFormat="1" x14ac:dyDescent="0.25">
      <c r="A341" s="143"/>
      <c r="B341" s="143"/>
      <c r="C341" s="143"/>
      <c r="D341" s="144"/>
      <c r="E341" s="143"/>
      <c r="F341" s="143"/>
      <c r="G341" s="143"/>
      <c r="H341" s="143"/>
      <c r="I341" s="74"/>
      <c r="J341" s="144"/>
      <c r="K341" s="144"/>
      <c r="L341" s="144"/>
      <c r="M341" s="144"/>
      <c r="N341" s="144"/>
      <c r="O341" s="144"/>
      <c r="P341" s="144"/>
      <c r="Q341" s="164"/>
      <c r="R341" s="322"/>
      <c r="S341" s="630"/>
      <c r="T341" s="139"/>
      <c r="U341" s="139"/>
      <c r="V341" s="327" t="str">
        <f t="shared" si="30"/>
        <v/>
      </c>
      <c r="W341" s="328"/>
      <c r="Z341" s="169"/>
      <c r="AA341" s="169"/>
      <c r="AB341" s="190"/>
      <c r="AC341" s="190"/>
      <c r="AD341" s="190"/>
      <c r="AE341" s="190"/>
      <c r="AF341" s="190"/>
    </row>
    <row r="342" spans="1:32" s="323" customFormat="1" x14ac:dyDescent="0.25">
      <c r="A342" s="143"/>
      <c r="B342" s="143"/>
      <c r="C342" s="143"/>
      <c r="D342" s="144"/>
      <c r="E342" s="143"/>
      <c r="F342" s="143"/>
      <c r="G342" s="143"/>
      <c r="H342" s="143"/>
      <c r="I342" s="74"/>
      <c r="J342" s="144"/>
      <c r="K342" s="144"/>
      <c r="L342" s="144"/>
      <c r="M342" s="144"/>
      <c r="N342" s="144"/>
      <c r="O342" s="144"/>
      <c r="P342" s="144"/>
      <c r="Q342" s="164"/>
      <c r="R342" s="322"/>
      <c r="S342" s="630"/>
      <c r="T342" s="139"/>
      <c r="U342" s="139"/>
      <c r="V342" s="327" t="str">
        <f t="shared" si="30"/>
        <v/>
      </c>
      <c r="W342" s="328"/>
      <c r="Z342" s="169"/>
      <c r="AA342" s="169"/>
      <c r="AB342" s="190"/>
      <c r="AC342" s="190"/>
      <c r="AD342" s="190"/>
      <c r="AE342" s="190"/>
      <c r="AF342" s="190"/>
    </row>
    <row r="343" spans="1:32" s="323" customFormat="1" x14ac:dyDescent="0.25">
      <c r="A343" s="143"/>
      <c r="B343" s="143"/>
      <c r="C343" s="143"/>
      <c r="D343" s="144"/>
      <c r="E343" s="143"/>
      <c r="F343" s="143"/>
      <c r="G343" s="143"/>
      <c r="H343" s="143"/>
      <c r="I343" s="74"/>
      <c r="J343" s="144"/>
      <c r="K343" s="144"/>
      <c r="L343" s="144"/>
      <c r="M343" s="144"/>
      <c r="N343" s="144"/>
      <c r="O343" s="144"/>
      <c r="P343" s="144"/>
      <c r="Q343" s="164"/>
      <c r="R343" s="322"/>
      <c r="S343" s="630"/>
      <c r="T343" s="139"/>
      <c r="U343" s="139"/>
      <c r="V343" s="327" t="str">
        <f t="shared" si="30"/>
        <v/>
      </c>
      <c r="W343" s="328"/>
      <c r="Z343" s="169"/>
      <c r="AA343" s="169"/>
      <c r="AB343" s="190"/>
      <c r="AC343" s="190"/>
      <c r="AD343" s="190"/>
      <c r="AE343" s="190"/>
      <c r="AF343" s="190"/>
    </row>
    <row r="344" spans="1:32" s="323" customFormat="1" x14ac:dyDescent="0.25">
      <c r="A344" s="143"/>
      <c r="B344" s="143"/>
      <c r="C344" s="143"/>
      <c r="D344" s="144"/>
      <c r="E344" s="143"/>
      <c r="F344" s="143"/>
      <c r="G344" s="143"/>
      <c r="H344" s="143"/>
      <c r="I344" s="74"/>
      <c r="J344" s="144"/>
      <c r="K344" s="144"/>
      <c r="L344" s="144"/>
      <c r="M344" s="144"/>
      <c r="N344" s="144"/>
      <c r="O344" s="144"/>
      <c r="P344" s="144"/>
      <c r="Q344" s="164"/>
      <c r="R344" s="322"/>
      <c r="S344" s="630"/>
      <c r="T344" s="139"/>
      <c r="U344" s="139"/>
      <c r="V344" s="327" t="str">
        <f t="shared" si="30"/>
        <v/>
      </c>
      <c r="W344" s="328"/>
      <c r="Z344" s="169"/>
      <c r="AA344" s="169"/>
      <c r="AB344" s="190"/>
      <c r="AC344" s="190"/>
      <c r="AD344" s="190"/>
      <c r="AE344" s="190"/>
      <c r="AF344" s="190"/>
    </row>
    <row r="345" spans="1:32" s="323" customFormat="1" x14ac:dyDescent="0.25">
      <c r="A345" s="143"/>
      <c r="B345" s="143"/>
      <c r="C345" s="143"/>
      <c r="D345" s="144"/>
      <c r="E345" s="143"/>
      <c r="F345" s="143"/>
      <c r="G345" s="143"/>
      <c r="H345" s="143"/>
      <c r="I345" s="74"/>
      <c r="J345" s="144"/>
      <c r="K345" s="144"/>
      <c r="L345" s="144"/>
      <c r="M345" s="144"/>
      <c r="N345" s="144"/>
      <c r="O345" s="144"/>
      <c r="P345" s="144"/>
      <c r="Q345" s="164"/>
      <c r="R345" s="322"/>
      <c r="S345" s="630"/>
      <c r="T345" s="139"/>
      <c r="U345" s="139"/>
      <c r="V345" s="327" t="str">
        <f t="shared" si="30"/>
        <v/>
      </c>
      <c r="W345" s="328"/>
      <c r="Z345" s="169"/>
      <c r="AA345" s="169"/>
      <c r="AB345" s="190"/>
      <c r="AC345" s="190"/>
      <c r="AD345" s="190"/>
      <c r="AE345" s="190"/>
      <c r="AF345" s="190"/>
    </row>
    <row r="346" spans="1:32" s="323" customFormat="1" x14ac:dyDescent="0.25">
      <c r="A346" s="143"/>
      <c r="B346" s="143"/>
      <c r="C346" s="143"/>
      <c r="D346" s="144"/>
      <c r="E346" s="143"/>
      <c r="F346" s="143"/>
      <c r="G346" s="143"/>
      <c r="H346" s="143"/>
      <c r="I346" s="74"/>
      <c r="J346" s="144"/>
      <c r="K346" s="144"/>
      <c r="L346" s="144"/>
      <c r="M346" s="144"/>
      <c r="N346" s="144"/>
      <c r="O346" s="144"/>
      <c r="P346" s="144"/>
      <c r="Q346" s="164"/>
      <c r="R346" s="322"/>
      <c r="S346" s="630"/>
      <c r="T346" s="139"/>
      <c r="U346" s="139"/>
      <c r="V346" s="327" t="str">
        <f t="shared" si="30"/>
        <v/>
      </c>
      <c r="W346" s="328"/>
      <c r="Z346" s="169"/>
      <c r="AA346" s="169"/>
      <c r="AB346" s="190"/>
      <c r="AC346" s="190"/>
      <c r="AD346" s="190"/>
      <c r="AE346" s="190"/>
      <c r="AF346" s="190"/>
    </row>
    <row r="347" spans="1:32" s="323" customFormat="1" x14ac:dyDescent="0.25">
      <c r="A347" s="143"/>
      <c r="B347" s="143"/>
      <c r="C347" s="143"/>
      <c r="D347" s="144"/>
      <c r="E347" s="143"/>
      <c r="F347" s="143"/>
      <c r="G347" s="143"/>
      <c r="H347" s="143"/>
      <c r="I347" s="74"/>
      <c r="J347" s="144"/>
      <c r="K347" s="144"/>
      <c r="L347" s="144"/>
      <c r="M347" s="144"/>
      <c r="N347" s="144"/>
      <c r="O347" s="144"/>
      <c r="P347" s="144"/>
      <c r="Q347" s="164"/>
      <c r="R347" s="322"/>
      <c r="S347" s="630"/>
      <c r="T347" s="139"/>
      <c r="U347" s="139"/>
      <c r="V347" s="327" t="str">
        <f t="shared" si="30"/>
        <v/>
      </c>
      <c r="W347" s="328"/>
      <c r="Z347" s="169"/>
      <c r="AA347" s="169"/>
      <c r="AB347" s="190"/>
      <c r="AC347" s="190"/>
      <c r="AD347" s="190"/>
      <c r="AE347" s="190"/>
      <c r="AF347" s="190"/>
    </row>
    <row r="348" spans="1:32" s="323" customFormat="1" x14ac:dyDescent="0.25">
      <c r="A348" s="143"/>
      <c r="B348" s="143"/>
      <c r="C348" s="143"/>
      <c r="D348" s="144"/>
      <c r="E348" s="143"/>
      <c r="F348" s="143"/>
      <c r="G348" s="143"/>
      <c r="H348" s="143"/>
      <c r="I348" s="74"/>
      <c r="J348" s="144"/>
      <c r="K348" s="144"/>
      <c r="L348" s="144"/>
      <c r="M348" s="144"/>
      <c r="N348" s="144"/>
      <c r="O348" s="144"/>
      <c r="P348" s="144"/>
      <c r="Q348" s="164"/>
      <c r="R348" s="322"/>
      <c r="S348" s="630"/>
      <c r="T348" s="139"/>
      <c r="U348" s="139"/>
      <c r="V348" s="327" t="str">
        <f t="shared" si="30"/>
        <v/>
      </c>
      <c r="W348" s="328"/>
      <c r="Z348" s="169"/>
      <c r="AA348" s="169"/>
      <c r="AB348" s="190"/>
      <c r="AC348" s="190"/>
      <c r="AD348" s="190"/>
      <c r="AE348" s="190"/>
      <c r="AF348" s="190"/>
    </row>
    <row r="349" spans="1:32" s="323" customFormat="1" x14ac:dyDescent="0.25">
      <c r="A349" s="143"/>
      <c r="B349" s="143"/>
      <c r="C349" s="143"/>
      <c r="D349" s="144"/>
      <c r="E349" s="143"/>
      <c r="F349" s="143"/>
      <c r="G349" s="143"/>
      <c r="H349" s="143"/>
      <c r="I349" s="74"/>
      <c r="J349" s="144"/>
      <c r="K349" s="144"/>
      <c r="L349" s="144"/>
      <c r="M349" s="144"/>
      <c r="N349" s="144"/>
      <c r="O349" s="144"/>
      <c r="P349" s="144"/>
      <c r="Q349" s="164"/>
      <c r="R349" s="322"/>
      <c r="S349" s="630"/>
      <c r="T349" s="139"/>
      <c r="U349" s="139"/>
      <c r="V349" s="327" t="str">
        <f t="shared" si="30"/>
        <v/>
      </c>
      <c r="W349" s="328"/>
      <c r="Z349" s="169"/>
      <c r="AA349" s="169"/>
      <c r="AB349" s="190"/>
      <c r="AC349" s="190"/>
      <c r="AD349" s="190"/>
      <c r="AE349" s="190"/>
      <c r="AF349" s="190"/>
    </row>
    <row r="350" spans="1:32" s="323" customFormat="1" x14ac:dyDescent="0.25">
      <c r="A350" s="143"/>
      <c r="B350" s="143"/>
      <c r="C350" s="143"/>
      <c r="D350" s="144"/>
      <c r="E350" s="143"/>
      <c r="F350" s="143"/>
      <c r="G350" s="143"/>
      <c r="H350" s="143"/>
      <c r="I350" s="74"/>
      <c r="J350" s="144"/>
      <c r="K350" s="144"/>
      <c r="L350" s="144"/>
      <c r="M350" s="144"/>
      <c r="N350" s="144"/>
      <c r="O350" s="144"/>
      <c r="P350" s="144"/>
      <c r="Q350" s="164"/>
      <c r="R350" s="322"/>
      <c r="S350" s="630"/>
      <c r="T350" s="139"/>
      <c r="U350" s="139"/>
      <c r="V350" s="327" t="str">
        <f t="shared" si="30"/>
        <v/>
      </c>
      <c r="W350" s="328"/>
      <c r="Z350" s="169"/>
      <c r="AA350" s="169"/>
      <c r="AB350" s="190"/>
      <c r="AC350" s="190"/>
      <c r="AD350" s="190"/>
      <c r="AE350" s="190"/>
      <c r="AF350" s="190"/>
    </row>
    <row r="351" spans="1:32" s="323" customFormat="1" x14ac:dyDescent="0.25">
      <c r="A351" s="143"/>
      <c r="B351" s="143"/>
      <c r="C351" s="143"/>
      <c r="D351" s="144"/>
      <c r="E351" s="143"/>
      <c r="F351" s="143"/>
      <c r="G351" s="143"/>
      <c r="H351" s="143"/>
      <c r="I351" s="74"/>
      <c r="J351" s="144"/>
      <c r="K351" s="144"/>
      <c r="L351" s="144"/>
      <c r="M351" s="144"/>
      <c r="N351" s="144"/>
      <c r="O351" s="144"/>
      <c r="P351" s="144"/>
      <c r="Q351" s="164"/>
      <c r="R351" s="322"/>
      <c r="S351" s="630"/>
      <c r="T351" s="139"/>
      <c r="U351" s="139"/>
      <c r="V351" s="327" t="str">
        <f t="shared" si="30"/>
        <v/>
      </c>
      <c r="W351" s="328"/>
      <c r="Z351" s="169"/>
      <c r="AA351" s="169"/>
      <c r="AB351" s="190"/>
      <c r="AC351" s="190"/>
      <c r="AD351" s="190"/>
      <c r="AE351" s="190"/>
      <c r="AF351" s="190"/>
    </row>
    <row r="352" spans="1:32" s="323" customFormat="1" x14ac:dyDescent="0.25">
      <c r="A352" s="143"/>
      <c r="B352" s="143"/>
      <c r="C352" s="143"/>
      <c r="D352" s="144"/>
      <c r="E352" s="143"/>
      <c r="F352" s="143"/>
      <c r="G352" s="143"/>
      <c r="H352" s="143"/>
      <c r="I352" s="74"/>
      <c r="J352" s="144"/>
      <c r="K352" s="144"/>
      <c r="L352" s="144"/>
      <c r="M352" s="144"/>
      <c r="N352" s="144"/>
      <c r="O352" s="144"/>
      <c r="P352" s="144"/>
      <c r="Q352" s="164"/>
      <c r="R352" s="322"/>
      <c r="S352" s="630"/>
      <c r="T352" s="139"/>
      <c r="U352" s="139"/>
      <c r="V352" s="327" t="str">
        <f t="shared" si="30"/>
        <v/>
      </c>
      <c r="W352" s="328"/>
      <c r="Z352" s="169"/>
      <c r="AA352" s="169"/>
      <c r="AB352" s="190"/>
      <c r="AC352" s="190"/>
      <c r="AD352" s="190"/>
      <c r="AE352" s="190"/>
      <c r="AF352" s="190"/>
    </row>
    <row r="353" spans="1:32" s="323" customFormat="1" x14ac:dyDescent="0.25">
      <c r="A353" s="143"/>
      <c r="B353" s="143"/>
      <c r="C353" s="143"/>
      <c r="D353" s="144"/>
      <c r="E353" s="143"/>
      <c r="F353" s="143"/>
      <c r="G353" s="143"/>
      <c r="H353" s="143"/>
      <c r="I353" s="74"/>
      <c r="J353" s="144"/>
      <c r="K353" s="144"/>
      <c r="L353" s="144"/>
      <c r="M353" s="144"/>
      <c r="N353" s="144"/>
      <c r="O353" s="144"/>
      <c r="P353" s="144"/>
      <c r="Q353" s="164"/>
      <c r="R353" s="322"/>
      <c r="S353" s="630"/>
      <c r="T353" s="139"/>
      <c r="U353" s="139"/>
      <c r="V353" s="327" t="str">
        <f t="shared" si="30"/>
        <v/>
      </c>
      <c r="W353" s="328"/>
      <c r="Z353" s="169"/>
      <c r="AA353" s="169"/>
      <c r="AB353" s="190"/>
      <c r="AC353" s="190"/>
      <c r="AD353" s="190"/>
      <c r="AE353" s="190"/>
      <c r="AF353" s="190"/>
    </row>
    <row r="354" spans="1:32" s="323" customFormat="1" x14ac:dyDescent="0.25">
      <c r="A354" s="143"/>
      <c r="B354" s="143"/>
      <c r="C354" s="143"/>
      <c r="D354" s="144"/>
      <c r="E354" s="143"/>
      <c r="F354" s="143"/>
      <c r="G354" s="143"/>
      <c r="H354" s="143"/>
      <c r="I354" s="74"/>
      <c r="J354" s="144"/>
      <c r="K354" s="144"/>
      <c r="L354" s="144"/>
      <c r="M354" s="144"/>
      <c r="N354" s="144"/>
      <c r="O354" s="144"/>
      <c r="P354" s="144"/>
      <c r="Q354" s="164"/>
      <c r="R354" s="322"/>
      <c r="S354" s="630"/>
      <c r="T354" s="139"/>
      <c r="U354" s="139"/>
      <c r="V354" s="327" t="str">
        <f t="shared" si="30"/>
        <v/>
      </c>
      <c r="W354" s="328"/>
      <c r="Z354" s="169"/>
      <c r="AA354" s="169"/>
      <c r="AB354" s="190"/>
      <c r="AC354" s="190"/>
      <c r="AD354" s="190"/>
      <c r="AE354" s="190"/>
      <c r="AF354" s="190"/>
    </row>
    <row r="355" spans="1:32" s="323" customFormat="1" x14ac:dyDescent="0.25">
      <c r="A355" s="143"/>
      <c r="B355" s="143"/>
      <c r="C355" s="143"/>
      <c r="D355" s="144"/>
      <c r="E355" s="143"/>
      <c r="F355" s="143"/>
      <c r="G355" s="143"/>
      <c r="H355" s="143"/>
      <c r="I355" s="74"/>
      <c r="J355" s="144"/>
      <c r="K355" s="144"/>
      <c r="L355" s="144"/>
      <c r="M355" s="144"/>
      <c r="N355" s="144"/>
      <c r="O355" s="144"/>
      <c r="P355" s="144"/>
      <c r="Q355" s="164"/>
      <c r="R355" s="322"/>
      <c r="S355" s="630"/>
      <c r="T355" s="139"/>
      <c r="U355" s="139"/>
      <c r="V355" s="327" t="str">
        <f t="shared" si="30"/>
        <v/>
      </c>
      <c r="W355" s="328"/>
      <c r="Z355" s="169"/>
      <c r="AA355" s="169"/>
      <c r="AB355" s="190"/>
      <c r="AC355" s="190"/>
      <c r="AD355" s="190"/>
      <c r="AE355" s="190"/>
      <c r="AF355" s="190"/>
    </row>
    <row r="356" spans="1:32" s="323" customFormat="1" x14ac:dyDescent="0.25">
      <c r="A356" s="143"/>
      <c r="B356" s="143"/>
      <c r="C356" s="143"/>
      <c r="D356" s="144"/>
      <c r="E356" s="143"/>
      <c r="F356" s="143"/>
      <c r="G356" s="143"/>
      <c r="H356" s="143"/>
      <c r="I356" s="74"/>
      <c r="J356" s="144"/>
      <c r="K356" s="144"/>
      <c r="L356" s="144"/>
      <c r="M356" s="144"/>
      <c r="N356" s="144"/>
      <c r="O356" s="144"/>
      <c r="P356" s="144"/>
      <c r="Q356" s="164"/>
      <c r="R356" s="322"/>
      <c r="S356" s="630"/>
      <c r="T356" s="139"/>
      <c r="U356" s="139"/>
      <c r="V356" s="327" t="str">
        <f t="shared" si="30"/>
        <v/>
      </c>
      <c r="W356" s="328"/>
      <c r="Z356" s="169"/>
      <c r="AA356" s="169"/>
      <c r="AB356" s="190"/>
      <c r="AC356" s="190"/>
      <c r="AD356" s="190"/>
      <c r="AE356" s="190"/>
      <c r="AF356" s="190"/>
    </row>
    <row r="357" spans="1:32" s="323" customFormat="1" x14ac:dyDescent="0.25">
      <c r="A357" s="143"/>
      <c r="B357" s="143"/>
      <c r="C357" s="143"/>
      <c r="D357" s="144"/>
      <c r="E357" s="143"/>
      <c r="F357" s="143"/>
      <c r="G357" s="143"/>
      <c r="H357" s="143"/>
      <c r="I357" s="74"/>
      <c r="J357" s="144"/>
      <c r="K357" s="144"/>
      <c r="L357" s="144"/>
      <c r="M357" s="144"/>
      <c r="N357" s="144"/>
      <c r="O357" s="144"/>
      <c r="P357" s="144"/>
      <c r="Q357" s="164"/>
      <c r="R357" s="322"/>
      <c r="S357" s="630"/>
      <c r="T357" s="139"/>
      <c r="U357" s="139"/>
      <c r="V357" s="327" t="str">
        <f t="shared" si="30"/>
        <v/>
      </c>
      <c r="W357" s="328"/>
      <c r="Z357" s="169"/>
      <c r="AA357" s="169"/>
      <c r="AB357" s="190"/>
      <c r="AC357" s="190"/>
      <c r="AD357" s="190"/>
      <c r="AE357" s="190"/>
      <c r="AF357" s="190"/>
    </row>
    <row r="358" spans="1:32" s="323" customFormat="1" x14ac:dyDescent="0.25">
      <c r="A358" s="143"/>
      <c r="B358" s="143"/>
      <c r="C358" s="143"/>
      <c r="D358" s="144"/>
      <c r="E358" s="143"/>
      <c r="F358" s="143"/>
      <c r="G358" s="143"/>
      <c r="H358" s="143"/>
      <c r="I358" s="74"/>
      <c r="J358" s="144"/>
      <c r="K358" s="144"/>
      <c r="L358" s="144"/>
      <c r="M358" s="144"/>
      <c r="N358" s="144"/>
      <c r="O358" s="144"/>
      <c r="P358" s="144"/>
      <c r="Q358" s="164"/>
      <c r="R358" s="322"/>
      <c r="S358" s="630"/>
      <c r="T358" s="139"/>
      <c r="U358" s="139"/>
      <c r="V358" s="327" t="str">
        <f t="shared" si="30"/>
        <v/>
      </c>
      <c r="W358" s="328"/>
      <c r="Z358" s="169"/>
      <c r="AA358" s="169"/>
      <c r="AB358" s="190"/>
      <c r="AC358" s="190"/>
      <c r="AD358" s="190"/>
      <c r="AE358" s="190"/>
      <c r="AF358" s="190"/>
    </row>
    <row r="359" spans="1:32" s="323" customFormat="1" x14ac:dyDescent="0.25">
      <c r="A359" s="143"/>
      <c r="B359" s="143"/>
      <c r="C359" s="143"/>
      <c r="D359" s="144"/>
      <c r="E359" s="143"/>
      <c r="F359" s="143"/>
      <c r="G359" s="143"/>
      <c r="H359" s="143"/>
      <c r="I359" s="74"/>
      <c r="J359" s="144"/>
      <c r="K359" s="144"/>
      <c r="L359" s="144"/>
      <c r="M359" s="144"/>
      <c r="N359" s="144"/>
      <c r="O359" s="144"/>
      <c r="P359" s="144"/>
      <c r="Q359" s="164"/>
      <c r="R359" s="322"/>
      <c r="S359" s="630"/>
      <c r="T359" s="139"/>
      <c r="U359" s="139"/>
      <c r="V359" s="327" t="str">
        <f t="shared" si="30"/>
        <v/>
      </c>
      <c r="W359" s="328"/>
      <c r="Z359" s="169"/>
      <c r="AA359" s="169"/>
      <c r="AB359" s="190"/>
      <c r="AC359" s="190"/>
      <c r="AD359" s="190"/>
      <c r="AE359" s="190"/>
      <c r="AF359" s="190"/>
    </row>
    <row r="360" spans="1:32" s="323" customFormat="1" x14ac:dyDescent="0.25">
      <c r="A360" s="143"/>
      <c r="B360" s="143"/>
      <c r="C360" s="143"/>
      <c r="D360" s="144"/>
      <c r="E360" s="143"/>
      <c r="F360" s="143"/>
      <c r="G360" s="143"/>
      <c r="H360" s="143"/>
      <c r="I360" s="74"/>
      <c r="J360" s="144"/>
      <c r="K360" s="144"/>
      <c r="L360" s="144"/>
      <c r="M360" s="144"/>
      <c r="N360" s="144"/>
      <c r="O360" s="144"/>
      <c r="P360" s="144"/>
      <c r="Q360" s="164"/>
      <c r="R360" s="322"/>
      <c r="S360" s="630"/>
      <c r="T360" s="139"/>
      <c r="U360" s="139"/>
      <c r="V360" s="327" t="str">
        <f t="shared" si="30"/>
        <v/>
      </c>
      <c r="W360" s="328"/>
      <c r="Z360" s="169"/>
      <c r="AA360" s="169"/>
      <c r="AB360" s="190"/>
      <c r="AC360" s="190"/>
      <c r="AD360" s="190"/>
      <c r="AE360" s="190"/>
      <c r="AF360" s="190"/>
    </row>
    <row r="361" spans="1:32" s="323" customFormat="1" x14ac:dyDescent="0.25">
      <c r="A361" s="143"/>
      <c r="B361" s="143"/>
      <c r="C361" s="143"/>
      <c r="D361" s="144"/>
      <c r="E361" s="143"/>
      <c r="F361" s="143"/>
      <c r="G361" s="143"/>
      <c r="H361" s="143"/>
      <c r="I361" s="74"/>
      <c r="J361" s="144"/>
      <c r="K361" s="144"/>
      <c r="L361" s="144"/>
      <c r="M361" s="144"/>
      <c r="N361" s="144"/>
      <c r="O361" s="144"/>
      <c r="P361" s="144"/>
      <c r="Q361" s="164"/>
      <c r="R361" s="322"/>
      <c r="S361" s="630"/>
      <c r="T361" s="139"/>
      <c r="U361" s="139"/>
      <c r="V361" s="327" t="str">
        <f t="shared" si="30"/>
        <v/>
      </c>
      <c r="W361" s="328"/>
      <c r="Z361" s="169"/>
      <c r="AA361" s="169"/>
      <c r="AB361" s="190"/>
      <c r="AC361" s="190"/>
      <c r="AD361" s="190"/>
      <c r="AE361" s="190"/>
      <c r="AF361" s="190"/>
    </row>
    <row r="362" spans="1:32" s="323" customFormat="1" x14ac:dyDescent="0.25">
      <c r="A362" s="143"/>
      <c r="B362" s="143"/>
      <c r="C362" s="143"/>
      <c r="D362" s="144"/>
      <c r="E362" s="143"/>
      <c r="F362" s="143"/>
      <c r="G362" s="143"/>
      <c r="H362" s="143"/>
      <c r="I362" s="74"/>
      <c r="J362" s="144"/>
      <c r="K362" s="144"/>
      <c r="L362" s="144"/>
      <c r="M362" s="144"/>
      <c r="N362" s="144"/>
      <c r="O362" s="144"/>
      <c r="P362" s="144"/>
      <c r="Q362" s="164"/>
      <c r="R362" s="322"/>
      <c r="S362" s="630"/>
      <c r="T362" s="139"/>
      <c r="U362" s="139"/>
      <c r="V362" s="327" t="str">
        <f t="shared" si="30"/>
        <v/>
      </c>
      <c r="W362" s="328"/>
      <c r="Z362" s="169"/>
      <c r="AA362" s="169"/>
      <c r="AB362" s="190"/>
      <c r="AC362" s="190"/>
      <c r="AD362" s="190"/>
      <c r="AE362" s="190"/>
      <c r="AF362" s="190"/>
    </row>
    <row r="363" spans="1:32" s="323" customFormat="1" x14ac:dyDescent="0.25">
      <c r="A363" s="143"/>
      <c r="B363" s="143"/>
      <c r="C363" s="143"/>
      <c r="D363" s="144"/>
      <c r="E363" s="143"/>
      <c r="F363" s="143"/>
      <c r="G363" s="143"/>
      <c r="H363" s="143"/>
      <c r="I363" s="74"/>
      <c r="J363" s="144"/>
      <c r="K363" s="144"/>
      <c r="L363" s="144"/>
      <c r="M363" s="144"/>
      <c r="N363" s="144"/>
      <c r="O363" s="144"/>
      <c r="P363" s="144"/>
      <c r="Q363" s="164"/>
      <c r="R363" s="322"/>
      <c r="S363" s="630"/>
      <c r="T363" s="139"/>
      <c r="U363" s="139"/>
      <c r="V363" s="327" t="str">
        <f t="shared" si="30"/>
        <v/>
      </c>
      <c r="W363" s="328"/>
      <c r="Z363" s="169"/>
      <c r="AA363" s="169"/>
      <c r="AB363" s="190"/>
      <c r="AC363" s="190"/>
      <c r="AD363" s="190"/>
      <c r="AE363" s="190"/>
      <c r="AF363" s="190"/>
    </row>
    <row r="364" spans="1:32" s="323" customFormat="1" x14ac:dyDescent="0.25">
      <c r="A364" s="143"/>
      <c r="B364" s="143"/>
      <c r="C364" s="143"/>
      <c r="D364" s="144"/>
      <c r="E364" s="143"/>
      <c r="F364" s="143"/>
      <c r="G364" s="143"/>
      <c r="H364" s="143"/>
      <c r="I364" s="74"/>
      <c r="J364" s="144"/>
      <c r="K364" s="144"/>
      <c r="L364" s="144"/>
      <c r="M364" s="144"/>
      <c r="N364" s="144"/>
      <c r="O364" s="144"/>
      <c r="P364" s="144"/>
      <c r="Q364" s="164"/>
      <c r="R364" s="322"/>
      <c r="S364" s="630"/>
      <c r="T364" s="139"/>
      <c r="U364" s="139"/>
      <c r="V364" s="327" t="str">
        <f t="shared" si="30"/>
        <v/>
      </c>
      <c r="W364" s="328"/>
      <c r="Z364" s="169"/>
      <c r="AA364" s="169"/>
      <c r="AB364" s="190"/>
      <c r="AC364" s="190"/>
      <c r="AD364" s="190"/>
      <c r="AE364" s="190"/>
      <c r="AF364" s="190"/>
    </row>
    <row r="365" spans="1:32" s="323" customFormat="1" x14ac:dyDescent="0.25">
      <c r="A365" s="143"/>
      <c r="B365" s="143"/>
      <c r="C365" s="143"/>
      <c r="D365" s="144"/>
      <c r="E365" s="143"/>
      <c r="F365" s="143"/>
      <c r="G365" s="143"/>
      <c r="H365" s="143"/>
      <c r="I365" s="74"/>
      <c r="J365" s="144"/>
      <c r="K365" s="144"/>
      <c r="L365" s="144"/>
      <c r="M365" s="144"/>
      <c r="N365" s="144"/>
      <c r="O365" s="144"/>
      <c r="P365" s="144"/>
      <c r="Q365" s="164"/>
      <c r="R365" s="322"/>
      <c r="S365" s="630"/>
      <c r="T365" s="139"/>
      <c r="U365" s="139"/>
      <c r="V365" s="327" t="str">
        <f t="shared" si="30"/>
        <v/>
      </c>
      <c r="W365" s="328"/>
      <c r="Z365" s="169"/>
      <c r="AA365" s="169"/>
      <c r="AB365" s="190"/>
      <c r="AC365" s="190"/>
      <c r="AD365" s="190"/>
      <c r="AE365" s="190"/>
      <c r="AF365" s="190"/>
    </row>
    <row r="366" spans="1:32" s="323" customFormat="1" x14ac:dyDescent="0.25">
      <c r="A366" s="143"/>
      <c r="B366" s="143"/>
      <c r="C366" s="143"/>
      <c r="D366" s="144"/>
      <c r="E366" s="143"/>
      <c r="F366" s="143"/>
      <c r="G366" s="143"/>
      <c r="H366" s="143"/>
      <c r="I366" s="74"/>
      <c r="J366" s="144"/>
      <c r="K366" s="144"/>
      <c r="L366" s="144"/>
      <c r="M366" s="144"/>
      <c r="N366" s="144"/>
      <c r="O366" s="144"/>
      <c r="P366" s="144"/>
      <c r="Q366" s="164"/>
      <c r="R366" s="322"/>
      <c r="S366" s="630"/>
      <c r="T366" s="139"/>
      <c r="U366" s="139"/>
      <c r="V366" s="327" t="str">
        <f t="shared" si="30"/>
        <v/>
      </c>
      <c r="W366" s="328"/>
      <c r="Z366" s="169"/>
      <c r="AA366" s="169"/>
      <c r="AB366" s="190"/>
      <c r="AC366" s="190"/>
      <c r="AD366" s="190"/>
      <c r="AE366" s="190"/>
      <c r="AF366" s="190"/>
    </row>
    <row r="367" spans="1:32" s="323" customFormat="1" x14ac:dyDescent="0.25">
      <c r="A367" s="143"/>
      <c r="B367" s="143"/>
      <c r="C367" s="143"/>
      <c r="D367" s="144"/>
      <c r="E367" s="143"/>
      <c r="F367" s="143"/>
      <c r="G367" s="143"/>
      <c r="H367" s="143"/>
      <c r="I367" s="74"/>
      <c r="J367" s="144"/>
      <c r="K367" s="144"/>
      <c r="L367" s="144"/>
      <c r="M367" s="144"/>
      <c r="N367" s="144"/>
      <c r="O367" s="144"/>
      <c r="P367" s="144"/>
      <c r="Q367" s="164"/>
      <c r="R367" s="322"/>
      <c r="S367" s="630"/>
      <c r="T367" s="139"/>
      <c r="U367" s="139"/>
      <c r="V367" s="327" t="str">
        <f t="shared" si="30"/>
        <v/>
      </c>
      <c r="W367" s="328"/>
      <c r="Z367" s="169"/>
      <c r="AA367" s="169"/>
      <c r="AB367" s="190"/>
      <c r="AC367" s="190"/>
      <c r="AD367" s="190"/>
      <c r="AE367" s="190"/>
      <c r="AF367" s="190"/>
    </row>
    <row r="368" spans="1:32" s="323" customFormat="1" x14ac:dyDescent="0.25">
      <c r="A368" s="143"/>
      <c r="B368" s="143"/>
      <c r="C368" s="143"/>
      <c r="D368" s="144"/>
      <c r="E368" s="143"/>
      <c r="F368" s="143"/>
      <c r="G368" s="143"/>
      <c r="H368" s="143"/>
      <c r="I368" s="74"/>
      <c r="J368" s="144"/>
      <c r="K368" s="144"/>
      <c r="L368" s="144"/>
      <c r="M368" s="144"/>
      <c r="N368" s="144"/>
      <c r="O368" s="144"/>
      <c r="P368" s="144"/>
      <c r="Q368" s="164"/>
      <c r="R368" s="322"/>
      <c r="S368" s="630"/>
      <c r="T368" s="139"/>
      <c r="U368" s="139"/>
      <c r="V368" s="327" t="str">
        <f t="shared" si="30"/>
        <v/>
      </c>
      <c r="W368" s="328"/>
      <c r="Z368" s="169"/>
      <c r="AA368" s="169"/>
      <c r="AB368" s="190"/>
      <c r="AC368" s="190"/>
      <c r="AD368" s="190"/>
      <c r="AE368" s="190"/>
      <c r="AF368" s="190"/>
    </row>
    <row r="369" spans="1:32" s="323" customFormat="1" x14ac:dyDescent="0.25">
      <c r="A369" s="143"/>
      <c r="B369" s="143"/>
      <c r="C369" s="143"/>
      <c r="D369" s="144"/>
      <c r="E369" s="143"/>
      <c r="F369" s="143"/>
      <c r="G369" s="143"/>
      <c r="H369" s="143"/>
      <c r="I369" s="74"/>
      <c r="J369" s="144"/>
      <c r="K369" s="144"/>
      <c r="L369" s="144"/>
      <c r="M369" s="144"/>
      <c r="N369" s="144"/>
      <c r="O369" s="144"/>
      <c r="P369" s="144"/>
      <c r="Q369" s="164"/>
      <c r="R369" s="322"/>
      <c r="S369" s="630"/>
      <c r="T369" s="139"/>
      <c r="U369" s="139"/>
      <c r="V369" s="327" t="str">
        <f t="shared" si="30"/>
        <v/>
      </c>
      <c r="W369" s="328"/>
      <c r="Z369" s="169"/>
      <c r="AA369" s="169"/>
      <c r="AB369" s="190"/>
      <c r="AC369" s="190"/>
      <c r="AD369" s="190"/>
      <c r="AE369" s="190"/>
      <c r="AF369" s="190"/>
    </row>
    <row r="370" spans="1:32" s="323" customFormat="1" x14ac:dyDescent="0.25">
      <c r="A370" s="143"/>
      <c r="B370" s="143"/>
      <c r="C370" s="143"/>
      <c r="D370" s="144"/>
      <c r="E370" s="143"/>
      <c r="F370" s="143"/>
      <c r="G370" s="143"/>
      <c r="H370" s="143"/>
      <c r="I370" s="74"/>
      <c r="J370" s="144"/>
      <c r="K370" s="144"/>
      <c r="L370" s="144"/>
      <c r="M370" s="144"/>
      <c r="N370" s="144"/>
      <c r="O370" s="144"/>
      <c r="P370" s="144"/>
      <c r="Q370" s="164"/>
      <c r="R370" s="322"/>
      <c r="S370" s="630"/>
      <c r="T370" s="139"/>
      <c r="U370" s="139"/>
      <c r="V370" s="327" t="str">
        <f t="shared" si="30"/>
        <v/>
      </c>
      <c r="W370" s="328"/>
      <c r="Z370" s="169"/>
      <c r="AA370" s="169"/>
      <c r="AB370" s="190"/>
      <c r="AC370" s="190"/>
      <c r="AD370" s="190"/>
      <c r="AE370" s="190"/>
      <c r="AF370" s="190"/>
    </row>
    <row r="371" spans="1:32" s="323" customFormat="1" x14ac:dyDescent="0.25">
      <c r="A371" s="143"/>
      <c r="B371" s="143"/>
      <c r="C371" s="143"/>
      <c r="D371" s="144"/>
      <c r="E371" s="143"/>
      <c r="F371" s="143"/>
      <c r="G371" s="143"/>
      <c r="H371" s="143"/>
      <c r="I371" s="74"/>
      <c r="J371" s="144"/>
      <c r="K371" s="144"/>
      <c r="L371" s="144"/>
      <c r="M371" s="144"/>
      <c r="N371" s="144"/>
      <c r="O371" s="144"/>
      <c r="P371" s="144"/>
      <c r="Q371" s="164"/>
      <c r="R371" s="322"/>
      <c r="S371" s="630"/>
      <c r="T371" s="139"/>
      <c r="U371" s="139"/>
      <c r="V371" s="327" t="str">
        <f t="shared" si="30"/>
        <v/>
      </c>
      <c r="W371" s="328"/>
      <c r="Z371" s="169"/>
      <c r="AA371" s="169"/>
      <c r="AB371" s="190"/>
      <c r="AC371" s="190"/>
      <c r="AD371" s="190"/>
      <c r="AE371" s="190"/>
      <c r="AF371" s="190"/>
    </row>
    <row r="372" spans="1:32" s="323" customFormat="1" x14ac:dyDescent="0.25">
      <c r="A372" s="143"/>
      <c r="B372" s="143"/>
      <c r="C372" s="143"/>
      <c r="D372" s="144"/>
      <c r="E372" s="143"/>
      <c r="F372" s="143"/>
      <c r="G372" s="143"/>
      <c r="H372" s="143"/>
      <c r="I372" s="74"/>
      <c r="J372" s="144"/>
      <c r="K372" s="144"/>
      <c r="L372" s="144"/>
      <c r="M372" s="144"/>
      <c r="N372" s="144"/>
      <c r="O372" s="144"/>
      <c r="P372" s="144"/>
      <c r="Q372" s="164"/>
      <c r="R372" s="322"/>
      <c r="S372" s="630"/>
      <c r="T372" s="139"/>
      <c r="U372" s="139"/>
      <c r="V372" s="327" t="str">
        <f t="shared" si="30"/>
        <v/>
      </c>
      <c r="W372" s="328"/>
      <c r="Z372" s="169"/>
      <c r="AA372" s="169"/>
      <c r="AB372" s="190"/>
      <c r="AC372" s="190"/>
      <c r="AD372" s="190"/>
      <c r="AE372" s="190"/>
      <c r="AF372" s="190"/>
    </row>
    <row r="373" spans="1:32" s="323" customFormat="1" x14ac:dyDescent="0.25">
      <c r="A373" s="143"/>
      <c r="B373" s="143"/>
      <c r="C373" s="143"/>
      <c r="D373" s="144"/>
      <c r="E373" s="143"/>
      <c r="F373" s="143"/>
      <c r="G373" s="143"/>
      <c r="H373" s="143"/>
      <c r="I373" s="74"/>
      <c r="J373" s="144"/>
      <c r="K373" s="144"/>
      <c r="L373" s="144"/>
      <c r="M373" s="144"/>
      <c r="N373" s="144"/>
      <c r="O373" s="144"/>
      <c r="P373" s="144"/>
      <c r="Q373" s="164"/>
      <c r="R373" s="322"/>
      <c r="S373" s="630"/>
      <c r="T373" s="139"/>
      <c r="U373" s="139"/>
      <c r="V373" s="327" t="str">
        <f t="shared" si="30"/>
        <v/>
      </c>
      <c r="W373" s="328"/>
      <c r="Z373" s="169"/>
      <c r="AA373" s="169"/>
      <c r="AB373" s="190"/>
      <c r="AC373" s="190"/>
      <c r="AD373" s="190"/>
      <c r="AE373" s="190"/>
      <c r="AF373" s="190"/>
    </row>
    <row r="374" spans="1:32" s="323" customFormat="1" x14ac:dyDescent="0.25">
      <c r="A374" s="143"/>
      <c r="B374" s="143"/>
      <c r="C374" s="143"/>
      <c r="D374" s="144"/>
      <c r="E374" s="143"/>
      <c r="F374" s="143"/>
      <c r="G374" s="143"/>
      <c r="H374" s="143"/>
      <c r="I374" s="74"/>
      <c r="J374" s="144"/>
      <c r="K374" s="144"/>
      <c r="L374" s="144"/>
      <c r="M374" s="144"/>
      <c r="N374" s="144"/>
      <c r="O374" s="144"/>
      <c r="P374" s="144"/>
      <c r="Q374" s="164"/>
      <c r="R374" s="322"/>
      <c r="S374" s="630"/>
      <c r="T374" s="139"/>
      <c r="U374" s="139"/>
      <c r="V374" s="327" t="str">
        <f t="shared" si="30"/>
        <v/>
      </c>
      <c r="W374" s="328"/>
      <c r="Z374" s="169"/>
      <c r="AA374" s="169"/>
      <c r="AB374" s="190"/>
      <c r="AC374" s="190"/>
      <c r="AD374" s="190"/>
      <c r="AE374" s="190"/>
      <c r="AF374" s="190"/>
    </row>
    <row r="375" spans="1:32" s="323" customFormat="1" x14ac:dyDescent="0.25">
      <c r="A375" s="143"/>
      <c r="B375" s="143"/>
      <c r="C375" s="143"/>
      <c r="D375" s="144"/>
      <c r="E375" s="143"/>
      <c r="F375" s="143"/>
      <c r="G375" s="143"/>
      <c r="H375" s="143"/>
      <c r="I375" s="74"/>
      <c r="J375" s="144"/>
      <c r="K375" s="144"/>
      <c r="L375" s="144"/>
      <c r="M375" s="144"/>
      <c r="N375" s="144"/>
      <c r="O375" s="144"/>
      <c r="P375" s="144"/>
      <c r="Q375" s="164"/>
      <c r="R375" s="322"/>
      <c r="S375" s="630"/>
      <c r="T375" s="139"/>
      <c r="U375" s="139"/>
      <c r="V375" s="327" t="str">
        <f t="shared" si="30"/>
        <v/>
      </c>
      <c r="W375" s="328"/>
      <c r="Z375" s="169"/>
      <c r="AA375" s="169"/>
      <c r="AB375" s="190"/>
      <c r="AC375" s="190"/>
      <c r="AD375" s="190"/>
      <c r="AE375" s="190"/>
      <c r="AF375" s="190"/>
    </row>
    <row r="376" spans="1:32" s="323" customFormat="1" x14ac:dyDescent="0.25">
      <c r="A376" s="143"/>
      <c r="B376" s="143"/>
      <c r="C376" s="143"/>
      <c r="D376" s="144"/>
      <c r="E376" s="143"/>
      <c r="F376" s="143"/>
      <c r="G376" s="143"/>
      <c r="H376" s="143"/>
      <c r="I376" s="74"/>
      <c r="J376" s="144"/>
      <c r="K376" s="144"/>
      <c r="L376" s="144"/>
      <c r="M376" s="144"/>
      <c r="N376" s="144"/>
      <c r="O376" s="144"/>
      <c r="P376" s="144"/>
      <c r="Q376" s="164"/>
      <c r="R376" s="322"/>
      <c r="S376" s="630"/>
      <c r="T376" s="139"/>
      <c r="U376" s="139"/>
      <c r="V376" s="327" t="str">
        <f t="shared" si="30"/>
        <v/>
      </c>
      <c r="W376" s="328"/>
      <c r="Z376" s="169"/>
      <c r="AA376" s="169"/>
      <c r="AB376" s="190"/>
      <c r="AC376" s="190"/>
      <c r="AD376" s="190"/>
      <c r="AE376" s="190"/>
      <c r="AF376" s="190"/>
    </row>
    <row r="377" spans="1:32" s="323" customFormat="1" x14ac:dyDescent="0.25">
      <c r="A377" s="143"/>
      <c r="B377" s="143"/>
      <c r="C377" s="143"/>
      <c r="D377" s="144"/>
      <c r="E377" s="143"/>
      <c r="F377" s="143"/>
      <c r="G377" s="143"/>
      <c r="H377" s="143"/>
      <c r="I377" s="74"/>
      <c r="J377" s="144"/>
      <c r="K377" s="144"/>
      <c r="L377" s="144"/>
      <c r="M377" s="144"/>
      <c r="N377" s="144"/>
      <c r="O377" s="144"/>
      <c r="P377" s="144"/>
      <c r="Q377" s="164"/>
      <c r="R377" s="322"/>
      <c r="S377" s="630"/>
      <c r="T377" s="139"/>
      <c r="U377" s="139"/>
      <c r="V377" s="327" t="str">
        <f t="shared" si="30"/>
        <v/>
      </c>
      <c r="W377" s="328"/>
      <c r="Z377" s="169"/>
      <c r="AA377" s="169"/>
      <c r="AB377" s="190"/>
      <c r="AC377" s="190"/>
      <c r="AD377" s="190"/>
      <c r="AE377" s="190"/>
      <c r="AF377" s="190"/>
    </row>
    <row r="378" spans="1:32" s="323" customFormat="1" x14ac:dyDescent="0.25">
      <c r="A378" s="143"/>
      <c r="B378" s="143"/>
      <c r="C378" s="143"/>
      <c r="D378" s="144"/>
      <c r="E378" s="143"/>
      <c r="F378" s="143"/>
      <c r="G378" s="143"/>
      <c r="H378" s="143"/>
      <c r="I378" s="74"/>
      <c r="J378" s="144"/>
      <c r="K378" s="144"/>
      <c r="L378" s="144"/>
      <c r="M378" s="144"/>
      <c r="N378" s="144"/>
      <c r="O378" s="144"/>
      <c r="P378" s="144"/>
      <c r="Q378" s="164"/>
      <c r="R378" s="322"/>
      <c r="S378" s="630"/>
      <c r="T378" s="139"/>
      <c r="U378" s="139"/>
      <c r="V378" s="327" t="str">
        <f t="shared" si="30"/>
        <v/>
      </c>
      <c r="W378" s="328"/>
      <c r="Z378" s="169"/>
      <c r="AA378" s="169"/>
      <c r="AB378" s="190"/>
      <c r="AC378" s="190"/>
      <c r="AD378" s="190"/>
      <c r="AE378" s="190"/>
      <c r="AF378" s="190"/>
    </row>
    <row r="379" spans="1:32" s="323" customFormat="1" x14ac:dyDescent="0.25">
      <c r="A379" s="143"/>
      <c r="B379" s="143"/>
      <c r="C379" s="143"/>
      <c r="D379" s="144"/>
      <c r="E379" s="143"/>
      <c r="F379" s="143"/>
      <c r="G379" s="143"/>
      <c r="H379" s="143"/>
      <c r="I379" s="74"/>
      <c r="J379" s="144"/>
      <c r="K379" s="144"/>
      <c r="L379" s="144"/>
      <c r="M379" s="144"/>
      <c r="N379" s="144"/>
      <c r="O379" s="144"/>
      <c r="P379" s="144"/>
      <c r="Q379" s="164"/>
      <c r="R379" s="322"/>
      <c r="S379" s="630"/>
      <c r="T379" s="139"/>
      <c r="U379" s="139"/>
      <c r="V379" s="327" t="str">
        <f t="shared" si="30"/>
        <v/>
      </c>
      <c r="W379" s="328"/>
      <c r="Z379" s="169"/>
      <c r="AA379" s="169"/>
      <c r="AB379" s="190"/>
      <c r="AC379" s="190"/>
      <c r="AD379" s="190"/>
      <c r="AE379" s="190"/>
      <c r="AF379" s="190"/>
    </row>
    <row r="380" spans="1:32" s="323" customFormat="1" x14ac:dyDescent="0.25">
      <c r="A380" s="143"/>
      <c r="B380" s="143"/>
      <c r="C380" s="143"/>
      <c r="D380" s="144"/>
      <c r="E380" s="143"/>
      <c r="F380" s="143"/>
      <c r="G380" s="143"/>
      <c r="H380" s="143"/>
      <c r="I380" s="74"/>
      <c r="J380" s="144"/>
      <c r="K380" s="144"/>
      <c r="L380" s="144"/>
      <c r="M380" s="144"/>
      <c r="N380" s="144"/>
      <c r="O380" s="144"/>
      <c r="P380" s="144"/>
      <c r="Q380" s="164"/>
      <c r="R380" s="322"/>
      <c r="S380" s="630"/>
      <c r="T380" s="139"/>
      <c r="U380" s="139"/>
      <c r="V380" s="327" t="str">
        <f t="shared" si="30"/>
        <v/>
      </c>
      <c r="W380" s="328"/>
      <c r="Z380" s="169"/>
      <c r="AA380" s="169"/>
      <c r="AB380" s="190"/>
      <c r="AC380" s="190"/>
      <c r="AD380" s="190"/>
      <c r="AE380" s="190"/>
      <c r="AF380" s="190"/>
    </row>
    <row r="381" spans="1:32" s="323" customFormat="1" x14ac:dyDescent="0.25">
      <c r="A381" s="143"/>
      <c r="B381" s="143"/>
      <c r="C381" s="143"/>
      <c r="D381" s="144"/>
      <c r="E381" s="143"/>
      <c r="F381" s="143"/>
      <c r="G381" s="143"/>
      <c r="H381" s="143"/>
      <c r="I381" s="74"/>
      <c r="J381" s="144"/>
      <c r="K381" s="144"/>
      <c r="L381" s="144"/>
      <c r="M381" s="144"/>
      <c r="N381" s="144"/>
      <c r="O381" s="144"/>
      <c r="P381" s="144"/>
      <c r="Q381" s="164"/>
      <c r="R381" s="322"/>
      <c r="S381" s="630"/>
      <c r="T381" s="139"/>
      <c r="U381" s="139"/>
      <c r="V381" s="327" t="str">
        <f t="shared" si="30"/>
        <v/>
      </c>
      <c r="W381" s="328"/>
      <c r="Z381" s="169"/>
      <c r="AA381" s="169"/>
      <c r="AB381" s="190"/>
      <c r="AC381" s="190"/>
      <c r="AD381" s="190"/>
      <c r="AE381" s="190"/>
      <c r="AF381" s="190"/>
    </row>
    <row r="382" spans="1:32" s="323" customFormat="1" x14ac:dyDescent="0.25">
      <c r="A382" s="143"/>
      <c r="B382" s="143"/>
      <c r="C382" s="143"/>
      <c r="D382" s="144"/>
      <c r="E382" s="143"/>
      <c r="F382" s="143"/>
      <c r="G382" s="143"/>
      <c r="H382" s="143"/>
      <c r="I382" s="74"/>
      <c r="J382" s="144"/>
      <c r="K382" s="144"/>
      <c r="L382" s="144"/>
      <c r="M382" s="144"/>
      <c r="N382" s="144"/>
      <c r="O382" s="144"/>
      <c r="P382" s="144"/>
      <c r="Q382" s="164"/>
      <c r="R382" s="322"/>
      <c r="S382" s="630"/>
      <c r="T382" s="139"/>
      <c r="U382" s="139"/>
      <c r="V382" s="327" t="str">
        <f t="shared" si="30"/>
        <v/>
      </c>
      <c r="W382" s="328"/>
      <c r="Z382" s="169"/>
      <c r="AA382" s="169"/>
      <c r="AB382" s="190"/>
      <c r="AC382" s="190"/>
      <c r="AD382" s="190"/>
      <c r="AE382" s="190"/>
      <c r="AF382" s="190"/>
    </row>
    <row r="383" spans="1:32" s="323" customFormat="1" x14ac:dyDescent="0.25">
      <c r="A383" s="143"/>
      <c r="B383" s="143"/>
      <c r="C383" s="143"/>
      <c r="D383" s="144"/>
      <c r="E383" s="143"/>
      <c r="F383" s="143"/>
      <c r="G383" s="143"/>
      <c r="H383" s="143"/>
      <c r="I383" s="74"/>
      <c r="J383" s="144"/>
      <c r="K383" s="144"/>
      <c r="L383" s="144"/>
      <c r="M383" s="144"/>
      <c r="N383" s="144"/>
      <c r="O383" s="144"/>
      <c r="P383" s="144"/>
      <c r="Q383" s="164"/>
      <c r="R383" s="322"/>
      <c r="S383" s="630"/>
      <c r="T383" s="139"/>
      <c r="U383" s="139"/>
      <c r="V383" s="327" t="str">
        <f t="shared" si="30"/>
        <v/>
      </c>
      <c r="W383" s="328"/>
      <c r="Z383" s="169"/>
      <c r="AA383" s="169"/>
      <c r="AB383" s="190"/>
      <c r="AC383" s="190"/>
      <c r="AD383" s="190"/>
      <c r="AE383" s="190"/>
      <c r="AF383" s="190"/>
    </row>
    <row r="384" spans="1:32" s="323" customFormat="1" x14ac:dyDescent="0.25">
      <c r="A384" s="143"/>
      <c r="B384" s="143"/>
      <c r="C384" s="143"/>
      <c r="D384" s="144"/>
      <c r="E384" s="143"/>
      <c r="F384" s="143"/>
      <c r="G384" s="143"/>
      <c r="H384" s="143"/>
      <c r="I384" s="74"/>
      <c r="J384" s="144"/>
      <c r="K384" s="144"/>
      <c r="L384" s="144"/>
      <c r="M384" s="144"/>
      <c r="N384" s="144"/>
      <c r="O384" s="144"/>
      <c r="P384" s="144"/>
      <c r="Q384" s="164"/>
      <c r="R384" s="322"/>
      <c r="S384" s="630"/>
      <c r="T384" s="139"/>
      <c r="U384" s="139"/>
      <c r="V384" s="327" t="str">
        <f t="shared" si="30"/>
        <v/>
      </c>
      <c r="W384" s="328"/>
      <c r="Z384" s="169"/>
      <c r="AA384" s="169"/>
      <c r="AB384" s="190"/>
      <c r="AC384" s="190"/>
      <c r="AD384" s="190"/>
      <c r="AE384" s="190"/>
      <c r="AF384" s="190"/>
    </row>
    <row r="385" spans="1:32" s="323" customFormat="1" x14ac:dyDescent="0.25">
      <c r="A385" s="143"/>
      <c r="B385" s="143"/>
      <c r="C385" s="143"/>
      <c r="D385" s="144"/>
      <c r="E385" s="143"/>
      <c r="F385" s="143"/>
      <c r="G385" s="143"/>
      <c r="H385" s="143"/>
      <c r="I385" s="74"/>
      <c r="J385" s="144"/>
      <c r="K385" s="144"/>
      <c r="L385" s="144"/>
      <c r="M385" s="144"/>
      <c r="N385" s="144"/>
      <c r="O385" s="144"/>
      <c r="P385" s="144"/>
      <c r="Q385" s="164"/>
      <c r="R385" s="322"/>
      <c r="S385" s="630"/>
      <c r="T385" s="139"/>
      <c r="U385" s="139"/>
      <c r="V385" s="327" t="str">
        <f t="shared" si="30"/>
        <v/>
      </c>
      <c r="W385" s="328"/>
      <c r="Z385" s="169"/>
      <c r="AA385" s="169"/>
      <c r="AB385" s="190"/>
      <c r="AC385" s="190"/>
      <c r="AD385" s="190"/>
      <c r="AE385" s="190"/>
      <c r="AF385" s="190"/>
    </row>
    <row r="386" spans="1:32" s="323" customFormat="1" x14ac:dyDescent="0.25">
      <c r="A386" s="143"/>
      <c r="B386" s="143"/>
      <c r="C386" s="143"/>
      <c r="D386" s="144"/>
      <c r="E386" s="143"/>
      <c r="F386" s="143"/>
      <c r="G386" s="143"/>
      <c r="H386" s="143"/>
      <c r="I386" s="74"/>
      <c r="J386" s="144"/>
      <c r="K386" s="144"/>
      <c r="L386" s="144"/>
      <c r="M386" s="144"/>
      <c r="N386" s="144"/>
      <c r="O386" s="144"/>
      <c r="P386" s="144"/>
      <c r="Q386" s="164"/>
      <c r="R386" s="322"/>
      <c r="S386" s="630"/>
      <c r="T386" s="139"/>
      <c r="U386" s="139"/>
      <c r="V386" s="327" t="str">
        <f t="shared" si="30"/>
        <v/>
      </c>
      <c r="W386" s="328"/>
      <c r="Z386" s="169"/>
      <c r="AA386" s="169"/>
      <c r="AB386" s="190"/>
      <c r="AC386" s="190"/>
      <c r="AD386" s="190"/>
      <c r="AE386" s="190"/>
      <c r="AF386" s="190"/>
    </row>
    <row r="387" spans="1:32" s="323" customFormat="1" x14ac:dyDescent="0.25">
      <c r="A387" s="143"/>
      <c r="B387" s="143"/>
      <c r="C387" s="143"/>
      <c r="D387" s="144"/>
      <c r="E387" s="143"/>
      <c r="F387" s="143"/>
      <c r="G387" s="143"/>
      <c r="H387" s="143"/>
      <c r="I387" s="74"/>
      <c r="J387" s="144"/>
      <c r="K387" s="144"/>
      <c r="L387" s="144"/>
      <c r="M387" s="144"/>
      <c r="N387" s="144"/>
      <c r="O387" s="144"/>
      <c r="P387" s="144"/>
      <c r="Q387" s="164"/>
      <c r="R387" s="322"/>
      <c r="S387" s="630"/>
      <c r="T387" s="139"/>
      <c r="U387" s="139"/>
      <c r="V387" s="327" t="str">
        <f t="shared" si="30"/>
        <v/>
      </c>
      <c r="W387" s="328"/>
      <c r="Z387" s="169"/>
      <c r="AA387" s="169"/>
      <c r="AB387" s="190"/>
      <c r="AC387" s="190"/>
      <c r="AD387" s="190"/>
      <c r="AE387" s="190"/>
      <c r="AF387" s="190"/>
    </row>
    <row r="388" spans="1:32" s="323" customFormat="1" x14ac:dyDescent="0.25">
      <c r="A388" s="143"/>
      <c r="B388" s="143"/>
      <c r="C388" s="143"/>
      <c r="D388" s="144"/>
      <c r="E388" s="143"/>
      <c r="F388" s="143"/>
      <c r="G388" s="143"/>
      <c r="H388" s="143"/>
      <c r="I388" s="74"/>
      <c r="J388" s="144"/>
      <c r="K388" s="144"/>
      <c r="L388" s="144"/>
      <c r="M388" s="144"/>
      <c r="N388" s="144"/>
      <c r="O388" s="144"/>
      <c r="P388" s="144"/>
      <c r="Q388" s="164"/>
      <c r="R388" s="322"/>
      <c r="S388" s="630"/>
      <c r="T388" s="139"/>
      <c r="U388" s="139"/>
      <c r="V388" s="327" t="str">
        <f t="shared" si="30"/>
        <v/>
      </c>
      <c r="W388" s="328"/>
      <c r="Z388" s="169"/>
      <c r="AA388" s="169"/>
      <c r="AB388" s="190"/>
      <c r="AC388" s="190"/>
      <c r="AD388" s="190"/>
      <c r="AE388" s="190"/>
      <c r="AF388" s="190"/>
    </row>
    <row r="389" spans="1:32" s="323" customFormat="1" x14ac:dyDescent="0.25">
      <c r="A389" s="143"/>
      <c r="B389" s="143"/>
      <c r="C389" s="143"/>
      <c r="D389" s="144"/>
      <c r="E389" s="143"/>
      <c r="F389" s="143"/>
      <c r="G389" s="143"/>
      <c r="H389" s="143"/>
      <c r="I389" s="74"/>
      <c r="J389" s="144"/>
      <c r="K389" s="144"/>
      <c r="L389" s="144"/>
      <c r="M389" s="144"/>
      <c r="N389" s="144"/>
      <c r="O389" s="144"/>
      <c r="P389" s="144"/>
      <c r="Q389" s="164"/>
      <c r="R389" s="322"/>
      <c r="S389" s="630"/>
      <c r="T389" s="139"/>
      <c r="U389" s="139"/>
      <c r="V389" s="327" t="str">
        <f t="shared" si="30"/>
        <v/>
      </c>
      <c r="W389" s="328"/>
      <c r="Z389" s="169"/>
      <c r="AA389" s="169"/>
      <c r="AB389" s="190"/>
      <c r="AC389" s="190"/>
      <c r="AD389" s="190"/>
      <c r="AE389" s="190"/>
      <c r="AF389" s="190"/>
    </row>
    <row r="390" spans="1:32" s="323" customFormat="1" x14ac:dyDescent="0.25">
      <c r="A390" s="143"/>
      <c r="B390" s="143"/>
      <c r="C390" s="143"/>
      <c r="D390" s="144"/>
      <c r="E390" s="143"/>
      <c r="F390" s="143"/>
      <c r="G390" s="143"/>
      <c r="H390" s="143"/>
      <c r="I390" s="74"/>
      <c r="J390" s="144"/>
      <c r="K390" s="144"/>
      <c r="L390" s="144"/>
      <c r="M390" s="144"/>
      <c r="N390" s="144"/>
      <c r="O390" s="144"/>
      <c r="P390" s="144"/>
      <c r="Q390" s="164"/>
      <c r="R390" s="322"/>
      <c r="S390" s="630"/>
      <c r="T390" s="139"/>
      <c r="U390" s="139"/>
      <c r="V390" s="327" t="str">
        <f t="shared" si="30"/>
        <v/>
      </c>
      <c r="W390" s="328"/>
      <c r="Z390" s="169"/>
      <c r="AA390" s="169"/>
      <c r="AB390" s="190"/>
      <c r="AC390" s="190"/>
      <c r="AD390" s="190"/>
      <c r="AE390" s="190"/>
      <c r="AF390" s="190"/>
    </row>
    <row r="391" spans="1:32" s="323" customFormat="1" x14ac:dyDescent="0.25">
      <c r="A391" s="143"/>
      <c r="B391" s="143"/>
      <c r="C391" s="143"/>
      <c r="D391" s="144"/>
      <c r="E391" s="143"/>
      <c r="F391" s="143"/>
      <c r="G391" s="143"/>
      <c r="H391" s="143"/>
      <c r="I391" s="74"/>
      <c r="J391" s="144"/>
      <c r="K391" s="144"/>
      <c r="L391" s="144"/>
      <c r="M391" s="144"/>
      <c r="N391" s="144"/>
      <c r="O391" s="144"/>
      <c r="P391" s="144"/>
      <c r="Q391" s="164"/>
      <c r="R391" s="322"/>
      <c r="S391" s="630"/>
      <c r="T391" s="139"/>
      <c r="U391" s="139"/>
      <c r="V391" s="327" t="str">
        <f t="shared" si="30"/>
        <v/>
      </c>
      <c r="W391" s="328"/>
      <c r="Z391" s="169"/>
      <c r="AA391" s="169"/>
      <c r="AB391" s="190"/>
      <c r="AC391" s="190"/>
      <c r="AD391" s="190"/>
      <c r="AE391" s="190"/>
      <c r="AF391" s="190"/>
    </row>
    <row r="392" spans="1:32" s="323" customFormat="1" x14ac:dyDescent="0.25">
      <c r="A392" s="143"/>
      <c r="B392" s="143"/>
      <c r="C392" s="143"/>
      <c r="D392" s="144"/>
      <c r="E392" s="143"/>
      <c r="F392" s="143"/>
      <c r="G392" s="143"/>
      <c r="H392" s="143"/>
      <c r="I392" s="74"/>
      <c r="J392" s="144"/>
      <c r="K392" s="144"/>
      <c r="L392" s="144"/>
      <c r="M392" s="144"/>
      <c r="N392" s="144"/>
      <c r="O392" s="144"/>
      <c r="P392" s="144"/>
      <c r="Q392" s="164"/>
      <c r="R392" s="322"/>
      <c r="S392" s="630"/>
      <c r="T392" s="139"/>
      <c r="U392" s="139"/>
      <c r="V392" s="327" t="str">
        <f t="shared" si="30"/>
        <v/>
      </c>
      <c r="W392" s="328"/>
      <c r="Z392" s="169"/>
      <c r="AA392" s="169"/>
      <c r="AB392" s="190"/>
      <c r="AC392" s="190"/>
      <c r="AD392" s="190"/>
      <c r="AE392" s="190"/>
      <c r="AF392" s="190"/>
    </row>
    <row r="393" spans="1:32" s="323" customFormat="1" x14ac:dyDescent="0.25">
      <c r="A393" s="143"/>
      <c r="B393" s="143"/>
      <c r="C393" s="143"/>
      <c r="D393" s="144"/>
      <c r="E393" s="143"/>
      <c r="F393" s="143"/>
      <c r="G393" s="143"/>
      <c r="H393" s="143"/>
      <c r="I393" s="74"/>
      <c r="J393" s="144"/>
      <c r="K393" s="144"/>
      <c r="L393" s="144"/>
      <c r="M393" s="144"/>
      <c r="N393" s="144"/>
      <c r="O393" s="144"/>
      <c r="P393" s="144"/>
      <c r="Q393" s="164"/>
      <c r="R393" s="322"/>
      <c r="S393" s="630"/>
      <c r="T393" s="139"/>
      <c r="U393" s="139"/>
      <c r="V393" s="327" t="str">
        <f t="shared" si="30"/>
        <v/>
      </c>
      <c r="W393" s="328"/>
      <c r="Z393" s="169"/>
      <c r="AA393" s="169"/>
      <c r="AB393" s="190"/>
      <c r="AC393" s="190"/>
      <c r="AD393" s="190"/>
      <c r="AE393" s="190"/>
      <c r="AF393" s="190"/>
    </row>
    <row r="394" spans="1:32" s="323" customFormat="1" x14ac:dyDescent="0.25">
      <c r="A394" s="143"/>
      <c r="B394" s="143"/>
      <c r="C394" s="143"/>
      <c r="D394" s="144"/>
      <c r="E394" s="143"/>
      <c r="F394" s="143"/>
      <c r="G394" s="143"/>
      <c r="H394" s="143"/>
      <c r="I394" s="74"/>
      <c r="J394" s="144"/>
      <c r="K394" s="144"/>
      <c r="L394" s="144"/>
      <c r="M394" s="144"/>
      <c r="N394" s="144"/>
      <c r="O394" s="144"/>
      <c r="P394" s="144"/>
      <c r="Q394" s="164"/>
      <c r="R394" s="322"/>
      <c r="S394" s="630"/>
      <c r="T394" s="139"/>
      <c r="U394" s="139"/>
      <c r="V394" s="327" t="str">
        <f t="shared" si="30"/>
        <v/>
      </c>
      <c r="W394" s="328"/>
      <c r="Z394" s="169"/>
      <c r="AA394" s="169"/>
      <c r="AB394" s="190"/>
      <c r="AC394" s="190"/>
      <c r="AD394" s="190"/>
      <c r="AE394" s="190"/>
      <c r="AF394" s="190"/>
    </row>
    <row r="395" spans="1:32" s="323" customFormat="1" x14ac:dyDescent="0.25">
      <c r="A395" s="143"/>
      <c r="B395" s="143"/>
      <c r="C395" s="143"/>
      <c r="D395" s="144"/>
      <c r="E395" s="143"/>
      <c r="F395" s="143"/>
      <c r="G395" s="143"/>
      <c r="H395" s="143"/>
      <c r="I395" s="74"/>
      <c r="J395" s="144"/>
      <c r="K395" s="144"/>
      <c r="L395" s="144"/>
      <c r="M395" s="144"/>
      <c r="N395" s="144"/>
      <c r="O395" s="144"/>
      <c r="P395" s="144"/>
      <c r="Q395" s="164"/>
      <c r="R395" s="322"/>
      <c r="S395" s="630"/>
      <c r="T395" s="139"/>
      <c r="U395" s="139"/>
      <c r="V395" s="327" t="str">
        <f t="shared" si="30"/>
        <v/>
      </c>
      <c r="W395" s="328"/>
      <c r="Z395" s="169"/>
      <c r="AA395" s="169"/>
      <c r="AB395" s="190"/>
      <c r="AC395" s="190"/>
      <c r="AD395" s="190"/>
      <c r="AE395" s="190"/>
      <c r="AF395" s="190"/>
    </row>
    <row r="396" spans="1:32" s="323" customFormat="1" x14ac:dyDescent="0.25">
      <c r="A396" s="143"/>
      <c r="B396" s="143"/>
      <c r="C396" s="143"/>
      <c r="D396" s="144"/>
      <c r="E396" s="143"/>
      <c r="F396" s="143"/>
      <c r="G396" s="143"/>
      <c r="H396" s="143"/>
      <c r="I396" s="74"/>
      <c r="J396" s="144"/>
      <c r="K396" s="144"/>
      <c r="L396" s="144"/>
      <c r="M396" s="144"/>
      <c r="N396" s="144"/>
      <c r="O396" s="144"/>
      <c r="P396" s="144"/>
      <c r="Q396" s="164"/>
      <c r="R396" s="322"/>
      <c r="S396" s="630"/>
      <c r="T396" s="139"/>
      <c r="U396" s="139"/>
      <c r="V396" s="327" t="str">
        <f t="shared" si="30"/>
        <v/>
      </c>
      <c r="W396" s="328"/>
      <c r="Z396" s="169"/>
      <c r="AA396" s="169"/>
      <c r="AB396" s="190"/>
      <c r="AC396" s="190"/>
      <c r="AD396" s="190"/>
      <c r="AE396" s="190"/>
      <c r="AF396" s="190"/>
    </row>
    <row r="397" spans="1:32" s="323" customFormat="1" x14ac:dyDescent="0.25">
      <c r="A397" s="143"/>
      <c r="B397" s="143"/>
      <c r="C397" s="143"/>
      <c r="D397" s="144"/>
      <c r="E397" s="143"/>
      <c r="F397" s="143"/>
      <c r="G397" s="143"/>
      <c r="H397" s="143"/>
      <c r="I397" s="74"/>
      <c r="J397" s="144"/>
      <c r="K397" s="144"/>
      <c r="L397" s="144"/>
      <c r="M397" s="144"/>
      <c r="N397" s="144"/>
      <c r="O397" s="144"/>
      <c r="P397" s="144"/>
      <c r="Q397" s="164"/>
      <c r="R397" s="322"/>
      <c r="S397" s="630"/>
      <c r="T397" s="139"/>
      <c r="U397" s="139"/>
      <c r="V397" s="327" t="str">
        <f t="shared" si="30"/>
        <v/>
      </c>
      <c r="W397" s="328"/>
      <c r="Z397" s="169"/>
      <c r="AA397" s="169"/>
      <c r="AB397" s="190"/>
      <c r="AC397" s="190"/>
      <c r="AD397" s="190"/>
      <c r="AE397" s="190"/>
      <c r="AF397" s="190"/>
    </row>
    <row r="398" spans="1:32" s="323" customFormat="1" x14ac:dyDescent="0.25">
      <c r="A398" s="143"/>
      <c r="B398" s="143"/>
      <c r="C398" s="143"/>
      <c r="D398" s="144"/>
      <c r="E398" s="143"/>
      <c r="F398" s="143"/>
      <c r="G398" s="143"/>
      <c r="H398" s="143"/>
      <c r="I398" s="74"/>
      <c r="J398" s="144"/>
      <c r="K398" s="144"/>
      <c r="L398" s="144"/>
      <c r="M398" s="144"/>
      <c r="N398" s="144"/>
      <c r="O398" s="144"/>
      <c r="P398" s="144"/>
      <c r="Q398" s="164"/>
      <c r="R398" s="322"/>
      <c r="S398" s="630"/>
      <c r="T398" s="139"/>
      <c r="U398" s="139"/>
      <c r="V398" s="327" t="str">
        <f t="shared" si="30"/>
        <v/>
      </c>
      <c r="W398" s="328"/>
      <c r="Z398" s="169"/>
      <c r="AA398" s="169"/>
      <c r="AB398" s="190"/>
      <c r="AC398" s="190"/>
      <c r="AD398" s="190"/>
      <c r="AE398" s="190"/>
      <c r="AF398" s="190"/>
    </row>
    <row r="399" spans="1:32" s="323" customFormat="1" x14ac:dyDescent="0.25">
      <c r="A399" s="143"/>
      <c r="B399" s="143"/>
      <c r="C399" s="143"/>
      <c r="D399" s="144"/>
      <c r="E399" s="143"/>
      <c r="F399" s="143"/>
      <c r="G399" s="143"/>
      <c r="H399" s="143"/>
      <c r="I399" s="74"/>
      <c r="J399" s="144"/>
      <c r="K399" s="144"/>
      <c r="L399" s="144"/>
      <c r="M399" s="144"/>
      <c r="N399" s="144"/>
      <c r="O399" s="144"/>
      <c r="P399" s="144"/>
      <c r="Q399" s="164"/>
      <c r="R399" s="322"/>
      <c r="S399" s="630"/>
      <c r="T399" s="139"/>
      <c r="U399" s="139"/>
      <c r="V399" s="327" t="str">
        <f t="shared" si="30"/>
        <v/>
      </c>
      <c r="W399" s="328"/>
      <c r="Z399" s="169"/>
      <c r="AA399" s="169"/>
      <c r="AB399" s="190"/>
      <c r="AC399" s="190"/>
      <c r="AD399" s="190"/>
      <c r="AE399" s="190"/>
      <c r="AF399" s="190"/>
    </row>
    <row r="400" spans="1:32" s="323" customFormat="1" x14ac:dyDescent="0.25">
      <c r="A400" s="143"/>
      <c r="B400" s="143"/>
      <c r="C400" s="143"/>
      <c r="D400" s="144"/>
      <c r="E400" s="143"/>
      <c r="F400" s="143"/>
      <c r="G400" s="143"/>
      <c r="H400" s="143"/>
      <c r="I400" s="74"/>
      <c r="J400" s="144"/>
      <c r="K400" s="144"/>
      <c r="L400" s="144"/>
      <c r="M400" s="144"/>
      <c r="N400" s="144"/>
      <c r="O400" s="144"/>
      <c r="P400" s="144"/>
      <c r="Q400" s="164"/>
      <c r="R400" s="322"/>
      <c r="S400" s="630"/>
      <c r="T400" s="139"/>
      <c r="U400" s="139"/>
      <c r="V400" s="327" t="str">
        <f t="shared" si="30"/>
        <v/>
      </c>
      <c r="W400" s="328"/>
      <c r="Z400" s="169"/>
      <c r="AA400" s="169"/>
      <c r="AB400" s="190"/>
      <c r="AC400" s="190"/>
      <c r="AD400" s="190"/>
      <c r="AE400" s="190"/>
      <c r="AF400" s="190"/>
    </row>
    <row r="401" spans="1:32" s="323" customFormat="1" x14ac:dyDescent="0.25">
      <c r="A401" s="143"/>
      <c r="B401" s="143"/>
      <c r="C401" s="143"/>
      <c r="D401" s="144"/>
      <c r="E401" s="143"/>
      <c r="F401" s="143"/>
      <c r="G401" s="143"/>
      <c r="H401" s="143"/>
      <c r="I401" s="74"/>
      <c r="J401" s="144"/>
      <c r="K401" s="144"/>
      <c r="L401" s="144"/>
      <c r="M401" s="144"/>
      <c r="N401" s="144"/>
      <c r="O401" s="144"/>
      <c r="P401" s="144"/>
      <c r="Q401" s="164"/>
      <c r="R401" s="322"/>
      <c r="S401" s="630"/>
      <c r="T401" s="139"/>
      <c r="U401" s="139"/>
      <c r="V401" s="327" t="str">
        <f t="shared" si="30"/>
        <v/>
      </c>
      <c r="W401" s="328"/>
      <c r="Z401" s="169"/>
      <c r="AA401" s="169"/>
      <c r="AB401" s="190"/>
      <c r="AC401" s="190"/>
      <c r="AD401" s="190"/>
      <c r="AE401" s="190"/>
      <c r="AF401" s="190"/>
    </row>
    <row r="402" spans="1:32" s="323" customFormat="1" x14ac:dyDescent="0.25">
      <c r="A402" s="143"/>
      <c r="B402" s="143"/>
      <c r="C402" s="143"/>
      <c r="D402" s="144"/>
      <c r="E402" s="143"/>
      <c r="F402" s="143"/>
      <c r="G402" s="143"/>
      <c r="H402" s="143"/>
      <c r="I402" s="74"/>
      <c r="J402" s="144"/>
      <c r="K402" s="144"/>
      <c r="L402" s="144"/>
      <c r="M402" s="144"/>
      <c r="N402" s="144"/>
      <c r="O402" s="144"/>
      <c r="P402" s="144"/>
      <c r="Q402" s="164"/>
      <c r="R402" s="322"/>
      <c r="S402" s="630"/>
      <c r="T402" s="139"/>
      <c r="U402" s="139"/>
      <c r="V402" s="327" t="str">
        <f t="shared" ref="V402:V465" si="31">LEFT($J402,3)</f>
        <v/>
      </c>
      <c r="W402" s="328"/>
      <c r="Z402" s="169"/>
      <c r="AA402" s="169"/>
      <c r="AB402" s="190"/>
      <c r="AC402" s="190"/>
      <c r="AD402" s="190"/>
      <c r="AE402" s="190"/>
      <c r="AF402" s="190"/>
    </row>
    <row r="403" spans="1:32" s="323" customFormat="1" x14ac:dyDescent="0.25">
      <c r="A403" s="143"/>
      <c r="B403" s="143"/>
      <c r="C403" s="143"/>
      <c r="D403" s="144"/>
      <c r="E403" s="143"/>
      <c r="F403" s="143"/>
      <c r="G403" s="143"/>
      <c r="H403" s="143"/>
      <c r="I403" s="74"/>
      <c r="J403" s="144"/>
      <c r="K403" s="144"/>
      <c r="L403" s="144"/>
      <c r="M403" s="144"/>
      <c r="N403" s="144"/>
      <c r="O403" s="144"/>
      <c r="P403" s="144"/>
      <c r="Q403" s="164"/>
      <c r="R403" s="322"/>
      <c r="S403" s="630"/>
      <c r="T403" s="139"/>
      <c r="U403" s="139"/>
      <c r="V403" s="327" t="str">
        <f t="shared" si="31"/>
        <v/>
      </c>
      <c r="W403" s="328"/>
      <c r="Z403" s="169"/>
      <c r="AA403" s="169"/>
      <c r="AB403" s="190"/>
      <c r="AC403" s="190"/>
      <c r="AD403" s="190"/>
      <c r="AE403" s="190"/>
      <c r="AF403" s="190"/>
    </row>
    <row r="404" spans="1:32" s="323" customFormat="1" x14ac:dyDescent="0.25">
      <c r="A404" s="143"/>
      <c r="B404" s="143"/>
      <c r="C404" s="143"/>
      <c r="D404" s="144"/>
      <c r="E404" s="143"/>
      <c r="F404" s="143"/>
      <c r="G404" s="143"/>
      <c r="H404" s="143"/>
      <c r="I404" s="74"/>
      <c r="J404" s="144"/>
      <c r="K404" s="144"/>
      <c r="L404" s="144"/>
      <c r="M404" s="144"/>
      <c r="N404" s="144"/>
      <c r="O404" s="144"/>
      <c r="P404" s="144"/>
      <c r="Q404" s="164"/>
      <c r="R404" s="322"/>
      <c r="S404" s="630"/>
      <c r="T404" s="139"/>
      <c r="U404" s="139"/>
      <c r="V404" s="327" t="str">
        <f t="shared" si="31"/>
        <v/>
      </c>
      <c r="W404" s="328"/>
      <c r="Z404" s="169"/>
      <c r="AA404" s="169"/>
      <c r="AB404" s="190"/>
      <c r="AC404" s="190"/>
      <c r="AD404" s="190"/>
      <c r="AE404" s="190"/>
      <c r="AF404" s="190"/>
    </row>
    <row r="405" spans="1:32" s="323" customFormat="1" x14ac:dyDescent="0.25">
      <c r="A405" s="143"/>
      <c r="B405" s="143"/>
      <c r="C405" s="143"/>
      <c r="D405" s="144"/>
      <c r="E405" s="143"/>
      <c r="F405" s="143"/>
      <c r="G405" s="143"/>
      <c r="H405" s="143"/>
      <c r="I405" s="74"/>
      <c r="J405" s="144"/>
      <c r="K405" s="144"/>
      <c r="L405" s="144"/>
      <c r="M405" s="144"/>
      <c r="N405" s="144"/>
      <c r="O405" s="144"/>
      <c r="P405" s="144"/>
      <c r="Q405" s="164"/>
      <c r="R405" s="322"/>
      <c r="S405" s="630"/>
      <c r="T405" s="139"/>
      <c r="U405" s="139"/>
      <c r="V405" s="327" t="str">
        <f t="shared" si="31"/>
        <v/>
      </c>
      <c r="W405" s="328"/>
      <c r="Z405" s="169"/>
      <c r="AA405" s="169"/>
      <c r="AB405" s="190"/>
      <c r="AC405" s="190"/>
      <c r="AD405" s="190"/>
      <c r="AE405" s="190"/>
      <c r="AF405" s="190"/>
    </row>
    <row r="406" spans="1:32" s="323" customFormat="1" x14ac:dyDescent="0.25">
      <c r="A406" s="143"/>
      <c r="B406" s="143"/>
      <c r="C406" s="143"/>
      <c r="D406" s="144"/>
      <c r="E406" s="143"/>
      <c r="F406" s="143"/>
      <c r="G406" s="143"/>
      <c r="H406" s="143"/>
      <c r="I406" s="74"/>
      <c r="J406" s="144"/>
      <c r="K406" s="144"/>
      <c r="L406" s="144"/>
      <c r="M406" s="144"/>
      <c r="N406" s="144"/>
      <c r="O406" s="144"/>
      <c r="P406" s="144"/>
      <c r="Q406" s="164"/>
      <c r="R406" s="322"/>
      <c r="S406" s="630"/>
      <c r="T406" s="139"/>
      <c r="U406" s="139"/>
      <c r="V406" s="327" t="str">
        <f t="shared" si="31"/>
        <v/>
      </c>
      <c r="W406" s="328"/>
      <c r="Z406" s="169"/>
      <c r="AA406" s="169"/>
      <c r="AB406" s="190"/>
      <c r="AC406" s="190"/>
      <c r="AD406" s="190"/>
      <c r="AE406" s="190"/>
      <c r="AF406" s="190"/>
    </row>
    <row r="407" spans="1:32" s="323" customFormat="1" x14ac:dyDescent="0.25">
      <c r="A407" s="143"/>
      <c r="B407" s="143"/>
      <c r="C407" s="143"/>
      <c r="D407" s="144"/>
      <c r="E407" s="143"/>
      <c r="F407" s="143"/>
      <c r="G407" s="143"/>
      <c r="H407" s="143"/>
      <c r="I407" s="74"/>
      <c r="J407" s="144"/>
      <c r="K407" s="144"/>
      <c r="L407" s="144"/>
      <c r="M407" s="144"/>
      <c r="N407" s="144"/>
      <c r="O407" s="144"/>
      <c r="P407" s="144"/>
      <c r="Q407" s="164"/>
      <c r="R407" s="322"/>
      <c r="S407" s="630"/>
      <c r="T407" s="139"/>
      <c r="U407" s="139"/>
      <c r="V407" s="327" t="str">
        <f t="shared" si="31"/>
        <v/>
      </c>
      <c r="W407" s="328"/>
      <c r="Z407" s="169"/>
      <c r="AA407" s="169"/>
      <c r="AB407" s="190"/>
      <c r="AC407" s="190"/>
      <c r="AD407" s="190"/>
      <c r="AE407" s="190"/>
      <c r="AF407" s="190"/>
    </row>
    <row r="408" spans="1:32" s="323" customFormat="1" x14ac:dyDescent="0.25">
      <c r="A408" s="143"/>
      <c r="B408" s="143"/>
      <c r="C408" s="143"/>
      <c r="D408" s="144"/>
      <c r="E408" s="143"/>
      <c r="F408" s="143"/>
      <c r="G408" s="143"/>
      <c r="H408" s="143"/>
      <c r="I408" s="74"/>
      <c r="J408" s="144"/>
      <c r="K408" s="144"/>
      <c r="L408" s="144"/>
      <c r="M408" s="144"/>
      <c r="N408" s="144"/>
      <c r="O408" s="144"/>
      <c r="P408" s="144"/>
      <c r="Q408" s="164"/>
      <c r="R408" s="322"/>
      <c r="S408" s="630"/>
      <c r="T408" s="139"/>
      <c r="U408" s="139"/>
      <c r="V408" s="327" t="str">
        <f t="shared" si="31"/>
        <v/>
      </c>
      <c r="W408" s="328"/>
      <c r="Z408" s="169"/>
      <c r="AA408" s="169"/>
      <c r="AB408" s="190"/>
      <c r="AC408" s="190"/>
      <c r="AD408" s="190"/>
      <c r="AE408" s="190"/>
      <c r="AF408" s="190"/>
    </row>
    <row r="409" spans="1:32" s="323" customFormat="1" x14ac:dyDescent="0.25">
      <c r="A409" s="143"/>
      <c r="B409" s="143"/>
      <c r="C409" s="143"/>
      <c r="D409" s="144"/>
      <c r="E409" s="143"/>
      <c r="F409" s="143"/>
      <c r="G409" s="143"/>
      <c r="H409" s="143"/>
      <c r="I409" s="74"/>
      <c r="J409" s="144"/>
      <c r="K409" s="144"/>
      <c r="L409" s="144"/>
      <c r="M409" s="144"/>
      <c r="N409" s="144"/>
      <c r="O409" s="144"/>
      <c r="P409" s="144"/>
      <c r="Q409" s="164"/>
      <c r="R409" s="322"/>
      <c r="S409" s="630"/>
      <c r="T409" s="139"/>
      <c r="U409" s="139"/>
      <c r="V409" s="327" t="str">
        <f t="shared" si="31"/>
        <v/>
      </c>
      <c r="W409" s="328"/>
      <c r="Z409" s="169"/>
      <c r="AA409" s="169"/>
      <c r="AB409" s="190"/>
      <c r="AC409" s="190"/>
      <c r="AD409" s="190"/>
      <c r="AE409" s="190"/>
      <c r="AF409" s="190"/>
    </row>
    <row r="410" spans="1:32" s="323" customFormat="1" x14ac:dyDescent="0.25">
      <c r="A410" s="143"/>
      <c r="B410" s="143"/>
      <c r="C410" s="143"/>
      <c r="D410" s="144"/>
      <c r="E410" s="143"/>
      <c r="F410" s="143"/>
      <c r="G410" s="143"/>
      <c r="H410" s="143"/>
      <c r="I410" s="74"/>
      <c r="J410" s="144"/>
      <c r="K410" s="144"/>
      <c r="L410" s="144"/>
      <c r="M410" s="144"/>
      <c r="N410" s="144"/>
      <c r="O410" s="144"/>
      <c r="P410" s="144"/>
      <c r="Q410" s="164"/>
      <c r="R410" s="322"/>
      <c r="S410" s="630"/>
      <c r="T410" s="139"/>
      <c r="U410" s="139"/>
      <c r="V410" s="327" t="str">
        <f t="shared" si="31"/>
        <v/>
      </c>
      <c r="W410" s="328"/>
      <c r="Z410" s="169"/>
      <c r="AA410" s="169"/>
      <c r="AB410" s="190"/>
      <c r="AC410" s="190"/>
      <c r="AD410" s="190"/>
      <c r="AE410" s="190"/>
      <c r="AF410" s="190"/>
    </row>
    <row r="411" spans="1:32" s="323" customFormat="1" x14ac:dyDescent="0.25">
      <c r="A411" s="143"/>
      <c r="B411" s="143"/>
      <c r="C411" s="143"/>
      <c r="D411" s="144"/>
      <c r="E411" s="143"/>
      <c r="F411" s="143"/>
      <c r="G411" s="143"/>
      <c r="H411" s="143"/>
      <c r="I411" s="74"/>
      <c r="J411" s="144"/>
      <c r="K411" s="144"/>
      <c r="L411" s="144"/>
      <c r="M411" s="144"/>
      <c r="N411" s="144"/>
      <c r="O411" s="144"/>
      <c r="P411" s="144"/>
      <c r="Q411" s="164"/>
      <c r="R411" s="322"/>
      <c r="S411" s="630"/>
      <c r="T411" s="139"/>
      <c r="U411" s="139"/>
      <c r="V411" s="327" t="str">
        <f t="shared" si="31"/>
        <v/>
      </c>
      <c r="W411" s="328"/>
      <c r="Z411" s="169"/>
      <c r="AA411" s="169"/>
      <c r="AB411" s="190"/>
      <c r="AC411" s="190"/>
      <c r="AD411" s="190"/>
      <c r="AE411" s="190"/>
      <c r="AF411" s="190"/>
    </row>
    <row r="412" spans="1:32" s="323" customFormat="1" x14ac:dyDescent="0.25">
      <c r="A412" s="143"/>
      <c r="B412" s="143"/>
      <c r="C412" s="143"/>
      <c r="D412" s="144"/>
      <c r="E412" s="143"/>
      <c r="F412" s="143"/>
      <c r="G412" s="143"/>
      <c r="H412" s="143"/>
      <c r="I412" s="74"/>
      <c r="J412" s="144"/>
      <c r="K412" s="144"/>
      <c r="L412" s="144"/>
      <c r="M412" s="144"/>
      <c r="N412" s="144"/>
      <c r="O412" s="144"/>
      <c r="P412" s="144"/>
      <c r="Q412" s="164"/>
      <c r="R412" s="322"/>
      <c r="S412" s="630"/>
      <c r="T412" s="139"/>
      <c r="U412" s="139"/>
      <c r="V412" s="327" t="str">
        <f t="shared" si="31"/>
        <v/>
      </c>
      <c r="W412" s="328"/>
      <c r="Z412" s="169"/>
      <c r="AA412" s="169"/>
      <c r="AB412" s="190"/>
      <c r="AC412" s="190"/>
      <c r="AD412" s="190"/>
      <c r="AE412" s="190"/>
      <c r="AF412" s="190"/>
    </row>
    <row r="413" spans="1:32" s="323" customFormat="1" x14ac:dyDescent="0.25">
      <c r="A413" s="143"/>
      <c r="B413" s="143"/>
      <c r="C413" s="143"/>
      <c r="D413" s="144"/>
      <c r="E413" s="143"/>
      <c r="F413" s="143"/>
      <c r="G413" s="143"/>
      <c r="H413" s="143"/>
      <c r="I413" s="74"/>
      <c r="J413" s="144"/>
      <c r="K413" s="144"/>
      <c r="L413" s="144"/>
      <c r="M413" s="144"/>
      <c r="N413" s="144"/>
      <c r="O413" s="144"/>
      <c r="P413" s="144"/>
      <c r="Q413" s="164"/>
      <c r="R413" s="322"/>
      <c r="S413" s="630"/>
      <c r="T413" s="139"/>
      <c r="U413" s="139"/>
      <c r="V413" s="327" t="str">
        <f t="shared" si="31"/>
        <v/>
      </c>
      <c r="W413" s="328"/>
      <c r="Z413" s="169"/>
      <c r="AA413" s="169"/>
      <c r="AB413" s="190"/>
      <c r="AC413" s="190"/>
      <c r="AD413" s="190"/>
      <c r="AE413" s="190"/>
      <c r="AF413" s="190"/>
    </row>
    <row r="414" spans="1:32" s="323" customFormat="1" x14ac:dyDescent="0.25">
      <c r="A414" s="143"/>
      <c r="B414" s="143"/>
      <c r="C414" s="143"/>
      <c r="D414" s="144"/>
      <c r="E414" s="143"/>
      <c r="F414" s="143"/>
      <c r="G414" s="143"/>
      <c r="H414" s="143"/>
      <c r="I414" s="74"/>
      <c r="J414" s="144"/>
      <c r="K414" s="144"/>
      <c r="L414" s="144"/>
      <c r="M414" s="144"/>
      <c r="N414" s="144"/>
      <c r="O414" s="144"/>
      <c r="P414" s="144"/>
      <c r="Q414" s="164"/>
      <c r="R414" s="322"/>
      <c r="S414" s="630"/>
      <c r="T414" s="139"/>
      <c r="U414" s="139"/>
      <c r="V414" s="327" t="str">
        <f t="shared" si="31"/>
        <v/>
      </c>
      <c r="W414" s="328"/>
      <c r="Z414" s="169"/>
      <c r="AA414" s="169"/>
      <c r="AB414" s="190"/>
      <c r="AC414" s="190"/>
      <c r="AD414" s="190"/>
      <c r="AE414" s="190"/>
      <c r="AF414" s="190"/>
    </row>
    <row r="415" spans="1:32" s="323" customFormat="1" x14ac:dyDescent="0.25">
      <c r="A415" s="143"/>
      <c r="B415" s="143"/>
      <c r="C415" s="143"/>
      <c r="D415" s="144"/>
      <c r="E415" s="143"/>
      <c r="F415" s="143"/>
      <c r="G415" s="143"/>
      <c r="H415" s="143"/>
      <c r="I415" s="74"/>
      <c r="J415" s="144"/>
      <c r="K415" s="144"/>
      <c r="L415" s="144"/>
      <c r="M415" s="144"/>
      <c r="N415" s="144"/>
      <c r="O415" s="144"/>
      <c r="P415" s="144"/>
      <c r="Q415" s="164"/>
      <c r="R415" s="322"/>
      <c r="S415" s="630"/>
      <c r="T415" s="139"/>
      <c r="U415" s="139"/>
      <c r="V415" s="327" t="str">
        <f t="shared" si="31"/>
        <v/>
      </c>
      <c r="W415" s="328"/>
      <c r="Z415" s="169"/>
      <c r="AA415" s="169"/>
      <c r="AB415" s="190"/>
      <c r="AC415" s="190"/>
      <c r="AD415" s="190"/>
      <c r="AE415" s="190"/>
      <c r="AF415" s="190"/>
    </row>
    <row r="416" spans="1:32" s="323" customFormat="1" x14ac:dyDescent="0.25">
      <c r="A416" s="143"/>
      <c r="B416" s="143"/>
      <c r="C416" s="143"/>
      <c r="D416" s="144"/>
      <c r="E416" s="143"/>
      <c r="F416" s="143"/>
      <c r="G416" s="143"/>
      <c r="H416" s="143"/>
      <c r="I416" s="74"/>
      <c r="J416" s="144"/>
      <c r="K416" s="144"/>
      <c r="L416" s="144"/>
      <c r="M416" s="144"/>
      <c r="N416" s="144"/>
      <c r="O416" s="144"/>
      <c r="P416" s="144"/>
      <c r="Q416" s="164"/>
      <c r="R416" s="322"/>
      <c r="S416" s="630"/>
      <c r="T416" s="139"/>
      <c r="U416" s="139"/>
      <c r="V416" s="327" t="str">
        <f t="shared" si="31"/>
        <v/>
      </c>
      <c r="W416" s="328"/>
      <c r="Z416" s="169"/>
      <c r="AA416" s="169"/>
      <c r="AB416" s="190"/>
      <c r="AC416" s="190"/>
      <c r="AD416" s="190"/>
      <c r="AE416" s="190"/>
      <c r="AF416" s="190"/>
    </row>
    <row r="417" spans="1:32" s="323" customFormat="1" x14ac:dyDescent="0.25">
      <c r="A417" s="143"/>
      <c r="B417" s="143"/>
      <c r="C417" s="143"/>
      <c r="D417" s="144"/>
      <c r="E417" s="143"/>
      <c r="F417" s="143"/>
      <c r="G417" s="143"/>
      <c r="H417" s="143"/>
      <c r="I417" s="74"/>
      <c r="J417" s="144"/>
      <c r="K417" s="144"/>
      <c r="L417" s="144"/>
      <c r="M417" s="144"/>
      <c r="N417" s="144"/>
      <c r="O417" s="144"/>
      <c r="P417" s="144"/>
      <c r="Q417" s="164"/>
      <c r="R417" s="322"/>
      <c r="S417" s="630"/>
      <c r="T417" s="139"/>
      <c r="U417" s="139"/>
      <c r="V417" s="327" t="str">
        <f t="shared" si="31"/>
        <v/>
      </c>
      <c r="W417" s="328"/>
      <c r="Z417" s="169"/>
      <c r="AA417" s="169"/>
      <c r="AB417" s="190"/>
      <c r="AC417" s="190"/>
      <c r="AD417" s="190"/>
      <c r="AE417" s="190"/>
      <c r="AF417" s="190"/>
    </row>
    <row r="418" spans="1:32" s="323" customFormat="1" x14ac:dyDescent="0.25">
      <c r="A418" s="143"/>
      <c r="B418" s="143"/>
      <c r="C418" s="143"/>
      <c r="D418" s="144"/>
      <c r="E418" s="143"/>
      <c r="F418" s="143"/>
      <c r="G418" s="143"/>
      <c r="H418" s="143"/>
      <c r="I418" s="74"/>
      <c r="J418" s="144"/>
      <c r="K418" s="144"/>
      <c r="L418" s="144"/>
      <c r="M418" s="144"/>
      <c r="N418" s="144"/>
      <c r="O418" s="144"/>
      <c r="P418" s="144"/>
      <c r="Q418" s="164"/>
      <c r="R418" s="322"/>
      <c r="S418" s="630"/>
      <c r="T418" s="139"/>
      <c r="U418" s="139"/>
      <c r="V418" s="327" t="str">
        <f t="shared" si="31"/>
        <v/>
      </c>
      <c r="W418" s="328"/>
      <c r="Z418" s="169"/>
      <c r="AA418" s="169"/>
      <c r="AB418" s="190"/>
      <c r="AC418" s="190"/>
      <c r="AD418" s="190"/>
      <c r="AE418" s="190"/>
      <c r="AF418" s="190"/>
    </row>
    <row r="419" spans="1:32" s="323" customFormat="1" x14ac:dyDescent="0.25">
      <c r="A419" s="143"/>
      <c r="B419" s="143"/>
      <c r="C419" s="143"/>
      <c r="D419" s="144"/>
      <c r="E419" s="143"/>
      <c r="F419" s="143"/>
      <c r="G419" s="143"/>
      <c r="H419" s="143"/>
      <c r="I419" s="74"/>
      <c r="J419" s="144"/>
      <c r="K419" s="144"/>
      <c r="L419" s="144"/>
      <c r="M419" s="144"/>
      <c r="N419" s="144"/>
      <c r="O419" s="144"/>
      <c r="P419" s="144"/>
      <c r="Q419" s="164"/>
      <c r="R419" s="322"/>
      <c r="S419" s="630"/>
      <c r="T419" s="139"/>
      <c r="U419" s="139"/>
      <c r="V419" s="327" t="str">
        <f t="shared" si="31"/>
        <v/>
      </c>
      <c r="W419" s="328"/>
      <c r="Z419" s="169"/>
      <c r="AA419" s="169"/>
      <c r="AB419" s="190"/>
      <c r="AC419" s="190"/>
      <c r="AD419" s="190"/>
      <c r="AE419" s="190"/>
      <c r="AF419" s="190"/>
    </row>
    <row r="420" spans="1:32" s="323" customFormat="1" x14ac:dyDescent="0.25">
      <c r="A420" s="143"/>
      <c r="B420" s="143"/>
      <c r="C420" s="143"/>
      <c r="D420" s="144"/>
      <c r="E420" s="143"/>
      <c r="F420" s="143"/>
      <c r="G420" s="143"/>
      <c r="H420" s="143"/>
      <c r="I420" s="74"/>
      <c r="J420" s="144"/>
      <c r="K420" s="144"/>
      <c r="L420" s="144"/>
      <c r="M420" s="144"/>
      <c r="N420" s="144"/>
      <c r="O420" s="144"/>
      <c r="P420" s="144"/>
      <c r="Q420" s="164"/>
      <c r="R420" s="322"/>
      <c r="S420" s="630"/>
      <c r="T420" s="139"/>
      <c r="U420" s="139"/>
      <c r="V420" s="327" t="str">
        <f t="shared" si="31"/>
        <v/>
      </c>
      <c r="W420" s="328"/>
      <c r="Z420" s="169"/>
      <c r="AA420" s="169"/>
      <c r="AB420" s="190"/>
      <c r="AC420" s="190"/>
      <c r="AD420" s="190"/>
      <c r="AE420" s="190"/>
      <c r="AF420" s="190"/>
    </row>
    <row r="421" spans="1:32" s="323" customFormat="1" x14ac:dyDescent="0.25">
      <c r="A421" s="143"/>
      <c r="B421" s="143"/>
      <c r="C421" s="143"/>
      <c r="D421" s="144"/>
      <c r="E421" s="143"/>
      <c r="F421" s="143"/>
      <c r="G421" s="143"/>
      <c r="H421" s="143"/>
      <c r="I421" s="74"/>
      <c r="J421" s="144"/>
      <c r="K421" s="144"/>
      <c r="L421" s="144"/>
      <c r="M421" s="144"/>
      <c r="N421" s="144"/>
      <c r="O421" s="144"/>
      <c r="P421" s="144"/>
      <c r="Q421" s="164"/>
      <c r="R421" s="322"/>
      <c r="S421" s="630"/>
      <c r="T421" s="139"/>
      <c r="U421" s="139"/>
      <c r="V421" s="327" t="str">
        <f t="shared" si="31"/>
        <v/>
      </c>
      <c r="W421" s="328"/>
      <c r="Z421" s="169"/>
      <c r="AA421" s="169"/>
      <c r="AB421" s="190"/>
      <c r="AC421" s="190"/>
      <c r="AD421" s="190"/>
      <c r="AE421" s="190"/>
      <c r="AF421" s="190"/>
    </row>
    <row r="422" spans="1:32" s="323" customFormat="1" x14ac:dyDescent="0.25">
      <c r="A422" s="143"/>
      <c r="B422" s="143"/>
      <c r="C422" s="143"/>
      <c r="D422" s="144"/>
      <c r="E422" s="143"/>
      <c r="F422" s="143"/>
      <c r="G422" s="143"/>
      <c r="H422" s="143"/>
      <c r="I422" s="74"/>
      <c r="J422" s="144"/>
      <c r="K422" s="144"/>
      <c r="L422" s="144"/>
      <c r="M422" s="144"/>
      <c r="N422" s="144"/>
      <c r="O422" s="144"/>
      <c r="P422" s="144"/>
      <c r="Q422" s="164"/>
      <c r="R422" s="322"/>
      <c r="S422" s="630"/>
      <c r="T422" s="139"/>
      <c r="U422" s="139"/>
      <c r="V422" s="327" t="str">
        <f t="shared" si="31"/>
        <v/>
      </c>
      <c r="W422" s="328"/>
      <c r="Z422" s="169"/>
      <c r="AA422" s="169"/>
      <c r="AB422" s="190"/>
      <c r="AC422" s="190"/>
      <c r="AD422" s="190"/>
      <c r="AE422" s="190"/>
      <c r="AF422" s="190"/>
    </row>
    <row r="423" spans="1:32" s="323" customFormat="1" x14ac:dyDescent="0.25">
      <c r="A423" s="143"/>
      <c r="B423" s="143"/>
      <c r="C423" s="143"/>
      <c r="D423" s="144"/>
      <c r="E423" s="143"/>
      <c r="F423" s="143"/>
      <c r="G423" s="143"/>
      <c r="H423" s="143"/>
      <c r="I423" s="74"/>
      <c r="J423" s="144"/>
      <c r="K423" s="144"/>
      <c r="L423" s="144"/>
      <c r="M423" s="144"/>
      <c r="N423" s="144"/>
      <c r="O423" s="144"/>
      <c r="P423" s="144"/>
      <c r="Q423" s="164"/>
      <c r="R423" s="322"/>
      <c r="S423" s="630"/>
      <c r="T423" s="139"/>
      <c r="U423" s="139"/>
      <c r="V423" s="327" t="str">
        <f t="shared" si="31"/>
        <v/>
      </c>
      <c r="W423" s="328"/>
      <c r="Z423" s="169"/>
      <c r="AA423" s="169"/>
      <c r="AB423" s="190"/>
      <c r="AC423" s="190"/>
      <c r="AD423" s="190"/>
      <c r="AE423" s="190"/>
      <c r="AF423" s="190"/>
    </row>
    <row r="424" spans="1:32" s="323" customFormat="1" x14ac:dyDescent="0.25">
      <c r="A424" s="143"/>
      <c r="B424" s="143"/>
      <c r="C424" s="143"/>
      <c r="D424" s="144"/>
      <c r="E424" s="143"/>
      <c r="F424" s="143"/>
      <c r="G424" s="143"/>
      <c r="H424" s="143"/>
      <c r="I424" s="74"/>
      <c r="J424" s="144"/>
      <c r="K424" s="144"/>
      <c r="L424" s="144"/>
      <c r="M424" s="144"/>
      <c r="N424" s="144"/>
      <c r="O424" s="144"/>
      <c r="P424" s="144"/>
      <c r="Q424" s="164"/>
      <c r="R424" s="322"/>
      <c r="S424" s="630"/>
      <c r="T424" s="139"/>
      <c r="U424" s="139"/>
      <c r="V424" s="327" t="str">
        <f t="shared" si="31"/>
        <v/>
      </c>
      <c r="W424" s="328"/>
      <c r="Z424" s="169"/>
      <c r="AA424" s="169"/>
      <c r="AB424" s="190"/>
      <c r="AC424" s="190"/>
      <c r="AD424" s="190"/>
      <c r="AE424" s="190"/>
      <c r="AF424" s="190"/>
    </row>
    <row r="425" spans="1:32" s="323" customFormat="1" x14ac:dyDescent="0.25">
      <c r="A425" s="143"/>
      <c r="B425" s="143"/>
      <c r="C425" s="143"/>
      <c r="D425" s="144"/>
      <c r="E425" s="143"/>
      <c r="F425" s="143"/>
      <c r="G425" s="143"/>
      <c r="H425" s="143"/>
      <c r="I425" s="74"/>
      <c r="J425" s="144"/>
      <c r="K425" s="144"/>
      <c r="L425" s="144"/>
      <c r="M425" s="144"/>
      <c r="N425" s="144"/>
      <c r="O425" s="144"/>
      <c r="P425" s="144"/>
      <c r="Q425" s="164"/>
      <c r="R425" s="322"/>
      <c r="S425" s="630"/>
      <c r="T425" s="139"/>
      <c r="U425" s="139"/>
      <c r="V425" s="327" t="str">
        <f t="shared" si="31"/>
        <v/>
      </c>
      <c r="W425" s="328"/>
      <c r="Z425" s="169"/>
      <c r="AA425" s="169"/>
      <c r="AB425" s="190"/>
      <c r="AC425" s="190"/>
      <c r="AD425" s="190"/>
      <c r="AE425" s="190"/>
      <c r="AF425" s="190"/>
    </row>
    <row r="426" spans="1:32" s="323" customFormat="1" x14ac:dyDescent="0.25">
      <c r="A426" s="143"/>
      <c r="B426" s="143"/>
      <c r="C426" s="143"/>
      <c r="D426" s="144"/>
      <c r="E426" s="143"/>
      <c r="F426" s="143"/>
      <c r="G426" s="143"/>
      <c r="H426" s="143"/>
      <c r="I426" s="74"/>
      <c r="J426" s="144"/>
      <c r="K426" s="144"/>
      <c r="L426" s="144"/>
      <c r="M426" s="144"/>
      <c r="N426" s="144"/>
      <c r="O426" s="144"/>
      <c r="P426" s="144"/>
      <c r="Q426" s="164"/>
      <c r="R426" s="322"/>
      <c r="S426" s="630"/>
      <c r="T426" s="139"/>
      <c r="U426" s="139"/>
      <c r="V426" s="327" t="str">
        <f t="shared" si="31"/>
        <v/>
      </c>
      <c r="W426" s="328"/>
      <c r="Z426" s="169"/>
      <c r="AA426" s="169"/>
      <c r="AB426" s="190"/>
      <c r="AC426" s="190"/>
      <c r="AD426" s="190"/>
      <c r="AE426" s="190"/>
      <c r="AF426" s="190"/>
    </row>
    <row r="427" spans="1:32" s="323" customFormat="1" x14ac:dyDescent="0.25">
      <c r="A427" s="143"/>
      <c r="B427" s="143"/>
      <c r="C427" s="143"/>
      <c r="D427" s="144"/>
      <c r="E427" s="143"/>
      <c r="F427" s="143"/>
      <c r="G427" s="143"/>
      <c r="H427" s="143"/>
      <c r="I427" s="74"/>
      <c r="J427" s="144"/>
      <c r="K427" s="144"/>
      <c r="L427" s="144"/>
      <c r="M427" s="144"/>
      <c r="N427" s="144"/>
      <c r="O427" s="144"/>
      <c r="P427" s="144"/>
      <c r="Q427" s="164"/>
      <c r="R427" s="322"/>
      <c r="S427" s="630"/>
      <c r="T427" s="139"/>
      <c r="U427" s="139"/>
      <c r="V427" s="327" t="str">
        <f t="shared" si="31"/>
        <v/>
      </c>
      <c r="W427" s="328"/>
      <c r="Z427" s="169"/>
      <c r="AA427" s="169"/>
      <c r="AB427" s="190"/>
      <c r="AC427" s="190"/>
      <c r="AD427" s="190"/>
      <c r="AE427" s="190"/>
      <c r="AF427" s="190"/>
    </row>
    <row r="428" spans="1:32" s="323" customFormat="1" x14ac:dyDescent="0.25">
      <c r="A428" s="143"/>
      <c r="B428" s="143"/>
      <c r="C428" s="143"/>
      <c r="D428" s="144"/>
      <c r="E428" s="143"/>
      <c r="F428" s="143"/>
      <c r="G428" s="143"/>
      <c r="H428" s="143"/>
      <c r="I428" s="74"/>
      <c r="J428" s="144"/>
      <c r="K428" s="144"/>
      <c r="L428" s="144"/>
      <c r="M428" s="144"/>
      <c r="N428" s="144"/>
      <c r="O428" s="144"/>
      <c r="P428" s="144"/>
      <c r="Q428" s="164"/>
      <c r="R428" s="322"/>
      <c r="S428" s="630"/>
      <c r="T428" s="139"/>
      <c r="U428" s="139"/>
      <c r="V428" s="327" t="str">
        <f t="shared" si="31"/>
        <v/>
      </c>
      <c r="W428" s="328"/>
      <c r="Z428" s="169"/>
      <c r="AA428" s="169"/>
      <c r="AB428" s="190"/>
      <c r="AC428" s="190"/>
      <c r="AD428" s="190"/>
      <c r="AE428" s="190"/>
      <c r="AF428" s="190"/>
    </row>
    <row r="429" spans="1:32" s="323" customFormat="1" x14ac:dyDescent="0.25">
      <c r="A429" s="143"/>
      <c r="B429" s="143"/>
      <c r="C429" s="143"/>
      <c r="D429" s="144"/>
      <c r="E429" s="143"/>
      <c r="F429" s="143"/>
      <c r="G429" s="143"/>
      <c r="H429" s="143"/>
      <c r="I429" s="74"/>
      <c r="J429" s="144"/>
      <c r="K429" s="144"/>
      <c r="L429" s="144"/>
      <c r="M429" s="144"/>
      <c r="N429" s="144"/>
      <c r="O429" s="144"/>
      <c r="P429" s="144"/>
      <c r="Q429" s="164"/>
      <c r="R429" s="322"/>
      <c r="S429" s="630"/>
      <c r="T429" s="139"/>
      <c r="U429" s="139"/>
      <c r="V429" s="327" t="str">
        <f t="shared" si="31"/>
        <v/>
      </c>
      <c r="W429" s="328"/>
      <c r="Z429" s="169"/>
      <c r="AA429" s="169"/>
      <c r="AB429" s="190"/>
      <c r="AC429" s="190"/>
      <c r="AD429" s="190"/>
      <c r="AE429" s="190"/>
      <c r="AF429" s="190"/>
    </row>
    <row r="430" spans="1:32" s="323" customFormat="1" x14ac:dyDescent="0.25">
      <c r="A430" s="143"/>
      <c r="B430" s="143"/>
      <c r="C430" s="143"/>
      <c r="D430" s="144"/>
      <c r="E430" s="143"/>
      <c r="F430" s="143"/>
      <c r="G430" s="143"/>
      <c r="H430" s="143"/>
      <c r="I430" s="74"/>
      <c r="J430" s="144"/>
      <c r="K430" s="144"/>
      <c r="L430" s="144"/>
      <c r="M430" s="144"/>
      <c r="N430" s="144"/>
      <c r="O430" s="144"/>
      <c r="P430" s="144"/>
      <c r="Q430" s="164"/>
      <c r="R430" s="322"/>
      <c r="S430" s="630"/>
      <c r="T430" s="139"/>
      <c r="U430" s="139"/>
      <c r="V430" s="327" t="str">
        <f t="shared" si="31"/>
        <v/>
      </c>
      <c r="W430" s="328"/>
      <c r="Z430" s="169"/>
      <c r="AA430" s="169"/>
      <c r="AB430" s="190"/>
      <c r="AC430" s="190"/>
      <c r="AD430" s="190"/>
      <c r="AE430" s="190"/>
      <c r="AF430" s="190"/>
    </row>
    <row r="431" spans="1:32" s="323" customFormat="1" x14ac:dyDescent="0.25">
      <c r="A431" s="143"/>
      <c r="B431" s="143"/>
      <c r="C431" s="143"/>
      <c r="D431" s="144"/>
      <c r="E431" s="143"/>
      <c r="F431" s="143"/>
      <c r="G431" s="143"/>
      <c r="H431" s="143"/>
      <c r="I431" s="74"/>
      <c r="J431" s="144"/>
      <c r="K431" s="144"/>
      <c r="L431" s="144"/>
      <c r="M431" s="144"/>
      <c r="N431" s="144"/>
      <c r="O431" s="144"/>
      <c r="P431" s="144"/>
      <c r="Q431" s="164"/>
      <c r="R431" s="322"/>
      <c r="S431" s="630"/>
      <c r="T431" s="139"/>
      <c r="U431" s="139"/>
      <c r="V431" s="327" t="str">
        <f t="shared" si="31"/>
        <v/>
      </c>
      <c r="W431" s="328"/>
      <c r="Z431" s="169"/>
      <c r="AA431" s="169"/>
      <c r="AB431" s="190"/>
      <c r="AC431" s="190"/>
      <c r="AD431" s="190"/>
      <c r="AE431" s="190"/>
      <c r="AF431" s="190"/>
    </row>
    <row r="432" spans="1:32" s="323" customFormat="1" x14ac:dyDescent="0.25">
      <c r="A432" s="143"/>
      <c r="B432" s="143"/>
      <c r="C432" s="143"/>
      <c r="D432" s="144"/>
      <c r="E432" s="143"/>
      <c r="F432" s="143"/>
      <c r="G432" s="143"/>
      <c r="H432" s="143"/>
      <c r="I432" s="74"/>
      <c r="J432" s="144"/>
      <c r="K432" s="144"/>
      <c r="L432" s="144"/>
      <c r="M432" s="144"/>
      <c r="N432" s="144"/>
      <c r="O432" s="144"/>
      <c r="P432" s="144"/>
      <c r="Q432" s="164"/>
      <c r="R432" s="322"/>
      <c r="S432" s="630"/>
      <c r="T432" s="139"/>
      <c r="U432" s="139"/>
      <c r="V432" s="327" t="str">
        <f t="shared" si="31"/>
        <v/>
      </c>
      <c r="W432" s="328"/>
      <c r="Z432" s="169"/>
      <c r="AA432" s="169"/>
      <c r="AB432" s="190"/>
      <c r="AC432" s="190"/>
      <c r="AD432" s="190"/>
      <c r="AE432" s="190"/>
      <c r="AF432" s="190"/>
    </row>
    <row r="433" spans="1:32" s="323" customFormat="1" x14ac:dyDescent="0.25">
      <c r="A433" s="143"/>
      <c r="B433" s="143"/>
      <c r="C433" s="143"/>
      <c r="D433" s="144"/>
      <c r="E433" s="143"/>
      <c r="F433" s="143"/>
      <c r="G433" s="143"/>
      <c r="H433" s="143"/>
      <c r="I433" s="74"/>
      <c r="J433" s="144"/>
      <c r="K433" s="144"/>
      <c r="L433" s="144"/>
      <c r="M433" s="144"/>
      <c r="N433" s="144"/>
      <c r="O433" s="144"/>
      <c r="P433" s="144"/>
      <c r="Q433" s="164"/>
      <c r="R433" s="322"/>
      <c r="S433" s="630"/>
      <c r="T433" s="139"/>
      <c r="U433" s="139"/>
      <c r="V433" s="327" t="str">
        <f t="shared" si="31"/>
        <v/>
      </c>
      <c r="W433" s="328"/>
      <c r="Z433" s="169"/>
      <c r="AA433" s="169"/>
      <c r="AB433" s="190"/>
      <c r="AC433" s="190"/>
      <c r="AD433" s="190"/>
      <c r="AE433" s="190"/>
      <c r="AF433" s="190"/>
    </row>
    <row r="434" spans="1:32" s="323" customFormat="1" x14ac:dyDescent="0.25">
      <c r="A434" s="143"/>
      <c r="B434" s="143"/>
      <c r="C434" s="143"/>
      <c r="D434" s="144"/>
      <c r="E434" s="143"/>
      <c r="F434" s="143"/>
      <c r="G434" s="143"/>
      <c r="H434" s="143"/>
      <c r="I434" s="74"/>
      <c r="J434" s="144"/>
      <c r="K434" s="144"/>
      <c r="L434" s="144"/>
      <c r="M434" s="144"/>
      <c r="N434" s="144"/>
      <c r="O434" s="144"/>
      <c r="P434" s="144"/>
      <c r="Q434" s="164"/>
      <c r="R434" s="322"/>
      <c r="S434" s="630"/>
      <c r="T434" s="139"/>
      <c r="U434" s="139"/>
      <c r="V434" s="327" t="str">
        <f t="shared" si="31"/>
        <v/>
      </c>
      <c r="W434" s="328"/>
      <c r="Z434" s="169"/>
      <c r="AA434" s="169"/>
      <c r="AB434" s="190"/>
      <c r="AC434" s="190"/>
      <c r="AD434" s="190"/>
      <c r="AE434" s="190"/>
      <c r="AF434" s="190"/>
    </row>
    <row r="435" spans="1:32" s="323" customFormat="1" x14ac:dyDescent="0.25">
      <c r="A435" s="143"/>
      <c r="B435" s="143"/>
      <c r="C435" s="143"/>
      <c r="D435" s="144"/>
      <c r="E435" s="143"/>
      <c r="F435" s="143"/>
      <c r="G435" s="143"/>
      <c r="H435" s="143"/>
      <c r="I435" s="74"/>
      <c r="J435" s="144"/>
      <c r="K435" s="144"/>
      <c r="L435" s="144"/>
      <c r="M435" s="144"/>
      <c r="N435" s="144"/>
      <c r="O435" s="144"/>
      <c r="P435" s="144"/>
      <c r="Q435" s="164"/>
      <c r="R435" s="322"/>
      <c r="S435" s="630"/>
      <c r="T435" s="139"/>
      <c r="U435" s="139"/>
      <c r="V435" s="327" t="str">
        <f t="shared" si="31"/>
        <v/>
      </c>
      <c r="W435" s="328"/>
      <c r="Z435" s="169"/>
      <c r="AA435" s="169"/>
      <c r="AB435" s="190"/>
      <c r="AC435" s="190"/>
      <c r="AD435" s="190"/>
      <c r="AE435" s="190"/>
      <c r="AF435" s="190"/>
    </row>
    <row r="436" spans="1:32" s="323" customFormat="1" x14ac:dyDescent="0.25">
      <c r="A436" s="143"/>
      <c r="B436" s="143"/>
      <c r="C436" s="143"/>
      <c r="D436" s="144"/>
      <c r="E436" s="143"/>
      <c r="F436" s="143"/>
      <c r="G436" s="143"/>
      <c r="H436" s="143"/>
      <c r="I436" s="74"/>
      <c r="J436" s="144"/>
      <c r="K436" s="144"/>
      <c r="L436" s="144"/>
      <c r="M436" s="144"/>
      <c r="N436" s="144"/>
      <c r="O436" s="144"/>
      <c r="P436" s="144"/>
      <c r="Q436" s="164"/>
      <c r="R436" s="322"/>
      <c r="S436" s="630"/>
      <c r="T436" s="139"/>
      <c r="U436" s="139"/>
      <c r="V436" s="327" t="str">
        <f t="shared" si="31"/>
        <v/>
      </c>
      <c r="W436" s="328"/>
      <c r="Z436" s="169"/>
      <c r="AA436" s="169"/>
      <c r="AB436" s="190"/>
      <c r="AC436" s="190"/>
      <c r="AD436" s="190"/>
      <c r="AE436" s="190"/>
      <c r="AF436" s="190"/>
    </row>
    <row r="437" spans="1:32" s="323" customFormat="1" x14ac:dyDescent="0.25">
      <c r="A437" s="143"/>
      <c r="B437" s="143"/>
      <c r="C437" s="143"/>
      <c r="D437" s="144"/>
      <c r="E437" s="143"/>
      <c r="F437" s="143"/>
      <c r="G437" s="143"/>
      <c r="H437" s="143"/>
      <c r="I437" s="74"/>
      <c r="J437" s="144"/>
      <c r="K437" s="144"/>
      <c r="L437" s="144"/>
      <c r="M437" s="144"/>
      <c r="N437" s="144"/>
      <c r="O437" s="144"/>
      <c r="P437" s="144"/>
      <c r="Q437" s="164"/>
      <c r="R437" s="322"/>
      <c r="S437" s="630"/>
      <c r="T437" s="139"/>
      <c r="U437" s="139"/>
      <c r="V437" s="327" t="str">
        <f t="shared" si="31"/>
        <v/>
      </c>
      <c r="W437" s="328"/>
      <c r="Z437" s="169"/>
      <c r="AA437" s="169"/>
      <c r="AB437" s="190"/>
      <c r="AC437" s="190"/>
      <c r="AD437" s="190"/>
      <c r="AE437" s="190"/>
      <c r="AF437" s="190"/>
    </row>
    <row r="438" spans="1:32" s="323" customFormat="1" x14ac:dyDescent="0.25">
      <c r="A438" s="143"/>
      <c r="B438" s="143"/>
      <c r="C438" s="143"/>
      <c r="D438" s="144"/>
      <c r="E438" s="143"/>
      <c r="F438" s="143"/>
      <c r="G438" s="143"/>
      <c r="H438" s="143"/>
      <c r="I438" s="74"/>
      <c r="J438" s="144"/>
      <c r="K438" s="144"/>
      <c r="L438" s="144"/>
      <c r="M438" s="144"/>
      <c r="N438" s="144"/>
      <c r="O438" s="144"/>
      <c r="P438" s="144"/>
      <c r="Q438" s="164"/>
      <c r="R438" s="322"/>
      <c r="S438" s="630"/>
      <c r="T438" s="139"/>
      <c r="U438" s="139"/>
      <c r="V438" s="327" t="str">
        <f t="shared" si="31"/>
        <v/>
      </c>
      <c r="W438" s="328"/>
      <c r="Z438" s="169"/>
      <c r="AA438" s="169"/>
      <c r="AB438" s="190"/>
      <c r="AC438" s="190"/>
      <c r="AD438" s="190"/>
      <c r="AE438" s="190"/>
      <c r="AF438" s="190"/>
    </row>
    <row r="439" spans="1:32" s="323" customFormat="1" x14ac:dyDescent="0.25">
      <c r="A439" s="143"/>
      <c r="B439" s="143"/>
      <c r="C439" s="143"/>
      <c r="D439" s="144"/>
      <c r="E439" s="143"/>
      <c r="F439" s="143"/>
      <c r="G439" s="143"/>
      <c r="H439" s="143"/>
      <c r="I439" s="74"/>
      <c r="J439" s="144"/>
      <c r="K439" s="144"/>
      <c r="L439" s="144"/>
      <c r="M439" s="144"/>
      <c r="N439" s="144"/>
      <c r="O439" s="144"/>
      <c r="P439" s="144"/>
      <c r="Q439" s="164"/>
      <c r="R439" s="322"/>
      <c r="S439" s="630"/>
      <c r="T439" s="139"/>
      <c r="U439" s="139"/>
      <c r="V439" s="327" t="str">
        <f t="shared" si="31"/>
        <v/>
      </c>
      <c r="W439" s="328"/>
      <c r="Z439" s="169"/>
      <c r="AA439" s="169"/>
      <c r="AB439" s="190"/>
      <c r="AC439" s="190"/>
      <c r="AD439" s="190"/>
      <c r="AE439" s="190"/>
      <c r="AF439" s="190"/>
    </row>
    <row r="440" spans="1:32" s="323" customFormat="1" x14ac:dyDescent="0.25">
      <c r="A440" s="143"/>
      <c r="B440" s="143"/>
      <c r="C440" s="143"/>
      <c r="D440" s="144"/>
      <c r="E440" s="143"/>
      <c r="F440" s="143"/>
      <c r="G440" s="143"/>
      <c r="H440" s="143"/>
      <c r="I440" s="74"/>
      <c r="J440" s="144"/>
      <c r="K440" s="144"/>
      <c r="L440" s="144"/>
      <c r="M440" s="144"/>
      <c r="N440" s="144"/>
      <c r="O440" s="144"/>
      <c r="P440" s="144"/>
      <c r="Q440" s="164"/>
      <c r="R440" s="322"/>
      <c r="S440" s="630"/>
      <c r="T440" s="139"/>
      <c r="U440" s="139"/>
      <c r="V440" s="327" t="str">
        <f t="shared" si="31"/>
        <v/>
      </c>
      <c r="W440" s="328"/>
      <c r="Z440" s="169"/>
      <c r="AA440" s="169"/>
      <c r="AB440" s="190"/>
      <c r="AC440" s="190"/>
      <c r="AD440" s="190"/>
      <c r="AE440" s="190"/>
      <c r="AF440" s="190"/>
    </row>
    <row r="441" spans="1:32" s="323" customFormat="1" x14ac:dyDescent="0.25">
      <c r="A441" s="143"/>
      <c r="B441" s="143"/>
      <c r="C441" s="143"/>
      <c r="D441" s="144"/>
      <c r="E441" s="143"/>
      <c r="F441" s="143"/>
      <c r="G441" s="143"/>
      <c r="H441" s="143"/>
      <c r="I441" s="74"/>
      <c r="J441" s="144"/>
      <c r="K441" s="144"/>
      <c r="L441" s="144"/>
      <c r="M441" s="144"/>
      <c r="N441" s="144"/>
      <c r="O441" s="144"/>
      <c r="P441" s="144"/>
      <c r="Q441" s="164"/>
      <c r="R441" s="322"/>
      <c r="S441" s="630"/>
      <c r="T441" s="139"/>
      <c r="U441" s="139"/>
      <c r="V441" s="327" t="str">
        <f t="shared" si="31"/>
        <v/>
      </c>
      <c r="W441" s="328"/>
      <c r="Z441" s="169"/>
      <c r="AA441" s="169"/>
      <c r="AB441" s="190"/>
      <c r="AC441" s="190"/>
      <c r="AD441" s="190"/>
      <c r="AE441" s="190"/>
      <c r="AF441" s="190"/>
    </row>
    <row r="442" spans="1:32" s="323" customFormat="1" x14ac:dyDescent="0.25">
      <c r="A442" s="143"/>
      <c r="B442" s="143"/>
      <c r="C442" s="143"/>
      <c r="D442" s="144"/>
      <c r="E442" s="143"/>
      <c r="F442" s="143"/>
      <c r="G442" s="143"/>
      <c r="H442" s="143"/>
      <c r="I442" s="74"/>
      <c r="J442" s="144"/>
      <c r="K442" s="144"/>
      <c r="L442" s="144"/>
      <c r="M442" s="144"/>
      <c r="N442" s="144"/>
      <c r="O442" s="144"/>
      <c r="P442" s="144"/>
      <c r="Q442" s="164"/>
      <c r="R442" s="322"/>
      <c r="S442" s="630"/>
      <c r="T442" s="139"/>
      <c r="U442" s="139"/>
      <c r="V442" s="327" t="str">
        <f t="shared" si="31"/>
        <v/>
      </c>
      <c r="W442" s="328"/>
      <c r="Z442" s="169"/>
      <c r="AA442" s="169"/>
      <c r="AB442" s="190"/>
      <c r="AC442" s="190"/>
      <c r="AD442" s="190"/>
      <c r="AE442" s="190"/>
      <c r="AF442" s="190"/>
    </row>
    <row r="443" spans="1:32" s="323" customFormat="1" x14ac:dyDescent="0.25">
      <c r="A443" s="143"/>
      <c r="B443" s="143"/>
      <c r="C443" s="143"/>
      <c r="D443" s="144"/>
      <c r="E443" s="143"/>
      <c r="F443" s="143"/>
      <c r="G443" s="143"/>
      <c r="H443" s="143"/>
      <c r="I443" s="74"/>
      <c r="J443" s="144"/>
      <c r="K443" s="144"/>
      <c r="L443" s="144"/>
      <c r="M443" s="144"/>
      <c r="N443" s="144"/>
      <c r="O443" s="144"/>
      <c r="P443" s="144"/>
      <c r="Q443" s="164"/>
      <c r="R443" s="322"/>
      <c r="S443" s="630"/>
      <c r="T443" s="139"/>
      <c r="U443" s="139"/>
      <c r="V443" s="327" t="str">
        <f t="shared" si="31"/>
        <v/>
      </c>
      <c r="W443" s="328"/>
      <c r="Z443" s="169"/>
      <c r="AA443" s="169"/>
      <c r="AB443" s="190"/>
      <c r="AC443" s="190"/>
      <c r="AD443" s="190"/>
      <c r="AE443" s="190"/>
      <c r="AF443" s="190"/>
    </row>
    <row r="444" spans="1:32" s="323" customFormat="1" x14ac:dyDescent="0.25">
      <c r="A444" s="143"/>
      <c r="B444" s="143"/>
      <c r="C444" s="143"/>
      <c r="D444" s="144"/>
      <c r="E444" s="143"/>
      <c r="F444" s="143"/>
      <c r="G444" s="143"/>
      <c r="H444" s="143"/>
      <c r="I444" s="74"/>
      <c r="J444" s="144"/>
      <c r="K444" s="144"/>
      <c r="L444" s="144"/>
      <c r="M444" s="144"/>
      <c r="N444" s="144"/>
      <c r="O444" s="144"/>
      <c r="P444" s="144"/>
      <c r="Q444" s="164"/>
      <c r="R444" s="322"/>
      <c r="S444" s="630"/>
      <c r="T444" s="139"/>
      <c r="U444" s="139"/>
      <c r="V444" s="327" t="str">
        <f t="shared" si="31"/>
        <v/>
      </c>
      <c r="W444" s="328"/>
      <c r="Z444" s="169"/>
      <c r="AA444" s="169"/>
      <c r="AB444" s="190"/>
      <c r="AC444" s="190"/>
      <c r="AD444" s="190"/>
      <c r="AE444" s="190"/>
      <c r="AF444" s="190"/>
    </row>
    <row r="445" spans="1:32" s="323" customFormat="1" x14ac:dyDescent="0.25">
      <c r="A445" s="143"/>
      <c r="B445" s="143"/>
      <c r="C445" s="143"/>
      <c r="D445" s="144"/>
      <c r="E445" s="143"/>
      <c r="F445" s="143"/>
      <c r="G445" s="143"/>
      <c r="H445" s="143"/>
      <c r="I445" s="74"/>
      <c r="J445" s="144"/>
      <c r="K445" s="144"/>
      <c r="L445" s="144"/>
      <c r="M445" s="144"/>
      <c r="N445" s="144"/>
      <c r="O445" s="144"/>
      <c r="P445" s="144"/>
      <c r="Q445" s="164"/>
      <c r="R445" s="322"/>
      <c r="S445" s="630"/>
      <c r="T445" s="139"/>
      <c r="U445" s="139"/>
      <c r="V445" s="327" t="str">
        <f t="shared" si="31"/>
        <v/>
      </c>
      <c r="W445" s="328"/>
      <c r="Z445" s="169"/>
      <c r="AA445" s="169"/>
      <c r="AB445" s="190"/>
      <c r="AC445" s="190"/>
      <c r="AD445" s="190"/>
      <c r="AE445" s="190"/>
      <c r="AF445" s="190"/>
    </row>
    <row r="446" spans="1:32" s="323" customFormat="1" x14ac:dyDescent="0.25">
      <c r="A446" s="143"/>
      <c r="B446" s="143"/>
      <c r="C446" s="143"/>
      <c r="D446" s="144"/>
      <c r="E446" s="143"/>
      <c r="F446" s="143"/>
      <c r="G446" s="143"/>
      <c r="H446" s="143"/>
      <c r="I446" s="74"/>
      <c r="J446" s="144"/>
      <c r="K446" s="144"/>
      <c r="L446" s="144"/>
      <c r="M446" s="144"/>
      <c r="N446" s="144"/>
      <c r="O446" s="144"/>
      <c r="P446" s="144"/>
      <c r="Q446" s="164"/>
      <c r="R446" s="322"/>
      <c r="S446" s="630"/>
      <c r="T446" s="139"/>
      <c r="U446" s="139"/>
      <c r="V446" s="327" t="str">
        <f t="shared" si="31"/>
        <v/>
      </c>
      <c r="W446" s="328"/>
      <c r="Z446" s="169"/>
      <c r="AA446" s="169"/>
      <c r="AB446" s="190"/>
      <c r="AC446" s="190"/>
      <c r="AD446" s="190"/>
      <c r="AE446" s="190"/>
      <c r="AF446" s="190"/>
    </row>
    <row r="447" spans="1:32" s="323" customFormat="1" x14ac:dyDescent="0.25">
      <c r="A447" s="143"/>
      <c r="B447" s="143"/>
      <c r="C447" s="143"/>
      <c r="D447" s="144"/>
      <c r="E447" s="143"/>
      <c r="F447" s="143"/>
      <c r="G447" s="143"/>
      <c r="H447" s="143"/>
      <c r="I447" s="74"/>
      <c r="J447" s="144"/>
      <c r="K447" s="144"/>
      <c r="L447" s="144"/>
      <c r="M447" s="144"/>
      <c r="N447" s="144"/>
      <c r="O447" s="144"/>
      <c r="P447" s="144"/>
      <c r="Q447" s="164"/>
      <c r="R447" s="322"/>
      <c r="S447" s="630"/>
      <c r="T447" s="139"/>
      <c r="U447" s="139"/>
      <c r="V447" s="327" t="str">
        <f t="shared" si="31"/>
        <v/>
      </c>
      <c r="W447" s="328"/>
      <c r="Z447" s="169"/>
      <c r="AA447" s="169"/>
      <c r="AB447" s="190"/>
      <c r="AC447" s="190"/>
      <c r="AD447" s="190"/>
      <c r="AE447" s="190"/>
      <c r="AF447" s="190"/>
    </row>
    <row r="448" spans="1:32" s="323" customFormat="1" x14ac:dyDescent="0.25">
      <c r="A448" s="143"/>
      <c r="B448" s="143"/>
      <c r="C448" s="143"/>
      <c r="D448" s="144"/>
      <c r="E448" s="143"/>
      <c r="F448" s="143"/>
      <c r="G448" s="143"/>
      <c r="H448" s="143"/>
      <c r="I448" s="74"/>
      <c r="J448" s="144"/>
      <c r="K448" s="144"/>
      <c r="L448" s="144"/>
      <c r="M448" s="144"/>
      <c r="N448" s="144"/>
      <c r="O448" s="144"/>
      <c r="P448" s="144"/>
      <c r="Q448" s="164"/>
      <c r="R448" s="322"/>
      <c r="S448" s="630"/>
      <c r="T448" s="139"/>
      <c r="U448" s="139"/>
      <c r="V448" s="327" t="str">
        <f t="shared" si="31"/>
        <v/>
      </c>
      <c r="W448" s="328"/>
      <c r="Z448" s="169"/>
      <c r="AA448" s="169"/>
      <c r="AB448" s="190"/>
      <c r="AC448" s="190"/>
      <c r="AD448" s="190"/>
      <c r="AE448" s="190"/>
      <c r="AF448" s="190"/>
    </row>
    <row r="449" spans="1:32" s="323" customFormat="1" x14ac:dyDescent="0.25">
      <c r="A449" s="143"/>
      <c r="B449" s="143"/>
      <c r="C449" s="143"/>
      <c r="D449" s="144"/>
      <c r="E449" s="143"/>
      <c r="F449" s="143"/>
      <c r="G449" s="143"/>
      <c r="H449" s="143"/>
      <c r="I449" s="74"/>
      <c r="J449" s="144"/>
      <c r="K449" s="144"/>
      <c r="L449" s="144"/>
      <c r="M449" s="144"/>
      <c r="N449" s="144"/>
      <c r="O449" s="144"/>
      <c r="P449" s="144"/>
      <c r="Q449" s="164"/>
      <c r="R449" s="322"/>
      <c r="S449" s="630"/>
      <c r="T449" s="139"/>
      <c r="U449" s="139"/>
      <c r="V449" s="327" t="str">
        <f t="shared" si="31"/>
        <v/>
      </c>
      <c r="W449" s="328"/>
      <c r="Z449" s="169"/>
      <c r="AA449" s="169"/>
      <c r="AB449" s="190"/>
      <c r="AC449" s="190"/>
      <c r="AD449" s="190"/>
      <c r="AE449" s="190"/>
      <c r="AF449" s="190"/>
    </row>
    <row r="450" spans="1:32" s="323" customFormat="1" x14ac:dyDescent="0.25">
      <c r="A450" s="143"/>
      <c r="B450" s="143"/>
      <c r="C450" s="143"/>
      <c r="D450" s="144"/>
      <c r="E450" s="143"/>
      <c r="F450" s="143"/>
      <c r="G450" s="143"/>
      <c r="H450" s="143"/>
      <c r="I450" s="74"/>
      <c r="J450" s="144"/>
      <c r="K450" s="144"/>
      <c r="L450" s="144"/>
      <c r="M450" s="144"/>
      <c r="N450" s="144"/>
      <c r="O450" s="144"/>
      <c r="P450" s="144"/>
      <c r="Q450" s="164"/>
      <c r="R450" s="322"/>
      <c r="S450" s="630"/>
      <c r="T450" s="139"/>
      <c r="U450" s="139"/>
      <c r="V450" s="327" t="str">
        <f t="shared" si="31"/>
        <v/>
      </c>
      <c r="W450" s="328"/>
      <c r="Z450" s="169"/>
      <c r="AA450" s="169"/>
      <c r="AB450" s="190"/>
      <c r="AC450" s="190"/>
      <c r="AD450" s="190"/>
      <c r="AE450" s="190"/>
      <c r="AF450" s="190"/>
    </row>
    <row r="451" spans="1:32" s="323" customFormat="1" x14ac:dyDescent="0.25">
      <c r="A451" s="143"/>
      <c r="B451" s="143"/>
      <c r="C451" s="143"/>
      <c r="D451" s="144"/>
      <c r="E451" s="143"/>
      <c r="F451" s="143"/>
      <c r="G451" s="143"/>
      <c r="H451" s="143"/>
      <c r="I451" s="74"/>
      <c r="J451" s="144"/>
      <c r="K451" s="144"/>
      <c r="L451" s="144"/>
      <c r="M451" s="144"/>
      <c r="N451" s="144"/>
      <c r="O451" s="144"/>
      <c r="P451" s="144"/>
      <c r="Q451" s="164"/>
      <c r="R451" s="322"/>
      <c r="S451" s="630"/>
      <c r="T451" s="139"/>
      <c r="U451" s="139"/>
      <c r="V451" s="327" t="str">
        <f t="shared" si="31"/>
        <v/>
      </c>
      <c r="W451" s="328"/>
      <c r="Z451" s="169"/>
      <c r="AA451" s="169"/>
      <c r="AB451" s="190"/>
      <c r="AC451" s="190"/>
      <c r="AD451" s="190"/>
      <c r="AE451" s="190"/>
      <c r="AF451" s="190"/>
    </row>
    <row r="452" spans="1:32" s="323" customFormat="1" x14ac:dyDescent="0.25">
      <c r="A452" s="143"/>
      <c r="B452" s="143"/>
      <c r="C452" s="143"/>
      <c r="D452" s="144"/>
      <c r="E452" s="143"/>
      <c r="F452" s="143"/>
      <c r="G452" s="143"/>
      <c r="H452" s="143"/>
      <c r="I452" s="74"/>
      <c r="J452" s="144"/>
      <c r="K452" s="144"/>
      <c r="L452" s="144"/>
      <c r="M452" s="144"/>
      <c r="N452" s="144"/>
      <c r="O452" s="144"/>
      <c r="P452" s="144"/>
      <c r="Q452" s="164"/>
      <c r="R452" s="322"/>
      <c r="S452" s="630"/>
      <c r="T452" s="139"/>
      <c r="U452" s="139"/>
      <c r="V452" s="327" t="str">
        <f t="shared" si="31"/>
        <v/>
      </c>
      <c r="W452" s="328"/>
      <c r="Z452" s="169"/>
      <c r="AA452" s="169"/>
      <c r="AB452" s="190"/>
      <c r="AC452" s="190"/>
      <c r="AD452" s="190"/>
      <c r="AE452" s="190"/>
      <c r="AF452" s="190"/>
    </row>
    <row r="453" spans="1:32" s="323" customFormat="1" x14ac:dyDescent="0.25">
      <c r="A453" s="143"/>
      <c r="B453" s="143"/>
      <c r="C453" s="143"/>
      <c r="D453" s="144"/>
      <c r="E453" s="143"/>
      <c r="F453" s="143"/>
      <c r="G453" s="143"/>
      <c r="H453" s="143"/>
      <c r="I453" s="74"/>
      <c r="J453" s="144"/>
      <c r="K453" s="144"/>
      <c r="L453" s="144"/>
      <c r="M453" s="144"/>
      <c r="N453" s="144"/>
      <c r="O453" s="144"/>
      <c r="P453" s="144"/>
      <c r="Q453" s="164"/>
      <c r="R453" s="322"/>
      <c r="S453" s="630"/>
      <c r="T453" s="139"/>
      <c r="U453" s="139"/>
      <c r="V453" s="327" t="str">
        <f t="shared" si="31"/>
        <v/>
      </c>
      <c r="W453" s="328"/>
      <c r="Z453" s="169"/>
      <c r="AA453" s="169"/>
      <c r="AB453" s="190"/>
      <c r="AC453" s="190"/>
      <c r="AD453" s="190"/>
      <c r="AE453" s="190"/>
      <c r="AF453" s="190"/>
    </row>
    <row r="454" spans="1:32" s="323" customFormat="1" x14ac:dyDescent="0.25">
      <c r="A454" s="143"/>
      <c r="B454" s="143"/>
      <c r="C454" s="143"/>
      <c r="D454" s="144"/>
      <c r="E454" s="143"/>
      <c r="F454" s="143"/>
      <c r="G454" s="143"/>
      <c r="H454" s="143"/>
      <c r="I454" s="74"/>
      <c r="J454" s="144"/>
      <c r="K454" s="144"/>
      <c r="L454" s="144"/>
      <c r="M454" s="144"/>
      <c r="N454" s="144"/>
      <c r="O454" s="144"/>
      <c r="P454" s="144"/>
      <c r="Q454" s="164"/>
      <c r="R454" s="322"/>
      <c r="S454" s="630"/>
      <c r="T454" s="139"/>
      <c r="U454" s="139"/>
      <c r="V454" s="327" t="str">
        <f t="shared" si="31"/>
        <v/>
      </c>
      <c r="W454" s="328"/>
      <c r="Z454" s="169"/>
      <c r="AA454" s="169"/>
      <c r="AB454" s="190"/>
      <c r="AC454" s="190"/>
      <c r="AD454" s="190"/>
      <c r="AE454" s="190"/>
      <c r="AF454" s="190"/>
    </row>
    <row r="455" spans="1:32" s="323" customFormat="1" x14ac:dyDescent="0.25">
      <c r="A455" s="143"/>
      <c r="B455" s="143"/>
      <c r="C455" s="143"/>
      <c r="D455" s="144"/>
      <c r="E455" s="143"/>
      <c r="F455" s="143"/>
      <c r="G455" s="143"/>
      <c r="H455" s="143"/>
      <c r="I455" s="74"/>
      <c r="J455" s="144"/>
      <c r="K455" s="144"/>
      <c r="L455" s="144"/>
      <c r="M455" s="144"/>
      <c r="N455" s="144"/>
      <c r="O455" s="144"/>
      <c r="P455" s="144"/>
      <c r="Q455" s="164"/>
      <c r="R455" s="322"/>
      <c r="S455" s="630"/>
      <c r="T455" s="139"/>
      <c r="U455" s="139"/>
      <c r="V455" s="327" t="str">
        <f t="shared" si="31"/>
        <v/>
      </c>
      <c r="W455" s="328"/>
      <c r="Z455" s="169"/>
      <c r="AA455" s="169"/>
      <c r="AB455" s="190"/>
      <c r="AC455" s="190"/>
      <c r="AD455" s="190"/>
      <c r="AE455" s="190"/>
      <c r="AF455" s="190"/>
    </row>
    <row r="456" spans="1:32" s="323" customFormat="1" x14ac:dyDescent="0.25">
      <c r="A456" s="143"/>
      <c r="B456" s="143"/>
      <c r="C456" s="143"/>
      <c r="D456" s="144"/>
      <c r="E456" s="143"/>
      <c r="F456" s="143"/>
      <c r="G456" s="143"/>
      <c r="H456" s="143"/>
      <c r="I456" s="74"/>
      <c r="J456" s="144"/>
      <c r="K456" s="144"/>
      <c r="L456" s="144"/>
      <c r="M456" s="144"/>
      <c r="N456" s="144"/>
      <c r="O456" s="144"/>
      <c r="P456" s="144"/>
      <c r="Q456" s="164"/>
      <c r="R456" s="322"/>
      <c r="S456" s="630"/>
      <c r="T456" s="139"/>
      <c r="U456" s="139"/>
      <c r="V456" s="327" t="str">
        <f t="shared" si="31"/>
        <v/>
      </c>
      <c r="W456" s="328"/>
      <c r="Z456" s="169"/>
      <c r="AA456" s="169"/>
      <c r="AB456" s="190"/>
      <c r="AC456" s="190"/>
      <c r="AD456" s="190"/>
      <c r="AE456" s="190"/>
      <c r="AF456" s="190"/>
    </row>
    <row r="457" spans="1:32" s="323" customFormat="1" x14ac:dyDescent="0.25">
      <c r="A457" s="143"/>
      <c r="B457" s="143"/>
      <c r="C457" s="143"/>
      <c r="D457" s="144"/>
      <c r="E457" s="143"/>
      <c r="F457" s="143"/>
      <c r="G457" s="143"/>
      <c r="H457" s="143"/>
      <c r="I457" s="74"/>
      <c r="J457" s="144"/>
      <c r="K457" s="144"/>
      <c r="L457" s="144"/>
      <c r="M457" s="144"/>
      <c r="N457" s="144"/>
      <c r="O457" s="144"/>
      <c r="P457" s="144"/>
      <c r="Q457" s="164"/>
      <c r="R457" s="322"/>
      <c r="S457" s="630"/>
      <c r="T457" s="139"/>
      <c r="U457" s="139"/>
      <c r="V457" s="327" t="str">
        <f t="shared" si="31"/>
        <v/>
      </c>
      <c r="W457" s="328"/>
      <c r="Z457" s="169"/>
      <c r="AA457" s="169"/>
      <c r="AB457" s="190"/>
      <c r="AC457" s="190"/>
      <c r="AD457" s="190"/>
      <c r="AE457" s="190"/>
      <c r="AF457" s="190"/>
    </row>
    <row r="458" spans="1:32" s="323" customFormat="1" x14ac:dyDescent="0.25">
      <c r="A458" s="143"/>
      <c r="B458" s="143"/>
      <c r="C458" s="143"/>
      <c r="D458" s="144"/>
      <c r="E458" s="143"/>
      <c r="F458" s="143"/>
      <c r="G458" s="143"/>
      <c r="H458" s="143"/>
      <c r="I458" s="74"/>
      <c r="J458" s="144"/>
      <c r="K458" s="144"/>
      <c r="L458" s="144"/>
      <c r="M458" s="144"/>
      <c r="N458" s="144"/>
      <c r="O458" s="144"/>
      <c r="P458" s="144"/>
      <c r="Q458" s="164"/>
      <c r="R458" s="322"/>
      <c r="S458" s="630"/>
      <c r="T458" s="139"/>
      <c r="U458" s="139"/>
      <c r="V458" s="327" t="str">
        <f t="shared" si="31"/>
        <v/>
      </c>
      <c r="W458" s="328"/>
      <c r="Z458" s="169"/>
      <c r="AA458" s="169"/>
      <c r="AB458" s="190"/>
      <c r="AC458" s="190"/>
      <c r="AD458" s="190"/>
      <c r="AE458" s="190"/>
      <c r="AF458" s="190"/>
    </row>
    <row r="459" spans="1:32" s="323" customFormat="1" x14ac:dyDescent="0.25">
      <c r="A459" s="143"/>
      <c r="B459" s="143"/>
      <c r="C459" s="143"/>
      <c r="D459" s="144"/>
      <c r="E459" s="143"/>
      <c r="F459" s="143"/>
      <c r="G459" s="143"/>
      <c r="H459" s="143"/>
      <c r="I459" s="74"/>
      <c r="J459" s="144"/>
      <c r="K459" s="144"/>
      <c r="L459" s="144"/>
      <c r="M459" s="144"/>
      <c r="N459" s="144"/>
      <c r="O459" s="144"/>
      <c r="P459" s="144"/>
      <c r="Q459" s="164"/>
      <c r="R459" s="322"/>
      <c r="S459" s="630"/>
      <c r="T459" s="139"/>
      <c r="U459" s="139"/>
      <c r="V459" s="327" t="str">
        <f t="shared" si="31"/>
        <v/>
      </c>
      <c r="W459" s="328"/>
      <c r="Z459" s="169"/>
      <c r="AA459" s="169"/>
      <c r="AB459" s="190"/>
      <c r="AC459" s="190"/>
      <c r="AD459" s="190"/>
      <c r="AE459" s="190"/>
      <c r="AF459" s="190"/>
    </row>
    <row r="460" spans="1:32" s="323" customFormat="1" x14ac:dyDescent="0.25">
      <c r="A460" s="143"/>
      <c r="B460" s="143"/>
      <c r="C460" s="143"/>
      <c r="D460" s="144"/>
      <c r="E460" s="143"/>
      <c r="F460" s="143"/>
      <c r="G460" s="143"/>
      <c r="H460" s="143"/>
      <c r="I460" s="74"/>
      <c r="J460" s="144"/>
      <c r="K460" s="144"/>
      <c r="L460" s="144"/>
      <c r="M460" s="144"/>
      <c r="N460" s="144"/>
      <c r="O460" s="144"/>
      <c r="P460" s="144"/>
      <c r="Q460" s="164"/>
      <c r="R460" s="322"/>
      <c r="S460" s="630"/>
      <c r="T460" s="139"/>
      <c r="U460" s="139"/>
      <c r="V460" s="327" t="str">
        <f t="shared" si="31"/>
        <v/>
      </c>
      <c r="W460" s="328"/>
      <c r="Z460" s="169"/>
      <c r="AA460" s="169"/>
      <c r="AB460" s="190"/>
      <c r="AC460" s="190"/>
      <c r="AD460" s="190"/>
      <c r="AE460" s="190"/>
      <c r="AF460" s="190"/>
    </row>
    <row r="461" spans="1:32" s="323" customFormat="1" x14ac:dyDescent="0.25">
      <c r="A461" s="143"/>
      <c r="B461" s="143"/>
      <c r="C461" s="143"/>
      <c r="D461" s="144"/>
      <c r="E461" s="143"/>
      <c r="F461" s="143"/>
      <c r="G461" s="143"/>
      <c r="H461" s="143"/>
      <c r="I461" s="74"/>
      <c r="J461" s="144"/>
      <c r="K461" s="144"/>
      <c r="L461" s="144"/>
      <c r="M461" s="144"/>
      <c r="N461" s="144"/>
      <c r="O461" s="144"/>
      <c r="P461" s="144"/>
      <c r="Q461" s="164"/>
      <c r="R461" s="322"/>
      <c r="S461" s="630"/>
      <c r="T461" s="139"/>
      <c r="U461" s="139"/>
      <c r="V461" s="327" t="str">
        <f t="shared" si="31"/>
        <v/>
      </c>
      <c r="W461" s="328"/>
      <c r="Z461" s="169"/>
      <c r="AA461" s="169"/>
      <c r="AB461" s="190"/>
      <c r="AC461" s="190"/>
      <c r="AD461" s="190"/>
      <c r="AE461" s="190"/>
      <c r="AF461" s="190"/>
    </row>
    <row r="462" spans="1:32" s="323" customFormat="1" x14ac:dyDescent="0.25">
      <c r="A462" s="143"/>
      <c r="B462" s="143"/>
      <c r="C462" s="143"/>
      <c r="D462" s="144"/>
      <c r="E462" s="143"/>
      <c r="F462" s="143"/>
      <c r="G462" s="143"/>
      <c r="H462" s="143"/>
      <c r="I462" s="74"/>
      <c r="J462" s="144"/>
      <c r="K462" s="144"/>
      <c r="L462" s="144"/>
      <c r="M462" s="144"/>
      <c r="N462" s="144"/>
      <c r="O462" s="144"/>
      <c r="P462" s="144"/>
      <c r="Q462" s="164"/>
      <c r="R462" s="322"/>
      <c r="S462" s="630"/>
      <c r="T462" s="139"/>
      <c r="U462" s="139"/>
      <c r="V462" s="327" t="str">
        <f t="shared" si="31"/>
        <v/>
      </c>
      <c r="W462" s="328"/>
      <c r="Z462" s="169"/>
      <c r="AA462" s="169"/>
      <c r="AB462" s="190"/>
      <c r="AC462" s="190"/>
      <c r="AD462" s="190"/>
      <c r="AE462" s="190"/>
      <c r="AF462" s="190"/>
    </row>
    <row r="463" spans="1:32" s="323" customFormat="1" x14ac:dyDescent="0.25">
      <c r="A463" s="143"/>
      <c r="B463" s="143"/>
      <c r="C463" s="143"/>
      <c r="D463" s="144"/>
      <c r="E463" s="143"/>
      <c r="F463" s="143"/>
      <c r="G463" s="143"/>
      <c r="H463" s="143"/>
      <c r="I463" s="74"/>
      <c r="J463" s="144"/>
      <c r="K463" s="144"/>
      <c r="L463" s="144"/>
      <c r="M463" s="144"/>
      <c r="N463" s="144"/>
      <c r="O463" s="144"/>
      <c r="P463" s="144"/>
      <c r="Q463" s="164"/>
      <c r="R463" s="322"/>
      <c r="S463" s="630"/>
      <c r="T463" s="139"/>
      <c r="U463" s="139"/>
      <c r="V463" s="327" t="str">
        <f t="shared" si="31"/>
        <v/>
      </c>
      <c r="W463" s="328"/>
      <c r="Z463" s="169"/>
      <c r="AA463" s="169"/>
      <c r="AB463" s="190"/>
      <c r="AC463" s="190"/>
      <c r="AD463" s="190"/>
      <c r="AE463" s="190"/>
      <c r="AF463" s="190"/>
    </row>
    <row r="464" spans="1:32" s="323" customFormat="1" x14ac:dyDescent="0.25">
      <c r="A464" s="143"/>
      <c r="B464" s="143"/>
      <c r="C464" s="143"/>
      <c r="D464" s="144"/>
      <c r="E464" s="143"/>
      <c r="F464" s="143"/>
      <c r="G464" s="143"/>
      <c r="H464" s="143"/>
      <c r="I464" s="74"/>
      <c r="J464" s="144"/>
      <c r="K464" s="144"/>
      <c r="L464" s="144"/>
      <c r="M464" s="144"/>
      <c r="N464" s="144"/>
      <c r="O464" s="144"/>
      <c r="P464" s="144"/>
      <c r="Q464" s="164"/>
      <c r="R464" s="322"/>
      <c r="S464" s="630"/>
      <c r="T464" s="139"/>
      <c r="U464" s="139"/>
      <c r="V464" s="327" t="str">
        <f t="shared" si="31"/>
        <v/>
      </c>
      <c r="W464" s="328"/>
      <c r="Z464" s="169"/>
      <c r="AA464" s="169"/>
      <c r="AB464" s="190"/>
      <c r="AC464" s="190"/>
      <c r="AD464" s="190"/>
      <c r="AE464" s="190"/>
      <c r="AF464" s="190"/>
    </row>
    <row r="465" spans="1:32" s="323" customFormat="1" x14ac:dyDescent="0.25">
      <c r="A465" s="143"/>
      <c r="B465" s="143"/>
      <c r="C465" s="143"/>
      <c r="D465" s="144"/>
      <c r="E465" s="143"/>
      <c r="F465" s="143"/>
      <c r="G465" s="143"/>
      <c r="H465" s="143"/>
      <c r="I465" s="74"/>
      <c r="J465" s="144"/>
      <c r="K465" s="144"/>
      <c r="L465" s="144"/>
      <c r="M465" s="144"/>
      <c r="N465" s="144"/>
      <c r="O465" s="144"/>
      <c r="P465" s="144"/>
      <c r="Q465" s="164"/>
      <c r="R465" s="322"/>
      <c r="S465" s="630"/>
      <c r="T465" s="139"/>
      <c r="U465" s="139"/>
      <c r="V465" s="327" t="str">
        <f t="shared" si="31"/>
        <v/>
      </c>
      <c r="W465" s="328"/>
      <c r="Z465" s="169"/>
      <c r="AA465" s="169"/>
      <c r="AB465" s="190"/>
      <c r="AC465" s="190"/>
      <c r="AD465" s="190"/>
      <c r="AE465" s="190"/>
      <c r="AF465" s="190"/>
    </row>
    <row r="466" spans="1:32" s="323" customFormat="1" x14ac:dyDescent="0.25">
      <c r="A466" s="143"/>
      <c r="B466" s="143"/>
      <c r="C466" s="143"/>
      <c r="D466" s="144"/>
      <c r="E466" s="143"/>
      <c r="F466" s="143"/>
      <c r="G466" s="143"/>
      <c r="H466" s="143"/>
      <c r="I466" s="74"/>
      <c r="J466" s="144"/>
      <c r="K466" s="144"/>
      <c r="L466" s="144"/>
      <c r="M466" s="144"/>
      <c r="N466" s="144"/>
      <c r="O466" s="144"/>
      <c r="P466" s="144"/>
      <c r="Q466" s="164"/>
      <c r="R466" s="322"/>
      <c r="S466" s="630"/>
      <c r="T466" s="139"/>
      <c r="U466" s="139"/>
      <c r="V466" s="327" t="str">
        <f t="shared" ref="V466:V529" si="32">LEFT($J466,3)</f>
        <v/>
      </c>
      <c r="W466" s="328"/>
      <c r="Z466" s="169"/>
      <c r="AA466" s="169"/>
      <c r="AB466" s="190"/>
      <c r="AC466" s="190"/>
      <c r="AD466" s="190"/>
      <c r="AE466" s="190"/>
      <c r="AF466" s="190"/>
    </row>
    <row r="467" spans="1:32" s="323" customFormat="1" x14ac:dyDescent="0.25">
      <c r="A467" s="143"/>
      <c r="B467" s="143"/>
      <c r="C467" s="143"/>
      <c r="D467" s="144"/>
      <c r="E467" s="143"/>
      <c r="F467" s="143"/>
      <c r="G467" s="143"/>
      <c r="H467" s="143"/>
      <c r="I467" s="74"/>
      <c r="J467" s="144"/>
      <c r="K467" s="144"/>
      <c r="L467" s="144"/>
      <c r="M467" s="144"/>
      <c r="N467" s="144"/>
      <c r="O467" s="144"/>
      <c r="P467" s="144"/>
      <c r="Q467" s="164"/>
      <c r="R467" s="322"/>
      <c r="S467" s="630"/>
      <c r="T467" s="139"/>
      <c r="U467" s="139"/>
      <c r="V467" s="327" t="str">
        <f t="shared" si="32"/>
        <v/>
      </c>
      <c r="W467" s="328"/>
      <c r="Z467" s="169"/>
      <c r="AA467" s="169"/>
      <c r="AB467" s="190"/>
      <c r="AC467" s="190"/>
      <c r="AD467" s="190"/>
      <c r="AE467" s="190"/>
      <c r="AF467" s="190"/>
    </row>
    <row r="468" spans="1:32" s="323" customFormat="1" x14ac:dyDescent="0.25">
      <c r="A468" s="143"/>
      <c r="B468" s="143"/>
      <c r="C468" s="143"/>
      <c r="D468" s="144"/>
      <c r="E468" s="143"/>
      <c r="F468" s="143"/>
      <c r="G468" s="143"/>
      <c r="H468" s="143"/>
      <c r="I468" s="74"/>
      <c r="J468" s="144"/>
      <c r="K468" s="144"/>
      <c r="L468" s="144"/>
      <c r="M468" s="144"/>
      <c r="N468" s="144"/>
      <c r="O468" s="144"/>
      <c r="P468" s="144"/>
      <c r="Q468" s="164"/>
      <c r="R468" s="322"/>
      <c r="S468" s="630"/>
      <c r="T468" s="139"/>
      <c r="U468" s="139"/>
      <c r="V468" s="327" t="str">
        <f t="shared" si="32"/>
        <v/>
      </c>
      <c r="W468" s="328"/>
      <c r="Z468" s="169"/>
      <c r="AA468" s="169"/>
      <c r="AB468" s="190"/>
      <c r="AC468" s="190"/>
      <c r="AD468" s="190"/>
      <c r="AE468" s="190"/>
      <c r="AF468" s="190"/>
    </row>
    <row r="469" spans="1:32" s="323" customFormat="1" x14ac:dyDescent="0.25">
      <c r="A469" s="143"/>
      <c r="B469" s="143"/>
      <c r="C469" s="143"/>
      <c r="D469" s="144"/>
      <c r="E469" s="143"/>
      <c r="F469" s="143"/>
      <c r="G469" s="143"/>
      <c r="H469" s="143"/>
      <c r="I469" s="74"/>
      <c r="J469" s="144"/>
      <c r="K469" s="144"/>
      <c r="L469" s="144"/>
      <c r="M469" s="144"/>
      <c r="N469" s="144"/>
      <c r="O469" s="144"/>
      <c r="P469" s="144"/>
      <c r="Q469" s="164"/>
      <c r="R469" s="322"/>
      <c r="S469" s="630"/>
      <c r="T469" s="139"/>
      <c r="U469" s="139"/>
      <c r="V469" s="327" t="str">
        <f t="shared" si="32"/>
        <v/>
      </c>
      <c r="W469" s="328"/>
      <c r="Z469" s="169"/>
      <c r="AA469" s="169"/>
      <c r="AB469" s="190"/>
      <c r="AC469" s="190"/>
      <c r="AD469" s="190"/>
      <c r="AE469" s="190"/>
      <c r="AF469" s="190"/>
    </row>
    <row r="470" spans="1:32" s="323" customFormat="1" x14ac:dyDescent="0.25">
      <c r="A470" s="143"/>
      <c r="B470" s="143"/>
      <c r="C470" s="143"/>
      <c r="D470" s="144"/>
      <c r="E470" s="143"/>
      <c r="F470" s="143"/>
      <c r="G470" s="143"/>
      <c r="H470" s="143"/>
      <c r="I470" s="74"/>
      <c r="J470" s="144"/>
      <c r="K470" s="144"/>
      <c r="L470" s="144"/>
      <c r="M470" s="144"/>
      <c r="N470" s="144"/>
      <c r="O470" s="144"/>
      <c r="P470" s="144"/>
      <c r="Q470" s="164"/>
      <c r="R470" s="322"/>
      <c r="S470" s="630"/>
      <c r="T470" s="139"/>
      <c r="U470" s="139"/>
      <c r="V470" s="327" t="str">
        <f t="shared" si="32"/>
        <v/>
      </c>
      <c r="W470" s="328"/>
      <c r="Z470" s="169"/>
      <c r="AA470" s="169"/>
      <c r="AB470" s="190"/>
      <c r="AC470" s="190"/>
      <c r="AD470" s="190"/>
      <c r="AE470" s="190"/>
      <c r="AF470" s="190"/>
    </row>
    <row r="471" spans="1:32" s="323" customFormat="1" x14ac:dyDescent="0.25">
      <c r="A471" s="143"/>
      <c r="B471" s="143"/>
      <c r="C471" s="143"/>
      <c r="D471" s="144"/>
      <c r="E471" s="143"/>
      <c r="F471" s="143"/>
      <c r="G471" s="143"/>
      <c r="H471" s="143"/>
      <c r="I471" s="74"/>
      <c r="J471" s="144"/>
      <c r="K471" s="144"/>
      <c r="L471" s="144"/>
      <c r="M471" s="144"/>
      <c r="N471" s="144"/>
      <c r="O471" s="144"/>
      <c r="P471" s="144"/>
      <c r="Q471" s="164"/>
      <c r="R471" s="322"/>
      <c r="S471" s="630"/>
      <c r="T471" s="139"/>
      <c r="U471" s="139"/>
      <c r="V471" s="327" t="str">
        <f t="shared" si="32"/>
        <v/>
      </c>
      <c r="W471" s="328"/>
      <c r="Z471" s="169"/>
      <c r="AA471" s="169"/>
      <c r="AB471" s="190"/>
      <c r="AC471" s="190"/>
      <c r="AD471" s="190"/>
      <c r="AE471" s="190"/>
      <c r="AF471" s="190"/>
    </row>
    <row r="472" spans="1:32" s="323" customFormat="1" x14ac:dyDescent="0.25">
      <c r="A472" s="143"/>
      <c r="B472" s="143"/>
      <c r="C472" s="143"/>
      <c r="D472" s="144"/>
      <c r="E472" s="143"/>
      <c r="F472" s="143"/>
      <c r="G472" s="143"/>
      <c r="H472" s="143"/>
      <c r="I472" s="74"/>
      <c r="J472" s="144"/>
      <c r="K472" s="144"/>
      <c r="L472" s="144"/>
      <c r="M472" s="144"/>
      <c r="N472" s="144"/>
      <c r="O472" s="144"/>
      <c r="P472" s="144"/>
      <c r="Q472" s="164"/>
      <c r="R472" s="322"/>
      <c r="S472" s="630"/>
      <c r="T472" s="139"/>
      <c r="U472" s="139"/>
      <c r="V472" s="327" t="str">
        <f t="shared" si="32"/>
        <v/>
      </c>
      <c r="W472" s="328"/>
      <c r="Z472" s="169"/>
      <c r="AA472" s="169"/>
      <c r="AB472" s="190"/>
      <c r="AC472" s="190"/>
      <c r="AD472" s="190"/>
      <c r="AE472" s="190"/>
      <c r="AF472" s="190"/>
    </row>
    <row r="473" spans="1:32" s="323" customFormat="1" x14ac:dyDescent="0.25">
      <c r="A473" s="143"/>
      <c r="B473" s="143"/>
      <c r="C473" s="143"/>
      <c r="D473" s="144"/>
      <c r="E473" s="143"/>
      <c r="F473" s="143"/>
      <c r="G473" s="143"/>
      <c r="H473" s="143"/>
      <c r="I473" s="74"/>
      <c r="J473" s="144"/>
      <c r="K473" s="144"/>
      <c r="L473" s="144"/>
      <c r="M473" s="144"/>
      <c r="N473" s="144"/>
      <c r="O473" s="144"/>
      <c r="P473" s="144"/>
      <c r="Q473" s="164"/>
      <c r="R473" s="322"/>
      <c r="S473" s="630"/>
      <c r="T473" s="139"/>
      <c r="U473" s="139"/>
      <c r="V473" s="327" t="str">
        <f t="shared" si="32"/>
        <v/>
      </c>
      <c r="W473" s="328"/>
      <c r="Z473" s="169"/>
      <c r="AA473" s="169"/>
      <c r="AB473" s="190"/>
      <c r="AC473" s="190"/>
      <c r="AD473" s="190"/>
      <c r="AE473" s="190"/>
      <c r="AF473" s="190"/>
    </row>
    <row r="474" spans="1:32" s="323" customFormat="1" x14ac:dyDescent="0.25">
      <c r="A474" s="143"/>
      <c r="B474" s="143"/>
      <c r="C474" s="143"/>
      <c r="D474" s="144"/>
      <c r="E474" s="143"/>
      <c r="F474" s="143"/>
      <c r="G474" s="143"/>
      <c r="H474" s="143"/>
      <c r="I474" s="74"/>
      <c r="J474" s="144"/>
      <c r="K474" s="144"/>
      <c r="L474" s="144"/>
      <c r="M474" s="144"/>
      <c r="N474" s="144"/>
      <c r="O474" s="144"/>
      <c r="P474" s="144"/>
      <c r="Q474" s="164"/>
      <c r="R474" s="322"/>
      <c r="S474" s="630"/>
      <c r="T474" s="139"/>
      <c r="U474" s="139"/>
      <c r="V474" s="327" t="str">
        <f t="shared" si="32"/>
        <v/>
      </c>
      <c r="W474" s="328"/>
      <c r="Z474" s="169"/>
      <c r="AA474" s="169"/>
      <c r="AB474" s="190"/>
      <c r="AC474" s="190"/>
      <c r="AD474" s="190"/>
      <c r="AE474" s="190"/>
      <c r="AF474" s="190"/>
    </row>
    <row r="475" spans="1:32" s="323" customFormat="1" x14ac:dyDescent="0.25">
      <c r="A475" s="143"/>
      <c r="B475" s="143"/>
      <c r="C475" s="143"/>
      <c r="D475" s="144"/>
      <c r="E475" s="143"/>
      <c r="F475" s="143"/>
      <c r="G475" s="143"/>
      <c r="H475" s="143"/>
      <c r="I475" s="74"/>
      <c r="J475" s="144"/>
      <c r="K475" s="144"/>
      <c r="L475" s="144"/>
      <c r="M475" s="144"/>
      <c r="N475" s="144"/>
      <c r="O475" s="144"/>
      <c r="P475" s="144"/>
      <c r="Q475" s="164"/>
      <c r="R475" s="322"/>
      <c r="S475" s="630"/>
      <c r="T475" s="139"/>
      <c r="U475" s="139"/>
      <c r="V475" s="327" t="str">
        <f t="shared" si="32"/>
        <v/>
      </c>
      <c r="W475" s="328"/>
      <c r="Z475" s="169"/>
      <c r="AA475" s="169"/>
      <c r="AB475" s="190"/>
      <c r="AC475" s="190"/>
      <c r="AD475" s="190"/>
      <c r="AE475" s="190"/>
      <c r="AF475" s="190"/>
    </row>
    <row r="476" spans="1:32" s="323" customFormat="1" x14ac:dyDescent="0.25">
      <c r="A476" s="143"/>
      <c r="B476" s="143"/>
      <c r="C476" s="143"/>
      <c r="D476" s="144"/>
      <c r="E476" s="143"/>
      <c r="F476" s="143"/>
      <c r="G476" s="143"/>
      <c r="H476" s="143"/>
      <c r="I476" s="74"/>
      <c r="J476" s="144"/>
      <c r="K476" s="144"/>
      <c r="L476" s="144"/>
      <c r="M476" s="144"/>
      <c r="N476" s="144"/>
      <c r="O476" s="144"/>
      <c r="P476" s="144"/>
      <c r="Q476" s="164"/>
      <c r="R476" s="322"/>
      <c r="S476" s="630"/>
      <c r="T476" s="139"/>
      <c r="U476" s="139"/>
      <c r="V476" s="327" t="str">
        <f t="shared" si="32"/>
        <v/>
      </c>
      <c r="W476" s="328"/>
      <c r="Z476" s="169"/>
      <c r="AA476" s="169"/>
      <c r="AB476" s="190"/>
      <c r="AC476" s="190"/>
      <c r="AD476" s="190"/>
      <c r="AE476" s="190"/>
      <c r="AF476" s="190"/>
    </row>
    <row r="477" spans="1:32" s="323" customFormat="1" x14ac:dyDescent="0.25">
      <c r="A477" s="143"/>
      <c r="B477" s="143"/>
      <c r="C477" s="143"/>
      <c r="D477" s="144"/>
      <c r="E477" s="143"/>
      <c r="F477" s="143"/>
      <c r="G477" s="143"/>
      <c r="H477" s="143"/>
      <c r="I477" s="74"/>
      <c r="J477" s="144"/>
      <c r="K477" s="144"/>
      <c r="L477" s="144"/>
      <c r="M477" s="144"/>
      <c r="N477" s="144"/>
      <c r="O477" s="144"/>
      <c r="P477" s="144"/>
      <c r="Q477" s="164"/>
      <c r="R477" s="322"/>
      <c r="S477" s="630"/>
      <c r="T477" s="139"/>
      <c r="U477" s="139"/>
      <c r="V477" s="327" t="str">
        <f t="shared" si="32"/>
        <v/>
      </c>
      <c r="W477" s="328"/>
      <c r="Z477" s="169"/>
      <c r="AA477" s="169"/>
      <c r="AB477" s="190"/>
      <c r="AC477" s="190"/>
      <c r="AD477" s="190"/>
      <c r="AE477" s="190"/>
      <c r="AF477" s="190"/>
    </row>
    <row r="478" spans="1:32" s="323" customFormat="1" x14ac:dyDescent="0.25">
      <c r="A478" s="143"/>
      <c r="B478" s="143"/>
      <c r="C478" s="143"/>
      <c r="D478" s="144"/>
      <c r="E478" s="143"/>
      <c r="F478" s="143"/>
      <c r="G478" s="143"/>
      <c r="H478" s="143"/>
      <c r="I478" s="74"/>
      <c r="J478" s="144"/>
      <c r="K478" s="144"/>
      <c r="L478" s="144"/>
      <c r="M478" s="144"/>
      <c r="N478" s="144"/>
      <c r="O478" s="144"/>
      <c r="P478" s="144"/>
      <c r="Q478" s="164"/>
      <c r="R478" s="322"/>
      <c r="S478" s="630"/>
      <c r="T478" s="139"/>
      <c r="U478" s="139"/>
      <c r="V478" s="327" t="str">
        <f t="shared" si="32"/>
        <v/>
      </c>
      <c r="W478" s="328"/>
      <c r="Z478" s="169"/>
      <c r="AA478" s="169"/>
      <c r="AB478" s="190"/>
      <c r="AC478" s="190"/>
      <c r="AD478" s="190"/>
      <c r="AE478" s="190"/>
      <c r="AF478" s="190"/>
    </row>
    <row r="479" spans="1:32" s="323" customFormat="1" x14ac:dyDescent="0.25">
      <c r="A479" s="143"/>
      <c r="B479" s="143"/>
      <c r="C479" s="143"/>
      <c r="D479" s="144"/>
      <c r="E479" s="143"/>
      <c r="F479" s="143"/>
      <c r="G479" s="143"/>
      <c r="H479" s="143"/>
      <c r="I479" s="74"/>
      <c r="J479" s="144"/>
      <c r="K479" s="144"/>
      <c r="L479" s="144"/>
      <c r="M479" s="144"/>
      <c r="N479" s="144"/>
      <c r="O479" s="144"/>
      <c r="P479" s="144"/>
      <c r="Q479" s="164"/>
      <c r="R479" s="322"/>
      <c r="S479" s="630"/>
      <c r="T479" s="139"/>
      <c r="U479" s="139"/>
      <c r="V479" s="327" t="str">
        <f t="shared" si="32"/>
        <v/>
      </c>
      <c r="W479" s="328"/>
      <c r="Z479" s="169"/>
      <c r="AA479" s="169"/>
      <c r="AB479" s="190"/>
      <c r="AC479" s="190"/>
      <c r="AD479" s="190"/>
      <c r="AE479" s="190"/>
      <c r="AF479" s="190"/>
    </row>
    <row r="480" spans="1:32" s="323" customFormat="1" x14ac:dyDescent="0.25">
      <c r="A480" s="143"/>
      <c r="B480" s="143"/>
      <c r="C480" s="143"/>
      <c r="D480" s="144"/>
      <c r="E480" s="143"/>
      <c r="F480" s="143"/>
      <c r="G480" s="143"/>
      <c r="H480" s="143"/>
      <c r="I480" s="74"/>
      <c r="J480" s="144"/>
      <c r="K480" s="144"/>
      <c r="L480" s="144"/>
      <c r="M480" s="144"/>
      <c r="N480" s="144"/>
      <c r="O480" s="144"/>
      <c r="P480" s="144"/>
      <c r="Q480" s="164"/>
      <c r="R480" s="322"/>
      <c r="S480" s="630"/>
      <c r="T480" s="139"/>
      <c r="U480" s="139"/>
      <c r="V480" s="327" t="str">
        <f t="shared" si="32"/>
        <v/>
      </c>
      <c r="W480" s="328"/>
      <c r="Z480" s="169"/>
      <c r="AA480" s="169"/>
      <c r="AB480" s="190"/>
      <c r="AC480" s="190"/>
      <c r="AD480" s="190"/>
      <c r="AE480" s="190"/>
      <c r="AF480" s="190"/>
    </row>
    <row r="481" spans="1:32" s="323" customFormat="1" x14ac:dyDescent="0.25">
      <c r="A481" s="143"/>
      <c r="B481" s="143"/>
      <c r="C481" s="143"/>
      <c r="D481" s="144"/>
      <c r="E481" s="143"/>
      <c r="F481" s="143"/>
      <c r="G481" s="143"/>
      <c r="H481" s="143"/>
      <c r="I481" s="74"/>
      <c r="J481" s="144"/>
      <c r="K481" s="144"/>
      <c r="L481" s="144"/>
      <c r="M481" s="144"/>
      <c r="N481" s="144"/>
      <c r="O481" s="144"/>
      <c r="P481" s="144"/>
      <c r="Q481" s="164"/>
      <c r="R481" s="322"/>
      <c r="S481" s="630"/>
      <c r="T481" s="139"/>
      <c r="U481" s="139"/>
      <c r="V481" s="327" t="str">
        <f t="shared" si="32"/>
        <v/>
      </c>
      <c r="W481" s="328"/>
      <c r="Z481" s="169"/>
      <c r="AA481" s="169"/>
      <c r="AB481" s="190"/>
      <c r="AC481" s="190"/>
      <c r="AD481" s="190"/>
      <c r="AE481" s="190"/>
      <c r="AF481" s="190"/>
    </row>
    <row r="482" spans="1:32" s="323" customFormat="1" x14ac:dyDescent="0.25">
      <c r="A482" s="143"/>
      <c r="B482" s="143"/>
      <c r="C482" s="143"/>
      <c r="D482" s="144"/>
      <c r="E482" s="143"/>
      <c r="F482" s="143"/>
      <c r="G482" s="143"/>
      <c r="H482" s="143"/>
      <c r="I482" s="74"/>
      <c r="J482" s="144"/>
      <c r="K482" s="144"/>
      <c r="L482" s="144"/>
      <c r="M482" s="144"/>
      <c r="N482" s="144"/>
      <c r="O482" s="144"/>
      <c r="P482" s="144"/>
      <c r="Q482" s="164"/>
      <c r="R482" s="322"/>
      <c r="S482" s="630"/>
      <c r="T482" s="139"/>
      <c r="U482" s="139"/>
      <c r="V482" s="327" t="str">
        <f t="shared" si="32"/>
        <v/>
      </c>
      <c r="W482" s="328"/>
      <c r="Z482" s="169"/>
      <c r="AA482" s="169"/>
      <c r="AB482" s="190"/>
      <c r="AC482" s="190"/>
      <c r="AD482" s="190"/>
      <c r="AE482" s="190"/>
      <c r="AF482" s="190"/>
    </row>
    <row r="483" spans="1:32" s="323" customFormat="1" x14ac:dyDescent="0.25">
      <c r="A483" s="143"/>
      <c r="B483" s="143"/>
      <c r="C483" s="143"/>
      <c r="D483" s="144"/>
      <c r="E483" s="143"/>
      <c r="F483" s="143"/>
      <c r="G483" s="143"/>
      <c r="H483" s="143"/>
      <c r="I483" s="74"/>
      <c r="J483" s="144"/>
      <c r="K483" s="144"/>
      <c r="L483" s="144"/>
      <c r="M483" s="144"/>
      <c r="N483" s="144"/>
      <c r="O483" s="144"/>
      <c r="P483" s="144"/>
      <c r="Q483" s="164"/>
      <c r="R483" s="322"/>
      <c r="S483" s="630"/>
      <c r="T483" s="139"/>
      <c r="U483" s="139"/>
      <c r="V483" s="327" t="str">
        <f t="shared" si="32"/>
        <v/>
      </c>
      <c r="W483" s="328"/>
      <c r="Z483" s="169"/>
      <c r="AA483" s="169"/>
      <c r="AB483" s="190"/>
      <c r="AC483" s="190"/>
      <c r="AD483" s="190"/>
      <c r="AE483" s="190"/>
      <c r="AF483" s="190"/>
    </row>
    <row r="484" spans="1:32" s="323" customFormat="1" x14ac:dyDescent="0.25">
      <c r="A484" s="143"/>
      <c r="B484" s="143"/>
      <c r="C484" s="143"/>
      <c r="D484" s="144"/>
      <c r="E484" s="143"/>
      <c r="F484" s="143"/>
      <c r="G484" s="143"/>
      <c r="H484" s="143"/>
      <c r="I484" s="74"/>
      <c r="J484" s="144"/>
      <c r="K484" s="144"/>
      <c r="L484" s="144"/>
      <c r="M484" s="144"/>
      <c r="N484" s="144"/>
      <c r="O484" s="144"/>
      <c r="P484" s="144"/>
      <c r="Q484" s="164"/>
      <c r="R484" s="322"/>
      <c r="S484" s="630"/>
      <c r="T484" s="139"/>
      <c r="U484" s="139"/>
      <c r="V484" s="327" t="str">
        <f t="shared" si="32"/>
        <v/>
      </c>
      <c r="W484" s="328"/>
      <c r="Z484" s="169"/>
      <c r="AA484" s="169"/>
      <c r="AB484" s="190"/>
      <c r="AC484" s="190"/>
      <c r="AD484" s="190"/>
      <c r="AE484" s="190"/>
      <c r="AF484" s="190"/>
    </row>
    <row r="485" spans="1:32" s="323" customFormat="1" x14ac:dyDescent="0.25">
      <c r="A485" s="143"/>
      <c r="B485" s="143"/>
      <c r="C485" s="143"/>
      <c r="D485" s="144"/>
      <c r="E485" s="143"/>
      <c r="F485" s="143"/>
      <c r="G485" s="143"/>
      <c r="H485" s="143"/>
      <c r="I485" s="74"/>
      <c r="J485" s="144"/>
      <c r="K485" s="144"/>
      <c r="L485" s="144"/>
      <c r="M485" s="144"/>
      <c r="N485" s="144"/>
      <c r="O485" s="144"/>
      <c r="P485" s="144"/>
      <c r="Q485" s="164"/>
      <c r="R485" s="322"/>
      <c r="S485" s="630"/>
      <c r="T485" s="139"/>
      <c r="U485" s="139"/>
      <c r="V485" s="327" t="str">
        <f t="shared" si="32"/>
        <v/>
      </c>
      <c r="W485" s="328"/>
      <c r="Z485" s="169"/>
      <c r="AA485" s="169"/>
      <c r="AB485" s="190"/>
      <c r="AC485" s="190"/>
      <c r="AD485" s="190"/>
      <c r="AE485" s="190"/>
      <c r="AF485" s="190"/>
    </row>
    <row r="486" spans="1:32" s="323" customFormat="1" x14ac:dyDescent="0.25">
      <c r="A486" s="143"/>
      <c r="B486" s="143"/>
      <c r="C486" s="143"/>
      <c r="D486" s="144"/>
      <c r="E486" s="143"/>
      <c r="F486" s="143"/>
      <c r="G486" s="143"/>
      <c r="H486" s="143"/>
      <c r="I486" s="74"/>
      <c r="J486" s="144"/>
      <c r="K486" s="144"/>
      <c r="L486" s="144"/>
      <c r="M486" s="144"/>
      <c r="N486" s="144"/>
      <c r="O486" s="144"/>
      <c r="P486" s="144"/>
      <c r="Q486" s="164"/>
      <c r="R486" s="322"/>
      <c r="S486" s="630"/>
      <c r="T486" s="139"/>
      <c r="U486" s="139"/>
      <c r="V486" s="327" t="str">
        <f t="shared" si="32"/>
        <v/>
      </c>
      <c r="W486" s="328"/>
      <c r="Z486" s="169"/>
      <c r="AA486" s="169"/>
      <c r="AB486" s="190"/>
      <c r="AC486" s="190"/>
      <c r="AD486" s="190"/>
      <c r="AE486" s="190"/>
      <c r="AF486" s="190"/>
    </row>
    <row r="487" spans="1:32" s="323" customFormat="1" x14ac:dyDescent="0.25">
      <c r="A487" s="143"/>
      <c r="B487" s="143"/>
      <c r="C487" s="143"/>
      <c r="D487" s="144"/>
      <c r="E487" s="143"/>
      <c r="F487" s="143"/>
      <c r="G487" s="143"/>
      <c r="H487" s="143"/>
      <c r="I487" s="74"/>
      <c r="J487" s="144"/>
      <c r="K487" s="144"/>
      <c r="L487" s="144"/>
      <c r="M487" s="144"/>
      <c r="N487" s="144"/>
      <c r="O487" s="144"/>
      <c r="P487" s="144"/>
      <c r="Q487" s="164"/>
      <c r="R487" s="322"/>
      <c r="S487" s="630"/>
      <c r="T487" s="139"/>
      <c r="U487" s="139"/>
      <c r="V487" s="327" t="str">
        <f t="shared" si="32"/>
        <v/>
      </c>
      <c r="W487" s="328"/>
      <c r="Z487" s="169"/>
      <c r="AA487" s="169"/>
      <c r="AB487" s="190"/>
      <c r="AC487" s="190"/>
      <c r="AD487" s="190"/>
      <c r="AE487" s="190"/>
      <c r="AF487" s="190"/>
    </row>
    <row r="488" spans="1:32" s="323" customFormat="1" x14ac:dyDescent="0.25">
      <c r="A488" s="143"/>
      <c r="B488" s="143"/>
      <c r="C488" s="143"/>
      <c r="D488" s="144"/>
      <c r="E488" s="143"/>
      <c r="F488" s="143"/>
      <c r="G488" s="143"/>
      <c r="H488" s="143"/>
      <c r="I488" s="74"/>
      <c r="J488" s="144"/>
      <c r="K488" s="144"/>
      <c r="L488" s="144"/>
      <c r="M488" s="144"/>
      <c r="N488" s="144"/>
      <c r="O488" s="144"/>
      <c r="P488" s="144"/>
      <c r="Q488" s="164"/>
      <c r="R488" s="322"/>
      <c r="S488" s="630"/>
      <c r="T488" s="139"/>
      <c r="U488" s="139"/>
      <c r="V488" s="327" t="str">
        <f t="shared" si="32"/>
        <v/>
      </c>
      <c r="W488" s="328"/>
      <c r="Z488" s="169"/>
      <c r="AA488" s="169"/>
      <c r="AB488" s="190"/>
      <c r="AC488" s="190"/>
      <c r="AD488" s="190"/>
      <c r="AE488" s="190"/>
      <c r="AF488" s="190"/>
    </row>
    <row r="489" spans="1:32" s="323" customFormat="1" x14ac:dyDescent="0.25">
      <c r="A489" s="143"/>
      <c r="B489" s="143"/>
      <c r="C489" s="143"/>
      <c r="D489" s="144"/>
      <c r="E489" s="143"/>
      <c r="F489" s="143"/>
      <c r="G489" s="143"/>
      <c r="H489" s="143"/>
      <c r="I489" s="74"/>
      <c r="J489" s="144"/>
      <c r="K489" s="144"/>
      <c r="L489" s="144"/>
      <c r="M489" s="144"/>
      <c r="N489" s="144"/>
      <c r="O489" s="144"/>
      <c r="P489" s="144"/>
      <c r="Q489" s="164"/>
      <c r="R489" s="322"/>
      <c r="S489" s="630"/>
      <c r="T489" s="139"/>
      <c r="U489" s="139"/>
      <c r="V489" s="327" t="str">
        <f t="shared" si="32"/>
        <v/>
      </c>
      <c r="W489" s="328"/>
      <c r="Z489" s="169"/>
      <c r="AA489" s="169"/>
      <c r="AB489" s="190"/>
      <c r="AC489" s="190"/>
      <c r="AD489" s="190"/>
      <c r="AE489" s="190"/>
      <c r="AF489" s="190"/>
    </row>
    <row r="490" spans="1:32" s="323" customFormat="1" x14ac:dyDescent="0.25">
      <c r="A490" s="143"/>
      <c r="B490" s="143"/>
      <c r="C490" s="143"/>
      <c r="D490" s="144"/>
      <c r="E490" s="143"/>
      <c r="F490" s="143"/>
      <c r="G490" s="143"/>
      <c r="H490" s="143"/>
      <c r="I490" s="74"/>
      <c r="J490" s="144"/>
      <c r="K490" s="144"/>
      <c r="L490" s="144"/>
      <c r="M490" s="144"/>
      <c r="N490" s="144"/>
      <c r="O490" s="144"/>
      <c r="P490" s="144"/>
      <c r="Q490" s="164"/>
      <c r="R490" s="322"/>
      <c r="S490" s="630"/>
      <c r="T490" s="139"/>
      <c r="U490" s="139"/>
      <c r="V490" s="327" t="str">
        <f t="shared" si="32"/>
        <v/>
      </c>
      <c r="W490" s="328"/>
      <c r="Z490" s="169"/>
      <c r="AA490" s="169"/>
      <c r="AB490" s="190"/>
      <c r="AC490" s="190"/>
      <c r="AD490" s="190"/>
      <c r="AE490" s="190"/>
      <c r="AF490" s="190"/>
    </row>
    <row r="491" spans="1:32" s="323" customFormat="1" x14ac:dyDescent="0.25">
      <c r="A491" s="143"/>
      <c r="B491" s="143"/>
      <c r="C491" s="143"/>
      <c r="D491" s="144"/>
      <c r="E491" s="143"/>
      <c r="F491" s="143"/>
      <c r="G491" s="143"/>
      <c r="H491" s="143"/>
      <c r="I491" s="74"/>
      <c r="J491" s="144"/>
      <c r="K491" s="144"/>
      <c r="L491" s="144"/>
      <c r="M491" s="144"/>
      <c r="N491" s="144"/>
      <c r="O491" s="144"/>
      <c r="P491" s="144"/>
      <c r="Q491" s="164"/>
      <c r="R491" s="322"/>
      <c r="S491" s="630"/>
      <c r="T491" s="139"/>
      <c r="U491" s="139"/>
      <c r="V491" s="327" t="str">
        <f t="shared" si="32"/>
        <v/>
      </c>
      <c r="W491" s="328"/>
      <c r="Z491" s="169"/>
      <c r="AA491" s="169"/>
      <c r="AB491" s="190"/>
      <c r="AC491" s="190"/>
      <c r="AD491" s="190"/>
      <c r="AE491" s="190"/>
      <c r="AF491" s="190"/>
    </row>
    <row r="492" spans="1:32" s="323" customFormat="1" x14ac:dyDescent="0.25">
      <c r="A492" s="143"/>
      <c r="B492" s="143"/>
      <c r="C492" s="143"/>
      <c r="D492" s="144"/>
      <c r="E492" s="143"/>
      <c r="F492" s="143"/>
      <c r="G492" s="143"/>
      <c r="H492" s="143"/>
      <c r="I492" s="74"/>
      <c r="J492" s="144"/>
      <c r="K492" s="144"/>
      <c r="L492" s="144"/>
      <c r="M492" s="144"/>
      <c r="N492" s="144"/>
      <c r="O492" s="144"/>
      <c r="P492" s="144"/>
      <c r="Q492" s="164"/>
      <c r="R492" s="322"/>
      <c r="S492" s="630"/>
      <c r="T492" s="139"/>
      <c r="U492" s="139"/>
      <c r="V492" s="327" t="str">
        <f t="shared" si="32"/>
        <v/>
      </c>
      <c r="W492" s="328"/>
      <c r="Z492" s="169"/>
      <c r="AA492" s="169"/>
      <c r="AB492" s="190"/>
      <c r="AC492" s="190"/>
      <c r="AD492" s="190"/>
      <c r="AE492" s="190"/>
      <c r="AF492" s="190"/>
    </row>
    <row r="493" spans="1:32" s="323" customFormat="1" x14ac:dyDescent="0.25">
      <c r="A493" s="143"/>
      <c r="B493" s="143"/>
      <c r="C493" s="143"/>
      <c r="D493" s="144"/>
      <c r="E493" s="143"/>
      <c r="F493" s="143"/>
      <c r="G493" s="143"/>
      <c r="H493" s="143"/>
      <c r="I493" s="74"/>
      <c r="J493" s="144"/>
      <c r="K493" s="144"/>
      <c r="L493" s="144"/>
      <c r="M493" s="144"/>
      <c r="N493" s="144"/>
      <c r="O493" s="144"/>
      <c r="P493" s="144"/>
      <c r="Q493" s="164"/>
      <c r="R493" s="322"/>
      <c r="S493" s="630"/>
      <c r="T493" s="139"/>
      <c r="U493" s="139"/>
      <c r="V493" s="327" t="str">
        <f t="shared" si="32"/>
        <v/>
      </c>
      <c r="W493" s="328"/>
      <c r="Z493" s="169"/>
      <c r="AA493" s="169"/>
      <c r="AB493" s="190"/>
      <c r="AC493" s="190"/>
      <c r="AD493" s="190"/>
      <c r="AE493" s="190"/>
      <c r="AF493" s="190"/>
    </row>
    <row r="494" spans="1:32" s="323" customFormat="1" x14ac:dyDescent="0.25">
      <c r="A494" s="143"/>
      <c r="B494" s="143"/>
      <c r="C494" s="143"/>
      <c r="D494" s="144"/>
      <c r="E494" s="143"/>
      <c r="F494" s="143"/>
      <c r="G494" s="143"/>
      <c r="H494" s="143"/>
      <c r="I494" s="74"/>
      <c r="J494" s="144"/>
      <c r="K494" s="144"/>
      <c r="L494" s="144"/>
      <c r="M494" s="144"/>
      <c r="N494" s="144"/>
      <c r="O494" s="144"/>
      <c r="P494" s="144"/>
      <c r="Q494" s="164"/>
      <c r="R494" s="322"/>
      <c r="S494" s="630"/>
      <c r="T494" s="139"/>
      <c r="U494" s="139"/>
      <c r="V494" s="327" t="str">
        <f t="shared" si="32"/>
        <v/>
      </c>
      <c r="W494" s="328"/>
      <c r="Z494" s="169"/>
      <c r="AA494" s="169"/>
      <c r="AB494" s="190"/>
      <c r="AC494" s="190"/>
      <c r="AD494" s="190"/>
      <c r="AE494" s="190"/>
      <c r="AF494" s="190"/>
    </row>
    <row r="495" spans="1:32" s="323" customFormat="1" x14ac:dyDescent="0.25">
      <c r="A495" s="143"/>
      <c r="B495" s="143"/>
      <c r="C495" s="143"/>
      <c r="D495" s="144"/>
      <c r="E495" s="143"/>
      <c r="F495" s="143"/>
      <c r="G495" s="143"/>
      <c r="H495" s="143"/>
      <c r="I495" s="74"/>
      <c r="J495" s="144"/>
      <c r="K495" s="144"/>
      <c r="L495" s="144"/>
      <c r="M495" s="144"/>
      <c r="N495" s="144"/>
      <c r="O495" s="144"/>
      <c r="P495" s="144"/>
      <c r="Q495" s="164"/>
      <c r="R495" s="322"/>
      <c r="S495" s="630"/>
      <c r="T495" s="139"/>
      <c r="U495" s="139"/>
      <c r="V495" s="327" t="str">
        <f t="shared" si="32"/>
        <v/>
      </c>
      <c r="W495" s="328"/>
      <c r="Z495" s="169"/>
      <c r="AA495" s="169"/>
      <c r="AB495" s="190"/>
      <c r="AC495" s="190"/>
      <c r="AD495" s="190"/>
      <c r="AE495" s="190"/>
      <c r="AF495" s="190"/>
    </row>
    <row r="496" spans="1:32" s="323" customFormat="1" x14ac:dyDescent="0.25">
      <c r="A496" s="143"/>
      <c r="B496" s="143"/>
      <c r="C496" s="143"/>
      <c r="D496" s="144"/>
      <c r="E496" s="143"/>
      <c r="F496" s="143"/>
      <c r="G496" s="143"/>
      <c r="H496" s="143"/>
      <c r="I496" s="74"/>
      <c r="J496" s="144"/>
      <c r="K496" s="144"/>
      <c r="L496" s="144"/>
      <c r="M496" s="144"/>
      <c r="N496" s="144"/>
      <c r="O496" s="144"/>
      <c r="P496" s="144"/>
      <c r="Q496" s="164"/>
      <c r="R496" s="322"/>
      <c r="S496" s="630"/>
      <c r="T496" s="139"/>
      <c r="U496" s="139"/>
      <c r="V496" s="327" t="str">
        <f t="shared" si="32"/>
        <v/>
      </c>
      <c r="W496" s="328"/>
      <c r="Z496" s="169"/>
      <c r="AA496" s="169"/>
      <c r="AB496" s="190"/>
      <c r="AC496" s="190"/>
      <c r="AD496" s="190"/>
      <c r="AE496" s="190"/>
      <c r="AF496" s="190"/>
    </row>
    <row r="497" spans="1:32" s="323" customFormat="1" x14ac:dyDescent="0.25">
      <c r="A497" s="143"/>
      <c r="B497" s="143"/>
      <c r="C497" s="143"/>
      <c r="D497" s="144"/>
      <c r="E497" s="143"/>
      <c r="F497" s="143"/>
      <c r="G497" s="143"/>
      <c r="H497" s="143"/>
      <c r="I497" s="74"/>
      <c r="J497" s="144"/>
      <c r="K497" s="144"/>
      <c r="L497" s="144"/>
      <c r="M497" s="144"/>
      <c r="N497" s="144"/>
      <c r="O497" s="144"/>
      <c r="P497" s="144"/>
      <c r="Q497" s="164"/>
      <c r="R497" s="322"/>
      <c r="S497" s="630"/>
      <c r="T497" s="139"/>
      <c r="U497" s="139"/>
      <c r="V497" s="327" t="str">
        <f t="shared" si="32"/>
        <v/>
      </c>
      <c r="W497" s="328"/>
      <c r="Z497" s="169"/>
      <c r="AA497" s="169"/>
      <c r="AB497" s="190"/>
      <c r="AC497" s="190"/>
      <c r="AD497" s="190"/>
      <c r="AE497" s="190"/>
      <c r="AF497" s="190"/>
    </row>
    <row r="498" spans="1:32" s="323" customFormat="1" x14ac:dyDescent="0.25">
      <c r="A498" s="143"/>
      <c r="B498" s="143"/>
      <c r="C498" s="143"/>
      <c r="D498" s="144"/>
      <c r="E498" s="143"/>
      <c r="F498" s="143"/>
      <c r="G498" s="143"/>
      <c r="H498" s="143"/>
      <c r="I498" s="74"/>
      <c r="J498" s="144"/>
      <c r="K498" s="144"/>
      <c r="L498" s="144"/>
      <c r="M498" s="144"/>
      <c r="N498" s="144"/>
      <c r="O498" s="144"/>
      <c r="P498" s="144"/>
      <c r="Q498" s="164"/>
      <c r="R498" s="322"/>
      <c r="S498" s="630"/>
      <c r="T498" s="139"/>
      <c r="U498" s="139"/>
      <c r="V498" s="327" t="str">
        <f t="shared" si="32"/>
        <v/>
      </c>
      <c r="W498" s="328"/>
      <c r="Z498" s="169"/>
      <c r="AA498" s="169"/>
      <c r="AB498" s="190"/>
      <c r="AC498" s="190"/>
      <c r="AD498" s="190"/>
      <c r="AE498" s="190"/>
      <c r="AF498" s="190"/>
    </row>
    <row r="499" spans="1:32" s="323" customFormat="1" x14ac:dyDescent="0.25">
      <c r="A499" s="143"/>
      <c r="B499" s="143"/>
      <c r="C499" s="143"/>
      <c r="D499" s="144"/>
      <c r="E499" s="143"/>
      <c r="F499" s="143"/>
      <c r="G499" s="143"/>
      <c r="H499" s="143"/>
      <c r="I499" s="74"/>
      <c r="J499" s="144"/>
      <c r="K499" s="144"/>
      <c r="L499" s="144"/>
      <c r="M499" s="144"/>
      <c r="N499" s="144"/>
      <c r="O499" s="144"/>
      <c r="P499" s="144"/>
      <c r="Q499" s="164"/>
      <c r="R499" s="322"/>
      <c r="S499" s="630"/>
      <c r="T499" s="139"/>
      <c r="U499" s="139"/>
      <c r="V499" s="327" t="str">
        <f t="shared" si="32"/>
        <v/>
      </c>
      <c r="W499" s="328"/>
      <c r="Z499" s="169"/>
      <c r="AA499" s="169"/>
      <c r="AB499" s="190"/>
      <c r="AC499" s="190"/>
      <c r="AD499" s="190"/>
      <c r="AE499" s="190"/>
      <c r="AF499" s="190"/>
    </row>
    <row r="500" spans="1:32" s="323" customFormat="1" x14ac:dyDescent="0.25">
      <c r="A500" s="143"/>
      <c r="B500" s="143"/>
      <c r="C500" s="143"/>
      <c r="D500" s="144"/>
      <c r="E500" s="143"/>
      <c r="F500" s="143"/>
      <c r="G500" s="143"/>
      <c r="H500" s="143"/>
      <c r="I500" s="74"/>
      <c r="J500" s="144"/>
      <c r="K500" s="144"/>
      <c r="L500" s="144"/>
      <c r="M500" s="144"/>
      <c r="N500" s="144"/>
      <c r="O500" s="144"/>
      <c r="P500" s="144"/>
      <c r="Q500" s="164"/>
      <c r="R500" s="322"/>
      <c r="S500" s="630"/>
      <c r="T500" s="139"/>
      <c r="U500" s="139"/>
      <c r="V500" s="327" t="str">
        <f t="shared" si="32"/>
        <v/>
      </c>
      <c r="W500" s="328"/>
      <c r="Z500" s="169"/>
      <c r="AA500" s="169"/>
      <c r="AB500" s="190"/>
      <c r="AC500" s="190"/>
      <c r="AD500" s="190"/>
      <c r="AE500" s="190"/>
      <c r="AF500" s="190"/>
    </row>
    <row r="501" spans="1:32" s="323" customFormat="1" x14ac:dyDescent="0.25">
      <c r="A501" s="143"/>
      <c r="B501" s="143"/>
      <c r="C501" s="143"/>
      <c r="D501" s="144"/>
      <c r="E501" s="143"/>
      <c r="F501" s="143"/>
      <c r="G501" s="143"/>
      <c r="H501" s="143"/>
      <c r="I501" s="74"/>
      <c r="J501" s="144"/>
      <c r="K501" s="144"/>
      <c r="L501" s="144"/>
      <c r="M501" s="144"/>
      <c r="N501" s="144"/>
      <c r="O501" s="144"/>
      <c r="P501" s="144"/>
      <c r="Q501" s="164"/>
      <c r="R501" s="322"/>
      <c r="S501" s="630"/>
      <c r="T501" s="139"/>
      <c r="U501" s="139"/>
      <c r="V501" s="327" t="str">
        <f t="shared" si="32"/>
        <v/>
      </c>
      <c r="W501" s="328"/>
      <c r="Z501" s="169"/>
      <c r="AA501" s="169"/>
      <c r="AB501" s="190"/>
      <c r="AC501" s="190"/>
      <c r="AD501" s="190"/>
      <c r="AE501" s="190"/>
      <c r="AF501" s="190"/>
    </row>
    <row r="502" spans="1:32" s="323" customFormat="1" x14ac:dyDescent="0.25">
      <c r="A502" s="143"/>
      <c r="B502" s="143"/>
      <c r="C502" s="143"/>
      <c r="D502" s="144"/>
      <c r="E502" s="143"/>
      <c r="F502" s="143"/>
      <c r="G502" s="143"/>
      <c r="H502" s="143"/>
      <c r="I502" s="74"/>
      <c r="J502" s="144"/>
      <c r="K502" s="144"/>
      <c r="L502" s="144"/>
      <c r="M502" s="144"/>
      <c r="N502" s="144"/>
      <c r="O502" s="144"/>
      <c r="P502" s="144"/>
      <c r="Q502" s="164"/>
      <c r="R502" s="322"/>
      <c r="S502" s="630"/>
      <c r="T502" s="139"/>
      <c r="U502" s="139"/>
      <c r="V502" s="327" t="str">
        <f t="shared" si="32"/>
        <v/>
      </c>
      <c r="W502" s="328"/>
      <c r="Z502" s="169"/>
      <c r="AA502" s="169"/>
      <c r="AB502" s="190"/>
      <c r="AC502" s="190"/>
      <c r="AD502" s="190"/>
      <c r="AE502" s="190"/>
      <c r="AF502" s="190"/>
    </row>
    <row r="503" spans="1:32" s="323" customFormat="1" x14ac:dyDescent="0.25">
      <c r="A503" s="143"/>
      <c r="B503" s="143"/>
      <c r="C503" s="143"/>
      <c r="D503" s="144"/>
      <c r="E503" s="143"/>
      <c r="F503" s="143"/>
      <c r="G503" s="143"/>
      <c r="H503" s="143"/>
      <c r="I503" s="74"/>
      <c r="J503" s="144"/>
      <c r="K503" s="144"/>
      <c r="L503" s="144"/>
      <c r="M503" s="144"/>
      <c r="N503" s="144"/>
      <c r="O503" s="144"/>
      <c r="P503" s="144"/>
      <c r="Q503" s="164"/>
      <c r="R503" s="322"/>
      <c r="S503" s="630"/>
      <c r="T503" s="139"/>
      <c r="U503" s="139"/>
      <c r="V503" s="327" t="str">
        <f t="shared" si="32"/>
        <v/>
      </c>
      <c r="W503" s="328"/>
      <c r="Z503" s="169"/>
      <c r="AA503" s="169"/>
      <c r="AB503" s="190"/>
      <c r="AC503" s="190"/>
      <c r="AD503" s="190"/>
      <c r="AE503" s="190"/>
      <c r="AF503" s="190"/>
    </row>
    <row r="504" spans="1:32" s="323" customFormat="1" x14ac:dyDescent="0.25">
      <c r="A504" s="143"/>
      <c r="B504" s="143"/>
      <c r="C504" s="143"/>
      <c r="D504" s="144"/>
      <c r="E504" s="143"/>
      <c r="F504" s="143"/>
      <c r="G504" s="143"/>
      <c r="H504" s="143"/>
      <c r="I504" s="74"/>
      <c r="J504" s="144"/>
      <c r="K504" s="144"/>
      <c r="L504" s="144"/>
      <c r="M504" s="144"/>
      <c r="N504" s="144"/>
      <c r="O504" s="144"/>
      <c r="P504" s="144"/>
      <c r="Q504" s="164"/>
      <c r="R504" s="322"/>
      <c r="S504" s="630"/>
      <c r="T504" s="139"/>
      <c r="U504" s="139"/>
      <c r="V504" s="327" t="str">
        <f t="shared" si="32"/>
        <v/>
      </c>
      <c r="W504" s="328"/>
      <c r="Z504" s="169"/>
      <c r="AA504" s="169"/>
      <c r="AB504" s="190"/>
      <c r="AC504" s="190"/>
      <c r="AD504" s="190"/>
      <c r="AE504" s="190"/>
      <c r="AF504" s="190"/>
    </row>
    <row r="505" spans="1:32" s="323" customFormat="1" x14ac:dyDescent="0.25">
      <c r="A505" s="143"/>
      <c r="B505" s="143"/>
      <c r="C505" s="143"/>
      <c r="D505" s="144"/>
      <c r="E505" s="143"/>
      <c r="F505" s="143"/>
      <c r="G505" s="143"/>
      <c r="H505" s="143"/>
      <c r="I505" s="74"/>
      <c r="J505" s="144"/>
      <c r="K505" s="144"/>
      <c r="L505" s="144"/>
      <c r="M505" s="144"/>
      <c r="N505" s="144"/>
      <c r="O505" s="144"/>
      <c r="P505" s="144"/>
      <c r="Q505" s="164"/>
      <c r="R505" s="322"/>
      <c r="S505" s="630"/>
      <c r="T505" s="139"/>
      <c r="U505" s="139"/>
      <c r="V505" s="327" t="str">
        <f t="shared" si="32"/>
        <v/>
      </c>
      <c r="W505" s="328"/>
      <c r="Z505" s="169"/>
      <c r="AA505" s="169"/>
      <c r="AB505" s="190"/>
      <c r="AC505" s="190"/>
      <c r="AD505" s="190"/>
      <c r="AE505" s="190"/>
      <c r="AF505" s="190"/>
    </row>
    <row r="506" spans="1:32" s="323" customFormat="1" x14ac:dyDescent="0.25">
      <c r="A506" s="143"/>
      <c r="B506" s="143"/>
      <c r="C506" s="143"/>
      <c r="D506" s="144"/>
      <c r="E506" s="143"/>
      <c r="F506" s="143"/>
      <c r="G506" s="143"/>
      <c r="H506" s="143"/>
      <c r="I506" s="74"/>
      <c r="J506" s="144"/>
      <c r="K506" s="144"/>
      <c r="L506" s="144"/>
      <c r="M506" s="144"/>
      <c r="N506" s="144"/>
      <c r="O506" s="144"/>
      <c r="P506" s="144"/>
      <c r="Q506" s="164"/>
      <c r="R506" s="322"/>
      <c r="S506" s="630"/>
      <c r="T506" s="139"/>
      <c r="U506" s="139"/>
      <c r="V506" s="327" t="str">
        <f t="shared" si="32"/>
        <v/>
      </c>
      <c r="W506" s="328"/>
      <c r="Z506" s="169"/>
      <c r="AA506" s="169"/>
      <c r="AB506" s="190"/>
      <c r="AC506" s="190"/>
      <c r="AD506" s="190"/>
      <c r="AE506" s="190"/>
      <c r="AF506" s="190"/>
    </row>
    <row r="507" spans="1:32" s="323" customFormat="1" x14ac:dyDescent="0.25">
      <c r="A507" s="143"/>
      <c r="B507" s="143"/>
      <c r="C507" s="143"/>
      <c r="D507" s="144"/>
      <c r="E507" s="143"/>
      <c r="F507" s="143"/>
      <c r="G507" s="143"/>
      <c r="H507" s="143"/>
      <c r="I507" s="74"/>
      <c r="J507" s="144"/>
      <c r="K507" s="144"/>
      <c r="L507" s="144"/>
      <c r="M507" s="144"/>
      <c r="N507" s="144"/>
      <c r="O507" s="144"/>
      <c r="P507" s="144"/>
      <c r="Q507" s="164"/>
      <c r="R507" s="322"/>
      <c r="S507" s="630"/>
      <c r="T507" s="139"/>
      <c r="U507" s="139"/>
      <c r="V507" s="327" t="str">
        <f t="shared" si="32"/>
        <v/>
      </c>
      <c r="W507" s="328"/>
      <c r="Z507" s="169"/>
      <c r="AA507" s="169"/>
      <c r="AB507" s="190"/>
      <c r="AC507" s="190"/>
      <c r="AD507" s="190"/>
      <c r="AE507" s="190"/>
      <c r="AF507" s="190"/>
    </row>
    <row r="508" spans="1:32" s="323" customFormat="1" x14ac:dyDescent="0.25">
      <c r="A508" s="143"/>
      <c r="B508" s="143"/>
      <c r="C508" s="143"/>
      <c r="D508" s="144"/>
      <c r="E508" s="143"/>
      <c r="F508" s="143"/>
      <c r="G508" s="143"/>
      <c r="H508" s="143"/>
      <c r="I508" s="74"/>
      <c r="J508" s="144"/>
      <c r="K508" s="144"/>
      <c r="L508" s="144"/>
      <c r="M508" s="144"/>
      <c r="N508" s="144"/>
      <c r="O508" s="144"/>
      <c r="P508" s="144"/>
      <c r="Q508" s="164"/>
      <c r="R508" s="322"/>
      <c r="S508" s="630"/>
      <c r="T508" s="139"/>
      <c r="U508" s="139"/>
      <c r="V508" s="327" t="str">
        <f t="shared" si="32"/>
        <v/>
      </c>
      <c r="W508" s="328"/>
      <c r="Z508" s="169"/>
      <c r="AA508" s="169"/>
      <c r="AB508" s="190"/>
      <c r="AC508" s="190"/>
      <c r="AD508" s="190"/>
      <c r="AE508" s="190"/>
      <c r="AF508" s="190"/>
    </row>
    <row r="509" spans="1:32" s="323" customFormat="1" x14ac:dyDescent="0.25">
      <c r="A509" s="143"/>
      <c r="B509" s="143"/>
      <c r="C509" s="143"/>
      <c r="D509" s="144"/>
      <c r="E509" s="143"/>
      <c r="F509" s="143"/>
      <c r="G509" s="143"/>
      <c r="H509" s="143"/>
      <c r="I509" s="74"/>
      <c r="J509" s="144"/>
      <c r="K509" s="144"/>
      <c r="L509" s="144"/>
      <c r="M509" s="144"/>
      <c r="N509" s="144"/>
      <c r="O509" s="144"/>
      <c r="P509" s="144"/>
      <c r="Q509" s="164"/>
      <c r="R509" s="322"/>
      <c r="S509" s="630"/>
      <c r="T509" s="139"/>
      <c r="U509" s="139"/>
      <c r="V509" s="327" t="str">
        <f t="shared" si="32"/>
        <v/>
      </c>
      <c r="W509" s="328"/>
      <c r="Z509" s="169"/>
      <c r="AA509" s="169"/>
      <c r="AB509" s="190"/>
      <c r="AC509" s="190"/>
      <c r="AD509" s="190"/>
      <c r="AE509" s="190"/>
      <c r="AF509" s="190"/>
    </row>
    <row r="510" spans="1:32" s="323" customFormat="1" x14ac:dyDescent="0.25">
      <c r="A510" s="143"/>
      <c r="B510" s="143"/>
      <c r="C510" s="143"/>
      <c r="D510" s="144"/>
      <c r="E510" s="143"/>
      <c r="F510" s="143"/>
      <c r="G510" s="143"/>
      <c r="H510" s="143"/>
      <c r="I510" s="74"/>
      <c r="J510" s="144"/>
      <c r="K510" s="144"/>
      <c r="L510" s="144"/>
      <c r="M510" s="144"/>
      <c r="N510" s="144"/>
      <c r="O510" s="144"/>
      <c r="P510" s="144"/>
      <c r="Q510" s="164"/>
      <c r="R510" s="322"/>
      <c r="S510" s="630"/>
      <c r="T510" s="139"/>
      <c r="U510" s="139"/>
      <c r="V510" s="327" t="str">
        <f t="shared" si="32"/>
        <v/>
      </c>
      <c r="W510" s="328"/>
      <c r="Z510" s="169"/>
      <c r="AA510" s="169"/>
      <c r="AB510" s="190"/>
      <c r="AC510" s="190"/>
      <c r="AD510" s="190"/>
      <c r="AE510" s="190"/>
      <c r="AF510" s="190"/>
    </row>
    <row r="511" spans="1:32" s="323" customFormat="1" x14ac:dyDescent="0.25">
      <c r="A511" s="143"/>
      <c r="B511" s="143"/>
      <c r="C511" s="143"/>
      <c r="D511" s="144"/>
      <c r="E511" s="143"/>
      <c r="F511" s="143"/>
      <c r="G511" s="143"/>
      <c r="H511" s="143"/>
      <c r="I511" s="74"/>
      <c r="J511" s="144"/>
      <c r="K511" s="144"/>
      <c r="L511" s="144"/>
      <c r="M511" s="144"/>
      <c r="N511" s="144"/>
      <c r="O511" s="144"/>
      <c r="P511" s="144"/>
      <c r="Q511" s="164"/>
      <c r="R511" s="322"/>
      <c r="S511" s="630"/>
      <c r="T511" s="139"/>
      <c r="U511" s="139"/>
      <c r="V511" s="327" t="str">
        <f t="shared" si="32"/>
        <v/>
      </c>
      <c r="W511" s="328"/>
      <c r="Z511" s="169"/>
      <c r="AA511" s="169"/>
      <c r="AB511" s="190"/>
      <c r="AC511" s="190"/>
      <c r="AD511" s="190"/>
      <c r="AE511" s="190"/>
      <c r="AF511" s="190"/>
    </row>
    <row r="512" spans="1:32" s="323" customFormat="1" x14ac:dyDescent="0.25">
      <c r="A512" s="143"/>
      <c r="B512" s="143"/>
      <c r="C512" s="143"/>
      <c r="D512" s="144"/>
      <c r="E512" s="143"/>
      <c r="F512" s="143"/>
      <c r="G512" s="143"/>
      <c r="H512" s="143"/>
      <c r="I512" s="74"/>
      <c r="J512" s="144"/>
      <c r="K512" s="144"/>
      <c r="L512" s="144"/>
      <c r="M512" s="144"/>
      <c r="N512" s="144"/>
      <c r="O512" s="144"/>
      <c r="P512" s="144"/>
      <c r="Q512" s="164"/>
      <c r="R512" s="322"/>
      <c r="S512" s="630"/>
      <c r="T512" s="139"/>
      <c r="U512" s="139"/>
      <c r="V512" s="327" t="str">
        <f t="shared" si="32"/>
        <v/>
      </c>
      <c r="W512" s="328"/>
      <c r="Z512" s="169"/>
      <c r="AA512" s="169"/>
      <c r="AB512" s="190"/>
      <c r="AC512" s="190"/>
      <c r="AD512" s="190"/>
      <c r="AE512" s="190"/>
      <c r="AF512" s="190"/>
    </row>
    <row r="513" spans="1:32" s="323" customFormat="1" x14ac:dyDescent="0.25">
      <c r="A513" s="143"/>
      <c r="B513" s="143"/>
      <c r="C513" s="143"/>
      <c r="D513" s="144"/>
      <c r="E513" s="143"/>
      <c r="F513" s="143"/>
      <c r="G513" s="143"/>
      <c r="H513" s="143"/>
      <c r="I513" s="74"/>
      <c r="J513" s="144"/>
      <c r="K513" s="144"/>
      <c r="L513" s="144"/>
      <c r="M513" s="144"/>
      <c r="N513" s="144"/>
      <c r="O513" s="144"/>
      <c r="P513" s="144"/>
      <c r="Q513" s="164"/>
      <c r="R513" s="322"/>
      <c r="S513" s="630"/>
      <c r="T513" s="139"/>
      <c r="U513" s="139"/>
      <c r="V513" s="327" t="str">
        <f t="shared" si="32"/>
        <v/>
      </c>
      <c r="W513" s="328"/>
      <c r="Z513" s="169"/>
      <c r="AA513" s="169"/>
      <c r="AB513" s="190"/>
      <c r="AC513" s="190"/>
      <c r="AD513" s="190"/>
      <c r="AE513" s="190"/>
      <c r="AF513" s="190"/>
    </row>
    <row r="514" spans="1:32" s="323" customFormat="1" x14ac:dyDescent="0.25">
      <c r="A514" s="143"/>
      <c r="B514" s="143"/>
      <c r="C514" s="143"/>
      <c r="D514" s="144"/>
      <c r="E514" s="143"/>
      <c r="F514" s="143"/>
      <c r="G514" s="143"/>
      <c r="H514" s="143"/>
      <c r="I514" s="74"/>
      <c r="J514" s="144"/>
      <c r="K514" s="144"/>
      <c r="L514" s="144"/>
      <c r="M514" s="144"/>
      <c r="N514" s="144"/>
      <c r="O514" s="144"/>
      <c r="P514" s="144"/>
      <c r="Q514" s="164"/>
      <c r="R514" s="322"/>
      <c r="S514" s="630"/>
      <c r="T514" s="139"/>
      <c r="U514" s="139"/>
      <c r="V514" s="327" t="str">
        <f t="shared" si="32"/>
        <v/>
      </c>
      <c r="W514" s="328"/>
      <c r="Z514" s="169"/>
      <c r="AA514" s="169"/>
      <c r="AB514" s="190"/>
      <c r="AC514" s="190"/>
      <c r="AD514" s="190"/>
      <c r="AE514" s="190"/>
      <c r="AF514" s="190"/>
    </row>
    <row r="515" spans="1:32" s="323" customFormat="1" x14ac:dyDescent="0.25">
      <c r="A515" s="143"/>
      <c r="B515" s="143"/>
      <c r="C515" s="143"/>
      <c r="D515" s="144"/>
      <c r="E515" s="143"/>
      <c r="F515" s="143"/>
      <c r="G515" s="143"/>
      <c r="H515" s="143"/>
      <c r="I515" s="74"/>
      <c r="J515" s="144"/>
      <c r="K515" s="144"/>
      <c r="L515" s="144"/>
      <c r="M515" s="144"/>
      <c r="N515" s="144"/>
      <c r="O515" s="144"/>
      <c r="P515" s="144"/>
      <c r="Q515" s="164"/>
      <c r="R515" s="322"/>
      <c r="S515" s="630"/>
      <c r="T515" s="139"/>
      <c r="U515" s="139"/>
      <c r="V515" s="327" t="str">
        <f t="shared" si="32"/>
        <v/>
      </c>
      <c r="W515" s="328"/>
      <c r="Z515" s="169"/>
      <c r="AA515" s="169"/>
      <c r="AB515" s="190"/>
      <c r="AC515" s="190"/>
      <c r="AD515" s="190"/>
      <c r="AE515" s="190"/>
      <c r="AF515" s="190"/>
    </row>
    <row r="516" spans="1:32" s="323" customFormat="1" x14ac:dyDescent="0.25">
      <c r="A516" s="143"/>
      <c r="B516" s="143"/>
      <c r="C516" s="143"/>
      <c r="D516" s="144"/>
      <c r="E516" s="143"/>
      <c r="F516" s="143"/>
      <c r="G516" s="143"/>
      <c r="H516" s="143"/>
      <c r="I516" s="74"/>
      <c r="J516" s="144"/>
      <c r="K516" s="144"/>
      <c r="L516" s="144"/>
      <c r="M516" s="144"/>
      <c r="N516" s="144"/>
      <c r="O516" s="144"/>
      <c r="P516" s="144"/>
      <c r="Q516" s="164"/>
      <c r="R516" s="322"/>
      <c r="S516" s="630"/>
      <c r="T516" s="139"/>
      <c r="U516" s="139"/>
      <c r="V516" s="327" t="str">
        <f t="shared" si="32"/>
        <v/>
      </c>
      <c r="W516" s="328"/>
      <c r="Z516" s="169"/>
      <c r="AA516" s="169"/>
      <c r="AB516" s="190"/>
      <c r="AC516" s="190"/>
      <c r="AD516" s="190"/>
      <c r="AE516" s="190"/>
      <c r="AF516" s="190"/>
    </row>
    <row r="517" spans="1:32" s="323" customFormat="1" x14ac:dyDescent="0.25">
      <c r="A517" s="143"/>
      <c r="B517" s="143"/>
      <c r="C517" s="143"/>
      <c r="D517" s="144"/>
      <c r="E517" s="143"/>
      <c r="F517" s="143"/>
      <c r="G517" s="143"/>
      <c r="H517" s="143"/>
      <c r="I517" s="74"/>
      <c r="J517" s="144"/>
      <c r="K517" s="144"/>
      <c r="L517" s="144"/>
      <c r="M517" s="144"/>
      <c r="N517" s="144"/>
      <c r="O517" s="144"/>
      <c r="P517" s="144"/>
      <c r="Q517" s="164"/>
      <c r="R517" s="322"/>
      <c r="S517" s="630"/>
      <c r="T517" s="139"/>
      <c r="U517" s="139"/>
      <c r="V517" s="327" t="str">
        <f t="shared" si="32"/>
        <v/>
      </c>
      <c r="W517" s="328"/>
      <c r="Z517" s="169"/>
      <c r="AA517" s="169"/>
      <c r="AB517" s="190"/>
      <c r="AC517" s="190"/>
      <c r="AD517" s="190"/>
      <c r="AE517" s="190"/>
      <c r="AF517" s="190"/>
    </row>
    <row r="518" spans="1:32" s="323" customFormat="1" x14ac:dyDescent="0.25">
      <c r="A518" s="143"/>
      <c r="B518" s="143"/>
      <c r="C518" s="143"/>
      <c r="D518" s="144"/>
      <c r="E518" s="143"/>
      <c r="F518" s="143"/>
      <c r="G518" s="143"/>
      <c r="H518" s="143"/>
      <c r="I518" s="74"/>
      <c r="J518" s="144"/>
      <c r="K518" s="144"/>
      <c r="L518" s="144"/>
      <c r="M518" s="144"/>
      <c r="N518" s="144"/>
      <c r="O518" s="144"/>
      <c r="P518" s="144"/>
      <c r="Q518" s="164"/>
      <c r="R518" s="322"/>
      <c r="S518" s="630"/>
      <c r="T518" s="139"/>
      <c r="U518" s="139"/>
      <c r="V518" s="327" t="str">
        <f t="shared" si="32"/>
        <v/>
      </c>
      <c r="W518" s="328"/>
      <c r="Z518" s="169"/>
      <c r="AA518" s="169"/>
      <c r="AB518" s="190"/>
      <c r="AC518" s="190"/>
      <c r="AD518" s="190"/>
      <c r="AE518" s="190"/>
      <c r="AF518" s="190"/>
    </row>
    <row r="519" spans="1:32" s="323" customFormat="1" x14ac:dyDescent="0.25">
      <c r="A519" s="143"/>
      <c r="B519" s="143"/>
      <c r="C519" s="143"/>
      <c r="D519" s="144"/>
      <c r="E519" s="143"/>
      <c r="F519" s="143"/>
      <c r="G519" s="143"/>
      <c r="H519" s="143"/>
      <c r="I519" s="74"/>
      <c r="J519" s="144"/>
      <c r="K519" s="144"/>
      <c r="L519" s="144"/>
      <c r="M519" s="144"/>
      <c r="N519" s="144"/>
      <c r="O519" s="144"/>
      <c r="P519" s="144"/>
      <c r="Q519" s="164"/>
      <c r="R519" s="322"/>
      <c r="S519" s="630"/>
      <c r="T519" s="139"/>
      <c r="U519" s="139"/>
      <c r="V519" s="327" t="str">
        <f t="shared" si="32"/>
        <v/>
      </c>
      <c r="W519" s="328"/>
      <c r="Z519" s="169"/>
      <c r="AA519" s="169"/>
      <c r="AB519" s="190"/>
      <c r="AC519" s="190"/>
      <c r="AD519" s="190"/>
      <c r="AE519" s="190"/>
      <c r="AF519" s="190"/>
    </row>
    <row r="520" spans="1:32" s="323" customFormat="1" x14ac:dyDescent="0.25">
      <c r="A520" s="143"/>
      <c r="B520" s="143"/>
      <c r="C520" s="143"/>
      <c r="D520" s="144"/>
      <c r="E520" s="143"/>
      <c r="F520" s="143"/>
      <c r="G520" s="143"/>
      <c r="H520" s="143"/>
      <c r="I520" s="74"/>
      <c r="J520" s="144"/>
      <c r="K520" s="144"/>
      <c r="L520" s="144"/>
      <c r="M520" s="144"/>
      <c r="N520" s="144"/>
      <c r="O520" s="144"/>
      <c r="P520" s="144"/>
      <c r="Q520" s="164"/>
      <c r="R520" s="322"/>
      <c r="S520" s="630"/>
      <c r="T520" s="139"/>
      <c r="U520" s="139"/>
      <c r="V520" s="327" t="str">
        <f t="shared" si="32"/>
        <v/>
      </c>
      <c r="W520" s="328"/>
      <c r="Z520" s="169"/>
      <c r="AA520" s="169"/>
      <c r="AB520" s="190"/>
      <c r="AC520" s="190"/>
      <c r="AD520" s="190"/>
      <c r="AE520" s="190"/>
      <c r="AF520" s="190"/>
    </row>
    <row r="521" spans="1:32" s="323" customFormat="1" x14ac:dyDescent="0.25">
      <c r="A521" s="143"/>
      <c r="B521" s="143"/>
      <c r="C521" s="143"/>
      <c r="D521" s="144"/>
      <c r="E521" s="143"/>
      <c r="F521" s="143"/>
      <c r="G521" s="143"/>
      <c r="H521" s="143"/>
      <c r="I521" s="74"/>
      <c r="J521" s="144"/>
      <c r="K521" s="144"/>
      <c r="L521" s="144"/>
      <c r="M521" s="144"/>
      <c r="N521" s="144"/>
      <c r="O521" s="144"/>
      <c r="P521" s="144"/>
      <c r="Q521" s="164"/>
      <c r="R521" s="322"/>
      <c r="S521" s="630"/>
      <c r="T521" s="139"/>
      <c r="U521" s="139"/>
      <c r="V521" s="327" t="str">
        <f t="shared" si="32"/>
        <v/>
      </c>
      <c r="W521" s="328"/>
      <c r="Z521" s="169"/>
      <c r="AA521" s="169"/>
      <c r="AB521" s="190"/>
      <c r="AC521" s="190"/>
      <c r="AD521" s="190"/>
      <c r="AE521" s="190"/>
      <c r="AF521" s="190"/>
    </row>
    <row r="522" spans="1:32" s="323" customFormat="1" x14ac:dyDescent="0.25">
      <c r="A522" s="143"/>
      <c r="B522" s="143"/>
      <c r="C522" s="143"/>
      <c r="D522" s="144"/>
      <c r="E522" s="143"/>
      <c r="F522" s="143"/>
      <c r="G522" s="143"/>
      <c r="H522" s="143"/>
      <c r="I522" s="74"/>
      <c r="J522" s="144"/>
      <c r="K522" s="144"/>
      <c r="L522" s="144"/>
      <c r="M522" s="144"/>
      <c r="N522" s="144"/>
      <c r="O522" s="144"/>
      <c r="P522" s="144"/>
      <c r="Q522" s="164"/>
      <c r="R522" s="322"/>
      <c r="S522" s="630"/>
      <c r="T522" s="139"/>
      <c r="U522" s="139"/>
      <c r="V522" s="327" t="str">
        <f t="shared" si="32"/>
        <v/>
      </c>
      <c r="W522" s="328"/>
      <c r="Z522" s="169"/>
      <c r="AA522" s="169"/>
      <c r="AB522" s="190"/>
      <c r="AC522" s="190"/>
      <c r="AD522" s="190"/>
      <c r="AE522" s="190"/>
      <c r="AF522" s="190"/>
    </row>
    <row r="523" spans="1:32" s="323" customFormat="1" x14ac:dyDescent="0.25">
      <c r="A523" s="143"/>
      <c r="B523" s="143"/>
      <c r="C523" s="143"/>
      <c r="D523" s="144"/>
      <c r="E523" s="143"/>
      <c r="F523" s="143"/>
      <c r="G523" s="143"/>
      <c r="H523" s="143"/>
      <c r="I523" s="74"/>
      <c r="J523" s="144"/>
      <c r="K523" s="144"/>
      <c r="L523" s="144"/>
      <c r="M523" s="144"/>
      <c r="N523" s="144"/>
      <c r="O523" s="144"/>
      <c r="P523" s="144"/>
      <c r="Q523" s="164"/>
      <c r="R523" s="322"/>
      <c r="S523" s="630"/>
      <c r="T523" s="139"/>
      <c r="U523" s="139"/>
      <c r="V523" s="327" t="str">
        <f t="shared" si="32"/>
        <v/>
      </c>
      <c r="W523" s="328"/>
      <c r="Z523" s="169"/>
      <c r="AA523" s="169"/>
      <c r="AB523" s="190"/>
      <c r="AC523" s="190"/>
      <c r="AD523" s="190"/>
      <c r="AE523" s="190"/>
      <c r="AF523" s="190"/>
    </row>
    <row r="524" spans="1:32" s="323" customFormat="1" x14ac:dyDescent="0.25">
      <c r="A524" s="143"/>
      <c r="B524" s="143"/>
      <c r="C524" s="143"/>
      <c r="D524" s="144"/>
      <c r="E524" s="143"/>
      <c r="F524" s="143"/>
      <c r="G524" s="143"/>
      <c r="H524" s="143"/>
      <c r="I524" s="74"/>
      <c r="J524" s="144"/>
      <c r="K524" s="144"/>
      <c r="L524" s="144"/>
      <c r="M524" s="144"/>
      <c r="N524" s="144"/>
      <c r="O524" s="144"/>
      <c r="P524" s="144"/>
      <c r="Q524" s="164"/>
      <c r="R524" s="322"/>
      <c r="S524" s="630"/>
      <c r="T524" s="139"/>
      <c r="U524" s="139"/>
      <c r="V524" s="327" t="str">
        <f t="shared" si="32"/>
        <v/>
      </c>
      <c r="W524" s="328"/>
      <c r="Z524" s="169"/>
      <c r="AA524" s="169"/>
      <c r="AB524" s="190"/>
      <c r="AC524" s="190"/>
      <c r="AD524" s="190"/>
      <c r="AE524" s="190"/>
      <c r="AF524" s="190"/>
    </row>
    <row r="525" spans="1:32" s="323" customFormat="1" x14ac:dyDescent="0.25">
      <c r="A525" s="143"/>
      <c r="B525" s="143"/>
      <c r="C525" s="143"/>
      <c r="D525" s="144"/>
      <c r="E525" s="143"/>
      <c r="F525" s="143"/>
      <c r="G525" s="143"/>
      <c r="H525" s="143"/>
      <c r="I525" s="74"/>
      <c r="J525" s="144"/>
      <c r="K525" s="144"/>
      <c r="L525" s="144"/>
      <c r="M525" s="144"/>
      <c r="N525" s="144"/>
      <c r="O525" s="144"/>
      <c r="P525" s="144"/>
      <c r="Q525" s="164"/>
      <c r="R525" s="322"/>
      <c r="S525" s="630"/>
      <c r="T525" s="139"/>
      <c r="U525" s="139"/>
      <c r="V525" s="327" t="str">
        <f t="shared" si="32"/>
        <v/>
      </c>
      <c r="W525" s="328"/>
      <c r="Z525" s="169"/>
      <c r="AA525" s="169"/>
      <c r="AB525" s="190"/>
      <c r="AC525" s="190"/>
      <c r="AD525" s="190"/>
      <c r="AE525" s="190"/>
      <c r="AF525" s="190"/>
    </row>
    <row r="526" spans="1:32" s="323" customFormat="1" x14ac:dyDescent="0.25">
      <c r="A526" s="143"/>
      <c r="B526" s="143"/>
      <c r="C526" s="143"/>
      <c r="D526" s="144"/>
      <c r="E526" s="143"/>
      <c r="F526" s="143"/>
      <c r="G526" s="143"/>
      <c r="H526" s="143"/>
      <c r="I526" s="74"/>
      <c r="J526" s="144"/>
      <c r="K526" s="144"/>
      <c r="L526" s="144"/>
      <c r="M526" s="144"/>
      <c r="N526" s="144"/>
      <c r="O526" s="144"/>
      <c r="P526" s="144"/>
      <c r="Q526" s="164"/>
      <c r="R526" s="322"/>
      <c r="S526" s="630"/>
      <c r="T526" s="139"/>
      <c r="U526" s="139"/>
      <c r="V526" s="327" t="str">
        <f t="shared" si="32"/>
        <v/>
      </c>
      <c r="W526" s="328"/>
      <c r="Z526" s="169"/>
      <c r="AA526" s="169"/>
      <c r="AB526" s="190"/>
      <c r="AC526" s="190"/>
      <c r="AD526" s="190"/>
      <c r="AE526" s="190"/>
      <c r="AF526" s="190"/>
    </row>
    <row r="527" spans="1:32" s="323" customFormat="1" x14ac:dyDescent="0.25">
      <c r="A527" s="143"/>
      <c r="B527" s="143"/>
      <c r="C527" s="143"/>
      <c r="D527" s="144"/>
      <c r="E527" s="143"/>
      <c r="F527" s="143"/>
      <c r="G527" s="143"/>
      <c r="H527" s="143"/>
      <c r="I527" s="74"/>
      <c r="J527" s="144"/>
      <c r="K527" s="144"/>
      <c r="L527" s="144"/>
      <c r="M527" s="144"/>
      <c r="N527" s="144"/>
      <c r="O527" s="144"/>
      <c r="P527" s="144"/>
      <c r="Q527" s="164"/>
      <c r="R527" s="322"/>
      <c r="S527" s="630"/>
      <c r="T527" s="139"/>
      <c r="U527" s="139"/>
      <c r="V527" s="327" t="str">
        <f t="shared" si="32"/>
        <v/>
      </c>
      <c r="W527" s="328"/>
      <c r="Z527" s="169"/>
      <c r="AA527" s="169"/>
      <c r="AB527" s="190"/>
      <c r="AC527" s="190"/>
      <c r="AD527" s="190"/>
      <c r="AE527" s="190"/>
      <c r="AF527" s="190"/>
    </row>
    <row r="528" spans="1:32" s="323" customFormat="1" x14ac:dyDescent="0.25">
      <c r="A528" s="143"/>
      <c r="B528" s="143"/>
      <c r="C528" s="143"/>
      <c r="D528" s="144"/>
      <c r="E528" s="143"/>
      <c r="F528" s="143"/>
      <c r="G528" s="143"/>
      <c r="H528" s="143"/>
      <c r="I528" s="74"/>
      <c r="J528" s="144"/>
      <c r="K528" s="144"/>
      <c r="L528" s="144"/>
      <c r="M528" s="144"/>
      <c r="N528" s="144"/>
      <c r="O528" s="144"/>
      <c r="P528" s="144"/>
      <c r="Q528" s="164"/>
      <c r="R528" s="322"/>
      <c r="S528" s="630"/>
      <c r="T528" s="139"/>
      <c r="U528" s="139"/>
      <c r="V528" s="327" t="str">
        <f t="shared" si="32"/>
        <v/>
      </c>
      <c r="W528" s="328"/>
      <c r="Z528" s="169"/>
      <c r="AA528" s="169"/>
      <c r="AB528" s="190"/>
      <c r="AC528" s="190"/>
      <c r="AD528" s="190"/>
      <c r="AE528" s="190"/>
      <c r="AF528" s="190"/>
    </row>
    <row r="529" spans="1:32" s="323" customFormat="1" x14ac:dyDescent="0.25">
      <c r="A529" s="143"/>
      <c r="B529" s="143"/>
      <c r="C529" s="143"/>
      <c r="D529" s="144"/>
      <c r="E529" s="143"/>
      <c r="F529" s="143"/>
      <c r="G529" s="143"/>
      <c r="H529" s="143"/>
      <c r="I529" s="74"/>
      <c r="J529" s="144"/>
      <c r="K529" s="144"/>
      <c r="L529" s="144"/>
      <c r="M529" s="144"/>
      <c r="N529" s="144"/>
      <c r="O529" s="144"/>
      <c r="P529" s="144"/>
      <c r="Q529" s="164"/>
      <c r="R529" s="322"/>
      <c r="S529" s="630"/>
      <c r="T529" s="139"/>
      <c r="U529" s="139"/>
      <c r="V529" s="327" t="str">
        <f t="shared" si="32"/>
        <v/>
      </c>
      <c r="W529" s="328"/>
      <c r="Z529" s="169"/>
      <c r="AA529" s="169"/>
      <c r="AB529" s="190"/>
      <c r="AC529" s="190"/>
      <c r="AD529" s="190"/>
      <c r="AE529" s="190"/>
      <c r="AF529" s="190"/>
    </row>
    <row r="530" spans="1:32" s="323" customFormat="1" x14ac:dyDescent="0.25">
      <c r="A530" s="143"/>
      <c r="B530" s="143"/>
      <c r="C530" s="143"/>
      <c r="D530" s="144"/>
      <c r="E530" s="143"/>
      <c r="F530" s="143"/>
      <c r="G530" s="143"/>
      <c r="H530" s="143"/>
      <c r="I530" s="74"/>
      <c r="J530" s="144"/>
      <c r="K530" s="144"/>
      <c r="L530" s="144"/>
      <c r="M530" s="144"/>
      <c r="N530" s="144"/>
      <c r="O530" s="144"/>
      <c r="P530" s="144"/>
      <c r="Q530" s="164"/>
      <c r="R530" s="322"/>
      <c r="S530" s="630"/>
      <c r="T530" s="139"/>
      <c r="U530" s="139"/>
      <c r="V530" s="327" t="str">
        <f t="shared" ref="V530:V593" si="33">LEFT($J530,3)</f>
        <v/>
      </c>
      <c r="W530" s="328"/>
      <c r="Z530" s="169"/>
      <c r="AA530" s="169"/>
      <c r="AB530" s="190"/>
      <c r="AC530" s="190"/>
      <c r="AD530" s="190"/>
      <c r="AE530" s="190"/>
      <c r="AF530" s="190"/>
    </row>
    <row r="531" spans="1:32" s="323" customFormat="1" x14ac:dyDescent="0.25">
      <c r="A531" s="143"/>
      <c r="B531" s="143"/>
      <c r="C531" s="143"/>
      <c r="D531" s="144"/>
      <c r="E531" s="143"/>
      <c r="F531" s="143"/>
      <c r="G531" s="143"/>
      <c r="H531" s="143"/>
      <c r="I531" s="74"/>
      <c r="J531" s="144"/>
      <c r="K531" s="144"/>
      <c r="L531" s="144"/>
      <c r="M531" s="144"/>
      <c r="N531" s="144"/>
      <c r="O531" s="144"/>
      <c r="P531" s="144"/>
      <c r="Q531" s="164"/>
      <c r="R531" s="322"/>
      <c r="S531" s="630"/>
      <c r="T531" s="139"/>
      <c r="U531" s="139"/>
      <c r="V531" s="327" t="str">
        <f t="shared" si="33"/>
        <v/>
      </c>
      <c r="W531" s="328"/>
      <c r="Z531" s="169"/>
      <c r="AA531" s="169"/>
      <c r="AB531" s="190"/>
      <c r="AC531" s="190"/>
      <c r="AD531" s="190"/>
      <c r="AE531" s="190"/>
      <c r="AF531" s="190"/>
    </row>
    <row r="532" spans="1:32" s="323" customFormat="1" x14ac:dyDescent="0.25">
      <c r="A532" s="143"/>
      <c r="B532" s="143"/>
      <c r="C532" s="143"/>
      <c r="D532" s="144"/>
      <c r="E532" s="143"/>
      <c r="F532" s="143"/>
      <c r="G532" s="143"/>
      <c r="H532" s="143"/>
      <c r="I532" s="74"/>
      <c r="J532" s="144"/>
      <c r="K532" s="144"/>
      <c r="L532" s="144"/>
      <c r="M532" s="144"/>
      <c r="N532" s="144"/>
      <c r="O532" s="144"/>
      <c r="P532" s="144"/>
      <c r="Q532" s="164"/>
      <c r="R532" s="322"/>
      <c r="S532" s="630"/>
      <c r="T532" s="139"/>
      <c r="U532" s="139"/>
      <c r="V532" s="327" t="str">
        <f t="shared" si="33"/>
        <v/>
      </c>
      <c r="W532" s="328"/>
      <c r="Z532" s="169"/>
      <c r="AA532" s="169"/>
      <c r="AB532" s="190"/>
      <c r="AC532" s="190"/>
      <c r="AD532" s="190"/>
      <c r="AE532" s="190"/>
      <c r="AF532" s="190"/>
    </row>
    <row r="533" spans="1:32" s="323" customFormat="1" x14ac:dyDescent="0.25">
      <c r="A533" s="143"/>
      <c r="B533" s="143"/>
      <c r="C533" s="143"/>
      <c r="D533" s="144"/>
      <c r="E533" s="143"/>
      <c r="F533" s="143"/>
      <c r="G533" s="143"/>
      <c r="H533" s="143"/>
      <c r="I533" s="74"/>
      <c r="J533" s="144"/>
      <c r="K533" s="144"/>
      <c r="L533" s="144"/>
      <c r="M533" s="144"/>
      <c r="N533" s="144"/>
      <c r="O533" s="144"/>
      <c r="P533" s="144"/>
      <c r="Q533" s="164"/>
      <c r="R533" s="322"/>
      <c r="S533" s="630"/>
      <c r="T533" s="139"/>
      <c r="U533" s="139"/>
      <c r="V533" s="327" t="str">
        <f t="shared" si="33"/>
        <v/>
      </c>
      <c r="W533" s="328"/>
      <c r="Z533" s="169"/>
      <c r="AA533" s="169"/>
      <c r="AB533" s="190"/>
      <c r="AC533" s="190"/>
      <c r="AD533" s="190"/>
      <c r="AE533" s="190"/>
      <c r="AF533" s="190"/>
    </row>
    <row r="534" spans="1:32" s="323" customFormat="1" x14ac:dyDescent="0.25">
      <c r="A534" s="143"/>
      <c r="B534" s="143"/>
      <c r="C534" s="143"/>
      <c r="D534" s="144"/>
      <c r="E534" s="143"/>
      <c r="F534" s="143"/>
      <c r="G534" s="143"/>
      <c r="H534" s="143"/>
      <c r="I534" s="74"/>
      <c r="J534" s="144"/>
      <c r="K534" s="144"/>
      <c r="L534" s="144"/>
      <c r="M534" s="144"/>
      <c r="N534" s="144"/>
      <c r="O534" s="144"/>
      <c r="P534" s="144"/>
      <c r="Q534" s="164"/>
      <c r="R534" s="322"/>
      <c r="S534" s="630"/>
      <c r="T534" s="139"/>
      <c r="U534" s="139"/>
      <c r="V534" s="327" t="str">
        <f t="shared" si="33"/>
        <v/>
      </c>
      <c r="W534" s="328"/>
      <c r="Z534" s="169"/>
      <c r="AA534" s="169"/>
      <c r="AB534" s="190"/>
      <c r="AC534" s="190"/>
      <c r="AD534" s="190"/>
      <c r="AE534" s="190"/>
      <c r="AF534" s="190"/>
    </row>
    <row r="535" spans="1:32" s="323" customFormat="1" x14ac:dyDescent="0.25">
      <c r="A535" s="143"/>
      <c r="B535" s="143"/>
      <c r="C535" s="143"/>
      <c r="D535" s="144"/>
      <c r="E535" s="143"/>
      <c r="F535" s="143"/>
      <c r="G535" s="143"/>
      <c r="H535" s="143"/>
      <c r="I535" s="74"/>
      <c r="J535" s="144"/>
      <c r="K535" s="144"/>
      <c r="L535" s="144"/>
      <c r="M535" s="144"/>
      <c r="N535" s="144"/>
      <c r="O535" s="144"/>
      <c r="P535" s="144"/>
      <c r="Q535" s="164"/>
      <c r="R535" s="322"/>
      <c r="S535" s="630"/>
      <c r="T535" s="139"/>
      <c r="U535" s="139"/>
      <c r="V535" s="327" t="str">
        <f t="shared" si="33"/>
        <v/>
      </c>
      <c r="W535" s="328"/>
      <c r="Z535" s="169"/>
      <c r="AA535" s="169"/>
      <c r="AB535" s="190"/>
      <c r="AC535" s="190"/>
      <c r="AD535" s="190"/>
      <c r="AE535" s="190"/>
      <c r="AF535" s="190"/>
    </row>
    <row r="536" spans="1:32" s="323" customFormat="1" x14ac:dyDescent="0.25">
      <c r="A536" s="143"/>
      <c r="B536" s="143"/>
      <c r="C536" s="143"/>
      <c r="D536" s="144"/>
      <c r="E536" s="143"/>
      <c r="F536" s="143"/>
      <c r="G536" s="143"/>
      <c r="H536" s="143"/>
      <c r="I536" s="74"/>
      <c r="J536" s="144"/>
      <c r="K536" s="144"/>
      <c r="L536" s="144"/>
      <c r="M536" s="144"/>
      <c r="N536" s="144"/>
      <c r="O536" s="144"/>
      <c r="P536" s="144"/>
      <c r="Q536" s="164"/>
      <c r="R536" s="322"/>
      <c r="S536" s="630"/>
      <c r="T536" s="139"/>
      <c r="U536" s="139"/>
      <c r="V536" s="327" t="str">
        <f t="shared" si="33"/>
        <v/>
      </c>
      <c r="W536" s="328"/>
      <c r="Z536" s="169"/>
      <c r="AA536" s="169"/>
      <c r="AB536" s="190"/>
      <c r="AC536" s="190"/>
      <c r="AD536" s="190"/>
      <c r="AE536" s="190"/>
      <c r="AF536" s="190"/>
    </row>
    <row r="537" spans="1:32" s="323" customFormat="1" x14ac:dyDescent="0.25">
      <c r="A537" s="143"/>
      <c r="B537" s="143"/>
      <c r="C537" s="143"/>
      <c r="D537" s="144"/>
      <c r="E537" s="143"/>
      <c r="F537" s="143"/>
      <c r="G537" s="143"/>
      <c r="H537" s="143"/>
      <c r="I537" s="74"/>
      <c r="J537" s="144"/>
      <c r="K537" s="144"/>
      <c r="L537" s="144"/>
      <c r="M537" s="144"/>
      <c r="N537" s="144"/>
      <c r="O537" s="144"/>
      <c r="P537" s="144"/>
      <c r="Q537" s="164"/>
      <c r="R537" s="322"/>
      <c r="S537" s="630"/>
      <c r="T537" s="139"/>
      <c r="U537" s="139"/>
      <c r="V537" s="327" t="str">
        <f t="shared" si="33"/>
        <v/>
      </c>
      <c r="W537" s="328"/>
      <c r="Z537" s="169"/>
      <c r="AA537" s="169"/>
      <c r="AB537" s="190"/>
      <c r="AC537" s="190"/>
      <c r="AD537" s="190"/>
      <c r="AE537" s="190"/>
      <c r="AF537" s="190"/>
    </row>
    <row r="538" spans="1:32" s="323" customFormat="1" x14ac:dyDescent="0.25">
      <c r="A538" s="143"/>
      <c r="B538" s="143"/>
      <c r="C538" s="143"/>
      <c r="D538" s="144"/>
      <c r="E538" s="143"/>
      <c r="F538" s="143"/>
      <c r="G538" s="143"/>
      <c r="H538" s="143"/>
      <c r="I538" s="74"/>
      <c r="J538" s="144"/>
      <c r="K538" s="144"/>
      <c r="L538" s="144"/>
      <c r="M538" s="144"/>
      <c r="N538" s="144"/>
      <c r="O538" s="144"/>
      <c r="P538" s="144"/>
      <c r="Q538" s="164"/>
      <c r="R538" s="322"/>
      <c r="S538" s="630"/>
      <c r="T538" s="139"/>
      <c r="U538" s="139"/>
      <c r="V538" s="327" t="str">
        <f t="shared" si="33"/>
        <v/>
      </c>
      <c r="W538" s="328"/>
      <c r="Z538" s="169"/>
      <c r="AA538" s="169"/>
      <c r="AB538" s="190"/>
      <c r="AC538" s="190"/>
      <c r="AD538" s="190"/>
      <c r="AE538" s="190"/>
      <c r="AF538" s="190"/>
    </row>
    <row r="539" spans="1:32" s="323" customFormat="1" x14ac:dyDescent="0.25">
      <c r="A539" s="143"/>
      <c r="B539" s="143"/>
      <c r="C539" s="143"/>
      <c r="D539" s="144"/>
      <c r="E539" s="143"/>
      <c r="F539" s="143"/>
      <c r="G539" s="143"/>
      <c r="H539" s="143"/>
      <c r="I539" s="74"/>
      <c r="J539" s="144"/>
      <c r="K539" s="144"/>
      <c r="L539" s="144"/>
      <c r="M539" s="144"/>
      <c r="N539" s="144"/>
      <c r="O539" s="144"/>
      <c r="P539" s="144"/>
      <c r="Q539" s="164"/>
      <c r="R539" s="322"/>
      <c r="S539" s="630"/>
      <c r="T539" s="139"/>
      <c r="U539" s="139"/>
      <c r="V539" s="327" t="str">
        <f t="shared" si="33"/>
        <v/>
      </c>
      <c r="W539" s="328"/>
      <c r="Z539" s="169"/>
      <c r="AA539" s="169"/>
      <c r="AB539" s="190"/>
      <c r="AC539" s="190"/>
      <c r="AD539" s="190"/>
      <c r="AE539" s="190"/>
      <c r="AF539" s="190"/>
    </row>
    <row r="540" spans="1:32" s="323" customFormat="1" x14ac:dyDescent="0.25">
      <c r="A540" s="143"/>
      <c r="B540" s="143"/>
      <c r="C540" s="143"/>
      <c r="D540" s="144"/>
      <c r="E540" s="143"/>
      <c r="F540" s="143"/>
      <c r="G540" s="143"/>
      <c r="H540" s="143"/>
      <c r="I540" s="74"/>
      <c r="J540" s="144"/>
      <c r="K540" s="144"/>
      <c r="L540" s="144"/>
      <c r="M540" s="144"/>
      <c r="N540" s="144"/>
      <c r="O540" s="144"/>
      <c r="P540" s="144"/>
      <c r="Q540" s="164"/>
      <c r="R540" s="322"/>
      <c r="S540" s="630"/>
      <c r="T540" s="139"/>
      <c r="U540" s="139"/>
      <c r="V540" s="327" t="str">
        <f t="shared" si="33"/>
        <v/>
      </c>
      <c r="W540" s="328"/>
      <c r="Z540" s="169"/>
      <c r="AA540" s="169"/>
      <c r="AB540" s="190"/>
      <c r="AC540" s="190"/>
      <c r="AD540" s="190"/>
      <c r="AE540" s="190"/>
      <c r="AF540" s="190"/>
    </row>
    <row r="541" spans="1:32" s="323" customFormat="1" x14ac:dyDescent="0.25">
      <c r="A541" s="143"/>
      <c r="B541" s="143"/>
      <c r="C541" s="143"/>
      <c r="D541" s="144"/>
      <c r="E541" s="143"/>
      <c r="F541" s="143"/>
      <c r="G541" s="143"/>
      <c r="H541" s="143"/>
      <c r="I541" s="74"/>
      <c r="J541" s="144"/>
      <c r="K541" s="144"/>
      <c r="L541" s="144"/>
      <c r="M541" s="144"/>
      <c r="N541" s="144"/>
      <c r="O541" s="144"/>
      <c r="P541" s="144"/>
      <c r="Q541" s="164"/>
      <c r="R541" s="322"/>
      <c r="S541" s="630"/>
      <c r="T541" s="139"/>
      <c r="U541" s="139"/>
      <c r="V541" s="327" t="str">
        <f t="shared" si="33"/>
        <v/>
      </c>
      <c r="W541" s="328"/>
      <c r="Z541" s="169"/>
      <c r="AA541" s="169"/>
      <c r="AB541" s="190"/>
      <c r="AC541" s="190"/>
      <c r="AD541" s="190"/>
      <c r="AE541" s="190"/>
      <c r="AF541" s="190"/>
    </row>
    <row r="542" spans="1:32" s="323" customFormat="1" x14ac:dyDescent="0.25">
      <c r="A542" s="143"/>
      <c r="B542" s="143"/>
      <c r="C542" s="143"/>
      <c r="D542" s="144"/>
      <c r="E542" s="143"/>
      <c r="F542" s="143"/>
      <c r="G542" s="143"/>
      <c r="H542" s="143"/>
      <c r="I542" s="74"/>
      <c r="J542" s="144"/>
      <c r="K542" s="144"/>
      <c r="L542" s="144"/>
      <c r="M542" s="144"/>
      <c r="N542" s="144"/>
      <c r="O542" s="144"/>
      <c r="P542" s="144"/>
      <c r="Q542" s="164"/>
      <c r="R542" s="322"/>
      <c r="S542" s="630"/>
      <c r="T542" s="139"/>
      <c r="U542" s="139"/>
      <c r="V542" s="327" t="str">
        <f t="shared" si="33"/>
        <v/>
      </c>
      <c r="W542" s="328"/>
      <c r="Z542" s="169"/>
      <c r="AA542" s="169"/>
      <c r="AB542" s="190"/>
      <c r="AC542" s="190"/>
      <c r="AD542" s="190"/>
      <c r="AE542" s="190"/>
      <c r="AF542" s="190"/>
    </row>
    <row r="543" spans="1:32" s="323" customFormat="1" x14ac:dyDescent="0.25">
      <c r="A543" s="143"/>
      <c r="B543" s="143"/>
      <c r="C543" s="143"/>
      <c r="D543" s="144"/>
      <c r="E543" s="143"/>
      <c r="F543" s="143"/>
      <c r="G543" s="143"/>
      <c r="H543" s="143"/>
      <c r="I543" s="74"/>
      <c r="J543" s="144"/>
      <c r="K543" s="144"/>
      <c r="L543" s="144"/>
      <c r="M543" s="144"/>
      <c r="N543" s="144"/>
      <c r="O543" s="144"/>
      <c r="P543" s="144"/>
      <c r="Q543" s="164"/>
      <c r="R543" s="322"/>
      <c r="S543" s="630"/>
      <c r="T543" s="139"/>
      <c r="U543" s="139"/>
      <c r="V543" s="327" t="str">
        <f t="shared" si="33"/>
        <v/>
      </c>
      <c r="W543" s="328"/>
      <c r="Z543" s="169"/>
      <c r="AA543" s="169"/>
      <c r="AB543" s="190"/>
      <c r="AC543" s="190"/>
      <c r="AD543" s="190"/>
      <c r="AE543" s="190"/>
      <c r="AF543" s="190"/>
    </row>
    <row r="544" spans="1:32" s="323" customFormat="1" x14ac:dyDescent="0.25">
      <c r="A544" s="143"/>
      <c r="B544" s="143"/>
      <c r="C544" s="143"/>
      <c r="D544" s="144"/>
      <c r="E544" s="143"/>
      <c r="F544" s="143"/>
      <c r="G544" s="143"/>
      <c r="H544" s="143"/>
      <c r="I544" s="74"/>
      <c r="J544" s="144"/>
      <c r="K544" s="144"/>
      <c r="L544" s="144"/>
      <c r="M544" s="144"/>
      <c r="N544" s="144"/>
      <c r="O544" s="144"/>
      <c r="P544" s="144"/>
      <c r="Q544" s="164"/>
      <c r="R544" s="322"/>
      <c r="S544" s="630"/>
      <c r="T544" s="139"/>
      <c r="U544" s="139"/>
      <c r="V544" s="327" t="str">
        <f t="shared" si="33"/>
        <v/>
      </c>
      <c r="W544" s="328"/>
      <c r="Z544" s="169"/>
      <c r="AA544" s="169"/>
      <c r="AB544" s="190"/>
      <c r="AC544" s="190"/>
      <c r="AD544" s="190"/>
      <c r="AE544" s="190"/>
      <c r="AF544" s="190"/>
    </row>
    <row r="545" spans="1:32" s="323" customFormat="1" x14ac:dyDescent="0.25">
      <c r="A545" s="143"/>
      <c r="B545" s="143"/>
      <c r="C545" s="143"/>
      <c r="D545" s="144"/>
      <c r="E545" s="143"/>
      <c r="F545" s="143"/>
      <c r="G545" s="143"/>
      <c r="H545" s="143"/>
      <c r="I545" s="74"/>
      <c r="J545" s="144"/>
      <c r="K545" s="144"/>
      <c r="L545" s="144"/>
      <c r="M545" s="144"/>
      <c r="N545" s="144"/>
      <c r="O545" s="144"/>
      <c r="P545" s="144"/>
      <c r="Q545" s="164"/>
      <c r="R545" s="322"/>
      <c r="S545" s="630"/>
      <c r="T545" s="139"/>
      <c r="U545" s="139"/>
      <c r="V545" s="327" t="str">
        <f t="shared" si="33"/>
        <v/>
      </c>
      <c r="W545" s="328"/>
      <c r="Z545" s="169"/>
      <c r="AA545" s="169"/>
      <c r="AB545" s="190"/>
      <c r="AC545" s="190"/>
      <c r="AD545" s="190"/>
      <c r="AE545" s="190"/>
      <c r="AF545" s="190"/>
    </row>
    <row r="546" spans="1:32" s="323" customFormat="1" x14ac:dyDescent="0.25">
      <c r="A546" s="143"/>
      <c r="B546" s="143"/>
      <c r="C546" s="143"/>
      <c r="D546" s="144"/>
      <c r="E546" s="143"/>
      <c r="F546" s="143"/>
      <c r="G546" s="143"/>
      <c r="H546" s="143"/>
      <c r="I546" s="74"/>
      <c r="J546" s="144"/>
      <c r="K546" s="144"/>
      <c r="L546" s="144"/>
      <c r="M546" s="144"/>
      <c r="N546" s="144"/>
      <c r="O546" s="144"/>
      <c r="P546" s="144"/>
      <c r="Q546" s="164"/>
      <c r="R546" s="322"/>
      <c r="S546" s="630"/>
      <c r="T546" s="139"/>
      <c r="U546" s="139"/>
      <c r="V546" s="327" t="str">
        <f t="shared" si="33"/>
        <v/>
      </c>
      <c r="W546" s="328"/>
      <c r="Z546" s="169"/>
      <c r="AA546" s="169"/>
      <c r="AB546" s="190"/>
      <c r="AC546" s="190"/>
      <c r="AD546" s="190"/>
      <c r="AE546" s="190"/>
      <c r="AF546" s="190"/>
    </row>
    <row r="547" spans="1:32" s="323" customFormat="1" x14ac:dyDescent="0.25">
      <c r="A547" s="143"/>
      <c r="B547" s="143"/>
      <c r="C547" s="143"/>
      <c r="D547" s="144"/>
      <c r="E547" s="143"/>
      <c r="F547" s="143"/>
      <c r="G547" s="143"/>
      <c r="H547" s="143"/>
      <c r="I547" s="74"/>
      <c r="J547" s="144"/>
      <c r="K547" s="144"/>
      <c r="L547" s="144"/>
      <c r="M547" s="144"/>
      <c r="N547" s="144"/>
      <c r="O547" s="144"/>
      <c r="P547" s="144"/>
      <c r="Q547" s="164"/>
      <c r="R547" s="322"/>
      <c r="S547" s="630"/>
      <c r="T547" s="139"/>
      <c r="U547" s="139"/>
      <c r="V547" s="327" t="str">
        <f t="shared" si="33"/>
        <v/>
      </c>
      <c r="W547" s="328"/>
      <c r="Z547" s="169"/>
      <c r="AA547" s="169"/>
      <c r="AB547" s="190"/>
      <c r="AC547" s="190"/>
      <c r="AD547" s="190"/>
      <c r="AE547" s="190"/>
      <c r="AF547" s="190"/>
    </row>
    <row r="548" spans="1:32" s="323" customFormat="1" x14ac:dyDescent="0.25">
      <c r="A548" s="143"/>
      <c r="B548" s="143"/>
      <c r="C548" s="143"/>
      <c r="D548" s="144"/>
      <c r="E548" s="143"/>
      <c r="F548" s="143"/>
      <c r="G548" s="143"/>
      <c r="H548" s="143"/>
      <c r="I548" s="74"/>
      <c r="J548" s="144"/>
      <c r="K548" s="144"/>
      <c r="L548" s="144"/>
      <c r="M548" s="144"/>
      <c r="N548" s="144"/>
      <c r="O548" s="144"/>
      <c r="P548" s="144"/>
      <c r="Q548" s="164"/>
      <c r="R548" s="322"/>
      <c r="S548" s="630"/>
      <c r="T548" s="139"/>
      <c r="U548" s="139"/>
      <c r="V548" s="327" t="str">
        <f t="shared" si="33"/>
        <v/>
      </c>
      <c r="W548" s="328"/>
      <c r="Z548" s="169"/>
      <c r="AA548" s="169"/>
      <c r="AB548" s="190"/>
      <c r="AC548" s="190"/>
      <c r="AD548" s="190"/>
      <c r="AE548" s="190"/>
      <c r="AF548" s="190"/>
    </row>
    <row r="549" spans="1:32" s="323" customFormat="1" x14ac:dyDescent="0.25">
      <c r="A549" s="143"/>
      <c r="B549" s="143"/>
      <c r="C549" s="143"/>
      <c r="D549" s="144"/>
      <c r="E549" s="143"/>
      <c r="F549" s="143"/>
      <c r="G549" s="143"/>
      <c r="H549" s="143"/>
      <c r="I549" s="74"/>
      <c r="J549" s="144"/>
      <c r="K549" s="144"/>
      <c r="L549" s="144"/>
      <c r="M549" s="144"/>
      <c r="N549" s="144"/>
      <c r="O549" s="144"/>
      <c r="P549" s="144"/>
      <c r="Q549" s="164"/>
      <c r="R549" s="322"/>
      <c r="S549" s="630"/>
      <c r="T549" s="139"/>
      <c r="U549" s="139"/>
      <c r="V549" s="327" t="str">
        <f t="shared" si="33"/>
        <v/>
      </c>
      <c r="W549" s="328"/>
      <c r="Z549" s="169"/>
      <c r="AA549" s="169"/>
      <c r="AB549" s="190"/>
      <c r="AC549" s="190"/>
      <c r="AD549" s="190"/>
      <c r="AE549" s="190"/>
      <c r="AF549" s="190"/>
    </row>
    <row r="550" spans="1:32" s="323" customFormat="1" x14ac:dyDescent="0.25">
      <c r="A550" s="143"/>
      <c r="B550" s="143"/>
      <c r="C550" s="143"/>
      <c r="D550" s="144"/>
      <c r="E550" s="143"/>
      <c r="F550" s="143"/>
      <c r="G550" s="143"/>
      <c r="H550" s="143"/>
      <c r="I550" s="74"/>
      <c r="J550" s="144"/>
      <c r="K550" s="144"/>
      <c r="L550" s="144"/>
      <c r="M550" s="144"/>
      <c r="N550" s="144"/>
      <c r="O550" s="144"/>
      <c r="P550" s="144"/>
      <c r="Q550" s="164"/>
      <c r="R550" s="322"/>
      <c r="S550" s="630"/>
      <c r="T550" s="139"/>
      <c r="U550" s="139"/>
      <c r="V550" s="327" t="str">
        <f t="shared" si="33"/>
        <v/>
      </c>
      <c r="W550" s="328"/>
      <c r="Z550" s="169"/>
      <c r="AA550" s="169"/>
      <c r="AB550" s="190"/>
      <c r="AC550" s="190"/>
      <c r="AD550" s="190"/>
      <c r="AE550" s="190"/>
      <c r="AF550" s="190"/>
    </row>
    <row r="551" spans="1:32" s="323" customFormat="1" x14ac:dyDescent="0.25">
      <c r="A551" s="143"/>
      <c r="B551" s="143"/>
      <c r="C551" s="143"/>
      <c r="D551" s="144"/>
      <c r="E551" s="143"/>
      <c r="F551" s="143"/>
      <c r="G551" s="143"/>
      <c r="H551" s="143"/>
      <c r="I551" s="74"/>
      <c r="J551" s="144"/>
      <c r="K551" s="144"/>
      <c r="L551" s="144"/>
      <c r="M551" s="144"/>
      <c r="N551" s="144"/>
      <c r="O551" s="144"/>
      <c r="P551" s="144"/>
      <c r="Q551" s="164"/>
      <c r="R551" s="322"/>
      <c r="S551" s="630"/>
      <c r="T551" s="139"/>
      <c r="U551" s="139"/>
      <c r="V551" s="327" t="str">
        <f t="shared" si="33"/>
        <v/>
      </c>
      <c r="W551" s="328"/>
      <c r="Z551" s="169"/>
      <c r="AA551" s="169"/>
      <c r="AB551" s="190"/>
      <c r="AC551" s="190"/>
      <c r="AD551" s="190"/>
      <c r="AE551" s="190"/>
      <c r="AF551" s="190"/>
    </row>
    <row r="552" spans="1:32" s="323" customFormat="1" x14ac:dyDescent="0.25">
      <c r="A552" s="143"/>
      <c r="B552" s="143"/>
      <c r="C552" s="143"/>
      <c r="D552" s="144"/>
      <c r="E552" s="143"/>
      <c r="F552" s="143"/>
      <c r="G552" s="143"/>
      <c r="H552" s="143"/>
      <c r="I552" s="74"/>
      <c r="J552" s="144"/>
      <c r="K552" s="144"/>
      <c r="L552" s="144"/>
      <c r="M552" s="144"/>
      <c r="N552" s="144"/>
      <c r="O552" s="144"/>
      <c r="P552" s="144"/>
      <c r="Q552" s="164"/>
      <c r="R552" s="322"/>
      <c r="S552" s="630"/>
      <c r="T552" s="139"/>
      <c r="U552" s="139"/>
      <c r="V552" s="327" t="str">
        <f t="shared" si="33"/>
        <v/>
      </c>
      <c r="W552" s="328"/>
      <c r="Z552" s="169"/>
      <c r="AA552" s="169"/>
      <c r="AB552" s="190"/>
      <c r="AC552" s="190"/>
      <c r="AD552" s="190"/>
      <c r="AE552" s="190"/>
      <c r="AF552" s="190"/>
    </row>
    <row r="553" spans="1:32" s="323" customFormat="1" x14ac:dyDescent="0.25">
      <c r="A553" s="143"/>
      <c r="B553" s="143"/>
      <c r="C553" s="143"/>
      <c r="D553" s="144"/>
      <c r="E553" s="143"/>
      <c r="F553" s="143"/>
      <c r="G553" s="143"/>
      <c r="H553" s="143"/>
      <c r="I553" s="74"/>
      <c r="J553" s="144"/>
      <c r="K553" s="144"/>
      <c r="L553" s="144"/>
      <c r="M553" s="144"/>
      <c r="N553" s="144"/>
      <c r="O553" s="144"/>
      <c r="P553" s="144"/>
      <c r="Q553" s="164"/>
      <c r="R553" s="322"/>
      <c r="S553" s="630"/>
      <c r="T553" s="139"/>
      <c r="U553" s="139"/>
      <c r="V553" s="327" t="str">
        <f t="shared" si="33"/>
        <v/>
      </c>
      <c r="W553" s="328"/>
      <c r="Z553" s="169"/>
      <c r="AA553" s="169"/>
      <c r="AB553" s="190"/>
      <c r="AC553" s="190"/>
      <c r="AD553" s="190"/>
      <c r="AE553" s="190"/>
      <c r="AF553" s="190"/>
    </row>
    <row r="554" spans="1:32" s="323" customFormat="1" x14ac:dyDescent="0.25">
      <c r="A554" s="143"/>
      <c r="B554" s="143"/>
      <c r="C554" s="143"/>
      <c r="D554" s="144"/>
      <c r="E554" s="143"/>
      <c r="F554" s="143"/>
      <c r="G554" s="143"/>
      <c r="H554" s="143"/>
      <c r="I554" s="74"/>
      <c r="J554" s="144"/>
      <c r="K554" s="144"/>
      <c r="L554" s="144"/>
      <c r="M554" s="144"/>
      <c r="N554" s="144"/>
      <c r="O554" s="144"/>
      <c r="P554" s="144"/>
      <c r="Q554" s="164"/>
      <c r="R554" s="322"/>
      <c r="S554" s="630"/>
      <c r="T554" s="139"/>
      <c r="U554" s="139"/>
      <c r="V554" s="327" t="str">
        <f t="shared" si="33"/>
        <v/>
      </c>
      <c r="W554" s="328"/>
      <c r="Z554" s="169"/>
      <c r="AA554" s="169"/>
      <c r="AB554" s="190"/>
      <c r="AC554" s="190"/>
      <c r="AD554" s="190"/>
      <c r="AE554" s="190"/>
      <c r="AF554" s="190"/>
    </row>
    <row r="555" spans="1:32" s="323" customFormat="1" x14ac:dyDescent="0.25">
      <c r="A555" s="143"/>
      <c r="B555" s="143"/>
      <c r="C555" s="143"/>
      <c r="D555" s="144"/>
      <c r="E555" s="143"/>
      <c r="F555" s="143"/>
      <c r="G555" s="143"/>
      <c r="H555" s="143"/>
      <c r="I555" s="74"/>
      <c r="J555" s="144"/>
      <c r="K555" s="144"/>
      <c r="L555" s="144"/>
      <c r="M555" s="144"/>
      <c r="N555" s="144"/>
      <c r="O555" s="144"/>
      <c r="P555" s="144"/>
      <c r="Q555" s="164"/>
      <c r="R555" s="322"/>
      <c r="S555" s="630"/>
      <c r="T555" s="139"/>
      <c r="U555" s="139"/>
      <c r="V555" s="327" t="str">
        <f t="shared" si="33"/>
        <v/>
      </c>
      <c r="W555" s="328"/>
      <c r="Z555" s="169"/>
      <c r="AA555" s="169"/>
      <c r="AB555" s="190"/>
      <c r="AC555" s="190"/>
      <c r="AD555" s="190"/>
      <c r="AE555" s="190"/>
      <c r="AF555" s="190"/>
    </row>
    <row r="556" spans="1:32" s="323" customFormat="1" x14ac:dyDescent="0.25">
      <c r="A556" s="143"/>
      <c r="B556" s="143"/>
      <c r="C556" s="143"/>
      <c r="D556" s="144"/>
      <c r="E556" s="143"/>
      <c r="F556" s="143"/>
      <c r="G556" s="143"/>
      <c r="H556" s="143"/>
      <c r="I556" s="74"/>
      <c r="J556" s="144"/>
      <c r="K556" s="144"/>
      <c r="L556" s="144"/>
      <c r="M556" s="144"/>
      <c r="N556" s="144"/>
      <c r="O556" s="144"/>
      <c r="P556" s="144"/>
      <c r="Q556" s="164"/>
      <c r="R556" s="322"/>
      <c r="S556" s="630"/>
      <c r="T556" s="139"/>
      <c r="U556" s="139"/>
      <c r="V556" s="327" t="str">
        <f t="shared" si="33"/>
        <v/>
      </c>
      <c r="W556" s="328"/>
      <c r="Z556" s="169"/>
      <c r="AA556" s="169"/>
      <c r="AB556" s="190"/>
      <c r="AC556" s="190"/>
      <c r="AD556" s="190"/>
      <c r="AE556" s="190"/>
      <c r="AF556" s="190"/>
    </row>
    <row r="557" spans="1:32" s="323" customFormat="1" x14ac:dyDescent="0.25">
      <c r="A557" s="143"/>
      <c r="B557" s="143"/>
      <c r="C557" s="143"/>
      <c r="D557" s="144"/>
      <c r="E557" s="143"/>
      <c r="F557" s="143"/>
      <c r="G557" s="143"/>
      <c r="H557" s="143"/>
      <c r="I557" s="74"/>
      <c r="J557" s="144"/>
      <c r="K557" s="144"/>
      <c r="L557" s="144"/>
      <c r="M557" s="144"/>
      <c r="N557" s="144"/>
      <c r="O557" s="144"/>
      <c r="P557" s="144"/>
      <c r="Q557" s="164"/>
      <c r="R557" s="322"/>
      <c r="S557" s="630"/>
      <c r="T557" s="139"/>
      <c r="U557" s="139"/>
      <c r="V557" s="327" t="str">
        <f t="shared" si="33"/>
        <v/>
      </c>
      <c r="W557" s="328"/>
      <c r="Z557" s="169"/>
      <c r="AA557" s="169"/>
      <c r="AB557" s="190"/>
      <c r="AC557" s="190"/>
      <c r="AD557" s="190"/>
      <c r="AE557" s="190"/>
      <c r="AF557" s="190"/>
    </row>
    <row r="558" spans="1:32" s="323" customFormat="1" x14ac:dyDescent="0.25">
      <c r="A558" s="143"/>
      <c r="B558" s="143"/>
      <c r="C558" s="143"/>
      <c r="D558" s="144"/>
      <c r="E558" s="143"/>
      <c r="F558" s="143"/>
      <c r="G558" s="143"/>
      <c r="H558" s="143"/>
      <c r="I558" s="74"/>
      <c r="J558" s="144"/>
      <c r="K558" s="144"/>
      <c r="L558" s="144"/>
      <c r="M558" s="144"/>
      <c r="N558" s="144"/>
      <c r="O558" s="144"/>
      <c r="P558" s="144"/>
      <c r="Q558" s="164"/>
      <c r="R558" s="322"/>
      <c r="S558" s="630"/>
      <c r="T558" s="139"/>
      <c r="U558" s="139"/>
      <c r="V558" s="327" t="str">
        <f t="shared" si="33"/>
        <v/>
      </c>
      <c r="W558" s="328"/>
      <c r="Z558" s="169"/>
      <c r="AA558" s="169"/>
      <c r="AB558" s="190"/>
      <c r="AC558" s="190"/>
      <c r="AD558" s="190"/>
      <c r="AE558" s="190"/>
      <c r="AF558" s="190"/>
    </row>
    <row r="559" spans="1:32" s="323" customFormat="1" x14ac:dyDescent="0.25">
      <c r="A559" s="143"/>
      <c r="B559" s="143"/>
      <c r="C559" s="143"/>
      <c r="D559" s="144"/>
      <c r="E559" s="143"/>
      <c r="F559" s="143"/>
      <c r="G559" s="143"/>
      <c r="H559" s="143"/>
      <c r="I559" s="74"/>
      <c r="J559" s="144"/>
      <c r="K559" s="144"/>
      <c r="L559" s="144"/>
      <c r="M559" s="144"/>
      <c r="N559" s="144"/>
      <c r="O559" s="144"/>
      <c r="P559" s="144"/>
      <c r="Q559" s="164"/>
      <c r="R559" s="322"/>
      <c r="S559" s="630"/>
      <c r="T559" s="139"/>
      <c r="U559" s="139"/>
      <c r="V559" s="327" t="str">
        <f t="shared" si="33"/>
        <v/>
      </c>
      <c r="W559" s="328"/>
      <c r="Z559" s="169"/>
      <c r="AA559" s="169"/>
      <c r="AB559" s="190"/>
      <c r="AC559" s="190"/>
      <c r="AD559" s="190"/>
      <c r="AE559" s="190"/>
      <c r="AF559" s="190"/>
    </row>
    <row r="560" spans="1:32" s="323" customFormat="1" x14ac:dyDescent="0.25">
      <c r="A560" s="143"/>
      <c r="B560" s="143"/>
      <c r="C560" s="143"/>
      <c r="D560" s="144"/>
      <c r="E560" s="143"/>
      <c r="F560" s="143"/>
      <c r="G560" s="143"/>
      <c r="H560" s="143"/>
      <c r="I560" s="74"/>
      <c r="J560" s="144"/>
      <c r="K560" s="144"/>
      <c r="L560" s="144"/>
      <c r="M560" s="144"/>
      <c r="N560" s="144"/>
      <c r="O560" s="144"/>
      <c r="P560" s="144"/>
      <c r="Q560" s="164"/>
      <c r="R560" s="322"/>
      <c r="S560" s="630"/>
      <c r="T560" s="139"/>
      <c r="U560" s="139"/>
      <c r="V560" s="327" t="str">
        <f t="shared" si="33"/>
        <v/>
      </c>
      <c r="W560" s="328"/>
      <c r="Z560" s="169"/>
      <c r="AA560" s="169"/>
      <c r="AB560" s="190"/>
      <c r="AC560" s="190"/>
      <c r="AD560" s="190"/>
      <c r="AE560" s="190"/>
      <c r="AF560" s="190"/>
    </row>
    <row r="561" spans="1:32" s="323" customFormat="1" x14ac:dyDescent="0.25">
      <c r="A561" s="143"/>
      <c r="B561" s="143"/>
      <c r="C561" s="143"/>
      <c r="D561" s="144"/>
      <c r="E561" s="143"/>
      <c r="F561" s="143"/>
      <c r="G561" s="143"/>
      <c r="H561" s="143"/>
      <c r="I561" s="74"/>
      <c r="J561" s="144"/>
      <c r="K561" s="144"/>
      <c r="L561" s="144"/>
      <c r="M561" s="144"/>
      <c r="N561" s="144"/>
      <c r="O561" s="144"/>
      <c r="P561" s="144"/>
      <c r="Q561" s="164"/>
      <c r="R561" s="322"/>
      <c r="S561" s="630"/>
      <c r="T561" s="139"/>
      <c r="U561" s="139"/>
      <c r="V561" s="327" t="str">
        <f t="shared" si="33"/>
        <v/>
      </c>
      <c r="W561" s="328"/>
      <c r="Z561" s="169"/>
      <c r="AA561" s="169"/>
      <c r="AB561" s="190"/>
      <c r="AC561" s="190"/>
      <c r="AD561" s="190"/>
      <c r="AE561" s="190"/>
      <c r="AF561" s="190"/>
    </row>
    <row r="562" spans="1:32" s="323" customFormat="1" x14ac:dyDescent="0.25">
      <c r="A562" s="143"/>
      <c r="B562" s="143"/>
      <c r="C562" s="143"/>
      <c r="D562" s="144"/>
      <c r="E562" s="143"/>
      <c r="F562" s="143"/>
      <c r="G562" s="143"/>
      <c r="H562" s="143"/>
      <c r="I562" s="74"/>
      <c r="J562" s="144"/>
      <c r="K562" s="144"/>
      <c r="L562" s="144"/>
      <c r="M562" s="144"/>
      <c r="N562" s="144"/>
      <c r="O562" s="144"/>
      <c r="P562" s="144"/>
      <c r="Q562" s="164"/>
      <c r="R562" s="322"/>
      <c r="S562" s="630"/>
      <c r="T562" s="139"/>
      <c r="U562" s="139"/>
      <c r="V562" s="327" t="str">
        <f t="shared" si="33"/>
        <v/>
      </c>
      <c r="W562" s="328"/>
      <c r="Z562" s="169"/>
      <c r="AA562" s="169"/>
      <c r="AB562" s="190"/>
      <c r="AC562" s="190"/>
      <c r="AD562" s="190"/>
      <c r="AE562" s="190"/>
      <c r="AF562" s="190"/>
    </row>
    <row r="563" spans="1:32" s="323" customFormat="1" x14ac:dyDescent="0.25">
      <c r="A563" s="143"/>
      <c r="B563" s="143"/>
      <c r="C563" s="143"/>
      <c r="D563" s="144"/>
      <c r="E563" s="143"/>
      <c r="F563" s="143"/>
      <c r="G563" s="143"/>
      <c r="H563" s="143"/>
      <c r="I563" s="74"/>
      <c r="J563" s="144"/>
      <c r="K563" s="144"/>
      <c r="L563" s="144"/>
      <c r="M563" s="144"/>
      <c r="N563" s="144"/>
      <c r="O563" s="144"/>
      <c r="P563" s="144"/>
      <c r="Q563" s="164"/>
      <c r="R563" s="322"/>
      <c r="S563" s="630"/>
      <c r="T563" s="139"/>
      <c r="U563" s="139"/>
      <c r="V563" s="327" t="str">
        <f t="shared" si="33"/>
        <v/>
      </c>
      <c r="W563" s="328"/>
      <c r="Z563" s="169"/>
      <c r="AA563" s="169"/>
      <c r="AB563" s="190"/>
      <c r="AC563" s="190"/>
      <c r="AD563" s="190"/>
      <c r="AE563" s="190"/>
      <c r="AF563" s="190"/>
    </row>
    <row r="564" spans="1:32" s="323" customFormat="1" x14ac:dyDescent="0.25">
      <c r="A564" s="143"/>
      <c r="B564" s="143"/>
      <c r="C564" s="143"/>
      <c r="D564" s="144"/>
      <c r="E564" s="143"/>
      <c r="F564" s="143"/>
      <c r="G564" s="143"/>
      <c r="H564" s="143"/>
      <c r="I564" s="74"/>
      <c r="J564" s="144"/>
      <c r="K564" s="144"/>
      <c r="L564" s="144"/>
      <c r="M564" s="144"/>
      <c r="N564" s="144"/>
      <c r="O564" s="144"/>
      <c r="P564" s="144"/>
      <c r="Q564" s="164"/>
      <c r="R564" s="322"/>
      <c r="S564" s="630"/>
      <c r="T564" s="139"/>
      <c r="U564" s="139"/>
      <c r="V564" s="327" t="str">
        <f t="shared" si="33"/>
        <v/>
      </c>
      <c r="W564" s="328"/>
      <c r="Z564" s="169"/>
      <c r="AA564" s="169"/>
      <c r="AB564" s="190"/>
      <c r="AC564" s="190"/>
      <c r="AD564" s="190"/>
      <c r="AE564" s="190"/>
      <c r="AF564" s="190"/>
    </row>
    <row r="565" spans="1:32" s="323" customFormat="1" x14ac:dyDescent="0.25">
      <c r="A565" s="143"/>
      <c r="B565" s="143"/>
      <c r="C565" s="143"/>
      <c r="D565" s="144"/>
      <c r="E565" s="143"/>
      <c r="F565" s="143"/>
      <c r="G565" s="143"/>
      <c r="H565" s="143"/>
      <c r="I565" s="74"/>
      <c r="J565" s="144"/>
      <c r="K565" s="144"/>
      <c r="L565" s="144"/>
      <c r="M565" s="144"/>
      <c r="N565" s="144"/>
      <c r="O565" s="144"/>
      <c r="P565" s="144"/>
      <c r="Q565" s="164"/>
      <c r="R565" s="322"/>
      <c r="S565" s="630"/>
      <c r="T565" s="139"/>
      <c r="U565" s="139"/>
      <c r="V565" s="327" t="str">
        <f t="shared" si="33"/>
        <v/>
      </c>
      <c r="W565" s="328"/>
      <c r="Z565" s="169"/>
      <c r="AA565" s="169"/>
      <c r="AB565" s="190"/>
      <c r="AC565" s="190"/>
      <c r="AD565" s="190"/>
      <c r="AE565" s="190"/>
      <c r="AF565" s="190"/>
    </row>
    <row r="566" spans="1:32" s="323" customFormat="1" x14ac:dyDescent="0.25">
      <c r="A566" s="143"/>
      <c r="B566" s="143"/>
      <c r="C566" s="143"/>
      <c r="D566" s="144"/>
      <c r="E566" s="143"/>
      <c r="F566" s="143"/>
      <c r="G566" s="143"/>
      <c r="H566" s="143"/>
      <c r="I566" s="74"/>
      <c r="J566" s="144"/>
      <c r="K566" s="144"/>
      <c r="L566" s="144"/>
      <c r="M566" s="144"/>
      <c r="N566" s="144"/>
      <c r="O566" s="144"/>
      <c r="P566" s="144"/>
      <c r="Q566" s="164"/>
      <c r="R566" s="322"/>
      <c r="S566" s="630"/>
      <c r="T566" s="139"/>
      <c r="U566" s="139"/>
      <c r="V566" s="327" t="str">
        <f t="shared" si="33"/>
        <v/>
      </c>
      <c r="W566" s="328"/>
      <c r="Z566" s="169"/>
      <c r="AA566" s="169"/>
      <c r="AB566" s="190"/>
      <c r="AC566" s="190"/>
      <c r="AD566" s="190"/>
      <c r="AE566" s="190"/>
      <c r="AF566" s="190"/>
    </row>
    <row r="567" spans="1:32" s="323" customFormat="1" x14ac:dyDescent="0.25">
      <c r="A567" s="143"/>
      <c r="B567" s="143"/>
      <c r="C567" s="143"/>
      <c r="D567" s="144"/>
      <c r="E567" s="143"/>
      <c r="F567" s="143"/>
      <c r="G567" s="143"/>
      <c r="H567" s="143"/>
      <c r="I567" s="74"/>
      <c r="J567" s="144"/>
      <c r="K567" s="144"/>
      <c r="L567" s="144"/>
      <c r="M567" s="144"/>
      <c r="N567" s="144"/>
      <c r="O567" s="144"/>
      <c r="P567" s="144"/>
      <c r="Q567" s="164"/>
      <c r="R567" s="322"/>
      <c r="S567" s="630"/>
      <c r="T567" s="139"/>
      <c r="U567" s="139"/>
      <c r="V567" s="327" t="str">
        <f t="shared" si="33"/>
        <v/>
      </c>
      <c r="W567" s="328"/>
      <c r="Z567" s="169"/>
      <c r="AA567" s="169"/>
      <c r="AB567" s="190"/>
      <c r="AC567" s="190"/>
      <c r="AD567" s="190"/>
      <c r="AE567" s="190"/>
      <c r="AF567" s="190"/>
    </row>
    <row r="568" spans="1:32" s="323" customFormat="1" x14ac:dyDescent="0.25">
      <c r="A568" s="143"/>
      <c r="B568" s="143"/>
      <c r="C568" s="143"/>
      <c r="D568" s="144"/>
      <c r="E568" s="143"/>
      <c r="F568" s="143"/>
      <c r="G568" s="143"/>
      <c r="H568" s="143"/>
      <c r="I568" s="74"/>
      <c r="J568" s="144"/>
      <c r="K568" s="144"/>
      <c r="L568" s="144"/>
      <c r="M568" s="144"/>
      <c r="N568" s="144"/>
      <c r="O568" s="144"/>
      <c r="P568" s="144"/>
      <c r="Q568" s="164"/>
      <c r="R568" s="322"/>
      <c r="S568" s="630"/>
      <c r="T568" s="139"/>
      <c r="U568" s="139"/>
      <c r="V568" s="327" t="str">
        <f t="shared" si="33"/>
        <v/>
      </c>
      <c r="W568" s="328"/>
      <c r="Z568" s="169"/>
      <c r="AA568" s="169"/>
      <c r="AB568" s="190"/>
      <c r="AC568" s="190"/>
      <c r="AD568" s="190"/>
      <c r="AE568" s="190"/>
      <c r="AF568" s="190"/>
    </row>
    <row r="569" spans="1:32" s="323" customFormat="1" x14ac:dyDescent="0.25">
      <c r="A569" s="143"/>
      <c r="B569" s="143"/>
      <c r="C569" s="143"/>
      <c r="D569" s="144"/>
      <c r="E569" s="143"/>
      <c r="F569" s="143"/>
      <c r="G569" s="143"/>
      <c r="H569" s="143"/>
      <c r="I569" s="74"/>
      <c r="J569" s="144"/>
      <c r="K569" s="144"/>
      <c r="L569" s="144"/>
      <c r="M569" s="144"/>
      <c r="N569" s="144"/>
      <c r="O569" s="144"/>
      <c r="P569" s="144"/>
      <c r="Q569" s="164"/>
      <c r="R569" s="322"/>
      <c r="S569" s="630"/>
      <c r="T569" s="139"/>
      <c r="U569" s="139"/>
      <c r="V569" s="327" t="str">
        <f t="shared" si="33"/>
        <v/>
      </c>
      <c r="W569" s="328"/>
      <c r="Z569" s="169"/>
      <c r="AA569" s="169"/>
      <c r="AB569" s="190"/>
      <c r="AC569" s="190"/>
      <c r="AD569" s="190"/>
      <c r="AE569" s="190"/>
      <c r="AF569" s="190"/>
    </row>
    <row r="570" spans="1:32" s="323" customFormat="1" x14ac:dyDescent="0.25">
      <c r="A570" s="143"/>
      <c r="B570" s="143"/>
      <c r="C570" s="143"/>
      <c r="D570" s="144"/>
      <c r="E570" s="143"/>
      <c r="F570" s="143"/>
      <c r="G570" s="143"/>
      <c r="H570" s="143"/>
      <c r="I570" s="74"/>
      <c r="J570" s="144"/>
      <c r="K570" s="144"/>
      <c r="L570" s="144"/>
      <c r="M570" s="144"/>
      <c r="N570" s="144"/>
      <c r="O570" s="144"/>
      <c r="P570" s="144"/>
      <c r="Q570" s="164"/>
      <c r="R570" s="322"/>
      <c r="S570" s="630"/>
      <c r="T570" s="139"/>
      <c r="U570" s="139"/>
      <c r="V570" s="327" t="str">
        <f t="shared" si="33"/>
        <v/>
      </c>
      <c r="W570" s="328"/>
      <c r="Z570" s="169"/>
      <c r="AA570" s="169"/>
      <c r="AB570" s="190"/>
      <c r="AC570" s="190"/>
      <c r="AD570" s="190"/>
      <c r="AE570" s="190"/>
      <c r="AF570" s="190"/>
    </row>
    <row r="571" spans="1:32" s="323" customFormat="1" x14ac:dyDescent="0.25">
      <c r="A571" s="143"/>
      <c r="B571" s="143"/>
      <c r="C571" s="143"/>
      <c r="D571" s="144"/>
      <c r="E571" s="143"/>
      <c r="F571" s="143"/>
      <c r="G571" s="143"/>
      <c r="H571" s="143"/>
      <c r="I571" s="74"/>
      <c r="J571" s="144"/>
      <c r="K571" s="144"/>
      <c r="L571" s="144"/>
      <c r="M571" s="144"/>
      <c r="N571" s="144"/>
      <c r="O571" s="144"/>
      <c r="P571" s="144"/>
      <c r="Q571" s="164"/>
      <c r="R571" s="322"/>
      <c r="S571" s="630"/>
      <c r="T571" s="139"/>
      <c r="U571" s="139"/>
      <c r="V571" s="327" t="str">
        <f t="shared" si="33"/>
        <v/>
      </c>
      <c r="W571" s="328"/>
      <c r="Z571" s="169"/>
      <c r="AA571" s="169"/>
      <c r="AB571" s="190"/>
      <c r="AC571" s="190"/>
      <c r="AD571" s="190"/>
      <c r="AE571" s="190"/>
      <c r="AF571" s="190"/>
    </row>
    <row r="572" spans="1:32" s="323" customFormat="1" x14ac:dyDescent="0.25">
      <c r="A572" s="143"/>
      <c r="B572" s="143"/>
      <c r="C572" s="143"/>
      <c r="D572" s="144"/>
      <c r="E572" s="143"/>
      <c r="F572" s="143"/>
      <c r="G572" s="143"/>
      <c r="H572" s="143"/>
      <c r="I572" s="74"/>
      <c r="J572" s="144"/>
      <c r="K572" s="144"/>
      <c r="L572" s="144"/>
      <c r="M572" s="144"/>
      <c r="N572" s="144"/>
      <c r="O572" s="144"/>
      <c r="P572" s="144"/>
      <c r="Q572" s="164"/>
      <c r="R572" s="322"/>
      <c r="S572" s="630"/>
      <c r="T572" s="139"/>
      <c r="U572" s="139"/>
      <c r="V572" s="327" t="str">
        <f t="shared" si="33"/>
        <v/>
      </c>
      <c r="W572" s="328"/>
      <c r="Z572" s="169"/>
      <c r="AA572" s="169"/>
      <c r="AB572" s="190"/>
      <c r="AC572" s="190"/>
      <c r="AD572" s="190"/>
      <c r="AE572" s="190"/>
      <c r="AF572" s="190"/>
    </row>
    <row r="573" spans="1:32" s="323" customFormat="1" x14ac:dyDescent="0.25">
      <c r="A573" s="143"/>
      <c r="B573" s="143"/>
      <c r="C573" s="143"/>
      <c r="D573" s="144"/>
      <c r="E573" s="143"/>
      <c r="F573" s="143"/>
      <c r="G573" s="143"/>
      <c r="H573" s="143"/>
      <c r="I573" s="74"/>
      <c r="J573" s="144"/>
      <c r="K573" s="144"/>
      <c r="L573" s="144"/>
      <c r="M573" s="144"/>
      <c r="N573" s="144"/>
      <c r="O573" s="144"/>
      <c r="P573" s="144"/>
      <c r="Q573" s="164"/>
      <c r="R573" s="322"/>
      <c r="S573" s="630"/>
      <c r="T573" s="139"/>
      <c r="U573" s="139"/>
      <c r="V573" s="327" t="str">
        <f t="shared" si="33"/>
        <v/>
      </c>
      <c r="W573" s="328"/>
      <c r="Z573" s="169"/>
      <c r="AA573" s="169"/>
      <c r="AB573" s="190"/>
      <c r="AC573" s="190"/>
      <c r="AD573" s="190"/>
      <c r="AE573" s="190"/>
      <c r="AF573" s="190"/>
    </row>
    <row r="574" spans="1:32" s="323" customFormat="1" x14ac:dyDescent="0.25">
      <c r="A574" s="143"/>
      <c r="B574" s="143"/>
      <c r="C574" s="143"/>
      <c r="D574" s="144"/>
      <c r="E574" s="143"/>
      <c r="F574" s="143"/>
      <c r="G574" s="143"/>
      <c r="H574" s="143"/>
      <c r="I574" s="74"/>
      <c r="J574" s="144"/>
      <c r="K574" s="144"/>
      <c r="L574" s="144"/>
      <c r="M574" s="144"/>
      <c r="N574" s="144"/>
      <c r="O574" s="144"/>
      <c r="P574" s="144"/>
      <c r="Q574" s="164"/>
      <c r="R574" s="322"/>
      <c r="S574" s="630"/>
      <c r="T574" s="139"/>
      <c r="U574" s="139"/>
      <c r="V574" s="327" t="str">
        <f t="shared" si="33"/>
        <v/>
      </c>
      <c r="W574" s="328"/>
      <c r="Z574" s="169"/>
      <c r="AA574" s="169"/>
      <c r="AB574" s="190"/>
      <c r="AC574" s="190"/>
      <c r="AD574" s="190"/>
      <c r="AE574" s="190"/>
      <c r="AF574" s="190"/>
    </row>
    <row r="575" spans="1:32" s="323" customFormat="1" x14ac:dyDescent="0.25">
      <c r="A575" s="143"/>
      <c r="B575" s="143"/>
      <c r="C575" s="143"/>
      <c r="D575" s="144"/>
      <c r="E575" s="143"/>
      <c r="F575" s="143"/>
      <c r="G575" s="143"/>
      <c r="H575" s="143"/>
      <c r="I575" s="74"/>
      <c r="J575" s="144"/>
      <c r="K575" s="144"/>
      <c r="L575" s="144"/>
      <c r="M575" s="144"/>
      <c r="N575" s="144"/>
      <c r="O575" s="144"/>
      <c r="P575" s="144"/>
      <c r="Q575" s="164"/>
      <c r="R575" s="322"/>
      <c r="S575" s="630"/>
      <c r="T575" s="139"/>
      <c r="U575" s="139"/>
      <c r="V575" s="327" t="str">
        <f t="shared" si="33"/>
        <v/>
      </c>
      <c r="W575" s="328"/>
      <c r="Z575" s="169"/>
      <c r="AA575" s="169"/>
      <c r="AB575" s="190"/>
      <c r="AC575" s="190"/>
      <c r="AD575" s="190"/>
      <c r="AE575" s="190"/>
      <c r="AF575" s="190"/>
    </row>
    <row r="576" spans="1:32" s="323" customFormat="1" x14ac:dyDescent="0.25">
      <c r="A576" s="143"/>
      <c r="B576" s="143"/>
      <c r="C576" s="143"/>
      <c r="D576" s="144"/>
      <c r="E576" s="143"/>
      <c r="F576" s="143"/>
      <c r="G576" s="143"/>
      <c r="H576" s="143"/>
      <c r="I576" s="74"/>
      <c r="J576" s="144"/>
      <c r="K576" s="144"/>
      <c r="L576" s="144"/>
      <c r="M576" s="144"/>
      <c r="N576" s="144"/>
      <c r="O576" s="144"/>
      <c r="P576" s="144"/>
      <c r="Q576" s="164"/>
      <c r="R576" s="322"/>
      <c r="S576" s="630"/>
      <c r="T576" s="139"/>
      <c r="U576" s="139"/>
      <c r="V576" s="327" t="str">
        <f t="shared" si="33"/>
        <v/>
      </c>
      <c r="W576" s="328"/>
      <c r="Z576" s="169"/>
      <c r="AA576" s="169"/>
      <c r="AB576" s="190"/>
      <c r="AC576" s="190"/>
      <c r="AD576" s="190"/>
      <c r="AE576" s="190"/>
      <c r="AF576" s="190"/>
    </row>
    <row r="577" spans="1:32" s="323" customFormat="1" x14ac:dyDescent="0.25">
      <c r="A577" s="143"/>
      <c r="B577" s="143"/>
      <c r="C577" s="143"/>
      <c r="D577" s="144"/>
      <c r="E577" s="143"/>
      <c r="F577" s="143"/>
      <c r="G577" s="143"/>
      <c r="H577" s="143"/>
      <c r="I577" s="74"/>
      <c r="J577" s="144"/>
      <c r="K577" s="144"/>
      <c r="L577" s="144"/>
      <c r="M577" s="144"/>
      <c r="N577" s="144"/>
      <c r="O577" s="144"/>
      <c r="P577" s="144"/>
      <c r="Q577" s="164"/>
      <c r="R577" s="322"/>
      <c r="S577" s="630"/>
      <c r="T577" s="139"/>
      <c r="U577" s="139"/>
      <c r="V577" s="327" t="str">
        <f t="shared" si="33"/>
        <v/>
      </c>
      <c r="W577" s="328"/>
      <c r="Z577" s="169"/>
      <c r="AA577" s="169"/>
      <c r="AB577" s="190"/>
      <c r="AC577" s="190"/>
      <c r="AD577" s="190"/>
      <c r="AE577" s="190"/>
      <c r="AF577" s="190"/>
    </row>
    <row r="578" spans="1:32" s="323" customFormat="1" x14ac:dyDescent="0.25">
      <c r="A578" s="143"/>
      <c r="B578" s="143"/>
      <c r="C578" s="143"/>
      <c r="D578" s="144"/>
      <c r="E578" s="143"/>
      <c r="F578" s="143"/>
      <c r="G578" s="143"/>
      <c r="H578" s="143"/>
      <c r="I578" s="74"/>
      <c r="J578" s="144"/>
      <c r="K578" s="144"/>
      <c r="L578" s="144"/>
      <c r="M578" s="144"/>
      <c r="N578" s="144"/>
      <c r="O578" s="144"/>
      <c r="P578" s="144"/>
      <c r="Q578" s="164"/>
      <c r="R578" s="322"/>
      <c r="S578" s="630"/>
      <c r="T578" s="139"/>
      <c r="U578" s="139"/>
      <c r="V578" s="327" t="str">
        <f t="shared" si="33"/>
        <v/>
      </c>
      <c r="Z578" s="169"/>
      <c r="AA578" s="169"/>
      <c r="AB578" s="190"/>
      <c r="AC578" s="190"/>
      <c r="AD578" s="190"/>
      <c r="AE578" s="190"/>
      <c r="AF578" s="190"/>
    </row>
    <row r="579" spans="1:32" s="323" customFormat="1" x14ac:dyDescent="0.25">
      <c r="A579" s="143"/>
      <c r="B579" s="143"/>
      <c r="C579" s="143"/>
      <c r="D579" s="144"/>
      <c r="E579" s="143"/>
      <c r="F579" s="143"/>
      <c r="G579" s="143"/>
      <c r="H579" s="143"/>
      <c r="I579" s="74"/>
      <c r="J579" s="144"/>
      <c r="K579" s="144"/>
      <c r="L579" s="144"/>
      <c r="M579" s="144"/>
      <c r="N579" s="144"/>
      <c r="O579" s="144"/>
      <c r="P579" s="144"/>
      <c r="Q579" s="164"/>
      <c r="R579" s="322"/>
      <c r="S579" s="630"/>
      <c r="T579" s="139"/>
      <c r="U579" s="139"/>
      <c r="V579" s="327" t="str">
        <f t="shared" si="33"/>
        <v/>
      </c>
      <c r="Z579" s="169"/>
      <c r="AA579" s="169"/>
      <c r="AB579" s="190"/>
      <c r="AC579" s="190"/>
      <c r="AD579" s="190"/>
      <c r="AE579" s="190"/>
      <c r="AF579" s="190"/>
    </row>
    <row r="580" spans="1:32" s="323" customFormat="1" x14ac:dyDescent="0.25">
      <c r="A580" s="143"/>
      <c r="B580" s="143"/>
      <c r="C580" s="143"/>
      <c r="D580" s="144"/>
      <c r="E580" s="143"/>
      <c r="F580" s="143"/>
      <c r="G580" s="143"/>
      <c r="H580" s="143"/>
      <c r="I580" s="74"/>
      <c r="J580" s="144"/>
      <c r="K580" s="144"/>
      <c r="L580" s="144"/>
      <c r="M580" s="144"/>
      <c r="N580" s="144"/>
      <c r="O580" s="144"/>
      <c r="P580" s="144"/>
      <c r="Q580" s="164"/>
      <c r="R580" s="322"/>
      <c r="S580" s="630"/>
      <c r="T580" s="139"/>
      <c r="U580" s="139"/>
      <c r="V580" s="327" t="str">
        <f t="shared" si="33"/>
        <v/>
      </c>
      <c r="Z580" s="169"/>
      <c r="AA580" s="169"/>
      <c r="AB580" s="190"/>
      <c r="AC580" s="190"/>
      <c r="AD580" s="190"/>
      <c r="AE580" s="190"/>
      <c r="AF580" s="190"/>
    </row>
    <row r="581" spans="1:32" s="323" customFormat="1" x14ac:dyDescent="0.25">
      <c r="A581" s="143"/>
      <c r="B581" s="143"/>
      <c r="C581" s="143"/>
      <c r="D581" s="144"/>
      <c r="E581" s="143"/>
      <c r="F581" s="143"/>
      <c r="G581" s="143"/>
      <c r="H581" s="143"/>
      <c r="I581" s="74"/>
      <c r="J581" s="144"/>
      <c r="K581" s="144"/>
      <c r="L581" s="144"/>
      <c r="M581" s="144"/>
      <c r="N581" s="144"/>
      <c r="O581" s="144"/>
      <c r="P581" s="144"/>
      <c r="Q581" s="164"/>
      <c r="R581" s="322"/>
      <c r="S581" s="630"/>
      <c r="T581" s="139"/>
      <c r="U581" s="139"/>
      <c r="V581" s="327" t="str">
        <f t="shared" si="33"/>
        <v/>
      </c>
      <c r="Z581" s="169"/>
      <c r="AA581" s="169"/>
      <c r="AB581" s="190"/>
      <c r="AC581" s="190"/>
      <c r="AD581" s="190"/>
      <c r="AE581" s="190"/>
      <c r="AF581" s="190"/>
    </row>
    <row r="582" spans="1:32" s="323" customFormat="1" x14ac:dyDescent="0.25">
      <c r="A582" s="143"/>
      <c r="B582" s="143"/>
      <c r="C582" s="143"/>
      <c r="D582" s="144"/>
      <c r="E582" s="143"/>
      <c r="F582" s="143"/>
      <c r="G582" s="143"/>
      <c r="H582" s="143"/>
      <c r="I582" s="74"/>
      <c r="J582" s="144"/>
      <c r="K582" s="144"/>
      <c r="L582" s="144"/>
      <c r="M582" s="144"/>
      <c r="N582" s="144"/>
      <c r="O582" s="144"/>
      <c r="P582" s="144"/>
      <c r="Q582" s="164"/>
      <c r="R582" s="322"/>
      <c r="S582" s="630"/>
      <c r="T582" s="139"/>
      <c r="U582" s="139"/>
      <c r="V582" s="327" t="str">
        <f t="shared" si="33"/>
        <v/>
      </c>
      <c r="Z582" s="169"/>
      <c r="AA582" s="169"/>
      <c r="AB582" s="190"/>
      <c r="AC582" s="190"/>
      <c r="AD582" s="190"/>
      <c r="AE582" s="190"/>
      <c r="AF582" s="190"/>
    </row>
    <row r="583" spans="1:32" s="323" customFormat="1" x14ac:dyDescent="0.25">
      <c r="A583" s="143"/>
      <c r="B583" s="143"/>
      <c r="C583" s="143"/>
      <c r="D583" s="144"/>
      <c r="E583" s="143"/>
      <c r="F583" s="143"/>
      <c r="G583" s="143"/>
      <c r="H583" s="143"/>
      <c r="I583" s="74"/>
      <c r="J583" s="144"/>
      <c r="K583" s="144"/>
      <c r="L583" s="144"/>
      <c r="M583" s="144"/>
      <c r="N583" s="144"/>
      <c r="O583" s="144"/>
      <c r="P583" s="144"/>
      <c r="Q583" s="164"/>
      <c r="R583" s="322"/>
      <c r="S583" s="630"/>
      <c r="T583" s="139"/>
      <c r="U583" s="139"/>
      <c r="V583" s="327" t="str">
        <f t="shared" si="33"/>
        <v/>
      </c>
      <c r="Z583" s="169"/>
      <c r="AA583" s="169"/>
      <c r="AB583" s="190"/>
      <c r="AC583" s="190"/>
      <c r="AD583" s="190"/>
      <c r="AE583" s="190"/>
      <c r="AF583" s="190"/>
    </row>
    <row r="584" spans="1:32" s="323" customFormat="1" x14ac:dyDescent="0.25">
      <c r="A584" s="143"/>
      <c r="B584" s="143"/>
      <c r="C584" s="143"/>
      <c r="D584" s="144"/>
      <c r="E584" s="143"/>
      <c r="F584" s="143"/>
      <c r="G584" s="143"/>
      <c r="H584" s="143"/>
      <c r="I584" s="74"/>
      <c r="J584" s="144"/>
      <c r="K584" s="144"/>
      <c r="L584" s="144"/>
      <c r="M584" s="144"/>
      <c r="N584" s="144"/>
      <c r="O584" s="144"/>
      <c r="P584" s="144"/>
      <c r="Q584" s="164"/>
      <c r="R584" s="322"/>
      <c r="S584" s="630"/>
      <c r="T584" s="139"/>
      <c r="U584" s="139"/>
      <c r="V584" s="327" t="str">
        <f t="shared" si="33"/>
        <v/>
      </c>
      <c r="Z584" s="169"/>
      <c r="AA584" s="169"/>
      <c r="AB584" s="190"/>
      <c r="AC584" s="190"/>
      <c r="AD584" s="190"/>
      <c r="AE584" s="190"/>
      <c r="AF584" s="190"/>
    </row>
    <row r="585" spans="1:32" s="323" customFormat="1" x14ac:dyDescent="0.25">
      <c r="A585" s="143"/>
      <c r="B585" s="143"/>
      <c r="C585" s="143"/>
      <c r="D585" s="144"/>
      <c r="E585" s="143"/>
      <c r="F585" s="143"/>
      <c r="G585" s="143"/>
      <c r="H585" s="143"/>
      <c r="I585" s="74"/>
      <c r="J585" s="144"/>
      <c r="K585" s="144"/>
      <c r="L585" s="144"/>
      <c r="M585" s="144"/>
      <c r="N585" s="144"/>
      <c r="O585" s="144"/>
      <c r="P585" s="144"/>
      <c r="Q585" s="164"/>
      <c r="R585" s="322"/>
      <c r="S585" s="630"/>
      <c r="T585" s="139"/>
      <c r="U585" s="139"/>
      <c r="V585" s="327" t="str">
        <f t="shared" si="33"/>
        <v/>
      </c>
      <c r="Z585" s="169"/>
      <c r="AA585" s="169"/>
      <c r="AB585" s="190"/>
      <c r="AC585" s="190"/>
      <c r="AD585" s="190"/>
      <c r="AE585" s="190"/>
      <c r="AF585" s="190"/>
    </row>
    <row r="586" spans="1:32" s="323" customFormat="1" x14ac:dyDescent="0.25">
      <c r="A586" s="143"/>
      <c r="B586" s="143"/>
      <c r="C586" s="143"/>
      <c r="D586" s="144"/>
      <c r="E586" s="143"/>
      <c r="F586" s="143"/>
      <c r="G586" s="143"/>
      <c r="H586" s="143"/>
      <c r="I586" s="74"/>
      <c r="J586" s="144"/>
      <c r="K586" s="144"/>
      <c r="L586" s="144"/>
      <c r="M586" s="144"/>
      <c r="N586" s="144"/>
      <c r="O586" s="144"/>
      <c r="P586" s="144"/>
      <c r="Q586" s="164"/>
      <c r="R586" s="322"/>
      <c r="S586" s="630"/>
      <c r="T586" s="139"/>
      <c r="U586" s="139"/>
      <c r="V586" s="327" t="str">
        <f t="shared" si="33"/>
        <v/>
      </c>
      <c r="Z586" s="169"/>
      <c r="AA586" s="169"/>
      <c r="AB586" s="190"/>
      <c r="AC586" s="190"/>
      <c r="AD586" s="190"/>
      <c r="AE586" s="190"/>
      <c r="AF586" s="190"/>
    </row>
    <row r="587" spans="1:32" s="323" customFormat="1" x14ac:dyDescent="0.25">
      <c r="A587" s="143"/>
      <c r="B587" s="143"/>
      <c r="C587" s="143"/>
      <c r="D587" s="144"/>
      <c r="E587" s="143"/>
      <c r="F587" s="143"/>
      <c r="G587" s="143"/>
      <c r="H587" s="143"/>
      <c r="I587" s="74"/>
      <c r="J587" s="144"/>
      <c r="K587" s="144"/>
      <c r="L587" s="144"/>
      <c r="M587" s="144"/>
      <c r="N587" s="144"/>
      <c r="O587" s="144"/>
      <c r="P587" s="144"/>
      <c r="Q587" s="164"/>
      <c r="R587" s="322"/>
      <c r="S587" s="630"/>
      <c r="T587" s="139"/>
      <c r="U587" s="139"/>
      <c r="V587" s="327" t="str">
        <f t="shared" si="33"/>
        <v/>
      </c>
      <c r="Z587" s="169"/>
      <c r="AA587" s="169"/>
      <c r="AB587" s="190"/>
      <c r="AC587" s="190"/>
      <c r="AD587" s="190"/>
      <c r="AE587" s="190"/>
      <c r="AF587" s="190"/>
    </row>
    <row r="588" spans="1:32" s="323" customFormat="1" x14ac:dyDescent="0.25">
      <c r="A588" s="143"/>
      <c r="B588" s="143"/>
      <c r="C588" s="143"/>
      <c r="D588" s="144"/>
      <c r="E588" s="143"/>
      <c r="F588" s="143"/>
      <c r="G588" s="143"/>
      <c r="H588" s="143"/>
      <c r="I588" s="74"/>
      <c r="J588" s="144"/>
      <c r="K588" s="144"/>
      <c r="L588" s="144"/>
      <c r="M588" s="144"/>
      <c r="N588" s="144"/>
      <c r="O588" s="144"/>
      <c r="P588" s="144"/>
      <c r="Q588" s="164"/>
      <c r="R588" s="322"/>
      <c r="S588" s="630"/>
      <c r="T588" s="139"/>
      <c r="U588" s="139"/>
      <c r="V588" s="327" t="str">
        <f t="shared" si="33"/>
        <v/>
      </c>
      <c r="Z588" s="169"/>
      <c r="AA588" s="169"/>
      <c r="AB588" s="190"/>
      <c r="AC588" s="190"/>
      <c r="AD588" s="190"/>
      <c r="AE588" s="190"/>
      <c r="AF588" s="190"/>
    </row>
    <row r="589" spans="1:32" s="323" customFormat="1" x14ac:dyDescent="0.25">
      <c r="A589" s="143"/>
      <c r="B589" s="143"/>
      <c r="C589" s="143"/>
      <c r="D589" s="144"/>
      <c r="E589" s="143"/>
      <c r="F589" s="143"/>
      <c r="G589" s="143"/>
      <c r="H589" s="143"/>
      <c r="I589" s="74"/>
      <c r="J589" s="144"/>
      <c r="K589" s="144"/>
      <c r="L589" s="144"/>
      <c r="M589" s="144"/>
      <c r="N589" s="144"/>
      <c r="O589" s="144"/>
      <c r="P589" s="144"/>
      <c r="Q589" s="164"/>
      <c r="R589" s="322"/>
      <c r="S589" s="630"/>
      <c r="T589" s="139"/>
      <c r="U589" s="139"/>
      <c r="V589" s="327" t="str">
        <f t="shared" si="33"/>
        <v/>
      </c>
      <c r="Z589" s="169"/>
      <c r="AA589" s="169"/>
      <c r="AB589" s="190"/>
      <c r="AC589" s="190"/>
      <c r="AD589" s="190"/>
      <c r="AE589" s="190"/>
      <c r="AF589" s="190"/>
    </row>
    <row r="590" spans="1:32" s="323" customFormat="1" x14ac:dyDescent="0.25">
      <c r="A590" s="143"/>
      <c r="B590" s="143"/>
      <c r="C590" s="143"/>
      <c r="D590" s="144"/>
      <c r="E590" s="143"/>
      <c r="F590" s="143"/>
      <c r="G590" s="143"/>
      <c r="H590" s="143"/>
      <c r="I590" s="74"/>
      <c r="J590" s="144"/>
      <c r="K590" s="144"/>
      <c r="L590" s="144"/>
      <c r="M590" s="144"/>
      <c r="N590" s="144"/>
      <c r="O590" s="144"/>
      <c r="P590" s="144"/>
      <c r="Q590" s="164"/>
      <c r="R590" s="322"/>
      <c r="S590" s="630"/>
      <c r="T590" s="139"/>
      <c r="U590" s="139"/>
      <c r="V590" s="327" t="str">
        <f t="shared" si="33"/>
        <v/>
      </c>
      <c r="Z590" s="169"/>
      <c r="AA590" s="169"/>
      <c r="AB590" s="190"/>
      <c r="AC590" s="190"/>
      <c r="AD590" s="190"/>
      <c r="AE590" s="190"/>
      <c r="AF590" s="190"/>
    </row>
    <row r="591" spans="1:32" s="323" customFormat="1" x14ac:dyDescent="0.25">
      <c r="A591" s="143"/>
      <c r="B591" s="143"/>
      <c r="C591" s="143"/>
      <c r="D591" s="144"/>
      <c r="E591" s="143"/>
      <c r="F591" s="143"/>
      <c r="G591" s="143"/>
      <c r="H591" s="143"/>
      <c r="I591" s="74"/>
      <c r="J591" s="144"/>
      <c r="K591" s="144"/>
      <c r="L591" s="144"/>
      <c r="M591" s="144"/>
      <c r="N591" s="144"/>
      <c r="O591" s="144"/>
      <c r="P591" s="144"/>
      <c r="Q591" s="164"/>
      <c r="R591" s="322"/>
      <c r="S591" s="630"/>
      <c r="T591" s="139"/>
      <c r="U591" s="139"/>
      <c r="V591" s="327" t="str">
        <f t="shared" si="33"/>
        <v/>
      </c>
      <c r="Z591" s="169"/>
      <c r="AA591" s="169"/>
      <c r="AB591" s="190"/>
      <c r="AC591" s="190"/>
      <c r="AD591" s="190"/>
      <c r="AE591" s="190"/>
      <c r="AF591" s="190"/>
    </row>
    <row r="592" spans="1:32" s="323" customFormat="1" x14ac:dyDescent="0.25">
      <c r="A592" s="143"/>
      <c r="B592" s="143"/>
      <c r="C592" s="143"/>
      <c r="D592" s="144"/>
      <c r="E592" s="143"/>
      <c r="F592" s="143"/>
      <c r="G592" s="143"/>
      <c r="H592" s="143"/>
      <c r="I592" s="74"/>
      <c r="J592" s="144"/>
      <c r="K592" s="144"/>
      <c r="L592" s="144"/>
      <c r="M592" s="144"/>
      <c r="N592" s="144"/>
      <c r="O592" s="144"/>
      <c r="P592" s="144"/>
      <c r="Q592" s="164"/>
      <c r="R592" s="322"/>
      <c r="S592" s="630"/>
      <c r="T592" s="139"/>
      <c r="U592" s="139"/>
      <c r="V592" s="327" t="str">
        <f t="shared" si="33"/>
        <v/>
      </c>
      <c r="Z592" s="169"/>
      <c r="AA592" s="169"/>
      <c r="AB592" s="190"/>
      <c r="AC592" s="190"/>
      <c r="AD592" s="190"/>
      <c r="AE592" s="190"/>
      <c r="AF592" s="190"/>
    </row>
    <row r="593" spans="1:32" s="323" customFormat="1" x14ac:dyDescent="0.25">
      <c r="A593" s="143"/>
      <c r="B593" s="143"/>
      <c r="C593" s="143"/>
      <c r="D593" s="144"/>
      <c r="E593" s="143"/>
      <c r="F593" s="143"/>
      <c r="G593" s="143"/>
      <c r="H593" s="143"/>
      <c r="I593" s="74"/>
      <c r="J593" s="144"/>
      <c r="K593" s="144"/>
      <c r="L593" s="144"/>
      <c r="M593" s="144"/>
      <c r="N593" s="144"/>
      <c r="O593" s="144"/>
      <c r="P593" s="144"/>
      <c r="Q593" s="164"/>
      <c r="R593" s="322"/>
      <c r="S593" s="630"/>
      <c r="T593" s="139"/>
      <c r="U593" s="139"/>
      <c r="V593" s="327" t="str">
        <f t="shared" si="33"/>
        <v/>
      </c>
      <c r="Z593" s="169"/>
      <c r="AA593" s="169"/>
      <c r="AB593" s="190"/>
      <c r="AC593" s="190"/>
      <c r="AD593" s="190"/>
      <c r="AE593" s="190"/>
      <c r="AF593" s="190"/>
    </row>
    <row r="594" spans="1:32" s="323" customFormat="1" x14ac:dyDescent="0.25">
      <c r="A594" s="143"/>
      <c r="B594" s="143"/>
      <c r="C594" s="143"/>
      <c r="D594" s="144"/>
      <c r="E594" s="143"/>
      <c r="F594" s="143"/>
      <c r="G594" s="143"/>
      <c r="H594" s="143"/>
      <c r="I594" s="74"/>
      <c r="J594" s="144"/>
      <c r="K594" s="144"/>
      <c r="L594" s="144"/>
      <c r="M594" s="144"/>
      <c r="N594" s="144"/>
      <c r="O594" s="144"/>
      <c r="P594" s="144"/>
      <c r="Q594" s="164"/>
      <c r="R594" s="322"/>
      <c r="S594" s="630"/>
      <c r="T594" s="139"/>
      <c r="U594" s="139"/>
      <c r="V594" s="327" t="str">
        <f t="shared" ref="V594:V612" si="34">LEFT($J594,3)</f>
        <v/>
      </c>
      <c r="Z594" s="169"/>
      <c r="AA594" s="169"/>
      <c r="AB594" s="190"/>
      <c r="AC594" s="190"/>
      <c r="AD594" s="190"/>
      <c r="AE594" s="190"/>
      <c r="AF594" s="190"/>
    </row>
    <row r="595" spans="1:32" s="323" customFormat="1" x14ac:dyDescent="0.25">
      <c r="A595" s="143"/>
      <c r="B595" s="143"/>
      <c r="C595" s="143"/>
      <c r="D595" s="144"/>
      <c r="E595" s="143"/>
      <c r="F595" s="143"/>
      <c r="G595" s="143"/>
      <c r="H595" s="143"/>
      <c r="I595" s="74"/>
      <c r="J595" s="144"/>
      <c r="K595" s="144"/>
      <c r="L595" s="144"/>
      <c r="M595" s="144"/>
      <c r="N595" s="144"/>
      <c r="O595" s="144"/>
      <c r="P595" s="144"/>
      <c r="Q595" s="164"/>
      <c r="R595" s="322"/>
      <c r="S595" s="630"/>
      <c r="T595" s="139"/>
      <c r="U595" s="139"/>
      <c r="V595" s="327" t="str">
        <f t="shared" si="34"/>
        <v/>
      </c>
      <c r="Z595" s="169"/>
      <c r="AA595" s="169"/>
      <c r="AB595" s="190"/>
      <c r="AC595" s="190"/>
      <c r="AD595" s="190"/>
      <c r="AE595" s="190"/>
      <c r="AF595" s="190"/>
    </row>
    <row r="596" spans="1:32" s="323" customFormat="1" x14ac:dyDescent="0.25">
      <c r="A596" s="143"/>
      <c r="B596" s="143"/>
      <c r="C596" s="143"/>
      <c r="D596" s="144"/>
      <c r="E596" s="143"/>
      <c r="F596" s="143"/>
      <c r="G596" s="143"/>
      <c r="H596" s="143"/>
      <c r="I596" s="74"/>
      <c r="J596" s="144"/>
      <c r="K596" s="144"/>
      <c r="L596" s="144"/>
      <c r="M596" s="144"/>
      <c r="N596" s="144"/>
      <c r="O596" s="144"/>
      <c r="P596" s="144"/>
      <c r="Q596" s="164"/>
      <c r="R596" s="322"/>
      <c r="S596" s="630"/>
      <c r="T596" s="139"/>
      <c r="U596" s="139"/>
      <c r="V596" s="327" t="str">
        <f t="shared" si="34"/>
        <v/>
      </c>
      <c r="Z596" s="169"/>
      <c r="AA596" s="169"/>
      <c r="AB596" s="190"/>
      <c r="AC596" s="190"/>
      <c r="AD596" s="190"/>
      <c r="AE596" s="190"/>
      <c r="AF596" s="190"/>
    </row>
    <row r="597" spans="1:32" s="323" customFormat="1" x14ac:dyDescent="0.25">
      <c r="A597" s="143"/>
      <c r="B597" s="143"/>
      <c r="C597" s="143"/>
      <c r="D597" s="144"/>
      <c r="E597" s="143"/>
      <c r="F597" s="143"/>
      <c r="G597" s="143"/>
      <c r="H597" s="143"/>
      <c r="I597" s="74"/>
      <c r="J597" s="144"/>
      <c r="K597" s="144"/>
      <c r="L597" s="144"/>
      <c r="M597" s="144"/>
      <c r="N597" s="144"/>
      <c r="O597" s="144"/>
      <c r="P597" s="144"/>
      <c r="Q597" s="164"/>
      <c r="R597" s="322"/>
      <c r="S597" s="630"/>
      <c r="T597" s="139"/>
      <c r="U597" s="139"/>
      <c r="V597" s="327" t="str">
        <f t="shared" si="34"/>
        <v/>
      </c>
      <c r="Z597" s="169"/>
      <c r="AA597" s="169"/>
      <c r="AB597" s="190"/>
      <c r="AC597" s="190"/>
      <c r="AD597" s="190"/>
      <c r="AE597" s="190"/>
      <c r="AF597" s="190"/>
    </row>
    <row r="598" spans="1:32" s="323" customFormat="1" x14ac:dyDescent="0.25">
      <c r="A598" s="143"/>
      <c r="B598" s="143"/>
      <c r="C598" s="143"/>
      <c r="D598" s="144"/>
      <c r="E598" s="143"/>
      <c r="F598" s="143"/>
      <c r="G598" s="143"/>
      <c r="H598" s="143"/>
      <c r="I598" s="74"/>
      <c r="J598" s="144"/>
      <c r="K598" s="144"/>
      <c r="L598" s="144"/>
      <c r="M598" s="144"/>
      <c r="N598" s="144"/>
      <c r="O598" s="144"/>
      <c r="P598" s="144"/>
      <c r="Q598" s="164"/>
      <c r="R598" s="322"/>
      <c r="S598" s="630"/>
      <c r="T598" s="139"/>
      <c r="U598" s="139"/>
      <c r="V598" s="327" t="str">
        <f t="shared" si="34"/>
        <v/>
      </c>
      <c r="Z598" s="169"/>
      <c r="AA598" s="169"/>
      <c r="AB598" s="190"/>
      <c r="AC598" s="190"/>
      <c r="AD598" s="190"/>
      <c r="AE598" s="190"/>
      <c r="AF598" s="190"/>
    </row>
    <row r="599" spans="1:32" s="323" customFormat="1" x14ac:dyDescent="0.25">
      <c r="A599" s="143"/>
      <c r="B599" s="143"/>
      <c r="C599" s="143"/>
      <c r="D599" s="144"/>
      <c r="E599" s="143"/>
      <c r="F599" s="143"/>
      <c r="G599" s="143"/>
      <c r="H599" s="143"/>
      <c r="I599" s="74"/>
      <c r="J599" s="144"/>
      <c r="K599" s="144"/>
      <c r="L599" s="144"/>
      <c r="M599" s="144"/>
      <c r="N599" s="144"/>
      <c r="O599" s="144"/>
      <c r="P599" s="144"/>
      <c r="Q599" s="164"/>
      <c r="R599" s="322"/>
      <c r="S599" s="630"/>
      <c r="T599" s="139"/>
      <c r="U599" s="139"/>
      <c r="V599" s="327" t="str">
        <f t="shared" si="34"/>
        <v/>
      </c>
      <c r="Z599" s="169"/>
      <c r="AA599" s="169"/>
      <c r="AB599" s="190"/>
      <c r="AC599" s="190"/>
      <c r="AD599" s="190"/>
      <c r="AE599" s="190"/>
      <c r="AF599" s="190"/>
    </row>
    <row r="600" spans="1:32" s="323" customFormat="1" x14ac:dyDescent="0.25">
      <c r="A600" s="143"/>
      <c r="B600" s="143"/>
      <c r="C600" s="143"/>
      <c r="D600" s="144"/>
      <c r="E600" s="143"/>
      <c r="F600" s="143"/>
      <c r="G600" s="143"/>
      <c r="H600" s="143"/>
      <c r="I600" s="74"/>
      <c r="J600" s="144"/>
      <c r="K600" s="144"/>
      <c r="L600" s="144"/>
      <c r="M600" s="144"/>
      <c r="N600" s="144"/>
      <c r="O600" s="144"/>
      <c r="P600" s="144"/>
      <c r="Q600" s="164"/>
      <c r="R600" s="322"/>
      <c r="S600" s="630"/>
      <c r="T600" s="139"/>
      <c r="U600" s="139"/>
      <c r="V600" s="327" t="str">
        <f t="shared" si="34"/>
        <v/>
      </c>
      <c r="Z600" s="169"/>
      <c r="AA600" s="169"/>
      <c r="AB600" s="190"/>
      <c r="AC600" s="190"/>
      <c r="AD600" s="190"/>
      <c r="AE600" s="190"/>
      <c r="AF600" s="190"/>
    </row>
    <row r="601" spans="1:32" s="323" customFormat="1" x14ac:dyDescent="0.25">
      <c r="A601" s="143"/>
      <c r="B601" s="143"/>
      <c r="C601" s="143"/>
      <c r="D601" s="144"/>
      <c r="E601" s="143"/>
      <c r="F601" s="143"/>
      <c r="G601" s="143"/>
      <c r="H601" s="143"/>
      <c r="I601" s="74"/>
      <c r="J601" s="144"/>
      <c r="K601" s="144"/>
      <c r="L601" s="144"/>
      <c r="M601" s="144"/>
      <c r="N601" s="144"/>
      <c r="O601" s="144"/>
      <c r="P601" s="144"/>
      <c r="Q601" s="164"/>
      <c r="R601" s="322"/>
      <c r="S601" s="630"/>
      <c r="T601" s="139"/>
      <c r="U601" s="139"/>
      <c r="V601" s="327" t="str">
        <f t="shared" si="34"/>
        <v/>
      </c>
      <c r="Z601" s="169"/>
      <c r="AA601" s="169"/>
      <c r="AB601" s="190"/>
      <c r="AC601" s="190"/>
      <c r="AD601" s="190"/>
      <c r="AE601" s="190"/>
      <c r="AF601" s="190"/>
    </row>
    <row r="602" spans="1:32" s="323" customFormat="1" x14ac:dyDescent="0.25">
      <c r="A602" s="143"/>
      <c r="B602" s="143"/>
      <c r="C602" s="143"/>
      <c r="D602" s="144"/>
      <c r="E602" s="143"/>
      <c r="F602" s="143"/>
      <c r="G602" s="143"/>
      <c r="H602" s="143"/>
      <c r="I602" s="74"/>
      <c r="J602" s="144"/>
      <c r="K602" s="144"/>
      <c r="L602" s="144"/>
      <c r="M602" s="144"/>
      <c r="N602" s="144"/>
      <c r="O602" s="144"/>
      <c r="P602" s="144"/>
      <c r="Q602" s="164"/>
      <c r="R602" s="322"/>
      <c r="S602" s="630"/>
      <c r="T602" s="139"/>
      <c r="U602" s="139"/>
      <c r="V602" s="327" t="str">
        <f t="shared" si="34"/>
        <v/>
      </c>
      <c r="Z602" s="169"/>
      <c r="AA602" s="169"/>
      <c r="AB602" s="190"/>
      <c r="AC602" s="190"/>
      <c r="AD602" s="190"/>
      <c r="AE602" s="190"/>
      <c r="AF602" s="190"/>
    </row>
    <row r="603" spans="1:32" s="323" customFormat="1" x14ac:dyDescent="0.25">
      <c r="A603" s="143"/>
      <c r="B603" s="143"/>
      <c r="C603" s="143"/>
      <c r="D603" s="144"/>
      <c r="E603" s="143"/>
      <c r="F603" s="143"/>
      <c r="G603" s="143"/>
      <c r="H603" s="143"/>
      <c r="I603" s="74"/>
      <c r="J603" s="144"/>
      <c r="K603" s="144"/>
      <c r="L603" s="144"/>
      <c r="M603" s="144"/>
      <c r="N603" s="144"/>
      <c r="O603" s="144"/>
      <c r="P603" s="144"/>
      <c r="Q603" s="164"/>
      <c r="R603" s="322"/>
      <c r="S603" s="630"/>
      <c r="T603" s="139"/>
      <c r="U603" s="139"/>
      <c r="V603" s="327" t="str">
        <f t="shared" si="34"/>
        <v/>
      </c>
      <c r="Z603" s="169"/>
      <c r="AA603" s="169"/>
      <c r="AB603" s="190"/>
      <c r="AC603" s="190"/>
      <c r="AD603" s="190"/>
      <c r="AE603" s="190"/>
      <c r="AF603" s="190"/>
    </row>
    <row r="604" spans="1:32" s="323" customFormat="1" x14ac:dyDescent="0.25">
      <c r="A604" s="143"/>
      <c r="B604" s="143"/>
      <c r="C604" s="143"/>
      <c r="D604" s="144"/>
      <c r="E604" s="143"/>
      <c r="F604" s="143"/>
      <c r="G604" s="143"/>
      <c r="H604" s="143"/>
      <c r="I604" s="74"/>
      <c r="J604" s="144"/>
      <c r="K604" s="144"/>
      <c r="L604" s="144"/>
      <c r="M604" s="144"/>
      <c r="N604" s="144"/>
      <c r="O604" s="144"/>
      <c r="P604" s="144"/>
      <c r="Q604" s="164"/>
      <c r="R604" s="322"/>
      <c r="S604" s="630"/>
      <c r="T604" s="139"/>
      <c r="U604" s="139"/>
      <c r="V604" s="327" t="str">
        <f t="shared" si="34"/>
        <v/>
      </c>
      <c r="Z604" s="169"/>
      <c r="AA604" s="169"/>
      <c r="AB604" s="190"/>
      <c r="AC604" s="190"/>
      <c r="AD604" s="190"/>
      <c r="AE604" s="190"/>
      <c r="AF604" s="190"/>
    </row>
    <row r="605" spans="1:32" s="323" customFormat="1" x14ac:dyDescent="0.25">
      <c r="A605" s="143"/>
      <c r="B605" s="143"/>
      <c r="C605" s="143"/>
      <c r="D605" s="144"/>
      <c r="E605" s="143"/>
      <c r="F605" s="143"/>
      <c r="G605" s="143"/>
      <c r="H605" s="143"/>
      <c r="I605" s="74"/>
      <c r="J605" s="144"/>
      <c r="K605" s="144"/>
      <c r="L605" s="144"/>
      <c r="M605" s="144"/>
      <c r="N605" s="144"/>
      <c r="O605" s="144"/>
      <c r="P605" s="144"/>
      <c r="Q605" s="164"/>
      <c r="R605" s="322"/>
      <c r="S605" s="630"/>
      <c r="T605" s="139"/>
      <c r="U605" s="139"/>
      <c r="V605" s="327" t="str">
        <f t="shared" si="34"/>
        <v/>
      </c>
      <c r="Z605" s="169"/>
      <c r="AA605" s="169"/>
      <c r="AB605" s="190"/>
      <c r="AC605" s="190"/>
      <c r="AD605" s="190"/>
      <c r="AE605" s="190"/>
      <c r="AF605" s="190"/>
    </row>
    <row r="606" spans="1:32" s="323" customFormat="1" x14ac:dyDescent="0.25">
      <c r="A606" s="143"/>
      <c r="B606" s="143"/>
      <c r="C606" s="143"/>
      <c r="D606" s="144"/>
      <c r="E606" s="143"/>
      <c r="F606" s="143"/>
      <c r="G606" s="143"/>
      <c r="H606" s="143"/>
      <c r="I606" s="74"/>
      <c r="J606" s="144"/>
      <c r="K606" s="144"/>
      <c r="L606" s="144"/>
      <c r="M606" s="144"/>
      <c r="N606" s="144"/>
      <c r="O606" s="144"/>
      <c r="P606" s="144"/>
      <c r="Q606" s="164"/>
      <c r="R606" s="322"/>
      <c r="S606" s="630"/>
      <c r="T606" s="139"/>
      <c r="U606" s="139"/>
      <c r="V606" s="327" t="str">
        <f t="shared" si="34"/>
        <v/>
      </c>
      <c r="Z606" s="169"/>
      <c r="AA606" s="169"/>
      <c r="AB606" s="190"/>
      <c r="AC606" s="190"/>
      <c r="AD606" s="190"/>
      <c r="AE606" s="190"/>
      <c r="AF606" s="190"/>
    </row>
    <row r="607" spans="1:32" s="323" customFormat="1" x14ac:dyDescent="0.25">
      <c r="A607" s="143"/>
      <c r="B607" s="143"/>
      <c r="C607" s="143"/>
      <c r="D607" s="144"/>
      <c r="E607" s="143"/>
      <c r="F607" s="143"/>
      <c r="G607" s="143"/>
      <c r="H607" s="143"/>
      <c r="I607" s="74"/>
      <c r="J607" s="144"/>
      <c r="K607" s="144"/>
      <c r="L607" s="144"/>
      <c r="M607" s="144"/>
      <c r="N607" s="144"/>
      <c r="O607" s="144"/>
      <c r="P607" s="144"/>
      <c r="Q607" s="164"/>
      <c r="R607" s="322"/>
      <c r="S607" s="630"/>
      <c r="T607" s="139"/>
      <c r="U607" s="139"/>
      <c r="V607" s="327" t="str">
        <f t="shared" si="34"/>
        <v/>
      </c>
      <c r="Z607" s="169"/>
      <c r="AA607" s="169"/>
      <c r="AB607" s="190"/>
      <c r="AC607" s="190"/>
      <c r="AD607" s="190"/>
      <c r="AE607" s="190"/>
      <c r="AF607" s="190"/>
    </row>
    <row r="608" spans="1:32" s="323" customFormat="1" x14ac:dyDescent="0.25">
      <c r="A608" s="143"/>
      <c r="B608" s="143"/>
      <c r="C608" s="143"/>
      <c r="D608" s="144"/>
      <c r="E608" s="143"/>
      <c r="F608" s="143"/>
      <c r="G608" s="143"/>
      <c r="H608" s="143"/>
      <c r="I608" s="74"/>
      <c r="J608" s="144"/>
      <c r="K608" s="144"/>
      <c r="L608" s="144"/>
      <c r="M608" s="144"/>
      <c r="N608" s="144"/>
      <c r="O608" s="144"/>
      <c r="P608" s="144"/>
      <c r="Q608" s="164"/>
      <c r="R608" s="322"/>
      <c r="S608" s="630"/>
      <c r="T608" s="139"/>
      <c r="U608" s="139"/>
      <c r="V608" s="327" t="str">
        <f t="shared" si="34"/>
        <v/>
      </c>
      <c r="Z608" s="169"/>
      <c r="AA608" s="169"/>
      <c r="AB608" s="190"/>
      <c r="AC608" s="190"/>
      <c r="AD608" s="190"/>
      <c r="AE608" s="190"/>
      <c r="AF608" s="190"/>
    </row>
    <row r="609" spans="1:32" s="323" customFormat="1" x14ac:dyDescent="0.25">
      <c r="A609" s="143"/>
      <c r="B609" s="143"/>
      <c r="C609" s="143"/>
      <c r="D609" s="144"/>
      <c r="E609" s="143"/>
      <c r="F609" s="143"/>
      <c r="G609" s="143"/>
      <c r="H609" s="143"/>
      <c r="I609" s="74"/>
      <c r="J609" s="144"/>
      <c r="K609" s="144"/>
      <c r="L609" s="144"/>
      <c r="M609" s="144"/>
      <c r="N609" s="144"/>
      <c r="O609" s="144"/>
      <c r="P609" s="144"/>
      <c r="Q609" s="164"/>
      <c r="R609" s="322"/>
      <c r="S609" s="630"/>
      <c r="T609" s="139"/>
      <c r="U609" s="139"/>
      <c r="V609" s="327" t="str">
        <f t="shared" si="34"/>
        <v/>
      </c>
      <c r="Z609" s="169"/>
      <c r="AA609" s="169"/>
      <c r="AB609" s="190"/>
      <c r="AC609" s="190"/>
      <c r="AD609" s="190"/>
      <c r="AE609" s="190"/>
      <c r="AF609" s="190"/>
    </row>
    <row r="610" spans="1:32" s="323" customFormat="1" x14ac:dyDescent="0.25">
      <c r="A610" s="143"/>
      <c r="B610" s="143"/>
      <c r="C610" s="143"/>
      <c r="D610" s="144"/>
      <c r="E610" s="143"/>
      <c r="F610" s="143"/>
      <c r="G610" s="143"/>
      <c r="H610" s="143"/>
      <c r="I610" s="74"/>
      <c r="J610" s="144"/>
      <c r="K610" s="144"/>
      <c r="L610" s="144"/>
      <c r="M610" s="144"/>
      <c r="N610" s="144"/>
      <c r="O610" s="144"/>
      <c r="P610" s="144"/>
      <c r="Q610" s="164"/>
      <c r="R610" s="322"/>
      <c r="S610" s="630"/>
      <c r="T610" s="139"/>
      <c r="U610" s="139"/>
      <c r="V610" s="327" t="str">
        <f t="shared" si="34"/>
        <v/>
      </c>
      <c r="Z610" s="169"/>
      <c r="AA610" s="169"/>
      <c r="AB610" s="190"/>
      <c r="AC610" s="190"/>
      <c r="AD610" s="190"/>
      <c r="AE610" s="190"/>
      <c r="AF610" s="190"/>
    </row>
    <row r="611" spans="1:32" s="323" customFormat="1" x14ac:dyDescent="0.25">
      <c r="A611" s="143"/>
      <c r="B611" s="143"/>
      <c r="C611" s="143"/>
      <c r="D611" s="144"/>
      <c r="E611" s="143"/>
      <c r="F611" s="143"/>
      <c r="G611" s="143"/>
      <c r="H611" s="143"/>
      <c r="I611" s="74"/>
      <c r="J611" s="144"/>
      <c r="K611" s="144"/>
      <c r="L611" s="144"/>
      <c r="M611" s="144"/>
      <c r="N611" s="144"/>
      <c r="O611" s="144"/>
      <c r="P611" s="144"/>
      <c r="Q611" s="164"/>
      <c r="R611" s="322"/>
      <c r="S611" s="630"/>
      <c r="T611" s="139"/>
      <c r="U611" s="139"/>
      <c r="V611" s="327" t="str">
        <f t="shared" si="34"/>
        <v/>
      </c>
      <c r="Z611" s="169"/>
      <c r="AA611" s="169"/>
      <c r="AB611" s="190"/>
      <c r="AC611" s="190"/>
      <c r="AD611" s="190"/>
      <c r="AE611" s="190"/>
      <c r="AF611" s="190"/>
    </row>
    <row r="612" spans="1:32" s="323" customFormat="1" x14ac:dyDescent="0.25">
      <c r="A612" s="143"/>
      <c r="B612" s="143"/>
      <c r="C612" s="143"/>
      <c r="D612" s="144"/>
      <c r="E612" s="143"/>
      <c r="F612" s="143"/>
      <c r="G612" s="143"/>
      <c r="H612" s="143"/>
      <c r="I612" s="74"/>
      <c r="J612" s="144"/>
      <c r="K612" s="144"/>
      <c r="L612" s="144"/>
      <c r="M612" s="144"/>
      <c r="N612" s="144"/>
      <c r="O612" s="144"/>
      <c r="P612" s="144"/>
      <c r="Q612" s="164"/>
      <c r="R612" s="322"/>
      <c r="S612" s="630"/>
      <c r="T612" s="139"/>
      <c r="U612" s="139"/>
      <c r="V612" s="327" t="str">
        <f t="shared" si="34"/>
        <v/>
      </c>
      <c r="Z612" s="169"/>
      <c r="AA612" s="169"/>
      <c r="AB612" s="190"/>
      <c r="AC612" s="190"/>
      <c r="AD612" s="190"/>
      <c r="AE612" s="190"/>
      <c r="AF612" s="190"/>
    </row>
  </sheetData>
  <sheetProtection algorithmName="SHA-512" hashValue="4IE9wbXerUtmqwP+xmeZ2tk1eBTVsPeBFSZiUwxa5BdB25Kb+EU2WDFHlHDaf6tvgfC3TqiRNakVhgEKtAIx7w==" saltValue="xAYkOSqxe10J0BV3uP+sMw==" spinCount="100000" sheet="1" objects="1" scenarios="1" selectLockedCells="1" autoFilter="0"/>
  <autoFilter ref="B16:Q217" xr:uid="{00000000-0009-0000-0000-000006000000}">
    <filterColumn colId="3" showButton="0"/>
    <filterColumn colId="4" showButton="0"/>
    <filterColumn colId="5" showButton="0"/>
  </autoFilter>
  <mergeCells count="413">
    <mergeCell ref="P2:Q2"/>
    <mergeCell ref="G3:L3"/>
    <mergeCell ref="F4:N4"/>
    <mergeCell ref="F5:N5"/>
    <mergeCell ref="G6:M6"/>
    <mergeCell ref="C9:E9"/>
    <mergeCell ref="B14:D14"/>
    <mergeCell ref="E14:F14"/>
    <mergeCell ref="D15:F15"/>
    <mergeCell ref="E16:H16"/>
    <mergeCell ref="E17:F17"/>
    <mergeCell ref="G17:H17"/>
    <mergeCell ref="C10:H10"/>
    <mergeCell ref="D11:E11"/>
    <mergeCell ref="G11:H11"/>
    <mergeCell ref="B12:D12"/>
    <mergeCell ref="E12:H12"/>
    <mergeCell ref="C13:F13"/>
    <mergeCell ref="G13:H13"/>
    <mergeCell ref="E21:F21"/>
    <mergeCell ref="G21:H21"/>
    <mergeCell ref="E22:F22"/>
    <mergeCell ref="G22:H22"/>
    <mergeCell ref="E23:F23"/>
    <mergeCell ref="G23:H23"/>
    <mergeCell ref="E18:F18"/>
    <mergeCell ref="G18:H18"/>
    <mergeCell ref="E19:F19"/>
    <mergeCell ref="G19:H19"/>
    <mergeCell ref="E20:F20"/>
    <mergeCell ref="G20:H20"/>
    <mergeCell ref="E27:F27"/>
    <mergeCell ref="G27:H27"/>
    <mergeCell ref="E28:F28"/>
    <mergeCell ref="G28:H28"/>
    <mergeCell ref="E29:F29"/>
    <mergeCell ref="G29:H29"/>
    <mergeCell ref="E24:F24"/>
    <mergeCell ref="G24:H24"/>
    <mergeCell ref="E25:F25"/>
    <mergeCell ref="G25:H25"/>
    <mergeCell ref="E26:F26"/>
    <mergeCell ref="G26:H26"/>
    <mergeCell ref="E33:F33"/>
    <mergeCell ref="G33:H33"/>
    <mergeCell ref="E34:F34"/>
    <mergeCell ref="G34:H34"/>
    <mergeCell ref="E35:F35"/>
    <mergeCell ref="G35:H35"/>
    <mergeCell ref="E30:F30"/>
    <mergeCell ref="G30:H30"/>
    <mergeCell ref="E31:F31"/>
    <mergeCell ref="G31:H31"/>
    <mergeCell ref="E32:F32"/>
    <mergeCell ref="G32:H32"/>
    <mergeCell ref="E39:F39"/>
    <mergeCell ref="G39:H39"/>
    <mergeCell ref="E40:F40"/>
    <mergeCell ref="G40:H40"/>
    <mergeCell ref="E41:F41"/>
    <mergeCell ref="G41:H41"/>
    <mergeCell ref="E36:F36"/>
    <mergeCell ref="G36:H36"/>
    <mergeCell ref="E37:F37"/>
    <mergeCell ref="G37:H37"/>
    <mergeCell ref="E38:F38"/>
    <mergeCell ref="G38:H38"/>
    <mergeCell ref="E45:F45"/>
    <mergeCell ref="G45:H45"/>
    <mergeCell ref="E46:F46"/>
    <mergeCell ref="G46:H46"/>
    <mergeCell ref="E47:F47"/>
    <mergeCell ref="G47:H47"/>
    <mergeCell ref="E42:F42"/>
    <mergeCell ref="G42:H42"/>
    <mergeCell ref="E43:F43"/>
    <mergeCell ref="G43:H43"/>
    <mergeCell ref="E44:F44"/>
    <mergeCell ref="G44:H44"/>
    <mergeCell ref="E51:F51"/>
    <mergeCell ref="G51:H51"/>
    <mergeCell ref="E52:F52"/>
    <mergeCell ref="G52:H52"/>
    <mergeCell ref="E53:F53"/>
    <mergeCell ref="G53:H53"/>
    <mergeCell ref="E48:F48"/>
    <mergeCell ref="G48:H48"/>
    <mergeCell ref="E49:F49"/>
    <mergeCell ref="G49:H49"/>
    <mergeCell ref="E50:F50"/>
    <mergeCell ref="G50:H50"/>
    <mergeCell ref="E57:F57"/>
    <mergeCell ref="G57:H57"/>
    <mergeCell ref="E58:F58"/>
    <mergeCell ref="G58:H58"/>
    <mergeCell ref="E59:F59"/>
    <mergeCell ref="G59:H59"/>
    <mergeCell ref="E54:F54"/>
    <mergeCell ref="G54:H54"/>
    <mergeCell ref="E55:F55"/>
    <mergeCell ref="G55:H55"/>
    <mergeCell ref="E56:F56"/>
    <mergeCell ref="G56:H56"/>
    <mergeCell ref="E63:F63"/>
    <mergeCell ref="G63:H63"/>
    <mergeCell ref="E64:F64"/>
    <mergeCell ref="G64:H64"/>
    <mergeCell ref="E65:F65"/>
    <mergeCell ref="G65:H65"/>
    <mergeCell ref="E60:F60"/>
    <mergeCell ref="G60:H60"/>
    <mergeCell ref="E61:F61"/>
    <mergeCell ref="G61:H61"/>
    <mergeCell ref="E62:F62"/>
    <mergeCell ref="G62:H62"/>
    <mergeCell ref="E69:F69"/>
    <mergeCell ref="G69:H69"/>
    <mergeCell ref="E70:F70"/>
    <mergeCell ref="G70:H70"/>
    <mergeCell ref="E71:F71"/>
    <mergeCell ref="G71:H71"/>
    <mergeCell ref="E66:F66"/>
    <mergeCell ref="G66:H66"/>
    <mergeCell ref="E67:F67"/>
    <mergeCell ref="G67:H67"/>
    <mergeCell ref="E68:F68"/>
    <mergeCell ref="G68:H68"/>
    <mergeCell ref="E75:F75"/>
    <mergeCell ref="G75:H75"/>
    <mergeCell ref="E76:F76"/>
    <mergeCell ref="G76:H76"/>
    <mergeCell ref="E77:F77"/>
    <mergeCell ref="G77:H77"/>
    <mergeCell ref="E72:F72"/>
    <mergeCell ref="G72:H72"/>
    <mergeCell ref="E73:F73"/>
    <mergeCell ref="G73:H73"/>
    <mergeCell ref="E74:F74"/>
    <mergeCell ref="G74:H74"/>
    <mergeCell ref="E81:F81"/>
    <mergeCell ref="G81:H81"/>
    <mergeCell ref="E82:F82"/>
    <mergeCell ref="G82:H82"/>
    <mergeCell ref="E83:F83"/>
    <mergeCell ref="G83:H83"/>
    <mergeCell ref="E78:F78"/>
    <mergeCell ref="G78:H78"/>
    <mergeCell ref="E79:F79"/>
    <mergeCell ref="G79:H79"/>
    <mergeCell ref="E80:F80"/>
    <mergeCell ref="G80:H80"/>
    <mergeCell ref="E87:F87"/>
    <mergeCell ref="G87:H87"/>
    <mergeCell ref="E88:F88"/>
    <mergeCell ref="G88:H88"/>
    <mergeCell ref="E89:F89"/>
    <mergeCell ref="G89:H89"/>
    <mergeCell ref="E84:F84"/>
    <mergeCell ref="G84:H84"/>
    <mergeCell ref="E85:F85"/>
    <mergeCell ref="G85:H85"/>
    <mergeCell ref="E86:F86"/>
    <mergeCell ref="G86:H86"/>
    <mergeCell ref="E93:F93"/>
    <mergeCell ref="G93:H93"/>
    <mergeCell ref="E94:F94"/>
    <mergeCell ref="G94:H94"/>
    <mergeCell ref="E95:F95"/>
    <mergeCell ref="G95:H95"/>
    <mergeCell ref="E90:F90"/>
    <mergeCell ref="G90:H90"/>
    <mergeCell ref="E91:F91"/>
    <mergeCell ref="G91:H91"/>
    <mergeCell ref="E92:F92"/>
    <mergeCell ref="G92:H92"/>
    <mergeCell ref="E99:F99"/>
    <mergeCell ref="G99:H99"/>
    <mergeCell ref="E100:F100"/>
    <mergeCell ref="G100:H100"/>
    <mergeCell ref="E101:F101"/>
    <mergeCell ref="G101:H101"/>
    <mergeCell ref="E96:F96"/>
    <mergeCell ref="G96:H96"/>
    <mergeCell ref="E97:F97"/>
    <mergeCell ref="G97:H97"/>
    <mergeCell ref="E98:F98"/>
    <mergeCell ref="G98:H98"/>
    <mergeCell ref="E105:F105"/>
    <mergeCell ref="G105:H105"/>
    <mergeCell ref="E106:F106"/>
    <mergeCell ref="G106:H106"/>
    <mergeCell ref="E107:F107"/>
    <mergeCell ref="G107:H107"/>
    <mergeCell ref="E102:F102"/>
    <mergeCell ref="G102:H102"/>
    <mergeCell ref="E103:F103"/>
    <mergeCell ref="G103:H103"/>
    <mergeCell ref="E104:F104"/>
    <mergeCell ref="G104:H104"/>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95:F195"/>
    <mergeCell ref="G195:H195"/>
    <mergeCell ref="E196:F196"/>
    <mergeCell ref="G196:H196"/>
    <mergeCell ref="E197:F197"/>
    <mergeCell ref="G197:H197"/>
    <mergeCell ref="E192:F192"/>
    <mergeCell ref="G192:H192"/>
    <mergeCell ref="E193:F193"/>
    <mergeCell ref="G193:H193"/>
    <mergeCell ref="E194:F194"/>
    <mergeCell ref="G194:H194"/>
    <mergeCell ref="E201:F201"/>
    <mergeCell ref="G201:H201"/>
    <mergeCell ref="E202:F202"/>
    <mergeCell ref="G202:H202"/>
    <mergeCell ref="E203:F203"/>
    <mergeCell ref="G203:H203"/>
    <mergeCell ref="E198:F198"/>
    <mergeCell ref="G198:H198"/>
    <mergeCell ref="E199:F199"/>
    <mergeCell ref="G199:H199"/>
    <mergeCell ref="E200:F200"/>
    <mergeCell ref="G200:H200"/>
    <mergeCell ref="B207:M207"/>
    <mergeCell ref="N207:P207"/>
    <mergeCell ref="D209:E209"/>
    <mergeCell ref="H209:I209"/>
    <mergeCell ref="D210:E210"/>
    <mergeCell ref="H210:I210"/>
    <mergeCell ref="E204:F204"/>
    <mergeCell ref="G204:H204"/>
    <mergeCell ref="E205:F205"/>
    <mergeCell ref="G205:H205"/>
    <mergeCell ref="E206:F206"/>
    <mergeCell ref="G206:H206"/>
    <mergeCell ref="D214:E214"/>
    <mergeCell ref="H214:I214"/>
    <mergeCell ref="D215:E215"/>
    <mergeCell ref="B219:Q219"/>
    <mergeCell ref="D211:E211"/>
    <mergeCell ref="H211:I211"/>
    <mergeCell ref="D212:E212"/>
    <mergeCell ref="H212:I212"/>
    <mergeCell ref="D213:E213"/>
    <mergeCell ref="H213:I213"/>
  </mergeCells>
  <conditionalFormatting sqref="B5:B12 B14:B206 B220:B1048576 B216:B218">
    <cfRule type="cellIs" dxfId="55" priority="10" stopIfTrue="1" operator="equal">
      <formula>" -   "</formula>
    </cfRule>
  </conditionalFormatting>
  <conditionalFormatting sqref="B17:B206">
    <cfRule type="cellIs" dxfId="54" priority="9" stopIfTrue="1" operator="equal">
      <formula>" 0   "</formula>
    </cfRule>
  </conditionalFormatting>
  <conditionalFormatting sqref="D11">
    <cfRule type="cellIs" dxfId="53" priority="8" stopIfTrue="1" operator="equal">
      <formula>" -   "</formula>
    </cfRule>
  </conditionalFormatting>
  <conditionalFormatting sqref="C10:H10">
    <cfRule type="expression" dxfId="52" priority="2">
      <formula>$C$10="."</formula>
    </cfRule>
    <cfRule type="cellIs" dxfId="51" priority="7" operator="lessThan">
      <formula>1</formula>
    </cfRule>
  </conditionalFormatting>
  <conditionalFormatting sqref="B207:B215">
    <cfRule type="cellIs" dxfId="50" priority="6" stopIfTrue="1" operator="equal">
      <formula>" -   "</formula>
    </cfRule>
  </conditionalFormatting>
  <conditionalFormatting sqref="Q209">
    <cfRule type="cellIs" dxfId="49" priority="4" operator="equal">
      <formula>"FLETE INCLUIDO"</formula>
    </cfRule>
    <cfRule type="cellIs" dxfId="48" priority="5" operator="equal">
      <formula>"SIN FLETE"</formula>
    </cfRule>
  </conditionalFormatting>
  <conditionalFormatting sqref="B219">
    <cfRule type="cellIs" dxfId="47" priority="3" stopIfTrue="1" operator="equal">
      <formula>" -   "</formula>
    </cfRule>
  </conditionalFormatting>
  <conditionalFormatting sqref="I18:I25">
    <cfRule type="cellIs" dxfId="46" priority="1" operator="greaterThan">
      <formula>$K18</formula>
    </cfRule>
  </conditionalFormatting>
  <dataValidations count="1">
    <dataValidation type="custom" allowBlank="1" showInputMessage="1" showErrorMessage="1" errorTitle="CODIGO REPETIDO" error=" ¡ CODIGO YA EXISTE !." sqref="D39:D67 D36 D32:D33 D21" xr:uid="{00000000-0002-0000-0600-000000000000}">
      <formula1>COUNTIF($D$17:$D$94,D21)=1</formula1>
    </dataValidation>
  </dataValidations>
  <pageMargins left="0.70866141732283472" right="0.70866141732283472" top="0.74803149606299213" bottom="0.74803149606299213" header="0.31496062992125984" footer="0.31496062992125984"/>
  <pageSetup scale="5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locked="0" defaultSize="0" print="0" autoFill="0" autoPict="0" macro="[0]!Hoja2.ABRIRingresarCLIENTES" altText="CLIENTE">
                <anchor moveWithCells="1">
                  <from>
                    <xdr:col>8</xdr:col>
                    <xdr:colOff>171450</xdr:colOff>
                    <xdr:row>9</xdr:row>
                    <xdr:rowOff>19050</xdr:rowOff>
                  </from>
                  <to>
                    <xdr:col>9</xdr:col>
                    <xdr:colOff>266700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OFFSET(CLIENTES!$B$3,0,0,COUNTA(CLIENTES!$B$2:$B$400)-1)</xm:f>
          </x14:formula1>
          <xm:sqref>C10:H10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A1:AJ612"/>
  <sheetViews>
    <sheetView topLeftCell="A16" zoomScaleNormal="100" workbookViewId="0">
      <selection activeCell="D20" sqref="D20"/>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9.5703125" style="144" customWidth="1"/>
    <col min="5" max="5" width="9.5703125" style="143" customWidth="1"/>
    <col min="6" max="6" width="17.7109375" style="143" customWidth="1"/>
    <col min="7" max="7" width="13.5703125" style="143" customWidth="1"/>
    <col min="8" max="8" width="9.42578125" style="143" customWidth="1"/>
    <col min="9" max="9" width="6.5703125" style="163" customWidth="1"/>
    <col min="10" max="10" width="8.42578125" style="144" customWidth="1"/>
    <col min="11" max="11" width="9.28515625" style="144" customWidth="1"/>
    <col min="12" max="12" width="19" style="144" customWidth="1"/>
    <col min="13" max="13" width="6.7109375" style="144" customWidth="1"/>
    <col min="14" max="14" width="12" style="144" bestFit="1" customWidth="1"/>
    <col min="15" max="15" width="12" style="144" hidden="1" customWidth="1"/>
    <col min="16" max="16" width="11.85546875" style="144" customWidth="1"/>
    <col min="17" max="17" width="13.42578125" style="164" customWidth="1"/>
    <col min="18" max="18" width="9.42578125" style="283" customWidth="1"/>
    <col min="19" max="19" width="13.28515625" style="189" customWidth="1"/>
    <col min="20" max="20" width="13.5703125" style="138" customWidth="1"/>
    <col min="21" max="21" width="11.42578125" style="138" customWidth="1"/>
    <col min="22" max="22" width="11.42578125" style="190" customWidth="1"/>
    <col min="23" max="32" width="11.42578125" style="190"/>
    <col min="33" max="16384" width="11.42578125" style="158"/>
  </cols>
  <sheetData>
    <row r="1" spans="1:36" ht="15.75" thickBot="1" x14ac:dyDescent="0.3">
      <c r="A1" s="158"/>
      <c r="B1" s="158"/>
      <c r="C1" s="158"/>
      <c r="D1" s="180"/>
      <c r="E1" s="158"/>
      <c r="F1" s="158"/>
      <c r="G1" s="158"/>
      <c r="H1" s="158"/>
      <c r="I1" s="160"/>
      <c r="J1" s="180"/>
      <c r="K1" s="180"/>
      <c r="L1" s="180"/>
      <c r="M1" s="180"/>
      <c r="N1" s="180"/>
      <c r="O1" s="180"/>
      <c r="P1" s="180"/>
      <c r="Q1" s="188"/>
    </row>
    <row r="2" spans="1:36" x14ac:dyDescent="0.25">
      <c r="A2" s="158"/>
      <c r="B2" s="161"/>
      <c r="C2" s="191"/>
      <c r="D2" s="153"/>
      <c r="E2" s="191"/>
      <c r="F2" s="191"/>
      <c r="G2" s="191"/>
      <c r="H2" s="191"/>
      <c r="I2" s="192"/>
      <c r="J2" s="153"/>
      <c r="K2" s="153"/>
      <c r="L2" s="153"/>
      <c r="M2" s="153"/>
      <c r="N2" s="153"/>
      <c r="O2" s="153"/>
      <c r="P2" s="153"/>
      <c r="Q2" s="193"/>
    </row>
    <row r="3" spans="1:36" ht="20.25" customHeight="1" x14ac:dyDescent="0.25">
      <c r="A3" s="158"/>
      <c r="B3" s="162"/>
      <c r="F3" s="144"/>
      <c r="G3" s="723" t="s">
        <v>132</v>
      </c>
      <c r="H3" s="723"/>
      <c r="I3" s="723"/>
      <c r="J3" s="723"/>
      <c r="K3" s="723"/>
      <c r="L3" s="723"/>
      <c r="Q3" s="166"/>
    </row>
    <row r="4" spans="1:36" x14ac:dyDescent="0.25">
      <c r="A4" s="158"/>
      <c r="B4" s="162"/>
      <c r="F4" s="724" t="s">
        <v>128</v>
      </c>
      <c r="G4" s="724"/>
      <c r="H4" s="724"/>
      <c r="I4" s="724"/>
      <c r="J4" s="724"/>
      <c r="K4" s="724"/>
      <c r="L4" s="724"/>
      <c r="M4" s="724"/>
      <c r="N4" s="724"/>
      <c r="O4" s="708"/>
      <c r="Q4" s="166"/>
      <c r="S4" s="189" t="s">
        <v>152</v>
      </c>
    </row>
    <row r="5" spans="1:36" x14ac:dyDescent="0.25">
      <c r="A5" s="158"/>
      <c r="B5" s="194"/>
      <c r="C5" s="165"/>
      <c r="D5" s="165"/>
      <c r="E5" s="165"/>
      <c r="F5" s="724" t="s">
        <v>130</v>
      </c>
      <c r="G5" s="724"/>
      <c r="H5" s="724"/>
      <c r="I5" s="724"/>
      <c r="J5" s="724"/>
      <c r="K5" s="724"/>
      <c r="L5" s="724"/>
      <c r="M5" s="724"/>
      <c r="N5" s="724"/>
      <c r="O5" s="708"/>
      <c r="P5" s="165"/>
      <c r="Q5" s="195"/>
      <c r="S5" s="186">
        <v>25670</v>
      </c>
    </row>
    <row r="6" spans="1:36" x14ac:dyDescent="0.25">
      <c r="A6" s="158"/>
      <c r="B6" s="194"/>
      <c r="C6" s="165"/>
      <c r="D6" s="165"/>
      <c r="E6" s="165"/>
      <c r="F6" s="165"/>
      <c r="G6" s="724" t="s">
        <v>131</v>
      </c>
      <c r="H6" s="724"/>
      <c r="I6" s="724"/>
      <c r="J6" s="724"/>
      <c r="K6" s="724"/>
      <c r="L6" s="724"/>
      <c r="M6" s="724"/>
      <c r="N6" s="165"/>
      <c r="O6" s="165"/>
      <c r="P6" s="165"/>
      <c r="Q6" s="195"/>
      <c r="S6" s="186">
        <v>25682</v>
      </c>
    </row>
    <row r="7" spans="1:36" ht="15" customHeight="1" x14ac:dyDescent="0.25">
      <c r="A7" s="158"/>
      <c r="B7" s="119"/>
      <c r="C7" s="120"/>
      <c r="D7" s="120"/>
      <c r="E7" s="120"/>
      <c r="F7" s="120"/>
      <c r="G7" s="120"/>
      <c r="H7" s="120"/>
      <c r="I7" s="120"/>
      <c r="J7" s="120"/>
      <c r="K7" s="120"/>
      <c r="L7" s="120"/>
      <c r="M7" s="120"/>
      <c r="N7" s="120"/>
      <c r="O7" s="120"/>
      <c r="P7" s="120"/>
      <c r="Q7" s="121"/>
      <c r="T7" s="139" t="s">
        <v>116</v>
      </c>
    </row>
    <row r="8" spans="1:36" ht="15" customHeight="1" thickBot="1" x14ac:dyDescent="0.3">
      <c r="A8" s="158"/>
      <c r="B8" s="196"/>
      <c r="C8" s="197"/>
      <c r="D8" s="197"/>
      <c r="E8" s="197"/>
      <c r="F8" s="197"/>
      <c r="G8" s="197"/>
      <c r="H8" s="197"/>
      <c r="I8" s="197"/>
      <c r="J8" s="197"/>
      <c r="K8" s="197"/>
      <c r="L8" s="197"/>
      <c r="M8" s="197"/>
      <c r="N8" s="197"/>
      <c r="O8" s="197"/>
      <c r="P8" s="197"/>
      <c r="Q8" s="198">
        <v>133</v>
      </c>
      <c r="S8" s="186"/>
      <c r="T8" s="138" t="s">
        <v>9</v>
      </c>
      <c r="W8" s="168"/>
      <c r="X8" s="168"/>
      <c r="Y8" s="168"/>
      <c r="Z8" s="168"/>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711" t="s">
        <v>36</v>
      </c>
      <c r="G9" s="200">
        <f ca="1">TODAY()</f>
        <v>45076</v>
      </c>
      <c r="H9" s="711"/>
      <c r="I9" s="711"/>
      <c r="J9" s="711"/>
      <c r="K9" s="201"/>
      <c r="L9" s="201"/>
      <c r="M9" s="202"/>
      <c r="N9" s="203" t="s">
        <v>129</v>
      </c>
      <c r="O9" s="203"/>
      <c r="P9" s="204"/>
      <c r="Q9" s="205"/>
      <c r="S9" s="186"/>
      <c r="T9" s="138" t="s">
        <v>10</v>
      </c>
      <c r="W9" s="168"/>
      <c r="X9" s="168"/>
      <c r="Y9" s="168"/>
      <c r="Z9" s="168"/>
      <c r="AA9" s="168"/>
      <c r="AB9" s="168"/>
      <c r="AC9" s="170"/>
      <c r="AD9" s="170"/>
      <c r="AE9" s="170"/>
      <c r="AF9" s="170"/>
      <c r="AG9" s="145"/>
      <c r="AH9" s="145"/>
      <c r="AI9" s="143"/>
      <c r="AJ9" s="143"/>
    </row>
    <row r="10" spans="1:36" ht="21" x14ac:dyDescent="0.25">
      <c r="A10" s="158"/>
      <c r="B10" s="705" t="s">
        <v>32</v>
      </c>
      <c r="C10" s="802" t="str">
        <f>IF(PEDIDO!C10=0,"",PEDIDO!C10)</f>
        <v>.</v>
      </c>
      <c r="D10" s="802"/>
      <c r="E10" s="802"/>
      <c r="F10" s="802"/>
      <c r="G10" s="802"/>
      <c r="H10" s="802"/>
      <c r="I10" s="704"/>
      <c r="J10" s="704"/>
      <c r="K10" s="103"/>
      <c r="L10" s="103"/>
      <c r="M10" s="206"/>
      <c r="N10" s="206"/>
      <c r="O10" s="206"/>
      <c r="P10" s="206"/>
      <c r="Q10" s="207"/>
      <c r="T10" s="138" t="e">
        <v>#NAME?</v>
      </c>
      <c r="W10" s="168"/>
      <c r="X10" s="168"/>
      <c r="Y10" s="168"/>
      <c r="Z10" s="168"/>
      <c r="AA10" s="168"/>
      <c r="AB10" s="168"/>
      <c r="AC10" s="171"/>
      <c r="AD10" s="171"/>
      <c r="AE10" s="171"/>
      <c r="AF10" s="171"/>
      <c r="AG10" s="146"/>
      <c r="AH10" s="146"/>
      <c r="AI10" s="143"/>
      <c r="AJ10" s="143"/>
    </row>
    <row r="11" spans="1:36" ht="21" x14ac:dyDescent="0.25">
      <c r="A11" s="158"/>
      <c r="B11" s="705" t="s">
        <v>41</v>
      </c>
      <c r="C11" s="13"/>
      <c r="D11" s="750">
        <f>PEDIDO!$D$11</f>
        <v>0</v>
      </c>
      <c r="E11" s="750"/>
      <c r="F11" s="79"/>
      <c r="G11" s="755"/>
      <c r="H11" s="756"/>
      <c r="I11" s="704"/>
      <c r="J11" s="704"/>
      <c r="K11" s="704"/>
      <c r="L11" s="704"/>
      <c r="M11" s="206"/>
      <c r="N11" s="206"/>
      <c r="O11" s="206"/>
      <c r="P11" s="206"/>
      <c r="Q11" s="207"/>
      <c r="W11" s="168"/>
      <c r="X11" s="168"/>
      <c r="Y11" s="168"/>
      <c r="Z11" s="168"/>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704"/>
      <c r="J12" s="704"/>
      <c r="K12" s="704"/>
      <c r="L12" s="704"/>
      <c r="M12" s="704"/>
      <c r="N12" s="704"/>
      <c r="O12" s="704"/>
      <c r="P12" s="704"/>
      <c r="Q12" s="208"/>
      <c r="T12" s="138" t="s">
        <v>11</v>
      </c>
      <c r="U12" s="138" t="s">
        <v>6</v>
      </c>
      <c r="V12" s="190" t="s">
        <v>140</v>
      </c>
      <c r="W12" s="168"/>
      <c r="X12" s="168"/>
      <c r="Y12" s="168"/>
      <c r="Z12" s="168"/>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210"/>
      <c r="J13" s="703" t="s">
        <v>44</v>
      </c>
      <c r="K13" s="703" t="s">
        <v>137</v>
      </c>
      <c r="L13" s="224" t="s">
        <v>190</v>
      </c>
      <c r="M13" s="703" t="s">
        <v>149</v>
      </c>
      <c r="N13" s="703" t="s">
        <v>122</v>
      </c>
      <c r="O13" s="703"/>
      <c r="P13" s="703" t="s">
        <v>126</v>
      </c>
      <c r="Q13" s="211" t="s">
        <v>47</v>
      </c>
      <c r="T13" s="138" t="s">
        <v>12</v>
      </c>
      <c r="U13" s="138" t="s">
        <v>136</v>
      </c>
      <c r="V13" s="190" t="s">
        <v>142</v>
      </c>
      <c r="W13" s="169"/>
      <c r="X13" s="169"/>
      <c r="Y13" s="169"/>
      <c r="Z13" s="169"/>
      <c r="AA13" s="169"/>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704"/>
      <c r="J14" s="214">
        <f>J209</f>
        <v>0</v>
      </c>
      <c r="K14" s="214">
        <f>J210</f>
        <v>0</v>
      </c>
      <c r="L14" s="225">
        <f>SUBTOTAL(9,Q17:Q206)</f>
        <v>0</v>
      </c>
      <c r="M14" s="703">
        <v>1.19</v>
      </c>
      <c r="N14" s="215" t="str">
        <f>IFERROR($Q$208,"")</f>
        <v/>
      </c>
      <c r="O14" s="215"/>
      <c r="P14" s="215">
        <f>IFERROR($Q$207,"")</f>
        <v>0</v>
      </c>
      <c r="Q14" s="216" t="str">
        <f>IFERROR($P$14-$N$14,"")</f>
        <v/>
      </c>
      <c r="T14" s="138" t="s">
        <v>20</v>
      </c>
      <c r="U14" s="138" t="s">
        <v>196</v>
      </c>
      <c r="V14" s="190" t="s">
        <v>138</v>
      </c>
      <c r="W14" s="172"/>
      <c r="X14" s="172"/>
      <c r="Y14" s="173"/>
      <c r="Z14" s="173"/>
      <c r="AA14" s="173"/>
      <c r="AB14" s="173"/>
      <c r="AC14" s="174"/>
      <c r="AD14" s="174"/>
      <c r="AE14" s="174"/>
      <c r="AF14" s="174"/>
      <c r="AG14" s="142"/>
      <c r="AH14" s="141"/>
      <c r="AI14" s="147"/>
      <c r="AJ14" s="148"/>
    </row>
    <row r="15" spans="1:36" ht="18.75" customHeight="1" thickBot="1" x14ac:dyDescent="0.3">
      <c r="A15" s="158"/>
      <c r="B15" s="705" t="s">
        <v>35</v>
      </c>
      <c r="C15" s="179"/>
      <c r="D15" s="757"/>
      <c r="E15" s="757"/>
      <c r="F15" s="757"/>
      <c r="G15" s="217">
        <f>COUNTIF($U$17:$U$206,$G$14)</f>
        <v>0</v>
      </c>
      <c r="H15" s="218">
        <f>SUMIF($U$17:$U$206,$G$14,$I$17:$I$206)</f>
        <v>0</v>
      </c>
      <c r="I15" s="704"/>
      <c r="J15" s="704"/>
      <c r="K15" s="704"/>
      <c r="L15" s="704"/>
      <c r="M15" s="704"/>
      <c r="N15" s="704"/>
      <c r="O15" s="704"/>
      <c r="P15" s="704"/>
      <c r="Q15" s="208"/>
      <c r="R15" s="140"/>
      <c r="T15" s="138" t="s">
        <v>24</v>
      </c>
      <c r="U15" s="138" t="s">
        <v>197</v>
      </c>
      <c r="V15" s="190" t="s">
        <v>142</v>
      </c>
      <c r="W15" s="175"/>
      <c r="X15" s="175"/>
      <c r="Y15" s="176"/>
      <c r="Z15" s="176"/>
      <c r="AA15" s="176"/>
      <c r="AB15" s="169"/>
      <c r="AC15" s="174"/>
      <c r="AD15" s="174"/>
      <c r="AE15" s="174"/>
      <c r="AF15" s="174"/>
      <c r="AG15" s="142"/>
      <c r="AH15" s="142"/>
      <c r="AI15" s="147"/>
      <c r="AJ15" s="148"/>
    </row>
    <row r="16" spans="1:36" ht="31.5" customHeight="1" thickBot="1" x14ac:dyDescent="0.55000000000000004">
      <c r="A16" s="158"/>
      <c r="B16" s="183" t="s">
        <v>38</v>
      </c>
      <c r="C16" s="184">
        <v>0</v>
      </c>
      <c r="D16" s="711" t="s">
        <v>39</v>
      </c>
      <c r="E16" s="801" t="s">
        <v>27</v>
      </c>
      <c r="F16" s="801"/>
      <c r="G16" s="801"/>
      <c r="H16" s="801"/>
      <c r="I16" s="711" t="s">
        <v>42</v>
      </c>
      <c r="J16" s="711" t="s">
        <v>40</v>
      </c>
      <c r="K16" s="711" t="s">
        <v>3</v>
      </c>
      <c r="L16" s="711" t="s">
        <v>3</v>
      </c>
      <c r="M16" s="182" t="s">
        <v>118</v>
      </c>
      <c r="N16" s="182" t="s">
        <v>115</v>
      </c>
      <c r="O16" s="182"/>
      <c r="P16" s="182" t="s">
        <v>119</v>
      </c>
      <c r="Q16" s="187" t="s">
        <v>43</v>
      </c>
      <c r="R16" s="284"/>
      <c r="T16" s="138" t="s">
        <v>22</v>
      </c>
      <c r="U16" s="138" t="s">
        <v>198</v>
      </c>
      <c r="V16" s="190" t="s">
        <v>142</v>
      </c>
      <c r="W16" s="172"/>
      <c r="X16" s="177"/>
      <c r="Y16" s="178"/>
      <c r="Z16" s="178"/>
      <c r="AA16" s="178"/>
      <c r="AB16" s="178"/>
      <c r="AC16" s="178"/>
      <c r="AD16" s="178"/>
      <c r="AE16" s="178"/>
      <c r="AF16" s="177"/>
      <c r="AG16" s="149"/>
      <c r="AH16" s="149"/>
      <c r="AI16" s="150"/>
      <c r="AJ16" s="151"/>
    </row>
    <row r="17" spans="1:32" x14ac:dyDescent="0.25">
      <c r="A17" s="161"/>
      <c r="B17" s="152" t="str">
        <f>IF($D17="","",$C16+1)</f>
        <v/>
      </c>
      <c r="C17" s="711" t="str">
        <f>IF(D17&lt;&gt;"",1,"")</f>
        <v/>
      </c>
      <c r="D17" s="671"/>
      <c r="E17" s="801" t="str">
        <f>IFERROR(VLOOKUP($D17,LISTA!A2:J8244,4,0),"")</f>
        <v/>
      </c>
      <c r="F17" s="801"/>
      <c r="G17" s="801" t="str">
        <f>IFERROR(VLOOKUP($D17,LISTA!A2:J8244,5,0),"")</f>
        <v/>
      </c>
      <c r="H17" s="801"/>
      <c r="I17" s="226"/>
      <c r="J17" s="153" t="str">
        <f>IFERROR(VLOOKUP($D17,LISTA!A2:J8244,7,0),"")</f>
        <v/>
      </c>
      <c r="K17" s="153" t="str">
        <f>IFERROR(VLOOKUP($D17,LISTA!A2:J8244,8,0),"")</f>
        <v/>
      </c>
      <c r="L17" s="153" t="str">
        <f t="shared" ref="L17:L80" si="0">IF(OR(K17=$T$8,K17=$T$9,K17=$T$12,K17=$T$13,K17=$T$14,K17=$T$15,K17=$T$16,K17=$T$17,K17=$T$18,K17=$T$19,K17=$T$20,K17=$T$21,K17=$T$22,K17=$T$23,K17=$T$24,K17=$T$25,K17=$T$26),$T$7,IF(OR(K17=$T$30,K17=$T$31),$T$29,IF(OR(K17=$T$36),$T$35,"")))</f>
        <v/>
      </c>
      <c r="M17" s="692" t="str">
        <f>IF(AND($U17&lt;&gt;"PUNTA",$U17="INSTA",$L17="EXCLUSIVA"),0.25,IF(AND($U17="PUNTA",$U17&lt;&gt;"INSTA",$L17="EXCLUSIVA"),0.25,IF(AND($U17&lt;&gt;"PUNTA",$U17&lt;&gt;"INSTA",$L17="EXCLUSIVA"),$J$212,IF($L17="NACIONAL",$J$213,IF($L17="IMPORTADO",$J$214,IF(L17="","","ERROR"))))))</f>
        <v/>
      </c>
      <c r="N17" s="677" t="str">
        <f>IFERROR(($I17*$P17)*($M17),"")</f>
        <v/>
      </c>
      <c r="O17" s="677" t="str">
        <f>IFERROR($I17*$P17,"")</f>
        <v/>
      </c>
      <c r="P17" s="677" t="str">
        <f>IFERROR(VLOOKUP($D17,LISTA!A2:J8244,10,0),"")</f>
        <v/>
      </c>
      <c r="Q17" s="678" t="str">
        <f>IFERROR(O17-N17,"")</f>
        <v/>
      </c>
      <c r="R17" s="285" t="str">
        <f>IFERROR(($P17-($P17*$M17))*1.19,"")</f>
        <v/>
      </c>
      <c r="S17" s="189" t="str">
        <f>IFERROR((P17*W17)*M14,"")</f>
        <v/>
      </c>
      <c r="T17" s="138" t="s">
        <v>13</v>
      </c>
      <c r="U17" s="138" t="str">
        <f t="shared" ref="U17:U80" si="1">LEFT($E17,5)</f>
        <v/>
      </c>
      <c r="V17" s="219" t="str">
        <f>LEFT(J17,3)</f>
        <v/>
      </c>
      <c r="W17" s="220" t="e">
        <f>1-(R17/100)</f>
        <v>#VALUE!</v>
      </c>
    </row>
    <row r="18" spans="1:32" x14ac:dyDescent="0.25">
      <c r="A18" s="162"/>
      <c r="B18" s="154" t="str">
        <f t="shared" ref="B18:B81" si="2">IF($D18="","",$B17+1)</f>
        <v/>
      </c>
      <c r="C18" s="704" t="str">
        <f t="shared" ref="C18:C81" si="3">IF(D18&lt;&gt;"",1,"")</f>
        <v/>
      </c>
      <c r="D18" s="671"/>
      <c r="E18" s="716" t="str">
        <f>IFERROR(VLOOKUP($D18,LISTA!A2:J8245,4,0),"")</f>
        <v/>
      </c>
      <c r="F18" s="716"/>
      <c r="G18" s="716" t="str">
        <f>IFERROR(VLOOKUP($D18,LISTA!A2:J8244,5,0),"")</f>
        <v/>
      </c>
      <c r="H18" s="716"/>
      <c r="I18" s="226"/>
      <c r="J18" s="144" t="str">
        <f>IFERROR(VLOOKUP($D18,LISTA!A2:J8245,7,0),"")</f>
        <v/>
      </c>
      <c r="K18" s="144" t="str">
        <f>IFERROR(VLOOKUP($D18,LISTA!A2:J8245,8,0),"")</f>
        <v/>
      </c>
      <c r="L18" s="144" t="str">
        <f t="shared" si="0"/>
        <v/>
      </c>
      <c r="M18" s="227" t="str">
        <f t="shared" ref="M18:M80" si="4">IF(AND($U18&lt;&gt;"PUNTA",$U18="INSTA",$L18="EXCLUSIVA"),0.25,IF(AND($U18="PUNTA",$U18&lt;&gt;"INSTA",$L18="EXCLUSIVA"),0.25,IF(AND($U18&lt;&gt;"PUNTA",$U18&lt;&gt;"INSTA",$L18="EXCLUSIVA"),$J$212,IF($L18="NACIONAL",$J$213,IF($L18="IMPORTADO",$J$214,IF(L18="","","ERROR"))))))</f>
        <v/>
      </c>
      <c r="N18" s="155" t="str">
        <f t="shared" ref="N18:N81" si="5">IFERROR(($I18*$P18)*($M18),"")</f>
        <v/>
      </c>
      <c r="O18" s="155" t="str">
        <f t="shared" ref="O18:O81" si="6">IFERROR($I18*$P18,"")</f>
        <v/>
      </c>
      <c r="P18" s="155" t="str">
        <f>IFERROR(VLOOKUP($D18,LISTA!A2:J8245,10,0),"")</f>
        <v/>
      </c>
      <c r="Q18" s="228" t="str">
        <f t="shared" ref="Q18:Q81" si="7">IFERROR(O18-N18,"")</f>
        <v/>
      </c>
      <c r="R18" s="285" t="str">
        <f t="shared" ref="R18:R81" si="8">IFERROR(($P18-($P18*$M18))*1.19,"")</f>
        <v/>
      </c>
      <c r="S18" s="189" t="str">
        <f t="shared" ref="S18:S81" si="9">IFERROR((P18*W18)*M15,"")</f>
        <v/>
      </c>
      <c r="T18" s="138" t="s">
        <v>14</v>
      </c>
      <c r="U18" s="138" t="str">
        <f t="shared" si="1"/>
        <v/>
      </c>
      <c r="V18" s="219" t="str">
        <f t="shared" ref="V18:V81" si="10">LEFT(J18,3)</f>
        <v/>
      </c>
      <c r="W18" s="220" t="e">
        <f t="shared" ref="W18:W81" si="11">1-(R18/100)</f>
        <v>#VALUE!</v>
      </c>
    </row>
    <row r="19" spans="1:32" x14ac:dyDescent="0.25">
      <c r="A19" s="162"/>
      <c r="B19" s="154" t="str">
        <f t="shared" si="2"/>
        <v/>
      </c>
      <c r="C19" s="704" t="str">
        <f t="shared" si="3"/>
        <v/>
      </c>
      <c r="D19" s="671"/>
      <c r="E19" s="716" t="str">
        <f>IFERROR(VLOOKUP($D19,LISTA!A2:J8246,4,0),"")</f>
        <v/>
      </c>
      <c r="F19" s="716"/>
      <c r="G19" s="716" t="str">
        <f>IFERROR(VLOOKUP($D19,LISTA!A2:J8245,5,0),"")</f>
        <v/>
      </c>
      <c r="H19" s="716"/>
      <c r="I19" s="226"/>
      <c r="J19" s="144" t="str">
        <f>IFERROR(VLOOKUP($D19,LISTA!A2:J8246,7,0),"")</f>
        <v/>
      </c>
      <c r="K19" s="144" t="str">
        <f>IFERROR(VLOOKUP($D19,LISTA!A2:J8246,8,0),"")</f>
        <v/>
      </c>
      <c r="L19" s="144" t="str">
        <f t="shared" si="0"/>
        <v/>
      </c>
      <c r="M19" s="227" t="str">
        <f t="shared" si="4"/>
        <v/>
      </c>
      <c r="N19" s="155" t="str">
        <f t="shared" si="5"/>
        <v/>
      </c>
      <c r="O19" s="155" t="str">
        <f t="shared" si="6"/>
        <v/>
      </c>
      <c r="P19" s="155" t="str">
        <f>IFERROR(VLOOKUP($D19,LISTA!A2:J8246,10,0),"")</f>
        <v/>
      </c>
      <c r="Q19" s="228" t="str">
        <f t="shared" si="7"/>
        <v/>
      </c>
      <c r="R19" s="285" t="str">
        <f t="shared" si="8"/>
        <v/>
      </c>
      <c r="S19" s="189" t="str">
        <f t="shared" si="9"/>
        <v/>
      </c>
      <c r="T19" s="138" t="s">
        <v>19</v>
      </c>
      <c r="U19" s="138" t="str">
        <f t="shared" si="1"/>
        <v/>
      </c>
      <c r="V19" s="219" t="str">
        <f t="shared" si="10"/>
        <v/>
      </c>
      <c r="W19" s="220" t="e">
        <f t="shared" si="11"/>
        <v>#VALUE!</v>
      </c>
    </row>
    <row r="20" spans="1:32" s="159" customFormat="1" x14ac:dyDescent="0.25">
      <c r="A20" s="639"/>
      <c r="B20" s="640" t="str">
        <f t="shared" si="2"/>
        <v/>
      </c>
      <c r="C20" s="713" t="str">
        <f t="shared" si="3"/>
        <v/>
      </c>
      <c r="D20" s="670"/>
      <c r="E20" s="807" t="str">
        <f>IFERROR(VLOOKUP($D20,LISTA!A2:J8247,4,0),"")</f>
        <v/>
      </c>
      <c r="F20" s="807"/>
      <c r="G20" s="807" t="str">
        <f>IFERROR(VLOOKUP($D20,LISTA!A2:J8246,5,0),"")</f>
        <v/>
      </c>
      <c r="H20" s="807"/>
      <c r="I20" s="117"/>
      <c r="J20" s="641" t="str">
        <f>IFERROR(VLOOKUP($D20,LISTA!A2:J8247,7,0),"")</f>
        <v/>
      </c>
      <c r="K20" s="641" t="str">
        <f>IFERROR(VLOOKUP($D20,LISTA!A2:J8247,8,0),"")</f>
        <v/>
      </c>
      <c r="L20" s="641" t="str">
        <f t="shared" si="0"/>
        <v/>
      </c>
      <c r="M20" s="634" t="str">
        <f t="shared" si="4"/>
        <v/>
      </c>
      <c r="N20" s="642" t="str">
        <f t="shared" si="5"/>
        <v/>
      </c>
      <c r="O20" s="642" t="str">
        <f t="shared" si="6"/>
        <v/>
      </c>
      <c r="P20" s="642" t="str">
        <f>IFERROR(VLOOKUP($D20,LISTA!A2:J8247,10,0),"")</f>
        <v/>
      </c>
      <c r="Q20" s="643" t="str">
        <f t="shared" si="7"/>
        <v/>
      </c>
      <c r="R20" s="135" t="str">
        <f t="shared" si="8"/>
        <v/>
      </c>
      <c r="S20" s="221" t="str">
        <f t="shared" si="9"/>
        <v/>
      </c>
      <c r="T20" s="222" t="s">
        <v>23</v>
      </c>
      <c r="U20" s="222" t="str">
        <f t="shared" si="1"/>
        <v/>
      </c>
      <c r="V20" s="122" t="str">
        <f t="shared" si="10"/>
        <v/>
      </c>
      <c r="W20" s="123" t="e">
        <f t="shared" si="11"/>
        <v>#VALUE!</v>
      </c>
      <c r="X20" s="223"/>
      <c r="Y20" s="223"/>
      <c r="Z20" s="223"/>
      <c r="AA20" s="223"/>
      <c r="AB20" s="223"/>
      <c r="AC20" s="223"/>
      <c r="AD20" s="223"/>
      <c r="AE20" s="223"/>
      <c r="AF20" s="223"/>
    </row>
    <row r="21" spans="1:32" x14ac:dyDescent="0.25">
      <c r="A21" s="162"/>
      <c r="B21" s="154" t="str">
        <f t="shared" si="2"/>
        <v/>
      </c>
      <c r="C21" s="704" t="str">
        <f t="shared" si="3"/>
        <v/>
      </c>
      <c r="D21" s="671"/>
      <c r="E21" s="716" t="str">
        <f>IFERROR(VLOOKUP($D21,LISTA!A2:J8248,4,0),"")</f>
        <v/>
      </c>
      <c r="F21" s="716"/>
      <c r="G21" s="716" t="str">
        <f>IFERROR(VLOOKUP($D21,LISTA!A2:J8247,5,0),"")</f>
        <v/>
      </c>
      <c r="H21" s="716"/>
      <c r="I21" s="226"/>
      <c r="J21" s="144" t="str">
        <f>IFERROR(VLOOKUP($D21,LISTA!A2:J8248,7,0),"")</f>
        <v/>
      </c>
      <c r="K21" s="144" t="str">
        <f>IFERROR(VLOOKUP($D21,LISTA!A2:J8248,8,0),"")</f>
        <v/>
      </c>
      <c r="L21" s="144" t="str">
        <f t="shared" si="0"/>
        <v/>
      </c>
      <c r="M21" s="227" t="str">
        <f t="shared" si="4"/>
        <v/>
      </c>
      <c r="N21" s="155" t="str">
        <f t="shared" si="5"/>
        <v/>
      </c>
      <c r="O21" s="155" t="str">
        <f t="shared" si="6"/>
        <v/>
      </c>
      <c r="P21" s="155" t="str">
        <f>IFERROR(VLOOKUP($D21,LISTA!A2:J8248,10,0),"")</f>
        <v/>
      </c>
      <c r="Q21" s="228" t="str">
        <f t="shared" si="7"/>
        <v/>
      </c>
      <c r="R21" s="285" t="str">
        <f t="shared" si="8"/>
        <v/>
      </c>
      <c r="S21" s="189" t="str">
        <f t="shared" si="9"/>
        <v/>
      </c>
      <c r="T21" s="138" t="s">
        <v>15</v>
      </c>
      <c r="U21" s="138" t="str">
        <f t="shared" si="1"/>
        <v/>
      </c>
      <c r="V21" s="219" t="str">
        <f t="shared" si="10"/>
        <v/>
      </c>
      <c r="W21" s="220" t="e">
        <f t="shared" si="11"/>
        <v>#VALUE!</v>
      </c>
    </row>
    <row r="22" spans="1:32" x14ac:dyDescent="0.25">
      <c r="A22" s="162"/>
      <c r="B22" s="154" t="str">
        <f t="shared" si="2"/>
        <v/>
      </c>
      <c r="C22" s="704" t="str">
        <f t="shared" si="3"/>
        <v/>
      </c>
      <c r="D22" s="671"/>
      <c r="E22" s="716" t="str">
        <f>IFERROR(VLOOKUP($D22,LISTA!A2:J8249,4,0),"")</f>
        <v/>
      </c>
      <c r="F22" s="716"/>
      <c r="G22" s="716" t="str">
        <f>IFERROR(VLOOKUP($D22,LISTA!A2:J8248,5,0),"")</f>
        <v/>
      </c>
      <c r="H22" s="716"/>
      <c r="I22" s="226"/>
      <c r="J22" s="144" t="str">
        <f>IFERROR(VLOOKUP($D22,LISTA!A2:J8249,7,0),"")</f>
        <v/>
      </c>
      <c r="K22" s="144" t="str">
        <f>IFERROR(VLOOKUP($D22,LISTA!A2:J8249,8,0),"")</f>
        <v/>
      </c>
      <c r="L22" s="144" t="str">
        <f t="shared" si="0"/>
        <v/>
      </c>
      <c r="M22" s="227" t="str">
        <f t="shared" si="4"/>
        <v/>
      </c>
      <c r="N22" s="155" t="str">
        <f t="shared" si="5"/>
        <v/>
      </c>
      <c r="O22" s="155" t="str">
        <f t="shared" si="6"/>
        <v/>
      </c>
      <c r="P22" s="155" t="str">
        <f>IFERROR(VLOOKUP($D22,LISTA!A2:J8249,10,0),"")</f>
        <v/>
      </c>
      <c r="Q22" s="228" t="str">
        <f t="shared" si="7"/>
        <v/>
      </c>
      <c r="R22" s="285" t="str">
        <f t="shared" si="8"/>
        <v/>
      </c>
      <c r="S22" s="189" t="str">
        <f t="shared" si="9"/>
        <v/>
      </c>
      <c r="T22" s="138" t="s">
        <v>21</v>
      </c>
      <c r="U22" s="138" t="str">
        <f t="shared" si="1"/>
        <v/>
      </c>
      <c r="V22" s="219" t="str">
        <f t="shared" si="10"/>
        <v/>
      </c>
      <c r="W22" s="220" t="e">
        <f t="shared" si="11"/>
        <v>#VALUE!</v>
      </c>
    </row>
    <row r="23" spans="1:32" x14ac:dyDescent="0.25">
      <c r="A23" s="162"/>
      <c r="B23" s="154" t="str">
        <f t="shared" si="2"/>
        <v/>
      </c>
      <c r="C23" s="704" t="str">
        <f t="shared" si="3"/>
        <v/>
      </c>
      <c r="D23" s="671"/>
      <c r="E23" s="716" t="str">
        <f>IFERROR(VLOOKUP($D23,LISTA!A2:J8250,4,0),"")</f>
        <v/>
      </c>
      <c r="F23" s="716"/>
      <c r="G23" s="716" t="str">
        <f>IFERROR(VLOOKUP($D23,LISTA!A2:J8249,5,0),"")</f>
        <v/>
      </c>
      <c r="H23" s="716"/>
      <c r="I23" s="226"/>
      <c r="J23" s="144" t="str">
        <f>IFERROR(VLOOKUP($D23,LISTA!A2:J8250,7,0),"")</f>
        <v/>
      </c>
      <c r="K23" s="144" t="str">
        <f>IFERROR(VLOOKUP($D23,LISTA!A2:J8250,8,0),"")</f>
        <v/>
      </c>
      <c r="L23" s="144" t="str">
        <f t="shared" si="0"/>
        <v/>
      </c>
      <c r="M23" s="227" t="str">
        <f t="shared" si="4"/>
        <v/>
      </c>
      <c r="N23" s="155" t="str">
        <f t="shared" si="5"/>
        <v/>
      </c>
      <c r="O23" s="155" t="str">
        <f t="shared" si="6"/>
        <v/>
      </c>
      <c r="P23" s="155" t="str">
        <f>IFERROR(VLOOKUP($D23,LISTA!A2:J8250,10,0),"")</f>
        <v/>
      </c>
      <c r="Q23" s="228" t="str">
        <f t="shared" si="7"/>
        <v/>
      </c>
      <c r="R23" s="285" t="str">
        <f t="shared" si="8"/>
        <v/>
      </c>
      <c r="S23" s="189" t="str">
        <f t="shared" si="9"/>
        <v/>
      </c>
      <c r="T23" s="138" t="s">
        <v>16</v>
      </c>
      <c r="U23" s="138" t="str">
        <f t="shared" si="1"/>
        <v/>
      </c>
      <c r="V23" s="219" t="str">
        <f t="shared" si="10"/>
        <v/>
      </c>
      <c r="W23" s="220" t="e">
        <f t="shared" si="11"/>
        <v>#VALUE!</v>
      </c>
    </row>
    <row r="24" spans="1:32" x14ac:dyDescent="0.25">
      <c r="A24" s="162"/>
      <c r="B24" s="154" t="str">
        <f t="shared" si="2"/>
        <v/>
      </c>
      <c r="C24" s="704" t="str">
        <f t="shared" si="3"/>
        <v/>
      </c>
      <c r="D24" s="671"/>
      <c r="E24" s="716" t="str">
        <f>IFERROR(VLOOKUP($D24,LISTA!A2:J8251,4,0),"")</f>
        <v/>
      </c>
      <c r="F24" s="716"/>
      <c r="G24" s="716" t="str">
        <f>IFERROR(VLOOKUP($D24,LISTA!A2:J8250,5,0),"")</f>
        <v/>
      </c>
      <c r="H24" s="716"/>
      <c r="I24" s="226"/>
      <c r="J24" s="144" t="str">
        <f>IFERROR(VLOOKUP($D24,LISTA!A2:J8251,7,0),"")</f>
        <v/>
      </c>
      <c r="K24" s="144" t="str">
        <f>IFERROR(VLOOKUP($D24,LISTA!A2:J8251,8,0),"")</f>
        <v/>
      </c>
      <c r="L24" s="144" t="str">
        <f t="shared" si="0"/>
        <v/>
      </c>
      <c r="M24" s="227" t="str">
        <f t="shared" si="4"/>
        <v/>
      </c>
      <c r="N24" s="155" t="str">
        <f t="shared" si="5"/>
        <v/>
      </c>
      <c r="O24" s="155" t="str">
        <f t="shared" si="6"/>
        <v/>
      </c>
      <c r="P24" s="155" t="str">
        <f>IFERROR(VLOOKUP($D24,LISTA!A2:J8251,10,0),"")</f>
        <v/>
      </c>
      <c r="Q24" s="228" t="str">
        <f t="shared" si="7"/>
        <v/>
      </c>
      <c r="R24" s="285" t="str">
        <f t="shared" si="8"/>
        <v/>
      </c>
      <c r="S24" s="189" t="str">
        <f t="shared" si="9"/>
        <v/>
      </c>
      <c r="T24" s="138" t="s">
        <v>17</v>
      </c>
      <c r="U24" s="138" t="str">
        <f t="shared" si="1"/>
        <v/>
      </c>
      <c r="V24" s="219" t="str">
        <f t="shared" si="10"/>
        <v/>
      </c>
      <c r="W24" s="220" t="e">
        <f t="shared" si="11"/>
        <v>#VALUE!</v>
      </c>
    </row>
    <row r="25" spans="1:32" x14ac:dyDescent="0.25">
      <c r="A25" s="162"/>
      <c r="B25" s="154" t="str">
        <f t="shared" si="2"/>
        <v/>
      </c>
      <c r="C25" s="704" t="str">
        <f t="shared" si="3"/>
        <v/>
      </c>
      <c r="D25" s="671"/>
      <c r="E25" s="716" t="str">
        <f>IFERROR(VLOOKUP($D25,LISTA!A2:J8252,4,0),"")</f>
        <v/>
      </c>
      <c r="F25" s="716"/>
      <c r="G25" s="716" t="str">
        <f>IFERROR(VLOOKUP($D25,LISTA!A2:J8251,5,0),"")</f>
        <v/>
      </c>
      <c r="H25" s="716"/>
      <c r="I25" s="226"/>
      <c r="J25" s="144" t="str">
        <f>IFERROR(VLOOKUP($D25,LISTA!A2:J8252,7,0),"")</f>
        <v/>
      </c>
      <c r="K25" s="144" t="str">
        <f>IFERROR(VLOOKUP($D25,LISTA!A2:J8252,8,0),"")</f>
        <v/>
      </c>
      <c r="L25" s="144" t="str">
        <f t="shared" si="0"/>
        <v/>
      </c>
      <c r="M25" s="227" t="str">
        <f t="shared" si="4"/>
        <v/>
      </c>
      <c r="N25" s="155" t="str">
        <f t="shared" si="5"/>
        <v/>
      </c>
      <c r="O25" s="155" t="str">
        <f t="shared" si="6"/>
        <v/>
      </c>
      <c r="P25" s="155" t="str">
        <f>IFERROR(VLOOKUP($D25,LISTA!A3:J8252,10,0),"")</f>
        <v/>
      </c>
      <c r="Q25" s="228" t="str">
        <f t="shared" si="7"/>
        <v/>
      </c>
      <c r="R25" s="285" t="str">
        <f t="shared" si="8"/>
        <v/>
      </c>
      <c r="S25" s="189" t="str">
        <f t="shared" si="9"/>
        <v/>
      </c>
      <c r="T25" s="138" t="s">
        <v>25</v>
      </c>
      <c r="U25" s="138" t="str">
        <f t="shared" si="1"/>
        <v/>
      </c>
      <c r="V25" s="219" t="str">
        <f t="shared" si="10"/>
        <v/>
      </c>
      <c r="W25" s="220" t="e">
        <f t="shared" si="11"/>
        <v>#VALUE!</v>
      </c>
    </row>
    <row r="26" spans="1:32" x14ac:dyDescent="0.25">
      <c r="A26" s="162"/>
      <c r="B26" s="154" t="str">
        <f t="shared" si="2"/>
        <v/>
      </c>
      <c r="C26" s="704" t="str">
        <f t="shared" si="3"/>
        <v/>
      </c>
      <c r="D26" s="671"/>
      <c r="E26" s="716" t="str">
        <f>IFERROR(VLOOKUP($D26,LISTA!A3:J8253,4,0),"")</f>
        <v/>
      </c>
      <c r="F26" s="716"/>
      <c r="G26" s="716" t="str">
        <f>IFERROR(VLOOKUP($D26,LISTA!A2:J8252,5,0),"")</f>
        <v/>
      </c>
      <c r="H26" s="716"/>
      <c r="I26" s="226"/>
      <c r="J26" s="144" t="str">
        <f>IFERROR(VLOOKUP($D26,LISTA!A3:J8253,7,0),"")</f>
        <v/>
      </c>
      <c r="K26" s="144" t="str">
        <f>IFERROR(VLOOKUP($D26,LISTA!A3:J8253,8,0),"")</f>
        <v/>
      </c>
      <c r="L26" s="144" t="str">
        <f t="shared" si="0"/>
        <v/>
      </c>
      <c r="M26" s="227" t="str">
        <f t="shared" si="4"/>
        <v/>
      </c>
      <c r="N26" s="155" t="str">
        <f t="shared" si="5"/>
        <v/>
      </c>
      <c r="O26" s="155" t="str">
        <f t="shared" si="6"/>
        <v/>
      </c>
      <c r="P26" s="155" t="str">
        <f>IFERROR(VLOOKUP($D26,LISTA!A4:J8253,10,0),"")</f>
        <v/>
      </c>
      <c r="Q26" s="228" t="str">
        <f t="shared" si="7"/>
        <v/>
      </c>
      <c r="R26" s="285" t="str">
        <f t="shared" si="8"/>
        <v/>
      </c>
      <c r="S26" s="189" t="str">
        <f t="shared" si="9"/>
        <v/>
      </c>
      <c r="T26" s="138" t="s">
        <v>18</v>
      </c>
      <c r="U26" s="138" t="str">
        <f t="shared" si="1"/>
        <v/>
      </c>
      <c r="V26" s="219" t="str">
        <f t="shared" si="10"/>
        <v/>
      </c>
      <c r="W26" s="220" t="e">
        <f t="shared" si="11"/>
        <v>#VALUE!</v>
      </c>
    </row>
    <row r="27" spans="1:32" x14ac:dyDescent="0.25">
      <c r="A27" s="162"/>
      <c r="B27" s="154" t="str">
        <f t="shared" si="2"/>
        <v/>
      </c>
      <c r="C27" s="704" t="str">
        <f t="shared" si="3"/>
        <v/>
      </c>
      <c r="D27" s="671"/>
      <c r="E27" s="716" t="str">
        <f>IFERROR(VLOOKUP($D27,LISTA!A4:J8254,4,0),"")</f>
        <v/>
      </c>
      <c r="F27" s="716"/>
      <c r="G27" s="716" t="str">
        <f>IFERROR(VLOOKUP($D27,LISTA!A3:J8253,5,0),"")</f>
        <v/>
      </c>
      <c r="H27" s="716"/>
      <c r="I27" s="226"/>
      <c r="J27" s="144" t="str">
        <f>IFERROR(VLOOKUP($D27,LISTA!A4:J8254,7,0),"")</f>
        <v/>
      </c>
      <c r="K27" s="144" t="str">
        <f>IFERROR(VLOOKUP($D27,LISTA!A4:J8254,8,0),"")</f>
        <v/>
      </c>
      <c r="L27" s="144" t="str">
        <f t="shared" si="0"/>
        <v/>
      </c>
      <c r="M27" s="227" t="str">
        <f t="shared" si="4"/>
        <v/>
      </c>
      <c r="N27" s="155" t="str">
        <f t="shared" si="5"/>
        <v/>
      </c>
      <c r="O27" s="155" t="str">
        <f t="shared" si="6"/>
        <v/>
      </c>
      <c r="P27" s="155" t="str">
        <f>IFERROR(VLOOKUP($D27,LISTA!A5:J8254,10,0),"")</f>
        <v/>
      </c>
      <c r="Q27" s="228" t="str">
        <f t="shared" si="7"/>
        <v/>
      </c>
      <c r="R27" s="285" t="str">
        <f t="shared" si="8"/>
        <v/>
      </c>
      <c r="S27" s="189" t="str">
        <f t="shared" si="9"/>
        <v/>
      </c>
      <c r="U27" s="138" t="str">
        <f t="shared" si="1"/>
        <v/>
      </c>
      <c r="V27" s="219" t="str">
        <f t="shared" si="10"/>
        <v/>
      </c>
      <c r="W27" s="220" t="e">
        <f t="shared" si="11"/>
        <v>#VALUE!</v>
      </c>
    </row>
    <row r="28" spans="1:32" x14ac:dyDescent="0.25">
      <c r="A28" s="162"/>
      <c r="B28" s="154" t="str">
        <f t="shared" si="2"/>
        <v/>
      </c>
      <c r="C28" s="704" t="str">
        <f t="shared" si="3"/>
        <v/>
      </c>
      <c r="D28" s="671"/>
      <c r="E28" s="716" t="str">
        <f>IFERROR(VLOOKUP($D28,LISTA!A5:J8255,4,0),"")</f>
        <v/>
      </c>
      <c r="F28" s="716"/>
      <c r="G28" s="716" t="str">
        <f>IFERROR(VLOOKUP($D28,LISTA!A4:J8254,5,0),"")</f>
        <v/>
      </c>
      <c r="H28" s="716"/>
      <c r="I28" s="226"/>
      <c r="J28" s="144" t="str">
        <f>IFERROR(VLOOKUP($D28,LISTA!A5:J8255,7,0),"")</f>
        <v/>
      </c>
      <c r="K28" s="144" t="str">
        <f>IFERROR(VLOOKUP($D28,LISTA!A5:J8255,8,0),"")</f>
        <v/>
      </c>
      <c r="L28" s="144" t="str">
        <f t="shared" si="0"/>
        <v/>
      </c>
      <c r="M28" s="227" t="str">
        <f t="shared" si="4"/>
        <v/>
      </c>
      <c r="N28" s="155" t="str">
        <f t="shared" si="5"/>
        <v/>
      </c>
      <c r="O28" s="155" t="str">
        <f t="shared" si="6"/>
        <v/>
      </c>
      <c r="P28" s="155" t="str">
        <f>IFERROR(VLOOKUP($D28,LISTA!A6:J8255,10,0),"")</f>
        <v/>
      </c>
      <c r="Q28" s="228" t="str">
        <f t="shared" si="7"/>
        <v/>
      </c>
      <c r="R28" s="285" t="str">
        <f t="shared" si="8"/>
        <v/>
      </c>
      <c r="S28" s="189" t="str">
        <f t="shared" si="9"/>
        <v/>
      </c>
      <c r="U28" s="138" t="str">
        <f t="shared" si="1"/>
        <v/>
      </c>
      <c r="V28" s="219" t="str">
        <f t="shared" si="10"/>
        <v/>
      </c>
      <c r="W28" s="220" t="e">
        <f t="shared" si="11"/>
        <v>#VALUE!</v>
      </c>
    </row>
    <row r="29" spans="1:32" x14ac:dyDescent="0.25">
      <c r="A29" s="162"/>
      <c r="B29" s="154" t="str">
        <f t="shared" si="2"/>
        <v/>
      </c>
      <c r="C29" s="704" t="str">
        <f t="shared" si="3"/>
        <v/>
      </c>
      <c r="D29" s="671"/>
      <c r="E29" s="716" t="str">
        <f>IFERROR(VLOOKUP($D29,LISTA!A6:J8256,4,0),"")</f>
        <v/>
      </c>
      <c r="F29" s="716"/>
      <c r="G29" s="716" t="str">
        <f>IFERROR(VLOOKUP($D29,LISTA!A5:J8255,5,0),"")</f>
        <v/>
      </c>
      <c r="H29" s="716"/>
      <c r="I29" s="226"/>
      <c r="J29" s="144" t="str">
        <f>IFERROR(VLOOKUP($D29,LISTA!A6:J8256,7,0),"")</f>
        <v/>
      </c>
      <c r="K29" s="144" t="str">
        <f>IFERROR(VLOOKUP($D29,LISTA!A6:J8256,8,0),"")</f>
        <v/>
      </c>
      <c r="L29" s="144" t="str">
        <f t="shared" si="0"/>
        <v/>
      </c>
      <c r="M29" s="227" t="str">
        <f t="shared" si="4"/>
        <v/>
      </c>
      <c r="N29" s="155" t="str">
        <f t="shared" si="5"/>
        <v/>
      </c>
      <c r="O29" s="155" t="str">
        <f t="shared" si="6"/>
        <v/>
      </c>
      <c r="P29" s="155" t="str">
        <f>IFERROR(VLOOKUP($D29,LISTA!A7:J8256,10,0),"")</f>
        <v/>
      </c>
      <c r="Q29" s="228" t="str">
        <f t="shared" si="7"/>
        <v/>
      </c>
      <c r="R29" s="285" t="str">
        <f t="shared" si="8"/>
        <v/>
      </c>
      <c r="S29" s="189" t="str">
        <f t="shared" si="9"/>
        <v/>
      </c>
      <c r="T29" s="139" t="s">
        <v>117</v>
      </c>
      <c r="U29" s="138" t="str">
        <f t="shared" si="1"/>
        <v/>
      </c>
      <c r="V29" s="219" t="str">
        <f t="shared" si="10"/>
        <v/>
      </c>
      <c r="W29" s="220" t="e">
        <f t="shared" si="11"/>
        <v>#VALUE!</v>
      </c>
    </row>
    <row r="30" spans="1:32" x14ac:dyDescent="0.25">
      <c r="A30" s="162"/>
      <c r="B30" s="154" t="str">
        <f t="shared" si="2"/>
        <v/>
      </c>
      <c r="C30" s="704" t="str">
        <f t="shared" si="3"/>
        <v/>
      </c>
      <c r="D30" s="671"/>
      <c r="E30" s="716" t="str">
        <f>IFERROR(VLOOKUP($D30,LISTA!A7:J8257,4,0),"")</f>
        <v/>
      </c>
      <c r="F30" s="716"/>
      <c r="G30" s="716" t="str">
        <f>IFERROR(VLOOKUP($D30,LISTA!A6:J8256,5,0),"")</f>
        <v/>
      </c>
      <c r="H30" s="716"/>
      <c r="I30" s="226"/>
      <c r="J30" s="144" t="str">
        <f>IFERROR(VLOOKUP($D30,LISTA!A7:J8257,7,0),"")</f>
        <v/>
      </c>
      <c r="K30" s="144" t="str">
        <f>IFERROR(VLOOKUP($D30,LISTA!A7:J8257,8,0),"")</f>
        <v/>
      </c>
      <c r="L30" s="144" t="str">
        <f t="shared" si="0"/>
        <v/>
      </c>
      <c r="M30" s="227" t="str">
        <f t="shared" si="4"/>
        <v/>
      </c>
      <c r="N30" s="155" t="str">
        <f t="shared" si="5"/>
        <v/>
      </c>
      <c r="O30" s="155" t="str">
        <f t="shared" si="6"/>
        <v/>
      </c>
      <c r="P30" s="155" t="str">
        <f>IFERROR(VLOOKUP($D30,LISTA!A8:J8257,10,0),"")</f>
        <v/>
      </c>
      <c r="Q30" s="228" t="str">
        <f t="shared" si="7"/>
        <v/>
      </c>
      <c r="R30" s="285" t="str">
        <f t="shared" si="8"/>
        <v/>
      </c>
      <c r="S30" s="189" t="str">
        <f t="shared" si="9"/>
        <v/>
      </c>
      <c r="T30" s="138" t="s">
        <v>5</v>
      </c>
      <c r="U30" s="138" t="str">
        <f t="shared" si="1"/>
        <v/>
      </c>
      <c r="V30" s="219" t="str">
        <f t="shared" si="10"/>
        <v/>
      </c>
      <c r="W30" s="220" t="e">
        <f t="shared" si="11"/>
        <v>#VALUE!</v>
      </c>
    </row>
    <row r="31" spans="1:32" x14ac:dyDescent="0.25">
      <c r="A31" s="162"/>
      <c r="B31" s="154" t="str">
        <f t="shared" si="2"/>
        <v/>
      </c>
      <c r="C31" s="704" t="str">
        <f t="shared" si="3"/>
        <v/>
      </c>
      <c r="D31" s="671"/>
      <c r="E31" s="716" t="str">
        <f>IFERROR(VLOOKUP($D31,LISTA!A8:J8258,4,0),"")</f>
        <v/>
      </c>
      <c r="F31" s="716"/>
      <c r="G31" s="716" t="str">
        <f>IFERROR(VLOOKUP($D31,LISTA!A7:J8257,5,0),"")</f>
        <v/>
      </c>
      <c r="H31" s="716"/>
      <c r="I31" s="226"/>
      <c r="J31" s="144" t="str">
        <f>IFERROR(VLOOKUP($D31,LISTA!A8:J8258,7,0),"")</f>
        <v/>
      </c>
      <c r="K31" s="144" t="str">
        <f>IFERROR(VLOOKUP($D31,LISTA!A8:J8258,8,0),"")</f>
        <v/>
      </c>
      <c r="L31" s="144" t="str">
        <f t="shared" si="0"/>
        <v/>
      </c>
      <c r="M31" s="227" t="str">
        <f t="shared" si="4"/>
        <v/>
      </c>
      <c r="N31" s="155" t="str">
        <f t="shared" si="5"/>
        <v/>
      </c>
      <c r="O31" s="155" t="str">
        <f t="shared" si="6"/>
        <v/>
      </c>
      <c r="P31" s="155" t="str">
        <f>IFERROR(VLOOKUP($D31,LISTA!A9:J8258,10,0),"")</f>
        <v/>
      </c>
      <c r="Q31" s="228" t="str">
        <f t="shared" si="7"/>
        <v/>
      </c>
      <c r="R31" s="285" t="str">
        <f t="shared" si="8"/>
        <v/>
      </c>
      <c r="S31" s="189" t="str">
        <f t="shared" si="9"/>
        <v/>
      </c>
      <c r="T31" s="138" t="s">
        <v>8</v>
      </c>
      <c r="U31" s="138" t="str">
        <f t="shared" si="1"/>
        <v/>
      </c>
      <c r="V31" s="219" t="str">
        <f t="shared" si="10"/>
        <v/>
      </c>
      <c r="W31" s="220" t="e">
        <f t="shared" si="11"/>
        <v>#VALUE!</v>
      </c>
    </row>
    <row r="32" spans="1:32" x14ac:dyDescent="0.25">
      <c r="A32" s="162"/>
      <c r="B32" s="154" t="str">
        <f t="shared" si="2"/>
        <v/>
      </c>
      <c r="C32" s="704" t="str">
        <f t="shared" si="3"/>
        <v/>
      </c>
      <c r="D32" s="671"/>
      <c r="E32" s="716" t="str">
        <f>IFERROR(VLOOKUP($D32,LISTA!A9:J8259,4,0),"")</f>
        <v/>
      </c>
      <c r="F32" s="716"/>
      <c r="G32" s="716" t="str">
        <f>IFERROR(VLOOKUP($D32,LISTA!A8:J8258,5,0),"")</f>
        <v/>
      </c>
      <c r="H32" s="716"/>
      <c r="I32" s="226"/>
      <c r="J32" s="144" t="str">
        <f>IFERROR(VLOOKUP($D32,LISTA!A9:J8259,7,0),"")</f>
        <v/>
      </c>
      <c r="K32" s="144" t="str">
        <f>IFERROR(VLOOKUP($D32,LISTA!A9:J8259,8,0),"")</f>
        <v/>
      </c>
      <c r="L32" s="144" t="str">
        <f t="shared" si="0"/>
        <v/>
      </c>
      <c r="M32" s="227" t="str">
        <f t="shared" si="4"/>
        <v/>
      </c>
      <c r="N32" s="155" t="str">
        <f t="shared" si="5"/>
        <v/>
      </c>
      <c r="O32" s="155" t="str">
        <f t="shared" si="6"/>
        <v/>
      </c>
      <c r="P32" s="155" t="str">
        <f>IFERROR(VLOOKUP($D32,LISTA!A10:J8259,10,0),"")</f>
        <v/>
      </c>
      <c r="Q32" s="228" t="str">
        <f t="shared" si="7"/>
        <v/>
      </c>
      <c r="R32" s="285" t="str">
        <f t="shared" si="8"/>
        <v/>
      </c>
      <c r="S32" s="189" t="str">
        <f t="shared" si="9"/>
        <v/>
      </c>
      <c r="U32" s="138" t="str">
        <f t="shared" si="1"/>
        <v/>
      </c>
      <c r="V32" s="219" t="str">
        <f t="shared" si="10"/>
        <v/>
      </c>
      <c r="W32" s="220" t="e">
        <f t="shared" si="11"/>
        <v>#VALUE!</v>
      </c>
    </row>
    <row r="33" spans="1:23" x14ac:dyDescent="0.25">
      <c r="A33" s="162"/>
      <c r="B33" s="154" t="str">
        <f t="shared" si="2"/>
        <v/>
      </c>
      <c r="C33" s="704" t="str">
        <f t="shared" si="3"/>
        <v/>
      </c>
      <c r="D33" s="671"/>
      <c r="E33" s="716" t="str">
        <f>IFERROR(VLOOKUP($D33,LISTA!A10:J8260,4,0),"")</f>
        <v/>
      </c>
      <c r="F33" s="716"/>
      <c r="G33" s="716" t="str">
        <f>IFERROR(VLOOKUP($D33,LISTA!A9:J8259,5,0),"")</f>
        <v/>
      </c>
      <c r="H33" s="716"/>
      <c r="I33" s="226"/>
      <c r="J33" s="144" t="str">
        <f>IFERROR(VLOOKUP($D33,LISTA!A10:J8260,7,0),"")</f>
        <v/>
      </c>
      <c r="K33" s="144" t="str">
        <f>IFERROR(VLOOKUP($D33,LISTA!A10:J8260,8,0),"")</f>
        <v/>
      </c>
      <c r="L33" s="144" t="str">
        <f t="shared" si="0"/>
        <v/>
      </c>
      <c r="M33" s="227" t="str">
        <f t="shared" si="4"/>
        <v/>
      </c>
      <c r="N33" s="155" t="str">
        <f t="shared" si="5"/>
        <v/>
      </c>
      <c r="O33" s="155" t="str">
        <f t="shared" si="6"/>
        <v/>
      </c>
      <c r="P33" s="155" t="str">
        <f>IFERROR(VLOOKUP($D33,LISTA!A10:J8260,10,0),"")</f>
        <v/>
      </c>
      <c r="Q33" s="228" t="str">
        <f t="shared" si="7"/>
        <v/>
      </c>
      <c r="R33" s="285">
        <v>4</v>
      </c>
      <c r="S33" s="189" t="str">
        <f t="shared" si="9"/>
        <v/>
      </c>
      <c r="U33" s="138" t="str">
        <f t="shared" si="1"/>
        <v/>
      </c>
      <c r="V33" s="219" t="str">
        <f t="shared" si="10"/>
        <v/>
      </c>
      <c r="W33" s="220">
        <f t="shared" si="11"/>
        <v>0.96</v>
      </c>
    </row>
    <row r="34" spans="1:23" x14ac:dyDescent="0.25">
      <c r="A34" s="162"/>
      <c r="B34" s="154" t="str">
        <f t="shared" si="2"/>
        <v/>
      </c>
      <c r="C34" s="704" t="str">
        <f t="shared" si="3"/>
        <v/>
      </c>
      <c r="D34" s="671"/>
      <c r="E34" s="716" t="str">
        <f>IFERROR(VLOOKUP($D34,LISTA!A11:J8261,4,0),"")</f>
        <v/>
      </c>
      <c r="F34" s="716"/>
      <c r="G34" s="716" t="str">
        <f>IFERROR(VLOOKUP($D34,LISTA!A10:J8260,5,0),"")</f>
        <v/>
      </c>
      <c r="H34" s="716"/>
      <c r="I34" s="226"/>
      <c r="J34" s="144" t="str">
        <f>IFERROR(VLOOKUP($D34,LISTA!A11:J8261,7,0),"")</f>
        <v/>
      </c>
      <c r="K34" s="144" t="str">
        <f>IFERROR(VLOOKUP($D34,LISTA!A11:J8261,8,0),"")</f>
        <v/>
      </c>
      <c r="L34" s="144" t="str">
        <f t="shared" si="0"/>
        <v/>
      </c>
      <c r="M34" s="227" t="str">
        <f t="shared" si="4"/>
        <v/>
      </c>
      <c r="N34" s="155" t="str">
        <f t="shared" si="5"/>
        <v/>
      </c>
      <c r="O34" s="155" t="str">
        <f t="shared" si="6"/>
        <v/>
      </c>
      <c r="P34" s="155" t="str">
        <f>IFERROR(VLOOKUP($D34,LISTA!A11:J8261,10,0),"")</f>
        <v/>
      </c>
      <c r="Q34" s="228" t="str">
        <f t="shared" si="7"/>
        <v/>
      </c>
      <c r="R34" s="285" t="str">
        <f t="shared" si="8"/>
        <v/>
      </c>
      <c r="S34" s="189" t="str">
        <f t="shared" si="9"/>
        <v/>
      </c>
      <c r="U34" s="138" t="str">
        <f t="shared" si="1"/>
        <v/>
      </c>
      <c r="V34" s="219" t="str">
        <f t="shared" si="10"/>
        <v/>
      </c>
      <c r="W34" s="220" t="e">
        <f t="shared" si="11"/>
        <v>#VALUE!</v>
      </c>
    </row>
    <row r="35" spans="1:23" x14ac:dyDescent="0.25">
      <c r="A35" s="162"/>
      <c r="B35" s="154" t="str">
        <f t="shared" si="2"/>
        <v/>
      </c>
      <c r="C35" s="704" t="str">
        <f t="shared" si="3"/>
        <v/>
      </c>
      <c r="D35" s="671"/>
      <c r="E35" s="716" t="str">
        <f>IFERROR(VLOOKUP($D35,LISTA!A12:J8262,4,0),"")</f>
        <v/>
      </c>
      <c r="F35" s="716"/>
      <c r="G35" s="716" t="str">
        <f>IFERROR(VLOOKUP($D35,LISTA!A11:J8261,5,0),"")</f>
        <v/>
      </c>
      <c r="H35" s="716"/>
      <c r="I35" s="226"/>
      <c r="J35" s="144" t="str">
        <f>IFERROR(VLOOKUP($D35,LISTA!A12:J8262,7,0),"")</f>
        <v/>
      </c>
      <c r="K35" s="144" t="str">
        <f>IFERROR(VLOOKUP($D35,LISTA!A12:J8262,8,0),"")</f>
        <v/>
      </c>
      <c r="L35" s="144" t="str">
        <f t="shared" si="0"/>
        <v/>
      </c>
      <c r="M35" s="227" t="str">
        <f t="shared" si="4"/>
        <v/>
      </c>
      <c r="N35" s="155" t="str">
        <f t="shared" si="5"/>
        <v/>
      </c>
      <c r="O35" s="155" t="str">
        <f t="shared" si="6"/>
        <v/>
      </c>
      <c r="P35" s="155" t="str">
        <f>IFERROR(VLOOKUP($D35,LISTA!A12:J8262,10,0),"")</f>
        <v/>
      </c>
      <c r="Q35" s="228" t="str">
        <f t="shared" si="7"/>
        <v/>
      </c>
      <c r="R35" s="285" t="str">
        <f t="shared" si="8"/>
        <v/>
      </c>
      <c r="S35" s="189" t="str">
        <f t="shared" si="9"/>
        <v/>
      </c>
      <c r="T35" s="139" t="s">
        <v>120</v>
      </c>
      <c r="U35" s="138" t="str">
        <f t="shared" si="1"/>
        <v/>
      </c>
      <c r="V35" s="219" t="str">
        <f t="shared" si="10"/>
        <v/>
      </c>
      <c r="W35" s="220" t="e">
        <f t="shared" si="11"/>
        <v>#VALUE!</v>
      </c>
    </row>
    <row r="36" spans="1:23" x14ac:dyDescent="0.25">
      <c r="A36" s="162"/>
      <c r="B36" s="154" t="str">
        <f t="shared" si="2"/>
        <v/>
      </c>
      <c r="C36" s="704" t="str">
        <f t="shared" si="3"/>
        <v/>
      </c>
      <c r="D36" s="530"/>
      <c r="E36" s="716" t="str">
        <f>IFERROR(VLOOKUP($D36,LISTA!A13:J8263,4,0),"")</f>
        <v/>
      </c>
      <c r="F36" s="716"/>
      <c r="G36" s="716" t="str">
        <f>IFERROR(VLOOKUP($D36,LISTA!A12:J8262,5,0),"")</f>
        <v/>
      </c>
      <c r="H36" s="716"/>
      <c r="I36" s="226"/>
      <c r="J36" s="144" t="str">
        <f>IFERROR(VLOOKUP($D36,LISTA!A13:J8263,7,0),"")</f>
        <v/>
      </c>
      <c r="K36" s="144" t="str">
        <f>IFERROR(VLOOKUP($D36,LISTA!A13:J8263,8,0),"")</f>
        <v/>
      </c>
      <c r="L36" s="144" t="str">
        <f t="shared" si="0"/>
        <v/>
      </c>
      <c r="M36" s="227" t="str">
        <f t="shared" si="4"/>
        <v/>
      </c>
      <c r="N36" s="155" t="str">
        <f t="shared" si="5"/>
        <v/>
      </c>
      <c r="O36" s="155" t="str">
        <f t="shared" si="6"/>
        <v/>
      </c>
      <c r="P36" s="155" t="str">
        <f>IFERROR(VLOOKUP($D36,LISTA!A13:J8263,10,0),"")</f>
        <v/>
      </c>
      <c r="Q36" s="228" t="str">
        <f t="shared" si="7"/>
        <v/>
      </c>
      <c r="R36" s="285" t="str">
        <f t="shared" si="8"/>
        <v/>
      </c>
      <c r="S36" s="189" t="str">
        <f t="shared" si="9"/>
        <v/>
      </c>
      <c r="T36" s="138" t="s">
        <v>7</v>
      </c>
      <c r="U36" s="138" t="str">
        <f t="shared" si="1"/>
        <v/>
      </c>
      <c r="V36" s="219" t="str">
        <f t="shared" si="10"/>
        <v/>
      </c>
      <c r="W36" s="220" t="e">
        <f t="shared" si="11"/>
        <v>#VALUE!</v>
      </c>
    </row>
    <row r="37" spans="1:23" x14ac:dyDescent="0.25">
      <c r="A37" s="162"/>
      <c r="B37" s="154" t="str">
        <f t="shared" si="2"/>
        <v/>
      </c>
      <c r="C37" s="704" t="str">
        <f t="shared" si="3"/>
        <v/>
      </c>
      <c r="D37" s="530"/>
      <c r="E37" s="716" t="str">
        <f>IFERROR(VLOOKUP($D37,LISTA!A14:J8264,4,0),"")</f>
        <v/>
      </c>
      <c r="F37" s="716"/>
      <c r="G37" s="716" t="str">
        <f>IFERROR(VLOOKUP($D37,LISTA!A13:J8263,5,0),"")</f>
        <v/>
      </c>
      <c r="H37" s="716"/>
      <c r="I37" s="226"/>
      <c r="J37" s="144" t="str">
        <f>IFERROR(VLOOKUP($D37,LISTA!A14:J8264,7,0),"")</f>
        <v/>
      </c>
      <c r="K37" s="144" t="str">
        <f>IFERROR(VLOOKUP($D37,LISTA!A14:J8264,8,0),"")</f>
        <v/>
      </c>
      <c r="L37" s="144" t="str">
        <f t="shared" si="0"/>
        <v/>
      </c>
      <c r="M37" s="227" t="str">
        <f t="shared" si="4"/>
        <v/>
      </c>
      <c r="N37" s="155" t="str">
        <f t="shared" si="5"/>
        <v/>
      </c>
      <c r="O37" s="155" t="str">
        <f t="shared" si="6"/>
        <v/>
      </c>
      <c r="P37" s="155" t="str">
        <f>IFERROR(VLOOKUP($D37,LISTA!A14:J8264,10,0),"")</f>
        <v/>
      </c>
      <c r="Q37" s="228" t="str">
        <f t="shared" si="7"/>
        <v/>
      </c>
      <c r="R37" s="285" t="str">
        <f t="shared" si="8"/>
        <v/>
      </c>
      <c r="S37" s="189" t="str">
        <f t="shared" si="9"/>
        <v/>
      </c>
      <c r="U37" s="138" t="str">
        <f t="shared" si="1"/>
        <v/>
      </c>
      <c r="V37" s="219" t="str">
        <f t="shared" si="10"/>
        <v/>
      </c>
      <c r="W37" s="220" t="e">
        <f t="shared" si="11"/>
        <v>#VALUE!</v>
      </c>
    </row>
    <row r="38" spans="1:23" x14ac:dyDescent="0.25">
      <c r="A38" s="162"/>
      <c r="B38" s="154" t="str">
        <f t="shared" si="2"/>
        <v/>
      </c>
      <c r="C38" s="704" t="str">
        <f t="shared" si="3"/>
        <v/>
      </c>
      <c r="D38" s="530"/>
      <c r="E38" s="716" t="str">
        <f>IFERROR(VLOOKUP($D38,LISTA!A15:J8265,4,0),"")</f>
        <v/>
      </c>
      <c r="F38" s="716"/>
      <c r="G38" s="716" t="str">
        <f>IFERROR(VLOOKUP($D38,LISTA!A14:J8264,5,0),"")</f>
        <v/>
      </c>
      <c r="H38" s="716"/>
      <c r="I38" s="226"/>
      <c r="J38" s="144" t="str">
        <f>IFERROR(VLOOKUP($D38,LISTA!A15:J8265,7,0),"")</f>
        <v/>
      </c>
      <c r="K38" s="144" t="str">
        <f>IFERROR(VLOOKUP($D38,LISTA!A15:J8265,8,0),"")</f>
        <v/>
      </c>
      <c r="L38" s="144" t="str">
        <f t="shared" si="0"/>
        <v/>
      </c>
      <c r="M38" s="227" t="str">
        <f t="shared" si="4"/>
        <v/>
      </c>
      <c r="N38" s="155" t="str">
        <f t="shared" si="5"/>
        <v/>
      </c>
      <c r="O38" s="155" t="str">
        <f t="shared" si="6"/>
        <v/>
      </c>
      <c r="P38" s="155" t="str">
        <f>IFERROR(VLOOKUP($D38,LISTA!A15:J8265,10,0),"")</f>
        <v/>
      </c>
      <c r="Q38" s="228" t="str">
        <f t="shared" si="7"/>
        <v/>
      </c>
      <c r="R38" s="285" t="str">
        <f t="shared" si="8"/>
        <v/>
      </c>
      <c r="S38" s="189" t="str">
        <f t="shared" si="9"/>
        <v/>
      </c>
      <c r="U38" s="138" t="str">
        <f t="shared" si="1"/>
        <v/>
      </c>
      <c r="V38" s="219" t="str">
        <f t="shared" si="10"/>
        <v/>
      </c>
      <c r="W38" s="220" t="e">
        <f t="shared" si="11"/>
        <v>#VALUE!</v>
      </c>
    </row>
    <row r="39" spans="1:23" x14ac:dyDescent="0.25">
      <c r="A39" s="162"/>
      <c r="B39" s="154" t="str">
        <f t="shared" si="2"/>
        <v/>
      </c>
      <c r="C39" s="704" t="str">
        <f t="shared" si="3"/>
        <v/>
      </c>
      <c r="D39" s="354"/>
      <c r="E39" s="716" t="str">
        <f>IFERROR(VLOOKUP($D39,LISTA!A16:J8266,4,0),"")</f>
        <v/>
      </c>
      <c r="F39" s="716"/>
      <c r="G39" s="716" t="str">
        <f>IFERROR(VLOOKUP($D39,LISTA!A15:J8265,5,0),"")</f>
        <v/>
      </c>
      <c r="H39" s="716"/>
      <c r="I39" s="226"/>
      <c r="J39" s="144" t="str">
        <f>IFERROR(VLOOKUP($D39,LISTA!A16:J8266,7,0),"")</f>
        <v/>
      </c>
      <c r="K39" s="144" t="str">
        <f>IFERROR(VLOOKUP($D39,LISTA!A16:J8266,8,0),"")</f>
        <v/>
      </c>
      <c r="L39" s="144" t="str">
        <f t="shared" si="0"/>
        <v/>
      </c>
      <c r="M39" s="227" t="str">
        <f t="shared" si="4"/>
        <v/>
      </c>
      <c r="N39" s="155" t="str">
        <f t="shared" si="5"/>
        <v/>
      </c>
      <c r="O39" s="155" t="str">
        <f t="shared" si="6"/>
        <v/>
      </c>
      <c r="P39" s="155" t="str">
        <f>IFERROR(VLOOKUP($D39,LISTA!A16:J8266,10,0),"")</f>
        <v/>
      </c>
      <c r="Q39" s="228" t="str">
        <f t="shared" si="7"/>
        <v/>
      </c>
      <c r="R39" s="285" t="str">
        <f t="shared" si="8"/>
        <v/>
      </c>
      <c r="S39" s="189" t="str">
        <f t="shared" si="9"/>
        <v/>
      </c>
      <c r="U39" s="138" t="str">
        <f t="shared" si="1"/>
        <v/>
      </c>
      <c r="V39" s="219" t="str">
        <f t="shared" si="10"/>
        <v/>
      </c>
      <c r="W39" s="220" t="e">
        <f t="shared" si="11"/>
        <v>#VALUE!</v>
      </c>
    </row>
    <row r="40" spans="1:23" x14ac:dyDescent="0.25">
      <c r="A40" s="162"/>
      <c r="B40" s="154" t="str">
        <f t="shared" si="2"/>
        <v/>
      </c>
      <c r="C40" s="704" t="str">
        <f t="shared" si="3"/>
        <v/>
      </c>
      <c r="D40" s="354"/>
      <c r="E40" s="716" t="str">
        <f>IFERROR(VLOOKUP($D40,LISTA!A17:J8267,4,0),"")</f>
        <v/>
      </c>
      <c r="F40" s="716"/>
      <c r="G40" s="716" t="str">
        <f>IFERROR(VLOOKUP($D40,LISTA!A16:J8266,5,0),"")</f>
        <v/>
      </c>
      <c r="H40" s="716"/>
      <c r="I40" s="226"/>
      <c r="J40" s="144" t="str">
        <f>IFERROR(VLOOKUP($D40,LISTA!A17:J8267,7,0),"")</f>
        <v/>
      </c>
      <c r="K40" s="144" t="str">
        <f>IFERROR(VLOOKUP($D40,LISTA!A17:J8267,8,0),"")</f>
        <v/>
      </c>
      <c r="L40" s="144" t="str">
        <f t="shared" si="0"/>
        <v/>
      </c>
      <c r="M40" s="227" t="str">
        <f t="shared" si="4"/>
        <v/>
      </c>
      <c r="N40" s="155" t="str">
        <f t="shared" si="5"/>
        <v/>
      </c>
      <c r="O40" s="155" t="str">
        <f t="shared" si="6"/>
        <v/>
      </c>
      <c r="P40" s="155" t="str">
        <f>IFERROR(VLOOKUP($D40,LISTA!A17:J8267,10,0),"")</f>
        <v/>
      </c>
      <c r="Q40" s="228" t="str">
        <f t="shared" si="7"/>
        <v/>
      </c>
      <c r="R40" s="285" t="str">
        <f t="shared" si="8"/>
        <v/>
      </c>
      <c r="S40" s="189" t="str">
        <f t="shared" si="9"/>
        <v/>
      </c>
      <c r="U40" s="138" t="str">
        <f t="shared" si="1"/>
        <v/>
      </c>
      <c r="V40" s="219" t="str">
        <f t="shared" si="10"/>
        <v/>
      </c>
      <c r="W40" s="220" t="e">
        <f t="shared" si="11"/>
        <v>#VALUE!</v>
      </c>
    </row>
    <row r="41" spans="1:23" x14ac:dyDescent="0.25">
      <c r="A41" s="162"/>
      <c r="B41" s="154" t="str">
        <f t="shared" si="2"/>
        <v/>
      </c>
      <c r="C41" s="704" t="str">
        <f t="shared" si="3"/>
        <v/>
      </c>
      <c r="D41" s="354"/>
      <c r="E41" s="716" t="str">
        <f>IFERROR(VLOOKUP($D41,LISTA!A18:J8268,4,0),"")</f>
        <v/>
      </c>
      <c r="F41" s="716"/>
      <c r="G41" s="716" t="str">
        <f>IFERROR(VLOOKUP($D41,LISTA!A17:J8267,5,0),"")</f>
        <v/>
      </c>
      <c r="H41" s="716"/>
      <c r="I41" s="157"/>
      <c r="J41" s="144" t="str">
        <f>IFERROR(VLOOKUP($D41,LISTA!A18:J8268,7,0),"")</f>
        <v/>
      </c>
      <c r="K41" s="144" t="str">
        <f>IFERROR(VLOOKUP($D41,LISTA!A18:J8268,8,0),"")</f>
        <v/>
      </c>
      <c r="L41" s="144" t="str">
        <f t="shared" si="0"/>
        <v/>
      </c>
      <c r="M41" s="227" t="str">
        <f t="shared" si="4"/>
        <v/>
      </c>
      <c r="N41" s="155" t="str">
        <f t="shared" si="5"/>
        <v/>
      </c>
      <c r="O41" s="155" t="str">
        <f t="shared" si="6"/>
        <v/>
      </c>
      <c r="P41" s="155" t="str">
        <f>IFERROR(VLOOKUP($D41,LISTA!A18:J8268,10,0),"")</f>
        <v/>
      </c>
      <c r="Q41" s="228" t="str">
        <f t="shared" si="7"/>
        <v/>
      </c>
      <c r="R41" s="285" t="str">
        <f t="shared" si="8"/>
        <v/>
      </c>
      <c r="S41" s="189" t="str">
        <f t="shared" si="9"/>
        <v/>
      </c>
      <c r="U41" s="138" t="str">
        <f t="shared" si="1"/>
        <v/>
      </c>
      <c r="V41" s="219" t="str">
        <f t="shared" si="10"/>
        <v/>
      </c>
      <c r="W41" s="220" t="e">
        <f t="shared" si="11"/>
        <v>#VALUE!</v>
      </c>
    </row>
    <row r="42" spans="1:23" x14ac:dyDescent="0.25">
      <c r="A42" s="162"/>
      <c r="B42" s="154" t="str">
        <f t="shared" si="2"/>
        <v/>
      </c>
      <c r="C42" s="704" t="str">
        <f t="shared" si="3"/>
        <v/>
      </c>
      <c r="D42" s="354"/>
      <c r="E42" s="716" t="str">
        <f>IFERROR(VLOOKUP($D42,LISTA!A19:J8269,4,0),"")</f>
        <v/>
      </c>
      <c r="F42" s="716"/>
      <c r="G42" s="716" t="str">
        <f>IFERROR(VLOOKUP($D42,LISTA!A18:J8268,5,0),"")</f>
        <v/>
      </c>
      <c r="H42" s="716"/>
      <c r="I42" s="157"/>
      <c r="J42" s="144" t="str">
        <f>IFERROR(VLOOKUP($D42,LISTA!A19:J8269,7,0),"")</f>
        <v/>
      </c>
      <c r="K42" s="144" t="str">
        <f>IFERROR(VLOOKUP($D42,LISTA!A19:J8269,8,0),"")</f>
        <v/>
      </c>
      <c r="L42" s="144" t="str">
        <f t="shared" si="0"/>
        <v/>
      </c>
      <c r="M42" s="227" t="str">
        <f t="shared" si="4"/>
        <v/>
      </c>
      <c r="N42" s="155" t="str">
        <f t="shared" si="5"/>
        <v/>
      </c>
      <c r="O42" s="155" t="str">
        <f t="shared" si="6"/>
        <v/>
      </c>
      <c r="P42" s="155" t="str">
        <f>IFERROR(VLOOKUP($D42,LISTA!A19:J8269,10,0),"")</f>
        <v/>
      </c>
      <c r="Q42" s="228" t="str">
        <f t="shared" si="7"/>
        <v/>
      </c>
      <c r="R42" s="285" t="str">
        <f t="shared" si="8"/>
        <v/>
      </c>
      <c r="S42" s="189" t="str">
        <f t="shared" si="9"/>
        <v/>
      </c>
      <c r="U42" s="138" t="str">
        <f t="shared" si="1"/>
        <v/>
      </c>
      <c r="V42" s="219" t="str">
        <f t="shared" si="10"/>
        <v/>
      </c>
      <c r="W42" s="220" t="e">
        <f t="shared" si="11"/>
        <v>#VALUE!</v>
      </c>
    </row>
    <row r="43" spans="1:23" x14ac:dyDescent="0.25">
      <c r="A43" s="162"/>
      <c r="B43" s="154" t="str">
        <f t="shared" si="2"/>
        <v/>
      </c>
      <c r="C43" s="704" t="str">
        <f t="shared" si="3"/>
        <v/>
      </c>
      <c r="D43" s="354"/>
      <c r="E43" s="716" t="str">
        <f>IFERROR(VLOOKUP($D43,LISTA!A20:J8270,4,0),"")</f>
        <v/>
      </c>
      <c r="F43" s="716"/>
      <c r="G43" s="716" t="str">
        <f>IFERROR(VLOOKUP($D43,LISTA!A19:J8269,5,0),"")</f>
        <v/>
      </c>
      <c r="H43" s="716"/>
      <c r="I43" s="157"/>
      <c r="J43" s="144" t="str">
        <f>IFERROR(VLOOKUP($D43,LISTA!A20:J8270,7,0),"")</f>
        <v/>
      </c>
      <c r="K43" s="144" t="str">
        <f>IFERROR(VLOOKUP($D43,LISTA!A20:J8270,8,0),"")</f>
        <v/>
      </c>
      <c r="L43" s="144" t="str">
        <f t="shared" si="0"/>
        <v/>
      </c>
      <c r="M43" s="227" t="str">
        <f t="shared" si="4"/>
        <v/>
      </c>
      <c r="N43" s="155" t="str">
        <f t="shared" si="5"/>
        <v/>
      </c>
      <c r="O43" s="155" t="str">
        <f t="shared" si="6"/>
        <v/>
      </c>
      <c r="P43" s="155" t="str">
        <f>IFERROR(VLOOKUP($D43,LISTA!A20:J8270,10,0),"")</f>
        <v/>
      </c>
      <c r="Q43" s="228" t="str">
        <f t="shared" si="7"/>
        <v/>
      </c>
      <c r="R43" s="285" t="str">
        <f t="shared" si="8"/>
        <v/>
      </c>
      <c r="S43" s="189" t="str">
        <f t="shared" si="9"/>
        <v/>
      </c>
      <c r="U43" s="138" t="str">
        <f t="shared" si="1"/>
        <v/>
      </c>
      <c r="V43" s="219" t="str">
        <f t="shared" si="10"/>
        <v/>
      </c>
      <c r="W43" s="220" t="e">
        <f t="shared" si="11"/>
        <v>#VALUE!</v>
      </c>
    </row>
    <row r="44" spans="1:23" x14ac:dyDescent="0.25">
      <c r="A44" s="162"/>
      <c r="B44" s="154" t="str">
        <f t="shared" si="2"/>
        <v/>
      </c>
      <c r="C44" s="704" t="str">
        <f t="shared" si="3"/>
        <v/>
      </c>
      <c r="D44" s="354"/>
      <c r="E44" s="716" t="str">
        <f>IFERROR(VLOOKUP($D44,LISTA!A21:J8271,4,0),"")</f>
        <v/>
      </c>
      <c r="F44" s="716"/>
      <c r="G44" s="716" t="str">
        <f>IFERROR(VLOOKUP($D44,LISTA!A20:J8270,5,0),"")</f>
        <v/>
      </c>
      <c r="H44" s="716"/>
      <c r="I44" s="157"/>
      <c r="J44" s="144" t="str">
        <f>IFERROR(VLOOKUP($D44,LISTA!A21:J8271,7,0),"")</f>
        <v/>
      </c>
      <c r="K44" s="144" t="str">
        <f>IFERROR(VLOOKUP($D44,LISTA!A21:J8271,8,0),"")</f>
        <v/>
      </c>
      <c r="L44" s="144" t="str">
        <f t="shared" si="0"/>
        <v/>
      </c>
      <c r="M44" s="227" t="str">
        <f t="shared" si="4"/>
        <v/>
      </c>
      <c r="N44" s="155" t="str">
        <f t="shared" si="5"/>
        <v/>
      </c>
      <c r="O44" s="155" t="str">
        <f t="shared" si="6"/>
        <v/>
      </c>
      <c r="P44" s="155" t="str">
        <f>IFERROR(VLOOKUP($D44,LISTA!A21:J8271,10,0),"")</f>
        <v/>
      </c>
      <c r="Q44" s="228" t="str">
        <f t="shared" si="7"/>
        <v/>
      </c>
      <c r="R44" s="285" t="str">
        <f t="shared" si="8"/>
        <v/>
      </c>
      <c r="S44" s="189" t="str">
        <f t="shared" si="9"/>
        <v/>
      </c>
      <c r="U44" s="138" t="str">
        <f t="shared" si="1"/>
        <v/>
      </c>
      <c r="V44" s="219" t="str">
        <f t="shared" si="10"/>
        <v/>
      </c>
      <c r="W44" s="220" t="e">
        <f t="shared" si="11"/>
        <v>#VALUE!</v>
      </c>
    </row>
    <row r="45" spans="1:23" x14ac:dyDescent="0.25">
      <c r="A45" s="162"/>
      <c r="B45" s="154" t="str">
        <f t="shared" si="2"/>
        <v/>
      </c>
      <c r="C45" s="704" t="str">
        <f t="shared" si="3"/>
        <v/>
      </c>
      <c r="D45" s="354"/>
      <c r="E45" s="716" t="str">
        <f>IFERROR(VLOOKUP($D45,LISTA!A22:J8272,4,0),"")</f>
        <v/>
      </c>
      <c r="F45" s="716"/>
      <c r="G45" s="716" t="str">
        <f>IFERROR(VLOOKUP($D45,LISTA!A21:J8271,5,0),"")</f>
        <v/>
      </c>
      <c r="H45" s="716"/>
      <c r="I45" s="157"/>
      <c r="J45" s="144" t="str">
        <f>IFERROR(VLOOKUP($D45,LISTA!A22:J8272,7,0),"")</f>
        <v/>
      </c>
      <c r="K45" s="144" t="str">
        <f>IFERROR(VLOOKUP($D45,LISTA!A22:J8272,8,0),"")</f>
        <v/>
      </c>
      <c r="L45" s="144" t="str">
        <f t="shared" si="0"/>
        <v/>
      </c>
      <c r="M45" s="227" t="str">
        <f t="shared" si="4"/>
        <v/>
      </c>
      <c r="N45" s="155" t="str">
        <f t="shared" si="5"/>
        <v/>
      </c>
      <c r="O45" s="155" t="str">
        <f t="shared" si="6"/>
        <v/>
      </c>
      <c r="P45" s="155" t="str">
        <f>IFERROR(VLOOKUP($D45,LISTA!A22:J8272,10,0),"")</f>
        <v/>
      </c>
      <c r="Q45" s="228" t="str">
        <f t="shared" si="7"/>
        <v/>
      </c>
      <c r="R45" s="285" t="str">
        <f t="shared" si="8"/>
        <v/>
      </c>
      <c r="S45" s="189" t="str">
        <f t="shared" si="9"/>
        <v/>
      </c>
      <c r="U45" s="138" t="str">
        <f t="shared" si="1"/>
        <v/>
      </c>
      <c r="V45" s="219" t="str">
        <f t="shared" si="10"/>
        <v/>
      </c>
      <c r="W45" s="220" t="e">
        <f t="shared" si="11"/>
        <v>#VALUE!</v>
      </c>
    </row>
    <row r="46" spans="1:23" x14ac:dyDescent="0.25">
      <c r="A46" s="162"/>
      <c r="B46" s="154" t="str">
        <f t="shared" si="2"/>
        <v/>
      </c>
      <c r="C46" s="704" t="str">
        <f t="shared" si="3"/>
        <v/>
      </c>
      <c r="D46" s="354"/>
      <c r="E46" s="716" t="str">
        <f>IFERROR(VLOOKUP($D46,LISTA!A23:J8273,4,0),"")</f>
        <v/>
      </c>
      <c r="F46" s="716"/>
      <c r="G46" s="716" t="str">
        <f>IFERROR(VLOOKUP($D46,LISTA!A22:J8272,5,0),"")</f>
        <v/>
      </c>
      <c r="H46" s="716"/>
      <c r="I46" s="157"/>
      <c r="J46" s="144" t="str">
        <f>IFERROR(VLOOKUP($D46,LISTA!A23:J8273,7,0),"")</f>
        <v/>
      </c>
      <c r="K46" s="144" t="str">
        <f>IFERROR(VLOOKUP($D46,LISTA!A23:J8273,8,0),"")</f>
        <v/>
      </c>
      <c r="L46" s="144" t="str">
        <f t="shared" si="0"/>
        <v/>
      </c>
      <c r="M46" s="227" t="str">
        <f t="shared" si="4"/>
        <v/>
      </c>
      <c r="N46" s="155" t="str">
        <f t="shared" si="5"/>
        <v/>
      </c>
      <c r="O46" s="155" t="str">
        <f t="shared" si="6"/>
        <v/>
      </c>
      <c r="P46" s="155" t="str">
        <f>IFERROR(VLOOKUP($D46,LISTA!A23:J8273,10,0),"")</f>
        <v/>
      </c>
      <c r="Q46" s="228" t="str">
        <f t="shared" si="7"/>
        <v/>
      </c>
      <c r="R46" s="285" t="str">
        <f t="shared" si="8"/>
        <v/>
      </c>
      <c r="S46" s="189" t="str">
        <f t="shared" si="9"/>
        <v/>
      </c>
      <c r="U46" s="138" t="str">
        <f t="shared" si="1"/>
        <v/>
      </c>
      <c r="V46" s="219" t="str">
        <f t="shared" si="10"/>
        <v/>
      </c>
      <c r="W46" s="220" t="e">
        <f t="shared" si="11"/>
        <v>#VALUE!</v>
      </c>
    </row>
    <row r="47" spans="1:23" x14ac:dyDescent="0.25">
      <c r="A47" s="162"/>
      <c r="B47" s="154" t="str">
        <f t="shared" si="2"/>
        <v/>
      </c>
      <c r="C47" s="704" t="str">
        <f t="shared" si="3"/>
        <v/>
      </c>
      <c r="D47" s="354"/>
      <c r="E47" s="716" t="str">
        <f>IFERROR(VLOOKUP($D47,LISTA!A24:J8274,4,0),"")</f>
        <v/>
      </c>
      <c r="F47" s="716"/>
      <c r="G47" s="716" t="str">
        <f>IFERROR(VLOOKUP($D47,LISTA!A23:J8273,5,0),"")</f>
        <v/>
      </c>
      <c r="H47" s="716"/>
      <c r="I47" s="157"/>
      <c r="J47" s="144" t="str">
        <f>IFERROR(VLOOKUP($D47,LISTA!A24:J8274,7,0),"")</f>
        <v/>
      </c>
      <c r="K47" s="144" t="str">
        <f>IFERROR(VLOOKUP($D47,LISTA!A24:J8274,8,0),"")</f>
        <v/>
      </c>
      <c r="L47" s="144" t="str">
        <f t="shared" si="0"/>
        <v/>
      </c>
      <c r="M47" s="227" t="str">
        <f t="shared" si="4"/>
        <v/>
      </c>
      <c r="N47" s="155" t="str">
        <f t="shared" si="5"/>
        <v/>
      </c>
      <c r="O47" s="155" t="str">
        <f t="shared" si="6"/>
        <v/>
      </c>
      <c r="P47" s="155" t="str">
        <f>IFERROR(VLOOKUP($D47,LISTA!A24:J8274,10,0),"")</f>
        <v/>
      </c>
      <c r="Q47" s="228" t="str">
        <f t="shared" si="7"/>
        <v/>
      </c>
      <c r="R47" s="285" t="str">
        <f t="shared" si="8"/>
        <v/>
      </c>
      <c r="S47" s="189" t="str">
        <f t="shared" si="9"/>
        <v/>
      </c>
      <c r="U47" s="138" t="str">
        <f t="shared" si="1"/>
        <v/>
      </c>
      <c r="V47" s="219" t="str">
        <f t="shared" si="10"/>
        <v/>
      </c>
      <c r="W47" s="220" t="e">
        <f t="shared" si="11"/>
        <v>#VALUE!</v>
      </c>
    </row>
    <row r="48" spans="1:23" x14ac:dyDescent="0.25">
      <c r="A48" s="162"/>
      <c r="B48" s="154" t="str">
        <f t="shared" si="2"/>
        <v/>
      </c>
      <c r="C48" s="704" t="str">
        <f t="shared" si="3"/>
        <v/>
      </c>
      <c r="D48" s="354"/>
      <c r="E48" s="716" t="str">
        <f>IFERROR(VLOOKUP($D48,LISTA!A25:J8275,4,0),"")</f>
        <v/>
      </c>
      <c r="F48" s="716"/>
      <c r="G48" s="716" t="str">
        <f>IFERROR(VLOOKUP($D48,LISTA!A24:J8274,5,0),"")</f>
        <v/>
      </c>
      <c r="H48" s="716"/>
      <c r="I48" s="157"/>
      <c r="J48" s="144" t="str">
        <f>IFERROR(VLOOKUP($D48,LISTA!A25:J8275,7,0),"")</f>
        <v/>
      </c>
      <c r="K48" s="144" t="str">
        <f>IFERROR(VLOOKUP($D48,LISTA!A25:J8275,8,0),"")</f>
        <v/>
      </c>
      <c r="L48" s="144" t="str">
        <f t="shared" si="0"/>
        <v/>
      </c>
      <c r="M48" s="227" t="str">
        <f t="shared" si="4"/>
        <v/>
      </c>
      <c r="N48" s="155" t="str">
        <f t="shared" si="5"/>
        <v/>
      </c>
      <c r="O48" s="155" t="str">
        <f t="shared" si="6"/>
        <v/>
      </c>
      <c r="P48" s="155" t="str">
        <f>IFERROR(VLOOKUP($D48,LISTA!A25:J8275,10,0),"")</f>
        <v/>
      </c>
      <c r="Q48" s="228" t="str">
        <f t="shared" si="7"/>
        <v/>
      </c>
      <c r="R48" s="285" t="str">
        <f t="shared" si="8"/>
        <v/>
      </c>
      <c r="S48" s="189" t="str">
        <f t="shared" si="9"/>
        <v/>
      </c>
      <c r="U48" s="138" t="str">
        <f t="shared" si="1"/>
        <v/>
      </c>
      <c r="V48" s="219" t="str">
        <f t="shared" si="10"/>
        <v/>
      </c>
      <c r="W48" s="220" t="e">
        <f t="shared" si="11"/>
        <v>#VALUE!</v>
      </c>
    </row>
    <row r="49" spans="1:23" x14ac:dyDescent="0.25">
      <c r="A49" s="162"/>
      <c r="B49" s="154" t="str">
        <f t="shared" si="2"/>
        <v/>
      </c>
      <c r="C49" s="704" t="str">
        <f t="shared" si="3"/>
        <v/>
      </c>
      <c r="D49" s="157"/>
      <c r="E49" s="716" t="str">
        <f>IFERROR(VLOOKUP($D49,LISTA!A26:J8276,4,0),"")</f>
        <v/>
      </c>
      <c r="F49" s="716"/>
      <c r="G49" s="716" t="str">
        <f>IFERROR(VLOOKUP($D49,LISTA!A25:J8275,5,0),"")</f>
        <v/>
      </c>
      <c r="H49" s="716"/>
      <c r="I49" s="157"/>
      <c r="J49" s="144" t="str">
        <f>IFERROR(VLOOKUP($D49,LISTA!A26:J8276,7,0),"")</f>
        <v/>
      </c>
      <c r="K49" s="144" t="str">
        <f>IFERROR(VLOOKUP($D49,LISTA!A26:J8276,8,0),"")</f>
        <v/>
      </c>
      <c r="L49" s="144" t="str">
        <f t="shared" si="0"/>
        <v/>
      </c>
      <c r="M49" s="227" t="str">
        <f t="shared" si="4"/>
        <v/>
      </c>
      <c r="N49" s="155" t="str">
        <f t="shared" si="5"/>
        <v/>
      </c>
      <c r="O49" s="155" t="str">
        <f t="shared" si="6"/>
        <v/>
      </c>
      <c r="P49" s="155" t="str">
        <f>IFERROR(VLOOKUP($D49,LISTA!A26:J8276,10,0),"")</f>
        <v/>
      </c>
      <c r="Q49" s="228" t="str">
        <f t="shared" si="7"/>
        <v/>
      </c>
      <c r="R49" s="285" t="str">
        <f t="shared" si="8"/>
        <v/>
      </c>
      <c r="S49" s="189" t="str">
        <f t="shared" si="9"/>
        <v/>
      </c>
      <c r="U49" s="138" t="str">
        <f t="shared" si="1"/>
        <v/>
      </c>
      <c r="V49" s="219" t="str">
        <f t="shared" si="10"/>
        <v/>
      </c>
      <c r="W49" s="220" t="e">
        <f t="shared" si="11"/>
        <v>#VALUE!</v>
      </c>
    </row>
    <row r="50" spans="1:23" x14ac:dyDescent="0.25">
      <c r="A50" s="162"/>
      <c r="B50" s="154" t="str">
        <f t="shared" si="2"/>
        <v/>
      </c>
      <c r="C50" s="704" t="str">
        <f t="shared" si="3"/>
        <v/>
      </c>
      <c r="D50" s="157"/>
      <c r="E50" s="716" t="str">
        <f>IFERROR(VLOOKUP($D50,LISTA!A27:J8277,4,0),"")</f>
        <v/>
      </c>
      <c r="F50" s="716"/>
      <c r="G50" s="716" t="str">
        <f>IFERROR(VLOOKUP($D50,LISTA!A26:J8276,5,0),"")</f>
        <v/>
      </c>
      <c r="H50" s="716"/>
      <c r="I50" s="157"/>
      <c r="J50" s="144" t="str">
        <f>IFERROR(VLOOKUP($D50,LISTA!A27:J8277,7,0),"")</f>
        <v/>
      </c>
      <c r="K50" s="144" t="str">
        <f>IFERROR(VLOOKUP($D50,LISTA!A27:J8277,8,0),"")</f>
        <v/>
      </c>
      <c r="L50" s="144" t="str">
        <f t="shared" si="0"/>
        <v/>
      </c>
      <c r="M50" s="227" t="str">
        <f t="shared" si="4"/>
        <v/>
      </c>
      <c r="N50" s="155" t="str">
        <f t="shared" si="5"/>
        <v/>
      </c>
      <c r="O50" s="155" t="str">
        <f t="shared" si="6"/>
        <v/>
      </c>
      <c r="P50" s="155" t="str">
        <f>IFERROR(VLOOKUP($D50,LISTA!A27:J8277,10,0),"")</f>
        <v/>
      </c>
      <c r="Q50" s="228" t="str">
        <f t="shared" si="7"/>
        <v/>
      </c>
      <c r="R50" s="285" t="str">
        <f t="shared" si="8"/>
        <v/>
      </c>
      <c r="S50" s="189" t="str">
        <f t="shared" si="9"/>
        <v/>
      </c>
      <c r="U50" s="138" t="str">
        <f t="shared" si="1"/>
        <v/>
      </c>
      <c r="V50" s="219" t="str">
        <f t="shared" si="10"/>
        <v/>
      </c>
      <c r="W50" s="220" t="e">
        <f t="shared" si="11"/>
        <v>#VALUE!</v>
      </c>
    </row>
    <row r="51" spans="1:23" x14ac:dyDescent="0.25">
      <c r="A51" s="162"/>
      <c r="B51" s="154" t="str">
        <f t="shared" si="2"/>
        <v/>
      </c>
      <c r="C51" s="704" t="str">
        <f t="shared" si="3"/>
        <v/>
      </c>
      <c r="D51" s="157"/>
      <c r="E51" s="716" t="str">
        <f>IFERROR(VLOOKUP($D51,LISTA!A28:J8278,4,0),"")</f>
        <v/>
      </c>
      <c r="F51" s="716"/>
      <c r="G51" s="716" t="str">
        <f>IFERROR(VLOOKUP($D51,LISTA!A27:J8277,5,0),"")</f>
        <v/>
      </c>
      <c r="H51" s="716"/>
      <c r="I51" s="157"/>
      <c r="J51" s="144" t="str">
        <f>IFERROR(VLOOKUP($D51,LISTA!A28:J8278,7,0),"")</f>
        <v/>
      </c>
      <c r="K51" s="144" t="str">
        <f>IFERROR(VLOOKUP($D51,LISTA!A28:J8278,8,0),"")</f>
        <v/>
      </c>
      <c r="L51" s="144" t="str">
        <f t="shared" si="0"/>
        <v/>
      </c>
      <c r="M51" s="227" t="str">
        <f t="shared" si="4"/>
        <v/>
      </c>
      <c r="N51" s="155" t="str">
        <f t="shared" si="5"/>
        <v/>
      </c>
      <c r="O51" s="155" t="str">
        <f t="shared" si="6"/>
        <v/>
      </c>
      <c r="P51" s="155" t="str">
        <f>IFERROR(VLOOKUP($D51,LISTA!A28:J8278,10,0),"")</f>
        <v/>
      </c>
      <c r="Q51" s="228" t="str">
        <f t="shared" si="7"/>
        <v/>
      </c>
      <c r="R51" s="285" t="str">
        <f t="shared" si="8"/>
        <v/>
      </c>
      <c r="S51" s="189" t="str">
        <f t="shared" si="9"/>
        <v/>
      </c>
      <c r="U51" s="138" t="str">
        <f t="shared" si="1"/>
        <v/>
      </c>
      <c r="V51" s="219" t="str">
        <f t="shared" si="10"/>
        <v/>
      </c>
      <c r="W51" s="220" t="e">
        <f t="shared" si="11"/>
        <v>#VALUE!</v>
      </c>
    </row>
    <row r="52" spans="1:23" x14ac:dyDescent="0.25">
      <c r="A52" s="162"/>
      <c r="B52" s="154" t="str">
        <f t="shared" si="2"/>
        <v/>
      </c>
      <c r="C52" s="704" t="str">
        <f t="shared" si="3"/>
        <v/>
      </c>
      <c r="D52" s="157"/>
      <c r="E52" s="716" t="str">
        <f>IFERROR(VLOOKUP($D52,LISTA!A29:J8279,4,0),"")</f>
        <v/>
      </c>
      <c r="F52" s="716"/>
      <c r="G52" s="716" t="str">
        <f>IFERROR(VLOOKUP($D52,LISTA!A28:J8278,5,0),"")</f>
        <v/>
      </c>
      <c r="H52" s="716"/>
      <c r="I52" s="157"/>
      <c r="J52" s="144" t="str">
        <f>IFERROR(VLOOKUP($D52,LISTA!A29:J8279,7,0),"")</f>
        <v/>
      </c>
      <c r="K52" s="144" t="str">
        <f>IFERROR(VLOOKUP($D52,LISTA!A29:J8279,8,0),"")</f>
        <v/>
      </c>
      <c r="L52" s="144" t="str">
        <f t="shared" si="0"/>
        <v/>
      </c>
      <c r="M52" s="227" t="str">
        <f t="shared" si="4"/>
        <v/>
      </c>
      <c r="N52" s="155" t="str">
        <f t="shared" si="5"/>
        <v/>
      </c>
      <c r="O52" s="155" t="str">
        <f t="shared" si="6"/>
        <v/>
      </c>
      <c r="P52" s="155" t="str">
        <f>IFERROR(VLOOKUP($D52,LISTA!A29:J8279,10,0),"")</f>
        <v/>
      </c>
      <c r="Q52" s="228" t="str">
        <f t="shared" si="7"/>
        <v/>
      </c>
      <c r="R52" s="285" t="str">
        <f t="shared" si="8"/>
        <v/>
      </c>
      <c r="S52" s="189" t="str">
        <f t="shared" si="9"/>
        <v/>
      </c>
      <c r="U52" s="138" t="str">
        <f t="shared" si="1"/>
        <v/>
      </c>
      <c r="V52" s="219" t="str">
        <f t="shared" si="10"/>
        <v/>
      </c>
      <c r="W52" s="220" t="e">
        <f t="shared" si="11"/>
        <v>#VALUE!</v>
      </c>
    </row>
    <row r="53" spans="1:23" x14ac:dyDescent="0.25">
      <c r="A53" s="162"/>
      <c r="B53" s="154" t="str">
        <f t="shared" si="2"/>
        <v/>
      </c>
      <c r="C53" s="704" t="str">
        <f t="shared" si="3"/>
        <v/>
      </c>
      <c r="D53" s="157"/>
      <c r="E53" s="716" t="str">
        <f>IFERROR(VLOOKUP($D53,LISTA!A30:J8280,4,0),"")</f>
        <v/>
      </c>
      <c r="F53" s="716"/>
      <c r="G53" s="716" t="str">
        <f>IFERROR(VLOOKUP($D53,LISTA!A29:J8279,5,0),"")</f>
        <v/>
      </c>
      <c r="H53" s="716"/>
      <c r="I53" s="157"/>
      <c r="J53" s="144" t="str">
        <f>IFERROR(VLOOKUP($D53,LISTA!A30:J8280,7,0),"")</f>
        <v/>
      </c>
      <c r="K53" s="144" t="str">
        <f>IFERROR(VLOOKUP($D53,LISTA!A30:J8280,8,0),"")</f>
        <v/>
      </c>
      <c r="L53" s="144" t="str">
        <f t="shared" si="0"/>
        <v/>
      </c>
      <c r="M53" s="227" t="str">
        <f t="shared" si="4"/>
        <v/>
      </c>
      <c r="N53" s="155" t="str">
        <f t="shared" si="5"/>
        <v/>
      </c>
      <c r="O53" s="155" t="str">
        <f t="shared" si="6"/>
        <v/>
      </c>
      <c r="P53" s="155" t="str">
        <f>IFERROR(VLOOKUP($D53,LISTA!A30:J8280,10,0),"")</f>
        <v/>
      </c>
      <c r="Q53" s="228" t="str">
        <f t="shared" si="7"/>
        <v/>
      </c>
      <c r="R53" s="285" t="str">
        <f t="shared" si="8"/>
        <v/>
      </c>
      <c r="S53" s="189" t="str">
        <f t="shared" si="9"/>
        <v/>
      </c>
      <c r="U53" s="138" t="str">
        <f t="shared" si="1"/>
        <v/>
      </c>
      <c r="V53" s="219" t="str">
        <f t="shared" si="10"/>
        <v/>
      </c>
      <c r="W53" s="220" t="e">
        <f t="shared" si="11"/>
        <v>#VALUE!</v>
      </c>
    </row>
    <row r="54" spans="1:23" x14ac:dyDescent="0.25">
      <c r="A54" s="162"/>
      <c r="B54" s="154" t="str">
        <f t="shared" si="2"/>
        <v/>
      </c>
      <c r="C54" s="704" t="str">
        <f t="shared" si="3"/>
        <v/>
      </c>
      <c r="D54" s="157"/>
      <c r="E54" s="716" t="str">
        <f>IFERROR(VLOOKUP($D54,LISTA!A31:J8281,4,0),"")</f>
        <v/>
      </c>
      <c r="F54" s="716"/>
      <c r="G54" s="716" t="str">
        <f>IFERROR(VLOOKUP($D54,LISTA!A30:J8280,5,0),"")</f>
        <v/>
      </c>
      <c r="H54" s="716"/>
      <c r="I54" s="157"/>
      <c r="J54" s="144" t="str">
        <f>IFERROR(VLOOKUP($D54,LISTA!A31:J8281,7,0),"")</f>
        <v/>
      </c>
      <c r="K54" s="144" t="str">
        <f>IFERROR(VLOOKUP($D54,LISTA!A31:J8281,8,0),"")</f>
        <v/>
      </c>
      <c r="L54" s="144" t="str">
        <f t="shared" si="0"/>
        <v/>
      </c>
      <c r="M54" s="227" t="str">
        <f t="shared" si="4"/>
        <v/>
      </c>
      <c r="N54" s="155" t="str">
        <f t="shared" si="5"/>
        <v/>
      </c>
      <c r="O54" s="155" t="str">
        <f t="shared" si="6"/>
        <v/>
      </c>
      <c r="P54" s="155" t="str">
        <f>IFERROR(VLOOKUP($D54,LISTA!A31:J8281,10,0),"")</f>
        <v/>
      </c>
      <c r="Q54" s="228" t="str">
        <f t="shared" si="7"/>
        <v/>
      </c>
      <c r="R54" s="285" t="str">
        <f t="shared" si="8"/>
        <v/>
      </c>
      <c r="S54" s="189" t="str">
        <f t="shared" si="9"/>
        <v/>
      </c>
      <c r="U54" s="138" t="str">
        <f t="shared" si="1"/>
        <v/>
      </c>
      <c r="V54" s="219" t="str">
        <f t="shared" si="10"/>
        <v/>
      </c>
      <c r="W54" s="220" t="e">
        <f t="shared" si="11"/>
        <v>#VALUE!</v>
      </c>
    </row>
    <row r="55" spans="1:23" x14ac:dyDescent="0.25">
      <c r="A55" s="162"/>
      <c r="B55" s="154" t="str">
        <f t="shared" si="2"/>
        <v/>
      </c>
      <c r="C55" s="704" t="str">
        <f t="shared" si="3"/>
        <v/>
      </c>
      <c r="D55" s="157"/>
      <c r="E55" s="716" t="str">
        <f>IFERROR(VLOOKUP($D55,LISTA!A32:J8282,4,0),"")</f>
        <v/>
      </c>
      <c r="F55" s="716"/>
      <c r="G55" s="716" t="str">
        <f>IFERROR(VLOOKUP($D55,LISTA!A31:J8281,5,0),"")</f>
        <v/>
      </c>
      <c r="H55" s="716"/>
      <c r="I55" s="157"/>
      <c r="J55" s="144" t="str">
        <f>IFERROR(VLOOKUP($D55,LISTA!A32:J8282,7,0),"")</f>
        <v/>
      </c>
      <c r="K55" s="144" t="str">
        <f>IFERROR(VLOOKUP($D55,LISTA!A32:J8282,8,0),"")</f>
        <v/>
      </c>
      <c r="L55" s="144" t="str">
        <f t="shared" si="0"/>
        <v/>
      </c>
      <c r="M55" s="227" t="str">
        <f t="shared" si="4"/>
        <v/>
      </c>
      <c r="N55" s="155" t="str">
        <f t="shared" si="5"/>
        <v/>
      </c>
      <c r="O55" s="155" t="str">
        <f t="shared" si="6"/>
        <v/>
      </c>
      <c r="P55" s="155" t="str">
        <f>IFERROR(VLOOKUP($D55,LISTA!A32:J8282,10,0),"")</f>
        <v/>
      </c>
      <c r="Q55" s="228" t="str">
        <f t="shared" si="7"/>
        <v/>
      </c>
      <c r="R55" s="285" t="str">
        <f t="shared" si="8"/>
        <v/>
      </c>
      <c r="S55" s="189" t="str">
        <f t="shared" si="9"/>
        <v/>
      </c>
      <c r="U55" s="138" t="str">
        <f t="shared" si="1"/>
        <v/>
      </c>
      <c r="V55" s="219" t="str">
        <f t="shared" si="10"/>
        <v/>
      </c>
      <c r="W55" s="220" t="e">
        <f t="shared" si="11"/>
        <v>#VALUE!</v>
      </c>
    </row>
    <row r="56" spans="1:23" x14ac:dyDescent="0.25">
      <c r="A56" s="162"/>
      <c r="B56" s="154" t="str">
        <f t="shared" si="2"/>
        <v/>
      </c>
      <c r="C56" s="704" t="str">
        <f t="shared" si="3"/>
        <v/>
      </c>
      <c r="D56" s="157"/>
      <c r="E56" s="716" t="str">
        <f>IFERROR(VLOOKUP($D56,LISTA!A33:J8283,4,0),"")</f>
        <v/>
      </c>
      <c r="F56" s="716"/>
      <c r="G56" s="716" t="str">
        <f>IFERROR(VLOOKUP($D56,LISTA!A32:J8282,5,0),"")</f>
        <v/>
      </c>
      <c r="H56" s="716"/>
      <c r="I56" s="157"/>
      <c r="J56" s="144" t="str">
        <f>IFERROR(VLOOKUP($D56,LISTA!A33:J8283,7,0),"")</f>
        <v/>
      </c>
      <c r="K56" s="144" t="str">
        <f>IFERROR(VLOOKUP($D56,LISTA!A33:J8283,8,0),"")</f>
        <v/>
      </c>
      <c r="L56" s="144" t="str">
        <f t="shared" si="0"/>
        <v/>
      </c>
      <c r="M56" s="227" t="str">
        <f t="shared" si="4"/>
        <v/>
      </c>
      <c r="N56" s="155" t="str">
        <f t="shared" si="5"/>
        <v/>
      </c>
      <c r="O56" s="155" t="str">
        <f t="shared" si="6"/>
        <v/>
      </c>
      <c r="P56" s="155" t="str">
        <f>IFERROR(VLOOKUP($D56,LISTA!A33:J8283,10,0),"")</f>
        <v/>
      </c>
      <c r="Q56" s="228" t="str">
        <f t="shared" si="7"/>
        <v/>
      </c>
      <c r="R56" s="285" t="str">
        <f t="shared" si="8"/>
        <v/>
      </c>
      <c r="S56" s="189" t="str">
        <f t="shared" si="9"/>
        <v/>
      </c>
      <c r="U56" s="138" t="str">
        <f t="shared" si="1"/>
        <v/>
      </c>
      <c r="V56" s="219" t="str">
        <f t="shared" si="10"/>
        <v/>
      </c>
      <c r="W56" s="220" t="e">
        <f t="shared" si="11"/>
        <v>#VALUE!</v>
      </c>
    </row>
    <row r="57" spans="1:23" x14ac:dyDescent="0.25">
      <c r="A57" s="162"/>
      <c r="B57" s="154" t="str">
        <f t="shared" si="2"/>
        <v/>
      </c>
      <c r="C57" s="704" t="str">
        <f t="shared" si="3"/>
        <v/>
      </c>
      <c r="D57" s="157"/>
      <c r="E57" s="716" t="str">
        <f>IFERROR(VLOOKUP($D57,LISTA!A34:J8284,4,0),"")</f>
        <v/>
      </c>
      <c r="F57" s="716"/>
      <c r="G57" s="716" t="str">
        <f>IFERROR(VLOOKUP($D57,LISTA!A33:J8283,5,0),"")</f>
        <v/>
      </c>
      <c r="H57" s="716"/>
      <c r="I57" s="157"/>
      <c r="J57" s="144" t="str">
        <f>IFERROR(VLOOKUP($D57,LISTA!A34:J8284,7,0),"")</f>
        <v/>
      </c>
      <c r="K57" s="144" t="str">
        <f>IFERROR(VLOOKUP($D57,LISTA!A34:J8284,8,0),"")</f>
        <v/>
      </c>
      <c r="L57" s="144" t="str">
        <f t="shared" si="0"/>
        <v/>
      </c>
      <c r="M57" s="227" t="str">
        <f t="shared" si="4"/>
        <v/>
      </c>
      <c r="N57" s="155" t="str">
        <f t="shared" si="5"/>
        <v/>
      </c>
      <c r="O57" s="155" t="str">
        <f t="shared" si="6"/>
        <v/>
      </c>
      <c r="P57" s="155" t="str">
        <f>IFERROR(VLOOKUP($D57,LISTA!A34:J8284,10,0),"")</f>
        <v/>
      </c>
      <c r="Q57" s="228" t="str">
        <f t="shared" si="7"/>
        <v/>
      </c>
      <c r="R57" s="285" t="str">
        <f t="shared" si="8"/>
        <v/>
      </c>
      <c r="S57" s="189" t="str">
        <f t="shared" si="9"/>
        <v/>
      </c>
      <c r="U57" s="138" t="str">
        <f t="shared" si="1"/>
        <v/>
      </c>
      <c r="V57" s="219" t="str">
        <f t="shared" si="10"/>
        <v/>
      </c>
      <c r="W57" s="220" t="e">
        <f t="shared" si="11"/>
        <v>#VALUE!</v>
      </c>
    </row>
    <row r="58" spans="1:23" x14ac:dyDescent="0.25">
      <c r="A58" s="162"/>
      <c r="B58" s="154" t="str">
        <f t="shared" si="2"/>
        <v/>
      </c>
      <c r="C58" s="704" t="str">
        <f t="shared" si="3"/>
        <v/>
      </c>
      <c r="D58" s="157"/>
      <c r="E58" s="716" t="str">
        <f>IFERROR(VLOOKUP($D58,LISTA!A35:J8285,4,0),"")</f>
        <v/>
      </c>
      <c r="F58" s="716"/>
      <c r="G58" s="716" t="str">
        <f>IFERROR(VLOOKUP($D58,LISTA!A34:J8284,5,0),"")</f>
        <v/>
      </c>
      <c r="H58" s="716"/>
      <c r="I58" s="157"/>
      <c r="J58" s="144" t="str">
        <f>IFERROR(VLOOKUP($D58,LISTA!A35:J8285,7,0),"")</f>
        <v/>
      </c>
      <c r="K58" s="144" t="str">
        <f>IFERROR(VLOOKUP($D58,LISTA!A35:J8285,8,0),"")</f>
        <v/>
      </c>
      <c r="L58" s="144" t="str">
        <f t="shared" si="0"/>
        <v/>
      </c>
      <c r="M58" s="227" t="str">
        <f t="shared" si="4"/>
        <v/>
      </c>
      <c r="N58" s="155" t="str">
        <f t="shared" si="5"/>
        <v/>
      </c>
      <c r="O58" s="155" t="str">
        <f t="shared" si="6"/>
        <v/>
      </c>
      <c r="P58" s="155" t="str">
        <f>IFERROR(VLOOKUP($D58,LISTA!A35:J8285,10,0),"")</f>
        <v/>
      </c>
      <c r="Q58" s="228" t="str">
        <f t="shared" si="7"/>
        <v/>
      </c>
      <c r="R58" s="285" t="str">
        <f t="shared" si="8"/>
        <v/>
      </c>
      <c r="S58" s="189" t="str">
        <f t="shared" si="9"/>
        <v/>
      </c>
      <c r="U58" s="138" t="str">
        <f t="shared" si="1"/>
        <v/>
      </c>
      <c r="V58" s="219" t="str">
        <f t="shared" si="10"/>
        <v/>
      </c>
      <c r="W58" s="220" t="e">
        <f t="shared" si="11"/>
        <v>#VALUE!</v>
      </c>
    </row>
    <row r="59" spans="1:23" x14ac:dyDescent="0.25">
      <c r="A59" s="162"/>
      <c r="B59" s="154" t="str">
        <f t="shared" si="2"/>
        <v/>
      </c>
      <c r="C59" s="704" t="str">
        <f t="shared" si="3"/>
        <v/>
      </c>
      <c r="D59" s="157"/>
      <c r="E59" s="716" t="str">
        <f>IFERROR(VLOOKUP($D59,LISTA!A36:J8286,4,0),"")</f>
        <v/>
      </c>
      <c r="F59" s="716"/>
      <c r="G59" s="716" t="str">
        <f>IFERROR(VLOOKUP($D59,LISTA!A35:J8285,5,0),"")</f>
        <v/>
      </c>
      <c r="H59" s="716"/>
      <c r="I59" s="157"/>
      <c r="J59" s="144" t="str">
        <f>IFERROR(VLOOKUP($D59,LISTA!A36:J8286,7,0),"")</f>
        <v/>
      </c>
      <c r="K59" s="144" t="str">
        <f>IFERROR(VLOOKUP($D59,LISTA!A36:J8286,8,0),"")</f>
        <v/>
      </c>
      <c r="L59" s="144" t="str">
        <f t="shared" si="0"/>
        <v/>
      </c>
      <c r="M59" s="227" t="str">
        <f t="shared" si="4"/>
        <v/>
      </c>
      <c r="N59" s="155" t="str">
        <f t="shared" si="5"/>
        <v/>
      </c>
      <c r="O59" s="155" t="str">
        <f t="shared" si="6"/>
        <v/>
      </c>
      <c r="P59" s="155" t="str">
        <f>IFERROR(VLOOKUP($D59,LISTA!A36:J8286,10,0),"")</f>
        <v/>
      </c>
      <c r="Q59" s="228" t="str">
        <f t="shared" si="7"/>
        <v/>
      </c>
      <c r="R59" s="285" t="str">
        <f t="shared" si="8"/>
        <v/>
      </c>
      <c r="S59" s="189" t="str">
        <f t="shared" si="9"/>
        <v/>
      </c>
      <c r="U59" s="138" t="str">
        <f t="shared" si="1"/>
        <v/>
      </c>
      <c r="V59" s="219" t="str">
        <f t="shared" si="10"/>
        <v/>
      </c>
      <c r="W59" s="220" t="e">
        <f t="shared" si="11"/>
        <v>#VALUE!</v>
      </c>
    </row>
    <row r="60" spans="1:23" x14ac:dyDescent="0.25">
      <c r="A60" s="162"/>
      <c r="B60" s="154" t="str">
        <f t="shared" si="2"/>
        <v/>
      </c>
      <c r="C60" s="704" t="str">
        <f t="shared" si="3"/>
        <v/>
      </c>
      <c r="D60" s="157"/>
      <c r="E60" s="716" t="str">
        <f>IFERROR(VLOOKUP($D60,LISTA!A37:J8287,4,0),"")</f>
        <v/>
      </c>
      <c r="F60" s="716"/>
      <c r="G60" s="716" t="str">
        <f>IFERROR(VLOOKUP($D60,LISTA!A36:J8286,5,0),"")</f>
        <v/>
      </c>
      <c r="H60" s="716"/>
      <c r="I60" s="157"/>
      <c r="J60" s="144" t="str">
        <f>IFERROR(VLOOKUP($D60,LISTA!A37:J8287,7,0),"")</f>
        <v/>
      </c>
      <c r="K60" s="144" t="str">
        <f>IFERROR(VLOOKUP($D60,LISTA!A37:J8287,8,0),"")</f>
        <v/>
      </c>
      <c r="L60" s="144" t="str">
        <f t="shared" si="0"/>
        <v/>
      </c>
      <c r="M60" s="227" t="str">
        <f t="shared" si="4"/>
        <v/>
      </c>
      <c r="N60" s="155" t="str">
        <f t="shared" si="5"/>
        <v/>
      </c>
      <c r="O60" s="155" t="str">
        <f t="shared" si="6"/>
        <v/>
      </c>
      <c r="P60" s="155" t="str">
        <f>IFERROR(VLOOKUP($D60,LISTA!A37:J8287,10,0),"")</f>
        <v/>
      </c>
      <c r="Q60" s="228" t="str">
        <f t="shared" si="7"/>
        <v/>
      </c>
      <c r="R60" s="285" t="str">
        <f t="shared" si="8"/>
        <v/>
      </c>
      <c r="S60" s="189" t="str">
        <f t="shared" si="9"/>
        <v/>
      </c>
      <c r="U60" s="138" t="str">
        <f t="shared" si="1"/>
        <v/>
      </c>
      <c r="V60" s="219" t="str">
        <f t="shared" si="10"/>
        <v/>
      </c>
      <c r="W60" s="220" t="e">
        <f t="shared" si="11"/>
        <v>#VALUE!</v>
      </c>
    </row>
    <row r="61" spans="1:23" x14ac:dyDescent="0.25">
      <c r="A61" s="162"/>
      <c r="B61" s="154" t="str">
        <f t="shared" si="2"/>
        <v/>
      </c>
      <c r="C61" s="704" t="str">
        <f t="shared" si="3"/>
        <v/>
      </c>
      <c r="D61" s="157"/>
      <c r="E61" s="716" t="str">
        <f>IFERROR(VLOOKUP($D61,LISTA!A38:J8288,4,0),"")</f>
        <v/>
      </c>
      <c r="F61" s="716"/>
      <c r="G61" s="716" t="str">
        <f>IFERROR(VLOOKUP($D61,LISTA!A37:J8287,5,0),"")</f>
        <v/>
      </c>
      <c r="H61" s="716"/>
      <c r="I61" s="157"/>
      <c r="J61" s="144" t="str">
        <f>IFERROR(VLOOKUP($D61,LISTA!A38:J8288,7,0),"")</f>
        <v/>
      </c>
      <c r="K61" s="144" t="str">
        <f>IFERROR(VLOOKUP($D61,LISTA!A38:J8288,8,0),"")</f>
        <v/>
      </c>
      <c r="L61" s="144" t="str">
        <f t="shared" si="0"/>
        <v/>
      </c>
      <c r="M61" s="227" t="str">
        <f t="shared" si="4"/>
        <v/>
      </c>
      <c r="N61" s="155" t="str">
        <f t="shared" si="5"/>
        <v/>
      </c>
      <c r="O61" s="155" t="str">
        <f t="shared" si="6"/>
        <v/>
      </c>
      <c r="P61" s="155" t="str">
        <f>IFERROR(VLOOKUP($D61,LISTA!A38:J8288,10,0),"")</f>
        <v/>
      </c>
      <c r="Q61" s="228" t="str">
        <f t="shared" si="7"/>
        <v/>
      </c>
      <c r="R61" s="285" t="str">
        <f t="shared" si="8"/>
        <v/>
      </c>
      <c r="S61" s="189" t="str">
        <f t="shared" si="9"/>
        <v/>
      </c>
      <c r="U61" s="138" t="str">
        <f t="shared" si="1"/>
        <v/>
      </c>
      <c r="V61" s="219" t="str">
        <f t="shared" si="10"/>
        <v/>
      </c>
      <c r="W61" s="220" t="e">
        <f t="shared" si="11"/>
        <v>#VALUE!</v>
      </c>
    </row>
    <row r="62" spans="1:23" x14ac:dyDescent="0.25">
      <c r="A62" s="162"/>
      <c r="B62" s="154" t="str">
        <f t="shared" si="2"/>
        <v/>
      </c>
      <c r="C62" s="704" t="str">
        <f t="shared" si="3"/>
        <v/>
      </c>
      <c r="D62" s="157"/>
      <c r="E62" s="716" t="str">
        <f>IFERROR(VLOOKUP($D62,LISTA!A39:J8289,4,0),"")</f>
        <v/>
      </c>
      <c r="F62" s="716"/>
      <c r="G62" s="716" t="str">
        <f>IFERROR(VLOOKUP($D62,LISTA!A38:J8288,5,0),"")</f>
        <v/>
      </c>
      <c r="H62" s="716"/>
      <c r="I62" s="157"/>
      <c r="J62" s="144" t="str">
        <f>IFERROR(VLOOKUP($D62,LISTA!A21:J8271,7,0),"")</f>
        <v/>
      </c>
      <c r="K62" s="144" t="str">
        <f>IFERROR(VLOOKUP($D62,LISTA!A21:J8271,8,0),"")</f>
        <v/>
      </c>
      <c r="L62" s="144" t="str">
        <f t="shared" si="0"/>
        <v/>
      </c>
      <c r="M62" s="227" t="str">
        <f t="shared" si="4"/>
        <v/>
      </c>
      <c r="N62" s="155" t="str">
        <f t="shared" si="5"/>
        <v/>
      </c>
      <c r="O62" s="155" t="str">
        <f t="shared" si="6"/>
        <v/>
      </c>
      <c r="P62" s="155" t="str">
        <f>IFERROR(VLOOKUP($D62,LISTA!A39:J8289,10,0),"")</f>
        <v/>
      </c>
      <c r="Q62" s="228" t="str">
        <f t="shared" si="7"/>
        <v/>
      </c>
      <c r="R62" s="285" t="str">
        <f t="shared" si="8"/>
        <v/>
      </c>
      <c r="S62" s="189" t="str">
        <f t="shared" si="9"/>
        <v/>
      </c>
      <c r="U62" s="138" t="str">
        <f t="shared" si="1"/>
        <v/>
      </c>
      <c r="V62" s="219" t="str">
        <f t="shared" si="10"/>
        <v/>
      </c>
      <c r="W62" s="220" t="e">
        <f t="shared" si="11"/>
        <v>#VALUE!</v>
      </c>
    </row>
    <row r="63" spans="1:23" x14ac:dyDescent="0.25">
      <c r="A63" s="162"/>
      <c r="B63" s="154" t="str">
        <f t="shared" si="2"/>
        <v/>
      </c>
      <c r="C63" s="704" t="str">
        <f t="shared" si="3"/>
        <v/>
      </c>
      <c r="D63" s="157"/>
      <c r="E63" s="716" t="str">
        <f>IFERROR(VLOOKUP($D63,LISTA!A40:J8290,4,0),"")</f>
        <v/>
      </c>
      <c r="F63" s="716"/>
      <c r="G63" s="716" t="str">
        <f>IFERROR(VLOOKUP($D63,LISTA!A39:J8289,5,0),"")</f>
        <v/>
      </c>
      <c r="H63" s="716"/>
      <c r="I63" s="157"/>
      <c r="J63" s="144" t="str">
        <f>IFERROR(VLOOKUP($D63,LISTA!A22:J8272,7,0),"")</f>
        <v/>
      </c>
      <c r="K63" s="144" t="str">
        <f>IFERROR(VLOOKUP($D63,LISTA!A22:J8272,8,0),"")</f>
        <v/>
      </c>
      <c r="L63" s="144" t="str">
        <f t="shared" si="0"/>
        <v/>
      </c>
      <c r="M63" s="227" t="str">
        <f t="shared" si="4"/>
        <v/>
      </c>
      <c r="N63" s="155" t="str">
        <f t="shared" si="5"/>
        <v/>
      </c>
      <c r="O63" s="155" t="str">
        <f t="shared" si="6"/>
        <v/>
      </c>
      <c r="P63" s="155" t="str">
        <f>IFERROR(VLOOKUP($D63,LISTA!A40:J8290,10,0),"")</f>
        <v/>
      </c>
      <c r="Q63" s="228" t="str">
        <f t="shared" si="7"/>
        <v/>
      </c>
      <c r="R63" s="285" t="str">
        <f t="shared" si="8"/>
        <v/>
      </c>
      <c r="S63" s="189" t="str">
        <f t="shared" si="9"/>
        <v/>
      </c>
      <c r="U63" s="138" t="str">
        <f t="shared" si="1"/>
        <v/>
      </c>
      <c r="V63" s="219" t="str">
        <f t="shared" si="10"/>
        <v/>
      </c>
      <c r="W63" s="220" t="e">
        <f t="shared" si="11"/>
        <v>#VALUE!</v>
      </c>
    </row>
    <row r="64" spans="1:23" x14ac:dyDescent="0.25">
      <c r="A64" s="162"/>
      <c r="B64" s="154" t="str">
        <f t="shared" si="2"/>
        <v/>
      </c>
      <c r="C64" s="704" t="str">
        <f t="shared" si="3"/>
        <v/>
      </c>
      <c r="D64" s="157"/>
      <c r="E64" s="716" t="str">
        <f>IFERROR(VLOOKUP($D64,LISTA!A41:J8291,4,0),"")</f>
        <v/>
      </c>
      <c r="F64" s="716"/>
      <c r="G64" s="716" t="str">
        <f>IFERROR(VLOOKUP($D64,LISTA!A40:J8290,5,0),"")</f>
        <v/>
      </c>
      <c r="H64" s="716"/>
      <c r="I64" s="157"/>
      <c r="J64" s="144" t="str">
        <f>IFERROR(VLOOKUP($D64,LISTA!A23:J8273,7,0),"")</f>
        <v/>
      </c>
      <c r="K64" s="144" t="str">
        <f>IFERROR(VLOOKUP($D64,LISTA!A23:J8273,8,0),"")</f>
        <v/>
      </c>
      <c r="L64" s="144" t="str">
        <f t="shared" si="0"/>
        <v/>
      </c>
      <c r="M64" s="227" t="str">
        <f t="shared" si="4"/>
        <v/>
      </c>
      <c r="N64" s="155" t="str">
        <f t="shared" si="5"/>
        <v/>
      </c>
      <c r="O64" s="155" t="str">
        <f t="shared" si="6"/>
        <v/>
      </c>
      <c r="P64" s="155" t="str">
        <f>IFERROR(VLOOKUP($D64,LISTA!A41:J8291,10,0),"")</f>
        <v/>
      </c>
      <c r="Q64" s="228" t="str">
        <f t="shared" si="7"/>
        <v/>
      </c>
      <c r="R64" s="285" t="str">
        <f t="shared" si="8"/>
        <v/>
      </c>
      <c r="S64" s="189" t="str">
        <f t="shared" si="9"/>
        <v/>
      </c>
      <c r="U64" s="138" t="str">
        <f t="shared" si="1"/>
        <v/>
      </c>
      <c r="V64" s="219" t="str">
        <f t="shared" si="10"/>
        <v/>
      </c>
      <c r="W64" s="220" t="e">
        <f t="shared" si="11"/>
        <v>#VALUE!</v>
      </c>
    </row>
    <row r="65" spans="1:23" x14ac:dyDescent="0.25">
      <c r="A65" s="162"/>
      <c r="B65" s="154" t="str">
        <f t="shared" si="2"/>
        <v/>
      </c>
      <c r="C65" s="704" t="str">
        <f t="shared" si="3"/>
        <v/>
      </c>
      <c r="D65" s="157"/>
      <c r="E65" s="716" t="str">
        <f>IFERROR(VLOOKUP($D65,LISTA!A42:J8292,4,0),"")</f>
        <v/>
      </c>
      <c r="F65" s="716"/>
      <c r="G65" s="716" t="str">
        <f>IFERROR(VLOOKUP($D65,LISTA!A41:J8291,5,0),"")</f>
        <v/>
      </c>
      <c r="H65" s="716"/>
      <c r="I65" s="157"/>
      <c r="J65" s="144" t="str">
        <f>IFERROR(VLOOKUP($D65,LISTA!A24:J8274,7,0),"")</f>
        <v/>
      </c>
      <c r="K65" s="144" t="str">
        <f>IFERROR(VLOOKUP($D65,LISTA!A24:J8274,8,0),"")</f>
        <v/>
      </c>
      <c r="L65" s="144" t="str">
        <f t="shared" si="0"/>
        <v/>
      </c>
      <c r="M65" s="227" t="str">
        <f t="shared" si="4"/>
        <v/>
      </c>
      <c r="N65" s="155" t="str">
        <f t="shared" si="5"/>
        <v/>
      </c>
      <c r="O65" s="155" t="str">
        <f t="shared" si="6"/>
        <v/>
      </c>
      <c r="P65" s="155" t="str">
        <f>IFERROR(VLOOKUP($D65,LISTA!A42:J8292,10,0),"")</f>
        <v/>
      </c>
      <c r="Q65" s="228" t="str">
        <f t="shared" si="7"/>
        <v/>
      </c>
      <c r="R65" s="285" t="str">
        <f t="shared" si="8"/>
        <v/>
      </c>
      <c r="S65" s="189" t="str">
        <f t="shared" si="9"/>
        <v/>
      </c>
      <c r="U65" s="138" t="str">
        <f t="shared" si="1"/>
        <v/>
      </c>
      <c r="V65" s="219" t="str">
        <f t="shared" si="10"/>
        <v/>
      </c>
      <c r="W65" s="220" t="e">
        <f t="shared" si="11"/>
        <v>#VALUE!</v>
      </c>
    </row>
    <row r="66" spans="1:23" x14ac:dyDescent="0.25">
      <c r="A66" s="162"/>
      <c r="B66" s="154" t="str">
        <f t="shared" si="2"/>
        <v/>
      </c>
      <c r="C66" s="704" t="str">
        <f t="shared" si="3"/>
        <v/>
      </c>
      <c r="D66" s="157"/>
      <c r="E66" s="716" t="str">
        <f>IFERROR(VLOOKUP($D66,LISTA!A43:J8293,4,0),"")</f>
        <v/>
      </c>
      <c r="F66" s="716"/>
      <c r="G66" s="716" t="str">
        <f>IFERROR(VLOOKUP($D66,LISTA!A42:J8292,5,0),"")</f>
        <v/>
      </c>
      <c r="H66" s="716"/>
      <c r="I66" s="157"/>
      <c r="J66" s="144" t="str">
        <f>IFERROR(VLOOKUP($D66,LISTA!A25:J8275,7,0),"")</f>
        <v/>
      </c>
      <c r="K66" s="144" t="str">
        <f>IFERROR(VLOOKUP($D66,LISTA!A25:J8275,8,0),"")</f>
        <v/>
      </c>
      <c r="L66" s="144" t="str">
        <f t="shared" si="0"/>
        <v/>
      </c>
      <c r="M66" s="227" t="str">
        <f t="shared" si="4"/>
        <v/>
      </c>
      <c r="N66" s="155" t="str">
        <f t="shared" si="5"/>
        <v/>
      </c>
      <c r="O66" s="155" t="str">
        <f t="shared" si="6"/>
        <v/>
      </c>
      <c r="P66" s="155" t="str">
        <f>IFERROR(VLOOKUP($D66,LISTA!A43:J8293,10,0),"")</f>
        <v/>
      </c>
      <c r="Q66" s="228" t="str">
        <f t="shared" si="7"/>
        <v/>
      </c>
      <c r="R66" s="285" t="str">
        <f t="shared" si="8"/>
        <v/>
      </c>
      <c r="S66" s="189" t="str">
        <f t="shared" si="9"/>
        <v/>
      </c>
      <c r="U66" s="138" t="str">
        <f t="shared" si="1"/>
        <v/>
      </c>
      <c r="V66" s="219" t="str">
        <f t="shared" si="10"/>
        <v/>
      </c>
      <c r="W66" s="220" t="e">
        <f t="shared" si="11"/>
        <v>#VALUE!</v>
      </c>
    </row>
    <row r="67" spans="1:23" x14ac:dyDescent="0.25">
      <c r="A67" s="162"/>
      <c r="B67" s="154" t="str">
        <f t="shared" si="2"/>
        <v/>
      </c>
      <c r="C67" s="704" t="str">
        <f t="shared" si="3"/>
        <v/>
      </c>
      <c r="D67" s="157"/>
      <c r="E67" s="716" t="str">
        <f>IFERROR(VLOOKUP($D67,LISTA!A44:J8294,4,0),"")</f>
        <v/>
      </c>
      <c r="F67" s="716"/>
      <c r="G67" s="716" t="str">
        <f>IFERROR(VLOOKUP($D67,LISTA!A43:J8293,5,0),"")</f>
        <v/>
      </c>
      <c r="H67" s="716"/>
      <c r="I67" s="157"/>
      <c r="J67" s="144" t="str">
        <f>IFERROR(VLOOKUP($D67,LISTA!A26:J8276,7,0),"")</f>
        <v/>
      </c>
      <c r="K67" s="144" t="str">
        <f>IFERROR(VLOOKUP($D67,LISTA!A26:J8276,8,0),"")</f>
        <v/>
      </c>
      <c r="L67" s="144" t="str">
        <f t="shared" si="0"/>
        <v/>
      </c>
      <c r="M67" s="227" t="str">
        <f t="shared" si="4"/>
        <v/>
      </c>
      <c r="N67" s="155" t="str">
        <f t="shared" si="5"/>
        <v/>
      </c>
      <c r="O67" s="155" t="str">
        <f t="shared" si="6"/>
        <v/>
      </c>
      <c r="P67" s="155" t="str">
        <f>IFERROR(VLOOKUP($D67,LISTA!A44:J8294,10,0),"")</f>
        <v/>
      </c>
      <c r="Q67" s="228" t="str">
        <f t="shared" si="7"/>
        <v/>
      </c>
      <c r="R67" s="285" t="str">
        <f t="shared" si="8"/>
        <v/>
      </c>
      <c r="S67" s="189" t="str">
        <f t="shared" si="9"/>
        <v/>
      </c>
      <c r="U67" s="138" t="str">
        <f t="shared" si="1"/>
        <v/>
      </c>
      <c r="V67" s="219" t="str">
        <f t="shared" si="10"/>
        <v/>
      </c>
      <c r="W67" s="220" t="e">
        <f t="shared" si="11"/>
        <v>#VALUE!</v>
      </c>
    </row>
    <row r="68" spans="1:23" x14ac:dyDescent="0.25">
      <c r="A68" s="162"/>
      <c r="B68" s="154" t="str">
        <f t="shared" si="2"/>
        <v/>
      </c>
      <c r="C68" s="704" t="str">
        <f t="shared" si="3"/>
        <v/>
      </c>
      <c r="D68" s="157"/>
      <c r="E68" s="716" t="str">
        <f>IFERROR(VLOOKUP($D68,LISTA!A45:J8295,4,0),"")</f>
        <v/>
      </c>
      <c r="F68" s="716"/>
      <c r="G68" s="716" t="str">
        <f>IFERROR(VLOOKUP($D68,LISTA!A44:J8294,5,0),"")</f>
        <v/>
      </c>
      <c r="H68" s="716"/>
      <c r="I68" s="157"/>
      <c r="J68" s="144" t="str">
        <f>IFERROR(VLOOKUP($D68,LISTA!A27:J8277,7,0),"")</f>
        <v/>
      </c>
      <c r="K68" s="144" t="str">
        <f>IFERROR(VLOOKUP($D68,LISTA!A27:J8277,8,0),"")</f>
        <v/>
      </c>
      <c r="L68" s="144" t="str">
        <f t="shared" si="0"/>
        <v/>
      </c>
      <c r="M68" s="227" t="str">
        <f t="shared" si="4"/>
        <v/>
      </c>
      <c r="N68" s="155" t="str">
        <f t="shared" si="5"/>
        <v/>
      </c>
      <c r="O68" s="155" t="str">
        <f t="shared" si="6"/>
        <v/>
      </c>
      <c r="P68" s="155" t="str">
        <f>IFERROR(VLOOKUP($D68,LISTA!A45:J8295,10,0),"")</f>
        <v/>
      </c>
      <c r="Q68" s="228" t="str">
        <f t="shared" si="7"/>
        <v/>
      </c>
      <c r="R68" s="285" t="str">
        <f t="shared" si="8"/>
        <v/>
      </c>
      <c r="S68" s="189" t="str">
        <f t="shared" si="9"/>
        <v/>
      </c>
      <c r="U68" s="138" t="str">
        <f t="shared" si="1"/>
        <v/>
      </c>
      <c r="V68" s="219" t="str">
        <f t="shared" si="10"/>
        <v/>
      </c>
      <c r="W68" s="220" t="e">
        <f t="shared" si="11"/>
        <v>#VALUE!</v>
      </c>
    </row>
    <row r="69" spans="1:23" x14ac:dyDescent="0.25">
      <c r="A69" s="162"/>
      <c r="B69" s="154" t="str">
        <f t="shared" si="2"/>
        <v/>
      </c>
      <c r="C69" s="704" t="str">
        <f t="shared" si="3"/>
        <v/>
      </c>
      <c r="D69" s="157"/>
      <c r="E69" s="716" t="str">
        <f>IFERROR(VLOOKUP($D69,LISTA!A46:J8296,4,0),"")</f>
        <v/>
      </c>
      <c r="F69" s="716"/>
      <c r="G69" s="716" t="str">
        <f>IFERROR(VLOOKUP($D69,LISTA!A45:J8295,5,0),"")</f>
        <v/>
      </c>
      <c r="H69" s="716"/>
      <c r="I69" s="157"/>
      <c r="J69" s="144" t="str">
        <f>IFERROR(VLOOKUP($D69,LISTA!A10:J8260,7,0),"")</f>
        <v/>
      </c>
      <c r="K69" s="144" t="str">
        <f>IFERROR(VLOOKUP($D69,LISTA!A10:J8260,8,0),"")</f>
        <v/>
      </c>
      <c r="L69" s="144" t="str">
        <f t="shared" si="0"/>
        <v/>
      </c>
      <c r="M69" s="227" t="str">
        <f t="shared" si="4"/>
        <v/>
      </c>
      <c r="N69" s="155" t="str">
        <f t="shared" si="5"/>
        <v/>
      </c>
      <c r="O69" s="155" t="str">
        <f t="shared" si="6"/>
        <v/>
      </c>
      <c r="P69" s="155" t="str">
        <f>IFERROR(VLOOKUP($D69,LISTA!A46:J8296,10,0),"")</f>
        <v/>
      </c>
      <c r="Q69" s="228" t="str">
        <f t="shared" si="7"/>
        <v/>
      </c>
      <c r="R69" s="285" t="str">
        <f t="shared" si="8"/>
        <v/>
      </c>
      <c r="S69" s="189" t="str">
        <f t="shared" si="9"/>
        <v/>
      </c>
      <c r="U69" s="138" t="str">
        <f t="shared" si="1"/>
        <v/>
      </c>
      <c r="V69" s="219" t="str">
        <f t="shared" si="10"/>
        <v/>
      </c>
      <c r="W69" s="220" t="e">
        <f t="shared" si="11"/>
        <v>#VALUE!</v>
      </c>
    </row>
    <row r="70" spans="1:23" x14ac:dyDescent="0.25">
      <c r="A70" s="162"/>
      <c r="B70" s="154" t="str">
        <f t="shared" si="2"/>
        <v/>
      </c>
      <c r="C70" s="704" t="str">
        <f t="shared" si="3"/>
        <v/>
      </c>
      <c r="D70" s="157"/>
      <c r="E70" s="716" t="str">
        <f>IFERROR(VLOOKUP($D70,LISTA!A47:J8297,4,0),"")</f>
        <v/>
      </c>
      <c r="F70" s="716"/>
      <c r="G70" s="716" t="str">
        <f>IFERROR(VLOOKUP($D70,LISTA!A46:J8296,5,0),"")</f>
        <v/>
      </c>
      <c r="H70" s="716"/>
      <c r="I70" s="157"/>
      <c r="J70" s="144" t="str">
        <f>IFERROR(VLOOKUP($D70,LISTA!A11:J8261,7,0),"")</f>
        <v/>
      </c>
      <c r="K70" s="144" t="str">
        <f>IFERROR(VLOOKUP($D70,LISTA!A11:J8261,8,0),"")</f>
        <v/>
      </c>
      <c r="L70" s="144" t="str">
        <f t="shared" si="0"/>
        <v/>
      </c>
      <c r="M70" s="227" t="str">
        <f t="shared" si="4"/>
        <v/>
      </c>
      <c r="N70" s="155" t="str">
        <f t="shared" si="5"/>
        <v/>
      </c>
      <c r="O70" s="155" t="str">
        <f t="shared" si="6"/>
        <v/>
      </c>
      <c r="P70" s="155" t="str">
        <f>IFERROR(VLOOKUP($D70,LISTA!A47:J8297,10,0),"")</f>
        <v/>
      </c>
      <c r="Q70" s="228" t="str">
        <f t="shared" si="7"/>
        <v/>
      </c>
      <c r="R70" s="285" t="str">
        <f t="shared" si="8"/>
        <v/>
      </c>
      <c r="S70" s="189" t="str">
        <f t="shared" si="9"/>
        <v/>
      </c>
      <c r="U70" s="138" t="str">
        <f t="shared" si="1"/>
        <v/>
      </c>
      <c r="V70" s="219" t="str">
        <f t="shared" si="10"/>
        <v/>
      </c>
      <c r="W70" s="220" t="e">
        <f t="shared" si="11"/>
        <v>#VALUE!</v>
      </c>
    </row>
    <row r="71" spans="1:23" x14ac:dyDescent="0.25">
      <c r="A71" s="162"/>
      <c r="B71" s="154" t="str">
        <f t="shared" si="2"/>
        <v/>
      </c>
      <c r="C71" s="704" t="str">
        <f t="shared" si="3"/>
        <v/>
      </c>
      <c r="D71" s="157"/>
      <c r="E71" s="716" t="str">
        <f>IFERROR(VLOOKUP($D71,LISTA!A48:J8298,4,0),"")</f>
        <v/>
      </c>
      <c r="F71" s="716"/>
      <c r="G71" s="716" t="str">
        <f>IFERROR(VLOOKUP($D71,LISTA!A47:J8297,5,0),"")</f>
        <v/>
      </c>
      <c r="H71" s="716"/>
      <c r="I71" s="157"/>
      <c r="J71" s="144" t="str">
        <f>IFERROR(VLOOKUP($D71,LISTA!A12:J8262,7,0),"")</f>
        <v/>
      </c>
      <c r="K71" s="144" t="str">
        <f>IFERROR(VLOOKUP($D71,LISTA!A12:J8262,8,0),"")</f>
        <v/>
      </c>
      <c r="L71" s="144" t="str">
        <f t="shared" si="0"/>
        <v/>
      </c>
      <c r="M71" s="227" t="str">
        <f t="shared" si="4"/>
        <v/>
      </c>
      <c r="N71" s="155" t="str">
        <f t="shared" si="5"/>
        <v/>
      </c>
      <c r="O71" s="155" t="str">
        <f t="shared" si="6"/>
        <v/>
      </c>
      <c r="P71" s="155" t="str">
        <f>IFERROR(VLOOKUP($D71,LISTA!A48:J8298,10,0),"")</f>
        <v/>
      </c>
      <c r="Q71" s="228" t="str">
        <f t="shared" si="7"/>
        <v/>
      </c>
      <c r="R71" s="285" t="str">
        <f t="shared" si="8"/>
        <v/>
      </c>
      <c r="S71" s="189" t="str">
        <f t="shared" si="9"/>
        <v/>
      </c>
      <c r="U71" s="138" t="str">
        <f t="shared" si="1"/>
        <v/>
      </c>
      <c r="V71" s="219" t="str">
        <f t="shared" si="10"/>
        <v/>
      </c>
      <c r="W71" s="220" t="e">
        <f t="shared" si="11"/>
        <v>#VALUE!</v>
      </c>
    </row>
    <row r="72" spans="1:23" x14ac:dyDescent="0.25">
      <c r="A72" s="162"/>
      <c r="B72" s="229" t="str">
        <f t="shared" si="2"/>
        <v/>
      </c>
      <c r="C72" s="704" t="str">
        <f t="shared" si="3"/>
        <v/>
      </c>
      <c r="D72" s="157"/>
      <c r="E72" s="716" t="str">
        <f>IFERROR(VLOOKUP($D72,LISTA!A49:J8299,4,0),"")</f>
        <v/>
      </c>
      <c r="F72" s="716"/>
      <c r="G72" s="716" t="str">
        <f>IFERROR(VLOOKUP($D72,LISTA!A48:J8298,5,0),"")</f>
        <v/>
      </c>
      <c r="H72" s="716"/>
      <c r="I72" s="157"/>
      <c r="J72" s="144" t="str">
        <f>IFERROR(VLOOKUP($D72,LISTA!A13:J8263,7,0),"")</f>
        <v/>
      </c>
      <c r="K72" s="144" t="str">
        <f>IFERROR(VLOOKUP($D72,LISTA!A13:J8263,8,0),"")</f>
        <v/>
      </c>
      <c r="L72" s="144" t="str">
        <f t="shared" si="0"/>
        <v/>
      </c>
      <c r="M72" s="227" t="str">
        <f t="shared" si="4"/>
        <v/>
      </c>
      <c r="N72" s="155" t="str">
        <f t="shared" si="5"/>
        <v/>
      </c>
      <c r="O72" s="155" t="str">
        <f t="shared" si="6"/>
        <v/>
      </c>
      <c r="P72" s="155" t="str">
        <f>IFERROR(VLOOKUP($D72,LISTA!A49:J8299,10,0),"")</f>
        <v/>
      </c>
      <c r="Q72" s="228" t="str">
        <f t="shared" si="7"/>
        <v/>
      </c>
      <c r="R72" s="285" t="str">
        <f t="shared" si="8"/>
        <v/>
      </c>
      <c r="S72" s="189" t="str">
        <f t="shared" si="9"/>
        <v/>
      </c>
      <c r="U72" s="138" t="str">
        <f t="shared" si="1"/>
        <v/>
      </c>
      <c r="V72" s="219" t="str">
        <f t="shared" si="10"/>
        <v/>
      </c>
      <c r="W72" s="220" t="e">
        <f t="shared" si="11"/>
        <v>#VALUE!</v>
      </c>
    </row>
    <row r="73" spans="1:23" x14ac:dyDescent="0.25">
      <c r="A73" s="162"/>
      <c r="B73" s="154" t="str">
        <f t="shared" si="2"/>
        <v/>
      </c>
      <c r="C73" s="704" t="str">
        <f t="shared" si="3"/>
        <v/>
      </c>
      <c r="D73" s="157"/>
      <c r="E73" s="716" t="str">
        <f>IFERROR(VLOOKUP($D73,LISTA!A50:J8300,4,0),"")</f>
        <v/>
      </c>
      <c r="F73" s="716"/>
      <c r="G73" s="716" t="str">
        <f>IFERROR(VLOOKUP($D73,LISTA!A49:J8299,5,0),"")</f>
        <v/>
      </c>
      <c r="H73" s="716"/>
      <c r="I73" s="157"/>
      <c r="J73" s="144" t="str">
        <f>IFERROR(VLOOKUP($D73,LISTA!A14:J8264,7,0),"")</f>
        <v/>
      </c>
      <c r="K73" s="144" t="str">
        <f>IFERROR(VLOOKUP($D73,LISTA!A14:J8264,8,0),"")</f>
        <v/>
      </c>
      <c r="L73" s="144" t="str">
        <f t="shared" si="0"/>
        <v/>
      </c>
      <c r="M73" s="227" t="str">
        <f t="shared" si="4"/>
        <v/>
      </c>
      <c r="N73" s="155" t="str">
        <f t="shared" si="5"/>
        <v/>
      </c>
      <c r="O73" s="155" t="str">
        <f t="shared" si="6"/>
        <v/>
      </c>
      <c r="P73" s="155" t="str">
        <f>IFERROR(VLOOKUP($D73,LISTA!A50:J8300,10,0),"")</f>
        <v/>
      </c>
      <c r="Q73" s="228" t="str">
        <f t="shared" si="7"/>
        <v/>
      </c>
      <c r="R73" s="285" t="str">
        <f t="shared" si="8"/>
        <v/>
      </c>
      <c r="S73" s="189" t="str">
        <f t="shared" si="9"/>
        <v/>
      </c>
      <c r="U73" s="138" t="str">
        <f t="shared" si="1"/>
        <v/>
      </c>
      <c r="V73" s="219" t="str">
        <f t="shared" si="10"/>
        <v/>
      </c>
      <c r="W73" s="220" t="e">
        <f t="shared" si="11"/>
        <v>#VALUE!</v>
      </c>
    </row>
    <row r="74" spans="1:23" x14ac:dyDescent="0.25">
      <c r="A74" s="162"/>
      <c r="B74" s="154" t="str">
        <f t="shared" si="2"/>
        <v/>
      </c>
      <c r="C74" s="704" t="str">
        <f t="shared" si="3"/>
        <v/>
      </c>
      <c r="D74" s="157"/>
      <c r="E74" s="716" t="str">
        <f>IFERROR(VLOOKUP($D74,LISTA!A51:J8301,4,0),"")</f>
        <v/>
      </c>
      <c r="F74" s="716"/>
      <c r="G74" s="716" t="str">
        <f>IFERROR(VLOOKUP($D74,LISTA!A50:J8300,5,0),"")</f>
        <v/>
      </c>
      <c r="H74" s="716"/>
      <c r="I74" s="157"/>
      <c r="J74" s="144" t="str">
        <f>IFERROR(VLOOKUP($D74,LISTA!A15:J8265,7,0),"")</f>
        <v/>
      </c>
      <c r="K74" s="144" t="str">
        <f>IFERROR(VLOOKUP($D74,LISTA!A15:J8265,8,0),"")</f>
        <v/>
      </c>
      <c r="L74" s="144" t="str">
        <f t="shared" si="0"/>
        <v/>
      </c>
      <c r="M74" s="227" t="str">
        <f t="shared" si="4"/>
        <v/>
      </c>
      <c r="N74" s="155" t="str">
        <f t="shared" si="5"/>
        <v/>
      </c>
      <c r="O74" s="155" t="str">
        <f t="shared" si="6"/>
        <v/>
      </c>
      <c r="P74" s="155" t="str">
        <f>IFERROR(VLOOKUP($D74,LISTA!A51:J8301,10,0),"")</f>
        <v/>
      </c>
      <c r="Q74" s="228" t="str">
        <f t="shared" si="7"/>
        <v/>
      </c>
      <c r="R74" s="285" t="str">
        <f t="shared" si="8"/>
        <v/>
      </c>
      <c r="S74" s="189" t="str">
        <f t="shared" si="9"/>
        <v/>
      </c>
      <c r="U74" s="138" t="str">
        <f t="shared" si="1"/>
        <v/>
      </c>
      <c r="V74" s="219" t="str">
        <f t="shared" si="10"/>
        <v/>
      </c>
      <c r="W74" s="220" t="e">
        <f t="shared" si="11"/>
        <v>#VALUE!</v>
      </c>
    </row>
    <row r="75" spans="1:23" x14ac:dyDescent="0.25">
      <c r="A75" s="162"/>
      <c r="B75" s="154" t="str">
        <f t="shared" si="2"/>
        <v/>
      </c>
      <c r="C75" s="704" t="str">
        <f t="shared" si="3"/>
        <v/>
      </c>
      <c r="D75" s="157"/>
      <c r="E75" s="716" t="str">
        <f>IFERROR(VLOOKUP($D75,LISTA!A52:J8302,4,0),"")</f>
        <v/>
      </c>
      <c r="F75" s="716"/>
      <c r="G75" s="716" t="str">
        <f>IFERROR(VLOOKUP($D75,LISTA!A51:J8301,5,0),"")</f>
        <v/>
      </c>
      <c r="H75" s="716"/>
      <c r="I75" s="157"/>
      <c r="J75" s="144" t="str">
        <f>IFERROR(VLOOKUP($D75,LISTA!A16:J8266,7,0),"")</f>
        <v/>
      </c>
      <c r="K75" s="144" t="str">
        <f>IFERROR(VLOOKUP($D75,LISTA!A16:J8266,8,0),"")</f>
        <v/>
      </c>
      <c r="L75" s="144" t="str">
        <f t="shared" si="0"/>
        <v/>
      </c>
      <c r="M75" s="227" t="str">
        <f t="shared" si="4"/>
        <v/>
      </c>
      <c r="N75" s="155" t="str">
        <f t="shared" si="5"/>
        <v/>
      </c>
      <c r="O75" s="155" t="str">
        <f t="shared" si="6"/>
        <v/>
      </c>
      <c r="P75" s="155" t="str">
        <f>IFERROR(VLOOKUP($D75,LISTA!A52:J8302,10,0),"")</f>
        <v/>
      </c>
      <c r="Q75" s="228" t="str">
        <f t="shared" si="7"/>
        <v/>
      </c>
      <c r="R75" s="285" t="str">
        <f t="shared" si="8"/>
        <v/>
      </c>
      <c r="S75" s="189" t="str">
        <f t="shared" si="9"/>
        <v/>
      </c>
      <c r="U75" s="138" t="str">
        <f t="shared" si="1"/>
        <v/>
      </c>
      <c r="V75" s="219" t="str">
        <f t="shared" si="10"/>
        <v/>
      </c>
      <c r="W75" s="220" t="e">
        <f t="shared" si="11"/>
        <v>#VALUE!</v>
      </c>
    </row>
    <row r="76" spans="1:23" x14ac:dyDescent="0.25">
      <c r="A76" s="162"/>
      <c r="B76" s="154" t="str">
        <f t="shared" si="2"/>
        <v/>
      </c>
      <c r="C76" s="704" t="str">
        <f t="shared" si="3"/>
        <v/>
      </c>
      <c r="D76" s="157"/>
      <c r="E76" s="716" t="str">
        <f>IFERROR(VLOOKUP($D76,LISTA!A53:J8303,4,0),"")</f>
        <v/>
      </c>
      <c r="F76" s="716"/>
      <c r="G76" s="716" t="str">
        <f>IFERROR(VLOOKUP($D76,LISTA!A52:J8302,5,0),"")</f>
        <v/>
      </c>
      <c r="H76" s="716"/>
      <c r="I76" s="157"/>
      <c r="J76" s="144" t="str">
        <f>IFERROR(VLOOKUP($D76,LISTA!A17:J8267,7,0),"")</f>
        <v/>
      </c>
      <c r="K76" s="144" t="str">
        <f>IFERROR(VLOOKUP($D76,LISTA!A17:J8267,8,0),"")</f>
        <v/>
      </c>
      <c r="L76" s="144" t="str">
        <f t="shared" si="0"/>
        <v/>
      </c>
      <c r="M76" s="227" t="str">
        <f t="shared" si="4"/>
        <v/>
      </c>
      <c r="N76" s="155" t="str">
        <f t="shared" si="5"/>
        <v/>
      </c>
      <c r="O76" s="155" t="str">
        <f t="shared" si="6"/>
        <v/>
      </c>
      <c r="P76" s="155" t="str">
        <f>IFERROR(VLOOKUP($D76,LISTA!A53:J8303,10,0),"")</f>
        <v/>
      </c>
      <c r="Q76" s="228" t="str">
        <f t="shared" si="7"/>
        <v/>
      </c>
      <c r="R76" s="285" t="str">
        <f t="shared" si="8"/>
        <v/>
      </c>
      <c r="S76" s="189" t="str">
        <f t="shared" si="9"/>
        <v/>
      </c>
      <c r="U76" s="138" t="str">
        <f t="shared" si="1"/>
        <v/>
      </c>
      <c r="V76" s="219" t="str">
        <f t="shared" si="10"/>
        <v/>
      </c>
      <c r="W76" s="220" t="e">
        <f t="shared" si="11"/>
        <v>#VALUE!</v>
      </c>
    </row>
    <row r="77" spans="1:23" x14ac:dyDescent="0.25">
      <c r="A77" s="162"/>
      <c r="B77" s="154" t="str">
        <f t="shared" si="2"/>
        <v/>
      </c>
      <c r="C77" s="704" t="str">
        <f t="shared" si="3"/>
        <v/>
      </c>
      <c r="D77" s="157"/>
      <c r="E77" s="716" t="str">
        <f>IFERROR(VLOOKUP($D77,LISTA!A54:J8304,4,0),"")</f>
        <v/>
      </c>
      <c r="F77" s="716"/>
      <c r="G77" s="716" t="str">
        <f>IFERROR(VLOOKUP($D77,LISTA!A53:J8303,5,0),"")</f>
        <v/>
      </c>
      <c r="H77" s="716"/>
      <c r="I77" s="157"/>
      <c r="J77" s="144" t="str">
        <f>IFERROR(VLOOKUP($D77,LISTA!A18:J8268,7,0),"")</f>
        <v/>
      </c>
      <c r="K77" s="144" t="str">
        <f>IFERROR(VLOOKUP($D77,LISTA!A18:J8268,8,0),"")</f>
        <v/>
      </c>
      <c r="L77" s="144" t="str">
        <f t="shared" si="0"/>
        <v/>
      </c>
      <c r="M77" s="227" t="str">
        <f t="shared" si="4"/>
        <v/>
      </c>
      <c r="N77" s="155" t="str">
        <f t="shared" si="5"/>
        <v/>
      </c>
      <c r="O77" s="155" t="str">
        <f t="shared" si="6"/>
        <v/>
      </c>
      <c r="P77" s="155" t="str">
        <f>IFERROR(VLOOKUP($D77,LISTA!A54:J8304,10,0),"")</f>
        <v/>
      </c>
      <c r="Q77" s="228" t="str">
        <f t="shared" si="7"/>
        <v/>
      </c>
      <c r="R77" s="285" t="str">
        <f t="shared" si="8"/>
        <v/>
      </c>
      <c r="S77" s="189" t="str">
        <f t="shared" si="9"/>
        <v/>
      </c>
      <c r="U77" s="138" t="str">
        <f t="shared" si="1"/>
        <v/>
      </c>
      <c r="V77" s="219" t="str">
        <f t="shared" si="10"/>
        <v/>
      </c>
      <c r="W77" s="220" t="e">
        <f t="shared" si="11"/>
        <v>#VALUE!</v>
      </c>
    </row>
    <row r="78" spans="1:23" x14ac:dyDescent="0.25">
      <c r="A78" s="162"/>
      <c r="B78" s="154" t="str">
        <f t="shared" si="2"/>
        <v/>
      </c>
      <c r="C78" s="704" t="str">
        <f t="shared" si="3"/>
        <v/>
      </c>
      <c r="D78" s="157"/>
      <c r="E78" s="716" t="str">
        <f>IFERROR(VLOOKUP($D78,LISTA!A55:J8305,4,0),"")</f>
        <v/>
      </c>
      <c r="F78" s="716"/>
      <c r="G78" s="716" t="str">
        <f>IFERROR(VLOOKUP($D78,LISTA!A54:J8304,5,0),"")</f>
        <v/>
      </c>
      <c r="H78" s="716"/>
      <c r="I78" s="157"/>
      <c r="J78" s="144" t="str">
        <f>IFERROR(VLOOKUP($D78,LISTA!A19:J8269,7,0),"")</f>
        <v/>
      </c>
      <c r="K78" s="144" t="str">
        <f>IFERROR(VLOOKUP($D78,LISTA!A19:J8269,8,0),"")</f>
        <v/>
      </c>
      <c r="L78" s="144" t="str">
        <f t="shared" si="0"/>
        <v/>
      </c>
      <c r="M78" s="227" t="str">
        <f t="shared" si="4"/>
        <v/>
      </c>
      <c r="N78" s="155" t="str">
        <f t="shared" si="5"/>
        <v/>
      </c>
      <c r="O78" s="155" t="str">
        <f t="shared" si="6"/>
        <v/>
      </c>
      <c r="P78" s="155" t="str">
        <f>IFERROR(VLOOKUP($D78,LISTA!A55:J8305,10,0),"")</f>
        <v/>
      </c>
      <c r="Q78" s="228" t="str">
        <f t="shared" si="7"/>
        <v/>
      </c>
      <c r="R78" s="285" t="str">
        <f t="shared" si="8"/>
        <v/>
      </c>
      <c r="S78" s="189" t="str">
        <f t="shared" si="9"/>
        <v/>
      </c>
      <c r="U78" s="138" t="str">
        <f t="shared" si="1"/>
        <v/>
      </c>
      <c r="V78" s="219" t="str">
        <f t="shared" si="10"/>
        <v/>
      </c>
      <c r="W78" s="220" t="e">
        <f t="shared" si="11"/>
        <v>#VALUE!</v>
      </c>
    </row>
    <row r="79" spans="1:23" x14ac:dyDescent="0.25">
      <c r="A79" s="162"/>
      <c r="B79" s="154" t="str">
        <f t="shared" si="2"/>
        <v/>
      </c>
      <c r="C79" s="704" t="str">
        <f t="shared" si="3"/>
        <v/>
      </c>
      <c r="D79" s="157"/>
      <c r="E79" s="716" t="str">
        <f>IFERROR(VLOOKUP($D79,LISTA!A56:J8306,4,0),"")</f>
        <v/>
      </c>
      <c r="F79" s="716"/>
      <c r="G79" s="716" t="str">
        <f>IFERROR(VLOOKUP($D79,LISTA!A55:J8305,5,0),"")</f>
        <v/>
      </c>
      <c r="H79" s="716"/>
      <c r="I79" s="157"/>
      <c r="J79" s="144" t="str">
        <f>IFERROR(VLOOKUP($D79,LISTA!A20:J8270,7,0),"")</f>
        <v/>
      </c>
      <c r="K79" s="144" t="str">
        <f>IFERROR(VLOOKUP($D79,LISTA!A20:J8270,8,0),"")</f>
        <v/>
      </c>
      <c r="L79" s="144" t="str">
        <f t="shared" si="0"/>
        <v/>
      </c>
      <c r="M79" s="227" t="str">
        <f t="shared" si="4"/>
        <v/>
      </c>
      <c r="N79" s="155" t="str">
        <f t="shared" si="5"/>
        <v/>
      </c>
      <c r="O79" s="155" t="str">
        <f t="shared" si="6"/>
        <v/>
      </c>
      <c r="P79" s="155" t="str">
        <f>IFERROR(VLOOKUP($D79,LISTA!A56:J8306,10,0),"")</f>
        <v/>
      </c>
      <c r="Q79" s="228" t="str">
        <f t="shared" si="7"/>
        <v/>
      </c>
      <c r="R79" s="285" t="str">
        <f t="shared" si="8"/>
        <v/>
      </c>
      <c r="S79" s="189" t="str">
        <f t="shared" si="9"/>
        <v/>
      </c>
      <c r="U79" s="138" t="str">
        <f t="shared" si="1"/>
        <v/>
      </c>
      <c r="V79" s="219" t="str">
        <f t="shared" si="10"/>
        <v/>
      </c>
      <c r="W79" s="220" t="e">
        <f t="shared" si="11"/>
        <v>#VALUE!</v>
      </c>
    </row>
    <row r="80" spans="1:23" x14ac:dyDescent="0.25">
      <c r="A80" s="162"/>
      <c r="B80" s="154" t="str">
        <f t="shared" si="2"/>
        <v/>
      </c>
      <c r="C80" s="704" t="str">
        <f t="shared" si="3"/>
        <v/>
      </c>
      <c r="D80" s="157"/>
      <c r="E80" s="716" t="str">
        <f>IFERROR(VLOOKUP($D80,LISTA!A57:J8307,4,0),"")</f>
        <v/>
      </c>
      <c r="F80" s="716"/>
      <c r="G80" s="716" t="str">
        <f>IFERROR(VLOOKUP($D80,LISTA!A56:J8306,5,0),"")</f>
        <v/>
      </c>
      <c r="H80" s="716"/>
      <c r="I80" s="157"/>
      <c r="J80" s="144" t="str">
        <f>IFERROR(VLOOKUP($D80,LISTA!A21:J8271,7,0),"")</f>
        <v/>
      </c>
      <c r="K80" s="144" t="str">
        <f>IFERROR(VLOOKUP($D80,LISTA!A21:J8271,8,0),"")</f>
        <v/>
      </c>
      <c r="L80" s="144" t="str">
        <f t="shared" si="0"/>
        <v/>
      </c>
      <c r="M80" s="227" t="str">
        <f t="shared" si="4"/>
        <v/>
      </c>
      <c r="N80" s="155" t="str">
        <f t="shared" si="5"/>
        <v/>
      </c>
      <c r="O80" s="155" t="str">
        <f t="shared" si="6"/>
        <v/>
      </c>
      <c r="P80" s="155" t="str">
        <f>IFERROR(VLOOKUP($D80,LISTA!A57:J8307,10,0),"")</f>
        <v/>
      </c>
      <c r="Q80" s="228" t="str">
        <f t="shared" si="7"/>
        <v/>
      </c>
      <c r="R80" s="285" t="str">
        <f t="shared" si="8"/>
        <v/>
      </c>
      <c r="S80" s="189" t="str">
        <f t="shared" si="9"/>
        <v/>
      </c>
      <c r="U80" s="138" t="str">
        <f t="shared" si="1"/>
        <v/>
      </c>
      <c r="V80" s="219" t="str">
        <f t="shared" si="10"/>
        <v/>
      </c>
      <c r="W80" s="220" t="e">
        <f t="shared" si="11"/>
        <v>#VALUE!</v>
      </c>
    </row>
    <row r="81" spans="1:23" x14ac:dyDescent="0.25">
      <c r="A81" s="162"/>
      <c r="B81" s="154" t="str">
        <f t="shared" si="2"/>
        <v/>
      </c>
      <c r="C81" s="704" t="str">
        <f t="shared" si="3"/>
        <v/>
      </c>
      <c r="D81" s="157"/>
      <c r="E81" s="716" t="str">
        <f>IFERROR(VLOOKUP($D81,LISTA!A58:J8308,4,0),"")</f>
        <v/>
      </c>
      <c r="F81" s="716"/>
      <c r="G81" s="716" t="str">
        <f>IFERROR(VLOOKUP($D81,LISTA!A57:J8307,5,0),"")</f>
        <v/>
      </c>
      <c r="H81" s="716"/>
      <c r="I81" s="157"/>
      <c r="J81" s="144" t="str">
        <f>IFERROR(VLOOKUP($D81,LISTA!A22:J8272,7,0),"")</f>
        <v/>
      </c>
      <c r="K81" s="144" t="str">
        <f>IFERROR(VLOOKUP($D81,LISTA!A22:J8272,8,0),"")</f>
        <v/>
      </c>
      <c r="L81" s="144" t="str">
        <f t="shared" ref="L81:L144" si="12">IF(OR(K81=$T$8,K81=$T$9,K81=$T$12,K81=$T$13,K81=$T$14,K81=$T$15,K81=$T$16,K81=$T$17,K81=$T$18,K81=$T$19,K81=$T$20,K81=$T$21,K81=$T$22,K81=$T$23,K81=$T$24,K81=$T$25,K81=$T$26),$T$7,IF(OR(K81=$T$30,K81=$T$31),$T$29,IF(OR(K81=$T$36),$T$35,"")))</f>
        <v/>
      </c>
      <c r="M81" s="227" t="str">
        <f t="shared" ref="M81:M144" si="13">IF(AND($U81&lt;&gt;"PUNTA",$U81="INSTA",$L81="EXCLUSIVA"),0.25,IF(AND($U81="PUNTA",$U81&lt;&gt;"INSTA",$L81="EXCLUSIVA"),0.25,IF(AND($U81&lt;&gt;"PUNTA",$U81&lt;&gt;"INSTA",$L81="EXCLUSIVA"),$J$212,IF($L81="NACIONAL",$J$213,IF($L81="IMPORTADO",$J$214,IF(L81="","","ERROR"))))))</f>
        <v/>
      </c>
      <c r="N81" s="155" t="str">
        <f t="shared" si="5"/>
        <v/>
      </c>
      <c r="O81" s="155" t="str">
        <f t="shared" si="6"/>
        <v/>
      </c>
      <c r="P81" s="155" t="str">
        <f>IFERROR(VLOOKUP($D81,LISTA!A58:J8308,10,0),"")</f>
        <v/>
      </c>
      <c r="Q81" s="228" t="str">
        <f t="shared" si="7"/>
        <v/>
      </c>
      <c r="R81" s="285" t="str">
        <f t="shared" si="8"/>
        <v/>
      </c>
      <c r="S81" s="189" t="str">
        <f t="shared" si="9"/>
        <v/>
      </c>
      <c r="U81" s="138" t="str">
        <f t="shared" ref="U81:U144" si="14">LEFT($E81,5)</f>
        <v/>
      </c>
      <c r="V81" s="219" t="str">
        <f t="shared" si="10"/>
        <v/>
      </c>
      <c r="W81" s="220" t="e">
        <f t="shared" si="11"/>
        <v>#VALUE!</v>
      </c>
    </row>
    <row r="82" spans="1:23" x14ac:dyDescent="0.25">
      <c r="A82" s="162"/>
      <c r="B82" s="154" t="str">
        <f t="shared" ref="B82:B145" si="15">IF($D82="","",$B81+1)</f>
        <v/>
      </c>
      <c r="C82" s="704" t="str">
        <f t="shared" ref="C82:C145" si="16">IF(D82&lt;&gt;"",1,"")</f>
        <v/>
      </c>
      <c r="D82" s="157"/>
      <c r="E82" s="716" t="str">
        <f>IFERROR(VLOOKUP($D82,LISTA!A59:J8309,4,0),"")</f>
        <v/>
      </c>
      <c r="F82" s="716"/>
      <c r="G82" s="716" t="str">
        <f>IFERROR(VLOOKUP($D82,LISTA!A58:J8308,5,0),"")</f>
        <v/>
      </c>
      <c r="H82" s="716"/>
      <c r="I82" s="157"/>
      <c r="J82" s="144" t="str">
        <f>IFERROR(VLOOKUP($D82,LISTA!A23:J8273,7,0),"")</f>
        <v/>
      </c>
      <c r="K82" s="144" t="str">
        <f>IFERROR(VLOOKUP($D82,LISTA!A23:J8273,8,0),"")</f>
        <v/>
      </c>
      <c r="L82" s="144" t="str">
        <f t="shared" si="12"/>
        <v/>
      </c>
      <c r="M82" s="227" t="str">
        <f t="shared" si="13"/>
        <v/>
      </c>
      <c r="N82" s="155" t="str">
        <f t="shared" ref="N82:N206" si="17">IFERROR(($I82*$P82)*($M82),"")</f>
        <v/>
      </c>
      <c r="O82" s="155" t="str">
        <f t="shared" ref="O82:O206" si="18">IFERROR($I82*$P82,"")</f>
        <v/>
      </c>
      <c r="P82" s="155" t="str">
        <f>IFERROR(VLOOKUP($D82,LISTA!A59:J8309,10,0),"")</f>
        <v/>
      </c>
      <c r="Q82" s="228" t="str">
        <f t="shared" ref="Q82:Q145" si="19">IFERROR(O82-N82,"")</f>
        <v/>
      </c>
      <c r="R82" s="285" t="str">
        <f t="shared" ref="R82:R145" si="20">IFERROR(($P82-($P82*$M82))*1.19,"")</f>
        <v/>
      </c>
      <c r="S82" s="189" t="str">
        <f t="shared" ref="S82:S145" si="21">IFERROR((P82*W82)*M79,"")</f>
        <v/>
      </c>
      <c r="U82" s="138" t="str">
        <f t="shared" si="14"/>
        <v/>
      </c>
      <c r="V82" s="219" t="str">
        <f t="shared" ref="V82:V217" si="22">LEFT(J82,3)</f>
        <v/>
      </c>
      <c r="W82" s="220" t="e">
        <f t="shared" ref="W82:W145" si="23">1-(R82/100)</f>
        <v>#VALUE!</v>
      </c>
    </row>
    <row r="83" spans="1:23" x14ac:dyDescent="0.25">
      <c r="A83" s="162"/>
      <c r="B83" s="154" t="str">
        <f t="shared" si="15"/>
        <v/>
      </c>
      <c r="C83" s="704" t="str">
        <f t="shared" si="16"/>
        <v/>
      </c>
      <c r="D83" s="157"/>
      <c r="E83" s="716" t="str">
        <f>IFERROR(VLOOKUP($D83,LISTA!A60:J8310,4,0),"")</f>
        <v/>
      </c>
      <c r="F83" s="716"/>
      <c r="G83" s="716" t="str">
        <f>IFERROR(VLOOKUP($D83,LISTA!A59:J8309,5,0),"")</f>
        <v/>
      </c>
      <c r="H83" s="716"/>
      <c r="I83" s="157"/>
      <c r="J83" s="144" t="str">
        <f>IFERROR(VLOOKUP($D83,LISTA!A24:J8274,7,0),"")</f>
        <v/>
      </c>
      <c r="K83" s="144" t="str">
        <f>IFERROR(VLOOKUP($D83,LISTA!A24:J8274,8,0),"")</f>
        <v/>
      </c>
      <c r="L83" s="144" t="str">
        <f t="shared" si="12"/>
        <v/>
      </c>
      <c r="M83" s="227" t="str">
        <f t="shared" si="13"/>
        <v/>
      </c>
      <c r="N83" s="155" t="str">
        <f t="shared" si="17"/>
        <v/>
      </c>
      <c r="O83" s="155" t="str">
        <f t="shared" si="18"/>
        <v/>
      </c>
      <c r="P83" s="155" t="str">
        <f>IFERROR(VLOOKUP($D83,LISTA!A60:J8310,10,0),"")</f>
        <v/>
      </c>
      <c r="Q83" s="228" t="str">
        <f t="shared" si="19"/>
        <v/>
      </c>
      <c r="R83" s="285" t="str">
        <f t="shared" si="20"/>
        <v/>
      </c>
      <c r="S83" s="189" t="str">
        <f t="shared" si="21"/>
        <v/>
      </c>
      <c r="U83" s="138" t="str">
        <f t="shared" si="14"/>
        <v/>
      </c>
      <c r="V83" s="219" t="str">
        <f t="shared" si="22"/>
        <v/>
      </c>
      <c r="W83" s="220" t="e">
        <f t="shared" si="23"/>
        <v>#VALUE!</v>
      </c>
    </row>
    <row r="84" spans="1:23" x14ac:dyDescent="0.25">
      <c r="A84" s="162"/>
      <c r="B84" s="154" t="str">
        <f t="shared" si="15"/>
        <v/>
      </c>
      <c r="C84" s="704" t="str">
        <f t="shared" si="16"/>
        <v/>
      </c>
      <c r="D84" s="157"/>
      <c r="E84" s="716" t="str">
        <f>IFERROR(VLOOKUP($D84,LISTA!A61:J8311,4,0),"")</f>
        <v/>
      </c>
      <c r="F84" s="716"/>
      <c r="G84" s="716" t="str">
        <f>IFERROR(VLOOKUP($D84,LISTA!A60:J8310,5,0),"")</f>
        <v/>
      </c>
      <c r="H84" s="716"/>
      <c r="I84" s="157"/>
      <c r="J84" s="144" t="str">
        <f>IFERROR(VLOOKUP($D84,LISTA!A25:J8275,7,0),"")</f>
        <v/>
      </c>
      <c r="K84" s="144" t="str">
        <f>IFERROR(VLOOKUP($D84,LISTA!A25:J8275,8,0),"")</f>
        <v/>
      </c>
      <c r="L84" s="144" t="str">
        <f t="shared" si="12"/>
        <v/>
      </c>
      <c r="M84" s="227" t="str">
        <f t="shared" si="13"/>
        <v/>
      </c>
      <c r="N84" s="155" t="str">
        <f t="shared" si="17"/>
        <v/>
      </c>
      <c r="O84" s="155" t="str">
        <f t="shared" si="18"/>
        <v/>
      </c>
      <c r="P84" s="155" t="str">
        <f>IFERROR(VLOOKUP($D84,LISTA!A61:J8311,10,0),"")</f>
        <v/>
      </c>
      <c r="Q84" s="228" t="str">
        <f t="shared" si="19"/>
        <v/>
      </c>
      <c r="R84" s="285" t="str">
        <f t="shared" si="20"/>
        <v/>
      </c>
      <c r="S84" s="189" t="str">
        <f t="shared" si="21"/>
        <v/>
      </c>
      <c r="U84" s="138" t="str">
        <f t="shared" si="14"/>
        <v/>
      </c>
      <c r="V84" s="219" t="str">
        <f t="shared" si="22"/>
        <v/>
      </c>
      <c r="W84" s="220" t="e">
        <f t="shared" si="23"/>
        <v>#VALUE!</v>
      </c>
    </row>
    <row r="85" spans="1:23" x14ac:dyDescent="0.25">
      <c r="A85" s="162"/>
      <c r="B85" s="154" t="str">
        <f t="shared" si="15"/>
        <v/>
      </c>
      <c r="C85" s="704" t="str">
        <f t="shared" si="16"/>
        <v/>
      </c>
      <c r="D85" s="157"/>
      <c r="E85" s="716" t="str">
        <f>IFERROR(VLOOKUP($D85,LISTA!A62:J8312,4,0),"")</f>
        <v/>
      </c>
      <c r="F85" s="716"/>
      <c r="G85" s="716" t="str">
        <f>IFERROR(VLOOKUP($D85,LISTA!A61:J8311,5,0),"")</f>
        <v/>
      </c>
      <c r="H85" s="716"/>
      <c r="I85" s="157"/>
      <c r="J85" s="144" t="str">
        <f>IFERROR(VLOOKUP($D85,LISTA!A26:J8276,7,0),"")</f>
        <v/>
      </c>
      <c r="K85" s="144" t="str">
        <f>IFERROR(VLOOKUP($D85,LISTA!A26:J8276,8,0),"")</f>
        <v/>
      </c>
      <c r="L85" s="144" t="str">
        <f t="shared" si="12"/>
        <v/>
      </c>
      <c r="M85" s="227" t="str">
        <f t="shared" si="13"/>
        <v/>
      </c>
      <c r="N85" s="155" t="str">
        <f t="shared" si="17"/>
        <v/>
      </c>
      <c r="O85" s="155" t="str">
        <f t="shared" si="18"/>
        <v/>
      </c>
      <c r="P85" s="155" t="str">
        <f>IFERROR(VLOOKUP($D85,LISTA!A62:J8312,10,0),"")</f>
        <v/>
      </c>
      <c r="Q85" s="228" t="str">
        <f t="shared" si="19"/>
        <v/>
      </c>
      <c r="R85" s="285" t="str">
        <f t="shared" si="20"/>
        <v/>
      </c>
      <c r="S85" s="189" t="str">
        <f t="shared" si="21"/>
        <v/>
      </c>
      <c r="U85" s="138" t="str">
        <f t="shared" si="14"/>
        <v/>
      </c>
      <c r="V85" s="219" t="str">
        <f t="shared" si="22"/>
        <v/>
      </c>
      <c r="W85" s="220" t="e">
        <f t="shared" si="23"/>
        <v>#VALUE!</v>
      </c>
    </row>
    <row r="86" spans="1:23" x14ac:dyDescent="0.25">
      <c r="A86" s="162"/>
      <c r="B86" s="154" t="str">
        <f t="shared" si="15"/>
        <v/>
      </c>
      <c r="C86" s="704" t="str">
        <f t="shared" si="16"/>
        <v/>
      </c>
      <c r="D86" s="157"/>
      <c r="E86" s="716" t="str">
        <f>IFERROR(VLOOKUP($D86,LISTA!A63:J8313,4,0),"")</f>
        <v/>
      </c>
      <c r="F86" s="716"/>
      <c r="G86" s="716" t="str">
        <f>IFERROR(VLOOKUP($D86,LISTA!A62:J8312,5,0),"")</f>
        <v/>
      </c>
      <c r="H86" s="716"/>
      <c r="I86" s="157"/>
      <c r="J86" s="144" t="str">
        <f>IFERROR(VLOOKUP($D86,LISTA!A27:J8277,7,0),"")</f>
        <v/>
      </c>
      <c r="K86" s="144" t="str">
        <f>IFERROR(VLOOKUP($D86,LISTA!A27:J8277,8,0),"")</f>
        <v/>
      </c>
      <c r="L86" s="144" t="str">
        <f t="shared" si="12"/>
        <v/>
      </c>
      <c r="M86" s="227" t="str">
        <f t="shared" si="13"/>
        <v/>
      </c>
      <c r="N86" s="155" t="str">
        <f t="shared" si="17"/>
        <v/>
      </c>
      <c r="O86" s="155" t="str">
        <f t="shared" si="18"/>
        <v/>
      </c>
      <c r="P86" s="155" t="str">
        <f>IFERROR(VLOOKUP($D86,LISTA!A63:J8313,10,0),"")</f>
        <v/>
      </c>
      <c r="Q86" s="228" t="str">
        <f t="shared" si="19"/>
        <v/>
      </c>
      <c r="R86" s="285" t="str">
        <f t="shared" si="20"/>
        <v/>
      </c>
      <c r="S86" s="189" t="str">
        <f t="shared" si="21"/>
        <v/>
      </c>
      <c r="U86" s="138" t="str">
        <f t="shared" si="14"/>
        <v/>
      </c>
      <c r="V86" s="219" t="str">
        <f t="shared" si="22"/>
        <v/>
      </c>
      <c r="W86" s="220" t="e">
        <f t="shared" si="23"/>
        <v>#VALUE!</v>
      </c>
    </row>
    <row r="87" spans="1:23" x14ac:dyDescent="0.25">
      <c r="A87" s="162"/>
      <c r="B87" s="154" t="str">
        <f t="shared" si="15"/>
        <v/>
      </c>
      <c r="C87" s="704" t="str">
        <f t="shared" si="16"/>
        <v/>
      </c>
      <c r="D87" s="157"/>
      <c r="E87" s="716" t="str">
        <f>IFERROR(VLOOKUP($D87,LISTA!A64:J8314,4,0),"")</f>
        <v/>
      </c>
      <c r="F87" s="716"/>
      <c r="G87" s="716" t="str">
        <f>IFERROR(VLOOKUP($D87,LISTA!A63:J8313,5,0),"")</f>
        <v/>
      </c>
      <c r="H87" s="716"/>
      <c r="I87" s="157"/>
      <c r="J87" s="144" t="str">
        <f>IFERROR(VLOOKUP($D87,LISTA!A28:J8278,7,0),"")</f>
        <v/>
      </c>
      <c r="K87" s="144" t="str">
        <f>IFERROR(VLOOKUP($D87,LISTA!A28:J8278,8,0),"")</f>
        <v/>
      </c>
      <c r="L87" s="144" t="str">
        <f t="shared" si="12"/>
        <v/>
      </c>
      <c r="M87" s="227" t="str">
        <f t="shared" si="13"/>
        <v/>
      </c>
      <c r="N87" s="155" t="str">
        <f t="shared" si="17"/>
        <v/>
      </c>
      <c r="O87" s="155" t="str">
        <f t="shared" si="18"/>
        <v/>
      </c>
      <c r="P87" s="155" t="str">
        <f>IFERROR(VLOOKUP($D87,LISTA!A64:J8314,10,0),"")</f>
        <v/>
      </c>
      <c r="Q87" s="228" t="str">
        <f t="shared" si="19"/>
        <v/>
      </c>
      <c r="R87" s="285" t="str">
        <f t="shared" si="20"/>
        <v/>
      </c>
      <c r="S87" s="189" t="str">
        <f t="shared" si="21"/>
        <v/>
      </c>
      <c r="U87" s="138" t="str">
        <f t="shared" si="14"/>
        <v/>
      </c>
      <c r="V87" s="219" t="str">
        <f t="shared" si="22"/>
        <v/>
      </c>
      <c r="W87" s="220" t="e">
        <f t="shared" si="23"/>
        <v>#VALUE!</v>
      </c>
    </row>
    <row r="88" spans="1:23" x14ac:dyDescent="0.25">
      <c r="A88" s="162"/>
      <c r="B88" s="154" t="str">
        <f t="shared" si="15"/>
        <v/>
      </c>
      <c r="C88" s="704" t="str">
        <f t="shared" si="16"/>
        <v/>
      </c>
      <c r="D88" s="157"/>
      <c r="E88" s="716" t="str">
        <f>IFERROR(VLOOKUP($D88,LISTA!A65:J8315,4,0),"")</f>
        <v/>
      </c>
      <c r="F88" s="716"/>
      <c r="G88" s="716" t="str">
        <f>IFERROR(VLOOKUP($D88,LISTA!A64:J8314,5,0),"")</f>
        <v/>
      </c>
      <c r="H88" s="716"/>
      <c r="I88" s="157"/>
      <c r="J88" s="144" t="str">
        <f>IFERROR(VLOOKUP($D88,LISTA!A29:J8279,7,0),"")</f>
        <v/>
      </c>
      <c r="K88" s="144" t="str">
        <f>IFERROR(VLOOKUP($D88,LISTA!A29:J8279,8,0),"")</f>
        <v/>
      </c>
      <c r="L88" s="144" t="str">
        <f t="shared" si="12"/>
        <v/>
      </c>
      <c r="M88" s="227" t="str">
        <f t="shared" si="13"/>
        <v/>
      </c>
      <c r="N88" s="155" t="str">
        <f t="shared" si="17"/>
        <v/>
      </c>
      <c r="O88" s="155" t="str">
        <f t="shared" si="18"/>
        <v/>
      </c>
      <c r="P88" s="155" t="str">
        <f>IFERROR(VLOOKUP($D88,LISTA!A65:J8315,10,0),"")</f>
        <v/>
      </c>
      <c r="Q88" s="228" t="str">
        <f t="shared" si="19"/>
        <v/>
      </c>
      <c r="R88" s="285" t="str">
        <f t="shared" si="20"/>
        <v/>
      </c>
      <c r="S88" s="189" t="str">
        <f t="shared" si="21"/>
        <v/>
      </c>
      <c r="U88" s="138" t="str">
        <f t="shared" si="14"/>
        <v/>
      </c>
      <c r="V88" s="219" t="str">
        <f t="shared" si="22"/>
        <v/>
      </c>
      <c r="W88" s="220" t="e">
        <f t="shared" si="23"/>
        <v>#VALUE!</v>
      </c>
    </row>
    <row r="89" spans="1:23" x14ac:dyDescent="0.25">
      <c r="A89" s="162"/>
      <c r="B89" s="154" t="str">
        <f t="shared" si="15"/>
        <v/>
      </c>
      <c r="C89" s="704" t="str">
        <f t="shared" si="16"/>
        <v/>
      </c>
      <c r="D89" s="157"/>
      <c r="E89" s="716" t="str">
        <f>IFERROR(VLOOKUP($D89,LISTA!A66:J8316,4,0),"")</f>
        <v/>
      </c>
      <c r="F89" s="716"/>
      <c r="G89" s="716" t="str">
        <f>IFERROR(VLOOKUP($D89,LISTA!A65:J8315,5,0),"")</f>
        <v/>
      </c>
      <c r="H89" s="716"/>
      <c r="I89" s="157"/>
      <c r="J89" s="144" t="str">
        <f>IFERROR(VLOOKUP($D89,LISTA!A30:J8280,7,0),"")</f>
        <v/>
      </c>
      <c r="K89" s="144" t="str">
        <f>IFERROR(VLOOKUP($D89,LISTA!A30:J8280,8,0),"")</f>
        <v/>
      </c>
      <c r="L89" s="144" t="str">
        <f t="shared" si="12"/>
        <v/>
      </c>
      <c r="M89" s="227" t="str">
        <f t="shared" si="13"/>
        <v/>
      </c>
      <c r="N89" s="155" t="str">
        <f t="shared" si="17"/>
        <v/>
      </c>
      <c r="O89" s="155" t="str">
        <f t="shared" si="18"/>
        <v/>
      </c>
      <c r="P89" s="155" t="str">
        <f>IFERROR(VLOOKUP($D89,LISTA!A66:J8316,10,0),"")</f>
        <v/>
      </c>
      <c r="Q89" s="228" t="str">
        <f t="shared" si="19"/>
        <v/>
      </c>
      <c r="R89" s="285" t="str">
        <f t="shared" si="20"/>
        <v/>
      </c>
      <c r="S89" s="189" t="str">
        <f t="shared" si="21"/>
        <v/>
      </c>
      <c r="U89" s="138" t="str">
        <f t="shared" si="14"/>
        <v/>
      </c>
      <c r="V89" s="219" t="str">
        <f t="shared" si="22"/>
        <v/>
      </c>
      <c r="W89" s="220" t="e">
        <f t="shared" si="23"/>
        <v>#VALUE!</v>
      </c>
    </row>
    <row r="90" spans="1:23" x14ac:dyDescent="0.25">
      <c r="A90" s="162"/>
      <c r="B90" s="154" t="str">
        <f t="shared" si="15"/>
        <v/>
      </c>
      <c r="C90" s="704" t="str">
        <f t="shared" si="16"/>
        <v/>
      </c>
      <c r="D90" s="157"/>
      <c r="E90" s="716" t="str">
        <f>IFERROR(VLOOKUP($D90,LISTA!A67:J8317,4,0),"")</f>
        <v/>
      </c>
      <c r="F90" s="716"/>
      <c r="G90" s="716" t="str">
        <f>IFERROR(VLOOKUP($D90,LISTA!A66:J8316,5,0),"")</f>
        <v/>
      </c>
      <c r="H90" s="716"/>
      <c r="I90" s="157"/>
      <c r="J90" s="144" t="str">
        <f>IFERROR(VLOOKUP($D90,LISTA!A31:J8281,7,0),"")</f>
        <v/>
      </c>
      <c r="K90" s="144" t="str">
        <f>IFERROR(VLOOKUP($D90,LISTA!A31:J8281,8,0),"")</f>
        <v/>
      </c>
      <c r="L90" s="144" t="str">
        <f t="shared" si="12"/>
        <v/>
      </c>
      <c r="M90" s="227" t="str">
        <f t="shared" si="13"/>
        <v/>
      </c>
      <c r="N90" s="155" t="str">
        <f t="shared" si="17"/>
        <v/>
      </c>
      <c r="O90" s="155" t="str">
        <f t="shared" si="18"/>
        <v/>
      </c>
      <c r="P90" s="155" t="str">
        <f>IFERROR(VLOOKUP($D90,LISTA!A67:J8317,10,0),"")</f>
        <v/>
      </c>
      <c r="Q90" s="228" t="str">
        <f t="shared" si="19"/>
        <v/>
      </c>
      <c r="R90" s="285" t="str">
        <f t="shared" si="20"/>
        <v/>
      </c>
      <c r="S90" s="189" t="str">
        <f t="shared" si="21"/>
        <v/>
      </c>
      <c r="U90" s="138" t="str">
        <f t="shared" si="14"/>
        <v/>
      </c>
      <c r="V90" s="219" t="str">
        <f t="shared" si="22"/>
        <v/>
      </c>
      <c r="W90" s="220" t="e">
        <f t="shared" si="23"/>
        <v>#VALUE!</v>
      </c>
    </row>
    <row r="91" spans="1:23" x14ac:dyDescent="0.25">
      <c r="A91" s="162"/>
      <c r="B91" s="154" t="str">
        <f t="shared" si="15"/>
        <v/>
      </c>
      <c r="C91" s="704" t="str">
        <f t="shared" si="16"/>
        <v/>
      </c>
      <c r="D91" s="157"/>
      <c r="E91" s="716" t="str">
        <f>IFERROR(VLOOKUP($D91,LISTA!A68:J8318,4,0),"")</f>
        <v/>
      </c>
      <c r="F91" s="716"/>
      <c r="G91" s="716" t="str">
        <f>IFERROR(VLOOKUP($D91,LISTA!A67:J8317,5,0),"")</f>
        <v/>
      </c>
      <c r="H91" s="716"/>
      <c r="I91" s="157"/>
      <c r="J91" s="144" t="str">
        <f>IFERROR(VLOOKUP($D91,LISTA!A32:J8282,7,0),"")</f>
        <v/>
      </c>
      <c r="K91" s="144" t="str">
        <f>IFERROR(VLOOKUP($D91,LISTA!A32:J8282,8,0),"")</f>
        <v/>
      </c>
      <c r="L91" s="144" t="str">
        <f t="shared" si="12"/>
        <v/>
      </c>
      <c r="M91" s="227" t="str">
        <f t="shared" si="13"/>
        <v/>
      </c>
      <c r="N91" s="155" t="str">
        <f t="shared" si="17"/>
        <v/>
      </c>
      <c r="O91" s="155" t="str">
        <f t="shared" si="18"/>
        <v/>
      </c>
      <c r="P91" s="155" t="str">
        <f>IFERROR(VLOOKUP($D91,LISTA!A68:J8318,10,0),"")</f>
        <v/>
      </c>
      <c r="Q91" s="228" t="str">
        <f t="shared" si="19"/>
        <v/>
      </c>
      <c r="R91" s="285" t="str">
        <f t="shared" si="20"/>
        <v/>
      </c>
      <c r="S91" s="189" t="str">
        <f t="shared" si="21"/>
        <v/>
      </c>
      <c r="U91" s="138" t="str">
        <f t="shared" si="14"/>
        <v/>
      </c>
      <c r="V91" s="219" t="str">
        <f t="shared" si="22"/>
        <v/>
      </c>
      <c r="W91" s="220" t="e">
        <f t="shared" si="23"/>
        <v>#VALUE!</v>
      </c>
    </row>
    <row r="92" spans="1:23" x14ac:dyDescent="0.25">
      <c r="A92" s="162"/>
      <c r="B92" s="154" t="str">
        <f t="shared" si="15"/>
        <v/>
      </c>
      <c r="C92" s="704" t="str">
        <f t="shared" si="16"/>
        <v/>
      </c>
      <c r="D92" s="157"/>
      <c r="E92" s="716" t="str">
        <f>IFERROR(VLOOKUP($D92,LISTA!A69:J8319,4,0),"")</f>
        <v/>
      </c>
      <c r="F92" s="716"/>
      <c r="G92" s="716" t="str">
        <f>IFERROR(VLOOKUP($D92,LISTA!A68:J8318,5,0),"")</f>
        <v/>
      </c>
      <c r="H92" s="716"/>
      <c r="I92" s="157"/>
      <c r="J92" s="144" t="str">
        <f>IFERROR(VLOOKUP($D92,LISTA!A33:J8283,7,0),"")</f>
        <v/>
      </c>
      <c r="K92" s="144" t="str">
        <f>IFERROR(VLOOKUP($D92,LISTA!A33:J8283,8,0),"")</f>
        <v/>
      </c>
      <c r="L92" s="144" t="str">
        <f t="shared" si="12"/>
        <v/>
      </c>
      <c r="M92" s="227" t="str">
        <f t="shared" si="13"/>
        <v/>
      </c>
      <c r="N92" s="155" t="str">
        <f t="shared" si="17"/>
        <v/>
      </c>
      <c r="O92" s="155" t="str">
        <f t="shared" si="18"/>
        <v/>
      </c>
      <c r="P92" s="155" t="str">
        <f>IFERROR(VLOOKUP($D92,LISTA!A69:J8319,10,0),"")</f>
        <v/>
      </c>
      <c r="Q92" s="228" t="str">
        <f t="shared" si="19"/>
        <v/>
      </c>
      <c r="R92" s="285" t="str">
        <f t="shared" si="20"/>
        <v/>
      </c>
      <c r="S92" s="189" t="str">
        <f t="shared" si="21"/>
        <v/>
      </c>
      <c r="U92" s="138" t="str">
        <f t="shared" si="14"/>
        <v/>
      </c>
      <c r="V92" s="219" t="str">
        <f t="shared" si="22"/>
        <v/>
      </c>
      <c r="W92" s="220" t="e">
        <f t="shared" si="23"/>
        <v>#VALUE!</v>
      </c>
    </row>
    <row r="93" spans="1:23" x14ac:dyDescent="0.25">
      <c r="A93" s="162"/>
      <c r="B93" s="154" t="str">
        <f t="shared" si="15"/>
        <v/>
      </c>
      <c r="C93" s="704" t="str">
        <f t="shared" si="16"/>
        <v/>
      </c>
      <c r="D93" s="157"/>
      <c r="E93" s="716" t="str">
        <f>IFERROR(VLOOKUP($D93,LISTA!A70:J8320,4,0),"")</f>
        <v/>
      </c>
      <c r="F93" s="716"/>
      <c r="G93" s="716" t="str">
        <f>IFERROR(VLOOKUP($D93,LISTA!A69:J8319,5,0),"")</f>
        <v/>
      </c>
      <c r="H93" s="716"/>
      <c r="I93" s="157"/>
      <c r="J93" s="144" t="str">
        <f>IFERROR(VLOOKUP($D93,LISTA!A34:J8284,7,0),"")</f>
        <v/>
      </c>
      <c r="K93" s="144" t="str">
        <f>IFERROR(VLOOKUP($D93,LISTA!A34:J8284,8,0),"")</f>
        <v/>
      </c>
      <c r="L93" s="144" t="str">
        <f t="shared" si="12"/>
        <v/>
      </c>
      <c r="M93" s="227" t="str">
        <f t="shared" si="13"/>
        <v/>
      </c>
      <c r="N93" s="155" t="str">
        <f t="shared" si="17"/>
        <v/>
      </c>
      <c r="O93" s="155" t="str">
        <f t="shared" si="18"/>
        <v/>
      </c>
      <c r="P93" s="155" t="str">
        <f>IFERROR(VLOOKUP($D93,LISTA!A70:J8320,10,0),"")</f>
        <v/>
      </c>
      <c r="Q93" s="228" t="str">
        <f t="shared" si="19"/>
        <v/>
      </c>
      <c r="R93" s="285" t="str">
        <f t="shared" si="20"/>
        <v/>
      </c>
      <c r="S93" s="189" t="str">
        <f t="shared" si="21"/>
        <v/>
      </c>
      <c r="U93" s="138" t="str">
        <f t="shared" si="14"/>
        <v/>
      </c>
      <c r="V93" s="219" t="str">
        <f t="shared" si="22"/>
        <v/>
      </c>
      <c r="W93" s="220" t="e">
        <f t="shared" si="23"/>
        <v>#VALUE!</v>
      </c>
    </row>
    <row r="94" spans="1:23" x14ac:dyDescent="0.25">
      <c r="A94" s="162"/>
      <c r="B94" s="154" t="str">
        <f t="shared" si="15"/>
        <v/>
      </c>
      <c r="C94" s="704" t="str">
        <f t="shared" si="16"/>
        <v/>
      </c>
      <c r="D94" s="157"/>
      <c r="E94" s="716" t="str">
        <f>IFERROR(VLOOKUP($D94,LISTA!A71:J8321,4,0),"")</f>
        <v/>
      </c>
      <c r="F94" s="716"/>
      <c r="G94" s="716" t="str">
        <f>IFERROR(VLOOKUP($D94,LISTA!A70:J8320,5,0),"")</f>
        <v/>
      </c>
      <c r="H94" s="716"/>
      <c r="I94" s="157"/>
      <c r="J94" s="144" t="str">
        <f>IFERROR(VLOOKUP($D94,LISTA!A35:J8285,7,0),"")</f>
        <v/>
      </c>
      <c r="K94" s="144" t="str">
        <f>IFERROR(VLOOKUP($D94,LISTA!A35:J8285,8,0),"")</f>
        <v/>
      </c>
      <c r="L94" s="144" t="str">
        <f t="shared" si="12"/>
        <v/>
      </c>
      <c r="M94" s="227" t="str">
        <f t="shared" si="13"/>
        <v/>
      </c>
      <c r="N94" s="155" t="str">
        <f t="shared" si="17"/>
        <v/>
      </c>
      <c r="O94" s="155" t="str">
        <f t="shared" si="18"/>
        <v/>
      </c>
      <c r="P94" s="155" t="str">
        <f>IFERROR(VLOOKUP($D94,LISTA!A71:J8321,10,0),"")</f>
        <v/>
      </c>
      <c r="Q94" s="228" t="str">
        <f t="shared" si="19"/>
        <v/>
      </c>
      <c r="R94" s="285" t="str">
        <f t="shared" si="20"/>
        <v/>
      </c>
      <c r="S94" s="189" t="str">
        <f t="shared" si="21"/>
        <v/>
      </c>
      <c r="U94" s="138" t="str">
        <f t="shared" si="14"/>
        <v/>
      </c>
      <c r="V94" s="219" t="str">
        <f t="shared" si="22"/>
        <v/>
      </c>
      <c r="W94" s="220" t="e">
        <f t="shared" si="23"/>
        <v>#VALUE!</v>
      </c>
    </row>
    <row r="95" spans="1:23" x14ac:dyDescent="0.25">
      <c r="A95" s="162"/>
      <c r="B95" s="154" t="str">
        <f t="shared" si="15"/>
        <v/>
      </c>
      <c r="C95" s="704" t="str">
        <f t="shared" si="16"/>
        <v/>
      </c>
      <c r="D95" s="157"/>
      <c r="E95" s="716" t="str">
        <f>IFERROR(VLOOKUP($D95,LISTA!A72:J8322,4,0),"")</f>
        <v/>
      </c>
      <c r="F95" s="716"/>
      <c r="G95" s="716" t="str">
        <f>IFERROR(VLOOKUP($D95,LISTA!A71:J8321,5,0),"")</f>
        <v/>
      </c>
      <c r="H95" s="716"/>
      <c r="I95" s="157"/>
      <c r="J95" s="144" t="str">
        <f>IFERROR(VLOOKUP($D95,LISTA!A36:J8286,7,0),"")</f>
        <v/>
      </c>
      <c r="K95" s="144" t="str">
        <f>IFERROR(VLOOKUP($D95,LISTA!A36:J8286,8,0),"")</f>
        <v/>
      </c>
      <c r="L95" s="144" t="str">
        <f t="shared" si="12"/>
        <v/>
      </c>
      <c r="M95" s="227" t="str">
        <f t="shared" si="13"/>
        <v/>
      </c>
      <c r="N95" s="155" t="str">
        <f t="shared" si="17"/>
        <v/>
      </c>
      <c r="O95" s="155" t="str">
        <f t="shared" si="18"/>
        <v/>
      </c>
      <c r="P95" s="155" t="str">
        <f>IFERROR(VLOOKUP($D95,LISTA!A72:J8322,10,0),"")</f>
        <v/>
      </c>
      <c r="Q95" s="228" t="str">
        <f t="shared" si="19"/>
        <v/>
      </c>
      <c r="R95" s="285" t="str">
        <f t="shared" si="20"/>
        <v/>
      </c>
      <c r="S95" s="189" t="str">
        <f t="shared" si="21"/>
        <v/>
      </c>
      <c r="U95" s="138" t="str">
        <f t="shared" si="14"/>
        <v/>
      </c>
      <c r="V95" s="219" t="str">
        <f t="shared" si="22"/>
        <v/>
      </c>
      <c r="W95" s="220" t="e">
        <f t="shared" si="23"/>
        <v>#VALUE!</v>
      </c>
    </row>
    <row r="96" spans="1:23" x14ac:dyDescent="0.25">
      <c r="A96" s="162"/>
      <c r="B96" s="154" t="str">
        <f t="shared" si="15"/>
        <v/>
      </c>
      <c r="C96" s="704" t="str">
        <f t="shared" si="16"/>
        <v/>
      </c>
      <c r="D96" s="157"/>
      <c r="E96" s="716" t="str">
        <f>IFERROR(VLOOKUP($D96,LISTA!A73:J8323,4,0),"")</f>
        <v/>
      </c>
      <c r="F96" s="716"/>
      <c r="G96" s="716" t="str">
        <f>IFERROR(VLOOKUP($D96,LISTA!A72:J8322,5,0),"")</f>
        <v/>
      </c>
      <c r="H96" s="716"/>
      <c r="I96" s="157"/>
      <c r="J96" s="144" t="str">
        <f>IFERROR(VLOOKUP($D96,LISTA!A37:J8287,7,0),"")</f>
        <v/>
      </c>
      <c r="K96" s="144" t="str">
        <f>IFERROR(VLOOKUP($D96,LISTA!A37:J8287,8,0),"")</f>
        <v/>
      </c>
      <c r="L96" s="144" t="str">
        <f t="shared" si="12"/>
        <v/>
      </c>
      <c r="M96" s="227" t="str">
        <f t="shared" si="13"/>
        <v/>
      </c>
      <c r="N96" s="155" t="str">
        <f t="shared" si="17"/>
        <v/>
      </c>
      <c r="O96" s="155" t="str">
        <f t="shared" si="18"/>
        <v/>
      </c>
      <c r="P96" s="155" t="str">
        <f>IFERROR(VLOOKUP($D96,LISTA!A73:J8323,10,0),"")</f>
        <v/>
      </c>
      <c r="Q96" s="228" t="str">
        <f t="shared" si="19"/>
        <v/>
      </c>
      <c r="R96" s="285" t="str">
        <f t="shared" si="20"/>
        <v/>
      </c>
      <c r="S96" s="189" t="str">
        <f t="shared" si="21"/>
        <v/>
      </c>
      <c r="U96" s="138" t="str">
        <f t="shared" si="14"/>
        <v/>
      </c>
      <c r="V96" s="219" t="str">
        <f t="shared" si="22"/>
        <v/>
      </c>
      <c r="W96" s="220" t="e">
        <f t="shared" si="23"/>
        <v>#VALUE!</v>
      </c>
    </row>
    <row r="97" spans="1:23" x14ac:dyDescent="0.25">
      <c r="A97" s="162"/>
      <c r="B97" s="154" t="str">
        <f t="shared" si="15"/>
        <v/>
      </c>
      <c r="C97" s="704" t="str">
        <f t="shared" si="16"/>
        <v/>
      </c>
      <c r="D97" s="157"/>
      <c r="E97" s="716" t="str">
        <f>IFERROR(VLOOKUP($D97,LISTA!A74:J8324,4,0),"")</f>
        <v/>
      </c>
      <c r="F97" s="716"/>
      <c r="G97" s="716" t="str">
        <f>IFERROR(VLOOKUP($D97,LISTA!A73:J8323,5,0),"")</f>
        <v/>
      </c>
      <c r="H97" s="716"/>
      <c r="I97" s="157"/>
      <c r="J97" s="144" t="str">
        <f>IFERROR(VLOOKUP($D97,LISTA!A38:J8288,7,0),"")</f>
        <v/>
      </c>
      <c r="K97" s="144" t="str">
        <f>IFERROR(VLOOKUP($D97,LISTA!A38:J8288,8,0),"")</f>
        <v/>
      </c>
      <c r="L97" s="144" t="str">
        <f t="shared" si="12"/>
        <v/>
      </c>
      <c r="M97" s="227" t="str">
        <f t="shared" si="13"/>
        <v/>
      </c>
      <c r="N97" s="155" t="str">
        <f t="shared" si="17"/>
        <v/>
      </c>
      <c r="O97" s="155" t="str">
        <f t="shared" si="18"/>
        <v/>
      </c>
      <c r="P97" s="155" t="str">
        <f>IFERROR(VLOOKUP($D97,LISTA!A74:J8324,10,0),"")</f>
        <v/>
      </c>
      <c r="Q97" s="228" t="str">
        <f t="shared" si="19"/>
        <v/>
      </c>
      <c r="R97" s="285" t="str">
        <f t="shared" si="20"/>
        <v/>
      </c>
      <c r="S97" s="189" t="str">
        <f t="shared" si="21"/>
        <v/>
      </c>
      <c r="U97" s="138" t="str">
        <f t="shared" si="14"/>
        <v/>
      </c>
      <c r="V97" s="219" t="str">
        <f t="shared" si="22"/>
        <v/>
      </c>
      <c r="W97" s="220" t="e">
        <f t="shared" si="23"/>
        <v>#VALUE!</v>
      </c>
    </row>
    <row r="98" spans="1:23" x14ac:dyDescent="0.25">
      <c r="A98" s="162"/>
      <c r="B98" s="154" t="str">
        <f t="shared" si="15"/>
        <v/>
      </c>
      <c r="C98" s="704" t="str">
        <f t="shared" si="16"/>
        <v/>
      </c>
      <c r="D98" s="157"/>
      <c r="E98" s="716" t="str">
        <f>IFERROR(VLOOKUP($D98,LISTA!A75:J8325,4,0),"")</f>
        <v/>
      </c>
      <c r="F98" s="716"/>
      <c r="G98" s="716" t="str">
        <f>IFERROR(VLOOKUP($D98,LISTA!A74:J8324,5,0),"")</f>
        <v/>
      </c>
      <c r="H98" s="716"/>
      <c r="I98" s="157"/>
      <c r="J98" s="144" t="str">
        <f>IFERROR(VLOOKUP($D98,LISTA!A39:J8289,7,0),"")</f>
        <v/>
      </c>
      <c r="K98" s="144" t="str">
        <f>IFERROR(VLOOKUP($D98,LISTA!A39:J8289,8,0),"")</f>
        <v/>
      </c>
      <c r="L98" s="144" t="str">
        <f t="shared" si="12"/>
        <v/>
      </c>
      <c r="M98" s="227" t="str">
        <f t="shared" si="13"/>
        <v/>
      </c>
      <c r="N98" s="155" t="str">
        <f t="shared" si="17"/>
        <v/>
      </c>
      <c r="O98" s="155" t="str">
        <f t="shared" si="18"/>
        <v/>
      </c>
      <c r="P98" s="155" t="str">
        <f>IFERROR(VLOOKUP($D98,LISTA!A75:J8325,10,0),"")</f>
        <v/>
      </c>
      <c r="Q98" s="228" t="str">
        <f t="shared" si="19"/>
        <v/>
      </c>
      <c r="R98" s="285" t="str">
        <f t="shared" si="20"/>
        <v/>
      </c>
      <c r="S98" s="189" t="str">
        <f t="shared" si="21"/>
        <v/>
      </c>
      <c r="U98" s="138" t="str">
        <f t="shared" si="14"/>
        <v/>
      </c>
      <c r="V98" s="219" t="str">
        <f t="shared" si="22"/>
        <v/>
      </c>
      <c r="W98" s="220" t="e">
        <f t="shared" si="23"/>
        <v>#VALUE!</v>
      </c>
    </row>
    <row r="99" spans="1:23" x14ac:dyDescent="0.25">
      <c r="A99" s="162"/>
      <c r="B99" s="154" t="str">
        <f t="shared" si="15"/>
        <v/>
      </c>
      <c r="C99" s="704" t="str">
        <f t="shared" si="16"/>
        <v/>
      </c>
      <c r="D99" s="157"/>
      <c r="E99" s="716" t="str">
        <f>IFERROR(VLOOKUP($D99,LISTA!A76:J8326,4,0),"")</f>
        <v/>
      </c>
      <c r="F99" s="716"/>
      <c r="G99" s="716" t="str">
        <f>IFERROR(VLOOKUP($D99,LISTA!A75:J8325,5,0),"")</f>
        <v/>
      </c>
      <c r="H99" s="716"/>
      <c r="I99" s="157"/>
      <c r="J99" s="144" t="str">
        <f>IFERROR(VLOOKUP($D99,LISTA!A40:J8290,7,0),"")</f>
        <v/>
      </c>
      <c r="K99" s="144" t="str">
        <f>IFERROR(VLOOKUP($D99,LISTA!A40:J8290,8,0),"")</f>
        <v/>
      </c>
      <c r="L99" s="144" t="str">
        <f t="shared" si="12"/>
        <v/>
      </c>
      <c r="M99" s="227" t="str">
        <f t="shared" si="13"/>
        <v/>
      </c>
      <c r="N99" s="155" t="str">
        <f t="shared" si="17"/>
        <v/>
      </c>
      <c r="O99" s="155" t="str">
        <f t="shared" si="18"/>
        <v/>
      </c>
      <c r="P99" s="155" t="str">
        <f>IFERROR(VLOOKUP($D99,LISTA!A76:J8326,10,0),"")</f>
        <v/>
      </c>
      <c r="Q99" s="228" t="str">
        <f t="shared" si="19"/>
        <v/>
      </c>
      <c r="R99" s="285" t="str">
        <f t="shared" si="20"/>
        <v/>
      </c>
      <c r="S99" s="189" t="str">
        <f t="shared" si="21"/>
        <v/>
      </c>
      <c r="U99" s="138" t="str">
        <f t="shared" si="14"/>
        <v/>
      </c>
      <c r="V99" s="219" t="str">
        <f t="shared" si="22"/>
        <v/>
      </c>
      <c r="W99" s="220" t="e">
        <f t="shared" si="23"/>
        <v>#VALUE!</v>
      </c>
    </row>
    <row r="100" spans="1:23" x14ac:dyDescent="0.25">
      <c r="A100" s="162"/>
      <c r="B100" s="154" t="str">
        <f t="shared" si="15"/>
        <v/>
      </c>
      <c r="C100" s="704" t="str">
        <f t="shared" si="16"/>
        <v/>
      </c>
      <c r="D100" s="157"/>
      <c r="E100" s="716" t="str">
        <f>IFERROR(VLOOKUP($D100,LISTA!A77:J8327,4,0),"")</f>
        <v/>
      </c>
      <c r="F100" s="716"/>
      <c r="G100" s="716" t="str">
        <f>IFERROR(VLOOKUP($D100,LISTA!A76:J8326,5,0),"")</f>
        <v/>
      </c>
      <c r="H100" s="716"/>
      <c r="I100" s="157"/>
      <c r="J100" s="144" t="str">
        <f>IFERROR(VLOOKUP($D100,LISTA!A41:J8291,7,0),"")</f>
        <v/>
      </c>
      <c r="K100" s="144" t="str">
        <f>IFERROR(VLOOKUP($D100,LISTA!A41:J8291,8,0),"")</f>
        <v/>
      </c>
      <c r="L100" s="144" t="str">
        <f t="shared" si="12"/>
        <v/>
      </c>
      <c r="M100" s="227" t="str">
        <f t="shared" si="13"/>
        <v/>
      </c>
      <c r="N100" s="155" t="str">
        <f t="shared" si="17"/>
        <v/>
      </c>
      <c r="O100" s="155" t="str">
        <f t="shared" si="18"/>
        <v/>
      </c>
      <c r="P100" s="155" t="str">
        <f>IFERROR(VLOOKUP($D100,LISTA!A77:J8327,10,0),"")</f>
        <v/>
      </c>
      <c r="Q100" s="228" t="str">
        <f t="shared" si="19"/>
        <v/>
      </c>
      <c r="R100" s="285" t="str">
        <f t="shared" si="20"/>
        <v/>
      </c>
      <c r="S100" s="189" t="str">
        <f t="shared" si="21"/>
        <v/>
      </c>
      <c r="U100" s="138" t="str">
        <f t="shared" si="14"/>
        <v/>
      </c>
      <c r="V100" s="219" t="str">
        <f t="shared" si="22"/>
        <v/>
      </c>
      <c r="W100" s="220" t="e">
        <f t="shared" si="23"/>
        <v>#VALUE!</v>
      </c>
    </row>
    <row r="101" spans="1:23" x14ac:dyDescent="0.25">
      <c r="A101" s="162"/>
      <c r="B101" s="154" t="str">
        <f t="shared" si="15"/>
        <v/>
      </c>
      <c r="C101" s="704" t="str">
        <f t="shared" si="16"/>
        <v/>
      </c>
      <c r="D101" s="157"/>
      <c r="E101" s="716" t="str">
        <f>IFERROR(VLOOKUP($D101,LISTA!A78:J8328,4,0),"")</f>
        <v/>
      </c>
      <c r="F101" s="716"/>
      <c r="G101" s="716" t="str">
        <f>IFERROR(VLOOKUP($D101,LISTA!A77:J8327,5,0),"")</f>
        <v/>
      </c>
      <c r="H101" s="716"/>
      <c r="I101" s="157"/>
      <c r="J101" s="144" t="str">
        <f>IFERROR(VLOOKUP($D101,LISTA!A42:J8292,7,0),"")</f>
        <v/>
      </c>
      <c r="K101" s="144" t="str">
        <f>IFERROR(VLOOKUP($D101,LISTA!A42:J8292,8,0),"")</f>
        <v/>
      </c>
      <c r="L101" s="144" t="str">
        <f t="shared" si="12"/>
        <v/>
      </c>
      <c r="M101" s="227" t="str">
        <f t="shared" si="13"/>
        <v/>
      </c>
      <c r="N101" s="155" t="str">
        <f t="shared" si="17"/>
        <v/>
      </c>
      <c r="O101" s="155" t="str">
        <f t="shared" si="18"/>
        <v/>
      </c>
      <c r="P101" s="155" t="str">
        <f>IFERROR(VLOOKUP($D101,LISTA!A78:J8328,10,0),"")</f>
        <v/>
      </c>
      <c r="Q101" s="228" t="str">
        <f t="shared" si="19"/>
        <v/>
      </c>
      <c r="R101" s="285" t="str">
        <f t="shared" si="20"/>
        <v/>
      </c>
      <c r="S101" s="189" t="str">
        <f t="shared" si="21"/>
        <v/>
      </c>
      <c r="U101" s="138" t="str">
        <f t="shared" si="14"/>
        <v/>
      </c>
      <c r="V101" s="219" t="str">
        <f t="shared" si="22"/>
        <v/>
      </c>
      <c r="W101" s="220" t="e">
        <f t="shared" si="23"/>
        <v>#VALUE!</v>
      </c>
    </row>
    <row r="102" spans="1:23" x14ac:dyDescent="0.25">
      <c r="A102" s="162"/>
      <c r="B102" s="154" t="str">
        <f t="shared" si="15"/>
        <v/>
      </c>
      <c r="C102" s="704" t="str">
        <f t="shared" si="16"/>
        <v/>
      </c>
      <c r="D102" s="157"/>
      <c r="E102" s="716" t="str">
        <f>IFERROR(VLOOKUP($D102,LISTA!A79:J8329,4,0),"")</f>
        <v/>
      </c>
      <c r="F102" s="716"/>
      <c r="G102" s="716" t="str">
        <f>IFERROR(VLOOKUP($D102,LISTA!A78:J8328,5,0),"")</f>
        <v/>
      </c>
      <c r="H102" s="716"/>
      <c r="I102" s="157"/>
      <c r="J102" s="144" t="str">
        <f>IFERROR(VLOOKUP($D102,LISTA!A43:J8293,7,0),"")</f>
        <v/>
      </c>
      <c r="K102" s="144" t="str">
        <f>IFERROR(VLOOKUP($D102,LISTA!A43:J8293,8,0),"")</f>
        <v/>
      </c>
      <c r="L102" s="144" t="str">
        <f t="shared" si="12"/>
        <v/>
      </c>
      <c r="M102" s="227" t="str">
        <f t="shared" si="13"/>
        <v/>
      </c>
      <c r="N102" s="155" t="str">
        <f t="shared" si="17"/>
        <v/>
      </c>
      <c r="O102" s="155" t="str">
        <f t="shared" si="18"/>
        <v/>
      </c>
      <c r="P102" s="155" t="str">
        <f>IFERROR(VLOOKUP($D102,LISTA!A79:J8329,10,0),"")</f>
        <v/>
      </c>
      <c r="Q102" s="228" t="str">
        <f t="shared" si="19"/>
        <v/>
      </c>
      <c r="R102" s="285" t="str">
        <f t="shared" si="20"/>
        <v/>
      </c>
      <c r="S102" s="189" t="str">
        <f t="shared" si="21"/>
        <v/>
      </c>
      <c r="U102" s="138" t="str">
        <f t="shared" si="14"/>
        <v/>
      </c>
      <c r="V102" s="219" t="str">
        <f t="shared" si="22"/>
        <v/>
      </c>
      <c r="W102" s="220" t="e">
        <f t="shared" si="23"/>
        <v>#VALUE!</v>
      </c>
    </row>
    <row r="103" spans="1:23" x14ac:dyDescent="0.25">
      <c r="A103" s="162"/>
      <c r="B103" s="154" t="str">
        <f t="shared" si="15"/>
        <v/>
      </c>
      <c r="C103" s="704" t="str">
        <f t="shared" si="16"/>
        <v/>
      </c>
      <c r="D103" s="157"/>
      <c r="E103" s="716" t="str">
        <f>IFERROR(VLOOKUP($D103,LISTA!A80:J8330,4,0),"")</f>
        <v/>
      </c>
      <c r="F103" s="716"/>
      <c r="G103" s="716" t="str">
        <f>IFERROR(VLOOKUP($D103,LISTA!A79:J8329,5,0),"")</f>
        <v/>
      </c>
      <c r="H103" s="716"/>
      <c r="I103" s="157"/>
      <c r="J103" s="144" t="str">
        <f>IFERROR(VLOOKUP($D103,LISTA!A44:J8294,7,0),"")</f>
        <v/>
      </c>
      <c r="K103" s="144" t="str">
        <f>IFERROR(VLOOKUP($D103,LISTA!A44:J8294,8,0),"")</f>
        <v/>
      </c>
      <c r="L103" s="144" t="str">
        <f t="shared" si="12"/>
        <v/>
      </c>
      <c r="M103" s="227" t="str">
        <f t="shared" si="13"/>
        <v/>
      </c>
      <c r="N103" s="155" t="str">
        <f t="shared" si="17"/>
        <v/>
      </c>
      <c r="O103" s="155" t="str">
        <f t="shared" si="18"/>
        <v/>
      </c>
      <c r="P103" s="155" t="str">
        <f>IFERROR(VLOOKUP($D103,LISTA!A80:J8330,10,0),"")</f>
        <v/>
      </c>
      <c r="Q103" s="228" t="str">
        <f t="shared" si="19"/>
        <v/>
      </c>
      <c r="R103" s="285" t="str">
        <f t="shared" si="20"/>
        <v/>
      </c>
      <c r="S103" s="189" t="str">
        <f t="shared" si="21"/>
        <v/>
      </c>
      <c r="U103" s="138" t="str">
        <f t="shared" si="14"/>
        <v/>
      </c>
      <c r="V103" s="219" t="str">
        <f t="shared" si="22"/>
        <v/>
      </c>
      <c r="W103" s="220" t="e">
        <f t="shared" si="23"/>
        <v>#VALUE!</v>
      </c>
    </row>
    <row r="104" spans="1:23" x14ac:dyDescent="0.25">
      <c r="A104" s="162"/>
      <c r="B104" s="154" t="str">
        <f t="shared" si="15"/>
        <v/>
      </c>
      <c r="C104" s="704" t="str">
        <f t="shared" si="16"/>
        <v/>
      </c>
      <c r="D104" s="157"/>
      <c r="E104" s="716" t="str">
        <f>IFERROR(VLOOKUP($D104,LISTA!A81:J8331,4,0),"")</f>
        <v/>
      </c>
      <c r="F104" s="716"/>
      <c r="G104" s="716" t="str">
        <f>IFERROR(VLOOKUP($D104,LISTA!A80:J8330,5,0),"")</f>
        <v/>
      </c>
      <c r="H104" s="716"/>
      <c r="I104" s="157"/>
      <c r="J104" s="144" t="str">
        <f>IFERROR(VLOOKUP($D104,LISTA!A45:J8295,7,0),"")</f>
        <v/>
      </c>
      <c r="K104" s="144" t="str">
        <f>IFERROR(VLOOKUP($D104,LISTA!A45:J8295,8,0),"")</f>
        <v/>
      </c>
      <c r="L104" s="144" t="str">
        <f t="shared" si="12"/>
        <v/>
      </c>
      <c r="M104" s="227" t="str">
        <f t="shared" si="13"/>
        <v/>
      </c>
      <c r="N104" s="155" t="str">
        <f t="shared" si="17"/>
        <v/>
      </c>
      <c r="O104" s="155" t="str">
        <f t="shared" si="18"/>
        <v/>
      </c>
      <c r="P104" s="155" t="str">
        <f>IFERROR(VLOOKUP($D104,LISTA!A81:J8331,10,0),"")</f>
        <v/>
      </c>
      <c r="Q104" s="228" t="str">
        <f t="shared" si="19"/>
        <v/>
      </c>
      <c r="R104" s="285" t="str">
        <f t="shared" si="20"/>
        <v/>
      </c>
      <c r="S104" s="189" t="str">
        <f t="shared" si="21"/>
        <v/>
      </c>
      <c r="U104" s="138" t="str">
        <f t="shared" si="14"/>
        <v/>
      </c>
      <c r="V104" s="219" t="str">
        <f t="shared" si="22"/>
        <v/>
      </c>
      <c r="W104" s="220" t="e">
        <f t="shared" si="23"/>
        <v>#VALUE!</v>
      </c>
    </row>
    <row r="105" spans="1:23" x14ac:dyDescent="0.25">
      <c r="A105" s="162"/>
      <c r="B105" s="154" t="str">
        <f t="shared" si="15"/>
        <v/>
      </c>
      <c r="C105" s="704" t="str">
        <f t="shared" si="16"/>
        <v/>
      </c>
      <c r="D105" s="157"/>
      <c r="E105" s="716" t="str">
        <f>IFERROR(VLOOKUP($D105,LISTA!A82:J8332,4,0),"")</f>
        <v/>
      </c>
      <c r="F105" s="716"/>
      <c r="G105" s="716" t="str">
        <f>IFERROR(VLOOKUP($D105,LISTA!A81:J8331,5,0),"")</f>
        <v/>
      </c>
      <c r="H105" s="716"/>
      <c r="I105" s="157"/>
      <c r="J105" s="144" t="str">
        <f>IFERROR(VLOOKUP($D105,LISTA!A46:J8296,7,0),"")</f>
        <v/>
      </c>
      <c r="K105" s="144" t="str">
        <f>IFERROR(VLOOKUP($D105,LISTA!A46:J8296,8,0),"")</f>
        <v/>
      </c>
      <c r="L105" s="144" t="str">
        <f t="shared" si="12"/>
        <v/>
      </c>
      <c r="M105" s="227" t="str">
        <f t="shared" si="13"/>
        <v/>
      </c>
      <c r="N105" s="155" t="str">
        <f t="shared" si="17"/>
        <v/>
      </c>
      <c r="O105" s="155" t="str">
        <f t="shared" si="18"/>
        <v/>
      </c>
      <c r="P105" s="155" t="str">
        <f>IFERROR(VLOOKUP($D105,LISTA!A82:J8332,10,0),"")</f>
        <v/>
      </c>
      <c r="Q105" s="228" t="str">
        <f t="shared" si="19"/>
        <v/>
      </c>
      <c r="R105" s="285" t="str">
        <f t="shared" si="20"/>
        <v/>
      </c>
      <c r="S105" s="189" t="str">
        <f t="shared" si="21"/>
        <v/>
      </c>
      <c r="U105" s="138" t="str">
        <f t="shared" si="14"/>
        <v/>
      </c>
      <c r="V105" s="219" t="str">
        <f t="shared" si="22"/>
        <v/>
      </c>
      <c r="W105" s="220" t="e">
        <f t="shared" si="23"/>
        <v>#VALUE!</v>
      </c>
    </row>
    <row r="106" spans="1:23" x14ac:dyDescent="0.25">
      <c r="A106" s="162"/>
      <c r="B106" s="154" t="str">
        <f t="shared" si="15"/>
        <v/>
      </c>
      <c r="C106" s="704" t="str">
        <f t="shared" si="16"/>
        <v/>
      </c>
      <c r="D106" s="157"/>
      <c r="E106" s="716" t="str">
        <f>IFERROR(VLOOKUP($D106,LISTA!A83:J8333,4,0),"")</f>
        <v/>
      </c>
      <c r="F106" s="716"/>
      <c r="G106" s="716" t="str">
        <f>IFERROR(VLOOKUP($D106,LISTA!A82:J8332,5,0),"")</f>
        <v/>
      </c>
      <c r="H106" s="716"/>
      <c r="I106" s="157"/>
      <c r="J106" s="144" t="str">
        <f>IFERROR(VLOOKUP($D106,LISTA!A47:J8297,7,0),"")</f>
        <v/>
      </c>
      <c r="K106" s="144" t="str">
        <f>IFERROR(VLOOKUP($D106,LISTA!A47:J8297,8,0),"")</f>
        <v/>
      </c>
      <c r="L106" s="144" t="str">
        <f t="shared" si="12"/>
        <v/>
      </c>
      <c r="M106" s="227" t="str">
        <f t="shared" si="13"/>
        <v/>
      </c>
      <c r="N106" s="155" t="str">
        <f t="shared" si="17"/>
        <v/>
      </c>
      <c r="O106" s="155" t="str">
        <f t="shared" si="18"/>
        <v/>
      </c>
      <c r="P106" s="155" t="str">
        <f>IFERROR(VLOOKUP($D106,LISTA!A83:J8333,10,0),"")</f>
        <v/>
      </c>
      <c r="Q106" s="228" t="str">
        <f t="shared" si="19"/>
        <v/>
      </c>
      <c r="R106" s="285" t="str">
        <f t="shared" si="20"/>
        <v/>
      </c>
      <c r="S106" s="189" t="str">
        <f t="shared" si="21"/>
        <v/>
      </c>
      <c r="U106" s="138" t="str">
        <f t="shared" si="14"/>
        <v/>
      </c>
      <c r="V106" s="219" t="str">
        <f t="shared" si="22"/>
        <v/>
      </c>
      <c r="W106" s="220" t="e">
        <f t="shared" si="23"/>
        <v>#VALUE!</v>
      </c>
    </row>
    <row r="107" spans="1:23" x14ac:dyDescent="0.25">
      <c r="A107" s="162"/>
      <c r="B107" s="154" t="str">
        <f t="shared" si="15"/>
        <v/>
      </c>
      <c r="C107" s="704" t="str">
        <f t="shared" si="16"/>
        <v/>
      </c>
      <c r="D107" s="157"/>
      <c r="E107" s="716" t="str">
        <f>IFERROR(VLOOKUP($D107,LISTA!A84:J8334,4,0),"")</f>
        <v/>
      </c>
      <c r="F107" s="716"/>
      <c r="G107" s="716" t="str">
        <f>IFERROR(VLOOKUP($D107,LISTA!A83:J8333,5,0),"")</f>
        <v/>
      </c>
      <c r="H107" s="716"/>
      <c r="I107" s="157"/>
      <c r="J107" s="144" t="str">
        <f>IFERROR(VLOOKUP($D107,LISTA!A48:J8298,7,0),"")</f>
        <v/>
      </c>
      <c r="K107" s="144" t="str">
        <f>IFERROR(VLOOKUP($D107,LISTA!A48:J8298,8,0),"")</f>
        <v/>
      </c>
      <c r="L107" s="144" t="str">
        <f t="shared" si="12"/>
        <v/>
      </c>
      <c r="M107" s="227" t="str">
        <f t="shared" si="13"/>
        <v/>
      </c>
      <c r="N107" s="155" t="str">
        <f t="shared" si="17"/>
        <v/>
      </c>
      <c r="O107" s="155" t="str">
        <f t="shared" si="18"/>
        <v/>
      </c>
      <c r="P107" s="155" t="str">
        <f>IFERROR(VLOOKUP($D107,LISTA!A84:J8334,10,0),"")</f>
        <v/>
      </c>
      <c r="Q107" s="228" t="str">
        <f t="shared" si="19"/>
        <v/>
      </c>
      <c r="R107" s="285" t="str">
        <f t="shared" si="20"/>
        <v/>
      </c>
      <c r="S107" s="189" t="str">
        <f t="shared" si="21"/>
        <v/>
      </c>
      <c r="U107" s="138" t="str">
        <f t="shared" si="14"/>
        <v/>
      </c>
      <c r="V107" s="219" t="str">
        <f t="shared" si="22"/>
        <v/>
      </c>
      <c r="W107" s="220" t="e">
        <f t="shared" si="23"/>
        <v>#VALUE!</v>
      </c>
    </row>
    <row r="108" spans="1:23" x14ac:dyDescent="0.25">
      <c r="A108" s="162"/>
      <c r="B108" s="154" t="str">
        <f t="shared" si="15"/>
        <v/>
      </c>
      <c r="C108" s="704" t="str">
        <f t="shared" si="16"/>
        <v/>
      </c>
      <c r="D108" s="157"/>
      <c r="E108" s="716" t="str">
        <f>IFERROR(VLOOKUP($D108,LISTA!A85:J8335,4,0),"")</f>
        <v/>
      </c>
      <c r="F108" s="716"/>
      <c r="G108" s="716" t="str">
        <f>IFERROR(VLOOKUP($D108,LISTA!A84:J8334,5,0),"")</f>
        <v/>
      </c>
      <c r="H108" s="716"/>
      <c r="I108" s="157"/>
      <c r="J108" s="144" t="str">
        <f>IFERROR(VLOOKUP($D108,LISTA!A49:J8299,7,0),"")</f>
        <v/>
      </c>
      <c r="K108" s="144" t="str">
        <f>IFERROR(VLOOKUP($D108,LISTA!A49:J8299,8,0),"")</f>
        <v/>
      </c>
      <c r="L108" s="144" t="str">
        <f t="shared" si="12"/>
        <v/>
      </c>
      <c r="M108" s="227" t="str">
        <f t="shared" si="13"/>
        <v/>
      </c>
      <c r="N108" s="155" t="str">
        <f t="shared" si="17"/>
        <v/>
      </c>
      <c r="O108" s="155" t="str">
        <f t="shared" si="18"/>
        <v/>
      </c>
      <c r="P108" s="155" t="str">
        <f>IFERROR(VLOOKUP($D108,LISTA!A85:J8335,10,0),"")</f>
        <v/>
      </c>
      <c r="Q108" s="228" t="str">
        <f t="shared" si="19"/>
        <v/>
      </c>
      <c r="R108" s="285" t="str">
        <f t="shared" si="20"/>
        <v/>
      </c>
      <c r="S108" s="189" t="str">
        <f t="shared" si="21"/>
        <v/>
      </c>
      <c r="U108" s="138" t="str">
        <f t="shared" si="14"/>
        <v/>
      </c>
      <c r="V108" s="219" t="str">
        <f t="shared" si="22"/>
        <v/>
      </c>
      <c r="W108" s="220" t="e">
        <f t="shared" si="23"/>
        <v>#VALUE!</v>
      </c>
    </row>
    <row r="109" spans="1:23" x14ac:dyDescent="0.25">
      <c r="A109" s="162"/>
      <c r="B109" s="154" t="str">
        <f t="shared" si="15"/>
        <v/>
      </c>
      <c r="C109" s="704" t="str">
        <f t="shared" si="16"/>
        <v/>
      </c>
      <c r="D109" s="157"/>
      <c r="E109" s="716" t="str">
        <f>IFERROR(VLOOKUP($D109,LISTA!A86:J8336,4,0),"")</f>
        <v/>
      </c>
      <c r="F109" s="716"/>
      <c r="G109" s="716" t="str">
        <f>IFERROR(VLOOKUP($D109,LISTA!A85:J8335,5,0),"")</f>
        <v/>
      </c>
      <c r="H109" s="716"/>
      <c r="I109" s="157"/>
      <c r="J109" s="144" t="str">
        <f>IFERROR(VLOOKUP($D109,LISTA!A50:J8300,7,0),"")</f>
        <v/>
      </c>
      <c r="K109" s="144" t="str">
        <f>IFERROR(VLOOKUP($D109,LISTA!A50:J8300,8,0),"")</f>
        <v/>
      </c>
      <c r="L109" s="144" t="str">
        <f t="shared" si="12"/>
        <v/>
      </c>
      <c r="M109" s="227" t="str">
        <f t="shared" si="13"/>
        <v/>
      </c>
      <c r="N109" s="155" t="str">
        <f t="shared" si="17"/>
        <v/>
      </c>
      <c r="O109" s="155" t="str">
        <f t="shared" si="18"/>
        <v/>
      </c>
      <c r="P109" s="155" t="str">
        <f>IFERROR(VLOOKUP($D109,LISTA!A86:J8336,10,0),"")</f>
        <v/>
      </c>
      <c r="Q109" s="228" t="str">
        <f t="shared" si="19"/>
        <v/>
      </c>
      <c r="R109" s="285" t="str">
        <f t="shared" si="20"/>
        <v/>
      </c>
      <c r="S109" s="189" t="str">
        <f t="shared" si="21"/>
        <v/>
      </c>
      <c r="U109" s="138" t="str">
        <f t="shared" si="14"/>
        <v/>
      </c>
      <c r="V109" s="219" t="str">
        <f t="shared" si="22"/>
        <v/>
      </c>
      <c r="W109" s="220" t="e">
        <f t="shared" si="23"/>
        <v>#VALUE!</v>
      </c>
    </row>
    <row r="110" spans="1:23" x14ac:dyDescent="0.25">
      <c r="A110" s="162"/>
      <c r="B110" s="154" t="str">
        <f t="shared" si="15"/>
        <v/>
      </c>
      <c r="C110" s="704" t="str">
        <f t="shared" si="16"/>
        <v/>
      </c>
      <c r="D110" s="157"/>
      <c r="E110" s="716" t="str">
        <f>IFERROR(VLOOKUP($D110,LISTA!A87:J8337,4,0),"")</f>
        <v/>
      </c>
      <c r="F110" s="716"/>
      <c r="G110" s="716" t="str">
        <f>IFERROR(VLOOKUP($D110,LISTA!A86:J8336,5,0),"")</f>
        <v/>
      </c>
      <c r="H110" s="716"/>
      <c r="I110" s="157"/>
      <c r="J110" s="144" t="str">
        <f>IFERROR(VLOOKUP($D110,LISTA!A51:J8301,7,0),"")</f>
        <v/>
      </c>
      <c r="K110" s="144" t="str">
        <f>IFERROR(VLOOKUP($D110,LISTA!A51:J8301,8,0),"")</f>
        <v/>
      </c>
      <c r="L110" s="144" t="str">
        <f t="shared" si="12"/>
        <v/>
      </c>
      <c r="M110" s="227" t="str">
        <f t="shared" si="13"/>
        <v/>
      </c>
      <c r="N110" s="155" t="str">
        <f t="shared" si="17"/>
        <v/>
      </c>
      <c r="O110" s="155" t="str">
        <f t="shared" si="18"/>
        <v/>
      </c>
      <c r="P110" s="155" t="str">
        <f>IFERROR(VLOOKUP($D110,LISTA!A87:J8337,10,0),"")</f>
        <v/>
      </c>
      <c r="Q110" s="228" t="str">
        <f t="shared" si="19"/>
        <v/>
      </c>
      <c r="R110" s="285" t="str">
        <f t="shared" si="20"/>
        <v/>
      </c>
      <c r="S110" s="189" t="str">
        <f t="shared" si="21"/>
        <v/>
      </c>
      <c r="U110" s="138" t="str">
        <f t="shared" si="14"/>
        <v/>
      </c>
      <c r="V110" s="219" t="str">
        <f t="shared" si="22"/>
        <v/>
      </c>
      <c r="W110" s="220" t="e">
        <f t="shared" si="23"/>
        <v>#VALUE!</v>
      </c>
    </row>
    <row r="111" spans="1:23" x14ac:dyDescent="0.25">
      <c r="A111" s="162"/>
      <c r="B111" s="154" t="str">
        <f t="shared" si="15"/>
        <v/>
      </c>
      <c r="C111" s="704" t="str">
        <f t="shared" si="16"/>
        <v/>
      </c>
      <c r="D111" s="157"/>
      <c r="E111" s="716" t="str">
        <f>IFERROR(VLOOKUP($D111,LISTA!A88:J8338,4,0),"")</f>
        <v/>
      </c>
      <c r="F111" s="716"/>
      <c r="G111" s="716" t="str">
        <f>IFERROR(VLOOKUP($D111,LISTA!A87:J8337,5,0),"")</f>
        <v/>
      </c>
      <c r="H111" s="716"/>
      <c r="I111" s="157"/>
      <c r="J111" s="144" t="str">
        <f>IFERROR(VLOOKUP($D111,LISTA!A52:J8302,7,0),"")</f>
        <v/>
      </c>
      <c r="K111" s="144" t="str">
        <f>IFERROR(VLOOKUP($D111,LISTA!A52:J8302,8,0),"")</f>
        <v/>
      </c>
      <c r="L111" s="144" t="str">
        <f t="shared" si="12"/>
        <v/>
      </c>
      <c r="M111" s="227" t="str">
        <f t="shared" si="13"/>
        <v/>
      </c>
      <c r="N111" s="155" t="str">
        <f t="shared" si="17"/>
        <v/>
      </c>
      <c r="O111" s="155" t="str">
        <f t="shared" si="18"/>
        <v/>
      </c>
      <c r="P111" s="155" t="str">
        <f>IFERROR(VLOOKUP($D111,LISTA!A88:J8338,10,0),"")</f>
        <v/>
      </c>
      <c r="Q111" s="228" t="str">
        <f t="shared" si="19"/>
        <v/>
      </c>
      <c r="R111" s="285" t="str">
        <f t="shared" si="20"/>
        <v/>
      </c>
      <c r="S111" s="189" t="str">
        <f t="shared" si="21"/>
        <v/>
      </c>
      <c r="U111" s="138" t="str">
        <f t="shared" si="14"/>
        <v/>
      </c>
      <c r="V111" s="219" t="str">
        <f t="shared" si="22"/>
        <v/>
      </c>
      <c r="W111" s="220" t="e">
        <f t="shared" si="23"/>
        <v>#VALUE!</v>
      </c>
    </row>
    <row r="112" spans="1:23" x14ac:dyDescent="0.25">
      <c r="A112" s="162"/>
      <c r="B112" s="154" t="str">
        <f t="shared" si="15"/>
        <v/>
      </c>
      <c r="C112" s="704" t="str">
        <f t="shared" si="16"/>
        <v/>
      </c>
      <c r="D112" s="157"/>
      <c r="E112" s="716" t="str">
        <f>IFERROR(VLOOKUP($D112,LISTA!A89:J8339,4,0),"")</f>
        <v/>
      </c>
      <c r="F112" s="716"/>
      <c r="G112" s="716" t="str">
        <f>IFERROR(VLOOKUP($D112,LISTA!A88:J8338,5,0),"")</f>
        <v/>
      </c>
      <c r="H112" s="716"/>
      <c r="I112" s="157"/>
      <c r="J112" s="144" t="str">
        <f>IFERROR(VLOOKUP($D112,LISTA!A53:J8303,7,0),"")</f>
        <v/>
      </c>
      <c r="K112" s="144" t="str">
        <f>IFERROR(VLOOKUP($D112,LISTA!A53:J8303,8,0),"")</f>
        <v/>
      </c>
      <c r="L112" s="144" t="str">
        <f t="shared" si="12"/>
        <v/>
      </c>
      <c r="M112" s="227" t="str">
        <f t="shared" si="13"/>
        <v/>
      </c>
      <c r="N112" s="155" t="str">
        <f t="shared" si="17"/>
        <v/>
      </c>
      <c r="O112" s="155" t="str">
        <f t="shared" si="18"/>
        <v/>
      </c>
      <c r="P112" s="155" t="str">
        <f>IFERROR(VLOOKUP($D112,LISTA!A89:J8339,10,0),"")</f>
        <v/>
      </c>
      <c r="Q112" s="228" t="str">
        <f t="shared" si="19"/>
        <v/>
      </c>
      <c r="R112" s="285" t="str">
        <f t="shared" si="20"/>
        <v/>
      </c>
      <c r="S112" s="189" t="str">
        <f t="shared" si="21"/>
        <v/>
      </c>
      <c r="U112" s="138" t="str">
        <f t="shared" si="14"/>
        <v/>
      </c>
      <c r="V112" s="219" t="str">
        <f t="shared" si="22"/>
        <v/>
      </c>
      <c r="W112" s="220" t="e">
        <f t="shared" si="23"/>
        <v>#VALUE!</v>
      </c>
    </row>
    <row r="113" spans="1:23" x14ac:dyDescent="0.25">
      <c r="A113" s="162"/>
      <c r="B113" s="154" t="str">
        <f t="shared" si="15"/>
        <v/>
      </c>
      <c r="C113" s="704" t="str">
        <f t="shared" si="16"/>
        <v/>
      </c>
      <c r="D113" s="157"/>
      <c r="E113" s="716" t="str">
        <f>IFERROR(VLOOKUP($D113,LISTA!A90:J8340,4,0),"")</f>
        <v/>
      </c>
      <c r="F113" s="716"/>
      <c r="G113" s="716" t="str">
        <f>IFERROR(VLOOKUP($D113,LISTA!A89:J8339,5,0),"")</f>
        <v/>
      </c>
      <c r="H113" s="716"/>
      <c r="I113" s="157"/>
      <c r="J113" s="144" t="str">
        <f>IFERROR(VLOOKUP($D113,LISTA!A54:J8304,7,0),"")</f>
        <v/>
      </c>
      <c r="K113" s="144" t="str">
        <f>IFERROR(VLOOKUP($D113,LISTA!A54:J8304,8,0),"")</f>
        <v/>
      </c>
      <c r="L113" s="144" t="str">
        <f t="shared" si="12"/>
        <v/>
      </c>
      <c r="M113" s="227" t="str">
        <f t="shared" si="13"/>
        <v/>
      </c>
      <c r="N113" s="155" t="str">
        <f t="shared" si="17"/>
        <v/>
      </c>
      <c r="O113" s="155" t="str">
        <f t="shared" si="18"/>
        <v/>
      </c>
      <c r="P113" s="155" t="str">
        <f>IFERROR(VLOOKUP($D113,LISTA!A90:J8340,10,0),"")</f>
        <v/>
      </c>
      <c r="Q113" s="228" t="str">
        <f t="shared" si="19"/>
        <v/>
      </c>
      <c r="R113" s="285" t="str">
        <f t="shared" si="20"/>
        <v/>
      </c>
      <c r="S113" s="189" t="str">
        <f t="shared" si="21"/>
        <v/>
      </c>
      <c r="U113" s="138" t="str">
        <f t="shared" si="14"/>
        <v/>
      </c>
      <c r="V113" s="219" t="str">
        <f t="shared" si="22"/>
        <v/>
      </c>
      <c r="W113" s="220" t="e">
        <f t="shared" si="23"/>
        <v>#VALUE!</v>
      </c>
    </row>
    <row r="114" spans="1:23" x14ac:dyDescent="0.25">
      <c r="A114" s="162"/>
      <c r="B114" s="154" t="str">
        <f t="shared" si="15"/>
        <v/>
      </c>
      <c r="C114" s="704" t="str">
        <f t="shared" si="16"/>
        <v/>
      </c>
      <c r="D114" s="157"/>
      <c r="E114" s="716" t="str">
        <f>IFERROR(VLOOKUP($D114,LISTA!A91:J8341,4,0),"")</f>
        <v/>
      </c>
      <c r="F114" s="716"/>
      <c r="G114" s="716" t="str">
        <f>IFERROR(VLOOKUP($D114,LISTA!A90:J8340,5,0),"")</f>
        <v/>
      </c>
      <c r="H114" s="716"/>
      <c r="I114" s="157"/>
      <c r="J114" s="144" t="str">
        <f>IFERROR(VLOOKUP($D114,LISTA!A55:J8305,7,0),"")</f>
        <v/>
      </c>
      <c r="K114" s="144" t="str">
        <f>IFERROR(VLOOKUP($D114,LISTA!A55:J8305,8,0),"")</f>
        <v/>
      </c>
      <c r="L114" s="144" t="str">
        <f t="shared" si="12"/>
        <v/>
      </c>
      <c r="M114" s="227" t="str">
        <f t="shared" si="13"/>
        <v/>
      </c>
      <c r="N114" s="155" t="str">
        <f t="shared" si="17"/>
        <v/>
      </c>
      <c r="O114" s="155" t="str">
        <f t="shared" si="18"/>
        <v/>
      </c>
      <c r="P114" s="155" t="str">
        <f>IFERROR(VLOOKUP($D114,LISTA!A91:J8341,10,0),"")</f>
        <v/>
      </c>
      <c r="Q114" s="228" t="str">
        <f t="shared" si="19"/>
        <v/>
      </c>
      <c r="R114" s="285" t="str">
        <f t="shared" si="20"/>
        <v/>
      </c>
      <c r="S114" s="189" t="str">
        <f t="shared" si="21"/>
        <v/>
      </c>
      <c r="U114" s="138" t="str">
        <f t="shared" si="14"/>
        <v/>
      </c>
      <c r="V114" s="219" t="str">
        <f t="shared" si="22"/>
        <v/>
      </c>
      <c r="W114" s="220" t="e">
        <f t="shared" si="23"/>
        <v>#VALUE!</v>
      </c>
    </row>
    <row r="115" spans="1:23" x14ac:dyDescent="0.25">
      <c r="A115" s="162"/>
      <c r="B115" s="154" t="str">
        <f t="shared" si="15"/>
        <v/>
      </c>
      <c r="C115" s="704" t="str">
        <f t="shared" si="16"/>
        <v/>
      </c>
      <c r="D115" s="157"/>
      <c r="E115" s="716" t="str">
        <f>IFERROR(VLOOKUP($D115,LISTA!A92:J8342,4,0),"")</f>
        <v/>
      </c>
      <c r="F115" s="716"/>
      <c r="G115" s="716" t="str">
        <f>IFERROR(VLOOKUP($D115,LISTA!A91:J8341,5,0),"")</f>
        <v/>
      </c>
      <c r="H115" s="716"/>
      <c r="I115" s="157"/>
      <c r="J115" s="144" t="str">
        <f>IFERROR(VLOOKUP($D115,LISTA!A56:J8306,7,0),"")</f>
        <v/>
      </c>
      <c r="K115" s="144" t="str">
        <f>IFERROR(VLOOKUP($D115,LISTA!A56:J8306,8,0),"")</f>
        <v/>
      </c>
      <c r="L115" s="144" t="str">
        <f t="shared" si="12"/>
        <v/>
      </c>
      <c r="M115" s="227" t="str">
        <f t="shared" si="13"/>
        <v/>
      </c>
      <c r="N115" s="155" t="str">
        <f t="shared" si="17"/>
        <v/>
      </c>
      <c r="O115" s="155" t="str">
        <f t="shared" si="18"/>
        <v/>
      </c>
      <c r="P115" s="155" t="str">
        <f>IFERROR(VLOOKUP($D115,LISTA!A92:J8342,10,0),"")</f>
        <v/>
      </c>
      <c r="Q115" s="228" t="str">
        <f t="shared" si="19"/>
        <v/>
      </c>
      <c r="R115" s="285" t="str">
        <f t="shared" si="20"/>
        <v/>
      </c>
      <c r="S115" s="189" t="str">
        <f t="shared" si="21"/>
        <v/>
      </c>
      <c r="U115" s="138" t="str">
        <f t="shared" si="14"/>
        <v/>
      </c>
      <c r="V115" s="219" t="str">
        <f t="shared" si="22"/>
        <v/>
      </c>
      <c r="W115" s="220" t="e">
        <f t="shared" si="23"/>
        <v>#VALUE!</v>
      </c>
    </row>
    <row r="116" spans="1:23" x14ac:dyDescent="0.25">
      <c r="A116" s="162"/>
      <c r="B116" s="154" t="str">
        <f t="shared" si="15"/>
        <v/>
      </c>
      <c r="C116" s="704" t="str">
        <f t="shared" si="16"/>
        <v/>
      </c>
      <c r="D116" s="157"/>
      <c r="E116" s="716" t="str">
        <f>IFERROR(VLOOKUP($D116,LISTA!A93:J8343,4,0),"")</f>
        <v/>
      </c>
      <c r="F116" s="716"/>
      <c r="G116" s="716" t="str">
        <f>IFERROR(VLOOKUP($D116,LISTA!A92:J8342,5,0),"")</f>
        <v/>
      </c>
      <c r="H116" s="716"/>
      <c r="I116" s="157"/>
      <c r="J116" s="144" t="str">
        <f>IFERROR(VLOOKUP($D116,LISTA!A57:J8307,7,0),"")</f>
        <v/>
      </c>
      <c r="K116" s="144" t="str">
        <f>IFERROR(VLOOKUP($D116,LISTA!A57:J8307,8,0),"")</f>
        <v/>
      </c>
      <c r="L116" s="144" t="str">
        <f t="shared" si="12"/>
        <v/>
      </c>
      <c r="M116" s="227" t="str">
        <f t="shared" si="13"/>
        <v/>
      </c>
      <c r="N116" s="155" t="str">
        <f t="shared" si="17"/>
        <v/>
      </c>
      <c r="O116" s="155" t="str">
        <f t="shared" si="18"/>
        <v/>
      </c>
      <c r="P116" s="155" t="str">
        <f>IFERROR(VLOOKUP($D116,LISTA!A93:J8343,10,0),"")</f>
        <v/>
      </c>
      <c r="Q116" s="228" t="str">
        <f t="shared" si="19"/>
        <v/>
      </c>
      <c r="R116" s="285" t="str">
        <f t="shared" si="20"/>
        <v/>
      </c>
      <c r="S116" s="189" t="str">
        <f t="shared" si="21"/>
        <v/>
      </c>
      <c r="U116" s="138" t="str">
        <f t="shared" si="14"/>
        <v/>
      </c>
      <c r="V116" s="219" t="str">
        <f t="shared" si="22"/>
        <v/>
      </c>
      <c r="W116" s="220" t="e">
        <f t="shared" si="23"/>
        <v>#VALUE!</v>
      </c>
    </row>
    <row r="117" spans="1:23" x14ac:dyDescent="0.25">
      <c r="A117" s="162"/>
      <c r="B117" s="154" t="str">
        <f t="shared" si="15"/>
        <v/>
      </c>
      <c r="C117" s="704" t="str">
        <f t="shared" si="16"/>
        <v/>
      </c>
      <c r="D117" s="157"/>
      <c r="E117" s="716" t="str">
        <f>IFERROR(VLOOKUP($D117,LISTA!A94:J8344,4,0),"")</f>
        <v/>
      </c>
      <c r="F117" s="716"/>
      <c r="G117" s="716" t="str">
        <f>IFERROR(VLOOKUP($D117,LISTA!A93:J8343,5,0),"")</f>
        <v/>
      </c>
      <c r="H117" s="716"/>
      <c r="I117" s="157"/>
      <c r="J117" s="144" t="str">
        <f>IFERROR(VLOOKUP($D117,LISTA!A58:J8308,7,0),"")</f>
        <v/>
      </c>
      <c r="K117" s="144" t="str">
        <f>IFERROR(VLOOKUP($D117,LISTA!A58:J8308,8,0),"")</f>
        <v/>
      </c>
      <c r="L117" s="144" t="str">
        <f t="shared" si="12"/>
        <v/>
      </c>
      <c r="M117" s="227" t="str">
        <f t="shared" si="13"/>
        <v/>
      </c>
      <c r="N117" s="155" t="str">
        <f t="shared" si="17"/>
        <v/>
      </c>
      <c r="O117" s="155" t="str">
        <f t="shared" si="18"/>
        <v/>
      </c>
      <c r="P117" s="155" t="str">
        <f>IFERROR(VLOOKUP($D117,LISTA!A94:J8344,10,0),"")</f>
        <v/>
      </c>
      <c r="Q117" s="228" t="str">
        <f t="shared" si="19"/>
        <v/>
      </c>
      <c r="R117" s="285" t="str">
        <f t="shared" si="20"/>
        <v/>
      </c>
      <c r="S117" s="189" t="str">
        <f t="shared" si="21"/>
        <v/>
      </c>
      <c r="U117" s="138" t="str">
        <f t="shared" si="14"/>
        <v/>
      </c>
      <c r="V117" s="219" t="str">
        <f t="shared" si="22"/>
        <v/>
      </c>
      <c r="W117" s="220" t="e">
        <f t="shared" si="23"/>
        <v>#VALUE!</v>
      </c>
    </row>
    <row r="118" spans="1:23" x14ac:dyDescent="0.25">
      <c r="A118" s="162"/>
      <c r="B118" s="154" t="str">
        <f t="shared" si="15"/>
        <v/>
      </c>
      <c r="C118" s="704" t="str">
        <f t="shared" si="16"/>
        <v/>
      </c>
      <c r="D118" s="157"/>
      <c r="E118" s="716" t="str">
        <f>IFERROR(VLOOKUP($D118,LISTA!A95:J8345,4,0),"")</f>
        <v/>
      </c>
      <c r="F118" s="716"/>
      <c r="G118" s="716" t="str">
        <f>IFERROR(VLOOKUP($D118,LISTA!A94:J8344,5,0),"")</f>
        <v/>
      </c>
      <c r="H118" s="716"/>
      <c r="I118" s="157"/>
      <c r="J118" s="144" t="str">
        <f>IFERROR(VLOOKUP($D118,LISTA!A59:J8309,7,0),"")</f>
        <v/>
      </c>
      <c r="K118" s="144" t="str">
        <f>IFERROR(VLOOKUP($D118,LISTA!A59:J8309,8,0),"")</f>
        <v/>
      </c>
      <c r="L118" s="144" t="str">
        <f t="shared" si="12"/>
        <v/>
      </c>
      <c r="M118" s="227" t="str">
        <f t="shared" si="13"/>
        <v/>
      </c>
      <c r="N118" s="155" t="str">
        <f t="shared" si="17"/>
        <v/>
      </c>
      <c r="O118" s="155" t="str">
        <f t="shared" si="18"/>
        <v/>
      </c>
      <c r="P118" s="155" t="str">
        <f>IFERROR(VLOOKUP($D118,LISTA!A95:J8345,10,0),"")</f>
        <v/>
      </c>
      <c r="Q118" s="228" t="str">
        <f t="shared" si="19"/>
        <v/>
      </c>
      <c r="R118" s="285" t="str">
        <f t="shared" si="20"/>
        <v/>
      </c>
      <c r="S118" s="189" t="str">
        <f t="shared" si="21"/>
        <v/>
      </c>
      <c r="U118" s="138" t="str">
        <f t="shared" si="14"/>
        <v/>
      </c>
      <c r="V118" s="219" t="str">
        <f t="shared" si="22"/>
        <v/>
      </c>
      <c r="W118" s="220" t="e">
        <f t="shared" si="23"/>
        <v>#VALUE!</v>
      </c>
    </row>
    <row r="119" spans="1:23" x14ac:dyDescent="0.25">
      <c r="A119" s="162"/>
      <c r="B119" s="154" t="str">
        <f t="shared" si="15"/>
        <v/>
      </c>
      <c r="C119" s="704" t="str">
        <f t="shared" si="16"/>
        <v/>
      </c>
      <c r="D119" s="157"/>
      <c r="E119" s="716" t="str">
        <f>IFERROR(VLOOKUP($D119,LISTA!A96:J8346,4,0),"")</f>
        <v/>
      </c>
      <c r="F119" s="716"/>
      <c r="G119" s="716" t="str">
        <f>IFERROR(VLOOKUP($D119,LISTA!A95:J8345,5,0),"")</f>
        <v/>
      </c>
      <c r="H119" s="716"/>
      <c r="I119" s="157"/>
      <c r="J119" s="144" t="str">
        <f>IFERROR(VLOOKUP($D119,LISTA!A60:J8310,7,0),"")</f>
        <v/>
      </c>
      <c r="K119" s="144" t="str">
        <f>IFERROR(VLOOKUP($D119,LISTA!A60:J8310,8,0),"")</f>
        <v/>
      </c>
      <c r="L119" s="144" t="str">
        <f t="shared" si="12"/>
        <v/>
      </c>
      <c r="M119" s="227" t="str">
        <f t="shared" si="13"/>
        <v/>
      </c>
      <c r="N119" s="155" t="str">
        <f t="shared" si="17"/>
        <v/>
      </c>
      <c r="O119" s="155" t="str">
        <f t="shared" si="18"/>
        <v/>
      </c>
      <c r="P119" s="155" t="str">
        <f>IFERROR(VLOOKUP($D119,LISTA!A96:J8346,10,0),"")</f>
        <v/>
      </c>
      <c r="Q119" s="228" t="str">
        <f t="shared" si="19"/>
        <v/>
      </c>
      <c r="R119" s="285" t="str">
        <f t="shared" si="20"/>
        <v/>
      </c>
      <c r="S119" s="189" t="str">
        <f t="shared" si="21"/>
        <v/>
      </c>
      <c r="U119" s="138" t="str">
        <f t="shared" si="14"/>
        <v/>
      </c>
      <c r="V119" s="219" t="str">
        <f t="shared" si="22"/>
        <v/>
      </c>
      <c r="W119" s="220" t="e">
        <f t="shared" si="23"/>
        <v>#VALUE!</v>
      </c>
    </row>
    <row r="120" spans="1:23" x14ac:dyDescent="0.25">
      <c r="A120" s="162"/>
      <c r="B120" s="154" t="str">
        <f t="shared" si="15"/>
        <v/>
      </c>
      <c r="C120" s="704" t="str">
        <f t="shared" si="16"/>
        <v/>
      </c>
      <c r="D120" s="157"/>
      <c r="E120" s="716" t="str">
        <f>IFERROR(VLOOKUP($D120,LISTA!A97:J8347,4,0),"")</f>
        <v/>
      </c>
      <c r="F120" s="716"/>
      <c r="G120" s="716" t="str">
        <f>IFERROR(VLOOKUP($D120,LISTA!A96:J8346,5,0),"")</f>
        <v/>
      </c>
      <c r="H120" s="716"/>
      <c r="I120" s="157"/>
      <c r="J120" s="144" t="str">
        <f>IFERROR(VLOOKUP($D120,LISTA!A61:J8311,7,0),"")</f>
        <v/>
      </c>
      <c r="K120" s="144" t="str">
        <f>IFERROR(VLOOKUP($D120,LISTA!A61:J8311,8,0),"")</f>
        <v/>
      </c>
      <c r="L120" s="144" t="str">
        <f t="shared" si="12"/>
        <v/>
      </c>
      <c r="M120" s="227" t="str">
        <f t="shared" si="13"/>
        <v/>
      </c>
      <c r="N120" s="155" t="str">
        <f t="shared" si="17"/>
        <v/>
      </c>
      <c r="O120" s="155" t="str">
        <f t="shared" si="18"/>
        <v/>
      </c>
      <c r="P120" s="155" t="str">
        <f>IFERROR(VLOOKUP($D120,LISTA!A97:J8347,10,0),"")</f>
        <v/>
      </c>
      <c r="Q120" s="228" t="str">
        <f t="shared" si="19"/>
        <v/>
      </c>
      <c r="R120" s="285" t="str">
        <f t="shared" si="20"/>
        <v/>
      </c>
      <c r="S120" s="189" t="str">
        <f t="shared" si="21"/>
        <v/>
      </c>
      <c r="U120" s="138" t="str">
        <f t="shared" si="14"/>
        <v/>
      </c>
      <c r="V120" s="219" t="str">
        <f t="shared" si="22"/>
        <v/>
      </c>
      <c r="W120" s="220" t="e">
        <f t="shared" si="23"/>
        <v>#VALUE!</v>
      </c>
    </row>
    <row r="121" spans="1:23" x14ac:dyDescent="0.25">
      <c r="A121" s="162"/>
      <c r="B121" s="154" t="str">
        <f t="shared" si="15"/>
        <v/>
      </c>
      <c r="C121" s="704" t="str">
        <f t="shared" si="16"/>
        <v/>
      </c>
      <c r="D121" s="157"/>
      <c r="E121" s="716" t="str">
        <f>IFERROR(VLOOKUP($D121,LISTA!A98:J8348,4,0),"")</f>
        <v/>
      </c>
      <c r="F121" s="716"/>
      <c r="G121" s="716" t="str">
        <f>IFERROR(VLOOKUP($D121,LISTA!A97:J8347,5,0),"")</f>
        <v/>
      </c>
      <c r="H121" s="716"/>
      <c r="I121" s="157"/>
      <c r="J121" s="144" t="str">
        <f>IFERROR(VLOOKUP($D121,LISTA!A62:J8312,7,0),"")</f>
        <v/>
      </c>
      <c r="K121" s="144" t="str">
        <f>IFERROR(VLOOKUP($D121,LISTA!A62:J8312,8,0),"")</f>
        <v/>
      </c>
      <c r="L121" s="144" t="str">
        <f t="shared" si="12"/>
        <v/>
      </c>
      <c r="M121" s="227" t="str">
        <f t="shared" si="13"/>
        <v/>
      </c>
      <c r="N121" s="155" t="str">
        <f t="shared" si="17"/>
        <v/>
      </c>
      <c r="O121" s="155" t="str">
        <f t="shared" si="18"/>
        <v/>
      </c>
      <c r="P121" s="155" t="str">
        <f>IFERROR(VLOOKUP($D121,LISTA!A98:J8348,10,0),"")</f>
        <v/>
      </c>
      <c r="Q121" s="228" t="str">
        <f t="shared" si="19"/>
        <v/>
      </c>
      <c r="R121" s="285" t="str">
        <f t="shared" si="20"/>
        <v/>
      </c>
      <c r="S121" s="189" t="str">
        <f t="shared" si="21"/>
        <v/>
      </c>
      <c r="U121" s="138" t="str">
        <f t="shared" si="14"/>
        <v/>
      </c>
      <c r="V121" s="219" t="str">
        <f t="shared" si="22"/>
        <v/>
      </c>
      <c r="W121" s="220" t="e">
        <f t="shared" si="23"/>
        <v>#VALUE!</v>
      </c>
    </row>
    <row r="122" spans="1:23" x14ac:dyDescent="0.25">
      <c r="A122" s="162"/>
      <c r="B122" s="154" t="str">
        <f t="shared" si="15"/>
        <v/>
      </c>
      <c r="C122" s="704" t="str">
        <f t="shared" si="16"/>
        <v/>
      </c>
      <c r="D122" s="157"/>
      <c r="E122" s="716" t="str">
        <f>IFERROR(VLOOKUP($D122,LISTA!A99:J8349,4,0),"")</f>
        <v/>
      </c>
      <c r="F122" s="716"/>
      <c r="G122" s="716" t="str">
        <f>IFERROR(VLOOKUP($D122,LISTA!A98:J8348,5,0),"")</f>
        <v/>
      </c>
      <c r="H122" s="716"/>
      <c r="I122" s="157"/>
      <c r="J122" s="144" t="str">
        <f>IFERROR(VLOOKUP($D122,LISTA!A63:J8313,7,0),"")</f>
        <v/>
      </c>
      <c r="K122" s="144" t="str">
        <f>IFERROR(VLOOKUP($D122,LISTA!A63:J8313,8,0),"")</f>
        <v/>
      </c>
      <c r="L122" s="144" t="str">
        <f t="shared" si="12"/>
        <v/>
      </c>
      <c r="M122" s="227" t="str">
        <f t="shared" si="13"/>
        <v/>
      </c>
      <c r="N122" s="155" t="str">
        <f t="shared" si="17"/>
        <v/>
      </c>
      <c r="O122" s="155" t="str">
        <f t="shared" si="18"/>
        <v/>
      </c>
      <c r="P122" s="155" t="str">
        <f>IFERROR(VLOOKUP($D122,LISTA!A99:J8349,10,0),"")</f>
        <v/>
      </c>
      <c r="Q122" s="228" t="str">
        <f t="shared" si="19"/>
        <v/>
      </c>
      <c r="R122" s="285" t="str">
        <f t="shared" si="20"/>
        <v/>
      </c>
      <c r="S122" s="189" t="str">
        <f t="shared" si="21"/>
        <v/>
      </c>
      <c r="U122" s="138" t="str">
        <f t="shared" si="14"/>
        <v/>
      </c>
      <c r="V122" s="219" t="str">
        <f t="shared" si="22"/>
        <v/>
      </c>
      <c r="W122" s="220" t="e">
        <f t="shared" si="23"/>
        <v>#VALUE!</v>
      </c>
    </row>
    <row r="123" spans="1:23" x14ac:dyDescent="0.25">
      <c r="A123" s="162"/>
      <c r="B123" s="154" t="str">
        <f t="shared" si="15"/>
        <v/>
      </c>
      <c r="C123" s="704" t="str">
        <f t="shared" si="16"/>
        <v/>
      </c>
      <c r="D123" s="157"/>
      <c r="E123" s="716" t="str">
        <f>IFERROR(VLOOKUP($D123,LISTA!A100:J8350,4,0),"")</f>
        <v/>
      </c>
      <c r="F123" s="716"/>
      <c r="G123" s="716" t="str">
        <f>IFERROR(VLOOKUP($D123,LISTA!A99:J8349,5,0),"")</f>
        <v/>
      </c>
      <c r="H123" s="716"/>
      <c r="I123" s="157"/>
      <c r="J123" s="144" t="str">
        <f>IFERROR(VLOOKUP($D123,LISTA!A64:J8314,7,0),"")</f>
        <v/>
      </c>
      <c r="K123" s="144" t="str">
        <f>IFERROR(VLOOKUP($D123,LISTA!A64:J8314,8,0),"")</f>
        <v/>
      </c>
      <c r="L123" s="144" t="str">
        <f t="shared" si="12"/>
        <v/>
      </c>
      <c r="M123" s="227" t="str">
        <f t="shared" si="13"/>
        <v/>
      </c>
      <c r="N123" s="155" t="str">
        <f t="shared" si="17"/>
        <v/>
      </c>
      <c r="O123" s="155" t="str">
        <f t="shared" si="18"/>
        <v/>
      </c>
      <c r="P123" s="155" t="str">
        <f>IFERROR(VLOOKUP($D123,LISTA!A100:J8350,10,0),"")</f>
        <v/>
      </c>
      <c r="Q123" s="228" t="str">
        <f t="shared" si="19"/>
        <v/>
      </c>
      <c r="R123" s="285" t="str">
        <f t="shared" si="20"/>
        <v/>
      </c>
      <c r="S123" s="189" t="str">
        <f t="shared" si="21"/>
        <v/>
      </c>
      <c r="U123" s="138" t="str">
        <f t="shared" si="14"/>
        <v/>
      </c>
      <c r="V123" s="219" t="str">
        <f t="shared" si="22"/>
        <v/>
      </c>
      <c r="W123" s="220" t="e">
        <f t="shared" si="23"/>
        <v>#VALUE!</v>
      </c>
    </row>
    <row r="124" spans="1:23" x14ac:dyDescent="0.25">
      <c r="A124" s="162"/>
      <c r="B124" s="154" t="str">
        <f t="shared" si="15"/>
        <v/>
      </c>
      <c r="C124" s="704" t="str">
        <f t="shared" si="16"/>
        <v/>
      </c>
      <c r="D124" s="157"/>
      <c r="E124" s="716" t="str">
        <f>IFERROR(VLOOKUP($D124,LISTA!A101:J8351,4,0),"")</f>
        <v/>
      </c>
      <c r="F124" s="716"/>
      <c r="G124" s="716" t="str">
        <f>IFERROR(VLOOKUP($D124,LISTA!A100:J8350,5,0),"")</f>
        <v/>
      </c>
      <c r="H124" s="716"/>
      <c r="I124" s="157"/>
      <c r="J124" s="144" t="str">
        <f>IFERROR(VLOOKUP($D124,LISTA!A65:J8315,7,0),"")</f>
        <v/>
      </c>
      <c r="K124" s="144" t="str">
        <f>IFERROR(VLOOKUP($D124,LISTA!A65:J8315,8,0),"")</f>
        <v/>
      </c>
      <c r="L124" s="144" t="str">
        <f t="shared" si="12"/>
        <v/>
      </c>
      <c r="M124" s="227" t="str">
        <f t="shared" si="13"/>
        <v/>
      </c>
      <c r="N124" s="155" t="str">
        <f t="shared" si="17"/>
        <v/>
      </c>
      <c r="O124" s="155" t="str">
        <f t="shared" si="18"/>
        <v/>
      </c>
      <c r="P124" s="155" t="str">
        <f>IFERROR(VLOOKUP($D124,LISTA!A101:J8351,10,0),"")</f>
        <v/>
      </c>
      <c r="Q124" s="228" t="str">
        <f t="shared" si="19"/>
        <v/>
      </c>
      <c r="R124" s="285" t="str">
        <f t="shared" si="20"/>
        <v/>
      </c>
      <c r="S124" s="189" t="str">
        <f t="shared" si="21"/>
        <v/>
      </c>
      <c r="U124" s="138" t="str">
        <f t="shared" si="14"/>
        <v/>
      </c>
      <c r="V124" s="219" t="str">
        <f t="shared" si="22"/>
        <v/>
      </c>
      <c r="W124" s="220" t="e">
        <f t="shared" si="23"/>
        <v>#VALUE!</v>
      </c>
    </row>
    <row r="125" spans="1:23" x14ac:dyDescent="0.25">
      <c r="A125" s="162"/>
      <c r="B125" s="154" t="str">
        <f t="shared" si="15"/>
        <v/>
      </c>
      <c r="C125" s="704" t="str">
        <f t="shared" si="16"/>
        <v/>
      </c>
      <c r="D125" s="157"/>
      <c r="E125" s="716" t="str">
        <f>IFERROR(VLOOKUP($D125,LISTA!A102:J8352,4,0),"")</f>
        <v/>
      </c>
      <c r="F125" s="716"/>
      <c r="G125" s="716" t="str">
        <f>IFERROR(VLOOKUP($D125,LISTA!A101:J8351,5,0),"")</f>
        <v/>
      </c>
      <c r="H125" s="716"/>
      <c r="I125" s="157"/>
      <c r="J125" s="144" t="str">
        <f>IFERROR(VLOOKUP($D125,LISTA!A66:J8316,7,0),"")</f>
        <v/>
      </c>
      <c r="K125" s="144" t="str">
        <f>IFERROR(VLOOKUP($D125,LISTA!A66:J8316,8,0),"")</f>
        <v/>
      </c>
      <c r="L125" s="144" t="str">
        <f t="shared" si="12"/>
        <v/>
      </c>
      <c r="M125" s="227" t="str">
        <f t="shared" si="13"/>
        <v/>
      </c>
      <c r="N125" s="155" t="str">
        <f t="shared" si="17"/>
        <v/>
      </c>
      <c r="O125" s="155" t="str">
        <f t="shared" si="18"/>
        <v/>
      </c>
      <c r="P125" s="155" t="str">
        <f>IFERROR(VLOOKUP($D125,LISTA!A102:J8352,10,0),"")</f>
        <v/>
      </c>
      <c r="Q125" s="228" t="str">
        <f t="shared" si="19"/>
        <v/>
      </c>
      <c r="R125" s="285" t="str">
        <f t="shared" si="20"/>
        <v/>
      </c>
      <c r="S125" s="189" t="str">
        <f t="shared" si="21"/>
        <v/>
      </c>
      <c r="U125" s="138" t="str">
        <f t="shared" si="14"/>
        <v/>
      </c>
      <c r="V125" s="219" t="str">
        <f t="shared" si="22"/>
        <v/>
      </c>
      <c r="W125" s="220" t="e">
        <f t="shared" si="23"/>
        <v>#VALUE!</v>
      </c>
    </row>
    <row r="126" spans="1:23" x14ac:dyDescent="0.25">
      <c r="A126" s="162"/>
      <c r="B126" s="154" t="str">
        <f t="shared" si="15"/>
        <v/>
      </c>
      <c r="C126" s="704" t="str">
        <f t="shared" si="16"/>
        <v/>
      </c>
      <c r="D126" s="157"/>
      <c r="E126" s="716" t="str">
        <f>IFERROR(VLOOKUP($D126,LISTA!A103:J8353,4,0),"")</f>
        <v/>
      </c>
      <c r="F126" s="716"/>
      <c r="G126" s="716" t="str">
        <f>IFERROR(VLOOKUP($D126,LISTA!A102:J8352,5,0),"")</f>
        <v/>
      </c>
      <c r="H126" s="716"/>
      <c r="I126" s="157"/>
      <c r="J126" s="144" t="str">
        <f>IFERROR(VLOOKUP($D126,LISTA!A67:J8317,7,0),"")</f>
        <v/>
      </c>
      <c r="K126" s="144" t="str">
        <f>IFERROR(VLOOKUP($D126,LISTA!A67:J8317,8,0),"")</f>
        <v/>
      </c>
      <c r="L126" s="144" t="str">
        <f t="shared" si="12"/>
        <v/>
      </c>
      <c r="M126" s="227" t="str">
        <f t="shared" si="13"/>
        <v/>
      </c>
      <c r="N126" s="155" t="str">
        <f t="shared" si="17"/>
        <v/>
      </c>
      <c r="O126" s="155" t="str">
        <f t="shared" si="18"/>
        <v/>
      </c>
      <c r="P126" s="155" t="str">
        <f>IFERROR(VLOOKUP($D126,LISTA!A103:J8353,10,0),"")</f>
        <v/>
      </c>
      <c r="Q126" s="228" t="str">
        <f t="shared" si="19"/>
        <v/>
      </c>
      <c r="R126" s="285" t="str">
        <f t="shared" si="20"/>
        <v/>
      </c>
      <c r="S126" s="189" t="str">
        <f t="shared" si="21"/>
        <v/>
      </c>
      <c r="U126" s="138" t="str">
        <f t="shared" si="14"/>
        <v/>
      </c>
      <c r="V126" s="219" t="str">
        <f t="shared" si="22"/>
        <v/>
      </c>
      <c r="W126" s="220" t="e">
        <f t="shared" si="23"/>
        <v>#VALUE!</v>
      </c>
    </row>
    <row r="127" spans="1:23" x14ac:dyDescent="0.25">
      <c r="A127" s="162"/>
      <c r="B127" s="154" t="str">
        <f t="shared" si="15"/>
        <v/>
      </c>
      <c r="C127" s="704" t="str">
        <f t="shared" si="16"/>
        <v/>
      </c>
      <c r="D127" s="157"/>
      <c r="E127" s="716" t="str">
        <f>IFERROR(VLOOKUP($D127,LISTA!A104:J8354,4,0),"")</f>
        <v/>
      </c>
      <c r="F127" s="716"/>
      <c r="G127" s="716" t="str">
        <f>IFERROR(VLOOKUP($D127,LISTA!A103:J8353,5,0),"")</f>
        <v/>
      </c>
      <c r="H127" s="716"/>
      <c r="I127" s="157"/>
      <c r="J127" s="144" t="str">
        <f>IFERROR(VLOOKUP($D127,LISTA!A68:J8318,7,0),"")</f>
        <v/>
      </c>
      <c r="K127" s="144" t="str">
        <f>IFERROR(VLOOKUP($D127,LISTA!A68:J8318,8,0),"")</f>
        <v/>
      </c>
      <c r="L127" s="144" t="str">
        <f t="shared" si="12"/>
        <v/>
      </c>
      <c r="M127" s="227" t="str">
        <f t="shared" si="13"/>
        <v/>
      </c>
      <c r="N127" s="155" t="str">
        <f t="shared" si="17"/>
        <v/>
      </c>
      <c r="O127" s="155" t="str">
        <f t="shared" si="18"/>
        <v/>
      </c>
      <c r="P127" s="155" t="str">
        <f>IFERROR(VLOOKUP($D127,LISTA!A104:J8354,10,0),"")</f>
        <v/>
      </c>
      <c r="Q127" s="228" t="str">
        <f t="shared" si="19"/>
        <v/>
      </c>
      <c r="R127" s="285" t="str">
        <f t="shared" si="20"/>
        <v/>
      </c>
      <c r="S127" s="189" t="str">
        <f t="shared" si="21"/>
        <v/>
      </c>
      <c r="U127" s="138" t="str">
        <f t="shared" si="14"/>
        <v/>
      </c>
      <c r="V127" s="219" t="str">
        <f t="shared" si="22"/>
        <v/>
      </c>
      <c r="W127" s="220" t="e">
        <f t="shared" si="23"/>
        <v>#VALUE!</v>
      </c>
    </row>
    <row r="128" spans="1:23" x14ac:dyDescent="0.25">
      <c r="A128" s="162"/>
      <c r="B128" s="154" t="str">
        <f t="shared" si="15"/>
        <v/>
      </c>
      <c r="C128" s="704" t="str">
        <f t="shared" si="16"/>
        <v/>
      </c>
      <c r="D128" s="157"/>
      <c r="E128" s="716" t="str">
        <f>IFERROR(VLOOKUP($D128,LISTA!A105:J8355,4,0),"")</f>
        <v/>
      </c>
      <c r="F128" s="716"/>
      <c r="G128" s="716" t="str">
        <f>IFERROR(VLOOKUP($D128,LISTA!A104:J8354,5,0),"")</f>
        <v/>
      </c>
      <c r="H128" s="716"/>
      <c r="I128" s="157"/>
      <c r="J128" s="144" t="str">
        <f>IFERROR(VLOOKUP($D128,LISTA!A69:J8319,7,0),"")</f>
        <v/>
      </c>
      <c r="K128" s="144" t="str">
        <f>IFERROR(VLOOKUP($D128,LISTA!A69:J8319,8,0),"")</f>
        <v/>
      </c>
      <c r="L128" s="144" t="str">
        <f t="shared" si="12"/>
        <v/>
      </c>
      <c r="M128" s="227" t="str">
        <f t="shared" si="13"/>
        <v/>
      </c>
      <c r="N128" s="155" t="str">
        <f t="shared" si="17"/>
        <v/>
      </c>
      <c r="O128" s="155" t="str">
        <f t="shared" si="18"/>
        <v/>
      </c>
      <c r="P128" s="155" t="str">
        <f>IFERROR(VLOOKUP($D128,LISTA!A105:J8355,10,0),"")</f>
        <v/>
      </c>
      <c r="Q128" s="228" t="str">
        <f t="shared" si="19"/>
        <v/>
      </c>
      <c r="R128" s="285" t="str">
        <f t="shared" si="20"/>
        <v/>
      </c>
      <c r="S128" s="189" t="str">
        <f t="shared" si="21"/>
        <v/>
      </c>
      <c r="U128" s="138" t="str">
        <f t="shared" si="14"/>
        <v/>
      </c>
      <c r="V128" s="219" t="str">
        <f t="shared" si="22"/>
        <v/>
      </c>
      <c r="W128" s="220" t="e">
        <f t="shared" si="23"/>
        <v>#VALUE!</v>
      </c>
    </row>
    <row r="129" spans="1:23" x14ac:dyDescent="0.25">
      <c r="A129" s="162"/>
      <c r="B129" s="154" t="str">
        <f t="shared" si="15"/>
        <v/>
      </c>
      <c r="C129" s="704" t="str">
        <f t="shared" si="16"/>
        <v/>
      </c>
      <c r="D129" s="157"/>
      <c r="E129" s="716" t="str">
        <f>IFERROR(VLOOKUP($D129,LISTA!A106:J8356,4,0),"")</f>
        <v/>
      </c>
      <c r="F129" s="716"/>
      <c r="G129" s="716" t="str">
        <f>IFERROR(VLOOKUP($D129,LISTA!A105:J8355,5,0),"")</f>
        <v/>
      </c>
      <c r="H129" s="716"/>
      <c r="I129" s="157"/>
      <c r="J129" s="144" t="str">
        <f>IFERROR(VLOOKUP($D129,LISTA!A70:J8320,7,0),"")</f>
        <v/>
      </c>
      <c r="K129" s="144" t="str">
        <f>IFERROR(VLOOKUP($D129,LISTA!A70:J8320,8,0),"")</f>
        <v/>
      </c>
      <c r="L129" s="144" t="str">
        <f t="shared" si="12"/>
        <v/>
      </c>
      <c r="M129" s="227" t="str">
        <f t="shared" si="13"/>
        <v/>
      </c>
      <c r="N129" s="155" t="str">
        <f t="shared" si="17"/>
        <v/>
      </c>
      <c r="O129" s="155" t="str">
        <f t="shared" si="18"/>
        <v/>
      </c>
      <c r="P129" s="155" t="str">
        <f>IFERROR(VLOOKUP($D129,LISTA!A106:J8356,10,0),"")</f>
        <v/>
      </c>
      <c r="Q129" s="228" t="str">
        <f t="shared" si="19"/>
        <v/>
      </c>
      <c r="R129" s="285" t="str">
        <f t="shared" si="20"/>
        <v/>
      </c>
      <c r="S129" s="189" t="str">
        <f t="shared" si="21"/>
        <v/>
      </c>
      <c r="U129" s="138" t="str">
        <f t="shared" si="14"/>
        <v/>
      </c>
      <c r="V129" s="219" t="str">
        <f t="shared" si="22"/>
        <v/>
      </c>
      <c r="W129" s="220" t="e">
        <f t="shared" si="23"/>
        <v>#VALUE!</v>
      </c>
    </row>
    <row r="130" spans="1:23" x14ac:dyDescent="0.25">
      <c r="A130" s="162"/>
      <c r="B130" s="154" t="str">
        <f t="shared" si="15"/>
        <v/>
      </c>
      <c r="C130" s="704" t="str">
        <f t="shared" si="16"/>
        <v/>
      </c>
      <c r="D130" s="157"/>
      <c r="E130" s="716" t="str">
        <f>IFERROR(VLOOKUP($D130,LISTA!A107:J8357,4,0),"")</f>
        <v/>
      </c>
      <c r="F130" s="716"/>
      <c r="G130" s="716" t="str">
        <f>IFERROR(VLOOKUP($D130,LISTA!A106:J8356,5,0),"")</f>
        <v/>
      </c>
      <c r="H130" s="716"/>
      <c r="I130" s="157"/>
      <c r="J130" s="144" t="str">
        <f>IFERROR(VLOOKUP($D130,LISTA!A71:J8321,7,0),"")</f>
        <v/>
      </c>
      <c r="K130" s="144" t="str">
        <f>IFERROR(VLOOKUP($D130,LISTA!A71:J8321,8,0),"")</f>
        <v/>
      </c>
      <c r="L130" s="144" t="str">
        <f t="shared" si="12"/>
        <v/>
      </c>
      <c r="M130" s="227" t="str">
        <f t="shared" si="13"/>
        <v/>
      </c>
      <c r="N130" s="155" t="str">
        <f t="shared" si="17"/>
        <v/>
      </c>
      <c r="O130" s="155" t="str">
        <f t="shared" si="18"/>
        <v/>
      </c>
      <c r="P130" s="155" t="str">
        <f>IFERROR(VLOOKUP($D130,LISTA!A107:J8357,10,0),"")</f>
        <v/>
      </c>
      <c r="Q130" s="228" t="str">
        <f t="shared" si="19"/>
        <v/>
      </c>
      <c r="R130" s="285" t="str">
        <f t="shared" si="20"/>
        <v/>
      </c>
      <c r="S130" s="189" t="str">
        <f t="shared" si="21"/>
        <v/>
      </c>
      <c r="U130" s="138" t="str">
        <f t="shared" si="14"/>
        <v/>
      </c>
      <c r="V130" s="219" t="str">
        <f t="shared" si="22"/>
        <v/>
      </c>
      <c r="W130" s="220" t="e">
        <f t="shared" si="23"/>
        <v>#VALUE!</v>
      </c>
    </row>
    <row r="131" spans="1:23" x14ac:dyDescent="0.25">
      <c r="A131" s="162"/>
      <c r="B131" s="154" t="str">
        <f t="shared" si="15"/>
        <v/>
      </c>
      <c r="C131" s="704" t="str">
        <f t="shared" si="16"/>
        <v/>
      </c>
      <c r="D131" s="157"/>
      <c r="E131" s="716" t="str">
        <f>IFERROR(VLOOKUP($D131,LISTA!A108:J8358,4,0),"")</f>
        <v/>
      </c>
      <c r="F131" s="716"/>
      <c r="G131" s="716" t="str">
        <f>IFERROR(VLOOKUP($D131,LISTA!A107:J8357,5,0),"")</f>
        <v/>
      </c>
      <c r="H131" s="716"/>
      <c r="I131" s="157"/>
      <c r="J131" s="144" t="str">
        <f>IFERROR(VLOOKUP($D131,LISTA!A72:J8322,7,0),"")</f>
        <v/>
      </c>
      <c r="K131" s="144" t="str">
        <f>IFERROR(VLOOKUP($D131,LISTA!A72:J8322,8,0),"")</f>
        <v/>
      </c>
      <c r="L131" s="144" t="str">
        <f t="shared" si="12"/>
        <v/>
      </c>
      <c r="M131" s="227" t="str">
        <f t="shared" si="13"/>
        <v/>
      </c>
      <c r="N131" s="155" t="str">
        <f t="shared" si="17"/>
        <v/>
      </c>
      <c r="O131" s="155" t="str">
        <f t="shared" si="18"/>
        <v/>
      </c>
      <c r="P131" s="155" t="str">
        <f>IFERROR(VLOOKUP($D131,LISTA!A108:J8358,10,0),"")</f>
        <v/>
      </c>
      <c r="Q131" s="228" t="str">
        <f t="shared" si="19"/>
        <v/>
      </c>
      <c r="R131" s="285" t="str">
        <f t="shared" si="20"/>
        <v/>
      </c>
      <c r="S131" s="189" t="str">
        <f t="shared" si="21"/>
        <v/>
      </c>
      <c r="U131" s="138" t="str">
        <f t="shared" si="14"/>
        <v/>
      </c>
      <c r="V131" s="219" t="str">
        <f t="shared" si="22"/>
        <v/>
      </c>
      <c r="W131" s="220" t="e">
        <f t="shared" si="23"/>
        <v>#VALUE!</v>
      </c>
    </row>
    <row r="132" spans="1:23" x14ac:dyDescent="0.25">
      <c r="A132" s="162"/>
      <c r="B132" s="154" t="str">
        <f t="shared" si="15"/>
        <v/>
      </c>
      <c r="C132" s="704" t="str">
        <f t="shared" si="16"/>
        <v/>
      </c>
      <c r="D132" s="157"/>
      <c r="E132" s="716" t="str">
        <f>IFERROR(VLOOKUP($D132,LISTA!A109:J8359,4,0),"")</f>
        <v/>
      </c>
      <c r="F132" s="716"/>
      <c r="G132" s="716" t="str">
        <f>IFERROR(VLOOKUP($D132,LISTA!A108:J8358,5,0),"")</f>
        <v/>
      </c>
      <c r="H132" s="716"/>
      <c r="I132" s="157"/>
      <c r="J132" s="144" t="str">
        <f>IFERROR(VLOOKUP($D132,LISTA!A73:J8323,7,0),"")</f>
        <v/>
      </c>
      <c r="K132" s="144" t="str">
        <f>IFERROR(VLOOKUP($D132,LISTA!A73:J8323,8,0),"")</f>
        <v/>
      </c>
      <c r="L132" s="144" t="str">
        <f t="shared" si="12"/>
        <v/>
      </c>
      <c r="M132" s="227" t="str">
        <f t="shared" si="13"/>
        <v/>
      </c>
      <c r="N132" s="155" t="str">
        <f t="shared" si="17"/>
        <v/>
      </c>
      <c r="O132" s="155" t="str">
        <f t="shared" si="18"/>
        <v/>
      </c>
      <c r="P132" s="155" t="str">
        <f>IFERROR(VLOOKUP($D132,LISTA!A109:J8359,10,0),"")</f>
        <v/>
      </c>
      <c r="Q132" s="228" t="str">
        <f t="shared" si="19"/>
        <v/>
      </c>
      <c r="R132" s="285" t="str">
        <f t="shared" si="20"/>
        <v/>
      </c>
      <c r="S132" s="189" t="str">
        <f t="shared" si="21"/>
        <v/>
      </c>
      <c r="U132" s="138" t="str">
        <f t="shared" si="14"/>
        <v/>
      </c>
      <c r="V132" s="219" t="str">
        <f t="shared" si="22"/>
        <v/>
      </c>
      <c r="W132" s="220" t="e">
        <f t="shared" si="23"/>
        <v>#VALUE!</v>
      </c>
    </row>
    <row r="133" spans="1:23" x14ac:dyDescent="0.25">
      <c r="A133" s="162"/>
      <c r="B133" s="154" t="str">
        <f t="shared" si="15"/>
        <v/>
      </c>
      <c r="C133" s="704" t="str">
        <f t="shared" si="16"/>
        <v/>
      </c>
      <c r="D133" s="157"/>
      <c r="E133" s="716" t="str">
        <f>IFERROR(VLOOKUP($D133,LISTA!A110:J8360,4,0),"")</f>
        <v/>
      </c>
      <c r="F133" s="716"/>
      <c r="G133" s="716" t="str">
        <f>IFERROR(VLOOKUP($D133,LISTA!A109:J8359,5,0),"")</f>
        <v/>
      </c>
      <c r="H133" s="716"/>
      <c r="I133" s="157"/>
      <c r="J133" s="144" t="str">
        <f>IFERROR(VLOOKUP($D133,LISTA!A74:J8324,7,0),"")</f>
        <v/>
      </c>
      <c r="K133" s="144" t="str">
        <f>IFERROR(VLOOKUP($D133,LISTA!A74:J8324,8,0),"")</f>
        <v/>
      </c>
      <c r="L133" s="144" t="str">
        <f t="shared" si="12"/>
        <v/>
      </c>
      <c r="M133" s="227" t="str">
        <f t="shared" si="13"/>
        <v/>
      </c>
      <c r="N133" s="155" t="str">
        <f t="shared" si="17"/>
        <v/>
      </c>
      <c r="O133" s="155" t="str">
        <f t="shared" si="18"/>
        <v/>
      </c>
      <c r="P133" s="155" t="str">
        <f>IFERROR(VLOOKUP($D133,LISTA!A110:J8360,10,0),"")</f>
        <v/>
      </c>
      <c r="Q133" s="228" t="str">
        <f t="shared" si="19"/>
        <v/>
      </c>
      <c r="R133" s="285" t="str">
        <f t="shared" si="20"/>
        <v/>
      </c>
      <c r="S133" s="189" t="str">
        <f t="shared" si="21"/>
        <v/>
      </c>
      <c r="U133" s="138" t="str">
        <f t="shared" si="14"/>
        <v/>
      </c>
      <c r="V133" s="219" t="str">
        <f t="shared" si="22"/>
        <v/>
      </c>
      <c r="W133" s="220" t="e">
        <f t="shared" si="23"/>
        <v>#VALUE!</v>
      </c>
    </row>
    <row r="134" spans="1:23" x14ac:dyDescent="0.25">
      <c r="A134" s="162"/>
      <c r="B134" s="154" t="str">
        <f t="shared" si="15"/>
        <v/>
      </c>
      <c r="C134" s="704" t="str">
        <f t="shared" si="16"/>
        <v/>
      </c>
      <c r="D134" s="157"/>
      <c r="E134" s="716" t="str">
        <f>IFERROR(VLOOKUP($D134,LISTA!A111:J8361,4,0),"")</f>
        <v/>
      </c>
      <c r="F134" s="716"/>
      <c r="G134" s="716" t="str">
        <f>IFERROR(VLOOKUP($D134,LISTA!A110:J8360,5,0),"")</f>
        <v/>
      </c>
      <c r="H134" s="716"/>
      <c r="I134" s="157"/>
      <c r="J134" s="144" t="str">
        <f>IFERROR(VLOOKUP($D134,LISTA!A75:J8325,7,0),"")</f>
        <v/>
      </c>
      <c r="K134" s="144" t="str">
        <f>IFERROR(VLOOKUP($D134,LISTA!A75:J8325,8,0),"")</f>
        <v/>
      </c>
      <c r="L134" s="144" t="str">
        <f t="shared" si="12"/>
        <v/>
      </c>
      <c r="M134" s="227" t="str">
        <f t="shared" si="13"/>
        <v/>
      </c>
      <c r="N134" s="155" t="str">
        <f t="shared" si="17"/>
        <v/>
      </c>
      <c r="O134" s="155" t="str">
        <f t="shared" si="18"/>
        <v/>
      </c>
      <c r="P134" s="155" t="str">
        <f>IFERROR(VLOOKUP($D134,LISTA!A111:J8361,10,0),"")</f>
        <v/>
      </c>
      <c r="Q134" s="228" t="str">
        <f t="shared" si="19"/>
        <v/>
      </c>
      <c r="R134" s="285" t="str">
        <f t="shared" si="20"/>
        <v/>
      </c>
      <c r="S134" s="189" t="str">
        <f t="shared" si="21"/>
        <v/>
      </c>
      <c r="U134" s="138" t="str">
        <f t="shared" si="14"/>
        <v/>
      </c>
      <c r="V134" s="219" t="str">
        <f t="shared" si="22"/>
        <v/>
      </c>
      <c r="W134" s="220" t="e">
        <f t="shared" si="23"/>
        <v>#VALUE!</v>
      </c>
    </row>
    <row r="135" spans="1:23" x14ac:dyDescent="0.25">
      <c r="A135" s="162"/>
      <c r="B135" s="154" t="str">
        <f t="shared" si="15"/>
        <v/>
      </c>
      <c r="C135" s="704" t="str">
        <f t="shared" si="16"/>
        <v/>
      </c>
      <c r="D135" s="157"/>
      <c r="E135" s="716" t="str">
        <f>IFERROR(VLOOKUP($D135,LISTA!A112:J8362,4,0),"")</f>
        <v/>
      </c>
      <c r="F135" s="716"/>
      <c r="G135" s="716" t="str">
        <f>IFERROR(VLOOKUP($D135,LISTA!A111:J8361,5,0),"")</f>
        <v/>
      </c>
      <c r="H135" s="716"/>
      <c r="I135" s="157"/>
      <c r="J135" s="144" t="str">
        <f>IFERROR(VLOOKUP($D135,LISTA!A76:J8326,7,0),"")</f>
        <v/>
      </c>
      <c r="K135" s="144" t="str">
        <f>IFERROR(VLOOKUP($D135,LISTA!A76:J8326,8,0),"")</f>
        <v/>
      </c>
      <c r="L135" s="144" t="str">
        <f t="shared" si="12"/>
        <v/>
      </c>
      <c r="M135" s="227" t="str">
        <f t="shared" si="13"/>
        <v/>
      </c>
      <c r="N135" s="155" t="str">
        <f t="shared" si="17"/>
        <v/>
      </c>
      <c r="O135" s="155" t="str">
        <f t="shared" si="18"/>
        <v/>
      </c>
      <c r="P135" s="155" t="str">
        <f>IFERROR(VLOOKUP($D135,LISTA!A112:J8362,10,0),"")</f>
        <v/>
      </c>
      <c r="Q135" s="228" t="str">
        <f t="shared" si="19"/>
        <v/>
      </c>
      <c r="R135" s="285" t="str">
        <f t="shared" si="20"/>
        <v/>
      </c>
      <c r="S135" s="189" t="str">
        <f t="shared" si="21"/>
        <v/>
      </c>
      <c r="U135" s="138" t="str">
        <f t="shared" si="14"/>
        <v/>
      </c>
      <c r="V135" s="219" t="str">
        <f t="shared" si="22"/>
        <v/>
      </c>
      <c r="W135" s="220" t="e">
        <f t="shared" si="23"/>
        <v>#VALUE!</v>
      </c>
    </row>
    <row r="136" spans="1:23" x14ac:dyDescent="0.25">
      <c r="A136" s="162"/>
      <c r="B136" s="154" t="str">
        <f t="shared" si="15"/>
        <v/>
      </c>
      <c r="C136" s="704" t="str">
        <f t="shared" si="16"/>
        <v/>
      </c>
      <c r="D136" s="157"/>
      <c r="E136" s="716" t="str">
        <f>IFERROR(VLOOKUP($D136,LISTA!A113:J8363,4,0),"")</f>
        <v/>
      </c>
      <c r="F136" s="716"/>
      <c r="G136" s="716" t="str">
        <f>IFERROR(VLOOKUP($D136,LISTA!A112:J8362,5,0),"")</f>
        <v/>
      </c>
      <c r="H136" s="716"/>
      <c r="I136" s="157"/>
      <c r="J136" s="144" t="str">
        <f>IFERROR(VLOOKUP($D136,LISTA!A77:J8327,7,0),"")</f>
        <v/>
      </c>
      <c r="K136" s="144" t="str">
        <f>IFERROR(VLOOKUP($D136,LISTA!A77:J8327,8,0),"")</f>
        <v/>
      </c>
      <c r="L136" s="144" t="str">
        <f t="shared" si="12"/>
        <v/>
      </c>
      <c r="M136" s="227" t="str">
        <f t="shared" si="13"/>
        <v/>
      </c>
      <c r="N136" s="155" t="str">
        <f t="shared" si="17"/>
        <v/>
      </c>
      <c r="O136" s="155" t="str">
        <f t="shared" si="18"/>
        <v/>
      </c>
      <c r="P136" s="155" t="str">
        <f>IFERROR(VLOOKUP($D136,LISTA!A113:J8363,10,0),"")</f>
        <v/>
      </c>
      <c r="Q136" s="228" t="str">
        <f t="shared" si="19"/>
        <v/>
      </c>
      <c r="R136" s="285" t="str">
        <f t="shared" si="20"/>
        <v/>
      </c>
      <c r="S136" s="189" t="str">
        <f t="shared" si="21"/>
        <v/>
      </c>
      <c r="U136" s="138" t="str">
        <f t="shared" si="14"/>
        <v/>
      </c>
      <c r="V136" s="219" t="str">
        <f t="shared" si="22"/>
        <v/>
      </c>
      <c r="W136" s="220" t="e">
        <f t="shared" si="23"/>
        <v>#VALUE!</v>
      </c>
    </row>
    <row r="137" spans="1:23" x14ac:dyDescent="0.25">
      <c r="A137" s="162"/>
      <c r="B137" s="154" t="str">
        <f t="shared" si="15"/>
        <v/>
      </c>
      <c r="C137" s="704" t="str">
        <f t="shared" si="16"/>
        <v/>
      </c>
      <c r="D137" s="157"/>
      <c r="E137" s="716" t="str">
        <f>IFERROR(VLOOKUP($D137,LISTA!A114:J8364,4,0),"")</f>
        <v/>
      </c>
      <c r="F137" s="716"/>
      <c r="G137" s="716" t="str">
        <f>IFERROR(VLOOKUP($D137,LISTA!A113:J8363,5,0),"")</f>
        <v/>
      </c>
      <c r="H137" s="716"/>
      <c r="I137" s="157"/>
      <c r="J137" s="144" t="str">
        <f>IFERROR(VLOOKUP($D137,LISTA!A78:J8328,7,0),"")</f>
        <v/>
      </c>
      <c r="K137" s="144" t="str">
        <f>IFERROR(VLOOKUP($D137,LISTA!A78:J8328,8,0),"")</f>
        <v/>
      </c>
      <c r="L137" s="144" t="str">
        <f t="shared" si="12"/>
        <v/>
      </c>
      <c r="M137" s="227" t="str">
        <f t="shared" si="13"/>
        <v/>
      </c>
      <c r="N137" s="155" t="str">
        <f t="shared" si="17"/>
        <v/>
      </c>
      <c r="O137" s="155" t="str">
        <f t="shared" si="18"/>
        <v/>
      </c>
      <c r="P137" s="155" t="str">
        <f>IFERROR(VLOOKUP($D137,LISTA!A114:J8364,10,0),"")</f>
        <v/>
      </c>
      <c r="Q137" s="228" t="str">
        <f t="shared" si="19"/>
        <v/>
      </c>
      <c r="R137" s="285" t="str">
        <f t="shared" si="20"/>
        <v/>
      </c>
      <c r="S137" s="189" t="str">
        <f t="shared" si="21"/>
        <v/>
      </c>
      <c r="U137" s="138" t="str">
        <f t="shared" si="14"/>
        <v/>
      </c>
      <c r="V137" s="219" t="str">
        <f t="shared" si="22"/>
        <v/>
      </c>
      <c r="W137" s="220" t="e">
        <f t="shared" si="23"/>
        <v>#VALUE!</v>
      </c>
    </row>
    <row r="138" spans="1:23" x14ac:dyDescent="0.25">
      <c r="A138" s="162"/>
      <c r="B138" s="154" t="str">
        <f t="shared" si="15"/>
        <v/>
      </c>
      <c r="C138" s="704" t="str">
        <f t="shared" si="16"/>
        <v/>
      </c>
      <c r="D138" s="157"/>
      <c r="E138" s="716" t="str">
        <f>IFERROR(VLOOKUP($D138,LISTA!A115:J8365,4,0),"")</f>
        <v/>
      </c>
      <c r="F138" s="716"/>
      <c r="G138" s="716" t="str">
        <f>IFERROR(VLOOKUP($D138,LISTA!A114:J8364,5,0),"")</f>
        <v/>
      </c>
      <c r="H138" s="716"/>
      <c r="I138" s="157"/>
      <c r="J138" s="144" t="str">
        <f>IFERROR(VLOOKUP($D138,LISTA!A79:J8329,7,0),"")</f>
        <v/>
      </c>
      <c r="K138" s="144" t="str">
        <f>IFERROR(VLOOKUP($D138,LISTA!A79:J8329,8,0),"")</f>
        <v/>
      </c>
      <c r="L138" s="144" t="str">
        <f t="shared" si="12"/>
        <v/>
      </c>
      <c r="M138" s="227" t="str">
        <f t="shared" si="13"/>
        <v/>
      </c>
      <c r="N138" s="155" t="str">
        <f t="shared" si="17"/>
        <v/>
      </c>
      <c r="O138" s="155" t="str">
        <f t="shared" si="18"/>
        <v/>
      </c>
      <c r="P138" s="155" t="str">
        <f>IFERROR(VLOOKUP($D138,LISTA!A115:J8365,10,0),"")</f>
        <v/>
      </c>
      <c r="Q138" s="228" t="str">
        <f t="shared" si="19"/>
        <v/>
      </c>
      <c r="R138" s="285" t="str">
        <f t="shared" si="20"/>
        <v/>
      </c>
      <c r="S138" s="189" t="str">
        <f t="shared" si="21"/>
        <v/>
      </c>
      <c r="U138" s="138" t="str">
        <f t="shared" si="14"/>
        <v/>
      </c>
      <c r="V138" s="219" t="str">
        <f t="shared" si="22"/>
        <v/>
      </c>
      <c r="W138" s="220" t="e">
        <f t="shared" si="23"/>
        <v>#VALUE!</v>
      </c>
    </row>
    <row r="139" spans="1:23" x14ac:dyDescent="0.25">
      <c r="A139" s="162"/>
      <c r="B139" s="154" t="str">
        <f t="shared" si="15"/>
        <v/>
      </c>
      <c r="C139" s="704" t="str">
        <f t="shared" si="16"/>
        <v/>
      </c>
      <c r="D139" s="157"/>
      <c r="E139" s="716" t="str">
        <f>IFERROR(VLOOKUP($D139,LISTA!A116:J8366,4,0),"")</f>
        <v/>
      </c>
      <c r="F139" s="716"/>
      <c r="G139" s="716" t="str">
        <f>IFERROR(VLOOKUP($D139,LISTA!A115:J8365,5,0),"")</f>
        <v/>
      </c>
      <c r="H139" s="716"/>
      <c r="I139" s="157"/>
      <c r="J139" s="144" t="str">
        <f>IFERROR(VLOOKUP($D139,LISTA!A80:J8330,7,0),"")</f>
        <v/>
      </c>
      <c r="K139" s="144" t="str">
        <f>IFERROR(VLOOKUP($D139,LISTA!A80:J8330,8,0),"")</f>
        <v/>
      </c>
      <c r="L139" s="144" t="str">
        <f t="shared" si="12"/>
        <v/>
      </c>
      <c r="M139" s="227" t="str">
        <f t="shared" si="13"/>
        <v/>
      </c>
      <c r="N139" s="155" t="str">
        <f t="shared" si="17"/>
        <v/>
      </c>
      <c r="O139" s="155" t="str">
        <f t="shared" si="18"/>
        <v/>
      </c>
      <c r="P139" s="155" t="str">
        <f>IFERROR(VLOOKUP($D139,LISTA!A116:J8366,10,0),"")</f>
        <v/>
      </c>
      <c r="Q139" s="228" t="str">
        <f t="shared" si="19"/>
        <v/>
      </c>
      <c r="R139" s="285" t="str">
        <f t="shared" si="20"/>
        <v/>
      </c>
      <c r="S139" s="189" t="str">
        <f t="shared" si="21"/>
        <v/>
      </c>
      <c r="U139" s="138" t="str">
        <f t="shared" si="14"/>
        <v/>
      </c>
      <c r="V139" s="219" t="str">
        <f t="shared" si="22"/>
        <v/>
      </c>
      <c r="W139" s="220" t="e">
        <f t="shared" si="23"/>
        <v>#VALUE!</v>
      </c>
    </row>
    <row r="140" spans="1:23" x14ac:dyDescent="0.25">
      <c r="A140" s="162"/>
      <c r="B140" s="154" t="str">
        <f t="shared" si="15"/>
        <v/>
      </c>
      <c r="C140" s="704" t="str">
        <f t="shared" si="16"/>
        <v/>
      </c>
      <c r="D140" s="157"/>
      <c r="E140" s="716" t="str">
        <f>IFERROR(VLOOKUP($D140,LISTA!A117:J8367,4,0),"")</f>
        <v/>
      </c>
      <c r="F140" s="716"/>
      <c r="G140" s="716" t="str">
        <f>IFERROR(VLOOKUP($D140,LISTA!A116:J8366,5,0),"")</f>
        <v/>
      </c>
      <c r="H140" s="716"/>
      <c r="I140" s="157"/>
      <c r="J140" s="144" t="str">
        <f>IFERROR(VLOOKUP($D140,LISTA!A81:J8331,7,0),"")</f>
        <v/>
      </c>
      <c r="K140" s="144" t="str">
        <f>IFERROR(VLOOKUP($D140,LISTA!A81:J8331,8,0),"")</f>
        <v/>
      </c>
      <c r="L140" s="144" t="str">
        <f t="shared" si="12"/>
        <v/>
      </c>
      <c r="M140" s="227" t="str">
        <f t="shared" si="13"/>
        <v/>
      </c>
      <c r="N140" s="155" t="str">
        <f t="shared" si="17"/>
        <v/>
      </c>
      <c r="O140" s="155" t="str">
        <f t="shared" si="18"/>
        <v/>
      </c>
      <c r="P140" s="155" t="str">
        <f>IFERROR(VLOOKUP($D140,LISTA!A117:J8367,10,0),"")</f>
        <v/>
      </c>
      <c r="Q140" s="228" t="str">
        <f t="shared" si="19"/>
        <v/>
      </c>
      <c r="R140" s="285" t="str">
        <f t="shared" si="20"/>
        <v/>
      </c>
      <c r="S140" s="189" t="str">
        <f t="shared" si="21"/>
        <v/>
      </c>
      <c r="U140" s="138" t="str">
        <f t="shared" si="14"/>
        <v/>
      </c>
      <c r="V140" s="219" t="str">
        <f t="shared" si="22"/>
        <v/>
      </c>
      <c r="W140" s="220" t="e">
        <f t="shared" si="23"/>
        <v>#VALUE!</v>
      </c>
    </row>
    <row r="141" spans="1:23" x14ac:dyDescent="0.25">
      <c r="A141" s="162"/>
      <c r="B141" s="154" t="str">
        <f t="shared" si="15"/>
        <v/>
      </c>
      <c r="C141" s="704" t="str">
        <f t="shared" si="16"/>
        <v/>
      </c>
      <c r="D141" s="275"/>
      <c r="E141" s="716" t="str">
        <f>IFERROR(VLOOKUP($D141,LISTA!A118:J8368,4,0),"")</f>
        <v/>
      </c>
      <c r="F141" s="716"/>
      <c r="G141" s="716" t="str">
        <f>IFERROR(VLOOKUP($D141,LISTA!A117:J8367,5,0),"")</f>
        <v/>
      </c>
      <c r="H141" s="716"/>
      <c r="I141" s="157"/>
      <c r="J141" s="144" t="str">
        <f>IFERROR(VLOOKUP($D141,LISTA!A82:J8332,7,0),"")</f>
        <v/>
      </c>
      <c r="K141" s="144" t="str">
        <f>IFERROR(VLOOKUP($D141,LISTA!A82:J8332,8,0),"")</f>
        <v/>
      </c>
      <c r="L141" s="144" t="str">
        <f t="shared" si="12"/>
        <v/>
      </c>
      <c r="M141" s="227" t="str">
        <f t="shared" si="13"/>
        <v/>
      </c>
      <c r="N141" s="155" t="str">
        <f t="shared" si="17"/>
        <v/>
      </c>
      <c r="O141" s="155" t="str">
        <f t="shared" si="18"/>
        <v/>
      </c>
      <c r="P141" s="155" t="str">
        <f>IFERROR(VLOOKUP($D141,LISTA!A118:J8368,10,0),"")</f>
        <v/>
      </c>
      <c r="Q141" s="228" t="str">
        <f t="shared" si="19"/>
        <v/>
      </c>
      <c r="R141" s="285" t="str">
        <f t="shared" si="20"/>
        <v/>
      </c>
      <c r="S141" s="189" t="str">
        <f t="shared" si="21"/>
        <v/>
      </c>
      <c r="U141" s="138" t="str">
        <f t="shared" si="14"/>
        <v/>
      </c>
      <c r="V141" s="219" t="str">
        <f t="shared" si="22"/>
        <v/>
      </c>
      <c r="W141" s="220" t="e">
        <f t="shared" si="23"/>
        <v>#VALUE!</v>
      </c>
    </row>
    <row r="142" spans="1:23" x14ac:dyDescent="0.25">
      <c r="A142" s="162"/>
      <c r="B142" s="154" t="str">
        <f t="shared" si="15"/>
        <v/>
      </c>
      <c r="C142" s="704" t="str">
        <f t="shared" si="16"/>
        <v/>
      </c>
      <c r="D142" s="157"/>
      <c r="E142" s="716" t="str">
        <f>IFERROR(VLOOKUP($D142,LISTA!A119:J8369,4,0),"")</f>
        <v/>
      </c>
      <c r="F142" s="716"/>
      <c r="G142" s="716" t="str">
        <f>IFERROR(VLOOKUP($D142,LISTA!A118:J8368,5,0),"")</f>
        <v/>
      </c>
      <c r="H142" s="716"/>
      <c r="I142" s="157"/>
      <c r="J142" s="144" t="str">
        <f>IFERROR(VLOOKUP($D142,LISTA!A83:J8333,7,0),"")</f>
        <v/>
      </c>
      <c r="K142" s="144" t="str">
        <f>IFERROR(VLOOKUP($D142,LISTA!A83:J8333,8,0),"")</f>
        <v/>
      </c>
      <c r="L142" s="144" t="str">
        <f t="shared" si="12"/>
        <v/>
      </c>
      <c r="M142" s="227" t="str">
        <f t="shared" si="13"/>
        <v/>
      </c>
      <c r="N142" s="155" t="str">
        <f t="shared" si="17"/>
        <v/>
      </c>
      <c r="O142" s="155" t="str">
        <f t="shared" si="18"/>
        <v/>
      </c>
      <c r="P142" s="155" t="str">
        <f>IFERROR(VLOOKUP($D142,LISTA!A119:J8369,10,0),"")</f>
        <v/>
      </c>
      <c r="Q142" s="228" t="str">
        <f t="shared" si="19"/>
        <v/>
      </c>
      <c r="R142" s="285" t="str">
        <f t="shared" si="20"/>
        <v/>
      </c>
      <c r="S142" s="189" t="str">
        <f t="shared" si="21"/>
        <v/>
      </c>
      <c r="U142" s="138" t="str">
        <f t="shared" si="14"/>
        <v/>
      </c>
      <c r="V142" s="219" t="str">
        <f t="shared" si="22"/>
        <v/>
      </c>
      <c r="W142" s="220" t="e">
        <f t="shared" si="23"/>
        <v>#VALUE!</v>
      </c>
    </row>
    <row r="143" spans="1:23" x14ac:dyDescent="0.25">
      <c r="A143" s="162"/>
      <c r="B143" s="154" t="str">
        <f t="shared" si="15"/>
        <v/>
      </c>
      <c r="C143" s="704" t="str">
        <f t="shared" si="16"/>
        <v/>
      </c>
      <c r="D143" s="157"/>
      <c r="E143" s="716" t="str">
        <f>IFERROR(VLOOKUP($D143,LISTA!A120:J8370,4,0),"")</f>
        <v/>
      </c>
      <c r="F143" s="716"/>
      <c r="G143" s="716" t="str">
        <f>IFERROR(VLOOKUP($D143,LISTA!A119:J8369,5,0),"")</f>
        <v/>
      </c>
      <c r="H143" s="716"/>
      <c r="I143" s="157"/>
      <c r="J143" s="144" t="str">
        <f>IFERROR(VLOOKUP($D143,LISTA!A84:J8334,7,0),"")</f>
        <v/>
      </c>
      <c r="K143" s="144" t="str">
        <f>IFERROR(VLOOKUP($D143,LISTA!A84:J8334,8,0),"")</f>
        <v/>
      </c>
      <c r="L143" s="144" t="str">
        <f t="shared" si="12"/>
        <v/>
      </c>
      <c r="M143" s="227" t="str">
        <f t="shared" si="13"/>
        <v/>
      </c>
      <c r="N143" s="155" t="str">
        <f t="shared" si="17"/>
        <v/>
      </c>
      <c r="O143" s="155" t="str">
        <f t="shared" si="18"/>
        <v/>
      </c>
      <c r="P143" s="155" t="str">
        <f>IFERROR(VLOOKUP($D143,LISTA!A120:J8370,10,0),"")</f>
        <v/>
      </c>
      <c r="Q143" s="228" t="str">
        <f t="shared" si="19"/>
        <v/>
      </c>
      <c r="R143" s="285" t="str">
        <f t="shared" si="20"/>
        <v/>
      </c>
      <c r="S143" s="189" t="str">
        <f t="shared" si="21"/>
        <v/>
      </c>
      <c r="U143" s="138" t="str">
        <f t="shared" si="14"/>
        <v/>
      </c>
      <c r="V143" s="219" t="str">
        <f t="shared" si="22"/>
        <v/>
      </c>
      <c r="W143" s="220" t="e">
        <f t="shared" si="23"/>
        <v>#VALUE!</v>
      </c>
    </row>
    <row r="144" spans="1:23" x14ac:dyDescent="0.25">
      <c r="A144" s="162"/>
      <c r="B144" s="154" t="str">
        <f t="shared" si="15"/>
        <v/>
      </c>
      <c r="C144" s="704" t="str">
        <f t="shared" si="16"/>
        <v/>
      </c>
      <c r="D144" s="157"/>
      <c r="E144" s="716" t="str">
        <f>IFERROR(VLOOKUP($D144,LISTA!A121:J8371,4,0),"")</f>
        <v/>
      </c>
      <c r="F144" s="716"/>
      <c r="G144" s="716" t="str">
        <f>IFERROR(VLOOKUP($D144,LISTA!A120:J8370,5,0),"")</f>
        <v/>
      </c>
      <c r="H144" s="716"/>
      <c r="I144" s="157"/>
      <c r="J144" s="144" t="str">
        <f>IFERROR(VLOOKUP($D144,LISTA!A85:J8335,7,0),"")</f>
        <v/>
      </c>
      <c r="K144" s="144" t="str">
        <f>IFERROR(VLOOKUP($D144,LISTA!A85:J8335,8,0),"")</f>
        <v/>
      </c>
      <c r="L144" s="144" t="str">
        <f t="shared" si="12"/>
        <v/>
      </c>
      <c r="M144" s="227" t="str">
        <f t="shared" si="13"/>
        <v/>
      </c>
      <c r="N144" s="155" t="str">
        <f t="shared" si="17"/>
        <v/>
      </c>
      <c r="O144" s="155" t="str">
        <f t="shared" si="18"/>
        <v/>
      </c>
      <c r="P144" s="155" t="str">
        <f>IFERROR(VLOOKUP($D144,LISTA!A121:J8371,10,0),"")</f>
        <v/>
      </c>
      <c r="Q144" s="228" t="str">
        <f t="shared" si="19"/>
        <v/>
      </c>
      <c r="R144" s="285" t="str">
        <f t="shared" si="20"/>
        <v/>
      </c>
      <c r="S144" s="189" t="str">
        <f t="shared" si="21"/>
        <v/>
      </c>
      <c r="U144" s="138" t="str">
        <f t="shared" si="14"/>
        <v/>
      </c>
      <c r="V144" s="219" t="str">
        <f t="shared" si="22"/>
        <v/>
      </c>
      <c r="W144" s="220" t="e">
        <f t="shared" si="23"/>
        <v>#VALUE!</v>
      </c>
    </row>
    <row r="145" spans="1:23" x14ac:dyDescent="0.25">
      <c r="A145" s="162"/>
      <c r="B145" s="154" t="str">
        <f t="shared" si="15"/>
        <v/>
      </c>
      <c r="C145" s="704" t="str">
        <f t="shared" si="16"/>
        <v/>
      </c>
      <c r="D145" s="157"/>
      <c r="E145" s="716" t="str">
        <f>IFERROR(VLOOKUP($D145,LISTA!A122:J8372,4,0),"")</f>
        <v/>
      </c>
      <c r="F145" s="716"/>
      <c r="G145" s="716" t="str">
        <f>IFERROR(VLOOKUP($D145,LISTA!A121:J8371,5,0),"")</f>
        <v/>
      </c>
      <c r="H145" s="716"/>
      <c r="I145" s="157"/>
      <c r="J145" s="144" t="str">
        <f>IFERROR(VLOOKUP($D145,LISTA!A86:J8336,7,0),"")</f>
        <v/>
      </c>
      <c r="K145" s="144" t="str">
        <f>IFERROR(VLOOKUP($D145,LISTA!A86:J8336,8,0),"")</f>
        <v/>
      </c>
      <c r="L145" s="144" t="str">
        <f t="shared" ref="L145:L206" si="24">IF(OR(K145=$T$8,K145=$T$9,K145=$T$12,K145=$T$13,K145=$T$14,K145=$T$15,K145=$T$16,K145=$T$17,K145=$T$18,K145=$T$19,K145=$T$20,K145=$T$21,K145=$T$22,K145=$T$23,K145=$T$24,K145=$T$25,K145=$T$26),$T$7,IF(OR(K145=$T$30,K145=$T$31),$T$29,IF(OR(K145=$T$36),$T$35,"")))</f>
        <v/>
      </c>
      <c r="M145" s="227" t="str">
        <f t="shared" ref="M145:M206" si="25">IF(AND($U145&lt;&gt;"PUNTA",$U145="INSTA",$L145="EXCLUSIVA"),0.25,IF(AND($U145="PUNTA",$U145&lt;&gt;"INSTA",$L145="EXCLUSIVA"),0.25,IF(AND($U145&lt;&gt;"PUNTA",$U145&lt;&gt;"INSTA",$L145="EXCLUSIVA"),$J$212,IF($L145="NACIONAL",$J$213,IF($L145="IMPORTADO",$J$214,IF(L145="","","ERROR"))))))</f>
        <v/>
      </c>
      <c r="N145" s="155" t="str">
        <f t="shared" si="17"/>
        <v/>
      </c>
      <c r="O145" s="155" t="str">
        <f t="shared" si="18"/>
        <v/>
      </c>
      <c r="P145" s="155" t="str">
        <f>IFERROR(VLOOKUP($D145,LISTA!A122:J8372,10,0),"")</f>
        <v/>
      </c>
      <c r="Q145" s="228" t="str">
        <f t="shared" si="19"/>
        <v/>
      </c>
      <c r="R145" s="285" t="str">
        <f t="shared" si="20"/>
        <v/>
      </c>
      <c r="S145" s="189" t="str">
        <f t="shared" si="21"/>
        <v/>
      </c>
      <c r="U145" s="138" t="str">
        <f t="shared" ref="U145:U206" si="26">LEFT($E145,5)</f>
        <v/>
      </c>
      <c r="V145" s="219" t="str">
        <f t="shared" si="22"/>
        <v/>
      </c>
      <c r="W145" s="220" t="e">
        <f t="shared" si="23"/>
        <v>#VALUE!</v>
      </c>
    </row>
    <row r="146" spans="1:23" x14ac:dyDescent="0.25">
      <c r="A146" s="162"/>
      <c r="B146" s="154" t="str">
        <f t="shared" ref="B146:B203" si="27">IF($D146="","",$B145+1)</f>
        <v/>
      </c>
      <c r="C146" s="704" t="str">
        <f t="shared" ref="C146:C206" si="28">IF(D146&lt;&gt;"",1,"")</f>
        <v/>
      </c>
      <c r="D146" s="157"/>
      <c r="E146" s="716" t="str">
        <f>IFERROR(VLOOKUP($D146,LISTA!A123:J8373,4,0),"")</f>
        <v/>
      </c>
      <c r="F146" s="716"/>
      <c r="G146" s="716" t="str">
        <f>IFERROR(VLOOKUP($D146,LISTA!A122:J8372,5,0),"")</f>
        <v/>
      </c>
      <c r="H146" s="716"/>
      <c r="I146" s="157"/>
      <c r="J146" s="144" t="str">
        <f>IFERROR(VLOOKUP($D146,LISTA!A87:J8337,7,0),"")</f>
        <v/>
      </c>
      <c r="K146" s="144" t="str">
        <f>IFERROR(VLOOKUP($D146,LISTA!A87:J8337,8,0),"")</f>
        <v/>
      </c>
      <c r="L146" s="144" t="str">
        <f t="shared" si="24"/>
        <v/>
      </c>
      <c r="M146" s="227" t="str">
        <f t="shared" si="25"/>
        <v/>
      </c>
      <c r="N146" s="155" t="str">
        <f t="shared" si="17"/>
        <v/>
      </c>
      <c r="O146" s="155" t="str">
        <f t="shared" si="18"/>
        <v/>
      </c>
      <c r="P146" s="155" t="str">
        <f>IFERROR(VLOOKUP($D146,LISTA!A123:J8373,10,0),"")</f>
        <v/>
      </c>
      <c r="Q146" s="228" t="str">
        <f t="shared" ref="Q146:Q206" si="29">IFERROR(O146-N146,"")</f>
        <v/>
      </c>
      <c r="R146" s="285" t="str">
        <f t="shared" ref="R146:R206" si="30">IFERROR(($P146-($P146*$M146))*1.19,"")</f>
        <v/>
      </c>
      <c r="S146" s="189" t="str">
        <f t="shared" ref="S146:S206" si="31">IFERROR((P146*W146)*M143,"")</f>
        <v/>
      </c>
      <c r="U146" s="138" t="str">
        <f t="shared" si="26"/>
        <v/>
      </c>
      <c r="V146" s="219" t="str">
        <f t="shared" si="22"/>
        <v/>
      </c>
      <c r="W146" s="220" t="e">
        <f t="shared" ref="W146:W209" si="32">1-(R146/100)</f>
        <v>#VALUE!</v>
      </c>
    </row>
    <row r="147" spans="1:23" x14ac:dyDescent="0.25">
      <c r="A147" s="162"/>
      <c r="B147" s="154" t="str">
        <f t="shared" si="27"/>
        <v/>
      </c>
      <c r="C147" s="704" t="str">
        <f t="shared" si="28"/>
        <v/>
      </c>
      <c r="D147" s="157"/>
      <c r="E147" s="716" t="str">
        <f>IFERROR(VLOOKUP($D147,LISTA!A124:J8374,4,0),"")</f>
        <v/>
      </c>
      <c r="F147" s="716"/>
      <c r="G147" s="716" t="str">
        <f>IFERROR(VLOOKUP($D147,LISTA!A123:J8373,5,0),"")</f>
        <v/>
      </c>
      <c r="H147" s="716"/>
      <c r="I147" s="157"/>
      <c r="J147" s="144" t="str">
        <f>IFERROR(VLOOKUP($D147,LISTA!A88:J8338,7,0),"")</f>
        <v/>
      </c>
      <c r="K147" s="144" t="str">
        <f>IFERROR(VLOOKUP($D147,LISTA!A88:J8338,8,0),"")</f>
        <v/>
      </c>
      <c r="L147" s="144" t="str">
        <f t="shared" si="24"/>
        <v/>
      </c>
      <c r="M147" s="227" t="str">
        <f t="shared" si="25"/>
        <v/>
      </c>
      <c r="N147" s="155" t="str">
        <f t="shared" si="17"/>
        <v/>
      </c>
      <c r="O147" s="155" t="str">
        <f t="shared" si="18"/>
        <v/>
      </c>
      <c r="P147" s="155" t="str">
        <f>IFERROR(VLOOKUP($D147,LISTA!A124:J8374,10,0),"")</f>
        <v/>
      </c>
      <c r="Q147" s="228" t="str">
        <f t="shared" si="29"/>
        <v/>
      </c>
      <c r="R147" s="285" t="str">
        <f t="shared" si="30"/>
        <v/>
      </c>
      <c r="S147" s="189" t="str">
        <f t="shared" si="31"/>
        <v/>
      </c>
      <c r="U147" s="138" t="str">
        <f t="shared" si="26"/>
        <v/>
      </c>
      <c r="V147" s="219" t="str">
        <f t="shared" si="22"/>
        <v/>
      </c>
      <c r="W147" s="220" t="e">
        <f t="shared" si="32"/>
        <v>#VALUE!</v>
      </c>
    </row>
    <row r="148" spans="1:23" x14ac:dyDescent="0.25">
      <c r="A148" s="162"/>
      <c r="B148" s="154" t="str">
        <f t="shared" si="27"/>
        <v/>
      </c>
      <c r="C148" s="704" t="str">
        <f t="shared" si="28"/>
        <v/>
      </c>
      <c r="D148" s="157"/>
      <c r="E148" s="716" t="str">
        <f>IFERROR(VLOOKUP($D148,LISTA!A125:J8375,4,0),"")</f>
        <v/>
      </c>
      <c r="F148" s="716"/>
      <c r="G148" s="716" t="str">
        <f>IFERROR(VLOOKUP($D148,LISTA!A124:J8374,5,0),"")</f>
        <v/>
      </c>
      <c r="H148" s="716"/>
      <c r="I148" s="157"/>
      <c r="J148" s="144" t="str">
        <f>IFERROR(VLOOKUP($D148,LISTA!A89:J8339,7,0),"")</f>
        <v/>
      </c>
      <c r="K148" s="144" t="str">
        <f>IFERROR(VLOOKUP($D148,LISTA!A89:J8339,8,0),"")</f>
        <v/>
      </c>
      <c r="L148" s="144" t="str">
        <f t="shared" si="24"/>
        <v/>
      </c>
      <c r="M148" s="227" t="str">
        <f t="shared" si="25"/>
        <v/>
      </c>
      <c r="N148" s="155" t="str">
        <f t="shared" si="17"/>
        <v/>
      </c>
      <c r="O148" s="155" t="str">
        <f t="shared" si="18"/>
        <v/>
      </c>
      <c r="P148" s="155" t="str">
        <f>IFERROR(VLOOKUP($D148,LISTA!A125:J8375,10,0),"")</f>
        <v/>
      </c>
      <c r="Q148" s="228" t="str">
        <f t="shared" si="29"/>
        <v/>
      </c>
      <c r="R148" s="285" t="str">
        <f t="shared" si="30"/>
        <v/>
      </c>
      <c r="S148" s="189" t="str">
        <f t="shared" si="31"/>
        <v/>
      </c>
      <c r="U148" s="138" t="str">
        <f t="shared" si="26"/>
        <v/>
      </c>
      <c r="V148" s="219" t="str">
        <f t="shared" si="22"/>
        <v/>
      </c>
      <c r="W148" s="220" t="e">
        <f t="shared" si="32"/>
        <v>#VALUE!</v>
      </c>
    </row>
    <row r="149" spans="1:23" x14ac:dyDescent="0.25">
      <c r="A149" s="162"/>
      <c r="B149" s="154" t="str">
        <f t="shared" si="27"/>
        <v/>
      </c>
      <c r="C149" s="704" t="str">
        <f t="shared" si="28"/>
        <v/>
      </c>
      <c r="D149" s="157"/>
      <c r="E149" s="716" t="str">
        <f>IFERROR(VLOOKUP($D149,LISTA!A126:J8376,4,0),"")</f>
        <v/>
      </c>
      <c r="F149" s="716"/>
      <c r="G149" s="716" t="str">
        <f>IFERROR(VLOOKUP($D149,LISTA!A125:J8375,5,0),"")</f>
        <v/>
      </c>
      <c r="H149" s="716"/>
      <c r="I149" s="157"/>
      <c r="J149" s="144" t="str">
        <f>IFERROR(VLOOKUP($D149,LISTA!A90:J8340,7,0),"")</f>
        <v/>
      </c>
      <c r="K149" s="144" t="str">
        <f>IFERROR(VLOOKUP($D149,LISTA!A90:J8340,8,0),"")</f>
        <v/>
      </c>
      <c r="L149" s="144" t="str">
        <f t="shared" si="24"/>
        <v/>
      </c>
      <c r="M149" s="227" t="str">
        <f t="shared" si="25"/>
        <v/>
      </c>
      <c r="N149" s="155" t="str">
        <f t="shared" si="17"/>
        <v/>
      </c>
      <c r="O149" s="155" t="str">
        <f t="shared" si="18"/>
        <v/>
      </c>
      <c r="P149" s="155" t="str">
        <f>IFERROR(VLOOKUP($D149,LISTA!A126:J8376,10,0),"")</f>
        <v/>
      </c>
      <c r="Q149" s="228" t="str">
        <f t="shared" si="29"/>
        <v/>
      </c>
      <c r="R149" s="285" t="str">
        <f t="shared" si="30"/>
        <v/>
      </c>
      <c r="S149" s="189" t="str">
        <f t="shared" si="31"/>
        <v/>
      </c>
      <c r="U149" s="138" t="str">
        <f t="shared" si="26"/>
        <v/>
      </c>
      <c r="V149" s="219" t="str">
        <f t="shared" si="22"/>
        <v/>
      </c>
      <c r="W149" s="220" t="e">
        <f t="shared" si="32"/>
        <v>#VALUE!</v>
      </c>
    </row>
    <row r="150" spans="1:23" x14ac:dyDescent="0.25">
      <c r="A150" s="162"/>
      <c r="B150" s="154" t="str">
        <f t="shared" si="27"/>
        <v/>
      </c>
      <c r="C150" s="704" t="str">
        <f t="shared" si="28"/>
        <v/>
      </c>
      <c r="D150" s="157"/>
      <c r="E150" s="716" t="str">
        <f>IFERROR(VLOOKUP($D150,LISTA!A127:J8377,4,0),"")</f>
        <v/>
      </c>
      <c r="F150" s="716"/>
      <c r="G150" s="716" t="str">
        <f>IFERROR(VLOOKUP($D150,LISTA!A126:J8376,5,0),"")</f>
        <v/>
      </c>
      <c r="H150" s="716"/>
      <c r="I150" s="157"/>
      <c r="J150" s="144" t="str">
        <f>IFERROR(VLOOKUP($D150,LISTA!A91:J8341,7,0),"")</f>
        <v/>
      </c>
      <c r="K150" s="144" t="str">
        <f>IFERROR(VLOOKUP($D150,LISTA!A91:J8341,8,0),"")</f>
        <v/>
      </c>
      <c r="L150" s="144" t="str">
        <f t="shared" si="24"/>
        <v/>
      </c>
      <c r="M150" s="227" t="str">
        <f t="shared" si="25"/>
        <v/>
      </c>
      <c r="N150" s="155" t="str">
        <f t="shared" si="17"/>
        <v/>
      </c>
      <c r="O150" s="155" t="str">
        <f t="shared" si="18"/>
        <v/>
      </c>
      <c r="P150" s="155" t="str">
        <f>IFERROR(VLOOKUP($D150,LISTA!A127:J8377,10,0),"")</f>
        <v/>
      </c>
      <c r="Q150" s="228" t="str">
        <f t="shared" si="29"/>
        <v/>
      </c>
      <c r="R150" s="285" t="str">
        <f t="shared" si="30"/>
        <v/>
      </c>
      <c r="S150" s="189" t="str">
        <f t="shared" si="31"/>
        <v/>
      </c>
      <c r="U150" s="138" t="str">
        <f t="shared" si="26"/>
        <v/>
      </c>
      <c r="V150" s="219" t="str">
        <f t="shared" si="22"/>
        <v/>
      </c>
      <c r="W150" s="220" t="e">
        <f t="shared" si="32"/>
        <v>#VALUE!</v>
      </c>
    </row>
    <row r="151" spans="1:23" x14ac:dyDescent="0.25">
      <c r="A151" s="162"/>
      <c r="B151" s="154" t="str">
        <f t="shared" si="27"/>
        <v/>
      </c>
      <c r="C151" s="704" t="str">
        <f t="shared" si="28"/>
        <v/>
      </c>
      <c r="D151" s="275"/>
      <c r="E151" s="716" t="str">
        <f>IFERROR(VLOOKUP($D151,LISTA!A128:J8378,4,0),"")</f>
        <v/>
      </c>
      <c r="F151" s="716"/>
      <c r="G151" s="716" t="str">
        <f>IFERROR(VLOOKUP($D151,LISTA!A127:J8377,5,0),"")</f>
        <v/>
      </c>
      <c r="H151" s="716"/>
      <c r="I151" s="157"/>
      <c r="J151" s="144" t="str">
        <f>IFERROR(VLOOKUP($D151,LISTA!A92:J8342,7,0),"")</f>
        <v/>
      </c>
      <c r="K151" s="144" t="str">
        <f>IFERROR(VLOOKUP($D151,LISTA!A92:J8342,8,0),"")</f>
        <v/>
      </c>
      <c r="L151" s="144" t="str">
        <f t="shared" si="24"/>
        <v/>
      </c>
      <c r="M151" s="227" t="str">
        <f t="shared" si="25"/>
        <v/>
      </c>
      <c r="N151" s="155" t="str">
        <f t="shared" si="17"/>
        <v/>
      </c>
      <c r="O151" s="155" t="str">
        <f t="shared" si="18"/>
        <v/>
      </c>
      <c r="P151" s="155" t="str">
        <f>IFERROR(VLOOKUP($D151,LISTA!A128:J8378,10,0),"")</f>
        <v/>
      </c>
      <c r="Q151" s="228" t="str">
        <f t="shared" si="29"/>
        <v/>
      </c>
      <c r="R151" s="285" t="str">
        <f t="shared" si="30"/>
        <v/>
      </c>
      <c r="S151" s="189" t="str">
        <f t="shared" si="31"/>
        <v/>
      </c>
      <c r="U151" s="138" t="str">
        <f t="shared" si="26"/>
        <v/>
      </c>
      <c r="V151" s="219" t="str">
        <f t="shared" si="22"/>
        <v/>
      </c>
      <c r="W151" s="220" t="e">
        <f t="shared" si="32"/>
        <v>#VALUE!</v>
      </c>
    </row>
    <row r="152" spans="1:23" x14ac:dyDescent="0.25">
      <c r="A152" s="162"/>
      <c r="B152" s="154" t="str">
        <f t="shared" si="27"/>
        <v/>
      </c>
      <c r="C152" s="704" t="str">
        <f t="shared" si="28"/>
        <v/>
      </c>
      <c r="D152" s="275"/>
      <c r="E152" s="716" t="str">
        <f>IFERROR(VLOOKUP($D152,LISTA!A129:J8379,4,0),"")</f>
        <v/>
      </c>
      <c r="F152" s="716"/>
      <c r="G152" s="716" t="str">
        <f>IFERROR(VLOOKUP($D152,LISTA!A128:J8378,5,0),"")</f>
        <v/>
      </c>
      <c r="H152" s="716"/>
      <c r="I152" s="157"/>
      <c r="J152" s="144" t="str">
        <f>IFERROR(VLOOKUP($D152,LISTA!A93:J8343,7,0),"")</f>
        <v/>
      </c>
      <c r="K152" s="144" t="str">
        <f>IFERROR(VLOOKUP($D152,LISTA!A93:J8343,8,0),"")</f>
        <v/>
      </c>
      <c r="L152" s="144" t="str">
        <f t="shared" si="24"/>
        <v/>
      </c>
      <c r="M152" s="227" t="str">
        <f t="shared" si="25"/>
        <v/>
      </c>
      <c r="N152" s="155" t="str">
        <f t="shared" si="17"/>
        <v/>
      </c>
      <c r="O152" s="155" t="str">
        <f t="shared" si="18"/>
        <v/>
      </c>
      <c r="P152" s="155" t="str">
        <f>IFERROR(VLOOKUP($D152,LISTA!A129:J8379,10,0),"")</f>
        <v/>
      </c>
      <c r="Q152" s="228" t="str">
        <f t="shared" si="29"/>
        <v/>
      </c>
      <c r="R152" s="285" t="str">
        <f t="shared" si="30"/>
        <v/>
      </c>
      <c r="S152" s="189" t="str">
        <f t="shared" si="31"/>
        <v/>
      </c>
      <c r="U152" s="138" t="str">
        <f t="shared" si="26"/>
        <v/>
      </c>
      <c r="V152" s="219" t="str">
        <f t="shared" si="22"/>
        <v/>
      </c>
      <c r="W152" s="220" t="e">
        <f t="shared" si="32"/>
        <v>#VALUE!</v>
      </c>
    </row>
    <row r="153" spans="1:23" x14ac:dyDescent="0.25">
      <c r="A153" s="162"/>
      <c r="B153" s="154" t="str">
        <f t="shared" si="27"/>
        <v/>
      </c>
      <c r="C153" s="704" t="str">
        <f t="shared" si="28"/>
        <v/>
      </c>
      <c r="D153" s="275"/>
      <c r="E153" s="716" t="str">
        <f>IFERROR(VLOOKUP($D153,LISTA!A130:J8380,4,0),"")</f>
        <v/>
      </c>
      <c r="F153" s="716"/>
      <c r="G153" s="716" t="str">
        <f>IFERROR(VLOOKUP($D153,LISTA!A129:J8379,5,0),"")</f>
        <v/>
      </c>
      <c r="H153" s="716"/>
      <c r="I153" s="157"/>
      <c r="J153" s="144" t="str">
        <f>IFERROR(VLOOKUP($D153,LISTA!A94:J8344,7,0),"")</f>
        <v/>
      </c>
      <c r="K153" s="144" t="str">
        <f>IFERROR(VLOOKUP($D153,LISTA!A94:J8344,8,0),"")</f>
        <v/>
      </c>
      <c r="L153" s="144" t="str">
        <f t="shared" si="24"/>
        <v/>
      </c>
      <c r="M153" s="227" t="str">
        <f t="shared" si="25"/>
        <v/>
      </c>
      <c r="N153" s="155" t="str">
        <f t="shared" si="17"/>
        <v/>
      </c>
      <c r="O153" s="155" t="str">
        <f t="shared" si="18"/>
        <v/>
      </c>
      <c r="P153" s="155" t="str">
        <f>IFERROR(VLOOKUP($D153,LISTA!A130:J8380,10,0),"")</f>
        <v/>
      </c>
      <c r="Q153" s="228" t="str">
        <f t="shared" si="29"/>
        <v/>
      </c>
      <c r="R153" s="285" t="str">
        <f t="shared" si="30"/>
        <v/>
      </c>
      <c r="S153" s="189" t="str">
        <f t="shared" si="31"/>
        <v/>
      </c>
      <c r="U153" s="138" t="str">
        <f t="shared" si="26"/>
        <v/>
      </c>
      <c r="V153" s="219" t="str">
        <f t="shared" si="22"/>
        <v/>
      </c>
      <c r="W153" s="220" t="e">
        <f t="shared" si="32"/>
        <v>#VALUE!</v>
      </c>
    </row>
    <row r="154" spans="1:23" x14ac:dyDescent="0.25">
      <c r="A154" s="162"/>
      <c r="B154" s="154" t="str">
        <f t="shared" si="27"/>
        <v/>
      </c>
      <c r="C154" s="704" t="str">
        <f t="shared" si="28"/>
        <v/>
      </c>
      <c r="D154" s="157"/>
      <c r="E154" s="716" t="str">
        <f>IFERROR(VLOOKUP($D154,LISTA!A131:J8381,4,0),"")</f>
        <v/>
      </c>
      <c r="F154" s="716"/>
      <c r="G154" s="716" t="str">
        <f>IFERROR(VLOOKUP($D154,LISTA!A130:J8380,5,0),"")</f>
        <v/>
      </c>
      <c r="H154" s="716"/>
      <c r="I154" s="157"/>
      <c r="J154" s="144" t="str">
        <f>IFERROR(VLOOKUP($D154,LISTA!A95:J8345,7,0),"")</f>
        <v/>
      </c>
      <c r="K154" s="144" t="str">
        <f>IFERROR(VLOOKUP($D154,LISTA!A95:J8345,8,0),"")</f>
        <v/>
      </c>
      <c r="L154" s="144" t="str">
        <f t="shared" si="24"/>
        <v/>
      </c>
      <c r="M154" s="227" t="str">
        <f t="shared" si="25"/>
        <v/>
      </c>
      <c r="N154" s="155" t="str">
        <f t="shared" si="17"/>
        <v/>
      </c>
      <c r="O154" s="155" t="str">
        <f t="shared" si="18"/>
        <v/>
      </c>
      <c r="P154" s="155" t="str">
        <f>IFERROR(VLOOKUP($D154,LISTA!A131:J8381,10,0),"")</f>
        <v/>
      </c>
      <c r="Q154" s="228" t="str">
        <f t="shared" si="29"/>
        <v/>
      </c>
      <c r="R154" s="285" t="str">
        <f t="shared" si="30"/>
        <v/>
      </c>
      <c r="S154" s="189" t="str">
        <f t="shared" si="31"/>
        <v/>
      </c>
      <c r="U154" s="138" t="str">
        <f t="shared" si="26"/>
        <v/>
      </c>
      <c r="V154" s="219" t="str">
        <f t="shared" si="22"/>
        <v/>
      </c>
      <c r="W154" s="220" t="e">
        <f t="shared" si="32"/>
        <v>#VALUE!</v>
      </c>
    </row>
    <row r="155" spans="1:23" x14ac:dyDescent="0.25">
      <c r="A155" s="162"/>
      <c r="B155" s="154" t="str">
        <f t="shared" si="27"/>
        <v/>
      </c>
      <c r="C155" s="704" t="str">
        <f t="shared" si="28"/>
        <v/>
      </c>
      <c r="D155" s="157"/>
      <c r="E155" s="716" t="str">
        <f>IFERROR(VLOOKUP($D155,LISTA!A132:J8382,4,0),"")</f>
        <v/>
      </c>
      <c r="F155" s="716"/>
      <c r="G155" s="716" t="str">
        <f>IFERROR(VLOOKUP($D155,LISTA!A131:J8381,5,0),"")</f>
        <v/>
      </c>
      <c r="H155" s="716"/>
      <c r="I155" s="157"/>
      <c r="J155" s="144" t="str">
        <f>IFERROR(VLOOKUP($D155,LISTA!A96:J8346,7,0),"")</f>
        <v/>
      </c>
      <c r="K155" s="144" t="str">
        <f>IFERROR(VLOOKUP($D155,LISTA!A96:J8346,8,0),"")</f>
        <v/>
      </c>
      <c r="L155" s="144" t="str">
        <f t="shared" si="24"/>
        <v/>
      </c>
      <c r="M155" s="227" t="str">
        <f t="shared" si="25"/>
        <v/>
      </c>
      <c r="N155" s="155" t="str">
        <f t="shared" si="17"/>
        <v/>
      </c>
      <c r="O155" s="155" t="str">
        <f t="shared" si="18"/>
        <v/>
      </c>
      <c r="P155" s="155" t="str">
        <f>IFERROR(VLOOKUP($D155,LISTA!A132:J8382,10,0),"")</f>
        <v/>
      </c>
      <c r="Q155" s="228" t="str">
        <f t="shared" si="29"/>
        <v/>
      </c>
      <c r="R155" s="285" t="str">
        <f t="shared" si="30"/>
        <v/>
      </c>
      <c r="S155" s="189" t="str">
        <f t="shared" si="31"/>
        <v/>
      </c>
      <c r="U155" s="138" t="str">
        <f t="shared" si="26"/>
        <v/>
      </c>
      <c r="V155" s="219" t="str">
        <f t="shared" si="22"/>
        <v/>
      </c>
      <c r="W155" s="220" t="e">
        <f t="shared" si="32"/>
        <v>#VALUE!</v>
      </c>
    </row>
    <row r="156" spans="1:23" x14ac:dyDescent="0.25">
      <c r="A156" s="162"/>
      <c r="B156" s="154" t="str">
        <f t="shared" si="27"/>
        <v/>
      </c>
      <c r="C156" s="704" t="str">
        <f t="shared" si="28"/>
        <v/>
      </c>
      <c r="D156" s="157"/>
      <c r="E156" s="716" t="str">
        <f>IFERROR(VLOOKUP($D156,LISTA!A133:J8383,4,0),"")</f>
        <v/>
      </c>
      <c r="F156" s="716"/>
      <c r="G156" s="716" t="str">
        <f>IFERROR(VLOOKUP($D156,LISTA!A132:J8382,5,0),"")</f>
        <v/>
      </c>
      <c r="H156" s="716"/>
      <c r="I156" s="157"/>
      <c r="J156" s="144" t="str">
        <f>IFERROR(VLOOKUP($D156,LISTA!A97:J8347,7,0),"")</f>
        <v/>
      </c>
      <c r="K156" s="144" t="str">
        <f>IFERROR(VLOOKUP($D156,LISTA!A97:J8347,8,0),"")</f>
        <v/>
      </c>
      <c r="L156" s="144" t="str">
        <f t="shared" si="24"/>
        <v/>
      </c>
      <c r="M156" s="227" t="str">
        <f t="shared" si="25"/>
        <v/>
      </c>
      <c r="N156" s="155" t="str">
        <f t="shared" si="17"/>
        <v/>
      </c>
      <c r="O156" s="155" t="str">
        <f t="shared" si="18"/>
        <v/>
      </c>
      <c r="P156" s="155" t="str">
        <f>IFERROR(VLOOKUP($D156,LISTA!A133:J8383,10,0),"")</f>
        <v/>
      </c>
      <c r="Q156" s="228" t="str">
        <f t="shared" si="29"/>
        <v/>
      </c>
      <c r="R156" s="285" t="str">
        <f t="shared" si="30"/>
        <v/>
      </c>
      <c r="S156" s="189" t="str">
        <f t="shared" si="31"/>
        <v/>
      </c>
      <c r="U156" s="138" t="str">
        <f t="shared" si="26"/>
        <v/>
      </c>
      <c r="V156" s="219" t="str">
        <f t="shared" si="22"/>
        <v/>
      </c>
      <c r="W156" s="220" t="e">
        <f t="shared" si="32"/>
        <v>#VALUE!</v>
      </c>
    </row>
    <row r="157" spans="1:23" x14ac:dyDescent="0.25">
      <c r="A157" s="162"/>
      <c r="B157" s="154" t="str">
        <f t="shared" si="27"/>
        <v/>
      </c>
      <c r="C157" s="704" t="str">
        <f t="shared" si="28"/>
        <v/>
      </c>
      <c r="D157" s="157"/>
      <c r="E157" s="716" t="str">
        <f>IFERROR(VLOOKUP($D157,LISTA!A134:J8384,4,0),"")</f>
        <v/>
      </c>
      <c r="F157" s="716"/>
      <c r="G157" s="716" t="str">
        <f>IFERROR(VLOOKUP($D157,LISTA!A133:J8383,5,0),"")</f>
        <v/>
      </c>
      <c r="H157" s="716"/>
      <c r="I157" s="157"/>
      <c r="J157" s="144" t="str">
        <f>IFERROR(VLOOKUP($D157,LISTA!A98:J8348,7,0),"")</f>
        <v/>
      </c>
      <c r="K157" s="144" t="str">
        <f>IFERROR(VLOOKUP($D157,LISTA!A98:J8348,8,0),"")</f>
        <v/>
      </c>
      <c r="L157" s="144" t="str">
        <f t="shared" si="24"/>
        <v/>
      </c>
      <c r="M157" s="227" t="str">
        <f t="shared" si="25"/>
        <v/>
      </c>
      <c r="N157" s="155" t="str">
        <f t="shared" si="17"/>
        <v/>
      </c>
      <c r="O157" s="155" t="str">
        <f t="shared" si="18"/>
        <v/>
      </c>
      <c r="P157" s="155" t="str">
        <f>IFERROR(VLOOKUP($D157,LISTA!A134:J8384,10,0),"")</f>
        <v/>
      </c>
      <c r="Q157" s="228" t="str">
        <f t="shared" si="29"/>
        <v/>
      </c>
      <c r="R157" s="285" t="str">
        <f t="shared" si="30"/>
        <v/>
      </c>
      <c r="S157" s="189" t="str">
        <f t="shared" si="31"/>
        <v/>
      </c>
      <c r="U157" s="138" t="str">
        <f t="shared" si="26"/>
        <v/>
      </c>
      <c r="V157" s="219" t="str">
        <f t="shared" si="22"/>
        <v/>
      </c>
      <c r="W157" s="220" t="e">
        <f t="shared" si="32"/>
        <v>#VALUE!</v>
      </c>
    </row>
    <row r="158" spans="1:23" x14ac:dyDescent="0.25">
      <c r="A158" s="162"/>
      <c r="B158" s="154" t="str">
        <f t="shared" si="27"/>
        <v/>
      </c>
      <c r="C158" s="704" t="str">
        <f t="shared" si="28"/>
        <v/>
      </c>
      <c r="D158" s="276"/>
      <c r="E158" s="716" t="str">
        <f>IFERROR(VLOOKUP($D158,LISTA!A135:J8385,4,0),"")</f>
        <v/>
      </c>
      <c r="F158" s="716"/>
      <c r="G158" s="716" t="str">
        <f>IFERROR(VLOOKUP($D158,LISTA!A134:J8384,5,0),"")</f>
        <v/>
      </c>
      <c r="H158" s="716"/>
      <c r="I158" s="157"/>
      <c r="J158" s="144" t="str">
        <f>IFERROR(VLOOKUP($D158,LISTA!A99:J8349,7,0),"")</f>
        <v/>
      </c>
      <c r="K158" s="144" t="str">
        <f>IFERROR(VLOOKUP($D158,LISTA!A99:J8349,8,0),"")</f>
        <v/>
      </c>
      <c r="L158" s="144" t="str">
        <f t="shared" si="24"/>
        <v/>
      </c>
      <c r="M158" s="227" t="str">
        <f t="shared" si="25"/>
        <v/>
      </c>
      <c r="N158" s="155" t="str">
        <f t="shared" si="17"/>
        <v/>
      </c>
      <c r="O158" s="155" t="str">
        <f t="shared" si="18"/>
        <v/>
      </c>
      <c r="P158" s="155" t="str">
        <f>IFERROR(VLOOKUP($D158,LISTA!A135:J8385,10,0),"")</f>
        <v/>
      </c>
      <c r="Q158" s="228" t="str">
        <f t="shared" si="29"/>
        <v/>
      </c>
      <c r="R158" s="285" t="str">
        <f t="shared" si="30"/>
        <v/>
      </c>
      <c r="S158" s="189" t="str">
        <f t="shared" si="31"/>
        <v/>
      </c>
      <c r="U158" s="138" t="str">
        <f t="shared" si="26"/>
        <v/>
      </c>
      <c r="V158" s="219" t="str">
        <f t="shared" si="22"/>
        <v/>
      </c>
      <c r="W158" s="220" t="e">
        <f t="shared" si="32"/>
        <v>#VALUE!</v>
      </c>
    </row>
    <row r="159" spans="1:23" x14ac:dyDescent="0.25">
      <c r="A159" s="162"/>
      <c r="B159" s="154" t="str">
        <f t="shared" si="27"/>
        <v/>
      </c>
      <c r="C159" s="704" t="str">
        <f t="shared" si="28"/>
        <v/>
      </c>
      <c r="D159" s="276"/>
      <c r="E159" s="716" t="str">
        <f>IFERROR(VLOOKUP($D159,LISTA!A136:J8386,4,0),"")</f>
        <v/>
      </c>
      <c r="F159" s="716"/>
      <c r="G159" s="716" t="str">
        <f>IFERROR(VLOOKUP($D159,LISTA!A135:J8385,5,0),"")</f>
        <v/>
      </c>
      <c r="H159" s="716"/>
      <c r="I159" s="157"/>
      <c r="J159" s="144" t="str">
        <f>IFERROR(VLOOKUP($D159,LISTA!A100:J8350,7,0),"")</f>
        <v/>
      </c>
      <c r="K159" s="144" t="str">
        <f>IFERROR(VLOOKUP($D159,LISTA!A100:J8350,8,0),"")</f>
        <v/>
      </c>
      <c r="L159" s="144" t="str">
        <f t="shared" si="24"/>
        <v/>
      </c>
      <c r="M159" s="227" t="str">
        <f t="shared" si="25"/>
        <v/>
      </c>
      <c r="N159" s="155" t="str">
        <f t="shared" si="17"/>
        <v/>
      </c>
      <c r="O159" s="155" t="str">
        <f t="shared" si="18"/>
        <v/>
      </c>
      <c r="P159" s="155" t="str">
        <f>IFERROR(VLOOKUP($D159,LISTA!A136:J8386,10,0),"")</f>
        <v/>
      </c>
      <c r="Q159" s="228" t="str">
        <f t="shared" si="29"/>
        <v/>
      </c>
      <c r="R159" s="285" t="str">
        <f t="shared" si="30"/>
        <v/>
      </c>
      <c r="S159" s="189" t="str">
        <f t="shared" si="31"/>
        <v/>
      </c>
      <c r="U159" s="138" t="str">
        <f t="shared" si="26"/>
        <v/>
      </c>
      <c r="V159" s="219" t="str">
        <f t="shared" si="22"/>
        <v/>
      </c>
      <c r="W159" s="220" t="e">
        <f t="shared" si="32"/>
        <v>#VALUE!</v>
      </c>
    </row>
    <row r="160" spans="1:23" x14ac:dyDescent="0.25">
      <c r="A160" s="162"/>
      <c r="B160" s="154" t="str">
        <f t="shared" si="27"/>
        <v/>
      </c>
      <c r="C160" s="704" t="str">
        <f t="shared" si="28"/>
        <v/>
      </c>
      <c r="D160" s="276"/>
      <c r="E160" s="716" t="str">
        <f>IFERROR(VLOOKUP($D160,LISTA!A137:J8387,4,0),"")</f>
        <v/>
      </c>
      <c r="F160" s="716"/>
      <c r="G160" s="716" t="str">
        <f>IFERROR(VLOOKUP($D160,LISTA!A136:J8386,5,0),"")</f>
        <v/>
      </c>
      <c r="H160" s="716"/>
      <c r="I160" s="157"/>
      <c r="J160" s="144" t="str">
        <f>IFERROR(VLOOKUP($D160,LISTA!A101:J8351,7,0),"")</f>
        <v/>
      </c>
      <c r="K160" s="144" t="str">
        <f>IFERROR(VLOOKUP($D160,LISTA!A101:J8351,8,0),"")</f>
        <v/>
      </c>
      <c r="L160" s="144" t="str">
        <f t="shared" si="24"/>
        <v/>
      </c>
      <c r="M160" s="227" t="str">
        <f t="shared" si="25"/>
        <v/>
      </c>
      <c r="N160" s="155" t="str">
        <f t="shared" si="17"/>
        <v/>
      </c>
      <c r="O160" s="155" t="str">
        <f t="shared" si="18"/>
        <v/>
      </c>
      <c r="P160" s="155" t="str">
        <f>IFERROR(VLOOKUP($D160,LISTA!A137:J8387,10,0),"")</f>
        <v/>
      </c>
      <c r="Q160" s="228" t="str">
        <f t="shared" si="29"/>
        <v/>
      </c>
      <c r="R160" s="285" t="str">
        <f t="shared" si="30"/>
        <v/>
      </c>
      <c r="S160" s="189" t="str">
        <f t="shared" si="31"/>
        <v/>
      </c>
      <c r="U160" s="138" t="str">
        <f t="shared" si="26"/>
        <v/>
      </c>
      <c r="V160" s="219" t="str">
        <f t="shared" si="22"/>
        <v/>
      </c>
      <c r="W160" s="220" t="e">
        <f t="shared" si="32"/>
        <v>#VALUE!</v>
      </c>
    </row>
    <row r="161" spans="1:23" x14ac:dyDescent="0.25">
      <c r="A161" s="162"/>
      <c r="B161" s="154" t="str">
        <f t="shared" si="27"/>
        <v/>
      </c>
      <c r="C161" s="704" t="str">
        <f t="shared" si="28"/>
        <v/>
      </c>
      <c r="D161" s="276"/>
      <c r="E161" s="716" t="str">
        <f>IFERROR(VLOOKUP($D161,LISTA!A138:J8388,4,0),"")</f>
        <v/>
      </c>
      <c r="F161" s="716"/>
      <c r="G161" s="716" t="str">
        <f>IFERROR(VLOOKUP($D161,LISTA!A137:J8387,5,0),"")</f>
        <v/>
      </c>
      <c r="H161" s="716"/>
      <c r="I161" s="157"/>
      <c r="J161" s="144" t="str">
        <f>IFERROR(VLOOKUP($D161,LISTA!A102:J8352,7,0),"")</f>
        <v/>
      </c>
      <c r="K161" s="144" t="str">
        <f>IFERROR(VLOOKUP($D161,LISTA!A102:J8352,8,0),"")</f>
        <v/>
      </c>
      <c r="L161" s="144" t="str">
        <f t="shared" si="24"/>
        <v/>
      </c>
      <c r="M161" s="227" t="str">
        <f t="shared" si="25"/>
        <v/>
      </c>
      <c r="N161" s="155" t="str">
        <f t="shared" si="17"/>
        <v/>
      </c>
      <c r="O161" s="155" t="str">
        <f t="shared" si="18"/>
        <v/>
      </c>
      <c r="P161" s="155" t="str">
        <f>IFERROR(VLOOKUP($D161,LISTA!A138:J8388,10,0),"")</f>
        <v/>
      </c>
      <c r="Q161" s="228" t="str">
        <f t="shared" si="29"/>
        <v/>
      </c>
      <c r="R161" s="285" t="str">
        <f t="shared" si="30"/>
        <v/>
      </c>
      <c r="S161" s="189" t="str">
        <f t="shared" si="31"/>
        <v/>
      </c>
      <c r="U161" s="138" t="str">
        <f t="shared" si="26"/>
        <v/>
      </c>
      <c r="V161" s="219" t="str">
        <f t="shared" si="22"/>
        <v/>
      </c>
      <c r="W161" s="220" t="e">
        <f t="shared" si="32"/>
        <v>#VALUE!</v>
      </c>
    </row>
    <row r="162" spans="1:23" x14ac:dyDescent="0.25">
      <c r="A162" s="162"/>
      <c r="B162" s="154" t="str">
        <f t="shared" si="27"/>
        <v/>
      </c>
      <c r="C162" s="704" t="str">
        <f t="shared" si="28"/>
        <v/>
      </c>
      <c r="D162" s="277"/>
      <c r="E162" s="716" t="str">
        <f>IFERROR(VLOOKUP($D162,LISTA!A139:J8389,4,0),"")</f>
        <v/>
      </c>
      <c r="F162" s="716"/>
      <c r="G162" s="716" t="str">
        <f>IFERROR(VLOOKUP($D162,LISTA!A138:J8388,5,0),"")</f>
        <v/>
      </c>
      <c r="H162" s="716"/>
      <c r="I162" s="157"/>
      <c r="J162" s="144" t="str">
        <f>IFERROR(VLOOKUP($D162,LISTA!A103:J8353,7,0),"")</f>
        <v/>
      </c>
      <c r="K162" s="144" t="str">
        <f>IFERROR(VLOOKUP($D162,LISTA!A103:J8353,8,0),"")</f>
        <v/>
      </c>
      <c r="L162" s="144" t="str">
        <f t="shared" si="24"/>
        <v/>
      </c>
      <c r="M162" s="227" t="str">
        <f t="shared" si="25"/>
        <v/>
      </c>
      <c r="N162" s="155" t="str">
        <f t="shared" si="17"/>
        <v/>
      </c>
      <c r="O162" s="155" t="str">
        <f t="shared" si="18"/>
        <v/>
      </c>
      <c r="P162" s="155" t="str">
        <f>IFERROR(VLOOKUP($D162,LISTA!A139:J8389,10,0),"")</f>
        <v/>
      </c>
      <c r="Q162" s="228" t="str">
        <f t="shared" si="29"/>
        <v/>
      </c>
      <c r="R162" s="285" t="str">
        <f t="shared" si="30"/>
        <v/>
      </c>
      <c r="S162" s="189" t="str">
        <f t="shared" si="31"/>
        <v/>
      </c>
      <c r="U162" s="138" t="str">
        <f t="shared" si="26"/>
        <v/>
      </c>
      <c r="V162" s="219" t="str">
        <f t="shared" si="22"/>
        <v/>
      </c>
      <c r="W162" s="220" t="e">
        <f t="shared" si="32"/>
        <v>#VALUE!</v>
      </c>
    </row>
    <row r="163" spans="1:23" x14ac:dyDescent="0.25">
      <c r="A163" s="162"/>
      <c r="B163" s="154" t="str">
        <f t="shared" si="27"/>
        <v/>
      </c>
      <c r="C163" s="704" t="str">
        <f t="shared" si="28"/>
        <v/>
      </c>
      <c r="D163" s="276"/>
      <c r="E163" s="716" t="str">
        <f>IFERROR(VLOOKUP($D163,LISTA!A140:J8390,4,0),"")</f>
        <v/>
      </c>
      <c r="F163" s="716"/>
      <c r="G163" s="716" t="str">
        <f>IFERROR(VLOOKUP($D163,LISTA!A139:J8389,5,0),"")</f>
        <v/>
      </c>
      <c r="H163" s="716"/>
      <c r="I163" s="157"/>
      <c r="J163" s="144" t="str">
        <f>IFERROR(VLOOKUP($D163,LISTA!A104:J8354,7,0),"")</f>
        <v/>
      </c>
      <c r="K163" s="144" t="str">
        <f>IFERROR(VLOOKUP($D163,LISTA!A104:J8354,8,0),"")</f>
        <v/>
      </c>
      <c r="L163" s="144" t="str">
        <f t="shared" si="24"/>
        <v/>
      </c>
      <c r="M163" s="227" t="str">
        <f t="shared" si="25"/>
        <v/>
      </c>
      <c r="N163" s="155" t="str">
        <f t="shared" si="17"/>
        <v/>
      </c>
      <c r="O163" s="155" t="str">
        <f t="shared" si="18"/>
        <v/>
      </c>
      <c r="P163" s="155" t="str">
        <f>IFERROR(VLOOKUP($D163,LISTA!A140:J8390,10,0),"")</f>
        <v/>
      </c>
      <c r="Q163" s="228" t="str">
        <f t="shared" si="29"/>
        <v/>
      </c>
      <c r="R163" s="285" t="str">
        <f t="shared" si="30"/>
        <v/>
      </c>
      <c r="S163" s="189" t="str">
        <f t="shared" si="31"/>
        <v/>
      </c>
      <c r="U163" s="138" t="str">
        <f t="shared" si="26"/>
        <v/>
      </c>
      <c r="V163" s="219" t="str">
        <f t="shared" si="22"/>
        <v/>
      </c>
      <c r="W163" s="220" t="e">
        <f t="shared" si="32"/>
        <v>#VALUE!</v>
      </c>
    </row>
    <row r="164" spans="1:23" x14ac:dyDescent="0.25">
      <c r="A164" s="162"/>
      <c r="B164" s="154" t="str">
        <f t="shared" si="27"/>
        <v/>
      </c>
      <c r="C164" s="704" t="str">
        <f t="shared" si="28"/>
        <v/>
      </c>
      <c r="D164" s="276"/>
      <c r="E164" s="716" t="str">
        <f>IFERROR(VLOOKUP($D164,LISTA!A141:J8391,4,0),"")</f>
        <v/>
      </c>
      <c r="F164" s="716"/>
      <c r="G164" s="716" t="str">
        <f>IFERROR(VLOOKUP($D164,LISTA!A140:J8390,5,0),"")</f>
        <v/>
      </c>
      <c r="H164" s="716"/>
      <c r="I164" s="157"/>
      <c r="J164" s="144" t="str">
        <f>IFERROR(VLOOKUP($D164,LISTA!A105:J8355,7,0),"")</f>
        <v/>
      </c>
      <c r="K164" s="144" t="str">
        <f>IFERROR(VLOOKUP($D164,LISTA!A105:J8355,8,0),"")</f>
        <v/>
      </c>
      <c r="L164" s="144" t="str">
        <f t="shared" si="24"/>
        <v/>
      </c>
      <c r="M164" s="227" t="str">
        <f t="shared" si="25"/>
        <v/>
      </c>
      <c r="N164" s="155" t="str">
        <f t="shared" si="17"/>
        <v/>
      </c>
      <c r="O164" s="155" t="str">
        <f t="shared" si="18"/>
        <v/>
      </c>
      <c r="P164" s="155" t="str">
        <f>IFERROR(VLOOKUP($D164,LISTA!A141:J8391,10,0),"")</f>
        <v/>
      </c>
      <c r="Q164" s="228" t="str">
        <f t="shared" si="29"/>
        <v/>
      </c>
      <c r="R164" s="285" t="str">
        <f t="shared" si="30"/>
        <v/>
      </c>
      <c r="S164" s="189" t="str">
        <f t="shared" si="31"/>
        <v/>
      </c>
      <c r="U164" s="138" t="str">
        <f t="shared" si="26"/>
        <v/>
      </c>
      <c r="V164" s="219" t="str">
        <f t="shared" si="22"/>
        <v/>
      </c>
      <c r="W164" s="220" t="e">
        <f t="shared" si="32"/>
        <v>#VALUE!</v>
      </c>
    </row>
    <row r="165" spans="1:23" x14ac:dyDescent="0.25">
      <c r="A165" s="162"/>
      <c r="B165" s="154" t="str">
        <f t="shared" si="27"/>
        <v/>
      </c>
      <c r="C165" s="704" t="str">
        <f t="shared" si="28"/>
        <v/>
      </c>
      <c r="D165" s="276"/>
      <c r="E165" s="716" t="str">
        <f>IFERROR(VLOOKUP($D165,LISTA!A142:J8392,4,0),"")</f>
        <v/>
      </c>
      <c r="F165" s="716"/>
      <c r="G165" s="716" t="str">
        <f>IFERROR(VLOOKUP($D165,LISTA!A141:J8391,5,0),"")</f>
        <v/>
      </c>
      <c r="H165" s="716"/>
      <c r="I165" s="157"/>
      <c r="J165" s="144" t="str">
        <f>IFERROR(VLOOKUP($D165,LISTA!A106:J8356,7,0),"")</f>
        <v/>
      </c>
      <c r="K165" s="144" t="str">
        <f>IFERROR(VLOOKUP($D165,LISTA!A106:J8356,8,0),"")</f>
        <v/>
      </c>
      <c r="L165" s="144" t="str">
        <f t="shared" si="24"/>
        <v/>
      </c>
      <c r="M165" s="227" t="str">
        <f t="shared" si="25"/>
        <v/>
      </c>
      <c r="N165" s="155" t="str">
        <f t="shared" si="17"/>
        <v/>
      </c>
      <c r="O165" s="155" t="str">
        <f t="shared" si="18"/>
        <v/>
      </c>
      <c r="P165" s="155" t="str">
        <f>IFERROR(VLOOKUP($D165,LISTA!A142:J8392,10,0),"")</f>
        <v/>
      </c>
      <c r="Q165" s="228" t="str">
        <f t="shared" si="29"/>
        <v/>
      </c>
      <c r="R165" s="285" t="str">
        <f t="shared" si="30"/>
        <v/>
      </c>
      <c r="S165" s="189" t="str">
        <f t="shared" si="31"/>
        <v/>
      </c>
      <c r="U165" s="138" t="str">
        <f t="shared" si="26"/>
        <v/>
      </c>
      <c r="V165" s="219" t="str">
        <f t="shared" si="22"/>
        <v/>
      </c>
      <c r="W165" s="220" t="e">
        <f t="shared" si="32"/>
        <v>#VALUE!</v>
      </c>
    </row>
    <row r="166" spans="1:23" x14ac:dyDescent="0.25">
      <c r="A166" s="162"/>
      <c r="B166" s="154" t="str">
        <f t="shared" si="27"/>
        <v/>
      </c>
      <c r="C166" s="704" t="str">
        <f t="shared" si="28"/>
        <v/>
      </c>
      <c r="D166" s="276"/>
      <c r="E166" s="716" t="str">
        <f>IFERROR(VLOOKUP($D166,LISTA!A143:J8393,4,0),"")</f>
        <v/>
      </c>
      <c r="F166" s="716"/>
      <c r="G166" s="716" t="str">
        <f>IFERROR(VLOOKUP($D166,LISTA!A142:J8392,5,0),"")</f>
        <v/>
      </c>
      <c r="H166" s="716"/>
      <c r="I166" s="157"/>
      <c r="J166" s="144" t="str">
        <f>IFERROR(VLOOKUP($D166,LISTA!A107:J8357,7,0),"")</f>
        <v/>
      </c>
      <c r="K166" s="144" t="str">
        <f>IFERROR(VLOOKUP($D166,LISTA!A107:J8357,8,0),"")</f>
        <v/>
      </c>
      <c r="L166" s="144" t="str">
        <f t="shared" si="24"/>
        <v/>
      </c>
      <c r="M166" s="227" t="str">
        <f t="shared" si="25"/>
        <v/>
      </c>
      <c r="N166" s="155" t="str">
        <f t="shared" si="17"/>
        <v/>
      </c>
      <c r="O166" s="155" t="str">
        <f t="shared" si="18"/>
        <v/>
      </c>
      <c r="P166" s="155" t="str">
        <f>IFERROR(VLOOKUP($D166,LISTA!A143:J8393,10,0),"")</f>
        <v/>
      </c>
      <c r="Q166" s="228" t="str">
        <f t="shared" si="29"/>
        <v/>
      </c>
      <c r="R166" s="285" t="str">
        <f t="shared" si="30"/>
        <v/>
      </c>
      <c r="S166" s="189" t="str">
        <f t="shared" si="31"/>
        <v/>
      </c>
      <c r="U166" s="138" t="str">
        <f t="shared" si="26"/>
        <v/>
      </c>
      <c r="V166" s="219" t="str">
        <f t="shared" si="22"/>
        <v/>
      </c>
      <c r="W166" s="220" t="e">
        <f t="shared" si="32"/>
        <v>#VALUE!</v>
      </c>
    </row>
    <row r="167" spans="1:23" x14ac:dyDescent="0.25">
      <c r="A167" s="162"/>
      <c r="B167" s="154" t="str">
        <f t="shared" si="27"/>
        <v/>
      </c>
      <c r="C167" s="704" t="str">
        <f t="shared" si="28"/>
        <v/>
      </c>
      <c r="D167" s="276"/>
      <c r="E167" s="716" t="str">
        <f>IFERROR(VLOOKUP($D167,LISTA!A144:J8394,4,0),"")</f>
        <v/>
      </c>
      <c r="F167" s="716"/>
      <c r="G167" s="716" t="str">
        <f>IFERROR(VLOOKUP($D167,LISTA!A143:J8393,5,0),"")</f>
        <v/>
      </c>
      <c r="H167" s="716"/>
      <c r="I167" s="157"/>
      <c r="J167" s="144" t="str">
        <f>IFERROR(VLOOKUP($D167,LISTA!A108:J8358,7,0),"")</f>
        <v/>
      </c>
      <c r="K167" s="144" t="str">
        <f>IFERROR(VLOOKUP($D167,LISTA!A108:J8358,8,0),"")</f>
        <v/>
      </c>
      <c r="L167" s="144" t="str">
        <f t="shared" si="24"/>
        <v/>
      </c>
      <c r="M167" s="227" t="str">
        <f t="shared" si="25"/>
        <v/>
      </c>
      <c r="N167" s="155" t="str">
        <f t="shared" si="17"/>
        <v/>
      </c>
      <c r="O167" s="155" t="str">
        <f t="shared" si="18"/>
        <v/>
      </c>
      <c r="P167" s="155" t="str">
        <f>IFERROR(VLOOKUP($D167,LISTA!A144:J8394,10,0),"")</f>
        <v/>
      </c>
      <c r="Q167" s="228" t="str">
        <f t="shared" si="29"/>
        <v/>
      </c>
      <c r="R167" s="285" t="str">
        <f t="shared" si="30"/>
        <v/>
      </c>
      <c r="S167" s="189" t="str">
        <f t="shared" si="31"/>
        <v/>
      </c>
      <c r="U167" s="138" t="str">
        <f t="shared" si="26"/>
        <v/>
      </c>
      <c r="V167" s="219" t="str">
        <f t="shared" si="22"/>
        <v/>
      </c>
      <c r="W167" s="220" t="e">
        <f t="shared" si="32"/>
        <v>#VALUE!</v>
      </c>
    </row>
    <row r="168" spans="1:23" x14ac:dyDescent="0.25">
      <c r="A168" s="162"/>
      <c r="B168" s="154" t="str">
        <f t="shared" si="27"/>
        <v/>
      </c>
      <c r="C168" s="704" t="str">
        <f t="shared" si="28"/>
        <v/>
      </c>
      <c r="D168" s="276"/>
      <c r="E168" s="716" t="str">
        <f>IFERROR(VLOOKUP($D168,LISTA!A145:J8395,4,0),"")</f>
        <v/>
      </c>
      <c r="F168" s="716"/>
      <c r="G168" s="716" t="str">
        <f>IFERROR(VLOOKUP($D168,LISTA!A144:J8394,5,0),"")</f>
        <v/>
      </c>
      <c r="H168" s="716"/>
      <c r="I168" s="157"/>
      <c r="J168" s="144" t="str">
        <f>IFERROR(VLOOKUP($D168,LISTA!A109:J8359,7,0),"")</f>
        <v/>
      </c>
      <c r="K168" s="144" t="str">
        <f>IFERROR(VLOOKUP($D168,LISTA!A109:J8359,8,0),"")</f>
        <v/>
      </c>
      <c r="L168" s="144" t="str">
        <f t="shared" si="24"/>
        <v/>
      </c>
      <c r="M168" s="227" t="str">
        <f t="shared" si="25"/>
        <v/>
      </c>
      <c r="N168" s="155" t="str">
        <f t="shared" si="17"/>
        <v/>
      </c>
      <c r="O168" s="155" t="str">
        <f t="shared" si="18"/>
        <v/>
      </c>
      <c r="P168" s="155" t="str">
        <f>IFERROR(VLOOKUP($D168,LISTA!A145:J8395,10,0),"")</f>
        <v/>
      </c>
      <c r="Q168" s="228" t="str">
        <f t="shared" si="29"/>
        <v/>
      </c>
      <c r="R168" s="285" t="str">
        <f t="shared" si="30"/>
        <v/>
      </c>
      <c r="S168" s="189" t="str">
        <f t="shared" si="31"/>
        <v/>
      </c>
      <c r="U168" s="138" t="str">
        <f t="shared" si="26"/>
        <v/>
      </c>
      <c r="V168" s="219" t="str">
        <f t="shared" si="22"/>
        <v/>
      </c>
      <c r="W168" s="220" t="e">
        <f t="shared" si="32"/>
        <v>#VALUE!</v>
      </c>
    </row>
    <row r="169" spans="1:23" x14ac:dyDescent="0.25">
      <c r="A169" s="162"/>
      <c r="B169" s="154" t="str">
        <f t="shared" si="27"/>
        <v/>
      </c>
      <c r="C169" s="704" t="str">
        <f t="shared" si="28"/>
        <v/>
      </c>
      <c r="D169" s="276"/>
      <c r="E169" s="716" t="str">
        <f>IFERROR(VLOOKUP($D169,LISTA!A146:J8396,4,0),"")</f>
        <v/>
      </c>
      <c r="F169" s="716"/>
      <c r="G169" s="716" t="str">
        <f>IFERROR(VLOOKUP($D169,LISTA!A145:J8395,5,0),"")</f>
        <v/>
      </c>
      <c r="H169" s="716"/>
      <c r="I169" s="157"/>
      <c r="J169" s="144" t="str">
        <f>IFERROR(VLOOKUP($D169,LISTA!A110:J8360,7,0),"")</f>
        <v/>
      </c>
      <c r="K169" s="144" t="str">
        <f>IFERROR(VLOOKUP($D169,LISTA!A110:J8360,8,0),"")</f>
        <v/>
      </c>
      <c r="L169" s="144" t="str">
        <f t="shared" si="24"/>
        <v/>
      </c>
      <c r="M169" s="227" t="str">
        <f t="shared" si="25"/>
        <v/>
      </c>
      <c r="N169" s="155" t="str">
        <f t="shared" si="17"/>
        <v/>
      </c>
      <c r="O169" s="155" t="str">
        <f t="shared" si="18"/>
        <v/>
      </c>
      <c r="P169" s="155" t="str">
        <f>IFERROR(VLOOKUP($D169,LISTA!A146:J8396,10,0),"")</f>
        <v/>
      </c>
      <c r="Q169" s="228" t="str">
        <f t="shared" si="29"/>
        <v/>
      </c>
      <c r="R169" s="285" t="str">
        <f t="shared" si="30"/>
        <v/>
      </c>
      <c r="S169" s="189" t="str">
        <f t="shared" si="31"/>
        <v/>
      </c>
      <c r="U169" s="138" t="str">
        <f t="shared" si="26"/>
        <v/>
      </c>
      <c r="V169" s="219" t="str">
        <f t="shared" si="22"/>
        <v/>
      </c>
      <c r="W169" s="220" t="e">
        <f t="shared" si="32"/>
        <v>#VALUE!</v>
      </c>
    </row>
    <row r="170" spans="1:23" x14ac:dyDescent="0.25">
      <c r="A170" s="162"/>
      <c r="B170" s="154" t="str">
        <f t="shared" si="27"/>
        <v/>
      </c>
      <c r="C170" s="704" t="str">
        <f t="shared" si="28"/>
        <v/>
      </c>
      <c r="D170" s="276"/>
      <c r="E170" s="716" t="str">
        <f>IFERROR(VLOOKUP($D170,LISTA!A147:J8397,4,0),"")</f>
        <v/>
      </c>
      <c r="F170" s="716"/>
      <c r="G170" s="716" t="str">
        <f>IFERROR(VLOOKUP($D170,LISTA!A146:J8396,5,0),"")</f>
        <v/>
      </c>
      <c r="H170" s="716"/>
      <c r="I170" s="157"/>
      <c r="J170" s="144" t="str">
        <f>IFERROR(VLOOKUP($D170,LISTA!A111:J8361,7,0),"")</f>
        <v/>
      </c>
      <c r="K170" s="144" t="str">
        <f>IFERROR(VLOOKUP($D170,LISTA!A111:J8361,8,0),"")</f>
        <v/>
      </c>
      <c r="L170" s="144" t="str">
        <f t="shared" si="24"/>
        <v/>
      </c>
      <c r="M170" s="227" t="str">
        <f t="shared" si="25"/>
        <v/>
      </c>
      <c r="N170" s="155" t="str">
        <f t="shared" si="17"/>
        <v/>
      </c>
      <c r="O170" s="155" t="str">
        <f t="shared" si="18"/>
        <v/>
      </c>
      <c r="P170" s="155" t="str">
        <f>IFERROR(VLOOKUP($D170,LISTA!A147:J8397,10,0),"")</f>
        <v/>
      </c>
      <c r="Q170" s="228" t="str">
        <f t="shared" si="29"/>
        <v/>
      </c>
      <c r="R170" s="285" t="str">
        <f t="shared" si="30"/>
        <v/>
      </c>
      <c r="S170" s="189" t="str">
        <f t="shared" si="31"/>
        <v/>
      </c>
      <c r="U170" s="138" t="str">
        <f t="shared" si="26"/>
        <v/>
      </c>
      <c r="V170" s="219" t="str">
        <f t="shared" si="22"/>
        <v/>
      </c>
      <c r="W170" s="220" t="e">
        <f t="shared" si="32"/>
        <v>#VALUE!</v>
      </c>
    </row>
    <row r="171" spans="1:23" x14ac:dyDescent="0.25">
      <c r="A171" s="162"/>
      <c r="B171" s="154" t="str">
        <f t="shared" si="27"/>
        <v/>
      </c>
      <c r="C171" s="704" t="str">
        <f t="shared" si="28"/>
        <v/>
      </c>
      <c r="D171" s="276"/>
      <c r="E171" s="716" t="str">
        <f>IFERROR(VLOOKUP($D171,LISTA!A148:J8398,4,0),"")</f>
        <v/>
      </c>
      <c r="F171" s="716"/>
      <c r="G171" s="716" t="str">
        <f>IFERROR(VLOOKUP($D171,LISTA!A147:J8397,5,0),"")</f>
        <v/>
      </c>
      <c r="H171" s="716"/>
      <c r="I171" s="157"/>
      <c r="J171" s="144" t="str">
        <f>IFERROR(VLOOKUP($D171,LISTA!A112:J8362,7,0),"")</f>
        <v/>
      </c>
      <c r="K171" s="144" t="str">
        <f>IFERROR(VLOOKUP($D171,LISTA!A112:J8362,8,0),"")</f>
        <v/>
      </c>
      <c r="L171" s="144" t="str">
        <f t="shared" si="24"/>
        <v/>
      </c>
      <c r="M171" s="227" t="str">
        <f t="shared" si="25"/>
        <v/>
      </c>
      <c r="N171" s="155" t="str">
        <f t="shared" si="17"/>
        <v/>
      </c>
      <c r="O171" s="155" t="str">
        <f t="shared" si="18"/>
        <v/>
      </c>
      <c r="P171" s="155" t="str">
        <f>IFERROR(VLOOKUP($D171,LISTA!A148:J8398,10,0),"")</f>
        <v/>
      </c>
      <c r="Q171" s="228" t="str">
        <f t="shared" si="29"/>
        <v/>
      </c>
      <c r="R171" s="285" t="str">
        <f t="shared" si="30"/>
        <v/>
      </c>
      <c r="S171" s="189" t="str">
        <f t="shared" si="31"/>
        <v/>
      </c>
      <c r="U171" s="138" t="str">
        <f t="shared" si="26"/>
        <v/>
      </c>
      <c r="V171" s="219" t="str">
        <f t="shared" si="22"/>
        <v/>
      </c>
      <c r="W171" s="220" t="e">
        <f t="shared" si="32"/>
        <v>#VALUE!</v>
      </c>
    </row>
    <row r="172" spans="1:23" x14ac:dyDescent="0.25">
      <c r="A172" s="162"/>
      <c r="B172" s="154" t="str">
        <f t="shared" si="27"/>
        <v/>
      </c>
      <c r="C172" s="704" t="str">
        <f t="shared" si="28"/>
        <v/>
      </c>
      <c r="D172" s="276"/>
      <c r="E172" s="716" t="str">
        <f>IFERROR(VLOOKUP($D172,LISTA!A149:J8399,4,0),"")</f>
        <v/>
      </c>
      <c r="F172" s="716"/>
      <c r="G172" s="716" t="str">
        <f>IFERROR(VLOOKUP($D172,LISTA!A148:J8398,5,0),"")</f>
        <v/>
      </c>
      <c r="H172" s="716"/>
      <c r="I172" s="157"/>
      <c r="J172" s="144" t="str">
        <f>IFERROR(VLOOKUP($D172,LISTA!A113:J8363,7,0),"")</f>
        <v/>
      </c>
      <c r="K172" s="144" t="str">
        <f>IFERROR(VLOOKUP($D172,LISTA!A113:J8363,8,0),"")</f>
        <v/>
      </c>
      <c r="L172" s="144" t="str">
        <f t="shared" si="24"/>
        <v/>
      </c>
      <c r="M172" s="227" t="str">
        <f t="shared" si="25"/>
        <v/>
      </c>
      <c r="N172" s="155" t="str">
        <f t="shared" si="17"/>
        <v/>
      </c>
      <c r="O172" s="155" t="str">
        <f t="shared" si="18"/>
        <v/>
      </c>
      <c r="P172" s="155" t="str">
        <f>IFERROR(VLOOKUP($D172,LISTA!A149:J8399,10,0),"")</f>
        <v/>
      </c>
      <c r="Q172" s="228" t="str">
        <f t="shared" si="29"/>
        <v/>
      </c>
      <c r="R172" s="285" t="str">
        <f t="shared" si="30"/>
        <v/>
      </c>
      <c r="S172" s="189" t="str">
        <f t="shared" si="31"/>
        <v/>
      </c>
      <c r="U172" s="138" t="str">
        <f t="shared" si="26"/>
        <v/>
      </c>
      <c r="V172" s="219" t="str">
        <f t="shared" si="22"/>
        <v/>
      </c>
      <c r="W172" s="220" t="e">
        <f t="shared" si="32"/>
        <v>#VALUE!</v>
      </c>
    </row>
    <row r="173" spans="1:23" x14ac:dyDescent="0.25">
      <c r="A173" s="162"/>
      <c r="B173" s="154" t="str">
        <f t="shared" si="27"/>
        <v/>
      </c>
      <c r="C173" s="704" t="str">
        <f t="shared" si="28"/>
        <v/>
      </c>
      <c r="D173" s="276"/>
      <c r="E173" s="716" t="str">
        <f>IFERROR(VLOOKUP($D173,LISTA!A150:J8400,4,0),"")</f>
        <v/>
      </c>
      <c r="F173" s="716"/>
      <c r="G173" s="716" t="str">
        <f>IFERROR(VLOOKUP($D173,LISTA!A149:J8399,5,0),"")</f>
        <v/>
      </c>
      <c r="H173" s="716"/>
      <c r="I173" s="157"/>
      <c r="J173" s="144" t="str">
        <f>IFERROR(VLOOKUP($D173,LISTA!A114:J8364,7,0),"")</f>
        <v/>
      </c>
      <c r="K173" s="144" t="str">
        <f>IFERROR(VLOOKUP($D173,LISTA!A114:J8364,8,0),"")</f>
        <v/>
      </c>
      <c r="L173" s="144" t="str">
        <f t="shared" si="24"/>
        <v/>
      </c>
      <c r="M173" s="227" t="str">
        <f t="shared" si="25"/>
        <v/>
      </c>
      <c r="N173" s="155" t="str">
        <f t="shared" si="17"/>
        <v/>
      </c>
      <c r="O173" s="155" t="str">
        <f t="shared" si="18"/>
        <v/>
      </c>
      <c r="P173" s="155" t="str">
        <f>IFERROR(VLOOKUP($D173,LISTA!A150:J8400,10,0),"")</f>
        <v/>
      </c>
      <c r="Q173" s="228" t="str">
        <f t="shared" si="29"/>
        <v/>
      </c>
      <c r="R173" s="285" t="str">
        <f t="shared" si="30"/>
        <v/>
      </c>
      <c r="S173" s="189" t="str">
        <f t="shared" si="31"/>
        <v/>
      </c>
      <c r="U173" s="138" t="str">
        <f t="shared" si="26"/>
        <v/>
      </c>
      <c r="V173" s="219" t="str">
        <f t="shared" si="22"/>
        <v/>
      </c>
      <c r="W173" s="220" t="e">
        <f t="shared" si="32"/>
        <v>#VALUE!</v>
      </c>
    </row>
    <row r="174" spans="1:23" x14ac:dyDescent="0.25">
      <c r="A174" s="162"/>
      <c r="B174" s="154" t="str">
        <f t="shared" si="27"/>
        <v/>
      </c>
      <c r="C174" s="704" t="str">
        <f t="shared" si="28"/>
        <v/>
      </c>
      <c r="D174" s="276"/>
      <c r="E174" s="716" t="str">
        <f>IFERROR(VLOOKUP($D174,LISTA!A151:J8401,4,0),"")</f>
        <v/>
      </c>
      <c r="F174" s="716"/>
      <c r="G174" s="716" t="str">
        <f>IFERROR(VLOOKUP($D174,LISTA!A150:J8400,5,0),"")</f>
        <v/>
      </c>
      <c r="H174" s="716"/>
      <c r="I174" s="157"/>
      <c r="J174" s="144" t="str">
        <f>IFERROR(VLOOKUP($D174,LISTA!A115:J8365,7,0),"")</f>
        <v/>
      </c>
      <c r="K174" s="144" t="str">
        <f>IFERROR(VLOOKUP($D174,LISTA!A115:J8365,8,0),"")</f>
        <v/>
      </c>
      <c r="L174" s="144" t="str">
        <f t="shared" si="24"/>
        <v/>
      </c>
      <c r="M174" s="227" t="str">
        <f t="shared" si="25"/>
        <v/>
      </c>
      <c r="N174" s="155" t="str">
        <f t="shared" si="17"/>
        <v/>
      </c>
      <c r="O174" s="155" t="str">
        <f t="shared" si="18"/>
        <v/>
      </c>
      <c r="P174" s="155" t="str">
        <f>IFERROR(VLOOKUP($D174,LISTA!A151:J8401,10,0),"")</f>
        <v/>
      </c>
      <c r="Q174" s="228" t="str">
        <f t="shared" si="29"/>
        <v/>
      </c>
      <c r="R174" s="285" t="str">
        <f t="shared" si="30"/>
        <v/>
      </c>
      <c r="S174" s="189" t="str">
        <f t="shared" si="31"/>
        <v/>
      </c>
      <c r="U174" s="138" t="str">
        <f t="shared" si="26"/>
        <v/>
      </c>
      <c r="V174" s="219" t="str">
        <f t="shared" si="22"/>
        <v/>
      </c>
      <c r="W174" s="220" t="e">
        <f t="shared" si="32"/>
        <v>#VALUE!</v>
      </c>
    </row>
    <row r="175" spans="1:23" x14ac:dyDescent="0.25">
      <c r="A175" s="162"/>
      <c r="B175" s="154" t="str">
        <f t="shared" si="27"/>
        <v/>
      </c>
      <c r="C175" s="704" t="str">
        <f t="shared" si="28"/>
        <v/>
      </c>
      <c r="D175" s="276"/>
      <c r="E175" s="716" t="str">
        <f>IFERROR(VLOOKUP($D175,LISTA!A152:J8402,4,0),"")</f>
        <v/>
      </c>
      <c r="F175" s="716"/>
      <c r="G175" s="716" t="str">
        <f>IFERROR(VLOOKUP($D175,LISTA!A151:J8401,5,0),"")</f>
        <v/>
      </c>
      <c r="H175" s="716"/>
      <c r="I175" s="157"/>
      <c r="J175" s="144" t="str">
        <f>IFERROR(VLOOKUP($D175,LISTA!A116:J8366,7,0),"")</f>
        <v/>
      </c>
      <c r="K175" s="144" t="str">
        <f>IFERROR(VLOOKUP($D175,LISTA!A116:J8366,8,0),"")</f>
        <v/>
      </c>
      <c r="L175" s="144" t="str">
        <f t="shared" si="24"/>
        <v/>
      </c>
      <c r="M175" s="227" t="str">
        <f t="shared" si="25"/>
        <v/>
      </c>
      <c r="N175" s="155" t="str">
        <f t="shared" si="17"/>
        <v/>
      </c>
      <c r="O175" s="155" t="str">
        <f t="shared" si="18"/>
        <v/>
      </c>
      <c r="P175" s="155" t="str">
        <f>IFERROR(VLOOKUP($D175,LISTA!A152:J8402,10,0),"")</f>
        <v/>
      </c>
      <c r="Q175" s="228" t="str">
        <f t="shared" si="29"/>
        <v/>
      </c>
      <c r="R175" s="285" t="str">
        <f t="shared" si="30"/>
        <v/>
      </c>
      <c r="S175" s="189" t="str">
        <f t="shared" si="31"/>
        <v/>
      </c>
      <c r="U175" s="138" t="str">
        <f t="shared" si="26"/>
        <v/>
      </c>
      <c r="V175" s="219" t="str">
        <f t="shared" si="22"/>
        <v/>
      </c>
      <c r="W175" s="220" t="e">
        <f t="shared" si="32"/>
        <v>#VALUE!</v>
      </c>
    </row>
    <row r="176" spans="1:23" x14ac:dyDescent="0.25">
      <c r="A176" s="162"/>
      <c r="B176" s="154" t="str">
        <f t="shared" si="27"/>
        <v/>
      </c>
      <c r="C176" s="704" t="str">
        <f t="shared" si="28"/>
        <v/>
      </c>
      <c r="D176" s="276"/>
      <c r="E176" s="716" t="str">
        <f>IFERROR(VLOOKUP($D176,LISTA!A153:J8403,4,0),"")</f>
        <v/>
      </c>
      <c r="F176" s="716"/>
      <c r="G176" s="716" t="str">
        <f>IFERROR(VLOOKUP($D176,LISTA!A152:J8402,5,0),"")</f>
        <v/>
      </c>
      <c r="H176" s="716"/>
      <c r="I176" s="157"/>
      <c r="J176" s="144" t="str">
        <f>IFERROR(VLOOKUP($D176,LISTA!A117:J8367,7,0),"")</f>
        <v/>
      </c>
      <c r="K176" s="144" t="str">
        <f>IFERROR(VLOOKUP($D176,LISTA!A117:J8367,8,0),"")</f>
        <v/>
      </c>
      <c r="L176" s="144" t="str">
        <f t="shared" si="24"/>
        <v/>
      </c>
      <c r="M176" s="227" t="str">
        <f t="shared" si="25"/>
        <v/>
      </c>
      <c r="N176" s="155" t="str">
        <f t="shared" si="17"/>
        <v/>
      </c>
      <c r="O176" s="155" t="str">
        <f t="shared" si="18"/>
        <v/>
      </c>
      <c r="P176" s="155" t="str">
        <f>IFERROR(VLOOKUP($D176,LISTA!A153:J8403,10,0),"")</f>
        <v/>
      </c>
      <c r="Q176" s="228" t="str">
        <f t="shared" si="29"/>
        <v/>
      </c>
      <c r="R176" s="285" t="str">
        <f t="shared" si="30"/>
        <v/>
      </c>
      <c r="S176" s="189" t="str">
        <f t="shared" si="31"/>
        <v/>
      </c>
      <c r="U176" s="138" t="str">
        <f t="shared" si="26"/>
        <v/>
      </c>
      <c r="V176" s="219" t="str">
        <f t="shared" si="22"/>
        <v/>
      </c>
      <c r="W176" s="220" t="e">
        <f t="shared" si="32"/>
        <v>#VALUE!</v>
      </c>
    </row>
    <row r="177" spans="1:23" x14ac:dyDescent="0.25">
      <c r="A177" s="162"/>
      <c r="B177" s="154" t="str">
        <f t="shared" si="27"/>
        <v/>
      </c>
      <c r="C177" s="704" t="str">
        <f t="shared" si="28"/>
        <v/>
      </c>
      <c r="D177" s="276"/>
      <c r="E177" s="716" t="str">
        <f>IFERROR(VLOOKUP($D177,LISTA!A154:J8404,4,0),"")</f>
        <v/>
      </c>
      <c r="F177" s="716"/>
      <c r="G177" s="716" t="str">
        <f>IFERROR(VLOOKUP($D177,LISTA!A153:J8403,5,0),"")</f>
        <v/>
      </c>
      <c r="H177" s="716"/>
      <c r="I177" s="157"/>
      <c r="J177" s="144" t="str">
        <f>IFERROR(VLOOKUP($D177,LISTA!A118:J8368,7,0),"")</f>
        <v/>
      </c>
      <c r="K177" s="144" t="str">
        <f>IFERROR(VLOOKUP($D177,LISTA!A118:J8368,8,0),"")</f>
        <v/>
      </c>
      <c r="L177" s="144" t="str">
        <f t="shared" si="24"/>
        <v/>
      </c>
      <c r="M177" s="227" t="str">
        <f t="shared" si="25"/>
        <v/>
      </c>
      <c r="N177" s="155" t="str">
        <f t="shared" si="17"/>
        <v/>
      </c>
      <c r="O177" s="155" t="str">
        <f t="shared" si="18"/>
        <v/>
      </c>
      <c r="P177" s="155" t="str">
        <f>IFERROR(VLOOKUP($D177,LISTA!A154:J8404,10,0),"")</f>
        <v/>
      </c>
      <c r="Q177" s="228" t="str">
        <f t="shared" si="29"/>
        <v/>
      </c>
      <c r="R177" s="285" t="str">
        <f t="shared" si="30"/>
        <v/>
      </c>
      <c r="S177" s="189" t="str">
        <f t="shared" si="31"/>
        <v/>
      </c>
      <c r="U177" s="138" t="str">
        <f t="shared" si="26"/>
        <v/>
      </c>
      <c r="V177" s="219" t="str">
        <f t="shared" si="22"/>
        <v/>
      </c>
      <c r="W177" s="220" t="e">
        <f t="shared" si="32"/>
        <v>#VALUE!</v>
      </c>
    </row>
    <row r="178" spans="1:23" x14ac:dyDescent="0.25">
      <c r="A178" s="162"/>
      <c r="B178" s="154" t="str">
        <f t="shared" si="27"/>
        <v/>
      </c>
      <c r="C178" s="704" t="str">
        <f t="shared" si="28"/>
        <v/>
      </c>
      <c r="D178" s="276"/>
      <c r="E178" s="716" t="str">
        <f>IFERROR(VLOOKUP($D178,LISTA!A155:J8405,4,0),"")</f>
        <v/>
      </c>
      <c r="F178" s="716"/>
      <c r="G178" s="716" t="str">
        <f>IFERROR(VLOOKUP($D178,LISTA!A154:J8404,5,0),"")</f>
        <v/>
      </c>
      <c r="H178" s="716"/>
      <c r="I178" s="157"/>
      <c r="J178" s="144" t="str">
        <f>IFERROR(VLOOKUP($D178,LISTA!A119:J8369,7,0),"")</f>
        <v/>
      </c>
      <c r="K178" s="144" t="str">
        <f>IFERROR(VLOOKUP($D178,LISTA!A119:J8369,8,0),"")</f>
        <v/>
      </c>
      <c r="L178" s="144" t="str">
        <f t="shared" si="24"/>
        <v/>
      </c>
      <c r="M178" s="227" t="str">
        <f t="shared" si="25"/>
        <v/>
      </c>
      <c r="N178" s="155" t="str">
        <f t="shared" si="17"/>
        <v/>
      </c>
      <c r="O178" s="155" t="str">
        <f t="shared" si="18"/>
        <v/>
      </c>
      <c r="P178" s="155" t="str">
        <f>IFERROR(VLOOKUP($D178,LISTA!A155:J8405,10,0),"")</f>
        <v/>
      </c>
      <c r="Q178" s="228" t="str">
        <f t="shared" si="29"/>
        <v/>
      </c>
      <c r="R178" s="285" t="str">
        <f t="shared" si="30"/>
        <v/>
      </c>
      <c r="S178" s="189" t="str">
        <f t="shared" si="31"/>
        <v/>
      </c>
      <c r="U178" s="138" t="str">
        <f t="shared" si="26"/>
        <v/>
      </c>
      <c r="V178" s="219" t="str">
        <f t="shared" si="22"/>
        <v/>
      </c>
      <c r="W178" s="220" t="e">
        <f t="shared" si="32"/>
        <v>#VALUE!</v>
      </c>
    </row>
    <row r="179" spans="1:23" x14ac:dyDescent="0.25">
      <c r="A179" s="162"/>
      <c r="B179" s="154" t="str">
        <f t="shared" si="27"/>
        <v/>
      </c>
      <c r="C179" s="704" t="str">
        <f t="shared" si="28"/>
        <v/>
      </c>
      <c r="D179" s="276"/>
      <c r="E179" s="716" t="str">
        <f>IFERROR(VLOOKUP($D179,LISTA!A156:J8406,4,0),"")</f>
        <v/>
      </c>
      <c r="F179" s="716"/>
      <c r="G179" s="716" t="str">
        <f>IFERROR(VLOOKUP($D179,LISTA!A155:J8405,5,0),"")</f>
        <v/>
      </c>
      <c r="H179" s="716"/>
      <c r="I179" s="157"/>
      <c r="J179" s="144" t="str">
        <f>IFERROR(VLOOKUP($D179,LISTA!A120:J8370,7,0),"")</f>
        <v/>
      </c>
      <c r="K179" s="144" t="str">
        <f>IFERROR(VLOOKUP($D179,LISTA!A120:J8370,8,0),"")</f>
        <v/>
      </c>
      <c r="L179" s="144" t="str">
        <f t="shared" si="24"/>
        <v/>
      </c>
      <c r="M179" s="227" t="str">
        <f t="shared" si="25"/>
        <v/>
      </c>
      <c r="N179" s="155" t="str">
        <f t="shared" si="17"/>
        <v/>
      </c>
      <c r="O179" s="155" t="str">
        <f t="shared" si="18"/>
        <v/>
      </c>
      <c r="P179" s="155" t="str">
        <f>IFERROR(VLOOKUP($D179,LISTA!A156:J8406,10,0),"")</f>
        <v/>
      </c>
      <c r="Q179" s="228" t="str">
        <f t="shared" si="29"/>
        <v/>
      </c>
      <c r="R179" s="285" t="str">
        <f t="shared" si="30"/>
        <v/>
      </c>
      <c r="S179" s="189" t="str">
        <f t="shared" si="31"/>
        <v/>
      </c>
      <c r="U179" s="138" t="str">
        <f t="shared" si="26"/>
        <v/>
      </c>
      <c r="V179" s="219" t="str">
        <f t="shared" si="22"/>
        <v/>
      </c>
      <c r="W179" s="220" t="e">
        <f t="shared" si="32"/>
        <v>#VALUE!</v>
      </c>
    </row>
    <row r="180" spans="1:23" x14ac:dyDescent="0.25">
      <c r="A180" s="162"/>
      <c r="B180" s="154" t="str">
        <f t="shared" si="27"/>
        <v/>
      </c>
      <c r="C180" s="704" t="str">
        <f t="shared" si="28"/>
        <v/>
      </c>
      <c r="D180" s="276"/>
      <c r="E180" s="716" t="str">
        <f>IFERROR(VLOOKUP($D180,LISTA!A157:J8407,4,0),"")</f>
        <v/>
      </c>
      <c r="F180" s="716"/>
      <c r="G180" s="716" t="str">
        <f>IFERROR(VLOOKUP($D180,LISTA!A156:J8406,5,0),"")</f>
        <v/>
      </c>
      <c r="H180" s="716"/>
      <c r="I180" s="157"/>
      <c r="J180" s="144" t="str">
        <f>IFERROR(VLOOKUP($D180,LISTA!A121:J8371,7,0),"")</f>
        <v/>
      </c>
      <c r="K180" s="144" t="str">
        <f>IFERROR(VLOOKUP($D180,LISTA!A121:J8371,8,0),"")</f>
        <v/>
      </c>
      <c r="L180" s="144" t="str">
        <f t="shared" si="24"/>
        <v/>
      </c>
      <c r="M180" s="227" t="str">
        <f t="shared" si="25"/>
        <v/>
      </c>
      <c r="N180" s="155" t="str">
        <f t="shared" si="17"/>
        <v/>
      </c>
      <c r="O180" s="155" t="str">
        <f t="shared" si="18"/>
        <v/>
      </c>
      <c r="P180" s="155" t="str">
        <f>IFERROR(VLOOKUP($D180,LISTA!A157:J8407,10,0),"")</f>
        <v/>
      </c>
      <c r="Q180" s="228" t="str">
        <f t="shared" si="29"/>
        <v/>
      </c>
      <c r="R180" s="285" t="str">
        <f t="shared" si="30"/>
        <v/>
      </c>
      <c r="S180" s="189" t="str">
        <f t="shared" si="31"/>
        <v/>
      </c>
      <c r="U180" s="138" t="str">
        <f t="shared" si="26"/>
        <v/>
      </c>
      <c r="V180" s="219" t="str">
        <f t="shared" si="22"/>
        <v/>
      </c>
      <c r="W180" s="220" t="e">
        <f t="shared" si="32"/>
        <v>#VALUE!</v>
      </c>
    </row>
    <row r="181" spans="1:23" x14ac:dyDescent="0.25">
      <c r="A181" s="162"/>
      <c r="B181" s="154" t="str">
        <f t="shared" si="27"/>
        <v/>
      </c>
      <c r="C181" s="704" t="str">
        <f t="shared" si="28"/>
        <v/>
      </c>
      <c r="D181" s="276"/>
      <c r="E181" s="716" t="str">
        <f>IFERROR(VLOOKUP($D181,LISTA!A158:J8408,4,0),"")</f>
        <v/>
      </c>
      <c r="F181" s="716"/>
      <c r="G181" s="716" t="str">
        <f>IFERROR(VLOOKUP($D181,LISTA!A157:J8407,5,0),"")</f>
        <v/>
      </c>
      <c r="H181" s="716"/>
      <c r="I181" s="157"/>
      <c r="J181" s="144" t="str">
        <f>IFERROR(VLOOKUP($D181,LISTA!A122:J8372,7,0),"")</f>
        <v/>
      </c>
      <c r="K181" s="144" t="str">
        <f>IFERROR(VLOOKUP($D181,LISTA!A122:J8372,8,0),"")</f>
        <v/>
      </c>
      <c r="L181" s="144" t="str">
        <f t="shared" si="24"/>
        <v/>
      </c>
      <c r="M181" s="227" t="str">
        <f t="shared" si="25"/>
        <v/>
      </c>
      <c r="N181" s="155" t="str">
        <f t="shared" si="17"/>
        <v/>
      </c>
      <c r="O181" s="155" t="str">
        <f t="shared" si="18"/>
        <v/>
      </c>
      <c r="P181" s="155" t="str">
        <f>IFERROR(VLOOKUP($D181,LISTA!A158:J8408,10,0),"")</f>
        <v/>
      </c>
      <c r="Q181" s="228" t="str">
        <f t="shared" si="29"/>
        <v/>
      </c>
      <c r="R181" s="285" t="str">
        <f t="shared" si="30"/>
        <v/>
      </c>
      <c r="S181" s="189" t="str">
        <f t="shared" si="31"/>
        <v/>
      </c>
      <c r="U181" s="138" t="str">
        <f t="shared" si="26"/>
        <v/>
      </c>
      <c r="V181" s="219" t="str">
        <f t="shared" si="22"/>
        <v/>
      </c>
      <c r="W181" s="220" t="e">
        <f t="shared" si="32"/>
        <v>#VALUE!</v>
      </c>
    </row>
    <row r="182" spans="1:23" x14ac:dyDescent="0.25">
      <c r="A182" s="162"/>
      <c r="B182" s="154" t="str">
        <f t="shared" si="27"/>
        <v/>
      </c>
      <c r="C182" s="704" t="str">
        <f t="shared" si="28"/>
        <v/>
      </c>
      <c r="D182" s="276"/>
      <c r="E182" s="716" t="str">
        <f>IFERROR(VLOOKUP($D182,LISTA!A159:J8409,4,0),"")</f>
        <v/>
      </c>
      <c r="F182" s="716"/>
      <c r="G182" s="716" t="str">
        <f>IFERROR(VLOOKUP($D182,LISTA!A158:J8408,5,0),"")</f>
        <v/>
      </c>
      <c r="H182" s="716"/>
      <c r="I182" s="157"/>
      <c r="J182" s="144" t="str">
        <f>IFERROR(VLOOKUP($D182,LISTA!A123:J8373,7,0),"")</f>
        <v/>
      </c>
      <c r="K182" s="144" t="str">
        <f>IFERROR(VLOOKUP($D182,LISTA!A123:J8373,8,0),"")</f>
        <v/>
      </c>
      <c r="L182" s="144" t="str">
        <f t="shared" si="24"/>
        <v/>
      </c>
      <c r="M182" s="227" t="str">
        <f t="shared" si="25"/>
        <v/>
      </c>
      <c r="N182" s="155" t="str">
        <f t="shared" si="17"/>
        <v/>
      </c>
      <c r="O182" s="155" t="str">
        <f t="shared" si="18"/>
        <v/>
      </c>
      <c r="P182" s="155" t="str">
        <f>IFERROR(VLOOKUP($D182,LISTA!A159:J8409,10,0),"")</f>
        <v/>
      </c>
      <c r="Q182" s="228" t="str">
        <f t="shared" si="29"/>
        <v/>
      </c>
      <c r="R182" s="285" t="str">
        <f t="shared" si="30"/>
        <v/>
      </c>
      <c r="S182" s="189" t="str">
        <f t="shared" si="31"/>
        <v/>
      </c>
      <c r="U182" s="138" t="str">
        <f t="shared" si="26"/>
        <v/>
      </c>
      <c r="V182" s="219" t="str">
        <f t="shared" si="22"/>
        <v/>
      </c>
      <c r="W182" s="220" t="e">
        <f t="shared" si="32"/>
        <v>#VALUE!</v>
      </c>
    </row>
    <row r="183" spans="1:23" x14ac:dyDescent="0.25">
      <c r="A183" s="162"/>
      <c r="B183" s="154" t="str">
        <f t="shared" si="27"/>
        <v/>
      </c>
      <c r="C183" s="704" t="str">
        <f t="shared" si="28"/>
        <v/>
      </c>
      <c r="D183" s="276"/>
      <c r="E183" s="716" t="str">
        <f>IFERROR(VLOOKUP($D183,LISTA!A160:J8410,4,0),"")</f>
        <v/>
      </c>
      <c r="F183" s="716"/>
      <c r="G183" s="716" t="str">
        <f>IFERROR(VLOOKUP($D183,LISTA!A159:J8409,5,0),"")</f>
        <v/>
      </c>
      <c r="H183" s="716"/>
      <c r="I183" s="157"/>
      <c r="J183" s="144" t="str">
        <f>IFERROR(VLOOKUP($D183,LISTA!A124:J8374,7,0),"")</f>
        <v/>
      </c>
      <c r="K183" s="144" t="str">
        <f>IFERROR(VLOOKUP($D183,LISTA!A124:J8374,8,0),"")</f>
        <v/>
      </c>
      <c r="L183" s="144" t="str">
        <f t="shared" si="24"/>
        <v/>
      </c>
      <c r="M183" s="227" t="str">
        <f t="shared" si="25"/>
        <v/>
      </c>
      <c r="N183" s="155" t="str">
        <f t="shared" si="17"/>
        <v/>
      </c>
      <c r="O183" s="155" t="str">
        <f t="shared" si="18"/>
        <v/>
      </c>
      <c r="P183" s="155" t="str">
        <f>IFERROR(VLOOKUP($D183,LISTA!A160:J8410,10,0),"")</f>
        <v/>
      </c>
      <c r="Q183" s="228" t="str">
        <f t="shared" si="29"/>
        <v/>
      </c>
      <c r="R183" s="285" t="str">
        <f t="shared" si="30"/>
        <v/>
      </c>
      <c r="S183" s="189" t="str">
        <f t="shared" si="31"/>
        <v/>
      </c>
      <c r="U183" s="138" t="str">
        <f t="shared" si="26"/>
        <v/>
      </c>
      <c r="V183" s="219" t="str">
        <f t="shared" si="22"/>
        <v/>
      </c>
      <c r="W183" s="220" t="e">
        <f t="shared" si="32"/>
        <v>#VALUE!</v>
      </c>
    </row>
    <row r="184" spans="1:23" x14ac:dyDescent="0.25">
      <c r="A184" s="162"/>
      <c r="B184" s="154" t="str">
        <f t="shared" si="27"/>
        <v/>
      </c>
      <c r="C184" s="704" t="str">
        <f t="shared" si="28"/>
        <v/>
      </c>
      <c r="D184" s="276"/>
      <c r="E184" s="716" t="str">
        <f>IFERROR(VLOOKUP($D184,LISTA!A161:J8411,4,0),"")</f>
        <v/>
      </c>
      <c r="F184" s="716"/>
      <c r="G184" s="716" t="str">
        <f>IFERROR(VLOOKUP($D184,LISTA!A160:J8410,5,0),"")</f>
        <v/>
      </c>
      <c r="H184" s="716"/>
      <c r="I184" s="157"/>
      <c r="J184" s="144" t="str">
        <f>IFERROR(VLOOKUP($D184,LISTA!A125:J8375,7,0),"")</f>
        <v/>
      </c>
      <c r="K184" s="144" t="str">
        <f>IFERROR(VLOOKUP($D184,LISTA!A125:J8375,8,0),"")</f>
        <v/>
      </c>
      <c r="L184" s="144" t="str">
        <f t="shared" si="24"/>
        <v/>
      </c>
      <c r="M184" s="227" t="str">
        <f t="shared" si="25"/>
        <v/>
      </c>
      <c r="N184" s="155" t="str">
        <f t="shared" si="17"/>
        <v/>
      </c>
      <c r="O184" s="155" t="str">
        <f t="shared" si="18"/>
        <v/>
      </c>
      <c r="P184" s="155" t="str">
        <f>IFERROR(VLOOKUP($D184,LISTA!A161:J8411,10,0),"")</f>
        <v/>
      </c>
      <c r="Q184" s="228" t="str">
        <f t="shared" si="29"/>
        <v/>
      </c>
      <c r="R184" s="285" t="str">
        <f t="shared" si="30"/>
        <v/>
      </c>
      <c r="S184" s="189" t="str">
        <f t="shared" si="31"/>
        <v/>
      </c>
      <c r="U184" s="138" t="str">
        <f t="shared" si="26"/>
        <v/>
      </c>
      <c r="V184" s="219" t="str">
        <f t="shared" si="22"/>
        <v/>
      </c>
      <c r="W184" s="220" t="e">
        <f t="shared" si="32"/>
        <v>#VALUE!</v>
      </c>
    </row>
    <row r="185" spans="1:23" x14ac:dyDescent="0.25">
      <c r="A185" s="162"/>
      <c r="B185" s="154" t="str">
        <f t="shared" si="27"/>
        <v/>
      </c>
      <c r="C185" s="704" t="str">
        <f t="shared" si="28"/>
        <v/>
      </c>
      <c r="D185" s="276"/>
      <c r="E185" s="716" t="str">
        <f>IFERROR(VLOOKUP($D185,LISTA!A162:J8412,4,0),"")</f>
        <v/>
      </c>
      <c r="F185" s="716"/>
      <c r="G185" s="716" t="str">
        <f>IFERROR(VLOOKUP($D185,LISTA!A161:J8411,5,0),"")</f>
        <v/>
      </c>
      <c r="H185" s="716"/>
      <c r="I185" s="157"/>
      <c r="J185" s="144" t="str">
        <f>IFERROR(VLOOKUP($D185,LISTA!A126:J8376,7,0),"")</f>
        <v/>
      </c>
      <c r="K185" s="144" t="str">
        <f>IFERROR(VLOOKUP($D185,LISTA!A126:J8376,8,0),"")</f>
        <v/>
      </c>
      <c r="L185" s="144" t="str">
        <f t="shared" si="24"/>
        <v/>
      </c>
      <c r="M185" s="227" t="str">
        <f t="shared" si="25"/>
        <v/>
      </c>
      <c r="N185" s="155" t="str">
        <f t="shared" si="17"/>
        <v/>
      </c>
      <c r="O185" s="155" t="str">
        <f t="shared" si="18"/>
        <v/>
      </c>
      <c r="P185" s="155" t="str">
        <f>IFERROR(VLOOKUP($D185,LISTA!A162:J8412,10,0),"")</f>
        <v/>
      </c>
      <c r="Q185" s="228" t="str">
        <f t="shared" si="29"/>
        <v/>
      </c>
      <c r="R185" s="285" t="str">
        <f t="shared" si="30"/>
        <v/>
      </c>
      <c r="S185" s="189" t="str">
        <f t="shared" si="31"/>
        <v/>
      </c>
      <c r="U185" s="138" t="str">
        <f t="shared" si="26"/>
        <v/>
      </c>
      <c r="V185" s="219" t="str">
        <f t="shared" si="22"/>
        <v/>
      </c>
      <c r="W185" s="220" t="e">
        <f t="shared" si="32"/>
        <v>#VALUE!</v>
      </c>
    </row>
    <row r="186" spans="1:23" x14ac:dyDescent="0.25">
      <c r="A186" s="162"/>
      <c r="B186" s="154" t="str">
        <f t="shared" si="27"/>
        <v/>
      </c>
      <c r="C186" s="704" t="str">
        <f t="shared" si="28"/>
        <v/>
      </c>
      <c r="D186" s="276"/>
      <c r="E186" s="716" t="str">
        <f>IFERROR(VLOOKUP($D186,LISTA!A163:J8413,4,0),"")</f>
        <v/>
      </c>
      <c r="F186" s="716"/>
      <c r="G186" s="716" t="str">
        <f>IFERROR(VLOOKUP($D186,LISTA!A162:J8412,5,0),"")</f>
        <v/>
      </c>
      <c r="H186" s="716"/>
      <c r="I186" s="157"/>
      <c r="J186" s="144" t="str">
        <f>IFERROR(VLOOKUP($D186,LISTA!A127:J8377,7,0),"")</f>
        <v/>
      </c>
      <c r="K186" s="144" t="str">
        <f>IFERROR(VLOOKUP($D186,LISTA!A127:J8377,8,0),"")</f>
        <v/>
      </c>
      <c r="L186" s="144" t="str">
        <f t="shared" si="24"/>
        <v/>
      </c>
      <c r="M186" s="227" t="str">
        <f t="shared" si="25"/>
        <v/>
      </c>
      <c r="N186" s="155" t="str">
        <f t="shared" si="17"/>
        <v/>
      </c>
      <c r="O186" s="155" t="str">
        <f t="shared" si="18"/>
        <v/>
      </c>
      <c r="P186" s="155" t="str">
        <f>IFERROR(VLOOKUP($D186,LISTA!A163:J8413,10,0),"")</f>
        <v/>
      </c>
      <c r="Q186" s="228" t="str">
        <f t="shared" si="29"/>
        <v/>
      </c>
      <c r="R186" s="285" t="str">
        <f t="shared" si="30"/>
        <v/>
      </c>
      <c r="S186" s="189" t="str">
        <f t="shared" si="31"/>
        <v/>
      </c>
      <c r="U186" s="138" t="str">
        <f t="shared" si="26"/>
        <v/>
      </c>
      <c r="V186" s="219" t="str">
        <f t="shared" si="22"/>
        <v/>
      </c>
      <c r="W186" s="220" t="e">
        <f t="shared" si="32"/>
        <v>#VALUE!</v>
      </c>
    </row>
    <row r="187" spans="1:23" x14ac:dyDescent="0.25">
      <c r="A187" s="162"/>
      <c r="B187" s="154" t="str">
        <f t="shared" si="27"/>
        <v/>
      </c>
      <c r="C187" s="704" t="str">
        <f t="shared" si="28"/>
        <v/>
      </c>
      <c r="D187" s="276"/>
      <c r="E187" s="716" t="str">
        <f>IFERROR(VLOOKUP($D187,LISTA!A164:J8414,4,0),"")</f>
        <v/>
      </c>
      <c r="F187" s="716"/>
      <c r="G187" s="716" t="str">
        <f>IFERROR(VLOOKUP($D187,LISTA!A163:J8413,5,0),"")</f>
        <v/>
      </c>
      <c r="H187" s="716"/>
      <c r="I187" s="157"/>
      <c r="J187" s="144" t="str">
        <f>IFERROR(VLOOKUP($D187,LISTA!A128:J8378,7,0),"")</f>
        <v/>
      </c>
      <c r="K187" s="144" t="str">
        <f>IFERROR(VLOOKUP($D187,LISTA!A128:J8378,8,0),"")</f>
        <v/>
      </c>
      <c r="L187" s="144" t="str">
        <f t="shared" si="24"/>
        <v/>
      </c>
      <c r="M187" s="227" t="str">
        <f t="shared" si="25"/>
        <v/>
      </c>
      <c r="N187" s="155" t="str">
        <f t="shared" si="17"/>
        <v/>
      </c>
      <c r="O187" s="155" t="str">
        <f t="shared" si="18"/>
        <v/>
      </c>
      <c r="P187" s="155" t="str">
        <f>IFERROR(VLOOKUP($D187,LISTA!A164:J8414,10,0),"")</f>
        <v/>
      </c>
      <c r="Q187" s="228" t="str">
        <f t="shared" si="29"/>
        <v/>
      </c>
      <c r="R187" s="285" t="str">
        <f t="shared" si="30"/>
        <v/>
      </c>
      <c r="S187" s="189" t="str">
        <f t="shared" si="31"/>
        <v/>
      </c>
      <c r="U187" s="138" t="str">
        <f t="shared" si="26"/>
        <v/>
      </c>
      <c r="V187" s="219" t="str">
        <f t="shared" si="22"/>
        <v/>
      </c>
      <c r="W187" s="220" t="e">
        <f t="shared" si="32"/>
        <v>#VALUE!</v>
      </c>
    </row>
    <row r="188" spans="1:23" x14ac:dyDescent="0.25">
      <c r="A188" s="162"/>
      <c r="B188" s="154" t="str">
        <f t="shared" si="27"/>
        <v/>
      </c>
      <c r="C188" s="704" t="str">
        <f t="shared" si="28"/>
        <v/>
      </c>
      <c r="D188" s="276"/>
      <c r="E188" s="716" t="str">
        <f>IFERROR(VLOOKUP($D188,LISTA!A165:J8415,4,0),"")</f>
        <v/>
      </c>
      <c r="F188" s="716"/>
      <c r="G188" s="716" t="str">
        <f>IFERROR(VLOOKUP($D188,LISTA!A164:J8414,5,0),"")</f>
        <v/>
      </c>
      <c r="H188" s="716"/>
      <c r="I188" s="157"/>
      <c r="J188" s="144" t="str">
        <f>IFERROR(VLOOKUP($D188,LISTA!A129:J8379,7,0),"")</f>
        <v/>
      </c>
      <c r="K188" s="144" t="str">
        <f>IFERROR(VLOOKUP($D188,LISTA!A129:J8379,8,0),"")</f>
        <v/>
      </c>
      <c r="L188" s="144" t="str">
        <f t="shared" si="24"/>
        <v/>
      </c>
      <c r="M188" s="227" t="str">
        <f t="shared" si="25"/>
        <v/>
      </c>
      <c r="N188" s="155" t="str">
        <f t="shared" si="17"/>
        <v/>
      </c>
      <c r="O188" s="155" t="str">
        <f t="shared" si="18"/>
        <v/>
      </c>
      <c r="P188" s="155" t="str">
        <f>IFERROR(VLOOKUP($D188,LISTA!A165:J8415,10,0),"")</f>
        <v/>
      </c>
      <c r="Q188" s="228" t="str">
        <f t="shared" si="29"/>
        <v/>
      </c>
      <c r="R188" s="285" t="str">
        <f t="shared" si="30"/>
        <v/>
      </c>
      <c r="S188" s="189" t="str">
        <f t="shared" si="31"/>
        <v/>
      </c>
      <c r="U188" s="138" t="str">
        <f t="shared" si="26"/>
        <v/>
      </c>
      <c r="V188" s="219" t="str">
        <f t="shared" si="22"/>
        <v/>
      </c>
      <c r="W188" s="220" t="e">
        <f t="shared" si="32"/>
        <v>#VALUE!</v>
      </c>
    </row>
    <row r="189" spans="1:23" x14ac:dyDescent="0.25">
      <c r="A189" s="162"/>
      <c r="B189" s="154" t="str">
        <f t="shared" si="27"/>
        <v/>
      </c>
      <c r="C189" s="704" t="str">
        <f t="shared" si="28"/>
        <v/>
      </c>
      <c r="D189" s="276"/>
      <c r="E189" s="716" t="str">
        <f>IFERROR(VLOOKUP($D189,LISTA!A166:J8416,4,0),"")</f>
        <v/>
      </c>
      <c r="F189" s="716"/>
      <c r="G189" s="716" t="str">
        <f>IFERROR(VLOOKUP($D189,LISTA!A165:J8415,5,0),"")</f>
        <v/>
      </c>
      <c r="H189" s="716"/>
      <c r="I189" s="157"/>
      <c r="J189" s="144" t="str">
        <f>IFERROR(VLOOKUP($D189,LISTA!A130:J8380,7,0),"")</f>
        <v/>
      </c>
      <c r="K189" s="144" t="str">
        <f>IFERROR(VLOOKUP($D189,LISTA!A130:J8380,8,0),"")</f>
        <v/>
      </c>
      <c r="L189" s="144" t="str">
        <f t="shared" si="24"/>
        <v/>
      </c>
      <c r="M189" s="227" t="str">
        <f t="shared" si="25"/>
        <v/>
      </c>
      <c r="N189" s="155" t="str">
        <f t="shared" si="17"/>
        <v/>
      </c>
      <c r="O189" s="155" t="str">
        <f t="shared" si="18"/>
        <v/>
      </c>
      <c r="P189" s="155" t="str">
        <f>IFERROR(VLOOKUP($D189,LISTA!A166:J8416,10,0),"")</f>
        <v/>
      </c>
      <c r="Q189" s="228" t="str">
        <f t="shared" si="29"/>
        <v/>
      </c>
      <c r="R189" s="285" t="str">
        <f t="shared" si="30"/>
        <v/>
      </c>
      <c r="S189" s="189" t="str">
        <f t="shared" si="31"/>
        <v/>
      </c>
      <c r="U189" s="138" t="str">
        <f t="shared" si="26"/>
        <v/>
      </c>
      <c r="V189" s="219" t="str">
        <f t="shared" si="22"/>
        <v/>
      </c>
      <c r="W189" s="220" t="e">
        <f t="shared" si="32"/>
        <v>#VALUE!</v>
      </c>
    </row>
    <row r="190" spans="1:23" x14ac:dyDescent="0.25">
      <c r="A190" s="162"/>
      <c r="B190" s="154" t="str">
        <f t="shared" si="27"/>
        <v/>
      </c>
      <c r="C190" s="704" t="str">
        <f t="shared" si="28"/>
        <v/>
      </c>
      <c r="D190" s="276"/>
      <c r="E190" s="716" t="str">
        <f>IFERROR(VLOOKUP($D190,LISTA!A167:J8417,4,0),"")</f>
        <v/>
      </c>
      <c r="F190" s="716"/>
      <c r="G190" s="716" t="str">
        <f>IFERROR(VLOOKUP($D190,LISTA!A166:J8416,5,0),"")</f>
        <v/>
      </c>
      <c r="H190" s="716"/>
      <c r="I190" s="157"/>
      <c r="J190" s="144" t="str">
        <f>IFERROR(VLOOKUP($D190,LISTA!A131:J8381,7,0),"")</f>
        <v/>
      </c>
      <c r="K190" s="144" t="str">
        <f>IFERROR(VLOOKUP($D190,LISTA!A131:J8381,8,0),"")</f>
        <v/>
      </c>
      <c r="L190" s="144" t="str">
        <f t="shared" si="24"/>
        <v/>
      </c>
      <c r="M190" s="227" t="str">
        <f t="shared" si="25"/>
        <v/>
      </c>
      <c r="N190" s="155" t="str">
        <f t="shared" si="17"/>
        <v/>
      </c>
      <c r="O190" s="155" t="str">
        <f t="shared" si="18"/>
        <v/>
      </c>
      <c r="P190" s="155" t="str">
        <f>IFERROR(VLOOKUP($D190,LISTA!A167:J8417,10,0),"")</f>
        <v/>
      </c>
      <c r="Q190" s="228" t="str">
        <f t="shared" si="29"/>
        <v/>
      </c>
      <c r="R190" s="285" t="str">
        <f t="shared" si="30"/>
        <v/>
      </c>
      <c r="S190" s="189" t="str">
        <f t="shared" si="31"/>
        <v/>
      </c>
      <c r="U190" s="138" t="str">
        <f t="shared" si="26"/>
        <v/>
      </c>
      <c r="V190" s="219" t="str">
        <f t="shared" si="22"/>
        <v/>
      </c>
      <c r="W190" s="220" t="e">
        <f t="shared" si="32"/>
        <v>#VALUE!</v>
      </c>
    </row>
    <row r="191" spans="1:23" x14ac:dyDescent="0.25">
      <c r="A191" s="162"/>
      <c r="B191" s="154" t="str">
        <f t="shared" si="27"/>
        <v/>
      </c>
      <c r="C191" s="704" t="str">
        <f t="shared" si="28"/>
        <v/>
      </c>
      <c r="D191" s="276"/>
      <c r="E191" s="716" t="str">
        <f>IFERROR(VLOOKUP($D191,LISTA!A168:J8418,4,0),"")</f>
        <v/>
      </c>
      <c r="F191" s="716"/>
      <c r="G191" s="716" t="str">
        <f>IFERROR(VLOOKUP($D191,LISTA!A167:J8417,5,0),"")</f>
        <v/>
      </c>
      <c r="H191" s="716"/>
      <c r="I191" s="157"/>
      <c r="J191" s="144" t="str">
        <f>IFERROR(VLOOKUP($D191,LISTA!A132:J8382,7,0),"")</f>
        <v/>
      </c>
      <c r="K191" s="144" t="str">
        <f>IFERROR(VLOOKUP($D191,LISTA!A132:J8382,8,0),"")</f>
        <v/>
      </c>
      <c r="L191" s="144" t="str">
        <f t="shared" si="24"/>
        <v/>
      </c>
      <c r="M191" s="227" t="str">
        <f t="shared" si="25"/>
        <v/>
      </c>
      <c r="N191" s="155" t="str">
        <f t="shared" si="17"/>
        <v/>
      </c>
      <c r="O191" s="155" t="str">
        <f t="shared" si="18"/>
        <v/>
      </c>
      <c r="P191" s="155" t="str">
        <f>IFERROR(VLOOKUP($D191,LISTA!A168:J8418,10,0),"")</f>
        <v/>
      </c>
      <c r="Q191" s="228" t="str">
        <f t="shared" si="29"/>
        <v/>
      </c>
      <c r="R191" s="285" t="str">
        <f t="shared" si="30"/>
        <v/>
      </c>
      <c r="S191" s="189" t="str">
        <f t="shared" si="31"/>
        <v/>
      </c>
      <c r="U191" s="138" t="str">
        <f t="shared" si="26"/>
        <v/>
      </c>
      <c r="V191" s="219" t="str">
        <f t="shared" si="22"/>
        <v/>
      </c>
      <c r="W191" s="220" t="e">
        <f t="shared" si="32"/>
        <v>#VALUE!</v>
      </c>
    </row>
    <row r="192" spans="1:23" x14ac:dyDescent="0.25">
      <c r="A192" s="162"/>
      <c r="B192" s="154" t="str">
        <f t="shared" si="27"/>
        <v/>
      </c>
      <c r="C192" s="704" t="str">
        <f t="shared" si="28"/>
        <v/>
      </c>
      <c r="D192" s="276"/>
      <c r="E192" s="716" t="str">
        <f>IFERROR(VLOOKUP($D192,LISTA!A169:J8419,4,0),"")</f>
        <v/>
      </c>
      <c r="F192" s="716"/>
      <c r="G192" s="716" t="str">
        <f>IFERROR(VLOOKUP($D192,LISTA!A168:J8418,5,0),"")</f>
        <v/>
      </c>
      <c r="H192" s="716"/>
      <c r="I192" s="157"/>
      <c r="J192" s="144" t="str">
        <f>IFERROR(VLOOKUP($D192,LISTA!A133:J8383,7,0),"")</f>
        <v/>
      </c>
      <c r="K192" s="144" t="str">
        <f>IFERROR(VLOOKUP($D192,LISTA!A133:J8383,8,0),"")</f>
        <v/>
      </c>
      <c r="L192" s="144" t="str">
        <f t="shared" si="24"/>
        <v/>
      </c>
      <c r="M192" s="227" t="str">
        <f t="shared" si="25"/>
        <v/>
      </c>
      <c r="N192" s="155" t="str">
        <f t="shared" si="17"/>
        <v/>
      </c>
      <c r="O192" s="155" t="str">
        <f t="shared" si="18"/>
        <v/>
      </c>
      <c r="P192" s="155" t="str">
        <f>IFERROR(VLOOKUP($D192,LISTA!A169:J8419,10,0),"")</f>
        <v/>
      </c>
      <c r="Q192" s="228" t="str">
        <f t="shared" si="29"/>
        <v/>
      </c>
      <c r="R192" s="285" t="str">
        <f t="shared" si="30"/>
        <v/>
      </c>
      <c r="S192" s="189" t="str">
        <f t="shared" si="31"/>
        <v/>
      </c>
      <c r="U192" s="138" t="str">
        <f t="shared" si="26"/>
        <v/>
      </c>
      <c r="V192" s="219" t="str">
        <f t="shared" si="22"/>
        <v/>
      </c>
      <c r="W192" s="220" t="e">
        <f t="shared" si="32"/>
        <v>#VALUE!</v>
      </c>
    </row>
    <row r="193" spans="1:23" x14ac:dyDescent="0.25">
      <c r="A193" s="162"/>
      <c r="B193" s="154" t="str">
        <f t="shared" si="27"/>
        <v/>
      </c>
      <c r="C193" s="704" t="str">
        <f t="shared" si="28"/>
        <v/>
      </c>
      <c r="D193" s="276"/>
      <c r="E193" s="716" t="str">
        <f>IFERROR(VLOOKUP($D193,LISTA!A170:J8420,4,0),"")</f>
        <v/>
      </c>
      <c r="F193" s="716"/>
      <c r="G193" s="716" t="str">
        <f>IFERROR(VLOOKUP($D193,LISTA!A169:J8419,5,0),"")</f>
        <v/>
      </c>
      <c r="H193" s="716"/>
      <c r="I193" s="157"/>
      <c r="J193" s="144" t="str">
        <f>IFERROR(VLOOKUP($D193,LISTA!A134:J8384,7,0),"")</f>
        <v/>
      </c>
      <c r="K193" s="144" t="str">
        <f>IFERROR(VLOOKUP($D193,LISTA!A134:J8384,8,0),"")</f>
        <v/>
      </c>
      <c r="L193" s="144" t="str">
        <f t="shared" si="24"/>
        <v/>
      </c>
      <c r="M193" s="227" t="str">
        <f t="shared" si="25"/>
        <v/>
      </c>
      <c r="N193" s="155" t="str">
        <f t="shared" si="17"/>
        <v/>
      </c>
      <c r="O193" s="155" t="str">
        <f t="shared" si="18"/>
        <v/>
      </c>
      <c r="P193" s="155" t="str">
        <f>IFERROR(VLOOKUP($D193,LISTA!A170:J8420,10,0),"")</f>
        <v/>
      </c>
      <c r="Q193" s="228" t="str">
        <f t="shared" si="29"/>
        <v/>
      </c>
      <c r="R193" s="285" t="str">
        <f t="shared" si="30"/>
        <v/>
      </c>
      <c r="S193" s="189" t="str">
        <f t="shared" si="31"/>
        <v/>
      </c>
      <c r="U193" s="138" t="str">
        <f t="shared" si="26"/>
        <v/>
      </c>
      <c r="V193" s="219" t="str">
        <f t="shared" si="22"/>
        <v/>
      </c>
      <c r="W193" s="220" t="e">
        <f t="shared" si="32"/>
        <v>#VALUE!</v>
      </c>
    </row>
    <row r="194" spans="1:23" x14ac:dyDescent="0.25">
      <c r="A194" s="162"/>
      <c r="B194" s="154" t="str">
        <f t="shared" si="27"/>
        <v/>
      </c>
      <c r="C194" s="704" t="str">
        <f t="shared" si="28"/>
        <v/>
      </c>
      <c r="D194" s="276"/>
      <c r="E194" s="716" t="str">
        <f>IFERROR(VLOOKUP($D194,LISTA!A171:J8421,4,0),"")</f>
        <v/>
      </c>
      <c r="F194" s="716"/>
      <c r="G194" s="716" t="str">
        <f>IFERROR(VLOOKUP($D194,LISTA!A170:J8420,5,0),"")</f>
        <v/>
      </c>
      <c r="H194" s="716"/>
      <c r="I194" s="157"/>
      <c r="J194" s="144" t="str">
        <f>IFERROR(VLOOKUP($D194,LISTA!A135:J8385,7,0),"")</f>
        <v/>
      </c>
      <c r="K194" s="144" t="str">
        <f>IFERROR(VLOOKUP($D194,LISTA!A135:J8385,8,0),"")</f>
        <v/>
      </c>
      <c r="L194" s="144" t="str">
        <f t="shared" si="24"/>
        <v/>
      </c>
      <c r="M194" s="227" t="str">
        <f t="shared" si="25"/>
        <v/>
      </c>
      <c r="N194" s="155" t="str">
        <f t="shared" si="17"/>
        <v/>
      </c>
      <c r="O194" s="155" t="str">
        <f t="shared" si="18"/>
        <v/>
      </c>
      <c r="P194" s="155" t="str">
        <f>IFERROR(VLOOKUP($D194,LISTA!A171:J8421,10,0),"")</f>
        <v/>
      </c>
      <c r="Q194" s="228" t="str">
        <f t="shared" si="29"/>
        <v/>
      </c>
      <c r="R194" s="285" t="str">
        <f t="shared" si="30"/>
        <v/>
      </c>
      <c r="S194" s="189" t="str">
        <f t="shared" si="31"/>
        <v/>
      </c>
      <c r="U194" s="138" t="str">
        <f t="shared" si="26"/>
        <v/>
      </c>
      <c r="V194" s="219" t="str">
        <f t="shared" si="22"/>
        <v/>
      </c>
      <c r="W194" s="220" t="e">
        <f t="shared" si="32"/>
        <v>#VALUE!</v>
      </c>
    </row>
    <row r="195" spans="1:23" x14ac:dyDescent="0.25">
      <c r="A195" s="162"/>
      <c r="B195" s="154" t="str">
        <f t="shared" si="27"/>
        <v/>
      </c>
      <c r="C195" s="704" t="str">
        <f t="shared" si="28"/>
        <v/>
      </c>
      <c r="D195" s="276"/>
      <c r="E195" s="716" t="str">
        <f>IFERROR(VLOOKUP($D195,LISTA!A172:J8422,4,0),"")</f>
        <v/>
      </c>
      <c r="F195" s="716"/>
      <c r="G195" s="716" t="str">
        <f>IFERROR(VLOOKUP($D195,LISTA!A171:J8421,5,0),"")</f>
        <v/>
      </c>
      <c r="H195" s="716"/>
      <c r="I195" s="157"/>
      <c r="J195" s="144" t="str">
        <f>IFERROR(VLOOKUP($D195,LISTA!A136:J8386,7,0),"")</f>
        <v/>
      </c>
      <c r="K195" s="144" t="str">
        <f>IFERROR(VLOOKUP($D195,LISTA!A136:J8386,8,0),"")</f>
        <v/>
      </c>
      <c r="L195" s="144" t="str">
        <f t="shared" si="24"/>
        <v/>
      </c>
      <c r="M195" s="227" t="str">
        <f t="shared" si="25"/>
        <v/>
      </c>
      <c r="N195" s="155" t="str">
        <f t="shared" si="17"/>
        <v/>
      </c>
      <c r="O195" s="155" t="str">
        <f t="shared" si="18"/>
        <v/>
      </c>
      <c r="P195" s="155" t="str">
        <f>IFERROR(VLOOKUP($D195,LISTA!A172:J8422,10,0),"")</f>
        <v/>
      </c>
      <c r="Q195" s="228" t="str">
        <f t="shared" si="29"/>
        <v/>
      </c>
      <c r="R195" s="285" t="str">
        <f t="shared" si="30"/>
        <v/>
      </c>
      <c r="S195" s="189" t="str">
        <f t="shared" si="31"/>
        <v/>
      </c>
      <c r="U195" s="138" t="str">
        <f t="shared" si="26"/>
        <v/>
      </c>
      <c r="V195" s="219" t="str">
        <f t="shared" si="22"/>
        <v/>
      </c>
      <c r="W195" s="220" t="e">
        <f t="shared" si="32"/>
        <v>#VALUE!</v>
      </c>
    </row>
    <row r="196" spans="1:23" x14ac:dyDescent="0.25">
      <c r="A196" s="162"/>
      <c r="B196" s="154" t="str">
        <f t="shared" si="27"/>
        <v/>
      </c>
      <c r="C196" s="704" t="str">
        <f t="shared" si="28"/>
        <v/>
      </c>
      <c r="D196" s="276"/>
      <c r="E196" s="716" t="str">
        <f>IFERROR(VLOOKUP($D196,LISTA!A173:J8423,4,0),"")</f>
        <v/>
      </c>
      <c r="F196" s="716"/>
      <c r="G196" s="716" t="str">
        <f>IFERROR(VLOOKUP($D196,LISTA!A172:J8422,5,0),"")</f>
        <v/>
      </c>
      <c r="H196" s="716"/>
      <c r="I196" s="157"/>
      <c r="J196" s="144" t="str">
        <f>IFERROR(VLOOKUP($D196,LISTA!A137:J8387,7,0),"")</f>
        <v/>
      </c>
      <c r="K196" s="144" t="str">
        <f>IFERROR(VLOOKUP($D196,LISTA!A137:J8387,8,0),"")</f>
        <v/>
      </c>
      <c r="L196" s="144" t="str">
        <f t="shared" si="24"/>
        <v/>
      </c>
      <c r="M196" s="227" t="str">
        <f t="shared" si="25"/>
        <v/>
      </c>
      <c r="N196" s="155" t="str">
        <f t="shared" si="17"/>
        <v/>
      </c>
      <c r="O196" s="155" t="str">
        <f t="shared" si="18"/>
        <v/>
      </c>
      <c r="P196" s="155" t="str">
        <f>IFERROR(VLOOKUP($D196,LISTA!A173:J8423,10,0),"")</f>
        <v/>
      </c>
      <c r="Q196" s="228" t="str">
        <f t="shared" si="29"/>
        <v/>
      </c>
      <c r="R196" s="285" t="str">
        <f t="shared" si="30"/>
        <v/>
      </c>
      <c r="S196" s="189" t="str">
        <f t="shared" si="31"/>
        <v/>
      </c>
      <c r="U196" s="138" t="str">
        <f t="shared" si="26"/>
        <v/>
      </c>
      <c r="V196" s="219" t="str">
        <f t="shared" si="22"/>
        <v/>
      </c>
      <c r="W196" s="220" t="e">
        <f t="shared" si="32"/>
        <v>#VALUE!</v>
      </c>
    </row>
    <row r="197" spans="1:23" x14ac:dyDescent="0.25">
      <c r="B197" s="154" t="str">
        <f t="shared" si="27"/>
        <v/>
      </c>
      <c r="C197" s="704" t="str">
        <f t="shared" si="28"/>
        <v/>
      </c>
      <c r="D197" s="276"/>
      <c r="E197" s="716" t="str">
        <f>IFERROR(VLOOKUP($D197,LISTA!A174:J8424,4,0),"")</f>
        <v/>
      </c>
      <c r="F197" s="716"/>
      <c r="G197" s="716" t="str">
        <f>IFERROR(VLOOKUP($D197,LISTA!A173:J8423,5,0),"")</f>
        <v/>
      </c>
      <c r="H197" s="716"/>
      <c r="I197" s="157"/>
      <c r="J197" s="144" t="str">
        <f>IFERROR(VLOOKUP($D197,LISTA!A138:J8388,7,0),"")</f>
        <v/>
      </c>
      <c r="K197" s="144" t="str">
        <f>IFERROR(VLOOKUP($D197,LISTA!A138:J8388,8,0),"")</f>
        <v/>
      </c>
      <c r="L197" s="144" t="str">
        <f t="shared" si="24"/>
        <v/>
      </c>
      <c r="M197" s="227" t="str">
        <f t="shared" si="25"/>
        <v/>
      </c>
      <c r="N197" s="155" t="str">
        <f t="shared" si="17"/>
        <v/>
      </c>
      <c r="O197" s="155" t="str">
        <f t="shared" si="18"/>
        <v/>
      </c>
      <c r="P197" s="155" t="str">
        <f>IFERROR(VLOOKUP($D197,LISTA!A174:J8424,10,0),"")</f>
        <v/>
      </c>
      <c r="Q197" s="228" t="str">
        <f t="shared" si="29"/>
        <v/>
      </c>
      <c r="R197" s="285" t="str">
        <f t="shared" si="30"/>
        <v/>
      </c>
      <c r="S197" s="189" t="str">
        <f t="shared" si="31"/>
        <v/>
      </c>
      <c r="U197" s="138" t="str">
        <f t="shared" si="26"/>
        <v/>
      </c>
      <c r="V197" s="219" t="str">
        <f t="shared" si="22"/>
        <v/>
      </c>
      <c r="W197" s="220" t="e">
        <f t="shared" si="32"/>
        <v>#VALUE!</v>
      </c>
    </row>
    <row r="198" spans="1:23" x14ac:dyDescent="0.25">
      <c r="B198" s="154" t="str">
        <f t="shared" si="27"/>
        <v/>
      </c>
      <c r="C198" s="704" t="str">
        <f t="shared" si="28"/>
        <v/>
      </c>
      <c r="D198" s="276"/>
      <c r="E198" s="716" t="str">
        <f>IFERROR(VLOOKUP($D198,LISTA!A175:J8425,4,0),"")</f>
        <v/>
      </c>
      <c r="F198" s="716"/>
      <c r="G198" s="716" t="str">
        <f>IFERROR(VLOOKUP($D198,LISTA!A174:J8424,5,0),"")</f>
        <v/>
      </c>
      <c r="H198" s="716"/>
      <c r="I198" s="157"/>
      <c r="J198" s="144" t="str">
        <f>IFERROR(VLOOKUP($D198,LISTA!A139:J8389,7,0),"")</f>
        <v/>
      </c>
      <c r="K198" s="144" t="str">
        <f>IFERROR(VLOOKUP($D198,LISTA!A139:J8389,8,0),"")</f>
        <v/>
      </c>
      <c r="L198" s="144" t="str">
        <f t="shared" si="24"/>
        <v/>
      </c>
      <c r="M198" s="227" t="str">
        <f t="shared" si="25"/>
        <v/>
      </c>
      <c r="N198" s="155" t="str">
        <f t="shared" si="17"/>
        <v/>
      </c>
      <c r="O198" s="155" t="str">
        <f t="shared" si="18"/>
        <v/>
      </c>
      <c r="P198" s="155" t="str">
        <f>IFERROR(VLOOKUP($D198,LISTA!A175:J8425,10,0),"")</f>
        <v/>
      </c>
      <c r="Q198" s="228" t="str">
        <f t="shared" si="29"/>
        <v/>
      </c>
      <c r="R198" s="285" t="str">
        <f t="shared" si="30"/>
        <v/>
      </c>
      <c r="S198" s="189" t="str">
        <f t="shared" si="31"/>
        <v/>
      </c>
      <c r="U198" s="138" t="str">
        <f t="shared" si="26"/>
        <v/>
      </c>
      <c r="V198" s="219" t="str">
        <f t="shared" si="22"/>
        <v/>
      </c>
      <c r="W198" s="220" t="e">
        <f t="shared" si="32"/>
        <v>#VALUE!</v>
      </c>
    </row>
    <row r="199" spans="1:23" x14ac:dyDescent="0.25">
      <c r="B199" s="154" t="str">
        <f t="shared" si="27"/>
        <v/>
      </c>
      <c r="C199" s="704" t="str">
        <f t="shared" si="28"/>
        <v/>
      </c>
      <c r="D199" s="276"/>
      <c r="E199" s="716" t="str">
        <f>IFERROR(VLOOKUP($D199,LISTA!A176:J8426,4,0),"")</f>
        <v/>
      </c>
      <c r="F199" s="716"/>
      <c r="G199" s="716" t="str">
        <f>IFERROR(VLOOKUP($D199,LISTA!A175:J8425,5,0),"")</f>
        <v/>
      </c>
      <c r="H199" s="716"/>
      <c r="I199" s="157"/>
      <c r="J199" s="144" t="str">
        <f>IFERROR(VLOOKUP($D199,LISTA!A140:J8390,7,0),"")</f>
        <v/>
      </c>
      <c r="K199" s="144" t="str">
        <f>IFERROR(VLOOKUP($D199,LISTA!A140:J8390,8,0),"")</f>
        <v/>
      </c>
      <c r="L199" s="144" t="str">
        <f t="shared" si="24"/>
        <v/>
      </c>
      <c r="M199" s="227" t="str">
        <f t="shared" si="25"/>
        <v/>
      </c>
      <c r="N199" s="155" t="str">
        <f t="shared" si="17"/>
        <v/>
      </c>
      <c r="O199" s="155" t="str">
        <f t="shared" si="18"/>
        <v/>
      </c>
      <c r="P199" s="155" t="str">
        <f>IFERROR(VLOOKUP($D199,LISTA!A176:J8426,10,0),"")</f>
        <v/>
      </c>
      <c r="Q199" s="228" t="str">
        <f t="shared" si="29"/>
        <v/>
      </c>
      <c r="R199" s="285" t="str">
        <f t="shared" si="30"/>
        <v/>
      </c>
      <c r="S199" s="189" t="str">
        <f t="shared" si="31"/>
        <v/>
      </c>
      <c r="U199" s="138" t="str">
        <f t="shared" si="26"/>
        <v/>
      </c>
      <c r="V199" s="219" t="str">
        <f t="shared" si="22"/>
        <v/>
      </c>
      <c r="W199" s="220" t="e">
        <f t="shared" si="32"/>
        <v>#VALUE!</v>
      </c>
    </row>
    <row r="200" spans="1:23" x14ac:dyDescent="0.25">
      <c r="B200" s="154" t="str">
        <f t="shared" si="27"/>
        <v/>
      </c>
      <c r="C200" s="704" t="str">
        <f t="shared" si="28"/>
        <v/>
      </c>
      <c r="D200" s="276"/>
      <c r="E200" s="716" t="str">
        <f>IFERROR(VLOOKUP($D200,LISTA!A177:J8427,4,0),"")</f>
        <v/>
      </c>
      <c r="F200" s="716"/>
      <c r="G200" s="716" t="str">
        <f>IFERROR(VLOOKUP($D200,LISTA!A176:J8426,5,0),"")</f>
        <v/>
      </c>
      <c r="H200" s="716"/>
      <c r="I200" s="157"/>
      <c r="J200" s="144" t="str">
        <f>IFERROR(VLOOKUP($D200,LISTA!A141:J8391,7,0),"")</f>
        <v/>
      </c>
      <c r="K200" s="144" t="str">
        <f>IFERROR(VLOOKUP($D200,LISTA!A141:J8391,8,0),"")</f>
        <v/>
      </c>
      <c r="L200" s="144" t="str">
        <f t="shared" si="24"/>
        <v/>
      </c>
      <c r="M200" s="227" t="str">
        <f t="shared" si="25"/>
        <v/>
      </c>
      <c r="N200" s="155" t="str">
        <f t="shared" si="17"/>
        <v/>
      </c>
      <c r="O200" s="155" t="str">
        <f t="shared" si="18"/>
        <v/>
      </c>
      <c r="P200" s="155" t="str">
        <f>IFERROR(VLOOKUP($D200,LISTA!A177:J8427,10,0),"")</f>
        <v/>
      </c>
      <c r="Q200" s="228" t="str">
        <f t="shared" si="29"/>
        <v/>
      </c>
      <c r="R200" s="285" t="str">
        <f t="shared" si="30"/>
        <v/>
      </c>
      <c r="S200" s="189" t="str">
        <f t="shared" si="31"/>
        <v/>
      </c>
      <c r="U200" s="138" t="str">
        <f t="shared" si="26"/>
        <v/>
      </c>
      <c r="V200" s="219" t="str">
        <f t="shared" si="22"/>
        <v/>
      </c>
      <c r="W200" s="220" t="e">
        <f t="shared" si="32"/>
        <v>#VALUE!</v>
      </c>
    </row>
    <row r="201" spans="1:23" x14ac:dyDescent="0.25">
      <c r="B201" s="154" t="str">
        <f t="shared" si="27"/>
        <v/>
      </c>
      <c r="C201" s="704" t="str">
        <f t="shared" si="28"/>
        <v/>
      </c>
      <c r="D201" s="276"/>
      <c r="E201" s="716" t="str">
        <f>IFERROR(VLOOKUP($D201,LISTA!A178:J8428,4,0),"")</f>
        <v/>
      </c>
      <c r="F201" s="716"/>
      <c r="G201" s="716" t="str">
        <f>IFERROR(VLOOKUP($D201,LISTA!A177:J8427,5,0),"")</f>
        <v/>
      </c>
      <c r="H201" s="716"/>
      <c r="I201" s="157"/>
      <c r="J201" s="144" t="str">
        <f>IFERROR(VLOOKUP($D201,LISTA!A142:J8392,7,0),"")</f>
        <v/>
      </c>
      <c r="K201" s="144" t="str">
        <f>IFERROR(VLOOKUP($D201,LISTA!A142:J8392,8,0),"")</f>
        <v/>
      </c>
      <c r="L201" s="144" t="str">
        <f t="shared" si="24"/>
        <v/>
      </c>
      <c r="M201" s="227" t="str">
        <f t="shared" si="25"/>
        <v/>
      </c>
      <c r="N201" s="155" t="str">
        <f t="shared" si="17"/>
        <v/>
      </c>
      <c r="O201" s="155" t="str">
        <f t="shared" si="18"/>
        <v/>
      </c>
      <c r="P201" s="155" t="str">
        <f>IFERROR(VLOOKUP($D201,LISTA!A178:J8428,10,0),"")</f>
        <v/>
      </c>
      <c r="Q201" s="228" t="str">
        <f t="shared" si="29"/>
        <v/>
      </c>
      <c r="R201" s="285" t="str">
        <f t="shared" si="30"/>
        <v/>
      </c>
      <c r="S201" s="189" t="str">
        <f t="shared" si="31"/>
        <v/>
      </c>
      <c r="U201" s="138" t="str">
        <f t="shared" si="26"/>
        <v/>
      </c>
      <c r="V201" s="219" t="str">
        <f t="shared" si="22"/>
        <v/>
      </c>
      <c r="W201" s="220" t="e">
        <f t="shared" si="32"/>
        <v>#VALUE!</v>
      </c>
    </row>
    <row r="202" spans="1:23" x14ac:dyDescent="0.25">
      <c r="B202" s="154" t="str">
        <f t="shared" si="27"/>
        <v/>
      </c>
      <c r="C202" s="704" t="str">
        <f t="shared" si="28"/>
        <v/>
      </c>
      <c r="D202" s="276"/>
      <c r="E202" s="716" t="str">
        <f>IFERROR(VLOOKUP($D202,LISTA!A179:J8429,4,0),"")</f>
        <v/>
      </c>
      <c r="F202" s="716"/>
      <c r="G202" s="716" t="str">
        <f>IFERROR(VLOOKUP($D202,LISTA!A178:J8428,5,0),"")</f>
        <v/>
      </c>
      <c r="H202" s="716"/>
      <c r="I202" s="157"/>
      <c r="J202" s="144" t="str">
        <f>IFERROR(VLOOKUP($D202,LISTA!A143:J8393,7,0),"")</f>
        <v/>
      </c>
      <c r="K202" s="144" t="str">
        <f>IFERROR(VLOOKUP($D202,LISTA!A143:J8393,8,0),"")</f>
        <v/>
      </c>
      <c r="L202" s="144" t="str">
        <f t="shared" si="24"/>
        <v/>
      </c>
      <c r="M202" s="227" t="str">
        <f t="shared" si="25"/>
        <v/>
      </c>
      <c r="N202" s="155" t="str">
        <f t="shared" si="17"/>
        <v/>
      </c>
      <c r="O202" s="155" t="str">
        <f t="shared" si="18"/>
        <v/>
      </c>
      <c r="P202" s="155" t="str">
        <f>IFERROR(VLOOKUP($D202,LISTA!A179:J8429,10,0),"")</f>
        <v/>
      </c>
      <c r="Q202" s="228" t="str">
        <f t="shared" si="29"/>
        <v/>
      </c>
      <c r="R202" s="285" t="str">
        <f t="shared" si="30"/>
        <v/>
      </c>
      <c r="S202" s="189" t="str">
        <f t="shared" si="31"/>
        <v/>
      </c>
      <c r="U202" s="138" t="str">
        <f t="shared" si="26"/>
        <v/>
      </c>
      <c r="V202" s="219" t="str">
        <f t="shared" si="22"/>
        <v/>
      </c>
      <c r="W202" s="220" t="e">
        <f t="shared" si="32"/>
        <v>#VALUE!</v>
      </c>
    </row>
    <row r="203" spans="1:23" x14ac:dyDescent="0.25">
      <c r="B203" s="154" t="str">
        <f t="shared" si="27"/>
        <v/>
      </c>
      <c r="C203" s="704" t="str">
        <f t="shared" si="28"/>
        <v/>
      </c>
      <c r="D203" s="276"/>
      <c r="E203" s="716" t="str">
        <f>IFERROR(VLOOKUP($D203,LISTA!A180:J8430,4,0),"")</f>
        <v/>
      </c>
      <c r="F203" s="716"/>
      <c r="G203" s="716" t="str">
        <f>IFERROR(VLOOKUP($D203,LISTA!A179:J8429,5,0),"")</f>
        <v/>
      </c>
      <c r="H203" s="716"/>
      <c r="I203" s="157"/>
      <c r="J203" s="144" t="str">
        <f>IFERROR(VLOOKUP($D203,LISTA!A144:J8394,7,0),"")</f>
        <v/>
      </c>
      <c r="K203" s="144" t="str">
        <f>IFERROR(VLOOKUP($D203,LISTA!A144:J8394,8,0),"")</f>
        <v/>
      </c>
      <c r="L203" s="144" t="str">
        <f t="shared" si="24"/>
        <v/>
      </c>
      <c r="M203" s="227" t="str">
        <f t="shared" si="25"/>
        <v/>
      </c>
      <c r="N203" s="155" t="str">
        <f t="shared" si="17"/>
        <v/>
      </c>
      <c r="O203" s="155" t="str">
        <f t="shared" si="18"/>
        <v/>
      </c>
      <c r="P203" s="155" t="str">
        <f>IFERROR(VLOOKUP($D203,LISTA!A180:J8430,10,0),"")</f>
        <v/>
      </c>
      <c r="Q203" s="228" t="str">
        <f t="shared" si="29"/>
        <v/>
      </c>
      <c r="R203" s="285" t="str">
        <f t="shared" si="30"/>
        <v/>
      </c>
      <c r="S203" s="189" t="str">
        <f t="shared" si="31"/>
        <v/>
      </c>
      <c r="U203" s="138" t="str">
        <f t="shared" si="26"/>
        <v/>
      </c>
      <c r="V203" s="219" t="str">
        <f t="shared" si="22"/>
        <v/>
      </c>
      <c r="W203" s="220" t="e">
        <f t="shared" si="32"/>
        <v>#VALUE!</v>
      </c>
    </row>
    <row r="204" spans="1:23" x14ac:dyDescent="0.25">
      <c r="B204" s="154" t="str">
        <f>IF($D204="","",$B203+1)</f>
        <v/>
      </c>
      <c r="C204" s="704" t="str">
        <f t="shared" si="28"/>
        <v/>
      </c>
      <c r="D204" s="276"/>
      <c r="E204" s="716" t="str">
        <f>IFERROR(VLOOKUP($D204,LISTA!A181:J8431,4,0),"")</f>
        <v/>
      </c>
      <c r="F204" s="716"/>
      <c r="G204" s="716" t="str">
        <f>IFERROR(VLOOKUP($D204,LISTA!A180:J8430,5,0),"")</f>
        <v/>
      </c>
      <c r="H204" s="716"/>
      <c r="I204" s="157"/>
      <c r="J204" s="144" t="str">
        <f>IFERROR(VLOOKUP($D204,LISTA!A145:J8395,7,0),"")</f>
        <v/>
      </c>
      <c r="K204" s="144" t="str">
        <f>IFERROR(VLOOKUP($D204,LISTA!A145:J8395,8,0),"")</f>
        <v/>
      </c>
      <c r="L204" s="144" t="str">
        <f t="shared" si="24"/>
        <v/>
      </c>
      <c r="M204" s="227" t="str">
        <f t="shared" si="25"/>
        <v/>
      </c>
      <c r="N204" s="155" t="str">
        <f t="shared" si="17"/>
        <v/>
      </c>
      <c r="O204" s="155" t="str">
        <f t="shared" si="18"/>
        <v/>
      </c>
      <c r="P204" s="155" t="str">
        <f>IFERROR(VLOOKUP($D204,LISTA!A181:J8431,10,0),"")</f>
        <v/>
      </c>
      <c r="Q204" s="228" t="str">
        <f t="shared" si="29"/>
        <v/>
      </c>
      <c r="R204" s="285" t="str">
        <f t="shared" si="30"/>
        <v/>
      </c>
      <c r="S204" s="189" t="str">
        <f t="shared" si="31"/>
        <v/>
      </c>
      <c r="U204" s="138" t="str">
        <f t="shared" si="26"/>
        <v/>
      </c>
      <c r="V204" s="219" t="str">
        <f t="shared" si="22"/>
        <v/>
      </c>
      <c r="W204" s="220" t="e">
        <f t="shared" si="32"/>
        <v>#VALUE!</v>
      </c>
    </row>
    <row r="205" spans="1:23" x14ac:dyDescent="0.25">
      <c r="B205" s="154" t="str">
        <f>IF($D205="","",$B204+1)</f>
        <v/>
      </c>
      <c r="C205" s="704" t="str">
        <f t="shared" si="28"/>
        <v/>
      </c>
      <c r="D205" s="276"/>
      <c r="E205" s="716" t="str">
        <f>IFERROR(VLOOKUP($D205,LISTA!A182:J8432,4,0),"")</f>
        <v/>
      </c>
      <c r="F205" s="716"/>
      <c r="G205" s="716" t="str">
        <f>IFERROR(VLOOKUP($D205,LISTA!A181:J8431,5,0),"")</f>
        <v/>
      </c>
      <c r="H205" s="716"/>
      <c r="I205" s="157"/>
      <c r="J205" s="144" t="str">
        <f>IFERROR(VLOOKUP($D205,LISTA!A146:J8396,7,0),"")</f>
        <v/>
      </c>
      <c r="K205" s="144" t="str">
        <f>IFERROR(VLOOKUP($D205,LISTA!A146:J8396,8,0),"")</f>
        <v/>
      </c>
      <c r="L205" s="144" t="str">
        <f t="shared" si="24"/>
        <v/>
      </c>
      <c r="M205" s="227" t="str">
        <f t="shared" si="25"/>
        <v/>
      </c>
      <c r="N205" s="155" t="str">
        <f t="shared" si="17"/>
        <v/>
      </c>
      <c r="O205" s="155" t="str">
        <f t="shared" si="18"/>
        <v/>
      </c>
      <c r="P205" s="155" t="str">
        <f>IFERROR(VLOOKUP($D205,LISTA!A182:J8432,10,0),"")</f>
        <v/>
      </c>
      <c r="Q205" s="228" t="str">
        <f t="shared" si="29"/>
        <v/>
      </c>
      <c r="R205" s="285" t="str">
        <f t="shared" si="30"/>
        <v/>
      </c>
      <c r="S205" s="189" t="str">
        <f t="shared" si="31"/>
        <v/>
      </c>
      <c r="U205" s="138" t="str">
        <f t="shared" si="26"/>
        <v/>
      </c>
      <c r="V205" s="219" t="str">
        <f t="shared" si="22"/>
        <v/>
      </c>
      <c r="W205" s="220" t="e">
        <f t="shared" si="32"/>
        <v>#VALUE!</v>
      </c>
    </row>
    <row r="206" spans="1:23" ht="15.75" thickBot="1" x14ac:dyDescent="0.3">
      <c r="B206" s="230" t="str">
        <f>IF($D206="","",$B205+1)</f>
        <v/>
      </c>
      <c r="C206" s="710" t="str">
        <f t="shared" si="28"/>
        <v/>
      </c>
      <c r="D206" s="278"/>
      <c r="E206" s="721" t="str">
        <f>IFERROR(VLOOKUP($D206,LISTA!A183:J8433,4,0),"")</f>
        <v/>
      </c>
      <c r="F206" s="721"/>
      <c r="G206" s="721" t="str">
        <f>IFERROR(VLOOKUP($D206,LISTA!A182:J8432,5,0),"")</f>
        <v/>
      </c>
      <c r="H206" s="721"/>
      <c r="I206" s="231"/>
      <c r="J206" s="156" t="str">
        <f>IFERROR(VLOOKUP($D206,LISTA!A147:J8397,7,0),"")</f>
        <v/>
      </c>
      <c r="K206" s="156" t="str">
        <f>IFERROR(VLOOKUP($D206,LISTA!A147:J8397,8,0),"")</f>
        <v/>
      </c>
      <c r="L206" s="156" t="str">
        <f t="shared" si="24"/>
        <v/>
      </c>
      <c r="M206" s="232" t="str">
        <f t="shared" si="25"/>
        <v/>
      </c>
      <c r="N206" s="233" t="str">
        <f t="shared" si="17"/>
        <v/>
      </c>
      <c r="O206" s="233" t="str">
        <f t="shared" si="18"/>
        <v/>
      </c>
      <c r="P206" s="233" t="str">
        <f>IFERROR(VLOOKUP($D206,LISTA!A183:J8433,10,0),"")</f>
        <v/>
      </c>
      <c r="Q206" s="234" t="str">
        <f t="shared" si="29"/>
        <v/>
      </c>
      <c r="R206" s="285" t="str">
        <f t="shared" si="30"/>
        <v/>
      </c>
      <c r="S206" s="189" t="str">
        <f t="shared" si="31"/>
        <v/>
      </c>
      <c r="U206" s="138" t="str">
        <f t="shared" si="26"/>
        <v/>
      </c>
      <c r="V206" s="219" t="str">
        <f t="shared" si="22"/>
        <v/>
      </c>
      <c r="W206" s="220" t="e">
        <f t="shared" si="32"/>
        <v>#VALUE!</v>
      </c>
    </row>
    <row r="207" spans="1:23" ht="19.5" thickBot="1" x14ac:dyDescent="0.35">
      <c r="B207" s="717" t="s">
        <v>192</v>
      </c>
      <c r="C207" s="718"/>
      <c r="D207" s="718"/>
      <c r="E207" s="718"/>
      <c r="F207" s="718"/>
      <c r="G207" s="718"/>
      <c r="H207" s="718"/>
      <c r="I207" s="718"/>
      <c r="J207" s="718"/>
      <c r="K207" s="718"/>
      <c r="L207" s="718"/>
      <c r="M207" s="718"/>
      <c r="N207" s="743" t="s">
        <v>126</v>
      </c>
      <c r="O207" s="743"/>
      <c r="P207" s="743"/>
      <c r="Q207" s="130">
        <f>SUM($Q$17:$Q$206)</f>
        <v>0</v>
      </c>
      <c r="U207" s="138" t="str">
        <f>LEFT($E207,5)</f>
        <v/>
      </c>
      <c r="V207" s="219" t="str">
        <f t="shared" si="22"/>
        <v/>
      </c>
      <c r="W207" s="220">
        <f t="shared" si="32"/>
        <v>1</v>
      </c>
    </row>
    <row r="208" spans="1:23" ht="24" thickBot="1" x14ac:dyDescent="0.4">
      <c r="B208" s="161"/>
      <c r="C208" s="191"/>
      <c r="D208" s="153"/>
      <c r="E208" s="191"/>
      <c r="F208" s="191"/>
      <c r="G208" s="191"/>
      <c r="H208" s="235"/>
      <c r="I208" s="235"/>
      <c r="J208" s="236"/>
      <c r="K208" s="153"/>
      <c r="L208" s="153"/>
      <c r="M208" s="237"/>
      <c r="N208" s="238"/>
      <c r="O208" s="239"/>
      <c r="P208" s="279" t="s">
        <v>122</v>
      </c>
      <c r="Q208" s="240" t="e">
        <f>IFERROR($J$212*$F$214,"")+($J$213*$F$213)+($J$214*$F$212)</f>
        <v>#VALUE!</v>
      </c>
      <c r="U208" s="138" t="str">
        <f>LEFT($E208,5)</f>
        <v/>
      </c>
      <c r="V208" s="219" t="str">
        <f t="shared" si="22"/>
        <v/>
      </c>
      <c r="W208" s="220">
        <f t="shared" si="32"/>
        <v>1</v>
      </c>
    </row>
    <row r="209" spans="2:23" ht="19.5" thickBot="1" x14ac:dyDescent="0.35">
      <c r="B209" s="162"/>
      <c r="D209" s="733" t="s">
        <v>49</v>
      </c>
      <c r="E209" s="734"/>
      <c r="F209" s="241">
        <f>SUMIFS($O$17:$O206,$V$17:$V$206,"GAP")</f>
        <v>0</v>
      </c>
      <c r="H209" s="741" t="s">
        <v>44</v>
      </c>
      <c r="I209" s="742" t="s">
        <v>127</v>
      </c>
      <c r="J209" s="236">
        <f>SUM($C$17:$C$206)</f>
        <v>0</v>
      </c>
      <c r="K209" s="242"/>
      <c r="L209" s="281" t="s">
        <v>27</v>
      </c>
      <c r="M209" s="252" t="s">
        <v>44</v>
      </c>
      <c r="N209" s="253" t="s">
        <v>144</v>
      </c>
      <c r="O209" s="243"/>
      <c r="P209" s="280" t="s">
        <v>121</v>
      </c>
      <c r="Q209" s="244" t="str">
        <f>PEDIDO!$Q$209</f>
        <v>SIN FLETE</v>
      </c>
      <c r="T209" s="139" t="s">
        <v>123</v>
      </c>
      <c r="V209" s="219" t="str">
        <f t="shared" si="22"/>
        <v>0</v>
      </c>
      <c r="W209" s="220">
        <f t="shared" si="32"/>
        <v>1</v>
      </c>
    </row>
    <row r="210" spans="2:23" ht="19.5" thickBot="1" x14ac:dyDescent="0.35">
      <c r="B210" s="162"/>
      <c r="D210" s="735" t="s">
        <v>48</v>
      </c>
      <c r="E210" s="736"/>
      <c r="F210" s="245">
        <f>SUMIFS($O$17:$O206,$V$17:$V$206,"KAI")</f>
        <v>0</v>
      </c>
      <c r="G210" s="246"/>
      <c r="H210" s="739" t="s">
        <v>45</v>
      </c>
      <c r="I210" s="740"/>
      <c r="J210" s="155">
        <f>SUM(I17:I206)</f>
        <v>0</v>
      </c>
      <c r="L210" s="257" t="s">
        <v>134</v>
      </c>
      <c r="M210" s="242">
        <f>COUNTIFS($U$17:$U$206,$U$12,$V$17:$V$206,$V$12)</f>
        <v>0</v>
      </c>
      <c r="N210" s="258">
        <f>SUMIFS($I$17:$I$206,$U$17:$U$206,$U$12,$V$17:$V$206,$V$12)</f>
        <v>0</v>
      </c>
      <c r="O210" s="247"/>
      <c r="P210" s="280" t="s">
        <v>125</v>
      </c>
      <c r="Q210" s="248">
        <f>IFERROR($Q$207*1.19,"")</f>
        <v>0</v>
      </c>
      <c r="T210" s="140">
        <v>749000</v>
      </c>
      <c r="V210" s="219" t="str">
        <f t="shared" si="22"/>
        <v>0</v>
      </c>
      <c r="W210" s="220">
        <f t="shared" ref="W210:W273" si="33">1-(R210/100)</f>
        <v>1</v>
      </c>
    </row>
    <row r="211" spans="2:23" ht="16.5" thickBot="1" x14ac:dyDescent="0.3">
      <c r="B211" s="162"/>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Q211" s="166"/>
      <c r="T211" s="140">
        <v>750000</v>
      </c>
      <c r="V211" s="219" t="str">
        <f t="shared" si="22"/>
        <v>%</v>
      </c>
      <c r="W211" s="220">
        <f t="shared" si="33"/>
        <v>1</v>
      </c>
    </row>
    <row r="212" spans="2:23" ht="19.5" thickBot="1" x14ac:dyDescent="0.35">
      <c r="B212" s="162"/>
      <c r="D212" s="727" t="s">
        <v>116</v>
      </c>
      <c r="E212" s="728"/>
      <c r="F212" s="251">
        <f>SUMIFS($O$17:$O$206,$L$17:$L$206,$D$212)</f>
        <v>0</v>
      </c>
      <c r="H212" s="729" t="s">
        <v>110</v>
      </c>
      <c r="I212" s="730"/>
      <c r="J212" s="185" t="str">
        <f>IF(OR($F$214=0,$F$214=""),"",0.25)</f>
        <v/>
      </c>
      <c r="K212" s="272" t="str">
        <f>IF(D11=8532429,45,IF(AND($F$214&gt;0,$F$214&lt;=$T$210),45,IF(AND($F$214&gt;=$T$211,$F$214&lt;=$T$212),25,IF(AND($F$214&gt;=$T$213,$F$214&lt;=$T$214),25,IF($F$214&gt;$T$215,25,"")))))</f>
        <v/>
      </c>
      <c r="L212" s="282" t="s">
        <v>194</v>
      </c>
      <c r="M212" s="263">
        <f>COUNTIFS($U$17:$U$206,$U$14,$V$17:$V$206,$V$14)</f>
        <v>0</v>
      </c>
      <c r="N212" s="258">
        <f>SUMIFS($I$17:$I$206,$U$17:$U$206,$U$14,$V$17:$V$206,$V$14)</f>
        <v>0</v>
      </c>
      <c r="O212" s="254"/>
      <c r="P212" s="709"/>
      <c r="Q212" s="255"/>
      <c r="T212" s="140">
        <v>1499000</v>
      </c>
      <c r="V212" s="219" t="str">
        <f t="shared" si="22"/>
        <v/>
      </c>
      <c r="W212" s="220">
        <f t="shared" si="33"/>
        <v>1</v>
      </c>
    </row>
    <row r="213" spans="2:23" ht="19.5" thickBot="1" x14ac:dyDescent="0.35">
      <c r="B213" s="162"/>
      <c r="D213" s="727" t="s">
        <v>117</v>
      </c>
      <c r="E213" s="728"/>
      <c r="F213" s="251">
        <f>SUMIFS($O$17:$O$206,$L$17:$L$206,$D$213)</f>
        <v>0</v>
      </c>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Q213" s="166"/>
      <c r="T213" s="140">
        <v>1500000</v>
      </c>
      <c r="V213" s="219" t="str">
        <f t="shared" si="22"/>
        <v>0</v>
      </c>
      <c r="W213" s="220">
        <f t="shared" si="33"/>
        <v>1</v>
      </c>
    </row>
    <row r="214" spans="2:23" ht="19.5" thickBot="1" x14ac:dyDescent="0.35">
      <c r="B214" s="162"/>
      <c r="D214" s="725" t="s">
        <v>120</v>
      </c>
      <c r="E214" s="726"/>
      <c r="F214" s="260">
        <f>SUMIFS($O$17:$O$206,$L$17:$L$206,$D$214)</f>
        <v>0</v>
      </c>
      <c r="H214" s="731" t="s">
        <v>112</v>
      </c>
      <c r="I214" s="732"/>
      <c r="J214" s="261">
        <f>IF(D11=8532429,20%,IF($F$212&lt;&gt;0,0.15,0))</f>
        <v>0</v>
      </c>
      <c r="K214" s="274" t="str">
        <f>IF(D11=8532429,45,IF($F$212&lt;&gt;0,30,""))</f>
        <v/>
      </c>
      <c r="L214" s="262" t="s">
        <v>195</v>
      </c>
      <c r="M214" s="263">
        <f>COUNTIFS($U$17:$U$206,$U$16,$V$17:$V$206,$V$16)</f>
        <v>0</v>
      </c>
      <c r="N214" s="258">
        <f>SUMIFS($I$17:$I$206,$U$17:$U$206,$U$16,$V$17:$V$206,$V$16)</f>
        <v>0</v>
      </c>
      <c r="Q214" s="166"/>
      <c r="T214" s="140">
        <v>1999000</v>
      </c>
      <c r="V214" s="219" t="str">
        <f t="shared" si="22"/>
        <v>0</v>
      </c>
      <c r="W214" s="220">
        <f t="shared" si="33"/>
        <v>1</v>
      </c>
    </row>
    <row r="215" spans="2:23" ht="19.5" thickBot="1" x14ac:dyDescent="0.35">
      <c r="B215" s="162"/>
      <c r="D215" s="719" t="s">
        <v>47</v>
      </c>
      <c r="E215" s="720"/>
      <c r="F215" s="131">
        <f>SUM($F$212:$F$214)</f>
        <v>0</v>
      </c>
      <c r="H215" s="132"/>
      <c r="L215" s="133" t="s">
        <v>116</v>
      </c>
      <c r="M215" s="144">
        <f>SUMIF($L$17:$L$206,$L$215,$C$17:$C$206)</f>
        <v>0</v>
      </c>
      <c r="N215" s="264">
        <f>SUMIFS($I$17:$I$206,$L$17:$L$206,$L$215)</f>
        <v>0</v>
      </c>
      <c r="Q215" s="166"/>
      <c r="T215" s="140">
        <v>2000000</v>
      </c>
      <c r="V215" s="219" t="str">
        <f t="shared" si="22"/>
        <v/>
      </c>
      <c r="W215" s="220">
        <f t="shared" si="33"/>
        <v>1</v>
      </c>
    </row>
    <row r="216" spans="2:23" ht="15.75" thickBot="1" x14ac:dyDescent="0.3">
      <c r="B216" s="265"/>
      <c r="C216" s="266"/>
      <c r="D216" s="266"/>
      <c r="E216" s="266"/>
      <c r="F216" s="266"/>
      <c r="G216" s="266"/>
      <c r="H216" s="266"/>
      <c r="I216" s="266"/>
      <c r="J216" s="266"/>
      <c r="K216" s="266"/>
      <c r="L216" s="267" t="s">
        <v>117</v>
      </c>
      <c r="M216" s="258">
        <f>SUMIF($L$17:$L$206,$L$216,$C$17:$C$206)</f>
        <v>0</v>
      </c>
      <c r="N216" s="264">
        <f>SUMIFS($I$17:$I$206,$L$17:$L$206,$L$216)</f>
        <v>0</v>
      </c>
      <c r="O216" s="266"/>
      <c r="P216" s="266"/>
      <c r="Q216" s="268"/>
      <c r="T216" s="140"/>
      <c r="V216" s="219" t="str">
        <f t="shared" si="22"/>
        <v/>
      </c>
      <c r="W216" s="220">
        <f t="shared" si="33"/>
        <v>1</v>
      </c>
    </row>
    <row r="217" spans="2:23" ht="15.75" thickBot="1" x14ac:dyDescent="0.3">
      <c r="B217" s="162"/>
      <c r="D217" s="704"/>
      <c r="E217" s="704"/>
      <c r="F217" s="704"/>
      <c r="G217" s="704"/>
      <c r="H217" s="704"/>
      <c r="I217" s="269"/>
      <c r="J217" s="704"/>
      <c r="K217" s="165"/>
      <c r="L217" s="270" t="s">
        <v>120</v>
      </c>
      <c r="M217" s="258">
        <f>SUMIF($L$17:$L$206,$L$217,$C$17:$C$206)</f>
        <v>0</v>
      </c>
      <c r="N217" s="258">
        <f>SUMIFS($I$17:$I$206,$L$17:$L$206,$L$217)</f>
        <v>0</v>
      </c>
      <c r="Q217" s="166"/>
      <c r="T217" s="140"/>
      <c r="V217" s="219" t="str">
        <f t="shared" si="22"/>
        <v/>
      </c>
      <c r="W217" s="220">
        <f t="shared" si="33"/>
        <v>1</v>
      </c>
    </row>
    <row r="218" spans="2:23" ht="15.75" thickBot="1" x14ac:dyDescent="0.3">
      <c r="B218" s="84"/>
      <c r="C218" s="167"/>
      <c r="D218" s="156"/>
      <c r="E218" s="167"/>
      <c r="F218" s="167"/>
      <c r="G218" s="167"/>
      <c r="H218" s="167"/>
      <c r="I218" s="75"/>
      <c r="J218" s="156"/>
      <c r="K218" s="156"/>
      <c r="L218" s="156"/>
      <c r="M218" s="156"/>
      <c r="N218" s="156"/>
      <c r="O218" s="156"/>
      <c r="P218" s="156"/>
      <c r="Q218" s="85"/>
      <c r="T218" s="140" t="s">
        <v>124</v>
      </c>
      <c r="V218" s="219" t="e">
        <f>LEFT(#REF!,3)</f>
        <v>#REF!</v>
      </c>
      <c r="W218" s="220">
        <f t="shared" si="33"/>
        <v>1</v>
      </c>
    </row>
    <row r="219" spans="2:23" ht="15.75" thickBot="1" x14ac:dyDescent="0.3">
      <c r="B219" s="752" t="s">
        <v>143</v>
      </c>
      <c r="C219" s="753"/>
      <c r="D219" s="753"/>
      <c r="E219" s="753"/>
      <c r="F219" s="753"/>
      <c r="G219" s="753"/>
      <c r="H219" s="753"/>
      <c r="I219" s="753"/>
      <c r="J219" s="753"/>
      <c r="K219" s="753"/>
      <c r="L219" s="753"/>
      <c r="M219" s="753"/>
      <c r="N219" s="753"/>
      <c r="O219" s="753"/>
      <c r="P219" s="753"/>
      <c r="Q219" s="754"/>
      <c r="T219" s="140">
        <f>F212*J214</f>
        <v>0</v>
      </c>
      <c r="V219" s="219" t="e">
        <f>LEFT(#REF!,3)</f>
        <v>#REF!</v>
      </c>
      <c r="W219" s="220">
        <f t="shared" si="33"/>
        <v>1</v>
      </c>
    </row>
    <row r="220" spans="2:23" x14ac:dyDescent="0.25">
      <c r="G220" s="226"/>
      <c r="T220" s="140">
        <f>F213*J213</f>
        <v>0</v>
      </c>
      <c r="V220" s="219" t="e">
        <f>LEFT(#REF!,3)</f>
        <v>#REF!</v>
      </c>
      <c r="W220" s="220">
        <f t="shared" si="33"/>
        <v>1</v>
      </c>
    </row>
    <row r="221" spans="2:23" x14ac:dyDescent="0.25">
      <c r="G221" s="226"/>
      <c r="T221" s="140" t="e">
        <f>F214*J212</f>
        <v>#VALUE!</v>
      </c>
      <c r="V221" s="219" t="str">
        <f t="shared" ref="V221:V284" si="34">LEFT(J218,3)</f>
        <v/>
      </c>
      <c r="W221" s="220">
        <f t="shared" si="33"/>
        <v>1</v>
      </c>
    </row>
    <row r="222" spans="2:23" x14ac:dyDescent="0.25">
      <c r="G222" s="226"/>
      <c r="T222" s="12" t="e">
        <f>SUM(T219:T221)</f>
        <v>#VALUE!</v>
      </c>
      <c r="V222" s="219" t="str">
        <f t="shared" si="34"/>
        <v/>
      </c>
      <c r="W222" s="220">
        <f t="shared" si="33"/>
        <v>1</v>
      </c>
    </row>
    <row r="223" spans="2:23" x14ac:dyDescent="0.25">
      <c r="G223" s="226"/>
      <c r="V223" s="219" t="str">
        <f t="shared" si="34"/>
        <v/>
      </c>
      <c r="W223" s="220">
        <f t="shared" si="33"/>
        <v>1</v>
      </c>
    </row>
    <row r="224" spans="2:23" x14ac:dyDescent="0.25">
      <c r="G224" s="226"/>
      <c r="V224" s="219" t="str">
        <f t="shared" si="34"/>
        <v/>
      </c>
      <c r="W224" s="220">
        <f t="shared" si="33"/>
        <v>1</v>
      </c>
    </row>
    <row r="225" spans="7:23" x14ac:dyDescent="0.25">
      <c r="G225" s="226"/>
      <c r="V225" s="219" t="str">
        <f t="shared" si="34"/>
        <v/>
      </c>
      <c r="W225" s="220">
        <f t="shared" si="33"/>
        <v>1</v>
      </c>
    </row>
    <row r="226" spans="7:23" x14ac:dyDescent="0.25">
      <c r="G226" s="226"/>
      <c r="V226" s="219" t="str">
        <f t="shared" si="34"/>
        <v/>
      </c>
      <c r="W226" s="220">
        <f t="shared" si="33"/>
        <v>1</v>
      </c>
    </row>
    <row r="227" spans="7:23" x14ac:dyDescent="0.25">
      <c r="G227" s="226"/>
      <c r="V227" s="219" t="str">
        <f t="shared" si="34"/>
        <v/>
      </c>
      <c r="W227" s="220">
        <f t="shared" si="33"/>
        <v>1</v>
      </c>
    </row>
    <row r="228" spans="7:23" x14ac:dyDescent="0.25">
      <c r="G228" s="226"/>
      <c r="V228" s="219" t="str">
        <f t="shared" si="34"/>
        <v/>
      </c>
      <c r="W228" s="220">
        <f t="shared" si="33"/>
        <v>1</v>
      </c>
    </row>
    <row r="229" spans="7:23" x14ac:dyDescent="0.25">
      <c r="G229" s="226"/>
      <c r="V229" s="219" t="str">
        <f t="shared" si="34"/>
        <v/>
      </c>
      <c r="W229" s="220">
        <f t="shared" si="33"/>
        <v>1</v>
      </c>
    </row>
    <row r="230" spans="7:23" x14ac:dyDescent="0.25">
      <c r="G230" s="226"/>
      <c r="V230" s="219" t="str">
        <f t="shared" si="34"/>
        <v/>
      </c>
      <c r="W230" s="220">
        <f t="shared" si="33"/>
        <v>1</v>
      </c>
    </row>
    <row r="231" spans="7:23" x14ac:dyDescent="0.25">
      <c r="G231" s="226"/>
      <c r="V231" s="219" t="str">
        <f t="shared" si="34"/>
        <v/>
      </c>
      <c r="W231" s="220">
        <f t="shared" si="33"/>
        <v>1</v>
      </c>
    </row>
    <row r="232" spans="7:23" x14ac:dyDescent="0.25">
      <c r="V232" s="219" t="str">
        <f t="shared" si="34"/>
        <v/>
      </c>
      <c r="W232" s="220">
        <f t="shared" si="33"/>
        <v>1</v>
      </c>
    </row>
    <row r="233" spans="7:23" x14ac:dyDescent="0.25">
      <c r="V233" s="219" t="str">
        <f t="shared" si="34"/>
        <v/>
      </c>
      <c r="W233" s="220">
        <f t="shared" si="33"/>
        <v>1</v>
      </c>
    </row>
    <row r="234" spans="7:23" x14ac:dyDescent="0.25">
      <c r="V234" s="219" t="str">
        <f t="shared" si="34"/>
        <v/>
      </c>
      <c r="W234" s="220">
        <f t="shared" si="33"/>
        <v>1</v>
      </c>
    </row>
    <row r="235" spans="7:23" x14ac:dyDescent="0.25">
      <c r="V235" s="219" t="str">
        <f t="shared" si="34"/>
        <v/>
      </c>
      <c r="W235" s="220">
        <f t="shared" si="33"/>
        <v>1</v>
      </c>
    </row>
    <row r="236" spans="7:23" x14ac:dyDescent="0.25">
      <c r="V236" s="219" t="str">
        <f t="shared" si="34"/>
        <v/>
      </c>
      <c r="W236" s="220">
        <f t="shared" si="33"/>
        <v>1</v>
      </c>
    </row>
    <row r="237" spans="7:23" x14ac:dyDescent="0.25">
      <c r="V237" s="219" t="str">
        <f t="shared" si="34"/>
        <v/>
      </c>
      <c r="W237" s="220">
        <f t="shared" si="33"/>
        <v>1</v>
      </c>
    </row>
    <row r="238" spans="7:23" x14ac:dyDescent="0.25">
      <c r="V238" s="219" t="str">
        <f t="shared" si="34"/>
        <v/>
      </c>
      <c r="W238" s="220">
        <f t="shared" si="33"/>
        <v>1</v>
      </c>
    </row>
    <row r="239" spans="7:23" x14ac:dyDescent="0.25">
      <c r="V239" s="219" t="str">
        <f t="shared" si="34"/>
        <v/>
      </c>
      <c r="W239" s="220">
        <f t="shared" si="33"/>
        <v>1</v>
      </c>
    </row>
    <row r="240" spans="7:23" x14ac:dyDescent="0.25">
      <c r="V240" s="219" t="str">
        <f t="shared" si="34"/>
        <v/>
      </c>
      <c r="W240" s="220">
        <f t="shared" si="33"/>
        <v>1</v>
      </c>
    </row>
    <row r="241" spans="22:23" x14ac:dyDescent="0.25">
      <c r="V241" s="219" t="str">
        <f t="shared" si="34"/>
        <v/>
      </c>
      <c r="W241" s="220">
        <f t="shared" si="33"/>
        <v>1</v>
      </c>
    </row>
    <row r="242" spans="22:23" x14ac:dyDescent="0.25">
      <c r="V242" s="219" t="str">
        <f t="shared" si="34"/>
        <v/>
      </c>
      <c r="W242" s="220">
        <f t="shared" si="33"/>
        <v>1</v>
      </c>
    </row>
    <row r="243" spans="22:23" x14ac:dyDescent="0.25">
      <c r="V243" s="219" t="str">
        <f t="shared" si="34"/>
        <v/>
      </c>
      <c r="W243" s="220">
        <f t="shared" si="33"/>
        <v>1</v>
      </c>
    </row>
    <row r="244" spans="22:23" x14ac:dyDescent="0.25">
      <c r="V244" s="219" t="str">
        <f t="shared" si="34"/>
        <v/>
      </c>
      <c r="W244" s="220">
        <f t="shared" si="33"/>
        <v>1</v>
      </c>
    </row>
    <row r="245" spans="22:23" x14ac:dyDescent="0.25">
      <c r="V245" s="219" t="str">
        <f t="shared" si="34"/>
        <v/>
      </c>
      <c r="W245" s="220">
        <f t="shared" si="33"/>
        <v>1</v>
      </c>
    </row>
    <row r="246" spans="22:23" x14ac:dyDescent="0.25">
      <c r="V246" s="219" t="str">
        <f t="shared" si="34"/>
        <v/>
      </c>
      <c r="W246" s="220">
        <f t="shared" si="33"/>
        <v>1</v>
      </c>
    </row>
    <row r="247" spans="22:23" x14ac:dyDescent="0.25">
      <c r="V247" s="219" t="str">
        <f t="shared" si="34"/>
        <v/>
      </c>
      <c r="W247" s="220">
        <f t="shared" si="33"/>
        <v>1</v>
      </c>
    </row>
    <row r="248" spans="22:23" x14ac:dyDescent="0.25">
      <c r="V248" s="219" t="str">
        <f t="shared" si="34"/>
        <v/>
      </c>
      <c r="W248" s="220">
        <f t="shared" si="33"/>
        <v>1</v>
      </c>
    </row>
    <row r="249" spans="22:23" x14ac:dyDescent="0.25">
      <c r="V249" s="219" t="str">
        <f t="shared" si="34"/>
        <v/>
      </c>
      <c r="W249" s="220">
        <f t="shared" si="33"/>
        <v>1</v>
      </c>
    </row>
    <row r="250" spans="22:23" x14ac:dyDescent="0.25">
      <c r="V250" s="219" t="str">
        <f t="shared" si="34"/>
        <v/>
      </c>
      <c r="W250" s="220">
        <f t="shared" si="33"/>
        <v>1</v>
      </c>
    </row>
    <row r="251" spans="22:23" x14ac:dyDescent="0.25">
      <c r="V251" s="219" t="str">
        <f t="shared" si="34"/>
        <v/>
      </c>
      <c r="W251" s="220">
        <f t="shared" si="33"/>
        <v>1</v>
      </c>
    </row>
    <row r="252" spans="22:23" x14ac:dyDescent="0.25">
      <c r="V252" s="219" t="str">
        <f t="shared" si="34"/>
        <v/>
      </c>
      <c r="W252" s="220">
        <f t="shared" si="33"/>
        <v>1</v>
      </c>
    </row>
    <row r="253" spans="22:23" x14ac:dyDescent="0.25">
      <c r="V253" s="219" t="str">
        <f t="shared" si="34"/>
        <v/>
      </c>
      <c r="W253" s="220">
        <f t="shared" si="33"/>
        <v>1</v>
      </c>
    </row>
    <row r="254" spans="22:23" x14ac:dyDescent="0.25">
      <c r="V254" s="219" t="str">
        <f t="shared" si="34"/>
        <v/>
      </c>
      <c r="W254" s="220">
        <f t="shared" si="33"/>
        <v>1</v>
      </c>
    </row>
    <row r="255" spans="22:23" x14ac:dyDescent="0.25">
      <c r="V255" s="219" t="str">
        <f t="shared" si="34"/>
        <v/>
      </c>
      <c r="W255" s="220">
        <f t="shared" si="33"/>
        <v>1</v>
      </c>
    </row>
    <row r="256" spans="22:23" x14ac:dyDescent="0.25">
      <c r="V256" s="219" t="str">
        <f t="shared" si="34"/>
        <v/>
      </c>
      <c r="W256" s="220">
        <f t="shared" si="33"/>
        <v>1</v>
      </c>
    </row>
    <row r="257" spans="22:23" x14ac:dyDescent="0.25">
      <c r="V257" s="219" t="str">
        <f t="shared" si="34"/>
        <v/>
      </c>
      <c r="W257" s="220">
        <f t="shared" si="33"/>
        <v>1</v>
      </c>
    </row>
    <row r="258" spans="22:23" x14ac:dyDescent="0.25">
      <c r="V258" s="219" t="str">
        <f t="shared" si="34"/>
        <v/>
      </c>
      <c r="W258" s="220">
        <f t="shared" si="33"/>
        <v>1</v>
      </c>
    </row>
    <row r="259" spans="22:23" x14ac:dyDescent="0.25">
      <c r="V259" s="219" t="str">
        <f t="shared" si="34"/>
        <v/>
      </c>
      <c r="W259" s="220">
        <f t="shared" si="33"/>
        <v>1</v>
      </c>
    </row>
    <row r="260" spans="22:23" x14ac:dyDescent="0.25">
      <c r="V260" s="219" t="str">
        <f t="shared" si="34"/>
        <v/>
      </c>
      <c r="W260" s="220">
        <f t="shared" si="33"/>
        <v>1</v>
      </c>
    </row>
    <row r="261" spans="22:23" x14ac:dyDescent="0.25">
      <c r="V261" s="219" t="str">
        <f t="shared" si="34"/>
        <v/>
      </c>
      <c r="W261" s="220">
        <f t="shared" si="33"/>
        <v>1</v>
      </c>
    </row>
    <row r="262" spans="22:23" x14ac:dyDescent="0.25">
      <c r="V262" s="219" t="str">
        <f t="shared" si="34"/>
        <v/>
      </c>
      <c r="W262" s="220">
        <f t="shared" si="33"/>
        <v>1</v>
      </c>
    </row>
    <row r="263" spans="22:23" x14ac:dyDescent="0.25">
      <c r="V263" s="219" t="str">
        <f t="shared" si="34"/>
        <v/>
      </c>
      <c r="W263" s="220">
        <f t="shared" si="33"/>
        <v>1</v>
      </c>
    </row>
    <row r="264" spans="22:23" x14ac:dyDescent="0.25">
      <c r="V264" s="219" t="str">
        <f t="shared" si="34"/>
        <v/>
      </c>
      <c r="W264" s="220">
        <f t="shared" si="33"/>
        <v>1</v>
      </c>
    </row>
    <row r="265" spans="22:23" x14ac:dyDescent="0.25">
      <c r="V265" s="219" t="str">
        <f t="shared" si="34"/>
        <v/>
      </c>
      <c r="W265" s="220">
        <f t="shared" si="33"/>
        <v>1</v>
      </c>
    </row>
    <row r="266" spans="22:23" x14ac:dyDescent="0.25">
      <c r="V266" s="219" t="str">
        <f t="shared" si="34"/>
        <v/>
      </c>
      <c r="W266" s="220">
        <f t="shared" si="33"/>
        <v>1</v>
      </c>
    </row>
    <row r="267" spans="22:23" x14ac:dyDescent="0.25">
      <c r="V267" s="219" t="str">
        <f t="shared" si="34"/>
        <v/>
      </c>
      <c r="W267" s="220">
        <f t="shared" si="33"/>
        <v>1</v>
      </c>
    </row>
    <row r="268" spans="22:23" x14ac:dyDescent="0.25">
      <c r="V268" s="219" t="str">
        <f t="shared" si="34"/>
        <v/>
      </c>
      <c r="W268" s="220">
        <f t="shared" si="33"/>
        <v>1</v>
      </c>
    </row>
    <row r="269" spans="22:23" x14ac:dyDescent="0.25">
      <c r="V269" s="219" t="str">
        <f t="shared" si="34"/>
        <v/>
      </c>
      <c r="W269" s="220">
        <f t="shared" si="33"/>
        <v>1</v>
      </c>
    </row>
    <row r="270" spans="22:23" x14ac:dyDescent="0.25">
      <c r="V270" s="219" t="str">
        <f t="shared" si="34"/>
        <v/>
      </c>
      <c r="W270" s="220">
        <f t="shared" si="33"/>
        <v>1</v>
      </c>
    </row>
    <row r="271" spans="22:23" x14ac:dyDescent="0.25">
      <c r="V271" s="219" t="str">
        <f t="shared" si="34"/>
        <v/>
      </c>
      <c r="W271" s="220">
        <f t="shared" si="33"/>
        <v>1</v>
      </c>
    </row>
    <row r="272" spans="22:23" x14ac:dyDescent="0.25">
      <c r="V272" s="219" t="str">
        <f t="shared" si="34"/>
        <v/>
      </c>
      <c r="W272" s="220">
        <f t="shared" si="33"/>
        <v>1</v>
      </c>
    </row>
    <row r="273" spans="22:23" x14ac:dyDescent="0.25">
      <c r="V273" s="219" t="str">
        <f t="shared" si="34"/>
        <v/>
      </c>
      <c r="W273" s="220">
        <f t="shared" si="33"/>
        <v>1</v>
      </c>
    </row>
    <row r="274" spans="22:23" x14ac:dyDescent="0.25">
      <c r="V274" s="219" t="str">
        <f t="shared" si="34"/>
        <v/>
      </c>
      <c r="W274" s="220">
        <f t="shared" ref="W274:W337" si="35">1-(R274/100)</f>
        <v>1</v>
      </c>
    </row>
    <row r="275" spans="22:23" x14ac:dyDescent="0.25">
      <c r="V275" s="219" t="str">
        <f t="shared" si="34"/>
        <v/>
      </c>
      <c r="W275" s="220">
        <f t="shared" si="35"/>
        <v>1</v>
      </c>
    </row>
    <row r="276" spans="22:23" x14ac:dyDescent="0.25">
      <c r="V276" s="219" t="str">
        <f t="shared" si="34"/>
        <v/>
      </c>
      <c r="W276" s="220">
        <f t="shared" si="35"/>
        <v>1</v>
      </c>
    </row>
    <row r="277" spans="22:23" x14ac:dyDescent="0.25">
      <c r="V277" s="219" t="str">
        <f t="shared" si="34"/>
        <v/>
      </c>
      <c r="W277" s="220">
        <f t="shared" si="35"/>
        <v>1</v>
      </c>
    </row>
    <row r="278" spans="22:23" x14ac:dyDescent="0.25">
      <c r="V278" s="219" t="str">
        <f t="shared" si="34"/>
        <v/>
      </c>
      <c r="W278" s="220">
        <f t="shared" si="35"/>
        <v>1</v>
      </c>
    </row>
    <row r="279" spans="22:23" x14ac:dyDescent="0.25">
      <c r="V279" s="219" t="str">
        <f t="shared" si="34"/>
        <v/>
      </c>
      <c r="W279" s="220">
        <f t="shared" si="35"/>
        <v>1</v>
      </c>
    </row>
    <row r="280" spans="22:23" x14ac:dyDescent="0.25">
      <c r="V280" s="219" t="str">
        <f t="shared" si="34"/>
        <v/>
      </c>
      <c r="W280" s="220">
        <f t="shared" si="35"/>
        <v>1</v>
      </c>
    </row>
    <row r="281" spans="22:23" x14ac:dyDescent="0.25">
      <c r="V281" s="219" t="str">
        <f t="shared" si="34"/>
        <v/>
      </c>
      <c r="W281" s="220">
        <f t="shared" si="35"/>
        <v>1</v>
      </c>
    </row>
    <row r="282" spans="22:23" x14ac:dyDescent="0.25">
      <c r="V282" s="219" t="str">
        <f t="shared" si="34"/>
        <v/>
      </c>
      <c r="W282" s="220">
        <f t="shared" si="35"/>
        <v>1</v>
      </c>
    </row>
    <row r="283" spans="22:23" x14ac:dyDescent="0.25">
      <c r="V283" s="219" t="str">
        <f t="shared" si="34"/>
        <v/>
      </c>
      <c r="W283" s="220">
        <f t="shared" si="35"/>
        <v>1</v>
      </c>
    </row>
    <row r="284" spans="22:23" x14ac:dyDescent="0.25">
      <c r="V284" s="219" t="str">
        <f t="shared" si="34"/>
        <v/>
      </c>
      <c r="W284" s="220">
        <f t="shared" si="35"/>
        <v>1</v>
      </c>
    </row>
    <row r="285" spans="22:23" x14ac:dyDescent="0.25">
      <c r="V285" s="219" t="str">
        <f t="shared" ref="V285:V348" si="36">LEFT(J282,3)</f>
        <v/>
      </c>
      <c r="W285" s="220">
        <f t="shared" si="35"/>
        <v>1</v>
      </c>
    </row>
    <row r="286" spans="22:23" x14ac:dyDescent="0.25">
      <c r="V286" s="219" t="str">
        <f t="shared" si="36"/>
        <v/>
      </c>
      <c r="W286" s="220">
        <f t="shared" si="35"/>
        <v>1</v>
      </c>
    </row>
    <row r="287" spans="22:23" x14ac:dyDescent="0.25">
      <c r="V287" s="219" t="str">
        <f t="shared" si="36"/>
        <v/>
      </c>
      <c r="W287" s="220">
        <f t="shared" si="35"/>
        <v>1</v>
      </c>
    </row>
    <row r="288" spans="22:23" x14ac:dyDescent="0.25">
      <c r="V288" s="219" t="str">
        <f t="shared" si="36"/>
        <v/>
      </c>
      <c r="W288" s="220">
        <f t="shared" si="35"/>
        <v>1</v>
      </c>
    </row>
    <row r="289" spans="22:23" x14ac:dyDescent="0.25">
      <c r="V289" s="219" t="str">
        <f t="shared" si="36"/>
        <v/>
      </c>
      <c r="W289" s="220">
        <f t="shared" si="35"/>
        <v>1</v>
      </c>
    </row>
    <row r="290" spans="22:23" x14ac:dyDescent="0.25">
      <c r="V290" s="219" t="str">
        <f t="shared" si="36"/>
        <v/>
      </c>
      <c r="W290" s="220">
        <f t="shared" si="35"/>
        <v>1</v>
      </c>
    </row>
    <row r="291" spans="22:23" x14ac:dyDescent="0.25">
      <c r="V291" s="219" t="str">
        <f t="shared" si="36"/>
        <v/>
      </c>
      <c r="W291" s="220">
        <f t="shared" si="35"/>
        <v>1</v>
      </c>
    </row>
    <row r="292" spans="22:23" x14ac:dyDescent="0.25">
      <c r="V292" s="219" t="str">
        <f t="shared" si="36"/>
        <v/>
      </c>
      <c r="W292" s="220">
        <f t="shared" si="35"/>
        <v>1</v>
      </c>
    </row>
    <row r="293" spans="22:23" x14ac:dyDescent="0.25">
      <c r="V293" s="219" t="str">
        <f t="shared" si="36"/>
        <v/>
      </c>
      <c r="W293" s="220">
        <f t="shared" si="35"/>
        <v>1</v>
      </c>
    </row>
    <row r="294" spans="22:23" x14ac:dyDescent="0.25">
      <c r="V294" s="219" t="str">
        <f t="shared" si="36"/>
        <v/>
      </c>
      <c r="W294" s="220">
        <f t="shared" si="35"/>
        <v>1</v>
      </c>
    </row>
    <row r="295" spans="22:23" x14ac:dyDescent="0.25">
      <c r="V295" s="219" t="str">
        <f t="shared" si="36"/>
        <v/>
      </c>
      <c r="W295" s="220">
        <f t="shared" si="35"/>
        <v>1</v>
      </c>
    </row>
    <row r="296" spans="22:23" x14ac:dyDescent="0.25">
      <c r="V296" s="219" t="str">
        <f t="shared" si="36"/>
        <v/>
      </c>
      <c r="W296" s="220">
        <f t="shared" si="35"/>
        <v>1</v>
      </c>
    </row>
    <row r="297" spans="22:23" x14ac:dyDescent="0.25">
      <c r="V297" s="219" t="str">
        <f t="shared" si="36"/>
        <v/>
      </c>
      <c r="W297" s="220">
        <f t="shared" si="35"/>
        <v>1</v>
      </c>
    </row>
    <row r="298" spans="22:23" x14ac:dyDescent="0.25">
      <c r="V298" s="219" t="str">
        <f t="shared" si="36"/>
        <v/>
      </c>
      <c r="W298" s="220">
        <f t="shared" si="35"/>
        <v>1</v>
      </c>
    </row>
    <row r="299" spans="22:23" x14ac:dyDescent="0.25">
      <c r="V299" s="219" t="str">
        <f t="shared" si="36"/>
        <v/>
      </c>
      <c r="W299" s="220">
        <f t="shared" si="35"/>
        <v>1</v>
      </c>
    </row>
    <row r="300" spans="22:23" x14ac:dyDescent="0.25">
      <c r="V300" s="219" t="str">
        <f t="shared" si="36"/>
        <v/>
      </c>
      <c r="W300" s="220">
        <f t="shared" si="35"/>
        <v>1</v>
      </c>
    </row>
    <row r="301" spans="22:23" x14ac:dyDescent="0.25">
      <c r="V301" s="219" t="str">
        <f t="shared" si="36"/>
        <v/>
      </c>
      <c r="W301" s="220">
        <f t="shared" si="35"/>
        <v>1</v>
      </c>
    </row>
    <row r="302" spans="22:23" x14ac:dyDescent="0.25">
      <c r="V302" s="219" t="str">
        <f t="shared" si="36"/>
        <v/>
      </c>
      <c r="W302" s="220">
        <f t="shared" si="35"/>
        <v>1</v>
      </c>
    </row>
    <row r="303" spans="22:23" x14ac:dyDescent="0.25">
      <c r="V303" s="219" t="str">
        <f t="shared" si="36"/>
        <v/>
      </c>
      <c r="W303" s="220">
        <f t="shared" si="35"/>
        <v>1</v>
      </c>
    </row>
    <row r="304" spans="22:23" x14ac:dyDescent="0.25">
      <c r="V304" s="219" t="str">
        <f t="shared" si="36"/>
        <v/>
      </c>
      <c r="W304" s="220">
        <f t="shared" si="35"/>
        <v>1</v>
      </c>
    </row>
    <row r="305" spans="22:23" x14ac:dyDescent="0.25">
      <c r="V305" s="219" t="str">
        <f t="shared" si="36"/>
        <v/>
      </c>
      <c r="W305" s="220">
        <f t="shared" si="35"/>
        <v>1</v>
      </c>
    </row>
    <row r="306" spans="22:23" x14ac:dyDescent="0.25">
      <c r="V306" s="219" t="str">
        <f t="shared" si="36"/>
        <v/>
      </c>
      <c r="W306" s="220">
        <f t="shared" si="35"/>
        <v>1</v>
      </c>
    </row>
    <row r="307" spans="22:23" x14ac:dyDescent="0.25">
      <c r="V307" s="219" t="str">
        <f t="shared" si="36"/>
        <v/>
      </c>
      <c r="W307" s="220">
        <f t="shared" si="35"/>
        <v>1</v>
      </c>
    </row>
    <row r="308" spans="22:23" x14ac:dyDescent="0.25">
      <c r="V308" s="219" t="str">
        <f t="shared" si="36"/>
        <v/>
      </c>
      <c r="W308" s="220">
        <f t="shared" si="35"/>
        <v>1</v>
      </c>
    </row>
    <row r="309" spans="22:23" x14ac:dyDescent="0.25">
      <c r="V309" s="219" t="str">
        <f t="shared" si="36"/>
        <v/>
      </c>
      <c r="W309" s="220">
        <f t="shared" si="35"/>
        <v>1</v>
      </c>
    </row>
    <row r="310" spans="22:23" x14ac:dyDescent="0.25">
      <c r="V310" s="219" t="str">
        <f t="shared" si="36"/>
        <v/>
      </c>
      <c r="W310" s="220">
        <f t="shared" si="35"/>
        <v>1</v>
      </c>
    </row>
    <row r="311" spans="22:23" x14ac:dyDescent="0.25">
      <c r="V311" s="219" t="str">
        <f t="shared" si="36"/>
        <v/>
      </c>
      <c r="W311" s="220">
        <f t="shared" si="35"/>
        <v>1</v>
      </c>
    </row>
    <row r="312" spans="22:23" x14ac:dyDescent="0.25">
      <c r="V312" s="219" t="str">
        <f t="shared" si="36"/>
        <v/>
      </c>
      <c r="W312" s="220">
        <f t="shared" si="35"/>
        <v>1</v>
      </c>
    </row>
    <row r="313" spans="22:23" x14ac:dyDescent="0.25">
      <c r="V313" s="219" t="str">
        <f t="shared" si="36"/>
        <v/>
      </c>
      <c r="W313" s="220">
        <f t="shared" si="35"/>
        <v>1</v>
      </c>
    </row>
    <row r="314" spans="22:23" x14ac:dyDescent="0.25">
      <c r="V314" s="219" t="str">
        <f t="shared" si="36"/>
        <v/>
      </c>
      <c r="W314" s="220">
        <f t="shared" si="35"/>
        <v>1</v>
      </c>
    </row>
    <row r="315" spans="22:23" x14ac:dyDescent="0.25">
      <c r="V315" s="219" t="str">
        <f t="shared" si="36"/>
        <v/>
      </c>
      <c r="W315" s="220">
        <f t="shared" si="35"/>
        <v>1</v>
      </c>
    </row>
    <row r="316" spans="22:23" x14ac:dyDescent="0.25">
      <c r="V316" s="219" t="str">
        <f t="shared" si="36"/>
        <v/>
      </c>
      <c r="W316" s="220">
        <f t="shared" si="35"/>
        <v>1</v>
      </c>
    </row>
    <row r="317" spans="22:23" x14ac:dyDescent="0.25">
      <c r="V317" s="219" t="str">
        <f t="shared" si="36"/>
        <v/>
      </c>
      <c r="W317" s="220">
        <f t="shared" si="35"/>
        <v>1</v>
      </c>
    </row>
    <row r="318" spans="22:23" x14ac:dyDescent="0.25">
      <c r="V318" s="219" t="str">
        <f t="shared" si="36"/>
        <v/>
      </c>
      <c r="W318" s="220">
        <f t="shared" si="35"/>
        <v>1</v>
      </c>
    </row>
    <row r="319" spans="22:23" x14ac:dyDescent="0.25">
      <c r="V319" s="219" t="str">
        <f t="shared" si="36"/>
        <v/>
      </c>
      <c r="W319" s="220">
        <f t="shared" si="35"/>
        <v>1</v>
      </c>
    </row>
    <row r="320" spans="22:23" x14ac:dyDescent="0.25">
      <c r="V320" s="219" t="str">
        <f t="shared" si="36"/>
        <v/>
      </c>
      <c r="W320" s="220">
        <f t="shared" si="35"/>
        <v>1</v>
      </c>
    </row>
    <row r="321" spans="22:23" x14ac:dyDescent="0.25">
      <c r="V321" s="219" t="str">
        <f t="shared" si="36"/>
        <v/>
      </c>
      <c r="W321" s="220">
        <f t="shared" si="35"/>
        <v>1</v>
      </c>
    </row>
    <row r="322" spans="22:23" x14ac:dyDescent="0.25">
      <c r="V322" s="219" t="str">
        <f t="shared" si="36"/>
        <v/>
      </c>
      <c r="W322" s="220">
        <f t="shared" si="35"/>
        <v>1</v>
      </c>
    </row>
    <row r="323" spans="22:23" x14ac:dyDescent="0.25">
      <c r="V323" s="219" t="str">
        <f t="shared" si="36"/>
        <v/>
      </c>
      <c r="W323" s="220">
        <f t="shared" si="35"/>
        <v>1</v>
      </c>
    </row>
    <row r="324" spans="22:23" x14ac:dyDescent="0.25">
      <c r="V324" s="219" t="str">
        <f t="shared" si="36"/>
        <v/>
      </c>
      <c r="W324" s="220">
        <f t="shared" si="35"/>
        <v>1</v>
      </c>
    </row>
    <row r="325" spans="22:23" x14ac:dyDescent="0.25">
      <c r="V325" s="219" t="str">
        <f t="shared" si="36"/>
        <v/>
      </c>
      <c r="W325" s="220">
        <f t="shared" si="35"/>
        <v>1</v>
      </c>
    </row>
    <row r="326" spans="22:23" x14ac:dyDescent="0.25">
      <c r="V326" s="219" t="str">
        <f t="shared" si="36"/>
        <v/>
      </c>
      <c r="W326" s="220">
        <f t="shared" si="35"/>
        <v>1</v>
      </c>
    </row>
    <row r="327" spans="22:23" x14ac:dyDescent="0.25">
      <c r="V327" s="219" t="str">
        <f t="shared" si="36"/>
        <v/>
      </c>
      <c r="W327" s="220">
        <f t="shared" si="35"/>
        <v>1</v>
      </c>
    </row>
    <row r="328" spans="22:23" x14ac:dyDescent="0.25">
      <c r="V328" s="219" t="str">
        <f t="shared" si="36"/>
        <v/>
      </c>
      <c r="W328" s="220">
        <f t="shared" si="35"/>
        <v>1</v>
      </c>
    </row>
    <row r="329" spans="22:23" x14ac:dyDescent="0.25">
      <c r="V329" s="219" t="str">
        <f t="shared" si="36"/>
        <v/>
      </c>
      <c r="W329" s="220">
        <f t="shared" si="35"/>
        <v>1</v>
      </c>
    </row>
    <row r="330" spans="22:23" x14ac:dyDescent="0.25">
      <c r="V330" s="219" t="str">
        <f t="shared" si="36"/>
        <v/>
      </c>
      <c r="W330" s="220">
        <f t="shared" si="35"/>
        <v>1</v>
      </c>
    </row>
    <row r="331" spans="22:23" x14ac:dyDescent="0.25">
      <c r="V331" s="219" t="str">
        <f t="shared" si="36"/>
        <v/>
      </c>
      <c r="W331" s="220">
        <f t="shared" si="35"/>
        <v>1</v>
      </c>
    </row>
    <row r="332" spans="22:23" x14ac:dyDescent="0.25">
      <c r="V332" s="219" t="str">
        <f t="shared" si="36"/>
        <v/>
      </c>
      <c r="W332" s="220">
        <f t="shared" si="35"/>
        <v>1</v>
      </c>
    </row>
    <row r="333" spans="22:23" x14ac:dyDescent="0.25">
      <c r="V333" s="219" t="str">
        <f t="shared" si="36"/>
        <v/>
      </c>
      <c r="W333" s="220">
        <f t="shared" si="35"/>
        <v>1</v>
      </c>
    </row>
    <row r="334" spans="22:23" x14ac:dyDescent="0.25">
      <c r="V334" s="219" t="str">
        <f t="shared" si="36"/>
        <v/>
      </c>
      <c r="W334" s="220">
        <f t="shared" si="35"/>
        <v>1</v>
      </c>
    </row>
    <row r="335" spans="22:23" x14ac:dyDescent="0.25">
      <c r="V335" s="219" t="str">
        <f t="shared" si="36"/>
        <v/>
      </c>
      <c r="W335" s="220">
        <f t="shared" si="35"/>
        <v>1</v>
      </c>
    </row>
    <row r="336" spans="22:23" x14ac:dyDescent="0.25">
      <c r="V336" s="219" t="str">
        <f t="shared" si="36"/>
        <v/>
      </c>
      <c r="W336" s="220">
        <f t="shared" si="35"/>
        <v>1</v>
      </c>
    </row>
    <row r="337" spans="22:23" x14ac:dyDescent="0.25">
      <c r="V337" s="219" t="str">
        <f t="shared" si="36"/>
        <v/>
      </c>
      <c r="W337" s="220">
        <f t="shared" si="35"/>
        <v>1</v>
      </c>
    </row>
    <row r="338" spans="22:23" x14ac:dyDescent="0.25">
      <c r="V338" s="219" t="str">
        <f t="shared" si="36"/>
        <v/>
      </c>
      <c r="W338" s="220">
        <f t="shared" ref="W338:W401" si="37">1-(R338/100)</f>
        <v>1</v>
      </c>
    </row>
    <row r="339" spans="22:23" x14ac:dyDescent="0.25">
      <c r="V339" s="219" t="str">
        <f t="shared" si="36"/>
        <v/>
      </c>
      <c r="W339" s="220">
        <f t="shared" si="37"/>
        <v>1</v>
      </c>
    </row>
    <row r="340" spans="22:23" x14ac:dyDescent="0.25">
      <c r="V340" s="219" t="str">
        <f t="shared" si="36"/>
        <v/>
      </c>
      <c r="W340" s="220">
        <f t="shared" si="37"/>
        <v>1</v>
      </c>
    </row>
    <row r="341" spans="22:23" x14ac:dyDescent="0.25">
      <c r="V341" s="219" t="str">
        <f t="shared" si="36"/>
        <v/>
      </c>
      <c r="W341" s="220">
        <f t="shared" si="37"/>
        <v>1</v>
      </c>
    </row>
    <row r="342" spans="22:23" x14ac:dyDescent="0.25">
      <c r="V342" s="219" t="str">
        <f t="shared" si="36"/>
        <v/>
      </c>
      <c r="W342" s="220">
        <f t="shared" si="37"/>
        <v>1</v>
      </c>
    </row>
    <row r="343" spans="22:23" x14ac:dyDescent="0.25">
      <c r="V343" s="219" t="str">
        <f t="shared" si="36"/>
        <v/>
      </c>
      <c r="W343" s="220">
        <f t="shared" si="37"/>
        <v>1</v>
      </c>
    </row>
    <row r="344" spans="22:23" x14ac:dyDescent="0.25">
      <c r="V344" s="219" t="str">
        <f t="shared" si="36"/>
        <v/>
      </c>
      <c r="W344" s="220">
        <f t="shared" si="37"/>
        <v>1</v>
      </c>
    </row>
    <row r="345" spans="22:23" x14ac:dyDescent="0.25">
      <c r="V345" s="219" t="str">
        <f t="shared" si="36"/>
        <v/>
      </c>
      <c r="W345" s="220">
        <f t="shared" si="37"/>
        <v>1</v>
      </c>
    </row>
    <row r="346" spans="22:23" x14ac:dyDescent="0.25">
      <c r="V346" s="219" t="str">
        <f t="shared" si="36"/>
        <v/>
      </c>
      <c r="W346" s="220">
        <f t="shared" si="37"/>
        <v>1</v>
      </c>
    </row>
    <row r="347" spans="22:23" x14ac:dyDescent="0.25">
      <c r="V347" s="219" t="str">
        <f t="shared" si="36"/>
        <v/>
      </c>
      <c r="W347" s="220">
        <f t="shared" si="37"/>
        <v>1</v>
      </c>
    </row>
    <row r="348" spans="22:23" x14ac:dyDescent="0.25">
      <c r="V348" s="219" t="str">
        <f t="shared" si="36"/>
        <v/>
      </c>
      <c r="W348" s="220">
        <f t="shared" si="37"/>
        <v>1</v>
      </c>
    </row>
    <row r="349" spans="22:23" x14ac:dyDescent="0.25">
      <c r="V349" s="219" t="str">
        <f t="shared" ref="V349:V412" si="38">LEFT(J346,3)</f>
        <v/>
      </c>
      <c r="W349" s="220">
        <f t="shared" si="37"/>
        <v>1</v>
      </c>
    </row>
    <row r="350" spans="22:23" x14ac:dyDescent="0.25">
      <c r="V350" s="219" t="str">
        <f t="shared" si="38"/>
        <v/>
      </c>
      <c r="W350" s="220">
        <f t="shared" si="37"/>
        <v>1</v>
      </c>
    </row>
    <row r="351" spans="22:23" x14ac:dyDescent="0.25">
      <c r="V351" s="219" t="str">
        <f t="shared" si="38"/>
        <v/>
      </c>
      <c r="W351" s="220">
        <f t="shared" si="37"/>
        <v>1</v>
      </c>
    </row>
    <row r="352" spans="22:23" x14ac:dyDescent="0.25">
      <c r="V352" s="219" t="str">
        <f t="shared" si="38"/>
        <v/>
      </c>
      <c r="W352" s="220">
        <f t="shared" si="37"/>
        <v>1</v>
      </c>
    </row>
    <row r="353" spans="22:23" x14ac:dyDescent="0.25">
      <c r="V353" s="219" t="str">
        <f t="shared" si="38"/>
        <v/>
      </c>
      <c r="W353" s="220">
        <f t="shared" si="37"/>
        <v>1</v>
      </c>
    </row>
    <row r="354" spans="22:23" x14ac:dyDescent="0.25">
      <c r="V354" s="219" t="str">
        <f t="shared" si="38"/>
        <v/>
      </c>
      <c r="W354" s="220">
        <f t="shared" si="37"/>
        <v>1</v>
      </c>
    </row>
    <row r="355" spans="22:23" x14ac:dyDescent="0.25">
      <c r="V355" s="219" t="str">
        <f t="shared" si="38"/>
        <v/>
      </c>
      <c r="W355" s="220">
        <f t="shared" si="37"/>
        <v>1</v>
      </c>
    </row>
    <row r="356" spans="22:23" x14ac:dyDescent="0.25">
      <c r="V356" s="219" t="str">
        <f t="shared" si="38"/>
        <v/>
      </c>
      <c r="W356" s="220">
        <f t="shared" si="37"/>
        <v>1</v>
      </c>
    </row>
    <row r="357" spans="22:23" x14ac:dyDescent="0.25">
      <c r="V357" s="219" t="str">
        <f t="shared" si="38"/>
        <v/>
      </c>
      <c r="W357" s="220">
        <f t="shared" si="37"/>
        <v>1</v>
      </c>
    </row>
    <row r="358" spans="22:23" x14ac:dyDescent="0.25">
      <c r="V358" s="219" t="str">
        <f t="shared" si="38"/>
        <v/>
      </c>
      <c r="W358" s="220">
        <f t="shared" si="37"/>
        <v>1</v>
      </c>
    </row>
    <row r="359" spans="22:23" x14ac:dyDescent="0.25">
      <c r="V359" s="219" t="str">
        <f t="shared" si="38"/>
        <v/>
      </c>
      <c r="W359" s="220">
        <f t="shared" si="37"/>
        <v>1</v>
      </c>
    </row>
    <row r="360" spans="22:23" x14ac:dyDescent="0.25">
      <c r="V360" s="219" t="str">
        <f t="shared" si="38"/>
        <v/>
      </c>
      <c r="W360" s="220">
        <f t="shared" si="37"/>
        <v>1</v>
      </c>
    </row>
    <row r="361" spans="22:23" x14ac:dyDescent="0.25">
      <c r="V361" s="219" t="str">
        <f t="shared" si="38"/>
        <v/>
      </c>
      <c r="W361" s="220">
        <f t="shared" si="37"/>
        <v>1</v>
      </c>
    </row>
    <row r="362" spans="22:23" x14ac:dyDescent="0.25">
      <c r="V362" s="219" t="str">
        <f t="shared" si="38"/>
        <v/>
      </c>
      <c r="W362" s="220">
        <f t="shared" si="37"/>
        <v>1</v>
      </c>
    </row>
    <row r="363" spans="22:23" x14ac:dyDescent="0.25">
      <c r="V363" s="219" t="str">
        <f t="shared" si="38"/>
        <v/>
      </c>
      <c r="W363" s="220">
        <f t="shared" si="37"/>
        <v>1</v>
      </c>
    </row>
    <row r="364" spans="22:23" x14ac:dyDescent="0.25">
      <c r="V364" s="219" t="str">
        <f t="shared" si="38"/>
        <v/>
      </c>
      <c r="W364" s="220">
        <f t="shared" si="37"/>
        <v>1</v>
      </c>
    </row>
    <row r="365" spans="22:23" x14ac:dyDescent="0.25">
      <c r="V365" s="219" t="str">
        <f t="shared" si="38"/>
        <v/>
      </c>
      <c r="W365" s="220">
        <f t="shared" si="37"/>
        <v>1</v>
      </c>
    </row>
    <row r="366" spans="22:23" x14ac:dyDescent="0.25">
      <c r="V366" s="219" t="str">
        <f t="shared" si="38"/>
        <v/>
      </c>
      <c r="W366" s="220">
        <f t="shared" si="37"/>
        <v>1</v>
      </c>
    </row>
    <row r="367" spans="22:23" x14ac:dyDescent="0.25">
      <c r="V367" s="219" t="str">
        <f t="shared" si="38"/>
        <v/>
      </c>
      <c r="W367" s="220">
        <f t="shared" si="37"/>
        <v>1</v>
      </c>
    </row>
    <row r="368" spans="22:23" x14ac:dyDescent="0.25">
      <c r="V368" s="219" t="str">
        <f t="shared" si="38"/>
        <v/>
      </c>
      <c r="W368" s="220">
        <f t="shared" si="37"/>
        <v>1</v>
      </c>
    </row>
    <row r="369" spans="22:23" x14ac:dyDescent="0.25">
      <c r="V369" s="219" t="str">
        <f t="shared" si="38"/>
        <v/>
      </c>
      <c r="W369" s="220">
        <f t="shared" si="37"/>
        <v>1</v>
      </c>
    </row>
    <row r="370" spans="22:23" x14ac:dyDescent="0.25">
      <c r="V370" s="219" t="str">
        <f t="shared" si="38"/>
        <v/>
      </c>
      <c r="W370" s="220">
        <f t="shared" si="37"/>
        <v>1</v>
      </c>
    </row>
    <row r="371" spans="22:23" x14ac:dyDescent="0.25">
      <c r="V371" s="219" t="str">
        <f t="shared" si="38"/>
        <v/>
      </c>
      <c r="W371" s="220">
        <f t="shared" si="37"/>
        <v>1</v>
      </c>
    </row>
    <row r="372" spans="22:23" x14ac:dyDescent="0.25">
      <c r="V372" s="219" t="str">
        <f t="shared" si="38"/>
        <v/>
      </c>
      <c r="W372" s="220">
        <f t="shared" si="37"/>
        <v>1</v>
      </c>
    </row>
    <row r="373" spans="22:23" x14ac:dyDescent="0.25">
      <c r="V373" s="219" t="str">
        <f t="shared" si="38"/>
        <v/>
      </c>
      <c r="W373" s="220">
        <f t="shared" si="37"/>
        <v>1</v>
      </c>
    </row>
    <row r="374" spans="22:23" x14ac:dyDescent="0.25">
      <c r="V374" s="219" t="str">
        <f t="shared" si="38"/>
        <v/>
      </c>
      <c r="W374" s="220">
        <f t="shared" si="37"/>
        <v>1</v>
      </c>
    </row>
    <row r="375" spans="22:23" x14ac:dyDescent="0.25">
      <c r="V375" s="219" t="str">
        <f t="shared" si="38"/>
        <v/>
      </c>
      <c r="W375" s="220">
        <f t="shared" si="37"/>
        <v>1</v>
      </c>
    </row>
    <row r="376" spans="22:23" x14ac:dyDescent="0.25">
      <c r="V376" s="219" t="str">
        <f t="shared" si="38"/>
        <v/>
      </c>
      <c r="W376" s="220">
        <f t="shared" si="37"/>
        <v>1</v>
      </c>
    </row>
    <row r="377" spans="22:23" x14ac:dyDescent="0.25">
      <c r="V377" s="219" t="str">
        <f t="shared" si="38"/>
        <v/>
      </c>
      <c r="W377" s="220">
        <f t="shared" si="37"/>
        <v>1</v>
      </c>
    </row>
    <row r="378" spans="22:23" x14ac:dyDescent="0.25">
      <c r="V378" s="219" t="str">
        <f t="shared" si="38"/>
        <v/>
      </c>
      <c r="W378" s="220">
        <f t="shared" si="37"/>
        <v>1</v>
      </c>
    </row>
    <row r="379" spans="22:23" x14ac:dyDescent="0.25">
      <c r="V379" s="219" t="str">
        <f t="shared" si="38"/>
        <v/>
      </c>
      <c r="W379" s="220">
        <f t="shared" si="37"/>
        <v>1</v>
      </c>
    </row>
    <row r="380" spans="22:23" x14ac:dyDescent="0.25">
      <c r="V380" s="219" t="str">
        <f t="shared" si="38"/>
        <v/>
      </c>
      <c r="W380" s="220">
        <f t="shared" si="37"/>
        <v>1</v>
      </c>
    </row>
    <row r="381" spans="22:23" x14ac:dyDescent="0.25">
      <c r="V381" s="219" t="str">
        <f t="shared" si="38"/>
        <v/>
      </c>
      <c r="W381" s="220">
        <f t="shared" si="37"/>
        <v>1</v>
      </c>
    </row>
    <row r="382" spans="22:23" x14ac:dyDescent="0.25">
      <c r="V382" s="219" t="str">
        <f t="shared" si="38"/>
        <v/>
      </c>
      <c r="W382" s="220">
        <f t="shared" si="37"/>
        <v>1</v>
      </c>
    </row>
    <row r="383" spans="22:23" x14ac:dyDescent="0.25">
      <c r="V383" s="219" t="str">
        <f t="shared" si="38"/>
        <v/>
      </c>
      <c r="W383" s="220">
        <f t="shared" si="37"/>
        <v>1</v>
      </c>
    </row>
    <row r="384" spans="22:23" x14ac:dyDescent="0.25">
      <c r="V384" s="219" t="str">
        <f t="shared" si="38"/>
        <v/>
      </c>
      <c r="W384" s="220">
        <f t="shared" si="37"/>
        <v>1</v>
      </c>
    </row>
    <row r="385" spans="22:23" x14ac:dyDescent="0.25">
      <c r="V385" s="219" t="str">
        <f t="shared" si="38"/>
        <v/>
      </c>
      <c r="W385" s="220">
        <f t="shared" si="37"/>
        <v>1</v>
      </c>
    </row>
    <row r="386" spans="22:23" x14ac:dyDescent="0.25">
      <c r="V386" s="219" t="str">
        <f t="shared" si="38"/>
        <v/>
      </c>
      <c r="W386" s="220">
        <f t="shared" si="37"/>
        <v>1</v>
      </c>
    </row>
    <row r="387" spans="22:23" x14ac:dyDescent="0.25">
      <c r="V387" s="219" t="str">
        <f t="shared" si="38"/>
        <v/>
      </c>
      <c r="W387" s="220">
        <f t="shared" si="37"/>
        <v>1</v>
      </c>
    </row>
    <row r="388" spans="22:23" x14ac:dyDescent="0.25">
      <c r="V388" s="219" t="str">
        <f t="shared" si="38"/>
        <v/>
      </c>
      <c r="W388" s="220">
        <f t="shared" si="37"/>
        <v>1</v>
      </c>
    </row>
    <row r="389" spans="22:23" x14ac:dyDescent="0.25">
      <c r="V389" s="219" t="str">
        <f t="shared" si="38"/>
        <v/>
      </c>
      <c r="W389" s="220">
        <f t="shared" si="37"/>
        <v>1</v>
      </c>
    </row>
    <row r="390" spans="22:23" x14ac:dyDescent="0.25">
      <c r="V390" s="219" t="str">
        <f t="shared" si="38"/>
        <v/>
      </c>
      <c r="W390" s="220">
        <f t="shared" si="37"/>
        <v>1</v>
      </c>
    </row>
    <row r="391" spans="22:23" x14ac:dyDescent="0.25">
      <c r="V391" s="219" t="str">
        <f t="shared" si="38"/>
        <v/>
      </c>
      <c r="W391" s="220">
        <f t="shared" si="37"/>
        <v>1</v>
      </c>
    </row>
    <row r="392" spans="22:23" x14ac:dyDescent="0.25">
      <c r="V392" s="219" t="str">
        <f t="shared" si="38"/>
        <v/>
      </c>
      <c r="W392" s="220">
        <f t="shared" si="37"/>
        <v>1</v>
      </c>
    </row>
    <row r="393" spans="22:23" x14ac:dyDescent="0.25">
      <c r="V393" s="219" t="str">
        <f t="shared" si="38"/>
        <v/>
      </c>
      <c r="W393" s="220">
        <f t="shared" si="37"/>
        <v>1</v>
      </c>
    </row>
    <row r="394" spans="22:23" x14ac:dyDescent="0.25">
      <c r="V394" s="219" t="str">
        <f t="shared" si="38"/>
        <v/>
      </c>
      <c r="W394" s="220">
        <f t="shared" si="37"/>
        <v>1</v>
      </c>
    </row>
    <row r="395" spans="22:23" x14ac:dyDescent="0.25">
      <c r="V395" s="219" t="str">
        <f t="shared" si="38"/>
        <v/>
      </c>
      <c r="W395" s="220">
        <f t="shared" si="37"/>
        <v>1</v>
      </c>
    </row>
    <row r="396" spans="22:23" x14ac:dyDescent="0.25">
      <c r="V396" s="219" t="str">
        <f t="shared" si="38"/>
        <v/>
      </c>
      <c r="W396" s="220">
        <f t="shared" si="37"/>
        <v>1</v>
      </c>
    </row>
    <row r="397" spans="22:23" x14ac:dyDescent="0.25">
      <c r="V397" s="219" t="str">
        <f t="shared" si="38"/>
        <v/>
      </c>
      <c r="W397" s="220">
        <f t="shared" si="37"/>
        <v>1</v>
      </c>
    </row>
    <row r="398" spans="22:23" x14ac:dyDescent="0.25">
      <c r="V398" s="219" t="str">
        <f t="shared" si="38"/>
        <v/>
      </c>
      <c r="W398" s="220">
        <f t="shared" si="37"/>
        <v>1</v>
      </c>
    </row>
    <row r="399" spans="22:23" x14ac:dyDescent="0.25">
      <c r="V399" s="219" t="str">
        <f t="shared" si="38"/>
        <v/>
      </c>
      <c r="W399" s="220">
        <f t="shared" si="37"/>
        <v>1</v>
      </c>
    </row>
    <row r="400" spans="22:23" x14ac:dyDescent="0.25">
      <c r="V400" s="219" t="str">
        <f t="shared" si="38"/>
        <v/>
      </c>
      <c r="W400" s="220">
        <f t="shared" si="37"/>
        <v>1</v>
      </c>
    </row>
    <row r="401" spans="22:23" x14ac:dyDescent="0.25">
      <c r="V401" s="219" t="str">
        <f t="shared" si="38"/>
        <v/>
      </c>
      <c r="W401" s="220">
        <f t="shared" si="37"/>
        <v>1</v>
      </c>
    </row>
    <row r="402" spans="22:23" x14ac:dyDescent="0.25">
      <c r="V402" s="219" t="str">
        <f t="shared" si="38"/>
        <v/>
      </c>
      <c r="W402" s="220">
        <f t="shared" ref="W402:W465" si="39">1-(R402/100)</f>
        <v>1</v>
      </c>
    </row>
    <row r="403" spans="22:23" x14ac:dyDescent="0.25">
      <c r="V403" s="219" t="str">
        <f t="shared" si="38"/>
        <v/>
      </c>
      <c r="W403" s="220">
        <f t="shared" si="39"/>
        <v>1</v>
      </c>
    </row>
    <row r="404" spans="22:23" x14ac:dyDescent="0.25">
      <c r="V404" s="219" t="str">
        <f t="shared" si="38"/>
        <v/>
      </c>
      <c r="W404" s="220">
        <f t="shared" si="39"/>
        <v>1</v>
      </c>
    </row>
    <row r="405" spans="22:23" x14ac:dyDescent="0.25">
      <c r="V405" s="219" t="str">
        <f t="shared" si="38"/>
        <v/>
      </c>
      <c r="W405" s="220">
        <f t="shared" si="39"/>
        <v>1</v>
      </c>
    </row>
    <row r="406" spans="22:23" x14ac:dyDescent="0.25">
      <c r="V406" s="219" t="str">
        <f t="shared" si="38"/>
        <v/>
      </c>
      <c r="W406" s="220">
        <f t="shared" si="39"/>
        <v>1</v>
      </c>
    </row>
    <row r="407" spans="22:23" x14ac:dyDescent="0.25">
      <c r="V407" s="219" t="str">
        <f t="shared" si="38"/>
        <v/>
      </c>
      <c r="W407" s="220">
        <f t="shared" si="39"/>
        <v>1</v>
      </c>
    </row>
    <row r="408" spans="22:23" x14ac:dyDescent="0.25">
      <c r="V408" s="219" t="str">
        <f t="shared" si="38"/>
        <v/>
      </c>
      <c r="W408" s="220">
        <f t="shared" si="39"/>
        <v>1</v>
      </c>
    </row>
    <row r="409" spans="22:23" x14ac:dyDescent="0.25">
      <c r="V409" s="219" t="str">
        <f t="shared" si="38"/>
        <v/>
      </c>
      <c r="W409" s="220">
        <f t="shared" si="39"/>
        <v>1</v>
      </c>
    </row>
    <row r="410" spans="22:23" x14ac:dyDescent="0.25">
      <c r="V410" s="219" t="str">
        <f t="shared" si="38"/>
        <v/>
      </c>
      <c r="W410" s="220">
        <f t="shared" si="39"/>
        <v>1</v>
      </c>
    </row>
    <row r="411" spans="22:23" x14ac:dyDescent="0.25">
      <c r="V411" s="219" t="str">
        <f t="shared" si="38"/>
        <v/>
      </c>
      <c r="W411" s="220">
        <f t="shared" si="39"/>
        <v>1</v>
      </c>
    </row>
    <row r="412" spans="22:23" x14ac:dyDescent="0.25">
      <c r="V412" s="219" t="str">
        <f t="shared" si="38"/>
        <v/>
      </c>
      <c r="W412" s="220">
        <f t="shared" si="39"/>
        <v>1</v>
      </c>
    </row>
    <row r="413" spans="22:23" x14ac:dyDescent="0.25">
      <c r="V413" s="219" t="str">
        <f t="shared" ref="V413:V476" si="40">LEFT(J410,3)</f>
        <v/>
      </c>
      <c r="W413" s="220">
        <f t="shared" si="39"/>
        <v>1</v>
      </c>
    </row>
    <row r="414" spans="22:23" x14ac:dyDescent="0.25">
      <c r="V414" s="219" t="str">
        <f t="shared" si="40"/>
        <v/>
      </c>
      <c r="W414" s="220">
        <f t="shared" si="39"/>
        <v>1</v>
      </c>
    </row>
    <row r="415" spans="22:23" x14ac:dyDescent="0.25">
      <c r="V415" s="219" t="str">
        <f t="shared" si="40"/>
        <v/>
      </c>
      <c r="W415" s="220">
        <f t="shared" si="39"/>
        <v>1</v>
      </c>
    </row>
    <row r="416" spans="22:23" x14ac:dyDescent="0.25">
      <c r="V416" s="219" t="str">
        <f t="shared" si="40"/>
        <v/>
      </c>
      <c r="W416" s="220">
        <f t="shared" si="39"/>
        <v>1</v>
      </c>
    </row>
    <row r="417" spans="22:23" x14ac:dyDescent="0.25">
      <c r="V417" s="219" t="str">
        <f t="shared" si="40"/>
        <v/>
      </c>
      <c r="W417" s="220">
        <f t="shared" si="39"/>
        <v>1</v>
      </c>
    </row>
    <row r="418" spans="22:23" x14ac:dyDescent="0.25">
      <c r="V418" s="219" t="str">
        <f t="shared" si="40"/>
        <v/>
      </c>
      <c r="W418" s="220">
        <f t="shared" si="39"/>
        <v>1</v>
      </c>
    </row>
    <row r="419" spans="22:23" x14ac:dyDescent="0.25">
      <c r="V419" s="219" t="str">
        <f t="shared" si="40"/>
        <v/>
      </c>
      <c r="W419" s="220">
        <f t="shared" si="39"/>
        <v>1</v>
      </c>
    </row>
    <row r="420" spans="22:23" x14ac:dyDescent="0.25">
      <c r="V420" s="219" t="str">
        <f t="shared" si="40"/>
        <v/>
      </c>
      <c r="W420" s="220">
        <f t="shared" si="39"/>
        <v>1</v>
      </c>
    </row>
    <row r="421" spans="22:23" x14ac:dyDescent="0.25">
      <c r="V421" s="219" t="str">
        <f t="shared" si="40"/>
        <v/>
      </c>
      <c r="W421" s="220">
        <f t="shared" si="39"/>
        <v>1</v>
      </c>
    </row>
    <row r="422" spans="22:23" x14ac:dyDescent="0.25">
      <c r="V422" s="219" t="str">
        <f t="shared" si="40"/>
        <v/>
      </c>
      <c r="W422" s="220">
        <f t="shared" si="39"/>
        <v>1</v>
      </c>
    </row>
    <row r="423" spans="22:23" x14ac:dyDescent="0.25">
      <c r="V423" s="219" t="str">
        <f t="shared" si="40"/>
        <v/>
      </c>
      <c r="W423" s="220">
        <f t="shared" si="39"/>
        <v>1</v>
      </c>
    </row>
    <row r="424" spans="22:23" x14ac:dyDescent="0.25">
      <c r="V424" s="219" t="str">
        <f t="shared" si="40"/>
        <v/>
      </c>
      <c r="W424" s="220">
        <f t="shared" si="39"/>
        <v>1</v>
      </c>
    </row>
    <row r="425" spans="22:23" x14ac:dyDescent="0.25">
      <c r="V425" s="219" t="str">
        <f t="shared" si="40"/>
        <v/>
      </c>
      <c r="W425" s="220">
        <f t="shared" si="39"/>
        <v>1</v>
      </c>
    </row>
    <row r="426" spans="22:23" x14ac:dyDescent="0.25">
      <c r="V426" s="219" t="str">
        <f t="shared" si="40"/>
        <v/>
      </c>
      <c r="W426" s="220">
        <f t="shared" si="39"/>
        <v>1</v>
      </c>
    </row>
    <row r="427" spans="22:23" x14ac:dyDescent="0.25">
      <c r="V427" s="219" t="str">
        <f t="shared" si="40"/>
        <v/>
      </c>
      <c r="W427" s="220">
        <f t="shared" si="39"/>
        <v>1</v>
      </c>
    </row>
    <row r="428" spans="22:23" x14ac:dyDescent="0.25">
      <c r="V428" s="219" t="str">
        <f t="shared" si="40"/>
        <v/>
      </c>
      <c r="W428" s="220">
        <f t="shared" si="39"/>
        <v>1</v>
      </c>
    </row>
    <row r="429" spans="22:23" x14ac:dyDescent="0.25">
      <c r="V429" s="219" t="str">
        <f t="shared" si="40"/>
        <v/>
      </c>
      <c r="W429" s="220">
        <f t="shared" si="39"/>
        <v>1</v>
      </c>
    </row>
    <row r="430" spans="22:23" x14ac:dyDescent="0.25">
      <c r="V430" s="219" t="str">
        <f t="shared" si="40"/>
        <v/>
      </c>
      <c r="W430" s="220">
        <f t="shared" si="39"/>
        <v>1</v>
      </c>
    </row>
    <row r="431" spans="22:23" x14ac:dyDescent="0.25">
      <c r="V431" s="219" t="str">
        <f t="shared" si="40"/>
        <v/>
      </c>
      <c r="W431" s="220">
        <f t="shared" si="39"/>
        <v>1</v>
      </c>
    </row>
    <row r="432" spans="22:23" x14ac:dyDescent="0.25">
      <c r="V432" s="219" t="str">
        <f t="shared" si="40"/>
        <v/>
      </c>
      <c r="W432" s="220">
        <f t="shared" si="39"/>
        <v>1</v>
      </c>
    </row>
    <row r="433" spans="22:23" x14ac:dyDescent="0.25">
      <c r="V433" s="219" t="str">
        <f t="shared" si="40"/>
        <v/>
      </c>
      <c r="W433" s="220">
        <f t="shared" si="39"/>
        <v>1</v>
      </c>
    </row>
    <row r="434" spans="22:23" x14ac:dyDescent="0.25">
      <c r="V434" s="219" t="str">
        <f t="shared" si="40"/>
        <v/>
      </c>
      <c r="W434" s="220">
        <f t="shared" si="39"/>
        <v>1</v>
      </c>
    </row>
    <row r="435" spans="22:23" x14ac:dyDescent="0.25">
      <c r="V435" s="219" t="str">
        <f t="shared" si="40"/>
        <v/>
      </c>
      <c r="W435" s="220">
        <f t="shared" si="39"/>
        <v>1</v>
      </c>
    </row>
    <row r="436" spans="22:23" x14ac:dyDescent="0.25">
      <c r="V436" s="219" t="str">
        <f t="shared" si="40"/>
        <v/>
      </c>
      <c r="W436" s="220">
        <f t="shared" si="39"/>
        <v>1</v>
      </c>
    </row>
    <row r="437" spans="22:23" x14ac:dyDescent="0.25">
      <c r="V437" s="219" t="str">
        <f t="shared" si="40"/>
        <v/>
      </c>
      <c r="W437" s="220">
        <f t="shared" si="39"/>
        <v>1</v>
      </c>
    </row>
    <row r="438" spans="22:23" x14ac:dyDescent="0.25">
      <c r="V438" s="219" t="str">
        <f t="shared" si="40"/>
        <v/>
      </c>
      <c r="W438" s="220">
        <f t="shared" si="39"/>
        <v>1</v>
      </c>
    </row>
    <row r="439" spans="22:23" x14ac:dyDescent="0.25">
      <c r="V439" s="219" t="str">
        <f t="shared" si="40"/>
        <v/>
      </c>
      <c r="W439" s="220">
        <f t="shared" si="39"/>
        <v>1</v>
      </c>
    </row>
    <row r="440" spans="22:23" x14ac:dyDescent="0.25">
      <c r="V440" s="219" t="str">
        <f t="shared" si="40"/>
        <v/>
      </c>
      <c r="W440" s="220">
        <f t="shared" si="39"/>
        <v>1</v>
      </c>
    </row>
    <row r="441" spans="22:23" x14ac:dyDescent="0.25">
      <c r="V441" s="219" t="str">
        <f t="shared" si="40"/>
        <v/>
      </c>
      <c r="W441" s="220">
        <f t="shared" si="39"/>
        <v>1</v>
      </c>
    </row>
    <row r="442" spans="22:23" x14ac:dyDescent="0.25">
      <c r="V442" s="219" t="str">
        <f t="shared" si="40"/>
        <v/>
      </c>
      <c r="W442" s="220">
        <f t="shared" si="39"/>
        <v>1</v>
      </c>
    </row>
    <row r="443" spans="22:23" x14ac:dyDescent="0.25">
      <c r="V443" s="219" t="str">
        <f t="shared" si="40"/>
        <v/>
      </c>
      <c r="W443" s="220">
        <f t="shared" si="39"/>
        <v>1</v>
      </c>
    </row>
    <row r="444" spans="22:23" x14ac:dyDescent="0.25">
      <c r="V444" s="219" t="str">
        <f t="shared" si="40"/>
        <v/>
      </c>
      <c r="W444" s="220">
        <f t="shared" si="39"/>
        <v>1</v>
      </c>
    </row>
    <row r="445" spans="22:23" x14ac:dyDescent="0.25">
      <c r="V445" s="219" t="str">
        <f t="shared" si="40"/>
        <v/>
      </c>
      <c r="W445" s="220">
        <f t="shared" si="39"/>
        <v>1</v>
      </c>
    </row>
    <row r="446" spans="22:23" x14ac:dyDescent="0.25">
      <c r="V446" s="219" t="str">
        <f t="shared" si="40"/>
        <v/>
      </c>
      <c r="W446" s="220">
        <f t="shared" si="39"/>
        <v>1</v>
      </c>
    </row>
    <row r="447" spans="22:23" x14ac:dyDescent="0.25">
      <c r="V447" s="219" t="str">
        <f t="shared" si="40"/>
        <v/>
      </c>
      <c r="W447" s="220">
        <f t="shared" si="39"/>
        <v>1</v>
      </c>
    </row>
    <row r="448" spans="22:23" x14ac:dyDescent="0.25">
      <c r="V448" s="219" t="str">
        <f t="shared" si="40"/>
        <v/>
      </c>
      <c r="W448" s="220">
        <f t="shared" si="39"/>
        <v>1</v>
      </c>
    </row>
    <row r="449" spans="22:23" x14ac:dyDescent="0.25">
      <c r="V449" s="219" t="str">
        <f t="shared" si="40"/>
        <v/>
      </c>
      <c r="W449" s="220">
        <f t="shared" si="39"/>
        <v>1</v>
      </c>
    </row>
    <row r="450" spans="22:23" x14ac:dyDescent="0.25">
      <c r="V450" s="219" t="str">
        <f t="shared" si="40"/>
        <v/>
      </c>
      <c r="W450" s="220">
        <f t="shared" si="39"/>
        <v>1</v>
      </c>
    </row>
    <row r="451" spans="22:23" x14ac:dyDescent="0.25">
      <c r="V451" s="219" t="str">
        <f t="shared" si="40"/>
        <v/>
      </c>
      <c r="W451" s="220">
        <f t="shared" si="39"/>
        <v>1</v>
      </c>
    </row>
    <row r="452" spans="22:23" x14ac:dyDescent="0.25">
      <c r="V452" s="219" t="str">
        <f t="shared" si="40"/>
        <v/>
      </c>
      <c r="W452" s="220">
        <f t="shared" si="39"/>
        <v>1</v>
      </c>
    </row>
    <row r="453" spans="22:23" x14ac:dyDescent="0.25">
      <c r="V453" s="219" t="str">
        <f t="shared" si="40"/>
        <v/>
      </c>
      <c r="W453" s="220">
        <f t="shared" si="39"/>
        <v>1</v>
      </c>
    </row>
    <row r="454" spans="22:23" x14ac:dyDescent="0.25">
      <c r="V454" s="219" t="str">
        <f t="shared" si="40"/>
        <v/>
      </c>
      <c r="W454" s="220">
        <f t="shared" si="39"/>
        <v>1</v>
      </c>
    </row>
    <row r="455" spans="22:23" x14ac:dyDescent="0.25">
      <c r="V455" s="219" t="str">
        <f t="shared" si="40"/>
        <v/>
      </c>
      <c r="W455" s="220">
        <f t="shared" si="39"/>
        <v>1</v>
      </c>
    </row>
    <row r="456" spans="22:23" x14ac:dyDescent="0.25">
      <c r="V456" s="219" t="str">
        <f t="shared" si="40"/>
        <v/>
      </c>
      <c r="W456" s="220">
        <f t="shared" si="39"/>
        <v>1</v>
      </c>
    </row>
    <row r="457" spans="22:23" x14ac:dyDescent="0.25">
      <c r="V457" s="219" t="str">
        <f t="shared" si="40"/>
        <v/>
      </c>
      <c r="W457" s="220">
        <f t="shared" si="39"/>
        <v>1</v>
      </c>
    </row>
    <row r="458" spans="22:23" x14ac:dyDescent="0.25">
      <c r="V458" s="219" t="str">
        <f t="shared" si="40"/>
        <v/>
      </c>
      <c r="W458" s="220">
        <f t="shared" si="39"/>
        <v>1</v>
      </c>
    </row>
    <row r="459" spans="22:23" x14ac:dyDescent="0.25">
      <c r="V459" s="219" t="str">
        <f t="shared" si="40"/>
        <v/>
      </c>
      <c r="W459" s="220">
        <f t="shared" si="39"/>
        <v>1</v>
      </c>
    </row>
    <row r="460" spans="22:23" x14ac:dyDescent="0.25">
      <c r="V460" s="219" t="str">
        <f t="shared" si="40"/>
        <v/>
      </c>
      <c r="W460" s="220">
        <f t="shared" si="39"/>
        <v>1</v>
      </c>
    </row>
    <row r="461" spans="22:23" x14ac:dyDescent="0.25">
      <c r="V461" s="219" t="str">
        <f t="shared" si="40"/>
        <v/>
      </c>
      <c r="W461" s="220">
        <f t="shared" si="39"/>
        <v>1</v>
      </c>
    </row>
    <row r="462" spans="22:23" x14ac:dyDescent="0.25">
      <c r="V462" s="219" t="str">
        <f t="shared" si="40"/>
        <v/>
      </c>
      <c r="W462" s="220">
        <f t="shared" si="39"/>
        <v>1</v>
      </c>
    </row>
    <row r="463" spans="22:23" x14ac:dyDescent="0.25">
      <c r="V463" s="219" t="str">
        <f t="shared" si="40"/>
        <v/>
      </c>
      <c r="W463" s="220">
        <f t="shared" si="39"/>
        <v>1</v>
      </c>
    </row>
    <row r="464" spans="22:23" x14ac:dyDescent="0.25">
      <c r="V464" s="219" t="str">
        <f t="shared" si="40"/>
        <v/>
      </c>
      <c r="W464" s="220">
        <f t="shared" si="39"/>
        <v>1</v>
      </c>
    </row>
    <row r="465" spans="22:23" x14ac:dyDescent="0.25">
      <c r="V465" s="219" t="str">
        <f t="shared" si="40"/>
        <v/>
      </c>
      <c r="W465" s="220">
        <f t="shared" si="39"/>
        <v>1</v>
      </c>
    </row>
    <row r="466" spans="22:23" x14ac:dyDescent="0.25">
      <c r="V466" s="219" t="str">
        <f t="shared" si="40"/>
        <v/>
      </c>
      <c r="W466" s="220">
        <f t="shared" ref="W466:W529" si="41">1-(R466/100)</f>
        <v>1</v>
      </c>
    </row>
    <row r="467" spans="22:23" x14ac:dyDescent="0.25">
      <c r="V467" s="219" t="str">
        <f t="shared" si="40"/>
        <v/>
      </c>
      <c r="W467" s="220">
        <f t="shared" si="41"/>
        <v>1</v>
      </c>
    </row>
    <row r="468" spans="22:23" x14ac:dyDescent="0.25">
      <c r="V468" s="219" t="str">
        <f t="shared" si="40"/>
        <v/>
      </c>
      <c r="W468" s="220">
        <f t="shared" si="41"/>
        <v>1</v>
      </c>
    </row>
    <row r="469" spans="22:23" x14ac:dyDescent="0.25">
      <c r="V469" s="219" t="str">
        <f t="shared" si="40"/>
        <v/>
      </c>
      <c r="W469" s="220">
        <f t="shared" si="41"/>
        <v>1</v>
      </c>
    </row>
    <row r="470" spans="22:23" x14ac:dyDescent="0.25">
      <c r="V470" s="219" t="str">
        <f t="shared" si="40"/>
        <v/>
      </c>
      <c r="W470" s="220">
        <f t="shared" si="41"/>
        <v>1</v>
      </c>
    </row>
    <row r="471" spans="22:23" x14ac:dyDescent="0.25">
      <c r="V471" s="219" t="str">
        <f t="shared" si="40"/>
        <v/>
      </c>
      <c r="W471" s="220">
        <f t="shared" si="41"/>
        <v>1</v>
      </c>
    </row>
    <row r="472" spans="22:23" x14ac:dyDescent="0.25">
      <c r="V472" s="219" t="str">
        <f t="shared" si="40"/>
        <v/>
      </c>
      <c r="W472" s="220">
        <f t="shared" si="41"/>
        <v>1</v>
      </c>
    </row>
    <row r="473" spans="22:23" x14ac:dyDescent="0.25">
      <c r="V473" s="219" t="str">
        <f t="shared" si="40"/>
        <v/>
      </c>
      <c r="W473" s="220">
        <f t="shared" si="41"/>
        <v>1</v>
      </c>
    </row>
    <row r="474" spans="22:23" x14ac:dyDescent="0.25">
      <c r="V474" s="219" t="str">
        <f t="shared" si="40"/>
        <v/>
      </c>
      <c r="W474" s="220">
        <f t="shared" si="41"/>
        <v>1</v>
      </c>
    </row>
    <row r="475" spans="22:23" x14ac:dyDescent="0.25">
      <c r="V475" s="219" t="str">
        <f t="shared" si="40"/>
        <v/>
      </c>
      <c r="W475" s="220">
        <f t="shared" si="41"/>
        <v>1</v>
      </c>
    </row>
    <row r="476" spans="22:23" x14ac:dyDescent="0.25">
      <c r="V476" s="219" t="str">
        <f t="shared" si="40"/>
        <v/>
      </c>
      <c r="W476" s="220">
        <f t="shared" si="41"/>
        <v>1</v>
      </c>
    </row>
    <row r="477" spans="22:23" x14ac:dyDescent="0.25">
      <c r="V477" s="219" t="str">
        <f t="shared" ref="V477:V540" si="42">LEFT(J474,3)</f>
        <v/>
      </c>
      <c r="W477" s="220">
        <f t="shared" si="41"/>
        <v>1</v>
      </c>
    </row>
    <row r="478" spans="22:23" x14ac:dyDescent="0.25">
      <c r="V478" s="219" t="str">
        <f t="shared" si="42"/>
        <v/>
      </c>
      <c r="W478" s="220">
        <f t="shared" si="41"/>
        <v>1</v>
      </c>
    </row>
    <row r="479" spans="22:23" x14ac:dyDescent="0.25">
      <c r="V479" s="219" t="str">
        <f t="shared" si="42"/>
        <v/>
      </c>
      <c r="W479" s="220">
        <f t="shared" si="41"/>
        <v>1</v>
      </c>
    </row>
    <row r="480" spans="22:23" x14ac:dyDescent="0.25">
      <c r="V480" s="219" t="str">
        <f t="shared" si="42"/>
        <v/>
      </c>
      <c r="W480" s="220">
        <f t="shared" si="41"/>
        <v>1</v>
      </c>
    </row>
    <row r="481" spans="22:23" x14ac:dyDescent="0.25">
      <c r="V481" s="219" t="str">
        <f t="shared" si="42"/>
        <v/>
      </c>
      <c r="W481" s="220">
        <f t="shared" si="41"/>
        <v>1</v>
      </c>
    </row>
    <row r="482" spans="22:23" x14ac:dyDescent="0.25">
      <c r="V482" s="219" t="str">
        <f t="shared" si="42"/>
        <v/>
      </c>
      <c r="W482" s="220">
        <f t="shared" si="41"/>
        <v>1</v>
      </c>
    </row>
    <row r="483" spans="22:23" x14ac:dyDescent="0.25">
      <c r="V483" s="219" t="str">
        <f t="shared" si="42"/>
        <v/>
      </c>
      <c r="W483" s="220">
        <f t="shared" si="41"/>
        <v>1</v>
      </c>
    </row>
    <row r="484" spans="22:23" x14ac:dyDescent="0.25">
      <c r="V484" s="219" t="str">
        <f t="shared" si="42"/>
        <v/>
      </c>
      <c r="W484" s="220">
        <f t="shared" si="41"/>
        <v>1</v>
      </c>
    </row>
    <row r="485" spans="22:23" x14ac:dyDescent="0.25">
      <c r="V485" s="219" t="str">
        <f t="shared" si="42"/>
        <v/>
      </c>
      <c r="W485" s="220">
        <f t="shared" si="41"/>
        <v>1</v>
      </c>
    </row>
    <row r="486" spans="22:23" x14ac:dyDescent="0.25">
      <c r="V486" s="219" t="str">
        <f t="shared" si="42"/>
        <v/>
      </c>
      <c r="W486" s="220">
        <f t="shared" si="41"/>
        <v>1</v>
      </c>
    </row>
    <row r="487" spans="22:23" x14ac:dyDescent="0.25">
      <c r="V487" s="219" t="str">
        <f t="shared" si="42"/>
        <v/>
      </c>
      <c r="W487" s="220">
        <f t="shared" si="41"/>
        <v>1</v>
      </c>
    </row>
    <row r="488" spans="22:23" x14ac:dyDescent="0.25">
      <c r="V488" s="219" t="str">
        <f t="shared" si="42"/>
        <v/>
      </c>
      <c r="W488" s="220">
        <f t="shared" si="41"/>
        <v>1</v>
      </c>
    </row>
    <row r="489" spans="22:23" x14ac:dyDescent="0.25">
      <c r="V489" s="219" t="str">
        <f t="shared" si="42"/>
        <v/>
      </c>
      <c r="W489" s="220">
        <f t="shared" si="41"/>
        <v>1</v>
      </c>
    </row>
    <row r="490" spans="22:23" x14ac:dyDescent="0.25">
      <c r="V490" s="219" t="str">
        <f t="shared" si="42"/>
        <v/>
      </c>
      <c r="W490" s="220">
        <f t="shared" si="41"/>
        <v>1</v>
      </c>
    </row>
    <row r="491" spans="22:23" x14ac:dyDescent="0.25">
      <c r="V491" s="219" t="str">
        <f t="shared" si="42"/>
        <v/>
      </c>
      <c r="W491" s="220">
        <f t="shared" si="41"/>
        <v>1</v>
      </c>
    </row>
    <row r="492" spans="22:23" x14ac:dyDescent="0.25">
      <c r="V492" s="219" t="str">
        <f t="shared" si="42"/>
        <v/>
      </c>
      <c r="W492" s="220">
        <f t="shared" si="41"/>
        <v>1</v>
      </c>
    </row>
    <row r="493" spans="22:23" x14ac:dyDescent="0.25">
      <c r="V493" s="219" t="str">
        <f t="shared" si="42"/>
        <v/>
      </c>
      <c r="W493" s="220">
        <f t="shared" si="41"/>
        <v>1</v>
      </c>
    </row>
    <row r="494" spans="22:23" x14ac:dyDescent="0.25">
      <c r="V494" s="219" t="str">
        <f t="shared" si="42"/>
        <v/>
      </c>
      <c r="W494" s="220">
        <f t="shared" si="41"/>
        <v>1</v>
      </c>
    </row>
    <row r="495" spans="22:23" x14ac:dyDescent="0.25">
      <c r="V495" s="219" t="str">
        <f t="shared" si="42"/>
        <v/>
      </c>
      <c r="W495" s="220">
        <f t="shared" si="41"/>
        <v>1</v>
      </c>
    </row>
    <row r="496" spans="22:23" x14ac:dyDescent="0.25">
      <c r="V496" s="219" t="str">
        <f t="shared" si="42"/>
        <v/>
      </c>
      <c r="W496" s="220">
        <f t="shared" si="41"/>
        <v>1</v>
      </c>
    </row>
    <row r="497" spans="22:23" x14ac:dyDescent="0.25">
      <c r="V497" s="219" t="str">
        <f t="shared" si="42"/>
        <v/>
      </c>
      <c r="W497" s="220">
        <f t="shared" si="41"/>
        <v>1</v>
      </c>
    </row>
    <row r="498" spans="22:23" x14ac:dyDescent="0.25">
      <c r="V498" s="219" t="str">
        <f t="shared" si="42"/>
        <v/>
      </c>
      <c r="W498" s="220">
        <f t="shared" si="41"/>
        <v>1</v>
      </c>
    </row>
    <row r="499" spans="22:23" x14ac:dyDescent="0.25">
      <c r="V499" s="219" t="str">
        <f t="shared" si="42"/>
        <v/>
      </c>
      <c r="W499" s="220">
        <f t="shared" si="41"/>
        <v>1</v>
      </c>
    </row>
    <row r="500" spans="22:23" x14ac:dyDescent="0.25">
      <c r="V500" s="219" t="str">
        <f t="shared" si="42"/>
        <v/>
      </c>
      <c r="W500" s="220">
        <f t="shared" si="41"/>
        <v>1</v>
      </c>
    </row>
    <row r="501" spans="22:23" x14ac:dyDescent="0.25">
      <c r="V501" s="219" t="str">
        <f t="shared" si="42"/>
        <v/>
      </c>
      <c r="W501" s="220">
        <f t="shared" si="41"/>
        <v>1</v>
      </c>
    </row>
    <row r="502" spans="22:23" x14ac:dyDescent="0.25">
      <c r="V502" s="219" t="str">
        <f t="shared" si="42"/>
        <v/>
      </c>
      <c r="W502" s="220">
        <f t="shared" si="41"/>
        <v>1</v>
      </c>
    </row>
    <row r="503" spans="22:23" x14ac:dyDescent="0.25">
      <c r="V503" s="219" t="str">
        <f t="shared" si="42"/>
        <v/>
      </c>
      <c r="W503" s="220">
        <f t="shared" si="41"/>
        <v>1</v>
      </c>
    </row>
    <row r="504" spans="22:23" x14ac:dyDescent="0.25">
      <c r="V504" s="219" t="str">
        <f t="shared" si="42"/>
        <v/>
      </c>
      <c r="W504" s="220">
        <f t="shared" si="41"/>
        <v>1</v>
      </c>
    </row>
    <row r="505" spans="22:23" x14ac:dyDescent="0.25">
      <c r="V505" s="219" t="str">
        <f t="shared" si="42"/>
        <v/>
      </c>
      <c r="W505" s="220">
        <f t="shared" si="41"/>
        <v>1</v>
      </c>
    </row>
    <row r="506" spans="22:23" x14ac:dyDescent="0.25">
      <c r="V506" s="219" t="str">
        <f t="shared" si="42"/>
        <v/>
      </c>
      <c r="W506" s="220">
        <f t="shared" si="41"/>
        <v>1</v>
      </c>
    </row>
    <row r="507" spans="22:23" x14ac:dyDescent="0.25">
      <c r="V507" s="219" t="str">
        <f t="shared" si="42"/>
        <v/>
      </c>
      <c r="W507" s="220">
        <f t="shared" si="41"/>
        <v>1</v>
      </c>
    </row>
    <row r="508" spans="22:23" x14ac:dyDescent="0.25">
      <c r="V508" s="219" t="str">
        <f t="shared" si="42"/>
        <v/>
      </c>
      <c r="W508" s="220">
        <f t="shared" si="41"/>
        <v>1</v>
      </c>
    </row>
    <row r="509" spans="22:23" x14ac:dyDescent="0.25">
      <c r="V509" s="219" t="str">
        <f t="shared" si="42"/>
        <v/>
      </c>
      <c r="W509" s="220">
        <f t="shared" si="41"/>
        <v>1</v>
      </c>
    </row>
    <row r="510" spans="22:23" x14ac:dyDescent="0.25">
      <c r="V510" s="219" t="str">
        <f t="shared" si="42"/>
        <v/>
      </c>
      <c r="W510" s="220">
        <f t="shared" si="41"/>
        <v>1</v>
      </c>
    </row>
    <row r="511" spans="22:23" x14ac:dyDescent="0.25">
      <c r="V511" s="219" t="str">
        <f t="shared" si="42"/>
        <v/>
      </c>
      <c r="W511" s="220">
        <f t="shared" si="41"/>
        <v>1</v>
      </c>
    </row>
    <row r="512" spans="22:23" x14ac:dyDescent="0.25">
      <c r="V512" s="219" t="str">
        <f t="shared" si="42"/>
        <v/>
      </c>
      <c r="W512" s="220">
        <f t="shared" si="41"/>
        <v>1</v>
      </c>
    </row>
    <row r="513" spans="22:23" x14ac:dyDescent="0.25">
      <c r="V513" s="219" t="str">
        <f t="shared" si="42"/>
        <v/>
      </c>
      <c r="W513" s="220">
        <f t="shared" si="41"/>
        <v>1</v>
      </c>
    </row>
    <row r="514" spans="22:23" x14ac:dyDescent="0.25">
      <c r="V514" s="219" t="str">
        <f t="shared" si="42"/>
        <v/>
      </c>
      <c r="W514" s="220">
        <f t="shared" si="41"/>
        <v>1</v>
      </c>
    </row>
    <row r="515" spans="22:23" x14ac:dyDescent="0.25">
      <c r="V515" s="219" t="str">
        <f t="shared" si="42"/>
        <v/>
      </c>
      <c r="W515" s="220">
        <f t="shared" si="41"/>
        <v>1</v>
      </c>
    </row>
    <row r="516" spans="22:23" x14ac:dyDescent="0.25">
      <c r="V516" s="219" t="str">
        <f t="shared" si="42"/>
        <v/>
      </c>
      <c r="W516" s="220">
        <f t="shared" si="41"/>
        <v>1</v>
      </c>
    </row>
    <row r="517" spans="22:23" x14ac:dyDescent="0.25">
      <c r="V517" s="219" t="str">
        <f t="shared" si="42"/>
        <v/>
      </c>
      <c r="W517" s="220">
        <f t="shared" si="41"/>
        <v>1</v>
      </c>
    </row>
    <row r="518" spans="22:23" x14ac:dyDescent="0.25">
      <c r="V518" s="219" t="str">
        <f t="shared" si="42"/>
        <v/>
      </c>
      <c r="W518" s="220">
        <f t="shared" si="41"/>
        <v>1</v>
      </c>
    </row>
    <row r="519" spans="22:23" x14ac:dyDescent="0.25">
      <c r="V519" s="219" t="str">
        <f t="shared" si="42"/>
        <v/>
      </c>
      <c r="W519" s="220">
        <f t="shared" si="41"/>
        <v>1</v>
      </c>
    </row>
    <row r="520" spans="22:23" x14ac:dyDescent="0.25">
      <c r="V520" s="219" t="str">
        <f t="shared" si="42"/>
        <v/>
      </c>
      <c r="W520" s="220">
        <f t="shared" si="41"/>
        <v>1</v>
      </c>
    </row>
    <row r="521" spans="22:23" x14ac:dyDescent="0.25">
      <c r="V521" s="219" t="str">
        <f t="shared" si="42"/>
        <v/>
      </c>
      <c r="W521" s="220">
        <f t="shared" si="41"/>
        <v>1</v>
      </c>
    </row>
    <row r="522" spans="22:23" x14ac:dyDescent="0.25">
      <c r="V522" s="219" t="str">
        <f t="shared" si="42"/>
        <v/>
      </c>
      <c r="W522" s="220">
        <f t="shared" si="41"/>
        <v>1</v>
      </c>
    </row>
    <row r="523" spans="22:23" x14ac:dyDescent="0.25">
      <c r="V523" s="219" t="str">
        <f t="shared" si="42"/>
        <v/>
      </c>
      <c r="W523" s="220">
        <f t="shared" si="41"/>
        <v>1</v>
      </c>
    </row>
    <row r="524" spans="22:23" x14ac:dyDescent="0.25">
      <c r="V524" s="219" t="str">
        <f t="shared" si="42"/>
        <v/>
      </c>
      <c r="W524" s="220">
        <f t="shared" si="41"/>
        <v>1</v>
      </c>
    </row>
    <row r="525" spans="22:23" x14ac:dyDescent="0.25">
      <c r="V525" s="219" t="str">
        <f t="shared" si="42"/>
        <v/>
      </c>
      <c r="W525" s="220">
        <f t="shared" si="41"/>
        <v>1</v>
      </c>
    </row>
    <row r="526" spans="22:23" x14ac:dyDescent="0.25">
      <c r="V526" s="219" t="str">
        <f t="shared" si="42"/>
        <v/>
      </c>
      <c r="W526" s="220">
        <f t="shared" si="41"/>
        <v>1</v>
      </c>
    </row>
    <row r="527" spans="22:23" x14ac:dyDescent="0.25">
      <c r="V527" s="219" t="str">
        <f t="shared" si="42"/>
        <v/>
      </c>
      <c r="W527" s="220">
        <f t="shared" si="41"/>
        <v>1</v>
      </c>
    </row>
    <row r="528" spans="22:23" x14ac:dyDescent="0.25">
      <c r="V528" s="219" t="str">
        <f t="shared" si="42"/>
        <v/>
      </c>
      <c r="W528" s="220">
        <f t="shared" si="41"/>
        <v>1</v>
      </c>
    </row>
    <row r="529" spans="22:23" x14ac:dyDescent="0.25">
      <c r="V529" s="219" t="str">
        <f t="shared" si="42"/>
        <v/>
      </c>
      <c r="W529" s="220">
        <f t="shared" si="41"/>
        <v>1</v>
      </c>
    </row>
    <row r="530" spans="22:23" x14ac:dyDescent="0.25">
      <c r="V530" s="219" t="str">
        <f t="shared" si="42"/>
        <v/>
      </c>
      <c r="W530" s="220">
        <f t="shared" ref="W530:W577" si="43">1-(R530/100)</f>
        <v>1</v>
      </c>
    </row>
    <row r="531" spans="22:23" x14ac:dyDescent="0.25">
      <c r="V531" s="219" t="str">
        <f t="shared" si="42"/>
        <v/>
      </c>
      <c r="W531" s="220">
        <f t="shared" si="43"/>
        <v>1</v>
      </c>
    </row>
    <row r="532" spans="22:23" x14ac:dyDescent="0.25">
      <c r="V532" s="219" t="str">
        <f t="shared" si="42"/>
        <v/>
      </c>
      <c r="W532" s="220">
        <f t="shared" si="43"/>
        <v>1</v>
      </c>
    </row>
    <row r="533" spans="22:23" x14ac:dyDescent="0.25">
      <c r="V533" s="219" t="str">
        <f t="shared" si="42"/>
        <v/>
      </c>
      <c r="W533" s="220">
        <f t="shared" si="43"/>
        <v>1</v>
      </c>
    </row>
    <row r="534" spans="22:23" x14ac:dyDescent="0.25">
      <c r="V534" s="219" t="str">
        <f t="shared" si="42"/>
        <v/>
      </c>
      <c r="W534" s="220">
        <f t="shared" si="43"/>
        <v>1</v>
      </c>
    </row>
    <row r="535" spans="22:23" x14ac:dyDescent="0.25">
      <c r="V535" s="219" t="str">
        <f t="shared" si="42"/>
        <v/>
      </c>
      <c r="W535" s="220">
        <f t="shared" si="43"/>
        <v>1</v>
      </c>
    </row>
    <row r="536" spans="22:23" x14ac:dyDescent="0.25">
      <c r="V536" s="219" t="str">
        <f t="shared" si="42"/>
        <v/>
      </c>
      <c r="W536" s="220">
        <f t="shared" si="43"/>
        <v>1</v>
      </c>
    </row>
    <row r="537" spans="22:23" x14ac:dyDescent="0.25">
      <c r="V537" s="219" t="str">
        <f t="shared" si="42"/>
        <v/>
      </c>
      <c r="W537" s="220">
        <f t="shared" si="43"/>
        <v>1</v>
      </c>
    </row>
    <row r="538" spans="22:23" x14ac:dyDescent="0.25">
      <c r="V538" s="219" t="str">
        <f t="shared" si="42"/>
        <v/>
      </c>
      <c r="W538" s="220">
        <f t="shared" si="43"/>
        <v>1</v>
      </c>
    </row>
    <row r="539" spans="22:23" x14ac:dyDescent="0.25">
      <c r="V539" s="219" t="str">
        <f t="shared" si="42"/>
        <v/>
      </c>
      <c r="W539" s="220">
        <f t="shared" si="43"/>
        <v>1</v>
      </c>
    </row>
    <row r="540" spans="22:23" x14ac:dyDescent="0.25">
      <c r="V540" s="219" t="str">
        <f t="shared" si="42"/>
        <v/>
      </c>
      <c r="W540" s="220">
        <f t="shared" si="43"/>
        <v>1</v>
      </c>
    </row>
    <row r="541" spans="22:23" x14ac:dyDescent="0.25">
      <c r="V541" s="219" t="str">
        <f t="shared" ref="V541:V604" si="44">LEFT(J538,3)</f>
        <v/>
      </c>
      <c r="W541" s="220">
        <f t="shared" si="43"/>
        <v>1</v>
      </c>
    </row>
    <row r="542" spans="22:23" x14ac:dyDescent="0.25">
      <c r="V542" s="219" t="str">
        <f t="shared" si="44"/>
        <v/>
      </c>
      <c r="W542" s="220">
        <f t="shared" si="43"/>
        <v>1</v>
      </c>
    </row>
    <row r="543" spans="22:23" x14ac:dyDescent="0.25">
      <c r="V543" s="219" t="str">
        <f t="shared" si="44"/>
        <v/>
      </c>
      <c r="W543" s="220">
        <f t="shared" si="43"/>
        <v>1</v>
      </c>
    </row>
    <row r="544" spans="22:23" x14ac:dyDescent="0.25">
      <c r="V544" s="219" t="str">
        <f t="shared" si="44"/>
        <v/>
      </c>
      <c r="W544" s="220">
        <f t="shared" si="43"/>
        <v>1</v>
      </c>
    </row>
    <row r="545" spans="22:23" x14ac:dyDescent="0.25">
      <c r="V545" s="219" t="str">
        <f t="shared" si="44"/>
        <v/>
      </c>
      <c r="W545" s="220">
        <f t="shared" si="43"/>
        <v>1</v>
      </c>
    </row>
    <row r="546" spans="22:23" x14ac:dyDescent="0.25">
      <c r="V546" s="219" t="str">
        <f t="shared" si="44"/>
        <v/>
      </c>
      <c r="W546" s="220">
        <f t="shared" si="43"/>
        <v>1</v>
      </c>
    </row>
    <row r="547" spans="22:23" x14ac:dyDescent="0.25">
      <c r="V547" s="219" t="str">
        <f t="shared" si="44"/>
        <v/>
      </c>
      <c r="W547" s="220">
        <f t="shared" si="43"/>
        <v>1</v>
      </c>
    </row>
    <row r="548" spans="22:23" x14ac:dyDescent="0.25">
      <c r="V548" s="219" t="str">
        <f t="shared" si="44"/>
        <v/>
      </c>
      <c r="W548" s="220">
        <f t="shared" si="43"/>
        <v>1</v>
      </c>
    </row>
    <row r="549" spans="22:23" x14ac:dyDescent="0.25">
      <c r="V549" s="219" t="str">
        <f t="shared" si="44"/>
        <v/>
      </c>
      <c r="W549" s="220">
        <f t="shared" si="43"/>
        <v>1</v>
      </c>
    </row>
    <row r="550" spans="22:23" x14ac:dyDescent="0.25">
      <c r="V550" s="219" t="str">
        <f t="shared" si="44"/>
        <v/>
      </c>
      <c r="W550" s="220">
        <f t="shared" si="43"/>
        <v>1</v>
      </c>
    </row>
    <row r="551" spans="22:23" x14ac:dyDescent="0.25">
      <c r="V551" s="219" t="str">
        <f t="shared" si="44"/>
        <v/>
      </c>
      <c r="W551" s="220">
        <f t="shared" si="43"/>
        <v>1</v>
      </c>
    </row>
    <row r="552" spans="22:23" x14ac:dyDescent="0.25">
      <c r="V552" s="219" t="str">
        <f t="shared" si="44"/>
        <v/>
      </c>
      <c r="W552" s="220">
        <f t="shared" si="43"/>
        <v>1</v>
      </c>
    </row>
    <row r="553" spans="22:23" x14ac:dyDescent="0.25">
      <c r="V553" s="219" t="str">
        <f t="shared" si="44"/>
        <v/>
      </c>
      <c r="W553" s="220">
        <f t="shared" si="43"/>
        <v>1</v>
      </c>
    </row>
    <row r="554" spans="22:23" x14ac:dyDescent="0.25">
      <c r="V554" s="219" t="str">
        <f t="shared" si="44"/>
        <v/>
      </c>
      <c r="W554" s="220">
        <f t="shared" si="43"/>
        <v>1</v>
      </c>
    </row>
    <row r="555" spans="22:23" x14ac:dyDescent="0.25">
      <c r="V555" s="219" t="str">
        <f t="shared" si="44"/>
        <v/>
      </c>
      <c r="W555" s="220">
        <f t="shared" si="43"/>
        <v>1</v>
      </c>
    </row>
    <row r="556" spans="22:23" x14ac:dyDescent="0.25">
      <c r="V556" s="219" t="str">
        <f t="shared" si="44"/>
        <v/>
      </c>
      <c r="W556" s="220">
        <f t="shared" si="43"/>
        <v>1</v>
      </c>
    </row>
    <row r="557" spans="22:23" x14ac:dyDescent="0.25">
      <c r="V557" s="219" t="str">
        <f t="shared" si="44"/>
        <v/>
      </c>
      <c r="W557" s="220">
        <f t="shared" si="43"/>
        <v>1</v>
      </c>
    </row>
    <row r="558" spans="22:23" x14ac:dyDescent="0.25">
      <c r="V558" s="219" t="str">
        <f t="shared" si="44"/>
        <v/>
      </c>
      <c r="W558" s="220">
        <f t="shared" si="43"/>
        <v>1</v>
      </c>
    </row>
    <row r="559" spans="22:23" x14ac:dyDescent="0.25">
      <c r="V559" s="219" t="str">
        <f t="shared" si="44"/>
        <v/>
      </c>
      <c r="W559" s="220">
        <f t="shared" si="43"/>
        <v>1</v>
      </c>
    </row>
    <row r="560" spans="22:23" x14ac:dyDescent="0.25">
      <c r="V560" s="219" t="str">
        <f t="shared" si="44"/>
        <v/>
      </c>
      <c r="W560" s="220">
        <f t="shared" si="43"/>
        <v>1</v>
      </c>
    </row>
    <row r="561" spans="22:23" x14ac:dyDescent="0.25">
      <c r="V561" s="219" t="str">
        <f t="shared" si="44"/>
        <v/>
      </c>
      <c r="W561" s="220">
        <f t="shared" si="43"/>
        <v>1</v>
      </c>
    </row>
    <row r="562" spans="22:23" x14ac:dyDescent="0.25">
      <c r="V562" s="219" t="str">
        <f t="shared" si="44"/>
        <v/>
      </c>
      <c r="W562" s="220">
        <f t="shared" si="43"/>
        <v>1</v>
      </c>
    </row>
    <row r="563" spans="22:23" x14ac:dyDescent="0.25">
      <c r="V563" s="219" t="str">
        <f t="shared" si="44"/>
        <v/>
      </c>
      <c r="W563" s="220">
        <f t="shared" si="43"/>
        <v>1</v>
      </c>
    </row>
    <row r="564" spans="22:23" x14ac:dyDescent="0.25">
      <c r="V564" s="219" t="str">
        <f t="shared" si="44"/>
        <v/>
      </c>
      <c r="W564" s="220">
        <f t="shared" si="43"/>
        <v>1</v>
      </c>
    </row>
    <row r="565" spans="22:23" x14ac:dyDescent="0.25">
      <c r="V565" s="219" t="str">
        <f t="shared" si="44"/>
        <v/>
      </c>
      <c r="W565" s="220">
        <f t="shared" si="43"/>
        <v>1</v>
      </c>
    </row>
    <row r="566" spans="22:23" x14ac:dyDescent="0.25">
      <c r="V566" s="219" t="str">
        <f t="shared" si="44"/>
        <v/>
      </c>
      <c r="W566" s="220">
        <f t="shared" si="43"/>
        <v>1</v>
      </c>
    </row>
    <row r="567" spans="22:23" x14ac:dyDescent="0.25">
      <c r="V567" s="219" t="str">
        <f t="shared" si="44"/>
        <v/>
      </c>
      <c r="W567" s="220">
        <f t="shared" si="43"/>
        <v>1</v>
      </c>
    </row>
    <row r="568" spans="22:23" x14ac:dyDescent="0.25">
      <c r="V568" s="219" t="str">
        <f t="shared" si="44"/>
        <v/>
      </c>
      <c r="W568" s="220">
        <f t="shared" si="43"/>
        <v>1</v>
      </c>
    </row>
    <row r="569" spans="22:23" x14ac:dyDescent="0.25">
      <c r="V569" s="219" t="str">
        <f t="shared" si="44"/>
        <v/>
      </c>
      <c r="W569" s="220">
        <f t="shared" si="43"/>
        <v>1</v>
      </c>
    </row>
    <row r="570" spans="22:23" x14ac:dyDescent="0.25">
      <c r="V570" s="219" t="str">
        <f t="shared" si="44"/>
        <v/>
      </c>
      <c r="W570" s="220">
        <f t="shared" si="43"/>
        <v>1</v>
      </c>
    </row>
    <row r="571" spans="22:23" x14ac:dyDescent="0.25">
      <c r="V571" s="219" t="str">
        <f t="shared" si="44"/>
        <v/>
      </c>
      <c r="W571" s="220">
        <f t="shared" si="43"/>
        <v>1</v>
      </c>
    </row>
    <row r="572" spans="22:23" x14ac:dyDescent="0.25">
      <c r="V572" s="219" t="str">
        <f t="shared" si="44"/>
        <v/>
      </c>
      <c r="W572" s="220">
        <f t="shared" si="43"/>
        <v>1</v>
      </c>
    </row>
    <row r="573" spans="22:23" x14ac:dyDescent="0.25">
      <c r="V573" s="219" t="str">
        <f t="shared" si="44"/>
        <v/>
      </c>
      <c r="W573" s="220">
        <f t="shared" si="43"/>
        <v>1</v>
      </c>
    </row>
    <row r="574" spans="22:23" x14ac:dyDescent="0.25">
      <c r="V574" s="219" t="str">
        <f t="shared" si="44"/>
        <v/>
      </c>
      <c r="W574" s="220">
        <f t="shared" si="43"/>
        <v>1</v>
      </c>
    </row>
    <row r="575" spans="22:23" x14ac:dyDescent="0.25">
      <c r="V575" s="219" t="str">
        <f t="shared" si="44"/>
        <v/>
      </c>
      <c r="W575" s="220">
        <f t="shared" si="43"/>
        <v>1</v>
      </c>
    </row>
    <row r="576" spans="22:23" x14ac:dyDescent="0.25">
      <c r="V576" s="219" t="str">
        <f t="shared" si="44"/>
        <v/>
      </c>
      <c r="W576" s="220">
        <f t="shared" si="43"/>
        <v>1</v>
      </c>
    </row>
    <row r="577" spans="22:23" x14ac:dyDescent="0.25">
      <c r="V577" s="219" t="str">
        <f t="shared" si="44"/>
        <v/>
      </c>
      <c r="W577" s="220">
        <f t="shared" si="43"/>
        <v>1</v>
      </c>
    </row>
    <row r="578" spans="22:23" x14ac:dyDescent="0.25">
      <c r="V578" s="219" t="str">
        <f t="shared" si="44"/>
        <v/>
      </c>
    </row>
    <row r="579" spans="22:23" x14ac:dyDescent="0.25">
      <c r="V579" s="219" t="str">
        <f t="shared" si="44"/>
        <v/>
      </c>
    </row>
    <row r="580" spans="22:23" x14ac:dyDescent="0.25">
      <c r="V580" s="219" t="str">
        <f t="shared" si="44"/>
        <v/>
      </c>
    </row>
    <row r="581" spans="22:23" x14ac:dyDescent="0.25">
      <c r="V581" s="219" t="str">
        <f t="shared" si="44"/>
        <v/>
      </c>
    </row>
    <row r="582" spans="22:23" x14ac:dyDescent="0.25">
      <c r="V582" s="219" t="str">
        <f t="shared" si="44"/>
        <v/>
      </c>
    </row>
    <row r="583" spans="22:23" x14ac:dyDescent="0.25">
      <c r="V583" s="219" t="str">
        <f t="shared" si="44"/>
        <v/>
      </c>
    </row>
    <row r="584" spans="22:23" x14ac:dyDescent="0.25">
      <c r="V584" s="219" t="str">
        <f t="shared" si="44"/>
        <v/>
      </c>
    </row>
    <row r="585" spans="22:23" x14ac:dyDescent="0.25">
      <c r="V585" s="219" t="str">
        <f t="shared" si="44"/>
        <v/>
      </c>
    </row>
    <row r="586" spans="22:23" x14ac:dyDescent="0.25">
      <c r="V586" s="219" t="str">
        <f t="shared" si="44"/>
        <v/>
      </c>
    </row>
    <row r="587" spans="22:23" x14ac:dyDescent="0.25">
      <c r="V587" s="219" t="str">
        <f t="shared" si="44"/>
        <v/>
      </c>
    </row>
    <row r="588" spans="22:23" x14ac:dyDescent="0.25">
      <c r="V588" s="219" t="str">
        <f t="shared" si="44"/>
        <v/>
      </c>
    </row>
    <row r="589" spans="22:23" x14ac:dyDescent="0.25">
      <c r="V589" s="219" t="str">
        <f t="shared" si="44"/>
        <v/>
      </c>
    </row>
    <row r="590" spans="22:23" x14ac:dyDescent="0.25">
      <c r="V590" s="219" t="str">
        <f t="shared" si="44"/>
        <v/>
      </c>
    </row>
    <row r="591" spans="22:23" x14ac:dyDescent="0.25">
      <c r="V591" s="219" t="str">
        <f t="shared" si="44"/>
        <v/>
      </c>
    </row>
    <row r="592" spans="22:23" x14ac:dyDescent="0.25">
      <c r="V592" s="219" t="str">
        <f t="shared" si="44"/>
        <v/>
      </c>
    </row>
    <row r="593" spans="22:22" x14ac:dyDescent="0.25">
      <c r="V593" s="219" t="str">
        <f t="shared" si="44"/>
        <v/>
      </c>
    </row>
    <row r="594" spans="22:22" x14ac:dyDescent="0.25">
      <c r="V594" s="219" t="str">
        <f t="shared" si="44"/>
        <v/>
      </c>
    </row>
    <row r="595" spans="22:22" x14ac:dyDescent="0.25">
      <c r="V595" s="219" t="str">
        <f t="shared" si="44"/>
        <v/>
      </c>
    </row>
    <row r="596" spans="22:22" x14ac:dyDescent="0.25">
      <c r="V596" s="219" t="str">
        <f t="shared" si="44"/>
        <v/>
      </c>
    </row>
    <row r="597" spans="22:22" x14ac:dyDescent="0.25">
      <c r="V597" s="219" t="str">
        <f t="shared" si="44"/>
        <v/>
      </c>
    </row>
    <row r="598" spans="22:22" x14ac:dyDescent="0.25">
      <c r="V598" s="219" t="str">
        <f t="shared" si="44"/>
        <v/>
      </c>
    </row>
    <row r="599" spans="22:22" x14ac:dyDescent="0.25">
      <c r="V599" s="219" t="str">
        <f t="shared" si="44"/>
        <v/>
      </c>
    </row>
    <row r="600" spans="22:22" x14ac:dyDescent="0.25">
      <c r="V600" s="219" t="str">
        <f t="shared" si="44"/>
        <v/>
      </c>
    </row>
    <row r="601" spans="22:22" x14ac:dyDescent="0.25">
      <c r="V601" s="219" t="str">
        <f t="shared" si="44"/>
        <v/>
      </c>
    </row>
    <row r="602" spans="22:22" x14ac:dyDescent="0.25">
      <c r="V602" s="219" t="str">
        <f t="shared" si="44"/>
        <v/>
      </c>
    </row>
    <row r="603" spans="22:22" x14ac:dyDescent="0.25">
      <c r="V603" s="219" t="str">
        <f t="shared" si="44"/>
        <v/>
      </c>
    </row>
    <row r="604" spans="22:22" x14ac:dyDescent="0.25">
      <c r="V604" s="219" t="str">
        <f t="shared" si="44"/>
        <v/>
      </c>
    </row>
    <row r="605" spans="22:22" x14ac:dyDescent="0.25">
      <c r="V605" s="219" t="str">
        <f t="shared" ref="V605:V612" si="45">LEFT(J602,3)</f>
        <v/>
      </c>
    </row>
    <row r="606" spans="22:22" x14ac:dyDescent="0.25">
      <c r="V606" s="219" t="str">
        <f t="shared" si="45"/>
        <v/>
      </c>
    </row>
    <row r="607" spans="22:22" x14ac:dyDescent="0.25">
      <c r="V607" s="219" t="str">
        <f t="shared" si="45"/>
        <v/>
      </c>
    </row>
    <row r="608" spans="22:22" x14ac:dyDescent="0.25">
      <c r="V608" s="219" t="str">
        <f t="shared" si="45"/>
        <v/>
      </c>
    </row>
    <row r="609" spans="22:22" x14ac:dyDescent="0.25">
      <c r="V609" s="219" t="str">
        <f t="shared" si="45"/>
        <v/>
      </c>
    </row>
    <row r="610" spans="22:22" x14ac:dyDescent="0.25">
      <c r="V610" s="219" t="str">
        <f t="shared" si="45"/>
        <v/>
      </c>
    </row>
    <row r="611" spans="22:22" x14ac:dyDescent="0.25">
      <c r="V611" s="219" t="str">
        <f t="shared" si="45"/>
        <v/>
      </c>
    </row>
    <row r="612" spans="22:22" x14ac:dyDescent="0.25">
      <c r="V612" s="219" t="str">
        <f t="shared" si="45"/>
        <v/>
      </c>
    </row>
  </sheetData>
  <sheetProtection algorithmName="SHA-512" hashValue="2axv2E2Vk3BDCZSNmP/PJ8KCjPeeWZ72oKDF1eSOnBbCWUHnO+d5FXUR1iZ40VYduLkKAb/cUlzE9rVrRDIgFw==" saltValue="sl3EVAITzbtehuG1NNDKJg==" spinCount="100000" sheet="1" objects="1" scenarios="1" selectLockedCells="1" autoFilter="0"/>
  <autoFilter ref="B16:Q217" xr:uid="{00000000-0009-0000-0000-000007000000}">
    <filterColumn colId="3" showButton="0"/>
    <filterColumn colId="4" showButton="0"/>
    <filterColumn colId="5" showButton="0"/>
  </autoFilter>
  <mergeCells count="412">
    <mergeCell ref="D214:E214"/>
    <mergeCell ref="H214:I214"/>
    <mergeCell ref="D215:E215"/>
    <mergeCell ref="B219:Q219"/>
    <mergeCell ref="D211:E211"/>
    <mergeCell ref="H211:I211"/>
    <mergeCell ref="D212:E212"/>
    <mergeCell ref="H212:I212"/>
    <mergeCell ref="D213:E213"/>
    <mergeCell ref="H213:I213"/>
    <mergeCell ref="B207:M207"/>
    <mergeCell ref="N207:P207"/>
    <mergeCell ref="D209:E209"/>
    <mergeCell ref="H209:I209"/>
    <mergeCell ref="D210:E210"/>
    <mergeCell ref="H210:I210"/>
    <mergeCell ref="E204:F204"/>
    <mergeCell ref="G204:H204"/>
    <mergeCell ref="E205:F205"/>
    <mergeCell ref="G205:H205"/>
    <mergeCell ref="E206:F206"/>
    <mergeCell ref="G206:H206"/>
    <mergeCell ref="E201:F201"/>
    <mergeCell ref="G201:H201"/>
    <mergeCell ref="E202:F202"/>
    <mergeCell ref="G202:H202"/>
    <mergeCell ref="E203:F203"/>
    <mergeCell ref="G203:H203"/>
    <mergeCell ref="E198:F198"/>
    <mergeCell ref="G198:H198"/>
    <mergeCell ref="E199:F199"/>
    <mergeCell ref="G199:H199"/>
    <mergeCell ref="E200:F200"/>
    <mergeCell ref="G200:H200"/>
    <mergeCell ref="E195:F195"/>
    <mergeCell ref="G195:H195"/>
    <mergeCell ref="E196:F196"/>
    <mergeCell ref="G196:H196"/>
    <mergeCell ref="E197:F197"/>
    <mergeCell ref="G197:H197"/>
    <mergeCell ref="E192:F192"/>
    <mergeCell ref="G192:H192"/>
    <mergeCell ref="E193:F193"/>
    <mergeCell ref="G193:H193"/>
    <mergeCell ref="E194:F194"/>
    <mergeCell ref="G194:H194"/>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05:F105"/>
    <mergeCell ref="G105:H105"/>
    <mergeCell ref="E106:F106"/>
    <mergeCell ref="G106:H106"/>
    <mergeCell ref="E107:F107"/>
    <mergeCell ref="G107:H107"/>
    <mergeCell ref="E102:F102"/>
    <mergeCell ref="G102:H102"/>
    <mergeCell ref="E103:F103"/>
    <mergeCell ref="G103:H103"/>
    <mergeCell ref="E104:F104"/>
    <mergeCell ref="G104:H104"/>
    <mergeCell ref="E99:F99"/>
    <mergeCell ref="G99:H99"/>
    <mergeCell ref="E100:F100"/>
    <mergeCell ref="G100:H100"/>
    <mergeCell ref="E101:F101"/>
    <mergeCell ref="G101:H101"/>
    <mergeCell ref="E96:F96"/>
    <mergeCell ref="G96:H96"/>
    <mergeCell ref="E97:F97"/>
    <mergeCell ref="G97:H97"/>
    <mergeCell ref="E98:F98"/>
    <mergeCell ref="G98:H98"/>
    <mergeCell ref="E93:F93"/>
    <mergeCell ref="G93:H93"/>
    <mergeCell ref="E94:F94"/>
    <mergeCell ref="G94:H94"/>
    <mergeCell ref="E95:F95"/>
    <mergeCell ref="G95:H95"/>
    <mergeCell ref="E90:F90"/>
    <mergeCell ref="G90:H90"/>
    <mergeCell ref="E91:F91"/>
    <mergeCell ref="G91:H91"/>
    <mergeCell ref="E92:F92"/>
    <mergeCell ref="G92:H92"/>
    <mergeCell ref="E87:F87"/>
    <mergeCell ref="G87:H87"/>
    <mergeCell ref="E88:F88"/>
    <mergeCell ref="G88:H88"/>
    <mergeCell ref="E89:F89"/>
    <mergeCell ref="G89:H89"/>
    <mergeCell ref="E84:F84"/>
    <mergeCell ref="G84:H84"/>
    <mergeCell ref="E85:F85"/>
    <mergeCell ref="G85:H85"/>
    <mergeCell ref="E86:F86"/>
    <mergeCell ref="G86:H86"/>
    <mergeCell ref="E81:F81"/>
    <mergeCell ref="G81:H81"/>
    <mergeCell ref="E82:F82"/>
    <mergeCell ref="G82:H82"/>
    <mergeCell ref="E83:F83"/>
    <mergeCell ref="G83:H83"/>
    <mergeCell ref="E78:F78"/>
    <mergeCell ref="G78:H78"/>
    <mergeCell ref="E79:F79"/>
    <mergeCell ref="G79:H79"/>
    <mergeCell ref="E80:F80"/>
    <mergeCell ref="G80:H80"/>
    <mergeCell ref="E75:F75"/>
    <mergeCell ref="G75:H75"/>
    <mergeCell ref="E76:F76"/>
    <mergeCell ref="G76:H76"/>
    <mergeCell ref="E77:F77"/>
    <mergeCell ref="G77:H77"/>
    <mergeCell ref="E72:F72"/>
    <mergeCell ref="G72:H72"/>
    <mergeCell ref="E73:F73"/>
    <mergeCell ref="G73:H73"/>
    <mergeCell ref="E74:F74"/>
    <mergeCell ref="G74:H74"/>
    <mergeCell ref="E69:F69"/>
    <mergeCell ref="G69:H69"/>
    <mergeCell ref="E70:F70"/>
    <mergeCell ref="G70:H70"/>
    <mergeCell ref="E71:F71"/>
    <mergeCell ref="G71:H71"/>
    <mergeCell ref="E66:F66"/>
    <mergeCell ref="G66:H66"/>
    <mergeCell ref="E67:F67"/>
    <mergeCell ref="G67:H67"/>
    <mergeCell ref="E68:F68"/>
    <mergeCell ref="G68:H68"/>
    <mergeCell ref="E63:F63"/>
    <mergeCell ref="G63:H63"/>
    <mergeCell ref="E64:F64"/>
    <mergeCell ref="G64:H64"/>
    <mergeCell ref="E65:F65"/>
    <mergeCell ref="G65:H65"/>
    <mergeCell ref="E60:F60"/>
    <mergeCell ref="G60:H60"/>
    <mergeCell ref="E61:F61"/>
    <mergeCell ref="G61:H61"/>
    <mergeCell ref="E62:F62"/>
    <mergeCell ref="G62:H62"/>
    <mergeCell ref="E57:F57"/>
    <mergeCell ref="G57:H57"/>
    <mergeCell ref="E58:F58"/>
    <mergeCell ref="G58:H58"/>
    <mergeCell ref="E59:F59"/>
    <mergeCell ref="G59:H59"/>
    <mergeCell ref="E54:F54"/>
    <mergeCell ref="G54:H54"/>
    <mergeCell ref="E55:F55"/>
    <mergeCell ref="G55:H55"/>
    <mergeCell ref="E56:F56"/>
    <mergeCell ref="G56:H56"/>
    <mergeCell ref="E51:F51"/>
    <mergeCell ref="G51:H51"/>
    <mergeCell ref="E52:F52"/>
    <mergeCell ref="G52:H52"/>
    <mergeCell ref="E53:F53"/>
    <mergeCell ref="G53:H53"/>
    <mergeCell ref="E48:F48"/>
    <mergeCell ref="G48:H48"/>
    <mergeCell ref="E49:F49"/>
    <mergeCell ref="G49:H49"/>
    <mergeCell ref="E50:F50"/>
    <mergeCell ref="G50:H50"/>
    <mergeCell ref="E45:F45"/>
    <mergeCell ref="G45:H45"/>
    <mergeCell ref="E46:F46"/>
    <mergeCell ref="G46:H46"/>
    <mergeCell ref="E47:F47"/>
    <mergeCell ref="G47:H47"/>
    <mergeCell ref="E42:F42"/>
    <mergeCell ref="G42:H42"/>
    <mergeCell ref="E43:F43"/>
    <mergeCell ref="G43:H43"/>
    <mergeCell ref="E44:F44"/>
    <mergeCell ref="G44:H44"/>
    <mergeCell ref="E39:F39"/>
    <mergeCell ref="G39:H39"/>
    <mergeCell ref="E40:F40"/>
    <mergeCell ref="G40:H40"/>
    <mergeCell ref="E41:F41"/>
    <mergeCell ref="G41:H41"/>
    <mergeCell ref="E36:F36"/>
    <mergeCell ref="G36:H36"/>
    <mergeCell ref="E37:F37"/>
    <mergeCell ref="G37:H37"/>
    <mergeCell ref="E38:F38"/>
    <mergeCell ref="G38:H38"/>
    <mergeCell ref="E33:F33"/>
    <mergeCell ref="G33:H33"/>
    <mergeCell ref="E34:F34"/>
    <mergeCell ref="G34:H34"/>
    <mergeCell ref="E35:F35"/>
    <mergeCell ref="G35:H35"/>
    <mergeCell ref="E30:F30"/>
    <mergeCell ref="G30:H30"/>
    <mergeCell ref="E31:F31"/>
    <mergeCell ref="G31:H31"/>
    <mergeCell ref="E32:F32"/>
    <mergeCell ref="G32:H32"/>
    <mergeCell ref="E27:F27"/>
    <mergeCell ref="G27:H27"/>
    <mergeCell ref="E28:F28"/>
    <mergeCell ref="G28:H28"/>
    <mergeCell ref="E29:F29"/>
    <mergeCell ref="G29:H29"/>
    <mergeCell ref="E24:F24"/>
    <mergeCell ref="G24:H24"/>
    <mergeCell ref="E25:F25"/>
    <mergeCell ref="G25:H25"/>
    <mergeCell ref="E26:F26"/>
    <mergeCell ref="G26:H26"/>
    <mergeCell ref="E21:F21"/>
    <mergeCell ref="G21:H21"/>
    <mergeCell ref="E22:F22"/>
    <mergeCell ref="G22:H22"/>
    <mergeCell ref="E23:F23"/>
    <mergeCell ref="G23:H23"/>
    <mergeCell ref="E18:F18"/>
    <mergeCell ref="G18:H18"/>
    <mergeCell ref="E19:F19"/>
    <mergeCell ref="G19:H19"/>
    <mergeCell ref="E20:F20"/>
    <mergeCell ref="G20:H20"/>
    <mergeCell ref="E16:H16"/>
    <mergeCell ref="E17:F17"/>
    <mergeCell ref="G17:H17"/>
    <mergeCell ref="D11:E11"/>
    <mergeCell ref="G11:H11"/>
    <mergeCell ref="B12:D12"/>
    <mergeCell ref="E12:H12"/>
    <mergeCell ref="C13:F13"/>
    <mergeCell ref="G13:H13"/>
    <mergeCell ref="G3:L3"/>
    <mergeCell ref="F4:N4"/>
    <mergeCell ref="F5:N5"/>
    <mergeCell ref="G6:M6"/>
    <mergeCell ref="C9:E9"/>
    <mergeCell ref="C10:H10"/>
    <mergeCell ref="B14:D14"/>
    <mergeCell ref="E14:F14"/>
    <mergeCell ref="D15:F15"/>
  </mergeCells>
  <conditionalFormatting sqref="B5:B12 B14:B206 B220:B1048576 B216:B218">
    <cfRule type="cellIs" dxfId="45" priority="11" stopIfTrue="1" operator="equal">
      <formula>" -   "</formula>
    </cfRule>
  </conditionalFormatting>
  <conditionalFormatting sqref="B17:B206">
    <cfRule type="cellIs" dxfId="44" priority="10" stopIfTrue="1" operator="equal">
      <formula>" 0   "</formula>
    </cfRule>
  </conditionalFormatting>
  <conditionalFormatting sqref="D11">
    <cfRule type="cellIs" dxfId="43" priority="9" stopIfTrue="1" operator="equal">
      <formula>" -   "</formula>
    </cfRule>
  </conditionalFormatting>
  <conditionalFormatting sqref="C10:H10">
    <cfRule type="cellIs" dxfId="42" priority="8" operator="lessThan">
      <formula>1</formula>
    </cfRule>
  </conditionalFormatting>
  <conditionalFormatting sqref="B207:B215">
    <cfRule type="cellIs" dxfId="41" priority="7" stopIfTrue="1" operator="equal">
      <formula>" -   "</formula>
    </cfRule>
  </conditionalFormatting>
  <conditionalFormatting sqref="Q209">
    <cfRule type="cellIs" dxfId="40" priority="5" operator="equal">
      <formula>"FLETE INCLUIDO"</formula>
    </cfRule>
    <cfRule type="cellIs" dxfId="39" priority="6" operator="equal">
      <formula>"SIN FLETE"</formula>
    </cfRule>
  </conditionalFormatting>
  <conditionalFormatting sqref="B219">
    <cfRule type="cellIs" dxfId="38" priority="4" stopIfTrue="1" operator="equal">
      <formula>" -   "</formula>
    </cfRule>
  </conditionalFormatting>
  <dataValidations count="1">
    <dataValidation type="custom" allowBlank="1" showInputMessage="1" showErrorMessage="1" errorTitle="CODIGO REPETIDO" error=" ¡ CODIGO YA EXISTE !." sqref="D25:D67" xr:uid="{00000000-0002-0000-0700-000000000000}">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otón2_Haga_clic_en">
                <anchor moveWithCells="1">
                  <from>
                    <xdr:col>13</xdr:col>
                    <xdr:colOff>342900</xdr:colOff>
                    <xdr:row>3</xdr:row>
                    <xdr:rowOff>19050</xdr:rowOff>
                  </from>
                  <to>
                    <xdr:col>15</xdr:col>
                    <xdr:colOff>28575</xdr:colOff>
                    <xdr:row>4</xdr:row>
                    <xdr:rowOff>66675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4"/>
  <dimension ref="A1:AJ612"/>
  <sheetViews>
    <sheetView topLeftCell="A6" zoomScaleNormal="100" workbookViewId="0">
      <selection activeCell="D17" sqref="D17"/>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9.5703125" style="144" customWidth="1"/>
    <col min="5" max="5" width="9.5703125" style="143" customWidth="1"/>
    <col min="6" max="6" width="17.7109375" style="143" customWidth="1"/>
    <col min="7" max="7" width="13.5703125" style="143" customWidth="1"/>
    <col min="8" max="8" width="9.42578125" style="143" customWidth="1"/>
    <col min="9" max="9" width="6.5703125" style="163" customWidth="1"/>
    <col min="10" max="10" width="8.42578125" style="144" customWidth="1"/>
    <col min="11" max="11" width="9.28515625" style="144" customWidth="1"/>
    <col min="12" max="12" width="19" style="144" customWidth="1"/>
    <col min="13" max="13" width="6.7109375" style="144" customWidth="1"/>
    <col min="14" max="14" width="12" style="144" bestFit="1" customWidth="1"/>
    <col min="15" max="15" width="12" style="144" hidden="1" customWidth="1"/>
    <col min="16" max="16" width="11.85546875" style="144" customWidth="1"/>
    <col min="17" max="17" width="13.42578125" style="164" customWidth="1"/>
    <col min="18" max="18" width="9.42578125" style="283" customWidth="1"/>
    <col min="19" max="19" width="13.28515625" style="189" customWidth="1"/>
    <col min="20" max="20" width="13.5703125" style="138" customWidth="1"/>
    <col min="21" max="21" width="11.42578125" style="138" customWidth="1"/>
    <col min="22" max="22" width="11.42578125" style="190" customWidth="1"/>
    <col min="23" max="32" width="11.42578125" style="190"/>
    <col min="33" max="16384" width="11.42578125" style="158"/>
  </cols>
  <sheetData>
    <row r="1" spans="1:36" ht="15.75" thickBot="1" x14ac:dyDescent="0.3">
      <c r="A1" s="158"/>
      <c r="B1" s="158"/>
      <c r="C1" s="158"/>
      <c r="D1" s="180"/>
      <c r="E1" s="158"/>
      <c r="F1" s="158"/>
      <c r="G1" s="158"/>
      <c r="H1" s="158"/>
      <c r="I1" s="160"/>
      <c r="J1" s="180"/>
      <c r="K1" s="180"/>
      <c r="L1" s="180"/>
      <c r="M1" s="180"/>
      <c r="N1" s="180"/>
      <c r="O1" s="180"/>
      <c r="P1" s="180"/>
      <c r="Q1" s="188"/>
    </row>
    <row r="2" spans="1:36" x14ac:dyDescent="0.25">
      <c r="A2" s="158"/>
      <c r="B2" s="161"/>
      <c r="C2" s="191"/>
      <c r="D2" s="153"/>
      <c r="E2" s="191"/>
      <c r="F2" s="191"/>
      <c r="G2" s="191"/>
      <c r="H2" s="191"/>
      <c r="I2" s="192"/>
      <c r="J2" s="153"/>
      <c r="K2" s="153"/>
      <c r="L2" s="153"/>
      <c r="M2" s="153"/>
      <c r="N2" s="153"/>
      <c r="O2" s="153"/>
      <c r="P2" s="153"/>
      <c r="Q2" s="193"/>
    </row>
    <row r="3" spans="1:36" ht="20.25" customHeight="1" x14ac:dyDescent="0.25">
      <c r="A3" s="158"/>
      <c r="B3" s="162"/>
      <c r="F3" s="144"/>
      <c r="G3" s="723" t="s">
        <v>132</v>
      </c>
      <c r="H3" s="723"/>
      <c r="I3" s="723"/>
      <c r="J3" s="723"/>
      <c r="K3" s="723"/>
      <c r="L3" s="723"/>
      <c r="Q3" s="166"/>
    </row>
    <row r="4" spans="1:36" x14ac:dyDescent="0.25">
      <c r="A4" s="158"/>
      <c r="B4" s="162"/>
      <c r="F4" s="724" t="s">
        <v>128</v>
      </c>
      <c r="G4" s="724"/>
      <c r="H4" s="724"/>
      <c r="I4" s="724"/>
      <c r="J4" s="724"/>
      <c r="K4" s="724"/>
      <c r="L4" s="724"/>
      <c r="M4" s="724"/>
      <c r="N4" s="724"/>
      <c r="O4" s="523"/>
      <c r="Q4" s="166"/>
      <c r="S4" s="189" t="s">
        <v>152</v>
      </c>
    </row>
    <row r="5" spans="1:36" x14ac:dyDescent="0.25">
      <c r="A5" s="158"/>
      <c r="B5" s="194"/>
      <c r="C5" s="165"/>
      <c r="D5" s="165"/>
      <c r="E5" s="165"/>
      <c r="F5" s="724" t="s">
        <v>130</v>
      </c>
      <c r="G5" s="724"/>
      <c r="H5" s="724"/>
      <c r="I5" s="724"/>
      <c r="J5" s="724"/>
      <c r="K5" s="724"/>
      <c r="L5" s="724"/>
      <c r="M5" s="724"/>
      <c r="N5" s="724"/>
      <c r="O5" s="523"/>
      <c r="P5" s="165"/>
      <c r="Q5" s="195"/>
      <c r="S5" s="186">
        <v>25670</v>
      </c>
    </row>
    <row r="6" spans="1:36" x14ac:dyDescent="0.25">
      <c r="A6" s="158"/>
      <c r="B6" s="194"/>
      <c r="C6" s="165"/>
      <c r="D6" s="165"/>
      <c r="E6" s="165"/>
      <c r="F6" s="165"/>
      <c r="G6" s="724" t="s">
        <v>131</v>
      </c>
      <c r="H6" s="724"/>
      <c r="I6" s="724"/>
      <c r="J6" s="724"/>
      <c r="K6" s="724"/>
      <c r="L6" s="724"/>
      <c r="M6" s="724"/>
      <c r="N6" s="165"/>
      <c r="O6" s="165"/>
      <c r="P6" s="165"/>
      <c r="Q6" s="195"/>
      <c r="S6" s="186">
        <v>25682</v>
      </c>
    </row>
    <row r="7" spans="1:36" ht="15" customHeight="1" x14ac:dyDescent="0.25">
      <c r="A7" s="158"/>
      <c r="B7" s="119"/>
      <c r="C7" s="120"/>
      <c r="D7" s="120"/>
      <c r="E7" s="120"/>
      <c r="F7" s="120"/>
      <c r="G7" s="120"/>
      <c r="H7" s="120"/>
      <c r="I7" s="120"/>
      <c r="J7" s="120"/>
      <c r="K7" s="120"/>
      <c r="L7" s="120"/>
      <c r="M7" s="120"/>
      <c r="N7" s="120"/>
      <c r="O7" s="120"/>
      <c r="P7" s="120"/>
      <c r="Q7" s="121"/>
      <c r="T7" s="139" t="s">
        <v>116</v>
      </c>
    </row>
    <row r="8" spans="1:36" ht="15" customHeight="1" thickBot="1" x14ac:dyDescent="0.3">
      <c r="A8" s="158"/>
      <c r="B8" s="196"/>
      <c r="C8" s="197"/>
      <c r="D8" s="197"/>
      <c r="E8" s="197"/>
      <c r="F8" s="197"/>
      <c r="G8" s="197"/>
      <c r="H8" s="197"/>
      <c r="I8" s="197"/>
      <c r="J8" s="197"/>
      <c r="K8" s="197"/>
      <c r="L8" s="197"/>
      <c r="M8" s="197"/>
      <c r="N8" s="197"/>
      <c r="O8" s="197"/>
      <c r="P8" s="197"/>
      <c r="Q8" s="198">
        <v>133</v>
      </c>
      <c r="S8" s="186"/>
      <c r="T8" s="138" t="s">
        <v>9</v>
      </c>
      <c r="W8" s="168"/>
      <c r="X8" s="168"/>
      <c r="Y8" s="168"/>
      <c r="Z8" s="168"/>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522" t="s">
        <v>36</v>
      </c>
      <c r="G9" s="200">
        <f ca="1">TODAY()</f>
        <v>45076</v>
      </c>
      <c r="H9" s="522"/>
      <c r="I9" s="522"/>
      <c r="J9" s="522"/>
      <c r="K9" s="201"/>
      <c r="L9" s="201"/>
      <c r="M9" s="202"/>
      <c r="N9" s="203" t="s">
        <v>129</v>
      </c>
      <c r="O9" s="203"/>
      <c r="P9" s="204"/>
      <c r="Q9" s="205"/>
      <c r="S9" s="186"/>
      <c r="T9" s="138" t="s">
        <v>10</v>
      </c>
      <c r="W9" s="168"/>
      <c r="X9" s="168"/>
      <c r="Y9" s="168"/>
      <c r="Z9" s="168"/>
      <c r="AA9" s="168"/>
      <c r="AB9" s="168"/>
      <c r="AC9" s="170"/>
      <c r="AD9" s="170"/>
      <c r="AE9" s="170"/>
      <c r="AF9" s="170"/>
      <c r="AG9" s="145"/>
      <c r="AH9" s="145"/>
      <c r="AI9" s="143"/>
      <c r="AJ9" s="143"/>
    </row>
    <row r="10" spans="1:36" ht="21" x14ac:dyDescent="0.25">
      <c r="A10" s="158"/>
      <c r="B10" s="521" t="s">
        <v>32</v>
      </c>
      <c r="C10" s="802" t="str">
        <f>IF(PEDIDO!C10=0,"",PEDIDO!C10)</f>
        <v>.</v>
      </c>
      <c r="D10" s="802"/>
      <c r="E10" s="802"/>
      <c r="F10" s="802"/>
      <c r="G10" s="802"/>
      <c r="H10" s="802"/>
      <c r="I10" s="520"/>
      <c r="J10" s="520"/>
      <c r="K10" s="103"/>
      <c r="L10" s="103"/>
      <c r="M10" s="206"/>
      <c r="N10" s="206"/>
      <c r="O10" s="206"/>
      <c r="P10" s="206"/>
      <c r="Q10" s="207"/>
      <c r="T10" s="138" t="e">
        <v>#NAME?</v>
      </c>
      <c r="W10" s="168"/>
      <c r="X10" s="168"/>
      <c r="Y10" s="168"/>
      <c r="Z10" s="168"/>
      <c r="AA10" s="168"/>
      <c r="AB10" s="168"/>
      <c r="AC10" s="171"/>
      <c r="AD10" s="171"/>
      <c r="AE10" s="171"/>
      <c r="AF10" s="171"/>
      <c r="AG10" s="146"/>
      <c r="AH10" s="146"/>
      <c r="AI10" s="143"/>
      <c r="AJ10" s="143"/>
    </row>
    <row r="11" spans="1:36" ht="21" x14ac:dyDescent="0.25">
      <c r="A11" s="158"/>
      <c r="B11" s="521" t="s">
        <v>41</v>
      </c>
      <c r="C11" s="13"/>
      <c r="D11" s="750">
        <f>PEDIDO!$D$11</f>
        <v>0</v>
      </c>
      <c r="E11" s="750"/>
      <c r="F11" s="79"/>
      <c r="G11" s="755"/>
      <c r="H11" s="756"/>
      <c r="I11" s="520"/>
      <c r="J11" s="520"/>
      <c r="K11" s="520"/>
      <c r="L11" s="520"/>
      <c r="M11" s="206"/>
      <c r="N11" s="206"/>
      <c r="O11" s="206"/>
      <c r="P11" s="206"/>
      <c r="Q11" s="207"/>
      <c r="W11" s="168"/>
      <c r="X11" s="168"/>
      <c r="Y11" s="168"/>
      <c r="Z11" s="168"/>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520"/>
      <c r="J12" s="520"/>
      <c r="K12" s="520"/>
      <c r="L12" s="520"/>
      <c r="M12" s="520"/>
      <c r="N12" s="520"/>
      <c r="O12" s="520"/>
      <c r="P12" s="520"/>
      <c r="Q12" s="208"/>
      <c r="T12" s="138" t="s">
        <v>11</v>
      </c>
      <c r="U12" s="138" t="s">
        <v>6</v>
      </c>
      <c r="V12" s="190" t="s">
        <v>140</v>
      </c>
      <c r="W12" s="168"/>
      <c r="X12" s="168"/>
      <c r="Y12" s="168"/>
      <c r="Z12" s="168"/>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210"/>
      <c r="J13" s="519" t="s">
        <v>44</v>
      </c>
      <c r="K13" s="519" t="s">
        <v>137</v>
      </c>
      <c r="L13" s="224" t="s">
        <v>190</v>
      </c>
      <c r="M13" s="519" t="s">
        <v>149</v>
      </c>
      <c r="N13" s="519" t="s">
        <v>122</v>
      </c>
      <c r="O13" s="519"/>
      <c r="P13" s="519" t="s">
        <v>126</v>
      </c>
      <c r="Q13" s="211" t="s">
        <v>47</v>
      </c>
      <c r="T13" s="138" t="s">
        <v>12</v>
      </c>
      <c r="U13" s="138" t="s">
        <v>136</v>
      </c>
      <c r="V13" s="190" t="s">
        <v>142</v>
      </c>
      <c r="W13" s="169"/>
      <c r="X13" s="169"/>
      <c r="Y13" s="169"/>
      <c r="Z13" s="169"/>
      <c r="AA13" s="169"/>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520"/>
      <c r="J14" s="214">
        <f>J209</f>
        <v>0</v>
      </c>
      <c r="K14" s="214">
        <f>J210</f>
        <v>0</v>
      </c>
      <c r="L14" s="225">
        <f>SUBTOTAL(9,Q17:Q206)</f>
        <v>0</v>
      </c>
      <c r="M14" s="519">
        <v>1.19</v>
      </c>
      <c r="N14" s="215" t="str">
        <f>IFERROR($Q$208,"")</f>
        <v/>
      </c>
      <c r="O14" s="215"/>
      <c r="P14" s="215">
        <f>IFERROR($Q$207,"")</f>
        <v>0</v>
      </c>
      <c r="Q14" s="216" t="str">
        <f>IFERROR($P$14-$N$14,"")</f>
        <v/>
      </c>
      <c r="T14" s="138" t="s">
        <v>20</v>
      </c>
      <c r="U14" s="138" t="s">
        <v>196</v>
      </c>
      <c r="V14" s="190" t="s">
        <v>138</v>
      </c>
      <c r="W14" s="172"/>
      <c r="X14" s="172"/>
      <c r="Y14" s="173"/>
      <c r="Z14" s="173"/>
      <c r="AA14" s="173"/>
      <c r="AB14" s="173"/>
      <c r="AC14" s="174"/>
      <c r="AD14" s="174"/>
      <c r="AE14" s="174"/>
      <c r="AF14" s="174"/>
      <c r="AG14" s="142"/>
      <c r="AH14" s="141"/>
      <c r="AI14" s="147"/>
      <c r="AJ14" s="148"/>
    </row>
    <row r="15" spans="1:36" ht="18.75" customHeight="1" thickBot="1" x14ac:dyDescent="0.3">
      <c r="A15" s="158"/>
      <c r="B15" s="521" t="s">
        <v>35</v>
      </c>
      <c r="C15" s="179"/>
      <c r="D15" s="757"/>
      <c r="E15" s="757"/>
      <c r="F15" s="757"/>
      <c r="G15" s="217">
        <f>COUNTIF($U$17:$U$206,$G$14)</f>
        <v>0</v>
      </c>
      <c r="H15" s="218">
        <f>SUMIF($U$17:$U$206,$G$14,$I$17:$I$206)</f>
        <v>0</v>
      </c>
      <c r="I15" s="520"/>
      <c r="J15" s="520"/>
      <c r="K15" s="520"/>
      <c r="L15" s="520"/>
      <c r="M15" s="520"/>
      <c r="N15" s="520"/>
      <c r="O15" s="520"/>
      <c r="P15" s="520"/>
      <c r="Q15" s="208"/>
      <c r="R15" s="140"/>
      <c r="T15" s="138" t="s">
        <v>24</v>
      </c>
      <c r="U15" s="138" t="s">
        <v>197</v>
      </c>
      <c r="V15" s="190" t="s">
        <v>142</v>
      </c>
      <c r="W15" s="175"/>
      <c r="X15" s="175"/>
      <c r="Y15" s="176"/>
      <c r="Z15" s="176"/>
      <c r="AA15" s="176"/>
      <c r="AB15" s="169"/>
      <c r="AC15" s="174"/>
      <c r="AD15" s="174"/>
      <c r="AE15" s="174"/>
      <c r="AF15" s="174"/>
      <c r="AG15" s="142"/>
      <c r="AH15" s="142"/>
      <c r="AI15" s="147"/>
      <c r="AJ15" s="148"/>
    </row>
    <row r="16" spans="1:36" ht="31.5" customHeight="1" thickBot="1" x14ac:dyDescent="0.55000000000000004">
      <c r="A16" s="158"/>
      <c r="B16" s="183" t="s">
        <v>38</v>
      </c>
      <c r="C16" s="184">
        <v>0</v>
      </c>
      <c r="D16" s="522" t="s">
        <v>39</v>
      </c>
      <c r="E16" s="801" t="s">
        <v>27</v>
      </c>
      <c r="F16" s="801"/>
      <c r="G16" s="801"/>
      <c r="H16" s="801"/>
      <c r="I16" s="522" t="s">
        <v>42</v>
      </c>
      <c r="J16" s="522" t="s">
        <v>40</v>
      </c>
      <c r="K16" s="522" t="s">
        <v>3</v>
      </c>
      <c r="L16" s="522" t="s">
        <v>3</v>
      </c>
      <c r="M16" s="182" t="s">
        <v>118</v>
      </c>
      <c r="N16" s="182" t="s">
        <v>115</v>
      </c>
      <c r="O16" s="182"/>
      <c r="P16" s="182" t="s">
        <v>119</v>
      </c>
      <c r="Q16" s="187" t="s">
        <v>43</v>
      </c>
      <c r="R16" s="284"/>
      <c r="T16" s="138" t="s">
        <v>22</v>
      </c>
      <c r="U16" s="138" t="s">
        <v>198</v>
      </c>
      <c r="V16" s="190" t="s">
        <v>142</v>
      </c>
      <c r="W16" s="172"/>
      <c r="X16" s="177"/>
      <c r="Y16" s="178"/>
      <c r="Z16" s="178"/>
      <c r="AA16" s="178"/>
      <c r="AB16" s="178"/>
      <c r="AC16" s="178"/>
      <c r="AD16" s="178"/>
      <c r="AE16" s="178"/>
      <c r="AF16" s="177"/>
      <c r="AG16" s="149"/>
      <c r="AH16" s="149"/>
      <c r="AI16" s="150"/>
      <c r="AJ16" s="151"/>
    </row>
    <row r="17" spans="1:32" s="159" customFormat="1" ht="15.75" thickBot="1" x14ac:dyDescent="0.3">
      <c r="A17" s="124"/>
      <c r="B17" s="125" t="str">
        <f>IF($D17="","",$C16+1)</f>
        <v/>
      </c>
      <c r="C17" s="526" t="str">
        <f>IF(D17&lt;&gt;"",1,"")</f>
        <v/>
      </c>
      <c r="D17" s="506"/>
      <c r="E17" s="722" t="str">
        <f>IFERROR(VLOOKUP($D17,LISTA!A2:J8244,4,0),"")</f>
        <v/>
      </c>
      <c r="F17" s="722"/>
      <c r="G17" s="722" t="str">
        <f>IFERROR(VLOOKUP($D17,LISTA!A2:J8244,5,0),"")</f>
        <v/>
      </c>
      <c r="H17" s="722"/>
      <c r="I17" s="497"/>
      <c r="J17" s="126" t="str">
        <f>IFERROR(VLOOKUP($D17,LISTA!A2:J8244,7,0),"")</f>
        <v/>
      </c>
      <c r="K17" s="126" t="str">
        <f>IFERROR(VLOOKUP($D17,LISTA!A2:J8244,8,0),"")</f>
        <v/>
      </c>
      <c r="L17" s="126" t="str">
        <f t="shared" ref="L17:L80" si="0">IF(OR(K17=$T$8,K17=$T$9,K17=$T$12,K17=$T$13,K17=$T$14,K17=$T$15,K17=$T$16,K17=$T$17,K17=$T$18,K17=$T$19,K17=$T$20,K17=$T$21,K17=$T$22,K17=$T$23,K17=$T$24,K17=$T$25,K17=$T$26),$T$7,IF(OR(K17=$T$30,K17=$T$31),$T$29,IF(OR(K17=$T$36),$T$35,"")))</f>
        <v/>
      </c>
      <c r="M17" s="127" t="str">
        <f>IF(AND($U17&lt;&gt;"PUNTA",$U17="INSTA",$L17="EXCLUSIVA"),0.25,IF(AND($U17="PUNTA",$U17&lt;&gt;"INSTA",$L17="EXCLUSIVA"),0.25,IF(AND($U17&lt;&gt;"PUNTA",$U17&lt;&gt;"INSTA",$L17="EXCLUSIVA"),$J$212,IF($L17="NACIONAL",$J$213,IF($L17="IMPORTADO",$J$214,IF(L17="","","ERROR"))))))</f>
        <v/>
      </c>
      <c r="N17" s="128" t="str">
        <f>IFERROR(($I17*$P17)*($M17),"")</f>
        <v/>
      </c>
      <c r="O17" s="128" t="str">
        <f>IFERROR($I17*$P17,"")</f>
        <v/>
      </c>
      <c r="P17" s="128" t="str">
        <f>IFERROR(VLOOKUP($D17,LISTA!A2:J8244,10,0),"")</f>
        <v/>
      </c>
      <c r="Q17" s="129" t="str">
        <f>IFERROR(O17-N17,"")</f>
        <v/>
      </c>
      <c r="R17" s="135" t="str">
        <f>IFERROR(($P17-($P17*$M17))*1.19,"")</f>
        <v/>
      </c>
      <c r="S17" s="221" t="str">
        <f>IFERROR((P17*W17)*M14,"")</f>
        <v/>
      </c>
      <c r="T17" s="222" t="s">
        <v>13</v>
      </c>
      <c r="U17" s="222" t="str">
        <f t="shared" ref="U17:U80" si="1">LEFT($E17,5)</f>
        <v/>
      </c>
      <c r="V17" s="122" t="str">
        <f>LEFT(J17,3)</f>
        <v/>
      </c>
      <c r="W17" s="123" t="e">
        <f>1-(R17/100)</f>
        <v>#VALUE!</v>
      </c>
      <c r="X17" s="223"/>
      <c r="Y17" s="223"/>
      <c r="Z17" s="223"/>
      <c r="AA17" s="223"/>
      <c r="AB17" s="223"/>
      <c r="AC17" s="223"/>
      <c r="AD17" s="223"/>
      <c r="AE17" s="223"/>
      <c r="AF17" s="223"/>
    </row>
    <row r="18" spans="1:32" x14ac:dyDescent="0.25">
      <c r="A18" s="162"/>
      <c r="B18" s="154" t="str">
        <f t="shared" ref="B18:B81" si="2">IF($D18="","",$B17+1)</f>
        <v/>
      </c>
      <c r="C18" s="520" t="str">
        <f t="shared" ref="C18:C81" si="3">IF(D18&lt;&gt;"",1,"")</f>
        <v/>
      </c>
      <c r="D18" s="496"/>
      <c r="E18" s="716" t="str">
        <f>IFERROR(VLOOKUP($D18,LISTA!A2:J8245,4,0),"")</f>
        <v/>
      </c>
      <c r="F18" s="716"/>
      <c r="G18" s="716" t="str">
        <f>IFERROR(VLOOKUP($D18,LISTA!A2:J8244,5,0),"")</f>
        <v/>
      </c>
      <c r="H18" s="716"/>
      <c r="I18" s="495"/>
      <c r="J18" s="144" t="str">
        <f>IFERROR(VLOOKUP($D18,LISTA!A2:J8245,7,0),"")</f>
        <v/>
      </c>
      <c r="K18" s="144" t="str">
        <f>IFERROR(VLOOKUP($D18,LISTA!A2:J8245,8,0),"")</f>
        <v/>
      </c>
      <c r="L18" s="144" t="str">
        <f t="shared" si="0"/>
        <v/>
      </c>
      <c r="M18" s="227" t="str">
        <f t="shared" ref="M18:M81" si="4">IF(AND($U18&lt;&gt;"PUNTA",$U18="INSTA",$L18="EXCLUSIVA"),0.25,IF(AND($U18="PUNTA",$U18&lt;&gt;"INSTA",$L18="EXCLUSIVA"),0.25,IF(AND($U18&lt;&gt;"PUNTA",$U18&lt;&gt;"INSTA",$L18="EXCLUSIVA"),$J$212,IF($L18="NACIONAL",$J$213,IF($L18="IMPORTADO",$J$214,IF(L18="","","ERROR"))))))</f>
        <v/>
      </c>
      <c r="N18" s="155" t="str">
        <f t="shared" ref="N18:N81" si="5">IFERROR(($I18*$P18)*($M18),"")</f>
        <v/>
      </c>
      <c r="O18" s="155" t="str">
        <f t="shared" ref="O18:O81" si="6">IFERROR($I18*$P18,"")</f>
        <v/>
      </c>
      <c r="P18" s="155" t="str">
        <f>IFERROR(VLOOKUP($D18,LISTA!A2:J8245,10,0),"")</f>
        <v/>
      </c>
      <c r="Q18" s="228" t="str">
        <f t="shared" ref="Q18:Q81" si="7">IFERROR(O18-N18,"")</f>
        <v/>
      </c>
      <c r="R18" s="285" t="str">
        <f t="shared" ref="R18:R81" si="8">IFERROR(($P18-($P18*$M18))*1.19,"")</f>
        <v/>
      </c>
      <c r="S18" s="189" t="str">
        <f t="shared" ref="S18:S81" si="9">IFERROR((P18*W18)*M15,"")</f>
        <v/>
      </c>
      <c r="T18" s="138" t="s">
        <v>14</v>
      </c>
      <c r="U18" s="138" t="str">
        <f t="shared" si="1"/>
        <v/>
      </c>
      <c r="V18" s="219" t="str">
        <f t="shared" ref="V18:V81" si="10">LEFT(J18,3)</f>
        <v/>
      </c>
      <c r="W18" s="220" t="e">
        <f t="shared" ref="W18:W81" si="11">1-(R18/100)</f>
        <v>#VALUE!</v>
      </c>
    </row>
    <row r="19" spans="1:32" x14ac:dyDescent="0.25">
      <c r="A19" s="162"/>
      <c r="B19" s="154" t="str">
        <f t="shared" si="2"/>
        <v/>
      </c>
      <c r="C19" s="520" t="str">
        <f t="shared" si="3"/>
        <v/>
      </c>
      <c r="D19" s="494"/>
      <c r="E19" s="716" t="str">
        <f>IFERROR(VLOOKUP($D19,LISTA!A2:J8246,4,0),"")</f>
        <v/>
      </c>
      <c r="F19" s="716"/>
      <c r="G19" s="716" t="str">
        <f>IFERROR(VLOOKUP($D19,LISTA!A2:J8245,5,0),"")</f>
        <v/>
      </c>
      <c r="H19" s="716"/>
      <c r="I19" s="495"/>
      <c r="J19" s="144" t="str">
        <f>IFERROR(VLOOKUP($D19,LISTA!A2:J8246,7,0),"")</f>
        <v/>
      </c>
      <c r="K19" s="144" t="str">
        <f>IFERROR(VLOOKUP($D19,LISTA!A2:J8246,8,0),"")</f>
        <v/>
      </c>
      <c r="L19" s="144" t="str">
        <f t="shared" si="0"/>
        <v/>
      </c>
      <c r="M19" s="227" t="str">
        <f t="shared" si="4"/>
        <v/>
      </c>
      <c r="N19" s="155" t="str">
        <f t="shared" si="5"/>
        <v/>
      </c>
      <c r="O19" s="155" t="str">
        <f t="shared" si="6"/>
        <v/>
      </c>
      <c r="P19" s="155" t="str">
        <f>IFERROR(VLOOKUP($D19,LISTA!A2:J8246,10,0),"")</f>
        <v/>
      </c>
      <c r="Q19" s="228" t="str">
        <f t="shared" si="7"/>
        <v/>
      </c>
      <c r="R19" s="285" t="str">
        <f t="shared" si="8"/>
        <v/>
      </c>
      <c r="S19" s="189" t="str">
        <f t="shared" si="9"/>
        <v/>
      </c>
      <c r="T19" s="138" t="s">
        <v>19</v>
      </c>
      <c r="U19" s="138" t="str">
        <f t="shared" si="1"/>
        <v/>
      </c>
      <c r="V19" s="219" t="str">
        <f t="shared" si="10"/>
        <v/>
      </c>
      <c r="W19" s="220" t="e">
        <f t="shared" si="11"/>
        <v>#VALUE!</v>
      </c>
    </row>
    <row r="20" spans="1:32" x14ac:dyDescent="0.25">
      <c r="A20" s="162"/>
      <c r="B20" s="154" t="str">
        <f t="shared" si="2"/>
        <v/>
      </c>
      <c r="C20" s="520" t="str">
        <f t="shared" si="3"/>
        <v/>
      </c>
      <c r="D20" s="494"/>
      <c r="E20" s="716" t="str">
        <f>IFERROR(VLOOKUP($D20,LISTA!A2:J8247,4,0),"")</f>
        <v/>
      </c>
      <c r="F20" s="716"/>
      <c r="G20" s="716" t="str">
        <f>IFERROR(VLOOKUP($D20,LISTA!A2:J8246,5,0),"")</f>
        <v/>
      </c>
      <c r="H20" s="716"/>
      <c r="I20" s="495"/>
      <c r="J20" s="144" t="str">
        <f>IFERROR(VLOOKUP($D20,LISTA!A2:J8247,7,0),"")</f>
        <v/>
      </c>
      <c r="K20" s="144" t="str">
        <f>IFERROR(VLOOKUP($D20,LISTA!A2:J8247,8,0),"")</f>
        <v/>
      </c>
      <c r="L20" s="144" t="str">
        <f t="shared" si="0"/>
        <v/>
      </c>
      <c r="M20" s="227" t="str">
        <f t="shared" si="4"/>
        <v/>
      </c>
      <c r="N20" s="155" t="str">
        <f t="shared" si="5"/>
        <v/>
      </c>
      <c r="O20" s="155" t="str">
        <f t="shared" si="6"/>
        <v/>
      </c>
      <c r="P20" s="155" t="str">
        <f>IFERROR(VLOOKUP($D20,LISTA!A2:J8247,10,0),"")</f>
        <v/>
      </c>
      <c r="Q20" s="228" t="str">
        <f t="shared" si="7"/>
        <v/>
      </c>
      <c r="R20" s="285" t="str">
        <f t="shared" si="8"/>
        <v/>
      </c>
      <c r="S20" s="189" t="str">
        <f t="shared" si="9"/>
        <v/>
      </c>
      <c r="T20" s="138" t="s">
        <v>23</v>
      </c>
      <c r="U20" s="138" t="str">
        <f t="shared" si="1"/>
        <v/>
      </c>
      <c r="V20" s="219" t="str">
        <f t="shared" si="10"/>
        <v/>
      </c>
      <c r="W20" s="220" t="e">
        <f t="shared" si="11"/>
        <v>#VALUE!</v>
      </c>
    </row>
    <row r="21" spans="1:32" x14ac:dyDescent="0.25">
      <c r="A21" s="162"/>
      <c r="B21" s="154" t="str">
        <f t="shared" si="2"/>
        <v/>
      </c>
      <c r="C21" s="520" t="str">
        <f t="shared" si="3"/>
        <v/>
      </c>
      <c r="D21" s="494"/>
      <c r="E21" s="716" t="str">
        <f>IFERROR(VLOOKUP($D21,LISTA!A2:J8248,4,0),"")</f>
        <v/>
      </c>
      <c r="F21" s="716"/>
      <c r="G21" s="716" t="str">
        <f>IFERROR(VLOOKUP($D21,LISTA!A2:J8247,5,0),"")</f>
        <v/>
      </c>
      <c r="H21" s="716"/>
      <c r="I21" s="495"/>
      <c r="J21" s="144" t="str">
        <f>IFERROR(VLOOKUP($D21,LISTA!A2:J8248,7,0),"")</f>
        <v/>
      </c>
      <c r="K21" s="144" t="str">
        <f>IFERROR(VLOOKUP($D21,LISTA!A2:J8248,8,0),"")</f>
        <v/>
      </c>
      <c r="L21" s="144" t="str">
        <f t="shared" si="0"/>
        <v/>
      </c>
      <c r="M21" s="227" t="str">
        <f t="shared" si="4"/>
        <v/>
      </c>
      <c r="N21" s="155" t="str">
        <f t="shared" si="5"/>
        <v/>
      </c>
      <c r="O21" s="155" t="str">
        <f t="shared" si="6"/>
        <v/>
      </c>
      <c r="P21" s="155" t="str">
        <f>IFERROR(VLOOKUP($D21,LISTA!A2:J8248,10,0),"")</f>
        <v/>
      </c>
      <c r="Q21" s="228" t="str">
        <f t="shared" si="7"/>
        <v/>
      </c>
      <c r="R21" s="285" t="str">
        <f t="shared" si="8"/>
        <v/>
      </c>
      <c r="S21" s="189" t="str">
        <f t="shared" si="9"/>
        <v/>
      </c>
      <c r="T21" s="138" t="s">
        <v>15</v>
      </c>
      <c r="U21" s="138" t="str">
        <f t="shared" si="1"/>
        <v/>
      </c>
      <c r="V21" s="219" t="str">
        <f t="shared" si="10"/>
        <v/>
      </c>
      <c r="W21" s="220" t="e">
        <f t="shared" si="11"/>
        <v>#VALUE!</v>
      </c>
    </row>
    <row r="22" spans="1:32" x14ac:dyDescent="0.25">
      <c r="A22" s="162"/>
      <c r="B22" s="154" t="str">
        <f t="shared" si="2"/>
        <v/>
      </c>
      <c r="C22" s="520" t="str">
        <f t="shared" si="3"/>
        <v/>
      </c>
      <c r="D22" s="494"/>
      <c r="E22" s="716" t="str">
        <f>IFERROR(VLOOKUP($D22,LISTA!A2:J8249,4,0),"")</f>
        <v/>
      </c>
      <c r="F22" s="716"/>
      <c r="G22" s="716" t="str">
        <f>IFERROR(VLOOKUP($D22,LISTA!A2:J8248,5,0),"")</f>
        <v/>
      </c>
      <c r="H22" s="716"/>
      <c r="I22" s="226"/>
      <c r="J22" s="144" t="str">
        <f>IFERROR(VLOOKUP($D22,LISTA!A2:J8249,7,0),"")</f>
        <v/>
      </c>
      <c r="K22" s="144" t="str">
        <f>IFERROR(VLOOKUP($D22,LISTA!A2:J8249,8,0),"")</f>
        <v/>
      </c>
      <c r="L22" s="144" t="str">
        <f t="shared" si="0"/>
        <v/>
      </c>
      <c r="M22" s="227" t="str">
        <f t="shared" si="4"/>
        <v/>
      </c>
      <c r="N22" s="155" t="str">
        <f t="shared" si="5"/>
        <v/>
      </c>
      <c r="O22" s="155" t="str">
        <f t="shared" si="6"/>
        <v/>
      </c>
      <c r="P22" s="155" t="str">
        <f>IFERROR(VLOOKUP($D22,LISTA!A2:J8249,10,0),"")</f>
        <v/>
      </c>
      <c r="Q22" s="228" t="str">
        <f t="shared" si="7"/>
        <v/>
      </c>
      <c r="R22" s="285" t="str">
        <f t="shared" si="8"/>
        <v/>
      </c>
      <c r="S22" s="189" t="str">
        <f t="shared" si="9"/>
        <v/>
      </c>
      <c r="T22" s="138" t="s">
        <v>21</v>
      </c>
      <c r="U22" s="138" t="str">
        <f t="shared" si="1"/>
        <v/>
      </c>
      <c r="V22" s="219" t="str">
        <f t="shared" si="10"/>
        <v/>
      </c>
      <c r="W22" s="220" t="e">
        <f t="shared" si="11"/>
        <v>#VALUE!</v>
      </c>
    </row>
    <row r="23" spans="1:32" x14ac:dyDescent="0.25">
      <c r="A23" s="162"/>
      <c r="B23" s="154" t="str">
        <f t="shared" si="2"/>
        <v/>
      </c>
      <c r="C23" s="520" t="str">
        <f t="shared" si="3"/>
        <v/>
      </c>
      <c r="D23" s="354"/>
      <c r="E23" s="716" t="str">
        <f>IFERROR(VLOOKUP($D23,LISTA!A2:J8250,4,0),"")</f>
        <v/>
      </c>
      <c r="F23" s="716"/>
      <c r="G23" s="716" t="str">
        <f>IFERROR(VLOOKUP($D23,LISTA!A2:J8249,5,0),"")</f>
        <v/>
      </c>
      <c r="H23" s="716"/>
      <c r="I23" s="226"/>
      <c r="J23" s="144" t="str">
        <f>IFERROR(VLOOKUP($D23,LISTA!A2:J8250,7,0),"")</f>
        <v/>
      </c>
      <c r="K23" s="144" t="str">
        <f>IFERROR(VLOOKUP($D23,LISTA!A2:J8250,8,0),"")</f>
        <v/>
      </c>
      <c r="L23" s="144" t="str">
        <f t="shared" si="0"/>
        <v/>
      </c>
      <c r="M23" s="227" t="str">
        <f t="shared" si="4"/>
        <v/>
      </c>
      <c r="N23" s="155" t="str">
        <f t="shared" si="5"/>
        <v/>
      </c>
      <c r="O23" s="155" t="str">
        <f t="shared" si="6"/>
        <v/>
      </c>
      <c r="P23" s="155" t="str">
        <f>IFERROR(VLOOKUP($D23,LISTA!A2:J8250,10,0),"")</f>
        <v/>
      </c>
      <c r="Q23" s="228" t="str">
        <f t="shared" si="7"/>
        <v/>
      </c>
      <c r="R23" s="285" t="str">
        <f t="shared" si="8"/>
        <v/>
      </c>
      <c r="S23" s="189" t="str">
        <f t="shared" si="9"/>
        <v/>
      </c>
      <c r="T23" s="138" t="s">
        <v>16</v>
      </c>
      <c r="U23" s="138" t="str">
        <f t="shared" si="1"/>
        <v/>
      </c>
      <c r="V23" s="219" t="str">
        <f t="shared" si="10"/>
        <v/>
      </c>
      <c r="W23" s="220" t="e">
        <f t="shared" si="11"/>
        <v>#VALUE!</v>
      </c>
    </row>
    <row r="24" spans="1:32" x14ac:dyDescent="0.25">
      <c r="A24" s="162"/>
      <c r="B24" s="154" t="str">
        <f t="shared" si="2"/>
        <v/>
      </c>
      <c r="C24" s="520" t="str">
        <f t="shared" si="3"/>
        <v/>
      </c>
      <c r="D24" s="354"/>
      <c r="E24" s="716" t="str">
        <f>IFERROR(VLOOKUP($D24,LISTA!A2:J8251,4,0),"")</f>
        <v/>
      </c>
      <c r="F24" s="716"/>
      <c r="G24" s="716" t="str">
        <f>IFERROR(VLOOKUP($D24,LISTA!A2:J8250,5,0),"")</f>
        <v/>
      </c>
      <c r="H24" s="716"/>
      <c r="I24" s="226"/>
      <c r="J24" s="144" t="str">
        <f>IFERROR(VLOOKUP($D24,LISTA!A2:J8251,7,0),"")</f>
        <v/>
      </c>
      <c r="K24" s="144" t="str">
        <f>IFERROR(VLOOKUP($D24,LISTA!A2:J8251,8,0),"")</f>
        <v/>
      </c>
      <c r="L24" s="144" t="str">
        <f t="shared" si="0"/>
        <v/>
      </c>
      <c r="M24" s="227" t="str">
        <f t="shared" si="4"/>
        <v/>
      </c>
      <c r="N24" s="155" t="str">
        <f t="shared" si="5"/>
        <v/>
      </c>
      <c r="O24" s="155" t="str">
        <f t="shared" si="6"/>
        <v/>
      </c>
      <c r="P24" s="155" t="str">
        <f>IFERROR(VLOOKUP($D24,LISTA!A2:J8251,10,0),"")</f>
        <v/>
      </c>
      <c r="Q24" s="228" t="str">
        <f t="shared" si="7"/>
        <v/>
      </c>
      <c r="R24" s="285" t="str">
        <f t="shared" si="8"/>
        <v/>
      </c>
      <c r="S24" s="189" t="str">
        <f t="shared" si="9"/>
        <v/>
      </c>
      <c r="T24" s="138" t="s">
        <v>17</v>
      </c>
      <c r="U24" s="138" t="str">
        <f t="shared" si="1"/>
        <v/>
      </c>
      <c r="V24" s="219" t="str">
        <f t="shared" si="10"/>
        <v/>
      </c>
      <c r="W24" s="220" t="e">
        <f t="shared" si="11"/>
        <v>#VALUE!</v>
      </c>
    </row>
    <row r="25" spans="1:32" x14ac:dyDescent="0.25">
      <c r="A25" s="162"/>
      <c r="B25" s="154" t="str">
        <f t="shared" si="2"/>
        <v/>
      </c>
      <c r="C25" s="520" t="str">
        <f t="shared" si="3"/>
        <v/>
      </c>
      <c r="D25" s="354"/>
      <c r="E25" s="716" t="str">
        <f>IFERROR(VLOOKUP($D25,LISTA!A2:J8252,4,0),"")</f>
        <v/>
      </c>
      <c r="F25" s="716"/>
      <c r="G25" s="716" t="str">
        <f>IFERROR(VLOOKUP($D25,LISTA!A2:J8251,5,0),"")</f>
        <v/>
      </c>
      <c r="H25" s="716"/>
      <c r="I25" s="226"/>
      <c r="J25" s="144" t="str">
        <f>IFERROR(VLOOKUP($D25,LISTA!A2:J8252,7,0),"")</f>
        <v/>
      </c>
      <c r="K25" s="144" t="str">
        <f>IFERROR(VLOOKUP($D25,LISTA!A2:J8252,8,0),"")</f>
        <v/>
      </c>
      <c r="L25" s="144" t="str">
        <f t="shared" si="0"/>
        <v/>
      </c>
      <c r="M25" s="227" t="str">
        <f t="shared" si="4"/>
        <v/>
      </c>
      <c r="N25" s="155" t="str">
        <f t="shared" si="5"/>
        <v/>
      </c>
      <c r="O25" s="155" t="str">
        <f t="shared" si="6"/>
        <v/>
      </c>
      <c r="P25" s="155" t="str">
        <f>IFERROR(VLOOKUP($D25,LISTA!A3:J8252,10,0),"")</f>
        <v/>
      </c>
      <c r="Q25" s="228" t="str">
        <f t="shared" si="7"/>
        <v/>
      </c>
      <c r="R25" s="285" t="str">
        <f t="shared" si="8"/>
        <v/>
      </c>
      <c r="S25" s="189" t="str">
        <f t="shared" si="9"/>
        <v/>
      </c>
      <c r="T25" s="138" t="s">
        <v>25</v>
      </c>
      <c r="U25" s="138" t="str">
        <f t="shared" si="1"/>
        <v/>
      </c>
      <c r="V25" s="219" t="str">
        <f t="shared" si="10"/>
        <v/>
      </c>
      <c r="W25" s="220" t="e">
        <f t="shared" si="11"/>
        <v>#VALUE!</v>
      </c>
    </row>
    <row r="26" spans="1:32" x14ac:dyDescent="0.25">
      <c r="A26" s="162"/>
      <c r="B26" s="154" t="str">
        <f t="shared" si="2"/>
        <v/>
      </c>
      <c r="C26" s="520" t="str">
        <f t="shared" si="3"/>
        <v/>
      </c>
      <c r="D26" s="354"/>
      <c r="E26" s="716" t="str">
        <f>IFERROR(VLOOKUP($D26,LISTA!A3:J8253,4,0),"")</f>
        <v/>
      </c>
      <c r="F26" s="716"/>
      <c r="G26" s="716" t="str">
        <f>IFERROR(VLOOKUP($D26,LISTA!A2:J8252,5,0),"")</f>
        <v/>
      </c>
      <c r="H26" s="716"/>
      <c r="I26" s="226"/>
      <c r="J26" s="144" t="str">
        <f>IFERROR(VLOOKUP($D26,LISTA!A3:J8253,7,0),"")</f>
        <v/>
      </c>
      <c r="K26" s="144" t="str">
        <f>IFERROR(VLOOKUP($D26,LISTA!A3:J8253,8,0),"")</f>
        <v/>
      </c>
      <c r="L26" s="144" t="str">
        <f t="shared" si="0"/>
        <v/>
      </c>
      <c r="M26" s="227" t="str">
        <f t="shared" si="4"/>
        <v/>
      </c>
      <c r="N26" s="155" t="str">
        <f t="shared" si="5"/>
        <v/>
      </c>
      <c r="O26" s="155" t="str">
        <f t="shared" si="6"/>
        <v/>
      </c>
      <c r="P26" s="155" t="str">
        <f>IFERROR(VLOOKUP($D26,LISTA!A4:J8253,10,0),"")</f>
        <v/>
      </c>
      <c r="Q26" s="228" t="str">
        <f t="shared" si="7"/>
        <v/>
      </c>
      <c r="R26" s="285" t="str">
        <f t="shared" si="8"/>
        <v/>
      </c>
      <c r="S26" s="189" t="str">
        <f t="shared" si="9"/>
        <v/>
      </c>
      <c r="T26" s="138" t="s">
        <v>18</v>
      </c>
      <c r="U26" s="138" t="str">
        <f t="shared" si="1"/>
        <v/>
      </c>
      <c r="V26" s="219" t="str">
        <f t="shared" si="10"/>
        <v/>
      </c>
      <c r="W26" s="220" t="e">
        <f t="shared" si="11"/>
        <v>#VALUE!</v>
      </c>
    </row>
    <row r="27" spans="1:32" x14ac:dyDescent="0.25">
      <c r="A27" s="162"/>
      <c r="B27" s="154" t="str">
        <f t="shared" si="2"/>
        <v/>
      </c>
      <c r="C27" s="520" t="str">
        <f t="shared" si="3"/>
        <v/>
      </c>
      <c r="D27" s="354"/>
      <c r="E27" s="716" t="str">
        <f>IFERROR(VLOOKUP($D27,LISTA!A4:J8254,4,0),"")</f>
        <v/>
      </c>
      <c r="F27" s="716"/>
      <c r="G27" s="716" t="str">
        <f>IFERROR(VLOOKUP($D27,LISTA!A3:J8253,5,0),"")</f>
        <v/>
      </c>
      <c r="H27" s="716"/>
      <c r="I27" s="226"/>
      <c r="J27" s="144" t="str">
        <f>IFERROR(VLOOKUP($D27,LISTA!A4:J8254,7,0),"")</f>
        <v/>
      </c>
      <c r="K27" s="144" t="str">
        <f>IFERROR(VLOOKUP($D27,LISTA!A4:J8254,8,0),"")</f>
        <v/>
      </c>
      <c r="L27" s="144" t="str">
        <f t="shared" si="0"/>
        <v/>
      </c>
      <c r="M27" s="227" t="str">
        <f t="shared" si="4"/>
        <v/>
      </c>
      <c r="N27" s="155" t="str">
        <f t="shared" si="5"/>
        <v/>
      </c>
      <c r="O27" s="155" t="str">
        <f t="shared" si="6"/>
        <v/>
      </c>
      <c r="P27" s="155" t="str">
        <f>IFERROR(VLOOKUP($D27,LISTA!A5:J8254,10,0),"")</f>
        <v/>
      </c>
      <c r="Q27" s="228" t="str">
        <f t="shared" si="7"/>
        <v/>
      </c>
      <c r="R27" s="285" t="str">
        <f t="shared" si="8"/>
        <v/>
      </c>
      <c r="S27" s="189" t="str">
        <f t="shared" si="9"/>
        <v/>
      </c>
      <c r="U27" s="138" t="str">
        <f t="shared" si="1"/>
        <v/>
      </c>
      <c r="V27" s="219" t="str">
        <f t="shared" si="10"/>
        <v/>
      </c>
      <c r="W27" s="220" t="e">
        <f t="shared" si="11"/>
        <v>#VALUE!</v>
      </c>
    </row>
    <row r="28" spans="1:32" x14ac:dyDescent="0.25">
      <c r="A28" s="162"/>
      <c r="B28" s="154" t="str">
        <f t="shared" si="2"/>
        <v/>
      </c>
      <c r="C28" s="520" t="str">
        <f t="shared" si="3"/>
        <v/>
      </c>
      <c r="D28" s="354"/>
      <c r="E28" s="716" t="str">
        <f>IFERROR(VLOOKUP($D28,LISTA!A5:J8255,4,0),"")</f>
        <v/>
      </c>
      <c r="F28" s="716"/>
      <c r="G28" s="716" t="str">
        <f>IFERROR(VLOOKUP($D28,LISTA!A4:J8254,5,0),"")</f>
        <v/>
      </c>
      <c r="H28" s="716"/>
      <c r="I28" s="226"/>
      <c r="J28" s="144" t="str">
        <f>IFERROR(VLOOKUP($D28,LISTA!A5:J8255,7,0),"")</f>
        <v/>
      </c>
      <c r="K28" s="144" t="str">
        <f>IFERROR(VLOOKUP($D28,LISTA!A5:J8255,8,0),"")</f>
        <v/>
      </c>
      <c r="L28" s="144" t="str">
        <f t="shared" si="0"/>
        <v/>
      </c>
      <c r="M28" s="227" t="str">
        <f t="shared" si="4"/>
        <v/>
      </c>
      <c r="N28" s="155" t="str">
        <f t="shared" si="5"/>
        <v/>
      </c>
      <c r="O28" s="155" t="str">
        <f t="shared" si="6"/>
        <v/>
      </c>
      <c r="P28" s="155" t="str">
        <f>IFERROR(VLOOKUP($D28,LISTA!A6:J8255,10,0),"")</f>
        <v/>
      </c>
      <c r="Q28" s="228" t="str">
        <f t="shared" si="7"/>
        <v/>
      </c>
      <c r="R28" s="285" t="str">
        <f t="shared" si="8"/>
        <v/>
      </c>
      <c r="S28" s="189" t="str">
        <f t="shared" si="9"/>
        <v/>
      </c>
      <c r="U28" s="138" t="str">
        <f t="shared" si="1"/>
        <v/>
      </c>
      <c r="V28" s="219" t="str">
        <f t="shared" si="10"/>
        <v/>
      </c>
      <c r="W28" s="220" t="e">
        <f t="shared" si="11"/>
        <v>#VALUE!</v>
      </c>
    </row>
    <row r="29" spans="1:32" x14ac:dyDescent="0.25">
      <c r="A29" s="162"/>
      <c r="B29" s="154" t="str">
        <f t="shared" si="2"/>
        <v/>
      </c>
      <c r="C29" s="520" t="str">
        <f t="shared" si="3"/>
        <v/>
      </c>
      <c r="D29" s="354"/>
      <c r="E29" s="716" t="str">
        <f>IFERROR(VLOOKUP($D29,LISTA!A6:J8256,4,0),"")</f>
        <v/>
      </c>
      <c r="F29" s="716"/>
      <c r="G29" s="716" t="str">
        <f>IFERROR(VLOOKUP($D29,LISTA!A5:J8255,5,0),"")</f>
        <v/>
      </c>
      <c r="H29" s="716"/>
      <c r="I29" s="226"/>
      <c r="J29" s="144" t="str">
        <f>IFERROR(VLOOKUP($D29,LISTA!A6:J8256,7,0),"")</f>
        <v/>
      </c>
      <c r="K29" s="144" t="str">
        <f>IFERROR(VLOOKUP($D29,LISTA!A6:J8256,8,0),"")</f>
        <v/>
      </c>
      <c r="L29" s="144" t="str">
        <f t="shared" si="0"/>
        <v/>
      </c>
      <c r="M29" s="227" t="str">
        <f t="shared" si="4"/>
        <v/>
      </c>
      <c r="N29" s="155" t="str">
        <f t="shared" si="5"/>
        <v/>
      </c>
      <c r="O29" s="155" t="str">
        <f t="shared" si="6"/>
        <v/>
      </c>
      <c r="P29" s="155" t="str">
        <f>IFERROR(VLOOKUP($D29,LISTA!A7:J8256,10,0),"")</f>
        <v/>
      </c>
      <c r="Q29" s="228" t="str">
        <f t="shared" si="7"/>
        <v/>
      </c>
      <c r="R29" s="285" t="str">
        <f t="shared" si="8"/>
        <v/>
      </c>
      <c r="S29" s="189" t="str">
        <f t="shared" si="9"/>
        <v/>
      </c>
      <c r="T29" s="139" t="s">
        <v>117</v>
      </c>
      <c r="U29" s="138" t="str">
        <f t="shared" si="1"/>
        <v/>
      </c>
      <c r="V29" s="219" t="str">
        <f t="shared" si="10"/>
        <v/>
      </c>
      <c r="W29" s="220" t="e">
        <f t="shared" si="11"/>
        <v>#VALUE!</v>
      </c>
    </row>
    <row r="30" spans="1:32" x14ac:dyDescent="0.25">
      <c r="A30" s="162"/>
      <c r="B30" s="154" t="str">
        <f t="shared" si="2"/>
        <v/>
      </c>
      <c r="C30" s="520" t="str">
        <f t="shared" si="3"/>
        <v/>
      </c>
      <c r="D30" s="354"/>
      <c r="E30" s="716" t="str">
        <f>IFERROR(VLOOKUP($D30,LISTA!A7:J8257,4,0),"")</f>
        <v/>
      </c>
      <c r="F30" s="716"/>
      <c r="G30" s="716" t="str">
        <f>IFERROR(VLOOKUP($D30,LISTA!A6:J8256,5,0),"")</f>
        <v/>
      </c>
      <c r="H30" s="716"/>
      <c r="I30" s="226"/>
      <c r="J30" s="144" t="str">
        <f>IFERROR(VLOOKUP($D30,LISTA!A7:J8257,7,0),"")</f>
        <v/>
      </c>
      <c r="K30" s="144" t="str">
        <f>IFERROR(VLOOKUP($D30,LISTA!A7:J8257,8,0),"")</f>
        <v/>
      </c>
      <c r="L30" s="144" t="str">
        <f t="shared" si="0"/>
        <v/>
      </c>
      <c r="M30" s="227" t="str">
        <f t="shared" si="4"/>
        <v/>
      </c>
      <c r="N30" s="155" t="str">
        <f t="shared" si="5"/>
        <v/>
      </c>
      <c r="O30" s="155" t="str">
        <f t="shared" si="6"/>
        <v/>
      </c>
      <c r="P30" s="155" t="str">
        <f>IFERROR(VLOOKUP($D30,LISTA!A8:J8257,10,0),"")</f>
        <v/>
      </c>
      <c r="Q30" s="228" t="str">
        <f t="shared" si="7"/>
        <v/>
      </c>
      <c r="R30" s="285" t="str">
        <f t="shared" si="8"/>
        <v/>
      </c>
      <c r="S30" s="189" t="str">
        <f t="shared" si="9"/>
        <v/>
      </c>
      <c r="T30" s="138" t="s">
        <v>5</v>
      </c>
      <c r="U30" s="138" t="str">
        <f t="shared" si="1"/>
        <v/>
      </c>
      <c r="V30" s="219" t="str">
        <f t="shared" si="10"/>
        <v/>
      </c>
      <c r="W30" s="220" t="e">
        <f t="shared" si="11"/>
        <v>#VALUE!</v>
      </c>
    </row>
    <row r="31" spans="1:32" x14ac:dyDescent="0.25">
      <c r="A31" s="162"/>
      <c r="B31" s="154" t="str">
        <f t="shared" si="2"/>
        <v/>
      </c>
      <c r="C31" s="520" t="str">
        <f t="shared" si="3"/>
        <v/>
      </c>
      <c r="D31" s="354"/>
      <c r="E31" s="716" t="str">
        <f>IFERROR(VLOOKUP($D31,LISTA!A8:J8258,4,0),"")</f>
        <v/>
      </c>
      <c r="F31" s="716"/>
      <c r="G31" s="716" t="str">
        <f>IFERROR(VLOOKUP($D31,LISTA!A7:J8257,5,0),"")</f>
        <v/>
      </c>
      <c r="H31" s="716"/>
      <c r="I31" s="226"/>
      <c r="J31" s="144" t="str">
        <f>IFERROR(VLOOKUP($D31,LISTA!A8:J8258,7,0),"")</f>
        <v/>
      </c>
      <c r="K31" s="144" t="str">
        <f>IFERROR(VLOOKUP($D31,LISTA!A8:J8258,8,0),"")</f>
        <v/>
      </c>
      <c r="L31" s="144" t="str">
        <f t="shared" si="0"/>
        <v/>
      </c>
      <c r="M31" s="227" t="str">
        <f t="shared" si="4"/>
        <v/>
      </c>
      <c r="N31" s="155" t="str">
        <f t="shared" si="5"/>
        <v/>
      </c>
      <c r="O31" s="155" t="str">
        <f t="shared" si="6"/>
        <v/>
      </c>
      <c r="P31" s="155" t="str">
        <f>IFERROR(VLOOKUP($D31,LISTA!A9:J8258,10,0),"")</f>
        <v/>
      </c>
      <c r="Q31" s="228" t="str">
        <f t="shared" si="7"/>
        <v/>
      </c>
      <c r="R31" s="285" t="str">
        <f t="shared" si="8"/>
        <v/>
      </c>
      <c r="S31" s="189" t="str">
        <f t="shared" si="9"/>
        <v/>
      </c>
      <c r="T31" s="138" t="s">
        <v>8</v>
      </c>
      <c r="U31" s="138" t="str">
        <f t="shared" si="1"/>
        <v/>
      </c>
      <c r="V31" s="219" t="str">
        <f t="shared" si="10"/>
        <v/>
      </c>
      <c r="W31" s="220" t="e">
        <f t="shared" si="11"/>
        <v>#VALUE!</v>
      </c>
    </row>
    <row r="32" spans="1:32" x14ac:dyDescent="0.25">
      <c r="A32" s="162"/>
      <c r="B32" s="154" t="str">
        <f t="shared" si="2"/>
        <v/>
      </c>
      <c r="C32" s="520" t="str">
        <f t="shared" si="3"/>
        <v/>
      </c>
      <c r="D32" s="157"/>
      <c r="E32" s="716" t="str">
        <f>IFERROR(VLOOKUP($D32,LISTA!A9:J8259,4,0),"")</f>
        <v/>
      </c>
      <c r="F32" s="716"/>
      <c r="G32" s="716" t="str">
        <f>IFERROR(VLOOKUP($D32,LISTA!A8:J8258,5,0),"")</f>
        <v/>
      </c>
      <c r="H32" s="716"/>
      <c r="I32" s="157"/>
      <c r="J32" s="144" t="str">
        <f>IFERROR(VLOOKUP($D32,LISTA!A9:J8259,7,0),"")</f>
        <v/>
      </c>
      <c r="K32" s="144" t="str">
        <f>IFERROR(VLOOKUP($D32,LISTA!A9:J8259,8,0),"")</f>
        <v/>
      </c>
      <c r="L32" s="144" t="str">
        <f t="shared" si="0"/>
        <v/>
      </c>
      <c r="M32" s="227" t="str">
        <f t="shared" si="4"/>
        <v/>
      </c>
      <c r="N32" s="155" t="str">
        <f t="shared" si="5"/>
        <v/>
      </c>
      <c r="O32" s="155" t="str">
        <f t="shared" si="6"/>
        <v/>
      </c>
      <c r="P32" s="155" t="str">
        <f>IFERROR(VLOOKUP($D32,LISTA!A10:J8259,10,0),"")</f>
        <v/>
      </c>
      <c r="Q32" s="228" t="str">
        <f t="shared" si="7"/>
        <v/>
      </c>
      <c r="R32" s="285" t="str">
        <f t="shared" si="8"/>
        <v/>
      </c>
      <c r="S32" s="189" t="str">
        <f t="shared" si="9"/>
        <v/>
      </c>
      <c r="U32" s="138" t="str">
        <f t="shared" si="1"/>
        <v/>
      </c>
      <c r="V32" s="219" t="str">
        <f t="shared" si="10"/>
        <v/>
      </c>
      <c r="W32" s="220" t="e">
        <f t="shared" si="11"/>
        <v>#VALUE!</v>
      </c>
    </row>
    <row r="33" spans="1:23" x14ac:dyDescent="0.25">
      <c r="A33" s="162"/>
      <c r="B33" s="154" t="str">
        <f t="shared" si="2"/>
        <v/>
      </c>
      <c r="C33" s="520" t="str">
        <f t="shared" si="3"/>
        <v/>
      </c>
      <c r="D33" s="157"/>
      <c r="E33" s="716" t="str">
        <f>IFERROR(VLOOKUP($D33,LISTA!A10:J8260,4,0),"")</f>
        <v/>
      </c>
      <c r="F33" s="716"/>
      <c r="G33" s="716" t="str">
        <f>IFERROR(VLOOKUP($D33,LISTA!A9:J8259,5,0),"")</f>
        <v/>
      </c>
      <c r="H33" s="716"/>
      <c r="I33" s="157"/>
      <c r="J33" s="144" t="str">
        <f>IFERROR(VLOOKUP($D33,LISTA!A10:J8260,7,0),"")</f>
        <v/>
      </c>
      <c r="K33" s="144" t="str">
        <f>IFERROR(VLOOKUP($D33,LISTA!A10:J8260,8,0),"")</f>
        <v/>
      </c>
      <c r="L33" s="144" t="str">
        <f t="shared" si="0"/>
        <v/>
      </c>
      <c r="M33" s="227" t="str">
        <f t="shared" si="4"/>
        <v/>
      </c>
      <c r="N33" s="155" t="str">
        <f t="shared" si="5"/>
        <v/>
      </c>
      <c r="O33" s="155" t="str">
        <f t="shared" si="6"/>
        <v/>
      </c>
      <c r="P33" s="155" t="str">
        <f>IFERROR(VLOOKUP($D33,LISTA!A10:J8260,10,0),"")</f>
        <v/>
      </c>
      <c r="Q33" s="228" t="str">
        <f t="shared" si="7"/>
        <v/>
      </c>
      <c r="R33" s="285" t="str">
        <f t="shared" si="8"/>
        <v/>
      </c>
      <c r="S33" s="189" t="str">
        <f t="shared" si="9"/>
        <v/>
      </c>
      <c r="U33" s="138" t="str">
        <f t="shared" si="1"/>
        <v/>
      </c>
      <c r="V33" s="219" t="str">
        <f t="shared" si="10"/>
        <v/>
      </c>
      <c r="W33" s="220" t="e">
        <f t="shared" si="11"/>
        <v>#VALUE!</v>
      </c>
    </row>
    <row r="34" spans="1:23" x14ac:dyDescent="0.25">
      <c r="A34" s="162"/>
      <c r="B34" s="154" t="str">
        <f t="shared" si="2"/>
        <v/>
      </c>
      <c r="C34" s="520" t="str">
        <f t="shared" si="3"/>
        <v/>
      </c>
      <c r="D34" s="157"/>
      <c r="E34" s="716" t="str">
        <f>IFERROR(VLOOKUP($D34,LISTA!A11:J8261,4,0),"")</f>
        <v/>
      </c>
      <c r="F34" s="716"/>
      <c r="G34" s="716" t="str">
        <f>IFERROR(VLOOKUP($D34,LISTA!A10:J8260,5,0),"")</f>
        <v/>
      </c>
      <c r="H34" s="716"/>
      <c r="I34" s="157"/>
      <c r="J34" s="144" t="str">
        <f>IFERROR(VLOOKUP($D34,LISTA!A11:J8261,7,0),"")</f>
        <v/>
      </c>
      <c r="K34" s="144" t="str">
        <f>IFERROR(VLOOKUP($D34,LISTA!A11:J8261,8,0),"")</f>
        <v/>
      </c>
      <c r="L34" s="144" t="str">
        <f t="shared" si="0"/>
        <v/>
      </c>
      <c r="M34" s="227" t="str">
        <f t="shared" si="4"/>
        <v/>
      </c>
      <c r="N34" s="155" t="str">
        <f t="shared" si="5"/>
        <v/>
      </c>
      <c r="O34" s="155" t="str">
        <f t="shared" si="6"/>
        <v/>
      </c>
      <c r="P34" s="155" t="str">
        <f>IFERROR(VLOOKUP($D34,LISTA!A11:J8261,10,0),"")</f>
        <v/>
      </c>
      <c r="Q34" s="228" t="str">
        <f t="shared" si="7"/>
        <v/>
      </c>
      <c r="R34" s="285" t="str">
        <f t="shared" si="8"/>
        <v/>
      </c>
      <c r="S34" s="189" t="str">
        <f t="shared" si="9"/>
        <v/>
      </c>
      <c r="U34" s="138" t="str">
        <f t="shared" si="1"/>
        <v/>
      </c>
      <c r="V34" s="219" t="str">
        <f t="shared" si="10"/>
        <v/>
      </c>
      <c r="W34" s="220" t="e">
        <f t="shared" si="11"/>
        <v>#VALUE!</v>
      </c>
    </row>
    <row r="35" spans="1:23" x14ac:dyDescent="0.25">
      <c r="A35" s="162"/>
      <c r="B35" s="154" t="str">
        <f t="shared" si="2"/>
        <v/>
      </c>
      <c r="C35" s="520" t="str">
        <f t="shared" si="3"/>
        <v/>
      </c>
      <c r="D35" s="157"/>
      <c r="E35" s="716" t="str">
        <f>IFERROR(VLOOKUP($D35,LISTA!A12:J8262,4,0),"")</f>
        <v/>
      </c>
      <c r="F35" s="716"/>
      <c r="G35" s="716" t="str">
        <f>IFERROR(VLOOKUP($D35,LISTA!A11:J8261,5,0),"")</f>
        <v/>
      </c>
      <c r="H35" s="716"/>
      <c r="I35" s="157"/>
      <c r="J35" s="144" t="str">
        <f>IFERROR(VLOOKUP($D35,LISTA!A12:J8262,7,0),"")</f>
        <v/>
      </c>
      <c r="K35" s="144" t="str">
        <f>IFERROR(VLOOKUP($D35,LISTA!A12:J8262,8,0),"")</f>
        <v/>
      </c>
      <c r="L35" s="144" t="str">
        <f t="shared" si="0"/>
        <v/>
      </c>
      <c r="M35" s="227" t="str">
        <f t="shared" si="4"/>
        <v/>
      </c>
      <c r="N35" s="155" t="str">
        <f t="shared" si="5"/>
        <v/>
      </c>
      <c r="O35" s="155" t="str">
        <f t="shared" si="6"/>
        <v/>
      </c>
      <c r="P35" s="155" t="str">
        <f>IFERROR(VLOOKUP($D35,LISTA!A12:J8262,10,0),"")</f>
        <v/>
      </c>
      <c r="Q35" s="228" t="str">
        <f t="shared" si="7"/>
        <v/>
      </c>
      <c r="R35" s="285" t="str">
        <f t="shared" si="8"/>
        <v/>
      </c>
      <c r="S35" s="189" t="str">
        <f t="shared" si="9"/>
        <v/>
      </c>
      <c r="T35" s="139" t="s">
        <v>120</v>
      </c>
      <c r="U35" s="138" t="str">
        <f t="shared" si="1"/>
        <v/>
      </c>
      <c r="V35" s="219" t="str">
        <f t="shared" si="10"/>
        <v/>
      </c>
      <c r="W35" s="220" t="e">
        <f t="shared" si="11"/>
        <v>#VALUE!</v>
      </c>
    </row>
    <row r="36" spans="1:23" x14ac:dyDescent="0.25">
      <c r="A36" s="162"/>
      <c r="B36" s="154" t="str">
        <f t="shared" si="2"/>
        <v/>
      </c>
      <c r="C36" s="520" t="str">
        <f t="shared" si="3"/>
        <v/>
      </c>
      <c r="D36" s="157"/>
      <c r="E36" s="716" t="str">
        <f>IFERROR(VLOOKUP($D36,LISTA!A13:J8263,4,0),"")</f>
        <v/>
      </c>
      <c r="F36" s="716"/>
      <c r="G36" s="716" t="str">
        <f>IFERROR(VLOOKUP($D36,LISTA!A12:J8262,5,0),"")</f>
        <v/>
      </c>
      <c r="H36" s="716"/>
      <c r="I36" s="157"/>
      <c r="J36" s="144" t="str">
        <f>IFERROR(VLOOKUP($D36,LISTA!A13:J8263,7,0),"")</f>
        <v/>
      </c>
      <c r="K36" s="144" t="str">
        <f>IFERROR(VLOOKUP($D36,LISTA!A13:J8263,8,0),"")</f>
        <v/>
      </c>
      <c r="L36" s="144" t="str">
        <f t="shared" si="0"/>
        <v/>
      </c>
      <c r="M36" s="227" t="str">
        <f t="shared" si="4"/>
        <v/>
      </c>
      <c r="N36" s="155" t="str">
        <f t="shared" si="5"/>
        <v/>
      </c>
      <c r="O36" s="155" t="str">
        <f t="shared" si="6"/>
        <v/>
      </c>
      <c r="P36" s="155" t="str">
        <f>IFERROR(VLOOKUP($D36,LISTA!A13:J8263,10,0),"")</f>
        <v/>
      </c>
      <c r="Q36" s="228" t="str">
        <f t="shared" si="7"/>
        <v/>
      </c>
      <c r="R36" s="285" t="str">
        <f t="shared" si="8"/>
        <v/>
      </c>
      <c r="S36" s="189" t="str">
        <f t="shared" si="9"/>
        <v/>
      </c>
      <c r="T36" s="138" t="s">
        <v>7</v>
      </c>
      <c r="U36" s="138" t="str">
        <f t="shared" si="1"/>
        <v/>
      </c>
      <c r="V36" s="219" t="str">
        <f t="shared" si="10"/>
        <v/>
      </c>
      <c r="W36" s="220" t="e">
        <f t="shared" si="11"/>
        <v>#VALUE!</v>
      </c>
    </row>
    <row r="37" spans="1:23" x14ac:dyDescent="0.25">
      <c r="A37" s="162"/>
      <c r="B37" s="154" t="str">
        <f t="shared" si="2"/>
        <v/>
      </c>
      <c r="C37" s="520" t="str">
        <f t="shared" si="3"/>
        <v/>
      </c>
      <c r="D37" s="157"/>
      <c r="E37" s="716" t="str">
        <f>IFERROR(VLOOKUP($D37,LISTA!A14:J8264,4,0),"")</f>
        <v/>
      </c>
      <c r="F37" s="716"/>
      <c r="G37" s="716" t="str">
        <f>IFERROR(VLOOKUP($D37,LISTA!A13:J8263,5,0),"")</f>
        <v/>
      </c>
      <c r="H37" s="716"/>
      <c r="I37" s="157"/>
      <c r="J37" s="144" t="str">
        <f>IFERROR(VLOOKUP($D37,LISTA!A14:J8264,7,0),"")</f>
        <v/>
      </c>
      <c r="K37" s="144" t="str">
        <f>IFERROR(VLOOKUP($D37,LISTA!A14:J8264,8,0),"")</f>
        <v/>
      </c>
      <c r="L37" s="144" t="str">
        <f t="shared" si="0"/>
        <v/>
      </c>
      <c r="M37" s="227" t="str">
        <f t="shared" si="4"/>
        <v/>
      </c>
      <c r="N37" s="155" t="str">
        <f t="shared" si="5"/>
        <v/>
      </c>
      <c r="O37" s="155" t="str">
        <f t="shared" si="6"/>
        <v/>
      </c>
      <c r="P37" s="155" t="str">
        <f>IFERROR(VLOOKUP($D37,LISTA!A14:J8264,10,0),"")</f>
        <v/>
      </c>
      <c r="Q37" s="228" t="str">
        <f t="shared" si="7"/>
        <v/>
      </c>
      <c r="R37" s="285" t="str">
        <f t="shared" si="8"/>
        <v/>
      </c>
      <c r="S37" s="189" t="str">
        <f t="shared" si="9"/>
        <v/>
      </c>
      <c r="U37" s="138" t="str">
        <f t="shared" si="1"/>
        <v/>
      </c>
      <c r="V37" s="219" t="str">
        <f t="shared" si="10"/>
        <v/>
      </c>
      <c r="W37" s="220" t="e">
        <f t="shared" si="11"/>
        <v>#VALUE!</v>
      </c>
    </row>
    <row r="38" spans="1:23" x14ac:dyDescent="0.25">
      <c r="A38" s="162"/>
      <c r="B38" s="154" t="str">
        <f t="shared" si="2"/>
        <v/>
      </c>
      <c r="C38" s="520" t="str">
        <f t="shared" si="3"/>
        <v/>
      </c>
      <c r="D38" s="157"/>
      <c r="E38" s="716" t="str">
        <f>IFERROR(VLOOKUP($D38,LISTA!A15:J8265,4,0),"")</f>
        <v/>
      </c>
      <c r="F38" s="716"/>
      <c r="G38" s="716" t="str">
        <f>IFERROR(VLOOKUP($D38,LISTA!A14:J8264,5,0),"")</f>
        <v/>
      </c>
      <c r="H38" s="716"/>
      <c r="I38" s="157"/>
      <c r="J38" s="144" t="str">
        <f>IFERROR(VLOOKUP($D38,LISTA!A15:J8265,7,0),"")</f>
        <v/>
      </c>
      <c r="K38" s="144" t="str">
        <f>IFERROR(VLOOKUP($D38,LISTA!A15:J8265,8,0),"")</f>
        <v/>
      </c>
      <c r="L38" s="144" t="str">
        <f t="shared" si="0"/>
        <v/>
      </c>
      <c r="M38" s="227" t="str">
        <f t="shared" si="4"/>
        <v/>
      </c>
      <c r="N38" s="155" t="str">
        <f t="shared" si="5"/>
        <v/>
      </c>
      <c r="O38" s="155" t="str">
        <f t="shared" si="6"/>
        <v/>
      </c>
      <c r="P38" s="155" t="str">
        <f>IFERROR(VLOOKUP($D38,LISTA!A15:J8265,10,0),"")</f>
        <v/>
      </c>
      <c r="Q38" s="228" t="str">
        <f t="shared" si="7"/>
        <v/>
      </c>
      <c r="R38" s="285" t="str">
        <f t="shared" si="8"/>
        <v/>
      </c>
      <c r="S38" s="189" t="str">
        <f t="shared" si="9"/>
        <v/>
      </c>
      <c r="U38" s="138" t="str">
        <f t="shared" si="1"/>
        <v/>
      </c>
      <c r="V38" s="219" t="str">
        <f t="shared" si="10"/>
        <v/>
      </c>
      <c r="W38" s="220" t="e">
        <f t="shared" si="11"/>
        <v>#VALUE!</v>
      </c>
    </row>
    <row r="39" spans="1:23" x14ac:dyDescent="0.25">
      <c r="A39" s="162"/>
      <c r="B39" s="154" t="str">
        <f t="shared" si="2"/>
        <v/>
      </c>
      <c r="C39" s="520" t="str">
        <f t="shared" si="3"/>
        <v/>
      </c>
      <c r="D39" s="157"/>
      <c r="E39" s="716" t="str">
        <f>IFERROR(VLOOKUP($D39,LISTA!A16:J8266,4,0),"")</f>
        <v/>
      </c>
      <c r="F39" s="716"/>
      <c r="G39" s="716" t="str">
        <f>IFERROR(VLOOKUP($D39,LISTA!A15:J8265,5,0),"")</f>
        <v/>
      </c>
      <c r="H39" s="716"/>
      <c r="I39" s="157"/>
      <c r="J39" s="144" t="str">
        <f>IFERROR(VLOOKUP($D39,LISTA!A16:J8266,7,0),"")</f>
        <v/>
      </c>
      <c r="K39" s="144" t="str">
        <f>IFERROR(VLOOKUP($D39,LISTA!A16:J8266,8,0),"")</f>
        <v/>
      </c>
      <c r="L39" s="144" t="str">
        <f t="shared" si="0"/>
        <v/>
      </c>
      <c r="M39" s="227" t="str">
        <f t="shared" si="4"/>
        <v/>
      </c>
      <c r="N39" s="155" t="str">
        <f t="shared" si="5"/>
        <v/>
      </c>
      <c r="O39" s="155" t="str">
        <f t="shared" si="6"/>
        <v/>
      </c>
      <c r="P39" s="155" t="str">
        <f>IFERROR(VLOOKUP($D39,LISTA!A16:J8266,10,0),"")</f>
        <v/>
      </c>
      <c r="Q39" s="228" t="str">
        <f t="shared" si="7"/>
        <v/>
      </c>
      <c r="R39" s="285" t="str">
        <f t="shared" si="8"/>
        <v/>
      </c>
      <c r="S39" s="189" t="str">
        <f t="shared" si="9"/>
        <v/>
      </c>
      <c r="U39" s="138" t="str">
        <f t="shared" si="1"/>
        <v/>
      </c>
      <c r="V39" s="219" t="str">
        <f t="shared" si="10"/>
        <v/>
      </c>
      <c r="W39" s="220" t="e">
        <f t="shared" si="11"/>
        <v>#VALUE!</v>
      </c>
    </row>
    <row r="40" spans="1:23" x14ac:dyDescent="0.25">
      <c r="A40" s="162"/>
      <c r="B40" s="154" t="str">
        <f t="shared" si="2"/>
        <v/>
      </c>
      <c r="C40" s="520" t="str">
        <f t="shared" si="3"/>
        <v/>
      </c>
      <c r="D40" s="157"/>
      <c r="E40" s="716" t="str">
        <f>IFERROR(VLOOKUP($D40,LISTA!A17:J8267,4,0),"")</f>
        <v/>
      </c>
      <c r="F40" s="716"/>
      <c r="G40" s="716" t="str">
        <f>IFERROR(VLOOKUP($D40,LISTA!A16:J8266,5,0),"")</f>
        <v/>
      </c>
      <c r="H40" s="716"/>
      <c r="I40" s="157"/>
      <c r="J40" s="144" t="str">
        <f>IFERROR(VLOOKUP($D40,LISTA!A17:J8267,7,0),"")</f>
        <v/>
      </c>
      <c r="K40" s="144" t="str">
        <f>IFERROR(VLOOKUP($D40,LISTA!A17:J8267,8,0),"")</f>
        <v/>
      </c>
      <c r="L40" s="144" t="str">
        <f t="shared" si="0"/>
        <v/>
      </c>
      <c r="M40" s="227" t="str">
        <f t="shared" si="4"/>
        <v/>
      </c>
      <c r="N40" s="155" t="str">
        <f t="shared" si="5"/>
        <v/>
      </c>
      <c r="O40" s="155" t="str">
        <f t="shared" si="6"/>
        <v/>
      </c>
      <c r="P40" s="155" t="str">
        <f>IFERROR(VLOOKUP($D40,LISTA!A17:J8267,10,0),"")</f>
        <v/>
      </c>
      <c r="Q40" s="228" t="str">
        <f t="shared" si="7"/>
        <v/>
      </c>
      <c r="R40" s="285" t="str">
        <f t="shared" si="8"/>
        <v/>
      </c>
      <c r="S40" s="189" t="str">
        <f t="shared" si="9"/>
        <v/>
      </c>
      <c r="U40" s="138" t="str">
        <f t="shared" si="1"/>
        <v/>
      </c>
      <c r="V40" s="219" t="str">
        <f t="shared" si="10"/>
        <v/>
      </c>
      <c r="W40" s="220" t="e">
        <f t="shared" si="11"/>
        <v>#VALUE!</v>
      </c>
    </row>
    <row r="41" spans="1:23" x14ac:dyDescent="0.25">
      <c r="A41" s="162"/>
      <c r="B41" s="154" t="str">
        <f t="shared" si="2"/>
        <v/>
      </c>
      <c r="C41" s="520" t="str">
        <f t="shared" si="3"/>
        <v/>
      </c>
      <c r="D41" s="157"/>
      <c r="E41" s="716" t="str">
        <f>IFERROR(VLOOKUP($D41,LISTA!A18:J8268,4,0),"")</f>
        <v/>
      </c>
      <c r="F41" s="716"/>
      <c r="G41" s="716" t="str">
        <f>IFERROR(VLOOKUP($D41,LISTA!A17:J8267,5,0),"")</f>
        <v/>
      </c>
      <c r="H41" s="716"/>
      <c r="I41" s="157"/>
      <c r="J41" s="144" t="str">
        <f>IFERROR(VLOOKUP($D41,LISTA!A18:J8268,7,0),"")</f>
        <v/>
      </c>
      <c r="K41" s="144" t="str">
        <f>IFERROR(VLOOKUP($D41,LISTA!A18:J8268,8,0),"")</f>
        <v/>
      </c>
      <c r="L41" s="144" t="str">
        <f t="shared" si="0"/>
        <v/>
      </c>
      <c r="M41" s="227" t="str">
        <f t="shared" si="4"/>
        <v/>
      </c>
      <c r="N41" s="155" t="str">
        <f t="shared" si="5"/>
        <v/>
      </c>
      <c r="O41" s="155" t="str">
        <f t="shared" si="6"/>
        <v/>
      </c>
      <c r="P41" s="155" t="str">
        <f>IFERROR(VLOOKUP($D41,LISTA!A18:J8268,10,0),"")</f>
        <v/>
      </c>
      <c r="Q41" s="228" t="str">
        <f t="shared" si="7"/>
        <v/>
      </c>
      <c r="R41" s="285" t="str">
        <f t="shared" si="8"/>
        <v/>
      </c>
      <c r="S41" s="189" t="str">
        <f t="shared" si="9"/>
        <v/>
      </c>
      <c r="U41" s="138" t="str">
        <f t="shared" si="1"/>
        <v/>
      </c>
      <c r="V41" s="219" t="str">
        <f t="shared" si="10"/>
        <v/>
      </c>
      <c r="W41" s="220" t="e">
        <f t="shared" si="11"/>
        <v>#VALUE!</v>
      </c>
    </row>
    <row r="42" spans="1:23" x14ac:dyDescent="0.25">
      <c r="A42" s="162"/>
      <c r="B42" s="154" t="str">
        <f t="shared" si="2"/>
        <v/>
      </c>
      <c r="C42" s="520" t="str">
        <f t="shared" si="3"/>
        <v/>
      </c>
      <c r="D42" s="157"/>
      <c r="E42" s="716" t="str">
        <f>IFERROR(VLOOKUP($D42,LISTA!A19:J8269,4,0),"")</f>
        <v/>
      </c>
      <c r="F42" s="716"/>
      <c r="G42" s="716" t="str">
        <f>IFERROR(VLOOKUP($D42,LISTA!A18:J8268,5,0),"")</f>
        <v/>
      </c>
      <c r="H42" s="716"/>
      <c r="I42" s="157"/>
      <c r="J42" s="144" t="str">
        <f>IFERROR(VLOOKUP($D42,LISTA!A19:J8269,7,0),"")</f>
        <v/>
      </c>
      <c r="K42" s="144" t="str">
        <f>IFERROR(VLOOKUP($D42,LISTA!A19:J8269,8,0),"")</f>
        <v/>
      </c>
      <c r="L42" s="144" t="str">
        <f t="shared" si="0"/>
        <v/>
      </c>
      <c r="M42" s="227" t="str">
        <f t="shared" si="4"/>
        <v/>
      </c>
      <c r="N42" s="155" t="str">
        <f t="shared" si="5"/>
        <v/>
      </c>
      <c r="O42" s="155" t="str">
        <f t="shared" si="6"/>
        <v/>
      </c>
      <c r="P42" s="155" t="str">
        <f>IFERROR(VLOOKUP($D42,LISTA!A19:J8269,10,0),"")</f>
        <v/>
      </c>
      <c r="Q42" s="228" t="str">
        <f t="shared" si="7"/>
        <v/>
      </c>
      <c r="R42" s="285" t="str">
        <f t="shared" si="8"/>
        <v/>
      </c>
      <c r="S42" s="189" t="str">
        <f t="shared" si="9"/>
        <v/>
      </c>
      <c r="U42" s="138" t="str">
        <f t="shared" si="1"/>
        <v/>
      </c>
      <c r="V42" s="219" t="str">
        <f t="shared" si="10"/>
        <v/>
      </c>
      <c r="W42" s="220" t="e">
        <f t="shared" si="11"/>
        <v>#VALUE!</v>
      </c>
    </row>
    <row r="43" spans="1:23" x14ac:dyDescent="0.25">
      <c r="A43" s="162"/>
      <c r="B43" s="154" t="str">
        <f t="shared" si="2"/>
        <v/>
      </c>
      <c r="C43" s="520" t="str">
        <f t="shared" si="3"/>
        <v/>
      </c>
      <c r="D43" s="157"/>
      <c r="E43" s="716" t="str">
        <f>IFERROR(VLOOKUP($D43,LISTA!A20:J8270,4,0),"")</f>
        <v/>
      </c>
      <c r="F43" s="716"/>
      <c r="G43" s="716" t="str">
        <f>IFERROR(VLOOKUP($D43,LISTA!A19:J8269,5,0),"")</f>
        <v/>
      </c>
      <c r="H43" s="716"/>
      <c r="I43" s="157"/>
      <c r="J43" s="144" t="str">
        <f>IFERROR(VLOOKUP($D43,LISTA!A20:J8270,7,0),"")</f>
        <v/>
      </c>
      <c r="K43" s="144" t="str">
        <f>IFERROR(VLOOKUP($D43,LISTA!A20:J8270,8,0),"")</f>
        <v/>
      </c>
      <c r="L43" s="144" t="str">
        <f t="shared" si="0"/>
        <v/>
      </c>
      <c r="M43" s="227" t="str">
        <f t="shared" si="4"/>
        <v/>
      </c>
      <c r="N43" s="155" t="str">
        <f t="shared" si="5"/>
        <v/>
      </c>
      <c r="O43" s="155" t="str">
        <f t="shared" si="6"/>
        <v/>
      </c>
      <c r="P43" s="155" t="str">
        <f>IFERROR(VLOOKUP($D43,LISTA!A20:J8270,10,0),"")</f>
        <v/>
      </c>
      <c r="Q43" s="228" t="str">
        <f t="shared" si="7"/>
        <v/>
      </c>
      <c r="R43" s="285" t="str">
        <f t="shared" si="8"/>
        <v/>
      </c>
      <c r="S43" s="189" t="str">
        <f t="shared" si="9"/>
        <v/>
      </c>
      <c r="U43" s="138" t="str">
        <f t="shared" si="1"/>
        <v/>
      </c>
      <c r="V43" s="219" t="str">
        <f t="shared" si="10"/>
        <v/>
      </c>
      <c r="W43" s="220" t="e">
        <f t="shared" si="11"/>
        <v>#VALUE!</v>
      </c>
    </row>
    <row r="44" spans="1:23" x14ac:dyDescent="0.25">
      <c r="A44" s="162"/>
      <c r="B44" s="154" t="str">
        <f t="shared" si="2"/>
        <v/>
      </c>
      <c r="C44" s="520" t="str">
        <f t="shared" si="3"/>
        <v/>
      </c>
      <c r="D44" s="157"/>
      <c r="E44" s="716" t="str">
        <f>IFERROR(VLOOKUP($D44,LISTA!A21:J8271,4,0),"")</f>
        <v/>
      </c>
      <c r="F44" s="716"/>
      <c r="G44" s="716" t="str">
        <f>IFERROR(VLOOKUP($D44,LISTA!A20:J8270,5,0),"")</f>
        <v/>
      </c>
      <c r="H44" s="716"/>
      <c r="I44" s="157"/>
      <c r="J44" s="144" t="str">
        <f>IFERROR(VLOOKUP($D44,LISTA!A21:J8271,7,0),"")</f>
        <v/>
      </c>
      <c r="K44" s="144" t="str">
        <f>IFERROR(VLOOKUP($D44,LISTA!A21:J8271,8,0),"")</f>
        <v/>
      </c>
      <c r="L44" s="144" t="str">
        <f t="shared" si="0"/>
        <v/>
      </c>
      <c r="M44" s="227" t="str">
        <f t="shared" si="4"/>
        <v/>
      </c>
      <c r="N44" s="155" t="str">
        <f t="shared" si="5"/>
        <v/>
      </c>
      <c r="O44" s="155" t="str">
        <f t="shared" si="6"/>
        <v/>
      </c>
      <c r="P44" s="155" t="str">
        <f>IFERROR(VLOOKUP($D44,LISTA!A21:J8271,10,0),"")</f>
        <v/>
      </c>
      <c r="Q44" s="228" t="str">
        <f t="shared" si="7"/>
        <v/>
      </c>
      <c r="R44" s="285" t="str">
        <f t="shared" si="8"/>
        <v/>
      </c>
      <c r="S44" s="189" t="str">
        <f t="shared" si="9"/>
        <v/>
      </c>
      <c r="U44" s="138" t="str">
        <f t="shared" si="1"/>
        <v/>
      </c>
      <c r="V44" s="219" t="str">
        <f t="shared" si="10"/>
        <v/>
      </c>
      <c r="W44" s="220" t="e">
        <f t="shared" si="11"/>
        <v>#VALUE!</v>
      </c>
    </row>
    <row r="45" spans="1:23" x14ac:dyDescent="0.25">
      <c r="A45" s="162"/>
      <c r="B45" s="154" t="str">
        <f t="shared" si="2"/>
        <v/>
      </c>
      <c r="C45" s="520" t="str">
        <f t="shared" si="3"/>
        <v/>
      </c>
      <c r="D45" s="157"/>
      <c r="E45" s="716" t="str">
        <f>IFERROR(VLOOKUP($D45,LISTA!A22:J8272,4,0),"")</f>
        <v/>
      </c>
      <c r="F45" s="716"/>
      <c r="G45" s="716" t="str">
        <f>IFERROR(VLOOKUP($D45,LISTA!A21:J8271,5,0),"")</f>
        <v/>
      </c>
      <c r="H45" s="716"/>
      <c r="I45" s="157"/>
      <c r="J45" s="144" t="str">
        <f>IFERROR(VLOOKUP($D45,LISTA!A22:J8272,7,0),"")</f>
        <v/>
      </c>
      <c r="K45" s="144" t="str">
        <f>IFERROR(VLOOKUP($D45,LISTA!A22:J8272,8,0),"")</f>
        <v/>
      </c>
      <c r="L45" s="144" t="str">
        <f t="shared" si="0"/>
        <v/>
      </c>
      <c r="M45" s="227" t="str">
        <f t="shared" si="4"/>
        <v/>
      </c>
      <c r="N45" s="155" t="str">
        <f t="shared" si="5"/>
        <v/>
      </c>
      <c r="O45" s="155" t="str">
        <f t="shared" si="6"/>
        <v/>
      </c>
      <c r="P45" s="155" t="str">
        <f>IFERROR(VLOOKUP($D45,LISTA!A22:J8272,10,0),"")</f>
        <v/>
      </c>
      <c r="Q45" s="228" t="str">
        <f t="shared" si="7"/>
        <v/>
      </c>
      <c r="R45" s="285" t="str">
        <f t="shared" si="8"/>
        <v/>
      </c>
      <c r="S45" s="189" t="str">
        <f t="shared" si="9"/>
        <v/>
      </c>
      <c r="U45" s="138" t="str">
        <f t="shared" si="1"/>
        <v/>
      </c>
      <c r="V45" s="219" t="str">
        <f t="shared" si="10"/>
        <v/>
      </c>
      <c r="W45" s="220" t="e">
        <f t="shared" si="11"/>
        <v>#VALUE!</v>
      </c>
    </row>
    <row r="46" spans="1:23" x14ac:dyDescent="0.25">
      <c r="A46" s="162"/>
      <c r="B46" s="154" t="str">
        <f t="shared" si="2"/>
        <v/>
      </c>
      <c r="C46" s="520" t="str">
        <f t="shared" si="3"/>
        <v/>
      </c>
      <c r="D46" s="157"/>
      <c r="E46" s="716" t="str">
        <f>IFERROR(VLOOKUP($D46,LISTA!A23:J8273,4,0),"")</f>
        <v/>
      </c>
      <c r="F46" s="716"/>
      <c r="G46" s="716" t="str">
        <f>IFERROR(VLOOKUP($D46,LISTA!A22:J8272,5,0),"")</f>
        <v/>
      </c>
      <c r="H46" s="716"/>
      <c r="I46" s="157"/>
      <c r="J46" s="144" t="str">
        <f>IFERROR(VLOOKUP($D46,LISTA!A23:J8273,7,0),"")</f>
        <v/>
      </c>
      <c r="K46" s="144" t="str">
        <f>IFERROR(VLOOKUP($D46,LISTA!A23:J8273,8,0),"")</f>
        <v/>
      </c>
      <c r="L46" s="144" t="str">
        <f t="shared" si="0"/>
        <v/>
      </c>
      <c r="M46" s="227" t="str">
        <f t="shared" si="4"/>
        <v/>
      </c>
      <c r="N46" s="155" t="str">
        <f t="shared" si="5"/>
        <v/>
      </c>
      <c r="O46" s="155" t="str">
        <f t="shared" si="6"/>
        <v/>
      </c>
      <c r="P46" s="155" t="str">
        <f>IFERROR(VLOOKUP($D46,LISTA!A23:J8273,10,0),"")</f>
        <v/>
      </c>
      <c r="Q46" s="228" t="str">
        <f t="shared" si="7"/>
        <v/>
      </c>
      <c r="R46" s="285" t="str">
        <f t="shared" si="8"/>
        <v/>
      </c>
      <c r="S46" s="189" t="str">
        <f t="shared" si="9"/>
        <v/>
      </c>
      <c r="U46" s="138" t="str">
        <f t="shared" si="1"/>
        <v/>
      </c>
      <c r="V46" s="219" t="str">
        <f t="shared" si="10"/>
        <v/>
      </c>
      <c r="W46" s="220" t="e">
        <f t="shared" si="11"/>
        <v>#VALUE!</v>
      </c>
    </row>
    <row r="47" spans="1:23" x14ac:dyDescent="0.25">
      <c r="A47" s="162"/>
      <c r="B47" s="154" t="str">
        <f t="shared" si="2"/>
        <v/>
      </c>
      <c r="C47" s="520" t="str">
        <f t="shared" si="3"/>
        <v/>
      </c>
      <c r="D47" s="157"/>
      <c r="E47" s="716" t="str">
        <f>IFERROR(VLOOKUP($D47,LISTA!A24:J8274,4,0),"")</f>
        <v/>
      </c>
      <c r="F47" s="716"/>
      <c r="G47" s="716" t="str">
        <f>IFERROR(VLOOKUP($D47,LISTA!A23:J8273,5,0),"")</f>
        <v/>
      </c>
      <c r="H47" s="716"/>
      <c r="I47" s="157"/>
      <c r="J47" s="144" t="str">
        <f>IFERROR(VLOOKUP($D47,LISTA!A24:J8274,7,0),"")</f>
        <v/>
      </c>
      <c r="K47" s="144" t="str">
        <f>IFERROR(VLOOKUP($D47,LISTA!A24:J8274,8,0),"")</f>
        <v/>
      </c>
      <c r="L47" s="144" t="str">
        <f t="shared" si="0"/>
        <v/>
      </c>
      <c r="M47" s="227" t="str">
        <f t="shared" si="4"/>
        <v/>
      </c>
      <c r="N47" s="155" t="str">
        <f t="shared" si="5"/>
        <v/>
      </c>
      <c r="O47" s="155" t="str">
        <f t="shared" si="6"/>
        <v/>
      </c>
      <c r="P47" s="155" t="str">
        <f>IFERROR(VLOOKUP($D47,LISTA!A24:J8274,10,0),"")</f>
        <v/>
      </c>
      <c r="Q47" s="228" t="str">
        <f t="shared" si="7"/>
        <v/>
      </c>
      <c r="R47" s="285" t="str">
        <f t="shared" si="8"/>
        <v/>
      </c>
      <c r="S47" s="189" t="str">
        <f t="shared" si="9"/>
        <v/>
      </c>
      <c r="U47" s="138" t="str">
        <f t="shared" si="1"/>
        <v/>
      </c>
      <c r="V47" s="219" t="str">
        <f t="shared" si="10"/>
        <v/>
      </c>
      <c r="W47" s="220" t="e">
        <f t="shared" si="11"/>
        <v>#VALUE!</v>
      </c>
    </row>
    <row r="48" spans="1:23" x14ac:dyDescent="0.25">
      <c r="A48" s="162"/>
      <c r="B48" s="154" t="str">
        <f t="shared" si="2"/>
        <v/>
      </c>
      <c r="C48" s="520" t="str">
        <f t="shared" si="3"/>
        <v/>
      </c>
      <c r="D48" s="157"/>
      <c r="E48" s="716" t="str">
        <f>IFERROR(VLOOKUP($D48,LISTA!A25:J8275,4,0),"")</f>
        <v/>
      </c>
      <c r="F48" s="716"/>
      <c r="G48" s="716" t="str">
        <f>IFERROR(VLOOKUP($D48,LISTA!A24:J8274,5,0),"")</f>
        <v/>
      </c>
      <c r="H48" s="716"/>
      <c r="I48" s="157"/>
      <c r="J48" s="144" t="str">
        <f>IFERROR(VLOOKUP($D48,LISTA!A25:J8275,7,0),"")</f>
        <v/>
      </c>
      <c r="K48" s="144" t="str">
        <f>IFERROR(VLOOKUP($D48,LISTA!A25:J8275,8,0),"")</f>
        <v/>
      </c>
      <c r="L48" s="144" t="str">
        <f t="shared" si="0"/>
        <v/>
      </c>
      <c r="M48" s="227" t="str">
        <f t="shared" si="4"/>
        <v/>
      </c>
      <c r="N48" s="155" t="str">
        <f t="shared" si="5"/>
        <v/>
      </c>
      <c r="O48" s="155" t="str">
        <f t="shared" si="6"/>
        <v/>
      </c>
      <c r="P48" s="155" t="str">
        <f>IFERROR(VLOOKUP($D48,LISTA!A25:J8275,10,0),"")</f>
        <v/>
      </c>
      <c r="Q48" s="228" t="str">
        <f t="shared" si="7"/>
        <v/>
      </c>
      <c r="R48" s="285" t="str">
        <f t="shared" si="8"/>
        <v/>
      </c>
      <c r="S48" s="189" t="str">
        <f t="shared" si="9"/>
        <v/>
      </c>
      <c r="U48" s="138" t="str">
        <f t="shared" si="1"/>
        <v/>
      </c>
      <c r="V48" s="219" t="str">
        <f t="shared" si="10"/>
        <v/>
      </c>
      <c r="W48" s="220" t="e">
        <f t="shared" si="11"/>
        <v>#VALUE!</v>
      </c>
    </row>
    <row r="49" spans="1:23" x14ac:dyDescent="0.25">
      <c r="A49" s="162"/>
      <c r="B49" s="154" t="str">
        <f t="shared" si="2"/>
        <v/>
      </c>
      <c r="C49" s="520" t="str">
        <f t="shared" si="3"/>
        <v/>
      </c>
      <c r="D49" s="157"/>
      <c r="E49" s="716" t="str">
        <f>IFERROR(VLOOKUP($D49,LISTA!A26:J8276,4,0),"")</f>
        <v/>
      </c>
      <c r="F49" s="716"/>
      <c r="G49" s="716" t="str">
        <f>IFERROR(VLOOKUP($D49,LISTA!A25:J8275,5,0),"")</f>
        <v/>
      </c>
      <c r="H49" s="716"/>
      <c r="I49" s="157"/>
      <c r="J49" s="144" t="str">
        <f>IFERROR(VLOOKUP($D49,LISTA!A26:J8276,7,0),"")</f>
        <v/>
      </c>
      <c r="K49" s="144" t="str">
        <f>IFERROR(VLOOKUP($D49,LISTA!A26:J8276,8,0),"")</f>
        <v/>
      </c>
      <c r="L49" s="144" t="str">
        <f t="shared" si="0"/>
        <v/>
      </c>
      <c r="M49" s="227" t="str">
        <f t="shared" si="4"/>
        <v/>
      </c>
      <c r="N49" s="155" t="str">
        <f t="shared" si="5"/>
        <v/>
      </c>
      <c r="O49" s="155" t="str">
        <f t="shared" si="6"/>
        <v/>
      </c>
      <c r="P49" s="155" t="str">
        <f>IFERROR(VLOOKUP($D49,LISTA!A26:J8276,10,0),"")</f>
        <v/>
      </c>
      <c r="Q49" s="228" t="str">
        <f t="shared" si="7"/>
        <v/>
      </c>
      <c r="R49" s="285" t="str">
        <f t="shared" si="8"/>
        <v/>
      </c>
      <c r="S49" s="189" t="str">
        <f t="shared" si="9"/>
        <v/>
      </c>
      <c r="U49" s="138" t="str">
        <f t="shared" si="1"/>
        <v/>
      </c>
      <c r="V49" s="219" t="str">
        <f t="shared" si="10"/>
        <v/>
      </c>
      <c r="W49" s="220" t="e">
        <f t="shared" si="11"/>
        <v>#VALUE!</v>
      </c>
    </row>
    <row r="50" spans="1:23" x14ac:dyDescent="0.25">
      <c r="A50" s="162"/>
      <c r="B50" s="154" t="str">
        <f t="shared" si="2"/>
        <v/>
      </c>
      <c r="C50" s="520" t="str">
        <f t="shared" si="3"/>
        <v/>
      </c>
      <c r="D50" s="157"/>
      <c r="E50" s="716" t="str">
        <f>IFERROR(VLOOKUP($D50,LISTA!A27:J8277,4,0),"")</f>
        <v/>
      </c>
      <c r="F50" s="716"/>
      <c r="G50" s="716" t="str">
        <f>IFERROR(VLOOKUP($D50,LISTA!A26:J8276,5,0),"")</f>
        <v/>
      </c>
      <c r="H50" s="716"/>
      <c r="I50" s="157"/>
      <c r="J50" s="144" t="str">
        <f>IFERROR(VLOOKUP($D50,LISTA!A27:J8277,7,0),"")</f>
        <v/>
      </c>
      <c r="K50" s="144" t="str">
        <f>IFERROR(VLOOKUP($D50,LISTA!A27:J8277,8,0),"")</f>
        <v/>
      </c>
      <c r="L50" s="144" t="str">
        <f t="shared" si="0"/>
        <v/>
      </c>
      <c r="M50" s="227" t="str">
        <f t="shared" si="4"/>
        <v/>
      </c>
      <c r="N50" s="155" t="str">
        <f t="shared" si="5"/>
        <v/>
      </c>
      <c r="O50" s="155" t="str">
        <f t="shared" si="6"/>
        <v/>
      </c>
      <c r="P50" s="155" t="str">
        <f>IFERROR(VLOOKUP($D50,LISTA!A27:J8277,10,0),"")</f>
        <v/>
      </c>
      <c r="Q50" s="228" t="str">
        <f t="shared" si="7"/>
        <v/>
      </c>
      <c r="R50" s="285" t="str">
        <f t="shared" si="8"/>
        <v/>
      </c>
      <c r="S50" s="189" t="str">
        <f t="shared" si="9"/>
        <v/>
      </c>
      <c r="U50" s="138" t="str">
        <f t="shared" si="1"/>
        <v/>
      </c>
      <c r="V50" s="219" t="str">
        <f t="shared" si="10"/>
        <v/>
      </c>
      <c r="W50" s="220" t="e">
        <f t="shared" si="11"/>
        <v>#VALUE!</v>
      </c>
    </row>
    <row r="51" spans="1:23" x14ac:dyDescent="0.25">
      <c r="A51" s="162"/>
      <c r="B51" s="154" t="str">
        <f t="shared" si="2"/>
        <v/>
      </c>
      <c r="C51" s="520" t="str">
        <f t="shared" si="3"/>
        <v/>
      </c>
      <c r="D51" s="157"/>
      <c r="E51" s="716" t="str">
        <f>IFERROR(VLOOKUP($D51,LISTA!A28:J8278,4,0),"")</f>
        <v/>
      </c>
      <c r="F51" s="716"/>
      <c r="G51" s="716" t="str">
        <f>IFERROR(VLOOKUP($D51,LISTA!A27:J8277,5,0),"")</f>
        <v/>
      </c>
      <c r="H51" s="716"/>
      <c r="I51" s="157"/>
      <c r="J51" s="144" t="str">
        <f>IFERROR(VLOOKUP($D51,LISTA!A28:J8278,7,0),"")</f>
        <v/>
      </c>
      <c r="K51" s="144" t="str">
        <f>IFERROR(VLOOKUP($D51,LISTA!A28:J8278,8,0),"")</f>
        <v/>
      </c>
      <c r="L51" s="144" t="str">
        <f t="shared" si="0"/>
        <v/>
      </c>
      <c r="M51" s="227" t="str">
        <f t="shared" si="4"/>
        <v/>
      </c>
      <c r="N51" s="155" t="str">
        <f t="shared" si="5"/>
        <v/>
      </c>
      <c r="O51" s="155" t="str">
        <f t="shared" si="6"/>
        <v/>
      </c>
      <c r="P51" s="155" t="str">
        <f>IFERROR(VLOOKUP($D51,LISTA!A28:J8278,10,0),"")</f>
        <v/>
      </c>
      <c r="Q51" s="228" t="str">
        <f t="shared" si="7"/>
        <v/>
      </c>
      <c r="R51" s="285" t="str">
        <f t="shared" si="8"/>
        <v/>
      </c>
      <c r="S51" s="189" t="str">
        <f t="shared" si="9"/>
        <v/>
      </c>
      <c r="U51" s="138" t="str">
        <f t="shared" si="1"/>
        <v/>
      </c>
      <c r="V51" s="219" t="str">
        <f t="shared" si="10"/>
        <v/>
      </c>
      <c r="W51" s="220" t="e">
        <f t="shared" si="11"/>
        <v>#VALUE!</v>
      </c>
    </row>
    <row r="52" spans="1:23" x14ac:dyDescent="0.25">
      <c r="A52" s="162"/>
      <c r="B52" s="154" t="str">
        <f t="shared" si="2"/>
        <v/>
      </c>
      <c r="C52" s="520" t="str">
        <f t="shared" si="3"/>
        <v/>
      </c>
      <c r="D52" s="157"/>
      <c r="E52" s="716" t="str">
        <f>IFERROR(VLOOKUP($D52,LISTA!A29:J8279,4,0),"")</f>
        <v/>
      </c>
      <c r="F52" s="716"/>
      <c r="G52" s="716" t="str">
        <f>IFERROR(VLOOKUP($D52,LISTA!A28:J8278,5,0),"")</f>
        <v/>
      </c>
      <c r="H52" s="716"/>
      <c r="I52" s="157"/>
      <c r="J52" s="144" t="str">
        <f>IFERROR(VLOOKUP($D52,LISTA!A29:J8279,7,0),"")</f>
        <v/>
      </c>
      <c r="K52" s="144" t="str">
        <f>IFERROR(VLOOKUP($D52,LISTA!A29:J8279,8,0),"")</f>
        <v/>
      </c>
      <c r="L52" s="144" t="str">
        <f t="shared" si="0"/>
        <v/>
      </c>
      <c r="M52" s="227" t="str">
        <f t="shared" si="4"/>
        <v/>
      </c>
      <c r="N52" s="155" t="str">
        <f t="shared" si="5"/>
        <v/>
      </c>
      <c r="O52" s="155" t="str">
        <f t="shared" si="6"/>
        <v/>
      </c>
      <c r="P52" s="155" t="str">
        <f>IFERROR(VLOOKUP($D52,LISTA!A29:J8279,10,0),"")</f>
        <v/>
      </c>
      <c r="Q52" s="228" t="str">
        <f t="shared" si="7"/>
        <v/>
      </c>
      <c r="R52" s="285" t="str">
        <f t="shared" si="8"/>
        <v/>
      </c>
      <c r="S52" s="189" t="str">
        <f t="shared" si="9"/>
        <v/>
      </c>
      <c r="U52" s="138" t="str">
        <f t="shared" si="1"/>
        <v/>
      </c>
      <c r="V52" s="219" t="str">
        <f t="shared" si="10"/>
        <v/>
      </c>
      <c r="W52" s="220" t="e">
        <f t="shared" si="11"/>
        <v>#VALUE!</v>
      </c>
    </row>
    <row r="53" spans="1:23" x14ac:dyDescent="0.25">
      <c r="A53" s="162"/>
      <c r="B53" s="154" t="str">
        <f t="shared" si="2"/>
        <v/>
      </c>
      <c r="C53" s="520" t="str">
        <f t="shared" si="3"/>
        <v/>
      </c>
      <c r="D53" s="157"/>
      <c r="E53" s="716" t="str">
        <f>IFERROR(VLOOKUP($D53,LISTA!A30:J8280,4,0),"")</f>
        <v/>
      </c>
      <c r="F53" s="716"/>
      <c r="G53" s="716" t="str">
        <f>IFERROR(VLOOKUP($D53,LISTA!A29:J8279,5,0),"")</f>
        <v/>
      </c>
      <c r="H53" s="716"/>
      <c r="I53" s="157"/>
      <c r="J53" s="144" t="str">
        <f>IFERROR(VLOOKUP($D53,LISTA!A30:J8280,7,0),"")</f>
        <v/>
      </c>
      <c r="K53" s="144" t="str">
        <f>IFERROR(VLOOKUP($D53,LISTA!A30:J8280,8,0),"")</f>
        <v/>
      </c>
      <c r="L53" s="144" t="str">
        <f t="shared" si="0"/>
        <v/>
      </c>
      <c r="M53" s="227" t="str">
        <f t="shared" si="4"/>
        <v/>
      </c>
      <c r="N53" s="155" t="str">
        <f t="shared" si="5"/>
        <v/>
      </c>
      <c r="O53" s="155" t="str">
        <f t="shared" si="6"/>
        <v/>
      </c>
      <c r="P53" s="155" t="str">
        <f>IFERROR(VLOOKUP($D53,LISTA!A30:J8280,10,0),"")</f>
        <v/>
      </c>
      <c r="Q53" s="228" t="str">
        <f t="shared" si="7"/>
        <v/>
      </c>
      <c r="R53" s="285" t="str">
        <f t="shared" si="8"/>
        <v/>
      </c>
      <c r="S53" s="189" t="str">
        <f t="shared" si="9"/>
        <v/>
      </c>
      <c r="U53" s="138" t="str">
        <f t="shared" si="1"/>
        <v/>
      </c>
      <c r="V53" s="219" t="str">
        <f t="shared" si="10"/>
        <v/>
      </c>
      <c r="W53" s="220" t="e">
        <f t="shared" si="11"/>
        <v>#VALUE!</v>
      </c>
    </row>
    <row r="54" spans="1:23" x14ac:dyDescent="0.25">
      <c r="A54" s="162"/>
      <c r="B54" s="154" t="str">
        <f t="shared" si="2"/>
        <v/>
      </c>
      <c r="C54" s="520" t="str">
        <f t="shared" si="3"/>
        <v/>
      </c>
      <c r="D54" s="157"/>
      <c r="E54" s="716" t="str">
        <f>IFERROR(VLOOKUP($D54,LISTA!A31:J8281,4,0),"")</f>
        <v/>
      </c>
      <c r="F54" s="716"/>
      <c r="G54" s="716" t="str">
        <f>IFERROR(VLOOKUP($D54,LISTA!A30:J8280,5,0),"")</f>
        <v/>
      </c>
      <c r="H54" s="716"/>
      <c r="I54" s="157"/>
      <c r="J54" s="144" t="str">
        <f>IFERROR(VLOOKUP($D54,LISTA!A31:J8281,7,0),"")</f>
        <v/>
      </c>
      <c r="K54" s="144" t="str">
        <f>IFERROR(VLOOKUP($D54,LISTA!A31:J8281,8,0),"")</f>
        <v/>
      </c>
      <c r="L54" s="144" t="str">
        <f t="shared" si="0"/>
        <v/>
      </c>
      <c r="M54" s="227" t="str">
        <f t="shared" si="4"/>
        <v/>
      </c>
      <c r="N54" s="155" t="str">
        <f t="shared" si="5"/>
        <v/>
      </c>
      <c r="O54" s="155" t="str">
        <f t="shared" si="6"/>
        <v/>
      </c>
      <c r="P54" s="155" t="str">
        <f>IFERROR(VLOOKUP($D54,LISTA!A31:J8281,10,0),"")</f>
        <v/>
      </c>
      <c r="Q54" s="228" t="str">
        <f t="shared" si="7"/>
        <v/>
      </c>
      <c r="R54" s="285" t="str">
        <f t="shared" si="8"/>
        <v/>
      </c>
      <c r="S54" s="189" t="str">
        <f t="shared" si="9"/>
        <v/>
      </c>
      <c r="U54" s="138" t="str">
        <f t="shared" si="1"/>
        <v/>
      </c>
      <c r="V54" s="219" t="str">
        <f t="shared" si="10"/>
        <v/>
      </c>
      <c r="W54" s="220" t="e">
        <f t="shared" si="11"/>
        <v>#VALUE!</v>
      </c>
    </row>
    <row r="55" spans="1:23" x14ac:dyDescent="0.25">
      <c r="A55" s="162"/>
      <c r="B55" s="154" t="str">
        <f t="shared" si="2"/>
        <v/>
      </c>
      <c r="C55" s="520" t="str">
        <f t="shared" si="3"/>
        <v/>
      </c>
      <c r="D55" s="157"/>
      <c r="E55" s="716" t="str">
        <f>IFERROR(VLOOKUP($D55,LISTA!A32:J8282,4,0),"")</f>
        <v/>
      </c>
      <c r="F55" s="716"/>
      <c r="G55" s="716" t="str">
        <f>IFERROR(VLOOKUP($D55,LISTA!A31:J8281,5,0),"")</f>
        <v/>
      </c>
      <c r="H55" s="716"/>
      <c r="I55" s="157"/>
      <c r="J55" s="144" t="str">
        <f>IFERROR(VLOOKUP($D55,LISTA!A32:J8282,7,0),"")</f>
        <v/>
      </c>
      <c r="K55" s="144" t="str">
        <f>IFERROR(VLOOKUP($D55,LISTA!A32:J8282,8,0),"")</f>
        <v/>
      </c>
      <c r="L55" s="144" t="str">
        <f t="shared" si="0"/>
        <v/>
      </c>
      <c r="M55" s="227" t="str">
        <f t="shared" si="4"/>
        <v/>
      </c>
      <c r="N55" s="155" t="str">
        <f t="shared" si="5"/>
        <v/>
      </c>
      <c r="O55" s="155" t="str">
        <f t="shared" si="6"/>
        <v/>
      </c>
      <c r="P55" s="155" t="str">
        <f>IFERROR(VLOOKUP($D55,LISTA!A32:J8282,10,0),"")</f>
        <v/>
      </c>
      <c r="Q55" s="228" t="str">
        <f t="shared" si="7"/>
        <v/>
      </c>
      <c r="R55" s="285" t="str">
        <f t="shared" si="8"/>
        <v/>
      </c>
      <c r="S55" s="189" t="str">
        <f t="shared" si="9"/>
        <v/>
      </c>
      <c r="U55" s="138" t="str">
        <f t="shared" si="1"/>
        <v/>
      </c>
      <c r="V55" s="219" t="str">
        <f t="shared" si="10"/>
        <v/>
      </c>
      <c r="W55" s="220" t="e">
        <f t="shared" si="11"/>
        <v>#VALUE!</v>
      </c>
    </row>
    <row r="56" spans="1:23" x14ac:dyDescent="0.25">
      <c r="A56" s="162"/>
      <c r="B56" s="154" t="str">
        <f t="shared" si="2"/>
        <v/>
      </c>
      <c r="C56" s="520" t="str">
        <f t="shared" si="3"/>
        <v/>
      </c>
      <c r="D56" s="157"/>
      <c r="E56" s="716" t="str">
        <f>IFERROR(VLOOKUP($D56,LISTA!A33:J8283,4,0),"")</f>
        <v/>
      </c>
      <c r="F56" s="716"/>
      <c r="G56" s="716" t="str">
        <f>IFERROR(VLOOKUP($D56,LISTA!A32:J8282,5,0),"")</f>
        <v/>
      </c>
      <c r="H56" s="716"/>
      <c r="I56" s="157"/>
      <c r="J56" s="144" t="str">
        <f>IFERROR(VLOOKUP($D56,LISTA!A33:J8283,7,0),"")</f>
        <v/>
      </c>
      <c r="K56" s="144" t="str">
        <f>IFERROR(VLOOKUP($D56,LISTA!A33:J8283,8,0),"")</f>
        <v/>
      </c>
      <c r="L56" s="144" t="str">
        <f t="shared" si="0"/>
        <v/>
      </c>
      <c r="M56" s="227" t="str">
        <f t="shared" si="4"/>
        <v/>
      </c>
      <c r="N56" s="155" t="str">
        <f t="shared" si="5"/>
        <v/>
      </c>
      <c r="O56" s="155" t="str">
        <f t="shared" si="6"/>
        <v/>
      </c>
      <c r="P56" s="155" t="str">
        <f>IFERROR(VLOOKUP($D56,LISTA!A33:J8283,10,0),"")</f>
        <v/>
      </c>
      <c r="Q56" s="228" t="str">
        <f t="shared" si="7"/>
        <v/>
      </c>
      <c r="R56" s="285" t="str">
        <f t="shared" si="8"/>
        <v/>
      </c>
      <c r="S56" s="189" t="str">
        <f t="shared" si="9"/>
        <v/>
      </c>
      <c r="U56" s="138" t="str">
        <f t="shared" si="1"/>
        <v/>
      </c>
      <c r="V56" s="219" t="str">
        <f t="shared" si="10"/>
        <v/>
      </c>
      <c r="W56" s="220" t="e">
        <f t="shared" si="11"/>
        <v>#VALUE!</v>
      </c>
    </row>
    <row r="57" spans="1:23" x14ac:dyDescent="0.25">
      <c r="A57" s="162"/>
      <c r="B57" s="154" t="str">
        <f t="shared" si="2"/>
        <v/>
      </c>
      <c r="C57" s="520" t="str">
        <f t="shared" si="3"/>
        <v/>
      </c>
      <c r="D57" s="157"/>
      <c r="E57" s="716" t="str">
        <f>IFERROR(VLOOKUP($D57,LISTA!A34:J8284,4,0),"")</f>
        <v/>
      </c>
      <c r="F57" s="716"/>
      <c r="G57" s="716" t="str">
        <f>IFERROR(VLOOKUP($D57,LISTA!A33:J8283,5,0),"")</f>
        <v/>
      </c>
      <c r="H57" s="716"/>
      <c r="I57" s="157"/>
      <c r="J57" s="144" t="str">
        <f>IFERROR(VLOOKUP($D57,LISTA!A34:J8284,7,0),"")</f>
        <v/>
      </c>
      <c r="K57" s="144" t="str">
        <f>IFERROR(VLOOKUP($D57,LISTA!A34:J8284,8,0),"")</f>
        <v/>
      </c>
      <c r="L57" s="144" t="str">
        <f t="shared" si="0"/>
        <v/>
      </c>
      <c r="M57" s="227" t="str">
        <f t="shared" si="4"/>
        <v/>
      </c>
      <c r="N57" s="155" t="str">
        <f t="shared" si="5"/>
        <v/>
      </c>
      <c r="O57" s="155" t="str">
        <f t="shared" si="6"/>
        <v/>
      </c>
      <c r="P57" s="155" t="str">
        <f>IFERROR(VLOOKUP($D57,LISTA!A34:J8284,10,0),"")</f>
        <v/>
      </c>
      <c r="Q57" s="228" t="str">
        <f t="shared" si="7"/>
        <v/>
      </c>
      <c r="R57" s="285" t="str">
        <f t="shared" si="8"/>
        <v/>
      </c>
      <c r="S57" s="189" t="str">
        <f t="shared" si="9"/>
        <v/>
      </c>
      <c r="U57" s="138" t="str">
        <f t="shared" si="1"/>
        <v/>
      </c>
      <c r="V57" s="219" t="str">
        <f t="shared" si="10"/>
        <v/>
      </c>
      <c r="W57" s="220" t="e">
        <f t="shared" si="11"/>
        <v>#VALUE!</v>
      </c>
    </row>
    <row r="58" spans="1:23" x14ac:dyDescent="0.25">
      <c r="A58" s="162"/>
      <c r="B58" s="154" t="str">
        <f t="shared" si="2"/>
        <v/>
      </c>
      <c r="C58" s="520" t="str">
        <f t="shared" si="3"/>
        <v/>
      </c>
      <c r="D58" s="157"/>
      <c r="E58" s="716" t="str">
        <f>IFERROR(VLOOKUP($D58,LISTA!A35:J8285,4,0),"")</f>
        <v/>
      </c>
      <c r="F58" s="716"/>
      <c r="G58" s="716" t="str">
        <f>IFERROR(VLOOKUP($D58,LISTA!A34:J8284,5,0),"")</f>
        <v/>
      </c>
      <c r="H58" s="716"/>
      <c r="I58" s="157"/>
      <c r="J58" s="144" t="str">
        <f>IFERROR(VLOOKUP($D58,LISTA!A35:J8285,7,0),"")</f>
        <v/>
      </c>
      <c r="K58" s="144" t="str">
        <f>IFERROR(VLOOKUP($D58,LISTA!A35:J8285,8,0),"")</f>
        <v/>
      </c>
      <c r="L58" s="144" t="str">
        <f t="shared" si="0"/>
        <v/>
      </c>
      <c r="M58" s="227" t="str">
        <f t="shared" si="4"/>
        <v/>
      </c>
      <c r="N58" s="155" t="str">
        <f t="shared" si="5"/>
        <v/>
      </c>
      <c r="O58" s="155" t="str">
        <f t="shared" si="6"/>
        <v/>
      </c>
      <c r="P58" s="155" t="str">
        <f>IFERROR(VLOOKUP($D58,LISTA!A35:J8285,10,0),"")</f>
        <v/>
      </c>
      <c r="Q58" s="228" t="str">
        <f t="shared" si="7"/>
        <v/>
      </c>
      <c r="R58" s="285" t="str">
        <f t="shared" si="8"/>
        <v/>
      </c>
      <c r="S58" s="189" t="str">
        <f t="shared" si="9"/>
        <v/>
      </c>
      <c r="U58" s="138" t="str">
        <f t="shared" si="1"/>
        <v/>
      </c>
      <c r="V58" s="219" t="str">
        <f t="shared" si="10"/>
        <v/>
      </c>
      <c r="W58" s="220" t="e">
        <f t="shared" si="11"/>
        <v>#VALUE!</v>
      </c>
    </row>
    <row r="59" spans="1:23" x14ac:dyDescent="0.25">
      <c r="A59" s="162"/>
      <c r="B59" s="154" t="str">
        <f t="shared" si="2"/>
        <v/>
      </c>
      <c r="C59" s="520" t="str">
        <f t="shared" si="3"/>
        <v/>
      </c>
      <c r="D59" s="157"/>
      <c r="E59" s="716" t="str">
        <f>IFERROR(VLOOKUP($D59,LISTA!A36:J8286,4,0),"")</f>
        <v/>
      </c>
      <c r="F59" s="716"/>
      <c r="G59" s="716" t="str">
        <f>IFERROR(VLOOKUP($D59,LISTA!A35:J8285,5,0),"")</f>
        <v/>
      </c>
      <c r="H59" s="716"/>
      <c r="I59" s="157"/>
      <c r="J59" s="144" t="str">
        <f>IFERROR(VLOOKUP($D59,LISTA!A36:J8286,7,0),"")</f>
        <v/>
      </c>
      <c r="K59" s="144" t="str">
        <f>IFERROR(VLOOKUP($D59,LISTA!A36:J8286,8,0),"")</f>
        <v/>
      </c>
      <c r="L59" s="144" t="str">
        <f t="shared" si="0"/>
        <v/>
      </c>
      <c r="M59" s="227" t="str">
        <f t="shared" si="4"/>
        <v/>
      </c>
      <c r="N59" s="155" t="str">
        <f t="shared" si="5"/>
        <v/>
      </c>
      <c r="O59" s="155" t="str">
        <f t="shared" si="6"/>
        <v/>
      </c>
      <c r="P59" s="155" t="str">
        <f>IFERROR(VLOOKUP($D59,LISTA!A36:J8286,10,0),"")</f>
        <v/>
      </c>
      <c r="Q59" s="228" t="str">
        <f t="shared" si="7"/>
        <v/>
      </c>
      <c r="R59" s="285" t="str">
        <f t="shared" si="8"/>
        <v/>
      </c>
      <c r="S59" s="189" t="str">
        <f t="shared" si="9"/>
        <v/>
      </c>
      <c r="U59" s="138" t="str">
        <f t="shared" si="1"/>
        <v/>
      </c>
      <c r="V59" s="219" t="str">
        <f t="shared" si="10"/>
        <v/>
      </c>
      <c r="W59" s="220" t="e">
        <f t="shared" si="11"/>
        <v>#VALUE!</v>
      </c>
    </row>
    <row r="60" spans="1:23" x14ac:dyDescent="0.25">
      <c r="A60" s="162"/>
      <c r="B60" s="154" t="str">
        <f t="shared" si="2"/>
        <v/>
      </c>
      <c r="C60" s="520" t="str">
        <f t="shared" si="3"/>
        <v/>
      </c>
      <c r="D60" s="157"/>
      <c r="E60" s="716" t="str">
        <f>IFERROR(VLOOKUP($D60,LISTA!A37:J8287,4,0),"")</f>
        <v/>
      </c>
      <c r="F60" s="716"/>
      <c r="G60" s="716" t="str">
        <f>IFERROR(VLOOKUP($D60,LISTA!A36:J8286,5,0),"")</f>
        <v/>
      </c>
      <c r="H60" s="716"/>
      <c r="I60" s="157"/>
      <c r="J60" s="144" t="str">
        <f>IFERROR(VLOOKUP($D60,LISTA!A37:J8287,7,0),"")</f>
        <v/>
      </c>
      <c r="K60" s="144" t="str">
        <f>IFERROR(VLOOKUP($D60,LISTA!A37:J8287,8,0),"")</f>
        <v/>
      </c>
      <c r="L60" s="144" t="str">
        <f t="shared" si="0"/>
        <v/>
      </c>
      <c r="M60" s="227" t="str">
        <f t="shared" si="4"/>
        <v/>
      </c>
      <c r="N60" s="155" t="str">
        <f t="shared" si="5"/>
        <v/>
      </c>
      <c r="O60" s="155" t="str">
        <f t="shared" si="6"/>
        <v/>
      </c>
      <c r="P60" s="155" t="str">
        <f>IFERROR(VLOOKUP($D60,LISTA!A37:J8287,10,0),"")</f>
        <v/>
      </c>
      <c r="Q60" s="228" t="str">
        <f t="shared" si="7"/>
        <v/>
      </c>
      <c r="R60" s="285" t="str">
        <f t="shared" si="8"/>
        <v/>
      </c>
      <c r="S60" s="189" t="str">
        <f t="shared" si="9"/>
        <v/>
      </c>
      <c r="U60" s="138" t="str">
        <f t="shared" si="1"/>
        <v/>
      </c>
      <c r="V60" s="219" t="str">
        <f t="shared" si="10"/>
        <v/>
      </c>
      <c r="W60" s="220" t="e">
        <f t="shared" si="11"/>
        <v>#VALUE!</v>
      </c>
    </row>
    <row r="61" spans="1:23" x14ac:dyDescent="0.25">
      <c r="A61" s="162"/>
      <c r="B61" s="154" t="str">
        <f t="shared" si="2"/>
        <v/>
      </c>
      <c r="C61" s="520" t="str">
        <f t="shared" si="3"/>
        <v/>
      </c>
      <c r="D61" s="157"/>
      <c r="E61" s="716" t="str">
        <f>IFERROR(VLOOKUP($D61,LISTA!A38:J8288,4,0),"")</f>
        <v/>
      </c>
      <c r="F61" s="716"/>
      <c r="G61" s="716" t="str">
        <f>IFERROR(VLOOKUP($D61,LISTA!A37:J8287,5,0),"")</f>
        <v/>
      </c>
      <c r="H61" s="716"/>
      <c r="I61" s="157"/>
      <c r="J61" s="144" t="str">
        <f>IFERROR(VLOOKUP($D61,LISTA!A38:J8288,7,0),"")</f>
        <v/>
      </c>
      <c r="K61" s="144" t="str">
        <f>IFERROR(VLOOKUP($D61,LISTA!A38:J8288,8,0),"")</f>
        <v/>
      </c>
      <c r="L61" s="144" t="str">
        <f t="shared" si="0"/>
        <v/>
      </c>
      <c r="M61" s="227" t="str">
        <f t="shared" si="4"/>
        <v/>
      </c>
      <c r="N61" s="155" t="str">
        <f t="shared" si="5"/>
        <v/>
      </c>
      <c r="O61" s="155" t="str">
        <f t="shared" si="6"/>
        <v/>
      </c>
      <c r="P61" s="155" t="str">
        <f>IFERROR(VLOOKUP($D61,LISTA!A38:J8288,10,0),"")</f>
        <v/>
      </c>
      <c r="Q61" s="228" t="str">
        <f t="shared" si="7"/>
        <v/>
      </c>
      <c r="R61" s="285" t="str">
        <f t="shared" si="8"/>
        <v/>
      </c>
      <c r="S61" s="189" t="str">
        <f t="shared" si="9"/>
        <v/>
      </c>
      <c r="U61" s="138" t="str">
        <f t="shared" si="1"/>
        <v/>
      </c>
      <c r="V61" s="219" t="str">
        <f t="shared" si="10"/>
        <v/>
      </c>
      <c r="W61" s="220" t="e">
        <f t="shared" si="11"/>
        <v>#VALUE!</v>
      </c>
    </row>
    <row r="62" spans="1:23" x14ac:dyDescent="0.25">
      <c r="A62" s="162"/>
      <c r="B62" s="154" t="str">
        <f t="shared" si="2"/>
        <v/>
      </c>
      <c r="C62" s="520" t="str">
        <f t="shared" si="3"/>
        <v/>
      </c>
      <c r="D62" s="157"/>
      <c r="E62" s="716" t="str">
        <f>IFERROR(VLOOKUP($D62,LISTA!A39:J8289,4,0),"")</f>
        <v/>
      </c>
      <c r="F62" s="716"/>
      <c r="G62" s="716" t="str">
        <f>IFERROR(VLOOKUP($D62,LISTA!A38:J8288,5,0),"")</f>
        <v/>
      </c>
      <c r="H62" s="716"/>
      <c r="I62" s="157"/>
      <c r="J62" s="144" t="str">
        <f>IFERROR(VLOOKUP($D62,LISTA!A21:J8271,7,0),"")</f>
        <v/>
      </c>
      <c r="K62" s="144" t="str">
        <f>IFERROR(VLOOKUP($D62,LISTA!A21:J8271,8,0),"")</f>
        <v/>
      </c>
      <c r="L62" s="144" t="str">
        <f t="shared" si="0"/>
        <v/>
      </c>
      <c r="M62" s="227" t="str">
        <f t="shared" si="4"/>
        <v/>
      </c>
      <c r="N62" s="155" t="str">
        <f t="shared" si="5"/>
        <v/>
      </c>
      <c r="O62" s="155" t="str">
        <f t="shared" si="6"/>
        <v/>
      </c>
      <c r="P62" s="155" t="str">
        <f>IFERROR(VLOOKUP($D62,LISTA!A39:J8289,10,0),"")</f>
        <v/>
      </c>
      <c r="Q62" s="228" t="str">
        <f t="shared" si="7"/>
        <v/>
      </c>
      <c r="R62" s="285" t="str">
        <f t="shared" si="8"/>
        <v/>
      </c>
      <c r="S62" s="189" t="str">
        <f t="shared" si="9"/>
        <v/>
      </c>
      <c r="U62" s="138" t="str">
        <f t="shared" si="1"/>
        <v/>
      </c>
      <c r="V62" s="219" t="str">
        <f t="shared" si="10"/>
        <v/>
      </c>
      <c r="W62" s="220" t="e">
        <f t="shared" si="11"/>
        <v>#VALUE!</v>
      </c>
    </row>
    <row r="63" spans="1:23" x14ac:dyDescent="0.25">
      <c r="A63" s="162"/>
      <c r="B63" s="154" t="str">
        <f t="shared" si="2"/>
        <v/>
      </c>
      <c r="C63" s="520" t="str">
        <f t="shared" si="3"/>
        <v/>
      </c>
      <c r="D63" s="157"/>
      <c r="E63" s="716" t="str">
        <f>IFERROR(VLOOKUP($D63,LISTA!A40:J8290,4,0),"")</f>
        <v/>
      </c>
      <c r="F63" s="716"/>
      <c r="G63" s="716" t="str">
        <f>IFERROR(VLOOKUP($D63,LISTA!A39:J8289,5,0),"")</f>
        <v/>
      </c>
      <c r="H63" s="716"/>
      <c r="I63" s="157"/>
      <c r="J63" s="144" t="str">
        <f>IFERROR(VLOOKUP($D63,LISTA!A22:J8272,7,0),"")</f>
        <v/>
      </c>
      <c r="K63" s="144" t="str">
        <f>IFERROR(VLOOKUP($D63,LISTA!A22:J8272,8,0),"")</f>
        <v/>
      </c>
      <c r="L63" s="144" t="str">
        <f t="shared" si="0"/>
        <v/>
      </c>
      <c r="M63" s="227" t="str">
        <f t="shared" si="4"/>
        <v/>
      </c>
      <c r="N63" s="155" t="str">
        <f t="shared" si="5"/>
        <v/>
      </c>
      <c r="O63" s="155" t="str">
        <f t="shared" si="6"/>
        <v/>
      </c>
      <c r="P63" s="155" t="str">
        <f>IFERROR(VLOOKUP($D63,LISTA!A40:J8290,10,0),"")</f>
        <v/>
      </c>
      <c r="Q63" s="228" t="str">
        <f t="shared" si="7"/>
        <v/>
      </c>
      <c r="R63" s="285" t="str">
        <f t="shared" si="8"/>
        <v/>
      </c>
      <c r="S63" s="189" t="str">
        <f t="shared" si="9"/>
        <v/>
      </c>
      <c r="U63" s="138" t="str">
        <f t="shared" si="1"/>
        <v/>
      </c>
      <c r="V63" s="219" t="str">
        <f t="shared" si="10"/>
        <v/>
      </c>
      <c r="W63" s="220" t="e">
        <f t="shared" si="11"/>
        <v>#VALUE!</v>
      </c>
    </row>
    <row r="64" spans="1:23" x14ac:dyDescent="0.25">
      <c r="A64" s="162"/>
      <c r="B64" s="154" t="str">
        <f t="shared" si="2"/>
        <v/>
      </c>
      <c r="C64" s="520" t="str">
        <f t="shared" si="3"/>
        <v/>
      </c>
      <c r="D64" s="157"/>
      <c r="E64" s="716" t="str">
        <f>IFERROR(VLOOKUP($D64,LISTA!A41:J8291,4,0),"")</f>
        <v/>
      </c>
      <c r="F64" s="716"/>
      <c r="G64" s="716" t="str">
        <f>IFERROR(VLOOKUP($D64,LISTA!A40:J8290,5,0),"")</f>
        <v/>
      </c>
      <c r="H64" s="716"/>
      <c r="I64" s="157"/>
      <c r="J64" s="144" t="str">
        <f>IFERROR(VLOOKUP($D64,LISTA!A23:J8273,7,0),"")</f>
        <v/>
      </c>
      <c r="K64" s="144" t="str">
        <f>IFERROR(VLOOKUP($D64,LISTA!A23:J8273,8,0),"")</f>
        <v/>
      </c>
      <c r="L64" s="144" t="str">
        <f t="shared" si="0"/>
        <v/>
      </c>
      <c r="M64" s="227" t="str">
        <f t="shared" si="4"/>
        <v/>
      </c>
      <c r="N64" s="155" t="str">
        <f t="shared" si="5"/>
        <v/>
      </c>
      <c r="O64" s="155" t="str">
        <f t="shared" si="6"/>
        <v/>
      </c>
      <c r="P64" s="155" t="str">
        <f>IFERROR(VLOOKUP($D64,LISTA!A41:J8291,10,0),"")</f>
        <v/>
      </c>
      <c r="Q64" s="228" t="str">
        <f t="shared" si="7"/>
        <v/>
      </c>
      <c r="R64" s="285" t="str">
        <f t="shared" si="8"/>
        <v/>
      </c>
      <c r="S64" s="189" t="str">
        <f t="shared" si="9"/>
        <v/>
      </c>
      <c r="U64" s="138" t="str">
        <f t="shared" si="1"/>
        <v/>
      </c>
      <c r="V64" s="219" t="str">
        <f t="shared" si="10"/>
        <v/>
      </c>
      <c r="W64" s="220" t="e">
        <f t="shared" si="11"/>
        <v>#VALUE!</v>
      </c>
    </row>
    <row r="65" spans="1:23" x14ac:dyDescent="0.25">
      <c r="A65" s="162"/>
      <c r="B65" s="154" t="str">
        <f t="shared" si="2"/>
        <v/>
      </c>
      <c r="C65" s="520" t="str">
        <f t="shared" si="3"/>
        <v/>
      </c>
      <c r="D65" s="157"/>
      <c r="E65" s="716" t="str">
        <f>IFERROR(VLOOKUP($D65,LISTA!A42:J8292,4,0),"")</f>
        <v/>
      </c>
      <c r="F65" s="716"/>
      <c r="G65" s="716" t="str">
        <f>IFERROR(VLOOKUP($D65,LISTA!A41:J8291,5,0),"")</f>
        <v/>
      </c>
      <c r="H65" s="716"/>
      <c r="I65" s="157"/>
      <c r="J65" s="144" t="str">
        <f>IFERROR(VLOOKUP($D65,LISTA!A24:J8274,7,0),"")</f>
        <v/>
      </c>
      <c r="K65" s="144" t="str">
        <f>IFERROR(VLOOKUP($D65,LISTA!A24:J8274,8,0),"")</f>
        <v/>
      </c>
      <c r="L65" s="144" t="str">
        <f t="shared" si="0"/>
        <v/>
      </c>
      <c r="M65" s="227" t="str">
        <f t="shared" si="4"/>
        <v/>
      </c>
      <c r="N65" s="155" t="str">
        <f t="shared" si="5"/>
        <v/>
      </c>
      <c r="O65" s="155" t="str">
        <f t="shared" si="6"/>
        <v/>
      </c>
      <c r="P65" s="155" t="str">
        <f>IFERROR(VLOOKUP($D65,LISTA!A42:J8292,10,0),"")</f>
        <v/>
      </c>
      <c r="Q65" s="228" t="str">
        <f t="shared" si="7"/>
        <v/>
      </c>
      <c r="R65" s="285" t="str">
        <f t="shared" si="8"/>
        <v/>
      </c>
      <c r="S65" s="189" t="str">
        <f t="shared" si="9"/>
        <v/>
      </c>
      <c r="U65" s="138" t="str">
        <f t="shared" si="1"/>
        <v/>
      </c>
      <c r="V65" s="219" t="str">
        <f t="shared" si="10"/>
        <v/>
      </c>
      <c r="W65" s="220" t="e">
        <f t="shared" si="11"/>
        <v>#VALUE!</v>
      </c>
    </row>
    <row r="66" spans="1:23" x14ac:dyDescent="0.25">
      <c r="A66" s="162"/>
      <c r="B66" s="154" t="str">
        <f t="shared" si="2"/>
        <v/>
      </c>
      <c r="C66" s="520" t="str">
        <f t="shared" si="3"/>
        <v/>
      </c>
      <c r="D66" s="157"/>
      <c r="E66" s="716" t="str">
        <f>IFERROR(VLOOKUP($D66,LISTA!A43:J8293,4,0),"")</f>
        <v/>
      </c>
      <c r="F66" s="716"/>
      <c r="G66" s="716" t="str">
        <f>IFERROR(VLOOKUP($D66,LISTA!A42:J8292,5,0),"")</f>
        <v/>
      </c>
      <c r="H66" s="716"/>
      <c r="I66" s="157"/>
      <c r="J66" s="144" t="str">
        <f>IFERROR(VLOOKUP($D66,LISTA!A25:J8275,7,0),"")</f>
        <v/>
      </c>
      <c r="K66" s="144" t="str">
        <f>IFERROR(VLOOKUP($D66,LISTA!A25:J8275,8,0),"")</f>
        <v/>
      </c>
      <c r="L66" s="144" t="str">
        <f t="shared" si="0"/>
        <v/>
      </c>
      <c r="M66" s="227" t="str">
        <f t="shared" si="4"/>
        <v/>
      </c>
      <c r="N66" s="155" t="str">
        <f t="shared" si="5"/>
        <v/>
      </c>
      <c r="O66" s="155" t="str">
        <f t="shared" si="6"/>
        <v/>
      </c>
      <c r="P66" s="155" t="str">
        <f>IFERROR(VLOOKUP($D66,LISTA!A43:J8293,10,0),"")</f>
        <v/>
      </c>
      <c r="Q66" s="228" t="str">
        <f t="shared" si="7"/>
        <v/>
      </c>
      <c r="R66" s="285" t="str">
        <f t="shared" si="8"/>
        <v/>
      </c>
      <c r="S66" s="189" t="str">
        <f t="shared" si="9"/>
        <v/>
      </c>
      <c r="U66" s="138" t="str">
        <f t="shared" si="1"/>
        <v/>
      </c>
      <c r="V66" s="219" t="str">
        <f t="shared" si="10"/>
        <v/>
      </c>
      <c r="W66" s="220" t="e">
        <f t="shared" si="11"/>
        <v>#VALUE!</v>
      </c>
    </row>
    <row r="67" spans="1:23" x14ac:dyDescent="0.25">
      <c r="A67" s="162"/>
      <c r="B67" s="154" t="str">
        <f t="shared" si="2"/>
        <v/>
      </c>
      <c r="C67" s="520" t="str">
        <f t="shared" si="3"/>
        <v/>
      </c>
      <c r="D67" s="157"/>
      <c r="E67" s="716" t="str">
        <f>IFERROR(VLOOKUP($D67,LISTA!A44:J8294,4,0),"")</f>
        <v/>
      </c>
      <c r="F67" s="716"/>
      <c r="G67" s="716" t="str">
        <f>IFERROR(VLOOKUP($D67,LISTA!A43:J8293,5,0),"")</f>
        <v/>
      </c>
      <c r="H67" s="716"/>
      <c r="I67" s="157"/>
      <c r="J67" s="144" t="str">
        <f>IFERROR(VLOOKUP($D67,LISTA!A26:J8276,7,0),"")</f>
        <v/>
      </c>
      <c r="K67" s="144" t="str">
        <f>IFERROR(VLOOKUP($D67,LISTA!A26:J8276,8,0),"")</f>
        <v/>
      </c>
      <c r="L67" s="144" t="str">
        <f t="shared" si="0"/>
        <v/>
      </c>
      <c r="M67" s="227" t="str">
        <f t="shared" si="4"/>
        <v/>
      </c>
      <c r="N67" s="155" t="str">
        <f t="shared" si="5"/>
        <v/>
      </c>
      <c r="O67" s="155" t="str">
        <f t="shared" si="6"/>
        <v/>
      </c>
      <c r="P67" s="155" t="str">
        <f>IFERROR(VLOOKUP($D67,LISTA!A44:J8294,10,0),"")</f>
        <v/>
      </c>
      <c r="Q67" s="228" t="str">
        <f t="shared" si="7"/>
        <v/>
      </c>
      <c r="R67" s="285" t="str">
        <f t="shared" si="8"/>
        <v/>
      </c>
      <c r="S67" s="189" t="str">
        <f t="shared" si="9"/>
        <v/>
      </c>
      <c r="U67" s="138" t="str">
        <f t="shared" si="1"/>
        <v/>
      </c>
      <c r="V67" s="219" t="str">
        <f t="shared" si="10"/>
        <v/>
      </c>
      <c r="W67" s="220" t="e">
        <f t="shared" si="11"/>
        <v>#VALUE!</v>
      </c>
    </row>
    <row r="68" spans="1:23" x14ac:dyDescent="0.25">
      <c r="A68" s="162"/>
      <c r="B68" s="154" t="str">
        <f t="shared" si="2"/>
        <v/>
      </c>
      <c r="C68" s="520" t="str">
        <f t="shared" si="3"/>
        <v/>
      </c>
      <c r="D68" s="157"/>
      <c r="E68" s="716" t="str">
        <f>IFERROR(VLOOKUP($D68,LISTA!A45:J8295,4,0),"")</f>
        <v/>
      </c>
      <c r="F68" s="716"/>
      <c r="G68" s="716" t="str">
        <f>IFERROR(VLOOKUP($D68,LISTA!A44:J8294,5,0),"")</f>
        <v/>
      </c>
      <c r="H68" s="716"/>
      <c r="I68" s="157"/>
      <c r="J68" s="144" t="str">
        <f>IFERROR(VLOOKUP($D68,LISTA!A27:J8277,7,0),"")</f>
        <v/>
      </c>
      <c r="K68" s="144" t="str">
        <f>IFERROR(VLOOKUP($D68,LISTA!A27:J8277,8,0),"")</f>
        <v/>
      </c>
      <c r="L68" s="144" t="str">
        <f t="shared" si="0"/>
        <v/>
      </c>
      <c r="M68" s="227" t="str">
        <f t="shared" si="4"/>
        <v/>
      </c>
      <c r="N68" s="155" t="str">
        <f t="shared" si="5"/>
        <v/>
      </c>
      <c r="O68" s="155" t="str">
        <f t="shared" si="6"/>
        <v/>
      </c>
      <c r="P68" s="155" t="str">
        <f>IFERROR(VLOOKUP($D68,LISTA!A45:J8295,10,0),"")</f>
        <v/>
      </c>
      <c r="Q68" s="228" t="str">
        <f t="shared" si="7"/>
        <v/>
      </c>
      <c r="R68" s="285" t="str">
        <f t="shared" si="8"/>
        <v/>
      </c>
      <c r="S68" s="189" t="str">
        <f t="shared" si="9"/>
        <v/>
      </c>
      <c r="U68" s="138" t="str">
        <f t="shared" si="1"/>
        <v/>
      </c>
      <c r="V68" s="219" t="str">
        <f t="shared" si="10"/>
        <v/>
      </c>
      <c r="W68" s="220" t="e">
        <f t="shared" si="11"/>
        <v>#VALUE!</v>
      </c>
    </row>
    <row r="69" spans="1:23" x14ac:dyDescent="0.25">
      <c r="A69" s="162"/>
      <c r="B69" s="154" t="str">
        <f t="shared" si="2"/>
        <v/>
      </c>
      <c r="C69" s="520" t="str">
        <f t="shared" si="3"/>
        <v/>
      </c>
      <c r="D69" s="157"/>
      <c r="E69" s="716" t="str">
        <f>IFERROR(VLOOKUP($D69,LISTA!A46:J8296,4,0),"")</f>
        <v/>
      </c>
      <c r="F69" s="716"/>
      <c r="G69" s="716" t="str">
        <f>IFERROR(VLOOKUP($D69,LISTA!A45:J8295,5,0),"")</f>
        <v/>
      </c>
      <c r="H69" s="716"/>
      <c r="I69" s="157"/>
      <c r="J69" s="144" t="str">
        <f>IFERROR(VLOOKUP($D69,LISTA!A10:J8260,7,0),"")</f>
        <v/>
      </c>
      <c r="K69" s="144" t="str">
        <f>IFERROR(VLOOKUP($D69,LISTA!A10:J8260,8,0),"")</f>
        <v/>
      </c>
      <c r="L69" s="144" t="str">
        <f t="shared" si="0"/>
        <v/>
      </c>
      <c r="M69" s="227" t="str">
        <f t="shared" si="4"/>
        <v/>
      </c>
      <c r="N69" s="155" t="str">
        <f t="shared" si="5"/>
        <v/>
      </c>
      <c r="O69" s="155" t="str">
        <f t="shared" si="6"/>
        <v/>
      </c>
      <c r="P69" s="155" t="str">
        <f>IFERROR(VLOOKUP($D69,LISTA!A46:J8296,10,0),"")</f>
        <v/>
      </c>
      <c r="Q69" s="228" t="str">
        <f t="shared" si="7"/>
        <v/>
      </c>
      <c r="R69" s="285" t="str">
        <f t="shared" si="8"/>
        <v/>
      </c>
      <c r="S69" s="189" t="str">
        <f t="shared" si="9"/>
        <v/>
      </c>
      <c r="U69" s="138" t="str">
        <f t="shared" si="1"/>
        <v/>
      </c>
      <c r="V69" s="219" t="str">
        <f t="shared" si="10"/>
        <v/>
      </c>
      <c r="W69" s="220" t="e">
        <f t="shared" si="11"/>
        <v>#VALUE!</v>
      </c>
    </row>
    <row r="70" spans="1:23" x14ac:dyDescent="0.25">
      <c r="A70" s="162"/>
      <c r="B70" s="154" t="str">
        <f t="shared" si="2"/>
        <v/>
      </c>
      <c r="C70" s="520" t="str">
        <f t="shared" si="3"/>
        <v/>
      </c>
      <c r="D70" s="157"/>
      <c r="E70" s="716" t="str">
        <f>IFERROR(VLOOKUP($D70,LISTA!A47:J8297,4,0),"")</f>
        <v/>
      </c>
      <c r="F70" s="716"/>
      <c r="G70" s="716" t="str">
        <f>IFERROR(VLOOKUP($D70,LISTA!A46:J8296,5,0),"")</f>
        <v/>
      </c>
      <c r="H70" s="716"/>
      <c r="I70" s="157"/>
      <c r="J70" s="144" t="str">
        <f>IFERROR(VLOOKUP($D70,LISTA!A11:J8261,7,0),"")</f>
        <v/>
      </c>
      <c r="K70" s="144" t="str">
        <f>IFERROR(VLOOKUP($D70,LISTA!A11:J8261,8,0),"")</f>
        <v/>
      </c>
      <c r="L70" s="144" t="str">
        <f t="shared" si="0"/>
        <v/>
      </c>
      <c r="M70" s="227" t="str">
        <f t="shared" si="4"/>
        <v/>
      </c>
      <c r="N70" s="155" t="str">
        <f t="shared" si="5"/>
        <v/>
      </c>
      <c r="O70" s="155" t="str">
        <f t="shared" si="6"/>
        <v/>
      </c>
      <c r="P70" s="155" t="str">
        <f>IFERROR(VLOOKUP($D70,LISTA!A47:J8297,10,0),"")</f>
        <v/>
      </c>
      <c r="Q70" s="228" t="str">
        <f t="shared" si="7"/>
        <v/>
      </c>
      <c r="R70" s="285" t="str">
        <f t="shared" si="8"/>
        <v/>
      </c>
      <c r="S70" s="189" t="str">
        <f t="shared" si="9"/>
        <v/>
      </c>
      <c r="U70" s="138" t="str">
        <f t="shared" si="1"/>
        <v/>
      </c>
      <c r="V70" s="219" t="str">
        <f t="shared" si="10"/>
        <v/>
      </c>
      <c r="W70" s="220" t="e">
        <f t="shared" si="11"/>
        <v>#VALUE!</v>
      </c>
    </row>
    <row r="71" spans="1:23" x14ac:dyDescent="0.25">
      <c r="A71" s="162"/>
      <c r="B71" s="154" t="str">
        <f t="shared" si="2"/>
        <v/>
      </c>
      <c r="C71" s="520" t="str">
        <f t="shared" si="3"/>
        <v/>
      </c>
      <c r="D71" s="157"/>
      <c r="E71" s="716" t="str">
        <f>IFERROR(VLOOKUP($D71,LISTA!A48:J8298,4,0),"")</f>
        <v/>
      </c>
      <c r="F71" s="716"/>
      <c r="G71" s="716" t="str">
        <f>IFERROR(VLOOKUP($D71,LISTA!A47:J8297,5,0),"")</f>
        <v/>
      </c>
      <c r="H71" s="716"/>
      <c r="I71" s="157"/>
      <c r="J71" s="144" t="str">
        <f>IFERROR(VLOOKUP($D71,LISTA!A12:J8262,7,0),"")</f>
        <v/>
      </c>
      <c r="K71" s="144" t="str">
        <f>IFERROR(VLOOKUP($D71,LISTA!A12:J8262,8,0),"")</f>
        <v/>
      </c>
      <c r="L71" s="144" t="str">
        <f t="shared" si="0"/>
        <v/>
      </c>
      <c r="M71" s="227" t="str">
        <f t="shared" si="4"/>
        <v/>
      </c>
      <c r="N71" s="155" t="str">
        <f t="shared" si="5"/>
        <v/>
      </c>
      <c r="O71" s="155" t="str">
        <f t="shared" si="6"/>
        <v/>
      </c>
      <c r="P71" s="155" t="str">
        <f>IFERROR(VLOOKUP($D71,LISTA!A48:J8298,10,0),"")</f>
        <v/>
      </c>
      <c r="Q71" s="228" t="str">
        <f t="shared" si="7"/>
        <v/>
      </c>
      <c r="R71" s="285" t="str">
        <f t="shared" si="8"/>
        <v/>
      </c>
      <c r="S71" s="189" t="str">
        <f t="shared" si="9"/>
        <v/>
      </c>
      <c r="U71" s="138" t="str">
        <f t="shared" si="1"/>
        <v/>
      </c>
      <c r="V71" s="219" t="str">
        <f t="shared" si="10"/>
        <v/>
      </c>
      <c r="W71" s="220" t="e">
        <f t="shared" si="11"/>
        <v>#VALUE!</v>
      </c>
    </row>
    <row r="72" spans="1:23" x14ac:dyDescent="0.25">
      <c r="A72" s="162"/>
      <c r="B72" s="229" t="str">
        <f t="shared" si="2"/>
        <v/>
      </c>
      <c r="C72" s="520" t="str">
        <f t="shared" si="3"/>
        <v/>
      </c>
      <c r="D72" s="157"/>
      <c r="E72" s="716" t="str">
        <f>IFERROR(VLOOKUP($D72,LISTA!A49:J8299,4,0),"")</f>
        <v/>
      </c>
      <c r="F72" s="716"/>
      <c r="G72" s="716" t="str">
        <f>IFERROR(VLOOKUP($D72,LISTA!A48:J8298,5,0),"")</f>
        <v/>
      </c>
      <c r="H72" s="716"/>
      <c r="I72" s="157"/>
      <c r="J72" s="144" t="str">
        <f>IFERROR(VLOOKUP($D72,LISTA!A13:J8263,7,0),"")</f>
        <v/>
      </c>
      <c r="K72" s="144" t="str">
        <f>IFERROR(VLOOKUP($D72,LISTA!A13:J8263,8,0),"")</f>
        <v/>
      </c>
      <c r="L72" s="144" t="str">
        <f t="shared" si="0"/>
        <v/>
      </c>
      <c r="M72" s="227" t="str">
        <f t="shared" si="4"/>
        <v/>
      </c>
      <c r="N72" s="155" t="str">
        <f t="shared" si="5"/>
        <v/>
      </c>
      <c r="O72" s="155" t="str">
        <f t="shared" si="6"/>
        <v/>
      </c>
      <c r="P72" s="155" t="str">
        <f>IFERROR(VLOOKUP($D72,LISTA!A49:J8299,10,0),"")</f>
        <v/>
      </c>
      <c r="Q72" s="228" t="str">
        <f t="shared" si="7"/>
        <v/>
      </c>
      <c r="R72" s="285" t="str">
        <f t="shared" si="8"/>
        <v/>
      </c>
      <c r="S72" s="189" t="str">
        <f t="shared" si="9"/>
        <v/>
      </c>
      <c r="U72" s="138" t="str">
        <f t="shared" si="1"/>
        <v/>
      </c>
      <c r="V72" s="219" t="str">
        <f t="shared" si="10"/>
        <v/>
      </c>
      <c r="W72" s="220" t="e">
        <f t="shared" si="11"/>
        <v>#VALUE!</v>
      </c>
    </row>
    <row r="73" spans="1:23" x14ac:dyDescent="0.25">
      <c r="A73" s="162"/>
      <c r="B73" s="154" t="str">
        <f t="shared" si="2"/>
        <v/>
      </c>
      <c r="C73" s="520" t="str">
        <f t="shared" si="3"/>
        <v/>
      </c>
      <c r="D73" s="157"/>
      <c r="E73" s="716" t="str">
        <f>IFERROR(VLOOKUP($D73,LISTA!A50:J8300,4,0),"")</f>
        <v/>
      </c>
      <c r="F73" s="716"/>
      <c r="G73" s="716" t="str">
        <f>IFERROR(VLOOKUP($D73,LISTA!A49:J8299,5,0),"")</f>
        <v/>
      </c>
      <c r="H73" s="716"/>
      <c r="I73" s="157"/>
      <c r="J73" s="144" t="str">
        <f>IFERROR(VLOOKUP($D73,LISTA!A14:J8264,7,0),"")</f>
        <v/>
      </c>
      <c r="K73" s="144" t="str">
        <f>IFERROR(VLOOKUP($D73,LISTA!A14:J8264,8,0),"")</f>
        <v/>
      </c>
      <c r="L73" s="144" t="str">
        <f t="shared" si="0"/>
        <v/>
      </c>
      <c r="M73" s="227" t="str">
        <f t="shared" si="4"/>
        <v/>
      </c>
      <c r="N73" s="155" t="str">
        <f t="shared" si="5"/>
        <v/>
      </c>
      <c r="O73" s="155" t="str">
        <f t="shared" si="6"/>
        <v/>
      </c>
      <c r="P73" s="155" t="str">
        <f>IFERROR(VLOOKUP($D73,LISTA!A50:J8300,10,0),"")</f>
        <v/>
      </c>
      <c r="Q73" s="228" t="str">
        <f t="shared" si="7"/>
        <v/>
      </c>
      <c r="R73" s="285" t="str">
        <f t="shared" si="8"/>
        <v/>
      </c>
      <c r="S73" s="189" t="str">
        <f t="shared" si="9"/>
        <v/>
      </c>
      <c r="U73" s="138" t="str">
        <f t="shared" si="1"/>
        <v/>
      </c>
      <c r="V73" s="219" t="str">
        <f t="shared" si="10"/>
        <v/>
      </c>
      <c r="W73" s="220" t="e">
        <f t="shared" si="11"/>
        <v>#VALUE!</v>
      </c>
    </row>
    <row r="74" spans="1:23" x14ac:dyDescent="0.25">
      <c r="A74" s="162"/>
      <c r="B74" s="154" t="str">
        <f t="shared" si="2"/>
        <v/>
      </c>
      <c r="C74" s="520" t="str">
        <f t="shared" si="3"/>
        <v/>
      </c>
      <c r="D74" s="157"/>
      <c r="E74" s="716" t="str">
        <f>IFERROR(VLOOKUP($D74,LISTA!A51:J8301,4,0),"")</f>
        <v/>
      </c>
      <c r="F74" s="716"/>
      <c r="G74" s="716" t="str">
        <f>IFERROR(VLOOKUP($D74,LISTA!A50:J8300,5,0),"")</f>
        <v/>
      </c>
      <c r="H74" s="716"/>
      <c r="I74" s="157"/>
      <c r="J74" s="144" t="str">
        <f>IFERROR(VLOOKUP($D74,LISTA!A15:J8265,7,0),"")</f>
        <v/>
      </c>
      <c r="K74" s="144" t="str">
        <f>IFERROR(VLOOKUP($D74,LISTA!A15:J8265,8,0),"")</f>
        <v/>
      </c>
      <c r="L74" s="144" t="str">
        <f t="shared" si="0"/>
        <v/>
      </c>
      <c r="M74" s="227" t="str">
        <f t="shared" si="4"/>
        <v/>
      </c>
      <c r="N74" s="155" t="str">
        <f t="shared" si="5"/>
        <v/>
      </c>
      <c r="O74" s="155" t="str">
        <f t="shared" si="6"/>
        <v/>
      </c>
      <c r="P74" s="155" t="str">
        <f>IFERROR(VLOOKUP($D74,LISTA!A51:J8301,10,0),"")</f>
        <v/>
      </c>
      <c r="Q74" s="228" t="str">
        <f t="shared" si="7"/>
        <v/>
      </c>
      <c r="R74" s="285" t="str">
        <f t="shared" si="8"/>
        <v/>
      </c>
      <c r="S74" s="189" t="str">
        <f t="shared" si="9"/>
        <v/>
      </c>
      <c r="U74" s="138" t="str">
        <f t="shared" si="1"/>
        <v/>
      </c>
      <c r="V74" s="219" t="str">
        <f t="shared" si="10"/>
        <v/>
      </c>
      <c r="W74" s="220" t="e">
        <f t="shared" si="11"/>
        <v>#VALUE!</v>
      </c>
    </row>
    <row r="75" spans="1:23" x14ac:dyDescent="0.25">
      <c r="A75" s="162"/>
      <c r="B75" s="154" t="str">
        <f t="shared" si="2"/>
        <v/>
      </c>
      <c r="C75" s="520" t="str">
        <f t="shared" si="3"/>
        <v/>
      </c>
      <c r="D75" s="157"/>
      <c r="E75" s="716" t="str">
        <f>IFERROR(VLOOKUP($D75,LISTA!A52:J8302,4,0),"")</f>
        <v/>
      </c>
      <c r="F75" s="716"/>
      <c r="G75" s="716" t="str">
        <f>IFERROR(VLOOKUP($D75,LISTA!A51:J8301,5,0),"")</f>
        <v/>
      </c>
      <c r="H75" s="716"/>
      <c r="I75" s="157"/>
      <c r="J75" s="144" t="str">
        <f>IFERROR(VLOOKUP($D75,LISTA!A16:J8266,7,0),"")</f>
        <v/>
      </c>
      <c r="K75" s="144" t="str">
        <f>IFERROR(VLOOKUP($D75,LISTA!A16:J8266,8,0),"")</f>
        <v/>
      </c>
      <c r="L75" s="144" t="str">
        <f t="shared" si="0"/>
        <v/>
      </c>
      <c r="M75" s="227" t="str">
        <f t="shared" si="4"/>
        <v/>
      </c>
      <c r="N75" s="155" t="str">
        <f t="shared" si="5"/>
        <v/>
      </c>
      <c r="O75" s="155" t="str">
        <f t="shared" si="6"/>
        <v/>
      </c>
      <c r="P75" s="155" t="str">
        <f>IFERROR(VLOOKUP($D75,LISTA!A52:J8302,10,0),"")</f>
        <v/>
      </c>
      <c r="Q75" s="228" t="str">
        <f t="shared" si="7"/>
        <v/>
      </c>
      <c r="R75" s="285" t="str">
        <f t="shared" si="8"/>
        <v/>
      </c>
      <c r="S75" s="189" t="str">
        <f t="shared" si="9"/>
        <v/>
      </c>
      <c r="U75" s="138" t="str">
        <f t="shared" si="1"/>
        <v/>
      </c>
      <c r="V75" s="219" t="str">
        <f t="shared" si="10"/>
        <v/>
      </c>
      <c r="W75" s="220" t="e">
        <f t="shared" si="11"/>
        <v>#VALUE!</v>
      </c>
    </row>
    <row r="76" spans="1:23" x14ac:dyDescent="0.25">
      <c r="A76" s="162"/>
      <c r="B76" s="154" t="str">
        <f t="shared" si="2"/>
        <v/>
      </c>
      <c r="C76" s="520" t="str">
        <f t="shared" si="3"/>
        <v/>
      </c>
      <c r="D76" s="157"/>
      <c r="E76" s="716" t="str">
        <f>IFERROR(VLOOKUP($D76,LISTA!A53:J8303,4,0),"")</f>
        <v/>
      </c>
      <c r="F76" s="716"/>
      <c r="G76" s="716" t="str">
        <f>IFERROR(VLOOKUP($D76,LISTA!A52:J8302,5,0),"")</f>
        <v/>
      </c>
      <c r="H76" s="716"/>
      <c r="I76" s="157"/>
      <c r="J76" s="144" t="str">
        <f>IFERROR(VLOOKUP($D76,LISTA!A17:J8267,7,0),"")</f>
        <v/>
      </c>
      <c r="K76" s="144" t="str">
        <f>IFERROR(VLOOKUP($D76,LISTA!A17:J8267,8,0),"")</f>
        <v/>
      </c>
      <c r="L76" s="144" t="str">
        <f t="shared" si="0"/>
        <v/>
      </c>
      <c r="M76" s="227" t="str">
        <f t="shared" si="4"/>
        <v/>
      </c>
      <c r="N76" s="155" t="str">
        <f t="shared" si="5"/>
        <v/>
      </c>
      <c r="O76" s="155" t="str">
        <f t="shared" si="6"/>
        <v/>
      </c>
      <c r="P76" s="155" t="str">
        <f>IFERROR(VLOOKUP($D76,LISTA!A53:J8303,10,0),"")</f>
        <v/>
      </c>
      <c r="Q76" s="228" t="str">
        <f t="shared" si="7"/>
        <v/>
      </c>
      <c r="R76" s="285" t="str">
        <f t="shared" si="8"/>
        <v/>
      </c>
      <c r="S76" s="189" t="str">
        <f t="shared" si="9"/>
        <v/>
      </c>
      <c r="U76" s="138" t="str">
        <f t="shared" si="1"/>
        <v/>
      </c>
      <c r="V76" s="219" t="str">
        <f t="shared" si="10"/>
        <v/>
      </c>
      <c r="W76" s="220" t="e">
        <f t="shared" si="11"/>
        <v>#VALUE!</v>
      </c>
    </row>
    <row r="77" spans="1:23" x14ac:dyDescent="0.25">
      <c r="A77" s="162"/>
      <c r="B77" s="154" t="str">
        <f t="shared" si="2"/>
        <v/>
      </c>
      <c r="C77" s="520" t="str">
        <f t="shared" si="3"/>
        <v/>
      </c>
      <c r="D77" s="157"/>
      <c r="E77" s="716" t="str">
        <f>IFERROR(VLOOKUP($D77,LISTA!A54:J8304,4,0),"")</f>
        <v/>
      </c>
      <c r="F77" s="716"/>
      <c r="G77" s="716" t="str">
        <f>IFERROR(VLOOKUP($D77,LISTA!A53:J8303,5,0),"")</f>
        <v/>
      </c>
      <c r="H77" s="716"/>
      <c r="I77" s="157"/>
      <c r="J77" s="144" t="str">
        <f>IFERROR(VLOOKUP($D77,LISTA!A18:J8268,7,0),"")</f>
        <v/>
      </c>
      <c r="K77" s="144" t="str">
        <f>IFERROR(VLOOKUP($D77,LISTA!A18:J8268,8,0),"")</f>
        <v/>
      </c>
      <c r="L77" s="144" t="str">
        <f t="shared" si="0"/>
        <v/>
      </c>
      <c r="M77" s="227" t="str">
        <f t="shared" si="4"/>
        <v/>
      </c>
      <c r="N77" s="155" t="str">
        <f t="shared" si="5"/>
        <v/>
      </c>
      <c r="O77" s="155" t="str">
        <f t="shared" si="6"/>
        <v/>
      </c>
      <c r="P77" s="155" t="str">
        <f>IFERROR(VLOOKUP($D77,LISTA!A54:J8304,10,0),"")</f>
        <v/>
      </c>
      <c r="Q77" s="228" t="str">
        <f t="shared" si="7"/>
        <v/>
      </c>
      <c r="R77" s="285" t="str">
        <f t="shared" si="8"/>
        <v/>
      </c>
      <c r="S77" s="189" t="str">
        <f t="shared" si="9"/>
        <v/>
      </c>
      <c r="U77" s="138" t="str">
        <f t="shared" si="1"/>
        <v/>
      </c>
      <c r="V77" s="219" t="str">
        <f t="shared" si="10"/>
        <v/>
      </c>
      <c r="W77" s="220" t="e">
        <f t="shared" si="11"/>
        <v>#VALUE!</v>
      </c>
    </row>
    <row r="78" spans="1:23" x14ac:dyDescent="0.25">
      <c r="A78" s="162"/>
      <c r="B78" s="154" t="str">
        <f t="shared" si="2"/>
        <v/>
      </c>
      <c r="C78" s="520" t="str">
        <f t="shared" si="3"/>
        <v/>
      </c>
      <c r="D78" s="157"/>
      <c r="E78" s="716" t="str">
        <f>IFERROR(VLOOKUP($D78,LISTA!A55:J8305,4,0),"")</f>
        <v/>
      </c>
      <c r="F78" s="716"/>
      <c r="G78" s="716" t="str">
        <f>IFERROR(VLOOKUP($D78,LISTA!A54:J8304,5,0),"")</f>
        <v/>
      </c>
      <c r="H78" s="716"/>
      <c r="I78" s="157"/>
      <c r="J78" s="144" t="str">
        <f>IFERROR(VLOOKUP($D78,LISTA!A19:J8269,7,0),"")</f>
        <v/>
      </c>
      <c r="K78" s="144" t="str">
        <f>IFERROR(VLOOKUP($D78,LISTA!A19:J8269,8,0),"")</f>
        <v/>
      </c>
      <c r="L78" s="144" t="str">
        <f t="shared" si="0"/>
        <v/>
      </c>
      <c r="M78" s="227" t="str">
        <f t="shared" si="4"/>
        <v/>
      </c>
      <c r="N78" s="155" t="str">
        <f t="shared" si="5"/>
        <v/>
      </c>
      <c r="O78" s="155" t="str">
        <f t="shared" si="6"/>
        <v/>
      </c>
      <c r="P78" s="155" t="str">
        <f>IFERROR(VLOOKUP($D78,LISTA!A55:J8305,10,0),"")</f>
        <v/>
      </c>
      <c r="Q78" s="228" t="str">
        <f t="shared" si="7"/>
        <v/>
      </c>
      <c r="R78" s="285" t="str">
        <f t="shared" si="8"/>
        <v/>
      </c>
      <c r="S78" s="189" t="str">
        <f t="shared" si="9"/>
        <v/>
      </c>
      <c r="U78" s="138" t="str">
        <f t="shared" si="1"/>
        <v/>
      </c>
      <c r="V78" s="219" t="str">
        <f t="shared" si="10"/>
        <v/>
      </c>
      <c r="W78" s="220" t="e">
        <f t="shared" si="11"/>
        <v>#VALUE!</v>
      </c>
    </row>
    <row r="79" spans="1:23" x14ac:dyDescent="0.25">
      <c r="A79" s="162"/>
      <c r="B79" s="154" t="str">
        <f t="shared" si="2"/>
        <v/>
      </c>
      <c r="C79" s="520" t="str">
        <f t="shared" si="3"/>
        <v/>
      </c>
      <c r="D79" s="157"/>
      <c r="E79" s="716" t="str">
        <f>IFERROR(VLOOKUP($D79,LISTA!A56:J8306,4,0),"")</f>
        <v/>
      </c>
      <c r="F79" s="716"/>
      <c r="G79" s="716" t="str">
        <f>IFERROR(VLOOKUP($D79,LISTA!A55:J8305,5,0),"")</f>
        <v/>
      </c>
      <c r="H79" s="716"/>
      <c r="I79" s="157"/>
      <c r="J79" s="144" t="str">
        <f>IFERROR(VLOOKUP($D79,LISTA!A20:J8270,7,0),"")</f>
        <v/>
      </c>
      <c r="K79" s="144" t="str">
        <f>IFERROR(VLOOKUP($D79,LISTA!A20:J8270,8,0),"")</f>
        <v/>
      </c>
      <c r="L79" s="144" t="str">
        <f t="shared" si="0"/>
        <v/>
      </c>
      <c r="M79" s="227" t="str">
        <f t="shared" si="4"/>
        <v/>
      </c>
      <c r="N79" s="155" t="str">
        <f t="shared" si="5"/>
        <v/>
      </c>
      <c r="O79" s="155" t="str">
        <f t="shared" si="6"/>
        <v/>
      </c>
      <c r="P79" s="155" t="str">
        <f>IFERROR(VLOOKUP($D79,LISTA!A56:J8306,10,0),"")</f>
        <v/>
      </c>
      <c r="Q79" s="228" t="str">
        <f t="shared" si="7"/>
        <v/>
      </c>
      <c r="R79" s="285" t="str">
        <f t="shared" si="8"/>
        <v/>
      </c>
      <c r="S79" s="189" t="str">
        <f t="shared" si="9"/>
        <v/>
      </c>
      <c r="U79" s="138" t="str">
        <f t="shared" si="1"/>
        <v/>
      </c>
      <c r="V79" s="219" t="str">
        <f t="shared" si="10"/>
        <v/>
      </c>
      <c r="W79" s="220" t="e">
        <f t="shared" si="11"/>
        <v>#VALUE!</v>
      </c>
    </row>
    <row r="80" spans="1:23" x14ac:dyDescent="0.25">
      <c r="A80" s="162"/>
      <c r="B80" s="154" t="str">
        <f t="shared" si="2"/>
        <v/>
      </c>
      <c r="C80" s="520" t="str">
        <f t="shared" si="3"/>
        <v/>
      </c>
      <c r="D80" s="157"/>
      <c r="E80" s="716" t="str">
        <f>IFERROR(VLOOKUP($D80,LISTA!A57:J8307,4,0),"")</f>
        <v/>
      </c>
      <c r="F80" s="716"/>
      <c r="G80" s="716" t="str">
        <f>IFERROR(VLOOKUP($D80,LISTA!A56:J8306,5,0),"")</f>
        <v/>
      </c>
      <c r="H80" s="716"/>
      <c r="I80" s="157"/>
      <c r="J80" s="144" t="str">
        <f>IFERROR(VLOOKUP($D80,LISTA!A21:J8271,7,0),"")</f>
        <v/>
      </c>
      <c r="K80" s="144" t="str">
        <f>IFERROR(VLOOKUP($D80,LISTA!A21:J8271,8,0),"")</f>
        <v/>
      </c>
      <c r="L80" s="144" t="str">
        <f t="shared" si="0"/>
        <v/>
      </c>
      <c r="M80" s="227" t="str">
        <f t="shared" si="4"/>
        <v/>
      </c>
      <c r="N80" s="155" t="str">
        <f t="shared" si="5"/>
        <v/>
      </c>
      <c r="O80" s="155" t="str">
        <f t="shared" si="6"/>
        <v/>
      </c>
      <c r="P80" s="155" t="str">
        <f>IFERROR(VLOOKUP($D80,LISTA!A57:J8307,10,0),"")</f>
        <v/>
      </c>
      <c r="Q80" s="228" t="str">
        <f t="shared" si="7"/>
        <v/>
      </c>
      <c r="R80" s="285" t="str">
        <f t="shared" si="8"/>
        <v/>
      </c>
      <c r="S80" s="189" t="str">
        <f t="shared" si="9"/>
        <v/>
      </c>
      <c r="U80" s="138" t="str">
        <f t="shared" si="1"/>
        <v/>
      </c>
      <c r="V80" s="219" t="str">
        <f t="shared" si="10"/>
        <v/>
      </c>
      <c r="W80" s="220" t="e">
        <f t="shared" si="11"/>
        <v>#VALUE!</v>
      </c>
    </row>
    <row r="81" spans="1:23" x14ac:dyDescent="0.25">
      <c r="A81" s="162"/>
      <c r="B81" s="154" t="str">
        <f t="shared" si="2"/>
        <v/>
      </c>
      <c r="C81" s="520" t="str">
        <f t="shared" si="3"/>
        <v/>
      </c>
      <c r="D81" s="157"/>
      <c r="E81" s="716" t="str">
        <f>IFERROR(VLOOKUP($D81,LISTA!A58:J8308,4,0),"")</f>
        <v/>
      </c>
      <c r="F81" s="716"/>
      <c r="G81" s="716" t="str">
        <f>IFERROR(VLOOKUP($D81,LISTA!A57:J8307,5,0),"")</f>
        <v/>
      </c>
      <c r="H81" s="716"/>
      <c r="I81" s="157"/>
      <c r="J81" s="144" t="str">
        <f>IFERROR(VLOOKUP($D81,LISTA!A22:J8272,7,0),"")</f>
        <v/>
      </c>
      <c r="K81" s="144" t="str">
        <f>IFERROR(VLOOKUP($D81,LISTA!A22:J8272,8,0),"")</f>
        <v/>
      </c>
      <c r="L81" s="144" t="str">
        <f t="shared" ref="L81:L144" si="12">IF(OR(K81=$T$8,K81=$T$9,K81=$T$12,K81=$T$13,K81=$T$14,K81=$T$15,K81=$T$16,K81=$T$17,K81=$T$18,K81=$T$19,K81=$T$20,K81=$T$21,K81=$T$22,K81=$T$23,K81=$T$24,K81=$T$25,K81=$T$26),$T$7,IF(OR(K81=$T$30,K81=$T$31),$T$29,IF(OR(K81=$T$36),$T$35,"")))</f>
        <v/>
      </c>
      <c r="M81" s="227" t="str">
        <f t="shared" si="4"/>
        <v/>
      </c>
      <c r="N81" s="155" t="str">
        <f t="shared" si="5"/>
        <v/>
      </c>
      <c r="O81" s="155" t="str">
        <f t="shared" si="6"/>
        <v/>
      </c>
      <c r="P81" s="155" t="str">
        <f>IFERROR(VLOOKUP($D81,LISTA!A58:J8308,10,0),"")</f>
        <v/>
      </c>
      <c r="Q81" s="228" t="str">
        <f t="shared" si="7"/>
        <v/>
      </c>
      <c r="R81" s="285" t="str">
        <f t="shared" si="8"/>
        <v/>
      </c>
      <c r="S81" s="189" t="str">
        <f t="shared" si="9"/>
        <v/>
      </c>
      <c r="U81" s="138" t="str">
        <f t="shared" ref="U81:U144" si="13">LEFT($E81,5)</f>
        <v/>
      </c>
      <c r="V81" s="219" t="str">
        <f t="shared" si="10"/>
        <v/>
      </c>
      <c r="W81" s="220" t="e">
        <f t="shared" si="11"/>
        <v>#VALUE!</v>
      </c>
    </row>
    <row r="82" spans="1:23" x14ac:dyDescent="0.25">
      <c r="A82" s="162"/>
      <c r="B82" s="154" t="str">
        <f t="shared" ref="B82:B145" si="14">IF($D82="","",$B81+1)</f>
        <v/>
      </c>
      <c r="C82" s="520" t="str">
        <f t="shared" ref="C82:C145" si="15">IF(D82&lt;&gt;"",1,"")</f>
        <v/>
      </c>
      <c r="D82" s="157"/>
      <c r="E82" s="716" t="str">
        <f>IFERROR(VLOOKUP($D82,LISTA!A59:J8309,4,0),"")</f>
        <v/>
      </c>
      <c r="F82" s="716"/>
      <c r="G82" s="716" t="str">
        <f>IFERROR(VLOOKUP($D82,LISTA!A58:J8308,5,0),"")</f>
        <v/>
      </c>
      <c r="H82" s="716"/>
      <c r="I82" s="157"/>
      <c r="J82" s="144" t="str">
        <f>IFERROR(VLOOKUP($D82,LISTA!A23:J8273,7,0),"")</f>
        <v/>
      </c>
      <c r="K82" s="144" t="str">
        <f>IFERROR(VLOOKUP($D82,LISTA!A23:J8273,8,0),"")</f>
        <v/>
      </c>
      <c r="L82" s="144" t="str">
        <f t="shared" si="12"/>
        <v/>
      </c>
      <c r="M82" s="227" t="str">
        <f t="shared" ref="M82:M145" si="16">IF(AND($U82&lt;&gt;"PUNTA",$U82="INSTA",$L82="EXCLUSIVA"),0.25,IF(AND($U82="PUNTA",$U82&lt;&gt;"INSTA",$L82="EXCLUSIVA"),0.25,IF(AND($U82&lt;&gt;"PUNTA",$U82&lt;&gt;"INSTA",$L82="EXCLUSIVA"),$J$212,IF($L82="NACIONAL",$J$213,IF($L82="IMPORTADO",$J$214,IF(L82="","","ERROR"))))))</f>
        <v/>
      </c>
      <c r="N82" s="155" t="str">
        <f t="shared" ref="N82:N206" si="17">IFERROR(($I82*$P82)*($M82),"")</f>
        <v/>
      </c>
      <c r="O82" s="155" t="str">
        <f t="shared" ref="O82:O206" si="18">IFERROR($I82*$P82,"")</f>
        <v/>
      </c>
      <c r="P82" s="155" t="str">
        <f>IFERROR(VLOOKUP($D82,LISTA!A59:J8309,10,0),"")</f>
        <v/>
      </c>
      <c r="Q82" s="228" t="str">
        <f t="shared" ref="Q82:Q145" si="19">IFERROR(O82-N82,"")</f>
        <v/>
      </c>
      <c r="R82" s="285" t="str">
        <f t="shared" ref="R82:R145" si="20">IFERROR(($P82-($P82*$M82))*1.19,"")</f>
        <v/>
      </c>
      <c r="S82" s="189" t="str">
        <f t="shared" ref="S82:S145" si="21">IFERROR((P82*W82)*M79,"")</f>
        <v/>
      </c>
      <c r="U82" s="138" t="str">
        <f t="shared" si="13"/>
        <v/>
      </c>
      <c r="V82" s="219" t="str">
        <f t="shared" ref="V82:V217" si="22">LEFT(J82,3)</f>
        <v/>
      </c>
      <c r="W82" s="220" t="e">
        <f t="shared" ref="W82:W145" si="23">1-(R82/100)</f>
        <v>#VALUE!</v>
      </c>
    </row>
    <row r="83" spans="1:23" x14ac:dyDescent="0.25">
      <c r="A83" s="162"/>
      <c r="B83" s="154" t="str">
        <f t="shared" si="14"/>
        <v/>
      </c>
      <c r="C83" s="520" t="str">
        <f t="shared" si="15"/>
        <v/>
      </c>
      <c r="D83" s="157"/>
      <c r="E83" s="716" t="str">
        <f>IFERROR(VLOOKUP($D83,LISTA!A60:J8310,4,0),"")</f>
        <v/>
      </c>
      <c r="F83" s="716"/>
      <c r="G83" s="716" t="str">
        <f>IFERROR(VLOOKUP($D83,LISTA!A59:J8309,5,0),"")</f>
        <v/>
      </c>
      <c r="H83" s="716"/>
      <c r="I83" s="157"/>
      <c r="J83" s="144" t="str">
        <f>IFERROR(VLOOKUP($D83,LISTA!A24:J8274,7,0),"")</f>
        <v/>
      </c>
      <c r="K83" s="144" t="str">
        <f>IFERROR(VLOOKUP($D83,LISTA!A24:J8274,8,0),"")</f>
        <v/>
      </c>
      <c r="L83" s="144" t="str">
        <f t="shared" si="12"/>
        <v/>
      </c>
      <c r="M83" s="227" t="str">
        <f t="shared" si="16"/>
        <v/>
      </c>
      <c r="N83" s="155" t="str">
        <f t="shared" si="17"/>
        <v/>
      </c>
      <c r="O83" s="155" t="str">
        <f t="shared" si="18"/>
        <v/>
      </c>
      <c r="P83" s="155" t="str">
        <f>IFERROR(VLOOKUP($D83,LISTA!A60:J8310,10,0),"")</f>
        <v/>
      </c>
      <c r="Q83" s="228" t="str">
        <f t="shared" si="19"/>
        <v/>
      </c>
      <c r="R83" s="285" t="str">
        <f t="shared" si="20"/>
        <v/>
      </c>
      <c r="S83" s="189" t="str">
        <f t="shared" si="21"/>
        <v/>
      </c>
      <c r="U83" s="138" t="str">
        <f t="shared" si="13"/>
        <v/>
      </c>
      <c r="V83" s="219" t="str">
        <f t="shared" si="22"/>
        <v/>
      </c>
      <c r="W83" s="220" t="e">
        <f t="shared" si="23"/>
        <v>#VALUE!</v>
      </c>
    </row>
    <row r="84" spans="1:23" x14ac:dyDescent="0.25">
      <c r="A84" s="162"/>
      <c r="B84" s="154" t="str">
        <f t="shared" si="14"/>
        <v/>
      </c>
      <c r="C84" s="520" t="str">
        <f t="shared" si="15"/>
        <v/>
      </c>
      <c r="D84" s="157"/>
      <c r="E84" s="716" t="str">
        <f>IFERROR(VLOOKUP($D84,LISTA!A61:J8311,4,0),"")</f>
        <v/>
      </c>
      <c r="F84" s="716"/>
      <c r="G84" s="716" t="str">
        <f>IFERROR(VLOOKUP($D84,LISTA!A60:J8310,5,0),"")</f>
        <v/>
      </c>
      <c r="H84" s="716"/>
      <c r="I84" s="157"/>
      <c r="J84" s="144" t="str">
        <f>IFERROR(VLOOKUP($D84,LISTA!A25:J8275,7,0),"")</f>
        <v/>
      </c>
      <c r="K84" s="144" t="str">
        <f>IFERROR(VLOOKUP($D84,LISTA!A25:J8275,8,0),"")</f>
        <v/>
      </c>
      <c r="L84" s="144" t="str">
        <f t="shared" si="12"/>
        <v/>
      </c>
      <c r="M84" s="227" t="str">
        <f t="shared" si="16"/>
        <v/>
      </c>
      <c r="N84" s="155" t="str">
        <f t="shared" si="17"/>
        <v/>
      </c>
      <c r="O84" s="155" t="str">
        <f t="shared" si="18"/>
        <v/>
      </c>
      <c r="P84" s="155" t="str">
        <f>IFERROR(VLOOKUP($D84,LISTA!A61:J8311,10,0),"")</f>
        <v/>
      </c>
      <c r="Q84" s="228" t="str">
        <f t="shared" si="19"/>
        <v/>
      </c>
      <c r="R84" s="285" t="str">
        <f t="shared" si="20"/>
        <v/>
      </c>
      <c r="S84" s="189" t="str">
        <f t="shared" si="21"/>
        <v/>
      </c>
      <c r="U84" s="138" t="str">
        <f t="shared" si="13"/>
        <v/>
      </c>
      <c r="V84" s="219" t="str">
        <f t="shared" si="22"/>
        <v/>
      </c>
      <c r="W84" s="220" t="e">
        <f t="shared" si="23"/>
        <v>#VALUE!</v>
      </c>
    </row>
    <row r="85" spans="1:23" x14ac:dyDescent="0.25">
      <c r="A85" s="162"/>
      <c r="B85" s="154" t="str">
        <f t="shared" si="14"/>
        <v/>
      </c>
      <c r="C85" s="520" t="str">
        <f t="shared" si="15"/>
        <v/>
      </c>
      <c r="D85" s="157"/>
      <c r="E85" s="716" t="str">
        <f>IFERROR(VLOOKUP($D85,LISTA!A62:J8312,4,0),"")</f>
        <v/>
      </c>
      <c r="F85" s="716"/>
      <c r="G85" s="716" t="str">
        <f>IFERROR(VLOOKUP($D85,LISTA!A61:J8311,5,0),"")</f>
        <v/>
      </c>
      <c r="H85" s="716"/>
      <c r="I85" s="157"/>
      <c r="J85" s="144" t="str">
        <f>IFERROR(VLOOKUP($D85,LISTA!A26:J8276,7,0),"")</f>
        <v/>
      </c>
      <c r="K85" s="144" t="str">
        <f>IFERROR(VLOOKUP($D85,LISTA!A26:J8276,8,0),"")</f>
        <v/>
      </c>
      <c r="L85" s="144" t="str">
        <f t="shared" si="12"/>
        <v/>
      </c>
      <c r="M85" s="227" t="str">
        <f t="shared" si="16"/>
        <v/>
      </c>
      <c r="N85" s="155" t="str">
        <f t="shared" si="17"/>
        <v/>
      </c>
      <c r="O85" s="155" t="str">
        <f t="shared" si="18"/>
        <v/>
      </c>
      <c r="P85" s="155" t="str">
        <f>IFERROR(VLOOKUP($D85,LISTA!A62:J8312,10,0),"")</f>
        <v/>
      </c>
      <c r="Q85" s="228" t="str">
        <f t="shared" si="19"/>
        <v/>
      </c>
      <c r="R85" s="285" t="str">
        <f t="shared" si="20"/>
        <v/>
      </c>
      <c r="S85" s="189" t="str">
        <f t="shared" si="21"/>
        <v/>
      </c>
      <c r="U85" s="138" t="str">
        <f t="shared" si="13"/>
        <v/>
      </c>
      <c r="V85" s="219" t="str">
        <f t="shared" si="22"/>
        <v/>
      </c>
      <c r="W85" s="220" t="e">
        <f t="shared" si="23"/>
        <v>#VALUE!</v>
      </c>
    </row>
    <row r="86" spans="1:23" x14ac:dyDescent="0.25">
      <c r="A86" s="162"/>
      <c r="B86" s="154" t="str">
        <f t="shared" si="14"/>
        <v/>
      </c>
      <c r="C86" s="520" t="str">
        <f t="shared" si="15"/>
        <v/>
      </c>
      <c r="D86" s="157"/>
      <c r="E86" s="716" t="str">
        <f>IFERROR(VLOOKUP($D86,LISTA!A63:J8313,4,0),"")</f>
        <v/>
      </c>
      <c r="F86" s="716"/>
      <c r="G86" s="716" t="str">
        <f>IFERROR(VLOOKUP($D86,LISTA!A62:J8312,5,0),"")</f>
        <v/>
      </c>
      <c r="H86" s="716"/>
      <c r="I86" s="157"/>
      <c r="J86" s="144" t="str">
        <f>IFERROR(VLOOKUP($D86,LISTA!A27:J8277,7,0),"")</f>
        <v/>
      </c>
      <c r="K86" s="144" t="str">
        <f>IFERROR(VLOOKUP($D86,LISTA!A27:J8277,8,0),"")</f>
        <v/>
      </c>
      <c r="L86" s="144" t="str">
        <f t="shared" si="12"/>
        <v/>
      </c>
      <c r="M86" s="227" t="str">
        <f t="shared" si="16"/>
        <v/>
      </c>
      <c r="N86" s="155" t="str">
        <f t="shared" si="17"/>
        <v/>
      </c>
      <c r="O86" s="155" t="str">
        <f t="shared" si="18"/>
        <v/>
      </c>
      <c r="P86" s="155" t="str">
        <f>IFERROR(VLOOKUP($D86,LISTA!A63:J8313,10,0),"")</f>
        <v/>
      </c>
      <c r="Q86" s="228" t="str">
        <f t="shared" si="19"/>
        <v/>
      </c>
      <c r="R86" s="285" t="str">
        <f t="shared" si="20"/>
        <v/>
      </c>
      <c r="S86" s="189" t="str">
        <f t="shared" si="21"/>
        <v/>
      </c>
      <c r="U86" s="138" t="str">
        <f t="shared" si="13"/>
        <v/>
      </c>
      <c r="V86" s="219" t="str">
        <f t="shared" si="22"/>
        <v/>
      </c>
      <c r="W86" s="220" t="e">
        <f t="shared" si="23"/>
        <v>#VALUE!</v>
      </c>
    </row>
    <row r="87" spans="1:23" x14ac:dyDescent="0.25">
      <c r="A87" s="162"/>
      <c r="B87" s="154" t="str">
        <f t="shared" si="14"/>
        <v/>
      </c>
      <c r="C87" s="520" t="str">
        <f t="shared" si="15"/>
        <v/>
      </c>
      <c r="D87" s="157"/>
      <c r="E87" s="716" t="str">
        <f>IFERROR(VLOOKUP($D87,LISTA!A64:J8314,4,0),"")</f>
        <v/>
      </c>
      <c r="F87" s="716"/>
      <c r="G87" s="716" t="str">
        <f>IFERROR(VLOOKUP($D87,LISTA!A63:J8313,5,0),"")</f>
        <v/>
      </c>
      <c r="H87" s="716"/>
      <c r="I87" s="157"/>
      <c r="J87" s="144" t="str">
        <f>IFERROR(VLOOKUP($D87,LISTA!A28:J8278,7,0),"")</f>
        <v/>
      </c>
      <c r="K87" s="144" t="str">
        <f>IFERROR(VLOOKUP($D87,LISTA!A28:J8278,8,0),"")</f>
        <v/>
      </c>
      <c r="L87" s="144" t="str">
        <f t="shared" si="12"/>
        <v/>
      </c>
      <c r="M87" s="227" t="str">
        <f t="shared" si="16"/>
        <v/>
      </c>
      <c r="N87" s="155" t="str">
        <f t="shared" si="17"/>
        <v/>
      </c>
      <c r="O87" s="155" t="str">
        <f t="shared" si="18"/>
        <v/>
      </c>
      <c r="P87" s="155" t="str">
        <f>IFERROR(VLOOKUP($D87,LISTA!A64:J8314,10,0),"")</f>
        <v/>
      </c>
      <c r="Q87" s="228" t="str">
        <f t="shared" si="19"/>
        <v/>
      </c>
      <c r="R87" s="285" t="str">
        <f t="shared" si="20"/>
        <v/>
      </c>
      <c r="S87" s="189" t="str">
        <f t="shared" si="21"/>
        <v/>
      </c>
      <c r="U87" s="138" t="str">
        <f t="shared" si="13"/>
        <v/>
      </c>
      <c r="V87" s="219" t="str">
        <f t="shared" si="22"/>
        <v/>
      </c>
      <c r="W87" s="220" t="e">
        <f t="shared" si="23"/>
        <v>#VALUE!</v>
      </c>
    </row>
    <row r="88" spans="1:23" x14ac:dyDescent="0.25">
      <c r="A88" s="162"/>
      <c r="B88" s="154" t="str">
        <f t="shared" si="14"/>
        <v/>
      </c>
      <c r="C88" s="520" t="str">
        <f t="shared" si="15"/>
        <v/>
      </c>
      <c r="D88" s="157"/>
      <c r="E88" s="716" t="str">
        <f>IFERROR(VLOOKUP($D88,LISTA!A65:J8315,4,0),"")</f>
        <v/>
      </c>
      <c r="F88" s="716"/>
      <c r="G88" s="716" t="str">
        <f>IFERROR(VLOOKUP($D88,LISTA!A64:J8314,5,0),"")</f>
        <v/>
      </c>
      <c r="H88" s="716"/>
      <c r="I88" s="157"/>
      <c r="J88" s="144" t="str">
        <f>IFERROR(VLOOKUP($D88,LISTA!A29:J8279,7,0),"")</f>
        <v/>
      </c>
      <c r="K88" s="144" t="str">
        <f>IFERROR(VLOOKUP($D88,LISTA!A29:J8279,8,0),"")</f>
        <v/>
      </c>
      <c r="L88" s="144" t="str">
        <f t="shared" si="12"/>
        <v/>
      </c>
      <c r="M88" s="227" t="str">
        <f t="shared" si="16"/>
        <v/>
      </c>
      <c r="N88" s="155" t="str">
        <f t="shared" si="17"/>
        <v/>
      </c>
      <c r="O88" s="155" t="str">
        <f t="shared" si="18"/>
        <v/>
      </c>
      <c r="P88" s="155" t="str">
        <f>IFERROR(VLOOKUP($D88,LISTA!A65:J8315,10,0),"")</f>
        <v/>
      </c>
      <c r="Q88" s="228" t="str">
        <f t="shared" si="19"/>
        <v/>
      </c>
      <c r="R88" s="285" t="str">
        <f t="shared" si="20"/>
        <v/>
      </c>
      <c r="S88" s="189" t="str">
        <f t="shared" si="21"/>
        <v/>
      </c>
      <c r="U88" s="138" t="str">
        <f t="shared" si="13"/>
        <v/>
      </c>
      <c r="V88" s="219" t="str">
        <f t="shared" si="22"/>
        <v/>
      </c>
      <c r="W88" s="220" t="e">
        <f t="shared" si="23"/>
        <v>#VALUE!</v>
      </c>
    </row>
    <row r="89" spans="1:23" x14ac:dyDescent="0.25">
      <c r="A89" s="162"/>
      <c r="B89" s="154" t="str">
        <f t="shared" si="14"/>
        <v/>
      </c>
      <c r="C89" s="520" t="str">
        <f t="shared" si="15"/>
        <v/>
      </c>
      <c r="D89" s="157"/>
      <c r="E89" s="716" t="str">
        <f>IFERROR(VLOOKUP($D89,LISTA!A66:J8316,4,0),"")</f>
        <v/>
      </c>
      <c r="F89" s="716"/>
      <c r="G89" s="716" t="str">
        <f>IFERROR(VLOOKUP($D89,LISTA!A65:J8315,5,0),"")</f>
        <v/>
      </c>
      <c r="H89" s="716"/>
      <c r="I89" s="157"/>
      <c r="J89" s="144" t="str">
        <f>IFERROR(VLOOKUP($D89,LISTA!A30:J8280,7,0),"")</f>
        <v/>
      </c>
      <c r="K89" s="144" t="str">
        <f>IFERROR(VLOOKUP($D89,LISTA!A30:J8280,8,0),"")</f>
        <v/>
      </c>
      <c r="L89" s="144" t="str">
        <f t="shared" si="12"/>
        <v/>
      </c>
      <c r="M89" s="227" t="str">
        <f t="shared" si="16"/>
        <v/>
      </c>
      <c r="N89" s="155" t="str">
        <f t="shared" si="17"/>
        <v/>
      </c>
      <c r="O89" s="155" t="str">
        <f t="shared" si="18"/>
        <v/>
      </c>
      <c r="P89" s="155" t="str">
        <f>IFERROR(VLOOKUP($D89,LISTA!A66:J8316,10,0),"")</f>
        <v/>
      </c>
      <c r="Q89" s="228" t="str">
        <f t="shared" si="19"/>
        <v/>
      </c>
      <c r="R89" s="285" t="str">
        <f t="shared" si="20"/>
        <v/>
      </c>
      <c r="S89" s="189" t="str">
        <f t="shared" si="21"/>
        <v/>
      </c>
      <c r="U89" s="138" t="str">
        <f t="shared" si="13"/>
        <v/>
      </c>
      <c r="V89" s="219" t="str">
        <f t="shared" si="22"/>
        <v/>
      </c>
      <c r="W89" s="220" t="e">
        <f t="shared" si="23"/>
        <v>#VALUE!</v>
      </c>
    </row>
    <row r="90" spans="1:23" x14ac:dyDescent="0.25">
      <c r="A90" s="162"/>
      <c r="B90" s="154" t="str">
        <f t="shared" si="14"/>
        <v/>
      </c>
      <c r="C90" s="520" t="str">
        <f t="shared" si="15"/>
        <v/>
      </c>
      <c r="D90" s="157"/>
      <c r="E90" s="716" t="str">
        <f>IFERROR(VLOOKUP($D90,LISTA!A67:J8317,4,0),"")</f>
        <v/>
      </c>
      <c r="F90" s="716"/>
      <c r="G90" s="716" t="str">
        <f>IFERROR(VLOOKUP($D90,LISTA!A66:J8316,5,0),"")</f>
        <v/>
      </c>
      <c r="H90" s="716"/>
      <c r="I90" s="157"/>
      <c r="J90" s="144" t="str">
        <f>IFERROR(VLOOKUP($D90,LISTA!A31:J8281,7,0),"")</f>
        <v/>
      </c>
      <c r="K90" s="144" t="str">
        <f>IFERROR(VLOOKUP($D90,LISTA!A31:J8281,8,0),"")</f>
        <v/>
      </c>
      <c r="L90" s="144" t="str">
        <f t="shared" si="12"/>
        <v/>
      </c>
      <c r="M90" s="227" t="str">
        <f t="shared" si="16"/>
        <v/>
      </c>
      <c r="N90" s="155" t="str">
        <f t="shared" si="17"/>
        <v/>
      </c>
      <c r="O90" s="155" t="str">
        <f t="shared" si="18"/>
        <v/>
      </c>
      <c r="P90" s="155" t="str">
        <f>IFERROR(VLOOKUP($D90,LISTA!A67:J8317,10,0),"")</f>
        <v/>
      </c>
      <c r="Q90" s="228" t="str">
        <f t="shared" si="19"/>
        <v/>
      </c>
      <c r="R90" s="285" t="str">
        <f t="shared" si="20"/>
        <v/>
      </c>
      <c r="S90" s="189" t="str">
        <f t="shared" si="21"/>
        <v/>
      </c>
      <c r="U90" s="138" t="str">
        <f t="shared" si="13"/>
        <v/>
      </c>
      <c r="V90" s="219" t="str">
        <f t="shared" si="22"/>
        <v/>
      </c>
      <c r="W90" s="220" t="e">
        <f t="shared" si="23"/>
        <v>#VALUE!</v>
      </c>
    </row>
    <row r="91" spans="1:23" x14ac:dyDescent="0.25">
      <c r="A91" s="162"/>
      <c r="B91" s="154" t="str">
        <f t="shared" si="14"/>
        <v/>
      </c>
      <c r="C91" s="520" t="str">
        <f t="shared" si="15"/>
        <v/>
      </c>
      <c r="D91" s="157"/>
      <c r="E91" s="716" t="str">
        <f>IFERROR(VLOOKUP($D91,LISTA!A68:J8318,4,0),"")</f>
        <v/>
      </c>
      <c r="F91" s="716"/>
      <c r="G91" s="716" t="str">
        <f>IFERROR(VLOOKUP($D91,LISTA!A67:J8317,5,0),"")</f>
        <v/>
      </c>
      <c r="H91" s="716"/>
      <c r="I91" s="157"/>
      <c r="J91" s="144" t="str">
        <f>IFERROR(VLOOKUP($D91,LISTA!A32:J8282,7,0),"")</f>
        <v/>
      </c>
      <c r="K91" s="144" t="str">
        <f>IFERROR(VLOOKUP($D91,LISTA!A32:J8282,8,0),"")</f>
        <v/>
      </c>
      <c r="L91" s="144" t="str">
        <f t="shared" si="12"/>
        <v/>
      </c>
      <c r="M91" s="227" t="str">
        <f t="shared" si="16"/>
        <v/>
      </c>
      <c r="N91" s="155" t="str">
        <f t="shared" si="17"/>
        <v/>
      </c>
      <c r="O91" s="155" t="str">
        <f t="shared" si="18"/>
        <v/>
      </c>
      <c r="P91" s="155" t="str">
        <f>IFERROR(VLOOKUP($D91,LISTA!A68:J8318,10,0),"")</f>
        <v/>
      </c>
      <c r="Q91" s="228" t="str">
        <f t="shared" si="19"/>
        <v/>
      </c>
      <c r="R91" s="285" t="str">
        <f t="shared" si="20"/>
        <v/>
      </c>
      <c r="S91" s="189" t="str">
        <f t="shared" si="21"/>
        <v/>
      </c>
      <c r="U91" s="138" t="str">
        <f t="shared" si="13"/>
        <v/>
      </c>
      <c r="V91" s="219" t="str">
        <f t="shared" si="22"/>
        <v/>
      </c>
      <c r="W91" s="220" t="e">
        <f t="shared" si="23"/>
        <v>#VALUE!</v>
      </c>
    </row>
    <row r="92" spans="1:23" x14ac:dyDescent="0.25">
      <c r="A92" s="162"/>
      <c r="B92" s="154" t="str">
        <f t="shared" si="14"/>
        <v/>
      </c>
      <c r="C92" s="520" t="str">
        <f t="shared" si="15"/>
        <v/>
      </c>
      <c r="D92" s="157"/>
      <c r="E92" s="716" t="str">
        <f>IFERROR(VLOOKUP($D92,LISTA!A69:J8319,4,0),"")</f>
        <v/>
      </c>
      <c r="F92" s="716"/>
      <c r="G92" s="716" t="str">
        <f>IFERROR(VLOOKUP($D92,LISTA!A68:J8318,5,0),"")</f>
        <v/>
      </c>
      <c r="H92" s="716"/>
      <c r="I92" s="157"/>
      <c r="J92" s="144" t="str">
        <f>IFERROR(VLOOKUP($D92,LISTA!A33:J8283,7,0),"")</f>
        <v/>
      </c>
      <c r="K92" s="144" t="str">
        <f>IFERROR(VLOOKUP($D92,LISTA!A33:J8283,8,0),"")</f>
        <v/>
      </c>
      <c r="L92" s="144" t="str">
        <f t="shared" si="12"/>
        <v/>
      </c>
      <c r="M92" s="227" t="str">
        <f t="shared" si="16"/>
        <v/>
      </c>
      <c r="N92" s="155" t="str">
        <f t="shared" si="17"/>
        <v/>
      </c>
      <c r="O92" s="155" t="str">
        <f t="shared" si="18"/>
        <v/>
      </c>
      <c r="P92" s="155" t="str">
        <f>IFERROR(VLOOKUP($D92,LISTA!A69:J8319,10,0),"")</f>
        <v/>
      </c>
      <c r="Q92" s="228" t="str">
        <f t="shared" si="19"/>
        <v/>
      </c>
      <c r="R92" s="285" t="str">
        <f t="shared" si="20"/>
        <v/>
      </c>
      <c r="S92" s="189" t="str">
        <f t="shared" si="21"/>
        <v/>
      </c>
      <c r="U92" s="138" t="str">
        <f t="shared" si="13"/>
        <v/>
      </c>
      <c r="V92" s="219" t="str">
        <f t="shared" si="22"/>
        <v/>
      </c>
      <c r="W92" s="220" t="e">
        <f t="shared" si="23"/>
        <v>#VALUE!</v>
      </c>
    </row>
    <row r="93" spans="1:23" x14ac:dyDescent="0.25">
      <c r="A93" s="162"/>
      <c r="B93" s="154" t="str">
        <f t="shared" si="14"/>
        <v/>
      </c>
      <c r="C93" s="520" t="str">
        <f t="shared" si="15"/>
        <v/>
      </c>
      <c r="D93" s="157"/>
      <c r="E93" s="716" t="str">
        <f>IFERROR(VLOOKUP($D93,LISTA!A70:J8320,4,0),"")</f>
        <v/>
      </c>
      <c r="F93" s="716"/>
      <c r="G93" s="716" t="str">
        <f>IFERROR(VLOOKUP($D93,LISTA!A69:J8319,5,0),"")</f>
        <v/>
      </c>
      <c r="H93" s="716"/>
      <c r="I93" s="157"/>
      <c r="J93" s="144" t="str">
        <f>IFERROR(VLOOKUP($D93,LISTA!A34:J8284,7,0),"")</f>
        <v/>
      </c>
      <c r="K93" s="144" t="str">
        <f>IFERROR(VLOOKUP($D93,LISTA!A34:J8284,8,0),"")</f>
        <v/>
      </c>
      <c r="L93" s="144" t="str">
        <f t="shared" si="12"/>
        <v/>
      </c>
      <c r="M93" s="227" t="str">
        <f t="shared" si="16"/>
        <v/>
      </c>
      <c r="N93" s="155" t="str">
        <f t="shared" si="17"/>
        <v/>
      </c>
      <c r="O93" s="155" t="str">
        <f t="shared" si="18"/>
        <v/>
      </c>
      <c r="P93" s="155" t="str">
        <f>IFERROR(VLOOKUP($D93,LISTA!A70:J8320,10,0),"")</f>
        <v/>
      </c>
      <c r="Q93" s="228" t="str">
        <f t="shared" si="19"/>
        <v/>
      </c>
      <c r="R93" s="285" t="str">
        <f t="shared" si="20"/>
        <v/>
      </c>
      <c r="S93" s="189" t="str">
        <f t="shared" si="21"/>
        <v/>
      </c>
      <c r="U93" s="138" t="str">
        <f t="shared" si="13"/>
        <v/>
      </c>
      <c r="V93" s="219" t="str">
        <f t="shared" si="22"/>
        <v/>
      </c>
      <c r="W93" s="220" t="e">
        <f t="shared" si="23"/>
        <v>#VALUE!</v>
      </c>
    </row>
    <row r="94" spans="1:23" x14ac:dyDescent="0.25">
      <c r="A94" s="162"/>
      <c r="B94" s="154" t="str">
        <f t="shared" si="14"/>
        <v/>
      </c>
      <c r="C94" s="520" t="str">
        <f t="shared" si="15"/>
        <v/>
      </c>
      <c r="D94" s="157"/>
      <c r="E94" s="716" t="str">
        <f>IFERROR(VLOOKUP($D94,LISTA!A71:J8321,4,0),"")</f>
        <v/>
      </c>
      <c r="F94" s="716"/>
      <c r="G94" s="716" t="str">
        <f>IFERROR(VLOOKUP($D94,LISTA!A70:J8320,5,0),"")</f>
        <v/>
      </c>
      <c r="H94" s="716"/>
      <c r="I94" s="157"/>
      <c r="J94" s="144" t="str">
        <f>IFERROR(VLOOKUP($D94,LISTA!A35:J8285,7,0),"")</f>
        <v/>
      </c>
      <c r="K94" s="144" t="str">
        <f>IFERROR(VLOOKUP($D94,LISTA!A35:J8285,8,0),"")</f>
        <v/>
      </c>
      <c r="L94" s="144" t="str">
        <f t="shared" si="12"/>
        <v/>
      </c>
      <c r="M94" s="227" t="str">
        <f t="shared" si="16"/>
        <v/>
      </c>
      <c r="N94" s="155" t="str">
        <f t="shared" si="17"/>
        <v/>
      </c>
      <c r="O94" s="155" t="str">
        <f t="shared" si="18"/>
        <v/>
      </c>
      <c r="P94" s="155" t="str">
        <f>IFERROR(VLOOKUP($D94,LISTA!A71:J8321,10,0),"")</f>
        <v/>
      </c>
      <c r="Q94" s="228" t="str">
        <f t="shared" si="19"/>
        <v/>
      </c>
      <c r="R94" s="285" t="str">
        <f t="shared" si="20"/>
        <v/>
      </c>
      <c r="S94" s="189" t="str">
        <f t="shared" si="21"/>
        <v/>
      </c>
      <c r="U94" s="138" t="str">
        <f t="shared" si="13"/>
        <v/>
      </c>
      <c r="V94" s="219" t="str">
        <f t="shared" si="22"/>
        <v/>
      </c>
      <c r="W94" s="220" t="e">
        <f t="shared" si="23"/>
        <v>#VALUE!</v>
      </c>
    </row>
    <row r="95" spans="1:23" x14ac:dyDescent="0.25">
      <c r="A95" s="162"/>
      <c r="B95" s="154" t="str">
        <f t="shared" si="14"/>
        <v/>
      </c>
      <c r="C95" s="520" t="str">
        <f t="shared" si="15"/>
        <v/>
      </c>
      <c r="D95" s="157"/>
      <c r="E95" s="716" t="str">
        <f>IFERROR(VLOOKUP($D95,LISTA!A72:J8322,4,0),"")</f>
        <v/>
      </c>
      <c r="F95" s="716"/>
      <c r="G95" s="716" t="str">
        <f>IFERROR(VLOOKUP($D95,LISTA!A71:J8321,5,0),"")</f>
        <v/>
      </c>
      <c r="H95" s="716"/>
      <c r="I95" s="157"/>
      <c r="J95" s="144" t="str">
        <f>IFERROR(VLOOKUP($D95,LISTA!A36:J8286,7,0),"")</f>
        <v/>
      </c>
      <c r="K95" s="144" t="str">
        <f>IFERROR(VLOOKUP($D95,LISTA!A36:J8286,8,0),"")</f>
        <v/>
      </c>
      <c r="L95" s="144" t="str">
        <f t="shared" si="12"/>
        <v/>
      </c>
      <c r="M95" s="227" t="str">
        <f t="shared" si="16"/>
        <v/>
      </c>
      <c r="N95" s="155" t="str">
        <f t="shared" si="17"/>
        <v/>
      </c>
      <c r="O95" s="155" t="str">
        <f t="shared" si="18"/>
        <v/>
      </c>
      <c r="P95" s="155" t="str">
        <f>IFERROR(VLOOKUP($D95,LISTA!A72:J8322,10,0),"")</f>
        <v/>
      </c>
      <c r="Q95" s="228" t="str">
        <f t="shared" si="19"/>
        <v/>
      </c>
      <c r="R95" s="285" t="str">
        <f t="shared" si="20"/>
        <v/>
      </c>
      <c r="S95" s="189" t="str">
        <f t="shared" si="21"/>
        <v/>
      </c>
      <c r="U95" s="138" t="str">
        <f t="shared" si="13"/>
        <v/>
      </c>
      <c r="V95" s="219" t="str">
        <f t="shared" si="22"/>
        <v/>
      </c>
      <c r="W95" s="220" t="e">
        <f t="shared" si="23"/>
        <v>#VALUE!</v>
      </c>
    </row>
    <row r="96" spans="1:23" x14ac:dyDescent="0.25">
      <c r="A96" s="162"/>
      <c r="B96" s="154" t="str">
        <f t="shared" si="14"/>
        <v/>
      </c>
      <c r="C96" s="520" t="str">
        <f t="shared" si="15"/>
        <v/>
      </c>
      <c r="D96" s="157"/>
      <c r="E96" s="716" t="str">
        <f>IFERROR(VLOOKUP($D96,LISTA!A73:J8323,4,0),"")</f>
        <v/>
      </c>
      <c r="F96" s="716"/>
      <c r="G96" s="716" t="str">
        <f>IFERROR(VLOOKUP($D96,LISTA!A72:J8322,5,0),"")</f>
        <v/>
      </c>
      <c r="H96" s="716"/>
      <c r="I96" s="157"/>
      <c r="J96" s="144" t="str">
        <f>IFERROR(VLOOKUP($D96,LISTA!A37:J8287,7,0),"")</f>
        <v/>
      </c>
      <c r="K96" s="144" t="str">
        <f>IFERROR(VLOOKUP($D96,LISTA!A37:J8287,8,0),"")</f>
        <v/>
      </c>
      <c r="L96" s="144" t="str">
        <f t="shared" si="12"/>
        <v/>
      </c>
      <c r="M96" s="227" t="str">
        <f t="shared" si="16"/>
        <v/>
      </c>
      <c r="N96" s="155" t="str">
        <f t="shared" si="17"/>
        <v/>
      </c>
      <c r="O96" s="155" t="str">
        <f t="shared" si="18"/>
        <v/>
      </c>
      <c r="P96" s="155" t="str">
        <f>IFERROR(VLOOKUP($D96,LISTA!A73:J8323,10,0),"")</f>
        <v/>
      </c>
      <c r="Q96" s="228" t="str">
        <f t="shared" si="19"/>
        <v/>
      </c>
      <c r="R96" s="285" t="str">
        <f t="shared" si="20"/>
        <v/>
      </c>
      <c r="S96" s="189" t="str">
        <f t="shared" si="21"/>
        <v/>
      </c>
      <c r="U96" s="138" t="str">
        <f t="shared" si="13"/>
        <v/>
      </c>
      <c r="V96" s="219" t="str">
        <f t="shared" si="22"/>
        <v/>
      </c>
      <c r="W96" s="220" t="e">
        <f t="shared" si="23"/>
        <v>#VALUE!</v>
      </c>
    </row>
    <row r="97" spans="1:23" x14ac:dyDescent="0.25">
      <c r="A97" s="162"/>
      <c r="B97" s="154" t="str">
        <f t="shared" si="14"/>
        <v/>
      </c>
      <c r="C97" s="520" t="str">
        <f t="shared" si="15"/>
        <v/>
      </c>
      <c r="D97" s="157"/>
      <c r="E97" s="716" t="str">
        <f>IFERROR(VLOOKUP($D97,LISTA!A74:J8324,4,0),"")</f>
        <v/>
      </c>
      <c r="F97" s="716"/>
      <c r="G97" s="716" t="str">
        <f>IFERROR(VLOOKUP($D97,LISTA!A73:J8323,5,0),"")</f>
        <v/>
      </c>
      <c r="H97" s="716"/>
      <c r="I97" s="157"/>
      <c r="J97" s="144" t="str">
        <f>IFERROR(VLOOKUP($D97,LISTA!A38:J8288,7,0),"")</f>
        <v/>
      </c>
      <c r="K97" s="144" t="str">
        <f>IFERROR(VLOOKUP($D97,LISTA!A38:J8288,8,0),"")</f>
        <v/>
      </c>
      <c r="L97" s="144" t="str">
        <f t="shared" si="12"/>
        <v/>
      </c>
      <c r="M97" s="227" t="str">
        <f t="shared" si="16"/>
        <v/>
      </c>
      <c r="N97" s="155" t="str">
        <f t="shared" si="17"/>
        <v/>
      </c>
      <c r="O97" s="155" t="str">
        <f t="shared" si="18"/>
        <v/>
      </c>
      <c r="P97" s="155" t="str">
        <f>IFERROR(VLOOKUP($D97,LISTA!A74:J8324,10,0),"")</f>
        <v/>
      </c>
      <c r="Q97" s="228" t="str">
        <f t="shared" si="19"/>
        <v/>
      </c>
      <c r="R97" s="285" t="str">
        <f t="shared" si="20"/>
        <v/>
      </c>
      <c r="S97" s="189" t="str">
        <f t="shared" si="21"/>
        <v/>
      </c>
      <c r="U97" s="138" t="str">
        <f t="shared" si="13"/>
        <v/>
      </c>
      <c r="V97" s="219" t="str">
        <f t="shared" si="22"/>
        <v/>
      </c>
      <c r="W97" s="220" t="e">
        <f t="shared" si="23"/>
        <v>#VALUE!</v>
      </c>
    </row>
    <row r="98" spans="1:23" x14ac:dyDescent="0.25">
      <c r="A98" s="162"/>
      <c r="B98" s="154" t="str">
        <f t="shared" si="14"/>
        <v/>
      </c>
      <c r="C98" s="520" t="str">
        <f t="shared" si="15"/>
        <v/>
      </c>
      <c r="D98" s="157"/>
      <c r="E98" s="716" t="str">
        <f>IFERROR(VLOOKUP($D98,LISTA!A75:J8325,4,0),"")</f>
        <v/>
      </c>
      <c r="F98" s="716"/>
      <c r="G98" s="716" t="str">
        <f>IFERROR(VLOOKUP($D98,LISTA!A74:J8324,5,0),"")</f>
        <v/>
      </c>
      <c r="H98" s="716"/>
      <c r="I98" s="157"/>
      <c r="J98" s="144" t="str">
        <f>IFERROR(VLOOKUP($D98,LISTA!A39:J8289,7,0),"")</f>
        <v/>
      </c>
      <c r="K98" s="144" t="str">
        <f>IFERROR(VLOOKUP($D98,LISTA!A39:J8289,8,0),"")</f>
        <v/>
      </c>
      <c r="L98" s="144" t="str">
        <f t="shared" si="12"/>
        <v/>
      </c>
      <c r="M98" s="227" t="str">
        <f t="shared" si="16"/>
        <v/>
      </c>
      <c r="N98" s="155" t="str">
        <f t="shared" si="17"/>
        <v/>
      </c>
      <c r="O98" s="155" t="str">
        <f t="shared" si="18"/>
        <v/>
      </c>
      <c r="P98" s="155" t="str">
        <f>IFERROR(VLOOKUP($D98,LISTA!A75:J8325,10,0),"")</f>
        <v/>
      </c>
      <c r="Q98" s="228" t="str">
        <f t="shared" si="19"/>
        <v/>
      </c>
      <c r="R98" s="285" t="str">
        <f t="shared" si="20"/>
        <v/>
      </c>
      <c r="S98" s="189" t="str">
        <f t="shared" si="21"/>
        <v/>
      </c>
      <c r="U98" s="138" t="str">
        <f t="shared" si="13"/>
        <v/>
      </c>
      <c r="V98" s="219" t="str">
        <f t="shared" si="22"/>
        <v/>
      </c>
      <c r="W98" s="220" t="e">
        <f t="shared" si="23"/>
        <v>#VALUE!</v>
      </c>
    </row>
    <row r="99" spans="1:23" x14ac:dyDescent="0.25">
      <c r="A99" s="162"/>
      <c r="B99" s="154" t="str">
        <f t="shared" si="14"/>
        <v/>
      </c>
      <c r="C99" s="520" t="str">
        <f t="shared" si="15"/>
        <v/>
      </c>
      <c r="D99" s="157"/>
      <c r="E99" s="716" t="str">
        <f>IFERROR(VLOOKUP($D99,LISTA!A76:J8326,4,0),"")</f>
        <v/>
      </c>
      <c r="F99" s="716"/>
      <c r="G99" s="716" t="str">
        <f>IFERROR(VLOOKUP($D99,LISTA!A75:J8325,5,0),"")</f>
        <v/>
      </c>
      <c r="H99" s="716"/>
      <c r="I99" s="157"/>
      <c r="J99" s="144" t="str">
        <f>IFERROR(VLOOKUP($D99,LISTA!A40:J8290,7,0),"")</f>
        <v/>
      </c>
      <c r="K99" s="144" t="str">
        <f>IFERROR(VLOOKUP($D99,LISTA!A40:J8290,8,0),"")</f>
        <v/>
      </c>
      <c r="L99" s="144" t="str">
        <f t="shared" si="12"/>
        <v/>
      </c>
      <c r="M99" s="227" t="str">
        <f t="shared" si="16"/>
        <v/>
      </c>
      <c r="N99" s="155" t="str">
        <f t="shared" si="17"/>
        <v/>
      </c>
      <c r="O99" s="155" t="str">
        <f t="shared" si="18"/>
        <v/>
      </c>
      <c r="P99" s="155" t="str">
        <f>IFERROR(VLOOKUP($D99,LISTA!A76:J8326,10,0),"")</f>
        <v/>
      </c>
      <c r="Q99" s="228" t="str">
        <f t="shared" si="19"/>
        <v/>
      </c>
      <c r="R99" s="285" t="str">
        <f t="shared" si="20"/>
        <v/>
      </c>
      <c r="S99" s="189" t="str">
        <f t="shared" si="21"/>
        <v/>
      </c>
      <c r="U99" s="138" t="str">
        <f t="shared" si="13"/>
        <v/>
      </c>
      <c r="V99" s="219" t="str">
        <f t="shared" si="22"/>
        <v/>
      </c>
      <c r="W99" s="220" t="e">
        <f t="shared" si="23"/>
        <v>#VALUE!</v>
      </c>
    </row>
    <row r="100" spans="1:23" x14ac:dyDescent="0.25">
      <c r="A100" s="162"/>
      <c r="B100" s="154" t="str">
        <f t="shared" si="14"/>
        <v/>
      </c>
      <c r="C100" s="520" t="str">
        <f t="shared" si="15"/>
        <v/>
      </c>
      <c r="D100" s="157"/>
      <c r="E100" s="716" t="str">
        <f>IFERROR(VLOOKUP($D100,LISTA!A77:J8327,4,0),"")</f>
        <v/>
      </c>
      <c r="F100" s="716"/>
      <c r="G100" s="716" t="str">
        <f>IFERROR(VLOOKUP($D100,LISTA!A76:J8326,5,0),"")</f>
        <v/>
      </c>
      <c r="H100" s="716"/>
      <c r="I100" s="157"/>
      <c r="J100" s="144" t="str">
        <f>IFERROR(VLOOKUP($D100,LISTA!A41:J8291,7,0),"")</f>
        <v/>
      </c>
      <c r="K100" s="144" t="str">
        <f>IFERROR(VLOOKUP($D100,LISTA!A41:J8291,8,0),"")</f>
        <v/>
      </c>
      <c r="L100" s="144" t="str">
        <f t="shared" si="12"/>
        <v/>
      </c>
      <c r="M100" s="227" t="str">
        <f t="shared" si="16"/>
        <v/>
      </c>
      <c r="N100" s="155" t="str">
        <f t="shared" si="17"/>
        <v/>
      </c>
      <c r="O100" s="155" t="str">
        <f t="shared" si="18"/>
        <v/>
      </c>
      <c r="P100" s="155" t="str">
        <f>IFERROR(VLOOKUP($D100,LISTA!A77:J8327,10,0),"")</f>
        <v/>
      </c>
      <c r="Q100" s="228" t="str">
        <f t="shared" si="19"/>
        <v/>
      </c>
      <c r="R100" s="285" t="str">
        <f t="shared" si="20"/>
        <v/>
      </c>
      <c r="S100" s="189" t="str">
        <f t="shared" si="21"/>
        <v/>
      </c>
      <c r="U100" s="138" t="str">
        <f t="shared" si="13"/>
        <v/>
      </c>
      <c r="V100" s="219" t="str">
        <f t="shared" si="22"/>
        <v/>
      </c>
      <c r="W100" s="220" t="e">
        <f t="shared" si="23"/>
        <v>#VALUE!</v>
      </c>
    </row>
    <row r="101" spans="1:23" x14ac:dyDescent="0.25">
      <c r="A101" s="162"/>
      <c r="B101" s="154" t="str">
        <f t="shared" si="14"/>
        <v/>
      </c>
      <c r="C101" s="520" t="str">
        <f t="shared" si="15"/>
        <v/>
      </c>
      <c r="D101" s="157"/>
      <c r="E101" s="716" t="str">
        <f>IFERROR(VLOOKUP($D101,LISTA!A78:J8328,4,0),"")</f>
        <v/>
      </c>
      <c r="F101" s="716"/>
      <c r="G101" s="716" t="str">
        <f>IFERROR(VLOOKUP($D101,LISTA!A77:J8327,5,0),"")</f>
        <v/>
      </c>
      <c r="H101" s="716"/>
      <c r="I101" s="157"/>
      <c r="J101" s="144" t="str">
        <f>IFERROR(VLOOKUP($D101,LISTA!A42:J8292,7,0),"")</f>
        <v/>
      </c>
      <c r="K101" s="144" t="str">
        <f>IFERROR(VLOOKUP($D101,LISTA!A42:J8292,8,0),"")</f>
        <v/>
      </c>
      <c r="L101" s="144" t="str">
        <f t="shared" si="12"/>
        <v/>
      </c>
      <c r="M101" s="227" t="str">
        <f t="shared" si="16"/>
        <v/>
      </c>
      <c r="N101" s="155" t="str">
        <f t="shared" si="17"/>
        <v/>
      </c>
      <c r="O101" s="155" t="str">
        <f t="shared" si="18"/>
        <v/>
      </c>
      <c r="P101" s="155" t="str">
        <f>IFERROR(VLOOKUP($D101,LISTA!A78:J8328,10,0),"")</f>
        <v/>
      </c>
      <c r="Q101" s="228" t="str">
        <f t="shared" si="19"/>
        <v/>
      </c>
      <c r="R101" s="285" t="str">
        <f t="shared" si="20"/>
        <v/>
      </c>
      <c r="S101" s="189" t="str">
        <f t="shared" si="21"/>
        <v/>
      </c>
      <c r="U101" s="138" t="str">
        <f t="shared" si="13"/>
        <v/>
      </c>
      <c r="V101" s="219" t="str">
        <f t="shared" si="22"/>
        <v/>
      </c>
      <c r="W101" s="220" t="e">
        <f t="shared" si="23"/>
        <v>#VALUE!</v>
      </c>
    </row>
    <row r="102" spans="1:23" x14ac:dyDescent="0.25">
      <c r="A102" s="162"/>
      <c r="B102" s="154" t="str">
        <f t="shared" si="14"/>
        <v/>
      </c>
      <c r="C102" s="520" t="str">
        <f t="shared" si="15"/>
        <v/>
      </c>
      <c r="D102" s="157"/>
      <c r="E102" s="716" t="str">
        <f>IFERROR(VLOOKUP($D102,LISTA!A79:J8329,4,0),"")</f>
        <v/>
      </c>
      <c r="F102" s="716"/>
      <c r="G102" s="716" t="str">
        <f>IFERROR(VLOOKUP($D102,LISTA!A78:J8328,5,0),"")</f>
        <v/>
      </c>
      <c r="H102" s="716"/>
      <c r="I102" s="157"/>
      <c r="J102" s="144" t="str">
        <f>IFERROR(VLOOKUP($D102,LISTA!A43:J8293,7,0),"")</f>
        <v/>
      </c>
      <c r="K102" s="144" t="str">
        <f>IFERROR(VLOOKUP($D102,LISTA!A43:J8293,8,0),"")</f>
        <v/>
      </c>
      <c r="L102" s="144" t="str">
        <f t="shared" si="12"/>
        <v/>
      </c>
      <c r="M102" s="227" t="str">
        <f t="shared" si="16"/>
        <v/>
      </c>
      <c r="N102" s="155" t="str">
        <f t="shared" si="17"/>
        <v/>
      </c>
      <c r="O102" s="155" t="str">
        <f t="shared" si="18"/>
        <v/>
      </c>
      <c r="P102" s="155" t="str">
        <f>IFERROR(VLOOKUP($D102,LISTA!A79:J8329,10,0),"")</f>
        <v/>
      </c>
      <c r="Q102" s="228" t="str">
        <f t="shared" si="19"/>
        <v/>
      </c>
      <c r="R102" s="285" t="str">
        <f t="shared" si="20"/>
        <v/>
      </c>
      <c r="S102" s="189" t="str">
        <f t="shared" si="21"/>
        <v/>
      </c>
      <c r="U102" s="138" t="str">
        <f t="shared" si="13"/>
        <v/>
      </c>
      <c r="V102" s="219" t="str">
        <f t="shared" si="22"/>
        <v/>
      </c>
      <c r="W102" s="220" t="e">
        <f t="shared" si="23"/>
        <v>#VALUE!</v>
      </c>
    </row>
    <row r="103" spans="1:23" x14ac:dyDescent="0.25">
      <c r="A103" s="162"/>
      <c r="B103" s="154" t="str">
        <f t="shared" si="14"/>
        <v/>
      </c>
      <c r="C103" s="520" t="str">
        <f t="shared" si="15"/>
        <v/>
      </c>
      <c r="D103" s="157"/>
      <c r="E103" s="716" t="str">
        <f>IFERROR(VLOOKUP($D103,LISTA!A80:J8330,4,0),"")</f>
        <v/>
      </c>
      <c r="F103" s="716"/>
      <c r="G103" s="716" t="str">
        <f>IFERROR(VLOOKUP($D103,LISTA!A79:J8329,5,0),"")</f>
        <v/>
      </c>
      <c r="H103" s="716"/>
      <c r="I103" s="157"/>
      <c r="J103" s="144" t="str">
        <f>IFERROR(VLOOKUP($D103,LISTA!A44:J8294,7,0),"")</f>
        <v/>
      </c>
      <c r="K103" s="144" t="str">
        <f>IFERROR(VLOOKUP($D103,LISTA!A44:J8294,8,0),"")</f>
        <v/>
      </c>
      <c r="L103" s="144" t="str">
        <f t="shared" si="12"/>
        <v/>
      </c>
      <c r="M103" s="227" t="str">
        <f t="shared" si="16"/>
        <v/>
      </c>
      <c r="N103" s="155" t="str">
        <f t="shared" si="17"/>
        <v/>
      </c>
      <c r="O103" s="155" t="str">
        <f t="shared" si="18"/>
        <v/>
      </c>
      <c r="P103" s="155" t="str">
        <f>IFERROR(VLOOKUP($D103,LISTA!A80:J8330,10,0),"")</f>
        <v/>
      </c>
      <c r="Q103" s="228" t="str">
        <f t="shared" si="19"/>
        <v/>
      </c>
      <c r="R103" s="285" t="str">
        <f t="shared" si="20"/>
        <v/>
      </c>
      <c r="S103" s="189" t="str">
        <f t="shared" si="21"/>
        <v/>
      </c>
      <c r="U103" s="138" t="str">
        <f t="shared" si="13"/>
        <v/>
      </c>
      <c r="V103" s="219" t="str">
        <f t="shared" si="22"/>
        <v/>
      </c>
      <c r="W103" s="220" t="e">
        <f t="shared" si="23"/>
        <v>#VALUE!</v>
      </c>
    </row>
    <row r="104" spans="1:23" x14ac:dyDescent="0.25">
      <c r="A104" s="162"/>
      <c r="B104" s="154" t="str">
        <f t="shared" si="14"/>
        <v/>
      </c>
      <c r="C104" s="520" t="str">
        <f t="shared" si="15"/>
        <v/>
      </c>
      <c r="D104" s="157"/>
      <c r="E104" s="716" t="str">
        <f>IFERROR(VLOOKUP($D104,LISTA!A81:J8331,4,0),"")</f>
        <v/>
      </c>
      <c r="F104" s="716"/>
      <c r="G104" s="716" t="str">
        <f>IFERROR(VLOOKUP($D104,LISTA!A80:J8330,5,0),"")</f>
        <v/>
      </c>
      <c r="H104" s="716"/>
      <c r="I104" s="157"/>
      <c r="J104" s="144" t="str">
        <f>IFERROR(VLOOKUP($D104,LISTA!A45:J8295,7,0),"")</f>
        <v/>
      </c>
      <c r="K104" s="144" t="str">
        <f>IFERROR(VLOOKUP($D104,LISTA!A45:J8295,8,0),"")</f>
        <v/>
      </c>
      <c r="L104" s="144" t="str">
        <f t="shared" si="12"/>
        <v/>
      </c>
      <c r="M104" s="227" t="str">
        <f t="shared" si="16"/>
        <v/>
      </c>
      <c r="N104" s="155" t="str">
        <f t="shared" si="17"/>
        <v/>
      </c>
      <c r="O104" s="155" t="str">
        <f t="shared" si="18"/>
        <v/>
      </c>
      <c r="P104" s="155" t="str">
        <f>IFERROR(VLOOKUP($D104,LISTA!A81:J8331,10,0),"")</f>
        <v/>
      </c>
      <c r="Q104" s="228" t="str">
        <f t="shared" si="19"/>
        <v/>
      </c>
      <c r="R104" s="285" t="str">
        <f t="shared" si="20"/>
        <v/>
      </c>
      <c r="S104" s="189" t="str">
        <f t="shared" si="21"/>
        <v/>
      </c>
      <c r="U104" s="138" t="str">
        <f t="shared" si="13"/>
        <v/>
      </c>
      <c r="V104" s="219" t="str">
        <f t="shared" si="22"/>
        <v/>
      </c>
      <c r="W104" s="220" t="e">
        <f t="shared" si="23"/>
        <v>#VALUE!</v>
      </c>
    </row>
    <row r="105" spans="1:23" x14ac:dyDescent="0.25">
      <c r="A105" s="162"/>
      <c r="B105" s="154" t="str">
        <f t="shared" si="14"/>
        <v/>
      </c>
      <c r="C105" s="520" t="str">
        <f t="shared" si="15"/>
        <v/>
      </c>
      <c r="D105" s="157"/>
      <c r="E105" s="716" t="str">
        <f>IFERROR(VLOOKUP($D105,LISTA!A82:J8332,4,0),"")</f>
        <v/>
      </c>
      <c r="F105" s="716"/>
      <c r="G105" s="716" t="str">
        <f>IFERROR(VLOOKUP($D105,LISTA!A81:J8331,5,0),"")</f>
        <v/>
      </c>
      <c r="H105" s="716"/>
      <c r="I105" s="157"/>
      <c r="J105" s="144" t="str">
        <f>IFERROR(VLOOKUP($D105,LISTA!A46:J8296,7,0),"")</f>
        <v/>
      </c>
      <c r="K105" s="144" t="str">
        <f>IFERROR(VLOOKUP($D105,LISTA!A46:J8296,8,0),"")</f>
        <v/>
      </c>
      <c r="L105" s="144" t="str">
        <f t="shared" si="12"/>
        <v/>
      </c>
      <c r="M105" s="227" t="str">
        <f t="shared" si="16"/>
        <v/>
      </c>
      <c r="N105" s="155" t="str">
        <f t="shared" si="17"/>
        <v/>
      </c>
      <c r="O105" s="155" t="str">
        <f t="shared" si="18"/>
        <v/>
      </c>
      <c r="P105" s="155" t="str">
        <f>IFERROR(VLOOKUP($D105,LISTA!A82:J8332,10,0),"")</f>
        <v/>
      </c>
      <c r="Q105" s="228" t="str">
        <f t="shared" si="19"/>
        <v/>
      </c>
      <c r="R105" s="285" t="str">
        <f t="shared" si="20"/>
        <v/>
      </c>
      <c r="S105" s="189" t="str">
        <f t="shared" si="21"/>
        <v/>
      </c>
      <c r="U105" s="138" t="str">
        <f t="shared" si="13"/>
        <v/>
      </c>
      <c r="V105" s="219" t="str">
        <f t="shared" si="22"/>
        <v/>
      </c>
      <c r="W105" s="220" t="e">
        <f t="shared" si="23"/>
        <v>#VALUE!</v>
      </c>
    </row>
    <row r="106" spans="1:23" x14ac:dyDescent="0.25">
      <c r="A106" s="162"/>
      <c r="B106" s="154" t="str">
        <f t="shared" si="14"/>
        <v/>
      </c>
      <c r="C106" s="520" t="str">
        <f t="shared" si="15"/>
        <v/>
      </c>
      <c r="D106" s="157"/>
      <c r="E106" s="716" t="str">
        <f>IFERROR(VLOOKUP($D106,LISTA!A83:J8333,4,0),"")</f>
        <v/>
      </c>
      <c r="F106" s="716"/>
      <c r="G106" s="716" t="str">
        <f>IFERROR(VLOOKUP($D106,LISTA!A82:J8332,5,0),"")</f>
        <v/>
      </c>
      <c r="H106" s="716"/>
      <c r="I106" s="157"/>
      <c r="J106" s="144" t="str">
        <f>IFERROR(VLOOKUP($D106,LISTA!A47:J8297,7,0),"")</f>
        <v/>
      </c>
      <c r="K106" s="144" t="str">
        <f>IFERROR(VLOOKUP($D106,LISTA!A47:J8297,8,0),"")</f>
        <v/>
      </c>
      <c r="L106" s="144" t="str">
        <f t="shared" si="12"/>
        <v/>
      </c>
      <c r="M106" s="227" t="str">
        <f t="shared" si="16"/>
        <v/>
      </c>
      <c r="N106" s="155" t="str">
        <f t="shared" si="17"/>
        <v/>
      </c>
      <c r="O106" s="155" t="str">
        <f t="shared" si="18"/>
        <v/>
      </c>
      <c r="P106" s="155" t="str">
        <f>IFERROR(VLOOKUP($D106,LISTA!A83:J8333,10,0),"")</f>
        <v/>
      </c>
      <c r="Q106" s="228" t="str">
        <f t="shared" si="19"/>
        <v/>
      </c>
      <c r="R106" s="285" t="str">
        <f t="shared" si="20"/>
        <v/>
      </c>
      <c r="S106" s="189" t="str">
        <f t="shared" si="21"/>
        <v/>
      </c>
      <c r="U106" s="138" t="str">
        <f t="shared" si="13"/>
        <v/>
      </c>
      <c r="V106" s="219" t="str">
        <f t="shared" si="22"/>
        <v/>
      </c>
      <c r="W106" s="220" t="e">
        <f t="shared" si="23"/>
        <v>#VALUE!</v>
      </c>
    </row>
    <row r="107" spans="1:23" x14ac:dyDescent="0.25">
      <c r="A107" s="162"/>
      <c r="B107" s="154" t="str">
        <f t="shared" si="14"/>
        <v/>
      </c>
      <c r="C107" s="520" t="str">
        <f t="shared" si="15"/>
        <v/>
      </c>
      <c r="D107" s="157"/>
      <c r="E107" s="716" t="str">
        <f>IFERROR(VLOOKUP($D107,LISTA!A84:J8334,4,0),"")</f>
        <v/>
      </c>
      <c r="F107" s="716"/>
      <c r="G107" s="716" t="str">
        <f>IFERROR(VLOOKUP($D107,LISTA!A83:J8333,5,0),"")</f>
        <v/>
      </c>
      <c r="H107" s="716"/>
      <c r="I107" s="157"/>
      <c r="J107" s="144" t="str">
        <f>IFERROR(VLOOKUP($D107,LISTA!A48:J8298,7,0),"")</f>
        <v/>
      </c>
      <c r="K107" s="144" t="str">
        <f>IFERROR(VLOOKUP($D107,LISTA!A48:J8298,8,0),"")</f>
        <v/>
      </c>
      <c r="L107" s="144" t="str">
        <f t="shared" si="12"/>
        <v/>
      </c>
      <c r="M107" s="227" t="str">
        <f t="shared" si="16"/>
        <v/>
      </c>
      <c r="N107" s="155" t="str">
        <f t="shared" si="17"/>
        <v/>
      </c>
      <c r="O107" s="155" t="str">
        <f t="shared" si="18"/>
        <v/>
      </c>
      <c r="P107" s="155" t="str">
        <f>IFERROR(VLOOKUP($D107,LISTA!A84:J8334,10,0),"")</f>
        <v/>
      </c>
      <c r="Q107" s="228" t="str">
        <f t="shared" si="19"/>
        <v/>
      </c>
      <c r="R107" s="285" t="str">
        <f t="shared" si="20"/>
        <v/>
      </c>
      <c r="S107" s="189" t="str">
        <f t="shared" si="21"/>
        <v/>
      </c>
      <c r="U107" s="138" t="str">
        <f t="shared" si="13"/>
        <v/>
      </c>
      <c r="V107" s="219" t="str">
        <f t="shared" si="22"/>
        <v/>
      </c>
      <c r="W107" s="220" t="e">
        <f t="shared" si="23"/>
        <v>#VALUE!</v>
      </c>
    </row>
    <row r="108" spans="1:23" x14ac:dyDescent="0.25">
      <c r="A108" s="162"/>
      <c r="B108" s="154" t="str">
        <f t="shared" si="14"/>
        <v/>
      </c>
      <c r="C108" s="520" t="str">
        <f t="shared" si="15"/>
        <v/>
      </c>
      <c r="D108" s="157"/>
      <c r="E108" s="716" t="str">
        <f>IFERROR(VLOOKUP($D108,LISTA!A85:J8335,4,0),"")</f>
        <v/>
      </c>
      <c r="F108" s="716"/>
      <c r="G108" s="716" t="str">
        <f>IFERROR(VLOOKUP($D108,LISTA!A84:J8334,5,0),"")</f>
        <v/>
      </c>
      <c r="H108" s="716"/>
      <c r="I108" s="157"/>
      <c r="J108" s="144" t="str">
        <f>IFERROR(VLOOKUP($D108,LISTA!A49:J8299,7,0),"")</f>
        <v/>
      </c>
      <c r="K108" s="144" t="str">
        <f>IFERROR(VLOOKUP($D108,LISTA!A49:J8299,8,0),"")</f>
        <v/>
      </c>
      <c r="L108" s="144" t="str">
        <f t="shared" si="12"/>
        <v/>
      </c>
      <c r="M108" s="227" t="str">
        <f t="shared" si="16"/>
        <v/>
      </c>
      <c r="N108" s="155" t="str">
        <f t="shared" si="17"/>
        <v/>
      </c>
      <c r="O108" s="155" t="str">
        <f t="shared" si="18"/>
        <v/>
      </c>
      <c r="P108" s="155" t="str">
        <f>IFERROR(VLOOKUP($D108,LISTA!A85:J8335,10,0),"")</f>
        <v/>
      </c>
      <c r="Q108" s="228" t="str">
        <f t="shared" si="19"/>
        <v/>
      </c>
      <c r="R108" s="285" t="str">
        <f t="shared" si="20"/>
        <v/>
      </c>
      <c r="S108" s="189" t="str">
        <f t="shared" si="21"/>
        <v/>
      </c>
      <c r="U108" s="138" t="str">
        <f t="shared" si="13"/>
        <v/>
      </c>
      <c r="V108" s="219" t="str">
        <f t="shared" si="22"/>
        <v/>
      </c>
      <c r="W108" s="220" t="e">
        <f t="shared" si="23"/>
        <v>#VALUE!</v>
      </c>
    </row>
    <row r="109" spans="1:23" x14ac:dyDescent="0.25">
      <c r="A109" s="162"/>
      <c r="B109" s="154" t="str">
        <f t="shared" si="14"/>
        <v/>
      </c>
      <c r="C109" s="520" t="str">
        <f t="shared" si="15"/>
        <v/>
      </c>
      <c r="D109" s="157"/>
      <c r="E109" s="716" t="str">
        <f>IFERROR(VLOOKUP($D109,LISTA!A86:J8336,4,0),"")</f>
        <v/>
      </c>
      <c r="F109" s="716"/>
      <c r="G109" s="716" t="str">
        <f>IFERROR(VLOOKUP($D109,LISTA!A85:J8335,5,0),"")</f>
        <v/>
      </c>
      <c r="H109" s="716"/>
      <c r="I109" s="157"/>
      <c r="J109" s="144" t="str">
        <f>IFERROR(VLOOKUP($D109,LISTA!A50:J8300,7,0),"")</f>
        <v/>
      </c>
      <c r="K109" s="144" t="str">
        <f>IFERROR(VLOOKUP($D109,LISTA!A50:J8300,8,0),"")</f>
        <v/>
      </c>
      <c r="L109" s="144" t="str">
        <f t="shared" si="12"/>
        <v/>
      </c>
      <c r="M109" s="227" t="str">
        <f t="shared" si="16"/>
        <v/>
      </c>
      <c r="N109" s="155" t="str">
        <f t="shared" si="17"/>
        <v/>
      </c>
      <c r="O109" s="155" t="str">
        <f t="shared" si="18"/>
        <v/>
      </c>
      <c r="P109" s="155" t="str">
        <f>IFERROR(VLOOKUP($D109,LISTA!A86:J8336,10,0),"")</f>
        <v/>
      </c>
      <c r="Q109" s="228" t="str">
        <f t="shared" si="19"/>
        <v/>
      </c>
      <c r="R109" s="285" t="str">
        <f t="shared" si="20"/>
        <v/>
      </c>
      <c r="S109" s="189" t="str">
        <f t="shared" si="21"/>
        <v/>
      </c>
      <c r="U109" s="138" t="str">
        <f t="shared" si="13"/>
        <v/>
      </c>
      <c r="V109" s="219" t="str">
        <f t="shared" si="22"/>
        <v/>
      </c>
      <c r="W109" s="220" t="e">
        <f t="shared" si="23"/>
        <v>#VALUE!</v>
      </c>
    </row>
    <row r="110" spans="1:23" x14ac:dyDescent="0.25">
      <c r="A110" s="162"/>
      <c r="B110" s="154" t="str">
        <f t="shared" si="14"/>
        <v/>
      </c>
      <c r="C110" s="520" t="str">
        <f t="shared" si="15"/>
        <v/>
      </c>
      <c r="D110" s="157"/>
      <c r="E110" s="716" t="str">
        <f>IFERROR(VLOOKUP($D110,LISTA!A87:J8337,4,0),"")</f>
        <v/>
      </c>
      <c r="F110" s="716"/>
      <c r="G110" s="716" t="str">
        <f>IFERROR(VLOOKUP($D110,LISTA!A86:J8336,5,0),"")</f>
        <v/>
      </c>
      <c r="H110" s="716"/>
      <c r="I110" s="157"/>
      <c r="J110" s="144" t="str">
        <f>IFERROR(VLOOKUP($D110,LISTA!A51:J8301,7,0),"")</f>
        <v/>
      </c>
      <c r="K110" s="144" t="str">
        <f>IFERROR(VLOOKUP($D110,LISTA!A51:J8301,8,0),"")</f>
        <v/>
      </c>
      <c r="L110" s="144" t="str">
        <f t="shared" si="12"/>
        <v/>
      </c>
      <c r="M110" s="227" t="str">
        <f t="shared" si="16"/>
        <v/>
      </c>
      <c r="N110" s="155" t="str">
        <f t="shared" si="17"/>
        <v/>
      </c>
      <c r="O110" s="155" t="str">
        <f t="shared" si="18"/>
        <v/>
      </c>
      <c r="P110" s="155" t="str">
        <f>IFERROR(VLOOKUP($D110,LISTA!A87:J8337,10,0),"")</f>
        <v/>
      </c>
      <c r="Q110" s="228" t="str">
        <f t="shared" si="19"/>
        <v/>
      </c>
      <c r="R110" s="285" t="str">
        <f t="shared" si="20"/>
        <v/>
      </c>
      <c r="S110" s="189" t="str">
        <f t="shared" si="21"/>
        <v/>
      </c>
      <c r="U110" s="138" t="str">
        <f t="shared" si="13"/>
        <v/>
      </c>
      <c r="V110" s="219" t="str">
        <f t="shared" si="22"/>
        <v/>
      </c>
      <c r="W110" s="220" t="e">
        <f t="shared" si="23"/>
        <v>#VALUE!</v>
      </c>
    </row>
    <row r="111" spans="1:23" x14ac:dyDescent="0.25">
      <c r="A111" s="162"/>
      <c r="B111" s="154" t="str">
        <f t="shared" si="14"/>
        <v/>
      </c>
      <c r="C111" s="520" t="str">
        <f t="shared" si="15"/>
        <v/>
      </c>
      <c r="D111" s="157"/>
      <c r="E111" s="716" t="str">
        <f>IFERROR(VLOOKUP($D111,LISTA!A88:J8338,4,0),"")</f>
        <v/>
      </c>
      <c r="F111" s="716"/>
      <c r="G111" s="716" t="str">
        <f>IFERROR(VLOOKUP($D111,LISTA!A87:J8337,5,0),"")</f>
        <v/>
      </c>
      <c r="H111" s="716"/>
      <c r="I111" s="157"/>
      <c r="J111" s="144" t="str">
        <f>IFERROR(VLOOKUP($D111,LISTA!A52:J8302,7,0),"")</f>
        <v/>
      </c>
      <c r="K111" s="144" t="str">
        <f>IFERROR(VLOOKUP($D111,LISTA!A52:J8302,8,0),"")</f>
        <v/>
      </c>
      <c r="L111" s="144" t="str">
        <f t="shared" si="12"/>
        <v/>
      </c>
      <c r="M111" s="227" t="str">
        <f t="shared" si="16"/>
        <v/>
      </c>
      <c r="N111" s="155" t="str">
        <f t="shared" si="17"/>
        <v/>
      </c>
      <c r="O111" s="155" t="str">
        <f t="shared" si="18"/>
        <v/>
      </c>
      <c r="P111" s="155" t="str">
        <f>IFERROR(VLOOKUP($D111,LISTA!A88:J8338,10,0),"")</f>
        <v/>
      </c>
      <c r="Q111" s="228" t="str">
        <f t="shared" si="19"/>
        <v/>
      </c>
      <c r="R111" s="285" t="str">
        <f t="shared" si="20"/>
        <v/>
      </c>
      <c r="S111" s="189" t="str">
        <f t="shared" si="21"/>
        <v/>
      </c>
      <c r="U111" s="138" t="str">
        <f t="shared" si="13"/>
        <v/>
      </c>
      <c r="V111" s="219" t="str">
        <f t="shared" si="22"/>
        <v/>
      </c>
      <c r="W111" s="220" t="e">
        <f t="shared" si="23"/>
        <v>#VALUE!</v>
      </c>
    </row>
    <row r="112" spans="1:23" x14ac:dyDescent="0.25">
      <c r="A112" s="162"/>
      <c r="B112" s="154" t="str">
        <f t="shared" si="14"/>
        <v/>
      </c>
      <c r="C112" s="520" t="str">
        <f t="shared" si="15"/>
        <v/>
      </c>
      <c r="D112" s="157"/>
      <c r="E112" s="716" t="str">
        <f>IFERROR(VLOOKUP($D112,LISTA!A89:J8339,4,0),"")</f>
        <v/>
      </c>
      <c r="F112" s="716"/>
      <c r="G112" s="716" t="str">
        <f>IFERROR(VLOOKUP($D112,LISTA!A88:J8338,5,0),"")</f>
        <v/>
      </c>
      <c r="H112" s="716"/>
      <c r="I112" s="157"/>
      <c r="J112" s="144" t="str">
        <f>IFERROR(VLOOKUP($D112,LISTA!A53:J8303,7,0),"")</f>
        <v/>
      </c>
      <c r="K112" s="144" t="str">
        <f>IFERROR(VLOOKUP($D112,LISTA!A53:J8303,8,0),"")</f>
        <v/>
      </c>
      <c r="L112" s="144" t="str">
        <f t="shared" si="12"/>
        <v/>
      </c>
      <c r="M112" s="227" t="str">
        <f t="shared" si="16"/>
        <v/>
      </c>
      <c r="N112" s="155" t="str">
        <f t="shared" si="17"/>
        <v/>
      </c>
      <c r="O112" s="155" t="str">
        <f t="shared" si="18"/>
        <v/>
      </c>
      <c r="P112" s="155" t="str">
        <f>IFERROR(VLOOKUP($D112,LISTA!A89:J8339,10,0),"")</f>
        <v/>
      </c>
      <c r="Q112" s="228" t="str">
        <f t="shared" si="19"/>
        <v/>
      </c>
      <c r="R112" s="285" t="str">
        <f t="shared" si="20"/>
        <v/>
      </c>
      <c r="S112" s="189" t="str">
        <f t="shared" si="21"/>
        <v/>
      </c>
      <c r="U112" s="138" t="str">
        <f t="shared" si="13"/>
        <v/>
      </c>
      <c r="V112" s="219" t="str">
        <f t="shared" si="22"/>
        <v/>
      </c>
      <c r="W112" s="220" t="e">
        <f t="shared" si="23"/>
        <v>#VALUE!</v>
      </c>
    </row>
    <row r="113" spans="1:23" x14ac:dyDescent="0.25">
      <c r="A113" s="162"/>
      <c r="B113" s="154" t="str">
        <f t="shared" si="14"/>
        <v/>
      </c>
      <c r="C113" s="520" t="str">
        <f t="shared" si="15"/>
        <v/>
      </c>
      <c r="D113" s="157"/>
      <c r="E113" s="716" t="str">
        <f>IFERROR(VLOOKUP($D113,LISTA!A90:J8340,4,0),"")</f>
        <v/>
      </c>
      <c r="F113" s="716"/>
      <c r="G113" s="716" t="str">
        <f>IFERROR(VLOOKUP($D113,LISTA!A89:J8339,5,0),"")</f>
        <v/>
      </c>
      <c r="H113" s="716"/>
      <c r="I113" s="157"/>
      <c r="J113" s="144" t="str">
        <f>IFERROR(VLOOKUP($D113,LISTA!A54:J8304,7,0),"")</f>
        <v/>
      </c>
      <c r="K113" s="144" t="str">
        <f>IFERROR(VLOOKUP($D113,LISTA!A54:J8304,8,0),"")</f>
        <v/>
      </c>
      <c r="L113" s="144" t="str">
        <f t="shared" si="12"/>
        <v/>
      </c>
      <c r="M113" s="227" t="str">
        <f t="shared" si="16"/>
        <v/>
      </c>
      <c r="N113" s="155" t="str">
        <f t="shared" si="17"/>
        <v/>
      </c>
      <c r="O113" s="155" t="str">
        <f t="shared" si="18"/>
        <v/>
      </c>
      <c r="P113" s="155" t="str">
        <f>IFERROR(VLOOKUP($D113,LISTA!A90:J8340,10,0),"")</f>
        <v/>
      </c>
      <c r="Q113" s="228" t="str">
        <f t="shared" si="19"/>
        <v/>
      </c>
      <c r="R113" s="285" t="str">
        <f t="shared" si="20"/>
        <v/>
      </c>
      <c r="S113" s="189" t="str">
        <f t="shared" si="21"/>
        <v/>
      </c>
      <c r="U113" s="138" t="str">
        <f t="shared" si="13"/>
        <v/>
      </c>
      <c r="V113" s="219" t="str">
        <f t="shared" si="22"/>
        <v/>
      </c>
      <c r="W113" s="220" t="e">
        <f t="shared" si="23"/>
        <v>#VALUE!</v>
      </c>
    </row>
    <row r="114" spans="1:23" x14ac:dyDescent="0.25">
      <c r="A114" s="162"/>
      <c r="B114" s="154" t="str">
        <f t="shared" si="14"/>
        <v/>
      </c>
      <c r="C114" s="520" t="str">
        <f t="shared" si="15"/>
        <v/>
      </c>
      <c r="D114" s="157"/>
      <c r="E114" s="716" t="str">
        <f>IFERROR(VLOOKUP($D114,LISTA!A91:J8341,4,0),"")</f>
        <v/>
      </c>
      <c r="F114" s="716"/>
      <c r="G114" s="716" t="str">
        <f>IFERROR(VLOOKUP($D114,LISTA!A90:J8340,5,0),"")</f>
        <v/>
      </c>
      <c r="H114" s="716"/>
      <c r="I114" s="157"/>
      <c r="J114" s="144" t="str">
        <f>IFERROR(VLOOKUP($D114,LISTA!A55:J8305,7,0),"")</f>
        <v/>
      </c>
      <c r="K114" s="144" t="str">
        <f>IFERROR(VLOOKUP($D114,LISTA!A55:J8305,8,0),"")</f>
        <v/>
      </c>
      <c r="L114" s="144" t="str">
        <f t="shared" si="12"/>
        <v/>
      </c>
      <c r="M114" s="227" t="str">
        <f t="shared" si="16"/>
        <v/>
      </c>
      <c r="N114" s="155" t="str">
        <f t="shared" si="17"/>
        <v/>
      </c>
      <c r="O114" s="155" t="str">
        <f t="shared" si="18"/>
        <v/>
      </c>
      <c r="P114" s="155" t="str">
        <f>IFERROR(VLOOKUP($D114,LISTA!A91:J8341,10,0),"")</f>
        <v/>
      </c>
      <c r="Q114" s="228" t="str">
        <f t="shared" si="19"/>
        <v/>
      </c>
      <c r="R114" s="285" t="str">
        <f t="shared" si="20"/>
        <v/>
      </c>
      <c r="S114" s="189" t="str">
        <f t="shared" si="21"/>
        <v/>
      </c>
      <c r="U114" s="138" t="str">
        <f t="shared" si="13"/>
        <v/>
      </c>
      <c r="V114" s="219" t="str">
        <f t="shared" si="22"/>
        <v/>
      </c>
      <c r="W114" s="220" t="e">
        <f t="shared" si="23"/>
        <v>#VALUE!</v>
      </c>
    </row>
    <row r="115" spans="1:23" x14ac:dyDescent="0.25">
      <c r="A115" s="162"/>
      <c r="B115" s="154" t="str">
        <f t="shared" si="14"/>
        <v/>
      </c>
      <c r="C115" s="520" t="str">
        <f t="shared" si="15"/>
        <v/>
      </c>
      <c r="D115" s="157"/>
      <c r="E115" s="716" t="str">
        <f>IFERROR(VLOOKUP($D115,LISTA!A92:J8342,4,0),"")</f>
        <v/>
      </c>
      <c r="F115" s="716"/>
      <c r="G115" s="716" t="str">
        <f>IFERROR(VLOOKUP($D115,LISTA!A91:J8341,5,0),"")</f>
        <v/>
      </c>
      <c r="H115" s="716"/>
      <c r="I115" s="157"/>
      <c r="J115" s="144" t="str">
        <f>IFERROR(VLOOKUP($D115,LISTA!A56:J8306,7,0),"")</f>
        <v/>
      </c>
      <c r="K115" s="144" t="str">
        <f>IFERROR(VLOOKUP($D115,LISTA!A56:J8306,8,0),"")</f>
        <v/>
      </c>
      <c r="L115" s="144" t="str">
        <f t="shared" si="12"/>
        <v/>
      </c>
      <c r="M115" s="227" t="str">
        <f t="shared" si="16"/>
        <v/>
      </c>
      <c r="N115" s="155" t="str">
        <f t="shared" si="17"/>
        <v/>
      </c>
      <c r="O115" s="155" t="str">
        <f t="shared" si="18"/>
        <v/>
      </c>
      <c r="P115" s="155" t="str">
        <f>IFERROR(VLOOKUP($D115,LISTA!A92:J8342,10,0),"")</f>
        <v/>
      </c>
      <c r="Q115" s="228" t="str">
        <f t="shared" si="19"/>
        <v/>
      </c>
      <c r="R115" s="285" t="str">
        <f t="shared" si="20"/>
        <v/>
      </c>
      <c r="S115" s="189" t="str">
        <f t="shared" si="21"/>
        <v/>
      </c>
      <c r="U115" s="138" t="str">
        <f t="shared" si="13"/>
        <v/>
      </c>
      <c r="V115" s="219" t="str">
        <f t="shared" si="22"/>
        <v/>
      </c>
      <c r="W115" s="220" t="e">
        <f t="shared" si="23"/>
        <v>#VALUE!</v>
      </c>
    </row>
    <row r="116" spans="1:23" x14ac:dyDescent="0.25">
      <c r="A116" s="162"/>
      <c r="B116" s="154" t="str">
        <f t="shared" si="14"/>
        <v/>
      </c>
      <c r="C116" s="520" t="str">
        <f t="shared" si="15"/>
        <v/>
      </c>
      <c r="D116" s="157"/>
      <c r="E116" s="716" t="str">
        <f>IFERROR(VLOOKUP($D116,LISTA!A93:J8343,4,0),"")</f>
        <v/>
      </c>
      <c r="F116" s="716"/>
      <c r="G116" s="716" t="str">
        <f>IFERROR(VLOOKUP($D116,LISTA!A92:J8342,5,0),"")</f>
        <v/>
      </c>
      <c r="H116" s="716"/>
      <c r="I116" s="157"/>
      <c r="J116" s="144" t="str">
        <f>IFERROR(VLOOKUP($D116,LISTA!A57:J8307,7,0),"")</f>
        <v/>
      </c>
      <c r="K116" s="144" t="str">
        <f>IFERROR(VLOOKUP($D116,LISTA!A57:J8307,8,0),"")</f>
        <v/>
      </c>
      <c r="L116" s="144" t="str">
        <f t="shared" si="12"/>
        <v/>
      </c>
      <c r="M116" s="227" t="str">
        <f t="shared" si="16"/>
        <v/>
      </c>
      <c r="N116" s="155" t="str">
        <f t="shared" si="17"/>
        <v/>
      </c>
      <c r="O116" s="155" t="str">
        <f t="shared" si="18"/>
        <v/>
      </c>
      <c r="P116" s="155" t="str">
        <f>IFERROR(VLOOKUP($D116,LISTA!A93:J8343,10,0),"")</f>
        <v/>
      </c>
      <c r="Q116" s="228" t="str">
        <f t="shared" si="19"/>
        <v/>
      </c>
      <c r="R116" s="285" t="str">
        <f t="shared" si="20"/>
        <v/>
      </c>
      <c r="S116" s="189" t="str">
        <f t="shared" si="21"/>
        <v/>
      </c>
      <c r="U116" s="138" t="str">
        <f t="shared" si="13"/>
        <v/>
      </c>
      <c r="V116" s="219" t="str">
        <f t="shared" si="22"/>
        <v/>
      </c>
      <c r="W116" s="220" t="e">
        <f t="shared" si="23"/>
        <v>#VALUE!</v>
      </c>
    </row>
    <row r="117" spans="1:23" x14ac:dyDescent="0.25">
      <c r="A117" s="162"/>
      <c r="B117" s="154" t="str">
        <f t="shared" si="14"/>
        <v/>
      </c>
      <c r="C117" s="520" t="str">
        <f t="shared" si="15"/>
        <v/>
      </c>
      <c r="D117" s="157"/>
      <c r="E117" s="716" t="str">
        <f>IFERROR(VLOOKUP($D117,LISTA!A94:J8344,4,0),"")</f>
        <v/>
      </c>
      <c r="F117" s="716"/>
      <c r="G117" s="716" t="str">
        <f>IFERROR(VLOOKUP($D117,LISTA!A93:J8343,5,0),"")</f>
        <v/>
      </c>
      <c r="H117" s="716"/>
      <c r="I117" s="157"/>
      <c r="J117" s="144" t="str">
        <f>IFERROR(VLOOKUP($D117,LISTA!A58:J8308,7,0),"")</f>
        <v/>
      </c>
      <c r="K117" s="144" t="str">
        <f>IFERROR(VLOOKUP($D117,LISTA!A58:J8308,8,0),"")</f>
        <v/>
      </c>
      <c r="L117" s="144" t="str">
        <f t="shared" si="12"/>
        <v/>
      </c>
      <c r="M117" s="227" t="str">
        <f t="shared" si="16"/>
        <v/>
      </c>
      <c r="N117" s="155" t="str">
        <f t="shared" si="17"/>
        <v/>
      </c>
      <c r="O117" s="155" t="str">
        <f t="shared" si="18"/>
        <v/>
      </c>
      <c r="P117" s="155" t="str">
        <f>IFERROR(VLOOKUP($D117,LISTA!A94:J8344,10,0),"")</f>
        <v/>
      </c>
      <c r="Q117" s="228" t="str">
        <f t="shared" si="19"/>
        <v/>
      </c>
      <c r="R117" s="285" t="str">
        <f t="shared" si="20"/>
        <v/>
      </c>
      <c r="S117" s="189" t="str">
        <f t="shared" si="21"/>
        <v/>
      </c>
      <c r="U117" s="138" t="str">
        <f t="shared" si="13"/>
        <v/>
      </c>
      <c r="V117" s="219" t="str">
        <f t="shared" si="22"/>
        <v/>
      </c>
      <c r="W117" s="220" t="e">
        <f t="shared" si="23"/>
        <v>#VALUE!</v>
      </c>
    </row>
    <row r="118" spans="1:23" x14ac:dyDescent="0.25">
      <c r="A118" s="162"/>
      <c r="B118" s="154" t="str">
        <f t="shared" si="14"/>
        <v/>
      </c>
      <c r="C118" s="520" t="str">
        <f t="shared" si="15"/>
        <v/>
      </c>
      <c r="D118" s="157"/>
      <c r="E118" s="716" t="str">
        <f>IFERROR(VLOOKUP($D118,LISTA!A95:J8345,4,0),"")</f>
        <v/>
      </c>
      <c r="F118" s="716"/>
      <c r="G118" s="716" t="str">
        <f>IFERROR(VLOOKUP($D118,LISTA!A94:J8344,5,0),"")</f>
        <v/>
      </c>
      <c r="H118" s="716"/>
      <c r="I118" s="157"/>
      <c r="J118" s="144" t="str">
        <f>IFERROR(VLOOKUP($D118,LISTA!A59:J8309,7,0),"")</f>
        <v/>
      </c>
      <c r="K118" s="144" t="str">
        <f>IFERROR(VLOOKUP($D118,LISTA!A59:J8309,8,0),"")</f>
        <v/>
      </c>
      <c r="L118" s="144" t="str">
        <f t="shared" si="12"/>
        <v/>
      </c>
      <c r="M118" s="227" t="str">
        <f t="shared" si="16"/>
        <v/>
      </c>
      <c r="N118" s="155" t="str">
        <f t="shared" si="17"/>
        <v/>
      </c>
      <c r="O118" s="155" t="str">
        <f t="shared" si="18"/>
        <v/>
      </c>
      <c r="P118" s="155" t="str">
        <f>IFERROR(VLOOKUP($D118,LISTA!A95:J8345,10,0),"")</f>
        <v/>
      </c>
      <c r="Q118" s="228" t="str">
        <f t="shared" si="19"/>
        <v/>
      </c>
      <c r="R118" s="285" t="str">
        <f t="shared" si="20"/>
        <v/>
      </c>
      <c r="S118" s="189" t="str">
        <f t="shared" si="21"/>
        <v/>
      </c>
      <c r="U118" s="138" t="str">
        <f t="shared" si="13"/>
        <v/>
      </c>
      <c r="V118" s="219" t="str">
        <f t="shared" si="22"/>
        <v/>
      </c>
      <c r="W118" s="220" t="e">
        <f t="shared" si="23"/>
        <v>#VALUE!</v>
      </c>
    </row>
    <row r="119" spans="1:23" x14ac:dyDescent="0.25">
      <c r="A119" s="162"/>
      <c r="B119" s="154" t="str">
        <f t="shared" si="14"/>
        <v/>
      </c>
      <c r="C119" s="520" t="str">
        <f t="shared" si="15"/>
        <v/>
      </c>
      <c r="D119" s="157"/>
      <c r="E119" s="716" t="str">
        <f>IFERROR(VLOOKUP($D119,LISTA!A96:J8346,4,0),"")</f>
        <v/>
      </c>
      <c r="F119" s="716"/>
      <c r="G119" s="716" t="str">
        <f>IFERROR(VLOOKUP($D119,LISTA!A95:J8345,5,0),"")</f>
        <v/>
      </c>
      <c r="H119" s="716"/>
      <c r="I119" s="157"/>
      <c r="J119" s="144" t="str">
        <f>IFERROR(VLOOKUP($D119,LISTA!A60:J8310,7,0),"")</f>
        <v/>
      </c>
      <c r="K119" s="144" t="str">
        <f>IFERROR(VLOOKUP($D119,LISTA!A60:J8310,8,0),"")</f>
        <v/>
      </c>
      <c r="L119" s="144" t="str">
        <f t="shared" si="12"/>
        <v/>
      </c>
      <c r="M119" s="227" t="str">
        <f t="shared" si="16"/>
        <v/>
      </c>
      <c r="N119" s="155" t="str">
        <f t="shared" si="17"/>
        <v/>
      </c>
      <c r="O119" s="155" t="str">
        <f t="shared" si="18"/>
        <v/>
      </c>
      <c r="P119" s="155" t="str">
        <f>IFERROR(VLOOKUP($D119,LISTA!A96:J8346,10,0),"")</f>
        <v/>
      </c>
      <c r="Q119" s="228" t="str">
        <f t="shared" si="19"/>
        <v/>
      </c>
      <c r="R119" s="285" t="str">
        <f t="shared" si="20"/>
        <v/>
      </c>
      <c r="S119" s="189" t="str">
        <f t="shared" si="21"/>
        <v/>
      </c>
      <c r="U119" s="138" t="str">
        <f t="shared" si="13"/>
        <v/>
      </c>
      <c r="V119" s="219" t="str">
        <f t="shared" si="22"/>
        <v/>
      </c>
      <c r="W119" s="220" t="e">
        <f t="shared" si="23"/>
        <v>#VALUE!</v>
      </c>
    </row>
    <row r="120" spans="1:23" x14ac:dyDescent="0.25">
      <c r="A120" s="162"/>
      <c r="B120" s="154" t="str">
        <f t="shared" si="14"/>
        <v/>
      </c>
      <c r="C120" s="520" t="str">
        <f t="shared" si="15"/>
        <v/>
      </c>
      <c r="D120" s="157"/>
      <c r="E120" s="716" t="str">
        <f>IFERROR(VLOOKUP($D120,LISTA!A97:J8347,4,0),"")</f>
        <v/>
      </c>
      <c r="F120" s="716"/>
      <c r="G120" s="716" t="str">
        <f>IFERROR(VLOOKUP($D120,LISTA!A96:J8346,5,0),"")</f>
        <v/>
      </c>
      <c r="H120" s="716"/>
      <c r="I120" s="157"/>
      <c r="J120" s="144" t="str">
        <f>IFERROR(VLOOKUP($D120,LISTA!A61:J8311,7,0),"")</f>
        <v/>
      </c>
      <c r="K120" s="144" t="str">
        <f>IFERROR(VLOOKUP($D120,LISTA!A61:J8311,8,0),"")</f>
        <v/>
      </c>
      <c r="L120" s="144" t="str">
        <f t="shared" si="12"/>
        <v/>
      </c>
      <c r="M120" s="227" t="str">
        <f t="shared" si="16"/>
        <v/>
      </c>
      <c r="N120" s="155" t="str">
        <f t="shared" si="17"/>
        <v/>
      </c>
      <c r="O120" s="155" t="str">
        <f t="shared" si="18"/>
        <v/>
      </c>
      <c r="P120" s="155" t="str">
        <f>IFERROR(VLOOKUP($D120,LISTA!A97:J8347,10,0),"")</f>
        <v/>
      </c>
      <c r="Q120" s="228" t="str">
        <f t="shared" si="19"/>
        <v/>
      </c>
      <c r="R120" s="285" t="str">
        <f t="shared" si="20"/>
        <v/>
      </c>
      <c r="S120" s="189" t="str">
        <f t="shared" si="21"/>
        <v/>
      </c>
      <c r="U120" s="138" t="str">
        <f t="shared" si="13"/>
        <v/>
      </c>
      <c r="V120" s="219" t="str">
        <f t="shared" si="22"/>
        <v/>
      </c>
      <c r="W120" s="220" t="e">
        <f t="shared" si="23"/>
        <v>#VALUE!</v>
      </c>
    </row>
    <row r="121" spans="1:23" x14ac:dyDescent="0.25">
      <c r="A121" s="162"/>
      <c r="B121" s="154" t="str">
        <f t="shared" si="14"/>
        <v/>
      </c>
      <c r="C121" s="520" t="str">
        <f t="shared" si="15"/>
        <v/>
      </c>
      <c r="D121" s="157"/>
      <c r="E121" s="716" t="str">
        <f>IFERROR(VLOOKUP($D121,LISTA!A98:J8348,4,0),"")</f>
        <v/>
      </c>
      <c r="F121" s="716"/>
      <c r="G121" s="716" t="str">
        <f>IFERROR(VLOOKUP($D121,LISTA!A97:J8347,5,0),"")</f>
        <v/>
      </c>
      <c r="H121" s="716"/>
      <c r="I121" s="157"/>
      <c r="J121" s="144" t="str">
        <f>IFERROR(VLOOKUP($D121,LISTA!A62:J8312,7,0),"")</f>
        <v/>
      </c>
      <c r="K121" s="144" t="str">
        <f>IFERROR(VLOOKUP($D121,LISTA!A62:J8312,8,0),"")</f>
        <v/>
      </c>
      <c r="L121" s="144" t="str">
        <f t="shared" si="12"/>
        <v/>
      </c>
      <c r="M121" s="227" t="str">
        <f t="shared" si="16"/>
        <v/>
      </c>
      <c r="N121" s="155" t="str">
        <f t="shared" si="17"/>
        <v/>
      </c>
      <c r="O121" s="155" t="str">
        <f t="shared" si="18"/>
        <v/>
      </c>
      <c r="P121" s="155" t="str">
        <f>IFERROR(VLOOKUP($D121,LISTA!A98:J8348,10,0),"")</f>
        <v/>
      </c>
      <c r="Q121" s="228" t="str">
        <f t="shared" si="19"/>
        <v/>
      </c>
      <c r="R121" s="285" t="str">
        <f t="shared" si="20"/>
        <v/>
      </c>
      <c r="S121" s="189" t="str">
        <f t="shared" si="21"/>
        <v/>
      </c>
      <c r="U121" s="138" t="str">
        <f t="shared" si="13"/>
        <v/>
      </c>
      <c r="V121" s="219" t="str">
        <f t="shared" si="22"/>
        <v/>
      </c>
      <c r="W121" s="220" t="e">
        <f t="shared" si="23"/>
        <v>#VALUE!</v>
      </c>
    </row>
    <row r="122" spans="1:23" x14ac:dyDescent="0.25">
      <c r="A122" s="162"/>
      <c r="B122" s="154" t="str">
        <f t="shared" si="14"/>
        <v/>
      </c>
      <c r="C122" s="520" t="str">
        <f t="shared" si="15"/>
        <v/>
      </c>
      <c r="D122" s="157"/>
      <c r="E122" s="716" t="str">
        <f>IFERROR(VLOOKUP($D122,LISTA!A99:J8349,4,0),"")</f>
        <v/>
      </c>
      <c r="F122" s="716"/>
      <c r="G122" s="716" t="str">
        <f>IFERROR(VLOOKUP($D122,LISTA!A98:J8348,5,0),"")</f>
        <v/>
      </c>
      <c r="H122" s="716"/>
      <c r="I122" s="157"/>
      <c r="J122" s="144" t="str">
        <f>IFERROR(VLOOKUP($D122,LISTA!A63:J8313,7,0),"")</f>
        <v/>
      </c>
      <c r="K122" s="144" t="str">
        <f>IFERROR(VLOOKUP($D122,LISTA!A63:J8313,8,0),"")</f>
        <v/>
      </c>
      <c r="L122" s="144" t="str">
        <f t="shared" si="12"/>
        <v/>
      </c>
      <c r="M122" s="227" t="str">
        <f t="shared" si="16"/>
        <v/>
      </c>
      <c r="N122" s="155" t="str">
        <f t="shared" si="17"/>
        <v/>
      </c>
      <c r="O122" s="155" t="str">
        <f t="shared" si="18"/>
        <v/>
      </c>
      <c r="P122" s="155" t="str">
        <f>IFERROR(VLOOKUP($D122,LISTA!A99:J8349,10,0),"")</f>
        <v/>
      </c>
      <c r="Q122" s="228" t="str">
        <f t="shared" si="19"/>
        <v/>
      </c>
      <c r="R122" s="285" t="str">
        <f t="shared" si="20"/>
        <v/>
      </c>
      <c r="S122" s="189" t="str">
        <f t="shared" si="21"/>
        <v/>
      </c>
      <c r="U122" s="138" t="str">
        <f t="shared" si="13"/>
        <v/>
      </c>
      <c r="V122" s="219" t="str">
        <f t="shared" si="22"/>
        <v/>
      </c>
      <c r="W122" s="220" t="e">
        <f t="shared" si="23"/>
        <v>#VALUE!</v>
      </c>
    </row>
    <row r="123" spans="1:23" x14ac:dyDescent="0.25">
      <c r="A123" s="162"/>
      <c r="B123" s="154" t="str">
        <f t="shared" si="14"/>
        <v/>
      </c>
      <c r="C123" s="520" t="str">
        <f t="shared" si="15"/>
        <v/>
      </c>
      <c r="D123" s="157"/>
      <c r="E123" s="716" t="str">
        <f>IFERROR(VLOOKUP($D123,LISTA!A100:J8350,4,0),"")</f>
        <v/>
      </c>
      <c r="F123" s="716"/>
      <c r="G123" s="716" t="str">
        <f>IFERROR(VLOOKUP($D123,LISTA!A99:J8349,5,0),"")</f>
        <v/>
      </c>
      <c r="H123" s="716"/>
      <c r="I123" s="157"/>
      <c r="J123" s="144" t="str">
        <f>IFERROR(VLOOKUP($D123,LISTA!A64:J8314,7,0),"")</f>
        <v/>
      </c>
      <c r="K123" s="144" t="str">
        <f>IFERROR(VLOOKUP($D123,LISTA!A64:J8314,8,0),"")</f>
        <v/>
      </c>
      <c r="L123" s="144" t="str">
        <f t="shared" si="12"/>
        <v/>
      </c>
      <c r="M123" s="227" t="str">
        <f t="shared" si="16"/>
        <v/>
      </c>
      <c r="N123" s="155" t="str">
        <f t="shared" si="17"/>
        <v/>
      </c>
      <c r="O123" s="155" t="str">
        <f t="shared" si="18"/>
        <v/>
      </c>
      <c r="P123" s="155" t="str">
        <f>IFERROR(VLOOKUP($D123,LISTA!A100:J8350,10,0),"")</f>
        <v/>
      </c>
      <c r="Q123" s="228" t="str">
        <f t="shared" si="19"/>
        <v/>
      </c>
      <c r="R123" s="285" t="str">
        <f t="shared" si="20"/>
        <v/>
      </c>
      <c r="S123" s="189" t="str">
        <f t="shared" si="21"/>
        <v/>
      </c>
      <c r="U123" s="138" t="str">
        <f t="shared" si="13"/>
        <v/>
      </c>
      <c r="V123" s="219" t="str">
        <f t="shared" si="22"/>
        <v/>
      </c>
      <c r="W123" s="220" t="e">
        <f t="shared" si="23"/>
        <v>#VALUE!</v>
      </c>
    </row>
    <row r="124" spans="1:23" x14ac:dyDescent="0.25">
      <c r="A124" s="162"/>
      <c r="B124" s="154" t="str">
        <f t="shared" si="14"/>
        <v/>
      </c>
      <c r="C124" s="520" t="str">
        <f t="shared" si="15"/>
        <v/>
      </c>
      <c r="D124" s="157"/>
      <c r="E124" s="716" t="str">
        <f>IFERROR(VLOOKUP($D124,LISTA!A101:J8351,4,0),"")</f>
        <v/>
      </c>
      <c r="F124" s="716"/>
      <c r="G124" s="716" t="str">
        <f>IFERROR(VLOOKUP($D124,LISTA!A100:J8350,5,0),"")</f>
        <v/>
      </c>
      <c r="H124" s="716"/>
      <c r="I124" s="157"/>
      <c r="J124" s="144" t="str">
        <f>IFERROR(VLOOKUP($D124,LISTA!A65:J8315,7,0),"")</f>
        <v/>
      </c>
      <c r="K124" s="144" t="str">
        <f>IFERROR(VLOOKUP($D124,LISTA!A65:J8315,8,0),"")</f>
        <v/>
      </c>
      <c r="L124" s="144" t="str">
        <f t="shared" si="12"/>
        <v/>
      </c>
      <c r="M124" s="227" t="str">
        <f t="shared" si="16"/>
        <v/>
      </c>
      <c r="N124" s="155" t="str">
        <f t="shared" si="17"/>
        <v/>
      </c>
      <c r="O124" s="155" t="str">
        <f t="shared" si="18"/>
        <v/>
      </c>
      <c r="P124" s="155" t="str">
        <f>IFERROR(VLOOKUP($D124,LISTA!A101:J8351,10,0),"")</f>
        <v/>
      </c>
      <c r="Q124" s="228" t="str">
        <f t="shared" si="19"/>
        <v/>
      </c>
      <c r="R124" s="285" t="str">
        <f t="shared" si="20"/>
        <v/>
      </c>
      <c r="S124" s="189" t="str">
        <f t="shared" si="21"/>
        <v/>
      </c>
      <c r="U124" s="138" t="str">
        <f t="shared" si="13"/>
        <v/>
      </c>
      <c r="V124" s="219" t="str">
        <f t="shared" si="22"/>
        <v/>
      </c>
      <c r="W124" s="220" t="e">
        <f t="shared" si="23"/>
        <v>#VALUE!</v>
      </c>
    </row>
    <row r="125" spans="1:23" x14ac:dyDescent="0.25">
      <c r="A125" s="162"/>
      <c r="B125" s="154" t="str">
        <f t="shared" si="14"/>
        <v/>
      </c>
      <c r="C125" s="520" t="str">
        <f t="shared" si="15"/>
        <v/>
      </c>
      <c r="D125" s="157"/>
      <c r="E125" s="716" t="str">
        <f>IFERROR(VLOOKUP($D125,LISTA!A102:J8352,4,0),"")</f>
        <v/>
      </c>
      <c r="F125" s="716"/>
      <c r="G125" s="716" t="str">
        <f>IFERROR(VLOOKUP($D125,LISTA!A101:J8351,5,0),"")</f>
        <v/>
      </c>
      <c r="H125" s="716"/>
      <c r="I125" s="157"/>
      <c r="J125" s="144" t="str">
        <f>IFERROR(VLOOKUP($D125,LISTA!A66:J8316,7,0),"")</f>
        <v/>
      </c>
      <c r="K125" s="144" t="str">
        <f>IFERROR(VLOOKUP($D125,LISTA!A66:J8316,8,0),"")</f>
        <v/>
      </c>
      <c r="L125" s="144" t="str">
        <f t="shared" si="12"/>
        <v/>
      </c>
      <c r="M125" s="227" t="str">
        <f t="shared" si="16"/>
        <v/>
      </c>
      <c r="N125" s="155" t="str">
        <f t="shared" si="17"/>
        <v/>
      </c>
      <c r="O125" s="155" t="str">
        <f t="shared" si="18"/>
        <v/>
      </c>
      <c r="P125" s="155" t="str">
        <f>IFERROR(VLOOKUP($D125,LISTA!A102:J8352,10,0),"")</f>
        <v/>
      </c>
      <c r="Q125" s="228" t="str">
        <f t="shared" si="19"/>
        <v/>
      </c>
      <c r="R125" s="285" t="str">
        <f t="shared" si="20"/>
        <v/>
      </c>
      <c r="S125" s="189" t="str">
        <f t="shared" si="21"/>
        <v/>
      </c>
      <c r="U125" s="138" t="str">
        <f t="shared" si="13"/>
        <v/>
      </c>
      <c r="V125" s="219" t="str">
        <f t="shared" si="22"/>
        <v/>
      </c>
      <c r="W125" s="220" t="e">
        <f t="shared" si="23"/>
        <v>#VALUE!</v>
      </c>
    </row>
    <row r="126" spans="1:23" x14ac:dyDescent="0.25">
      <c r="A126" s="162"/>
      <c r="B126" s="154" t="str">
        <f t="shared" si="14"/>
        <v/>
      </c>
      <c r="C126" s="520" t="str">
        <f t="shared" si="15"/>
        <v/>
      </c>
      <c r="D126" s="157"/>
      <c r="E126" s="716" t="str">
        <f>IFERROR(VLOOKUP($D126,LISTA!A103:J8353,4,0),"")</f>
        <v/>
      </c>
      <c r="F126" s="716"/>
      <c r="G126" s="716" t="str">
        <f>IFERROR(VLOOKUP($D126,LISTA!A102:J8352,5,0),"")</f>
        <v/>
      </c>
      <c r="H126" s="716"/>
      <c r="I126" s="157"/>
      <c r="J126" s="144" t="str">
        <f>IFERROR(VLOOKUP($D126,LISTA!A67:J8317,7,0),"")</f>
        <v/>
      </c>
      <c r="K126" s="144" t="str">
        <f>IFERROR(VLOOKUP($D126,LISTA!A67:J8317,8,0),"")</f>
        <v/>
      </c>
      <c r="L126" s="144" t="str">
        <f t="shared" si="12"/>
        <v/>
      </c>
      <c r="M126" s="227" t="str">
        <f t="shared" si="16"/>
        <v/>
      </c>
      <c r="N126" s="155" t="str">
        <f t="shared" si="17"/>
        <v/>
      </c>
      <c r="O126" s="155" t="str">
        <f t="shared" si="18"/>
        <v/>
      </c>
      <c r="P126" s="155" t="str">
        <f>IFERROR(VLOOKUP($D126,LISTA!A103:J8353,10,0),"")</f>
        <v/>
      </c>
      <c r="Q126" s="228" t="str">
        <f t="shared" si="19"/>
        <v/>
      </c>
      <c r="R126" s="285" t="str">
        <f t="shared" si="20"/>
        <v/>
      </c>
      <c r="S126" s="189" t="str">
        <f t="shared" si="21"/>
        <v/>
      </c>
      <c r="U126" s="138" t="str">
        <f t="shared" si="13"/>
        <v/>
      </c>
      <c r="V126" s="219" t="str">
        <f t="shared" si="22"/>
        <v/>
      </c>
      <c r="W126" s="220" t="e">
        <f t="shared" si="23"/>
        <v>#VALUE!</v>
      </c>
    </row>
    <row r="127" spans="1:23" x14ac:dyDescent="0.25">
      <c r="A127" s="162"/>
      <c r="B127" s="154" t="str">
        <f t="shared" si="14"/>
        <v/>
      </c>
      <c r="C127" s="520" t="str">
        <f t="shared" si="15"/>
        <v/>
      </c>
      <c r="D127" s="157"/>
      <c r="E127" s="716" t="str">
        <f>IFERROR(VLOOKUP($D127,LISTA!A104:J8354,4,0),"")</f>
        <v/>
      </c>
      <c r="F127" s="716"/>
      <c r="G127" s="716" t="str">
        <f>IFERROR(VLOOKUP($D127,LISTA!A103:J8353,5,0),"")</f>
        <v/>
      </c>
      <c r="H127" s="716"/>
      <c r="I127" s="157"/>
      <c r="J127" s="144" t="str">
        <f>IFERROR(VLOOKUP($D127,LISTA!A68:J8318,7,0),"")</f>
        <v/>
      </c>
      <c r="K127" s="144" t="str">
        <f>IFERROR(VLOOKUP($D127,LISTA!A68:J8318,8,0),"")</f>
        <v/>
      </c>
      <c r="L127" s="144" t="str">
        <f t="shared" si="12"/>
        <v/>
      </c>
      <c r="M127" s="227" t="str">
        <f t="shared" si="16"/>
        <v/>
      </c>
      <c r="N127" s="155" t="str">
        <f t="shared" si="17"/>
        <v/>
      </c>
      <c r="O127" s="155" t="str">
        <f t="shared" si="18"/>
        <v/>
      </c>
      <c r="P127" s="155" t="str">
        <f>IFERROR(VLOOKUP($D127,LISTA!A104:J8354,10,0),"")</f>
        <v/>
      </c>
      <c r="Q127" s="228" t="str">
        <f t="shared" si="19"/>
        <v/>
      </c>
      <c r="R127" s="285" t="str">
        <f t="shared" si="20"/>
        <v/>
      </c>
      <c r="S127" s="189" t="str">
        <f t="shared" si="21"/>
        <v/>
      </c>
      <c r="U127" s="138" t="str">
        <f t="shared" si="13"/>
        <v/>
      </c>
      <c r="V127" s="219" t="str">
        <f t="shared" si="22"/>
        <v/>
      </c>
      <c r="W127" s="220" t="e">
        <f t="shared" si="23"/>
        <v>#VALUE!</v>
      </c>
    </row>
    <row r="128" spans="1:23" x14ac:dyDescent="0.25">
      <c r="A128" s="162"/>
      <c r="B128" s="154" t="str">
        <f t="shared" si="14"/>
        <v/>
      </c>
      <c r="C128" s="520" t="str">
        <f t="shared" si="15"/>
        <v/>
      </c>
      <c r="D128" s="157"/>
      <c r="E128" s="716" t="str">
        <f>IFERROR(VLOOKUP($D128,LISTA!A105:J8355,4,0),"")</f>
        <v/>
      </c>
      <c r="F128" s="716"/>
      <c r="G128" s="716" t="str">
        <f>IFERROR(VLOOKUP($D128,LISTA!A104:J8354,5,0),"")</f>
        <v/>
      </c>
      <c r="H128" s="716"/>
      <c r="I128" s="157"/>
      <c r="J128" s="144" t="str">
        <f>IFERROR(VLOOKUP($D128,LISTA!A69:J8319,7,0),"")</f>
        <v/>
      </c>
      <c r="K128" s="144" t="str">
        <f>IFERROR(VLOOKUP($D128,LISTA!A69:J8319,8,0),"")</f>
        <v/>
      </c>
      <c r="L128" s="144" t="str">
        <f t="shared" si="12"/>
        <v/>
      </c>
      <c r="M128" s="227" t="str">
        <f t="shared" si="16"/>
        <v/>
      </c>
      <c r="N128" s="155" t="str">
        <f t="shared" si="17"/>
        <v/>
      </c>
      <c r="O128" s="155" t="str">
        <f t="shared" si="18"/>
        <v/>
      </c>
      <c r="P128" s="155" t="str">
        <f>IFERROR(VLOOKUP($D128,LISTA!A105:J8355,10,0),"")</f>
        <v/>
      </c>
      <c r="Q128" s="228" t="str">
        <f t="shared" si="19"/>
        <v/>
      </c>
      <c r="R128" s="285" t="str">
        <f t="shared" si="20"/>
        <v/>
      </c>
      <c r="S128" s="189" t="str">
        <f t="shared" si="21"/>
        <v/>
      </c>
      <c r="U128" s="138" t="str">
        <f t="shared" si="13"/>
        <v/>
      </c>
      <c r="V128" s="219" t="str">
        <f t="shared" si="22"/>
        <v/>
      </c>
      <c r="W128" s="220" t="e">
        <f t="shared" si="23"/>
        <v>#VALUE!</v>
      </c>
    </row>
    <row r="129" spans="1:23" x14ac:dyDescent="0.25">
      <c r="A129" s="162"/>
      <c r="B129" s="154" t="str">
        <f t="shared" si="14"/>
        <v/>
      </c>
      <c r="C129" s="520" t="str">
        <f t="shared" si="15"/>
        <v/>
      </c>
      <c r="D129" s="157"/>
      <c r="E129" s="716" t="str">
        <f>IFERROR(VLOOKUP($D129,LISTA!A106:J8356,4,0),"")</f>
        <v/>
      </c>
      <c r="F129" s="716"/>
      <c r="G129" s="716" t="str">
        <f>IFERROR(VLOOKUP($D129,LISTA!A105:J8355,5,0),"")</f>
        <v/>
      </c>
      <c r="H129" s="716"/>
      <c r="I129" s="157"/>
      <c r="J129" s="144" t="str">
        <f>IFERROR(VLOOKUP($D129,LISTA!A70:J8320,7,0),"")</f>
        <v/>
      </c>
      <c r="K129" s="144" t="str">
        <f>IFERROR(VLOOKUP($D129,LISTA!A70:J8320,8,0),"")</f>
        <v/>
      </c>
      <c r="L129" s="144" t="str">
        <f t="shared" si="12"/>
        <v/>
      </c>
      <c r="M129" s="227" t="str">
        <f t="shared" si="16"/>
        <v/>
      </c>
      <c r="N129" s="155" t="str">
        <f t="shared" si="17"/>
        <v/>
      </c>
      <c r="O129" s="155" t="str">
        <f t="shared" si="18"/>
        <v/>
      </c>
      <c r="P129" s="155" t="str">
        <f>IFERROR(VLOOKUP($D129,LISTA!A106:J8356,10,0),"")</f>
        <v/>
      </c>
      <c r="Q129" s="228" t="str">
        <f t="shared" si="19"/>
        <v/>
      </c>
      <c r="R129" s="285" t="str">
        <f t="shared" si="20"/>
        <v/>
      </c>
      <c r="S129" s="189" t="str">
        <f t="shared" si="21"/>
        <v/>
      </c>
      <c r="U129" s="138" t="str">
        <f t="shared" si="13"/>
        <v/>
      </c>
      <c r="V129" s="219" t="str">
        <f t="shared" si="22"/>
        <v/>
      </c>
      <c r="W129" s="220" t="e">
        <f t="shared" si="23"/>
        <v>#VALUE!</v>
      </c>
    </row>
    <row r="130" spans="1:23" x14ac:dyDescent="0.25">
      <c r="A130" s="162"/>
      <c r="B130" s="154" t="str">
        <f t="shared" si="14"/>
        <v/>
      </c>
      <c r="C130" s="520" t="str">
        <f t="shared" si="15"/>
        <v/>
      </c>
      <c r="D130" s="157"/>
      <c r="E130" s="716" t="str">
        <f>IFERROR(VLOOKUP($D130,LISTA!A107:J8357,4,0),"")</f>
        <v/>
      </c>
      <c r="F130" s="716"/>
      <c r="G130" s="716" t="str">
        <f>IFERROR(VLOOKUP($D130,LISTA!A106:J8356,5,0),"")</f>
        <v/>
      </c>
      <c r="H130" s="716"/>
      <c r="I130" s="157"/>
      <c r="J130" s="144" t="str">
        <f>IFERROR(VLOOKUP($D130,LISTA!A71:J8321,7,0),"")</f>
        <v/>
      </c>
      <c r="K130" s="144" t="str">
        <f>IFERROR(VLOOKUP($D130,LISTA!A71:J8321,8,0),"")</f>
        <v/>
      </c>
      <c r="L130" s="144" t="str">
        <f t="shared" si="12"/>
        <v/>
      </c>
      <c r="M130" s="227" t="str">
        <f t="shared" si="16"/>
        <v/>
      </c>
      <c r="N130" s="155" t="str">
        <f t="shared" si="17"/>
        <v/>
      </c>
      <c r="O130" s="155" t="str">
        <f t="shared" si="18"/>
        <v/>
      </c>
      <c r="P130" s="155" t="str">
        <f>IFERROR(VLOOKUP($D130,LISTA!A107:J8357,10,0),"")</f>
        <v/>
      </c>
      <c r="Q130" s="228" t="str">
        <f t="shared" si="19"/>
        <v/>
      </c>
      <c r="R130" s="285" t="str">
        <f t="shared" si="20"/>
        <v/>
      </c>
      <c r="S130" s="189" t="str">
        <f t="shared" si="21"/>
        <v/>
      </c>
      <c r="U130" s="138" t="str">
        <f t="shared" si="13"/>
        <v/>
      </c>
      <c r="V130" s="219" t="str">
        <f t="shared" si="22"/>
        <v/>
      </c>
      <c r="W130" s="220" t="e">
        <f t="shared" si="23"/>
        <v>#VALUE!</v>
      </c>
    </row>
    <row r="131" spans="1:23" x14ac:dyDescent="0.25">
      <c r="A131" s="162"/>
      <c r="B131" s="154" t="str">
        <f t="shared" si="14"/>
        <v/>
      </c>
      <c r="C131" s="520" t="str">
        <f t="shared" si="15"/>
        <v/>
      </c>
      <c r="D131" s="157"/>
      <c r="E131" s="716" t="str">
        <f>IFERROR(VLOOKUP($D131,LISTA!A108:J8358,4,0),"")</f>
        <v/>
      </c>
      <c r="F131" s="716"/>
      <c r="G131" s="716" t="str">
        <f>IFERROR(VLOOKUP($D131,LISTA!A107:J8357,5,0),"")</f>
        <v/>
      </c>
      <c r="H131" s="716"/>
      <c r="I131" s="157"/>
      <c r="J131" s="144" t="str">
        <f>IFERROR(VLOOKUP($D131,LISTA!A72:J8322,7,0),"")</f>
        <v/>
      </c>
      <c r="K131" s="144" t="str">
        <f>IFERROR(VLOOKUP($D131,LISTA!A72:J8322,8,0),"")</f>
        <v/>
      </c>
      <c r="L131" s="144" t="str">
        <f t="shared" si="12"/>
        <v/>
      </c>
      <c r="M131" s="227" t="str">
        <f t="shared" si="16"/>
        <v/>
      </c>
      <c r="N131" s="155" t="str">
        <f t="shared" si="17"/>
        <v/>
      </c>
      <c r="O131" s="155" t="str">
        <f t="shared" si="18"/>
        <v/>
      </c>
      <c r="P131" s="155" t="str">
        <f>IFERROR(VLOOKUP($D131,LISTA!A108:J8358,10,0),"")</f>
        <v/>
      </c>
      <c r="Q131" s="228" t="str">
        <f t="shared" si="19"/>
        <v/>
      </c>
      <c r="R131" s="285" t="str">
        <f t="shared" si="20"/>
        <v/>
      </c>
      <c r="S131" s="189" t="str">
        <f t="shared" si="21"/>
        <v/>
      </c>
      <c r="U131" s="138" t="str">
        <f t="shared" si="13"/>
        <v/>
      </c>
      <c r="V131" s="219" t="str">
        <f t="shared" si="22"/>
        <v/>
      </c>
      <c r="W131" s="220" t="e">
        <f t="shared" si="23"/>
        <v>#VALUE!</v>
      </c>
    </row>
    <row r="132" spans="1:23" x14ac:dyDescent="0.25">
      <c r="A132" s="162"/>
      <c r="B132" s="154" t="str">
        <f t="shared" si="14"/>
        <v/>
      </c>
      <c r="C132" s="520" t="str">
        <f t="shared" si="15"/>
        <v/>
      </c>
      <c r="D132" s="157"/>
      <c r="E132" s="716" t="str">
        <f>IFERROR(VLOOKUP($D132,LISTA!A109:J8359,4,0),"")</f>
        <v/>
      </c>
      <c r="F132" s="716"/>
      <c r="G132" s="716" t="str">
        <f>IFERROR(VLOOKUP($D132,LISTA!A108:J8358,5,0),"")</f>
        <v/>
      </c>
      <c r="H132" s="716"/>
      <c r="I132" s="157"/>
      <c r="J132" s="144" t="str">
        <f>IFERROR(VLOOKUP($D132,LISTA!A73:J8323,7,0),"")</f>
        <v/>
      </c>
      <c r="K132" s="144" t="str">
        <f>IFERROR(VLOOKUP($D132,LISTA!A73:J8323,8,0),"")</f>
        <v/>
      </c>
      <c r="L132" s="144" t="str">
        <f t="shared" si="12"/>
        <v/>
      </c>
      <c r="M132" s="227" t="str">
        <f t="shared" si="16"/>
        <v/>
      </c>
      <c r="N132" s="155" t="str">
        <f t="shared" si="17"/>
        <v/>
      </c>
      <c r="O132" s="155" t="str">
        <f t="shared" si="18"/>
        <v/>
      </c>
      <c r="P132" s="155" t="str">
        <f>IFERROR(VLOOKUP($D132,LISTA!A109:J8359,10,0),"")</f>
        <v/>
      </c>
      <c r="Q132" s="228" t="str">
        <f t="shared" si="19"/>
        <v/>
      </c>
      <c r="R132" s="285" t="str">
        <f t="shared" si="20"/>
        <v/>
      </c>
      <c r="S132" s="189" t="str">
        <f t="shared" si="21"/>
        <v/>
      </c>
      <c r="U132" s="138" t="str">
        <f t="shared" si="13"/>
        <v/>
      </c>
      <c r="V132" s="219" t="str">
        <f t="shared" si="22"/>
        <v/>
      </c>
      <c r="W132" s="220" t="e">
        <f t="shared" si="23"/>
        <v>#VALUE!</v>
      </c>
    </row>
    <row r="133" spans="1:23" x14ac:dyDescent="0.25">
      <c r="A133" s="162"/>
      <c r="B133" s="154" t="str">
        <f t="shared" si="14"/>
        <v/>
      </c>
      <c r="C133" s="520" t="str">
        <f t="shared" si="15"/>
        <v/>
      </c>
      <c r="D133" s="157"/>
      <c r="E133" s="716" t="str">
        <f>IFERROR(VLOOKUP($D133,LISTA!A110:J8360,4,0),"")</f>
        <v/>
      </c>
      <c r="F133" s="716"/>
      <c r="G133" s="716" t="str">
        <f>IFERROR(VLOOKUP($D133,LISTA!A109:J8359,5,0),"")</f>
        <v/>
      </c>
      <c r="H133" s="716"/>
      <c r="I133" s="157"/>
      <c r="J133" s="144" t="str">
        <f>IFERROR(VLOOKUP($D133,LISTA!A74:J8324,7,0),"")</f>
        <v/>
      </c>
      <c r="K133" s="144" t="str">
        <f>IFERROR(VLOOKUP($D133,LISTA!A74:J8324,8,0),"")</f>
        <v/>
      </c>
      <c r="L133" s="144" t="str">
        <f t="shared" si="12"/>
        <v/>
      </c>
      <c r="M133" s="227" t="str">
        <f t="shared" si="16"/>
        <v/>
      </c>
      <c r="N133" s="155" t="str">
        <f t="shared" si="17"/>
        <v/>
      </c>
      <c r="O133" s="155" t="str">
        <f t="shared" si="18"/>
        <v/>
      </c>
      <c r="P133" s="155" t="str">
        <f>IFERROR(VLOOKUP($D133,LISTA!A110:J8360,10,0),"")</f>
        <v/>
      </c>
      <c r="Q133" s="228" t="str">
        <f t="shared" si="19"/>
        <v/>
      </c>
      <c r="R133" s="285" t="str">
        <f t="shared" si="20"/>
        <v/>
      </c>
      <c r="S133" s="189" t="str">
        <f t="shared" si="21"/>
        <v/>
      </c>
      <c r="U133" s="138" t="str">
        <f t="shared" si="13"/>
        <v/>
      </c>
      <c r="V133" s="219" t="str">
        <f t="shared" si="22"/>
        <v/>
      </c>
      <c r="W133" s="220" t="e">
        <f t="shared" si="23"/>
        <v>#VALUE!</v>
      </c>
    </row>
    <row r="134" spans="1:23" x14ac:dyDescent="0.25">
      <c r="A134" s="162"/>
      <c r="B134" s="154" t="str">
        <f t="shared" si="14"/>
        <v/>
      </c>
      <c r="C134" s="520" t="str">
        <f t="shared" si="15"/>
        <v/>
      </c>
      <c r="D134" s="157"/>
      <c r="E134" s="716" t="str">
        <f>IFERROR(VLOOKUP($D134,LISTA!A111:J8361,4,0),"")</f>
        <v/>
      </c>
      <c r="F134" s="716"/>
      <c r="G134" s="716" t="str">
        <f>IFERROR(VLOOKUP($D134,LISTA!A110:J8360,5,0),"")</f>
        <v/>
      </c>
      <c r="H134" s="716"/>
      <c r="I134" s="157"/>
      <c r="J134" s="144" t="str">
        <f>IFERROR(VLOOKUP($D134,LISTA!A75:J8325,7,0),"")</f>
        <v/>
      </c>
      <c r="K134" s="144" t="str">
        <f>IFERROR(VLOOKUP($D134,LISTA!A75:J8325,8,0),"")</f>
        <v/>
      </c>
      <c r="L134" s="144" t="str">
        <f t="shared" si="12"/>
        <v/>
      </c>
      <c r="M134" s="227" t="str">
        <f t="shared" si="16"/>
        <v/>
      </c>
      <c r="N134" s="155" t="str">
        <f t="shared" si="17"/>
        <v/>
      </c>
      <c r="O134" s="155" t="str">
        <f t="shared" si="18"/>
        <v/>
      </c>
      <c r="P134" s="155" t="str">
        <f>IFERROR(VLOOKUP($D134,LISTA!A111:J8361,10,0),"")</f>
        <v/>
      </c>
      <c r="Q134" s="228" t="str">
        <f t="shared" si="19"/>
        <v/>
      </c>
      <c r="R134" s="285" t="str">
        <f t="shared" si="20"/>
        <v/>
      </c>
      <c r="S134" s="189" t="str">
        <f t="shared" si="21"/>
        <v/>
      </c>
      <c r="U134" s="138" t="str">
        <f t="shared" si="13"/>
        <v/>
      </c>
      <c r="V134" s="219" t="str">
        <f t="shared" si="22"/>
        <v/>
      </c>
      <c r="W134" s="220" t="e">
        <f t="shared" si="23"/>
        <v>#VALUE!</v>
      </c>
    </row>
    <row r="135" spans="1:23" x14ac:dyDescent="0.25">
      <c r="A135" s="162"/>
      <c r="B135" s="154" t="str">
        <f t="shared" si="14"/>
        <v/>
      </c>
      <c r="C135" s="520" t="str">
        <f t="shared" si="15"/>
        <v/>
      </c>
      <c r="D135" s="157"/>
      <c r="E135" s="716" t="str">
        <f>IFERROR(VLOOKUP($D135,LISTA!A112:J8362,4,0),"")</f>
        <v/>
      </c>
      <c r="F135" s="716"/>
      <c r="G135" s="716" t="str">
        <f>IFERROR(VLOOKUP($D135,LISTA!A111:J8361,5,0),"")</f>
        <v/>
      </c>
      <c r="H135" s="716"/>
      <c r="I135" s="157"/>
      <c r="J135" s="144" t="str">
        <f>IFERROR(VLOOKUP($D135,LISTA!A76:J8326,7,0),"")</f>
        <v/>
      </c>
      <c r="K135" s="144" t="str">
        <f>IFERROR(VLOOKUP($D135,LISTA!A76:J8326,8,0),"")</f>
        <v/>
      </c>
      <c r="L135" s="144" t="str">
        <f t="shared" si="12"/>
        <v/>
      </c>
      <c r="M135" s="227" t="str">
        <f t="shared" si="16"/>
        <v/>
      </c>
      <c r="N135" s="155" t="str">
        <f t="shared" si="17"/>
        <v/>
      </c>
      <c r="O135" s="155" t="str">
        <f t="shared" si="18"/>
        <v/>
      </c>
      <c r="P135" s="155" t="str">
        <f>IFERROR(VLOOKUP($D135,LISTA!A112:J8362,10,0),"")</f>
        <v/>
      </c>
      <c r="Q135" s="228" t="str">
        <f t="shared" si="19"/>
        <v/>
      </c>
      <c r="R135" s="285" t="str">
        <f t="shared" si="20"/>
        <v/>
      </c>
      <c r="S135" s="189" t="str">
        <f t="shared" si="21"/>
        <v/>
      </c>
      <c r="U135" s="138" t="str">
        <f t="shared" si="13"/>
        <v/>
      </c>
      <c r="V135" s="219" t="str">
        <f t="shared" si="22"/>
        <v/>
      </c>
      <c r="W135" s="220" t="e">
        <f t="shared" si="23"/>
        <v>#VALUE!</v>
      </c>
    </row>
    <row r="136" spans="1:23" x14ac:dyDescent="0.25">
      <c r="A136" s="162"/>
      <c r="B136" s="154" t="str">
        <f t="shared" si="14"/>
        <v/>
      </c>
      <c r="C136" s="520" t="str">
        <f t="shared" si="15"/>
        <v/>
      </c>
      <c r="D136" s="157"/>
      <c r="E136" s="716" t="str">
        <f>IFERROR(VLOOKUP($D136,LISTA!A113:J8363,4,0),"")</f>
        <v/>
      </c>
      <c r="F136" s="716"/>
      <c r="G136" s="716" t="str">
        <f>IFERROR(VLOOKUP($D136,LISTA!A112:J8362,5,0),"")</f>
        <v/>
      </c>
      <c r="H136" s="716"/>
      <c r="I136" s="157"/>
      <c r="J136" s="144" t="str">
        <f>IFERROR(VLOOKUP($D136,LISTA!A77:J8327,7,0),"")</f>
        <v/>
      </c>
      <c r="K136" s="144" t="str">
        <f>IFERROR(VLOOKUP($D136,LISTA!A77:J8327,8,0),"")</f>
        <v/>
      </c>
      <c r="L136" s="144" t="str">
        <f t="shared" si="12"/>
        <v/>
      </c>
      <c r="M136" s="227" t="str">
        <f t="shared" si="16"/>
        <v/>
      </c>
      <c r="N136" s="155" t="str">
        <f t="shared" si="17"/>
        <v/>
      </c>
      <c r="O136" s="155" t="str">
        <f t="shared" si="18"/>
        <v/>
      </c>
      <c r="P136" s="155" t="str">
        <f>IFERROR(VLOOKUP($D136,LISTA!A113:J8363,10,0),"")</f>
        <v/>
      </c>
      <c r="Q136" s="228" t="str">
        <f t="shared" si="19"/>
        <v/>
      </c>
      <c r="R136" s="285" t="str">
        <f t="shared" si="20"/>
        <v/>
      </c>
      <c r="S136" s="189" t="str">
        <f t="shared" si="21"/>
        <v/>
      </c>
      <c r="U136" s="138" t="str">
        <f t="shared" si="13"/>
        <v/>
      </c>
      <c r="V136" s="219" t="str">
        <f t="shared" si="22"/>
        <v/>
      </c>
      <c r="W136" s="220" t="e">
        <f t="shared" si="23"/>
        <v>#VALUE!</v>
      </c>
    </row>
    <row r="137" spans="1:23" x14ac:dyDescent="0.25">
      <c r="A137" s="162"/>
      <c r="B137" s="154" t="str">
        <f t="shared" si="14"/>
        <v/>
      </c>
      <c r="C137" s="520" t="str">
        <f t="shared" si="15"/>
        <v/>
      </c>
      <c r="D137" s="157"/>
      <c r="E137" s="716" t="str">
        <f>IFERROR(VLOOKUP($D137,LISTA!A114:J8364,4,0),"")</f>
        <v/>
      </c>
      <c r="F137" s="716"/>
      <c r="G137" s="716" t="str">
        <f>IFERROR(VLOOKUP($D137,LISTA!A113:J8363,5,0),"")</f>
        <v/>
      </c>
      <c r="H137" s="716"/>
      <c r="I137" s="157"/>
      <c r="J137" s="144" t="str">
        <f>IFERROR(VLOOKUP($D137,LISTA!A78:J8328,7,0),"")</f>
        <v/>
      </c>
      <c r="K137" s="144" t="str">
        <f>IFERROR(VLOOKUP($D137,LISTA!A78:J8328,8,0),"")</f>
        <v/>
      </c>
      <c r="L137" s="144" t="str">
        <f t="shared" si="12"/>
        <v/>
      </c>
      <c r="M137" s="227" t="str">
        <f t="shared" si="16"/>
        <v/>
      </c>
      <c r="N137" s="155" t="str">
        <f t="shared" si="17"/>
        <v/>
      </c>
      <c r="O137" s="155" t="str">
        <f t="shared" si="18"/>
        <v/>
      </c>
      <c r="P137" s="155" t="str">
        <f>IFERROR(VLOOKUP($D137,LISTA!A114:J8364,10,0),"")</f>
        <v/>
      </c>
      <c r="Q137" s="228" t="str">
        <f t="shared" si="19"/>
        <v/>
      </c>
      <c r="R137" s="285" t="str">
        <f t="shared" si="20"/>
        <v/>
      </c>
      <c r="S137" s="189" t="str">
        <f t="shared" si="21"/>
        <v/>
      </c>
      <c r="U137" s="138" t="str">
        <f t="shared" si="13"/>
        <v/>
      </c>
      <c r="V137" s="219" t="str">
        <f t="shared" si="22"/>
        <v/>
      </c>
      <c r="W137" s="220" t="e">
        <f t="shared" si="23"/>
        <v>#VALUE!</v>
      </c>
    </row>
    <row r="138" spans="1:23" x14ac:dyDescent="0.25">
      <c r="A138" s="162"/>
      <c r="B138" s="154" t="str">
        <f t="shared" si="14"/>
        <v/>
      </c>
      <c r="C138" s="520" t="str">
        <f t="shared" si="15"/>
        <v/>
      </c>
      <c r="D138" s="157"/>
      <c r="E138" s="716" t="str">
        <f>IFERROR(VLOOKUP($D138,LISTA!A115:J8365,4,0),"")</f>
        <v/>
      </c>
      <c r="F138" s="716"/>
      <c r="G138" s="716" t="str">
        <f>IFERROR(VLOOKUP($D138,LISTA!A114:J8364,5,0),"")</f>
        <v/>
      </c>
      <c r="H138" s="716"/>
      <c r="I138" s="157"/>
      <c r="J138" s="144" t="str">
        <f>IFERROR(VLOOKUP($D138,LISTA!A79:J8329,7,0),"")</f>
        <v/>
      </c>
      <c r="K138" s="144" t="str">
        <f>IFERROR(VLOOKUP($D138,LISTA!A79:J8329,8,0),"")</f>
        <v/>
      </c>
      <c r="L138" s="144" t="str">
        <f t="shared" si="12"/>
        <v/>
      </c>
      <c r="M138" s="227" t="str">
        <f t="shared" si="16"/>
        <v/>
      </c>
      <c r="N138" s="155" t="str">
        <f t="shared" si="17"/>
        <v/>
      </c>
      <c r="O138" s="155" t="str">
        <f t="shared" si="18"/>
        <v/>
      </c>
      <c r="P138" s="155" t="str">
        <f>IFERROR(VLOOKUP($D138,LISTA!A115:J8365,10,0),"")</f>
        <v/>
      </c>
      <c r="Q138" s="228" t="str">
        <f t="shared" si="19"/>
        <v/>
      </c>
      <c r="R138" s="285" t="str">
        <f t="shared" si="20"/>
        <v/>
      </c>
      <c r="S138" s="189" t="str">
        <f t="shared" si="21"/>
        <v/>
      </c>
      <c r="U138" s="138" t="str">
        <f t="shared" si="13"/>
        <v/>
      </c>
      <c r="V138" s="219" t="str">
        <f t="shared" si="22"/>
        <v/>
      </c>
      <c r="W138" s="220" t="e">
        <f t="shared" si="23"/>
        <v>#VALUE!</v>
      </c>
    </row>
    <row r="139" spans="1:23" x14ac:dyDescent="0.25">
      <c r="A139" s="162"/>
      <c r="B139" s="154" t="str">
        <f t="shared" si="14"/>
        <v/>
      </c>
      <c r="C139" s="520" t="str">
        <f t="shared" si="15"/>
        <v/>
      </c>
      <c r="D139" s="157"/>
      <c r="E139" s="716" t="str">
        <f>IFERROR(VLOOKUP($D139,LISTA!A116:J8366,4,0),"")</f>
        <v/>
      </c>
      <c r="F139" s="716"/>
      <c r="G139" s="716" t="str">
        <f>IFERROR(VLOOKUP($D139,LISTA!A115:J8365,5,0),"")</f>
        <v/>
      </c>
      <c r="H139" s="716"/>
      <c r="I139" s="157"/>
      <c r="J139" s="144" t="str">
        <f>IFERROR(VLOOKUP($D139,LISTA!A80:J8330,7,0),"")</f>
        <v/>
      </c>
      <c r="K139" s="144" t="str">
        <f>IFERROR(VLOOKUP($D139,LISTA!A80:J8330,8,0),"")</f>
        <v/>
      </c>
      <c r="L139" s="144" t="str">
        <f t="shared" si="12"/>
        <v/>
      </c>
      <c r="M139" s="227" t="str">
        <f t="shared" si="16"/>
        <v/>
      </c>
      <c r="N139" s="155" t="str">
        <f t="shared" si="17"/>
        <v/>
      </c>
      <c r="O139" s="155" t="str">
        <f t="shared" si="18"/>
        <v/>
      </c>
      <c r="P139" s="155" t="str">
        <f>IFERROR(VLOOKUP($D139,LISTA!A116:J8366,10,0),"")</f>
        <v/>
      </c>
      <c r="Q139" s="228" t="str">
        <f t="shared" si="19"/>
        <v/>
      </c>
      <c r="R139" s="285" t="str">
        <f t="shared" si="20"/>
        <v/>
      </c>
      <c r="S139" s="189" t="str">
        <f t="shared" si="21"/>
        <v/>
      </c>
      <c r="U139" s="138" t="str">
        <f t="shared" si="13"/>
        <v/>
      </c>
      <c r="V139" s="219" t="str">
        <f t="shared" si="22"/>
        <v/>
      </c>
      <c r="W139" s="220" t="e">
        <f t="shared" si="23"/>
        <v>#VALUE!</v>
      </c>
    </row>
    <row r="140" spans="1:23" x14ac:dyDescent="0.25">
      <c r="A140" s="162"/>
      <c r="B140" s="154" t="str">
        <f t="shared" si="14"/>
        <v/>
      </c>
      <c r="C140" s="520" t="str">
        <f t="shared" si="15"/>
        <v/>
      </c>
      <c r="D140" s="157"/>
      <c r="E140" s="716" t="str">
        <f>IFERROR(VLOOKUP($D140,LISTA!A117:J8367,4,0),"")</f>
        <v/>
      </c>
      <c r="F140" s="716"/>
      <c r="G140" s="716" t="str">
        <f>IFERROR(VLOOKUP($D140,LISTA!A116:J8366,5,0),"")</f>
        <v/>
      </c>
      <c r="H140" s="716"/>
      <c r="I140" s="157"/>
      <c r="J140" s="144" t="str">
        <f>IFERROR(VLOOKUP($D140,LISTA!A81:J8331,7,0),"")</f>
        <v/>
      </c>
      <c r="K140" s="144" t="str">
        <f>IFERROR(VLOOKUP($D140,LISTA!A81:J8331,8,0),"")</f>
        <v/>
      </c>
      <c r="L140" s="144" t="str">
        <f t="shared" si="12"/>
        <v/>
      </c>
      <c r="M140" s="227" t="str">
        <f t="shared" si="16"/>
        <v/>
      </c>
      <c r="N140" s="155" t="str">
        <f t="shared" si="17"/>
        <v/>
      </c>
      <c r="O140" s="155" t="str">
        <f t="shared" si="18"/>
        <v/>
      </c>
      <c r="P140" s="155" t="str">
        <f>IFERROR(VLOOKUP($D140,LISTA!A117:J8367,10,0),"")</f>
        <v/>
      </c>
      <c r="Q140" s="228" t="str">
        <f t="shared" si="19"/>
        <v/>
      </c>
      <c r="R140" s="285" t="str">
        <f t="shared" si="20"/>
        <v/>
      </c>
      <c r="S140" s="189" t="str">
        <f t="shared" si="21"/>
        <v/>
      </c>
      <c r="U140" s="138" t="str">
        <f t="shared" si="13"/>
        <v/>
      </c>
      <c r="V140" s="219" t="str">
        <f t="shared" si="22"/>
        <v/>
      </c>
      <c r="W140" s="220" t="e">
        <f t="shared" si="23"/>
        <v>#VALUE!</v>
      </c>
    </row>
    <row r="141" spans="1:23" x14ac:dyDescent="0.25">
      <c r="A141" s="162"/>
      <c r="B141" s="154" t="str">
        <f t="shared" si="14"/>
        <v/>
      </c>
      <c r="C141" s="520" t="str">
        <f t="shared" si="15"/>
        <v/>
      </c>
      <c r="D141" s="275"/>
      <c r="E141" s="716" t="str">
        <f>IFERROR(VLOOKUP($D141,LISTA!A118:J8368,4,0),"")</f>
        <v/>
      </c>
      <c r="F141" s="716"/>
      <c r="G141" s="716" t="str">
        <f>IFERROR(VLOOKUP($D141,LISTA!A117:J8367,5,0),"")</f>
        <v/>
      </c>
      <c r="H141" s="716"/>
      <c r="I141" s="157"/>
      <c r="J141" s="144" t="str">
        <f>IFERROR(VLOOKUP($D141,LISTA!A82:J8332,7,0),"")</f>
        <v/>
      </c>
      <c r="K141" s="144" t="str">
        <f>IFERROR(VLOOKUP($D141,LISTA!A82:J8332,8,0),"")</f>
        <v/>
      </c>
      <c r="L141" s="144" t="str">
        <f t="shared" si="12"/>
        <v/>
      </c>
      <c r="M141" s="227" t="str">
        <f t="shared" si="16"/>
        <v/>
      </c>
      <c r="N141" s="155" t="str">
        <f t="shared" si="17"/>
        <v/>
      </c>
      <c r="O141" s="155" t="str">
        <f t="shared" si="18"/>
        <v/>
      </c>
      <c r="P141" s="155" t="str">
        <f>IFERROR(VLOOKUP($D141,LISTA!A118:J8368,10,0),"")</f>
        <v/>
      </c>
      <c r="Q141" s="228" t="str">
        <f t="shared" si="19"/>
        <v/>
      </c>
      <c r="R141" s="285" t="str">
        <f t="shared" si="20"/>
        <v/>
      </c>
      <c r="S141" s="189" t="str">
        <f t="shared" si="21"/>
        <v/>
      </c>
      <c r="U141" s="138" t="str">
        <f t="shared" si="13"/>
        <v/>
      </c>
      <c r="V141" s="219" t="str">
        <f t="shared" si="22"/>
        <v/>
      </c>
      <c r="W141" s="220" t="e">
        <f t="shared" si="23"/>
        <v>#VALUE!</v>
      </c>
    </row>
    <row r="142" spans="1:23" x14ac:dyDescent="0.25">
      <c r="A142" s="162"/>
      <c r="B142" s="154" t="str">
        <f t="shared" si="14"/>
        <v/>
      </c>
      <c r="C142" s="520" t="str">
        <f t="shared" si="15"/>
        <v/>
      </c>
      <c r="D142" s="157"/>
      <c r="E142" s="716" t="str">
        <f>IFERROR(VLOOKUP($D142,LISTA!A119:J8369,4,0),"")</f>
        <v/>
      </c>
      <c r="F142" s="716"/>
      <c r="G142" s="716" t="str">
        <f>IFERROR(VLOOKUP($D142,LISTA!A118:J8368,5,0),"")</f>
        <v/>
      </c>
      <c r="H142" s="716"/>
      <c r="I142" s="157"/>
      <c r="J142" s="144" t="str">
        <f>IFERROR(VLOOKUP($D142,LISTA!A83:J8333,7,0),"")</f>
        <v/>
      </c>
      <c r="K142" s="144" t="str">
        <f>IFERROR(VLOOKUP($D142,LISTA!A83:J8333,8,0),"")</f>
        <v/>
      </c>
      <c r="L142" s="144" t="str">
        <f t="shared" si="12"/>
        <v/>
      </c>
      <c r="M142" s="227" t="str">
        <f t="shared" si="16"/>
        <v/>
      </c>
      <c r="N142" s="155" t="str">
        <f t="shared" si="17"/>
        <v/>
      </c>
      <c r="O142" s="155" t="str">
        <f t="shared" si="18"/>
        <v/>
      </c>
      <c r="P142" s="155" t="str">
        <f>IFERROR(VLOOKUP($D142,LISTA!A119:J8369,10,0),"")</f>
        <v/>
      </c>
      <c r="Q142" s="228" t="str">
        <f t="shared" si="19"/>
        <v/>
      </c>
      <c r="R142" s="285" t="str">
        <f t="shared" si="20"/>
        <v/>
      </c>
      <c r="S142" s="189" t="str">
        <f t="shared" si="21"/>
        <v/>
      </c>
      <c r="U142" s="138" t="str">
        <f t="shared" si="13"/>
        <v/>
      </c>
      <c r="V142" s="219" t="str">
        <f t="shared" si="22"/>
        <v/>
      </c>
      <c r="W142" s="220" t="e">
        <f t="shared" si="23"/>
        <v>#VALUE!</v>
      </c>
    </row>
    <row r="143" spans="1:23" x14ac:dyDescent="0.25">
      <c r="A143" s="162"/>
      <c r="B143" s="154" t="str">
        <f t="shared" si="14"/>
        <v/>
      </c>
      <c r="C143" s="520" t="str">
        <f t="shared" si="15"/>
        <v/>
      </c>
      <c r="D143" s="157"/>
      <c r="E143" s="716" t="str">
        <f>IFERROR(VLOOKUP($D143,LISTA!A120:J8370,4,0),"")</f>
        <v/>
      </c>
      <c r="F143" s="716"/>
      <c r="G143" s="716" t="str">
        <f>IFERROR(VLOOKUP($D143,LISTA!A119:J8369,5,0),"")</f>
        <v/>
      </c>
      <c r="H143" s="716"/>
      <c r="I143" s="157"/>
      <c r="J143" s="144" t="str">
        <f>IFERROR(VLOOKUP($D143,LISTA!A84:J8334,7,0),"")</f>
        <v/>
      </c>
      <c r="K143" s="144" t="str">
        <f>IFERROR(VLOOKUP($D143,LISTA!A84:J8334,8,0),"")</f>
        <v/>
      </c>
      <c r="L143" s="144" t="str">
        <f t="shared" si="12"/>
        <v/>
      </c>
      <c r="M143" s="227" t="str">
        <f t="shared" si="16"/>
        <v/>
      </c>
      <c r="N143" s="155" t="str">
        <f t="shared" si="17"/>
        <v/>
      </c>
      <c r="O143" s="155" t="str">
        <f t="shared" si="18"/>
        <v/>
      </c>
      <c r="P143" s="155" t="str">
        <f>IFERROR(VLOOKUP($D143,LISTA!A120:J8370,10,0),"")</f>
        <v/>
      </c>
      <c r="Q143" s="228" t="str">
        <f t="shared" si="19"/>
        <v/>
      </c>
      <c r="R143" s="285" t="str">
        <f t="shared" si="20"/>
        <v/>
      </c>
      <c r="S143" s="189" t="str">
        <f t="shared" si="21"/>
        <v/>
      </c>
      <c r="U143" s="138" t="str">
        <f t="shared" si="13"/>
        <v/>
      </c>
      <c r="V143" s="219" t="str">
        <f t="shared" si="22"/>
        <v/>
      </c>
      <c r="W143" s="220" t="e">
        <f t="shared" si="23"/>
        <v>#VALUE!</v>
      </c>
    </row>
    <row r="144" spans="1:23" x14ac:dyDescent="0.25">
      <c r="A144" s="162"/>
      <c r="B144" s="154" t="str">
        <f t="shared" si="14"/>
        <v/>
      </c>
      <c r="C144" s="520" t="str">
        <f t="shared" si="15"/>
        <v/>
      </c>
      <c r="D144" s="157"/>
      <c r="E144" s="716" t="str">
        <f>IFERROR(VLOOKUP($D144,LISTA!A121:J8371,4,0),"")</f>
        <v/>
      </c>
      <c r="F144" s="716"/>
      <c r="G144" s="716" t="str">
        <f>IFERROR(VLOOKUP($D144,LISTA!A120:J8370,5,0),"")</f>
        <v/>
      </c>
      <c r="H144" s="716"/>
      <c r="I144" s="157"/>
      <c r="J144" s="144" t="str">
        <f>IFERROR(VLOOKUP($D144,LISTA!A85:J8335,7,0),"")</f>
        <v/>
      </c>
      <c r="K144" s="144" t="str">
        <f>IFERROR(VLOOKUP($D144,LISTA!A85:J8335,8,0),"")</f>
        <v/>
      </c>
      <c r="L144" s="144" t="str">
        <f t="shared" si="12"/>
        <v/>
      </c>
      <c r="M144" s="227" t="str">
        <f t="shared" si="16"/>
        <v/>
      </c>
      <c r="N144" s="155" t="str">
        <f t="shared" si="17"/>
        <v/>
      </c>
      <c r="O144" s="155" t="str">
        <f t="shared" si="18"/>
        <v/>
      </c>
      <c r="P144" s="155" t="str">
        <f>IFERROR(VLOOKUP($D144,LISTA!A121:J8371,10,0),"")</f>
        <v/>
      </c>
      <c r="Q144" s="228" t="str">
        <f t="shared" si="19"/>
        <v/>
      </c>
      <c r="R144" s="285" t="str">
        <f t="shared" si="20"/>
        <v/>
      </c>
      <c r="S144" s="189" t="str">
        <f t="shared" si="21"/>
        <v/>
      </c>
      <c r="U144" s="138" t="str">
        <f t="shared" si="13"/>
        <v/>
      </c>
      <c r="V144" s="219" t="str">
        <f t="shared" si="22"/>
        <v/>
      </c>
      <c r="W144" s="220" t="e">
        <f t="shared" si="23"/>
        <v>#VALUE!</v>
      </c>
    </row>
    <row r="145" spans="1:23" x14ac:dyDescent="0.25">
      <c r="A145" s="162"/>
      <c r="B145" s="154" t="str">
        <f t="shared" si="14"/>
        <v/>
      </c>
      <c r="C145" s="520" t="str">
        <f t="shared" si="15"/>
        <v/>
      </c>
      <c r="D145" s="157"/>
      <c r="E145" s="716" t="str">
        <f>IFERROR(VLOOKUP($D145,LISTA!A122:J8372,4,0),"")</f>
        <v/>
      </c>
      <c r="F145" s="716"/>
      <c r="G145" s="716" t="str">
        <f>IFERROR(VLOOKUP($D145,LISTA!A121:J8371,5,0),"")</f>
        <v/>
      </c>
      <c r="H145" s="716"/>
      <c r="I145" s="157"/>
      <c r="J145" s="144" t="str">
        <f>IFERROR(VLOOKUP($D145,LISTA!A86:J8336,7,0),"")</f>
        <v/>
      </c>
      <c r="K145" s="144" t="str">
        <f>IFERROR(VLOOKUP($D145,LISTA!A86:J8336,8,0),"")</f>
        <v/>
      </c>
      <c r="L145" s="144" t="str">
        <f t="shared" ref="L145:L206" si="24">IF(OR(K145=$T$8,K145=$T$9,K145=$T$12,K145=$T$13,K145=$T$14,K145=$T$15,K145=$T$16,K145=$T$17,K145=$T$18,K145=$T$19,K145=$T$20,K145=$T$21,K145=$T$22,K145=$T$23,K145=$T$24,K145=$T$25,K145=$T$26),$T$7,IF(OR(K145=$T$30,K145=$T$31),$T$29,IF(OR(K145=$T$36),$T$35,"")))</f>
        <v/>
      </c>
      <c r="M145" s="227" t="str">
        <f t="shared" si="16"/>
        <v/>
      </c>
      <c r="N145" s="155" t="str">
        <f t="shared" si="17"/>
        <v/>
      </c>
      <c r="O145" s="155" t="str">
        <f t="shared" si="18"/>
        <v/>
      </c>
      <c r="P145" s="155" t="str">
        <f>IFERROR(VLOOKUP($D145,LISTA!A122:J8372,10,0),"")</f>
        <v/>
      </c>
      <c r="Q145" s="228" t="str">
        <f t="shared" si="19"/>
        <v/>
      </c>
      <c r="R145" s="285" t="str">
        <f t="shared" si="20"/>
        <v/>
      </c>
      <c r="S145" s="189" t="str">
        <f t="shared" si="21"/>
        <v/>
      </c>
      <c r="U145" s="138" t="str">
        <f t="shared" ref="U145:U206" si="25">LEFT($E145,5)</f>
        <v/>
      </c>
      <c r="V145" s="219" t="str">
        <f t="shared" si="22"/>
        <v/>
      </c>
      <c r="W145" s="220" t="e">
        <f t="shared" si="23"/>
        <v>#VALUE!</v>
      </c>
    </row>
    <row r="146" spans="1:23" x14ac:dyDescent="0.25">
      <c r="A146" s="162"/>
      <c r="B146" s="154" t="str">
        <f t="shared" ref="B146:B203" si="26">IF($D146="","",$B145+1)</f>
        <v/>
      </c>
      <c r="C146" s="520" t="str">
        <f t="shared" ref="C146:C206" si="27">IF(D146&lt;&gt;"",1,"")</f>
        <v/>
      </c>
      <c r="D146" s="157"/>
      <c r="E146" s="716" t="str">
        <f>IFERROR(VLOOKUP($D146,LISTA!A123:J8373,4,0),"")</f>
        <v/>
      </c>
      <c r="F146" s="716"/>
      <c r="G146" s="716" t="str">
        <f>IFERROR(VLOOKUP($D146,LISTA!A122:J8372,5,0),"")</f>
        <v/>
      </c>
      <c r="H146" s="716"/>
      <c r="I146" s="157"/>
      <c r="J146" s="144" t="str">
        <f>IFERROR(VLOOKUP($D146,LISTA!A87:J8337,7,0),"")</f>
        <v/>
      </c>
      <c r="K146" s="144" t="str">
        <f>IFERROR(VLOOKUP($D146,LISTA!A87:J8337,8,0),"")</f>
        <v/>
      </c>
      <c r="L146" s="144" t="str">
        <f t="shared" si="24"/>
        <v/>
      </c>
      <c r="M146" s="227" t="str">
        <f t="shared" ref="M146:M206" si="28">IF(AND($U146&lt;&gt;"PUNTA",$U146="INSTA",$L146="EXCLUSIVA"),0.25,IF(AND($U146="PUNTA",$U146&lt;&gt;"INSTA",$L146="EXCLUSIVA"),0.25,IF(AND($U146&lt;&gt;"PUNTA",$U146&lt;&gt;"INSTA",$L146="EXCLUSIVA"),$J$212,IF($L146="NACIONAL",$J$213,IF($L146="IMPORTADO",$J$214,IF(L146="","","ERROR"))))))</f>
        <v/>
      </c>
      <c r="N146" s="155" t="str">
        <f t="shared" si="17"/>
        <v/>
      </c>
      <c r="O146" s="155" t="str">
        <f t="shared" si="18"/>
        <v/>
      </c>
      <c r="P146" s="155" t="str">
        <f>IFERROR(VLOOKUP($D146,LISTA!A123:J8373,10,0),"")</f>
        <v/>
      </c>
      <c r="Q146" s="228" t="str">
        <f t="shared" ref="Q146:Q206" si="29">IFERROR(O146-N146,"")</f>
        <v/>
      </c>
      <c r="R146" s="285" t="str">
        <f t="shared" ref="R146:R206" si="30">IFERROR(($P146-($P146*$M146))*1.19,"")</f>
        <v/>
      </c>
      <c r="S146" s="189" t="str">
        <f t="shared" ref="S146:S206" si="31">IFERROR((P146*W146)*M143,"")</f>
        <v/>
      </c>
      <c r="U146" s="138" t="str">
        <f t="shared" si="25"/>
        <v/>
      </c>
      <c r="V146" s="219" t="str">
        <f t="shared" si="22"/>
        <v/>
      </c>
      <c r="W146" s="220" t="e">
        <f t="shared" ref="W146:W209" si="32">1-(R146/100)</f>
        <v>#VALUE!</v>
      </c>
    </row>
    <row r="147" spans="1:23" x14ac:dyDescent="0.25">
      <c r="A147" s="162"/>
      <c r="B147" s="154" t="str">
        <f t="shared" si="26"/>
        <v/>
      </c>
      <c r="C147" s="520" t="str">
        <f t="shared" si="27"/>
        <v/>
      </c>
      <c r="D147" s="157"/>
      <c r="E147" s="716" t="str">
        <f>IFERROR(VLOOKUP($D147,LISTA!A124:J8374,4,0),"")</f>
        <v/>
      </c>
      <c r="F147" s="716"/>
      <c r="G147" s="716" t="str">
        <f>IFERROR(VLOOKUP($D147,LISTA!A123:J8373,5,0),"")</f>
        <v/>
      </c>
      <c r="H147" s="716"/>
      <c r="I147" s="157"/>
      <c r="J147" s="144" t="str">
        <f>IFERROR(VLOOKUP($D147,LISTA!A88:J8338,7,0),"")</f>
        <v/>
      </c>
      <c r="K147" s="144" t="str">
        <f>IFERROR(VLOOKUP($D147,LISTA!A88:J8338,8,0),"")</f>
        <v/>
      </c>
      <c r="L147" s="144" t="str">
        <f t="shared" si="24"/>
        <v/>
      </c>
      <c r="M147" s="227" t="str">
        <f t="shared" si="28"/>
        <v/>
      </c>
      <c r="N147" s="155" t="str">
        <f t="shared" si="17"/>
        <v/>
      </c>
      <c r="O147" s="155" t="str">
        <f t="shared" si="18"/>
        <v/>
      </c>
      <c r="P147" s="155" t="str">
        <f>IFERROR(VLOOKUP($D147,LISTA!A124:J8374,10,0),"")</f>
        <v/>
      </c>
      <c r="Q147" s="228" t="str">
        <f t="shared" si="29"/>
        <v/>
      </c>
      <c r="R147" s="285" t="str">
        <f t="shared" si="30"/>
        <v/>
      </c>
      <c r="S147" s="189" t="str">
        <f t="shared" si="31"/>
        <v/>
      </c>
      <c r="U147" s="138" t="str">
        <f t="shared" si="25"/>
        <v/>
      </c>
      <c r="V147" s="219" t="str">
        <f t="shared" si="22"/>
        <v/>
      </c>
      <c r="W147" s="220" t="e">
        <f t="shared" si="32"/>
        <v>#VALUE!</v>
      </c>
    </row>
    <row r="148" spans="1:23" x14ac:dyDescent="0.25">
      <c r="A148" s="162"/>
      <c r="B148" s="154" t="str">
        <f t="shared" si="26"/>
        <v/>
      </c>
      <c r="C148" s="520" t="str">
        <f t="shared" si="27"/>
        <v/>
      </c>
      <c r="D148" s="157"/>
      <c r="E148" s="716" t="str">
        <f>IFERROR(VLOOKUP($D148,LISTA!A125:J8375,4,0),"")</f>
        <v/>
      </c>
      <c r="F148" s="716"/>
      <c r="G148" s="716" t="str">
        <f>IFERROR(VLOOKUP($D148,LISTA!A124:J8374,5,0),"")</f>
        <v/>
      </c>
      <c r="H148" s="716"/>
      <c r="I148" s="157"/>
      <c r="J148" s="144" t="str">
        <f>IFERROR(VLOOKUP($D148,LISTA!A89:J8339,7,0),"")</f>
        <v/>
      </c>
      <c r="K148" s="144" t="str">
        <f>IFERROR(VLOOKUP($D148,LISTA!A89:J8339,8,0),"")</f>
        <v/>
      </c>
      <c r="L148" s="144" t="str">
        <f t="shared" si="24"/>
        <v/>
      </c>
      <c r="M148" s="227" t="str">
        <f t="shared" si="28"/>
        <v/>
      </c>
      <c r="N148" s="155" t="str">
        <f t="shared" si="17"/>
        <v/>
      </c>
      <c r="O148" s="155" t="str">
        <f t="shared" si="18"/>
        <v/>
      </c>
      <c r="P148" s="155" t="str">
        <f>IFERROR(VLOOKUP($D148,LISTA!A125:J8375,10,0),"")</f>
        <v/>
      </c>
      <c r="Q148" s="228" t="str">
        <f t="shared" si="29"/>
        <v/>
      </c>
      <c r="R148" s="285" t="str">
        <f t="shared" si="30"/>
        <v/>
      </c>
      <c r="S148" s="189" t="str">
        <f t="shared" si="31"/>
        <v/>
      </c>
      <c r="U148" s="138" t="str">
        <f t="shared" si="25"/>
        <v/>
      </c>
      <c r="V148" s="219" t="str">
        <f t="shared" si="22"/>
        <v/>
      </c>
      <c r="W148" s="220" t="e">
        <f t="shared" si="32"/>
        <v>#VALUE!</v>
      </c>
    </row>
    <row r="149" spans="1:23" x14ac:dyDescent="0.25">
      <c r="A149" s="162"/>
      <c r="B149" s="154" t="str">
        <f t="shared" si="26"/>
        <v/>
      </c>
      <c r="C149" s="520" t="str">
        <f t="shared" si="27"/>
        <v/>
      </c>
      <c r="D149" s="157"/>
      <c r="E149" s="716" t="str">
        <f>IFERROR(VLOOKUP($D149,LISTA!A126:J8376,4,0),"")</f>
        <v/>
      </c>
      <c r="F149" s="716"/>
      <c r="G149" s="716" t="str">
        <f>IFERROR(VLOOKUP($D149,LISTA!A125:J8375,5,0),"")</f>
        <v/>
      </c>
      <c r="H149" s="716"/>
      <c r="I149" s="157"/>
      <c r="J149" s="144" t="str">
        <f>IFERROR(VLOOKUP($D149,LISTA!A90:J8340,7,0),"")</f>
        <v/>
      </c>
      <c r="K149" s="144" t="str">
        <f>IFERROR(VLOOKUP($D149,LISTA!A90:J8340,8,0),"")</f>
        <v/>
      </c>
      <c r="L149" s="144" t="str">
        <f t="shared" si="24"/>
        <v/>
      </c>
      <c r="M149" s="227" t="str">
        <f t="shared" si="28"/>
        <v/>
      </c>
      <c r="N149" s="155" t="str">
        <f t="shared" si="17"/>
        <v/>
      </c>
      <c r="O149" s="155" t="str">
        <f t="shared" si="18"/>
        <v/>
      </c>
      <c r="P149" s="155" t="str">
        <f>IFERROR(VLOOKUP($D149,LISTA!A126:J8376,10,0),"")</f>
        <v/>
      </c>
      <c r="Q149" s="228" t="str">
        <f t="shared" si="29"/>
        <v/>
      </c>
      <c r="R149" s="285" t="str">
        <f t="shared" si="30"/>
        <v/>
      </c>
      <c r="S149" s="189" t="str">
        <f t="shared" si="31"/>
        <v/>
      </c>
      <c r="U149" s="138" t="str">
        <f t="shared" si="25"/>
        <v/>
      </c>
      <c r="V149" s="219" t="str">
        <f t="shared" si="22"/>
        <v/>
      </c>
      <c r="W149" s="220" t="e">
        <f t="shared" si="32"/>
        <v>#VALUE!</v>
      </c>
    </row>
    <row r="150" spans="1:23" x14ac:dyDescent="0.25">
      <c r="A150" s="162"/>
      <c r="B150" s="154" t="str">
        <f t="shared" si="26"/>
        <v/>
      </c>
      <c r="C150" s="520" t="str">
        <f t="shared" si="27"/>
        <v/>
      </c>
      <c r="D150" s="157"/>
      <c r="E150" s="716" t="str">
        <f>IFERROR(VLOOKUP($D150,LISTA!A127:J8377,4,0),"")</f>
        <v/>
      </c>
      <c r="F150" s="716"/>
      <c r="G150" s="716" t="str">
        <f>IFERROR(VLOOKUP($D150,LISTA!A126:J8376,5,0),"")</f>
        <v/>
      </c>
      <c r="H150" s="716"/>
      <c r="I150" s="157"/>
      <c r="J150" s="144" t="str">
        <f>IFERROR(VLOOKUP($D150,LISTA!A91:J8341,7,0),"")</f>
        <v/>
      </c>
      <c r="K150" s="144" t="str">
        <f>IFERROR(VLOOKUP($D150,LISTA!A91:J8341,8,0),"")</f>
        <v/>
      </c>
      <c r="L150" s="144" t="str">
        <f t="shared" si="24"/>
        <v/>
      </c>
      <c r="M150" s="227" t="str">
        <f t="shared" si="28"/>
        <v/>
      </c>
      <c r="N150" s="155" t="str">
        <f t="shared" si="17"/>
        <v/>
      </c>
      <c r="O150" s="155" t="str">
        <f t="shared" si="18"/>
        <v/>
      </c>
      <c r="P150" s="155" t="str">
        <f>IFERROR(VLOOKUP($D150,LISTA!A127:J8377,10,0),"")</f>
        <v/>
      </c>
      <c r="Q150" s="228" t="str">
        <f t="shared" si="29"/>
        <v/>
      </c>
      <c r="R150" s="285" t="str">
        <f t="shared" si="30"/>
        <v/>
      </c>
      <c r="S150" s="189" t="str">
        <f t="shared" si="31"/>
        <v/>
      </c>
      <c r="U150" s="138" t="str">
        <f t="shared" si="25"/>
        <v/>
      </c>
      <c r="V150" s="219" t="str">
        <f t="shared" si="22"/>
        <v/>
      </c>
      <c r="W150" s="220" t="e">
        <f t="shared" si="32"/>
        <v>#VALUE!</v>
      </c>
    </row>
    <row r="151" spans="1:23" x14ac:dyDescent="0.25">
      <c r="A151" s="162"/>
      <c r="B151" s="154" t="str">
        <f t="shared" si="26"/>
        <v/>
      </c>
      <c r="C151" s="520" t="str">
        <f t="shared" si="27"/>
        <v/>
      </c>
      <c r="D151" s="275"/>
      <c r="E151" s="716" t="str">
        <f>IFERROR(VLOOKUP($D151,LISTA!A128:J8378,4,0),"")</f>
        <v/>
      </c>
      <c r="F151" s="716"/>
      <c r="G151" s="716" t="str">
        <f>IFERROR(VLOOKUP($D151,LISTA!A127:J8377,5,0),"")</f>
        <v/>
      </c>
      <c r="H151" s="716"/>
      <c r="I151" s="157"/>
      <c r="J151" s="144" t="str">
        <f>IFERROR(VLOOKUP($D151,LISTA!A92:J8342,7,0),"")</f>
        <v/>
      </c>
      <c r="K151" s="144" t="str">
        <f>IFERROR(VLOOKUP($D151,LISTA!A92:J8342,8,0),"")</f>
        <v/>
      </c>
      <c r="L151" s="144" t="str">
        <f t="shared" si="24"/>
        <v/>
      </c>
      <c r="M151" s="227" t="str">
        <f t="shared" si="28"/>
        <v/>
      </c>
      <c r="N151" s="155" t="str">
        <f t="shared" si="17"/>
        <v/>
      </c>
      <c r="O151" s="155" t="str">
        <f t="shared" si="18"/>
        <v/>
      </c>
      <c r="P151" s="155" t="str">
        <f>IFERROR(VLOOKUP($D151,LISTA!A128:J8378,10,0),"")</f>
        <v/>
      </c>
      <c r="Q151" s="228" t="str">
        <f t="shared" si="29"/>
        <v/>
      </c>
      <c r="R151" s="285" t="str">
        <f t="shared" si="30"/>
        <v/>
      </c>
      <c r="S151" s="189" t="str">
        <f t="shared" si="31"/>
        <v/>
      </c>
      <c r="U151" s="138" t="str">
        <f t="shared" si="25"/>
        <v/>
      </c>
      <c r="V151" s="219" t="str">
        <f t="shared" si="22"/>
        <v/>
      </c>
      <c r="W151" s="220" t="e">
        <f t="shared" si="32"/>
        <v>#VALUE!</v>
      </c>
    </row>
    <row r="152" spans="1:23" x14ac:dyDescent="0.25">
      <c r="A152" s="162"/>
      <c r="B152" s="154" t="str">
        <f t="shared" si="26"/>
        <v/>
      </c>
      <c r="C152" s="520" t="str">
        <f t="shared" si="27"/>
        <v/>
      </c>
      <c r="D152" s="275"/>
      <c r="E152" s="716" t="str">
        <f>IFERROR(VLOOKUP($D152,LISTA!A129:J8379,4,0),"")</f>
        <v/>
      </c>
      <c r="F152" s="716"/>
      <c r="G152" s="716" t="str">
        <f>IFERROR(VLOOKUP($D152,LISTA!A128:J8378,5,0),"")</f>
        <v/>
      </c>
      <c r="H152" s="716"/>
      <c r="I152" s="157"/>
      <c r="J152" s="144" t="str">
        <f>IFERROR(VLOOKUP($D152,LISTA!A93:J8343,7,0),"")</f>
        <v/>
      </c>
      <c r="K152" s="144" t="str">
        <f>IFERROR(VLOOKUP($D152,LISTA!A93:J8343,8,0),"")</f>
        <v/>
      </c>
      <c r="L152" s="144" t="str">
        <f t="shared" si="24"/>
        <v/>
      </c>
      <c r="M152" s="227" t="str">
        <f t="shared" si="28"/>
        <v/>
      </c>
      <c r="N152" s="155" t="str">
        <f t="shared" si="17"/>
        <v/>
      </c>
      <c r="O152" s="155" t="str">
        <f t="shared" si="18"/>
        <v/>
      </c>
      <c r="P152" s="155" t="str">
        <f>IFERROR(VLOOKUP($D152,LISTA!A129:J8379,10,0),"")</f>
        <v/>
      </c>
      <c r="Q152" s="228" t="str">
        <f t="shared" si="29"/>
        <v/>
      </c>
      <c r="R152" s="285" t="str">
        <f t="shared" si="30"/>
        <v/>
      </c>
      <c r="S152" s="189" t="str">
        <f t="shared" si="31"/>
        <v/>
      </c>
      <c r="U152" s="138" t="str">
        <f t="shared" si="25"/>
        <v/>
      </c>
      <c r="V152" s="219" t="str">
        <f t="shared" si="22"/>
        <v/>
      </c>
      <c r="W152" s="220" t="e">
        <f t="shared" si="32"/>
        <v>#VALUE!</v>
      </c>
    </row>
    <row r="153" spans="1:23" x14ac:dyDescent="0.25">
      <c r="A153" s="162"/>
      <c r="B153" s="154" t="str">
        <f t="shared" si="26"/>
        <v/>
      </c>
      <c r="C153" s="520" t="str">
        <f t="shared" si="27"/>
        <v/>
      </c>
      <c r="D153" s="275"/>
      <c r="E153" s="716" t="str">
        <f>IFERROR(VLOOKUP($D153,LISTA!A130:J8380,4,0),"")</f>
        <v/>
      </c>
      <c r="F153" s="716"/>
      <c r="G153" s="716" t="str">
        <f>IFERROR(VLOOKUP($D153,LISTA!A129:J8379,5,0),"")</f>
        <v/>
      </c>
      <c r="H153" s="716"/>
      <c r="I153" s="157"/>
      <c r="J153" s="144" t="str">
        <f>IFERROR(VLOOKUP($D153,LISTA!A94:J8344,7,0),"")</f>
        <v/>
      </c>
      <c r="K153" s="144" t="str">
        <f>IFERROR(VLOOKUP($D153,LISTA!A94:J8344,8,0),"")</f>
        <v/>
      </c>
      <c r="L153" s="144" t="str">
        <f t="shared" si="24"/>
        <v/>
      </c>
      <c r="M153" s="227" t="str">
        <f t="shared" si="28"/>
        <v/>
      </c>
      <c r="N153" s="155" t="str">
        <f t="shared" si="17"/>
        <v/>
      </c>
      <c r="O153" s="155" t="str">
        <f t="shared" si="18"/>
        <v/>
      </c>
      <c r="P153" s="155" t="str">
        <f>IFERROR(VLOOKUP($D153,LISTA!A130:J8380,10,0),"")</f>
        <v/>
      </c>
      <c r="Q153" s="228" t="str">
        <f t="shared" si="29"/>
        <v/>
      </c>
      <c r="R153" s="285" t="str">
        <f t="shared" si="30"/>
        <v/>
      </c>
      <c r="S153" s="189" t="str">
        <f t="shared" si="31"/>
        <v/>
      </c>
      <c r="U153" s="138" t="str">
        <f t="shared" si="25"/>
        <v/>
      </c>
      <c r="V153" s="219" t="str">
        <f t="shared" si="22"/>
        <v/>
      </c>
      <c r="W153" s="220" t="e">
        <f t="shared" si="32"/>
        <v>#VALUE!</v>
      </c>
    </row>
    <row r="154" spans="1:23" x14ac:dyDescent="0.25">
      <c r="A154" s="162"/>
      <c r="B154" s="154" t="str">
        <f t="shared" si="26"/>
        <v/>
      </c>
      <c r="C154" s="520" t="str">
        <f t="shared" si="27"/>
        <v/>
      </c>
      <c r="D154" s="157"/>
      <c r="E154" s="716" t="str">
        <f>IFERROR(VLOOKUP($D154,LISTA!A131:J8381,4,0),"")</f>
        <v/>
      </c>
      <c r="F154" s="716"/>
      <c r="G154" s="716" t="str">
        <f>IFERROR(VLOOKUP($D154,LISTA!A130:J8380,5,0),"")</f>
        <v/>
      </c>
      <c r="H154" s="716"/>
      <c r="I154" s="157"/>
      <c r="J154" s="144" t="str">
        <f>IFERROR(VLOOKUP($D154,LISTA!A95:J8345,7,0),"")</f>
        <v/>
      </c>
      <c r="K154" s="144" t="str">
        <f>IFERROR(VLOOKUP($D154,LISTA!A95:J8345,8,0),"")</f>
        <v/>
      </c>
      <c r="L154" s="144" t="str">
        <f t="shared" si="24"/>
        <v/>
      </c>
      <c r="M154" s="227" t="str">
        <f t="shared" si="28"/>
        <v/>
      </c>
      <c r="N154" s="155" t="str">
        <f t="shared" si="17"/>
        <v/>
      </c>
      <c r="O154" s="155" t="str">
        <f t="shared" si="18"/>
        <v/>
      </c>
      <c r="P154" s="155" t="str">
        <f>IFERROR(VLOOKUP($D154,LISTA!A131:J8381,10,0),"")</f>
        <v/>
      </c>
      <c r="Q154" s="228" t="str">
        <f t="shared" si="29"/>
        <v/>
      </c>
      <c r="R154" s="285" t="str">
        <f t="shared" si="30"/>
        <v/>
      </c>
      <c r="S154" s="189" t="str">
        <f t="shared" si="31"/>
        <v/>
      </c>
      <c r="U154" s="138" t="str">
        <f t="shared" si="25"/>
        <v/>
      </c>
      <c r="V154" s="219" t="str">
        <f t="shared" si="22"/>
        <v/>
      </c>
      <c r="W154" s="220" t="e">
        <f t="shared" si="32"/>
        <v>#VALUE!</v>
      </c>
    </row>
    <row r="155" spans="1:23" x14ac:dyDescent="0.25">
      <c r="A155" s="162"/>
      <c r="B155" s="154" t="str">
        <f t="shared" si="26"/>
        <v/>
      </c>
      <c r="C155" s="520" t="str">
        <f t="shared" si="27"/>
        <v/>
      </c>
      <c r="D155" s="157"/>
      <c r="E155" s="716" t="str">
        <f>IFERROR(VLOOKUP($D155,LISTA!A132:J8382,4,0),"")</f>
        <v/>
      </c>
      <c r="F155" s="716"/>
      <c r="G155" s="716" t="str">
        <f>IFERROR(VLOOKUP($D155,LISTA!A131:J8381,5,0),"")</f>
        <v/>
      </c>
      <c r="H155" s="716"/>
      <c r="I155" s="157"/>
      <c r="J155" s="144" t="str">
        <f>IFERROR(VLOOKUP($D155,LISTA!A96:J8346,7,0),"")</f>
        <v/>
      </c>
      <c r="K155" s="144" t="str">
        <f>IFERROR(VLOOKUP($D155,LISTA!A96:J8346,8,0),"")</f>
        <v/>
      </c>
      <c r="L155" s="144" t="str">
        <f t="shared" si="24"/>
        <v/>
      </c>
      <c r="M155" s="227" t="str">
        <f t="shared" si="28"/>
        <v/>
      </c>
      <c r="N155" s="155" t="str">
        <f t="shared" si="17"/>
        <v/>
      </c>
      <c r="O155" s="155" t="str">
        <f t="shared" si="18"/>
        <v/>
      </c>
      <c r="P155" s="155" t="str">
        <f>IFERROR(VLOOKUP($D155,LISTA!A132:J8382,10,0),"")</f>
        <v/>
      </c>
      <c r="Q155" s="228" t="str">
        <f t="shared" si="29"/>
        <v/>
      </c>
      <c r="R155" s="285" t="str">
        <f t="shared" si="30"/>
        <v/>
      </c>
      <c r="S155" s="189" t="str">
        <f t="shared" si="31"/>
        <v/>
      </c>
      <c r="U155" s="138" t="str">
        <f t="shared" si="25"/>
        <v/>
      </c>
      <c r="V155" s="219" t="str">
        <f t="shared" si="22"/>
        <v/>
      </c>
      <c r="W155" s="220" t="e">
        <f t="shared" si="32"/>
        <v>#VALUE!</v>
      </c>
    </row>
    <row r="156" spans="1:23" x14ac:dyDescent="0.25">
      <c r="A156" s="162"/>
      <c r="B156" s="154" t="str">
        <f t="shared" si="26"/>
        <v/>
      </c>
      <c r="C156" s="520" t="str">
        <f t="shared" si="27"/>
        <v/>
      </c>
      <c r="D156" s="157"/>
      <c r="E156" s="716" t="str">
        <f>IFERROR(VLOOKUP($D156,LISTA!A133:J8383,4,0),"")</f>
        <v/>
      </c>
      <c r="F156" s="716"/>
      <c r="G156" s="716" t="str">
        <f>IFERROR(VLOOKUP($D156,LISTA!A132:J8382,5,0),"")</f>
        <v/>
      </c>
      <c r="H156" s="716"/>
      <c r="I156" s="157"/>
      <c r="J156" s="144" t="str">
        <f>IFERROR(VLOOKUP($D156,LISTA!A97:J8347,7,0),"")</f>
        <v/>
      </c>
      <c r="K156" s="144" t="str">
        <f>IFERROR(VLOOKUP($D156,LISTA!A97:J8347,8,0),"")</f>
        <v/>
      </c>
      <c r="L156" s="144" t="str">
        <f t="shared" si="24"/>
        <v/>
      </c>
      <c r="M156" s="227" t="str">
        <f t="shared" si="28"/>
        <v/>
      </c>
      <c r="N156" s="155" t="str">
        <f t="shared" si="17"/>
        <v/>
      </c>
      <c r="O156" s="155" t="str">
        <f t="shared" si="18"/>
        <v/>
      </c>
      <c r="P156" s="155" t="str">
        <f>IFERROR(VLOOKUP($D156,LISTA!A133:J8383,10,0),"")</f>
        <v/>
      </c>
      <c r="Q156" s="228" t="str">
        <f t="shared" si="29"/>
        <v/>
      </c>
      <c r="R156" s="285" t="str">
        <f t="shared" si="30"/>
        <v/>
      </c>
      <c r="S156" s="189" t="str">
        <f t="shared" si="31"/>
        <v/>
      </c>
      <c r="U156" s="138" t="str">
        <f t="shared" si="25"/>
        <v/>
      </c>
      <c r="V156" s="219" t="str">
        <f t="shared" si="22"/>
        <v/>
      </c>
      <c r="W156" s="220" t="e">
        <f t="shared" si="32"/>
        <v>#VALUE!</v>
      </c>
    </row>
    <row r="157" spans="1:23" x14ac:dyDescent="0.25">
      <c r="A157" s="162"/>
      <c r="B157" s="154" t="str">
        <f t="shared" si="26"/>
        <v/>
      </c>
      <c r="C157" s="520" t="str">
        <f t="shared" si="27"/>
        <v/>
      </c>
      <c r="D157" s="157"/>
      <c r="E157" s="716" t="str">
        <f>IFERROR(VLOOKUP($D157,LISTA!A134:J8384,4,0),"")</f>
        <v/>
      </c>
      <c r="F157" s="716"/>
      <c r="G157" s="716" t="str">
        <f>IFERROR(VLOOKUP($D157,LISTA!A133:J8383,5,0),"")</f>
        <v/>
      </c>
      <c r="H157" s="716"/>
      <c r="I157" s="157"/>
      <c r="J157" s="144" t="str">
        <f>IFERROR(VLOOKUP($D157,LISTA!A98:J8348,7,0),"")</f>
        <v/>
      </c>
      <c r="K157" s="144" t="str">
        <f>IFERROR(VLOOKUP($D157,LISTA!A98:J8348,8,0),"")</f>
        <v/>
      </c>
      <c r="L157" s="144" t="str">
        <f t="shared" si="24"/>
        <v/>
      </c>
      <c r="M157" s="227" t="str">
        <f t="shared" si="28"/>
        <v/>
      </c>
      <c r="N157" s="155" t="str">
        <f t="shared" si="17"/>
        <v/>
      </c>
      <c r="O157" s="155" t="str">
        <f t="shared" si="18"/>
        <v/>
      </c>
      <c r="P157" s="155" t="str">
        <f>IFERROR(VLOOKUP($D157,LISTA!A134:J8384,10,0),"")</f>
        <v/>
      </c>
      <c r="Q157" s="228" t="str">
        <f t="shared" si="29"/>
        <v/>
      </c>
      <c r="R157" s="285" t="str">
        <f t="shared" si="30"/>
        <v/>
      </c>
      <c r="S157" s="189" t="str">
        <f t="shared" si="31"/>
        <v/>
      </c>
      <c r="U157" s="138" t="str">
        <f t="shared" si="25"/>
        <v/>
      </c>
      <c r="V157" s="219" t="str">
        <f t="shared" si="22"/>
        <v/>
      </c>
      <c r="W157" s="220" t="e">
        <f t="shared" si="32"/>
        <v>#VALUE!</v>
      </c>
    </row>
    <row r="158" spans="1:23" x14ac:dyDescent="0.25">
      <c r="A158" s="162"/>
      <c r="B158" s="154" t="str">
        <f t="shared" si="26"/>
        <v/>
      </c>
      <c r="C158" s="520" t="str">
        <f t="shared" si="27"/>
        <v/>
      </c>
      <c r="D158" s="276"/>
      <c r="E158" s="716" t="str">
        <f>IFERROR(VLOOKUP($D158,LISTA!A135:J8385,4,0),"")</f>
        <v/>
      </c>
      <c r="F158" s="716"/>
      <c r="G158" s="716" t="str">
        <f>IFERROR(VLOOKUP($D158,LISTA!A134:J8384,5,0),"")</f>
        <v/>
      </c>
      <c r="H158" s="716"/>
      <c r="I158" s="157"/>
      <c r="J158" s="144" t="str">
        <f>IFERROR(VLOOKUP($D158,LISTA!A99:J8349,7,0),"")</f>
        <v/>
      </c>
      <c r="K158" s="144" t="str">
        <f>IFERROR(VLOOKUP($D158,LISTA!A99:J8349,8,0),"")</f>
        <v/>
      </c>
      <c r="L158" s="144" t="str">
        <f t="shared" si="24"/>
        <v/>
      </c>
      <c r="M158" s="227" t="str">
        <f t="shared" si="28"/>
        <v/>
      </c>
      <c r="N158" s="155" t="str">
        <f t="shared" si="17"/>
        <v/>
      </c>
      <c r="O158" s="155" t="str">
        <f t="shared" si="18"/>
        <v/>
      </c>
      <c r="P158" s="155" t="str">
        <f>IFERROR(VLOOKUP($D158,LISTA!A135:J8385,10,0),"")</f>
        <v/>
      </c>
      <c r="Q158" s="228" t="str">
        <f t="shared" si="29"/>
        <v/>
      </c>
      <c r="R158" s="285" t="str">
        <f t="shared" si="30"/>
        <v/>
      </c>
      <c r="S158" s="189" t="str">
        <f t="shared" si="31"/>
        <v/>
      </c>
      <c r="U158" s="138" t="str">
        <f t="shared" si="25"/>
        <v/>
      </c>
      <c r="V158" s="219" t="str">
        <f t="shared" si="22"/>
        <v/>
      </c>
      <c r="W158" s="220" t="e">
        <f t="shared" si="32"/>
        <v>#VALUE!</v>
      </c>
    </row>
    <row r="159" spans="1:23" x14ac:dyDescent="0.25">
      <c r="A159" s="162"/>
      <c r="B159" s="154" t="str">
        <f t="shared" si="26"/>
        <v/>
      </c>
      <c r="C159" s="520" t="str">
        <f t="shared" si="27"/>
        <v/>
      </c>
      <c r="D159" s="276"/>
      <c r="E159" s="716" t="str">
        <f>IFERROR(VLOOKUP($D159,LISTA!A136:J8386,4,0),"")</f>
        <v/>
      </c>
      <c r="F159" s="716"/>
      <c r="G159" s="716" t="str">
        <f>IFERROR(VLOOKUP($D159,LISTA!A135:J8385,5,0),"")</f>
        <v/>
      </c>
      <c r="H159" s="716"/>
      <c r="I159" s="157"/>
      <c r="J159" s="144" t="str">
        <f>IFERROR(VLOOKUP($D159,LISTA!A100:J8350,7,0),"")</f>
        <v/>
      </c>
      <c r="K159" s="144" t="str">
        <f>IFERROR(VLOOKUP($D159,LISTA!A100:J8350,8,0),"")</f>
        <v/>
      </c>
      <c r="L159" s="144" t="str">
        <f t="shared" si="24"/>
        <v/>
      </c>
      <c r="M159" s="227" t="str">
        <f t="shared" si="28"/>
        <v/>
      </c>
      <c r="N159" s="155" t="str">
        <f t="shared" si="17"/>
        <v/>
      </c>
      <c r="O159" s="155" t="str">
        <f t="shared" si="18"/>
        <v/>
      </c>
      <c r="P159" s="155" t="str">
        <f>IFERROR(VLOOKUP($D159,LISTA!A136:J8386,10,0),"")</f>
        <v/>
      </c>
      <c r="Q159" s="228" t="str">
        <f t="shared" si="29"/>
        <v/>
      </c>
      <c r="R159" s="285" t="str">
        <f t="shared" si="30"/>
        <v/>
      </c>
      <c r="S159" s="189" t="str">
        <f t="shared" si="31"/>
        <v/>
      </c>
      <c r="U159" s="138" t="str">
        <f t="shared" si="25"/>
        <v/>
      </c>
      <c r="V159" s="219" t="str">
        <f t="shared" si="22"/>
        <v/>
      </c>
      <c r="W159" s="220" t="e">
        <f t="shared" si="32"/>
        <v>#VALUE!</v>
      </c>
    </row>
    <row r="160" spans="1:23" x14ac:dyDescent="0.25">
      <c r="A160" s="162"/>
      <c r="B160" s="154" t="str">
        <f t="shared" si="26"/>
        <v/>
      </c>
      <c r="C160" s="520" t="str">
        <f t="shared" si="27"/>
        <v/>
      </c>
      <c r="D160" s="276"/>
      <c r="E160" s="716" t="str">
        <f>IFERROR(VLOOKUP($D160,LISTA!A137:J8387,4,0),"")</f>
        <v/>
      </c>
      <c r="F160" s="716"/>
      <c r="G160" s="716" t="str">
        <f>IFERROR(VLOOKUP($D160,LISTA!A136:J8386,5,0),"")</f>
        <v/>
      </c>
      <c r="H160" s="716"/>
      <c r="I160" s="157"/>
      <c r="J160" s="144" t="str">
        <f>IFERROR(VLOOKUP($D160,LISTA!A101:J8351,7,0),"")</f>
        <v/>
      </c>
      <c r="K160" s="144" t="str">
        <f>IFERROR(VLOOKUP($D160,LISTA!A101:J8351,8,0),"")</f>
        <v/>
      </c>
      <c r="L160" s="144" t="str">
        <f t="shared" si="24"/>
        <v/>
      </c>
      <c r="M160" s="227" t="str">
        <f t="shared" si="28"/>
        <v/>
      </c>
      <c r="N160" s="155" t="str">
        <f t="shared" si="17"/>
        <v/>
      </c>
      <c r="O160" s="155" t="str">
        <f t="shared" si="18"/>
        <v/>
      </c>
      <c r="P160" s="155" t="str">
        <f>IFERROR(VLOOKUP($D160,LISTA!A137:J8387,10,0),"")</f>
        <v/>
      </c>
      <c r="Q160" s="228" t="str">
        <f t="shared" si="29"/>
        <v/>
      </c>
      <c r="R160" s="285" t="str">
        <f t="shared" si="30"/>
        <v/>
      </c>
      <c r="S160" s="189" t="str">
        <f t="shared" si="31"/>
        <v/>
      </c>
      <c r="U160" s="138" t="str">
        <f t="shared" si="25"/>
        <v/>
      </c>
      <c r="V160" s="219" t="str">
        <f t="shared" si="22"/>
        <v/>
      </c>
      <c r="W160" s="220" t="e">
        <f t="shared" si="32"/>
        <v>#VALUE!</v>
      </c>
    </row>
    <row r="161" spans="1:23" x14ac:dyDescent="0.25">
      <c r="A161" s="162"/>
      <c r="B161" s="154" t="str">
        <f t="shared" si="26"/>
        <v/>
      </c>
      <c r="C161" s="520" t="str">
        <f t="shared" si="27"/>
        <v/>
      </c>
      <c r="D161" s="276"/>
      <c r="E161" s="716" t="str">
        <f>IFERROR(VLOOKUP($D161,LISTA!A138:J8388,4,0),"")</f>
        <v/>
      </c>
      <c r="F161" s="716"/>
      <c r="G161" s="716" t="str">
        <f>IFERROR(VLOOKUP($D161,LISTA!A137:J8387,5,0),"")</f>
        <v/>
      </c>
      <c r="H161" s="716"/>
      <c r="I161" s="157"/>
      <c r="J161" s="144" t="str">
        <f>IFERROR(VLOOKUP($D161,LISTA!A102:J8352,7,0),"")</f>
        <v/>
      </c>
      <c r="K161" s="144" t="str">
        <f>IFERROR(VLOOKUP($D161,LISTA!A102:J8352,8,0),"")</f>
        <v/>
      </c>
      <c r="L161" s="144" t="str">
        <f t="shared" si="24"/>
        <v/>
      </c>
      <c r="M161" s="227" t="str">
        <f t="shared" si="28"/>
        <v/>
      </c>
      <c r="N161" s="155" t="str">
        <f t="shared" si="17"/>
        <v/>
      </c>
      <c r="O161" s="155" t="str">
        <f t="shared" si="18"/>
        <v/>
      </c>
      <c r="P161" s="155" t="str">
        <f>IFERROR(VLOOKUP($D161,LISTA!A138:J8388,10,0),"")</f>
        <v/>
      </c>
      <c r="Q161" s="228" t="str">
        <f t="shared" si="29"/>
        <v/>
      </c>
      <c r="R161" s="285" t="str">
        <f t="shared" si="30"/>
        <v/>
      </c>
      <c r="S161" s="189" t="str">
        <f t="shared" si="31"/>
        <v/>
      </c>
      <c r="U161" s="138" t="str">
        <f t="shared" si="25"/>
        <v/>
      </c>
      <c r="V161" s="219" t="str">
        <f t="shared" si="22"/>
        <v/>
      </c>
      <c r="W161" s="220" t="e">
        <f t="shared" si="32"/>
        <v>#VALUE!</v>
      </c>
    </row>
    <row r="162" spans="1:23" x14ac:dyDescent="0.25">
      <c r="A162" s="162"/>
      <c r="B162" s="154" t="str">
        <f t="shared" si="26"/>
        <v/>
      </c>
      <c r="C162" s="520" t="str">
        <f t="shared" si="27"/>
        <v/>
      </c>
      <c r="D162" s="277"/>
      <c r="E162" s="716" t="str">
        <f>IFERROR(VLOOKUP($D162,LISTA!A139:J8389,4,0),"")</f>
        <v/>
      </c>
      <c r="F162" s="716"/>
      <c r="G162" s="716" t="str">
        <f>IFERROR(VLOOKUP($D162,LISTA!A138:J8388,5,0),"")</f>
        <v/>
      </c>
      <c r="H162" s="716"/>
      <c r="I162" s="157"/>
      <c r="J162" s="144" t="str">
        <f>IFERROR(VLOOKUP($D162,LISTA!A103:J8353,7,0),"")</f>
        <v/>
      </c>
      <c r="K162" s="144" t="str">
        <f>IFERROR(VLOOKUP($D162,LISTA!A103:J8353,8,0),"")</f>
        <v/>
      </c>
      <c r="L162" s="144" t="str">
        <f t="shared" si="24"/>
        <v/>
      </c>
      <c r="M162" s="227" t="str">
        <f t="shared" si="28"/>
        <v/>
      </c>
      <c r="N162" s="155" t="str">
        <f t="shared" si="17"/>
        <v/>
      </c>
      <c r="O162" s="155" t="str">
        <f t="shared" si="18"/>
        <v/>
      </c>
      <c r="P162" s="155" t="str">
        <f>IFERROR(VLOOKUP($D162,LISTA!A139:J8389,10,0),"")</f>
        <v/>
      </c>
      <c r="Q162" s="228" t="str">
        <f t="shared" si="29"/>
        <v/>
      </c>
      <c r="R162" s="285" t="str">
        <f t="shared" si="30"/>
        <v/>
      </c>
      <c r="S162" s="189" t="str">
        <f t="shared" si="31"/>
        <v/>
      </c>
      <c r="U162" s="138" t="str">
        <f t="shared" si="25"/>
        <v/>
      </c>
      <c r="V162" s="219" t="str">
        <f t="shared" si="22"/>
        <v/>
      </c>
      <c r="W162" s="220" t="e">
        <f t="shared" si="32"/>
        <v>#VALUE!</v>
      </c>
    </row>
    <row r="163" spans="1:23" x14ac:dyDescent="0.25">
      <c r="A163" s="162"/>
      <c r="B163" s="154" t="str">
        <f t="shared" si="26"/>
        <v/>
      </c>
      <c r="C163" s="520" t="str">
        <f t="shared" si="27"/>
        <v/>
      </c>
      <c r="D163" s="276"/>
      <c r="E163" s="716" t="str">
        <f>IFERROR(VLOOKUP($D163,LISTA!A140:J8390,4,0),"")</f>
        <v/>
      </c>
      <c r="F163" s="716"/>
      <c r="G163" s="716" t="str">
        <f>IFERROR(VLOOKUP($D163,LISTA!A139:J8389,5,0),"")</f>
        <v/>
      </c>
      <c r="H163" s="716"/>
      <c r="I163" s="157"/>
      <c r="J163" s="144" t="str">
        <f>IFERROR(VLOOKUP($D163,LISTA!A104:J8354,7,0),"")</f>
        <v/>
      </c>
      <c r="K163" s="144" t="str">
        <f>IFERROR(VLOOKUP($D163,LISTA!A104:J8354,8,0),"")</f>
        <v/>
      </c>
      <c r="L163" s="144" t="str">
        <f t="shared" si="24"/>
        <v/>
      </c>
      <c r="M163" s="227" t="str">
        <f t="shared" si="28"/>
        <v/>
      </c>
      <c r="N163" s="155" t="str">
        <f t="shared" si="17"/>
        <v/>
      </c>
      <c r="O163" s="155" t="str">
        <f t="shared" si="18"/>
        <v/>
      </c>
      <c r="P163" s="155" t="str">
        <f>IFERROR(VLOOKUP($D163,LISTA!A140:J8390,10,0),"")</f>
        <v/>
      </c>
      <c r="Q163" s="228" t="str">
        <f t="shared" si="29"/>
        <v/>
      </c>
      <c r="R163" s="285" t="str">
        <f t="shared" si="30"/>
        <v/>
      </c>
      <c r="S163" s="189" t="str">
        <f t="shared" si="31"/>
        <v/>
      </c>
      <c r="U163" s="138" t="str">
        <f t="shared" si="25"/>
        <v/>
      </c>
      <c r="V163" s="219" t="str">
        <f t="shared" si="22"/>
        <v/>
      </c>
      <c r="W163" s="220" t="e">
        <f t="shared" si="32"/>
        <v>#VALUE!</v>
      </c>
    </row>
    <row r="164" spans="1:23" x14ac:dyDescent="0.25">
      <c r="A164" s="162"/>
      <c r="B164" s="154" t="str">
        <f t="shared" si="26"/>
        <v/>
      </c>
      <c r="C164" s="520" t="str">
        <f t="shared" si="27"/>
        <v/>
      </c>
      <c r="D164" s="276"/>
      <c r="E164" s="716" t="str">
        <f>IFERROR(VLOOKUP($D164,LISTA!A141:J8391,4,0),"")</f>
        <v/>
      </c>
      <c r="F164" s="716"/>
      <c r="G164" s="716" t="str">
        <f>IFERROR(VLOOKUP($D164,LISTA!A140:J8390,5,0),"")</f>
        <v/>
      </c>
      <c r="H164" s="716"/>
      <c r="I164" s="157"/>
      <c r="J164" s="144" t="str">
        <f>IFERROR(VLOOKUP($D164,LISTA!A105:J8355,7,0),"")</f>
        <v/>
      </c>
      <c r="K164" s="144" t="str">
        <f>IFERROR(VLOOKUP($D164,LISTA!A105:J8355,8,0),"")</f>
        <v/>
      </c>
      <c r="L164" s="144" t="str">
        <f t="shared" si="24"/>
        <v/>
      </c>
      <c r="M164" s="227" t="str">
        <f t="shared" si="28"/>
        <v/>
      </c>
      <c r="N164" s="155" t="str">
        <f t="shared" si="17"/>
        <v/>
      </c>
      <c r="O164" s="155" t="str">
        <f t="shared" si="18"/>
        <v/>
      </c>
      <c r="P164" s="155" t="str">
        <f>IFERROR(VLOOKUP($D164,LISTA!A141:J8391,10,0),"")</f>
        <v/>
      </c>
      <c r="Q164" s="228" t="str">
        <f t="shared" si="29"/>
        <v/>
      </c>
      <c r="R164" s="285" t="str">
        <f t="shared" si="30"/>
        <v/>
      </c>
      <c r="S164" s="189" t="str">
        <f t="shared" si="31"/>
        <v/>
      </c>
      <c r="U164" s="138" t="str">
        <f t="shared" si="25"/>
        <v/>
      </c>
      <c r="V164" s="219" t="str">
        <f t="shared" si="22"/>
        <v/>
      </c>
      <c r="W164" s="220" t="e">
        <f t="shared" si="32"/>
        <v>#VALUE!</v>
      </c>
    </row>
    <row r="165" spans="1:23" x14ac:dyDescent="0.25">
      <c r="A165" s="162"/>
      <c r="B165" s="154" t="str">
        <f t="shared" si="26"/>
        <v/>
      </c>
      <c r="C165" s="520" t="str">
        <f t="shared" si="27"/>
        <v/>
      </c>
      <c r="D165" s="276"/>
      <c r="E165" s="716" t="str">
        <f>IFERROR(VLOOKUP($D165,LISTA!A142:J8392,4,0),"")</f>
        <v/>
      </c>
      <c r="F165" s="716"/>
      <c r="G165" s="716" t="str">
        <f>IFERROR(VLOOKUP($D165,LISTA!A141:J8391,5,0),"")</f>
        <v/>
      </c>
      <c r="H165" s="716"/>
      <c r="I165" s="157"/>
      <c r="J165" s="144" t="str">
        <f>IFERROR(VLOOKUP($D165,LISTA!A106:J8356,7,0),"")</f>
        <v/>
      </c>
      <c r="K165" s="144" t="str">
        <f>IFERROR(VLOOKUP($D165,LISTA!A106:J8356,8,0),"")</f>
        <v/>
      </c>
      <c r="L165" s="144" t="str">
        <f t="shared" si="24"/>
        <v/>
      </c>
      <c r="M165" s="227" t="str">
        <f t="shared" si="28"/>
        <v/>
      </c>
      <c r="N165" s="155" t="str">
        <f t="shared" si="17"/>
        <v/>
      </c>
      <c r="O165" s="155" t="str">
        <f t="shared" si="18"/>
        <v/>
      </c>
      <c r="P165" s="155" t="str">
        <f>IFERROR(VLOOKUP($D165,LISTA!A142:J8392,10,0),"")</f>
        <v/>
      </c>
      <c r="Q165" s="228" t="str">
        <f t="shared" si="29"/>
        <v/>
      </c>
      <c r="R165" s="285" t="str">
        <f t="shared" si="30"/>
        <v/>
      </c>
      <c r="S165" s="189" t="str">
        <f t="shared" si="31"/>
        <v/>
      </c>
      <c r="U165" s="138" t="str">
        <f t="shared" si="25"/>
        <v/>
      </c>
      <c r="V165" s="219" t="str">
        <f t="shared" si="22"/>
        <v/>
      </c>
      <c r="W165" s="220" t="e">
        <f t="shared" si="32"/>
        <v>#VALUE!</v>
      </c>
    </row>
    <row r="166" spans="1:23" x14ac:dyDescent="0.25">
      <c r="A166" s="162"/>
      <c r="B166" s="154" t="str">
        <f t="shared" si="26"/>
        <v/>
      </c>
      <c r="C166" s="520" t="str">
        <f t="shared" si="27"/>
        <v/>
      </c>
      <c r="D166" s="276"/>
      <c r="E166" s="716" t="str">
        <f>IFERROR(VLOOKUP($D166,LISTA!A143:J8393,4,0),"")</f>
        <v/>
      </c>
      <c r="F166" s="716"/>
      <c r="G166" s="716" t="str">
        <f>IFERROR(VLOOKUP($D166,LISTA!A142:J8392,5,0),"")</f>
        <v/>
      </c>
      <c r="H166" s="716"/>
      <c r="I166" s="157"/>
      <c r="J166" s="144" t="str">
        <f>IFERROR(VLOOKUP($D166,LISTA!A107:J8357,7,0),"")</f>
        <v/>
      </c>
      <c r="K166" s="144" t="str">
        <f>IFERROR(VLOOKUP($D166,LISTA!A107:J8357,8,0),"")</f>
        <v/>
      </c>
      <c r="L166" s="144" t="str">
        <f t="shared" si="24"/>
        <v/>
      </c>
      <c r="M166" s="227" t="str">
        <f t="shared" si="28"/>
        <v/>
      </c>
      <c r="N166" s="155" t="str">
        <f t="shared" si="17"/>
        <v/>
      </c>
      <c r="O166" s="155" t="str">
        <f t="shared" si="18"/>
        <v/>
      </c>
      <c r="P166" s="155" t="str">
        <f>IFERROR(VLOOKUP($D166,LISTA!A143:J8393,10,0),"")</f>
        <v/>
      </c>
      <c r="Q166" s="228" t="str">
        <f t="shared" si="29"/>
        <v/>
      </c>
      <c r="R166" s="285" t="str">
        <f t="shared" si="30"/>
        <v/>
      </c>
      <c r="S166" s="189" t="str">
        <f t="shared" si="31"/>
        <v/>
      </c>
      <c r="U166" s="138" t="str">
        <f t="shared" si="25"/>
        <v/>
      </c>
      <c r="V166" s="219" t="str">
        <f t="shared" si="22"/>
        <v/>
      </c>
      <c r="W166" s="220" t="e">
        <f t="shared" si="32"/>
        <v>#VALUE!</v>
      </c>
    </row>
    <row r="167" spans="1:23" x14ac:dyDescent="0.25">
      <c r="A167" s="162"/>
      <c r="B167" s="154" t="str">
        <f t="shared" si="26"/>
        <v/>
      </c>
      <c r="C167" s="520" t="str">
        <f t="shared" si="27"/>
        <v/>
      </c>
      <c r="D167" s="276"/>
      <c r="E167" s="716" t="str">
        <f>IFERROR(VLOOKUP($D167,LISTA!A144:J8394,4,0),"")</f>
        <v/>
      </c>
      <c r="F167" s="716"/>
      <c r="G167" s="716" t="str">
        <f>IFERROR(VLOOKUP($D167,LISTA!A143:J8393,5,0),"")</f>
        <v/>
      </c>
      <c r="H167" s="716"/>
      <c r="I167" s="157"/>
      <c r="J167" s="144" t="str">
        <f>IFERROR(VLOOKUP($D167,LISTA!A108:J8358,7,0),"")</f>
        <v/>
      </c>
      <c r="K167" s="144" t="str">
        <f>IFERROR(VLOOKUP($D167,LISTA!A108:J8358,8,0),"")</f>
        <v/>
      </c>
      <c r="L167" s="144" t="str">
        <f t="shared" si="24"/>
        <v/>
      </c>
      <c r="M167" s="227" t="str">
        <f t="shared" si="28"/>
        <v/>
      </c>
      <c r="N167" s="155" t="str">
        <f t="shared" si="17"/>
        <v/>
      </c>
      <c r="O167" s="155" t="str">
        <f t="shared" si="18"/>
        <v/>
      </c>
      <c r="P167" s="155" t="str">
        <f>IFERROR(VLOOKUP($D167,LISTA!A144:J8394,10,0),"")</f>
        <v/>
      </c>
      <c r="Q167" s="228" t="str">
        <f t="shared" si="29"/>
        <v/>
      </c>
      <c r="R167" s="285" t="str">
        <f t="shared" si="30"/>
        <v/>
      </c>
      <c r="S167" s="189" t="str">
        <f t="shared" si="31"/>
        <v/>
      </c>
      <c r="U167" s="138" t="str">
        <f t="shared" si="25"/>
        <v/>
      </c>
      <c r="V167" s="219" t="str">
        <f t="shared" si="22"/>
        <v/>
      </c>
      <c r="W167" s="220" t="e">
        <f t="shared" si="32"/>
        <v>#VALUE!</v>
      </c>
    </row>
    <row r="168" spans="1:23" x14ac:dyDescent="0.25">
      <c r="A168" s="162"/>
      <c r="B168" s="154" t="str">
        <f t="shared" si="26"/>
        <v/>
      </c>
      <c r="C168" s="520" t="str">
        <f t="shared" si="27"/>
        <v/>
      </c>
      <c r="D168" s="276"/>
      <c r="E168" s="716" t="str">
        <f>IFERROR(VLOOKUP($D168,LISTA!A145:J8395,4,0),"")</f>
        <v/>
      </c>
      <c r="F168" s="716"/>
      <c r="G168" s="716" t="str">
        <f>IFERROR(VLOOKUP($D168,LISTA!A144:J8394,5,0),"")</f>
        <v/>
      </c>
      <c r="H168" s="716"/>
      <c r="I168" s="157"/>
      <c r="J168" s="144" t="str">
        <f>IFERROR(VLOOKUP($D168,LISTA!A109:J8359,7,0),"")</f>
        <v/>
      </c>
      <c r="K168" s="144" t="str">
        <f>IFERROR(VLOOKUP($D168,LISTA!A109:J8359,8,0),"")</f>
        <v/>
      </c>
      <c r="L168" s="144" t="str">
        <f t="shared" si="24"/>
        <v/>
      </c>
      <c r="M168" s="227" t="str">
        <f t="shared" si="28"/>
        <v/>
      </c>
      <c r="N168" s="155" t="str">
        <f t="shared" si="17"/>
        <v/>
      </c>
      <c r="O168" s="155" t="str">
        <f t="shared" si="18"/>
        <v/>
      </c>
      <c r="P168" s="155" t="str">
        <f>IFERROR(VLOOKUP($D168,LISTA!A145:J8395,10,0),"")</f>
        <v/>
      </c>
      <c r="Q168" s="228" t="str">
        <f t="shared" si="29"/>
        <v/>
      </c>
      <c r="R168" s="285" t="str">
        <f t="shared" si="30"/>
        <v/>
      </c>
      <c r="S168" s="189" t="str">
        <f t="shared" si="31"/>
        <v/>
      </c>
      <c r="U168" s="138" t="str">
        <f t="shared" si="25"/>
        <v/>
      </c>
      <c r="V168" s="219" t="str">
        <f t="shared" si="22"/>
        <v/>
      </c>
      <c r="W168" s="220" t="e">
        <f t="shared" si="32"/>
        <v>#VALUE!</v>
      </c>
    </row>
    <row r="169" spans="1:23" x14ac:dyDescent="0.25">
      <c r="A169" s="162"/>
      <c r="B169" s="154" t="str">
        <f t="shared" si="26"/>
        <v/>
      </c>
      <c r="C169" s="520" t="str">
        <f t="shared" si="27"/>
        <v/>
      </c>
      <c r="D169" s="276"/>
      <c r="E169" s="716" t="str">
        <f>IFERROR(VLOOKUP($D169,LISTA!A146:J8396,4,0),"")</f>
        <v/>
      </c>
      <c r="F169" s="716"/>
      <c r="G169" s="716" t="str">
        <f>IFERROR(VLOOKUP($D169,LISTA!A145:J8395,5,0),"")</f>
        <v/>
      </c>
      <c r="H169" s="716"/>
      <c r="I169" s="157"/>
      <c r="J169" s="144" t="str">
        <f>IFERROR(VLOOKUP($D169,LISTA!A110:J8360,7,0),"")</f>
        <v/>
      </c>
      <c r="K169" s="144" t="str">
        <f>IFERROR(VLOOKUP($D169,LISTA!A110:J8360,8,0),"")</f>
        <v/>
      </c>
      <c r="L169" s="144" t="str">
        <f t="shared" si="24"/>
        <v/>
      </c>
      <c r="M169" s="227" t="str">
        <f t="shared" si="28"/>
        <v/>
      </c>
      <c r="N169" s="155" t="str">
        <f t="shared" si="17"/>
        <v/>
      </c>
      <c r="O169" s="155" t="str">
        <f t="shared" si="18"/>
        <v/>
      </c>
      <c r="P169" s="155" t="str">
        <f>IFERROR(VLOOKUP($D169,LISTA!A146:J8396,10,0),"")</f>
        <v/>
      </c>
      <c r="Q169" s="228" t="str">
        <f t="shared" si="29"/>
        <v/>
      </c>
      <c r="R169" s="285" t="str">
        <f t="shared" si="30"/>
        <v/>
      </c>
      <c r="S169" s="189" t="str">
        <f t="shared" si="31"/>
        <v/>
      </c>
      <c r="U169" s="138" t="str">
        <f t="shared" si="25"/>
        <v/>
      </c>
      <c r="V169" s="219" t="str">
        <f t="shared" si="22"/>
        <v/>
      </c>
      <c r="W169" s="220" t="e">
        <f t="shared" si="32"/>
        <v>#VALUE!</v>
      </c>
    </row>
    <row r="170" spans="1:23" x14ac:dyDescent="0.25">
      <c r="A170" s="162"/>
      <c r="B170" s="154" t="str">
        <f t="shared" si="26"/>
        <v/>
      </c>
      <c r="C170" s="520" t="str">
        <f t="shared" si="27"/>
        <v/>
      </c>
      <c r="D170" s="276"/>
      <c r="E170" s="716" t="str">
        <f>IFERROR(VLOOKUP($D170,LISTA!A147:J8397,4,0),"")</f>
        <v/>
      </c>
      <c r="F170" s="716"/>
      <c r="G170" s="716" t="str">
        <f>IFERROR(VLOOKUP($D170,LISTA!A146:J8396,5,0),"")</f>
        <v/>
      </c>
      <c r="H170" s="716"/>
      <c r="I170" s="157"/>
      <c r="J170" s="144" t="str">
        <f>IFERROR(VLOOKUP($D170,LISTA!A111:J8361,7,0),"")</f>
        <v/>
      </c>
      <c r="K170" s="144" t="str">
        <f>IFERROR(VLOOKUP($D170,LISTA!A111:J8361,8,0),"")</f>
        <v/>
      </c>
      <c r="L170" s="144" t="str">
        <f t="shared" si="24"/>
        <v/>
      </c>
      <c r="M170" s="227" t="str">
        <f t="shared" si="28"/>
        <v/>
      </c>
      <c r="N170" s="155" t="str">
        <f t="shared" si="17"/>
        <v/>
      </c>
      <c r="O170" s="155" t="str">
        <f t="shared" si="18"/>
        <v/>
      </c>
      <c r="P170" s="155" t="str">
        <f>IFERROR(VLOOKUP($D170,LISTA!A147:J8397,10,0),"")</f>
        <v/>
      </c>
      <c r="Q170" s="228" t="str">
        <f t="shared" si="29"/>
        <v/>
      </c>
      <c r="R170" s="285" t="str">
        <f t="shared" si="30"/>
        <v/>
      </c>
      <c r="S170" s="189" t="str">
        <f t="shared" si="31"/>
        <v/>
      </c>
      <c r="U170" s="138" t="str">
        <f t="shared" si="25"/>
        <v/>
      </c>
      <c r="V170" s="219" t="str">
        <f t="shared" si="22"/>
        <v/>
      </c>
      <c r="W170" s="220" t="e">
        <f t="shared" si="32"/>
        <v>#VALUE!</v>
      </c>
    </row>
    <row r="171" spans="1:23" x14ac:dyDescent="0.25">
      <c r="A171" s="162"/>
      <c r="B171" s="154" t="str">
        <f t="shared" si="26"/>
        <v/>
      </c>
      <c r="C171" s="520" t="str">
        <f t="shared" si="27"/>
        <v/>
      </c>
      <c r="D171" s="276"/>
      <c r="E171" s="716" t="str">
        <f>IFERROR(VLOOKUP($D171,LISTA!A148:J8398,4,0),"")</f>
        <v/>
      </c>
      <c r="F171" s="716"/>
      <c r="G171" s="716" t="str">
        <f>IFERROR(VLOOKUP($D171,LISTA!A147:J8397,5,0),"")</f>
        <v/>
      </c>
      <c r="H171" s="716"/>
      <c r="I171" s="157"/>
      <c r="J171" s="144" t="str">
        <f>IFERROR(VLOOKUP($D171,LISTA!A112:J8362,7,0),"")</f>
        <v/>
      </c>
      <c r="K171" s="144" t="str">
        <f>IFERROR(VLOOKUP($D171,LISTA!A112:J8362,8,0),"")</f>
        <v/>
      </c>
      <c r="L171" s="144" t="str">
        <f t="shared" si="24"/>
        <v/>
      </c>
      <c r="M171" s="227" t="str">
        <f t="shared" si="28"/>
        <v/>
      </c>
      <c r="N171" s="155" t="str">
        <f t="shared" si="17"/>
        <v/>
      </c>
      <c r="O171" s="155" t="str">
        <f t="shared" si="18"/>
        <v/>
      </c>
      <c r="P171" s="155" t="str">
        <f>IFERROR(VLOOKUP($D171,LISTA!A148:J8398,10,0),"")</f>
        <v/>
      </c>
      <c r="Q171" s="228" t="str">
        <f t="shared" si="29"/>
        <v/>
      </c>
      <c r="R171" s="285" t="str">
        <f t="shared" si="30"/>
        <v/>
      </c>
      <c r="S171" s="189" t="str">
        <f t="shared" si="31"/>
        <v/>
      </c>
      <c r="U171" s="138" t="str">
        <f t="shared" si="25"/>
        <v/>
      </c>
      <c r="V171" s="219" t="str">
        <f t="shared" si="22"/>
        <v/>
      </c>
      <c r="W171" s="220" t="e">
        <f t="shared" si="32"/>
        <v>#VALUE!</v>
      </c>
    </row>
    <row r="172" spans="1:23" x14ac:dyDescent="0.25">
      <c r="A172" s="162"/>
      <c r="B172" s="154" t="str">
        <f t="shared" si="26"/>
        <v/>
      </c>
      <c r="C172" s="520" t="str">
        <f t="shared" si="27"/>
        <v/>
      </c>
      <c r="D172" s="276"/>
      <c r="E172" s="716" t="str">
        <f>IFERROR(VLOOKUP($D172,LISTA!A149:J8399,4,0),"")</f>
        <v/>
      </c>
      <c r="F172" s="716"/>
      <c r="G172" s="716" t="str">
        <f>IFERROR(VLOOKUP($D172,LISTA!A148:J8398,5,0),"")</f>
        <v/>
      </c>
      <c r="H172" s="716"/>
      <c r="I172" s="157"/>
      <c r="J172" s="144" t="str">
        <f>IFERROR(VLOOKUP($D172,LISTA!A113:J8363,7,0),"")</f>
        <v/>
      </c>
      <c r="K172" s="144" t="str">
        <f>IFERROR(VLOOKUP($D172,LISTA!A113:J8363,8,0),"")</f>
        <v/>
      </c>
      <c r="L172" s="144" t="str">
        <f t="shared" si="24"/>
        <v/>
      </c>
      <c r="M172" s="227" t="str">
        <f t="shared" si="28"/>
        <v/>
      </c>
      <c r="N172" s="155" t="str">
        <f t="shared" si="17"/>
        <v/>
      </c>
      <c r="O172" s="155" t="str">
        <f t="shared" si="18"/>
        <v/>
      </c>
      <c r="P172" s="155" t="str">
        <f>IFERROR(VLOOKUP($D172,LISTA!A149:J8399,10,0),"")</f>
        <v/>
      </c>
      <c r="Q172" s="228" t="str">
        <f t="shared" si="29"/>
        <v/>
      </c>
      <c r="R172" s="285" t="str">
        <f t="shared" si="30"/>
        <v/>
      </c>
      <c r="S172" s="189" t="str">
        <f t="shared" si="31"/>
        <v/>
      </c>
      <c r="U172" s="138" t="str">
        <f t="shared" si="25"/>
        <v/>
      </c>
      <c r="V172" s="219" t="str">
        <f t="shared" si="22"/>
        <v/>
      </c>
      <c r="W172" s="220" t="e">
        <f t="shared" si="32"/>
        <v>#VALUE!</v>
      </c>
    </row>
    <row r="173" spans="1:23" x14ac:dyDescent="0.25">
      <c r="A173" s="162"/>
      <c r="B173" s="154" t="str">
        <f t="shared" si="26"/>
        <v/>
      </c>
      <c r="C173" s="520" t="str">
        <f t="shared" si="27"/>
        <v/>
      </c>
      <c r="D173" s="276"/>
      <c r="E173" s="716" t="str">
        <f>IFERROR(VLOOKUP($D173,LISTA!A150:J8400,4,0),"")</f>
        <v/>
      </c>
      <c r="F173" s="716"/>
      <c r="G173" s="716" t="str">
        <f>IFERROR(VLOOKUP($D173,LISTA!A149:J8399,5,0),"")</f>
        <v/>
      </c>
      <c r="H173" s="716"/>
      <c r="I173" s="157"/>
      <c r="J173" s="144" t="str">
        <f>IFERROR(VLOOKUP($D173,LISTA!A114:J8364,7,0),"")</f>
        <v/>
      </c>
      <c r="K173" s="144" t="str">
        <f>IFERROR(VLOOKUP($D173,LISTA!A114:J8364,8,0),"")</f>
        <v/>
      </c>
      <c r="L173" s="144" t="str">
        <f t="shared" si="24"/>
        <v/>
      </c>
      <c r="M173" s="227" t="str">
        <f t="shared" si="28"/>
        <v/>
      </c>
      <c r="N173" s="155" t="str">
        <f t="shared" si="17"/>
        <v/>
      </c>
      <c r="O173" s="155" t="str">
        <f t="shared" si="18"/>
        <v/>
      </c>
      <c r="P173" s="155" t="str">
        <f>IFERROR(VLOOKUP($D173,LISTA!A150:J8400,10,0),"")</f>
        <v/>
      </c>
      <c r="Q173" s="228" t="str">
        <f t="shared" si="29"/>
        <v/>
      </c>
      <c r="R173" s="285" t="str">
        <f t="shared" si="30"/>
        <v/>
      </c>
      <c r="S173" s="189" t="str">
        <f t="shared" si="31"/>
        <v/>
      </c>
      <c r="U173" s="138" t="str">
        <f t="shared" si="25"/>
        <v/>
      </c>
      <c r="V173" s="219" t="str">
        <f t="shared" si="22"/>
        <v/>
      </c>
      <c r="W173" s="220" t="e">
        <f t="shared" si="32"/>
        <v>#VALUE!</v>
      </c>
    </row>
    <row r="174" spans="1:23" x14ac:dyDescent="0.25">
      <c r="A174" s="162"/>
      <c r="B174" s="154" t="str">
        <f t="shared" si="26"/>
        <v/>
      </c>
      <c r="C174" s="520" t="str">
        <f t="shared" si="27"/>
        <v/>
      </c>
      <c r="D174" s="276"/>
      <c r="E174" s="716" t="str">
        <f>IFERROR(VLOOKUP($D174,LISTA!A151:J8401,4,0),"")</f>
        <v/>
      </c>
      <c r="F174" s="716"/>
      <c r="G174" s="716" t="str">
        <f>IFERROR(VLOOKUP($D174,LISTA!A150:J8400,5,0),"")</f>
        <v/>
      </c>
      <c r="H174" s="716"/>
      <c r="I174" s="157"/>
      <c r="J174" s="144" t="str">
        <f>IFERROR(VLOOKUP($D174,LISTA!A115:J8365,7,0),"")</f>
        <v/>
      </c>
      <c r="K174" s="144" t="str">
        <f>IFERROR(VLOOKUP($D174,LISTA!A115:J8365,8,0),"")</f>
        <v/>
      </c>
      <c r="L174" s="144" t="str">
        <f t="shared" si="24"/>
        <v/>
      </c>
      <c r="M174" s="227" t="str">
        <f t="shared" si="28"/>
        <v/>
      </c>
      <c r="N174" s="155" t="str">
        <f t="shared" si="17"/>
        <v/>
      </c>
      <c r="O174" s="155" t="str">
        <f t="shared" si="18"/>
        <v/>
      </c>
      <c r="P174" s="155" t="str">
        <f>IFERROR(VLOOKUP($D174,LISTA!A151:J8401,10,0),"")</f>
        <v/>
      </c>
      <c r="Q174" s="228" t="str">
        <f t="shared" si="29"/>
        <v/>
      </c>
      <c r="R174" s="285" t="str">
        <f t="shared" si="30"/>
        <v/>
      </c>
      <c r="S174" s="189" t="str">
        <f t="shared" si="31"/>
        <v/>
      </c>
      <c r="U174" s="138" t="str">
        <f t="shared" si="25"/>
        <v/>
      </c>
      <c r="V174" s="219" t="str">
        <f t="shared" si="22"/>
        <v/>
      </c>
      <c r="W174" s="220" t="e">
        <f t="shared" si="32"/>
        <v>#VALUE!</v>
      </c>
    </row>
    <row r="175" spans="1:23" x14ac:dyDescent="0.25">
      <c r="A175" s="162"/>
      <c r="B175" s="154" t="str">
        <f t="shared" si="26"/>
        <v/>
      </c>
      <c r="C175" s="520" t="str">
        <f t="shared" si="27"/>
        <v/>
      </c>
      <c r="D175" s="276"/>
      <c r="E175" s="716" t="str">
        <f>IFERROR(VLOOKUP($D175,LISTA!A152:J8402,4,0),"")</f>
        <v/>
      </c>
      <c r="F175" s="716"/>
      <c r="G175" s="716" t="str">
        <f>IFERROR(VLOOKUP($D175,LISTA!A151:J8401,5,0),"")</f>
        <v/>
      </c>
      <c r="H175" s="716"/>
      <c r="I175" s="157"/>
      <c r="J175" s="144" t="str">
        <f>IFERROR(VLOOKUP($D175,LISTA!A116:J8366,7,0),"")</f>
        <v/>
      </c>
      <c r="K175" s="144" t="str">
        <f>IFERROR(VLOOKUP($D175,LISTA!A116:J8366,8,0),"")</f>
        <v/>
      </c>
      <c r="L175" s="144" t="str">
        <f t="shared" si="24"/>
        <v/>
      </c>
      <c r="M175" s="227" t="str">
        <f t="shared" si="28"/>
        <v/>
      </c>
      <c r="N175" s="155" t="str">
        <f t="shared" si="17"/>
        <v/>
      </c>
      <c r="O175" s="155" t="str">
        <f t="shared" si="18"/>
        <v/>
      </c>
      <c r="P175" s="155" t="str">
        <f>IFERROR(VLOOKUP($D175,LISTA!A152:J8402,10,0),"")</f>
        <v/>
      </c>
      <c r="Q175" s="228" t="str">
        <f t="shared" si="29"/>
        <v/>
      </c>
      <c r="R175" s="285" t="str">
        <f t="shared" si="30"/>
        <v/>
      </c>
      <c r="S175" s="189" t="str">
        <f t="shared" si="31"/>
        <v/>
      </c>
      <c r="U175" s="138" t="str">
        <f t="shared" si="25"/>
        <v/>
      </c>
      <c r="V175" s="219" t="str">
        <f t="shared" si="22"/>
        <v/>
      </c>
      <c r="W175" s="220" t="e">
        <f t="shared" si="32"/>
        <v>#VALUE!</v>
      </c>
    </row>
    <row r="176" spans="1:23" x14ac:dyDescent="0.25">
      <c r="A176" s="162"/>
      <c r="B176" s="154" t="str">
        <f t="shared" si="26"/>
        <v/>
      </c>
      <c r="C176" s="520" t="str">
        <f t="shared" si="27"/>
        <v/>
      </c>
      <c r="D176" s="276"/>
      <c r="E176" s="716" t="str">
        <f>IFERROR(VLOOKUP($D176,LISTA!A153:J8403,4,0),"")</f>
        <v/>
      </c>
      <c r="F176" s="716"/>
      <c r="G176" s="716" t="str">
        <f>IFERROR(VLOOKUP($D176,LISTA!A152:J8402,5,0),"")</f>
        <v/>
      </c>
      <c r="H176" s="716"/>
      <c r="I176" s="157"/>
      <c r="J176" s="144" t="str">
        <f>IFERROR(VLOOKUP($D176,LISTA!A117:J8367,7,0),"")</f>
        <v/>
      </c>
      <c r="K176" s="144" t="str">
        <f>IFERROR(VLOOKUP($D176,LISTA!A117:J8367,8,0),"")</f>
        <v/>
      </c>
      <c r="L176" s="144" t="str">
        <f t="shared" si="24"/>
        <v/>
      </c>
      <c r="M176" s="227" t="str">
        <f t="shared" si="28"/>
        <v/>
      </c>
      <c r="N176" s="155" t="str">
        <f t="shared" si="17"/>
        <v/>
      </c>
      <c r="O176" s="155" t="str">
        <f t="shared" si="18"/>
        <v/>
      </c>
      <c r="P176" s="155" t="str">
        <f>IFERROR(VLOOKUP($D176,LISTA!A153:J8403,10,0),"")</f>
        <v/>
      </c>
      <c r="Q176" s="228" t="str">
        <f t="shared" si="29"/>
        <v/>
      </c>
      <c r="R176" s="285" t="str">
        <f t="shared" si="30"/>
        <v/>
      </c>
      <c r="S176" s="189" t="str">
        <f t="shared" si="31"/>
        <v/>
      </c>
      <c r="U176" s="138" t="str">
        <f t="shared" si="25"/>
        <v/>
      </c>
      <c r="V176" s="219" t="str">
        <f t="shared" si="22"/>
        <v/>
      </c>
      <c r="W176" s="220" t="e">
        <f t="shared" si="32"/>
        <v>#VALUE!</v>
      </c>
    </row>
    <row r="177" spans="1:23" x14ac:dyDescent="0.25">
      <c r="A177" s="162"/>
      <c r="B177" s="154" t="str">
        <f t="shared" si="26"/>
        <v/>
      </c>
      <c r="C177" s="520" t="str">
        <f t="shared" si="27"/>
        <v/>
      </c>
      <c r="D177" s="276"/>
      <c r="E177" s="716" t="str">
        <f>IFERROR(VLOOKUP($D177,LISTA!A154:J8404,4,0),"")</f>
        <v/>
      </c>
      <c r="F177" s="716"/>
      <c r="G177" s="716" t="str">
        <f>IFERROR(VLOOKUP($D177,LISTA!A153:J8403,5,0),"")</f>
        <v/>
      </c>
      <c r="H177" s="716"/>
      <c r="I177" s="157"/>
      <c r="J177" s="144" t="str">
        <f>IFERROR(VLOOKUP($D177,LISTA!A118:J8368,7,0),"")</f>
        <v/>
      </c>
      <c r="K177" s="144" t="str">
        <f>IFERROR(VLOOKUP($D177,LISTA!A118:J8368,8,0),"")</f>
        <v/>
      </c>
      <c r="L177" s="144" t="str">
        <f t="shared" si="24"/>
        <v/>
      </c>
      <c r="M177" s="227" t="str">
        <f t="shared" si="28"/>
        <v/>
      </c>
      <c r="N177" s="155" t="str">
        <f t="shared" si="17"/>
        <v/>
      </c>
      <c r="O177" s="155" t="str">
        <f t="shared" si="18"/>
        <v/>
      </c>
      <c r="P177" s="155" t="str">
        <f>IFERROR(VLOOKUP($D177,LISTA!A154:J8404,10,0),"")</f>
        <v/>
      </c>
      <c r="Q177" s="228" t="str">
        <f t="shared" si="29"/>
        <v/>
      </c>
      <c r="R177" s="285" t="str">
        <f t="shared" si="30"/>
        <v/>
      </c>
      <c r="S177" s="189" t="str">
        <f t="shared" si="31"/>
        <v/>
      </c>
      <c r="U177" s="138" t="str">
        <f t="shared" si="25"/>
        <v/>
      </c>
      <c r="V177" s="219" t="str">
        <f t="shared" si="22"/>
        <v/>
      </c>
      <c r="W177" s="220" t="e">
        <f t="shared" si="32"/>
        <v>#VALUE!</v>
      </c>
    </row>
    <row r="178" spans="1:23" x14ac:dyDescent="0.25">
      <c r="A178" s="162"/>
      <c r="B178" s="154" t="str">
        <f t="shared" si="26"/>
        <v/>
      </c>
      <c r="C178" s="520" t="str">
        <f t="shared" si="27"/>
        <v/>
      </c>
      <c r="D178" s="276"/>
      <c r="E178" s="716" t="str">
        <f>IFERROR(VLOOKUP($D178,LISTA!A155:J8405,4,0),"")</f>
        <v/>
      </c>
      <c r="F178" s="716"/>
      <c r="G178" s="716" t="str">
        <f>IFERROR(VLOOKUP($D178,LISTA!A154:J8404,5,0),"")</f>
        <v/>
      </c>
      <c r="H178" s="716"/>
      <c r="I178" s="157"/>
      <c r="J178" s="144" t="str">
        <f>IFERROR(VLOOKUP($D178,LISTA!A119:J8369,7,0),"")</f>
        <v/>
      </c>
      <c r="K178" s="144" t="str">
        <f>IFERROR(VLOOKUP($D178,LISTA!A119:J8369,8,0),"")</f>
        <v/>
      </c>
      <c r="L178" s="144" t="str">
        <f t="shared" si="24"/>
        <v/>
      </c>
      <c r="M178" s="227" t="str">
        <f t="shared" si="28"/>
        <v/>
      </c>
      <c r="N178" s="155" t="str">
        <f t="shared" si="17"/>
        <v/>
      </c>
      <c r="O178" s="155" t="str">
        <f t="shared" si="18"/>
        <v/>
      </c>
      <c r="P178" s="155" t="str">
        <f>IFERROR(VLOOKUP($D178,LISTA!A155:J8405,10,0),"")</f>
        <v/>
      </c>
      <c r="Q178" s="228" t="str">
        <f t="shared" si="29"/>
        <v/>
      </c>
      <c r="R178" s="285" t="str">
        <f t="shared" si="30"/>
        <v/>
      </c>
      <c r="S178" s="189" t="str">
        <f t="shared" si="31"/>
        <v/>
      </c>
      <c r="U178" s="138" t="str">
        <f t="shared" si="25"/>
        <v/>
      </c>
      <c r="V178" s="219" t="str">
        <f t="shared" si="22"/>
        <v/>
      </c>
      <c r="W178" s="220" t="e">
        <f t="shared" si="32"/>
        <v>#VALUE!</v>
      </c>
    </row>
    <row r="179" spans="1:23" x14ac:dyDescent="0.25">
      <c r="A179" s="162"/>
      <c r="B179" s="154" t="str">
        <f t="shared" si="26"/>
        <v/>
      </c>
      <c r="C179" s="520" t="str">
        <f t="shared" si="27"/>
        <v/>
      </c>
      <c r="D179" s="276"/>
      <c r="E179" s="716" t="str">
        <f>IFERROR(VLOOKUP($D179,LISTA!A156:J8406,4,0),"")</f>
        <v/>
      </c>
      <c r="F179" s="716"/>
      <c r="G179" s="716" t="str">
        <f>IFERROR(VLOOKUP($D179,LISTA!A155:J8405,5,0),"")</f>
        <v/>
      </c>
      <c r="H179" s="716"/>
      <c r="I179" s="157"/>
      <c r="J179" s="144" t="str">
        <f>IFERROR(VLOOKUP($D179,LISTA!A120:J8370,7,0),"")</f>
        <v/>
      </c>
      <c r="K179" s="144" t="str">
        <f>IFERROR(VLOOKUP($D179,LISTA!A120:J8370,8,0),"")</f>
        <v/>
      </c>
      <c r="L179" s="144" t="str">
        <f t="shared" si="24"/>
        <v/>
      </c>
      <c r="M179" s="227" t="str">
        <f t="shared" si="28"/>
        <v/>
      </c>
      <c r="N179" s="155" t="str">
        <f t="shared" si="17"/>
        <v/>
      </c>
      <c r="O179" s="155" t="str">
        <f t="shared" si="18"/>
        <v/>
      </c>
      <c r="P179" s="155" t="str">
        <f>IFERROR(VLOOKUP($D179,LISTA!A156:J8406,10,0),"")</f>
        <v/>
      </c>
      <c r="Q179" s="228" t="str">
        <f t="shared" si="29"/>
        <v/>
      </c>
      <c r="R179" s="285" t="str">
        <f t="shared" si="30"/>
        <v/>
      </c>
      <c r="S179" s="189" t="str">
        <f t="shared" si="31"/>
        <v/>
      </c>
      <c r="U179" s="138" t="str">
        <f t="shared" si="25"/>
        <v/>
      </c>
      <c r="V179" s="219" t="str">
        <f t="shared" si="22"/>
        <v/>
      </c>
      <c r="W179" s="220" t="e">
        <f t="shared" si="32"/>
        <v>#VALUE!</v>
      </c>
    </row>
    <row r="180" spans="1:23" x14ac:dyDescent="0.25">
      <c r="A180" s="162"/>
      <c r="B180" s="154" t="str">
        <f t="shared" si="26"/>
        <v/>
      </c>
      <c r="C180" s="520" t="str">
        <f t="shared" si="27"/>
        <v/>
      </c>
      <c r="D180" s="276"/>
      <c r="E180" s="716" t="str">
        <f>IFERROR(VLOOKUP($D180,LISTA!A157:J8407,4,0),"")</f>
        <v/>
      </c>
      <c r="F180" s="716"/>
      <c r="G180" s="716" t="str">
        <f>IFERROR(VLOOKUP($D180,LISTA!A156:J8406,5,0),"")</f>
        <v/>
      </c>
      <c r="H180" s="716"/>
      <c r="I180" s="157"/>
      <c r="J180" s="144" t="str">
        <f>IFERROR(VLOOKUP($D180,LISTA!A121:J8371,7,0),"")</f>
        <v/>
      </c>
      <c r="K180" s="144" t="str">
        <f>IFERROR(VLOOKUP($D180,LISTA!A121:J8371,8,0),"")</f>
        <v/>
      </c>
      <c r="L180" s="144" t="str">
        <f t="shared" si="24"/>
        <v/>
      </c>
      <c r="M180" s="227" t="str">
        <f t="shared" si="28"/>
        <v/>
      </c>
      <c r="N180" s="155" t="str">
        <f t="shared" si="17"/>
        <v/>
      </c>
      <c r="O180" s="155" t="str">
        <f t="shared" si="18"/>
        <v/>
      </c>
      <c r="P180" s="155" t="str">
        <f>IFERROR(VLOOKUP($D180,LISTA!A157:J8407,10,0),"")</f>
        <v/>
      </c>
      <c r="Q180" s="228" t="str">
        <f t="shared" si="29"/>
        <v/>
      </c>
      <c r="R180" s="285" t="str">
        <f t="shared" si="30"/>
        <v/>
      </c>
      <c r="S180" s="189" t="str">
        <f t="shared" si="31"/>
        <v/>
      </c>
      <c r="U180" s="138" t="str">
        <f t="shared" si="25"/>
        <v/>
      </c>
      <c r="V180" s="219" t="str">
        <f t="shared" si="22"/>
        <v/>
      </c>
      <c r="W180" s="220" t="e">
        <f t="shared" si="32"/>
        <v>#VALUE!</v>
      </c>
    </row>
    <row r="181" spans="1:23" x14ac:dyDescent="0.25">
      <c r="A181" s="162"/>
      <c r="B181" s="154" t="str">
        <f t="shared" si="26"/>
        <v/>
      </c>
      <c r="C181" s="520" t="str">
        <f t="shared" si="27"/>
        <v/>
      </c>
      <c r="D181" s="276"/>
      <c r="E181" s="716" t="str">
        <f>IFERROR(VLOOKUP($D181,LISTA!A158:J8408,4,0),"")</f>
        <v/>
      </c>
      <c r="F181" s="716"/>
      <c r="G181" s="716" t="str">
        <f>IFERROR(VLOOKUP($D181,LISTA!A157:J8407,5,0),"")</f>
        <v/>
      </c>
      <c r="H181" s="716"/>
      <c r="I181" s="157"/>
      <c r="J181" s="144" t="str">
        <f>IFERROR(VLOOKUP($D181,LISTA!A122:J8372,7,0),"")</f>
        <v/>
      </c>
      <c r="K181" s="144" t="str">
        <f>IFERROR(VLOOKUP($D181,LISTA!A122:J8372,8,0),"")</f>
        <v/>
      </c>
      <c r="L181" s="144" t="str">
        <f t="shared" si="24"/>
        <v/>
      </c>
      <c r="M181" s="227" t="str">
        <f t="shared" si="28"/>
        <v/>
      </c>
      <c r="N181" s="155" t="str">
        <f t="shared" si="17"/>
        <v/>
      </c>
      <c r="O181" s="155" t="str">
        <f t="shared" si="18"/>
        <v/>
      </c>
      <c r="P181" s="155" t="str">
        <f>IFERROR(VLOOKUP($D181,LISTA!A158:J8408,10,0),"")</f>
        <v/>
      </c>
      <c r="Q181" s="228" t="str">
        <f t="shared" si="29"/>
        <v/>
      </c>
      <c r="R181" s="285" t="str">
        <f t="shared" si="30"/>
        <v/>
      </c>
      <c r="S181" s="189" t="str">
        <f t="shared" si="31"/>
        <v/>
      </c>
      <c r="U181" s="138" t="str">
        <f t="shared" si="25"/>
        <v/>
      </c>
      <c r="V181" s="219" t="str">
        <f t="shared" si="22"/>
        <v/>
      </c>
      <c r="W181" s="220" t="e">
        <f t="shared" si="32"/>
        <v>#VALUE!</v>
      </c>
    </row>
    <row r="182" spans="1:23" x14ac:dyDescent="0.25">
      <c r="A182" s="162"/>
      <c r="B182" s="154" t="str">
        <f t="shared" si="26"/>
        <v/>
      </c>
      <c r="C182" s="520" t="str">
        <f t="shared" si="27"/>
        <v/>
      </c>
      <c r="D182" s="276"/>
      <c r="E182" s="716" t="str">
        <f>IFERROR(VLOOKUP($D182,LISTA!A159:J8409,4,0),"")</f>
        <v/>
      </c>
      <c r="F182" s="716"/>
      <c r="G182" s="716" t="str">
        <f>IFERROR(VLOOKUP($D182,LISTA!A158:J8408,5,0),"")</f>
        <v/>
      </c>
      <c r="H182" s="716"/>
      <c r="I182" s="157"/>
      <c r="J182" s="144" t="str">
        <f>IFERROR(VLOOKUP($D182,LISTA!A123:J8373,7,0),"")</f>
        <v/>
      </c>
      <c r="K182" s="144" t="str">
        <f>IFERROR(VLOOKUP($D182,LISTA!A123:J8373,8,0),"")</f>
        <v/>
      </c>
      <c r="L182" s="144" t="str">
        <f t="shared" si="24"/>
        <v/>
      </c>
      <c r="M182" s="227" t="str">
        <f t="shared" si="28"/>
        <v/>
      </c>
      <c r="N182" s="155" t="str">
        <f t="shared" si="17"/>
        <v/>
      </c>
      <c r="O182" s="155" t="str">
        <f t="shared" si="18"/>
        <v/>
      </c>
      <c r="P182" s="155" t="str">
        <f>IFERROR(VLOOKUP($D182,LISTA!A159:J8409,10,0),"")</f>
        <v/>
      </c>
      <c r="Q182" s="228" t="str">
        <f t="shared" si="29"/>
        <v/>
      </c>
      <c r="R182" s="285" t="str">
        <f t="shared" si="30"/>
        <v/>
      </c>
      <c r="S182" s="189" t="str">
        <f t="shared" si="31"/>
        <v/>
      </c>
      <c r="U182" s="138" t="str">
        <f t="shared" si="25"/>
        <v/>
      </c>
      <c r="V182" s="219" t="str">
        <f t="shared" si="22"/>
        <v/>
      </c>
      <c r="W182" s="220" t="e">
        <f t="shared" si="32"/>
        <v>#VALUE!</v>
      </c>
    </row>
    <row r="183" spans="1:23" x14ac:dyDescent="0.25">
      <c r="A183" s="162"/>
      <c r="B183" s="154" t="str">
        <f t="shared" si="26"/>
        <v/>
      </c>
      <c r="C183" s="520" t="str">
        <f t="shared" si="27"/>
        <v/>
      </c>
      <c r="D183" s="276"/>
      <c r="E183" s="716" t="str">
        <f>IFERROR(VLOOKUP($D183,LISTA!A160:J8410,4,0),"")</f>
        <v/>
      </c>
      <c r="F183" s="716"/>
      <c r="G183" s="716" t="str">
        <f>IFERROR(VLOOKUP($D183,LISTA!A159:J8409,5,0),"")</f>
        <v/>
      </c>
      <c r="H183" s="716"/>
      <c r="I183" s="157"/>
      <c r="J183" s="144" t="str">
        <f>IFERROR(VLOOKUP($D183,LISTA!A124:J8374,7,0),"")</f>
        <v/>
      </c>
      <c r="K183" s="144" t="str">
        <f>IFERROR(VLOOKUP($D183,LISTA!A124:J8374,8,0),"")</f>
        <v/>
      </c>
      <c r="L183" s="144" t="str">
        <f t="shared" si="24"/>
        <v/>
      </c>
      <c r="M183" s="227" t="str">
        <f t="shared" si="28"/>
        <v/>
      </c>
      <c r="N183" s="155" t="str">
        <f t="shared" si="17"/>
        <v/>
      </c>
      <c r="O183" s="155" t="str">
        <f t="shared" si="18"/>
        <v/>
      </c>
      <c r="P183" s="155" t="str">
        <f>IFERROR(VLOOKUP($D183,LISTA!A160:J8410,10,0),"")</f>
        <v/>
      </c>
      <c r="Q183" s="228" t="str">
        <f t="shared" si="29"/>
        <v/>
      </c>
      <c r="R183" s="285" t="str">
        <f t="shared" si="30"/>
        <v/>
      </c>
      <c r="S183" s="189" t="str">
        <f t="shared" si="31"/>
        <v/>
      </c>
      <c r="U183" s="138" t="str">
        <f t="shared" si="25"/>
        <v/>
      </c>
      <c r="V183" s="219" t="str">
        <f t="shared" si="22"/>
        <v/>
      </c>
      <c r="W183" s="220" t="e">
        <f t="shared" si="32"/>
        <v>#VALUE!</v>
      </c>
    </row>
    <row r="184" spans="1:23" x14ac:dyDescent="0.25">
      <c r="A184" s="162"/>
      <c r="B184" s="154" t="str">
        <f t="shared" si="26"/>
        <v/>
      </c>
      <c r="C184" s="520" t="str">
        <f t="shared" si="27"/>
        <v/>
      </c>
      <c r="D184" s="276"/>
      <c r="E184" s="716" t="str">
        <f>IFERROR(VLOOKUP($D184,LISTA!A161:J8411,4,0),"")</f>
        <v/>
      </c>
      <c r="F184" s="716"/>
      <c r="G184" s="716" t="str">
        <f>IFERROR(VLOOKUP($D184,LISTA!A160:J8410,5,0),"")</f>
        <v/>
      </c>
      <c r="H184" s="716"/>
      <c r="I184" s="157"/>
      <c r="J184" s="144" t="str">
        <f>IFERROR(VLOOKUP($D184,LISTA!A125:J8375,7,0),"")</f>
        <v/>
      </c>
      <c r="K184" s="144" t="str">
        <f>IFERROR(VLOOKUP($D184,LISTA!A125:J8375,8,0),"")</f>
        <v/>
      </c>
      <c r="L184" s="144" t="str">
        <f t="shared" si="24"/>
        <v/>
      </c>
      <c r="M184" s="227" t="str">
        <f t="shared" si="28"/>
        <v/>
      </c>
      <c r="N184" s="155" t="str">
        <f t="shared" si="17"/>
        <v/>
      </c>
      <c r="O184" s="155" t="str">
        <f t="shared" si="18"/>
        <v/>
      </c>
      <c r="P184" s="155" t="str">
        <f>IFERROR(VLOOKUP($D184,LISTA!A161:J8411,10,0),"")</f>
        <v/>
      </c>
      <c r="Q184" s="228" t="str">
        <f t="shared" si="29"/>
        <v/>
      </c>
      <c r="R184" s="285" t="str">
        <f t="shared" si="30"/>
        <v/>
      </c>
      <c r="S184" s="189" t="str">
        <f t="shared" si="31"/>
        <v/>
      </c>
      <c r="U184" s="138" t="str">
        <f t="shared" si="25"/>
        <v/>
      </c>
      <c r="V184" s="219" t="str">
        <f t="shared" si="22"/>
        <v/>
      </c>
      <c r="W184" s="220" t="e">
        <f t="shared" si="32"/>
        <v>#VALUE!</v>
      </c>
    </row>
    <row r="185" spans="1:23" x14ac:dyDescent="0.25">
      <c r="A185" s="162"/>
      <c r="B185" s="154" t="str">
        <f t="shared" si="26"/>
        <v/>
      </c>
      <c r="C185" s="520" t="str">
        <f t="shared" si="27"/>
        <v/>
      </c>
      <c r="D185" s="276"/>
      <c r="E185" s="716" t="str">
        <f>IFERROR(VLOOKUP($D185,LISTA!A162:J8412,4,0),"")</f>
        <v/>
      </c>
      <c r="F185" s="716"/>
      <c r="G185" s="716" t="str">
        <f>IFERROR(VLOOKUP($D185,LISTA!A161:J8411,5,0),"")</f>
        <v/>
      </c>
      <c r="H185" s="716"/>
      <c r="I185" s="157"/>
      <c r="J185" s="144" t="str">
        <f>IFERROR(VLOOKUP($D185,LISTA!A126:J8376,7,0),"")</f>
        <v/>
      </c>
      <c r="K185" s="144" t="str">
        <f>IFERROR(VLOOKUP($D185,LISTA!A126:J8376,8,0),"")</f>
        <v/>
      </c>
      <c r="L185" s="144" t="str">
        <f t="shared" si="24"/>
        <v/>
      </c>
      <c r="M185" s="227" t="str">
        <f t="shared" si="28"/>
        <v/>
      </c>
      <c r="N185" s="155" t="str">
        <f t="shared" si="17"/>
        <v/>
      </c>
      <c r="O185" s="155" t="str">
        <f t="shared" si="18"/>
        <v/>
      </c>
      <c r="P185" s="155" t="str">
        <f>IFERROR(VLOOKUP($D185,LISTA!A162:J8412,10,0),"")</f>
        <v/>
      </c>
      <c r="Q185" s="228" t="str">
        <f t="shared" si="29"/>
        <v/>
      </c>
      <c r="R185" s="285" t="str">
        <f t="shared" si="30"/>
        <v/>
      </c>
      <c r="S185" s="189" t="str">
        <f t="shared" si="31"/>
        <v/>
      </c>
      <c r="U185" s="138" t="str">
        <f t="shared" si="25"/>
        <v/>
      </c>
      <c r="V185" s="219" t="str">
        <f t="shared" si="22"/>
        <v/>
      </c>
      <c r="W185" s="220" t="e">
        <f t="shared" si="32"/>
        <v>#VALUE!</v>
      </c>
    </row>
    <row r="186" spans="1:23" x14ac:dyDescent="0.25">
      <c r="A186" s="162"/>
      <c r="B186" s="154" t="str">
        <f t="shared" si="26"/>
        <v/>
      </c>
      <c r="C186" s="520" t="str">
        <f t="shared" si="27"/>
        <v/>
      </c>
      <c r="D186" s="276"/>
      <c r="E186" s="716" t="str">
        <f>IFERROR(VLOOKUP($D186,LISTA!A163:J8413,4,0),"")</f>
        <v/>
      </c>
      <c r="F186" s="716"/>
      <c r="G186" s="716" t="str">
        <f>IFERROR(VLOOKUP($D186,LISTA!A162:J8412,5,0),"")</f>
        <v/>
      </c>
      <c r="H186" s="716"/>
      <c r="I186" s="157"/>
      <c r="J186" s="144" t="str">
        <f>IFERROR(VLOOKUP($D186,LISTA!A127:J8377,7,0),"")</f>
        <v/>
      </c>
      <c r="K186" s="144" t="str">
        <f>IFERROR(VLOOKUP($D186,LISTA!A127:J8377,8,0),"")</f>
        <v/>
      </c>
      <c r="L186" s="144" t="str">
        <f t="shared" si="24"/>
        <v/>
      </c>
      <c r="M186" s="227" t="str">
        <f t="shared" si="28"/>
        <v/>
      </c>
      <c r="N186" s="155" t="str">
        <f t="shared" si="17"/>
        <v/>
      </c>
      <c r="O186" s="155" t="str">
        <f t="shared" si="18"/>
        <v/>
      </c>
      <c r="P186" s="155" t="str">
        <f>IFERROR(VLOOKUP($D186,LISTA!A163:J8413,10,0),"")</f>
        <v/>
      </c>
      <c r="Q186" s="228" t="str">
        <f t="shared" si="29"/>
        <v/>
      </c>
      <c r="R186" s="285" t="str">
        <f t="shared" si="30"/>
        <v/>
      </c>
      <c r="S186" s="189" t="str">
        <f t="shared" si="31"/>
        <v/>
      </c>
      <c r="U186" s="138" t="str">
        <f t="shared" si="25"/>
        <v/>
      </c>
      <c r="V186" s="219" t="str">
        <f t="shared" si="22"/>
        <v/>
      </c>
      <c r="W186" s="220" t="e">
        <f t="shared" si="32"/>
        <v>#VALUE!</v>
      </c>
    </row>
    <row r="187" spans="1:23" x14ac:dyDescent="0.25">
      <c r="A187" s="162"/>
      <c r="B187" s="154" t="str">
        <f t="shared" si="26"/>
        <v/>
      </c>
      <c r="C187" s="520" t="str">
        <f t="shared" si="27"/>
        <v/>
      </c>
      <c r="D187" s="276"/>
      <c r="E187" s="716" t="str">
        <f>IFERROR(VLOOKUP($D187,LISTA!A164:J8414,4,0),"")</f>
        <v/>
      </c>
      <c r="F187" s="716"/>
      <c r="G187" s="716" t="str">
        <f>IFERROR(VLOOKUP($D187,LISTA!A163:J8413,5,0),"")</f>
        <v/>
      </c>
      <c r="H187" s="716"/>
      <c r="I187" s="157"/>
      <c r="J187" s="144" t="str">
        <f>IFERROR(VLOOKUP($D187,LISTA!A128:J8378,7,0),"")</f>
        <v/>
      </c>
      <c r="K187" s="144" t="str">
        <f>IFERROR(VLOOKUP($D187,LISTA!A128:J8378,8,0),"")</f>
        <v/>
      </c>
      <c r="L187" s="144" t="str">
        <f t="shared" si="24"/>
        <v/>
      </c>
      <c r="M187" s="227" t="str">
        <f t="shared" si="28"/>
        <v/>
      </c>
      <c r="N187" s="155" t="str">
        <f t="shared" si="17"/>
        <v/>
      </c>
      <c r="O187" s="155" t="str">
        <f t="shared" si="18"/>
        <v/>
      </c>
      <c r="P187" s="155" t="str">
        <f>IFERROR(VLOOKUP($D187,LISTA!A164:J8414,10,0),"")</f>
        <v/>
      </c>
      <c r="Q187" s="228" t="str">
        <f t="shared" si="29"/>
        <v/>
      </c>
      <c r="R187" s="285" t="str">
        <f t="shared" si="30"/>
        <v/>
      </c>
      <c r="S187" s="189" t="str">
        <f t="shared" si="31"/>
        <v/>
      </c>
      <c r="U187" s="138" t="str">
        <f t="shared" si="25"/>
        <v/>
      </c>
      <c r="V187" s="219" t="str">
        <f t="shared" si="22"/>
        <v/>
      </c>
      <c r="W187" s="220" t="e">
        <f t="shared" si="32"/>
        <v>#VALUE!</v>
      </c>
    </row>
    <row r="188" spans="1:23" x14ac:dyDescent="0.25">
      <c r="A188" s="162"/>
      <c r="B188" s="154" t="str">
        <f t="shared" si="26"/>
        <v/>
      </c>
      <c r="C188" s="520" t="str">
        <f t="shared" si="27"/>
        <v/>
      </c>
      <c r="D188" s="276"/>
      <c r="E188" s="716" t="str">
        <f>IFERROR(VLOOKUP($D188,LISTA!A165:J8415,4,0),"")</f>
        <v/>
      </c>
      <c r="F188" s="716"/>
      <c r="G188" s="716" t="str">
        <f>IFERROR(VLOOKUP($D188,LISTA!A164:J8414,5,0),"")</f>
        <v/>
      </c>
      <c r="H188" s="716"/>
      <c r="I188" s="157"/>
      <c r="J188" s="144" t="str">
        <f>IFERROR(VLOOKUP($D188,LISTA!A129:J8379,7,0),"")</f>
        <v/>
      </c>
      <c r="K188" s="144" t="str">
        <f>IFERROR(VLOOKUP($D188,LISTA!A129:J8379,8,0),"")</f>
        <v/>
      </c>
      <c r="L188" s="144" t="str">
        <f t="shared" si="24"/>
        <v/>
      </c>
      <c r="M188" s="227" t="str">
        <f t="shared" si="28"/>
        <v/>
      </c>
      <c r="N188" s="155" t="str">
        <f t="shared" si="17"/>
        <v/>
      </c>
      <c r="O188" s="155" t="str">
        <f t="shared" si="18"/>
        <v/>
      </c>
      <c r="P188" s="155" t="str">
        <f>IFERROR(VLOOKUP($D188,LISTA!A165:J8415,10,0),"")</f>
        <v/>
      </c>
      <c r="Q188" s="228" t="str">
        <f t="shared" si="29"/>
        <v/>
      </c>
      <c r="R188" s="285" t="str">
        <f t="shared" si="30"/>
        <v/>
      </c>
      <c r="S188" s="189" t="str">
        <f t="shared" si="31"/>
        <v/>
      </c>
      <c r="U188" s="138" t="str">
        <f t="shared" si="25"/>
        <v/>
      </c>
      <c r="V188" s="219" t="str">
        <f t="shared" si="22"/>
        <v/>
      </c>
      <c r="W188" s="220" t="e">
        <f t="shared" si="32"/>
        <v>#VALUE!</v>
      </c>
    </row>
    <row r="189" spans="1:23" x14ac:dyDescent="0.25">
      <c r="A189" s="162"/>
      <c r="B189" s="154" t="str">
        <f t="shared" si="26"/>
        <v/>
      </c>
      <c r="C189" s="520" t="str">
        <f t="shared" si="27"/>
        <v/>
      </c>
      <c r="D189" s="276"/>
      <c r="E189" s="716" t="str">
        <f>IFERROR(VLOOKUP($D189,LISTA!A166:J8416,4,0),"")</f>
        <v/>
      </c>
      <c r="F189" s="716"/>
      <c r="G189" s="716" t="str">
        <f>IFERROR(VLOOKUP($D189,LISTA!A165:J8415,5,0),"")</f>
        <v/>
      </c>
      <c r="H189" s="716"/>
      <c r="I189" s="157"/>
      <c r="J189" s="144" t="str">
        <f>IFERROR(VLOOKUP($D189,LISTA!A130:J8380,7,0),"")</f>
        <v/>
      </c>
      <c r="K189" s="144" t="str">
        <f>IFERROR(VLOOKUP($D189,LISTA!A130:J8380,8,0),"")</f>
        <v/>
      </c>
      <c r="L189" s="144" t="str">
        <f t="shared" si="24"/>
        <v/>
      </c>
      <c r="M189" s="227" t="str">
        <f t="shared" si="28"/>
        <v/>
      </c>
      <c r="N189" s="155" t="str">
        <f t="shared" si="17"/>
        <v/>
      </c>
      <c r="O189" s="155" t="str">
        <f t="shared" si="18"/>
        <v/>
      </c>
      <c r="P189" s="155" t="str">
        <f>IFERROR(VLOOKUP($D189,LISTA!A166:J8416,10,0),"")</f>
        <v/>
      </c>
      <c r="Q189" s="228" t="str">
        <f t="shared" si="29"/>
        <v/>
      </c>
      <c r="R189" s="285" t="str">
        <f t="shared" si="30"/>
        <v/>
      </c>
      <c r="S189" s="189" t="str">
        <f t="shared" si="31"/>
        <v/>
      </c>
      <c r="U189" s="138" t="str">
        <f t="shared" si="25"/>
        <v/>
      </c>
      <c r="V189" s="219" t="str">
        <f t="shared" si="22"/>
        <v/>
      </c>
      <c r="W189" s="220" t="e">
        <f t="shared" si="32"/>
        <v>#VALUE!</v>
      </c>
    </row>
    <row r="190" spans="1:23" x14ac:dyDescent="0.25">
      <c r="A190" s="162"/>
      <c r="B190" s="154" t="str">
        <f t="shared" si="26"/>
        <v/>
      </c>
      <c r="C190" s="520" t="str">
        <f t="shared" si="27"/>
        <v/>
      </c>
      <c r="D190" s="276"/>
      <c r="E190" s="716" t="str">
        <f>IFERROR(VLOOKUP($D190,LISTA!A167:J8417,4,0),"")</f>
        <v/>
      </c>
      <c r="F190" s="716"/>
      <c r="G190" s="716" t="str">
        <f>IFERROR(VLOOKUP($D190,LISTA!A166:J8416,5,0),"")</f>
        <v/>
      </c>
      <c r="H190" s="716"/>
      <c r="I190" s="157"/>
      <c r="J190" s="144" t="str">
        <f>IFERROR(VLOOKUP($D190,LISTA!A131:J8381,7,0),"")</f>
        <v/>
      </c>
      <c r="K190" s="144" t="str">
        <f>IFERROR(VLOOKUP($D190,LISTA!A131:J8381,8,0),"")</f>
        <v/>
      </c>
      <c r="L190" s="144" t="str">
        <f t="shared" si="24"/>
        <v/>
      </c>
      <c r="M190" s="227" t="str">
        <f t="shared" si="28"/>
        <v/>
      </c>
      <c r="N190" s="155" t="str">
        <f t="shared" si="17"/>
        <v/>
      </c>
      <c r="O190" s="155" t="str">
        <f t="shared" si="18"/>
        <v/>
      </c>
      <c r="P190" s="155" t="str">
        <f>IFERROR(VLOOKUP($D190,LISTA!A167:J8417,10,0),"")</f>
        <v/>
      </c>
      <c r="Q190" s="228" t="str">
        <f t="shared" si="29"/>
        <v/>
      </c>
      <c r="R190" s="285" t="str">
        <f t="shared" si="30"/>
        <v/>
      </c>
      <c r="S190" s="189" t="str">
        <f t="shared" si="31"/>
        <v/>
      </c>
      <c r="U190" s="138" t="str">
        <f t="shared" si="25"/>
        <v/>
      </c>
      <c r="V190" s="219" t="str">
        <f t="shared" si="22"/>
        <v/>
      </c>
      <c r="W190" s="220" t="e">
        <f t="shared" si="32"/>
        <v>#VALUE!</v>
      </c>
    </row>
    <row r="191" spans="1:23" x14ac:dyDescent="0.25">
      <c r="A191" s="162"/>
      <c r="B191" s="154" t="str">
        <f t="shared" si="26"/>
        <v/>
      </c>
      <c r="C191" s="520" t="str">
        <f t="shared" si="27"/>
        <v/>
      </c>
      <c r="D191" s="276"/>
      <c r="E191" s="716" t="str">
        <f>IFERROR(VLOOKUP($D191,LISTA!A168:J8418,4,0),"")</f>
        <v/>
      </c>
      <c r="F191" s="716"/>
      <c r="G191" s="716" t="str">
        <f>IFERROR(VLOOKUP($D191,LISTA!A167:J8417,5,0),"")</f>
        <v/>
      </c>
      <c r="H191" s="716"/>
      <c r="I191" s="157"/>
      <c r="J191" s="144" t="str">
        <f>IFERROR(VLOOKUP($D191,LISTA!A132:J8382,7,0),"")</f>
        <v/>
      </c>
      <c r="K191" s="144" t="str">
        <f>IFERROR(VLOOKUP($D191,LISTA!A132:J8382,8,0),"")</f>
        <v/>
      </c>
      <c r="L191" s="144" t="str">
        <f t="shared" si="24"/>
        <v/>
      </c>
      <c r="M191" s="227" t="str">
        <f t="shared" si="28"/>
        <v/>
      </c>
      <c r="N191" s="155" t="str">
        <f t="shared" si="17"/>
        <v/>
      </c>
      <c r="O191" s="155" t="str">
        <f t="shared" si="18"/>
        <v/>
      </c>
      <c r="P191" s="155" t="str">
        <f>IFERROR(VLOOKUP($D191,LISTA!A168:J8418,10,0),"")</f>
        <v/>
      </c>
      <c r="Q191" s="228" t="str">
        <f t="shared" si="29"/>
        <v/>
      </c>
      <c r="R191" s="285" t="str">
        <f t="shared" si="30"/>
        <v/>
      </c>
      <c r="S191" s="189" t="str">
        <f t="shared" si="31"/>
        <v/>
      </c>
      <c r="U191" s="138" t="str">
        <f t="shared" si="25"/>
        <v/>
      </c>
      <c r="V191" s="219" t="str">
        <f t="shared" si="22"/>
        <v/>
      </c>
      <c r="W191" s="220" t="e">
        <f t="shared" si="32"/>
        <v>#VALUE!</v>
      </c>
    </row>
    <row r="192" spans="1:23" x14ac:dyDescent="0.25">
      <c r="A192" s="162"/>
      <c r="B192" s="154" t="str">
        <f t="shared" si="26"/>
        <v/>
      </c>
      <c r="C192" s="520" t="str">
        <f t="shared" si="27"/>
        <v/>
      </c>
      <c r="D192" s="276"/>
      <c r="E192" s="716" t="str">
        <f>IFERROR(VLOOKUP($D192,LISTA!A169:J8419,4,0),"")</f>
        <v/>
      </c>
      <c r="F192" s="716"/>
      <c r="G192" s="716" t="str">
        <f>IFERROR(VLOOKUP($D192,LISTA!A168:J8418,5,0),"")</f>
        <v/>
      </c>
      <c r="H192" s="716"/>
      <c r="I192" s="157"/>
      <c r="J192" s="144" t="str">
        <f>IFERROR(VLOOKUP($D192,LISTA!A133:J8383,7,0),"")</f>
        <v/>
      </c>
      <c r="K192" s="144" t="str">
        <f>IFERROR(VLOOKUP($D192,LISTA!A133:J8383,8,0),"")</f>
        <v/>
      </c>
      <c r="L192" s="144" t="str">
        <f t="shared" si="24"/>
        <v/>
      </c>
      <c r="M192" s="227" t="str">
        <f t="shared" si="28"/>
        <v/>
      </c>
      <c r="N192" s="155" t="str">
        <f t="shared" si="17"/>
        <v/>
      </c>
      <c r="O192" s="155" t="str">
        <f t="shared" si="18"/>
        <v/>
      </c>
      <c r="P192" s="155" t="str">
        <f>IFERROR(VLOOKUP($D192,LISTA!A169:J8419,10,0),"")</f>
        <v/>
      </c>
      <c r="Q192" s="228" t="str">
        <f t="shared" si="29"/>
        <v/>
      </c>
      <c r="R192" s="285" t="str">
        <f t="shared" si="30"/>
        <v/>
      </c>
      <c r="S192" s="189" t="str">
        <f t="shared" si="31"/>
        <v/>
      </c>
      <c r="U192" s="138" t="str">
        <f t="shared" si="25"/>
        <v/>
      </c>
      <c r="V192" s="219" t="str">
        <f t="shared" si="22"/>
        <v/>
      </c>
      <c r="W192" s="220" t="e">
        <f t="shared" si="32"/>
        <v>#VALUE!</v>
      </c>
    </row>
    <row r="193" spans="1:23" x14ac:dyDescent="0.25">
      <c r="A193" s="162"/>
      <c r="B193" s="154" t="str">
        <f t="shared" si="26"/>
        <v/>
      </c>
      <c r="C193" s="520" t="str">
        <f t="shared" si="27"/>
        <v/>
      </c>
      <c r="D193" s="276"/>
      <c r="E193" s="716" t="str">
        <f>IFERROR(VLOOKUP($D193,LISTA!A170:J8420,4,0),"")</f>
        <v/>
      </c>
      <c r="F193" s="716"/>
      <c r="G193" s="716" t="str">
        <f>IFERROR(VLOOKUP($D193,LISTA!A169:J8419,5,0),"")</f>
        <v/>
      </c>
      <c r="H193" s="716"/>
      <c r="I193" s="157"/>
      <c r="J193" s="144" t="str">
        <f>IFERROR(VLOOKUP($D193,LISTA!A134:J8384,7,0),"")</f>
        <v/>
      </c>
      <c r="K193" s="144" t="str">
        <f>IFERROR(VLOOKUP($D193,LISTA!A134:J8384,8,0),"")</f>
        <v/>
      </c>
      <c r="L193" s="144" t="str">
        <f t="shared" si="24"/>
        <v/>
      </c>
      <c r="M193" s="227" t="str">
        <f t="shared" si="28"/>
        <v/>
      </c>
      <c r="N193" s="155" t="str">
        <f t="shared" si="17"/>
        <v/>
      </c>
      <c r="O193" s="155" t="str">
        <f t="shared" si="18"/>
        <v/>
      </c>
      <c r="P193" s="155" t="str">
        <f>IFERROR(VLOOKUP($D193,LISTA!A170:J8420,10,0),"")</f>
        <v/>
      </c>
      <c r="Q193" s="228" t="str">
        <f t="shared" si="29"/>
        <v/>
      </c>
      <c r="R193" s="285" t="str">
        <f t="shared" si="30"/>
        <v/>
      </c>
      <c r="S193" s="189" t="str">
        <f t="shared" si="31"/>
        <v/>
      </c>
      <c r="U193" s="138" t="str">
        <f t="shared" si="25"/>
        <v/>
      </c>
      <c r="V193" s="219" t="str">
        <f t="shared" si="22"/>
        <v/>
      </c>
      <c r="W193" s="220" t="e">
        <f t="shared" si="32"/>
        <v>#VALUE!</v>
      </c>
    </row>
    <row r="194" spans="1:23" x14ac:dyDescent="0.25">
      <c r="A194" s="162"/>
      <c r="B194" s="154" t="str">
        <f t="shared" si="26"/>
        <v/>
      </c>
      <c r="C194" s="520" t="str">
        <f t="shared" si="27"/>
        <v/>
      </c>
      <c r="D194" s="276"/>
      <c r="E194" s="716" t="str">
        <f>IFERROR(VLOOKUP($D194,LISTA!A171:J8421,4,0),"")</f>
        <v/>
      </c>
      <c r="F194" s="716"/>
      <c r="G194" s="716" t="str">
        <f>IFERROR(VLOOKUP($D194,LISTA!A170:J8420,5,0),"")</f>
        <v/>
      </c>
      <c r="H194" s="716"/>
      <c r="I194" s="157"/>
      <c r="J194" s="144" t="str">
        <f>IFERROR(VLOOKUP($D194,LISTA!A135:J8385,7,0),"")</f>
        <v/>
      </c>
      <c r="K194" s="144" t="str">
        <f>IFERROR(VLOOKUP($D194,LISTA!A135:J8385,8,0),"")</f>
        <v/>
      </c>
      <c r="L194" s="144" t="str">
        <f t="shared" si="24"/>
        <v/>
      </c>
      <c r="M194" s="227" t="str">
        <f t="shared" si="28"/>
        <v/>
      </c>
      <c r="N194" s="155" t="str">
        <f t="shared" si="17"/>
        <v/>
      </c>
      <c r="O194" s="155" t="str">
        <f t="shared" si="18"/>
        <v/>
      </c>
      <c r="P194" s="155" t="str">
        <f>IFERROR(VLOOKUP($D194,LISTA!A171:J8421,10,0),"")</f>
        <v/>
      </c>
      <c r="Q194" s="228" t="str">
        <f t="shared" si="29"/>
        <v/>
      </c>
      <c r="R194" s="285" t="str">
        <f t="shared" si="30"/>
        <v/>
      </c>
      <c r="S194" s="189" t="str">
        <f t="shared" si="31"/>
        <v/>
      </c>
      <c r="U194" s="138" t="str">
        <f t="shared" si="25"/>
        <v/>
      </c>
      <c r="V194" s="219" t="str">
        <f t="shared" si="22"/>
        <v/>
      </c>
      <c r="W194" s="220" t="e">
        <f t="shared" si="32"/>
        <v>#VALUE!</v>
      </c>
    </row>
    <row r="195" spans="1:23" x14ac:dyDescent="0.25">
      <c r="A195" s="162"/>
      <c r="B195" s="154" t="str">
        <f t="shared" si="26"/>
        <v/>
      </c>
      <c r="C195" s="520" t="str">
        <f t="shared" si="27"/>
        <v/>
      </c>
      <c r="D195" s="276"/>
      <c r="E195" s="716" t="str">
        <f>IFERROR(VLOOKUP($D195,LISTA!A172:J8422,4,0),"")</f>
        <v/>
      </c>
      <c r="F195" s="716"/>
      <c r="G195" s="716" t="str">
        <f>IFERROR(VLOOKUP($D195,LISTA!A171:J8421,5,0),"")</f>
        <v/>
      </c>
      <c r="H195" s="716"/>
      <c r="I195" s="157"/>
      <c r="J195" s="144" t="str">
        <f>IFERROR(VLOOKUP($D195,LISTA!A136:J8386,7,0),"")</f>
        <v/>
      </c>
      <c r="K195" s="144" t="str">
        <f>IFERROR(VLOOKUP($D195,LISTA!A136:J8386,8,0),"")</f>
        <v/>
      </c>
      <c r="L195" s="144" t="str">
        <f t="shared" si="24"/>
        <v/>
      </c>
      <c r="M195" s="227" t="str">
        <f t="shared" si="28"/>
        <v/>
      </c>
      <c r="N195" s="155" t="str">
        <f t="shared" si="17"/>
        <v/>
      </c>
      <c r="O195" s="155" t="str">
        <f t="shared" si="18"/>
        <v/>
      </c>
      <c r="P195" s="155" t="str">
        <f>IFERROR(VLOOKUP($D195,LISTA!A172:J8422,10,0),"")</f>
        <v/>
      </c>
      <c r="Q195" s="228" t="str">
        <f t="shared" si="29"/>
        <v/>
      </c>
      <c r="R195" s="285" t="str">
        <f t="shared" si="30"/>
        <v/>
      </c>
      <c r="S195" s="189" t="str">
        <f t="shared" si="31"/>
        <v/>
      </c>
      <c r="U195" s="138" t="str">
        <f t="shared" si="25"/>
        <v/>
      </c>
      <c r="V195" s="219" t="str">
        <f t="shared" si="22"/>
        <v/>
      </c>
      <c r="W195" s="220" t="e">
        <f t="shared" si="32"/>
        <v>#VALUE!</v>
      </c>
    </row>
    <row r="196" spans="1:23" x14ac:dyDescent="0.25">
      <c r="A196" s="162"/>
      <c r="B196" s="154" t="str">
        <f t="shared" si="26"/>
        <v/>
      </c>
      <c r="C196" s="520" t="str">
        <f t="shared" si="27"/>
        <v/>
      </c>
      <c r="D196" s="276"/>
      <c r="E196" s="716" t="str">
        <f>IFERROR(VLOOKUP($D196,LISTA!A173:J8423,4,0),"")</f>
        <v/>
      </c>
      <c r="F196" s="716"/>
      <c r="G196" s="716" t="str">
        <f>IFERROR(VLOOKUP($D196,LISTA!A172:J8422,5,0),"")</f>
        <v/>
      </c>
      <c r="H196" s="716"/>
      <c r="I196" s="157"/>
      <c r="J196" s="144" t="str">
        <f>IFERROR(VLOOKUP($D196,LISTA!A137:J8387,7,0),"")</f>
        <v/>
      </c>
      <c r="K196" s="144" t="str">
        <f>IFERROR(VLOOKUP($D196,LISTA!A137:J8387,8,0),"")</f>
        <v/>
      </c>
      <c r="L196" s="144" t="str">
        <f t="shared" si="24"/>
        <v/>
      </c>
      <c r="M196" s="227" t="str">
        <f t="shared" si="28"/>
        <v/>
      </c>
      <c r="N196" s="155" t="str">
        <f t="shared" si="17"/>
        <v/>
      </c>
      <c r="O196" s="155" t="str">
        <f t="shared" si="18"/>
        <v/>
      </c>
      <c r="P196" s="155" t="str">
        <f>IFERROR(VLOOKUP($D196,LISTA!A173:J8423,10,0),"")</f>
        <v/>
      </c>
      <c r="Q196" s="228" t="str">
        <f t="shared" si="29"/>
        <v/>
      </c>
      <c r="R196" s="285" t="str">
        <f t="shared" si="30"/>
        <v/>
      </c>
      <c r="S196" s="189" t="str">
        <f t="shared" si="31"/>
        <v/>
      </c>
      <c r="U196" s="138" t="str">
        <f t="shared" si="25"/>
        <v/>
      </c>
      <c r="V196" s="219" t="str">
        <f t="shared" si="22"/>
        <v/>
      </c>
      <c r="W196" s="220" t="e">
        <f t="shared" si="32"/>
        <v>#VALUE!</v>
      </c>
    </row>
    <row r="197" spans="1:23" x14ac:dyDescent="0.25">
      <c r="B197" s="154" t="str">
        <f t="shared" si="26"/>
        <v/>
      </c>
      <c r="C197" s="520" t="str">
        <f t="shared" si="27"/>
        <v/>
      </c>
      <c r="D197" s="276"/>
      <c r="E197" s="716" t="str">
        <f>IFERROR(VLOOKUP($D197,LISTA!A174:J8424,4,0),"")</f>
        <v/>
      </c>
      <c r="F197" s="716"/>
      <c r="G197" s="716" t="str">
        <f>IFERROR(VLOOKUP($D197,LISTA!A173:J8423,5,0),"")</f>
        <v/>
      </c>
      <c r="H197" s="716"/>
      <c r="I197" s="157"/>
      <c r="J197" s="144" t="str">
        <f>IFERROR(VLOOKUP($D197,LISTA!A138:J8388,7,0),"")</f>
        <v/>
      </c>
      <c r="K197" s="144" t="str">
        <f>IFERROR(VLOOKUP($D197,LISTA!A138:J8388,8,0),"")</f>
        <v/>
      </c>
      <c r="L197" s="144" t="str">
        <f t="shared" si="24"/>
        <v/>
      </c>
      <c r="M197" s="227" t="str">
        <f t="shared" si="28"/>
        <v/>
      </c>
      <c r="N197" s="155" t="str">
        <f t="shared" si="17"/>
        <v/>
      </c>
      <c r="O197" s="155" t="str">
        <f t="shared" si="18"/>
        <v/>
      </c>
      <c r="P197" s="155" t="str">
        <f>IFERROR(VLOOKUP($D197,LISTA!A174:J8424,10,0),"")</f>
        <v/>
      </c>
      <c r="Q197" s="228" t="str">
        <f t="shared" si="29"/>
        <v/>
      </c>
      <c r="R197" s="285" t="str">
        <f t="shared" si="30"/>
        <v/>
      </c>
      <c r="S197" s="189" t="str">
        <f t="shared" si="31"/>
        <v/>
      </c>
      <c r="U197" s="138" t="str">
        <f t="shared" si="25"/>
        <v/>
      </c>
      <c r="V197" s="219" t="str">
        <f t="shared" si="22"/>
        <v/>
      </c>
      <c r="W197" s="220" t="e">
        <f t="shared" si="32"/>
        <v>#VALUE!</v>
      </c>
    </row>
    <row r="198" spans="1:23" x14ac:dyDescent="0.25">
      <c r="B198" s="154" t="str">
        <f t="shared" si="26"/>
        <v/>
      </c>
      <c r="C198" s="520" t="str">
        <f t="shared" si="27"/>
        <v/>
      </c>
      <c r="D198" s="276"/>
      <c r="E198" s="716" t="str">
        <f>IFERROR(VLOOKUP($D198,LISTA!A175:J8425,4,0),"")</f>
        <v/>
      </c>
      <c r="F198" s="716"/>
      <c r="G198" s="716" t="str">
        <f>IFERROR(VLOOKUP($D198,LISTA!A174:J8424,5,0),"")</f>
        <v/>
      </c>
      <c r="H198" s="716"/>
      <c r="I198" s="157"/>
      <c r="J198" s="144" t="str">
        <f>IFERROR(VLOOKUP($D198,LISTA!A139:J8389,7,0),"")</f>
        <v/>
      </c>
      <c r="K198" s="144" t="str">
        <f>IFERROR(VLOOKUP($D198,LISTA!A139:J8389,8,0),"")</f>
        <v/>
      </c>
      <c r="L198" s="144" t="str">
        <f t="shared" si="24"/>
        <v/>
      </c>
      <c r="M198" s="227" t="str">
        <f t="shared" si="28"/>
        <v/>
      </c>
      <c r="N198" s="155" t="str">
        <f t="shared" si="17"/>
        <v/>
      </c>
      <c r="O198" s="155" t="str">
        <f t="shared" si="18"/>
        <v/>
      </c>
      <c r="P198" s="155" t="str">
        <f>IFERROR(VLOOKUP($D198,LISTA!A175:J8425,10,0),"")</f>
        <v/>
      </c>
      <c r="Q198" s="228" t="str">
        <f t="shared" si="29"/>
        <v/>
      </c>
      <c r="R198" s="285" t="str">
        <f t="shared" si="30"/>
        <v/>
      </c>
      <c r="S198" s="189" t="str">
        <f t="shared" si="31"/>
        <v/>
      </c>
      <c r="U198" s="138" t="str">
        <f t="shared" si="25"/>
        <v/>
      </c>
      <c r="V198" s="219" t="str">
        <f t="shared" si="22"/>
        <v/>
      </c>
      <c r="W198" s="220" t="e">
        <f t="shared" si="32"/>
        <v>#VALUE!</v>
      </c>
    </row>
    <row r="199" spans="1:23" x14ac:dyDescent="0.25">
      <c r="B199" s="154" t="str">
        <f t="shared" si="26"/>
        <v/>
      </c>
      <c r="C199" s="520" t="str">
        <f t="shared" si="27"/>
        <v/>
      </c>
      <c r="D199" s="276"/>
      <c r="E199" s="716" t="str">
        <f>IFERROR(VLOOKUP($D199,LISTA!A176:J8426,4,0),"")</f>
        <v/>
      </c>
      <c r="F199" s="716"/>
      <c r="G199" s="716" t="str">
        <f>IFERROR(VLOOKUP($D199,LISTA!A175:J8425,5,0),"")</f>
        <v/>
      </c>
      <c r="H199" s="716"/>
      <c r="I199" s="157"/>
      <c r="J199" s="144" t="str">
        <f>IFERROR(VLOOKUP($D199,LISTA!A140:J8390,7,0),"")</f>
        <v/>
      </c>
      <c r="K199" s="144" t="str">
        <f>IFERROR(VLOOKUP($D199,LISTA!A140:J8390,8,0),"")</f>
        <v/>
      </c>
      <c r="L199" s="144" t="str">
        <f t="shared" si="24"/>
        <v/>
      </c>
      <c r="M199" s="227" t="str">
        <f t="shared" si="28"/>
        <v/>
      </c>
      <c r="N199" s="155" t="str">
        <f t="shared" si="17"/>
        <v/>
      </c>
      <c r="O199" s="155" t="str">
        <f t="shared" si="18"/>
        <v/>
      </c>
      <c r="P199" s="155" t="str">
        <f>IFERROR(VLOOKUP($D199,LISTA!A176:J8426,10,0),"")</f>
        <v/>
      </c>
      <c r="Q199" s="228" t="str">
        <f t="shared" si="29"/>
        <v/>
      </c>
      <c r="R199" s="285" t="str">
        <f t="shared" si="30"/>
        <v/>
      </c>
      <c r="S199" s="189" t="str">
        <f t="shared" si="31"/>
        <v/>
      </c>
      <c r="U199" s="138" t="str">
        <f t="shared" si="25"/>
        <v/>
      </c>
      <c r="V199" s="219" t="str">
        <f t="shared" si="22"/>
        <v/>
      </c>
      <c r="W199" s="220" t="e">
        <f t="shared" si="32"/>
        <v>#VALUE!</v>
      </c>
    </row>
    <row r="200" spans="1:23" x14ac:dyDescent="0.25">
      <c r="B200" s="154" t="str">
        <f t="shared" si="26"/>
        <v/>
      </c>
      <c r="C200" s="520" t="str">
        <f t="shared" si="27"/>
        <v/>
      </c>
      <c r="D200" s="276"/>
      <c r="E200" s="716" t="str">
        <f>IFERROR(VLOOKUP($D200,LISTA!A177:J8427,4,0),"")</f>
        <v/>
      </c>
      <c r="F200" s="716"/>
      <c r="G200" s="716" t="str">
        <f>IFERROR(VLOOKUP($D200,LISTA!A176:J8426,5,0),"")</f>
        <v/>
      </c>
      <c r="H200" s="716"/>
      <c r="I200" s="157"/>
      <c r="J200" s="144" t="str">
        <f>IFERROR(VLOOKUP($D200,LISTA!A141:J8391,7,0),"")</f>
        <v/>
      </c>
      <c r="K200" s="144" t="str">
        <f>IFERROR(VLOOKUP($D200,LISTA!A141:J8391,8,0),"")</f>
        <v/>
      </c>
      <c r="L200" s="144" t="str">
        <f t="shared" si="24"/>
        <v/>
      </c>
      <c r="M200" s="227" t="str">
        <f t="shared" si="28"/>
        <v/>
      </c>
      <c r="N200" s="155" t="str">
        <f t="shared" si="17"/>
        <v/>
      </c>
      <c r="O200" s="155" t="str">
        <f t="shared" si="18"/>
        <v/>
      </c>
      <c r="P200" s="155" t="str">
        <f>IFERROR(VLOOKUP($D200,LISTA!A177:J8427,10,0),"")</f>
        <v/>
      </c>
      <c r="Q200" s="228" t="str">
        <f t="shared" si="29"/>
        <v/>
      </c>
      <c r="R200" s="285" t="str">
        <f t="shared" si="30"/>
        <v/>
      </c>
      <c r="S200" s="189" t="str">
        <f t="shared" si="31"/>
        <v/>
      </c>
      <c r="U200" s="138" t="str">
        <f t="shared" si="25"/>
        <v/>
      </c>
      <c r="V200" s="219" t="str">
        <f t="shared" si="22"/>
        <v/>
      </c>
      <c r="W200" s="220" t="e">
        <f t="shared" si="32"/>
        <v>#VALUE!</v>
      </c>
    </row>
    <row r="201" spans="1:23" x14ac:dyDescent="0.25">
      <c r="B201" s="154" t="str">
        <f t="shared" si="26"/>
        <v/>
      </c>
      <c r="C201" s="520" t="str">
        <f t="shared" si="27"/>
        <v/>
      </c>
      <c r="D201" s="276"/>
      <c r="E201" s="716" t="str">
        <f>IFERROR(VLOOKUP($D201,LISTA!A178:J8428,4,0),"")</f>
        <v/>
      </c>
      <c r="F201" s="716"/>
      <c r="G201" s="716" t="str">
        <f>IFERROR(VLOOKUP($D201,LISTA!A177:J8427,5,0),"")</f>
        <v/>
      </c>
      <c r="H201" s="716"/>
      <c r="I201" s="157"/>
      <c r="J201" s="144" t="str">
        <f>IFERROR(VLOOKUP($D201,LISTA!A142:J8392,7,0),"")</f>
        <v/>
      </c>
      <c r="K201" s="144" t="str">
        <f>IFERROR(VLOOKUP($D201,LISTA!A142:J8392,8,0),"")</f>
        <v/>
      </c>
      <c r="L201" s="144" t="str">
        <f t="shared" si="24"/>
        <v/>
      </c>
      <c r="M201" s="227" t="str">
        <f t="shared" si="28"/>
        <v/>
      </c>
      <c r="N201" s="155" t="str">
        <f t="shared" si="17"/>
        <v/>
      </c>
      <c r="O201" s="155" t="str">
        <f t="shared" si="18"/>
        <v/>
      </c>
      <c r="P201" s="155" t="str">
        <f>IFERROR(VLOOKUP($D201,LISTA!A178:J8428,10,0),"")</f>
        <v/>
      </c>
      <c r="Q201" s="228" t="str">
        <f t="shared" si="29"/>
        <v/>
      </c>
      <c r="R201" s="285" t="str">
        <f t="shared" si="30"/>
        <v/>
      </c>
      <c r="S201" s="189" t="str">
        <f t="shared" si="31"/>
        <v/>
      </c>
      <c r="U201" s="138" t="str">
        <f t="shared" si="25"/>
        <v/>
      </c>
      <c r="V201" s="219" t="str">
        <f t="shared" si="22"/>
        <v/>
      </c>
      <c r="W201" s="220" t="e">
        <f t="shared" si="32"/>
        <v>#VALUE!</v>
      </c>
    </row>
    <row r="202" spans="1:23" x14ac:dyDescent="0.25">
      <c r="B202" s="154" t="str">
        <f t="shared" si="26"/>
        <v/>
      </c>
      <c r="C202" s="520" t="str">
        <f t="shared" si="27"/>
        <v/>
      </c>
      <c r="D202" s="276"/>
      <c r="E202" s="716" t="str">
        <f>IFERROR(VLOOKUP($D202,LISTA!A179:J8429,4,0),"")</f>
        <v/>
      </c>
      <c r="F202" s="716"/>
      <c r="G202" s="716" t="str">
        <f>IFERROR(VLOOKUP($D202,LISTA!A178:J8428,5,0),"")</f>
        <v/>
      </c>
      <c r="H202" s="716"/>
      <c r="I202" s="157"/>
      <c r="J202" s="144" t="str">
        <f>IFERROR(VLOOKUP($D202,LISTA!A143:J8393,7,0),"")</f>
        <v/>
      </c>
      <c r="K202" s="144" t="str">
        <f>IFERROR(VLOOKUP($D202,LISTA!A143:J8393,8,0),"")</f>
        <v/>
      </c>
      <c r="L202" s="144" t="str">
        <f t="shared" si="24"/>
        <v/>
      </c>
      <c r="M202" s="227" t="str">
        <f t="shared" si="28"/>
        <v/>
      </c>
      <c r="N202" s="155" t="str">
        <f t="shared" si="17"/>
        <v/>
      </c>
      <c r="O202" s="155" t="str">
        <f t="shared" si="18"/>
        <v/>
      </c>
      <c r="P202" s="155" t="str">
        <f>IFERROR(VLOOKUP($D202,LISTA!A179:J8429,10,0),"")</f>
        <v/>
      </c>
      <c r="Q202" s="228" t="str">
        <f t="shared" si="29"/>
        <v/>
      </c>
      <c r="R202" s="285" t="str">
        <f t="shared" si="30"/>
        <v/>
      </c>
      <c r="S202" s="189" t="str">
        <f t="shared" si="31"/>
        <v/>
      </c>
      <c r="U202" s="138" t="str">
        <f t="shared" si="25"/>
        <v/>
      </c>
      <c r="V202" s="219" t="str">
        <f t="shared" si="22"/>
        <v/>
      </c>
      <c r="W202" s="220" t="e">
        <f t="shared" si="32"/>
        <v>#VALUE!</v>
      </c>
    </row>
    <row r="203" spans="1:23" x14ac:dyDescent="0.25">
      <c r="B203" s="154" t="str">
        <f t="shared" si="26"/>
        <v/>
      </c>
      <c r="C203" s="520" t="str">
        <f t="shared" si="27"/>
        <v/>
      </c>
      <c r="D203" s="276"/>
      <c r="E203" s="716" t="str">
        <f>IFERROR(VLOOKUP($D203,LISTA!A180:J8430,4,0),"")</f>
        <v/>
      </c>
      <c r="F203" s="716"/>
      <c r="G203" s="716" t="str">
        <f>IFERROR(VLOOKUP($D203,LISTA!A179:J8429,5,0),"")</f>
        <v/>
      </c>
      <c r="H203" s="716"/>
      <c r="I203" s="157"/>
      <c r="J203" s="144" t="str">
        <f>IFERROR(VLOOKUP($D203,LISTA!A144:J8394,7,0),"")</f>
        <v/>
      </c>
      <c r="K203" s="144" t="str">
        <f>IFERROR(VLOOKUP($D203,LISTA!A144:J8394,8,0),"")</f>
        <v/>
      </c>
      <c r="L203" s="144" t="str">
        <f t="shared" si="24"/>
        <v/>
      </c>
      <c r="M203" s="227" t="str">
        <f t="shared" si="28"/>
        <v/>
      </c>
      <c r="N203" s="155" t="str">
        <f t="shared" si="17"/>
        <v/>
      </c>
      <c r="O203" s="155" t="str">
        <f t="shared" si="18"/>
        <v/>
      </c>
      <c r="P203" s="155" t="str">
        <f>IFERROR(VLOOKUP($D203,LISTA!A180:J8430,10,0),"")</f>
        <v/>
      </c>
      <c r="Q203" s="228" t="str">
        <f t="shared" si="29"/>
        <v/>
      </c>
      <c r="R203" s="285" t="str">
        <f t="shared" si="30"/>
        <v/>
      </c>
      <c r="S203" s="189" t="str">
        <f t="shared" si="31"/>
        <v/>
      </c>
      <c r="U203" s="138" t="str">
        <f t="shared" si="25"/>
        <v/>
      </c>
      <c r="V203" s="219" t="str">
        <f t="shared" si="22"/>
        <v/>
      </c>
      <c r="W203" s="220" t="e">
        <f t="shared" si="32"/>
        <v>#VALUE!</v>
      </c>
    </row>
    <row r="204" spans="1:23" x14ac:dyDescent="0.25">
      <c r="B204" s="154" t="str">
        <f>IF($D204="","",$B203+1)</f>
        <v/>
      </c>
      <c r="C204" s="520" t="str">
        <f t="shared" si="27"/>
        <v/>
      </c>
      <c r="D204" s="276"/>
      <c r="E204" s="716" t="str">
        <f>IFERROR(VLOOKUP($D204,LISTA!A181:J8431,4,0),"")</f>
        <v/>
      </c>
      <c r="F204" s="716"/>
      <c r="G204" s="716" t="str">
        <f>IFERROR(VLOOKUP($D204,LISTA!A180:J8430,5,0),"")</f>
        <v/>
      </c>
      <c r="H204" s="716"/>
      <c r="I204" s="157"/>
      <c r="J204" s="144" t="str">
        <f>IFERROR(VLOOKUP($D204,LISTA!A145:J8395,7,0),"")</f>
        <v/>
      </c>
      <c r="K204" s="144" t="str">
        <f>IFERROR(VLOOKUP($D204,LISTA!A145:J8395,8,0),"")</f>
        <v/>
      </c>
      <c r="L204" s="144" t="str">
        <f t="shared" si="24"/>
        <v/>
      </c>
      <c r="M204" s="227" t="str">
        <f t="shared" si="28"/>
        <v/>
      </c>
      <c r="N204" s="155" t="str">
        <f t="shared" si="17"/>
        <v/>
      </c>
      <c r="O204" s="155" t="str">
        <f t="shared" si="18"/>
        <v/>
      </c>
      <c r="P204" s="155" t="str">
        <f>IFERROR(VLOOKUP($D204,LISTA!A181:J8431,10,0),"")</f>
        <v/>
      </c>
      <c r="Q204" s="228" t="str">
        <f t="shared" si="29"/>
        <v/>
      </c>
      <c r="R204" s="285" t="str">
        <f t="shared" si="30"/>
        <v/>
      </c>
      <c r="S204" s="189" t="str">
        <f t="shared" si="31"/>
        <v/>
      </c>
      <c r="U204" s="138" t="str">
        <f t="shared" si="25"/>
        <v/>
      </c>
      <c r="V204" s="219" t="str">
        <f t="shared" si="22"/>
        <v/>
      </c>
      <c r="W204" s="220" t="e">
        <f t="shared" si="32"/>
        <v>#VALUE!</v>
      </c>
    </row>
    <row r="205" spans="1:23" x14ac:dyDescent="0.25">
      <c r="B205" s="154" t="str">
        <f>IF($D205="","",$B204+1)</f>
        <v/>
      </c>
      <c r="C205" s="520" t="str">
        <f t="shared" si="27"/>
        <v/>
      </c>
      <c r="D205" s="276"/>
      <c r="E205" s="716" t="str">
        <f>IFERROR(VLOOKUP($D205,LISTA!A182:J8432,4,0),"")</f>
        <v/>
      </c>
      <c r="F205" s="716"/>
      <c r="G205" s="716" t="str">
        <f>IFERROR(VLOOKUP($D205,LISTA!A181:J8431,5,0),"")</f>
        <v/>
      </c>
      <c r="H205" s="716"/>
      <c r="I205" s="157"/>
      <c r="J205" s="144" t="str">
        <f>IFERROR(VLOOKUP($D205,LISTA!A146:J8396,7,0),"")</f>
        <v/>
      </c>
      <c r="K205" s="144" t="str">
        <f>IFERROR(VLOOKUP($D205,LISTA!A146:J8396,8,0),"")</f>
        <v/>
      </c>
      <c r="L205" s="144" t="str">
        <f t="shared" si="24"/>
        <v/>
      </c>
      <c r="M205" s="227" t="str">
        <f t="shared" si="28"/>
        <v/>
      </c>
      <c r="N205" s="155" t="str">
        <f t="shared" si="17"/>
        <v/>
      </c>
      <c r="O205" s="155" t="str">
        <f t="shared" si="18"/>
        <v/>
      </c>
      <c r="P205" s="155" t="str">
        <f>IFERROR(VLOOKUP($D205,LISTA!A182:J8432,10,0),"")</f>
        <v/>
      </c>
      <c r="Q205" s="228" t="str">
        <f t="shared" si="29"/>
        <v/>
      </c>
      <c r="R205" s="285" t="str">
        <f t="shared" si="30"/>
        <v/>
      </c>
      <c r="S205" s="189" t="str">
        <f t="shared" si="31"/>
        <v/>
      </c>
      <c r="U205" s="138" t="str">
        <f t="shared" si="25"/>
        <v/>
      </c>
      <c r="V205" s="219" t="str">
        <f t="shared" si="22"/>
        <v/>
      </c>
      <c r="W205" s="220" t="e">
        <f t="shared" si="32"/>
        <v>#VALUE!</v>
      </c>
    </row>
    <row r="206" spans="1:23" ht="15.75" thickBot="1" x14ac:dyDescent="0.3">
      <c r="B206" s="230" t="str">
        <f>IF($D206="","",$B205+1)</f>
        <v/>
      </c>
      <c r="C206" s="525" t="str">
        <f t="shared" si="27"/>
        <v/>
      </c>
      <c r="D206" s="278"/>
      <c r="E206" s="721" t="str">
        <f>IFERROR(VLOOKUP($D206,LISTA!A183:J8433,4,0),"")</f>
        <v/>
      </c>
      <c r="F206" s="721"/>
      <c r="G206" s="721" t="str">
        <f>IFERROR(VLOOKUP($D206,LISTA!A182:J8432,5,0),"")</f>
        <v/>
      </c>
      <c r="H206" s="721"/>
      <c r="I206" s="231"/>
      <c r="J206" s="156" t="str">
        <f>IFERROR(VLOOKUP($D206,LISTA!A147:J8397,7,0),"")</f>
        <v/>
      </c>
      <c r="K206" s="156" t="str">
        <f>IFERROR(VLOOKUP($D206,LISTA!A147:J8397,8,0),"")</f>
        <v/>
      </c>
      <c r="L206" s="156" t="str">
        <f t="shared" si="24"/>
        <v/>
      </c>
      <c r="M206" s="232" t="str">
        <f t="shared" si="28"/>
        <v/>
      </c>
      <c r="N206" s="233" t="str">
        <f t="shared" si="17"/>
        <v/>
      </c>
      <c r="O206" s="233" t="str">
        <f t="shared" si="18"/>
        <v/>
      </c>
      <c r="P206" s="233" t="str">
        <f>IFERROR(VLOOKUP($D206,LISTA!A183:J8433,10,0),"")</f>
        <v/>
      </c>
      <c r="Q206" s="234" t="str">
        <f t="shared" si="29"/>
        <v/>
      </c>
      <c r="R206" s="285" t="str">
        <f t="shared" si="30"/>
        <v/>
      </c>
      <c r="S206" s="189" t="str">
        <f t="shared" si="31"/>
        <v/>
      </c>
      <c r="U206" s="138" t="str">
        <f t="shared" si="25"/>
        <v/>
      </c>
      <c r="V206" s="219" t="str">
        <f t="shared" si="22"/>
        <v/>
      </c>
      <c r="W206" s="220" t="e">
        <f t="shared" si="32"/>
        <v>#VALUE!</v>
      </c>
    </row>
    <row r="207" spans="1:23" ht="19.5" thickBot="1" x14ac:dyDescent="0.35">
      <c r="B207" s="717" t="s">
        <v>192</v>
      </c>
      <c r="C207" s="718"/>
      <c r="D207" s="718"/>
      <c r="E207" s="718"/>
      <c r="F207" s="718"/>
      <c r="G207" s="718"/>
      <c r="H207" s="718"/>
      <c r="I207" s="718"/>
      <c r="J207" s="718"/>
      <c r="K207" s="718"/>
      <c r="L207" s="718"/>
      <c r="M207" s="718"/>
      <c r="N207" s="743" t="s">
        <v>126</v>
      </c>
      <c r="O207" s="743"/>
      <c r="P207" s="743"/>
      <c r="Q207" s="130">
        <f>SUM($Q$17:$Q$206)</f>
        <v>0</v>
      </c>
      <c r="U207" s="138" t="str">
        <f>LEFT($E207,5)</f>
        <v/>
      </c>
      <c r="V207" s="219" t="str">
        <f t="shared" si="22"/>
        <v/>
      </c>
      <c r="W207" s="220">
        <f t="shared" si="32"/>
        <v>1</v>
      </c>
    </row>
    <row r="208" spans="1:23" ht="24" thickBot="1" x14ac:dyDescent="0.4">
      <c r="B208" s="161"/>
      <c r="C208" s="191"/>
      <c r="D208" s="153"/>
      <c r="E208" s="191"/>
      <c r="F208" s="191"/>
      <c r="G208" s="191"/>
      <c r="H208" s="235"/>
      <c r="I208" s="235"/>
      <c r="J208" s="236"/>
      <c r="K208" s="153"/>
      <c r="L208" s="153"/>
      <c r="M208" s="237"/>
      <c r="N208" s="238"/>
      <c r="O208" s="239"/>
      <c r="P208" s="279" t="s">
        <v>122</v>
      </c>
      <c r="Q208" s="240" t="e">
        <f>IFERROR($J$212*$F$214,"")+($J$213*$F$213)+($J$214*$F$212)</f>
        <v>#VALUE!</v>
      </c>
      <c r="U208" s="138" t="str">
        <f>LEFT($E208,5)</f>
        <v/>
      </c>
      <c r="V208" s="219" t="str">
        <f t="shared" si="22"/>
        <v/>
      </c>
      <c r="W208" s="220">
        <f t="shared" si="32"/>
        <v>1</v>
      </c>
    </row>
    <row r="209" spans="2:23" ht="19.5" thickBot="1" x14ac:dyDescent="0.35">
      <c r="B209" s="162"/>
      <c r="D209" s="733" t="s">
        <v>49</v>
      </c>
      <c r="E209" s="734"/>
      <c r="F209" s="241">
        <f>SUMIFS($O$17:$O206,$V$17:$V$206,"GAP")</f>
        <v>0</v>
      </c>
      <c r="H209" s="741" t="s">
        <v>44</v>
      </c>
      <c r="I209" s="742" t="s">
        <v>127</v>
      </c>
      <c r="J209" s="236">
        <f>SUM($C$17:$C$206)</f>
        <v>0</v>
      </c>
      <c r="K209" s="242"/>
      <c r="L209" s="281" t="s">
        <v>27</v>
      </c>
      <c r="M209" s="252" t="s">
        <v>44</v>
      </c>
      <c r="N209" s="253" t="s">
        <v>144</v>
      </c>
      <c r="O209" s="243"/>
      <c r="P209" s="280" t="s">
        <v>121</v>
      </c>
      <c r="Q209" s="244" t="str">
        <f>PEDIDO!$Q$209</f>
        <v>SIN FLETE</v>
      </c>
      <c r="T209" s="139" t="s">
        <v>123</v>
      </c>
      <c r="V209" s="219" t="str">
        <f t="shared" si="22"/>
        <v>0</v>
      </c>
      <c r="W209" s="220">
        <f t="shared" si="32"/>
        <v>1</v>
      </c>
    </row>
    <row r="210" spans="2:23" ht="19.5" thickBot="1" x14ac:dyDescent="0.35">
      <c r="B210" s="162"/>
      <c r="D210" s="735" t="s">
        <v>48</v>
      </c>
      <c r="E210" s="736"/>
      <c r="F210" s="245">
        <f>SUMIFS($O$17:$O206,$V$17:$V$206,"KAI")</f>
        <v>0</v>
      </c>
      <c r="G210" s="246"/>
      <c r="H210" s="739" t="s">
        <v>45</v>
      </c>
      <c r="I210" s="740"/>
      <c r="J210" s="155">
        <f>SUM(I17:I206)</f>
        <v>0</v>
      </c>
      <c r="L210" s="257" t="s">
        <v>134</v>
      </c>
      <c r="M210" s="242">
        <f>COUNTIFS($U$17:$U$206,$U$12,$V$17:$V$206,$V$12)</f>
        <v>0</v>
      </c>
      <c r="N210" s="258">
        <f>SUMIFS($I$17:$I$206,$U$17:$U$206,$U$12,$V$17:$V$206,$V$12)</f>
        <v>0</v>
      </c>
      <c r="O210" s="247"/>
      <c r="P210" s="280" t="s">
        <v>125</v>
      </c>
      <c r="Q210" s="248">
        <f>IFERROR($Q$207*1.19,"")</f>
        <v>0</v>
      </c>
      <c r="T210" s="140">
        <v>749000</v>
      </c>
      <c r="V210" s="219" t="str">
        <f t="shared" si="22"/>
        <v>0</v>
      </c>
      <c r="W210" s="220">
        <f t="shared" ref="W210:W273" si="33">1-(R210/100)</f>
        <v>1</v>
      </c>
    </row>
    <row r="211" spans="2:23" ht="16.5" thickBot="1" x14ac:dyDescent="0.3">
      <c r="B211" s="162"/>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Q211" s="166"/>
      <c r="T211" s="140">
        <v>750000</v>
      </c>
      <c r="V211" s="219" t="str">
        <f t="shared" si="22"/>
        <v>%</v>
      </c>
      <c r="W211" s="220">
        <f t="shared" si="33"/>
        <v>1</v>
      </c>
    </row>
    <row r="212" spans="2:23" ht="19.5" thickBot="1" x14ac:dyDescent="0.35">
      <c r="B212" s="162"/>
      <c r="D212" s="727" t="s">
        <v>116</v>
      </c>
      <c r="E212" s="728"/>
      <c r="F212" s="251">
        <f>SUMIFS($O$17:$O$206,$L$17:$L$206,$D$212)</f>
        <v>0</v>
      </c>
      <c r="H212" s="729" t="s">
        <v>110</v>
      </c>
      <c r="I212" s="730"/>
      <c r="J212" s="185" t="str">
        <f>IF(OR($F$214="",$F$214=0),"",0.25)</f>
        <v/>
      </c>
      <c r="K212" s="272" t="str">
        <f>IF(OR($F$214="",$F$214=0),"",45)</f>
        <v/>
      </c>
      <c r="L212" s="282" t="s">
        <v>194</v>
      </c>
      <c r="M212" s="263">
        <f>COUNTIFS($U$17:$U$206,$U$14,$V$17:$V$206,$V$14)</f>
        <v>0</v>
      </c>
      <c r="N212" s="258">
        <f>SUMIFS($I$17:$I$206,$U$17:$U$206,$U$14,$V$17:$V$206,$V$14)</f>
        <v>0</v>
      </c>
      <c r="O212" s="254"/>
      <c r="P212" s="524"/>
      <c r="Q212" s="255"/>
      <c r="T212" s="140">
        <v>1499000</v>
      </c>
      <c r="V212" s="219" t="str">
        <f t="shared" si="22"/>
        <v/>
      </c>
      <c r="W212" s="220">
        <f t="shared" si="33"/>
        <v>1</v>
      </c>
    </row>
    <row r="213" spans="2:23" ht="19.5" thickBot="1" x14ac:dyDescent="0.35">
      <c r="B213" s="162"/>
      <c r="D213" s="727" t="s">
        <v>117</v>
      </c>
      <c r="E213" s="728"/>
      <c r="F213" s="251">
        <f>SUMIFS($O$17:$O$206,$L$17:$L$206,$D$213)</f>
        <v>0</v>
      </c>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Q213" s="166"/>
      <c r="T213" s="140">
        <v>1500000</v>
      </c>
      <c r="V213" s="219" t="str">
        <f t="shared" si="22"/>
        <v>0</v>
      </c>
      <c r="W213" s="220">
        <f t="shared" si="33"/>
        <v>1</v>
      </c>
    </row>
    <row r="214" spans="2:23" ht="19.5" thickBot="1" x14ac:dyDescent="0.35">
      <c r="B214" s="162"/>
      <c r="D214" s="725" t="s">
        <v>120</v>
      </c>
      <c r="E214" s="726"/>
      <c r="F214" s="260">
        <f>SUMIFS($O$17:$O$206,$L$17:$L$206,$D$214)</f>
        <v>0</v>
      </c>
      <c r="H214" s="731" t="s">
        <v>112</v>
      </c>
      <c r="I214" s="732"/>
      <c r="J214" s="261">
        <f>IF(D11=8532429,20%,IF($F$212&lt;&gt;0,0.15,0))</f>
        <v>0</v>
      </c>
      <c r="K214" s="274" t="str">
        <f>IF(D11=8532429,45,IF($F$212&lt;&gt;0,30,""))</f>
        <v/>
      </c>
      <c r="L214" s="262" t="s">
        <v>195</v>
      </c>
      <c r="M214" s="263">
        <f>COUNTIFS($U$17:$U$206,$U$16,$V$17:$V$206,$V$16)</f>
        <v>0</v>
      </c>
      <c r="N214" s="258">
        <f>SUMIFS($I$17:$I$206,$U$17:$U$206,$U$16,$V$17:$V$206,$V$16)</f>
        <v>0</v>
      </c>
      <c r="Q214" s="166"/>
      <c r="T214" s="140">
        <v>1999000</v>
      </c>
      <c r="V214" s="219" t="str">
        <f t="shared" si="22"/>
        <v>0</v>
      </c>
      <c r="W214" s="220">
        <f t="shared" si="33"/>
        <v>1</v>
      </c>
    </row>
    <row r="215" spans="2:23" ht="19.5" thickBot="1" x14ac:dyDescent="0.35">
      <c r="B215" s="162"/>
      <c r="D215" s="719" t="s">
        <v>47</v>
      </c>
      <c r="E215" s="720"/>
      <c r="F215" s="131">
        <f>SUM($F$212:$F$214)</f>
        <v>0</v>
      </c>
      <c r="H215" s="132"/>
      <c r="L215" s="133" t="s">
        <v>116</v>
      </c>
      <c r="M215" s="144">
        <f>SUMIF($L$17:$L$206,$L$215,$C$17:$C$206)</f>
        <v>0</v>
      </c>
      <c r="N215" s="264">
        <f>SUMIFS($I$17:$I$206,$L$17:$L$206,$L$215)</f>
        <v>0</v>
      </c>
      <c r="Q215" s="166"/>
      <c r="T215" s="140">
        <v>2000000</v>
      </c>
      <c r="V215" s="219" t="str">
        <f t="shared" si="22"/>
        <v/>
      </c>
      <c r="W215" s="220">
        <f t="shared" si="33"/>
        <v>1</v>
      </c>
    </row>
    <row r="216" spans="2:23" ht="15.75" thickBot="1" x14ac:dyDescent="0.3">
      <c r="B216" s="265"/>
      <c r="C216" s="266"/>
      <c r="D216" s="266"/>
      <c r="E216" s="266"/>
      <c r="F216" s="266"/>
      <c r="G216" s="266"/>
      <c r="H216" s="266"/>
      <c r="I216" s="266"/>
      <c r="J216" s="266"/>
      <c r="K216" s="266"/>
      <c r="L216" s="267" t="s">
        <v>117</v>
      </c>
      <c r="M216" s="258">
        <f>SUMIF($L$17:$L$206,$L$216,$C$17:$C$206)</f>
        <v>0</v>
      </c>
      <c r="N216" s="264">
        <f>SUMIFS($I$17:$I$206,$L$17:$L$206,$L$216)</f>
        <v>0</v>
      </c>
      <c r="O216" s="266"/>
      <c r="P216" s="266"/>
      <c r="Q216" s="268"/>
      <c r="T216" s="140"/>
      <c r="V216" s="219" t="str">
        <f t="shared" si="22"/>
        <v/>
      </c>
      <c r="W216" s="220">
        <f t="shared" si="33"/>
        <v>1</v>
      </c>
    </row>
    <row r="217" spans="2:23" ht="15.75" thickBot="1" x14ac:dyDescent="0.3">
      <c r="B217" s="162"/>
      <c r="D217" s="520"/>
      <c r="E217" s="520"/>
      <c r="F217" s="520"/>
      <c r="G217" s="520"/>
      <c r="H217" s="520"/>
      <c r="I217" s="269"/>
      <c r="J217" s="520"/>
      <c r="K217" s="165"/>
      <c r="L217" s="270" t="s">
        <v>120</v>
      </c>
      <c r="M217" s="258">
        <f>SUMIF($L$17:$L$206,$L$217,$C$17:$C$206)</f>
        <v>0</v>
      </c>
      <c r="N217" s="258">
        <f>SUMIFS($I$17:$I$206,$L$17:$L$206,$L$217)</f>
        <v>0</v>
      </c>
      <c r="Q217" s="166"/>
      <c r="T217" s="140"/>
      <c r="V217" s="219" t="str">
        <f t="shared" si="22"/>
        <v/>
      </c>
      <c r="W217" s="220">
        <f t="shared" si="33"/>
        <v>1</v>
      </c>
    </row>
    <row r="218" spans="2:23" ht="15.75" thickBot="1" x14ac:dyDescent="0.3">
      <c r="B218" s="84"/>
      <c r="C218" s="167"/>
      <c r="D218" s="156"/>
      <c r="E218" s="167"/>
      <c r="F218" s="167"/>
      <c r="G218" s="167"/>
      <c r="H218" s="167"/>
      <c r="I218" s="75"/>
      <c r="J218" s="156"/>
      <c r="K218" s="156"/>
      <c r="L218" s="156"/>
      <c r="M218" s="156"/>
      <c r="N218" s="156"/>
      <c r="O218" s="156"/>
      <c r="P218" s="156"/>
      <c r="Q218" s="85"/>
      <c r="T218" s="140" t="s">
        <v>124</v>
      </c>
      <c r="V218" s="219" t="e">
        <f>LEFT(#REF!,3)</f>
        <v>#REF!</v>
      </c>
      <c r="W218" s="220">
        <f t="shared" si="33"/>
        <v>1</v>
      </c>
    </row>
    <row r="219" spans="2:23" ht="15.75" thickBot="1" x14ac:dyDescent="0.3">
      <c r="B219" s="752" t="s">
        <v>143</v>
      </c>
      <c r="C219" s="753"/>
      <c r="D219" s="753"/>
      <c r="E219" s="753"/>
      <c r="F219" s="753"/>
      <c r="G219" s="753"/>
      <c r="H219" s="753"/>
      <c r="I219" s="753"/>
      <c r="J219" s="753"/>
      <c r="K219" s="753"/>
      <c r="L219" s="753"/>
      <c r="M219" s="753"/>
      <c r="N219" s="753"/>
      <c r="O219" s="753"/>
      <c r="P219" s="753"/>
      <c r="Q219" s="754"/>
      <c r="T219" s="140">
        <f>F212*J214</f>
        <v>0</v>
      </c>
      <c r="V219" s="219" t="e">
        <f>LEFT(#REF!,3)</f>
        <v>#REF!</v>
      </c>
      <c r="W219" s="220">
        <f t="shared" si="33"/>
        <v>1</v>
      </c>
    </row>
    <row r="220" spans="2:23" x14ac:dyDescent="0.25">
      <c r="G220" s="226"/>
      <c r="T220" s="140">
        <f>F213*J213</f>
        <v>0</v>
      </c>
      <c r="V220" s="219" t="e">
        <f>LEFT(#REF!,3)</f>
        <v>#REF!</v>
      </c>
      <c r="W220" s="220">
        <f t="shared" si="33"/>
        <v>1</v>
      </c>
    </row>
    <row r="221" spans="2:23" x14ac:dyDescent="0.25">
      <c r="G221" s="226"/>
      <c r="T221" s="140" t="e">
        <f>F214*J212</f>
        <v>#VALUE!</v>
      </c>
      <c r="V221" s="219" t="str">
        <f t="shared" ref="V221:V284" si="34">LEFT(J218,3)</f>
        <v/>
      </c>
      <c r="W221" s="220">
        <f t="shared" si="33"/>
        <v>1</v>
      </c>
    </row>
    <row r="222" spans="2:23" x14ac:dyDescent="0.25">
      <c r="G222" s="226"/>
      <c r="T222" s="12" t="e">
        <f>SUM(T219:T221)</f>
        <v>#VALUE!</v>
      </c>
      <c r="V222" s="219" t="str">
        <f t="shared" si="34"/>
        <v/>
      </c>
      <c r="W222" s="220">
        <f t="shared" si="33"/>
        <v>1</v>
      </c>
    </row>
    <row r="223" spans="2:23" x14ac:dyDescent="0.25">
      <c r="G223" s="226"/>
      <c r="V223" s="219" t="str">
        <f t="shared" si="34"/>
        <v/>
      </c>
      <c r="W223" s="220">
        <f t="shared" si="33"/>
        <v>1</v>
      </c>
    </row>
    <row r="224" spans="2:23" x14ac:dyDescent="0.25">
      <c r="G224" s="226"/>
      <c r="V224" s="219" t="str">
        <f t="shared" si="34"/>
        <v/>
      </c>
      <c r="W224" s="220">
        <f t="shared" si="33"/>
        <v>1</v>
      </c>
    </row>
    <row r="225" spans="7:23" x14ac:dyDescent="0.25">
      <c r="G225" s="226"/>
      <c r="V225" s="219" t="str">
        <f t="shared" si="34"/>
        <v/>
      </c>
      <c r="W225" s="220">
        <f t="shared" si="33"/>
        <v>1</v>
      </c>
    </row>
    <row r="226" spans="7:23" x14ac:dyDescent="0.25">
      <c r="G226" s="226"/>
      <c r="V226" s="219" t="str">
        <f t="shared" si="34"/>
        <v/>
      </c>
      <c r="W226" s="220">
        <f t="shared" si="33"/>
        <v>1</v>
      </c>
    </row>
    <row r="227" spans="7:23" x14ac:dyDescent="0.25">
      <c r="G227" s="226"/>
      <c r="V227" s="219" t="str">
        <f t="shared" si="34"/>
        <v/>
      </c>
      <c r="W227" s="220">
        <f t="shared" si="33"/>
        <v>1</v>
      </c>
    </row>
    <row r="228" spans="7:23" x14ac:dyDescent="0.25">
      <c r="G228" s="226"/>
      <c r="V228" s="219" t="str">
        <f t="shared" si="34"/>
        <v/>
      </c>
      <c r="W228" s="220">
        <f t="shared" si="33"/>
        <v>1</v>
      </c>
    </row>
    <row r="229" spans="7:23" x14ac:dyDescent="0.25">
      <c r="G229" s="226"/>
      <c r="V229" s="219" t="str">
        <f t="shared" si="34"/>
        <v/>
      </c>
      <c r="W229" s="220">
        <f t="shared" si="33"/>
        <v>1</v>
      </c>
    </row>
    <row r="230" spans="7:23" x14ac:dyDescent="0.25">
      <c r="G230" s="226"/>
      <c r="V230" s="219" t="str">
        <f t="shared" si="34"/>
        <v/>
      </c>
      <c r="W230" s="220">
        <f t="shared" si="33"/>
        <v>1</v>
      </c>
    </row>
    <row r="231" spans="7:23" x14ac:dyDescent="0.25">
      <c r="G231" s="226"/>
      <c r="V231" s="219" t="str">
        <f t="shared" si="34"/>
        <v/>
      </c>
      <c r="W231" s="220">
        <f t="shared" si="33"/>
        <v>1</v>
      </c>
    </row>
    <row r="232" spans="7:23" x14ac:dyDescent="0.25">
      <c r="V232" s="219" t="str">
        <f t="shared" si="34"/>
        <v/>
      </c>
      <c r="W232" s="220">
        <f t="shared" si="33"/>
        <v>1</v>
      </c>
    </row>
    <row r="233" spans="7:23" x14ac:dyDescent="0.25">
      <c r="V233" s="219" t="str">
        <f t="shared" si="34"/>
        <v/>
      </c>
      <c r="W233" s="220">
        <f t="shared" si="33"/>
        <v>1</v>
      </c>
    </row>
    <row r="234" spans="7:23" x14ac:dyDescent="0.25">
      <c r="V234" s="219" t="str">
        <f t="shared" si="34"/>
        <v/>
      </c>
      <c r="W234" s="220">
        <f t="shared" si="33"/>
        <v>1</v>
      </c>
    </row>
    <row r="235" spans="7:23" x14ac:dyDescent="0.25">
      <c r="V235" s="219" t="str">
        <f t="shared" si="34"/>
        <v/>
      </c>
      <c r="W235" s="220">
        <f t="shared" si="33"/>
        <v>1</v>
      </c>
    </row>
    <row r="236" spans="7:23" x14ac:dyDescent="0.25">
      <c r="V236" s="219" t="str">
        <f t="shared" si="34"/>
        <v/>
      </c>
      <c r="W236" s="220">
        <f t="shared" si="33"/>
        <v>1</v>
      </c>
    </row>
    <row r="237" spans="7:23" x14ac:dyDescent="0.25">
      <c r="V237" s="219" t="str">
        <f t="shared" si="34"/>
        <v/>
      </c>
      <c r="W237" s="220">
        <f t="shared" si="33"/>
        <v>1</v>
      </c>
    </row>
    <row r="238" spans="7:23" x14ac:dyDescent="0.25">
      <c r="V238" s="219" t="str">
        <f t="shared" si="34"/>
        <v/>
      </c>
      <c r="W238" s="220">
        <f t="shared" si="33"/>
        <v>1</v>
      </c>
    </row>
    <row r="239" spans="7:23" x14ac:dyDescent="0.25">
      <c r="V239" s="219" t="str">
        <f t="shared" si="34"/>
        <v/>
      </c>
      <c r="W239" s="220">
        <f t="shared" si="33"/>
        <v>1</v>
      </c>
    </row>
    <row r="240" spans="7:23" x14ac:dyDescent="0.25">
      <c r="V240" s="219" t="str">
        <f t="shared" si="34"/>
        <v/>
      </c>
      <c r="W240" s="220">
        <f t="shared" si="33"/>
        <v>1</v>
      </c>
    </row>
    <row r="241" spans="22:23" x14ac:dyDescent="0.25">
      <c r="V241" s="219" t="str">
        <f t="shared" si="34"/>
        <v/>
      </c>
      <c r="W241" s="220">
        <f t="shared" si="33"/>
        <v>1</v>
      </c>
    </row>
    <row r="242" spans="22:23" x14ac:dyDescent="0.25">
      <c r="V242" s="219" t="str">
        <f t="shared" si="34"/>
        <v/>
      </c>
      <c r="W242" s="220">
        <f t="shared" si="33"/>
        <v>1</v>
      </c>
    </row>
    <row r="243" spans="22:23" x14ac:dyDescent="0.25">
      <c r="V243" s="219" t="str">
        <f t="shared" si="34"/>
        <v/>
      </c>
      <c r="W243" s="220">
        <f t="shared" si="33"/>
        <v>1</v>
      </c>
    </row>
    <row r="244" spans="22:23" x14ac:dyDescent="0.25">
      <c r="V244" s="219" t="str">
        <f t="shared" si="34"/>
        <v/>
      </c>
      <c r="W244" s="220">
        <f t="shared" si="33"/>
        <v>1</v>
      </c>
    </row>
    <row r="245" spans="22:23" x14ac:dyDescent="0.25">
      <c r="V245" s="219" t="str">
        <f t="shared" si="34"/>
        <v/>
      </c>
      <c r="W245" s="220">
        <f t="shared" si="33"/>
        <v>1</v>
      </c>
    </row>
    <row r="246" spans="22:23" x14ac:dyDescent="0.25">
      <c r="V246" s="219" t="str">
        <f t="shared" si="34"/>
        <v/>
      </c>
      <c r="W246" s="220">
        <f t="shared" si="33"/>
        <v>1</v>
      </c>
    </row>
    <row r="247" spans="22:23" x14ac:dyDescent="0.25">
      <c r="V247" s="219" t="str">
        <f t="shared" si="34"/>
        <v/>
      </c>
      <c r="W247" s="220">
        <f t="shared" si="33"/>
        <v>1</v>
      </c>
    </row>
    <row r="248" spans="22:23" x14ac:dyDescent="0.25">
      <c r="V248" s="219" t="str">
        <f t="shared" si="34"/>
        <v/>
      </c>
      <c r="W248" s="220">
        <f t="shared" si="33"/>
        <v>1</v>
      </c>
    </row>
    <row r="249" spans="22:23" x14ac:dyDescent="0.25">
      <c r="V249" s="219" t="str">
        <f t="shared" si="34"/>
        <v/>
      </c>
      <c r="W249" s="220">
        <f t="shared" si="33"/>
        <v>1</v>
      </c>
    </row>
    <row r="250" spans="22:23" x14ac:dyDescent="0.25">
      <c r="V250" s="219" t="str">
        <f t="shared" si="34"/>
        <v/>
      </c>
      <c r="W250" s="220">
        <f t="shared" si="33"/>
        <v>1</v>
      </c>
    </row>
    <row r="251" spans="22:23" x14ac:dyDescent="0.25">
      <c r="V251" s="219" t="str">
        <f t="shared" si="34"/>
        <v/>
      </c>
      <c r="W251" s="220">
        <f t="shared" si="33"/>
        <v>1</v>
      </c>
    </row>
    <row r="252" spans="22:23" x14ac:dyDescent="0.25">
      <c r="V252" s="219" t="str">
        <f t="shared" si="34"/>
        <v/>
      </c>
      <c r="W252" s="220">
        <f t="shared" si="33"/>
        <v>1</v>
      </c>
    </row>
    <row r="253" spans="22:23" x14ac:dyDescent="0.25">
      <c r="V253" s="219" t="str">
        <f t="shared" si="34"/>
        <v/>
      </c>
      <c r="W253" s="220">
        <f t="shared" si="33"/>
        <v>1</v>
      </c>
    </row>
    <row r="254" spans="22:23" x14ac:dyDescent="0.25">
      <c r="V254" s="219" t="str">
        <f t="shared" si="34"/>
        <v/>
      </c>
      <c r="W254" s="220">
        <f t="shared" si="33"/>
        <v>1</v>
      </c>
    </row>
    <row r="255" spans="22:23" x14ac:dyDescent="0.25">
      <c r="V255" s="219" t="str">
        <f t="shared" si="34"/>
        <v/>
      </c>
      <c r="W255" s="220">
        <f t="shared" si="33"/>
        <v>1</v>
      </c>
    </row>
    <row r="256" spans="22:23" x14ac:dyDescent="0.25">
      <c r="V256" s="219" t="str">
        <f t="shared" si="34"/>
        <v/>
      </c>
      <c r="W256" s="220">
        <f t="shared" si="33"/>
        <v>1</v>
      </c>
    </row>
    <row r="257" spans="22:23" x14ac:dyDescent="0.25">
      <c r="V257" s="219" t="str">
        <f t="shared" si="34"/>
        <v/>
      </c>
      <c r="W257" s="220">
        <f t="shared" si="33"/>
        <v>1</v>
      </c>
    </row>
    <row r="258" spans="22:23" x14ac:dyDescent="0.25">
      <c r="V258" s="219" t="str">
        <f t="shared" si="34"/>
        <v/>
      </c>
      <c r="W258" s="220">
        <f t="shared" si="33"/>
        <v>1</v>
      </c>
    </row>
    <row r="259" spans="22:23" x14ac:dyDescent="0.25">
      <c r="V259" s="219" t="str">
        <f t="shared" si="34"/>
        <v/>
      </c>
      <c r="W259" s="220">
        <f t="shared" si="33"/>
        <v>1</v>
      </c>
    </row>
    <row r="260" spans="22:23" x14ac:dyDescent="0.25">
      <c r="V260" s="219" t="str">
        <f t="shared" si="34"/>
        <v/>
      </c>
      <c r="W260" s="220">
        <f t="shared" si="33"/>
        <v>1</v>
      </c>
    </row>
    <row r="261" spans="22:23" x14ac:dyDescent="0.25">
      <c r="V261" s="219" t="str">
        <f t="shared" si="34"/>
        <v/>
      </c>
      <c r="W261" s="220">
        <f t="shared" si="33"/>
        <v>1</v>
      </c>
    </row>
    <row r="262" spans="22:23" x14ac:dyDescent="0.25">
      <c r="V262" s="219" t="str">
        <f t="shared" si="34"/>
        <v/>
      </c>
      <c r="W262" s="220">
        <f t="shared" si="33"/>
        <v>1</v>
      </c>
    </row>
    <row r="263" spans="22:23" x14ac:dyDescent="0.25">
      <c r="V263" s="219" t="str">
        <f t="shared" si="34"/>
        <v/>
      </c>
      <c r="W263" s="220">
        <f t="shared" si="33"/>
        <v>1</v>
      </c>
    </row>
    <row r="264" spans="22:23" x14ac:dyDescent="0.25">
      <c r="V264" s="219" t="str">
        <f t="shared" si="34"/>
        <v/>
      </c>
      <c r="W264" s="220">
        <f t="shared" si="33"/>
        <v>1</v>
      </c>
    </row>
    <row r="265" spans="22:23" x14ac:dyDescent="0.25">
      <c r="V265" s="219" t="str">
        <f t="shared" si="34"/>
        <v/>
      </c>
      <c r="W265" s="220">
        <f t="shared" si="33"/>
        <v>1</v>
      </c>
    </row>
    <row r="266" spans="22:23" x14ac:dyDescent="0.25">
      <c r="V266" s="219" t="str">
        <f t="shared" si="34"/>
        <v/>
      </c>
      <c r="W266" s="220">
        <f t="shared" si="33"/>
        <v>1</v>
      </c>
    </row>
    <row r="267" spans="22:23" x14ac:dyDescent="0.25">
      <c r="V267" s="219" t="str">
        <f t="shared" si="34"/>
        <v/>
      </c>
      <c r="W267" s="220">
        <f t="shared" si="33"/>
        <v>1</v>
      </c>
    </row>
    <row r="268" spans="22:23" x14ac:dyDescent="0.25">
      <c r="V268" s="219" t="str">
        <f t="shared" si="34"/>
        <v/>
      </c>
      <c r="W268" s="220">
        <f t="shared" si="33"/>
        <v>1</v>
      </c>
    </row>
    <row r="269" spans="22:23" x14ac:dyDescent="0.25">
      <c r="V269" s="219" t="str">
        <f t="shared" si="34"/>
        <v/>
      </c>
      <c r="W269" s="220">
        <f t="shared" si="33"/>
        <v>1</v>
      </c>
    </row>
    <row r="270" spans="22:23" x14ac:dyDescent="0.25">
      <c r="V270" s="219" t="str">
        <f t="shared" si="34"/>
        <v/>
      </c>
      <c r="W270" s="220">
        <f t="shared" si="33"/>
        <v>1</v>
      </c>
    </row>
    <row r="271" spans="22:23" x14ac:dyDescent="0.25">
      <c r="V271" s="219" t="str">
        <f t="shared" si="34"/>
        <v/>
      </c>
      <c r="W271" s="220">
        <f t="shared" si="33"/>
        <v>1</v>
      </c>
    </row>
    <row r="272" spans="22:23" x14ac:dyDescent="0.25">
      <c r="V272" s="219" t="str">
        <f t="shared" si="34"/>
        <v/>
      </c>
      <c r="W272" s="220">
        <f t="shared" si="33"/>
        <v>1</v>
      </c>
    </row>
    <row r="273" spans="22:23" x14ac:dyDescent="0.25">
      <c r="V273" s="219" t="str">
        <f t="shared" si="34"/>
        <v/>
      </c>
      <c r="W273" s="220">
        <f t="shared" si="33"/>
        <v>1</v>
      </c>
    </row>
    <row r="274" spans="22:23" x14ac:dyDescent="0.25">
      <c r="V274" s="219" t="str">
        <f t="shared" si="34"/>
        <v/>
      </c>
      <c r="W274" s="220">
        <f t="shared" ref="W274:W337" si="35">1-(R274/100)</f>
        <v>1</v>
      </c>
    </row>
    <row r="275" spans="22:23" x14ac:dyDescent="0.25">
      <c r="V275" s="219" t="str">
        <f t="shared" si="34"/>
        <v/>
      </c>
      <c r="W275" s="220">
        <f t="shared" si="35"/>
        <v>1</v>
      </c>
    </row>
    <row r="276" spans="22:23" x14ac:dyDescent="0.25">
      <c r="V276" s="219" t="str">
        <f t="shared" si="34"/>
        <v/>
      </c>
      <c r="W276" s="220">
        <f t="shared" si="35"/>
        <v>1</v>
      </c>
    </row>
    <row r="277" spans="22:23" x14ac:dyDescent="0.25">
      <c r="V277" s="219" t="str">
        <f t="shared" si="34"/>
        <v/>
      </c>
      <c r="W277" s="220">
        <f t="shared" si="35"/>
        <v>1</v>
      </c>
    </row>
    <row r="278" spans="22:23" x14ac:dyDescent="0.25">
      <c r="V278" s="219" t="str">
        <f t="shared" si="34"/>
        <v/>
      </c>
      <c r="W278" s="220">
        <f t="shared" si="35"/>
        <v>1</v>
      </c>
    </row>
    <row r="279" spans="22:23" x14ac:dyDescent="0.25">
      <c r="V279" s="219" t="str">
        <f t="shared" si="34"/>
        <v/>
      </c>
      <c r="W279" s="220">
        <f t="shared" si="35"/>
        <v>1</v>
      </c>
    </row>
    <row r="280" spans="22:23" x14ac:dyDescent="0.25">
      <c r="V280" s="219" t="str">
        <f t="shared" si="34"/>
        <v/>
      </c>
      <c r="W280" s="220">
        <f t="shared" si="35"/>
        <v>1</v>
      </c>
    </row>
    <row r="281" spans="22:23" x14ac:dyDescent="0.25">
      <c r="V281" s="219" t="str">
        <f t="shared" si="34"/>
        <v/>
      </c>
      <c r="W281" s="220">
        <f t="shared" si="35"/>
        <v>1</v>
      </c>
    </row>
    <row r="282" spans="22:23" x14ac:dyDescent="0.25">
      <c r="V282" s="219" t="str">
        <f t="shared" si="34"/>
        <v/>
      </c>
      <c r="W282" s="220">
        <f t="shared" si="35"/>
        <v>1</v>
      </c>
    </row>
    <row r="283" spans="22:23" x14ac:dyDescent="0.25">
      <c r="V283" s="219" t="str">
        <f t="shared" si="34"/>
        <v/>
      </c>
      <c r="W283" s="220">
        <f t="shared" si="35"/>
        <v>1</v>
      </c>
    </row>
    <row r="284" spans="22:23" x14ac:dyDescent="0.25">
      <c r="V284" s="219" t="str">
        <f t="shared" si="34"/>
        <v/>
      </c>
      <c r="W284" s="220">
        <f t="shared" si="35"/>
        <v>1</v>
      </c>
    </row>
    <row r="285" spans="22:23" x14ac:dyDescent="0.25">
      <c r="V285" s="219" t="str">
        <f t="shared" ref="V285:V348" si="36">LEFT(J282,3)</f>
        <v/>
      </c>
      <c r="W285" s="220">
        <f t="shared" si="35"/>
        <v>1</v>
      </c>
    </row>
    <row r="286" spans="22:23" x14ac:dyDescent="0.25">
      <c r="V286" s="219" t="str">
        <f t="shared" si="36"/>
        <v/>
      </c>
      <c r="W286" s="220">
        <f t="shared" si="35"/>
        <v>1</v>
      </c>
    </row>
    <row r="287" spans="22:23" x14ac:dyDescent="0.25">
      <c r="V287" s="219" t="str">
        <f t="shared" si="36"/>
        <v/>
      </c>
      <c r="W287" s="220">
        <f t="shared" si="35"/>
        <v>1</v>
      </c>
    </row>
    <row r="288" spans="22:23" x14ac:dyDescent="0.25">
      <c r="V288" s="219" t="str">
        <f t="shared" si="36"/>
        <v/>
      </c>
      <c r="W288" s="220">
        <f t="shared" si="35"/>
        <v>1</v>
      </c>
    </row>
    <row r="289" spans="22:23" x14ac:dyDescent="0.25">
      <c r="V289" s="219" t="str">
        <f t="shared" si="36"/>
        <v/>
      </c>
      <c r="W289" s="220">
        <f t="shared" si="35"/>
        <v>1</v>
      </c>
    </row>
    <row r="290" spans="22:23" x14ac:dyDescent="0.25">
      <c r="V290" s="219" t="str">
        <f t="shared" si="36"/>
        <v/>
      </c>
      <c r="W290" s="220">
        <f t="shared" si="35"/>
        <v>1</v>
      </c>
    </row>
    <row r="291" spans="22:23" x14ac:dyDescent="0.25">
      <c r="V291" s="219" t="str">
        <f t="shared" si="36"/>
        <v/>
      </c>
      <c r="W291" s="220">
        <f t="shared" si="35"/>
        <v>1</v>
      </c>
    </row>
    <row r="292" spans="22:23" x14ac:dyDescent="0.25">
      <c r="V292" s="219" t="str">
        <f t="shared" si="36"/>
        <v/>
      </c>
      <c r="W292" s="220">
        <f t="shared" si="35"/>
        <v>1</v>
      </c>
    </row>
    <row r="293" spans="22:23" x14ac:dyDescent="0.25">
      <c r="V293" s="219" t="str">
        <f t="shared" si="36"/>
        <v/>
      </c>
      <c r="W293" s="220">
        <f t="shared" si="35"/>
        <v>1</v>
      </c>
    </row>
    <row r="294" spans="22:23" x14ac:dyDescent="0.25">
      <c r="V294" s="219" t="str">
        <f t="shared" si="36"/>
        <v/>
      </c>
      <c r="W294" s="220">
        <f t="shared" si="35"/>
        <v>1</v>
      </c>
    </row>
    <row r="295" spans="22:23" x14ac:dyDescent="0.25">
      <c r="V295" s="219" t="str">
        <f t="shared" si="36"/>
        <v/>
      </c>
      <c r="W295" s="220">
        <f t="shared" si="35"/>
        <v>1</v>
      </c>
    </row>
    <row r="296" spans="22:23" x14ac:dyDescent="0.25">
      <c r="V296" s="219" t="str">
        <f t="shared" si="36"/>
        <v/>
      </c>
      <c r="W296" s="220">
        <f t="shared" si="35"/>
        <v>1</v>
      </c>
    </row>
    <row r="297" spans="22:23" x14ac:dyDescent="0.25">
      <c r="V297" s="219" t="str">
        <f t="shared" si="36"/>
        <v/>
      </c>
      <c r="W297" s="220">
        <f t="shared" si="35"/>
        <v>1</v>
      </c>
    </row>
    <row r="298" spans="22:23" x14ac:dyDescent="0.25">
      <c r="V298" s="219" t="str">
        <f t="shared" si="36"/>
        <v/>
      </c>
      <c r="W298" s="220">
        <f t="shared" si="35"/>
        <v>1</v>
      </c>
    </row>
    <row r="299" spans="22:23" x14ac:dyDescent="0.25">
      <c r="V299" s="219" t="str">
        <f t="shared" si="36"/>
        <v/>
      </c>
      <c r="W299" s="220">
        <f t="shared" si="35"/>
        <v>1</v>
      </c>
    </row>
    <row r="300" spans="22:23" x14ac:dyDescent="0.25">
      <c r="V300" s="219" t="str">
        <f t="shared" si="36"/>
        <v/>
      </c>
      <c r="W300" s="220">
        <f t="shared" si="35"/>
        <v>1</v>
      </c>
    </row>
    <row r="301" spans="22:23" x14ac:dyDescent="0.25">
      <c r="V301" s="219" t="str">
        <f t="shared" si="36"/>
        <v/>
      </c>
      <c r="W301" s="220">
        <f t="shared" si="35"/>
        <v>1</v>
      </c>
    </row>
    <row r="302" spans="22:23" x14ac:dyDescent="0.25">
      <c r="V302" s="219" t="str">
        <f t="shared" si="36"/>
        <v/>
      </c>
      <c r="W302" s="220">
        <f t="shared" si="35"/>
        <v>1</v>
      </c>
    </row>
    <row r="303" spans="22:23" x14ac:dyDescent="0.25">
      <c r="V303" s="219" t="str">
        <f t="shared" si="36"/>
        <v/>
      </c>
      <c r="W303" s="220">
        <f t="shared" si="35"/>
        <v>1</v>
      </c>
    </row>
    <row r="304" spans="22:23" x14ac:dyDescent="0.25">
      <c r="V304" s="219" t="str">
        <f t="shared" si="36"/>
        <v/>
      </c>
      <c r="W304" s="220">
        <f t="shared" si="35"/>
        <v>1</v>
      </c>
    </row>
    <row r="305" spans="22:23" x14ac:dyDescent="0.25">
      <c r="V305" s="219" t="str">
        <f t="shared" si="36"/>
        <v/>
      </c>
      <c r="W305" s="220">
        <f t="shared" si="35"/>
        <v>1</v>
      </c>
    </row>
    <row r="306" spans="22:23" x14ac:dyDescent="0.25">
      <c r="V306" s="219" t="str">
        <f t="shared" si="36"/>
        <v/>
      </c>
      <c r="W306" s="220">
        <f t="shared" si="35"/>
        <v>1</v>
      </c>
    </row>
    <row r="307" spans="22:23" x14ac:dyDescent="0.25">
      <c r="V307" s="219" t="str">
        <f t="shared" si="36"/>
        <v/>
      </c>
      <c r="W307" s="220">
        <f t="shared" si="35"/>
        <v>1</v>
      </c>
    </row>
    <row r="308" spans="22:23" x14ac:dyDescent="0.25">
      <c r="V308" s="219" t="str">
        <f t="shared" si="36"/>
        <v/>
      </c>
      <c r="W308" s="220">
        <f t="shared" si="35"/>
        <v>1</v>
      </c>
    </row>
    <row r="309" spans="22:23" x14ac:dyDescent="0.25">
      <c r="V309" s="219" t="str">
        <f t="shared" si="36"/>
        <v/>
      </c>
      <c r="W309" s="220">
        <f t="shared" si="35"/>
        <v>1</v>
      </c>
    </row>
    <row r="310" spans="22:23" x14ac:dyDescent="0.25">
      <c r="V310" s="219" t="str">
        <f t="shared" si="36"/>
        <v/>
      </c>
      <c r="W310" s="220">
        <f t="shared" si="35"/>
        <v>1</v>
      </c>
    </row>
    <row r="311" spans="22:23" x14ac:dyDescent="0.25">
      <c r="V311" s="219" t="str">
        <f t="shared" si="36"/>
        <v/>
      </c>
      <c r="W311" s="220">
        <f t="shared" si="35"/>
        <v>1</v>
      </c>
    </row>
    <row r="312" spans="22:23" x14ac:dyDescent="0.25">
      <c r="V312" s="219" t="str">
        <f t="shared" si="36"/>
        <v/>
      </c>
      <c r="W312" s="220">
        <f t="shared" si="35"/>
        <v>1</v>
      </c>
    </row>
    <row r="313" spans="22:23" x14ac:dyDescent="0.25">
      <c r="V313" s="219" t="str">
        <f t="shared" si="36"/>
        <v/>
      </c>
      <c r="W313" s="220">
        <f t="shared" si="35"/>
        <v>1</v>
      </c>
    </row>
    <row r="314" spans="22:23" x14ac:dyDescent="0.25">
      <c r="V314" s="219" t="str">
        <f t="shared" si="36"/>
        <v/>
      </c>
      <c r="W314" s="220">
        <f t="shared" si="35"/>
        <v>1</v>
      </c>
    </row>
    <row r="315" spans="22:23" x14ac:dyDescent="0.25">
      <c r="V315" s="219" t="str">
        <f t="shared" si="36"/>
        <v/>
      </c>
      <c r="W315" s="220">
        <f t="shared" si="35"/>
        <v>1</v>
      </c>
    </row>
    <row r="316" spans="22:23" x14ac:dyDescent="0.25">
      <c r="V316" s="219" t="str">
        <f t="shared" si="36"/>
        <v/>
      </c>
      <c r="W316" s="220">
        <f t="shared" si="35"/>
        <v>1</v>
      </c>
    </row>
    <row r="317" spans="22:23" x14ac:dyDescent="0.25">
      <c r="V317" s="219" t="str">
        <f t="shared" si="36"/>
        <v/>
      </c>
      <c r="W317" s="220">
        <f t="shared" si="35"/>
        <v>1</v>
      </c>
    </row>
    <row r="318" spans="22:23" x14ac:dyDescent="0.25">
      <c r="V318" s="219" t="str">
        <f t="shared" si="36"/>
        <v/>
      </c>
      <c r="W318" s="220">
        <f t="shared" si="35"/>
        <v>1</v>
      </c>
    </row>
    <row r="319" spans="22:23" x14ac:dyDescent="0.25">
      <c r="V319" s="219" t="str">
        <f t="shared" si="36"/>
        <v/>
      </c>
      <c r="W319" s="220">
        <f t="shared" si="35"/>
        <v>1</v>
      </c>
    </row>
    <row r="320" spans="22:23" x14ac:dyDescent="0.25">
      <c r="V320" s="219" t="str">
        <f t="shared" si="36"/>
        <v/>
      </c>
      <c r="W320" s="220">
        <f t="shared" si="35"/>
        <v>1</v>
      </c>
    </row>
    <row r="321" spans="22:23" x14ac:dyDescent="0.25">
      <c r="V321" s="219" t="str">
        <f t="shared" si="36"/>
        <v/>
      </c>
      <c r="W321" s="220">
        <f t="shared" si="35"/>
        <v>1</v>
      </c>
    </row>
    <row r="322" spans="22:23" x14ac:dyDescent="0.25">
      <c r="V322" s="219" t="str">
        <f t="shared" si="36"/>
        <v/>
      </c>
      <c r="W322" s="220">
        <f t="shared" si="35"/>
        <v>1</v>
      </c>
    </row>
    <row r="323" spans="22:23" x14ac:dyDescent="0.25">
      <c r="V323" s="219" t="str">
        <f t="shared" si="36"/>
        <v/>
      </c>
      <c r="W323" s="220">
        <f t="shared" si="35"/>
        <v>1</v>
      </c>
    </row>
    <row r="324" spans="22:23" x14ac:dyDescent="0.25">
      <c r="V324" s="219" t="str">
        <f t="shared" si="36"/>
        <v/>
      </c>
      <c r="W324" s="220">
        <f t="shared" si="35"/>
        <v>1</v>
      </c>
    </row>
    <row r="325" spans="22:23" x14ac:dyDescent="0.25">
      <c r="V325" s="219" t="str">
        <f t="shared" si="36"/>
        <v/>
      </c>
      <c r="W325" s="220">
        <f t="shared" si="35"/>
        <v>1</v>
      </c>
    </row>
    <row r="326" spans="22:23" x14ac:dyDescent="0.25">
      <c r="V326" s="219" t="str">
        <f t="shared" si="36"/>
        <v/>
      </c>
      <c r="W326" s="220">
        <f t="shared" si="35"/>
        <v>1</v>
      </c>
    </row>
    <row r="327" spans="22:23" x14ac:dyDescent="0.25">
      <c r="V327" s="219" t="str">
        <f t="shared" si="36"/>
        <v/>
      </c>
      <c r="W327" s="220">
        <f t="shared" si="35"/>
        <v>1</v>
      </c>
    </row>
    <row r="328" spans="22:23" x14ac:dyDescent="0.25">
      <c r="V328" s="219" t="str">
        <f t="shared" si="36"/>
        <v/>
      </c>
      <c r="W328" s="220">
        <f t="shared" si="35"/>
        <v>1</v>
      </c>
    </row>
    <row r="329" spans="22:23" x14ac:dyDescent="0.25">
      <c r="V329" s="219" t="str">
        <f t="shared" si="36"/>
        <v/>
      </c>
      <c r="W329" s="220">
        <f t="shared" si="35"/>
        <v>1</v>
      </c>
    </row>
    <row r="330" spans="22:23" x14ac:dyDescent="0.25">
      <c r="V330" s="219" t="str">
        <f t="shared" si="36"/>
        <v/>
      </c>
      <c r="W330" s="220">
        <f t="shared" si="35"/>
        <v>1</v>
      </c>
    </row>
    <row r="331" spans="22:23" x14ac:dyDescent="0.25">
      <c r="V331" s="219" t="str">
        <f t="shared" si="36"/>
        <v/>
      </c>
      <c r="W331" s="220">
        <f t="shared" si="35"/>
        <v>1</v>
      </c>
    </row>
    <row r="332" spans="22:23" x14ac:dyDescent="0.25">
      <c r="V332" s="219" t="str">
        <f t="shared" si="36"/>
        <v/>
      </c>
      <c r="W332" s="220">
        <f t="shared" si="35"/>
        <v>1</v>
      </c>
    </row>
    <row r="333" spans="22:23" x14ac:dyDescent="0.25">
      <c r="V333" s="219" t="str">
        <f t="shared" si="36"/>
        <v/>
      </c>
      <c r="W333" s="220">
        <f t="shared" si="35"/>
        <v>1</v>
      </c>
    </row>
    <row r="334" spans="22:23" x14ac:dyDescent="0.25">
      <c r="V334" s="219" t="str">
        <f t="shared" si="36"/>
        <v/>
      </c>
      <c r="W334" s="220">
        <f t="shared" si="35"/>
        <v>1</v>
      </c>
    </row>
    <row r="335" spans="22:23" x14ac:dyDescent="0.25">
      <c r="V335" s="219" t="str">
        <f t="shared" si="36"/>
        <v/>
      </c>
      <c r="W335" s="220">
        <f t="shared" si="35"/>
        <v>1</v>
      </c>
    </row>
    <row r="336" spans="22:23" x14ac:dyDescent="0.25">
      <c r="V336" s="219" t="str">
        <f t="shared" si="36"/>
        <v/>
      </c>
      <c r="W336" s="220">
        <f t="shared" si="35"/>
        <v>1</v>
      </c>
    </row>
    <row r="337" spans="22:23" x14ac:dyDescent="0.25">
      <c r="V337" s="219" t="str">
        <f t="shared" si="36"/>
        <v/>
      </c>
      <c r="W337" s="220">
        <f t="shared" si="35"/>
        <v>1</v>
      </c>
    </row>
    <row r="338" spans="22:23" x14ac:dyDescent="0.25">
      <c r="V338" s="219" t="str">
        <f t="shared" si="36"/>
        <v/>
      </c>
      <c r="W338" s="220">
        <f t="shared" ref="W338:W401" si="37">1-(R338/100)</f>
        <v>1</v>
      </c>
    </row>
    <row r="339" spans="22:23" x14ac:dyDescent="0.25">
      <c r="V339" s="219" t="str">
        <f t="shared" si="36"/>
        <v/>
      </c>
      <c r="W339" s="220">
        <f t="shared" si="37"/>
        <v>1</v>
      </c>
    </row>
    <row r="340" spans="22:23" x14ac:dyDescent="0.25">
      <c r="V340" s="219" t="str">
        <f t="shared" si="36"/>
        <v/>
      </c>
      <c r="W340" s="220">
        <f t="shared" si="37"/>
        <v>1</v>
      </c>
    </row>
    <row r="341" spans="22:23" x14ac:dyDescent="0.25">
      <c r="V341" s="219" t="str">
        <f t="shared" si="36"/>
        <v/>
      </c>
      <c r="W341" s="220">
        <f t="shared" si="37"/>
        <v>1</v>
      </c>
    </row>
    <row r="342" spans="22:23" x14ac:dyDescent="0.25">
      <c r="V342" s="219" t="str">
        <f t="shared" si="36"/>
        <v/>
      </c>
      <c r="W342" s="220">
        <f t="shared" si="37"/>
        <v>1</v>
      </c>
    </row>
    <row r="343" spans="22:23" x14ac:dyDescent="0.25">
      <c r="V343" s="219" t="str">
        <f t="shared" si="36"/>
        <v/>
      </c>
      <c r="W343" s="220">
        <f t="shared" si="37"/>
        <v>1</v>
      </c>
    </row>
    <row r="344" spans="22:23" x14ac:dyDescent="0.25">
      <c r="V344" s="219" t="str">
        <f t="shared" si="36"/>
        <v/>
      </c>
      <c r="W344" s="220">
        <f t="shared" si="37"/>
        <v>1</v>
      </c>
    </row>
    <row r="345" spans="22:23" x14ac:dyDescent="0.25">
      <c r="V345" s="219" t="str">
        <f t="shared" si="36"/>
        <v/>
      </c>
      <c r="W345" s="220">
        <f t="shared" si="37"/>
        <v>1</v>
      </c>
    </row>
    <row r="346" spans="22:23" x14ac:dyDescent="0.25">
      <c r="V346" s="219" t="str">
        <f t="shared" si="36"/>
        <v/>
      </c>
      <c r="W346" s="220">
        <f t="shared" si="37"/>
        <v>1</v>
      </c>
    </row>
    <row r="347" spans="22:23" x14ac:dyDescent="0.25">
      <c r="V347" s="219" t="str">
        <f t="shared" si="36"/>
        <v/>
      </c>
      <c r="W347" s="220">
        <f t="shared" si="37"/>
        <v>1</v>
      </c>
    </row>
    <row r="348" spans="22:23" x14ac:dyDescent="0.25">
      <c r="V348" s="219" t="str">
        <f t="shared" si="36"/>
        <v/>
      </c>
      <c r="W348" s="220">
        <f t="shared" si="37"/>
        <v>1</v>
      </c>
    </row>
    <row r="349" spans="22:23" x14ac:dyDescent="0.25">
      <c r="V349" s="219" t="str">
        <f t="shared" ref="V349:V412" si="38">LEFT(J346,3)</f>
        <v/>
      </c>
      <c r="W349" s="220">
        <f t="shared" si="37"/>
        <v>1</v>
      </c>
    </row>
    <row r="350" spans="22:23" x14ac:dyDescent="0.25">
      <c r="V350" s="219" t="str">
        <f t="shared" si="38"/>
        <v/>
      </c>
      <c r="W350" s="220">
        <f t="shared" si="37"/>
        <v>1</v>
      </c>
    </row>
    <row r="351" spans="22:23" x14ac:dyDescent="0.25">
      <c r="V351" s="219" t="str">
        <f t="shared" si="38"/>
        <v/>
      </c>
      <c r="W351" s="220">
        <f t="shared" si="37"/>
        <v>1</v>
      </c>
    </row>
    <row r="352" spans="22:23" x14ac:dyDescent="0.25">
      <c r="V352" s="219" t="str">
        <f t="shared" si="38"/>
        <v/>
      </c>
      <c r="W352" s="220">
        <f t="shared" si="37"/>
        <v>1</v>
      </c>
    </row>
    <row r="353" spans="22:23" x14ac:dyDescent="0.25">
      <c r="V353" s="219" t="str">
        <f t="shared" si="38"/>
        <v/>
      </c>
      <c r="W353" s="220">
        <f t="shared" si="37"/>
        <v>1</v>
      </c>
    </row>
    <row r="354" spans="22:23" x14ac:dyDescent="0.25">
      <c r="V354" s="219" t="str">
        <f t="shared" si="38"/>
        <v/>
      </c>
      <c r="W354" s="220">
        <f t="shared" si="37"/>
        <v>1</v>
      </c>
    </row>
    <row r="355" spans="22:23" x14ac:dyDescent="0.25">
      <c r="V355" s="219" t="str">
        <f t="shared" si="38"/>
        <v/>
      </c>
      <c r="W355" s="220">
        <f t="shared" si="37"/>
        <v>1</v>
      </c>
    </row>
    <row r="356" spans="22:23" x14ac:dyDescent="0.25">
      <c r="V356" s="219" t="str">
        <f t="shared" si="38"/>
        <v/>
      </c>
      <c r="W356" s="220">
        <f t="shared" si="37"/>
        <v>1</v>
      </c>
    </row>
    <row r="357" spans="22:23" x14ac:dyDescent="0.25">
      <c r="V357" s="219" t="str">
        <f t="shared" si="38"/>
        <v/>
      </c>
      <c r="W357" s="220">
        <f t="shared" si="37"/>
        <v>1</v>
      </c>
    </row>
    <row r="358" spans="22:23" x14ac:dyDescent="0.25">
      <c r="V358" s="219" t="str">
        <f t="shared" si="38"/>
        <v/>
      </c>
      <c r="W358" s="220">
        <f t="shared" si="37"/>
        <v>1</v>
      </c>
    </row>
    <row r="359" spans="22:23" x14ac:dyDescent="0.25">
      <c r="V359" s="219" t="str">
        <f t="shared" si="38"/>
        <v/>
      </c>
      <c r="W359" s="220">
        <f t="shared" si="37"/>
        <v>1</v>
      </c>
    </row>
    <row r="360" spans="22:23" x14ac:dyDescent="0.25">
      <c r="V360" s="219" t="str">
        <f t="shared" si="38"/>
        <v/>
      </c>
      <c r="W360" s="220">
        <f t="shared" si="37"/>
        <v>1</v>
      </c>
    </row>
    <row r="361" spans="22:23" x14ac:dyDescent="0.25">
      <c r="V361" s="219" t="str">
        <f t="shared" si="38"/>
        <v/>
      </c>
      <c r="W361" s="220">
        <f t="shared" si="37"/>
        <v>1</v>
      </c>
    </row>
    <row r="362" spans="22:23" x14ac:dyDescent="0.25">
      <c r="V362" s="219" t="str">
        <f t="shared" si="38"/>
        <v/>
      </c>
      <c r="W362" s="220">
        <f t="shared" si="37"/>
        <v>1</v>
      </c>
    </row>
    <row r="363" spans="22:23" x14ac:dyDescent="0.25">
      <c r="V363" s="219" t="str">
        <f t="shared" si="38"/>
        <v/>
      </c>
      <c r="W363" s="220">
        <f t="shared" si="37"/>
        <v>1</v>
      </c>
    </row>
    <row r="364" spans="22:23" x14ac:dyDescent="0.25">
      <c r="V364" s="219" t="str">
        <f t="shared" si="38"/>
        <v/>
      </c>
      <c r="W364" s="220">
        <f t="shared" si="37"/>
        <v>1</v>
      </c>
    </row>
    <row r="365" spans="22:23" x14ac:dyDescent="0.25">
      <c r="V365" s="219" t="str">
        <f t="shared" si="38"/>
        <v/>
      </c>
      <c r="W365" s="220">
        <f t="shared" si="37"/>
        <v>1</v>
      </c>
    </row>
    <row r="366" spans="22:23" x14ac:dyDescent="0.25">
      <c r="V366" s="219" t="str">
        <f t="shared" si="38"/>
        <v/>
      </c>
      <c r="W366" s="220">
        <f t="shared" si="37"/>
        <v>1</v>
      </c>
    </row>
    <row r="367" spans="22:23" x14ac:dyDescent="0.25">
      <c r="V367" s="219" t="str">
        <f t="shared" si="38"/>
        <v/>
      </c>
      <c r="W367" s="220">
        <f t="shared" si="37"/>
        <v>1</v>
      </c>
    </row>
    <row r="368" spans="22:23" x14ac:dyDescent="0.25">
      <c r="V368" s="219" t="str">
        <f t="shared" si="38"/>
        <v/>
      </c>
      <c r="W368" s="220">
        <f t="shared" si="37"/>
        <v>1</v>
      </c>
    </row>
    <row r="369" spans="22:23" x14ac:dyDescent="0.25">
      <c r="V369" s="219" t="str">
        <f t="shared" si="38"/>
        <v/>
      </c>
      <c r="W369" s="220">
        <f t="shared" si="37"/>
        <v>1</v>
      </c>
    </row>
    <row r="370" spans="22:23" x14ac:dyDescent="0.25">
      <c r="V370" s="219" t="str">
        <f t="shared" si="38"/>
        <v/>
      </c>
      <c r="W370" s="220">
        <f t="shared" si="37"/>
        <v>1</v>
      </c>
    </row>
    <row r="371" spans="22:23" x14ac:dyDescent="0.25">
      <c r="V371" s="219" t="str">
        <f t="shared" si="38"/>
        <v/>
      </c>
      <c r="W371" s="220">
        <f t="shared" si="37"/>
        <v>1</v>
      </c>
    </row>
    <row r="372" spans="22:23" x14ac:dyDescent="0.25">
      <c r="V372" s="219" t="str">
        <f t="shared" si="38"/>
        <v/>
      </c>
      <c r="W372" s="220">
        <f t="shared" si="37"/>
        <v>1</v>
      </c>
    </row>
    <row r="373" spans="22:23" x14ac:dyDescent="0.25">
      <c r="V373" s="219" t="str">
        <f t="shared" si="38"/>
        <v/>
      </c>
      <c r="W373" s="220">
        <f t="shared" si="37"/>
        <v>1</v>
      </c>
    </row>
    <row r="374" spans="22:23" x14ac:dyDescent="0.25">
      <c r="V374" s="219" t="str">
        <f t="shared" si="38"/>
        <v/>
      </c>
      <c r="W374" s="220">
        <f t="shared" si="37"/>
        <v>1</v>
      </c>
    </row>
    <row r="375" spans="22:23" x14ac:dyDescent="0.25">
      <c r="V375" s="219" t="str">
        <f t="shared" si="38"/>
        <v/>
      </c>
      <c r="W375" s="220">
        <f t="shared" si="37"/>
        <v>1</v>
      </c>
    </row>
    <row r="376" spans="22:23" x14ac:dyDescent="0.25">
      <c r="V376" s="219" t="str">
        <f t="shared" si="38"/>
        <v/>
      </c>
      <c r="W376" s="220">
        <f t="shared" si="37"/>
        <v>1</v>
      </c>
    </row>
    <row r="377" spans="22:23" x14ac:dyDescent="0.25">
      <c r="V377" s="219" t="str">
        <f t="shared" si="38"/>
        <v/>
      </c>
      <c r="W377" s="220">
        <f t="shared" si="37"/>
        <v>1</v>
      </c>
    </row>
    <row r="378" spans="22:23" x14ac:dyDescent="0.25">
      <c r="V378" s="219" t="str">
        <f t="shared" si="38"/>
        <v/>
      </c>
      <c r="W378" s="220">
        <f t="shared" si="37"/>
        <v>1</v>
      </c>
    </row>
    <row r="379" spans="22:23" x14ac:dyDescent="0.25">
      <c r="V379" s="219" t="str">
        <f t="shared" si="38"/>
        <v/>
      </c>
      <c r="W379" s="220">
        <f t="shared" si="37"/>
        <v>1</v>
      </c>
    </row>
    <row r="380" spans="22:23" x14ac:dyDescent="0.25">
      <c r="V380" s="219" t="str">
        <f t="shared" si="38"/>
        <v/>
      </c>
      <c r="W380" s="220">
        <f t="shared" si="37"/>
        <v>1</v>
      </c>
    </row>
    <row r="381" spans="22:23" x14ac:dyDescent="0.25">
      <c r="V381" s="219" t="str">
        <f t="shared" si="38"/>
        <v/>
      </c>
      <c r="W381" s="220">
        <f t="shared" si="37"/>
        <v>1</v>
      </c>
    </row>
    <row r="382" spans="22:23" x14ac:dyDescent="0.25">
      <c r="V382" s="219" t="str">
        <f t="shared" si="38"/>
        <v/>
      </c>
      <c r="W382" s="220">
        <f t="shared" si="37"/>
        <v>1</v>
      </c>
    </row>
    <row r="383" spans="22:23" x14ac:dyDescent="0.25">
      <c r="V383" s="219" t="str">
        <f t="shared" si="38"/>
        <v/>
      </c>
      <c r="W383" s="220">
        <f t="shared" si="37"/>
        <v>1</v>
      </c>
    </row>
    <row r="384" spans="22:23" x14ac:dyDescent="0.25">
      <c r="V384" s="219" t="str">
        <f t="shared" si="38"/>
        <v/>
      </c>
      <c r="W384" s="220">
        <f t="shared" si="37"/>
        <v>1</v>
      </c>
    </row>
    <row r="385" spans="22:23" x14ac:dyDescent="0.25">
      <c r="V385" s="219" t="str">
        <f t="shared" si="38"/>
        <v/>
      </c>
      <c r="W385" s="220">
        <f t="shared" si="37"/>
        <v>1</v>
      </c>
    </row>
    <row r="386" spans="22:23" x14ac:dyDescent="0.25">
      <c r="V386" s="219" t="str">
        <f t="shared" si="38"/>
        <v/>
      </c>
      <c r="W386" s="220">
        <f t="shared" si="37"/>
        <v>1</v>
      </c>
    </row>
    <row r="387" spans="22:23" x14ac:dyDescent="0.25">
      <c r="V387" s="219" t="str">
        <f t="shared" si="38"/>
        <v/>
      </c>
      <c r="W387" s="220">
        <f t="shared" si="37"/>
        <v>1</v>
      </c>
    </row>
    <row r="388" spans="22:23" x14ac:dyDescent="0.25">
      <c r="V388" s="219" t="str">
        <f t="shared" si="38"/>
        <v/>
      </c>
      <c r="W388" s="220">
        <f t="shared" si="37"/>
        <v>1</v>
      </c>
    </row>
    <row r="389" spans="22:23" x14ac:dyDescent="0.25">
      <c r="V389" s="219" t="str">
        <f t="shared" si="38"/>
        <v/>
      </c>
      <c r="W389" s="220">
        <f t="shared" si="37"/>
        <v>1</v>
      </c>
    </row>
    <row r="390" spans="22:23" x14ac:dyDescent="0.25">
      <c r="V390" s="219" t="str">
        <f t="shared" si="38"/>
        <v/>
      </c>
      <c r="W390" s="220">
        <f t="shared" si="37"/>
        <v>1</v>
      </c>
    </row>
    <row r="391" spans="22:23" x14ac:dyDescent="0.25">
      <c r="V391" s="219" t="str">
        <f t="shared" si="38"/>
        <v/>
      </c>
      <c r="W391" s="220">
        <f t="shared" si="37"/>
        <v>1</v>
      </c>
    </row>
    <row r="392" spans="22:23" x14ac:dyDescent="0.25">
      <c r="V392" s="219" t="str">
        <f t="shared" si="38"/>
        <v/>
      </c>
      <c r="W392" s="220">
        <f t="shared" si="37"/>
        <v>1</v>
      </c>
    </row>
    <row r="393" spans="22:23" x14ac:dyDescent="0.25">
      <c r="V393" s="219" t="str">
        <f t="shared" si="38"/>
        <v/>
      </c>
      <c r="W393" s="220">
        <f t="shared" si="37"/>
        <v>1</v>
      </c>
    </row>
    <row r="394" spans="22:23" x14ac:dyDescent="0.25">
      <c r="V394" s="219" t="str">
        <f t="shared" si="38"/>
        <v/>
      </c>
      <c r="W394" s="220">
        <f t="shared" si="37"/>
        <v>1</v>
      </c>
    </row>
    <row r="395" spans="22:23" x14ac:dyDescent="0.25">
      <c r="V395" s="219" t="str">
        <f t="shared" si="38"/>
        <v/>
      </c>
      <c r="W395" s="220">
        <f t="shared" si="37"/>
        <v>1</v>
      </c>
    </row>
    <row r="396" spans="22:23" x14ac:dyDescent="0.25">
      <c r="V396" s="219" t="str">
        <f t="shared" si="38"/>
        <v/>
      </c>
      <c r="W396" s="220">
        <f t="shared" si="37"/>
        <v>1</v>
      </c>
    </row>
    <row r="397" spans="22:23" x14ac:dyDescent="0.25">
      <c r="V397" s="219" t="str">
        <f t="shared" si="38"/>
        <v/>
      </c>
      <c r="W397" s="220">
        <f t="shared" si="37"/>
        <v>1</v>
      </c>
    </row>
    <row r="398" spans="22:23" x14ac:dyDescent="0.25">
      <c r="V398" s="219" t="str">
        <f t="shared" si="38"/>
        <v/>
      </c>
      <c r="W398" s="220">
        <f t="shared" si="37"/>
        <v>1</v>
      </c>
    </row>
    <row r="399" spans="22:23" x14ac:dyDescent="0.25">
      <c r="V399" s="219" t="str">
        <f t="shared" si="38"/>
        <v/>
      </c>
      <c r="W399" s="220">
        <f t="shared" si="37"/>
        <v>1</v>
      </c>
    </row>
    <row r="400" spans="22:23" x14ac:dyDescent="0.25">
      <c r="V400" s="219" t="str">
        <f t="shared" si="38"/>
        <v/>
      </c>
      <c r="W400" s="220">
        <f t="shared" si="37"/>
        <v>1</v>
      </c>
    </row>
    <row r="401" spans="22:23" x14ac:dyDescent="0.25">
      <c r="V401" s="219" t="str">
        <f t="shared" si="38"/>
        <v/>
      </c>
      <c r="W401" s="220">
        <f t="shared" si="37"/>
        <v>1</v>
      </c>
    </row>
    <row r="402" spans="22:23" x14ac:dyDescent="0.25">
      <c r="V402" s="219" t="str">
        <f t="shared" si="38"/>
        <v/>
      </c>
      <c r="W402" s="220">
        <f t="shared" ref="W402:W465" si="39">1-(R402/100)</f>
        <v>1</v>
      </c>
    </row>
    <row r="403" spans="22:23" x14ac:dyDescent="0.25">
      <c r="V403" s="219" t="str">
        <f t="shared" si="38"/>
        <v/>
      </c>
      <c r="W403" s="220">
        <f t="shared" si="39"/>
        <v>1</v>
      </c>
    </row>
    <row r="404" spans="22:23" x14ac:dyDescent="0.25">
      <c r="V404" s="219" t="str">
        <f t="shared" si="38"/>
        <v/>
      </c>
      <c r="W404" s="220">
        <f t="shared" si="39"/>
        <v>1</v>
      </c>
    </row>
    <row r="405" spans="22:23" x14ac:dyDescent="0.25">
      <c r="V405" s="219" t="str">
        <f t="shared" si="38"/>
        <v/>
      </c>
      <c r="W405" s="220">
        <f t="shared" si="39"/>
        <v>1</v>
      </c>
    </row>
    <row r="406" spans="22:23" x14ac:dyDescent="0.25">
      <c r="V406" s="219" t="str">
        <f t="shared" si="38"/>
        <v/>
      </c>
      <c r="W406" s="220">
        <f t="shared" si="39"/>
        <v>1</v>
      </c>
    </row>
    <row r="407" spans="22:23" x14ac:dyDescent="0.25">
      <c r="V407" s="219" t="str">
        <f t="shared" si="38"/>
        <v/>
      </c>
      <c r="W407" s="220">
        <f t="shared" si="39"/>
        <v>1</v>
      </c>
    </row>
    <row r="408" spans="22:23" x14ac:dyDescent="0.25">
      <c r="V408" s="219" t="str">
        <f t="shared" si="38"/>
        <v/>
      </c>
      <c r="W408" s="220">
        <f t="shared" si="39"/>
        <v>1</v>
      </c>
    </row>
    <row r="409" spans="22:23" x14ac:dyDescent="0.25">
      <c r="V409" s="219" t="str">
        <f t="shared" si="38"/>
        <v/>
      </c>
      <c r="W409" s="220">
        <f t="shared" si="39"/>
        <v>1</v>
      </c>
    </row>
    <row r="410" spans="22:23" x14ac:dyDescent="0.25">
      <c r="V410" s="219" t="str">
        <f t="shared" si="38"/>
        <v/>
      </c>
      <c r="W410" s="220">
        <f t="shared" si="39"/>
        <v>1</v>
      </c>
    </row>
    <row r="411" spans="22:23" x14ac:dyDescent="0.25">
      <c r="V411" s="219" t="str">
        <f t="shared" si="38"/>
        <v/>
      </c>
      <c r="W411" s="220">
        <f t="shared" si="39"/>
        <v>1</v>
      </c>
    </row>
    <row r="412" spans="22:23" x14ac:dyDescent="0.25">
      <c r="V412" s="219" t="str">
        <f t="shared" si="38"/>
        <v/>
      </c>
      <c r="W412" s="220">
        <f t="shared" si="39"/>
        <v>1</v>
      </c>
    </row>
    <row r="413" spans="22:23" x14ac:dyDescent="0.25">
      <c r="V413" s="219" t="str">
        <f t="shared" ref="V413:V476" si="40">LEFT(J410,3)</f>
        <v/>
      </c>
      <c r="W413" s="220">
        <f t="shared" si="39"/>
        <v>1</v>
      </c>
    </row>
    <row r="414" spans="22:23" x14ac:dyDescent="0.25">
      <c r="V414" s="219" t="str">
        <f t="shared" si="40"/>
        <v/>
      </c>
      <c r="W414" s="220">
        <f t="shared" si="39"/>
        <v>1</v>
      </c>
    </row>
    <row r="415" spans="22:23" x14ac:dyDescent="0.25">
      <c r="V415" s="219" t="str">
        <f t="shared" si="40"/>
        <v/>
      </c>
      <c r="W415" s="220">
        <f t="shared" si="39"/>
        <v>1</v>
      </c>
    </row>
    <row r="416" spans="22:23" x14ac:dyDescent="0.25">
      <c r="V416" s="219" t="str">
        <f t="shared" si="40"/>
        <v/>
      </c>
      <c r="W416" s="220">
        <f t="shared" si="39"/>
        <v>1</v>
      </c>
    </row>
    <row r="417" spans="22:23" x14ac:dyDescent="0.25">
      <c r="V417" s="219" t="str">
        <f t="shared" si="40"/>
        <v/>
      </c>
      <c r="W417" s="220">
        <f t="shared" si="39"/>
        <v>1</v>
      </c>
    </row>
    <row r="418" spans="22:23" x14ac:dyDescent="0.25">
      <c r="V418" s="219" t="str">
        <f t="shared" si="40"/>
        <v/>
      </c>
      <c r="W418" s="220">
        <f t="shared" si="39"/>
        <v>1</v>
      </c>
    </row>
    <row r="419" spans="22:23" x14ac:dyDescent="0.25">
      <c r="V419" s="219" t="str">
        <f t="shared" si="40"/>
        <v/>
      </c>
      <c r="W419" s="220">
        <f t="shared" si="39"/>
        <v>1</v>
      </c>
    </row>
    <row r="420" spans="22:23" x14ac:dyDescent="0.25">
      <c r="V420" s="219" t="str">
        <f t="shared" si="40"/>
        <v/>
      </c>
      <c r="W420" s="220">
        <f t="shared" si="39"/>
        <v>1</v>
      </c>
    </row>
    <row r="421" spans="22:23" x14ac:dyDescent="0.25">
      <c r="V421" s="219" t="str">
        <f t="shared" si="40"/>
        <v/>
      </c>
      <c r="W421" s="220">
        <f t="shared" si="39"/>
        <v>1</v>
      </c>
    </row>
    <row r="422" spans="22:23" x14ac:dyDescent="0.25">
      <c r="V422" s="219" t="str">
        <f t="shared" si="40"/>
        <v/>
      </c>
      <c r="W422" s="220">
        <f t="shared" si="39"/>
        <v>1</v>
      </c>
    </row>
    <row r="423" spans="22:23" x14ac:dyDescent="0.25">
      <c r="V423" s="219" t="str">
        <f t="shared" si="40"/>
        <v/>
      </c>
      <c r="W423" s="220">
        <f t="shared" si="39"/>
        <v>1</v>
      </c>
    </row>
    <row r="424" spans="22:23" x14ac:dyDescent="0.25">
      <c r="V424" s="219" t="str">
        <f t="shared" si="40"/>
        <v/>
      </c>
      <c r="W424" s="220">
        <f t="shared" si="39"/>
        <v>1</v>
      </c>
    </row>
    <row r="425" spans="22:23" x14ac:dyDescent="0.25">
      <c r="V425" s="219" t="str">
        <f t="shared" si="40"/>
        <v/>
      </c>
      <c r="W425" s="220">
        <f t="shared" si="39"/>
        <v>1</v>
      </c>
    </row>
    <row r="426" spans="22:23" x14ac:dyDescent="0.25">
      <c r="V426" s="219" t="str">
        <f t="shared" si="40"/>
        <v/>
      </c>
      <c r="W426" s="220">
        <f t="shared" si="39"/>
        <v>1</v>
      </c>
    </row>
    <row r="427" spans="22:23" x14ac:dyDescent="0.25">
      <c r="V427" s="219" t="str">
        <f t="shared" si="40"/>
        <v/>
      </c>
      <c r="W427" s="220">
        <f t="shared" si="39"/>
        <v>1</v>
      </c>
    </row>
    <row r="428" spans="22:23" x14ac:dyDescent="0.25">
      <c r="V428" s="219" t="str">
        <f t="shared" si="40"/>
        <v/>
      </c>
      <c r="W428" s="220">
        <f t="shared" si="39"/>
        <v>1</v>
      </c>
    </row>
    <row r="429" spans="22:23" x14ac:dyDescent="0.25">
      <c r="V429" s="219" t="str">
        <f t="shared" si="40"/>
        <v/>
      </c>
      <c r="W429" s="220">
        <f t="shared" si="39"/>
        <v>1</v>
      </c>
    </row>
    <row r="430" spans="22:23" x14ac:dyDescent="0.25">
      <c r="V430" s="219" t="str">
        <f t="shared" si="40"/>
        <v/>
      </c>
      <c r="W430" s="220">
        <f t="shared" si="39"/>
        <v>1</v>
      </c>
    </row>
    <row r="431" spans="22:23" x14ac:dyDescent="0.25">
      <c r="V431" s="219" t="str">
        <f t="shared" si="40"/>
        <v/>
      </c>
      <c r="W431" s="220">
        <f t="shared" si="39"/>
        <v>1</v>
      </c>
    </row>
    <row r="432" spans="22:23" x14ac:dyDescent="0.25">
      <c r="V432" s="219" t="str">
        <f t="shared" si="40"/>
        <v/>
      </c>
      <c r="W432" s="220">
        <f t="shared" si="39"/>
        <v>1</v>
      </c>
    </row>
    <row r="433" spans="22:23" x14ac:dyDescent="0.25">
      <c r="V433" s="219" t="str">
        <f t="shared" si="40"/>
        <v/>
      </c>
      <c r="W433" s="220">
        <f t="shared" si="39"/>
        <v>1</v>
      </c>
    </row>
    <row r="434" spans="22:23" x14ac:dyDescent="0.25">
      <c r="V434" s="219" t="str">
        <f t="shared" si="40"/>
        <v/>
      </c>
      <c r="W434" s="220">
        <f t="shared" si="39"/>
        <v>1</v>
      </c>
    </row>
    <row r="435" spans="22:23" x14ac:dyDescent="0.25">
      <c r="V435" s="219" t="str">
        <f t="shared" si="40"/>
        <v/>
      </c>
      <c r="W435" s="220">
        <f t="shared" si="39"/>
        <v>1</v>
      </c>
    </row>
    <row r="436" spans="22:23" x14ac:dyDescent="0.25">
      <c r="V436" s="219" t="str">
        <f t="shared" si="40"/>
        <v/>
      </c>
      <c r="W436" s="220">
        <f t="shared" si="39"/>
        <v>1</v>
      </c>
    </row>
    <row r="437" spans="22:23" x14ac:dyDescent="0.25">
      <c r="V437" s="219" t="str">
        <f t="shared" si="40"/>
        <v/>
      </c>
      <c r="W437" s="220">
        <f t="shared" si="39"/>
        <v>1</v>
      </c>
    </row>
    <row r="438" spans="22:23" x14ac:dyDescent="0.25">
      <c r="V438" s="219" t="str">
        <f t="shared" si="40"/>
        <v/>
      </c>
      <c r="W438" s="220">
        <f t="shared" si="39"/>
        <v>1</v>
      </c>
    </row>
    <row r="439" spans="22:23" x14ac:dyDescent="0.25">
      <c r="V439" s="219" t="str">
        <f t="shared" si="40"/>
        <v/>
      </c>
      <c r="W439" s="220">
        <f t="shared" si="39"/>
        <v>1</v>
      </c>
    </row>
    <row r="440" spans="22:23" x14ac:dyDescent="0.25">
      <c r="V440" s="219" t="str">
        <f t="shared" si="40"/>
        <v/>
      </c>
      <c r="W440" s="220">
        <f t="shared" si="39"/>
        <v>1</v>
      </c>
    </row>
    <row r="441" spans="22:23" x14ac:dyDescent="0.25">
      <c r="V441" s="219" t="str">
        <f t="shared" si="40"/>
        <v/>
      </c>
      <c r="W441" s="220">
        <f t="shared" si="39"/>
        <v>1</v>
      </c>
    </row>
    <row r="442" spans="22:23" x14ac:dyDescent="0.25">
      <c r="V442" s="219" t="str">
        <f t="shared" si="40"/>
        <v/>
      </c>
      <c r="W442" s="220">
        <f t="shared" si="39"/>
        <v>1</v>
      </c>
    </row>
    <row r="443" spans="22:23" x14ac:dyDescent="0.25">
      <c r="V443" s="219" t="str">
        <f t="shared" si="40"/>
        <v/>
      </c>
      <c r="W443" s="220">
        <f t="shared" si="39"/>
        <v>1</v>
      </c>
    </row>
    <row r="444" spans="22:23" x14ac:dyDescent="0.25">
      <c r="V444" s="219" t="str">
        <f t="shared" si="40"/>
        <v/>
      </c>
      <c r="W444" s="220">
        <f t="shared" si="39"/>
        <v>1</v>
      </c>
    </row>
    <row r="445" spans="22:23" x14ac:dyDescent="0.25">
      <c r="V445" s="219" t="str">
        <f t="shared" si="40"/>
        <v/>
      </c>
      <c r="W445" s="220">
        <f t="shared" si="39"/>
        <v>1</v>
      </c>
    </row>
    <row r="446" spans="22:23" x14ac:dyDescent="0.25">
      <c r="V446" s="219" t="str">
        <f t="shared" si="40"/>
        <v/>
      </c>
      <c r="W446" s="220">
        <f t="shared" si="39"/>
        <v>1</v>
      </c>
    </row>
    <row r="447" spans="22:23" x14ac:dyDescent="0.25">
      <c r="V447" s="219" t="str">
        <f t="shared" si="40"/>
        <v/>
      </c>
      <c r="W447" s="220">
        <f t="shared" si="39"/>
        <v>1</v>
      </c>
    </row>
    <row r="448" spans="22:23" x14ac:dyDescent="0.25">
      <c r="V448" s="219" t="str">
        <f t="shared" si="40"/>
        <v/>
      </c>
      <c r="W448" s="220">
        <f t="shared" si="39"/>
        <v>1</v>
      </c>
    </row>
    <row r="449" spans="22:23" x14ac:dyDescent="0.25">
      <c r="V449" s="219" t="str">
        <f t="shared" si="40"/>
        <v/>
      </c>
      <c r="W449" s="220">
        <f t="shared" si="39"/>
        <v>1</v>
      </c>
    </row>
    <row r="450" spans="22:23" x14ac:dyDescent="0.25">
      <c r="V450" s="219" t="str">
        <f t="shared" si="40"/>
        <v/>
      </c>
      <c r="W450" s="220">
        <f t="shared" si="39"/>
        <v>1</v>
      </c>
    </row>
    <row r="451" spans="22:23" x14ac:dyDescent="0.25">
      <c r="V451" s="219" t="str">
        <f t="shared" si="40"/>
        <v/>
      </c>
      <c r="W451" s="220">
        <f t="shared" si="39"/>
        <v>1</v>
      </c>
    </row>
    <row r="452" spans="22:23" x14ac:dyDescent="0.25">
      <c r="V452" s="219" t="str">
        <f t="shared" si="40"/>
        <v/>
      </c>
      <c r="W452" s="220">
        <f t="shared" si="39"/>
        <v>1</v>
      </c>
    </row>
    <row r="453" spans="22:23" x14ac:dyDescent="0.25">
      <c r="V453" s="219" t="str">
        <f t="shared" si="40"/>
        <v/>
      </c>
      <c r="W453" s="220">
        <f t="shared" si="39"/>
        <v>1</v>
      </c>
    </row>
    <row r="454" spans="22:23" x14ac:dyDescent="0.25">
      <c r="V454" s="219" t="str">
        <f t="shared" si="40"/>
        <v/>
      </c>
      <c r="W454" s="220">
        <f t="shared" si="39"/>
        <v>1</v>
      </c>
    </row>
    <row r="455" spans="22:23" x14ac:dyDescent="0.25">
      <c r="V455" s="219" t="str">
        <f t="shared" si="40"/>
        <v/>
      </c>
      <c r="W455" s="220">
        <f t="shared" si="39"/>
        <v>1</v>
      </c>
    </row>
    <row r="456" spans="22:23" x14ac:dyDescent="0.25">
      <c r="V456" s="219" t="str">
        <f t="shared" si="40"/>
        <v/>
      </c>
      <c r="W456" s="220">
        <f t="shared" si="39"/>
        <v>1</v>
      </c>
    </row>
    <row r="457" spans="22:23" x14ac:dyDescent="0.25">
      <c r="V457" s="219" t="str">
        <f t="shared" si="40"/>
        <v/>
      </c>
      <c r="W457" s="220">
        <f t="shared" si="39"/>
        <v>1</v>
      </c>
    </row>
    <row r="458" spans="22:23" x14ac:dyDescent="0.25">
      <c r="V458" s="219" t="str">
        <f t="shared" si="40"/>
        <v/>
      </c>
      <c r="W458" s="220">
        <f t="shared" si="39"/>
        <v>1</v>
      </c>
    </row>
    <row r="459" spans="22:23" x14ac:dyDescent="0.25">
      <c r="V459" s="219" t="str">
        <f t="shared" si="40"/>
        <v/>
      </c>
      <c r="W459" s="220">
        <f t="shared" si="39"/>
        <v>1</v>
      </c>
    </row>
    <row r="460" spans="22:23" x14ac:dyDescent="0.25">
      <c r="V460" s="219" t="str">
        <f t="shared" si="40"/>
        <v/>
      </c>
      <c r="W460" s="220">
        <f t="shared" si="39"/>
        <v>1</v>
      </c>
    </row>
    <row r="461" spans="22:23" x14ac:dyDescent="0.25">
      <c r="V461" s="219" t="str">
        <f t="shared" si="40"/>
        <v/>
      </c>
      <c r="W461" s="220">
        <f t="shared" si="39"/>
        <v>1</v>
      </c>
    </row>
    <row r="462" spans="22:23" x14ac:dyDescent="0.25">
      <c r="V462" s="219" t="str">
        <f t="shared" si="40"/>
        <v/>
      </c>
      <c r="W462" s="220">
        <f t="shared" si="39"/>
        <v>1</v>
      </c>
    </row>
    <row r="463" spans="22:23" x14ac:dyDescent="0.25">
      <c r="V463" s="219" t="str">
        <f t="shared" si="40"/>
        <v/>
      </c>
      <c r="W463" s="220">
        <f t="shared" si="39"/>
        <v>1</v>
      </c>
    </row>
    <row r="464" spans="22:23" x14ac:dyDescent="0.25">
      <c r="V464" s="219" t="str">
        <f t="shared" si="40"/>
        <v/>
      </c>
      <c r="W464" s="220">
        <f t="shared" si="39"/>
        <v>1</v>
      </c>
    </row>
    <row r="465" spans="22:23" x14ac:dyDescent="0.25">
      <c r="V465" s="219" t="str">
        <f t="shared" si="40"/>
        <v/>
      </c>
      <c r="W465" s="220">
        <f t="shared" si="39"/>
        <v>1</v>
      </c>
    </row>
    <row r="466" spans="22:23" x14ac:dyDescent="0.25">
      <c r="V466" s="219" t="str">
        <f t="shared" si="40"/>
        <v/>
      </c>
      <c r="W466" s="220">
        <f t="shared" ref="W466:W529" si="41">1-(R466/100)</f>
        <v>1</v>
      </c>
    </row>
    <row r="467" spans="22:23" x14ac:dyDescent="0.25">
      <c r="V467" s="219" t="str">
        <f t="shared" si="40"/>
        <v/>
      </c>
      <c r="W467" s="220">
        <f t="shared" si="41"/>
        <v>1</v>
      </c>
    </row>
    <row r="468" spans="22:23" x14ac:dyDescent="0.25">
      <c r="V468" s="219" t="str">
        <f t="shared" si="40"/>
        <v/>
      </c>
      <c r="W468" s="220">
        <f t="shared" si="41"/>
        <v>1</v>
      </c>
    </row>
    <row r="469" spans="22:23" x14ac:dyDescent="0.25">
      <c r="V469" s="219" t="str">
        <f t="shared" si="40"/>
        <v/>
      </c>
      <c r="W469" s="220">
        <f t="shared" si="41"/>
        <v>1</v>
      </c>
    </row>
    <row r="470" spans="22:23" x14ac:dyDescent="0.25">
      <c r="V470" s="219" t="str">
        <f t="shared" si="40"/>
        <v/>
      </c>
      <c r="W470" s="220">
        <f t="shared" si="41"/>
        <v>1</v>
      </c>
    </row>
    <row r="471" spans="22:23" x14ac:dyDescent="0.25">
      <c r="V471" s="219" t="str">
        <f t="shared" si="40"/>
        <v/>
      </c>
      <c r="W471" s="220">
        <f t="shared" si="41"/>
        <v>1</v>
      </c>
    </row>
    <row r="472" spans="22:23" x14ac:dyDescent="0.25">
      <c r="V472" s="219" t="str">
        <f t="shared" si="40"/>
        <v/>
      </c>
      <c r="W472" s="220">
        <f t="shared" si="41"/>
        <v>1</v>
      </c>
    </row>
    <row r="473" spans="22:23" x14ac:dyDescent="0.25">
      <c r="V473" s="219" t="str">
        <f t="shared" si="40"/>
        <v/>
      </c>
      <c r="W473" s="220">
        <f t="shared" si="41"/>
        <v>1</v>
      </c>
    </row>
    <row r="474" spans="22:23" x14ac:dyDescent="0.25">
      <c r="V474" s="219" t="str">
        <f t="shared" si="40"/>
        <v/>
      </c>
      <c r="W474" s="220">
        <f t="shared" si="41"/>
        <v>1</v>
      </c>
    </row>
    <row r="475" spans="22:23" x14ac:dyDescent="0.25">
      <c r="V475" s="219" t="str">
        <f t="shared" si="40"/>
        <v/>
      </c>
      <c r="W475" s="220">
        <f t="shared" si="41"/>
        <v>1</v>
      </c>
    </row>
    <row r="476" spans="22:23" x14ac:dyDescent="0.25">
      <c r="V476" s="219" t="str">
        <f t="shared" si="40"/>
        <v/>
      </c>
      <c r="W476" s="220">
        <f t="shared" si="41"/>
        <v>1</v>
      </c>
    </row>
    <row r="477" spans="22:23" x14ac:dyDescent="0.25">
      <c r="V477" s="219" t="str">
        <f t="shared" ref="V477:V540" si="42">LEFT(J474,3)</f>
        <v/>
      </c>
      <c r="W477" s="220">
        <f t="shared" si="41"/>
        <v>1</v>
      </c>
    </row>
    <row r="478" spans="22:23" x14ac:dyDescent="0.25">
      <c r="V478" s="219" t="str">
        <f t="shared" si="42"/>
        <v/>
      </c>
      <c r="W478" s="220">
        <f t="shared" si="41"/>
        <v>1</v>
      </c>
    </row>
    <row r="479" spans="22:23" x14ac:dyDescent="0.25">
      <c r="V479" s="219" t="str">
        <f t="shared" si="42"/>
        <v/>
      </c>
      <c r="W479" s="220">
        <f t="shared" si="41"/>
        <v>1</v>
      </c>
    </row>
    <row r="480" spans="22:23" x14ac:dyDescent="0.25">
      <c r="V480" s="219" t="str">
        <f t="shared" si="42"/>
        <v/>
      </c>
      <c r="W480" s="220">
        <f t="shared" si="41"/>
        <v>1</v>
      </c>
    </row>
    <row r="481" spans="22:23" x14ac:dyDescent="0.25">
      <c r="V481" s="219" t="str">
        <f t="shared" si="42"/>
        <v/>
      </c>
      <c r="W481" s="220">
        <f t="shared" si="41"/>
        <v>1</v>
      </c>
    </row>
    <row r="482" spans="22:23" x14ac:dyDescent="0.25">
      <c r="V482" s="219" t="str">
        <f t="shared" si="42"/>
        <v/>
      </c>
      <c r="W482" s="220">
        <f t="shared" si="41"/>
        <v>1</v>
      </c>
    </row>
    <row r="483" spans="22:23" x14ac:dyDescent="0.25">
      <c r="V483" s="219" t="str">
        <f t="shared" si="42"/>
        <v/>
      </c>
      <c r="W483" s="220">
        <f t="shared" si="41"/>
        <v>1</v>
      </c>
    </row>
    <row r="484" spans="22:23" x14ac:dyDescent="0.25">
      <c r="V484" s="219" t="str">
        <f t="shared" si="42"/>
        <v/>
      </c>
      <c r="W484" s="220">
        <f t="shared" si="41"/>
        <v>1</v>
      </c>
    </row>
    <row r="485" spans="22:23" x14ac:dyDescent="0.25">
      <c r="V485" s="219" t="str">
        <f t="shared" si="42"/>
        <v/>
      </c>
      <c r="W485" s="220">
        <f t="shared" si="41"/>
        <v>1</v>
      </c>
    </row>
    <row r="486" spans="22:23" x14ac:dyDescent="0.25">
      <c r="V486" s="219" t="str">
        <f t="shared" si="42"/>
        <v/>
      </c>
      <c r="W486" s="220">
        <f t="shared" si="41"/>
        <v>1</v>
      </c>
    </row>
    <row r="487" spans="22:23" x14ac:dyDescent="0.25">
      <c r="V487" s="219" t="str">
        <f t="shared" si="42"/>
        <v/>
      </c>
      <c r="W487" s="220">
        <f t="shared" si="41"/>
        <v>1</v>
      </c>
    </row>
    <row r="488" spans="22:23" x14ac:dyDescent="0.25">
      <c r="V488" s="219" t="str">
        <f t="shared" si="42"/>
        <v/>
      </c>
      <c r="W488" s="220">
        <f t="shared" si="41"/>
        <v>1</v>
      </c>
    </row>
    <row r="489" spans="22:23" x14ac:dyDescent="0.25">
      <c r="V489" s="219" t="str">
        <f t="shared" si="42"/>
        <v/>
      </c>
      <c r="W489" s="220">
        <f t="shared" si="41"/>
        <v>1</v>
      </c>
    </row>
    <row r="490" spans="22:23" x14ac:dyDescent="0.25">
      <c r="V490" s="219" t="str">
        <f t="shared" si="42"/>
        <v/>
      </c>
      <c r="W490" s="220">
        <f t="shared" si="41"/>
        <v>1</v>
      </c>
    </row>
    <row r="491" spans="22:23" x14ac:dyDescent="0.25">
      <c r="V491" s="219" t="str">
        <f t="shared" si="42"/>
        <v/>
      </c>
      <c r="W491" s="220">
        <f t="shared" si="41"/>
        <v>1</v>
      </c>
    </row>
    <row r="492" spans="22:23" x14ac:dyDescent="0.25">
      <c r="V492" s="219" t="str">
        <f t="shared" si="42"/>
        <v/>
      </c>
      <c r="W492" s="220">
        <f t="shared" si="41"/>
        <v>1</v>
      </c>
    </row>
    <row r="493" spans="22:23" x14ac:dyDescent="0.25">
      <c r="V493" s="219" t="str">
        <f t="shared" si="42"/>
        <v/>
      </c>
      <c r="W493" s="220">
        <f t="shared" si="41"/>
        <v>1</v>
      </c>
    </row>
    <row r="494" spans="22:23" x14ac:dyDescent="0.25">
      <c r="V494" s="219" t="str">
        <f t="shared" si="42"/>
        <v/>
      </c>
      <c r="W494" s="220">
        <f t="shared" si="41"/>
        <v>1</v>
      </c>
    </row>
    <row r="495" spans="22:23" x14ac:dyDescent="0.25">
      <c r="V495" s="219" t="str">
        <f t="shared" si="42"/>
        <v/>
      </c>
      <c r="W495" s="220">
        <f t="shared" si="41"/>
        <v>1</v>
      </c>
    </row>
    <row r="496" spans="22:23" x14ac:dyDescent="0.25">
      <c r="V496" s="219" t="str">
        <f t="shared" si="42"/>
        <v/>
      </c>
      <c r="W496" s="220">
        <f t="shared" si="41"/>
        <v>1</v>
      </c>
    </row>
    <row r="497" spans="22:23" x14ac:dyDescent="0.25">
      <c r="V497" s="219" t="str">
        <f t="shared" si="42"/>
        <v/>
      </c>
      <c r="W497" s="220">
        <f t="shared" si="41"/>
        <v>1</v>
      </c>
    </row>
    <row r="498" spans="22:23" x14ac:dyDescent="0.25">
      <c r="V498" s="219" t="str">
        <f t="shared" si="42"/>
        <v/>
      </c>
      <c r="W498" s="220">
        <f t="shared" si="41"/>
        <v>1</v>
      </c>
    </row>
    <row r="499" spans="22:23" x14ac:dyDescent="0.25">
      <c r="V499" s="219" t="str">
        <f t="shared" si="42"/>
        <v/>
      </c>
      <c r="W499" s="220">
        <f t="shared" si="41"/>
        <v>1</v>
      </c>
    </row>
    <row r="500" spans="22:23" x14ac:dyDescent="0.25">
      <c r="V500" s="219" t="str">
        <f t="shared" si="42"/>
        <v/>
      </c>
      <c r="W500" s="220">
        <f t="shared" si="41"/>
        <v>1</v>
      </c>
    </row>
    <row r="501" spans="22:23" x14ac:dyDescent="0.25">
      <c r="V501" s="219" t="str">
        <f t="shared" si="42"/>
        <v/>
      </c>
      <c r="W501" s="220">
        <f t="shared" si="41"/>
        <v>1</v>
      </c>
    </row>
    <row r="502" spans="22:23" x14ac:dyDescent="0.25">
      <c r="V502" s="219" t="str">
        <f t="shared" si="42"/>
        <v/>
      </c>
      <c r="W502" s="220">
        <f t="shared" si="41"/>
        <v>1</v>
      </c>
    </row>
    <row r="503" spans="22:23" x14ac:dyDescent="0.25">
      <c r="V503" s="219" t="str">
        <f t="shared" si="42"/>
        <v/>
      </c>
      <c r="W503" s="220">
        <f t="shared" si="41"/>
        <v>1</v>
      </c>
    </row>
    <row r="504" spans="22:23" x14ac:dyDescent="0.25">
      <c r="V504" s="219" t="str">
        <f t="shared" si="42"/>
        <v/>
      </c>
      <c r="W504" s="220">
        <f t="shared" si="41"/>
        <v>1</v>
      </c>
    </row>
    <row r="505" spans="22:23" x14ac:dyDescent="0.25">
      <c r="V505" s="219" t="str">
        <f t="shared" si="42"/>
        <v/>
      </c>
      <c r="W505" s="220">
        <f t="shared" si="41"/>
        <v>1</v>
      </c>
    </row>
    <row r="506" spans="22:23" x14ac:dyDescent="0.25">
      <c r="V506" s="219" t="str">
        <f t="shared" si="42"/>
        <v/>
      </c>
      <c r="W506" s="220">
        <f t="shared" si="41"/>
        <v>1</v>
      </c>
    </row>
    <row r="507" spans="22:23" x14ac:dyDescent="0.25">
      <c r="V507" s="219" t="str">
        <f t="shared" si="42"/>
        <v/>
      </c>
      <c r="W507" s="220">
        <f t="shared" si="41"/>
        <v>1</v>
      </c>
    </row>
    <row r="508" spans="22:23" x14ac:dyDescent="0.25">
      <c r="V508" s="219" t="str">
        <f t="shared" si="42"/>
        <v/>
      </c>
      <c r="W508" s="220">
        <f t="shared" si="41"/>
        <v>1</v>
      </c>
    </row>
    <row r="509" spans="22:23" x14ac:dyDescent="0.25">
      <c r="V509" s="219" t="str">
        <f t="shared" si="42"/>
        <v/>
      </c>
      <c r="W509" s="220">
        <f t="shared" si="41"/>
        <v>1</v>
      </c>
    </row>
    <row r="510" spans="22:23" x14ac:dyDescent="0.25">
      <c r="V510" s="219" t="str">
        <f t="shared" si="42"/>
        <v/>
      </c>
      <c r="W510" s="220">
        <f t="shared" si="41"/>
        <v>1</v>
      </c>
    </row>
    <row r="511" spans="22:23" x14ac:dyDescent="0.25">
      <c r="V511" s="219" t="str">
        <f t="shared" si="42"/>
        <v/>
      </c>
      <c r="W511" s="220">
        <f t="shared" si="41"/>
        <v>1</v>
      </c>
    </row>
    <row r="512" spans="22:23" x14ac:dyDescent="0.25">
      <c r="V512" s="219" t="str">
        <f t="shared" si="42"/>
        <v/>
      </c>
      <c r="W512" s="220">
        <f t="shared" si="41"/>
        <v>1</v>
      </c>
    </row>
    <row r="513" spans="22:23" x14ac:dyDescent="0.25">
      <c r="V513" s="219" t="str">
        <f t="shared" si="42"/>
        <v/>
      </c>
      <c r="W513" s="220">
        <f t="shared" si="41"/>
        <v>1</v>
      </c>
    </row>
    <row r="514" spans="22:23" x14ac:dyDescent="0.25">
      <c r="V514" s="219" t="str">
        <f t="shared" si="42"/>
        <v/>
      </c>
      <c r="W514" s="220">
        <f t="shared" si="41"/>
        <v>1</v>
      </c>
    </row>
    <row r="515" spans="22:23" x14ac:dyDescent="0.25">
      <c r="V515" s="219" t="str">
        <f t="shared" si="42"/>
        <v/>
      </c>
      <c r="W515" s="220">
        <f t="shared" si="41"/>
        <v>1</v>
      </c>
    </row>
    <row r="516" spans="22:23" x14ac:dyDescent="0.25">
      <c r="V516" s="219" t="str">
        <f t="shared" si="42"/>
        <v/>
      </c>
      <c r="W516" s="220">
        <f t="shared" si="41"/>
        <v>1</v>
      </c>
    </row>
    <row r="517" spans="22:23" x14ac:dyDescent="0.25">
      <c r="V517" s="219" t="str">
        <f t="shared" si="42"/>
        <v/>
      </c>
      <c r="W517" s="220">
        <f t="shared" si="41"/>
        <v>1</v>
      </c>
    </row>
    <row r="518" spans="22:23" x14ac:dyDescent="0.25">
      <c r="V518" s="219" t="str">
        <f t="shared" si="42"/>
        <v/>
      </c>
      <c r="W518" s="220">
        <f t="shared" si="41"/>
        <v>1</v>
      </c>
    </row>
    <row r="519" spans="22:23" x14ac:dyDescent="0.25">
      <c r="V519" s="219" t="str">
        <f t="shared" si="42"/>
        <v/>
      </c>
      <c r="W519" s="220">
        <f t="shared" si="41"/>
        <v>1</v>
      </c>
    </row>
    <row r="520" spans="22:23" x14ac:dyDescent="0.25">
      <c r="V520" s="219" t="str">
        <f t="shared" si="42"/>
        <v/>
      </c>
      <c r="W520" s="220">
        <f t="shared" si="41"/>
        <v>1</v>
      </c>
    </row>
    <row r="521" spans="22:23" x14ac:dyDescent="0.25">
      <c r="V521" s="219" t="str">
        <f t="shared" si="42"/>
        <v/>
      </c>
      <c r="W521" s="220">
        <f t="shared" si="41"/>
        <v>1</v>
      </c>
    </row>
    <row r="522" spans="22:23" x14ac:dyDescent="0.25">
      <c r="V522" s="219" t="str">
        <f t="shared" si="42"/>
        <v/>
      </c>
      <c r="W522" s="220">
        <f t="shared" si="41"/>
        <v>1</v>
      </c>
    </row>
    <row r="523" spans="22:23" x14ac:dyDescent="0.25">
      <c r="V523" s="219" t="str">
        <f t="shared" si="42"/>
        <v/>
      </c>
      <c r="W523" s="220">
        <f t="shared" si="41"/>
        <v>1</v>
      </c>
    </row>
    <row r="524" spans="22:23" x14ac:dyDescent="0.25">
      <c r="V524" s="219" t="str">
        <f t="shared" si="42"/>
        <v/>
      </c>
      <c r="W524" s="220">
        <f t="shared" si="41"/>
        <v>1</v>
      </c>
    </row>
    <row r="525" spans="22:23" x14ac:dyDescent="0.25">
      <c r="V525" s="219" t="str">
        <f t="shared" si="42"/>
        <v/>
      </c>
      <c r="W525" s="220">
        <f t="shared" si="41"/>
        <v>1</v>
      </c>
    </row>
    <row r="526" spans="22:23" x14ac:dyDescent="0.25">
      <c r="V526" s="219" t="str">
        <f t="shared" si="42"/>
        <v/>
      </c>
      <c r="W526" s="220">
        <f t="shared" si="41"/>
        <v>1</v>
      </c>
    </row>
    <row r="527" spans="22:23" x14ac:dyDescent="0.25">
      <c r="V527" s="219" t="str">
        <f t="shared" si="42"/>
        <v/>
      </c>
      <c r="W527" s="220">
        <f t="shared" si="41"/>
        <v>1</v>
      </c>
    </row>
    <row r="528" spans="22:23" x14ac:dyDescent="0.25">
      <c r="V528" s="219" t="str">
        <f t="shared" si="42"/>
        <v/>
      </c>
      <c r="W528" s="220">
        <f t="shared" si="41"/>
        <v>1</v>
      </c>
    </row>
    <row r="529" spans="22:23" x14ac:dyDescent="0.25">
      <c r="V529" s="219" t="str">
        <f t="shared" si="42"/>
        <v/>
      </c>
      <c r="W529" s="220">
        <f t="shared" si="41"/>
        <v>1</v>
      </c>
    </row>
    <row r="530" spans="22:23" x14ac:dyDescent="0.25">
      <c r="V530" s="219" t="str">
        <f t="shared" si="42"/>
        <v/>
      </c>
      <c r="W530" s="220">
        <f t="shared" ref="W530:W577" si="43">1-(R530/100)</f>
        <v>1</v>
      </c>
    </row>
    <row r="531" spans="22:23" x14ac:dyDescent="0.25">
      <c r="V531" s="219" t="str">
        <f t="shared" si="42"/>
        <v/>
      </c>
      <c r="W531" s="220">
        <f t="shared" si="43"/>
        <v>1</v>
      </c>
    </row>
    <row r="532" spans="22:23" x14ac:dyDescent="0.25">
      <c r="V532" s="219" t="str">
        <f t="shared" si="42"/>
        <v/>
      </c>
      <c r="W532" s="220">
        <f t="shared" si="43"/>
        <v>1</v>
      </c>
    </row>
    <row r="533" spans="22:23" x14ac:dyDescent="0.25">
      <c r="V533" s="219" t="str">
        <f t="shared" si="42"/>
        <v/>
      </c>
      <c r="W533" s="220">
        <f t="shared" si="43"/>
        <v>1</v>
      </c>
    </row>
    <row r="534" spans="22:23" x14ac:dyDescent="0.25">
      <c r="V534" s="219" t="str">
        <f t="shared" si="42"/>
        <v/>
      </c>
      <c r="W534" s="220">
        <f t="shared" si="43"/>
        <v>1</v>
      </c>
    </row>
    <row r="535" spans="22:23" x14ac:dyDescent="0.25">
      <c r="V535" s="219" t="str">
        <f t="shared" si="42"/>
        <v/>
      </c>
      <c r="W535" s="220">
        <f t="shared" si="43"/>
        <v>1</v>
      </c>
    </row>
    <row r="536" spans="22:23" x14ac:dyDescent="0.25">
      <c r="V536" s="219" t="str">
        <f t="shared" si="42"/>
        <v/>
      </c>
      <c r="W536" s="220">
        <f t="shared" si="43"/>
        <v>1</v>
      </c>
    </row>
    <row r="537" spans="22:23" x14ac:dyDescent="0.25">
      <c r="V537" s="219" t="str">
        <f t="shared" si="42"/>
        <v/>
      </c>
      <c r="W537" s="220">
        <f t="shared" si="43"/>
        <v>1</v>
      </c>
    </row>
    <row r="538" spans="22:23" x14ac:dyDescent="0.25">
      <c r="V538" s="219" t="str">
        <f t="shared" si="42"/>
        <v/>
      </c>
      <c r="W538" s="220">
        <f t="shared" si="43"/>
        <v>1</v>
      </c>
    </row>
    <row r="539" spans="22:23" x14ac:dyDescent="0.25">
      <c r="V539" s="219" t="str">
        <f t="shared" si="42"/>
        <v/>
      </c>
      <c r="W539" s="220">
        <f t="shared" si="43"/>
        <v>1</v>
      </c>
    </row>
    <row r="540" spans="22:23" x14ac:dyDescent="0.25">
      <c r="V540" s="219" t="str">
        <f t="shared" si="42"/>
        <v/>
      </c>
      <c r="W540" s="220">
        <f t="shared" si="43"/>
        <v>1</v>
      </c>
    </row>
    <row r="541" spans="22:23" x14ac:dyDescent="0.25">
      <c r="V541" s="219" t="str">
        <f t="shared" ref="V541:V604" si="44">LEFT(J538,3)</f>
        <v/>
      </c>
      <c r="W541" s="220">
        <f t="shared" si="43"/>
        <v>1</v>
      </c>
    </row>
    <row r="542" spans="22:23" x14ac:dyDescent="0.25">
      <c r="V542" s="219" t="str">
        <f t="shared" si="44"/>
        <v/>
      </c>
      <c r="W542" s="220">
        <f t="shared" si="43"/>
        <v>1</v>
      </c>
    </row>
    <row r="543" spans="22:23" x14ac:dyDescent="0.25">
      <c r="V543" s="219" t="str">
        <f t="shared" si="44"/>
        <v/>
      </c>
      <c r="W543" s="220">
        <f t="shared" si="43"/>
        <v>1</v>
      </c>
    </row>
    <row r="544" spans="22:23" x14ac:dyDescent="0.25">
      <c r="V544" s="219" t="str">
        <f t="shared" si="44"/>
        <v/>
      </c>
      <c r="W544" s="220">
        <f t="shared" si="43"/>
        <v>1</v>
      </c>
    </row>
    <row r="545" spans="22:23" x14ac:dyDescent="0.25">
      <c r="V545" s="219" t="str">
        <f t="shared" si="44"/>
        <v/>
      </c>
      <c r="W545" s="220">
        <f t="shared" si="43"/>
        <v>1</v>
      </c>
    </row>
    <row r="546" spans="22:23" x14ac:dyDescent="0.25">
      <c r="V546" s="219" t="str">
        <f t="shared" si="44"/>
        <v/>
      </c>
      <c r="W546" s="220">
        <f t="shared" si="43"/>
        <v>1</v>
      </c>
    </row>
    <row r="547" spans="22:23" x14ac:dyDescent="0.25">
      <c r="V547" s="219" t="str">
        <f t="shared" si="44"/>
        <v/>
      </c>
      <c r="W547" s="220">
        <f t="shared" si="43"/>
        <v>1</v>
      </c>
    </row>
    <row r="548" spans="22:23" x14ac:dyDescent="0.25">
      <c r="V548" s="219" t="str">
        <f t="shared" si="44"/>
        <v/>
      </c>
      <c r="W548" s="220">
        <f t="shared" si="43"/>
        <v>1</v>
      </c>
    </row>
    <row r="549" spans="22:23" x14ac:dyDescent="0.25">
      <c r="V549" s="219" t="str">
        <f t="shared" si="44"/>
        <v/>
      </c>
      <c r="W549" s="220">
        <f t="shared" si="43"/>
        <v>1</v>
      </c>
    </row>
    <row r="550" spans="22:23" x14ac:dyDescent="0.25">
      <c r="V550" s="219" t="str">
        <f t="shared" si="44"/>
        <v/>
      </c>
      <c r="W550" s="220">
        <f t="shared" si="43"/>
        <v>1</v>
      </c>
    </row>
    <row r="551" spans="22:23" x14ac:dyDescent="0.25">
      <c r="V551" s="219" t="str">
        <f t="shared" si="44"/>
        <v/>
      </c>
      <c r="W551" s="220">
        <f t="shared" si="43"/>
        <v>1</v>
      </c>
    </row>
    <row r="552" spans="22:23" x14ac:dyDescent="0.25">
      <c r="V552" s="219" t="str">
        <f t="shared" si="44"/>
        <v/>
      </c>
      <c r="W552" s="220">
        <f t="shared" si="43"/>
        <v>1</v>
      </c>
    </row>
    <row r="553" spans="22:23" x14ac:dyDescent="0.25">
      <c r="V553" s="219" t="str">
        <f t="shared" si="44"/>
        <v/>
      </c>
      <c r="W553" s="220">
        <f t="shared" si="43"/>
        <v>1</v>
      </c>
    </row>
    <row r="554" spans="22:23" x14ac:dyDescent="0.25">
      <c r="V554" s="219" t="str">
        <f t="shared" si="44"/>
        <v/>
      </c>
      <c r="W554" s="220">
        <f t="shared" si="43"/>
        <v>1</v>
      </c>
    </row>
    <row r="555" spans="22:23" x14ac:dyDescent="0.25">
      <c r="V555" s="219" t="str">
        <f t="shared" si="44"/>
        <v/>
      </c>
      <c r="W555" s="220">
        <f t="shared" si="43"/>
        <v>1</v>
      </c>
    </row>
    <row r="556" spans="22:23" x14ac:dyDescent="0.25">
      <c r="V556" s="219" t="str">
        <f t="shared" si="44"/>
        <v/>
      </c>
      <c r="W556" s="220">
        <f t="shared" si="43"/>
        <v>1</v>
      </c>
    </row>
    <row r="557" spans="22:23" x14ac:dyDescent="0.25">
      <c r="V557" s="219" t="str">
        <f t="shared" si="44"/>
        <v/>
      </c>
      <c r="W557" s="220">
        <f t="shared" si="43"/>
        <v>1</v>
      </c>
    </row>
    <row r="558" spans="22:23" x14ac:dyDescent="0.25">
      <c r="V558" s="219" t="str">
        <f t="shared" si="44"/>
        <v/>
      </c>
      <c r="W558" s="220">
        <f t="shared" si="43"/>
        <v>1</v>
      </c>
    </row>
    <row r="559" spans="22:23" x14ac:dyDescent="0.25">
      <c r="V559" s="219" t="str">
        <f t="shared" si="44"/>
        <v/>
      </c>
      <c r="W559" s="220">
        <f t="shared" si="43"/>
        <v>1</v>
      </c>
    </row>
    <row r="560" spans="22:23" x14ac:dyDescent="0.25">
      <c r="V560" s="219" t="str">
        <f t="shared" si="44"/>
        <v/>
      </c>
      <c r="W560" s="220">
        <f t="shared" si="43"/>
        <v>1</v>
      </c>
    </row>
    <row r="561" spans="22:23" x14ac:dyDescent="0.25">
      <c r="V561" s="219" t="str">
        <f t="shared" si="44"/>
        <v/>
      </c>
      <c r="W561" s="220">
        <f t="shared" si="43"/>
        <v>1</v>
      </c>
    </row>
    <row r="562" spans="22:23" x14ac:dyDescent="0.25">
      <c r="V562" s="219" t="str">
        <f t="shared" si="44"/>
        <v/>
      </c>
      <c r="W562" s="220">
        <f t="shared" si="43"/>
        <v>1</v>
      </c>
    </row>
    <row r="563" spans="22:23" x14ac:dyDescent="0.25">
      <c r="V563" s="219" t="str">
        <f t="shared" si="44"/>
        <v/>
      </c>
      <c r="W563" s="220">
        <f t="shared" si="43"/>
        <v>1</v>
      </c>
    </row>
    <row r="564" spans="22:23" x14ac:dyDescent="0.25">
      <c r="V564" s="219" t="str">
        <f t="shared" si="44"/>
        <v/>
      </c>
      <c r="W564" s="220">
        <f t="shared" si="43"/>
        <v>1</v>
      </c>
    </row>
    <row r="565" spans="22:23" x14ac:dyDescent="0.25">
      <c r="V565" s="219" t="str">
        <f t="shared" si="44"/>
        <v/>
      </c>
      <c r="W565" s="220">
        <f t="shared" si="43"/>
        <v>1</v>
      </c>
    </row>
    <row r="566" spans="22:23" x14ac:dyDescent="0.25">
      <c r="V566" s="219" t="str">
        <f t="shared" si="44"/>
        <v/>
      </c>
      <c r="W566" s="220">
        <f t="shared" si="43"/>
        <v>1</v>
      </c>
    </row>
    <row r="567" spans="22:23" x14ac:dyDescent="0.25">
      <c r="V567" s="219" t="str">
        <f t="shared" si="44"/>
        <v/>
      </c>
      <c r="W567" s="220">
        <f t="shared" si="43"/>
        <v>1</v>
      </c>
    </row>
    <row r="568" spans="22:23" x14ac:dyDescent="0.25">
      <c r="V568" s="219" t="str">
        <f t="shared" si="44"/>
        <v/>
      </c>
      <c r="W568" s="220">
        <f t="shared" si="43"/>
        <v>1</v>
      </c>
    </row>
    <row r="569" spans="22:23" x14ac:dyDescent="0.25">
      <c r="V569" s="219" t="str">
        <f t="shared" si="44"/>
        <v/>
      </c>
      <c r="W569" s="220">
        <f t="shared" si="43"/>
        <v>1</v>
      </c>
    </row>
    <row r="570" spans="22:23" x14ac:dyDescent="0.25">
      <c r="V570" s="219" t="str">
        <f t="shared" si="44"/>
        <v/>
      </c>
      <c r="W570" s="220">
        <f t="shared" si="43"/>
        <v>1</v>
      </c>
    </row>
    <row r="571" spans="22:23" x14ac:dyDescent="0.25">
      <c r="V571" s="219" t="str">
        <f t="shared" si="44"/>
        <v/>
      </c>
      <c r="W571" s="220">
        <f t="shared" si="43"/>
        <v>1</v>
      </c>
    </row>
    <row r="572" spans="22:23" x14ac:dyDescent="0.25">
      <c r="V572" s="219" t="str">
        <f t="shared" si="44"/>
        <v/>
      </c>
      <c r="W572" s="220">
        <f t="shared" si="43"/>
        <v>1</v>
      </c>
    </row>
    <row r="573" spans="22:23" x14ac:dyDescent="0.25">
      <c r="V573" s="219" t="str">
        <f t="shared" si="44"/>
        <v/>
      </c>
      <c r="W573" s="220">
        <f t="shared" si="43"/>
        <v>1</v>
      </c>
    </row>
    <row r="574" spans="22:23" x14ac:dyDescent="0.25">
      <c r="V574" s="219" t="str">
        <f t="shared" si="44"/>
        <v/>
      </c>
      <c r="W574" s="220">
        <f t="shared" si="43"/>
        <v>1</v>
      </c>
    </row>
    <row r="575" spans="22:23" x14ac:dyDescent="0.25">
      <c r="V575" s="219" t="str">
        <f t="shared" si="44"/>
        <v/>
      </c>
      <c r="W575" s="220">
        <f t="shared" si="43"/>
        <v>1</v>
      </c>
    </row>
    <row r="576" spans="22:23" x14ac:dyDescent="0.25">
      <c r="V576" s="219" t="str">
        <f t="shared" si="44"/>
        <v/>
      </c>
      <c r="W576" s="220">
        <f t="shared" si="43"/>
        <v>1</v>
      </c>
    </row>
    <row r="577" spans="22:23" x14ac:dyDescent="0.25">
      <c r="V577" s="219" t="str">
        <f t="shared" si="44"/>
        <v/>
      </c>
      <c r="W577" s="220">
        <f t="shared" si="43"/>
        <v>1</v>
      </c>
    </row>
    <row r="578" spans="22:23" x14ac:dyDescent="0.25">
      <c r="V578" s="219" t="str">
        <f t="shared" si="44"/>
        <v/>
      </c>
    </row>
    <row r="579" spans="22:23" x14ac:dyDescent="0.25">
      <c r="V579" s="219" t="str">
        <f t="shared" si="44"/>
        <v/>
      </c>
    </row>
    <row r="580" spans="22:23" x14ac:dyDescent="0.25">
      <c r="V580" s="219" t="str">
        <f t="shared" si="44"/>
        <v/>
      </c>
    </row>
    <row r="581" spans="22:23" x14ac:dyDescent="0.25">
      <c r="V581" s="219" t="str">
        <f t="shared" si="44"/>
        <v/>
      </c>
    </row>
    <row r="582" spans="22:23" x14ac:dyDescent="0.25">
      <c r="V582" s="219" t="str">
        <f t="shared" si="44"/>
        <v/>
      </c>
    </row>
    <row r="583" spans="22:23" x14ac:dyDescent="0.25">
      <c r="V583" s="219" t="str">
        <f t="shared" si="44"/>
        <v/>
      </c>
    </row>
    <row r="584" spans="22:23" x14ac:dyDescent="0.25">
      <c r="V584" s="219" t="str">
        <f t="shared" si="44"/>
        <v/>
      </c>
    </row>
    <row r="585" spans="22:23" x14ac:dyDescent="0.25">
      <c r="V585" s="219" t="str">
        <f t="shared" si="44"/>
        <v/>
      </c>
    </row>
    <row r="586" spans="22:23" x14ac:dyDescent="0.25">
      <c r="V586" s="219" t="str">
        <f t="shared" si="44"/>
        <v/>
      </c>
    </row>
    <row r="587" spans="22:23" x14ac:dyDescent="0.25">
      <c r="V587" s="219" t="str">
        <f t="shared" si="44"/>
        <v/>
      </c>
    </row>
    <row r="588" spans="22:23" x14ac:dyDescent="0.25">
      <c r="V588" s="219" t="str">
        <f t="shared" si="44"/>
        <v/>
      </c>
    </row>
    <row r="589" spans="22:23" x14ac:dyDescent="0.25">
      <c r="V589" s="219" t="str">
        <f t="shared" si="44"/>
        <v/>
      </c>
    </row>
    <row r="590" spans="22:23" x14ac:dyDescent="0.25">
      <c r="V590" s="219" t="str">
        <f t="shared" si="44"/>
        <v/>
      </c>
    </row>
    <row r="591" spans="22:23" x14ac:dyDescent="0.25">
      <c r="V591" s="219" t="str">
        <f t="shared" si="44"/>
        <v/>
      </c>
    </row>
    <row r="592" spans="22:23" x14ac:dyDescent="0.25">
      <c r="V592" s="219" t="str">
        <f t="shared" si="44"/>
        <v/>
      </c>
    </row>
    <row r="593" spans="22:22" x14ac:dyDescent="0.25">
      <c r="V593" s="219" t="str">
        <f t="shared" si="44"/>
        <v/>
      </c>
    </row>
    <row r="594" spans="22:22" x14ac:dyDescent="0.25">
      <c r="V594" s="219" t="str">
        <f t="shared" si="44"/>
        <v/>
      </c>
    </row>
    <row r="595" spans="22:22" x14ac:dyDescent="0.25">
      <c r="V595" s="219" t="str">
        <f t="shared" si="44"/>
        <v/>
      </c>
    </row>
    <row r="596" spans="22:22" x14ac:dyDescent="0.25">
      <c r="V596" s="219" t="str">
        <f t="shared" si="44"/>
        <v/>
      </c>
    </row>
    <row r="597" spans="22:22" x14ac:dyDescent="0.25">
      <c r="V597" s="219" t="str">
        <f t="shared" si="44"/>
        <v/>
      </c>
    </row>
    <row r="598" spans="22:22" x14ac:dyDescent="0.25">
      <c r="V598" s="219" t="str">
        <f t="shared" si="44"/>
        <v/>
      </c>
    </row>
    <row r="599" spans="22:22" x14ac:dyDescent="0.25">
      <c r="V599" s="219" t="str">
        <f t="shared" si="44"/>
        <v/>
      </c>
    </row>
    <row r="600" spans="22:22" x14ac:dyDescent="0.25">
      <c r="V600" s="219" t="str">
        <f t="shared" si="44"/>
        <v/>
      </c>
    </row>
    <row r="601" spans="22:22" x14ac:dyDescent="0.25">
      <c r="V601" s="219" t="str">
        <f t="shared" si="44"/>
        <v/>
      </c>
    </row>
    <row r="602" spans="22:22" x14ac:dyDescent="0.25">
      <c r="V602" s="219" t="str">
        <f t="shared" si="44"/>
        <v/>
      </c>
    </row>
    <row r="603" spans="22:22" x14ac:dyDescent="0.25">
      <c r="V603" s="219" t="str">
        <f t="shared" si="44"/>
        <v/>
      </c>
    </row>
    <row r="604" spans="22:22" x14ac:dyDescent="0.25">
      <c r="V604" s="219" t="str">
        <f t="shared" si="44"/>
        <v/>
      </c>
    </row>
    <row r="605" spans="22:22" x14ac:dyDescent="0.25">
      <c r="V605" s="219" t="str">
        <f t="shared" ref="V605:V612" si="45">LEFT(J602,3)</f>
        <v/>
      </c>
    </row>
    <row r="606" spans="22:22" x14ac:dyDescent="0.25">
      <c r="V606" s="219" t="str">
        <f t="shared" si="45"/>
        <v/>
      </c>
    </row>
    <row r="607" spans="22:22" x14ac:dyDescent="0.25">
      <c r="V607" s="219" t="str">
        <f t="shared" si="45"/>
        <v/>
      </c>
    </row>
    <row r="608" spans="22:22" x14ac:dyDescent="0.25">
      <c r="V608" s="219" t="str">
        <f t="shared" si="45"/>
        <v/>
      </c>
    </row>
    <row r="609" spans="22:22" x14ac:dyDescent="0.25">
      <c r="V609" s="219" t="str">
        <f t="shared" si="45"/>
        <v/>
      </c>
    </row>
    <row r="610" spans="22:22" x14ac:dyDescent="0.25">
      <c r="V610" s="219" t="str">
        <f t="shared" si="45"/>
        <v/>
      </c>
    </row>
    <row r="611" spans="22:22" x14ac:dyDescent="0.25">
      <c r="V611" s="219" t="str">
        <f t="shared" si="45"/>
        <v/>
      </c>
    </row>
    <row r="612" spans="22:22" x14ac:dyDescent="0.25">
      <c r="V612" s="219" t="str">
        <f t="shared" si="45"/>
        <v/>
      </c>
    </row>
  </sheetData>
  <sheetProtection algorithmName="SHA-512" hashValue="irO6x9hiyIyc0igTNSMuNeZAkLRi04lbJyJrO1vY4HtUzY+MVAdJofDPZqhZjBEnTXI0t7BNW3jkQtyb/NoQdw==" saltValue="ILIbo5PrzhkXSGH61t444g==" spinCount="100000" sheet="1" objects="1" scenarios="1" selectLockedCells="1" autoFilter="0"/>
  <autoFilter ref="B16:Q217" xr:uid="{00000000-0009-0000-0000-000008000000}">
    <filterColumn colId="3" showButton="0"/>
    <filterColumn colId="4" showButton="0"/>
    <filterColumn colId="5" showButton="0"/>
  </autoFilter>
  <mergeCells count="412">
    <mergeCell ref="G3:L3"/>
    <mergeCell ref="F4:N4"/>
    <mergeCell ref="F5:N5"/>
    <mergeCell ref="G6:M6"/>
    <mergeCell ref="C9:E9"/>
    <mergeCell ref="C10:H10"/>
    <mergeCell ref="B14:D14"/>
    <mergeCell ref="E14:F14"/>
    <mergeCell ref="D15:F15"/>
    <mergeCell ref="E16:H16"/>
    <mergeCell ref="E17:F17"/>
    <mergeCell ref="G17:H17"/>
    <mergeCell ref="D11:E11"/>
    <mergeCell ref="G11:H11"/>
    <mergeCell ref="B12:D12"/>
    <mergeCell ref="E12:H12"/>
    <mergeCell ref="C13:F13"/>
    <mergeCell ref="G13:H13"/>
    <mergeCell ref="E21:F21"/>
    <mergeCell ref="G21:H21"/>
    <mergeCell ref="E22:F22"/>
    <mergeCell ref="G22:H22"/>
    <mergeCell ref="E23:F23"/>
    <mergeCell ref="G23:H23"/>
    <mergeCell ref="E18:F18"/>
    <mergeCell ref="G18:H18"/>
    <mergeCell ref="E19:F19"/>
    <mergeCell ref="G19:H19"/>
    <mergeCell ref="E20:F20"/>
    <mergeCell ref="G20:H20"/>
    <mergeCell ref="E27:F27"/>
    <mergeCell ref="G27:H27"/>
    <mergeCell ref="E28:F28"/>
    <mergeCell ref="G28:H28"/>
    <mergeCell ref="E29:F29"/>
    <mergeCell ref="G29:H29"/>
    <mergeCell ref="E24:F24"/>
    <mergeCell ref="G24:H24"/>
    <mergeCell ref="E25:F25"/>
    <mergeCell ref="G25:H25"/>
    <mergeCell ref="E26:F26"/>
    <mergeCell ref="G26:H26"/>
    <mergeCell ref="E33:F33"/>
    <mergeCell ref="G33:H33"/>
    <mergeCell ref="E34:F34"/>
    <mergeCell ref="G34:H34"/>
    <mergeCell ref="E35:F35"/>
    <mergeCell ref="G35:H35"/>
    <mergeCell ref="E30:F30"/>
    <mergeCell ref="G30:H30"/>
    <mergeCell ref="E31:F31"/>
    <mergeCell ref="G31:H31"/>
    <mergeCell ref="E32:F32"/>
    <mergeCell ref="G32:H32"/>
    <mergeCell ref="E39:F39"/>
    <mergeCell ref="G39:H39"/>
    <mergeCell ref="E40:F40"/>
    <mergeCell ref="G40:H40"/>
    <mergeCell ref="E41:F41"/>
    <mergeCell ref="G41:H41"/>
    <mergeCell ref="E36:F36"/>
    <mergeCell ref="G36:H36"/>
    <mergeCell ref="E37:F37"/>
    <mergeCell ref="G37:H37"/>
    <mergeCell ref="E38:F38"/>
    <mergeCell ref="G38:H38"/>
    <mergeCell ref="E45:F45"/>
    <mergeCell ref="G45:H45"/>
    <mergeCell ref="E46:F46"/>
    <mergeCell ref="G46:H46"/>
    <mergeCell ref="E47:F47"/>
    <mergeCell ref="G47:H47"/>
    <mergeCell ref="E42:F42"/>
    <mergeCell ref="G42:H42"/>
    <mergeCell ref="E43:F43"/>
    <mergeCell ref="G43:H43"/>
    <mergeCell ref="E44:F44"/>
    <mergeCell ref="G44:H44"/>
    <mergeCell ref="E51:F51"/>
    <mergeCell ref="G51:H51"/>
    <mergeCell ref="E52:F52"/>
    <mergeCell ref="G52:H52"/>
    <mergeCell ref="E53:F53"/>
    <mergeCell ref="G53:H53"/>
    <mergeCell ref="E48:F48"/>
    <mergeCell ref="G48:H48"/>
    <mergeCell ref="E49:F49"/>
    <mergeCell ref="G49:H49"/>
    <mergeCell ref="E50:F50"/>
    <mergeCell ref="G50:H50"/>
    <mergeCell ref="E57:F57"/>
    <mergeCell ref="G57:H57"/>
    <mergeCell ref="E58:F58"/>
    <mergeCell ref="G58:H58"/>
    <mergeCell ref="E59:F59"/>
    <mergeCell ref="G59:H59"/>
    <mergeCell ref="E54:F54"/>
    <mergeCell ref="G54:H54"/>
    <mergeCell ref="E55:F55"/>
    <mergeCell ref="G55:H55"/>
    <mergeCell ref="E56:F56"/>
    <mergeCell ref="G56:H56"/>
    <mergeCell ref="E63:F63"/>
    <mergeCell ref="G63:H63"/>
    <mergeCell ref="E64:F64"/>
    <mergeCell ref="G64:H64"/>
    <mergeCell ref="E65:F65"/>
    <mergeCell ref="G65:H65"/>
    <mergeCell ref="E60:F60"/>
    <mergeCell ref="G60:H60"/>
    <mergeCell ref="E61:F61"/>
    <mergeCell ref="G61:H61"/>
    <mergeCell ref="E62:F62"/>
    <mergeCell ref="G62:H62"/>
    <mergeCell ref="E69:F69"/>
    <mergeCell ref="G69:H69"/>
    <mergeCell ref="E70:F70"/>
    <mergeCell ref="G70:H70"/>
    <mergeCell ref="E71:F71"/>
    <mergeCell ref="G71:H71"/>
    <mergeCell ref="E66:F66"/>
    <mergeCell ref="G66:H66"/>
    <mergeCell ref="E67:F67"/>
    <mergeCell ref="G67:H67"/>
    <mergeCell ref="E68:F68"/>
    <mergeCell ref="G68:H68"/>
    <mergeCell ref="E75:F75"/>
    <mergeCell ref="G75:H75"/>
    <mergeCell ref="E76:F76"/>
    <mergeCell ref="G76:H76"/>
    <mergeCell ref="E77:F77"/>
    <mergeCell ref="G77:H77"/>
    <mergeCell ref="E72:F72"/>
    <mergeCell ref="G72:H72"/>
    <mergeCell ref="E73:F73"/>
    <mergeCell ref="G73:H73"/>
    <mergeCell ref="E74:F74"/>
    <mergeCell ref="G74:H74"/>
    <mergeCell ref="E81:F81"/>
    <mergeCell ref="G81:H81"/>
    <mergeCell ref="E82:F82"/>
    <mergeCell ref="G82:H82"/>
    <mergeCell ref="E83:F83"/>
    <mergeCell ref="G83:H83"/>
    <mergeCell ref="E78:F78"/>
    <mergeCell ref="G78:H78"/>
    <mergeCell ref="E79:F79"/>
    <mergeCell ref="G79:H79"/>
    <mergeCell ref="E80:F80"/>
    <mergeCell ref="G80:H80"/>
    <mergeCell ref="E87:F87"/>
    <mergeCell ref="G87:H87"/>
    <mergeCell ref="E88:F88"/>
    <mergeCell ref="G88:H88"/>
    <mergeCell ref="E89:F89"/>
    <mergeCell ref="G89:H89"/>
    <mergeCell ref="E84:F84"/>
    <mergeCell ref="G84:H84"/>
    <mergeCell ref="E85:F85"/>
    <mergeCell ref="G85:H85"/>
    <mergeCell ref="E86:F86"/>
    <mergeCell ref="G86:H86"/>
    <mergeCell ref="E93:F93"/>
    <mergeCell ref="G93:H93"/>
    <mergeCell ref="E94:F94"/>
    <mergeCell ref="G94:H94"/>
    <mergeCell ref="E95:F95"/>
    <mergeCell ref="G95:H95"/>
    <mergeCell ref="E90:F90"/>
    <mergeCell ref="G90:H90"/>
    <mergeCell ref="E91:F91"/>
    <mergeCell ref="G91:H91"/>
    <mergeCell ref="E92:F92"/>
    <mergeCell ref="G92:H92"/>
    <mergeCell ref="E99:F99"/>
    <mergeCell ref="G99:H99"/>
    <mergeCell ref="E100:F100"/>
    <mergeCell ref="G100:H100"/>
    <mergeCell ref="E101:F101"/>
    <mergeCell ref="G101:H101"/>
    <mergeCell ref="E96:F96"/>
    <mergeCell ref="G96:H96"/>
    <mergeCell ref="E97:F97"/>
    <mergeCell ref="G97:H97"/>
    <mergeCell ref="E98:F98"/>
    <mergeCell ref="G98:H98"/>
    <mergeCell ref="E105:F105"/>
    <mergeCell ref="G105:H105"/>
    <mergeCell ref="E106:F106"/>
    <mergeCell ref="G106:H106"/>
    <mergeCell ref="E107:F107"/>
    <mergeCell ref="G107:H107"/>
    <mergeCell ref="E102:F102"/>
    <mergeCell ref="G102:H102"/>
    <mergeCell ref="E103:F103"/>
    <mergeCell ref="G103:H103"/>
    <mergeCell ref="E104:F104"/>
    <mergeCell ref="G104:H104"/>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95:F195"/>
    <mergeCell ref="G195:H195"/>
    <mergeCell ref="E196:F196"/>
    <mergeCell ref="G196:H196"/>
    <mergeCell ref="E197:F197"/>
    <mergeCell ref="G197:H197"/>
    <mergeCell ref="E192:F192"/>
    <mergeCell ref="G192:H192"/>
    <mergeCell ref="E193:F193"/>
    <mergeCell ref="G193:H193"/>
    <mergeCell ref="E194:F194"/>
    <mergeCell ref="G194:H194"/>
    <mergeCell ref="E201:F201"/>
    <mergeCell ref="G201:H201"/>
    <mergeCell ref="E202:F202"/>
    <mergeCell ref="G202:H202"/>
    <mergeCell ref="E203:F203"/>
    <mergeCell ref="G203:H203"/>
    <mergeCell ref="E198:F198"/>
    <mergeCell ref="G198:H198"/>
    <mergeCell ref="E199:F199"/>
    <mergeCell ref="G199:H199"/>
    <mergeCell ref="E200:F200"/>
    <mergeCell ref="G200:H200"/>
    <mergeCell ref="B207:M207"/>
    <mergeCell ref="N207:P207"/>
    <mergeCell ref="D209:E209"/>
    <mergeCell ref="H209:I209"/>
    <mergeCell ref="D210:E210"/>
    <mergeCell ref="H210:I210"/>
    <mergeCell ref="E204:F204"/>
    <mergeCell ref="G204:H204"/>
    <mergeCell ref="E205:F205"/>
    <mergeCell ref="G205:H205"/>
    <mergeCell ref="E206:F206"/>
    <mergeCell ref="G206:H206"/>
    <mergeCell ref="D214:E214"/>
    <mergeCell ref="H214:I214"/>
    <mergeCell ref="D215:E215"/>
    <mergeCell ref="B219:Q219"/>
    <mergeCell ref="D211:E211"/>
    <mergeCell ref="H211:I211"/>
    <mergeCell ref="D212:E212"/>
    <mergeCell ref="H212:I212"/>
    <mergeCell ref="D213:E213"/>
    <mergeCell ref="H213:I213"/>
  </mergeCells>
  <conditionalFormatting sqref="B5:B12 B14:B206 B220:B1048576 B216:B218">
    <cfRule type="cellIs" dxfId="37" priority="8" stopIfTrue="1" operator="equal">
      <formula>" -   "</formula>
    </cfRule>
  </conditionalFormatting>
  <conditionalFormatting sqref="B17:B206">
    <cfRule type="cellIs" dxfId="36" priority="7" stopIfTrue="1" operator="equal">
      <formula>" 0   "</formula>
    </cfRule>
  </conditionalFormatting>
  <conditionalFormatting sqref="D11">
    <cfRule type="cellIs" dxfId="35" priority="6" stopIfTrue="1" operator="equal">
      <formula>" -   "</formula>
    </cfRule>
  </conditionalFormatting>
  <conditionalFormatting sqref="C10:H10">
    <cfRule type="cellIs" dxfId="34" priority="5" operator="lessThan">
      <formula>1</formula>
    </cfRule>
  </conditionalFormatting>
  <conditionalFormatting sqref="B207:B215">
    <cfRule type="cellIs" dxfId="33" priority="4" stopIfTrue="1" operator="equal">
      <formula>" -   "</formula>
    </cfRule>
  </conditionalFormatting>
  <conditionalFormatting sqref="Q209">
    <cfRule type="cellIs" dxfId="32" priority="2" operator="equal">
      <formula>"FLETE INCLUIDO"</formula>
    </cfRule>
    <cfRule type="cellIs" dxfId="31" priority="3" operator="equal">
      <formula>"SIN FLETE"</formula>
    </cfRule>
  </conditionalFormatting>
  <conditionalFormatting sqref="B219">
    <cfRule type="cellIs" dxfId="30" priority="1" stopIfTrue="1" operator="equal">
      <formula>" -   "</formula>
    </cfRule>
  </conditionalFormatting>
  <dataValidations count="1">
    <dataValidation type="custom" allowBlank="1" showInputMessage="1" showErrorMessage="1" errorTitle="CODIGO REPETIDO" error=" ¡ CODIGO YA EXISTE !." sqref="D25:D67" xr:uid="{00000000-0002-0000-0800-000000000000}">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Botón2_Haga_clic_en">
                <anchor moveWithCells="1">
                  <from>
                    <xdr:col>13</xdr:col>
                    <xdr:colOff>342900</xdr:colOff>
                    <xdr:row>3</xdr:row>
                    <xdr:rowOff>19050</xdr:rowOff>
                  </from>
                  <to>
                    <xdr:col>15</xdr:col>
                    <xdr:colOff>28575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7"/>
  <dimension ref="A1:AJ612"/>
  <sheetViews>
    <sheetView topLeftCell="A6" zoomScaleNormal="100" workbookViewId="0">
      <selection activeCell="D21" sqref="D21"/>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9.5703125" style="144" customWidth="1"/>
    <col min="5" max="5" width="9.5703125" style="143" customWidth="1"/>
    <col min="6" max="6" width="17.7109375" style="143" customWidth="1"/>
    <col min="7" max="7" width="13.5703125" style="143" customWidth="1"/>
    <col min="8" max="8" width="9.42578125" style="143" customWidth="1"/>
    <col min="9" max="9" width="6.5703125" style="163" customWidth="1"/>
    <col min="10" max="10" width="8.42578125" style="144" customWidth="1"/>
    <col min="11" max="11" width="9.28515625" style="144" customWidth="1"/>
    <col min="12" max="12" width="19" style="144" customWidth="1"/>
    <col min="13" max="13" width="6.7109375" style="144" customWidth="1"/>
    <col min="14" max="14" width="12" style="144" bestFit="1" customWidth="1"/>
    <col min="15" max="15" width="12" style="144" hidden="1" customWidth="1"/>
    <col min="16" max="16" width="11.85546875" style="144" customWidth="1"/>
    <col min="17" max="17" width="13.42578125" style="164" customWidth="1"/>
    <col min="18" max="18" width="9.42578125" style="283" customWidth="1"/>
    <col min="19" max="19" width="13.28515625" style="189" customWidth="1"/>
    <col min="20" max="20" width="13.5703125" style="138" customWidth="1"/>
    <col min="21" max="21" width="11.42578125" style="138" customWidth="1"/>
    <col min="22" max="22" width="11.42578125" style="190" customWidth="1"/>
    <col min="23" max="32" width="11.42578125" style="190"/>
    <col min="33" max="16384" width="11.42578125" style="158"/>
  </cols>
  <sheetData>
    <row r="1" spans="1:36" ht="15.75" thickBot="1" x14ac:dyDescent="0.3">
      <c r="A1" s="158"/>
      <c r="B1" s="158"/>
      <c r="C1" s="158"/>
      <c r="D1" s="180"/>
      <c r="E1" s="158"/>
      <c r="F1" s="158"/>
      <c r="G1" s="158"/>
      <c r="H1" s="158"/>
      <c r="I1" s="160"/>
      <c r="J1" s="180"/>
      <c r="K1" s="180"/>
      <c r="L1" s="180"/>
      <c r="M1" s="180"/>
      <c r="N1" s="180"/>
      <c r="O1" s="180"/>
      <c r="P1" s="180"/>
      <c r="Q1" s="188"/>
    </row>
    <row r="2" spans="1:36" x14ac:dyDescent="0.25">
      <c r="A2" s="158"/>
      <c r="B2" s="161"/>
      <c r="C2" s="191"/>
      <c r="D2" s="153"/>
      <c r="E2" s="191"/>
      <c r="F2" s="191"/>
      <c r="G2" s="191"/>
      <c r="H2" s="191"/>
      <c r="I2" s="192"/>
      <c r="J2" s="153"/>
      <c r="K2" s="153"/>
      <c r="L2" s="153"/>
      <c r="M2" s="153"/>
      <c r="N2" s="153"/>
      <c r="O2" s="153"/>
      <c r="P2" s="153"/>
      <c r="Q2" s="193"/>
    </row>
    <row r="3" spans="1:36" ht="20.25" customHeight="1" x14ac:dyDescent="0.25">
      <c r="A3" s="158"/>
      <c r="B3" s="162"/>
      <c r="F3" s="144"/>
      <c r="G3" s="723" t="s">
        <v>132</v>
      </c>
      <c r="H3" s="723"/>
      <c r="I3" s="723"/>
      <c r="J3" s="723"/>
      <c r="K3" s="723"/>
      <c r="L3" s="723"/>
      <c r="Q3" s="166"/>
    </row>
    <row r="4" spans="1:36" x14ac:dyDescent="0.25">
      <c r="A4" s="158"/>
      <c r="B4" s="162"/>
      <c r="F4" s="724" t="s">
        <v>128</v>
      </c>
      <c r="G4" s="724"/>
      <c r="H4" s="724"/>
      <c r="I4" s="724"/>
      <c r="J4" s="724"/>
      <c r="K4" s="724"/>
      <c r="L4" s="724"/>
      <c r="M4" s="724"/>
      <c r="N4" s="724"/>
      <c r="O4" s="683"/>
      <c r="Q4" s="166"/>
      <c r="S4" s="189" t="s">
        <v>152</v>
      </c>
    </row>
    <row r="5" spans="1:36" x14ac:dyDescent="0.25">
      <c r="A5" s="158"/>
      <c r="B5" s="194"/>
      <c r="C5" s="165"/>
      <c r="D5" s="165"/>
      <c r="E5" s="165"/>
      <c r="F5" s="724" t="s">
        <v>130</v>
      </c>
      <c r="G5" s="724"/>
      <c r="H5" s="724"/>
      <c r="I5" s="724"/>
      <c r="J5" s="724"/>
      <c r="K5" s="724"/>
      <c r="L5" s="724"/>
      <c r="M5" s="724"/>
      <c r="N5" s="724"/>
      <c r="O5" s="683"/>
      <c r="P5" s="165"/>
      <c r="Q5" s="195"/>
      <c r="S5" s="186">
        <v>25670</v>
      </c>
    </row>
    <row r="6" spans="1:36" x14ac:dyDescent="0.25">
      <c r="A6" s="158"/>
      <c r="B6" s="194"/>
      <c r="C6" s="165"/>
      <c r="D6" s="165"/>
      <c r="E6" s="165"/>
      <c r="F6" s="165"/>
      <c r="G6" s="724" t="s">
        <v>131</v>
      </c>
      <c r="H6" s="724"/>
      <c r="I6" s="724"/>
      <c r="J6" s="724"/>
      <c r="K6" s="724"/>
      <c r="L6" s="724"/>
      <c r="M6" s="724"/>
      <c r="N6" s="165"/>
      <c r="O6" s="165"/>
      <c r="P6" s="165"/>
      <c r="Q6" s="195"/>
      <c r="S6" s="186">
        <v>25682</v>
      </c>
    </row>
    <row r="7" spans="1:36" ht="15" customHeight="1" x14ac:dyDescent="0.25">
      <c r="A7" s="158"/>
      <c r="B7" s="119"/>
      <c r="C7" s="120"/>
      <c r="D7" s="120"/>
      <c r="E7" s="120"/>
      <c r="F7" s="120"/>
      <c r="G7" s="120"/>
      <c r="H7" s="120"/>
      <c r="I7" s="120"/>
      <c r="J7" s="120"/>
      <c r="K7" s="120"/>
      <c r="L7" s="120"/>
      <c r="M7" s="120"/>
      <c r="N7" s="120"/>
      <c r="O7" s="120"/>
      <c r="P7" s="120"/>
      <c r="Q7" s="121"/>
      <c r="T7" s="139" t="s">
        <v>116</v>
      </c>
    </row>
    <row r="8" spans="1:36" ht="15" customHeight="1" thickBot="1" x14ac:dyDescent="0.3">
      <c r="A8" s="158"/>
      <c r="B8" s="196"/>
      <c r="C8" s="197"/>
      <c r="D8" s="197"/>
      <c r="E8" s="197"/>
      <c r="F8" s="197"/>
      <c r="G8" s="197"/>
      <c r="H8" s="197"/>
      <c r="I8" s="197"/>
      <c r="J8" s="197"/>
      <c r="K8" s="197"/>
      <c r="L8" s="197"/>
      <c r="M8" s="197"/>
      <c r="N8" s="197"/>
      <c r="O8" s="197"/>
      <c r="P8" s="197"/>
      <c r="Q8" s="198">
        <v>133</v>
      </c>
      <c r="S8" s="186"/>
      <c r="T8" s="138" t="s">
        <v>9</v>
      </c>
      <c r="W8" s="168"/>
      <c r="X8" s="168"/>
      <c r="Y8" s="168"/>
      <c r="Z8" s="168"/>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681" t="s">
        <v>36</v>
      </c>
      <c r="G9" s="200">
        <f ca="1">TODAY()</f>
        <v>45076</v>
      </c>
      <c r="H9" s="681"/>
      <c r="I9" s="681"/>
      <c r="J9" s="681"/>
      <c r="K9" s="201"/>
      <c r="L9" s="201"/>
      <c r="M9" s="202"/>
      <c r="N9" s="203" t="s">
        <v>129</v>
      </c>
      <c r="O9" s="203"/>
      <c r="P9" s="204"/>
      <c r="Q9" s="205"/>
      <c r="S9" s="186"/>
      <c r="T9" s="138" t="s">
        <v>10</v>
      </c>
      <c r="W9" s="168"/>
      <c r="X9" s="168"/>
      <c r="Y9" s="168"/>
      <c r="Z9" s="168"/>
      <c r="AA9" s="168"/>
      <c r="AB9" s="168"/>
      <c r="AC9" s="170"/>
      <c r="AD9" s="170"/>
      <c r="AE9" s="170"/>
      <c r="AF9" s="170"/>
      <c r="AG9" s="145"/>
      <c r="AH9" s="145"/>
      <c r="AI9" s="143"/>
      <c r="AJ9" s="143"/>
    </row>
    <row r="10" spans="1:36" ht="21" x14ac:dyDescent="0.25">
      <c r="A10" s="158"/>
      <c r="B10" s="685" t="s">
        <v>32</v>
      </c>
      <c r="C10" s="802" t="str">
        <f>IF(PEDIDO!C10=0,"",PEDIDO!C10)</f>
        <v>.</v>
      </c>
      <c r="D10" s="802"/>
      <c r="E10" s="802"/>
      <c r="F10" s="802"/>
      <c r="G10" s="802"/>
      <c r="H10" s="802"/>
      <c r="I10" s="679"/>
      <c r="J10" s="679"/>
      <c r="K10" s="103"/>
      <c r="L10" s="103"/>
      <c r="M10" s="206"/>
      <c r="N10" s="206"/>
      <c r="O10" s="206"/>
      <c r="P10" s="206"/>
      <c r="Q10" s="207"/>
      <c r="T10" s="138" t="e">
        <v>#NAME?</v>
      </c>
      <c r="W10" s="168"/>
      <c r="X10" s="168"/>
      <c r="Y10" s="168"/>
      <c r="Z10" s="168"/>
      <c r="AA10" s="168"/>
      <c r="AB10" s="168"/>
      <c r="AC10" s="171"/>
      <c r="AD10" s="171"/>
      <c r="AE10" s="171"/>
      <c r="AF10" s="171"/>
      <c r="AG10" s="146"/>
      <c r="AH10" s="146"/>
      <c r="AI10" s="143"/>
      <c r="AJ10" s="143"/>
    </row>
    <row r="11" spans="1:36" ht="21" x14ac:dyDescent="0.25">
      <c r="A11" s="158"/>
      <c r="B11" s="685" t="s">
        <v>41</v>
      </c>
      <c r="C11" s="13"/>
      <c r="D11" s="750">
        <f>PEDIDO!$D$11</f>
        <v>0</v>
      </c>
      <c r="E11" s="750"/>
      <c r="F11" s="79"/>
      <c r="G11" s="755"/>
      <c r="H11" s="756"/>
      <c r="I11" s="679"/>
      <c r="J11" s="679"/>
      <c r="K11" s="679"/>
      <c r="L11" s="679"/>
      <c r="M11" s="206"/>
      <c r="N11" s="206"/>
      <c r="O11" s="206"/>
      <c r="P11" s="206"/>
      <c r="Q11" s="207"/>
      <c r="W11" s="168"/>
      <c r="X11" s="168"/>
      <c r="Y11" s="168"/>
      <c r="Z11" s="168"/>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679"/>
      <c r="J12" s="679"/>
      <c r="K12" s="679"/>
      <c r="L12" s="679"/>
      <c r="M12" s="679"/>
      <c r="N12" s="679"/>
      <c r="O12" s="679"/>
      <c r="P12" s="679"/>
      <c r="Q12" s="208"/>
      <c r="T12" s="138" t="s">
        <v>11</v>
      </c>
      <c r="U12" s="138" t="s">
        <v>6</v>
      </c>
      <c r="V12" s="190" t="s">
        <v>140</v>
      </c>
      <c r="W12" s="168"/>
      <c r="X12" s="168"/>
      <c r="Y12" s="168"/>
      <c r="Z12" s="168"/>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210"/>
      <c r="J13" s="688" t="s">
        <v>44</v>
      </c>
      <c r="K13" s="688" t="s">
        <v>137</v>
      </c>
      <c r="L13" s="224" t="s">
        <v>190</v>
      </c>
      <c r="M13" s="688" t="s">
        <v>149</v>
      </c>
      <c r="N13" s="688" t="s">
        <v>122</v>
      </c>
      <c r="O13" s="688"/>
      <c r="P13" s="688" t="s">
        <v>126</v>
      </c>
      <c r="Q13" s="211" t="s">
        <v>47</v>
      </c>
      <c r="T13" s="138" t="s">
        <v>12</v>
      </c>
      <c r="U13" s="138" t="s">
        <v>136</v>
      </c>
      <c r="V13" s="190" t="s">
        <v>142</v>
      </c>
      <c r="W13" s="169"/>
      <c r="X13" s="169"/>
      <c r="Y13" s="169"/>
      <c r="Z13" s="169"/>
      <c r="AA13" s="169"/>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679"/>
      <c r="J14" s="214">
        <f>J209</f>
        <v>0</v>
      </c>
      <c r="K14" s="214">
        <f>J210</f>
        <v>0</v>
      </c>
      <c r="L14" s="225">
        <f>SUBTOTAL(9,Q17:Q206)</f>
        <v>0</v>
      </c>
      <c r="M14" s="688">
        <v>1.19</v>
      </c>
      <c r="N14" s="215">
        <f>IFERROR($Q$208,"")</f>
        <v>0</v>
      </c>
      <c r="O14" s="215"/>
      <c r="P14" s="215">
        <f>IFERROR($Q$207,"")</f>
        <v>0</v>
      </c>
      <c r="Q14" s="216">
        <f>IFERROR($P$14-$N$14,"")</f>
        <v>0</v>
      </c>
      <c r="T14" s="138" t="s">
        <v>20</v>
      </c>
      <c r="U14" s="138" t="s">
        <v>196</v>
      </c>
      <c r="V14" s="190" t="s">
        <v>138</v>
      </c>
      <c r="W14" s="172"/>
      <c r="X14" s="172"/>
      <c r="Y14" s="173"/>
      <c r="Z14" s="173"/>
      <c r="AA14" s="173"/>
      <c r="AB14" s="173"/>
      <c r="AC14" s="174"/>
      <c r="AD14" s="174"/>
      <c r="AE14" s="174"/>
      <c r="AF14" s="174"/>
      <c r="AG14" s="142"/>
      <c r="AH14" s="141"/>
      <c r="AI14" s="147"/>
      <c r="AJ14" s="148"/>
    </row>
    <row r="15" spans="1:36" ht="18.75" customHeight="1" thickBot="1" x14ac:dyDescent="0.3">
      <c r="A15" s="158"/>
      <c r="B15" s="685" t="s">
        <v>35</v>
      </c>
      <c r="C15" s="179"/>
      <c r="D15" s="757"/>
      <c r="E15" s="757"/>
      <c r="F15" s="757"/>
      <c r="G15" s="217">
        <f>COUNTIF($U$17:$U$206,$G$14)</f>
        <v>0</v>
      </c>
      <c r="H15" s="218">
        <f>SUMIF($U$17:$U$206,$G$14,$I$17:$I$206)</f>
        <v>0</v>
      </c>
      <c r="I15" s="679"/>
      <c r="J15" s="679"/>
      <c r="K15" s="679"/>
      <c r="L15" s="679"/>
      <c r="M15" s="679"/>
      <c r="N15" s="679"/>
      <c r="O15" s="679"/>
      <c r="P15" s="679"/>
      <c r="Q15" s="208"/>
      <c r="R15" s="140"/>
      <c r="T15" s="138" t="s">
        <v>24</v>
      </c>
      <c r="U15" s="138" t="s">
        <v>197</v>
      </c>
      <c r="V15" s="190" t="s">
        <v>142</v>
      </c>
      <c r="W15" s="175"/>
      <c r="X15" s="175"/>
      <c r="Y15" s="176"/>
      <c r="Z15" s="176"/>
      <c r="AA15" s="176"/>
      <c r="AB15" s="169"/>
      <c r="AC15" s="174"/>
      <c r="AD15" s="174"/>
      <c r="AE15" s="174"/>
      <c r="AF15" s="174"/>
      <c r="AG15" s="142"/>
      <c r="AH15" s="142"/>
      <c r="AI15" s="147"/>
      <c r="AJ15" s="148"/>
    </row>
    <row r="16" spans="1:36" ht="31.5" customHeight="1" thickBot="1" x14ac:dyDescent="0.55000000000000004">
      <c r="A16" s="158"/>
      <c r="B16" s="183" t="s">
        <v>38</v>
      </c>
      <c r="C16" s="184">
        <v>0</v>
      </c>
      <c r="D16" s="681" t="s">
        <v>39</v>
      </c>
      <c r="E16" s="801" t="s">
        <v>27</v>
      </c>
      <c r="F16" s="801"/>
      <c r="G16" s="801"/>
      <c r="H16" s="801"/>
      <c r="I16" s="681" t="s">
        <v>42</v>
      </c>
      <c r="J16" s="681" t="s">
        <v>40</v>
      </c>
      <c r="K16" s="681" t="s">
        <v>3</v>
      </c>
      <c r="L16" s="681" t="s">
        <v>3</v>
      </c>
      <c r="M16" s="182" t="s">
        <v>118</v>
      </c>
      <c r="N16" s="182" t="s">
        <v>115</v>
      </c>
      <c r="O16" s="182"/>
      <c r="P16" s="182" t="s">
        <v>119</v>
      </c>
      <c r="Q16" s="187" t="s">
        <v>43</v>
      </c>
      <c r="R16" s="284"/>
      <c r="T16" s="138" t="s">
        <v>22</v>
      </c>
      <c r="U16" s="138" t="s">
        <v>198</v>
      </c>
      <c r="V16" s="190" t="s">
        <v>142</v>
      </c>
      <c r="W16" s="172"/>
      <c r="X16" s="177"/>
      <c r="Y16" s="178"/>
      <c r="Z16" s="178"/>
      <c r="AA16" s="178"/>
      <c r="AB16" s="178"/>
      <c r="AC16" s="178"/>
      <c r="AD16" s="178"/>
      <c r="AE16" s="178"/>
      <c r="AF16" s="177"/>
      <c r="AG16" s="149"/>
      <c r="AH16" s="149"/>
      <c r="AI16" s="150"/>
      <c r="AJ16" s="151"/>
    </row>
    <row r="17" spans="1:32" ht="15.75" thickBot="1" x14ac:dyDescent="0.3">
      <c r="A17" s="161"/>
      <c r="B17" s="152" t="str">
        <f>IF($D17="","",$C16+1)</f>
        <v/>
      </c>
      <c r="C17" s="681" t="str">
        <f>IF(D17&lt;&gt;"",1,"")</f>
        <v/>
      </c>
      <c r="D17" s="691"/>
      <c r="E17" s="801" t="str">
        <f>IFERROR(VLOOKUP($D17,LISTA!A2:J8244,4,0),"")</f>
        <v/>
      </c>
      <c r="F17" s="801"/>
      <c r="G17" s="801" t="str">
        <f>IFERROR(VLOOKUP($D17,LISTA!A2:J8244,5,0),"")</f>
        <v/>
      </c>
      <c r="H17" s="801"/>
      <c r="I17" s="511"/>
      <c r="J17" s="153" t="str">
        <f>IFERROR(VLOOKUP($D17,LISTA!A2:J8244,7,0),"")</f>
        <v/>
      </c>
      <c r="K17" s="153" t="str">
        <f>IFERROR(VLOOKUP($D17,LISTA!A2:J8244,8,0),"")</f>
        <v/>
      </c>
      <c r="L17" s="153" t="str">
        <f t="shared" ref="L17:L80" si="0">IF(OR(K17=$T$8,K17=$T$9,K17=$T$12,K17=$T$13,K17=$T$14,K17=$T$15,K17=$T$16,K17=$T$17,K17=$T$18,K17=$T$19,K17=$T$20,K17=$T$21,K17=$T$22,K17=$T$23,K17=$T$24,K17=$T$25,K17=$T$26),$T$7,IF(OR(K17=$T$30,K17=$T$31),$T$29,IF(OR(K17=$T$36),$T$35,"")))</f>
        <v/>
      </c>
      <c r="M17" s="692" t="str">
        <f t="shared" ref="M17:M80" si="1">IF(AND($U17&lt;&gt;"PUNTA",$U17="INSTA",$L17="EXCLUSIVA"),0.25,IF(AND($U17="PUNTA",$U17&lt;&gt;"INSTA",$L17="EXCLUSIVA"),0.25,IF(AND($U17&lt;&gt;"PUNTA",$U17&lt;&gt;"INSTA",$L17="EXCLUSIVA"),$J$212,IF($L17="NACIONAL",$J$213,IF($L17="IMPORTADO",$J$214,IF(L17="","","ERROR"))))))</f>
        <v/>
      </c>
      <c r="N17" s="677" t="str">
        <f>IFERROR(($I17*$P17)*($M17),"")</f>
        <v/>
      </c>
      <c r="O17" s="677" t="str">
        <f>IFERROR($I17*$P17,"")</f>
        <v/>
      </c>
      <c r="P17" s="677" t="str">
        <f>IFERROR(VLOOKUP($D17,LISTA!A2:J8244,10,0),"")</f>
        <v/>
      </c>
      <c r="Q17" s="678" t="str">
        <f>IFERROR(O17-N17,"")</f>
        <v/>
      </c>
      <c r="R17" s="285" t="str">
        <f>IFERROR(($P17-($P17*$M17))*1.19,"")</f>
        <v/>
      </c>
      <c r="S17" s="189" t="str">
        <f>IFERROR((P17*W17)*M14,"")</f>
        <v/>
      </c>
      <c r="T17" s="138" t="s">
        <v>13</v>
      </c>
      <c r="U17" s="138" t="str">
        <f t="shared" ref="U17:U80" si="2">LEFT($E17,5)</f>
        <v/>
      </c>
      <c r="V17" s="219" t="str">
        <f>LEFT(J17,3)</f>
        <v/>
      </c>
      <c r="W17" s="220" t="e">
        <f>1-(R17/100)</f>
        <v>#VALUE!</v>
      </c>
    </row>
    <row r="18" spans="1:32" x14ac:dyDescent="0.25">
      <c r="A18" s="162"/>
      <c r="B18" s="154" t="str">
        <f t="shared" ref="B18:B81" si="3">IF($D18="","",$B17+1)</f>
        <v/>
      </c>
      <c r="C18" s="679" t="str">
        <f t="shared" ref="C18:C81" si="4">IF(D18&lt;&gt;"",1,"")</f>
        <v/>
      </c>
      <c r="D18" s="512"/>
      <c r="E18" s="716" t="str">
        <f>IFERROR(VLOOKUP($D18,LISTA!A2:J8245,4,0),"")</f>
        <v/>
      </c>
      <c r="F18" s="716"/>
      <c r="G18" s="716" t="str">
        <f>IFERROR(VLOOKUP($D18,LISTA!A2:J8244,5,0),"")</f>
        <v/>
      </c>
      <c r="H18" s="716"/>
      <c r="I18" s="511"/>
      <c r="J18" s="144" t="str">
        <f>IFERROR(VLOOKUP($D18,LISTA!A2:J8245,7,0),"")</f>
        <v/>
      </c>
      <c r="K18" s="144" t="str">
        <f>IFERROR(VLOOKUP($D18,LISTA!A2:J8245,8,0),"")</f>
        <v/>
      </c>
      <c r="L18" s="144" t="str">
        <f t="shared" si="0"/>
        <v/>
      </c>
      <c r="M18" s="227" t="str">
        <f t="shared" si="1"/>
        <v/>
      </c>
      <c r="N18" s="155" t="str">
        <f t="shared" ref="N18:N81" si="5">IFERROR(($I18*$P18)*($M18),"")</f>
        <v/>
      </c>
      <c r="O18" s="155" t="str">
        <f t="shared" ref="O18:O81" si="6">IFERROR($I18*$P18,"")</f>
        <v/>
      </c>
      <c r="P18" s="155" t="str">
        <f>IFERROR(VLOOKUP($D18,LISTA!A2:J8245,10,0),"")</f>
        <v/>
      </c>
      <c r="Q18" s="228" t="str">
        <f t="shared" ref="Q18:Q81" si="7">IFERROR(O18-N18,"")</f>
        <v/>
      </c>
      <c r="R18" s="285" t="str">
        <f t="shared" ref="R18:R81" si="8">IFERROR(($P18-($P18*$M18))*1.19,"")</f>
        <v/>
      </c>
      <c r="S18" s="189" t="str">
        <f t="shared" ref="S18:S81" si="9">IFERROR((P18*W18)*M15,"")</f>
        <v/>
      </c>
      <c r="T18" s="138" t="s">
        <v>14</v>
      </c>
      <c r="U18" s="138" t="str">
        <f t="shared" si="2"/>
        <v/>
      </c>
      <c r="V18" s="219" t="str">
        <f t="shared" ref="V18:V81" si="10">LEFT(J18,3)</f>
        <v/>
      </c>
      <c r="W18" s="220" t="e">
        <f t="shared" ref="W18:W81" si="11">1-(R18/100)</f>
        <v>#VALUE!</v>
      </c>
    </row>
    <row r="19" spans="1:32" x14ac:dyDescent="0.25">
      <c r="A19" s="162"/>
      <c r="B19" s="154" t="str">
        <f t="shared" si="3"/>
        <v/>
      </c>
      <c r="C19" s="679" t="str">
        <f t="shared" si="4"/>
        <v/>
      </c>
      <c r="D19" s="514"/>
      <c r="E19" s="716" t="str">
        <f>IFERROR(VLOOKUP($D19,LISTA!A2:J8246,4,0),"")</f>
        <v/>
      </c>
      <c r="F19" s="716"/>
      <c r="G19" s="716" t="str">
        <f>IFERROR(VLOOKUP($D19,LISTA!A2:J8245,5,0),"")</f>
        <v/>
      </c>
      <c r="H19" s="716"/>
      <c r="I19" s="511"/>
      <c r="J19" s="144" t="str">
        <f>IFERROR(VLOOKUP($D19,LISTA!A2:J8246,7,0),"")</f>
        <v/>
      </c>
      <c r="K19" s="144" t="str">
        <f>IFERROR(VLOOKUP($D19,LISTA!A2:J8246,8,0),"")</f>
        <v/>
      </c>
      <c r="L19" s="144" t="str">
        <f t="shared" si="0"/>
        <v/>
      </c>
      <c r="M19" s="227" t="str">
        <f t="shared" si="1"/>
        <v/>
      </c>
      <c r="N19" s="155" t="str">
        <f t="shared" si="5"/>
        <v/>
      </c>
      <c r="O19" s="155" t="str">
        <f t="shared" si="6"/>
        <v/>
      </c>
      <c r="P19" s="155" t="str">
        <f>IFERROR(VLOOKUP($D19,LISTA!A2:J8246,10,0),"")</f>
        <v/>
      </c>
      <c r="Q19" s="228" t="str">
        <f t="shared" si="7"/>
        <v/>
      </c>
      <c r="R19" s="285" t="str">
        <f t="shared" si="8"/>
        <v/>
      </c>
      <c r="S19" s="189" t="str">
        <f t="shared" si="9"/>
        <v/>
      </c>
      <c r="T19" s="138" t="s">
        <v>19</v>
      </c>
      <c r="U19" s="138" t="str">
        <f t="shared" si="2"/>
        <v/>
      </c>
      <c r="V19" s="219" t="str">
        <f t="shared" si="10"/>
        <v/>
      </c>
      <c r="W19" s="220" t="e">
        <f t="shared" si="11"/>
        <v>#VALUE!</v>
      </c>
    </row>
    <row r="20" spans="1:32" x14ac:dyDescent="0.25">
      <c r="A20" s="162"/>
      <c r="B20" s="154" t="str">
        <f t="shared" si="3"/>
        <v/>
      </c>
      <c r="C20" s="679" t="str">
        <f t="shared" si="4"/>
        <v/>
      </c>
      <c r="D20" s="510"/>
      <c r="E20" s="716" t="str">
        <f>IFERROR(VLOOKUP($D20,LISTA!A2:J8247,4,0),"")</f>
        <v/>
      </c>
      <c r="F20" s="716"/>
      <c r="G20" s="716" t="str">
        <f>IFERROR(VLOOKUP($D20,LISTA!A2:J8246,5,0),"")</f>
        <v/>
      </c>
      <c r="H20" s="716"/>
      <c r="I20" s="511"/>
      <c r="J20" s="144" t="str">
        <f>IFERROR(VLOOKUP($D20,LISTA!A2:J8247,7,0),"")</f>
        <v/>
      </c>
      <c r="K20" s="144" t="str">
        <f>IFERROR(VLOOKUP($D20,LISTA!A2:J8247,8,0),"")</f>
        <v/>
      </c>
      <c r="L20" s="144" t="str">
        <f t="shared" si="0"/>
        <v/>
      </c>
      <c r="M20" s="227" t="str">
        <f t="shared" si="1"/>
        <v/>
      </c>
      <c r="N20" s="155" t="str">
        <f t="shared" si="5"/>
        <v/>
      </c>
      <c r="O20" s="155" t="str">
        <f t="shared" si="6"/>
        <v/>
      </c>
      <c r="P20" s="155" t="str">
        <f>IFERROR(VLOOKUP($D20,LISTA!A2:J8247,10,0),"")</f>
        <v/>
      </c>
      <c r="Q20" s="228" t="str">
        <f t="shared" si="7"/>
        <v/>
      </c>
      <c r="R20" s="285" t="str">
        <f t="shared" si="8"/>
        <v/>
      </c>
      <c r="S20" s="189" t="str">
        <f t="shared" si="9"/>
        <v/>
      </c>
      <c r="T20" s="138" t="s">
        <v>23</v>
      </c>
      <c r="U20" s="138" t="str">
        <f t="shared" si="2"/>
        <v/>
      </c>
      <c r="V20" s="219" t="str">
        <f t="shared" si="10"/>
        <v/>
      </c>
      <c r="W20" s="220" t="e">
        <f t="shared" si="11"/>
        <v>#VALUE!</v>
      </c>
    </row>
    <row r="21" spans="1:32" s="159" customFormat="1" x14ac:dyDescent="0.25">
      <c r="A21" s="639"/>
      <c r="B21" s="640" t="str">
        <f t="shared" si="3"/>
        <v/>
      </c>
      <c r="C21" s="682" t="str">
        <f t="shared" si="4"/>
        <v/>
      </c>
      <c r="D21" s="509"/>
      <c r="E21" s="807" t="str">
        <f>IFERROR(VLOOKUP($D21,LISTA!A2:J8248,4,0),"")</f>
        <v/>
      </c>
      <c r="F21" s="807"/>
      <c r="G21" s="807" t="str">
        <f>IFERROR(VLOOKUP($D21,LISTA!A2:J8247,5,0),"")</f>
        <v/>
      </c>
      <c r="H21" s="807"/>
      <c r="I21" s="508"/>
      <c r="J21" s="641" t="str">
        <f>IFERROR(VLOOKUP($D21,LISTA!A2:J8248,7,0),"")</f>
        <v/>
      </c>
      <c r="K21" s="641" t="str">
        <f>IFERROR(VLOOKUP($D21,LISTA!A2:J8248,8,0),"")</f>
        <v/>
      </c>
      <c r="L21" s="641" t="str">
        <f t="shared" si="0"/>
        <v/>
      </c>
      <c r="M21" s="634" t="str">
        <f t="shared" si="1"/>
        <v/>
      </c>
      <c r="N21" s="642" t="str">
        <f t="shared" si="5"/>
        <v/>
      </c>
      <c r="O21" s="642" t="str">
        <f t="shared" si="6"/>
        <v/>
      </c>
      <c r="P21" s="642" t="str">
        <f>IFERROR(VLOOKUP($D21,LISTA!A2:J8248,10,0),"")</f>
        <v/>
      </c>
      <c r="Q21" s="643" t="str">
        <f t="shared" si="7"/>
        <v/>
      </c>
      <c r="R21" s="135" t="str">
        <f t="shared" si="8"/>
        <v/>
      </c>
      <c r="S21" s="221" t="str">
        <f t="shared" si="9"/>
        <v/>
      </c>
      <c r="T21" s="222" t="s">
        <v>15</v>
      </c>
      <c r="U21" s="222" t="str">
        <f t="shared" si="2"/>
        <v/>
      </c>
      <c r="V21" s="122" t="str">
        <f t="shared" si="10"/>
        <v/>
      </c>
      <c r="W21" s="123" t="e">
        <f t="shared" si="11"/>
        <v>#VALUE!</v>
      </c>
      <c r="X21" s="223"/>
      <c r="Y21" s="223"/>
      <c r="Z21" s="223"/>
      <c r="AA21" s="223"/>
      <c r="AB21" s="223"/>
      <c r="AC21" s="223"/>
      <c r="AD21" s="223"/>
      <c r="AE21" s="223"/>
      <c r="AF21" s="223"/>
    </row>
    <row r="22" spans="1:32" x14ac:dyDescent="0.25">
      <c r="A22" s="162"/>
      <c r="B22" s="154" t="str">
        <f t="shared" si="3"/>
        <v/>
      </c>
      <c r="C22" s="679" t="str">
        <f t="shared" si="4"/>
        <v/>
      </c>
      <c r="D22" s="510"/>
      <c r="E22" s="716" t="str">
        <f>IFERROR(VLOOKUP($D22,LISTA!A2:J8249,4,0),"")</f>
        <v/>
      </c>
      <c r="F22" s="716"/>
      <c r="G22" s="716" t="str">
        <f>IFERROR(VLOOKUP($D22,LISTA!A2:J8248,5,0),"")</f>
        <v/>
      </c>
      <c r="H22" s="716"/>
      <c r="I22" s="511"/>
      <c r="J22" s="144" t="str">
        <f>IFERROR(VLOOKUP($D22,LISTA!A2:J8249,7,0),"")</f>
        <v/>
      </c>
      <c r="K22" s="144" t="str">
        <f>IFERROR(VLOOKUP($D22,LISTA!A2:J8249,8,0),"")</f>
        <v/>
      </c>
      <c r="L22" s="144" t="str">
        <f t="shared" si="0"/>
        <v/>
      </c>
      <c r="M22" s="227" t="str">
        <f t="shared" si="1"/>
        <v/>
      </c>
      <c r="N22" s="155" t="str">
        <f t="shared" si="5"/>
        <v/>
      </c>
      <c r="O22" s="155" t="str">
        <f t="shared" si="6"/>
        <v/>
      </c>
      <c r="P22" s="155" t="str">
        <f>IFERROR(VLOOKUP($D22,LISTA!A2:J8249,10,0),"")</f>
        <v/>
      </c>
      <c r="Q22" s="228" t="str">
        <f t="shared" si="7"/>
        <v/>
      </c>
      <c r="R22" s="285" t="str">
        <f t="shared" si="8"/>
        <v/>
      </c>
      <c r="S22" s="189" t="str">
        <f t="shared" si="9"/>
        <v/>
      </c>
      <c r="T22" s="138" t="s">
        <v>21</v>
      </c>
      <c r="U22" s="138" t="str">
        <f t="shared" si="2"/>
        <v/>
      </c>
      <c r="V22" s="219" t="str">
        <f t="shared" si="10"/>
        <v/>
      </c>
      <c r="W22" s="220" t="e">
        <f t="shared" si="11"/>
        <v>#VALUE!</v>
      </c>
    </row>
    <row r="23" spans="1:32" x14ac:dyDescent="0.25">
      <c r="A23" s="162"/>
      <c r="B23" s="154" t="str">
        <f t="shared" si="3"/>
        <v/>
      </c>
      <c r="C23" s="679" t="str">
        <f t="shared" si="4"/>
        <v/>
      </c>
      <c r="D23" s="512"/>
      <c r="E23" s="716" t="str">
        <f>IFERROR(VLOOKUP($D23,LISTA!A2:J8250,4,0),"")</f>
        <v/>
      </c>
      <c r="F23" s="716"/>
      <c r="G23" s="716" t="str">
        <f>IFERROR(VLOOKUP($D23,LISTA!A2:J8249,5,0),"")</f>
        <v/>
      </c>
      <c r="H23" s="716"/>
      <c r="I23" s="511"/>
      <c r="J23" s="144" t="str">
        <f>IFERROR(VLOOKUP($D23,LISTA!A2:J8250,7,0),"")</f>
        <v/>
      </c>
      <c r="K23" s="144" t="str">
        <f>IFERROR(VLOOKUP($D23,LISTA!A2:J8250,8,0),"")</f>
        <v/>
      </c>
      <c r="L23" s="144" t="str">
        <f t="shared" si="0"/>
        <v/>
      </c>
      <c r="M23" s="227" t="str">
        <f t="shared" si="1"/>
        <v/>
      </c>
      <c r="N23" s="155" t="str">
        <f t="shared" si="5"/>
        <v/>
      </c>
      <c r="O23" s="155" t="str">
        <f t="shared" si="6"/>
        <v/>
      </c>
      <c r="P23" s="155" t="str">
        <f>IFERROR(VLOOKUP($D23,LISTA!A2:J8250,10,0),"")</f>
        <v/>
      </c>
      <c r="Q23" s="228" t="str">
        <f t="shared" si="7"/>
        <v/>
      </c>
      <c r="R23" s="285" t="str">
        <f t="shared" si="8"/>
        <v/>
      </c>
      <c r="S23" s="189" t="str">
        <f t="shared" si="9"/>
        <v/>
      </c>
      <c r="T23" s="138" t="s">
        <v>16</v>
      </c>
      <c r="U23" s="138" t="str">
        <f t="shared" si="2"/>
        <v/>
      </c>
      <c r="V23" s="219" t="str">
        <f t="shared" si="10"/>
        <v/>
      </c>
      <c r="W23" s="220" t="e">
        <f t="shared" si="11"/>
        <v>#VALUE!</v>
      </c>
    </row>
    <row r="24" spans="1:32" x14ac:dyDescent="0.25">
      <c r="A24" s="162"/>
      <c r="B24" s="154" t="str">
        <f t="shared" si="3"/>
        <v/>
      </c>
      <c r="C24" s="679" t="str">
        <f t="shared" si="4"/>
        <v/>
      </c>
      <c r="D24" s="354"/>
      <c r="E24" s="716" t="str">
        <f>IFERROR(VLOOKUP($D24,LISTA!A2:J8251,4,0),"")</f>
        <v/>
      </c>
      <c r="F24" s="716"/>
      <c r="G24" s="716" t="str">
        <f>IFERROR(VLOOKUP($D24,LISTA!A2:J8250,5,0),"")</f>
        <v/>
      </c>
      <c r="H24" s="716"/>
      <c r="I24" s="226"/>
      <c r="J24" s="144" t="str">
        <f>IFERROR(VLOOKUP($D24,LISTA!A2:J8251,7,0),"")</f>
        <v/>
      </c>
      <c r="K24" s="144" t="str">
        <f>IFERROR(VLOOKUP($D24,LISTA!A2:J8251,8,0),"")</f>
        <v/>
      </c>
      <c r="L24" s="144" t="str">
        <f t="shared" si="0"/>
        <v/>
      </c>
      <c r="M24" s="227" t="str">
        <f t="shared" si="1"/>
        <v/>
      </c>
      <c r="N24" s="155" t="str">
        <f t="shared" si="5"/>
        <v/>
      </c>
      <c r="O24" s="155" t="str">
        <f t="shared" si="6"/>
        <v/>
      </c>
      <c r="P24" s="155" t="str">
        <f>IFERROR(VLOOKUP($D24,LISTA!A2:J8251,10,0),"")</f>
        <v/>
      </c>
      <c r="Q24" s="228" t="str">
        <f t="shared" si="7"/>
        <v/>
      </c>
      <c r="R24" s="285" t="str">
        <f t="shared" si="8"/>
        <v/>
      </c>
      <c r="S24" s="189" t="str">
        <f t="shared" si="9"/>
        <v/>
      </c>
      <c r="T24" s="138" t="s">
        <v>17</v>
      </c>
      <c r="U24" s="138" t="str">
        <f t="shared" si="2"/>
        <v/>
      </c>
      <c r="V24" s="219" t="str">
        <f t="shared" si="10"/>
        <v/>
      </c>
      <c r="W24" s="220" t="e">
        <f t="shared" si="11"/>
        <v>#VALUE!</v>
      </c>
    </row>
    <row r="25" spans="1:32" x14ac:dyDescent="0.25">
      <c r="A25" s="162"/>
      <c r="B25" s="154" t="str">
        <f t="shared" si="3"/>
        <v/>
      </c>
      <c r="C25" s="679" t="str">
        <f t="shared" si="4"/>
        <v/>
      </c>
      <c r="D25" s="354"/>
      <c r="E25" s="716" t="str">
        <f>IFERROR(VLOOKUP($D25,LISTA!A2:J8252,4,0),"")</f>
        <v/>
      </c>
      <c r="F25" s="716"/>
      <c r="G25" s="716" t="str">
        <f>IFERROR(VLOOKUP($D25,LISTA!A2:J8251,5,0),"")</f>
        <v/>
      </c>
      <c r="H25" s="716"/>
      <c r="I25" s="226"/>
      <c r="J25" s="144" t="str">
        <f>IFERROR(VLOOKUP($D25,LISTA!A2:J8252,7,0),"")</f>
        <v/>
      </c>
      <c r="K25" s="144" t="str">
        <f>IFERROR(VLOOKUP($D25,LISTA!A2:J8252,8,0),"")</f>
        <v/>
      </c>
      <c r="L25" s="144" t="str">
        <f t="shared" si="0"/>
        <v/>
      </c>
      <c r="M25" s="227" t="str">
        <f t="shared" si="1"/>
        <v/>
      </c>
      <c r="N25" s="155" t="str">
        <f t="shared" si="5"/>
        <v/>
      </c>
      <c r="O25" s="155" t="str">
        <f t="shared" si="6"/>
        <v/>
      </c>
      <c r="P25" s="155" t="str">
        <f>IFERROR(VLOOKUP($D25,LISTA!A3:J8252,10,0),"")</f>
        <v/>
      </c>
      <c r="Q25" s="228" t="str">
        <f t="shared" si="7"/>
        <v/>
      </c>
      <c r="R25" s="285" t="str">
        <f t="shared" si="8"/>
        <v/>
      </c>
      <c r="S25" s="189" t="str">
        <f t="shared" si="9"/>
        <v/>
      </c>
      <c r="T25" s="138" t="s">
        <v>25</v>
      </c>
      <c r="U25" s="138" t="str">
        <f t="shared" si="2"/>
        <v/>
      </c>
      <c r="V25" s="219" t="str">
        <f t="shared" si="10"/>
        <v/>
      </c>
      <c r="W25" s="220" t="e">
        <f t="shared" si="11"/>
        <v>#VALUE!</v>
      </c>
    </row>
    <row r="26" spans="1:32" x14ac:dyDescent="0.25">
      <c r="A26" s="162"/>
      <c r="B26" s="154" t="str">
        <f t="shared" si="3"/>
        <v/>
      </c>
      <c r="C26" s="679" t="str">
        <f t="shared" si="4"/>
        <v/>
      </c>
      <c r="D26" s="354"/>
      <c r="E26" s="716" t="str">
        <f>IFERROR(VLOOKUP($D26,LISTA!A3:J8253,4,0),"")</f>
        <v/>
      </c>
      <c r="F26" s="716"/>
      <c r="G26" s="716" t="str">
        <f>IFERROR(VLOOKUP($D26,LISTA!A2:J8252,5,0),"")</f>
        <v/>
      </c>
      <c r="H26" s="716"/>
      <c r="I26" s="226"/>
      <c r="J26" s="144" t="str">
        <f>IFERROR(VLOOKUP($D26,LISTA!A3:J8253,7,0),"")</f>
        <v/>
      </c>
      <c r="K26" s="144" t="str">
        <f>IFERROR(VLOOKUP($D26,LISTA!A3:J8253,8,0),"")</f>
        <v/>
      </c>
      <c r="L26" s="144" t="str">
        <f t="shared" si="0"/>
        <v/>
      </c>
      <c r="M26" s="227" t="str">
        <f t="shared" si="1"/>
        <v/>
      </c>
      <c r="N26" s="155" t="str">
        <f t="shared" si="5"/>
        <v/>
      </c>
      <c r="O26" s="155" t="str">
        <f t="shared" si="6"/>
        <v/>
      </c>
      <c r="P26" s="155" t="str">
        <f>IFERROR(VLOOKUP($D26,LISTA!A4:J8253,10,0),"")</f>
        <v/>
      </c>
      <c r="Q26" s="228" t="str">
        <f t="shared" si="7"/>
        <v/>
      </c>
      <c r="R26" s="285" t="str">
        <f t="shared" si="8"/>
        <v/>
      </c>
      <c r="S26" s="189" t="str">
        <f t="shared" si="9"/>
        <v/>
      </c>
      <c r="T26" s="138" t="s">
        <v>18</v>
      </c>
      <c r="U26" s="138" t="str">
        <f t="shared" si="2"/>
        <v/>
      </c>
      <c r="V26" s="219" t="str">
        <f t="shared" si="10"/>
        <v/>
      </c>
      <c r="W26" s="220" t="e">
        <f t="shared" si="11"/>
        <v>#VALUE!</v>
      </c>
    </row>
    <row r="27" spans="1:32" x14ac:dyDescent="0.25">
      <c r="A27" s="162"/>
      <c r="B27" s="154" t="str">
        <f t="shared" si="3"/>
        <v/>
      </c>
      <c r="C27" s="679" t="str">
        <f t="shared" si="4"/>
        <v/>
      </c>
      <c r="D27" s="354"/>
      <c r="E27" s="716" t="str">
        <f>IFERROR(VLOOKUP($D27,LISTA!A4:J8254,4,0),"")</f>
        <v/>
      </c>
      <c r="F27" s="716"/>
      <c r="G27" s="716" t="str">
        <f>IFERROR(VLOOKUP($D27,LISTA!A3:J8253,5,0),"")</f>
        <v/>
      </c>
      <c r="H27" s="716"/>
      <c r="I27" s="226"/>
      <c r="J27" s="144" t="str">
        <f>IFERROR(VLOOKUP($D27,LISTA!A4:J8254,7,0),"")</f>
        <v/>
      </c>
      <c r="K27" s="144" t="str">
        <f>IFERROR(VLOOKUP($D27,LISTA!A4:J8254,8,0),"")</f>
        <v/>
      </c>
      <c r="L27" s="144" t="str">
        <f t="shared" si="0"/>
        <v/>
      </c>
      <c r="M27" s="227" t="str">
        <f t="shared" si="1"/>
        <v/>
      </c>
      <c r="N27" s="155" t="str">
        <f t="shared" si="5"/>
        <v/>
      </c>
      <c r="O27" s="155" t="str">
        <f t="shared" si="6"/>
        <v/>
      </c>
      <c r="P27" s="155" t="str">
        <f>IFERROR(VLOOKUP($D27,LISTA!A5:J8254,10,0),"")</f>
        <v/>
      </c>
      <c r="Q27" s="228" t="str">
        <f t="shared" si="7"/>
        <v/>
      </c>
      <c r="R27" s="285" t="str">
        <f t="shared" si="8"/>
        <v/>
      </c>
      <c r="S27" s="189" t="str">
        <f t="shared" si="9"/>
        <v/>
      </c>
      <c r="U27" s="138" t="str">
        <f t="shared" si="2"/>
        <v/>
      </c>
      <c r="V27" s="219" t="str">
        <f t="shared" si="10"/>
        <v/>
      </c>
      <c r="W27" s="220" t="e">
        <f t="shared" si="11"/>
        <v>#VALUE!</v>
      </c>
    </row>
    <row r="28" spans="1:32" x14ac:dyDescent="0.25">
      <c r="A28" s="162"/>
      <c r="B28" s="154" t="str">
        <f t="shared" si="3"/>
        <v/>
      </c>
      <c r="C28" s="679" t="str">
        <f t="shared" si="4"/>
        <v/>
      </c>
      <c r="D28" s="354"/>
      <c r="E28" s="716" t="str">
        <f>IFERROR(VLOOKUP($D28,LISTA!A5:J8255,4,0),"")</f>
        <v/>
      </c>
      <c r="F28" s="716"/>
      <c r="G28" s="716" t="str">
        <f>IFERROR(VLOOKUP($D28,LISTA!A4:J8254,5,0),"")</f>
        <v/>
      </c>
      <c r="H28" s="716"/>
      <c r="I28" s="226"/>
      <c r="J28" s="144" t="str">
        <f>IFERROR(VLOOKUP($D28,LISTA!A5:J8255,7,0),"")</f>
        <v/>
      </c>
      <c r="K28" s="144" t="str">
        <f>IFERROR(VLOOKUP($D28,LISTA!A5:J8255,8,0),"")</f>
        <v/>
      </c>
      <c r="L28" s="144" t="str">
        <f t="shared" si="0"/>
        <v/>
      </c>
      <c r="M28" s="227" t="str">
        <f t="shared" si="1"/>
        <v/>
      </c>
      <c r="N28" s="155" t="str">
        <f t="shared" si="5"/>
        <v/>
      </c>
      <c r="O28" s="155" t="str">
        <f t="shared" si="6"/>
        <v/>
      </c>
      <c r="P28" s="155" t="str">
        <f>IFERROR(VLOOKUP($D28,LISTA!A6:J8255,10,0),"")</f>
        <v/>
      </c>
      <c r="Q28" s="228" t="str">
        <f t="shared" si="7"/>
        <v/>
      </c>
      <c r="R28" s="285" t="str">
        <f t="shared" si="8"/>
        <v/>
      </c>
      <c r="S28" s="189" t="str">
        <f t="shared" si="9"/>
        <v/>
      </c>
      <c r="U28" s="138" t="str">
        <f t="shared" si="2"/>
        <v/>
      </c>
      <c r="V28" s="219" t="str">
        <f t="shared" si="10"/>
        <v/>
      </c>
      <c r="W28" s="220" t="e">
        <f t="shared" si="11"/>
        <v>#VALUE!</v>
      </c>
    </row>
    <row r="29" spans="1:32" x14ac:dyDescent="0.25">
      <c r="A29" s="162"/>
      <c r="B29" s="154" t="str">
        <f t="shared" si="3"/>
        <v/>
      </c>
      <c r="C29" s="679" t="str">
        <f t="shared" si="4"/>
        <v/>
      </c>
      <c r="D29" s="354"/>
      <c r="E29" s="716" t="str">
        <f>IFERROR(VLOOKUP($D29,LISTA!A6:J8256,4,0),"")</f>
        <v/>
      </c>
      <c r="F29" s="716"/>
      <c r="G29" s="716" t="str">
        <f>IFERROR(VLOOKUP($D29,LISTA!A5:J8255,5,0),"")</f>
        <v/>
      </c>
      <c r="H29" s="716"/>
      <c r="I29" s="226"/>
      <c r="J29" s="144" t="str">
        <f>IFERROR(VLOOKUP($D29,LISTA!A6:J8256,7,0),"")</f>
        <v/>
      </c>
      <c r="K29" s="144" t="str">
        <f>IFERROR(VLOOKUP($D29,LISTA!A6:J8256,8,0),"")</f>
        <v/>
      </c>
      <c r="L29" s="144" t="str">
        <f t="shared" si="0"/>
        <v/>
      </c>
      <c r="M29" s="227" t="str">
        <f t="shared" si="1"/>
        <v/>
      </c>
      <c r="N29" s="155" t="str">
        <f t="shared" si="5"/>
        <v/>
      </c>
      <c r="O29" s="155" t="str">
        <f t="shared" si="6"/>
        <v/>
      </c>
      <c r="P29" s="155" t="str">
        <f>IFERROR(VLOOKUP($D29,LISTA!A7:J8256,10,0),"")</f>
        <v/>
      </c>
      <c r="Q29" s="228" t="str">
        <f t="shared" si="7"/>
        <v/>
      </c>
      <c r="R29" s="285" t="str">
        <f t="shared" si="8"/>
        <v/>
      </c>
      <c r="S29" s="189" t="str">
        <f t="shared" si="9"/>
        <v/>
      </c>
      <c r="T29" s="139" t="s">
        <v>117</v>
      </c>
      <c r="U29" s="138" t="str">
        <f t="shared" si="2"/>
        <v/>
      </c>
      <c r="V29" s="219" t="str">
        <f t="shared" si="10"/>
        <v/>
      </c>
      <c r="W29" s="220" t="e">
        <f t="shared" si="11"/>
        <v>#VALUE!</v>
      </c>
    </row>
    <row r="30" spans="1:32" x14ac:dyDescent="0.25">
      <c r="A30" s="162"/>
      <c r="B30" s="154" t="str">
        <f t="shared" si="3"/>
        <v/>
      </c>
      <c r="C30" s="679" t="str">
        <f t="shared" si="4"/>
        <v/>
      </c>
      <c r="D30" s="354"/>
      <c r="E30" s="716" t="str">
        <f>IFERROR(VLOOKUP($D30,LISTA!A7:J8257,4,0),"")</f>
        <v/>
      </c>
      <c r="F30" s="716"/>
      <c r="G30" s="716" t="str">
        <f>IFERROR(VLOOKUP($D30,LISTA!A6:J8256,5,0),"")</f>
        <v/>
      </c>
      <c r="H30" s="716"/>
      <c r="I30" s="226"/>
      <c r="J30" s="144" t="str">
        <f>IFERROR(VLOOKUP($D30,LISTA!A7:J8257,7,0),"")</f>
        <v/>
      </c>
      <c r="K30" s="144" t="str">
        <f>IFERROR(VLOOKUP($D30,LISTA!A7:J8257,8,0),"")</f>
        <v/>
      </c>
      <c r="L30" s="144" t="str">
        <f t="shared" si="0"/>
        <v/>
      </c>
      <c r="M30" s="227" t="str">
        <f t="shared" si="1"/>
        <v/>
      </c>
      <c r="N30" s="155" t="str">
        <f t="shared" si="5"/>
        <v/>
      </c>
      <c r="O30" s="155" t="str">
        <f t="shared" si="6"/>
        <v/>
      </c>
      <c r="P30" s="155" t="str">
        <f>IFERROR(VLOOKUP($D30,LISTA!A8:J8257,10,0),"")</f>
        <v/>
      </c>
      <c r="Q30" s="228" t="str">
        <f t="shared" si="7"/>
        <v/>
      </c>
      <c r="R30" s="285" t="str">
        <f t="shared" si="8"/>
        <v/>
      </c>
      <c r="S30" s="189" t="str">
        <f t="shared" si="9"/>
        <v/>
      </c>
      <c r="T30" s="138" t="s">
        <v>5</v>
      </c>
      <c r="U30" s="138" t="str">
        <f t="shared" si="2"/>
        <v/>
      </c>
      <c r="V30" s="219" t="str">
        <f t="shared" si="10"/>
        <v/>
      </c>
      <c r="W30" s="220" t="e">
        <f t="shared" si="11"/>
        <v>#VALUE!</v>
      </c>
    </row>
    <row r="31" spans="1:32" x14ac:dyDescent="0.25">
      <c r="A31" s="162"/>
      <c r="B31" s="154" t="str">
        <f t="shared" si="3"/>
        <v/>
      </c>
      <c r="C31" s="679" t="str">
        <f t="shared" si="4"/>
        <v/>
      </c>
      <c r="D31" s="354"/>
      <c r="E31" s="716" t="str">
        <f>IFERROR(VLOOKUP($D31,LISTA!A8:J8258,4,0),"")</f>
        <v/>
      </c>
      <c r="F31" s="716"/>
      <c r="G31" s="716" t="str">
        <f>IFERROR(VLOOKUP($D31,LISTA!A7:J8257,5,0),"")</f>
        <v/>
      </c>
      <c r="H31" s="716"/>
      <c r="I31" s="226"/>
      <c r="J31" s="144" t="str">
        <f>IFERROR(VLOOKUP($D31,LISTA!A8:J8258,7,0),"")</f>
        <v/>
      </c>
      <c r="K31" s="144" t="str">
        <f>IFERROR(VLOOKUP($D31,LISTA!A8:J8258,8,0),"")</f>
        <v/>
      </c>
      <c r="L31" s="144" t="str">
        <f t="shared" si="0"/>
        <v/>
      </c>
      <c r="M31" s="227" t="str">
        <f t="shared" si="1"/>
        <v/>
      </c>
      <c r="N31" s="155" t="str">
        <f t="shared" si="5"/>
        <v/>
      </c>
      <c r="O31" s="155" t="str">
        <f t="shared" si="6"/>
        <v/>
      </c>
      <c r="P31" s="155" t="str">
        <f>IFERROR(VLOOKUP($D31,LISTA!A9:J8258,10,0),"")</f>
        <v/>
      </c>
      <c r="Q31" s="228" t="str">
        <f t="shared" si="7"/>
        <v/>
      </c>
      <c r="R31" s="285" t="str">
        <f t="shared" si="8"/>
        <v/>
      </c>
      <c r="S31" s="189" t="str">
        <f t="shared" si="9"/>
        <v/>
      </c>
      <c r="T31" s="138" t="s">
        <v>8</v>
      </c>
      <c r="U31" s="138" t="str">
        <f t="shared" si="2"/>
        <v/>
      </c>
      <c r="V31" s="219" t="str">
        <f t="shared" si="10"/>
        <v/>
      </c>
      <c r="W31" s="220" t="e">
        <f t="shared" si="11"/>
        <v>#VALUE!</v>
      </c>
    </row>
    <row r="32" spans="1:32" x14ac:dyDescent="0.25">
      <c r="A32" s="162"/>
      <c r="B32" s="154" t="str">
        <f t="shared" si="3"/>
        <v/>
      </c>
      <c r="C32" s="679" t="str">
        <f t="shared" si="4"/>
        <v/>
      </c>
      <c r="D32" s="354"/>
      <c r="E32" s="716" t="str">
        <f>IFERROR(VLOOKUP($D32,LISTA!A9:J8259,4,0),"")</f>
        <v/>
      </c>
      <c r="F32" s="716"/>
      <c r="G32" s="716" t="str">
        <f>IFERROR(VLOOKUP($D32,LISTA!A8:J8258,5,0),"")</f>
        <v/>
      </c>
      <c r="H32" s="716"/>
      <c r="I32" s="226"/>
      <c r="J32" s="144" t="str">
        <f>IFERROR(VLOOKUP($D32,LISTA!A9:J8259,7,0),"")</f>
        <v/>
      </c>
      <c r="K32" s="144" t="str">
        <f>IFERROR(VLOOKUP($D32,LISTA!A9:J8259,8,0),"")</f>
        <v/>
      </c>
      <c r="L32" s="144" t="str">
        <f t="shared" si="0"/>
        <v/>
      </c>
      <c r="M32" s="227" t="str">
        <f t="shared" si="1"/>
        <v/>
      </c>
      <c r="N32" s="155" t="str">
        <f t="shared" si="5"/>
        <v/>
      </c>
      <c r="O32" s="155" t="str">
        <f t="shared" si="6"/>
        <v/>
      </c>
      <c r="P32" s="155" t="str">
        <f>IFERROR(VLOOKUP($D32,LISTA!A10:J8259,10,0),"")</f>
        <v/>
      </c>
      <c r="Q32" s="228" t="str">
        <f t="shared" si="7"/>
        <v/>
      </c>
      <c r="R32" s="285" t="str">
        <f t="shared" si="8"/>
        <v/>
      </c>
      <c r="S32" s="189" t="str">
        <f t="shared" si="9"/>
        <v/>
      </c>
      <c r="U32" s="138" t="str">
        <f t="shared" si="2"/>
        <v/>
      </c>
      <c r="V32" s="219" t="str">
        <f t="shared" si="10"/>
        <v/>
      </c>
      <c r="W32" s="220" t="e">
        <f t="shared" si="11"/>
        <v>#VALUE!</v>
      </c>
    </row>
    <row r="33" spans="1:23" x14ac:dyDescent="0.25">
      <c r="A33" s="162"/>
      <c r="B33" s="154" t="str">
        <f t="shared" si="3"/>
        <v/>
      </c>
      <c r="C33" s="679" t="str">
        <f t="shared" si="4"/>
        <v/>
      </c>
      <c r="D33" s="354"/>
      <c r="E33" s="716" t="str">
        <f>IFERROR(VLOOKUP($D33,LISTA!A10:J8260,4,0),"")</f>
        <v/>
      </c>
      <c r="F33" s="716"/>
      <c r="G33" s="716" t="str">
        <f>IFERROR(VLOOKUP($D33,LISTA!A9:J8259,5,0),"")</f>
        <v/>
      </c>
      <c r="H33" s="716"/>
      <c r="I33" s="226"/>
      <c r="J33" s="144" t="str">
        <f>IFERROR(VLOOKUP($D33,LISTA!A10:J8260,7,0),"")</f>
        <v/>
      </c>
      <c r="K33" s="144" t="str">
        <f>IFERROR(VLOOKUP($D33,LISTA!A10:J8260,8,0),"")</f>
        <v/>
      </c>
      <c r="L33" s="144" t="str">
        <f t="shared" si="0"/>
        <v/>
      </c>
      <c r="M33" s="227" t="str">
        <f t="shared" si="1"/>
        <v/>
      </c>
      <c r="N33" s="155" t="str">
        <f t="shared" si="5"/>
        <v/>
      </c>
      <c r="O33" s="155" t="str">
        <f t="shared" si="6"/>
        <v/>
      </c>
      <c r="P33" s="155" t="str">
        <f>IFERROR(VLOOKUP($D33,LISTA!A10:J8260,10,0),"")</f>
        <v/>
      </c>
      <c r="Q33" s="228" t="str">
        <f t="shared" si="7"/>
        <v/>
      </c>
      <c r="R33" s="285" t="str">
        <f t="shared" si="8"/>
        <v/>
      </c>
      <c r="S33" s="189" t="str">
        <f t="shared" si="9"/>
        <v/>
      </c>
      <c r="U33" s="138" t="str">
        <f t="shared" si="2"/>
        <v/>
      </c>
      <c r="V33" s="219" t="str">
        <f t="shared" si="10"/>
        <v/>
      </c>
      <c r="W33" s="220" t="e">
        <f t="shared" si="11"/>
        <v>#VALUE!</v>
      </c>
    </row>
    <row r="34" spans="1:23" x14ac:dyDescent="0.25">
      <c r="A34" s="162"/>
      <c r="B34" s="154" t="str">
        <f t="shared" si="3"/>
        <v/>
      </c>
      <c r="C34" s="679" t="str">
        <f t="shared" si="4"/>
        <v/>
      </c>
      <c r="D34" s="354"/>
      <c r="E34" s="716" t="str">
        <f>IFERROR(VLOOKUP($D34,LISTA!A11:J8261,4,0),"")</f>
        <v/>
      </c>
      <c r="F34" s="716"/>
      <c r="G34" s="716" t="str">
        <f>IFERROR(VLOOKUP($D34,LISTA!A10:J8260,5,0),"")</f>
        <v/>
      </c>
      <c r="H34" s="716"/>
      <c r="I34" s="226"/>
      <c r="J34" s="144" t="str">
        <f>IFERROR(VLOOKUP($D34,LISTA!A11:J8261,7,0),"")</f>
        <v/>
      </c>
      <c r="K34" s="144" t="str">
        <f>IFERROR(VLOOKUP($D34,LISTA!A11:J8261,8,0),"")</f>
        <v/>
      </c>
      <c r="L34" s="144" t="str">
        <f t="shared" si="0"/>
        <v/>
      </c>
      <c r="M34" s="227" t="str">
        <f t="shared" si="1"/>
        <v/>
      </c>
      <c r="N34" s="155" t="str">
        <f t="shared" si="5"/>
        <v/>
      </c>
      <c r="O34" s="155" t="str">
        <f t="shared" si="6"/>
        <v/>
      </c>
      <c r="P34" s="155" t="str">
        <f>IFERROR(VLOOKUP($D34,LISTA!A11:J8261,10,0),"")</f>
        <v/>
      </c>
      <c r="Q34" s="228" t="str">
        <f t="shared" si="7"/>
        <v/>
      </c>
      <c r="R34" s="285" t="str">
        <f t="shared" si="8"/>
        <v/>
      </c>
      <c r="S34" s="189" t="str">
        <f t="shared" si="9"/>
        <v/>
      </c>
      <c r="U34" s="138" t="str">
        <f t="shared" si="2"/>
        <v/>
      </c>
      <c r="V34" s="219" t="str">
        <f t="shared" si="10"/>
        <v/>
      </c>
      <c r="W34" s="220" t="e">
        <f t="shared" si="11"/>
        <v>#VALUE!</v>
      </c>
    </row>
    <row r="35" spans="1:23" x14ac:dyDescent="0.25">
      <c r="A35" s="162"/>
      <c r="B35" s="154" t="str">
        <f t="shared" si="3"/>
        <v/>
      </c>
      <c r="C35" s="679" t="str">
        <f t="shared" si="4"/>
        <v/>
      </c>
      <c r="D35" s="354"/>
      <c r="E35" s="716" t="str">
        <f>IFERROR(VLOOKUP($D35,LISTA!A12:J8262,4,0),"")</f>
        <v/>
      </c>
      <c r="F35" s="716"/>
      <c r="G35" s="716" t="str">
        <f>IFERROR(VLOOKUP($D35,LISTA!A11:J8261,5,0),"")</f>
        <v/>
      </c>
      <c r="H35" s="716"/>
      <c r="I35" s="226"/>
      <c r="J35" s="144" t="str">
        <f>IFERROR(VLOOKUP($D35,LISTA!A12:J8262,7,0),"")</f>
        <v/>
      </c>
      <c r="K35" s="144" t="str">
        <f>IFERROR(VLOOKUP($D35,LISTA!A12:J8262,8,0),"")</f>
        <v/>
      </c>
      <c r="L35" s="144" t="str">
        <f t="shared" si="0"/>
        <v/>
      </c>
      <c r="M35" s="227" t="str">
        <f t="shared" si="1"/>
        <v/>
      </c>
      <c r="N35" s="155" t="str">
        <f t="shared" si="5"/>
        <v/>
      </c>
      <c r="O35" s="155" t="str">
        <f t="shared" si="6"/>
        <v/>
      </c>
      <c r="P35" s="155" t="str">
        <f>IFERROR(VLOOKUP($D35,LISTA!A12:J8262,10,0),"")</f>
        <v/>
      </c>
      <c r="Q35" s="228" t="str">
        <f t="shared" si="7"/>
        <v/>
      </c>
      <c r="R35" s="285" t="str">
        <f t="shared" si="8"/>
        <v/>
      </c>
      <c r="S35" s="189" t="str">
        <f t="shared" si="9"/>
        <v/>
      </c>
      <c r="T35" s="139" t="s">
        <v>120</v>
      </c>
      <c r="U35" s="138" t="str">
        <f t="shared" si="2"/>
        <v/>
      </c>
      <c r="V35" s="219" t="str">
        <f t="shared" si="10"/>
        <v/>
      </c>
      <c r="W35" s="220" t="e">
        <f t="shared" si="11"/>
        <v>#VALUE!</v>
      </c>
    </row>
    <row r="36" spans="1:23" x14ac:dyDescent="0.25">
      <c r="A36" s="162"/>
      <c r="B36" s="154" t="str">
        <f t="shared" si="3"/>
        <v/>
      </c>
      <c r="C36" s="679" t="str">
        <f t="shared" si="4"/>
        <v/>
      </c>
      <c r="D36" s="354"/>
      <c r="E36" s="716" t="str">
        <f>IFERROR(VLOOKUP($D36,LISTA!A13:J8263,4,0),"")</f>
        <v/>
      </c>
      <c r="F36" s="716"/>
      <c r="G36" s="716" t="str">
        <f>IFERROR(VLOOKUP($D36,LISTA!A12:J8262,5,0),"")</f>
        <v/>
      </c>
      <c r="H36" s="716"/>
      <c r="I36" s="226"/>
      <c r="J36" s="144" t="str">
        <f>IFERROR(VLOOKUP($D36,LISTA!A13:J8263,7,0),"")</f>
        <v/>
      </c>
      <c r="K36" s="144" t="str">
        <f>IFERROR(VLOOKUP($D36,LISTA!A13:J8263,8,0),"")</f>
        <v/>
      </c>
      <c r="L36" s="144" t="str">
        <f t="shared" si="0"/>
        <v/>
      </c>
      <c r="M36" s="227" t="str">
        <f t="shared" si="1"/>
        <v/>
      </c>
      <c r="N36" s="155" t="str">
        <f t="shared" si="5"/>
        <v/>
      </c>
      <c r="O36" s="155" t="str">
        <f t="shared" si="6"/>
        <v/>
      </c>
      <c r="P36" s="155" t="str">
        <f>IFERROR(VLOOKUP($D36,LISTA!A13:J8263,10,0),"")</f>
        <v/>
      </c>
      <c r="Q36" s="228" t="str">
        <f t="shared" si="7"/>
        <v/>
      </c>
      <c r="R36" s="285" t="str">
        <f t="shared" si="8"/>
        <v/>
      </c>
      <c r="S36" s="189" t="str">
        <f t="shared" si="9"/>
        <v/>
      </c>
      <c r="T36" s="138" t="s">
        <v>7</v>
      </c>
      <c r="U36" s="138" t="str">
        <f t="shared" si="2"/>
        <v/>
      </c>
      <c r="V36" s="219" t="str">
        <f t="shared" si="10"/>
        <v/>
      </c>
      <c r="W36" s="220" t="e">
        <f t="shared" si="11"/>
        <v>#VALUE!</v>
      </c>
    </row>
    <row r="37" spans="1:23" x14ac:dyDescent="0.25">
      <c r="A37" s="162"/>
      <c r="B37" s="154" t="str">
        <f t="shared" si="3"/>
        <v/>
      </c>
      <c r="C37" s="679" t="str">
        <f t="shared" si="4"/>
        <v/>
      </c>
      <c r="D37" s="354"/>
      <c r="E37" s="716" t="str">
        <f>IFERROR(VLOOKUP($D37,LISTA!A14:J8264,4,0),"")</f>
        <v/>
      </c>
      <c r="F37" s="716"/>
      <c r="G37" s="716" t="str">
        <f>IFERROR(VLOOKUP($D37,LISTA!A13:J8263,5,0),"")</f>
        <v/>
      </c>
      <c r="H37" s="716"/>
      <c r="I37" s="226"/>
      <c r="J37" s="144" t="str">
        <f>IFERROR(VLOOKUP($D37,LISTA!A14:J8264,7,0),"")</f>
        <v/>
      </c>
      <c r="K37" s="144" t="str">
        <f>IFERROR(VLOOKUP($D37,LISTA!A14:J8264,8,0),"")</f>
        <v/>
      </c>
      <c r="L37" s="144" t="str">
        <f t="shared" si="0"/>
        <v/>
      </c>
      <c r="M37" s="227" t="str">
        <f t="shared" si="1"/>
        <v/>
      </c>
      <c r="N37" s="155" t="str">
        <f t="shared" si="5"/>
        <v/>
      </c>
      <c r="O37" s="155" t="str">
        <f t="shared" si="6"/>
        <v/>
      </c>
      <c r="P37" s="155" t="str">
        <f>IFERROR(VLOOKUP($D37,LISTA!A14:J8264,10,0),"")</f>
        <v/>
      </c>
      <c r="Q37" s="228" t="str">
        <f t="shared" si="7"/>
        <v/>
      </c>
      <c r="R37" s="285" t="str">
        <f t="shared" si="8"/>
        <v/>
      </c>
      <c r="S37" s="189" t="str">
        <f t="shared" si="9"/>
        <v/>
      </c>
      <c r="U37" s="138" t="str">
        <f t="shared" si="2"/>
        <v/>
      </c>
      <c r="V37" s="219" t="str">
        <f t="shared" si="10"/>
        <v/>
      </c>
      <c r="W37" s="220" t="e">
        <f t="shared" si="11"/>
        <v>#VALUE!</v>
      </c>
    </row>
    <row r="38" spans="1:23" x14ac:dyDescent="0.25">
      <c r="A38" s="162"/>
      <c r="B38" s="154" t="str">
        <f t="shared" si="3"/>
        <v/>
      </c>
      <c r="C38" s="679" t="str">
        <f t="shared" si="4"/>
        <v/>
      </c>
      <c r="D38" s="354"/>
      <c r="E38" s="716" t="str">
        <f>IFERROR(VLOOKUP($D38,LISTA!A15:J8265,4,0),"")</f>
        <v/>
      </c>
      <c r="F38" s="716"/>
      <c r="G38" s="716" t="str">
        <f>IFERROR(VLOOKUP($D38,LISTA!A14:J8264,5,0),"")</f>
        <v/>
      </c>
      <c r="H38" s="716"/>
      <c r="I38" s="226"/>
      <c r="J38" s="144" t="str">
        <f>IFERROR(VLOOKUP($D38,LISTA!A15:J8265,7,0),"")</f>
        <v/>
      </c>
      <c r="K38" s="144" t="str">
        <f>IFERROR(VLOOKUP($D38,LISTA!A15:J8265,8,0),"")</f>
        <v/>
      </c>
      <c r="L38" s="144" t="str">
        <f t="shared" si="0"/>
        <v/>
      </c>
      <c r="M38" s="227" t="str">
        <f t="shared" si="1"/>
        <v/>
      </c>
      <c r="N38" s="155" t="str">
        <f t="shared" si="5"/>
        <v/>
      </c>
      <c r="O38" s="155" t="str">
        <f t="shared" si="6"/>
        <v/>
      </c>
      <c r="P38" s="155" t="str">
        <f>IFERROR(VLOOKUP($D38,LISTA!A15:J8265,10,0),"")</f>
        <v/>
      </c>
      <c r="Q38" s="228" t="str">
        <f t="shared" si="7"/>
        <v/>
      </c>
      <c r="R38" s="285" t="str">
        <f t="shared" si="8"/>
        <v/>
      </c>
      <c r="S38" s="189" t="str">
        <f t="shared" si="9"/>
        <v/>
      </c>
      <c r="U38" s="138" t="str">
        <f t="shared" si="2"/>
        <v/>
      </c>
      <c r="V38" s="219" t="str">
        <f t="shared" si="10"/>
        <v/>
      </c>
      <c r="W38" s="220" t="e">
        <f t="shared" si="11"/>
        <v>#VALUE!</v>
      </c>
    </row>
    <row r="39" spans="1:23" x14ac:dyDescent="0.25">
      <c r="A39" s="162"/>
      <c r="B39" s="154" t="str">
        <f t="shared" si="3"/>
        <v/>
      </c>
      <c r="C39" s="679" t="str">
        <f t="shared" si="4"/>
        <v/>
      </c>
      <c r="D39" s="354"/>
      <c r="E39" s="716" t="str">
        <f>IFERROR(VLOOKUP($D39,LISTA!A16:J8266,4,0),"")</f>
        <v/>
      </c>
      <c r="F39" s="716"/>
      <c r="G39" s="716" t="str">
        <f>IFERROR(VLOOKUP($D39,LISTA!A15:J8265,5,0),"")</f>
        <v/>
      </c>
      <c r="H39" s="716"/>
      <c r="I39" s="226"/>
      <c r="J39" s="144" t="str">
        <f>IFERROR(VLOOKUP($D39,LISTA!A16:J8266,7,0),"")</f>
        <v/>
      </c>
      <c r="K39" s="144" t="str">
        <f>IFERROR(VLOOKUP($D39,LISTA!A16:J8266,8,0),"")</f>
        <v/>
      </c>
      <c r="L39" s="144" t="str">
        <f t="shared" si="0"/>
        <v/>
      </c>
      <c r="M39" s="227" t="str">
        <f t="shared" si="1"/>
        <v/>
      </c>
      <c r="N39" s="155" t="str">
        <f t="shared" si="5"/>
        <v/>
      </c>
      <c r="O39" s="155" t="str">
        <f t="shared" si="6"/>
        <v/>
      </c>
      <c r="P39" s="155" t="str">
        <f>IFERROR(VLOOKUP($D39,LISTA!A16:J8266,10,0),"")</f>
        <v/>
      </c>
      <c r="Q39" s="228" t="str">
        <f t="shared" si="7"/>
        <v/>
      </c>
      <c r="R39" s="285" t="str">
        <f t="shared" si="8"/>
        <v/>
      </c>
      <c r="S39" s="189" t="str">
        <f t="shared" si="9"/>
        <v/>
      </c>
      <c r="U39" s="138" t="str">
        <f t="shared" si="2"/>
        <v/>
      </c>
      <c r="V39" s="219" t="str">
        <f t="shared" si="10"/>
        <v/>
      </c>
      <c r="W39" s="220" t="e">
        <f t="shared" si="11"/>
        <v>#VALUE!</v>
      </c>
    </row>
    <row r="40" spans="1:23" x14ac:dyDescent="0.25">
      <c r="A40" s="162"/>
      <c r="B40" s="154" t="str">
        <f t="shared" si="3"/>
        <v/>
      </c>
      <c r="C40" s="679" t="str">
        <f t="shared" si="4"/>
        <v/>
      </c>
      <c r="D40" s="157"/>
      <c r="E40" s="716" t="str">
        <f>IFERROR(VLOOKUP($D40,LISTA!A17:J8267,4,0),"")</f>
        <v/>
      </c>
      <c r="F40" s="716"/>
      <c r="G40" s="716" t="str">
        <f>IFERROR(VLOOKUP($D40,LISTA!A16:J8266,5,0),"")</f>
        <v/>
      </c>
      <c r="H40" s="716"/>
      <c r="I40" s="226"/>
      <c r="J40" s="144" t="str">
        <f>IFERROR(VLOOKUP($D40,LISTA!A17:J8267,7,0),"")</f>
        <v/>
      </c>
      <c r="K40" s="144" t="str">
        <f>IFERROR(VLOOKUP($D40,LISTA!A17:J8267,8,0),"")</f>
        <v/>
      </c>
      <c r="L40" s="144" t="str">
        <f t="shared" si="0"/>
        <v/>
      </c>
      <c r="M40" s="227" t="str">
        <f t="shared" si="1"/>
        <v/>
      </c>
      <c r="N40" s="155" t="str">
        <f t="shared" si="5"/>
        <v/>
      </c>
      <c r="O40" s="155" t="str">
        <f t="shared" si="6"/>
        <v/>
      </c>
      <c r="P40" s="155" t="str">
        <f>IFERROR(VLOOKUP($D40,LISTA!A17:J8267,10,0),"")</f>
        <v/>
      </c>
      <c r="Q40" s="228" t="str">
        <f t="shared" si="7"/>
        <v/>
      </c>
      <c r="R40" s="285" t="str">
        <f t="shared" si="8"/>
        <v/>
      </c>
      <c r="S40" s="189" t="str">
        <f t="shared" si="9"/>
        <v/>
      </c>
      <c r="U40" s="138" t="str">
        <f t="shared" si="2"/>
        <v/>
      </c>
      <c r="V40" s="219" t="str">
        <f t="shared" si="10"/>
        <v/>
      </c>
      <c r="W40" s="220" t="e">
        <f t="shared" si="11"/>
        <v>#VALUE!</v>
      </c>
    </row>
    <row r="41" spans="1:23" x14ac:dyDescent="0.25">
      <c r="A41" s="162"/>
      <c r="B41" s="154" t="str">
        <f t="shared" si="3"/>
        <v/>
      </c>
      <c r="C41" s="679" t="str">
        <f t="shared" si="4"/>
        <v/>
      </c>
      <c r="D41" s="157"/>
      <c r="E41" s="716" t="str">
        <f>IFERROR(VLOOKUP($D41,LISTA!A18:J8268,4,0),"")</f>
        <v/>
      </c>
      <c r="F41" s="716"/>
      <c r="G41" s="716" t="str">
        <f>IFERROR(VLOOKUP($D41,LISTA!A17:J8267,5,0),"")</f>
        <v/>
      </c>
      <c r="H41" s="716"/>
      <c r="I41" s="226"/>
      <c r="J41" s="144" t="str">
        <f>IFERROR(VLOOKUP($D41,LISTA!A18:J8268,7,0),"")</f>
        <v/>
      </c>
      <c r="K41" s="144" t="str">
        <f>IFERROR(VLOOKUP($D41,LISTA!A18:J8268,8,0),"")</f>
        <v/>
      </c>
      <c r="L41" s="144" t="str">
        <f t="shared" si="0"/>
        <v/>
      </c>
      <c r="M41" s="227" t="str">
        <f t="shared" si="1"/>
        <v/>
      </c>
      <c r="N41" s="155" t="str">
        <f t="shared" si="5"/>
        <v/>
      </c>
      <c r="O41" s="155" t="str">
        <f t="shared" si="6"/>
        <v/>
      </c>
      <c r="P41" s="155" t="str">
        <f>IFERROR(VLOOKUP($D41,LISTA!A18:J8268,10,0),"")</f>
        <v/>
      </c>
      <c r="Q41" s="228" t="str">
        <f t="shared" si="7"/>
        <v/>
      </c>
      <c r="R41" s="285" t="str">
        <f t="shared" si="8"/>
        <v/>
      </c>
      <c r="S41" s="189" t="str">
        <f t="shared" si="9"/>
        <v/>
      </c>
      <c r="U41" s="138" t="str">
        <f t="shared" si="2"/>
        <v/>
      </c>
      <c r="V41" s="219" t="str">
        <f t="shared" si="10"/>
        <v/>
      </c>
      <c r="W41" s="220" t="e">
        <f t="shared" si="11"/>
        <v>#VALUE!</v>
      </c>
    </row>
    <row r="42" spans="1:23" x14ac:dyDescent="0.25">
      <c r="A42" s="162"/>
      <c r="B42" s="154" t="str">
        <f t="shared" si="3"/>
        <v/>
      </c>
      <c r="C42" s="679" t="str">
        <f t="shared" si="4"/>
        <v/>
      </c>
      <c r="D42" s="157"/>
      <c r="E42" s="716" t="str">
        <f>IFERROR(VLOOKUP($D42,LISTA!A19:J8269,4,0),"")</f>
        <v/>
      </c>
      <c r="F42" s="716"/>
      <c r="G42" s="716" t="str">
        <f>IFERROR(VLOOKUP($D42,LISTA!A18:J8268,5,0),"")</f>
        <v/>
      </c>
      <c r="H42" s="716"/>
      <c r="I42" s="226"/>
      <c r="J42" s="144" t="str">
        <f>IFERROR(VLOOKUP($D42,LISTA!A19:J8269,7,0),"")</f>
        <v/>
      </c>
      <c r="K42" s="144" t="str">
        <f>IFERROR(VLOOKUP($D42,LISTA!A19:J8269,8,0),"")</f>
        <v/>
      </c>
      <c r="L42" s="144" t="str">
        <f t="shared" si="0"/>
        <v/>
      </c>
      <c r="M42" s="227" t="str">
        <f t="shared" si="1"/>
        <v/>
      </c>
      <c r="N42" s="155" t="str">
        <f t="shared" si="5"/>
        <v/>
      </c>
      <c r="O42" s="155" t="str">
        <f t="shared" si="6"/>
        <v/>
      </c>
      <c r="P42" s="155" t="str">
        <f>IFERROR(VLOOKUP($D42,LISTA!A19:J8269,10,0),"")</f>
        <v/>
      </c>
      <c r="Q42" s="228" t="str">
        <f t="shared" si="7"/>
        <v/>
      </c>
      <c r="R42" s="285" t="str">
        <f t="shared" si="8"/>
        <v/>
      </c>
      <c r="S42" s="189" t="str">
        <f t="shared" si="9"/>
        <v/>
      </c>
      <c r="U42" s="138" t="str">
        <f t="shared" si="2"/>
        <v/>
      </c>
      <c r="V42" s="219" t="str">
        <f t="shared" si="10"/>
        <v/>
      </c>
      <c r="W42" s="220" t="e">
        <f t="shared" si="11"/>
        <v>#VALUE!</v>
      </c>
    </row>
    <row r="43" spans="1:23" x14ac:dyDescent="0.25">
      <c r="A43" s="162"/>
      <c r="B43" s="154" t="str">
        <f t="shared" si="3"/>
        <v/>
      </c>
      <c r="C43" s="679" t="str">
        <f t="shared" si="4"/>
        <v/>
      </c>
      <c r="D43" s="157"/>
      <c r="E43" s="716" t="str">
        <f>IFERROR(VLOOKUP($D43,LISTA!A20:J8270,4,0),"")</f>
        <v/>
      </c>
      <c r="F43" s="716"/>
      <c r="G43" s="716" t="str">
        <f>IFERROR(VLOOKUP($D43,LISTA!A19:J8269,5,0),"")</f>
        <v/>
      </c>
      <c r="H43" s="716"/>
      <c r="I43" s="226"/>
      <c r="J43" s="144" t="str">
        <f>IFERROR(VLOOKUP($D43,LISTA!A20:J8270,7,0),"")</f>
        <v/>
      </c>
      <c r="K43" s="144" t="str">
        <f>IFERROR(VLOOKUP($D43,LISTA!A20:J8270,8,0),"")</f>
        <v/>
      </c>
      <c r="L43" s="144" t="str">
        <f t="shared" si="0"/>
        <v/>
      </c>
      <c r="M43" s="227" t="str">
        <f t="shared" si="1"/>
        <v/>
      </c>
      <c r="N43" s="155" t="str">
        <f t="shared" si="5"/>
        <v/>
      </c>
      <c r="O43" s="155" t="str">
        <f t="shared" si="6"/>
        <v/>
      </c>
      <c r="P43" s="155" t="str">
        <f>IFERROR(VLOOKUP($D43,LISTA!A20:J8270,10,0),"")</f>
        <v/>
      </c>
      <c r="Q43" s="228" t="str">
        <f t="shared" si="7"/>
        <v/>
      </c>
      <c r="R43" s="285" t="str">
        <f t="shared" si="8"/>
        <v/>
      </c>
      <c r="S43" s="189" t="str">
        <f t="shared" si="9"/>
        <v/>
      </c>
      <c r="U43" s="138" t="str">
        <f t="shared" si="2"/>
        <v/>
      </c>
      <c r="V43" s="219" t="str">
        <f t="shared" si="10"/>
        <v/>
      </c>
      <c r="W43" s="220" t="e">
        <f t="shared" si="11"/>
        <v>#VALUE!</v>
      </c>
    </row>
    <row r="44" spans="1:23" x14ac:dyDescent="0.25">
      <c r="A44" s="162"/>
      <c r="B44" s="154" t="str">
        <f t="shared" si="3"/>
        <v/>
      </c>
      <c r="C44" s="679" t="str">
        <f t="shared" si="4"/>
        <v/>
      </c>
      <c r="D44" s="157"/>
      <c r="E44" s="716" t="str">
        <f>IFERROR(VLOOKUP($D44,LISTA!A21:J8271,4,0),"")</f>
        <v/>
      </c>
      <c r="F44" s="716"/>
      <c r="G44" s="716" t="str">
        <f>IFERROR(VLOOKUP($D44,LISTA!A20:J8270,5,0),"")</f>
        <v/>
      </c>
      <c r="H44" s="716"/>
      <c r="I44" s="226"/>
      <c r="J44" s="144" t="str">
        <f>IFERROR(VLOOKUP($D44,LISTA!A21:J8271,7,0),"")</f>
        <v/>
      </c>
      <c r="K44" s="144" t="str">
        <f>IFERROR(VLOOKUP($D44,LISTA!A21:J8271,8,0),"")</f>
        <v/>
      </c>
      <c r="L44" s="144" t="str">
        <f t="shared" si="0"/>
        <v/>
      </c>
      <c r="M44" s="227" t="str">
        <f t="shared" si="1"/>
        <v/>
      </c>
      <c r="N44" s="155" t="str">
        <f t="shared" si="5"/>
        <v/>
      </c>
      <c r="O44" s="155" t="str">
        <f t="shared" si="6"/>
        <v/>
      </c>
      <c r="P44" s="155" t="str">
        <f>IFERROR(VLOOKUP($D44,LISTA!A21:J8271,10,0),"")</f>
        <v/>
      </c>
      <c r="Q44" s="228" t="str">
        <f t="shared" si="7"/>
        <v/>
      </c>
      <c r="R44" s="285" t="str">
        <f t="shared" si="8"/>
        <v/>
      </c>
      <c r="S44" s="189" t="str">
        <f t="shared" si="9"/>
        <v/>
      </c>
      <c r="U44" s="138" t="str">
        <f t="shared" si="2"/>
        <v/>
      </c>
      <c r="V44" s="219" t="str">
        <f t="shared" si="10"/>
        <v/>
      </c>
      <c r="W44" s="220" t="e">
        <f t="shared" si="11"/>
        <v>#VALUE!</v>
      </c>
    </row>
    <row r="45" spans="1:23" x14ac:dyDescent="0.25">
      <c r="A45" s="162"/>
      <c r="B45" s="154" t="str">
        <f t="shared" si="3"/>
        <v/>
      </c>
      <c r="C45" s="679" t="str">
        <f t="shared" si="4"/>
        <v/>
      </c>
      <c r="D45" s="157"/>
      <c r="E45" s="716" t="str">
        <f>IFERROR(VLOOKUP($D45,LISTA!A22:J8272,4,0),"")</f>
        <v/>
      </c>
      <c r="F45" s="716"/>
      <c r="G45" s="716" t="str">
        <f>IFERROR(VLOOKUP($D45,LISTA!A21:J8271,5,0),"")</f>
        <v/>
      </c>
      <c r="H45" s="716"/>
      <c r="I45" s="226"/>
      <c r="J45" s="144" t="str">
        <f>IFERROR(VLOOKUP($D45,LISTA!A22:J8272,7,0),"")</f>
        <v/>
      </c>
      <c r="K45" s="144" t="str">
        <f>IFERROR(VLOOKUP($D45,LISTA!A22:J8272,8,0),"")</f>
        <v/>
      </c>
      <c r="L45" s="144" t="str">
        <f t="shared" si="0"/>
        <v/>
      </c>
      <c r="M45" s="227" t="str">
        <f t="shared" si="1"/>
        <v/>
      </c>
      <c r="N45" s="155" t="str">
        <f t="shared" si="5"/>
        <v/>
      </c>
      <c r="O45" s="155" t="str">
        <f t="shared" si="6"/>
        <v/>
      </c>
      <c r="P45" s="155" t="str">
        <f>IFERROR(VLOOKUP($D45,LISTA!A22:J8272,10,0),"")</f>
        <v/>
      </c>
      <c r="Q45" s="228" t="str">
        <f t="shared" si="7"/>
        <v/>
      </c>
      <c r="R45" s="285" t="str">
        <f t="shared" si="8"/>
        <v/>
      </c>
      <c r="S45" s="189" t="str">
        <f t="shared" si="9"/>
        <v/>
      </c>
      <c r="U45" s="138" t="str">
        <f t="shared" si="2"/>
        <v/>
      </c>
      <c r="V45" s="219" t="str">
        <f t="shared" si="10"/>
        <v/>
      </c>
      <c r="W45" s="220" t="e">
        <f t="shared" si="11"/>
        <v>#VALUE!</v>
      </c>
    </row>
    <row r="46" spans="1:23" x14ac:dyDescent="0.25">
      <c r="A46" s="162"/>
      <c r="B46" s="154" t="str">
        <f t="shared" si="3"/>
        <v/>
      </c>
      <c r="C46" s="679" t="str">
        <f t="shared" si="4"/>
        <v/>
      </c>
      <c r="D46" s="157"/>
      <c r="E46" s="716" t="str">
        <f>IFERROR(VLOOKUP($D46,LISTA!A23:J8273,4,0),"")</f>
        <v/>
      </c>
      <c r="F46" s="716"/>
      <c r="G46" s="716" t="str">
        <f>IFERROR(VLOOKUP($D46,LISTA!A22:J8272,5,0),"")</f>
        <v/>
      </c>
      <c r="H46" s="716"/>
      <c r="I46" s="226"/>
      <c r="J46" s="144" t="str">
        <f>IFERROR(VLOOKUP($D46,LISTA!A23:J8273,7,0),"")</f>
        <v/>
      </c>
      <c r="K46" s="144" t="str">
        <f>IFERROR(VLOOKUP($D46,LISTA!A23:J8273,8,0),"")</f>
        <v/>
      </c>
      <c r="L46" s="144" t="str">
        <f t="shared" si="0"/>
        <v/>
      </c>
      <c r="M46" s="227" t="str">
        <f t="shared" si="1"/>
        <v/>
      </c>
      <c r="N46" s="155" t="str">
        <f t="shared" si="5"/>
        <v/>
      </c>
      <c r="O46" s="155" t="str">
        <f t="shared" si="6"/>
        <v/>
      </c>
      <c r="P46" s="155" t="str">
        <f>IFERROR(VLOOKUP($D46,LISTA!A23:J8273,10,0),"")</f>
        <v/>
      </c>
      <c r="Q46" s="228" t="str">
        <f t="shared" si="7"/>
        <v/>
      </c>
      <c r="R46" s="285" t="str">
        <f t="shared" si="8"/>
        <v/>
      </c>
      <c r="S46" s="189" t="str">
        <f t="shared" si="9"/>
        <v/>
      </c>
      <c r="U46" s="138" t="str">
        <f t="shared" si="2"/>
        <v/>
      </c>
      <c r="V46" s="219" t="str">
        <f t="shared" si="10"/>
        <v/>
      </c>
      <c r="W46" s="220" t="e">
        <f t="shared" si="11"/>
        <v>#VALUE!</v>
      </c>
    </row>
    <row r="47" spans="1:23" x14ac:dyDescent="0.25">
      <c r="A47" s="162"/>
      <c r="B47" s="154" t="str">
        <f t="shared" si="3"/>
        <v/>
      </c>
      <c r="C47" s="679" t="str">
        <f t="shared" si="4"/>
        <v/>
      </c>
      <c r="D47" s="157"/>
      <c r="E47" s="716" t="str">
        <f>IFERROR(VLOOKUP($D47,LISTA!A24:J8274,4,0),"")</f>
        <v/>
      </c>
      <c r="F47" s="716"/>
      <c r="G47" s="716" t="str">
        <f>IFERROR(VLOOKUP($D47,LISTA!A23:J8273,5,0),"")</f>
        <v/>
      </c>
      <c r="H47" s="716"/>
      <c r="I47" s="226"/>
      <c r="J47" s="144" t="str">
        <f>IFERROR(VLOOKUP($D47,LISTA!A24:J8274,7,0),"")</f>
        <v/>
      </c>
      <c r="K47" s="144" t="str">
        <f>IFERROR(VLOOKUP($D47,LISTA!A24:J8274,8,0),"")</f>
        <v/>
      </c>
      <c r="L47" s="144" t="str">
        <f t="shared" si="0"/>
        <v/>
      </c>
      <c r="M47" s="227" t="str">
        <f t="shared" si="1"/>
        <v/>
      </c>
      <c r="N47" s="155" t="str">
        <f t="shared" si="5"/>
        <v/>
      </c>
      <c r="O47" s="155" t="str">
        <f t="shared" si="6"/>
        <v/>
      </c>
      <c r="P47" s="155" t="str">
        <f>IFERROR(VLOOKUP($D47,LISTA!A24:J8274,10,0),"")</f>
        <v/>
      </c>
      <c r="Q47" s="228" t="str">
        <f t="shared" si="7"/>
        <v/>
      </c>
      <c r="R47" s="285" t="str">
        <f t="shared" si="8"/>
        <v/>
      </c>
      <c r="S47" s="189" t="str">
        <f t="shared" si="9"/>
        <v/>
      </c>
      <c r="U47" s="138" t="str">
        <f t="shared" si="2"/>
        <v/>
      </c>
      <c r="V47" s="219" t="str">
        <f t="shared" si="10"/>
        <v/>
      </c>
      <c r="W47" s="220" t="e">
        <f t="shared" si="11"/>
        <v>#VALUE!</v>
      </c>
    </row>
    <row r="48" spans="1:23" x14ac:dyDescent="0.25">
      <c r="A48" s="162"/>
      <c r="B48" s="154" t="str">
        <f t="shared" si="3"/>
        <v/>
      </c>
      <c r="C48" s="679" t="str">
        <f t="shared" si="4"/>
        <v/>
      </c>
      <c r="D48" s="157"/>
      <c r="E48" s="716" t="str">
        <f>IFERROR(VLOOKUP($D48,LISTA!A25:J8275,4,0),"")</f>
        <v/>
      </c>
      <c r="F48" s="716"/>
      <c r="G48" s="716" t="str">
        <f>IFERROR(VLOOKUP($D48,LISTA!A24:J8274,5,0),"")</f>
        <v/>
      </c>
      <c r="H48" s="716"/>
      <c r="I48" s="226"/>
      <c r="J48" s="144" t="str">
        <f>IFERROR(VLOOKUP($D48,LISTA!A25:J8275,7,0),"")</f>
        <v/>
      </c>
      <c r="K48" s="144" t="str">
        <f>IFERROR(VLOOKUP($D48,LISTA!A25:J8275,8,0),"")</f>
        <v/>
      </c>
      <c r="L48" s="144" t="str">
        <f t="shared" si="0"/>
        <v/>
      </c>
      <c r="M48" s="227" t="str">
        <f t="shared" si="1"/>
        <v/>
      </c>
      <c r="N48" s="155" t="str">
        <f t="shared" si="5"/>
        <v/>
      </c>
      <c r="O48" s="155" t="str">
        <f t="shared" si="6"/>
        <v/>
      </c>
      <c r="P48" s="155" t="str">
        <f>IFERROR(VLOOKUP($D48,LISTA!A25:J8275,10,0),"")</f>
        <v/>
      </c>
      <c r="Q48" s="228" t="str">
        <f t="shared" si="7"/>
        <v/>
      </c>
      <c r="R48" s="285" t="str">
        <f t="shared" si="8"/>
        <v/>
      </c>
      <c r="S48" s="189" t="str">
        <f t="shared" si="9"/>
        <v/>
      </c>
      <c r="U48" s="138" t="str">
        <f t="shared" si="2"/>
        <v/>
      </c>
      <c r="V48" s="219" t="str">
        <f t="shared" si="10"/>
        <v/>
      </c>
      <c r="W48" s="220" t="e">
        <f t="shared" si="11"/>
        <v>#VALUE!</v>
      </c>
    </row>
    <row r="49" spans="1:23" x14ac:dyDescent="0.25">
      <c r="A49" s="162"/>
      <c r="B49" s="154" t="str">
        <f t="shared" si="3"/>
        <v/>
      </c>
      <c r="C49" s="679" t="str">
        <f t="shared" si="4"/>
        <v/>
      </c>
      <c r="D49" s="157"/>
      <c r="E49" s="716" t="str">
        <f>IFERROR(VLOOKUP($D49,LISTA!A26:J8276,4,0),"")</f>
        <v/>
      </c>
      <c r="F49" s="716"/>
      <c r="G49" s="716" t="str">
        <f>IFERROR(VLOOKUP($D49,LISTA!A25:J8275,5,0),"")</f>
        <v/>
      </c>
      <c r="H49" s="716"/>
      <c r="I49" s="226"/>
      <c r="J49" s="144" t="str">
        <f>IFERROR(VLOOKUP($D49,LISTA!A26:J8276,7,0),"")</f>
        <v/>
      </c>
      <c r="K49" s="144" t="str">
        <f>IFERROR(VLOOKUP($D49,LISTA!A26:J8276,8,0),"")</f>
        <v/>
      </c>
      <c r="L49" s="144" t="str">
        <f t="shared" si="0"/>
        <v/>
      </c>
      <c r="M49" s="227" t="str">
        <f t="shared" si="1"/>
        <v/>
      </c>
      <c r="N49" s="155" t="str">
        <f t="shared" si="5"/>
        <v/>
      </c>
      <c r="O49" s="155" t="str">
        <f t="shared" si="6"/>
        <v/>
      </c>
      <c r="P49" s="155" t="str">
        <f>IFERROR(VLOOKUP($D49,LISTA!A26:J8276,10,0),"")</f>
        <v/>
      </c>
      <c r="Q49" s="228" t="str">
        <f t="shared" si="7"/>
        <v/>
      </c>
      <c r="R49" s="285" t="str">
        <f t="shared" si="8"/>
        <v/>
      </c>
      <c r="S49" s="189" t="str">
        <f t="shared" si="9"/>
        <v/>
      </c>
      <c r="U49" s="138" t="str">
        <f t="shared" si="2"/>
        <v/>
      </c>
      <c r="V49" s="219" t="str">
        <f t="shared" si="10"/>
        <v/>
      </c>
      <c r="W49" s="220" t="e">
        <f t="shared" si="11"/>
        <v>#VALUE!</v>
      </c>
    </row>
    <row r="50" spans="1:23" x14ac:dyDescent="0.25">
      <c r="A50" s="162"/>
      <c r="B50" s="154" t="str">
        <f t="shared" si="3"/>
        <v/>
      </c>
      <c r="C50" s="679" t="str">
        <f t="shared" si="4"/>
        <v/>
      </c>
      <c r="D50" s="157"/>
      <c r="E50" s="716" t="str">
        <f>IFERROR(VLOOKUP($D50,LISTA!A27:J8277,4,0),"")</f>
        <v/>
      </c>
      <c r="F50" s="716"/>
      <c r="G50" s="716" t="str">
        <f>IFERROR(VLOOKUP($D50,LISTA!A26:J8276,5,0),"")</f>
        <v/>
      </c>
      <c r="H50" s="716"/>
      <c r="I50" s="226"/>
      <c r="J50" s="144" t="str">
        <f>IFERROR(VLOOKUP($D50,LISTA!A27:J8277,7,0),"")</f>
        <v/>
      </c>
      <c r="K50" s="144" t="str">
        <f>IFERROR(VLOOKUP($D50,LISTA!A27:J8277,8,0),"")</f>
        <v/>
      </c>
      <c r="L50" s="144" t="str">
        <f t="shared" si="0"/>
        <v/>
      </c>
      <c r="M50" s="227" t="str">
        <f t="shared" si="1"/>
        <v/>
      </c>
      <c r="N50" s="155" t="str">
        <f t="shared" si="5"/>
        <v/>
      </c>
      <c r="O50" s="155" t="str">
        <f t="shared" si="6"/>
        <v/>
      </c>
      <c r="P50" s="155" t="str">
        <f>IFERROR(VLOOKUP($D50,LISTA!A27:J8277,10,0),"")</f>
        <v/>
      </c>
      <c r="Q50" s="228" t="str">
        <f t="shared" si="7"/>
        <v/>
      </c>
      <c r="R50" s="285" t="str">
        <f t="shared" si="8"/>
        <v/>
      </c>
      <c r="S50" s="189" t="str">
        <f t="shared" si="9"/>
        <v/>
      </c>
      <c r="U50" s="138" t="str">
        <f t="shared" si="2"/>
        <v/>
      </c>
      <c r="V50" s="219" t="str">
        <f t="shared" si="10"/>
        <v/>
      </c>
      <c r="W50" s="220" t="e">
        <f t="shared" si="11"/>
        <v>#VALUE!</v>
      </c>
    </row>
    <row r="51" spans="1:23" x14ac:dyDescent="0.25">
      <c r="A51" s="162"/>
      <c r="B51" s="154" t="str">
        <f t="shared" si="3"/>
        <v/>
      </c>
      <c r="C51" s="679" t="str">
        <f t="shared" si="4"/>
        <v/>
      </c>
      <c r="D51" s="157"/>
      <c r="E51" s="716" t="str">
        <f>IFERROR(VLOOKUP($D51,LISTA!A28:J8278,4,0),"")</f>
        <v/>
      </c>
      <c r="F51" s="716"/>
      <c r="G51" s="716" t="str">
        <f>IFERROR(VLOOKUP($D51,LISTA!A27:J8277,5,0),"")</f>
        <v/>
      </c>
      <c r="H51" s="716"/>
      <c r="I51" s="226"/>
      <c r="J51" s="144" t="str">
        <f>IFERROR(VLOOKUP($D51,LISTA!A28:J8278,7,0),"")</f>
        <v/>
      </c>
      <c r="K51" s="144" t="str">
        <f>IFERROR(VLOOKUP($D51,LISTA!A28:J8278,8,0),"")</f>
        <v/>
      </c>
      <c r="L51" s="144" t="str">
        <f t="shared" si="0"/>
        <v/>
      </c>
      <c r="M51" s="227" t="str">
        <f t="shared" si="1"/>
        <v/>
      </c>
      <c r="N51" s="155" t="str">
        <f t="shared" si="5"/>
        <v/>
      </c>
      <c r="O51" s="155" t="str">
        <f t="shared" si="6"/>
        <v/>
      </c>
      <c r="P51" s="155" t="str">
        <f>IFERROR(VLOOKUP($D51,LISTA!A28:J8278,10,0),"")</f>
        <v/>
      </c>
      <c r="Q51" s="228" t="str">
        <f t="shared" si="7"/>
        <v/>
      </c>
      <c r="R51" s="285" t="str">
        <f t="shared" si="8"/>
        <v/>
      </c>
      <c r="S51" s="189" t="str">
        <f t="shared" si="9"/>
        <v/>
      </c>
      <c r="U51" s="138" t="str">
        <f t="shared" si="2"/>
        <v/>
      </c>
      <c r="V51" s="219" t="str">
        <f t="shared" si="10"/>
        <v/>
      </c>
      <c r="W51" s="220" t="e">
        <f t="shared" si="11"/>
        <v>#VALUE!</v>
      </c>
    </row>
    <row r="52" spans="1:23" x14ac:dyDescent="0.25">
      <c r="A52" s="162"/>
      <c r="B52" s="154" t="str">
        <f t="shared" si="3"/>
        <v/>
      </c>
      <c r="C52" s="679" t="str">
        <f t="shared" si="4"/>
        <v/>
      </c>
      <c r="D52" s="157"/>
      <c r="E52" s="716" t="str">
        <f>IFERROR(VLOOKUP($D52,LISTA!A29:J8279,4,0),"")</f>
        <v/>
      </c>
      <c r="F52" s="716"/>
      <c r="G52" s="716" t="str">
        <f>IFERROR(VLOOKUP($D52,LISTA!A28:J8278,5,0),"")</f>
        <v/>
      </c>
      <c r="H52" s="716"/>
      <c r="I52" s="226"/>
      <c r="J52" s="144" t="str">
        <f>IFERROR(VLOOKUP($D52,LISTA!A29:J8279,7,0),"")</f>
        <v/>
      </c>
      <c r="K52" s="144" t="str">
        <f>IFERROR(VLOOKUP($D52,LISTA!A29:J8279,8,0),"")</f>
        <v/>
      </c>
      <c r="L52" s="144" t="str">
        <f t="shared" si="0"/>
        <v/>
      </c>
      <c r="M52" s="227" t="str">
        <f t="shared" si="1"/>
        <v/>
      </c>
      <c r="N52" s="155" t="str">
        <f t="shared" si="5"/>
        <v/>
      </c>
      <c r="O52" s="155" t="str">
        <f t="shared" si="6"/>
        <v/>
      </c>
      <c r="P52" s="155" t="str">
        <f>IFERROR(VLOOKUP($D52,LISTA!A29:J8279,10,0),"")</f>
        <v/>
      </c>
      <c r="Q52" s="228" t="str">
        <f t="shared" si="7"/>
        <v/>
      </c>
      <c r="R52" s="285" t="str">
        <f t="shared" si="8"/>
        <v/>
      </c>
      <c r="S52" s="189" t="str">
        <f t="shared" si="9"/>
        <v/>
      </c>
      <c r="U52" s="138" t="str">
        <f t="shared" si="2"/>
        <v/>
      </c>
      <c r="V52" s="219" t="str">
        <f t="shared" si="10"/>
        <v/>
      </c>
      <c r="W52" s="220" t="e">
        <f t="shared" si="11"/>
        <v>#VALUE!</v>
      </c>
    </row>
    <row r="53" spans="1:23" x14ac:dyDescent="0.25">
      <c r="A53" s="162"/>
      <c r="B53" s="154" t="str">
        <f t="shared" si="3"/>
        <v/>
      </c>
      <c r="C53" s="679" t="str">
        <f t="shared" si="4"/>
        <v/>
      </c>
      <c r="D53" s="157"/>
      <c r="E53" s="716" t="str">
        <f>IFERROR(VLOOKUP($D53,LISTA!A30:J8280,4,0),"")</f>
        <v/>
      </c>
      <c r="F53" s="716"/>
      <c r="G53" s="716" t="str">
        <f>IFERROR(VLOOKUP($D53,LISTA!A29:J8279,5,0),"")</f>
        <v/>
      </c>
      <c r="H53" s="716"/>
      <c r="I53" s="226"/>
      <c r="J53" s="144" t="str">
        <f>IFERROR(VLOOKUP($D53,LISTA!A30:J8280,7,0),"")</f>
        <v/>
      </c>
      <c r="K53" s="144" t="str">
        <f>IFERROR(VLOOKUP($D53,LISTA!A30:J8280,8,0),"")</f>
        <v/>
      </c>
      <c r="L53" s="144" t="str">
        <f t="shared" si="0"/>
        <v/>
      </c>
      <c r="M53" s="227" t="str">
        <f t="shared" si="1"/>
        <v/>
      </c>
      <c r="N53" s="155" t="str">
        <f t="shared" si="5"/>
        <v/>
      </c>
      <c r="O53" s="155" t="str">
        <f t="shared" si="6"/>
        <v/>
      </c>
      <c r="P53" s="155" t="str">
        <f>IFERROR(VLOOKUP($D53,LISTA!A30:J8280,10,0),"")</f>
        <v/>
      </c>
      <c r="Q53" s="228" t="str">
        <f t="shared" si="7"/>
        <v/>
      </c>
      <c r="R53" s="285" t="str">
        <f t="shared" si="8"/>
        <v/>
      </c>
      <c r="S53" s="189" t="str">
        <f t="shared" si="9"/>
        <v/>
      </c>
      <c r="U53" s="138" t="str">
        <f t="shared" si="2"/>
        <v/>
      </c>
      <c r="V53" s="219" t="str">
        <f t="shared" si="10"/>
        <v/>
      </c>
      <c r="W53" s="220" t="e">
        <f t="shared" si="11"/>
        <v>#VALUE!</v>
      </c>
    </row>
    <row r="54" spans="1:23" x14ac:dyDescent="0.25">
      <c r="A54" s="162"/>
      <c r="B54" s="154" t="str">
        <f t="shared" si="3"/>
        <v/>
      </c>
      <c r="C54" s="679" t="str">
        <f t="shared" si="4"/>
        <v/>
      </c>
      <c r="D54" s="157"/>
      <c r="E54" s="716" t="str">
        <f>IFERROR(VLOOKUP($D54,LISTA!A31:J8281,4,0),"")</f>
        <v/>
      </c>
      <c r="F54" s="716"/>
      <c r="G54" s="716" t="str">
        <f>IFERROR(VLOOKUP($D54,LISTA!A30:J8280,5,0),"")</f>
        <v/>
      </c>
      <c r="H54" s="716"/>
      <c r="I54" s="226"/>
      <c r="J54" s="144" t="str">
        <f>IFERROR(VLOOKUP($D54,LISTA!A31:J8281,7,0),"")</f>
        <v/>
      </c>
      <c r="K54" s="144" t="str">
        <f>IFERROR(VLOOKUP($D54,LISTA!A31:J8281,8,0),"")</f>
        <v/>
      </c>
      <c r="L54" s="144" t="str">
        <f t="shared" si="0"/>
        <v/>
      </c>
      <c r="M54" s="227" t="str">
        <f t="shared" si="1"/>
        <v/>
      </c>
      <c r="N54" s="155" t="str">
        <f t="shared" si="5"/>
        <v/>
      </c>
      <c r="O54" s="155" t="str">
        <f t="shared" si="6"/>
        <v/>
      </c>
      <c r="P54" s="155" t="str">
        <f>IFERROR(VLOOKUP($D54,LISTA!A31:J8281,10,0),"")</f>
        <v/>
      </c>
      <c r="Q54" s="228" t="str">
        <f t="shared" si="7"/>
        <v/>
      </c>
      <c r="R54" s="285" t="str">
        <f t="shared" si="8"/>
        <v/>
      </c>
      <c r="S54" s="189" t="str">
        <f t="shared" si="9"/>
        <v/>
      </c>
      <c r="U54" s="138" t="str">
        <f t="shared" si="2"/>
        <v/>
      </c>
      <c r="V54" s="219" t="str">
        <f t="shared" si="10"/>
        <v/>
      </c>
      <c r="W54" s="220" t="e">
        <f t="shared" si="11"/>
        <v>#VALUE!</v>
      </c>
    </row>
    <row r="55" spans="1:23" x14ac:dyDescent="0.25">
      <c r="A55" s="162"/>
      <c r="B55" s="154" t="str">
        <f t="shared" si="3"/>
        <v/>
      </c>
      <c r="C55" s="679" t="str">
        <f t="shared" si="4"/>
        <v/>
      </c>
      <c r="D55" s="157"/>
      <c r="E55" s="716" t="str">
        <f>IFERROR(VLOOKUP($D55,LISTA!A32:J8282,4,0),"")</f>
        <v/>
      </c>
      <c r="F55" s="716"/>
      <c r="G55" s="716" t="str">
        <f>IFERROR(VLOOKUP($D55,LISTA!A31:J8281,5,0),"")</f>
        <v/>
      </c>
      <c r="H55" s="716"/>
      <c r="I55" s="226"/>
      <c r="J55" s="144" t="str">
        <f>IFERROR(VLOOKUP($D55,LISTA!A32:J8282,7,0),"")</f>
        <v/>
      </c>
      <c r="K55" s="144" t="str">
        <f>IFERROR(VLOOKUP($D55,LISTA!A32:J8282,8,0),"")</f>
        <v/>
      </c>
      <c r="L55" s="144" t="str">
        <f t="shared" si="0"/>
        <v/>
      </c>
      <c r="M55" s="227" t="str">
        <f t="shared" si="1"/>
        <v/>
      </c>
      <c r="N55" s="155" t="str">
        <f t="shared" si="5"/>
        <v/>
      </c>
      <c r="O55" s="155" t="str">
        <f t="shared" si="6"/>
        <v/>
      </c>
      <c r="P55" s="155" t="str">
        <f>IFERROR(VLOOKUP($D55,LISTA!A32:J8282,10,0),"")</f>
        <v/>
      </c>
      <c r="Q55" s="228" t="str">
        <f t="shared" si="7"/>
        <v/>
      </c>
      <c r="R55" s="285" t="str">
        <f t="shared" si="8"/>
        <v/>
      </c>
      <c r="S55" s="189" t="str">
        <f t="shared" si="9"/>
        <v/>
      </c>
      <c r="U55" s="138" t="str">
        <f t="shared" si="2"/>
        <v/>
      </c>
      <c r="V55" s="219" t="str">
        <f t="shared" si="10"/>
        <v/>
      </c>
      <c r="W55" s="220" t="e">
        <f t="shared" si="11"/>
        <v>#VALUE!</v>
      </c>
    </row>
    <row r="56" spans="1:23" x14ac:dyDescent="0.25">
      <c r="A56" s="162"/>
      <c r="B56" s="154" t="str">
        <f t="shared" si="3"/>
        <v/>
      </c>
      <c r="C56" s="679" t="str">
        <f t="shared" si="4"/>
        <v/>
      </c>
      <c r="D56" s="157"/>
      <c r="E56" s="716" t="str">
        <f>IFERROR(VLOOKUP($D56,LISTA!A33:J8283,4,0),"")</f>
        <v/>
      </c>
      <c r="F56" s="716"/>
      <c r="G56" s="716" t="str">
        <f>IFERROR(VLOOKUP($D56,LISTA!A32:J8282,5,0),"")</f>
        <v/>
      </c>
      <c r="H56" s="716"/>
      <c r="I56" s="226"/>
      <c r="J56" s="144" t="str">
        <f>IFERROR(VLOOKUP($D56,LISTA!A33:J8283,7,0),"")</f>
        <v/>
      </c>
      <c r="K56" s="144" t="str">
        <f>IFERROR(VLOOKUP($D56,LISTA!A33:J8283,8,0),"")</f>
        <v/>
      </c>
      <c r="L56" s="144" t="str">
        <f t="shared" si="0"/>
        <v/>
      </c>
      <c r="M56" s="227" t="str">
        <f t="shared" si="1"/>
        <v/>
      </c>
      <c r="N56" s="155" t="str">
        <f t="shared" si="5"/>
        <v/>
      </c>
      <c r="O56" s="155" t="str">
        <f t="shared" si="6"/>
        <v/>
      </c>
      <c r="P56" s="155" t="str">
        <f>IFERROR(VLOOKUP($D56,LISTA!A33:J8283,10,0),"")</f>
        <v/>
      </c>
      <c r="Q56" s="228" t="str">
        <f t="shared" si="7"/>
        <v/>
      </c>
      <c r="R56" s="285" t="str">
        <f t="shared" si="8"/>
        <v/>
      </c>
      <c r="S56" s="189" t="str">
        <f t="shared" si="9"/>
        <v/>
      </c>
      <c r="U56" s="138" t="str">
        <f t="shared" si="2"/>
        <v/>
      </c>
      <c r="V56" s="219" t="str">
        <f t="shared" si="10"/>
        <v/>
      </c>
      <c r="W56" s="220" t="e">
        <f t="shared" si="11"/>
        <v>#VALUE!</v>
      </c>
    </row>
    <row r="57" spans="1:23" x14ac:dyDescent="0.25">
      <c r="A57" s="162"/>
      <c r="B57" s="154" t="str">
        <f t="shared" si="3"/>
        <v/>
      </c>
      <c r="C57" s="679" t="str">
        <f t="shared" si="4"/>
        <v/>
      </c>
      <c r="D57" s="157"/>
      <c r="E57" s="716" t="str">
        <f>IFERROR(VLOOKUP($D57,LISTA!A34:J8284,4,0),"")</f>
        <v/>
      </c>
      <c r="F57" s="716"/>
      <c r="G57" s="716" t="str">
        <f>IFERROR(VLOOKUP($D57,LISTA!A33:J8283,5,0),"")</f>
        <v/>
      </c>
      <c r="H57" s="716"/>
      <c r="I57" s="226"/>
      <c r="J57" s="144" t="str">
        <f>IFERROR(VLOOKUP($D57,LISTA!A34:J8284,7,0),"")</f>
        <v/>
      </c>
      <c r="K57" s="144" t="str">
        <f>IFERROR(VLOOKUP($D57,LISTA!A34:J8284,8,0),"")</f>
        <v/>
      </c>
      <c r="L57" s="144" t="str">
        <f t="shared" si="0"/>
        <v/>
      </c>
      <c r="M57" s="227" t="str">
        <f t="shared" si="1"/>
        <v/>
      </c>
      <c r="N57" s="155" t="str">
        <f t="shared" si="5"/>
        <v/>
      </c>
      <c r="O57" s="155" t="str">
        <f t="shared" si="6"/>
        <v/>
      </c>
      <c r="P57" s="155" t="str">
        <f>IFERROR(VLOOKUP($D57,LISTA!A34:J8284,10,0),"")</f>
        <v/>
      </c>
      <c r="Q57" s="228" t="str">
        <f t="shared" si="7"/>
        <v/>
      </c>
      <c r="R57" s="285" t="str">
        <f t="shared" si="8"/>
        <v/>
      </c>
      <c r="S57" s="189" t="str">
        <f t="shared" si="9"/>
        <v/>
      </c>
      <c r="U57" s="138" t="str">
        <f t="shared" si="2"/>
        <v/>
      </c>
      <c r="V57" s="219" t="str">
        <f t="shared" si="10"/>
        <v/>
      </c>
      <c r="W57" s="220" t="e">
        <f t="shared" si="11"/>
        <v>#VALUE!</v>
      </c>
    </row>
    <row r="58" spans="1:23" x14ac:dyDescent="0.25">
      <c r="A58" s="162"/>
      <c r="B58" s="154" t="str">
        <f t="shared" si="3"/>
        <v/>
      </c>
      <c r="C58" s="679" t="str">
        <f t="shared" si="4"/>
        <v/>
      </c>
      <c r="D58" s="157"/>
      <c r="E58" s="716" t="str">
        <f>IFERROR(VLOOKUP($D58,LISTA!A35:J8285,4,0),"")</f>
        <v/>
      </c>
      <c r="F58" s="716"/>
      <c r="G58" s="716" t="str">
        <f>IFERROR(VLOOKUP($D58,LISTA!A34:J8284,5,0),"")</f>
        <v/>
      </c>
      <c r="H58" s="716"/>
      <c r="I58" s="226"/>
      <c r="J58" s="144" t="str">
        <f>IFERROR(VLOOKUP($D58,LISTA!A35:J8285,7,0),"")</f>
        <v/>
      </c>
      <c r="K58" s="144" t="str">
        <f>IFERROR(VLOOKUP($D58,LISTA!A35:J8285,8,0),"")</f>
        <v/>
      </c>
      <c r="L58" s="144" t="str">
        <f t="shared" si="0"/>
        <v/>
      </c>
      <c r="M58" s="227" t="str">
        <f t="shared" si="1"/>
        <v/>
      </c>
      <c r="N58" s="155" t="str">
        <f t="shared" si="5"/>
        <v/>
      </c>
      <c r="O58" s="155" t="str">
        <f t="shared" si="6"/>
        <v/>
      </c>
      <c r="P58" s="155" t="str">
        <f>IFERROR(VLOOKUP($D58,LISTA!A35:J8285,10,0),"")</f>
        <v/>
      </c>
      <c r="Q58" s="228" t="str">
        <f t="shared" si="7"/>
        <v/>
      </c>
      <c r="R58" s="285" t="str">
        <f t="shared" si="8"/>
        <v/>
      </c>
      <c r="S58" s="189" t="str">
        <f t="shared" si="9"/>
        <v/>
      </c>
      <c r="U58" s="138" t="str">
        <f t="shared" si="2"/>
        <v/>
      </c>
      <c r="V58" s="219" t="str">
        <f t="shared" si="10"/>
        <v/>
      </c>
      <c r="W58" s="220" t="e">
        <f t="shared" si="11"/>
        <v>#VALUE!</v>
      </c>
    </row>
    <row r="59" spans="1:23" x14ac:dyDescent="0.25">
      <c r="A59" s="162"/>
      <c r="B59" s="154" t="str">
        <f t="shared" si="3"/>
        <v/>
      </c>
      <c r="C59" s="679" t="str">
        <f t="shared" si="4"/>
        <v/>
      </c>
      <c r="D59" s="157"/>
      <c r="E59" s="716" t="str">
        <f>IFERROR(VLOOKUP($D59,LISTA!A36:J8286,4,0),"")</f>
        <v/>
      </c>
      <c r="F59" s="716"/>
      <c r="G59" s="716" t="str">
        <f>IFERROR(VLOOKUP($D59,LISTA!A35:J8285,5,0),"")</f>
        <v/>
      </c>
      <c r="H59" s="716"/>
      <c r="I59" s="226"/>
      <c r="J59" s="144" t="str">
        <f>IFERROR(VLOOKUP($D59,LISTA!A36:J8286,7,0),"")</f>
        <v/>
      </c>
      <c r="K59" s="144" t="str">
        <f>IFERROR(VLOOKUP($D59,LISTA!A36:J8286,8,0),"")</f>
        <v/>
      </c>
      <c r="L59" s="144" t="str">
        <f t="shared" si="0"/>
        <v/>
      </c>
      <c r="M59" s="227" t="str">
        <f t="shared" si="1"/>
        <v/>
      </c>
      <c r="N59" s="155" t="str">
        <f t="shared" si="5"/>
        <v/>
      </c>
      <c r="O59" s="155" t="str">
        <f t="shared" si="6"/>
        <v/>
      </c>
      <c r="P59" s="155" t="str">
        <f>IFERROR(VLOOKUP($D59,LISTA!A36:J8286,10,0),"")</f>
        <v/>
      </c>
      <c r="Q59" s="228" t="str">
        <f t="shared" si="7"/>
        <v/>
      </c>
      <c r="R59" s="285" t="str">
        <f t="shared" si="8"/>
        <v/>
      </c>
      <c r="S59" s="189" t="str">
        <f t="shared" si="9"/>
        <v/>
      </c>
      <c r="U59" s="138" t="str">
        <f t="shared" si="2"/>
        <v/>
      </c>
      <c r="V59" s="219" t="str">
        <f t="shared" si="10"/>
        <v/>
      </c>
      <c r="W59" s="220" t="e">
        <f t="shared" si="11"/>
        <v>#VALUE!</v>
      </c>
    </row>
    <row r="60" spans="1:23" x14ac:dyDescent="0.25">
      <c r="A60" s="162"/>
      <c r="B60" s="154" t="str">
        <f t="shared" si="3"/>
        <v/>
      </c>
      <c r="C60" s="679" t="str">
        <f t="shared" si="4"/>
        <v/>
      </c>
      <c r="D60" s="157"/>
      <c r="E60" s="716" t="str">
        <f>IFERROR(VLOOKUP($D60,LISTA!A37:J8287,4,0),"")</f>
        <v/>
      </c>
      <c r="F60" s="716"/>
      <c r="G60" s="716" t="str">
        <f>IFERROR(VLOOKUP($D60,LISTA!A36:J8286,5,0),"")</f>
        <v/>
      </c>
      <c r="H60" s="716"/>
      <c r="I60" s="226"/>
      <c r="J60" s="144" t="str">
        <f>IFERROR(VLOOKUP($D60,LISTA!A37:J8287,7,0),"")</f>
        <v/>
      </c>
      <c r="K60" s="144" t="str">
        <f>IFERROR(VLOOKUP($D60,LISTA!A37:J8287,8,0),"")</f>
        <v/>
      </c>
      <c r="L60" s="144" t="str">
        <f t="shared" si="0"/>
        <v/>
      </c>
      <c r="M60" s="227" t="str">
        <f t="shared" si="1"/>
        <v/>
      </c>
      <c r="N60" s="155" t="str">
        <f t="shared" si="5"/>
        <v/>
      </c>
      <c r="O60" s="155" t="str">
        <f t="shared" si="6"/>
        <v/>
      </c>
      <c r="P60" s="155" t="str">
        <f>IFERROR(VLOOKUP($D60,LISTA!A37:J8287,10,0),"")</f>
        <v/>
      </c>
      <c r="Q60" s="228" t="str">
        <f t="shared" si="7"/>
        <v/>
      </c>
      <c r="R60" s="285" t="str">
        <f t="shared" si="8"/>
        <v/>
      </c>
      <c r="S60" s="189" t="str">
        <f t="shared" si="9"/>
        <v/>
      </c>
      <c r="U60" s="138" t="str">
        <f t="shared" si="2"/>
        <v/>
      </c>
      <c r="V60" s="219" t="str">
        <f t="shared" si="10"/>
        <v/>
      </c>
      <c r="W60" s="220" t="e">
        <f t="shared" si="11"/>
        <v>#VALUE!</v>
      </c>
    </row>
    <row r="61" spans="1:23" x14ac:dyDescent="0.25">
      <c r="A61" s="162"/>
      <c r="B61" s="154" t="str">
        <f t="shared" si="3"/>
        <v/>
      </c>
      <c r="C61" s="679" t="str">
        <f t="shared" si="4"/>
        <v/>
      </c>
      <c r="D61" s="157"/>
      <c r="E61" s="716" t="str">
        <f>IFERROR(VLOOKUP($D61,LISTA!A38:J8288,4,0),"")</f>
        <v/>
      </c>
      <c r="F61" s="716"/>
      <c r="G61" s="716" t="str">
        <f>IFERROR(VLOOKUP($D61,LISTA!A37:J8287,5,0),"")</f>
        <v/>
      </c>
      <c r="H61" s="716"/>
      <c r="I61" s="226"/>
      <c r="J61" s="144" t="str">
        <f>IFERROR(VLOOKUP($D61,LISTA!A38:J8288,7,0),"")</f>
        <v/>
      </c>
      <c r="K61" s="144" t="str">
        <f>IFERROR(VLOOKUP($D61,LISTA!A38:J8288,8,0),"")</f>
        <v/>
      </c>
      <c r="L61" s="144" t="str">
        <f t="shared" si="0"/>
        <v/>
      </c>
      <c r="M61" s="227" t="str">
        <f t="shared" si="1"/>
        <v/>
      </c>
      <c r="N61" s="155" t="str">
        <f t="shared" si="5"/>
        <v/>
      </c>
      <c r="O61" s="155" t="str">
        <f t="shared" si="6"/>
        <v/>
      </c>
      <c r="P61" s="155" t="str">
        <f>IFERROR(VLOOKUP($D61,LISTA!A38:J8288,10,0),"")</f>
        <v/>
      </c>
      <c r="Q61" s="228" t="str">
        <f t="shared" si="7"/>
        <v/>
      </c>
      <c r="R61" s="285" t="str">
        <f t="shared" si="8"/>
        <v/>
      </c>
      <c r="S61" s="189" t="str">
        <f t="shared" si="9"/>
        <v/>
      </c>
      <c r="U61" s="138" t="str">
        <f t="shared" si="2"/>
        <v/>
      </c>
      <c r="V61" s="219" t="str">
        <f t="shared" si="10"/>
        <v/>
      </c>
      <c r="W61" s="220" t="e">
        <f t="shared" si="11"/>
        <v>#VALUE!</v>
      </c>
    </row>
    <row r="62" spans="1:23" x14ac:dyDescent="0.25">
      <c r="A62" s="162"/>
      <c r="B62" s="154" t="str">
        <f t="shared" si="3"/>
        <v/>
      </c>
      <c r="C62" s="679" t="str">
        <f t="shared" si="4"/>
        <v/>
      </c>
      <c r="D62" s="157"/>
      <c r="E62" s="716" t="str">
        <f>IFERROR(VLOOKUP($D62,LISTA!A39:J8289,4,0),"")</f>
        <v/>
      </c>
      <c r="F62" s="716"/>
      <c r="G62" s="716" t="str">
        <f>IFERROR(VLOOKUP($D62,LISTA!A38:J8288,5,0),"")</f>
        <v/>
      </c>
      <c r="H62" s="716"/>
      <c r="I62" s="157"/>
      <c r="J62" s="144" t="str">
        <f>IFERROR(VLOOKUP($D62,LISTA!A21:J8271,7,0),"")</f>
        <v/>
      </c>
      <c r="K62" s="144" t="str">
        <f>IFERROR(VLOOKUP($D62,LISTA!A21:J8271,8,0),"")</f>
        <v/>
      </c>
      <c r="L62" s="144" t="str">
        <f t="shared" si="0"/>
        <v/>
      </c>
      <c r="M62" s="227" t="str">
        <f t="shared" si="1"/>
        <v/>
      </c>
      <c r="N62" s="155" t="str">
        <f t="shared" si="5"/>
        <v/>
      </c>
      <c r="O62" s="155" t="str">
        <f t="shared" si="6"/>
        <v/>
      </c>
      <c r="P62" s="155" t="str">
        <f>IFERROR(VLOOKUP($D62,LISTA!A39:J8289,10,0),"")</f>
        <v/>
      </c>
      <c r="Q62" s="228" t="str">
        <f t="shared" si="7"/>
        <v/>
      </c>
      <c r="R62" s="285" t="str">
        <f t="shared" si="8"/>
        <v/>
      </c>
      <c r="S62" s="189" t="str">
        <f t="shared" si="9"/>
        <v/>
      </c>
      <c r="U62" s="138" t="str">
        <f t="shared" si="2"/>
        <v/>
      </c>
      <c r="V62" s="219" t="str">
        <f t="shared" si="10"/>
        <v/>
      </c>
      <c r="W62" s="220" t="e">
        <f t="shared" si="11"/>
        <v>#VALUE!</v>
      </c>
    </row>
    <row r="63" spans="1:23" x14ac:dyDescent="0.25">
      <c r="A63" s="162"/>
      <c r="B63" s="154" t="str">
        <f t="shared" si="3"/>
        <v/>
      </c>
      <c r="C63" s="679" t="str">
        <f t="shared" si="4"/>
        <v/>
      </c>
      <c r="D63" s="157"/>
      <c r="E63" s="716" t="str">
        <f>IFERROR(VLOOKUP($D63,LISTA!A40:J8290,4,0),"")</f>
        <v/>
      </c>
      <c r="F63" s="716"/>
      <c r="G63" s="716" t="str">
        <f>IFERROR(VLOOKUP($D63,LISTA!A39:J8289,5,0),"")</f>
        <v/>
      </c>
      <c r="H63" s="716"/>
      <c r="I63" s="157"/>
      <c r="J63" s="144" t="str">
        <f>IFERROR(VLOOKUP($D63,LISTA!A22:J8272,7,0),"")</f>
        <v/>
      </c>
      <c r="K63" s="144" t="str">
        <f>IFERROR(VLOOKUP($D63,LISTA!A22:J8272,8,0),"")</f>
        <v/>
      </c>
      <c r="L63" s="144" t="str">
        <f t="shared" si="0"/>
        <v/>
      </c>
      <c r="M63" s="227" t="str">
        <f t="shared" si="1"/>
        <v/>
      </c>
      <c r="N63" s="155" t="str">
        <f t="shared" si="5"/>
        <v/>
      </c>
      <c r="O63" s="155" t="str">
        <f t="shared" si="6"/>
        <v/>
      </c>
      <c r="P63" s="155" t="str">
        <f>IFERROR(VLOOKUP($D63,LISTA!A40:J8290,10,0),"")</f>
        <v/>
      </c>
      <c r="Q63" s="228" t="str">
        <f t="shared" si="7"/>
        <v/>
      </c>
      <c r="R63" s="285" t="str">
        <f t="shared" si="8"/>
        <v/>
      </c>
      <c r="S63" s="189" t="str">
        <f t="shared" si="9"/>
        <v/>
      </c>
      <c r="U63" s="138" t="str">
        <f t="shared" si="2"/>
        <v/>
      </c>
      <c r="V63" s="219" t="str">
        <f t="shared" si="10"/>
        <v/>
      </c>
      <c r="W63" s="220" t="e">
        <f t="shared" si="11"/>
        <v>#VALUE!</v>
      </c>
    </row>
    <row r="64" spans="1:23" x14ac:dyDescent="0.25">
      <c r="A64" s="162"/>
      <c r="B64" s="154" t="str">
        <f t="shared" si="3"/>
        <v/>
      </c>
      <c r="C64" s="679" t="str">
        <f t="shared" si="4"/>
        <v/>
      </c>
      <c r="D64" s="157"/>
      <c r="E64" s="716" t="str">
        <f>IFERROR(VLOOKUP($D64,LISTA!A41:J8291,4,0),"")</f>
        <v/>
      </c>
      <c r="F64" s="716"/>
      <c r="G64" s="716" t="str">
        <f>IFERROR(VLOOKUP($D64,LISTA!A40:J8290,5,0),"")</f>
        <v/>
      </c>
      <c r="H64" s="716"/>
      <c r="I64" s="157"/>
      <c r="J64" s="144" t="str">
        <f>IFERROR(VLOOKUP($D64,LISTA!A23:J8273,7,0),"")</f>
        <v/>
      </c>
      <c r="K64" s="144" t="str">
        <f>IFERROR(VLOOKUP($D64,LISTA!A23:J8273,8,0),"")</f>
        <v/>
      </c>
      <c r="L64" s="144" t="str">
        <f t="shared" si="0"/>
        <v/>
      </c>
      <c r="M64" s="227" t="str">
        <f t="shared" si="1"/>
        <v/>
      </c>
      <c r="N64" s="155" t="str">
        <f t="shared" si="5"/>
        <v/>
      </c>
      <c r="O64" s="155" t="str">
        <f t="shared" si="6"/>
        <v/>
      </c>
      <c r="P64" s="155" t="str">
        <f>IFERROR(VLOOKUP($D64,LISTA!A41:J8291,10,0),"")</f>
        <v/>
      </c>
      <c r="Q64" s="228" t="str">
        <f t="shared" si="7"/>
        <v/>
      </c>
      <c r="R64" s="285" t="str">
        <f t="shared" si="8"/>
        <v/>
      </c>
      <c r="S64" s="189" t="str">
        <f t="shared" si="9"/>
        <v/>
      </c>
      <c r="U64" s="138" t="str">
        <f t="shared" si="2"/>
        <v/>
      </c>
      <c r="V64" s="219" t="str">
        <f t="shared" si="10"/>
        <v/>
      </c>
      <c r="W64" s="220" t="e">
        <f t="shared" si="11"/>
        <v>#VALUE!</v>
      </c>
    </row>
    <row r="65" spans="1:23" x14ac:dyDescent="0.25">
      <c r="A65" s="162"/>
      <c r="B65" s="154" t="str">
        <f t="shared" si="3"/>
        <v/>
      </c>
      <c r="C65" s="679" t="str">
        <f t="shared" si="4"/>
        <v/>
      </c>
      <c r="D65" s="157"/>
      <c r="E65" s="716" t="str">
        <f>IFERROR(VLOOKUP($D65,LISTA!A42:J8292,4,0),"")</f>
        <v/>
      </c>
      <c r="F65" s="716"/>
      <c r="G65" s="716" t="str">
        <f>IFERROR(VLOOKUP($D65,LISTA!A41:J8291,5,0),"")</f>
        <v/>
      </c>
      <c r="H65" s="716"/>
      <c r="I65" s="157"/>
      <c r="J65" s="144" t="str">
        <f>IFERROR(VLOOKUP($D65,LISTA!A24:J8274,7,0),"")</f>
        <v/>
      </c>
      <c r="K65" s="144" t="str">
        <f>IFERROR(VLOOKUP($D65,LISTA!A24:J8274,8,0),"")</f>
        <v/>
      </c>
      <c r="L65" s="144" t="str">
        <f t="shared" si="0"/>
        <v/>
      </c>
      <c r="M65" s="227" t="str">
        <f t="shared" si="1"/>
        <v/>
      </c>
      <c r="N65" s="155" t="str">
        <f t="shared" si="5"/>
        <v/>
      </c>
      <c r="O65" s="155" t="str">
        <f t="shared" si="6"/>
        <v/>
      </c>
      <c r="P65" s="155" t="str">
        <f>IFERROR(VLOOKUP($D65,LISTA!A42:J8292,10,0),"")</f>
        <v/>
      </c>
      <c r="Q65" s="228" t="str">
        <f t="shared" si="7"/>
        <v/>
      </c>
      <c r="R65" s="285" t="str">
        <f t="shared" si="8"/>
        <v/>
      </c>
      <c r="S65" s="189" t="str">
        <f t="shared" si="9"/>
        <v/>
      </c>
      <c r="U65" s="138" t="str">
        <f t="shared" si="2"/>
        <v/>
      </c>
      <c r="V65" s="219" t="str">
        <f t="shared" si="10"/>
        <v/>
      </c>
      <c r="W65" s="220" t="e">
        <f t="shared" si="11"/>
        <v>#VALUE!</v>
      </c>
    </row>
    <row r="66" spans="1:23" x14ac:dyDescent="0.25">
      <c r="A66" s="162"/>
      <c r="B66" s="154" t="str">
        <f t="shared" si="3"/>
        <v/>
      </c>
      <c r="C66" s="679" t="str">
        <f t="shared" si="4"/>
        <v/>
      </c>
      <c r="D66" s="157"/>
      <c r="E66" s="716" t="str">
        <f>IFERROR(VLOOKUP($D66,LISTA!A43:J8293,4,0),"")</f>
        <v/>
      </c>
      <c r="F66" s="716"/>
      <c r="G66" s="716" t="str">
        <f>IFERROR(VLOOKUP($D66,LISTA!A42:J8292,5,0),"")</f>
        <v/>
      </c>
      <c r="H66" s="716"/>
      <c r="I66" s="157"/>
      <c r="J66" s="144" t="str">
        <f>IFERROR(VLOOKUP($D66,LISTA!A25:J8275,7,0),"")</f>
        <v/>
      </c>
      <c r="K66" s="144" t="str">
        <f>IFERROR(VLOOKUP($D66,LISTA!A25:J8275,8,0),"")</f>
        <v/>
      </c>
      <c r="L66" s="144" t="str">
        <f t="shared" si="0"/>
        <v/>
      </c>
      <c r="M66" s="227" t="str">
        <f t="shared" si="1"/>
        <v/>
      </c>
      <c r="N66" s="155" t="str">
        <f t="shared" si="5"/>
        <v/>
      </c>
      <c r="O66" s="155" t="str">
        <f t="shared" si="6"/>
        <v/>
      </c>
      <c r="P66" s="155" t="str">
        <f>IFERROR(VLOOKUP($D66,LISTA!A43:J8293,10,0),"")</f>
        <v/>
      </c>
      <c r="Q66" s="228" t="str">
        <f t="shared" si="7"/>
        <v/>
      </c>
      <c r="R66" s="285" t="str">
        <f t="shared" si="8"/>
        <v/>
      </c>
      <c r="S66" s="189" t="str">
        <f t="shared" si="9"/>
        <v/>
      </c>
      <c r="U66" s="138" t="str">
        <f t="shared" si="2"/>
        <v/>
      </c>
      <c r="V66" s="219" t="str">
        <f t="shared" si="10"/>
        <v/>
      </c>
      <c r="W66" s="220" t="e">
        <f t="shared" si="11"/>
        <v>#VALUE!</v>
      </c>
    </row>
    <row r="67" spans="1:23" x14ac:dyDescent="0.25">
      <c r="A67" s="162"/>
      <c r="B67" s="154" t="str">
        <f t="shared" si="3"/>
        <v/>
      </c>
      <c r="C67" s="679" t="str">
        <f t="shared" si="4"/>
        <v/>
      </c>
      <c r="D67" s="157"/>
      <c r="E67" s="716" t="str">
        <f>IFERROR(VLOOKUP($D67,LISTA!A44:J8294,4,0),"")</f>
        <v/>
      </c>
      <c r="F67" s="716"/>
      <c r="G67" s="716" t="str">
        <f>IFERROR(VLOOKUP($D67,LISTA!A43:J8293,5,0),"")</f>
        <v/>
      </c>
      <c r="H67" s="716"/>
      <c r="I67" s="157"/>
      <c r="J67" s="144" t="str">
        <f>IFERROR(VLOOKUP($D67,LISTA!A26:J8276,7,0),"")</f>
        <v/>
      </c>
      <c r="K67" s="144" t="str">
        <f>IFERROR(VLOOKUP($D67,LISTA!A26:J8276,8,0),"")</f>
        <v/>
      </c>
      <c r="L67" s="144" t="str">
        <f t="shared" si="0"/>
        <v/>
      </c>
      <c r="M67" s="227" t="str">
        <f t="shared" si="1"/>
        <v/>
      </c>
      <c r="N67" s="155" t="str">
        <f t="shared" si="5"/>
        <v/>
      </c>
      <c r="O67" s="155" t="str">
        <f t="shared" si="6"/>
        <v/>
      </c>
      <c r="P67" s="155" t="str">
        <f>IFERROR(VLOOKUP($D67,LISTA!A44:J8294,10,0),"")</f>
        <v/>
      </c>
      <c r="Q67" s="228" t="str">
        <f t="shared" si="7"/>
        <v/>
      </c>
      <c r="R67" s="285" t="str">
        <f t="shared" si="8"/>
        <v/>
      </c>
      <c r="S67" s="189" t="str">
        <f t="shared" si="9"/>
        <v/>
      </c>
      <c r="U67" s="138" t="str">
        <f t="shared" si="2"/>
        <v/>
      </c>
      <c r="V67" s="219" t="str">
        <f t="shared" si="10"/>
        <v/>
      </c>
      <c r="W67" s="220" t="e">
        <f t="shared" si="11"/>
        <v>#VALUE!</v>
      </c>
    </row>
    <row r="68" spans="1:23" x14ac:dyDescent="0.25">
      <c r="A68" s="162"/>
      <c r="B68" s="154" t="str">
        <f t="shared" si="3"/>
        <v/>
      </c>
      <c r="C68" s="679" t="str">
        <f t="shared" si="4"/>
        <v/>
      </c>
      <c r="D68" s="157"/>
      <c r="E68" s="716" t="str">
        <f>IFERROR(VLOOKUP($D68,LISTA!A45:J8295,4,0),"")</f>
        <v/>
      </c>
      <c r="F68" s="716"/>
      <c r="G68" s="716" t="str">
        <f>IFERROR(VLOOKUP($D68,LISTA!A44:J8294,5,0),"")</f>
        <v/>
      </c>
      <c r="H68" s="716"/>
      <c r="I68" s="157"/>
      <c r="J68" s="144" t="str">
        <f>IFERROR(VLOOKUP($D68,LISTA!A27:J8277,7,0),"")</f>
        <v/>
      </c>
      <c r="K68" s="144" t="str">
        <f>IFERROR(VLOOKUP($D68,LISTA!A27:J8277,8,0),"")</f>
        <v/>
      </c>
      <c r="L68" s="144" t="str">
        <f t="shared" si="0"/>
        <v/>
      </c>
      <c r="M68" s="227" t="str">
        <f t="shared" si="1"/>
        <v/>
      </c>
      <c r="N68" s="155" t="str">
        <f t="shared" si="5"/>
        <v/>
      </c>
      <c r="O68" s="155" t="str">
        <f t="shared" si="6"/>
        <v/>
      </c>
      <c r="P68" s="155" t="str">
        <f>IFERROR(VLOOKUP($D68,LISTA!A45:J8295,10,0),"")</f>
        <v/>
      </c>
      <c r="Q68" s="228" t="str">
        <f t="shared" si="7"/>
        <v/>
      </c>
      <c r="R68" s="285" t="str">
        <f t="shared" si="8"/>
        <v/>
      </c>
      <c r="S68" s="189" t="str">
        <f t="shared" si="9"/>
        <v/>
      </c>
      <c r="U68" s="138" t="str">
        <f t="shared" si="2"/>
        <v/>
      </c>
      <c r="V68" s="219" t="str">
        <f t="shared" si="10"/>
        <v/>
      </c>
      <c r="W68" s="220" t="e">
        <f t="shared" si="11"/>
        <v>#VALUE!</v>
      </c>
    </row>
    <row r="69" spans="1:23" x14ac:dyDescent="0.25">
      <c r="A69" s="162"/>
      <c r="B69" s="154" t="str">
        <f t="shared" si="3"/>
        <v/>
      </c>
      <c r="C69" s="679" t="str">
        <f t="shared" si="4"/>
        <v/>
      </c>
      <c r="D69" s="157"/>
      <c r="E69" s="716" t="str">
        <f>IFERROR(VLOOKUP($D69,LISTA!A46:J8296,4,0),"")</f>
        <v/>
      </c>
      <c r="F69" s="716"/>
      <c r="G69" s="716" t="str">
        <f>IFERROR(VLOOKUP($D69,LISTA!A45:J8295,5,0),"")</f>
        <v/>
      </c>
      <c r="H69" s="716"/>
      <c r="I69" s="157"/>
      <c r="J69" s="144" t="str">
        <f>IFERROR(VLOOKUP($D69,LISTA!A10:J8260,7,0),"")</f>
        <v/>
      </c>
      <c r="K69" s="144" t="str">
        <f>IFERROR(VLOOKUP($D69,LISTA!A10:J8260,8,0),"")</f>
        <v/>
      </c>
      <c r="L69" s="144" t="str">
        <f t="shared" si="0"/>
        <v/>
      </c>
      <c r="M69" s="227" t="str">
        <f t="shared" si="1"/>
        <v/>
      </c>
      <c r="N69" s="155" t="str">
        <f t="shared" si="5"/>
        <v/>
      </c>
      <c r="O69" s="155" t="str">
        <f t="shared" si="6"/>
        <v/>
      </c>
      <c r="P69" s="155" t="str">
        <f>IFERROR(VLOOKUP($D69,LISTA!A46:J8296,10,0),"")</f>
        <v/>
      </c>
      <c r="Q69" s="228" t="str">
        <f t="shared" si="7"/>
        <v/>
      </c>
      <c r="R69" s="285" t="str">
        <f t="shared" si="8"/>
        <v/>
      </c>
      <c r="S69" s="189" t="str">
        <f t="shared" si="9"/>
        <v/>
      </c>
      <c r="U69" s="138" t="str">
        <f t="shared" si="2"/>
        <v/>
      </c>
      <c r="V69" s="219" t="str">
        <f t="shared" si="10"/>
        <v/>
      </c>
      <c r="W69" s="220" t="e">
        <f t="shared" si="11"/>
        <v>#VALUE!</v>
      </c>
    </row>
    <row r="70" spans="1:23" x14ac:dyDescent="0.25">
      <c r="A70" s="162"/>
      <c r="B70" s="154" t="str">
        <f t="shared" si="3"/>
        <v/>
      </c>
      <c r="C70" s="679" t="str">
        <f t="shared" si="4"/>
        <v/>
      </c>
      <c r="D70" s="157"/>
      <c r="E70" s="716" t="str">
        <f>IFERROR(VLOOKUP($D70,LISTA!A47:J8297,4,0),"")</f>
        <v/>
      </c>
      <c r="F70" s="716"/>
      <c r="G70" s="716" t="str">
        <f>IFERROR(VLOOKUP($D70,LISTA!A46:J8296,5,0),"")</f>
        <v/>
      </c>
      <c r="H70" s="716"/>
      <c r="I70" s="157"/>
      <c r="J70" s="144" t="str">
        <f>IFERROR(VLOOKUP($D70,LISTA!A11:J8261,7,0),"")</f>
        <v/>
      </c>
      <c r="K70" s="144" t="str">
        <f>IFERROR(VLOOKUP($D70,LISTA!A11:J8261,8,0),"")</f>
        <v/>
      </c>
      <c r="L70" s="144" t="str">
        <f t="shared" si="0"/>
        <v/>
      </c>
      <c r="M70" s="227" t="str">
        <f t="shared" si="1"/>
        <v/>
      </c>
      <c r="N70" s="155" t="str">
        <f t="shared" si="5"/>
        <v/>
      </c>
      <c r="O70" s="155" t="str">
        <f t="shared" si="6"/>
        <v/>
      </c>
      <c r="P70" s="155" t="str">
        <f>IFERROR(VLOOKUP($D70,LISTA!A47:J8297,10,0),"")</f>
        <v/>
      </c>
      <c r="Q70" s="228" t="str">
        <f t="shared" si="7"/>
        <v/>
      </c>
      <c r="R70" s="285" t="str">
        <f t="shared" si="8"/>
        <v/>
      </c>
      <c r="S70" s="189" t="str">
        <f t="shared" si="9"/>
        <v/>
      </c>
      <c r="U70" s="138" t="str">
        <f t="shared" si="2"/>
        <v/>
      </c>
      <c r="V70" s="219" t="str">
        <f t="shared" si="10"/>
        <v/>
      </c>
      <c r="W70" s="220" t="e">
        <f t="shared" si="11"/>
        <v>#VALUE!</v>
      </c>
    </row>
    <row r="71" spans="1:23" x14ac:dyDescent="0.25">
      <c r="A71" s="162"/>
      <c r="B71" s="154" t="str">
        <f t="shared" si="3"/>
        <v/>
      </c>
      <c r="C71" s="679" t="str">
        <f t="shared" si="4"/>
        <v/>
      </c>
      <c r="D71" s="157"/>
      <c r="E71" s="716" t="str">
        <f>IFERROR(VLOOKUP($D71,LISTA!A48:J8298,4,0),"")</f>
        <v/>
      </c>
      <c r="F71" s="716"/>
      <c r="G71" s="716" t="str">
        <f>IFERROR(VLOOKUP($D71,LISTA!A47:J8297,5,0),"")</f>
        <v/>
      </c>
      <c r="H71" s="716"/>
      <c r="I71" s="157"/>
      <c r="J71" s="144" t="str">
        <f>IFERROR(VLOOKUP($D71,LISTA!A12:J8262,7,0),"")</f>
        <v/>
      </c>
      <c r="K71" s="144" t="str">
        <f>IFERROR(VLOOKUP($D71,LISTA!A12:J8262,8,0),"")</f>
        <v/>
      </c>
      <c r="L71" s="144" t="str">
        <f t="shared" si="0"/>
        <v/>
      </c>
      <c r="M71" s="227" t="str">
        <f t="shared" si="1"/>
        <v/>
      </c>
      <c r="N71" s="155" t="str">
        <f t="shared" si="5"/>
        <v/>
      </c>
      <c r="O71" s="155" t="str">
        <f t="shared" si="6"/>
        <v/>
      </c>
      <c r="P71" s="155" t="str">
        <f>IFERROR(VLOOKUP($D71,LISTA!A48:J8298,10,0),"")</f>
        <v/>
      </c>
      <c r="Q71" s="228" t="str">
        <f t="shared" si="7"/>
        <v/>
      </c>
      <c r="R71" s="285" t="str">
        <f t="shared" si="8"/>
        <v/>
      </c>
      <c r="S71" s="189" t="str">
        <f t="shared" si="9"/>
        <v/>
      </c>
      <c r="U71" s="138" t="str">
        <f t="shared" si="2"/>
        <v/>
      </c>
      <c r="V71" s="219" t="str">
        <f t="shared" si="10"/>
        <v/>
      </c>
      <c r="W71" s="220" t="e">
        <f t="shared" si="11"/>
        <v>#VALUE!</v>
      </c>
    </row>
    <row r="72" spans="1:23" x14ac:dyDescent="0.25">
      <c r="A72" s="162"/>
      <c r="B72" s="229" t="str">
        <f t="shared" si="3"/>
        <v/>
      </c>
      <c r="C72" s="679" t="str">
        <f t="shared" si="4"/>
        <v/>
      </c>
      <c r="D72" s="157"/>
      <c r="E72" s="716" t="str">
        <f>IFERROR(VLOOKUP($D72,LISTA!A49:J8299,4,0),"")</f>
        <v/>
      </c>
      <c r="F72" s="716"/>
      <c r="G72" s="716" t="str">
        <f>IFERROR(VLOOKUP($D72,LISTA!A48:J8298,5,0),"")</f>
        <v/>
      </c>
      <c r="H72" s="716"/>
      <c r="I72" s="157"/>
      <c r="J72" s="144" t="str">
        <f>IFERROR(VLOOKUP($D72,LISTA!A13:J8263,7,0),"")</f>
        <v/>
      </c>
      <c r="K72" s="144" t="str">
        <f>IFERROR(VLOOKUP($D72,LISTA!A13:J8263,8,0),"")</f>
        <v/>
      </c>
      <c r="L72" s="144" t="str">
        <f t="shared" si="0"/>
        <v/>
      </c>
      <c r="M72" s="227" t="str">
        <f t="shared" si="1"/>
        <v/>
      </c>
      <c r="N72" s="155" t="str">
        <f t="shared" si="5"/>
        <v/>
      </c>
      <c r="O72" s="155" t="str">
        <f t="shared" si="6"/>
        <v/>
      </c>
      <c r="P72" s="155" t="str">
        <f>IFERROR(VLOOKUP($D72,LISTA!A49:J8299,10,0),"")</f>
        <v/>
      </c>
      <c r="Q72" s="228" t="str">
        <f t="shared" si="7"/>
        <v/>
      </c>
      <c r="R72" s="285" t="str">
        <f t="shared" si="8"/>
        <v/>
      </c>
      <c r="S72" s="189" t="str">
        <f t="shared" si="9"/>
        <v/>
      </c>
      <c r="U72" s="138" t="str">
        <f t="shared" si="2"/>
        <v/>
      </c>
      <c r="V72" s="219" t="str">
        <f t="shared" si="10"/>
        <v/>
      </c>
      <c r="W72" s="220" t="e">
        <f t="shared" si="11"/>
        <v>#VALUE!</v>
      </c>
    </row>
    <row r="73" spans="1:23" x14ac:dyDescent="0.25">
      <c r="A73" s="162"/>
      <c r="B73" s="154" t="str">
        <f t="shared" si="3"/>
        <v/>
      </c>
      <c r="C73" s="679" t="str">
        <f t="shared" si="4"/>
        <v/>
      </c>
      <c r="D73" s="157"/>
      <c r="E73" s="716" t="str">
        <f>IFERROR(VLOOKUP($D73,LISTA!A50:J8300,4,0),"")</f>
        <v/>
      </c>
      <c r="F73" s="716"/>
      <c r="G73" s="716" t="str">
        <f>IFERROR(VLOOKUP($D73,LISTA!A49:J8299,5,0),"")</f>
        <v/>
      </c>
      <c r="H73" s="716"/>
      <c r="I73" s="157"/>
      <c r="J73" s="144" t="str">
        <f>IFERROR(VLOOKUP($D73,LISTA!A14:J8264,7,0),"")</f>
        <v/>
      </c>
      <c r="K73" s="144" t="str">
        <f>IFERROR(VLOOKUP($D73,LISTA!A14:J8264,8,0),"")</f>
        <v/>
      </c>
      <c r="L73" s="144" t="str">
        <f t="shared" si="0"/>
        <v/>
      </c>
      <c r="M73" s="227" t="str">
        <f t="shared" si="1"/>
        <v/>
      </c>
      <c r="N73" s="155" t="str">
        <f t="shared" si="5"/>
        <v/>
      </c>
      <c r="O73" s="155" t="str">
        <f t="shared" si="6"/>
        <v/>
      </c>
      <c r="P73" s="155" t="str">
        <f>IFERROR(VLOOKUP($D73,LISTA!A50:J8300,10,0),"")</f>
        <v/>
      </c>
      <c r="Q73" s="228" t="str">
        <f t="shared" si="7"/>
        <v/>
      </c>
      <c r="R73" s="285" t="str">
        <f t="shared" si="8"/>
        <v/>
      </c>
      <c r="S73" s="189" t="str">
        <f t="shared" si="9"/>
        <v/>
      </c>
      <c r="U73" s="138" t="str">
        <f t="shared" si="2"/>
        <v/>
      </c>
      <c r="V73" s="219" t="str">
        <f t="shared" si="10"/>
        <v/>
      </c>
      <c r="W73" s="220" t="e">
        <f t="shared" si="11"/>
        <v>#VALUE!</v>
      </c>
    </row>
    <row r="74" spans="1:23" x14ac:dyDescent="0.25">
      <c r="A74" s="162"/>
      <c r="B74" s="154" t="str">
        <f t="shared" si="3"/>
        <v/>
      </c>
      <c r="C74" s="679" t="str">
        <f t="shared" si="4"/>
        <v/>
      </c>
      <c r="D74" s="157"/>
      <c r="E74" s="716" t="str">
        <f>IFERROR(VLOOKUP($D74,LISTA!A51:J8301,4,0),"")</f>
        <v/>
      </c>
      <c r="F74" s="716"/>
      <c r="G74" s="716" t="str">
        <f>IFERROR(VLOOKUP($D74,LISTA!A50:J8300,5,0),"")</f>
        <v/>
      </c>
      <c r="H74" s="716"/>
      <c r="I74" s="157"/>
      <c r="J74" s="144" t="str">
        <f>IFERROR(VLOOKUP($D74,LISTA!A15:J8265,7,0),"")</f>
        <v/>
      </c>
      <c r="K74" s="144" t="str">
        <f>IFERROR(VLOOKUP($D74,LISTA!A15:J8265,8,0),"")</f>
        <v/>
      </c>
      <c r="L74" s="144" t="str">
        <f t="shared" si="0"/>
        <v/>
      </c>
      <c r="M74" s="227" t="str">
        <f t="shared" si="1"/>
        <v/>
      </c>
      <c r="N74" s="155" t="str">
        <f t="shared" si="5"/>
        <v/>
      </c>
      <c r="O74" s="155" t="str">
        <f t="shared" si="6"/>
        <v/>
      </c>
      <c r="P74" s="155" t="str">
        <f>IFERROR(VLOOKUP($D74,LISTA!A51:J8301,10,0),"")</f>
        <v/>
      </c>
      <c r="Q74" s="228" t="str">
        <f t="shared" si="7"/>
        <v/>
      </c>
      <c r="R74" s="285" t="str">
        <f t="shared" si="8"/>
        <v/>
      </c>
      <c r="S74" s="189" t="str">
        <f t="shared" si="9"/>
        <v/>
      </c>
      <c r="U74" s="138" t="str">
        <f t="shared" si="2"/>
        <v/>
      </c>
      <c r="V74" s="219" t="str">
        <f t="shared" si="10"/>
        <v/>
      </c>
      <c r="W74" s="220" t="e">
        <f t="shared" si="11"/>
        <v>#VALUE!</v>
      </c>
    </row>
    <row r="75" spans="1:23" x14ac:dyDescent="0.25">
      <c r="A75" s="162"/>
      <c r="B75" s="154" t="str">
        <f t="shared" si="3"/>
        <v/>
      </c>
      <c r="C75" s="679" t="str">
        <f t="shared" si="4"/>
        <v/>
      </c>
      <c r="D75" s="157"/>
      <c r="E75" s="716" t="str">
        <f>IFERROR(VLOOKUP($D75,LISTA!A52:J8302,4,0),"")</f>
        <v/>
      </c>
      <c r="F75" s="716"/>
      <c r="G75" s="716" t="str">
        <f>IFERROR(VLOOKUP($D75,LISTA!A51:J8301,5,0),"")</f>
        <v/>
      </c>
      <c r="H75" s="716"/>
      <c r="I75" s="157"/>
      <c r="J75" s="144" t="str">
        <f>IFERROR(VLOOKUP($D75,LISTA!A16:J8266,7,0),"")</f>
        <v/>
      </c>
      <c r="K75" s="144" t="str">
        <f>IFERROR(VLOOKUP($D75,LISTA!A16:J8266,8,0),"")</f>
        <v/>
      </c>
      <c r="L75" s="144" t="str">
        <f t="shared" si="0"/>
        <v/>
      </c>
      <c r="M75" s="227" t="str">
        <f t="shared" si="1"/>
        <v/>
      </c>
      <c r="N75" s="155" t="str">
        <f t="shared" si="5"/>
        <v/>
      </c>
      <c r="O75" s="155" t="str">
        <f t="shared" si="6"/>
        <v/>
      </c>
      <c r="P75" s="155" t="str">
        <f>IFERROR(VLOOKUP($D75,LISTA!A52:J8302,10,0),"")</f>
        <v/>
      </c>
      <c r="Q75" s="228" t="str">
        <f t="shared" si="7"/>
        <v/>
      </c>
      <c r="R75" s="285" t="str">
        <f t="shared" si="8"/>
        <v/>
      </c>
      <c r="S75" s="189" t="str">
        <f t="shared" si="9"/>
        <v/>
      </c>
      <c r="U75" s="138" t="str">
        <f t="shared" si="2"/>
        <v/>
      </c>
      <c r="V75" s="219" t="str">
        <f t="shared" si="10"/>
        <v/>
      </c>
      <c r="W75" s="220" t="e">
        <f t="shared" si="11"/>
        <v>#VALUE!</v>
      </c>
    </row>
    <row r="76" spans="1:23" x14ac:dyDescent="0.25">
      <c r="A76" s="162"/>
      <c r="B76" s="154" t="str">
        <f t="shared" si="3"/>
        <v/>
      </c>
      <c r="C76" s="679" t="str">
        <f t="shared" si="4"/>
        <v/>
      </c>
      <c r="D76" s="157"/>
      <c r="E76" s="716" t="str">
        <f>IFERROR(VLOOKUP($D76,LISTA!A53:J8303,4,0),"")</f>
        <v/>
      </c>
      <c r="F76" s="716"/>
      <c r="G76" s="716" t="str">
        <f>IFERROR(VLOOKUP($D76,LISTA!A52:J8302,5,0),"")</f>
        <v/>
      </c>
      <c r="H76" s="716"/>
      <c r="I76" s="157"/>
      <c r="J76" s="144" t="str">
        <f>IFERROR(VLOOKUP($D76,LISTA!A17:J8267,7,0),"")</f>
        <v/>
      </c>
      <c r="K76" s="144" t="str">
        <f>IFERROR(VLOOKUP($D76,LISTA!A17:J8267,8,0),"")</f>
        <v/>
      </c>
      <c r="L76" s="144" t="str">
        <f t="shared" si="0"/>
        <v/>
      </c>
      <c r="M76" s="227" t="str">
        <f t="shared" si="1"/>
        <v/>
      </c>
      <c r="N76" s="155" t="str">
        <f t="shared" si="5"/>
        <v/>
      </c>
      <c r="O76" s="155" t="str">
        <f t="shared" si="6"/>
        <v/>
      </c>
      <c r="P76" s="155" t="str">
        <f>IFERROR(VLOOKUP($D76,LISTA!A53:J8303,10,0),"")</f>
        <v/>
      </c>
      <c r="Q76" s="228" t="str">
        <f t="shared" si="7"/>
        <v/>
      </c>
      <c r="R76" s="285" t="str">
        <f t="shared" si="8"/>
        <v/>
      </c>
      <c r="S76" s="189" t="str">
        <f t="shared" si="9"/>
        <v/>
      </c>
      <c r="U76" s="138" t="str">
        <f t="shared" si="2"/>
        <v/>
      </c>
      <c r="V76" s="219" t="str">
        <f t="shared" si="10"/>
        <v/>
      </c>
      <c r="W76" s="220" t="e">
        <f t="shared" si="11"/>
        <v>#VALUE!</v>
      </c>
    </row>
    <row r="77" spans="1:23" x14ac:dyDescent="0.25">
      <c r="A77" s="162"/>
      <c r="B77" s="154" t="str">
        <f t="shared" si="3"/>
        <v/>
      </c>
      <c r="C77" s="679" t="str">
        <f t="shared" si="4"/>
        <v/>
      </c>
      <c r="D77" s="157"/>
      <c r="E77" s="716" t="str">
        <f>IFERROR(VLOOKUP($D77,LISTA!A54:J8304,4,0),"")</f>
        <v/>
      </c>
      <c r="F77" s="716"/>
      <c r="G77" s="716" t="str">
        <f>IFERROR(VLOOKUP($D77,LISTA!A53:J8303,5,0),"")</f>
        <v/>
      </c>
      <c r="H77" s="716"/>
      <c r="I77" s="157"/>
      <c r="J77" s="144" t="str">
        <f>IFERROR(VLOOKUP($D77,LISTA!A18:J8268,7,0),"")</f>
        <v/>
      </c>
      <c r="K77" s="144" t="str">
        <f>IFERROR(VLOOKUP($D77,LISTA!A18:J8268,8,0),"")</f>
        <v/>
      </c>
      <c r="L77" s="144" t="str">
        <f t="shared" si="0"/>
        <v/>
      </c>
      <c r="M77" s="227" t="str">
        <f t="shared" si="1"/>
        <v/>
      </c>
      <c r="N77" s="155" t="str">
        <f t="shared" si="5"/>
        <v/>
      </c>
      <c r="O77" s="155" t="str">
        <f t="shared" si="6"/>
        <v/>
      </c>
      <c r="P77" s="155" t="str">
        <f>IFERROR(VLOOKUP($D77,LISTA!A54:J8304,10,0),"")</f>
        <v/>
      </c>
      <c r="Q77" s="228" t="str">
        <f t="shared" si="7"/>
        <v/>
      </c>
      <c r="R77" s="285" t="str">
        <f t="shared" si="8"/>
        <v/>
      </c>
      <c r="S77" s="189" t="str">
        <f t="shared" si="9"/>
        <v/>
      </c>
      <c r="U77" s="138" t="str">
        <f t="shared" si="2"/>
        <v/>
      </c>
      <c r="V77" s="219" t="str">
        <f t="shared" si="10"/>
        <v/>
      </c>
      <c r="W77" s="220" t="e">
        <f t="shared" si="11"/>
        <v>#VALUE!</v>
      </c>
    </row>
    <row r="78" spans="1:23" x14ac:dyDescent="0.25">
      <c r="A78" s="162"/>
      <c r="B78" s="154" t="str">
        <f t="shared" si="3"/>
        <v/>
      </c>
      <c r="C78" s="679" t="str">
        <f t="shared" si="4"/>
        <v/>
      </c>
      <c r="D78" s="157"/>
      <c r="E78" s="716" t="str">
        <f>IFERROR(VLOOKUP($D78,LISTA!A55:J8305,4,0),"")</f>
        <v/>
      </c>
      <c r="F78" s="716"/>
      <c r="G78" s="716" t="str">
        <f>IFERROR(VLOOKUP($D78,LISTA!A54:J8304,5,0),"")</f>
        <v/>
      </c>
      <c r="H78" s="716"/>
      <c r="I78" s="157"/>
      <c r="J78" s="144" t="str">
        <f>IFERROR(VLOOKUP($D78,LISTA!A19:J8269,7,0),"")</f>
        <v/>
      </c>
      <c r="K78" s="144" t="str">
        <f>IFERROR(VLOOKUP($D78,LISTA!A19:J8269,8,0),"")</f>
        <v/>
      </c>
      <c r="L78" s="144" t="str">
        <f t="shared" si="0"/>
        <v/>
      </c>
      <c r="M78" s="227" t="str">
        <f t="shared" si="1"/>
        <v/>
      </c>
      <c r="N78" s="155" t="str">
        <f t="shared" si="5"/>
        <v/>
      </c>
      <c r="O78" s="155" t="str">
        <f t="shared" si="6"/>
        <v/>
      </c>
      <c r="P78" s="155" t="str">
        <f>IFERROR(VLOOKUP($D78,LISTA!A55:J8305,10,0),"")</f>
        <v/>
      </c>
      <c r="Q78" s="228" t="str">
        <f t="shared" si="7"/>
        <v/>
      </c>
      <c r="R78" s="285" t="str">
        <f t="shared" si="8"/>
        <v/>
      </c>
      <c r="S78" s="189" t="str">
        <f t="shared" si="9"/>
        <v/>
      </c>
      <c r="U78" s="138" t="str">
        <f t="shared" si="2"/>
        <v/>
      </c>
      <c r="V78" s="219" t="str">
        <f t="shared" si="10"/>
        <v/>
      </c>
      <c r="W78" s="220" t="e">
        <f t="shared" si="11"/>
        <v>#VALUE!</v>
      </c>
    </row>
    <row r="79" spans="1:23" x14ac:dyDescent="0.25">
      <c r="A79" s="162"/>
      <c r="B79" s="154" t="str">
        <f t="shared" si="3"/>
        <v/>
      </c>
      <c r="C79" s="679" t="str">
        <f t="shared" si="4"/>
        <v/>
      </c>
      <c r="D79" s="157"/>
      <c r="E79" s="716" t="str">
        <f>IFERROR(VLOOKUP($D79,LISTA!A56:J8306,4,0),"")</f>
        <v/>
      </c>
      <c r="F79" s="716"/>
      <c r="G79" s="716" t="str">
        <f>IFERROR(VLOOKUP($D79,LISTA!A55:J8305,5,0),"")</f>
        <v/>
      </c>
      <c r="H79" s="716"/>
      <c r="I79" s="157"/>
      <c r="J79" s="144" t="str">
        <f>IFERROR(VLOOKUP($D79,LISTA!A20:J8270,7,0),"")</f>
        <v/>
      </c>
      <c r="K79" s="144" t="str">
        <f>IFERROR(VLOOKUP($D79,LISTA!A20:J8270,8,0),"")</f>
        <v/>
      </c>
      <c r="L79" s="144" t="str">
        <f t="shared" si="0"/>
        <v/>
      </c>
      <c r="M79" s="227" t="str">
        <f t="shared" si="1"/>
        <v/>
      </c>
      <c r="N79" s="155" t="str">
        <f t="shared" si="5"/>
        <v/>
      </c>
      <c r="O79" s="155" t="str">
        <f t="shared" si="6"/>
        <v/>
      </c>
      <c r="P79" s="155" t="str">
        <f>IFERROR(VLOOKUP($D79,LISTA!A56:J8306,10,0),"")</f>
        <v/>
      </c>
      <c r="Q79" s="228" t="str">
        <f t="shared" si="7"/>
        <v/>
      </c>
      <c r="R79" s="285" t="str">
        <f t="shared" si="8"/>
        <v/>
      </c>
      <c r="S79" s="189" t="str">
        <f t="shared" si="9"/>
        <v/>
      </c>
      <c r="U79" s="138" t="str">
        <f t="shared" si="2"/>
        <v/>
      </c>
      <c r="V79" s="219" t="str">
        <f t="shared" si="10"/>
        <v/>
      </c>
      <c r="W79" s="220" t="e">
        <f t="shared" si="11"/>
        <v>#VALUE!</v>
      </c>
    </row>
    <row r="80" spans="1:23" x14ac:dyDescent="0.25">
      <c r="A80" s="162"/>
      <c r="B80" s="154" t="str">
        <f t="shared" si="3"/>
        <v/>
      </c>
      <c r="C80" s="679" t="str">
        <f t="shared" si="4"/>
        <v/>
      </c>
      <c r="D80" s="157"/>
      <c r="E80" s="716" t="str">
        <f>IFERROR(VLOOKUP($D80,LISTA!A57:J8307,4,0),"")</f>
        <v/>
      </c>
      <c r="F80" s="716"/>
      <c r="G80" s="716" t="str">
        <f>IFERROR(VLOOKUP($D80,LISTA!A56:J8306,5,0),"")</f>
        <v/>
      </c>
      <c r="H80" s="716"/>
      <c r="I80" s="157"/>
      <c r="J80" s="144" t="str">
        <f>IFERROR(VLOOKUP($D80,LISTA!A21:J8271,7,0),"")</f>
        <v/>
      </c>
      <c r="K80" s="144" t="str">
        <f>IFERROR(VLOOKUP($D80,LISTA!A21:J8271,8,0),"")</f>
        <v/>
      </c>
      <c r="L80" s="144" t="str">
        <f t="shared" si="0"/>
        <v/>
      </c>
      <c r="M80" s="227" t="str">
        <f t="shared" si="1"/>
        <v/>
      </c>
      <c r="N80" s="155" t="str">
        <f t="shared" si="5"/>
        <v/>
      </c>
      <c r="O80" s="155" t="str">
        <f t="shared" si="6"/>
        <v/>
      </c>
      <c r="P80" s="155" t="str">
        <f>IFERROR(VLOOKUP($D80,LISTA!A57:J8307,10,0),"")</f>
        <v/>
      </c>
      <c r="Q80" s="228" t="str">
        <f t="shared" si="7"/>
        <v/>
      </c>
      <c r="R80" s="285" t="str">
        <f t="shared" si="8"/>
        <v/>
      </c>
      <c r="S80" s="189" t="str">
        <f t="shared" si="9"/>
        <v/>
      </c>
      <c r="U80" s="138" t="str">
        <f t="shared" si="2"/>
        <v/>
      </c>
      <c r="V80" s="219" t="str">
        <f t="shared" si="10"/>
        <v/>
      </c>
      <c r="W80" s="220" t="e">
        <f t="shared" si="11"/>
        <v>#VALUE!</v>
      </c>
    </row>
    <row r="81" spans="1:23" x14ac:dyDescent="0.25">
      <c r="A81" s="162"/>
      <c r="B81" s="154" t="str">
        <f t="shared" si="3"/>
        <v/>
      </c>
      <c r="C81" s="679" t="str">
        <f t="shared" si="4"/>
        <v/>
      </c>
      <c r="D81" s="157"/>
      <c r="E81" s="716" t="str">
        <f>IFERROR(VLOOKUP($D81,LISTA!A58:J8308,4,0),"")</f>
        <v/>
      </c>
      <c r="F81" s="716"/>
      <c r="G81" s="716" t="str">
        <f>IFERROR(VLOOKUP($D81,LISTA!A57:J8307,5,0),"")</f>
        <v/>
      </c>
      <c r="H81" s="716"/>
      <c r="I81" s="157"/>
      <c r="J81" s="144" t="str">
        <f>IFERROR(VLOOKUP($D81,LISTA!A22:J8272,7,0),"")</f>
        <v/>
      </c>
      <c r="K81" s="144" t="str">
        <f>IFERROR(VLOOKUP($D81,LISTA!A22:J8272,8,0),"")</f>
        <v/>
      </c>
      <c r="L81" s="144" t="str">
        <f t="shared" ref="L81:L144" si="12">IF(OR(K81=$T$8,K81=$T$9,K81=$T$12,K81=$T$13,K81=$T$14,K81=$T$15,K81=$T$16,K81=$T$17,K81=$T$18,K81=$T$19,K81=$T$20,K81=$T$21,K81=$T$22,K81=$T$23,K81=$T$24,K81=$T$25,K81=$T$26),$T$7,IF(OR(K81=$T$30,K81=$T$31),$T$29,IF(OR(K81=$T$36),$T$35,"")))</f>
        <v/>
      </c>
      <c r="M81" s="227" t="str">
        <f t="shared" ref="M81:M144" si="13">IF(AND($U81&lt;&gt;"PUNTA",$U81="INSTA",$L81="EXCLUSIVA"),0.25,IF(AND($U81="PUNTA",$U81&lt;&gt;"INSTA",$L81="EXCLUSIVA"),0.25,IF(AND($U81&lt;&gt;"PUNTA",$U81&lt;&gt;"INSTA",$L81="EXCLUSIVA"),$J$212,IF($L81="NACIONAL",$J$213,IF($L81="IMPORTADO",$J$214,IF(L81="","","ERROR"))))))</f>
        <v/>
      </c>
      <c r="N81" s="155" t="str">
        <f t="shared" si="5"/>
        <v/>
      </c>
      <c r="O81" s="155" t="str">
        <f t="shared" si="6"/>
        <v/>
      </c>
      <c r="P81" s="155" t="str">
        <f>IFERROR(VLOOKUP($D81,LISTA!A58:J8308,10,0),"")</f>
        <v/>
      </c>
      <c r="Q81" s="228" t="str">
        <f t="shared" si="7"/>
        <v/>
      </c>
      <c r="R81" s="285" t="str">
        <f t="shared" si="8"/>
        <v/>
      </c>
      <c r="S81" s="189" t="str">
        <f t="shared" si="9"/>
        <v/>
      </c>
      <c r="U81" s="138" t="str">
        <f t="shared" ref="U81:U144" si="14">LEFT($E81,5)</f>
        <v/>
      </c>
      <c r="V81" s="219" t="str">
        <f t="shared" si="10"/>
        <v/>
      </c>
      <c r="W81" s="220" t="e">
        <f t="shared" si="11"/>
        <v>#VALUE!</v>
      </c>
    </row>
    <row r="82" spans="1:23" x14ac:dyDescent="0.25">
      <c r="A82" s="162"/>
      <c r="B82" s="154" t="str">
        <f t="shared" ref="B82:B145" si="15">IF($D82="","",$B81+1)</f>
        <v/>
      </c>
      <c r="C82" s="679" t="str">
        <f t="shared" ref="C82:C145" si="16">IF(D82&lt;&gt;"",1,"")</f>
        <v/>
      </c>
      <c r="D82" s="157"/>
      <c r="E82" s="716" t="str">
        <f>IFERROR(VLOOKUP($D82,LISTA!A59:J8309,4,0),"")</f>
        <v/>
      </c>
      <c r="F82" s="716"/>
      <c r="G82" s="716" t="str">
        <f>IFERROR(VLOOKUP($D82,LISTA!A58:J8308,5,0),"")</f>
        <v/>
      </c>
      <c r="H82" s="716"/>
      <c r="I82" s="157"/>
      <c r="J82" s="144" t="str">
        <f>IFERROR(VLOOKUP($D82,LISTA!A23:J8273,7,0),"")</f>
        <v/>
      </c>
      <c r="K82" s="144" t="str">
        <f>IFERROR(VLOOKUP($D82,LISTA!A23:J8273,8,0),"")</f>
        <v/>
      </c>
      <c r="L82" s="144" t="str">
        <f t="shared" si="12"/>
        <v/>
      </c>
      <c r="M82" s="227" t="str">
        <f t="shared" si="13"/>
        <v/>
      </c>
      <c r="N82" s="155" t="str">
        <f t="shared" ref="N82:N206" si="17">IFERROR(($I82*$P82)*($M82),"")</f>
        <v/>
      </c>
      <c r="O82" s="155" t="str">
        <f t="shared" ref="O82:O206" si="18">IFERROR($I82*$P82,"")</f>
        <v/>
      </c>
      <c r="P82" s="155" t="str">
        <f>IFERROR(VLOOKUP($D82,LISTA!A59:J8309,10,0),"")</f>
        <v/>
      </c>
      <c r="Q82" s="228" t="str">
        <f t="shared" ref="Q82:Q145" si="19">IFERROR(O82-N82,"")</f>
        <v/>
      </c>
      <c r="R82" s="285" t="str">
        <f t="shared" ref="R82:R145" si="20">IFERROR(($P82-($P82*$M82))*1.19,"")</f>
        <v/>
      </c>
      <c r="S82" s="189" t="str">
        <f t="shared" ref="S82:S145" si="21">IFERROR((P82*W82)*M79,"")</f>
        <v/>
      </c>
      <c r="U82" s="138" t="str">
        <f t="shared" si="14"/>
        <v/>
      </c>
      <c r="V82" s="219" t="str">
        <f t="shared" ref="V82:V217" si="22">LEFT(J82,3)</f>
        <v/>
      </c>
      <c r="W82" s="220" t="e">
        <f t="shared" ref="W82:W145" si="23">1-(R82/100)</f>
        <v>#VALUE!</v>
      </c>
    </row>
    <row r="83" spans="1:23" x14ac:dyDescent="0.25">
      <c r="A83" s="162"/>
      <c r="B83" s="154" t="str">
        <f t="shared" si="15"/>
        <v/>
      </c>
      <c r="C83" s="679" t="str">
        <f t="shared" si="16"/>
        <v/>
      </c>
      <c r="D83" s="157"/>
      <c r="E83" s="716" t="str">
        <f>IFERROR(VLOOKUP($D83,LISTA!A60:J8310,4,0),"")</f>
        <v/>
      </c>
      <c r="F83" s="716"/>
      <c r="G83" s="716" t="str">
        <f>IFERROR(VLOOKUP($D83,LISTA!A59:J8309,5,0),"")</f>
        <v/>
      </c>
      <c r="H83" s="716"/>
      <c r="I83" s="157"/>
      <c r="J83" s="144" t="str">
        <f>IFERROR(VLOOKUP($D83,LISTA!A24:J8274,7,0),"")</f>
        <v/>
      </c>
      <c r="K83" s="144" t="str">
        <f>IFERROR(VLOOKUP($D83,LISTA!A24:J8274,8,0),"")</f>
        <v/>
      </c>
      <c r="L83" s="144" t="str">
        <f t="shared" si="12"/>
        <v/>
      </c>
      <c r="M83" s="227" t="str">
        <f t="shared" si="13"/>
        <v/>
      </c>
      <c r="N83" s="155" t="str">
        <f t="shared" si="17"/>
        <v/>
      </c>
      <c r="O83" s="155" t="str">
        <f t="shared" si="18"/>
        <v/>
      </c>
      <c r="P83" s="155" t="str">
        <f>IFERROR(VLOOKUP($D83,LISTA!A60:J8310,10,0),"")</f>
        <v/>
      </c>
      <c r="Q83" s="228" t="str">
        <f t="shared" si="19"/>
        <v/>
      </c>
      <c r="R83" s="285" t="str">
        <f t="shared" si="20"/>
        <v/>
      </c>
      <c r="S83" s="189" t="str">
        <f t="shared" si="21"/>
        <v/>
      </c>
      <c r="U83" s="138" t="str">
        <f t="shared" si="14"/>
        <v/>
      </c>
      <c r="V83" s="219" t="str">
        <f t="shared" si="22"/>
        <v/>
      </c>
      <c r="W83" s="220" t="e">
        <f t="shared" si="23"/>
        <v>#VALUE!</v>
      </c>
    </row>
    <row r="84" spans="1:23" x14ac:dyDescent="0.25">
      <c r="A84" s="162"/>
      <c r="B84" s="154" t="str">
        <f t="shared" si="15"/>
        <v/>
      </c>
      <c r="C84" s="679" t="str">
        <f t="shared" si="16"/>
        <v/>
      </c>
      <c r="D84" s="157"/>
      <c r="E84" s="716" t="str">
        <f>IFERROR(VLOOKUP($D84,LISTA!A61:J8311,4,0),"")</f>
        <v/>
      </c>
      <c r="F84" s="716"/>
      <c r="G84" s="716" t="str">
        <f>IFERROR(VLOOKUP($D84,LISTA!A60:J8310,5,0),"")</f>
        <v/>
      </c>
      <c r="H84" s="716"/>
      <c r="I84" s="157"/>
      <c r="J84" s="144" t="str">
        <f>IFERROR(VLOOKUP($D84,LISTA!A25:J8275,7,0),"")</f>
        <v/>
      </c>
      <c r="K84" s="144" t="str">
        <f>IFERROR(VLOOKUP($D84,LISTA!A25:J8275,8,0),"")</f>
        <v/>
      </c>
      <c r="L84" s="144" t="str">
        <f t="shared" si="12"/>
        <v/>
      </c>
      <c r="M84" s="227" t="str">
        <f t="shared" si="13"/>
        <v/>
      </c>
      <c r="N84" s="155" t="str">
        <f t="shared" si="17"/>
        <v/>
      </c>
      <c r="O84" s="155" t="str">
        <f t="shared" si="18"/>
        <v/>
      </c>
      <c r="P84" s="155" t="str">
        <f>IFERROR(VLOOKUP($D84,LISTA!A61:J8311,10,0),"")</f>
        <v/>
      </c>
      <c r="Q84" s="228" t="str">
        <f t="shared" si="19"/>
        <v/>
      </c>
      <c r="R84" s="285" t="str">
        <f t="shared" si="20"/>
        <v/>
      </c>
      <c r="S84" s="189" t="str">
        <f t="shared" si="21"/>
        <v/>
      </c>
      <c r="U84" s="138" t="str">
        <f t="shared" si="14"/>
        <v/>
      </c>
      <c r="V84" s="219" t="str">
        <f t="shared" si="22"/>
        <v/>
      </c>
      <c r="W84" s="220" t="e">
        <f t="shared" si="23"/>
        <v>#VALUE!</v>
      </c>
    </row>
    <row r="85" spans="1:23" x14ac:dyDescent="0.25">
      <c r="A85" s="162"/>
      <c r="B85" s="154" t="str">
        <f t="shared" si="15"/>
        <v/>
      </c>
      <c r="C85" s="679" t="str">
        <f t="shared" si="16"/>
        <v/>
      </c>
      <c r="D85" s="157"/>
      <c r="E85" s="716" t="str">
        <f>IFERROR(VLOOKUP($D85,LISTA!A62:J8312,4,0),"")</f>
        <v/>
      </c>
      <c r="F85" s="716"/>
      <c r="G85" s="716" t="str">
        <f>IFERROR(VLOOKUP($D85,LISTA!A61:J8311,5,0),"")</f>
        <v/>
      </c>
      <c r="H85" s="716"/>
      <c r="I85" s="157"/>
      <c r="J85" s="144" t="str">
        <f>IFERROR(VLOOKUP($D85,LISTA!A26:J8276,7,0),"")</f>
        <v/>
      </c>
      <c r="K85" s="144" t="str">
        <f>IFERROR(VLOOKUP($D85,LISTA!A26:J8276,8,0),"")</f>
        <v/>
      </c>
      <c r="L85" s="144" t="str">
        <f t="shared" si="12"/>
        <v/>
      </c>
      <c r="M85" s="227" t="str">
        <f t="shared" si="13"/>
        <v/>
      </c>
      <c r="N85" s="155" t="str">
        <f t="shared" si="17"/>
        <v/>
      </c>
      <c r="O85" s="155" t="str">
        <f t="shared" si="18"/>
        <v/>
      </c>
      <c r="P85" s="155" t="str">
        <f>IFERROR(VLOOKUP($D85,LISTA!A62:J8312,10,0),"")</f>
        <v/>
      </c>
      <c r="Q85" s="228" t="str">
        <f t="shared" si="19"/>
        <v/>
      </c>
      <c r="R85" s="285" t="str">
        <f t="shared" si="20"/>
        <v/>
      </c>
      <c r="S85" s="189" t="str">
        <f t="shared" si="21"/>
        <v/>
      </c>
      <c r="U85" s="138" t="str">
        <f t="shared" si="14"/>
        <v/>
      </c>
      <c r="V85" s="219" t="str">
        <f t="shared" si="22"/>
        <v/>
      </c>
      <c r="W85" s="220" t="e">
        <f t="shared" si="23"/>
        <v>#VALUE!</v>
      </c>
    </row>
    <row r="86" spans="1:23" x14ac:dyDescent="0.25">
      <c r="A86" s="162"/>
      <c r="B86" s="154" t="str">
        <f t="shared" si="15"/>
        <v/>
      </c>
      <c r="C86" s="679" t="str">
        <f t="shared" si="16"/>
        <v/>
      </c>
      <c r="D86" s="157"/>
      <c r="E86" s="716" t="str">
        <f>IFERROR(VLOOKUP($D86,LISTA!A63:J8313,4,0),"")</f>
        <v/>
      </c>
      <c r="F86" s="716"/>
      <c r="G86" s="716" t="str">
        <f>IFERROR(VLOOKUP($D86,LISTA!A62:J8312,5,0),"")</f>
        <v/>
      </c>
      <c r="H86" s="716"/>
      <c r="I86" s="157"/>
      <c r="J86" s="144" t="str">
        <f>IFERROR(VLOOKUP($D86,LISTA!A27:J8277,7,0),"")</f>
        <v/>
      </c>
      <c r="K86" s="144" t="str">
        <f>IFERROR(VLOOKUP($D86,LISTA!A27:J8277,8,0),"")</f>
        <v/>
      </c>
      <c r="L86" s="144" t="str">
        <f t="shared" si="12"/>
        <v/>
      </c>
      <c r="M86" s="227" t="str">
        <f t="shared" si="13"/>
        <v/>
      </c>
      <c r="N86" s="155" t="str">
        <f t="shared" si="17"/>
        <v/>
      </c>
      <c r="O86" s="155" t="str">
        <f t="shared" si="18"/>
        <v/>
      </c>
      <c r="P86" s="155" t="str">
        <f>IFERROR(VLOOKUP($D86,LISTA!A63:J8313,10,0),"")</f>
        <v/>
      </c>
      <c r="Q86" s="228" t="str">
        <f t="shared" si="19"/>
        <v/>
      </c>
      <c r="R86" s="285" t="str">
        <f t="shared" si="20"/>
        <v/>
      </c>
      <c r="S86" s="189" t="str">
        <f t="shared" si="21"/>
        <v/>
      </c>
      <c r="U86" s="138" t="str">
        <f t="shared" si="14"/>
        <v/>
      </c>
      <c r="V86" s="219" t="str">
        <f t="shared" si="22"/>
        <v/>
      </c>
      <c r="W86" s="220" t="e">
        <f t="shared" si="23"/>
        <v>#VALUE!</v>
      </c>
    </row>
    <row r="87" spans="1:23" x14ac:dyDescent="0.25">
      <c r="A87" s="162"/>
      <c r="B87" s="154" t="str">
        <f t="shared" si="15"/>
        <v/>
      </c>
      <c r="C87" s="679" t="str">
        <f t="shared" si="16"/>
        <v/>
      </c>
      <c r="D87" s="157"/>
      <c r="E87" s="716" t="str">
        <f>IFERROR(VLOOKUP($D87,LISTA!A64:J8314,4,0),"")</f>
        <v/>
      </c>
      <c r="F87" s="716"/>
      <c r="G87" s="716" t="str">
        <f>IFERROR(VLOOKUP($D87,LISTA!A63:J8313,5,0),"")</f>
        <v/>
      </c>
      <c r="H87" s="716"/>
      <c r="I87" s="157"/>
      <c r="J87" s="144" t="str">
        <f>IFERROR(VLOOKUP($D87,LISTA!A28:J8278,7,0),"")</f>
        <v/>
      </c>
      <c r="K87" s="144" t="str">
        <f>IFERROR(VLOOKUP($D87,LISTA!A28:J8278,8,0),"")</f>
        <v/>
      </c>
      <c r="L87" s="144" t="str">
        <f t="shared" si="12"/>
        <v/>
      </c>
      <c r="M87" s="227" t="str">
        <f t="shared" si="13"/>
        <v/>
      </c>
      <c r="N87" s="155" t="str">
        <f t="shared" si="17"/>
        <v/>
      </c>
      <c r="O87" s="155" t="str">
        <f t="shared" si="18"/>
        <v/>
      </c>
      <c r="P87" s="155" t="str">
        <f>IFERROR(VLOOKUP($D87,LISTA!A64:J8314,10,0),"")</f>
        <v/>
      </c>
      <c r="Q87" s="228" t="str">
        <f t="shared" si="19"/>
        <v/>
      </c>
      <c r="R87" s="285" t="str">
        <f t="shared" si="20"/>
        <v/>
      </c>
      <c r="S87" s="189" t="str">
        <f t="shared" si="21"/>
        <v/>
      </c>
      <c r="U87" s="138" t="str">
        <f t="shared" si="14"/>
        <v/>
      </c>
      <c r="V87" s="219" t="str">
        <f t="shared" si="22"/>
        <v/>
      </c>
      <c r="W87" s="220" t="e">
        <f t="shared" si="23"/>
        <v>#VALUE!</v>
      </c>
    </row>
    <row r="88" spans="1:23" x14ac:dyDescent="0.25">
      <c r="A88" s="162"/>
      <c r="B88" s="154" t="str">
        <f t="shared" si="15"/>
        <v/>
      </c>
      <c r="C88" s="679" t="str">
        <f t="shared" si="16"/>
        <v/>
      </c>
      <c r="D88" s="157"/>
      <c r="E88" s="716" t="str">
        <f>IFERROR(VLOOKUP($D88,LISTA!A65:J8315,4,0),"")</f>
        <v/>
      </c>
      <c r="F88" s="716"/>
      <c r="G88" s="716" t="str">
        <f>IFERROR(VLOOKUP($D88,LISTA!A64:J8314,5,0),"")</f>
        <v/>
      </c>
      <c r="H88" s="716"/>
      <c r="I88" s="157"/>
      <c r="J88" s="144" t="str">
        <f>IFERROR(VLOOKUP($D88,LISTA!A29:J8279,7,0),"")</f>
        <v/>
      </c>
      <c r="K88" s="144" t="str">
        <f>IFERROR(VLOOKUP($D88,LISTA!A29:J8279,8,0),"")</f>
        <v/>
      </c>
      <c r="L88" s="144" t="str">
        <f t="shared" si="12"/>
        <v/>
      </c>
      <c r="M88" s="227" t="str">
        <f t="shared" si="13"/>
        <v/>
      </c>
      <c r="N88" s="155" t="str">
        <f t="shared" si="17"/>
        <v/>
      </c>
      <c r="O88" s="155" t="str">
        <f t="shared" si="18"/>
        <v/>
      </c>
      <c r="P88" s="155" t="str">
        <f>IFERROR(VLOOKUP($D88,LISTA!A65:J8315,10,0),"")</f>
        <v/>
      </c>
      <c r="Q88" s="228" t="str">
        <f t="shared" si="19"/>
        <v/>
      </c>
      <c r="R88" s="285" t="str">
        <f t="shared" si="20"/>
        <v/>
      </c>
      <c r="S88" s="189" t="str">
        <f t="shared" si="21"/>
        <v/>
      </c>
      <c r="U88" s="138" t="str">
        <f t="shared" si="14"/>
        <v/>
      </c>
      <c r="V88" s="219" t="str">
        <f t="shared" si="22"/>
        <v/>
      </c>
      <c r="W88" s="220" t="e">
        <f t="shared" si="23"/>
        <v>#VALUE!</v>
      </c>
    </row>
    <row r="89" spans="1:23" x14ac:dyDescent="0.25">
      <c r="A89" s="162"/>
      <c r="B89" s="154" t="str">
        <f t="shared" si="15"/>
        <v/>
      </c>
      <c r="C89" s="679" t="str">
        <f t="shared" si="16"/>
        <v/>
      </c>
      <c r="D89" s="157"/>
      <c r="E89" s="716" t="str">
        <f>IFERROR(VLOOKUP($D89,LISTA!A66:J8316,4,0),"")</f>
        <v/>
      </c>
      <c r="F89" s="716"/>
      <c r="G89" s="716" t="str">
        <f>IFERROR(VLOOKUP($D89,LISTA!A65:J8315,5,0),"")</f>
        <v/>
      </c>
      <c r="H89" s="716"/>
      <c r="I89" s="157"/>
      <c r="J89" s="144" t="str">
        <f>IFERROR(VLOOKUP($D89,LISTA!A30:J8280,7,0),"")</f>
        <v/>
      </c>
      <c r="K89" s="144" t="str">
        <f>IFERROR(VLOOKUP($D89,LISTA!A30:J8280,8,0),"")</f>
        <v/>
      </c>
      <c r="L89" s="144" t="str">
        <f t="shared" si="12"/>
        <v/>
      </c>
      <c r="M89" s="227" t="str">
        <f t="shared" si="13"/>
        <v/>
      </c>
      <c r="N89" s="155" t="str">
        <f t="shared" si="17"/>
        <v/>
      </c>
      <c r="O89" s="155" t="str">
        <f t="shared" si="18"/>
        <v/>
      </c>
      <c r="P89" s="155" t="str">
        <f>IFERROR(VLOOKUP($D89,LISTA!A66:J8316,10,0),"")</f>
        <v/>
      </c>
      <c r="Q89" s="228" t="str">
        <f t="shared" si="19"/>
        <v/>
      </c>
      <c r="R89" s="285" t="str">
        <f t="shared" si="20"/>
        <v/>
      </c>
      <c r="S89" s="189" t="str">
        <f t="shared" si="21"/>
        <v/>
      </c>
      <c r="U89" s="138" t="str">
        <f t="shared" si="14"/>
        <v/>
      </c>
      <c r="V89" s="219" t="str">
        <f t="shared" si="22"/>
        <v/>
      </c>
      <c r="W89" s="220" t="e">
        <f t="shared" si="23"/>
        <v>#VALUE!</v>
      </c>
    </row>
    <row r="90" spans="1:23" x14ac:dyDescent="0.25">
      <c r="A90" s="162"/>
      <c r="B90" s="154" t="str">
        <f t="shared" si="15"/>
        <v/>
      </c>
      <c r="C90" s="679" t="str">
        <f t="shared" si="16"/>
        <v/>
      </c>
      <c r="D90" s="157"/>
      <c r="E90" s="716" t="str">
        <f>IFERROR(VLOOKUP($D90,LISTA!A67:J8317,4,0),"")</f>
        <v/>
      </c>
      <c r="F90" s="716"/>
      <c r="G90" s="716" t="str">
        <f>IFERROR(VLOOKUP($D90,LISTA!A66:J8316,5,0),"")</f>
        <v/>
      </c>
      <c r="H90" s="716"/>
      <c r="I90" s="157"/>
      <c r="J90" s="144" t="str">
        <f>IFERROR(VLOOKUP($D90,LISTA!A31:J8281,7,0),"")</f>
        <v/>
      </c>
      <c r="K90" s="144" t="str">
        <f>IFERROR(VLOOKUP($D90,LISTA!A31:J8281,8,0),"")</f>
        <v/>
      </c>
      <c r="L90" s="144" t="str">
        <f t="shared" si="12"/>
        <v/>
      </c>
      <c r="M90" s="227" t="str">
        <f t="shared" si="13"/>
        <v/>
      </c>
      <c r="N90" s="155" t="str">
        <f t="shared" si="17"/>
        <v/>
      </c>
      <c r="O90" s="155" t="str">
        <f t="shared" si="18"/>
        <v/>
      </c>
      <c r="P90" s="155" t="str">
        <f>IFERROR(VLOOKUP($D90,LISTA!A67:J8317,10,0),"")</f>
        <v/>
      </c>
      <c r="Q90" s="228" t="str">
        <f t="shared" si="19"/>
        <v/>
      </c>
      <c r="R90" s="285" t="str">
        <f t="shared" si="20"/>
        <v/>
      </c>
      <c r="S90" s="189" t="str">
        <f t="shared" si="21"/>
        <v/>
      </c>
      <c r="U90" s="138" t="str">
        <f t="shared" si="14"/>
        <v/>
      </c>
      <c r="V90" s="219" t="str">
        <f t="shared" si="22"/>
        <v/>
      </c>
      <c r="W90" s="220" t="e">
        <f t="shared" si="23"/>
        <v>#VALUE!</v>
      </c>
    </row>
    <row r="91" spans="1:23" x14ac:dyDescent="0.25">
      <c r="A91" s="162"/>
      <c r="B91" s="154" t="str">
        <f t="shared" si="15"/>
        <v/>
      </c>
      <c r="C91" s="679" t="str">
        <f t="shared" si="16"/>
        <v/>
      </c>
      <c r="D91" s="157"/>
      <c r="E91" s="716" t="str">
        <f>IFERROR(VLOOKUP($D91,LISTA!A68:J8318,4,0),"")</f>
        <v/>
      </c>
      <c r="F91" s="716"/>
      <c r="G91" s="716" t="str">
        <f>IFERROR(VLOOKUP($D91,LISTA!A67:J8317,5,0),"")</f>
        <v/>
      </c>
      <c r="H91" s="716"/>
      <c r="I91" s="157"/>
      <c r="J91" s="144" t="str">
        <f>IFERROR(VLOOKUP($D91,LISTA!A32:J8282,7,0),"")</f>
        <v/>
      </c>
      <c r="K91" s="144" t="str">
        <f>IFERROR(VLOOKUP($D91,LISTA!A32:J8282,8,0),"")</f>
        <v/>
      </c>
      <c r="L91" s="144" t="str">
        <f t="shared" si="12"/>
        <v/>
      </c>
      <c r="M91" s="227" t="str">
        <f t="shared" si="13"/>
        <v/>
      </c>
      <c r="N91" s="155" t="str">
        <f t="shared" si="17"/>
        <v/>
      </c>
      <c r="O91" s="155" t="str">
        <f t="shared" si="18"/>
        <v/>
      </c>
      <c r="P91" s="155" t="str">
        <f>IFERROR(VLOOKUP($D91,LISTA!A68:J8318,10,0),"")</f>
        <v/>
      </c>
      <c r="Q91" s="228" t="str">
        <f t="shared" si="19"/>
        <v/>
      </c>
      <c r="R91" s="285" t="str">
        <f t="shared" si="20"/>
        <v/>
      </c>
      <c r="S91" s="189" t="str">
        <f t="shared" si="21"/>
        <v/>
      </c>
      <c r="U91" s="138" t="str">
        <f t="shared" si="14"/>
        <v/>
      </c>
      <c r="V91" s="219" t="str">
        <f t="shared" si="22"/>
        <v/>
      </c>
      <c r="W91" s="220" t="e">
        <f t="shared" si="23"/>
        <v>#VALUE!</v>
      </c>
    </row>
    <row r="92" spans="1:23" x14ac:dyDescent="0.25">
      <c r="A92" s="162"/>
      <c r="B92" s="154" t="str">
        <f t="shared" si="15"/>
        <v/>
      </c>
      <c r="C92" s="679" t="str">
        <f t="shared" si="16"/>
        <v/>
      </c>
      <c r="D92" s="157"/>
      <c r="E92" s="716" t="str">
        <f>IFERROR(VLOOKUP($D92,LISTA!A69:J8319,4,0),"")</f>
        <v/>
      </c>
      <c r="F92" s="716"/>
      <c r="G92" s="716" t="str">
        <f>IFERROR(VLOOKUP($D92,LISTA!A68:J8318,5,0),"")</f>
        <v/>
      </c>
      <c r="H92" s="716"/>
      <c r="I92" s="157"/>
      <c r="J92" s="144" t="str">
        <f>IFERROR(VLOOKUP($D92,LISTA!A33:J8283,7,0),"")</f>
        <v/>
      </c>
      <c r="K92" s="144" t="str">
        <f>IFERROR(VLOOKUP($D92,LISTA!A33:J8283,8,0),"")</f>
        <v/>
      </c>
      <c r="L92" s="144" t="str">
        <f t="shared" si="12"/>
        <v/>
      </c>
      <c r="M92" s="227" t="str">
        <f t="shared" si="13"/>
        <v/>
      </c>
      <c r="N92" s="155" t="str">
        <f t="shared" si="17"/>
        <v/>
      </c>
      <c r="O92" s="155" t="str">
        <f t="shared" si="18"/>
        <v/>
      </c>
      <c r="P92" s="155" t="str">
        <f>IFERROR(VLOOKUP($D92,LISTA!A69:J8319,10,0),"")</f>
        <v/>
      </c>
      <c r="Q92" s="228" t="str">
        <f t="shared" si="19"/>
        <v/>
      </c>
      <c r="R92" s="285" t="str">
        <f t="shared" si="20"/>
        <v/>
      </c>
      <c r="S92" s="189" t="str">
        <f t="shared" si="21"/>
        <v/>
      </c>
      <c r="U92" s="138" t="str">
        <f t="shared" si="14"/>
        <v/>
      </c>
      <c r="V92" s="219" t="str">
        <f t="shared" si="22"/>
        <v/>
      </c>
      <c r="W92" s="220" t="e">
        <f t="shared" si="23"/>
        <v>#VALUE!</v>
      </c>
    </row>
    <row r="93" spans="1:23" x14ac:dyDescent="0.25">
      <c r="A93" s="162"/>
      <c r="B93" s="154" t="str">
        <f t="shared" si="15"/>
        <v/>
      </c>
      <c r="C93" s="679" t="str">
        <f t="shared" si="16"/>
        <v/>
      </c>
      <c r="D93" s="157"/>
      <c r="E93" s="716" t="str">
        <f>IFERROR(VLOOKUP($D93,LISTA!A70:J8320,4,0),"")</f>
        <v/>
      </c>
      <c r="F93" s="716"/>
      <c r="G93" s="716" t="str">
        <f>IFERROR(VLOOKUP($D93,LISTA!A69:J8319,5,0),"")</f>
        <v/>
      </c>
      <c r="H93" s="716"/>
      <c r="I93" s="157"/>
      <c r="J93" s="144" t="str">
        <f>IFERROR(VLOOKUP($D93,LISTA!A34:J8284,7,0),"")</f>
        <v/>
      </c>
      <c r="K93" s="144" t="str">
        <f>IFERROR(VLOOKUP($D93,LISTA!A34:J8284,8,0),"")</f>
        <v/>
      </c>
      <c r="L93" s="144" t="str">
        <f t="shared" si="12"/>
        <v/>
      </c>
      <c r="M93" s="227" t="str">
        <f t="shared" si="13"/>
        <v/>
      </c>
      <c r="N93" s="155" t="str">
        <f t="shared" si="17"/>
        <v/>
      </c>
      <c r="O93" s="155" t="str">
        <f t="shared" si="18"/>
        <v/>
      </c>
      <c r="P93" s="155" t="str">
        <f>IFERROR(VLOOKUP($D93,LISTA!A70:J8320,10,0),"")</f>
        <v/>
      </c>
      <c r="Q93" s="228" t="str">
        <f t="shared" si="19"/>
        <v/>
      </c>
      <c r="R93" s="285" t="str">
        <f t="shared" si="20"/>
        <v/>
      </c>
      <c r="S93" s="189" t="str">
        <f t="shared" si="21"/>
        <v/>
      </c>
      <c r="U93" s="138" t="str">
        <f t="shared" si="14"/>
        <v/>
      </c>
      <c r="V93" s="219" t="str">
        <f t="shared" si="22"/>
        <v/>
      </c>
      <c r="W93" s="220" t="e">
        <f t="shared" si="23"/>
        <v>#VALUE!</v>
      </c>
    </row>
    <row r="94" spans="1:23" x14ac:dyDescent="0.25">
      <c r="A94" s="162"/>
      <c r="B94" s="154" t="str">
        <f t="shared" si="15"/>
        <v/>
      </c>
      <c r="C94" s="679" t="str">
        <f t="shared" si="16"/>
        <v/>
      </c>
      <c r="D94" s="157"/>
      <c r="E94" s="716" t="str">
        <f>IFERROR(VLOOKUP($D94,LISTA!A71:J8321,4,0),"")</f>
        <v/>
      </c>
      <c r="F94" s="716"/>
      <c r="G94" s="716" t="str">
        <f>IFERROR(VLOOKUP($D94,LISTA!A70:J8320,5,0),"")</f>
        <v/>
      </c>
      <c r="H94" s="716"/>
      <c r="I94" s="157"/>
      <c r="J94" s="144" t="str">
        <f>IFERROR(VLOOKUP($D94,LISTA!A35:J8285,7,0),"")</f>
        <v/>
      </c>
      <c r="K94" s="144" t="str">
        <f>IFERROR(VLOOKUP($D94,LISTA!A35:J8285,8,0),"")</f>
        <v/>
      </c>
      <c r="L94" s="144" t="str">
        <f t="shared" si="12"/>
        <v/>
      </c>
      <c r="M94" s="227" t="str">
        <f t="shared" si="13"/>
        <v/>
      </c>
      <c r="N94" s="155" t="str">
        <f t="shared" si="17"/>
        <v/>
      </c>
      <c r="O94" s="155" t="str">
        <f t="shared" si="18"/>
        <v/>
      </c>
      <c r="P94" s="155" t="str">
        <f>IFERROR(VLOOKUP($D94,LISTA!A71:J8321,10,0),"")</f>
        <v/>
      </c>
      <c r="Q94" s="228" t="str">
        <f t="shared" si="19"/>
        <v/>
      </c>
      <c r="R94" s="285" t="str">
        <f t="shared" si="20"/>
        <v/>
      </c>
      <c r="S94" s="189" t="str">
        <f t="shared" si="21"/>
        <v/>
      </c>
      <c r="U94" s="138" t="str">
        <f t="shared" si="14"/>
        <v/>
      </c>
      <c r="V94" s="219" t="str">
        <f t="shared" si="22"/>
        <v/>
      </c>
      <c r="W94" s="220" t="e">
        <f t="shared" si="23"/>
        <v>#VALUE!</v>
      </c>
    </row>
    <row r="95" spans="1:23" x14ac:dyDescent="0.25">
      <c r="A95" s="162"/>
      <c r="B95" s="154" t="str">
        <f t="shared" si="15"/>
        <v/>
      </c>
      <c r="C95" s="679" t="str">
        <f t="shared" si="16"/>
        <v/>
      </c>
      <c r="D95" s="157"/>
      <c r="E95" s="716" t="str">
        <f>IFERROR(VLOOKUP($D95,LISTA!A72:J8322,4,0),"")</f>
        <v/>
      </c>
      <c r="F95" s="716"/>
      <c r="G95" s="716" t="str">
        <f>IFERROR(VLOOKUP($D95,LISTA!A71:J8321,5,0),"")</f>
        <v/>
      </c>
      <c r="H95" s="716"/>
      <c r="I95" s="157"/>
      <c r="J95" s="144" t="str">
        <f>IFERROR(VLOOKUP($D95,LISTA!A36:J8286,7,0),"")</f>
        <v/>
      </c>
      <c r="K95" s="144" t="str">
        <f>IFERROR(VLOOKUP($D95,LISTA!A36:J8286,8,0),"")</f>
        <v/>
      </c>
      <c r="L95" s="144" t="str">
        <f t="shared" si="12"/>
        <v/>
      </c>
      <c r="M95" s="227" t="str">
        <f t="shared" si="13"/>
        <v/>
      </c>
      <c r="N95" s="155" t="str">
        <f t="shared" si="17"/>
        <v/>
      </c>
      <c r="O95" s="155" t="str">
        <f t="shared" si="18"/>
        <v/>
      </c>
      <c r="P95" s="155" t="str">
        <f>IFERROR(VLOOKUP($D95,LISTA!A72:J8322,10,0),"")</f>
        <v/>
      </c>
      <c r="Q95" s="228" t="str">
        <f t="shared" si="19"/>
        <v/>
      </c>
      <c r="R95" s="285" t="str">
        <f t="shared" si="20"/>
        <v/>
      </c>
      <c r="S95" s="189" t="str">
        <f t="shared" si="21"/>
        <v/>
      </c>
      <c r="U95" s="138" t="str">
        <f t="shared" si="14"/>
        <v/>
      </c>
      <c r="V95" s="219" t="str">
        <f t="shared" si="22"/>
        <v/>
      </c>
      <c r="W95" s="220" t="e">
        <f t="shared" si="23"/>
        <v>#VALUE!</v>
      </c>
    </row>
    <row r="96" spans="1:23" x14ac:dyDescent="0.25">
      <c r="A96" s="162"/>
      <c r="B96" s="154" t="str">
        <f t="shared" si="15"/>
        <v/>
      </c>
      <c r="C96" s="679" t="str">
        <f t="shared" si="16"/>
        <v/>
      </c>
      <c r="D96" s="157"/>
      <c r="E96" s="716" t="str">
        <f>IFERROR(VLOOKUP($D96,LISTA!A73:J8323,4,0),"")</f>
        <v/>
      </c>
      <c r="F96" s="716"/>
      <c r="G96" s="716" t="str">
        <f>IFERROR(VLOOKUP($D96,LISTA!A72:J8322,5,0),"")</f>
        <v/>
      </c>
      <c r="H96" s="716"/>
      <c r="I96" s="157"/>
      <c r="J96" s="144" t="str">
        <f>IFERROR(VLOOKUP($D96,LISTA!A37:J8287,7,0),"")</f>
        <v/>
      </c>
      <c r="K96" s="144" t="str">
        <f>IFERROR(VLOOKUP($D96,LISTA!A37:J8287,8,0),"")</f>
        <v/>
      </c>
      <c r="L96" s="144" t="str">
        <f t="shared" si="12"/>
        <v/>
      </c>
      <c r="M96" s="227" t="str">
        <f t="shared" si="13"/>
        <v/>
      </c>
      <c r="N96" s="155" t="str">
        <f t="shared" si="17"/>
        <v/>
      </c>
      <c r="O96" s="155" t="str">
        <f t="shared" si="18"/>
        <v/>
      </c>
      <c r="P96" s="155" t="str">
        <f>IFERROR(VLOOKUP($D96,LISTA!A73:J8323,10,0),"")</f>
        <v/>
      </c>
      <c r="Q96" s="228" t="str">
        <f t="shared" si="19"/>
        <v/>
      </c>
      <c r="R96" s="285" t="str">
        <f t="shared" si="20"/>
        <v/>
      </c>
      <c r="S96" s="189" t="str">
        <f t="shared" si="21"/>
        <v/>
      </c>
      <c r="U96" s="138" t="str">
        <f t="shared" si="14"/>
        <v/>
      </c>
      <c r="V96" s="219" t="str">
        <f t="shared" si="22"/>
        <v/>
      </c>
      <c r="W96" s="220" t="e">
        <f t="shared" si="23"/>
        <v>#VALUE!</v>
      </c>
    </row>
    <row r="97" spans="1:23" x14ac:dyDescent="0.25">
      <c r="A97" s="162"/>
      <c r="B97" s="154" t="str">
        <f t="shared" si="15"/>
        <v/>
      </c>
      <c r="C97" s="679" t="str">
        <f t="shared" si="16"/>
        <v/>
      </c>
      <c r="D97" s="157"/>
      <c r="E97" s="716" t="str">
        <f>IFERROR(VLOOKUP($D97,LISTA!A74:J8324,4,0),"")</f>
        <v/>
      </c>
      <c r="F97" s="716"/>
      <c r="G97" s="716" t="str">
        <f>IFERROR(VLOOKUP($D97,LISTA!A73:J8323,5,0),"")</f>
        <v/>
      </c>
      <c r="H97" s="716"/>
      <c r="I97" s="157"/>
      <c r="J97" s="144" t="str">
        <f>IFERROR(VLOOKUP($D97,LISTA!A38:J8288,7,0),"")</f>
        <v/>
      </c>
      <c r="K97" s="144" t="str">
        <f>IFERROR(VLOOKUP($D97,LISTA!A38:J8288,8,0),"")</f>
        <v/>
      </c>
      <c r="L97" s="144" t="str">
        <f t="shared" si="12"/>
        <v/>
      </c>
      <c r="M97" s="227" t="str">
        <f t="shared" si="13"/>
        <v/>
      </c>
      <c r="N97" s="155" t="str">
        <f t="shared" si="17"/>
        <v/>
      </c>
      <c r="O97" s="155" t="str">
        <f t="shared" si="18"/>
        <v/>
      </c>
      <c r="P97" s="155" t="str">
        <f>IFERROR(VLOOKUP($D97,LISTA!A74:J8324,10,0),"")</f>
        <v/>
      </c>
      <c r="Q97" s="228" t="str">
        <f t="shared" si="19"/>
        <v/>
      </c>
      <c r="R97" s="285" t="str">
        <f t="shared" si="20"/>
        <v/>
      </c>
      <c r="S97" s="189" t="str">
        <f t="shared" si="21"/>
        <v/>
      </c>
      <c r="U97" s="138" t="str">
        <f t="shared" si="14"/>
        <v/>
      </c>
      <c r="V97" s="219" t="str">
        <f t="shared" si="22"/>
        <v/>
      </c>
      <c r="W97" s="220" t="e">
        <f t="shared" si="23"/>
        <v>#VALUE!</v>
      </c>
    </row>
    <row r="98" spans="1:23" x14ac:dyDescent="0.25">
      <c r="A98" s="162"/>
      <c r="B98" s="154" t="str">
        <f t="shared" si="15"/>
        <v/>
      </c>
      <c r="C98" s="679" t="str">
        <f t="shared" si="16"/>
        <v/>
      </c>
      <c r="D98" s="157"/>
      <c r="E98" s="716" t="str">
        <f>IFERROR(VLOOKUP($D98,LISTA!A75:J8325,4,0),"")</f>
        <v/>
      </c>
      <c r="F98" s="716"/>
      <c r="G98" s="716" t="str">
        <f>IFERROR(VLOOKUP($D98,LISTA!A74:J8324,5,0),"")</f>
        <v/>
      </c>
      <c r="H98" s="716"/>
      <c r="I98" s="157"/>
      <c r="J98" s="144" t="str">
        <f>IFERROR(VLOOKUP($D98,LISTA!A39:J8289,7,0),"")</f>
        <v/>
      </c>
      <c r="K98" s="144" t="str">
        <f>IFERROR(VLOOKUP($D98,LISTA!A39:J8289,8,0),"")</f>
        <v/>
      </c>
      <c r="L98" s="144" t="str">
        <f t="shared" si="12"/>
        <v/>
      </c>
      <c r="M98" s="227" t="str">
        <f t="shared" si="13"/>
        <v/>
      </c>
      <c r="N98" s="155" t="str">
        <f t="shared" si="17"/>
        <v/>
      </c>
      <c r="O98" s="155" t="str">
        <f t="shared" si="18"/>
        <v/>
      </c>
      <c r="P98" s="155" t="str">
        <f>IFERROR(VLOOKUP($D98,LISTA!A75:J8325,10,0),"")</f>
        <v/>
      </c>
      <c r="Q98" s="228" t="str">
        <f t="shared" si="19"/>
        <v/>
      </c>
      <c r="R98" s="285" t="str">
        <f t="shared" si="20"/>
        <v/>
      </c>
      <c r="S98" s="189" t="str">
        <f t="shared" si="21"/>
        <v/>
      </c>
      <c r="U98" s="138" t="str">
        <f t="shared" si="14"/>
        <v/>
      </c>
      <c r="V98" s="219" t="str">
        <f t="shared" si="22"/>
        <v/>
      </c>
      <c r="W98" s="220" t="e">
        <f t="shared" si="23"/>
        <v>#VALUE!</v>
      </c>
    </row>
    <row r="99" spans="1:23" x14ac:dyDescent="0.25">
      <c r="A99" s="162"/>
      <c r="B99" s="154" t="str">
        <f t="shared" si="15"/>
        <v/>
      </c>
      <c r="C99" s="679" t="str">
        <f t="shared" si="16"/>
        <v/>
      </c>
      <c r="D99" s="157"/>
      <c r="E99" s="716" t="str">
        <f>IFERROR(VLOOKUP($D99,LISTA!A76:J8326,4,0),"")</f>
        <v/>
      </c>
      <c r="F99" s="716"/>
      <c r="G99" s="716" t="str">
        <f>IFERROR(VLOOKUP($D99,LISTA!A75:J8325,5,0),"")</f>
        <v/>
      </c>
      <c r="H99" s="716"/>
      <c r="I99" s="157"/>
      <c r="J99" s="144" t="str">
        <f>IFERROR(VLOOKUP($D99,LISTA!A40:J8290,7,0),"")</f>
        <v/>
      </c>
      <c r="K99" s="144" t="str">
        <f>IFERROR(VLOOKUP($D99,LISTA!A40:J8290,8,0),"")</f>
        <v/>
      </c>
      <c r="L99" s="144" t="str">
        <f t="shared" si="12"/>
        <v/>
      </c>
      <c r="M99" s="227" t="str">
        <f t="shared" si="13"/>
        <v/>
      </c>
      <c r="N99" s="155" t="str">
        <f t="shared" si="17"/>
        <v/>
      </c>
      <c r="O99" s="155" t="str">
        <f t="shared" si="18"/>
        <v/>
      </c>
      <c r="P99" s="155" t="str">
        <f>IFERROR(VLOOKUP($D99,LISTA!A76:J8326,10,0),"")</f>
        <v/>
      </c>
      <c r="Q99" s="228" t="str">
        <f t="shared" si="19"/>
        <v/>
      </c>
      <c r="R99" s="285" t="str">
        <f t="shared" si="20"/>
        <v/>
      </c>
      <c r="S99" s="189" t="str">
        <f t="shared" si="21"/>
        <v/>
      </c>
      <c r="U99" s="138" t="str">
        <f t="shared" si="14"/>
        <v/>
      </c>
      <c r="V99" s="219" t="str">
        <f t="shared" si="22"/>
        <v/>
      </c>
      <c r="W99" s="220" t="e">
        <f t="shared" si="23"/>
        <v>#VALUE!</v>
      </c>
    </row>
    <row r="100" spans="1:23" x14ac:dyDescent="0.25">
      <c r="A100" s="162"/>
      <c r="B100" s="154" t="str">
        <f t="shared" si="15"/>
        <v/>
      </c>
      <c r="C100" s="679" t="str">
        <f t="shared" si="16"/>
        <v/>
      </c>
      <c r="D100" s="157"/>
      <c r="E100" s="716" t="str">
        <f>IFERROR(VLOOKUP($D100,LISTA!A77:J8327,4,0),"")</f>
        <v/>
      </c>
      <c r="F100" s="716"/>
      <c r="G100" s="716" t="str">
        <f>IFERROR(VLOOKUP($D100,LISTA!A76:J8326,5,0),"")</f>
        <v/>
      </c>
      <c r="H100" s="716"/>
      <c r="I100" s="157"/>
      <c r="J100" s="144" t="str">
        <f>IFERROR(VLOOKUP($D100,LISTA!A41:J8291,7,0),"")</f>
        <v/>
      </c>
      <c r="K100" s="144" t="str">
        <f>IFERROR(VLOOKUP($D100,LISTA!A41:J8291,8,0),"")</f>
        <v/>
      </c>
      <c r="L100" s="144" t="str">
        <f t="shared" si="12"/>
        <v/>
      </c>
      <c r="M100" s="227" t="str">
        <f t="shared" si="13"/>
        <v/>
      </c>
      <c r="N100" s="155" t="str">
        <f t="shared" si="17"/>
        <v/>
      </c>
      <c r="O100" s="155" t="str">
        <f t="shared" si="18"/>
        <v/>
      </c>
      <c r="P100" s="155" t="str">
        <f>IFERROR(VLOOKUP($D100,LISTA!A77:J8327,10,0),"")</f>
        <v/>
      </c>
      <c r="Q100" s="228" t="str">
        <f t="shared" si="19"/>
        <v/>
      </c>
      <c r="R100" s="285" t="str">
        <f t="shared" si="20"/>
        <v/>
      </c>
      <c r="S100" s="189" t="str">
        <f t="shared" si="21"/>
        <v/>
      </c>
      <c r="U100" s="138" t="str">
        <f t="shared" si="14"/>
        <v/>
      </c>
      <c r="V100" s="219" t="str">
        <f t="shared" si="22"/>
        <v/>
      </c>
      <c r="W100" s="220" t="e">
        <f t="shared" si="23"/>
        <v>#VALUE!</v>
      </c>
    </row>
    <row r="101" spans="1:23" x14ac:dyDescent="0.25">
      <c r="A101" s="162"/>
      <c r="B101" s="154" t="str">
        <f t="shared" si="15"/>
        <v/>
      </c>
      <c r="C101" s="679" t="str">
        <f t="shared" si="16"/>
        <v/>
      </c>
      <c r="D101" s="157"/>
      <c r="E101" s="716" t="str">
        <f>IFERROR(VLOOKUP($D101,LISTA!A78:J8328,4,0),"")</f>
        <v/>
      </c>
      <c r="F101" s="716"/>
      <c r="G101" s="716" t="str">
        <f>IFERROR(VLOOKUP($D101,LISTA!A77:J8327,5,0),"")</f>
        <v/>
      </c>
      <c r="H101" s="716"/>
      <c r="I101" s="157"/>
      <c r="J101" s="144" t="str">
        <f>IFERROR(VLOOKUP($D101,LISTA!A42:J8292,7,0),"")</f>
        <v/>
      </c>
      <c r="K101" s="144" t="str">
        <f>IFERROR(VLOOKUP($D101,LISTA!A42:J8292,8,0),"")</f>
        <v/>
      </c>
      <c r="L101" s="144" t="str">
        <f t="shared" si="12"/>
        <v/>
      </c>
      <c r="M101" s="227" t="str">
        <f t="shared" si="13"/>
        <v/>
      </c>
      <c r="N101" s="155" t="str">
        <f t="shared" si="17"/>
        <v/>
      </c>
      <c r="O101" s="155" t="str">
        <f t="shared" si="18"/>
        <v/>
      </c>
      <c r="P101" s="155" t="str">
        <f>IFERROR(VLOOKUP($D101,LISTA!A78:J8328,10,0),"")</f>
        <v/>
      </c>
      <c r="Q101" s="228" t="str">
        <f t="shared" si="19"/>
        <v/>
      </c>
      <c r="R101" s="285" t="str">
        <f t="shared" si="20"/>
        <v/>
      </c>
      <c r="S101" s="189" t="str">
        <f t="shared" si="21"/>
        <v/>
      </c>
      <c r="U101" s="138" t="str">
        <f t="shared" si="14"/>
        <v/>
      </c>
      <c r="V101" s="219" t="str">
        <f t="shared" si="22"/>
        <v/>
      </c>
      <c r="W101" s="220" t="e">
        <f t="shared" si="23"/>
        <v>#VALUE!</v>
      </c>
    </row>
    <row r="102" spans="1:23" x14ac:dyDescent="0.25">
      <c r="A102" s="162"/>
      <c r="B102" s="154" t="str">
        <f t="shared" si="15"/>
        <v/>
      </c>
      <c r="C102" s="679" t="str">
        <f t="shared" si="16"/>
        <v/>
      </c>
      <c r="D102" s="157"/>
      <c r="E102" s="716" t="str">
        <f>IFERROR(VLOOKUP($D102,LISTA!A79:J8329,4,0),"")</f>
        <v/>
      </c>
      <c r="F102" s="716"/>
      <c r="G102" s="716" t="str">
        <f>IFERROR(VLOOKUP($D102,LISTA!A78:J8328,5,0),"")</f>
        <v/>
      </c>
      <c r="H102" s="716"/>
      <c r="I102" s="157"/>
      <c r="J102" s="144" t="str">
        <f>IFERROR(VLOOKUP($D102,LISTA!A43:J8293,7,0),"")</f>
        <v/>
      </c>
      <c r="K102" s="144" t="str">
        <f>IFERROR(VLOOKUP($D102,LISTA!A43:J8293,8,0),"")</f>
        <v/>
      </c>
      <c r="L102" s="144" t="str">
        <f t="shared" si="12"/>
        <v/>
      </c>
      <c r="M102" s="227" t="str">
        <f t="shared" si="13"/>
        <v/>
      </c>
      <c r="N102" s="155" t="str">
        <f t="shared" si="17"/>
        <v/>
      </c>
      <c r="O102" s="155" t="str">
        <f t="shared" si="18"/>
        <v/>
      </c>
      <c r="P102" s="155" t="str">
        <f>IFERROR(VLOOKUP($D102,LISTA!A79:J8329,10,0),"")</f>
        <v/>
      </c>
      <c r="Q102" s="228" t="str">
        <f t="shared" si="19"/>
        <v/>
      </c>
      <c r="R102" s="285" t="str">
        <f t="shared" si="20"/>
        <v/>
      </c>
      <c r="S102" s="189" t="str">
        <f t="shared" si="21"/>
        <v/>
      </c>
      <c r="U102" s="138" t="str">
        <f t="shared" si="14"/>
        <v/>
      </c>
      <c r="V102" s="219" t="str">
        <f t="shared" si="22"/>
        <v/>
      </c>
      <c r="W102" s="220" t="e">
        <f t="shared" si="23"/>
        <v>#VALUE!</v>
      </c>
    </row>
    <row r="103" spans="1:23" x14ac:dyDescent="0.25">
      <c r="A103" s="162"/>
      <c r="B103" s="154" t="str">
        <f t="shared" si="15"/>
        <v/>
      </c>
      <c r="C103" s="679" t="str">
        <f t="shared" si="16"/>
        <v/>
      </c>
      <c r="D103" s="157"/>
      <c r="E103" s="716" t="str">
        <f>IFERROR(VLOOKUP($D103,LISTA!A80:J8330,4,0),"")</f>
        <v/>
      </c>
      <c r="F103" s="716"/>
      <c r="G103" s="716" t="str">
        <f>IFERROR(VLOOKUP($D103,LISTA!A79:J8329,5,0),"")</f>
        <v/>
      </c>
      <c r="H103" s="716"/>
      <c r="I103" s="157"/>
      <c r="J103" s="144" t="str">
        <f>IFERROR(VLOOKUP($D103,LISTA!A44:J8294,7,0),"")</f>
        <v/>
      </c>
      <c r="K103" s="144" t="str">
        <f>IFERROR(VLOOKUP($D103,LISTA!A44:J8294,8,0),"")</f>
        <v/>
      </c>
      <c r="L103" s="144" t="str">
        <f t="shared" si="12"/>
        <v/>
      </c>
      <c r="M103" s="227" t="str">
        <f t="shared" si="13"/>
        <v/>
      </c>
      <c r="N103" s="155" t="str">
        <f t="shared" si="17"/>
        <v/>
      </c>
      <c r="O103" s="155" t="str">
        <f t="shared" si="18"/>
        <v/>
      </c>
      <c r="P103" s="155" t="str">
        <f>IFERROR(VLOOKUP($D103,LISTA!A80:J8330,10,0),"")</f>
        <v/>
      </c>
      <c r="Q103" s="228" t="str">
        <f t="shared" si="19"/>
        <v/>
      </c>
      <c r="R103" s="285" t="str">
        <f t="shared" si="20"/>
        <v/>
      </c>
      <c r="S103" s="189" t="str">
        <f t="shared" si="21"/>
        <v/>
      </c>
      <c r="U103" s="138" t="str">
        <f t="shared" si="14"/>
        <v/>
      </c>
      <c r="V103" s="219" t="str">
        <f t="shared" si="22"/>
        <v/>
      </c>
      <c r="W103" s="220" t="e">
        <f t="shared" si="23"/>
        <v>#VALUE!</v>
      </c>
    </row>
    <row r="104" spans="1:23" x14ac:dyDescent="0.25">
      <c r="A104" s="162"/>
      <c r="B104" s="154" t="str">
        <f t="shared" si="15"/>
        <v/>
      </c>
      <c r="C104" s="679" t="str">
        <f t="shared" si="16"/>
        <v/>
      </c>
      <c r="D104" s="157"/>
      <c r="E104" s="716" t="str">
        <f>IFERROR(VLOOKUP($D104,LISTA!A81:J8331,4,0),"")</f>
        <v/>
      </c>
      <c r="F104" s="716"/>
      <c r="G104" s="716" t="str">
        <f>IFERROR(VLOOKUP($D104,LISTA!A80:J8330,5,0),"")</f>
        <v/>
      </c>
      <c r="H104" s="716"/>
      <c r="I104" s="157"/>
      <c r="J104" s="144" t="str">
        <f>IFERROR(VLOOKUP($D104,LISTA!A45:J8295,7,0),"")</f>
        <v/>
      </c>
      <c r="K104" s="144" t="str">
        <f>IFERROR(VLOOKUP($D104,LISTA!A45:J8295,8,0),"")</f>
        <v/>
      </c>
      <c r="L104" s="144" t="str">
        <f t="shared" si="12"/>
        <v/>
      </c>
      <c r="M104" s="227" t="str">
        <f t="shared" si="13"/>
        <v/>
      </c>
      <c r="N104" s="155" t="str">
        <f t="shared" si="17"/>
        <v/>
      </c>
      <c r="O104" s="155" t="str">
        <f t="shared" si="18"/>
        <v/>
      </c>
      <c r="P104" s="155" t="str">
        <f>IFERROR(VLOOKUP($D104,LISTA!A81:J8331,10,0),"")</f>
        <v/>
      </c>
      <c r="Q104" s="228" t="str">
        <f t="shared" si="19"/>
        <v/>
      </c>
      <c r="R104" s="285" t="str">
        <f t="shared" si="20"/>
        <v/>
      </c>
      <c r="S104" s="189" t="str">
        <f t="shared" si="21"/>
        <v/>
      </c>
      <c r="U104" s="138" t="str">
        <f t="shared" si="14"/>
        <v/>
      </c>
      <c r="V104" s="219" t="str">
        <f t="shared" si="22"/>
        <v/>
      </c>
      <c r="W104" s="220" t="e">
        <f t="shared" si="23"/>
        <v>#VALUE!</v>
      </c>
    </row>
    <row r="105" spans="1:23" x14ac:dyDescent="0.25">
      <c r="A105" s="162"/>
      <c r="B105" s="154" t="str">
        <f t="shared" si="15"/>
        <v/>
      </c>
      <c r="C105" s="679" t="str">
        <f t="shared" si="16"/>
        <v/>
      </c>
      <c r="D105" s="157"/>
      <c r="E105" s="716" t="str">
        <f>IFERROR(VLOOKUP($D105,LISTA!A82:J8332,4,0),"")</f>
        <v/>
      </c>
      <c r="F105" s="716"/>
      <c r="G105" s="716" t="str">
        <f>IFERROR(VLOOKUP($D105,LISTA!A81:J8331,5,0),"")</f>
        <v/>
      </c>
      <c r="H105" s="716"/>
      <c r="I105" s="157"/>
      <c r="J105" s="144" t="str">
        <f>IFERROR(VLOOKUP($D105,LISTA!A46:J8296,7,0),"")</f>
        <v/>
      </c>
      <c r="K105" s="144" t="str">
        <f>IFERROR(VLOOKUP($D105,LISTA!A46:J8296,8,0),"")</f>
        <v/>
      </c>
      <c r="L105" s="144" t="str">
        <f t="shared" si="12"/>
        <v/>
      </c>
      <c r="M105" s="227" t="str">
        <f t="shared" si="13"/>
        <v/>
      </c>
      <c r="N105" s="155" t="str">
        <f t="shared" si="17"/>
        <v/>
      </c>
      <c r="O105" s="155" t="str">
        <f t="shared" si="18"/>
        <v/>
      </c>
      <c r="P105" s="155" t="str">
        <f>IFERROR(VLOOKUP($D105,LISTA!A82:J8332,10,0),"")</f>
        <v/>
      </c>
      <c r="Q105" s="228" t="str">
        <f t="shared" si="19"/>
        <v/>
      </c>
      <c r="R105" s="285" t="str">
        <f t="shared" si="20"/>
        <v/>
      </c>
      <c r="S105" s="189" t="str">
        <f t="shared" si="21"/>
        <v/>
      </c>
      <c r="U105" s="138" t="str">
        <f t="shared" si="14"/>
        <v/>
      </c>
      <c r="V105" s="219" t="str">
        <f t="shared" si="22"/>
        <v/>
      </c>
      <c r="W105" s="220" t="e">
        <f t="shared" si="23"/>
        <v>#VALUE!</v>
      </c>
    </row>
    <row r="106" spans="1:23" x14ac:dyDescent="0.25">
      <c r="A106" s="162"/>
      <c r="B106" s="154" t="str">
        <f t="shared" si="15"/>
        <v/>
      </c>
      <c r="C106" s="679" t="str">
        <f t="shared" si="16"/>
        <v/>
      </c>
      <c r="D106" s="157"/>
      <c r="E106" s="716" t="str">
        <f>IFERROR(VLOOKUP($D106,LISTA!A83:J8333,4,0),"")</f>
        <v/>
      </c>
      <c r="F106" s="716"/>
      <c r="G106" s="716" t="str">
        <f>IFERROR(VLOOKUP($D106,LISTA!A82:J8332,5,0),"")</f>
        <v/>
      </c>
      <c r="H106" s="716"/>
      <c r="I106" s="157"/>
      <c r="J106" s="144" t="str">
        <f>IFERROR(VLOOKUP($D106,LISTA!A47:J8297,7,0),"")</f>
        <v/>
      </c>
      <c r="K106" s="144" t="str">
        <f>IFERROR(VLOOKUP($D106,LISTA!A47:J8297,8,0),"")</f>
        <v/>
      </c>
      <c r="L106" s="144" t="str">
        <f t="shared" si="12"/>
        <v/>
      </c>
      <c r="M106" s="227" t="str">
        <f t="shared" si="13"/>
        <v/>
      </c>
      <c r="N106" s="155" t="str">
        <f t="shared" si="17"/>
        <v/>
      </c>
      <c r="O106" s="155" t="str">
        <f t="shared" si="18"/>
        <v/>
      </c>
      <c r="P106" s="155" t="str">
        <f>IFERROR(VLOOKUP($D106,LISTA!A83:J8333,10,0),"")</f>
        <v/>
      </c>
      <c r="Q106" s="228" t="str">
        <f t="shared" si="19"/>
        <v/>
      </c>
      <c r="R106" s="285" t="str">
        <f t="shared" si="20"/>
        <v/>
      </c>
      <c r="S106" s="189" t="str">
        <f t="shared" si="21"/>
        <v/>
      </c>
      <c r="U106" s="138" t="str">
        <f t="shared" si="14"/>
        <v/>
      </c>
      <c r="V106" s="219" t="str">
        <f t="shared" si="22"/>
        <v/>
      </c>
      <c r="W106" s="220" t="e">
        <f t="shared" si="23"/>
        <v>#VALUE!</v>
      </c>
    </row>
    <row r="107" spans="1:23" x14ac:dyDescent="0.25">
      <c r="A107" s="162"/>
      <c r="B107" s="154" t="str">
        <f t="shared" si="15"/>
        <v/>
      </c>
      <c r="C107" s="679" t="str">
        <f t="shared" si="16"/>
        <v/>
      </c>
      <c r="D107" s="157"/>
      <c r="E107" s="716" t="str">
        <f>IFERROR(VLOOKUP($D107,LISTA!A84:J8334,4,0),"")</f>
        <v/>
      </c>
      <c r="F107" s="716"/>
      <c r="G107" s="716" t="str">
        <f>IFERROR(VLOOKUP($D107,LISTA!A83:J8333,5,0),"")</f>
        <v/>
      </c>
      <c r="H107" s="716"/>
      <c r="I107" s="157"/>
      <c r="J107" s="144" t="str">
        <f>IFERROR(VLOOKUP($D107,LISTA!A48:J8298,7,0),"")</f>
        <v/>
      </c>
      <c r="K107" s="144" t="str">
        <f>IFERROR(VLOOKUP($D107,LISTA!A48:J8298,8,0),"")</f>
        <v/>
      </c>
      <c r="L107" s="144" t="str">
        <f t="shared" si="12"/>
        <v/>
      </c>
      <c r="M107" s="227" t="str">
        <f t="shared" si="13"/>
        <v/>
      </c>
      <c r="N107" s="155" t="str">
        <f t="shared" si="17"/>
        <v/>
      </c>
      <c r="O107" s="155" t="str">
        <f t="shared" si="18"/>
        <v/>
      </c>
      <c r="P107" s="155" t="str">
        <f>IFERROR(VLOOKUP($D107,LISTA!A84:J8334,10,0),"")</f>
        <v/>
      </c>
      <c r="Q107" s="228" t="str">
        <f t="shared" si="19"/>
        <v/>
      </c>
      <c r="R107" s="285" t="str">
        <f t="shared" si="20"/>
        <v/>
      </c>
      <c r="S107" s="189" t="str">
        <f t="shared" si="21"/>
        <v/>
      </c>
      <c r="U107" s="138" t="str">
        <f t="shared" si="14"/>
        <v/>
      </c>
      <c r="V107" s="219" t="str">
        <f t="shared" si="22"/>
        <v/>
      </c>
      <c r="W107" s="220" t="e">
        <f t="shared" si="23"/>
        <v>#VALUE!</v>
      </c>
    </row>
    <row r="108" spans="1:23" x14ac:dyDescent="0.25">
      <c r="A108" s="162"/>
      <c r="B108" s="154" t="str">
        <f t="shared" si="15"/>
        <v/>
      </c>
      <c r="C108" s="679" t="str">
        <f t="shared" si="16"/>
        <v/>
      </c>
      <c r="D108" s="157"/>
      <c r="E108" s="716" t="str">
        <f>IFERROR(VLOOKUP($D108,LISTA!A85:J8335,4,0),"")</f>
        <v/>
      </c>
      <c r="F108" s="716"/>
      <c r="G108" s="716" t="str">
        <f>IFERROR(VLOOKUP($D108,LISTA!A84:J8334,5,0),"")</f>
        <v/>
      </c>
      <c r="H108" s="716"/>
      <c r="I108" s="157"/>
      <c r="J108" s="144" t="str">
        <f>IFERROR(VLOOKUP($D108,LISTA!A49:J8299,7,0),"")</f>
        <v/>
      </c>
      <c r="K108" s="144" t="str">
        <f>IFERROR(VLOOKUP($D108,LISTA!A49:J8299,8,0),"")</f>
        <v/>
      </c>
      <c r="L108" s="144" t="str">
        <f t="shared" si="12"/>
        <v/>
      </c>
      <c r="M108" s="227" t="str">
        <f t="shared" si="13"/>
        <v/>
      </c>
      <c r="N108" s="155" t="str">
        <f t="shared" si="17"/>
        <v/>
      </c>
      <c r="O108" s="155" t="str">
        <f t="shared" si="18"/>
        <v/>
      </c>
      <c r="P108" s="155" t="str">
        <f>IFERROR(VLOOKUP($D108,LISTA!A85:J8335,10,0),"")</f>
        <v/>
      </c>
      <c r="Q108" s="228" t="str">
        <f t="shared" si="19"/>
        <v/>
      </c>
      <c r="R108" s="285" t="str">
        <f t="shared" si="20"/>
        <v/>
      </c>
      <c r="S108" s="189" t="str">
        <f t="shared" si="21"/>
        <v/>
      </c>
      <c r="U108" s="138" t="str">
        <f t="shared" si="14"/>
        <v/>
      </c>
      <c r="V108" s="219" t="str">
        <f t="shared" si="22"/>
        <v/>
      </c>
      <c r="W108" s="220" t="e">
        <f t="shared" si="23"/>
        <v>#VALUE!</v>
      </c>
    </row>
    <row r="109" spans="1:23" x14ac:dyDescent="0.25">
      <c r="A109" s="162"/>
      <c r="B109" s="154" t="str">
        <f t="shared" si="15"/>
        <v/>
      </c>
      <c r="C109" s="679" t="str">
        <f t="shared" si="16"/>
        <v/>
      </c>
      <c r="D109" s="157"/>
      <c r="E109" s="716" t="str">
        <f>IFERROR(VLOOKUP($D109,LISTA!A86:J8336,4,0),"")</f>
        <v/>
      </c>
      <c r="F109" s="716"/>
      <c r="G109" s="716" t="str">
        <f>IFERROR(VLOOKUP($D109,LISTA!A85:J8335,5,0),"")</f>
        <v/>
      </c>
      <c r="H109" s="716"/>
      <c r="I109" s="157"/>
      <c r="J109" s="144" t="str">
        <f>IFERROR(VLOOKUP($D109,LISTA!A50:J8300,7,0),"")</f>
        <v/>
      </c>
      <c r="K109" s="144" t="str">
        <f>IFERROR(VLOOKUP($D109,LISTA!A50:J8300,8,0),"")</f>
        <v/>
      </c>
      <c r="L109" s="144" t="str">
        <f t="shared" si="12"/>
        <v/>
      </c>
      <c r="M109" s="227" t="str">
        <f t="shared" si="13"/>
        <v/>
      </c>
      <c r="N109" s="155" t="str">
        <f t="shared" si="17"/>
        <v/>
      </c>
      <c r="O109" s="155" t="str">
        <f t="shared" si="18"/>
        <v/>
      </c>
      <c r="P109" s="155" t="str">
        <f>IFERROR(VLOOKUP($D109,LISTA!A86:J8336,10,0),"")</f>
        <v/>
      </c>
      <c r="Q109" s="228" t="str">
        <f t="shared" si="19"/>
        <v/>
      </c>
      <c r="R109" s="285" t="str">
        <f t="shared" si="20"/>
        <v/>
      </c>
      <c r="S109" s="189" t="str">
        <f t="shared" si="21"/>
        <v/>
      </c>
      <c r="U109" s="138" t="str">
        <f t="shared" si="14"/>
        <v/>
      </c>
      <c r="V109" s="219" t="str">
        <f t="shared" si="22"/>
        <v/>
      </c>
      <c r="W109" s="220" t="e">
        <f t="shared" si="23"/>
        <v>#VALUE!</v>
      </c>
    </row>
    <row r="110" spans="1:23" x14ac:dyDescent="0.25">
      <c r="A110" s="162"/>
      <c r="B110" s="154" t="str">
        <f t="shared" si="15"/>
        <v/>
      </c>
      <c r="C110" s="679" t="str">
        <f t="shared" si="16"/>
        <v/>
      </c>
      <c r="D110" s="157"/>
      <c r="E110" s="716" t="str">
        <f>IFERROR(VLOOKUP($D110,LISTA!A87:J8337,4,0),"")</f>
        <v/>
      </c>
      <c r="F110" s="716"/>
      <c r="G110" s="716" t="str">
        <f>IFERROR(VLOOKUP($D110,LISTA!A86:J8336,5,0),"")</f>
        <v/>
      </c>
      <c r="H110" s="716"/>
      <c r="I110" s="157"/>
      <c r="J110" s="144" t="str">
        <f>IFERROR(VLOOKUP($D110,LISTA!A51:J8301,7,0),"")</f>
        <v/>
      </c>
      <c r="K110" s="144" t="str">
        <f>IFERROR(VLOOKUP($D110,LISTA!A51:J8301,8,0),"")</f>
        <v/>
      </c>
      <c r="L110" s="144" t="str">
        <f t="shared" si="12"/>
        <v/>
      </c>
      <c r="M110" s="227" t="str">
        <f t="shared" si="13"/>
        <v/>
      </c>
      <c r="N110" s="155" t="str">
        <f t="shared" si="17"/>
        <v/>
      </c>
      <c r="O110" s="155" t="str">
        <f t="shared" si="18"/>
        <v/>
      </c>
      <c r="P110" s="155" t="str">
        <f>IFERROR(VLOOKUP($D110,LISTA!A87:J8337,10,0),"")</f>
        <v/>
      </c>
      <c r="Q110" s="228" t="str">
        <f t="shared" si="19"/>
        <v/>
      </c>
      <c r="R110" s="285" t="str">
        <f t="shared" si="20"/>
        <v/>
      </c>
      <c r="S110" s="189" t="str">
        <f t="shared" si="21"/>
        <v/>
      </c>
      <c r="U110" s="138" t="str">
        <f t="shared" si="14"/>
        <v/>
      </c>
      <c r="V110" s="219" t="str">
        <f t="shared" si="22"/>
        <v/>
      </c>
      <c r="W110" s="220" t="e">
        <f t="shared" si="23"/>
        <v>#VALUE!</v>
      </c>
    </row>
    <row r="111" spans="1:23" x14ac:dyDescent="0.25">
      <c r="A111" s="162"/>
      <c r="B111" s="154" t="str">
        <f t="shared" si="15"/>
        <v/>
      </c>
      <c r="C111" s="679" t="str">
        <f t="shared" si="16"/>
        <v/>
      </c>
      <c r="D111" s="157"/>
      <c r="E111" s="716" t="str">
        <f>IFERROR(VLOOKUP($D111,LISTA!A88:J8338,4,0),"")</f>
        <v/>
      </c>
      <c r="F111" s="716"/>
      <c r="G111" s="716" t="str">
        <f>IFERROR(VLOOKUP($D111,LISTA!A87:J8337,5,0),"")</f>
        <v/>
      </c>
      <c r="H111" s="716"/>
      <c r="I111" s="157"/>
      <c r="J111" s="144" t="str">
        <f>IFERROR(VLOOKUP($D111,LISTA!A52:J8302,7,0),"")</f>
        <v/>
      </c>
      <c r="K111" s="144" t="str">
        <f>IFERROR(VLOOKUP($D111,LISTA!A52:J8302,8,0),"")</f>
        <v/>
      </c>
      <c r="L111" s="144" t="str">
        <f t="shared" si="12"/>
        <v/>
      </c>
      <c r="M111" s="227" t="str">
        <f t="shared" si="13"/>
        <v/>
      </c>
      <c r="N111" s="155" t="str">
        <f t="shared" si="17"/>
        <v/>
      </c>
      <c r="O111" s="155" t="str">
        <f t="shared" si="18"/>
        <v/>
      </c>
      <c r="P111" s="155" t="str">
        <f>IFERROR(VLOOKUP($D111,LISTA!A88:J8338,10,0),"")</f>
        <v/>
      </c>
      <c r="Q111" s="228" t="str">
        <f t="shared" si="19"/>
        <v/>
      </c>
      <c r="R111" s="285" t="str">
        <f t="shared" si="20"/>
        <v/>
      </c>
      <c r="S111" s="189" t="str">
        <f t="shared" si="21"/>
        <v/>
      </c>
      <c r="U111" s="138" t="str">
        <f t="shared" si="14"/>
        <v/>
      </c>
      <c r="V111" s="219" t="str">
        <f t="shared" si="22"/>
        <v/>
      </c>
      <c r="W111" s="220" t="e">
        <f t="shared" si="23"/>
        <v>#VALUE!</v>
      </c>
    </row>
    <row r="112" spans="1:23" x14ac:dyDescent="0.25">
      <c r="A112" s="162"/>
      <c r="B112" s="154" t="str">
        <f t="shared" si="15"/>
        <v/>
      </c>
      <c r="C112" s="679" t="str">
        <f t="shared" si="16"/>
        <v/>
      </c>
      <c r="D112" s="157"/>
      <c r="E112" s="716" t="str">
        <f>IFERROR(VLOOKUP($D112,LISTA!A89:J8339,4,0),"")</f>
        <v/>
      </c>
      <c r="F112" s="716"/>
      <c r="G112" s="716" t="str">
        <f>IFERROR(VLOOKUP($D112,LISTA!A88:J8338,5,0),"")</f>
        <v/>
      </c>
      <c r="H112" s="716"/>
      <c r="I112" s="157"/>
      <c r="J112" s="144" t="str">
        <f>IFERROR(VLOOKUP($D112,LISTA!A53:J8303,7,0),"")</f>
        <v/>
      </c>
      <c r="K112" s="144" t="str">
        <f>IFERROR(VLOOKUP($D112,LISTA!A53:J8303,8,0),"")</f>
        <v/>
      </c>
      <c r="L112" s="144" t="str">
        <f t="shared" si="12"/>
        <v/>
      </c>
      <c r="M112" s="227" t="str">
        <f t="shared" si="13"/>
        <v/>
      </c>
      <c r="N112" s="155" t="str">
        <f t="shared" si="17"/>
        <v/>
      </c>
      <c r="O112" s="155" t="str">
        <f t="shared" si="18"/>
        <v/>
      </c>
      <c r="P112" s="155" t="str">
        <f>IFERROR(VLOOKUP($D112,LISTA!A89:J8339,10,0),"")</f>
        <v/>
      </c>
      <c r="Q112" s="228" t="str">
        <f t="shared" si="19"/>
        <v/>
      </c>
      <c r="R112" s="285" t="str">
        <f t="shared" si="20"/>
        <v/>
      </c>
      <c r="S112" s="189" t="str">
        <f t="shared" si="21"/>
        <v/>
      </c>
      <c r="U112" s="138" t="str">
        <f t="shared" si="14"/>
        <v/>
      </c>
      <c r="V112" s="219" t="str">
        <f t="shared" si="22"/>
        <v/>
      </c>
      <c r="W112" s="220" t="e">
        <f t="shared" si="23"/>
        <v>#VALUE!</v>
      </c>
    </row>
    <row r="113" spans="1:23" x14ac:dyDescent="0.25">
      <c r="A113" s="162"/>
      <c r="B113" s="154" t="str">
        <f t="shared" si="15"/>
        <v/>
      </c>
      <c r="C113" s="679" t="str">
        <f t="shared" si="16"/>
        <v/>
      </c>
      <c r="D113" s="157"/>
      <c r="E113" s="716" t="str">
        <f>IFERROR(VLOOKUP($D113,LISTA!A90:J8340,4,0),"")</f>
        <v/>
      </c>
      <c r="F113" s="716"/>
      <c r="G113" s="716" t="str">
        <f>IFERROR(VLOOKUP($D113,LISTA!A89:J8339,5,0),"")</f>
        <v/>
      </c>
      <c r="H113" s="716"/>
      <c r="I113" s="157"/>
      <c r="J113" s="144" t="str">
        <f>IFERROR(VLOOKUP($D113,LISTA!A54:J8304,7,0),"")</f>
        <v/>
      </c>
      <c r="K113" s="144" t="str">
        <f>IFERROR(VLOOKUP($D113,LISTA!A54:J8304,8,0),"")</f>
        <v/>
      </c>
      <c r="L113" s="144" t="str">
        <f t="shared" si="12"/>
        <v/>
      </c>
      <c r="M113" s="227" t="str">
        <f t="shared" si="13"/>
        <v/>
      </c>
      <c r="N113" s="155" t="str">
        <f t="shared" si="17"/>
        <v/>
      </c>
      <c r="O113" s="155" t="str">
        <f t="shared" si="18"/>
        <v/>
      </c>
      <c r="P113" s="155" t="str">
        <f>IFERROR(VLOOKUP($D113,LISTA!A90:J8340,10,0),"")</f>
        <v/>
      </c>
      <c r="Q113" s="228" t="str">
        <f t="shared" si="19"/>
        <v/>
      </c>
      <c r="R113" s="285" t="str">
        <f t="shared" si="20"/>
        <v/>
      </c>
      <c r="S113" s="189" t="str">
        <f t="shared" si="21"/>
        <v/>
      </c>
      <c r="U113" s="138" t="str">
        <f t="shared" si="14"/>
        <v/>
      </c>
      <c r="V113" s="219" t="str">
        <f t="shared" si="22"/>
        <v/>
      </c>
      <c r="W113" s="220" t="e">
        <f t="shared" si="23"/>
        <v>#VALUE!</v>
      </c>
    </row>
    <row r="114" spans="1:23" x14ac:dyDescent="0.25">
      <c r="A114" s="162"/>
      <c r="B114" s="154" t="str">
        <f t="shared" si="15"/>
        <v/>
      </c>
      <c r="C114" s="679" t="str">
        <f t="shared" si="16"/>
        <v/>
      </c>
      <c r="D114" s="157"/>
      <c r="E114" s="716" t="str">
        <f>IFERROR(VLOOKUP($D114,LISTA!A91:J8341,4,0),"")</f>
        <v/>
      </c>
      <c r="F114" s="716"/>
      <c r="G114" s="716" t="str">
        <f>IFERROR(VLOOKUP($D114,LISTA!A90:J8340,5,0),"")</f>
        <v/>
      </c>
      <c r="H114" s="716"/>
      <c r="I114" s="157"/>
      <c r="J114" s="144" t="str">
        <f>IFERROR(VLOOKUP($D114,LISTA!A55:J8305,7,0),"")</f>
        <v/>
      </c>
      <c r="K114" s="144" t="str">
        <f>IFERROR(VLOOKUP($D114,LISTA!A55:J8305,8,0),"")</f>
        <v/>
      </c>
      <c r="L114" s="144" t="str">
        <f t="shared" si="12"/>
        <v/>
      </c>
      <c r="M114" s="227" t="str">
        <f t="shared" si="13"/>
        <v/>
      </c>
      <c r="N114" s="155" t="str">
        <f t="shared" si="17"/>
        <v/>
      </c>
      <c r="O114" s="155" t="str">
        <f t="shared" si="18"/>
        <v/>
      </c>
      <c r="P114" s="155" t="str">
        <f>IFERROR(VLOOKUP($D114,LISTA!A91:J8341,10,0),"")</f>
        <v/>
      </c>
      <c r="Q114" s="228" t="str">
        <f t="shared" si="19"/>
        <v/>
      </c>
      <c r="R114" s="285" t="str">
        <f t="shared" si="20"/>
        <v/>
      </c>
      <c r="S114" s="189" t="str">
        <f t="shared" si="21"/>
        <v/>
      </c>
      <c r="U114" s="138" t="str">
        <f t="shared" si="14"/>
        <v/>
      </c>
      <c r="V114" s="219" t="str">
        <f t="shared" si="22"/>
        <v/>
      </c>
      <c r="W114" s="220" t="e">
        <f t="shared" si="23"/>
        <v>#VALUE!</v>
      </c>
    </row>
    <row r="115" spans="1:23" x14ac:dyDescent="0.25">
      <c r="A115" s="162"/>
      <c r="B115" s="154" t="str">
        <f t="shared" si="15"/>
        <v/>
      </c>
      <c r="C115" s="679" t="str">
        <f t="shared" si="16"/>
        <v/>
      </c>
      <c r="D115" s="157"/>
      <c r="E115" s="716" t="str">
        <f>IFERROR(VLOOKUP($D115,LISTA!A92:J8342,4,0),"")</f>
        <v/>
      </c>
      <c r="F115" s="716"/>
      <c r="G115" s="716" t="str">
        <f>IFERROR(VLOOKUP($D115,LISTA!A91:J8341,5,0),"")</f>
        <v/>
      </c>
      <c r="H115" s="716"/>
      <c r="I115" s="157"/>
      <c r="J115" s="144" t="str">
        <f>IFERROR(VLOOKUP($D115,LISTA!A56:J8306,7,0),"")</f>
        <v/>
      </c>
      <c r="K115" s="144" t="str">
        <f>IFERROR(VLOOKUP($D115,LISTA!A56:J8306,8,0),"")</f>
        <v/>
      </c>
      <c r="L115" s="144" t="str">
        <f t="shared" si="12"/>
        <v/>
      </c>
      <c r="M115" s="227" t="str">
        <f t="shared" si="13"/>
        <v/>
      </c>
      <c r="N115" s="155" t="str">
        <f t="shared" si="17"/>
        <v/>
      </c>
      <c r="O115" s="155" t="str">
        <f t="shared" si="18"/>
        <v/>
      </c>
      <c r="P115" s="155" t="str">
        <f>IFERROR(VLOOKUP($D115,LISTA!A92:J8342,10,0),"")</f>
        <v/>
      </c>
      <c r="Q115" s="228" t="str">
        <f t="shared" si="19"/>
        <v/>
      </c>
      <c r="R115" s="285" t="str">
        <f t="shared" si="20"/>
        <v/>
      </c>
      <c r="S115" s="189" t="str">
        <f t="shared" si="21"/>
        <v/>
      </c>
      <c r="U115" s="138" t="str">
        <f t="shared" si="14"/>
        <v/>
      </c>
      <c r="V115" s="219" t="str">
        <f t="shared" si="22"/>
        <v/>
      </c>
      <c r="W115" s="220" t="e">
        <f t="shared" si="23"/>
        <v>#VALUE!</v>
      </c>
    </row>
    <row r="116" spans="1:23" x14ac:dyDescent="0.25">
      <c r="A116" s="162"/>
      <c r="B116" s="154" t="str">
        <f t="shared" si="15"/>
        <v/>
      </c>
      <c r="C116" s="679" t="str">
        <f t="shared" si="16"/>
        <v/>
      </c>
      <c r="D116" s="157"/>
      <c r="E116" s="716" t="str">
        <f>IFERROR(VLOOKUP($D116,LISTA!A93:J8343,4,0),"")</f>
        <v/>
      </c>
      <c r="F116" s="716"/>
      <c r="G116" s="716" t="str">
        <f>IFERROR(VLOOKUP($D116,LISTA!A92:J8342,5,0),"")</f>
        <v/>
      </c>
      <c r="H116" s="716"/>
      <c r="I116" s="157"/>
      <c r="J116" s="144" t="str">
        <f>IFERROR(VLOOKUP($D116,LISTA!A57:J8307,7,0),"")</f>
        <v/>
      </c>
      <c r="K116" s="144" t="str">
        <f>IFERROR(VLOOKUP($D116,LISTA!A57:J8307,8,0),"")</f>
        <v/>
      </c>
      <c r="L116" s="144" t="str">
        <f t="shared" si="12"/>
        <v/>
      </c>
      <c r="M116" s="227" t="str">
        <f t="shared" si="13"/>
        <v/>
      </c>
      <c r="N116" s="155" t="str">
        <f t="shared" si="17"/>
        <v/>
      </c>
      <c r="O116" s="155" t="str">
        <f t="shared" si="18"/>
        <v/>
      </c>
      <c r="P116" s="155" t="str">
        <f>IFERROR(VLOOKUP($D116,LISTA!A93:J8343,10,0),"")</f>
        <v/>
      </c>
      <c r="Q116" s="228" t="str">
        <f t="shared" si="19"/>
        <v/>
      </c>
      <c r="R116" s="285" t="str">
        <f t="shared" si="20"/>
        <v/>
      </c>
      <c r="S116" s="189" t="str">
        <f t="shared" si="21"/>
        <v/>
      </c>
      <c r="U116" s="138" t="str">
        <f t="shared" si="14"/>
        <v/>
      </c>
      <c r="V116" s="219" t="str">
        <f t="shared" si="22"/>
        <v/>
      </c>
      <c r="W116" s="220" t="e">
        <f t="shared" si="23"/>
        <v>#VALUE!</v>
      </c>
    </row>
    <row r="117" spans="1:23" x14ac:dyDescent="0.25">
      <c r="A117" s="162"/>
      <c r="B117" s="154" t="str">
        <f t="shared" si="15"/>
        <v/>
      </c>
      <c r="C117" s="679" t="str">
        <f t="shared" si="16"/>
        <v/>
      </c>
      <c r="D117" s="157"/>
      <c r="E117" s="716" t="str">
        <f>IFERROR(VLOOKUP($D117,LISTA!A94:J8344,4,0),"")</f>
        <v/>
      </c>
      <c r="F117" s="716"/>
      <c r="G117" s="716" t="str">
        <f>IFERROR(VLOOKUP($D117,LISTA!A93:J8343,5,0),"")</f>
        <v/>
      </c>
      <c r="H117" s="716"/>
      <c r="I117" s="157"/>
      <c r="J117" s="144" t="str">
        <f>IFERROR(VLOOKUP($D117,LISTA!A58:J8308,7,0),"")</f>
        <v/>
      </c>
      <c r="K117" s="144" t="str">
        <f>IFERROR(VLOOKUP($D117,LISTA!A58:J8308,8,0),"")</f>
        <v/>
      </c>
      <c r="L117" s="144" t="str">
        <f t="shared" si="12"/>
        <v/>
      </c>
      <c r="M117" s="227" t="str">
        <f t="shared" si="13"/>
        <v/>
      </c>
      <c r="N117" s="155" t="str">
        <f t="shared" si="17"/>
        <v/>
      </c>
      <c r="O117" s="155" t="str">
        <f t="shared" si="18"/>
        <v/>
      </c>
      <c r="P117" s="155" t="str">
        <f>IFERROR(VLOOKUP($D117,LISTA!A94:J8344,10,0),"")</f>
        <v/>
      </c>
      <c r="Q117" s="228" t="str">
        <f t="shared" si="19"/>
        <v/>
      </c>
      <c r="R117" s="285" t="str">
        <f t="shared" si="20"/>
        <v/>
      </c>
      <c r="S117" s="189" t="str">
        <f t="shared" si="21"/>
        <v/>
      </c>
      <c r="U117" s="138" t="str">
        <f t="shared" si="14"/>
        <v/>
      </c>
      <c r="V117" s="219" t="str">
        <f t="shared" si="22"/>
        <v/>
      </c>
      <c r="W117" s="220" t="e">
        <f t="shared" si="23"/>
        <v>#VALUE!</v>
      </c>
    </row>
    <row r="118" spans="1:23" x14ac:dyDescent="0.25">
      <c r="A118" s="162"/>
      <c r="B118" s="154" t="str">
        <f t="shared" si="15"/>
        <v/>
      </c>
      <c r="C118" s="679" t="str">
        <f t="shared" si="16"/>
        <v/>
      </c>
      <c r="D118" s="157"/>
      <c r="E118" s="716" t="str">
        <f>IFERROR(VLOOKUP($D118,LISTA!A95:J8345,4,0),"")</f>
        <v/>
      </c>
      <c r="F118" s="716"/>
      <c r="G118" s="716" t="str">
        <f>IFERROR(VLOOKUP($D118,LISTA!A94:J8344,5,0),"")</f>
        <v/>
      </c>
      <c r="H118" s="716"/>
      <c r="I118" s="157"/>
      <c r="J118" s="144" t="str">
        <f>IFERROR(VLOOKUP($D118,LISTA!A59:J8309,7,0),"")</f>
        <v/>
      </c>
      <c r="K118" s="144" t="str">
        <f>IFERROR(VLOOKUP($D118,LISTA!A59:J8309,8,0),"")</f>
        <v/>
      </c>
      <c r="L118" s="144" t="str">
        <f t="shared" si="12"/>
        <v/>
      </c>
      <c r="M118" s="227" t="str">
        <f t="shared" si="13"/>
        <v/>
      </c>
      <c r="N118" s="155" t="str">
        <f t="shared" si="17"/>
        <v/>
      </c>
      <c r="O118" s="155" t="str">
        <f t="shared" si="18"/>
        <v/>
      </c>
      <c r="P118" s="155" t="str">
        <f>IFERROR(VLOOKUP($D118,LISTA!A95:J8345,10,0),"")</f>
        <v/>
      </c>
      <c r="Q118" s="228" t="str">
        <f t="shared" si="19"/>
        <v/>
      </c>
      <c r="R118" s="285" t="str">
        <f t="shared" si="20"/>
        <v/>
      </c>
      <c r="S118" s="189" t="str">
        <f t="shared" si="21"/>
        <v/>
      </c>
      <c r="U118" s="138" t="str">
        <f t="shared" si="14"/>
        <v/>
      </c>
      <c r="V118" s="219" t="str">
        <f t="shared" si="22"/>
        <v/>
      </c>
      <c r="W118" s="220" t="e">
        <f t="shared" si="23"/>
        <v>#VALUE!</v>
      </c>
    </row>
    <row r="119" spans="1:23" x14ac:dyDescent="0.25">
      <c r="A119" s="162"/>
      <c r="B119" s="154" t="str">
        <f t="shared" si="15"/>
        <v/>
      </c>
      <c r="C119" s="679" t="str">
        <f t="shared" si="16"/>
        <v/>
      </c>
      <c r="D119" s="157"/>
      <c r="E119" s="716" t="str">
        <f>IFERROR(VLOOKUP($D119,LISTA!A96:J8346,4,0),"")</f>
        <v/>
      </c>
      <c r="F119" s="716"/>
      <c r="G119" s="716" t="str">
        <f>IFERROR(VLOOKUP($D119,LISTA!A95:J8345,5,0),"")</f>
        <v/>
      </c>
      <c r="H119" s="716"/>
      <c r="I119" s="157"/>
      <c r="J119" s="144" t="str">
        <f>IFERROR(VLOOKUP($D119,LISTA!A60:J8310,7,0),"")</f>
        <v/>
      </c>
      <c r="K119" s="144" t="str">
        <f>IFERROR(VLOOKUP($D119,LISTA!A60:J8310,8,0),"")</f>
        <v/>
      </c>
      <c r="L119" s="144" t="str">
        <f t="shared" si="12"/>
        <v/>
      </c>
      <c r="M119" s="227" t="str">
        <f t="shared" si="13"/>
        <v/>
      </c>
      <c r="N119" s="155" t="str">
        <f t="shared" si="17"/>
        <v/>
      </c>
      <c r="O119" s="155" t="str">
        <f t="shared" si="18"/>
        <v/>
      </c>
      <c r="P119" s="155" t="str">
        <f>IFERROR(VLOOKUP($D119,LISTA!A96:J8346,10,0),"")</f>
        <v/>
      </c>
      <c r="Q119" s="228" t="str">
        <f t="shared" si="19"/>
        <v/>
      </c>
      <c r="R119" s="285" t="str">
        <f t="shared" si="20"/>
        <v/>
      </c>
      <c r="S119" s="189" t="str">
        <f t="shared" si="21"/>
        <v/>
      </c>
      <c r="U119" s="138" t="str">
        <f t="shared" si="14"/>
        <v/>
      </c>
      <c r="V119" s="219" t="str">
        <f t="shared" si="22"/>
        <v/>
      </c>
      <c r="W119" s="220" t="e">
        <f t="shared" si="23"/>
        <v>#VALUE!</v>
      </c>
    </row>
    <row r="120" spans="1:23" x14ac:dyDescent="0.25">
      <c r="A120" s="162"/>
      <c r="B120" s="154" t="str">
        <f t="shared" si="15"/>
        <v/>
      </c>
      <c r="C120" s="679" t="str">
        <f t="shared" si="16"/>
        <v/>
      </c>
      <c r="D120" s="157"/>
      <c r="E120" s="716" t="str">
        <f>IFERROR(VLOOKUP($D120,LISTA!A97:J8347,4,0),"")</f>
        <v/>
      </c>
      <c r="F120" s="716"/>
      <c r="G120" s="716" t="str">
        <f>IFERROR(VLOOKUP($D120,LISTA!A96:J8346,5,0),"")</f>
        <v/>
      </c>
      <c r="H120" s="716"/>
      <c r="I120" s="157"/>
      <c r="J120" s="144" t="str">
        <f>IFERROR(VLOOKUP($D120,LISTA!A61:J8311,7,0),"")</f>
        <v/>
      </c>
      <c r="K120" s="144" t="str">
        <f>IFERROR(VLOOKUP($D120,LISTA!A61:J8311,8,0),"")</f>
        <v/>
      </c>
      <c r="L120" s="144" t="str">
        <f t="shared" si="12"/>
        <v/>
      </c>
      <c r="M120" s="227" t="str">
        <f t="shared" si="13"/>
        <v/>
      </c>
      <c r="N120" s="155" t="str">
        <f t="shared" si="17"/>
        <v/>
      </c>
      <c r="O120" s="155" t="str">
        <f t="shared" si="18"/>
        <v/>
      </c>
      <c r="P120" s="155" t="str">
        <f>IFERROR(VLOOKUP($D120,LISTA!A97:J8347,10,0),"")</f>
        <v/>
      </c>
      <c r="Q120" s="228" t="str">
        <f t="shared" si="19"/>
        <v/>
      </c>
      <c r="R120" s="285" t="str">
        <f t="shared" si="20"/>
        <v/>
      </c>
      <c r="S120" s="189" t="str">
        <f t="shared" si="21"/>
        <v/>
      </c>
      <c r="U120" s="138" t="str">
        <f t="shared" si="14"/>
        <v/>
      </c>
      <c r="V120" s="219" t="str">
        <f t="shared" si="22"/>
        <v/>
      </c>
      <c r="W120" s="220" t="e">
        <f t="shared" si="23"/>
        <v>#VALUE!</v>
      </c>
    </row>
    <row r="121" spans="1:23" x14ac:dyDescent="0.25">
      <c r="A121" s="162"/>
      <c r="B121" s="154" t="str">
        <f t="shared" si="15"/>
        <v/>
      </c>
      <c r="C121" s="679" t="str">
        <f t="shared" si="16"/>
        <v/>
      </c>
      <c r="D121" s="157"/>
      <c r="E121" s="716" t="str">
        <f>IFERROR(VLOOKUP($D121,LISTA!A98:J8348,4,0),"")</f>
        <v/>
      </c>
      <c r="F121" s="716"/>
      <c r="G121" s="716" t="str">
        <f>IFERROR(VLOOKUP($D121,LISTA!A97:J8347,5,0),"")</f>
        <v/>
      </c>
      <c r="H121" s="716"/>
      <c r="I121" s="157"/>
      <c r="J121" s="144" t="str">
        <f>IFERROR(VLOOKUP($D121,LISTA!A62:J8312,7,0),"")</f>
        <v/>
      </c>
      <c r="K121" s="144" t="str">
        <f>IFERROR(VLOOKUP($D121,LISTA!A62:J8312,8,0),"")</f>
        <v/>
      </c>
      <c r="L121" s="144" t="str">
        <f t="shared" si="12"/>
        <v/>
      </c>
      <c r="M121" s="227" t="str">
        <f t="shared" si="13"/>
        <v/>
      </c>
      <c r="N121" s="155" t="str">
        <f t="shared" si="17"/>
        <v/>
      </c>
      <c r="O121" s="155" t="str">
        <f t="shared" si="18"/>
        <v/>
      </c>
      <c r="P121" s="155" t="str">
        <f>IFERROR(VLOOKUP($D121,LISTA!A98:J8348,10,0),"")</f>
        <v/>
      </c>
      <c r="Q121" s="228" t="str">
        <f t="shared" si="19"/>
        <v/>
      </c>
      <c r="R121" s="285" t="str">
        <f t="shared" si="20"/>
        <v/>
      </c>
      <c r="S121" s="189" t="str">
        <f t="shared" si="21"/>
        <v/>
      </c>
      <c r="U121" s="138" t="str">
        <f t="shared" si="14"/>
        <v/>
      </c>
      <c r="V121" s="219" t="str">
        <f t="shared" si="22"/>
        <v/>
      </c>
      <c r="W121" s="220" t="e">
        <f t="shared" si="23"/>
        <v>#VALUE!</v>
      </c>
    </row>
    <row r="122" spans="1:23" x14ac:dyDescent="0.25">
      <c r="A122" s="162"/>
      <c r="B122" s="154" t="str">
        <f t="shared" si="15"/>
        <v/>
      </c>
      <c r="C122" s="679" t="str">
        <f t="shared" si="16"/>
        <v/>
      </c>
      <c r="D122" s="157"/>
      <c r="E122" s="716" t="str">
        <f>IFERROR(VLOOKUP($D122,LISTA!A99:J8349,4,0),"")</f>
        <v/>
      </c>
      <c r="F122" s="716"/>
      <c r="G122" s="716" t="str">
        <f>IFERROR(VLOOKUP($D122,LISTA!A98:J8348,5,0),"")</f>
        <v/>
      </c>
      <c r="H122" s="716"/>
      <c r="I122" s="157"/>
      <c r="J122" s="144" t="str">
        <f>IFERROR(VLOOKUP($D122,LISTA!A63:J8313,7,0),"")</f>
        <v/>
      </c>
      <c r="K122" s="144" t="str">
        <f>IFERROR(VLOOKUP($D122,LISTA!A63:J8313,8,0),"")</f>
        <v/>
      </c>
      <c r="L122" s="144" t="str">
        <f t="shared" si="12"/>
        <v/>
      </c>
      <c r="M122" s="227" t="str">
        <f t="shared" si="13"/>
        <v/>
      </c>
      <c r="N122" s="155" t="str">
        <f t="shared" si="17"/>
        <v/>
      </c>
      <c r="O122" s="155" t="str">
        <f t="shared" si="18"/>
        <v/>
      </c>
      <c r="P122" s="155" t="str">
        <f>IFERROR(VLOOKUP($D122,LISTA!A99:J8349,10,0),"")</f>
        <v/>
      </c>
      <c r="Q122" s="228" t="str">
        <f t="shared" si="19"/>
        <v/>
      </c>
      <c r="R122" s="285" t="str">
        <f t="shared" si="20"/>
        <v/>
      </c>
      <c r="S122" s="189" t="str">
        <f t="shared" si="21"/>
        <v/>
      </c>
      <c r="U122" s="138" t="str">
        <f t="shared" si="14"/>
        <v/>
      </c>
      <c r="V122" s="219" t="str">
        <f t="shared" si="22"/>
        <v/>
      </c>
      <c r="W122" s="220" t="e">
        <f t="shared" si="23"/>
        <v>#VALUE!</v>
      </c>
    </row>
    <row r="123" spans="1:23" x14ac:dyDescent="0.25">
      <c r="A123" s="162"/>
      <c r="B123" s="154" t="str">
        <f t="shared" si="15"/>
        <v/>
      </c>
      <c r="C123" s="679" t="str">
        <f t="shared" si="16"/>
        <v/>
      </c>
      <c r="D123" s="157"/>
      <c r="E123" s="716" t="str">
        <f>IFERROR(VLOOKUP($D123,LISTA!A100:J8350,4,0),"")</f>
        <v/>
      </c>
      <c r="F123" s="716"/>
      <c r="G123" s="716" t="str">
        <f>IFERROR(VLOOKUP($D123,LISTA!A99:J8349,5,0),"")</f>
        <v/>
      </c>
      <c r="H123" s="716"/>
      <c r="I123" s="157"/>
      <c r="J123" s="144" t="str">
        <f>IFERROR(VLOOKUP($D123,LISTA!A64:J8314,7,0),"")</f>
        <v/>
      </c>
      <c r="K123" s="144" t="str">
        <f>IFERROR(VLOOKUP($D123,LISTA!A64:J8314,8,0),"")</f>
        <v/>
      </c>
      <c r="L123" s="144" t="str">
        <f t="shared" si="12"/>
        <v/>
      </c>
      <c r="M123" s="227" t="str">
        <f t="shared" si="13"/>
        <v/>
      </c>
      <c r="N123" s="155" t="str">
        <f t="shared" si="17"/>
        <v/>
      </c>
      <c r="O123" s="155" t="str">
        <f t="shared" si="18"/>
        <v/>
      </c>
      <c r="P123" s="155" t="str">
        <f>IFERROR(VLOOKUP($D123,LISTA!A100:J8350,10,0),"")</f>
        <v/>
      </c>
      <c r="Q123" s="228" t="str">
        <f t="shared" si="19"/>
        <v/>
      </c>
      <c r="R123" s="285" t="str">
        <f t="shared" si="20"/>
        <v/>
      </c>
      <c r="S123" s="189" t="str">
        <f t="shared" si="21"/>
        <v/>
      </c>
      <c r="U123" s="138" t="str">
        <f t="shared" si="14"/>
        <v/>
      </c>
      <c r="V123" s="219" t="str">
        <f t="shared" si="22"/>
        <v/>
      </c>
      <c r="W123" s="220" t="e">
        <f t="shared" si="23"/>
        <v>#VALUE!</v>
      </c>
    </row>
    <row r="124" spans="1:23" x14ac:dyDescent="0.25">
      <c r="A124" s="162"/>
      <c r="B124" s="154" t="str">
        <f t="shared" si="15"/>
        <v/>
      </c>
      <c r="C124" s="679" t="str">
        <f t="shared" si="16"/>
        <v/>
      </c>
      <c r="D124" s="157"/>
      <c r="E124" s="716" t="str">
        <f>IFERROR(VLOOKUP($D124,LISTA!A101:J8351,4,0),"")</f>
        <v/>
      </c>
      <c r="F124" s="716"/>
      <c r="G124" s="716" t="str">
        <f>IFERROR(VLOOKUP($D124,LISTA!A100:J8350,5,0),"")</f>
        <v/>
      </c>
      <c r="H124" s="716"/>
      <c r="I124" s="157"/>
      <c r="J124" s="144" t="str">
        <f>IFERROR(VLOOKUP($D124,LISTA!A65:J8315,7,0),"")</f>
        <v/>
      </c>
      <c r="K124" s="144" t="str">
        <f>IFERROR(VLOOKUP($D124,LISTA!A65:J8315,8,0),"")</f>
        <v/>
      </c>
      <c r="L124" s="144" t="str">
        <f t="shared" si="12"/>
        <v/>
      </c>
      <c r="M124" s="227" t="str">
        <f t="shared" si="13"/>
        <v/>
      </c>
      <c r="N124" s="155" t="str">
        <f t="shared" si="17"/>
        <v/>
      </c>
      <c r="O124" s="155" t="str">
        <f t="shared" si="18"/>
        <v/>
      </c>
      <c r="P124" s="155" t="str">
        <f>IFERROR(VLOOKUP($D124,LISTA!A101:J8351,10,0),"")</f>
        <v/>
      </c>
      <c r="Q124" s="228" t="str">
        <f t="shared" si="19"/>
        <v/>
      </c>
      <c r="R124" s="285" t="str">
        <f t="shared" si="20"/>
        <v/>
      </c>
      <c r="S124" s="189" t="str">
        <f t="shared" si="21"/>
        <v/>
      </c>
      <c r="U124" s="138" t="str">
        <f t="shared" si="14"/>
        <v/>
      </c>
      <c r="V124" s="219" t="str">
        <f t="shared" si="22"/>
        <v/>
      </c>
      <c r="W124" s="220" t="e">
        <f t="shared" si="23"/>
        <v>#VALUE!</v>
      </c>
    </row>
    <row r="125" spans="1:23" x14ac:dyDescent="0.25">
      <c r="A125" s="162"/>
      <c r="B125" s="154" t="str">
        <f t="shared" si="15"/>
        <v/>
      </c>
      <c r="C125" s="679" t="str">
        <f t="shared" si="16"/>
        <v/>
      </c>
      <c r="D125" s="157"/>
      <c r="E125" s="716" t="str">
        <f>IFERROR(VLOOKUP($D125,LISTA!A102:J8352,4,0),"")</f>
        <v/>
      </c>
      <c r="F125" s="716"/>
      <c r="G125" s="716" t="str">
        <f>IFERROR(VLOOKUP($D125,LISTA!A101:J8351,5,0),"")</f>
        <v/>
      </c>
      <c r="H125" s="716"/>
      <c r="I125" s="157"/>
      <c r="J125" s="144" t="str">
        <f>IFERROR(VLOOKUP($D125,LISTA!A66:J8316,7,0),"")</f>
        <v/>
      </c>
      <c r="K125" s="144" t="str">
        <f>IFERROR(VLOOKUP($D125,LISTA!A66:J8316,8,0),"")</f>
        <v/>
      </c>
      <c r="L125" s="144" t="str">
        <f t="shared" si="12"/>
        <v/>
      </c>
      <c r="M125" s="227" t="str">
        <f t="shared" si="13"/>
        <v/>
      </c>
      <c r="N125" s="155" t="str">
        <f t="shared" si="17"/>
        <v/>
      </c>
      <c r="O125" s="155" t="str">
        <f t="shared" si="18"/>
        <v/>
      </c>
      <c r="P125" s="155" t="str">
        <f>IFERROR(VLOOKUP($D125,LISTA!A102:J8352,10,0),"")</f>
        <v/>
      </c>
      <c r="Q125" s="228" t="str">
        <f t="shared" si="19"/>
        <v/>
      </c>
      <c r="R125" s="285" t="str">
        <f t="shared" si="20"/>
        <v/>
      </c>
      <c r="S125" s="189" t="str">
        <f t="shared" si="21"/>
        <v/>
      </c>
      <c r="U125" s="138" t="str">
        <f t="shared" si="14"/>
        <v/>
      </c>
      <c r="V125" s="219" t="str">
        <f t="shared" si="22"/>
        <v/>
      </c>
      <c r="W125" s="220" t="e">
        <f t="shared" si="23"/>
        <v>#VALUE!</v>
      </c>
    </row>
    <row r="126" spans="1:23" x14ac:dyDescent="0.25">
      <c r="A126" s="162"/>
      <c r="B126" s="154" t="str">
        <f t="shared" si="15"/>
        <v/>
      </c>
      <c r="C126" s="679" t="str">
        <f t="shared" si="16"/>
        <v/>
      </c>
      <c r="D126" s="157"/>
      <c r="E126" s="716" t="str">
        <f>IFERROR(VLOOKUP($D126,LISTA!A103:J8353,4,0),"")</f>
        <v/>
      </c>
      <c r="F126" s="716"/>
      <c r="G126" s="716" t="str">
        <f>IFERROR(VLOOKUP($D126,LISTA!A102:J8352,5,0),"")</f>
        <v/>
      </c>
      <c r="H126" s="716"/>
      <c r="I126" s="157"/>
      <c r="J126" s="144" t="str">
        <f>IFERROR(VLOOKUP($D126,LISTA!A67:J8317,7,0),"")</f>
        <v/>
      </c>
      <c r="K126" s="144" t="str">
        <f>IFERROR(VLOOKUP($D126,LISTA!A67:J8317,8,0),"")</f>
        <v/>
      </c>
      <c r="L126" s="144" t="str">
        <f t="shared" si="12"/>
        <v/>
      </c>
      <c r="M126" s="227" t="str">
        <f t="shared" si="13"/>
        <v/>
      </c>
      <c r="N126" s="155" t="str">
        <f t="shared" si="17"/>
        <v/>
      </c>
      <c r="O126" s="155" t="str">
        <f t="shared" si="18"/>
        <v/>
      </c>
      <c r="P126" s="155" t="str">
        <f>IFERROR(VLOOKUP($D126,LISTA!A103:J8353,10,0),"")</f>
        <v/>
      </c>
      <c r="Q126" s="228" t="str">
        <f t="shared" si="19"/>
        <v/>
      </c>
      <c r="R126" s="285" t="str">
        <f t="shared" si="20"/>
        <v/>
      </c>
      <c r="S126" s="189" t="str">
        <f t="shared" si="21"/>
        <v/>
      </c>
      <c r="U126" s="138" t="str">
        <f t="shared" si="14"/>
        <v/>
      </c>
      <c r="V126" s="219" t="str">
        <f t="shared" si="22"/>
        <v/>
      </c>
      <c r="W126" s="220" t="e">
        <f t="shared" si="23"/>
        <v>#VALUE!</v>
      </c>
    </row>
    <row r="127" spans="1:23" x14ac:dyDescent="0.25">
      <c r="A127" s="162"/>
      <c r="B127" s="154" t="str">
        <f t="shared" si="15"/>
        <v/>
      </c>
      <c r="C127" s="679" t="str">
        <f t="shared" si="16"/>
        <v/>
      </c>
      <c r="D127" s="157"/>
      <c r="E127" s="716" t="str">
        <f>IFERROR(VLOOKUP($D127,LISTA!A104:J8354,4,0),"")</f>
        <v/>
      </c>
      <c r="F127" s="716"/>
      <c r="G127" s="716" t="str">
        <f>IFERROR(VLOOKUP($D127,LISTA!A103:J8353,5,0),"")</f>
        <v/>
      </c>
      <c r="H127" s="716"/>
      <c r="I127" s="157"/>
      <c r="J127" s="144" t="str">
        <f>IFERROR(VLOOKUP($D127,LISTA!A68:J8318,7,0),"")</f>
        <v/>
      </c>
      <c r="K127" s="144" t="str">
        <f>IFERROR(VLOOKUP($D127,LISTA!A68:J8318,8,0),"")</f>
        <v/>
      </c>
      <c r="L127" s="144" t="str">
        <f t="shared" si="12"/>
        <v/>
      </c>
      <c r="M127" s="227" t="str">
        <f t="shared" si="13"/>
        <v/>
      </c>
      <c r="N127" s="155" t="str">
        <f t="shared" si="17"/>
        <v/>
      </c>
      <c r="O127" s="155" t="str">
        <f t="shared" si="18"/>
        <v/>
      </c>
      <c r="P127" s="155" t="str">
        <f>IFERROR(VLOOKUP($D127,LISTA!A104:J8354,10,0),"")</f>
        <v/>
      </c>
      <c r="Q127" s="228" t="str">
        <f t="shared" si="19"/>
        <v/>
      </c>
      <c r="R127" s="285" t="str">
        <f t="shared" si="20"/>
        <v/>
      </c>
      <c r="S127" s="189" t="str">
        <f t="shared" si="21"/>
        <v/>
      </c>
      <c r="U127" s="138" t="str">
        <f t="shared" si="14"/>
        <v/>
      </c>
      <c r="V127" s="219" t="str">
        <f t="shared" si="22"/>
        <v/>
      </c>
      <c r="W127" s="220" t="e">
        <f t="shared" si="23"/>
        <v>#VALUE!</v>
      </c>
    </row>
    <row r="128" spans="1:23" x14ac:dyDescent="0.25">
      <c r="A128" s="162"/>
      <c r="B128" s="154" t="str">
        <f t="shared" si="15"/>
        <v/>
      </c>
      <c r="C128" s="679" t="str">
        <f t="shared" si="16"/>
        <v/>
      </c>
      <c r="D128" s="157"/>
      <c r="E128" s="716" t="str">
        <f>IFERROR(VLOOKUP($D128,LISTA!A105:J8355,4,0),"")</f>
        <v/>
      </c>
      <c r="F128" s="716"/>
      <c r="G128" s="716" t="str">
        <f>IFERROR(VLOOKUP($D128,LISTA!A104:J8354,5,0),"")</f>
        <v/>
      </c>
      <c r="H128" s="716"/>
      <c r="I128" s="157"/>
      <c r="J128" s="144" t="str">
        <f>IFERROR(VLOOKUP($D128,LISTA!A69:J8319,7,0),"")</f>
        <v/>
      </c>
      <c r="K128" s="144" t="str">
        <f>IFERROR(VLOOKUP($D128,LISTA!A69:J8319,8,0),"")</f>
        <v/>
      </c>
      <c r="L128" s="144" t="str">
        <f t="shared" si="12"/>
        <v/>
      </c>
      <c r="M128" s="227" t="str">
        <f t="shared" si="13"/>
        <v/>
      </c>
      <c r="N128" s="155" t="str">
        <f t="shared" si="17"/>
        <v/>
      </c>
      <c r="O128" s="155" t="str">
        <f t="shared" si="18"/>
        <v/>
      </c>
      <c r="P128" s="155" t="str">
        <f>IFERROR(VLOOKUP($D128,LISTA!A105:J8355,10,0),"")</f>
        <v/>
      </c>
      <c r="Q128" s="228" t="str">
        <f t="shared" si="19"/>
        <v/>
      </c>
      <c r="R128" s="285" t="str">
        <f t="shared" si="20"/>
        <v/>
      </c>
      <c r="S128" s="189" t="str">
        <f t="shared" si="21"/>
        <v/>
      </c>
      <c r="U128" s="138" t="str">
        <f t="shared" si="14"/>
        <v/>
      </c>
      <c r="V128" s="219" t="str">
        <f t="shared" si="22"/>
        <v/>
      </c>
      <c r="W128" s="220" t="e">
        <f t="shared" si="23"/>
        <v>#VALUE!</v>
      </c>
    </row>
    <row r="129" spans="1:23" x14ac:dyDescent="0.25">
      <c r="A129" s="162"/>
      <c r="B129" s="154" t="str">
        <f t="shared" si="15"/>
        <v/>
      </c>
      <c r="C129" s="679" t="str">
        <f t="shared" si="16"/>
        <v/>
      </c>
      <c r="D129" s="157"/>
      <c r="E129" s="716" t="str">
        <f>IFERROR(VLOOKUP($D129,LISTA!A106:J8356,4,0),"")</f>
        <v/>
      </c>
      <c r="F129" s="716"/>
      <c r="G129" s="716" t="str">
        <f>IFERROR(VLOOKUP($D129,LISTA!A105:J8355,5,0),"")</f>
        <v/>
      </c>
      <c r="H129" s="716"/>
      <c r="I129" s="157"/>
      <c r="J129" s="144" t="str">
        <f>IFERROR(VLOOKUP($D129,LISTA!A70:J8320,7,0),"")</f>
        <v/>
      </c>
      <c r="K129" s="144" t="str">
        <f>IFERROR(VLOOKUP($D129,LISTA!A70:J8320,8,0),"")</f>
        <v/>
      </c>
      <c r="L129" s="144" t="str">
        <f t="shared" si="12"/>
        <v/>
      </c>
      <c r="M129" s="227" t="str">
        <f t="shared" si="13"/>
        <v/>
      </c>
      <c r="N129" s="155" t="str">
        <f t="shared" si="17"/>
        <v/>
      </c>
      <c r="O129" s="155" t="str">
        <f t="shared" si="18"/>
        <v/>
      </c>
      <c r="P129" s="155" t="str">
        <f>IFERROR(VLOOKUP($D129,LISTA!A106:J8356,10,0),"")</f>
        <v/>
      </c>
      <c r="Q129" s="228" t="str">
        <f t="shared" si="19"/>
        <v/>
      </c>
      <c r="R129" s="285" t="str">
        <f t="shared" si="20"/>
        <v/>
      </c>
      <c r="S129" s="189" t="str">
        <f t="shared" si="21"/>
        <v/>
      </c>
      <c r="U129" s="138" t="str">
        <f t="shared" si="14"/>
        <v/>
      </c>
      <c r="V129" s="219" t="str">
        <f t="shared" si="22"/>
        <v/>
      </c>
      <c r="W129" s="220" t="e">
        <f t="shared" si="23"/>
        <v>#VALUE!</v>
      </c>
    </row>
    <row r="130" spans="1:23" x14ac:dyDescent="0.25">
      <c r="A130" s="162"/>
      <c r="B130" s="154" t="str">
        <f t="shared" si="15"/>
        <v/>
      </c>
      <c r="C130" s="679" t="str">
        <f t="shared" si="16"/>
        <v/>
      </c>
      <c r="D130" s="157"/>
      <c r="E130" s="716" t="str">
        <f>IFERROR(VLOOKUP($D130,LISTA!A107:J8357,4,0),"")</f>
        <v/>
      </c>
      <c r="F130" s="716"/>
      <c r="G130" s="716" t="str">
        <f>IFERROR(VLOOKUP($D130,LISTA!A106:J8356,5,0),"")</f>
        <v/>
      </c>
      <c r="H130" s="716"/>
      <c r="I130" s="157"/>
      <c r="J130" s="144" t="str">
        <f>IFERROR(VLOOKUP($D130,LISTA!A71:J8321,7,0),"")</f>
        <v/>
      </c>
      <c r="K130" s="144" t="str">
        <f>IFERROR(VLOOKUP($D130,LISTA!A71:J8321,8,0),"")</f>
        <v/>
      </c>
      <c r="L130" s="144" t="str">
        <f t="shared" si="12"/>
        <v/>
      </c>
      <c r="M130" s="227" t="str">
        <f t="shared" si="13"/>
        <v/>
      </c>
      <c r="N130" s="155" t="str">
        <f t="shared" si="17"/>
        <v/>
      </c>
      <c r="O130" s="155" t="str">
        <f t="shared" si="18"/>
        <v/>
      </c>
      <c r="P130" s="155" t="str">
        <f>IFERROR(VLOOKUP($D130,LISTA!A107:J8357,10,0),"")</f>
        <v/>
      </c>
      <c r="Q130" s="228" t="str">
        <f t="shared" si="19"/>
        <v/>
      </c>
      <c r="R130" s="285" t="str">
        <f t="shared" si="20"/>
        <v/>
      </c>
      <c r="S130" s="189" t="str">
        <f t="shared" si="21"/>
        <v/>
      </c>
      <c r="U130" s="138" t="str">
        <f t="shared" si="14"/>
        <v/>
      </c>
      <c r="V130" s="219" t="str">
        <f t="shared" si="22"/>
        <v/>
      </c>
      <c r="W130" s="220" t="e">
        <f t="shared" si="23"/>
        <v>#VALUE!</v>
      </c>
    </row>
    <row r="131" spans="1:23" x14ac:dyDescent="0.25">
      <c r="A131" s="162"/>
      <c r="B131" s="154" t="str">
        <f t="shared" si="15"/>
        <v/>
      </c>
      <c r="C131" s="679" t="str">
        <f t="shared" si="16"/>
        <v/>
      </c>
      <c r="D131" s="157"/>
      <c r="E131" s="716" t="str">
        <f>IFERROR(VLOOKUP($D131,LISTA!A108:J8358,4,0),"")</f>
        <v/>
      </c>
      <c r="F131" s="716"/>
      <c r="G131" s="716" t="str">
        <f>IFERROR(VLOOKUP($D131,LISTA!A107:J8357,5,0),"")</f>
        <v/>
      </c>
      <c r="H131" s="716"/>
      <c r="I131" s="157"/>
      <c r="J131" s="144" t="str">
        <f>IFERROR(VLOOKUP($D131,LISTA!A72:J8322,7,0),"")</f>
        <v/>
      </c>
      <c r="K131" s="144" t="str">
        <f>IFERROR(VLOOKUP($D131,LISTA!A72:J8322,8,0),"")</f>
        <v/>
      </c>
      <c r="L131" s="144" t="str">
        <f t="shared" si="12"/>
        <v/>
      </c>
      <c r="M131" s="227" t="str">
        <f t="shared" si="13"/>
        <v/>
      </c>
      <c r="N131" s="155" t="str">
        <f t="shared" si="17"/>
        <v/>
      </c>
      <c r="O131" s="155" t="str">
        <f t="shared" si="18"/>
        <v/>
      </c>
      <c r="P131" s="155" t="str">
        <f>IFERROR(VLOOKUP($D131,LISTA!A108:J8358,10,0),"")</f>
        <v/>
      </c>
      <c r="Q131" s="228" t="str">
        <f t="shared" si="19"/>
        <v/>
      </c>
      <c r="R131" s="285" t="str">
        <f t="shared" si="20"/>
        <v/>
      </c>
      <c r="S131" s="189" t="str">
        <f t="shared" si="21"/>
        <v/>
      </c>
      <c r="U131" s="138" t="str">
        <f t="shared" si="14"/>
        <v/>
      </c>
      <c r="V131" s="219" t="str">
        <f t="shared" si="22"/>
        <v/>
      </c>
      <c r="W131" s="220" t="e">
        <f t="shared" si="23"/>
        <v>#VALUE!</v>
      </c>
    </row>
    <row r="132" spans="1:23" x14ac:dyDescent="0.25">
      <c r="A132" s="162"/>
      <c r="B132" s="154" t="str">
        <f t="shared" si="15"/>
        <v/>
      </c>
      <c r="C132" s="679" t="str">
        <f t="shared" si="16"/>
        <v/>
      </c>
      <c r="D132" s="157"/>
      <c r="E132" s="716" t="str">
        <f>IFERROR(VLOOKUP($D132,LISTA!A109:J8359,4,0),"")</f>
        <v/>
      </c>
      <c r="F132" s="716"/>
      <c r="G132" s="716" t="str">
        <f>IFERROR(VLOOKUP($D132,LISTA!A108:J8358,5,0),"")</f>
        <v/>
      </c>
      <c r="H132" s="716"/>
      <c r="I132" s="157"/>
      <c r="J132" s="144" t="str">
        <f>IFERROR(VLOOKUP($D132,LISTA!A73:J8323,7,0),"")</f>
        <v/>
      </c>
      <c r="K132" s="144" t="str">
        <f>IFERROR(VLOOKUP($D132,LISTA!A73:J8323,8,0),"")</f>
        <v/>
      </c>
      <c r="L132" s="144" t="str">
        <f t="shared" si="12"/>
        <v/>
      </c>
      <c r="M132" s="227" t="str">
        <f t="shared" si="13"/>
        <v/>
      </c>
      <c r="N132" s="155" t="str">
        <f t="shared" si="17"/>
        <v/>
      </c>
      <c r="O132" s="155" t="str">
        <f t="shared" si="18"/>
        <v/>
      </c>
      <c r="P132" s="155" t="str">
        <f>IFERROR(VLOOKUP($D132,LISTA!A109:J8359,10,0),"")</f>
        <v/>
      </c>
      <c r="Q132" s="228" t="str">
        <f t="shared" si="19"/>
        <v/>
      </c>
      <c r="R132" s="285" t="str">
        <f t="shared" si="20"/>
        <v/>
      </c>
      <c r="S132" s="189" t="str">
        <f t="shared" si="21"/>
        <v/>
      </c>
      <c r="U132" s="138" t="str">
        <f t="shared" si="14"/>
        <v/>
      </c>
      <c r="V132" s="219" t="str">
        <f t="shared" si="22"/>
        <v/>
      </c>
      <c r="W132" s="220" t="e">
        <f t="shared" si="23"/>
        <v>#VALUE!</v>
      </c>
    </row>
    <row r="133" spans="1:23" x14ac:dyDescent="0.25">
      <c r="A133" s="162"/>
      <c r="B133" s="154" t="str">
        <f t="shared" si="15"/>
        <v/>
      </c>
      <c r="C133" s="679" t="str">
        <f t="shared" si="16"/>
        <v/>
      </c>
      <c r="D133" s="157"/>
      <c r="E133" s="716" t="str">
        <f>IFERROR(VLOOKUP($D133,LISTA!A110:J8360,4,0),"")</f>
        <v/>
      </c>
      <c r="F133" s="716"/>
      <c r="G133" s="716" t="str">
        <f>IFERROR(VLOOKUP($D133,LISTA!A109:J8359,5,0),"")</f>
        <v/>
      </c>
      <c r="H133" s="716"/>
      <c r="I133" s="157"/>
      <c r="J133" s="144" t="str">
        <f>IFERROR(VLOOKUP($D133,LISTA!A74:J8324,7,0),"")</f>
        <v/>
      </c>
      <c r="K133" s="144" t="str">
        <f>IFERROR(VLOOKUP($D133,LISTA!A74:J8324,8,0),"")</f>
        <v/>
      </c>
      <c r="L133" s="144" t="str">
        <f t="shared" si="12"/>
        <v/>
      </c>
      <c r="M133" s="227" t="str">
        <f t="shared" si="13"/>
        <v/>
      </c>
      <c r="N133" s="155" t="str">
        <f t="shared" si="17"/>
        <v/>
      </c>
      <c r="O133" s="155" t="str">
        <f t="shared" si="18"/>
        <v/>
      </c>
      <c r="P133" s="155" t="str">
        <f>IFERROR(VLOOKUP($D133,LISTA!A110:J8360,10,0),"")</f>
        <v/>
      </c>
      <c r="Q133" s="228" t="str">
        <f t="shared" si="19"/>
        <v/>
      </c>
      <c r="R133" s="285" t="str">
        <f t="shared" si="20"/>
        <v/>
      </c>
      <c r="S133" s="189" t="str">
        <f t="shared" si="21"/>
        <v/>
      </c>
      <c r="U133" s="138" t="str">
        <f t="shared" si="14"/>
        <v/>
      </c>
      <c r="V133" s="219" t="str">
        <f t="shared" si="22"/>
        <v/>
      </c>
      <c r="W133" s="220" t="e">
        <f t="shared" si="23"/>
        <v>#VALUE!</v>
      </c>
    </row>
    <row r="134" spans="1:23" x14ac:dyDescent="0.25">
      <c r="A134" s="162"/>
      <c r="B134" s="154" t="str">
        <f t="shared" si="15"/>
        <v/>
      </c>
      <c r="C134" s="679" t="str">
        <f t="shared" si="16"/>
        <v/>
      </c>
      <c r="D134" s="157"/>
      <c r="E134" s="716" t="str">
        <f>IFERROR(VLOOKUP($D134,LISTA!A111:J8361,4,0),"")</f>
        <v/>
      </c>
      <c r="F134" s="716"/>
      <c r="G134" s="716" t="str">
        <f>IFERROR(VLOOKUP($D134,LISTA!A110:J8360,5,0),"")</f>
        <v/>
      </c>
      <c r="H134" s="716"/>
      <c r="I134" s="157"/>
      <c r="J134" s="144" t="str">
        <f>IFERROR(VLOOKUP($D134,LISTA!A75:J8325,7,0),"")</f>
        <v/>
      </c>
      <c r="K134" s="144" t="str">
        <f>IFERROR(VLOOKUP($D134,LISTA!A75:J8325,8,0),"")</f>
        <v/>
      </c>
      <c r="L134" s="144" t="str">
        <f t="shared" si="12"/>
        <v/>
      </c>
      <c r="M134" s="227" t="str">
        <f t="shared" si="13"/>
        <v/>
      </c>
      <c r="N134" s="155" t="str">
        <f t="shared" si="17"/>
        <v/>
      </c>
      <c r="O134" s="155" t="str">
        <f t="shared" si="18"/>
        <v/>
      </c>
      <c r="P134" s="155" t="str">
        <f>IFERROR(VLOOKUP($D134,LISTA!A111:J8361,10,0),"")</f>
        <v/>
      </c>
      <c r="Q134" s="228" t="str">
        <f t="shared" si="19"/>
        <v/>
      </c>
      <c r="R134" s="285" t="str">
        <f t="shared" si="20"/>
        <v/>
      </c>
      <c r="S134" s="189" t="str">
        <f t="shared" si="21"/>
        <v/>
      </c>
      <c r="U134" s="138" t="str">
        <f t="shared" si="14"/>
        <v/>
      </c>
      <c r="V134" s="219" t="str">
        <f t="shared" si="22"/>
        <v/>
      </c>
      <c r="W134" s="220" t="e">
        <f t="shared" si="23"/>
        <v>#VALUE!</v>
      </c>
    </row>
    <row r="135" spans="1:23" x14ac:dyDescent="0.25">
      <c r="A135" s="162"/>
      <c r="B135" s="154" t="str">
        <f t="shared" si="15"/>
        <v/>
      </c>
      <c r="C135" s="679" t="str">
        <f t="shared" si="16"/>
        <v/>
      </c>
      <c r="D135" s="157"/>
      <c r="E135" s="716" t="str">
        <f>IFERROR(VLOOKUP($D135,LISTA!A112:J8362,4,0),"")</f>
        <v/>
      </c>
      <c r="F135" s="716"/>
      <c r="G135" s="716" t="str">
        <f>IFERROR(VLOOKUP($D135,LISTA!A111:J8361,5,0),"")</f>
        <v/>
      </c>
      <c r="H135" s="716"/>
      <c r="I135" s="157"/>
      <c r="J135" s="144" t="str">
        <f>IFERROR(VLOOKUP($D135,LISTA!A76:J8326,7,0),"")</f>
        <v/>
      </c>
      <c r="K135" s="144" t="str">
        <f>IFERROR(VLOOKUP($D135,LISTA!A76:J8326,8,0),"")</f>
        <v/>
      </c>
      <c r="L135" s="144" t="str">
        <f t="shared" si="12"/>
        <v/>
      </c>
      <c r="M135" s="227" t="str">
        <f t="shared" si="13"/>
        <v/>
      </c>
      <c r="N135" s="155" t="str">
        <f t="shared" si="17"/>
        <v/>
      </c>
      <c r="O135" s="155" t="str">
        <f t="shared" si="18"/>
        <v/>
      </c>
      <c r="P135" s="155" t="str">
        <f>IFERROR(VLOOKUP($D135,LISTA!A112:J8362,10,0),"")</f>
        <v/>
      </c>
      <c r="Q135" s="228" t="str">
        <f t="shared" si="19"/>
        <v/>
      </c>
      <c r="R135" s="285" t="str">
        <f t="shared" si="20"/>
        <v/>
      </c>
      <c r="S135" s="189" t="str">
        <f t="shared" si="21"/>
        <v/>
      </c>
      <c r="U135" s="138" t="str">
        <f t="shared" si="14"/>
        <v/>
      </c>
      <c r="V135" s="219" t="str">
        <f t="shared" si="22"/>
        <v/>
      </c>
      <c r="W135" s="220" t="e">
        <f t="shared" si="23"/>
        <v>#VALUE!</v>
      </c>
    </row>
    <row r="136" spans="1:23" x14ac:dyDescent="0.25">
      <c r="A136" s="162"/>
      <c r="B136" s="154" t="str">
        <f t="shared" si="15"/>
        <v/>
      </c>
      <c r="C136" s="679" t="str">
        <f t="shared" si="16"/>
        <v/>
      </c>
      <c r="D136" s="157"/>
      <c r="E136" s="716" t="str">
        <f>IFERROR(VLOOKUP($D136,LISTA!A113:J8363,4,0),"")</f>
        <v/>
      </c>
      <c r="F136" s="716"/>
      <c r="G136" s="716" t="str">
        <f>IFERROR(VLOOKUP($D136,LISTA!A112:J8362,5,0),"")</f>
        <v/>
      </c>
      <c r="H136" s="716"/>
      <c r="I136" s="157"/>
      <c r="J136" s="144" t="str">
        <f>IFERROR(VLOOKUP($D136,LISTA!A77:J8327,7,0),"")</f>
        <v/>
      </c>
      <c r="K136" s="144" t="str">
        <f>IFERROR(VLOOKUP($D136,LISTA!A77:J8327,8,0),"")</f>
        <v/>
      </c>
      <c r="L136" s="144" t="str">
        <f t="shared" si="12"/>
        <v/>
      </c>
      <c r="M136" s="227" t="str">
        <f t="shared" si="13"/>
        <v/>
      </c>
      <c r="N136" s="155" t="str">
        <f t="shared" si="17"/>
        <v/>
      </c>
      <c r="O136" s="155" t="str">
        <f t="shared" si="18"/>
        <v/>
      </c>
      <c r="P136" s="155" t="str">
        <f>IFERROR(VLOOKUP($D136,LISTA!A113:J8363,10,0),"")</f>
        <v/>
      </c>
      <c r="Q136" s="228" t="str">
        <f t="shared" si="19"/>
        <v/>
      </c>
      <c r="R136" s="285" t="str">
        <f t="shared" si="20"/>
        <v/>
      </c>
      <c r="S136" s="189" t="str">
        <f t="shared" si="21"/>
        <v/>
      </c>
      <c r="U136" s="138" t="str">
        <f t="shared" si="14"/>
        <v/>
      </c>
      <c r="V136" s="219" t="str">
        <f t="shared" si="22"/>
        <v/>
      </c>
      <c r="W136" s="220" t="e">
        <f t="shared" si="23"/>
        <v>#VALUE!</v>
      </c>
    </row>
    <row r="137" spans="1:23" x14ac:dyDescent="0.25">
      <c r="A137" s="162"/>
      <c r="B137" s="154" t="str">
        <f t="shared" si="15"/>
        <v/>
      </c>
      <c r="C137" s="679" t="str">
        <f t="shared" si="16"/>
        <v/>
      </c>
      <c r="D137" s="157"/>
      <c r="E137" s="716" t="str">
        <f>IFERROR(VLOOKUP($D137,LISTA!A114:J8364,4,0),"")</f>
        <v/>
      </c>
      <c r="F137" s="716"/>
      <c r="G137" s="716" t="str">
        <f>IFERROR(VLOOKUP($D137,LISTA!A113:J8363,5,0),"")</f>
        <v/>
      </c>
      <c r="H137" s="716"/>
      <c r="I137" s="157"/>
      <c r="J137" s="144" t="str">
        <f>IFERROR(VLOOKUP($D137,LISTA!A78:J8328,7,0),"")</f>
        <v/>
      </c>
      <c r="K137" s="144" t="str">
        <f>IFERROR(VLOOKUP($D137,LISTA!A78:J8328,8,0),"")</f>
        <v/>
      </c>
      <c r="L137" s="144" t="str">
        <f t="shared" si="12"/>
        <v/>
      </c>
      <c r="M137" s="227" t="str">
        <f t="shared" si="13"/>
        <v/>
      </c>
      <c r="N137" s="155" t="str">
        <f t="shared" si="17"/>
        <v/>
      </c>
      <c r="O137" s="155" t="str">
        <f t="shared" si="18"/>
        <v/>
      </c>
      <c r="P137" s="155" t="str">
        <f>IFERROR(VLOOKUP($D137,LISTA!A114:J8364,10,0),"")</f>
        <v/>
      </c>
      <c r="Q137" s="228" t="str">
        <f t="shared" si="19"/>
        <v/>
      </c>
      <c r="R137" s="285" t="str">
        <f t="shared" si="20"/>
        <v/>
      </c>
      <c r="S137" s="189" t="str">
        <f t="shared" si="21"/>
        <v/>
      </c>
      <c r="U137" s="138" t="str">
        <f t="shared" si="14"/>
        <v/>
      </c>
      <c r="V137" s="219" t="str">
        <f t="shared" si="22"/>
        <v/>
      </c>
      <c r="W137" s="220" t="e">
        <f t="shared" si="23"/>
        <v>#VALUE!</v>
      </c>
    </row>
    <row r="138" spans="1:23" x14ac:dyDescent="0.25">
      <c r="A138" s="162"/>
      <c r="B138" s="154" t="str">
        <f t="shared" si="15"/>
        <v/>
      </c>
      <c r="C138" s="679" t="str">
        <f t="shared" si="16"/>
        <v/>
      </c>
      <c r="D138" s="157"/>
      <c r="E138" s="716" t="str">
        <f>IFERROR(VLOOKUP($D138,LISTA!A115:J8365,4,0),"")</f>
        <v/>
      </c>
      <c r="F138" s="716"/>
      <c r="G138" s="716" t="str">
        <f>IFERROR(VLOOKUP($D138,LISTA!A114:J8364,5,0),"")</f>
        <v/>
      </c>
      <c r="H138" s="716"/>
      <c r="I138" s="157"/>
      <c r="J138" s="144" t="str">
        <f>IFERROR(VLOOKUP($D138,LISTA!A79:J8329,7,0),"")</f>
        <v/>
      </c>
      <c r="K138" s="144" t="str">
        <f>IFERROR(VLOOKUP($D138,LISTA!A79:J8329,8,0),"")</f>
        <v/>
      </c>
      <c r="L138" s="144" t="str">
        <f t="shared" si="12"/>
        <v/>
      </c>
      <c r="M138" s="227" t="str">
        <f t="shared" si="13"/>
        <v/>
      </c>
      <c r="N138" s="155" t="str">
        <f t="shared" si="17"/>
        <v/>
      </c>
      <c r="O138" s="155" t="str">
        <f t="shared" si="18"/>
        <v/>
      </c>
      <c r="P138" s="155" t="str">
        <f>IFERROR(VLOOKUP($D138,LISTA!A115:J8365,10,0),"")</f>
        <v/>
      </c>
      <c r="Q138" s="228" t="str">
        <f t="shared" si="19"/>
        <v/>
      </c>
      <c r="R138" s="285" t="str">
        <f t="shared" si="20"/>
        <v/>
      </c>
      <c r="S138" s="189" t="str">
        <f t="shared" si="21"/>
        <v/>
      </c>
      <c r="U138" s="138" t="str">
        <f t="shared" si="14"/>
        <v/>
      </c>
      <c r="V138" s="219" t="str">
        <f t="shared" si="22"/>
        <v/>
      </c>
      <c r="W138" s="220" t="e">
        <f t="shared" si="23"/>
        <v>#VALUE!</v>
      </c>
    </row>
    <row r="139" spans="1:23" x14ac:dyDescent="0.25">
      <c r="A139" s="162"/>
      <c r="B139" s="154" t="str">
        <f t="shared" si="15"/>
        <v/>
      </c>
      <c r="C139" s="679" t="str">
        <f t="shared" si="16"/>
        <v/>
      </c>
      <c r="D139" s="157"/>
      <c r="E139" s="716" t="str">
        <f>IFERROR(VLOOKUP($D139,LISTA!A116:J8366,4,0),"")</f>
        <v/>
      </c>
      <c r="F139" s="716"/>
      <c r="G139" s="716" t="str">
        <f>IFERROR(VLOOKUP($D139,LISTA!A115:J8365,5,0),"")</f>
        <v/>
      </c>
      <c r="H139" s="716"/>
      <c r="I139" s="157"/>
      <c r="J139" s="144" t="str">
        <f>IFERROR(VLOOKUP($D139,LISTA!A80:J8330,7,0),"")</f>
        <v/>
      </c>
      <c r="K139" s="144" t="str">
        <f>IFERROR(VLOOKUP($D139,LISTA!A80:J8330,8,0),"")</f>
        <v/>
      </c>
      <c r="L139" s="144" t="str">
        <f t="shared" si="12"/>
        <v/>
      </c>
      <c r="M139" s="227" t="str">
        <f t="shared" si="13"/>
        <v/>
      </c>
      <c r="N139" s="155" t="str">
        <f t="shared" si="17"/>
        <v/>
      </c>
      <c r="O139" s="155" t="str">
        <f t="shared" si="18"/>
        <v/>
      </c>
      <c r="P139" s="155" t="str">
        <f>IFERROR(VLOOKUP($D139,LISTA!A116:J8366,10,0),"")</f>
        <v/>
      </c>
      <c r="Q139" s="228" t="str">
        <f t="shared" si="19"/>
        <v/>
      </c>
      <c r="R139" s="285" t="str">
        <f t="shared" si="20"/>
        <v/>
      </c>
      <c r="S139" s="189" t="str">
        <f t="shared" si="21"/>
        <v/>
      </c>
      <c r="U139" s="138" t="str">
        <f t="shared" si="14"/>
        <v/>
      </c>
      <c r="V139" s="219" t="str">
        <f t="shared" si="22"/>
        <v/>
      </c>
      <c r="W139" s="220" t="e">
        <f t="shared" si="23"/>
        <v>#VALUE!</v>
      </c>
    </row>
    <row r="140" spans="1:23" x14ac:dyDescent="0.25">
      <c r="A140" s="162"/>
      <c r="B140" s="154" t="str">
        <f t="shared" si="15"/>
        <v/>
      </c>
      <c r="C140" s="679" t="str">
        <f t="shared" si="16"/>
        <v/>
      </c>
      <c r="D140" s="157"/>
      <c r="E140" s="716" t="str">
        <f>IFERROR(VLOOKUP($D140,LISTA!A117:J8367,4,0),"")</f>
        <v/>
      </c>
      <c r="F140" s="716"/>
      <c r="G140" s="716" t="str">
        <f>IFERROR(VLOOKUP($D140,LISTA!A116:J8366,5,0),"")</f>
        <v/>
      </c>
      <c r="H140" s="716"/>
      <c r="I140" s="157"/>
      <c r="J140" s="144" t="str">
        <f>IFERROR(VLOOKUP($D140,LISTA!A81:J8331,7,0),"")</f>
        <v/>
      </c>
      <c r="K140" s="144" t="str">
        <f>IFERROR(VLOOKUP($D140,LISTA!A81:J8331,8,0),"")</f>
        <v/>
      </c>
      <c r="L140" s="144" t="str">
        <f t="shared" si="12"/>
        <v/>
      </c>
      <c r="M140" s="227" t="str">
        <f t="shared" si="13"/>
        <v/>
      </c>
      <c r="N140" s="155" t="str">
        <f t="shared" si="17"/>
        <v/>
      </c>
      <c r="O140" s="155" t="str">
        <f t="shared" si="18"/>
        <v/>
      </c>
      <c r="P140" s="155" t="str">
        <f>IFERROR(VLOOKUP($D140,LISTA!A117:J8367,10,0),"")</f>
        <v/>
      </c>
      <c r="Q140" s="228" t="str">
        <f t="shared" si="19"/>
        <v/>
      </c>
      <c r="R140" s="285" t="str">
        <f t="shared" si="20"/>
        <v/>
      </c>
      <c r="S140" s="189" t="str">
        <f t="shared" si="21"/>
        <v/>
      </c>
      <c r="U140" s="138" t="str">
        <f t="shared" si="14"/>
        <v/>
      </c>
      <c r="V140" s="219" t="str">
        <f t="shared" si="22"/>
        <v/>
      </c>
      <c r="W140" s="220" t="e">
        <f t="shared" si="23"/>
        <v>#VALUE!</v>
      </c>
    </row>
    <row r="141" spans="1:23" x14ac:dyDescent="0.25">
      <c r="A141" s="162"/>
      <c r="B141" s="154" t="str">
        <f t="shared" si="15"/>
        <v/>
      </c>
      <c r="C141" s="679" t="str">
        <f t="shared" si="16"/>
        <v/>
      </c>
      <c r="D141" s="275"/>
      <c r="E141" s="716" t="str">
        <f>IFERROR(VLOOKUP($D141,LISTA!A118:J8368,4,0),"")</f>
        <v/>
      </c>
      <c r="F141" s="716"/>
      <c r="G141" s="716" t="str">
        <f>IFERROR(VLOOKUP($D141,LISTA!A117:J8367,5,0),"")</f>
        <v/>
      </c>
      <c r="H141" s="716"/>
      <c r="I141" s="157"/>
      <c r="J141" s="144" t="str">
        <f>IFERROR(VLOOKUP($D141,LISTA!A82:J8332,7,0),"")</f>
        <v/>
      </c>
      <c r="K141" s="144" t="str">
        <f>IFERROR(VLOOKUP($D141,LISTA!A82:J8332,8,0),"")</f>
        <v/>
      </c>
      <c r="L141" s="144" t="str">
        <f t="shared" si="12"/>
        <v/>
      </c>
      <c r="M141" s="227" t="str">
        <f t="shared" si="13"/>
        <v/>
      </c>
      <c r="N141" s="155" t="str">
        <f t="shared" si="17"/>
        <v/>
      </c>
      <c r="O141" s="155" t="str">
        <f t="shared" si="18"/>
        <v/>
      </c>
      <c r="P141" s="155" t="str">
        <f>IFERROR(VLOOKUP($D141,LISTA!A118:J8368,10,0),"")</f>
        <v/>
      </c>
      <c r="Q141" s="228" t="str">
        <f t="shared" si="19"/>
        <v/>
      </c>
      <c r="R141" s="285" t="str">
        <f t="shared" si="20"/>
        <v/>
      </c>
      <c r="S141" s="189" t="str">
        <f t="shared" si="21"/>
        <v/>
      </c>
      <c r="U141" s="138" t="str">
        <f t="shared" si="14"/>
        <v/>
      </c>
      <c r="V141" s="219" t="str">
        <f t="shared" si="22"/>
        <v/>
      </c>
      <c r="W141" s="220" t="e">
        <f t="shared" si="23"/>
        <v>#VALUE!</v>
      </c>
    </row>
    <row r="142" spans="1:23" x14ac:dyDescent="0.25">
      <c r="A142" s="162"/>
      <c r="B142" s="154" t="str">
        <f t="shared" si="15"/>
        <v/>
      </c>
      <c r="C142" s="679" t="str">
        <f t="shared" si="16"/>
        <v/>
      </c>
      <c r="D142" s="157"/>
      <c r="E142" s="716" t="str">
        <f>IFERROR(VLOOKUP($D142,LISTA!A119:J8369,4,0),"")</f>
        <v/>
      </c>
      <c r="F142" s="716"/>
      <c r="G142" s="716" t="str">
        <f>IFERROR(VLOOKUP($D142,LISTA!A118:J8368,5,0),"")</f>
        <v/>
      </c>
      <c r="H142" s="716"/>
      <c r="I142" s="157"/>
      <c r="J142" s="144" t="str">
        <f>IFERROR(VLOOKUP($D142,LISTA!A83:J8333,7,0),"")</f>
        <v/>
      </c>
      <c r="K142" s="144" t="str">
        <f>IFERROR(VLOOKUP($D142,LISTA!A83:J8333,8,0),"")</f>
        <v/>
      </c>
      <c r="L142" s="144" t="str">
        <f t="shared" si="12"/>
        <v/>
      </c>
      <c r="M142" s="227" t="str">
        <f t="shared" si="13"/>
        <v/>
      </c>
      <c r="N142" s="155" t="str">
        <f t="shared" si="17"/>
        <v/>
      </c>
      <c r="O142" s="155" t="str">
        <f t="shared" si="18"/>
        <v/>
      </c>
      <c r="P142" s="155" t="str">
        <f>IFERROR(VLOOKUP($D142,LISTA!A119:J8369,10,0),"")</f>
        <v/>
      </c>
      <c r="Q142" s="228" t="str">
        <f t="shared" si="19"/>
        <v/>
      </c>
      <c r="R142" s="285" t="str">
        <f t="shared" si="20"/>
        <v/>
      </c>
      <c r="S142" s="189" t="str">
        <f t="shared" si="21"/>
        <v/>
      </c>
      <c r="U142" s="138" t="str">
        <f t="shared" si="14"/>
        <v/>
      </c>
      <c r="V142" s="219" t="str">
        <f t="shared" si="22"/>
        <v/>
      </c>
      <c r="W142" s="220" t="e">
        <f t="shared" si="23"/>
        <v>#VALUE!</v>
      </c>
    </row>
    <row r="143" spans="1:23" x14ac:dyDescent="0.25">
      <c r="A143" s="162"/>
      <c r="B143" s="154" t="str">
        <f t="shared" si="15"/>
        <v/>
      </c>
      <c r="C143" s="679" t="str">
        <f t="shared" si="16"/>
        <v/>
      </c>
      <c r="D143" s="157"/>
      <c r="E143" s="716" t="str">
        <f>IFERROR(VLOOKUP($D143,LISTA!A120:J8370,4,0),"")</f>
        <v/>
      </c>
      <c r="F143" s="716"/>
      <c r="G143" s="716" t="str">
        <f>IFERROR(VLOOKUP($D143,LISTA!A119:J8369,5,0),"")</f>
        <v/>
      </c>
      <c r="H143" s="716"/>
      <c r="I143" s="157"/>
      <c r="J143" s="144" t="str">
        <f>IFERROR(VLOOKUP($D143,LISTA!A84:J8334,7,0),"")</f>
        <v/>
      </c>
      <c r="K143" s="144" t="str">
        <f>IFERROR(VLOOKUP($D143,LISTA!A84:J8334,8,0),"")</f>
        <v/>
      </c>
      <c r="L143" s="144" t="str">
        <f t="shared" si="12"/>
        <v/>
      </c>
      <c r="M143" s="227" t="str">
        <f t="shared" si="13"/>
        <v/>
      </c>
      <c r="N143" s="155" t="str">
        <f t="shared" si="17"/>
        <v/>
      </c>
      <c r="O143" s="155" t="str">
        <f t="shared" si="18"/>
        <v/>
      </c>
      <c r="P143" s="155" t="str">
        <f>IFERROR(VLOOKUP($D143,LISTA!A120:J8370,10,0),"")</f>
        <v/>
      </c>
      <c r="Q143" s="228" t="str">
        <f t="shared" si="19"/>
        <v/>
      </c>
      <c r="R143" s="285" t="str">
        <f t="shared" si="20"/>
        <v/>
      </c>
      <c r="S143" s="189" t="str">
        <f t="shared" si="21"/>
        <v/>
      </c>
      <c r="U143" s="138" t="str">
        <f t="shared" si="14"/>
        <v/>
      </c>
      <c r="V143" s="219" t="str">
        <f t="shared" si="22"/>
        <v/>
      </c>
      <c r="W143" s="220" t="e">
        <f t="shared" si="23"/>
        <v>#VALUE!</v>
      </c>
    </row>
    <row r="144" spans="1:23" x14ac:dyDescent="0.25">
      <c r="A144" s="162"/>
      <c r="B144" s="154" t="str">
        <f t="shared" si="15"/>
        <v/>
      </c>
      <c r="C144" s="679" t="str">
        <f t="shared" si="16"/>
        <v/>
      </c>
      <c r="D144" s="157"/>
      <c r="E144" s="716" t="str">
        <f>IFERROR(VLOOKUP($D144,LISTA!A121:J8371,4,0),"")</f>
        <v/>
      </c>
      <c r="F144" s="716"/>
      <c r="G144" s="716" t="str">
        <f>IFERROR(VLOOKUP($D144,LISTA!A120:J8370,5,0),"")</f>
        <v/>
      </c>
      <c r="H144" s="716"/>
      <c r="I144" s="157"/>
      <c r="J144" s="144" t="str">
        <f>IFERROR(VLOOKUP($D144,LISTA!A85:J8335,7,0),"")</f>
        <v/>
      </c>
      <c r="K144" s="144" t="str">
        <f>IFERROR(VLOOKUP($D144,LISTA!A85:J8335,8,0),"")</f>
        <v/>
      </c>
      <c r="L144" s="144" t="str">
        <f t="shared" si="12"/>
        <v/>
      </c>
      <c r="M144" s="227" t="str">
        <f t="shared" si="13"/>
        <v/>
      </c>
      <c r="N144" s="155" t="str">
        <f t="shared" si="17"/>
        <v/>
      </c>
      <c r="O144" s="155" t="str">
        <f t="shared" si="18"/>
        <v/>
      </c>
      <c r="P144" s="155" t="str">
        <f>IFERROR(VLOOKUP($D144,LISTA!A121:J8371,10,0),"")</f>
        <v/>
      </c>
      <c r="Q144" s="228" t="str">
        <f t="shared" si="19"/>
        <v/>
      </c>
      <c r="R144" s="285" t="str">
        <f t="shared" si="20"/>
        <v/>
      </c>
      <c r="S144" s="189" t="str">
        <f t="shared" si="21"/>
        <v/>
      </c>
      <c r="U144" s="138" t="str">
        <f t="shared" si="14"/>
        <v/>
      </c>
      <c r="V144" s="219" t="str">
        <f t="shared" si="22"/>
        <v/>
      </c>
      <c r="W144" s="220" t="e">
        <f t="shared" si="23"/>
        <v>#VALUE!</v>
      </c>
    </row>
    <row r="145" spans="1:23" x14ac:dyDescent="0.25">
      <c r="A145" s="162"/>
      <c r="B145" s="154" t="str">
        <f t="shared" si="15"/>
        <v/>
      </c>
      <c r="C145" s="679" t="str">
        <f t="shared" si="16"/>
        <v/>
      </c>
      <c r="D145" s="157"/>
      <c r="E145" s="716" t="str">
        <f>IFERROR(VLOOKUP($D145,LISTA!A122:J8372,4,0),"")</f>
        <v/>
      </c>
      <c r="F145" s="716"/>
      <c r="G145" s="716" t="str">
        <f>IFERROR(VLOOKUP($D145,LISTA!A121:J8371,5,0),"")</f>
        <v/>
      </c>
      <c r="H145" s="716"/>
      <c r="I145" s="157"/>
      <c r="J145" s="144" t="str">
        <f>IFERROR(VLOOKUP($D145,LISTA!A86:J8336,7,0),"")</f>
        <v/>
      </c>
      <c r="K145" s="144" t="str">
        <f>IFERROR(VLOOKUP($D145,LISTA!A86:J8336,8,0),"")</f>
        <v/>
      </c>
      <c r="L145" s="144" t="str">
        <f t="shared" ref="L145:L206" si="24">IF(OR(K145=$T$8,K145=$T$9,K145=$T$12,K145=$T$13,K145=$T$14,K145=$T$15,K145=$T$16,K145=$T$17,K145=$T$18,K145=$T$19,K145=$T$20,K145=$T$21,K145=$T$22,K145=$T$23,K145=$T$24,K145=$T$25,K145=$T$26),$T$7,IF(OR(K145=$T$30,K145=$T$31),$T$29,IF(OR(K145=$T$36),$T$35,"")))</f>
        <v/>
      </c>
      <c r="M145" s="227" t="str">
        <f t="shared" ref="M145:M206" si="25">IF(AND($U145&lt;&gt;"PUNTA",$U145="INSTA",$L145="EXCLUSIVA"),0.25,IF(AND($U145="PUNTA",$U145&lt;&gt;"INSTA",$L145="EXCLUSIVA"),0.25,IF(AND($U145&lt;&gt;"PUNTA",$U145&lt;&gt;"INSTA",$L145="EXCLUSIVA"),$J$212,IF($L145="NACIONAL",$J$213,IF($L145="IMPORTADO",$J$214,IF(L145="","","ERROR"))))))</f>
        <v/>
      </c>
      <c r="N145" s="155" t="str">
        <f t="shared" si="17"/>
        <v/>
      </c>
      <c r="O145" s="155" t="str">
        <f t="shared" si="18"/>
        <v/>
      </c>
      <c r="P145" s="155" t="str">
        <f>IFERROR(VLOOKUP($D145,LISTA!A122:J8372,10,0),"")</f>
        <v/>
      </c>
      <c r="Q145" s="228" t="str">
        <f t="shared" si="19"/>
        <v/>
      </c>
      <c r="R145" s="285" t="str">
        <f t="shared" si="20"/>
        <v/>
      </c>
      <c r="S145" s="189" t="str">
        <f t="shared" si="21"/>
        <v/>
      </c>
      <c r="U145" s="138" t="str">
        <f t="shared" ref="U145:U206" si="26">LEFT($E145,5)</f>
        <v/>
      </c>
      <c r="V145" s="219" t="str">
        <f t="shared" si="22"/>
        <v/>
      </c>
      <c r="W145" s="220" t="e">
        <f t="shared" si="23"/>
        <v>#VALUE!</v>
      </c>
    </row>
    <row r="146" spans="1:23" x14ac:dyDescent="0.25">
      <c r="A146" s="162"/>
      <c r="B146" s="154" t="str">
        <f t="shared" ref="B146:B203" si="27">IF($D146="","",$B145+1)</f>
        <v/>
      </c>
      <c r="C146" s="679" t="str">
        <f t="shared" ref="C146:C206" si="28">IF(D146&lt;&gt;"",1,"")</f>
        <v/>
      </c>
      <c r="D146" s="157"/>
      <c r="E146" s="716" t="str">
        <f>IFERROR(VLOOKUP($D146,LISTA!A123:J8373,4,0),"")</f>
        <v/>
      </c>
      <c r="F146" s="716"/>
      <c r="G146" s="716" t="str">
        <f>IFERROR(VLOOKUP($D146,LISTA!A122:J8372,5,0),"")</f>
        <v/>
      </c>
      <c r="H146" s="716"/>
      <c r="I146" s="157"/>
      <c r="J146" s="144" t="str">
        <f>IFERROR(VLOOKUP($D146,LISTA!A87:J8337,7,0),"")</f>
        <v/>
      </c>
      <c r="K146" s="144" t="str">
        <f>IFERROR(VLOOKUP($D146,LISTA!A87:J8337,8,0),"")</f>
        <v/>
      </c>
      <c r="L146" s="144" t="str">
        <f t="shared" si="24"/>
        <v/>
      </c>
      <c r="M146" s="227" t="str">
        <f t="shared" si="25"/>
        <v/>
      </c>
      <c r="N146" s="155" t="str">
        <f t="shared" si="17"/>
        <v/>
      </c>
      <c r="O146" s="155" t="str">
        <f t="shared" si="18"/>
        <v/>
      </c>
      <c r="P146" s="155" t="str">
        <f>IFERROR(VLOOKUP($D146,LISTA!A123:J8373,10,0),"")</f>
        <v/>
      </c>
      <c r="Q146" s="228" t="str">
        <f t="shared" ref="Q146:Q206" si="29">IFERROR(O146-N146,"")</f>
        <v/>
      </c>
      <c r="R146" s="285" t="str">
        <f t="shared" ref="R146:R206" si="30">IFERROR(($P146-($P146*$M146))*1.19,"")</f>
        <v/>
      </c>
      <c r="S146" s="189" t="str">
        <f t="shared" ref="S146:S206" si="31">IFERROR((P146*W146)*M143,"")</f>
        <v/>
      </c>
      <c r="U146" s="138" t="str">
        <f t="shared" si="26"/>
        <v/>
      </c>
      <c r="V146" s="219" t="str">
        <f t="shared" si="22"/>
        <v/>
      </c>
      <c r="W146" s="220" t="e">
        <f t="shared" ref="W146:W209" si="32">1-(R146/100)</f>
        <v>#VALUE!</v>
      </c>
    </row>
    <row r="147" spans="1:23" x14ac:dyDescent="0.25">
      <c r="A147" s="162"/>
      <c r="B147" s="154" t="str">
        <f t="shared" si="27"/>
        <v/>
      </c>
      <c r="C147" s="679" t="str">
        <f t="shared" si="28"/>
        <v/>
      </c>
      <c r="D147" s="157"/>
      <c r="E147" s="716" t="str">
        <f>IFERROR(VLOOKUP($D147,LISTA!A124:J8374,4,0),"")</f>
        <v/>
      </c>
      <c r="F147" s="716"/>
      <c r="G147" s="716" t="str">
        <f>IFERROR(VLOOKUP($D147,LISTA!A123:J8373,5,0),"")</f>
        <v/>
      </c>
      <c r="H147" s="716"/>
      <c r="I147" s="157"/>
      <c r="J147" s="144" t="str">
        <f>IFERROR(VLOOKUP($D147,LISTA!A88:J8338,7,0),"")</f>
        <v/>
      </c>
      <c r="K147" s="144" t="str">
        <f>IFERROR(VLOOKUP($D147,LISTA!A88:J8338,8,0),"")</f>
        <v/>
      </c>
      <c r="L147" s="144" t="str">
        <f t="shared" si="24"/>
        <v/>
      </c>
      <c r="M147" s="227" t="str">
        <f t="shared" si="25"/>
        <v/>
      </c>
      <c r="N147" s="155" t="str">
        <f t="shared" si="17"/>
        <v/>
      </c>
      <c r="O147" s="155" t="str">
        <f t="shared" si="18"/>
        <v/>
      </c>
      <c r="P147" s="155" t="str">
        <f>IFERROR(VLOOKUP($D147,LISTA!A124:J8374,10,0),"")</f>
        <v/>
      </c>
      <c r="Q147" s="228" t="str">
        <f t="shared" si="29"/>
        <v/>
      </c>
      <c r="R147" s="285" t="str">
        <f t="shared" si="30"/>
        <v/>
      </c>
      <c r="S147" s="189" t="str">
        <f t="shared" si="31"/>
        <v/>
      </c>
      <c r="U147" s="138" t="str">
        <f t="shared" si="26"/>
        <v/>
      </c>
      <c r="V147" s="219" t="str">
        <f t="shared" si="22"/>
        <v/>
      </c>
      <c r="W147" s="220" t="e">
        <f t="shared" si="32"/>
        <v>#VALUE!</v>
      </c>
    </row>
    <row r="148" spans="1:23" x14ac:dyDescent="0.25">
      <c r="A148" s="162"/>
      <c r="B148" s="154" t="str">
        <f t="shared" si="27"/>
        <v/>
      </c>
      <c r="C148" s="679" t="str">
        <f t="shared" si="28"/>
        <v/>
      </c>
      <c r="D148" s="157"/>
      <c r="E148" s="716" t="str">
        <f>IFERROR(VLOOKUP($D148,LISTA!A125:J8375,4,0),"")</f>
        <v/>
      </c>
      <c r="F148" s="716"/>
      <c r="G148" s="716" t="str">
        <f>IFERROR(VLOOKUP($D148,LISTA!A124:J8374,5,0),"")</f>
        <v/>
      </c>
      <c r="H148" s="716"/>
      <c r="I148" s="157"/>
      <c r="J148" s="144" t="str">
        <f>IFERROR(VLOOKUP($D148,LISTA!A89:J8339,7,0),"")</f>
        <v/>
      </c>
      <c r="K148" s="144" t="str">
        <f>IFERROR(VLOOKUP($D148,LISTA!A89:J8339,8,0),"")</f>
        <v/>
      </c>
      <c r="L148" s="144" t="str">
        <f t="shared" si="24"/>
        <v/>
      </c>
      <c r="M148" s="227" t="str">
        <f t="shared" si="25"/>
        <v/>
      </c>
      <c r="N148" s="155" t="str">
        <f t="shared" si="17"/>
        <v/>
      </c>
      <c r="O148" s="155" t="str">
        <f t="shared" si="18"/>
        <v/>
      </c>
      <c r="P148" s="155" t="str">
        <f>IFERROR(VLOOKUP($D148,LISTA!A125:J8375,10,0),"")</f>
        <v/>
      </c>
      <c r="Q148" s="228" t="str">
        <f t="shared" si="29"/>
        <v/>
      </c>
      <c r="R148" s="285" t="str">
        <f t="shared" si="30"/>
        <v/>
      </c>
      <c r="S148" s="189" t="str">
        <f t="shared" si="31"/>
        <v/>
      </c>
      <c r="U148" s="138" t="str">
        <f t="shared" si="26"/>
        <v/>
      </c>
      <c r="V148" s="219" t="str">
        <f t="shared" si="22"/>
        <v/>
      </c>
      <c r="W148" s="220" t="e">
        <f t="shared" si="32"/>
        <v>#VALUE!</v>
      </c>
    </row>
    <row r="149" spans="1:23" x14ac:dyDescent="0.25">
      <c r="A149" s="162"/>
      <c r="B149" s="154" t="str">
        <f t="shared" si="27"/>
        <v/>
      </c>
      <c r="C149" s="679" t="str">
        <f t="shared" si="28"/>
        <v/>
      </c>
      <c r="D149" s="157"/>
      <c r="E149" s="716" t="str">
        <f>IFERROR(VLOOKUP($D149,LISTA!A126:J8376,4,0),"")</f>
        <v/>
      </c>
      <c r="F149" s="716"/>
      <c r="G149" s="716" t="str">
        <f>IFERROR(VLOOKUP($D149,LISTA!A125:J8375,5,0),"")</f>
        <v/>
      </c>
      <c r="H149" s="716"/>
      <c r="I149" s="157"/>
      <c r="J149" s="144" t="str">
        <f>IFERROR(VLOOKUP($D149,LISTA!A90:J8340,7,0),"")</f>
        <v/>
      </c>
      <c r="K149" s="144" t="str">
        <f>IFERROR(VLOOKUP($D149,LISTA!A90:J8340,8,0),"")</f>
        <v/>
      </c>
      <c r="L149" s="144" t="str">
        <f t="shared" si="24"/>
        <v/>
      </c>
      <c r="M149" s="227" t="str">
        <f t="shared" si="25"/>
        <v/>
      </c>
      <c r="N149" s="155" t="str">
        <f t="shared" si="17"/>
        <v/>
      </c>
      <c r="O149" s="155" t="str">
        <f t="shared" si="18"/>
        <v/>
      </c>
      <c r="P149" s="155" t="str">
        <f>IFERROR(VLOOKUP($D149,LISTA!A126:J8376,10,0),"")</f>
        <v/>
      </c>
      <c r="Q149" s="228" t="str">
        <f t="shared" si="29"/>
        <v/>
      </c>
      <c r="R149" s="285" t="str">
        <f t="shared" si="30"/>
        <v/>
      </c>
      <c r="S149" s="189" t="str">
        <f t="shared" si="31"/>
        <v/>
      </c>
      <c r="U149" s="138" t="str">
        <f t="shared" si="26"/>
        <v/>
      </c>
      <c r="V149" s="219" t="str">
        <f t="shared" si="22"/>
        <v/>
      </c>
      <c r="W149" s="220" t="e">
        <f t="shared" si="32"/>
        <v>#VALUE!</v>
      </c>
    </row>
    <row r="150" spans="1:23" x14ac:dyDescent="0.25">
      <c r="A150" s="162"/>
      <c r="B150" s="154" t="str">
        <f t="shared" si="27"/>
        <v/>
      </c>
      <c r="C150" s="679" t="str">
        <f t="shared" si="28"/>
        <v/>
      </c>
      <c r="D150" s="157"/>
      <c r="E150" s="716" t="str">
        <f>IFERROR(VLOOKUP($D150,LISTA!A127:J8377,4,0),"")</f>
        <v/>
      </c>
      <c r="F150" s="716"/>
      <c r="G150" s="716" t="str">
        <f>IFERROR(VLOOKUP($D150,LISTA!A126:J8376,5,0),"")</f>
        <v/>
      </c>
      <c r="H150" s="716"/>
      <c r="I150" s="157"/>
      <c r="J150" s="144" t="str">
        <f>IFERROR(VLOOKUP($D150,LISTA!A91:J8341,7,0),"")</f>
        <v/>
      </c>
      <c r="K150" s="144" t="str">
        <f>IFERROR(VLOOKUP($D150,LISTA!A91:J8341,8,0),"")</f>
        <v/>
      </c>
      <c r="L150" s="144" t="str">
        <f t="shared" si="24"/>
        <v/>
      </c>
      <c r="M150" s="227" t="str">
        <f t="shared" si="25"/>
        <v/>
      </c>
      <c r="N150" s="155" t="str">
        <f t="shared" si="17"/>
        <v/>
      </c>
      <c r="O150" s="155" t="str">
        <f t="shared" si="18"/>
        <v/>
      </c>
      <c r="P150" s="155" t="str">
        <f>IFERROR(VLOOKUP($D150,LISTA!A127:J8377,10,0),"")</f>
        <v/>
      </c>
      <c r="Q150" s="228" t="str">
        <f t="shared" si="29"/>
        <v/>
      </c>
      <c r="R150" s="285" t="str">
        <f t="shared" si="30"/>
        <v/>
      </c>
      <c r="S150" s="189" t="str">
        <f t="shared" si="31"/>
        <v/>
      </c>
      <c r="U150" s="138" t="str">
        <f t="shared" si="26"/>
        <v/>
      </c>
      <c r="V150" s="219" t="str">
        <f t="shared" si="22"/>
        <v/>
      </c>
      <c r="W150" s="220" t="e">
        <f t="shared" si="32"/>
        <v>#VALUE!</v>
      </c>
    </row>
    <row r="151" spans="1:23" x14ac:dyDescent="0.25">
      <c r="A151" s="162"/>
      <c r="B151" s="154" t="str">
        <f t="shared" si="27"/>
        <v/>
      </c>
      <c r="C151" s="679" t="str">
        <f t="shared" si="28"/>
        <v/>
      </c>
      <c r="D151" s="275"/>
      <c r="E151" s="716" t="str">
        <f>IFERROR(VLOOKUP($D151,LISTA!A128:J8378,4,0),"")</f>
        <v/>
      </c>
      <c r="F151" s="716"/>
      <c r="G151" s="716" t="str">
        <f>IFERROR(VLOOKUP($D151,LISTA!A127:J8377,5,0),"")</f>
        <v/>
      </c>
      <c r="H151" s="716"/>
      <c r="I151" s="157"/>
      <c r="J151" s="144" t="str">
        <f>IFERROR(VLOOKUP($D151,LISTA!A92:J8342,7,0),"")</f>
        <v/>
      </c>
      <c r="K151" s="144" t="str">
        <f>IFERROR(VLOOKUP($D151,LISTA!A92:J8342,8,0),"")</f>
        <v/>
      </c>
      <c r="L151" s="144" t="str">
        <f t="shared" si="24"/>
        <v/>
      </c>
      <c r="M151" s="227" t="str">
        <f t="shared" si="25"/>
        <v/>
      </c>
      <c r="N151" s="155" t="str">
        <f t="shared" si="17"/>
        <v/>
      </c>
      <c r="O151" s="155" t="str">
        <f t="shared" si="18"/>
        <v/>
      </c>
      <c r="P151" s="155" t="str">
        <f>IFERROR(VLOOKUP($D151,LISTA!A128:J8378,10,0),"")</f>
        <v/>
      </c>
      <c r="Q151" s="228" t="str">
        <f t="shared" si="29"/>
        <v/>
      </c>
      <c r="R151" s="285" t="str">
        <f t="shared" si="30"/>
        <v/>
      </c>
      <c r="S151" s="189" t="str">
        <f t="shared" si="31"/>
        <v/>
      </c>
      <c r="U151" s="138" t="str">
        <f t="shared" si="26"/>
        <v/>
      </c>
      <c r="V151" s="219" t="str">
        <f t="shared" si="22"/>
        <v/>
      </c>
      <c r="W151" s="220" t="e">
        <f t="shared" si="32"/>
        <v>#VALUE!</v>
      </c>
    </row>
    <row r="152" spans="1:23" x14ac:dyDescent="0.25">
      <c r="A152" s="162"/>
      <c r="B152" s="154" t="str">
        <f t="shared" si="27"/>
        <v/>
      </c>
      <c r="C152" s="679" t="str">
        <f t="shared" si="28"/>
        <v/>
      </c>
      <c r="D152" s="275"/>
      <c r="E152" s="716" t="str">
        <f>IFERROR(VLOOKUP($D152,LISTA!A129:J8379,4,0),"")</f>
        <v/>
      </c>
      <c r="F152" s="716"/>
      <c r="G152" s="716" t="str">
        <f>IFERROR(VLOOKUP($D152,LISTA!A128:J8378,5,0),"")</f>
        <v/>
      </c>
      <c r="H152" s="716"/>
      <c r="I152" s="157"/>
      <c r="J152" s="144" t="str">
        <f>IFERROR(VLOOKUP($D152,LISTA!A93:J8343,7,0),"")</f>
        <v/>
      </c>
      <c r="K152" s="144" t="str">
        <f>IFERROR(VLOOKUP($D152,LISTA!A93:J8343,8,0),"")</f>
        <v/>
      </c>
      <c r="L152" s="144" t="str">
        <f t="shared" si="24"/>
        <v/>
      </c>
      <c r="M152" s="227" t="str">
        <f t="shared" si="25"/>
        <v/>
      </c>
      <c r="N152" s="155" t="str">
        <f t="shared" si="17"/>
        <v/>
      </c>
      <c r="O152" s="155" t="str">
        <f t="shared" si="18"/>
        <v/>
      </c>
      <c r="P152" s="155" t="str">
        <f>IFERROR(VLOOKUP($D152,LISTA!A129:J8379,10,0),"")</f>
        <v/>
      </c>
      <c r="Q152" s="228" t="str">
        <f t="shared" si="29"/>
        <v/>
      </c>
      <c r="R152" s="285" t="str">
        <f t="shared" si="30"/>
        <v/>
      </c>
      <c r="S152" s="189" t="str">
        <f t="shared" si="31"/>
        <v/>
      </c>
      <c r="U152" s="138" t="str">
        <f t="shared" si="26"/>
        <v/>
      </c>
      <c r="V152" s="219" t="str">
        <f t="shared" si="22"/>
        <v/>
      </c>
      <c r="W152" s="220" t="e">
        <f t="shared" si="32"/>
        <v>#VALUE!</v>
      </c>
    </row>
    <row r="153" spans="1:23" x14ac:dyDescent="0.25">
      <c r="A153" s="162"/>
      <c r="B153" s="154" t="str">
        <f t="shared" si="27"/>
        <v/>
      </c>
      <c r="C153" s="679" t="str">
        <f t="shared" si="28"/>
        <v/>
      </c>
      <c r="D153" s="275"/>
      <c r="E153" s="716" t="str">
        <f>IFERROR(VLOOKUP($D153,LISTA!A130:J8380,4,0),"")</f>
        <v/>
      </c>
      <c r="F153" s="716"/>
      <c r="G153" s="716" t="str">
        <f>IFERROR(VLOOKUP($D153,LISTA!A129:J8379,5,0),"")</f>
        <v/>
      </c>
      <c r="H153" s="716"/>
      <c r="I153" s="157"/>
      <c r="J153" s="144" t="str">
        <f>IFERROR(VLOOKUP($D153,LISTA!A94:J8344,7,0),"")</f>
        <v/>
      </c>
      <c r="K153" s="144" t="str">
        <f>IFERROR(VLOOKUP($D153,LISTA!A94:J8344,8,0),"")</f>
        <v/>
      </c>
      <c r="L153" s="144" t="str">
        <f t="shared" si="24"/>
        <v/>
      </c>
      <c r="M153" s="227" t="str">
        <f t="shared" si="25"/>
        <v/>
      </c>
      <c r="N153" s="155" t="str">
        <f t="shared" si="17"/>
        <v/>
      </c>
      <c r="O153" s="155" t="str">
        <f t="shared" si="18"/>
        <v/>
      </c>
      <c r="P153" s="155" t="str">
        <f>IFERROR(VLOOKUP($D153,LISTA!A130:J8380,10,0),"")</f>
        <v/>
      </c>
      <c r="Q153" s="228" t="str">
        <f t="shared" si="29"/>
        <v/>
      </c>
      <c r="R153" s="285" t="str">
        <f t="shared" si="30"/>
        <v/>
      </c>
      <c r="S153" s="189" t="str">
        <f t="shared" si="31"/>
        <v/>
      </c>
      <c r="U153" s="138" t="str">
        <f t="shared" si="26"/>
        <v/>
      </c>
      <c r="V153" s="219" t="str">
        <f t="shared" si="22"/>
        <v/>
      </c>
      <c r="W153" s="220" t="e">
        <f t="shared" si="32"/>
        <v>#VALUE!</v>
      </c>
    </row>
    <row r="154" spans="1:23" x14ac:dyDescent="0.25">
      <c r="A154" s="162"/>
      <c r="B154" s="154" t="str">
        <f t="shared" si="27"/>
        <v/>
      </c>
      <c r="C154" s="679" t="str">
        <f t="shared" si="28"/>
        <v/>
      </c>
      <c r="D154" s="157"/>
      <c r="E154" s="716" t="str">
        <f>IFERROR(VLOOKUP($D154,LISTA!A131:J8381,4,0),"")</f>
        <v/>
      </c>
      <c r="F154" s="716"/>
      <c r="G154" s="716" t="str">
        <f>IFERROR(VLOOKUP($D154,LISTA!A130:J8380,5,0),"")</f>
        <v/>
      </c>
      <c r="H154" s="716"/>
      <c r="I154" s="157"/>
      <c r="J154" s="144" t="str">
        <f>IFERROR(VLOOKUP($D154,LISTA!A95:J8345,7,0),"")</f>
        <v/>
      </c>
      <c r="K154" s="144" t="str">
        <f>IFERROR(VLOOKUP($D154,LISTA!A95:J8345,8,0),"")</f>
        <v/>
      </c>
      <c r="L154" s="144" t="str">
        <f t="shared" si="24"/>
        <v/>
      </c>
      <c r="M154" s="227" t="str">
        <f t="shared" si="25"/>
        <v/>
      </c>
      <c r="N154" s="155" t="str">
        <f t="shared" si="17"/>
        <v/>
      </c>
      <c r="O154" s="155" t="str">
        <f t="shared" si="18"/>
        <v/>
      </c>
      <c r="P154" s="155" t="str">
        <f>IFERROR(VLOOKUP($D154,LISTA!A131:J8381,10,0),"")</f>
        <v/>
      </c>
      <c r="Q154" s="228" t="str">
        <f t="shared" si="29"/>
        <v/>
      </c>
      <c r="R154" s="285" t="str">
        <f t="shared" si="30"/>
        <v/>
      </c>
      <c r="S154" s="189" t="str">
        <f t="shared" si="31"/>
        <v/>
      </c>
      <c r="U154" s="138" t="str">
        <f t="shared" si="26"/>
        <v/>
      </c>
      <c r="V154" s="219" t="str">
        <f t="shared" si="22"/>
        <v/>
      </c>
      <c r="W154" s="220" t="e">
        <f t="shared" si="32"/>
        <v>#VALUE!</v>
      </c>
    </row>
    <row r="155" spans="1:23" x14ac:dyDescent="0.25">
      <c r="A155" s="162"/>
      <c r="B155" s="154" t="str">
        <f t="shared" si="27"/>
        <v/>
      </c>
      <c r="C155" s="679" t="str">
        <f t="shared" si="28"/>
        <v/>
      </c>
      <c r="D155" s="157"/>
      <c r="E155" s="716" t="str">
        <f>IFERROR(VLOOKUP($D155,LISTA!A132:J8382,4,0),"")</f>
        <v/>
      </c>
      <c r="F155" s="716"/>
      <c r="G155" s="716" t="str">
        <f>IFERROR(VLOOKUP($D155,LISTA!A131:J8381,5,0),"")</f>
        <v/>
      </c>
      <c r="H155" s="716"/>
      <c r="I155" s="157"/>
      <c r="J155" s="144" t="str">
        <f>IFERROR(VLOOKUP($D155,LISTA!A96:J8346,7,0),"")</f>
        <v/>
      </c>
      <c r="K155" s="144" t="str">
        <f>IFERROR(VLOOKUP($D155,LISTA!A96:J8346,8,0),"")</f>
        <v/>
      </c>
      <c r="L155" s="144" t="str">
        <f t="shared" si="24"/>
        <v/>
      </c>
      <c r="M155" s="227" t="str">
        <f t="shared" si="25"/>
        <v/>
      </c>
      <c r="N155" s="155" t="str">
        <f t="shared" si="17"/>
        <v/>
      </c>
      <c r="O155" s="155" t="str">
        <f t="shared" si="18"/>
        <v/>
      </c>
      <c r="P155" s="155" t="str">
        <f>IFERROR(VLOOKUP($D155,LISTA!A132:J8382,10,0),"")</f>
        <v/>
      </c>
      <c r="Q155" s="228" t="str">
        <f t="shared" si="29"/>
        <v/>
      </c>
      <c r="R155" s="285" t="str">
        <f t="shared" si="30"/>
        <v/>
      </c>
      <c r="S155" s="189" t="str">
        <f t="shared" si="31"/>
        <v/>
      </c>
      <c r="U155" s="138" t="str">
        <f t="shared" si="26"/>
        <v/>
      </c>
      <c r="V155" s="219" t="str">
        <f t="shared" si="22"/>
        <v/>
      </c>
      <c r="W155" s="220" t="e">
        <f t="shared" si="32"/>
        <v>#VALUE!</v>
      </c>
    </row>
    <row r="156" spans="1:23" x14ac:dyDescent="0.25">
      <c r="A156" s="162"/>
      <c r="B156" s="154" t="str">
        <f t="shared" si="27"/>
        <v/>
      </c>
      <c r="C156" s="679" t="str">
        <f t="shared" si="28"/>
        <v/>
      </c>
      <c r="D156" s="157"/>
      <c r="E156" s="716" t="str">
        <f>IFERROR(VLOOKUP($D156,LISTA!A133:J8383,4,0),"")</f>
        <v/>
      </c>
      <c r="F156" s="716"/>
      <c r="G156" s="716" t="str">
        <f>IFERROR(VLOOKUP($D156,LISTA!A132:J8382,5,0),"")</f>
        <v/>
      </c>
      <c r="H156" s="716"/>
      <c r="I156" s="157"/>
      <c r="J156" s="144" t="str">
        <f>IFERROR(VLOOKUP($D156,LISTA!A97:J8347,7,0),"")</f>
        <v/>
      </c>
      <c r="K156" s="144" t="str">
        <f>IFERROR(VLOOKUP($D156,LISTA!A97:J8347,8,0),"")</f>
        <v/>
      </c>
      <c r="L156" s="144" t="str">
        <f t="shared" si="24"/>
        <v/>
      </c>
      <c r="M156" s="227" t="str">
        <f t="shared" si="25"/>
        <v/>
      </c>
      <c r="N156" s="155" t="str">
        <f t="shared" si="17"/>
        <v/>
      </c>
      <c r="O156" s="155" t="str">
        <f t="shared" si="18"/>
        <v/>
      </c>
      <c r="P156" s="155" t="str">
        <f>IFERROR(VLOOKUP($D156,LISTA!A133:J8383,10,0),"")</f>
        <v/>
      </c>
      <c r="Q156" s="228" t="str">
        <f t="shared" si="29"/>
        <v/>
      </c>
      <c r="R156" s="285" t="str">
        <f t="shared" si="30"/>
        <v/>
      </c>
      <c r="S156" s="189" t="str">
        <f t="shared" si="31"/>
        <v/>
      </c>
      <c r="U156" s="138" t="str">
        <f t="shared" si="26"/>
        <v/>
      </c>
      <c r="V156" s="219" t="str">
        <f t="shared" si="22"/>
        <v/>
      </c>
      <c r="W156" s="220" t="e">
        <f t="shared" si="32"/>
        <v>#VALUE!</v>
      </c>
    </row>
    <row r="157" spans="1:23" x14ac:dyDescent="0.25">
      <c r="A157" s="162"/>
      <c r="B157" s="154" t="str">
        <f t="shared" si="27"/>
        <v/>
      </c>
      <c r="C157" s="679" t="str">
        <f t="shared" si="28"/>
        <v/>
      </c>
      <c r="D157" s="157"/>
      <c r="E157" s="716" t="str">
        <f>IFERROR(VLOOKUP($D157,LISTA!A134:J8384,4,0),"")</f>
        <v/>
      </c>
      <c r="F157" s="716"/>
      <c r="G157" s="716" t="str">
        <f>IFERROR(VLOOKUP($D157,LISTA!A133:J8383,5,0),"")</f>
        <v/>
      </c>
      <c r="H157" s="716"/>
      <c r="I157" s="157"/>
      <c r="J157" s="144" t="str">
        <f>IFERROR(VLOOKUP($D157,LISTA!A98:J8348,7,0),"")</f>
        <v/>
      </c>
      <c r="K157" s="144" t="str">
        <f>IFERROR(VLOOKUP($D157,LISTA!A98:J8348,8,0),"")</f>
        <v/>
      </c>
      <c r="L157" s="144" t="str">
        <f t="shared" si="24"/>
        <v/>
      </c>
      <c r="M157" s="227" t="str">
        <f t="shared" si="25"/>
        <v/>
      </c>
      <c r="N157" s="155" t="str">
        <f t="shared" si="17"/>
        <v/>
      </c>
      <c r="O157" s="155" t="str">
        <f t="shared" si="18"/>
        <v/>
      </c>
      <c r="P157" s="155" t="str">
        <f>IFERROR(VLOOKUP($D157,LISTA!A134:J8384,10,0),"")</f>
        <v/>
      </c>
      <c r="Q157" s="228" t="str">
        <f t="shared" si="29"/>
        <v/>
      </c>
      <c r="R157" s="285" t="str">
        <f t="shared" si="30"/>
        <v/>
      </c>
      <c r="S157" s="189" t="str">
        <f t="shared" si="31"/>
        <v/>
      </c>
      <c r="U157" s="138" t="str">
        <f t="shared" si="26"/>
        <v/>
      </c>
      <c r="V157" s="219" t="str">
        <f t="shared" si="22"/>
        <v/>
      </c>
      <c r="W157" s="220" t="e">
        <f t="shared" si="32"/>
        <v>#VALUE!</v>
      </c>
    </row>
    <row r="158" spans="1:23" x14ac:dyDescent="0.25">
      <c r="A158" s="162"/>
      <c r="B158" s="154" t="str">
        <f t="shared" si="27"/>
        <v/>
      </c>
      <c r="C158" s="679" t="str">
        <f t="shared" si="28"/>
        <v/>
      </c>
      <c r="D158" s="276"/>
      <c r="E158" s="716" t="str">
        <f>IFERROR(VLOOKUP($D158,LISTA!A135:J8385,4,0),"")</f>
        <v/>
      </c>
      <c r="F158" s="716"/>
      <c r="G158" s="716" t="str">
        <f>IFERROR(VLOOKUP($D158,LISTA!A134:J8384,5,0),"")</f>
        <v/>
      </c>
      <c r="H158" s="716"/>
      <c r="I158" s="157"/>
      <c r="J158" s="144" t="str">
        <f>IFERROR(VLOOKUP($D158,LISTA!A99:J8349,7,0),"")</f>
        <v/>
      </c>
      <c r="K158" s="144" t="str">
        <f>IFERROR(VLOOKUP($D158,LISTA!A99:J8349,8,0),"")</f>
        <v/>
      </c>
      <c r="L158" s="144" t="str">
        <f t="shared" si="24"/>
        <v/>
      </c>
      <c r="M158" s="227" t="str">
        <f t="shared" si="25"/>
        <v/>
      </c>
      <c r="N158" s="155" t="str">
        <f t="shared" si="17"/>
        <v/>
      </c>
      <c r="O158" s="155" t="str">
        <f t="shared" si="18"/>
        <v/>
      </c>
      <c r="P158" s="155" t="str">
        <f>IFERROR(VLOOKUP($D158,LISTA!A135:J8385,10,0),"")</f>
        <v/>
      </c>
      <c r="Q158" s="228" t="str">
        <f t="shared" si="29"/>
        <v/>
      </c>
      <c r="R158" s="285" t="str">
        <f t="shared" si="30"/>
        <v/>
      </c>
      <c r="S158" s="189" t="str">
        <f t="shared" si="31"/>
        <v/>
      </c>
      <c r="U158" s="138" t="str">
        <f t="shared" si="26"/>
        <v/>
      </c>
      <c r="V158" s="219" t="str">
        <f t="shared" si="22"/>
        <v/>
      </c>
      <c r="W158" s="220" t="e">
        <f t="shared" si="32"/>
        <v>#VALUE!</v>
      </c>
    </row>
    <row r="159" spans="1:23" x14ac:dyDescent="0.25">
      <c r="A159" s="162"/>
      <c r="B159" s="154" t="str">
        <f t="shared" si="27"/>
        <v/>
      </c>
      <c r="C159" s="679" t="str">
        <f t="shared" si="28"/>
        <v/>
      </c>
      <c r="D159" s="276"/>
      <c r="E159" s="716" t="str">
        <f>IFERROR(VLOOKUP($D159,LISTA!A136:J8386,4,0),"")</f>
        <v/>
      </c>
      <c r="F159" s="716"/>
      <c r="G159" s="716" t="str">
        <f>IFERROR(VLOOKUP($D159,LISTA!A135:J8385,5,0),"")</f>
        <v/>
      </c>
      <c r="H159" s="716"/>
      <c r="I159" s="157"/>
      <c r="J159" s="144" t="str">
        <f>IFERROR(VLOOKUP($D159,LISTA!A100:J8350,7,0),"")</f>
        <v/>
      </c>
      <c r="K159" s="144" t="str">
        <f>IFERROR(VLOOKUP($D159,LISTA!A100:J8350,8,0),"")</f>
        <v/>
      </c>
      <c r="L159" s="144" t="str">
        <f t="shared" si="24"/>
        <v/>
      </c>
      <c r="M159" s="227" t="str">
        <f t="shared" si="25"/>
        <v/>
      </c>
      <c r="N159" s="155" t="str">
        <f t="shared" si="17"/>
        <v/>
      </c>
      <c r="O159" s="155" t="str">
        <f t="shared" si="18"/>
        <v/>
      </c>
      <c r="P159" s="155" t="str">
        <f>IFERROR(VLOOKUP($D159,LISTA!A136:J8386,10,0),"")</f>
        <v/>
      </c>
      <c r="Q159" s="228" t="str">
        <f t="shared" si="29"/>
        <v/>
      </c>
      <c r="R159" s="285" t="str">
        <f t="shared" si="30"/>
        <v/>
      </c>
      <c r="S159" s="189" t="str">
        <f t="shared" si="31"/>
        <v/>
      </c>
      <c r="U159" s="138" t="str">
        <f t="shared" si="26"/>
        <v/>
      </c>
      <c r="V159" s="219" t="str">
        <f t="shared" si="22"/>
        <v/>
      </c>
      <c r="W159" s="220" t="e">
        <f t="shared" si="32"/>
        <v>#VALUE!</v>
      </c>
    </row>
    <row r="160" spans="1:23" x14ac:dyDescent="0.25">
      <c r="A160" s="162"/>
      <c r="B160" s="154" t="str">
        <f t="shared" si="27"/>
        <v/>
      </c>
      <c r="C160" s="679" t="str">
        <f t="shared" si="28"/>
        <v/>
      </c>
      <c r="D160" s="276"/>
      <c r="E160" s="716" t="str">
        <f>IFERROR(VLOOKUP($D160,LISTA!A137:J8387,4,0),"")</f>
        <v/>
      </c>
      <c r="F160" s="716"/>
      <c r="G160" s="716" t="str">
        <f>IFERROR(VLOOKUP($D160,LISTA!A136:J8386,5,0),"")</f>
        <v/>
      </c>
      <c r="H160" s="716"/>
      <c r="I160" s="157"/>
      <c r="J160" s="144" t="str">
        <f>IFERROR(VLOOKUP($D160,LISTA!A101:J8351,7,0),"")</f>
        <v/>
      </c>
      <c r="K160" s="144" t="str">
        <f>IFERROR(VLOOKUP($D160,LISTA!A101:J8351,8,0),"")</f>
        <v/>
      </c>
      <c r="L160" s="144" t="str">
        <f t="shared" si="24"/>
        <v/>
      </c>
      <c r="M160" s="227" t="str">
        <f t="shared" si="25"/>
        <v/>
      </c>
      <c r="N160" s="155" t="str">
        <f t="shared" si="17"/>
        <v/>
      </c>
      <c r="O160" s="155" t="str">
        <f t="shared" si="18"/>
        <v/>
      </c>
      <c r="P160" s="155" t="str">
        <f>IFERROR(VLOOKUP($D160,LISTA!A137:J8387,10,0),"")</f>
        <v/>
      </c>
      <c r="Q160" s="228" t="str">
        <f t="shared" si="29"/>
        <v/>
      </c>
      <c r="R160" s="285" t="str">
        <f t="shared" si="30"/>
        <v/>
      </c>
      <c r="S160" s="189" t="str">
        <f t="shared" si="31"/>
        <v/>
      </c>
      <c r="U160" s="138" t="str">
        <f t="shared" si="26"/>
        <v/>
      </c>
      <c r="V160" s="219" t="str">
        <f t="shared" si="22"/>
        <v/>
      </c>
      <c r="W160" s="220" t="e">
        <f t="shared" si="32"/>
        <v>#VALUE!</v>
      </c>
    </row>
    <row r="161" spans="1:23" x14ac:dyDescent="0.25">
      <c r="A161" s="162"/>
      <c r="B161" s="154" t="str">
        <f t="shared" si="27"/>
        <v/>
      </c>
      <c r="C161" s="679" t="str">
        <f t="shared" si="28"/>
        <v/>
      </c>
      <c r="D161" s="276"/>
      <c r="E161" s="716" t="str">
        <f>IFERROR(VLOOKUP($D161,LISTA!A138:J8388,4,0),"")</f>
        <v/>
      </c>
      <c r="F161" s="716"/>
      <c r="G161" s="716" t="str">
        <f>IFERROR(VLOOKUP($D161,LISTA!A137:J8387,5,0),"")</f>
        <v/>
      </c>
      <c r="H161" s="716"/>
      <c r="I161" s="157"/>
      <c r="J161" s="144" t="str">
        <f>IFERROR(VLOOKUP($D161,LISTA!A102:J8352,7,0),"")</f>
        <v/>
      </c>
      <c r="K161" s="144" t="str">
        <f>IFERROR(VLOOKUP($D161,LISTA!A102:J8352,8,0),"")</f>
        <v/>
      </c>
      <c r="L161" s="144" t="str">
        <f t="shared" si="24"/>
        <v/>
      </c>
      <c r="M161" s="227" t="str">
        <f t="shared" si="25"/>
        <v/>
      </c>
      <c r="N161" s="155" t="str">
        <f t="shared" si="17"/>
        <v/>
      </c>
      <c r="O161" s="155" t="str">
        <f t="shared" si="18"/>
        <v/>
      </c>
      <c r="P161" s="155" t="str">
        <f>IFERROR(VLOOKUP($D161,LISTA!A138:J8388,10,0),"")</f>
        <v/>
      </c>
      <c r="Q161" s="228" t="str">
        <f t="shared" si="29"/>
        <v/>
      </c>
      <c r="R161" s="285" t="str">
        <f t="shared" si="30"/>
        <v/>
      </c>
      <c r="S161" s="189" t="str">
        <f t="shared" si="31"/>
        <v/>
      </c>
      <c r="U161" s="138" t="str">
        <f t="shared" si="26"/>
        <v/>
      </c>
      <c r="V161" s="219" t="str">
        <f t="shared" si="22"/>
        <v/>
      </c>
      <c r="W161" s="220" t="e">
        <f t="shared" si="32"/>
        <v>#VALUE!</v>
      </c>
    </row>
    <row r="162" spans="1:23" x14ac:dyDescent="0.25">
      <c r="A162" s="162"/>
      <c r="B162" s="154" t="str">
        <f t="shared" si="27"/>
        <v/>
      </c>
      <c r="C162" s="679" t="str">
        <f t="shared" si="28"/>
        <v/>
      </c>
      <c r="D162" s="277"/>
      <c r="E162" s="716" t="str">
        <f>IFERROR(VLOOKUP($D162,LISTA!A139:J8389,4,0),"")</f>
        <v/>
      </c>
      <c r="F162" s="716"/>
      <c r="G162" s="716" t="str">
        <f>IFERROR(VLOOKUP($D162,LISTA!A138:J8388,5,0),"")</f>
        <v/>
      </c>
      <c r="H162" s="716"/>
      <c r="I162" s="157"/>
      <c r="J162" s="144" t="str">
        <f>IFERROR(VLOOKUP($D162,LISTA!A103:J8353,7,0),"")</f>
        <v/>
      </c>
      <c r="K162" s="144" t="str">
        <f>IFERROR(VLOOKUP($D162,LISTA!A103:J8353,8,0),"")</f>
        <v/>
      </c>
      <c r="L162" s="144" t="str">
        <f t="shared" si="24"/>
        <v/>
      </c>
      <c r="M162" s="227" t="str">
        <f t="shared" si="25"/>
        <v/>
      </c>
      <c r="N162" s="155" t="str">
        <f t="shared" si="17"/>
        <v/>
      </c>
      <c r="O162" s="155" t="str">
        <f t="shared" si="18"/>
        <v/>
      </c>
      <c r="P162" s="155" t="str">
        <f>IFERROR(VLOOKUP($D162,LISTA!A139:J8389,10,0),"")</f>
        <v/>
      </c>
      <c r="Q162" s="228" t="str">
        <f t="shared" si="29"/>
        <v/>
      </c>
      <c r="R162" s="285" t="str">
        <f t="shared" si="30"/>
        <v/>
      </c>
      <c r="S162" s="189" t="str">
        <f t="shared" si="31"/>
        <v/>
      </c>
      <c r="U162" s="138" t="str">
        <f t="shared" si="26"/>
        <v/>
      </c>
      <c r="V162" s="219" t="str">
        <f t="shared" si="22"/>
        <v/>
      </c>
      <c r="W162" s="220" t="e">
        <f t="shared" si="32"/>
        <v>#VALUE!</v>
      </c>
    </row>
    <row r="163" spans="1:23" x14ac:dyDescent="0.25">
      <c r="A163" s="162"/>
      <c r="B163" s="154" t="str">
        <f t="shared" si="27"/>
        <v/>
      </c>
      <c r="C163" s="679" t="str">
        <f t="shared" si="28"/>
        <v/>
      </c>
      <c r="D163" s="276"/>
      <c r="E163" s="716" t="str">
        <f>IFERROR(VLOOKUP($D163,LISTA!A140:J8390,4,0),"")</f>
        <v/>
      </c>
      <c r="F163" s="716"/>
      <c r="G163" s="716" t="str">
        <f>IFERROR(VLOOKUP($D163,LISTA!A139:J8389,5,0),"")</f>
        <v/>
      </c>
      <c r="H163" s="716"/>
      <c r="I163" s="157"/>
      <c r="J163" s="144" t="str">
        <f>IFERROR(VLOOKUP($D163,LISTA!A104:J8354,7,0),"")</f>
        <v/>
      </c>
      <c r="K163" s="144" t="str">
        <f>IFERROR(VLOOKUP($D163,LISTA!A104:J8354,8,0),"")</f>
        <v/>
      </c>
      <c r="L163" s="144" t="str">
        <f t="shared" si="24"/>
        <v/>
      </c>
      <c r="M163" s="227" t="str">
        <f t="shared" si="25"/>
        <v/>
      </c>
      <c r="N163" s="155" t="str">
        <f t="shared" si="17"/>
        <v/>
      </c>
      <c r="O163" s="155" t="str">
        <f t="shared" si="18"/>
        <v/>
      </c>
      <c r="P163" s="155" t="str">
        <f>IFERROR(VLOOKUP($D163,LISTA!A140:J8390,10,0),"")</f>
        <v/>
      </c>
      <c r="Q163" s="228" t="str">
        <f t="shared" si="29"/>
        <v/>
      </c>
      <c r="R163" s="285" t="str">
        <f t="shared" si="30"/>
        <v/>
      </c>
      <c r="S163" s="189" t="str">
        <f t="shared" si="31"/>
        <v/>
      </c>
      <c r="U163" s="138" t="str">
        <f t="shared" si="26"/>
        <v/>
      </c>
      <c r="V163" s="219" t="str">
        <f t="shared" si="22"/>
        <v/>
      </c>
      <c r="W163" s="220" t="e">
        <f t="shared" si="32"/>
        <v>#VALUE!</v>
      </c>
    </row>
    <row r="164" spans="1:23" x14ac:dyDescent="0.25">
      <c r="A164" s="162"/>
      <c r="B164" s="154" t="str">
        <f t="shared" si="27"/>
        <v/>
      </c>
      <c r="C164" s="679" t="str">
        <f t="shared" si="28"/>
        <v/>
      </c>
      <c r="D164" s="276"/>
      <c r="E164" s="716" t="str">
        <f>IFERROR(VLOOKUP($D164,LISTA!A141:J8391,4,0),"")</f>
        <v/>
      </c>
      <c r="F164" s="716"/>
      <c r="G164" s="716" t="str">
        <f>IFERROR(VLOOKUP($D164,LISTA!A140:J8390,5,0),"")</f>
        <v/>
      </c>
      <c r="H164" s="716"/>
      <c r="I164" s="157"/>
      <c r="J164" s="144" t="str">
        <f>IFERROR(VLOOKUP($D164,LISTA!A105:J8355,7,0),"")</f>
        <v/>
      </c>
      <c r="K164" s="144" t="str">
        <f>IFERROR(VLOOKUP($D164,LISTA!A105:J8355,8,0),"")</f>
        <v/>
      </c>
      <c r="L164" s="144" t="str">
        <f t="shared" si="24"/>
        <v/>
      </c>
      <c r="M164" s="227" t="str">
        <f t="shared" si="25"/>
        <v/>
      </c>
      <c r="N164" s="155" t="str">
        <f t="shared" si="17"/>
        <v/>
      </c>
      <c r="O164" s="155" t="str">
        <f t="shared" si="18"/>
        <v/>
      </c>
      <c r="P164" s="155" t="str">
        <f>IFERROR(VLOOKUP($D164,LISTA!A141:J8391,10,0),"")</f>
        <v/>
      </c>
      <c r="Q164" s="228" t="str">
        <f t="shared" si="29"/>
        <v/>
      </c>
      <c r="R164" s="285" t="str">
        <f t="shared" si="30"/>
        <v/>
      </c>
      <c r="S164" s="189" t="str">
        <f t="shared" si="31"/>
        <v/>
      </c>
      <c r="U164" s="138" t="str">
        <f t="shared" si="26"/>
        <v/>
      </c>
      <c r="V164" s="219" t="str">
        <f t="shared" si="22"/>
        <v/>
      </c>
      <c r="W164" s="220" t="e">
        <f t="shared" si="32"/>
        <v>#VALUE!</v>
      </c>
    </row>
    <row r="165" spans="1:23" x14ac:dyDescent="0.25">
      <c r="A165" s="162"/>
      <c r="B165" s="154" t="str">
        <f t="shared" si="27"/>
        <v/>
      </c>
      <c r="C165" s="679" t="str">
        <f t="shared" si="28"/>
        <v/>
      </c>
      <c r="D165" s="276"/>
      <c r="E165" s="716" t="str">
        <f>IFERROR(VLOOKUP($D165,LISTA!A142:J8392,4,0),"")</f>
        <v/>
      </c>
      <c r="F165" s="716"/>
      <c r="G165" s="716" t="str">
        <f>IFERROR(VLOOKUP($D165,LISTA!A141:J8391,5,0),"")</f>
        <v/>
      </c>
      <c r="H165" s="716"/>
      <c r="I165" s="157"/>
      <c r="J165" s="144" t="str">
        <f>IFERROR(VLOOKUP($D165,LISTA!A106:J8356,7,0),"")</f>
        <v/>
      </c>
      <c r="K165" s="144" t="str">
        <f>IFERROR(VLOOKUP($D165,LISTA!A106:J8356,8,0),"")</f>
        <v/>
      </c>
      <c r="L165" s="144" t="str">
        <f t="shared" si="24"/>
        <v/>
      </c>
      <c r="M165" s="227" t="str">
        <f t="shared" si="25"/>
        <v/>
      </c>
      <c r="N165" s="155" t="str">
        <f t="shared" si="17"/>
        <v/>
      </c>
      <c r="O165" s="155" t="str">
        <f t="shared" si="18"/>
        <v/>
      </c>
      <c r="P165" s="155" t="str">
        <f>IFERROR(VLOOKUP($D165,LISTA!A142:J8392,10,0),"")</f>
        <v/>
      </c>
      <c r="Q165" s="228" t="str">
        <f t="shared" si="29"/>
        <v/>
      </c>
      <c r="R165" s="285" t="str">
        <f t="shared" si="30"/>
        <v/>
      </c>
      <c r="S165" s="189" t="str">
        <f t="shared" si="31"/>
        <v/>
      </c>
      <c r="U165" s="138" t="str">
        <f t="shared" si="26"/>
        <v/>
      </c>
      <c r="V165" s="219" t="str">
        <f t="shared" si="22"/>
        <v/>
      </c>
      <c r="W165" s="220" t="e">
        <f t="shared" si="32"/>
        <v>#VALUE!</v>
      </c>
    </row>
    <row r="166" spans="1:23" x14ac:dyDescent="0.25">
      <c r="A166" s="162"/>
      <c r="B166" s="154" t="str">
        <f t="shared" si="27"/>
        <v/>
      </c>
      <c r="C166" s="679" t="str">
        <f t="shared" si="28"/>
        <v/>
      </c>
      <c r="D166" s="276"/>
      <c r="E166" s="716" t="str">
        <f>IFERROR(VLOOKUP($D166,LISTA!A143:J8393,4,0),"")</f>
        <v/>
      </c>
      <c r="F166" s="716"/>
      <c r="G166" s="716" t="str">
        <f>IFERROR(VLOOKUP($D166,LISTA!A142:J8392,5,0),"")</f>
        <v/>
      </c>
      <c r="H166" s="716"/>
      <c r="I166" s="157"/>
      <c r="J166" s="144" t="str">
        <f>IFERROR(VLOOKUP($D166,LISTA!A107:J8357,7,0),"")</f>
        <v/>
      </c>
      <c r="K166" s="144" t="str">
        <f>IFERROR(VLOOKUP($D166,LISTA!A107:J8357,8,0),"")</f>
        <v/>
      </c>
      <c r="L166" s="144" t="str">
        <f t="shared" si="24"/>
        <v/>
      </c>
      <c r="M166" s="227" t="str">
        <f t="shared" si="25"/>
        <v/>
      </c>
      <c r="N166" s="155" t="str">
        <f t="shared" si="17"/>
        <v/>
      </c>
      <c r="O166" s="155" t="str">
        <f t="shared" si="18"/>
        <v/>
      </c>
      <c r="P166" s="155" t="str">
        <f>IFERROR(VLOOKUP($D166,LISTA!A143:J8393,10,0),"")</f>
        <v/>
      </c>
      <c r="Q166" s="228" t="str">
        <f t="shared" si="29"/>
        <v/>
      </c>
      <c r="R166" s="285" t="str">
        <f t="shared" si="30"/>
        <v/>
      </c>
      <c r="S166" s="189" t="str">
        <f t="shared" si="31"/>
        <v/>
      </c>
      <c r="U166" s="138" t="str">
        <f t="shared" si="26"/>
        <v/>
      </c>
      <c r="V166" s="219" t="str">
        <f t="shared" si="22"/>
        <v/>
      </c>
      <c r="W166" s="220" t="e">
        <f t="shared" si="32"/>
        <v>#VALUE!</v>
      </c>
    </row>
    <row r="167" spans="1:23" x14ac:dyDescent="0.25">
      <c r="A167" s="162"/>
      <c r="B167" s="154" t="str">
        <f t="shared" si="27"/>
        <v/>
      </c>
      <c r="C167" s="679" t="str">
        <f t="shared" si="28"/>
        <v/>
      </c>
      <c r="D167" s="276"/>
      <c r="E167" s="716" t="str">
        <f>IFERROR(VLOOKUP($D167,LISTA!A144:J8394,4,0),"")</f>
        <v/>
      </c>
      <c r="F167" s="716"/>
      <c r="G167" s="716" t="str">
        <f>IFERROR(VLOOKUP($D167,LISTA!A143:J8393,5,0),"")</f>
        <v/>
      </c>
      <c r="H167" s="716"/>
      <c r="I167" s="157"/>
      <c r="J167" s="144" t="str">
        <f>IFERROR(VLOOKUP($D167,LISTA!A108:J8358,7,0),"")</f>
        <v/>
      </c>
      <c r="K167" s="144" t="str">
        <f>IFERROR(VLOOKUP($D167,LISTA!A108:J8358,8,0),"")</f>
        <v/>
      </c>
      <c r="L167" s="144" t="str">
        <f t="shared" si="24"/>
        <v/>
      </c>
      <c r="M167" s="227" t="str">
        <f t="shared" si="25"/>
        <v/>
      </c>
      <c r="N167" s="155" t="str">
        <f t="shared" si="17"/>
        <v/>
      </c>
      <c r="O167" s="155" t="str">
        <f t="shared" si="18"/>
        <v/>
      </c>
      <c r="P167" s="155" t="str">
        <f>IFERROR(VLOOKUP($D167,LISTA!A144:J8394,10,0),"")</f>
        <v/>
      </c>
      <c r="Q167" s="228" t="str">
        <f t="shared" si="29"/>
        <v/>
      </c>
      <c r="R167" s="285" t="str">
        <f t="shared" si="30"/>
        <v/>
      </c>
      <c r="S167" s="189" t="str">
        <f t="shared" si="31"/>
        <v/>
      </c>
      <c r="U167" s="138" t="str">
        <f t="shared" si="26"/>
        <v/>
      </c>
      <c r="V167" s="219" t="str">
        <f t="shared" si="22"/>
        <v/>
      </c>
      <c r="W167" s="220" t="e">
        <f t="shared" si="32"/>
        <v>#VALUE!</v>
      </c>
    </row>
    <row r="168" spans="1:23" x14ac:dyDescent="0.25">
      <c r="A168" s="162"/>
      <c r="B168" s="154" t="str">
        <f t="shared" si="27"/>
        <v/>
      </c>
      <c r="C168" s="679" t="str">
        <f t="shared" si="28"/>
        <v/>
      </c>
      <c r="D168" s="276"/>
      <c r="E168" s="716" t="str">
        <f>IFERROR(VLOOKUP($D168,LISTA!A145:J8395,4,0),"")</f>
        <v/>
      </c>
      <c r="F168" s="716"/>
      <c r="G168" s="716" t="str">
        <f>IFERROR(VLOOKUP($D168,LISTA!A144:J8394,5,0),"")</f>
        <v/>
      </c>
      <c r="H168" s="716"/>
      <c r="I168" s="157"/>
      <c r="J168" s="144" t="str">
        <f>IFERROR(VLOOKUP($D168,LISTA!A109:J8359,7,0),"")</f>
        <v/>
      </c>
      <c r="K168" s="144" t="str">
        <f>IFERROR(VLOOKUP($D168,LISTA!A109:J8359,8,0),"")</f>
        <v/>
      </c>
      <c r="L168" s="144" t="str">
        <f t="shared" si="24"/>
        <v/>
      </c>
      <c r="M168" s="227" t="str">
        <f t="shared" si="25"/>
        <v/>
      </c>
      <c r="N168" s="155" t="str">
        <f t="shared" si="17"/>
        <v/>
      </c>
      <c r="O168" s="155" t="str">
        <f t="shared" si="18"/>
        <v/>
      </c>
      <c r="P168" s="155" t="str">
        <f>IFERROR(VLOOKUP($D168,LISTA!A145:J8395,10,0),"")</f>
        <v/>
      </c>
      <c r="Q168" s="228" t="str">
        <f t="shared" si="29"/>
        <v/>
      </c>
      <c r="R168" s="285" t="str">
        <f t="shared" si="30"/>
        <v/>
      </c>
      <c r="S168" s="189" t="str">
        <f t="shared" si="31"/>
        <v/>
      </c>
      <c r="U168" s="138" t="str">
        <f t="shared" si="26"/>
        <v/>
      </c>
      <c r="V168" s="219" t="str">
        <f t="shared" si="22"/>
        <v/>
      </c>
      <c r="W168" s="220" t="e">
        <f t="shared" si="32"/>
        <v>#VALUE!</v>
      </c>
    </row>
    <row r="169" spans="1:23" x14ac:dyDescent="0.25">
      <c r="A169" s="162"/>
      <c r="B169" s="154" t="str">
        <f t="shared" si="27"/>
        <v/>
      </c>
      <c r="C169" s="679" t="str">
        <f t="shared" si="28"/>
        <v/>
      </c>
      <c r="D169" s="276"/>
      <c r="E169" s="716" t="str">
        <f>IFERROR(VLOOKUP($D169,LISTA!A146:J8396,4,0),"")</f>
        <v/>
      </c>
      <c r="F169" s="716"/>
      <c r="G169" s="716" t="str">
        <f>IFERROR(VLOOKUP($D169,LISTA!A145:J8395,5,0),"")</f>
        <v/>
      </c>
      <c r="H169" s="716"/>
      <c r="I169" s="157"/>
      <c r="J169" s="144" t="str">
        <f>IFERROR(VLOOKUP($D169,LISTA!A110:J8360,7,0),"")</f>
        <v/>
      </c>
      <c r="K169" s="144" t="str">
        <f>IFERROR(VLOOKUP($D169,LISTA!A110:J8360,8,0),"")</f>
        <v/>
      </c>
      <c r="L169" s="144" t="str">
        <f t="shared" si="24"/>
        <v/>
      </c>
      <c r="M169" s="227" t="str">
        <f t="shared" si="25"/>
        <v/>
      </c>
      <c r="N169" s="155" t="str">
        <f t="shared" si="17"/>
        <v/>
      </c>
      <c r="O169" s="155" t="str">
        <f t="shared" si="18"/>
        <v/>
      </c>
      <c r="P169" s="155" t="str">
        <f>IFERROR(VLOOKUP($D169,LISTA!A146:J8396,10,0),"")</f>
        <v/>
      </c>
      <c r="Q169" s="228" t="str">
        <f t="shared" si="29"/>
        <v/>
      </c>
      <c r="R169" s="285" t="str">
        <f t="shared" si="30"/>
        <v/>
      </c>
      <c r="S169" s="189" t="str">
        <f t="shared" si="31"/>
        <v/>
      </c>
      <c r="U169" s="138" t="str">
        <f t="shared" si="26"/>
        <v/>
      </c>
      <c r="V169" s="219" t="str">
        <f t="shared" si="22"/>
        <v/>
      </c>
      <c r="W169" s="220" t="e">
        <f t="shared" si="32"/>
        <v>#VALUE!</v>
      </c>
    </row>
    <row r="170" spans="1:23" x14ac:dyDescent="0.25">
      <c r="A170" s="162"/>
      <c r="B170" s="154" t="str">
        <f t="shared" si="27"/>
        <v/>
      </c>
      <c r="C170" s="679" t="str">
        <f t="shared" si="28"/>
        <v/>
      </c>
      <c r="D170" s="276"/>
      <c r="E170" s="716" t="str">
        <f>IFERROR(VLOOKUP($D170,LISTA!A147:J8397,4,0),"")</f>
        <v/>
      </c>
      <c r="F170" s="716"/>
      <c r="G170" s="716" t="str">
        <f>IFERROR(VLOOKUP($D170,LISTA!A146:J8396,5,0),"")</f>
        <v/>
      </c>
      <c r="H170" s="716"/>
      <c r="I170" s="157"/>
      <c r="J170" s="144" t="str">
        <f>IFERROR(VLOOKUP($D170,LISTA!A111:J8361,7,0),"")</f>
        <v/>
      </c>
      <c r="K170" s="144" t="str">
        <f>IFERROR(VLOOKUP($D170,LISTA!A111:J8361,8,0),"")</f>
        <v/>
      </c>
      <c r="L170" s="144" t="str">
        <f t="shared" si="24"/>
        <v/>
      </c>
      <c r="M170" s="227" t="str">
        <f t="shared" si="25"/>
        <v/>
      </c>
      <c r="N170" s="155" t="str">
        <f t="shared" si="17"/>
        <v/>
      </c>
      <c r="O170" s="155" t="str">
        <f t="shared" si="18"/>
        <v/>
      </c>
      <c r="P170" s="155" t="str">
        <f>IFERROR(VLOOKUP($D170,LISTA!A147:J8397,10,0),"")</f>
        <v/>
      </c>
      <c r="Q170" s="228" t="str">
        <f t="shared" si="29"/>
        <v/>
      </c>
      <c r="R170" s="285" t="str">
        <f t="shared" si="30"/>
        <v/>
      </c>
      <c r="S170" s="189" t="str">
        <f t="shared" si="31"/>
        <v/>
      </c>
      <c r="U170" s="138" t="str">
        <f t="shared" si="26"/>
        <v/>
      </c>
      <c r="V170" s="219" t="str">
        <f t="shared" si="22"/>
        <v/>
      </c>
      <c r="W170" s="220" t="e">
        <f t="shared" si="32"/>
        <v>#VALUE!</v>
      </c>
    </row>
    <row r="171" spans="1:23" x14ac:dyDescent="0.25">
      <c r="A171" s="162"/>
      <c r="B171" s="154" t="str">
        <f t="shared" si="27"/>
        <v/>
      </c>
      <c r="C171" s="679" t="str">
        <f t="shared" si="28"/>
        <v/>
      </c>
      <c r="D171" s="276"/>
      <c r="E171" s="716" t="str">
        <f>IFERROR(VLOOKUP($D171,LISTA!A148:J8398,4,0),"")</f>
        <v/>
      </c>
      <c r="F171" s="716"/>
      <c r="G171" s="716" t="str">
        <f>IFERROR(VLOOKUP($D171,LISTA!A147:J8397,5,0),"")</f>
        <v/>
      </c>
      <c r="H171" s="716"/>
      <c r="I171" s="157"/>
      <c r="J171" s="144" t="str">
        <f>IFERROR(VLOOKUP($D171,LISTA!A112:J8362,7,0),"")</f>
        <v/>
      </c>
      <c r="K171" s="144" t="str">
        <f>IFERROR(VLOOKUP($D171,LISTA!A112:J8362,8,0),"")</f>
        <v/>
      </c>
      <c r="L171" s="144" t="str">
        <f t="shared" si="24"/>
        <v/>
      </c>
      <c r="M171" s="227" t="str">
        <f t="shared" si="25"/>
        <v/>
      </c>
      <c r="N171" s="155" t="str">
        <f t="shared" si="17"/>
        <v/>
      </c>
      <c r="O171" s="155" t="str">
        <f t="shared" si="18"/>
        <v/>
      </c>
      <c r="P171" s="155" t="str">
        <f>IFERROR(VLOOKUP($D171,LISTA!A148:J8398,10,0),"")</f>
        <v/>
      </c>
      <c r="Q171" s="228" t="str">
        <f t="shared" si="29"/>
        <v/>
      </c>
      <c r="R171" s="285" t="str">
        <f t="shared" si="30"/>
        <v/>
      </c>
      <c r="S171" s="189" t="str">
        <f t="shared" si="31"/>
        <v/>
      </c>
      <c r="U171" s="138" t="str">
        <f t="shared" si="26"/>
        <v/>
      </c>
      <c r="V171" s="219" t="str">
        <f t="shared" si="22"/>
        <v/>
      </c>
      <c r="W171" s="220" t="e">
        <f t="shared" si="32"/>
        <v>#VALUE!</v>
      </c>
    </row>
    <row r="172" spans="1:23" x14ac:dyDescent="0.25">
      <c r="A172" s="162"/>
      <c r="B172" s="154" t="str">
        <f t="shared" si="27"/>
        <v/>
      </c>
      <c r="C172" s="679" t="str">
        <f t="shared" si="28"/>
        <v/>
      </c>
      <c r="D172" s="276"/>
      <c r="E172" s="716" t="str">
        <f>IFERROR(VLOOKUP($D172,LISTA!A149:J8399,4,0),"")</f>
        <v/>
      </c>
      <c r="F172" s="716"/>
      <c r="G172" s="716" t="str">
        <f>IFERROR(VLOOKUP($D172,LISTA!A148:J8398,5,0),"")</f>
        <v/>
      </c>
      <c r="H172" s="716"/>
      <c r="I172" s="157"/>
      <c r="J172" s="144" t="str">
        <f>IFERROR(VLOOKUP($D172,LISTA!A113:J8363,7,0),"")</f>
        <v/>
      </c>
      <c r="K172" s="144" t="str">
        <f>IFERROR(VLOOKUP($D172,LISTA!A113:J8363,8,0),"")</f>
        <v/>
      </c>
      <c r="L172" s="144" t="str">
        <f t="shared" si="24"/>
        <v/>
      </c>
      <c r="M172" s="227" t="str">
        <f t="shared" si="25"/>
        <v/>
      </c>
      <c r="N172" s="155" t="str">
        <f t="shared" si="17"/>
        <v/>
      </c>
      <c r="O172" s="155" t="str">
        <f t="shared" si="18"/>
        <v/>
      </c>
      <c r="P172" s="155" t="str">
        <f>IFERROR(VLOOKUP($D172,LISTA!A149:J8399,10,0),"")</f>
        <v/>
      </c>
      <c r="Q172" s="228" t="str">
        <f t="shared" si="29"/>
        <v/>
      </c>
      <c r="R172" s="285" t="str">
        <f t="shared" si="30"/>
        <v/>
      </c>
      <c r="S172" s="189" t="str">
        <f t="shared" si="31"/>
        <v/>
      </c>
      <c r="U172" s="138" t="str">
        <f t="shared" si="26"/>
        <v/>
      </c>
      <c r="V172" s="219" t="str">
        <f t="shared" si="22"/>
        <v/>
      </c>
      <c r="W172" s="220" t="e">
        <f t="shared" si="32"/>
        <v>#VALUE!</v>
      </c>
    </row>
    <row r="173" spans="1:23" x14ac:dyDescent="0.25">
      <c r="A173" s="162"/>
      <c r="B173" s="154" t="str">
        <f t="shared" si="27"/>
        <v/>
      </c>
      <c r="C173" s="679" t="str">
        <f t="shared" si="28"/>
        <v/>
      </c>
      <c r="D173" s="276"/>
      <c r="E173" s="716" t="str">
        <f>IFERROR(VLOOKUP($D173,LISTA!A150:J8400,4,0),"")</f>
        <v/>
      </c>
      <c r="F173" s="716"/>
      <c r="G173" s="716" t="str">
        <f>IFERROR(VLOOKUP($D173,LISTA!A149:J8399,5,0),"")</f>
        <v/>
      </c>
      <c r="H173" s="716"/>
      <c r="I173" s="157"/>
      <c r="J173" s="144" t="str">
        <f>IFERROR(VLOOKUP($D173,LISTA!A114:J8364,7,0),"")</f>
        <v/>
      </c>
      <c r="K173" s="144" t="str">
        <f>IFERROR(VLOOKUP($D173,LISTA!A114:J8364,8,0),"")</f>
        <v/>
      </c>
      <c r="L173" s="144" t="str">
        <f t="shared" si="24"/>
        <v/>
      </c>
      <c r="M173" s="227" t="str">
        <f t="shared" si="25"/>
        <v/>
      </c>
      <c r="N173" s="155" t="str">
        <f t="shared" si="17"/>
        <v/>
      </c>
      <c r="O173" s="155" t="str">
        <f t="shared" si="18"/>
        <v/>
      </c>
      <c r="P173" s="155" t="str">
        <f>IFERROR(VLOOKUP($D173,LISTA!A150:J8400,10,0),"")</f>
        <v/>
      </c>
      <c r="Q173" s="228" t="str">
        <f t="shared" si="29"/>
        <v/>
      </c>
      <c r="R173" s="285" t="str">
        <f t="shared" si="30"/>
        <v/>
      </c>
      <c r="S173" s="189" t="str">
        <f t="shared" si="31"/>
        <v/>
      </c>
      <c r="U173" s="138" t="str">
        <f t="shared" si="26"/>
        <v/>
      </c>
      <c r="V173" s="219" t="str">
        <f t="shared" si="22"/>
        <v/>
      </c>
      <c r="W173" s="220" t="e">
        <f t="shared" si="32"/>
        <v>#VALUE!</v>
      </c>
    </row>
    <row r="174" spans="1:23" x14ac:dyDescent="0.25">
      <c r="A174" s="162"/>
      <c r="B174" s="154" t="str">
        <f t="shared" si="27"/>
        <v/>
      </c>
      <c r="C174" s="679" t="str">
        <f t="shared" si="28"/>
        <v/>
      </c>
      <c r="D174" s="276"/>
      <c r="E174" s="716" t="str">
        <f>IFERROR(VLOOKUP($D174,LISTA!A151:J8401,4,0),"")</f>
        <v/>
      </c>
      <c r="F174" s="716"/>
      <c r="G174" s="716" t="str">
        <f>IFERROR(VLOOKUP($D174,LISTA!A150:J8400,5,0),"")</f>
        <v/>
      </c>
      <c r="H174" s="716"/>
      <c r="I174" s="157"/>
      <c r="J174" s="144" t="str">
        <f>IFERROR(VLOOKUP($D174,LISTA!A115:J8365,7,0),"")</f>
        <v/>
      </c>
      <c r="K174" s="144" t="str">
        <f>IFERROR(VLOOKUP($D174,LISTA!A115:J8365,8,0),"")</f>
        <v/>
      </c>
      <c r="L174" s="144" t="str">
        <f t="shared" si="24"/>
        <v/>
      </c>
      <c r="M174" s="227" t="str">
        <f t="shared" si="25"/>
        <v/>
      </c>
      <c r="N174" s="155" t="str">
        <f t="shared" si="17"/>
        <v/>
      </c>
      <c r="O174" s="155" t="str">
        <f t="shared" si="18"/>
        <v/>
      </c>
      <c r="P174" s="155" t="str">
        <f>IFERROR(VLOOKUP($D174,LISTA!A151:J8401,10,0),"")</f>
        <v/>
      </c>
      <c r="Q174" s="228" t="str">
        <f t="shared" si="29"/>
        <v/>
      </c>
      <c r="R174" s="285" t="str">
        <f t="shared" si="30"/>
        <v/>
      </c>
      <c r="S174" s="189" t="str">
        <f t="shared" si="31"/>
        <v/>
      </c>
      <c r="U174" s="138" t="str">
        <f t="shared" si="26"/>
        <v/>
      </c>
      <c r="V174" s="219" t="str">
        <f t="shared" si="22"/>
        <v/>
      </c>
      <c r="W174" s="220" t="e">
        <f t="shared" si="32"/>
        <v>#VALUE!</v>
      </c>
    </row>
    <row r="175" spans="1:23" x14ac:dyDescent="0.25">
      <c r="A175" s="162"/>
      <c r="B175" s="154" t="str">
        <f t="shared" si="27"/>
        <v/>
      </c>
      <c r="C175" s="679" t="str">
        <f t="shared" si="28"/>
        <v/>
      </c>
      <c r="D175" s="276"/>
      <c r="E175" s="716" t="str">
        <f>IFERROR(VLOOKUP($D175,LISTA!A152:J8402,4,0),"")</f>
        <v/>
      </c>
      <c r="F175" s="716"/>
      <c r="G175" s="716" t="str">
        <f>IFERROR(VLOOKUP($D175,LISTA!A151:J8401,5,0),"")</f>
        <v/>
      </c>
      <c r="H175" s="716"/>
      <c r="I175" s="157"/>
      <c r="J175" s="144" t="str">
        <f>IFERROR(VLOOKUP($D175,LISTA!A116:J8366,7,0),"")</f>
        <v/>
      </c>
      <c r="K175" s="144" t="str">
        <f>IFERROR(VLOOKUP($D175,LISTA!A116:J8366,8,0),"")</f>
        <v/>
      </c>
      <c r="L175" s="144" t="str">
        <f t="shared" si="24"/>
        <v/>
      </c>
      <c r="M175" s="227" t="str">
        <f t="shared" si="25"/>
        <v/>
      </c>
      <c r="N175" s="155" t="str">
        <f t="shared" si="17"/>
        <v/>
      </c>
      <c r="O175" s="155" t="str">
        <f t="shared" si="18"/>
        <v/>
      </c>
      <c r="P175" s="155" t="str">
        <f>IFERROR(VLOOKUP($D175,LISTA!A152:J8402,10,0),"")</f>
        <v/>
      </c>
      <c r="Q175" s="228" t="str">
        <f t="shared" si="29"/>
        <v/>
      </c>
      <c r="R175" s="285" t="str">
        <f t="shared" si="30"/>
        <v/>
      </c>
      <c r="S175" s="189" t="str">
        <f t="shared" si="31"/>
        <v/>
      </c>
      <c r="U175" s="138" t="str">
        <f t="shared" si="26"/>
        <v/>
      </c>
      <c r="V175" s="219" t="str">
        <f t="shared" si="22"/>
        <v/>
      </c>
      <c r="W175" s="220" t="e">
        <f t="shared" si="32"/>
        <v>#VALUE!</v>
      </c>
    </row>
    <row r="176" spans="1:23" x14ac:dyDescent="0.25">
      <c r="A176" s="162"/>
      <c r="B176" s="154" t="str">
        <f t="shared" si="27"/>
        <v/>
      </c>
      <c r="C176" s="679" t="str">
        <f t="shared" si="28"/>
        <v/>
      </c>
      <c r="D176" s="276"/>
      <c r="E176" s="716" t="str">
        <f>IFERROR(VLOOKUP($D176,LISTA!A153:J8403,4,0),"")</f>
        <v/>
      </c>
      <c r="F176" s="716"/>
      <c r="G176" s="716" t="str">
        <f>IFERROR(VLOOKUP($D176,LISTA!A152:J8402,5,0),"")</f>
        <v/>
      </c>
      <c r="H176" s="716"/>
      <c r="I176" s="157"/>
      <c r="J176" s="144" t="str">
        <f>IFERROR(VLOOKUP($D176,LISTA!A117:J8367,7,0),"")</f>
        <v/>
      </c>
      <c r="K176" s="144" t="str">
        <f>IFERROR(VLOOKUP($D176,LISTA!A117:J8367,8,0),"")</f>
        <v/>
      </c>
      <c r="L176" s="144" t="str">
        <f t="shared" si="24"/>
        <v/>
      </c>
      <c r="M176" s="227" t="str">
        <f t="shared" si="25"/>
        <v/>
      </c>
      <c r="N176" s="155" t="str">
        <f t="shared" si="17"/>
        <v/>
      </c>
      <c r="O176" s="155" t="str">
        <f t="shared" si="18"/>
        <v/>
      </c>
      <c r="P176" s="155" t="str">
        <f>IFERROR(VLOOKUP($D176,LISTA!A153:J8403,10,0),"")</f>
        <v/>
      </c>
      <c r="Q176" s="228" t="str">
        <f t="shared" si="29"/>
        <v/>
      </c>
      <c r="R176" s="285" t="str">
        <f t="shared" si="30"/>
        <v/>
      </c>
      <c r="S176" s="189" t="str">
        <f t="shared" si="31"/>
        <v/>
      </c>
      <c r="U176" s="138" t="str">
        <f t="shared" si="26"/>
        <v/>
      </c>
      <c r="V176" s="219" t="str">
        <f t="shared" si="22"/>
        <v/>
      </c>
      <c r="W176" s="220" t="e">
        <f t="shared" si="32"/>
        <v>#VALUE!</v>
      </c>
    </row>
    <row r="177" spans="1:23" x14ac:dyDescent="0.25">
      <c r="A177" s="162"/>
      <c r="B177" s="154" t="str">
        <f t="shared" si="27"/>
        <v/>
      </c>
      <c r="C177" s="679" t="str">
        <f t="shared" si="28"/>
        <v/>
      </c>
      <c r="D177" s="276"/>
      <c r="E177" s="716" t="str">
        <f>IFERROR(VLOOKUP($D177,LISTA!A154:J8404,4,0),"")</f>
        <v/>
      </c>
      <c r="F177" s="716"/>
      <c r="G177" s="716" t="str">
        <f>IFERROR(VLOOKUP($D177,LISTA!A153:J8403,5,0),"")</f>
        <v/>
      </c>
      <c r="H177" s="716"/>
      <c r="I177" s="157"/>
      <c r="J177" s="144" t="str">
        <f>IFERROR(VLOOKUP($D177,LISTA!A118:J8368,7,0),"")</f>
        <v/>
      </c>
      <c r="K177" s="144" t="str">
        <f>IFERROR(VLOOKUP($D177,LISTA!A118:J8368,8,0),"")</f>
        <v/>
      </c>
      <c r="L177" s="144" t="str">
        <f t="shared" si="24"/>
        <v/>
      </c>
      <c r="M177" s="227" t="str">
        <f t="shared" si="25"/>
        <v/>
      </c>
      <c r="N177" s="155" t="str">
        <f t="shared" si="17"/>
        <v/>
      </c>
      <c r="O177" s="155" t="str">
        <f t="shared" si="18"/>
        <v/>
      </c>
      <c r="P177" s="155" t="str">
        <f>IFERROR(VLOOKUP($D177,LISTA!A154:J8404,10,0),"")</f>
        <v/>
      </c>
      <c r="Q177" s="228" t="str">
        <f t="shared" si="29"/>
        <v/>
      </c>
      <c r="R177" s="285" t="str">
        <f t="shared" si="30"/>
        <v/>
      </c>
      <c r="S177" s="189" t="str">
        <f t="shared" si="31"/>
        <v/>
      </c>
      <c r="U177" s="138" t="str">
        <f t="shared" si="26"/>
        <v/>
      </c>
      <c r="V177" s="219" t="str">
        <f t="shared" si="22"/>
        <v/>
      </c>
      <c r="W177" s="220" t="e">
        <f t="shared" si="32"/>
        <v>#VALUE!</v>
      </c>
    </row>
    <row r="178" spans="1:23" x14ac:dyDescent="0.25">
      <c r="A178" s="162"/>
      <c r="B178" s="154" t="str">
        <f t="shared" si="27"/>
        <v/>
      </c>
      <c r="C178" s="679" t="str">
        <f t="shared" si="28"/>
        <v/>
      </c>
      <c r="D178" s="276"/>
      <c r="E178" s="716" t="str">
        <f>IFERROR(VLOOKUP($D178,LISTA!A155:J8405,4,0),"")</f>
        <v/>
      </c>
      <c r="F178" s="716"/>
      <c r="G178" s="716" t="str">
        <f>IFERROR(VLOOKUP($D178,LISTA!A154:J8404,5,0),"")</f>
        <v/>
      </c>
      <c r="H178" s="716"/>
      <c r="I178" s="157"/>
      <c r="J178" s="144" t="str">
        <f>IFERROR(VLOOKUP($D178,LISTA!A119:J8369,7,0),"")</f>
        <v/>
      </c>
      <c r="K178" s="144" t="str">
        <f>IFERROR(VLOOKUP($D178,LISTA!A119:J8369,8,0),"")</f>
        <v/>
      </c>
      <c r="L178" s="144" t="str">
        <f t="shared" si="24"/>
        <v/>
      </c>
      <c r="M178" s="227" t="str">
        <f t="shared" si="25"/>
        <v/>
      </c>
      <c r="N178" s="155" t="str">
        <f t="shared" si="17"/>
        <v/>
      </c>
      <c r="O178" s="155" t="str">
        <f t="shared" si="18"/>
        <v/>
      </c>
      <c r="P178" s="155" t="str">
        <f>IFERROR(VLOOKUP($D178,LISTA!A155:J8405,10,0),"")</f>
        <v/>
      </c>
      <c r="Q178" s="228" t="str">
        <f t="shared" si="29"/>
        <v/>
      </c>
      <c r="R178" s="285" t="str">
        <f t="shared" si="30"/>
        <v/>
      </c>
      <c r="S178" s="189" t="str">
        <f t="shared" si="31"/>
        <v/>
      </c>
      <c r="U178" s="138" t="str">
        <f t="shared" si="26"/>
        <v/>
      </c>
      <c r="V178" s="219" t="str">
        <f t="shared" si="22"/>
        <v/>
      </c>
      <c r="W178" s="220" t="e">
        <f t="shared" si="32"/>
        <v>#VALUE!</v>
      </c>
    </row>
    <row r="179" spans="1:23" x14ac:dyDescent="0.25">
      <c r="A179" s="162"/>
      <c r="B179" s="154" t="str">
        <f t="shared" si="27"/>
        <v/>
      </c>
      <c r="C179" s="679" t="str">
        <f t="shared" si="28"/>
        <v/>
      </c>
      <c r="D179" s="276"/>
      <c r="E179" s="716" t="str">
        <f>IFERROR(VLOOKUP($D179,LISTA!A156:J8406,4,0),"")</f>
        <v/>
      </c>
      <c r="F179" s="716"/>
      <c r="G179" s="716" t="str">
        <f>IFERROR(VLOOKUP($D179,LISTA!A155:J8405,5,0),"")</f>
        <v/>
      </c>
      <c r="H179" s="716"/>
      <c r="I179" s="157"/>
      <c r="J179" s="144" t="str">
        <f>IFERROR(VLOOKUP($D179,LISTA!A120:J8370,7,0),"")</f>
        <v/>
      </c>
      <c r="K179" s="144" t="str">
        <f>IFERROR(VLOOKUP($D179,LISTA!A120:J8370,8,0),"")</f>
        <v/>
      </c>
      <c r="L179" s="144" t="str">
        <f t="shared" si="24"/>
        <v/>
      </c>
      <c r="M179" s="227" t="str">
        <f t="shared" si="25"/>
        <v/>
      </c>
      <c r="N179" s="155" t="str">
        <f t="shared" si="17"/>
        <v/>
      </c>
      <c r="O179" s="155" t="str">
        <f t="shared" si="18"/>
        <v/>
      </c>
      <c r="P179" s="155" t="str">
        <f>IFERROR(VLOOKUP($D179,LISTA!A156:J8406,10,0),"")</f>
        <v/>
      </c>
      <c r="Q179" s="228" t="str">
        <f t="shared" si="29"/>
        <v/>
      </c>
      <c r="R179" s="285" t="str">
        <f t="shared" si="30"/>
        <v/>
      </c>
      <c r="S179" s="189" t="str">
        <f t="shared" si="31"/>
        <v/>
      </c>
      <c r="U179" s="138" t="str">
        <f t="shared" si="26"/>
        <v/>
      </c>
      <c r="V179" s="219" t="str">
        <f t="shared" si="22"/>
        <v/>
      </c>
      <c r="W179" s="220" t="e">
        <f t="shared" si="32"/>
        <v>#VALUE!</v>
      </c>
    </row>
    <row r="180" spans="1:23" x14ac:dyDescent="0.25">
      <c r="A180" s="162"/>
      <c r="B180" s="154" t="str">
        <f t="shared" si="27"/>
        <v/>
      </c>
      <c r="C180" s="679" t="str">
        <f t="shared" si="28"/>
        <v/>
      </c>
      <c r="D180" s="276"/>
      <c r="E180" s="716" t="str">
        <f>IFERROR(VLOOKUP($D180,LISTA!A157:J8407,4,0),"")</f>
        <v/>
      </c>
      <c r="F180" s="716"/>
      <c r="G180" s="716" t="str">
        <f>IFERROR(VLOOKUP($D180,LISTA!A156:J8406,5,0),"")</f>
        <v/>
      </c>
      <c r="H180" s="716"/>
      <c r="I180" s="157"/>
      <c r="J180" s="144" t="str">
        <f>IFERROR(VLOOKUP($D180,LISTA!A121:J8371,7,0),"")</f>
        <v/>
      </c>
      <c r="K180" s="144" t="str">
        <f>IFERROR(VLOOKUP($D180,LISTA!A121:J8371,8,0),"")</f>
        <v/>
      </c>
      <c r="L180" s="144" t="str">
        <f t="shared" si="24"/>
        <v/>
      </c>
      <c r="M180" s="227" t="str">
        <f t="shared" si="25"/>
        <v/>
      </c>
      <c r="N180" s="155" t="str">
        <f t="shared" si="17"/>
        <v/>
      </c>
      <c r="O180" s="155" t="str">
        <f t="shared" si="18"/>
        <v/>
      </c>
      <c r="P180" s="155" t="str">
        <f>IFERROR(VLOOKUP($D180,LISTA!A157:J8407,10,0),"")</f>
        <v/>
      </c>
      <c r="Q180" s="228" t="str">
        <f t="shared" si="29"/>
        <v/>
      </c>
      <c r="R180" s="285" t="str">
        <f t="shared" si="30"/>
        <v/>
      </c>
      <c r="S180" s="189" t="str">
        <f t="shared" si="31"/>
        <v/>
      </c>
      <c r="U180" s="138" t="str">
        <f t="shared" si="26"/>
        <v/>
      </c>
      <c r="V180" s="219" t="str">
        <f t="shared" si="22"/>
        <v/>
      </c>
      <c r="W180" s="220" t="e">
        <f t="shared" si="32"/>
        <v>#VALUE!</v>
      </c>
    </row>
    <row r="181" spans="1:23" x14ac:dyDescent="0.25">
      <c r="A181" s="162"/>
      <c r="B181" s="154" t="str">
        <f t="shared" si="27"/>
        <v/>
      </c>
      <c r="C181" s="679" t="str">
        <f t="shared" si="28"/>
        <v/>
      </c>
      <c r="D181" s="276"/>
      <c r="E181" s="716" t="str">
        <f>IFERROR(VLOOKUP($D181,LISTA!A158:J8408,4,0),"")</f>
        <v/>
      </c>
      <c r="F181" s="716"/>
      <c r="G181" s="716" t="str">
        <f>IFERROR(VLOOKUP($D181,LISTA!A157:J8407,5,0),"")</f>
        <v/>
      </c>
      <c r="H181" s="716"/>
      <c r="I181" s="157"/>
      <c r="J181" s="144" t="str">
        <f>IFERROR(VLOOKUP($D181,LISTA!A122:J8372,7,0),"")</f>
        <v/>
      </c>
      <c r="K181" s="144" t="str">
        <f>IFERROR(VLOOKUP($D181,LISTA!A122:J8372,8,0),"")</f>
        <v/>
      </c>
      <c r="L181" s="144" t="str">
        <f t="shared" si="24"/>
        <v/>
      </c>
      <c r="M181" s="227" t="str">
        <f t="shared" si="25"/>
        <v/>
      </c>
      <c r="N181" s="155" t="str">
        <f t="shared" si="17"/>
        <v/>
      </c>
      <c r="O181" s="155" t="str">
        <f t="shared" si="18"/>
        <v/>
      </c>
      <c r="P181" s="155" t="str">
        <f>IFERROR(VLOOKUP($D181,LISTA!A158:J8408,10,0),"")</f>
        <v/>
      </c>
      <c r="Q181" s="228" t="str">
        <f t="shared" si="29"/>
        <v/>
      </c>
      <c r="R181" s="285" t="str">
        <f t="shared" si="30"/>
        <v/>
      </c>
      <c r="S181" s="189" t="str">
        <f t="shared" si="31"/>
        <v/>
      </c>
      <c r="U181" s="138" t="str">
        <f t="shared" si="26"/>
        <v/>
      </c>
      <c r="V181" s="219" t="str">
        <f t="shared" si="22"/>
        <v/>
      </c>
      <c r="W181" s="220" t="e">
        <f t="shared" si="32"/>
        <v>#VALUE!</v>
      </c>
    </row>
    <row r="182" spans="1:23" x14ac:dyDescent="0.25">
      <c r="A182" s="162"/>
      <c r="B182" s="154" t="str">
        <f t="shared" si="27"/>
        <v/>
      </c>
      <c r="C182" s="679" t="str">
        <f t="shared" si="28"/>
        <v/>
      </c>
      <c r="D182" s="276"/>
      <c r="E182" s="716" t="str">
        <f>IFERROR(VLOOKUP($D182,LISTA!A159:J8409,4,0),"")</f>
        <v/>
      </c>
      <c r="F182" s="716"/>
      <c r="G182" s="716" t="str">
        <f>IFERROR(VLOOKUP($D182,LISTA!A158:J8408,5,0),"")</f>
        <v/>
      </c>
      <c r="H182" s="716"/>
      <c r="I182" s="157"/>
      <c r="J182" s="144" t="str">
        <f>IFERROR(VLOOKUP($D182,LISTA!A123:J8373,7,0),"")</f>
        <v/>
      </c>
      <c r="K182" s="144" t="str">
        <f>IFERROR(VLOOKUP($D182,LISTA!A123:J8373,8,0),"")</f>
        <v/>
      </c>
      <c r="L182" s="144" t="str">
        <f t="shared" si="24"/>
        <v/>
      </c>
      <c r="M182" s="227" t="str">
        <f t="shared" si="25"/>
        <v/>
      </c>
      <c r="N182" s="155" t="str">
        <f t="shared" si="17"/>
        <v/>
      </c>
      <c r="O182" s="155" t="str">
        <f t="shared" si="18"/>
        <v/>
      </c>
      <c r="P182" s="155" t="str">
        <f>IFERROR(VLOOKUP($D182,LISTA!A159:J8409,10,0),"")</f>
        <v/>
      </c>
      <c r="Q182" s="228" t="str">
        <f t="shared" si="29"/>
        <v/>
      </c>
      <c r="R182" s="285" t="str">
        <f t="shared" si="30"/>
        <v/>
      </c>
      <c r="S182" s="189" t="str">
        <f t="shared" si="31"/>
        <v/>
      </c>
      <c r="U182" s="138" t="str">
        <f t="shared" si="26"/>
        <v/>
      </c>
      <c r="V182" s="219" t="str">
        <f t="shared" si="22"/>
        <v/>
      </c>
      <c r="W182" s="220" t="e">
        <f t="shared" si="32"/>
        <v>#VALUE!</v>
      </c>
    </row>
    <row r="183" spans="1:23" x14ac:dyDescent="0.25">
      <c r="A183" s="162"/>
      <c r="B183" s="154" t="str">
        <f t="shared" si="27"/>
        <v/>
      </c>
      <c r="C183" s="679" t="str">
        <f t="shared" si="28"/>
        <v/>
      </c>
      <c r="D183" s="276"/>
      <c r="E183" s="716" t="str">
        <f>IFERROR(VLOOKUP($D183,LISTA!A160:J8410,4,0),"")</f>
        <v/>
      </c>
      <c r="F183" s="716"/>
      <c r="G183" s="716" t="str">
        <f>IFERROR(VLOOKUP($D183,LISTA!A159:J8409,5,0),"")</f>
        <v/>
      </c>
      <c r="H183" s="716"/>
      <c r="I183" s="157"/>
      <c r="J183" s="144" t="str">
        <f>IFERROR(VLOOKUP($D183,LISTA!A124:J8374,7,0),"")</f>
        <v/>
      </c>
      <c r="K183" s="144" t="str">
        <f>IFERROR(VLOOKUP($D183,LISTA!A124:J8374,8,0),"")</f>
        <v/>
      </c>
      <c r="L183" s="144" t="str">
        <f t="shared" si="24"/>
        <v/>
      </c>
      <c r="M183" s="227" t="str">
        <f t="shared" si="25"/>
        <v/>
      </c>
      <c r="N183" s="155" t="str">
        <f t="shared" si="17"/>
        <v/>
      </c>
      <c r="O183" s="155" t="str">
        <f t="shared" si="18"/>
        <v/>
      </c>
      <c r="P183" s="155" t="str">
        <f>IFERROR(VLOOKUP($D183,LISTA!A160:J8410,10,0),"")</f>
        <v/>
      </c>
      <c r="Q183" s="228" t="str">
        <f t="shared" si="29"/>
        <v/>
      </c>
      <c r="R183" s="285" t="str">
        <f t="shared" si="30"/>
        <v/>
      </c>
      <c r="S183" s="189" t="str">
        <f t="shared" si="31"/>
        <v/>
      </c>
      <c r="U183" s="138" t="str">
        <f t="shared" si="26"/>
        <v/>
      </c>
      <c r="V183" s="219" t="str">
        <f t="shared" si="22"/>
        <v/>
      </c>
      <c r="W183" s="220" t="e">
        <f t="shared" si="32"/>
        <v>#VALUE!</v>
      </c>
    </row>
    <row r="184" spans="1:23" x14ac:dyDescent="0.25">
      <c r="A184" s="162"/>
      <c r="B184" s="154" t="str">
        <f t="shared" si="27"/>
        <v/>
      </c>
      <c r="C184" s="679" t="str">
        <f t="shared" si="28"/>
        <v/>
      </c>
      <c r="D184" s="276"/>
      <c r="E184" s="716" t="str">
        <f>IFERROR(VLOOKUP($D184,LISTA!A161:J8411,4,0),"")</f>
        <v/>
      </c>
      <c r="F184" s="716"/>
      <c r="G184" s="716" t="str">
        <f>IFERROR(VLOOKUP($D184,LISTA!A160:J8410,5,0),"")</f>
        <v/>
      </c>
      <c r="H184" s="716"/>
      <c r="I184" s="157"/>
      <c r="J184" s="144" t="str">
        <f>IFERROR(VLOOKUP($D184,LISTA!A125:J8375,7,0),"")</f>
        <v/>
      </c>
      <c r="K184" s="144" t="str">
        <f>IFERROR(VLOOKUP($D184,LISTA!A125:J8375,8,0),"")</f>
        <v/>
      </c>
      <c r="L184" s="144" t="str">
        <f t="shared" si="24"/>
        <v/>
      </c>
      <c r="M184" s="227" t="str">
        <f t="shared" si="25"/>
        <v/>
      </c>
      <c r="N184" s="155" t="str">
        <f t="shared" si="17"/>
        <v/>
      </c>
      <c r="O184" s="155" t="str">
        <f t="shared" si="18"/>
        <v/>
      </c>
      <c r="P184" s="155" t="str">
        <f>IFERROR(VLOOKUP($D184,LISTA!A161:J8411,10,0),"")</f>
        <v/>
      </c>
      <c r="Q184" s="228" t="str">
        <f t="shared" si="29"/>
        <v/>
      </c>
      <c r="R184" s="285" t="str">
        <f t="shared" si="30"/>
        <v/>
      </c>
      <c r="S184" s="189" t="str">
        <f t="shared" si="31"/>
        <v/>
      </c>
      <c r="U184" s="138" t="str">
        <f t="shared" si="26"/>
        <v/>
      </c>
      <c r="V184" s="219" t="str">
        <f t="shared" si="22"/>
        <v/>
      </c>
      <c r="W184" s="220" t="e">
        <f t="shared" si="32"/>
        <v>#VALUE!</v>
      </c>
    </row>
    <row r="185" spans="1:23" x14ac:dyDescent="0.25">
      <c r="A185" s="162"/>
      <c r="B185" s="154" t="str">
        <f t="shared" si="27"/>
        <v/>
      </c>
      <c r="C185" s="679" t="str">
        <f t="shared" si="28"/>
        <v/>
      </c>
      <c r="D185" s="276"/>
      <c r="E185" s="716" t="str">
        <f>IFERROR(VLOOKUP($D185,LISTA!A162:J8412,4,0),"")</f>
        <v/>
      </c>
      <c r="F185" s="716"/>
      <c r="G185" s="716" t="str">
        <f>IFERROR(VLOOKUP($D185,LISTA!A161:J8411,5,0),"")</f>
        <v/>
      </c>
      <c r="H185" s="716"/>
      <c r="I185" s="157"/>
      <c r="J185" s="144" t="str">
        <f>IFERROR(VLOOKUP($D185,LISTA!A126:J8376,7,0),"")</f>
        <v/>
      </c>
      <c r="K185" s="144" t="str">
        <f>IFERROR(VLOOKUP($D185,LISTA!A126:J8376,8,0),"")</f>
        <v/>
      </c>
      <c r="L185" s="144" t="str">
        <f t="shared" si="24"/>
        <v/>
      </c>
      <c r="M185" s="227" t="str">
        <f t="shared" si="25"/>
        <v/>
      </c>
      <c r="N185" s="155" t="str">
        <f t="shared" si="17"/>
        <v/>
      </c>
      <c r="O185" s="155" t="str">
        <f t="shared" si="18"/>
        <v/>
      </c>
      <c r="P185" s="155" t="str">
        <f>IFERROR(VLOOKUP($D185,LISTA!A162:J8412,10,0),"")</f>
        <v/>
      </c>
      <c r="Q185" s="228" t="str">
        <f t="shared" si="29"/>
        <v/>
      </c>
      <c r="R185" s="285" t="str">
        <f t="shared" si="30"/>
        <v/>
      </c>
      <c r="S185" s="189" t="str">
        <f t="shared" si="31"/>
        <v/>
      </c>
      <c r="U185" s="138" t="str">
        <f t="shared" si="26"/>
        <v/>
      </c>
      <c r="V185" s="219" t="str">
        <f t="shared" si="22"/>
        <v/>
      </c>
      <c r="W185" s="220" t="e">
        <f t="shared" si="32"/>
        <v>#VALUE!</v>
      </c>
    </row>
    <row r="186" spans="1:23" x14ac:dyDescent="0.25">
      <c r="A186" s="162"/>
      <c r="B186" s="154" t="str">
        <f t="shared" si="27"/>
        <v/>
      </c>
      <c r="C186" s="679" t="str">
        <f t="shared" si="28"/>
        <v/>
      </c>
      <c r="D186" s="276"/>
      <c r="E186" s="716" t="str">
        <f>IFERROR(VLOOKUP($D186,LISTA!A163:J8413,4,0),"")</f>
        <v/>
      </c>
      <c r="F186" s="716"/>
      <c r="G186" s="716" t="str">
        <f>IFERROR(VLOOKUP($D186,LISTA!A162:J8412,5,0),"")</f>
        <v/>
      </c>
      <c r="H186" s="716"/>
      <c r="I186" s="157"/>
      <c r="J186" s="144" t="str">
        <f>IFERROR(VLOOKUP($D186,LISTA!A127:J8377,7,0),"")</f>
        <v/>
      </c>
      <c r="K186" s="144" t="str">
        <f>IFERROR(VLOOKUP($D186,LISTA!A127:J8377,8,0),"")</f>
        <v/>
      </c>
      <c r="L186" s="144" t="str">
        <f t="shared" si="24"/>
        <v/>
      </c>
      <c r="M186" s="227" t="str">
        <f t="shared" si="25"/>
        <v/>
      </c>
      <c r="N186" s="155" t="str">
        <f t="shared" si="17"/>
        <v/>
      </c>
      <c r="O186" s="155" t="str">
        <f t="shared" si="18"/>
        <v/>
      </c>
      <c r="P186" s="155" t="str">
        <f>IFERROR(VLOOKUP($D186,LISTA!A163:J8413,10,0),"")</f>
        <v/>
      </c>
      <c r="Q186" s="228" t="str">
        <f t="shared" si="29"/>
        <v/>
      </c>
      <c r="R186" s="285" t="str">
        <f t="shared" si="30"/>
        <v/>
      </c>
      <c r="S186" s="189" t="str">
        <f t="shared" si="31"/>
        <v/>
      </c>
      <c r="U186" s="138" t="str">
        <f t="shared" si="26"/>
        <v/>
      </c>
      <c r="V186" s="219" t="str">
        <f t="shared" si="22"/>
        <v/>
      </c>
      <c r="W186" s="220" t="e">
        <f t="shared" si="32"/>
        <v>#VALUE!</v>
      </c>
    </row>
    <row r="187" spans="1:23" x14ac:dyDescent="0.25">
      <c r="A187" s="162"/>
      <c r="B187" s="154" t="str">
        <f t="shared" si="27"/>
        <v/>
      </c>
      <c r="C187" s="679" t="str">
        <f t="shared" si="28"/>
        <v/>
      </c>
      <c r="D187" s="276"/>
      <c r="E187" s="716" t="str">
        <f>IFERROR(VLOOKUP($D187,LISTA!A164:J8414,4,0),"")</f>
        <v/>
      </c>
      <c r="F187" s="716"/>
      <c r="G187" s="716" t="str">
        <f>IFERROR(VLOOKUP($D187,LISTA!A163:J8413,5,0),"")</f>
        <v/>
      </c>
      <c r="H187" s="716"/>
      <c r="I187" s="157"/>
      <c r="J187" s="144" t="str">
        <f>IFERROR(VLOOKUP($D187,LISTA!A128:J8378,7,0),"")</f>
        <v/>
      </c>
      <c r="K187" s="144" t="str">
        <f>IFERROR(VLOOKUP($D187,LISTA!A128:J8378,8,0),"")</f>
        <v/>
      </c>
      <c r="L187" s="144" t="str">
        <f t="shared" si="24"/>
        <v/>
      </c>
      <c r="M187" s="227" t="str">
        <f t="shared" si="25"/>
        <v/>
      </c>
      <c r="N187" s="155" t="str">
        <f t="shared" si="17"/>
        <v/>
      </c>
      <c r="O187" s="155" t="str">
        <f t="shared" si="18"/>
        <v/>
      </c>
      <c r="P187" s="155" t="str">
        <f>IFERROR(VLOOKUP($D187,LISTA!A164:J8414,10,0),"")</f>
        <v/>
      </c>
      <c r="Q187" s="228" t="str">
        <f t="shared" si="29"/>
        <v/>
      </c>
      <c r="R187" s="285" t="str">
        <f t="shared" si="30"/>
        <v/>
      </c>
      <c r="S187" s="189" t="str">
        <f t="shared" si="31"/>
        <v/>
      </c>
      <c r="U187" s="138" t="str">
        <f t="shared" si="26"/>
        <v/>
      </c>
      <c r="V187" s="219" t="str">
        <f t="shared" si="22"/>
        <v/>
      </c>
      <c r="W187" s="220" t="e">
        <f t="shared" si="32"/>
        <v>#VALUE!</v>
      </c>
    </row>
    <row r="188" spans="1:23" x14ac:dyDescent="0.25">
      <c r="A188" s="162"/>
      <c r="B188" s="154" t="str">
        <f t="shared" si="27"/>
        <v/>
      </c>
      <c r="C188" s="679" t="str">
        <f t="shared" si="28"/>
        <v/>
      </c>
      <c r="D188" s="276"/>
      <c r="E188" s="716" t="str">
        <f>IFERROR(VLOOKUP($D188,LISTA!A165:J8415,4,0),"")</f>
        <v/>
      </c>
      <c r="F188" s="716"/>
      <c r="G188" s="716" t="str">
        <f>IFERROR(VLOOKUP($D188,LISTA!A164:J8414,5,0),"")</f>
        <v/>
      </c>
      <c r="H188" s="716"/>
      <c r="I188" s="157"/>
      <c r="J188" s="144" t="str">
        <f>IFERROR(VLOOKUP($D188,LISTA!A129:J8379,7,0),"")</f>
        <v/>
      </c>
      <c r="K188" s="144" t="str">
        <f>IFERROR(VLOOKUP($D188,LISTA!A129:J8379,8,0),"")</f>
        <v/>
      </c>
      <c r="L188" s="144" t="str">
        <f t="shared" si="24"/>
        <v/>
      </c>
      <c r="M188" s="227" t="str">
        <f t="shared" si="25"/>
        <v/>
      </c>
      <c r="N188" s="155" t="str">
        <f t="shared" si="17"/>
        <v/>
      </c>
      <c r="O188" s="155" t="str">
        <f t="shared" si="18"/>
        <v/>
      </c>
      <c r="P188" s="155" t="str">
        <f>IFERROR(VLOOKUP($D188,LISTA!A165:J8415,10,0),"")</f>
        <v/>
      </c>
      <c r="Q188" s="228" t="str">
        <f t="shared" si="29"/>
        <v/>
      </c>
      <c r="R188" s="285" t="str">
        <f t="shared" si="30"/>
        <v/>
      </c>
      <c r="S188" s="189" t="str">
        <f t="shared" si="31"/>
        <v/>
      </c>
      <c r="U188" s="138" t="str">
        <f t="shared" si="26"/>
        <v/>
      </c>
      <c r="V188" s="219" t="str">
        <f t="shared" si="22"/>
        <v/>
      </c>
      <c r="W188" s="220" t="e">
        <f t="shared" si="32"/>
        <v>#VALUE!</v>
      </c>
    </row>
    <row r="189" spans="1:23" x14ac:dyDescent="0.25">
      <c r="A189" s="162"/>
      <c r="B189" s="154" t="str">
        <f t="shared" si="27"/>
        <v/>
      </c>
      <c r="C189" s="679" t="str">
        <f t="shared" si="28"/>
        <v/>
      </c>
      <c r="D189" s="276"/>
      <c r="E189" s="716" t="str">
        <f>IFERROR(VLOOKUP($D189,LISTA!A166:J8416,4,0),"")</f>
        <v/>
      </c>
      <c r="F189" s="716"/>
      <c r="G189" s="716" t="str">
        <f>IFERROR(VLOOKUP($D189,LISTA!A165:J8415,5,0),"")</f>
        <v/>
      </c>
      <c r="H189" s="716"/>
      <c r="I189" s="157"/>
      <c r="J189" s="144" t="str">
        <f>IFERROR(VLOOKUP($D189,LISTA!A130:J8380,7,0),"")</f>
        <v/>
      </c>
      <c r="K189" s="144" t="str">
        <f>IFERROR(VLOOKUP($D189,LISTA!A130:J8380,8,0),"")</f>
        <v/>
      </c>
      <c r="L189" s="144" t="str">
        <f t="shared" si="24"/>
        <v/>
      </c>
      <c r="M189" s="227" t="str">
        <f t="shared" si="25"/>
        <v/>
      </c>
      <c r="N189" s="155" t="str">
        <f t="shared" si="17"/>
        <v/>
      </c>
      <c r="O189" s="155" t="str">
        <f t="shared" si="18"/>
        <v/>
      </c>
      <c r="P189" s="155" t="str">
        <f>IFERROR(VLOOKUP($D189,LISTA!A166:J8416,10,0),"")</f>
        <v/>
      </c>
      <c r="Q189" s="228" t="str">
        <f t="shared" si="29"/>
        <v/>
      </c>
      <c r="R189" s="285" t="str">
        <f t="shared" si="30"/>
        <v/>
      </c>
      <c r="S189" s="189" t="str">
        <f t="shared" si="31"/>
        <v/>
      </c>
      <c r="U189" s="138" t="str">
        <f t="shared" si="26"/>
        <v/>
      </c>
      <c r="V189" s="219" t="str">
        <f t="shared" si="22"/>
        <v/>
      </c>
      <c r="W189" s="220" t="e">
        <f t="shared" si="32"/>
        <v>#VALUE!</v>
      </c>
    </row>
    <row r="190" spans="1:23" x14ac:dyDescent="0.25">
      <c r="A190" s="162"/>
      <c r="B190" s="154" t="str">
        <f t="shared" si="27"/>
        <v/>
      </c>
      <c r="C190" s="679" t="str">
        <f t="shared" si="28"/>
        <v/>
      </c>
      <c r="D190" s="276"/>
      <c r="E190" s="716" t="str">
        <f>IFERROR(VLOOKUP($D190,LISTA!A167:J8417,4,0),"")</f>
        <v/>
      </c>
      <c r="F190" s="716"/>
      <c r="G190" s="716" t="str">
        <f>IFERROR(VLOOKUP($D190,LISTA!A166:J8416,5,0),"")</f>
        <v/>
      </c>
      <c r="H190" s="716"/>
      <c r="I190" s="157"/>
      <c r="J190" s="144" t="str">
        <f>IFERROR(VLOOKUP($D190,LISTA!A131:J8381,7,0),"")</f>
        <v/>
      </c>
      <c r="K190" s="144" t="str">
        <f>IFERROR(VLOOKUP($D190,LISTA!A131:J8381,8,0),"")</f>
        <v/>
      </c>
      <c r="L190" s="144" t="str">
        <f t="shared" si="24"/>
        <v/>
      </c>
      <c r="M190" s="227" t="str">
        <f t="shared" si="25"/>
        <v/>
      </c>
      <c r="N190" s="155" t="str">
        <f t="shared" si="17"/>
        <v/>
      </c>
      <c r="O190" s="155" t="str">
        <f t="shared" si="18"/>
        <v/>
      </c>
      <c r="P190" s="155" t="str">
        <f>IFERROR(VLOOKUP($D190,LISTA!A167:J8417,10,0),"")</f>
        <v/>
      </c>
      <c r="Q190" s="228" t="str">
        <f t="shared" si="29"/>
        <v/>
      </c>
      <c r="R190" s="285" t="str">
        <f t="shared" si="30"/>
        <v/>
      </c>
      <c r="S190" s="189" t="str">
        <f t="shared" si="31"/>
        <v/>
      </c>
      <c r="U190" s="138" t="str">
        <f t="shared" si="26"/>
        <v/>
      </c>
      <c r="V190" s="219" t="str">
        <f t="shared" si="22"/>
        <v/>
      </c>
      <c r="W190" s="220" t="e">
        <f t="shared" si="32"/>
        <v>#VALUE!</v>
      </c>
    </row>
    <row r="191" spans="1:23" x14ac:dyDescent="0.25">
      <c r="A191" s="162"/>
      <c r="B191" s="154" t="str">
        <f t="shared" si="27"/>
        <v/>
      </c>
      <c r="C191" s="679" t="str">
        <f t="shared" si="28"/>
        <v/>
      </c>
      <c r="D191" s="276"/>
      <c r="E191" s="716" t="str">
        <f>IFERROR(VLOOKUP($D191,LISTA!A168:J8418,4,0),"")</f>
        <v/>
      </c>
      <c r="F191" s="716"/>
      <c r="G191" s="716" t="str">
        <f>IFERROR(VLOOKUP($D191,LISTA!A167:J8417,5,0),"")</f>
        <v/>
      </c>
      <c r="H191" s="716"/>
      <c r="I191" s="157"/>
      <c r="J191" s="144" t="str">
        <f>IFERROR(VLOOKUP($D191,LISTA!A132:J8382,7,0),"")</f>
        <v/>
      </c>
      <c r="K191" s="144" t="str">
        <f>IFERROR(VLOOKUP($D191,LISTA!A132:J8382,8,0),"")</f>
        <v/>
      </c>
      <c r="L191" s="144" t="str">
        <f t="shared" si="24"/>
        <v/>
      </c>
      <c r="M191" s="227" t="str">
        <f t="shared" si="25"/>
        <v/>
      </c>
      <c r="N191" s="155" t="str">
        <f t="shared" si="17"/>
        <v/>
      </c>
      <c r="O191" s="155" t="str">
        <f t="shared" si="18"/>
        <v/>
      </c>
      <c r="P191" s="155" t="str">
        <f>IFERROR(VLOOKUP($D191,LISTA!A168:J8418,10,0),"")</f>
        <v/>
      </c>
      <c r="Q191" s="228" t="str">
        <f t="shared" si="29"/>
        <v/>
      </c>
      <c r="R191" s="285" t="str">
        <f t="shared" si="30"/>
        <v/>
      </c>
      <c r="S191" s="189" t="str">
        <f t="shared" si="31"/>
        <v/>
      </c>
      <c r="U191" s="138" t="str">
        <f t="shared" si="26"/>
        <v/>
      </c>
      <c r="V191" s="219" t="str">
        <f t="shared" si="22"/>
        <v/>
      </c>
      <c r="W191" s="220" t="e">
        <f t="shared" si="32"/>
        <v>#VALUE!</v>
      </c>
    </row>
    <row r="192" spans="1:23" x14ac:dyDescent="0.25">
      <c r="A192" s="162"/>
      <c r="B192" s="154" t="str">
        <f t="shared" si="27"/>
        <v/>
      </c>
      <c r="C192" s="679" t="str">
        <f t="shared" si="28"/>
        <v/>
      </c>
      <c r="D192" s="276"/>
      <c r="E192" s="716" t="str">
        <f>IFERROR(VLOOKUP($D192,LISTA!A169:J8419,4,0),"")</f>
        <v/>
      </c>
      <c r="F192" s="716"/>
      <c r="G192" s="716" t="str">
        <f>IFERROR(VLOOKUP($D192,LISTA!A168:J8418,5,0),"")</f>
        <v/>
      </c>
      <c r="H192" s="716"/>
      <c r="I192" s="157"/>
      <c r="J192" s="144" t="str">
        <f>IFERROR(VLOOKUP($D192,LISTA!A133:J8383,7,0),"")</f>
        <v/>
      </c>
      <c r="K192" s="144" t="str">
        <f>IFERROR(VLOOKUP($D192,LISTA!A133:J8383,8,0),"")</f>
        <v/>
      </c>
      <c r="L192" s="144" t="str">
        <f t="shared" si="24"/>
        <v/>
      </c>
      <c r="M192" s="227" t="str">
        <f t="shared" si="25"/>
        <v/>
      </c>
      <c r="N192" s="155" t="str">
        <f t="shared" si="17"/>
        <v/>
      </c>
      <c r="O192" s="155" t="str">
        <f t="shared" si="18"/>
        <v/>
      </c>
      <c r="P192" s="155" t="str">
        <f>IFERROR(VLOOKUP($D192,LISTA!A169:J8419,10,0),"")</f>
        <v/>
      </c>
      <c r="Q192" s="228" t="str">
        <f t="shared" si="29"/>
        <v/>
      </c>
      <c r="R192" s="285" t="str">
        <f t="shared" si="30"/>
        <v/>
      </c>
      <c r="S192" s="189" t="str">
        <f t="shared" si="31"/>
        <v/>
      </c>
      <c r="U192" s="138" t="str">
        <f t="shared" si="26"/>
        <v/>
      </c>
      <c r="V192" s="219" t="str">
        <f t="shared" si="22"/>
        <v/>
      </c>
      <c r="W192" s="220" t="e">
        <f t="shared" si="32"/>
        <v>#VALUE!</v>
      </c>
    </row>
    <row r="193" spans="1:23" x14ac:dyDescent="0.25">
      <c r="A193" s="162"/>
      <c r="B193" s="154" t="str">
        <f t="shared" si="27"/>
        <v/>
      </c>
      <c r="C193" s="679" t="str">
        <f t="shared" si="28"/>
        <v/>
      </c>
      <c r="D193" s="276"/>
      <c r="E193" s="716" t="str">
        <f>IFERROR(VLOOKUP($D193,LISTA!A170:J8420,4,0),"")</f>
        <v/>
      </c>
      <c r="F193" s="716"/>
      <c r="G193" s="716" t="str">
        <f>IFERROR(VLOOKUP($D193,LISTA!A169:J8419,5,0),"")</f>
        <v/>
      </c>
      <c r="H193" s="716"/>
      <c r="I193" s="157"/>
      <c r="J193" s="144" t="str">
        <f>IFERROR(VLOOKUP($D193,LISTA!A134:J8384,7,0),"")</f>
        <v/>
      </c>
      <c r="K193" s="144" t="str">
        <f>IFERROR(VLOOKUP($D193,LISTA!A134:J8384,8,0),"")</f>
        <v/>
      </c>
      <c r="L193" s="144" t="str">
        <f t="shared" si="24"/>
        <v/>
      </c>
      <c r="M193" s="227" t="str">
        <f t="shared" si="25"/>
        <v/>
      </c>
      <c r="N193" s="155" t="str">
        <f t="shared" si="17"/>
        <v/>
      </c>
      <c r="O193" s="155" t="str">
        <f t="shared" si="18"/>
        <v/>
      </c>
      <c r="P193" s="155" t="str">
        <f>IFERROR(VLOOKUP($D193,LISTA!A170:J8420,10,0),"")</f>
        <v/>
      </c>
      <c r="Q193" s="228" t="str">
        <f t="shared" si="29"/>
        <v/>
      </c>
      <c r="R193" s="285" t="str">
        <f t="shared" si="30"/>
        <v/>
      </c>
      <c r="S193" s="189" t="str">
        <f t="shared" si="31"/>
        <v/>
      </c>
      <c r="U193" s="138" t="str">
        <f t="shared" si="26"/>
        <v/>
      </c>
      <c r="V193" s="219" t="str">
        <f t="shared" si="22"/>
        <v/>
      </c>
      <c r="W193" s="220" t="e">
        <f t="shared" si="32"/>
        <v>#VALUE!</v>
      </c>
    </row>
    <row r="194" spans="1:23" x14ac:dyDescent="0.25">
      <c r="A194" s="162"/>
      <c r="B194" s="154" t="str">
        <f t="shared" si="27"/>
        <v/>
      </c>
      <c r="C194" s="679" t="str">
        <f t="shared" si="28"/>
        <v/>
      </c>
      <c r="D194" s="276"/>
      <c r="E194" s="716" t="str">
        <f>IFERROR(VLOOKUP($D194,LISTA!A171:J8421,4,0),"")</f>
        <v/>
      </c>
      <c r="F194" s="716"/>
      <c r="G194" s="716" t="str">
        <f>IFERROR(VLOOKUP($D194,LISTA!A170:J8420,5,0),"")</f>
        <v/>
      </c>
      <c r="H194" s="716"/>
      <c r="I194" s="157"/>
      <c r="J194" s="144" t="str">
        <f>IFERROR(VLOOKUP($D194,LISTA!A135:J8385,7,0),"")</f>
        <v/>
      </c>
      <c r="K194" s="144" t="str">
        <f>IFERROR(VLOOKUP($D194,LISTA!A135:J8385,8,0),"")</f>
        <v/>
      </c>
      <c r="L194" s="144" t="str">
        <f t="shared" si="24"/>
        <v/>
      </c>
      <c r="M194" s="227" t="str">
        <f t="shared" si="25"/>
        <v/>
      </c>
      <c r="N194" s="155" t="str">
        <f t="shared" si="17"/>
        <v/>
      </c>
      <c r="O194" s="155" t="str">
        <f t="shared" si="18"/>
        <v/>
      </c>
      <c r="P194" s="155" t="str">
        <f>IFERROR(VLOOKUP($D194,LISTA!A171:J8421,10,0),"")</f>
        <v/>
      </c>
      <c r="Q194" s="228" t="str">
        <f t="shared" si="29"/>
        <v/>
      </c>
      <c r="R194" s="285" t="str">
        <f t="shared" si="30"/>
        <v/>
      </c>
      <c r="S194" s="189" t="str">
        <f t="shared" si="31"/>
        <v/>
      </c>
      <c r="U194" s="138" t="str">
        <f t="shared" si="26"/>
        <v/>
      </c>
      <c r="V194" s="219" t="str">
        <f t="shared" si="22"/>
        <v/>
      </c>
      <c r="W194" s="220" t="e">
        <f t="shared" si="32"/>
        <v>#VALUE!</v>
      </c>
    </row>
    <row r="195" spans="1:23" x14ac:dyDescent="0.25">
      <c r="A195" s="162"/>
      <c r="B195" s="154" t="str">
        <f t="shared" si="27"/>
        <v/>
      </c>
      <c r="C195" s="679" t="str">
        <f t="shared" si="28"/>
        <v/>
      </c>
      <c r="D195" s="276"/>
      <c r="E195" s="716" t="str">
        <f>IFERROR(VLOOKUP($D195,LISTA!A172:J8422,4,0),"")</f>
        <v/>
      </c>
      <c r="F195" s="716"/>
      <c r="G195" s="716" t="str">
        <f>IFERROR(VLOOKUP($D195,LISTA!A171:J8421,5,0),"")</f>
        <v/>
      </c>
      <c r="H195" s="716"/>
      <c r="I195" s="157"/>
      <c r="J195" s="144" t="str">
        <f>IFERROR(VLOOKUP($D195,LISTA!A136:J8386,7,0),"")</f>
        <v/>
      </c>
      <c r="K195" s="144" t="str">
        <f>IFERROR(VLOOKUP($D195,LISTA!A136:J8386,8,0),"")</f>
        <v/>
      </c>
      <c r="L195" s="144" t="str">
        <f t="shared" si="24"/>
        <v/>
      </c>
      <c r="M195" s="227" t="str">
        <f t="shared" si="25"/>
        <v/>
      </c>
      <c r="N195" s="155" t="str">
        <f t="shared" si="17"/>
        <v/>
      </c>
      <c r="O195" s="155" t="str">
        <f t="shared" si="18"/>
        <v/>
      </c>
      <c r="P195" s="155" t="str">
        <f>IFERROR(VLOOKUP($D195,LISTA!A172:J8422,10,0),"")</f>
        <v/>
      </c>
      <c r="Q195" s="228" t="str">
        <f t="shared" si="29"/>
        <v/>
      </c>
      <c r="R195" s="285" t="str">
        <f t="shared" si="30"/>
        <v/>
      </c>
      <c r="S195" s="189" t="str">
        <f t="shared" si="31"/>
        <v/>
      </c>
      <c r="U195" s="138" t="str">
        <f t="shared" si="26"/>
        <v/>
      </c>
      <c r="V195" s="219" t="str">
        <f t="shared" si="22"/>
        <v/>
      </c>
      <c r="W195" s="220" t="e">
        <f t="shared" si="32"/>
        <v>#VALUE!</v>
      </c>
    </row>
    <row r="196" spans="1:23" x14ac:dyDescent="0.25">
      <c r="A196" s="162"/>
      <c r="B196" s="154" t="str">
        <f t="shared" si="27"/>
        <v/>
      </c>
      <c r="C196" s="679" t="str">
        <f t="shared" si="28"/>
        <v/>
      </c>
      <c r="D196" s="276"/>
      <c r="E196" s="716" t="str">
        <f>IFERROR(VLOOKUP($D196,LISTA!A173:J8423,4,0),"")</f>
        <v/>
      </c>
      <c r="F196" s="716"/>
      <c r="G196" s="716" t="str">
        <f>IFERROR(VLOOKUP($D196,LISTA!A172:J8422,5,0),"")</f>
        <v/>
      </c>
      <c r="H196" s="716"/>
      <c r="I196" s="157"/>
      <c r="J196" s="144" t="str">
        <f>IFERROR(VLOOKUP($D196,LISTA!A137:J8387,7,0),"")</f>
        <v/>
      </c>
      <c r="K196" s="144" t="str">
        <f>IFERROR(VLOOKUP($D196,LISTA!A137:J8387,8,0),"")</f>
        <v/>
      </c>
      <c r="L196" s="144" t="str">
        <f t="shared" si="24"/>
        <v/>
      </c>
      <c r="M196" s="227" t="str">
        <f t="shared" si="25"/>
        <v/>
      </c>
      <c r="N196" s="155" t="str">
        <f t="shared" si="17"/>
        <v/>
      </c>
      <c r="O196" s="155" t="str">
        <f t="shared" si="18"/>
        <v/>
      </c>
      <c r="P196" s="155" t="str">
        <f>IFERROR(VLOOKUP($D196,LISTA!A173:J8423,10,0),"")</f>
        <v/>
      </c>
      <c r="Q196" s="228" t="str">
        <f t="shared" si="29"/>
        <v/>
      </c>
      <c r="R196" s="285" t="str">
        <f t="shared" si="30"/>
        <v/>
      </c>
      <c r="S196" s="189" t="str">
        <f t="shared" si="31"/>
        <v/>
      </c>
      <c r="U196" s="138" t="str">
        <f t="shared" si="26"/>
        <v/>
      </c>
      <c r="V196" s="219" t="str">
        <f t="shared" si="22"/>
        <v/>
      </c>
      <c r="W196" s="220" t="e">
        <f t="shared" si="32"/>
        <v>#VALUE!</v>
      </c>
    </row>
    <row r="197" spans="1:23" x14ac:dyDescent="0.25">
      <c r="B197" s="154" t="str">
        <f t="shared" si="27"/>
        <v/>
      </c>
      <c r="C197" s="679" t="str">
        <f t="shared" si="28"/>
        <v/>
      </c>
      <c r="D197" s="276"/>
      <c r="E197" s="716" t="str">
        <f>IFERROR(VLOOKUP($D197,LISTA!A174:J8424,4,0),"")</f>
        <v/>
      </c>
      <c r="F197" s="716"/>
      <c r="G197" s="716" t="str">
        <f>IFERROR(VLOOKUP($D197,LISTA!A173:J8423,5,0),"")</f>
        <v/>
      </c>
      <c r="H197" s="716"/>
      <c r="I197" s="157"/>
      <c r="J197" s="144" t="str">
        <f>IFERROR(VLOOKUP($D197,LISTA!A138:J8388,7,0),"")</f>
        <v/>
      </c>
      <c r="K197" s="144" t="str">
        <f>IFERROR(VLOOKUP($D197,LISTA!A138:J8388,8,0),"")</f>
        <v/>
      </c>
      <c r="L197" s="144" t="str">
        <f t="shared" si="24"/>
        <v/>
      </c>
      <c r="M197" s="227" t="str">
        <f t="shared" si="25"/>
        <v/>
      </c>
      <c r="N197" s="155" t="str">
        <f t="shared" si="17"/>
        <v/>
      </c>
      <c r="O197" s="155" t="str">
        <f t="shared" si="18"/>
        <v/>
      </c>
      <c r="P197" s="155" t="str">
        <f>IFERROR(VLOOKUP($D197,LISTA!A174:J8424,10,0),"")</f>
        <v/>
      </c>
      <c r="Q197" s="228" t="str">
        <f t="shared" si="29"/>
        <v/>
      </c>
      <c r="R197" s="285" t="str">
        <f t="shared" si="30"/>
        <v/>
      </c>
      <c r="S197" s="189" t="str">
        <f t="shared" si="31"/>
        <v/>
      </c>
      <c r="U197" s="138" t="str">
        <f t="shared" si="26"/>
        <v/>
      </c>
      <c r="V197" s="219" t="str">
        <f t="shared" si="22"/>
        <v/>
      </c>
      <c r="W197" s="220" t="e">
        <f t="shared" si="32"/>
        <v>#VALUE!</v>
      </c>
    </row>
    <row r="198" spans="1:23" x14ac:dyDescent="0.25">
      <c r="B198" s="154" t="str">
        <f t="shared" si="27"/>
        <v/>
      </c>
      <c r="C198" s="679" t="str">
        <f t="shared" si="28"/>
        <v/>
      </c>
      <c r="D198" s="276"/>
      <c r="E198" s="716" t="str">
        <f>IFERROR(VLOOKUP($D198,LISTA!A175:J8425,4,0),"")</f>
        <v/>
      </c>
      <c r="F198" s="716"/>
      <c r="G198" s="716" t="str">
        <f>IFERROR(VLOOKUP($D198,LISTA!A174:J8424,5,0),"")</f>
        <v/>
      </c>
      <c r="H198" s="716"/>
      <c r="I198" s="157"/>
      <c r="J198" s="144" t="str">
        <f>IFERROR(VLOOKUP($D198,LISTA!A139:J8389,7,0),"")</f>
        <v/>
      </c>
      <c r="K198" s="144" t="str">
        <f>IFERROR(VLOOKUP($D198,LISTA!A139:J8389,8,0),"")</f>
        <v/>
      </c>
      <c r="L198" s="144" t="str">
        <f t="shared" si="24"/>
        <v/>
      </c>
      <c r="M198" s="227" t="str">
        <f t="shared" si="25"/>
        <v/>
      </c>
      <c r="N198" s="155" t="str">
        <f t="shared" si="17"/>
        <v/>
      </c>
      <c r="O198" s="155" t="str">
        <f t="shared" si="18"/>
        <v/>
      </c>
      <c r="P198" s="155" t="str">
        <f>IFERROR(VLOOKUP($D198,LISTA!A175:J8425,10,0),"")</f>
        <v/>
      </c>
      <c r="Q198" s="228" t="str">
        <f t="shared" si="29"/>
        <v/>
      </c>
      <c r="R198" s="285" t="str">
        <f t="shared" si="30"/>
        <v/>
      </c>
      <c r="S198" s="189" t="str">
        <f t="shared" si="31"/>
        <v/>
      </c>
      <c r="U198" s="138" t="str">
        <f t="shared" si="26"/>
        <v/>
      </c>
      <c r="V198" s="219" t="str">
        <f t="shared" si="22"/>
        <v/>
      </c>
      <c r="W198" s="220" t="e">
        <f t="shared" si="32"/>
        <v>#VALUE!</v>
      </c>
    </row>
    <row r="199" spans="1:23" x14ac:dyDescent="0.25">
      <c r="B199" s="154" t="str">
        <f t="shared" si="27"/>
        <v/>
      </c>
      <c r="C199" s="679" t="str">
        <f t="shared" si="28"/>
        <v/>
      </c>
      <c r="D199" s="276"/>
      <c r="E199" s="716" t="str">
        <f>IFERROR(VLOOKUP($D199,LISTA!A176:J8426,4,0),"")</f>
        <v/>
      </c>
      <c r="F199" s="716"/>
      <c r="G199" s="716" t="str">
        <f>IFERROR(VLOOKUP($D199,LISTA!A175:J8425,5,0),"")</f>
        <v/>
      </c>
      <c r="H199" s="716"/>
      <c r="I199" s="157"/>
      <c r="J199" s="144" t="str">
        <f>IFERROR(VLOOKUP($D199,LISTA!A140:J8390,7,0),"")</f>
        <v/>
      </c>
      <c r="K199" s="144" t="str">
        <f>IFERROR(VLOOKUP($D199,LISTA!A140:J8390,8,0),"")</f>
        <v/>
      </c>
      <c r="L199" s="144" t="str">
        <f t="shared" si="24"/>
        <v/>
      </c>
      <c r="M199" s="227" t="str">
        <f t="shared" si="25"/>
        <v/>
      </c>
      <c r="N199" s="155" t="str">
        <f t="shared" si="17"/>
        <v/>
      </c>
      <c r="O199" s="155" t="str">
        <f t="shared" si="18"/>
        <v/>
      </c>
      <c r="P199" s="155" t="str">
        <f>IFERROR(VLOOKUP($D199,LISTA!A176:J8426,10,0),"")</f>
        <v/>
      </c>
      <c r="Q199" s="228" t="str">
        <f t="shared" si="29"/>
        <v/>
      </c>
      <c r="R199" s="285" t="str">
        <f t="shared" si="30"/>
        <v/>
      </c>
      <c r="S199" s="189" t="str">
        <f t="shared" si="31"/>
        <v/>
      </c>
      <c r="U199" s="138" t="str">
        <f t="shared" si="26"/>
        <v/>
      </c>
      <c r="V199" s="219" t="str">
        <f t="shared" si="22"/>
        <v/>
      </c>
      <c r="W199" s="220" t="e">
        <f t="shared" si="32"/>
        <v>#VALUE!</v>
      </c>
    </row>
    <row r="200" spans="1:23" x14ac:dyDescent="0.25">
      <c r="B200" s="154" t="str">
        <f t="shared" si="27"/>
        <v/>
      </c>
      <c r="C200" s="679" t="str">
        <f t="shared" si="28"/>
        <v/>
      </c>
      <c r="D200" s="276"/>
      <c r="E200" s="716" t="str">
        <f>IFERROR(VLOOKUP($D200,LISTA!A177:J8427,4,0),"")</f>
        <v/>
      </c>
      <c r="F200" s="716"/>
      <c r="G200" s="716" t="str">
        <f>IFERROR(VLOOKUP($D200,LISTA!A176:J8426,5,0),"")</f>
        <v/>
      </c>
      <c r="H200" s="716"/>
      <c r="I200" s="157"/>
      <c r="J200" s="144" t="str">
        <f>IFERROR(VLOOKUP($D200,LISTA!A141:J8391,7,0),"")</f>
        <v/>
      </c>
      <c r="K200" s="144" t="str">
        <f>IFERROR(VLOOKUP($D200,LISTA!A141:J8391,8,0),"")</f>
        <v/>
      </c>
      <c r="L200" s="144" t="str">
        <f t="shared" si="24"/>
        <v/>
      </c>
      <c r="M200" s="227" t="str">
        <f t="shared" si="25"/>
        <v/>
      </c>
      <c r="N200" s="155" t="str">
        <f t="shared" si="17"/>
        <v/>
      </c>
      <c r="O200" s="155" t="str">
        <f t="shared" si="18"/>
        <v/>
      </c>
      <c r="P200" s="155" t="str">
        <f>IFERROR(VLOOKUP($D200,LISTA!A177:J8427,10,0),"")</f>
        <v/>
      </c>
      <c r="Q200" s="228" t="str">
        <f t="shared" si="29"/>
        <v/>
      </c>
      <c r="R200" s="285" t="str">
        <f t="shared" si="30"/>
        <v/>
      </c>
      <c r="S200" s="189" t="str">
        <f t="shared" si="31"/>
        <v/>
      </c>
      <c r="U200" s="138" t="str">
        <f t="shared" si="26"/>
        <v/>
      </c>
      <c r="V200" s="219" t="str">
        <f t="shared" si="22"/>
        <v/>
      </c>
      <c r="W200" s="220" t="e">
        <f t="shared" si="32"/>
        <v>#VALUE!</v>
      </c>
    </row>
    <row r="201" spans="1:23" x14ac:dyDescent="0.25">
      <c r="B201" s="154" t="str">
        <f t="shared" si="27"/>
        <v/>
      </c>
      <c r="C201" s="679" t="str">
        <f t="shared" si="28"/>
        <v/>
      </c>
      <c r="D201" s="276"/>
      <c r="E201" s="716" t="str">
        <f>IFERROR(VLOOKUP($D201,LISTA!A178:J8428,4,0),"")</f>
        <v/>
      </c>
      <c r="F201" s="716"/>
      <c r="G201" s="716" t="str">
        <f>IFERROR(VLOOKUP($D201,LISTA!A177:J8427,5,0),"")</f>
        <v/>
      </c>
      <c r="H201" s="716"/>
      <c r="I201" s="157"/>
      <c r="J201" s="144" t="str">
        <f>IFERROR(VLOOKUP($D201,LISTA!A142:J8392,7,0),"")</f>
        <v/>
      </c>
      <c r="K201" s="144" t="str">
        <f>IFERROR(VLOOKUP($D201,LISTA!A142:J8392,8,0),"")</f>
        <v/>
      </c>
      <c r="L201" s="144" t="str">
        <f t="shared" si="24"/>
        <v/>
      </c>
      <c r="M201" s="227" t="str">
        <f t="shared" si="25"/>
        <v/>
      </c>
      <c r="N201" s="155" t="str">
        <f t="shared" si="17"/>
        <v/>
      </c>
      <c r="O201" s="155" t="str">
        <f t="shared" si="18"/>
        <v/>
      </c>
      <c r="P201" s="155" t="str">
        <f>IFERROR(VLOOKUP($D201,LISTA!A178:J8428,10,0),"")</f>
        <v/>
      </c>
      <c r="Q201" s="228" t="str">
        <f t="shared" si="29"/>
        <v/>
      </c>
      <c r="R201" s="285" t="str">
        <f t="shared" si="30"/>
        <v/>
      </c>
      <c r="S201" s="189" t="str">
        <f t="shared" si="31"/>
        <v/>
      </c>
      <c r="U201" s="138" t="str">
        <f t="shared" si="26"/>
        <v/>
      </c>
      <c r="V201" s="219" t="str">
        <f t="shared" si="22"/>
        <v/>
      </c>
      <c r="W201" s="220" t="e">
        <f t="shared" si="32"/>
        <v>#VALUE!</v>
      </c>
    </row>
    <row r="202" spans="1:23" x14ac:dyDescent="0.25">
      <c r="B202" s="154" t="str">
        <f t="shared" si="27"/>
        <v/>
      </c>
      <c r="C202" s="679" t="str">
        <f t="shared" si="28"/>
        <v/>
      </c>
      <c r="D202" s="276"/>
      <c r="E202" s="716" t="str">
        <f>IFERROR(VLOOKUP($D202,LISTA!A179:J8429,4,0),"")</f>
        <v/>
      </c>
      <c r="F202" s="716"/>
      <c r="G202" s="716" t="str">
        <f>IFERROR(VLOOKUP($D202,LISTA!A178:J8428,5,0),"")</f>
        <v/>
      </c>
      <c r="H202" s="716"/>
      <c r="I202" s="157"/>
      <c r="J202" s="144" t="str">
        <f>IFERROR(VLOOKUP($D202,LISTA!A143:J8393,7,0),"")</f>
        <v/>
      </c>
      <c r="K202" s="144" t="str">
        <f>IFERROR(VLOOKUP($D202,LISTA!A143:J8393,8,0),"")</f>
        <v/>
      </c>
      <c r="L202" s="144" t="str">
        <f t="shared" si="24"/>
        <v/>
      </c>
      <c r="M202" s="227" t="str">
        <f t="shared" si="25"/>
        <v/>
      </c>
      <c r="N202" s="155" t="str">
        <f t="shared" si="17"/>
        <v/>
      </c>
      <c r="O202" s="155" t="str">
        <f t="shared" si="18"/>
        <v/>
      </c>
      <c r="P202" s="155" t="str">
        <f>IFERROR(VLOOKUP($D202,LISTA!A179:J8429,10,0),"")</f>
        <v/>
      </c>
      <c r="Q202" s="228" t="str">
        <f t="shared" si="29"/>
        <v/>
      </c>
      <c r="R202" s="285" t="str">
        <f t="shared" si="30"/>
        <v/>
      </c>
      <c r="S202" s="189" t="str">
        <f t="shared" si="31"/>
        <v/>
      </c>
      <c r="U202" s="138" t="str">
        <f t="shared" si="26"/>
        <v/>
      </c>
      <c r="V202" s="219" t="str">
        <f t="shared" si="22"/>
        <v/>
      </c>
      <c r="W202" s="220" t="e">
        <f t="shared" si="32"/>
        <v>#VALUE!</v>
      </c>
    </row>
    <row r="203" spans="1:23" x14ac:dyDescent="0.25">
      <c r="B203" s="154" t="str">
        <f t="shared" si="27"/>
        <v/>
      </c>
      <c r="C203" s="679" t="str">
        <f t="shared" si="28"/>
        <v/>
      </c>
      <c r="D203" s="276"/>
      <c r="E203" s="716" t="str">
        <f>IFERROR(VLOOKUP($D203,LISTA!A180:J8430,4,0),"")</f>
        <v/>
      </c>
      <c r="F203" s="716"/>
      <c r="G203" s="716" t="str">
        <f>IFERROR(VLOOKUP($D203,LISTA!A179:J8429,5,0),"")</f>
        <v/>
      </c>
      <c r="H203" s="716"/>
      <c r="I203" s="157"/>
      <c r="J203" s="144" t="str">
        <f>IFERROR(VLOOKUP($D203,LISTA!A144:J8394,7,0),"")</f>
        <v/>
      </c>
      <c r="K203" s="144" t="str">
        <f>IFERROR(VLOOKUP($D203,LISTA!A144:J8394,8,0),"")</f>
        <v/>
      </c>
      <c r="L203" s="144" t="str">
        <f t="shared" si="24"/>
        <v/>
      </c>
      <c r="M203" s="227" t="str">
        <f t="shared" si="25"/>
        <v/>
      </c>
      <c r="N203" s="155" t="str">
        <f t="shared" si="17"/>
        <v/>
      </c>
      <c r="O203" s="155" t="str">
        <f t="shared" si="18"/>
        <v/>
      </c>
      <c r="P203" s="155" t="str">
        <f>IFERROR(VLOOKUP($D203,LISTA!A180:J8430,10,0),"")</f>
        <v/>
      </c>
      <c r="Q203" s="228" t="str">
        <f t="shared" si="29"/>
        <v/>
      </c>
      <c r="R203" s="285" t="str">
        <f t="shared" si="30"/>
        <v/>
      </c>
      <c r="S203" s="189" t="str">
        <f t="shared" si="31"/>
        <v/>
      </c>
      <c r="U203" s="138" t="str">
        <f t="shared" si="26"/>
        <v/>
      </c>
      <c r="V203" s="219" t="str">
        <f t="shared" si="22"/>
        <v/>
      </c>
      <c r="W203" s="220" t="e">
        <f t="shared" si="32"/>
        <v>#VALUE!</v>
      </c>
    </row>
    <row r="204" spans="1:23" x14ac:dyDescent="0.25">
      <c r="B204" s="154" t="str">
        <f>IF($D204="","",$B203+1)</f>
        <v/>
      </c>
      <c r="C204" s="679" t="str">
        <f t="shared" si="28"/>
        <v/>
      </c>
      <c r="D204" s="276"/>
      <c r="E204" s="716" t="str">
        <f>IFERROR(VLOOKUP($D204,LISTA!A181:J8431,4,0),"")</f>
        <v/>
      </c>
      <c r="F204" s="716"/>
      <c r="G204" s="716" t="str">
        <f>IFERROR(VLOOKUP($D204,LISTA!A180:J8430,5,0),"")</f>
        <v/>
      </c>
      <c r="H204" s="716"/>
      <c r="I204" s="157"/>
      <c r="J204" s="144" t="str">
        <f>IFERROR(VLOOKUP($D204,LISTA!A145:J8395,7,0),"")</f>
        <v/>
      </c>
      <c r="K204" s="144" t="str">
        <f>IFERROR(VLOOKUP($D204,LISTA!A145:J8395,8,0),"")</f>
        <v/>
      </c>
      <c r="L204" s="144" t="str">
        <f t="shared" si="24"/>
        <v/>
      </c>
      <c r="M204" s="227" t="str">
        <f t="shared" si="25"/>
        <v/>
      </c>
      <c r="N204" s="155" t="str">
        <f t="shared" si="17"/>
        <v/>
      </c>
      <c r="O204" s="155" t="str">
        <f t="shared" si="18"/>
        <v/>
      </c>
      <c r="P204" s="155" t="str">
        <f>IFERROR(VLOOKUP($D204,LISTA!A181:J8431,10,0),"")</f>
        <v/>
      </c>
      <c r="Q204" s="228" t="str">
        <f t="shared" si="29"/>
        <v/>
      </c>
      <c r="R204" s="285" t="str">
        <f t="shared" si="30"/>
        <v/>
      </c>
      <c r="S204" s="189" t="str">
        <f t="shared" si="31"/>
        <v/>
      </c>
      <c r="U204" s="138" t="str">
        <f t="shared" si="26"/>
        <v/>
      </c>
      <c r="V204" s="219" t="str">
        <f t="shared" si="22"/>
        <v/>
      </c>
      <c r="W204" s="220" t="e">
        <f t="shared" si="32"/>
        <v>#VALUE!</v>
      </c>
    </row>
    <row r="205" spans="1:23" x14ac:dyDescent="0.25">
      <c r="B205" s="154" t="str">
        <f>IF($D205="","",$B204+1)</f>
        <v/>
      </c>
      <c r="C205" s="679" t="str">
        <f t="shared" si="28"/>
        <v/>
      </c>
      <c r="D205" s="276"/>
      <c r="E205" s="716" t="str">
        <f>IFERROR(VLOOKUP($D205,LISTA!A182:J8432,4,0),"")</f>
        <v/>
      </c>
      <c r="F205" s="716"/>
      <c r="G205" s="716" t="str">
        <f>IFERROR(VLOOKUP($D205,LISTA!A181:J8431,5,0),"")</f>
        <v/>
      </c>
      <c r="H205" s="716"/>
      <c r="I205" s="157"/>
      <c r="J205" s="144" t="str">
        <f>IFERROR(VLOOKUP($D205,LISTA!A146:J8396,7,0),"")</f>
        <v/>
      </c>
      <c r="K205" s="144" t="str">
        <f>IFERROR(VLOOKUP($D205,LISTA!A146:J8396,8,0),"")</f>
        <v/>
      </c>
      <c r="L205" s="144" t="str">
        <f t="shared" si="24"/>
        <v/>
      </c>
      <c r="M205" s="227" t="str">
        <f t="shared" si="25"/>
        <v/>
      </c>
      <c r="N205" s="155" t="str">
        <f t="shared" si="17"/>
        <v/>
      </c>
      <c r="O205" s="155" t="str">
        <f t="shared" si="18"/>
        <v/>
      </c>
      <c r="P205" s="155" t="str">
        <f>IFERROR(VLOOKUP($D205,LISTA!A182:J8432,10,0),"")</f>
        <v/>
      </c>
      <c r="Q205" s="228" t="str">
        <f t="shared" si="29"/>
        <v/>
      </c>
      <c r="R205" s="285" t="str">
        <f t="shared" si="30"/>
        <v/>
      </c>
      <c r="S205" s="189" t="str">
        <f t="shared" si="31"/>
        <v/>
      </c>
      <c r="U205" s="138" t="str">
        <f t="shared" si="26"/>
        <v/>
      </c>
      <c r="V205" s="219" t="str">
        <f t="shared" si="22"/>
        <v/>
      </c>
      <c r="W205" s="220" t="e">
        <f t="shared" si="32"/>
        <v>#VALUE!</v>
      </c>
    </row>
    <row r="206" spans="1:23" ht="15.75" thickBot="1" x14ac:dyDescent="0.3">
      <c r="B206" s="230" t="str">
        <f>IF($D206="","",$B205+1)</f>
        <v/>
      </c>
      <c r="C206" s="680" t="str">
        <f t="shared" si="28"/>
        <v/>
      </c>
      <c r="D206" s="278"/>
      <c r="E206" s="721" t="str">
        <f>IFERROR(VLOOKUP($D206,LISTA!A183:J8433,4,0),"")</f>
        <v/>
      </c>
      <c r="F206" s="721"/>
      <c r="G206" s="721" t="str">
        <f>IFERROR(VLOOKUP($D206,LISTA!A182:J8432,5,0),"")</f>
        <v/>
      </c>
      <c r="H206" s="721"/>
      <c r="I206" s="231"/>
      <c r="J206" s="156" t="str">
        <f>IFERROR(VLOOKUP($D206,LISTA!A147:J8397,7,0),"")</f>
        <v/>
      </c>
      <c r="K206" s="156" t="str">
        <f>IFERROR(VLOOKUP($D206,LISTA!A147:J8397,8,0),"")</f>
        <v/>
      </c>
      <c r="L206" s="156" t="str">
        <f t="shared" si="24"/>
        <v/>
      </c>
      <c r="M206" s="232" t="str">
        <f t="shared" si="25"/>
        <v/>
      </c>
      <c r="N206" s="233" t="str">
        <f t="shared" si="17"/>
        <v/>
      </c>
      <c r="O206" s="233" t="str">
        <f t="shared" si="18"/>
        <v/>
      </c>
      <c r="P206" s="233" t="str">
        <f>IFERROR(VLOOKUP($D206,LISTA!A183:J8433,10,0),"")</f>
        <v/>
      </c>
      <c r="Q206" s="234" t="str">
        <f t="shared" si="29"/>
        <v/>
      </c>
      <c r="R206" s="285" t="str">
        <f t="shared" si="30"/>
        <v/>
      </c>
      <c r="S206" s="189" t="str">
        <f t="shared" si="31"/>
        <v/>
      </c>
      <c r="U206" s="138" t="str">
        <f t="shared" si="26"/>
        <v/>
      </c>
      <c r="V206" s="219" t="str">
        <f t="shared" si="22"/>
        <v/>
      </c>
      <c r="W206" s="220" t="e">
        <f t="shared" si="32"/>
        <v>#VALUE!</v>
      </c>
    </row>
    <row r="207" spans="1:23" ht="19.5" thickBot="1" x14ac:dyDescent="0.35">
      <c r="B207" s="717" t="s">
        <v>192</v>
      </c>
      <c r="C207" s="718"/>
      <c r="D207" s="718"/>
      <c r="E207" s="718"/>
      <c r="F207" s="718"/>
      <c r="G207" s="718"/>
      <c r="H207" s="718"/>
      <c r="I207" s="718"/>
      <c r="J207" s="718"/>
      <c r="K207" s="718"/>
      <c r="L207" s="718"/>
      <c r="M207" s="718"/>
      <c r="N207" s="743" t="s">
        <v>126</v>
      </c>
      <c r="O207" s="743"/>
      <c r="P207" s="743"/>
      <c r="Q207" s="130">
        <f>SUM($Q$17:$Q$206)</f>
        <v>0</v>
      </c>
      <c r="U207" s="138" t="str">
        <f>LEFT($E207,5)</f>
        <v/>
      </c>
      <c r="V207" s="219" t="str">
        <f t="shared" si="22"/>
        <v/>
      </c>
      <c r="W207" s="220">
        <f t="shared" si="32"/>
        <v>1</v>
      </c>
    </row>
    <row r="208" spans="1:23" ht="24" thickBot="1" x14ac:dyDescent="0.4">
      <c r="B208" s="161"/>
      <c r="C208" s="191"/>
      <c r="D208" s="153"/>
      <c r="E208" s="191"/>
      <c r="F208" s="191"/>
      <c r="G208" s="191"/>
      <c r="H208" s="235"/>
      <c r="I208" s="235"/>
      <c r="J208" s="236"/>
      <c r="K208" s="153"/>
      <c r="L208" s="153"/>
      <c r="M208" s="237"/>
      <c r="N208" s="238"/>
      <c r="O208" s="239"/>
      <c r="P208" s="279" t="s">
        <v>122</v>
      </c>
      <c r="Q208" s="240">
        <f>IFERROR($J$212*$F$214,"")+($J$213*$F$213)+($J$214*$F$212)</f>
        <v>0</v>
      </c>
      <c r="U208" s="138" t="str">
        <f>LEFT($E208,5)</f>
        <v/>
      </c>
      <c r="V208" s="219" t="str">
        <f t="shared" si="22"/>
        <v/>
      </c>
      <c r="W208" s="220">
        <f t="shared" si="32"/>
        <v>1</v>
      </c>
    </row>
    <row r="209" spans="2:23" ht="19.5" thickBot="1" x14ac:dyDescent="0.35">
      <c r="B209" s="162"/>
      <c r="D209" s="733" t="s">
        <v>49</v>
      </c>
      <c r="E209" s="734"/>
      <c r="F209" s="241">
        <f>SUMIFS($O$17:$O206,$V$17:$V$206,"GAP")</f>
        <v>0</v>
      </c>
      <c r="H209" s="741" t="s">
        <v>44</v>
      </c>
      <c r="I209" s="742" t="s">
        <v>127</v>
      </c>
      <c r="J209" s="236">
        <f>SUM($C$17:$C$206)</f>
        <v>0</v>
      </c>
      <c r="K209" s="242"/>
      <c r="L209" s="281" t="s">
        <v>27</v>
      </c>
      <c r="M209" s="252" t="s">
        <v>44</v>
      </c>
      <c r="N209" s="253" t="s">
        <v>144</v>
      </c>
      <c r="O209" s="243"/>
      <c r="P209" s="280" t="s">
        <v>121</v>
      </c>
      <c r="Q209" s="244" t="str">
        <f>PEDIDO!$Q$209</f>
        <v>SIN FLETE</v>
      </c>
      <c r="T209" s="139" t="s">
        <v>123</v>
      </c>
      <c r="V209" s="219" t="str">
        <f t="shared" si="22"/>
        <v>0</v>
      </c>
      <c r="W209" s="220">
        <f t="shared" si="32"/>
        <v>1</v>
      </c>
    </row>
    <row r="210" spans="2:23" ht="19.5" thickBot="1" x14ac:dyDescent="0.35">
      <c r="B210" s="162"/>
      <c r="D210" s="735" t="s">
        <v>48</v>
      </c>
      <c r="E210" s="736"/>
      <c r="F210" s="245">
        <f>SUMIFS($O$17:$O206,$V$17:$V$206,"KAI")</f>
        <v>0</v>
      </c>
      <c r="G210" s="246"/>
      <c r="H210" s="739" t="s">
        <v>45</v>
      </c>
      <c r="I210" s="740"/>
      <c r="J210" s="155">
        <f>SUM(I17:I206)</f>
        <v>0</v>
      </c>
      <c r="L210" s="257" t="s">
        <v>134</v>
      </c>
      <c r="M210" s="242">
        <f>COUNTIFS($U$17:$U$206,$U$12,$V$17:$V$206,$V$12)</f>
        <v>0</v>
      </c>
      <c r="N210" s="258">
        <f>SUMIFS($I$17:$I$206,$U$17:$U$206,$U$12,$V$17:$V$206,$V$12)</f>
        <v>0</v>
      </c>
      <c r="O210" s="247"/>
      <c r="P210" s="280" t="s">
        <v>125</v>
      </c>
      <c r="Q210" s="248">
        <f>IFERROR($Q$207*1.19,"")</f>
        <v>0</v>
      </c>
      <c r="T210" s="140">
        <v>749000</v>
      </c>
      <c r="V210" s="219" t="str">
        <f t="shared" si="22"/>
        <v>0</v>
      </c>
      <c r="W210" s="220">
        <f t="shared" ref="W210:W273" si="33">1-(R210/100)</f>
        <v>1</v>
      </c>
    </row>
    <row r="211" spans="2:23" ht="16.5" thickBot="1" x14ac:dyDescent="0.3">
      <c r="B211" s="162"/>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Q211" s="166"/>
      <c r="T211" s="140">
        <v>750000</v>
      </c>
      <c r="V211" s="219" t="str">
        <f t="shared" si="22"/>
        <v>%</v>
      </c>
      <c r="W211" s="220">
        <f t="shared" si="33"/>
        <v>1</v>
      </c>
    </row>
    <row r="212" spans="2:23" ht="19.5" thickBot="1" x14ac:dyDescent="0.35">
      <c r="B212" s="162"/>
      <c r="D212" s="727" t="s">
        <v>116</v>
      </c>
      <c r="E212" s="728"/>
      <c r="F212" s="251">
        <f>SUMIFS($O$17:$O$206,$L$17:$L$206,$D$212)</f>
        <v>0</v>
      </c>
      <c r="H212" s="729" t="s">
        <v>110</v>
      </c>
      <c r="I212" s="730"/>
      <c r="J212" s="185">
        <f>IF(D11=8532429,25%,IF(AND($F$214&gt;0,$F$214&lt;=$T$210),15%,IF(AND($F$214&gt;=$T$211,$F$214&lt;=$T$212),20%,IF(AND($F$214&gt;=$T$213,$F$214&lt;=$T$214),22%,IF($F$214&gt;$T$215,25%,0)))))</f>
        <v>0</v>
      </c>
      <c r="K212" s="272" t="str">
        <f>IF(D11=8532429,45,IF(AND($F$214&gt;0,$F$214&lt;=$T$210),45,IF(AND($F$214&gt;=$T$211,$F$214&lt;=$T$212),25,IF(AND($F$214&gt;=$T$213,$F$214&lt;=$T$214),25,IF($F$214&gt;$T$215,25,"")))))</f>
        <v/>
      </c>
      <c r="L212" s="282" t="s">
        <v>194</v>
      </c>
      <c r="M212" s="263">
        <f>COUNTIFS($U$17:$U$206,$U$14,$V$17:$V$206,$V$14)</f>
        <v>0</v>
      </c>
      <c r="N212" s="258">
        <f>SUMIFS($I$17:$I$206,$U$17:$U$206,$U$14,$V$17:$V$206,$V$14)</f>
        <v>0</v>
      </c>
      <c r="O212" s="254"/>
      <c r="P212" s="684"/>
      <c r="Q212" s="255"/>
      <c r="T212" s="140">
        <v>1499000</v>
      </c>
      <c r="V212" s="219" t="str">
        <f t="shared" si="22"/>
        <v>0</v>
      </c>
      <c r="W212" s="220">
        <f t="shared" si="33"/>
        <v>1</v>
      </c>
    </row>
    <row r="213" spans="2:23" ht="19.5" thickBot="1" x14ac:dyDescent="0.35">
      <c r="B213" s="162"/>
      <c r="D213" s="727" t="s">
        <v>117</v>
      </c>
      <c r="E213" s="728"/>
      <c r="F213" s="251">
        <f>SUMIFS($O$17:$O$206,$L$17:$L$206,$D$213)</f>
        <v>0</v>
      </c>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Q213" s="166"/>
      <c r="T213" s="140">
        <v>1500000</v>
      </c>
      <c r="V213" s="219" t="str">
        <f t="shared" si="22"/>
        <v>0</v>
      </c>
      <c r="W213" s="220">
        <f t="shared" si="33"/>
        <v>1</v>
      </c>
    </row>
    <row r="214" spans="2:23" ht="19.5" thickBot="1" x14ac:dyDescent="0.35">
      <c r="B214" s="162"/>
      <c r="D214" s="725" t="s">
        <v>120</v>
      </c>
      <c r="E214" s="726"/>
      <c r="F214" s="260">
        <f>SUMIFS($O$17:$O$206,$L$17:$L$206,$D$214)</f>
        <v>0</v>
      </c>
      <c r="H214" s="731" t="s">
        <v>112</v>
      </c>
      <c r="I214" s="732"/>
      <c r="J214" s="261">
        <f>IF(D11=8532429,20%,IF($F$212&lt;&gt;0,0.15,0))</f>
        <v>0</v>
      </c>
      <c r="K214" s="274" t="str">
        <f>IF(D11=8532429,45,IF($F$212&lt;&gt;0,30,""))</f>
        <v/>
      </c>
      <c r="L214" s="262" t="s">
        <v>195</v>
      </c>
      <c r="M214" s="263">
        <f>COUNTIFS($U$17:$U$206,$U$16,$V$17:$V$206,$V$16)</f>
        <v>0</v>
      </c>
      <c r="N214" s="258">
        <f>SUMIFS($I$17:$I$206,$U$17:$U$206,$U$16,$V$17:$V$206,$V$16)</f>
        <v>0</v>
      </c>
      <c r="Q214" s="166"/>
      <c r="T214" s="140">
        <v>1999000</v>
      </c>
      <c r="V214" s="219" t="str">
        <f t="shared" si="22"/>
        <v>0</v>
      </c>
      <c r="W214" s="220">
        <f t="shared" si="33"/>
        <v>1</v>
      </c>
    </row>
    <row r="215" spans="2:23" ht="19.5" thickBot="1" x14ac:dyDescent="0.35">
      <c r="B215" s="162"/>
      <c r="D215" s="719" t="s">
        <v>47</v>
      </c>
      <c r="E215" s="720"/>
      <c r="F215" s="131">
        <f>SUM($F$212:$F$214)</f>
        <v>0</v>
      </c>
      <c r="H215" s="132"/>
      <c r="L215" s="133" t="s">
        <v>116</v>
      </c>
      <c r="M215" s="144">
        <f>SUMIF($L$17:$L$206,$L$215,$C$17:$C$206)</f>
        <v>0</v>
      </c>
      <c r="N215" s="264">
        <f>SUMIFS($I$17:$I$206,$L$17:$L$206,$L$215)</f>
        <v>0</v>
      </c>
      <c r="Q215" s="166"/>
      <c r="T215" s="140">
        <v>2000000</v>
      </c>
      <c r="V215" s="219" t="str">
        <f t="shared" si="22"/>
        <v/>
      </c>
      <c r="W215" s="220">
        <f t="shared" si="33"/>
        <v>1</v>
      </c>
    </row>
    <row r="216" spans="2:23" ht="15.75" thickBot="1" x14ac:dyDescent="0.3">
      <c r="B216" s="265"/>
      <c r="C216" s="266"/>
      <c r="D216" s="266"/>
      <c r="E216" s="266"/>
      <c r="F216" s="266"/>
      <c r="G216" s="266"/>
      <c r="H216" s="266"/>
      <c r="I216" s="266"/>
      <c r="J216" s="266"/>
      <c r="K216" s="266"/>
      <c r="L216" s="267" t="s">
        <v>117</v>
      </c>
      <c r="M216" s="258">
        <f>SUMIF($L$17:$L$206,$L$216,$C$17:$C$206)</f>
        <v>0</v>
      </c>
      <c r="N216" s="264">
        <f>SUMIFS($I$17:$I$206,$L$17:$L$206,$L$216)</f>
        <v>0</v>
      </c>
      <c r="O216" s="266"/>
      <c r="P216" s="266"/>
      <c r="Q216" s="268"/>
      <c r="T216" s="140"/>
      <c r="V216" s="219" t="str">
        <f t="shared" si="22"/>
        <v/>
      </c>
      <c r="W216" s="220">
        <f t="shared" si="33"/>
        <v>1</v>
      </c>
    </row>
    <row r="217" spans="2:23" ht="15.75" thickBot="1" x14ac:dyDescent="0.3">
      <c r="B217" s="162"/>
      <c r="D217" s="679"/>
      <c r="E217" s="679"/>
      <c r="F217" s="679"/>
      <c r="G217" s="679"/>
      <c r="H217" s="679"/>
      <c r="I217" s="269"/>
      <c r="J217" s="679"/>
      <c r="K217" s="165"/>
      <c r="L217" s="270" t="s">
        <v>120</v>
      </c>
      <c r="M217" s="258">
        <f>SUMIF($L$17:$L$206,$L$217,$C$17:$C$206)</f>
        <v>0</v>
      </c>
      <c r="N217" s="258">
        <f>SUMIFS($I$17:$I$206,$L$17:$L$206,$L$217)</f>
        <v>0</v>
      </c>
      <c r="Q217" s="166"/>
      <c r="T217" s="140"/>
      <c r="V217" s="219" t="str">
        <f t="shared" si="22"/>
        <v/>
      </c>
      <c r="W217" s="220">
        <f t="shared" si="33"/>
        <v>1</v>
      </c>
    </row>
    <row r="218" spans="2:23" ht="15.75" thickBot="1" x14ac:dyDescent="0.3">
      <c r="B218" s="84"/>
      <c r="C218" s="167"/>
      <c r="D218" s="156"/>
      <c r="E218" s="167"/>
      <c r="F218" s="167"/>
      <c r="G218" s="167"/>
      <c r="H218" s="167"/>
      <c r="I218" s="75"/>
      <c r="J218" s="156"/>
      <c r="K218" s="156"/>
      <c r="L218" s="156"/>
      <c r="M218" s="156"/>
      <c r="N218" s="156"/>
      <c r="O218" s="156"/>
      <c r="P218" s="156"/>
      <c r="Q218" s="85"/>
      <c r="T218" s="140" t="s">
        <v>124</v>
      </c>
      <c r="V218" s="219" t="e">
        <f>LEFT(#REF!,3)</f>
        <v>#REF!</v>
      </c>
      <c r="W218" s="220">
        <f t="shared" si="33"/>
        <v>1</v>
      </c>
    </row>
    <row r="219" spans="2:23" ht="15.75" thickBot="1" x14ac:dyDescent="0.3">
      <c r="B219" s="752" t="s">
        <v>143</v>
      </c>
      <c r="C219" s="753"/>
      <c r="D219" s="753"/>
      <c r="E219" s="753"/>
      <c r="F219" s="753"/>
      <c r="G219" s="753"/>
      <c r="H219" s="753"/>
      <c r="I219" s="753"/>
      <c r="J219" s="753"/>
      <c r="K219" s="753"/>
      <c r="L219" s="753"/>
      <c r="M219" s="753"/>
      <c r="N219" s="753"/>
      <c r="O219" s="753"/>
      <c r="P219" s="753"/>
      <c r="Q219" s="754"/>
      <c r="T219" s="140">
        <f>F212*J214</f>
        <v>0</v>
      </c>
      <c r="V219" s="219" t="e">
        <f>LEFT(#REF!,3)</f>
        <v>#REF!</v>
      </c>
      <c r="W219" s="220">
        <f t="shared" si="33"/>
        <v>1</v>
      </c>
    </row>
    <row r="220" spans="2:23" x14ac:dyDescent="0.25">
      <c r="G220" s="226"/>
      <c r="T220" s="140">
        <f>F213*J213</f>
        <v>0</v>
      </c>
      <c r="V220" s="219" t="e">
        <f>LEFT(#REF!,3)</f>
        <v>#REF!</v>
      </c>
      <c r="W220" s="220">
        <f t="shared" si="33"/>
        <v>1</v>
      </c>
    </row>
    <row r="221" spans="2:23" x14ac:dyDescent="0.25">
      <c r="G221" s="226"/>
      <c r="T221" s="140">
        <f>F214*J212</f>
        <v>0</v>
      </c>
      <c r="V221" s="219" t="str">
        <f t="shared" ref="V221:V284" si="34">LEFT(J218,3)</f>
        <v/>
      </c>
      <c r="W221" s="220">
        <f t="shared" si="33"/>
        <v>1</v>
      </c>
    </row>
    <row r="222" spans="2:23" x14ac:dyDescent="0.25">
      <c r="G222" s="226"/>
      <c r="T222" s="12">
        <f>SUM(T219:T221)</f>
        <v>0</v>
      </c>
      <c r="V222" s="219" t="str">
        <f t="shared" si="34"/>
        <v/>
      </c>
      <c r="W222" s="220">
        <f t="shared" si="33"/>
        <v>1</v>
      </c>
    </row>
    <row r="223" spans="2:23" x14ac:dyDescent="0.25">
      <c r="G223" s="226"/>
      <c r="V223" s="219" t="str">
        <f t="shared" si="34"/>
        <v/>
      </c>
      <c r="W223" s="220">
        <f t="shared" si="33"/>
        <v>1</v>
      </c>
    </row>
    <row r="224" spans="2:23" x14ac:dyDescent="0.25">
      <c r="G224" s="226"/>
      <c r="V224" s="219" t="str">
        <f t="shared" si="34"/>
        <v/>
      </c>
      <c r="W224" s="220">
        <f t="shared" si="33"/>
        <v>1</v>
      </c>
    </row>
    <row r="225" spans="7:23" x14ac:dyDescent="0.25">
      <c r="G225" s="226"/>
      <c r="V225" s="219" t="str">
        <f t="shared" si="34"/>
        <v/>
      </c>
      <c r="W225" s="220">
        <f t="shared" si="33"/>
        <v>1</v>
      </c>
    </row>
    <row r="226" spans="7:23" x14ac:dyDescent="0.25">
      <c r="G226" s="226"/>
      <c r="V226" s="219" t="str">
        <f t="shared" si="34"/>
        <v/>
      </c>
      <c r="W226" s="220">
        <f t="shared" si="33"/>
        <v>1</v>
      </c>
    </row>
    <row r="227" spans="7:23" x14ac:dyDescent="0.25">
      <c r="G227" s="226"/>
      <c r="V227" s="219" t="str">
        <f t="shared" si="34"/>
        <v/>
      </c>
      <c r="W227" s="220">
        <f t="shared" si="33"/>
        <v>1</v>
      </c>
    </row>
    <row r="228" spans="7:23" x14ac:dyDescent="0.25">
      <c r="G228" s="226"/>
      <c r="V228" s="219" t="str">
        <f t="shared" si="34"/>
        <v/>
      </c>
      <c r="W228" s="220">
        <f t="shared" si="33"/>
        <v>1</v>
      </c>
    </row>
    <row r="229" spans="7:23" x14ac:dyDescent="0.25">
      <c r="G229" s="226"/>
      <c r="V229" s="219" t="str">
        <f t="shared" si="34"/>
        <v/>
      </c>
      <c r="W229" s="220">
        <f t="shared" si="33"/>
        <v>1</v>
      </c>
    </row>
    <row r="230" spans="7:23" x14ac:dyDescent="0.25">
      <c r="G230" s="226"/>
      <c r="V230" s="219" t="str">
        <f t="shared" si="34"/>
        <v/>
      </c>
      <c r="W230" s="220">
        <f t="shared" si="33"/>
        <v>1</v>
      </c>
    </row>
    <row r="231" spans="7:23" x14ac:dyDescent="0.25">
      <c r="G231" s="226"/>
      <c r="V231" s="219" t="str">
        <f t="shared" si="34"/>
        <v/>
      </c>
      <c r="W231" s="220">
        <f t="shared" si="33"/>
        <v>1</v>
      </c>
    </row>
    <row r="232" spans="7:23" x14ac:dyDescent="0.25">
      <c r="V232" s="219" t="str">
        <f t="shared" si="34"/>
        <v/>
      </c>
      <c r="W232" s="220">
        <f t="shared" si="33"/>
        <v>1</v>
      </c>
    </row>
    <row r="233" spans="7:23" x14ac:dyDescent="0.25">
      <c r="V233" s="219" t="str">
        <f t="shared" si="34"/>
        <v/>
      </c>
      <c r="W233" s="220">
        <f t="shared" si="33"/>
        <v>1</v>
      </c>
    </row>
    <row r="234" spans="7:23" x14ac:dyDescent="0.25">
      <c r="V234" s="219" t="str">
        <f t="shared" si="34"/>
        <v/>
      </c>
      <c r="W234" s="220">
        <f t="shared" si="33"/>
        <v>1</v>
      </c>
    </row>
    <row r="235" spans="7:23" x14ac:dyDescent="0.25">
      <c r="V235" s="219" t="str">
        <f t="shared" si="34"/>
        <v/>
      </c>
      <c r="W235" s="220">
        <f t="shared" si="33"/>
        <v>1</v>
      </c>
    </row>
    <row r="236" spans="7:23" x14ac:dyDescent="0.25">
      <c r="V236" s="219" t="str">
        <f t="shared" si="34"/>
        <v/>
      </c>
      <c r="W236" s="220">
        <f t="shared" si="33"/>
        <v>1</v>
      </c>
    </row>
    <row r="237" spans="7:23" x14ac:dyDescent="0.25">
      <c r="V237" s="219" t="str">
        <f t="shared" si="34"/>
        <v/>
      </c>
      <c r="W237" s="220">
        <f t="shared" si="33"/>
        <v>1</v>
      </c>
    </row>
    <row r="238" spans="7:23" x14ac:dyDescent="0.25">
      <c r="V238" s="219" t="str">
        <f t="shared" si="34"/>
        <v/>
      </c>
      <c r="W238" s="220">
        <f t="shared" si="33"/>
        <v>1</v>
      </c>
    </row>
    <row r="239" spans="7:23" x14ac:dyDescent="0.25">
      <c r="V239" s="219" t="str">
        <f t="shared" si="34"/>
        <v/>
      </c>
      <c r="W239" s="220">
        <f t="shared" si="33"/>
        <v>1</v>
      </c>
    </row>
    <row r="240" spans="7:23" x14ac:dyDescent="0.25">
      <c r="V240" s="219" t="str">
        <f t="shared" si="34"/>
        <v/>
      </c>
      <c r="W240" s="220">
        <f t="shared" si="33"/>
        <v>1</v>
      </c>
    </row>
    <row r="241" spans="22:23" x14ac:dyDescent="0.25">
      <c r="V241" s="219" t="str">
        <f t="shared" si="34"/>
        <v/>
      </c>
      <c r="W241" s="220">
        <f t="shared" si="33"/>
        <v>1</v>
      </c>
    </row>
    <row r="242" spans="22:23" x14ac:dyDescent="0.25">
      <c r="V242" s="219" t="str">
        <f t="shared" si="34"/>
        <v/>
      </c>
      <c r="W242" s="220">
        <f t="shared" si="33"/>
        <v>1</v>
      </c>
    </row>
    <row r="243" spans="22:23" x14ac:dyDescent="0.25">
      <c r="V243" s="219" t="str">
        <f t="shared" si="34"/>
        <v/>
      </c>
      <c r="W243" s="220">
        <f t="shared" si="33"/>
        <v>1</v>
      </c>
    </row>
    <row r="244" spans="22:23" x14ac:dyDescent="0.25">
      <c r="V244" s="219" t="str">
        <f t="shared" si="34"/>
        <v/>
      </c>
      <c r="W244" s="220">
        <f t="shared" si="33"/>
        <v>1</v>
      </c>
    </row>
    <row r="245" spans="22:23" x14ac:dyDescent="0.25">
      <c r="V245" s="219" t="str">
        <f t="shared" si="34"/>
        <v/>
      </c>
      <c r="W245" s="220">
        <f t="shared" si="33"/>
        <v>1</v>
      </c>
    </row>
    <row r="246" spans="22:23" x14ac:dyDescent="0.25">
      <c r="V246" s="219" t="str">
        <f t="shared" si="34"/>
        <v/>
      </c>
      <c r="W246" s="220">
        <f t="shared" si="33"/>
        <v>1</v>
      </c>
    </row>
    <row r="247" spans="22:23" x14ac:dyDescent="0.25">
      <c r="V247" s="219" t="str">
        <f t="shared" si="34"/>
        <v/>
      </c>
      <c r="W247" s="220">
        <f t="shared" si="33"/>
        <v>1</v>
      </c>
    </row>
    <row r="248" spans="22:23" x14ac:dyDescent="0.25">
      <c r="V248" s="219" t="str">
        <f t="shared" si="34"/>
        <v/>
      </c>
      <c r="W248" s="220">
        <f t="shared" si="33"/>
        <v>1</v>
      </c>
    </row>
    <row r="249" spans="22:23" x14ac:dyDescent="0.25">
      <c r="V249" s="219" t="str">
        <f t="shared" si="34"/>
        <v/>
      </c>
      <c r="W249" s="220">
        <f t="shared" si="33"/>
        <v>1</v>
      </c>
    </row>
    <row r="250" spans="22:23" x14ac:dyDescent="0.25">
      <c r="V250" s="219" t="str">
        <f t="shared" si="34"/>
        <v/>
      </c>
      <c r="W250" s="220">
        <f t="shared" si="33"/>
        <v>1</v>
      </c>
    </row>
    <row r="251" spans="22:23" x14ac:dyDescent="0.25">
      <c r="V251" s="219" t="str">
        <f t="shared" si="34"/>
        <v/>
      </c>
      <c r="W251" s="220">
        <f t="shared" si="33"/>
        <v>1</v>
      </c>
    </row>
    <row r="252" spans="22:23" x14ac:dyDescent="0.25">
      <c r="V252" s="219" t="str">
        <f t="shared" si="34"/>
        <v/>
      </c>
      <c r="W252" s="220">
        <f t="shared" si="33"/>
        <v>1</v>
      </c>
    </row>
    <row r="253" spans="22:23" x14ac:dyDescent="0.25">
      <c r="V253" s="219" t="str">
        <f t="shared" si="34"/>
        <v/>
      </c>
      <c r="W253" s="220">
        <f t="shared" si="33"/>
        <v>1</v>
      </c>
    </row>
    <row r="254" spans="22:23" x14ac:dyDescent="0.25">
      <c r="V254" s="219" t="str">
        <f t="shared" si="34"/>
        <v/>
      </c>
      <c r="W254" s="220">
        <f t="shared" si="33"/>
        <v>1</v>
      </c>
    </row>
    <row r="255" spans="22:23" x14ac:dyDescent="0.25">
      <c r="V255" s="219" t="str">
        <f t="shared" si="34"/>
        <v/>
      </c>
      <c r="W255" s="220">
        <f t="shared" si="33"/>
        <v>1</v>
      </c>
    </row>
    <row r="256" spans="22:23" x14ac:dyDescent="0.25">
      <c r="V256" s="219" t="str">
        <f t="shared" si="34"/>
        <v/>
      </c>
      <c r="W256" s="220">
        <f t="shared" si="33"/>
        <v>1</v>
      </c>
    </row>
    <row r="257" spans="22:23" x14ac:dyDescent="0.25">
      <c r="V257" s="219" t="str">
        <f t="shared" si="34"/>
        <v/>
      </c>
      <c r="W257" s="220">
        <f t="shared" si="33"/>
        <v>1</v>
      </c>
    </row>
    <row r="258" spans="22:23" x14ac:dyDescent="0.25">
      <c r="V258" s="219" t="str">
        <f t="shared" si="34"/>
        <v/>
      </c>
      <c r="W258" s="220">
        <f t="shared" si="33"/>
        <v>1</v>
      </c>
    </row>
    <row r="259" spans="22:23" x14ac:dyDescent="0.25">
      <c r="V259" s="219" t="str">
        <f t="shared" si="34"/>
        <v/>
      </c>
      <c r="W259" s="220">
        <f t="shared" si="33"/>
        <v>1</v>
      </c>
    </row>
    <row r="260" spans="22:23" x14ac:dyDescent="0.25">
      <c r="V260" s="219" t="str">
        <f t="shared" si="34"/>
        <v/>
      </c>
      <c r="W260" s="220">
        <f t="shared" si="33"/>
        <v>1</v>
      </c>
    </row>
    <row r="261" spans="22:23" x14ac:dyDescent="0.25">
      <c r="V261" s="219" t="str">
        <f t="shared" si="34"/>
        <v/>
      </c>
      <c r="W261" s="220">
        <f t="shared" si="33"/>
        <v>1</v>
      </c>
    </row>
    <row r="262" spans="22:23" x14ac:dyDescent="0.25">
      <c r="V262" s="219" t="str">
        <f t="shared" si="34"/>
        <v/>
      </c>
      <c r="W262" s="220">
        <f t="shared" si="33"/>
        <v>1</v>
      </c>
    </row>
    <row r="263" spans="22:23" x14ac:dyDescent="0.25">
      <c r="V263" s="219" t="str">
        <f t="shared" si="34"/>
        <v/>
      </c>
      <c r="W263" s="220">
        <f t="shared" si="33"/>
        <v>1</v>
      </c>
    </row>
    <row r="264" spans="22:23" x14ac:dyDescent="0.25">
      <c r="V264" s="219" t="str">
        <f t="shared" si="34"/>
        <v/>
      </c>
      <c r="W264" s="220">
        <f t="shared" si="33"/>
        <v>1</v>
      </c>
    </row>
    <row r="265" spans="22:23" x14ac:dyDescent="0.25">
      <c r="V265" s="219" t="str">
        <f t="shared" si="34"/>
        <v/>
      </c>
      <c r="W265" s="220">
        <f t="shared" si="33"/>
        <v>1</v>
      </c>
    </row>
    <row r="266" spans="22:23" x14ac:dyDescent="0.25">
      <c r="V266" s="219" t="str">
        <f t="shared" si="34"/>
        <v/>
      </c>
      <c r="W266" s="220">
        <f t="shared" si="33"/>
        <v>1</v>
      </c>
    </row>
    <row r="267" spans="22:23" x14ac:dyDescent="0.25">
      <c r="V267" s="219" t="str">
        <f t="shared" si="34"/>
        <v/>
      </c>
      <c r="W267" s="220">
        <f t="shared" si="33"/>
        <v>1</v>
      </c>
    </row>
    <row r="268" spans="22:23" x14ac:dyDescent="0.25">
      <c r="V268" s="219" t="str">
        <f t="shared" si="34"/>
        <v/>
      </c>
      <c r="W268" s="220">
        <f t="shared" si="33"/>
        <v>1</v>
      </c>
    </row>
    <row r="269" spans="22:23" x14ac:dyDescent="0.25">
      <c r="V269" s="219" t="str">
        <f t="shared" si="34"/>
        <v/>
      </c>
      <c r="W269" s="220">
        <f t="shared" si="33"/>
        <v>1</v>
      </c>
    </row>
    <row r="270" spans="22:23" x14ac:dyDescent="0.25">
      <c r="V270" s="219" t="str">
        <f t="shared" si="34"/>
        <v/>
      </c>
      <c r="W270" s="220">
        <f t="shared" si="33"/>
        <v>1</v>
      </c>
    </row>
    <row r="271" spans="22:23" x14ac:dyDescent="0.25">
      <c r="V271" s="219" t="str">
        <f t="shared" si="34"/>
        <v/>
      </c>
      <c r="W271" s="220">
        <f t="shared" si="33"/>
        <v>1</v>
      </c>
    </row>
    <row r="272" spans="22:23" x14ac:dyDescent="0.25">
      <c r="V272" s="219" t="str">
        <f t="shared" si="34"/>
        <v/>
      </c>
      <c r="W272" s="220">
        <f t="shared" si="33"/>
        <v>1</v>
      </c>
    </row>
    <row r="273" spans="22:23" x14ac:dyDescent="0.25">
      <c r="V273" s="219" t="str">
        <f t="shared" si="34"/>
        <v/>
      </c>
      <c r="W273" s="220">
        <f t="shared" si="33"/>
        <v>1</v>
      </c>
    </row>
    <row r="274" spans="22:23" x14ac:dyDescent="0.25">
      <c r="V274" s="219" t="str">
        <f t="shared" si="34"/>
        <v/>
      </c>
      <c r="W274" s="220">
        <f t="shared" ref="W274:W337" si="35">1-(R274/100)</f>
        <v>1</v>
      </c>
    </row>
    <row r="275" spans="22:23" x14ac:dyDescent="0.25">
      <c r="V275" s="219" t="str">
        <f t="shared" si="34"/>
        <v/>
      </c>
      <c r="W275" s="220">
        <f t="shared" si="35"/>
        <v>1</v>
      </c>
    </row>
    <row r="276" spans="22:23" x14ac:dyDescent="0.25">
      <c r="V276" s="219" t="str">
        <f t="shared" si="34"/>
        <v/>
      </c>
      <c r="W276" s="220">
        <f t="shared" si="35"/>
        <v>1</v>
      </c>
    </row>
    <row r="277" spans="22:23" x14ac:dyDescent="0.25">
      <c r="V277" s="219" t="str">
        <f t="shared" si="34"/>
        <v/>
      </c>
      <c r="W277" s="220">
        <f t="shared" si="35"/>
        <v>1</v>
      </c>
    </row>
    <row r="278" spans="22:23" x14ac:dyDescent="0.25">
      <c r="V278" s="219" t="str">
        <f t="shared" si="34"/>
        <v/>
      </c>
      <c r="W278" s="220">
        <f t="shared" si="35"/>
        <v>1</v>
      </c>
    </row>
    <row r="279" spans="22:23" x14ac:dyDescent="0.25">
      <c r="V279" s="219" t="str">
        <f t="shared" si="34"/>
        <v/>
      </c>
      <c r="W279" s="220">
        <f t="shared" si="35"/>
        <v>1</v>
      </c>
    </row>
    <row r="280" spans="22:23" x14ac:dyDescent="0.25">
      <c r="V280" s="219" t="str">
        <f t="shared" si="34"/>
        <v/>
      </c>
      <c r="W280" s="220">
        <f t="shared" si="35"/>
        <v>1</v>
      </c>
    </row>
    <row r="281" spans="22:23" x14ac:dyDescent="0.25">
      <c r="V281" s="219" t="str">
        <f t="shared" si="34"/>
        <v/>
      </c>
      <c r="W281" s="220">
        <f t="shared" si="35"/>
        <v>1</v>
      </c>
    </row>
    <row r="282" spans="22:23" x14ac:dyDescent="0.25">
      <c r="V282" s="219" t="str">
        <f t="shared" si="34"/>
        <v/>
      </c>
      <c r="W282" s="220">
        <f t="shared" si="35"/>
        <v>1</v>
      </c>
    </row>
    <row r="283" spans="22:23" x14ac:dyDescent="0.25">
      <c r="V283" s="219" t="str">
        <f t="shared" si="34"/>
        <v/>
      </c>
      <c r="W283" s="220">
        <f t="shared" si="35"/>
        <v>1</v>
      </c>
    </row>
    <row r="284" spans="22:23" x14ac:dyDescent="0.25">
      <c r="V284" s="219" t="str">
        <f t="shared" si="34"/>
        <v/>
      </c>
      <c r="W284" s="220">
        <f t="shared" si="35"/>
        <v>1</v>
      </c>
    </row>
    <row r="285" spans="22:23" x14ac:dyDescent="0.25">
      <c r="V285" s="219" t="str">
        <f t="shared" ref="V285:V348" si="36">LEFT(J282,3)</f>
        <v/>
      </c>
      <c r="W285" s="220">
        <f t="shared" si="35"/>
        <v>1</v>
      </c>
    </row>
    <row r="286" spans="22:23" x14ac:dyDescent="0.25">
      <c r="V286" s="219" t="str">
        <f t="shared" si="36"/>
        <v/>
      </c>
      <c r="W286" s="220">
        <f t="shared" si="35"/>
        <v>1</v>
      </c>
    </row>
    <row r="287" spans="22:23" x14ac:dyDescent="0.25">
      <c r="V287" s="219" t="str">
        <f t="shared" si="36"/>
        <v/>
      </c>
      <c r="W287" s="220">
        <f t="shared" si="35"/>
        <v>1</v>
      </c>
    </row>
    <row r="288" spans="22:23" x14ac:dyDescent="0.25">
      <c r="V288" s="219" t="str">
        <f t="shared" si="36"/>
        <v/>
      </c>
      <c r="W288" s="220">
        <f t="shared" si="35"/>
        <v>1</v>
      </c>
    </row>
    <row r="289" spans="22:23" x14ac:dyDescent="0.25">
      <c r="V289" s="219" t="str">
        <f t="shared" si="36"/>
        <v/>
      </c>
      <c r="W289" s="220">
        <f t="shared" si="35"/>
        <v>1</v>
      </c>
    </row>
    <row r="290" spans="22:23" x14ac:dyDescent="0.25">
      <c r="V290" s="219" t="str">
        <f t="shared" si="36"/>
        <v/>
      </c>
      <c r="W290" s="220">
        <f t="shared" si="35"/>
        <v>1</v>
      </c>
    </row>
    <row r="291" spans="22:23" x14ac:dyDescent="0.25">
      <c r="V291" s="219" t="str">
        <f t="shared" si="36"/>
        <v/>
      </c>
      <c r="W291" s="220">
        <f t="shared" si="35"/>
        <v>1</v>
      </c>
    </row>
    <row r="292" spans="22:23" x14ac:dyDescent="0.25">
      <c r="V292" s="219" t="str">
        <f t="shared" si="36"/>
        <v/>
      </c>
      <c r="W292" s="220">
        <f t="shared" si="35"/>
        <v>1</v>
      </c>
    </row>
    <row r="293" spans="22:23" x14ac:dyDescent="0.25">
      <c r="V293" s="219" t="str">
        <f t="shared" si="36"/>
        <v/>
      </c>
      <c r="W293" s="220">
        <f t="shared" si="35"/>
        <v>1</v>
      </c>
    </row>
    <row r="294" spans="22:23" x14ac:dyDescent="0.25">
      <c r="V294" s="219" t="str">
        <f t="shared" si="36"/>
        <v/>
      </c>
      <c r="W294" s="220">
        <f t="shared" si="35"/>
        <v>1</v>
      </c>
    </row>
    <row r="295" spans="22:23" x14ac:dyDescent="0.25">
      <c r="V295" s="219" t="str">
        <f t="shared" si="36"/>
        <v/>
      </c>
      <c r="W295" s="220">
        <f t="shared" si="35"/>
        <v>1</v>
      </c>
    </row>
    <row r="296" spans="22:23" x14ac:dyDescent="0.25">
      <c r="V296" s="219" t="str">
        <f t="shared" si="36"/>
        <v/>
      </c>
      <c r="W296" s="220">
        <f t="shared" si="35"/>
        <v>1</v>
      </c>
    </row>
    <row r="297" spans="22:23" x14ac:dyDescent="0.25">
      <c r="V297" s="219" t="str">
        <f t="shared" si="36"/>
        <v/>
      </c>
      <c r="W297" s="220">
        <f t="shared" si="35"/>
        <v>1</v>
      </c>
    </row>
    <row r="298" spans="22:23" x14ac:dyDescent="0.25">
      <c r="V298" s="219" t="str">
        <f t="shared" si="36"/>
        <v/>
      </c>
      <c r="W298" s="220">
        <f t="shared" si="35"/>
        <v>1</v>
      </c>
    </row>
    <row r="299" spans="22:23" x14ac:dyDescent="0.25">
      <c r="V299" s="219" t="str">
        <f t="shared" si="36"/>
        <v/>
      </c>
      <c r="W299" s="220">
        <f t="shared" si="35"/>
        <v>1</v>
      </c>
    </row>
    <row r="300" spans="22:23" x14ac:dyDescent="0.25">
      <c r="V300" s="219" t="str">
        <f t="shared" si="36"/>
        <v/>
      </c>
      <c r="W300" s="220">
        <f t="shared" si="35"/>
        <v>1</v>
      </c>
    </row>
    <row r="301" spans="22:23" x14ac:dyDescent="0.25">
      <c r="V301" s="219" t="str">
        <f t="shared" si="36"/>
        <v/>
      </c>
      <c r="W301" s="220">
        <f t="shared" si="35"/>
        <v>1</v>
      </c>
    </row>
    <row r="302" spans="22:23" x14ac:dyDescent="0.25">
      <c r="V302" s="219" t="str">
        <f t="shared" si="36"/>
        <v/>
      </c>
      <c r="W302" s="220">
        <f t="shared" si="35"/>
        <v>1</v>
      </c>
    </row>
    <row r="303" spans="22:23" x14ac:dyDescent="0.25">
      <c r="V303" s="219" t="str">
        <f t="shared" si="36"/>
        <v/>
      </c>
      <c r="W303" s="220">
        <f t="shared" si="35"/>
        <v>1</v>
      </c>
    </row>
    <row r="304" spans="22:23" x14ac:dyDescent="0.25">
      <c r="V304" s="219" t="str">
        <f t="shared" si="36"/>
        <v/>
      </c>
      <c r="W304" s="220">
        <f t="shared" si="35"/>
        <v>1</v>
      </c>
    </row>
    <row r="305" spans="22:23" x14ac:dyDescent="0.25">
      <c r="V305" s="219" t="str">
        <f t="shared" si="36"/>
        <v/>
      </c>
      <c r="W305" s="220">
        <f t="shared" si="35"/>
        <v>1</v>
      </c>
    </row>
    <row r="306" spans="22:23" x14ac:dyDescent="0.25">
      <c r="V306" s="219" t="str">
        <f t="shared" si="36"/>
        <v/>
      </c>
      <c r="W306" s="220">
        <f t="shared" si="35"/>
        <v>1</v>
      </c>
    </row>
    <row r="307" spans="22:23" x14ac:dyDescent="0.25">
      <c r="V307" s="219" t="str">
        <f t="shared" si="36"/>
        <v/>
      </c>
      <c r="W307" s="220">
        <f t="shared" si="35"/>
        <v>1</v>
      </c>
    </row>
    <row r="308" spans="22:23" x14ac:dyDescent="0.25">
      <c r="V308" s="219" t="str">
        <f t="shared" si="36"/>
        <v/>
      </c>
      <c r="W308" s="220">
        <f t="shared" si="35"/>
        <v>1</v>
      </c>
    </row>
    <row r="309" spans="22:23" x14ac:dyDescent="0.25">
      <c r="V309" s="219" t="str">
        <f t="shared" si="36"/>
        <v/>
      </c>
      <c r="W309" s="220">
        <f t="shared" si="35"/>
        <v>1</v>
      </c>
    </row>
    <row r="310" spans="22:23" x14ac:dyDescent="0.25">
      <c r="V310" s="219" t="str">
        <f t="shared" si="36"/>
        <v/>
      </c>
      <c r="W310" s="220">
        <f t="shared" si="35"/>
        <v>1</v>
      </c>
    </row>
    <row r="311" spans="22:23" x14ac:dyDescent="0.25">
      <c r="V311" s="219" t="str">
        <f t="shared" si="36"/>
        <v/>
      </c>
      <c r="W311" s="220">
        <f t="shared" si="35"/>
        <v>1</v>
      </c>
    </row>
    <row r="312" spans="22:23" x14ac:dyDescent="0.25">
      <c r="V312" s="219" t="str">
        <f t="shared" si="36"/>
        <v/>
      </c>
      <c r="W312" s="220">
        <f t="shared" si="35"/>
        <v>1</v>
      </c>
    </row>
    <row r="313" spans="22:23" x14ac:dyDescent="0.25">
      <c r="V313" s="219" t="str">
        <f t="shared" si="36"/>
        <v/>
      </c>
      <c r="W313" s="220">
        <f t="shared" si="35"/>
        <v>1</v>
      </c>
    </row>
    <row r="314" spans="22:23" x14ac:dyDescent="0.25">
      <c r="V314" s="219" t="str">
        <f t="shared" si="36"/>
        <v/>
      </c>
      <c r="W314" s="220">
        <f t="shared" si="35"/>
        <v>1</v>
      </c>
    </row>
    <row r="315" spans="22:23" x14ac:dyDescent="0.25">
      <c r="V315" s="219" t="str">
        <f t="shared" si="36"/>
        <v/>
      </c>
      <c r="W315" s="220">
        <f t="shared" si="35"/>
        <v>1</v>
      </c>
    </row>
    <row r="316" spans="22:23" x14ac:dyDescent="0.25">
      <c r="V316" s="219" t="str">
        <f t="shared" si="36"/>
        <v/>
      </c>
      <c r="W316" s="220">
        <f t="shared" si="35"/>
        <v>1</v>
      </c>
    </row>
    <row r="317" spans="22:23" x14ac:dyDescent="0.25">
      <c r="V317" s="219" t="str">
        <f t="shared" si="36"/>
        <v/>
      </c>
      <c r="W317" s="220">
        <f t="shared" si="35"/>
        <v>1</v>
      </c>
    </row>
    <row r="318" spans="22:23" x14ac:dyDescent="0.25">
      <c r="V318" s="219" t="str">
        <f t="shared" si="36"/>
        <v/>
      </c>
      <c r="W318" s="220">
        <f t="shared" si="35"/>
        <v>1</v>
      </c>
    </row>
    <row r="319" spans="22:23" x14ac:dyDescent="0.25">
      <c r="V319" s="219" t="str">
        <f t="shared" si="36"/>
        <v/>
      </c>
      <c r="W319" s="220">
        <f t="shared" si="35"/>
        <v>1</v>
      </c>
    </row>
    <row r="320" spans="22:23" x14ac:dyDescent="0.25">
      <c r="V320" s="219" t="str">
        <f t="shared" si="36"/>
        <v/>
      </c>
      <c r="W320" s="220">
        <f t="shared" si="35"/>
        <v>1</v>
      </c>
    </row>
    <row r="321" spans="22:23" x14ac:dyDescent="0.25">
      <c r="V321" s="219" t="str">
        <f t="shared" si="36"/>
        <v/>
      </c>
      <c r="W321" s="220">
        <f t="shared" si="35"/>
        <v>1</v>
      </c>
    </row>
    <row r="322" spans="22:23" x14ac:dyDescent="0.25">
      <c r="V322" s="219" t="str">
        <f t="shared" si="36"/>
        <v/>
      </c>
      <c r="W322" s="220">
        <f t="shared" si="35"/>
        <v>1</v>
      </c>
    </row>
    <row r="323" spans="22:23" x14ac:dyDescent="0.25">
      <c r="V323" s="219" t="str">
        <f t="shared" si="36"/>
        <v/>
      </c>
      <c r="W323" s="220">
        <f t="shared" si="35"/>
        <v>1</v>
      </c>
    </row>
    <row r="324" spans="22:23" x14ac:dyDescent="0.25">
      <c r="V324" s="219" t="str">
        <f t="shared" si="36"/>
        <v/>
      </c>
      <c r="W324" s="220">
        <f t="shared" si="35"/>
        <v>1</v>
      </c>
    </row>
    <row r="325" spans="22:23" x14ac:dyDescent="0.25">
      <c r="V325" s="219" t="str">
        <f t="shared" si="36"/>
        <v/>
      </c>
      <c r="W325" s="220">
        <f t="shared" si="35"/>
        <v>1</v>
      </c>
    </row>
    <row r="326" spans="22:23" x14ac:dyDescent="0.25">
      <c r="V326" s="219" t="str">
        <f t="shared" si="36"/>
        <v/>
      </c>
      <c r="W326" s="220">
        <f t="shared" si="35"/>
        <v>1</v>
      </c>
    </row>
    <row r="327" spans="22:23" x14ac:dyDescent="0.25">
      <c r="V327" s="219" t="str">
        <f t="shared" si="36"/>
        <v/>
      </c>
      <c r="W327" s="220">
        <f t="shared" si="35"/>
        <v>1</v>
      </c>
    </row>
    <row r="328" spans="22:23" x14ac:dyDescent="0.25">
      <c r="V328" s="219" t="str">
        <f t="shared" si="36"/>
        <v/>
      </c>
      <c r="W328" s="220">
        <f t="shared" si="35"/>
        <v>1</v>
      </c>
    </row>
    <row r="329" spans="22:23" x14ac:dyDescent="0.25">
      <c r="V329" s="219" t="str">
        <f t="shared" si="36"/>
        <v/>
      </c>
      <c r="W329" s="220">
        <f t="shared" si="35"/>
        <v>1</v>
      </c>
    </row>
    <row r="330" spans="22:23" x14ac:dyDescent="0.25">
      <c r="V330" s="219" t="str">
        <f t="shared" si="36"/>
        <v/>
      </c>
      <c r="W330" s="220">
        <f t="shared" si="35"/>
        <v>1</v>
      </c>
    </row>
    <row r="331" spans="22:23" x14ac:dyDescent="0.25">
      <c r="V331" s="219" t="str">
        <f t="shared" si="36"/>
        <v/>
      </c>
      <c r="W331" s="220">
        <f t="shared" si="35"/>
        <v>1</v>
      </c>
    </row>
    <row r="332" spans="22:23" x14ac:dyDescent="0.25">
      <c r="V332" s="219" t="str">
        <f t="shared" si="36"/>
        <v/>
      </c>
      <c r="W332" s="220">
        <f t="shared" si="35"/>
        <v>1</v>
      </c>
    </row>
    <row r="333" spans="22:23" x14ac:dyDescent="0.25">
      <c r="V333" s="219" t="str">
        <f t="shared" si="36"/>
        <v/>
      </c>
      <c r="W333" s="220">
        <f t="shared" si="35"/>
        <v>1</v>
      </c>
    </row>
    <row r="334" spans="22:23" x14ac:dyDescent="0.25">
      <c r="V334" s="219" t="str">
        <f t="shared" si="36"/>
        <v/>
      </c>
      <c r="W334" s="220">
        <f t="shared" si="35"/>
        <v>1</v>
      </c>
    </row>
    <row r="335" spans="22:23" x14ac:dyDescent="0.25">
      <c r="V335" s="219" t="str">
        <f t="shared" si="36"/>
        <v/>
      </c>
      <c r="W335" s="220">
        <f t="shared" si="35"/>
        <v>1</v>
      </c>
    </row>
    <row r="336" spans="22:23" x14ac:dyDescent="0.25">
      <c r="V336" s="219" t="str">
        <f t="shared" si="36"/>
        <v/>
      </c>
      <c r="W336" s="220">
        <f t="shared" si="35"/>
        <v>1</v>
      </c>
    </row>
    <row r="337" spans="22:23" x14ac:dyDescent="0.25">
      <c r="V337" s="219" t="str">
        <f t="shared" si="36"/>
        <v/>
      </c>
      <c r="W337" s="220">
        <f t="shared" si="35"/>
        <v>1</v>
      </c>
    </row>
    <row r="338" spans="22:23" x14ac:dyDescent="0.25">
      <c r="V338" s="219" t="str">
        <f t="shared" si="36"/>
        <v/>
      </c>
      <c r="W338" s="220">
        <f t="shared" ref="W338:W401" si="37">1-(R338/100)</f>
        <v>1</v>
      </c>
    </row>
    <row r="339" spans="22:23" x14ac:dyDescent="0.25">
      <c r="V339" s="219" t="str">
        <f t="shared" si="36"/>
        <v/>
      </c>
      <c r="W339" s="220">
        <f t="shared" si="37"/>
        <v>1</v>
      </c>
    </row>
    <row r="340" spans="22:23" x14ac:dyDescent="0.25">
      <c r="V340" s="219" t="str">
        <f t="shared" si="36"/>
        <v/>
      </c>
      <c r="W340" s="220">
        <f t="shared" si="37"/>
        <v>1</v>
      </c>
    </row>
    <row r="341" spans="22:23" x14ac:dyDescent="0.25">
      <c r="V341" s="219" t="str">
        <f t="shared" si="36"/>
        <v/>
      </c>
      <c r="W341" s="220">
        <f t="shared" si="37"/>
        <v>1</v>
      </c>
    </row>
    <row r="342" spans="22:23" x14ac:dyDescent="0.25">
      <c r="V342" s="219" t="str">
        <f t="shared" si="36"/>
        <v/>
      </c>
      <c r="W342" s="220">
        <f t="shared" si="37"/>
        <v>1</v>
      </c>
    </row>
    <row r="343" spans="22:23" x14ac:dyDescent="0.25">
      <c r="V343" s="219" t="str">
        <f t="shared" si="36"/>
        <v/>
      </c>
      <c r="W343" s="220">
        <f t="shared" si="37"/>
        <v>1</v>
      </c>
    </row>
    <row r="344" spans="22:23" x14ac:dyDescent="0.25">
      <c r="V344" s="219" t="str">
        <f t="shared" si="36"/>
        <v/>
      </c>
      <c r="W344" s="220">
        <f t="shared" si="37"/>
        <v>1</v>
      </c>
    </row>
    <row r="345" spans="22:23" x14ac:dyDescent="0.25">
      <c r="V345" s="219" t="str">
        <f t="shared" si="36"/>
        <v/>
      </c>
      <c r="W345" s="220">
        <f t="shared" si="37"/>
        <v>1</v>
      </c>
    </row>
    <row r="346" spans="22:23" x14ac:dyDescent="0.25">
      <c r="V346" s="219" t="str">
        <f t="shared" si="36"/>
        <v/>
      </c>
      <c r="W346" s="220">
        <f t="shared" si="37"/>
        <v>1</v>
      </c>
    </row>
    <row r="347" spans="22:23" x14ac:dyDescent="0.25">
      <c r="V347" s="219" t="str">
        <f t="shared" si="36"/>
        <v/>
      </c>
      <c r="W347" s="220">
        <f t="shared" si="37"/>
        <v>1</v>
      </c>
    </row>
    <row r="348" spans="22:23" x14ac:dyDescent="0.25">
      <c r="V348" s="219" t="str">
        <f t="shared" si="36"/>
        <v/>
      </c>
      <c r="W348" s="220">
        <f t="shared" si="37"/>
        <v>1</v>
      </c>
    </row>
    <row r="349" spans="22:23" x14ac:dyDescent="0.25">
      <c r="V349" s="219" t="str">
        <f t="shared" ref="V349:V412" si="38">LEFT(J346,3)</f>
        <v/>
      </c>
      <c r="W349" s="220">
        <f t="shared" si="37"/>
        <v>1</v>
      </c>
    </row>
    <row r="350" spans="22:23" x14ac:dyDescent="0.25">
      <c r="V350" s="219" t="str">
        <f t="shared" si="38"/>
        <v/>
      </c>
      <c r="W350" s="220">
        <f t="shared" si="37"/>
        <v>1</v>
      </c>
    </row>
    <row r="351" spans="22:23" x14ac:dyDescent="0.25">
      <c r="V351" s="219" t="str">
        <f t="shared" si="38"/>
        <v/>
      </c>
      <c r="W351" s="220">
        <f t="shared" si="37"/>
        <v>1</v>
      </c>
    </row>
    <row r="352" spans="22:23" x14ac:dyDescent="0.25">
      <c r="V352" s="219" t="str">
        <f t="shared" si="38"/>
        <v/>
      </c>
      <c r="W352" s="220">
        <f t="shared" si="37"/>
        <v>1</v>
      </c>
    </row>
    <row r="353" spans="22:23" x14ac:dyDescent="0.25">
      <c r="V353" s="219" t="str">
        <f t="shared" si="38"/>
        <v/>
      </c>
      <c r="W353" s="220">
        <f t="shared" si="37"/>
        <v>1</v>
      </c>
    </row>
    <row r="354" spans="22:23" x14ac:dyDescent="0.25">
      <c r="V354" s="219" t="str">
        <f t="shared" si="38"/>
        <v/>
      </c>
      <c r="W354" s="220">
        <f t="shared" si="37"/>
        <v>1</v>
      </c>
    </row>
    <row r="355" spans="22:23" x14ac:dyDescent="0.25">
      <c r="V355" s="219" t="str">
        <f t="shared" si="38"/>
        <v/>
      </c>
      <c r="W355" s="220">
        <f t="shared" si="37"/>
        <v>1</v>
      </c>
    </row>
    <row r="356" spans="22:23" x14ac:dyDescent="0.25">
      <c r="V356" s="219" t="str">
        <f t="shared" si="38"/>
        <v/>
      </c>
      <c r="W356" s="220">
        <f t="shared" si="37"/>
        <v>1</v>
      </c>
    </row>
    <row r="357" spans="22:23" x14ac:dyDescent="0.25">
      <c r="V357" s="219" t="str">
        <f t="shared" si="38"/>
        <v/>
      </c>
      <c r="W357" s="220">
        <f t="shared" si="37"/>
        <v>1</v>
      </c>
    </row>
    <row r="358" spans="22:23" x14ac:dyDescent="0.25">
      <c r="V358" s="219" t="str">
        <f t="shared" si="38"/>
        <v/>
      </c>
      <c r="W358" s="220">
        <f t="shared" si="37"/>
        <v>1</v>
      </c>
    </row>
    <row r="359" spans="22:23" x14ac:dyDescent="0.25">
      <c r="V359" s="219" t="str">
        <f t="shared" si="38"/>
        <v/>
      </c>
      <c r="W359" s="220">
        <f t="shared" si="37"/>
        <v>1</v>
      </c>
    </row>
    <row r="360" spans="22:23" x14ac:dyDescent="0.25">
      <c r="V360" s="219" t="str">
        <f t="shared" si="38"/>
        <v/>
      </c>
      <c r="W360" s="220">
        <f t="shared" si="37"/>
        <v>1</v>
      </c>
    </row>
    <row r="361" spans="22:23" x14ac:dyDescent="0.25">
      <c r="V361" s="219" t="str">
        <f t="shared" si="38"/>
        <v/>
      </c>
      <c r="W361" s="220">
        <f t="shared" si="37"/>
        <v>1</v>
      </c>
    </row>
    <row r="362" spans="22:23" x14ac:dyDescent="0.25">
      <c r="V362" s="219" t="str">
        <f t="shared" si="38"/>
        <v/>
      </c>
      <c r="W362" s="220">
        <f t="shared" si="37"/>
        <v>1</v>
      </c>
    </row>
    <row r="363" spans="22:23" x14ac:dyDescent="0.25">
      <c r="V363" s="219" t="str">
        <f t="shared" si="38"/>
        <v/>
      </c>
      <c r="W363" s="220">
        <f t="shared" si="37"/>
        <v>1</v>
      </c>
    </row>
    <row r="364" spans="22:23" x14ac:dyDescent="0.25">
      <c r="V364" s="219" t="str">
        <f t="shared" si="38"/>
        <v/>
      </c>
      <c r="W364" s="220">
        <f t="shared" si="37"/>
        <v>1</v>
      </c>
    </row>
    <row r="365" spans="22:23" x14ac:dyDescent="0.25">
      <c r="V365" s="219" t="str">
        <f t="shared" si="38"/>
        <v/>
      </c>
      <c r="W365" s="220">
        <f t="shared" si="37"/>
        <v>1</v>
      </c>
    </row>
    <row r="366" spans="22:23" x14ac:dyDescent="0.25">
      <c r="V366" s="219" t="str">
        <f t="shared" si="38"/>
        <v/>
      </c>
      <c r="W366" s="220">
        <f t="shared" si="37"/>
        <v>1</v>
      </c>
    </row>
    <row r="367" spans="22:23" x14ac:dyDescent="0.25">
      <c r="V367" s="219" t="str">
        <f t="shared" si="38"/>
        <v/>
      </c>
      <c r="W367" s="220">
        <f t="shared" si="37"/>
        <v>1</v>
      </c>
    </row>
    <row r="368" spans="22:23" x14ac:dyDescent="0.25">
      <c r="V368" s="219" t="str">
        <f t="shared" si="38"/>
        <v/>
      </c>
      <c r="W368" s="220">
        <f t="shared" si="37"/>
        <v>1</v>
      </c>
    </row>
    <row r="369" spans="22:23" x14ac:dyDescent="0.25">
      <c r="V369" s="219" t="str">
        <f t="shared" si="38"/>
        <v/>
      </c>
      <c r="W369" s="220">
        <f t="shared" si="37"/>
        <v>1</v>
      </c>
    </row>
    <row r="370" spans="22:23" x14ac:dyDescent="0.25">
      <c r="V370" s="219" t="str">
        <f t="shared" si="38"/>
        <v/>
      </c>
      <c r="W370" s="220">
        <f t="shared" si="37"/>
        <v>1</v>
      </c>
    </row>
    <row r="371" spans="22:23" x14ac:dyDescent="0.25">
      <c r="V371" s="219" t="str">
        <f t="shared" si="38"/>
        <v/>
      </c>
      <c r="W371" s="220">
        <f t="shared" si="37"/>
        <v>1</v>
      </c>
    </row>
    <row r="372" spans="22:23" x14ac:dyDescent="0.25">
      <c r="V372" s="219" t="str">
        <f t="shared" si="38"/>
        <v/>
      </c>
      <c r="W372" s="220">
        <f t="shared" si="37"/>
        <v>1</v>
      </c>
    </row>
    <row r="373" spans="22:23" x14ac:dyDescent="0.25">
      <c r="V373" s="219" t="str">
        <f t="shared" si="38"/>
        <v/>
      </c>
      <c r="W373" s="220">
        <f t="shared" si="37"/>
        <v>1</v>
      </c>
    </row>
    <row r="374" spans="22:23" x14ac:dyDescent="0.25">
      <c r="V374" s="219" t="str">
        <f t="shared" si="38"/>
        <v/>
      </c>
      <c r="W374" s="220">
        <f t="shared" si="37"/>
        <v>1</v>
      </c>
    </row>
    <row r="375" spans="22:23" x14ac:dyDescent="0.25">
      <c r="V375" s="219" t="str">
        <f t="shared" si="38"/>
        <v/>
      </c>
      <c r="W375" s="220">
        <f t="shared" si="37"/>
        <v>1</v>
      </c>
    </row>
    <row r="376" spans="22:23" x14ac:dyDescent="0.25">
      <c r="V376" s="219" t="str">
        <f t="shared" si="38"/>
        <v/>
      </c>
      <c r="W376" s="220">
        <f t="shared" si="37"/>
        <v>1</v>
      </c>
    </row>
    <row r="377" spans="22:23" x14ac:dyDescent="0.25">
      <c r="V377" s="219" t="str">
        <f t="shared" si="38"/>
        <v/>
      </c>
      <c r="W377" s="220">
        <f t="shared" si="37"/>
        <v>1</v>
      </c>
    </row>
    <row r="378" spans="22:23" x14ac:dyDescent="0.25">
      <c r="V378" s="219" t="str">
        <f t="shared" si="38"/>
        <v/>
      </c>
      <c r="W378" s="220">
        <f t="shared" si="37"/>
        <v>1</v>
      </c>
    </row>
    <row r="379" spans="22:23" x14ac:dyDescent="0.25">
      <c r="V379" s="219" t="str">
        <f t="shared" si="38"/>
        <v/>
      </c>
      <c r="W379" s="220">
        <f t="shared" si="37"/>
        <v>1</v>
      </c>
    </row>
    <row r="380" spans="22:23" x14ac:dyDescent="0.25">
      <c r="V380" s="219" t="str">
        <f t="shared" si="38"/>
        <v/>
      </c>
      <c r="W380" s="220">
        <f t="shared" si="37"/>
        <v>1</v>
      </c>
    </row>
    <row r="381" spans="22:23" x14ac:dyDescent="0.25">
      <c r="V381" s="219" t="str">
        <f t="shared" si="38"/>
        <v/>
      </c>
      <c r="W381" s="220">
        <f t="shared" si="37"/>
        <v>1</v>
      </c>
    </row>
    <row r="382" spans="22:23" x14ac:dyDescent="0.25">
      <c r="V382" s="219" t="str">
        <f t="shared" si="38"/>
        <v/>
      </c>
      <c r="W382" s="220">
        <f t="shared" si="37"/>
        <v>1</v>
      </c>
    </row>
    <row r="383" spans="22:23" x14ac:dyDescent="0.25">
      <c r="V383" s="219" t="str">
        <f t="shared" si="38"/>
        <v/>
      </c>
      <c r="W383" s="220">
        <f t="shared" si="37"/>
        <v>1</v>
      </c>
    </row>
    <row r="384" spans="22:23" x14ac:dyDescent="0.25">
      <c r="V384" s="219" t="str">
        <f t="shared" si="38"/>
        <v/>
      </c>
      <c r="W384" s="220">
        <f t="shared" si="37"/>
        <v>1</v>
      </c>
    </row>
    <row r="385" spans="22:23" x14ac:dyDescent="0.25">
      <c r="V385" s="219" t="str">
        <f t="shared" si="38"/>
        <v/>
      </c>
      <c r="W385" s="220">
        <f t="shared" si="37"/>
        <v>1</v>
      </c>
    </row>
    <row r="386" spans="22:23" x14ac:dyDescent="0.25">
      <c r="V386" s="219" t="str">
        <f t="shared" si="38"/>
        <v/>
      </c>
      <c r="W386" s="220">
        <f t="shared" si="37"/>
        <v>1</v>
      </c>
    </row>
    <row r="387" spans="22:23" x14ac:dyDescent="0.25">
      <c r="V387" s="219" t="str">
        <f t="shared" si="38"/>
        <v/>
      </c>
      <c r="W387" s="220">
        <f t="shared" si="37"/>
        <v>1</v>
      </c>
    </row>
    <row r="388" spans="22:23" x14ac:dyDescent="0.25">
      <c r="V388" s="219" t="str">
        <f t="shared" si="38"/>
        <v/>
      </c>
      <c r="W388" s="220">
        <f t="shared" si="37"/>
        <v>1</v>
      </c>
    </row>
    <row r="389" spans="22:23" x14ac:dyDescent="0.25">
      <c r="V389" s="219" t="str">
        <f t="shared" si="38"/>
        <v/>
      </c>
      <c r="W389" s="220">
        <f t="shared" si="37"/>
        <v>1</v>
      </c>
    </row>
    <row r="390" spans="22:23" x14ac:dyDescent="0.25">
      <c r="V390" s="219" t="str">
        <f t="shared" si="38"/>
        <v/>
      </c>
      <c r="W390" s="220">
        <f t="shared" si="37"/>
        <v>1</v>
      </c>
    </row>
    <row r="391" spans="22:23" x14ac:dyDescent="0.25">
      <c r="V391" s="219" t="str">
        <f t="shared" si="38"/>
        <v/>
      </c>
      <c r="W391" s="220">
        <f t="shared" si="37"/>
        <v>1</v>
      </c>
    </row>
    <row r="392" spans="22:23" x14ac:dyDescent="0.25">
      <c r="V392" s="219" t="str">
        <f t="shared" si="38"/>
        <v/>
      </c>
      <c r="W392" s="220">
        <f t="shared" si="37"/>
        <v>1</v>
      </c>
    </row>
    <row r="393" spans="22:23" x14ac:dyDescent="0.25">
      <c r="V393" s="219" t="str">
        <f t="shared" si="38"/>
        <v/>
      </c>
      <c r="W393" s="220">
        <f t="shared" si="37"/>
        <v>1</v>
      </c>
    </row>
    <row r="394" spans="22:23" x14ac:dyDescent="0.25">
      <c r="V394" s="219" t="str">
        <f t="shared" si="38"/>
        <v/>
      </c>
      <c r="W394" s="220">
        <f t="shared" si="37"/>
        <v>1</v>
      </c>
    </row>
    <row r="395" spans="22:23" x14ac:dyDescent="0.25">
      <c r="V395" s="219" t="str">
        <f t="shared" si="38"/>
        <v/>
      </c>
      <c r="W395" s="220">
        <f t="shared" si="37"/>
        <v>1</v>
      </c>
    </row>
    <row r="396" spans="22:23" x14ac:dyDescent="0.25">
      <c r="V396" s="219" t="str">
        <f t="shared" si="38"/>
        <v/>
      </c>
      <c r="W396" s="220">
        <f t="shared" si="37"/>
        <v>1</v>
      </c>
    </row>
    <row r="397" spans="22:23" x14ac:dyDescent="0.25">
      <c r="V397" s="219" t="str">
        <f t="shared" si="38"/>
        <v/>
      </c>
      <c r="W397" s="220">
        <f t="shared" si="37"/>
        <v>1</v>
      </c>
    </row>
    <row r="398" spans="22:23" x14ac:dyDescent="0.25">
      <c r="V398" s="219" t="str">
        <f t="shared" si="38"/>
        <v/>
      </c>
      <c r="W398" s="220">
        <f t="shared" si="37"/>
        <v>1</v>
      </c>
    </row>
    <row r="399" spans="22:23" x14ac:dyDescent="0.25">
      <c r="V399" s="219" t="str">
        <f t="shared" si="38"/>
        <v/>
      </c>
      <c r="W399" s="220">
        <f t="shared" si="37"/>
        <v>1</v>
      </c>
    </row>
    <row r="400" spans="22:23" x14ac:dyDescent="0.25">
      <c r="V400" s="219" t="str">
        <f t="shared" si="38"/>
        <v/>
      </c>
      <c r="W400" s="220">
        <f t="shared" si="37"/>
        <v>1</v>
      </c>
    </row>
    <row r="401" spans="22:23" x14ac:dyDescent="0.25">
      <c r="V401" s="219" t="str">
        <f t="shared" si="38"/>
        <v/>
      </c>
      <c r="W401" s="220">
        <f t="shared" si="37"/>
        <v>1</v>
      </c>
    </row>
    <row r="402" spans="22:23" x14ac:dyDescent="0.25">
      <c r="V402" s="219" t="str">
        <f t="shared" si="38"/>
        <v/>
      </c>
      <c r="W402" s="220">
        <f t="shared" ref="W402:W465" si="39">1-(R402/100)</f>
        <v>1</v>
      </c>
    </row>
    <row r="403" spans="22:23" x14ac:dyDescent="0.25">
      <c r="V403" s="219" t="str">
        <f t="shared" si="38"/>
        <v/>
      </c>
      <c r="W403" s="220">
        <f t="shared" si="39"/>
        <v>1</v>
      </c>
    </row>
    <row r="404" spans="22:23" x14ac:dyDescent="0.25">
      <c r="V404" s="219" t="str">
        <f t="shared" si="38"/>
        <v/>
      </c>
      <c r="W404" s="220">
        <f t="shared" si="39"/>
        <v>1</v>
      </c>
    </row>
    <row r="405" spans="22:23" x14ac:dyDescent="0.25">
      <c r="V405" s="219" t="str">
        <f t="shared" si="38"/>
        <v/>
      </c>
      <c r="W405" s="220">
        <f t="shared" si="39"/>
        <v>1</v>
      </c>
    </row>
    <row r="406" spans="22:23" x14ac:dyDescent="0.25">
      <c r="V406" s="219" t="str">
        <f t="shared" si="38"/>
        <v/>
      </c>
      <c r="W406" s="220">
        <f t="shared" si="39"/>
        <v>1</v>
      </c>
    </row>
    <row r="407" spans="22:23" x14ac:dyDescent="0.25">
      <c r="V407" s="219" t="str">
        <f t="shared" si="38"/>
        <v/>
      </c>
      <c r="W407" s="220">
        <f t="shared" si="39"/>
        <v>1</v>
      </c>
    </row>
    <row r="408" spans="22:23" x14ac:dyDescent="0.25">
      <c r="V408" s="219" t="str">
        <f t="shared" si="38"/>
        <v/>
      </c>
      <c r="W408" s="220">
        <f t="shared" si="39"/>
        <v>1</v>
      </c>
    </row>
    <row r="409" spans="22:23" x14ac:dyDescent="0.25">
      <c r="V409" s="219" t="str">
        <f t="shared" si="38"/>
        <v/>
      </c>
      <c r="W409" s="220">
        <f t="shared" si="39"/>
        <v>1</v>
      </c>
    </row>
    <row r="410" spans="22:23" x14ac:dyDescent="0.25">
      <c r="V410" s="219" t="str">
        <f t="shared" si="38"/>
        <v/>
      </c>
      <c r="W410" s="220">
        <f t="shared" si="39"/>
        <v>1</v>
      </c>
    </row>
    <row r="411" spans="22:23" x14ac:dyDescent="0.25">
      <c r="V411" s="219" t="str">
        <f t="shared" si="38"/>
        <v/>
      </c>
      <c r="W411" s="220">
        <f t="shared" si="39"/>
        <v>1</v>
      </c>
    </row>
    <row r="412" spans="22:23" x14ac:dyDescent="0.25">
      <c r="V412" s="219" t="str">
        <f t="shared" si="38"/>
        <v/>
      </c>
      <c r="W412" s="220">
        <f t="shared" si="39"/>
        <v>1</v>
      </c>
    </row>
    <row r="413" spans="22:23" x14ac:dyDescent="0.25">
      <c r="V413" s="219" t="str">
        <f t="shared" ref="V413:V476" si="40">LEFT(J410,3)</f>
        <v/>
      </c>
      <c r="W413" s="220">
        <f t="shared" si="39"/>
        <v>1</v>
      </c>
    </row>
    <row r="414" spans="22:23" x14ac:dyDescent="0.25">
      <c r="V414" s="219" t="str">
        <f t="shared" si="40"/>
        <v/>
      </c>
      <c r="W414" s="220">
        <f t="shared" si="39"/>
        <v>1</v>
      </c>
    </row>
    <row r="415" spans="22:23" x14ac:dyDescent="0.25">
      <c r="V415" s="219" t="str">
        <f t="shared" si="40"/>
        <v/>
      </c>
      <c r="W415" s="220">
        <f t="shared" si="39"/>
        <v>1</v>
      </c>
    </row>
    <row r="416" spans="22:23" x14ac:dyDescent="0.25">
      <c r="V416" s="219" t="str">
        <f t="shared" si="40"/>
        <v/>
      </c>
      <c r="W416" s="220">
        <f t="shared" si="39"/>
        <v>1</v>
      </c>
    </row>
    <row r="417" spans="22:23" x14ac:dyDescent="0.25">
      <c r="V417" s="219" t="str">
        <f t="shared" si="40"/>
        <v/>
      </c>
      <c r="W417" s="220">
        <f t="shared" si="39"/>
        <v>1</v>
      </c>
    </row>
    <row r="418" spans="22:23" x14ac:dyDescent="0.25">
      <c r="V418" s="219" t="str">
        <f t="shared" si="40"/>
        <v/>
      </c>
      <c r="W418" s="220">
        <f t="shared" si="39"/>
        <v>1</v>
      </c>
    </row>
    <row r="419" spans="22:23" x14ac:dyDescent="0.25">
      <c r="V419" s="219" t="str">
        <f t="shared" si="40"/>
        <v/>
      </c>
      <c r="W419" s="220">
        <f t="shared" si="39"/>
        <v>1</v>
      </c>
    </row>
    <row r="420" spans="22:23" x14ac:dyDescent="0.25">
      <c r="V420" s="219" t="str">
        <f t="shared" si="40"/>
        <v/>
      </c>
      <c r="W420" s="220">
        <f t="shared" si="39"/>
        <v>1</v>
      </c>
    </row>
    <row r="421" spans="22:23" x14ac:dyDescent="0.25">
      <c r="V421" s="219" t="str">
        <f t="shared" si="40"/>
        <v/>
      </c>
      <c r="W421" s="220">
        <f t="shared" si="39"/>
        <v>1</v>
      </c>
    </row>
    <row r="422" spans="22:23" x14ac:dyDescent="0.25">
      <c r="V422" s="219" t="str">
        <f t="shared" si="40"/>
        <v/>
      </c>
      <c r="W422" s="220">
        <f t="shared" si="39"/>
        <v>1</v>
      </c>
    </row>
    <row r="423" spans="22:23" x14ac:dyDescent="0.25">
      <c r="V423" s="219" t="str">
        <f t="shared" si="40"/>
        <v/>
      </c>
      <c r="W423" s="220">
        <f t="shared" si="39"/>
        <v>1</v>
      </c>
    </row>
    <row r="424" spans="22:23" x14ac:dyDescent="0.25">
      <c r="V424" s="219" t="str">
        <f t="shared" si="40"/>
        <v/>
      </c>
      <c r="W424" s="220">
        <f t="shared" si="39"/>
        <v>1</v>
      </c>
    </row>
    <row r="425" spans="22:23" x14ac:dyDescent="0.25">
      <c r="V425" s="219" t="str">
        <f t="shared" si="40"/>
        <v/>
      </c>
      <c r="W425" s="220">
        <f t="shared" si="39"/>
        <v>1</v>
      </c>
    </row>
    <row r="426" spans="22:23" x14ac:dyDescent="0.25">
      <c r="V426" s="219" t="str">
        <f t="shared" si="40"/>
        <v/>
      </c>
      <c r="W426" s="220">
        <f t="shared" si="39"/>
        <v>1</v>
      </c>
    </row>
    <row r="427" spans="22:23" x14ac:dyDescent="0.25">
      <c r="V427" s="219" t="str">
        <f t="shared" si="40"/>
        <v/>
      </c>
      <c r="W427" s="220">
        <f t="shared" si="39"/>
        <v>1</v>
      </c>
    </row>
    <row r="428" spans="22:23" x14ac:dyDescent="0.25">
      <c r="V428" s="219" t="str">
        <f t="shared" si="40"/>
        <v/>
      </c>
      <c r="W428" s="220">
        <f t="shared" si="39"/>
        <v>1</v>
      </c>
    </row>
    <row r="429" spans="22:23" x14ac:dyDescent="0.25">
      <c r="V429" s="219" t="str">
        <f t="shared" si="40"/>
        <v/>
      </c>
      <c r="W429" s="220">
        <f t="shared" si="39"/>
        <v>1</v>
      </c>
    </row>
    <row r="430" spans="22:23" x14ac:dyDescent="0.25">
      <c r="V430" s="219" t="str">
        <f t="shared" si="40"/>
        <v/>
      </c>
      <c r="W430" s="220">
        <f t="shared" si="39"/>
        <v>1</v>
      </c>
    </row>
    <row r="431" spans="22:23" x14ac:dyDescent="0.25">
      <c r="V431" s="219" t="str">
        <f t="shared" si="40"/>
        <v/>
      </c>
      <c r="W431" s="220">
        <f t="shared" si="39"/>
        <v>1</v>
      </c>
    </row>
    <row r="432" spans="22:23" x14ac:dyDescent="0.25">
      <c r="V432" s="219" t="str">
        <f t="shared" si="40"/>
        <v/>
      </c>
      <c r="W432" s="220">
        <f t="shared" si="39"/>
        <v>1</v>
      </c>
    </row>
    <row r="433" spans="22:23" x14ac:dyDescent="0.25">
      <c r="V433" s="219" t="str">
        <f t="shared" si="40"/>
        <v/>
      </c>
      <c r="W433" s="220">
        <f t="shared" si="39"/>
        <v>1</v>
      </c>
    </row>
    <row r="434" spans="22:23" x14ac:dyDescent="0.25">
      <c r="V434" s="219" t="str">
        <f t="shared" si="40"/>
        <v/>
      </c>
      <c r="W434" s="220">
        <f t="shared" si="39"/>
        <v>1</v>
      </c>
    </row>
    <row r="435" spans="22:23" x14ac:dyDescent="0.25">
      <c r="V435" s="219" t="str">
        <f t="shared" si="40"/>
        <v/>
      </c>
      <c r="W435" s="220">
        <f t="shared" si="39"/>
        <v>1</v>
      </c>
    </row>
    <row r="436" spans="22:23" x14ac:dyDescent="0.25">
      <c r="V436" s="219" t="str">
        <f t="shared" si="40"/>
        <v/>
      </c>
      <c r="W436" s="220">
        <f t="shared" si="39"/>
        <v>1</v>
      </c>
    </row>
    <row r="437" spans="22:23" x14ac:dyDescent="0.25">
      <c r="V437" s="219" t="str">
        <f t="shared" si="40"/>
        <v/>
      </c>
      <c r="W437" s="220">
        <f t="shared" si="39"/>
        <v>1</v>
      </c>
    </row>
    <row r="438" spans="22:23" x14ac:dyDescent="0.25">
      <c r="V438" s="219" t="str">
        <f t="shared" si="40"/>
        <v/>
      </c>
      <c r="W438" s="220">
        <f t="shared" si="39"/>
        <v>1</v>
      </c>
    </row>
    <row r="439" spans="22:23" x14ac:dyDescent="0.25">
      <c r="V439" s="219" t="str">
        <f t="shared" si="40"/>
        <v/>
      </c>
      <c r="W439" s="220">
        <f t="shared" si="39"/>
        <v>1</v>
      </c>
    </row>
    <row r="440" spans="22:23" x14ac:dyDescent="0.25">
      <c r="V440" s="219" t="str">
        <f t="shared" si="40"/>
        <v/>
      </c>
      <c r="W440" s="220">
        <f t="shared" si="39"/>
        <v>1</v>
      </c>
    </row>
    <row r="441" spans="22:23" x14ac:dyDescent="0.25">
      <c r="V441" s="219" t="str">
        <f t="shared" si="40"/>
        <v/>
      </c>
      <c r="W441" s="220">
        <f t="shared" si="39"/>
        <v>1</v>
      </c>
    </row>
    <row r="442" spans="22:23" x14ac:dyDescent="0.25">
      <c r="V442" s="219" t="str">
        <f t="shared" si="40"/>
        <v/>
      </c>
      <c r="W442" s="220">
        <f t="shared" si="39"/>
        <v>1</v>
      </c>
    </row>
    <row r="443" spans="22:23" x14ac:dyDescent="0.25">
      <c r="V443" s="219" t="str">
        <f t="shared" si="40"/>
        <v/>
      </c>
      <c r="W443" s="220">
        <f t="shared" si="39"/>
        <v>1</v>
      </c>
    </row>
    <row r="444" spans="22:23" x14ac:dyDescent="0.25">
      <c r="V444" s="219" t="str">
        <f t="shared" si="40"/>
        <v/>
      </c>
      <c r="W444" s="220">
        <f t="shared" si="39"/>
        <v>1</v>
      </c>
    </row>
    <row r="445" spans="22:23" x14ac:dyDescent="0.25">
      <c r="V445" s="219" t="str">
        <f t="shared" si="40"/>
        <v/>
      </c>
      <c r="W445" s="220">
        <f t="shared" si="39"/>
        <v>1</v>
      </c>
    </row>
    <row r="446" spans="22:23" x14ac:dyDescent="0.25">
      <c r="V446" s="219" t="str">
        <f t="shared" si="40"/>
        <v/>
      </c>
      <c r="W446" s="220">
        <f t="shared" si="39"/>
        <v>1</v>
      </c>
    </row>
    <row r="447" spans="22:23" x14ac:dyDescent="0.25">
      <c r="V447" s="219" t="str">
        <f t="shared" si="40"/>
        <v/>
      </c>
      <c r="W447" s="220">
        <f t="shared" si="39"/>
        <v>1</v>
      </c>
    </row>
    <row r="448" spans="22:23" x14ac:dyDescent="0.25">
      <c r="V448" s="219" t="str">
        <f t="shared" si="40"/>
        <v/>
      </c>
      <c r="W448" s="220">
        <f t="shared" si="39"/>
        <v>1</v>
      </c>
    </row>
    <row r="449" spans="22:23" x14ac:dyDescent="0.25">
      <c r="V449" s="219" t="str">
        <f t="shared" si="40"/>
        <v/>
      </c>
      <c r="W449" s="220">
        <f t="shared" si="39"/>
        <v>1</v>
      </c>
    </row>
    <row r="450" spans="22:23" x14ac:dyDescent="0.25">
      <c r="V450" s="219" t="str">
        <f t="shared" si="40"/>
        <v/>
      </c>
      <c r="W450" s="220">
        <f t="shared" si="39"/>
        <v>1</v>
      </c>
    </row>
    <row r="451" spans="22:23" x14ac:dyDescent="0.25">
      <c r="V451" s="219" t="str">
        <f t="shared" si="40"/>
        <v/>
      </c>
      <c r="W451" s="220">
        <f t="shared" si="39"/>
        <v>1</v>
      </c>
    </row>
    <row r="452" spans="22:23" x14ac:dyDescent="0.25">
      <c r="V452" s="219" t="str">
        <f t="shared" si="40"/>
        <v/>
      </c>
      <c r="W452" s="220">
        <f t="shared" si="39"/>
        <v>1</v>
      </c>
    </row>
    <row r="453" spans="22:23" x14ac:dyDescent="0.25">
      <c r="V453" s="219" t="str">
        <f t="shared" si="40"/>
        <v/>
      </c>
      <c r="W453" s="220">
        <f t="shared" si="39"/>
        <v>1</v>
      </c>
    </row>
    <row r="454" spans="22:23" x14ac:dyDescent="0.25">
      <c r="V454" s="219" t="str">
        <f t="shared" si="40"/>
        <v/>
      </c>
      <c r="W454" s="220">
        <f t="shared" si="39"/>
        <v>1</v>
      </c>
    </row>
    <row r="455" spans="22:23" x14ac:dyDescent="0.25">
      <c r="V455" s="219" t="str">
        <f t="shared" si="40"/>
        <v/>
      </c>
      <c r="W455" s="220">
        <f t="shared" si="39"/>
        <v>1</v>
      </c>
    </row>
    <row r="456" spans="22:23" x14ac:dyDescent="0.25">
      <c r="V456" s="219" t="str">
        <f t="shared" si="40"/>
        <v/>
      </c>
      <c r="W456" s="220">
        <f t="shared" si="39"/>
        <v>1</v>
      </c>
    </row>
    <row r="457" spans="22:23" x14ac:dyDescent="0.25">
      <c r="V457" s="219" t="str">
        <f t="shared" si="40"/>
        <v/>
      </c>
      <c r="W457" s="220">
        <f t="shared" si="39"/>
        <v>1</v>
      </c>
    </row>
    <row r="458" spans="22:23" x14ac:dyDescent="0.25">
      <c r="V458" s="219" t="str">
        <f t="shared" si="40"/>
        <v/>
      </c>
      <c r="W458" s="220">
        <f t="shared" si="39"/>
        <v>1</v>
      </c>
    </row>
    <row r="459" spans="22:23" x14ac:dyDescent="0.25">
      <c r="V459" s="219" t="str">
        <f t="shared" si="40"/>
        <v/>
      </c>
      <c r="W459" s="220">
        <f t="shared" si="39"/>
        <v>1</v>
      </c>
    </row>
    <row r="460" spans="22:23" x14ac:dyDescent="0.25">
      <c r="V460" s="219" t="str">
        <f t="shared" si="40"/>
        <v/>
      </c>
      <c r="W460" s="220">
        <f t="shared" si="39"/>
        <v>1</v>
      </c>
    </row>
    <row r="461" spans="22:23" x14ac:dyDescent="0.25">
      <c r="V461" s="219" t="str">
        <f t="shared" si="40"/>
        <v/>
      </c>
      <c r="W461" s="220">
        <f t="shared" si="39"/>
        <v>1</v>
      </c>
    </row>
    <row r="462" spans="22:23" x14ac:dyDescent="0.25">
      <c r="V462" s="219" t="str">
        <f t="shared" si="40"/>
        <v/>
      </c>
      <c r="W462" s="220">
        <f t="shared" si="39"/>
        <v>1</v>
      </c>
    </row>
    <row r="463" spans="22:23" x14ac:dyDescent="0.25">
      <c r="V463" s="219" t="str">
        <f t="shared" si="40"/>
        <v/>
      </c>
      <c r="W463" s="220">
        <f t="shared" si="39"/>
        <v>1</v>
      </c>
    </row>
    <row r="464" spans="22:23" x14ac:dyDescent="0.25">
      <c r="V464" s="219" t="str">
        <f t="shared" si="40"/>
        <v/>
      </c>
      <c r="W464" s="220">
        <f t="shared" si="39"/>
        <v>1</v>
      </c>
    </row>
    <row r="465" spans="22:23" x14ac:dyDescent="0.25">
      <c r="V465" s="219" t="str">
        <f t="shared" si="40"/>
        <v/>
      </c>
      <c r="W465" s="220">
        <f t="shared" si="39"/>
        <v>1</v>
      </c>
    </row>
    <row r="466" spans="22:23" x14ac:dyDescent="0.25">
      <c r="V466" s="219" t="str">
        <f t="shared" si="40"/>
        <v/>
      </c>
      <c r="W466" s="220">
        <f t="shared" ref="W466:W529" si="41">1-(R466/100)</f>
        <v>1</v>
      </c>
    </row>
    <row r="467" spans="22:23" x14ac:dyDescent="0.25">
      <c r="V467" s="219" t="str">
        <f t="shared" si="40"/>
        <v/>
      </c>
      <c r="W467" s="220">
        <f t="shared" si="41"/>
        <v>1</v>
      </c>
    </row>
    <row r="468" spans="22:23" x14ac:dyDescent="0.25">
      <c r="V468" s="219" t="str">
        <f t="shared" si="40"/>
        <v/>
      </c>
      <c r="W468" s="220">
        <f t="shared" si="41"/>
        <v>1</v>
      </c>
    </row>
    <row r="469" spans="22:23" x14ac:dyDescent="0.25">
      <c r="V469" s="219" t="str">
        <f t="shared" si="40"/>
        <v/>
      </c>
      <c r="W469" s="220">
        <f t="shared" si="41"/>
        <v>1</v>
      </c>
    </row>
    <row r="470" spans="22:23" x14ac:dyDescent="0.25">
      <c r="V470" s="219" t="str">
        <f t="shared" si="40"/>
        <v/>
      </c>
      <c r="W470" s="220">
        <f t="shared" si="41"/>
        <v>1</v>
      </c>
    </row>
    <row r="471" spans="22:23" x14ac:dyDescent="0.25">
      <c r="V471" s="219" t="str">
        <f t="shared" si="40"/>
        <v/>
      </c>
      <c r="W471" s="220">
        <f t="shared" si="41"/>
        <v>1</v>
      </c>
    </row>
    <row r="472" spans="22:23" x14ac:dyDescent="0.25">
      <c r="V472" s="219" t="str">
        <f t="shared" si="40"/>
        <v/>
      </c>
      <c r="W472" s="220">
        <f t="shared" si="41"/>
        <v>1</v>
      </c>
    </row>
    <row r="473" spans="22:23" x14ac:dyDescent="0.25">
      <c r="V473" s="219" t="str">
        <f t="shared" si="40"/>
        <v/>
      </c>
      <c r="W473" s="220">
        <f t="shared" si="41"/>
        <v>1</v>
      </c>
    </row>
    <row r="474" spans="22:23" x14ac:dyDescent="0.25">
      <c r="V474" s="219" t="str">
        <f t="shared" si="40"/>
        <v/>
      </c>
      <c r="W474" s="220">
        <f t="shared" si="41"/>
        <v>1</v>
      </c>
    </row>
    <row r="475" spans="22:23" x14ac:dyDescent="0.25">
      <c r="V475" s="219" t="str">
        <f t="shared" si="40"/>
        <v/>
      </c>
      <c r="W475" s="220">
        <f t="shared" si="41"/>
        <v>1</v>
      </c>
    </row>
    <row r="476" spans="22:23" x14ac:dyDescent="0.25">
      <c r="V476" s="219" t="str">
        <f t="shared" si="40"/>
        <v/>
      </c>
      <c r="W476" s="220">
        <f t="shared" si="41"/>
        <v>1</v>
      </c>
    </row>
    <row r="477" spans="22:23" x14ac:dyDescent="0.25">
      <c r="V477" s="219" t="str">
        <f t="shared" ref="V477:V540" si="42">LEFT(J474,3)</f>
        <v/>
      </c>
      <c r="W477" s="220">
        <f t="shared" si="41"/>
        <v>1</v>
      </c>
    </row>
    <row r="478" spans="22:23" x14ac:dyDescent="0.25">
      <c r="V478" s="219" t="str">
        <f t="shared" si="42"/>
        <v/>
      </c>
      <c r="W478" s="220">
        <f t="shared" si="41"/>
        <v>1</v>
      </c>
    </row>
    <row r="479" spans="22:23" x14ac:dyDescent="0.25">
      <c r="V479" s="219" t="str">
        <f t="shared" si="42"/>
        <v/>
      </c>
      <c r="W479" s="220">
        <f t="shared" si="41"/>
        <v>1</v>
      </c>
    </row>
    <row r="480" spans="22:23" x14ac:dyDescent="0.25">
      <c r="V480" s="219" t="str">
        <f t="shared" si="42"/>
        <v/>
      </c>
      <c r="W480" s="220">
        <f t="shared" si="41"/>
        <v>1</v>
      </c>
    </row>
    <row r="481" spans="22:23" x14ac:dyDescent="0.25">
      <c r="V481" s="219" t="str">
        <f t="shared" si="42"/>
        <v/>
      </c>
      <c r="W481" s="220">
        <f t="shared" si="41"/>
        <v>1</v>
      </c>
    </row>
    <row r="482" spans="22:23" x14ac:dyDescent="0.25">
      <c r="V482" s="219" t="str">
        <f t="shared" si="42"/>
        <v/>
      </c>
      <c r="W482" s="220">
        <f t="shared" si="41"/>
        <v>1</v>
      </c>
    </row>
    <row r="483" spans="22:23" x14ac:dyDescent="0.25">
      <c r="V483" s="219" t="str">
        <f t="shared" si="42"/>
        <v/>
      </c>
      <c r="W483" s="220">
        <f t="shared" si="41"/>
        <v>1</v>
      </c>
    </row>
    <row r="484" spans="22:23" x14ac:dyDescent="0.25">
      <c r="V484" s="219" t="str">
        <f t="shared" si="42"/>
        <v/>
      </c>
      <c r="W484" s="220">
        <f t="shared" si="41"/>
        <v>1</v>
      </c>
    </row>
    <row r="485" spans="22:23" x14ac:dyDescent="0.25">
      <c r="V485" s="219" t="str">
        <f t="shared" si="42"/>
        <v/>
      </c>
      <c r="W485" s="220">
        <f t="shared" si="41"/>
        <v>1</v>
      </c>
    </row>
    <row r="486" spans="22:23" x14ac:dyDescent="0.25">
      <c r="V486" s="219" t="str">
        <f t="shared" si="42"/>
        <v/>
      </c>
      <c r="W486" s="220">
        <f t="shared" si="41"/>
        <v>1</v>
      </c>
    </row>
    <row r="487" spans="22:23" x14ac:dyDescent="0.25">
      <c r="V487" s="219" t="str">
        <f t="shared" si="42"/>
        <v/>
      </c>
      <c r="W487" s="220">
        <f t="shared" si="41"/>
        <v>1</v>
      </c>
    </row>
    <row r="488" spans="22:23" x14ac:dyDescent="0.25">
      <c r="V488" s="219" t="str">
        <f t="shared" si="42"/>
        <v/>
      </c>
      <c r="W488" s="220">
        <f t="shared" si="41"/>
        <v>1</v>
      </c>
    </row>
    <row r="489" spans="22:23" x14ac:dyDescent="0.25">
      <c r="V489" s="219" t="str">
        <f t="shared" si="42"/>
        <v/>
      </c>
      <c r="W489" s="220">
        <f t="shared" si="41"/>
        <v>1</v>
      </c>
    </row>
    <row r="490" spans="22:23" x14ac:dyDescent="0.25">
      <c r="V490" s="219" t="str">
        <f t="shared" si="42"/>
        <v/>
      </c>
      <c r="W490" s="220">
        <f t="shared" si="41"/>
        <v>1</v>
      </c>
    </row>
    <row r="491" spans="22:23" x14ac:dyDescent="0.25">
      <c r="V491" s="219" t="str">
        <f t="shared" si="42"/>
        <v/>
      </c>
      <c r="W491" s="220">
        <f t="shared" si="41"/>
        <v>1</v>
      </c>
    </row>
    <row r="492" spans="22:23" x14ac:dyDescent="0.25">
      <c r="V492" s="219" t="str">
        <f t="shared" si="42"/>
        <v/>
      </c>
      <c r="W492" s="220">
        <f t="shared" si="41"/>
        <v>1</v>
      </c>
    </row>
    <row r="493" spans="22:23" x14ac:dyDescent="0.25">
      <c r="V493" s="219" t="str">
        <f t="shared" si="42"/>
        <v/>
      </c>
      <c r="W493" s="220">
        <f t="shared" si="41"/>
        <v>1</v>
      </c>
    </row>
    <row r="494" spans="22:23" x14ac:dyDescent="0.25">
      <c r="V494" s="219" t="str">
        <f t="shared" si="42"/>
        <v/>
      </c>
      <c r="W494" s="220">
        <f t="shared" si="41"/>
        <v>1</v>
      </c>
    </row>
    <row r="495" spans="22:23" x14ac:dyDescent="0.25">
      <c r="V495" s="219" t="str">
        <f t="shared" si="42"/>
        <v/>
      </c>
      <c r="W495" s="220">
        <f t="shared" si="41"/>
        <v>1</v>
      </c>
    </row>
    <row r="496" spans="22:23" x14ac:dyDescent="0.25">
      <c r="V496" s="219" t="str">
        <f t="shared" si="42"/>
        <v/>
      </c>
      <c r="W496" s="220">
        <f t="shared" si="41"/>
        <v>1</v>
      </c>
    </row>
    <row r="497" spans="22:23" x14ac:dyDescent="0.25">
      <c r="V497" s="219" t="str">
        <f t="shared" si="42"/>
        <v/>
      </c>
      <c r="W497" s="220">
        <f t="shared" si="41"/>
        <v>1</v>
      </c>
    </row>
    <row r="498" spans="22:23" x14ac:dyDescent="0.25">
      <c r="V498" s="219" t="str">
        <f t="shared" si="42"/>
        <v/>
      </c>
      <c r="W498" s="220">
        <f t="shared" si="41"/>
        <v>1</v>
      </c>
    </row>
    <row r="499" spans="22:23" x14ac:dyDescent="0.25">
      <c r="V499" s="219" t="str">
        <f t="shared" si="42"/>
        <v/>
      </c>
      <c r="W499" s="220">
        <f t="shared" si="41"/>
        <v>1</v>
      </c>
    </row>
    <row r="500" spans="22:23" x14ac:dyDescent="0.25">
      <c r="V500" s="219" t="str">
        <f t="shared" si="42"/>
        <v/>
      </c>
      <c r="W500" s="220">
        <f t="shared" si="41"/>
        <v>1</v>
      </c>
    </row>
    <row r="501" spans="22:23" x14ac:dyDescent="0.25">
      <c r="V501" s="219" t="str">
        <f t="shared" si="42"/>
        <v/>
      </c>
      <c r="W501" s="220">
        <f t="shared" si="41"/>
        <v>1</v>
      </c>
    </row>
    <row r="502" spans="22:23" x14ac:dyDescent="0.25">
      <c r="V502" s="219" t="str">
        <f t="shared" si="42"/>
        <v/>
      </c>
      <c r="W502" s="220">
        <f t="shared" si="41"/>
        <v>1</v>
      </c>
    </row>
    <row r="503" spans="22:23" x14ac:dyDescent="0.25">
      <c r="V503" s="219" t="str">
        <f t="shared" si="42"/>
        <v/>
      </c>
      <c r="W503" s="220">
        <f t="shared" si="41"/>
        <v>1</v>
      </c>
    </row>
    <row r="504" spans="22:23" x14ac:dyDescent="0.25">
      <c r="V504" s="219" t="str">
        <f t="shared" si="42"/>
        <v/>
      </c>
      <c r="W504" s="220">
        <f t="shared" si="41"/>
        <v>1</v>
      </c>
    </row>
    <row r="505" spans="22:23" x14ac:dyDescent="0.25">
      <c r="V505" s="219" t="str">
        <f t="shared" si="42"/>
        <v/>
      </c>
      <c r="W505" s="220">
        <f t="shared" si="41"/>
        <v>1</v>
      </c>
    </row>
    <row r="506" spans="22:23" x14ac:dyDescent="0.25">
      <c r="V506" s="219" t="str">
        <f t="shared" si="42"/>
        <v/>
      </c>
      <c r="W506" s="220">
        <f t="shared" si="41"/>
        <v>1</v>
      </c>
    </row>
    <row r="507" spans="22:23" x14ac:dyDescent="0.25">
      <c r="V507" s="219" t="str">
        <f t="shared" si="42"/>
        <v/>
      </c>
      <c r="W507" s="220">
        <f t="shared" si="41"/>
        <v>1</v>
      </c>
    </row>
    <row r="508" spans="22:23" x14ac:dyDescent="0.25">
      <c r="V508" s="219" t="str">
        <f t="shared" si="42"/>
        <v/>
      </c>
      <c r="W508" s="220">
        <f t="shared" si="41"/>
        <v>1</v>
      </c>
    </row>
    <row r="509" spans="22:23" x14ac:dyDescent="0.25">
      <c r="V509" s="219" t="str">
        <f t="shared" si="42"/>
        <v/>
      </c>
      <c r="W509" s="220">
        <f t="shared" si="41"/>
        <v>1</v>
      </c>
    </row>
    <row r="510" spans="22:23" x14ac:dyDescent="0.25">
      <c r="V510" s="219" t="str">
        <f t="shared" si="42"/>
        <v/>
      </c>
      <c r="W510" s="220">
        <f t="shared" si="41"/>
        <v>1</v>
      </c>
    </row>
    <row r="511" spans="22:23" x14ac:dyDescent="0.25">
      <c r="V511" s="219" t="str">
        <f t="shared" si="42"/>
        <v/>
      </c>
      <c r="W511" s="220">
        <f t="shared" si="41"/>
        <v>1</v>
      </c>
    </row>
    <row r="512" spans="22:23" x14ac:dyDescent="0.25">
      <c r="V512" s="219" t="str">
        <f t="shared" si="42"/>
        <v/>
      </c>
      <c r="W512" s="220">
        <f t="shared" si="41"/>
        <v>1</v>
      </c>
    </row>
    <row r="513" spans="22:23" x14ac:dyDescent="0.25">
      <c r="V513" s="219" t="str">
        <f t="shared" si="42"/>
        <v/>
      </c>
      <c r="W513" s="220">
        <f t="shared" si="41"/>
        <v>1</v>
      </c>
    </row>
    <row r="514" spans="22:23" x14ac:dyDescent="0.25">
      <c r="V514" s="219" t="str">
        <f t="shared" si="42"/>
        <v/>
      </c>
      <c r="W514" s="220">
        <f t="shared" si="41"/>
        <v>1</v>
      </c>
    </row>
    <row r="515" spans="22:23" x14ac:dyDescent="0.25">
      <c r="V515" s="219" t="str">
        <f t="shared" si="42"/>
        <v/>
      </c>
      <c r="W515" s="220">
        <f t="shared" si="41"/>
        <v>1</v>
      </c>
    </row>
    <row r="516" spans="22:23" x14ac:dyDescent="0.25">
      <c r="V516" s="219" t="str">
        <f t="shared" si="42"/>
        <v/>
      </c>
      <c r="W516" s="220">
        <f t="shared" si="41"/>
        <v>1</v>
      </c>
    </row>
    <row r="517" spans="22:23" x14ac:dyDescent="0.25">
      <c r="V517" s="219" t="str">
        <f t="shared" si="42"/>
        <v/>
      </c>
      <c r="W517" s="220">
        <f t="shared" si="41"/>
        <v>1</v>
      </c>
    </row>
    <row r="518" spans="22:23" x14ac:dyDescent="0.25">
      <c r="V518" s="219" t="str">
        <f t="shared" si="42"/>
        <v/>
      </c>
      <c r="W518" s="220">
        <f t="shared" si="41"/>
        <v>1</v>
      </c>
    </row>
    <row r="519" spans="22:23" x14ac:dyDescent="0.25">
      <c r="V519" s="219" t="str">
        <f t="shared" si="42"/>
        <v/>
      </c>
      <c r="W519" s="220">
        <f t="shared" si="41"/>
        <v>1</v>
      </c>
    </row>
    <row r="520" spans="22:23" x14ac:dyDescent="0.25">
      <c r="V520" s="219" t="str">
        <f t="shared" si="42"/>
        <v/>
      </c>
      <c r="W520" s="220">
        <f t="shared" si="41"/>
        <v>1</v>
      </c>
    </row>
    <row r="521" spans="22:23" x14ac:dyDescent="0.25">
      <c r="V521" s="219" t="str">
        <f t="shared" si="42"/>
        <v/>
      </c>
      <c r="W521" s="220">
        <f t="shared" si="41"/>
        <v>1</v>
      </c>
    </row>
    <row r="522" spans="22:23" x14ac:dyDescent="0.25">
      <c r="V522" s="219" t="str">
        <f t="shared" si="42"/>
        <v/>
      </c>
      <c r="W522" s="220">
        <f t="shared" si="41"/>
        <v>1</v>
      </c>
    </row>
    <row r="523" spans="22:23" x14ac:dyDescent="0.25">
      <c r="V523" s="219" t="str">
        <f t="shared" si="42"/>
        <v/>
      </c>
      <c r="W523" s="220">
        <f t="shared" si="41"/>
        <v>1</v>
      </c>
    </row>
    <row r="524" spans="22:23" x14ac:dyDescent="0.25">
      <c r="V524" s="219" t="str">
        <f t="shared" si="42"/>
        <v/>
      </c>
      <c r="W524" s="220">
        <f t="shared" si="41"/>
        <v>1</v>
      </c>
    </row>
    <row r="525" spans="22:23" x14ac:dyDescent="0.25">
      <c r="V525" s="219" t="str">
        <f t="shared" si="42"/>
        <v/>
      </c>
      <c r="W525" s="220">
        <f t="shared" si="41"/>
        <v>1</v>
      </c>
    </row>
    <row r="526" spans="22:23" x14ac:dyDescent="0.25">
      <c r="V526" s="219" t="str">
        <f t="shared" si="42"/>
        <v/>
      </c>
      <c r="W526" s="220">
        <f t="shared" si="41"/>
        <v>1</v>
      </c>
    </row>
    <row r="527" spans="22:23" x14ac:dyDescent="0.25">
      <c r="V527" s="219" t="str">
        <f t="shared" si="42"/>
        <v/>
      </c>
      <c r="W527" s="220">
        <f t="shared" si="41"/>
        <v>1</v>
      </c>
    </row>
    <row r="528" spans="22:23" x14ac:dyDescent="0.25">
      <c r="V528" s="219" t="str">
        <f t="shared" si="42"/>
        <v/>
      </c>
      <c r="W528" s="220">
        <f t="shared" si="41"/>
        <v>1</v>
      </c>
    </row>
    <row r="529" spans="22:23" x14ac:dyDescent="0.25">
      <c r="V529" s="219" t="str">
        <f t="shared" si="42"/>
        <v/>
      </c>
      <c r="W529" s="220">
        <f t="shared" si="41"/>
        <v>1</v>
      </c>
    </row>
    <row r="530" spans="22:23" x14ac:dyDescent="0.25">
      <c r="V530" s="219" t="str">
        <f t="shared" si="42"/>
        <v/>
      </c>
      <c r="W530" s="220">
        <f t="shared" ref="W530:W577" si="43">1-(R530/100)</f>
        <v>1</v>
      </c>
    </row>
    <row r="531" spans="22:23" x14ac:dyDescent="0.25">
      <c r="V531" s="219" t="str">
        <f t="shared" si="42"/>
        <v/>
      </c>
      <c r="W531" s="220">
        <f t="shared" si="43"/>
        <v>1</v>
      </c>
    </row>
    <row r="532" spans="22:23" x14ac:dyDescent="0.25">
      <c r="V532" s="219" t="str">
        <f t="shared" si="42"/>
        <v/>
      </c>
      <c r="W532" s="220">
        <f t="shared" si="43"/>
        <v>1</v>
      </c>
    </row>
    <row r="533" spans="22:23" x14ac:dyDescent="0.25">
      <c r="V533" s="219" t="str">
        <f t="shared" si="42"/>
        <v/>
      </c>
      <c r="W533" s="220">
        <f t="shared" si="43"/>
        <v>1</v>
      </c>
    </row>
    <row r="534" spans="22:23" x14ac:dyDescent="0.25">
      <c r="V534" s="219" t="str">
        <f t="shared" si="42"/>
        <v/>
      </c>
      <c r="W534" s="220">
        <f t="shared" si="43"/>
        <v>1</v>
      </c>
    </row>
    <row r="535" spans="22:23" x14ac:dyDescent="0.25">
      <c r="V535" s="219" t="str">
        <f t="shared" si="42"/>
        <v/>
      </c>
      <c r="W535" s="220">
        <f t="shared" si="43"/>
        <v>1</v>
      </c>
    </row>
    <row r="536" spans="22:23" x14ac:dyDescent="0.25">
      <c r="V536" s="219" t="str">
        <f t="shared" si="42"/>
        <v/>
      </c>
      <c r="W536" s="220">
        <f t="shared" si="43"/>
        <v>1</v>
      </c>
    </row>
    <row r="537" spans="22:23" x14ac:dyDescent="0.25">
      <c r="V537" s="219" t="str">
        <f t="shared" si="42"/>
        <v/>
      </c>
      <c r="W537" s="220">
        <f t="shared" si="43"/>
        <v>1</v>
      </c>
    </row>
    <row r="538" spans="22:23" x14ac:dyDescent="0.25">
      <c r="V538" s="219" t="str">
        <f t="shared" si="42"/>
        <v/>
      </c>
      <c r="W538" s="220">
        <f t="shared" si="43"/>
        <v>1</v>
      </c>
    </row>
    <row r="539" spans="22:23" x14ac:dyDescent="0.25">
      <c r="V539" s="219" t="str">
        <f t="shared" si="42"/>
        <v/>
      </c>
      <c r="W539" s="220">
        <f t="shared" si="43"/>
        <v>1</v>
      </c>
    </row>
    <row r="540" spans="22:23" x14ac:dyDescent="0.25">
      <c r="V540" s="219" t="str">
        <f t="shared" si="42"/>
        <v/>
      </c>
      <c r="W540" s="220">
        <f t="shared" si="43"/>
        <v>1</v>
      </c>
    </row>
    <row r="541" spans="22:23" x14ac:dyDescent="0.25">
      <c r="V541" s="219" t="str">
        <f t="shared" ref="V541:V604" si="44">LEFT(J538,3)</f>
        <v/>
      </c>
      <c r="W541" s="220">
        <f t="shared" si="43"/>
        <v>1</v>
      </c>
    </row>
    <row r="542" spans="22:23" x14ac:dyDescent="0.25">
      <c r="V542" s="219" t="str">
        <f t="shared" si="44"/>
        <v/>
      </c>
      <c r="W542" s="220">
        <f t="shared" si="43"/>
        <v>1</v>
      </c>
    </row>
    <row r="543" spans="22:23" x14ac:dyDescent="0.25">
      <c r="V543" s="219" t="str">
        <f t="shared" si="44"/>
        <v/>
      </c>
      <c r="W543" s="220">
        <f t="shared" si="43"/>
        <v>1</v>
      </c>
    </row>
    <row r="544" spans="22:23" x14ac:dyDescent="0.25">
      <c r="V544" s="219" t="str">
        <f t="shared" si="44"/>
        <v/>
      </c>
      <c r="W544" s="220">
        <f t="shared" si="43"/>
        <v>1</v>
      </c>
    </row>
    <row r="545" spans="22:23" x14ac:dyDescent="0.25">
      <c r="V545" s="219" t="str">
        <f t="shared" si="44"/>
        <v/>
      </c>
      <c r="W545" s="220">
        <f t="shared" si="43"/>
        <v>1</v>
      </c>
    </row>
    <row r="546" spans="22:23" x14ac:dyDescent="0.25">
      <c r="V546" s="219" t="str">
        <f t="shared" si="44"/>
        <v/>
      </c>
      <c r="W546" s="220">
        <f t="shared" si="43"/>
        <v>1</v>
      </c>
    </row>
    <row r="547" spans="22:23" x14ac:dyDescent="0.25">
      <c r="V547" s="219" t="str">
        <f t="shared" si="44"/>
        <v/>
      </c>
      <c r="W547" s="220">
        <f t="shared" si="43"/>
        <v>1</v>
      </c>
    </row>
    <row r="548" spans="22:23" x14ac:dyDescent="0.25">
      <c r="V548" s="219" t="str">
        <f t="shared" si="44"/>
        <v/>
      </c>
      <c r="W548" s="220">
        <f t="shared" si="43"/>
        <v>1</v>
      </c>
    </row>
    <row r="549" spans="22:23" x14ac:dyDescent="0.25">
      <c r="V549" s="219" t="str">
        <f t="shared" si="44"/>
        <v/>
      </c>
      <c r="W549" s="220">
        <f t="shared" si="43"/>
        <v>1</v>
      </c>
    </row>
    <row r="550" spans="22:23" x14ac:dyDescent="0.25">
      <c r="V550" s="219" t="str">
        <f t="shared" si="44"/>
        <v/>
      </c>
      <c r="W550" s="220">
        <f t="shared" si="43"/>
        <v>1</v>
      </c>
    </row>
    <row r="551" spans="22:23" x14ac:dyDescent="0.25">
      <c r="V551" s="219" t="str">
        <f t="shared" si="44"/>
        <v/>
      </c>
      <c r="W551" s="220">
        <f t="shared" si="43"/>
        <v>1</v>
      </c>
    </row>
    <row r="552" spans="22:23" x14ac:dyDescent="0.25">
      <c r="V552" s="219" t="str">
        <f t="shared" si="44"/>
        <v/>
      </c>
      <c r="W552" s="220">
        <f t="shared" si="43"/>
        <v>1</v>
      </c>
    </row>
    <row r="553" spans="22:23" x14ac:dyDescent="0.25">
      <c r="V553" s="219" t="str">
        <f t="shared" si="44"/>
        <v/>
      </c>
      <c r="W553" s="220">
        <f t="shared" si="43"/>
        <v>1</v>
      </c>
    </row>
    <row r="554" spans="22:23" x14ac:dyDescent="0.25">
      <c r="V554" s="219" t="str">
        <f t="shared" si="44"/>
        <v/>
      </c>
      <c r="W554" s="220">
        <f t="shared" si="43"/>
        <v>1</v>
      </c>
    </row>
    <row r="555" spans="22:23" x14ac:dyDescent="0.25">
      <c r="V555" s="219" t="str">
        <f t="shared" si="44"/>
        <v/>
      </c>
      <c r="W555" s="220">
        <f t="shared" si="43"/>
        <v>1</v>
      </c>
    </row>
    <row r="556" spans="22:23" x14ac:dyDescent="0.25">
      <c r="V556" s="219" t="str">
        <f t="shared" si="44"/>
        <v/>
      </c>
      <c r="W556" s="220">
        <f t="shared" si="43"/>
        <v>1</v>
      </c>
    </row>
    <row r="557" spans="22:23" x14ac:dyDescent="0.25">
      <c r="V557" s="219" t="str">
        <f t="shared" si="44"/>
        <v/>
      </c>
      <c r="W557" s="220">
        <f t="shared" si="43"/>
        <v>1</v>
      </c>
    </row>
    <row r="558" spans="22:23" x14ac:dyDescent="0.25">
      <c r="V558" s="219" t="str">
        <f t="shared" si="44"/>
        <v/>
      </c>
      <c r="W558" s="220">
        <f t="shared" si="43"/>
        <v>1</v>
      </c>
    </row>
    <row r="559" spans="22:23" x14ac:dyDescent="0.25">
      <c r="V559" s="219" t="str">
        <f t="shared" si="44"/>
        <v/>
      </c>
      <c r="W559" s="220">
        <f t="shared" si="43"/>
        <v>1</v>
      </c>
    </row>
    <row r="560" spans="22:23" x14ac:dyDescent="0.25">
      <c r="V560" s="219" t="str">
        <f t="shared" si="44"/>
        <v/>
      </c>
      <c r="W560" s="220">
        <f t="shared" si="43"/>
        <v>1</v>
      </c>
    </row>
    <row r="561" spans="22:23" x14ac:dyDescent="0.25">
      <c r="V561" s="219" t="str">
        <f t="shared" si="44"/>
        <v/>
      </c>
      <c r="W561" s="220">
        <f t="shared" si="43"/>
        <v>1</v>
      </c>
    </row>
    <row r="562" spans="22:23" x14ac:dyDescent="0.25">
      <c r="V562" s="219" t="str">
        <f t="shared" si="44"/>
        <v/>
      </c>
      <c r="W562" s="220">
        <f t="shared" si="43"/>
        <v>1</v>
      </c>
    </row>
    <row r="563" spans="22:23" x14ac:dyDescent="0.25">
      <c r="V563" s="219" t="str">
        <f t="shared" si="44"/>
        <v/>
      </c>
      <c r="W563" s="220">
        <f t="shared" si="43"/>
        <v>1</v>
      </c>
    </row>
    <row r="564" spans="22:23" x14ac:dyDescent="0.25">
      <c r="V564" s="219" t="str">
        <f t="shared" si="44"/>
        <v/>
      </c>
      <c r="W564" s="220">
        <f t="shared" si="43"/>
        <v>1</v>
      </c>
    </row>
    <row r="565" spans="22:23" x14ac:dyDescent="0.25">
      <c r="V565" s="219" t="str">
        <f t="shared" si="44"/>
        <v/>
      </c>
      <c r="W565" s="220">
        <f t="shared" si="43"/>
        <v>1</v>
      </c>
    </row>
    <row r="566" spans="22:23" x14ac:dyDescent="0.25">
      <c r="V566" s="219" t="str">
        <f t="shared" si="44"/>
        <v/>
      </c>
      <c r="W566" s="220">
        <f t="shared" si="43"/>
        <v>1</v>
      </c>
    </row>
    <row r="567" spans="22:23" x14ac:dyDescent="0.25">
      <c r="V567" s="219" t="str">
        <f t="shared" si="44"/>
        <v/>
      </c>
      <c r="W567" s="220">
        <f t="shared" si="43"/>
        <v>1</v>
      </c>
    </row>
    <row r="568" spans="22:23" x14ac:dyDescent="0.25">
      <c r="V568" s="219" t="str">
        <f t="shared" si="44"/>
        <v/>
      </c>
      <c r="W568" s="220">
        <f t="shared" si="43"/>
        <v>1</v>
      </c>
    </row>
    <row r="569" spans="22:23" x14ac:dyDescent="0.25">
      <c r="V569" s="219" t="str">
        <f t="shared" si="44"/>
        <v/>
      </c>
      <c r="W569" s="220">
        <f t="shared" si="43"/>
        <v>1</v>
      </c>
    </row>
    <row r="570" spans="22:23" x14ac:dyDescent="0.25">
      <c r="V570" s="219" t="str">
        <f t="shared" si="44"/>
        <v/>
      </c>
      <c r="W570" s="220">
        <f t="shared" si="43"/>
        <v>1</v>
      </c>
    </row>
    <row r="571" spans="22:23" x14ac:dyDescent="0.25">
      <c r="V571" s="219" t="str">
        <f t="shared" si="44"/>
        <v/>
      </c>
      <c r="W571" s="220">
        <f t="shared" si="43"/>
        <v>1</v>
      </c>
    </row>
    <row r="572" spans="22:23" x14ac:dyDescent="0.25">
      <c r="V572" s="219" t="str">
        <f t="shared" si="44"/>
        <v/>
      </c>
      <c r="W572" s="220">
        <f t="shared" si="43"/>
        <v>1</v>
      </c>
    </row>
    <row r="573" spans="22:23" x14ac:dyDescent="0.25">
      <c r="V573" s="219" t="str">
        <f t="shared" si="44"/>
        <v/>
      </c>
      <c r="W573" s="220">
        <f t="shared" si="43"/>
        <v>1</v>
      </c>
    </row>
    <row r="574" spans="22:23" x14ac:dyDescent="0.25">
      <c r="V574" s="219" t="str">
        <f t="shared" si="44"/>
        <v/>
      </c>
      <c r="W574" s="220">
        <f t="shared" si="43"/>
        <v>1</v>
      </c>
    </row>
    <row r="575" spans="22:23" x14ac:dyDescent="0.25">
      <c r="V575" s="219" t="str">
        <f t="shared" si="44"/>
        <v/>
      </c>
      <c r="W575" s="220">
        <f t="shared" si="43"/>
        <v>1</v>
      </c>
    </row>
    <row r="576" spans="22:23" x14ac:dyDescent="0.25">
      <c r="V576" s="219" t="str">
        <f t="shared" si="44"/>
        <v/>
      </c>
      <c r="W576" s="220">
        <f t="shared" si="43"/>
        <v>1</v>
      </c>
    </row>
    <row r="577" spans="22:23" x14ac:dyDescent="0.25">
      <c r="V577" s="219" t="str">
        <f t="shared" si="44"/>
        <v/>
      </c>
      <c r="W577" s="220">
        <f t="shared" si="43"/>
        <v>1</v>
      </c>
    </row>
    <row r="578" spans="22:23" x14ac:dyDescent="0.25">
      <c r="V578" s="219" t="str">
        <f t="shared" si="44"/>
        <v/>
      </c>
    </row>
    <row r="579" spans="22:23" x14ac:dyDescent="0.25">
      <c r="V579" s="219" t="str">
        <f t="shared" si="44"/>
        <v/>
      </c>
    </row>
    <row r="580" spans="22:23" x14ac:dyDescent="0.25">
      <c r="V580" s="219" t="str">
        <f t="shared" si="44"/>
        <v/>
      </c>
    </row>
    <row r="581" spans="22:23" x14ac:dyDescent="0.25">
      <c r="V581" s="219" t="str">
        <f t="shared" si="44"/>
        <v/>
      </c>
    </row>
    <row r="582" spans="22:23" x14ac:dyDescent="0.25">
      <c r="V582" s="219" t="str">
        <f t="shared" si="44"/>
        <v/>
      </c>
    </row>
    <row r="583" spans="22:23" x14ac:dyDescent="0.25">
      <c r="V583" s="219" t="str">
        <f t="shared" si="44"/>
        <v/>
      </c>
    </row>
    <row r="584" spans="22:23" x14ac:dyDescent="0.25">
      <c r="V584" s="219" t="str">
        <f t="shared" si="44"/>
        <v/>
      </c>
    </row>
    <row r="585" spans="22:23" x14ac:dyDescent="0.25">
      <c r="V585" s="219" t="str">
        <f t="shared" si="44"/>
        <v/>
      </c>
    </row>
    <row r="586" spans="22:23" x14ac:dyDescent="0.25">
      <c r="V586" s="219" t="str">
        <f t="shared" si="44"/>
        <v/>
      </c>
    </row>
    <row r="587" spans="22:23" x14ac:dyDescent="0.25">
      <c r="V587" s="219" t="str">
        <f t="shared" si="44"/>
        <v/>
      </c>
    </row>
    <row r="588" spans="22:23" x14ac:dyDescent="0.25">
      <c r="V588" s="219" t="str">
        <f t="shared" si="44"/>
        <v/>
      </c>
    </row>
    <row r="589" spans="22:23" x14ac:dyDescent="0.25">
      <c r="V589" s="219" t="str">
        <f t="shared" si="44"/>
        <v/>
      </c>
    </row>
    <row r="590" spans="22:23" x14ac:dyDescent="0.25">
      <c r="V590" s="219" t="str">
        <f t="shared" si="44"/>
        <v/>
      </c>
    </row>
    <row r="591" spans="22:23" x14ac:dyDescent="0.25">
      <c r="V591" s="219" t="str">
        <f t="shared" si="44"/>
        <v/>
      </c>
    </row>
    <row r="592" spans="22:23" x14ac:dyDescent="0.25">
      <c r="V592" s="219" t="str">
        <f t="shared" si="44"/>
        <v/>
      </c>
    </row>
    <row r="593" spans="22:22" x14ac:dyDescent="0.25">
      <c r="V593" s="219" t="str">
        <f t="shared" si="44"/>
        <v/>
      </c>
    </row>
    <row r="594" spans="22:22" x14ac:dyDescent="0.25">
      <c r="V594" s="219" t="str">
        <f t="shared" si="44"/>
        <v/>
      </c>
    </row>
    <row r="595" spans="22:22" x14ac:dyDescent="0.25">
      <c r="V595" s="219" t="str">
        <f t="shared" si="44"/>
        <v/>
      </c>
    </row>
    <row r="596" spans="22:22" x14ac:dyDescent="0.25">
      <c r="V596" s="219" t="str">
        <f t="shared" si="44"/>
        <v/>
      </c>
    </row>
    <row r="597" spans="22:22" x14ac:dyDescent="0.25">
      <c r="V597" s="219" t="str">
        <f t="shared" si="44"/>
        <v/>
      </c>
    </row>
    <row r="598" spans="22:22" x14ac:dyDescent="0.25">
      <c r="V598" s="219" t="str">
        <f t="shared" si="44"/>
        <v/>
      </c>
    </row>
    <row r="599" spans="22:22" x14ac:dyDescent="0.25">
      <c r="V599" s="219" t="str">
        <f t="shared" si="44"/>
        <v/>
      </c>
    </row>
    <row r="600" spans="22:22" x14ac:dyDescent="0.25">
      <c r="V600" s="219" t="str">
        <f t="shared" si="44"/>
        <v/>
      </c>
    </row>
    <row r="601" spans="22:22" x14ac:dyDescent="0.25">
      <c r="V601" s="219" t="str">
        <f t="shared" si="44"/>
        <v/>
      </c>
    </row>
    <row r="602" spans="22:22" x14ac:dyDescent="0.25">
      <c r="V602" s="219" t="str">
        <f t="shared" si="44"/>
        <v/>
      </c>
    </row>
    <row r="603" spans="22:22" x14ac:dyDescent="0.25">
      <c r="V603" s="219" t="str">
        <f t="shared" si="44"/>
        <v/>
      </c>
    </row>
    <row r="604" spans="22:22" x14ac:dyDescent="0.25">
      <c r="V604" s="219" t="str">
        <f t="shared" si="44"/>
        <v/>
      </c>
    </row>
    <row r="605" spans="22:22" x14ac:dyDescent="0.25">
      <c r="V605" s="219" t="str">
        <f t="shared" ref="V605:V612" si="45">LEFT(J602,3)</f>
        <v/>
      </c>
    </row>
    <row r="606" spans="22:22" x14ac:dyDescent="0.25">
      <c r="V606" s="219" t="str">
        <f t="shared" si="45"/>
        <v/>
      </c>
    </row>
    <row r="607" spans="22:22" x14ac:dyDescent="0.25">
      <c r="V607" s="219" t="str">
        <f t="shared" si="45"/>
        <v/>
      </c>
    </row>
    <row r="608" spans="22:22" x14ac:dyDescent="0.25">
      <c r="V608" s="219" t="str">
        <f t="shared" si="45"/>
        <v/>
      </c>
    </row>
    <row r="609" spans="22:22" x14ac:dyDescent="0.25">
      <c r="V609" s="219" t="str">
        <f t="shared" si="45"/>
        <v/>
      </c>
    </row>
    <row r="610" spans="22:22" x14ac:dyDescent="0.25">
      <c r="V610" s="219" t="str">
        <f t="shared" si="45"/>
        <v/>
      </c>
    </row>
    <row r="611" spans="22:22" x14ac:dyDescent="0.25">
      <c r="V611" s="219" t="str">
        <f t="shared" si="45"/>
        <v/>
      </c>
    </row>
    <row r="612" spans="22:22" x14ac:dyDescent="0.25">
      <c r="V612" s="219" t="str">
        <f t="shared" si="45"/>
        <v/>
      </c>
    </row>
  </sheetData>
  <sheetProtection algorithmName="SHA-512" hashValue="vXnwiVnzQnvmAitRkF0QbyBvNra0x7sr5bOBstLCksptX4BzavSkVMmYmOt4CX272o+7z4E+Wg4RlHyFOX1KZw==" saltValue="zy3IepNCjeOCUFpP3Rn7uw==" spinCount="100000" sheet="1" objects="1" scenarios="1" selectLockedCells="1" autoFilter="0"/>
  <autoFilter ref="B16:Q217" xr:uid="{00000000-0009-0000-0000-000009000000}">
    <filterColumn colId="3" showButton="0"/>
    <filterColumn colId="4" showButton="0"/>
    <filterColumn colId="5" showButton="0"/>
  </autoFilter>
  <mergeCells count="412">
    <mergeCell ref="D214:E214"/>
    <mergeCell ref="H214:I214"/>
    <mergeCell ref="D215:E215"/>
    <mergeCell ref="B219:Q219"/>
    <mergeCell ref="D211:E211"/>
    <mergeCell ref="H211:I211"/>
    <mergeCell ref="D212:E212"/>
    <mergeCell ref="H212:I212"/>
    <mergeCell ref="D213:E213"/>
    <mergeCell ref="H213:I213"/>
    <mergeCell ref="B207:M207"/>
    <mergeCell ref="N207:P207"/>
    <mergeCell ref="D209:E209"/>
    <mergeCell ref="H209:I209"/>
    <mergeCell ref="D210:E210"/>
    <mergeCell ref="H210:I210"/>
    <mergeCell ref="E204:F204"/>
    <mergeCell ref="G204:H204"/>
    <mergeCell ref="E205:F205"/>
    <mergeCell ref="G205:H205"/>
    <mergeCell ref="E206:F206"/>
    <mergeCell ref="G206:H206"/>
    <mergeCell ref="E201:F201"/>
    <mergeCell ref="G201:H201"/>
    <mergeCell ref="E202:F202"/>
    <mergeCell ref="G202:H202"/>
    <mergeCell ref="E203:F203"/>
    <mergeCell ref="G203:H203"/>
    <mergeCell ref="E198:F198"/>
    <mergeCell ref="G198:H198"/>
    <mergeCell ref="E199:F199"/>
    <mergeCell ref="G199:H199"/>
    <mergeCell ref="E200:F200"/>
    <mergeCell ref="G200:H200"/>
    <mergeCell ref="E195:F195"/>
    <mergeCell ref="G195:H195"/>
    <mergeCell ref="E196:F196"/>
    <mergeCell ref="G196:H196"/>
    <mergeCell ref="E197:F197"/>
    <mergeCell ref="G197:H197"/>
    <mergeCell ref="E192:F192"/>
    <mergeCell ref="G192:H192"/>
    <mergeCell ref="E193:F193"/>
    <mergeCell ref="G193:H193"/>
    <mergeCell ref="E194:F194"/>
    <mergeCell ref="G194:H194"/>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05:F105"/>
    <mergeCell ref="G105:H105"/>
    <mergeCell ref="E106:F106"/>
    <mergeCell ref="G106:H106"/>
    <mergeCell ref="E107:F107"/>
    <mergeCell ref="G107:H107"/>
    <mergeCell ref="E102:F102"/>
    <mergeCell ref="G102:H102"/>
    <mergeCell ref="E103:F103"/>
    <mergeCell ref="G103:H103"/>
    <mergeCell ref="E104:F104"/>
    <mergeCell ref="G104:H104"/>
    <mergeCell ref="E99:F99"/>
    <mergeCell ref="G99:H99"/>
    <mergeCell ref="E100:F100"/>
    <mergeCell ref="G100:H100"/>
    <mergeCell ref="E101:F101"/>
    <mergeCell ref="G101:H101"/>
    <mergeCell ref="E96:F96"/>
    <mergeCell ref="G96:H96"/>
    <mergeCell ref="E97:F97"/>
    <mergeCell ref="G97:H97"/>
    <mergeCell ref="E98:F98"/>
    <mergeCell ref="G98:H98"/>
    <mergeCell ref="E93:F93"/>
    <mergeCell ref="G93:H93"/>
    <mergeCell ref="E94:F94"/>
    <mergeCell ref="G94:H94"/>
    <mergeCell ref="E95:F95"/>
    <mergeCell ref="G95:H95"/>
    <mergeCell ref="E90:F90"/>
    <mergeCell ref="G90:H90"/>
    <mergeCell ref="E91:F91"/>
    <mergeCell ref="G91:H91"/>
    <mergeCell ref="E92:F92"/>
    <mergeCell ref="G92:H92"/>
    <mergeCell ref="E87:F87"/>
    <mergeCell ref="G87:H87"/>
    <mergeCell ref="E88:F88"/>
    <mergeCell ref="G88:H88"/>
    <mergeCell ref="E89:F89"/>
    <mergeCell ref="G89:H89"/>
    <mergeCell ref="E84:F84"/>
    <mergeCell ref="G84:H84"/>
    <mergeCell ref="E85:F85"/>
    <mergeCell ref="G85:H85"/>
    <mergeCell ref="E86:F86"/>
    <mergeCell ref="G86:H86"/>
    <mergeCell ref="E81:F81"/>
    <mergeCell ref="G81:H81"/>
    <mergeCell ref="E82:F82"/>
    <mergeCell ref="G82:H82"/>
    <mergeCell ref="E83:F83"/>
    <mergeCell ref="G83:H83"/>
    <mergeCell ref="E78:F78"/>
    <mergeCell ref="G78:H78"/>
    <mergeCell ref="E79:F79"/>
    <mergeCell ref="G79:H79"/>
    <mergeCell ref="E80:F80"/>
    <mergeCell ref="G80:H80"/>
    <mergeCell ref="E75:F75"/>
    <mergeCell ref="G75:H75"/>
    <mergeCell ref="E76:F76"/>
    <mergeCell ref="G76:H76"/>
    <mergeCell ref="E77:F77"/>
    <mergeCell ref="G77:H77"/>
    <mergeCell ref="E72:F72"/>
    <mergeCell ref="G72:H72"/>
    <mergeCell ref="E73:F73"/>
    <mergeCell ref="G73:H73"/>
    <mergeCell ref="E74:F74"/>
    <mergeCell ref="G74:H74"/>
    <mergeCell ref="E69:F69"/>
    <mergeCell ref="G69:H69"/>
    <mergeCell ref="E70:F70"/>
    <mergeCell ref="G70:H70"/>
    <mergeCell ref="E71:F71"/>
    <mergeCell ref="G71:H71"/>
    <mergeCell ref="E66:F66"/>
    <mergeCell ref="G66:H66"/>
    <mergeCell ref="E67:F67"/>
    <mergeCell ref="G67:H67"/>
    <mergeCell ref="E68:F68"/>
    <mergeCell ref="G68:H68"/>
    <mergeCell ref="E63:F63"/>
    <mergeCell ref="G63:H63"/>
    <mergeCell ref="E64:F64"/>
    <mergeCell ref="G64:H64"/>
    <mergeCell ref="E65:F65"/>
    <mergeCell ref="G65:H65"/>
    <mergeCell ref="E60:F60"/>
    <mergeCell ref="G60:H60"/>
    <mergeCell ref="E61:F61"/>
    <mergeCell ref="G61:H61"/>
    <mergeCell ref="E62:F62"/>
    <mergeCell ref="G62:H62"/>
    <mergeCell ref="E57:F57"/>
    <mergeCell ref="G57:H57"/>
    <mergeCell ref="E58:F58"/>
    <mergeCell ref="G58:H58"/>
    <mergeCell ref="E59:F59"/>
    <mergeCell ref="G59:H59"/>
    <mergeCell ref="E54:F54"/>
    <mergeCell ref="G54:H54"/>
    <mergeCell ref="E55:F55"/>
    <mergeCell ref="G55:H55"/>
    <mergeCell ref="E56:F56"/>
    <mergeCell ref="G56:H56"/>
    <mergeCell ref="E51:F51"/>
    <mergeCell ref="G51:H51"/>
    <mergeCell ref="E52:F52"/>
    <mergeCell ref="G52:H52"/>
    <mergeCell ref="E53:F53"/>
    <mergeCell ref="G53:H53"/>
    <mergeCell ref="E48:F48"/>
    <mergeCell ref="G48:H48"/>
    <mergeCell ref="E49:F49"/>
    <mergeCell ref="G49:H49"/>
    <mergeCell ref="E50:F50"/>
    <mergeCell ref="G50:H50"/>
    <mergeCell ref="E45:F45"/>
    <mergeCell ref="G45:H45"/>
    <mergeCell ref="E46:F46"/>
    <mergeCell ref="G46:H46"/>
    <mergeCell ref="E47:F47"/>
    <mergeCell ref="G47:H47"/>
    <mergeCell ref="E42:F42"/>
    <mergeCell ref="G42:H42"/>
    <mergeCell ref="E43:F43"/>
    <mergeCell ref="G43:H43"/>
    <mergeCell ref="E44:F44"/>
    <mergeCell ref="G44:H44"/>
    <mergeCell ref="E39:F39"/>
    <mergeCell ref="G39:H39"/>
    <mergeCell ref="E40:F40"/>
    <mergeCell ref="G40:H40"/>
    <mergeCell ref="E41:F41"/>
    <mergeCell ref="G41:H41"/>
    <mergeCell ref="E36:F36"/>
    <mergeCell ref="G36:H36"/>
    <mergeCell ref="E37:F37"/>
    <mergeCell ref="G37:H37"/>
    <mergeCell ref="E38:F38"/>
    <mergeCell ref="G38:H38"/>
    <mergeCell ref="E33:F33"/>
    <mergeCell ref="G33:H33"/>
    <mergeCell ref="E34:F34"/>
    <mergeCell ref="G34:H34"/>
    <mergeCell ref="E35:F35"/>
    <mergeCell ref="G35:H35"/>
    <mergeCell ref="E30:F30"/>
    <mergeCell ref="G30:H30"/>
    <mergeCell ref="E31:F31"/>
    <mergeCell ref="G31:H31"/>
    <mergeCell ref="E32:F32"/>
    <mergeCell ref="G32:H32"/>
    <mergeCell ref="E27:F27"/>
    <mergeCell ref="G27:H27"/>
    <mergeCell ref="E28:F28"/>
    <mergeCell ref="G28:H28"/>
    <mergeCell ref="E29:F29"/>
    <mergeCell ref="G29:H29"/>
    <mergeCell ref="E24:F24"/>
    <mergeCell ref="G24:H24"/>
    <mergeCell ref="E25:F25"/>
    <mergeCell ref="G25:H25"/>
    <mergeCell ref="E26:F26"/>
    <mergeCell ref="G26:H26"/>
    <mergeCell ref="E21:F21"/>
    <mergeCell ref="G21:H21"/>
    <mergeCell ref="E22:F22"/>
    <mergeCell ref="G22:H22"/>
    <mergeCell ref="E23:F23"/>
    <mergeCell ref="G23:H23"/>
    <mergeCell ref="E18:F18"/>
    <mergeCell ref="G18:H18"/>
    <mergeCell ref="E19:F19"/>
    <mergeCell ref="G19:H19"/>
    <mergeCell ref="E20:F20"/>
    <mergeCell ref="G20:H20"/>
    <mergeCell ref="E16:H16"/>
    <mergeCell ref="E17:F17"/>
    <mergeCell ref="G17:H17"/>
    <mergeCell ref="D11:E11"/>
    <mergeCell ref="G11:H11"/>
    <mergeCell ref="B12:D12"/>
    <mergeCell ref="E12:H12"/>
    <mergeCell ref="C13:F13"/>
    <mergeCell ref="G13:H13"/>
    <mergeCell ref="G3:L3"/>
    <mergeCell ref="F4:N4"/>
    <mergeCell ref="F5:N5"/>
    <mergeCell ref="G6:M6"/>
    <mergeCell ref="C9:E9"/>
    <mergeCell ref="C10:H10"/>
    <mergeCell ref="B14:D14"/>
    <mergeCell ref="E14:F14"/>
    <mergeCell ref="D15:F15"/>
  </mergeCells>
  <conditionalFormatting sqref="B5:B12 B14:B206 B220:B1048576 B216:B218">
    <cfRule type="cellIs" dxfId="29" priority="8" stopIfTrue="1" operator="equal">
      <formula>" -   "</formula>
    </cfRule>
  </conditionalFormatting>
  <conditionalFormatting sqref="B17:B206">
    <cfRule type="cellIs" dxfId="28" priority="7" stopIfTrue="1" operator="equal">
      <formula>" 0   "</formula>
    </cfRule>
  </conditionalFormatting>
  <conditionalFormatting sqref="D11">
    <cfRule type="cellIs" dxfId="27" priority="6" stopIfTrue="1" operator="equal">
      <formula>" -   "</formula>
    </cfRule>
  </conditionalFormatting>
  <conditionalFormatting sqref="C10:H10">
    <cfRule type="cellIs" dxfId="26" priority="5" operator="lessThan">
      <formula>1</formula>
    </cfRule>
  </conditionalFormatting>
  <conditionalFormatting sqref="B207:B215">
    <cfRule type="cellIs" dxfId="25" priority="4" stopIfTrue="1" operator="equal">
      <formula>" -   "</formula>
    </cfRule>
  </conditionalFormatting>
  <conditionalFormatting sqref="Q209">
    <cfRule type="cellIs" dxfId="24" priority="2" operator="equal">
      <formula>"FLETE INCLUIDO"</formula>
    </cfRule>
    <cfRule type="cellIs" dxfId="23" priority="3" operator="equal">
      <formula>"SIN FLETE"</formula>
    </cfRule>
  </conditionalFormatting>
  <conditionalFormatting sqref="B219">
    <cfRule type="cellIs" dxfId="22" priority="1" stopIfTrue="1" operator="equal">
      <formula>" -   "</formula>
    </cfRule>
  </conditionalFormatting>
  <dataValidations count="1">
    <dataValidation type="custom" allowBlank="1" showInputMessage="1" showErrorMessage="1" errorTitle="CODIGO REPETIDO" error=" ¡ CODIGO YA EXISTE !." sqref="D25:D67" xr:uid="{00000000-0002-0000-0900-000000000000}">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otón2_Haga_clic_en">
                <anchor moveWithCells="1">
                  <from>
                    <xdr:col>13</xdr:col>
                    <xdr:colOff>342900</xdr:colOff>
                    <xdr:row>3</xdr:row>
                    <xdr:rowOff>19050</xdr:rowOff>
                  </from>
                  <to>
                    <xdr:col>15</xdr:col>
                    <xdr:colOff>28575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5"/>
  <dimension ref="A1:AJ612"/>
  <sheetViews>
    <sheetView tabSelected="1" zoomScaleNormal="100" workbookViewId="0">
      <selection activeCell="D17" sqref="D17"/>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9.5703125" style="144" customWidth="1"/>
    <col min="5" max="5" width="9.5703125" style="143" customWidth="1"/>
    <col min="6" max="6" width="17.7109375" style="143" customWidth="1"/>
    <col min="7" max="7" width="13.5703125" style="143" customWidth="1"/>
    <col min="8" max="8" width="9.42578125" style="143" customWidth="1"/>
    <col min="9" max="9" width="6.5703125" style="163" customWidth="1"/>
    <col min="10" max="10" width="8.42578125" style="144" customWidth="1"/>
    <col min="11" max="11" width="9.28515625" style="144" customWidth="1"/>
    <col min="12" max="12" width="19" style="144" customWidth="1"/>
    <col min="13" max="13" width="6.7109375" style="144" customWidth="1"/>
    <col min="14" max="14" width="12" style="144" bestFit="1" customWidth="1"/>
    <col min="15" max="15" width="12" style="144" hidden="1" customWidth="1"/>
    <col min="16" max="16" width="11.85546875" style="144" customWidth="1"/>
    <col min="17" max="17" width="13.42578125" style="164" customWidth="1"/>
    <col min="18" max="18" width="9.42578125" style="283" customWidth="1"/>
    <col min="19" max="19" width="13.28515625" style="189" customWidth="1"/>
    <col min="20" max="20" width="13.5703125" style="138" customWidth="1"/>
    <col min="21" max="21" width="11.42578125" style="138" customWidth="1"/>
    <col min="22" max="22" width="11.42578125" style="190" customWidth="1"/>
    <col min="23" max="32" width="11.42578125" style="190"/>
    <col min="33" max="16384" width="11.42578125" style="158"/>
  </cols>
  <sheetData>
    <row r="1" spans="1:36" ht="15.75" thickBot="1" x14ac:dyDescent="0.3">
      <c r="A1" s="158"/>
      <c r="B1" s="158"/>
      <c r="C1" s="158"/>
      <c r="D1" s="180"/>
      <c r="E1" s="158"/>
      <c r="F1" s="158"/>
      <c r="G1" s="158"/>
      <c r="H1" s="158"/>
      <c r="I1" s="160"/>
      <c r="J1" s="180"/>
      <c r="K1" s="180"/>
      <c r="L1" s="180"/>
      <c r="M1" s="180"/>
      <c r="N1" s="180"/>
      <c r="O1" s="180"/>
      <c r="P1" s="180"/>
      <c r="Q1" s="188"/>
    </row>
    <row r="2" spans="1:36" x14ac:dyDescent="0.25">
      <c r="A2" s="158"/>
      <c r="B2" s="161"/>
      <c r="C2" s="191"/>
      <c r="D2" s="153"/>
      <c r="E2" s="191"/>
      <c r="F2" s="191"/>
      <c r="G2" s="191"/>
      <c r="H2" s="191"/>
      <c r="I2" s="192"/>
      <c r="J2" s="153"/>
      <c r="K2" s="153"/>
      <c r="L2" s="153"/>
      <c r="M2" s="153"/>
      <c r="N2" s="153"/>
      <c r="O2" s="153"/>
      <c r="P2" s="153"/>
      <c r="Q2" s="193"/>
    </row>
    <row r="3" spans="1:36" ht="20.25" customHeight="1" x14ac:dyDescent="0.25">
      <c r="A3" s="158"/>
      <c r="B3" s="162"/>
      <c r="F3" s="144"/>
      <c r="G3" s="723" t="s">
        <v>132</v>
      </c>
      <c r="H3" s="723"/>
      <c r="I3" s="723"/>
      <c r="J3" s="723"/>
      <c r="K3" s="723"/>
      <c r="L3" s="723"/>
      <c r="Q3" s="166"/>
    </row>
    <row r="4" spans="1:36" x14ac:dyDescent="0.25">
      <c r="A4" s="158"/>
      <c r="B4" s="162"/>
      <c r="F4" s="724" t="s">
        <v>128</v>
      </c>
      <c r="G4" s="724"/>
      <c r="H4" s="724"/>
      <c r="I4" s="724"/>
      <c r="J4" s="724"/>
      <c r="K4" s="724"/>
      <c r="L4" s="724"/>
      <c r="M4" s="724"/>
      <c r="N4" s="724"/>
      <c r="O4" s="502"/>
      <c r="Q4" s="166"/>
      <c r="S4" s="189" t="s">
        <v>152</v>
      </c>
    </row>
    <row r="5" spans="1:36" x14ac:dyDescent="0.25">
      <c r="A5" s="158"/>
      <c r="B5" s="194"/>
      <c r="C5" s="165"/>
      <c r="D5" s="165"/>
      <c r="E5" s="165"/>
      <c r="F5" s="724" t="s">
        <v>130</v>
      </c>
      <c r="G5" s="724"/>
      <c r="H5" s="724"/>
      <c r="I5" s="724"/>
      <c r="J5" s="724"/>
      <c r="K5" s="724"/>
      <c r="L5" s="724"/>
      <c r="M5" s="724"/>
      <c r="N5" s="724"/>
      <c r="O5" s="502"/>
      <c r="P5" s="165"/>
      <c r="Q5" s="195"/>
      <c r="S5" s="186">
        <v>25670</v>
      </c>
    </row>
    <row r="6" spans="1:36" x14ac:dyDescent="0.25">
      <c r="A6" s="158"/>
      <c r="B6" s="194"/>
      <c r="C6" s="165"/>
      <c r="D6" s="165"/>
      <c r="E6" s="165"/>
      <c r="F6" s="165"/>
      <c r="G6" s="724" t="s">
        <v>131</v>
      </c>
      <c r="H6" s="724"/>
      <c r="I6" s="724"/>
      <c r="J6" s="724"/>
      <c r="K6" s="724"/>
      <c r="L6" s="724"/>
      <c r="M6" s="724"/>
      <c r="N6" s="165"/>
      <c r="O6" s="165"/>
      <c r="P6" s="165"/>
      <c r="Q6" s="195"/>
      <c r="S6" s="186">
        <v>25682</v>
      </c>
    </row>
    <row r="7" spans="1:36" ht="15" customHeight="1" x14ac:dyDescent="0.25">
      <c r="A7" s="158"/>
      <c r="B7" s="119"/>
      <c r="C7" s="120"/>
      <c r="D7" s="120"/>
      <c r="E7" s="120"/>
      <c r="F7" s="120"/>
      <c r="G7" s="120"/>
      <c r="H7" s="120"/>
      <c r="I7" s="120"/>
      <c r="J7" s="120"/>
      <c r="K7" s="120"/>
      <c r="L7" s="120"/>
      <c r="M7" s="120"/>
      <c r="N7" s="120"/>
      <c r="O7" s="120"/>
      <c r="P7" s="120"/>
      <c r="Q7" s="121"/>
      <c r="T7" s="139" t="s">
        <v>116</v>
      </c>
    </row>
    <row r="8" spans="1:36" ht="15" customHeight="1" thickBot="1" x14ac:dyDescent="0.3">
      <c r="A8" s="158"/>
      <c r="B8" s="196"/>
      <c r="C8" s="197"/>
      <c r="D8" s="197"/>
      <c r="E8" s="197"/>
      <c r="F8" s="197"/>
      <c r="G8" s="197"/>
      <c r="H8" s="197"/>
      <c r="I8" s="197"/>
      <c r="J8" s="197"/>
      <c r="K8" s="197"/>
      <c r="L8" s="197"/>
      <c r="M8" s="197"/>
      <c r="N8" s="197"/>
      <c r="O8" s="197"/>
      <c r="P8" s="197"/>
      <c r="Q8" s="198">
        <v>133</v>
      </c>
      <c r="S8" s="186"/>
      <c r="T8" s="138" t="s">
        <v>9</v>
      </c>
      <c r="W8" s="168"/>
      <c r="X8" s="168"/>
      <c r="Y8" s="168"/>
      <c r="Z8" s="168"/>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505" t="s">
        <v>36</v>
      </c>
      <c r="G9" s="200">
        <f ca="1">TODAY()</f>
        <v>45076</v>
      </c>
      <c r="H9" s="505"/>
      <c r="I9" s="505"/>
      <c r="J9" s="505"/>
      <c r="K9" s="201"/>
      <c r="L9" s="201"/>
      <c r="M9" s="202"/>
      <c r="N9" s="203" t="s">
        <v>129</v>
      </c>
      <c r="O9" s="203"/>
      <c r="P9" s="204"/>
      <c r="Q9" s="205"/>
      <c r="S9" s="186"/>
      <c r="T9" s="138" t="s">
        <v>10</v>
      </c>
      <c r="W9" s="168"/>
      <c r="X9" s="168"/>
      <c r="Y9" s="168"/>
      <c r="Z9" s="168"/>
      <c r="AA9" s="168"/>
      <c r="AB9" s="168"/>
      <c r="AC9" s="170"/>
      <c r="AD9" s="170"/>
      <c r="AE9" s="170"/>
      <c r="AF9" s="170"/>
      <c r="AG9" s="145"/>
      <c r="AH9" s="145"/>
      <c r="AI9" s="143"/>
      <c r="AJ9" s="143"/>
    </row>
    <row r="10" spans="1:36" ht="21" x14ac:dyDescent="0.25">
      <c r="A10" s="158"/>
      <c r="B10" s="500" t="s">
        <v>32</v>
      </c>
      <c r="C10" s="802" t="str">
        <f>IF(PEDIDO!C10=0,"",PEDIDO!C10)</f>
        <v>.</v>
      </c>
      <c r="D10" s="802"/>
      <c r="E10" s="802"/>
      <c r="F10" s="802"/>
      <c r="G10" s="802"/>
      <c r="H10" s="802"/>
      <c r="I10" s="499"/>
      <c r="J10" s="499"/>
      <c r="K10" s="103"/>
      <c r="L10" s="103"/>
      <c r="M10" s="206"/>
      <c r="N10" s="206"/>
      <c r="O10" s="206"/>
      <c r="P10" s="206"/>
      <c r="Q10" s="207"/>
      <c r="T10" s="138" t="e">
        <v>#NAME?</v>
      </c>
      <c r="W10" s="168"/>
      <c r="X10" s="168"/>
      <c r="Y10" s="168"/>
      <c r="Z10" s="168"/>
      <c r="AA10" s="168"/>
      <c r="AB10" s="168"/>
      <c r="AC10" s="171"/>
      <c r="AD10" s="171"/>
      <c r="AE10" s="171"/>
      <c r="AF10" s="171"/>
      <c r="AG10" s="146"/>
      <c r="AH10" s="146"/>
      <c r="AI10" s="143"/>
      <c r="AJ10" s="143"/>
    </row>
    <row r="11" spans="1:36" ht="21" x14ac:dyDescent="0.25">
      <c r="A11" s="158"/>
      <c r="B11" s="500" t="s">
        <v>41</v>
      </c>
      <c r="C11" s="13"/>
      <c r="D11" s="750">
        <f>PEDIDO!$D$11</f>
        <v>0</v>
      </c>
      <c r="E11" s="750"/>
      <c r="F11" s="79"/>
      <c r="G11" s="755"/>
      <c r="H11" s="756"/>
      <c r="I11" s="499"/>
      <c r="J11" s="499"/>
      <c r="K11" s="499"/>
      <c r="L11" s="499"/>
      <c r="M11" s="206"/>
      <c r="N11" s="206"/>
      <c r="O11" s="206"/>
      <c r="P11" s="206"/>
      <c r="Q11" s="207"/>
      <c r="W11" s="168"/>
      <c r="X11" s="168"/>
      <c r="Y11" s="168"/>
      <c r="Z11" s="168"/>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499"/>
      <c r="J12" s="499"/>
      <c r="K12" s="499"/>
      <c r="L12" s="499"/>
      <c r="M12" s="499"/>
      <c r="N12" s="499"/>
      <c r="O12" s="499"/>
      <c r="P12" s="499"/>
      <c r="Q12" s="208"/>
      <c r="T12" s="138" t="s">
        <v>11</v>
      </c>
      <c r="U12" s="138" t="s">
        <v>6</v>
      </c>
      <c r="V12" s="190" t="s">
        <v>140</v>
      </c>
      <c r="W12" s="168"/>
      <c r="X12" s="168"/>
      <c r="Y12" s="168"/>
      <c r="Z12" s="168"/>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210"/>
      <c r="J13" s="498" t="s">
        <v>44</v>
      </c>
      <c r="K13" s="498" t="s">
        <v>137</v>
      </c>
      <c r="L13" s="224" t="s">
        <v>190</v>
      </c>
      <c r="M13" s="498" t="s">
        <v>149</v>
      </c>
      <c r="N13" s="498" t="s">
        <v>122</v>
      </c>
      <c r="O13" s="498"/>
      <c r="P13" s="498" t="s">
        <v>126</v>
      </c>
      <c r="Q13" s="211" t="s">
        <v>47</v>
      </c>
      <c r="T13" s="138" t="s">
        <v>12</v>
      </c>
      <c r="U13" s="138" t="s">
        <v>136</v>
      </c>
      <c r="V13" s="190" t="s">
        <v>142</v>
      </c>
      <c r="W13" s="169"/>
      <c r="X13" s="169"/>
      <c r="Y13" s="169"/>
      <c r="Z13" s="169"/>
      <c r="AA13" s="169"/>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499"/>
      <c r="J14" s="214">
        <f>J209</f>
        <v>0</v>
      </c>
      <c r="K14" s="214">
        <f>J210</f>
        <v>0</v>
      </c>
      <c r="L14" s="225">
        <f>SUBTOTAL(9,Q17:Q206)</f>
        <v>0</v>
      </c>
      <c r="M14" s="498">
        <v>1.19</v>
      </c>
      <c r="N14" s="215" t="str">
        <f>IFERROR($Q$208,"")</f>
        <v/>
      </c>
      <c r="O14" s="215"/>
      <c r="P14" s="215">
        <f>IFERROR($Q$207,"")</f>
        <v>0</v>
      </c>
      <c r="Q14" s="216" t="str">
        <f>IFERROR($P$14-$N$14,"")</f>
        <v/>
      </c>
      <c r="T14" s="138" t="s">
        <v>20</v>
      </c>
      <c r="U14" s="138" t="s">
        <v>196</v>
      </c>
      <c r="V14" s="190" t="s">
        <v>138</v>
      </c>
      <c r="W14" s="172"/>
      <c r="X14" s="172"/>
      <c r="Y14" s="173"/>
      <c r="Z14" s="173"/>
      <c r="AA14" s="173"/>
      <c r="AB14" s="173"/>
      <c r="AC14" s="174"/>
      <c r="AD14" s="174"/>
      <c r="AE14" s="174"/>
      <c r="AF14" s="174"/>
      <c r="AG14" s="142"/>
      <c r="AH14" s="141"/>
      <c r="AI14" s="147"/>
      <c r="AJ14" s="148"/>
    </row>
    <row r="15" spans="1:36" ht="18.75" customHeight="1" thickBot="1" x14ac:dyDescent="0.3">
      <c r="A15" s="158"/>
      <c r="B15" s="500" t="s">
        <v>35</v>
      </c>
      <c r="C15" s="179"/>
      <c r="D15" s="757"/>
      <c r="E15" s="757"/>
      <c r="F15" s="757"/>
      <c r="G15" s="217">
        <f>COUNTIF($U$17:$U$206,$G$14)</f>
        <v>0</v>
      </c>
      <c r="H15" s="218">
        <f>SUMIF($U$17:$U$206,$G$14,$I$17:$I$206)</f>
        <v>0</v>
      </c>
      <c r="I15" s="499"/>
      <c r="J15" s="499"/>
      <c r="K15" s="499"/>
      <c r="L15" s="499"/>
      <c r="M15" s="499"/>
      <c r="N15" s="499"/>
      <c r="O15" s="499"/>
      <c r="P15" s="499"/>
      <c r="Q15" s="208"/>
      <c r="R15" s="140"/>
      <c r="T15" s="138" t="s">
        <v>24</v>
      </c>
      <c r="U15" s="138" t="s">
        <v>197</v>
      </c>
      <c r="V15" s="190" t="s">
        <v>142</v>
      </c>
      <c r="W15" s="175"/>
      <c r="X15" s="175"/>
      <c r="Y15" s="176"/>
      <c r="Z15" s="176"/>
      <c r="AA15" s="176"/>
      <c r="AB15" s="169"/>
      <c r="AC15" s="174"/>
      <c r="AD15" s="174"/>
      <c r="AE15" s="174"/>
      <c r="AF15" s="174"/>
      <c r="AG15" s="142"/>
      <c r="AH15" s="142"/>
      <c r="AI15" s="147"/>
      <c r="AJ15" s="148"/>
    </row>
    <row r="16" spans="1:36" ht="31.5" customHeight="1" thickBot="1" x14ac:dyDescent="0.55000000000000004">
      <c r="A16" s="158"/>
      <c r="B16" s="183" t="s">
        <v>38</v>
      </c>
      <c r="C16" s="184">
        <v>0</v>
      </c>
      <c r="D16" s="505" t="s">
        <v>39</v>
      </c>
      <c r="E16" s="801" t="s">
        <v>27</v>
      </c>
      <c r="F16" s="801"/>
      <c r="G16" s="801"/>
      <c r="H16" s="801"/>
      <c r="I16" s="505" t="s">
        <v>42</v>
      </c>
      <c r="J16" s="505" t="s">
        <v>40</v>
      </c>
      <c r="K16" s="505" t="s">
        <v>3</v>
      </c>
      <c r="L16" s="505" t="s">
        <v>3</v>
      </c>
      <c r="M16" s="182" t="s">
        <v>118</v>
      </c>
      <c r="N16" s="182" t="s">
        <v>115</v>
      </c>
      <c r="O16" s="182"/>
      <c r="P16" s="182" t="s">
        <v>119</v>
      </c>
      <c r="Q16" s="187" t="s">
        <v>43</v>
      </c>
      <c r="R16" s="284"/>
      <c r="T16" s="138" t="s">
        <v>22</v>
      </c>
      <c r="U16" s="138" t="s">
        <v>198</v>
      </c>
      <c r="V16" s="190" t="s">
        <v>142</v>
      </c>
      <c r="W16" s="172"/>
      <c r="X16" s="177"/>
      <c r="Y16" s="178"/>
      <c r="Z16" s="178"/>
      <c r="AA16" s="178"/>
      <c r="AB16" s="178"/>
      <c r="AC16" s="178"/>
      <c r="AD16" s="178"/>
      <c r="AE16" s="178"/>
      <c r="AF16" s="177"/>
      <c r="AG16" s="149"/>
      <c r="AH16" s="149"/>
      <c r="AI16" s="150"/>
      <c r="AJ16" s="151"/>
    </row>
    <row r="17" spans="1:32" s="159" customFormat="1" ht="15.75" thickBot="1" x14ac:dyDescent="0.3">
      <c r="A17" s="124"/>
      <c r="B17" s="125" t="str">
        <f>IF($D17="","",$C16+1)</f>
        <v/>
      </c>
      <c r="C17" s="501" t="str">
        <f>IF(D17&lt;&gt;"",1,"")</f>
        <v/>
      </c>
      <c r="D17" s="506"/>
      <c r="E17" s="722" t="str">
        <f>IFERROR(VLOOKUP($D17,LISTA!A2:J8244,4,0),"")</f>
        <v/>
      </c>
      <c r="F17" s="722"/>
      <c r="G17" s="722" t="str">
        <f>IFERROR(VLOOKUP($D17,LISTA!A2:J8244,5,0),"")</f>
        <v/>
      </c>
      <c r="H17" s="722"/>
      <c r="I17" s="497"/>
      <c r="J17" s="126" t="str">
        <f>IFERROR(VLOOKUP($D17,LISTA!A2:J8244,7,0),"")</f>
        <v/>
      </c>
      <c r="K17" s="126" t="str">
        <f>IFERROR(VLOOKUP($D17,LISTA!A2:J8244,8,0),"")</f>
        <v/>
      </c>
      <c r="L17" s="126" t="str">
        <f t="shared" ref="L17:L80" si="0">IF(OR(K17=$T$8,K17=$T$9,K17=$T$12,K17=$T$13,K17=$T$14,K17=$T$15,K17=$T$16,K17=$T$17,K17=$T$18,K17=$T$19,K17=$T$20,K17=$T$21,K17=$T$22,K17=$T$23,K17=$T$24,K17=$T$25,K17=$T$26),$T$7,IF(OR(K17=$T$30,K17=$T$31),$T$29,IF(OR(K17=$T$36),$T$35,"")))</f>
        <v/>
      </c>
      <c r="M17" s="127" t="str">
        <f t="shared" ref="M17:M80" si="1">IF(AND($U17&lt;&gt;"PUNTA",$U17="INSTA",$L17="EXCLUSIVA"),0.25,IF(AND($U17="PUNTA",$U17&lt;&gt;"INSTA",$L17="EXCLUSIVA"),0.25,IF(AND($U17&lt;&gt;"PUNTA",$U17&lt;&gt;"INSTA",$L17="EXCLUSIVA"),$J$212,IF($L17="NACIONAL",$J$213,IF($L17="IMPORTADO",$J$214,IF(L17="","","ERROR"))))))</f>
        <v/>
      </c>
      <c r="N17" s="128" t="str">
        <f>IFERROR(($I17*$P17)*($M17),"")</f>
        <v/>
      </c>
      <c r="O17" s="128" t="str">
        <f>IFERROR($I17*$P17,"")</f>
        <v/>
      </c>
      <c r="P17" s="128" t="str">
        <f>IFERROR(VLOOKUP($D17,LISTA!A2:J8244,10,0),"")</f>
        <v/>
      </c>
      <c r="Q17" s="129" t="str">
        <f>IFERROR(O17-N17,"")</f>
        <v/>
      </c>
      <c r="R17" s="135" t="str">
        <f>IFERROR(($P17-($P17*$M17))*1.19,"")</f>
        <v/>
      </c>
      <c r="S17" s="221" t="str">
        <f>IFERROR((P17*W17)*M14,"")</f>
        <v/>
      </c>
      <c r="T17" s="222" t="s">
        <v>13</v>
      </c>
      <c r="U17" s="222" t="str">
        <f t="shared" ref="U17:U80" si="2">LEFT($E17,5)</f>
        <v/>
      </c>
      <c r="V17" s="122" t="str">
        <f>LEFT(J17,3)</f>
        <v/>
      </c>
      <c r="W17" s="123" t="e">
        <f>1-(R17/100)</f>
        <v>#VALUE!</v>
      </c>
      <c r="X17" s="223"/>
      <c r="Y17" s="223"/>
      <c r="Z17" s="223"/>
      <c r="AA17" s="223"/>
      <c r="AB17" s="223"/>
      <c r="AC17" s="223"/>
      <c r="AD17" s="223"/>
      <c r="AE17" s="223"/>
      <c r="AF17" s="223"/>
    </row>
    <row r="18" spans="1:32" x14ac:dyDescent="0.25">
      <c r="A18" s="162"/>
      <c r="B18" s="154" t="str">
        <f t="shared" ref="B18:B81" si="3">IF($D18="","",$B17+1)</f>
        <v/>
      </c>
      <c r="C18" s="499" t="str">
        <f t="shared" ref="C18:C81" si="4">IF(D18&lt;&gt;"",1,"")</f>
        <v/>
      </c>
      <c r="D18" s="496"/>
      <c r="E18" s="716" t="str">
        <f>IFERROR(VLOOKUP($D18,LISTA!A2:J8245,4,0),"")</f>
        <v/>
      </c>
      <c r="F18" s="716"/>
      <c r="G18" s="716" t="str">
        <f>IFERROR(VLOOKUP($D18,LISTA!A2:J8244,5,0),"")</f>
        <v/>
      </c>
      <c r="H18" s="716"/>
      <c r="I18" s="495"/>
      <c r="J18" s="144" t="str">
        <f>IFERROR(VLOOKUP($D18,LISTA!A2:J8245,7,0),"")</f>
        <v/>
      </c>
      <c r="K18" s="144" t="str">
        <f>IFERROR(VLOOKUP($D18,LISTA!A2:J8245,8,0),"")</f>
        <v/>
      </c>
      <c r="L18" s="144" t="str">
        <f t="shared" si="0"/>
        <v/>
      </c>
      <c r="M18" s="227" t="str">
        <f t="shared" si="1"/>
        <v/>
      </c>
      <c r="N18" s="155" t="str">
        <f t="shared" ref="N18:N81" si="5">IFERROR(($I18*$P18)*($M18),"")</f>
        <v/>
      </c>
      <c r="O18" s="155" t="str">
        <f t="shared" ref="O18:O81" si="6">IFERROR($I18*$P18,"")</f>
        <v/>
      </c>
      <c r="P18" s="155" t="str">
        <f>IFERROR(VLOOKUP($D18,LISTA!A2:J8245,10,0),"")</f>
        <v/>
      </c>
      <c r="Q18" s="228" t="str">
        <f t="shared" ref="Q18:Q81" si="7">IFERROR(O18-N18,"")</f>
        <v/>
      </c>
      <c r="R18" s="285" t="str">
        <f t="shared" ref="R18:R81" si="8">IFERROR(($P18-($P18*$M18))*1.19,"")</f>
        <v/>
      </c>
      <c r="S18" s="189" t="str">
        <f t="shared" ref="S18:S81" si="9">IFERROR((P18*W18)*M15,"")</f>
        <v/>
      </c>
      <c r="T18" s="138" t="s">
        <v>14</v>
      </c>
      <c r="U18" s="138" t="str">
        <f t="shared" si="2"/>
        <v/>
      </c>
      <c r="V18" s="219" t="str">
        <f t="shared" ref="V18:V81" si="10">LEFT(J18,3)</f>
        <v/>
      </c>
      <c r="W18" s="220" t="e">
        <f t="shared" ref="W18:W81" si="11">1-(R18/100)</f>
        <v>#VALUE!</v>
      </c>
    </row>
    <row r="19" spans="1:32" x14ac:dyDescent="0.25">
      <c r="A19" s="162"/>
      <c r="B19" s="154" t="str">
        <f t="shared" si="3"/>
        <v/>
      </c>
      <c r="C19" s="499" t="str">
        <f t="shared" si="4"/>
        <v/>
      </c>
      <c r="D19" s="494"/>
      <c r="E19" s="716" t="str">
        <f>IFERROR(VLOOKUP($D19,LISTA!A2:J8246,4,0),"")</f>
        <v/>
      </c>
      <c r="F19" s="716"/>
      <c r="G19" s="716" t="str">
        <f>IFERROR(VLOOKUP($D19,LISTA!A2:J8245,5,0),"")</f>
        <v/>
      </c>
      <c r="H19" s="716"/>
      <c r="I19" s="495"/>
      <c r="J19" s="144" t="str">
        <f>IFERROR(VLOOKUP($D19,LISTA!A2:J8246,7,0),"")</f>
        <v/>
      </c>
      <c r="K19" s="144" t="str">
        <f>IFERROR(VLOOKUP($D19,LISTA!A2:J8246,8,0),"")</f>
        <v/>
      </c>
      <c r="L19" s="144" t="str">
        <f t="shared" si="0"/>
        <v/>
      </c>
      <c r="M19" s="227" t="str">
        <f t="shared" si="1"/>
        <v/>
      </c>
      <c r="N19" s="155" t="str">
        <f t="shared" si="5"/>
        <v/>
      </c>
      <c r="O19" s="155" t="str">
        <f t="shared" si="6"/>
        <v/>
      </c>
      <c r="P19" s="155" t="str">
        <f>IFERROR(VLOOKUP($D19,LISTA!A2:J8246,10,0),"")</f>
        <v/>
      </c>
      <c r="Q19" s="228" t="str">
        <f t="shared" si="7"/>
        <v/>
      </c>
      <c r="R19" s="285" t="str">
        <f t="shared" si="8"/>
        <v/>
      </c>
      <c r="S19" s="189" t="str">
        <f t="shared" si="9"/>
        <v/>
      </c>
      <c r="T19" s="138" t="s">
        <v>19</v>
      </c>
      <c r="U19" s="138" t="str">
        <f t="shared" si="2"/>
        <v/>
      </c>
      <c r="V19" s="219" t="str">
        <f t="shared" si="10"/>
        <v/>
      </c>
      <c r="W19" s="220" t="e">
        <f t="shared" si="11"/>
        <v>#VALUE!</v>
      </c>
    </row>
    <row r="20" spans="1:32" x14ac:dyDescent="0.25">
      <c r="A20" s="162"/>
      <c r="B20" s="154" t="str">
        <f t="shared" si="3"/>
        <v/>
      </c>
      <c r="C20" s="499" t="str">
        <f t="shared" si="4"/>
        <v/>
      </c>
      <c r="D20" s="496"/>
      <c r="E20" s="716" t="str">
        <f>IFERROR(VLOOKUP($D20,LISTA!A2:J8247,4,0),"")</f>
        <v/>
      </c>
      <c r="F20" s="716"/>
      <c r="G20" s="716" t="str">
        <f>IFERROR(VLOOKUP($D20,LISTA!A2:J8246,5,0),"")</f>
        <v/>
      </c>
      <c r="H20" s="716"/>
      <c r="I20" s="495"/>
      <c r="J20" s="144" t="str">
        <f>IFERROR(VLOOKUP($D20,LISTA!A2:J8247,7,0),"")</f>
        <v/>
      </c>
      <c r="K20" s="144" t="str">
        <f>IFERROR(VLOOKUP($D20,LISTA!A2:J8247,8,0),"")</f>
        <v/>
      </c>
      <c r="L20" s="144" t="str">
        <f t="shared" si="0"/>
        <v/>
      </c>
      <c r="M20" s="227" t="str">
        <f t="shared" si="1"/>
        <v/>
      </c>
      <c r="N20" s="155" t="str">
        <f t="shared" si="5"/>
        <v/>
      </c>
      <c r="O20" s="155" t="str">
        <f t="shared" si="6"/>
        <v/>
      </c>
      <c r="P20" s="155" t="str">
        <f>IFERROR(VLOOKUP($D20,LISTA!A2:J8247,10,0),"")</f>
        <v/>
      </c>
      <c r="Q20" s="228" t="str">
        <f t="shared" si="7"/>
        <v/>
      </c>
      <c r="R20" s="285" t="str">
        <f t="shared" si="8"/>
        <v/>
      </c>
      <c r="S20" s="189" t="str">
        <f t="shared" si="9"/>
        <v/>
      </c>
      <c r="T20" s="138" t="s">
        <v>23</v>
      </c>
      <c r="U20" s="138" t="str">
        <f t="shared" si="2"/>
        <v/>
      </c>
      <c r="V20" s="219" t="str">
        <f t="shared" si="10"/>
        <v/>
      </c>
      <c r="W20" s="220" t="e">
        <f t="shared" si="11"/>
        <v>#VALUE!</v>
      </c>
    </row>
    <row r="21" spans="1:32" x14ac:dyDescent="0.25">
      <c r="A21" s="162"/>
      <c r="B21" s="154" t="str">
        <f t="shared" si="3"/>
        <v/>
      </c>
      <c r="C21" s="499" t="str">
        <f t="shared" si="4"/>
        <v/>
      </c>
      <c r="D21" s="494"/>
      <c r="E21" s="716" t="str">
        <f>IFERROR(VLOOKUP($D21,LISTA!A2:J8248,4,0),"")</f>
        <v/>
      </c>
      <c r="F21" s="716"/>
      <c r="G21" s="716" t="str">
        <f>IFERROR(VLOOKUP($D21,LISTA!A2:J8247,5,0),"")</f>
        <v/>
      </c>
      <c r="H21" s="716"/>
      <c r="I21" s="495"/>
      <c r="J21" s="144" t="str">
        <f>IFERROR(VLOOKUP($D21,LISTA!A2:J8248,7,0),"")</f>
        <v/>
      </c>
      <c r="K21" s="144" t="str">
        <f>IFERROR(VLOOKUP($D21,LISTA!A2:J8248,8,0),"")</f>
        <v/>
      </c>
      <c r="L21" s="144" t="str">
        <f t="shared" si="0"/>
        <v/>
      </c>
      <c r="M21" s="227" t="str">
        <f t="shared" si="1"/>
        <v/>
      </c>
      <c r="N21" s="155" t="str">
        <f t="shared" si="5"/>
        <v/>
      </c>
      <c r="O21" s="155" t="str">
        <f t="shared" si="6"/>
        <v/>
      </c>
      <c r="P21" s="155" t="str">
        <f>IFERROR(VLOOKUP($D21,LISTA!A2:J8248,10,0),"")</f>
        <v/>
      </c>
      <c r="Q21" s="228" t="str">
        <f t="shared" si="7"/>
        <v/>
      </c>
      <c r="R21" s="285" t="str">
        <f t="shared" si="8"/>
        <v/>
      </c>
      <c r="S21" s="189" t="str">
        <f t="shared" si="9"/>
        <v/>
      </c>
      <c r="T21" s="138" t="s">
        <v>15</v>
      </c>
      <c r="U21" s="138" t="str">
        <f t="shared" si="2"/>
        <v/>
      </c>
      <c r="V21" s="219" t="str">
        <f t="shared" si="10"/>
        <v/>
      </c>
      <c r="W21" s="220" t="e">
        <f t="shared" si="11"/>
        <v>#VALUE!</v>
      </c>
    </row>
    <row r="22" spans="1:32" x14ac:dyDescent="0.25">
      <c r="A22" s="162"/>
      <c r="B22" s="154" t="str">
        <f t="shared" si="3"/>
        <v/>
      </c>
      <c r="C22" s="499" t="str">
        <f t="shared" si="4"/>
        <v/>
      </c>
      <c r="D22" s="496"/>
      <c r="E22" s="716" t="str">
        <f>IFERROR(VLOOKUP($D22,LISTA!A2:J8249,4,0),"")</f>
        <v/>
      </c>
      <c r="F22" s="716"/>
      <c r="G22" s="716" t="str">
        <f>IFERROR(VLOOKUP($D22,LISTA!A2:J8248,5,0),"")</f>
        <v/>
      </c>
      <c r="H22" s="716"/>
      <c r="I22" s="495"/>
      <c r="J22" s="144" t="str">
        <f>IFERROR(VLOOKUP($D22,LISTA!A2:J8249,7,0),"")</f>
        <v/>
      </c>
      <c r="K22" s="144" t="str">
        <f>IFERROR(VLOOKUP($D22,LISTA!A2:J8249,8,0),"")</f>
        <v/>
      </c>
      <c r="L22" s="144" t="str">
        <f t="shared" si="0"/>
        <v/>
      </c>
      <c r="M22" s="227" t="str">
        <f t="shared" si="1"/>
        <v/>
      </c>
      <c r="N22" s="155" t="str">
        <f t="shared" si="5"/>
        <v/>
      </c>
      <c r="O22" s="155" t="str">
        <f t="shared" si="6"/>
        <v/>
      </c>
      <c r="P22" s="155" t="str">
        <f>IFERROR(VLOOKUP($D22,LISTA!A2:J8249,10,0),"")</f>
        <v/>
      </c>
      <c r="Q22" s="228" t="str">
        <f t="shared" si="7"/>
        <v/>
      </c>
      <c r="R22" s="285" t="str">
        <f t="shared" si="8"/>
        <v/>
      </c>
      <c r="S22" s="189" t="str">
        <f t="shared" si="9"/>
        <v/>
      </c>
      <c r="T22" s="138" t="s">
        <v>21</v>
      </c>
      <c r="U22" s="138" t="str">
        <f t="shared" si="2"/>
        <v/>
      </c>
      <c r="V22" s="219" t="str">
        <f t="shared" si="10"/>
        <v/>
      </c>
      <c r="W22" s="220" t="e">
        <f t="shared" si="11"/>
        <v>#VALUE!</v>
      </c>
    </row>
    <row r="23" spans="1:32" x14ac:dyDescent="0.25">
      <c r="A23" s="162"/>
      <c r="B23" s="154" t="str">
        <f t="shared" si="3"/>
        <v/>
      </c>
      <c r="C23" s="499" t="str">
        <f t="shared" si="4"/>
        <v/>
      </c>
      <c r="D23" s="494"/>
      <c r="E23" s="716" t="str">
        <f>IFERROR(VLOOKUP($D23,LISTA!A2:J8250,4,0),"")</f>
        <v/>
      </c>
      <c r="F23" s="716"/>
      <c r="G23" s="716" t="str">
        <f>IFERROR(VLOOKUP($D23,LISTA!A2:J8249,5,0),"")</f>
        <v/>
      </c>
      <c r="H23" s="716"/>
      <c r="I23" s="495"/>
      <c r="J23" s="144" t="str">
        <f>IFERROR(VLOOKUP($D23,LISTA!A2:J8250,7,0),"")</f>
        <v/>
      </c>
      <c r="K23" s="144" t="str">
        <f>IFERROR(VLOOKUP($D23,LISTA!A2:J8250,8,0),"")</f>
        <v/>
      </c>
      <c r="L23" s="144" t="str">
        <f t="shared" si="0"/>
        <v/>
      </c>
      <c r="M23" s="227" t="str">
        <f t="shared" si="1"/>
        <v/>
      </c>
      <c r="N23" s="155" t="str">
        <f t="shared" si="5"/>
        <v/>
      </c>
      <c r="O23" s="155" t="str">
        <f t="shared" si="6"/>
        <v/>
      </c>
      <c r="P23" s="155" t="str">
        <f>IFERROR(VLOOKUP($D23,LISTA!A2:J8250,10,0),"")</f>
        <v/>
      </c>
      <c r="Q23" s="228" t="str">
        <f t="shared" si="7"/>
        <v/>
      </c>
      <c r="R23" s="285" t="str">
        <f t="shared" si="8"/>
        <v/>
      </c>
      <c r="S23" s="189" t="str">
        <f t="shared" si="9"/>
        <v/>
      </c>
      <c r="T23" s="138" t="s">
        <v>16</v>
      </c>
      <c r="U23" s="138" t="str">
        <f t="shared" si="2"/>
        <v/>
      </c>
      <c r="V23" s="219" t="str">
        <f t="shared" si="10"/>
        <v/>
      </c>
      <c r="W23" s="220" t="e">
        <f t="shared" si="11"/>
        <v>#VALUE!</v>
      </c>
    </row>
    <row r="24" spans="1:32" x14ac:dyDescent="0.25">
      <c r="A24" s="162"/>
      <c r="B24" s="154" t="str">
        <f t="shared" si="3"/>
        <v/>
      </c>
      <c r="C24" s="499" t="str">
        <f t="shared" si="4"/>
        <v/>
      </c>
      <c r="D24" s="354"/>
      <c r="E24" s="716" t="str">
        <f>IFERROR(VLOOKUP($D24,LISTA!A2:J8251,4,0),"")</f>
        <v/>
      </c>
      <c r="F24" s="716"/>
      <c r="G24" s="716" t="str">
        <f>IFERROR(VLOOKUP($D24,LISTA!A2:J8250,5,0),"")</f>
        <v/>
      </c>
      <c r="H24" s="716"/>
      <c r="I24" s="226"/>
      <c r="J24" s="144" t="str">
        <f>IFERROR(VLOOKUP($D24,LISTA!A2:J8251,7,0),"")</f>
        <v/>
      </c>
      <c r="K24" s="144" t="str">
        <f>IFERROR(VLOOKUP($D24,LISTA!A2:J8251,8,0),"")</f>
        <v/>
      </c>
      <c r="L24" s="144" t="str">
        <f t="shared" si="0"/>
        <v/>
      </c>
      <c r="M24" s="227" t="str">
        <f t="shared" si="1"/>
        <v/>
      </c>
      <c r="N24" s="155" t="str">
        <f t="shared" si="5"/>
        <v/>
      </c>
      <c r="O24" s="155" t="str">
        <f t="shared" si="6"/>
        <v/>
      </c>
      <c r="P24" s="155" t="str">
        <f>IFERROR(VLOOKUP($D24,LISTA!A2:J8251,10,0),"")</f>
        <v/>
      </c>
      <c r="Q24" s="228" t="str">
        <f t="shared" si="7"/>
        <v/>
      </c>
      <c r="R24" s="285" t="str">
        <f t="shared" si="8"/>
        <v/>
      </c>
      <c r="S24" s="189" t="str">
        <f t="shared" si="9"/>
        <v/>
      </c>
      <c r="T24" s="138" t="s">
        <v>17</v>
      </c>
      <c r="U24" s="138" t="str">
        <f t="shared" si="2"/>
        <v/>
      </c>
      <c r="V24" s="219" t="str">
        <f t="shared" si="10"/>
        <v/>
      </c>
      <c r="W24" s="220" t="e">
        <f t="shared" si="11"/>
        <v>#VALUE!</v>
      </c>
    </row>
    <row r="25" spans="1:32" x14ac:dyDescent="0.25">
      <c r="A25" s="162"/>
      <c r="B25" s="154" t="str">
        <f t="shared" si="3"/>
        <v/>
      </c>
      <c r="C25" s="499" t="str">
        <f t="shared" si="4"/>
        <v/>
      </c>
      <c r="D25" s="354"/>
      <c r="E25" s="716" t="str">
        <f>IFERROR(VLOOKUP($D25,LISTA!A2:J8252,4,0),"")</f>
        <v/>
      </c>
      <c r="F25" s="716"/>
      <c r="G25" s="716" t="str">
        <f>IFERROR(VLOOKUP($D25,LISTA!A2:J8251,5,0),"")</f>
        <v/>
      </c>
      <c r="H25" s="716"/>
      <c r="I25" s="226"/>
      <c r="J25" s="144" t="str">
        <f>IFERROR(VLOOKUP($D25,LISTA!A2:J8252,7,0),"")</f>
        <v/>
      </c>
      <c r="K25" s="144" t="str">
        <f>IFERROR(VLOOKUP($D25,LISTA!A2:J8252,8,0),"")</f>
        <v/>
      </c>
      <c r="L25" s="144" t="str">
        <f t="shared" si="0"/>
        <v/>
      </c>
      <c r="M25" s="227" t="str">
        <f t="shared" si="1"/>
        <v/>
      </c>
      <c r="N25" s="155" t="str">
        <f t="shared" si="5"/>
        <v/>
      </c>
      <c r="O25" s="155" t="str">
        <f t="shared" si="6"/>
        <v/>
      </c>
      <c r="P25" s="155" t="str">
        <f>IFERROR(VLOOKUP($D25,LISTA!A3:J8252,10,0),"")</f>
        <v/>
      </c>
      <c r="Q25" s="228" t="str">
        <f t="shared" si="7"/>
        <v/>
      </c>
      <c r="R25" s="285" t="str">
        <f t="shared" si="8"/>
        <v/>
      </c>
      <c r="S25" s="189" t="str">
        <f t="shared" si="9"/>
        <v/>
      </c>
      <c r="T25" s="138" t="s">
        <v>25</v>
      </c>
      <c r="U25" s="138" t="str">
        <f t="shared" si="2"/>
        <v/>
      </c>
      <c r="V25" s="219" t="str">
        <f t="shared" si="10"/>
        <v/>
      </c>
      <c r="W25" s="220" t="e">
        <f t="shared" si="11"/>
        <v>#VALUE!</v>
      </c>
    </row>
    <row r="26" spans="1:32" x14ac:dyDescent="0.25">
      <c r="A26" s="162"/>
      <c r="B26" s="154" t="str">
        <f t="shared" si="3"/>
        <v/>
      </c>
      <c r="C26" s="499" t="str">
        <f t="shared" si="4"/>
        <v/>
      </c>
      <c r="D26" s="354"/>
      <c r="E26" s="716" t="str">
        <f>IFERROR(VLOOKUP($D26,LISTA!A3:J8253,4,0),"")</f>
        <v/>
      </c>
      <c r="F26" s="716"/>
      <c r="G26" s="716" t="str">
        <f>IFERROR(VLOOKUP($D26,LISTA!A2:J8252,5,0),"")</f>
        <v/>
      </c>
      <c r="H26" s="716"/>
      <c r="I26" s="226"/>
      <c r="J26" s="144" t="str">
        <f>IFERROR(VLOOKUP($D26,LISTA!A3:J8253,7,0),"")</f>
        <v/>
      </c>
      <c r="K26" s="144" t="str">
        <f>IFERROR(VLOOKUP($D26,LISTA!A3:J8253,8,0),"")</f>
        <v/>
      </c>
      <c r="L26" s="144" t="str">
        <f t="shared" si="0"/>
        <v/>
      </c>
      <c r="M26" s="227" t="str">
        <f t="shared" si="1"/>
        <v/>
      </c>
      <c r="N26" s="155" t="str">
        <f t="shared" si="5"/>
        <v/>
      </c>
      <c r="O26" s="155" t="str">
        <f t="shared" si="6"/>
        <v/>
      </c>
      <c r="P26" s="155" t="str">
        <f>IFERROR(VLOOKUP($D26,LISTA!A4:J8253,10,0),"")</f>
        <v/>
      </c>
      <c r="Q26" s="228" t="str">
        <f t="shared" si="7"/>
        <v/>
      </c>
      <c r="R26" s="285" t="str">
        <f t="shared" si="8"/>
        <v/>
      </c>
      <c r="S26" s="189" t="str">
        <f t="shared" si="9"/>
        <v/>
      </c>
      <c r="T26" s="138" t="s">
        <v>18</v>
      </c>
      <c r="U26" s="138" t="str">
        <f t="shared" si="2"/>
        <v/>
      </c>
      <c r="V26" s="219" t="str">
        <f t="shared" si="10"/>
        <v/>
      </c>
      <c r="W26" s="220" t="e">
        <f t="shared" si="11"/>
        <v>#VALUE!</v>
      </c>
    </row>
    <row r="27" spans="1:32" x14ac:dyDescent="0.25">
      <c r="A27" s="162"/>
      <c r="B27" s="154" t="str">
        <f t="shared" si="3"/>
        <v/>
      </c>
      <c r="C27" s="499" t="str">
        <f t="shared" si="4"/>
        <v/>
      </c>
      <c r="D27" s="354"/>
      <c r="E27" s="716" t="str">
        <f>IFERROR(VLOOKUP($D27,LISTA!A4:J8254,4,0),"")</f>
        <v/>
      </c>
      <c r="F27" s="716"/>
      <c r="G27" s="716" t="str">
        <f>IFERROR(VLOOKUP($D27,LISTA!A3:J8253,5,0),"")</f>
        <v/>
      </c>
      <c r="H27" s="716"/>
      <c r="I27" s="226"/>
      <c r="J27" s="144" t="str">
        <f>IFERROR(VLOOKUP($D27,LISTA!A4:J8254,7,0),"")</f>
        <v/>
      </c>
      <c r="K27" s="144" t="str">
        <f>IFERROR(VLOOKUP($D27,LISTA!A4:J8254,8,0),"")</f>
        <v/>
      </c>
      <c r="L27" s="144" t="str">
        <f t="shared" si="0"/>
        <v/>
      </c>
      <c r="M27" s="227" t="str">
        <f t="shared" si="1"/>
        <v/>
      </c>
      <c r="N27" s="155" t="str">
        <f t="shared" si="5"/>
        <v/>
      </c>
      <c r="O27" s="155" t="str">
        <f t="shared" si="6"/>
        <v/>
      </c>
      <c r="P27" s="155" t="str">
        <f>IFERROR(VLOOKUP($D27,LISTA!A5:J8254,10,0),"")</f>
        <v/>
      </c>
      <c r="Q27" s="228" t="str">
        <f t="shared" si="7"/>
        <v/>
      </c>
      <c r="R27" s="285" t="str">
        <f t="shared" si="8"/>
        <v/>
      </c>
      <c r="S27" s="189" t="str">
        <f t="shared" si="9"/>
        <v/>
      </c>
      <c r="U27" s="138" t="str">
        <f t="shared" si="2"/>
        <v/>
      </c>
      <c r="V27" s="219" t="str">
        <f t="shared" si="10"/>
        <v/>
      </c>
      <c r="W27" s="220" t="e">
        <f t="shared" si="11"/>
        <v>#VALUE!</v>
      </c>
    </row>
    <row r="28" spans="1:32" x14ac:dyDescent="0.25">
      <c r="A28" s="162"/>
      <c r="B28" s="154" t="str">
        <f t="shared" si="3"/>
        <v/>
      </c>
      <c r="C28" s="499" t="str">
        <f t="shared" si="4"/>
        <v/>
      </c>
      <c r="D28" s="354"/>
      <c r="E28" s="716" t="str">
        <f>IFERROR(VLOOKUP($D28,LISTA!A5:J8255,4,0),"")</f>
        <v/>
      </c>
      <c r="F28" s="716"/>
      <c r="G28" s="716" t="str">
        <f>IFERROR(VLOOKUP($D28,LISTA!A4:J8254,5,0),"")</f>
        <v/>
      </c>
      <c r="H28" s="716"/>
      <c r="I28" s="226"/>
      <c r="J28" s="144" t="str">
        <f>IFERROR(VLOOKUP($D28,LISTA!A5:J8255,7,0),"")</f>
        <v/>
      </c>
      <c r="K28" s="144" t="str">
        <f>IFERROR(VLOOKUP($D28,LISTA!A5:J8255,8,0),"")</f>
        <v/>
      </c>
      <c r="L28" s="144" t="str">
        <f t="shared" si="0"/>
        <v/>
      </c>
      <c r="M28" s="227" t="str">
        <f t="shared" si="1"/>
        <v/>
      </c>
      <c r="N28" s="155" t="str">
        <f t="shared" si="5"/>
        <v/>
      </c>
      <c r="O28" s="155" t="str">
        <f t="shared" si="6"/>
        <v/>
      </c>
      <c r="P28" s="155" t="str">
        <f>IFERROR(VLOOKUP($D28,LISTA!A6:J8255,10,0),"")</f>
        <v/>
      </c>
      <c r="Q28" s="228" t="str">
        <f t="shared" si="7"/>
        <v/>
      </c>
      <c r="R28" s="285" t="str">
        <f t="shared" si="8"/>
        <v/>
      </c>
      <c r="S28" s="189" t="str">
        <f t="shared" si="9"/>
        <v/>
      </c>
      <c r="U28" s="138" t="str">
        <f t="shared" si="2"/>
        <v/>
      </c>
      <c r="V28" s="219" t="str">
        <f t="shared" si="10"/>
        <v/>
      </c>
      <c r="W28" s="220" t="e">
        <f t="shared" si="11"/>
        <v>#VALUE!</v>
      </c>
    </row>
    <row r="29" spans="1:32" x14ac:dyDescent="0.25">
      <c r="A29" s="162"/>
      <c r="B29" s="154" t="str">
        <f t="shared" si="3"/>
        <v/>
      </c>
      <c r="C29" s="499" t="str">
        <f t="shared" si="4"/>
        <v/>
      </c>
      <c r="D29" s="354"/>
      <c r="E29" s="716" t="str">
        <f>IFERROR(VLOOKUP($D29,LISTA!A6:J8256,4,0),"")</f>
        <v/>
      </c>
      <c r="F29" s="716"/>
      <c r="G29" s="716" t="str">
        <f>IFERROR(VLOOKUP($D29,LISTA!A5:J8255,5,0),"")</f>
        <v/>
      </c>
      <c r="H29" s="716"/>
      <c r="I29" s="226"/>
      <c r="J29" s="144" t="str">
        <f>IFERROR(VLOOKUP($D29,LISTA!A6:J8256,7,0),"")</f>
        <v/>
      </c>
      <c r="K29" s="144" t="str">
        <f>IFERROR(VLOOKUP($D29,LISTA!A6:J8256,8,0),"")</f>
        <v/>
      </c>
      <c r="L29" s="144" t="str">
        <f t="shared" si="0"/>
        <v/>
      </c>
      <c r="M29" s="227" t="str">
        <f t="shared" si="1"/>
        <v/>
      </c>
      <c r="N29" s="155" t="str">
        <f t="shared" si="5"/>
        <v/>
      </c>
      <c r="O29" s="155" t="str">
        <f t="shared" si="6"/>
        <v/>
      </c>
      <c r="P29" s="155" t="str">
        <f>IFERROR(VLOOKUP($D29,LISTA!A7:J8256,10,0),"")</f>
        <v/>
      </c>
      <c r="Q29" s="228" t="str">
        <f t="shared" si="7"/>
        <v/>
      </c>
      <c r="R29" s="285" t="str">
        <f t="shared" si="8"/>
        <v/>
      </c>
      <c r="S29" s="189" t="str">
        <f t="shared" si="9"/>
        <v/>
      </c>
      <c r="T29" s="139" t="s">
        <v>117</v>
      </c>
      <c r="U29" s="138" t="str">
        <f t="shared" si="2"/>
        <v/>
      </c>
      <c r="V29" s="219" t="str">
        <f t="shared" si="10"/>
        <v/>
      </c>
      <c r="W29" s="220" t="e">
        <f t="shared" si="11"/>
        <v>#VALUE!</v>
      </c>
    </row>
    <row r="30" spans="1:32" x14ac:dyDescent="0.25">
      <c r="A30" s="162"/>
      <c r="B30" s="154" t="str">
        <f t="shared" si="3"/>
        <v/>
      </c>
      <c r="C30" s="499" t="str">
        <f t="shared" si="4"/>
        <v/>
      </c>
      <c r="D30" s="354"/>
      <c r="E30" s="716" t="str">
        <f>IFERROR(VLOOKUP($D30,LISTA!A7:J8257,4,0),"")</f>
        <v/>
      </c>
      <c r="F30" s="716"/>
      <c r="G30" s="716" t="str">
        <f>IFERROR(VLOOKUP($D30,LISTA!A6:J8256,5,0),"")</f>
        <v/>
      </c>
      <c r="H30" s="716"/>
      <c r="I30" s="226"/>
      <c r="J30" s="144" t="str">
        <f>IFERROR(VLOOKUP($D30,LISTA!A7:J8257,7,0),"")</f>
        <v/>
      </c>
      <c r="K30" s="144" t="str">
        <f>IFERROR(VLOOKUP($D30,LISTA!A7:J8257,8,0),"")</f>
        <v/>
      </c>
      <c r="L30" s="144" t="str">
        <f t="shared" si="0"/>
        <v/>
      </c>
      <c r="M30" s="227" t="str">
        <f t="shared" si="1"/>
        <v/>
      </c>
      <c r="N30" s="155" t="str">
        <f t="shared" si="5"/>
        <v/>
      </c>
      <c r="O30" s="155" t="str">
        <f t="shared" si="6"/>
        <v/>
      </c>
      <c r="P30" s="155" t="str">
        <f>IFERROR(VLOOKUP($D30,LISTA!A8:J8257,10,0),"")</f>
        <v/>
      </c>
      <c r="Q30" s="228" t="str">
        <f t="shared" si="7"/>
        <v/>
      </c>
      <c r="R30" s="285" t="str">
        <f t="shared" si="8"/>
        <v/>
      </c>
      <c r="S30" s="189" t="str">
        <f t="shared" si="9"/>
        <v/>
      </c>
      <c r="T30" s="138" t="s">
        <v>5</v>
      </c>
      <c r="U30" s="138" t="str">
        <f t="shared" si="2"/>
        <v/>
      </c>
      <c r="V30" s="219" t="str">
        <f t="shared" si="10"/>
        <v/>
      </c>
      <c r="W30" s="220" t="e">
        <f t="shared" si="11"/>
        <v>#VALUE!</v>
      </c>
    </row>
    <row r="31" spans="1:32" x14ac:dyDescent="0.25">
      <c r="A31" s="162"/>
      <c r="B31" s="154" t="str">
        <f t="shared" si="3"/>
        <v/>
      </c>
      <c r="C31" s="499" t="str">
        <f t="shared" si="4"/>
        <v/>
      </c>
      <c r="D31" s="354"/>
      <c r="E31" s="716" t="str">
        <f>IFERROR(VLOOKUP($D31,LISTA!A8:J8258,4,0),"")</f>
        <v/>
      </c>
      <c r="F31" s="716"/>
      <c r="G31" s="716" t="str">
        <f>IFERROR(VLOOKUP($D31,LISTA!A7:J8257,5,0),"")</f>
        <v/>
      </c>
      <c r="H31" s="716"/>
      <c r="I31" s="226"/>
      <c r="J31" s="144" t="str">
        <f>IFERROR(VLOOKUP($D31,LISTA!A8:J8258,7,0),"")</f>
        <v/>
      </c>
      <c r="K31" s="144" t="str">
        <f>IFERROR(VLOOKUP($D31,LISTA!A8:J8258,8,0),"")</f>
        <v/>
      </c>
      <c r="L31" s="144" t="str">
        <f t="shared" si="0"/>
        <v/>
      </c>
      <c r="M31" s="227" t="str">
        <f t="shared" si="1"/>
        <v/>
      </c>
      <c r="N31" s="155" t="str">
        <f t="shared" si="5"/>
        <v/>
      </c>
      <c r="O31" s="155" t="str">
        <f t="shared" si="6"/>
        <v/>
      </c>
      <c r="P31" s="155" t="str">
        <f>IFERROR(VLOOKUP($D31,LISTA!A9:J8258,10,0),"")</f>
        <v/>
      </c>
      <c r="Q31" s="228" t="str">
        <f t="shared" si="7"/>
        <v/>
      </c>
      <c r="R31" s="285" t="str">
        <f t="shared" si="8"/>
        <v/>
      </c>
      <c r="S31" s="189" t="str">
        <f t="shared" si="9"/>
        <v/>
      </c>
      <c r="T31" s="138" t="s">
        <v>8</v>
      </c>
      <c r="U31" s="138" t="str">
        <f t="shared" si="2"/>
        <v/>
      </c>
      <c r="V31" s="219" t="str">
        <f t="shared" si="10"/>
        <v/>
      </c>
      <c r="W31" s="220" t="e">
        <f t="shared" si="11"/>
        <v>#VALUE!</v>
      </c>
    </row>
    <row r="32" spans="1:32" x14ac:dyDescent="0.25">
      <c r="A32" s="162"/>
      <c r="B32" s="154" t="str">
        <f t="shared" si="3"/>
        <v/>
      </c>
      <c r="C32" s="499" t="str">
        <f t="shared" si="4"/>
        <v/>
      </c>
      <c r="D32" s="354"/>
      <c r="E32" s="716" t="str">
        <f>IFERROR(VLOOKUP($D32,LISTA!A9:J8259,4,0),"")</f>
        <v/>
      </c>
      <c r="F32" s="716"/>
      <c r="G32" s="716" t="str">
        <f>IFERROR(VLOOKUP($D32,LISTA!A8:J8258,5,0),"")</f>
        <v/>
      </c>
      <c r="H32" s="716"/>
      <c r="I32" s="226"/>
      <c r="J32" s="144" t="str">
        <f>IFERROR(VLOOKUP($D32,LISTA!A9:J8259,7,0),"")</f>
        <v/>
      </c>
      <c r="K32" s="144" t="str">
        <f>IFERROR(VLOOKUP($D32,LISTA!A9:J8259,8,0),"")</f>
        <v/>
      </c>
      <c r="L32" s="144" t="str">
        <f t="shared" si="0"/>
        <v/>
      </c>
      <c r="M32" s="227" t="str">
        <f t="shared" si="1"/>
        <v/>
      </c>
      <c r="N32" s="155" t="str">
        <f t="shared" si="5"/>
        <v/>
      </c>
      <c r="O32" s="155" t="str">
        <f t="shared" si="6"/>
        <v/>
      </c>
      <c r="P32" s="155" t="str">
        <f>IFERROR(VLOOKUP($D32,LISTA!A10:J8259,10,0),"")</f>
        <v/>
      </c>
      <c r="Q32" s="228" t="str">
        <f t="shared" si="7"/>
        <v/>
      </c>
      <c r="R32" s="285" t="str">
        <f t="shared" si="8"/>
        <v/>
      </c>
      <c r="S32" s="189" t="str">
        <f t="shared" si="9"/>
        <v/>
      </c>
      <c r="U32" s="138" t="str">
        <f t="shared" si="2"/>
        <v/>
      </c>
      <c r="V32" s="219" t="str">
        <f t="shared" si="10"/>
        <v/>
      </c>
      <c r="W32" s="220" t="e">
        <f t="shared" si="11"/>
        <v>#VALUE!</v>
      </c>
    </row>
    <row r="33" spans="1:23" s="190" customFormat="1" x14ac:dyDescent="0.25">
      <c r="A33" s="162"/>
      <c r="B33" s="154" t="str">
        <f t="shared" si="3"/>
        <v/>
      </c>
      <c r="C33" s="499" t="str">
        <f t="shared" si="4"/>
        <v/>
      </c>
      <c r="D33" s="354"/>
      <c r="E33" s="716" t="str">
        <f>IFERROR(VLOOKUP($D33,LISTA!A10:J8260,4,0),"")</f>
        <v/>
      </c>
      <c r="F33" s="716"/>
      <c r="G33" s="716" t="str">
        <f>IFERROR(VLOOKUP($D33,LISTA!A9:J8259,5,0),"")</f>
        <v/>
      </c>
      <c r="H33" s="716"/>
      <c r="I33" s="226"/>
      <c r="J33" s="144" t="str">
        <f>IFERROR(VLOOKUP($D33,LISTA!A10:J8260,7,0),"")</f>
        <v/>
      </c>
      <c r="K33" s="144" t="str">
        <f>IFERROR(VLOOKUP($D33,LISTA!A10:J8260,8,0),"")</f>
        <v/>
      </c>
      <c r="L33" s="144" t="str">
        <f t="shared" si="0"/>
        <v/>
      </c>
      <c r="M33" s="227" t="str">
        <f t="shared" si="1"/>
        <v/>
      </c>
      <c r="N33" s="155" t="str">
        <f t="shared" si="5"/>
        <v/>
      </c>
      <c r="O33" s="155" t="str">
        <f t="shared" si="6"/>
        <v/>
      </c>
      <c r="P33" s="155" t="str">
        <f>IFERROR(VLOOKUP($D33,LISTA!A10:J8260,10,0),"")</f>
        <v/>
      </c>
      <c r="Q33" s="228" t="str">
        <f t="shared" si="7"/>
        <v/>
      </c>
      <c r="R33" s="285" t="str">
        <f t="shared" si="8"/>
        <v/>
      </c>
      <c r="S33" s="189" t="str">
        <f t="shared" si="9"/>
        <v/>
      </c>
      <c r="T33" s="138"/>
      <c r="U33" s="138" t="str">
        <f t="shared" si="2"/>
        <v/>
      </c>
      <c r="V33" s="219" t="str">
        <f t="shared" si="10"/>
        <v/>
      </c>
      <c r="W33" s="220" t="e">
        <f t="shared" si="11"/>
        <v>#VALUE!</v>
      </c>
    </row>
    <row r="34" spans="1:23" s="190" customFormat="1" x14ac:dyDescent="0.25">
      <c r="A34" s="162"/>
      <c r="B34" s="154" t="str">
        <f t="shared" si="3"/>
        <v/>
      </c>
      <c r="C34" s="499" t="str">
        <f t="shared" si="4"/>
        <v/>
      </c>
      <c r="D34" s="354"/>
      <c r="E34" s="716" t="str">
        <f>IFERROR(VLOOKUP($D34,LISTA!A11:J8261,4,0),"")</f>
        <v/>
      </c>
      <c r="F34" s="716"/>
      <c r="G34" s="716" t="str">
        <f>IFERROR(VLOOKUP($D34,LISTA!A10:J8260,5,0),"")</f>
        <v/>
      </c>
      <c r="H34" s="716"/>
      <c r="I34" s="226"/>
      <c r="J34" s="144" t="str">
        <f>IFERROR(VLOOKUP($D34,LISTA!A11:J8261,7,0),"")</f>
        <v/>
      </c>
      <c r="K34" s="144" t="str">
        <f>IFERROR(VLOOKUP($D34,LISTA!A11:J8261,8,0),"")</f>
        <v/>
      </c>
      <c r="L34" s="144" t="str">
        <f t="shared" si="0"/>
        <v/>
      </c>
      <c r="M34" s="227" t="str">
        <f t="shared" si="1"/>
        <v/>
      </c>
      <c r="N34" s="155" t="str">
        <f t="shared" si="5"/>
        <v/>
      </c>
      <c r="O34" s="155" t="str">
        <f t="shared" si="6"/>
        <v/>
      </c>
      <c r="P34" s="155" t="str">
        <f>IFERROR(VLOOKUP($D34,LISTA!A11:J8261,10,0),"")</f>
        <v/>
      </c>
      <c r="Q34" s="228" t="str">
        <f t="shared" si="7"/>
        <v/>
      </c>
      <c r="R34" s="285" t="str">
        <f t="shared" si="8"/>
        <v/>
      </c>
      <c r="S34" s="189" t="str">
        <f t="shared" si="9"/>
        <v/>
      </c>
      <c r="T34" s="138"/>
      <c r="U34" s="138" t="str">
        <f t="shared" si="2"/>
        <v/>
      </c>
      <c r="V34" s="219" t="str">
        <f t="shared" si="10"/>
        <v/>
      </c>
      <c r="W34" s="220" t="e">
        <f t="shared" si="11"/>
        <v>#VALUE!</v>
      </c>
    </row>
    <row r="35" spans="1:23" s="190" customFormat="1" x14ac:dyDescent="0.25">
      <c r="A35" s="162"/>
      <c r="B35" s="154" t="str">
        <f t="shared" si="3"/>
        <v/>
      </c>
      <c r="C35" s="499" t="str">
        <f t="shared" si="4"/>
        <v/>
      </c>
      <c r="D35" s="354"/>
      <c r="E35" s="716" t="str">
        <f>IFERROR(VLOOKUP($D35,LISTA!A12:J8262,4,0),"")</f>
        <v/>
      </c>
      <c r="F35" s="716"/>
      <c r="G35" s="716" t="str">
        <f>IFERROR(VLOOKUP($D35,LISTA!A11:J8261,5,0),"")</f>
        <v/>
      </c>
      <c r="H35" s="716"/>
      <c r="I35" s="226"/>
      <c r="J35" s="144" t="str">
        <f>IFERROR(VLOOKUP($D35,LISTA!A12:J8262,7,0),"")</f>
        <v/>
      </c>
      <c r="K35" s="144" t="str">
        <f>IFERROR(VLOOKUP($D35,LISTA!A12:J8262,8,0),"")</f>
        <v/>
      </c>
      <c r="L35" s="144" t="str">
        <f t="shared" si="0"/>
        <v/>
      </c>
      <c r="M35" s="227" t="str">
        <f t="shared" si="1"/>
        <v/>
      </c>
      <c r="N35" s="155" t="str">
        <f t="shared" si="5"/>
        <v/>
      </c>
      <c r="O35" s="155" t="str">
        <f t="shared" si="6"/>
        <v/>
      </c>
      <c r="P35" s="155" t="str">
        <f>IFERROR(VLOOKUP($D35,LISTA!A12:J8262,10,0),"")</f>
        <v/>
      </c>
      <c r="Q35" s="228" t="str">
        <f t="shared" si="7"/>
        <v/>
      </c>
      <c r="R35" s="285" t="str">
        <f t="shared" si="8"/>
        <v/>
      </c>
      <c r="S35" s="189" t="str">
        <f t="shared" si="9"/>
        <v/>
      </c>
      <c r="T35" s="139" t="s">
        <v>120</v>
      </c>
      <c r="U35" s="138" t="str">
        <f t="shared" si="2"/>
        <v/>
      </c>
      <c r="V35" s="219" t="str">
        <f t="shared" si="10"/>
        <v/>
      </c>
      <c r="W35" s="220" t="e">
        <f t="shared" si="11"/>
        <v>#VALUE!</v>
      </c>
    </row>
    <row r="36" spans="1:23" s="190" customFormat="1" x14ac:dyDescent="0.25">
      <c r="A36" s="162"/>
      <c r="B36" s="154" t="str">
        <f t="shared" si="3"/>
        <v/>
      </c>
      <c r="C36" s="499" t="str">
        <f t="shared" si="4"/>
        <v/>
      </c>
      <c r="D36" s="354"/>
      <c r="E36" s="716" t="str">
        <f>IFERROR(VLOOKUP($D36,LISTA!A13:J8263,4,0),"")</f>
        <v/>
      </c>
      <c r="F36" s="716"/>
      <c r="G36" s="716" t="str">
        <f>IFERROR(VLOOKUP($D36,LISTA!A12:J8262,5,0),"")</f>
        <v/>
      </c>
      <c r="H36" s="716"/>
      <c r="I36" s="226"/>
      <c r="J36" s="144" t="str">
        <f>IFERROR(VLOOKUP($D36,LISTA!A13:J8263,7,0),"")</f>
        <v/>
      </c>
      <c r="K36" s="144" t="str">
        <f>IFERROR(VLOOKUP($D36,LISTA!A13:J8263,8,0),"")</f>
        <v/>
      </c>
      <c r="L36" s="144" t="str">
        <f t="shared" si="0"/>
        <v/>
      </c>
      <c r="M36" s="227" t="str">
        <f t="shared" si="1"/>
        <v/>
      </c>
      <c r="N36" s="155" t="str">
        <f t="shared" si="5"/>
        <v/>
      </c>
      <c r="O36" s="155" t="str">
        <f t="shared" si="6"/>
        <v/>
      </c>
      <c r="P36" s="155" t="str">
        <f>IFERROR(VLOOKUP($D36,LISTA!A13:J8263,10,0),"")</f>
        <v/>
      </c>
      <c r="Q36" s="228" t="str">
        <f t="shared" si="7"/>
        <v/>
      </c>
      <c r="R36" s="285" t="str">
        <f t="shared" si="8"/>
        <v/>
      </c>
      <c r="S36" s="189" t="str">
        <f t="shared" si="9"/>
        <v/>
      </c>
      <c r="T36" s="138" t="s">
        <v>7</v>
      </c>
      <c r="U36" s="138" t="str">
        <f t="shared" si="2"/>
        <v/>
      </c>
      <c r="V36" s="219" t="str">
        <f t="shared" si="10"/>
        <v/>
      </c>
      <c r="W36" s="220" t="e">
        <f t="shared" si="11"/>
        <v>#VALUE!</v>
      </c>
    </row>
    <row r="37" spans="1:23" s="190" customFormat="1" x14ac:dyDescent="0.25">
      <c r="A37" s="162"/>
      <c r="B37" s="154" t="str">
        <f t="shared" si="3"/>
        <v/>
      </c>
      <c r="C37" s="499" t="str">
        <f t="shared" si="4"/>
        <v/>
      </c>
      <c r="D37" s="354"/>
      <c r="E37" s="716" t="str">
        <f>IFERROR(VLOOKUP($D37,LISTA!A14:J8264,4,0),"")</f>
        <v/>
      </c>
      <c r="F37" s="716"/>
      <c r="G37" s="716" t="str">
        <f>IFERROR(VLOOKUP($D37,LISTA!A13:J8263,5,0),"")</f>
        <v/>
      </c>
      <c r="H37" s="716"/>
      <c r="I37" s="226"/>
      <c r="J37" s="144" t="str">
        <f>IFERROR(VLOOKUP($D37,LISTA!A14:J8264,7,0),"")</f>
        <v/>
      </c>
      <c r="K37" s="144" t="str">
        <f>IFERROR(VLOOKUP($D37,LISTA!A14:J8264,8,0),"")</f>
        <v/>
      </c>
      <c r="L37" s="144" t="str">
        <f t="shared" si="0"/>
        <v/>
      </c>
      <c r="M37" s="227" t="str">
        <f t="shared" si="1"/>
        <v/>
      </c>
      <c r="N37" s="155" t="str">
        <f t="shared" si="5"/>
        <v/>
      </c>
      <c r="O37" s="155" t="str">
        <f t="shared" si="6"/>
        <v/>
      </c>
      <c r="P37" s="155" t="str">
        <f>IFERROR(VLOOKUP($D37,LISTA!A14:J8264,10,0),"")</f>
        <v/>
      </c>
      <c r="Q37" s="228" t="str">
        <f t="shared" si="7"/>
        <v/>
      </c>
      <c r="R37" s="285" t="str">
        <f t="shared" si="8"/>
        <v/>
      </c>
      <c r="S37" s="189" t="str">
        <f t="shared" si="9"/>
        <v/>
      </c>
      <c r="T37" s="138"/>
      <c r="U37" s="138" t="str">
        <f t="shared" si="2"/>
        <v/>
      </c>
      <c r="V37" s="219" t="str">
        <f t="shared" si="10"/>
        <v/>
      </c>
      <c r="W37" s="220" t="e">
        <f t="shared" si="11"/>
        <v>#VALUE!</v>
      </c>
    </row>
    <row r="38" spans="1:23" s="190" customFormat="1" x14ac:dyDescent="0.25">
      <c r="A38" s="162"/>
      <c r="B38" s="154" t="str">
        <f t="shared" si="3"/>
        <v/>
      </c>
      <c r="C38" s="499" t="str">
        <f t="shared" si="4"/>
        <v/>
      </c>
      <c r="D38" s="354"/>
      <c r="E38" s="716" t="str">
        <f>IFERROR(VLOOKUP($D38,LISTA!A15:J8265,4,0),"")</f>
        <v/>
      </c>
      <c r="F38" s="716"/>
      <c r="G38" s="716" t="str">
        <f>IFERROR(VLOOKUP($D38,LISTA!A14:J8264,5,0),"")</f>
        <v/>
      </c>
      <c r="H38" s="716"/>
      <c r="I38" s="226"/>
      <c r="J38" s="144" t="str">
        <f>IFERROR(VLOOKUP($D38,LISTA!A15:J8265,7,0),"")</f>
        <v/>
      </c>
      <c r="K38" s="144" t="str">
        <f>IFERROR(VLOOKUP($D38,LISTA!A15:J8265,8,0),"")</f>
        <v/>
      </c>
      <c r="L38" s="144" t="str">
        <f t="shared" si="0"/>
        <v/>
      </c>
      <c r="M38" s="227" t="str">
        <f t="shared" si="1"/>
        <v/>
      </c>
      <c r="N38" s="155" t="str">
        <f t="shared" si="5"/>
        <v/>
      </c>
      <c r="O38" s="155" t="str">
        <f t="shared" si="6"/>
        <v/>
      </c>
      <c r="P38" s="155" t="str">
        <f>IFERROR(VLOOKUP($D38,LISTA!A15:J8265,10,0),"")</f>
        <v/>
      </c>
      <c r="Q38" s="228" t="str">
        <f t="shared" si="7"/>
        <v/>
      </c>
      <c r="R38" s="285" t="str">
        <f t="shared" si="8"/>
        <v/>
      </c>
      <c r="S38" s="189" t="str">
        <f t="shared" si="9"/>
        <v/>
      </c>
      <c r="T38" s="138"/>
      <c r="U38" s="138" t="str">
        <f t="shared" si="2"/>
        <v/>
      </c>
      <c r="V38" s="219" t="str">
        <f t="shared" si="10"/>
        <v/>
      </c>
      <c r="W38" s="220" t="e">
        <f t="shared" si="11"/>
        <v>#VALUE!</v>
      </c>
    </row>
    <row r="39" spans="1:23" s="190" customFormat="1" x14ac:dyDescent="0.25">
      <c r="A39" s="162"/>
      <c r="B39" s="154" t="str">
        <f t="shared" si="3"/>
        <v/>
      </c>
      <c r="C39" s="499" t="str">
        <f t="shared" si="4"/>
        <v/>
      </c>
      <c r="D39" s="354"/>
      <c r="E39" s="716" t="str">
        <f>IFERROR(VLOOKUP($D39,LISTA!A16:J8266,4,0),"")</f>
        <v/>
      </c>
      <c r="F39" s="716"/>
      <c r="G39" s="716" t="str">
        <f>IFERROR(VLOOKUP($D39,LISTA!A15:J8265,5,0),"")</f>
        <v/>
      </c>
      <c r="H39" s="716"/>
      <c r="I39" s="226"/>
      <c r="J39" s="144" t="str">
        <f>IFERROR(VLOOKUP($D39,LISTA!A16:J8266,7,0),"")</f>
        <v/>
      </c>
      <c r="K39" s="144" t="str">
        <f>IFERROR(VLOOKUP($D39,LISTA!A16:J8266,8,0),"")</f>
        <v/>
      </c>
      <c r="L39" s="144" t="str">
        <f t="shared" si="0"/>
        <v/>
      </c>
      <c r="M39" s="227" t="str">
        <f t="shared" si="1"/>
        <v/>
      </c>
      <c r="N39" s="155" t="str">
        <f t="shared" si="5"/>
        <v/>
      </c>
      <c r="O39" s="155" t="str">
        <f t="shared" si="6"/>
        <v/>
      </c>
      <c r="P39" s="155" t="str">
        <f>IFERROR(VLOOKUP($D39,LISTA!A16:J8266,10,0),"")</f>
        <v/>
      </c>
      <c r="Q39" s="228" t="str">
        <f t="shared" si="7"/>
        <v/>
      </c>
      <c r="R39" s="285" t="str">
        <f t="shared" si="8"/>
        <v/>
      </c>
      <c r="S39" s="189" t="str">
        <f t="shared" si="9"/>
        <v/>
      </c>
      <c r="T39" s="138"/>
      <c r="U39" s="138" t="str">
        <f t="shared" si="2"/>
        <v/>
      </c>
      <c r="V39" s="219" t="str">
        <f t="shared" si="10"/>
        <v/>
      </c>
      <c r="W39" s="220" t="e">
        <f t="shared" si="11"/>
        <v>#VALUE!</v>
      </c>
    </row>
    <row r="40" spans="1:23" s="190" customFormat="1" x14ac:dyDescent="0.25">
      <c r="A40" s="162"/>
      <c r="B40" s="154" t="str">
        <f t="shared" si="3"/>
        <v/>
      </c>
      <c r="C40" s="499" t="str">
        <f t="shared" si="4"/>
        <v/>
      </c>
      <c r="D40" s="157"/>
      <c r="E40" s="716" t="str">
        <f>IFERROR(VLOOKUP($D40,LISTA!A17:J8267,4,0),"")</f>
        <v/>
      </c>
      <c r="F40" s="716"/>
      <c r="G40" s="716" t="str">
        <f>IFERROR(VLOOKUP($D40,LISTA!A16:J8266,5,0),"")</f>
        <v/>
      </c>
      <c r="H40" s="716"/>
      <c r="I40" s="226"/>
      <c r="J40" s="144" t="str">
        <f>IFERROR(VLOOKUP($D40,LISTA!A17:J8267,7,0),"")</f>
        <v/>
      </c>
      <c r="K40" s="144" t="str">
        <f>IFERROR(VLOOKUP($D40,LISTA!A17:J8267,8,0),"")</f>
        <v/>
      </c>
      <c r="L40" s="144" t="str">
        <f t="shared" si="0"/>
        <v/>
      </c>
      <c r="M40" s="227" t="str">
        <f t="shared" si="1"/>
        <v/>
      </c>
      <c r="N40" s="155" t="str">
        <f t="shared" si="5"/>
        <v/>
      </c>
      <c r="O40" s="155" t="str">
        <f t="shared" si="6"/>
        <v/>
      </c>
      <c r="P40" s="155" t="str">
        <f>IFERROR(VLOOKUP($D40,LISTA!A17:J8267,10,0),"")</f>
        <v/>
      </c>
      <c r="Q40" s="228" t="str">
        <f t="shared" si="7"/>
        <v/>
      </c>
      <c r="R40" s="285" t="str">
        <f t="shared" si="8"/>
        <v/>
      </c>
      <c r="S40" s="189" t="str">
        <f t="shared" si="9"/>
        <v/>
      </c>
      <c r="T40" s="138"/>
      <c r="U40" s="138" t="str">
        <f t="shared" si="2"/>
        <v/>
      </c>
      <c r="V40" s="219" t="str">
        <f t="shared" si="10"/>
        <v/>
      </c>
      <c r="W40" s="220" t="e">
        <f t="shared" si="11"/>
        <v>#VALUE!</v>
      </c>
    </row>
    <row r="41" spans="1:23" s="190" customFormat="1" x14ac:dyDescent="0.25">
      <c r="A41" s="162"/>
      <c r="B41" s="154" t="str">
        <f t="shared" si="3"/>
        <v/>
      </c>
      <c r="C41" s="499" t="str">
        <f t="shared" si="4"/>
        <v/>
      </c>
      <c r="D41" s="157"/>
      <c r="E41" s="716" t="str">
        <f>IFERROR(VLOOKUP($D41,LISTA!A18:J8268,4,0),"")</f>
        <v/>
      </c>
      <c r="F41" s="716"/>
      <c r="G41" s="716" t="str">
        <f>IFERROR(VLOOKUP($D41,LISTA!A17:J8267,5,0),"")</f>
        <v/>
      </c>
      <c r="H41" s="716"/>
      <c r="I41" s="226"/>
      <c r="J41" s="144" t="str">
        <f>IFERROR(VLOOKUP($D41,LISTA!A18:J8268,7,0),"")</f>
        <v/>
      </c>
      <c r="K41" s="144" t="str">
        <f>IFERROR(VLOOKUP($D41,LISTA!A18:J8268,8,0),"")</f>
        <v/>
      </c>
      <c r="L41" s="144" t="str">
        <f t="shared" si="0"/>
        <v/>
      </c>
      <c r="M41" s="227" t="str">
        <f t="shared" si="1"/>
        <v/>
      </c>
      <c r="N41" s="155" t="str">
        <f t="shared" si="5"/>
        <v/>
      </c>
      <c r="O41" s="155" t="str">
        <f t="shared" si="6"/>
        <v/>
      </c>
      <c r="P41" s="155" t="str">
        <f>IFERROR(VLOOKUP($D41,LISTA!A18:J8268,10,0),"")</f>
        <v/>
      </c>
      <c r="Q41" s="228" t="str">
        <f t="shared" si="7"/>
        <v/>
      </c>
      <c r="R41" s="285" t="str">
        <f t="shared" si="8"/>
        <v/>
      </c>
      <c r="S41" s="189" t="str">
        <f t="shared" si="9"/>
        <v/>
      </c>
      <c r="T41" s="138"/>
      <c r="U41" s="138" t="str">
        <f t="shared" si="2"/>
        <v/>
      </c>
      <c r="V41" s="219" t="str">
        <f t="shared" si="10"/>
        <v/>
      </c>
      <c r="W41" s="220" t="e">
        <f t="shared" si="11"/>
        <v>#VALUE!</v>
      </c>
    </row>
    <row r="42" spans="1:23" s="190" customFormat="1" x14ac:dyDescent="0.25">
      <c r="A42" s="162"/>
      <c r="B42" s="154" t="str">
        <f t="shared" si="3"/>
        <v/>
      </c>
      <c r="C42" s="499" t="str">
        <f t="shared" si="4"/>
        <v/>
      </c>
      <c r="D42" s="157"/>
      <c r="E42" s="716" t="str">
        <f>IFERROR(VLOOKUP($D42,LISTA!A19:J8269,4,0),"")</f>
        <v/>
      </c>
      <c r="F42" s="716"/>
      <c r="G42" s="716" t="str">
        <f>IFERROR(VLOOKUP($D42,LISTA!A18:J8268,5,0),"")</f>
        <v/>
      </c>
      <c r="H42" s="716"/>
      <c r="I42" s="226"/>
      <c r="J42" s="144" t="str">
        <f>IFERROR(VLOOKUP($D42,LISTA!A19:J8269,7,0),"")</f>
        <v/>
      </c>
      <c r="K42" s="144" t="str">
        <f>IFERROR(VLOOKUP($D42,LISTA!A19:J8269,8,0),"")</f>
        <v/>
      </c>
      <c r="L42" s="144" t="str">
        <f t="shared" si="0"/>
        <v/>
      </c>
      <c r="M42" s="227" t="str">
        <f t="shared" si="1"/>
        <v/>
      </c>
      <c r="N42" s="155" t="str">
        <f t="shared" si="5"/>
        <v/>
      </c>
      <c r="O42" s="155" t="str">
        <f t="shared" si="6"/>
        <v/>
      </c>
      <c r="P42" s="155" t="str">
        <f>IFERROR(VLOOKUP($D42,LISTA!A19:J8269,10,0),"")</f>
        <v/>
      </c>
      <c r="Q42" s="228" t="str">
        <f t="shared" si="7"/>
        <v/>
      </c>
      <c r="R42" s="285" t="str">
        <f t="shared" si="8"/>
        <v/>
      </c>
      <c r="S42" s="189" t="str">
        <f t="shared" si="9"/>
        <v/>
      </c>
      <c r="T42" s="138"/>
      <c r="U42" s="138" t="str">
        <f t="shared" si="2"/>
        <v/>
      </c>
      <c r="V42" s="219" t="str">
        <f t="shared" si="10"/>
        <v/>
      </c>
      <c r="W42" s="220" t="e">
        <f t="shared" si="11"/>
        <v>#VALUE!</v>
      </c>
    </row>
    <row r="43" spans="1:23" s="190" customFormat="1" x14ac:dyDescent="0.25">
      <c r="A43" s="162"/>
      <c r="B43" s="154" t="str">
        <f t="shared" si="3"/>
        <v/>
      </c>
      <c r="C43" s="499" t="str">
        <f t="shared" si="4"/>
        <v/>
      </c>
      <c r="D43" s="157"/>
      <c r="E43" s="716" t="str">
        <f>IFERROR(VLOOKUP($D43,LISTA!A20:J8270,4,0),"")</f>
        <v/>
      </c>
      <c r="F43" s="716"/>
      <c r="G43" s="716" t="str">
        <f>IFERROR(VLOOKUP($D43,LISTA!A19:J8269,5,0),"")</f>
        <v/>
      </c>
      <c r="H43" s="716"/>
      <c r="I43" s="226"/>
      <c r="J43" s="144" t="str">
        <f>IFERROR(VLOOKUP($D43,LISTA!A20:J8270,7,0),"")</f>
        <v/>
      </c>
      <c r="K43" s="144" t="str">
        <f>IFERROR(VLOOKUP($D43,LISTA!A20:J8270,8,0),"")</f>
        <v/>
      </c>
      <c r="L43" s="144" t="str">
        <f t="shared" si="0"/>
        <v/>
      </c>
      <c r="M43" s="227" t="str">
        <f t="shared" si="1"/>
        <v/>
      </c>
      <c r="N43" s="155" t="str">
        <f t="shared" si="5"/>
        <v/>
      </c>
      <c r="O43" s="155" t="str">
        <f t="shared" si="6"/>
        <v/>
      </c>
      <c r="P43" s="155" t="str">
        <f>IFERROR(VLOOKUP($D43,LISTA!A20:J8270,10,0),"")</f>
        <v/>
      </c>
      <c r="Q43" s="228" t="str">
        <f t="shared" si="7"/>
        <v/>
      </c>
      <c r="R43" s="285" t="str">
        <f t="shared" si="8"/>
        <v/>
      </c>
      <c r="S43" s="189" t="str">
        <f t="shared" si="9"/>
        <v/>
      </c>
      <c r="T43" s="138"/>
      <c r="U43" s="138" t="str">
        <f t="shared" si="2"/>
        <v/>
      </c>
      <c r="V43" s="219" t="str">
        <f t="shared" si="10"/>
        <v/>
      </c>
      <c r="W43" s="220" t="e">
        <f t="shared" si="11"/>
        <v>#VALUE!</v>
      </c>
    </row>
    <row r="44" spans="1:23" s="190" customFormat="1" x14ac:dyDescent="0.25">
      <c r="A44" s="162"/>
      <c r="B44" s="154" t="str">
        <f t="shared" si="3"/>
        <v/>
      </c>
      <c r="C44" s="499" t="str">
        <f t="shared" si="4"/>
        <v/>
      </c>
      <c r="D44" s="157"/>
      <c r="E44" s="716" t="str">
        <f>IFERROR(VLOOKUP($D44,LISTA!A21:J8271,4,0),"")</f>
        <v/>
      </c>
      <c r="F44" s="716"/>
      <c r="G44" s="716" t="str">
        <f>IFERROR(VLOOKUP($D44,LISTA!A20:J8270,5,0),"")</f>
        <v/>
      </c>
      <c r="H44" s="716"/>
      <c r="I44" s="226"/>
      <c r="J44" s="144" t="str">
        <f>IFERROR(VLOOKUP($D44,LISTA!A21:J8271,7,0),"")</f>
        <v/>
      </c>
      <c r="K44" s="144" t="str">
        <f>IFERROR(VLOOKUP($D44,LISTA!A21:J8271,8,0),"")</f>
        <v/>
      </c>
      <c r="L44" s="144" t="str">
        <f t="shared" si="0"/>
        <v/>
      </c>
      <c r="M44" s="227" t="str">
        <f t="shared" si="1"/>
        <v/>
      </c>
      <c r="N44" s="155" t="str">
        <f t="shared" si="5"/>
        <v/>
      </c>
      <c r="O44" s="155" t="str">
        <f t="shared" si="6"/>
        <v/>
      </c>
      <c r="P44" s="155" t="str">
        <f>IFERROR(VLOOKUP($D44,LISTA!A21:J8271,10,0),"")</f>
        <v/>
      </c>
      <c r="Q44" s="228" t="str">
        <f t="shared" si="7"/>
        <v/>
      </c>
      <c r="R44" s="285" t="str">
        <f t="shared" si="8"/>
        <v/>
      </c>
      <c r="S44" s="189" t="str">
        <f t="shared" si="9"/>
        <v/>
      </c>
      <c r="T44" s="138"/>
      <c r="U44" s="138" t="str">
        <f t="shared" si="2"/>
        <v/>
      </c>
      <c r="V44" s="219" t="str">
        <f t="shared" si="10"/>
        <v/>
      </c>
      <c r="W44" s="220" t="e">
        <f t="shared" si="11"/>
        <v>#VALUE!</v>
      </c>
    </row>
    <row r="45" spans="1:23" s="190" customFormat="1" x14ac:dyDescent="0.25">
      <c r="A45" s="162"/>
      <c r="B45" s="154" t="str">
        <f t="shared" si="3"/>
        <v/>
      </c>
      <c r="C45" s="499" t="str">
        <f t="shared" si="4"/>
        <v/>
      </c>
      <c r="D45" s="157"/>
      <c r="E45" s="716" t="str">
        <f>IFERROR(VLOOKUP($D45,LISTA!A22:J8272,4,0),"")</f>
        <v/>
      </c>
      <c r="F45" s="716"/>
      <c r="G45" s="716" t="str">
        <f>IFERROR(VLOOKUP($D45,LISTA!A21:J8271,5,0),"")</f>
        <v/>
      </c>
      <c r="H45" s="716"/>
      <c r="I45" s="226"/>
      <c r="J45" s="144" t="str">
        <f>IFERROR(VLOOKUP($D45,LISTA!A22:J8272,7,0),"")</f>
        <v/>
      </c>
      <c r="K45" s="144" t="str">
        <f>IFERROR(VLOOKUP($D45,LISTA!A22:J8272,8,0),"")</f>
        <v/>
      </c>
      <c r="L45" s="144" t="str">
        <f t="shared" si="0"/>
        <v/>
      </c>
      <c r="M45" s="227" t="str">
        <f t="shared" si="1"/>
        <v/>
      </c>
      <c r="N45" s="155" t="str">
        <f t="shared" si="5"/>
        <v/>
      </c>
      <c r="O45" s="155" t="str">
        <f t="shared" si="6"/>
        <v/>
      </c>
      <c r="P45" s="155" t="str">
        <f>IFERROR(VLOOKUP($D45,LISTA!A22:J8272,10,0),"")</f>
        <v/>
      </c>
      <c r="Q45" s="228" t="str">
        <f t="shared" si="7"/>
        <v/>
      </c>
      <c r="R45" s="285" t="str">
        <f t="shared" si="8"/>
        <v/>
      </c>
      <c r="S45" s="189" t="str">
        <f t="shared" si="9"/>
        <v/>
      </c>
      <c r="T45" s="138"/>
      <c r="U45" s="138" t="str">
        <f t="shared" si="2"/>
        <v/>
      </c>
      <c r="V45" s="219" t="str">
        <f t="shared" si="10"/>
        <v/>
      </c>
      <c r="W45" s="220" t="e">
        <f t="shared" si="11"/>
        <v>#VALUE!</v>
      </c>
    </row>
    <row r="46" spans="1:23" s="190" customFormat="1" x14ac:dyDescent="0.25">
      <c r="A46" s="162"/>
      <c r="B46" s="154" t="str">
        <f t="shared" si="3"/>
        <v/>
      </c>
      <c r="C46" s="499" t="str">
        <f t="shared" si="4"/>
        <v/>
      </c>
      <c r="D46" s="157"/>
      <c r="E46" s="716" t="str">
        <f>IFERROR(VLOOKUP($D46,LISTA!A23:J8273,4,0),"")</f>
        <v/>
      </c>
      <c r="F46" s="716"/>
      <c r="G46" s="716" t="str">
        <f>IFERROR(VLOOKUP($D46,LISTA!A22:J8272,5,0),"")</f>
        <v/>
      </c>
      <c r="H46" s="716"/>
      <c r="I46" s="226"/>
      <c r="J46" s="144" t="str">
        <f>IFERROR(VLOOKUP($D46,LISTA!A23:J8273,7,0),"")</f>
        <v/>
      </c>
      <c r="K46" s="144" t="str">
        <f>IFERROR(VLOOKUP($D46,LISTA!A23:J8273,8,0),"")</f>
        <v/>
      </c>
      <c r="L46" s="144" t="str">
        <f t="shared" si="0"/>
        <v/>
      </c>
      <c r="M46" s="227" t="str">
        <f t="shared" si="1"/>
        <v/>
      </c>
      <c r="N46" s="155" t="str">
        <f t="shared" si="5"/>
        <v/>
      </c>
      <c r="O46" s="155" t="str">
        <f t="shared" si="6"/>
        <v/>
      </c>
      <c r="P46" s="155" t="str">
        <f>IFERROR(VLOOKUP($D46,LISTA!A23:J8273,10,0),"")</f>
        <v/>
      </c>
      <c r="Q46" s="228" t="str">
        <f t="shared" si="7"/>
        <v/>
      </c>
      <c r="R46" s="285" t="str">
        <f t="shared" si="8"/>
        <v/>
      </c>
      <c r="S46" s="189" t="str">
        <f t="shared" si="9"/>
        <v/>
      </c>
      <c r="T46" s="138"/>
      <c r="U46" s="138" t="str">
        <f t="shared" si="2"/>
        <v/>
      </c>
      <c r="V46" s="219" t="str">
        <f t="shared" si="10"/>
        <v/>
      </c>
      <c r="W46" s="220" t="e">
        <f t="shared" si="11"/>
        <v>#VALUE!</v>
      </c>
    </row>
    <row r="47" spans="1:23" s="190" customFormat="1" x14ac:dyDescent="0.25">
      <c r="A47" s="162"/>
      <c r="B47" s="154" t="str">
        <f t="shared" si="3"/>
        <v/>
      </c>
      <c r="C47" s="499" t="str">
        <f t="shared" si="4"/>
        <v/>
      </c>
      <c r="D47" s="157"/>
      <c r="E47" s="716" t="str">
        <f>IFERROR(VLOOKUP($D47,LISTA!A24:J8274,4,0),"")</f>
        <v/>
      </c>
      <c r="F47" s="716"/>
      <c r="G47" s="716" t="str">
        <f>IFERROR(VLOOKUP($D47,LISTA!A23:J8273,5,0),"")</f>
        <v/>
      </c>
      <c r="H47" s="716"/>
      <c r="I47" s="226"/>
      <c r="J47" s="144" t="str">
        <f>IFERROR(VLOOKUP($D47,LISTA!A24:J8274,7,0),"")</f>
        <v/>
      </c>
      <c r="K47" s="144" t="str">
        <f>IFERROR(VLOOKUP($D47,LISTA!A24:J8274,8,0),"")</f>
        <v/>
      </c>
      <c r="L47" s="144" t="str">
        <f t="shared" si="0"/>
        <v/>
      </c>
      <c r="M47" s="227" t="str">
        <f t="shared" si="1"/>
        <v/>
      </c>
      <c r="N47" s="155" t="str">
        <f t="shared" si="5"/>
        <v/>
      </c>
      <c r="O47" s="155" t="str">
        <f t="shared" si="6"/>
        <v/>
      </c>
      <c r="P47" s="155" t="str">
        <f>IFERROR(VLOOKUP($D47,LISTA!A24:J8274,10,0),"")</f>
        <v/>
      </c>
      <c r="Q47" s="228" t="str">
        <f t="shared" si="7"/>
        <v/>
      </c>
      <c r="R47" s="285" t="str">
        <f t="shared" si="8"/>
        <v/>
      </c>
      <c r="S47" s="189" t="str">
        <f t="shared" si="9"/>
        <v/>
      </c>
      <c r="T47" s="138"/>
      <c r="U47" s="138" t="str">
        <f t="shared" si="2"/>
        <v/>
      </c>
      <c r="V47" s="219" t="str">
        <f t="shared" si="10"/>
        <v/>
      </c>
      <c r="W47" s="220" t="e">
        <f t="shared" si="11"/>
        <v>#VALUE!</v>
      </c>
    </row>
    <row r="48" spans="1:23" s="190" customFormat="1" x14ac:dyDescent="0.25">
      <c r="A48" s="162"/>
      <c r="B48" s="154" t="str">
        <f t="shared" si="3"/>
        <v/>
      </c>
      <c r="C48" s="499" t="str">
        <f t="shared" si="4"/>
        <v/>
      </c>
      <c r="D48" s="157"/>
      <c r="E48" s="716" t="str">
        <f>IFERROR(VLOOKUP($D48,LISTA!A25:J8275,4,0),"")</f>
        <v/>
      </c>
      <c r="F48" s="716"/>
      <c r="G48" s="716" t="str">
        <f>IFERROR(VLOOKUP($D48,LISTA!A24:J8274,5,0),"")</f>
        <v/>
      </c>
      <c r="H48" s="716"/>
      <c r="I48" s="226"/>
      <c r="J48" s="144" t="str">
        <f>IFERROR(VLOOKUP($D48,LISTA!A25:J8275,7,0),"")</f>
        <v/>
      </c>
      <c r="K48" s="144" t="str">
        <f>IFERROR(VLOOKUP($D48,LISTA!A25:J8275,8,0),"")</f>
        <v/>
      </c>
      <c r="L48" s="144" t="str">
        <f t="shared" si="0"/>
        <v/>
      </c>
      <c r="M48" s="227" t="str">
        <f t="shared" si="1"/>
        <v/>
      </c>
      <c r="N48" s="155" t="str">
        <f t="shared" si="5"/>
        <v/>
      </c>
      <c r="O48" s="155" t="str">
        <f t="shared" si="6"/>
        <v/>
      </c>
      <c r="P48" s="155" t="str">
        <f>IFERROR(VLOOKUP($D48,LISTA!A25:J8275,10,0),"")</f>
        <v/>
      </c>
      <c r="Q48" s="228" t="str">
        <f t="shared" si="7"/>
        <v/>
      </c>
      <c r="R48" s="285" t="str">
        <f t="shared" si="8"/>
        <v/>
      </c>
      <c r="S48" s="189" t="str">
        <f t="shared" si="9"/>
        <v/>
      </c>
      <c r="T48" s="138"/>
      <c r="U48" s="138" t="str">
        <f t="shared" si="2"/>
        <v/>
      </c>
      <c r="V48" s="219" t="str">
        <f t="shared" si="10"/>
        <v/>
      </c>
      <c r="W48" s="220" t="e">
        <f t="shared" si="11"/>
        <v>#VALUE!</v>
      </c>
    </row>
    <row r="49" spans="1:23" s="190" customFormat="1" x14ac:dyDescent="0.25">
      <c r="A49" s="162"/>
      <c r="B49" s="154" t="str">
        <f t="shared" si="3"/>
        <v/>
      </c>
      <c r="C49" s="499" t="str">
        <f t="shared" si="4"/>
        <v/>
      </c>
      <c r="D49" s="157"/>
      <c r="E49" s="716" t="str">
        <f>IFERROR(VLOOKUP($D49,LISTA!A26:J8276,4,0),"")</f>
        <v/>
      </c>
      <c r="F49" s="716"/>
      <c r="G49" s="716" t="str">
        <f>IFERROR(VLOOKUP($D49,LISTA!A25:J8275,5,0),"")</f>
        <v/>
      </c>
      <c r="H49" s="716"/>
      <c r="I49" s="226"/>
      <c r="J49" s="144" t="str">
        <f>IFERROR(VLOOKUP($D49,LISTA!A26:J8276,7,0),"")</f>
        <v/>
      </c>
      <c r="K49" s="144" t="str">
        <f>IFERROR(VLOOKUP($D49,LISTA!A26:J8276,8,0),"")</f>
        <v/>
      </c>
      <c r="L49" s="144" t="str">
        <f t="shared" si="0"/>
        <v/>
      </c>
      <c r="M49" s="227" t="str">
        <f t="shared" si="1"/>
        <v/>
      </c>
      <c r="N49" s="155" t="str">
        <f t="shared" si="5"/>
        <v/>
      </c>
      <c r="O49" s="155" t="str">
        <f t="shared" si="6"/>
        <v/>
      </c>
      <c r="P49" s="155" t="str">
        <f>IFERROR(VLOOKUP($D49,LISTA!A26:J8276,10,0),"")</f>
        <v/>
      </c>
      <c r="Q49" s="228" t="str">
        <f t="shared" si="7"/>
        <v/>
      </c>
      <c r="R49" s="285" t="str">
        <f t="shared" si="8"/>
        <v/>
      </c>
      <c r="S49" s="189" t="str">
        <f t="shared" si="9"/>
        <v/>
      </c>
      <c r="T49" s="138"/>
      <c r="U49" s="138" t="str">
        <f t="shared" si="2"/>
        <v/>
      </c>
      <c r="V49" s="219" t="str">
        <f t="shared" si="10"/>
        <v/>
      </c>
      <c r="W49" s="220" t="e">
        <f t="shared" si="11"/>
        <v>#VALUE!</v>
      </c>
    </row>
    <row r="50" spans="1:23" s="190" customFormat="1" x14ac:dyDescent="0.25">
      <c r="A50" s="162"/>
      <c r="B50" s="154" t="str">
        <f t="shared" si="3"/>
        <v/>
      </c>
      <c r="C50" s="499" t="str">
        <f t="shared" si="4"/>
        <v/>
      </c>
      <c r="D50" s="157"/>
      <c r="E50" s="716" t="str">
        <f>IFERROR(VLOOKUP($D50,LISTA!A27:J8277,4,0),"")</f>
        <v/>
      </c>
      <c r="F50" s="716"/>
      <c r="G50" s="716" t="str">
        <f>IFERROR(VLOOKUP($D50,LISTA!A26:J8276,5,0),"")</f>
        <v/>
      </c>
      <c r="H50" s="716"/>
      <c r="I50" s="226"/>
      <c r="J50" s="144" t="str">
        <f>IFERROR(VLOOKUP($D50,LISTA!A27:J8277,7,0),"")</f>
        <v/>
      </c>
      <c r="K50" s="144" t="str">
        <f>IFERROR(VLOOKUP($D50,LISTA!A27:J8277,8,0),"")</f>
        <v/>
      </c>
      <c r="L50" s="144" t="str">
        <f t="shared" si="0"/>
        <v/>
      </c>
      <c r="M50" s="227" t="str">
        <f t="shared" si="1"/>
        <v/>
      </c>
      <c r="N50" s="155" t="str">
        <f t="shared" si="5"/>
        <v/>
      </c>
      <c r="O50" s="155" t="str">
        <f t="shared" si="6"/>
        <v/>
      </c>
      <c r="P50" s="155" t="str">
        <f>IFERROR(VLOOKUP($D50,LISTA!A27:J8277,10,0),"")</f>
        <v/>
      </c>
      <c r="Q50" s="228" t="str">
        <f t="shared" si="7"/>
        <v/>
      </c>
      <c r="R50" s="285" t="str">
        <f t="shared" si="8"/>
        <v/>
      </c>
      <c r="S50" s="189" t="str">
        <f t="shared" si="9"/>
        <v/>
      </c>
      <c r="T50" s="138"/>
      <c r="U50" s="138" t="str">
        <f t="shared" si="2"/>
        <v/>
      </c>
      <c r="V50" s="219" t="str">
        <f t="shared" si="10"/>
        <v/>
      </c>
      <c r="W50" s="220" t="e">
        <f t="shared" si="11"/>
        <v>#VALUE!</v>
      </c>
    </row>
    <row r="51" spans="1:23" s="190" customFormat="1" x14ac:dyDescent="0.25">
      <c r="A51" s="162"/>
      <c r="B51" s="154" t="str">
        <f t="shared" si="3"/>
        <v/>
      </c>
      <c r="C51" s="499" t="str">
        <f t="shared" si="4"/>
        <v/>
      </c>
      <c r="D51" s="157"/>
      <c r="E51" s="716" t="str">
        <f>IFERROR(VLOOKUP($D51,LISTA!A28:J8278,4,0),"")</f>
        <v/>
      </c>
      <c r="F51" s="716"/>
      <c r="G51" s="716" t="str">
        <f>IFERROR(VLOOKUP($D51,LISTA!A27:J8277,5,0),"")</f>
        <v/>
      </c>
      <c r="H51" s="716"/>
      <c r="I51" s="226"/>
      <c r="J51" s="144" t="str">
        <f>IFERROR(VLOOKUP($D51,LISTA!A28:J8278,7,0),"")</f>
        <v/>
      </c>
      <c r="K51" s="144" t="str">
        <f>IFERROR(VLOOKUP($D51,LISTA!A28:J8278,8,0),"")</f>
        <v/>
      </c>
      <c r="L51" s="144" t="str">
        <f t="shared" si="0"/>
        <v/>
      </c>
      <c r="M51" s="227" t="str">
        <f t="shared" si="1"/>
        <v/>
      </c>
      <c r="N51" s="155" t="str">
        <f t="shared" si="5"/>
        <v/>
      </c>
      <c r="O51" s="155" t="str">
        <f t="shared" si="6"/>
        <v/>
      </c>
      <c r="P51" s="155" t="str">
        <f>IFERROR(VLOOKUP($D51,LISTA!A28:J8278,10,0),"")</f>
        <v/>
      </c>
      <c r="Q51" s="228" t="str">
        <f t="shared" si="7"/>
        <v/>
      </c>
      <c r="R51" s="285" t="str">
        <f t="shared" si="8"/>
        <v/>
      </c>
      <c r="S51" s="189" t="str">
        <f t="shared" si="9"/>
        <v/>
      </c>
      <c r="T51" s="138"/>
      <c r="U51" s="138" t="str">
        <f t="shared" si="2"/>
        <v/>
      </c>
      <c r="V51" s="219" t="str">
        <f t="shared" si="10"/>
        <v/>
      </c>
      <c r="W51" s="220" t="e">
        <f t="shared" si="11"/>
        <v>#VALUE!</v>
      </c>
    </row>
    <row r="52" spans="1:23" s="190" customFormat="1" x14ac:dyDescent="0.25">
      <c r="A52" s="162"/>
      <c r="B52" s="154" t="str">
        <f t="shared" si="3"/>
        <v/>
      </c>
      <c r="C52" s="499" t="str">
        <f t="shared" si="4"/>
        <v/>
      </c>
      <c r="D52" s="157"/>
      <c r="E52" s="716" t="str">
        <f>IFERROR(VLOOKUP($D52,LISTA!A29:J8279,4,0),"")</f>
        <v/>
      </c>
      <c r="F52" s="716"/>
      <c r="G52" s="716" t="str">
        <f>IFERROR(VLOOKUP($D52,LISTA!A28:J8278,5,0),"")</f>
        <v/>
      </c>
      <c r="H52" s="716"/>
      <c r="I52" s="226"/>
      <c r="J52" s="144" t="str">
        <f>IFERROR(VLOOKUP($D52,LISTA!A29:J8279,7,0),"")</f>
        <v/>
      </c>
      <c r="K52" s="144" t="str">
        <f>IFERROR(VLOOKUP($D52,LISTA!A29:J8279,8,0),"")</f>
        <v/>
      </c>
      <c r="L52" s="144" t="str">
        <f t="shared" si="0"/>
        <v/>
      </c>
      <c r="M52" s="227" t="str">
        <f t="shared" si="1"/>
        <v/>
      </c>
      <c r="N52" s="155" t="str">
        <f t="shared" si="5"/>
        <v/>
      </c>
      <c r="O52" s="155" t="str">
        <f t="shared" si="6"/>
        <v/>
      </c>
      <c r="P52" s="155" t="str">
        <f>IFERROR(VLOOKUP($D52,LISTA!A29:J8279,10,0),"")</f>
        <v/>
      </c>
      <c r="Q52" s="228" t="str">
        <f t="shared" si="7"/>
        <v/>
      </c>
      <c r="R52" s="285" t="str">
        <f t="shared" si="8"/>
        <v/>
      </c>
      <c r="S52" s="189" t="str">
        <f t="shared" si="9"/>
        <v/>
      </c>
      <c r="T52" s="138"/>
      <c r="U52" s="138" t="str">
        <f t="shared" si="2"/>
        <v/>
      </c>
      <c r="V52" s="219" t="str">
        <f t="shared" si="10"/>
        <v/>
      </c>
      <c r="W52" s="220" t="e">
        <f t="shared" si="11"/>
        <v>#VALUE!</v>
      </c>
    </row>
    <row r="53" spans="1:23" s="190" customFormat="1" x14ac:dyDescent="0.25">
      <c r="A53" s="162"/>
      <c r="B53" s="154" t="str">
        <f t="shared" si="3"/>
        <v/>
      </c>
      <c r="C53" s="499" t="str">
        <f t="shared" si="4"/>
        <v/>
      </c>
      <c r="D53" s="157"/>
      <c r="E53" s="716" t="str">
        <f>IFERROR(VLOOKUP($D53,LISTA!A30:J8280,4,0),"")</f>
        <v/>
      </c>
      <c r="F53" s="716"/>
      <c r="G53" s="716" t="str">
        <f>IFERROR(VLOOKUP($D53,LISTA!A29:J8279,5,0),"")</f>
        <v/>
      </c>
      <c r="H53" s="716"/>
      <c r="I53" s="226"/>
      <c r="J53" s="144" t="str">
        <f>IFERROR(VLOOKUP($D53,LISTA!A30:J8280,7,0),"")</f>
        <v/>
      </c>
      <c r="K53" s="144" t="str">
        <f>IFERROR(VLOOKUP($D53,LISTA!A30:J8280,8,0),"")</f>
        <v/>
      </c>
      <c r="L53" s="144" t="str">
        <f t="shared" si="0"/>
        <v/>
      </c>
      <c r="M53" s="227" t="str">
        <f t="shared" si="1"/>
        <v/>
      </c>
      <c r="N53" s="155" t="str">
        <f t="shared" si="5"/>
        <v/>
      </c>
      <c r="O53" s="155" t="str">
        <f t="shared" si="6"/>
        <v/>
      </c>
      <c r="P53" s="155" t="str">
        <f>IFERROR(VLOOKUP($D53,LISTA!A30:J8280,10,0),"")</f>
        <v/>
      </c>
      <c r="Q53" s="228" t="str">
        <f t="shared" si="7"/>
        <v/>
      </c>
      <c r="R53" s="285" t="str">
        <f t="shared" si="8"/>
        <v/>
      </c>
      <c r="S53" s="189" t="str">
        <f t="shared" si="9"/>
        <v/>
      </c>
      <c r="T53" s="138"/>
      <c r="U53" s="138" t="str">
        <f t="shared" si="2"/>
        <v/>
      </c>
      <c r="V53" s="219" t="str">
        <f t="shared" si="10"/>
        <v/>
      </c>
      <c r="W53" s="220" t="e">
        <f t="shared" si="11"/>
        <v>#VALUE!</v>
      </c>
    </row>
    <row r="54" spans="1:23" s="190" customFormat="1" x14ac:dyDescent="0.25">
      <c r="A54" s="162"/>
      <c r="B54" s="154" t="str">
        <f t="shared" si="3"/>
        <v/>
      </c>
      <c r="C54" s="499" t="str">
        <f t="shared" si="4"/>
        <v/>
      </c>
      <c r="D54" s="157"/>
      <c r="E54" s="716" t="str">
        <f>IFERROR(VLOOKUP($D54,LISTA!A31:J8281,4,0),"")</f>
        <v/>
      </c>
      <c r="F54" s="716"/>
      <c r="G54" s="716" t="str">
        <f>IFERROR(VLOOKUP($D54,LISTA!A30:J8280,5,0),"")</f>
        <v/>
      </c>
      <c r="H54" s="716"/>
      <c r="I54" s="226"/>
      <c r="J54" s="144" t="str">
        <f>IFERROR(VLOOKUP($D54,LISTA!A31:J8281,7,0),"")</f>
        <v/>
      </c>
      <c r="K54" s="144" t="str">
        <f>IFERROR(VLOOKUP($D54,LISTA!A31:J8281,8,0),"")</f>
        <v/>
      </c>
      <c r="L54" s="144" t="str">
        <f t="shared" si="0"/>
        <v/>
      </c>
      <c r="M54" s="227" t="str">
        <f t="shared" si="1"/>
        <v/>
      </c>
      <c r="N54" s="155" t="str">
        <f t="shared" si="5"/>
        <v/>
      </c>
      <c r="O54" s="155" t="str">
        <f t="shared" si="6"/>
        <v/>
      </c>
      <c r="P54" s="155" t="str">
        <f>IFERROR(VLOOKUP($D54,LISTA!A31:J8281,10,0),"")</f>
        <v/>
      </c>
      <c r="Q54" s="228" t="str">
        <f t="shared" si="7"/>
        <v/>
      </c>
      <c r="R54" s="285" t="str">
        <f t="shared" si="8"/>
        <v/>
      </c>
      <c r="S54" s="189" t="str">
        <f t="shared" si="9"/>
        <v/>
      </c>
      <c r="T54" s="138"/>
      <c r="U54" s="138" t="str">
        <f t="shared" si="2"/>
        <v/>
      </c>
      <c r="V54" s="219" t="str">
        <f t="shared" si="10"/>
        <v/>
      </c>
      <c r="W54" s="220" t="e">
        <f t="shared" si="11"/>
        <v>#VALUE!</v>
      </c>
    </row>
    <row r="55" spans="1:23" s="190" customFormat="1" x14ac:dyDescent="0.25">
      <c r="A55" s="162"/>
      <c r="B55" s="154" t="str">
        <f t="shared" si="3"/>
        <v/>
      </c>
      <c r="C55" s="499" t="str">
        <f t="shared" si="4"/>
        <v/>
      </c>
      <c r="D55" s="157"/>
      <c r="E55" s="716" t="str">
        <f>IFERROR(VLOOKUP($D55,LISTA!A32:J8282,4,0),"")</f>
        <v/>
      </c>
      <c r="F55" s="716"/>
      <c r="G55" s="716" t="str">
        <f>IFERROR(VLOOKUP($D55,LISTA!A31:J8281,5,0),"")</f>
        <v/>
      </c>
      <c r="H55" s="716"/>
      <c r="I55" s="226"/>
      <c r="J55" s="144" t="str">
        <f>IFERROR(VLOOKUP($D55,LISTA!A32:J8282,7,0),"")</f>
        <v/>
      </c>
      <c r="K55" s="144" t="str">
        <f>IFERROR(VLOOKUP($D55,LISTA!A32:J8282,8,0),"")</f>
        <v/>
      </c>
      <c r="L55" s="144" t="str">
        <f t="shared" si="0"/>
        <v/>
      </c>
      <c r="M55" s="227" t="str">
        <f t="shared" si="1"/>
        <v/>
      </c>
      <c r="N55" s="155" t="str">
        <f t="shared" si="5"/>
        <v/>
      </c>
      <c r="O55" s="155" t="str">
        <f t="shared" si="6"/>
        <v/>
      </c>
      <c r="P55" s="155" t="str">
        <f>IFERROR(VLOOKUP($D55,LISTA!A32:J8282,10,0),"")</f>
        <v/>
      </c>
      <c r="Q55" s="228" t="str">
        <f t="shared" si="7"/>
        <v/>
      </c>
      <c r="R55" s="285" t="str">
        <f t="shared" si="8"/>
        <v/>
      </c>
      <c r="S55" s="189" t="str">
        <f t="shared" si="9"/>
        <v/>
      </c>
      <c r="T55" s="138"/>
      <c r="U55" s="138" t="str">
        <f t="shared" si="2"/>
        <v/>
      </c>
      <c r="V55" s="219" t="str">
        <f t="shared" si="10"/>
        <v/>
      </c>
      <c r="W55" s="220" t="e">
        <f t="shared" si="11"/>
        <v>#VALUE!</v>
      </c>
    </row>
    <row r="56" spans="1:23" s="190" customFormat="1" x14ac:dyDescent="0.25">
      <c r="A56" s="162"/>
      <c r="B56" s="154" t="str">
        <f t="shared" si="3"/>
        <v/>
      </c>
      <c r="C56" s="499" t="str">
        <f t="shared" si="4"/>
        <v/>
      </c>
      <c r="D56" s="157"/>
      <c r="E56" s="716" t="str">
        <f>IFERROR(VLOOKUP($D56,LISTA!A33:J8283,4,0),"")</f>
        <v/>
      </c>
      <c r="F56" s="716"/>
      <c r="G56" s="716" t="str">
        <f>IFERROR(VLOOKUP($D56,LISTA!A32:J8282,5,0),"")</f>
        <v/>
      </c>
      <c r="H56" s="716"/>
      <c r="I56" s="226"/>
      <c r="J56" s="144" t="str">
        <f>IFERROR(VLOOKUP($D56,LISTA!A33:J8283,7,0),"")</f>
        <v/>
      </c>
      <c r="K56" s="144" t="str">
        <f>IFERROR(VLOOKUP($D56,LISTA!A33:J8283,8,0),"")</f>
        <v/>
      </c>
      <c r="L56" s="144" t="str">
        <f t="shared" si="0"/>
        <v/>
      </c>
      <c r="M56" s="227" t="str">
        <f t="shared" si="1"/>
        <v/>
      </c>
      <c r="N56" s="155" t="str">
        <f t="shared" si="5"/>
        <v/>
      </c>
      <c r="O56" s="155" t="str">
        <f t="shared" si="6"/>
        <v/>
      </c>
      <c r="P56" s="155" t="str">
        <f>IFERROR(VLOOKUP($D56,LISTA!A33:J8283,10,0),"")</f>
        <v/>
      </c>
      <c r="Q56" s="228" t="str">
        <f t="shared" si="7"/>
        <v/>
      </c>
      <c r="R56" s="285" t="str">
        <f t="shared" si="8"/>
        <v/>
      </c>
      <c r="S56" s="189" t="str">
        <f t="shared" si="9"/>
        <v/>
      </c>
      <c r="T56" s="138"/>
      <c r="U56" s="138" t="str">
        <f t="shared" si="2"/>
        <v/>
      </c>
      <c r="V56" s="219" t="str">
        <f t="shared" si="10"/>
        <v/>
      </c>
      <c r="W56" s="220" t="e">
        <f t="shared" si="11"/>
        <v>#VALUE!</v>
      </c>
    </row>
    <row r="57" spans="1:23" s="190" customFormat="1" x14ac:dyDescent="0.25">
      <c r="A57" s="162"/>
      <c r="B57" s="154" t="str">
        <f t="shared" si="3"/>
        <v/>
      </c>
      <c r="C57" s="499" t="str">
        <f t="shared" si="4"/>
        <v/>
      </c>
      <c r="D57" s="157"/>
      <c r="E57" s="716" t="str">
        <f>IFERROR(VLOOKUP($D57,LISTA!A34:J8284,4,0),"")</f>
        <v/>
      </c>
      <c r="F57" s="716"/>
      <c r="G57" s="716" t="str">
        <f>IFERROR(VLOOKUP($D57,LISTA!A33:J8283,5,0),"")</f>
        <v/>
      </c>
      <c r="H57" s="716"/>
      <c r="I57" s="226"/>
      <c r="J57" s="144" t="str">
        <f>IFERROR(VLOOKUP($D57,LISTA!A34:J8284,7,0),"")</f>
        <v/>
      </c>
      <c r="K57" s="144" t="str">
        <f>IFERROR(VLOOKUP($D57,LISTA!A34:J8284,8,0),"")</f>
        <v/>
      </c>
      <c r="L57" s="144" t="str">
        <f t="shared" si="0"/>
        <v/>
      </c>
      <c r="M57" s="227" t="str">
        <f t="shared" si="1"/>
        <v/>
      </c>
      <c r="N57" s="155" t="str">
        <f t="shared" si="5"/>
        <v/>
      </c>
      <c r="O57" s="155" t="str">
        <f t="shared" si="6"/>
        <v/>
      </c>
      <c r="P57" s="155" t="str">
        <f>IFERROR(VLOOKUP($D57,LISTA!A34:J8284,10,0),"")</f>
        <v/>
      </c>
      <c r="Q57" s="228" t="str">
        <f t="shared" si="7"/>
        <v/>
      </c>
      <c r="R57" s="285" t="str">
        <f t="shared" si="8"/>
        <v/>
      </c>
      <c r="S57" s="189" t="str">
        <f t="shared" si="9"/>
        <v/>
      </c>
      <c r="T57" s="138"/>
      <c r="U57" s="138" t="str">
        <f t="shared" si="2"/>
        <v/>
      </c>
      <c r="V57" s="219" t="str">
        <f t="shared" si="10"/>
        <v/>
      </c>
      <c r="W57" s="220" t="e">
        <f t="shared" si="11"/>
        <v>#VALUE!</v>
      </c>
    </row>
    <row r="58" spans="1:23" s="190" customFormat="1" x14ac:dyDescent="0.25">
      <c r="A58" s="162"/>
      <c r="B58" s="154" t="str">
        <f t="shared" si="3"/>
        <v/>
      </c>
      <c r="C58" s="499" t="str">
        <f t="shared" si="4"/>
        <v/>
      </c>
      <c r="D58" s="157"/>
      <c r="E58" s="716" t="str">
        <f>IFERROR(VLOOKUP($D58,LISTA!A35:J8285,4,0),"")</f>
        <v/>
      </c>
      <c r="F58" s="716"/>
      <c r="G58" s="716" t="str">
        <f>IFERROR(VLOOKUP($D58,LISTA!A34:J8284,5,0),"")</f>
        <v/>
      </c>
      <c r="H58" s="716"/>
      <c r="I58" s="226"/>
      <c r="J58" s="144" t="str">
        <f>IFERROR(VLOOKUP($D58,LISTA!A35:J8285,7,0),"")</f>
        <v/>
      </c>
      <c r="K58" s="144" t="str">
        <f>IFERROR(VLOOKUP($D58,LISTA!A35:J8285,8,0),"")</f>
        <v/>
      </c>
      <c r="L58" s="144" t="str">
        <f t="shared" si="0"/>
        <v/>
      </c>
      <c r="M58" s="227" t="str">
        <f t="shared" si="1"/>
        <v/>
      </c>
      <c r="N58" s="155" t="str">
        <f t="shared" si="5"/>
        <v/>
      </c>
      <c r="O58" s="155" t="str">
        <f t="shared" si="6"/>
        <v/>
      </c>
      <c r="P58" s="155" t="str">
        <f>IFERROR(VLOOKUP($D58,LISTA!A35:J8285,10,0),"")</f>
        <v/>
      </c>
      <c r="Q58" s="228" t="str">
        <f t="shared" si="7"/>
        <v/>
      </c>
      <c r="R58" s="285" t="str">
        <f t="shared" si="8"/>
        <v/>
      </c>
      <c r="S58" s="189" t="str">
        <f t="shared" si="9"/>
        <v/>
      </c>
      <c r="T58" s="138"/>
      <c r="U58" s="138" t="str">
        <f t="shared" si="2"/>
        <v/>
      </c>
      <c r="V58" s="219" t="str">
        <f t="shared" si="10"/>
        <v/>
      </c>
      <c r="W58" s="220" t="e">
        <f t="shared" si="11"/>
        <v>#VALUE!</v>
      </c>
    </row>
    <row r="59" spans="1:23" s="190" customFormat="1" x14ac:dyDescent="0.25">
      <c r="A59" s="162"/>
      <c r="B59" s="154" t="str">
        <f t="shared" si="3"/>
        <v/>
      </c>
      <c r="C59" s="499" t="str">
        <f t="shared" si="4"/>
        <v/>
      </c>
      <c r="D59" s="157"/>
      <c r="E59" s="716" t="str">
        <f>IFERROR(VLOOKUP($D59,LISTA!A36:J8286,4,0),"")</f>
        <v/>
      </c>
      <c r="F59" s="716"/>
      <c r="G59" s="716" t="str">
        <f>IFERROR(VLOOKUP($D59,LISTA!A35:J8285,5,0),"")</f>
        <v/>
      </c>
      <c r="H59" s="716"/>
      <c r="I59" s="226"/>
      <c r="J59" s="144" t="str">
        <f>IFERROR(VLOOKUP($D59,LISTA!A36:J8286,7,0),"")</f>
        <v/>
      </c>
      <c r="K59" s="144" t="str">
        <f>IFERROR(VLOOKUP($D59,LISTA!A36:J8286,8,0),"")</f>
        <v/>
      </c>
      <c r="L59" s="144" t="str">
        <f t="shared" si="0"/>
        <v/>
      </c>
      <c r="M59" s="227" t="str">
        <f t="shared" si="1"/>
        <v/>
      </c>
      <c r="N59" s="155" t="str">
        <f t="shared" si="5"/>
        <v/>
      </c>
      <c r="O59" s="155" t="str">
        <f t="shared" si="6"/>
        <v/>
      </c>
      <c r="P59" s="155" t="str">
        <f>IFERROR(VLOOKUP($D59,LISTA!A36:J8286,10,0),"")</f>
        <v/>
      </c>
      <c r="Q59" s="228" t="str">
        <f t="shared" si="7"/>
        <v/>
      </c>
      <c r="R59" s="285" t="str">
        <f t="shared" si="8"/>
        <v/>
      </c>
      <c r="S59" s="189" t="str">
        <f t="shared" si="9"/>
        <v/>
      </c>
      <c r="T59" s="138"/>
      <c r="U59" s="138" t="str">
        <f t="shared" si="2"/>
        <v/>
      </c>
      <c r="V59" s="219" t="str">
        <f t="shared" si="10"/>
        <v/>
      </c>
      <c r="W59" s="220" t="e">
        <f t="shared" si="11"/>
        <v>#VALUE!</v>
      </c>
    </row>
    <row r="60" spans="1:23" s="190" customFormat="1" x14ac:dyDescent="0.25">
      <c r="A60" s="162"/>
      <c r="B60" s="154" t="str">
        <f t="shared" si="3"/>
        <v/>
      </c>
      <c r="C60" s="499" t="str">
        <f t="shared" si="4"/>
        <v/>
      </c>
      <c r="D60" s="157"/>
      <c r="E60" s="716" t="str">
        <f>IFERROR(VLOOKUP($D60,LISTA!A37:J8287,4,0),"")</f>
        <v/>
      </c>
      <c r="F60" s="716"/>
      <c r="G60" s="716" t="str">
        <f>IFERROR(VLOOKUP($D60,LISTA!A36:J8286,5,0),"")</f>
        <v/>
      </c>
      <c r="H60" s="716"/>
      <c r="I60" s="226"/>
      <c r="J60" s="144" t="str">
        <f>IFERROR(VLOOKUP($D60,LISTA!A37:J8287,7,0),"")</f>
        <v/>
      </c>
      <c r="K60" s="144" t="str">
        <f>IFERROR(VLOOKUP($D60,LISTA!A37:J8287,8,0),"")</f>
        <v/>
      </c>
      <c r="L60" s="144" t="str">
        <f t="shared" si="0"/>
        <v/>
      </c>
      <c r="M60" s="227" t="str">
        <f t="shared" si="1"/>
        <v/>
      </c>
      <c r="N60" s="155" t="str">
        <f t="shared" si="5"/>
        <v/>
      </c>
      <c r="O60" s="155" t="str">
        <f t="shared" si="6"/>
        <v/>
      </c>
      <c r="P60" s="155" t="str">
        <f>IFERROR(VLOOKUP($D60,LISTA!A37:J8287,10,0),"")</f>
        <v/>
      </c>
      <c r="Q60" s="228" t="str">
        <f t="shared" si="7"/>
        <v/>
      </c>
      <c r="R60" s="285" t="str">
        <f t="shared" si="8"/>
        <v/>
      </c>
      <c r="S60" s="189" t="str">
        <f t="shared" si="9"/>
        <v/>
      </c>
      <c r="T60" s="138"/>
      <c r="U60" s="138" t="str">
        <f t="shared" si="2"/>
        <v/>
      </c>
      <c r="V60" s="219" t="str">
        <f t="shared" si="10"/>
        <v/>
      </c>
      <c r="W60" s="220" t="e">
        <f t="shared" si="11"/>
        <v>#VALUE!</v>
      </c>
    </row>
    <row r="61" spans="1:23" s="190" customFormat="1" x14ac:dyDescent="0.25">
      <c r="A61" s="162"/>
      <c r="B61" s="154" t="str">
        <f t="shared" si="3"/>
        <v/>
      </c>
      <c r="C61" s="499" t="str">
        <f t="shared" si="4"/>
        <v/>
      </c>
      <c r="D61" s="157"/>
      <c r="E61" s="716" t="str">
        <f>IFERROR(VLOOKUP($D61,LISTA!A38:J8288,4,0),"")</f>
        <v/>
      </c>
      <c r="F61" s="716"/>
      <c r="G61" s="716" t="str">
        <f>IFERROR(VLOOKUP($D61,LISTA!A37:J8287,5,0),"")</f>
        <v/>
      </c>
      <c r="H61" s="716"/>
      <c r="I61" s="226"/>
      <c r="J61" s="144" t="str">
        <f>IFERROR(VLOOKUP($D61,LISTA!A38:J8288,7,0),"")</f>
        <v/>
      </c>
      <c r="K61" s="144" t="str">
        <f>IFERROR(VLOOKUP($D61,LISTA!A38:J8288,8,0),"")</f>
        <v/>
      </c>
      <c r="L61" s="144" t="str">
        <f t="shared" si="0"/>
        <v/>
      </c>
      <c r="M61" s="227" t="str">
        <f t="shared" si="1"/>
        <v/>
      </c>
      <c r="N61" s="155" t="str">
        <f t="shared" si="5"/>
        <v/>
      </c>
      <c r="O61" s="155" t="str">
        <f t="shared" si="6"/>
        <v/>
      </c>
      <c r="P61" s="155" t="str">
        <f>IFERROR(VLOOKUP($D61,LISTA!A38:J8288,10,0),"")</f>
        <v/>
      </c>
      <c r="Q61" s="228" t="str">
        <f t="shared" si="7"/>
        <v/>
      </c>
      <c r="R61" s="285" t="str">
        <f t="shared" si="8"/>
        <v/>
      </c>
      <c r="S61" s="189" t="str">
        <f t="shared" si="9"/>
        <v/>
      </c>
      <c r="T61" s="138"/>
      <c r="U61" s="138" t="str">
        <f t="shared" si="2"/>
        <v/>
      </c>
      <c r="V61" s="219" t="str">
        <f t="shared" si="10"/>
        <v/>
      </c>
      <c r="W61" s="220" t="e">
        <f t="shared" si="11"/>
        <v>#VALUE!</v>
      </c>
    </row>
    <row r="62" spans="1:23" s="190" customFormat="1" x14ac:dyDescent="0.25">
      <c r="A62" s="162"/>
      <c r="B62" s="154" t="str">
        <f t="shared" si="3"/>
        <v/>
      </c>
      <c r="C62" s="499" t="str">
        <f t="shared" si="4"/>
        <v/>
      </c>
      <c r="D62" s="157"/>
      <c r="E62" s="716" t="str">
        <f>IFERROR(VLOOKUP($D62,LISTA!A39:J8289,4,0),"")</f>
        <v/>
      </c>
      <c r="F62" s="716"/>
      <c r="G62" s="716" t="str">
        <f>IFERROR(VLOOKUP($D62,LISTA!A38:J8288,5,0),"")</f>
        <v/>
      </c>
      <c r="H62" s="716"/>
      <c r="I62" s="157"/>
      <c r="J62" s="144" t="str">
        <f>IFERROR(VLOOKUP($D62,LISTA!A21:J8271,7,0),"")</f>
        <v/>
      </c>
      <c r="K62" s="144" t="str">
        <f>IFERROR(VLOOKUP($D62,LISTA!A21:J8271,8,0),"")</f>
        <v/>
      </c>
      <c r="L62" s="144" t="str">
        <f t="shared" si="0"/>
        <v/>
      </c>
      <c r="M62" s="227" t="str">
        <f t="shared" si="1"/>
        <v/>
      </c>
      <c r="N62" s="155" t="str">
        <f t="shared" si="5"/>
        <v/>
      </c>
      <c r="O62" s="155" t="str">
        <f t="shared" si="6"/>
        <v/>
      </c>
      <c r="P62" s="155" t="str">
        <f>IFERROR(VLOOKUP($D62,LISTA!A39:J8289,10,0),"")</f>
        <v/>
      </c>
      <c r="Q62" s="228" t="str">
        <f t="shared" si="7"/>
        <v/>
      </c>
      <c r="R62" s="285" t="str">
        <f t="shared" si="8"/>
        <v/>
      </c>
      <c r="S62" s="189" t="str">
        <f t="shared" si="9"/>
        <v/>
      </c>
      <c r="T62" s="138"/>
      <c r="U62" s="138" t="str">
        <f t="shared" si="2"/>
        <v/>
      </c>
      <c r="V62" s="219" t="str">
        <f t="shared" si="10"/>
        <v/>
      </c>
      <c r="W62" s="220" t="e">
        <f t="shared" si="11"/>
        <v>#VALUE!</v>
      </c>
    </row>
    <row r="63" spans="1:23" s="190" customFormat="1" x14ac:dyDescent="0.25">
      <c r="A63" s="162"/>
      <c r="B63" s="154" t="str">
        <f t="shared" si="3"/>
        <v/>
      </c>
      <c r="C63" s="499" t="str">
        <f t="shared" si="4"/>
        <v/>
      </c>
      <c r="D63" s="157"/>
      <c r="E63" s="716" t="str">
        <f>IFERROR(VLOOKUP($D63,LISTA!A40:J8290,4,0),"")</f>
        <v/>
      </c>
      <c r="F63" s="716"/>
      <c r="G63" s="716" t="str">
        <f>IFERROR(VLOOKUP($D63,LISTA!A39:J8289,5,0),"")</f>
        <v/>
      </c>
      <c r="H63" s="716"/>
      <c r="I63" s="157"/>
      <c r="J63" s="144" t="str">
        <f>IFERROR(VLOOKUP($D63,LISTA!A22:J8272,7,0),"")</f>
        <v/>
      </c>
      <c r="K63" s="144" t="str">
        <f>IFERROR(VLOOKUP($D63,LISTA!A22:J8272,8,0),"")</f>
        <v/>
      </c>
      <c r="L63" s="144" t="str">
        <f t="shared" si="0"/>
        <v/>
      </c>
      <c r="M63" s="227" t="str">
        <f t="shared" si="1"/>
        <v/>
      </c>
      <c r="N63" s="155" t="str">
        <f t="shared" si="5"/>
        <v/>
      </c>
      <c r="O63" s="155" t="str">
        <f t="shared" si="6"/>
        <v/>
      </c>
      <c r="P63" s="155" t="str">
        <f>IFERROR(VLOOKUP($D63,LISTA!A40:J8290,10,0),"")</f>
        <v/>
      </c>
      <c r="Q63" s="228" t="str">
        <f t="shared" si="7"/>
        <v/>
      </c>
      <c r="R63" s="285" t="str">
        <f t="shared" si="8"/>
        <v/>
      </c>
      <c r="S63" s="189" t="str">
        <f t="shared" si="9"/>
        <v/>
      </c>
      <c r="T63" s="138"/>
      <c r="U63" s="138" t="str">
        <f t="shared" si="2"/>
        <v/>
      </c>
      <c r="V63" s="219" t="str">
        <f t="shared" si="10"/>
        <v/>
      </c>
      <c r="W63" s="220" t="e">
        <f t="shared" si="11"/>
        <v>#VALUE!</v>
      </c>
    </row>
    <row r="64" spans="1:23" s="190" customFormat="1" x14ac:dyDescent="0.25">
      <c r="A64" s="162"/>
      <c r="B64" s="154" t="str">
        <f t="shared" si="3"/>
        <v/>
      </c>
      <c r="C64" s="499" t="str">
        <f t="shared" si="4"/>
        <v/>
      </c>
      <c r="D64" s="157"/>
      <c r="E64" s="716" t="str">
        <f>IFERROR(VLOOKUP($D64,LISTA!A41:J8291,4,0),"")</f>
        <v/>
      </c>
      <c r="F64" s="716"/>
      <c r="G64" s="716" t="str">
        <f>IFERROR(VLOOKUP($D64,LISTA!A40:J8290,5,0),"")</f>
        <v/>
      </c>
      <c r="H64" s="716"/>
      <c r="I64" s="157"/>
      <c r="J64" s="144" t="str">
        <f>IFERROR(VLOOKUP($D64,LISTA!A23:J8273,7,0),"")</f>
        <v/>
      </c>
      <c r="K64" s="144" t="str">
        <f>IFERROR(VLOOKUP($D64,LISTA!A23:J8273,8,0),"")</f>
        <v/>
      </c>
      <c r="L64" s="144" t="str">
        <f t="shared" si="0"/>
        <v/>
      </c>
      <c r="M64" s="227" t="str">
        <f t="shared" si="1"/>
        <v/>
      </c>
      <c r="N64" s="155" t="str">
        <f t="shared" si="5"/>
        <v/>
      </c>
      <c r="O64" s="155" t="str">
        <f t="shared" si="6"/>
        <v/>
      </c>
      <c r="P64" s="155" t="str">
        <f>IFERROR(VLOOKUP($D64,LISTA!A41:J8291,10,0),"")</f>
        <v/>
      </c>
      <c r="Q64" s="228" t="str">
        <f t="shared" si="7"/>
        <v/>
      </c>
      <c r="R64" s="285" t="str">
        <f t="shared" si="8"/>
        <v/>
      </c>
      <c r="S64" s="189" t="str">
        <f t="shared" si="9"/>
        <v/>
      </c>
      <c r="T64" s="138"/>
      <c r="U64" s="138" t="str">
        <f t="shared" si="2"/>
        <v/>
      </c>
      <c r="V64" s="219" t="str">
        <f t="shared" si="10"/>
        <v/>
      </c>
      <c r="W64" s="220" t="e">
        <f t="shared" si="11"/>
        <v>#VALUE!</v>
      </c>
    </row>
    <row r="65" spans="1:23" s="190" customFormat="1" x14ac:dyDescent="0.25">
      <c r="A65" s="162"/>
      <c r="B65" s="154" t="str">
        <f t="shared" si="3"/>
        <v/>
      </c>
      <c r="C65" s="499" t="str">
        <f t="shared" si="4"/>
        <v/>
      </c>
      <c r="D65" s="157"/>
      <c r="E65" s="716" t="str">
        <f>IFERROR(VLOOKUP($D65,LISTA!A42:J8292,4,0),"")</f>
        <v/>
      </c>
      <c r="F65" s="716"/>
      <c r="G65" s="716" t="str">
        <f>IFERROR(VLOOKUP($D65,LISTA!A41:J8291,5,0),"")</f>
        <v/>
      </c>
      <c r="H65" s="716"/>
      <c r="I65" s="157"/>
      <c r="J65" s="144" t="str">
        <f>IFERROR(VLOOKUP($D65,LISTA!A24:J8274,7,0),"")</f>
        <v/>
      </c>
      <c r="K65" s="144" t="str">
        <f>IFERROR(VLOOKUP($D65,LISTA!A24:J8274,8,0),"")</f>
        <v/>
      </c>
      <c r="L65" s="144" t="str">
        <f t="shared" si="0"/>
        <v/>
      </c>
      <c r="M65" s="227" t="str">
        <f t="shared" si="1"/>
        <v/>
      </c>
      <c r="N65" s="155" t="str">
        <f t="shared" si="5"/>
        <v/>
      </c>
      <c r="O65" s="155" t="str">
        <f t="shared" si="6"/>
        <v/>
      </c>
      <c r="P65" s="155" t="str">
        <f>IFERROR(VLOOKUP($D65,LISTA!A42:J8292,10,0),"")</f>
        <v/>
      </c>
      <c r="Q65" s="228" t="str">
        <f t="shared" si="7"/>
        <v/>
      </c>
      <c r="R65" s="285" t="str">
        <f t="shared" si="8"/>
        <v/>
      </c>
      <c r="S65" s="189" t="str">
        <f t="shared" si="9"/>
        <v/>
      </c>
      <c r="T65" s="138"/>
      <c r="U65" s="138" t="str">
        <f t="shared" si="2"/>
        <v/>
      </c>
      <c r="V65" s="219" t="str">
        <f t="shared" si="10"/>
        <v/>
      </c>
      <c r="W65" s="220" t="e">
        <f t="shared" si="11"/>
        <v>#VALUE!</v>
      </c>
    </row>
    <row r="66" spans="1:23" s="190" customFormat="1" x14ac:dyDescent="0.25">
      <c r="A66" s="162"/>
      <c r="B66" s="154" t="str">
        <f t="shared" si="3"/>
        <v/>
      </c>
      <c r="C66" s="499" t="str">
        <f t="shared" si="4"/>
        <v/>
      </c>
      <c r="D66" s="157"/>
      <c r="E66" s="716" t="str">
        <f>IFERROR(VLOOKUP($D66,LISTA!A43:J8293,4,0),"")</f>
        <v/>
      </c>
      <c r="F66" s="716"/>
      <c r="G66" s="716" t="str">
        <f>IFERROR(VLOOKUP($D66,LISTA!A42:J8292,5,0),"")</f>
        <v/>
      </c>
      <c r="H66" s="716"/>
      <c r="I66" s="157"/>
      <c r="J66" s="144" t="str">
        <f>IFERROR(VLOOKUP($D66,LISTA!A25:J8275,7,0),"")</f>
        <v/>
      </c>
      <c r="K66" s="144" t="str">
        <f>IFERROR(VLOOKUP($D66,LISTA!A25:J8275,8,0),"")</f>
        <v/>
      </c>
      <c r="L66" s="144" t="str">
        <f t="shared" si="0"/>
        <v/>
      </c>
      <c r="M66" s="227" t="str">
        <f t="shared" si="1"/>
        <v/>
      </c>
      <c r="N66" s="155" t="str">
        <f t="shared" si="5"/>
        <v/>
      </c>
      <c r="O66" s="155" t="str">
        <f t="shared" si="6"/>
        <v/>
      </c>
      <c r="P66" s="155" t="str">
        <f>IFERROR(VLOOKUP($D66,LISTA!A43:J8293,10,0),"")</f>
        <v/>
      </c>
      <c r="Q66" s="228" t="str">
        <f t="shared" si="7"/>
        <v/>
      </c>
      <c r="R66" s="285" t="str">
        <f t="shared" si="8"/>
        <v/>
      </c>
      <c r="S66" s="189" t="str">
        <f t="shared" si="9"/>
        <v/>
      </c>
      <c r="T66" s="138"/>
      <c r="U66" s="138" t="str">
        <f t="shared" si="2"/>
        <v/>
      </c>
      <c r="V66" s="219" t="str">
        <f t="shared" si="10"/>
        <v/>
      </c>
      <c r="W66" s="220" t="e">
        <f t="shared" si="11"/>
        <v>#VALUE!</v>
      </c>
    </row>
    <row r="67" spans="1:23" s="190" customFormat="1" x14ac:dyDescent="0.25">
      <c r="A67" s="162"/>
      <c r="B67" s="154" t="str">
        <f t="shared" si="3"/>
        <v/>
      </c>
      <c r="C67" s="499" t="str">
        <f t="shared" si="4"/>
        <v/>
      </c>
      <c r="D67" s="157"/>
      <c r="E67" s="716" t="str">
        <f>IFERROR(VLOOKUP($D67,LISTA!A44:J8294,4,0),"")</f>
        <v/>
      </c>
      <c r="F67" s="716"/>
      <c r="G67" s="716" t="str">
        <f>IFERROR(VLOOKUP($D67,LISTA!A43:J8293,5,0),"")</f>
        <v/>
      </c>
      <c r="H67" s="716"/>
      <c r="I67" s="157"/>
      <c r="J67" s="144" t="str">
        <f>IFERROR(VLOOKUP($D67,LISTA!A26:J8276,7,0),"")</f>
        <v/>
      </c>
      <c r="K67" s="144" t="str">
        <f>IFERROR(VLOOKUP($D67,LISTA!A26:J8276,8,0),"")</f>
        <v/>
      </c>
      <c r="L67" s="144" t="str">
        <f t="shared" si="0"/>
        <v/>
      </c>
      <c r="M67" s="227" t="str">
        <f t="shared" si="1"/>
        <v/>
      </c>
      <c r="N67" s="155" t="str">
        <f t="shared" si="5"/>
        <v/>
      </c>
      <c r="O67" s="155" t="str">
        <f t="shared" si="6"/>
        <v/>
      </c>
      <c r="P67" s="155" t="str">
        <f>IFERROR(VLOOKUP($D67,LISTA!A44:J8294,10,0),"")</f>
        <v/>
      </c>
      <c r="Q67" s="228" t="str">
        <f t="shared" si="7"/>
        <v/>
      </c>
      <c r="R67" s="285" t="str">
        <f t="shared" si="8"/>
        <v/>
      </c>
      <c r="S67" s="189" t="str">
        <f t="shared" si="9"/>
        <v/>
      </c>
      <c r="T67" s="138"/>
      <c r="U67" s="138" t="str">
        <f t="shared" si="2"/>
        <v/>
      </c>
      <c r="V67" s="219" t="str">
        <f t="shared" si="10"/>
        <v/>
      </c>
      <c r="W67" s="220" t="e">
        <f t="shared" si="11"/>
        <v>#VALUE!</v>
      </c>
    </row>
    <row r="68" spans="1:23" s="190" customFormat="1" x14ac:dyDescent="0.25">
      <c r="A68" s="162"/>
      <c r="B68" s="154" t="str">
        <f t="shared" si="3"/>
        <v/>
      </c>
      <c r="C68" s="499" t="str">
        <f t="shared" si="4"/>
        <v/>
      </c>
      <c r="D68" s="157"/>
      <c r="E68" s="716" t="str">
        <f>IFERROR(VLOOKUP($D68,LISTA!A45:J8295,4,0),"")</f>
        <v/>
      </c>
      <c r="F68" s="716"/>
      <c r="G68" s="716" t="str">
        <f>IFERROR(VLOOKUP($D68,LISTA!A44:J8294,5,0),"")</f>
        <v/>
      </c>
      <c r="H68" s="716"/>
      <c r="I68" s="157"/>
      <c r="J68" s="144" t="str">
        <f>IFERROR(VLOOKUP($D68,LISTA!A27:J8277,7,0),"")</f>
        <v/>
      </c>
      <c r="K68" s="144" t="str">
        <f>IFERROR(VLOOKUP($D68,LISTA!A27:J8277,8,0),"")</f>
        <v/>
      </c>
      <c r="L68" s="144" t="str">
        <f t="shared" si="0"/>
        <v/>
      </c>
      <c r="M68" s="227" t="str">
        <f t="shared" si="1"/>
        <v/>
      </c>
      <c r="N68" s="155" t="str">
        <f t="shared" si="5"/>
        <v/>
      </c>
      <c r="O68" s="155" t="str">
        <f t="shared" si="6"/>
        <v/>
      </c>
      <c r="P68" s="155" t="str">
        <f>IFERROR(VLOOKUP($D68,LISTA!A45:J8295,10,0),"")</f>
        <v/>
      </c>
      <c r="Q68" s="228" t="str">
        <f t="shared" si="7"/>
        <v/>
      </c>
      <c r="R68" s="285" t="str">
        <f t="shared" si="8"/>
        <v/>
      </c>
      <c r="S68" s="189" t="str">
        <f t="shared" si="9"/>
        <v/>
      </c>
      <c r="T68" s="138"/>
      <c r="U68" s="138" t="str">
        <f t="shared" si="2"/>
        <v/>
      </c>
      <c r="V68" s="219" t="str">
        <f t="shared" si="10"/>
        <v/>
      </c>
      <c r="W68" s="220" t="e">
        <f t="shared" si="11"/>
        <v>#VALUE!</v>
      </c>
    </row>
    <row r="69" spans="1:23" s="190" customFormat="1" x14ac:dyDescent="0.25">
      <c r="A69" s="162"/>
      <c r="B69" s="154" t="str">
        <f t="shared" si="3"/>
        <v/>
      </c>
      <c r="C69" s="499" t="str">
        <f t="shared" si="4"/>
        <v/>
      </c>
      <c r="D69" s="157"/>
      <c r="E69" s="716" t="str">
        <f>IFERROR(VLOOKUP($D69,LISTA!A46:J8296,4,0),"")</f>
        <v/>
      </c>
      <c r="F69" s="716"/>
      <c r="G69" s="716" t="str">
        <f>IFERROR(VLOOKUP($D69,LISTA!A45:J8295,5,0),"")</f>
        <v/>
      </c>
      <c r="H69" s="716"/>
      <c r="I69" s="157"/>
      <c r="J69" s="144" t="str">
        <f>IFERROR(VLOOKUP($D69,LISTA!A10:J8260,7,0),"")</f>
        <v/>
      </c>
      <c r="K69" s="144" t="str">
        <f>IFERROR(VLOOKUP($D69,LISTA!A10:J8260,8,0),"")</f>
        <v/>
      </c>
      <c r="L69" s="144" t="str">
        <f t="shared" si="0"/>
        <v/>
      </c>
      <c r="M69" s="227" t="str">
        <f t="shared" si="1"/>
        <v/>
      </c>
      <c r="N69" s="155" t="str">
        <f t="shared" si="5"/>
        <v/>
      </c>
      <c r="O69" s="155" t="str">
        <f t="shared" si="6"/>
        <v/>
      </c>
      <c r="P69" s="155" t="str">
        <f>IFERROR(VLOOKUP($D69,LISTA!A46:J8296,10,0),"")</f>
        <v/>
      </c>
      <c r="Q69" s="228" t="str">
        <f t="shared" si="7"/>
        <v/>
      </c>
      <c r="R69" s="285" t="str">
        <f t="shared" si="8"/>
        <v/>
      </c>
      <c r="S69" s="189" t="str">
        <f t="shared" si="9"/>
        <v/>
      </c>
      <c r="T69" s="138"/>
      <c r="U69" s="138" t="str">
        <f t="shared" si="2"/>
        <v/>
      </c>
      <c r="V69" s="219" t="str">
        <f t="shared" si="10"/>
        <v/>
      </c>
      <c r="W69" s="220" t="e">
        <f t="shared" si="11"/>
        <v>#VALUE!</v>
      </c>
    </row>
    <row r="70" spans="1:23" s="190" customFormat="1" x14ac:dyDescent="0.25">
      <c r="A70" s="162"/>
      <c r="B70" s="154" t="str">
        <f t="shared" si="3"/>
        <v/>
      </c>
      <c r="C70" s="499" t="str">
        <f t="shared" si="4"/>
        <v/>
      </c>
      <c r="D70" s="157"/>
      <c r="E70" s="716" t="str">
        <f>IFERROR(VLOOKUP($D70,LISTA!A47:J8297,4,0),"")</f>
        <v/>
      </c>
      <c r="F70" s="716"/>
      <c r="G70" s="716" t="str">
        <f>IFERROR(VLOOKUP($D70,LISTA!A46:J8296,5,0),"")</f>
        <v/>
      </c>
      <c r="H70" s="716"/>
      <c r="I70" s="157"/>
      <c r="J70" s="144" t="str">
        <f>IFERROR(VLOOKUP($D70,LISTA!A11:J8261,7,0),"")</f>
        <v/>
      </c>
      <c r="K70" s="144" t="str">
        <f>IFERROR(VLOOKUP($D70,LISTA!A11:J8261,8,0),"")</f>
        <v/>
      </c>
      <c r="L70" s="144" t="str">
        <f t="shared" si="0"/>
        <v/>
      </c>
      <c r="M70" s="227" t="str">
        <f t="shared" si="1"/>
        <v/>
      </c>
      <c r="N70" s="155" t="str">
        <f t="shared" si="5"/>
        <v/>
      </c>
      <c r="O70" s="155" t="str">
        <f t="shared" si="6"/>
        <v/>
      </c>
      <c r="P70" s="155" t="str">
        <f>IFERROR(VLOOKUP($D70,LISTA!A47:J8297,10,0),"")</f>
        <v/>
      </c>
      <c r="Q70" s="228" t="str">
        <f t="shared" si="7"/>
        <v/>
      </c>
      <c r="R70" s="285" t="str">
        <f t="shared" si="8"/>
        <v/>
      </c>
      <c r="S70" s="189" t="str">
        <f t="shared" si="9"/>
        <v/>
      </c>
      <c r="T70" s="138"/>
      <c r="U70" s="138" t="str">
        <f t="shared" si="2"/>
        <v/>
      </c>
      <c r="V70" s="219" t="str">
        <f t="shared" si="10"/>
        <v/>
      </c>
      <c r="W70" s="220" t="e">
        <f t="shared" si="11"/>
        <v>#VALUE!</v>
      </c>
    </row>
    <row r="71" spans="1:23" s="190" customFormat="1" x14ac:dyDescent="0.25">
      <c r="A71" s="162"/>
      <c r="B71" s="154" t="str">
        <f t="shared" si="3"/>
        <v/>
      </c>
      <c r="C71" s="499" t="str">
        <f t="shared" si="4"/>
        <v/>
      </c>
      <c r="D71" s="157"/>
      <c r="E71" s="716" t="str">
        <f>IFERROR(VLOOKUP($D71,LISTA!A48:J8298,4,0),"")</f>
        <v/>
      </c>
      <c r="F71" s="716"/>
      <c r="G71" s="716" t="str">
        <f>IFERROR(VLOOKUP($D71,LISTA!A47:J8297,5,0),"")</f>
        <v/>
      </c>
      <c r="H71" s="716"/>
      <c r="I71" s="157"/>
      <c r="J71" s="144" t="str">
        <f>IFERROR(VLOOKUP($D71,LISTA!A12:J8262,7,0),"")</f>
        <v/>
      </c>
      <c r="K71" s="144" t="str">
        <f>IFERROR(VLOOKUP($D71,LISTA!A12:J8262,8,0),"")</f>
        <v/>
      </c>
      <c r="L71" s="144" t="str">
        <f t="shared" si="0"/>
        <v/>
      </c>
      <c r="M71" s="227" t="str">
        <f t="shared" si="1"/>
        <v/>
      </c>
      <c r="N71" s="155" t="str">
        <f t="shared" si="5"/>
        <v/>
      </c>
      <c r="O71" s="155" t="str">
        <f t="shared" si="6"/>
        <v/>
      </c>
      <c r="P71" s="155" t="str">
        <f>IFERROR(VLOOKUP($D71,LISTA!A48:J8298,10,0),"")</f>
        <v/>
      </c>
      <c r="Q71" s="228" t="str">
        <f t="shared" si="7"/>
        <v/>
      </c>
      <c r="R71" s="285" t="str">
        <f t="shared" si="8"/>
        <v/>
      </c>
      <c r="S71" s="189" t="str">
        <f t="shared" si="9"/>
        <v/>
      </c>
      <c r="T71" s="138"/>
      <c r="U71" s="138" t="str">
        <f t="shared" si="2"/>
        <v/>
      </c>
      <c r="V71" s="219" t="str">
        <f t="shared" si="10"/>
        <v/>
      </c>
      <c r="W71" s="220" t="e">
        <f t="shared" si="11"/>
        <v>#VALUE!</v>
      </c>
    </row>
    <row r="72" spans="1:23" s="190" customFormat="1" x14ac:dyDescent="0.25">
      <c r="A72" s="162"/>
      <c r="B72" s="229" t="str">
        <f t="shared" si="3"/>
        <v/>
      </c>
      <c r="C72" s="499" t="str">
        <f t="shared" si="4"/>
        <v/>
      </c>
      <c r="D72" s="157"/>
      <c r="E72" s="716" t="str">
        <f>IFERROR(VLOOKUP($D72,LISTA!A49:J8299,4,0),"")</f>
        <v/>
      </c>
      <c r="F72" s="716"/>
      <c r="G72" s="716" t="str">
        <f>IFERROR(VLOOKUP($D72,LISTA!A48:J8298,5,0),"")</f>
        <v/>
      </c>
      <c r="H72" s="716"/>
      <c r="I72" s="157"/>
      <c r="J72" s="144" t="str">
        <f>IFERROR(VLOOKUP($D72,LISTA!A13:J8263,7,0),"")</f>
        <v/>
      </c>
      <c r="K72" s="144" t="str">
        <f>IFERROR(VLOOKUP($D72,LISTA!A13:J8263,8,0),"")</f>
        <v/>
      </c>
      <c r="L72" s="144" t="str">
        <f t="shared" si="0"/>
        <v/>
      </c>
      <c r="M72" s="227" t="str">
        <f t="shared" si="1"/>
        <v/>
      </c>
      <c r="N72" s="155" t="str">
        <f t="shared" si="5"/>
        <v/>
      </c>
      <c r="O72" s="155" t="str">
        <f t="shared" si="6"/>
        <v/>
      </c>
      <c r="P72" s="155" t="str">
        <f>IFERROR(VLOOKUP($D72,LISTA!A49:J8299,10,0),"")</f>
        <v/>
      </c>
      <c r="Q72" s="228" t="str">
        <f t="shared" si="7"/>
        <v/>
      </c>
      <c r="R72" s="285" t="str">
        <f t="shared" si="8"/>
        <v/>
      </c>
      <c r="S72" s="189" t="str">
        <f t="shared" si="9"/>
        <v/>
      </c>
      <c r="T72" s="138"/>
      <c r="U72" s="138" t="str">
        <f t="shared" si="2"/>
        <v/>
      </c>
      <c r="V72" s="219" t="str">
        <f t="shared" si="10"/>
        <v/>
      </c>
      <c r="W72" s="220" t="e">
        <f t="shared" si="11"/>
        <v>#VALUE!</v>
      </c>
    </row>
    <row r="73" spans="1:23" s="190" customFormat="1" x14ac:dyDescent="0.25">
      <c r="A73" s="162"/>
      <c r="B73" s="154" t="str">
        <f t="shared" si="3"/>
        <v/>
      </c>
      <c r="C73" s="499" t="str">
        <f t="shared" si="4"/>
        <v/>
      </c>
      <c r="D73" s="157"/>
      <c r="E73" s="716" t="str">
        <f>IFERROR(VLOOKUP($D73,LISTA!A50:J8300,4,0),"")</f>
        <v/>
      </c>
      <c r="F73" s="716"/>
      <c r="G73" s="716" t="str">
        <f>IFERROR(VLOOKUP($D73,LISTA!A49:J8299,5,0),"")</f>
        <v/>
      </c>
      <c r="H73" s="716"/>
      <c r="I73" s="157"/>
      <c r="J73" s="144" t="str">
        <f>IFERROR(VLOOKUP($D73,LISTA!A14:J8264,7,0),"")</f>
        <v/>
      </c>
      <c r="K73" s="144" t="str">
        <f>IFERROR(VLOOKUP($D73,LISTA!A14:J8264,8,0),"")</f>
        <v/>
      </c>
      <c r="L73" s="144" t="str">
        <f t="shared" si="0"/>
        <v/>
      </c>
      <c r="M73" s="227" t="str">
        <f t="shared" si="1"/>
        <v/>
      </c>
      <c r="N73" s="155" t="str">
        <f t="shared" si="5"/>
        <v/>
      </c>
      <c r="O73" s="155" t="str">
        <f t="shared" si="6"/>
        <v/>
      </c>
      <c r="P73" s="155" t="str">
        <f>IFERROR(VLOOKUP($D73,LISTA!A50:J8300,10,0),"")</f>
        <v/>
      </c>
      <c r="Q73" s="228" t="str">
        <f t="shared" si="7"/>
        <v/>
      </c>
      <c r="R73" s="285" t="str">
        <f t="shared" si="8"/>
        <v/>
      </c>
      <c r="S73" s="189" t="str">
        <f t="shared" si="9"/>
        <v/>
      </c>
      <c r="T73" s="138"/>
      <c r="U73" s="138" t="str">
        <f t="shared" si="2"/>
        <v/>
      </c>
      <c r="V73" s="219" t="str">
        <f t="shared" si="10"/>
        <v/>
      </c>
      <c r="W73" s="220" t="e">
        <f t="shared" si="11"/>
        <v>#VALUE!</v>
      </c>
    </row>
    <row r="74" spans="1:23" s="190" customFormat="1" x14ac:dyDescent="0.25">
      <c r="A74" s="162"/>
      <c r="B74" s="154" t="str">
        <f t="shared" si="3"/>
        <v/>
      </c>
      <c r="C74" s="499" t="str">
        <f t="shared" si="4"/>
        <v/>
      </c>
      <c r="D74" s="157"/>
      <c r="E74" s="716" t="str">
        <f>IFERROR(VLOOKUP($D74,LISTA!A51:J8301,4,0),"")</f>
        <v/>
      </c>
      <c r="F74" s="716"/>
      <c r="G74" s="716" t="str">
        <f>IFERROR(VLOOKUP($D74,LISTA!A50:J8300,5,0),"")</f>
        <v/>
      </c>
      <c r="H74" s="716"/>
      <c r="I74" s="157"/>
      <c r="J74" s="144" t="str">
        <f>IFERROR(VLOOKUP($D74,LISTA!A15:J8265,7,0),"")</f>
        <v/>
      </c>
      <c r="K74" s="144" t="str">
        <f>IFERROR(VLOOKUP($D74,LISTA!A15:J8265,8,0),"")</f>
        <v/>
      </c>
      <c r="L74" s="144" t="str">
        <f t="shared" si="0"/>
        <v/>
      </c>
      <c r="M74" s="227" t="str">
        <f t="shared" si="1"/>
        <v/>
      </c>
      <c r="N74" s="155" t="str">
        <f t="shared" si="5"/>
        <v/>
      </c>
      <c r="O74" s="155" t="str">
        <f t="shared" si="6"/>
        <v/>
      </c>
      <c r="P74" s="155" t="str">
        <f>IFERROR(VLOOKUP($D74,LISTA!A51:J8301,10,0),"")</f>
        <v/>
      </c>
      <c r="Q74" s="228" t="str">
        <f t="shared" si="7"/>
        <v/>
      </c>
      <c r="R74" s="285" t="str">
        <f t="shared" si="8"/>
        <v/>
      </c>
      <c r="S74" s="189" t="str">
        <f t="shared" si="9"/>
        <v/>
      </c>
      <c r="T74" s="138"/>
      <c r="U74" s="138" t="str">
        <f t="shared" si="2"/>
        <v/>
      </c>
      <c r="V74" s="219" t="str">
        <f t="shared" si="10"/>
        <v/>
      </c>
      <c r="W74" s="220" t="e">
        <f t="shared" si="11"/>
        <v>#VALUE!</v>
      </c>
    </row>
    <row r="75" spans="1:23" s="190" customFormat="1" x14ac:dyDescent="0.25">
      <c r="A75" s="162"/>
      <c r="B75" s="154" t="str">
        <f t="shared" si="3"/>
        <v/>
      </c>
      <c r="C75" s="499" t="str">
        <f t="shared" si="4"/>
        <v/>
      </c>
      <c r="D75" s="157"/>
      <c r="E75" s="716" t="str">
        <f>IFERROR(VLOOKUP($D75,LISTA!A52:J8302,4,0),"")</f>
        <v/>
      </c>
      <c r="F75" s="716"/>
      <c r="G75" s="716" t="str">
        <f>IFERROR(VLOOKUP($D75,LISTA!A51:J8301,5,0),"")</f>
        <v/>
      </c>
      <c r="H75" s="716"/>
      <c r="I75" s="157"/>
      <c r="J75" s="144" t="str">
        <f>IFERROR(VLOOKUP($D75,LISTA!A16:J8266,7,0),"")</f>
        <v/>
      </c>
      <c r="K75" s="144" t="str">
        <f>IFERROR(VLOOKUP($D75,LISTA!A16:J8266,8,0),"")</f>
        <v/>
      </c>
      <c r="L75" s="144" t="str">
        <f t="shared" si="0"/>
        <v/>
      </c>
      <c r="M75" s="227" t="str">
        <f t="shared" si="1"/>
        <v/>
      </c>
      <c r="N75" s="155" t="str">
        <f t="shared" si="5"/>
        <v/>
      </c>
      <c r="O75" s="155" t="str">
        <f t="shared" si="6"/>
        <v/>
      </c>
      <c r="P75" s="155" t="str">
        <f>IFERROR(VLOOKUP($D75,LISTA!A52:J8302,10,0),"")</f>
        <v/>
      </c>
      <c r="Q75" s="228" t="str">
        <f t="shared" si="7"/>
        <v/>
      </c>
      <c r="R75" s="285" t="str">
        <f t="shared" si="8"/>
        <v/>
      </c>
      <c r="S75" s="189" t="str">
        <f t="shared" si="9"/>
        <v/>
      </c>
      <c r="T75" s="138"/>
      <c r="U75" s="138" t="str">
        <f t="shared" si="2"/>
        <v/>
      </c>
      <c r="V75" s="219" t="str">
        <f t="shared" si="10"/>
        <v/>
      </c>
      <c r="W75" s="220" t="e">
        <f t="shared" si="11"/>
        <v>#VALUE!</v>
      </c>
    </row>
    <row r="76" spans="1:23" s="190" customFormat="1" x14ac:dyDescent="0.25">
      <c r="A76" s="162"/>
      <c r="B76" s="154" t="str">
        <f t="shared" si="3"/>
        <v/>
      </c>
      <c r="C76" s="499" t="str">
        <f t="shared" si="4"/>
        <v/>
      </c>
      <c r="D76" s="157"/>
      <c r="E76" s="716" t="str">
        <f>IFERROR(VLOOKUP($D76,LISTA!A53:J8303,4,0),"")</f>
        <v/>
      </c>
      <c r="F76" s="716"/>
      <c r="G76" s="716" t="str">
        <f>IFERROR(VLOOKUP($D76,LISTA!A52:J8302,5,0),"")</f>
        <v/>
      </c>
      <c r="H76" s="716"/>
      <c r="I76" s="157"/>
      <c r="J76" s="144" t="str">
        <f>IFERROR(VLOOKUP($D76,LISTA!A17:J8267,7,0),"")</f>
        <v/>
      </c>
      <c r="K76" s="144" t="str">
        <f>IFERROR(VLOOKUP($D76,LISTA!A17:J8267,8,0),"")</f>
        <v/>
      </c>
      <c r="L76" s="144" t="str">
        <f t="shared" si="0"/>
        <v/>
      </c>
      <c r="M76" s="227" t="str">
        <f t="shared" si="1"/>
        <v/>
      </c>
      <c r="N76" s="155" t="str">
        <f t="shared" si="5"/>
        <v/>
      </c>
      <c r="O76" s="155" t="str">
        <f t="shared" si="6"/>
        <v/>
      </c>
      <c r="P76" s="155" t="str">
        <f>IFERROR(VLOOKUP($D76,LISTA!A53:J8303,10,0),"")</f>
        <v/>
      </c>
      <c r="Q76" s="228" t="str">
        <f t="shared" si="7"/>
        <v/>
      </c>
      <c r="R76" s="285" t="str">
        <f t="shared" si="8"/>
        <v/>
      </c>
      <c r="S76" s="189" t="str">
        <f t="shared" si="9"/>
        <v/>
      </c>
      <c r="T76" s="138"/>
      <c r="U76" s="138" t="str">
        <f t="shared" si="2"/>
        <v/>
      </c>
      <c r="V76" s="219" t="str">
        <f t="shared" si="10"/>
        <v/>
      </c>
      <c r="W76" s="220" t="e">
        <f t="shared" si="11"/>
        <v>#VALUE!</v>
      </c>
    </row>
    <row r="77" spans="1:23" s="190" customFormat="1" x14ac:dyDescent="0.25">
      <c r="A77" s="162"/>
      <c r="B77" s="154" t="str">
        <f t="shared" si="3"/>
        <v/>
      </c>
      <c r="C77" s="499" t="str">
        <f t="shared" si="4"/>
        <v/>
      </c>
      <c r="D77" s="157"/>
      <c r="E77" s="716" t="str">
        <f>IFERROR(VLOOKUP($D77,LISTA!A54:J8304,4,0),"")</f>
        <v/>
      </c>
      <c r="F77" s="716"/>
      <c r="G77" s="716" t="str">
        <f>IFERROR(VLOOKUP($D77,LISTA!A53:J8303,5,0),"")</f>
        <v/>
      </c>
      <c r="H77" s="716"/>
      <c r="I77" s="157"/>
      <c r="J77" s="144" t="str">
        <f>IFERROR(VLOOKUP($D77,LISTA!A18:J8268,7,0),"")</f>
        <v/>
      </c>
      <c r="K77" s="144" t="str">
        <f>IFERROR(VLOOKUP($D77,LISTA!A18:J8268,8,0),"")</f>
        <v/>
      </c>
      <c r="L77" s="144" t="str">
        <f t="shared" si="0"/>
        <v/>
      </c>
      <c r="M77" s="227" t="str">
        <f t="shared" si="1"/>
        <v/>
      </c>
      <c r="N77" s="155" t="str">
        <f t="shared" si="5"/>
        <v/>
      </c>
      <c r="O77" s="155" t="str">
        <f t="shared" si="6"/>
        <v/>
      </c>
      <c r="P77" s="155" t="str">
        <f>IFERROR(VLOOKUP($D77,LISTA!A54:J8304,10,0),"")</f>
        <v/>
      </c>
      <c r="Q77" s="228" t="str">
        <f t="shared" si="7"/>
        <v/>
      </c>
      <c r="R77" s="285" t="str">
        <f t="shared" si="8"/>
        <v/>
      </c>
      <c r="S77" s="189" t="str">
        <f t="shared" si="9"/>
        <v/>
      </c>
      <c r="T77" s="138"/>
      <c r="U77" s="138" t="str">
        <f t="shared" si="2"/>
        <v/>
      </c>
      <c r="V77" s="219" t="str">
        <f t="shared" si="10"/>
        <v/>
      </c>
      <c r="W77" s="220" t="e">
        <f t="shared" si="11"/>
        <v>#VALUE!</v>
      </c>
    </row>
    <row r="78" spans="1:23" s="190" customFormat="1" x14ac:dyDescent="0.25">
      <c r="A78" s="162"/>
      <c r="B78" s="154" t="str">
        <f t="shared" si="3"/>
        <v/>
      </c>
      <c r="C78" s="499" t="str">
        <f t="shared" si="4"/>
        <v/>
      </c>
      <c r="D78" s="157"/>
      <c r="E78" s="716" t="str">
        <f>IFERROR(VLOOKUP($D78,LISTA!A55:J8305,4,0),"")</f>
        <v/>
      </c>
      <c r="F78" s="716"/>
      <c r="G78" s="716" t="str">
        <f>IFERROR(VLOOKUP($D78,LISTA!A54:J8304,5,0),"")</f>
        <v/>
      </c>
      <c r="H78" s="716"/>
      <c r="I78" s="157"/>
      <c r="J78" s="144" t="str">
        <f>IFERROR(VLOOKUP($D78,LISTA!A19:J8269,7,0),"")</f>
        <v/>
      </c>
      <c r="K78" s="144" t="str">
        <f>IFERROR(VLOOKUP($D78,LISTA!A19:J8269,8,0),"")</f>
        <v/>
      </c>
      <c r="L78" s="144" t="str">
        <f t="shared" si="0"/>
        <v/>
      </c>
      <c r="M78" s="227" t="str">
        <f t="shared" si="1"/>
        <v/>
      </c>
      <c r="N78" s="155" t="str">
        <f t="shared" si="5"/>
        <v/>
      </c>
      <c r="O78" s="155" t="str">
        <f t="shared" si="6"/>
        <v/>
      </c>
      <c r="P78" s="155" t="str">
        <f>IFERROR(VLOOKUP($D78,LISTA!A55:J8305,10,0),"")</f>
        <v/>
      </c>
      <c r="Q78" s="228" t="str">
        <f t="shared" si="7"/>
        <v/>
      </c>
      <c r="R78" s="285" t="str">
        <f t="shared" si="8"/>
        <v/>
      </c>
      <c r="S78" s="189" t="str">
        <f t="shared" si="9"/>
        <v/>
      </c>
      <c r="T78" s="138"/>
      <c r="U78" s="138" t="str">
        <f t="shared" si="2"/>
        <v/>
      </c>
      <c r="V78" s="219" t="str">
        <f t="shared" si="10"/>
        <v/>
      </c>
      <c r="W78" s="220" t="e">
        <f t="shared" si="11"/>
        <v>#VALUE!</v>
      </c>
    </row>
    <row r="79" spans="1:23" s="190" customFormat="1" x14ac:dyDescent="0.25">
      <c r="A79" s="162"/>
      <c r="B79" s="154" t="str">
        <f t="shared" si="3"/>
        <v/>
      </c>
      <c r="C79" s="499" t="str">
        <f t="shared" si="4"/>
        <v/>
      </c>
      <c r="D79" s="157"/>
      <c r="E79" s="716" t="str">
        <f>IFERROR(VLOOKUP($D79,LISTA!A56:J8306,4,0),"")</f>
        <v/>
      </c>
      <c r="F79" s="716"/>
      <c r="G79" s="716" t="str">
        <f>IFERROR(VLOOKUP($D79,LISTA!A55:J8305,5,0),"")</f>
        <v/>
      </c>
      <c r="H79" s="716"/>
      <c r="I79" s="157"/>
      <c r="J79" s="144" t="str">
        <f>IFERROR(VLOOKUP($D79,LISTA!A20:J8270,7,0),"")</f>
        <v/>
      </c>
      <c r="K79" s="144" t="str">
        <f>IFERROR(VLOOKUP($D79,LISTA!A20:J8270,8,0),"")</f>
        <v/>
      </c>
      <c r="L79" s="144" t="str">
        <f t="shared" si="0"/>
        <v/>
      </c>
      <c r="M79" s="227" t="str">
        <f t="shared" si="1"/>
        <v/>
      </c>
      <c r="N79" s="155" t="str">
        <f t="shared" si="5"/>
        <v/>
      </c>
      <c r="O79" s="155" t="str">
        <f t="shared" si="6"/>
        <v/>
      </c>
      <c r="P79" s="155" t="str">
        <f>IFERROR(VLOOKUP($D79,LISTA!A56:J8306,10,0),"")</f>
        <v/>
      </c>
      <c r="Q79" s="228" t="str">
        <f t="shared" si="7"/>
        <v/>
      </c>
      <c r="R79" s="285" t="str">
        <f t="shared" si="8"/>
        <v/>
      </c>
      <c r="S79" s="189" t="str">
        <f t="shared" si="9"/>
        <v/>
      </c>
      <c r="T79" s="138"/>
      <c r="U79" s="138" t="str">
        <f t="shared" si="2"/>
        <v/>
      </c>
      <c r="V79" s="219" t="str">
        <f t="shared" si="10"/>
        <v/>
      </c>
      <c r="W79" s="220" t="e">
        <f t="shared" si="11"/>
        <v>#VALUE!</v>
      </c>
    </row>
    <row r="80" spans="1:23" s="190" customFormat="1" x14ac:dyDescent="0.25">
      <c r="A80" s="162"/>
      <c r="B80" s="154" t="str">
        <f t="shared" si="3"/>
        <v/>
      </c>
      <c r="C80" s="499" t="str">
        <f t="shared" si="4"/>
        <v/>
      </c>
      <c r="D80" s="157"/>
      <c r="E80" s="716" t="str">
        <f>IFERROR(VLOOKUP($D80,LISTA!A57:J8307,4,0),"")</f>
        <v/>
      </c>
      <c r="F80" s="716"/>
      <c r="G80" s="716" t="str">
        <f>IFERROR(VLOOKUP($D80,LISTA!A56:J8306,5,0),"")</f>
        <v/>
      </c>
      <c r="H80" s="716"/>
      <c r="I80" s="157"/>
      <c r="J80" s="144" t="str">
        <f>IFERROR(VLOOKUP($D80,LISTA!A21:J8271,7,0),"")</f>
        <v/>
      </c>
      <c r="K80" s="144" t="str">
        <f>IFERROR(VLOOKUP($D80,LISTA!A21:J8271,8,0),"")</f>
        <v/>
      </c>
      <c r="L80" s="144" t="str">
        <f t="shared" si="0"/>
        <v/>
      </c>
      <c r="M80" s="227" t="str">
        <f t="shared" si="1"/>
        <v/>
      </c>
      <c r="N80" s="155" t="str">
        <f t="shared" si="5"/>
        <v/>
      </c>
      <c r="O80" s="155" t="str">
        <f t="shared" si="6"/>
        <v/>
      </c>
      <c r="P80" s="155" t="str">
        <f>IFERROR(VLOOKUP($D80,LISTA!A57:J8307,10,0),"")</f>
        <v/>
      </c>
      <c r="Q80" s="228" t="str">
        <f t="shared" si="7"/>
        <v/>
      </c>
      <c r="R80" s="285" t="str">
        <f t="shared" si="8"/>
        <v/>
      </c>
      <c r="S80" s="189" t="str">
        <f t="shared" si="9"/>
        <v/>
      </c>
      <c r="T80" s="138"/>
      <c r="U80" s="138" t="str">
        <f t="shared" si="2"/>
        <v/>
      </c>
      <c r="V80" s="219" t="str">
        <f t="shared" si="10"/>
        <v/>
      </c>
      <c r="W80" s="220" t="e">
        <f t="shared" si="11"/>
        <v>#VALUE!</v>
      </c>
    </row>
    <row r="81" spans="1:23" s="190" customFormat="1" x14ac:dyDescent="0.25">
      <c r="A81" s="162"/>
      <c r="B81" s="154" t="str">
        <f t="shared" si="3"/>
        <v/>
      </c>
      <c r="C81" s="499" t="str">
        <f t="shared" si="4"/>
        <v/>
      </c>
      <c r="D81" s="157"/>
      <c r="E81" s="716" t="str">
        <f>IFERROR(VLOOKUP($D81,LISTA!A58:J8308,4,0),"")</f>
        <v/>
      </c>
      <c r="F81" s="716"/>
      <c r="G81" s="716" t="str">
        <f>IFERROR(VLOOKUP($D81,LISTA!A57:J8307,5,0),"")</f>
        <v/>
      </c>
      <c r="H81" s="716"/>
      <c r="I81" s="157"/>
      <c r="J81" s="144" t="str">
        <f>IFERROR(VLOOKUP($D81,LISTA!A22:J8272,7,0),"")</f>
        <v/>
      </c>
      <c r="K81" s="144" t="str">
        <f>IFERROR(VLOOKUP($D81,LISTA!A22:J8272,8,0),"")</f>
        <v/>
      </c>
      <c r="L81" s="144" t="str">
        <f t="shared" ref="L81:L144" si="12">IF(OR(K81=$T$8,K81=$T$9,K81=$T$12,K81=$T$13,K81=$T$14,K81=$T$15,K81=$T$16,K81=$T$17,K81=$T$18,K81=$T$19,K81=$T$20,K81=$T$21,K81=$T$22,K81=$T$23,K81=$T$24,K81=$T$25,K81=$T$26),$T$7,IF(OR(K81=$T$30,K81=$T$31),$T$29,IF(OR(K81=$T$36),$T$35,"")))</f>
        <v/>
      </c>
      <c r="M81" s="227" t="str">
        <f t="shared" ref="M81:M144" si="13">IF(AND($U81&lt;&gt;"PUNTA",$U81="INSTA",$L81="EXCLUSIVA"),0.25,IF(AND($U81="PUNTA",$U81&lt;&gt;"INSTA",$L81="EXCLUSIVA"),0.25,IF(AND($U81&lt;&gt;"PUNTA",$U81&lt;&gt;"INSTA",$L81="EXCLUSIVA"),$J$212,IF($L81="NACIONAL",$J$213,IF($L81="IMPORTADO",$J$214,IF(L81="","","ERROR"))))))</f>
        <v/>
      </c>
      <c r="N81" s="155" t="str">
        <f t="shared" si="5"/>
        <v/>
      </c>
      <c r="O81" s="155" t="str">
        <f t="shared" si="6"/>
        <v/>
      </c>
      <c r="P81" s="155" t="str">
        <f>IFERROR(VLOOKUP($D81,LISTA!A58:J8308,10,0),"")</f>
        <v/>
      </c>
      <c r="Q81" s="228" t="str">
        <f t="shared" si="7"/>
        <v/>
      </c>
      <c r="R81" s="285" t="str">
        <f t="shared" si="8"/>
        <v/>
      </c>
      <c r="S81" s="189" t="str">
        <f t="shared" si="9"/>
        <v/>
      </c>
      <c r="T81" s="138"/>
      <c r="U81" s="138" t="str">
        <f t="shared" ref="U81:U144" si="14">LEFT($E81,5)</f>
        <v/>
      </c>
      <c r="V81" s="219" t="str">
        <f t="shared" si="10"/>
        <v/>
      </c>
      <c r="W81" s="220" t="e">
        <f t="shared" si="11"/>
        <v>#VALUE!</v>
      </c>
    </row>
    <row r="82" spans="1:23" s="190" customFormat="1" x14ac:dyDescent="0.25">
      <c r="A82" s="162"/>
      <c r="B82" s="154" t="str">
        <f t="shared" ref="B82:B145" si="15">IF($D82="","",$B81+1)</f>
        <v/>
      </c>
      <c r="C82" s="499" t="str">
        <f t="shared" ref="C82:C145" si="16">IF(D82&lt;&gt;"",1,"")</f>
        <v/>
      </c>
      <c r="D82" s="157"/>
      <c r="E82" s="716" t="str">
        <f>IFERROR(VLOOKUP($D82,LISTA!A59:J8309,4,0),"")</f>
        <v/>
      </c>
      <c r="F82" s="716"/>
      <c r="G82" s="716" t="str">
        <f>IFERROR(VLOOKUP($D82,LISTA!A58:J8308,5,0),"")</f>
        <v/>
      </c>
      <c r="H82" s="716"/>
      <c r="I82" s="157"/>
      <c r="J82" s="144" t="str">
        <f>IFERROR(VLOOKUP($D82,LISTA!A23:J8273,7,0),"")</f>
        <v/>
      </c>
      <c r="K82" s="144" t="str">
        <f>IFERROR(VLOOKUP($D82,LISTA!A23:J8273,8,0),"")</f>
        <v/>
      </c>
      <c r="L82" s="144" t="str">
        <f t="shared" si="12"/>
        <v/>
      </c>
      <c r="M82" s="227" t="str">
        <f t="shared" si="13"/>
        <v/>
      </c>
      <c r="N82" s="155" t="str">
        <f t="shared" ref="N82:N206" si="17">IFERROR(($I82*$P82)*($M82),"")</f>
        <v/>
      </c>
      <c r="O82" s="155" t="str">
        <f t="shared" ref="O82:O206" si="18">IFERROR($I82*$P82,"")</f>
        <v/>
      </c>
      <c r="P82" s="155" t="str">
        <f>IFERROR(VLOOKUP($D82,LISTA!A59:J8309,10,0),"")</f>
        <v/>
      </c>
      <c r="Q82" s="228" t="str">
        <f t="shared" ref="Q82:Q145" si="19">IFERROR(O82-N82,"")</f>
        <v/>
      </c>
      <c r="R82" s="285" t="str">
        <f t="shared" ref="R82:R145" si="20">IFERROR(($P82-($P82*$M82))*1.19,"")</f>
        <v/>
      </c>
      <c r="S82" s="189" t="str">
        <f t="shared" ref="S82:S145" si="21">IFERROR((P82*W82)*M79,"")</f>
        <v/>
      </c>
      <c r="T82" s="138"/>
      <c r="U82" s="138" t="str">
        <f t="shared" si="14"/>
        <v/>
      </c>
      <c r="V82" s="219" t="str">
        <f t="shared" ref="V82:V217" si="22">LEFT(J82,3)</f>
        <v/>
      </c>
      <c r="W82" s="220" t="e">
        <f t="shared" ref="W82:W145" si="23">1-(R82/100)</f>
        <v>#VALUE!</v>
      </c>
    </row>
    <row r="83" spans="1:23" s="190" customFormat="1" x14ac:dyDescent="0.25">
      <c r="A83" s="162"/>
      <c r="B83" s="154" t="str">
        <f t="shared" si="15"/>
        <v/>
      </c>
      <c r="C83" s="499" t="str">
        <f t="shared" si="16"/>
        <v/>
      </c>
      <c r="D83" s="157"/>
      <c r="E83" s="716" t="str">
        <f>IFERROR(VLOOKUP($D83,LISTA!A60:J8310,4,0),"")</f>
        <v/>
      </c>
      <c r="F83" s="716"/>
      <c r="G83" s="716" t="str">
        <f>IFERROR(VLOOKUP($D83,LISTA!A59:J8309,5,0),"")</f>
        <v/>
      </c>
      <c r="H83" s="716"/>
      <c r="I83" s="157"/>
      <c r="J83" s="144" t="str">
        <f>IFERROR(VLOOKUP($D83,LISTA!A24:J8274,7,0),"")</f>
        <v/>
      </c>
      <c r="K83" s="144" t="str">
        <f>IFERROR(VLOOKUP($D83,LISTA!A24:J8274,8,0),"")</f>
        <v/>
      </c>
      <c r="L83" s="144" t="str">
        <f t="shared" si="12"/>
        <v/>
      </c>
      <c r="M83" s="227" t="str">
        <f t="shared" si="13"/>
        <v/>
      </c>
      <c r="N83" s="155" t="str">
        <f t="shared" si="17"/>
        <v/>
      </c>
      <c r="O83" s="155" t="str">
        <f t="shared" si="18"/>
        <v/>
      </c>
      <c r="P83" s="155" t="str">
        <f>IFERROR(VLOOKUP($D83,LISTA!A60:J8310,10,0),"")</f>
        <v/>
      </c>
      <c r="Q83" s="228" t="str">
        <f t="shared" si="19"/>
        <v/>
      </c>
      <c r="R83" s="285" t="str">
        <f t="shared" si="20"/>
        <v/>
      </c>
      <c r="S83" s="189" t="str">
        <f t="shared" si="21"/>
        <v/>
      </c>
      <c r="T83" s="138"/>
      <c r="U83" s="138" t="str">
        <f t="shared" si="14"/>
        <v/>
      </c>
      <c r="V83" s="219" t="str">
        <f t="shared" si="22"/>
        <v/>
      </c>
      <c r="W83" s="220" t="e">
        <f t="shared" si="23"/>
        <v>#VALUE!</v>
      </c>
    </row>
    <row r="84" spans="1:23" s="190" customFormat="1" x14ac:dyDescent="0.25">
      <c r="A84" s="162"/>
      <c r="B84" s="154" t="str">
        <f t="shared" si="15"/>
        <v/>
      </c>
      <c r="C84" s="499" t="str">
        <f t="shared" si="16"/>
        <v/>
      </c>
      <c r="D84" s="157"/>
      <c r="E84" s="716" t="str">
        <f>IFERROR(VLOOKUP($D84,LISTA!A61:J8311,4,0),"")</f>
        <v/>
      </c>
      <c r="F84" s="716"/>
      <c r="G84" s="716" t="str">
        <f>IFERROR(VLOOKUP($D84,LISTA!A60:J8310,5,0),"")</f>
        <v/>
      </c>
      <c r="H84" s="716"/>
      <c r="I84" s="157"/>
      <c r="J84" s="144" t="str">
        <f>IFERROR(VLOOKUP($D84,LISTA!A25:J8275,7,0),"")</f>
        <v/>
      </c>
      <c r="K84" s="144" t="str">
        <f>IFERROR(VLOOKUP($D84,LISTA!A25:J8275,8,0),"")</f>
        <v/>
      </c>
      <c r="L84" s="144" t="str">
        <f t="shared" si="12"/>
        <v/>
      </c>
      <c r="M84" s="227" t="str">
        <f t="shared" si="13"/>
        <v/>
      </c>
      <c r="N84" s="155" t="str">
        <f t="shared" si="17"/>
        <v/>
      </c>
      <c r="O84" s="155" t="str">
        <f t="shared" si="18"/>
        <v/>
      </c>
      <c r="P84" s="155" t="str">
        <f>IFERROR(VLOOKUP($D84,LISTA!A61:J8311,10,0),"")</f>
        <v/>
      </c>
      <c r="Q84" s="228" t="str">
        <f t="shared" si="19"/>
        <v/>
      </c>
      <c r="R84" s="285" t="str">
        <f t="shared" si="20"/>
        <v/>
      </c>
      <c r="S84" s="189" t="str">
        <f t="shared" si="21"/>
        <v/>
      </c>
      <c r="T84" s="138"/>
      <c r="U84" s="138" t="str">
        <f t="shared" si="14"/>
        <v/>
      </c>
      <c r="V84" s="219" t="str">
        <f t="shared" si="22"/>
        <v/>
      </c>
      <c r="W84" s="220" t="e">
        <f t="shared" si="23"/>
        <v>#VALUE!</v>
      </c>
    </row>
    <row r="85" spans="1:23" s="190" customFormat="1" x14ac:dyDescent="0.25">
      <c r="A85" s="162"/>
      <c r="B85" s="154" t="str">
        <f t="shared" si="15"/>
        <v/>
      </c>
      <c r="C85" s="499" t="str">
        <f t="shared" si="16"/>
        <v/>
      </c>
      <c r="D85" s="157"/>
      <c r="E85" s="716" t="str">
        <f>IFERROR(VLOOKUP($D85,LISTA!A62:J8312,4,0),"")</f>
        <v/>
      </c>
      <c r="F85" s="716"/>
      <c r="G85" s="716" t="str">
        <f>IFERROR(VLOOKUP($D85,LISTA!A61:J8311,5,0),"")</f>
        <v/>
      </c>
      <c r="H85" s="716"/>
      <c r="I85" s="157"/>
      <c r="J85" s="144" t="str">
        <f>IFERROR(VLOOKUP($D85,LISTA!A26:J8276,7,0),"")</f>
        <v/>
      </c>
      <c r="K85" s="144" t="str">
        <f>IFERROR(VLOOKUP($D85,LISTA!A26:J8276,8,0),"")</f>
        <v/>
      </c>
      <c r="L85" s="144" t="str">
        <f t="shared" si="12"/>
        <v/>
      </c>
      <c r="M85" s="227" t="str">
        <f t="shared" si="13"/>
        <v/>
      </c>
      <c r="N85" s="155" t="str">
        <f t="shared" si="17"/>
        <v/>
      </c>
      <c r="O85" s="155" t="str">
        <f t="shared" si="18"/>
        <v/>
      </c>
      <c r="P85" s="155" t="str">
        <f>IFERROR(VLOOKUP($D85,LISTA!A62:J8312,10,0),"")</f>
        <v/>
      </c>
      <c r="Q85" s="228" t="str">
        <f t="shared" si="19"/>
        <v/>
      </c>
      <c r="R85" s="285" t="str">
        <f t="shared" si="20"/>
        <v/>
      </c>
      <c r="S85" s="189" t="str">
        <f t="shared" si="21"/>
        <v/>
      </c>
      <c r="T85" s="138"/>
      <c r="U85" s="138" t="str">
        <f t="shared" si="14"/>
        <v/>
      </c>
      <c r="V85" s="219" t="str">
        <f t="shared" si="22"/>
        <v/>
      </c>
      <c r="W85" s="220" t="e">
        <f t="shared" si="23"/>
        <v>#VALUE!</v>
      </c>
    </row>
    <row r="86" spans="1:23" s="190" customFormat="1" x14ac:dyDescent="0.25">
      <c r="A86" s="162"/>
      <c r="B86" s="154" t="str">
        <f t="shared" si="15"/>
        <v/>
      </c>
      <c r="C86" s="499" t="str">
        <f t="shared" si="16"/>
        <v/>
      </c>
      <c r="D86" s="157"/>
      <c r="E86" s="716" t="str">
        <f>IFERROR(VLOOKUP($D86,LISTA!A63:J8313,4,0),"")</f>
        <v/>
      </c>
      <c r="F86" s="716"/>
      <c r="G86" s="716" t="str">
        <f>IFERROR(VLOOKUP($D86,LISTA!A62:J8312,5,0),"")</f>
        <v/>
      </c>
      <c r="H86" s="716"/>
      <c r="I86" s="157"/>
      <c r="J86" s="144" t="str">
        <f>IFERROR(VLOOKUP($D86,LISTA!A27:J8277,7,0),"")</f>
        <v/>
      </c>
      <c r="K86" s="144" t="str">
        <f>IFERROR(VLOOKUP($D86,LISTA!A27:J8277,8,0),"")</f>
        <v/>
      </c>
      <c r="L86" s="144" t="str">
        <f t="shared" si="12"/>
        <v/>
      </c>
      <c r="M86" s="227" t="str">
        <f t="shared" si="13"/>
        <v/>
      </c>
      <c r="N86" s="155" t="str">
        <f t="shared" si="17"/>
        <v/>
      </c>
      <c r="O86" s="155" t="str">
        <f t="shared" si="18"/>
        <v/>
      </c>
      <c r="P86" s="155" t="str">
        <f>IFERROR(VLOOKUP($D86,LISTA!A63:J8313,10,0),"")</f>
        <v/>
      </c>
      <c r="Q86" s="228" t="str">
        <f t="shared" si="19"/>
        <v/>
      </c>
      <c r="R86" s="285" t="str">
        <f t="shared" si="20"/>
        <v/>
      </c>
      <c r="S86" s="189" t="str">
        <f t="shared" si="21"/>
        <v/>
      </c>
      <c r="T86" s="138"/>
      <c r="U86" s="138" t="str">
        <f t="shared" si="14"/>
        <v/>
      </c>
      <c r="V86" s="219" t="str">
        <f t="shared" si="22"/>
        <v/>
      </c>
      <c r="W86" s="220" t="e">
        <f t="shared" si="23"/>
        <v>#VALUE!</v>
      </c>
    </row>
    <row r="87" spans="1:23" s="190" customFormat="1" x14ac:dyDescent="0.25">
      <c r="A87" s="162"/>
      <c r="B87" s="154" t="str">
        <f t="shared" si="15"/>
        <v/>
      </c>
      <c r="C87" s="499" t="str">
        <f t="shared" si="16"/>
        <v/>
      </c>
      <c r="D87" s="157"/>
      <c r="E87" s="716" t="str">
        <f>IFERROR(VLOOKUP($D87,LISTA!A64:J8314,4,0),"")</f>
        <v/>
      </c>
      <c r="F87" s="716"/>
      <c r="G87" s="716" t="str">
        <f>IFERROR(VLOOKUP($D87,LISTA!A63:J8313,5,0),"")</f>
        <v/>
      </c>
      <c r="H87" s="716"/>
      <c r="I87" s="157"/>
      <c r="J87" s="144" t="str">
        <f>IFERROR(VLOOKUP($D87,LISTA!A28:J8278,7,0),"")</f>
        <v/>
      </c>
      <c r="K87" s="144" t="str">
        <f>IFERROR(VLOOKUP($D87,LISTA!A28:J8278,8,0),"")</f>
        <v/>
      </c>
      <c r="L87" s="144" t="str">
        <f t="shared" si="12"/>
        <v/>
      </c>
      <c r="M87" s="227" t="str">
        <f t="shared" si="13"/>
        <v/>
      </c>
      <c r="N87" s="155" t="str">
        <f t="shared" si="17"/>
        <v/>
      </c>
      <c r="O87" s="155" t="str">
        <f t="shared" si="18"/>
        <v/>
      </c>
      <c r="P87" s="155" t="str">
        <f>IFERROR(VLOOKUP($D87,LISTA!A64:J8314,10,0),"")</f>
        <v/>
      </c>
      <c r="Q87" s="228" t="str">
        <f t="shared" si="19"/>
        <v/>
      </c>
      <c r="R87" s="285" t="str">
        <f t="shared" si="20"/>
        <v/>
      </c>
      <c r="S87" s="189" t="str">
        <f t="shared" si="21"/>
        <v/>
      </c>
      <c r="T87" s="138"/>
      <c r="U87" s="138" t="str">
        <f t="shared" si="14"/>
        <v/>
      </c>
      <c r="V87" s="219" t="str">
        <f t="shared" si="22"/>
        <v/>
      </c>
      <c r="W87" s="220" t="e">
        <f t="shared" si="23"/>
        <v>#VALUE!</v>
      </c>
    </row>
    <row r="88" spans="1:23" s="190" customFormat="1" x14ac:dyDescent="0.25">
      <c r="A88" s="162"/>
      <c r="B88" s="154" t="str">
        <f t="shared" si="15"/>
        <v/>
      </c>
      <c r="C88" s="499" t="str">
        <f t="shared" si="16"/>
        <v/>
      </c>
      <c r="D88" s="157"/>
      <c r="E88" s="716" t="str">
        <f>IFERROR(VLOOKUP($D88,LISTA!A65:J8315,4,0),"")</f>
        <v/>
      </c>
      <c r="F88" s="716"/>
      <c r="G88" s="716" t="str">
        <f>IFERROR(VLOOKUP($D88,LISTA!A64:J8314,5,0),"")</f>
        <v/>
      </c>
      <c r="H88" s="716"/>
      <c r="I88" s="157"/>
      <c r="J88" s="144" t="str">
        <f>IFERROR(VLOOKUP($D88,LISTA!A29:J8279,7,0),"")</f>
        <v/>
      </c>
      <c r="K88" s="144" t="str">
        <f>IFERROR(VLOOKUP($D88,LISTA!A29:J8279,8,0),"")</f>
        <v/>
      </c>
      <c r="L88" s="144" t="str">
        <f t="shared" si="12"/>
        <v/>
      </c>
      <c r="M88" s="227" t="str">
        <f t="shared" si="13"/>
        <v/>
      </c>
      <c r="N88" s="155" t="str">
        <f t="shared" si="17"/>
        <v/>
      </c>
      <c r="O88" s="155" t="str">
        <f t="shared" si="18"/>
        <v/>
      </c>
      <c r="P88" s="155" t="str">
        <f>IFERROR(VLOOKUP($D88,LISTA!A65:J8315,10,0),"")</f>
        <v/>
      </c>
      <c r="Q88" s="228" t="str">
        <f t="shared" si="19"/>
        <v/>
      </c>
      <c r="R88" s="285" t="str">
        <f t="shared" si="20"/>
        <v/>
      </c>
      <c r="S88" s="189" t="str">
        <f t="shared" si="21"/>
        <v/>
      </c>
      <c r="T88" s="138"/>
      <c r="U88" s="138" t="str">
        <f t="shared" si="14"/>
        <v/>
      </c>
      <c r="V88" s="219" t="str">
        <f t="shared" si="22"/>
        <v/>
      </c>
      <c r="W88" s="220" t="e">
        <f t="shared" si="23"/>
        <v>#VALUE!</v>
      </c>
    </row>
    <row r="89" spans="1:23" s="190" customFormat="1" x14ac:dyDescent="0.25">
      <c r="A89" s="162"/>
      <c r="B89" s="154" t="str">
        <f t="shared" si="15"/>
        <v/>
      </c>
      <c r="C89" s="499" t="str">
        <f t="shared" si="16"/>
        <v/>
      </c>
      <c r="D89" s="157"/>
      <c r="E89" s="716" t="str">
        <f>IFERROR(VLOOKUP($D89,LISTA!A66:J8316,4,0),"")</f>
        <v/>
      </c>
      <c r="F89" s="716"/>
      <c r="G89" s="716" t="str">
        <f>IFERROR(VLOOKUP($D89,LISTA!A65:J8315,5,0),"")</f>
        <v/>
      </c>
      <c r="H89" s="716"/>
      <c r="I89" s="157"/>
      <c r="J89" s="144" t="str">
        <f>IFERROR(VLOOKUP($D89,LISTA!A30:J8280,7,0),"")</f>
        <v/>
      </c>
      <c r="K89" s="144" t="str">
        <f>IFERROR(VLOOKUP($D89,LISTA!A30:J8280,8,0),"")</f>
        <v/>
      </c>
      <c r="L89" s="144" t="str">
        <f t="shared" si="12"/>
        <v/>
      </c>
      <c r="M89" s="227" t="str">
        <f t="shared" si="13"/>
        <v/>
      </c>
      <c r="N89" s="155" t="str">
        <f t="shared" si="17"/>
        <v/>
      </c>
      <c r="O89" s="155" t="str">
        <f t="shared" si="18"/>
        <v/>
      </c>
      <c r="P89" s="155" t="str">
        <f>IFERROR(VLOOKUP($D89,LISTA!A66:J8316,10,0),"")</f>
        <v/>
      </c>
      <c r="Q89" s="228" t="str">
        <f t="shared" si="19"/>
        <v/>
      </c>
      <c r="R89" s="285" t="str">
        <f t="shared" si="20"/>
        <v/>
      </c>
      <c r="S89" s="189" t="str">
        <f t="shared" si="21"/>
        <v/>
      </c>
      <c r="T89" s="138"/>
      <c r="U89" s="138" t="str">
        <f t="shared" si="14"/>
        <v/>
      </c>
      <c r="V89" s="219" t="str">
        <f t="shared" si="22"/>
        <v/>
      </c>
      <c r="W89" s="220" t="e">
        <f t="shared" si="23"/>
        <v>#VALUE!</v>
      </c>
    </row>
    <row r="90" spans="1:23" s="190" customFormat="1" x14ac:dyDescent="0.25">
      <c r="A90" s="162"/>
      <c r="B90" s="154" t="str">
        <f t="shared" si="15"/>
        <v/>
      </c>
      <c r="C90" s="499" t="str">
        <f t="shared" si="16"/>
        <v/>
      </c>
      <c r="D90" s="157"/>
      <c r="E90" s="716" t="str">
        <f>IFERROR(VLOOKUP($D90,LISTA!A67:J8317,4,0),"")</f>
        <v/>
      </c>
      <c r="F90" s="716"/>
      <c r="G90" s="716" t="str">
        <f>IFERROR(VLOOKUP($D90,LISTA!A66:J8316,5,0),"")</f>
        <v/>
      </c>
      <c r="H90" s="716"/>
      <c r="I90" s="157"/>
      <c r="J90" s="144" t="str">
        <f>IFERROR(VLOOKUP($D90,LISTA!A31:J8281,7,0),"")</f>
        <v/>
      </c>
      <c r="K90" s="144" t="str">
        <f>IFERROR(VLOOKUP($D90,LISTA!A31:J8281,8,0),"")</f>
        <v/>
      </c>
      <c r="L90" s="144" t="str">
        <f t="shared" si="12"/>
        <v/>
      </c>
      <c r="M90" s="227" t="str">
        <f t="shared" si="13"/>
        <v/>
      </c>
      <c r="N90" s="155" t="str">
        <f t="shared" si="17"/>
        <v/>
      </c>
      <c r="O90" s="155" t="str">
        <f t="shared" si="18"/>
        <v/>
      </c>
      <c r="P90" s="155" t="str">
        <f>IFERROR(VLOOKUP($D90,LISTA!A67:J8317,10,0),"")</f>
        <v/>
      </c>
      <c r="Q90" s="228" t="str">
        <f t="shared" si="19"/>
        <v/>
      </c>
      <c r="R90" s="285" t="str">
        <f t="shared" si="20"/>
        <v/>
      </c>
      <c r="S90" s="189" t="str">
        <f t="shared" si="21"/>
        <v/>
      </c>
      <c r="T90" s="138"/>
      <c r="U90" s="138" t="str">
        <f t="shared" si="14"/>
        <v/>
      </c>
      <c r="V90" s="219" t="str">
        <f t="shared" si="22"/>
        <v/>
      </c>
      <c r="W90" s="220" t="e">
        <f t="shared" si="23"/>
        <v>#VALUE!</v>
      </c>
    </row>
    <row r="91" spans="1:23" s="190" customFormat="1" x14ac:dyDescent="0.25">
      <c r="A91" s="162"/>
      <c r="B91" s="154" t="str">
        <f t="shared" si="15"/>
        <v/>
      </c>
      <c r="C91" s="499" t="str">
        <f t="shared" si="16"/>
        <v/>
      </c>
      <c r="D91" s="157"/>
      <c r="E91" s="716" t="str">
        <f>IFERROR(VLOOKUP($D91,LISTA!A68:J8318,4,0),"")</f>
        <v/>
      </c>
      <c r="F91" s="716"/>
      <c r="G91" s="716" t="str">
        <f>IFERROR(VLOOKUP($D91,LISTA!A67:J8317,5,0),"")</f>
        <v/>
      </c>
      <c r="H91" s="716"/>
      <c r="I91" s="157"/>
      <c r="J91" s="144" t="str">
        <f>IFERROR(VLOOKUP($D91,LISTA!A32:J8282,7,0),"")</f>
        <v/>
      </c>
      <c r="K91" s="144" t="str">
        <f>IFERROR(VLOOKUP($D91,LISTA!A32:J8282,8,0),"")</f>
        <v/>
      </c>
      <c r="L91" s="144" t="str">
        <f t="shared" si="12"/>
        <v/>
      </c>
      <c r="M91" s="227" t="str">
        <f t="shared" si="13"/>
        <v/>
      </c>
      <c r="N91" s="155" t="str">
        <f t="shared" si="17"/>
        <v/>
      </c>
      <c r="O91" s="155" t="str">
        <f t="shared" si="18"/>
        <v/>
      </c>
      <c r="P91" s="155" t="str">
        <f>IFERROR(VLOOKUP($D91,LISTA!A68:J8318,10,0),"")</f>
        <v/>
      </c>
      <c r="Q91" s="228" t="str">
        <f t="shared" si="19"/>
        <v/>
      </c>
      <c r="R91" s="285" t="str">
        <f t="shared" si="20"/>
        <v/>
      </c>
      <c r="S91" s="189" t="str">
        <f t="shared" si="21"/>
        <v/>
      </c>
      <c r="T91" s="138"/>
      <c r="U91" s="138" t="str">
        <f t="shared" si="14"/>
        <v/>
      </c>
      <c r="V91" s="219" t="str">
        <f t="shared" si="22"/>
        <v/>
      </c>
      <c r="W91" s="220" t="e">
        <f t="shared" si="23"/>
        <v>#VALUE!</v>
      </c>
    </row>
    <row r="92" spans="1:23" s="190" customFormat="1" x14ac:dyDescent="0.25">
      <c r="A92" s="162"/>
      <c r="B92" s="154" t="str">
        <f t="shared" si="15"/>
        <v/>
      </c>
      <c r="C92" s="499" t="str">
        <f t="shared" si="16"/>
        <v/>
      </c>
      <c r="D92" s="157"/>
      <c r="E92" s="716" t="str">
        <f>IFERROR(VLOOKUP($D92,LISTA!A69:J8319,4,0),"")</f>
        <v/>
      </c>
      <c r="F92" s="716"/>
      <c r="G92" s="716" t="str">
        <f>IFERROR(VLOOKUP($D92,LISTA!A68:J8318,5,0),"")</f>
        <v/>
      </c>
      <c r="H92" s="716"/>
      <c r="I92" s="157"/>
      <c r="J92" s="144" t="str">
        <f>IFERROR(VLOOKUP($D92,LISTA!A33:J8283,7,0),"")</f>
        <v/>
      </c>
      <c r="K92" s="144" t="str">
        <f>IFERROR(VLOOKUP($D92,LISTA!A33:J8283,8,0),"")</f>
        <v/>
      </c>
      <c r="L92" s="144" t="str">
        <f t="shared" si="12"/>
        <v/>
      </c>
      <c r="M92" s="227" t="str">
        <f t="shared" si="13"/>
        <v/>
      </c>
      <c r="N92" s="155" t="str">
        <f t="shared" si="17"/>
        <v/>
      </c>
      <c r="O92" s="155" t="str">
        <f t="shared" si="18"/>
        <v/>
      </c>
      <c r="P92" s="155" t="str">
        <f>IFERROR(VLOOKUP($D92,LISTA!A69:J8319,10,0),"")</f>
        <v/>
      </c>
      <c r="Q92" s="228" t="str">
        <f t="shared" si="19"/>
        <v/>
      </c>
      <c r="R92" s="285" t="str">
        <f t="shared" si="20"/>
        <v/>
      </c>
      <c r="S92" s="189" t="str">
        <f t="shared" si="21"/>
        <v/>
      </c>
      <c r="T92" s="138"/>
      <c r="U92" s="138" t="str">
        <f t="shared" si="14"/>
        <v/>
      </c>
      <c r="V92" s="219" t="str">
        <f t="shared" si="22"/>
        <v/>
      </c>
      <c r="W92" s="220" t="e">
        <f t="shared" si="23"/>
        <v>#VALUE!</v>
      </c>
    </row>
    <row r="93" spans="1:23" s="190" customFormat="1" x14ac:dyDescent="0.25">
      <c r="A93" s="162"/>
      <c r="B93" s="154" t="str">
        <f t="shared" si="15"/>
        <v/>
      </c>
      <c r="C93" s="499" t="str">
        <f t="shared" si="16"/>
        <v/>
      </c>
      <c r="D93" s="157"/>
      <c r="E93" s="716" t="str">
        <f>IFERROR(VLOOKUP($D93,LISTA!A70:J8320,4,0),"")</f>
        <v/>
      </c>
      <c r="F93" s="716"/>
      <c r="G93" s="716" t="str">
        <f>IFERROR(VLOOKUP($D93,LISTA!A69:J8319,5,0),"")</f>
        <v/>
      </c>
      <c r="H93" s="716"/>
      <c r="I93" s="157"/>
      <c r="J93" s="144" t="str">
        <f>IFERROR(VLOOKUP($D93,LISTA!A34:J8284,7,0),"")</f>
        <v/>
      </c>
      <c r="K93" s="144" t="str">
        <f>IFERROR(VLOOKUP($D93,LISTA!A34:J8284,8,0),"")</f>
        <v/>
      </c>
      <c r="L93" s="144" t="str">
        <f t="shared" si="12"/>
        <v/>
      </c>
      <c r="M93" s="227" t="str">
        <f t="shared" si="13"/>
        <v/>
      </c>
      <c r="N93" s="155" t="str">
        <f t="shared" si="17"/>
        <v/>
      </c>
      <c r="O93" s="155" t="str">
        <f t="shared" si="18"/>
        <v/>
      </c>
      <c r="P93" s="155" t="str">
        <f>IFERROR(VLOOKUP($D93,LISTA!A70:J8320,10,0),"")</f>
        <v/>
      </c>
      <c r="Q93" s="228" t="str">
        <f t="shared" si="19"/>
        <v/>
      </c>
      <c r="R93" s="285" t="str">
        <f t="shared" si="20"/>
        <v/>
      </c>
      <c r="S93" s="189" t="str">
        <f t="shared" si="21"/>
        <v/>
      </c>
      <c r="T93" s="138"/>
      <c r="U93" s="138" t="str">
        <f t="shared" si="14"/>
        <v/>
      </c>
      <c r="V93" s="219" t="str">
        <f t="shared" si="22"/>
        <v/>
      </c>
      <c r="W93" s="220" t="e">
        <f t="shared" si="23"/>
        <v>#VALUE!</v>
      </c>
    </row>
    <row r="94" spans="1:23" s="190" customFormat="1" x14ac:dyDescent="0.25">
      <c r="A94" s="162"/>
      <c r="B94" s="154" t="str">
        <f t="shared" si="15"/>
        <v/>
      </c>
      <c r="C94" s="499" t="str">
        <f t="shared" si="16"/>
        <v/>
      </c>
      <c r="D94" s="157"/>
      <c r="E94" s="716" t="str">
        <f>IFERROR(VLOOKUP($D94,LISTA!A71:J8321,4,0),"")</f>
        <v/>
      </c>
      <c r="F94" s="716"/>
      <c r="G94" s="716" t="str">
        <f>IFERROR(VLOOKUP($D94,LISTA!A70:J8320,5,0),"")</f>
        <v/>
      </c>
      <c r="H94" s="716"/>
      <c r="I94" s="157"/>
      <c r="J94" s="144" t="str">
        <f>IFERROR(VLOOKUP($D94,LISTA!A35:J8285,7,0),"")</f>
        <v/>
      </c>
      <c r="K94" s="144" t="str">
        <f>IFERROR(VLOOKUP($D94,LISTA!A35:J8285,8,0),"")</f>
        <v/>
      </c>
      <c r="L94" s="144" t="str">
        <f t="shared" si="12"/>
        <v/>
      </c>
      <c r="M94" s="227" t="str">
        <f t="shared" si="13"/>
        <v/>
      </c>
      <c r="N94" s="155" t="str">
        <f t="shared" si="17"/>
        <v/>
      </c>
      <c r="O94" s="155" t="str">
        <f t="shared" si="18"/>
        <v/>
      </c>
      <c r="P94" s="155" t="str">
        <f>IFERROR(VLOOKUP($D94,LISTA!A71:J8321,10,0),"")</f>
        <v/>
      </c>
      <c r="Q94" s="228" t="str">
        <f t="shared" si="19"/>
        <v/>
      </c>
      <c r="R94" s="285" t="str">
        <f t="shared" si="20"/>
        <v/>
      </c>
      <c r="S94" s="189" t="str">
        <f t="shared" si="21"/>
        <v/>
      </c>
      <c r="T94" s="138"/>
      <c r="U94" s="138" t="str">
        <f t="shared" si="14"/>
        <v/>
      </c>
      <c r="V94" s="219" t="str">
        <f t="shared" si="22"/>
        <v/>
      </c>
      <c r="W94" s="220" t="e">
        <f t="shared" si="23"/>
        <v>#VALUE!</v>
      </c>
    </row>
    <row r="95" spans="1:23" s="190" customFormat="1" x14ac:dyDescent="0.25">
      <c r="A95" s="162"/>
      <c r="B95" s="154" t="str">
        <f t="shared" si="15"/>
        <v/>
      </c>
      <c r="C95" s="499" t="str">
        <f t="shared" si="16"/>
        <v/>
      </c>
      <c r="D95" s="157"/>
      <c r="E95" s="716" t="str">
        <f>IFERROR(VLOOKUP($D95,LISTA!A72:J8322,4,0),"")</f>
        <v/>
      </c>
      <c r="F95" s="716"/>
      <c r="G95" s="716" t="str">
        <f>IFERROR(VLOOKUP($D95,LISTA!A71:J8321,5,0),"")</f>
        <v/>
      </c>
      <c r="H95" s="716"/>
      <c r="I95" s="157"/>
      <c r="J95" s="144" t="str">
        <f>IFERROR(VLOOKUP($D95,LISTA!A36:J8286,7,0),"")</f>
        <v/>
      </c>
      <c r="K95" s="144" t="str">
        <f>IFERROR(VLOOKUP($D95,LISTA!A36:J8286,8,0),"")</f>
        <v/>
      </c>
      <c r="L95" s="144" t="str">
        <f t="shared" si="12"/>
        <v/>
      </c>
      <c r="M95" s="227" t="str">
        <f t="shared" si="13"/>
        <v/>
      </c>
      <c r="N95" s="155" t="str">
        <f t="shared" si="17"/>
        <v/>
      </c>
      <c r="O95" s="155" t="str">
        <f t="shared" si="18"/>
        <v/>
      </c>
      <c r="P95" s="155" t="str">
        <f>IFERROR(VLOOKUP($D95,LISTA!A72:J8322,10,0),"")</f>
        <v/>
      </c>
      <c r="Q95" s="228" t="str">
        <f t="shared" si="19"/>
        <v/>
      </c>
      <c r="R95" s="285" t="str">
        <f t="shared" si="20"/>
        <v/>
      </c>
      <c r="S95" s="189" t="str">
        <f t="shared" si="21"/>
        <v/>
      </c>
      <c r="T95" s="138"/>
      <c r="U95" s="138" t="str">
        <f t="shared" si="14"/>
        <v/>
      </c>
      <c r="V95" s="219" t="str">
        <f t="shared" si="22"/>
        <v/>
      </c>
      <c r="W95" s="220" t="e">
        <f t="shared" si="23"/>
        <v>#VALUE!</v>
      </c>
    </row>
    <row r="96" spans="1:23" s="190" customFormat="1" x14ac:dyDescent="0.25">
      <c r="A96" s="162"/>
      <c r="B96" s="154" t="str">
        <f t="shared" si="15"/>
        <v/>
      </c>
      <c r="C96" s="499" t="str">
        <f t="shared" si="16"/>
        <v/>
      </c>
      <c r="D96" s="157"/>
      <c r="E96" s="716" t="str">
        <f>IFERROR(VLOOKUP($D96,LISTA!A73:J8323,4,0),"")</f>
        <v/>
      </c>
      <c r="F96" s="716"/>
      <c r="G96" s="716" t="str">
        <f>IFERROR(VLOOKUP($D96,LISTA!A72:J8322,5,0),"")</f>
        <v/>
      </c>
      <c r="H96" s="716"/>
      <c r="I96" s="157"/>
      <c r="J96" s="144" t="str">
        <f>IFERROR(VLOOKUP($D96,LISTA!A37:J8287,7,0),"")</f>
        <v/>
      </c>
      <c r="K96" s="144" t="str">
        <f>IFERROR(VLOOKUP($D96,LISTA!A37:J8287,8,0),"")</f>
        <v/>
      </c>
      <c r="L96" s="144" t="str">
        <f t="shared" si="12"/>
        <v/>
      </c>
      <c r="M96" s="227" t="str">
        <f t="shared" si="13"/>
        <v/>
      </c>
      <c r="N96" s="155" t="str">
        <f t="shared" si="17"/>
        <v/>
      </c>
      <c r="O96" s="155" t="str">
        <f t="shared" si="18"/>
        <v/>
      </c>
      <c r="P96" s="155" t="str">
        <f>IFERROR(VLOOKUP($D96,LISTA!A73:J8323,10,0),"")</f>
        <v/>
      </c>
      <c r="Q96" s="228" t="str">
        <f t="shared" si="19"/>
        <v/>
      </c>
      <c r="R96" s="285" t="str">
        <f t="shared" si="20"/>
        <v/>
      </c>
      <c r="S96" s="189" t="str">
        <f t="shared" si="21"/>
        <v/>
      </c>
      <c r="T96" s="138"/>
      <c r="U96" s="138" t="str">
        <f t="shared" si="14"/>
        <v/>
      </c>
      <c r="V96" s="219" t="str">
        <f t="shared" si="22"/>
        <v/>
      </c>
      <c r="W96" s="220" t="e">
        <f t="shared" si="23"/>
        <v>#VALUE!</v>
      </c>
    </row>
    <row r="97" spans="1:23" s="190" customFormat="1" x14ac:dyDescent="0.25">
      <c r="A97" s="162"/>
      <c r="B97" s="154" t="str">
        <f t="shared" si="15"/>
        <v/>
      </c>
      <c r="C97" s="499" t="str">
        <f t="shared" si="16"/>
        <v/>
      </c>
      <c r="D97" s="157"/>
      <c r="E97" s="716" t="str">
        <f>IFERROR(VLOOKUP($D97,LISTA!A74:J8324,4,0),"")</f>
        <v/>
      </c>
      <c r="F97" s="716"/>
      <c r="G97" s="716" t="str">
        <f>IFERROR(VLOOKUP($D97,LISTA!A73:J8323,5,0),"")</f>
        <v/>
      </c>
      <c r="H97" s="716"/>
      <c r="I97" s="157"/>
      <c r="J97" s="144" t="str">
        <f>IFERROR(VLOOKUP($D97,LISTA!A38:J8288,7,0),"")</f>
        <v/>
      </c>
      <c r="K97" s="144" t="str">
        <f>IFERROR(VLOOKUP($D97,LISTA!A38:J8288,8,0),"")</f>
        <v/>
      </c>
      <c r="L97" s="144" t="str">
        <f t="shared" si="12"/>
        <v/>
      </c>
      <c r="M97" s="227" t="str">
        <f t="shared" si="13"/>
        <v/>
      </c>
      <c r="N97" s="155" t="str">
        <f t="shared" si="17"/>
        <v/>
      </c>
      <c r="O97" s="155" t="str">
        <f t="shared" si="18"/>
        <v/>
      </c>
      <c r="P97" s="155" t="str">
        <f>IFERROR(VLOOKUP($D97,LISTA!A74:J8324,10,0),"")</f>
        <v/>
      </c>
      <c r="Q97" s="228" t="str">
        <f t="shared" si="19"/>
        <v/>
      </c>
      <c r="R97" s="285" t="str">
        <f t="shared" si="20"/>
        <v/>
      </c>
      <c r="S97" s="189" t="str">
        <f t="shared" si="21"/>
        <v/>
      </c>
      <c r="T97" s="138"/>
      <c r="U97" s="138" t="str">
        <f t="shared" si="14"/>
        <v/>
      </c>
      <c r="V97" s="219" t="str">
        <f t="shared" si="22"/>
        <v/>
      </c>
      <c r="W97" s="220" t="e">
        <f t="shared" si="23"/>
        <v>#VALUE!</v>
      </c>
    </row>
    <row r="98" spans="1:23" s="190" customFormat="1" x14ac:dyDescent="0.25">
      <c r="A98" s="162"/>
      <c r="B98" s="154" t="str">
        <f t="shared" si="15"/>
        <v/>
      </c>
      <c r="C98" s="499" t="str">
        <f t="shared" si="16"/>
        <v/>
      </c>
      <c r="D98" s="157"/>
      <c r="E98" s="716" t="str">
        <f>IFERROR(VLOOKUP($D98,LISTA!A75:J8325,4,0),"")</f>
        <v/>
      </c>
      <c r="F98" s="716"/>
      <c r="G98" s="716" t="str">
        <f>IFERROR(VLOOKUP($D98,LISTA!A74:J8324,5,0),"")</f>
        <v/>
      </c>
      <c r="H98" s="716"/>
      <c r="I98" s="157"/>
      <c r="J98" s="144" t="str">
        <f>IFERROR(VLOOKUP($D98,LISTA!A39:J8289,7,0),"")</f>
        <v/>
      </c>
      <c r="K98" s="144" t="str">
        <f>IFERROR(VLOOKUP($D98,LISTA!A39:J8289,8,0),"")</f>
        <v/>
      </c>
      <c r="L98" s="144" t="str">
        <f t="shared" si="12"/>
        <v/>
      </c>
      <c r="M98" s="227" t="str">
        <f t="shared" si="13"/>
        <v/>
      </c>
      <c r="N98" s="155" t="str">
        <f t="shared" si="17"/>
        <v/>
      </c>
      <c r="O98" s="155" t="str">
        <f t="shared" si="18"/>
        <v/>
      </c>
      <c r="P98" s="155" t="str">
        <f>IFERROR(VLOOKUP($D98,LISTA!A75:J8325,10,0),"")</f>
        <v/>
      </c>
      <c r="Q98" s="228" t="str">
        <f t="shared" si="19"/>
        <v/>
      </c>
      <c r="R98" s="285" t="str">
        <f t="shared" si="20"/>
        <v/>
      </c>
      <c r="S98" s="189" t="str">
        <f t="shared" si="21"/>
        <v/>
      </c>
      <c r="T98" s="138"/>
      <c r="U98" s="138" t="str">
        <f t="shared" si="14"/>
        <v/>
      </c>
      <c r="V98" s="219" t="str">
        <f t="shared" si="22"/>
        <v/>
      </c>
      <c r="W98" s="220" t="e">
        <f t="shared" si="23"/>
        <v>#VALUE!</v>
      </c>
    </row>
    <row r="99" spans="1:23" s="190" customFormat="1" x14ac:dyDescent="0.25">
      <c r="A99" s="162"/>
      <c r="B99" s="154" t="str">
        <f t="shared" si="15"/>
        <v/>
      </c>
      <c r="C99" s="499" t="str">
        <f t="shared" si="16"/>
        <v/>
      </c>
      <c r="D99" s="157"/>
      <c r="E99" s="716" t="str">
        <f>IFERROR(VLOOKUP($D99,LISTA!A76:J8326,4,0),"")</f>
        <v/>
      </c>
      <c r="F99" s="716"/>
      <c r="G99" s="716" t="str">
        <f>IFERROR(VLOOKUP($D99,LISTA!A75:J8325,5,0),"")</f>
        <v/>
      </c>
      <c r="H99" s="716"/>
      <c r="I99" s="157"/>
      <c r="J99" s="144" t="str">
        <f>IFERROR(VLOOKUP($D99,LISTA!A40:J8290,7,0),"")</f>
        <v/>
      </c>
      <c r="K99" s="144" t="str">
        <f>IFERROR(VLOOKUP($D99,LISTA!A40:J8290,8,0),"")</f>
        <v/>
      </c>
      <c r="L99" s="144" t="str">
        <f t="shared" si="12"/>
        <v/>
      </c>
      <c r="M99" s="227" t="str">
        <f t="shared" si="13"/>
        <v/>
      </c>
      <c r="N99" s="155" t="str">
        <f t="shared" si="17"/>
        <v/>
      </c>
      <c r="O99" s="155" t="str">
        <f t="shared" si="18"/>
        <v/>
      </c>
      <c r="P99" s="155" t="str">
        <f>IFERROR(VLOOKUP($D99,LISTA!A76:J8326,10,0),"")</f>
        <v/>
      </c>
      <c r="Q99" s="228" t="str">
        <f t="shared" si="19"/>
        <v/>
      </c>
      <c r="R99" s="285" t="str">
        <f t="shared" si="20"/>
        <v/>
      </c>
      <c r="S99" s="189" t="str">
        <f t="shared" si="21"/>
        <v/>
      </c>
      <c r="T99" s="138"/>
      <c r="U99" s="138" t="str">
        <f t="shared" si="14"/>
        <v/>
      </c>
      <c r="V99" s="219" t="str">
        <f t="shared" si="22"/>
        <v/>
      </c>
      <c r="W99" s="220" t="e">
        <f t="shared" si="23"/>
        <v>#VALUE!</v>
      </c>
    </row>
    <row r="100" spans="1:23" s="190" customFormat="1" x14ac:dyDescent="0.25">
      <c r="A100" s="162"/>
      <c r="B100" s="154" t="str">
        <f t="shared" si="15"/>
        <v/>
      </c>
      <c r="C100" s="499" t="str">
        <f t="shared" si="16"/>
        <v/>
      </c>
      <c r="D100" s="157"/>
      <c r="E100" s="716" t="str">
        <f>IFERROR(VLOOKUP($D100,LISTA!A77:J8327,4,0),"")</f>
        <v/>
      </c>
      <c r="F100" s="716"/>
      <c r="G100" s="716" t="str">
        <f>IFERROR(VLOOKUP($D100,LISTA!A76:J8326,5,0),"")</f>
        <v/>
      </c>
      <c r="H100" s="716"/>
      <c r="I100" s="157"/>
      <c r="J100" s="144" t="str">
        <f>IFERROR(VLOOKUP($D100,LISTA!A41:J8291,7,0),"")</f>
        <v/>
      </c>
      <c r="K100" s="144" t="str">
        <f>IFERROR(VLOOKUP($D100,LISTA!A41:J8291,8,0),"")</f>
        <v/>
      </c>
      <c r="L100" s="144" t="str">
        <f t="shared" si="12"/>
        <v/>
      </c>
      <c r="M100" s="227" t="str">
        <f t="shared" si="13"/>
        <v/>
      </c>
      <c r="N100" s="155" t="str">
        <f t="shared" si="17"/>
        <v/>
      </c>
      <c r="O100" s="155" t="str">
        <f t="shared" si="18"/>
        <v/>
      </c>
      <c r="P100" s="155" t="str">
        <f>IFERROR(VLOOKUP($D100,LISTA!A77:J8327,10,0),"")</f>
        <v/>
      </c>
      <c r="Q100" s="228" t="str">
        <f t="shared" si="19"/>
        <v/>
      </c>
      <c r="R100" s="285" t="str">
        <f t="shared" si="20"/>
        <v/>
      </c>
      <c r="S100" s="189" t="str">
        <f t="shared" si="21"/>
        <v/>
      </c>
      <c r="T100" s="138"/>
      <c r="U100" s="138" t="str">
        <f t="shared" si="14"/>
        <v/>
      </c>
      <c r="V100" s="219" t="str">
        <f t="shared" si="22"/>
        <v/>
      </c>
      <c r="W100" s="220" t="e">
        <f t="shared" si="23"/>
        <v>#VALUE!</v>
      </c>
    </row>
    <row r="101" spans="1:23" s="190" customFormat="1" x14ac:dyDescent="0.25">
      <c r="A101" s="162"/>
      <c r="B101" s="154" t="str">
        <f t="shared" si="15"/>
        <v/>
      </c>
      <c r="C101" s="499" t="str">
        <f t="shared" si="16"/>
        <v/>
      </c>
      <c r="D101" s="157"/>
      <c r="E101" s="716" t="str">
        <f>IFERROR(VLOOKUP($D101,LISTA!A78:J8328,4,0),"")</f>
        <v/>
      </c>
      <c r="F101" s="716"/>
      <c r="G101" s="716" t="str">
        <f>IFERROR(VLOOKUP($D101,LISTA!A77:J8327,5,0),"")</f>
        <v/>
      </c>
      <c r="H101" s="716"/>
      <c r="I101" s="157"/>
      <c r="J101" s="144" t="str">
        <f>IFERROR(VLOOKUP($D101,LISTA!A42:J8292,7,0),"")</f>
        <v/>
      </c>
      <c r="K101" s="144" t="str">
        <f>IFERROR(VLOOKUP($D101,LISTA!A42:J8292,8,0),"")</f>
        <v/>
      </c>
      <c r="L101" s="144" t="str">
        <f t="shared" si="12"/>
        <v/>
      </c>
      <c r="M101" s="227" t="str">
        <f t="shared" si="13"/>
        <v/>
      </c>
      <c r="N101" s="155" t="str">
        <f t="shared" si="17"/>
        <v/>
      </c>
      <c r="O101" s="155" t="str">
        <f t="shared" si="18"/>
        <v/>
      </c>
      <c r="P101" s="155" t="str">
        <f>IFERROR(VLOOKUP($D101,LISTA!A78:J8328,10,0),"")</f>
        <v/>
      </c>
      <c r="Q101" s="228" t="str">
        <f t="shared" si="19"/>
        <v/>
      </c>
      <c r="R101" s="285" t="str">
        <f t="shared" si="20"/>
        <v/>
      </c>
      <c r="S101" s="189" t="str">
        <f t="shared" si="21"/>
        <v/>
      </c>
      <c r="T101" s="138"/>
      <c r="U101" s="138" t="str">
        <f t="shared" si="14"/>
        <v/>
      </c>
      <c r="V101" s="219" t="str">
        <f t="shared" si="22"/>
        <v/>
      </c>
      <c r="W101" s="220" t="e">
        <f t="shared" si="23"/>
        <v>#VALUE!</v>
      </c>
    </row>
    <row r="102" spans="1:23" s="190" customFormat="1" x14ac:dyDescent="0.25">
      <c r="A102" s="162"/>
      <c r="B102" s="154" t="str">
        <f t="shared" si="15"/>
        <v/>
      </c>
      <c r="C102" s="499" t="str">
        <f t="shared" si="16"/>
        <v/>
      </c>
      <c r="D102" s="157"/>
      <c r="E102" s="716" t="str">
        <f>IFERROR(VLOOKUP($D102,LISTA!A79:J8329,4,0),"")</f>
        <v/>
      </c>
      <c r="F102" s="716"/>
      <c r="G102" s="716" t="str">
        <f>IFERROR(VLOOKUP($D102,LISTA!A78:J8328,5,0),"")</f>
        <v/>
      </c>
      <c r="H102" s="716"/>
      <c r="I102" s="157"/>
      <c r="J102" s="144" t="str">
        <f>IFERROR(VLOOKUP($D102,LISTA!A43:J8293,7,0),"")</f>
        <v/>
      </c>
      <c r="K102" s="144" t="str">
        <f>IFERROR(VLOOKUP($D102,LISTA!A43:J8293,8,0),"")</f>
        <v/>
      </c>
      <c r="L102" s="144" t="str">
        <f t="shared" si="12"/>
        <v/>
      </c>
      <c r="M102" s="227" t="str">
        <f t="shared" si="13"/>
        <v/>
      </c>
      <c r="N102" s="155" t="str">
        <f t="shared" si="17"/>
        <v/>
      </c>
      <c r="O102" s="155" t="str">
        <f t="shared" si="18"/>
        <v/>
      </c>
      <c r="P102" s="155" t="str">
        <f>IFERROR(VLOOKUP($D102,LISTA!A79:J8329,10,0),"")</f>
        <v/>
      </c>
      <c r="Q102" s="228" t="str">
        <f t="shared" si="19"/>
        <v/>
      </c>
      <c r="R102" s="285" t="str">
        <f t="shared" si="20"/>
        <v/>
      </c>
      <c r="S102" s="189" t="str">
        <f t="shared" si="21"/>
        <v/>
      </c>
      <c r="T102" s="138"/>
      <c r="U102" s="138" t="str">
        <f t="shared" si="14"/>
        <v/>
      </c>
      <c r="V102" s="219" t="str">
        <f t="shared" si="22"/>
        <v/>
      </c>
      <c r="W102" s="220" t="e">
        <f t="shared" si="23"/>
        <v>#VALUE!</v>
      </c>
    </row>
    <row r="103" spans="1:23" s="190" customFormat="1" x14ac:dyDescent="0.25">
      <c r="A103" s="162"/>
      <c r="B103" s="154" t="str">
        <f t="shared" si="15"/>
        <v/>
      </c>
      <c r="C103" s="499" t="str">
        <f t="shared" si="16"/>
        <v/>
      </c>
      <c r="D103" s="157"/>
      <c r="E103" s="716" t="str">
        <f>IFERROR(VLOOKUP($D103,LISTA!A80:J8330,4,0),"")</f>
        <v/>
      </c>
      <c r="F103" s="716"/>
      <c r="G103" s="716" t="str">
        <f>IFERROR(VLOOKUP($D103,LISTA!A79:J8329,5,0),"")</f>
        <v/>
      </c>
      <c r="H103" s="716"/>
      <c r="I103" s="157"/>
      <c r="J103" s="144" t="str">
        <f>IFERROR(VLOOKUP($D103,LISTA!A44:J8294,7,0),"")</f>
        <v/>
      </c>
      <c r="K103" s="144" t="str">
        <f>IFERROR(VLOOKUP($D103,LISTA!A44:J8294,8,0),"")</f>
        <v/>
      </c>
      <c r="L103" s="144" t="str">
        <f t="shared" si="12"/>
        <v/>
      </c>
      <c r="M103" s="227" t="str">
        <f t="shared" si="13"/>
        <v/>
      </c>
      <c r="N103" s="155" t="str">
        <f t="shared" si="17"/>
        <v/>
      </c>
      <c r="O103" s="155" t="str">
        <f t="shared" si="18"/>
        <v/>
      </c>
      <c r="P103" s="155" t="str">
        <f>IFERROR(VLOOKUP($D103,LISTA!A80:J8330,10,0),"")</f>
        <v/>
      </c>
      <c r="Q103" s="228" t="str">
        <f t="shared" si="19"/>
        <v/>
      </c>
      <c r="R103" s="285" t="str">
        <f t="shared" si="20"/>
        <v/>
      </c>
      <c r="S103" s="189" t="str">
        <f t="shared" si="21"/>
        <v/>
      </c>
      <c r="T103" s="138"/>
      <c r="U103" s="138" t="str">
        <f t="shared" si="14"/>
        <v/>
      </c>
      <c r="V103" s="219" t="str">
        <f t="shared" si="22"/>
        <v/>
      </c>
      <c r="W103" s="220" t="e">
        <f t="shared" si="23"/>
        <v>#VALUE!</v>
      </c>
    </row>
    <row r="104" spans="1:23" s="190" customFormat="1" x14ac:dyDescent="0.25">
      <c r="A104" s="162"/>
      <c r="B104" s="154" t="str">
        <f t="shared" si="15"/>
        <v/>
      </c>
      <c r="C104" s="499" t="str">
        <f t="shared" si="16"/>
        <v/>
      </c>
      <c r="D104" s="157"/>
      <c r="E104" s="716" t="str">
        <f>IFERROR(VLOOKUP($D104,LISTA!A81:J8331,4,0),"")</f>
        <v/>
      </c>
      <c r="F104" s="716"/>
      <c r="G104" s="716" t="str">
        <f>IFERROR(VLOOKUP($D104,LISTA!A80:J8330,5,0),"")</f>
        <v/>
      </c>
      <c r="H104" s="716"/>
      <c r="I104" s="157"/>
      <c r="J104" s="144" t="str">
        <f>IFERROR(VLOOKUP($D104,LISTA!A45:J8295,7,0),"")</f>
        <v/>
      </c>
      <c r="K104" s="144" t="str">
        <f>IFERROR(VLOOKUP($D104,LISTA!A45:J8295,8,0),"")</f>
        <v/>
      </c>
      <c r="L104" s="144" t="str">
        <f t="shared" si="12"/>
        <v/>
      </c>
      <c r="M104" s="227" t="str">
        <f t="shared" si="13"/>
        <v/>
      </c>
      <c r="N104" s="155" t="str">
        <f t="shared" si="17"/>
        <v/>
      </c>
      <c r="O104" s="155" t="str">
        <f t="shared" si="18"/>
        <v/>
      </c>
      <c r="P104" s="155" t="str">
        <f>IFERROR(VLOOKUP($D104,LISTA!A81:J8331,10,0),"")</f>
        <v/>
      </c>
      <c r="Q104" s="228" t="str">
        <f t="shared" si="19"/>
        <v/>
      </c>
      <c r="R104" s="285" t="str">
        <f t="shared" si="20"/>
        <v/>
      </c>
      <c r="S104" s="189" t="str">
        <f t="shared" si="21"/>
        <v/>
      </c>
      <c r="T104" s="138"/>
      <c r="U104" s="138" t="str">
        <f t="shared" si="14"/>
        <v/>
      </c>
      <c r="V104" s="219" t="str">
        <f t="shared" si="22"/>
        <v/>
      </c>
      <c r="W104" s="220" t="e">
        <f t="shared" si="23"/>
        <v>#VALUE!</v>
      </c>
    </row>
    <row r="105" spans="1:23" s="190" customFormat="1" x14ac:dyDescent="0.25">
      <c r="A105" s="162"/>
      <c r="B105" s="154" t="str">
        <f t="shared" si="15"/>
        <v/>
      </c>
      <c r="C105" s="499" t="str">
        <f t="shared" si="16"/>
        <v/>
      </c>
      <c r="D105" s="157"/>
      <c r="E105" s="716" t="str">
        <f>IFERROR(VLOOKUP($D105,LISTA!A82:J8332,4,0),"")</f>
        <v/>
      </c>
      <c r="F105" s="716"/>
      <c r="G105" s="716" t="str">
        <f>IFERROR(VLOOKUP($D105,LISTA!A81:J8331,5,0),"")</f>
        <v/>
      </c>
      <c r="H105" s="716"/>
      <c r="I105" s="157"/>
      <c r="J105" s="144" t="str">
        <f>IFERROR(VLOOKUP($D105,LISTA!A46:J8296,7,0),"")</f>
        <v/>
      </c>
      <c r="K105" s="144" t="str">
        <f>IFERROR(VLOOKUP($D105,LISTA!A46:J8296,8,0),"")</f>
        <v/>
      </c>
      <c r="L105" s="144" t="str">
        <f t="shared" si="12"/>
        <v/>
      </c>
      <c r="M105" s="227" t="str">
        <f t="shared" si="13"/>
        <v/>
      </c>
      <c r="N105" s="155" t="str">
        <f t="shared" si="17"/>
        <v/>
      </c>
      <c r="O105" s="155" t="str">
        <f t="shared" si="18"/>
        <v/>
      </c>
      <c r="P105" s="155" t="str">
        <f>IFERROR(VLOOKUP($D105,LISTA!A82:J8332,10,0),"")</f>
        <v/>
      </c>
      <c r="Q105" s="228" t="str">
        <f t="shared" si="19"/>
        <v/>
      </c>
      <c r="R105" s="285" t="str">
        <f t="shared" si="20"/>
        <v/>
      </c>
      <c r="S105" s="189" t="str">
        <f t="shared" si="21"/>
        <v/>
      </c>
      <c r="T105" s="138"/>
      <c r="U105" s="138" t="str">
        <f t="shared" si="14"/>
        <v/>
      </c>
      <c r="V105" s="219" t="str">
        <f t="shared" si="22"/>
        <v/>
      </c>
      <c r="W105" s="220" t="e">
        <f t="shared" si="23"/>
        <v>#VALUE!</v>
      </c>
    </row>
    <row r="106" spans="1:23" s="190" customFormat="1" x14ac:dyDescent="0.25">
      <c r="A106" s="162"/>
      <c r="B106" s="154" t="str">
        <f t="shared" si="15"/>
        <v/>
      </c>
      <c r="C106" s="499" t="str">
        <f t="shared" si="16"/>
        <v/>
      </c>
      <c r="D106" s="157"/>
      <c r="E106" s="716" t="str">
        <f>IFERROR(VLOOKUP($D106,LISTA!A83:J8333,4,0),"")</f>
        <v/>
      </c>
      <c r="F106" s="716"/>
      <c r="G106" s="716" t="str">
        <f>IFERROR(VLOOKUP($D106,LISTA!A82:J8332,5,0),"")</f>
        <v/>
      </c>
      <c r="H106" s="716"/>
      <c r="I106" s="157"/>
      <c r="J106" s="144" t="str">
        <f>IFERROR(VLOOKUP($D106,LISTA!A47:J8297,7,0),"")</f>
        <v/>
      </c>
      <c r="K106" s="144" t="str">
        <f>IFERROR(VLOOKUP($D106,LISTA!A47:J8297,8,0),"")</f>
        <v/>
      </c>
      <c r="L106" s="144" t="str">
        <f t="shared" si="12"/>
        <v/>
      </c>
      <c r="M106" s="227" t="str">
        <f t="shared" si="13"/>
        <v/>
      </c>
      <c r="N106" s="155" t="str">
        <f t="shared" si="17"/>
        <v/>
      </c>
      <c r="O106" s="155" t="str">
        <f t="shared" si="18"/>
        <v/>
      </c>
      <c r="P106" s="155" t="str">
        <f>IFERROR(VLOOKUP($D106,LISTA!A83:J8333,10,0),"")</f>
        <v/>
      </c>
      <c r="Q106" s="228" t="str">
        <f t="shared" si="19"/>
        <v/>
      </c>
      <c r="R106" s="285" t="str">
        <f t="shared" si="20"/>
        <v/>
      </c>
      <c r="S106" s="189" t="str">
        <f t="shared" si="21"/>
        <v/>
      </c>
      <c r="T106" s="138"/>
      <c r="U106" s="138" t="str">
        <f t="shared" si="14"/>
        <v/>
      </c>
      <c r="V106" s="219" t="str">
        <f t="shared" si="22"/>
        <v/>
      </c>
      <c r="W106" s="220" t="e">
        <f t="shared" si="23"/>
        <v>#VALUE!</v>
      </c>
    </row>
    <row r="107" spans="1:23" s="190" customFormat="1" x14ac:dyDescent="0.25">
      <c r="A107" s="162"/>
      <c r="B107" s="154" t="str">
        <f t="shared" si="15"/>
        <v/>
      </c>
      <c r="C107" s="499" t="str">
        <f t="shared" si="16"/>
        <v/>
      </c>
      <c r="D107" s="157"/>
      <c r="E107" s="716" t="str">
        <f>IFERROR(VLOOKUP($D107,LISTA!A84:J8334,4,0),"")</f>
        <v/>
      </c>
      <c r="F107" s="716"/>
      <c r="G107" s="716" t="str">
        <f>IFERROR(VLOOKUP($D107,LISTA!A83:J8333,5,0),"")</f>
        <v/>
      </c>
      <c r="H107" s="716"/>
      <c r="I107" s="157"/>
      <c r="J107" s="144" t="str">
        <f>IFERROR(VLOOKUP($D107,LISTA!A48:J8298,7,0),"")</f>
        <v/>
      </c>
      <c r="K107" s="144" t="str">
        <f>IFERROR(VLOOKUP($D107,LISTA!A48:J8298,8,0),"")</f>
        <v/>
      </c>
      <c r="L107" s="144" t="str">
        <f t="shared" si="12"/>
        <v/>
      </c>
      <c r="M107" s="227" t="str">
        <f t="shared" si="13"/>
        <v/>
      </c>
      <c r="N107" s="155" t="str">
        <f t="shared" si="17"/>
        <v/>
      </c>
      <c r="O107" s="155" t="str">
        <f t="shared" si="18"/>
        <v/>
      </c>
      <c r="P107" s="155" t="str">
        <f>IFERROR(VLOOKUP($D107,LISTA!A84:J8334,10,0),"")</f>
        <v/>
      </c>
      <c r="Q107" s="228" t="str">
        <f t="shared" si="19"/>
        <v/>
      </c>
      <c r="R107" s="285" t="str">
        <f t="shared" si="20"/>
        <v/>
      </c>
      <c r="S107" s="189" t="str">
        <f t="shared" si="21"/>
        <v/>
      </c>
      <c r="T107" s="138"/>
      <c r="U107" s="138" t="str">
        <f t="shared" si="14"/>
        <v/>
      </c>
      <c r="V107" s="219" t="str">
        <f t="shared" si="22"/>
        <v/>
      </c>
      <c r="W107" s="220" t="e">
        <f t="shared" si="23"/>
        <v>#VALUE!</v>
      </c>
    </row>
    <row r="108" spans="1:23" s="190" customFormat="1" x14ac:dyDescent="0.25">
      <c r="A108" s="162"/>
      <c r="B108" s="154" t="str">
        <f t="shared" si="15"/>
        <v/>
      </c>
      <c r="C108" s="499" t="str">
        <f t="shared" si="16"/>
        <v/>
      </c>
      <c r="D108" s="157"/>
      <c r="E108" s="716" t="str">
        <f>IFERROR(VLOOKUP($D108,LISTA!A85:J8335,4,0),"")</f>
        <v/>
      </c>
      <c r="F108" s="716"/>
      <c r="G108" s="716" t="str">
        <f>IFERROR(VLOOKUP($D108,LISTA!A84:J8334,5,0),"")</f>
        <v/>
      </c>
      <c r="H108" s="716"/>
      <c r="I108" s="157"/>
      <c r="J108" s="144" t="str">
        <f>IFERROR(VLOOKUP($D108,LISTA!A49:J8299,7,0),"")</f>
        <v/>
      </c>
      <c r="K108" s="144" t="str">
        <f>IFERROR(VLOOKUP($D108,LISTA!A49:J8299,8,0),"")</f>
        <v/>
      </c>
      <c r="L108" s="144" t="str">
        <f t="shared" si="12"/>
        <v/>
      </c>
      <c r="M108" s="227" t="str">
        <f t="shared" si="13"/>
        <v/>
      </c>
      <c r="N108" s="155" t="str">
        <f t="shared" si="17"/>
        <v/>
      </c>
      <c r="O108" s="155" t="str">
        <f t="shared" si="18"/>
        <v/>
      </c>
      <c r="P108" s="155" t="str">
        <f>IFERROR(VLOOKUP($D108,LISTA!A85:J8335,10,0),"")</f>
        <v/>
      </c>
      <c r="Q108" s="228" t="str">
        <f t="shared" si="19"/>
        <v/>
      </c>
      <c r="R108" s="285" t="str">
        <f t="shared" si="20"/>
        <v/>
      </c>
      <c r="S108" s="189" t="str">
        <f t="shared" si="21"/>
        <v/>
      </c>
      <c r="T108" s="138"/>
      <c r="U108" s="138" t="str">
        <f t="shared" si="14"/>
        <v/>
      </c>
      <c r="V108" s="219" t="str">
        <f t="shared" si="22"/>
        <v/>
      </c>
      <c r="W108" s="220" t="e">
        <f t="shared" si="23"/>
        <v>#VALUE!</v>
      </c>
    </row>
    <row r="109" spans="1:23" s="190" customFormat="1" x14ac:dyDescent="0.25">
      <c r="A109" s="162"/>
      <c r="B109" s="154" t="str">
        <f t="shared" si="15"/>
        <v/>
      </c>
      <c r="C109" s="499" t="str">
        <f t="shared" si="16"/>
        <v/>
      </c>
      <c r="D109" s="157"/>
      <c r="E109" s="716" t="str">
        <f>IFERROR(VLOOKUP($D109,LISTA!A86:J8336,4,0),"")</f>
        <v/>
      </c>
      <c r="F109" s="716"/>
      <c r="G109" s="716" t="str">
        <f>IFERROR(VLOOKUP($D109,LISTA!A85:J8335,5,0),"")</f>
        <v/>
      </c>
      <c r="H109" s="716"/>
      <c r="I109" s="157"/>
      <c r="J109" s="144" t="str">
        <f>IFERROR(VLOOKUP($D109,LISTA!A50:J8300,7,0),"")</f>
        <v/>
      </c>
      <c r="K109" s="144" t="str">
        <f>IFERROR(VLOOKUP($D109,LISTA!A50:J8300,8,0),"")</f>
        <v/>
      </c>
      <c r="L109" s="144" t="str">
        <f t="shared" si="12"/>
        <v/>
      </c>
      <c r="M109" s="227" t="str">
        <f t="shared" si="13"/>
        <v/>
      </c>
      <c r="N109" s="155" t="str">
        <f t="shared" si="17"/>
        <v/>
      </c>
      <c r="O109" s="155" t="str">
        <f t="shared" si="18"/>
        <v/>
      </c>
      <c r="P109" s="155" t="str">
        <f>IFERROR(VLOOKUP($D109,LISTA!A86:J8336,10,0),"")</f>
        <v/>
      </c>
      <c r="Q109" s="228" t="str">
        <f t="shared" si="19"/>
        <v/>
      </c>
      <c r="R109" s="285" t="str">
        <f t="shared" si="20"/>
        <v/>
      </c>
      <c r="S109" s="189" t="str">
        <f t="shared" si="21"/>
        <v/>
      </c>
      <c r="T109" s="138"/>
      <c r="U109" s="138" t="str">
        <f t="shared" si="14"/>
        <v/>
      </c>
      <c r="V109" s="219" t="str">
        <f t="shared" si="22"/>
        <v/>
      </c>
      <c r="W109" s="220" t="e">
        <f t="shared" si="23"/>
        <v>#VALUE!</v>
      </c>
    </row>
    <row r="110" spans="1:23" s="190" customFormat="1" x14ac:dyDescent="0.25">
      <c r="A110" s="162"/>
      <c r="B110" s="154" t="str">
        <f t="shared" si="15"/>
        <v/>
      </c>
      <c r="C110" s="499" t="str">
        <f t="shared" si="16"/>
        <v/>
      </c>
      <c r="D110" s="157"/>
      <c r="E110" s="716" t="str">
        <f>IFERROR(VLOOKUP($D110,LISTA!A87:J8337,4,0),"")</f>
        <v/>
      </c>
      <c r="F110" s="716"/>
      <c r="G110" s="716" t="str">
        <f>IFERROR(VLOOKUP($D110,LISTA!A86:J8336,5,0),"")</f>
        <v/>
      </c>
      <c r="H110" s="716"/>
      <c r="I110" s="157"/>
      <c r="J110" s="144" t="str">
        <f>IFERROR(VLOOKUP($D110,LISTA!A51:J8301,7,0),"")</f>
        <v/>
      </c>
      <c r="K110" s="144" t="str">
        <f>IFERROR(VLOOKUP($D110,LISTA!A51:J8301,8,0),"")</f>
        <v/>
      </c>
      <c r="L110" s="144" t="str">
        <f t="shared" si="12"/>
        <v/>
      </c>
      <c r="M110" s="227" t="str">
        <f t="shared" si="13"/>
        <v/>
      </c>
      <c r="N110" s="155" t="str">
        <f t="shared" si="17"/>
        <v/>
      </c>
      <c r="O110" s="155" t="str">
        <f t="shared" si="18"/>
        <v/>
      </c>
      <c r="P110" s="155" t="str">
        <f>IFERROR(VLOOKUP($D110,LISTA!A87:J8337,10,0),"")</f>
        <v/>
      </c>
      <c r="Q110" s="228" t="str">
        <f t="shared" si="19"/>
        <v/>
      </c>
      <c r="R110" s="285" t="str">
        <f t="shared" si="20"/>
        <v/>
      </c>
      <c r="S110" s="189" t="str">
        <f t="shared" si="21"/>
        <v/>
      </c>
      <c r="T110" s="138"/>
      <c r="U110" s="138" t="str">
        <f t="shared" si="14"/>
        <v/>
      </c>
      <c r="V110" s="219" t="str">
        <f t="shared" si="22"/>
        <v/>
      </c>
      <c r="W110" s="220" t="e">
        <f t="shared" si="23"/>
        <v>#VALUE!</v>
      </c>
    </row>
    <row r="111" spans="1:23" s="190" customFormat="1" x14ac:dyDescent="0.25">
      <c r="A111" s="162"/>
      <c r="B111" s="154" t="str">
        <f t="shared" si="15"/>
        <v/>
      </c>
      <c r="C111" s="499" t="str">
        <f t="shared" si="16"/>
        <v/>
      </c>
      <c r="D111" s="157"/>
      <c r="E111" s="716" t="str">
        <f>IFERROR(VLOOKUP($D111,LISTA!A88:J8338,4,0),"")</f>
        <v/>
      </c>
      <c r="F111" s="716"/>
      <c r="G111" s="716" t="str">
        <f>IFERROR(VLOOKUP($D111,LISTA!A87:J8337,5,0),"")</f>
        <v/>
      </c>
      <c r="H111" s="716"/>
      <c r="I111" s="157"/>
      <c r="J111" s="144" t="str">
        <f>IFERROR(VLOOKUP($D111,LISTA!A52:J8302,7,0),"")</f>
        <v/>
      </c>
      <c r="K111" s="144" t="str">
        <f>IFERROR(VLOOKUP($D111,LISTA!A52:J8302,8,0),"")</f>
        <v/>
      </c>
      <c r="L111" s="144" t="str">
        <f t="shared" si="12"/>
        <v/>
      </c>
      <c r="M111" s="227" t="str">
        <f t="shared" si="13"/>
        <v/>
      </c>
      <c r="N111" s="155" t="str">
        <f t="shared" si="17"/>
        <v/>
      </c>
      <c r="O111" s="155" t="str">
        <f t="shared" si="18"/>
        <v/>
      </c>
      <c r="P111" s="155" t="str">
        <f>IFERROR(VLOOKUP($D111,LISTA!A88:J8338,10,0),"")</f>
        <v/>
      </c>
      <c r="Q111" s="228" t="str">
        <f t="shared" si="19"/>
        <v/>
      </c>
      <c r="R111" s="285" t="str">
        <f t="shared" si="20"/>
        <v/>
      </c>
      <c r="S111" s="189" t="str">
        <f t="shared" si="21"/>
        <v/>
      </c>
      <c r="T111" s="138"/>
      <c r="U111" s="138" t="str">
        <f t="shared" si="14"/>
        <v/>
      </c>
      <c r="V111" s="219" t="str">
        <f t="shared" si="22"/>
        <v/>
      </c>
      <c r="W111" s="220" t="e">
        <f t="shared" si="23"/>
        <v>#VALUE!</v>
      </c>
    </row>
    <row r="112" spans="1:23" s="190" customFormat="1" x14ac:dyDescent="0.25">
      <c r="A112" s="162"/>
      <c r="B112" s="154" t="str">
        <f t="shared" si="15"/>
        <v/>
      </c>
      <c r="C112" s="499" t="str">
        <f t="shared" si="16"/>
        <v/>
      </c>
      <c r="D112" s="157"/>
      <c r="E112" s="716" t="str">
        <f>IFERROR(VLOOKUP($D112,LISTA!A89:J8339,4,0),"")</f>
        <v/>
      </c>
      <c r="F112" s="716"/>
      <c r="G112" s="716" t="str">
        <f>IFERROR(VLOOKUP($D112,LISTA!A88:J8338,5,0),"")</f>
        <v/>
      </c>
      <c r="H112" s="716"/>
      <c r="I112" s="157"/>
      <c r="J112" s="144" t="str">
        <f>IFERROR(VLOOKUP($D112,LISTA!A53:J8303,7,0),"")</f>
        <v/>
      </c>
      <c r="K112" s="144" t="str">
        <f>IFERROR(VLOOKUP($D112,LISTA!A53:J8303,8,0),"")</f>
        <v/>
      </c>
      <c r="L112" s="144" t="str">
        <f t="shared" si="12"/>
        <v/>
      </c>
      <c r="M112" s="227" t="str">
        <f t="shared" si="13"/>
        <v/>
      </c>
      <c r="N112" s="155" t="str">
        <f t="shared" si="17"/>
        <v/>
      </c>
      <c r="O112" s="155" t="str">
        <f t="shared" si="18"/>
        <v/>
      </c>
      <c r="P112" s="155" t="str">
        <f>IFERROR(VLOOKUP($D112,LISTA!A89:J8339,10,0),"")</f>
        <v/>
      </c>
      <c r="Q112" s="228" t="str">
        <f t="shared" si="19"/>
        <v/>
      </c>
      <c r="R112" s="285" t="str">
        <f t="shared" si="20"/>
        <v/>
      </c>
      <c r="S112" s="189" t="str">
        <f t="shared" si="21"/>
        <v/>
      </c>
      <c r="T112" s="138"/>
      <c r="U112" s="138" t="str">
        <f t="shared" si="14"/>
        <v/>
      </c>
      <c r="V112" s="219" t="str">
        <f t="shared" si="22"/>
        <v/>
      </c>
      <c r="W112" s="220" t="e">
        <f t="shared" si="23"/>
        <v>#VALUE!</v>
      </c>
    </row>
    <row r="113" spans="1:23" s="190" customFormat="1" x14ac:dyDescent="0.25">
      <c r="A113" s="162"/>
      <c r="B113" s="154" t="str">
        <f t="shared" si="15"/>
        <v/>
      </c>
      <c r="C113" s="499" t="str">
        <f t="shared" si="16"/>
        <v/>
      </c>
      <c r="D113" s="157"/>
      <c r="E113" s="716" t="str">
        <f>IFERROR(VLOOKUP($D113,LISTA!A90:J8340,4,0),"")</f>
        <v/>
      </c>
      <c r="F113" s="716"/>
      <c r="G113" s="716" t="str">
        <f>IFERROR(VLOOKUP($D113,LISTA!A89:J8339,5,0),"")</f>
        <v/>
      </c>
      <c r="H113" s="716"/>
      <c r="I113" s="157"/>
      <c r="J113" s="144" t="str">
        <f>IFERROR(VLOOKUP($D113,LISTA!A54:J8304,7,0),"")</f>
        <v/>
      </c>
      <c r="K113" s="144" t="str">
        <f>IFERROR(VLOOKUP($D113,LISTA!A54:J8304,8,0),"")</f>
        <v/>
      </c>
      <c r="L113" s="144" t="str">
        <f t="shared" si="12"/>
        <v/>
      </c>
      <c r="M113" s="227" t="str">
        <f t="shared" si="13"/>
        <v/>
      </c>
      <c r="N113" s="155" t="str">
        <f t="shared" si="17"/>
        <v/>
      </c>
      <c r="O113" s="155" t="str">
        <f t="shared" si="18"/>
        <v/>
      </c>
      <c r="P113" s="155" t="str">
        <f>IFERROR(VLOOKUP($D113,LISTA!A90:J8340,10,0),"")</f>
        <v/>
      </c>
      <c r="Q113" s="228" t="str">
        <f t="shared" si="19"/>
        <v/>
      </c>
      <c r="R113" s="285" t="str">
        <f t="shared" si="20"/>
        <v/>
      </c>
      <c r="S113" s="189" t="str">
        <f t="shared" si="21"/>
        <v/>
      </c>
      <c r="T113" s="138"/>
      <c r="U113" s="138" t="str">
        <f t="shared" si="14"/>
        <v/>
      </c>
      <c r="V113" s="219" t="str">
        <f t="shared" si="22"/>
        <v/>
      </c>
      <c r="W113" s="220" t="e">
        <f t="shared" si="23"/>
        <v>#VALUE!</v>
      </c>
    </row>
    <row r="114" spans="1:23" s="190" customFormat="1" x14ac:dyDescent="0.25">
      <c r="A114" s="162"/>
      <c r="B114" s="154" t="str">
        <f t="shared" si="15"/>
        <v/>
      </c>
      <c r="C114" s="499" t="str">
        <f t="shared" si="16"/>
        <v/>
      </c>
      <c r="D114" s="157"/>
      <c r="E114" s="716" t="str">
        <f>IFERROR(VLOOKUP($D114,LISTA!A91:J8341,4,0),"")</f>
        <v/>
      </c>
      <c r="F114" s="716"/>
      <c r="G114" s="716" t="str">
        <f>IFERROR(VLOOKUP($D114,LISTA!A90:J8340,5,0),"")</f>
        <v/>
      </c>
      <c r="H114" s="716"/>
      <c r="I114" s="157"/>
      <c r="J114" s="144" t="str">
        <f>IFERROR(VLOOKUP($D114,LISTA!A55:J8305,7,0),"")</f>
        <v/>
      </c>
      <c r="K114" s="144" t="str">
        <f>IFERROR(VLOOKUP($D114,LISTA!A55:J8305,8,0),"")</f>
        <v/>
      </c>
      <c r="L114" s="144" t="str">
        <f t="shared" si="12"/>
        <v/>
      </c>
      <c r="M114" s="227" t="str">
        <f t="shared" si="13"/>
        <v/>
      </c>
      <c r="N114" s="155" t="str">
        <f t="shared" si="17"/>
        <v/>
      </c>
      <c r="O114" s="155" t="str">
        <f t="shared" si="18"/>
        <v/>
      </c>
      <c r="P114" s="155" t="str">
        <f>IFERROR(VLOOKUP($D114,LISTA!A91:J8341,10,0),"")</f>
        <v/>
      </c>
      <c r="Q114" s="228" t="str">
        <f t="shared" si="19"/>
        <v/>
      </c>
      <c r="R114" s="285" t="str">
        <f t="shared" si="20"/>
        <v/>
      </c>
      <c r="S114" s="189" t="str">
        <f t="shared" si="21"/>
        <v/>
      </c>
      <c r="T114" s="138"/>
      <c r="U114" s="138" t="str">
        <f t="shared" si="14"/>
        <v/>
      </c>
      <c r="V114" s="219" t="str">
        <f t="shared" si="22"/>
        <v/>
      </c>
      <c r="W114" s="220" t="e">
        <f t="shared" si="23"/>
        <v>#VALUE!</v>
      </c>
    </row>
    <row r="115" spans="1:23" s="190" customFormat="1" x14ac:dyDescent="0.25">
      <c r="A115" s="162"/>
      <c r="B115" s="154" t="str">
        <f t="shared" si="15"/>
        <v/>
      </c>
      <c r="C115" s="499" t="str">
        <f t="shared" si="16"/>
        <v/>
      </c>
      <c r="D115" s="157"/>
      <c r="E115" s="716" t="str">
        <f>IFERROR(VLOOKUP($D115,LISTA!A92:J8342,4,0),"")</f>
        <v/>
      </c>
      <c r="F115" s="716"/>
      <c r="G115" s="716" t="str">
        <f>IFERROR(VLOOKUP($D115,LISTA!A91:J8341,5,0),"")</f>
        <v/>
      </c>
      <c r="H115" s="716"/>
      <c r="I115" s="157"/>
      <c r="J115" s="144" t="str">
        <f>IFERROR(VLOOKUP($D115,LISTA!A56:J8306,7,0),"")</f>
        <v/>
      </c>
      <c r="K115" s="144" t="str">
        <f>IFERROR(VLOOKUP($D115,LISTA!A56:J8306,8,0),"")</f>
        <v/>
      </c>
      <c r="L115" s="144" t="str">
        <f t="shared" si="12"/>
        <v/>
      </c>
      <c r="M115" s="227" t="str">
        <f t="shared" si="13"/>
        <v/>
      </c>
      <c r="N115" s="155" t="str">
        <f t="shared" si="17"/>
        <v/>
      </c>
      <c r="O115" s="155" t="str">
        <f t="shared" si="18"/>
        <v/>
      </c>
      <c r="P115" s="155" t="str">
        <f>IFERROR(VLOOKUP($D115,LISTA!A92:J8342,10,0),"")</f>
        <v/>
      </c>
      <c r="Q115" s="228" t="str">
        <f t="shared" si="19"/>
        <v/>
      </c>
      <c r="R115" s="285" t="str">
        <f t="shared" si="20"/>
        <v/>
      </c>
      <c r="S115" s="189" t="str">
        <f t="shared" si="21"/>
        <v/>
      </c>
      <c r="T115" s="138"/>
      <c r="U115" s="138" t="str">
        <f t="shared" si="14"/>
        <v/>
      </c>
      <c r="V115" s="219" t="str">
        <f t="shared" si="22"/>
        <v/>
      </c>
      <c r="W115" s="220" t="e">
        <f t="shared" si="23"/>
        <v>#VALUE!</v>
      </c>
    </row>
    <row r="116" spans="1:23" s="190" customFormat="1" x14ac:dyDescent="0.25">
      <c r="A116" s="162"/>
      <c r="B116" s="154" t="str">
        <f t="shared" si="15"/>
        <v/>
      </c>
      <c r="C116" s="499" t="str">
        <f t="shared" si="16"/>
        <v/>
      </c>
      <c r="D116" s="157"/>
      <c r="E116" s="716" t="str">
        <f>IFERROR(VLOOKUP($D116,LISTA!A93:J8343,4,0),"")</f>
        <v/>
      </c>
      <c r="F116" s="716"/>
      <c r="G116" s="716" t="str">
        <f>IFERROR(VLOOKUP($D116,LISTA!A92:J8342,5,0),"")</f>
        <v/>
      </c>
      <c r="H116" s="716"/>
      <c r="I116" s="157"/>
      <c r="J116" s="144" t="str">
        <f>IFERROR(VLOOKUP($D116,LISTA!A57:J8307,7,0),"")</f>
        <v/>
      </c>
      <c r="K116" s="144" t="str">
        <f>IFERROR(VLOOKUP($D116,LISTA!A57:J8307,8,0),"")</f>
        <v/>
      </c>
      <c r="L116" s="144" t="str">
        <f t="shared" si="12"/>
        <v/>
      </c>
      <c r="M116" s="227" t="str">
        <f t="shared" si="13"/>
        <v/>
      </c>
      <c r="N116" s="155" t="str">
        <f t="shared" si="17"/>
        <v/>
      </c>
      <c r="O116" s="155" t="str">
        <f t="shared" si="18"/>
        <v/>
      </c>
      <c r="P116" s="155" t="str">
        <f>IFERROR(VLOOKUP($D116,LISTA!A93:J8343,10,0),"")</f>
        <v/>
      </c>
      <c r="Q116" s="228" t="str">
        <f t="shared" si="19"/>
        <v/>
      </c>
      <c r="R116" s="285" t="str">
        <f t="shared" si="20"/>
        <v/>
      </c>
      <c r="S116" s="189" t="str">
        <f t="shared" si="21"/>
        <v/>
      </c>
      <c r="T116" s="138"/>
      <c r="U116" s="138" t="str">
        <f t="shared" si="14"/>
        <v/>
      </c>
      <c r="V116" s="219" t="str">
        <f t="shared" si="22"/>
        <v/>
      </c>
      <c r="W116" s="220" t="e">
        <f t="shared" si="23"/>
        <v>#VALUE!</v>
      </c>
    </row>
    <row r="117" spans="1:23" s="190" customFormat="1" x14ac:dyDescent="0.25">
      <c r="A117" s="162"/>
      <c r="B117" s="154" t="str">
        <f t="shared" si="15"/>
        <v/>
      </c>
      <c r="C117" s="499" t="str">
        <f t="shared" si="16"/>
        <v/>
      </c>
      <c r="D117" s="157"/>
      <c r="E117" s="716" t="str">
        <f>IFERROR(VLOOKUP($D117,LISTA!A94:J8344,4,0),"")</f>
        <v/>
      </c>
      <c r="F117" s="716"/>
      <c r="G117" s="716" t="str">
        <f>IFERROR(VLOOKUP($D117,LISTA!A93:J8343,5,0),"")</f>
        <v/>
      </c>
      <c r="H117" s="716"/>
      <c r="I117" s="157"/>
      <c r="J117" s="144" t="str">
        <f>IFERROR(VLOOKUP($D117,LISTA!A58:J8308,7,0),"")</f>
        <v/>
      </c>
      <c r="K117" s="144" t="str">
        <f>IFERROR(VLOOKUP($D117,LISTA!A58:J8308,8,0),"")</f>
        <v/>
      </c>
      <c r="L117" s="144" t="str">
        <f t="shared" si="12"/>
        <v/>
      </c>
      <c r="M117" s="227" t="str">
        <f t="shared" si="13"/>
        <v/>
      </c>
      <c r="N117" s="155" t="str">
        <f t="shared" si="17"/>
        <v/>
      </c>
      <c r="O117" s="155" t="str">
        <f t="shared" si="18"/>
        <v/>
      </c>
      <c r="P117" s="155" t="str">
        <f>IFERROR(VLOOKUP($D117,LISTA!A94:J8344,10,0),"")</f>
        <v/>
      </c>
      <c r="Q117" s="228" t="str">
        <f t="shared" si="19"/>
        <v/>
      </c>
      <c r="R117" s="285" t="str">
        <f t="shared" si="20"/>
        <v/>
      </c>
      <c r="S117" s="189" t="str">
        <f t="shared" si="21"/>
        <v/>
      </c>
      <c r="T117" s="138"/>
      <c r="U117" s="138" t="str">
        <f t="shared" si="14"/>
        <v/>
      </c>
      <c r="V117" s="219" t="str">
        <f t="shared" si="22"/>
        <v/>
      </c>
      <c r="W117" s="220" t="e">
        <f t="shared" si="23"/>
        <v>#VALUE!</v>
      </c>
    </row>
    <row r="118" spans="1:23" s="190" customFormat="1" x14ac:dyDescent="0.25">
      <c r="A118" s="162"/>
      <c r="B118" s="154" t="str">
        <f t="shared" si="15"/>
        <v/>
      </c>
      <c r="C118" s="499" t="str">
        <f t="shared" si="16"/>
        <v/>
      </c>
      <c r="D118" s="157"/>
      <c r="E118" s="716" t="str">
        <f>IFERROR(VLOOKUP($D118,LISTA!A95:J8345,4,0),"")</f>
        <v/>
      </c>
      <c r="F118" s="716"/>
      <c r="G118" s="716" t="str">
        <f>IFERROR(VLOOKUP($D118,LISTA!A94:J8344,5,0),"")</f>
        <v/>
      </c>
      <c r="H118" s="716"/>
      <c r="I118" s="157"/>
      <c r="J118" s="144" t="str">
        <f>IFERROR(VLOOKUP($D118,LISTA!A59:J8309,7,0),"")</f>
        <v/>
      </c>
      <c r="K118" s="144" t="str">
        <f>IFERROR(VLOOKUP($D118,LISTA!A59:J8309,8,0),"")</f>
        <v/>
      </c>
      <c r="L118" s="144" t="str">
        <f t="shared" si="12"/>
        <v/>
      </c>
      <c r="M118" s="227" t="str">
        <f t="shared" si="13"/>
        <v/>
      </c>
      <c r="N118" s="155" t="str">
        <f t="shared" si="17"/>
        <v/>
      </c>
      <c r="O118" s="155" t="str">
        <f t="shared" si="18"/>
        <v/>
      </c>
      <c r="P118" s="155" t="str">
        <f>IFERROR(VLOOKUP($D118,LISTA!A95:J8345,10,0),"")</f>
        <v/>
      </c>
      <c r="Q118" s="228" t="str">
        <f t="shared" si="19"/>
        <v/>
      </c>
      <c r="R118" s="285" t="str">
        <f t="shared" si="20"/>
        <v/>
      </c>
      <c r="S118" s="189" t="str">
        <f t="shared" si="21"/>
        <v/>
      </c>
      <c r="T118" s="138"/>
      <c r="U118" s="138" t="str">
        <f t="shared" si="14"/>
        <v/>
      </c>
      <c r="V118" s="219" t="str">
        <f t="shared" si="22"/>
        <v/>
      </c>
      <c r="W118" s="220" t="e">
        <f t="shared" si="23"/>
        <v>#VALUE!</v>
      </c>
    </row>
    <row r="119" spans="1:23" s="190" customFormat="1" x14ac:dyDescent="0.25">
      <c r="A119" s="162"/>
      <c r="B119" s="154" t="str">
        <f t="shared" si="15"/>
        <v/>
      </c>
      <c r="C119" s="499" t="str">
        <f t="shared" si="16"/>
        <v/>
      </c>
      <c r="D119" s="157"/>
      <c r="E119" s="716" t="str">
        <f>IFERROR(VLOOKUP($D119,LISTA!A96:J8346,4,0),"")</f>
        <v/>
      </c>
      <c r="F119" s="716"/>
      <c r="G119" s="716" t="str">
        <f>IFERROR(VLOOKUP($D119,LISTA!A95:J8345,5,0),"")</f>
        <v/>
      </c>
      <c r="H119" s="716"/>
      <c r="I119" s="157"/>
      <c r="J119" s="144" t="str">
        <f>IFERROR(VLOOKUP($D119,LISTA!A60:J8310,7,0),"")</f>
        <v/>
      </c>
      <c r="K119" s="144" t="str">
        <f>IFERROR(VLOOKUP($D119,LISTA!A60:J8310,8,0),"")</f>
        <v/>
      </c>
      <c r="L119" s="144" t="str">
        <f t="shared" si="12"/>
        <v/>
      </c>
      <c r="M119" s="227" t="str">
        <f t="shared" si="13"/>
        <v/>
      </c>
      <c r="N119" s="155" t="str">
        <f t="shared" si="17"/>
        <v/>
      </c>
      <c r="O119" s="155" t="str">
        <f t="shared" si="18"/>
        <v/>
      </c>
      <c r="P119" s="155" t="str">
        <f>IFERROR(VLOOKUP($D119,LISTA!A96:J8346,10,0),"")</f>
        <v/>
      </c>
      <c r="Q119" s="228" t="str">
        <f t="shared" si="19"/>
        <v/>
      </c>
      <c r="R119" s="285" t="str">
        <f t="shared" si="20"/>
        <v/>
      </c>
      <c r="S119" s="189" t="str">
        <f t="shared" si="21"/>
        <v/>
      </c>
      <c r="T119" s="138"/>
      <c r="U119" s="138" t="str">
        <f t="shared" si="14"/>
        <v/>
      </c>
      <c r="V119" s="219" t="str">
        <f t="shared" si="22"/>
        <v/>
      </c>
      <c r="W119" s="220" t="e">
        <f t="shared" si="23"/>
        <v>#VALUE!</v>
      </c>
    </row>
    <row r="120" spans="1:23" s="190" customFormat="1" x14ac:dyDescent="0.25">
      <c r="A120" s="162"/>
      <c r="B120" s="154" t="str">
        <f t="shared" si="15"/>
        <v/>
      </c>
      <c r="C120" s="499" t="str">
        <f t="shared" si="16"/>
        <v/>
      </c>
      <c r="D120" s="157"/>
      <c r="E120" s="716" t="str">
        <f>IFERROR(VLOOKUP($D120,LISTA!A97:J8347,4,0),"")</f>
        <v/>
      </c>
      <c r="F120" s="716"/>
      <c r="G120" s="716" t="str">
        <f>IFERROR(VLOOKUP($D120,LISTA!A96:J8346,5,0),"")</f>
        <v/>
      </c>
      <c r="H120" s="716"/>
      <c r="I120" s="157"/>
      <c r="J120" s="144" t="str">
        <f>IFERROR(VLOOKUP($D120,LISTA!A61:J8311,7,0),"")</f>
        <v/>
      </c>
      <c r="K120" s="144" t="str">
        <f>IFERROR(VLOOKUP($D120,LISTA!A61:J8311,8,0),"")</f>
        <v/>
      </c>
      <c r="L120" s="144" t="str">
        <f t="shared" si="12"/>
        <v/>
      </c>
      <c r="M120" s="227" t="str">
        <f t="shared" si="13"/>
        <v/>
      </c>
      <c r="N120" s="155" t="str">
        <f t="shared" si="17"/>
        <v/>
      </c>
      <c r="O120" s="155" t="str">
        <f t="shared" si="18"/>
        <v/>
      </c>
      <c r="P120" s="155" t="str">
        <f>IFERROR(VLOOKUP($D120,LISTA!A97:J8347,10,0),"")</f>
        <v/>
      </c>
      <c r="Q120" s="228" t="str">
        <f t="shared" si="19"/>
        <v/>
      </c>
      <c r="R120" s="285" t="str">
        <f t="shared" si="20"/>
        <v/>
      </c>
      <c r="S120" s="189" t="str">
        <f t="shared" si="21"/>
        <v/>
      </c>
      <c r="T120" s="138"/>
      <c r="U120" s="138" t="str">
        <f t="shared" si="14"/>
        <v/>
      </c>
      <c r="V120" s="219" t="str">
        <f t="shared" si="22"/>
        <v/>
      </c>
      <c r="W120" s="220" t="e">
        <f t="shared" si="23"/>
        <v>#VALUE!</v>
      </c>
    </row>
    <row r="121" spans="1:23" s="190" customFormat="1" x14ac:dyDescent="0.25">
      <c r="A121" s="162"/>
      <c r="B121" s="154" t="str">
        <f t="shared" si="15"/>
        <v/>
      </c>
      <c r="C121" s="499" t="str">
        <f t="shared" si="16"/>
        <v/>
      </c>
      <c r="D121" s="157"/>
      <c r="E121" s="716" t="str">
        <f>IFERROR(VLOOKUP($D121,LISTA!A98:J8348,4,0),"")</f>
        <v/>
      </c>
      <c r="F121" s="716"/>
      <c r="G121" s="716" t="str">
        <f>IFERROR(VLOOKUP($D121,LISTA!A97:J8347,5,0),"")</f>
        <v/>
      </c>
      <c r="H121" s="716"/>
      <c r="I121" s="157"/>
      <c r="J121" s="144" t="str">
        <f>IFERROR(VLOOKUP($D121,LISTA!A62:J8312,7,0),"")</f>
        <v/>
      </c>
      <c r="K121" s="144" t="str">
        <f>IFERROR(VLOOKUP($D121,LISTA!A62:J8312,8,0),"")</f>
        <v/>
      </c>
      <c r="L121" s="144" t="str">
        <f t="shared" si="12"/>
        <v/>
      </c>
      <c r="M121" s="227" t="str">
        <f t="shared" si="13"/>
        <v/>
      </c>
      <c r="N121" s="155" t="str">
        <f t="shared" si="17"/>
        <v/>
      </c>
      <c r="O121" s="155" t="str">
        <f t="shared" si="18"/>
        <v/>
      </c>
      <c r="P121" s="155" t="str">
        <f>IFERROR(VLOOKUP($D121,LISTA!A98:J8348,10,0),"")</f>
        <v/>
      </c>
      <c r="Q121" s="228" t="str">
        <f t="shared" si="19"/>
        <v/>
      </c>
      <c r="R121" s="285" t="str">
        <f t="shared" si="20"/>
        <v/>
      </c>
      <c r="S121" s="189" t="str">
        <f t="shared" si="21"/>
        <v/>
      </c>
      <c r="T121" s="138"/>
      <c r="U121" s="138" t="str">
        <f t="shared" si="14"/>
        <v/>
      </c>
      <c r="V121" s="219" t="str">
        <f t="shared" si="22"/>
        <v/>
      </c>
      <c r="W121" s="220" t="e">
        <f t="shared" si="23"/>
        <v>#VALUE!</v>
      </c>
    </row>
    <row r="122" spans="1:23" s="190" customFormat="1" x14ac:dyDescent="0.25">
      <c r="A122" s="162"/>
      <c r="B122" s="154" t="str">
        <f t="shared" si="15"/>
        <v/>
      </c>
      <c r="C122" s="499" t="str">
        <f t="shared" si="16"/>
        <v/>
      </c>
      <c r="D122" s="157"/>
      <c r="E122" s="716" t="str">
        <f>IFERROR(VLOOKUP($D122,LISTA!A99:J8349,4,0),"")</f>
        <v/>
      </c>
      <c r="F122" s="716"/>
      <c r="G122" s="716" t="str">
        <f>IFERROR(VLOOKUP($D122,LISTA!A98:J8348,5,0),"")</f>
        <v/>
      </c>
      <c r="H122" s="716"/>
      <c r="I122" s="157"/>
      <c r="J122" s="144" t="str">
        <f>IFERROR(VLOOKUP($D122,LISTA!A63:J8313,7,0),"")</f>
        <v/>
      </c>
      <c r="K122" s="144" t="str">
        <f>IFERROR(VLOOKUP($D122,LISTA!A63:J8313,8,0),"")</f>
        <v/>
      </c>
      <c r="L122" s="144" t="str">
        <f t="shared" si="12"/>
        <v/>
      </c>
      <c r="M122" s="227" t="str">
        <f t="shared" si="13"/>
        <v/>
      </c>
      <c r="N122" s="155" t="str">
        <f t="shared" si="17"/>
        <v/>
      </c>
      <c r="O122" s="155" t="str">
        <f t="shared" si="18"/>
        <v/>
      </c>
      <c r="P122" s="155" t="str">
        <f>IFERROR(VLOOKUP($D122,LISTA!A99:J8349,10,0),"")</f>
        <v/>
      </c>
      <c r="Q122" s="228" t="str">
        <f t="shared" si="19"/>
        <v/>
      </c>
      <c r="R122" s="285" t="str">
        <f t="shared" si="20"/>
        <v/>
      </c>
      <c r="S122" s="189" t="str">
        <f t="shared" si="21"/>
        <v/>
      </c>
      <c r="T122" s="138"/>
      <c r="U122" s="138" t="str">
        <f t="shared" si="14"/>
        <v/>
      </c>
      <c r="V122" s="219" t="str">
        <f t="shared" si="22"/>
        <v/>
      </c>
      <c r="W122" s="220" t="e">
        <f t="shared" si="23"/>
        <v>#VALUE!</v>
      </c>
    </row>
    <row r="123" spans="1:23" s="190" customFormat="1" x14ac:dyDescent="0.25">
      <c r="A123" s="162"/>
      <c r="B123" s="154" t="str">
        <f t="shared" si="15"/>
        <v/>
      </c>
      <c r="C123" s="499" t="str">
        <f t="shared" si="16"/>
        <v/>
      </c>
      <c r="D123" s="157"/>
      <c r="E123" s="716" t="str">
        <f>IFERROR(VLOOKUP($D123,LISTA!A100:J8350,4,0),"")</f>
        <v/>
      </c>
      <c r="F123" s="716"/>
      <c r="G123" s="716" t="str">
        <f>IFERROR(VLOOKUP($D123,LISTA!A99:J8349,5,0),"")</f>
        <v/>
      </c>
      <c r="H123" s="716"/>
      <c r="I123" s="157"/>
      <c r="J123" s="144" t="str">
        <f>IFERROR(VLOOKUP($D123,LISTA!A64:J8314,7,0),"")</f>
        <v/>
      </c>
      <c r="K123" s="144" t="str">
        <f>IFERROR(VLOOKUP($D123,LISTA!A64:J8314,8,0),"")</f>
        <v/>
      </c>
      <c r="L123" s="144" t="str">
        <f t="shared" si="12"/>
        <v/>
      </c>
      <c r="M123" s="227" t="str">
        <f t="shared" si="13"/>
        <v/>
      </c>
      <c r="N123" s="155" t="str">
        <f t="shared" si="17"/>
        <v/>
      </c>
      <c r="O123" s="155" t="str">
        <f t="shared" si="18"/>
        <v/>
      </c>
      <c r="P123" s="155" t="str">
        <f>IFERROR(VLOOKUP($D123,LISTA!A100:J8350,10,0),"")</f>
        <v/>
      </c>
      <c r="Q123" s="228" t="str">
        <f t="shared" si="19"/>
        <v/>
      </c>
      <c r="R123" s="285" t="str">
        <f t="shared" si="20"/>
        <v/>
      </c>
      <c r="S123" s="189" t="str">
        <f t="shared" si="21"/>
        <v/>
      </c>
      <c r="T123" s="138"/>
      <c r="U123" s="138" t="str">
        <f t="shared" si="14"/>
        <v/>
      </c>
      <c r="V123" s="219" t="str">
        <f t="shared" si="22"/>
        <v/>
      </c>
      <c r="W123" s="220" t="e">
        <f t="shared" si="23"/>
        <v>#VALUE!</v>
      </c>
    </row>
    <row r="124" spans="1:23" s="190" customFormat="1" x14ac:dyDescent="0.25">
      <c r="A124" s="162"/>
      <c r="B124" s="154" t="str">
        <f t="shared" si="15"/>
        <v/>
      </c>
      <c r="C124" s="499" t="str">
        <f t="shared" si="16"/>
        <v/>
      </c>
      <c r="D124" s="157"/>
      <c r="E124" s="716" t="str">
        <f>IFERROR(VLOOKUP($D124,LISTA!A101:J8351,4,0),"")</f>
        <v/>
      </c>
      <c r="F124" s="716"/>
      <c r="G124" s="716" t="str">
        <f>IFERROR(VLOOKUP($D124,LISTA!A100:J8350,5,0),"")</f>
        <v/>
      </c>
      <c r="H124" s="716"/>
      <c r="I124" s="157"/>
      <c r="J124" s="144" t="str">
        <f>IFERROR(VLOOKUP($D124,LISTA!A65:J8315,7,0),"")</f>
        <v/>
      </c>
      <c r="K124" s="144" t="str">
        <f>IFERROR(VLOOKUP($D124,LISTA!A65:J8315,8,0),"")</f>
        <v/>
      </c>
      <c r="L124" s="144" t="str">
        <f t="shared" si="12"/>
        <v/>
      </c>
      <c r="M124" s="227" t="str">
        <f t="shared" si="13"/>
        <v/>
      </c>
      <c r="N124" s="155" t="str">
        <f t="shared" si="17"/>
        <v/>
      </c>
      <c r="O124" s="155" t="str">
        <f t="shared" si="18"/>
        <v/>
      </c>
      <c r="P124" s="155" t="str">
        <f>IFERROR(VLOOKUP($D124,LISTA!A101:J8351,10,0),"")</f>
        <v/>
      </c>
      <c r="Q124" s="228" t="str">
        <f t="shared" si="19"/>
        <v/>
      </c>
      <c r="R124" s="285" t="str">
        <f t="shared" si="20"/>
        <v/>
      </c>
      <c r="S124" s="189" t="str">
        <f t="shared" si="21"/>
        <v/>
      </c>
      <c r="T124" s="138"/>
      <c r="U124" s="138" t="str">
        <f t="shared" si="14"/>
        <v/>
      </c>
      <c r="V124" s="219" t="str">
        <f t="shared" si="22"/>
        <v/>
      </c>
      <c r="W124" s="220" t="e">
        <f t="shared" si="23"/>
        <v>#VALUE!</v>
      </c>
    </row>
    <row r="125" spans="1:23" s="190" customFormat="1" x14ac:dyDescent="0.25">
      <c r="A125" s="162"/>
      <c r="B125" s="154" t="str">
        <f t="shared" si="15"/>
        <v/>
      </c>
      <c r="C125" s="499" t="str">
        <f t="shared" si="16"/>
        <v/>
      </c>
      <c r="D125" s="157"/>
      <c r="E125" s="716" t="str">
        <f>IFERROR(VLOOKUP($D125,LISTA!A102:J8352,4,0),"")</f>
        <v/>
      </c>
      <c r="F125" s="716"/>
      <c r="G125" s="716" t="str">
        <f>IFERROR(VLOOKUP($D125,LISTA!A101:J8351,5,0),"")</f>
        <v/>
      </c>
      <c r="H125" s="716"/>
      <c r="I125" s="157"/>
      <c r="J125" s="144" t="str">
        <f>IFERROR(VLOOKUP($D125,LISTA!A66:J8316,7,0),"")</f>
        <v/>
      </c>
      <c r="K125" s="144" t="str">
        <f>IFERROR(VLOOKUP($D125,LISTA!A66:J8316,8,0),"")</f>
        <v/>
      </c>
      <c r="L125" s="144" t="str">
        <f t="shared" si="12"/>
        <v/>
      </c>
      <c r="M125" s="227" t="str">
        <f t="shared" si="13"/>
        <v/>
      </c>
      <c r="N125" s="155" t="str">
        <f t="shared" si="17"/>
        <v/>
      </c>
      <c r="O125" s="155" t="str">
        <f t="shared" si="18"/>
        <v/>
      </c>
      <c r="P125" s="155" t="str">
        <f>IFERROR(VLOOKUP($D125,LISTA!A102:J8352,10,0),"")</f>
        <v/>
      </c>
      <c r="Q125" s="228" t="str">
        <f t="shared" si="19"/>
        <v/>
      </c>
      <c r="R125" s="285" t="str">
        <f t="shared" si="20"/>
        <v/>
      </c>
      <c r="S125" s="189" t="str">
        <f t="shared" si="21"/>
        <v/>
      </c>
      <c r="T125" s="138"/>
      <c r="U125" s="138" t="str">
        <f t="shared" si="14"/>
        <v/>
      </c>
      <c r="V125" s="219" t="str">
        <f t="shared" si="22"/>
        <v/>
      </c>
      <c r="W125" s="220" t="e">
        <f t="shared" si="23"/>
        <v>#VALUE!</v>
      </c>
    </row>
    <row r="126" spans="1:23" s="190" customFormat="1" x14ac:dyDescent="0.25">
      <c r="A126" s="162"/>
      <c r="B126" s="154" t="str">
        <f t="shared" si="15"/>
        <v/>
      </c>
      <c r="C126" s="499" t="str">
        <f t="shared" si="16"/>
        <v/>
      </c>
      <c r="D126" s="157"/>
      <c r="E126" s="716" t="str">
        <f>IFERROR(VLOOKUP($D126,LISTA!A103:J8353,4,0),"")</f>
        <v/>
      </c>
      <c r="F126" s="716"/>
      <c r="G126" s="716" t="str">
        <f>IFERROR(VLOOKUP($D126,LISTA!A102:J8352,5,0),"")</f>
        <v/>
      </c>
      <c r="H126" s="716"/>
      <c r="I126" s="157"/>
      <c r="J126" s="144" t="str">
        <f>IFERROR(VLOOKUP($D126,LISTA!A67:J8317,7,0),"")</f>
        <v/>
      </c>
      <c r="K126" s="144" t="str">
        <f>IFERROR(VLOOKUP($D126,LISTA!A67:J8317,8,0),"")</f>
        <v/>
      </c>
      <c r="L126" s="144" t="str">
        <f t="shared" si="12"/>
        <v/>
      </c>
      <c r="M126" s="227" t="str">
        <f t="shared" si="13"/>
        <v/>
      </c>
      <c r="N126" s="155" t="str">
        <f t="shared" si="17"/>
        <v/>
      </c>
      <c r="O126" s="155" t="str">
        <f t="shared" si="18"/>
        <v/>
      </c>
      <c r="P126" s="155" t="str">
        <f>IFERROR(VLOOKUP($D126,LISTA!A103:J8353,10,0),"")</f>
        <v/>
      </c>
      <c r="Q126" s="228" t="str">
        <f t="shared" si="19"/>
        <v/>
      </c>
      <c r="R126" s="285" t="str">
        <f t="shared" si="20"/>
        <v/>
      </c>
      <c r="S126" s="189" t="str">
        <f t="shared" si="21"/>
        <v/>
      </c>
      <c r="T126" s="138"/>
      <c r="U126" s="138" t="str">
        <f t="shared" si="14"/>
        <v/>
      </c>
      <c r="V126" s="219" t="str">
        <f t="shared" si="22"/>
        <v/>
      </c>
      <c r="W126" s="220" t="e">
        <f t="shared" si="23"/>
        <v>#VALUE!</v>
      </c>
    </row>
    <row r="127" spans="1:23" s="190" customFormat="1" x14ac:dyDescent="0.25">
      <c r="A127" s="162"/>
      <c r="B127" s="154" t="str">
        <f t="shared" si="15"/>
        <v/>
      </c>
      <c r="C127" s="499" t="str">
        <f t="shared" si="16"/>
        <v/>
      </c>
      <c r="D127" s="157"/>
      <c r="E127" s="716" t="str">
        <f>IFERROR(VLOOKUP($D127,LISTA!A104:J8354,4,0),"")</f>
        <v/>
      </c>
      <c r="F127" s="716"/>
      <c r="G127" s="716" t="str">
        <f>IFERROR(VLOOKUP($D127,LISTA!A103:J8353,5,0),"")</f>
        <v/>
      </c>
      <c r="H127" s="716"/>
      <c r="I127" s="157"/>
      <c r="J127" s="144" t="str">
        <f>IFERROR(VLOOKUP($D127,LISTA!A68:J8318,7,0),"")</f>
        <v/>
      </c>
      <c r="K127" s="144" t="str">
        <f>IFERROR(VLOOKUP($D127,LISTA!A68:J8318,8,0),"")</f>
        <v/>
      </c>
      <c r="L127" s="144" t="str">
        <f t="shared" si="12"/>
        <v/>
      </c>
      <c r="M127" s="227" t="str">
        <f t="shared" si="13"/>
        <v/>
      </c>
      <c r="N127" s="155" t="str">
        <f t="shared" si="17"/>
        <v/>
      </c>
      <c r="O127" s="155" t="str">
        <f t="shared" si="18"/>
        <v/>
      </c>
      <c r="P127" s="155" t="str">
        <f>IFERROR(VLOOKUP($D127,LISTA!A104:J8354,10,0),"")</f>
        <v/>
      </c>
      <c r="Q127" s="228" t="str">
        <f t="shared" si="19"/>
        <v/>
      </c>
      <c r="R127" s="285" t="str">
        <f t="shared" si="20"/>
        <v/>
      </c>
      <c r="S127" s="189" t="str">
        <f t="shared" si="21"/>
        <v/>
      </c>
      <c r="T127" s="138"/>
      <c r="U127" s="138" t="str">
        <f t="shared" si="14"/>
        <v/>
      </c>
      <c r="V127" s="219" t="str">
        <f t="shared" si="22"/>
        <v/>
      </c>
      <c r="W127" s="220" t="e">
        <f t="shared" si="23"/>
        <v>#VALUE!</v>
      </c>
    </row>
    <row r="128" spans="1:23" s="190" customFormat="1" x14ac:dyDescent="0.25">
      <c r="A128" s="162"/>
      <c r="B128" s="154" t="str">
        <f t="shared" si="15"/>
        <v/>
      </c>
      <c r="C128" s="499" t="str">
        <f t="shared" si="16"/>
        <v/>
      </c>
      <c r="D128" s="157"/>
      <c r="E128" s="716" t="str">
        <f>IFERROR(VLOOKUP($D128,LISTA!A105:J8355,4,0),"")</f>
        <v/>
      </c>
      <c r="F128" s="716"/>
      <c r="G128" s="716" t="str">
        <f>IFERROR(VLOOKUP($D128,LISTA!A104:J8354,5,0),"")</f>
        <v/>
      </c>
      <c r="H128" s="716"/>
      <c r="I128" s="157"/>
      <c r="J128" s="144" t="str">
        <f>IFERROR(VLOOKUP($D128,LISTA!A69:J8319,7,0),"")</f>
        <v/>
      </c>
      <c r="K128" s="144" t="str">
        <f>IFERROR(VLOOKUP($D128,LISTA!A69:J8319,8,0),"")</f>
        <v/>
      </c>
      <c r="L128" s="144" t="str">
        <f t="shared" si="12"/>
        <v/>
      </c>
      <c r="M128" s="227" t="str">
        <f t="shared" si="13"/>
        <v/>
      </c>
      <c r="N128" s="155" t="str">
        <f t="shared" si="17"/>
        <v/>
      </c>
      <c r="O128" s="155" t="str">
        <f t="shared" si="18"/>
        <v/>
      </c>
      <c r="P128" s="155" t="str">
        <f>IFERROR(VLOOKUP($D128,LISTA!A105:J8355,10,0),"")</f>
        <v/>
      </c>
      <c r="Q128" s="228" t="str">
        <f t="shared" si="19"/>
        <v/>
      </c>
      <c r="R128" s="285" t="str">
        <f t="shared" si="20"/>
        <v/>
      </c>
      <c r="S128" s="189" t="str">
        <f t="shared" si="21"/>
        <v/>
      </c>
      <c r="T128" s="138"/>
      <c r="U128" s="138" t="str">
        <f t="shared" si="14"/>
        <v/>
      </c>
      <c r="V128" s="219" t="str">
        <f t="shared" si="22"/>
        <v/>
      </c>
      <c r="W128" s="220" t="e">
        <f t="shared" si="23"/>
        <v>#VALUE!</v>
      </c>
    </row>
    <row r="129" spans="1:23" s="190" customFormat="1" x14ac:dyDescent="0.25">
      <c r="A129" s="162"/>
      <c r="B129" s="154" t="str">
        <f t="shared" si="15"/>
        <v/>
      </c>
      <c r="C129" s="499" t="str">
        <f t="shared" si="16"/>
        <v/>
      </c>
      <c r="D129" s="157"/>
      <c r="E129" s="716" t="str">
        <f>IFERROR(VLOOKUP($D129,LISTA!A106:J8356,4,0),"")</f>
        <v/>
      </c>
      <c r="F129" s="716"/>
      <c r="G129" s="716" t="str">
        <f>IFERROR(VLOOKUP($D129,LISTA!A105:J8355,5,0),"")</f>
        <v/>
      </c>
      <c r="H129" s="716"/>
      <c r="I129" s="157"/>
      <c r="J129" s="144" t="str">
        <f>IFERROR(VLOOKUP($D129,LISTA!A70:J8320,7,0),"")</f>
        <v/>
      </c>
      <c r="K129" s="144" t="str">
        <f>IFERROR(VLOOKUP($D129,LISTA!A70:J8320,8,0),"")</f>
        <v/>
      </c>
      <c r="L129" s="144" t="str">
        <f t="shared" si="12"/>
        <v/>
      </c>
      <c r="M129" s="227" t="str">
        <f t="shared" si="13"/>
        <v/>
      </c>
      <c r="N129" s="155" t="str">
        <f t="shared" si="17"/>
        <v/>
      </c>
      <c r="O129" s="155" t="str">
        <f t="shared" si="18"/>
        <v/>
      </c>
      <c r="P129" s="155" t="str">
        <f>IFERROR(VLOOKUP($D129,LISTA!A106:J8356,10,0),"")</f>
        <v/>
      </c>
      <c r="Q129" s="228" t="str">
        <f t="shared" si="19"/>
        <v/>
      </c>
      <c r="R129" s="285" t="str">
        <f t="shared" si="20"/>
        <v/>
      </c>
      <c r="S129" s="189" t="str">
        <f t="shared" si="21"/>
        <v/>
      </c>
      <c r="T129" s="138"/>
      <c r="U129" s="138" t="str">
        <f t="shared" si="14"/>
        <v/>
      </c>
      <c r="V129" s="219" t="str">
        <f t="shared" si="22"/>
        <v/>
      </c>
      <c r="W129" s="220" t="e">
        <f t="shared" si="23"/>
        <v>#VALUE!</v>
      </c>
    </row>
    <row r="130" spans="1:23" s="190" customFormat="1" x14ac:dyDescent="0.25">
      <c r="A130" s="162"/>
      <c r="B130" s="154" t="str">
        <f t="shared" si="15"/>
        <v/>
      </c>
      <c r="C130" s="499" t="str">
        <f t="shared" si="16"/>
        <v/>
      </c>
      <c r="D130" s="157"/>
      <c r="E130" s="716" t="str">
        <f>IFERROR(VLOOKUP($D130,LISTA!A107:J8357,4,0),"")</f>
        <v/>
      </c>
      <c r="F130" s="716"/>
      <c r="G130" s="716" t="str">
        <f>IFERROR(VLOOKUP($D130,LISTA!A106:J8356,5,0),"")</f>
        <v/>
      </c>
      <c r="H130" s="716"/>
      <c r="I130" s="157"/>
      <c r="J130" s="144" t="str">
        <f>IFERROR(VLOOKUP($D130,LISTA!A71:J8321,7,0),"")</f>
        <v/>
      </c>
      <c r="K130" s="144" t="str">
        <f>IFERROR(VLOOKUP($D130,LISTA!A71:J8321,8,0),"")</f>
        <v/>
      </c>
      <c r="L130" s="144" t="str">
        <f t="shared" si="12"/>
        <v/>
      </c>
      <c r="M130" s="227" t="str">
        <f t="shared" si="13"/>
        <v/>
      </c>
      <c r="N130" s="155" t="str">
        <f t="shared" si="17"/>
        <v/>
      </c>
      <c r="O130" s="155" t="str">
        <f t="shared" si="18"/>
        <v/>
      </c>
      <c r="P130" s="155" t="str">
        <f>IFERROR(VLOOKUP($D130,LISTA!A107:J8357,10,0),"")</f>
        <v/>
      </c>
      <c r="Q130" s="228" t="str">
        <f t="shared" si="19"/>
        <v/>
      </c>
      <c r="R130" s="285" t="str">
        <f t="shared" si="20"/>
        <v/>
      </c>
      <c r="S130" s="189" t="str">
        <f t="shared" si="21"/>
        <v/>
      </c>
      <c r="T130" s="138"/>
      <c r="U130" s="138" t="str">
        <f t="shared" si="14"/>
        <v/>
      </c>
      <c r="V130" s="219" t="str">
        <f t="shared" si="22"/>
        <v/>
      </c>
      <c r="W130" s="220" t="e">
        <f t="shared" si="23"/>
        <v>#VALUE!</v>
      </c>
    </row>
    <row r="131" spans="1:23" s="190" customFormat="1" x14ac:dyDescent="0.25">
      <c r="A131" s="162"/>
      <c r="B131" s="154" t="str">
        <f t="shared" si="15"/>
        <v/>
      </c>
      <c r="C131" s="499" t="str">
        <f t="shared" si="16"/>
        <v/>
      </c>
      <c r="D131" s="157"/>
      <c r="E131" s="716" t="str">
        <f>IFERROR(VLOOKUP($D131,LISTA!A108:J8358,4,0),"")</f>
        <v/>
      </c>
      <c r="F131" s="716"/>
      <c r="G131" s="716" t="str">
        <f>IFERROR(VLOOKUP($D131,LISTA!A107:J8357,5,0),"")</f>
        <v/>
      </c>
      <c r="H131" s="716"/>
      <c r="I131" s="157"/>
      <c r="J131" s="144" t="str">
        <f>IFERROR(VLOOKUP($D131,LISTA!A72:J8322,7,0),"")</f>
        <v/>
      </c>
      <c r="K131" s="144" t="str">
        <f>IFERROR(VLOOKUP($D131,LISTA!A72:J8322,8,0),"")</f>
        <v/>
      </c>
      <c r="L131" s="144" t="str">
        <f t="shared" si="12"/>
        <v/>
      </c>
      <c r="M131" s="227" t="str">
        <f t="shared" si="13"/>
        <v/>
      </c>
      <c r="N131" s="155" t="str">
        <f t="shared" si="17"/>
        <v/>
      </c>
      <c r="O131" s="155" t="str">
        <f t="shared" si="18"/>
        <v/>
      </c>
      <c r="P131" s="155" t="str">
        <f>IFERROR(VLOOKUP($D131,LISTA!A108:J8358,10,0),"")</f>
        <v/>
      </c>
      <c r="Q131" s="228" t="str">
        <f t="shared" si="19"/>
        <v/>
      </c>
      <c r="R131" s="285" t="str">
        <f t="shared" si="20"/>
        <v/>
      </c>
      <c r="S131" s="189" t="str">
        <f t="shared" si="21"/>
        <v/>
      </c>
      <c r="T131" s="138"/>
      <c r="U131" s="138" t="str">
        <f t="shared" si="14"/>
        <v/>
      </c>
      <c r="V131" s="219" t="str">
        <f t="shared" si="22"/>
        <v/>
      </c>
      <c r="W131" s="220" t="e">
        <f t="shared" si="23"/>
        <v>#VALUE!</v>
      </c>
    </row>
    <row r="132" spans="1:23" s="190" customFormat="1" x14ac:dyDescent="0.25">
      <c r="A132" s="162"/>
      <c r="B132" s="154" t="str">
        <f t="shared" si="15"/>
        <v/>
      </c>
      <c r="C132" s="499" t="str">
        <f t="shared" si="16"/>
        <v/>
      </c>
      <c r="D132" s="157"/>
      <c r="E132" s="716" t="str">
        <f>IFERROR(VLOOKUP($D132,LISTA!A109:J8359,4,0),"")</f>
        <v/>
      </c>
      <c r="F132" s="716"/>
      <c r="G132" s="716" t="str">
        <f>IFERROR(VLOOKUP($D132,LISTA!A108:J8358,5,0),"")</f>
        <v/>
      </c>
      <c r="H132" s="716"/>
      <c r="I132" s="157"/>
      <c r="J132" s="144" t="str">
        <f>IFERROR(VLOOKUP($D132,LISTA!A73:J8323,7,0),"")</f>
        <v/>
      </c>
      <c r="K132" s="144" t="str">
        <f>IFERROR(VLOOKUP($D132,LISTA!A73:J8323,8,0),"")</f>
        <v/>
      </c>
      <c r="L132" s="144" t="str">
        <f t="shared" si="12"/>
        <v/>
      </c>
      <c r="M132" s="227" t="str">
        <f t="shared" si="13"/>
        <v/>
      </c>
      <c r="N132" s="155" t="str">
        <f t="shared" si="17"/>
        <v/>
      </c>
      <c r="O132" s="155" t="str">
        <f t="shared" si="18"/>
        <v/>
      </c>
      <c r="P132" s="155" t="str">
        <f>IFERROR(VLOOKUP($D132,LISTA!A109:J8359,10,0),"")</f>
        <v/>
      </c>
      <c r="Q132" s="228" t="str">
        <f t="shared" si="19"/>
        <v/>
      </c>
      <c r="R132" s="285" t="str">
        <f t="shared" si="20"/>
        <v/>
      </c>
      <c r="S132" s="189" t="str">
        <f t="shared" si="21"/>
        <v/>
      </c>
      <c r="T132" s="138"/>
      <c r="U132" s="138" t="str">
        <f t="shared" si="14"/>
        <v/>
      </c>
      <c r="V132" s="219" t="str">
        <f t="shared" si="22"/>
        <v/>
      </c>
      <c r="W132" s="220" t="e">
        <f t="shared" si="23"/>
        <v>#VALUE!</v>
      </c>
    </row>
    <row r="133" spans="1:23" s="190" customFormat="1" x14ac:dyDescent="0.25">
      <c r="A133" s="162"/>
      <c r="B133" s="154" t="str">
        <f t="shared" si="15"/>
        <v/>
      </c>
      <c r="C133" s="499" t="str">
        <f t="shared" si="16"/>
        <v/>
      </c>
      <c r="D133" s="157"/>
      <c r="E133" s="716" t="str">
        <f>IFERROR(VLOOKUP($D133,LISTA!A110:J8360,4,0),"")</f>
        <v/>
      </c>
      <c r="F133" s="716"/>
      <c r="G133" s="716" t="str">
        <f>IFERROR(VLOOKUP($D133,LISTA!A109:J8359,5,0),"")</f>
        <v/>
      </c>
      <c r="H133" s="716"/>
      <c r="I133" s="157"/>
      <c r="J133" s="144" t="str">
        <f>IFERROR(VLOOKUP($D133,LISTA!A74:J8324,7,0),"")</f>
        <v/>
      </c>
      <c r="K133" s="144" t="str">
        <f>IFERROR(VLOOKUP($D133,LISTA!A74:J8324,8,0),"")</f>
        <v/>
      </c>
      <c r="L133" s="144" t="str">
        <f t="shared" si="12"/>
        <v/>
      </c>
      <c r="M133" s="227" t="str">
        <f t="shared" si="13"/>
        <v/>
      </c>
      <c r="N133" s="155" t="str">
        <f t="shared" si="17"/>
        <v/>
      </c>
      <c r="O133" s="155" t="str">
        <f t="shared" si="18"/>
        <v/>
      </c>
      <c r="P133" s="155" t="str">
        <f>IFERROR(VLOOKUP($D133,LISTA!A110:J8360,10,0),"")</f>
        <v/>
      </c>
      <c r="Q133" s="228" t="str">
        <f t="shared" si="19"/>
        <v/>
      </c>
      <c r="R133" s="285" t="str">
        <f t="shared" si="20"/>
        <v/>
      </c>
      <c r="S133" s="189" t="str">
        <f t="shared" si="21"/>
        <v/>
      </c>
      <c r="T133" s="138"/>
      <c r="U133" s="138" t="str">
        <f t="shared" si="14"/>
        <v/>
      </c>
      <c r="V133" s="219" t="str">
        <f t="shared" si="22"/>
        <v/>
      </c>
      <c r="W133" s="220" t="e">
        <f t="shared" si="23"/>
        <v>#VALUE!</v>
      </c>
    </row>
    <row r="134" spans="1:23" s="190" customFormat="1" x14ac:dyDescent="0.25">
      <c r="A134" s="162"/>
      <c r="B134" s="154" t="str">
        <f t="shared" si="15"/>
        <v/>
      </c>
      <c r="C134" s="499" t="str">
        <f t="shared" si="16"/>
        <v/>
      </c>
      <c r="D134" s="157"/>
      <c r="E134" s="716" t="str">
        <f>IFERROR(VLOOKUP($D134,LISTA!A111:J8361,4,0),"")</f>
        <v/>
      </c>
      <c r="F134" s="716"/>
      <c r="G134" s="716" t="str">
        <f>IFERROR(VLOOKUP($D134,LISTA!A110:J8360,5,0),"")</f>
        <v/>
      </c>
      <c r="H134" s="716"/>
      <c r="I134" s="157"/>
      <c r="J134" s="144" t="str">
        <f>IFERROR(VLOOKUP($D134,LISTA!A75:J8325,7,0),"")</f>
        <v/>
      </c>
      <c r="K134" s="144" t="str">
        <f>IFERROR(VLOOKUP($D134,LISTA!A75:J8325,8,0),"")</f>
        <v/>
      </c>
      <c r="L134" s="144" t="str">
        <f t="shared" si="12"/>
        <v/>
      </c>
      <c r="M134" s="227" t="str">
        <f t="shared" si="13"/>
        <v/>
      </c>
      <c r="N134" s="155" t="str">
        <f t="shared" si="17"/>
        <v/>
      </c>
      <c r="O134" s="155" t="str">
        <f t="shared" si="18"/>
        <v/>
      </c>
      <c r="P134" s="155" t="str">
        <f>IFERROR(VLOOKUP($D134,LISTA!A111:J8361,10,0),"")</f>
        <v/>
      </c>
      <c r="Q134" s="228" t="str">
        <f t="shared" si="19"/>
        <v/>
      </c>
      <c r="R134" s="285" t="str">
        <f t="shared" si="20"/>
        <v/>
      </c>
      <c r="S134" s="189" t="str">
        <f t="shared" si="21"/>
        <v/>
      </c>
      <c r="T134" s="138"/>
      <c r="U134" s="138" t="str">
        <f t="shared" si="14"/>
        <v/>
      </c>
      <c r="V134" s="219" t="str">
        <f t="shared" si="22"/>
        <v/>
      </c>
      <c r="W134" s="220" t="e">
        <f t="shared" si="23"/>
        <v>#VALUE!</v>
      </c>
    </row>
    <row r="135" spans="1:23" s="190" customFormat="1" x14ac:dyDescent="0.25">
      <c r="A135" s="162"/>
      <c r="B135" s="154" t="str">
        <f t="shared" si="15"/>
        <v/>
      </c>
      <c r="C135" s="499" t="str">
        <f t="shared" si="16"/>
        <v/>
      </c>
      <c r="D135" s="157"/>
      <c r="E135" s="716" t="str">
        <f>IFERROR(VLOOKUP($D135,LISTA!A112:J8362,4,0),"")</f>
        <v/>
      </c>
      <c r="F135" s="716"/>
      <c r="G135" s="716" t="str">
        <f>IFERROR(VLOOKUP($D135,LISTA!A111:J8361,5,0),"")</f>
        <v/>
      </c>
      <c r="H135" s="716"/>
      <c r="I135" s="157"/>
      <c r="J135" s="144" t="str">
        <f>IFERROR(VLOOKUP($D135,LISTA!A76:J8326,7,0),"")</f>
        <v/>
      </c>
      <c r="K135" s="144" t="str">
        <f>IFERROR(VLOOKUP($D135,LISTA!A76:J8326,8,0),"")</f>
        <v/>
      </c>
      <c r="L135" s="144" t="str">
        <f t="shared" si="12"/>
        <v/>
      </c>
      <c r="M135" s="227" t="str">
        <f t="shared" si="13"/>
        <v/>
      </c>
      <c r="N135" s="155" t="str">
        <f t="shared" si="17"/>
        <v/>
      </c>
      <c r="O135" s="155" t="str">
        <f t="shared" si="18"/>
        <v/>
      </c>
      <c r="P135" s="155" t="str">
        <f>IFERROR(VLOOKUP($D135,LISTA!A112:J8362,10,0),"")</f>
        <v/>
      </c>
      <c r="Q135" s="228" t="str">
        <f t="shared" si="19"/>
        <v/>
      </c>
      <c r="R135" s="285" t="str">
        <f t="shared" si="20"/>
        <v/>
      </c>
      <c r="S135" s="189" t="str">
        <f t="shared" si="21"/>
        <v/>
      </c>
      <c r="T135" s="138"/>
      <c r="U135" s="138" t="str">
        <f t="shared" si="14"/>
        <v/>
      </c>
      <c r="V135" s="219" t="str">
        <f t="shared" si="22"/>
        <v/>
      </c>
      <c r="W135" s="220" t="e">
        <f t="shared" si="23"/>
        <v>#VALUE!</v>
      </c>
    </row>
    <row r="136" spans="1:23" s="190" customFormat="1" x14ac:dyDescent="0.25">
      <c r="A136" s="162"/>
      <c r="B136" s="154" t="str">
        <f t="shared" si="15"/>
        <v/>
      </c>
      <c r="C136" s="499" t="str">
        <f t="shared" si="16"/>
        <v/>
      </c>
      <c r="D136" s="157"/>
      <c r="E136" s="716" t="str">
        <f>IFERROR(VLOOKUP($D136,LISTA!A113:J8363,4,0),"")</f>
        <v/>
      </c>
      <c r="F136" s="716"/>
      <c r="G136" s="716" t="str">
        <f>IFERROR(VLOOKUP($D136,LISTA!A112:J8362,5,0),"")</f>
        <v/>
      </c>
      <c r="H136" s="716"/>
      <c r="I136" s="157"/>
      <c r="J136" s="144" t="str">
        <f>IFERROR(VLOOKUP($D136,LISTA!A77:J8327,7,0),"")</f>
        <v/>
      </c>
      <c r="K136" s="144" t="str">
        <f>IFERROR(VLOOKUP($D136,LISTA!A77:J8327,8,0),"")</f>
        <v/>
      </c>
      <c r="L136" s="144" t="str">
        <f t="shared" si="12"/>
        <v/>
      </c>
      <c r="M136" s="227" t="str">
        <f t="shared" si="13"/>
        <v/>
      </c>
      <c r="N136" s="155" t="str">
        <f t="shared" si="17"/>
        <v/>
      </c>
      <c r="O136" s="155" t="str">
        <f t="shared" si="18"/>
        <v/>
      </c>
      <c r="P136" s="155" t="str">
        <f>IFERROR(VLOOKUP($D136,LISTA!A113:J8363,10,0),"")</f>
        <v/>
      </c>
      <c r="Q136" s="228" t="str">
        <f t="shared" si="19"/>
        <v/>
      </c>
      <c r="R136" s="285" t="str">
        <f t="shared" si="20"/>
        <v/>
      </c>
      <c r="S136" s="189" t="str">
        <f t="shared" si="21"/>
        <v/>
      </c>
      <c r="T136" s="138"/>
      <c r="U136" s="138" t="str">
        <f t="shared" si="14"/>
        <v/>
      </c>
      <c r="V136" s="219" t="str">
        <f t="shared" si="22"/>
        <v/>
      </c>
      <c r="W136" s="220" t="e">
        <f t="shared" si="23"/>
        <v>#VALUE!</v>
      </c>
    </row>
    <row r="137" spans="1:23" s="190" customFormat="1" x14ac:dyDescent="0.25">
      <c r="A137" s="162"/>
      <c r="B137" s="154" t="str">
        <f t="shared" si="15"/>
        <v/>
      </c>
      <c r="C137" s="499" t="str">
        <f t="shared" si="16"/>
        <v/>
      </c>
      <c r="D137" s="157"/>
      <c r="E137" s="716" t="str">
        <f>IFERROR(VLOOKUP($D137,LISTA!A114:J8364,4,0),"")</f>
        <v/>
      </c>
      <c r="F137" s="716"/>
      <c r="G137" s="716" t="str">
        <f>IFERROR(VLOOKUP($D137,LISTA!A113:J8363,5,0),"")</f>
        <v/>
      </c>
      <c r="H137" s="716"/>
      <c r="I137" s="157"/>
      <c r="J137" s="144" t="str">
        <f>IFERROR(VLOOKUP($D137,LISTA!A78:J8328,7,0),"")</f>
        <v/>
      </c>
      <c r="K137" s="144" t="str">
        <f>IFERROR(VLOOKUP($D137,LISTA!A78:J8328,8,0),"")</f>
        <v/>
      </c>
      <c r="L137" s="144" t="str">
        <f t="shared" si="12"/>
        <v/>
      </c>
      <c r="M137" s="227" t="str">
        <f t="shared" si="13"/>
        <v/>
      </c>
      <c r="N137" s="155" t="str">
        <f t="shared" si="17"/>
        <v/>
      </c>
      <c r="O137" s="155" t="str">
        <f t="shared" si="18"/>
        <v/>
      </c>
      <c r="P137" s="155" t="str">
        <f>IFERROR(VLOOKUP($D137,LISTA!A114:J8364,10,0),"")</f>
        <v/>
      </c>
      <c r="Q137" s="228" t="str">
        <f t="shared" si="19"/>
        <v/>
      </c>
      <c r="R137" s="285" t="str">
        <f t="shared" si="20"/>
        <v/>
      </c>
      <c r="S137" s="189" t="str">
        <f t="shared" si="21"/>
        <v/>
      </c>
      <c r="T137" s="138"/>
      <c r="U137" s="138" t="str">
        <f t="shared" si="14"/>
        <v/>
      </c>
      <c r="V137" s="219" t="str">
        <f t="shared" si="22"/>
        <v/>
      </c>
      <c r="W137" s="220" t="e">
        <f t="shared" si="23"/>
        <v>#VALUE!</v>
      </c>
    </row>
    <row r="138" spans="1:23" s="190" customFormat="1" x14ac:dyDescent="0.25">
      <c r="A138" s="162"/>
      <c r="B138" s="154" t="str">
        <f t="shared" si="15"/>
        <v/>
      </c>
      <c r="C138" s="499" t="str">
        <f t="shared" si="16"/>
        <v/>
      </c>
      <c r="D138" s="157"/>
      <c r="E138" s="716" t="str">
        <f>IFERROR(VLOOKUP($D138,LISTA!A115:J8365,4,0),"")</f>
        <v/>
      </c>
      <c r="F138" s="716"/>
      <c r="G138" s="716" t="str">
        <f>IFERROR(VLOOKUP($D138,LISTA!A114:J8364,5,0),"")</f>
        <v/>
      </c>
      <c r="H138" s="716"/>
      <c r="I138" s="157"/>
      <c r="J138" s="144" t="str">
        <f>IFERROR(VLOOKUP($D138,LISTA!A79:J8329,7,0),"")</f>
        <v/>
      </c>
      <c r="K138" s="144" t="str">
        <f>IFERROR(VLOOKUP($D138,LISTA!A79:J8329,8,0),"")</f>
        <v/>
      </c>
      <c r="L138" s="144" t="str">
        <f t="shared" si="12"/>
        <v/>
      </c>
      <c r="M138" s="227" t="str">
        <f t="shared" si="13"/>
        <v/>
      </c>
      <c r="N138" s="155" t="str">
        <f t="shared" si="17"/>
        <v/>
      </c>
      <c r="O138" s="155" t="str">
        <f t="shared" si="18"/>
        <v/>
      </c>
      <c r="P138" s="155" t="str">
        <f>IFERROR(VLOOKUP($D138,LISTA!A115:J8365,10,0),"")</f>
        <v/>
      </c>
      <c r="Q138" s="228" t="str">
        <f t="shared" si="19"/>
        <v/>
      </c>
      <c r="R138" s="285" t="str">
        <f t="shared" si="20"/>
        <v/>
      </c>
      <c r="S138" s="189" t="str">
        <f t="shared" si="21"/>
        <v/>
      </c>
      <c r="T138" s="138"/>
      <c r="U138" s="138" t="str">
        <f t="shared" si="14"/>
        <v/>
      </c>
      <c r="V138" s="219" t="str">
        <f t="shared" si="22"/>
        <v/>
      </c>
      <c r="W138" s="220" t="e">
        <f t="shared" si="23"/>
        <v>#VALUE!</v>
      </c>
    </row>
    <row r="139" spans="1:23" s="190" customFormat="1" x14ac:dyDescent="0.25">
      <c r="A139" s="162"/>
      <c r="B139" s="154" t="str">
        <f t="shared" si="15"/>
        <v/>
      </c>
      <c r="C139" s="499" t="str">
        <f t="shared" si="16"/>
        <v/>
      </c>
      <c r="D139" s="157"/>
      <c r="E139" s="716" t="str">
        <f>IFERROR(VLOOKUP($D139,LISTA!A116:J8366,4,0),"")</f>
        <v/>
      </c>
      <c r="F139" s="716"/>
      <c r="G139" s="716" t="str">
        <f>IFERROR(VLOOKUP($D139,LISTA!A115:J8365,5,0),"")</f>
        <v/>
      </c>
      <c r="H139" s="716"/>
      <c r="I139" s="157"/>
      <c r="J139" s="144" t="str">
        <f>IFERROR(VLOOKUP($D139,LISTA!A80:J8330,7,0),"")</f>
        <v/>
      </c>
      <c r="K139" s="144" t="str">
        <f>IFERROR(VLOOKUP($D139,LISTA!A80:J8330,8,0),"")</f>
        <v/>
      </c>
      <c r="L139" s="144" t="str">
        <f t="shared" si="12"/>
        <v/>
      </c>
      <c r="M139" s="227" t="str">
        <f t="shared" si="13"/>
        <v/>
      </c>
      <c r="N139" s="155" t="str">
        <f t="shared" si="17"/>
        <v/>
      </c>
      <c r="O139" s="155" t="str">
        <f t="shared" si="18"/>
        <v/>
      </c>
      <c r="P139" s="155" t="str">
        <f>IFERROR(VLOOKUP($D139,LISTA!A116:J8366,10,0),"")</f>
        <v/>
      </c>
      <c r="Q139" s="228" t="str">
        <f t="shared" si="19"/>
        <v/>
      </c>
      <c r="R139" s="285" t="str">
        <f t="shared" si="20"/>
        <v/>
      </c>
      <c r="S139" s="189" t="str">
        <f t="shared" si="21"/>
        <v/>
      </c>
      <c r="T139" s="138"/>
      <c r="U139" s="138" t="str">
        <f t="shared" si="14"/>
        <v/>
      </c>
      <c r="V139" s="219" t="str">
        <f t="shared" si="22"/>
        <v/>
      </c>
      <c r="W139" s="220" t="e">
        <f t="shared" si="23"/>
        <v>#VALUE!</v>
      </c>
    </row>
    <row r="140" spans="1:23" s="190" customFormat="1" x14ac:dyDescent="0.25">
      <c r="A140" s="162"/>
      <c r="B140" s="154" t="str">
        <f t="shared" si="15"/>
        <v/>
      </c>
      <c r="C140" s="499" t="str">
        <f t="shared" si="16"/>
        <v/>
      </c>
      <c r="D140" s="157"/>
      <c r="E140" s="716" t="str">
        <f>IFERROR(VLOOKUP($D140,LISTA!A117:J8367,4,0),"")</f>
        <v/>
      </c>
      <c r="F140" s="716"/>
      <c r="G140" s="716" t="str">
        <f>IFERROR(VLOOKUP($D140,LISTA!A116:J8366,5,0),"")</f>
        <v/>
      </c>
      <c r="H140" s="716"/>
      <c r="I140" s="157"/>
      <c r="J140" s="144" t="str">
        <f>IFERROR(VLOOKUP($D140,LISTA!A81:J8331,7,0),"")</f>
        <v/>
      </c>
      <c r="K140" s="144" t="str">
        <f>IFERROR(VLOOKUP($D140,LISTA!A81:J8331,8,0),"")</f>
        <v/>
      </c>
      <c r="L140" s="144" t="str">
        <f t="shared" si="12"/>
        <v/>
      </c>
      <c r="M140" s="227" t="str">
        <f t="shared" si="13"/>
        <v/>
      </c>
      <c r="N140" s="155" t="str">
        <f t="shared" si="17"/>
        <v/>
      </c>
      <c r="O140" s="155" t="str">
        <f t="shared" si="18"/>
        <v/>
      </c>
      <c r="P140" s="155" t="str">
        <f>IFERROR(VLOOKUP($D140,LISTA!A117:J8367,10,0),"")</f>
        <v/>
      </c>
      <c r="Q140" s="228" t="str">
        <f t="shared" si="19"/>
        <v/>
      </c>
      <c r="R140" s="285" t="str">
        <f t="shared" si="20"/>
        <v/>
      </c>
      <c r="S140" s="189" t="str">
        <f t="shared" si="21"/>
        <v/>
      </c>
      <c r="T140" s="138"/>
      <c r="U140" s="138" t="str">
        <f t="shared" si="14"/>
        <v/>
      </c>
      <c r="V140" s="219" t="str">
        <f t="shared" si="22"/>
        <v/>
      </c>
      <c r="W140" s="220" t="e">
        <f t="shared" si="23"/>
        <v>#VALUE!</v>
      </c>
    </row>
    <row r="141" spans="1:23" s="190" customFormat="1" x14ac:dyDescent="0.25">
      <c r="A141" s="162"/>
      <c r="B141" s="154" t="str">
        <f t="shared" si="15"/>
        <v/>
      </c>
      <c r="C141" s="499" t="str">
        <f t="shared" si="16"/>
        <v/>
      </c>
      <c r="D141" s="275"/>
      <c r="E141" s="716" t="str">
        <f>IFERROR(VLOOKUP($D141,LISTA!A118:J8368,4,0),"")</f>
        <v/>
      </c>
      <c r="F141" s="716"/>
      <c r="G141" s="716" t="str">
        <f>IFERROR(VLOOKUP($D141,LISTA!A117:J8367,5,0),"")</f>
        <v/>
      </c>
      <c r="H141" s="716"/>
      <c r="I141" s="157"/>
      <c r="J141" s="144" t="str">
        <f>IFERROR(VLOOKUP($D141,LISTA!A82:J8332,7,0),"")</f>
        <v/>
      </c>
      <c r="K141" s="144" t="str">
        <f>IFERROR(VLOOKUP($D141,LISTA!A82:J8332,8,0),"")</f>
        <v/>
      </c>
      <c r="L141" s="144" t="str">
        <f t="shared" si="12"/>
        <v/>
      </c>
      <c r="M141" s="227" t="str">
        <f t="shared" si="13"/>
        <v/>
      </c>
      <c r="N141" s="155" t="str">
        <f t="shared" si="17"/>
        <v/>
      </c>
      <c r="O141" s="155" t="str">
        <f t="shared" si="18"/>
        <v/>
      </c>
      <c r="P141" s="155" t="str">
        <f>IFERROR(VLOOKUP($D141,LISTA!A118:J8368,10,0),"")</f>
        <v/>
      </c>
      <c r="Q141" s="228" t="str">
        <f t="shared" si="19"/>
        <v/>
      </c>
      <c r="R141" s="285" t="str">
        <f t="shared" si="20"/>
        <v/>
      </c>
      <c r="S141" s="189" t="str">
        <f t="shared" si="21"/>
        <v/>
      </c>
      <c r="T141" s="138"/>
      <c r="U141" s="138" t="str">
        <f t="shared" si="14"/>
        <v/>
      </c>
      <c r="V141" s="219" t="str">
        <f t="shared" si="22"/>
        <v/>
      </c>
      <c r="W141" s="220" t="e">
        <f t="shared" si="23"/>
        <v>#VALUE!</v>
      </c>
    </row>
    <row r="142" spans="1:23" s="190" customFormat="1" x14ac:dyDescent="0.25">
      <c r="A142" s="162"/>
      <c r="B142" s="154" t="str">
        <f t="shared" si="15"/>
        <v/>
      </c>
      <c r="C142" s="499" t="str">
        <f t="shared" si="16"/>
        <v/>
      </c>
      <c r="D142" s="157"/>
      <c r="E142" s="716" t="str">
        <f>IFERROR(VLOOKUP($D142,LISTA!A119:J8369,4,0),"")</f>
        <v/>
      </c>
      <c r="F142" s="716"/>
      <c r="G142" s="716" t="str">
        <f>IFERROR(VLOOKUP($D142,LISTA!A118:J8368,5,0),"")</f>
        <v/>
      </c>
      <c r="H142" s="716"/>
      <c r="I142" s="157"/>
      <c r="J142" s="144" t="str">
        <f>IFERROR(VLOOKUP($D142,LISTA!A83:J8333,7,0),"")</f>
        <v/>
      </c>
      <c r="K142" s="144" t="str">
        <f>IFERROR(VLOOKUP($D142,LISTA!A83:J8333,8,0),"")</f>
        <v/>
      </c>
      <c r="L142" s="144" t="str">
        <f t="shared" si="12"/>
        <v/>
      </c>
      <c r="M142" s="227" t="str">
        <f t="shared" si="13"/>
        <v/>
      </c>
      <c r="N142" s="155" t="str">
        <f t="shared" si="17"/>
        <v/>
      </c>
      <c r="O142" s="155" t="str">
        <f t="shared" si="18"/>
        <v/>
      </c>
      <c r="P142" s="155" t="str">
        <f>IFERROR(VLOOKUP($D142,LISTA!A119:J8369,10,0),"")</f>
        <v/>
      </c>
      <c r="Q142" s="228" t="str">
        <f t="shared" si="19"/>
        <v/>
      </c>
      <c r="R142" s="285" t="str">
        <f t="shared" si="20"/>
        <v/>
      </c>
      <c r="S142" s="189" t="str">
        <f t="shared" si="21"/>
        <v/>
      </c>
      <c r="T142" s="138"/>
      <c r="U142" s="138" t="str">
        <f t="shared" si="14"/>
        <v/>
      </c>
      <c r="V142" s="219" t="str">
        <f t="shared" si="22"/>
        <v/>
      </c>
      <c r="W142" s="220" t="e">
        <f t="shared" si="23"/>
        <v>#VALUE!</v>
      </c>
    </row>
    <row r="143" spans="1:23" s="190" customFormat="1" x14ac:dyDescent="0.25">
      <c r="A143" s="162"/>
      <c r="B143" s="154" t="str">
        <f t="shared" si="15"/>
        <v/>
      </c>
      <c r="C143" s="499" t="str">
        <f t="shared" si="16"/>
        <v/>
      </c>
      <c r="D143" s="157"/>
      <c r="E143" s="716" t="str">
        <f>IFERROR(VLOOKUP($D143,LISTA!A120:J8370,4,0),"")</f>
        <v/>
      </c>
      <c r="F143" s="716"/>
      <c r="G143" s="716" t="str">
        <f>IFERROR(VLOOKUP($D143,LISTA!A119:J8369,5,0),"")</f>
        <v/>
      </c>
      <c r="H143" s="716"/>
      <c r="I143" s="157"/>
      <c r="J143" s="144" t="str">
        <f>IFERROR(VLOOKUP($D143,LISTA!A84:J8334,7,0),"")</f>
        <v/>
      </c>
      <c r="K143" s="144" t="str">
        <f>IFERROR(VLOOKUP($D143,LISTA!A84:J8334,8,0),"")</f>
        <v/>
      </c>
      <c r="L143" s="144" t="str">
        <f t="shared" si="12"/>
        <v/>
      </c>
      <c r="M143" s="227" t="str">
        <f t="shared" si="13"/>
        <v/>
      </c>
      <c r="N143" s="155" t="str">
        <f t="shared" si="17"/>
        <v/>
      </c>
      <c r="O143" s="155" t="str">
        <f t="shared" si="18"/>
        <v/>
      </c>
      <c r="P143" s="155" t="str">
        <f>IFERROR(VLOOKUP($D143,LISTA!A120:J8370,10,0),"")</f>
        <v/>
      </c>
      <c r="Q143" s="228" t="str">
        <f t="shared" si="19"/>
        <v/>
      </c>
      <c r="R143" s="285" t="str">
        <f t="shared" si="20"/>
        <v/>
      </c>
      <c r="S143" s="189" t="str">
        <f t="shared" si="21"/>
        <v/>
      </c>
      <c r="T143" s="138"/>
      <c r="U143" s="138" t="str">
        <f t="shared" si="14"/>
        <v/>
      </c>
      <c r="V143" s="219" t="str">
        <f t="shared" si="22"/>
        <v/>
      </c>
      <c r="W143" s="220" t="e">
        <f t="shared" si="23"/>
        <v>#VALUE!</v>
      </c>
    </row>
    <row r="144" spans="1:23" s="190" customFormat="1" x14ac:dyDescent="0.25">
      <c r="A144" s="162"/>
      <c r="B144" s="154" t="str">
        <f t="shared" si="15"/>
        <v/>
      </c>
      <c r="C144" s="499" t="str">
        <f t="shared" si="16"/>
        <v/>
      </c>
      <c r="D144" s="157"/>
      <c r="E144" s="716" t="str">
        <f>IFERROR(VLOOKUP($D144,LISTA!A121:J8371,4,0),"")</f>
        <v/>
      </c>
      <c r="F144" s="716"/>
      <c r="G144" s="716" t="str">
        <f>IFERROR(VLOOKUP($D144,LISTA!A120:J8370,5,0),"")</f>
        <v/>
      </c>
      <c r="H144" s="716"/>
      <c r="I144" s="157"/>
      <c r="J144" s="144" t="str">
        <f>IFERROR(VLOOKUP($D144,LISTA!A85:J8335,7,0),"")</f>
        <v/>
      </c>
      <c r="K144" s="144" t="str">
        <f>IFERROR(VLOOKUP($D144,LISTA!A85:J8335,8,0),"")</f>
        <v/>
      </c>
      <c r="L144" s="144" t="str">
        <f t="shared" si="12"/>
        <v/>
      </c>
      <c r="M144" s="227" t="str">
        <f t="shared" si="13"/>
        <v/>
      </c>
      <c r="N144" s="155" t="str">
        <f t="shared" si="17"/>
        <v/>
      </c>
      <c r="O144" s="155" t="str">
        <f t="shared" si="18"/>
        <v/>
      </c>
      <c r="P144" s="155" t="str">
        <f>IFERROR(VLOOKUP($D144,LISTA!A121:J8371,10,0),"")</f>
        <v/>
      </c>
      <c r="Q144" s="228" t="str">
        <f t="shared" si="19"/>
        <v/>
      </c>
      <c r="R144" s="285" t="str">
        <f t="shared" si="20"/>
        <v/>
      </c>
      <c r="S144" s="189" t="str">
        <f t="shared" si="21"/>
        <v/>
      </c>
      <c r="T144" s="138"/>
      <c r="U144" s="138" t="str">
        <f t="shared" si="14"/>
        <v/>
      </c>
      <c r="V144" s="219" t="str">
        <f t="shared" si="22"/>
        <v/>
      </c>
      <c r="W144" s="220" t="e">
        <f t="shared" si="23"/>
        <v>#VALUE!</v>
      </c>
    </row>
    <row r="145" spans="1:23" s="190" customFormat="1" x14ac:dyDescent="0.25">
      <c r="A145" s="162"/>
      <c r="B145" s="154" t="str">
        <f t="shared" si="15"/>
        <v/>
      </c>
      <c r="C145" s="499" t="str">
        <f t="shared" si="16"/>
        <v/>
      </c>
      <c r="D145" s="157"/>
      <c r="E145" s="716" t="str">
        <f>IFERROR(VLOOKUP($D145,LISTA!A122:J8372,4,0),"")</f>
        <v/>
      </c>
      <c r="F145" s="716"/>
      <c r="G145" s="716" t="str">
        <f>IFERROR(VLOOKUP($D145,LISTA!A121:J8371,5,0),"")</f>
        <v/>
      </c>
      <c r="H145" s="716"/>
      <c r="I145" s="157"/>
      <c r="J145" s="144" t="str">
        <f>IFERROR(VLOOKUP($D145,LISTA!A86:J8336,7,0),"")</f>
        <v/>
      </c>
      <c r="K145" s="144" t="str">
        <f>IFERROR(VLOOKUP($D145,LISTA!A86:J8336,8,0),"")</f>
        <v/>
      </c>
      <c r="L145" s="144" t="str">
        <f t="shared" ref="L145:L206" si="24">IF(OR(K145=$T$8,K145=$T$9,K145=$T$12,K145=$T$13,K145=$T$14,K145=$T$15,K145=$T$16,K145=$T$17,K145=$T$18,K145=$T$19,K145=$T$20,K145=$T$21,K145=$T$22,K145=$T$23,K145=$T$24,K145=$T$25,K145=$T$26),$T$7,IF(OR(K145=$T$30,K145=$T$31),$T$29,IF(OR(K145=$T$36),$T$35,"")))</f>
        <v/>
      </c>
      <c r="M145" s="227" t="str">
        <f t="shared" ref="M145:M206" si="25">IF(AND($U145&lt;&gt;"PUNTA",$U145="INSTA",$L145="EXCLUSIVA"),0.25,IF(AND($U145="PUNTA",$U145&lt;&gt;"INSTA",$L145="EXCLUSIVA"),0.25,IF(AND($U145&lt;&gt;"PUNTA",$U145&lt;&gt;"INSTA",$L145="EXCLUSIVA"),$J$212,IF($L145="NACIONAL",$J$213,IF($L145="IMPORTADO",$J$214,IF(L145="","","ERROR"))))))</f>
        <v/>
      </c>
      <c r="N145" s="155" t="str">
        <f t="shared" si="17"/>
        <v/>
      </c>
      <c r="O145" s="155" t="str">
        <f t="shared" si="18"/>
        <v/>
      </c>
      <c r="P145" s="155" t="str">
        <f>IFERROR(VLOOKUP($D145,LISTA!A122:J8372,10,0),"")</f>
        <v/>
      </c>
      <c r="Q145" s="228" t="str">
        <f t="shared" si="19"/>
        <v/>
      </c>
      <c r="R145" s="285" t="str">
        <f t="shared" si="20"/>
        <v/>
      </c>
      <c r="S145" s="189" t="str">
        <f t="shared" si="21"/>
        <v/>
      </c>
      <c r="T145" s="138"/>
      <c r="U145" s="138" t="str">
        <f t="shared" ref="U145:U206" si="26">LEFT($E145,5)</f>
        <v/>
      </c>
      <c r="V145" s="219" t="str">
        <f t="shared" si="22"/>
        <v/>
      </c>
      <c r="W145" s="220" t="e">
        <f t="shared" si="23"/>
        <v>#VALUE!</v>
      </c>
    </row>
    <row r="146" spans="1:23" s="190" customFormat="1" x14ac:dyDescent="0.25">
      <c r="A146" s="162"/>
      <c r="B146" s="154" t="str">
        <f t="shared" ref="B146:B203" si="27">IF($D146="","",$B145+1)</f>
        <v/>
      </c>
      <c r="C146" s="499" t="str">
        <f t="shared" ref="C146:C206" si="28">IF(D146&lt;&gt;"",1,"")</f>
        <v/>
      </c>
      <c r="D146" s="157"/>
      <c r="E146" s="716" t="str">
        <f>IFERROR(VLOOKUP($D146,LISTA!A123:J8373,4,0),"")</f>
        <v/>
      </c>
      <c r="F146" s="716"/>
      <c r="G146" s="716" t="str">
        <f>IFERROR(VLOOKUP($D146,LISTA!A122:J8372,5,0),"")</f>
        <v/>
      </c>
      <c r="H146" s="716"/>
      <c r="I146" s="157"/>
      <c r="J146" s="144" t="str">
        <f>IFERROR(VLOOKUP($D146,LISTA!A87:J8337,7,0),"")</f>
        <v/>
      </c>
      <c r="K146" s="144" t="str">
        <f>IFERROR(VLOOKUP($D146,LISTA!A87:J8337,8,0),"")</f>
        <v/>
      </c>
      <c r="L146" s="144" t="str">
        <f t="shared" si="24"/>
        <v/>
      </c>
      <c r="M146" s="227" t="str">
        <f t="shared" si="25"/>
        <v/>
      </c>
      <c r="N146" s="155" t="str">
        <f t="shared" si="17"/>
        <v/>
      </c>
      <c r="O146" s="155" t="str">
        <f t="shared" si="18"/>
        <v/>
      </c>
      <c r="P146" s="155" t="str">
        <f>IFERROR(VLOOKUP($D146,LISTA!A123:J8373,10,0),"")</f>
        <v/>
      </c>
      <c r="Q146" s="228" t="str">
        <f t="shared" ref="Q146:Q206" si="29">IFERROR(O146-N146,"")</f>
        <v/>
      </c>
      <c r="R146" s="285" t="str">
        <f t="shared" ref="R146:R206" si="30">IFERROR(($P146-($P146*$M146))*1.19,"")</f>
        <v/>
      </c>
      <c r="S146" s="189" t="str">
        <f t="shared" ref="S146:S206" si="31">IFERROR((P146*W146)*M143,"")</f>
        <v/>
      </c>
      <c r="T146" s="138"/>
      <c r="U146" s="138" t="str">
        <f t="shared" si="26"/>
        <v/>
      </c>
      <c r="V146" s="219" t="str">
        <f t="shared" si="22"/>
        <v/>
      </c>
      <c r="W146" s="220" t="e">
        <f t="shared" ref="W146:W209" si="32">1-(R146/100)</f>
        <v>#VALUE!</v>
      </c>
    </row>
    <row r="147" spans="1:23" s="190" customFormat="1" x14ac:dyDescent="0.25">
      <c r="A147" s="162"/>
      <c r="B147" s="154" t="str">
        <f t="shared" si="27"/>
        <v/>
      </c>
      <c r="C147" s="499" t="str">
        <f t="shared" si="28"/>
        <v/>
      </c>
      <c r="D147" s="157"/>
      <c r="E147" s="716" t="str">
        <f>IFERROR(VLOOKUP($D147,LISTA!A124:J8374,4,0),"")</f>
        <v/>
      </c>
      <c r="F147" s="716"/>
      <c r="G147" s="716" t="str">
        <f>IFERROR(VLOOKUP($D147,LISTA!A123:J8373,5,0),"")</f>
        <v/>
      </c>
      <c r="H147" s="716"/>
      <c r="I147" s="157"/>
      <c r="J147" s="144" t="str">
        <f>IFERROR(VLOOKUP($D147,LISTA!A88:J8338,7,0),"")</f>
        <v/>
      </c>
      <c r="K147" s="144" t="str">
        <f>IFERROR(VLOOKUP($D147,LISTA!A88:J8338,8,0),"")</f>
        <v/>
      </c>
      <c r="L147" s="144" t="str">
        <f t="shared" si="24"/>
        <v/>
      </c>
      <c r="M147" s="227" t="str">
        <f t="shared" si="25"/>
        <v/>
      </c>
      <c r="N147" s="155" t="str">
        <f t="shared" si="17"/>
        <v/>
      </c>
      <c r="O147" s="155" t="str">
        <f t="shared" si="18"/>
        <v/>
      </c>
      <c r="P147" s="155" t="str">
        <f>IFERROR(VLOOKUP($D147,LISTA!A124:J8374,10,0),"")</f>
        <v/>
      </c>
      <c r="Q147" s="228" t="str">
        <f t="shared" si="29"/>
        <v/>
      </c>
      <c r="R147" s="285" t="str">
        <f t="shared" si="30"/>
        <v/>
      </c>
      <c r="S147" s="189" t="str">
        <f t="shared" si="31"/>
        <v/>
      </c>
      <c r="T147" s="138"/>
      <c r="U147" s="138" t="str">
        <f t="shared" si="26"/>
        <v/>
      </c>
      <c r="V147" s="219" t="str">
        <f t="shared" si="22"/>
        <v/>
      </c>
      <c r="W147" s="220" t="e">
        <f t="shared" si="32"/>
        <v>#VALUE!</v>
      </c>
    </row>
    <row r="148" spans="1:23" s="190" customFormat="1" x14ac:dyDescent="0.25">
      <c r="A148" s="162"/>
      <c r="B148" s="154" t="str">
        <f t="shared" si="27"/>
        <v/>
      </c>
      <c r="C148" s="499" t="str">
        <f t="shared" si="28"/>
        <v/>
      </c>
      <c r="D148" s="157"/>
      <c r="E148" s="716" t="str">
        <f>IFERROR(VLOOKUP($D148,LISTA!A125:J8375,4,0),"")</f>
        <v/>
      </c>
      <c r="F148" s="716"/>
      <c r="G148" s="716" t="str">
        <f>IFERROR(VLOOKUP($D148,LISTA!A124:J8374,5,0),"")</f>
        <v/>
      </c>
      <c r="H148" s="716"/>
      <c r="I148" s="157"/>
      <c r="J148" s="144" t="str">
        <f>IFERROR(VLOOKUP($D148,LISTA!A89:J8339,7,0),"")</f>
        <v/>
      </c>
      <c r="K148" s="144" t="str">
        <f>IFERROR(VLOOKUP($D148,LISTA!A89:J8339,8,0),"")</f>
        <v/>
      </c>
      <c r="L148" s="144" t="str">
        <f t="shared" si="24"/>
        <v/>
      </c>
      <c r="M148" s="227" t="str">
        <f t="shared" si="25"/>
        <v/>
      </c>
      <c r="N148" s="155" t="str">
        <f t="shared" si="17"/>
        <v/>
      </c>
      <c r="O148" s="155" t="str">
        <f t="shared" si="18"/>
        <v/>
      </c>
      <c r="P148" s="155" t="str">
        <f>IFERROR(VLOOKUP($D148,LISTA!A125:J8375,10,0),"")</f>
        <v/>
      </c>
      <c r="Q148" s="228" t="str">
        <f t="shared" si="29"/>
        <v/>
      </c>
      <c r="R148" s="285" t="str">
        <f t="shared" si="30"/>
        <v/>
      </c>
      <c r="S148" s="189" t="str">
        <f t="shared" si="31"/>
        <v/>
      </c>
      <c r="T148" s="138"/>
      <c r="U148" s="138" t="str">
        <f t="shared" si="26"/>
        <v/>
      </c>
      <c r="V148" s="219" t="str">
        <f t="shared" si="22"/>
        <v/>
      </c>
      <c r="W148" s="220" t="e">
        <f t="shared" si="32"/>
        <v>#VALUE!</v>
      </c>
    </row>
    <row r="149" spans="1:23" s="190" customFormat="1" x14ac:dyDescent="0.25">
      <c r="A149" s="162"/>
      <c r="B149" s="154" t="str">
        <f t="shared" si="27"/>
        <v/>
      </c>
      <c r="C149" s="499" t="str">
        <f t="shared" si="28"/>
        <v/>
      </c>
      <c r="D149" s="157"/>
      <c r="E149" s="716" t="str">
        <f>IFERROR(VLOOKUP($D149,LISTA!A126:J8376,4,0),"")</f>
        <v/>
      </c>
      <c r="F149" s="716"/>
      <c r="G149" s="716" t="str">
        <f>IFERROR(VLOOKUP($D149,LISTA!A125:J8375,5,0),"")</f>
        <v/>
      </c>
      <c r="H149" s="716"/>
      <c r="I149" s="157"/>
      <c r="J149" s="144" t="str">
        <f>IFERROR(VLOOKUP($D149,LISTA!A90:J8340,7,0),"")</f>
        <v/>
      </c>
      <c r="K149" s="144" t="str">
        <f>IFERROR(VLOOKUP($D149,LISTA!A90:J8340,8,0),"")</f>
        <v/>
      </c>
      <c r="L149" s="144" t="str">
        <f t="shared" si="24"/>
        <v/>
      </c>
      <c r="M149" s="227" t="str">
        <f t="shared" si="25"/>
        <v/>
      </c>
      <c r="N149" s="155" t="str">
        <f t="shared" si="17"/>
        <v/>
      </c>
      <c r="O149" s="155" t="str">
        <f t="shared" si="18"/>
        <v/>
      </c>
      <c r="P149" s="155" t="str">
        <f>IFERROR(VLOOKUP($D149,LISTA!A126:J8376,10,0),"")</f>
        <v/>
      </c>
      <c r="Q149" s="228" t="str">
        <f t="shared" si="29"/>
        <v/>
      </c>
      <c r="R149" s="285" t="str">
        <f t="shared" si="30"/>
        <v/>
      </c>
      <c r="S149" s="189" t="str">
        <f t="shared" si="31"/>
        <v/>
      </c>
      <c r="T149" s="138"/>
      <c r="U149" s="138" t="str">
        <f t="shared" si="26"/>
        <v/>
      </c>
      <c r="V149" s="219" t="str">
        <f t="shared" si="22"/>
        <v/>
      </c>
      <c r="W149" s="220" t="e">
        <f t="shared" si="32"/>
        <v>#VALUE!</v>
      </c>
    </row>
    <row r="150" spans="1:23" s="190" customFormat="1" x14ac:dyDescent="0.25">
      <c r="A150" s="162"/>
      <c r="B150" s="154" t="str">
        <f t="shared" si="27"/>
        <v/>
      </c>
      <c r="C150" s="499" t="str">
        <f t="shared" si="28"/>
        <v/>
      </c>
      <c r="D150" s="157"/>
      <c r="E150" s="716" t="str">
        <f>IFERROR(VLOOKUP($D150,LISTA!A127:J8377,4,0),"")</f>
        <v/>
      </c>
      <c r="F150" s="716"/>
      <c r="G150" s="716" t="str">
        <f>IFERROR(VLOOKUP($D150,LISTA!A126:J8376,5,0),"")</f>
        <v/>
      </c>
      <c r="H150" s="716"/>
      <c r="I150" s="157"/>
      <c r="J150" s="144" t="str">
        <f>IFERROR(VLOOKUP($D150,LISTA!A91:J8341,7,0),"")</f>
        <v/>
      </c>
      <c r="K150" s="144" t="str">
        <f>IFERROR(VLOOKUP($D150,LISTA!A91:J8341,8,0),"")</f>
        <v/>
      </c>
      <c r="L150" s="144" t="str">
        <f t="shared" si="24"/>
        <v/>
      </c>
      <c r="M150" s="227" t="str">
        <f t="shared" si="25"/>
        <v/>
      </c>
      <c r="N150" s="155" t="str">
        <f t="shared" si="17"/>
        <v/>
      </c>
      <c r="O150" s="155" t="str">
        <f t="shared" si="18"/>
        <v/>
      </c>
      <c r="P150" s="155" t="str">
        <f>IFERROR(VLOOKUP($D150,LISTA!A127:J8377,10,0),"")</f>
        <v/>
      </c>
      <c r="Q150" s="228" t="str">
        <f t="shared" si="29"/>
        <v/>
      </c>
      <c r="R150" s="285" t="str">
        <f t="shared" si="30"/>
        <v/>
      </c>
      <c r="S150" s="189" t="str">
        <f t="shared" si="31"/>
        <v/>
      </c>
      <c r="T150" s="138"/>
      <c r="U150" s="138" t="str">
        <f t="shared" si="26"/>
        <v/>
      </c>
      <c r="V150" s="219" t="str">
        <f t="shared" si="22"/>
        <v/>
      </c>
      <c r="W150" s="220" t="e">
        <f t="shared" si="32"/>
        <v>#VALUE!</v>
      </c>
    </row>
    <row r="151" spans="1:23" s="190" customFormat="1" x14ac:dyDescent="0.25">
      <c r="A151" s="162"/>
      <c r="B151" s="154" t="str">
        <f t="shared" si="27"/>
        <v/>
      </c>
      <c r="C151" s="499" t="str">
        <f t="shared" si="28"/>
        <v/>
      </c>
      <c r="D151" s="275"/>
      <c r="E151" s="716" t="str">
        <f>IFERROR(VLOOKUP($D151,LISTA!A128:J8378,4,0),"")</f>
        <v/>
      </c>
      <c r="F151" s="716"/>
      <c r="G151" s="716" t="str">
        <f>IFERROR(VLOOKUP($D151,LISTA!A127:J8377,5,0),"")</f>
        <v/>
      </c>
      <c r="H151" s="716"/>
      <c r="I151" s="157"/>
      <c r="J151" s="144" t="str">
        <f>IFERROR(VLOOKUP($D151,LISTA!A92:J8342,7,0),"")</f>
        <v/>
      </c>
      <c r="K151" s="144" t="str">
        <f>IFERROR(VLOOKUP($D151,LISTA!A92:J8342,8,0),"")</f>
        <v/>
      </c>
      <c r="L151" s="144" t="str">
        <f t="shared" si="24"/>
        <v/>
      </c>
      <c r="M151" s="227" t="str">
        <f t="shared" si="25"/>
        <v/>
      </c>
      <c r="N151" s="155" t="str">
        <f t="shared" si="17"/>
        <v/>
      </c>
      <c r="O151" s="155" t="str">
        <f t="shared" si="18"/>
        <v/>
      </c>
      <c r="P151" s="155" t="str">
        <f>IFERROR(VLOOKUP($D151,LISTA!A128:J8378,10,0),"")</f>
        <v/>
      </c>
      <c r="Q151" s="228" t="str">
        <f t="shared" si="29"/>
        <v/>
      </c>
      <c r="R151" s="285" t="str">
        <f t="shared" si="30"/>
        <v/>
      </c>
      <c r="S151" s="189" t="str">
        <f t="shared" si="31"/>
        <v/>
      </c>
      <c r="T151" s="138"/>
      <c r="U151" s="138" t="str">
        <f t="shared" si="26"/>
        <v/>
      </c>
      <c r="V151" s="219" t="str">
        <f t="shared" si="22"/>
        <v/>
      </c>
      <c r="W151" s="220" t="e">
        <f t="shared" si="32"/>
        <v>#VALUE!</v>
      </c>
    </row>
    <row r="152" spans="1:23" s="190" customFormat="1" x14ac:dyDescent="0.25">
      <c r="A152" s="162"/>
      <c r="B152" s="154" t="str">
        <f t="shared" si="27"/>
        <v/>
      </c>
      <c r="C152" s="499" t="str">
        <f t="shared" si="28"/>
        <v/>
      </c>
      <c r="D152" s="275"/>
      <c r="E152" s="716" t="str">
        <f>IFERROR(VLOOKUP($D152,LISTA!A129:J8379,4,0),"")</f>
        <v/>
      </c>
      <c r="F152" s="716"/>
      <c r="G152" s="716" t="str">
        <f>IFERROR(VLOOKUP($D152,LISTA!A128:J8378,5,0),"")</f>
        <v/>
      </c>
      <c r="H152" s="716"/>
      <c r="I152" s="157"/>
      <c r="J152" s="144" t="str">
        <f>IFERROR(VLOOKUP($D152,LISTA!A93:J8343,7,0),"")</f>
        <v/>
      </c>
      <c r="K152" s="144" t="str">
        <f>IFERROR(VLOOKUP($D152,LISTA!A93:J8343,8,0),"")</f>
        <v/>
      </c>
      <c r="L152" s="144" t="str">
        <f t="shared" si="24"/>
        <v/>
      </c>
      <c r="M152" s="227" t="str">
        <f t="shared" si="25"/>
        <v/>
      </c>
      <c r="N152" s="155" t="str">
        <f t="shared" si="17"/>
        <v/>
      </c>
      <c r="O152" s="155" t="str">
        <f t="shared" si="18"/>
        <v/>
      </c>
      <c r="P152" s="155" t="str">
        <f>IFERROR(VLOOKUP($D152,LISTA!A129:J8379,10,0),"")</f>
        <v/>
      </c>
      <c r="Q152" s="228" t="str">
        <f t="shared" si="29"/>
        <v/>
      </c>
      <c r="R152" s="285" t="str">
        <f t="shared" si="30"/>
        <v/>
      </c>
      <c r="S152" s="189" t="str">
        <f t="shared" si="31"/>
        <v/>
      </c>
      <c r="T152" s="138"/>
      <c r="U152" s="138" t="str">
        <f t="shared" si="26"/>
        <v/>
      </c>
      <c r="V152" s="219" t="str">
        <f t="shared" si="22"/>
        <v/>
      </c>
      <c r="W152" s="220" t="e">
        <f t="shared" si="32"/>
        <v>#VALUE!</v>
      </c>
    </row>
    <row r="153" spans="1:23" s="190" customFormat="1" x14ac:dyDescent="0.25">
      <c r="A153" s="162"/>
      <c r="B153" s="154" t="str">
        <f t="shared" si="27"/>
        <v/>
      </c>
      <c r="C153" s="499" t="str">
        <f t="shared" si="28"/>
        <v/>
      </c>
      <c r="D153" s="275"/>
      <c r="E153" s="716" t="str">
        <f>IFERROR(VLOOKUP($D153,LISTA!A130:J8380,4,0),"")</f>
        <v/>
      </c>
      <c r="F153" s="716"/>
      <c r="G153" s="716" t="str">
        <f>IFERROR(VLOOKUP($D153,LISTA!A129:J8379,5,0),"")</f>
        <v/>
      </c>
      <c r="H153" s="716"/>
      <c r="I153" s="157"/>
      <c r="J153" s="144" t="str">
        <f>IFERROR(VLOOKUP($D153,LISTA!A94:J8344,7,0),"")</f>
        <v/>
      </c>
      <c r="K153" s="144" t="str">
        <f>IFERROR(VLOOKUP($D153,LISTA!A94:J8344,8,0),"")</f>
        <v/>
      </c>
      <c r="L153" s="144" t="str">
        <f t="shared" si="24"/>
        <v/>
      </c>
      <c r="M153" s="227" t="str">
        <f t="shared" si="25"/>
        <v/>
      </c>
      <c r="N153" s="155" t="str">
        <f t="shared" si="17"/>
        <v/>
      </c>
      <c r="O153" s="155" t="str">
        <f t="shared" si="18"/>
        <v/>
      </c>
      <c r="P153" s="155" t="str">
        <f>IFERROR(VLOOKUP($D153,LISTA!A130:J8380,10,0),"")</f>
        <v/>
      </c>
      <c r="Q153" s="228" t="str">
        <f t="shared" si="29"/>
        <v/>
      </c>
      <c r="R153" s="285" t="str">
        <f t="shared" si="30"/>
        <v/>
      </c>
      <c r="S153" s="189" t="str">
        <f t="shared" si="31"/>
        <v/>
      </c>
      <c r="T153" s="138"/>
      <c r="U153" s="138" t="str">
        <f t="shared" si="26"/>
        <v/>
      </c>
      <c r="V153" s="219" t="str">
        <f t="shared" si="22"/>
        <v/>
      </c>
      <c r="W153" s="220" t="e">
        <f t="shared" si="32"/>
        <v>#VALUE!</v>
      </c>
    </row>
    <row r="154" spans="1:23" s="190" customFormat="1" x14ac:dyDescent="0.25">
      <c r="A154" s="162"/>
      <c r="B154" s="154" t="str">
        <f t="shared" si="27"/>
        <v/>
      </c>
      <c r="C154" s="499" t="str">
        <f t="shared" si="28"/>
        <v/>
      </c>
      <c r="D154" s="157"/>
      <c r="E154" s="716" t="str">
        <f>IFERROR(VLOOKUP($D154,LISTA!A131:J8381,4,0),"")</f>
        <v/>
      </c>
      <c r="F154" s="716"/>
      <c r="G154" s="716" t="str">
        <f>IFERROR(VLOOKUP($D154,LISTA!A130:J8380,5,0),"")</f>
        <v/>
      </c>
      <c r="H154" s="716"/>
      <c r="I154" s="157"/>
      <c r="J154" s="144" t="str">
        <f>IFERROR(VLOOKUP($D154,LISTA!A95:J8345,7,0),"")</f>
        <v/>
      </c>
      <c r="K154" s="144" t="str">
        <f>IFERROR(VLOOKUP($D154,LISTA!A95:J8345,8,0),"")</f>
        <v/>
      </c>
      <c r="L154" s="144" t="str">
        <f t="shared" si="24"/>
        <v/>
      </c>
      <c r="M154" s="227" t="str">
        <f t="shared" si="25"/>
        <v/>
      </c>
      <c r="N154" s="155" t="str">
        <f t="shared" si="17"/>
        <v/>
      </c>
      <c r="O154" s="155" t="str">
        <f t="shared" si="18"/>
        <v/>
      </c>
      <c r="P154" s="155" t="str">
        <f>IFERROR(VLOOKUP($D154,LISTA!A131:J8381,10,0),"")</f>
        <v/>
      </c>
      <c r="Q154" s="228" t="str">
        <f t="shared" si="29"/>
        <v/>
      </c>
      <c r="R154" s="285" t="str">
        <f t="shared" si="30"/>
        <v/>
      </c>
      <c r="S154" s="189" t="str">
        <f t="shared" si="31"/>
        <v/>
      </c>
      <c r="T154" s="138"/>
      <c r="U154" s="138" t="str">
        <f t="shared" si="26"/>
        <v/>
      </c>
      <c r="V154" s="219" t="str">
        <f t="shared" si="22"/>
        <v/>
      </c>
      <c r="W154" s="220" t="e">
        <f t="shared" si="32"/>
        <v>#VALUE!</v>
      </c>
    </row>
    <row r="155" spans="1:23" s="190" customFormat="1" x14ac:dyDescent="0.25">
      <c r="A155" s="162"/>
      <c r="B155" s="154" t="str">
        <f t="shared" si="27"/>
        <v/>
      </c>
      <c r="C155" s="499" t="str">
        <f t="shared" si="28"/>
        <v/>
      </c>
      <c r="D155" s="157"/>
      <c r="E155" s="716" t="str">
        <f>IFERROR(VLOOKUP($D155,LISTA!A132:J8382,4,0),"")</f>
        <v/>
      </c>
      <c r="F155" s="716"/>
      <c r="G155" s="716" t="str">
        <f>IFERROR(VLOOKUP($D155,LISTA!A131:J8381,5,0),"")</f>
        <v/>
      </c>
      <c r="H155" s="716"/>
      <c r="I155" s="157"/>
      <c r="J155" s="144" t="str">
        <f>IFERROR(VLOOKUP($D155,LISTA!A96:J8346,7,0),"")</f>
        <v/>
      </c>
      <c r="K155" s="144" t="str">
        <f>IFERROR(VLOOKUP($D155,LISTA!A96:J8346,8,0),"")</f>
        <v/>
      </c>
      <c r="L155" s="144" t="str">
        <f t="shared" si="24"/>
        <v/>
      </c>
      <c r="M155" s="227" t="str">
        <f t="shared" si="25"/>
        <v/>
      </c>
      <c r="N155" s="155" t="str">
        <f t="shared" si="17"/>
        <v/>
      </c>
      <c r="O155" s="155" t="str">
        <f t="shared" si="18"/>
        <v/>
      </c>
      <c r="P155" s="155" t="str">
        <f>IFERROR(VLOOKUP($D155,LISTA!A132:J8382,10,0),"")</f>
        <v/>
      </c>
      <c r="Q155" s="228" t="str">
        <f t="shared" si="29"/>
        <v/>
      </c>
      <c r="R155" s="285" t="str">
        <f t="shared" si="30"/>
        <v/>
      </c>
      <c r="S155" s="189" t="str">
        <f t="shared" si="31"/>
        <v/>
      </c>
      <c r="T155" s="138"/>
      <c r="U155" s="138" t="str">
        <f t="shared" si="26"/>
        <v/>
      </c>
      <c r="V155" s="219" t="str">
        <f t="shared" si="22"/>
        <v/>
      </c>
      <c r="W155" s="220" t="e">
        <f t="shared" si="32"/>
        <v>#VALUE!</v>
      </c>
    </row>
    <row r="156" spans="1:23" s="190" customFormat="1" x14ac:dyDescent="0.25">
      <c r="A156" s="162"/>
      <c r="B156" s="154" t="str">
        <f t="shared" si="27"/>
        <v/>
      </c>
      <c r="C156" s="499" t="str">
        <f t="shared" si="28"/>
        <v/>
      </c>
      <c r="D156" s="157"/>
      <c r="E156" s="716" t="str">
        <f>IFERROR(VLOOKUP($D156,LISTA!A133:J8383,4,0),"")</f>
        <v/>
      </c>
      <c r="F156" s="716"/>
      <c r="G156" s="716" t="str">
        <f>IFERROR(VLOOKUP($D156,LISTA!A132:J8382,5,0),"")</f>
        <v/>
      </c>
      <c r="H156" s="716"/>
      <c r="I156" s="157"/>
      <c r="J156" s="144" t="str">
        <f>IFERROR(VLOOKUP($D156,LISTA!A97:J8347,7,0),"")</f>
        <v/>
      </c>
      <c r="K156" s="144" t="str">
        <f>IFERROR(VLOOKUP($D156,LISTA!A97:J8347,8,0),"")</f>
        <v/>
      </c>
      <c r="L156" s="144" t="str">
        <f t="shared" si="24"/>
        <v/>
      </c>
      <c r="M156" s="227" t="str">
        <f t="shared" si="25"/>
        <v/>
      </c>
      <c r="N156" s="155" t="str">
        <f t="shared" si="17"/>
        <v/>
      </c>
      <c r="O156" s="155" t="str">
        <f t="shared" si="18"/>
        <v/>
      </c>
      <c r="P156" s="155" t="str">
        <f>IFERROR(VLOOKUP($D156,LISTA!A133:J8383,10,0),"")</f>
        <v/>
      </c>
      <c r="Q156" s="228" t="str">
        <f t="shared" si="29"/>
        <v/>
      </c>
      <c r="R156" s="285" t="str">
        <f t="shared" si="30"/>
        <v/>
      </c>
      <c r="S156" s="189" t="str">
        <f t="shared" si="31"/>
        <v/>
      </c>
      <c r="T156" s="138"/>
      <c r="U156" s="138" t="str">
        <f t="shared" si="26"/>
        <v/>
      </c>
      <c r="V156" s="219" t="str">
        <f t="shared" si="22"/>
        <v/>
      </c>
      <c r="W156" s="220" t="e">
        <f t="shared" si="32"/>
        <v>#VALUE!</v>
      </c>
    </row>
    <row r="157" spans="1:23" s="190" customFormat="1" x14ac:dyDescent="0.25">
      <c r="A157" s="162"/>
      <c r="B157" s="154" t="str">
        <f t="shared" si="27"/>
        <v/>
      </c>
      <c r="C157" s="499" t="str">
        <f t="shared" si="28"/>
        <v/>
      </c>
      <c r="D157" s="157"/>
      <c r="E157" s="716" t="str">
        <f>IFERROR(VLOOKUP($D157,LISTA!A134:J8384,4,0),"")</f>
        <v/>
      </c>
      <c r="F157" s="716"/>
      <c r="G157" s="716" t="str">
        <f>IFERROR(VLOOKUP($D157,LISTA!A133:J8383,5,0),"")</f>
        <v/>
      </c>
      <c r="H157" s="716"/>
      <c r="I157" s="157"/>
      <c r="J157" s="144" t="str">
        <f>IFERROR(VLOOKUP($D157,LISTA!A98:J8348,7,0),"")</f>
        <v/>
      </c>
      <c r="K157" s="144" t="str">
        <f>IFERROR(VLOOKUP($D157,LISTA!A98:J8348,8,0),"")</f>
        <v/>
      </c>
      <c r="L157" s="144" t="str">
        <f t="shared" si="24"/>
        <v/>
      </c>
      <c r="M157" s="227" t="str">
        <f t="shared" si="25"/>
        <v/>
      </c>
      <c r="N157" s="155" t="str">
        <f t="shared" si="17"/>
        <v/>
      </c>
      <c r="O157" s="155" t="str">
        <f t="shared" si="18"/>
        <v/>
      </c>
      <c r="P157" s="155" t="str">
        <f>IFERROR(VLOOKUP($D157,LISTA!A134:J8384,10,0),"")</f>
        <v/>
      </c>
      <c r="Q157" s="228" t="str">
        <f t="shared" si="29"/>
        <v/>
      </c>
      <c r="R157" s="285" t="str">
        <f t="shared" si="30"/>
        <v/>
      </c>
      <c r="S157" s="189" t="str">
        <f t="shared" si="31"/>
        <v/>
      </c>
      <c r="T157" s="138"/>
      <c r="U157" s="138" t="str">
        <f t="shared" si="26"/>
        <v/>
      </c>
      <c r="V157" s="219" t="str">
        <f t="shared" si="22"/>
        <v/>
      </c>
      <c r="W157" s="220" t="e">
        <f t="shared" si="32"/>
        <v>#VALUE!</v>
      </c>
    </row>
    <row r="158" spans="1:23" s="190" customFormat="1" x14ac:dyDescent="0.25">
      <c r="A158" s="162"/>
      <c r="B158" s="154" t="str">
        <f t="shared" si="27"/>
        <v/>
      </c>
      <c r="C158" s="499" t="str">
        <f t="shared" si="28"/>
        <v/>
      </c>
      <c r="D158" s="276"/>
      <c r="E158" s="716" t="str">
        <f>IFERROR(VLOOKUP($D158,LISTA!A135:J8385,4,0),"")</f>
        <v/>
      </c>
      <c r="F158" s="716"/>
      <c r="G158" s="716" t="str">
        <f>IFERROR(VLOOKUP($D158,LISTA!A134:J8384,5,0),"")</f>
        <v/>
      </c>
      <c r="H158" s="716"/>
      <c r="I158" s="157"/>
      <c r="J158" s="144" t="str">
        <f>IFERROR(VLOOKUP($D158,LISTA!A99:J8349,7,0),"")</f>
        <v/>
      </c>
      <c r="K158" s="144" t="str">
        <f>IFERROR(VLOOKUP($D158,LISTA!A99:J8349,8,0),"")</f>
        <v/>
      </c>
      <c r="L158" s="144" t="str">
        <f t="shared" si="24"/>
        <v/>
      </c>
      <c r="M158" s="227" t="str">
        <f t="shared" si="25"/>
        <v/>
      </c>
      <c r="N158" s="155" t="str">
        <f t="shared" si="17"/>
        <v/>
      </c>
      <c r="O158" s="155" t="str">
        <f t="shared" si="18"/>
        <v/>
      </c>
      <c r="P158" s="155" t="str">
        <f>IFERROR(VLOOKUP($D158,LISTA!A135:J8385,10,0),"")</f>
        <v/>
      </c>
      <c r="Q158" s="228" t="str">
        <f t="shared" si="29"/>
        <v/>
      </c>
      <c r="R158" s="285" t="str">
        <f t="shared" si="30"/>
        <v/>
      </c>
      <c r="S158" s="189" t="str">
        <f t="shared" si="31"/>
        <v/>
      </c>
      <c r="T158" s="138"/>
      <c r="U158" s="138" t="str">
        <f t="shared" si="26"/>
        <v/>
      </c>
      <c r="V158" s="219" t="str">
        <f t="shared" si="22"/>
        <v/>
      </c>
      <c r="W158" s="220" t="e">
        <f t="shared" si="32"/>
        <v>#VALUE!</v>
      </c>
    </row>
    <row r="159" spans="1:23" s="190" customFormat="1" x14ac:dyDescent="0.25">
      <c r="A159" s="162"/>
      <c r="B159" s="154" t="str">
        <f t="shared" si="27"/>
        <v/>
      </c>
      <c r="C159" s="499" t="str">
        <f t="shared" si="28"/>
        <v/>
      </c>
      <c r="D159" s="276"/>
      <c r="E159" s="716" t="str">
        <f>IFERROR(VLOOKUP($D159,LISTA!A136:J8386,4,0),"")</f>
        <v/>
      </c>
      <c r="F159" s="716"/>
      <c r="G159" s="716" t="str">
        <f>IFERROR(VLOOKUP($D159,LISTA!A135:J8385,5,0),"")</f>
        <v/>
      </c>
      <c r="H159" s="716"/>
      <c r="I159" s="157"/>
      <c r="J159" s="144" t="str">
        <f>IFERROR(VLOOKUP($D159,LISTA!A100:J8350,7,0),"")</f>
        <v/>
      </c>
      <c r="K159" s="144" t="str">
        <f>IFERROR(VLOOKUP($D159,LISTA!A100:J8350,8,0),"")</f>
        <v/>
      </c>
      <c r="L159" s="144" t="str">
        <f t="shared" si="24"/>
        <v/>
      </c>
      <c r="M159" s="227" t="str">
        <f t="shared" si="25"/>
        <v/>
      </c>
      <c r="N159" s="155" t="str">
        <f t="shared" si="17"/>
        <v/>
      </c>
      <c r="O159" s="155" t="str">
        <f t="shared" si="18"/>
        <v/>
      </c>
      <c r="P159" s="155" t="str">
        <f>IFERROR(VLOOKUP($D159,LISTA!A136:J8386,10,0),"")</f>
        <v/>
      </c>
      <c r="Q159" s="228" t="str">
        <f t="shared" si="29"/>
        <v/>
      </c>
      <c r="R159" s="285" t="str">
        <f t="shared" si="30"/>
        <v/>
      </c>
      <c r="S159" s="189" t="str">
        <f t="shared" si="31"/>
        <v/>
      </c>
      <c r="T159" s="138"/>
      <c r="U159" s="138" t="str">
        <f t="shared" si="26"/>
        <v/>
      </c>
      <c r="V159" s="219" t="str">
        <f t="shared" si="22"/>
        <v/>
      </c>
      <c r="W159" s="220" t="e">
        <f t="shared" si="32"/>
        <v>#VALUE!</v>
      </c>
    </row>
    <row r="160" spans="1:23" s="190" customFormat="1" x14ac:dyDescent="0.25">
      <c r="A160" s="162"/>
      <c r="B160" s="154" t="str">
        <f t="shared" si="27"/>
        <v/>
      </c>
      <c r="C160" s="499" t="str">
        <f t="shared" si="28"/>
        <v/>
      </c>
      <c r="D160" s="276"/>
      <c r="E160" s="716" t="str">
        <f>IFERROR(VLOOKUP($D160,LISTA!A137:J8387,4,0),"")</f>
        <v/>
      </c>
      <c r="F160" s="716"/>
      <c r="G160" s="716" t="str">
        <f>IFERROR(VLOOKUP($D160,LISTA!A136:J8386,5,0),"")</f>
        <v/>
      </c>
      <c r="H160" s="716"/>
      <c r="I160" s="157"/>
      <c r="J160" s="144" t="str">
        <f>IFERROR(VLOOKUP($D160,LISTA!A101:J8351,7,0),"")</f>
        <v/>
      </c>
      <c r="K160" s="144" t="str">
        <f>IFERROR(VLOOKUP($D160,LISTA!A101:J8351,8,0),"")</f>
        <v/>
      </c>
      <c r="L160" s="144" t="str">
        <f t="shared" si="24"/>
        <v/>
      </c>
      <c r="M160" s="227" t="str">
        <f t="shared" si="25"/>
        <v/>
      </c>
      <c r="N160" s="155" t="str">
        <f t="shared" si="17"/>
        <v/>
      </c>
      <c r="O160" s="155" t="str">
        <f t="shared" si="18"/>
        <v/>
      </c>
      <c r="P160" s="155" t="str">
        <f>IFERROR(VLOOKUP($D160,LISTA!A137:J8387,10,0),"")</f>
        <v/>
      </c>
      <c r="Q160" s="228" t="str">
        <f t="shared" si="29"/>
        <v/>
      </c>
      <c r="R160" s="285" t="str">
        <f t="shared" si="30"/>
        <v/>
      </c>
      <c r="S160" s="189" t="str">
        <f t="shared" si="31"/>
        <v/>
      </c>
      <c r="T160" s="138"/>
      <c r="U160" s="138" t="str">
        <f t="shared" si="26"/>
        <v/>
      </c>
      <c r="V160" s="219" t="str">
        <f t="shared" si="22"/>
        <v/>
      </c>
      <c r="W160" s="220" t="e">
        <f t="shared" si="32"/>
        <v>#VALUE!</v>
      </c>
    </row>
    <row r="161" spans="1:23" s="190" customFormat="1" x14ac:dyDescent="0.25">
      <c r="A161" s="162"/>
      <c r="B161" s="154" t="str">
        <f t="shared" si="27"/>
        <v/>
      </c>
      <c r="C161" s="499" t="str">
        <f t="shared" si="28"/>
        <v/>
      </c>
      <c r="D161" s="276"/>
      <c r="E161" s="716" t="str">
        <f>IFERROR(VLOOKUP($D161,LISTA!A138:J8388,4,0),"")</f>
        <v/>
      </c>
      <c r="F161" s="716"/>
      <c r="G161" s="716" t="str">
        <f>IFERROR(VLOOKUP($D161,LISTA!A137:J8387,5,0),"")</f>
        <v/>
      </c>
      <c r="H161" s="716"/>
      <c r="I161" s="157"/>
      <c r="J161" s="144" t="str">
        <f>IFERROR(VLOOKUP($D161,LISTA!A102:J8352,7,0),"")</f>
        <v/>
      </c>
      <c r="K161" s="144" t="str">
        <f>IFERROR(VLOOKUP($D161,LISTA!A102:J8352,8,0),"")</f>
        <v/>
      </c>
      <c r="L161" s="144" t="str">
        <f t="shared" si="24"/>
        <v/>
      </c>
      <c r="M161" s="227" t="str">
        <f t="shared" si="25"/>
        <v/>
      </c>
      <c r="N161" s="155" t="str">
        <f t="shared" si="17"/>
        <v/>
      </c>
      <c r="O161" s="155" t="str">
        <f t="shared" si="18"/>
        <v/>
      </c>
      <c r="P161" s="155" t="str">
        <f>IFERROR(VLOOKUP($D161,LISTA!A138:J8388,10,0),"")</f>
        <v/>
      </c>
      <c r="Q161" s="228" t="str">
        <f t="shared" si="29"/>
        <v/>
      </c>
      <c r="R161" s="285" t="str">
        <f t="shared" si="30"/>
        <v/>
      </c>
      <c r="S161" s="189" t="str">
        <f t="shared" si="31"/>
        <v/>
      </c>
      <c r="T161" s="138"/>
      <c r="U161" s="138" t="str">
        <f t="shared" si="26"/>
        <v/>
      </c>
      <c r="V161" s="219" t="str">
        <f t="shared" si="22"/>
        <v/>
      </c>
      <c r="W161" s="220" t="e">
        <f t="shared" si="32"/>
        <v>#VALUE!</v>
      </c>
    </row>
    <row r="162" spans="1:23" s="190" customFormat="1" x14ac:dyDescent="0.25">
      <c r="A162" s="162"/>
      <c r="B162" s="154" t="str">
        <f t="shared" si="27"/>
        <v/>
      </c>
      <c r="C162" s="499" t="str">
        <f t="shared" si="28"/>
        <v/>
      </c>
      <c r="D162" s="277"/>
      <c r="E162" s="716" t="str">
        <f>IFERROR(VLOOKUP($D162,LISTA!A139:J8389,4,0),"")</f>
        <v/>
      </c>
      <c r="F162" s="716"/>
      <c r="G162" s="716" t="str">
        <f>IFERROR(VLOOKUP($D162,LISTA!A138:J8388,5,0),"")</f>
        <v/>
      </c>
      <c r="H162" s="716"/>
      <c r="I162" s="157"/>
      <c r="J162" s="144" t="str">
        <f>IFERROR(VLOOKUP($D162,LISTA!A103:J8353,7,0),"")</f>
        <v/>
      </c>
      <c r="K162" s="144" t="str">
        <f>IFERROR(VLOOKUP($D162,LISTA!A103:J8353,8,0),"")</f>
        <v/>
      </c>
      <c r="L162" s="144" t="str">
        <f t="shared" si="24"/>
        <v/>
      </c>
      <c r="M162" s="227" t="str">
        <f t="shared" si="25"/>
        <v/>
      </c>
      <c r="N162" s="155" t="str">
        <f t="shared" si="17"/>
        <v/>
      </c>
      <c r="O162" s="155" t="str">
        <f t="shared" si="18"/>
        <v/>
      </c>
      <c r="P162" s="155" t="str">
        <f>IFERROR(VLOOKUP($D162,LISTA!A139:J8389,10,0),"")</f>
        <v/>
      </c>
      <c r="Q162" s="228" t="str">
        <f t="shared" si="29"/>
        <v/>
      </c>
      <c r="R162" s="285" t="str">
        <f t="shared" si="30"/>
        <v/>
      </c>
      <c r="S162" s="189" t="str">
        <f t="shared" si="31"/>
        <v/>
      </c>
      <c r="T162" s="138"/>
      <c r="U162" s="138" t="str">
        <f t="shared" si="26"/>
        <v/>
      </c>
      <c r="V162" s="219" t="str">
        <f t="shared" si="22"/>
        <v/>
      </c>
      <c r="W162" s="220" t="e">
        <f t="shared" si="32"/>
        <v>#VALUE!</v>
      </c>
    </row>
    <row r="163" spans="1:23" s="190" customFormat="1" x14ac:dyDescent="0.25">
      <c r="A163" s="162"/>
      <c r="B163" s="154" t="str">
        <f t="shared" si="27"/>
        <v/>
      </c>
      <c r="C163" s="499" t="str">
        <f t="shared" si="28"/>
        <v/>
      </c>
      <c r="D163" s="276"/>
      <c r="E163" s="716" t="str">
        <f>IFERROR(VLOOKUP($D163,LISTA!A140:J8390,4,0),"")</f>
        <v/>
      </c>
      <c r="F163" s="716"/>
      <c r="G163" s="716" t="str">
        <f>IFERROR(VLOOKUP($D163,LISTA!A139:J8389,5,0),"")</f>
        <v/>
      </c>
      <c r="H163" s="716"/>
      <c r="I163" s="157"/>
      <c r="J163" s="144" t="str">
        <f>IFERROR(VLOOKUP($D163,LISTA!A104:J8354,7,0),"")</f>
        <v/>
      </c>
      <c r="K163" s="144" t="str">
        <f>IFERROR(VLOOKUP($D163,LISTA!A104:J8354,8,0),"")</f>
        <v/>
      </c>
      <c r="L163" s="144" t="str">
        <f t="shared" si="24"/>
        <v/>
      </c>
      <c r="M163" s="227" t="str">
        <f t="shared" si="25"/>
        <v/>
      </c>
      <c r="N163" s="155" t="str">
        <f t="shared" si="17"/>
        <v/>
      </c>
      <c r="O163" s="155" t="str">
        <f t="shared" si="18"/>
        <v/>
      </c>
      <c r="P163" s="155" t="str">
        <f>IFERROR(VLOOKUP($D163,LISTA!A140:J8390,10,0),"")</f>
        <v/>
      </c>
      <c r="Q163" s="228" t="str">
        <f t="shared" si="29"/>
        <v/>
      </c>
      <c r="R163" s="285" t="str">
        <f t="shared" si="30"/>
        <v/>
      </c>
      <c r="S163" s="189" t="str">
        <f t="shared" si="31"/>
        <v/>
      </c>
      <c r="T163" s="138"/>
      <c r="U163" s="138" t="str">
        <f t="shared" si="26"/>
        <v/>
      </c>
      <c r="V163" s="219" t="str">
        <f t="shared" si="22"/>
        <v/>
      </c>
      <c r="W163" s="220" t="e">
        <f t="shared" si="32"/>
        <v>#VALUE!</v>
      </c>
    </row>
    <row r="164" spans="1:23" s="190" customFormat="1" x14ac:dyDescent="0.25">
      <c r="A164" s="162"/>
      <c r="B164" s="154" t="str">
        <f t="shared" si="27"/>
        <v/>
      </c>
      <c r="C164" s="499" t="str">
        <f t="shared" si="28"/>
        <v/>
      </c>
      <c r="D164" s="276"/>
      <c r="E164" s="716" t="str">
        <f>IFERROR(VLOOKUP($D164,LISTA!A141:J8391,4,0),"")</f>
        <v/>
      </c>
      <c r="F164" s="716"/>
      <c r="G164" s="716" t="str">
        <f>IFERROR(VLOOKUP($D164,LISTA!A140:J8390,5,0),"")</f>
        <v/>
      </c>
      <c r="H164" s="716"/>
      <c r="I164" s="157"/>
      <c r="J164" s="144" t="str">
        <f>IFERROR(VLOOKUP($D164,LISTA!A105:J8355,7,0),"")</f>
        <v/>
      </c>
      <c r="K164" s="144" t="str">
        <f>IFERROR(VLOOKUP($D164,LISTA!A105:J8355,8,0),"")</f>
        <v/>
      </c>
      <c r="L164" s="144" t="str">
        <f t="shared" si="24"/>
        <v/>
      </c>
      <c r="M164" s="227" t="str">
        <f t="shared" si="25"/>
        <v/>
      </c>
      <c r="N164" s="155" t="str">
        <f t="shared" si="17"/>
        <v/>
      </c>
      <c r="O164" s="155" t="str">
        <f t="shared" si="18"/>
        <v/>
      </c>
      <c r="P164" s="155" t="str">
        <f>IFERROR(VLOOKUP($D164,LISTA!A141:J8391,10,0),"")</f>
        <v/>
      </c>
      <c r="Q164" s="228" t="str">
        <f t="shared" si="29"/>
        <v/>
      </c>
      <c r="R164" s="285" t="str">
        <f t="shared" si="30"/>
        <v/>
      </c>
      <c r="S164" s="189" t="str">
        <f t="shared" si="31"/>
        <v/>
      </c>
      <c r="T164" s="138"/>
      <c r="U164" s="138" t="str">
        <f t="shared" si="26"/>
        <v/>
      </c>
      <c r="V164" s="219" t="str">
        <f t="shared" si="22"/>
        <v/>
      </c>
      <c r="W164" s="220" t="e">
        <f t="shared" si="32"/>
        <v>#VALUE!</v>
      </c>
    </row>
    <row r="165" spans="1:23" s="190" customFormat="1" x14ac:dyDescent="0.25">
      <c r="A165" s="162"/>
      <c r="B165" s="154" t="str">
        <f t="shared" si="27"/>
        <v/>
      </c>
      <c r="C165" s="499" t="str">
        <f t="shared" si="28"/>
        <v/>
      </c>
      <c r="D165" s="276"/>
      <c r="E165" s="716" t="str">
        <f>IFERROR(VLOOKUP($D165,LISTA!A142:J8392,4,0),"")</f>
        <v/>
      </c>
      <c r="F165" s="716"/>
      <c r="G165" s="716" t="str">
        <f>IFERROR(VLOOKUP($D165,LISTA!A141:J8391,5,0),"")</f>
        <v/>
      </c>
      <c r="H165" s="716"/>
      <c r="I165" s="157"/>
      <c r="J165" s="144" t="str">
        <f>IFERROR(VLOOKUP($D165,LISTA!A106:J8356,7,0),"")</f>
        <v/>
      </c>
      <c r="K165" s="144" t="str">
        <f>IFERROR(VLOOKUP($D165,LISTA!A106:J8356,8,0),"")</f>
        <v/>
      </c>
      <c r="L165" s="144" t="str">
        <f t="shared" si="24"/>
        <v/>
      </c>
      <c r="M165" s="227" t="str">
        <f t="shared" si="25"/>
        <v/>
      </c>
      <c r="N165" s="155" t="str">
        <f t="shared" si="17"/>
        <v/>
      </c>
      <c r="O165" s="155" t="str">
        <f t="shared" si="18"/>
        <v/>
      </c>
      <c r="P165" s="155" t="str">
        <f>IFERROR(VLOOKUP($D165,LISTA!A142:J8392,10,0),"")</f>
        <v/>
      </c>
      <c r="Q165" s="228" t="str">
        <f t="shared" si="29"/>
        <v/>
      </c>
      <c r="R165" s="285" t="str">
        <f t="shared" si="30"/>
        <v/>
      </c>
      <c r="S165" s="189" t="str">
        <f t="shared" si="31"/>
        <v/>
      </c>
      <c r="T165" s="138"/>
      <c r="U165" s="138" t="str">
        <f t="shared" si="26"/>
        <v/>
      </c>
      <c r="V165" s="219" t="str">
        <f t="shared" si="22"/>
        <v/>
      </c>
      <c r="W165" s="220" t="e">
        <f t="shared" si="32"/>
        <v>#VALUE!</v>
      </c>
    </row>
    <row r="166" spans="1:23" s="190" customFormat="1" x14ac:dyDescent="0.25">
      <c r="A166" s="162"/>
      <c r="B166" s="154" t="str">
        <f t="shared" si="27"/>
        <v/>
      </c>
      <c r="C166" s="499" t="str">
        <f t="shared" si="28"/>
        <v/>
      </c>
      <c r="D166" s="276"/>
      <c r="E166" s="716" t="str">
        <f>IFERROR(VLOOKUP($D166,LISTA!A143:J8393,4,0),"")</f>
        <v/>
      </c>
      <c r="F166" s="716"/>
      <c r="G166" s="716" t="str">
        <f>IFERROR(VLOOKUP($D166,LISTA!A142:J8392,5,0),"")</f>
        <v/>
      </c>
      <c r="H166" s="716"/>
      <c r="I166" s="157"/>
      <c r="J166" s="144" t="str">
        <f>IFERROR(VLOOKUP($D166,LISTA!A107:J8357,7,0),"")</f>
        <v/>
      </c>
      <c r="K166" s="144" t="str">
        <f>IFERROR(VLOOKUP($D166,LISTA!A107:J8357,8,0),"")</f>
        <v/>
      </c>
      <c r="L166" s="144" t="str">
        <f t="shared" si="24"/>
        <v/>
      </c>
      <c r="M166" s="227" t="str">
        <f t="shared" si="25"/>
        <v/>
      </c>
      <c r="N166" s="155" t="str">
        <f t="shared" si="17"/>
        <v/>
      </c>
      <c r="O166" s="155" t="str">
        <f t="shared" si="18"/>
        <v/>
      </c>
      <c r="P166" s="155" t="str">
        <f>IFERROR(VLOOKUP($D166,LISTA!A143:J8393,10,0),"")</f>
        <v/>
      </c>
      <c r="Q166" s="228" t="str">
        <f t="shared" si="29"/>
        <v/>
      </c>
      <c r="R166" s="285" t="str">
        <f t="shared" si="30"/>
        <v/>
      </c>
      <c r="S166" s="189" t="str">
        <f t="shared" si="31"/>
        <v/>
      </c>
      <c r="T166" s="138"/>
      <c r="U166" s="138" t="str">
        <f t="shared" si="26"/>
        <v/>
      </c>
      <c r="V166" s="219" t="str">
        <f t="shared" si="22"/>
        <v/>
      </c>
      <c r="W166" s="220" t="e">
        <f t="shared" si="32"/>
        <v>#VALUE!</v>
      </c>
    </row>
    <row r="167" spans="1:23" s="190" customFormat="1" x14ac:dyDescent="0.25">
      <c r="A167" s="162"/>
      <c r="B167" s="154" t="str">
        <f t="shared" si="27"/>
        <v/>
      </c>
      <c r="C167" s="499" t="str">
        <f t="shared" si="28"/>
        <v/>
      </c>
      <c r="D167" s="276"/>
      <c r="E167" s="716" t="str">
        <f>IFERROR(VLOOKUP($D167,LISTA!A144:J8394,4,0),"")</f>
        <v/>
      </c>
      <c r="F167" s="716"/>
      <c r="G167" s="716" t="str">
        <f>IFERROR(VLOOKUP($D167,LISTA!A143:J8393,5,0),"")</f>
        <v/>
      </c>
      <c r="H167" s="716"/>
      <c r="I167" s="157"/>
      <c r="J167" s="144" t="str">
        <f>IFERROR(VLOOKUP($D167,LISTA!A108:J8358,7,0),"")</f>
        <v/>
      </c>
      <c r="K167" s="144" t="str">
        <f>IFERROR(VLOOKUP($D167,LISTA!A108:J8358,8,0),"")</f>
        <v/>
      </c>
      <c r="L167" s="144" t="str">
        <f t="shared" si="24"/>
        <v/>
      </c>
      <c r="M167" s="227" t="str">
        <f t="shared" si="25"/>
        <v/>
      </c>
      <c r="N167" s="155" t="str">
        <f t="shared" si="17"/>
        <v/>
      </c>
      <c r="O167" s="155" t="str">
        <f t="shared" si="18"/>
        <v/>
      </c>
      <c r="P167" s="155" t="str">
        <f>IFERROR(VLOOKUP($D167,LISTA!A144:J8394,10,0),"")</f>
        <v/>
      </c>
      <c r="Q167" s="228" t="str">
        <f t="shared" si="29"/>
        <v/>
      </c>
      <c r="R167" s="285" t="str">
        <f t="shared" si="30"/>
        <v/>
      </c>
      <c r="S167" s="189" t="str">
        <f t="shared" si="31"/>
        <v/>
      </c>
      <c r="T167" s="138"/>
      <c r="U167" s="138" t="str">
        <f t="shared" si="26"/>
        <v/>
      </c>
      <c r="V167" s="219" t="str">
        <f t="shared" si="22"/>
        <v/>
      </c>
      <c r="W167" s="220" t="e">
        <f t="shared" si="32"/>
        <v>#VALUE!</v>
      </c>
    </row>
    <row r="168" spans="1:23" s="190" customFormat="1" x14ac:dyDescent="0.25">
      <c r="A168" s="162"/>
      <c r="B168" s="154" t="str">
        <f t="shared" si="27"/>
        <v/>
      </c>
      <c r="C168" s="499" t="str">
        <f t="shared" si="28"/>
        <v/>
      </c>
      <c r="D168" s="276"/>
      <c r="E168" s="716" t="str">
        <f>IFERROR(VLOOKUP($D168,LISTA!A145:J8395,4,0),"")</f>
        <v/>
      </c>
      <c r="F168" s="716"/>
      <c r="G168" s="716" t="str">
        <f>IFERROR(VLOOKUP($D168,LISTA!A144:J8394,5,0),"")</f>
        <v/>
      </c>
      <c r="H168" s="716"/>
      <c r="I168" s="157"/>
      <c r="J168" s="144" t="str">
        <f>IFERROR(VLOOKUP($D168,LISTA!A109:J8359,7,0),"")</f>
        <v/>
      </c>
      <c r="K168" s="144" t="str">
        <f>IFERROR(VLOOKUP($D168,LISTA!A109:J8359,8,0),"")</f>
        <v/>
      </c>
      <c r="L168" s="144" t="str">
        <f t="shared" si="24"/>
        <v/>
      </c>
      <c r="M168" s="227" t="str">
        <f t="shared" si="25"/>
        <v/>
      </c>
      <c r="N168" s="155" t="str">
        <f t="shared" si="17"/>
        <v/>
      </c>
      <c r="O168" s="155" t="str">
        <f t="shared" si="18"/>
        <v/>
      </c>
      <c r="P168" s="155" t="str">
        <f>IFERROR(VLOOKUP($D168,LISTA!A145:J8395,10,0),"")</f>
        <v/>
      </c>
      <c r="Q168" s="228" t="str">
        <f t="shared" si="29"/>
        <v/>
      </c>
      <c r="R168" s="285" t="str">
        <f t="shared" si="30"/>
        <v/>
      </c>
      <c r="S168" s="189" t="str">
        <f t="shared" si="31"/>
        <v/>
      </c>
      <c r="T168" s="138"/>
      <c r="U168" s="138" t="str">
        <f t="shared" si="26"/>
        <v/>
      </c>
      <c r="V168" s="219" t="str">
        <f t="shared" si="22"/>
        <v/>
      </c>
      <c r="W168" s="220" t="e">
        <f t="shared" si="32"/>
        <v>#VALUE!</v>
      </c>
    </row>
    <row r="169" spans="1:23" s="190" customFormat="1" x14ac:dyDescent="0.25">
      <c r="A169" s="162"/>
      <c r="B169" s="154" t="str">
        <f t="shared" si="27"/>
        <v/>
      </c>
      <c r="C169" s="499" t="str">
        <f t="shared" si="28"/>
        <v/>
      </c>
      <c r="D169" s="276"/>
      <c r="E169" s="716" t="str">
        <f>IFERROR(VLOOKUP($D169,LISTA!A146:J8396,4,0),"")</f>
        <v/>
      </c>
      <c r="F169" s="716"/>
      <c r="G169" s="716" t="str">
        <f>IFERROR(VLOOKUP($D169,LISTA!A145:J8395,5,0),"")</f>
        <v/>
      </c>
      <c r="H169" s="716"/>
      <c r="I169" s="157"/>
      <c r="J169" s="144" t="str">
        <f>IFERROR(VLOOKUP($D169,LISTA!A110:J8360,7,0),"")</f>
        <v/>
      </c>
      <c r="K169" s="144" t="str">
        <f>IFERROR(VLOOKUP($D169,LISTA!A110:J8360,8,0),"")</f>
        <v/>
      </c>
      <c r="L169" s="144" t="str">
        <f t="shared" si="24"/>
        <v/>
      </c>
      <c r="M169" s="227" t="str">
        <f t="shared" si="25"/>
        <v/>
      </c>
      <c r="N169" s="155" t="str">
        <f t="shared" si="17"/>
        <v/>
      </c>
      <c r="O169" s="155" t="str">
        <f t="shared" si="18"/>
        <v/>
      </c>
      <c r="P169" s="155" t="str">
        <f>IFERROR(VLOOKUP($D169,LISTA!A146:J8396,10,0),"")</f>
        <v/>
      </c>
      <c r="Q169" s="228" t="str">
        <f t="shared" si="29"/>
        <v/>
      </c>
      <c r="R169" s="285" t="str">
        <f t="shared" si="30"/>
        <v/>
      </c>
      <c r="S169" s="189" t="str">
        <f t="shared" si="31"/>
        <v/>
      </c>
      <c r="T169" s="138"/>
      <c r="U169" s="138" t="str">
        <f t="shared" si="26"/>
        <v/>
      </c>
      <c r="V169" s="219" t="str">
        <f t="shared" si="22"/>
        <v/>
      </c>
      <c r="W169" s="220" t="e">
        <f t="shared" si="32"/>
        <v>#VALUE!</v>
      </c>
    </row>
    <row r="170" spans="1:23" s="190" customFormat="1" x14ac:dyDescent="0.25">
      <c r="A170" s="162"/>
      <c r="B170" s="154" t="str">
        <f t="shared" si="27"/>
        <v/>
      </c>
      <c r="C170" s="499" t="str">
        <f t="shared" si="28"/>
        <v/>
      </c>
      <c r="D170" s="276"/>
      <c r="E170" s="716" t="str">
        <f>IFERROR(VLOOKUP($D170,LISTA!A147:J8397,4,0),"")</f>
        <v/>
      </c>
      <c r="F170" s="716"/>
      <c r="G170" s="716" t="str">
        <f>IFERROR(VLOOKUP($D170,LISTA!A146:J8396,5,0),"")</f>
        <v/>
      </c>
      <c r="H170" s="716"/>
      <c r="I170" s="157"/>
      <c r="J170" s="144" t="str">
        <f>IFERROR(VLOOKUP($D170,LISTA!A111:J8361,7,0),"")</f>
        <v/>
      </c>
      <c r="K170" s="144" t="str">
        <f>IFERROR(VLOOKUP($D170,LISTA!A111:J8361,8,0),"")</f>
        <v/>
      </c>
      <c r="L170" s="144" t="str">
        <f t="shared" si="24"/>
        <v/>
      </c>
      <c r="M170" s="227" t="str">
        <f t="shared" si="25"/>
        <v/>
      </c>
      <c r="N170" s="155" t="str">
        <f t="shared" si="17"/>
        <v/>
      </c>
      <c r="O170" s="155" t="str">
        <f t="shared" si="18"/>
        <v/>
      </c>
      <c r="P170" s="155" t="str">
        <f>IFERROR(VLOOKUP($D170,LISTA!A147:J8397,10,0),"")</f>
        <v/>
      </c>
      <c r="Q170" s="228" t="str">
        <f t="shared" si="29"/>
        <v/>
      </c>
      <c r="R170" s="285" t="str">
        <f t="shared" si="30"/>
        <v/>
      </c>
      <c r="S170" s="189" t="str">
        <f t="shared" si="31"/>
        <v/>
      </c>
      <c r="T170" s="138"/>
      <c r="U170" s="138" t="str">
        <f t="shared" si="26"/>
        <v/>
      </c>
      <c r="V170" s="219" t="str">
        <f t="shared" si="22"/>
        <v/>
      </c>
      <c r="W170" s="220" t="e">
        <f t="shared" si="32"/>
        <v>#VALUE!</v>
      </c>
    </row>
    <row r="171" spans="1:23" s="190" customFormat="1" x14ac:dyDescent="0.25">
      <c r="A171" s="162"/>
      <c r="B171" s="154" t="str">
        <f t="shared" si="27"/>
        <v/>
      </c>
      <c r="C171" s="499" t="str">
        <f t="shared" si="28"/>
        <v/>
      </c>
      <c r="D171" s="276"/>
      <c r="E171" s="716" t="str">
        <f>IFERROR(VLOOKUP($D171,LISTA!A148:J8398,4,0),"")</f>
        <v/>
      </c>
      <c r="F171" s="716"/>
      <c r="G171" s="716" t="str">
        <f>IFERROR(VLOOKUP($D171,LISTA!A147:J8397,5,0),"")</f>
        <v/>
      </c>
      <c r="H171" s="716"/>
      <c r="I171" s="157"/>
      <c r="J171" s="144" t="str">
        <f>IFERROR(VLOOKUP($D171,LISTA!A112:J8362,7,0),"")</f>
        <v/>
      </c>
      <c r="K171" s="144" t="str">
        <f>IFERROR(VLOOKUP($D171,LISTA!A112:J8362,8,0),"")</f>
        <v/>
      </c>
      <c r="L171" s="144" t="str">
        <f t="shared" si="24"/>
        <v/>
      </c>
      <c r="M171" s="227" t="str">
        <f t="shared" si="25"/>
        <v/>
      </c>
      <c r="N171" s="155" t="str">
        <f t="shared" si="17"/>
        <v/>
      </c>
      <c r="O171" s="155" t="str">
        <f t="shared" si="18"/>
        <v/>
      </c>
      <c r="P171" s="155" t="str">
        <f>IFERROR(VLOOKUP($D171,LISTA!A148:J8398,10,0),"")</f>
        <v/>
      </c>
      <c r="Q171" s="228" t="str">
        <f t="shared" si="29"/>
        <v/>
      </c>
      <c r="R171" s="285" t="str">
        <f t="shared" si="30"/>
        <v/>
      </c>
      <c r="S171" s="189" t="str">
        <f t="shared" si="31"/>
        <v/>
      </c>
      <c r="T171" s="138"/>
      <c r="U171" s="138" t="str">
        <f t="shared" si="26"/>
        <v/>
      </c>
      <c r="V171" s="219" t="str">
        <f t="shared" si="22"/>
        <v/>
      </c>
      <c r="W171" s="220" t="e">
        <f t="shared" si="32"/>
        <v>#VALUE!</v>
      </c>
    </row>
    <row r="172" spans="1:23" s="190" customFormat="1" x14ac:dyDescent="0.25">
      <c r="A172" s="162"/>
      <c r="B172" s="154" t="str">
        <f t="shared" si="27"/>
        <v/>
      </c>
      <c r="C172" s="499" t="str">
        <f t="shared" si="28"/>
        <v/>
      </c>
      <c r="D172" s="276"/>
      <c r="E172" s="716" t="str">
        <f>IFERROR(VLOOKUP($D172,LISTA!A149:J8399,4,0),"")</f>
        <v/>
      </c>
      <c r="F172" s="716"/>
      <c r="G172" s="716" t="str">
        <f>IFERROR(VLOOKUP($D172,LISTA!A148:J8398,5,0),"")</f>
        <v/>
      </c>
      <c r="H172" s="716"/>
      <c r="I172" s="157"/>
      <c r="J172" s="144" t="str">
        <f>IFERROR(VLOOKUP($D172,LISTA!A113:J8363,7,0),"")</f>
        <v/>
      </c>
      <c r="K172" s="144" t="str">
        <f>IFERROR(VLOOKUP($D172,LISTA!A113:J8363,8,0),"")</f>
        <v/>
      </c>
      <c r="L172" s="144" t="str">
        <f t="shared" si="24"/>
        <v/>
      </c>
      <c r="M172" s="227" t="str">
        <f t="shared" si="25"/>
        <v/>
      </c>
      <c r="N172" s="155" t="str">
        <f t="shared" si="17"/>
        <v/>
      </c>
      <c r="O172" s="155" t="str">
        <f t="shared" si="18"/>
        <v/>
      </c>
      <c r="P172" s="155" t="str">
        <f>IFERROR(VLOOKUP($D172,LISTA!A149:J8399,10,0),"")</f>
        <v/>
      </c>
      <c r="Q172" s="228" t="str">
        <f t="shared" si="29"/>
        <v/>
      </c>
      <c r="R172" s="285" t="str">
        <f t="shared" si="30"/>
        <v/>
      </c>
      <c r="S172" s="189" t="str">
        <f t="shared" si="31"/>
        <v/>
      </c>
      <c r="T172" s="138"/>
      <c r="U172" s="138" t="str">
        <f t="shared" si="26"/>
        <v/>
      </c>
      <c r="V172" s="219" t="str">
        <f t="shared" si="22"/>
        <v/>
      </c>
      <c r="W172" s="220" t="e">
        <f t="shared" si="32"/>
        <v>#VALUE!</v>
      </c>
    </row>
    <row r="173" spans="1:23" s="190" customFormat="1" x14ac:dyDescent="0.25">
      <c r="A173" s="162"/>
      <c r="B173" s="154" t="str">
        <f t="shared" si="27"/>
        <v/>
      </c>
      <c r="C173" s="499" t="str">
        <f t="shared" si="28"/>
        <v/>
      </c>
      <c r="D173" s="276"/>
      <c r="E173" s="716" t="str">
        <f>IFERROR(VLOOKUP($D173,LISTA!A150:J8400,4,0),"")</f>
        <v/>
      </c>
      <c r="F173" s="716"/>
      <c r="G173" s="716" t="str">
        <f>IFERROR(VLOOKUP($D173,LISTA!A149:J8399,5,0),"")</f>
        <v/>
      </c>
      <c r="H173" s="716"/>
      <c r="I173" s="157"/>
      <c r="J173" s="144" t="str">
        <f>IFERROR(VLOOKUP($D173,LISTA!A114:J8364,7,0),"")</f>
        <v/>
      </c>
      <c r="K173" s="144" t="str">
        <f>IFERROR(VLOOKUP($D173,LISTA!A114:J8364,8,0),"")</f>
        <v/>
      </c>
      <c r="L173" s="144" t="str">
        <f t="shared" si="24"/>
        <v/>
      </c>
      <c r="M173" s="227" t="str">
        <f t="shared" si="25"/>
        <v/>
      </c>
      <c r="N173" s="155" t="str">
        <f t="shared" si="17"/>
        <v/>
      </c>
      <c r="O173" s="155" t="str">
        <f t="shared" si="18"/>
        <v/>
      </c>
      <c r="P173" s="155" t="str">
        <f>IFERROR(VLOOKUP($D173,LISTA!A150:J8400,10,0),"")</f>
        <v/>
      </c>
      <c r="Q173" s="228" t="str">
        <f t="shared" si="29"/>
        <v/>
      </c>
      <c r="R173" s="285" t="str">
        <f t="shared" si="30"/>
        <v/>
      </c>
      <c r="S173" s="189" t="str">
        <f t="shared" si="31"/>
        <v/>
      </c>
      <c r="T173" s="138"/>
      <c r="U173" s="138" t="str">
        <f t="shared" si="26"/>
        <v/>
      </c>
      <c r="V173" s="219" t="str">
        <f t="shared" si="22"/>
        <v/>
      </c>
      <c r="W173" s="220" t="e">
        <f t="shared" si="32"/>
        <v>#VALUE!</v>
      </c>
    </row>
    <row r="174" spans="1:23" s="190" customFormat="1" x14ac:dyDescent="0.25">
      <c r="A174" s="162"/>
      <c r="B174" s="154" t="str">
        <f t="shared" si="27"/>
        <v/>
      </c>
      <c r="C174" s="499" t="str">
        <f t="shared" si="28"/>
        <v/>
      </c>
      <c r="D174" s="276"/>
      <c r="E174" s="716" t="str">
        <f>IFERROR(VLOOKUP($D174,LISTA!A151:J8401,4,0),"")</f>
        <v/>
      </c>
      <c r="F174" s="716"/>
      <c r="G174" s="716" t="str">
        <f>IFERROR(VLOOKUP($D174,LISTA!A150:J8400,5,0),"")</f>
        <v/>
      </c>
      <c r="H174" s="716"/>
      <c r="I174" s="157"/>
      <c r="J174" s="144" t="str">
        <f>IFERROR(VLOOKUP($D174,LISTA!A115:J8365,7,0),"")</f>
        <v/>
      </c>
      <c r="K174" s="144" t="str">
        <f>IFERROR(VLOOKUP($D174,LISTA!A115:J8365,8,0),"")</f>
        <v/>
      </c>
      <c r="L174" s="144" t="str">
        <f t="shared" si="24"/>
        <v/>
      </c>
      <c r="M174" s="227" t="str">
        <f t="shared" si="25"/>
        <v/>
      </c>
      <c r="N174" s="155" t="str">
        <f t="shared" si="17"/>
        <v/>
      </c>
      <c r="O174" s="155" t="str">
        <f t="shared" si="18"/>
        <v/>
      </c>
      <c r="P174" s="155" t="str">
        <f>IFERROR(VLOOKUP($D174,LISTA!A151:J8401,10,0),"")</f>
        <v/>
      </c>
      <c r="Q174" s="228" t="str">
        <f t="shared" si="29"/>
        <v/>
      </c>
      <c r="R174" s="285" t="str">
        <f t="shared" si="30"/>
        <v/>
      </c>
      <c r="S174" s="189" t="str">
        <f t="shared" si="31"/>
        <v/>
      </c>
      <c r="T174" s="138"/>
      <c r="U174" s="138" t="str">
        <f t="shared" si="26"/>
        <v/>
      </c>
      <c r="V174" s="219" t="str">
        <f t="shared" si="22"/>
        <v/>
      </c>
      <c r="W174" s="220" t="e">
        <f t="shared" si="32"/>
        <v>#VALUE!</v>
      </c>
    </row>
    <row r="175" spans="1:23" s="190" customFormat="1" x14ac:dyDescent="0.25">
      <c r="A175" s="162"/>
      <c r="B175" s="154" t="str">
        <f t="shared" si="27"/>
        <v/>
      </c>
      <c r="C175" s="499" t="str">
        <f t="shared" si="28"/>
        <v/>
      </c>
      <c r="D175" s="276"/>
      <c r="E175" s="716" t="str">
        <f>IFERROR(VLOOKUP($D175,LISTA!A152:J8402,4,0),"")</f>
        <v/>
      </c>
      <c r="F175" s="716"/>
      <c r="G175" s="716" t="str">
        <f>IFERROR(VLOOKUP($D175,LISTA!A151:J8401,5,0),"")</f>
        <v/>
      </c>
      <c r="H175" s="716"/>
      <c r="I175" s="157"/>
      <c r="J175" s="144" t="str">
        <f>IFERROR(VLOOKUP($D175,LISTA!A116:J8366,7,0),"")</f>
        <v/>
      </c>
      <c r="K175" s="144" t="str">
        <f>IFERROR(VLOOKUP($D175,LISTA!A116:J8366,8,0),"")</f>
        <v/>
      </c>
      <c r="L175" s="144" t="str">
        <f t="shared" si="24"/>
        <v/>
      </c>
      <c r="M175" s="227" t="str">
        <f t="shared" si="25"/>
        <v/>
      </c>
      <c r="N175" s="155" t="str">
        <f t="shared" si="17"/>
        <v/>
      </c>
      <c r="O175" s="155" t="str">
        <f t="shared" si="18"/>
        <v/>
      </c>
      <c r="P175" s="155" t="str">
        <f>IFERROR(VLOOKUP($D175,LISTA!A152:J8402,10,0),"")</f>
        <v/>
      </c>
      <c r="Q175" s="228" t="str">
        <f t="shared" si="29"/>
        <v/>
      </c>
      <c r="R175" s="285" t="str">
        <f t="shared" si="30"/>
        <v/>
      </c>
      <c r="S175" s="189" t="str">
        <f t="shared" si="31"/>
        <v/>
      </c>
      <c r="T175" s="138"/>
      <c r="U175" s="138" t="str">
        <f t="shared" si="26"/>
        <v/>
      </c>
      <c r="V175" s="219" t="str">
        <f t="shared" si="22"/>
        <v/>
      </c>
      <c r="W175" s="220" t="e">
        <f t="shared" si="32"/>
        <v>#VALUE!</v>
      </c>
    </row>
    <row r="176" spans="1:23" s="190" customFormat="1" x14ac:dyDescent="0.25">
      <c r="A176" s="162"/>
      <c r="B176" s="154" t="str">
        <f t="shared" si="27"/>
        <v/>
      </c>
      <c r="C176" s="499" t="str">
        <f t="shared" si="28"/>
        <v/>
      </c>
      <c r="D176" s="276"/>
      <c r="E176" s="716" t="str">
        <f>IFERROR(VLOOKUP($D176,LISTA!A153:J8403,4,0),"")</f>
        <v/>
      </c>
      <c r="F176" s="716"/>
      <c r="G176" s="716" t="str">
        <f>IFERROR(VLOOKUP($D176,LISTA!A152:J8402,5,0),"")</f>
        <v/>
      </c>
      <c r="H176" s="716"/>
      <c r="I176" s="157"/>
      <c r="J176" s="144" t="str">
        <f>IFERROR(VLOOKUP($D176,LISTA!A117:J8367,7,0),"")</f>
        <v/>
      </c>
      <c r="K176" s="144" t="str">
        <f>IFERROR(VLOOKUP($D176,LISTA!A117:J8367,8,0),"")</f>
        <v/>
      </c>
      <c r="L176" s="144" t="str">
        <f t="shared" si="24"/>
        <v/>
      </c>
      <c r="M176" s="227" t="str">
        <f t="shared" si="25"/>
        <v/>
      </c>
      <c r="N176" s="155" t="str">
        <f t="shared" si="17"/>
        <v/>
      </c>
      <c r="O176" s="155" t="str">
        <f t="shared" si="18"/>
        <v/>
      </c>
      <c r="P176" s="155" t="str">
        <f>IFERROR(VLOOKUP($D176,LISTA!A153:J8403,10,0),"")</f>
        <v/>
      </c>
      <c r="Q176" s="228" t="str">
        <f t="shared" si="29"/>
        <v/>
      </c>
      <c r="R176" s="285" t="str">
        <f t="shared" si="30"/>
        <v/>
      </c>
      <c r="S176" s="189" t="str">
        <f t="shared" si="31"/>
        <v/>
      </c>
      <c r="T176" s="138"/>
      <c r="U176" s="138" t="str">
        <f t="shared" si="26"/>
        <v/>
      </c>
      <c r="V176" s="219" t="str">
        <f t="shared" si="22"/>
        <v/>
      </c>
      <c r="W176" s="220" t="e">
        <f t="shared" si="32"/>
        <v>#VALUE!</v>
      </c>
    </row>
    <row r="177" spans="1:23" s="190" customFormat="1" x14ac:dyDescent="0.25">
      <c r="A177" s="162"/>
      <c r="B177" s="154" t="str">
        <f t="shared" si="27"/>
        <v/>
      </c>
      <c r="C177" s="499" t="str">
        <f t="shared" si="28"/>
        <v/>
      </c>
      <c r="D177" s="276"/>
      <c r="E177" s="716" t="str">
        <f>IFERROR(VLOOKUP($D177,LISTA!A154:J8404,4,0),"")</f>
        <v/>
      </c>
      <c r="F177" s="716"/>
      <c r="G177" s="716" t="str">
        <f>IFERROR(VLOOKUP($D177,LISTA!A153:J8403,5,0),"")</f>
        <v/>
      </c>
      <c r="H177" s="716"/>
      <c r="I177" s="157"/>
      <c r="J177" s="144" t="str">
        <f>IFERROR(VLOOKUP($D177,LISTA!A118:J8368,7,0),"")</f>
        <v/>
      </c>
      <c r="K177" s="144" t="str">
        <f>IFERROR(VLOOKUP($D177,LISTA!A118:J8368,8,0),"")</f>
        <v/>
      </c>
      <c r="L177" s="144" t="str">
        <f t="shared" si="24"/>
        <v/>
      </c>
      <c r="M177" s="227" t="str">
        <f t="shared" si="25"/>
        <v/>
      </c>
      <c r="N177" s="155" t="str">
        <f t="shared" si="17"/>
        <v/>
      </c>
      <c r="O177" s="155" t="str">
        <f t="shared" si="18"/>
        <v/>
      </c>
      <c r="P177" s="155" t="str">
        <f>IFERROR(VLOOKUP($D177,LISTA!A154:J8404,10,0),"")</f>
        <v/>
      </c>
      <c r="Q177" s="228" t="str">
        <f t="shared" si="29"/>
        <v/>
      </c>
      <c r="R177" s="285" t="str">
        <f t="shared" si="30"/>
        <v/>
      </c>
      <c r="S177" s="189" t="str">
        <f t="shared" si="31"/>
        <v/>
      </c>
      <c r="T177" s="138"/>
      <c r="U177" s="138" t="str">
        <f t="shared" si="26"/>
        <v/>
      </c>
      <c r="V177" s="219" t="str">
        <f t="shared" si="22"/>
        <v/>
      </c>
      <c r="W177" s="220" t="e">
        <f t="shared" si="32"/>
        <v>#VALUE!</v>
      </c>
    </row>
    <row r="178" spans="1:23" s="190" customFormat="1" x14ac:dyDescent="0.25">
      <c r="A178" s="162"/>
      <c r="B178" s="154" t="str">
        <f t="shared" si="27"/>
        <v/>
      </c>
      <c r="C178" s="499" t="str">
        <f t="shared" si="28"/>
        <v/>
      </c>
      <c r="D178" s="276"/>
      <c r="E178" s="716" t="str">
        <f>IFERROR(VLOOKUP($D178,LISTA!A155:J8405,4,0),"")</f>
        <v/>
      </c>
      <c r="F178" s="716"/>
      <c r="G178" s="716" t="str">
        <f>IFERROR(VLOOKUP($D178,LISTA!A154:J8404,5,0),"")</f>
        <v/>
      </c>
      <c r="H178" s="716"/>
      <c r="I178" s="157"/>
      <c r="J178" s="144" t="str">
        <f>IFERROR(VLOOKUP($D178,LISTA!A119:J8369,7,0),"")</f>
        <v/>
      </c>
      <c r="K178" s="144" t="str">
        <f>IFERROR(VLOOKUP($D178,LISTA!A119:J8369,8,0),"")</f>
        <v/>
      </c>
      <c r="L178" s="144" t="str">
        <f t="shared" si="24"/>
        <v/>
      </c>
      <c r="M178" s="227" t="str">
        <f t="shared" si="25"/>
        <v/>
      </c>
      <c r="N178" s="155" t="str">
        <f t="shared" si="17"/>
        <v/>
      </c>
      <c r="O178" s="155" t="str">
        <f t="shared" si="18"/>
        <v/>
      </c>
      <c r="P178" s="155" t="str">
        <f>IFERROR(VLOOKUP($D178,LISTA!A155:J8405,10,0),"")</f>
        <v/>
      </c>
      <c r="Q178" s="228" t="str">
        <f t="shared" si="29"/>
        <v/>
      </c>
      <c r="R178" s="285" t="str">
        <f t="shared" si="30"/>
        <v/>
      </c>
      <c r="S178" s="189" t="str">
        <f t="shared" si="31"/>
        <v/>
      </c>
      <c r="T178" s="138"/>
      <c r="U178" s="138" t="str">
        <f t="shared" si="26"/>
        <v/>
      </c>
      <c r="V178" s="219" t="str">
        <f t="shared" si="22"/>
        <v/>
      </c>
      <c r="W178" s="220" t="e">
        <f t="shared" si="32"/>
        <v>#VALUE!</v>
      </c>
    </row>
    <row r="179" spans="1:23" s="190" customFormat="1" x14ac:dyDescent="0.25">
      <c r="A179" s="162"/>
      <c r="B179" s="154" t="str">
        <f t="shared" si="27"/>
        <v/>
      </c>
      <c r="C179" s="499" t="str">
        <f t="shared" si="28"/>
        <v/>
      </c>
      <c r="D179" s="276"/>
      <c r="E179" s="716" t="str">
        <f>IFERROR(VLOOKUP($D179,LISTA!A156:J8406,4,0),"")</f>
        <v/>
      </c>
      <c r="F179" s="716"/>
      <c r="G179" s="716" t="str">
        <f>IFERROR(VLOOKUP($D179,LISTA!A155:J8405,5,0),"")</f>
        <v/>
      </c>
      <c r="H179" s="716"/>
      <c r="I179" s="157"/>
      <c r="J179" s="144" t="str">
        <f>IFERROR(VLOOKUP($D179,LISTA!A120:J8370,7,0),"")</f>
        <v/>
      </c>
      <c r="K179" s="144" t="str">
        <f>IFERROR(VLOOKUP($D179,LISTA!A120:J8370,8,0),"")</f>
        <v/>
      </c>
      <c r="L179" s="144" t="str">
        <f t="shared" si="24"/>
        <v/>
      </c>
      <c r="M179" s="227" t="str">
        <f t="shared" si="25"/>
        <v/>
      </c>
      <c r="N179" s="155" t="str">
        <f t="shared" si="17"/>
        <v/>
      </c>
      <c r="O179" s="155" t="str">
        <f t="shared" si="18"/>
        <v/>
      </c>
      <c r="P179" s="155" t="str">
        <f>IFERROR(VLOOKUP($D179,LISTA!A156:J8406,10,0),"")</f>
        <v/>
      </c>
      <c r="Q179" s="228" t="str">
        <f t="shared" si="29"/>
        <v/>
      </c>
      <c r="R179" s="285" t="str">
        <f t="shared" si="30"/>
        <v/>
      </c>
      <c r="S179" s="189" t="str">
        <f t="shared" si="31"/>
        <v/>
      </c>
      <c r="T179" s="138"/>
      <c r="U179" s="138" t="str">
        <f t="shared" si="26"/>
        <v/>
      </c>
      <c r="V179" s="219" t="str">
        <f t="shared" si="22"/>
        <v/>
      </c>
      <c r="W179" s="220" t="e">
        <f t="shared" si="32"/>
        <v>#VALUE!</v>
      </c>
    </row>
    <row r="180" spans="1:23" s="190" customFormat="1" x14ac:dyDescent="0.25">
      <c r="A180" s="162"/>
      <c r="B180" s="154" t="str">
        <f t="shared" si="27"/>
        <v/>
      </c>
      <c r="C180" s="499" t="str">
        <f t="shared" si="28"/>
        <v/>
      </c>
      <c r="D180" s="276"/>
      <c r="E180" s="716" t="str">
        <f>IFERROR(VLOOKUP($D180,LISTA!A157:J8407,4,0),"")</f>
        <v/>
      </c>
      <c r="F180" s="716"/>
      <c r="G180" s="716" t="str">
        <f>IFERROR(VLOOKUP($D180,LISTA!A156:J8406,5,0),"")</f>
        <v/>
      </c>
      <c r="H180" s="716"/>
      <c r="I180" s="157"/>
      <c r="J180" s="144" t="str">
        <f>IFERROR(VLOOKUP($D180,LISTA!A121:J8371,7,0),"")</f>
        <v/>
      </c>
      <c r="K180" s="144" t="str">
        <f>IFERROR(VLOOKUP($D180,LISTA!A121:J8371,8,0),"")</f>
        <v/>
      </c>
      <c r="L180" s="144" t="str">
        <f t="shared" si="24"/>
        <v/>
      </c>
      <c r="M180" s="227" t="str">
        <f t="shared" si="25"/>
        <v/>
      </c>
      <c r="N180" s="155" t="str">
        <f t="shared" si="17"/>
        <v/>
      </c>
      <c r="O180" s="155" t="str">
        <f t="shared" si="18"/>
        <v/>
      </c>
      <c r="P180" s="155" t="str">
        <f>IFERROR(VLOOKUP($D180,LISTA!A157:J8407,10,0),"")</f>
        <v/>
      </c>
      <c r="Q180" s="228" t="str">
        <f t="shared" si="29"/>
        <v/>
      </c>
      <c r="R180" s="285" t="str">
        <f t="shared" si="30"/>
        <v/>
      </c>
      <c r="S180" s="189" t="str">
        <f t="shared" si="31"/>
        <v/>
      </c>
      <c r="T180" s="138"/>
      <c r="U180" s="138" t="str">
        <f t="shared" si="26"/>
        <v/>
      </c>
      <c r="V180" s="219" t="str">
        <f t="shared" si="22"/>
        <v/>
      </c>
      <c r="W180" s="220" t="e">
        <f t="shared" si="32"/>
        <v>#VALUE!</v>
      </c>
    </row>
    <row r="181" spans="1:23" s="190" customFormat="1" x14ac:dyDescent="0.25">
      <c r="A181" s="162"/>
      <c r="B181" s="154" t="str">
        <f t="shared" si="27"/>
        <v/>
      </c>
      <c r="C181" s="499" t="str">
        <f t="shared" si="28"/>
        <v/>
      </c>
      <c r="D181" s="276"/>
      <c r="E181" s="716" t="str">
        <f>IFERROR(VLOOKUP($D181,LISTA!A158:J8408,4,0),"")</f>
        <v/>
      </c>
      <c r="F181" s="716"/>
      <c r="G181" s="716" t="str">
        <f>IFERROR(VLOOKUP($D181,LISTA!A157:J8407,5,0),"")</f>
        <v/>
      </c>
      <c r="H181" s="716"/>
      <c r="I181" s="157"/>
      <c r="J181" s="144" t="str">
        <f>IFERROR(VLOOKUP($D181,LISTA!A122:J8372,7,0),"")</f>
        <v/>
      </c>
      <c r="K181" s="144" t="str">
        <f>IFERROR(VLOOKUP($D181,LISTA!A122:J8372,8,0),"")</f>
        <v/>
      </c>
      <c r="L181" s="144" t="str">
        <f t="shared" si="24"/>
        <v/>
      </c>
      <c r="M181" s="227" t="str">
        <f t="shared" si="25"/>
        <v/>
      </c>
      <c r="N181" s="155" t="str">
        <f t="shared" si="17"/>
        <v/>
      </c>
      <c r="O181" s="155" t="str">
        <f t="shared" si="18"/>
        <v/>
      </c>
      <c r="P181" s="155" t="str">
        <f>IFERROR(VLOOKUP($D181,LISTA!A158:J8408,10,0),"")</f>
        <v/>
      </c>
      <c r="Q181" s="228" t="str">
        <f t="shared" si="29"/>
        <v/>
      </c>
      <c r="R181" s="285" t="str">
        <f t="shared" si="30"/>
        <v/>
      </c>
      <c r="S181" s="189" t="str">
        <f t="shared" si="31"/>
        <v/>
      </c>
      <c r="T181" s="138"/>
      <c r="U181" s="138" t="str">
        <f t="shared" si="26"/>
        <v/>
      </c>
      <c r="V181" s="219" t="str">
        <f t="shared" si="22"/>
        <v/>
      </c>
      <c r="W181" s="220" t="e">
        <f t="shared" si="32"/>
        <v>#VALUE!</v>
      </c>
    </row>
    <row r="182" spans="1:23" s="190" customFormat="1" x14ac:dyDescent="0.25">
      <c r="A182" s="162"/>
      <c r="B182" s="154" t="str">
        <f t="shared" si="27"/>
        <v/>
      </c>
      <c r="C182" s="499" t="str">
        <f t="shared" si="28"/>
        <v/>
      </c>
      <c r="D182" s="276"/>
      <c r="E182" s="716" t="str">
        <f>IFERROR(VLOOKUP($D182,LISTA!A159:J8409,4,0),"")</f>
        <v/>
      </c>
      <c r="F182" s="716"/>
      <c r="G182" s="716" t="str">
        <f>IFERROR(VLOOKUP($D182,LISTA!A158:J8408,5,0),"")</f>
        <v/>
      </c>
      <c r="H182" s="716"/>
      <c r="I182" s="157"/>
      <c r="J182" s="144" t="str">
        <f>IFERROR(VLOOKUP($D182,LISTA!A123:J8373,7,0),"")</f>
        <v/>
      </c>
      <c r="K182" s="144" t="str">
        <f>IFERROR(VLOOKUP($D182,LISTA!A123:J8373,8,0),"")</f>
        <v/>
      </c>
      <c r="L182" s="144" t="str">
        <f t="shared" si="24"/>
        <v/>
      </c>
      <c r="M182" s="227" t="str">
        <f t="shared" si="25"/>
        <v/>
      </c>
      <c r="N182" s="155" t="str">
        <f t="shared" si="17"/>
        <v/>
      </c>
      <c r="O182" s="155" t="str">
        <f t="shared" si="18"/>
        <v/>
      </c>
      <c r="P182" s="155" t="str">
        <f>IFERROR(VLOOKUP($D182,LISTA!A159:J8409,10,0),"")</f>
        <v/>
      </c>
      <c r="Q182" s="228" t="str">
        <f t="shared" si="29"/>
        <v/>
      </c>
      <c r="R182" s="285" t="str">
        <f t="shared" si="30"/>
        <v/>
      </c>
      <c r="S182" s="189" t="str">
        <f t="shared" si="31"/>
        <v/>
      </c>
      <c r="T182" s="138"/>
      <c r="U182" s="138" t="str">
        <f t="shared" si="26"/>
        <v/>
      </c>
      <c r="V182" s="219" t="str">
        <f t="shared" si="22"/>
        <v/>
      </c>
      <c r="W182" s="220" t="e">
        <f t="shared" si="32"/>
        <v>#VALUE!</v>
      </c>
    </row>
    <row r="183" spans="1:23" s="190" customFormat="1" x14ac:dyDescent="0.25">
      <c r="A183" s="162"/>
      <c r="B183" s="154" t="str">
        <f t="shared" si="27"/>
        <v/>
      </c>
      <c r="C183" s="499" t="str">
        <f t="shared" si="28"/>
        <v/>
      </c>
      <c r="D183" s="276"/>
      <c r="E183" s="716" t="str">
        <f>IFERROR(VLOOKUP($D183,LISTA!A160:J8410,4,0),"")</f>
        <v/>
      </c>
      <c r="F183" s="716"/>
      <c r="G183" s="716" t="str">
        <f>IFERROR(VLOOKUP($D183,LISTA!A159:J8409,5,0),"")</f>
        <v/>
      </c>
      <c r="H183" s="716"/>
      <c r="I183" s="157"/>
      <c r="J183" s="144" t="str">
        <f>IFERROR(VLOOKUP($D183,LISTA!A124:J8374,7,0),"")</f>
        <v/>
      </c>
      <c r="K183" s="144" t="str">
        <f>IFERROR(VLOOKUP($D183,LISTA!A124:J8374,8,0),"")</f>
        <v/>
      </c>
      <c r="L183" s="144" t="str">
        <f t="shared" si="24"/>
        <v/>
      </c>
      <c r="M183" s="227" t="str">
        <f t="shared" si="25"/>
        <v/>
      </c>
      <c r="N183" s="155" t="str">
        <f t="shared" si="17"/>
        <v/>
      </c>
      <c r="O183" s="155" t="str">
        <f t="shared" si="18"/>
        <v/>
      </c>
      <c r="P183" s="155" t="str">
        <f>IFERROR(VLOOKUP($D183,LISTA!A160:J8410,10,0),"")</f>
        <v/>
      </c>
      <c r="Q183" s="228" t="str">
        <f t="shared" si="29"/>
        <v/>
      </c>
      <c r="R183" s="285" t="str">
        <f t="shared" si="30"/>
        <v/>
      </c>
      <c r="S183" s="189" t="str">
        <f t="shared" si="31"/>
        <v/>
      </c>
      <c r="T183" s="138"/>
      <c r="U183" s="138" t="str">
        <f t="shared" si="26"/>
        <v/>
      </c>
      <c r="V183" s="219" t="str">
        <f t="shared" si="22"/>
        <v/>
      </c>
      <c r="W183" s="220" t="e">
        <f t="shared" si="32"/>
        <v>#VALUE!</v>
      </c>
    </row>
    <row r="184" spans="1:23" s="190" customFormat="1" x14ac:dyDescent="0.25">
      <c r="A184" s="162"/>
      <c r="B184" s="154" t="str">
        <f t="shared" si="27"/>
        <v/>
      </c>
      <c r="C184" s="499" t="str">
        <f t="shared" si="28"/>
        <v/>
      </c>
      <c r="D184" s="276"/>
      <c r="E184" s="716" t="str">
        <f>IFERROR(VLOOKUP($D184,LISTA!A161:J8411,4,0),"")</f>
        <v/>
      </c>
      <c r="F184" s="716"/>
      <c r="G184" s="716" t="str">
        <f>IFERROR(VLOOKUP($D184,LISTA!A160:J8410,5,0),"")</f>
        <v/>
      </c>
      <c r="H184" s="716"/>
      <c r="I184" s="157"/>
      <c r="J184" s="144" t="str">
        <f>IFERROR(VLOOKUP($D184,LISTA!A125:J8375,7,0),"")</f>
        <v/>
      </c>
      <c r="K184" s="144" t="str">
        <f>IFERROR(VLOOKUP($D184,LISTA!A125:J8375,8,0),"")</f>
        <v/>
      </c>
      <c r="L184" s="144" t="str">
        <f t="shared" si="24"/>
        <v/>
      </c>
      <c r="M184" s="227" t="str">
        <f t="shared" si="25"/>
        <v/>
      </c>
      <c r="N184" s="155" t="str">
        <f t="shared" si="17"/>
        <v/>
      </c>
      <c r="O184" s="155" t="str">
        <f t="shared" si="18"/>
        <v/>
      </c>
      <c r="P184" s="155" t="str">
        <f>IFERROR(VLOOKUP($D184,LISTA!A161:J8411,10,0),"")</f>
        <v/>
      </c>
      <c r="Q184" s="228" t="str">
        <f t="shared" si="29"/>
        <v/>
      </c>
      <c r="R184" s="285" t="str">
        <f t="shared" si="30"/>
        <v/>
      </c>
      <c r="S184" s="189" t="str">
        <f t="shared" si="31"/>
        <v/>
      </c>
      <c r="T184" s="138"/>
      <c r="U184" s="138" t="str">
        <f t="shared" si="26"/>
        <v/>
      </c>
      <c r="V184" s="219" t="str">
        <f t="shared" si="22"/>
        <v/>
      </c>
      <c r="W184" s="220" t="e">
        <f t="shared" si="32"/>
        <v>#VALUE!</v>
      </c>
    </row>
    <row r="185" spans="1:23" s="190" customFormat="1" x14ac:dyDescent="0.25">
      <c r="A185" s="162"/>
      <c r="B185" s="154" t="str">
        <f t="shared" si="27"/>
        <v/>
      </c>
      <c r="C185" s="499" t="str">
        <f t="shared" si="28"/>
        <v/>
      </c>
      <c r="D185" s="276"/>
      <c r="E185" s="716" t="str">
        <f>IFERROR(VLOOKUP($D185,LISTA!A162:J8412,4,0),"")</f>
        <v/>
      </c>
      <c r="F185" s="716"/>
      <c r="G185" s="716" t="str">
        <f>IFERROR(VLOOKUP($D185,LISTA!A161:J8411,5,0),"")</f>
        <v/>
      </c>
      <c r="H185" s="716"/>
      <c r="I185" s="157"/>
      <c r="J185" s="144" t="str">
        <f>IFERROR(VLOOKUP($D185,LISTA!A126:J8376,7,0),"")</f>
        <v/>
      </c>
      <c r="K185" s="144" t="str">
        <f>IFERROR(VLOOKUP($D185,LISTA!A126:J8376,8,0),"")</f>
        <v/>
      </c>
      <c r="L185" s="144" t="str">
        <f t="shared" si="24"/>
        <v/>
      </c>
      <c r="M185" s="227" t="str">
        <f t="shared" si="25"/>
        <v/>
      </c>
      <c r="N185" s="155" t="str">
        <f t="shared" si="17"/>
        <v/>
      </c>
      <c r="O185" s="155" t="str">
        <f t="shared" si="18"/>
        <v/>
      </c>
      <c r="P185" s="155" t="str">
        <f>IFERROR(VLOOKUP($D185,LISTA!A162:J8412,10,0),"")</f>
        <v/>
      </c>
      <c r="Q185" s="228" t="str">
        <f t="shared" si="29"/>
        <v/>
      </c>
      <c r="R185" s="285" t="str">
        <f t="shared" si="30"/>
        <v/>
      </c>
      <c r="S185" s="189" t="str">
        <f t="shared" si="31"/>
        <v/>
      </c>
      <c r="T185" s="138"/>
      <c r="U185" s="138" t="str">
        <f t="shared" si="26"/>
        <v/>
      </c>
      <c r="V185" s="219" t="str">
        <f t="shared" si="22"/>
        <v/>
      </c>
      <c r="W185" s="220" t="e">
        <f t="shared" si="32"/>
        <v>#VALUE!</v>
      </c>
    </row>
    <row r="186" spans="1:23" s="190" customFormat="1" x14ac:dyDescent="0.25">
      <c r="A186" s="162"/>
      <c r="B186" s="154" t="str">
        <f t="shared" si="27"/>
        <v/>
      </c>
      <c r="C186" s="499" t="str">
        <f t="shared" si="28"/>
        <v/>
      </c>
      <c r="D186" s="276"/>
      <c r="E186" s="716" t="str">
        <f>IFERROR(VLOOKUP($D186,LISTA!A163:J8413,4,0),"")</f>
        <v/>
      </c>
      <c r="F186" s="716"/>
      <c r="G186" s="716" t="str">
        <f>IFERROR(VLOOKUP($D186,LISTA!A162:J8412,5,0),"")</f>
        <v/>
      </c>
      <c r="H186" s="716"/>
      <c r="I186" s="157"/>
      <c r="J186" s="144" t="str">
        <f>IFERROR(VLOOKUP($D186,LISTA!A127:J8377,7,0),"")</f>
        <v/>
      </c>
      <c r="K186" s="144" t="str">
        <f>IFERROR(VLOOKUP($D186,LISTA!A127:J8377,8,0),"")</f>
        <v/>
      </c>
      <c r="L186" s="144" t="str">
        <f t="shared" si="24"/>
        <v/>
      </c>
      <c r="M186" s="227" t="str">
        <f t="shared" si="25"/>
        <v/>
      </c>
      <c r="N186" s="155" t="str">
        <f t="shared" si="17"/>
        <v/>
      </c>
      <c r="O186" s="155" t="str">
        <f t="shared" si="18"/>
        <v/>
      </c>
      <c r="P186" s="155" t="str">
        <f>IFERROR(VLOOKUP($D186,LISTA!A163:J8413,10,0),"")</f>
        <v/>
      </c>
      <c r="Q186" s="228" t="str">
        <f t="shared" si="29"/>
        <v/>
      </c>
      <c r="R186" s="285" t="str">
        <f t="shared" si="30"/>
        <v/>
      </c>
      <c r="S186" s="189" t="str">
        <f t="shared" si="31"/>
        <v/>
      </c>
      <c r="T186" s="138"/>
      <c r="U186" s="138" t="str">
        <f t="shared" si="26"/>
        <v/>
      </c>
      <c r="V186" s="219" t="str">
        <f t="shared" si="22"/>
        <v/>
      </c>
      <c r="W186" s="220" t="e">
        <f t="shared" si="32"/>
        <v>#VALUE!</v>
      </c>
    </row>
    <row r="187" spans="1:23" s="190" customFormat="1" x14ac:dyDescent="0.25">
      <c r="A187" s="162"/>
      <c r="B187" s="154" t="str">
        <f t="shared" si="27"/>
        <v/>
      </c>
      <c r="C187" s="499" t="str">
        <f t="shared" si="28"/>
        <v/>
      </c>
      <c r="D187" s="276"/>
      <c r="E187" s="716" t="str">
        <f>IFERROR(VLOOKUP($D187,LISTA!A164:J8414,4,0),"")</f>
        <v/>
      </c>
      <c r="F187" s="716"/>
      <c r="G187" s="716" t="str">
        <f>IFERROR(VLOOKUP($D187,LISTA!A163:J8413,5,0),"")</f>
        <v/>
      </c>
      <c r="H187" s="716"/>
      <c r="I187" s="157"/>
      <c r="J187" s="144" t="str">
        <f>IFERROR(VLOOKUP($D187,LISTA!A128:J8378,7,0),"")</f>
        <v/>
      </c>
      <c r="K187" s="144" t="str">
        <f>IFERROR(VLOOKUP($D187,LISTA!A128:J8378,8,0),"")</f>
        <v/>
      </c>
      <c r="L187" s="144" t="str">
        <f t="shared" si="24"/>
        <v/>
      </c>
      <c r="M187" s="227" t="str">
        <f t="shared" si="25"/>
        <v/>
      </c>
      <c r="N187" s="155" t="str">
        <f t="shared" si="17"/>
        <v/>
      </c>
      <c r="O187" s="155" t="str">
        <f t="shared" si="18"/>
        <v/>
      </c>
      <c r="P187" s="155" t="str">
        <f>IFERROR(VLOOKUP($D187,LISTA!A164:J8414,10,0),"")</f>
        <v/>
      </c>
      <c r="Q187" s="228" t="str">
        <f t="shared" si="29"/>
        <v/>
      </c>
      <c r="R187" s="285" t="str">
        <f t="shared" si="30"/>
        <v/>
      </c>
      <c r="S187" s="189" t="str">
        <f t="shared" si="31"/>
        <v/>
      </c>
      <c r="T187" s="138"/>
      <c r="U187" s="138" t="str">
        <f t="shared" si="26"/>
        <v/>
      </c>
      <c r="V187" s="219" t="str">
        <f t="shared" si="22"/>
        <v/>
      </c>
      <c r="W187" s="220" t="e">
        <f t="shared" si="32"/>
        <v>#VALUE!</v>
      </c>
    </row>
    <row r="188" spans="1:23" s="190" customFormat="1" x14ac:dyDescent="0.25">
      <c r="A188" s="162"/>
      <c r="B188" s="154" t="str">
        <f t="shared" si="27"/>
        <v/>
      </c>
      <c r="C188" s="499" t="str">
        <f t="shared" si="28"/>
        <v/>
      </c>
      <c r="D188" s="276"/>
      <c r="E188" s="716" t="str">
        <f>IFERROR(VLOOKUP($D188,LISTA!A165:J8415,4,0),"")</f>
        <v/>
      </c>
      <c r="F188" s="716"/>
      <c r="G188" s="716" t="str">
        <f>IFERROR(VLOOKUP($D188,LISTA!A164:J8414,5,0),"")</f>
        <v/>
      </c>
      <c r="H188" s="716"/>
      <c r="I188" s="157"/>
      <c r="J188" s="144" t="str">
        <f>IFERROR(VLOOKUP($D188,LISTA!A129:J8379,7,0),"")</f>
        <v/>
      </c>
      <c r="K188" s="144" t="str">
        <f>IFERROR(VLOOKUP($D188,LISTA!A129:J8379,8,0),"")</f>
        <v/>
      </c>
      <c r="L188" s="144" t="str">
        <f t="shared" si="24"/>
        <v/>
      </c>
      <c r="M188" s="227" t="str">
        <f t="shared" si="25"/>
        <v/>
      </c>
      <c r="N188" s="155" t="str">
        <f t="shared" si="17"/>
        <v/>
      </c>
      <c r="O188" s="155" t="str">
        <f t="shared" si="18"/>
        <v/>
      </c>
      <c r="P188" s="155" t="str">
        <f>IFERROR(VLOOKUP($D188,LISTA!A165:J8415,10,0),"")</f>
        <v/>
      </c>
      <c r="Q188" s="228" t="str">
        <f t="shared" si="29"/>
        <v/>
      </c>
      <c r="R188" s="285" t="str">
        <f t="shared" si="30"/>
        <v/>
      </c>
      <c r="S188" s="189" t="str">
        <f t="shared" si="31"/>
        <v/>
      </c>
      <c r="T188" s="138"/>
      <c r="U188" s="138" t="str">
        <f t="shared" si="26"/>
        <v/>
      </c>
      <c r="V188" s="219" t="str">
        <f t="shared" si="22"/>
        <v/>
      </c>
      <c r="W188" s="220" t="e">
        <f t="shared" si="32"/>
        <v>#VALUE!</v>
      </c>
    </row>
    <row r="189" spans="1:23" s="190" customFormat="1" x14ac:dyDescent="0.25">
      <c r="A189" s="162"/>
      <c r="B189" s="154" t="str">
        <f t="shared" si="27"/>
        <v/>
      </c>
      <c r="C189" s="499" t="str">
        <f t="shared" si="28"/>
        <v/>
      </c>
      <c r="D189" s="276"/>
      <c r="E189" s="716" t="str">
        <f>IFERROR(VLOOKUP($D189,LISTA!A166:J8416,4,0),"")</f>
        <v/>
      </c>
      <c r="F189" s="716"/>
      <c r="G189" s="716" t="str">
        <f>IFERROR(VLOOKUP($D189,LISTA!A165:J8415,5,0),"")</f>
        <v/>
      </c>
      <c r="H189" s="716"/>
      <c r="I189" s="157"/>
      <c r="J189" s="144" t="str">
        <f>IFERROR(VLOOKUP($D189,LISTA!A130:J8380,7,0),"")</f>
        <v/>
      </c>
      <c r="K189" s="144" t="str">
        <f>IFERROR(VLOOKUP($D189,LISTA!A130:J8380,8,0),"")</f>
        <v/>
      </c>
      <c r="L189" s="144" t="str">
        <f t="shared" si="24"/>
        <v/>
      </c>
      <c r="M189" s="227" t="str">
        <f t="shared" si="25"/>
        <v/>
      </c>
      <c r="N189" s="155" t="str">
        <f t="shared" si="17"/>
        <v/>
      </c>
      <c r="O189" s="155" t="str">
        <f t="shared" si="18"/>
        <v/>
      </c>
      <c r="P189" s="155" t="str">
        <f>IFERROR(VLOOKUP($D189,LISTA!A166:J8416,10,0),"")</f>
        <v/>
      </c>
      <c r="Q189" s="228" t="str">
        <f t="shared" si="29"/>
        <v/>
      </c>
      <c r="R189" s="285" t="str">
        <f t="shared" si="30"/>
        <v/>
      </c>
      <c r="S189" s="189" t="str">
        <f t="shared" si="31"/>
        <v/>
      </c>
      <c r="T189" s="138"/>
      <c r="U189" s="138" t="str">
        <f t="shared" si="26"/>
        <v/>
      </c>
      <c r="V189" s="219" t="str">
        <f t="shared" si="22"/>
        <v/>
      </c>
      <c r="W189" s="220" t="e">
        <f t="shared" si="32"/>
        <v>#VALUE!</v>
      </c>
    </row>
    <row r="190" spans="1:23" s="190" customFormat="1" x14ac:dyDescent="0.25">
      <c r="A190" s="162"/>
      <c r="B190" s="154" t="str">
        <f t="shared" si="27"/>
        <v/>
      </c>
      <c r="C190" s="499" t="str">
        <f t="shared" si="28"/>
        <v/>
      </c>
      <c r="D190" s="276"/>
      <c r="E190" s="716" t="str">
        <f>IFERROR(VLOOKUP($D190,LISTA!A167:J8417,4,0),"")</f>
        <v/>
      </c>
      <c r="F190" s="716"/>
      <c r="G190" s="716" t="str">
        <f>IFERROR(VLOOKUP($D190,LISTA!A166:J8416,5,0),"")</f>
        <v/>
      </c>
      <c r="H190" s="716"/>
      <c r="I190" s="157"/>
      <c r="J190" s="144" t="str">
        <f>IFERROR(VLOOKUP($D190,LISTA!A131:J8381,7,0),"")</f>
        <v/>
      </c>
      <c r="K190" s="144" t="str">
        <f>IFERROR(VLOOKUP($D190,LISTA!A131:J8381,8,0),"")</f>
        <v/>
      </c>
      <c r="L190" s="144" t="str">
        <f t="shared" si="24"/>
        <v/>
      </c>
      <c r="M190" s="227" t="str">
        <f t="shared" si="25"/>
        <v/>
      </c>
      <c r="N190" s="155" t="str">
        <f t="shared" si="17"/>
        <v/>
      </c>
      <c r="O190" s="155" t="str">
        <f t="shared" si="18"/>
        <v/>
      </c>
      <c r="P190" s="155" t="str">
        <f>IFERROR(VLOOKUP($D190,LISTA!A167:J8417,10,0),"")</f>
        <v/>
      </c>
      <c r="Q190" s="228" t="str">
        <f t="shared" si="29"/>
        <v/>
      </c>
      <c r="R190" s="285" t="str">
        <f t="shared" si="30"/>
        <v/>
      </c>
      <c r="S190" s="189" t="str">
        <f t="shared" si="31"/>
        <v/>
      </c>
      <c r="T190" s="138"/>
      <c r="U190" s="138" t="str">
        <f t="shared" si="26"/>
        <v/>
      </c>
      <c r="V190" s="219" t="str">
        <f t="shared" si="22"/>
        <v/>
      </c>
      <c r="W190" s="220" t="e">
        <f t="shared" si="32"/>
        <v>#VALUE!</v>
      </c>
    </row>
    <row r="191" spans="1:23" s="190" customFormat="1" x14ac:dyDescent="0.25">
      <c r="A191" s="162"/>
      <c r="B191" s="154" t="str">
        <f t="shared" si="27"/>
        <v/>
      </c>
      <c r="C191" s="499" t="str">
        <f t="shared" si="28"/>
        <v/>
      </c>
      <c r="D191" s="276"/>
      <c r="E191" s="716" t="str">
        <f>IFERROR(VLOOKUP($D191,LISTA!A168:J8418,4,0),"")</f>
        <v/>
      </c>
      <c r="F191" s="716"/>
      <c r="G191" s="716" t="str">
        <f>IFERROR(VLOOKUP($D191,LISTA!A167:J8417,5,0),"")</f>
        <v/>
      </c>
      <c r="H191" s="716"/>
      <c r="I191" s="157"/>
      <c r="J191" s="144" t="str">
        <f>IFERROR(VLOOKUP($D191,LISTA!A132:J8382,7,0),"")</f>
        <v/>
      </c>
      <c r="K191" s="144" t="str">
        <f>IFERROR(VLOOKUP($D191,LISTA!A132:J8382,8,0),"")</f>
        <v/>
      </c>
      <c r="L191" s="144" t="str">
        <f t="shared" si="24"/>
        <v/>
      </c>
      <c r="M191" s="227" t="str">
        <f t="shared" si="25"/>
        <v/>
      </c>
      <c r="N191" s="155" t="str">
        <f t="shared" si="17"/>
        <v/>
      </c>
      <c r="O191" s="155" t="str">
        <f t="shared" si="18"/>
        <v/>
      </c>
      <c r="P191" s="155" t="str">
        <f>IFERROR(VLOOKUP($D191,LISTA!A168:J8418,10,0),"")</f>
        <v/>
      </c>
      <c r="Q191" s="228" t="str">
        <f t="shared" si="29"/>
        <v/>
      </c>
      <c r="R191" s="285" t="str">
        <f t="shared" si="30"/>
        <v/>
      </c>
      <c r="S191" s="189" t="str">
        <f t="shared" si="31"/>
        <v/>
      </c>
      <c r="T191" s="138"/>
      <c r="U191" s="138" t="str">
        <f t="shared" si="26"/>
        <v/>
      </c>
      <c r="V191" s="219" t="str">
        <f t="shared" si="22"/>
        <v/>
      </c>
      <c r="W191" s="220" t="e">
        <f t="shared" si="32"/>
        <v>#VALUE!</v>
      </c>
    </row>
    <row r="192" spans="1:23" s="190" customFormat="1" x14ac:dyDescent="0.25">
      <c r="A192" s="162"/>
      <c r="B192" s="154" t="str">
        <f t="shared" si="27"/>
        <v/>
      </c>
      <c r="C192" s="499" t="str">
        <f t="shared" si="28"/>
        <v/>
      </c>
      <c r="D192" s="276"/>
      <c r="E192" s="716" t="str">
        <f>IFERROR(VLOOKUP($D192,LISTA!A169:J8419,4,0),"")</f>
        <v/>
      </c>
      <c r="F192" s="716"/>
      <c r="G192" s="716" t="str">
        <f>IFERROR(VLOOKUP($D192,LISTA!A168:J8418,5,0),"")</f>
        <v/>
      </c>
      <c r="H192" s="716"/>
      <c r="I192" s="157"/>
      <c r="J192" s="144" t="str">
        <f>IFERROR(VLOOKUP($D192,LISTA!A133:J8383,7,0),"")</f>
        <v/>
      </c>
      <c r="K192" s="144" t="str">
        <f>IFERROR(VLOOKUP($D192,LISTA!A133:J8383,8,0),"")</f>
        <v/>
      </c>
      <c r="L192" s="144" t="str">
        <f t="shared" si="24"/>
        <v/>
      </c>
      <c r="M192" s="227" t="str">
        <f t="shared" si="25"/>
        <v/>
      </c>
      <c r="N192" s="155" t="str">
        <f t="shared" si="17"/>
        <v/>
      </c>
      <c r="O192" s="155" t="str">
        <f t="shared" si="18"/>
        <v/>
      </c>
      <c r="P192" s="155" t="str">
        <f>IFERROR(VLOOKUP($D192,LISTA!A169:J8419,10,0),"")</f>
        <v/>
      </c>
      <c r="Q192" s="228" t="str">
        <f t="shared" si="29"/>
        <v/>
      </c>
      <c r="R192" s="285" t="str">
        <f t="shared" si="30"/>
        <v/>
      </c>
      <c r="S192" s="189" t="str">
        <f t="shared" si="31"/>
        <v/>
      </c>
      <c r="T192" s="138"/>
      <c r="U192" s="138" t="str">
        <f t="shared" si="26"/>
        <v/>
      </c>
      <c r="V192" s="219" t="str">
        <f t="shared" si="22"/>
        <v/>
      </c>
      <c r="W192" s="220" t="e">
        <f t="shared" si="32"/>
        <v>#VALUE!</v>
      </c>
    </row>
    <row r="193" spans="1:23" s="190" customFormat="1" x14ac:dyDescent="0.25">
      <c r="A193" s="162"/>
      <c r="B193" s="154" t="str">
        <f t="shared" si="27"/>
        <v/>
      </c>
      <c r="C193" s="499" t="str">
        <f t="shared" si="28"/>
        <v/>
      </c>
      <c r="D193" s="276"/>
      <c r="E193" s="716" t="str">
        <f>IFERROR(VLOOKUP($D193,LISTA!A170:J8420,4,0),"")</f>
        <v/>
      </c>
      <c r="F193" s="716"/>
      <c r="G193" s="716" t="str">
        <f>IFERROR(VLOOKUP($D193,LISTA!A169:J8419,5,0),"")</f>
        <v/>
      </c>
      <c r="H193" s="716"/>
      <c r="I193" s="157"/>
      <c r="J193" s="144" t="str">
        <f>IFERROR(VLOOKUP($D193,LISTA!A134:J8384,7,0),"")</f>
        <v/>
      </c>
      <c r="K193" s="144" t="str">
        <f>IFERROR(VLOOKUP($D193,LISTA!A134:J8384,8,0),"")</f>
        <v/>
      </c>
      <c r="L193" s="144" t="str">
        <f t="shared" si="24"/>
        <v/>
      </c>
      <c r="M193" s="227" t="str">
        <f t="shared" si="25"/>
        <v/>
      </c>
      <c r="N193" s="155" t="str">
        <f t="shared" si="17"/>
        <v/>
      </c>
      <c r="O193" s="155" t="str">
        <f t="shared" si="18"/>
        <v/>
      </c>
      <c r="P193" s="155" t="str">
        <f>IFERROR(VLOOKUP($D193,LISTA!A170:J8420,10,0),"")</f>
        <v/>
      </c>
      <c r="Q193" s="228" t="str">
        <f t="shared" si="29"/>
        <v/>
      </c>
      <c r="R193" s="285" t="str">
        <f t="shared" si="30"/>
        <v/>
      </c>
      <c r="S193" s="189" t="str">
        <f t="shared" si="31"/>
        <v/>
      </c>
      <c r="T193" s="138"/>
      <c r="U193" s="138" t="str">
        <f t="shared" si="26"/>
        <v/>
      </c>
      <c r="V193" s="219" t="str">
        <f t="shared" si="22"/>
        <v/>
      </c>
      <c r="W193" s="220" t="e">
        <f t="shared" si="32"/>
        <v>#VALUE!</v>
      </c>
    </row>
    <row r="194" spans="1:23" s="190" customFormat="1" x14ac:dyDescent="0.25">
      <c r="A194" s="162"/>
      <c r="B194" s="154" t="str">
        <f t="shared" si="27"/>
        <v/>
      </c>
      <c r="C194" s="499" t="str">
        <f t="shared" si="28"/>
        <v/>
      </c>
      <c r="D194" s="276"/>
      <c r="E194" s="716" t="str">
        <f>IFERROR(VLOOKUP($D194,LISTA!A171:J8421,4,0),"")</f>
        <v/>
      </c>
      <c r="F194" s="716"/>
      <c r="G194" s="716" t="str">
        <f>IFERROR(VLOOKUP($D194,LISTA!A170:J8420,5,0),"")</f>
        <v/>
      </c>
      <c r="H194" s="716"/>
      <c r="I194" s="157"/>
      <c r="J194" s="144" t="str">
        <f>IFERROR(VLOOKUP($D194,LISTA!A135:J8385,7,0),"")</f>
        <v/>
      </c>
      <c r="K194" s="144" t="str">
        <f>IFERROR(VLOOKUP($D194,LISTA!A135:J8385,8,0),"")</f>
        <v/>
      </c>
      <c r="L194" s="144" t="str">
        <f t="shared" si="24"/>
        <v/>
      </c>
      <c r="M194" s="227" t="str">
        <f t="shared" si="25"/>
        <v/>
      </c>
      <c r="N194" s="155" t="str">
        <f t="shared" si="17"/>
        <v/>
      </c>
      <c r="O194" s="155" t="str">
        <f t="shared" si="18"/>
        <v/>
      </c>
      <c r="P194" s="155" t="str">
        <f>IFERROR(VLOOKUP($D194,LISTA!A171:J8421,10,0),"")</f>
        <v/>
      </c>
      <c r="Q194" s="228" t="str">
        <f t="shared" si="29"/>
        <v/>
      </c>
      <c r="R194" s="285" t="str">
        <f t="shared" si="30"/>
        <v/>
      </c>
      <c r="S194" s="189" t="str">
        <f t="shared" si="31"/>
        <v/>
      </c>
      <c r="T194" s="138"/>
      <c r="U194" s="138" t="str">
        <f t="shared" si="26"/>
        <v/>
      </c>
      <c r="V194" s="219" t="str">
        <f t="shared" si="22"/>
        <v/>
      </c>
      <c r="W194" s="220" t="e">
        <f t="shared" si="32"/>
        <v>#VALUE!</v>
      </c>
    </row>
    <row r="195" spans="1:23" s="190" customFormat="1" x14ac:dyDescent="0.25">
      <c r="A195" s="162"/>
      <c r="B195" s="154" t="str">
        <f t="shared" si="27"/>
        <v/>
      </c>
      <c r="C195" s="499" t="str">
        <f t="shared" si="28"/>
        <v/>
      </c>
      <c r="D195" s="276"/>
      <c r="E195" s="716" t="str">
        <f>IFERROR(VLOOKUP($D195,LISTA!A172:J8422,4,0),"")</f>
        <v/>
      </c>
      <c r="F195" s="716"/>
      <c r="G195" s="716" t="str">
        <f>IFERROR(VLOOKUP($D195,LISTA!A171:J8421,5,0),"")</f>
        <v/>
      </c>
      <c r="H195" s="716"/>
      <c r="I195" s="157"/>
      <c r="J195" s="144" t="str">
        <f>IFERROR(VLOOKUP($D195,LISTA!A136:J8386,7,0),"")</f>
        <v/>
      </c>
      <c r="K195" s="144" t="str">
        <f>IFERROR(VLOOKUP($D195,LISTA!A136:J8386,8,0),"")</f>
        <v/>
      </c>
      <c r="L195" s="144" t="str">
        <f t="shared" si="24"/>
        <v/>
      </c>
      <c r="M195" s="227" t="str">
        <f t="shared" si="25"/>
        <v/>
      </c>
      <c r="N195" s="155" t="str">
        <f t="shared" si="17"/>
        <v/>
      </c>
      <c r="O195" s="155" t="str">
        <f t="shared" si="18"/>
        <v/>
      </c>
      <c r="P195" s="155" t="str">
        <f>IFERROR(VLOOKUP($D195,LISTA!A172:J8422,10,0),"")</f>
        <v/>
      </c>
      <c r="Q195" s="228" t="str">
        <f t="shared" si="29"/>
        <v/>
      </c>
      <c r="R195" s="285" t="str">
        <f t="shared" si="30"/>
        <v/>
      </c>
      <c r="S195" s="189" t="str">
        <f t="shared" si="31"/>
        <v/>
      </c>
      <c r="T195" s="138"/>
      <c r="U195" s="138" t="str">
        <f t="shared" si="26"/>
        <v/>
      </c>
      <c r="V195" s="219" t="str">
        <f t="shared" si="22"/>
        <v/>
      </c>
      <c r="W195" s="220" t="e">
        <f t="shared" si="32"/>
        <v>#VALUE!</v>
      </c>
    </row>
    <row r="196" spans="1:23" s="190" customFormat="1" x14ac:dyDescent="0.25">
      <c r="A196" s="162"/>
      <c r="B196" s="154" t="str">
        <f t="shared" si="27"/>
        <v/>
      </c>
      <c r="C196" s="499" t="str">
        <f t="shared" si="28"/>
        <v/>
      </c>
      <c r="D196" s="276"/>
      <c r="E196" s="716" t="str">
        <f>IFERROR(VLOOKUP($D196,LISTA!A173:J8423,4,0),"")</f>
        <v/>
      </c>
      <c r="F196" s="716"/>
      <c r="G196" s="716" t="str">
        <f>IFERROR(VLOOKUP($D196,LISTA!A172:J8422,5,0),"")</f>
        <v/>
      </c>
      <c r="H196" s="716"/>
      <c r="I196" s="157"/>
      <c r="J196" s="144" t="str">
        <f>IFERROR(VLOOKUP($D196,LISTA!A137:J8387,7,0),"")</f>
        <v/>
      </c>
      <c r="K196" s="144" t="str">
        <f>IFERROR(VLOOKUP($D196,LISTA!A137:J8387,8,0),"")</f>
        <v/>
      </c>
      <c r="L196" s="144" t="str">
        <f t="shared" si="24"/>
        <v/>
      </c>
      <c r="M196" s="227" t="str">
        <f t="shared" si="25"/>
        <v/>
      </c>
      <c r="N196" s="155" t="str">
        <f t="shared" si="17"/>
        <v/>
      </c>
      <c r="O196" s="155" t="str">
        <f t="shared" si="18"/>
        <v/>
      </c>
      <c r="P196" s="155" t="str">
        <f>IFERROR(VLOOKUP($D196,LISTA!A173:J8423,10,0),"")</f>
        <v/>
      </c>
      <c r="Q196" s="228" t="str">
        <f t="shared" si="29"/>
        <v/>
      </c>
      <c r="R196" s="285" t="str">
        <f t="shared" si="30"/>
        <v/>
      </c>
      <c r="S196" s="189" t="str">
        <f t="shared" si="31"/>
        <v/>
      </c>
      <c r="T196" s="138"/>
      <c r="U196" s="138" t="str">
        <f t="shared" si="26"/>
        <v/>
      </c>
      <c r="V196" s="219" t="str">
        <f t="shared" si="22"/>
        <v/>
      </c>
      <c r="W196" s="220" t="e">
        <f t="shared" si="32"/>
        <v>#VALUE!</v>
      </c>
    </row>
    <row r="197" spans="1:23" s="190" customFormat="1" x14ac:dyDescent="0.25">
      <c r="A197" s="143"/>
      <c r="B197" s="154" t="str">
        <f t="shared" si="27"/>
        <v/>
      </c>
      <c r="C197" s="499" t="str">
        <f t="shared" si="28"/>
        <v/>
      </c>
      <c r="D197" s="276"/>
      <c r="E197" s="716" t="str">
        <f>IFERROR(VLOOKUP($D197,LISTA!A174:J8424,4,0),"")</f>
        <v/>
      </c>
      <c r="F197" s="716"/>
      <c r="G197" s="716" t="str">
        <f>IFERROR(VLOOKUP($D197,LISTA!A173:J8423,5,0),"")</f>
        <v/>
      </c>
      <c r="H197" s="716"/>
      <c r="I197" s="157"/>
      <c r="J197" s="144" t="str">
        <f>IFERROR(VLOOKUP($D197,LISTA!A138:J8388,7,0),"")</f>
        <v/>
      </c>
      <c r="K197" s="144" t="str">
        <f>IFERROR(VLOOKUP($D197,LISTA!A138:J8388,8,0),"")</f>
        <v/>
      </c>
      <c r="L197" s="144" t="str">
        <f t="shared" si="24"/>
        <v/>
      </c>
      <c r="M197" s="227" t="str">
        <f t="shared" si="25"/>
        <v/>
      </c>
      <c r="N197" s="155" t="str">
        <f t="shared" si="17"/>
        <v/>
      </c>
      <c r="O197" s="155" t="str">
        <f t="shared" si="18"/>
        <v/>
      </c>
      <c r="P197" s="155" t="str">
        <f>IFERROR(VLOOKUP($D197,LISTA!A174:J8424,10,0),"")</f>
        <v/>
      </c>
      <c r="Q197" s="228" t="str">
        <f t="shared" si="29"/>
        <v/>
      </c>
      <c r="R197" s="285" t="str">
        <f t="shared" si="30"/>
        <v/>
      </c>
      <c r="S197" s="189" t="str">
        <f t="shared" si="31"/>
        <v/>
      </c>
      <c r="T197" s="138"/>
      <c r="U197" s="138" t="str">
        <f t="shared" si="26"/>
        <v/>
      </c>
      <c r="V197" s="219" t="str">
        <f t="shared" si="22"/>
        <v/>
      </c>
      <c r="W197" s="220" t="e">
        <f t="shared" si="32"/>
        <v>#VALUE!</v>
      </c>
    </row>
    <row r="198" spans="1:23" s="190" customFormat="1" x14ac:dyDescent="0.25">
      <c r="A198" s="143"/>
      <c r="B198" s="154" t="str">
        <f t="shared" si="27"/>
        <v/>
      </c>
      <c r="C198" s="499" t="str">
        <f t="shared" si="28"/>
        <v/>
      </c>
      <c r="D198" s="276"/>
      <c r="E198" s="716" t="str">
        <f>IFERROR(VLOOKUP($D198,LISTA!A175:J8425,4,0),"")</f>
        <v/>
      </c>
      <c r="F198" s="716"/>
      <c r="G198" s="716" t="str">
        <f>IFERROR(VLOOKUP($D198,LISTA!A174:J8424,5,0),"")</f>
        <v/>
      </c>
      <c r="H198" s="716"/>
      <c r="I198" s="157"/>
      <c r="J198" s="144" t="str">
        <f>IFERROR(VLOOKUP($D198,LISTA!A139:J8389,7,0),"")</f>
        <v/>
      </c>
      <c r="K198" s="144" t="str">
        <f>IFERROR(VLOOKUP($D198,LISTA!A139:J8389,8,0),"")</f>
        <v/>
      </c>
      <c r="L198" s="144" t="str">
        <f t="shared" si="24"/>
        <v/>
      </c>
      <c r="M198" s="227" t="str">
        <f t="shared" si="25"/>
        <v/>
      </c>
      <c r="N198" s="155" t="str">
        <f t="shared" si="17"/>
        <v/>
      </c>
      <c r="O198" s="155" t="str">
        <f t="shared" si="18"/>
        <v/>
      </c>
      <c r="P198" s="155" t="str">
        <f>IFERROR(VLOOKUP($D198,LISTA!A175:J8425,10,0),"")</f>
        <v/>
      </c>
      <c r="Q198" s="228" t="str">
        <f t="shared" si="29"/>
        <v/>
      </c>
      <c r="R198" s="285" t="str">
        <f t="shared" si="30"/>
        <v/>
      </c>
      <c r="S198" s="189" t="str">
        <f t="shared" si="31"/>
        <v/>
      </c>
      <c r="T198" s="138"/>
      <c r="U198" s="138" t="str">
        <f t="shared" si="26"/>
        <v/>
      </c>
      <c r="V198" s="219" t="str">
        <f t="shared" si="22"/>
        <v/>
      </c>
      <c r="W198" s="220" t="e">
        <f t="shared" si="32"/>
        <v>#VALUE!</v>
      </c>
    </row>
    <row r="199" spans="1:23" s="190" customFormat="1" x14ac:dyDescent="0.25">
      <c r="A199" s="143"/>
      <c r="B199" s="154" t="str">
        <f t="shared" si="27"/>
        <v/>
      </c>
      <c r="C199" s="499" t="str">
        <f t="shared" si="28"/>
        <v/>
      </c>
      <c r="D199" s="276"/>
      <c r="E199" s="716" t="str">
        <f>IFERROR(VLOOKUP($D199,LISTA!A176:J8426,4,0),"")</f>
        <v/>
      </c>
      <c r="F199" s="716"/>
      <c r="G199" s="716" t="str">
        <f>IFERROR(VLOOKUP($D199,LISTA!A175:J8425,5,0),"")</f>
        <v/>
      </c>
      <c r="H199" s="716"/>
      <c r="I199" s="157"/>
      <c r="J199" s="144" t="str">
        <f>IFERROR(VLOOKUP($D199,LISTA!A140:J8390,7,0),"")</f>
        <v/>
      </c>
      <c r="K199" s="144" t="str">
        <f>IFERROR(VLOOKUP($D199,LISTA!A140:J8390,8,0),"")</f>
        <v/>
      </c>
      <c r="L199" s="144" t="str">
        <f t="shared" si="24"/>
        <v/>
      </c>
      <c r="M199" s="227" t="str">
        <f t="shared" si="25"/>
        <v/>
      </c>
      <c r="N199" s="155" t="str">
        <f t="shared" si="17"/>
        <v/>
      </c>
      <c r="O199" s="155" t="str">
        <f t="shared" si="18"/>
        <v/>
      </c>
      <c r="P199" s="155" t="str">
        <f>IFERROR(VLOOKUP($D199,LISTA!A176:J8426,10,0),"")</f>
        <v/>
      </c>
      <c r="Q199" s="228" t="str">
        <f t="shared" si="29"/>
        <v/>
      </c>
      <c r="R199" s="285" t="str">
        <f t="shared" si="30"/>
        <v/>
      </c>
      <c r="S199" s="189" t="str">
        <f t="shared" si="31"/>
        <v/>
      </c>
      <c r="T199" s="138"/>
      <c r="U199" s="138" t="str">
        <f t="shared" si="26"/>
        <v/>
      </c>
      <c r="V199" s="219" t="str">
        <f t="shared" si="22"/>
        <v/>
      </c>
      <c r="W199" s="220" t="e">
        <f t="shared" si="32"/>
        <v>#VALUE!</v>
      </c>
    </row>
    <row r="200" spans="1:23" s="190" customFormat="1" x14ac:dyDescent="0.25">
      <c r="A200" s="143"/>
      <c r="B200" s="154" t="str">
        <f t="shared" si="27"/>
        <v/>
      </c>
      <c r="C200" s="499" t="str">
        <f t="shared" si="28"/>
        <v/>
      </c>
      <c r="D200" s="276"/>
      <c r="E200" s="716" t="str">
        <f>IFERROR(VLOOKUP($D200,LISTA!A177:J8427,4,0),"")</f>
        <v/>
      </c>
      <c r="F200" s="716"/>
      <c r="G200" s="716" t="str">
        <f>IFERROR(VLOOKUP($D200,LISTA!A176:J8426,5,0),"")</f>
        <v/>
      </c>
      <c r="H200" s="716"/>
      <c r="I200" s="157"/>
      <c r="J200" s="144" t="str">
        <f>IFERROR(VLOOKUP($D200,LISTA!A141:J8391,7,0),"")</f>
        <v/>
      </c>
      <c r="K200" s="144" t="str">
        <f>IFERROR(VLOOKUP($D200,LISTA!A141:J8391,8,0),"")</f>
        <v/>
      </c>
      <c r="L200" s="144" t="str">
        <f t="shared" si="24"/>
        <v/>
      </c>
      <c r="M200" s="227" t="str">
        <f t="shared" si="25"/>
        <v/>
      </c>
      <c r="N200" s="155" t="str">
        <f t="shared" si="17"/>
        <v/>
      </c>
      <c r="O200" s="155" t="str">
        <f t="shared" si="18"/>
        <v/>
      </c>
      <c r="P200" s="155" t="str">
        <f>IFERROR(VLOOKUP($D200,LISTA!A177:J8427,10,0),"")</f>
        <v/>
      </c>
      <c r="Q200" s="228" t="str">
        <f t="shared" si="29"/>
        <v/>
      </c>
      <c r="R200" s="285" t="str">
        <f t="shared" si="30"/>
        <v/>
      </c>
      <c r="S200" s="189" t="str">
        <f t="shared" si="31"/>
        <v/>
      </c>
      <c r="T200" s="138"/>
      <c r="U200" s="138" t="str">
        <f t="shared" si="26"/>
        <v/>
      </c>
      <c r="V200" s="219" t="str">
        <f t="shared" si="22"/>
        <v/>
      </c>
      <c r="W200" s="220" t="e">
        <f t="shared" si="32"/>
        <v>#VALUE!</v>
      </c>
    </row>
    <row r="201" spans="1:23" s="190" customFormat="1" x14ac:dyDescent="0.25">
      <c r="A201" s="143"/>
      <c r="B201" s="154" t="str">
        <f t="shared" si="27"/>
        <v/>
      </c>
      <c r="C201" s="499" t="str">
        <f t="shared" si="28"/>
        <v/>
      </c>
      <c r="D201" s="276"/>
      <c r="E201" s="716" t="str">
        <f>IFERROR(VLOOKUP($D201,LISTA!A178:J8428,4,0),"")</f>
        <v/>
      </c>
      <c r="F201" s="716"/>
      <c r="G201" s="716" t="str">
        <f>IFERROR(VLOOKUP($D201,LISTA!A177:J8427,5,0),"")</f>
        <v/>
      </c>
      <c r="H201" s="716"/>
      <c r="I201" s="157"/>
      <c r="J201" s="144" t="str">
        <f>IFERROR(VLOOKUP($D201,LISTA!A142:J8392,7,0),"")</f>
        <v/>
      </c>
      <c r="K201" s="144" t="str">
        <f>IFERROR(VLOOKUP($D201,LISTA!A142:J8392,8,0),"")</f>
        <v/>
      </c>
      <c r="L201" s="144" t="str">
        <f t="shared" si="24"/>
        <v/>
      </c>
      <c r="M201" s="227" t="str">
        <f t="shared" si="25"/>
        <v/>
      </c>
      <c r="N201" s="155" t="str">
        <f t="shared" si="17"/>
        <v/>
      </c>
      <c r="O201" s="155" t="str">
        <f t="shared" si="18"/>
        <v/>
      </c>
      <c r="P201" s="155" t="str">
        <f>IFERROR(VLOOKUP($D201,LISTA!A178:J8428,10,0),"")</f>
        <v/>
      </c>
      <c r="Q201" s="228" t="str">
        <f t="shared" si="29"/>
        <v/>
      </c>
      <c r="R201" s="285" t="str">
        <f t="shared" si="30"/>
        <v/>
      </c>
      <c r="S201" s="189" t="str">
        <f t="shared" si="31"/>
        <v/>
      </c>
      <c r="T201" s="138"/>
      <c r="U201" s="138" t="str">
        <f t="shared" si="26"/>
        <v/>
      </c>
      <c r="V201" s="219" t="str">
        <f t="shared" si="22"/>
        <v/>
      </c>
      <c r="W201" s="220" t="e">
        <f t="shared" si="32"/>
        <v>#VALUE!</v>
      </c>
    </row>
    <row r="202" spans="1:23" s="190" customFormat="1" x14ac:dyDescent="0.25">
      <c r="A202" s="143"/>
      <c r="B202" s="154" t="str">
        <f t="shared" si="27"/>
        <v/>
      </c>
      <c r="C202" s="499" t="str">
        <f t="shared" si="28"/>
        <v/>
      </c>
      <c r="D202" s="276"/>
      <c r="E202" s="716" t="str">
        <f>IFERROR(VLOOKUP($D202,LISTA!A179:J8429,4,0),"")</f>
        <v/>
      </c>
      <c r="F202" s="716"/>
      <c r="G202" s="716" t="str">
        <f>IFERROR(VLOOKUP($D202,LISTA!A178:J8428,5,0),"")</f>
        <v/>
      </c>
      <c r="H202" s="716"/>
      <c r="I202" s="157"/>
      <c r="J202" s="144" t="str">
        <f>IFERROR(VLOOKUP($D202,LISTA!A143:J8393,7,0),"")</f>
        <v/>
      </c>
      <c r="K202" s="144" t="str">
        <f>IFERROR(VLOOKUP($D202,LISTA!A143:J8393,8,0),"")</f>
        <v/>
      </c>
      <c r="L202" s="144" t="str">
        <f t="shared" si="24"/>
        <v/>
      </c>
      <c r="M202" s="227" t="str">
        <f t="shared" si="25"/>
        <v/>
      </c>
      <c r="N202" s="155" t="str">
        <f t="shared" si="17"/>
        <v/>
      </c>
      <c r="O202" s="155" t="str">
        <f t="shared" si="18"/>
        <v/>
      </c>
      <c r="P202" s="155" t="str">
        <f>IFERROR(VLOOKUP($D202,LISTA!A179:J8429,10,0),"")</f>
        <v/>
      </c>
      <c r="Q202" s="228" t="str">
        <f t="shared" si="29"/>
        <v/>
      </c>
      <c r="R202" s="285" t="str">
        <f t="shared" si="30"/>
        <v/>
      </c>
      <c r="S202" s="189" t="str">
        <f t="shared" si="31"/>
        <v/>
      </c>
      <c r="T202" s="138"/>
      <c r="U202" s="138" t="str">
        <f t="shared" si="26"/>
        <v/>
      </c>
      <c r="V202" s="219" t="str">
        <f t="shared" si="22"/>
        <v/>
      </c>
      <c r="W202" s="220" t="e">
        <f t="shared" si="32"/>
        <v>#VALUE!</v>
      </c>
    </row>
    <row r="203" spans="1:23" s="190" customFormat="1" x14ac:dyDescent="0.25">
      <c r="A203" s="143"/>
      <c r="B203" s="154" t="str">
        <f t="shared" si="27"/>
        <v/>
      </c>
      <c r="C203" s="499" t="str">
        <f t="shared" si="28"/>
        <v/>
      </c>
      <c r="D203" s="276"/>
      <c r="E203" s="716" t="str">
        <f>IFERROR(VLOOKUP($D203,LISTA!A180:J8430,4,0),"")</f>
        <v/>
      </c>
      <c r="F203" s="716"/>
      <c r="G203" s="716" t="str">
        <f>IFERROR(VLOOKUP($D203,LISTA!A179:J8429,5,0),"")</f>
        <v/>
      </c>
      <c r="H203" s="716"/>
      <c r="I203" s="157"/>
      <c r="J203" s="144" t="str">
        <f>IFERROR(VLOOKUP($D203,LISTA!A144:J8394,7,0),"")</f>
        <v/>
      </c>
      <c r="K203" s="144" t="str">
        <f>IFERROR(VLOOKUP($D203,LISTA!A144:J8394,8,0),"")</f>
        <v/>
      </c>
      <c r="L203" s="144" t="str">
        <f t="shared" si="24"/>
        <v/>
      </c>
      <c r="M203" s="227" t="str">
        <f t="shared" si="25"/>
        <v/>
      </c>
      <c r="N203" s="155" t="str">
        <f t="shared" si="17"/>
        <v/>
      </c>
      <c r="O203" s="155" t="str">
        <f t="shared" si="18"/>
        <v/>
      </c>
      <c r="P203" s="155" t="str">
        <f>IFERROR(VLOOKUP($D203,LISTA!A180:J8430,10,0),"")</f>
        <v/>
      </c>
      <c r="Q203" s="228" t="str">
        <f t="shared" si="29"/>
        <v/>
      </c>
      <c r="R203" s="285" t="str">
        <f t="shared" si="30"/>
        <v/>
      </c>
      <c r="S203" s="189" t="str">
        <f t="shared" si="31"/>
        <v/>
      </c>
      <c r="T203" s="138"/>
      <c r="U203" s="138" t="str">
        <f t="shared" si="26"/>
        <v/>
      </c>
      <c r="V203" s="219" t="str">
        <f t="shared" si="22"/>
        <v/>
      </c>
      <c r="W203" s="220" t="e">
        <f t="shared" si="32"/>
        <v>#VALUE!</v>
      </c>
    </row>
    <row r="204" spans="1:23" s="190" customFormat="1" x14ac:dyDescent="0.25">
      <c r="A204" s="143"/>
      <c r="B204" s="154" t="str">
        <f>IF($D204="","",$B203+1)</f>
        <v/>
      </c>
      <c r="C204" s="499" t="str">
        <f t="shared" si="28"/>
        <v/>
      </c>
      <c r="D204" s="276"/>
      <c r="E204" s="716" t="str">
        <f>IFERROR(VLOOKUP($D204,LISTA!A181:J8431,4,0),"")</f>
        <v/>
      </c>
      <c r="F204" s="716"/>
      <c r="G204" s="716" t="str">
        <f>IFERROR(VLOOKUP($D204,LISTA!A180:J8430,5,0),"")</f>
        <v/>
      </c>
      <c r="H204" s="716"/>
      <c r="I204" s="157"/>
      <c r="J204" s="144" t="str">
        <f>IFERROR(VLOOKUP($D204,LISTA!A145:J8395,7,0),"")</f>
        <v/>
      </c>
      <c r="K204" s="144" t="str">
        <f>IFERROR(VLOOKUP($D204,LISTA!A145:J8395,8,0),"")</f>
        <v/>
      </c>
      <c r="L204" s="144" t="str">
        <f t="shared" si="24"/>
        <v/>
      </c>
      <c r="M204" s="227" t="str">
        <f t="shared" si="25"/>
        <v/>
      </c>
      <c r="N204" s="155" t="str">
        <f t="shared" si="17"/>
        <v/>
      </c>
      <c r="O204" s="155" t="str">
        <f t="shared" si="18"/>
        <v/>
      </c>
      <c r="P204" s="155" t="str">
        <f>IFERROR(VLOOKUP($D204,LISTA!A181:J8431,10,0),"")</f>
        <v/>
      </c>
      <c r="Q204" s="228" t="str">
        <f t="shared" si="29"/>
        <v/>
      </c>
      <c r="R204" s="285" t="str">
        <f t="shared" si="30"/>
        <v/>
      </c>
      <c r="S204" s="189" t="str">
        <f t="shared" si="31"/>
        <v/>
      </c>
      <c r="T204" s="138"/>
      <c r="U204" s="138" t="str">
        <f t="shared" si="26"/>
        <v/>
      </c>
      <c r="V204" s="219" t="str">
        <f t="shared" si="22"/>
        <v/>
      </c>
      <c r="W204" s="220" t="e">
        <f t="shared" si="32"/>
        <v>#VALUE!</v>
      </c>
    </row>
    <row r="205" spans="1:23" s="190" customFormat="1" x14ac:dyDescent="0.25">
      <c r="A205" s="143"/>
      <c r="B205" s="154" t="str">
        <f>IF($D205="","",$B204+1)</f>
        <v/>
      </c>
      <c r="C205" s="499" t="str">
        <f t="shared" si="28"/>
        <v/>
      </c>
      <c r="D205" s="276"/>
      <c r="E205" s="716" t="str">
        <f>IFERROR(VLOOKUP($D205,LISTA!A182:J8432,4,0),"")</f>
        <v/>
      </c>
      <c r="F205" s="716"/>
      <c r="G205" s="716" t="str">
        <f>IFERROR(VLOOKUP($D205,LISTA!A181:J8431,5,0),"")</f>
        <v/>
      </c>
      <c r="H205" s="716"/>
      <c r="I205" s="157"/>
      <c r="J205" s="144" t="str">
        <f>IFERROR(VLOOKUP($D205,LISTA!A146:J8396,7,0),"")</f>
        <v/>
      </c>
      <c r="K205" s="144" t="str">
        <f>IFERROR(VLOOKUP($D205,LISTA!A146:J8396,8,0),"")</f>
        <v/>
      </c>
      <c r="L205" s="144" t="str">
        <f t="shared" si="24"/>
        <v/>
      </c>
      <c r="M205" s="227" t="str">
        <f t="shared" si="25"/>
        <v/>
      </c>
      <c r="N205" s="155" t="str">
        <f t="shared" si="17"/>
        <v/>
      </c>
      <c r="O205" s="155" t="str">
        <f t="shared" si="18"/>
        <v/>
      </c>
      <c r="P205" s="155" t="str">
        <f>IFERROR(VLOOKUP($D205,LISTA!A182:J8432,10,0),"")</f>
        <v/>
      </c>
      <c r="Q205" s="228" t="str">
        <f t="shared" si="29"/>
        <v/>
      </c>
      <c r="R205" s="285" t="str">
        <f t="shared" si="30"/>
        <v/>
      </c>
      <c r="S205" s="189" t="str">
        <f t="shared" si="31"/>
        <v/>
      </c>
      <c r="T205" s="138"/>
      <c r="U205" s="138" t="str">
        <f t="shared" si="26"/>
        <v/>
      </c>
      <c r="V205" s="219" t="str">
        <f t="shared" si="22"/>
        <v/>
      </c>
      <c r="W205" s="220" t="e">
        <f t="shared" si="32"/>
        <v>#VALUE!</v>
      </c>
    </row>
    <row r="206" spans="1:23" s="190" customFormat="1" ht="15.75" thickBot="1" x14ac:dyDescent="0.3">
      <c r="A206" s="143"/>
      <c r="B206" s="230" t="str">
        <f>IF($D206="","",$B205+1)</f>
        <v/>
      </c>
      <c r="C206" s="504" t="str">
        <f t="shared" si="28"/>
        <v/>
      </c>
      <c r="D206" s="278"/>
      <c r="E206" s="721" t="str">
        <f>IFERROR(VLOOKUP($D206,LISTA!A183:J8433,4,0),"")</f>
        <v/>
      </c>
      <c r="F206" s="721"/>
      <c r="G206" s="721" t="str">
        <f>IFERROR(VLOOKUP($D206,LISTA!A182:J8432,5,0),"")</f>
        <v/>
      </c>
      <c r="H206" s="721"/>
      <c r="I206" s="231"/>
      <c r="J206" s="156" t="str">
        <f>IFERROR(VLOOKUP($D206,LISTA!A147:J8397,7,0),"")</f>
        <v/>
      </c>
      <c r="K206" s="156" t="str">
        <f>IFERROR(VLOOKUP($D206,LISTA!A147:J8397,8,0),"")</f>
        <v/>
      </c>
      <c r="L206" s="156" t="str">
        <f t="shared" si="24"/>
        <v/>
      </c>
      <c r="M206" s="232" t="str">
        <f t="shared" si="25"/>
        <v/>
      </c>
      <c r="N206" s="233" t="str">
        <f t="shared" si="17"/>
        <v/>
      </c>
      <c r="O206" s="233" t="str">
        <f t="shared" si="18"/>
        <v/>
      </c>
      <c r="P206" s="233" t="str">
        <f>IFERROR(VLOOKUP($D206,LISTA!A183:J8433,10,0),"")</f>
        <v/>
      </c>
      <c r="Q206" s="234" t="str">
        <f t="shared" si="29"/>
        <v/>
      </c>
      <c r="R206" s="285" t="str">
        <f t="shared" si="30"/>
        <v/>
      </c>
      <c r="S206" s="189" t="str">
        <f t="shared" si="31"/>
        <v/>
      </c>
      <c r="T206" s="138"/>
      <c r="U206" s="138" t="str">
        <f t="shared" si="26"/>
        <v/>
      </c>
      <c r="V206" s="219" t="str">
        <f t="shared" si="22"/>
        <v/>
      </c>
      <c r="W206" s="220" t="e">
        <f t="shared" si="32"/>
        <v>#VALUE!</v>
      </c>
    </row>
    <row r="207" spans="1:23" s="190" customFormat="1" ht="19.5" thickBot="1" x14ac:dyDescent="0.35">
      <c r="A207" s="143"/>
      <c r="B207" s="717" t="s">
        <v>192</v>
      </c>
      <c r="C207" s="718"/>
      <c r="D207" s="718"/>
      <c r="E207" s="718"/>
      <c r="F207" s="718"/>
      <c r="G207" s="718"/>
      <c r="H207" s="718"/>
      <c r="I207" s="718"/>
      <c r="J207" s="718"/>
      <c r="K207" s="718"/>
      <c r="L207" s="718"/>
      <c r="M207" s="718"/>
      <c r="N207" s="743" t="s">
        <v>126</v>
      </c>
      <c r="O207" s="743"/>
      <c r="P207" s="743"/>
      <c r="Q207" s="130">
        <f>SUM($Q$17:$Q$206)</f>
        <v>0</v>
      </c>
      <c r="R207" s="283"/>
      <c r="S207" s="189"/>
      <c r="T207" s="138"/>
      <c r="U207" s="138" t="str">
        <f>LEFT($E207,5)</f>
        <v/>
      </c>
      <c r="V207" s="219" t="str">
        <f t="shared" si="22"/>
        <v/>
      </c>
      <c r="W207" s="220">
        <f t="shared" si="32"/>
        <v>1</v>
      </c>
    </row>
    <row r="208" spans="1:23" s="190" customFormat="1" ht="24" thickBot="1" x14ac:dyDescent="0.4">
      <c r="A208" s="143"/>
      <c r="B208" s="161"/>
      <c r="C208" s="191"/>
      <c r="D208" s="153"/>
      <c r="E208" s="191"/>
      <c r="F208" s="191"/>
      <c r="G208" s="191"/>
      <c r="H208" s="235"/>
      <c r="I208" s="235"/>
      <c r="J208" s="236"/>
      <c r="K208" s="153"/>
      <c r="L208" s="153"/>
      <c r="M208" s="237"/>
      <c r="N208" s="238"/>
      <c r="O208" s="239"/>
      <c r="P208" s="279" t="s">
        <v>122</v>
      </c>
      <c r="Q208" s="240" t="e">
        <f>IFERROR($J$212*$F$214,"")+($J$213*$F$213)+($J$214*$F$212)</f>
        <v>#VALUE!</v>
      </c>
      <c r="R208" s="283"/>
      <c r="S208" s="189"/>
      <c r="T208" s="138"/>
      <c r="U208" s="138" t="str">
        <f>LEFT($E208,5)</f>
        <v/>
      </c>
      <c r="V208" s="219" t="str">
        <f t="shared" si="22"/>
        <v/>
      </c>
      <c r="W208" s="220">
        <f t="shared" si="32"/>
        <v>1</v>
      </c>
    </row>
    <row r="209" spans="1:23" s="190" customFormat="1" ht="19.5" thickBot="1" x14ac:dyDescent="0.35">
      <c r="A209" s="143"/>
      <c r="B209" s="162"/>
      <c r="C209" s="143"/>
      <c r="D209" s="733" t="s">
        <v>49</v>
      </c>
      <c r="E209" s="734"/>
      <c r="F209" s="241">
        <f>SUMIFS($O$17:$O206,$V$17:$V$206,"GAP")</f>
        <v>0</v>
      </c>
      <c r="G209" s="143"/>
      <c r="H209" s="741" t="s">
        <v>44</v>
      </c>
      <c r="I209" s="742" t="s">
        <v>127</v>
      </c>
      <c r="J209" s="236">
        <f>SUM($C$17:$C$206)</f>
        <v>0</v>
      </c>
      <c r="K209" s="242"/>
      <c r="L209" s="281" t="s">
        <v>27</v>
      </c>
      <c r="M209" s="252" t="s">
        <v>44</v>
      </c>
      <c r="N209" s="253" t="s">
        <v>144</v>
      </c>
      <c r="O209" s="243"/>
      <c r="P209" s="280" t="s">
        <v>121</v>
      </c>
      <c r="Q209" s="244" t="str">
        <f>IF($F$215&gt;1990000,"FLETE INCLUIDO","SIN FLETE")</f>
        <v>SIN FLETE</v>
      </c>
      <c r="R209" s="283"/>
      <c r="S209" s="189"/>
      <c r="T209" s="139" t="s">
        <v>123</v>
      </c>
      <c r="U209" s="138"/>
      <c r="V209" s="219" t="str">
        <f t="shared" si="22"/>
        <v>0</v>
      </c>
      <c r="W209" s="220">
        <f t="shared" si="32"/>
        <v>1</v>
      </c>
    </row>
    <row r="210" spans="1:23" s="190" customFormat="1" ht="19.5" thickBot="1" x14ac:dyDescent="0.35">
      <c r="A210" s="143"/>
      <c r="B210" s="162"/>
      <c r="C210" s="143"/>
      <c r="D210" s="735" t="s">
        <v>48</v>
      </c>
      <c r="E210" s="736"/>
      <c r="F210" s="245">
        <f>SUMIFS($O$17:$O206,$V$17:$V$206,"KAI")</f>
        <v>0</v>
      </c>
      <c r="G210" s="246"/>
      <c r="H210" s="739" t="s">
        <v>45</v>
      </c>
      <c r="I210" s="740"/>
      <c r="J210" s="155">
        <f>SUM(I17:I206)</f>
        <v>0</v>
      </c>
      <c r="K210" s="144"/>
      <c r="L210" s="257" t="s">
        <v>134</v>
      </c>
      <c r="M210" s="242">
        <f>COUNTIFS($U$17:$U$206,$U$12,$V$17:$V$206,$V$12)</f>
        <v>0</v>
      </c>
      <c r="N210" s="258">
        <f>SUMIFS($I$17:$I$206,$U$17:$U$206,$U$12,$V$17:$V$206,$V$12)</f>
        <v>0</v>
      </c>
      <c r="O210" s="247"/>
      <c r="P210" s="280" t="s">
        <v>125</v>
      </c>
      <c r="Q210" s="248">
        <f>IFERROR($Q$207*1.19,"")</f>
        <v>0</v>
      </c>
      <c r="R210" s="283"/>
      <c r="S210" s="189"/>
      <c r="T210" s="140">
        <v>749000</v>
      </c>
      <c r="U210" s="138"/>
      <c r="V210" s="219" t="str">
        <f t="shared" si="22"/>
        <v>0</v>
      </c>
      <c r="W210" s="220">
        <f t="shared" ref="W210:W273" si="33">1-(R210/100)</f>
        <v>1</v>
      </c>
    </row>
    <row r="211" spans="1:23" s="190" customFormat="1" ht="16.5" thickBot="1" x14ac:dyDescent="0.3">
      <c r="A211" s="143"/>
      <c r="B211" s="162"/>
      <c r="C211" s="143"/>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P211" s="144"/>
      <c r="Q211" s="166"/>
      <c r="R211" s="283"/>
      <c r="S211" s="189"/>
      <c r="T211" s="140">
        <v>750000</v>
      </c>
      <c r="U211" s="138"/>
      <c r="V211" s="219" t="str">
        <f t="shared" si="22"/>
        <v>%</v>
      </c>
      <c r="W211" s="220">
        <f t="shared" si="33"/>
        <v>1</v>
      </c>
    </row>
    <row r="212" spans="1:23" s="190" customFormat="1" ht="19.5" thickBot="1" x14ac:dyDescent="0.35">
      <c r="A212" s="143"/>
      <c r="B212" s="162"/>
      <c r="C212" s="143"/>
      <c r="D212" s="727" t="s">
        <v>116</v>
      </c>
      <c r="E212" s="728"/>
      <c r="F212" s="251">
        <f>SUMIFS($O$17:$O$206,$L$17:$L$206,$D$212)</f>
        <v>0</v>
      </c>
      <c r="G212" s="143"/>
      <c r="H212" s="729" t="s">
        <v>110</v>
      </c>
      <c r="I212" s="730"/>
      <c r="J212" s="185">
        <f>IF(D11=8532429,25%,IF(AND($F$214&gt;0,$F$214&lt;=$T$210),15%,IF(AND($F$214&gt;=$T$211,$F$214&lt;=$T$212),20%,IF(AND($F$214&gt;=$T$213,$F$214&lt;=$T$214),22%,IF($F$214&gt;$T$215,25%,0)))))</f>
        <v>0</v>
      </c>
      <c r="K212" s="272" t="str">
        <f>IF(D11=8532429,45,IF(AND($F$214&gt;0,$F$214&lt;=$T$210),45,IF(AND($F$214&gt;=$T$211,$F$214&lt;=$T$212),25,IF(AND($F$214&gt;=$T$213,$F$214&lt;=$T$214),25,IF($F$214&gt;$T$215,25,"")))))</f>
        <v/>
      </c>
      <c r="L212" s="282" t="s">
        <v>194</v>
      </c>
      <c r="M212" s="263">
        <f>COUNTIFS($U$17:$U$206,$U$14,$V$17:$V$206,$V$14)</f>
        <v>0</v>
      </c>
      <c r="N212" s="258">
        <f>SUMIFS($I$17:$I$206,$U$17:$U$206,$U$14,$V$17:$V$206,$V$14)</f>
        <v>0</v>
      </c>
      <c r="O212" s="254"/>
      <c r="P212" s="503"/>
      <c r="Q212" s="255"/>
      <c r="R212" s="283"/>
      <c r="S212" s="189"/>
      <c r="T212" s="140">
        <v>1499000</v>
      </c>
      <c r="U212" s="138"/>
      <c r="V212" s="219" t="str">
        <f t="shared" si="22"/>
        <v>0</v>
      </c>
      <c r="W212" s="220">
        <f t="shared" si="33"/>
        <v>1</v>
      </c>
    </row>
    <row r="213" spans="1:23" s="190" customFormat="1" ht="19.5" thickBot="1" x14ac:dyDescent="0.35">
      <c r="A213" s="143"/>
      <c r="B213" s="162"/>
      <c r="C213" s="143"/>
      <c r="D213" s="727" t="s">
        <v>117</v>
      </c>
      <c r="E213" s="728"/>
      <c r="F213" s="251">
        <f>SUMIFS($O$17:$O$206,$L$17:$L$206,$D$213)</f>
        <v>0</v>
      </c>
      <c r="G213" s="143"/>
      <c r="H213" s="729" t="s">
        <v>111</v>
      </c>
      <c r="I213" s="730"/>
      <c r="J213" s="256" t="str">
        <f>IF(OR($F$213="",$F$213=0),"",0.3)</f>
        <v/>
      </c>
      <c r="K213" s="273" t="str">
        <f>IF(D11=8532429,45,IF($F$213&lt;&gt;0,45,""))</f>
        <v/>
      </c>
      <c r="L213" s="282" t="s">
        <v>193</v>
      </c>
      <c r="M213" s="242">
        <f>COUNTIFS($U$17:$U$206,$U$15,$V$17:$V$206,$V$15)</f>
        <v>0</v>
      </c>
      <c r="N213" s="258">
        <f>SUMIFS($I$17:$I$206,$U$17:$U$206,$U$15,$V$17:$V$206,$V$15)</f>
        <v>0</v>
      </c>
      <c r="O213" s="259">
        <f>SUMIF($U$17:$U$206,$U$16,$I$17:$I$206)</f>
        <v>0</v>
      </c>
      <c r="P213" s="144"/>
      <c r="Q213" s="166"/>
      <c r="R213" s="283"/>
      <c r="S213" s="189"/>
      <c r="T213" s="140">
        <v>1500000</v>
      </c>
      <c r="U213" s="138"/>
      <c r="V213" s="219" t="str">
        <f t="shared" si="22"/>
        <v/>
      </c>
      <c r="W213" s="220">
        <f t="shared" si="33"/>
        <v>1</v>
      </c>
    </row>
    <row r="214" spans="1:23" s="190" customFormat="1" ht="19.5" thickBot="1" x14ac:dyDescent="0.35">
      <c r="A214" s="143"/>
      <c r="B214" s="162"/>
      <c r="C214" s="143"/>
      <c r="D214" s="725" t="s">
        <v>120</v>
      </c>
      <c r="E214" s="726"/>
      <c r="F214" s="260">
        <f>SUMIFS($O$17:$O$206,$L$17:$L$206,$D$214)</f>
        <v>0</v>
      </c>
      <c r="G214" s="143"/>
      <c r="H214" s="731" t="s">
        <v>112</v>
      </c>
      <c r="I214" s="732"/>
      <c r="J214" s="261">
        <f>IF(D11=8532429,20%,IF($F$212&lt;&gt;0,0.15,0))</f>
        <v>0</v>
      </c>
      <c r="K214" s="274" t="str">
        <f>IF(D11=8532429,45,IF($F$212&lt;&gt;0,30,""))</f>
        <v/>
      </c>
      <c r="L214" s="262" t="s">
        <v>195</v>
      </c>
      <c r="M214" s="263">
        <f>COUNTIFS($U$17:$U$206,$U$16,$V$17:$V$206,$V$16)</f>
        <v>0</v>
      </c>
      <c r="N214" s="258">
        <f>SUMIFS($I$17:$I$206,$U$17:$U$206,$U$16,$V$17:$V$206,$V$16)</f>
        <v>0</v>
      </c>
      <c r="O214" s="144"/>
      <c r="P214" s="144"/>
      <c r="Q214" s="166"/>
      <c r="R214" s="283"/>
      <c r="S214" s="189"/>
      <c r="T214" s="140">
        <v>1999000</v>
      </c>
      <c r="U214" s="138"/>
      <c r="V214" s="219" t="str">
        <f t="shared" si="22"/>
        <v>0</v>
      </c>
      <c r="W214" s="220">
        <f t="shared" si="33"/>
        <v>1</v>
      </c>
    </row>
    <row r="215" spans="1:23" s="190" customFormat="1" ht="19.5" thickBot="1" x14ac:dyDescent="0.35">
      <c r="A215" s="143"/>
      <c r="B215" s="162"/>
      <c r="C215" s="143"/>
      <c r="D215" s="719" t="s">
        <v>47</v>
      </c>
      <c r="E215" s="720"/>
      <c r="F215" s="131">
        <f>SUM($F$212:$F$214)</f>
        <v>0</v>
      </c>
      <c r="G215" s="143"/>
      <c r="H215" s="132"/>
      <c r="I215" s="163"/>
      <c r="J215" s="144"/>
      <c r="K215" s="144"/>
      <c r="L215" s="133" t="s">
        <v>116</v>
      </c>
      <c r="M215" s="144">
        <f>SUMIF($L$17:$L$206,$L$215,$C$17:$C$206)</f>
        <v>0</v>
      </c>
      <c r="N215" s="264">
        <f>SUMIFS($I$17:$I$206,$L$17:$L$206,$L$215)</f>
        <v>0</v>
      </c>
      <c r="O215" s="144"/>
      <c r="P215" s="144"/>
      <c r="Q215" s="166"/>
      <c r="R215" s="283"/>
      <c r="S215" s="189"/>
      <c r="T215" s="140">
        <v>2000000</v>
      </c>
      <c r="U215" s="138"/>
      <c r="V215" s="219" t="str">
        <f t="shared" si="22"/>
        <v/>
      </c>
      <c r="W215" s="220">
        <f t="shared" si="33"/>
        <v>1</v>
      </c>
    </row>
    <row r="216" spans="1:23" s="190" customFormat="1" ht="15.75" thickBot="1" x14ac:dyDescent="0.3">
      <c r="A216" s="143"/>
      <c r="B216" s="265"/>
      <c r="C216" s="266"/>
      <c r="D216" s="266"/>
      <c r="E216" s="266"/>
      <c r="F216" s="266"/>
      <c r="G216" s="266"/>
      <c r="H216" s="266"/>
      <c r="I216" s="266"/>
      <c r="J216" s="266"/>
      <c r="K216" s="266"/>
      <c r="L216" s="267" t="s">
        <v>117</v>
      </c>
      <c r="M216" s="258">
        <f>SUMIF($L$17:$L$206,$L$216,$C$17:$C$206)</f>
        <v>0</v>
      </c>
      <c r="N216" s="264">
        <f>SUMIFS($I$17:$I$206,$L$17:$L$206,$L$216)</f>
        <v>0</v>
      </c>
      <c r="O216" s="266"/>
      <c r="P216" s="266"/>
      <c r="Q216" s="268"/>
      <c r="R216" s="283"/>
      <c r="S216" s="189"/>
      <c r="T216" s="140"/>
      <c r="U216" s="138"/>
      <c r="V216" s="219" t="str">
        <f t="shared" si="22"/>
        <v/>
      </c>
      <c r="W216" s="220">
        <f t="shared" si="33"/>
        <v>1</v>
      </c>
    </row>
    <row r="217" spans="1:23" s="190" customFormat="1" ht="15.75" thickBot="1" x14ac:dyDescent="0.3">
      <c r="A217" s="143"/>
      <c r="B217" s="162"/>
      <c r="C217" s="143"/>
      <c r="D217" s="499"/>
      <c r="E217" s="499"/>
      <c r="F217" s="499"/>
      <c r="G217" s="499"/>
      <c r="H217" s="499"/>
      <c r="I217" s="269"/>
      <c r="J217" s="499"/>
      <c r="K217" s="165"/>
      <c r="L217" s="270" t="s">
        <v>120</v>
      </c>
      <c r="M217" s="258">
        <f>SUMIF($L$17:$L$206,$L$217,$C$17:$C$206)</f>
        <v>0</v>
      </c>
      <c r="N217" s="258">
        <f>SUMIFS($I$17:$I$206,$L$17:$L$206,$L$217)</f>
        <v>0</v>
      </c>
      <c r="O217" s="144"/>
      <c r="P217" s="144"/>
      <c r="Q217" s="166"/>
      <c r="R217" s="283"/>
      <c r="S217" s="189"/>
      <c r="T217" s="140"/>
      <c r="U217" s="138"/>
      <c r="V217" s="219" t="str">
        <f t="shared" si="22"/>
        <v/>
      </c>
      <c r="W217" s="220">
        <f t="shared" si="33"/>
        <v>1</v>
      </c>
    </row>
    <row r="218" spans="1:23" s="190" customFormat="1" ht="15.75" thickBot="1" x14ac:dyDescent="0.3">
      <c r="A218" s="143"/>
      <c r="B218" s="84"/>
      <c r="C218" s="167"/>
      <c r="D218" s="156"/>
      <c r="E218" s="167"/>
      <c r="F218" s="167"/>
      <c r="G218" s="167"/>
      <c r="H218" s="167"/>
      <c r="I218" s="75"/>
      <c r="J218" s="156"/>
      <c r="K218" s="156"/>
      <c r="L218" s="156"/>
      <c r="M218" s="156"/>
      <c r="N218" s="156"/>
      <c r="O218" s="156"/>
      <c r="P218" s="156"/>
      <c r="Q218" s="85"/>
      <c r="R218" s="283"/>
      <c r="S218" s="189"/>
      <c r="T218" s="140" t="s">
        <v>124</v>
      </c>
      <c r="U218" s="138"/>
      <c r="V218" s="219" t="e">
        <f>LEFT(#REF!,3)</f>
        <v>#REF!</v>
      </c>
      <c r="W218" s="220">
        <f t="shared" si="33"/>
        <v>1</v>
      </c>
    </row>
    <row r="219" spans="1:23" s="190" customFormat="1" ht="15.75" thickBot="1" x14ac:dyDescent="0.3">
      <c r="A219" s="143"/>
      <c r="B219" s="752" t="s">
        <v>143</v>
      </c>
      <c r="C219" s="753"/>
      <c r="D219" s="753"/>
      <c r="E219" s="753"/>
      <c r="F219" s="753"/>
      <c r="G219" s="753"/>
      <c r="H219" s="753"/>
      <c r="I219" s="753"/>
      <c r="J219" s="753"/>
      <c r="K219" s="753"/>
      <c r="L219" s="753"/>
      <c r="M219" s="753"/>
      <c r="N219" s="753"/>
      <c r="O219" s="753"/>
      <c r="P219" s="753"/>
      <c r="Q219" s="754"/>
      <c r="R219" s="283"/>
      <c r="S219" s="189"/>
      <c r="T219" s="140">
        <f>F212*J214</f>
        <v>0</v>
      </c>
      <c r="U219" s="138"/>
      <c r="V219" s="219" t="e">
        <f>LEFT(#REF!,3)</f>
        <v>#REF!</v>
      </c>
      <c r="W219" s="220">
        <f t="shared" si="33"/>
        <v>1</v>
      </c>
    </row>
    <row r="220" spans="1:23" s="190" customFormat="1" x14ac:dyDescent="0.25">
      <c r="A220" s="143"/>
      <c r="B220" s="143"/>
      <c r="C220" s="143"/>
      <c r="D220" s="144"/>
      <c r="E220" s="143"/>
      <c r="F220" s="143"/>
      <c r="G220" s="226"/>
      <c r="H220" s="143"/>
      <c r="I220" s="163"/>
      <c r="J220" s="144"/>
      <c r="K220" s="144"/>
      <c r="L220" s="144"/>
      <c r="M220" s="144"/>
      <c r="N220" s="144"/>
      <c r="O220" s="144"/>
      <c r="P220" s="144"/>
      <c r="Q220" s="164"/>
      <c r="R220" s="283"/>
      <c r="S220" s="189"/>
      <c r="T220" s="140" t="e">
        <f>F213*J213</f>
        <v>#VALUE!</v>
      </c>
      <c r="U220" s="138"/>
      <c r="V220" s="219" t="e">
        <f>LEFT(#REF!,3)</f>
        <v>#REF!</v>
      </c>
      <c r="W220" s="220">
        <f t="shared" si="33"/>
        <v>1</v>
      </c>
    </row>
    <row r="221" spans="1:23" s="190" customFormat="1" x14ac:dyDescent="0.25">
      <c r="A221" s="143"/>
      <c r="B221" s="143"/>
      <c r="C221" s="143"/>
      <c r="D221" s="144"/>
      <c r="E221" s="143"/>
      <c r="F221" s="143"/>
      <c r="G221" s="226"/>
      <c r="H221" s="143"/>
      <c r="I221" s="163"/>
      <c r="J221" s="144"/>
      <c r="K221" s="144"/>
      <c r="L221" s="144"/>
      <c r="M221" s="144"/>
      <c r="N221" s="144"/>
      <c r="O221" s="144"/>
      <c r="P221" s="144"/>
      <c r="Q221" s="164"/>
      <c r="R221" s="283"/>
      <c r="S221" s="189"/>
      <c r="T221" s="140">
        <f>F214*J212</f>
        <v>0</v>
      </c>
      <c r="U221" s="138"/>
      <c r="V221" s="219" t="str">
        <f t="shared" ref="V221:V284" si="34">LEFT(J218,3)</f>
        <v/>
      </c>
      <c r="W221" s="220">
        <f t="shared" si="33"/>
        <v>1</v>
      </c>
    </row>
    <row r="222" spans="1:23" s="190" customFormat="1" x14ac:dyDescent="0.25">
      <c r="A222" s="143"/>
      <c r="B222" s="143"/>
      <c r="C222" s="143"/>
      <c r="D222" s="144"/>
      <c r="E222" s="143"/>
      <c r="F222" s="143"/>
      <c r="G222" s="226"/>
      <c r="H222" s="143"/>
      <c r="I222" s="163"/>
      <c r="J222" s="144"/>
      <c r="K222" s="144"/>
      <c r="L222" s="144"/>
      <c r="M222" s="144"/>
      <c r="N222" s="144"/>
      <c r="O222" s="144"/>
      <c r="P222" s="144"/>
      <c r="Q222" s="164"/>
      <c r="R222" s="283"/>
      <c r="S222" s="189"/>
      <c r="T222" s="12" t="e">
        <f>SUM(T219:T221)</f>
        <v>#VALUE!</v>
      </c>
      <c r="U222" s="138"/>
      <c r="V222" s="219" t="str">
        <f t="shared" si="34"/>
        <v/>
      </c>
      <c r="W222" s="220">
        <f t="shared" si="33"/>
        <v>1</v>
      </c>
    </row>
    <row r="223" spans="1:23" s="190" customFormat="1" x14ac:dyDescent="0.25">
      <c r="A223" s="143"/>
      <c r="B223" s="143"/>
      <c r="C223" s="143"/>
      <c r="D223" s="144"/>
      <c r="E223" s="143"/>
      <c r="F223" s="143"/>
      <c r="G223" s="226"/>
      <c r="H223" s="143"/>
      <c r="I223" s="163"/>
      <c r="J223" s="144"/>
      <c r="K223" s="144"/>
      <c r="L223" s="144"/>
      <c r="M223" s="144"/>
      <c r="N223" s="144"/>
      <c r="O223" s="144"/>
      <c r="P223" s="144"/>
      <c r="Q223" s="164"/>
      <c r="R223" s="283"/>
      <c r="S223" s="189"/>
      <c r="T223" s="138"/>
      <c r="U223" s="138"/>
      <c r="V223" s="219" t="str">
        <f t="shared" si="34"/>
        <v/>
      </c>
      <c r="W223" s="220">
        <f t="shared" si="33"/>
        <v>1</v>
      </c>
    </row>
    <row r="224" spans="1:23" s="190" customFormat="1" x14ac:dyDescent="0.25">
      <c r="A224" s="143"/>
      <c r="B224" s="143"/>
      <c r="C224" s="143"/>
      <c r="D224" s="144"/>
      <c r="E224" s="143"/>
      <c r="F224" s="143"/>
      <c r="G224" s="226"/>
      <c r="H224" s="143"/>
      <c r="I224" s="163"/>
      <c r="J224" s="144"/>
      <c r="K224" s="144"/>
      <c r="L224" s="144"/>
      <c r="M224" s="144"/>
      <c r="N224" s="144"/>
      <c r="O224" s="144"/>
      <c r="P224" s="144"/>
      <c r="Q224" s="164"/>
      <c r="R224" s="283"/>
      <c r="S224" s="189"/>
      <c r="T224" s="138"/>
      <c r="U224" s="138"/>
      <c r="V224" s="219" t="str">
        <f t="shared" si="34"/>
        <v/>
      </c>
      <c r="W224" s="220">
        <f t="shared" si="33"/>
        <v>1</v>
      </c>
    </row>
    <row r="225" spans="1:23" s="190" customFormat="1" x14ac:dyDescent="0.25">
      <c r="A225" s="143"/>
      <c r="B225" s="143"/>
      <c r="C225" s="143"/>
      <c r="D225" s="144"/>
      <c r="E225" s="143"/>
      <c r="F225" s="143"/>
      <c r="G225" s="226"/>
      <c r="H225" s="143"/>
      <c r="I225" s="163"/>
      <c r="J225" s="144"/>
      <c r="K225" s="144"/>
      <c r="L225" s="144"/>
      <c r="M225" s="144"/>
      <c r="N225" s="144"/>
      <c r="O225" s="144"/>
      <c r="P225" s="144"/>
      <c r="Q225" s="164"/>
      <c r="R225" s="283"/>
      <c r="S225" s="189"/>
      <c r="T225" s="138"/>
      <c r="U225" s="138"/>
      <c r="V225" s="219" t="str">
        <f t="shared" si="34"/>
        <v/>
      </c>
      <c r="W225" s="220">
        <f t="shared" si="33"/>
        <v>1</v>
      </c>
    </row>
    <row r="226" spans="1:23" s="190" customFormat="1" x14ac:dyDescent="0.25">
      <c r="A226" s="143"/>
      <c r="B226" s="143"/>
      <c r="C226" s="143"/>
      <c r="D226" s="144"/>
      <c r="E226" s="143"/>
      <c r="F226" s="143"/>
      <c r="G226" s="226"/>
      <c r="H226" s="143"/>
      <c r="I226" s="163"/>
      <c r="J226" s="144"/>
      <c r="K226" s="144"/>
      <c r="L226" s="144"/>
      <c r="M226" s="144"/>
      <c r="N226" s="144"/>
      <c r="O226" s="144"/>
      <c r="P226" s="144"/>
      <c r="Q226" s="164"/>
      <c r="R226" s="283"/>
      <c r="S226" s="189"/>
      <c r="T226" s="138"/>
      <c r="U226" s="138"/>
      <c r="V226" s="219" t="str">
        <f t="shared" si="34"/>
        <v/>
      </c>
      <c r="W226" s="220">
        <f t="shared" si="33"/>
        <v>1</v>
      </c>
    </row>
    <row r="227" spans="1:23" s="190" customFormat="1" x14ac:dyDescent="0.25">
      <c r="A227" s="143"/>
      <c r="B227" s="143"/>
      <c r="C227" s="143"/>
      <c r="D227" s="144"/>
      <c r="E227" s="143"/>
      <c r="F227" s="143"/>
      <c r="G227" s="226"/>
      <c r="H227" s="143"/>
      <c r="I227" s="163"/>
      <c r="J227" s="144"/>
      <c r="K227" s="144"/>
      <c r="L227" s="144"/>
      <c r="M227" s="144"/>
      <c r="N227" s="144"/>
      <c r="O227" s="144"/>
      <c r="P227" s="144"/>
      <c r="Q227" s="164"/>
      <c r="R227" s="283"/>
      <c r="S227" s="189"/>
      <c r="T227" s="138"/>
      <c r="U227" s="138"/>
      <c r="V227" s="219" t="str">
        <f t="shared" si="34"/>
        <v/>
      </c>
      <c r="W227" s="220">
        <f t="shared" si="33"/>
        <v>1</v>
      </c>
    </row>
    <row r="228" spans="1:23" s="190" customFormat="1" x14ac:dyDescent="0.25">
      <c r="A228" s="143"/>
      <c r="B228" s="143"/>
      <c r="C228" s="143"/>
      <c r="D228" s="144"/>
      <c r="E228" s="143"/>
      <c r="F228" s="143"/>
      <c r="G228" s="226"/>
      <c r="H228" s="143"/>
      <c r="I228" s="163"/>
      <c r="J228" s="144"/>
      <c r="K228" s="144"/>
      <c r="L228" s="144"/>
      <c r="M228" s="144"/>
      <c r="N228" s="144"/>
      <c r="O228" s="144"/>
      <c r="P228" s="144"/>
      <c r="Q228" s="164"/>
      <c r="R228" s="283"/>
      <c r="S228" s="189"/>
      <c r="T228" s="138"/>
      <c r="U228" s="138"/>
      <c r="V228" s="219" t="str">
        <f t="shared" si="34"/>
        <v/>
      </c>
      <c r="W228" s="220">
        <f t="shared" si="33"/>
        <v>1</v>
      </c>
    </row>
    <row r="229" spans="1:23" s="190" customFormat="1" x14ac:dyDescent="0.25">
      <c r="A229" s="143"/>
      <c r="B229" s="143"/>
      <c r="C229" s="143"/>
      <c r="D229" s="144"/>
      <c r="E229" s="143"/>
      <c r="F229" s="143"/>
      <c r="G229" s="226"/>
      <c r="H229" s="143"/>
      <c r="I229" s="163"/>
      <c r="J229" s="144"/>
      <c r="K229" s="144"/>
      <c r="L229" s="144"/>
      <c r="M229" s="144"/>
      <c r="N229" s="144"/>
      <c r="O229" s="144"/>
      <c r="P229" s="144"/>
      <c r="Q229" s="164"/>
      <c r="R229" s="283"/>
      <c r="S229" s="189"/>
      <c r="T229" s="138"/>
      <c r="U229" s="138"/>
      <c r="V229" s="219" t="str">
        <f t="shared" si="34"/>
        <v/>
      </c>
      <c r="W229" s="220">
        <f t="shared" si="33"/>
        <v>1</v>
      </c>
    </row>
    <row r="230" spans="1:23" s="190" customFormat="1" x14ac:dyDescent="0.25">
      <c r="A230" s="143"/>
      <c r="B230" s="143"/>
      <c r="C230" s="143"/>
      <c r="D230" s="144"/>
      <c r="E230" s="143"/>
      <c r="F230" s="143"/>
      <c r="G230" s="226"/>
      <c r="H230" s="143"/>
      <c r="I230" s="163"/>
      <c r="J230" s="144"/>
      <c r="K230" s="144"/>
      <c r="L230" s="144"/>
      <c r="M230" s="144"/>
      <c r="N230" s="144"/>
      <c r="O230" s="144"/>
      <c r="P230" s="144"/>
      <c r="Q230" s="164"/>
      <c r="R230" s="283"/>
      <c r="S230" s="189"/>
      <c r="T230" s="138"/>
      <c r="U230" s="138"/>
      <c r="V230" s="219" t="str">
        <f t="shared" si="34"/>
        <v/>
      </c>
      <c r="W230" s="220">
        <f t="shared" si="33"/>
        <v>1</v>
      </c>
    </row>
    <row r="231" spans="1:23" s="190" customFormat="1" x14ac:dyDescent="0.25">
      <c r="A231" s="143"/>
      <c r="B231" s="143"/>
      <c r="C231" s="143"/>
      <c r="D231" s="144"/>
      <c r="E231" s="143"/>
      <c r="F231" s="143"/>
      <c r="G231" s="226"/>
      <c r="H231" s="143"/>
      <c r="I231" s="163"/>
      <c r="J231" s="144"/>
      <c r="K231" s="144"/>
      <c r="L231" s="144"/>
      <c r="M231" s="144"/>
      <c r="N231" s="144"/>
      <c r="O231" s="144"/>
      <c r="P231" s="144"/>
      <c r="Q231" s="164"/>
      <c r="R231" s="283"/>
      <c r="S231" s="189"/>
      <c r="T231" s="138"/>
      <c r="U231" s="138"/>
      <c r="V231" s="219" t="str">
        <f t="shared" si="34"/>
        <v/>
      </c>
      <c r="W231" s="220">
        <f t="shared" si="33"/>
        <v>1</v>
      </c>
    </row>
    <row r="232" spans="1:23" s="190" customFormat="1" x14ac:dyDescent="0.25">
      <c r="A232" s="143"/>
      <c r="B232" s="143"/>
      <c r="C232" s="143"/>
      <c r="D232" s="144"/>
      <c r="E232" s="143"/>
      <c r="F232" s="143"/>
      <c r="G232" s="143"/>
      <c r="H232" s="143"/>
      <c r="I232" s="163"/>
      <c r="J232" s="144"/>
      <c r="K232" s="144"/>
      <c r="L232" s="144"/>
      <c r="M232" s="144"/>
      <c r="N232" s="144"/>
      <c r="O232" s="144"/>
      <c r="P232" s="144"/>
      <c r="Q232" s="164"/>
      <c r="R232" s="283"/>
      <c r="S232" s="189"/>
      <c r="T232" s="138"/>
      <c r="U232" s="138"/>
      <c r="V232" s="219" t="str">
        <f t="shared" si="34"/>
        <v/>
      </c>
      <c r="W232" s="220">
        <f t="shared" si="33"/>
        <v>1</v>
      </c>
    </row>
    <row r="233" spans="1:23" s="190" customFormat="1" x14ac:dyDescent="0.25">
      <c r="A233" s="143"/>
      <c r="B233" s="143"/>
      <c r="C233" s="143"/>
      <c r="D233" s="144"/>
      <c r="E233" s="143"/>
      <c r="F233" s="143"/>
      <c r="G233" s="143"/>
      <c r="H233" s="143"/>
      <c r="I233" s="163"/>
      <c r="J233" s="144"/>
      <c r="K233" s="144"/>
      <c r="L233" s="144"/>
      <c r="M233" s="144"/>
      <c r="N233" s="144"/>
      <c r="O233" s="144"/>
      <c r="P233" s="144"/>
      <c r="Q233" s="164"/>
      <c r="R233" s="283"/>
      <c r="S233" s="189"/>
      <c r="T233" s="138"/>
      <c r="U233" s="138"/>
      <c r="V233" s="219" t="str">
        <f t="shared" si="34"/>
        <v/>
      </c>
      <c r="W233" s="220">
        <f t="shared" si="33"/>
        <v>1</v>
      </c>
    </row>
    <row r="234" spans="1:23" s="190" customFormat="1" x14ac:dyDescent="0.25">
      <c r="A234" s="143"/>
      <c r="B234" s="143"/>
      <c r="C234" s="143"/>
      <c r="D234" s="144"/>
      <c r="E234" s="143"/>
      <c r="F234" s="143"/>
      <c r="G234" s="143"/>
      <c r="H234" s="143"/>
      <c r="I234" s="163"/>
      <c r="J234" s="144"/>
      <c r="K234" s="144"/>
      <c r="L234" s="144"/>
      <c r="M234" s="144"/>
      <c r="N234" s="144"/>
      <c r="O234" s="144"/>
      <c r="P234" s="144"/>
      <c r="Q234" s="164"/>
      <c r="R234" s="283"/>
      <c r="S234" s="189"/>
      <c r="T234" s="138"/>
      <c r="U234" s="138"/>
      <c r="V234" s="219" t="str">
        <f t="shared" si="34"/>
        <v/>
      </c>
      <c r="W234" s="220">
        <f t="shared" si="33"/>
        <v>1</v>
      </c>
    </row>
    <row r="235" spans="1:23" s="190" customFormat="1" x14ac:dyDescent="0.25">
      <c r="A235" s="143"/>
      <c r="B235" s="143"/>
      <c r="C235" s="143"/>
      <c r="D235" s="144"/>
      <c r="E235" s="143"/>
      <c r="F235" s="143"/>
      <c r="G235" s="143"/>
      <c r="H235" s="143"/>
      <c r="I235" s="163"/>
      <c r="J235" s="144"/>
      <c r="K235" s="144"/>
      <c r="L235" s="144"/>
      <c r="M235" s="144"/>
      <c r="N235" s="144"/>
      <c r="O235" s="144"/>
      <c r="P235" s="144"/>
      <c r="Q235" s="164"/>
      <c r="R235" s="283"/>
      <c r="S235" s="189"/>
      <c r="T235" s="138"/>
      <c r="U235" s="138"/>
      <c r="V235" s="219" t="str">
        <f t="shared" si="34"/>
        <v/>
      </c>
      <c r="W235" s="220">
        <f t="shared" si="33"/>
        <v>1</v>
      </c>
    </row>
    <row r="236" spans="1:23" s="190" customFormat="1" x14ac:dyDescent="0.25">
      <c r="A236" s="143"/>
      <c r="B236" s="143"/>
      <c r="C236" s="143"/>
      <c r="D236" s="144"/>
      <c r="E236" s="143"/>
      <c r="F236" s="143"/>
      <c r="G236" s="143"/>
      <c r="H236" s="143"/>
      <c r="I236" s="163"/>
      <c r="J236" s="144"/>
      <c r="K236" s="144"/>
      <c r="L236" s="144"/>
      <c r="M236" s="144"/>
      <c r="N236" s="144"/>
      <c r="O236" s="144"/>
      <c r="P236" s="144"/>
      <c r="Q236" s="164"/>
      <c r="R236" s="283"/>
      <c r="S236" s="189"/>
      <c r="T236" s="138"/>
      <c r="U236" s="138"/>
      <c r="V236" s="219" t="str">
        <f t="shared" si="34"/>
        <v/>
      </c>
      <c r="W236" s="220">
        <f t="shared" si="33"/>
        <v>1</v>
      </c>
    </row>
    <row r="237" spans="1:23" s="190" customFormat="1" x14ac:dyDescent="0.25">
      <c r="A237" s="143"/>
      <c r="B237" s="143"/>
      <c r="C237" s="143"/>
      <c r="D237" s="144"/>
      <c r="E237" s="143"/>
      <c r="F237" s="143"/>
      <c r="G237" s="143"/>
      <c r="H237" s="143"/>
      <c r="I237" s="163"/>
      <c r="J237" s="144"/>
      <c r="K237" s="144"/>
      <c r="L237" s="144"/>
      <c r="M237" s="144"/>
      <c r="N237" s="144"/>
      <c r="O237" s="144"/>
      <c r="P237" s="144"/>
      <c r="Q237" s="164"/>
      <c r="R237" s="283"/>
      <c r="S237" s="189"/>
      <c r="T237" s="138"/>
      <c r="U237" s="138"/>
      <c r="V237" s="219" t="str">
        <f t="shared" si="34"/>
        <v/>
      </c>
      <c r="W237" s="220">
        <f t="shared" si="33"/>
        <v>1</v>
      </c>
    </row>
    <row r="238" spans="1:23" s="190" customFormat="1" x14ac:dyDescent="0.25">
      <c r="A238" s="143"/>
      <c r="B238" s="143"/>
      <c r="C238" s="143"/>
      <c r="D238" s="144"/>
      <c r="E238" s="143"/>
      <c r="F238" s="143"/>
      <c r="G238" s="143"/>
      <c r="H238" s="143"/>
      <c r="I238" s="163"/>
      <c r="J238" s="144"/>
      <c r="K238" s="144"/>
      <c r="L238" s="144"/>
      <c r="M238" s="144"/>
      <c r="N238" s="144"/>
      <c r="O238" s="144"/>
      <c r="P238" s="144"/>
      <c r="Q238" s="164"/>
      <c r="R238" s="283"/>
      <c r="S238" s="189"/>
      <c r="T238" s="138"/>
      <c r="U238" s="138"/>
      <c r="V238" s="219" t="str">
        <f t="shared" si="34"/>
        <v/>
      </c>
      <c r="W238" s="220">
        <f t="shared" si="33"/>
        <v>1</v>
      </c>
    </row>
    <row r="239" spans="1:23" s="190" customFormat="1" x14ac:dyDescent="0.25">
      <c r="A239" s="143"/>
      <c r="B239" s="143"/>
      <c r="C239" s="143"/>
      <c r="D239" s="144"/>
      <c r="E239" s="143"/>
      <c r="F239" s="143"/>
      <c r="G239" s="143"/>
      <c r="H239" s="143"/>
      <c r="I239" s="163"/>
      <c r="J239" s="144"/>
      <c r="K239" s="144"/>
      <c r="L239" s="144"/>
      <c r="M239" s="144"/>
      <c r="N239" s="144"/>
      <c r="O239" s="144"/>
      <c r="P239" s="144"/>
      <c r="Q239" s="164"/>
      <c r="R239" s="283"/>
      <c r="S239" s="189"/>
      <c r="T239" s="138"/>
      <c r="U239" s="138"/>
      <c r="V239" s="219" t="str">
        <f t="shared" si="34"/>
        <v/>
      </c>
      <c r="W239" s="220">
        <f t="shared" si="33"/>
        <v>1</v>
      </c>
    </row>
    <row r="240" spans="1:23" s="190" customFormat="1" x14ac:dyDescent="0.25">
      <c r="A240" s="143"/>
      <c r="B240" s="143"/>
      <c r="C240" s="143"/>
      <c r="D240" s="144"/>
      <c r="E240" s="143"/>
      <c r="F240" s="143"/>
      <c r="G240" s="143"/>
      <c r="H240" s="143"/>
      <c r="I240" s="163"/>
      <c r="J240" s="144"/>
      <c r="K240" s="144"/>
      <c r="L240" s="144"/>
      <c r="M240" s="144"/>
      <c r="N240" s="144"/>
      <c r="O240" s="144"/>
      <c r="P240" s="144"/>
      <c r="Q240" s="164"/>
      <c r="R240" s="283"/>
      <c r="S240" s="189"/>
      <c r="T240" s="138"/>
      <c r="U240" s="138"/>
      <c r="V240" s="219" t="str">
        <f t="shared" si="34"/>
        <v/>
      </c>
      <c r="W240" s="220">
        <f t="shared" si="33"/>
        <v>1</v>
      </c>
    </row>
    <row r="241" spans="1:23" s="190" customFormat="1" x14ac:dyDescent="0.25">
      <c r="A241" s="143"/>
      <c r="B241" s="143"/>
      <c r="C241" s="143"/>
      <c r="D241" s="144"/>
      <c r="E241" s="143"/>
      <c r="F241" s="143"/>
      <c r="G241" s="143"/>
      <c r="H241" s="143"/>
      <c r="I241" s="163"/>
      <c r="J241" s="144"/>
      <c r="K241" s="144"/>
      <c r="L241" s="144"/>
      <c r="M241" s="144"/>
      <c r="N241" s="144"/>
      <c r="O241" s="144"/>
      <c r="P241" s="144"/>
      <c r="Q241" s="164"/>
      <c r="R241" s="283"/>
      <c r="S241" s="189"/>
      <c r="T241" s="138"/>
      <c r="U241" s="138"/>
      <c r="V241" s="219" t="str">
        <f t="shared" si="34"/>
        <v/>
      </c>
      <c r="W241" s="220">
        <f t="shared" si="33"/>
        <v>1</v>
      </c>
    </row>
    <row r="242" spans="1:23" s="190" customFormat="1" x14ac:dyDescent="0.25">
      <c r="A242" s="143"/>
      <c r="B242" s="143"/>
      <c r="C242" s="143"/>
      <c r="D242" s="144"/>
      <c r="E242" s="143"/>
      <c r="F242" s="143"/>
      <c r="G242" s="143"/>
      <c r="H242" s="143"/>
      <c r="I242" s="163"/>
      <c r="J242" s="144"/>
      <c r="K242" s="144"/>
      <c r="L242" s="144"/>
      <c r="M242" s="144"/>
      <c r="N242" s="144"/>
      <c r="O242" s="144"/>
      <c r="P242" s="144"/>
      <c r="Q242" s="164"/>
      <c r="R242" s="283"/>
      <c r="S242" s="189"/>
      <c r="T242" s="138"/>
      <c r="U242" s="138"/>
      <c r="V242" s="219" t="str">
        <f t="shared" si="34"/>
        <v/>
      </c>
      <c r="W242" s="220">
        <f t="shared" si="33"/>
        <v>1</v>
      </c>
    </row>
    <row r="243" spans="1:23" s="190" customFormat="1" x14ac:dyDescent="0.25">
      <c r="A243" s="143"/>
      <c r="B243" s="143"/>
      <c r="C243" s="143"/>
      <c r="D243" s="144"/>
      <c r="E243" s="143"/>
      <c r="F243" s="143"/>
      <c r="G243" s="143"/>
      <c r="H243" s="143"/>
      <c r="I243" s="163"/>
      <c r="J243" s="144"/>
      <c r="K243" s="144"/>
      <c r="L243" s="144"/>
      <c r="M243" s="144"/>
      <c r="N243" s="144"/>
      <c r="O243" s="144"/>
      <c r="P243" s="144"/>
      <c r="Q243" s="164"/>
      <c r="R243" s="283"/>
      <c r="S243" s="189"/>
      <c r="T243" s="138"/>
      <c r="U243" s="138"/>
      <c r="V243" s="219" t="str">
        <f t="shared" si="34"/>
        <v/>
      </c>
      <c r="W243" s="220">
        <f t="shared" si="33"/>
        <v>1</v>
      </c>
    </row>
    <row r="244" spans="1:23" s="190" customFormat="1" x14ac:dyDescent="0.25">
      <c r="A244" s="143"/>
      <c r="B244" s="143"/>
      <c r="C244" s="143"/>
      <c r="D244" s="144"/>
      <c r="E244" s="143"/>
      <c r="F244" s="143"/>
      <c r="G244" s="143"/>
      <c r="H244" s="143"/>
      <c r="I244" s="163"/>
      <c r="J244" s="144"/>
      <c r="K244" s="144"/>
      <c r="L244" s="144"/>
      <c r="M244" s="144"/>
      <c r="N244" s="144"/>
      <c r="O244" s="144"/>
      <c r="P244" s="144"/>
      <c r="Q244" s="164"/>
      <c r="R244" s="283"/>
      <c r="S244" s="189"/>
      <c r="T244" s="138"/>
      <c r="U244" s="138"/>
      <c r="V244" s="219" t="str">
        <f t="shared" si="34"/>
        <v/>
      </c>
      <c r="W244" s="220">
        <f t="shared" si="33"/>
        <v>1</v>
      </c>
    </row>
    <row r="245" spans="1:23" s="190" customFormat="1" x14ac:dyDescent="0.25">
      <c r="A245" s="143"/>
      <c r="B245" s="143"/>
      <c r="C245" s="143"/>
      <c r="D245" s="144"/>
      <c r="E245" s="143"/>
      <c r="F245" s="143"/>
      <c r="G245" s="143"/>
      <c r="H245" s="143"/>
      <c r="I245" s="163"/>
      <c r="J245" s="144"/>
      <c r="K245" s="144"/>
      <c r="L245" s="144"/>
      <c r="M245" s="144"/>
      <c r="N245" s="144"/>
      <c r="O245" s="144"/>
      <c r="P245" s="144"/>
      <c r="Q245" s="164"/>
      <c r="R245" s="283"/>
      <c r="S245" s="189"/>
      <c r="T245" s="138"/>
      <c r="U245" s="138"/>
      <c r="V245" s="219" t="str">
        <f t="shared" si="34"/>
        <v/>
      </c>
      <c r="W245" s="220">
        <f t="shared" si="33"/>
        <v>1</v>
      </c>
    </row>
    <row r="246" spans="1:23" s="190" customFormat="1" x14ac:dyDescent="0.25">
      <c r="A246" s="143"/>
      <c r="B246" s="143"/>
      <c r="C246" s="143"/>
      <c r="D246" s="144"/>
      <c r="E246" s="143"/>
      <c r="F246" s="143"/>
      <c r="G246" s="143"/>
      <c r="H246" s="143"/>
      <c r="I246" s="163"/>
      <c r="J246" s="144"/>
      <c r="K246" s="144"/>
      <c r="L246" s="144"/>
      <c r="M246" s="144"/>
      <c r="N246" s="144"/>
      <c r="O246" s="144"/>
      <c r="P246" s="144"/>
      <c r="Q246" s="164"/>
      <c r="R246" s="283"/>
      <c r="S246" s="189"/>
      <c r="T246" s="138"/>
      <c r="U246" s="138"/>
      <c r="V246" s="219" t="str">
        <f t="shared" si="34"/>
        <v/>
      </c>
      <c r="W246" s="220">
        <f t="shared" si="33"/>
        <v>1</v>
      </c>
    </row>
    <row r="247" spans="1:23" s="190" customFormat="1" x14ac:dyDescent="0.25">
      <c r="A247" s="143"/>
      <c r="B247" s="143"/>
      <c r="C247" s="143"/>
      <c r="D247" s="144"/>
      <c r="E247" s="143"/>
      <c r="F247" s="143"/>
      <c r="G247" s="143"/>
      <c r="H247" s="143"/>
      <c r="I247" s="163"/>
      <c r="J247" s="144"/>
      <c r="K247" s="144"/>
      <c r="L247" s="144"/>
      <c r="M247" s="144"/>
      <c r="N247" s="144"/>
      <c r="O247" s="144"/>
      <c r="P247" s="144"/>
      <c r="Q247" s="164"/>
      <c r="R247" s="283"/>
      <c r="S247" s="189"/>
      <c r="T247" s="138"/>
      <c r="U247" s="138"/>
      <c r="V247" s="219" t="str">
        <f t="shared" si="34"/>
        <v/>
      </c>
      <c r="W247" s="220">
        <f t="shared" si="33"/>
        <v>1</v>
      </c>
    </row>
    <row r="248" spans="1:23" s="190" customFormat="1" x14ac:dyDescent="0.25">
      <c r="A248" s="143"/>
      <c r="B248" s="143"/>
      <c r="C248" s="143"/>
      <c r="D248" s="144"/>
      <c r="E248" s="143"/>
      <c r="F248" s="143"/>
      <c r="G248" s="143"/>
      <c r="H248" s="143"/>
      <c r="I248" s="163"/>
      <c r="J248" s="144"/>
      <c r="K248" s="144"/>
      <c r="L248" s="144"/>
      <c r="M248" s="144"/>
      <c r="N248" s="144"/>
      <c r="O248" s="144"/>
      <c r="P248" s="144"/>
      <c r="Q248" s="164"/>
      <c r="R248" s="283"/>
      <c r="S248" s="189"/>
      <c r="T248" s="138"/>
      <c r="U248" s="138"/>
      <c r="V248" s="219" t="str">
        <f t="shared" si="34"/>
        <v/>
      </c>
      <c r="W248" s="220">
        <f t="shared" si="33"/>
        <v>1</v>
      </c>
    </row>
    <row r="249" spans="1:23" s="190" customFormat="1" x14ac:dyDescent="0.25">
      <c r="A249" s="143"/>
      <c r="B249" s="143"/>
      <c r="C249" s="143"/>
      <c r="D249" s="144"/>
      <c r="E249" s="143"/>
      <c r="F249" s="143"/>
      <c r="G249" s="143"/>
      <c r="H249" s="143"/>
      <c r="I249" s="163"/>
      <c r="J249" s="144"/>
      <c r="K249" s="144"/>
      <c r="L249" s="144"/>
      <c r="M249" s="144"/>
      <c r="N249" s="144"/>
      <c r="O249" s="144"/>
      <c r="P249" s="144"/>
      <c r="Q249" s="164"/>
      <c r="R249" s="283"/>
      <c r="S249" s="189"/>
      <c r="T249" s="138"/>
      <c r="U249" s="138"/>
      <c r="V249" s="219" t="str">
        <f t="shared" si="34"/>
        <v/>
      </c>
      <c r="W249" s="220">
        <f t="shared" si="33"/>
        <v>1</v>
      </c>
    </row>
    <row r="250" spans="1:23" s="190" customFormat="1" x14ac:dyDescent="0.25">
      <c r="A250" s="143"/>
      <c r="B250" s="143"/>
      <c r="C250" s="143"/>
      <c r="D250" s="144"/>
      <c r="E250" s="143"/>
      <c r="F250" s="143"/>
      <c r="G250" s="143"/>
      <c r="H250" s="143"/>
      <c r="I250" s="163"/>
      <c r="J250" s="144"/>
      <c r="K250" s="144"/>
      <c r="L250" s="144"/>
      <c r="M250" s="144"/>
      <c r="N250" s="144"/>
      <c r="O250" s="144"/>
      <c r="P250" s="144"/>
      <c r="Q250" s="164"/>
      <c r="R250" s="283"/>
      <c r="S250" s="189"/>
      <c r="T250" s="138"/>
      <c r="U250" s="138"/>
      <c r="V250" s="219" t="str">
        <f t="shared" si="34"/>
        <v/>
      </c>
      <c r="W250" s="220">
        <f t="shared" si="33"/>
        <v>1</v>
      </c>
    </row>
    <row r="251" spans="1:23" s="190" customFormat="1" x14ac:dyDescent="0.25">
      <c r="A251" s="143"/>
      <c r="B251" s="143"/>
      <c r="C251" s="143"/>
      <c r="D251" s="144"/>
      <c r="E251" s="143"/>
      <c r="F251" s="143"/>
      <c r="G251" s="143"/>
      <c r="H251" s="143"/>
      <c r="I251" s="163"/>
      <c r="J251" s="144"/>
      <c r="K251" s="144"/>
      <c r="L251" s="144"/>
      <c r="M251" s="144"/>
      <c r="N251" s="144"/>
      <c r="O251" s="144"/>
      <c r="P251" s="144"/>
      <c r="Q251" s="164"/>
      <c r="R251" s="283"/>
      <c r="S251" s="189"/>
      <c r="T251" s="138"/>
      <c r="U251" s="138"/>
      <c r="V251" s="219" t="str">
        <f t="shared" si="34"/>
        <v/>
      </c>
      <c r="W251" s="220">
        <f t="shared" si="33"/>
        <v>1</v>
      </c>
    </row>
    <row r="252" spans="1:23" s="190" customFormat="1" x14ac:dyDescent="0.25">
      <c r="A252" s="143"/>
      <c r="B252" s="143"/>
      <c r="C252" s="143"/>
      <c r="D252" s="144"/>
      <c r="E252" s="143"/>
      <c r="F252" s="143"/>
      <c r="G252" s="143"/>
      <c r="H252" s="143"/>
      <c r="I252" s="163"/>
      <c r="J252" s="144"/>
      <c r="K252" s="144"/>
      <c r="L252" s="144"/>
      <c r="M252" s="144"/>
      <c r="N252" s="144"/>
      <c r="O252" s="144"/>
      <c r="P252" s="144"/>
      <c r="Q252" s="164"/>
      <c r="R252" s="283"/>
      <c r="S252" s="189"/>
      <c r="T252" s="138"/>
      <c r="U252" s="138"/>
      <c r="V252" s="219" t="str">
        <f t="shared" si="34"/>
        <v/>
      </c>
      <c r="W252" s="220">
        <f t="shared" si="33"/>
        <v>1</v>
      </c>
    </row>
    <row r="253" spans="1:23" s="190" customFormat="1" x14ac:dyDescent="0.25">
      <c r="A253" s="143"/>
      <c r="B253" s="143"/>
      <c r="C253" s="143"/>
      <c r="D253" s="144"/>
      <c r="E253" s="143"/>
      <c r="F253" s="143"/>
      <c r="G253" s="143"/>
      <c r="H253" s="143"/>
      <c r="I253" s="163"/>
      <c r="J253" s="144"/>
      <c r="K253" s="144"/>
      <c r="L253" s="144"/>
      <c r="M253" s="144"/>
      <c r="N253" s="144"/>
      <c r="O253" s="144"/>
      <c r="P253" s="144"/>
      <c r="Q253" s="164"/>
      <c r="R253" s="283"/>
      <c r="S253" s="189"/>
      <c r="T253" s="138"/>
      <c r="U253" s="138"/>
      <c r="V253" s="219" t="str">
        <f t="shared" si="34"/>
        <v/>
      </c>
      <c r="W253" s="220">
        <f t="shared" si="33"/>
        <v>1</v>
      </c>
    </row>
    <row r="254" spans="1:23" s="190" customFormat="1" x14ac:dyDescent="0.25">
      <c r="A254" s="143"/>
      <c r="B254" s="143"/>
      <c r="C254" s="143"/>
      <c r="D254" s="144"/>
      <c r="E254" s="143"/>
      <c r="F254" s="143"/>
      <c r="G254" s="143"/>
      <c r="H254" s="143"/>
      <c r="I254" s="163"/>
      <c r="J254" s="144"/>
      <c r="K254" s="144"/>
      <c r="L254" s="144"/>
      <c r="M254" s="144"/>
      <c r="N254" s="144"/>
      <c r="O254" s="144"/>
      <c r="P254" s="144"/>
      <c r="Q254" s="164"/>
      <c r="R254" s="283"/>
      <c r="S254" s="189"/>
      <c r="T254" s="138"/>
      <c r="U254" s="138"/>
      <c r="V254" s="219" t="str">
        <f t="shared" si="34"/>
        <v/>
      </c>
      <c r="W254" s="220">
        <f t="shared" si="33"/>
        <v>1</v>
      </c>
    </row>
    <row r="255" spans="1:23" s="190" customFormat="1" x14ac:dyDescent="0.25">
      <c r="A255" s="143"/>
      <c r="B255" s="143"/>
      <c r="C255" s="143"/>
      <c r="D255" s="144"/>
      <c r="E255" s="143"/>
      <c r="F255" s="143"/>
      <c r="G255" s="143"/>
      <c r="H255" s="143"/>
      <c r="I255" s="163"/>
      <c r="J255" s="144"/>
      <c r="K255" s="144"/>
      <c r="L255" s="144"/>
      <c r="M255" s="144"/>
      <c r="N255" s="144"/>
      <c r="O255" s="144"/>
      <c r="P255" s="144"/>
      <c r="Q255" s="164"/>
      <c r="R255" s="283"/>
      <c r="S255" s="189"/>
      <c r="T255" s="138"/>
      <c r="U255" s="138"/>
      <c r="V255" s="219" t="str">
        <f t="shared" si="34"/>
        <v/>
      </c>
      <c r="W255" s="220">
        <f t="shared" si="33"/>
        <v>1</v>
      </c>
    </row>
    <row r="256" spans="1:23" s="190" customFormat="1" x14ac:dyDescent="0.25">
      <c r="A256" s="143"/>
      <c r="B256" s="143"/>
      <c r="C256" s="143"/>
      <c r="D256" s="144"/>
      <c r="E256" s="143"/>
      <c r="F256" s="143"/>
      <c r="G256" s="143"/>
      <c r="H256" s="143"/>
      <c r="I256" s="163"/>
      <c r="J256" s="144"/>
      <c r="K256" s="144"/>
      <c r="L256" s="144"/>
      <c r="M256" s="144"/>
      <c r="N256" s="144"/>
      <c r="O256" s="144"/>
      <c r="P256" s="144"/>
      <c r="Q256" s="164"/>
      <c r="R256" s="283"/>
      <c r="S256" s="189"/>
      <c r="T256" s="138"/>
      <c r="U256" s="138"/>
      <c r="V256" s="219" t="str">
        <f t="shared" si="34"/>
        <v/>
      </c>
      <c r="W256" s="220">
        <f t="shared" si="33"/>
        <v>1</v>
      </c>
    </row>
    <row r="257" spans="1:23" s="190" customFormat="1" x14ac:dyDescent="0.25">
      <c r="A257" s="143"/>
      <c r="B257" s="143"/>
      <c r="C257" s="143"/>
      <c r="D257" s="144"/>
      <c r="E257" s="143"/>
      <c r="F257" s="143"/>
      <c r="G257" s="143"/>
      <c r="H257" s="143"/>
      <c r="I257" s="163"/>
      <c r="J257" s="144"/>
      <c r="K257" s="144"/>
      <c r="L257" s="144"/>
      <c r="M257" s="144"/>
      <c r="N257" s="144"/>
      <c r="O257" s="144"/>
      <c r="P257" s="144"/>
      <c r="Q257" s="164"/>
      <c r="R257" s="283"/>
      <c r="S257" s="189"/>
      <c r="T257" s="138"/>
      <c r="U257" s="138"/>
      <c r="V257" s="219" t="str">
        <f t="shared" si="34"/>
        <v/>
      </c>
      <c r="W257" s="220">
        <f t="shared" si="33"/>
        <v>1</v>
      </c>
    </row>
    <row r="258" spans="1:23" s="190" customFormat="1" x14ac:dyDescent="0.25">
      <c r="A258" s="143"/>
      <c r="B258" s="143"/>
      <c r="C258" s="143"/>
      <c r="D258" s="144"/>
      <c r="E258" s="143"/>
      <c r="F258" s="143"/>
      <c r="G258" s="143"/>
      <c r="H258" s="143"/>
      <c r="I258" s="163"/>
      <c r="J258" s="144"/>
      <c r="K258" s="144"/>
      <c r="L258" s="144"/>
      <c r="M258" s="144"/>
      <c r="N258" s="144"/>
      <c r="O258" s="144"/>
      <c r="P258" s="144"/>
      <c r="Q258" s="164"/>
      <c r="R258" s="283"/>
      <c r="S258" s="189"/>
      <c r="T258" s="138"/>
      <c r="U258" s="138"/>
      <c r="V258" s="219" t="str">
        <f t="shared" si="34"/>
        <v/>
      </c>
      <c r="W258" s="220">
        <f t="shared" si="33"/>
        <v>1</v>
      </c>
    </row>
    <row r="259" spans="1:23" s="190" customFormat="1" x14ac:dyDescent="0.25">
      <c r="A259" s="143"/>
      <c r="B259" s="143"/>
      <c r="C259" s="143"/>
      <c r="D259" s="144"/>
      <c r="E259" s="143"/>
      <c r="F259" s="143"/>
      <c r="G259" s="143"/>
      <c r="H259" s="143"/>
      <c r="I259" s="163"/>
      <c r="J259" s="144"/>
      <c r="K259" s="144"/>
      <c r="L259" s="144"/>
      <c r="M259" s="144"/>
      <c r="N259" s="144"/>
      <c r="O259" s="144"/>
      <c r="P259" s="144"/>
      <c r="Q259" s="164"/>
      <c r="R259" s="283"/>
      <c r="S259" s="189"/>
      <c r="T259" s="138"/>
      <c r="U259" s="138"/>
      <c r="V259" s="219" t="str">
        <f t="shared" si="34"/>
        <v/>
      </c>
      <c r="W259" s="220">
        <f t="shared" si="33"/>
        <v>1</v>
      </c>
    </row>
    <row r="260" spans="1:23" s="190" customFormat="1" x14ac:dyDescent="0.25">
      <c r="A260" s="143"/>
      <c r="B260" s="143"/>
      <c r="C260" s="143"/>
      <c r="D260" s="144"/>
      <c r="E260" s="143"/>
      <c r="F260" s="143"/>
      <c r="G260" s="143"/>
      <c r="H260" s="143"/>
      <c r="I260" s="163"/>
      <c r="J260" s="144"/>
      <c r="K260" s="144"/>
      <c r="L260" s="144"/>
      <c r="M260" s="144"/>
      <c r="N260" s="144"/>
      <c r="O260" s="144"/>
      <c r="P260" s="144"/>
      <c r="Q260" s="164"/>
      <c r="R260" s="283"/>
      <c r="S260" s="189"/>
      <c r="T260" s="138"/>
      <c r="U260" s="138"/>
      <c r="V260" s="219" t="str">
        <f t="shared" si="34"/>
        <v/>
      </c>
      <c r="W260" s="220">
        <f t="shared" si="33"/>
        <v>1</v>
      </c>
    </row>
    <row r="261" spans="1:23" s="190" customFormat="1" x14ac:dyDescent="0.25">
      <c r="A261" s="143"/>
      <c r="B261" s="143"/>
      <c r="C261" s="143"/>
      <c r="D261" s="144"/>
      <c r="E261" s="143"/>
      <c r="F261" s="143"/>
      <c r="G261" s="143"/>
      <c r="H261" s="143"/>
      <c r="I261" s="163"/>
      <c r="J261" s="144"/>
      <c r="K261" s="144"/>
      <c r="L261" s="144"/>
      <c r="M261" s="144"/>
      <c r="N261" s="144"/>
      <c r="O261" s="144"/>
      <c r="P261" s="144"/>
      <c r="Q261" s="164"/>
      <c r="R261" s="283"/>
      <c r="S261" s="189"/>
      <c r="T261" s="138"/>
      <c r="U261" s="138"/>
      <c r="V261" s="219" t="str">
        <f t="shared" si="34"/>
        <v/>
      </c>
      <c r="W261" s="220">
        <f t="shared" si="33"/>
        <v>1</v>
      </c>
    </row>
    <row r="262" spans="1:23" s="190" customFormat="1" x14ac:dyDescent="0.25">
      <c r="A262" s="143"/>
      <c r="B262" s="143"/>
      <c r="C262" s="143"/>
      <c r="D262" s="144"/>
      <c r="E262" s="143"/>
      <c r="F262" s="143"/>
      <c r="G262" s="143"/>
      <c r="H262" s="143"/>
      <c r="I262" s="163"/>
      <c r="J262" s="144"/>
      <c r="K262" s="144"/>
      <c r="L262" s="144"/>
      <c r="M262" s="144"/>
      <c r="N262" s="144"/>
      <c r="O262" s="144"/>
      <c r="P262" s="144"/>
      <c r="Q262" s="164"/>
      <c r="R262" s="283"/>
      <c r="S262" s="189"/>
      <c r="T262" s="138"/>
      <c r="U262" s="138"/>
      <c r="V262" s="219" t="str">
        <f t="shared" si="34"/>
        <v/>
      </c>
      <c r="W262" s="220">
        <f t="shared" si="33"/>
        <v>1</v>
      </c>
    </row>
    <row r="263" spans="1:23" s="190" customFormat="1" x14ac:dyDescent="0.25">
      <c r="A263" s="143"/>
      <c r="B263" s="143"/>
      <c r="C263" s="143"/>
      <c r="D263" s="144"/>
      <c r="E263" s="143"/>
      <c r="F263" s="143"/>
      <c r="G263" s="143"/>
      <c r="H263" s="143"/>
      <c r="I263" s="163"/>
      <c r="J263" s="144"/>
      <c r="K263" s="144"/>
      <c r="L263" s="144"/>
      <c r="M263" s="144"/>
      <c r="N263" s="144"/>
      <c r="O263" s="144"/>
      <c r="P263" s="144"/>
      <c r="Q263" s="164"/>
      <c r="R263" s="283"/>
      <c r="S263" s="189"/>
      <c r="T263" s="138"/>
      <c r="U263" s="138"/>
      <c r="V263" s="219" t="str">
        <f t="shared" si="34"/>
        <v/>
      </c>
      <c r="W263" s="220">
        <f t="shared" si="33"/>
        <v>1</v>
      </c>
    </row>
    <row r="264" spans="1:23" s="190" customFormat="1" x14ac:dyDescent="0.25">
      <c r="A264" s="143"/>
      <c r="B264" s="143"/>
      <c r="C264" s="143"/>
      <c r="D264" s="144"/>
      <c r="E264" s="143"/>
      <c r="F264" s="143"/>
      <c r="G264" s="143"/>
      <c r="H264" s="143"/>
      <c r="I264" s="163"/>
      <c r="J264" s="144"/>
      <c r="K264" s="144"/>
      <c r="L264" s="144"/>
      <c r="M264" s="144"/>
      <c r="N264" s="144"/>
      <c r="O264" s="144"/>
      <c r="P264" s="144"/>
      <c r="Q264" s="164"/>
      <c r="R264" s="283"/>
      <c r="S264" s="189"/>
      <c r="T264" s="138"/>
      <c r="U264" s="138"/>
      <c r="V264" s="219" t="str">
        <f t="shared" si="34"/>
        <v/>
      </c>
      <c r="W264" s="220">
        <f t="shared" si="33"/>
        <v>1</v>
      </c>
    </row>
    <row r="265" spans="1:23" s="190" customFormat="1" x14ac:dyDescent="0.25">
      <c r="A265" s="143"/>
      <c r="B265" s="143"/>
      <c r="C265" s="143"/>
      <c r="D265" s="144"/>
      <c r="E265" s="143"/>
      <c r="F265" s="143"/>
      <c r="G265" s="143"/>
      <c r="H265" s="143"/>
      <c r="I265" s="163"/>
      <c r="J265" s="144"/>
      <c r="K265" s="144"/>
      <c r="L265" s="144"/>
      <c r="M265" s="144"/>
      <c r="N265" s="144"/>
      <c r="O265" s="144"/>
      <c r="P265" s="144"/>
      <c r="Q265" s="164"/>
      <c r="R265" s="283"/>
      <c r="S265" s="189"/>
      <c r="T265" s="138"/>
      <c r="U265" s="138"/>
      <c r="V265" s="219" t="str">
        <f t="shared" si="34"/>
        <v/>
      </c>
      <c r="W265" s="220">
        <f t="shared" si="33"/>
        <v>1</v>
      </c>
    </row>
    <row r="266" spans="1:23" s="190" customFormat="1" x14ac:dyDescent="0.25">
      <c r="A266" s="143"/>
      <c r="B266" s="143"/>
      <c r="C266" s="143"/>
      <c r="D266" s="144"/>
      <c r="E266" s="143"/>
      <c r="F266" s="143"/>
      <c r="G266" s="143"/>
      <c r="H266" s="143"/>
      <c r="I266" s="163"/>
      <c r="J266" s="144"/>
      <c r="K266" s="144"/>
      <c r="L266" s="144"/>
      <c r="M266" s="144"/>
      <c r="N266" s="144"/>
      <c r="O266" s="144"/>
      <c r="P266" s="144"/>
      <c r="Q266" s="164"/>
      <c r="R266" s="283"/>
      <c r="S266" s="189"/>
      <c r="T266" s="138"/>
      <c r="U266" s="138"/>
      <c r="V266" s="219" t="str">
        <f t="shared" si="34"/>
        <v/>
      </c>
      <c r="W266" s="220">
        <f t="shared" si="33"/>
        <v>1</v>
      </c>
    </row>
    <row r="267" spans="1:23" s="190" customFormat="1" x14ac:dyDescent="0.25">
      <c r="A267" s="143"/>
      <c r="B267" s="143"/>
      <c r="C267" s="143"/>
      <c r="D267" s="144"/>
      <c r="E267" s="143"/>
      <c r="F267" s="143"/>
      <c r="G267" s="143"/>
      <c r="H267" s="143"/>
      <c r="I267" s="163"/>
      <c r="J267" s="144"/>
      <c r="K267" s="144"/>
      <c r="L267" s="144"/>
      <c r="M267" s="144"/>
      <c r="N267" s="144"/>
      <c r="O267" s="144"/>
      <c r="P267" s="144"/>
      <c r="Q267" s="164"/>
      <c r="R267" s="283"/>
      <c r="S267" s="189"/>
      <c r="T267" s="138"/>
      <c r="U267" s="138"/>
      <c r="V267" s="219" t="str">
        <f t="shared" si="34"/>
        <v/>
      </c>
      <c r="W267" s="220">
        <f t="shared" si="33"/>
        <v>1</v>
      </c>
    </row>
    <row r="268" spans="1:23" s="190" customFormat="1" x14ac:dyDescent="0.25">
      <c r="A268" s="143"/>
      <c r="B268" s="143"/>
      <c r="C268" s="143"/>
      <c r="D268" s="144"/>
      <c r="E268" s="143"/>
      <c r="F268" s="143"/>
      <c r="G268" s="143"/>
      <c r="H268" s="143"/>
      <c r="I268" s="163"/>
      <c r="J268" s="144"/>
      <c r="K268" s="144"/>
      <c r="L268" s="144"/>
      <c r="M268" s="144"/>
      <c r="N268" s="144"/>
      <c r="O268" s="144"/>
      <c r="P268" s="144"/>
      <c r="Q268" s="164"/>
      <c r="R268" s="283"/>
      <c r="S268" s="189"/>
      <c r="T268" s="138"/>
      <c r="U268" s="138"/>
      <c r="V268" s="219" t="str">
        <f t="shared" si="34"/>
        <v/>
      </c>
      <c r="W268" s="220">
        <f t="shared" si="33"/>
        <v>1</v>
      </c>
    </row>
    <row r="269" spans="1:23" s="190" customFormat="1" x14ac:dyDescent="0.25">
      <c r="A269" s="143"/>
      <c r="B269" s="143"/>
      <c r="C269" s="143"/>
      <c r="D269" s="144"/>
      <c r="E269" s="143"/>
      <c r="F269" s="143"/>
      <c r="G269" s="143"/>
      <c r="H269" s="143"/>
      <c r="I269" s="163"/>
      <c r="J269" s="144"/>
      <c r="K269" s="144"/>
      <c r="L269" s="144"/>
      <c r="M269" s="144"/>
      <c r="N269" s="144"/>
      <c r="O269" s="144"/>
      <c r="P269" s="144"/>
      <c r="Q269" s="164"/>
      <c r="R269" s="283"/>
      <c r="S269" s="189"/>
      <c r="T269" s="138"/>
      <c r="U269" s="138"/>
      <c r="V269" s="219" t="str">
        <f t="shared" si="34"/>
        <v/>
      </c>
      <c r="W269" s="220">
        <f t="shared" si="33"/>
        <v>1</v>
      </c>
    </row>
    <row r="270" spans="1:23" s="190" customFormat="1" x14ac:dyDescent="0.25">
      <c r="A270" s="143"/>
      <c r="B270" s="143"/>
      <c r="C270" s="143"/>
      <c r="D270" s="144"/>
      <c r="E270" s="143"/>
      <c r="F270" s="143"/>
      <c r="G270" s="143"/>
      <c r="H270" s="143"/>
      <c r="I270" s="163"/>
      <c r="J270" s="144"/>
      <c r="K270" s="144"/>
      <c r="L270" s="144"/>
      <c r="M270" s="144"/>
      <c r="N270" s="144"/>
      <c r="O270" s="144"/>
      <c r="P270" s="144"/>
      <c r="Q270" s="164"/>
      <c r="R270" s="283"/>
      <c r="S270" s="189"/>
      <c r="T270" s="138"/>
      <c r="U270" s="138"/>
      <c r="V270" s="219" t="str">
        <f t="shared" si="34"/>
        <v/>
      </c>
      <c r="W270" s="220">
        <f t="shared" si="33"/>
        <v>1</v>
      </c>
    </row>
    <row r="271" spans="1:23" s="190" customFormat="1" x14ac:dyDescent="0.25">
      <c r="A271" s="143"/>
      <c r="B271" s="143"/>
      <c r="C271" s="143"/>
      <c r="D271" s="144"/>
      <c r="E271" s="143"/>
      <c r="F271" s="143"/>
      <c r="G271" s="143"/>
      <c r="H271" s="143"/>
      <c r="I271" s="163"/>
      <c r="J271" s="144"/>
      <c r="K271" s="144"/>
      <c r="L271" s="144"/>
      <c r="M271" s="144"/>
      <c r="N271" s="144"/>
      <c r="O271" s="144"/>
      <c r="P271" s="144"/>
      <c r="Q271" s="164"/>
      <c r="R271" s="283"/>
      <c r="S271" s="189"/>
      <c r="T271" s="138"/>
      <c r="U271" s="138"/>
      <c r="V271" s="219" t="str">
        <f t="shared" si="34"/>
        <v/>
      </c>
      <c r="W271" s="220">
        <f t="shared" si="33"/>
        <v>1</v>
      </c>
    </row>
    <row r="272" spans="1:23" s="190" customFormat="1" x14ac:dyDescent="0.25">
      <c r="A272" s="143"/>
      <c r="B272" s="143"/>
      <c r="C272" s="143"/>
      <c r="D272" s="144"/>
      <c r="E272" s="143"/>
      <c r="F272" s="143"/>
      <c r="G272" s="143"/>
      <c r="H272" s="143"/>
      <c r="I272" s="163"/>
      <c r="J272" s="144"/>
      <c r="K272" s="144"/>
      <c r="L272" s="144"/>
      <c r="M272" s="144"/>
      <c r="N272" s="144"/>
      <c r="O272" s="144"/>
      <c r="P272" s="144"/>
      <c r="Q272" s="164"/>
      <c r="R272" s="283"/>
      <c r="S272" s="189"/>
      <c r="T272" s="138"/>
      <c r="U272" s="138"/>
      <c r="V272" s="219" t="str">
        <f t="shared" si="34"/>
        <v/>
      </c>
      <c r="W272" s="220">
        <f t="shared" si="33"/>
        <v>1</v>
      </c>
    </row>
    <row r="273" spans="1:23" s="190" customFormat="1" x14ac:dyDescent="0.25">
      <c r="A273" s="143"/>
      <c r="B273" s="143"/>
      <c r="C273" s="143"/>
      <c r="D273" s="144"/>
      <c r="E273" s="143"/>
      <c r="F273" s="143"/>
      <c r="G273" s="143"/>
      <c r="H273" s="143"/>
      <c r="I273" s="163"/>
      <c r="J273" s="144"/>
      <c r="K273" s="144"/>
      <c r="L273" s="144"/>
      <c r="M273" s="144"/>
      <c r="N273" s="144"/>
      <c r="O273" s="144"/>
      <c r="P273" s="144"/>
      <c r="Q273" s="164"/>
      <c r="R273" s="283"/>
      <c r="S273" s="189"/>
      <c r="T273" s="138"/>
      <c r="U273" s="138"/>
      <c r="V273" s="219" t="str">
        <f t="shared" si="34"/>
        <v/>
      </c>
      <c r="W273" s="220">
        <f t="shared" si="33"/>
        <v>1</v>
      </c>
    </row>
    <row r="274" spans="1:23" s="190" customFormat="1" x14ac:dyDescent="0.25">
      <c r="A274" s="143"/>
      <c r="B274" s="143"/>
      <c r="C274" s="143"/>
      <c r="D274" s="144"/>
      <c r="E274" s="143"/>
      <c r="F274" s="143"/>
      <c r="G274" s="143"/>
      <c r="H274" s="143"/>
      <c r="I274" s="163"/>
      <c r="J274" s="144"/>
      <c r="K274" s="144"/>
      <c r="L274" s="144"/>
      <c r="M274" s="144"/>
      <c r="N274" s="144"/>
      <c r="O274" s="144"/>
      <c r="P274" s="144"/>
      <c r="Q274" s="164"/>
      <c r="R274" s="283"/>
      <c r="S274" s="189"/>
      <c r="T274" s="138"/>
      <c r="U274" s="138"/>
      <c r="V274" s="219" t="str">
        <f t="shared" si="34"/>
        <v/>
      </c>
      <c r="W274" s="220">
        <f t="shared" ref="W274:W337" si="35">1-(R274/100)</f>
        <v>1</v>
      </c>
    </row>
    <row r="275" spans="1:23" s="190" customFormat="1" x14ac:dyDescent="0.25">
      <c r="A275" s="143"/>
      <c r="B275" s="143"/>
      <c r="C275" s="143"/>
      <c r="D275" s="144"/>
      <c r="E275" s="143"/>
      <c r="F275" s="143"/>
      <c r="G275" s="143"/>
      <c r="H275" s="143"/>
      <c r="I275" s="163"/>
      <c r="J275" s="144"/>
      <c r="K275" s="144"/>
      <c r="L275" s="144"/>
      <c r="M275" s="144"/>
      <c r="N275" s="144"/>
      <c r="O275" s="144"/>
      <c r="P275" s="144"/>
      <c r="Q275" s="164"/>
      <c r="R275" s="283"/>
      <c r="S275" s="189"/>
      <c r="T275" s="138"/>
      <c r="U275" s="138"/>
      <c r="V275" s="219" t="str">
        <f t="shared" si="34"/>
        <v/>
      </c>
      <c r="W275" s="220">
        <f t="shared" si="35"/>
        <v>1</v>
      </c>
    </row>
    <row r="276" spans="1:23" s="190" customFormat="1" x14ac:dyDescent="0.25">
      <c r="A276" s="143"/>
      <c r="B276" s="143"/>
      <c r="C276" s="143"/>
      <c r="D276" s="144"/>
      <c r="E276" s="143"/>
      <c r="F276" s="143"/>
      <c r="G276" s="143"/>
      <c r="H276" s="143"/>
      <c r="I276" s="163"/>
      <c r="J276" s="144"/>
      <c r="K276" s="144"/>
      <c r="L276" s="144"/>
      <c r="M276" s="144"/>
      <c r="N276" s="144"/>
      <c r="O276" s="144"/>
      <c r="P276" s="144"/>
      <c r="Q276" s="164"/>
      <c r="R276" s="283"/>
      <c r="S276" s="189"/>
      <c r="T276" s="138"/>
      <c r="U276" s="138"/>
      <c r="V276" s="219" t="str">
        <f t="shared" si="34"/>
        <v/>
      </c>
      <c r="W276" s="220">
        <f t="shared" si="35"/>
        <v>1</v>
      </c>
    </row>
    <row r="277" spans="1:23" s="190" customFormat="1" x14ac:dyDescent="0.25">
      <c r="A277" s="143"/>
      <c r="B277" s="143"/>
      <c r="C277" s="143"/>
      <c r="D277" s="144"/>
      <c r="E277" s="143"/>
      <c r="F277" s="143"/>
      <c r="G277" s="143"/>
      <c r="H277" s="143"/>
      <c r="I277" s="163"/>
      <c r="J277" s="144"/>
      <c r="K277" s="144"/>
      <c r="L277" s="144"/>
      <c r="M277" s="144"/>
      <c r="N277" s="144"/>
      <c r="O277" s="144"/>
      <c r="P277" s="144"/>
      <c r="Q277" s="164"/>
      <c r="R277" s="283"/>
      <c r="S277" s="189"/>
      <c r="T277" s="138"/>
      <c r="U277" s="138"/>
      <c r="V277" s="219" t="str">
        <f t="shared" si="34"/>
        <v/>
      </c>
      <c r="W277" s="220">
        <f t="shared" si="35"/>
        <v>1</v>
      </c>
    </row>
    <row r="278" spans="1:23" s="190" customFormat="1" x14ac:dyDescent="0.25">
      <c r="A278" s="143"/>
      <c r="B278" s="143"/>
      <c r="C278" s="143"/>
      <c r="D278" s="144"/>
      <c r="E278" s="143"/>
      <c r="F278" s="143"/>
      <c r="G278" s="143"/>
      <c r="H278" s="143"/>
      <c r="I278" s="163"/>
      <c r="J278" s="144"/>
      <c r="K278" s="144"/>
      <c r="L278" s="144"/>
      <c r="M278" s="144"/>
      <c r="N278" s="144"/>
      <c r="O278" s="144"/>
      <c r="P278" s="144"/>
      <c r="Q278" s="164"/>
      <c r="R278" s="283"/>
      <c r="S278" s="189"/>
      <c r="T278" s="138"/>
      <c r="U278" s="138"/>
      <c r="V278" s="219" t="str">
        <f t="shared" si="34"/>
        <v/>
      </c>
      <c r="W278" s="220">
        <f t="shared" si="35"/>
        <v>1</v>
      </c>
    </row>
    <row r="279" spans="1:23" s="190" customFormat="1" x14ac:dyDescent="0.25">
      <c r="A279" s="143"/>
      <c r="B279" s="143"/>
      <c r="C279" s="143"/>
      <c r="D279" s="144"/>
      <c r="E279" s="143"/>
      <c r="F279" s="143"/>
      <c r="G279" s="143"/>
      <c r="H279" s="143"/>
      <c r="I279" s="163"/>
      <c r="J279" s="144"/>
      <c r="K279" s="144"/>
      <c r="L279" s="144"/>
      <c r="M279" s="144"/>
      <c r="N279" s="144"/>
      <c r="O279" s="144"/>
      <c r="P279" s="144"/>
      <c r="Q279" s="164"/>
      <c r="R279" s="283"/>
      <c r="S279" s="189"/>
      <c r="T279" s="138"/>
      <c r="U279" s="138"/>
      <c r="V279" s="219" t="str">
        <f t="shared" si="34"/>
        <v/>
      </c>
      <c r="W279" s="220">
        <f t="shared" si="35"/>
        <v>1</v>
      </c>
    </row>
    <row r="280" spans="1:23" s="190" customFormat="1" x14ac:dyDescent="0.25">
      <c r="A280" s="143"/>
      <c r="B280" s="143"/>
      <c r="C280" s="143"/>
      <c r="D280" s="144"/>
      <c r="E280" s="143"/>
      <c r="F280" s="143"/>
      <c r="G280" s="143"/>
      <c r="H280" s="143"/>
      <c r="I280" s="163"/>
      <c r="J280" s="144"/>
      <c r="K280" s="144"/>
      <c r="L280" s="144"/>
      <c r="M280" s="144"/>
      <c r="N280" s="144"/>
      <c r="O280" s="144"/>
      <c r="P280" s="144"/>
      <c r="Q280" s="164"/>
      <c r="R280" s="283"/>
      <c r="S280" s="189"/>
      <c r="T280" s="138"/>
      <c r="U280" s="138"/>
      <c r="V280" s="219" t="str">
        <f t="shared" si="34"/>
        <v/>
      </c>
      <c r="W280" s="220">
        <f t="shared" si="35"/>
        <v>1</v>
      </c>
    </row>
    <row r="281" spans="1:23" s="190" customFormat="1" x14ac:dyDescent="0.25">
      <c r="A281" s="143"/>
      <c r="B281" s="143"/>
      <c r="C281" s="143"/>
      <c r="D281" s="144"/>
      <c r="E281" s="143"/>
      <c r="F281" s="143"/>
      <c r="G281" s="143"/>
      <c r="H281" s="143"/>
      <c r="I281" s="163"/>
      <c r="J281" s="144"/>
      <c r="K281" s="144"/>
      <c r="L281" s="144"/>
      <c r="M281" s="144"/>
      <c r="N281" s="144"/>
      <c r="O281" s="144"/>
      <c r="P281" s="144"/>
      <c r="Q281" s="164"/>
      <c r="R281" s="283"/>
      <c r="S281" s="189"/>
      <c r="T281" s="138"/>
      <c r="U281" s="138"/>
      <c r="V281" s="219" t="str">
        <f t="shared" si="34"/>
        <v/>
      </c>
      <c r="W281" s="220">
        <f t="shared" si="35"/>
        <v>1</v>
      </c>
    </row>
    <row r="282" spans="1:23" s="190" customFormat="1" x14ac:dyDescent="0.25">
      <c r="A282" s="143"/>
      <c r="B282" s="143"/>
      <c r="C282" s="143"/>
      <c r="D282" s="144"/>
      <c r="E282" s="143"/>
      <c r="F282" s="143"/>
      <c r="G282" s="143"/>
      <c r="H282" s="143"/>
      <c r="I282" s="163"/>
      <c r="J282" s="144"/>
      <c r="K282" s="144"/>
      <c r="L282" s="144"/>
      <c r="M282" s="144"/>
      <c r="N282" s="144"/>
      <c r="O282" s="144"/>
      <c r="P282" s="144"/>
      <c r="Q282" s="164"/>
      <c r="R282" s="283"/>
      <c r="S282" s="189"/>
      <c r="T282" s="138"/>
      <c r="U282" s="138"/>
      <c r="V282" s="219" t="str">
        <f t="shared" si="34"/>
        <v/>
      </c>
      <c r="W282" s="220">
        <f t="shared" si="35"/>
        <v>1</v>
      </c>
    </row>
    <row r="283" spans="1:23" s="190" customFormat="1" x14ac:dyDescent="0.25">
      <c r="A283" s="143"/>
      <c r="B283" s="143"/>
      <c r="C283" s="143"/>
      <c r="D283" s="144"/>
      <c r="E283" s="143"/>
      <c r="F283" s="143"/>
      <c r="G283" s="143"/>
      <c r="H283" s="143"/>
      <c r="I283" s="163"/>
      <c r="J283" s="144"/>
      <c r="K283" s="144"/>
      <c r="L283" s="144"/>
      <c r="M283" s="144"/>
      <c r="N283" s="144"/>
      <c r="O283" s="144"/>
      <c r="P283" s="144"/>
      <c r="Q283" s="164"/>
      <c r="R283" s="283"/>
      <c r="S283" s="189"/>
      <c r="T283" s="138"/>
      <c r="U283" s="138"/>
      <c r="V283" s="219" t="str">
        <f t="shared" si="34"/>
        <v/>
      </c>
      <c r="W283" s="220">
        <f t="shared" si="35"/>
        <v>1</v>
      </c>
    </row>
    <row r="284" spans="1:23" s="190" customFormat="1" x14ac:dyDescent="0.25">
      <c r="A284" s="143"/>
      <c r="B284" s="143"/>
      <c r="C284" s="143"/>
      <c r="D284" s="144"/>
      <c r="E284" s="143"/>
      <c r="F284" s="143"/>
      <c r="G284" s="143"/>
      <c r="H284" s="143"/>
      <c r="I284" s="163"/>
      <c r="J284" s="144"/>
      <c r="K284" s="144"/>
      <c r="L284" s="144"/>
      <c r="M284" s="144"/>
      <c r="N284" s="144"/>
      <c r="O284" s="144"/>
      <c r="P284" s="144"/>
      <c r="Q284" s="164"/>
      <c r="R284" s="283"/>
      <c r="S284" s="189"/>
      <c r="T284" s="138"/>
      <c r="U284" s="138"/>
      <c r="V284" s="219" t="str">
        <f t="shared" si="34"/>
        <v/>
      </c>
      <c r="W284" s="220">
        <f t="shared" si="35"/>
        <v>1</v>
      </c>
    </row>
    <row r="285" spans="1:23" s="190" customFormat="1" x14ac:dyDescent="0.25">
      <c r="A285" s="143"/>
      <c r="B285" s="143"/>
      <c r="C285" s="143"/>
      <c r="D285" s="144"/>
      <c r="E285" s="143"/>
      <c r="F285" s="143"/>
      <c r="G285" s="143"/>
      <c r="H285" s="143"/>
      <c r="I285" s="163"/>
      <c r="J285" s="144"/>
      <c r="K285" s="144"/>
      <c r="L285" s="144"/>
      <c r="M285" s="144"/>
      <c r="N285" s="144"/>
      <c r="O285" s="144"/>
      <c r="P285" s="144"/>
      <c r="Q285" s="164"/>
      <c r="R285" s="283"/>
      <c r="S285" s="189"/>
      <c r="T285" s="138"/>
      <c r="U285" s="138"/>
      <c r="V285" s="219" t="str">
        <f t="shared" ref="V285:V348" si="36">LEFT(J282,3)</f>
        <v/>
      </c>
      <c r="W285" s="220">
        <f t="shared" si="35"/>
        <v>1</v>
      </c>
    </row>
    <row r="286" spans="1:23" s="190" customFormat="1" x14ac:dyDescent="0.25">
      <c r="A286" s="143"/>
      <c r="B286" s="143"/>
      <c r="C286" s="143"/>
      <c r="D286" s="144"/>
      <c r="E286" s="143"/>
      <c r="F286" s="143"/>
      <c r="G286" s="143"/>
      <c r="H286" s="143"/>
      <c r="I286" s="163"/>
      <c r="J286" s="144"/>
      <c r="K286" s="144"/>
      <c r="L286" s="144"/>
      <c r="M286" s="144"/>
      <c r="N286" s="144"/>
      <c r="O286" s="144"/>
      <c r="P286" s="144"/>
      <c r="Q286" s="164"/>
      <c r="R286" s="283"/>
      <c r="S286" s="189"/>
      <c r="T286" s="138"/>
      <c r="U286" s="138"/>
      <c r="V286" s="219" t="str">
        <f t="shared" si="36"/>
        <v/>
      </c>
      <c r="W286" s="220">
        <f t="shared" si="35"/>
        <v>1</v>
      </c>
    </row>
    <row r="287" spans="1:23" s="190" customFormat="1" x14ac:dyDescent="0.25">
      <c r="A287" s="143"/>
      <c r="B287" s="143"/>
      <c r="C287" s="143"/>
      <c r="D287" s="144"/>
      <c r="E287" s="143"/>
      <c r="F287" s="143"/>
      <c r="G287" s="143"/>
      <c r="H287" s="143"/>
      <c r="I287" s="163"/>
      <c r="J287" s="144"/>
      <c r="K287" s="144"/>
      <c r="L287" s="144"/>
      <c r="M287" s="144"/>
      <c r="N287" s="144"/>
      <c r="O287" s="144"/>
      <c r="P287" s="144"/>
      <c r="Q287" s="164"/>
      <c r="R287" s="283"/>
      <c r="S287" s="189"/>
      <c r="T287" s="138"/>
      <c r="U287" s="138"/>
      <c r="V287" s="219" t="str">
        <f t="shared" si="36"/>
        <v/>
      </c>
      <c r="W287" s="220">
        <f t="shared" si="35"/>
        <v>1</v>
      </c>
    </row>
    <row r="288" spans="1:23" s="190" customFormat="1" x14ac:dyDescent="0.25">
      <c r="A288" s="143"/>
      <c r="B288" s="143"/>
      <c r="C288" s="143"/>
      <c r="D288" s="144"/>
      <c r="E288" s="143"/>
      <c r="F288" s="143"/>
      <c r="G288" s="143"/>
      <c r="H288" s="143"/>
      <c r="I288" s="163"/>
      <c r="J288" s="144"/>
      <c r="K288" s="144"/>
      <c r="L288" s="144"/>
      <c r="M288" s="144"/>
      <c r="N288" s="144"/>
      <c r="O288" s="144"/>
      <c r="P288" s="144"/>
      <c r="Q288" s="164"/>
      <c r="R288" s="283"/>
      <c r="S288" s="189"/>
      <c r="T288" s="138"/>
      <c r="U288" s="138"/>
      <c r="V288" s="219" t="str">
        <f t="shared" si="36"/>
        <v/>
      </c>
      <c r="W288" s="220">
        <f t="shared" si="35"/>
        <v>1</v>
      </c>
    </row>
    <row r="289" spans="1:23" s="190" customFormat="1" x14ac:dyDescent="0.25">
      <c r="A289" s="143"/>
      <c r="B289" s="143"/>
      <c r="C289" s="143"/>
      <c r="D289" s="144"/>
      <c r="E289" s="143"/>
      <c r="F289" s="143"/>
      <c r="G289" s="143"/>
      <c r="H289" s="143"/>
      <c r="I289" s="163"/>
      <c r="J289" s="144"/>
      <c r="K289" s="144"/>
      <c r="L289" s="144"/>
      <c r="M289" s="144"/>
      <c r="N289" s="144"/>
      <c r="O289" s="144"/>
      <c r="P289" s="144"/>
      <c r="Q289" s="164"/>
      <c r="R289" s="283"/>
      <c r="S289" s="189"/>
      <c r="T289" s="138"/>
      <c r="U289" s="138"/>
      <c r="V289" s="219" t="str">
        <f t="shared" si="36"/>
        <v/>
      </c>
      <c r="W289" s="220">
        <f t="shared" si="35"/>
        <v>1</v>
      </c>
    </row>
    <row r="290" spans="1:23" s="190" customFormat="1" x14ac:dyDescent="0.25">
      <c r="A290" s="143"/>
      <c r="B290" s="143"/>
      <c r="C290" s="143"/>
      <c r="D290" s="144"/>
      <c r="E290" s="143"/>
      <c r="F290" s="143"/>
      <c r="G290" s="143"/>
      <c r="H290" s="143"/>
      <c r="I290" s="163"/>
      <c r="J290" s="144"/>
      <c r="K290" s="144"/>
      <c r="L290" s="144"/>
      <c r="M290" s="144"/>
      <c r="N290" s="144"/>
      <c r="O290" s="144"/>
      <c r="P290" s="144"/>
      <c r="Q290" s="164"/>
      <c r="R290" s="283"/>
      <c r="S290" s="189"/>
      <c r="T290" s="138"/>
      <c r="U290" s="138"/>
      <c r="V290" s="219" t="str">
        <f t="shared" si="36"/>
        <v/>
      </c>
      <c r="W290" s="220">
        <f t="shared" si="35"/>
        <v>1</v>
      </c>
    </row>
    <row r="291" spans="1:23" s="190" customFormat="1" x14ac:dyDescent="0.25">
      <c r="A291" s="143"/>
      <c r="B291" s="143"/>
      <c r="C291" s="143"/>
      <c r="D291" s="144"/>
      <c r="E291" s="143"/>
      <c r="F291" s="143"/>
      <c r="G291" s="143"/>
      <c r="H291" s="143"/>
      <c r="I291" s="163"/>
      <c r="J291" s="144"/>
      <c r="K291" s="144"/>
      <c r="L291" s="144"/>
      <c r="M291" s="144"/>
      <c r="N291" s="144"/>
      <c r="O291" s="144"/>
      <c r="P291" s="144"/>
      <c r="Q291" s="164"/>
      <c r="R291" s="283"/>
      <c r="S291" s="189"/>
      <c r="T291" s="138"/>
      <c r="U291" s="138"/>
      <c r="V291" s="219" t="str">
        <f t="shared" si="36"/>
        <v/>
      </c>
      <c r="W291" s="220">
        <f t="shared" si="35"/>
        <v>1</v>
      </c>
    </row>
    <row r="292" spans="1:23" s="190" customFormat="1" x14ac:dyDescent="0.25">
      <c r="A292" s="143"/>
      <c r="B292" s="143"/>
      <c r="C292" s="143"/>
      <c r="D292" s="144"/>
      <c r="E292" s="143"/>
      <c r="F292" s="143"/>
      <c r="G292" s="143"/>
      <c r="H292" s="143"/>
      <c r="I292" s="163"/>
      <c r="J292" s="144"/>
      <c r="K292" s="144"/>
      <c r="L292" s="144"/>
      <c r="M292" s="144"/>
      <c r="N292" s="144"/>
      <c r="O292" s="144"/>
      <c r="P292" s="144"/>
      <c r="Q292" s="164"/>
      <c r="R292" s="283"/>
      <c r="S292" s="189"/>
      <c r="T292" s="138"/>
      <c r="U292" s="138"/>
      <c r="V292" s="219" t="str">
        <f t="shared" si="36"/>
        <v/>
      </c>
      <c r="W292" s="220">
        <f t="shared" si="35"/>
        <v>1</v>
      </c>
    </row>
    <row r="293" spans="1:23" s="190" customFormat="1" x14ac:dyDescent="0.25">
      <c r="A293" s="143"/>
      <c r="B293" s="143"/>
      <c r="C293" s="143"/>
      <c r="D293" s="144"/>
      <c r="E293" s="143"/>
      <c r="F293" s="143"/>
      <c r="G293" s="143"/>
      <c r="H293" s="143"/>
      <c r="I293" s="163"/>
      <c r="J293" s="144"/>
      <c r="K293" s="144"/>
      <c r="L293" s="144"/>
      <c r="M293" s="144"/>
      <c r="N293" s="144"/>
      <c r="O293" s="144"/>
      <c r="P293" s="144"/>
      <c r="Q293" s="164"/>
      <c r="R293" s="283"/>
      <c r="S293" s="189"/>
      <c r="T293" s="138"/>
      <c r="U293" s="138"/>
      <c r="V293" s="219" t="str">
        <f t="shared" si="36"/>
        <v/>
      </c>
      <c r="W293" s="220">
        <f t="shared" si="35"/>
        <v>1</v>
      </c>
    </row>
    <row r="294" spans="1:23" s="190" customFormat="1" x14ac:dyDescent="0.25">
      <c r="A294" s="143"/>
      <c r="B294" s="143"/>
      <c r="C294" s="143"/>
      <c r="D294" s="144"/>
      <c r="E294" s="143"/>
      <c r="F294" s="143"/>
      <c r="G294" s="143"/>
      <c r="H294" s="143"/>
      <c r="I294" s="163"/>
      <c r="J294" s="144"/>
      <c r="K294" s="144"/>
      <c r="L294" s="144"/>
      <c r="M294" s="144"/>
      <c r="N294" s="144"/>
      <c r="O294" s="144"/>
      <c r="P294" s="144"/>
      <c r="Q294" s="164"/>
      <c r="R294" s="283"/>
      <c r="S294" s="189"/>
      <c r="T294" s="138"/>
      <c r="U294" s="138"/>
      <c r="V294" s="219" t="str">
        <f t="shared" si="36"/>
        <v/>
      </c>
      <c r="W294" s="220">
        <f t="shared" si="35"/>
        <v>1</v>
      </c>
    </row>
    <row r="295" spans="1:23" s="190" customFormat="1" x14ac:dyDescent="0.25">
      <c r="A295" s="143"/>
      <c r="B295" s="143"/>
      <c r="C295" s="143"/>
      <c r="D295" s="144"/>
      <c r="E295" s="143"/>
      <c r="F295" s="143"/>
      <c r="G295" s="143"/>
      <c r="H295" s="143"/>
      <c r="I295" s="163"/>
      <c r="J295" s="144"/>
      <c r="K295" s="144"/>
      <c r="L295" s="144"/>
      <c r="M295" s="144"/>
      <c r="N295" s="144"/>
      <c r="O295" s="144"/>
      <c r="P295" s="144"/>
      <c r="Q295" s="164"/>
      <c r="R295" s="283"/>
      <c r="S295" s="189"/>
      <c r="T295" s="138"/>
      <c r="U295" s="138"/>
      <c r="V295" s="219" t="str">
        <f t="shared" si="36"/>
        <v/>
      </c>
      <c r="W295" s="220">
        <f t="shared" si="35"/>
        <v>1</v>
      </c>
    </row>
    <row r="296" spans="1:23" s="190" customFormat="1" x14ac:dyDescent="0.25">
      <c r="A296" s="143"/>
      <c r="B296" s="143"/>
      <c r="C296" s="143"/>
      <c r="D296" s="144"/>
      <c r="E296" s="143"/>
      <c r="F296" s="143"/>
      <c r="G296" s="143"/>
      <c r="H296" s="143"/>
      <c r="I296" s="163"/>
      <c r="J296" s="144"/>
      <c r="K296" s="144"/>
      <c r="L296" s="144"/>
      <c r="M296" s="144"/>
      <c r="N296" s="144"/>
      <c r="O296" s="144"/>
      <c r="P296" s="144"/>
      <c r="Q296" s="164"/>
      <c r="R296" s="283"/>
      <c r="S296" s="189"/>
      <c r="T296" s="138"/>
      <c r="U296" s="138"/>
      <c r="V296" s="219" t="str">
        <f t="shared" si="36"/>
        <v/>
      </c>
      <c r="W296" s="220">
        <f t="shared" si="35"/>
        <v>1</v>
      </c>
    </row>
    <row r="297" spans="1:23" s="190" customFormat="1" x14ac:dyDescent="0.25">
      <c r="A297" s="143"/>
      <c r="B297" s="143"/>
      <c r="C297" s="143"/>
      <c r="D297" s="144"/>
      <c r="E297" s="143"/>
      <c r="F297" s="143"/>
      <c r="G297" s="143"/>
      <c r="H297" s="143"/>
      <c r="I297" s="163"/>
      <c r="J297" s="144"/>
      <c r="K297" s="144"/>
      <c r="L297" s="144"/>
      <c r="M297" s="144"/>
      <c r="N297" s="144"/>
      <c r="O297" s="144"/>
      <c r="P297" s="144"/>
      <c r="Q297" s="164"/>
      <c r="R297" s="283"/>
      <c r="S297" s="189"/>
      <c r="T297" s="138"/>
      <c r="U297" s="138"/>
      <c r="V297" s="219" t="str">
        <f t="shared" si="36"/>
        <v/>
      </c>
      <c r="W297" s="220">
        <f t="shared" si="35"/>
        <v>1</v>
      </c>
    </row>
    <row r="298" spans="1:23" s="190" customFormat="1" x14ac:dyDescent="0.25">
      <c r="A298" s="143"/>
      <c r="B298" s="143"/>
      <c r="C298" s="143"/>
      <c r="D298" s="144"/>
      <c r="E298" s="143"/>
      <c r="F298" s="143"/>
      <c r="G298" s="143"/>
      <c r="H298" s="143"/>
      <c r="I298" s="163"/>
      <c r="J298" s="144"/>
      <c r="K298" s="144"/>
      <c r="L298" s="144"/>
      <c r="M298" s="144"/>
      <c r="N298" s="144"/>
      <c r="O298" s="144"/>
      <c r="P298" s="144"/>
      <c r="Q298" s="164"/>
      <c r="R298" s="283"/>
      <c r="S298" s="189"/>
      <c r="T298" s="138"/>
      <c r="U298" s="138"/>
      <c r="V298" s="219" t="str">
        <f t="shared" si="36"/>
        <v/>
      </c>
      <c r="W298" s="220">
        <f t="shared" si="35"/>
        <v>1</v>
      </c>
    </row>
    <row r="299" spans="1:23" s="190" customFormat="1" x14ac:dyDescent="0.25">
      <c r="A299" s="143"/>
      <c r="B299" s="143"/>
      <c r="C299" s="143"/>
      <c r="D299" s="144"/>
      <c r="E299" s="143"/>
      <c r="F299" s="143"/>
      <c r="G299" s="143"/>
      <c r="H299" s="143"/>
      <c r="I299" s="163"/>
      <c r="J299" s="144"/>
      <c r="K299" s="144"/>
      <c r="L299" s="144"/>
      <c r="M299" s="144"/>
      <c r="N299" s="144"/>
      <c r="O299" s="144"/>
      <c r="P299" s="144"/>
      <c r="Q299" s="164"/>
      <c r="R299" s="283"/>
      <c r="S299" s="189"/>
      <c r="T299" s="138"/>
      <c r="U299" s="138"/>
      <c r="V299" s="219" t="str">
        <f t="shared" si="36"/>
        <v/>
      </c>
      <c r="W299" s="220">
        <f t="shared" si="35"/>
        <v>1</v>
      </c>
    </row>
    <row r="300" spans="1:23" s="190" customFormat="1" x14ac:dyDescent="0.25">
      <c r="A300" s="143"/>
      <c r="B300" s="143"/>
      <c r="C300" s="143"/>
      <c r="D300" s="144"/>
      <c r="E300" s="143"/>
      <c r="F300" s="143"/>
      <c r="G300" s="143"/>
      <c r="H300" s="143"/>
      <c r="I300" s="163"/>
      <c r="J300" s="144"/>
      <c r="K300" s="144"/>
      <c r="L300" s="144"/>
      <c r="M300" s="144"/>
      <c r="N300" s="144"/>
      <c r="O300" s="144"/>
      <c r="P300" s="144"/>
      <c r="Q300" s="164"/>
      <c r="R300" s="283"/>
      <c r="S300" s="189"/>
      <c r="T300" s="138"/>
      <c r="U300" s="138"/>
      <c r="V300" s="219" t="str">
        <f t="shared" si="36"/>
        <v/>
      </c>
      <c r="W300" s="220">
        <f t="shared" si="35"/>
        <v>1</v>
      </c>
    </row>
    <row r="301" spans="1:23" s="190" customFormat="1" x14ac:dyDescent="0.25">
      <c r="A301" s="143"/>
      <c r="B301" s="143"/>
      <c r="C301" s="143"/>
      <c r="D301" s="144"/>
      <c r="E301" s="143"/>
      <c r="F301" s="143"/>
      <c r="G301" s="143"/>
      <c r="H301" s="143"/>
      <c r="I301" s="163"/>
      <c r="J301" s="144"/>
      <c r="K301" s="144"/>
      <c r="L301" s="144"/>
      <c r="M301" s="144"/>
      <c r="N301" s="144"/>
      <c r="O301" s="144"/>
      <c r="P301" s="144"/>
      <c r="Q301" s="164"/>
      <c r="R301" s="283"/>
      <c r="S301" s="189"/>
      <c r="T301" s="138"/>
      <c r="U301" s="138"/>
      <c r="V301" s="219" t="str">
        <f t="shared" si="36"/>
        <v/>
      </c>
      <c r="W301" s="220">
        <f t="shared" si="35"/>
        <v>1</v>
      </c>
    </row>
    <row r="302" spans="1:23" s="190" customFormat="1" x14ac:dyDescent="0.25">
      <c r="A302" s="143"/>
      <c r="B302" s="143"/>
      <c r="C302" s="143"/>
      <c r="D302" s="144"/>
      <c r="E302" s="143"/>
      <c r="F302" s="143"/>
      <c r="G302" s="143"/>
      <c r="H302" s="143"/>
      <c r="I302" s="163"/>
      <c r="J302" s="144"/>
      <c r="K302" s="144"/>
      <c r="L302" s="144"/>
      <c r="M302" s="144"/>
      <c r="N302" s="144"/>
      <c r="O302" s="144"/>
      <c r="P302" s="144"/>
      <c r="Q302" s="164"/>
      <c r="R302" s="283"/>
      <c r="S302" s="189"/>
      <c r="T302" s="138"/>
      <c r="U302" s="138"/>
      <c r="V302" s="219" t="str">
        <f t="shared" si="36"/>
        <v/>
      </c>
      <c r="W302" s="220">
        <f t="shared" si="35"/>
        <v>1</v>
      </c>
    </row>
    <row r="303" spans="1:23" s="190" customFormat="1" x14ac:dyDescent="0.25">
      <c r="A303" s="143"/>
      <c r="B303" s="143"/>
      <c r="C303" s="143"/>
      <c r="D303" s="144"/>
      <c r="E303" s="143"/>
      <c r="F303" s="143"/>
      <c r="G303" s="143"/>
      <c r="H303" s="143"/>
      <c r="I303" s="163"/>
      <c r="J303" s="144"/>
      <c r="K303" s="144"/>
      <c r="L303" s="144"/>
      <c r="M303" s="144"/>
      <c r="N303" s="144"/>
      <c r="O303" s="144"/>
      <c r="P303" s="144"/>
      <c r="Q303" s="164"/>
      <c r="R303" s="283"/>
      <c r="S303" s="189"/>
      <c r="T303" s="138"/>
      <c r="U303" s="138"/>
      <c r="V303" s="219" t="str">
        <f t="shared" si="36"/>
        <v/>
      </c>
      <c r="W303" s="220">
        <f t="shared" si="35"/>
        <v>1</v>
      </c>
    </row>
    <row r="304" spans="1:23" s="190" customFormat="1" x14ac:dyDescent="0.25">
      <c r="A304" s="143"/>
      <c r="B304" s="143"/>
      <c r="C304" s="143"/>
      <c r="D304" s="144"/>
      <c r="E304" s="143"/>
      <c r="F304" s="143"/>
      <c r="G304" s="143"/>
      <c r="H304" s="143"/>
      <c r="I304" s="163"/>
      <c r="J304" s="144"/>
      <c r="K304" s="144"/>
      <c r="L304" s="144"/>
      <c r="M304" s="144"/>
      <c r="N304" s="144"/>
      <c r="O304" s="144"/>
      <c r="P304" s="144"/>
      <c r="Q304" s="164"/>
      <c r="R304" s="283"/>
      <c r="S304" s="189"/>
      <c r="T304" s="138"/>
      <c r="U304" s="138"/>
      <c r="V304" s="219" t="str">
        <f t="shared" si="36"/>
        <v/>
      </c>
      <c r="W304" s="220">
        <f t="shared" si="35"/>
        <v>1</v>
      </c>
    </row>
    <row r="305" spans="1:23" s="190" customFormat="1" x14ac:dyDescent="0.25">
      <c r="A305" s="143"/>
      <c r="B305" s="143"/>
      <c r="C305" s="143"/>
      <c r="D305" s="144"/>
      <c r="E305" s="143"/>
      <c r="F305" s="143"/>
      <c r="G305" s="143"/>
      <c r="H305" s="143"/>
      <c r="I305" s="163"/>
      <c r="J305" s="144"/>
      <c r="K305" s="144"/>
      <c r="L305" s="144"/>
      <c r="M305" s="144"/>
      <c r="N305" s="144"/>
      <c r="O305" s="144"/>
      <c r="P305" s="144"/>
      <c r="Q305" s="164"/>
      <c r="R305" s="283"/>
      <c r="S305" s="189"/>
      <c r="T305" s="138"/>
      <c r="U305" s="138"/>
      <c r="V305" s="219" t="str">
        <f t="shared" si="36"/>
        <v/>
      </c>
      <c r="W305" s="220">
        <f t="shared" si="35"/>
        <v>1</v>
      </c>
    </row>
    <row r="306" spans="1:23" s="190" customFormat="1" x14ac:dyDescent="0.25">
      <c r="A306" s="143"/>
      <c r="B306" s="143"/>
      <c r="C306" s="143"/>
      <c r="D306" s="144"/>
      <c r="E306" s="143"/>
      <c r="F306" s="143"/>
      <c r="G306" s="143"/>
      <c r="H306" s="143"/>
      <c r="I306" s="163"/>
      <c r="J306" s="144"/>
      <c r="K306" s="144"/>
      <c r="L306" s="144"/>
      <c r="M306" s="144"/>
      <c r="N306" s="144"/>
      <c r="O306" s="144"/>
      <c r="P306" s="144"/>
      <c r="Q306" s="164"/>
      <c r="R306" s="283"/>
      <c r="S306" s="189"/>
      <c r="T306" s="138"/>
      <c r="U306" s="138"/>
      <c r="V306" s="219" t="str">
        <f t="shared" si="36"/>
        <v/>
      </c>
      <c r="W306" s="220">
        <f t="shared" si="35"/>
        <v>1</v>
      </c>
    </row>
    <row r="307" spans="1:23" s="190" customFormat="1" x14ac:dyDescent="0.25">
      <c r="A307" s="143"/>
      <c r="B307" s="143"/>
      <c r="C307" s="143"/>
      <c r="D307" s="144"/>
      <c r="E307" s="143"/>
      <c r="F307" s="143"/>
      <c r="G307" s="143"/>
      <c r="H307" s="143"/>
      <c r="I307" s="163"/>
      <c r="J307" s="144"/>
      <c r="K307" s="144"/>
      <c r="L307" s="144"/>
      <c r="M307" s="144"/>
      <c r="N307" s="144"/>
      <c r="O307" s="144"/>
      <c r="P307" s="144"/>
      <c r="Q307" s="164"/>
      <c r="R307" s="283"/>
      <c r="S307" s="189"/>
      <c r="T307" s="138"/>
      <c r="U307" s="138"/>
      <c r="V307" s="219" t="str">
        <f t="shared" si="36"/>
        <v/>
      </c>
      <c r="W307" s="220">
        <f t="shared" si="35"/>
        <v>1</v>
      </c>
    </row>
    <row r="308" spans="1:23" s="190" customFormat="1" x14ac:dyDescent="0.25">
      <c r="A308" s="143"/>
      <c r="B308" s="143"/>
      <c r="C308" s="143"/>
      <c r="D308" s="144"/>
      <c r="E308" s="143"/>
      <c r="F308" s="143"/>
      <c r="G308" s="143"/>
      <c r="H308" s="143"/>
      <c r="I308" s="163"/>
      <c r="J308" s="144"/>
      <c r="K308" s="144"/>
      <c r="L308" s="144"/>
      <c r="M308" s="144"/>
      <c r="N308" s="144"/>
      <c r="O308" s="144"/>
      <c r="P308" s="144"/>
      <c r="Q308" s="164"/>
      <c r="R308" s="283"/>
      <c r="S308" s="189"/>
      <c r="T308" s="138"/>
      <c r="U308" s="138"/>
      <c r="V308" s="219" t="str">
        <f t="shared" si="36"/>
        <v/>
      </c>
      <c r="W308" s="220">
        <f t="shared" si="35"/>
        <v>1</v>
      </c>
    </row>
    <row r="309" spans="1:23" s="190" customFormat="1" x14ac:dyDescent="0.25">
      <c r="A309" s="143"/>
      <c r="B309" s="143"/>
      <c r="C309" s="143"/>
      <c r="D309" s="144"/>
      <c r="E309" s="143"/>
      <c r="F309" s="143"/>
      <c r="G309" s="143"/>
      <c r="H309" s="143"/>
      <c r="I309" s="163"/>
      <c r="J309" s="144"/>
      <c r="K309" s="144"/>
      <c r="L309" s="144"/>
      <c r="M309" s="144"/>
      <c r="N309" s="144"/>
      <c r="O309" s="144"/>
      <c r="P309" s="144"/>
      <c r="Q309" s="164"/>
      <c r="R309" s="283"/>
      <c r="S309" s="189"/>
      <c r="T309" s="138"/>
      <c r="U309" s="138"/>
      <c r="V309" s="219" t="str">
        <f t="shared" si="36"/>
        <v/>
      </c>
      <c r="W309" s="220">
        <f t="shared" si="35"/>
        <v>1</v>
      </c>
    </row>
    <row r="310" spans="1:23" s="190" customFormat="1" x14ac:dyDescent="0.25">
      <c r="A310" s="143"/>
      <c r="B310" s="143"/>
      <c r="C310" s="143"/>
      <c r="D310" s="144"/>
      <c r="E310" s="143"/>
      <c r="F310" s="143"/>
      <c r="G310" s="143"/>
      <c r="H310" s="143"/>
      <c r="I310" s="163"/>
      <c r="J310" s="144"/>
      <c r="K310" s="144"/>
      <c r="L310" s="144"/>
      <c r="M310" s="144"/>
      <c r="N310" s="144"/>
      <c r="O310" s="144"/>
      <c r="P310" s="144"/>
      <c r="Q310" s="164"/>
      <c r="R310" s="283"/>
      <c r="S310" s="189"/>
      <c r="T310" s="138"/>
      <c r="U310" s="138"/>
      <c r="V310" s="219" t="str">
        <f t="shared" si="36"/>
        <v/>
      </c>
      <c r="W310" s="220">
        <f t="shared" si="35"/>
        <v>1</v>
      </c>
    </row>
    <row r="311" spans="1:23" s="190" customFormat="1" x14ac:dyDescent="0.25">
      <c r="A311" s="143"/>
      <c r="B311" s="143"/>
      <c r="C311" s="143"/>
      <c r="D311" s="144"/>
      <c r="E311" s="143"/>
      <c r="F311" s="143"/>
      <c r="G311" s="143"/>
      <c r="H311" s="143"/>
      <c r="I311" s="163"/>
      <c r="J311" s="144"/>
      <c r="K311" s="144"/>
      <c r="L311" s="144"/>
      <c r="M311" s="144"/>
      <c r="N311" s="144"/>
      <c r="O311" s="144"/>
      <c r="P311" s="144"/>
      <c r="Q311" s="164"/>
      <c r="R311" s="283"/>
      <c r="S311" s="189"/>
      <c r="T311" s="138"/>
      <c r="U311" s="138"/>
      <c r="V311" s="219" t="str">
        <f t="shared" si="36"/>
        <v/>
      </c>
      <c r="W311" s="220">
        <f t="shared" si="35"/>
        <v>1</v>
      </c>
    </row>
    <row r="312" spans="1:23" s="190" customFormat="1" x14ac:dyDescent="0.25">
      <c r="A312" s="143"/>
      <c r="B312" s="143"/>
      <c r="C312" s="143"/>
      <c r="D312" s="144"/>
      <c r="E312" s="143"/>
      <c r="F312" s="143"/>
      <c r="G312" s="143"/>
      <c r="H312" s="143"/>
      <c r="I312" s="163"/>
      <c r="J312" s="144"/>
      <c r="K312" s="144"/>
      <c r="L312" s="144"/>
      <c r="M312" s="144"/>
      <c r="N312" s="144"/>
      <c r="O312" s="144"/>
      <c r="P312" s="144"/>
      <c r="Q312" s="164"/>
      <c r="R312" s="283"/>
      <c r="S312" s="189"/>
      <c r="T312" s="138"/>
      <c r="U312" s="138"/>
      <c r="V312" s="219" t="str">
        <f t="shared" si="36"/>
        <v/>
      </c>
      <c r="W312" s="220">
        <f t="shared" si="35"/>
        <v>1</v>
      </c>
    </row>
    <row r="313" spans="1:23" s="190" customFormat="1" x14ac:dyDescent="0.25">
      <c r="A313" s="143"/>
      <c r="B313" s="143"/>
      <c r="C313" s="143"/>
      <c r="D313" s="144"/>
      <c r="E313" s="143"/>
      <c r="F313" s="143"/>
      <c r="G313" s="143"/>
      <c r="H313" s="143"/>
      <c r="I313" s="163"/>
      <c r="J313" s="144"/>
      <c r="K313" s="144"/>
      <c r="L313" s="144"/>
      <c r="M313" s="144"/>
      <c r="N313" s="144"/>
      <c r="O313" s="144"/>
      <c r="P313" s="144"/>
      <c r="Q313" s="164"/>
      <c r="R313" s="283"/>
      <c r="S313" s="189"/>
      <c r="T313" s="138"/>
      <c r="U313" s="138"/>
      <c r="V313" s="219" t="str">
        <f t="shared" si="36"/>
        <v/>
      </c>
      <c r="W313" s="220">
        <f t="shared" si="35"/>
        <v>1</v>
      </c>
    </row>
    <row r="314" spans="1:23" s="190" customFormat="1" x14ac:dyDescent="0.25">
      <c r="A314" s="143"/>
      <c r="B314" s="143"/>
      <c r="C314" s="143"/>
      <c r="D314" s="144"/>
      <c r="E314" s="143"/>
      <c r="F314" s="143"/>
      <c r="G314" s="143"/>
      <c r="H314" s="143"/>
      <c r="I314" s="163"/>
      <c r="J314" s="144"/>
      <c r="K314" s="144"/>
      <c r="L314" s="144"/>
      <c r="M314" s="144"/>
      <c r="N314" s="144"/>
      <c r="O314" s="144"/>
      <c r="P314" s="144"/>
      <c r="Q314" s="164"/>
      <c r="R314" s="283"/>
      <c r="S314" s="189"/>
      <c r="T314" s="138"/>
      <c r="U314" s="138"/>
      <c r="V314" s="219" t="str">
        <f t="shared" si="36"/>
        <v/>
      </c>
      <c r="W314" s="220">
        <f t="shared" si="35"/>
        <v>1</v>
      </c>
    </row>
    <row r="315" spans="1:23" s="190" customFormat="1" x14ac:dyDescent="0.25">
      <c r="A315" s="143"/>
      <c r="B315" s="143"/>
      <c r="C315" s="143"/>
      <c r="D315" s="144"/>
      <c r="E315" s="143"/>
      <c r="F315" s="143"/>
      <c r="G315" s="143"/>
      <c r="H315" s="143"/>
      <c r="I315" s="163"/>
      <c r="J315" s="144"/>
      <c r="K315" s="144"/>
      <c r="L315" s="144"/>
      <c r="M315" s="144"/>
      <c r="N315" s="144"/>
      <c r="O315" s="144"/>
      <c r="P315" s="144"/>
      <c r="Q315" s="164"/>
      <c r="R315" s="283"/>
      <c r="S315" s="189"/>
      <c r="T315" s="138"/>
      <c r="U315" s="138"/>
      <c r="V315" s="219" t="str">
        <f t="shared" si="36"/>
        <v/>
      </c>
      <c r="W315" s="220">
        <f t="shared" si="35"/>
        <v>1</v>
      </c>
    </row>
    <row r="316" spans="1:23" s="190" customFormat="1" x14ac:dyDescent="0.25">
      <c r="A316" s="143"/>
      <c r="B316" s="143"/>
      <c r="C316" s="143"/>
      <c r="D316" s="144"/>
      <c r="E316" s="143"/>
      <c r="F316" s="143"/>
      <c r="G316" s="143"/>
      <c r="H316" s="143"/>
      <c r="I316" s="163"/>
      <c r="J316" s="144"/>
      <c r="K316" s="144"/>
      <c r="L316" s="144"/>
      <c r="M316" s="144"/>
      <c r="N316" s="144"/>
      <c r="O316" s="144"/>
      <c r="P316" s="144"/>
      <c r="Q316" s="164"/>
      <c r="R316" s="283"/>
      <c r="S316" s="189"/>
      <c r="T316" s="138"/>
      <c r="U316" s="138"/>
      <c r="V316" s="219" t="str">
        <f t="shared" si="36"/>
        <v/>
      </c>
      <c r="W316" s="220">
        <f t="shared" si="35"/>
        <v>1</v>
      </c>
    </row>
    <row r="317" spans="1:23" s="190" customFormat="1" x14ac:dyDescent="0.25">
      <c r="A317" s="143"/>
      <c r="B317" s="143"/>
      <c r="C317" s="143"/>
      <c r="D317" s="144"/>
      <c r="E317" s="143"/>
      <c r="F317" s="143"/>
      <c r="G317" s="143"/>
      <c r="H317" s="143"/>
      <c r="I317" s="163"/>
      <c r="J317" s="144"/>
      <c r="K317" s="144"/>
      <c r="L317" s="144"/>
      <c r="M317" s="144"/>
      <c r="N317" s="144"/>
      <c r="O317" s="144"/>
      <c r="P317" s="144"/>
      <c r="Q317" s="164"/>
      <c r="R317" s="283"/>
      <c r="S317" s="189"/>
      <c r="T317" s="138"/>
      <c r="U317" s="138"/>
      <c r="V317" s="219" t="str">
        <f t="shared" si="36"/>
        <v/>
      </c>
      <c r="W317" s="220">
        <f t="shared" si="35"/>
        <v>1</v>
      </c>
    </row>
    <row r="318" spans="1:23" s="190" customFormat="1" x14ac:dyDescent="0.25">
      <c r="A318" s="143"/>
      <c r="B318" s="143"/>
      <c r="C318" s="143"/>
      <c r="D318" s="144"/>
      <c r="E318" s="143"/>
      <c r="F318" s="143"/>
      <c r="G318" s="143"/>
      <c r="H318" s="143"/>
      <c r="I318" s="163"/>
      <c r="J318" s="144"/>
      <c r="K318" s="144"/>
      <c r="L318" s="144"/>
      <c r="M318" s="144"/>
      <c r="N318" s="144"/>
      <c r="O318" s="144"/>
      <c r="P318" s="144"/>
      <c r="Q318" s="164"/>
      <c r="R318" s="283"/>
      <c r="S318" s="189"/>
      <c r="T318" s="138"/>
      <c r="U318" s="138"/>
      <c r="V318" s="219" t="str">
        <f t="shared" si="36"/>
        <v/>
      </c>
      <c r="W318" s="220">
        <f t="shared" si="35"/>
        <v>1</v>
      </c>
    </row>
    <row r="319" spans="1:23" s="190" customFormat="1" x14ac:dyDescent="0.25">
      <c r="A319" s="143"/>
      <c r="B319" s="143"/>
      <c r="C319" s="143"/>
      <c r="D319" s="144"/>
      <c r="E319" s="143"/>
      <c r="F319" s="143"/>
      <c r="G319" s="143"/>
      <c r="H319" s="143"/>
      <c r="I319" s="163"/>
      <c r="J319" s="144"/>
      <c r="K319" s="144"/>
      <c r="L319" s="144"/>
      <c r="M319" s="144"/>
      <c r="N319" s="144"/>
      <c r="O319" s="144"/>
      <c r="P319" s="144"/>
      <c r="Q319" s="164"/>
      <c r="R319" s="283"/>
      <c r="S319" s="189"/>
      <c r="T319" s="138"/>
      <c r="U319" s="138"/>
      <c r="V319" s="219" t="str">
        <f t="shared" si="36"/>
        <v/>
      </c>
      <c r="W319" s="220">
        <f t="shared" si="35"/>
        <v>1</v>
      </c>
    </row>
    <row r="320" spans="1:23" s="190" customFormat="1" x14ac:dyDescent="0.25">
      <c r="A320" s="143"/>
      <c r="B320" s="143"/>
      <c r="C320" s="143"/>
      <c r="D320" s="144"/>
      <c r="E320" s="143"/>
      <c r="F320" s="143"/>
      <c r="G320" s="143"/>
      <c r="H320" s="143"/>
      <c r="I320" s="163"/>
      <c r="J320" s="144"/>
      <c r="K320" s="144"/>
      <c r="L320" s="144"/>
      <c r="M320" s="144"/>
      <c r="N320" s="144"/>
      <c r="O320" s="144"/>
      <c r="P320" s="144"/>
      <c r="Q320" s="164"/>
      <c r="R320" s="283"/>
      <c r="S320" s="189"/>
      <c r="T320" s="138"/>
      <c r="U320" s="138"/>
      <c r="V320" s="219" t="str">
        <f t="shared" si="36"/>
        <v/>
      </c>
      <c r="W320" s="220">
        <f t="shared" si="35"/>
        <v>1</v>
      </c>
    </row>
    <row r="321" spans="1:23" s="190" customFormat="1" x14ac:dyDescent="0.25">
      <c r="A321" s="143"/>
      <c r="B321" s="143"/>
      <c r="C321" s="143"/>
      <c r="D321" s="144"/>
      <c r="E321" s="143"/>
      <c r="F321" s="143"/>
      <c r="G321" s="143"/>
      <c r="H321" s="143"/>
      <c r="I321" s="163"/>
      <c r="J321" s="144"/>
      <c r="K321" s="144"/>
      <c r="L321" s="144"/>
      <c r="M321" s="144"/>
      <c r="N321" s="144"/>
      <c r="O321" s="144"/>
      <c r="P321" s="144"/>
      <c r="Q321" s="164"/>
      <c r="R321" s="283"/>
      <c r="S321" s="189"/>
      <c r="T321" s="138"/>
      <c r="U321" s="138"/>
      <c r="V321" s="219" t="str">
        <f t="shared" si="36"/>
        <v/>
      </c>
      <c r="W321" s="220">
        <f t="shared" si="35"/>
        <v>1</v>
      </c>
    </row>
    <row r="322" spans="1:23" s="190" customFormat="1" x14ac:dyDescent="0.25">
      <c r="A322" s="143"/>
      <c r="B322" s="143"/>
      <c r="C322" s="143"/>
      <c r="D322" s="144"/>
      <c r="E322" s="143"/>
      <c r="F322" s="143"/>
      <c r="G322" s="143"/>
      <c r="H322" s="143"/>
      <c r="I322" s="163"/>
      <c r="J322" s="144"/>
      <c r="K322" s="144"/>
      <c r="L322" s="144"/>
      <c r="M322" s="144"/>
      <c r="N322" s="144"/>
      <c r="O322" s="144"/>
      <c r="P322" s="144"/>
      <c r="Q322" s="164"/>
      <c r="R322" s="283"/>
      <c r="S322" s="189"/>
      <c r="T322" s="138"/>
      <c r="U322" s="138"/>
      <c r="V322" s="219" t="str">
        <f t="shared" si="36"/>
        <v/>
      </c>
      <c r="W322" s="220">
        <f t="shared" si="35"/>
        <v>1</v>
      </c>
    </row>
    <row r="323" spans="1:23" s="190" customFormat="1" x14ac:dyDescent="0.25">
      <c r="A323" s="143"/>
      <c r="B323" s="143"/>
      <c r="C323" s="143"/>
      <c r="D323" s="144"/>
      <c r="E323" s="143"/>
      <c r="F323" s="143"/>
      <c r="G323" s="143"/>
      <c r="H323" s="143"/>
      <c r="I323" s="163"/>
      <c r="J323" s="144"/>
      <c r="K323" s="144"/>
      <c r="L323" s="144"/>
      <c r="M323" s="144"/>
      <c r="N323" s="144"/>
      <c r="O323" s="144"/>
      <c r="P323" s="144"/>
      <c r="Q323" s="164"/>
      <c r="R323" s="283"/>
      <c r="S323" s="189"/>
      <c r="T323" s="138"/>
      <c r="U323" s="138"/>
      <c r="V323" s="219" t="str">
        <f t="shared" si="36"/>
        <v/>
      </c>
      <c r="W323" s="220">
        <f t="shared" si="35"/>
        <v>1</v>
      </c>
    </row>
    <row r="324" spans="1:23" s="190" customFormat="1" x14ac:dyDescent="0.25">
      <c r="A324" s="143"/>
      <c r="B324" s="143"/>
      <c r="C324" s="143"/>
      <c r="D324" s="144"/>
      <c r="E324" s="143"/>
      <c r="F324" s="143"/>
      <c r="G324" s="143"/>
      <c r="H324" s="143"/>
      <c r="I324" s="163"/>
      <c r="J324" s="144"/>
      <c r="K324" s="144"/>
      <c r="L324" s="144"/>
      <c r="M324" s="144"/>
      <c r="N324" s="144"/>
      <c r="O324" s="144"/>
      <c r="P324" s="144"/>
      <c r="Q324" s="164"/>
      <c r="R324" s="283"/>
      <c r="S324" s="189"/>
      <c r="T324" s="138"/>
      <c r="U324" s="138"/>
      <c r="V324" s="219" t="str">
        <f t="shared" si="36"/>
        <v/>
      </c>
      <c r="W324" s="220">
        <f t="shared" si="35"/>
        <v>1</v>
      </c>
    </row>
    <row r="325" spans="1:23" s="190" customFormat="1" x14ac:dyDescent="0.25">
      <c r="A325" s="143"/>
      <c r="B325" s="143"/>
      <c r="C325" s="143"/>
      <c r="D325" s="144"/>
      <c r="E325" s="143"/>
      <c r="F325" s="143"/>
      <c r="G325" s="143"/>
      <c r="H325" s="143"/>
      <c r="I325" s="163"/>
      <c r="J325" s="144"/>
      <c r="K325" s="144"/>
      <c r="L325" s="144"/>
      <c r="M325" s="144"/>
      <c r="N325" s="144"/>
      <c r="O325" s="144"/>
      <c r="P325" s="144"/>
      <c r="Q325" s="164"/>
      <c r="R325" s="283"/>
      <c r="S325" s="189"/>
      <c r="T325" s="138"/>
      <c r="U325" s="138"/>
      <c r="V325" s="219" t="str">
        <f t="shared" si="36"/>
        <v/>
      </c>
      <c r="W325" s="220">
        <f t="shared" si="35"/>
        <v>1</v>
      </c>
    </row>
    <row r="326" spans="1:23" s="190" customFormat="1" x14ac:dyDescent="0.25">
      <c r="A326" s="143"/>
      <c r="B326" s="143"/>
      <c r="C326" s="143"/>
      <c r="D326" s="144"/>
      <c r="E326" s="143"/>
      <c r="F326" s="143"/>
      <c r="G326" s="143"/>
      <c r="H326" s="143"/>
      <c r="I326" s="163"/>
      <c r="J326" s="144"/>
      <c r="K326" s="144"/>
      <c r="L326" s="144"/>
      <c r="M326" s="144"/>
      <c r="N326" s="144"/>
      <c r="O326" s="144"/>
      <c r="P326" s="144"/>
      <c r="Q326" s="164"/>
      <c r="R326" s="283"/>
      <c r="S326" s="189"/>
      <c r="T326" s="138"/>
      <c r="U326" s="138"/>
      <c r="V326" s="219" t="str">
        <f t="shared" si="36"/>
        <v/>
      </c>
      <c r="W326" s="220">
        <f t="shared" si="35"/>
        <v>1</v>
      </c>
    </row>
    <row r="327" spans="1:23" s="190" customFormat="1" x14ac:dyDescent="0.25">
      <c r="A327" s="143"/>
      <c r="B327" s="143"/>
      <c r="C327" s="143"/>
      <c r="D327" s="144"/>
      <c r="E327" s="143"/>
      <c r="F327" s="143"/>
      <c r="G327" s="143"/>
      <c r="H327" s="143"/>
      <c r="I327" s="163"/>
      <c r="J327" s="144"/>
      <c r="K327" s="144"/>
      <c r="L327" s="144"/>
      <c r="M327" s="144"/>
      <c r="N327" s="144"/>
      <c r="O327" s="144"/>
      <c r="P327" s="144"/>
      <c r="Q327" s="164"/>
      <c r="R327" s="283"/>
      <c r="S327" s="189"/>
      <c r="T327" s="138"/>
      <c r="U327" s="138"/>
      <c r="V327" s="219" t="str">
        <f t="shared" si="36"/>
        <v/>
      </c>
      <c r="W327" s="220">
        <f t="shared" si="35"/>
        <v>1</v>
      </c>
    </row>
    <row r="328" spans="1:23" s="190" customFormat="1" x14ac:dyDescent="0.25">
      <c r="A328" s="143"/>
      <c r="B328" s="143"/>
      <c r="C328" s="143"/>
      <c r="D328" s="144"/>
      <c r="E328" s="143"/>
      <c r="F328" s="143"/>
      <c r="G328" s="143"/>
      <c r="H328" s="143"/>
      <c r="I328" s="163"/>
      <c r="J328" s="144"/>
      <c r="K328" s="144"/>
      <c r="L328" s="144"/>
      <c r="M328" s="144"/>
      <c r="N328" s="144"/>
      <c r="O328" s="144"/>
      <c r="P328" s="144"/>
      <c r="Q328" s="164"/>
      <c r="R328" s="283"/>
      <c r="S328" s="189"/>
      <c r="T328" s="138"/>
      <c r="U328" s="138"/>
      <c r="V328" s="219" t="str">
        <f t="shared" si="36"/>
        <v/>
      </c>
      <c r="W328" s="220">
        <f t="shared" si="35"/>
        <v>1</v>
      </c>
    </row>
    <row r="329" spans="1:23" s="190" customFormat="1" x14ac:dyDescent="0.25">
      <c r="A329" s="143"/>
      <c r="B329" s="143"/>
      <c r="C329" s="143"/>
      <c r="D329" s="144"/>
      <c r="E329" s="143"/>
      <c r="F329" s="143"/>
      <c r="G329" s="143"/>
      <c r="H329" s="143"/>
      <c r="I329" s="163"/>
      <c r="J329" s="144"/>
      <c r="K329" s="144"/>
      <c r="L329" s="144"/>
      <c r="M329" s="144"/>
      <c r="N329" s="144"/>
      <c r="O329" s="144"/>
      <c r="P329" s="144"/>
      <c r="Q329" s="164"/>
      <c r="R329" s="283"/>
      <c r="S329" s="189"/>
      <c r="T329" s="138"/>
      <c r="U329" s="138"/>
      <c r="V329" s="219" t="str">
        <f t="shared" si="36"/>
        <v/>
      </c>
      <c r="W329" s="220">
        <f t="shared" si="35"/>
        <v>1</v>
      </c>
    </row>
    <row r="330" spans="1:23" s="190" customFormat="1" x14ac:dyDescent="0.25">
      <c r="A330" s="143"/>
      <c r="B330" s="143"/>
      <c r="C330" s="143"/>
      <c r="D330" s="144"/>
      <c r="E330" s="143"/>
      <c r="F330" s="143"/>
      <c r="G330" s="143"/>
      <c r="H330" s="143"/>
      <c r="I330" s="163"/>
      <c r="J330" s="144"/>
      <c r="K330" s="144"/>
      <c r="L330" s="144"/>
      <c r="M330" s="144"/>
      <c r="N330" s="144"/>
      <c r="O330" s="144"/>
      <c r="P330" s="144"/>
      <c r="Q330" s="164"/>
      <c r="R330" s="283"/>
      <c r="S330" s="189"/>
      <c r="T330" s="138"/>
      <c r="U330" s="138"/>
      <c r="V330" s="219" t="str">
        <f t="shared" si="36"/>
        <v/>
      </c>
      <c r="W330" s="220">
        <f t="shared" si="35"/>
        <v>1</v>
      </c>
    </row>
    <row r="331" spans="1:23" s="190" customFormat="1" x14ac:dyDescent="0.25">
      <c r="A331" s="143"/>
      <c r="B331" s="143"/>
      <c r="C331" s="143"/>
      <c r="D331" s="144"/>
      <c r="E331" s="143"/>
      <c r="F331" s="143"/>
      <c r="G331" s="143"/>
      <c r="H331" s="143"/>
      <c r="I331" s="163"/>
      <c r="J331" s="144"/>
      <c r="K331" s="144"/>
      <c r="L331" s="144"/>
      <c r="M331" s="144"/>
      <c r="N331" s="144"/>
      <c r="O331" s="144"/>
      <c r="P331" s="144"/>
      <c r="Q331" s="164"/>
      <c r="R331" s="283"/>
      <c r="S331" s="189"/>
      <c r="T331" s="138"/>
      <c r="U331" s="138"/>
      <c r="V331" s="219" t="str">
        <f t="shared" si="36"/>
        <v/>
      </c>
      <c r="W331" s="220">
        <f t="shared" si="35"/>
        <v>1</v>
      </c>
    </row>
    <row r="332" spans="1:23" s="190" customFormat="1" x14ac:dyDescent="0.25">
      <c r="A332" s="143"/>
      <c r="B332" s="143"/>
      <c r="C332" s="143"/>
      <c r="D332" s="144"/>
      <c r="E332" s="143"/>
      <c r="F332" s="143"/>
      <c r="G332" s="143"/>
      <c r="H332" s="143"/>
      <c r="I332" s="163"/>
      <c r="J332" s="144"/>
      <c r="K332" s="144"/>
      <c r="L332" s="144"/>
      <c r="M332" s="144"/>
      <c r="N332" s="144"/>
      <c r="O332" s="144"/>
      <c r="P332" s="144"/>
      <c r="Q332" s="164"/>
      <c r="R332" s="283"/>
      <c r="S332" s="189"/>
      <c r="T332" s="138"/>
      <c r="U332" s="138"/>
      <c r="V332" s="219" t="str">
        <f t="shared" si="36"/>
        <v/>
      </c>
      <c r="W332" s="220">
        <f t="shared" si="35"/>
        <v>1</v>
      </c>
    </row>
    <row r="333" spans="1:23" s="190" customFormat="1" x14ac:dyDescent="0.25">
      <c r="A333" s="143"/>
      <c r="B333" s="143"/>
      <c r="C333" s="143"/>
      <c r="D333" s="144"/>
      <c r="E333" s="143"/>
      <c r="F333" s="143"/>
      <c r="G333" s="143"/>
      <c r="H333" s="143"/>
      <c r="I333" s="163"/>
      <c r="J333" s="144"/>
      <c r="K333" s="144"/>
      <c r="L333" s="144"/>
      <c r="M333" s="144"/>
      <c r="N333" s="144"/>
      <c r="O333" s="144"/>
      <c r="P333" s="144"/>
      <c r="Q333" s="164"/>
      <c r="R333" s="283"/>
      <c r="S333" s="189"/>
      <c r="T333" s="138"/>
      <c r="U333" s="138"/>
      <c r="V333" s="219" t="str">
        <f t="shared" si="36"/>
        <v/>
      </c>
      <c r="W333" s="220">
        <f t="shared" si="35"/>
        <v>1</v>
      </c>
    </row>
    <row r="334" spans="1:23" s="190" customFormat="1" x14ac:dyDescent="0.25">
      <c r="A334" s="143"/>
      <c r="B334" s="143"/>
      <c r="C334" s="143"/>
      <c r="D334" s="144"/>
      <c r="E334" s="143"/>
      <c r="F334" s="143"/>
      <c r="G334" s="143"/>
      <c r="H334" s="143"/>
      <c r="I334" s="163"/>
      <c r="J334" s="144"/>
      <c r="K334" s="144"/>
      <c r="L334" s="144"/>
      <c r="M334" s="144"/>
      <c r="N334" s="144"/>
      <c r="O334" s="144"/>
      <c r="P334" s="144"/>
      <c r="Q334" s="164"/>
      <c r="R334" s="283"/>
      <c r="S334" s="189"/>
      <c r="T334" s="138"/>
      <c r="U334" s="138"/>
      <c r="V334" s="219" t="str">
        <f t="shared" si="36"/>
        <v/>
      </c>
      <c r="W334" s="220">
        <f t="shared" si="35"/>
        <v>1</v>
      </c>
    </row>
    <row r="335" spans="1:23" s="190" customFormat="1" x14ac:dyDescent="0.25">
      <c r="A335" s="143"/>
      <c r="B335" s="143"/>
      <c r="C335" s="143"/>
      <c r="D335" s="144"/>
      <c r="E335" s="143"/>
      <c r="F335" s="143"/>
      <c r="G335" s="143"/>
      <c r="H335" s="143"/>
      <c r="I335" s="163"/>
      <c r="J335" s="144"/>
      <c r="K335" s="144"/>
      <c r="L335" s="144"/>
      <c r="M335" s="144"/>
      <c r="N335" s="144"/>
      <c r="O335" s="144"/>
      <c r="P335" s="144"/>
      <c r="Q335" s="164"/>
      <c r="R335" s="283"/>
      <c r="S335" s="189"/>
      <c r="T335" s="138"/>
      <c r="U335" s="138"/>
      <c r="V335" s="219" t="str">
        <f t="shared" si="36"/>
        <v/>
      </c>
      <c r="W335" s="220">
        <f t="shared" si="35"/>
        <v>1</v>
      </c>
    </row>
    <row r="336" spans="1:23" s="190" customFormat="1" x14ac:dyDescent="0.25">
      <c r="A336" s="143"/>
      <c r="B336" s="143"/>
      <c r="C336" s="143"/>
      <c r="D336" s="144"/>
      <c r="E336" s="143"/>
      <c r="F336" s="143"/>
      <c r="G336" s="143"/>
      <c r="H336" s="143"/>
      <c r="I336" s="163"/>
      <c r="J336" s="144"/>
      <c r="K336" s="144"/>
      <c r="L336" s="144"/>
      <c r="M336" s="144"/>
      <c r="N336" s="144"/>
      <c r="O336" s="144"/>
      <c r="P336" s="144"/>
      <c r="Q336" s="164"/>
      <c r="R336" s="283"/>
      <c r="S336" s="189"/>
      <c r="T336" s="138"/>
      <c r="U336" s="138"/>
      <c r="V336" s="219" t="str">
        <f t="shared" si="36"/>
        <v/>
      </c>
      <c r="W336" s="220">
        <f t="shared" si="35"/>
        <v>1</v>
      </c>
    </row>
    <row r="337" spans="1:23" s="190" customFormat="1" x14ac:dyDescent="0.25">
      <c r="A337" s="143"/>
      <c r="B337" s="143"/>
      <c r="C337" s="143"/>
      <c r="D337" s="144"/>
      <c r="E337" s="143"/>
      <c r="F337" s="143"/>
      <c r="G337" s="143"/>
      <c r="H337" s="143"/>
      <c r="I337" s="163"/>
      <c r="J337" s="144"/>
      <c r="K337" s="144"/>
      <c r="L337" s="144"/>
      <c r="M337" s="144"/>
      <c r="N337" s="144"/>
      <c r="O337" s="144"/>
      <c r="P337" s="144"/>
      <c r="Q337" s="164"/>
      <c r="R337" s="283"/>
      <c r="S337" s="189"/>
      <c r="T337" s="138"/>
      <c r="U337" s="138"/>
      <c r="V337" s="219" t="str">
        <f t="shared" si="36"/>
        <v/>
      </c>
      <c r="W337" s="220">
        <f t="shared" si="35"/>
        <v>1</v>
      </c>
    </row>
    <row r="338" spans="1:23" s="190" customFormat="1" x14ac:dyDescent="0.25">
      <c r="A338" s="143"/>
      <c r="B338" s="143"/>
      <c r="C338" s="143"/>
      <c r="D338" s="144"/>
      <c r="E338" s="143"/>
      <c r="F338" s="143"/>
      <c r="G338" s="143"/>
      <c r="H338" s="143"/>
      <c r="I338" s="163"/>
      <c r="J338" s="144"/>
      <c r="K338" s="144"/>
      <c r="L338" s="144"/>
      <c r="M338" s="144"/>
      <c r="N338" s="144"/>
      <c r="O338" s="144"/>
      <c r="P338" s="144"/>
      <c r="Q338" s="164"/>
      <c r="R338" s="283"/>
      <c r="S338" s="189"/>
      <c r="T338" s="138"/>
      <c r="U338" s="138"/>
      <c r="V338" s="219" t="str">
        <f t="shared" si="36"/>
        <v/>
      </c>
      <c r="W338" s="220">
        <f t="shared" ref="W338:W401" si="37">1-(R338/100)</f>
        <v>1</v>
      </c>
    </row>
    <row r="339" spans="1:23" s="190" customFormat="1" x14ac:dyDescent="0.25">
      <c r="A339" s="143"/>
      <c r="B339" s="143"/>
      <c r="C339" s="143"/>
      <c r="D339" s="144"/>
      <c r="E339" s="143"/>
      <c r="F339" s="143"/>
      <c r="G339" s="143"/>
      <c r="H339" s="143"/>
      <c r="I339" s="163"/>
      <c r="J339" s="144"/>
      <c r="K339" s="144"/>
      <c r="L339" s="144"/>
      <c r="M339" s="144"/>
      <c r="N339" s="144"/>
      <c r="O339" s="144"/>
      <c r="P339" s="144"/>
      <c r="Q339" s="164"/>
      <c r="R339" s="283"/>
      <c r="S339" s="189"/>
      <c r="T339" s="138"/>
      <c r="U339" s="138"/>
      <c r="V339" s="219" t="str">
        <f t="shared" si="36"/>
        <v/>
      </c>
      <c r="W339" s="220">
        <f t="shared" si="37"/>
        <v>1</v>
      </c>
    </row>
    <row r="340" spans="1:23" s="190" customFormat="1" x14ac:dyDescent="0.25">
      <c r="A340" s="143"/>
      <c r="B340" s="143"/>
      <c r="C340" s="143"/>
      <c r="D340" s="144"/>
      <c r="E340" s="143"/>
      <c r="F340" s="143"/>
      <c r="G340" s="143"/>
      <c r="H340" s="143"/>
      <c r="I340" s="163"/>
      <c r="J340" s="144"/>
      <c r="K340" s="144"/>
      <c r="L340" s="144"/>
      <c r="M340" s="144"/>
      <c r="N340" s="144"/>
      <c r="O340" s="144"/>
      <c r="P340" s="144"/>
      <c r="Q340" s="164"/>
      <c r="R340" s="283"/>
      <c r="S340" s="189"/>
      <c r="T340" s="138"/>
      <c r="U340" s="138"/>
      <c r="V340" s="219" t="str">
        <f t="shared" si="36"/>
        <v/>
      </c>
      <c r="W340" s="220">
        <f t="shared" si="37"/>
        <v>1</v>
      </c>
    </row>
    <row r="341" spans="1:23" s="190" customFormat="1" x14ac:dyDescent="0.25">
      <c r="A341" s="143"/>
      <c r="B341" s="143"/>
      <c r="C341" s="143"/>
      <c r="D341" s="144"/>
      <c r="E341" s="143"/>
      <c r="F341" s="143"/>
      <c r="G341" s="143"/>
      <c r="H341" s="143"/>
      <c r="I341" s="163"/>
      <c r="J341" s="144"/>
      <c r="K341" s="144"/>
      <c r="L341" s="144"/>
      <c r="M341" s="144"/>
      <c r="N341" s="144"/>
      <c r="O341" s="144"/>
      <c r="P341" s="144"/>
      <c r="Q341" s="164"/>
      <c r="R341" s="283"/>
      <c r="S341" s="189"/>
      <c r="T341" s="138"/>
      <c r="U341" s="138"/>
      <c r="V341" s="219" t="str">
        <f t="shared" si="36"/>
        <v/>
      </c>
      <c r="W341" s="220">
        <f t="shared" si="37"/>
        <v>1</v>
      </c>
    </row>
    <row r="342" spans="1:23" s="190" customFormat="1" x14ac:dyDescent="0.25">
      <c r="A342" s="143"/>
      <c r="B342" s="143"/>
      <c r="C342" s="143"/>
      <c r="D342" s="144"/>
      <c r="E342" s="143"/>
      <c r="F342" s="143"/>
      <c r="G342" s="143"/>
      <c r="H342" s="143"/>
      <c r="I342" s="163"/>
      <c r="J342" s="144"/>
      <c r="K342" s="144"/>
      <c r="L342" s="144"/>
      <c r="M342" s="144"/>
      <c r="N342" s="144"/>
      <c r="O342" s="144"/>
      <c r="P342" s="144"/>
      <c r="Q342" s="164"/>
      <c r="R342" s="283"/>
      <c r="S342" s="189"/>
      <c r="T342" s="138"/>
      <c r="U342" s="138"/>
      <c r="V342" s="219" t="str">
        <f t="shared" si="36"/>
        <v/>
      </c>
      <c r="W342" s="220">
        <f t="shared" si="37"/>
        <v>1</v>
      </c>
    </row>
    <row r="343" spans="1:23" s="190" customFormat="1" x14ac:dyDescent="0.25">
      <c r="A343" s="143"/>
      <c r="B343" s="143"/>
      <c r="C343" s="143"/>
      <c r="D343" s="144"/>
      <c r="E343" s="143"/>
      <c r="F343" s="143"/>
      <c r="G343" s="143"/>
      <c r="H343" s="143"/>
      <c r="I343" s="163"/>
      <c r="J343" s="144"/>
      <c r="K343" s="144"/>
      <c r="L343" s="144"/>
      <c r="M343" s="144"/>
      <c r="N343" s="144"/>
      <c r="O343" s="144"/>
      <c r="P343" s="144"/>
      <c r="Q343" s="164"/>
      <c r="R343" s="283"/>
      <c r="S343" s="189"/>
      <c r="T343" s="138"/>
      <c r="U343" s="138"/>
      <c r="V343" s="219" t="str">
        <f t="shared" si="36"/>
        <v/>
      </c>
      <c r="W343" s="220">
        <f t="shared" si="37"/>
        <v>1</v>
      </c>
    </row>
    <row r="344" spans="1:23" s="190" customFormat="1" x14ac:dyDescent="0.25">
      <c r="A344" s="143"/>
      <c r="B344" s="143"/>
      <c r="C344" s="143"/>
      <c r="D344" s="144"/>
      <c r="E344" s="143"/>
      <c r="F344" s="143"/>
      <c r="G344" s="143"/>
      <c r="H344" s="143"/>
      <c r="I344" s="163"/>
      <c r="J344" s="144"/>
      <c r="K344" s="144"/>
      <c r="L344" s="144"/>
      <c r="M344" s="144"/>
      <c r="N344" s="144"/>
      <c r="O344" s="144"/>
      <c r="P344" s="144"/>
      <c r="Q344" s="164"/>
      <c r="R344" s="283"/>
      <c r="S344" s="189"/>
      <c r="T344" s="138"/>
      <c r="U344" s="138"/>
      <c r="V344" s="219" t="str">
        <f t="shared" si="36"/>
        <v/>
      </c>
      <c r="W344" s="220">
        <f t="shared" si="37"/>
        <v>1</v>
      </c>
    </row>
    <row r="345" spans="1:23" s="190" customFormat="1" x14ac:dyDescent="0.25">
      <c r="A345" s="143"/>
      <c r="B345" s="143"/>
      <c r="C345" s="143"/>
      <c r="D345" s="144"/>
      <c r="E345" s="143"/>
      <c r="F345" s="143"/>
      <c r="G345" s="143"/>
      <c r="H345" s="143"/>
      <c r="I345" s="163"/>
      <c r="J345" s="144"/>
      <c r="K345" s="144"/>
      <c r="L345" s="144"/>
      <c r="M345" s="144"/>
      <c r="N345" s="144"/>
      <c r="O345" s="144"/>
      <c r="P345" s="144"/>
      <c r="Q345" s="164"/>
      <c r="R345" s="283"/>
      <c r="S345" s="189"/>
      <c r="T345" s="138"/>
      <c r="U345" s="138"/>
      <c r="V345" s="219" t="str">
        <f t="shared" si="36"/>
        <v/>
      </c>
      <c r="W345" s="220">
        <f t="shared" si="37"/>
        <v>1</v>
      </c>
    </row>
    <row r="346" spans="1:23" s="190" customFormat="1" x14ac:dyDescent="0.25">
      <c r="A346" s="143"/>
      <c r="B346" s="143"/>
      <c r="C346" s="143"/>
      <c r="D346" s="144"/>
      <c r="E346" s="143"/>
      <c r="F346" s="143"/>
      <c r="G346" s="143"/>
      <c r="H346" s="143"/>
      <c r="I346" s="163"/>
      <c r="J346" s="144"/>
      <c r="K346" s="144"/>
      <c r="L346" s="144"/>
      <c r="M346" s="144"/>
      <c r="N346" s="144"/>
      <c r="O346" s="144"/>
      <c r="P346" s="144"/>
      <c r="Q346" s="164"/>
      <c r="R346" s="283"/>
      <c r="S346" s="189"/>
      <c r="T346" s="138"/>
      <c r="U346" s="138"/>
      <c r="V346" s="219" t="str">
        <f t="shared" si="36"/>
        <v/>
      </c>
      <c r="W346" s="220">
        <f t="shared" si="37"/>
        <v>1</v>
      </c>
    </row>
    <row r="347" spans="1:23" s="190" customFormat="1" x14ac:dyDescent="0.25">
      <c r="A347" s="143"/>
      <c r="B347" s="143"/>
      <c r="C347" s="143"/>
      <c r="D347" s="144"/>
      <c r="E347" s="143"/>
      <c r="F347" s="143"/>
      <c r="G347" s="143"/>
      <c r="H347" s="143"/>
      <c r="I347" s="163"/>
      <c r="J347" s="144"/>
      <c r="K347" s="144"/>
      <c r="L347" s="144"/>
      <c r="M347" s="144"/>
      <c r="N347" s="144"/>
      <c r="O347" s="144"/>
      <c r="P347" s="144"/>
      <c r="Q347" s="164"/>
      <c r="R347" s="283"/>
      <c r="S347" s="189"/>
      <c r="T347" s="138"/>
      <c r="U347" s="138"/>
      <c r="V347" s="219" t="str">
        <f t="shared" si="36"/>
        <v/>
      </c>
      <c r="W347" s="220">
        <f t="shared" si="37"/>
        <v>1</v>
      </c>
    </row>
    <row r="348" spans="1:23" s="190" customFormat="1" x14ac:dyDescent="0.25">
      <c r="A348" s="143"/>
      <c r="B348" s="143"/>
      <c r="C348" s="143"/>
      <c r="D348" s="144"/>
      <c r="E348" s="143"/>
      <c r="F348" s="143"/>
      <c r="G348" s="143"/>
      <c r="H348" s="143"/>
      <c r="I348" s="163"/>
      <c r="J348" s="144"/>
      <c r="K348" s="144"/>
      <c r="L348" s="144"/>
      <c r="M348" s="144"/>
      <c r="N348" s="144"/>
      <c r="O348" s="144"/>
      <c r="P348" s="144"/>
      <c r="Q348" s="164"/>
      <c r="R348" s="283"/>
      <c r="S348" s="189"/>
      <c r="T348" s="138"/>
      <c r="U348" s="138"/>
      <c r="V348" s="219" t="str">
        <f t="shared" si="36"/>
        <v/>
      </c>
      <c r="W348" s="220">
        <f t="shared" si="37"/>
        <v>1</v>
      </c>
    </row>
    <row r="349" spans="1:23" s="190" customFormat="1" x14ac:dyDescent="0.25">
      <c r="A349" s="143"/>
      <c r="B349" s="143"/>
      <c r="C349" s="143"/>
      <c r="D349" s="144"/>
      <c r="E349" s="143"/>
      <c r="F349" s="143"/>
      <c r="G349" s="143"/>
      <c r="H349" s="143"/>
      <c r="I349" s="163"/>
      <c r="J349" s="144"/>
      <c r="K349" s="144"/>
      <c r="L349" s="144"/>
      <c r="M349" s="144"/>
      <c r="N349" s="144"/>
      <c r="O349" s="144"/>
      <c r="P349" s="144"/>
      <c r="Q349" s="164"/>
      <c r="R349" s="283"/>
      <c r="S349" s="189"/>
      <c r="T349" s="138"/>
      <c r="U349" s="138"/>
      <c r="V349" s="219" t="str">
        <f t="shared" ref="V349:V412" si="38">LEFT(J346,3)</f>
        <v/>
      </c>
      <c r="W349" s="220">
        <f t="shared" si="37"/>
        <v>1</v>
      </c>
    </row>
    <row r="350" spans="1:23" s="190" customFormat="1" x14ac:dyDescent="0.25">
      <c r="A350" s="143"/>
      <c r="B350" s="143"/>
      <c r="C350" s="143"/>
      <c r="D350" s="144"/>
      <c r="E350" s="143"/>
      <c r="F350" s="143"/>
      <c r="G350" s="143"/>
      <c r="H350" s="143"/>
      <c r="I350" s="163"/>
      <c r="J350" s="144"/>
      <c r="K350" s="144"/>
      <c r="L350" s="144"/>
      <c r="M350" s="144"/>
      <c r="N350" s="144"/>
      <c r="O350" s="144"/>
      <c r="P350" s="144"/>
      <c r="Q350" s="164"/>
      <c r="R350" s="283"/>
      <c r="S350" s="189"/>
      <c r="T350" s="138"/>
      <c r="U350" s="138"/>
      <c r="V350" s="219" t="str">
        <f t="shared" si="38"/>
        <v/>
      </c>
      <c r="W350" s="220">
        <f t="shared" si="37"/>
        <v>1</v>
      </c>
    </row>
    <row r="351" spans="1:23" s="190" customFormat="1" x14ac:dyDescent="0.25">
      <c r="A351" s="143"/>
      <c r="B351" s="143"/>
      <c r="C351" s="143"/>
      <c r="D351" s="144"/>
      <c r="E351" s="143"/>
      <c r="F351" s="143"/>
      <c r="G351" s="143"/>
      <c r="H351" s="143"/>
      <c r="I351" s="163"/>
      <c r="J351" s="144"/>
      <c r="K351" s="144"/>
      <c r="L351" s="144"/>
      <c r="M351" s="144"/>
      <c r="N351" s="144"/>
      <c r="O351" s="144"/>
      <c r="P351" s="144"/>
      <c r="Q351" s="164"/>
      <c r="R351" s="283"/>
      <c r="S351" s="189"/>
      <c r="T351" s="138"/>
      <c r="U351" s="138"/>
      <c r="V351" s="219" t="str">
        <f t="shared" si="38"/>
        <v/>
      </c>
      <c r="W351" s="220">
        <f t="shared" si="37"/>
        <v>1</v>
      </c>
    </row>
    <row r="352" spans="1:23" s="190" customFormat="1" x14ac:dyDescent="0.25">
      <c r="A352" s="143"/>
      <c r="B352" s="143"/>
      <c r="C352" s="143"/>
      <c r="D352" s="144"/>
      <c r="E352" s="143"/>
      <c r="F352" s="143"/>
      <c r="G352" s="143"/>
      <c r="H352" s="143"/>
      <c r="I352" s="163"/>
      <c r="J352" s="144"/>
      <c r="K352" s="144"/>
      <c r="L352" s="144"/>
      <c r="M352" s="144"/>
      <c r="N352" s="144"/>
      <c r="O352" s="144"/>
      <c r="P352" s="144"/>
      <c r="Q352" s="164"/>
      <c r="R352" s="283"/>
      <c r="S352" s="189"/>
      <c r="T352" s="138"/>
      <c r="U352" s="138"/>
      <c r="V352" s="219" t="str">
        <f t="shared" si="38"/>
        <v/>
      </c>
      <c r="W352" s="220">
        <f t="shared" si="37"/>
        <v>1</v>
      </c>
    </row>
    <row r="353" spans="1:23" s="190" customFormat="1" x14ac:dyDescent="0.25">
      <c r="A353" s="143"/>
      <c r="B353" s="143"/>
      <c r="C353" s="143"/>
      <c r="D353" s="144"/>
      <c r="E353" s="143"/>
      <c r="F353" s="143"/>
      <c r="G353" s="143"/>
      <c r="H353" s="143"/>
      <c r="I353" s="163"/>
      <c r="J353" s="144"/>
      <c r="K353" s="144"/>
      <c r="L353" s="144"/>
      <c r="M353" s="144"/>
      <c r="N353" s="144"/>
      <c r="O353" s="144"/>
      <c r="P353" s="144"/>
      <c r="Q353" s="164"/>
      <c r="R353" s="283"/>
      <c r="S353" s="189"/>
      <c r="T353" s="138"/>
      <c r="U353" s="138"/>
      <c r="V353" s="219" t="str">
        <f t="shared" si="38"/>
        <v/>
      </c>
      <c r="W353" s="220">
        <f t="shared" si="37"/>
        <v>1</v>
      </c>
    </row>
    <row r="354" spans="1:23" s="190" customFormat="1" x14ac:dyDescent="0.25">
      <c r="A354" s="143"/>
      <c r="B354" s="143"/>
      <c r="C354" s="143"/>
      <c r="D354" s="144"/>
      <c r="E354" s="143"/>
      <c r="F354" s="143"/>
      <c r="G354" s="143"/>
      <c r="H354" s="143"/>
      <c r="I354" s="163"/>
      <c r="J354" s="144"/>
      <c r="K354" s="144"/>
      <c r="L354" s="144"/>
      <c r="M354" s="144"/>
      <c r="N354" s="144"/>
      <c r="O354" s="144"/>
      <c r="P354" s="144"/>
      <c r="Q354" s="164"/>
      <c r="R354" s="283"/>
      <c r="S354" s="189"/>
      <c r="T354" s="138"/>
      <c r="U354" s="138"/>
      <c r="V354" s="219" t="str">
        <f t="shared" si="38"/>
        <v/>
      </c>
      <c r="W354" s="220">
        <f t="shared" si="37"/>
        <v>1</v>
      </c>
    </row>
    <row r="355" spans="1:23" s="190" customFormat="1" x14ac:dyDescent="0.25">
      <c r="A355" s="143"/>
      <c r="B355" s="143"/>
      <c r="C355" s="143"/>
      <c r="D355" s="144"/>
      <c r="E355" s="143"/>
      <c r="F355" s="143"/>
      <c r="G355" s="143"/>
      <c r="H355" s="143"/>
      <c r="I355" s="163"/>
      <c r="J355" s="144"/>
      <c r="K355" s="144"/>
      <c r="L355" s="144"/>
      <c r="M355" s="144"/>
      <c r="N355" s="144"/>
      <c r="O355" s="144"/>
      <c r="P355" s="144"/>
      <c r="Q355" s="164"/>
      <c r="R355" s="283"/>
      <c r="S355" s="189"/>
      <c r="T355" s="138"/>
      <c r="U355" s="138"/>
      <c r="V355" s="219" t="str">
        <f t="shared" si="38"/>
        <v/>
      </c>
      <c r="W355" s="220">
        <f t="shared" si="37"/>
        <v>1</v>
      </c>
    </row>
    <row r="356" spans="1:23" s="190" customFormat="1" x14ac:dyDescent="0.25">
      <c r="A356" s="143"/>
      <c r="B356" s="143"/>
      <c r="C356" s="143"/>
      <c r="D356" s="144"/>
      <c r="E356" s="143"/>
      <c r="F356" s="143"/>
      <c r="G356" s="143"/>
      <c r="H356" s="143"/>
      <c r="I356" s="163"/>
      <c r="J356" s="144"/>
      <c r="K356" s="144"/>
      <c r="L356" s="144"/>
      <c r="M356" s="144"/>
      <c r="N356" s="144"/>
      <c r="O356" s="144"/>
      <c r="P356" s="144"/>
      <c r="Q356" s="164"/>
      <c r="R356" s="283"/>
      <c r="S356" s="189"/>
      <c r="T356" s="138"/>
      <c r="U356" s="138"/>
      <c r="V356" s="219" t="str">
        <f t="shared" si="38"/>
        <v/>
      </c>
      <c r="W356" s="220">
        <f t="shared" si="37"/>
        <v>1</v>
      </c>
    </row>
    <row r="357" spans="1:23" s="190" customFormat="1" x14ac:dyDescent="0.25">
      <c r="A357" s="143"/>
      <c r="B357" s="143"/>
      <c r="C357" s="143"/>
      <c r="D357" s="144"/>
      <c r="E357" s="143"/>
      <c r="F357" s="143"/>
      <c r="G357" s="143"/>
      <c r="H357" s="143"/>
      <c r="I357" s="163"/>
      <c r="J357" s="144"/>
      <c r="K357" s="144"/>
      <c r="L357" s="144"/>
      <c r="M357" s="144"/>
      <c r="N357" s="144"/>
      <c r="O357" s="144"/>
      <c r="P357" s="144"/>
      <c r="Q357" s="164"/>
      <c r="R357" s="283"/>
      <c r="S357" s="189"/>
      <c r="T357" s="138"/>
      <c r="U357" s="138"/>
      <c r="V357" s="219" t="str">
        <f t="shared" si="38"/>
        <v/>
      </c>
      <c r="W357" s="220">
        <f t="shared" si="37"/>
        <v>1</v>
      </c>
    </row>
    <row r="358" spans="1:23" s="190" customFormat="1" x14ac:dyDescent="0.25">
      <c r="A358" s="143"/>
      <c r="B358" s="143"/>
      <c r="C358" s="143"/>
      <c r="D358" s="144"/>
      <c r="E358" s="143"/>
      <c r="F358" s="143"/>
      <c r="G358" s="143"/>
      <c r="H358" s="143"/>
      <c r="I358" s="163"/>
      <c r="J358" s="144"/>
      <c r="K358" s="144"/>
      <c r="L358" s="144"/>
      <c r="M358" s="144"/>
      <c r="N358" s="144"/>
      <c r="O358" s="144"/>
      <c r="P358" s="144"/>
      <c r="Q358" s="164"/>
      <c r="R358" s="283"/>
      <c r="S358" s="189"/>
      <c r="T358" s="138"/>
      <c r="U358" s="138"/>
      <c r="V358" s="219" t="str">
        <f t="shared" si="38"/>
        <v/>
      </c>
      <c r="W358" s="220">
        <f t="shared" si="37"/>
        <v>1</v>
      </c>
    </row>
    <row r="359" spans="1:23" s="190" customFormat="1" x14ac:dyDescent="0.25">
      <c r="A359" s="143"/>
      <c r="B359" s="143"/>
      <c r="C359" s="143"/>
      <c r="D359" s="144"/>
      <c r="E359" s="143"/>
      <c r="F359" s="143"/>
      <c r="G359" s="143"/>
      <c r="H359" s="143"/>
      <c r="I359" s="163"/>
      <c r="J359" s="144"/>
      <c r="K359" s="144"/>
      <c r="L359" s="144"/>
      <c r="M359" s="144"/>
      <c r="N359" s="144"/>
      <c r="O359" s="144"/>
      <c r="P359" s="144"/>
      <c r="Q359" s="164"/>
      <c r="R359" s="283"/>
      <c r="S359" s="189"/>
      <c r="T359" s="138"/>
      <c r="U359" s="138"/>
      <c r="V359" s="219" t="str">
        <f t="shared" si="38"/>
        <v/>
      </c>
      <c r="W359" s="220">
        <f t="shared" si="37"/>
        <v>1</v>
      </c>
    </row>
    <row r="360" spans="1:23" s="190" customFormat="1" x14ac:dyDescent="0.25">
      <c r="A360" s="143"/>
      <c r="B360" s="143"/>
      <c r="C360" s="143"/>
      <c r="D360" s="144"/>
      <c r="E360" s="143"/>
      <c r="F360" s="143"/>
      <c r="G360" s="143"/>
      <c r="H360" s="143"/>
      <c r="I360" s="163"/>
      <c r="J360" s="144"/>
      <c r="K360" s="144"/>
      <c r="L360" s="144"/>
      <c r="M360" s="144"/>
      <c r="N360" s="144"/>
      <c r="O360" s="144"/>
      <c r="P360" s="144"/>
      <c r="Q360" s="164"/>
      <c r="R360" s="283"/>
      <c r="S360" s="189"/>
      <c r="T360" s="138"/>
      <c r="U360" s="138"/>
      <c r="V360" s="219" t="str">
        <f t="shared" si="38"/>
        <v/>
      </c>
      <c r="W360" s="220">
        <f t="shared" si="37"/>
        <v>1</v>
      </c>
    </row>
    <row r="361" spans="1:23" s="190" customFormat="1" x14ac:dyDescent="0.25">
      <c r="A361" s="143"/>
      <c r="B361" s="143"/>
      <c r="C361" s="143"/>
      <c r="D361" s="144"/>
      <c r="E361" s="143"/>
      <c r="F361" s="143"/>
      <c r="G361" s="143"/>
      <c r="H361" s="143"/>
      <c r="I361" s="163"/>
      <c r="J361" s="144"/>
      <c r="K361" s="144"/>
      <c r="L361" s="144"/>
      <c r="M361" s="144"/>
      <c r="N361" s="144"/>
      <c r="O361" s="144"/>
      <c r="P361" s="144"/>
      <c r="Q361" s="164"/>
      <c r="R361" s="283"/>
      <c r="S361" s="189"/>
      <c r="T361" s="138"/>
      <c r="U361" s="138"/>
      <c r="V361" s="219" t="str">
        <f t="shared" si="38"/>
        <v/>
      </c>
      <c r="W361" s="220">
        <f t="shared" si="37"/>
        <v>1</v>
      </c>
    </row>
    <row r="362" spans="1:23" s="190" customFormat="1" x14ac:dyDescent="0.25">
      <c r="A362" s="143"/>
      <c r="B362" s="143"/>
      <c r="C362" s="143"/>
      <c r="D362" s="144"/>
      <c r="E362" s="143"/>
      <c r="F362" s="143"/>
      <c r="G362" s="143"/>
      <c r="H362" s="143"/>
      <c r="I362" s="163"/>
      <c r="J362" s="144"/>
      <c r="K362" s="144"/>
      <c r="L362" s="144"/>
      <c r="M362" s="144"/>
      <c r="N362" s="144"/>
      <c r="O362" s="144"/>
      <c r="P362" s="144"/>
      <c r="Q362" s="164"/>
      <c r="R362" s="283"/>
      <c r="S362" s="189"/>
      <c r="T362" s="138"/>
      <c r="U362" s="138"/>
      <c r="V362" s="219" t="str">
        <f t="shared" si="38"/>
        <v/>
      </c>
      <c r="W362" s="220">
        <f t="shared" si="37"/>
        <v>1</v>
      </c>
    </row>
    <row r="363" spans="1:23" s="190" customFormat="1" x14ac:dyDescent="0.25">
      <c r="A363" s="143"/>
      <c r="B363" s="143"/>
      <c r="C363" s="143"/>
      <c r="D363" s="144"/>
      <c r="E363" s="143"/>
      <c r="F363" s="143"/>
      <c r="G363" s="143"/>
      <c r="H363" s="143"/>
      <c r="I363" s="163"/>
      <c r="J363" s="144"/>
      <c r="K363" s="144"/>
      <c r="L363" s="144"/>
      <c r="M363" s="144"/>
      <c r="N363" s="144"/>
      <c r="O363" s="144"/>
      <c r="P363" s="144"/>
      <c r="Q363" s="164"/>
      <c r="R363" s="283"/>
      <c r="S363" s="189"/>
      <c r="T363" s="138"/>
      <c r="U363" s="138"/>
      <c r="V363" s="219" t="str">
        <f t="shared" si="38"/>
        <v/>
      </c>
      <c r="W363" s="220">
        <f t="shared" si="37"/>
        <v>1</v>
      </c>
    </row>
    <row r="364" spans="1:23" s="190" customFormat="1" x14ac:dyDescent="0.25">
      <c r="A364" s="143"/>
      <c r="B364" s="143"/>
      <c r="C364" s="143"/>
      <c r="D364" s="144"/>
      <c r="E364" s="143"/>
      <c r="F364" s="143"/>
      <c r="G364" s="143"/>
      <c r="H364" s="143"/>
      <c r="I364" s="163"/>
      <c r="J364" s="144"/>
      <c r="K364" s="144"/>
      <c r="L364" s="144"/>
      <c r="M364" s="144"/>
      <c r="N364" s="144"/>
      <c r="O364" s="144"/>
      <c r="P364" s="144"/>
      <c r="Q364" s="164"/>
      <c r="R364" s="283"/>
      <c r="S364" s="189"/>
      <c r="T364" s="138"/>
      <c r="U364" s="138"/>
      <c r="V364" s="219" t="str">
        <f t="shared" si="38"/>
        <v/>
      </c>
      <c r="W364" s="220">
        <f t="shared" si="37"/>
        <v>1</v>
      </c>
    </row>
    <row r="365" spans="1:23" s="190" customFormat="1" x14ac:dyDescent="0.25">
      <c r="A365" s="143"/>
      <c r="B365" s="143"/>
      <c r="C365" s="143"/>
      <c r="D365" s="144"/>
      <c r="E365" s="143"/>
      <c r="F365" s="143"/>
      <c r="G365" s="143"/>
      <c r="H365" s="143"/>
      <c r="I365" s="163"/>
      <c r="J365" s="144"/>
      <c r="K365" s="144"/>
      <c r="L365" s="144"/>
      <c r="M365" s="144"/>
      <c r="N365" s="144"/>
      <c r="O365" s="144"/>
      <c r="P365" s="144"/>
      <c r="Q365" s="164"/>
      <c r="R365" s="283"/>
      <c r="S365" s="189"/>
      <c r="T365" s="138"/>
      <c r="U365" s="138"/>
      <c r="V365" s="219" t="str">
        <f t="shared" si="38"/>
        <v/>
      </c>
      <c r="W365" s="220">
        <f t="shared" si="37"/>
        <v>1</v>
      </c>
    </row>
    <row r="366" spans="1:23" s="190" customFormat="1" x14ac:dyDescent="0.25">
      <c r="A366" s="143"/>
      <c r="B366" s="143"/>
      <c r="C366" s="143"/>
      <c r="D366" s="144"/>
      <c r="E366" s="143"/>
      <c r="F366" s="143"/>
      <c r="G366" s="143"/>
      <c r="H366" s="143"/>
      <c r="I366" s="163"/>
      <c r="J366" s="144"/>
      <c r="K366" s="144"/>
      <c r="L366" s="144"/>
      <c r="M366" s="144"/>
      <c r="N366" s="144"/>
      <c r="O366" s="144"/>
      <c r="P366" s="144"/>
      <c r="Q366" s="164"/>
      <c r="R366" s="283"/>
      <c r="S366" s="189"/>
      <c r="T366" s="138"/>
      <c r="U366" s="138"/>
      <c r="V366" s="219" t="str">
        <f t="shared" si="38"/>
        <v/>
      </c>
      <c r="W366" s="220">
        <f t="shared" si="37"/>
        <v>1</v>
      </c>
    </row>
    <row r="367" spans="1:23" s="190" customFormat="1" x14ac:dyDescent="0.25">
      <c r="A367" s="143"/>
      <c r="B367" s="143"/>
      <c r="C367" s="143"/>
      <c r="D367" s="144"/>
      <c r="E367" s="143"/>
      <c r="F367" s="143"/>
      <c r="G367" s="143"/>
      <c r="H367" s="143"/>
      <c r="I367" s="163"/>
      <c r="J367" s="144"/>
      <c r="K367" s="144"/>
      <c r="L367" s="144"/>
      <c r="M367" s="144"/>
      <c r="N367" s="144"/>
      <c r="O367" s="144"/>
      <c r="P367" s="144"/>
      <c r="Q367" s="164"/>
      <c r="R367" s="283"/>
      <c r="S367" s="189"/>
      <c r="T367" s="138"/>
      <c r="U367" s="138"/>
      <c r="V367" s="219" t="str">
        <f t="shared" si="38"/>
        <v/>
      </c>
      <c r="W367" s="220">
        <f t="shared" si="37"/>
        <v>1</v>
      </c>
    </row>
    <row r="368" spans="1:23" s="190" customFormat="1" x14ac:dyDescent="0.25">
      <c r="A368" s="143"/>
      <c r="B368" s="143"/>
      <c r="C368" s="143"/>
      <c r="D368" s="144"/>
      <c r="E368" s="143"/>
      <c r="F368" s="143"/>
      <c r="G368" s="143"/>
      <c r="H368" s="143"/>
      <c r="I368" s="163"/>
      <c r="J368" s="144"/>
      <c r="K368" s="144"/>
      <c r="L368" s="144"/>
      <c r="M368" s="144"/>
      <c r="N368" s="144"/>
      <c r="O368" s="144"/>
      <c r="P368" s="144"/>
      <c r="Q368" s="164"/>
      <c r="R368" s="283"/>
      <c r="S368" s="189"/>
      <c r="T368" s="138"/>
      <c r="U368" s="138"/>
      <c r="V368" s="219" t="str">
        <f t="shared" si="38"/>
        <v/>
      </c>
      <c r="W368" s="220">
        <f t="shared" si="37"/>
        <v>1</v>
      </c>
    </row>
    <row r="369" spans="1:23" s="190" customFormat="1" x14ac:dyDescent="0.25">
      <c r="A369" s="143"/>
      <c r="B369" s="143"/>
      <c r="C369" s="143"/>
      <c r="D369" s="144"/>
      <c r="E369" s="143"/>
      <c r="F369" s="143"/>
      <c r="G369" s="143"/>
      <c r="H369" s="143"/>
      <c r="I369" s="163"/>
      <c r="J369" s="144"/>
      <c r="K369" s="144"/>
      <c r="L369" s="144"/>
      <c r="M369" s="144"/>
      <c r="N369" s="144"/>
      <c r="O369" s="144"/>
      <c r="P369" s="144"/>
      <c r="Q369" s="164"/>
      <c r="R369" s="283"/>
      <c r="S369" s="189"/>
      <c r="T369" s="138"/>
      <c r="U369" s="138"/>
      <c r="V369" s="219" t="str">
        <f t="shared" si="38"/>
        <v/>
      </c>
      <c r="W369" s="220">
        <f t="shared" si="37"/>
        <v>1</v>
      </c>
    </row>
    <row r="370" spans="1:23" s="190" customFormat="1" x14ac:dyDescent="0.25">
      <c r="A370" s="143"/>
      <c r="B370" s="143"/>
      <c r="C370" s="143"/>
      <c r="D370" s="144"/>
      <c r="E370" s="143"/>
      <c r="F370" s="143"/>
      <c r="G370" s="143"/>
      <c r="H370" s="143"/>
      <c r="I370" s="163"/>
      <c r="J370" s="144"/>
      <c r="K370" s="144"/>
      <c r="L370" s="144"/>
      <c r="M370" s="144"/>
      <c r="N370" s="144"/>
      <c r="O370" s="144"/>
      <c r="P370" s="144"/>
      <c r="Q370" s="164"/>
      <c r="R370" s="283"/>
      <c r="S370" s="189"/>
      <c r="T370" s="138"/>
      <c r="U370" s="138"/>
      <c r="V370" s="219" t="str">
        <f t="shared" si="38"/>
        <v/>
      </c>
      <c r="W370" s="220">
        <f t="shared" si="37"/>
        <v>1</v>
      </c>
    </row>
    <row r="371" spans="1:23" s="190" customFormat="1" x14ac:dyDescent="0.25">
      <c r="A371" s="143"/>
      <c r="B371" s="143"/>
      <c r="C371" s="143"/>
      <c r="D371" s="144"/>
      <c r="E371" s="143"/>
      <c r="F371" s="143"/>
      <c r="G371" s="143"/>
      <c r="H371" s="143"/>
      <c r="I371" s="163"/>
      <c r="J371" s="144"/>
      <c r="K371" s="144"/>
      <c r="L371" s="144"/>
      <c r="M371" s="144"/>
      <c r="N371" s="144"/>
      <c r="O371" s="144"/>
      <c r="P371" s="144"/>
      <c r="Q371" s="164"/>
      <c r="R371" s="283"/>
      <c r="S371" s="189"/>
      <c r="T371" s="138"/>
      <c r="U371" s="138"/>
      <c r="V371" s="219" t="str">
        <f t="shared" si="38"/>
        <v/>
      </c>
      <c r="W371" s="220">
        <f t="shared" si="37"/>
        <v>1</v>
      </c>
    </row>
    <row r="372" spans="1:23" s="190" customFormat="1" x14ac:dyDescent="0.25">
      <c r="A372" s="143"/>
      <c r="B372" s="143"/>
      <c r="C372" s="143"/>
      <c r="D372" s="144"/>
      <c r="E372" s="143"/>
      <c r="F372" s="143"/>
      <c r="G372" s="143"/>
      <c r="H372" s="143"/>
      <c r="I372" s="163"/>
      <c r="J372" s="144"/>
      <c r="K372" s="144"/>
      <c r="L372" s="144"/>
      <c r="M372" s="144"/>
      <c r="N372" s="144"/>
      <c r="O372" s="144"/>
      <c r="P372" s="144"/>
      <c r="Q372" s="164"/>
      <c r="R372" s="283"/>
      <c r="S372" s="189"/>
      <c r="T372" s="138"/>
      <c r="U372" s="138"/>
      <c r="V372" s="219" t="str">
        <f t="shared" si="38"/>
        <v/>
      </c>
      <c r="W372" s="220">
        <f t="shared" si="37"/>
        <v>1</v>
      </c>
    </row>
    <row r="373" spans="1:23" s="190" customFormat="1" x14ac:dyDescent="0.25">
      <c r="A373" s="143"/>
      <c r="B373" s="143"/>
      <c r="C373" s="143"/>
      <c r="D373" s="144"/>
      <c r="E373" s="143"/>
      <c r="F373" s="143"/>
      <c r="G373" s="143"/>
      <c r="H373" s="143"/>
      <c r="I373" s="163"/>
      <c r="J373" s="144"/>
      <c r="K373" s="144"/>
      <c r="L373" s="144"/>
      <c r="M373" s="144"/>
      <c r="N373" s="144"/>
      <c r="O373" s="144"/>
      <c r="P373" s="144"/>
      <c r="Q373" s="164"/>
      <c r="R373" s="283"/>
      <c r="S373" s="189"/>
      <c r="T373" s="138"/>
      <c r="U373" s="138"/>
      <c r="V373" s="219" t="str">
        <f t="shared" si="38"/>
        <v/>
      </c>
      <c r="W373" s="220">
        <f t="shared" si="37"/>
        <v>1</v>
      </c>
    </row>
    <row r="374" spans="1:23" s="190" customFormat="1" x14ac:dyDescent="0.25">
      <c r="A374" s="143"/>
      <c r="B374" s="143"/>
      <c r="C374" s="143"/>
      <c r="D374" s="144"/>
      <c r="E374" s="143"/>
      <c r="F374" s="143"/>
      <c r="G374" s="143"/>
      <c r="H374" s="143"/>
      <c r="I374" s="163"/>
      <c r="J374" s="144"/>
      <c r="K374" s="144"/>
      <c r="L374" s="144"/>
      <c r="M374" s="144"/>
      <c r="N374" s="144"/>
      <c r="O374" s="144"/>
      <c r="P374" s="144"/>
      <c r="Q374" s="164"/>
      <c r="R374" s="283"/>
      <c r="S374" s="189"/>
      <c r="T374" s="138"/>
      <c r="U374" s="138"/>
      <c r="V374" s="219" t="str">
        <f t="shared" si="38"/>
        <v/>
      </c>
      <c r="W374" s="220">
        <f t="shared" si="37"/>
        <v>1</v>
      </c>
    </row>
    <row r="375" spans="1:23" s="190" customFormat="1" x14ac:dyDescent="0.25">
      <c r="A375" s="143"/>
      <c r="B375" s="143"/>
      <c r="C375" s="143"/>
      <c r="D375" s="144"/>
      <c r="E375" s="143"/>
      <c r="F375" s="143"/>
      <c r="G375" s="143"/>
      <c r="H375" s="143"/>
      <c r="I375" s="163"/>
      <c r="J375" s="144"/>
      <c r="K375" s="144"/>
      <c r="L375" s="144"/>
      <c r="M375" s="144"/>
      <c r="N375" s="144"/>
      <c r="O375" s="144"/>
      <c r="P375" s="144"/>
      <c r="Q375" s="164"/>
      <c r="R375" s="283"/>
      <c r="S375" s="189"/>
      <c r="T375" s="138"/>
      <c r="U375" s="138"/>
      <c r="V375" s="219" t="str">
        <f t="shared" si="38"/>
        <v/>
      </c>
      <c r="W375" s="220">
        <f t="shared" si="37"/>
        <v>1</v>
      </c>
    </row>
    <row r="376" spans="1:23" s="190" customFormat="1" x14ac:dyDescent="0.25">
      <c r="A376" s="143"/>
      <c r="B376" s="143"/>
      <c r="C376" s="143"/>
      <c r="D376" s="144"/>
      <c r="E376" s="143"/>
      <c r="F376" s="143"/>
      <c r="G376" s="143"/>
      <c r="H376" s="143"/>
      <c r="I376" s="163"/>
      <c r="J376" s="144"/>
      <c r="K376" s="144"/>
      <c r="L376" s="144"/>
      <c r="M376" s="144"/>
      <c r="N376" s="144"/>
      <c r="O376" s="144"/>
      <c r="P376" s="144"/>
      <c r="Q376" s="164"/>
      <c r="R376" s="283"/>
      <c r="S376" s="189"/>
      <c r="T376" s="138"/>
      <c r="U376" s="138"/>
      <c r="V376" s="219" t="str">
        <f t="shared" si="38"/>
        <v/>
      </c>
      <c r="W376" s="220">
        <f t="shared" si="37"/>
        <v>1</v>
      </c>
    </row>
    <row r="377" spans="1:23" s="190" customFormat="1" x14ac:dyDescent="0.25">
      <c r="A377" s="143"/>
      <c r="B377" s="143"/>
      <c r="C377" s="143"/>
      <c r="D377" s="144"/>
      <c r="E377" s="143"/>
      <c r="F377" s="143"/>
      <c r="G377" s="143"/>
      <c r="H377" s="143"/>
      <c r="I377" s="163"/>
      <c r="J377" s="144"/>
      <c r="K377" s="144"/>
      <c r="L377" s="144"/>
      <c r="M377" s="144"/>
      <c r="N377" s="144"/>
      <c r="O377" s="144"/>
      <c r="P377" s="144"/>
      <c r="Q377" s="164"/>
      <c r="R377" s="283"/>
      <c r="S377" s="189"/>
      <c r="T377" s="138"/>
      <c r="U377" s="138"/>
      <c r="V377" s="219" t="str">
        <f t="shared" si="38"/>
        <v/>
      </c>
      <c r="W377" s="220">
        <f t="shared" si="37"/>
        <v>1</v>
      </c>
    </row>
    <row r="378" spans="1:23" s="190" customFormat="1" x14ac:dyDescent="0.25">
      <c r="A378" s="143"/>
      <c r="B378" s="143"/>
      <c r="C378" s="143"/>
      <c r="D378" s="144"/>
      <c r="E378" s="143"/>
      <c r="F378" s="143"/>
      <c r="G378" s="143"/>
      <c r="H378" s="143"/>
      <c r="I378" s="163"/>
      <c r="J378" s="144"/>
      <c r="K378" s="144"/>
      <c r="L378" s="144"/>
      <c r="M378" s="144"/>
      <c r="N378" s="144"/>
      <c r="O378" s="144"/>
      <c r="P378" s="144"/>
      <c r="Q378" s="164"/>
      <c r="R378" s="283"/>
      <c r="S378" s="189"/>
      <c r="T378" s="138"/>
      <c r="U378" s="138"/>
      <c r="V378" s="219" t="str">
        <f t="shared" si="38"/>
        <v/>
      </c>
      <c r="W378" s="220">
        <f t="shared" si="37"/>
        <v>1</v>
      </c>
    </row>
    <row r="379" spans="1:23" s="190" customFormat="1" x14ac:dyDescent="0.25">
      <c r="A379" s="143"/>
      <c r="B379" s="143"/>
      <c r="C379" s="143"/>
      <c r="D379" s="144"/>
      <c r="E379" s="143"/>
      <c r="F379" s="143"/>
      <c r="G379" s="143"/>
      <c r="H379" s="143"/>
      <c r="I379" s="163"/>
      <c r="J379" s="144"/>
      <c r="K379" s="144"/>
      <c r="L379" s="144"/>
      <c r="M379" s="144"/>
      <c r="N379" s="144"/>
      <c r="O379" s="144"/>
      <c r="P379" s="144"/>
      <c r="Q379" s="164"/>
      <c r="R379" s="283"/>
      <c r="S379" s="189"/>
      <c r="T379" s="138"/>
      <c r="U379" s="138"/>
      <c r="V379" s="219" t="str">
        <f t="shared" si="38"/>
        <v/>
      </c>
      <c r="W379" s="220">
        <f t="shared" si="37"/>
        <v>1</v>
      </c>
    </row>
    <row r="380" spans="1:23" s="190" customFormat="1" x14ac:dyDescent="0.25">
      <c r="A380" s="143"/>
      <c r="B380" s="143"/>
      <c r="C380" s="143"/>
      <c r="D380" s="144"/>
      <c r="E380" s="143"/>
      <c r="F380" s="143"/>
      <c r="G380" s="143"/>
      <c r="H380" s="143"/>
      <c r="I380" s="163"/>
      <c r="J380" s="144"/>
      <c r="K380" s="144"/>
      <c r="L380" s="144"/>
      <c r="M380" s="144"/>
      <c r="N380" s="144"/>
      <c r="O380" s="144"/>
      <c r="P380" s="144"/>
      <c r="Q380" s="164"/>
      <c r="R380" s="283"/>
      <c r="S380" s="189"/>
      <c r="T380" s="138"/>
      <c r="U380" s="138"/>
      <c r="V380" s="219" t="str">
        <f t="shared" si="38"/>
        <v/>
      </c>
      <c r="W380" s="220">
        <f t="shared" si="37"/>
        <v>1</v>
      </c>
    </row>
    <row r="381" spans="1:23" s="190" customFormat="1" x14ac:dyDescent="0.25">
      <c r="A381" s="143"/>
      <c r="B381" s="143"/>
      <c r="C381" s="143"/>
      <c r="D381" s="144"/>
      <c r="E381" s="143"/>
      <c r="F381" s="143"/>
      <c r="G381" s="143"/>
      <c r="H381" s="143"/>
      <c r="I381" s="163"/>
      <c r="J381" s="144"/>
      <c r="K381" s="144"/>
      <c r="L381" s="144"/>
      <c r="M381" s="144"/>
      <c r="N381" s="144"/>
      <c r="O381" s="144"/>
      <c r="P381" s="144"/>
      <c r="Q381" s="164"/>
      <c r="R381" s="283"/>
      <c r="S381" s="189"/>
      <c r="T381" s="138"/>
      <c r="U381" s="138"/>
      <c r="V381" s="219" t="str">
        <f t="shared" si="38"/>
        <v/>
      </c>
      <c r="W381" s="220">
        <f t="shared" si="37"/>
        <v>1</v>
      </c>
    </row>
    <row r="382" spans="1:23" s="190" customFormat="1" x14ac:dyDescent="0.25">
      <c r="A382" s="143"/>
      <c r="B382" s="143"/>
      <c r="C382" s="143"/>
      <c r="D382" s="144"/>
      <c r="E382" s="143"/>
      <c r="F382" s="143"/>
      <c r="G382" s="143"/>
      <c r="H382" s="143"/>
      <c r="I382" s="163"/>
      <c r="J382" s="144"/>
      <c r="K382" s="144"/>
      <c r="L382" s="144"/>
      <c r="M382" s="144"/>
      <c r="N382" s="144"/>
      <c r="O382" s="144"/>
      <c r="P382" s="144"/>
      <c r="Q382" s="164"/>
      <c r="R382" s="283"/>
      <c r="S382" s="189"/>
      <c r="T382" s="138"/>
      <c r="U382" s="138"/>
      <c r="V382" s="219" t="str">
        <f t="shared" si="38"/>
        <v/>
      </c>
      <c r="W382" s="220">
        <f t="shared" si="37"/>
        <v>1</v>
      </c>
    </row>
    <row r="383" spans="1:23" s="190" customFormat="1" x14ac:dyDescent="0.25">
      <c r="A383" s="143"/>
      <c r="B383" s="143"/>
      <c r="C383" s="143"/>
      <c r="D383" s="144"/>
      <c r="E383" s="143"/>
      <c r="F383" s="143"/>
      <c r="G383" s="143"/>
      <c r="H383" s="143"/>
      <c r="I383" s="163"/>
      <c r="J383" s="144"/>
      <c r="K383" s="144"/>
      <c r="L383" s="144"/>
      <c r="M383" s="144"/>
      <c r="N383" s="144"/>
      <c r="O383" s="144"/>
      <c r="P383" s="144"/>
      <c r="Q383" s="164"/>
      <c r="R383" s="283"/>
      <c r="S383" s="189"/>
      <c r="T383" s="138"/>
      <c r="U383" s="138"/>
      <c r="V383" s="219" t="str">
        <f t="shared" si="38"/>
        <v/>
      </c>
      <c r="W383" s="220">
        <f t="shared" si="37"/>
        <v>1</v>
      </c>
    </row>
    <row r="384" spans="1:23" s="190" customFormat="1" x14ac:dyDescent="0.25">
      <c r="A384" s="143"/>
      <c r="B384" s="143"/>
      <c r="C384" s="143"/>
      <c r="D384" s="144"/>
      <c r="E384" s="143"/>
      <c r="F384" s="143"/>
      <c r="G384" s="143"/>
      <c r="H384" s="143"/>
      <c r="I384" s="163"/>
      <c r="J384" s="144"/>
      <c r="K384" s="144"/>
      <c r="L384" s="144"/>
      <c r="M384" s="144"/>
      <c r="N384" s="144"/>
      <c r="O384" s="144"/>
      <c r="P384" s="144"/>
      <c r="Q384" s="164"/>
      <c r="R384" s="283"/>
      <c r="S384" s="189"/>
      <c r="T384" s="138"/>
      <c r="U384" s="138"/>
      <c r="V384" s="219" t="str">
        <f t="shared" si="38"/>
        <v/>
      </c>
      <c r="W384" s="220">
        <f t="shared" si="37"/>
        <v>1</v>
      </c>
    </row>
    <row r="385" spans="1:23" s="190" customFormat="1" x14ac:dyDescent="0.25">
      <c r="A385" s="143"/>
      <c r="B385" s="143"/>
      <c r="C385" s="143"/>
      <c r="D385" s="144"/>
      <c r="E385" s="143"/>
      <c r="F385" s="143"/>
      <c r="G385" s="143"/>
      <c r="H385" s="143"/>
      <c r="I385" s="163"/>
      <c r="J385" s="144"/>
      <c r="K385" s="144"/>
      <c r="L385" s="144"/>
      <c r="M385" s="144"/>
      <c r="N385" s="144"/>
      <c r="O385" s="144"/>
      <c r="P385" s="144"/>
      <c r="Q385" s="164"/>
      <c r="R385" s="283"/>
      <c r="S385" s="189"/>
      <c r="T385" s="138"/>
      <c r="U385" s="138"/>
      <c r="V385" s="219" t="str">
        <f t="shared" si="38"/>
        <v/>
      </c>
      <c r="W385" s="220">
        <f t="shared" si="37"/>
        <v>1</v>
      </c>
    </row>
    <row r="386" spans="1:23" s="190" customFormat="1" x14ac:dyDescent="0.25">
      <c r="A386" s="143"/>
      <c r="B386" s="143"/>
      <c r="C386" s="143"/>
      <c r="D386" s="144"/>
      <c r="E386" s="143"/>
      <c r="F386" s="143"/>
      <c r="G386" s="143"/>
      <c r="H386" s="143"/>
      <c r="I386" s="163"/>
      <c r="J386" s="144"/>
      <c r="K386" s="144"/>
      <c r="L386" s="144"/>
      <c r="M386" s="144"/>
      <c r="N386" s="144"/>
      <c r="O386" s="144"/>
      <c r="P386" s="144"/>
      <c r="Q386" s="164"/>
      <c r="R386" s="283"/>
      <c r="S386" s="189"/>
      <c r="T386" s="138"/>
      <c r="U386" s="138"/>
      <c r="V386" s="219" t="str">
        <f t="shared" si="38"/>
        <v/>
      </c>
      <c r="W386" s="220">
        <f t="shared" si="37"/>
        <v>1</v>
      </c>
    </row>
    <row r="387" spans="1:23" s="190" customFormat="1" x14ac:dyDescent="0.25">
      <c r="A387" s="143"/>
      <c r="B387" s="143"/>
      <c r="C387" s="143"/>
      <c r="D387" s="144"/>
      <c r="E387" s="143"/>
      <c r="F387" s="143"/>
      <c r="G387" s="143"/>
      <c r="H387" s="143"/>
      <c r="I387" s="163"/>
      <c r="J387" s="144"/>
      <c r="K387" s="144"/>
      <c r="L387" s="144"/>
      <c r="M387" s="144"/>
      <c r="N387" s="144"/>
      <c r="O387" s="144"/>
      <c r="P387" s="144"/>
      <c r="Q387" s="164"/>
      <c r="R387" s="283"/>
      <c r="S387" s="189"/>
      <c r="T387" s="138"/>
      <c r="U387" s="138"/>
      <c r="V387" s="219" t="str">
        <f t="shared" si="38"/>
        <v/>
      </c>
      <c r="W387" s="220">
        <f t="shared" si="37"/>
        <v>1</v>
      </c>
    </row>
    <row r="388" spans="1:23" s="190" customFormat="1" x14ac:dyDescent="0.25">
      <c r="A388" s="143"/>
      <c r="B388" s="143"/>
      <c r="C388" s="143"/>
      <c r="D388" s="144"/>
      <c r="E388" s="143"/>
      <c r="F388" s="143"/>
      <c r="G388" s="143"/>
      <c r="H388" s="143"/>
      <c r="I388" s="163"/>
      <c r="J388" s="144"/>
      <c r="K388" s="144"/>
      <c r="L388" s="144"/>
      <c r="M388" s="144"/>
      <c r="N388" s="144"/>
      <c r="O388" s="144"/>
      <c r="P388" s="144"/>
      <c r="Q388" s="164"/>
      <c r="R388" s="283"/>
      <c r="S388" s="189"/>
      <c r="T388" s="138"/>
      <c r="U388" s="138"/>
      <c r="V388" s="219" t="str">
        <f t="shared" si="38"/>
        <v/>
      </c>
      <c r="W388" s="220">
        <f t="shared" si="37"/>
        <v>1</v>
      </c>
    </row>
    <row r="389" spans="1:23" s="190" customFormat="1" x14ac:dyDescent="0.25">
      <c r="A389" s="143"/>
      <c r="B389" s="143"/>
      <c r="C389" s="143"/>
      <c r="D389" s="144"/>
      <c r="E389" s="143"/>
      <c r="F389" s="143"/>
      <c r="G389" s="143"/>
      <c r="H389" s="143"/>
      <c r="I389" s="163"/>
      <c r="J389" s="144"/>
      <c r="K389" s="144"/>
      <c r="L389" s="144"/>
      <c r="M389" s="144"/>
      <c r="N389" s="144"/>
      <c r="O389" s="144"/>
      <c r="P389" s="144"/>
      <c r="Q389" s="164"/>
      <c r="R389" s="283"/>
      <c r="S389" s="189"/>
      <c r="T389" s="138"/>
      <c r="U389" s="138"/>
      <c r="V389" s="219" t="str">
        <f t="shared" si="38"/>
        <v/>
      </c>
      <c r="W389" s="220">
        <f t="shared" si="37"/>
        <v>1</v>
      </c>
    </row>
    <row r="390" spans="1:23" s="190" customFormat="1" x14ac:dyDescent="0.25">
      <c r="A390" s="143"/>
      <c r="B390" s="143"/>
      <c r="C390" s="143"/>
      <c r="D390" s="144"/>
      <c r="E390" s="143"/>
      <c r="F390" s="143"/>
      <c r="G390" s="143"/>
      <c r="H390" s="143"/>
      <c r="I390" s="163"/>
      <c r="J390" s="144"/>
      <c r="K390" s="144"/>
      <c r="L390" s="144"/>
      <c r="M390" s="144"/>
      <c r="N390" s="144"/>
      <c r="O390" s="144"/>
      <c r="P390" s="144"/>
      <c r="Q390" s="164"/>
      <c r="R390" s="283"/>
      <c r="S390" s="189"/>
      <c r="T390" s="138"/>
      <c r="U390" s="138"/>
      <c r="V390" s="219" t="str">
        <f t="shared" si="38"/>
        <v/>
      </c>
      <c r="W390" s="220">
        <f t="shared" si="37"/>
        <v>1</v>
      </c>
    </row>
    <row r="391" spans="1:23" s="190" customFormat="1" x14ac:dyDescent="0.25">
      <c r="A391" s="143"/>
      <c r="B391" s="143"/>
      <c r="C391" s="143"/>
      <c r="D391" s="144"/>
      <c r="E391" s="143"/>
      <c r="F391" s="143"/>
      <c r="G391" s="143"/>
      <c r="H391" s="143"/>
      <c r="I391" s="163"/>
      <c r="J391" s="144"/>
      <c r="K391" s="144"/>
      <c r="L391" s="144"/>
      <c r="M391" s="144"/>
      <c r="N391" s="144"/>
      <c r="O391" s="144"/>
      <c r="P391" s="144"/>
      <c r="Q391" s="164"/>
      <c r="R391" s="283"/>
      <c r="S391" s="189"/>
      <c r="T391" s="138"/>
      <c r="U391" s="138"/>
      <c r="V391" s="219" t="str">
        <f t="shared" si="38"/>
        <v/>
      </c>
      <c r="W391" s="220">
        <f t="shared" si="37"/>
        <v>1</v>
      </c>
    </row>
    <row r="392" spans="1:23" s="190" customFormat="1" x14ac:dyDescent="0.25">
      <c r="A392" s="143"/>
      <c r="B392" s="143"/>
      <c r="C392" s="143"/>
      <c r="D392" s="144"/>
      <c r="E392" s="143"/>
      <c r="F392" s="143"/>
      <c r="G392" s="143"/>
      <c r="H392" s="143"/>
      <c r="I392" s="163"/>
      <c r="J392" s="144"/>
      <c r="K392" s="144"/>
      <c r="L392" s="144"/>
      <c r="M392" s="144"/>
      <c r="N392" s="144"/>
      <c r="O392" s="144"/>
      <c r="P392" s="144"/>
      <c r="Q392" s="164"/>
      <c r="R392" s="283"/>
      <c r="S392" s="189"/>
      <c r="T392" s="138"/>
      <c r="U392" s="138"/>
      <c r="V392" s="219" t="str">
        <f t="shared" si="38"/>
        <v/>
      </c>
      <c r="W392" s="220">
        <f t="shared" si="37"/>
        <v>1</v>
      </c>
    </row>
    <row r="393" spans="1:23" s="190" customFormat="1" x14ac:dyDescent="0.25">
      <c r="A393" s="143"/>
      <c r="B393" s="143"/>
      <c r="C393" s="143"/>
      <c r="D393" s="144"/>
      <c r="E393" s="143"/>
      <c r="F393" s="143"/>
      <c r="G393" s="143"/>
      <c r="H393" s="143"/>
      <c r="I393" s="163"/>
      <c r="J393" s="144"/>
      <c r="K393" s="144"/>
      <c r="L393" s="144"/>
      <c r="M393" s="144"/>
      <c r="N393" s="144"/>
      <c r="O393" s="144"/>
      <c r="P393" s="144"/>
      <c r="Q393" s="164"/>
      <c r="R393" s="283"/>
      <c r="S393" s="189"/>
      <c r="T393" s="138"/>
      <c r="U393" s="138"/>
      <c r="V393" s="219" t="str">
        <f t="shared" si="38"/>
        <v/>
      </c>
      <c r="W393" s="220">
        <f t="shared" si="37"/>
        <v>1</v>
      </c>
    </row>
    <row r="394" spans="1:23" s="190" customFormat="1" x14ac:dyDescent="0.25">
      <c r="A394" s="143"/>
      <c r="B394" s="143"/>
      <c r="C394" s="143"/>
      <c r="D394" s="144"/>
      <c r="E394" s="143"/>
      <c r="F394" s="143"/>
      <c r="G394" s="143"/>
      <c r="H394" s="143"/>
      <c r="I394" s="163"/>
      <c r="J394" s="144"/>
      <c r="K394" s="144"/>
      <c r="L394" s="144"/>
      <c r="M394" s="144"/>
      <c r="N394" s="144"/>
      <c r="O394" s="144"/>
      <c r="P394" s="144"/>
      <c r="Q394" s="164"/>
      <c r="R394" s="283"/>
      <c r="S394" s="189"/>
      <c r="T394" s="138"/>
      <c r="U394" s="138"/>
      <c r="V394" s="219" t="str">
        <f t="shared" si="38"/>
        <v/>
      </c>
      <c r="W394" s="220">
        <f t="shared" si="37"/>
        <v>1</v>
      </c>
    </row>
    <row r="395" spans="1:23" s="190" customFormat="1" x14ac:dyDescent="0.25">
      <c r="A395" s="143"/>
      <c r="B395" s="143"/>
      <c r="C395" s="143"/>
      <c r="D395" s="144"/>
      <c r="E395" s="143"/>
      <c r="F395" s="143"/>
      <c r="G395" s="143"/>
      <c r="H395" s="143"/>
      <c r="I395" s="163"/>
      <c r="J395" s="144"/>
      <c r="K395" s="144"/>
      <c r="L395" s="144"/>
      <c r="M395" s="144"/>
      <c r="N395" s="144"/>
      <c r="O395" s="144"/>
      <c r="P395" s="144"/>
      <c r="Q395" s="164"/>
      <c r="R395" s="283"/>
      <c r="S395" s="189"/>
      <c r="T395" s="138"/>
      <c r="U395" s="138"/>
      <c r="V395" s="219" t="str">
        <f t="shared" si="38"/>
        <v/>
      </c>
      <c r="W395" s="220">
        <f t="shared" si="37"/>
        <v>1</v>
      </c>
    </row>
    <row r="396" spans="1:23" s="190" customFormat="1" x14ac:dyDescent="0.25">
      <c r="A396" s="143"/>
      <c r="B396" s="143"/>
      <c r="C396" s="143"/>
      <c r="D396" s="144"/>
      <c r="E396" s="143"/>
      <c r="F396" s="143"/>
      <c r="G396" s="143"/>
      <c r="H396" s="143"/>
      <c r="I396" s="163"/>
      <c r="J396" s="144"/>
      <c r="K396" s="144"/>
      <c r="L396" s="144"/>
      <c r="M396" s="144"/>
      <c r="N396" s="144"/>
      <c r="O396" s="144"/>
      <c r="P396" s="144"/>
      <c r="Q396" s="164"/>
      <c r="R396" s="283"/>
      <c r="S396" s="189"/>
      <c r="T396" s="138"/>
      <c r="U396" s="138"/>
      <c r="V396" s="219" t="str">
        <f t="shared" si="38"/>
        <v/>
      </c>
      <c r="W396" s="220">
        <f t="shared" si="37"/>
        <v>1</v>
      </c>
    </row>
    <row r="397" spans="1:23" s="190" customFormat="1" x14ac:dyDescent="0.25">
      <c r="A397" s="143"/>
      <c r="B397" s="143"/>
      <c r="C397" s="143"/>
      <c r="D397" s="144"/>
      <c r="E397" s="143"/>
      <c r="F397" s="143"/>
      <c r="G397" s="143"/>
      <c r="H397" s="143"/>
      <c r="I397" s="163"/>
      <c r="J397" s="144"/>
      <c r="K397" s="144"/>
      <c r="L397" s="144"/>
      <c r="M397" s="144"/>
      <c r="N397" s="144"/>
      <c r="O397" s="144"/>
      <c r="P397" s="144"/>
      <c r="Q397" s="164"/>
      <c r="R397" s="283"/>
      <c r="S397" s="189"/>
      <c r="T397" s="138"/>
      <c r="U397" s="138"/>
      <c r="V397" s="219" t="str">
        <f t="shared" si="38"/>
        <v/>
      </c>
      <c r="W397" s="220">
        <f t="shared" si="37"/>
        <v>1</v>
      </c>
    </row>
    <row r="398" spans="1:23" s="190" customFormat="1" x14ac:dyDescent="0.25">
      <c r="A398" s="143"/>
      <c r="B398" s="143"/>
      <c r="C398" s="143"/>
      <c r="D398" s="144"/>
      <c r="E398" s="143"/>
      <c r="F398" s="143"/>
      <c r="G398" s="143"/>
      <c r="H398" s="143"/>
      <c r="I398" s="163"/>
      <c r="J398" s="144"/>
      <c r="K398" s="144"/>
      <c r="L398" s="144"/>
      <c r="M398" s="144"/>
      <c r="N398" s="144"/>
      <c r="O398" s="144"/>
      <c r="P398" s="144"/>
      <c r="Q398" s="164"/>
      <c r="R398" s="283"/>
      <c r="S398" s="189"/>
      <c r="T398" s="138"/>
      <c r="U398" s="138"/>
      <c r="V398" s="219" t="str">
        <f t="shared" si="38"/>
        <v/>
      </c>
      <c r="W398" s="220">
        <f t="shared" si="37"/>
        <v>1</v>
      </c>
    </row>
    <row r="399" spans="1:23" s="190" customFormat="1" x14ac:dyDescent="0.25">
      <c r="A399" s="143"/>
      <c r="B399" s="143"/>
      <c r="C399" s="143"/>
      <c r="D399" s="144"/>
      <c r="E399" s="143"/>
      <c r="F399" s="143"/>
      <c r="G399" s="143"/>
      <c r="H399" s="143"/>
      <c r="I399" s="163"/>
      <c r="J399" s="144"/>
      <c r="K399" s="144"/>
      <c r="L399" s="144"/>
      <c r="M399" s="144"/>
      <c r="N399" s="144"/>
      <c r="O399" s="144"/>
      <c r="P399" s="144"/>
      <c r="Q399" s="164"/>
      <c r="R399" s="283"/>
      <c r="S399" s="189"/>
      <c r="T399" s="138"/>
      <c r="U399" s="138"/>
      <c r="V399" s="219" t="str">
        <f t="shared" si="38"/>
        <v/>
      </c>
      <c r="W399" s="220">
        <f t="shared" si="37"/>
        <v>1</v>
      </c>
    </row>
    <row r="400" spans="1:23" s="190" customFormat="1" x14ac:dyDescent="0.25">
      <c r="A400" s="143"/>
      <c r="B400" s="143"/>
      <c r="C400" s="143"/>
      <c r="D400" s="144"/>
      <c r="E400" s="143"/>
      <c r="F400" s="143"/>
      <c r="G400" s="143"/>
      <c r="H400" s="143"/>
      <c r="I400" s="163"/>
      <c r="J400" s="144"/>
      <c r="K400" s="144"/>
      <c r="L400" s="144"/>
      <c r="M400" s="144"/>
      <c r="N400" s="144"/>
      <c r="O400" s="144"/>
      <c r="P400" s="144"/>
      <c r="Q400" s="164"/>
      <c r="R400" s="283"/>
      <c r="S400" s="189"/>
      <c r="T400" s="138"/>
      <c r="U400" s="138"/>
      <c r="V400" s="219" t="str">
        <f t="shared" si="38"/>
        <v/>
      </c>
      <c r="W400" s="220">
        <f t="shared" si="37"/>
        <v>1</v>
      </c>
    </row>
    <row r="401" spans="1:23" s="190" customFormat="1" x14ac:dyDescent="0.25">
      <c r="A401" s="143"/>
      <c r="B401" s="143"/>
      <c r="C401" s="143"/>
      <c r="D401" s="144"/>
      <c r="E401" s="143"/>
      <c r="F401" s="143"/>
      <c r="G401" s="143"/>
      <c r="H401" s="143"/>
      <c r="I401" s="163"/>
      <c r="J401" s="144"/>
      <c r="K401" s="144"/>
      <c r="L401" s="144"/>
      <c r="M401" s="144"/>
      <c r="N401" s="144"/>
      <c r="O401" s="144"/>
      <c r="P401" s="144"/>
      <c r="Q401" s="164"/>
      <c r="R401" s="283"/>
      <c r="S401" s="189"/>
      <c r="T401" s="138"/>
      <c r="U401" s="138"/>
      <c r="V401" s="219" t="str">
        <f t="shared" si="38"/>
        <v/>
      </c>
      <c r="W401" s="220">
        <f t="shared" si="37"/>
        <v>1</v>
      </c>
    </row>
    <row r="402" spans="1:23" s="190" customFormat="1" x14ac:dyDescent="0.25">
      <c r="A402" s="143"/>
      <c r="B402" s="143"/>
      <c r="C402" s="143"/>
      <c r="D402" s="144"/>
      <c r="E402" s="143"/>
      <c r="F402" s="143"/>
      <c r="G402" s="143"/>
      <c r="H402" s="143"/>
      <c r="I402" s="163"/>
      <c r="J402" s="144"/>
      <c r="K402" s="144"/>
      <c r="L402" s="144"/>
      <c r="M402" s="144"/>
      <c r="N402" s="144"/>
      <c r="O402" s="144"/>
      <c r="P402" s="144"/>
      <c r="Q402" s="164"/>
      <c r="R402" s="283"/>
      <c r="S402" s="189"/>
      <c r="T402" s="138"/>
      <c r="U402" s="138"/>
      <c r="V402" s="219" t="str">
        <f t="shared" si="38"/>
        <v/>
      </c>
      <c r="W402" s="220">
        <f t="shared" ref="W402:W465" si="39">1-(R402/100)</f>
        <v>1</v>
      </c>
    </row>
    <row r="403" spans="1:23" s="190" customFormat="1" x14ac:dyDescent="0.25">
      <c r="A403" s="143"/>
      <c r="B403" s="143"/>
      <c r="C403" s="143"/>
      <c r="D403" s="144"/>
      <c r="E403" s="143"/>
      <c r="F403" s="143"/>
      <c r="G403" s="143"/>
      <c r="H403" s="143"/>
      <c r="I403" s="163"/>
      <c r="J403" s="144"/>
      <c r="K403" s="144"/>
      <c r="L403" s="144"/>
      <c r="M403" s="144"/>
      <c r="N403" s="144"/>
      <c r="O403" s="144"/>
      <c r="P403" s="144"/>
      <c r="Q403" s="164"/>
      <c r="R403" s="283"/>
      <c r="S403" s="189"/>
      <c r="T403" s="138"/>
      <c r="U403" s="138"/>
      <c r="V403" s="219" t="str">
        <f t="shared" si="38"/>
        <v/>
      </c>
      <c r="W403" s="220">
        <f t="shared" si="39"/>
        <v>1</v>
      </c>
    </row>
    <row r="404" spans="1:23" s="190" customFormat="1" x14ac:dyDescent="0.25">
      <c r="A404" s="143"/>
      <c r="B404" s="143"/>
      <c r="C404" s="143"/>
      <c r="D404" s="144"/>
      <c r="E404" s="143"/>
      <c r="F404" s="143"/>
      <c r="G404" s="143"/>
      <c r="H404" s="143"/>
      <c r="I404" s="163"/>
      <c r="J404" s="144"/>
      <c r="K404" s="144"/>
      <c r="L404" s="144"/>
      <c r="M404" s="144"/>
      <c r="N404" s="144"/>
      <c r="O404" s="144"/>
      <c r="P404" s="144"/>
      <c r="Q404" s="164"/>
      <c r="R404" s="283"/>
      <c r="S404" s="189"/>
      <c r="T404" s="138"/>
      <c r="U404" s="138"/>
      <c r="V404" s="219" t="str">
        <f t="shared" si="38"/>
        <v/>
      </c>
      <c r="W404" s="220">
        <f t="shared" si="39"/>
        <v>1</v>
      </c>
    </row>
    <row r="405" spans="1:23" s="190" customFormat="1" x14ac:dyDescent="0.25">
      <c r="A405" s="143"/>
      <c r="B405" s="143"/>
      <c r="C405" s="143"/>
      <c r="D405" s="144"/>
      <c r="E405" s="143"/>
      <c r="F405" s="143"/>
      <c r="G405" s="143"/>
      <c r="H405" s="143"/>
      <c r="I405" s="163"/>
      <c r="J405" s="144"/>
      <c r="K405" s="144"/>
      <c r="L405" s="144"/>
      <c r="M405" s="144"/>
      <c r="N405" s="144"/>
      <c r="O405" s="144"/>
      <c r="P405" s="144"/>
      <c r="Q405" s="164"/>
      <c r="R405" s="283"/>
      <c r="S405" s="189"/>
      <c r="T405" s="138"/>
      <c r="U405" s="138"/>
      <c r="V405" s="219" t="str">
        <f t="shared" si="38"/>
        <v/>
      </c>
      <c r="W405" s="220">
        <f t="shared" si="39"/>
        <v>1</v>
      </c>
    </row>
    <row r="406" spans="1:23" s="190" customFormat="1" x14ac:dyDescent="0.25">
      <c r="A406" s="143"/>
      <c r="B406" s="143"/>
      <c r="C406" s="143"/>
      <c r="D406" s="144"/>
      <c r="E406" s="143"/>
      <c r="F406" s="143"/>
      <c r="G406" s="143"/>
      <c r="H406" s="143"/>
      <c r="I406" s="163"/>
      <c r="J406" s="144"/>
      <c r="K406" s="144"/>
      <c r="L406" s="144"/>
      <c r="M406" s="144"/>
      <c r="N406" s="144"/>
      <c r="O406" s="144"/>
      <c r="P406" s="144"/>
      <c r="Q406" s="164"/>
      <c r="R406" s="283"/>
      <c r="S406" s="189"/>
      <c r="T406" s="138"/>
      <c r="U406" s="138"/>
      <c r="V406" s="219" t="str">
        <f t="shared" si="38"/>
        <v/>
      </c>
      <c r="W406" s="220">
        <f t="shared" si="39"/>
        <v>1</v>
      </c>
    </row>
    <row r="407" spans="1:23" s="190" customFormat="1" x14ac:dyDescent="0.25">
      <c r="A407" s="143"/>
      <c r="B407" s="143"/>
      <c r="C407" s="143"/>
      <c r="D407" s="144"/>
      <c r="E407" s="143"/>
      <c r="F407" s="143"/>
      <c r="G407" s="143"/>
      <c r="H407" s="143"/>
      <c r="I407" s="163"/>
      <c r="J407" s="144"/>
      <c r="K407" s="144"/>
      <c r="L407" s="144"/>
      <c r="M407" s="144"/>
      <c r="N407" s="144"/>
      <c r="O407" s="144"/>
      <c r="P407" s="144"/>
      <c r="Q407" s="164"/>
      <c r="R407" s="283"/>
      <c r="S407" s="189"/>
      <c r="T407" s="138"/>
      <c r="U407" s="138"/>
      <c r="V407" s="219" t="str">
        <f t="shared" si="38"/>
        <v/>
      </c>
      <c r="W407" s="220">
        <f t="shared" si="39"/>
        <v>1</v>
      </c>
    </row>
    <row r="408" spans="1:23" s="190" customFormat="1" x14ac:dyDescent="0.25">
      <c r="A408" s="143"/>
      <c r="B408" s="143"/>
      <c r="C408" s="143"/>
      <c r="D408" s="144"/>
      <c r="E408" s="143"/>
      <c r="F408" s="143"/>
      <c r="G408" s="143"/>
      <c r="H408" s="143"/>
      <c r="I408" s="163"/>
      <c r="J408" s="144"/>
      <c r="K408" s="144"/>
      <c r="L408" s="144"/>
      <c r="M408" s="144"/>
      <c r="N408" s="144"/>
      <c r="O408" s="144"/>
      <c r="P408" s="144"/>
      <c r="Q408" s="164"/>
      <c r="R408" s="283"/>
      <c r="S408" s="189"/>
      <c r="T408" s="138"/>
      <c r="U408" s="138"/>
      <c r="V408" s="219" t="str">
        <f t="shared" si="38"/>
        <v/>
      </c>
      <c r="W408" s="220">
        <f t="shared" si="39"/>
        <v>1</v>
      </c>
    </row>
    <row r="409" spans="1:23" s="190" customFormat="1" x14ac:dyDescent="0.25">
      <c r="A409" s="143"/>
      <c r="B409" s="143"/>
      <c r="C409" s="143"/>
      <c r="D409" s="144"/>
      <c r="E409" s="143"/>
      <c r="F409" s="143"/>
      <c r="G409" s="143"/>
      <c r="H409" s="143"/>
      <c r="I409" s="163"/>
      <c r="J409" s="144"/>
      <c r="K409" s="144"/>
      <c r="L409" s="144"/>
      <c r="M409" s="144"/>
      <c r="N409" s="144"/>
      <c r="O409" s="144"/>
      <c r="P409" s="144"/>
      <c r="Q409" s="164"/>
      <c r="R409" s="283"/>
      <c r="S409" s="189"/>
      <c r="T409" s="138"/>
      <c r="U409" s="138"/>
      <c r="V409" s="219" t="str">
        <f t="shared" si="38"/>
        <v/>
      </c>
      <c r="W409" s="220">
        <f t="shared" si="39"/>
        <v>1</v>
      </c>
    </row>
    <row r="410" spans="1:23" s="190" customFormat="1" x14ac:dyDescent="0.25">
      <c r="A410" s="143"/>
      <c r="B410" s="143"/>
      <c r="C410" s="143"/>
      <c r="D410" s="144"/>
      <c r="E410" s="143"/>
      <c r="F410" s="143"/>
      <c r="G410" s="143"/>
      <c r="H410" s="143"/>
      <c r="I410" s="163"/>
      <c r="J410" s="144"/>
      <c r="K410" s="144"/>
      <c r="L410" s="144"/>
      <c r="M410" s="144"/>
      <c r="N410" s="144"/>
      <c r="O410" s="144"/>
      <c r="P410" s="144"/>
      <c r="Q410" s="164"/>
      <c r="R410" s="283"/>
      <c r="S410" s="189"/>
      <c r="T410" s="138"/>
      <c r="U410" s="138"/>
      <c r="V410" s="219" t="str">
        <f t="shared" si="38"/>
        <v/>
      </c>
      <c r="W410" s="220">
        <f t="shared" si="39"/>
        <v>1</v>
      </c>
    </row>
    <row r="411" spans="1:23" s="190" customFormat="1" x14ac:dyDescent="0.25">
      <c r="A411" s="143"/>
      <c r="B411" s="143"/>
      <c r="C411" s="143"/>
      <c r="D411" s="144"/>
      <c r="E411" s="143"/>
      <c r="F411" s="143"/>
      <c r="G411" s="143"/>
      <c r="H411" s="143"/>
      <c r="I411" s="163"/>
      <c r="J411" s="144"/>
      <c r="K411" s="144"/>
      <c r="L411" s="144"/>
      <c r="M411" s="144"/>
      <c r="N411" s="144"/>
      <c r="O411" s="144"/>
      <c r="P411" s="144"/>
      <c r="Q411" s="164"/>
      <c r="R411" s="283"/>
      <c r="S411" s="189"/>
      <c r="T411" s="138"/>
      <c r="U411" s="138"/>
      <c r="V411" s="219" t="str">
        <f t="shared" si="38"/>
        <v/>
      </c>
      <c r="W411" s="220">
        <f t="shared" si="39"/>
        <v>1</v>
      </c>
    </row>
    <row r="412" spans="1:23" s="190" customFormat="1" x14ac:dyDescent="0.25">
      <c r="A412" s="143"/>
      <c r="B412" s="143"/>
      <c r="C412" s="143"/>
      <c r="D412" s="144"/>
      <c r="E412" s="143"/>
      <c r="F412" s="143"/>
      <c r="G412" s="143"/>
      <c r="H412" s="143"/>
      <c r="I412" s="163"/>
      <c r="J412" s="144"/>
      <c r="K412" s="144"/>
      <c r="L412" s="144"/>
      <c r="M412" s="144"/>
      <c r="N412" s="144"/>
      <c r="O412" s="144"/>
      <c r="P412" s="144"/>
      <c r="Q412" s="164"/>
      <c r="R412" s="283"/>
      <c r="S412" s="189"/>
      <c r="T412" s="138"/>
      <c r="U412" s="138"/>
      <c r="V412" s="219" t="str">
        <f t="shared" si="38"/>
        <v/>
      </c>
      <c r="W412" s="220">
        <f t="shared" si="39"/>
        <v>1</v>
      </c>
    </row>
    <row r="413" spans="1:23" s="190" customFormat="1" x14ac:dyDescent="0.25">
      <c r="A413" s="143"/>
      <c r="B413" s="143"/>
      <c r="C413" s="143"/>
      <c r="D413" s="144"/>
      <c r="E413" s="143"/>
      <c r="F413" s="143"/>
      <c r="G413" s="143"/>
      <c r="H413" s="143"/>
      <c r="I413" s="163"/>
      <c r="J413" s="144"/>
      <c r="K413" s="144"/>
      <c r="L413" s="144"/>
      <c r="M413" s="144"/>
      <c r="N413" s="144"/>
      <c r="O413" s="144"/>
      <c r="P413" s="144"/>
      <c r="Q413" s="164"/>
      <c r="R413" s="283"/>
      <c r="S413" s="189"/>
      <c r="T413" s="138"/>
      <c r="U413" s="138"/>
      <c r="V413" s="219" t="str">
        <f t="shared" ref="V413:V476" si="40">LEFT(J410,3)</f>
        <v/>
      </c>
      <c r="W413" s="220">
        <f t="shared" si="39"/>
        <v>1</v>
      </c>
    </row>
    <row r="414" spans="1:23" s="190" customFormat="1" x14ac:dyDescent="0.25">
      <c r="A414" s="143"/>
      <c r="B414" s="143"/>
      <c r="C414" s="143"/>
      <c r="D414" s="144"/>
      <c r="E414" s="143"/>
      <c r="F414" s="143"/>
      <c r="G414" s="143"/>
      <c r="H414" s="143"/>
      <c r="I414" s="163"/>
      <c r="J414" s="144"/>
      <c r="K414" s="144"/>
      <c r="L414" s="144"/>
      <c r="M414" s="144"/>
      <c r="N414" s="144"/>
      <c r="O414" s="144"/>
      <c r="P414" s="144"/>
      <c r="Q414" s="164"/>
      <c r="R414" s="283"/>
      <c r="S414" s="189"/>
      <c r="T414" s="138"/>
      <c r="U414" s="138"/>
      <c r="V414" s="219" t="str">
        <f t="shared" si="40"/>
        <v/>
      </c>
      <c r="W414" s="220">
        <f t="shared" si="39"/>
        <v>1</v>
      </c>
    </row>
    <row r="415" spans="1:23" s="190" customFormat="1" x14ac:dyDescent="0.25">
      <c r="A415" s="143"/>
      <c r="B415" s="143"/>
      <c r="C415" s="143"/>
      <c r="D415" s="144"/>
      <c r="E415" s="143"/>
      <c r="F415" s="143"/>
      <c r="G415" s="143"/>
      <c r="H415" s="143"/>
      <c r="I415" s="163"/>
      <c r="J415" s="144"/>
      <c r="K415" s="144"/>
      <c r="L415" s="144"/>
      <c r="M415" s="144"/>
      <c r="N415" s="144"/>
      <c r="O415" s="144"/>
      <c r="P415" s="144"/>
      <c r="Q415" s="164"/>
      <c r="R415" s="283"/>
      <c r="S415" s="189"/>
      <c r="T415" s="138"/>
      <c r="U415" s="138"/>
      <c r="V415" s="219" t="str">
        <f t="shared" si="40"/>
        <v/>
      </c>
      <c r="W415" s="220">
        <f t="shared" si="39"/>
        <v>1</v>
      </c>
    </row>
    <row r="416" spans="1:23" s="190" customFormat="1" x14ac:dyDescent="0.25">
      <c r="A416" s="143"/>
      <c r="B416" s="143"/>
      <c r="C416" s="143"/>
      <c r="D416" s="144"/>
      <c r="E416" s="143"/>
      <c r="F416" s="143"/>
      <c r="G416" s="143"/>
      <c r="H416" s="143"/>
      <c r="I416" s="163"/>
      <c r="J416" s="144"/>
      <c r="K416" s="144"/>
      <c r="L416" s="144"/>
      <c r="M416" s="144"/>
      <c r="N416" s="144"/>
      <c r="O416" s="144"/>
      <c r="P416" s="144"/>
      <c r="Q416" s="164"/>
      <c r="R416" s="283"/>
      <c r="S416" s="189"/>
      <c r="T416" s="138"/>
      <c r="U416" s="138"/>
      <c r="V416" s="219" t="str">
        <f t="shared" si="40"/>
        <v/>
      </c>
      <c r="W416" s="220">
        <f t="shared" si="39"/>
        <v>1</v>
      </c>
    </row>
    <row r="417" spans="1:23" s="190" customFormat="1" x14ac:dyDescent="0.25">
      <c r="A417" s="143"/>
      <c r="B417" s="143"/>
      <c r="C417" s="143"/>
      <c r="D417" s="144"/>
      <c r="E417" s="143"/>
      <c r="F417" s="143"/>
      <c r="G417" s="143"/>
      <c r="H417" s="143"/>
      <c r="I417" s="163"/>
      <c r="J417" s="144"/>
      <c r="K417" s="144"/>
      <c r="L417" s="144"/>
      <c r="M417" s="144"/>
      <c r="N417" s="144"/>
      <c r="O417" s="144"/>
      <c r="P417" s="144"/>
      <c r="Q417" s="164"/>
      <c r="R417" s="283"/>
      <c r="S417" s="189"/>
      <c r="T417" s="138"/>
      <c r="U417" s="138"/>
      <c r="V417" s="219" t="str">
        <f t="shared" si="40"/>
        <v/>
      </c>
      <c r="W417" s="220">
        <f t="shared" si="39"/>
        <v>1</v>
      </c>
    </row>
    <row r="418" spans="1:23" s="190" customFormat="1" x14ac:dyDescent="0.25">
      <c r="A418" s="143"/>
      <c r="B418" s="143"/>
      <c r="C418" s="143"/>
      <c r="D418" s="144"/>
      <c r="E418" s="143"/>
      <c r="F418" s="143"/>
      <c r="G418" s="143"/>
      <c r="H418" s="143"/>
      <c r="I418" s="163"/>
      <c r="J418" s="144"/>
      <c r="K418" s="144"/>
      <c r="L418" s="144"/>
      <c r="M418" s="144"/>
      <c r="N418" s="144"/>
      <c r="O418" s="144"/>
      <c r="P418" s="144"/>
      <c r="Q418" s="164"/>
      <c r="R418" s="283"/>
      <c r="S418" s="189"/>
      <c r="T418" s="138"/>
      <c r="U418" s="138"/>
      <c r="V418" s="219" t="str">
        <f t="shared" si="40"/>
        <v/>
      </c>
      <c r="W418" s="220">
        <f t="shared" si="39"/>
        <v>1</v>
      </c>
    </row>
    <row r="419" spans="1:23" s="190" customFormat="1" x14ac:dyDescent="0.25">
      <c r="A419" s="143"/>
      <c r="B419" s="143"/>
      <c r="C419" s="143"/>
      <c r="D419" s="144"/>
      <c r="E419" s="143"/>
      <c r="F419" s="143"/>
      <c r="G419" s="143"/>
      <c r="H419" s="143"/>
      <c r="I419" s="163"/>
      <c r="J419" s="144"/>
      <c r="K419" s="144"/>
      <c r="L419" s="144"/>
      <c r="M419" s="144"/>
      <c r="N419" s="144"/>
      <c r="O419" s="144"/>
      <c r="P419" s="144"/>
      <c r="Q419" s="164"/>
      <c r="R419" s="283"/>
      <c r="S419" s="189"/>
      <c r="T419" s="138"/>
      <c r="U419" s="138"/>
      <c r="V419" s="219" t="str">
        <f t="shared" si="40"/>
        <v/>
      </c>
      <c r="W419" s="220">
        <f t="shared" si="39"/>
        <v>1</v>
      </c>
    </row>
    <row r="420" spans="1:23" s="190" customFormat="1" x14ac:dyDescent="0.25">
      <c r="A420" s="143"/>
      <c r="B420" s="143"/>
      <c r="C420" s="143"/>
      <c r="D420" s="144"/>
      <c r="E420" s="143"/>
      <c r="F420" s="143"/>
      <c r="G420" s="143"/>
      <c r="H420" s="143"/>
      <c r="I420" s="163"/>
      <c r="J420" s="144"/>
      <c r="K420" s="144"/>
      <c r="L420" s="144"/>
      <c r="M420" s="144"/>
      <c r="N420" s="144"/>
      <c r="O420" s="144"/>
      <c r="P420" s="144"/>
      <c r="Q420" s="164"/>
      <c r="R420" s="283"/>
      <c r="S420" s="189"/>
      <c r="T420" s="138"/>
      <c r="U420" s="138"/>
      <c r="V420" s="219" t="str">
        <f t="shared" si="40"/>
        <v/>
      </c>
      <c r="W420" s="220">
        <f t="shared" si="39"/>
        <v>1</v>
      </c>
    </row>
    <row r="421" spans="1:23" s="190" customFormat="1" x14ac:dyDescent="0.25">
      <c r="A421" s="143"/>
      <c r="B421" s="143"/>
      <c r="C421" s="143"/>
      <c r="D421" s="144"/>
      <c r="E421" s="143"/>
      <c r="F421" s="143"/>
      <c r="G421" s="143"/>
      <c r="H421" s="143"/>
      <c r="I421" s="163"/>
      <c r="J421" s="144"/>
      <c r="K421" s="144"/>
      <c r="L421" s="144"/>
      <c r="M421" s="144"/>
      <c r="N421" s="144"/>
      <c r="O421" s="144"/>
      <c r="P421" s="144"/>
      <c r="Q421" s="164"/>
      <c r="R421" s="283"/>
      <c r="S421" s="189"/>
      <c r="T421" s="138"/>
      <c r="U421" s="138"/>
      <c r="V421" s="219" t="str">
        <f t="shared" si="40"/>
        <v/>
      </c>
      <c r="W421" s="220">
        <f t="shared" si="39"/>
        <v>1</v>
      </c>
    </row>
    <row r="422" spans="1:23" s="190" customFormat="1" x14ac:dyDescent="0.25">
      <c r="A422" s="143"/>
      <c r="B422" s="143"/>
      <c r="C422" s="143"/>
      <c r="D422" s="144"/>
      <c r="E422" s="143"/>
      <c r="F422" s="143"/>
      <c r="G422" s="143"/>
      <c r="H422" s="143"/>
      <c r="I422" s="163"/>
      <c r="J422" s="144"/>
      <c r="K422" s="144"/>
      <c r="L422" s="144"/>
      <c r="M422" s="144"/>
      <c r="N422" s="144"/>
      <c r="O422" s="144"/>
      <c r="P422" s="144"/>
      <c r="Q422" s="164"/>
      <c r="R422" s="283"/>
      <c r="S422" s="189"/>
      <c r="T422" s="138"/>
      <c r="U422" s="138"/>
      <c r="V422" s="219" t="str">
        <f t="shared" si="40"/>
        <v/>
      </c>
      <c r="W422" s="220">
        <f t="shared" si="39"/>
        <v>1</v>
      </c>
    </row>
    <row r="423" spans="1:23" s="190" customFormat="1" x14ac:dyDescent="0.25">
      <c r="A423" s="143"/>
      <c r="B423" s="143"/>
      <c r="C423" s="143"/>
      <c r="D423" s="144"/>
      <c r="E423" s="143"/>
      <c r="F423" s="143"/>
      <c r="G423" s="143"/>
      <c r="H423" s="143"/>
      <c r="I423" s="163"/>
      <c r="J423" s="144"/>
      <c r="K423" s="144"/>
      <c r="L423" s="144"/>
      <c r="M423" s="144"/>
      <c r="N423" s="144"/>
      <c r="O423" s="144"/>
      <c r="P423" s="144"/>
      <c r="Q423" s="164"/>
      <c r="R423" s="283"/>
      <c r="S423" s="189"/>
      <c r="T423" s="138"/>
      <c r="U423" s="138"/>
      <c r="V423" s="219" t="str">
        <f t="shared" si="40"/>
        <v/>
      </c>
      <c r="W423" s="220">
        <f t="shared" si="39"/>
        <v>1</v>
      </c>
    </row>
    <row r="424" spans="1:23" s="190" customFormat="1" x14ac:dyDescent="0.25">
      <c r="A424" s="143"/>
      <c r="B424" s="143"/>
      <c r="C424" s="143"/>
      <c r="D424" s="144"/>
      <c r="E424" s="143"/>
      <c r="F424" s="143"/>
      <c r="G424" s="143"/>
      <c r="H424" s="143"/>
      <c r="I424" s="163"/>
      <c r="J424" s="144"/>
      <c r="K424" s="144"/>
      <c r="L424" s="144"/>
      <c r="M424" s="144"/>
      <c r="N424" s="144"/>
      <c r="O424" s="144"/>
      <c r="P424" s="144"/>
      <c r="Q424" s="164"/>
      <c r="R424" s="283"/>
      <c r="S424" s="189"/>
      <c r="T424" s="138"/>
      <c r="U424" s="138"/>
      <c r="V424" s="219" t="str">
        <f t="shared" si="40"/>
        <v/>
      </c>
      <c r="W424" s="220">
        <f t="shared" si="39"/>
        <v>1</v>
      </c>
    </row>
    <row r="425" spans="1:23" s="190" customFormat="1" x14ac:dyDescent="0.25">
      <c r="A425" s="143"/>
      <c r="B425" s="143"/>
      <c r="C425" s="143"/>
      <c r="D425" s="144"/>
      <c r="E425" s="143"/>
      <c r="F425" s="143"/>
      <c r="G425" s="143"/>
      <c r="H425" s="143"/>
      <c r="I425" s="163"/>
      <c r="J425" s="144"/>
      <c r="K425" s="144"/>
      <c r="L425" s="144"/>
      <c r="M425" s="144"/>
      <c r="N425" s="144"/>
      <c r="O425" s="144"/>
      <c r="P425" s="144"/>
      <c r="Q425" s="164"/>
      <c r="R425" s="283"/>
      <c r="S425" s="189"/>
      <c r="T425" s="138"/>
      <c r="U425" s="138"/>
      <c r="V425" s="219" t="str">
        <f t="shared" si="40"/>
        <v/>
      </c>
      <c r="W425" s="220">
        <f t="shared" si="39"/>
        <v>1</v>
      </c>
    </row>
    <row r="426" spans="1:23" s="190" customFormat="1" x14ac:dyDescent="0.25">
      <c r="A426" s="143"/>
      <c r="B426" s="143"/>
      <c r="C426" s="143"/>
      <c r="D426" s="144"/>
      <c r="E426" s="143"/>
      <c r="F426" s="143"/>
      <c r="G426" s="143"/>
      <c r="H426" s="143"/>
      <c r="I426" s="163"/>
      <c r="J426" s="144"/>
      <c r="K426" s="144"/>
      <c r="L426" s="144"/>
      <c r="M426" s="144"/>
      <c r="N426" s="144"/>
      <c r="O426" s="144"/>
      <c r="P426" s="144"/>
      <c r="Q426" s="164"/>
      <c r="R426" s="283"/>
      <c r="S426" s="189"/>
      <c r="T426" s="138"/>
      <c r="U426" s="138"/>
      <c r="V426" s="219" t="str">
        <f t="shared" si="40"/>
        <v/>
      </c>
      <c r="W426" s="220">
        <f t="shared" si="39"/>
        <v>1</v>
      </c>
    </row>
    <row r="427" spans="1:23" s="190" customFormat="1" x14ac:dyDescent="0.25">
      <c r="A427" s="143"/>
      <c r="B427" s="143"/>
      <c r="C427" s="143"/>
      <c r="D427" s="144"/>
      <c r="E427" s="143"/>
      <c r="F427" s="143"/>
      <c r="G427" s="143"/>
      <c r="H427" s="143"/>
      <c r="I427" s="163"/>
      <c r="J427" s="144"/>
      <c r="K427" s="144"/>
      <c r="L427" s="144"/>
      <c r="M427" s="144"/>
      <c r="N427" s="144"/>
      <c r="O427" s="144"/>
      <c r="P427" s="144"/>
      <c r="Q427" s="164"/>
      <c r="R427" s="283"/>
      <c r="S427" s="189"/>
      <c r="T427" s="138"/>
      <c r="U427" s="138"/>
      <c r="V427" s="219" t="str">
        <f t="shared" si="40"/>
        <v/>
      </c>
      <c r="W427" s="220">
        <f t="shared" si="39"/>
        <v>1</v>
      </c>
    </row>
    <row r="428" spans="1:23" s="190" customFormat="1" x14ac:dyDescent="0.25">
      <c r="A428" s="143"/>
      <c r="B428" s="143"/>
      <c r="C428" s="143"/>
      <c r="D428" s="144"/>
      <c r="E428" s="143"/>
      <c r="F428" s="143"/>
      <c r="G428" s="143"/>
      <c r="H428" s="143"/>
      <c r="I428" s="163"/>
      <c r="J428" s="144"/>
      <c r="K428" s="144"/>
      <c r="L428" s="144"/>
      <c r="M428" s="144"/>
      <c r="N428" s="144"/>
      <c r="O428" s="144"/>
      <c r="P428" s="144"/>
      <c r="Q428" s="164"/>
      <c r="R428" s="283"/>
      <c r="S428" s="189"/>
      <c r="T428" s="138"/>
      <c r="U428" s="138"/>
      <c r="V428" s="219" t="str">
        <f t="shared" si="40"/>
        <v/>
      </c>
      <c r="W428" s="220">
        <f t="shared" si="39"/>
        <v>1</v>
      </c>
    </row>
    <row r="429" spans="1:23" s="190" customFormat="1" x14ac:dyDescent="0.25">
      <c r="A429" s="143"/>
      <c r="B429" s="143"/>
      <c r="C429" s="143"/>
      <c r="D429" s="144"/>
      <c r="E429" s="143"/>
      <c r="F429" s="143"/>
      <c r="G429" s="143"/>
      <c r="H429" s="143"/>
      <c r="I429" s="163"/>
      <c r="J429" s="144"/>
      <c r="K429" s="144"/>
      <c r="L429" s="144"/>
      <c r="M429" s="144"/>
      <c r="N429" s="144"/>
      <c r="O429" s="144"/>
      <c r="P429" s="144"/>
      <c r="Q429" s="164"/>
      <c r="R429" s="283"/>
      <c r="S429" s="189"/>
      <c r="T429" s="138"/>
      <c r="U429" s="138"/>
      <c r="V429" s="219" t="str">
        <f t="shared" si="40"/>
        <v/>
      </c>
      <c r="W429" s="220">
        <f t="shared" si="39"/>
        <v>1</v>
      </c>
    </row>
    <row r="430" spans="1:23" s="190" customFormat="1" x14ac:dyDescent="0.25">
      <c r="A430" s="143"/>
      <c r="B430" s="143"/>
      <c r="C430" s="143"/>
      <c r="D430" s="144"/>
      <c r="E430" s="143"/>
      <c r="F430" s="143"/>
      <c r="G430" s="143"/>
      <c r="H430" s="143"/>
      <c r="I430" s="163"/>
      <c r="J430" s="144"/>
      <c r="K430" s="144"/>
      <c r="L430" s="144"/>
      <c r="M430" s="144"/>
      <c r="N430" s="144"/>
      <c r="O430" s="144"/>
      <c r="P430" s="144"/>
      <c r="Q430" s="164"/>
      <c r="R430" s="283"/>
      <c r="S430" s="189"/>
      <c r="T430" s="138"/>
      <c r="U430" s="138"/>
      <c r="V430" s="219" t="str">
        <f t="shared" si="40"/>
        <v/>
      </c>
      <c r="W430" s="220">
        <f t="shared" si="39"/>
        <v>1</v>
      </c>
    </row>
    <row r="431" spans="1:23" s="190" customFormat="1" x14ac:dyDescent="0.25">
      <c r="A431" s="143"/>
      <c r="B431" s="143"/>
      <c r="C431" s="143"/>
      <c r="D431" s="144"/>
      <c r="E431" s="143"/>
      <c r="F431" s="143"/>
      <c r="G431" s="143"/>
      <c r="H431" s="143"/>
      <c r="I431" s="163"/>
      <c r="J431" s="144"/>
      <c r="K431" s="144"/>
      <c r="L431" s="144"/>
      <c r="M431" s="144"/>
      <c r="N431" s="144"/>
      <c r="O431" s="144"/>
      <c r="P431" s="144"/>
      <c r="Q431" s="164"/>
      <c r="R431" s="283"/>
      <c r="S431" s="189"/>
      <c r="T431" s="138"/>
      <c r="U431" s="138"/>
      <c r="V431" s="219" t="str">
        <f t="shared" si="40"/>
        <v/>
      </c>
      <c r="W431" s="220">
        <f t="shared" si="39"/>
        <v>1</v>
      </c>
    </row>
    <row r="432" spans="1:23" s="190" customFormat="1" x14ac:dyDescent="0.25">
      <c r="A432" s="143"/>
      <c r="B432" s="143"/>
      <c r="C432" s="143"/>
      <c r="D432" s="144"/>
      <c r="E432" s="143"/>
      <c r="F432" s="143"/>
      <c r="G432" s="143"/>
      <c r="H432" s="143"/>
      <c r="I432" s="163"/>
      <c r="J432" s="144"/>
      <c r="K432" s="144"/>
      <c r="L432" s="144"/>
      <c r="M432" s="144"/>
      <c r="N432" s="144"/>
      <c r="O432" s="144"/>
      <c r="P432" s="144"/>
      <c r="Q432" s="164"/>
      <c r="R432" s="283"/>
      <c r="S432" s="189"/>
      <c r="T432" s="138"/>
      <c r="U432" s="138"/>
      <c r="V432" s="219" t="str">
        <f t="shared" si="40"/>
        <v/>
      </c>
      <c r="W432" s="220">
        <f t="shared" si="39"/>
        <v>1</v>
      </c>
    </row>
    <row r="433" spans="1:23" s="190" customFormat="1" x14ac:dyDescent="0.25">
      <c r="A433" s="143"/>
      <c r="B433" s="143"/>
      <c r="C433" s="143"/>
      <c r="D433" s="144"/>
      <c r="E433" s="143"/>
      <c r="F433" s="143"/>
      <c r="G433" s="143"/>
      <c r="H433" s="143"/>
      <c r="I433" s="163"/>
      <c r="J433" s="144"/>
      <c r="K433" s="144"/>
      <c r="L433" s="144"/>
      <c r="M433" s="144"/>
      <c r="N433" s="144"/>
      <c r="O433" s="144"/>
      <c r="P433" s="144"/>
      <c r="Q433" s="164"/>
      <c r="R433" s="283"/>
      <c r="S433" s="189"/>
      <c r="T433" s="138"/>
      <c r="U433" s="138"/>
      <c r="V433" s="219" t="str">
        <f t="shared" si="40"/>
        <v/>
      </c>
      <c r="W433" s="220">
        <f t="shared" si="39"/>
        <v>1</v>
      </c>
    </row>
    <row r="434" spans="1:23" s="190" customFormat="1" x14ac:dyDescent="0.25">
      <c r="A434" s="143"/>
      <c r="B434" s="143"/>
      <c r="C434" s="143"/>
      <c r="D434" s="144"/>
      <c r="E434" s="143"/>
      <c r="F434" s="143"/>
      <c r="G434" s="143"/>
      <c r="H434" s="143"/>
      <c r="I434" s="163"/>
      <c r="J434" s="144"/>
      <c r="K434" s="144"/>
      <c r="L434" s="144"/>
      <c r="M434" s="144"/>
      <c r="N434" s="144"/>
      <c r="O434" s="144"/>
      <c r="P434" s="144"/>
      <c r="Q434" s="164"/>
      <c r="R434" s="283"/>
      <c r="S434" s="189"/>
      <c r="T434" s="138"/>
      <c r="U434" s="138"/>
      <c r="V434" s="219" t="str">
        <f t="shared" si="40"/>
        <v/>
      </c>
      <c r="W434" s="220">
        <f t="shared" si="39"/>
        <v>1</v>
      </c>
    </row>
    <row r="435" spans="1:23" s="190" customFormat="1" x14ac:dyDescent="0.25">
      <c r="A435" s="143"/>
      <c r="B435" s="143"/>
      <c r="C435" s="143"/>
      <c r="D435" s="144"/>
      <c r="E435" s="143"/>
      <c r="F435" s="143"/>
      <c r="G435" s="143"/>
      <c r="H435" s="143"/>
      <c r="I435" s="163"/>
      <c r="J435" s="144"/>
      <c r="K435" s="144"/>
      <c r="L435" s="144"/>
      <c r="M435" s="144"/>
      <c r="N435" s="144"/>
      <c r="O435" s="144"/>
      <c r="P435" s="144"/>
      <c r="Q435" s="164"/>
      <c r="R435" s="283"/>
      <c r="S435" s="189"/>
      <c r="T435" s="138"/>
      <c r="U435" s="138"/>
      <c r="V435" s="219" t="str">
        <f t="shared" si="40"/>
        <v/>
      </c>
      <c r="W435" s="220">
        <f t="shared" si="39"/>
        <v>1</v>
      </c>
    </row>
    <row r="436" spans="1:23" s="190" customFormat="1" x14ac:dyDescent="0.25">
      <c r="A436" s="143"/>
      <c r="B436" s="143"/>
      <c r="C436" s="143"/>
      <c r="D436" s="144"/>
      <c r="E436" s="143"/>
      <c r="F436" s="143"/>
      <c r="G436" s="143"/>
      <c r="H436" s="143"/>
      <c r="I436" s="163"/>
      <c r="J436" s="144"/>
      <c r="K436" s="144"/>
      <c r="L436" s="144"/>
      <c r="M436" s="144"/>
      <c r="N436" s="144"/>
      <c r="O436" s="144"/>
      <c r="P436" s="144"/>
      <c r="Q436" s="164"/>
      <c r="R436" s="283"/>
      <c r="S436" s="189"/>
      <c r="T436" s="138"/>
      <c r="U436" s="138"/>
      <c r="V436" s="219" t="str">
        <f t="shared" si="40"/>
        <v/>
      </c>
      <c r="W436" s="220">
        <f t="shared" si="39"/>
        <v>1</v>
      </c>
    </row>
    <row r="437" spans="1:23" s="190" customFormat="1" x14ac:dyDescent="0.25">
      <c r="A437" s="143"/>
      <c r="B437" s="143"/>
      <c r="C437" s="143"/>
      <c r="D437" s="144"/>
      <c r="E437" s="143"/>
      <c r="F437" s="143"/>
      <c r="G437" s="143"/>
      <c r="H437" s="143"/>
      <c r="I437" s="163"/>
      <c r="J437" s="144"/>
      <c r="K437" s="144"/>
      <c r="L437" s="144"/>
      <c r="M437" s="144"/>
      <c r="N437" s="144"/>
      <c r="O437" s="144"/>
      <c r="P437" s="144"/>
      <c r="Q437" s="164"/>
      <c r="R437" s="283"/>
      <c r="S437" s="189"/>
      <c r="T437" s="138"/>
      <c r="U437" s="138"/>
      <c r="V437" s="219" t="str">
        <f t="shared" si="40"/>
        <v/>
      </c>
      <c r="W437" s="220">
        <f t="shared" si="39"/>
        <v>1</v>
      </c>
    </row>
    <row r="438" spans="1:23" s="190" customFormat="1" x14ac:dyDescent="0.25">
      <c r="A438" s="143"/>
      <c r="B438" s="143"/>
      <c r="C438" s="143"/>
      <c r="D438" s="144"/>
      <c r="E438" s="143"/>
      <c r="F438" s="143"/>
      <c r="G438" s="143"/>
      <c r="H438" s="143"/>
      <c r="I438" s="163"/>
      <c r="J438" s="144"/>
      <c r="K438" s="144"/>
      <c r="L438" s="144"/>
      <c r="M438" s="144"/>
      <c r="N438" s="144"/>
      <c r="O438" s="144"/>
      <c r="P438" s="144"/>
      <c r="Q438" s="164"/>
      <c r="R438" s="283"/>
      <c r="S438" s="189"/>
      <c r="T438" s="138"/>
      <c r="U438" s="138"/>
      <c r="V438" s="219" t="str">
        <f t="shared" si="40"/>
        <v/>
      </c>
      <c r="W438" s="220">
        <f t="shared" si="39"/>
        <v>1</v>
      </c>
    </row>
    <row r="439" spans="1:23" s="190" customFormat="1" x14ac:dyDescent="0.25">
      <c r="A439" s="143"/>
      <c r="B439" s="143"/>
      <c r="C439" s="143"/>
      <c r="D439" s="144"/>
      <c r="E439" s="143"/>
      <c r="F439" s="143"/>
      <c r="G439" s="143"/>
      <c r="H439" s="143"/>
      <c r="I439" s="163"/>
      <c r="J439" s="144"/>
      <c r="K439" s="144"/>
      <c r="L439" s="144"/>
      <c r="M439" s="144"/>
      <c r="N439" s="144"/>
      <c r="O439" s="144"/>
      <c r="P439" s="144"/>
      <c r="Q439" s="164"/>
      <c r="R439" s="283"/>
      <c r="S439" s="189"/>
      <c r="T439" s="138"/>
      <c r="U439" s="138"/>
      <c r="V439" s="219" t="str">
        <f t="shared" si="40"/>
        <v/>
      </c>
      <c r="W439" s="220">
        <f t="shared" si="39"/>
        <v>1</v>
      </c>
    </row>
    <row r="440" spans="1:23" s="190" customFormat="1" x14ac:dyDescent="0.25">
      <c r="A440" s="143"/>
      <c r="B440" s="143"/>
      <c r="C440" s="143"/>
      <c r="D440" s="144"/>
      <c r="E440" s="143"/>
      <c r="F440" s="143"/>
      <c r="G440" s="143"/>
      <c r="H440" s="143"/>
      <c r="I440" s="163"/>
      <c r="J440" s="144"/>
      <c r="K440" s="144"/>
      <c r="L440" s="144"/>
      <c r="M440" s="144"/>
      <c r="N440" s="144"/>
      <c r="O440" s="144"/>
      <c r="P440" s="144"/>
      <c r="Q440" s="164"/>
      <c r="R440" s="283"/>
      <c r="S440" s="189"/>
      <c r="T440" s="138"/>
      <c r="U440" s="138"/>
      <c r="V440" s="219" t="str">
        <f t="shared" si="40"/>
        <v/>
      </c>
      <c r="W440" s="220">
        <f t="shared" si="39"/>
        <v>1</v>
      </c>
    </row>
    <row r="441" spans="1:23" s="190" customFormat="1" x14ac:dyDescent="0.25">
      <c r="A441" s="143"/>
      <c r="B441" s="143"/>
      <c r="C441" s="143"/>
      <c r="D441" s="144"/>
      <c r="E441" s="143"/>
      <c r="F441" s="143"/>
      <c r="G441" s="143"/>
      <c r="H441" s="143"/>
      <c r="I441" s="163"/>
      <c r="J441" s="144"/>
      <c r="K441" s="144"/>
      <c r="L441" s="144"/>
      <c r="M441" s="144"/>
      <c r="N441" s="144"/>
      <c r="O441" s="144"/>
      <c r="P441" s="144"/>
      <c r="Q441" s="164"/>
      <c r="R441" s="283"/>
      <c r="S441" s="189"/>
      <c r="T441" s="138"/>
      <c r="U441" s="138"/>
      <c r="V441" s="219" t="str">
        <f t="shared" si="40"/>
        <v/>
      </c>
      <c r="W441" s="220">
        <f t="shared" si="39"/>
        <v>1</v>
      </c>
    </row>
    <row r="442" spans="1:23" s="190" customFormat="1" x14ac:dyDescent="0.25">
      <c r="A442" s="143"/>
      <c r="B442" s="143"/>
      <c r="C442" s="143"/>
      <c r="D442" s="144"/>
      <c r="E442" s="143"/>
      <c r="F442" s="143"/>
      <c r="G442" s="143"/>
      <c r="H442" s="143"/>
      <c r="I442" s="163"/>
      <c r="J442" s="144"/>
      <c r="K442" s="144"/>
      <c r="L442" s="144"/>
      <c r="M442" s="144"/>
      <c r="N442" s="144"/>
      <c r="O442" s="144"/>
      <c r="P442" s="144"/>
      <c r="Q442" s="164"/>
      <c r="R442" s="283"/>
      <c r="S442" s="189"/>
      <c r="T442" s="138"/>
      <c r="U442" s="138"/>
      <c r="V442" s="219" t="str">
        <f t="shared" si="40"/>
        <v/>
      </c>
      <c r="W442" s="220">
        <f t="shared" si="39"/>
        <v>1</v>
      </c>
    </row>
    <row r="443" spans="1:23" s="190" customFormat="1" x14ac:dyDescent="0.25">
      <c r="A443" s="143"/>
      <c r="B443" s="143"/>
      <c r="C443" s="143"/>
      <c r="D443" s="144"/>
      <c r="E443" s="143"/>
      <c r="F443" s="143"/>
      <c r="G443" s="143"/>
      <c r="H443" s="143"/>
      <c r="I443" s="163"/>
      <c r="J443" s="144"/>
      <c r="K443" s="144"/>
      <c r="L443" s="144"/>
      <c r="M443" s="144"/>
      <c r="N443" s="144"/>
      <c r="O443" s="144"/>
      <c r="P443" s="144"/>
      <c r="Q443" s="164"/>
      <c r="R443" s="283"/>
      <c r="S443" s="189"/>
      <c r="T443" s="138"/>
      <c r="U443" s="138"/>
      <c r="V443" s="219" t="str">
        <f t="shared" si="40"/>
        <v/>
      </c>
      <c r="W443" s="220">
        <f t="shared" si="39"/>
        <v>1</v>
      </c>
    </row>
    <row r="444" spans="1:23" s="190" customFormat="1" x14ac:dyDescent="0.25">
      <c r="A444" s="143"/>
      <c r="B444" s="143"/>
      <c r="C444" s="143"/>
      <c r="D444" s="144"/>
      <c r="E444" s="143"/>
      <c r="F444" s="143"/>
      <c r="G444" s="143"/>
      <c r="H444" s="143"/>
      <c r="I444" s="163"/>
      <c r="J444" s="144"/>
      <c r="K444" s="144"/>
      <c r="L444" s="144"/>
      <c r="M444" s="144"/>
      <c r="N444" s="144"/>
      <c r="O444" s="144"/>
      <c r="P444" s="144"/>
      <c r="Q444" s="164"/>
      <c r="R444" s="283"/>
      <c r="S444" s="189"/>
      <c r="T444" s="138"/>
      <c r="U444" s="138"/>
      <c r="V444" s="219" t="str">
        <f t="shared" si="40"/>
        <v/>
      </c>
      <c r="W444" s="220">
        <f t="shared" si="39"/>
        <v>1</v>
      </c>
    </row>
    <row r="445" spans="1:23" s="190" customFormat="1" x14ac:dyDescent="0.25">
      <c r="A445" s="143"/>
      <c r="B445" s="143"/>
      <c r="C445" s="143"/>
      <c r="D445" s="144"/>
      <c r="E445" s="143"/>
      <c r="F445" s="143"/>
      <c r="G445" s="143"/>
      <c r="H445" s="143"/>
      <c r="I445" s="163"/>
      <c r="J445" s="144"/>
      <c r="K445" s="144"/>
      <c r="L445" s="144"/>
      <c r="M445" s="144"/>
      <c r="N445" s="144"/>
      <c r="O445" s="144"/>
      <c r="P445" s="144"/>
      <c r="Q445" s="164"/>
      <c r="R445" s="283"/>
      <c r="S445" s="189"/>
      <c r="T445" s="138"/>
      <c r="U445" s="138"/>
      <c r="V445" s="219" t="str">
        <f t="shared" si="40"/>
        <v/>
      </c>
      <c r="W445" s="220">
        <f t="shared" si="39"/>
        <v>1</v>
      </c>
    </row>
    <row r="446" spans="1:23" s="190" customFormat="1" x14ac:dyDescent="0.25">
      <c r="A446" s="143"/>
      <c r="B446" s="143"/>
      <c r="C446" s="143"/>
      <c r="D446" s="144"/>
      <c r="E446" s="143"/>
      <c r="F446" s="143"/>
      <c r="G446" s="143"/>
      <c r="H446" s="143"/>
      <c r="I446" s="163"/>
      <c r="J446" s="144"/>
      <c r="K446" s="144"/>
      <c r="L446" s="144"/>
      <c r="M446" s="144"/>
      <c r="N446" s="144"/>
      <c r="O446" s="144"/>
      <c r="P446" s="144"/>
      <c r="Q446" s="164"/>
      <c r="R446" s="283"/>
      <c r="S446" s="189"/>
      <c r="T446" s="138"/>
      <c r="U446" s="138"/>
      <c r="V446" s="219" t="str">
        <f t="shared" si="40"/>
        <v/>
      </c>
      <c r="W446" s="220">
        <f t="shared" si="39"/>
        <v>1</v>
      </c>
    </row>
    <row r="447" spans="1:23" s="190" customFormat="1" x14ac:dyDescent="0.25">
      <c r="A447" s="143"/>
      <c r="B447" s="143"/>
      <c r="C447" s="143"/>
      <c r="D447" s="144"/>
      <c r="E447" s="143"/>
      <c r="F447" s="143"/>
      <c r="G447" s="143"/>
      <c r="H447" s="143"/>
      <c r="I447" s="163"/>
      <c r="J447" s="144"/>
      <c r="K447" s="144"/>
      <c r="L447" s="144"/>
      <c r="M447" s="144"/>
      <c r="N447" s="144"/>
      <c r="O447" s="144"/>
      <c r="P447" s="144"/>
      <c r="Q447" s="164"/>
      <c r="R447" s="283"/>
      <c r="S447" s="189"/>
      <c r="T447" s="138"/>
      <c r="U447" s="138"/>
      <c r="V447" s="219" t="str">
        <f t="shared" si="40"/>
        <v/>
      </c>
      <c r="W447" s="220">
        <f t="shared" si="39"/>
        <v>1</v>
      </c>
    </row>
    <row r="448" spans="1:23" s="190" customFormat="1" x14ac:dyDescent="0.25">
      <c r="A448" s="143"/>
      <c r="B448" s="143"/>
      <c r="C448" s="143"/>
      <c r="D448" s="144"/>
      <c r="E448" s="143"/>
      <c r="F448" s="143"/>
      <c r="G448" s="143"/>
      <c r="H448" s="143"/>
      <c r="I448" s="163"/>
      <c r="J448" s="144"/>
      <c r="K448" s="144"/>
      <c r="L448" s="144"/>
      <c r="M448" s="144"/>
      <c r="N448" s="144"/>
      <c r="O448" s="144"/>
      <c r="P448" s="144"/>
      <c r="Q448" s="164"/>
      <c r="R448" s="283"/>
      <c r="S448" s="189"/>
      <c r="T448" s="138"/>
      <c r="U448" s="138"/>
      <c r="V448" s="219" t="str">
        <f t="shared" si="40"/>
        <v/>
      </c>
      <c r="W448" s="220">
        <f t="shared" si="39"/>
        <v>1</v>
      </c>
    </row>
    <row r="449" spans="1:23" s="190" customFormat="1" x14ac:dyDescent="0.25">
      <c r="A449" s="143"/>
      <c r="B449" s="143"/>
      <c r="C449" s="143"/>
      <c r="D449" s="144"/>
      <c r="E449" s="143"/>
      <c r="F449" s="143"/>
      <c r="G449" s="143"/>
      <c r="H449" s="143"/>
      <c r="I449" s="163"/>
      <c r="J449" s="144"/>
      <c r="K449" s="144"/>
      <c r="L449" s="144"/>
      <c r="M449" s="144"/>
      <c r="N449" s="144"/>
      <c r="O449" s="144"/>
      <c r="P449" s="144"/>
      <c r="Q449" s="164"/>
      <c r="R449" s="283"/>
      <c r="S449" s="189"/>
      <c r="T449" s="138"/>
      <c r="U449" s="138"/>
      <c r="V449" s="219" t="str">
        <f t="shared" si="40"/>
        <v/>
      </c>
      <c r="W449" s="220">
        <f t="shared" si="39"/>
        <v>1</v>
      </c>
    </row>
    <row r="450" spans="1:23" s="190" customFormat="1" x14ac:dyDescent="0.25">
      <c r="A450" s="143"/>
      <c r="B450" s="143"/>
      <c r="C450" s="143"/>
      <c r="D450" s="144"/>
      <c r="E450" s="143"/>
      <c r="F450" s="143"/>
      <c r="G450" s="143"/>
      <c r="H450" s="143"/>
      <c r="I450" s="163"/>
      <c r="J450" s="144"/>
      <c r="K450" s="144"/>
      <c r="L450" s="144"/>
      <c r="M450" s="144"/>
      <c r="N450" s="144"/>
      <c r="O450" s="144"/>
      <c r="P450" s="144"/>
      <c r="Q450" s="164"/>
      <c r="R450" s="283"/>
      <c r="S450" s="189"/>
      <c r="T450" s="138"/>
      <c r="U450" s="138"/>
      <c r="V450" s="219" t="str">
        <f t="shared" si="40"/>
        <v/>
      </c>
      <c r="W450" s="220">
        <f t="shared" si="39"/>
        <v>1</v>
      </c>
    </row>
    <row r="451" spans="1:23" s="190" customFormat="1" x14ac:dyDescent="0.25">
      <c r="A451" s="143"/>
      <c r="B451" s="143"/>
      <c r="C451" s="143"/>
      <c r="D451" s="144"/>
      <c r="E451" s="143"/>
      <c r="F451" s="143"/>
      <c r="G451" s="143"/>
      <c r="H451" s="143"/>
      <c r="I451" s="163"/>
      <c r="J451" s="144"/>
      <c r="K451" s="144"/>
      <c r="L451" s="144"/>
      <c r="M451" s="144"/>
      <c r="N451" s="144"/>
      <c r="O451" s="144"/>
      <c r="P451" s="144"/>
      <c r="Q451" s="164"/>
      <c r="R451" s="283"/>
      <c r="S451" s="189"/>
      <c r="T451" s="138"/>
      <c r="U451" s="138"/>
      <c r="V451" s="219" t="str">
        <f t="shared" si="40"/>
        <v/>
      </c>
      <c r="W451" s="220">
        <f t="shared" si="39"/>
        <v>1</v>
      </c>
    </row>
    <row r="452" spans="1:23" s="190" customFormat="1" x14ac:dyDescent="0.25">
      <c r="A452" s="143"/>
      <c r="B452" s="143"/>
      <c r="C452" s="143"/>
      <c r="D452" s="144"/>
      <c r="E452" s="143"/>
      <c r="F452" s="143"/>
      <c r="G452" s="143"/>
      <c r="H452" s="143"/>
      <c r="I452" s="163"/>
      <c r="J452" s="144"/>
      <c r="K452" s="144"/>
      <c r="L452" s="144"/>
      <c r="M452" s="144"/>
      <c r="N452" s="144"/>
      <c r="O452" s="144"/>
      <c r="P452" s="144"/>
      <c r="Q452" s="164"/>
      <c r="R452" s="283"/>
      <c r="S452" s="189"/>
      <c r="T452" s="138"/>
      <c r="U452" s="138"/>
      <c r="V452" s="219" t="str">
        <f t="shared" si="40"/>
        <v/>
      </c>
      <c r="W452" s="220">
        <f t="shared" si="39"/>
        <v>1</v>
      </c>
    </row>
    <row r="453" spans="1:23" s="190" customFormat="1" x14ac:dyDescent="0.25">
      <c r="A453" s="143"/>
      <c r="B453" s="143"/>
      <c r="C453" s="143"/>
      <c r="D453" s="144"/>
      <c r="E453" s="143"/>
      <c r="F453" s="143"/>
      <c r="G453" s="143"/>
      <c r="H453" s="143"/>
      <c r="I453" s="163"/>
      <c r="J453" s="144"/>
      <c r="K453" s="144"/>
      <c r="L453" s="144"/>
      <c r="M453" s="144"/>
      <c r="N453" s="144"/>
      <c r="O453" s="144"/>
      <c r="P453" s="144"/>
      <c r="Q453" s="164"/>
      <c r="R453" s="283"/>
      <c r="S453" s="189"/>
      <c r="T453" s="138"/>
      <c r="U453" s="138"/>
      <c r="V453" s="219" t="str">
        <f t="shared" si="40"/>
        <v/>
      </c>
      <c r="W453" s="220">
        <f t="shared" si="39"/>
        <v>1</v>
      </c>
    </row>
    <row r="454" spans="1:23" s="190" customFormat="1" x14ac:dyDescent="0.25">
      <c r="A454" s="143"/>
      <c r="B454" s="143"/>
      <c r="C454" s="143"/>
      <c r="D454" s="144"/>
      <c r="E454" s="143"/>
      <c r="F454" s="143"/>
      <c r="G454" s="143"/>
      <c r="H454" s="143"/>
      <c r="I454" s="163"/>
      <c r="J454" s="144"/>
      <c r="K454" s="144"/>
      <c r="L454" s="144"/>
      <c r="M454" s="144"/>
      <c r="N454" s="144"/>
      <c r="O454" s="144"/>
      <c r="P454" s="144"/>
      <c r="Q454" s="164"/>
      <c r="R454" s="283"/>
      <c r="S454" s="189"/>
      <c r="T454" s="138"/>
      <c r="U454" s="138"/>
      <c r="V454" s="219" t="str">
        <f t="shared" si="40"/>
        <v/>
      </c>
      <c r="W454" s="220">
        <f t="shared" si="39"/>
        <v>1</v>
      </c>
    </row>
    <row r="455" spans="1:23" s="190" customFormat="1" x14ac:dyDescent="0.25">
      <c r="A455" s="143"/>
      <c r="B455" s="143"/>
      <c r="C455" s="143"/>
      <c r="D455" s="144"/>
      <c r="E455" s="143"/>
      <c r="F455" s="143"/>
      <c r="G455" s="143"/>
      <c r="H455" s="143"/>
      <c r="I455" s="163"/>
      <c r="J455" s="144"/>
      <c r="K455" s="144"/>
      <c r="L455" s="144"/>
      <c r="M455" s="144"/>
      <c r="N455" s="144"/>
      <c r="O455" s="144"/>
      <c r="P455" s="144"/>
      <c r="Q455" s="164"/>
      <c r="R455" s="283"/>
      <c r="S455" s="189"/>
      <c r="T455" s="138"/>
      <c r="U455" s="138"/>
      <c r="V455" s="219" t="str">
        <f t="shared" si="40"/>
        <v/>
      </c>
      <c r="W455" s="220">
        <f t="shared" si="39"/>
        <v>1</v>
      </c>
    </row>
    <row r="456" spans="1:23" s="190" customFormat="1" x14ac:dyDescent="0.25">
      <c r="A456" s="143"/>
      <c r="B456" s="143"/>
      <c r="C456" s="143"/>
      <c r="D456" s="144"/>
      <c r="E456" s="143"/>
      <c r="F456" s="143"/>
      <c r="G456" s="143"/>
      <c r="H456" s="143"/>
      <c r="I456" s="163"/>
      <c r="J456" s="144"/>
      <c r="K456" s="144"/>
      <c r="L456" s="144"/>
      <c r="M456" s="144"/>
      <c r="N456" s="144"/>
      <c r="O456" s="144"/>
      <c r="P456" s="144"/>
      <c r="Q456" s="164"/>
      <c r="R456" s="283"/>
      <c r="S456" s="189"/>
      <c r="T456" s="138"/>
      <c r="U456" s="138"/>
      <c r="V456" s="219" t="str">
        <f t="shared" si="40"/>
        <v/>
      </c>
      <c r="W456" s="220">
        <f t="shared" si="39"/>
        <v>1</v>
      </c>
    </row>
    <row r="457" spans="1:23" s="190" customFormat="1" x14ac:dyDescent="0.25">
      <c r="A457" s="143"/>
      <c r="B457" s="143"/>
      <c r="C457" s="143"/>
      <c r="D457" s="144"/>
      <c r="E457" s="143"/>
      <c r="F457" s="143"/>
      <c r="G457" s="143"/>
      <c r="H457" s="143"/>
      <c r="I457" s="163"/>
      <c r="J457" s="144"/>
      <c r="K457" s="144"/>
      <c r="L457" s="144"/>
      <c r="M457" s="144"/>
      <c r="N457" s="144"/>
      <c r="O457" s="144"/>
      <c r="P457" s="144"/>
      <c r="Q457" s="164"/>
      <c r="R457" s="283"/>
      <c r="S457" s="189"/>
      <c r="T457" s="138"/>
      <c r="U457" s="138"/>
      <c r="V457" s="219" t="str">
        <f t="shared" si="40"/>
        <v/>
      </c>
      <c r="W457" s="220">
        <f t="shared" si="39"/>
        <v>1</v>
      </c>
    </row>
    <row r="458" spans="1:23" s="190" customFormat="1" x14ac:dyDescent="0.25">
      <c r="A458" s="143"/>
      <c r="B458" s="143"/>
      <c r="C458" s="143"/>
      <c r="D458" s="144"/>
      <c r="E458" s="143"/>
      <c r="F458" s="143"/>
      <c r="G458" s="143"/>
      <c r="H458" s="143"/>
      <c r="I458" s="163"/>
      <c r="J458" s="144"/>
      <c r="K458" s="144"/>
      <c r="L458" s="144"/>
      <c r="M458" s="144"/>
      <c r="N458" s="144"/>
      <c r="O458" s="144"/>
      <c r="P458" s="144"/>
      <c r="Q458" s="164"/>
      <c r="R458" s="283"/>
      <c r="S458" s="189"/>
      <c r="T458" s="138"/>
      <c r="U458" s="138"/>
      <c r="V458" s="219" t="str">
        <f t="shared" si="40"/>
        <v/>
      </c>
      <c r="W458" s="220">
        <f t="shared" si="39"/>
        <v>1</v>
      </c>
    </row>
    <row r="459" spans="1:23" s="190" customFormat="1" x14ac:dyDescent="0.25">
      <c r="A459" s="143"/>
      <c r="B459" s="143"/>
      <c r="C459" s="143"/>
      <c r="D459" s="144"/>
      <c r="E459" s="143"/>
      <c r="F459" s="143"/>
      <c r="G459" s="143"/>
      <c r="H459" s="143"/>
      <c r="I459" s="163"/>
      <c r="J459" s="144"/>
      <c r="K459" s="144"/>
      <c r="L459" s="144"/>
      <c r="M459" s="144"/>
      <c r="N459" s="144"/>
      <c r="O459" s="144"/>
      <c r="P459" s="144"/>
      <c r="Q459" s="164"/>
      <c r="R459" s="283"/>
      <c r="S459" s="189"/>
      <c r="T459" s="138"/>
      <c r="U459" s="138"/>
      <c r="V459" s="219" t="str">
        <f t="shared" si="40"/>
        <v/>
      </c>
      <c r="W459" s="220">
        <f t="shared" si="39"/>
        <v>1</v>
      </c>
    </row>
    <row r="460" spans="1:23" s="190" customFormat="1" x14ac:dyDescent="0.25">
      <c r="A460" s="143"/>
      <c r="B460" s="143"/>
      <c r="C460" s="143"/>
      <c r="D460" s="144"/>
      <c r="E460" s="143"/>
      <c r="F460" s="143"/>
      <c r="G460" s="143"/>
      <c r="H460" s="143"/>
      <c r="I460" s="163"/>
      <c r="J460" s="144"/>
      <c r="K460" s="144"/>
      <c r="L460" s="144"/>
      <c r="M460" s="144"/>
      <c r="N460" s="144"/>
      <c r="O460" s="144"/>
      <c r="P460" s="144"/>
      <c r="Q460" s="164"/>
      <c r="R460" s="283"/>
      <c r="S460" s="189"/>
      <c r="T460" s="138"/>
      <c r="U460" s="138"/>
      <c r="V460" s="219" t="str">
        <f t="shared" si="40"/>
        <v/>
      </c>
      <c r="W460" s="220">
        <f t="shared" si="39"/>
        <v>1</v>
      </c>
    </row>
    <row r="461" spans="1:23" s="190" customFormat="1" x14ac:dyDescent="0.25">
      <c r="A461" s="143"/>
      <c r="B461" s="143"/>
      <c r="C461" s="143"/>
      <c r="D461" s="144"/>
      <c r="E461" s="143"/>
      <c r="F461" s="143"/>
      <c r="G461" s="143"/>
      <c r="H461" s="143"/>
      <c r="I461" s="163"/>
      <c r="J461" s="144"/>
      <c r="K461" s="144"/>
      <c r="L461" s="144"/>
      <c r="M461" s="144"/>
      <c r="N461" s="144"/>
      <c r="O461" s="144"/>
      <c r="P461" s="144"/>
      <c r="Q461" s="164"/>
      <c r="R461" s="283"/>
      <c r="S461" s="189"/>
      <c r="T461" s="138"/>
      <c r="U461" s="138"/>
      <c r="V461" s="219" t="str">
        <f t="shared" si="40"/>
        <v/>
      </c>
      <c r="W461" s="220">
        <f t="shared" si="39"/>
        <v>1</v>
      </c>
    </row>
    <row r="462" spans="1:23" s="190" customFormat="1" x14ac:dyDescent="0.25">
      <c r="A462" s="143"/>
      <c r="B462" s="143"/>
      <c r="C462" s="143"/>
      <c r="D462" s="144"/>
      <c r="E462" s="143"/>
      <c r="F462" s="143"/>
      <c r="G462" s="143"/>
      <c r="H462" s="143"/>
      <c r="I462" s="163"/>
      <c r="J462" s="144"/>
      <c r="K462" s="144"/>
      <c r="L462" s="144"/>
      <c r="M462" s="144"/>
      <c r="N462" s="144"/>
      <c r="O462" s="144"/>
      <c r="P462" s="144"/>
      <c r="Q462" s="164"/>
      <c r="R462" s="283"/>
      <c r="S462" s="189"/>
      <c r="T462" s="138"/>
      <c r="U462" s="138"/>
      <c r="V462" s="219" t="str">
        <f t="shared" si="40"/>
        <v/>
      </c>
      <c r="W462" s="220">
        <f t="shared" si="39"/>
        <v>1</v>
      </c>
    </row>
    <row r="463" spans="1:23" s="190" customFormat="1" x14ac:dyDescent="0.25">
      <c r="A463" s="143"/>
      <c r="B463" s="143"/>
      <c r="C463" s="143"/>
      <c r="D463" s="144"/>
      <c r="E463" s="143"/>
      <c r="F463" s="143"/>
      <c r="G463" s="143"/>
      <c r="H463" s="143"/>
      <c r="I463" s="163"/>
      <c r="J463" s="144"/>
      <c r="K463" s="144"/>
      <c r="L463" s="144"/>
      <c r="M463" s="144"/>
      <c r="N463" s="144"/>
      <c r="O463" s="144"/>
      <c r="P463" s="144"/>
      <c r="Q463" s="164"/>
      <c r="R463" s="283"/>
      <c r="S463" s="189"/>
      <c r="T463" s="138"/>
      <c r="U463" s="138"/>
      <c r="V463" s="219" t="str">
        <f t="shared" si="40"/>
        <v/>
      </c>
      <c r="W463" s="220">
        <f t="shared" si="39"/>
        <v>1</v>
      </c>
    </row>
    <row r="464" spans="1:23" s="190" customFormat="1" x14ac:dyDescent="0.25">
      <c r="A464" s="143"/>
      <c r="B464" s="143"/>
      <c r="C464" s="143"/>
      <c r="D464" s="144"/>
      <c r="E464" s="143"/>
      <c r="F464" s="143"/>
      <c r="G464" s="143"/>
      <c r="H464" s="143"/>
      <c r="I464" s="163"/>
      <c r="J464" s="144"/>
      <c r="K464" s="144"/>
      <c r="L464" s="144"/>
      <c r="M464" s="144"/>
      <c r="N464" s="144"/>
      <c r="O464" s="144"/>
      <c r="P464" s="144"/>
      <c r="Q464" s="164"/>
      <c r="R464" s="283"/>
      <c r="S464" s="189"/>
      <c r="T464" s="138"/>
      <c r="U464" s="138"/>
      <c r="V464" s="219" t="str">
        <f t="shared" si="40"/>
        <v/>
      </c>
      <c r="W464" s="220">
        <f t="shared" si="39"/>
        <v>1</v>
      </c>
    </row>
    <row r="465" spans="1:23" s="190" customFormat="1" x14ac:dyDescent="0.25">
      <c r="A465" s="143"/>
      <c r="B465" s="143"/>
      <c r="C465" s="143"/>
      <c r="D465" s="144"/>
      <c r="E465" s="143"/>
      <c r="F465" s="143"/>
      <c r="G465" s="143"/>
      <c r="H465" s="143"/>
      <c r="I465" s="163"/>
      <c r="J465" s="144"/>
      <c r="K465" s="144"/>
      <c r="L465" s="144"/>
      <c r="M465" s="144"/>
      <c r="N465" s="144"/>
      <c r="O465" s="144"/>
      <c r="P465" s="144"/>
      <c r="Q465" s="164"/>
      <c r="R465" s="283"/>
      <c r="S465" s="189"/>
      <c r="T465" s="138"/>
      <c r="U465" s="138"/>
      <c r="V465" s="219" t="str">
        <f t="shared" si="40"/>
        <v/>
      </c>
      <c r="W465" s="220">
        <f t="shared" si="39"/>
        <v>1</v>
      </c>
    </row>
    <row r="466" spans="1:23" s="190" customFormat="1" x14ac:dyDescent="0.25">
      <c r="A466" s="143"/>
      <c r="B466" s="143"/>
      <c r="C466" s="143"/>
      <c r="D466" s="144"/>
      <c r="E466" s="143"/>
      <c r="F466" s="143"/>
      <c r="G466" s="143"/>
      <c r="H466" s="143"/>
      <c r="I466" s="163"/>
      <c r="J466" s="144"/>
      <c r="K466" s="144"/>
      <c r="L466" s="144"/>
      <c r="M466" s="144"/>
      <c r="N466" s="144"/>
      <c r="O466" s="144"/>
      <c r="P466" s="144"/>
      <c r="Q466" s="164"/>
      <c r="R466" s="283"/>
      <c r="S466" s="189"/>
      <c r="T466" s="138"/>
      <c r="U466" s="138"/>
      <c r="V466" s="219" t="str">
        <f t="shared" si="40"/>
        <v/>
      </c>
      <c r="W466" s="220">
        <f t="shared" ref="W466:W529" si="41">1-(R466/100)</f>
        <v>1</v>
      </c>
    </row>
    <row r="467" spans="1:23" s="190" customFormat="1" x14ac:dyDescent="0.25">
      <c r="A467" s="143"/>
      <c r="B467" s="143"/>
      <c r="C467" s="143"/>
      <c r="D467" s="144"/>
      <c r="E467" s="143"/>
      <c r="F467" s="143"/>
      <c r="G467" s="143"/>
      <c r="H467" s="143"/>
      <c r="I467" s="163"/>
      <c r="J467" s="144"/>
      <c r="K467" s="144"/>
      <c r="L467" s="144"/>
      <c r="M467" s="144"/>
      <c r="N467" s="144"/>
      <c r="O467" s="144"/>
      <c r="P467" s="144"/>
      <c r="Q467" s="164"/>
      <c r="R467" s="283"/>
      <c r="S467" s="189"/>
      <c r="T467" s="138"/>
      <c r="U467" s="138"/>
      <c r="V467" s="219" t="str">
        <f t="shared" si="40"/>
        <v/>
      </c>
      <c r="W467" s="220">
        <f t="shared" si="41"/>
        <v>1</v>
      </c>
    </row>
    <row r="468" spans="1:23" s="190" customFormat="1" x14ac:dyDescent="0.25">
      <c r="A468" s="143"/>
      <c r="B468" s="143"/>
      <c r="C468" s="143"/>
      <c r="D468" s="144"/>
      <c r="E468" s="143"/>
      <c r="F468" s="143"/>
      <c r="G468" s="143"/>
      <c r="H468" s="143"/>
      <c r="I468" s="163"/>
      <c r="J468" s="144"/>
      <c r="K468" s="144"/>
      <c r="L468" s="144"/>
      <c r="M468" s="144"/>
      <c r="N468" s="144"/>
      <c r="O468" s="144"/>
      <c r="P468" s="144"/>
      <c r="Q468" s="164"/>
      <c r="R468" s="283"/>
      <c r="S468" s="189"/>
      <c r="T468" s="138"/>
      <c r="U468" s="138"/>
      <c r="V468" s="219" t="str">
        <f t="shared" si="40"/>
        <v/>
      </c>
      <c r="W468" s="220">
        <f t="shared" si="41"/>
        <v>1</v>
      </c>
    </row>
    <row r="469" spans="1:23" s="190" customFormat="1" x14ac:dyDescent="0.25">
      <c r="A469" s="143"/>
      <c r="B469" s="143"/>
      <c r="C469" s="143"/>
      <c r="D469" s="144"/>
      <c r="E469" s="143"/>
      <c r="F469" s="143"/>
      <c r="G469" s="143"/>
      <c r="H469" s="143"/>
      <c r="I469" s="163"/>
      <c r="J469" s="144"/>
      <c r="K469" s="144"/>
      <c r="L469" s="144"/>
      <c r="M469" s="144"/>
      <c r="N469" s="144"/>
      <c r="O469" s="144"/>
      <c r="P469" s="144"/>
      <c r="Q469" s="164"/>
      <c r="R469" s="283"/>
      <c r="S469" s="189"/>
      <c r="T469" s="138"/>
      <c r="U469" s="138"/>
      <c r="V469" s="219" t="str">
        <f t="shared" si="40"/>
        <v/>
      </c>
      <c r="W469" s="220">
        <f t="shared" si="41"/>
        <v>1</v>
      </c>
    </row>
    <row r="470" spans="1:23" s="190" customFormat="1" x14ac:dyDescent="0.25">
      <c r="A470" s="143"/>
      <c r="B470" s="143"/>
      <c r="C470" s="143"/>
      <c r="D470" s="144"/>
      <c r="E470" s="143"/>
      <c r="F470" s="143"/>
      <c r="G470" s="143"/>
      <c r="H470" s="143"/>
      <c r="I470" s="163"/>
      <c r="J470" s="144"/>
      <c r="K470" s="144"/>
      <c r="L470" s="144"/>
      <c r="M470" s="144"/>
      <c r="N470" s="144"/>
      <c r="O470" s="144"/>
      <c r="P470" s="144"/>
      <c r="Q470" s="164"/>
      <c r="R470" s="283"/>
      <c r="S470" s="189"/>
      <c r="T470" s="138"/>
      <c r="U470" s="138"/>
      <c r="V470" s="219" t="str">
        <f t="shared" si="40"/>
        <v/>
      </c>
      <c r="W470" s="220">
        <f t="shared" si="41"/>
        <v>1</v>
      </c>
    </row>
    <row r="471" spans="1:23" s="190" customFormat="1" x14ac:dyDescent="0.25">
      <c r="A471" s="143"/>
      <c r="B471" s="143"/>
      <c r="C471" s="143"/>
      <c r="D471" s="144"/>
      <c r="E471" s="143"/>
      <c r="F471" s="143"/>
      <c r="G471" s="143"/>
      <c r="H471" s="143"/>
      <c r="I471" s="163"/>
      <c r="J471" s="144"/>
      <c r="K471" s="144"/>
      <c r="L471" s="144"/>
      <c r="M471" s="144"/>
      <c r="N471" s="144"/>
      <c r="O471" s="144"/>
      <c r="P471" s="144"/>
      <c r="Q471" s="164"/>
      <c r="R471" s="283"/>
      <c r="S471" s="189"/>
      <c r="T471" s="138"/>
      <c r="U471" s="138"/>
      <c r="V471" s="219" t="str">
        <f t="shared" si="40"/>
        <v/>
      </c>
      <c r="W471" s="220">
        <f t="shared" si="41"/>
        <v>1</v>
      </c>
    </row>
    <row r="472" spans="1:23" s="190" customFormat="1" x14ac:dyDescent="0.25">
      <c r="A472" s="143"/>
      <c r="B472" s="143"/>
      <c r="C472" s="143"/>
      <c r="D472" s="144"/>
      <c r="E472" s="143"/>
      <c r="F472" s="143"/>
      <c r="G472" s="143"/>
      <c r="H472" s="143"/>
      <c r="I472" s="163"/>
      <c r="J472" s="144"/>
      <c r="K472" s="144"/>
      <c r="L472" s="144"/>
      <c r="M472" s="144"/>
      <c r="N472" s="144"/>
      <c r="O472" s="144"/>
      <c r="P472" s="144"/>
      <c r="Q472" s="164"/>
      <c r="R472" s="283"/>
      <c r="S472" s="189"/>
      <c r="T472" s="138"/>
      <c r="U472" s="138"/>
      <c r="V472" s="219" t="str">
        <f t="shared" si="40"/>
        <v/>
      </c>
      <c r="W472" s="220">
        <f t="shared" si="41"/>
        <v>1</v>
      </c>
    </row>
    <row r="473" spans="1:23" s="190" customFormat="1" x14ac:dyDescent="0.25">
      <c r="A473" s="143"/>
      <c r="B473" s="143"/>
      <c r="C473" s="143"/>
      <c r="D473" s="144"/>
      <c r="E473" s="143"/>
      <c r="F473" s="143"/>
      <c r="G473" s="143"/>
      <c r="H473" s="143"/>
      <c r="I473" s="163"/>
      <c r="J473" s="144"/>
      <c r="K473" s="144"/>
      <c r="L473" s="144"/>
      <c r="M473" s="144"/>
      <c r="N473" s="144"/>
      <c r="O473" s="144"/>
      <c r="P473" s="144"/>
      <c r="Q473" s="164"/>
      <c r="R473" s="283"/>
      <c r="S473" s="189"/>
      <c r="T473" s="138"/>
      <c r="U473" s="138"/>
      <c r="V473" s="219" t="str">
        <f t="shared" si="40"/>
        <v/>
      </c>
      <c r="W473" s="220">
        <f t="shared" si="41"/>
        <v>1</v>
      </c>
    </row>
    <row r="474" spans="1:23" s="190" customFormat="1" x14ac:dyDescent="0.25">
      <c r="A474" s="143"/>
      <c r="B474" s="143"/>
      <c r="C474" s="143"/>
      <c r="D474" s="144"/>
      <c r="E474" s="143"/>
      <c r="F474" s="143"/>
      <c r="G474" s="143"/>
      <c r="H474" s="143"/>
      <c r="I474" s="163"/>
      <c r="J474" s="144"/>
      <c r="K474" s="144"/>
      <c r="L474" s="144"/>
      <c r="M474" s="144"/>
      <c r="N474" s="144"/>
      <c r="O474" s="144"/>
      <c r="P474" s="144"/>
      <c r="Q474" s="164"/>
      <c r="R474" s="283"/>
      <c r="S474" s="189"/>
      <c r="T474" s="138"/>
      <c r="U474" s="138"/>
      <c r="V474" s="219" t="str">
        <f t="shared" si="40"/>
        <v/>
      </c>
      <c r="W474" s="220">
        <f t="shared" si="41"/>
        <v>1</v>
      </c>
    </row>
    <row r="475" spans="1:23" s="190" customFormat="1" x14ac:dyDescent="0.25">
      <c r="A475" s="143"/>
      <c r="B475" s="143"/>
      <c r="C475" s="143"/>
      <c r="D475" s="144"/>
      <c r="E475" s="143"/>
      <c r="F475" s="143"/>
      <c r="G475" s="143"/>
      <c r="H475" s="143"/>
      <c r="I475" s="163"/>
      <c r="J475" s="144"/>
      <c r="K475" s="144"/>
      <c r="L475" s="144"/>
      <c r="M475" s="144"/>
      <c r="N475" s="144"/>
      <c r="O475" s="144"/>
      <c r="P475" s="144"/>
      <c r="Q475" s="164"/>
      <c r="R475" s="283"/>
      <c r="S475" s="189"/>
      <c r="T475" s="138"/>
      <c r="U475" s="138"/>
      <c r="V475" s="219" t="str">
        <f t="shared" si="40"/>
        <v/>
      </c>
      <c r="W475" s="220">
        <f t="shared" si="41"/>
        <v>1</v>
      </c>
    </row>
    <row r="476" spans="1:23" s="190" customFormat="1" x14ac:dyDescent="0.25">
      <c r="A476" s="143"/>
      <c r="B476" s="143"/>
      <c r="C476" s="143"/>
      <c r="D476" s="144"/>
      <c r="E476" s="143"/>
      <c r="F476" s="143"/>
      <c r="G476" s="143"/>
      <c r="H476" s="143"/>
      <c r="I476" s="163"/>
      <c r="J476" s="144"/>
      <c r="K476" s="144"/>
      <c r="L476" s="144"/>
      <c r="M476" s="144"/>
      <c r="N476" s="144"/>
      <c r="O476" s="144"/>
      <c r="P476" s="144"/>
      <c r="Q476" s="164"/>
      <c r="R476" s="283"/>
      <c r="S476" s="189"/>
      <c r="T476" s="138"/>
      <c r="U476" s="138"/>
      <c r="V476" s="219" t="str">
        <f t="shared" si="40"/>
        <v/>
      </c>
      <c r="W476" s="220">
        <f t="shared" si="41"/>
        <v>1</v>
      </c>
    </row>
    <row r="477" spans="1:23" s="190" customFormat="1" x14ac:dyDescent="0.25">
      <c r="A477" s="143"/>
      <c r="B477" s="143"/>
      <c r="C477" s="143"/>
      <c r="D477" s="144"/>
      <c r="E477" s="143"/>
      <c r="F477" s="143"/>
      <c r="G477" s="143"/>
      <c r="H477" s="143"/>
      <c r="I477" s="163"/>
      <c r="J477" s="144"/>
      <c r="K477" s="144"/>
      <c r="L477" s="144"/>
      <c r="M477" s="144"/>
      <c r="N477" s="144"/>
      <c r="O477" s="144"/>
      <c r="P477" s="144"/>
      <c r="Q477" s="164"/>
      <c r="R477" s="283"/>
      <c r="S477" s="189"/>
      <c r="T477" s="138"/>
      <c r="U477" s="138"/>
      <c r="V477" s="219" t="str">
        <f t="shared" ref="V477:V540" si="42">LEFT(J474,3)</f>
        <v/>
      </c>
      <c r="W477" s="220">
        <f t="shared" si="41"/>
        <v>1</v>
      </c>
    </row>
    <row r="478" spans="1:23" s="190" customFormat="1" x14ac:dyDescent="0.25">
      <c r="A478" s="143"/>
      <c r="B478" s="143"/>
      <c r="C478" s="143"/>
      <c r="D478" s="144"/>
      <c r="E478" s="143"/>
      <c r="F478" s="143"/>
      <c r="G478" s="143"/>
      <c r="H478" s="143"/>
      <c r="I478" s="163"/>
      <c r="J478" s="144"/>
      <c r="K478" s="144"/>
      <c r="L478" s="144"/>
      <c r="M478" s="144"/>
      <c r="N478" s="144"/>
      <c r="O478" s="144"/>
      <c r="P478" s="144"/>
      <c r="Q478" s="164"/>
      <c r="R478" s="283"/>
      <c r="S478" s="189"/>
      <c r="T478" s="138"/>
      <c r="U478" s="138"/>
      <c r="V478" s="219" t="str">
        <f t="shared" si="42"/>
        <v/>
      </c>
      <c r="W478" s="220">
        <f t="shared" si="41"/>
        <v>1</v>
      </c>
    </row>
    <row r="479" spans="1:23" s="190" customFormat="1" x14ac:dyDescent="0.25">
      <c r="A479" s="143"/>
      <c r="B479" s="143"/>
      <c r="C479" s="143"/>
      <c r="D479" s="144"/>
      <c r="E479" s="143"/>
      <c r="F479" s="143"/>
      <c r="G479" s="143"/>
      <c r="H479" s="143"/>
      <c r="I479" s="163"/>
      <c r="J479" s="144"/>
      <c r="K479" s="144"/>
      <c r="L479" s="144"/>
      <c r="M479" s="144"/>
      <c r="N479" s="144"/>
      <c r="O479" s="144"/>
      <c r="P479" s="144"/>
      <c r="Q479" s="164"/>
      <c r="R479" s="283"/>
      <c r="S479" s="189"/>
      <c r="T479" s="138"/>
      <c r="U479" s="138"/>
      <c r="V479" s="219" t="str">
        <f t="shared" si="42"/>
        <v/>
      </c>
      <c r="W479" s="220">
        <f t="shared" si="41"/>
        <v>1</v>
      </c>
    </row>
    <row r="480" spans="1:23" s="190" customFormat="1" x14ac:dyDescent="0.25">
      <c r="A480" s="143"/>
      <c r="B480" s="143"/>
      <c r="C480" s="143"/>
      <c r="D480" s="144"/>
      <c r="E480" s="143"/>
      <c r="F480" s="143"/>
      <c r="G480" s="143"/>
      <c r="H480" s="143"/>
      <c r="I480" s="163"/>
      <c r="J480" s="144"/>
      <c r="K480" s="144"/>
      <c r="L480" s="144"/>
      <c r="M480" s="144"/>
      <c r="N480" s="144"/>
      <c r="O480" s="144"/>
      <c r="P480" s="144"/>
      <c r="Q480" s="164"/>
      <c r="R480" s="283"/>
      <c r="S480" s="189"/>
      <c r="T480" s="138"/>
      <c r="U480" s="138"/>
      <c r="V480" s="219" t="str">
        <f t="shared" si="42"/>
        <v/>
      </c>
      <c r="W480" s="220">
        <f t="shared" si="41"/>
        <v>1</v>
      </c>
    </row>
    <row r="481" spans="1:23" s="190" customFormat="1" x14ac:dyDescent="0.25">
      <c r="A481" s="143"/>
      <c r="B481" s="143"/>
      <c r="C481" s="143"/>
      <c r="D481" s="144"/>
      <c r="E481" s="143"/>
      <c r="F481" s="143"/>
      <c r="G481" s="143"/>
      <c r="H481" s="143"/>
      <c r="I481" s="163"/>
      <c r="J481" s="144"/>
      <c r="K481" s="144"/>
      <c r="L481" s="144"/>
      <c r="M481" s="144"/>
      <c r="N481" s="144"/>
      <c r="O481" s="144"/>
      <c r="P481" s="144"/>
      <c r="Q481" s="164"/>
      <c r="R481" s="283"/>
      <c r="S481" s="189"/>
      <c r="T481" s="138"/>
      <c r="U481" s="138"/>
      <c r="V481" s="219" t="str">
        <f t="shared" si="42"/>
        <v/>
      </c>
      <c r="W481" s="220">
        <f t="shared" si="41"/>
        <v>1</v>
      </c>
    </row>
    <row r="482" spans="1:23" s="190" customFormat="1" x14ac:dyDescent="0.25">
      <c r="A482" s="143"/>
      <c r="B482" s="143"/>
      <c r="C482" s="143"/>
      <c r="D482" s="144"/>
      <c r="E482" s="143"/>
      <c r="F482" s="143"/>
      <c r="G482" s="143"/>
      <c r="H482" s="143"/>
      <c r="I482" s="163"/>
      <c r="J482" s="144"/>
      <c r="K482" s="144"/>
      <c r="L482" s="144"/>
      <c r="M482" s="144"/>
      <c r="N482" s="144"/>
      <c r="O482" s="144"/>
      <c r="P482" s="144"/>
      <c r="Q482" s="164"/>
      <c r="R482" s="283"/>
      <c r="S482" s="189"/>
      <c r="T482" s="138"/>
      <c r="U482" s="138"/>
      <c r="V482" s="219" t="str">
        <f t="shared" si="42"/>
        <v/>
      </c>
      <c r="W482" s="220">
        <f t="shared" si="41"/>
        <v>1</v>
      </c>
    </row>
    <row r="483" spans="1:23" s="190" customFormat="1" x14ac:dyDescent="0.25">
      <c r="A483" s="143"/>
      <c r="B483" s="143"/>
      <c r="C483" s="143"/>
      <c r="D483" s="144"/>
      <c r="E483" s="143"/>
      <c r="F483" s="143"/>
      <c r="G483" s="143"/>
      <c r="H483" s="143"/>
      <c r="I483" s="163"/>
      <c r="J483" s="144"/>
      <c r="K483" s="144"/>
      <c r="L483" s="144"/>
      <c r="M483" s="144"/>
      <c r="N483" s="144"/>
      <c r="O483" s="144"/>
      <c r="P483" s="144"/>
      <c r="Q483" s="164"/>
      <c r="R483" s="283"/>
      <c r="S483" s="189"/>
      <c r="T483" s="138"/>
      <c r="U483" s="138"/>
      <c r="V483" s="219" t="str">
        <f t="shared" si="42"/>
        <v/>
      </c>
      <c r="W483" s="220">
        <f t="shared" si="41"/>
        <v>1</v>
      </c>
    </row>
    <row r="484" spans="1:23" s="190" customFormat="1" x14ac:dyDescent="0.25">
      <c r="A484" s="143"/>
      <c r="B484" s="143"/>
      <c r="C484" s="143"/>
      <c r="D484" s="144"/>
      <c r="E484" s="143"/>
      <c r="F484" s="143"/>
      <c r="G484" s="143"/>
      <c r="H484" s="143"/>
      <c r="I484" s="163"/>
      <c r="J484" s="144"/>
      <c r="K484" s="144"/>
      <c r="L484" s="144"/>
      <c r="M484" s="144"/>
      <c r="N484" s="144"/>
      <c r="O484" s="144"/>
      <c r="P484" s="144"/>
      <c r="Q484" s="164"/>
      <c r="R484" s="283"/>
      <c r="S484" s="189"/>
      <c r="T484" s="138"/>
      <c r="U484" s="138"/>
      <c r="V484" s="219" t="str">
        <f t="shared" si="42"/>
        <v/>
      </c>
      <c r="W484" s="220">
        <f t="shared" si="41"/>
        <v>1</v>
      </c>
    </row>
    <row r="485" spans="1:23" s="190" customFormat="1" x14ac:dyDescent="0.25">
      <c r="A485" s="143"/>
      <c r="B485" s="143"/>
      <c r="C485" s="143"/>
      <c r="D485" s="144"/>
      <c r="E485" s="143"/>
      <c r="F485" s="143"/>
      <c r="G485" s="143"/>
      <c r="H485" s="143"/>
      <c r="I485" s="163"/>
      <c r="J485" s="144"/>
      <c r="K485" s="144"/>
      <c r="L485" s="144"/>
      <c r="M485" s="144"/>
      <c r="N485" s="144"/>
      <c r="O485" s="144"/>
      <c r="P485" s="144"/>
      <c r="Q485" s="164"/>
      <c r="R485" s="283"/>
      <c r="S485" s="189"/>
      <c r="T485" s="138"/>
      <c r="U485" s="138"/>
      <c r="V485" s="219" t="str">
        <f t="shared" si="42"/>
        <v/>
      </c>
      <c r="W485" s="220">
        <f t="shared" si="41"/>
        <v>1</v>
      </c>
    </row>
    <row r="486" spans="1:23" s="190" customFormat="1" x14ac:dyDescent="0.25">
      <c r="A486" s="143"/>
      <c r="B486" s="143"/>
      <c r="C486" s="143"/>
      <c r="D486" s="144"/>
      <c r="E486" s="143"/>
      <c r="F486" s="143"/>
      <c r="G486" s="143"/>
      <c r="H486" s="143"/>
      <c r="I486" s="163"/>
      <c r="J486" s="144"/>
      <c r="K486" s="144"/>
      <c r="L486" s="144"/>
      <c r="M486" s="144"/>
      <c r="N486" s="144"/>
      <c r="O486" s="144"/>
      <c r="P486" s="144"/>
      <c r="Q486" s="164"/>
      <c r="R486" s="283"/>
      <c r="S486" s="189"/>
      <c r="T486" s="138"/>
      <c r="U486" s="138"/>
      <c r="V486" s="219" t="str">
        <f t="shared" si="42"/>
        <v/>
      </c>
      <c r="W486" s="220">
        <f t="shared" si="41"/>
        <v>1</v>
      </c>
    </row>
    <row r="487" spans="1:23" s="190" customFormat="1" x14ac:dyDescent="0.25">
      <c r="A487" s="143"/>
      <c r="B487" s="143"/>
      <c r="C487" s="143"/>
      <c r="D487" s="144"/>
      <c r="E487" s="143"/>
      <c r="F487" s="143"/>
      <c r="G487" s="143"/>
      <c r="H487" s="143"/>
      <c r="I487" s="163"/>
      <c r="J487" s="144"/>
      <c r="K487" s="144"/>
      <c r="L487" s="144"/>
      <c r="M487" s="144"/>
      <c r="N487" s="144"/>
      <c r="O487" s="144"/>
      <c r="P487" s="144"/>
      <c r="Q487" s="164"/>
      <c r="R487" s="283"/>
      <c r="S487" s="189"/>
      <c r="T487" s="138"/>
      <c r="U487" s="138"/>
      <c r="V487" s="219" t="str">
        <f t="shared" si="42"/>
        <v/>
      </c>
      <c r="W487" s="220">
        <f t="shared" si="41"/>
        <v>1</v>
      </c>
    </row>
    <row r="488" spans="1:23" s="190" customFormat="1" x14ac:dyDescent="0.25">
      <c r="A488" s="143"/>
      <c r="B488" s="143"/>
      <c r="C488" s="143"/>
      <c r="D488" s="144"/>
      <c r="E488" s="143"/>
      <c r="F488" s="143"/>
      <c r="G488" s="143"/>
      <c r="H488" s="143"/>
      <c r="I488" s="163"/>
      <c r="J488" s="144"/>
      <c r="K488" s="144"/>
      <c r="L488" s="144"/>
      <c r="M488" s="144"/>
      <c r="N488" s="144"/>
      <c r="O488" s="144"/>
      <c r="P488" s="144"/>
      <c r="Q488" s="164"/>
      <c r="R488" s="283"/>
      <c r="S488" s="189"/>
      <c r="T488" s="138"/>
      <c r="U488" s="138"/>
      <c r="V488" s="219" t="str">
        <f t="shared" si="42"/>
        <v/>
      </c>
      <c r="W488" s="220">
        <f t="shared" si="41"/>
        <v>1</v>
      </c>
    </row>
    <row r="489" spans="1:23" s="190" customFormat="1" x14ac:dyDescent="0.25">
      <c r="A489" s="143"/>
      <c r="B489" s="143"/>
      <c r="C489" s="143"/>
      <c r="D489" s="144"/>
      <c r="E489" s="143"/>
      <c r="F489" s="143"/>
      <c r="G489" s="143"/>
      <c r="H489" s="143"/>
      <c r="I489" s="163"/>
      <c r="J489" s="144"/>
      <c r="K489" s="144"/>
      <c r="L489" s="144"/>
      <c r="M489" s="144"/>
      <c r="N489" s="144"/>
      <c r="O489" s="144"/>
      <c r="P489" s="144"/>
      <c r="Q489" s="164"/>
      <c r="R489" s="283"/>
      <c r="S489" s="189"/>
      <c r="T489" s="138"/>
      <c r="U489" s="138"/>
      <c r="V489" s="219" t="str">
        <f t="shared" si="42"/>
        <v/>
      </c>
      <c r="W489" s="220">
        <f t="shared" si="41"/>
        <v>1</v>
      </c>
    </row>
    <row r="490" spans="1:23" s="190" customFormat="1" x14ac:dyDescent="0.25">
      <c r="A490" s="143"/>
      <c r="B490" s="143"/>
      <c r="C490" s="143"/>
      <c r="D490" s="144"/>
      <c r="E490" s="143"/>
      <c r="F490" s="143"/>
      <c r="G490" s="143"/>
      <c r="H490" s="143"/>
      <c r="I490" s="163"/>
      <c r="J490" s="144"/>
      <c r="K490" s="144"/>
      <c r="L490" s="144"/>
      <c r="M490" s="144"/>
      <c r="N490" s="144"/>
      <c r="O490" s="144"/>
      <c r="P490" s="144"/>
      <c r="Q490" s="164"/>
      <c r="R490" s="283"/>
      <c r="S490" s="189"/>
      <c r="T490" s="138"/>
      <c r="U490" s="138"/>
      <c r="V490" s="219" t="str">
        <f t="shared" si="42"/>
        <v/>
      </c>
      <c r="W490" s="220">
        <f t="shared" si="41"/>
        <v>1</v>
      </c>
    </row>
    <row r="491" spans="1:23" s="190" customFormat="1" x14ac:dyDescent="0.25">
      <c r="A491" s="143"/>
      <c r="B491" s="143"/>
      <c r="C491" s="143"/>
      <c r="D491" s="144"/>
      <c r="E491" s="143"/>
      <c r="F491" s="143"/>
      <c r="G491" s="143"/>
      <c r="H491" s="143"/>
      <c r="I491" s="163"/>
      <c r="J491" s="144"/>
      <c r="K491" s="144"/>
      <c r="L491" s="144"/>
      <c r="M491" s="144"/>
      <c r="N491" s="144"/>
      <c r="O491" s="144"/>
      <c r="P491" s="144"/>
      <c r="Q491" s="164"/>
      <c r="R491" s="283"/>
      <c r="S491" s="189"/>
      <c r="T491" s="138"/>
      <c r="U491" s="138"/>
      <c r="V491" s="219" t="str">
        <f t="shared" si="42"/>
        <v/>
      </c>
      <c r="W491" s="220">
        <f t="shared" si="41"/>
        <v>1</v>
      </c>
    </row>
    <row r="492" spans="1:23" s="190" customFormat="1" x14ac:dyDescent="0.25">
      <c r="A492" s="143"/>
      <c r="B492" s="143"/>
      <c r="C492" s="143"/>
      <c r="D492" s="144"/>
      <c r="E492" s="143"/>
      <c r="F492" s="143"/>
      <c r="G492" s="143"/>
      <c r="H492" s="143"/>
      <c r="I492" s="163"/>
      <c r="J492" s="144"/>
      <c r="K492" s="144"/>
      <c r="L492" s="144"/>
      <c r="M492" s="144"/>
      <c r="N492" s="144"/>
      <c r="O492" s="144"/>
      <c r="P492" s="144"/>
      <c r="Q492" s="164"/>
      <c r="R492" s="283"/>
      <c r="S492" s="189"/>
      <c r="T492" s="138"/>
      <c r="U492" s="138"/>
      <c r="V492" s="219" t="str">
        <f t="shared" si="42"/>
        <v/>
      </c>
      <c r="W492" s="220">
        <f t="shared" si="41"/>
        <v>1</v>
      </c>
    </row>
    <row r="493" spans="1:23" s="190" customFormat="1" x14ac:dyDescent="0.25">
      <c r="A493" s="143"/>
      <c r="B493" s="143"/>
      <c r="C493" s="143"/>
      <c r="D493" s="144"/>
      <c r="E493" s="143"/>
      <c r="F493" s="143"/>
      <c r="G493" s="143"/>
      <c r="H493" s="143"/>
      <c r="I493" s="163"/>
      <c r="J493" s="144"/>
      <c r="K493" s="144"/>
      <c r="L493" s="144"/>
      <c r="M493" s="144"/>
      <c r="N493" s="144"/>
      <c r="O493" s="144"/>
      <c r="P493" s="144"/>
      <c r="Q493" s="164"/>
      <c r="R493" s="283"/>
      <c r="S493" s="189"/>
      <c r="T493" s="138"/>
      <c r="U493" s="138"/>
      <c r="V493" s="219" t="str">
        <f t="shared" si="42"/>
        <v/>
      </c>
      <c r="W493" s="220">
        <f t="shared" si="41"/>
        <v>1</v>
      </c>
    </row>
    <row r="494" spans="1:23" s="190" customFormat="1" x14ac:dyDescent="0.25">
      <c r="A494" s="143"/>
      <c r="B494" s="143"/>
      <c r="C494" s="143"/>
      <c r="D494" s="144"/>
      <c r="E494" s="143"/>
      <c r="F494" s="143"/>
      <c r="G494" s="143"/>
      <c r="H494" s="143"/>
      <c r="I494" s="163"/>
      <c r="J494" s="144"/>
      <c r="K494" s="144"/>
      <c r="L494" s="144"/>
      <c r="M494" s="144"/>
      <c r="N494" s="144"/>
      <c r="O494" s="144"/>
      <c r="P494" s="144"/>
      <c r="Q494" s="164"/>
      <c r="R494" s="283"/>
      <c r="S494" s="189"/>
      <c r="T494" s="138"/>
      <c r="U494" s="138"/>
      <c r="V494" s="219" t="str">
        <f t="shared" si="42"/>
        <v/>
      </c>
      <c r="W494" s="220">
        <f t="shared" si="41"/>
        <v>1</v>
      </c>
    </row>
    <row r="495" spans="1:23" s="190" customFormat="1" x14ac:dyDescent="0.25">
      <c r="A495" s="143"/>
      <c r="B495" s="143"/>
      <c r="C495" s="143"/>
      <c r="D495" s="144"/>
      <c r="E495" s="143"/>
      <c r="F495" s="143"/>
      <c r="G495" s="143"/>
      <c r="H495" s="143"/>
      <c r="I495" s="163"/>
      <c r="J495" s="144"/>
      <c r="K495" s="144"/>
      <c r="L495" s="144"/>
      <c r="M495" s="144"/>
      <c r="N495" s="144"/>
      <c r="O495" s="144"/>
      <c r="P495" s="144"/>
      <c r="Q495" s="164"/>
      <c r="R495" s="283"/>
      <c r="S495" s="189"/>
      <c r="T495" s="138"/>
      <c r="U495" s="138"/>
      <c r="V495" s="219" t="str">
        <f t="shared" si="42"/>
        <v/>
      </c>
      <c r="W495" s="220">
        <f t="shared" si="41"/>
        <v>1</v>
      </c>
    </row>
    <row r="496" spans="1:23" s="190" customFormat="1" x14ac:dyDescent="0.25">
      <c r="A496" s="143"/>
      <c r="B496" s="143"/>
      <c r="C496" s="143"/>
      <c r="D496" s="144"/>
      <c r="E496" s="143"/>
      <c r="F496" s="143"/>
      <c r="G496" s="143"/>
      <c r="H496" s="143"/>
      <c r="I496" s="163"/>
      <c r="J496" s="144"/>
      <c r="K496" s="144"/>
      <c r="L496" s="144"/>
      <c r="M496" s="144"/>
      <c r="N496" s="144"/>
      <c r="O496" s="144"/>
      <c r="P496" s="144"/>
      <c r="Q496" s="164"/>
      <c r="R496" s="283"/>
      <c r="S496" s="189"/>
      <c r="T496" s="138"/>
      <c r="U496" s="138"/>
      <c r="V496" s="219" t="str">
        <f t="shared" si="42"/>
        <v/>
      </c>
      <c r="W496" s="220">
        <f t="shared" si="41"/>
        <v>1</v>
      </c>
    </row>
    <row r="497" spans="1:23" s="190" customFormat="1" x14ac:dyDescent="0.25">
      <c r="A497" s="143"/>
      <c r="B497" s="143"/>
      <c r="C497" s="143"/>
      <c r="D497" s="144"/>
      <c r="E497" s="143"/>
      <c r="F497" s="143"/>
      <c r="G497" s="143"/>
      <c r="H497" s="143"/>
      <c r="I497" s="163"/>
      <c r="J497" s="144"/>
      <c r="K497" s="144"/>
      <c r="L497" s="144"/>
      <c r="M497" s="144"/>
      <c r="N497" s="144"/>
      <c r="O497" s="144"/>
      <c r="P497" s="144"/>
      <c r="Q497" s="164"/>
      <c r="R497" s="283"/>
      <c r="S497" s="189"/>
      <c r="T497" s="138"/>
      <c r="U497" s="138"/>
      <c r="V497" s="219" t="str">
        <f t="shared" si="42"/>
        <v/>
      </c>
      <c r="W497" s="220">
        <f t="shared" si="41"/>
        <v>1</v>
      </c>
    </row>
    <row r="498" spans="1:23" s="190" customFormat="1" x14ac:dyDescent="0.25">
      <c r="A498" s="143"/>
      <c r="B498" s="143"/>
      <c r="C498" s="143"/>
      <c r="D498" s="144"/>
      <c r="E498" s="143"/>
      <c r="F498" s="143"/>
      <c r="G498" s="143"/>
      <c r="H498" s="143"/>
      <c r="I498" s="163"/>
      <c r="J498" s="144"/>
      <c r="K498" s="144"/>
      <c r="L498" s="144"/>
      <c r="M498" s="144"/>
      <c r="N498" s="144"/>
      <c r="O498" s="144"/>
      <c r="P498" s="144"/>
      <c r="Q498" s="164"/>
      <c r="R498" s="283"/>
      <c r="S498" s="189"/>
      <c r="T498" s="138"/>
      <c r="U498" s="138"/>
      <c r="V498" s="219" t="str">
        <f t="shared" si="42"/>
        <v/>
      </c>
      <c r="W498" s="220">
        <f t="shared" si="41"/>
        <v>1</v>
      </c>
    </row>
    <row r="499" spans="1:23" s="190" customFormat="1" x14ac:dyDescent="0.25">
      <c r="A499" s="143"/>
      <c r="B499" s="143"/>
      <c r="C499" s="143"/>
      <c r="D499" s="144"/>
      <c r="E499" s="143"/>
      <c r="F499" s="143"/>
      <c r="G499" s="143"/>
      <c r="H499" s="143"/>
      <c r="I499" s="163"/>
      <c r="J499" s="144"/>
      <c r="K499" s="144"/>
      <c r="L499" s="144"/>
      <c r="M499" s="144"/>
      <c r="N499" s="144"/>
      <c r="O499" s="144"/>
      <c r="P499" s="144"/>
      <c r="Q499" s="164"/>
      <c r="R499" s="283"/>
      <c r="S499" s="189"/>
      <c r="T499" s="138"/>
      <c r="U499" s="138"/>
      <c r="V499" s="219" t="str">
        <f t="shared" si="42"/>
        <v/>
      </c>
      <c r="W499" s="220">
        <f t="shared" si="41"/>
        <v>1</v>
      </c>
    </row>
    <row r="500" spans="1:23" s="190" customFormat="1" x14ac:dyDescent="0.25">
      <c r="A500" s="143"/>
      <c r="B500" s="143"/>
      <c r="C500" s="143"/>
      <c r="D500" s="144"/>
      <c r="E500" s="143"/>
      <c r="F500" s="143"/>
      <c r="G500" s="143"/>
      <c r="H500" s="143"/>
      <c r="I500" s="163"/>
      <c r="J500" s="144"/>
      <c r="K500" s="144"/>
      <c r="L500" s="144"/>
      <c r="M500" s="144"/>
      <c r="N500" s="144"/>
      <c r="O500" s="144"/>
      <c r="P500" s="144"/>
      <c r="Q500" s="164"/>
      <c r="R500" s="283"/>
      <c r="S500" s="189"/>
      <c r="T500" s="138"/>
      <c r="U500" s="138"/>
      <c r="V500" s="219" t="str">
        <f t="shared" si="42"/>
        <v/>
      </c>
      <c r="W500" s="220">
        <f t="shared" si="41"/>
        <v>1</v>
      </c>
    </row>
    <row r="501" spans="1:23" s="190" customFormat="1" x14ac:dyDescent="0.25">
      <c r="A501" s="143"/>
      <c r="B501" s="143"/>
      <c r="C501" s="143"/>
      <c r="D501" s="144"/>
      <c r="E501" s="143"/>
      <c r="F501" s="143"/>
      <c r="G501" s="143"/>
      <c r="H501" s="143"/>
      <c r="I501" s="163"/>
      <c r="J501" s="144"/>
      <c r="K501" s="144"/>
      <c r="L501" s="144"/>
      <c r="M501" s="144"/>
      <c r="N501" s="144"/>
      <c r="O501" s="144"/>
      <c r="P501" s="144"/>
      <c r="Q501" s="164"/>
      <c r="R501" s="283"/>
      <c r="S501" s="189"/>
      <c r="T501" s="138"/>
      <c r="U501" s="138"/>
      <c r="V501" s="219" t="str">
        <f t="shared" si="42"/>
        <v/>
      </c>
      <c r="W501" s="220">
        <f t="shared" si="41"/>
        <v>1</v>
      </c>
    </row>
    <row r="502" spans="1:23" s="190" customFormat="1" x14ac:dyDescent="0.25">
      <c r="A502" s="143"/>
      <c r="B502" s="143"/>
      <c r="C502" s="143"/>
      <c r="D502" s="144"/>
      <c r="E502" s="143"/>
      <c r="F502" s="143"/>
      <c r="G502" s="143"/>
      <c r="H502" s="143"/>
      <c r="I502" s="163"/>
      <c r="J502" s="144"/>
      <c r="K502" s="144"/>
      <c r="L502" s="144"/>
      <c r="M502" s="144"/>
      <c r="N502" s="144"/>
      <c r="O502" s="144"/>
      <c r="P502" s="144"/>
      <c r="Q502" s="164"/>
      <c r="R502" s="283"/>
      <c r="S502" s="189"/>
      <c r="T502" s="138"/>
      <c r="U502" s="138"/>
      <c r="V502" s="219" t="str">
        <f t="shared" si="42"/>
        <v/>
      </c>
      <c r="W502" s="220">
        <f t="shared" si="41"/>
        <v>1</v>
      </c>
    </row>
    <row r="503" spans="1:23" s="190" customFormat="1" x14ac:dyDescent="0.25">
      <c r="A503" s="143"/>
      <c r="B503" s="143"/>
      <c r="C503" s="143"/>
      <c r="D503" s="144"/>
      <c r="E503" s="143"/>
      <c r="F503" s="143"/>
      <c r="G503" s="143"/>
      <c r="H503" s="143"/>
      <c r="I503" s="163"/>
      <c r="J503" s="144"/>
      <c r="K503" s="144"/>
      <c r="L503" s="144"/>
      <c r="M503" s="144"/>
      <c r="N503" s="144"/>
      <c r="O503" s="144"/>
      <c r="P503" s="144"/>
      <c r="Q503" s="164"/>
      <c r="R503" s="283"/>
      <c r="S503" s="189"/>
      <c r="T503" s="138"/>
      <c r="U503" s="138"/>
      <c r="V503" s="219" t="str">
        <f t="shared" si="42"/>
        <v/>
      </c>
      <c r="W503" s="220">
        <f t="shared" si="41"/>
        <v>1</v>
      </c>
    </row>
    <row r="504" spans="1:23" s="190" customFormat="1" x14ac:dyDescent="0.25">
      <c r="A504" s="143"/>
      <c r="B504" s="143"/>
      <c r="C504" s="143"/>
      <c r="D504" s="144"/>
      <c r="E504" s="143"/>
      <c r="F504" s="143"/>
      <c r="G504" s="143"/>
      <c r="H504" s="143"/>
      <c r="I504" s="163"/>
      <c r="J504" s="144"/>
      <c r="K504" s="144"/>
      <c r="L504" s="144"/>
      <c r="M504" s="144"/>
      <c r="N504" s="144"/>
      <c r="O504" s="144"/>
      <c r="P504" s="144"/>
      <c r="Q504" s="164"/>
      <c r="R504" s="283"/>
      <c r="S504" s="189"/>
      <c r="T504" s="138"/>
      <c r="U504" s="138"/>
      <c r="V504" s="219" t="str">
        <f t="shared" si="42"/>
        <v/>
      </c>
      <c r="W504" s="220">
        <f t="shared" si="41"/>
        <v>1</v>
      </c>
    </row>
    <row r="505" spans="1:23" s="190" customFormat="1" x14ac:dyDescent="0.25">
      <c r="A505" s="143"/>
      <c r="B505" s="143"/>
      <c r="C505" s="143"/>
      <c r="D505" s="144"/>
      <c r="E505" s="143"/>
      <c r="F505" s="143"/>
      <c r="G505" s="143"/>
      <c r="H505" s="143"/>
      <c r="I505" s="163"/>
      <c r="J505" s="144"/>
      <c r="K505" s="144"/>
      <c r="L505" s="144"/>
      <c r="M505" s="144"/>
      <c r="N505" s="144"/>
      <c r="O505" s="144"/>
      <c r="P505" s="144"/>
      <c r="Q505" s="164"/>
      <c r="R505" s="283"/>
      <c r="S505" s="189"/>
      <c r="T505" s="138"/>
      <c r="U505" s="138"/>
      <c r="V505" s="219" t="str">
        <f t="shared" si="42"/>
        <v/>
      </c>
      <c r="W505" s="220">
        <f t="shared" si="41"/>
        <v>1</v>
      </c>
    </row>
    <row r="506" spans="1:23" s="190" customFormat="1" x14ac:dyDescent="0.25">
      <c r="A506" s="143"/>
      <c r="B506" s="143"/>
      <c r="C506" s="143"/>
      <c r="D506" s="144"/>
      <c r="E506" s="143"/>
      <c r="F506" s="143"/>
      <c r="G506" s="143"/>
      <c r="H506" s="143"/>
      <c r="I506" s="163"/>
      <c r="J506" s="144"/>
      <c r="K506" s="144"/>
      <c r="L506" s="144"/>
      <c r="M506" s="144"/>
      <c r="N506" s="144"/>
      <c r="O506" s="144"/>
      <c r="P506" s="144"/>
      <c r="Q506" s="164"/>
      <c r="R506" s="283"/>
      <c r="S506" s="189"/>
      <c r="T506" s="138"/>
      <c r="U506" s="138"/>
      <c r="V506" s="219" t="str">
        <f t="shared" si="42"/>
        <v/>
      </c>
      <c r="W506" s="220">
        <f t="shared" si="41"/>
        <v>1</v>
      </c>
    </row>
    <row r="507" spans="1:23" s="190" customFormat="1" x14ac:dyDescent="0.25">
      <c r="A507" s="143"/>
      <c r="B507" s="143"/>
      <c r="C507" s="143"/>
      <c r="D507" s="144"/>
      <c r="E507" s="143"/>
      <c r="F507" s="143"/>
      <c r="G507" s="143"/>
      <c r="H507" s="143"/>
      <c r="I507" s="163"/>
      <c r="J507" s="144"/>
      <c r="K507" s="144"/>
      <c r="L507" s="144"/>
      <c r="M507" s="144"/>
      <c r="N507" s="144"/>
      <c r="O507" s="144"/>
      <c r="P507" s="144"/>
      <c r="Q507" s="164"/>
      <c r="R507" s="283"/>
      <c r="S507" s="189"/>
      <c r="T507" s="138"/>
      <c r="U507" s="138"/>
      <c r="V507" s="219" t="str">
        <f t="shared" si="42"/>
        <v/>
      </c>
      <c r="W507" s="220">
        <f t="shared" si="41"/>
        <v>1</v>
      </c>
    </row>
    <row r="508" spans="1:23" s="190" customFormat="1" x14ac:dyDescent="0.25">
      <c r="A508" s="143"/>
      <c r="B508" s="143"/>
      <c r="C508" s="143"/>
      <c r="D508" s="144"/>
      <c r="E508" s="143"/>
      <c r="F508" s="143"/>
      <c r="G508" s="143"/>
      <c r="H508" s="143"/>
      <c r="I508" s="163"/>
      <c r="J508" s="144"/>
      <c r="K508" s="144"/>
      <c r="L508" s="144"/>
      <c r="M508" s="144"/>
      <c r="N508" s="144"/>
      <c r="O508" s="144"/>
      <c r="P508" s="144"/>
      <c r="Q508" s="164"/>
      <c r="R508" s="283"/>
      <c r="S508" s="189"/>
      <c r="T508" s="138"/>
      <c r="U508" s="138"/>
      <c r="V508" s="219" t="str">
        <f t="shared" si="42"/>
        <v/>
      </c>
      <c r="W508" s="220">
        <f t="shared" si="41"/>
        <v>1</v>
      </c>
    </row>
    <row r="509" spans="1:23" s="190" customFormat="1" x14ac:dyDescent="0.25">
      <c r="A509" s="143"/>
      <c r="B509" s="143"/>
      <c r="C509" s="143"/>
      <c r="D509" s="144"/>
      <c r="E509" s="143"/>
      <c r="F509" s="143"/>
      <c r="G509" s="143"/>
      <c r="H509" s="143"/>
      <c r="I509" s="163"/>
      <c r="J509" s="144"/>
      <c r="K509" s="144"/>
      <c r="L509" s="144"/>
      <c r="M509" s="144"/>
      <c r="N509" s="144"/>
      <c r="O509" s="144"/>
      <c r="P509" s="144"/>
      <c r="Q509" s="164"/>
      <c r="R509" s="283"/>
      <c r="S509" s="189"/>
      <c r="T509" s="138"/>
      <c r="U509" s="138"/>
      <c r="V509" s="219" t="str">
        <f t="shared" si="42"/>
        <v/>
      </c>
      <c r="W509" s="220">
        <f t="shared" si="41"/>
        <v>1</v>
      </c>
    </row>
    <row r="510" spans="1:23" s="190" customFormat="1" x14ac:dyDescent="0.25">
      <c r="A510" s="143"/>
      <c r="B510" s="143"/>
      <c r="C510" s="143"/>
      <c r="D510" s="144"/>
      <c r="E510" s="143"/>
      <c r="F510" s="143"/>
      <c r="G510" s="143"/>
      <c r="H510" s="143"/>
      <c r="I510" s="163"/>
      <c r="J510" s="144"/>
      <c r="K510" s="144"/>
      <c r="L510" s="144"/>
      <c r="M510" s="144"/>
      <c r="N510" s="144"/>
      <c r="O510" s="144"/>
      <c r="P510" s="144"/>
      <c r="Q510" s="164"/>
      <c r="R510" s="283"/>
      <c r="S510" s="189"/>
      <c r="T510" s="138"/>
      <c r="U510" s="138"/>
      <c r="V510" s="219" t="str">
        <f t="shared" si="42"/>
        <v/>
      </c>
      <c r="W510" s="220">
        <f t="shared" si="41"/>
        <v>1</v>
      </c>
    </row>
    <row r="511" spans="1:23" s="190" customFormat="1" x14ac:dyDescent="0.25">
      <c r="A511" s="143"/>
      <c r="B511" s="143"/>
      <c r="C511" s="143"/>
      <c r="D511" s="144"/>
      <c r="E511" s="143"/>
      <c r="F511" s="143"/>
      <c r="G511" s="143"/>
      <c r="H511" s="143"/>
      <c r="I511" s="163"/>
      <c r="J511" s="144"/>
      <c r="K511" s="144"/>
      <c r="L511" s="144"/>
      <c r="M511" s="144"/>
      <c r="N511" s="144"/>
      <c r="O511" s="144"/>
      <c r="P511" s="144"/>
      <c r="Q511" s="164"/>
      <c r="R511" s="283"/>
      <c r="S511" s="189"/>
      <c r="T511" s="138"/>
      <c r="U511" s="138"/>
      <c r="V511" s="219" t="str">
        <f t="shared" si="42"/>
        <v/>
      </c>
      <c r="W511" s="220">
        <f t="shared" si="41"/>
        <v>1</v>
      </c>
    </row>
    <row r="512" spans="1:23" s="190" customFormat="1" x14ac:dyDescent="0.25">
      <c r="A512" s="143"/>
      <c r="B512" s="143"/>
      <c r="C512" s="143"/>
      <c r="D512" s="144"/>
      <c r="E512" s="143"/>
      <c r="F512" s="143"/>
      <c r="G512" s="143"/>
      <c r="H512" s="143"/>
      <c r="I512" s="163"/>
      <c r="J512" s="144"/>
      <c r="K512" s="144"/>
      <c r="L512" s="144"/>
      <c r="M512" s="144"/>
      <c r="N512" s="144"/>
      <c r="O512" s="144"/>
      <c r="P512" s="144"/>
      <c r="Q512" s="164"/>
      <c r="R512" s="283"/>
      <c r="S512" s="189"/>
      <c r="T512" s="138"/>
      <c r="U512" s="138"/>
      <c r="V512" s="219" t="str">
        <f t="shared" si="42"/>
        <v/>
      </c>
      <c r="W512" s="220">
        <f t="shared" si="41"/>
        <v>1</v>
      </c>
    </row>
    <row r="513" spans="1:23" s="190" customFormat="1" x14ac:dyDescent="0.25">
      <c r="A513" s="143"/>
      <c r="B513" s="143"/>
      <c r="C513" s="143"/>
      <c r="D513" s="144"/>
      <c r="E513" s="143"/>
      <c r="F513" s="143"/>
      <c r="G513" s="143"/>
      <c r="H513" s="143"/>
      <c r="I513" s="163"/>
      <c r="J513" s="144"/>
      <c r="K513" s="144"/>
      <c r="L513" s="144"/>
      <c r="M513" s="144"/>
      <c r="N513" s="144"/>
      <c r="O513" s="144"/>
      <c r="P513" s="144"/>
      <c r="Q513" s="164"/>
      <c r="R513" s="283"/>
      <c r="S513" s="189"/>
      <c r="T513" s="138"/>
      <c r="U513" s="138"/>
      <c r="V513" s="219" t="str">
        <f t="shared" si="42"/>
        <v/>
      </c>
      <c r="W513" s="220">
        <f t="shared" si="41"/>
        <v>1</v>
      </c>
    </row>
    <row r="514" spans="1:23" s="190" customFormat="1" x14ac:dyDescent="0.25">
      <c r="A514" s="143"/>
      <c r="B514" s="143"/>
      <c r="C514" s="143"/>
      <c r="D514" s="144"/>
      <c r="E514" s="143"/>
      <c r="F514" s="143"/>
      <c r="G514" s="143"/>
      <c r="H514" s="143"/>
      <c r="I514" s="163"/>
      <c r="J514" s="144"/>
      <c r="K514" s="144"/>
      <c r="L514" s="144"/>
      <c r="M514" s="144"/>
      <c r="N514" s="144"/>
      <c r="O514" s="144"/>
      <c r="P514" s="144"/>
      <c r="Q514" s="164"/>
      <c r="R514" s="283"/>
      <c r="S514" s="189"/>
      <c r="T514" s="138"/>
      <c r="U514" s="138"/>
      <c r="V514" s="219" t="str">
        <f t="shared" si="42"/>
        <v/>
      </c>
      <c r="W514" s="220">
        <f t="shared" si="41"/>
        <v>1</v>
      </c>
    </row>
    <row r="515" spans="1:23" s="190" customFormat="1" x14ac:dyDescent="0.25">
      <c r="A515" s="143"/>
      <c r="B515" s="143"/>
      <c r="C515" s="143"/>
      <c r="D515" s="144"/>
      <c r="E515" s="143"/>
      <c r="F515" s="143"/>
      <c r="G515" s="143"/>
      <c r="H515" s="143"/>
      <c r="I515" s="163"/>
      <c r="J515" s="144"/>
      <c r="K515" s="144"/>
      <c r="L515" s="144"/>
      <c r="M515" s="144"/>
      <c r="N515" s="144"/>
      <c r="O515" s="144"/>
      <c r="P515" s="144"/>
      <c r="Q515" s="164"/>
      <c r="R515" s="283"/>
      <c r="S515" s="189"/>
      <c r="T515" s="138"/>
      <c r="U515" s="138"/>
      <c r="V515" s="219" t="str">
        <f t="shared" si="42"/>
        <v/>
      </c>
      <c r="W515" s="220">
        <f t="shared" si="41"/>
        <v>1</v>
      </c>
    </row>
    <row r="516" spans="1:23" s="190" customFormat="1" x14ac:dyDescent="0.25">
      <c r="A516" s="143"/>
      <c r="B516" s="143"/>
      <c r="C516" s="143"/>
      <c r="D516" s="144"/>
      <c r="E516" s="143"/>
      <c r="F516" s="143"/>
      <c r="G516" s="143"/>
      <c r="H516" s="143"/>
      <c r="I516" s="163"/>
      <c r="J516" s="144"/>
      <c r="K516" s="144"/>
      <c r="L516" s="144"/>
      <c r="M516" s="144"/>
      <c r="N516" s="144"/>
      <c r="O516" s="144"/>
      <c r="P516" s="144"/>
      <c r="Q516" s="164"/>
      <c r="R516" s="283"/>
      <c r="S516" s="189"/>
      <c r="T516" s="138"/>
      <c r="U516" s="138"/>
      <c r="V516" s="219" t="str">
        <f t="shared" si="42"/>
        <v/>
      </c>
      <c r="W516" s="220">
        <f t="shared" si="41"/>
        <v>1</v>
      </c>
    </row>
    <row r="517" spans="1:23" s="190" customFormat="1" x14ac:dyDescent="0.25">
      <c r="A517" s="143"/>
      <c r="B517" s="143"/>
      <c r="C517" s="143"/>
      <c r="D517" s="144"/>
      <c r="E517" s="143"/>
      <c r="F517" s="143"/>
      <c r="G517" s="143"/>
      <c r="H517" s="143"/>
      <c r="I517" s="163"/>
      <c r="J517" s="144"/>
      <c r="K517" s="144"/>
      <c r="L517" s="144"/>
      <c r="M517" s="144"/>
      <c r="N517" s="144"/>
      <c r="O517" s="144"/>
      <c r="P517" s="144"/>
      <c r="Q517" s="164"/>
      <c r="R517" s="283"/>
      <c r="S517" s="189"/>
      <c r="T517" s="138"/>
      <c r="U517" s="138"/>
      <c r="V517" s="219" t="str">
        <f t="shared" si="42"/>
        <v/>
      </c>
      <c r="W517" s="220">
        <f t="shared" si="41"/>
        <v>1</v>
      </c>
    </row>
    <row r="518" spans="1:23" s="190" customFormat="1" x14ac:dyDescent="0.25">
      <c r="A518" s="143"/>
      <c r="B518" s="143"/>
      <c r="C518" s="143"/>
      <c r="D518" s="144"/>
      <c r="E518" s="143"/>
      <c r="F518" s="143"/>
      <c r="G518" s="143"/>
      <c r="H518" s="143"/>
      <c r="I518" s="163"/>
      <c r="J518" s="144"/>
      <c r="K518" s="144"/>
      <c r="L518" s="144"/>
      <c r="M518" s="144"/>
      <c r="N518" s="144"/>
      <c r="O518" s="144"/>
      <c r="P518" s="144"/>
      <c r="Q518" s="164"/>
      <c r="R518" s="283"/>
      <c r="S518" s="189"/>
      <c r="T518" s="138"/>
      <c r="U518" s="138"/>
      <c r="V518" s="219" t="str">
        <f t="shared" si="42"/>
        <v/>
      </c>
      <c r="W518" s="220">
        <f t="shared" si="41"/>
        <v>1</v>
      </c>
    </row>
    <row r="519" spans="1:23" s="190" customFormat="1" x14ac:dyDescent="0.25">
      <c r="A519" s="143"/>
      <c r="B519" s="143"/>
      <c r="C519" s="143"/>
      <c r="D519" s="144"/>
      <c r="E519" s="143"/>
      <c r="F519" s="143"/>
      <c r="G519" s="143"/>
      <c r="H519" s="143"/>
      <c r="I519" s="163"/>
      <c r="J519" s="144"/>
      <c r="K519" s="144"/>
      <c r="L519" s="144"/>
      <c r="M519" s="144"/>
      <c r="N519" s="144"/>
      <c r="O519" s="144"/>
      <c r="P519" s="144"/>
      <c r="Q519" s="164"/>
      <c r="R519" s="283"/>
      <c r="S519" s="189"/>
      <c r="T519" s="138"/>
      <c r="U519" s="138"/>
      <c r="V519" s="219" t="str">
        <f t="shared" si="42"/>
        <v/>
      </c>
      <c r="W519" s="220">
        <f t="shared" si="41"/>
        <v>1</v>
      </c>
    </row>
    <row r="520" spans="1:23" s="190" customFormat="1" x14ac:dyDescent="0.25">
      <c r="A520" s="143"/>
      <c r="B520" s="143"/>
      <c r="C520" s="143"/>
      <c r="D520" s="144"/>
      <c r="E520" s="143"/>
      <c r="F520" s="143"/>
      <c r="G520" s="143"/>
      <c r="H520" s="143"/>
      <c r="I520" s="163"/>
      <c r="J520" s="144"/>
      <c r="K520" s="144"/>
      <c r="L520" s="144"/>
      <c r="M520" s="144"/>
      <c r="N520" s="144"/>
      <c r="O520" s="144"/>
      <c r="P520" s="144"/>
      <c r="Q520" s="164"/>
      <c r="R520" s="283"/>
      <c r="S520" s="189"/>
      <c r="T520" s="138"/>
      <c r="U520" s="138"/>
      <c r="V520" s="219" t="str">
        <f t="shared" si="42"/>
        <v/>
      </c>
      <c r="W520" s="220">
        <f t="shared" si="41"/>
        <v>1</v>
      </c>
    </row>
    <row r="521" spans="1:23" s="190" customFormat="1" x14ac:dyDescent="0.25">
      <c r="A521" s="143"/>
      <c r="B521" s="143"/>
      <c r="C521" s="143"/>
      <c r="D521" s="144"/>
      <c r="E521" s="143"/>
      <c r="F521" s="143"/>
      <c r="G521" s="143"/>
      <c r="H521" s="143"/>
      <c r="I521" s="163"/>
      <c r="J521" s="144"/>
      <c r="K521" s="144"/>
      <c r="L521" s="144"/>
      <c r="M521" s="144"/>
      <c r="N521" s="144"/>
      <c r="O521" s="144"/>
      <c r="P521" s="144"/>
      <c r="Q521" s="164"/>
      <c r="R521" s="283"/>
      <c r="S521" s="189"/>
      <c r="T521" s="138"/>
      <c r="U521" s="138"/>
      <c r="V521" s="219" t="str">
        <f t="shared" si="42"/>
        <v/>
      </c>
      <c r="W521" s="220">
        <f t="shared" si="41"/>
        <v>1</v>
      </c>
    </row>
    <row r="522" spans="1:23" s="190" customFormat="1" x14ac:dyDescent="0.25">
      <c r="A522" s="143"/>
      <c r="B522" s="143"/>
      <c r="C522" s="143"/>
      <c r="D522" s="144"/>
      <c r="E522" s="143"/>
      <c r="F522" s="143"/>
      <c r="G522" s="143"/>
      <c r="H522" s="143"/>
      <c r="I522" s="163"/>
      <c r="J522" s="144"/>
      <c r="K522" s="144"/>
      <c r="L522" s="144"/>
      <c r="M522" s="144"/>
      <c r="N522" s="144"/>
      <c r="O522" s="144"/>
      <c r="P522" s="144"/>
      <c r="Q522" s="164"/>
      <c r="R522" s="283"/>
      <c r="S522" s="189"/>
      <c r="T522" s="138"/>
      <c r="U522" s="138"/>
      <c r="V522" s="219" t="str">
        <f t="shared" si="42"/>
        <v/>
      </c>
      <c r="W522" s="220">
        <f t="shared" si="41"/>
        <v>1</v>
      </c>
    </row>
    <row r="523" spans="1:23" s="190" customFormat="1" x14ac:dyDescent="0.25">
      <c r="A523" s="143"/>
      <c r="B523" s="143"/>
      <c r="C523" s="143"/>
      <c r="D523" s="144"/>
      <c r="E523" s="143"/>
      <c r="F523" s="143"/>
      <c r="G523" s="143"/>
      <c r="H523" s="143"/>
      <c r="I523" s="163"/>
      <c r="J523" s="144"/>
      <c r="K523" s="144"/>
      <c r="L523" s="144"/>
      <c r="M523" s="144"/>
      <c r="N523" s="144"/>
      <c r="O523" s="144"/>
      <c r="P523" s="144"/>
      <c r="Q523" s="164"/>
      <c r="R523" s="283"/>
      <c r="S523" s="189"/>
      <c r="T523" s="138"/>
      <c r="U523" s="138"/>
      <c r="V523" s="219" t="str">
        <f t="shared" si="42"/>
        <v/>
      </c>
      <c r="W523" s="220">
        <f t="shared" si="41"/>
        <v>1</v>
      </c>
    </row>
    <row r="524" spans="1:23" s="190" customFormat="1" x14ac:dyDescent="0.25">
      <c r="A524" s="143"/>
      <c r="B524" s="143"/>
      <c r="C524" s="143"/>
      <c r="D524" s="144"/>
      <c r="E524" s="143"/>
      <c r="F524" s="143"/>
      <c r="G524" s="143"/>
      <c r="H524" s="143"/>
      <c r="I524" s="163"/>
      <c r="J524" s="144"/>
      <c r="K524" s="144"/>
      <c r="L524" s="144"/>
      <c r="M524" s="144"/>
      <c r="N524" s="144"/>
      <c r="O524" s="144"/>
      <c r="P524" s="144"/>
      <c r="Q524" s="164"/>
      <c r="R524" s="283"/>
      <c r="S524" s="189"/>
      <c r="T524" s="138"/>
      <c r="U524" s="138"/>
      <c r="V524" s="219" t="str">
        <f t="shared" si="42"/>
        <v/>
      </c>
      <c r="W524" s="220">
        <f t="shared" si="41"/>
        <v>1</v>
      </c>
    </row>
    <row r="525" spans="1:23" s="190" customFormat="1" x14ac:dyDescent="0.25">
      <c r="A525" s="143"/>
      <c r="B525" s="143"/>
      <c r="C525" s="143"/>
      <c r="D525" s="144"/>
      <c r="E525" s="143"/>
      <c r="F525" s="143"/>
      <c r="G525" s="143"/>
      <c r="H525" s="143"/>
      <c r="I525" s="163"/>
      <c r="J525" s="144"/>
      <c r="K525" s="144"/>
      <c r="L525" s="144"/>
      <c r="M525" s="144"/>
      <c r="N525" s="144"/>
      <c r="O525" s="144"/>
      <c r="P525" s="144"/>
      <c r="Q525" s="164"/>
      <c r="R525" s="283"/>
      <c r="S525" s="189"/>
      <c r="T525" s="138"/>
      <c r="U525" s="138"/>
      <c r="V525" s="219" t="str">
        <f t="shared" si="42"/>
        <v/>
      </c>
      <c r="W525" s="220">
        <f t="shared" si="41"/>
        <v>1</v>
      </c>
    </row>
    <row r="526" spans="1:23" s="190" customFormat="1" x14ac:dyDescent="0.25">
      <c r="A526" s="143"/>
      <c r="B526" s="143"/>
      <c r="C526" s="143"/>
      <c r="D526" s="144"/>
      <c r="E526" s="143"/>
      <c r="F526" s="143"/>
      <c r="G526" s="143"/>
      <c r="H526" s="143"/>
      <c r="I526" s="163"/>
      <c r="J526" s="144"/>
      <c r="K526" s="144"/>
      <c r="L526" s="144"/>
      <c r="M526" s="144"/>
      <c r="N526" s="144"/>
      <c r="O526" s="144"/>
      <c r="P526" s="144"/>
      <c r="Q526" s="164"/>
      <c r="R526" s="283"/>
      <c r="S526" s="189"/>
      <c r="T526" s="138"/>
      <c r="U526" s="138"/>
      <c r="V526" s="219" t="str">
        <f t="shared" si="42"/>
        <v/>
      </c>
      <c r="W526" s="220">
        <f t="shared" si="41"/>
        <v>1</v>
      </c>
    </row>
    <row r="527" spans="1:23" s="190" customFormat="1" x14ac:dyDescent="0.25">
      <c r="A527" s="143"/>
      <c r="B527" s="143"/>
      <c r="C527" s="143"/>
      <c r="D527" s="144"/>
      <c r="E527" s="143"/>
      <c r="F527" s="143"/>
      <c r="G527" s="143"/>
      <c r="H527" s="143"/>
      <c r="I527" s="163"/>
      <c r="J527" s="144"/>
      <c r="K527" s="144"/>
      <c r="L527" s="144"/>
      <c r="M527" s="144"/>
      <c r="N527" s="144"/>
      <c r="O527" s="144"/>
      <c r="P527" s="144"/>
      <c r="Q527" s="164"/>
      <c r="R527" s="283"/>
      <c r="S527" s="189"/>
      <c r="T527" s="138"/>
      <c r="U527" s="138"/>
      <c r="V527" s="219" t="str">
        <f t="shared" si="42"/>
        <v/>
      </c>
      <c r="W527" s="220">
        <f t="shared" si="41"/>
        <v>1</v>
      </c>
    </row>
    <row r="528" spans="1:23" s="190" customFormat="1" x14ac:dyDescent="0.25">
      <c r="A528" s="143"/>
      <c r="B528" s="143"/>
      <c r="C528" s="143"/>
      <c r="D528" s="144"/>
      <c r="E528" s="143"/>
      <c r="F528" s="143"/>
      <c r="G528" s="143"/>
      <c r="H528" s="143"/>
      <c r="I528" s="163"/>
      <c r="J528" s="144"/>
      <c r="K528" s="144"/>
      <c r="L528" s="144"/>
      <c r="M528" s="144"/>
      <c r="N528" s="144"/>
      <c r="O528" s="144"/>
      <c r="P528" s="144"/>
      <c r="Q528" s="164"/>
      <c r="R528" s="283"/>
      <c r="S528" s="189"/>
      <c r="T528" s="138"/>
      <c r="U528" s="138"/>
      <c r="V528" s="219" t="str">
        <f t="shared" si="42"/>
        <v/>
      </c>
      <c r="W528" s="220">
        <f t="shared" si="41"/>
        <v>1</v>
      </c>
    </row>
    <row r="529" spans="1:23" s="190" customFormat="1" x14ac:dyDescent="0.25">
      <c r="A529" s="143"/>
      <c r="B529" s="143"/>
      <c r="C529" s="143"/>
      <c r="D529" s="144"/>
      <c r="E529" s="143"/>
      <c r="F529" s="143"/>
      <c r="G529" s="143"/>
      <c r="H529" s="143"/>
      <c r="I529" s="163"/>
      <c r="J529" s="144"/>
      <c r="K529" s="144"/>
      <c r="L529" s="144"/>
      <c r="M529" s="144"/>
      <c r="N529" s="144"/>
      <c r="O529" s="144"/>
      <c r="P529" s="144"/>
      <c r="Q529" s="164"/>
      <c r="R529" s="283"/>
      <c r="S529" s="189"/>
      <c r="T529" s="138"/>
      <c r="U529" s="138"/>
      <c r="V529" s="219" t="str">
        <f t="shared" si="42"/>
        <v/>
      </c>
      <c r="W529" s="220">
        <f t="shared" si="41"/>
        <v>1</v>
      </c>
    </row>
    <row r="530" spans="1:23" s="190" customFormat="1" x14ac:dyDescent="0.25">
      <c r="A530" s="143"/>
      <c r="B530" s="143"/>
      <c r="C530" s="143"/>
      <c r="D530" s="144"/>
      <c r="E530" s="143"/>
      <c r="F530" s="143"/>
      <c r="G530" s="143"/>
      <c r="H530" s="143"/>
      <c r="I530" s="163"/>
      <c r="J530" s="144"/>
      <c r="K530" s="144"/>
      <c r="L530" s="144"/>
      <c r="M530" s="144"/>
      <c r="N530" s="144"/>
      <c r="O530" s="144"/>
      <c r="P530" s="144"/>
      <c r="Q530" s="164"/>
      <c r="R530" s="283"/>
      <c r="S530" s="189"/>
      <c r="T530" s="138"/>
      <c r="U530" s="138"/>
      <c r="V530" s="219" t="str">
        <f t="shared" si="42"/>
        <v/>
      </c>
      <c r="W530" s="220">
        <f t="shared" ref="W530:W577" si="43">1-(R530/100)</f>
        <v>1</v>
      </c>
    </row>
    <row r="531" spans="1:23" s="190" customFormat="1" x14ac:dyDescent="0.25">
      <c r="A531" s="143"/>
      <c r="B531" s="143"/>
      <c r="C531" s="143"/>
      <c r="D531" s="144"/>
      <c r="E531" s="143"/>
      <c r="F531" s="143"/>
      <c r="G531" s="143"/>
      <c r="H531" s="143"/>
      <c r="I531" s="163"/>
      <c r="J531" s="144"/>
      <c r="K531" s="144"/>
      <c r="L531" s="144"/>
      <c r="M531" s="144"/>
      <c r="N531" s="144"/>
      <c r="O531" s="144"/>
      <c r="P531" s="144"/>
      <c r="Q531" s="164"/>
      <c r="R531" s="283"/>
      <c r="S531" s="189"/>
      <c r="T531" s="138"/>
      <c r="U531" s="138"/>
      <c r="V531" s="219" t="str">
        <f t="shared" si="42"/>
        <v/>
      </c>
      <c r="W531" s="220">
        <f t="shared" si="43"/>
        <v>1</v>
      </c>
    </row>
    <row r="532" spans="1:23" s="190" customFormat="1" x14ac:dyDescent="0.25">
      <c r="A532" s="143"/>
      <c r="B532" s="143"/>
      <c r="C532" s="143"/>
      <c r="D532" s="144"/>
      <c r="E532" s="143"/>
      <c r="F532" s="143"/>
      <c r="G532" s="143"/>
      <c r="H532" s="143"/>
      <c r="I532" s="163"/>
      <c r="J532" s="144"/>
      <c r="K532" s="144"/>
      <c r="L532" s="144"/>
      <c r="M532" s="144"/>
      <c r="N532" s="144"/>
      <c r="O532" s="144"/>
      <c r="P532" s="144"/>
      <c r="Q532" s="164"/>
      <c r="R532" s="283"/>
      <c r="S532" s="189"/>
      <c r="T532" s="138"/>
      <c r="U532" s="138"/>
      <c r="V532" s="219" t="str">
        <f t="shared" si="42"/>
        <v/>
      </c>
      <c r="W532" s="220">
        <f t="shared" si="43"/>
        <v>1</v>
      </c>
    </row>
    <row r="533" spans="1:23" s="190" customFormat="1" x14ac:dyDescent="0.25">
      <c r="A533" s="143"/>
      <c r="B533" s="143"/>
      <c r="C533" s="143"/>
      <c r="D533" s="144"/>
      <c r="E533" s="143"/>
      <c r="F533" s="143"/>
      <c r="G533" s="143"/>
      <c r="H533" s="143"/>
      <c r="I533" s="163"/>
      <c r="J533" s="144"/>
      <c r="K533" s="144"/>
      <c r="L533" s="144"/>
      <c r="M533" s="144"/>
      <c r="N533" s="144"/>
      <c r="O533" s="144"/>
      <c r="P533" s="144"/>
      <c r="Q533" s="164"/>
      <c r="R533" s="283"/>
      <c r="S533" s="189"/>
      <c r="T533" s="138"/>
      <c r="U533" s="138"/>
      <c r="V533" s="219" t="str">
        <f t="shared" si="42"/>
        <v/>
      </c>
      <c r="W533" s="220">
        <f t="shared" si="43"/>
        <v>1</v>
      </c>
    </row>
    <row r="534" spans="1:23" s="190" customFormat="1" x14ac:dyDescent="0.25">
      <c r="A534" s="143"/>
      <c r="B534" s="143"/>
      <c r="C534" s="143"/>
      <c r="D534" s="144"/>
      <c r="E534" s="143"/>
      <c r="F534" s="143"/>
      <c r="G534" s="143"/>
      <c r="H534" s="143"/>
      <c r="I534" s="163"/>
      <c r="J534" s="144"/>
      <c r="K534" s="144"/>
      <c r="L534" s="144"/>
      <c r="M534" s="144"/>
      <c r="N534" s="144"/>
      <c r="O534" s="144"/>
      <c r="P534" s="144"/>
      <c r="Q534" s="164"/>
      <c r="R534" s="283"/>
      <c r="S534" s="189"/>
      <c r="T534" s="138"/>
      <c r="U534" s="138"/>
      <c r="V534" s="219" t="str">
        <f t="shared" si="42"/>
        <v/>
      </c>
      <c r="W534" s="220">
        <f t="shared" si="43"/>
        <v>1</v>
      </c>
    </row>
    <row r="535" spans="1:23" s="190" customFormat="1" x14ac:dyDescent="0.25">
      <c r="A535" s="143"/>
      <c r="B535" s="143"/>
      <c r="C535" s="143"/>
      <c r="D535" s="144"/>
      <c r="E535" s="143"/>
      <c r="F535" s="143"/>
      <c r="G535" s="143"/>
      <c r="H535" s="143"/>
      <c r="I535" s="163"/>
      <c r="J535" s="144"/>
      <c r="K535" s="144"/>
      <c r="L535" s="144"/>
      <c r="M535" s="144"/>
      <c r="N535" s="144"/>
      <c r="O535" s="144"/>
      <c r="P535" s="144"/>
      <c r="Q535" s="164"/>
      <c r="R535" s="283"/>
      <c r="S535" s="189"/>
      <c r="T535" s="138"/>
      <c r="U535" s="138"/>
      <c r="V535" s="219" t="str">
        <f t="shared" si="42"/>
        <v/>
      </c>
      <c r="W535" s="220">
        <f t="shared" si="43"/>
        <v>1</v>
      </c>
    </row>
    <row r="536" spans="1:23" s="190" customFormat="1" x14ac:dyDescent="0.25">
      <c r="A536" s="143"/>
      <c r="B536" s="143"/>
      <c r="C536" s="143"/>
      <c r="D536" s="144"/>
      <c r="E536" s="143"/>
      <c r="F536" s="143"/>
      <c r="G536" s="143"/>
      <c r="H536" s="143"/>
      <c r="I536" s="163"/>
      <c r="J536" s="144"/>
      <c r="K536" s="144"/>
      <c r="L536" s="144"/>
      <c r="M536" s="144"/>
      <c r="N536" s="144"/>
      <c r="O536" s="144"/>
      <c r="P536" s="144"/>
      <c r="Q536" s="164"/>
      <c r="R536" s="283"/>
      <c r="S536" s="189"/>
      <c r="T536" s="138"/>
      <c r="U536" s="138"/>
      <c r="V536" s="219" t="str">
        <f t="shared" si="42"/>
        <v/>
      </c>
      <c r="W536" s="220">
        <f t="shared" si="43"/>
        <v>1</v>
      </c>
    </row>
    <row r="537" spans="1:23" s="190" customFormat="1" x14ac:dyDescent="0.25">
      <c r="A537" s="143"/>
      <c r="B537" s="143"/>
      <c r="C537" s="143"/>
      <c r="D537" s="144"/>
      <c r="E537" s="143"/>
      <c r="F537" s="143"/>
      <c r="G537" s="143"/>
      <c r="H537" s="143"/>
      <c r="I537" s="163"/>
      <c r="J537" s="144"/>
      <c r="K537" s="144"/>
      <c r="L537" s="144"/>
      <c r="M537" s="144"/>
      <c r="N537" s="144"/>
      <c r="O537" s="144"/>
      <c r="P537" s="144"/>
      <c r="Q537" s="164"/>
      <c r="R537" s="283"/>
      <c r="S537" s="189"/>
      <c r="T537" s="138"/>
      <c r="U537" s="138"/>
      <c r="V537" s="219" t="str">
        <f t="shared" si="42"/>
        <v/>
      </c>
      <c r="W537" s="220">
        <f t="shared" si="43"/>
        <v>1</v>
      </c>
    </row>
    <row r="538" spans="1:23" s="190" customFormat="1" x14ac:dyDescent="0.25">
      <c r="A538" s="143"/>
      <c r="B538" s="143"/>
      <c r="C538" s="143"/>
      <c r="D538" s="144"/>
      <c r="E538" s="143"/>
      <c r="F538" s="143"/>
      <c r="G538" s="143"/>
      <c r="H538" s="143"/>
      <c r="I538" s="163"/>
      <c r="J538" s="144"/>
      <c r="K538" s="144"/>
      <c r="L538" s="144"/>
      <c r="M538" s="144"/>
      <c r="N538" s="144"/>
      <c r="O538" s="144"/>
      <c r="P538" s="144"/>
      <c r="Q538" s="164"/>
      <c r="R538" s="283"/>
      <c r="S538" s="189"/>
      <c r="T538" s="138"/>
      <c r="U538" s="138"/>
      <c r="V538" s="219" t="str">
        <f t="shared" si="42"/>
        <v/>
      </c>
      <c r="W538" s="220">
        <f t="shared" si="43"/>
        <v>1</v>
      </c>
    </row>
    <row r="539" spans="1:23" s="190" customFormat="1" x14ac:dyDescent="0.25">
      <c r="A539" s="143"/>
      <c r="B539" s="143"/>
      <c r="C539" s="143"/>
      <c r="D539" s="144"/>
      <c r="E539" s="143"/>
      <c r="F539" s="143"/>
      <c r="G539" s="143"/>
      <c r="H539" s="143"/>
      <c r="I539" s="163"/>
      <c r="J539" s="144"/>
      <c r="K539" s="144"/>
      <c r="L539" s="144"/>
      <c r="M539" s="144"/>
      <c r="N539" s="144"/>
      <c r="O539" s="144"/>
      <c r="P539" s="144"/>
      <c r="Q539" s="164"/>
      <c r="R539" s="283"/>
      <c r="S539" s="189"/>
      <c r="T539" s="138"/>
      <c r="U539" s="138"/>
      <c r="V539" s="219" t="str">
        <f t="shared" si="42"/>
        <v/>
      </c>
      <c r="W539" s="220">
        <f t="shared" si="43"/>
        <v>1</v>
      </c>
    </row>
    <row r="540" spans="1:23" s="190" customFormat="1" x14ac:dyDescent="0.25">
      <c r="A540" s="143"/>
      <c r="B540" s="143"/>
      <c r="C540" s="143"/>
      <c r="D540" s="144"/>
      <c r="E540" s="143"/>
      <c r="F540" s="143"/>
      <c r="G540" s="143"/>
      <c r="H540" s="143"/>
      <c r="I540" s="163"/>
      <c r="J540" s="144"/>
      <c r="K540" s="144"/>
      <c r="L540" s="144"/>
      <c r="M540" s="144"/>
      <c r="N540" s="144"/>
      <c r="O540" s="144"/>
      <c r="P540" s="144"/>
      <c r="Q540" s="164"/>
      <c r="R540" s="283"/>
      <c r="S540" s="189"/>
      <c r="T540" s="138"/>
      <c r="U540" s="138"/>
      <c r="V540" s="219" t="str">
        <f t="shared" si="42"/>
        <v/>
      </c>
      <c r="W540" s="220">
        <f t="shared" si="43"/>
        <v>1</v>
      </c>
    </row>
    <row r="541" spans="1:23" s="190" customFormat="1" x14ac:dyDescent="0.25">
      <c r="A541" s="143"/>
      <c r="B541" s="143"/>
      <c r="C541" s="143"/>
      <c r="D541" s="144"/>
      <c r="E541" s="143"/>
      <c r="F541" s="143"/>
      <c r="G541" s="143"/>
      <c r="H541" s="143"/>
      <c r="I541" s="163"/>
      <c r="J541" s="144"/>
      <c r="K541" s="144"/>
      <c r="L541" s="144"/>
      <c r="M541" s="144"/>
      <c r="N541" s="144"/>
      <c r="O541" s="144"/>
      <c r="P541" s="144"/>
      <c r="Q541" s="164"/>
      <c r="R541" s="283"/>
      <c r="S541" s="189"/>
      <c r="T541" s="138"/>
      <c r="U541" s="138"/>
      <c r="V541" s="219" t="str">
        <f t="shared" ref="V541:V604" si="44">LEFT(J538,3)</f>
        <v/>
      </c>
      <c r="W541" s="220">
        <f t="shared" si="43"/>
        <v>1</v>
      </c>
    </row>
    <row r="542" spans="1:23" s="190" customFormat="1" x14ac:dyDescent="0.25">
      <c r="A542" s="143"/>
      <c r="B542" s="143"/>
      <c r="C542" s="143"/>
      <c r="D542" s="144"/>
      <c r="E542" s="143"/>
      <c r="F542" s="143"/>
      <c r="G542" s="143"/>
      <c r="H542" s="143"/>
      <c r="I542" s="163"/>
      <c r="J542" s="144"/>
      <c r="K542" s="144"/>
      <c r="L542" s="144"/>
      <c r="M542" s="144"/>
      <c r="N542" s="144"/>
      <c r="O542" s="144"/>
      <c r="P542" s="144"/>
      <c r="Q542" s="164"/>
      <c r="R542" s="283"/>
      <c r="S542" s="189"/>
      <c r="T542" s="138"/>
      <c r="U542" s="138"/>
      <c r="V542" s="219" t="str">
        <f t="shared" si="44"/>
        <v/>
      </c>
      <c r="W542" s="220">
        <f t="shared" si="43"/>
        <v>1</v>
      </c>
    </row>
    <row r="543" spans="1:23" s="190" customFormat="1" x14ac:dyDescent="0.25">
      <c r="A543" s="143"/>
      <c r="B543" s="143"/>
      <c r="C543" s="143"/>
      <c r="D543" s="144"/>
      <c r="E543" s="143"/>
      <c r="F543" s="143"/>
      <c r="G543" s="143"/>
      <c r="H543" s="143"/>
      <c r="I543" s="163"/>
      <c r="J543" s="144"/>
      <c r="K543" s="144"/>
      <c r="L543" s="144"/>
      <c r="M543" s="144"/>
      <c r="N543" s="144"/>
      <c r="O543" s="144"/>
      <c r="P543" s="144"/>
      <c r="Q543" s="164"/>
      <c r="R543" s="283"/>
      <c r="S543" s="189"/>
      <c r="T543" s="138"/>
      <c r="U543" s="138"/>
      <c r="V543" s="219" t="str">
        <f t="shared" si="44"/>
        <v/>
      </c>
      <c r="W543" s="220">
        <f t="shared" si="43"/>
        <v>1</v>
      </c>
    </row>
    <row r="544" spans="1:23" s="190" customFormat="1" x14ac:dyDescent="0.25">
      <c r="A544" s="143"/>
      <c r="B544" s="143"/>
      <c r="C544" s="143"/>
      <c r="D544" s="144"/>
      <c r="E544" s="143"/>
      <c r="F544" s="143"/>
      <c r="G544" s="143"/>
      <c r="H544" s="143"/>
      <c r="I544" s="163"/>
      <c r="J544" s="144"/>
      <c r="K544" s="144"/>
      <c r="L544" s="144"/>
      <c r="M544" s="144"/>
      <c r="N544" s="144"/>
      <c r="O544" s="144"/>
      <c r="P544" s="144"/>
      <c r="Q544" s="164"/>
      <c r="R544" s="283"/>
      <c r="S544" s="189"/>
      <c r="T544" s="138"/>
      <c r="U544" s="138"/>
      <c r="V544" s="219" t="str">
        <f t="shared" si="44"/>
        <v/>
      </c>
      <c r="W544" s="220">
        <f t="shared" si="43"/>
        <v>1</v>
      </c>
    </row>
    <row r="545" spans="1:23" s="190" customFormat="1" x14ac:dyDescent="0.25">
      <c r="A545" s="143"/>
      <c r="B545" s="143"/>
      <c r="C545" s="143"/>
      <c r="D545" s="144"/>
      <c r="E545" s="143"/>
      <c r="F545" s="143"/>
      <c r="G545" s="143"/>
      <c r="H545" s="143"/>
      <c r="I545" s="163"/>
      <c r="J545" s="144"/>
      <c r="K545" s="144"/>
      <c r="L545" s="144"/>
      <c r="M545" s="144"/>
      <c r="N545" s="144"/>
      <c r="O545" s="144"/>
      <c r="P545" s="144"/>
      <c r="Q545" s="164"/>
      <c r="R545" s="283"/>
      <c r="S545" s="189"/>
      <c r="T545" s="138"/>
      <c r="U545" s="138"/>
      <c r="V545" s="219" t="str">
        <f t="shared" si="44"/>
        <v/>
      </c>
      <c r="W545" s="220">
        <f t="shared" si="43"/>
        <v>1</v>
      </c>
    </row>
    <row r="546" spans="1:23" s="190" customFormat="1" x14ac:dyDescent="0.25">
      <c r="A546" s="143"/>
      <c r="B546" s="143"/>
      <c r="C546" s="143"/>
      <c r="D546" s="144"/>
      <c r="E546" s="143"/>
      <c r="F546" s="143"/>
      <c r="G546" s="143"/>
      <c r="H546" s="143"/>
      <c r="I546" s="163"/>
      <c r="J546" s="144"/>
      <c r="K546" s="144"/>
      <c r="L546" s="144"/>
      <c r="M546" s="144"/>
      <c r="N546" s="144"/>
      <c r="O546" s="144"/>
      <c r="P546" s="144"/>
      <c r="Q546" s="164"/>
      <c r="R546" s="283"/>
      <c r="S546" s="189"/>
      <c r="T546" s="138"/>
      <c r="U546" s="138"/>
      <c r="V546" s="219" t="str">
        <f t="shared" si="44"/>
        <v/>
      </c>
      <c r="W546" s="220">
        <f t="shared" si="43"/>
        <v>1</v>
      </c>
    </row>
    <row r="547" spans="1:23" s="190" customFormat="1" x14ac:dyDescent="0.25">
      <c r="A547" s="143"/>
      <c r="B547" s="143"/>
      <c r="C547" s="143"/>
      <c r="D547" s="144"/>
      <c r="E547" s="143"/>
      <c r="F547" s="143"/>
      <c r="G547" s="143"/>
      <c r="H547" s="143"/>
      <c r="I547" s="163"/>
      <c r="J547" s="144"/>
      <c r="K547" s="144"/>
      <c r="L547" s="144"/>
      <c r="M547" s="144"/>
      <c r="N547" s="144"/>
      <c r="O547" s="144"/>
      <c r="P547" s="144"/>
      <c r="Q547" s="164"/>
      <c r="R547" s="283"/>
      <c r="S547" s="189"/>
      <c r="T547" s="138"/>
      <c r="U547" s="138"/>
      <c r="V547" s="219" t="str">
        <f t="shared" si="44"/>
        <v/>
      </c>
      <c r="W547" s="220">
        <f t="shared" si="43"/>
        <v>1</v>
      </c>
    </row>
    <row r="548" spans="1:23" s="190" customFormat="1" x14ac:dyDescent="0.25">
      <c r="A548" s="143"/>
      <c r="B548" s="143"/>
      <c r="C548" s="143"/>
      <c r="D548" s="144"/>
      <c r="E548" s="143"/>
      <c r="F548" s="143"/>
      <c r="G548" s="143"/>
      <c r="H548" s="143"/>
      <c r="I548" s="163"/>
      <c r="J548" s="144"/>
      <c r="K548" s="144"/>
      <c r="L548" s="144"/>
      <c r="M548" s="144"/>
      <c r="N548" s="144"/>
      <c r="O548" s="144"/>
      <c r="P548" s="144"/>
      <c r="Q548" s="164"/>
      <c r="R548" s="283"/>
      <c r="S548" s="189"/>
      <c r="T548" s="138"/>
      <c r="U548" s="138"/>
      <c r="V548" s="219" t="str">
        <f t="shared" si="44"/>
        <v/>
      </c>
      <c r="W548" s="220">
        <f t="shared" si="43"/>
        <v>1</v>
      </c>
    </row>
    <row r="549" spans="1:23" s="190" customFormat="1" x14ac:dyDescent="0.25">
      <c r="A549" s="143"/>
      <c r="B549" s="143"/>
      <c r="C549" s="143"/>
      <c r="D549" s="144"/>
      <c r="E549" s="143"/>
      <c r="F549" s="143"/>
      <c r="G549" s="143"/>
      <c r="H549" s="143"/>
      <c r="I549" s="163"/>
      <c r="J549" s="144"/>
      <c r="K549" s="144"/>
      <c r="L549" s="144"/>
      <c r="M549" s="144"/>
      <c r="N549" s="144"/>
      <c r="O549" s="144"/>
      <c r="P549" s="144"/>
      <c r="Q549" s="164"/>
      <c r="R549" s="283"/>
      <c r="S549" s="189"/>
      <c r="T549" s="138"/>
      <c r="U549" s="138"/>
      <c r="V549" s="219" t="str">
        <f t="shared" si="44"/>
        <v/>
      </c>
      <c r="W549" s="220">
        <f t="shared" si="43"/>
        <v>1</v>
      </c>
    </row>
    <row r="550" spans="1:23" s="190" customFormat="1" x14ac:dyDescent="0.25">
      <c r="A550" s="143"/>
      <c r="B550" s="143"/>
      <c r="C550" s="143"/>
      <c r="D550" s="144"/>
      <c r="E550" s="143"/>
      <c r="F550" s="143"/>
      <c r="G550" s="143"/>
      <c r="H550" s="143"/>
      <c r="I550" s="163"/>
      <c r="J550" s="144"/>
      <c r="K550" s="144"/>
      <c r="L550" s="144"/>
      <c r="M550" s="144"/>
      <c r="N550" s="144"/>
      <c r="O550" s="144"/>
      <c r="P550" s="144"/>
      <c r="Q550" s="164"/>
      <c r="R550" s="283"/>
      <c r="S550" s="189"/>
      <c r="T550" s="138"/>
      <c r="U550" s="138"/>
      <c r="V550" s="219" t="str">
        <f t="shared" si="44"/>
        <v/>
      </c>
      <c r="W550" s="220">
        <f t="shared" si="43"/>
        <v>1</v>
      </c>
    </row>
    <row r="551" spans="1:23" s="190" customFormat="1" x14ac:dyDescent="0.25">
      <c r="A551" s="143"/>
      <c r="B551" s="143"/>
      <c r="C551" s="143"/>
      <c r="D551" s="144"/>
      <c r="E551" s="143"/>
      <c r="F551" s="143"/>
      <c r="G551" s="143"/>
      <c r="H551" s="143"/>
      <c r="I551" s="163"/>
      <c r="J551" s="144"/>
      <c r="K551" s="144"/>
      <c r="L551" s="144"/>
      <c r="M551" s="144"/>
      <c r="N551" s="144"/>
      <c r="O551" s="144"/>
      <c r="P551" s="144"/>
      <c r="Q551" s="164"/>
      <c r="R551" s="283"/>
      <c r="S551" s="189"/>
      <c r="T551" s="138"/>
      <c r="U551" s="138"/>
      <c r="V551" s="219" t="str">
        <f t="shared" si="44"/>
        <v/>
      </c>
      <c r="W551" s="220">
        <f t="shared" si="43"/>
        <v>1</v>
      </c>
    </row>
    <row r="552" spans="1:23" s="190" customFormat="1" x14ac:dyDescent="0.25">
      <c r="A552" s="143"/>
      <c r="B552" s="143"/>
      <c r="C552" s="143"/>
      <c r="D552" s="144"/>
      <c r="E552" s="143"/>
      <c r="F552" s="143"/>
      <c r="G552" s="143"/>
      <c r="H552" s="143"/>
      <c r="I552" s="163"/>
      <c r="J552" s="144"/>
      <c r="K552" s="144"/>
      <c r="L552" s="144"/>
      <c r="M552" s="144"/>
      <c r="N552" s="144"/>
      <c r="O552" s="144"/>
      <c r="P552" s="144"/>
      <c r="Q552" s="164"/>
      <c r="R552" s="283"/>
      <c r="S552" s="189"/>
      <c r="T552" s="138"/>
      <c r="U552" s="138"/>
      <c r="V552" s="219" t="str">
        <f t="shared" si="44"/>
        <v/>
      </c>
      <c r="W552" s="220">
        <f t="shared" si="43"/>
        <v>1</v>
      </c>
    </row>
    <row r="553" spans="1:23" s="190" customFormat="1" x14ac:dyDescent="0.25">
      <c r="A553" s="143"/>
      <c r="B553" s="143"/>
      <c r="C553" s="143"/>
      <c r="D553" s="144"/>
      <c r="E553" s="143"/>
      <c r="F553" s="143"/>
      <c r="G553" s="143"/>
      <c r="H553" s="143"/>
      <c r="I553" s="163"/>
      <c r="J553" s="144"/>
      <c r="K553" s="144"/>
      <c r="L553" s="144"/>
      <c r="M553" s="144"/>
      <c r="N553" s="144"/>
      <c r="O553" s="144"/>
      <c r="P553" s="144"/>
      <c r="Q553" s="164"/>
      <c r="R553" s="283"/>
      <c r="S553" s="189"/>
      <c r="T553" s="138"/>
      <c r="U553" s="138"/>
      <c r="V553" s="219" t="str">
        <f t="shared" si="44"/>
        <v/>
      </c>
      <c r="W553" s="220">
        <f t="shared" si="43"/>
        <v>1</v>
      </c>
    </row>
    <row r="554" spans="1:23" s="190" customFormat="1" x14ac:dyDescent="0.25">
      <c r="A554" s="143"/>
      <c r="B554" s="143"/>
      <c r="C554" s="143"/>
      <c r="D554" s="144"/>
      <c r="E554" s="143"/>
      <c r="F554" s="143"/>
      <c r="G554" s="143"/>
      <c r="H554" s="143"/>
      <c r="I554" s="163"/>
      <c r="J554" s="144"/>
      <c r="K554" s="144"/>
      <c r="L554" s="144"/>
      <c r="M554" s="144"/>
      <c r="N554" s="144"/>
      <c r="O554" s="144"/>
      <c r="P554" s="144"/>
      <c r="Q554" s="164"/>
      <c r="R554" s="283"/>
      <c r="S554" s="189"/>
      <c r="T554" s="138"/>
      <c r="U554" s="138"/>
      <c r="V554" s="219" t="str">
        <f t="shared" si="44"/>
        <v/>
      </c>
      <c r="W554" s="220">
        <f t="shared" si="43"/>
        <v>1</v>
      </c>
    </row>
    <row r="555" spans="1:23" s="190" customFormat="1" x14ac:dyDescent="0.25">
      <c r="A555" s="143"/>
      <c r="B555" s="143"/>
      <c r="C555" s="143"/>
      <c r="D555" s="144"/>
      <c r="E555" s="143"/>
      <c r="F555" s="143"/>
      <c r="G555" s="143"/>
      <c r="H555" s="143"/>
      <c r="I555" s="163"/>
      <c r="J555" s="144"/>
      <c r="K555" s="144"/>
      <c r="L555" s="144"/>
      <c r="M555" s="144"/>
      <c r="N555" s="144"/>
      <c r="O555" s="144"/>
      <c r="P555" s="144"/>
      <c r="Q555" s="164"/>
      <c r="R555" s="283"/>
      <c r="S555" s="189"/>
      <c r="T555" s="138"/>
      <c r="U555" s="138"/>
      <c r="V555" s="219" t="str">
        <f t="shared" si="44"/>
        <v/>
      </c>
      <c r="W555" s="220">
        <f t="shared" si="43"/>
        <v>1</v>
      </c>
    </row>
    <row r="556" spans="1:23" s="190" customFormat="1" x14ac:dyDescent="0.25">
      <c r="A556" s="143"/>
      <c r="B556" s="143"/>
      <c r="C556" s="143"/>
      <c r="D556" s="144"/>
      <c r="E556" s="143"/>
      <c r="F556" s="143"/>
      <c r="G556" s="143"/>
      <c r="H556" s="143"/>
      <c r="I556" s="163"/>
      <c r="J556" s="144"/>
      <c r="K556" s="144"/>
      <c r="L556" s="144"/>
      <c r="M556" s="144"/>
      <c r="N556" s="144"/>
      <c r="O556" s="144"/>
      <c r="P556" s="144"/>
      <c r="Q556" s="164"/>
      <c r="R556" s="283"/>
      <c r="S556" s="189"/>
      <c r="T556" s="138"/>
      <c r="U556" s="138"/>
      <c r="V556" s="219" t="str">
        <f t="shared" si="44"/>
        <v/>
      </c>
      <c r="W556" s="220">
        <f t="shared" si="43"/>
        <v>1</v>
      </c>
    </row>
    <row r="557" spans="1:23" s="190" customFormat="1" x14ac:dyDescent="0.25">
      <c r="A557" s="143"/>
      <c r="B557" s="143"/>
      <c r="C557" s="143"/>
      <c r="D557" s="144"/>
      <c r="E557" s="143"/>
      <c r="F557" s="143"/>
      <c r="G557" s="143"/>
      <c r="H557" s="143"/>
      <c r="I557" s="163"/>
      <c r="J557" s="144"/>
      <c r="K557" s="144"/>
      <c r="L557" s="144"/>
      <c r="M557" s="144"/>
      <c r="N557" s="144"/>
      <c r="O557" s="144"/>
      <c r="P557" s="144"/>
      <c r="Q557" s="164"/>
      <c r="R557" s="283"/>
      <c r="S557" s="189"/>
      <c r="T557" s="138"/>
      <c r="U557" s="138"/>
      <c r="V557" s="219" t="str">
        <f t="shared" si="44"/>
        <v/>
      </c>
      <c r="W557" s="220">
        <f t="shared" si="43"/>
        <v>1</v>
      </c>
    </row>
    <row r="558" spans="1:23" s="190" customFormat="1" x14ac:dyDescent="0.25">
      <c r="A558" s="143"/>
      <c r="B558" s="143"/>
      <c r="C558" s="143"/>
      <c r="D558" s="144"/>
      <c r="E558" s="143"/>
      <c r="F558" s="143"/>
      <c r="G558" s="143"/>
      <c r="H558" s="143"/>
      <c r="I558" s="163"/>
      <c r="J558" s="144"/>
      <c r="K558" s="144"/>
      <c r="L558" s="144"/>
      <c r="M558" s="144"/>
      <c r="N558" s="144"/>
      <c r="O558" s="144"/>
      <c r="P558" s="144"/>
      <c r="Q558" s="164"/>
      <c r="R558" s="283"/>
      <c r="S558" s="189"/>
      <c r="T558" s="138"/>
      <c r="U558" s="138"/>
      <c r="V558" s="219" t="str">
        <f t="shared" si="44"/>
        <v/>
      </c>
      <c r="W558" s="220">
        <f t="shared" si="43"/>
        <v>1</v>
      </c>
    </row>
    <row r="559" spans="1:23" s="190" customFormat="1" x14ac:dyDescent="0.25">
      <c r="A559" s="143"/>
      <c r="B559" s="143"/>
      <c r="C559" s="143"/>
      <c r="D559" s="144"/>
      <c r="E559" s="143"/>
      <c r="F559" s="143"/>
      <c r="G559" s="143"/>
      <c r="H559" s="143"/>
      <c r="I559" s="163"/>
      <c r="J559" s="144"/>
      <c r="K559" s="144"/>
      <c r="L559" s="144"/>
      <c r="M559" s="144"/>
      <c r="N559" s="144"/>
      <c r="O559" s="144"/>
      <c r="P559" s="144"/>
      <c r="Q559" s="164"/>
      <c r="R559" s="283"/>
      <c r="S559" s="189"/>
      <c r="T559" s="138"/>
      <c r="U559" s="138"/>
      <c r="V559" s="219" t="str">
        <f t="shared" si="44"/>
        <v/>
      </c>
      <c r="W559" s="220">
        <f t="shared" si="43"/>
        <v>1</v>
      </c>
    </row>
    <row r="560" spans="1:23" s="190" customFormat="1" x14ac:dyDescent="0.25">
      <c r="A560" s="143"/>
      <c r="B560" s="143"/>
      <c r="C560" s="143"/>
      <c r="D560" s="144"/>
      <c r="E560" s="143"/>
      <c r="F560" s="143"/>
      <c r="G560" s="143"/>
      <c r="H560" s="143"/>
      <c r="I560" s="163"/>
      <c r="J560" s="144"/>
      <c r="K560" s="144"/>
      <c r="L560" s="144"/>
      <c r="M560" s="144"/>
      <c r="N560" s="144"/>
      <c r="O560" s="144"/>
      <c r="P560" s="144"/>
      <c r="Q560" s="164"/>
      <c r="R560" s="283"/>
      <c r="S560" s="189"/>
      <c r="T560" s="138"/>
      <c r="U560" s="138"/>
      <c r="V560" s="219" t="str">
        <f t="shared" si="44"/>
        <v/>
      </c>
      <c r="W560" s="220">
        <f t="shared" si="43"/>
        <v>1</v>
      </c>
    </row>
    <row r="561" spans="1:23" s="190" customFormat="1" x14ac:dyDescent="0.25">
      <c r="A561" s="143"/>
      <c r="B561" s="143"/>
      <c r="C561" s="143"/>
      <c r="D561" s="144"/>
      <c r="E561" s="143"/>
      <c r="F561" s="143"/>
      <c r="G561" s="143"/>
      <c r="H561" s="143"/>
      <c r="I561" s="163"/>
      <c r="J561" s="144"/>
      <c r="K561" s="144"/>
      <c r="L561" s="144"/>
      <c r="M561" s="144"/>
      <c r="N561" s="144"/>
      <c r="O561" s="144"/>
      <c r="P561" s="144"/>
      <c r="Q561" s="164"/>
      <c r="R561" s="283"/>
      <c r="S561" s="189"/>
      <c r="T561" s="138"/>
      <c r="U561" s="138"/>
      <c r="V561" s="219" t="str">
        <f t="shared" si="44"/>
        <v/>
      </c>
      <c r="W561" s="220">
        <f t="shared" si="43"/>
        <v>1</v>
      </c>
    </row>
    <row r="562" spans="1:23" s="190" customFormat="1" x14ac:dyDescent="0.25">
      <c r="A562" s="143"/>
      <c r="B562" s="143"/>
      <c r="C562" s="143"/>
      <c r="D562" s="144"/>
      <c r="E562" s="143"/>
      <c r="F562" s="143"/>
      <c r="G562" s="143"/>
      <c r="H562" s="143"/>
      <c r="I562" s="163"/>
      <c r="J562" s="144"/>
      <c r="K562" s="144"/>
      <c r="L562" s="144"/>
      <c r="M562" s="144"/>
      <c r="N562" s="144"/>
      <c r="O562" s="144"/>
      <c r="P562" s="144"/>
      <c r="Q562" s="164"/>
      <c r="R562" s="283"/>
      <c r="S562" s="189"/>
      <c r="T562" s="138"/>
      <c r="U562" s="138"/>
      <c r="V562" s="219" t="str">
        <f t="shared" si="44"/>
        <v/>
      </c>
      <c r="W562" s="220">
        <f t="shared" si="43"/>
        <v>1</v>
      </c>
    </row>
    <row r="563" spans="1:23" s="190" customFormat="1" x14ac:dyDescent="0.25">
      <c r="A563" s="143"/>
      <c r="B563" s="143"/>
      <c r="C563" s="143"/>
      <c r="D563" s="144"/>
      <c r="E563" s="143"/>
      <c r="F563" s="143"/>
      <c r="G563" s="143"/>
      <c r="H563" s="143"/>
      <c r="I563" s="163"/>
      <c r="J563" s="144"/>
      <c r="K563" s="144"/>
      <c r="L563" s="144"/>
      <c r="M563" s="144"/>
      <c r="N563" s="144"/>
      <c r="O563" s="144"/>
      <c r="P563" s="144"/>
      <c r="Q563" s="164"/>
      <c r="R563" s="283"/>
      <c r="S563" s="189"/>
      <c r="T563" s="138"/>
      <c r="U563" s="138"/>
      <c r="V563" s="219" t="str">
        <f t="shared" si="44"/>
        <v/>
      </c>
      <c r="W563" s="220">
        <f t="shared" si="43"/>
        <v>1</v>
      </c>
    </row>
    <row r="564" spans="1:23" s="190" customFormat="1" x14ac:dyDescent="0.25">
      <c r="A564" s="143"/>
      <c r="B564" s="143"/>
      <c r="C564" s="143"/>
      <c r="D564" s="144"/>
      <c r="E564" s="143"/>
      <c r="F564" s="143"/>
      <c r="G564" s="143"/>
      <c r="H564" s="143"/>
      <c r="I564" s="163"/>
      <c r="J564" s="144"/>
      <c r="K564" s="144"/>
      <c r="L564" s="144"/>
      <c r="M564" s="144"/>
      <c r="N564" s="144"/>
      <c r="O564" s="144"/>
      <c r="P564" s="144"/>
      <c r="Q564" s="164"/>
      <c r="R564" s="283"/>
      <c r="S564" s="189"/>
      <c r="T564" s="138"/>
      <c r="U564" s="138"/>
      <c r="V564" s="219" t="str">
        <f t="shared" si="44"/>
        <v/>
      </c>
      <c r="W564" s="220">
        <f t="shared" si="43"/>
        <v>1</v>
      </c>
    </row>
    <row r="565" spans="1:23" s="190" customFormat="1" x14ac:dyDescent="0.25">
      <c r="A565" s="143"/>
      <c r="B565" s="143"/>
      <c r="C565" s="143"/>
      <c r="D565" s="144"/>
      <c r="E565" s="143"/>
      <c r="F565" s="143"/>
      <c r="G565" s="143"/>
      <c r="H565" s="143"/>
      <c r="I565" s="163"/>
      <c r="J565" s="144"/>
      <c r="K565" s="144"/>
      <c r="L565" s="144"/>
      <c r="M565" s="144"/>
      <c r="N565" s="144"/>
      <c r="O565" s="144"/>
      <c r="P565" s="144"/>
      <c r="Q565" s="164"/>
      <c r="R565" s="283"/>
      <c r="S565" s="189"/>
      <c r="T565" s="138"/>
      <c r="U565" s="138"/>
      <c r="V565" s="219" t="str">
        <f t="shared" si="44"/>
        <v/>
      </c>
      <c r="W565" s="220">
        <f t="shared" si="43"/>
        <v>1</v>
      </c>
    </row>
    <row r="566" spans="1:23" s="190" customFormat="1" x14ac:dyDescent="0.25">
      <c r="A566" s="143"/>
      <c r="B566" s="143"/>
      <c r="C566" s="143"/>
      <c r="D566" s="144"/>
      <c r="E566" s="143"/>
      <c r="F566" s="143"/>
      <c r="G566" s="143"/>
      <c r="H566" s="143"/>
      <c r="I566" s="163"/>
      <c r="J566" s="144"/>
      <c r="K566" s="144"/>
      <c r="L566" s="144"/>
      <c r="M566" s="144"/>
      <c r="N566" s="144"/>
      <c r="O566" s="144"/>
      <c r="P566" s="144"/>
      <c r="Q566" s="164"/>
      <c r="R566" s="283"/>
      <c r="S566" s="189"/>
      <c r="T566" s="138"/>
      <c r="U566" s="138"/>
      <c r="V566" s="219" t="str">
        <f t="shared" si="44"/>
        <v/>
      </c>
      <c r="W566" s="220">
        <f t="shared" si="43"/>
        <v>1</v>
      </c>
    </row>
    <row r="567" spans="1:23" s="190" customFormat="1" x14ac:dyDescent="0.25">
      <c r="A567" s="143"/>
      <c r="B567" s="143"/>
      <c r="C567" s="143"/>
      <c r="D567" s="144"/>
      <c r="E567" s="143"/>
      <c r="F567" s="143"/>
      <c r="G567" s="143"/>
      <c r="H567" s="143"/>
      <c r="I567" s="163"/>
      <c r="J567" s="144"/>
      <c r="K567" s="144"/>
      <c r="L567" s="144"/>
      <c r="M567" s="144"/>
      <c r="N567" s="144"/>
      <c r="O567" s="144"/>
      <c r="P567" s="144"/>
      <c r="Q567" s="164"/>
      <c r="R567" s="283"/>
      <c r="S567" s="189"/>
      <c r="T567" s="138"/>
      <c r="U567" s="138"/>
      <c r="V567" s="219" t="str">
        <f t="shared" si="44"/>
        <v/>
      </c>
      <c r="W567" s="220">
        <f t="shared" si="43"/>
        <v>1</v>
      </c>
    </row>
    <row r="568" spans="1:23" s="190" customFormat="1" x14ac:dyDescent="0.25">
      <c r="A568" s="143"/>
      <c r="B568" s="143"/>
      <c r="C568" s="143"/>
      <c r="D568" s="144"/>
      <c r="E568" s="143"/>
      <c r="F568" s="143"/>
      <c r="G568" s="143"/>
      <c r="H568" s="143"/>
      <c r="I568" s="163"/>
      <c r="J568" s="144"/>
      <c r="K568" s="144"/>
      <c r="L568" s="144"/>
      <c r="M568" s="144"/>
      <c r="N568" s="144"/>
      <c r="O568" s="144"/>
      <c r="P568" s="144"/>
      <c r="Q568" s="164"/>
      <c r="R568" s="283"/>
      <c r="S568" s="189"/>
      <c r="T568" s="138"/>
      <c r="U568" s="138"/>
      <c r="V568" s="219" t="str">
        <f t="shared" si="44"/>
        <v/>
      </c>
      <c r="W568" s="220">
        <f t="shared" si="43"/>
        <v>1</v>
      </c>
    </row>
    <row r="569" spans="1:23" s="190" customFormat="1" x14ac:dyDescent="0.25">
      <c r="A569" s="143"/>
      <c r="B569" s="143"/>
      <c r="C569" s="143"/>
      <c r="D569" s="144"/>
      <c r="E569" s="143"/>
      <c r="F569" s="143"/>
      <c r="G569" s="143"/>
      <c r="H569" s="143"/>
      <c r="I569" s="163"/>
      <c r="J569" s="144"/>
      <c r="K569" s="144"/>
      <c r="L569" s="144"/>
      <c r="M569" s="144"/>
      <c r="N569" s="144"/>
      <c r="O569" s="144"/>
      <c r="P569" s="144"/>
      <c r="Q569" s="164"/>
      <c r="R569" s="283"/>
      <c r="S569" s="189"/>
      <c r="T569" s="138"/>
      <c r="U569" s="138"/>
      <c r="V569" s="219" t="str">
        <f t="shared" si="44"/>
        <v/>
      </c>
      <c r="W569" s="220">
        <f t="shared" si="43"/>
        <v>1</v>
      </c>
    </row>
    <row r="570" spans="1:23" s="190" customFormat="1" x14ac:dyDescent="0.25">
      <c r="A570" s="143"/>
      <c r="B570" s="143"/>
      <c r="C570" s="143"/>
      <c r="D570" s="144"/>
      <c r="E570" s="143"/>
      <c r="F570" s="143"/>
      <c r="G570" s="143"/>
      <c r="H570" s="143"/>
      <c r="I570" s="163"/>
      <c r="J570" s="144"/>
      <c r="K570" s="144"/>
      <c r="L570" s="144"/>
      <c r="M570" s="144"/>
      <c r="N570" s="144"/>
      <c r="O570" s="144"/>
      <c r="P570" s="144"/>
      <c r="Q570" s="164"/>
      <c r="R570" s="283"/>
      <c r="S570" s="189"/>
      <c r="T570" s="138"/>
      <c r="U570" s="138"/>
      <c r="V570" s="219" t="str">
        <f t="shared" si="44"/>
        <v/>
      </c>
      <c r="W570" s="220">
        <f t="shared" si="43"/>
        <v>1</v>
      </c>
    </row>
    <row r="571" spans="1:23" s="190" customFormat="1" x14ac:dyDescent="0.25">
      <c r="A571" s="143"/>
      <c r="B571" s="143"/>
      <c r="C571" s="143"/>
      <c r="D571" s="144"/>
      <c r="E571" s="143"/>
      <c r="F571" s="143"/>
      <c r="G571" s="143"/>
      <c r="H571" s="143"/>
      <c r="I571" s="163"/>
      <c r="J571" s="144"/>
      <c r="K571" s="144"/>
      <c r="L571" s="144"/>
      <c r="M571" s="144"/>
      <c r="N571" s="144"/>
      <c r="O571" s="144"/>
      <c r="P571" s="144"/>
      <c r="Q571" s="164"/>
      <c r="R571" s="283"/>
      <c r="S571" s="189"/>
      <c r="T571" s="138"/>
      <c r="U571" s="138"/>
      <c r="V571" s="219" t="str">
        <f t="shared" si="44"/>
        <v/>
      </c>
      <c r="W571" s="220">
        <f t="shared" si="43"/>
        <v>1</v>
      </c>
    </row>
    <row r="572" spans="1:23" s="190" customFormat="1" x14ac:dyDescent="0.25">
      <c r="A572" s="143"/>
      <c r="B572" s="143"/>
      <c r="C572" s="143"/>
      <c r="D572" s="144"/>
      <c r="E572" s="143"/>
      <c r="F572" s="143"/>
      <c r="G572" s="143"/>
      <c r="H572" s="143"/>
      <c r="I572" s="163"/>
      <c r="J572" s="144"/>
      <c r="K572" s="144"/>
      <c r="L572" s="144"/>
      <c r="M572" s="144"/>
      <c r="N572" s="144"/>
      <c r="O572" s="144"/>
      <c r="P572" s="144"/>
      <c r="Q572" s="164"/>
      <c r="R572" s="283"/>
      <c r="S572" s="189"/>
      <c r="T572" s="138"/>
      <c r="U572" s="138"/>
      <c r="V572" s="219" t="str">
        <f t="shared" si="44"/>
        <v/>
      </c>
      <c r="W572" s="220">
        <f t="shared" si="43"/>
        <v>1</v>
      </c>
    </row>
    <row r="573" spans="1:23" s="190" customFormat="1" x14ac:dyDescent="0.25">
      <c r="A573" s="143"/>
      <c r="B573" s="143"/>
      <c r="C573" s="143"/>
      <c r="D573" s="144"/>
      <c r="E573" s="143"/>
      <c r="F573" s="143"/>
      <c r="G573" s="143"/>
      <c r="H573" s="143"/>
      <c r="I573" s="163"/>
      <c r="J573" s="144"/>
      <c r="K573" s="144"/>
      <c r="L573" s="144"/>
      <c r="M573" s="144"/>
      <c r="N573" s="144"/>
      <c r="O573" s="144"/>
      <c r="P573" s="144"/>
      <c r="Q573" s="164"/>
      <c r="R573" s="283"/>
      <c r="S573" s="189"/>
      <c r="T573" s="138"/>
      <c r="U573" s="138"/>
      <c r="V573" s="219" t="str">
        <f t="shared" si="44"/>
        <v/>
      </c>
      <c r="W573" s="220">
        <f t="shared" si="43"/>
        <v>1</v>
      </c>
    </row>
    <row r="574" spans="1:23" s="190" customFormat="1" x14ac:dyDescent="0.25">
      <c r="A574" s="143"/>
      <c r="B574" s="143"/>
      <c r="C574" s="143"/>
      <c r="D574" s="144"/>
      <c r="E574" s="143"/>
      <c r="F574" s="143"/>
      <c r="G574" s="143"/>
      <c r="H574" s="143"/>
      <c r="I574" s="163"/>
      <c r="J574" s="144"/>
      <c r="K574" s="144"/>
      <c r="L574" s="144"/>
      <c r="M574" s="144"/>
      <c r="N574" s="144"/>
      <c r="O574" s="144"/>
      <c r="P574" s="144"/>
      <c r="Q574" s="164"/>
      <c r="R574" s="283"/>
      <c r="S574" s="189"/>
      <c r="T574" s="138"/>
      <c r="U574" s="138"/>
      <c r="V574" s="219" t="str">
        <f t="shared" si="44"/>
        <v/>
      </c>
      <c r="W574" s="220">
        <f t="shared" si="43"/>
        <v>1</v>
      </c>
    </row>
    <row r="575" spans="1:23" s="190" customFormat="1" x14ac:dyDescent="0.25">
      <c r="A575" s="143"/>
      <c r="B575" s="143"/>
      <c r="C575" s="143"/>
      <c r="D575" s="144"/>
      <c r="E575" s="143"/>
      <c r="F575" s="143"/>
      <c r="G575" s="143"/>
      <c r="H575" s="143"/>
      <c r="I575" s="163"/>
      <c r="J575" s="144"/>
      <c r="K575" s="144"/>
      <c r="L575" s="144"/>
      <c r="M575" s="144"/>
      <c r="N575" s="144"/>
      <c r="O575" s="144"/>
      <c r="P575" s="144"/>
      <c r="Q575" s="164"/>
      <c r="R575" s="283"/>
      <c r="S575" s="189"/>
      <c r="T575" s="138"/>
      <c r="U575" s="138"/>
      <c r="V575" s="219" t="str">
        <f t="shared" si="44"/>
        <v/>
      </c>
      <c r="W575" s="220">
        <f t="shared" si="43"/>
        <v>1</v>
      </c>
    </row>
    <row r="576" spans="1:23" s="190" customFormat="1" x14ac:dyDescent="0.25">
      <c r="A576" s="143"/>
      <c r="B576" s="143"/>
      <c r="C576" s="143"/>
      <c r="D576" s="144"/>
      <c r="E576" s="143"/>
      <c r="F576" s="143"/>
      <c r="G576" s="143"/>
      <c r="H576" s="143"/>
      <c r="I576" s="163"/>
      <c r="J576" s="144"/>
      <c r="K576" s="144"/>
      <c r="L576" s="144"/>
      <c r="M576" s="144"/>
      <c r="N576" s="144"/>
      <c r="O576" s="144"/>
      <c r="P576" s="144"/>
      <c r="Q576" s="164"/>
      <c r="R576" s="283"/>
      <c r="S576" s="189"/>
      <c r="T576" s="138"/>
      <c r="U576" s="138"/>
      <c r="V576" s="219" t="str">
        <f t="shared" si="44"/>
        <v/>
      </c>
      <c r="W576" s="220">
        <f t="shared" si="43"/>
        <v>1</v>
      </c>
    </row>
    <row r="577" spans="1:23" s="190" customFormat="1" x14ac:dyDescent="0.25">
      <c r="A577" s="143"/>
      <c r="B577" s="143"/>
      <c r="C577" s="143"/>
      <c r="D577" s="144"/>
      <c r="E577" s="143"/>
      <c r="F577" s="143"/>
      <c r="G577" s="143"/>
      <c r="H577" s="143"/>
      <c r="I577" s="163"/>
      <c r="J577" s="144"/>
      <c r="K577" s="144"/>
      <c r="L577" s="144"/>
      <c r="M577" s="144"/>
      <c r="N577" s="144"/>
      <c r="O577" s="144"/>
      <c r="P577" s="144"/>
      <c r="Q577" s="164"/>
      <c r="R577" s="283"/>
      <c r="S577" s="189"/>
      <c r="T577" s="138"/>
      <c r="U577" s="138"/>
      <c r="V577" s="219" t="str">
        <f t="shared" si="44"/>
        <v/>
      </c>
      <c r="W577" s="220">
        <f t="shared" si="43"/>
        <v>1</v>
      </c>
    </row>
    <row r="578" spans="1:23" s="190" customFormat="1" x14ac:dyDescent="0.25">
      <c r="A578" s="143"/>
      <c r="B578" s="143"/>
      <c r="C578" s="143"/>
      <c r="D578" s="144"/>
      <c r="E578" s="143"/>
      <c r="F578" s="143"/>
      <c r="G578" s="143"/>
      <c r="H578" s="143"/>
      <c r="I578" s="163"/>
      <c r="J578" s="144"/>
      <c r="K578" s="144"/>
      <c r="L578" s="144"/>
      <c r="M578" s="144"/>
      <c r="N578" s="144"/>
      <c r="O578" s="144"/>
      <c r="P578" s="144"/>
      <c r="Q578" s="164"/>
      <c r="R578" s="283"/>
      <c r="S578" s="189"/>
      <c r="T578" s="138"/>
      <c r="U578" s="138"/>
      <c r="V578" s="219" t="str">
        <f t="shared" si="44"/>
        <v/>
      </c>
    </row>
    <row r="579" spans="1:23" s="190" customFormat="1" x14ac:dyDescent="0.25">
      <c r="A579" s="143"/>
      <c r="B579" s="143"/>
      <c r="C579" s="143"/>
      <c r="D579" s="144"/>
      <c r="E579" s="143"/>
      <c r="F579" s="143"/>
      <c r="G579" s="143"/>
      <c r="H579" s="143"/>
      <c r="I579" s="163"/>
      <c r="J579" s="144"/>
      <c r="K579" s="144"/>
      <c r="L579" s="144"/>
      <c r="M579" s="144"/>
      <c r="N579" s="144"/>
      <c r="O579" s="144"/>
      <c r="P579" s="144"/>
      <c r="Q579" s="164"/>
      <c r="R579" s="283"/>
      <c r="S579" s="189"/>
      <c r="T579" s="138"/>
      <c r="U579" s="138"/>
      <c r="V579" s="219" t="str">
        <f t="shared" si="44"/>
        <v/>
      </c>
    </row>
    <row r="580" spans="1:23" s="190" customFormat="1" x14ac:dyDescent="0.25">
      <c r="A580" s="143"/>
      <c r="B580" s="143"/>
      <c r="C580" s="143"/>
      <c r="D580" s="144"/>
      <c r="E580" s="143"/>
      <c r="F580" s="143"/>
      <c r="G580" s="143"/>
      <c r="H580" s="143"/>
      <c r="I580" s="163"/>
      <c r="J580" s="144"/>
      <c r="K580" s="144"/>
      <c r="L580" s="144"/>
      <c r="M580" s="144"/>
      <c r="N580" s="144"/>
      <c r="O580" s="144"/>
      <c r="P580" s="144"/>
      <c r="Q580" s="164"/>
      <c r="R580" s="283"/>
      <c r="S580" s="189"/>
      <c r="T580" s="138"/>
      <c r="U580" s="138"/>
      <c r="V580" s="219" t="str">
        <f t="shared" si="44"/>
        <v/>
      </c>
    </row>
    <row r="581" spans="1:23" s="190" customFormat="1" x14ac:dyDescent="0.25">
      <c r="A581" s="143"/>
      <c r="B581" s="143"/>
      <c r="C581" s="143"/>
      <c r="D581" s="144"/>
      <c r="E581" s="143"/>
      <c r="F581" s="143"/>
      <c r="G581" s="143"/>
      <c r="H581" s="143"/>
      <c r="I581" s="163"/>
      <c r="J581" s="144"/>
      <c r="K581" s="144"/>
      <c r="L581" s="144"/>
      <c r="M581" s="144"/>
      <c r="N581" s="144"/>
      <c r="O581" s="144"/>
      <c r="P581" s="144"/>
      <c r="Q581" s="164"/>
      <c r="R581" s="283"/>
      <c r="S581" s="189"/>
      <c r="T581" s="138"/>
      <c r="U581" s="138"/>
      <c r="V581" s="219" t="str">
        <f t="shared" si="44"/>
        <v/>
      </c>
    </row>
    <row r="582" spans="1:23" s="190" customFormat="1" x14ac:dyDescent="0.25">
      <c r="A582" s="143"/>
      <c r="B582" s="143"/>
      <c r="C582" s="143"/>
      <c r="D582" s="144"/>
      <c r="E582" s="143"/>
      <c r="F582" s="143"/>
      <c r="G582" s="143"/>
      <c r="H582" s="143"/>
      <c r="I582" s="163"/>
      <c r="J582" s="144"/>
      <c r="K582" s="144"/>
      <c r="L582" s="144"/>
      <c r="M582" s="144"/>
      <c r="N582" s="144"/>
      <c r="O582" s="144"/>
      <c r="P582" s="144"/>
      <c r="Q582" s="164"/>
      <c r="R582" s="283"/>
      <c r="S582" s="189"/>
      <c r="T582" s="138"/>
      <c r="U582" s="138"/>
      <c r="V582" s="219" t="str">
        <f t="shared" si="44"/>
        <v/>
      </c>
    </row>
    <row r="583" spans="1:23" s="190" customFormat="1" x14ac:dyDescent="0.25">
      <c r="A583" s="143"/>
      <c r="B583" s="143"/>
      <c r="C583" s="143"/>
      <c r="D583" s="144"/>
      <c r="E583" s="143"/>
      <c r="F583" s="143"/>
      <c r="G583" s="143"/>
      <c r="H583" s="143"/>
      <c r="I583" s="163"/>
      <c r="J583" s="144"/>
      <c r="K583" s="144"/>
      <c r="L583" s="144"/>
      <c r="M583" s="144"/>
      <c r="N583" s="144"/>
      <c r="O583" s="144"/>
      <c r="P583" s="144"/>
      <c r="Q583" s="164"/>
      <c r="R583" s="283"/>
      <c r="S583" s="189"/>
      <c r="T583" s="138"/>
      <c r="U583" s="138"/>
      <c r="V583" s="219" t="str">
        <f t="shared" si="44"/>
        <v/>
      </c>
    </row>
    <row r="584" spans="1:23" s="190" customFormat="1" x14ac:dyDescent="0.25">
      <c r="A584" s="143"/>
      <c r="B584" s="143"/>
      <c r="C584" s="143"/>
      <c r="D584" s="144"/>
      <c r="E584" s="143"/>
      <c r="F584" s="143"/>
      <c r="G584" s="143"/>
      <c r="H584" s="143"/>
      <c r="I584" s="163"/>
      <c r="J584" s="144"/>
      <c r="K584" s="144"/>
      <c r="L584" s="144"/>
      <c r="M584" s="144"/>
      <c r="N584" s="144"/>
      <c r="O584" s="144"/>
      <c r="P584" s="144"/>
      <c r="Q584" s="164"/>
      <c r="R584" s="283"/>
      <c r="S584" s="189"/>
      <c r="T584" s="138"/>
      <c r="U584" s="138"/>
      <c r="V584" s="219" t="str">
        <f t="shared" si="44"/>
        <v/>
      </c>
    </row>
    <row r="585" spans="1:23" s="190" customFormat="1" x14ac:dyDescent="0.25">
      <c r="A585" s="143"/>
      <c r="B585" s="143"/>
      <c r="C585" s="143"/>
      <c r="D585" s="144"/>
      <c r="E585" s="143"/>
      <c r="F585" s="143"/>
      <c r="G585" s="143"/>
      <c r="H585" s="143"/>
      <c r="I585" s="163"/>
      <c r="J585" s="144"/>
      <c r="K585" s="144"/>
      <c r="L585" s="144"/>
      <c r="M585" s="144"/>
      <c r="N585" s="144"/>
      <c r="O585" s="144"/>
      <c r="P585" s="144"/>
      <c r="Q585" s="164"/>
      <c r="R585" s="283"/>
      <c r="S585" s="189"/>
      <c r="T585" s="138"/>
      <c r="U585" s="138"/>
      <c r="V585" s="219" t="str">
        <f t="shared" si="44"/>
        <v/>
      </c>
    </row>
    <row r="586" spans="1:23" s="190" customFormat="1" x14ac:dyDescent="0.25">
      <c r="A586" s="143"/>
      <c r="B586" s="143"/>
      <c r="C586" s="143"/>
      <c r="D586" s="144"/>
      <c r="E586" s="143"/>
      <c r="F586" s="143"/>
      <c r="G586" s="143"/>
      <c r="H586" s="143"/>
      <c r="I586" s="163"/>
      <c r="J586" s="144"/>
      <c r="K586" s="144"/>
      <c r="L586" s="144"/>
      <c r="M586" s="144"/>
      <c r="N586" s="144"/>
      <c r="O586" s="144"/>
      <c r="P586" s="144"/>
      <c r="Q586" s="164"/>
      <c r="R586" s="283"/>
      <c r="S586" s="189"/>
      <c r="T586" s="138"/>
      <c r="U586" s="138"/>
      <c r="V586" s="219" t="str">
        <f t="shared" si="44"/>
        <v/>
      </c>
    </row>
    <row r="587" spans="1:23" s="190" customFormat="1" x14ac:dyDescent="0.25">
      <c r="A587" s="143"/>
      <c r="B587" s="143"/>
      <c r="C587" s="143"/>
      <c r="D587" s="144"/>
      <c r="E587" s="143"/>
      <c r="F587" s="143"/>
      <c r="G587" s="143"/>
      <c r="H587" s="143"/>
      <c r="I587" s="163"/>
      <c r="J587" s="144"/>
      <c r="K587" s="144"/>
      <c r="L587" s="144"/>
      <c r="M587" s="144"/>
      <c r="N587" s="144"/>
      <c r="O587" s="144"/>
      <c r="P587" s="144"/>
      <c r="Q587" s="164"/>
      <c r="R587" s="283"/>
      <c r="S587" s="189"/>
      <c r="T587" s="138"/>
      <c r="U587" s="138"/>
      <c r="V587" s="219" t="str">
        <f t="shared" si="44"/>
        <v/>
      </c>
    </row>
    <row r="588" spans="1:23" s="190" customFormat="1" x14ac:dyDescent="0.25">
      <c r="A588" s="143"/>
      <c r="B588" s="143"/>
      <c r="C588" s="143"/>
      <c r="D588" s="144"/>
      <c r="E588" s="143"/>
      <c r="F588" s="143"/>
      <c r="G588" s="143"/>
      <c r="H588" s="143"/>
      <c r="I588" s="163"/>
      <c r="J588" s="144"/>
      <c r="K588" s="144"/>
      <c r="L588" s="144"/>
      <c r="M588" s="144"/>
      <c r="N588" s="144"/>
      <c r="O588" s="144"/>
      <c r="P588" s="144"/>
      <c r="Q588" s="164"/>
      <c r="R588" s="283"/>
      <c r="S588" s="189"/>
      <c r="T588" s="138"/>
      <c r="U588" s="138"/>
      <c r="V588" s="219" t="str">
        <f t="shared" si="44"/>
        <v/>
      </c>
    </row>
    <row r="589" spans="1:23" s="190" customFormat="1" x14ac:dyDescent="0.25">
      <c r="A589" s="143"/>
      <c r="B589" s="143"/>
      <c r="C589" s="143"/>
      <c r="D589" s="144"/>
      <c r="E589" s="143"/>
      <c r="F589" s="143"/>
      <c r="G589" s="143"/>
      <c r="H589" s="143"/>
      <c r="I589" s="163"/>
      <c r="J589" s="144"/>
      <c r="K589" s="144"/>
      <c r="L589" s="144"/>
      <c r="M589" s="144"/>
      <c r="N589" s="144"/>
      <c r="O589" s="144"/>
      <c r="P589" s="144"/>
      <c r="Q589" s="164"/>
      <c r="R589" s="283"/>
      <c r="S589" s="189"/>
      <c r="T589" s="138"/>
      <c r="U589" s="138"/>
      <c r="V589" s="219" t="str">
        <f t="shared" si="44"/>
        <v/>
      </c>
    </row>
    <row r="590" spans="1:23" s="190" customFormat="1" x14ac:dyDescent="0.25">
      <c r="A590" s="143"/>
      <c r="B590" s="143"/>
      <c r="C590" s="143"/>
      <c r="D590" s="144"/>
      <c r="E590" s="143"/>
      <c r="F590" s="143"/>
      <c r="G590" s="143"/>
      <c r="H590" s="143"/>
      <c r="I590" s="163"/>
      <c r="J590" s="144"/>
      <c r="K590" s="144"/>
      <c r="L590" s="144"/>
      <c r="M590" s="144"/>
      <c r="N590" s="144"/>
      <c r="O590" s="144"/>
      <c r="P590" s="144"/>
      <c r="Q590" s="164"/>
      <c r="R590" s="283"/>
      <c r="S590" s="189"/>
      <c r="T590" s="138"/>
      <c r="U590" s="138"/>
      <c r="V590" s="219" t="str">
        <f t="shared" si="44"/>
        <v/>
      </c>
    </row>
    <row r="591" spans="1:23" s="190" customFormat="1" x14ac:dyDescent="0.25">
      <c r="A591" s="143"/>
      <c r="B591" s="143"/>
      <c r="C591" s="143"/>
      <c r="D591" s="144"/>
      <c r="E591" s="143"/>
      <c r="F591" s="143"/>
      <c r="G591" s="143"/>
      <c r="H591" s="143"/>
      <c r="I591" s="163"/>
      <c r="J591" s="144"/>
      <c r="K591" s="144"/>
      <c r="L591" s="144"/>
      <c r="M591" s="144"/>
      <c r="N591" s="144"/>
      <c r="O591" s="144"/>
      <c r="P591" s="144"/>
      <c r="Q591" s="164"/>
      <c r="R591" s="283"/>
      <c r="S591" s="189"/>
      <c r="T591" s="138"/>
      <c r="U591" s="138"/>
      <c r="V591" s="219" t="str">
        <f t="shared" si="44"/>
        <v/>
      </c>
    </row>
    <row r="592" spans="1:23" s="190" customFormat="1" x14ac:dyDescent="0.25">
      <c r="A592" s="143"/>
      <c r="B592" s="143"/>
      <c r="C592" s="143"/>
      <c r="D592" s="144"/>
      <c r="E592" s="143"/>
      <c r="F592" s="143"/>
      <c r="G592" s="143"/>
      <c r="H592" s="143"/>
      <c r="I592" s="163"/>
      <c r="J592" s="144"/>
      <c r="K592" s="144"/>
      <c r="L592" s="144"/>
      <c r="M592" s="144"/>
      <c r="N592" s="144"/>
      <c r="O592" s="144"/>
      <c r="P592" s="144"/>
      <c r="Q592" s="164"/>
      <c r="R592" s="283"/>
      <c r="S592" s="189"/>
      <c r="T592" s="138"/>
      <c r="U592" s="138"/>
      <c r="V592" s="219" t="str">
        <f t="shared" si="44"/>
        <v/>
      </c>
    </row>
    <row r="593" spans="1:22" s="190" customFormat="1" x14ac:dyDescent="0.25">
      <c r="A593" s="143"/>
      <c r="B593" s="143"/>
      <c r="C593" s="143"/>
      <c r="D593" s="144"/>
      <c r="E593" s="143"/>
      <c r="F593" s="143"/>
      <c r="G593" s="143"/>
      <c r="H593" s="143"/>
      <c r="I593" s="163"/>
      <c r="J593" s="144"/>
      <c r="K593" s="144"/>
      <c r="L593" s="144"/>
      <c r="M593" s="144"/>
      <c r="N593" s="144"/>
      <c r="O593" s="144"/>
      <c r="P593" s="144"/>
      <c r="Q593" s="164"/>
      <c r="R593" s="283"/>
      <c r="S593" s="189"/>
      <c r="T593" s="138"/>
      <c r="U593" s="138"/>
      <c r="V593" s="219" t="str">
        <f t="shared" si="44"/>
        <v/>
      </c>
    </row>
    <row r="594" spans="1:22" s="190" customFormat="1" x14ac:dyDescent="0.25">
      <c r="A594" s="143"/>
      <c r="B594" s="143"/>
      <c r="C594" s="143"/>
      <c r="D594" s="144"/>
      <c r="E594" s="143"/>
      <c r="F594" s="143"/>
      <c r="G594" s="143"/>
      <c r="H594" s="143"/>
      <c r="I594" s="163"/>
      <c r="J594" s="144"/>
      <c r="K594" s="144"/>
      <c r="L594" s="144"/>
      <c r="M594" s="144"/>
      <c r="N594" s="144"/>
      <c r="O594" s="144"/>
      <c r="P594" s="144"/>
      <c r="Q594" s="164"/>
      <c r="R594" s="283"/>
      <c r="S594" s="189"/>
      <c r="T594" s="138"/>
      <c r="U594" s="138"/>
      <c r="V594" s="219" t="str">
        <f t="shared" si="44"/>
        <v/>
      </c>
    </row>
    <row r="595" spans="1:22" s="190" customFormat="1" x14ac:dyDescent="0.25">
      <c r="A595" s="143"/>
      <c r="B595" s="143"/>
      <c r="C595" s="143"/>
      <c r="D595" s="144"/>
      <c r="E595" s="143"/>
      <c r="F595" s="143"/>
      <c r="G595" s="143"/>
      <c r="H595" s="143"/>
      <c r="I595" s="163"/>
      <c r="J595" s="144"/>
      <c r="K595" s="144"/>
      <c r="L595" s="144"/>
      <c r="M595" s="144"/>
      <c r="N595" s="144"/>
      <c r="O595" s="144"/>
      <c r="P595" s="144"/>
      <c r="Q595" s="164"/>
      <c r="R595" s="283"/>
      <c r="S595" s="189"/>
      <c r="T595" s="138"/>
      <c r="U595" s="138"/>
      <c r="V595" s="219" t="str">
        <f t="shared" si="44"/>
        <v/>
      </c>
    </row>
    <row r="596" spans="1:22" s="190" customFormat="1" x14ac:dyDescent="0.25">
      <c r="A596" s="143"/>
      <c r="B596" s="143"/>
      <c r="C596" s="143"/>
      <c r="D596" s="144"/>
      <c r="E596" s="143"/>
      <c r="F596" s="143"/>
      <c r="G596" s="143"/>
      <c r="H596" s="143"/>
      <c r="I596" s="163"/>
      <c r="J596" s="144"/>
      <c r="K596" s="144"/>
      <c r="L596" s="144"/>
      <c r="M596" s="144"/>
      <c r="N596" s="144"/>
      <c r="O596" s="144"/>
      <c r="P596" s="144"/>
      <c r="Q596" s="164"/>
      <c r="R596" s="283"/>
      <c r="S596" s="189"/>
      <c r="T596" s="138"/>
      <c r="U596" s="138"/>
      <c r="V596" s="219" t="str">
        <f t="shared" si="44"/>
        <v/>
      </c>
    </row>
    <row r="597" spans="1:22" s="190" customFormat="1" x14ac:dyDescent="0.25">
      <c r="A597" s="143"/>
      <c r="B597" s="143"/>
      <c r="C597" s="143"/>
      <c r="D597" s="144"/>
      <c r="E597" s="143"/>
      <c r="F597" s="143"/>
      <c r="G597" s="143"/>
      <c r="H597" s="143"/>
      <c r="I597" s="163"/>
      <c r="J597" s="144"/>
      <c r="K597" s="144"/>
      <c r="L597" s="144"/>
      <c r="M597" s="144"/>
      <c r="N597" s="144"/>
      <c r="O597" s="144"/>
      <c r="P597" s="144"/>
      <c r="Q597" s="164"/>
      <c r="R597" s="283"/>
      <c r="S597" s="189"/>
      <c r="T597" s="138"/>
      <c r="U597" s="138"/>
      <c r="V597" s="219" t="str">
        <f t="shared" si="44"/>
        <v/>
      </c>
    </row>
    <row r="598" spans="1:22" s="190" customFormat="1" x14ac:dyDescent="0.25">
      <c r="A598" s="143"/>
      <c r="B598" s="143"/>
      <c r="C598" s="143"/>
      <c r="D598" s="144"/>
      <c r="E598" s="143"/>
      <c r="F598" s="143"/>
      <c r="G598" s="143"/>
      <c r="H598" s="143"/>
      <c r="I598" s="163"/>
      <c r="J598" s="144"/>
      <c r="K598" s="144"/>
      <c r="L598" s="144"/>
      <c r="M598" s="144"/>
      <c r="N598" s="144"/>
      <c r="O598" s="144"/>
      <c r="P598" s="144"/>
      <c r="Q598" s="164"/>
      <c r="R598" s="283"/>
      <c r="S598" s="189"/>
      <c r="T598" s="138"/>
      <c r="U598" s="138"/>
      <c r="V598" s="219" t="str">
        <f t="shared" si="44"/>
        <v/>
      </c>
    </row>
    <row r="599" spans="1:22" s="190" customFormat="1" x14ac:dyDescent="0.25">
      <c r="A599" s="143"/>
      <c r="B599" s="143"/>
      <c r="C599" s="143"/>
      <c r="D599" s="144"/>
      <c r="E599" s="143"/>
      <c r="F599" s="143"/>
      <c r="G599" s="143"/>
      <c r="H599" s="143"/>
      <c r="I599" s="163"/>
      <c r="J599" s="144"/>
      <c r="K599" s="144"/>
      <c r="L599" s="144"/>
      <c r="M599" s="144"/>
      <c r="N599" s="144"/>
      <c r="O599" s="144"/>
      <c r="P599" s="144"/>
      <c r="Q599" s="164"/>
      <c r="R599" s="283"/>
      <c r="S599" s="189"/>
      <c r="T599" s="138"/>
      <c r="U599" s="138"/>
      <c r="V599" s="219" t="str">
        <f t="shared" si="44"/>
        <v/>
      </c>
    </row>
    <row r="600" spans="1:22" s="190" customFormat="1" x14ac:dyDescent="0.25">
      <c r="A600" s="143"/>
      <c r="B600" s="143"/>
      <c r="C600" s="143"/>
      <c r="D600" s="144"/>
      <c r="E600" s="143"/>
      <c r="F600" s="143"/>
      <c r="G600" s="143"/>
      <c r="H600" s="143"/>
      <c r="I600" s="163"/>
      <c r="J600" s="144"/>
      <c r="K600" s="144"/>
      <c r="L600" s="144"/>
      <c r="M600" s="144"/>
      <c r="N600" s="144"/>
      <c r="O600" s="144"/>
      <c r="P600" s="144"/>
      <c r="Q600" s="164"/>
      <c r="R600" s="283"/>
      <c r="S600" s="189"/>
      <c r="T600" s="138"/>
      <c r="U600" s="138"/>
      <c r="V600" s="219" t="str">
        <f t="shared" si="44"/>
        <v/>
      </c>
    </row>
    <row r="601" spans="1:22" s="190" customFormat="1" x14ac:dyDescent="0.25">
      <c r="A601" s="143"/>
      <c r="B601" s="143"/>
      <c r="C601" s="143"/>
      <c r="D601" s="144"/>
      <c r="E601" s="143"/>
      <c r="F601" s="143"/>
      <c r="G601" s="143"/>
      <c r="H601" s="143"/>
      <c r="I601" s="163"/>
      <c r="J601" s="144"/>
      <c r="K601" s="144"/>
      <c r="L601" s="144"/>
      <c r="M601" s="144"/>
      <c r="N601" s="144"/>
      <c r="O601" s="144"/>
      <c r="P601" s="144"/>
      <c r="Q601" s="164"/>
      <c r="R601" s="283"/>
      <c r="S601" s="189"/>
      <c r="T601" s="138"/>
      <c r="U601" s="138"/>
      <c r="V601" s="219" t="str">
        <f t="shared" si="44"/>
        <v/>
      </c>
    </row>
    <row r="602" spans="1:22" s="190" customFormat="1" x14ac:dyDescent="0.25">
      <c r="A602" s="143"/>
      <c r="B602" s="143"/>
      <c r="C602" s="143"/>
      <c r="D602" s="144"/>
      <c r="E602" s="143"/>
      <c r="F602" s="143"/>
      <c r="G602" s="143"/>
      <c r="H602" s="143"/>
      <c r="I602" s="163"/>
      <c r="J602" s="144"/>
      <c r="K602" s="144"/>
      <c r="L602" s="144"/>
      <c r="M602" s="144"/>
      <c r="N602" s="144"/>
      <c r="O602" s="144"/>
      <c r="P602" s="144"/>
      <c r="Q602" s="164"/>
      <c r="R602" s="283"/>
      <c r="S602" s="189"/>
      <c r="T602" s="138"/>
      <c r="U602" s="138"/>
      <c r="V602" s="219" t="str">
        <f t="shared" si="44"/>
        <v/>
      </c>
    </row>
    <row r="603" spans="1:22" s="190" customFormat="1" x14ac:dyDescent="0.25">
      <c r="A603" s="143"/>
      <c r="B603" s="143"/>
      <c r="C603" s="143"/>
      <c r="D603" s="144"/>
      <c r="E603" s="143"/>
      <c r="F603" s="143"/>
      <c r="G603" s="143"/>
      <c r="H603" s="143"/>
      <c r="I603" s="163"/>
      <c r="J603" s="144"/>
      <c r="K603" s="144"/>
      <c r="L603" s="144"/>
      <c r="M603" s="144"/>
      <c r="N603" s="144"/>
      <c r="O603" s="144"/>
      <c r="P603" s="144"/>
      <c r="Q603" s="164"/>
      <c r="R603" s="283"/>
      <c r="S603" s="189"/>
      <c r="T603" s="138"/>
      <c r="U603" s="138"/>
      <c r="V603" s="219" t="str">
        <f t="shared" si="44"/>
        <v/>
      </c>
    </row>
    <row r="604" spans="1:22" s="190" customFormat="1" x14ac:dyDescent="0.25">
      <c r="A604" s="143"/>
      <c r="B604" s="143"/>
      <c r="C604" s="143"/>
      <c r="D604" s="144"/>
      <c r="E604" s="143"/>
      <c r="F604" s="143"/>
      <c r="G604" s="143"/>
      <c r="H604" s="143"/>
      <c r="I604" s="163"/>
      <c r="J604" s="144"/>
      <c r="K604" s="144"/>
      <c r="L604" s="144"/>
      <c r="M604" s="144"/>
      <c r="N604" s="144"/>
      <c r="O604" s="144"/>
      <c r="P604" s="144"/>
      <c r="Q604" s="164"/>
      <c r="R604" s="283"/>
      <c r="S604" s="189"/>
      <c r="T604" s="138"/>
      <c r="U604" s="138"/>
      <c r="V604" s="219" t="str">
        <f t="shared" si="44"/>
        <v/>
      </c>
    </row>
    <row r="605" spans="1:22" s="190" customFormat="1" x14ac:dyDescent="0.25">
      <c r="A605" s="143"/>
      <c r="B605" s="143"/>
      <c r="C605" s="143"/>
      <c r="D605" s="144"/>
      <c r="E605" s="143"/>
      <c r="F605" s="143"/>
      <c r="G605" s="143"/>
      <c r="H605" s="143"/>
      <c r="I605" s="163"/>
      <c r="J605" s="144"/>
      <c r="K605" s="144"/>
      <c r="L605" s="144"/>
      <c r="M605" s="144"/>
      <c r="N605" s="144"/>
      <c r="O605" s="144"/>
      <c r="P605" s="144"/>
      <c r="Q605" s="164"/>
      <c r="R605" s="283"/>
      <c r="S605" s="189"/>
      <c r="T605" s="138"/>
      <c r="U605" s="138"/>
      <c r="V605" s="219" t="str">
        <f t="shared" ref="V605:V612" si="45">LEFT(J602,3)</f>
        <v/>
      </c>
    </row>
    <row r="606" spans="1:22" s="190" customFormat="1" x14ac:dyDescent="0.25">
      <c r="A606" s="143"/>
      <c r="B606" s="143"/>
      <c r="C606" s="143"/>
      <c r="D606" s="144"/>
      <c r="E606" s="143"/>
      <c r="F606" s="143"/>
      <c r="G606" s="143"/>
      <c r="H606" s="143"/>
      <c r="I606" s="163"/>
      <c r="J606" s="144"/>
      <c r="K606" s="144"/>
      <c r="L606" s="144"/>
      <c r="M606" s="144"/>
      <c r="N606" s="144"/>
      <c r="O606" s="144"/>
      <c r="P606" s="144"/>
      <c r="Q606" s="164"/>
      <c r="R606" s="283"/>
      <c r="S606" s="189"/>
      <c r="T606" s="138"/>
      <c r="U606" s="138"/>
      <c r="V606" s="219" t="str">
        <f t="shared" si="45"/>
        <v/>
      </c>
    </row>
    <row r="607" spans="1:22" s="190" customFormat="1" x14ac:dyDescent="0.25">
      <c r="A607" s="143"/>
      <c r="B607" s="143"/>
      <c r="C607" s="143"/>
      <c r="D607" s="144"/>
      <c r="E607" s="143"/>
      <c r="F607" s="143"/>
      <c r="G607" s="143"/>
      <c r="H607" s="143"/>
      <c r="I607" s="163"/>
      <c r="J607" s="144"/>
      <c r="K607" s="144"/>
      <c r="L607" s="144"/>
      <c r="M607" s="144"/>
      <c r="N607" s="144"/>
      <c r="O607" s="144"/>
      <c r="P607" s="144"/>
      <c r="Q607" s="164"/>
      <c r="R607" s="283"/>
      <c r="S607" s="189"/>
      <c r="T607" s="138"/>
      <c r="U607" s="138"/>
      <c r="V607" s="219" t="str">
        <f t="shared" si="45"/>
        <v/>
      </c>
    </row>
    <row r="608" spans="1:22" s="190" customFormat="1" x14ac:dyDescent="0.25">
      <c r="A608" s="143"/>
      <c r="B608" s="143"/>
      <c r="C608" s="143"/>
      <c r="D608" s="144"/>
      <c r="E608" s="143"/>
      <c r="F608" s="143"/>
      <c r="G608" s="143"/>
      <c r="H608" s="143"/>
      <c r="I608" s="163"/>
      <c r="J608" s="144"/>
      <c r="K608" s="144"/>
      <c r="L608" s="144"/>
      <c r="M608" s="144"/>
      <c r="N608" s="144"/>
      <c r="O608" s="144"/>
      <c r="P608" s="144"/>
      <c r="Q608" s="164"/>
      <c r="R608" s="283"/>
      <c r="S608" s="189"/>
      <c r="T608" s="138"/>
      <c r="U608" s="138"/>
      <c r="V608" s="219" t="str">
        <f t="shared" si="45"/>
        <v/>
      </c>
    </row>
    <row r="609" spans="1:22" s="190" customFormat="1" x14ac:dyDescent="0.25">
      <c r="A609" s="143"/>
      <c r="B609" s="143"/>
      <c r="C609" s="143"/>
      <c r="D609" s="144"/>
      <c r="E609" s="143"/>
      <c r="F609" s="143"/>
      <c r="G609" s="143"/>
      <c r="H609" s="143"/>
      <c r="I609" s="163"/>
      <c r="J609" s="144"/>
      <c r="K609" s="144"/>
      <c r="L609" s="144"/>
      <c r="M609" s="144"/>
      <c r="N609" s="144"/>
      <c r="O609" s="144"/>
      <c r="P609" s="144"/>
      <c r="Q609" s="164"/>
      <c r="R609" s="283"/>
      <c r="S609" s="189"/>
      <c r="T609" s="138"/>
      <c r="U609" s="138"/>
      <c r="V609" s="219" t="str">
        <f t="shared" si="45"/>
        <v/>
      </c>
    </row>
    <row r="610" spans="1:22" s="190" customFormat="1" x14ac:dyDescent="0.25">
      <c r="A610" s="143"/>
      <c r="B610" s="143"/>
      <c r="C610" s="143"/>
      <c r="D610" s="144"/>
      <c r="E610" s="143"/>
      <c r="F610" s="143"/>
      <c r="G610" s="143"/>
      <c r="H610" s="143"/>
      <c r="I610" s="163"/>
      <c r="J610" s="144"/>
      <c r="K610" s="144"/>
      <c r="L610" s="144"/>
      <c r="M610" s="144"/>
      <c r="N610" s="144"/>
      <c r="O610" s="144"/>
      <c r="P610" s="144"/>
      <c r="Q610" s="164"/>
      <c r="R610" s="283"/>
      <c r="S610" s="189"/>
      <c r="T610" s="138"/>
      <c r="U610" s="138"/>
      <c r="V610" s="219" t="str">
        <f t="shared" si="45"/>
        <v/>
      </c>
    </row>
    <row r="611" spans="1:22" s="190" customFormat="1" x14ac:dyDescent="0.25">
      <c r="A611" s="143"/>
      <c r="B611" s="143"/>
      <c r="C611" s="143"/>
      <c r="D611" s="144"/>
      <c r="E611" s="143"/>
      <c r="F611" s="143"/>
      <c r="G611" s="143"/>
      <c r="H611" s="143"/>
      <c r="I611" s="163"/>
      <c r="J611" s="144"/>
      <c r="K611" s="144"/>
      <c r="L611" s="144"/>
      <c r="M611" s="144"/>
      <c r="N611" s="144"/>
      <c r="O611" s="144"/>
      <c r="P611" s="144"/>
      <c r="Q611" s="164"/>
      <c r="R611" s="283"/>
      <c r="S611" s="189"/>
      <c r="T611" s="138"/>
      <c r="U611" s="138"/>
      <c r="V611" s="219" t="str">
        <f t="shared" si="45"/>
        <v/>
      </c>
    </row>
    <row r="612" spans="1:22" s="190" customFormat="1" x14ac:dyDescent="0.25">
      <c r="A612" s="143"/>
      <c r="B612" s="143"/>
      <c r="C612" s="143"/>
      <c r="D612" s="144"/>
      <c r="E612" s="143"/>
      <c r="F612" s="143"/>
      <c r="G612" s="143"/>
      <c r="H612" s="143"/>
      <c r="I612" s="163"/>
      <c r="J612" s="144"/>
      <c r="K612" s="144"/>
      <c r="L612" s="144"/>
      <c r="M612" s="144"/>
      <c r="N612" s="144"/>
      <c r="O612" s="144"/>
      <c r="P612" s="144"/>
      <c r="Q612" s="164"/>
      <c r="R612" s="283"/>
      <c r="S612" s="189"/>
      <c r="T612" s="138"/>
      <c r="U612" s="138"/>
      <c r="V612" s="219" t="str">
        <f t="shared" si="45"/>
        <v/>
      </c>
    </row>
  </sheetData>
  <sheetProtection algorithmName="SHA-512" hashValue="WAK9vuzx3Ma3UJ9ASgHeTA0NSkJE72tcgZQ0GYIIbkW2Fy29WmQp+haA1w5bCLo3znJpUO9Z8eVgI8itkBUKBQ==" saltValue="g89g0q3GT61/0bXaEtuSbg==" spinCount="100000" sheet="1" objects="1" scenarios="1" selectLockedCells="1" autoFilter="0"/>
  <autoFilter ref="B16:Q217" xr:uid="{00000000-0009-0000-0000-00000A000000}">
    <filterColumn colId="3" showButton="0"/>
    <filterColumn colId="4" showButton="0"/>
    <filterColumn colId="5" showButton="0"/>
  </autoFilter>
  <mergeCells count="412">
    <mergeCell ref="G3:L3"/>
    <mergeCell ref="F4:N4"/>
    <mergeCell ref="F5:N5"/>
    <mergeCell ref="G6:M6"/>
    <mergeCell ref="C9:E9"/>
    <mergeCell ref="C10:H10"/>
    <mergeCell ref="B14:D14"/>
    <mergeCell ref="E14:F14"/>
    <mergeCell ref="D15:F15"/>
    <mergeCell ref="E16:H16"/>
    <mergeCell ref="E17:F17"/>
    <mergeCell ref="G17:H17"/>
    <mergeCell ref="D11:E11"/>
    <mergeCell ref="G11:H11"/>
    <mergeCell ref="B12:D12"/>
    <mergeCell ref="E12:H12"/>
    <mergeCell ref="C13:F13"/>
    <mergeCell ref="G13:H13"/>
    <mergeCell ref="E21:F21"/>
    <mergeCell ref="G21:H21"/>
    <mergeCell ref="E22:F22"/>
    <mergeCell ref="G22:H22"/>
    <mergeCell ref="E23:F23"/>
    <mergeCell ref="G23:H23"/>
    <mergeCell ref="E18:F18"/>
    <mergeCell ref="G18:H18"/>
    <mergeCell ref="E19:F19"/>
    <mergeCell ref="G19:H19"/>
    <mergeCell ref="E20:F20"/>
    <mergeCell ref="G20:H20"/>
    <mergeCell ref="E27:F27"/>
    <mergeCell ref="G27:H27"/>
    <mergeCell ref="E28:F28"/>
    <mergeCell ref="G28:H28"/>
    <mergeCell ref="E29:F29"/>
    <mergeCell ref="G29:H29"/>
    <mergeCell ref="E24:F24"/>
    <mergeCell ref="G24:H24"/>
    <mergeCell ref="E25:F25"/>
    <mergeCell ref="G25:H25"/>
    <mergeCell ref="E26:F26"/>
    <mergeCell ref="G26:H26"/>
    <mergeCell ref="E33:F33"/>
    <mergeCell ref="G33:H33"/>
    <mergeCell ref="E34:F34"/>
    <mergeCell ref="G34:H34"/>
    <mergeCell ref="E35:F35"/>
    <mergeCell ref="G35:H35"/>
    <mergeCell ref="E30:F30"/>
    <mergeCell ref="G30:H30"/>
    <mergeCell ref="E31:F31"/>
    <mergeCell ref="G31:H31"/>
    <mergeCell ref="E32:F32"/>
    <mergeCell ref="G32:H32"/>
    <mergeCell ref="E39:F39"/>
    <mergeCell ref="G39:H39"/>
    <mergeCell ref="E40:F40"/>
    <mergeCell ref="G40:H40"/>
    <mergeCell ref="E41:F41"/>
    <mergeCell ref="G41:H41"/>
    <mergeCell ref="E36:F36"/>
    <mergeCell ref="G36:H36"/>
    <mergeCell ref="E37:F37"/>
    <mergeCell ref="G37:H37"/>
    <mergeCell ref="E38:F38"/>
    <mergeCell ref="G38:H38"/>
    <mergeCell ref="E45:F45"/>
    <mergeCell ref="G45:H45"/>
    <mergeCell ref="E46:F46"/>
    <mergeCell ref="G46:H46"/>
    <mergeCell ref="E47:F47"/>
    <mergeCell ref="G47:H47"/>
    <mergeCell ref="E42:F42"/>
    <mergeCell ref="G42:H42"/>
    <mergeCell ref="E43:F43"/>
    <mergeCell ref="G43:H43"/>
    <mergeCell ref="E44:F44"/>
    <mergeCell ref="G44:H44"/>
    <mergeCell ref="E51:F51"/>
    <mergeCell ref="G51:H51"/>
    <mergeCell ref="E52:F52"/>
    <mergeCell ref="G52:H52"/>
    <mergeCell ref="E53:F53"/>
    <mergeCell ref="G53:H53"/>
    <mergeCell ref="E48:F48"/>
    <mergeCell ref="G48:H48"/>
    <mergeCell ref="E49:F49"/>
    <mergeCell ref="G49:H49"/>
    <mergeCell ref="E50:F50"/>
    <mergeCell ref="G50:H50"/>
    <mergeCell ref="E57:F57"/>
    <mergeCell ref="G57:H57"/>
    <mergeCell ref="E58:F58"/>
    <mergeCell ref="G58:H58"/>
    <mergeCell ref="E59:F59"/>
    <mergeCell ref="G59:H59"/>
    <mergeCell ref="E54:F54"/>
    <mergeCell ref="G54:H54"/>
    <mergeCell ref="E55:F55"/>
    <mergeCell ref="G55:H55"/>
    <mergeCell ref="E56:F56"/>
    <mergeCell ref="G56:H56"/>
    <mergeCell ref="E63:F63"/>
    <mergeCell ref="G63:H63"/>
    <mergeCell ref="E64:F64"/>
    <mergeCell ref="G64:H64"/>
    <mergeCell ref="E65:F65"/>
    <mergeCell ref="G65:H65"/>
    <mergeCell ref="E60:F60"/>
    <mergeCell ref="G60:H60"/>
    <mergeCell ref="E61:F61"/>
    <mergeCell ref="G61:H61"/>
    <mergeCell ref="E62:F62"/>
    <mergeCell ref="G62:H62"/>
    <mergeCell ref="E69:F69"/>
    <mergeCell ref="G69:H69"/>
    <mergeCell ref="E70:F70"/>
    <mergeCell ref="G70:H70"/>
    <mergeCell ref="E71:F71"/>
    <mergeCell ref="G71:H71"/>
    <mergeCell ref="E66:F66"/>
    <mergeCell ref="G66:H66"/>
    <mergeCell ref="E67:F67"/>
    <mergeCell ref="G67:H67"/>
    <mergeCell ref="E68:F68"/>
    <mergeCell ref="G68:H68"/>
    <mergeCell ref="E75:F75"/>
    <mergeCell ref="G75:H75"/>
    <mergeCell ref="E76:F76"/>
    <mergeCell ref="G76:H76"/>
    <mergeCell ref="E77:F77"/>
    <mergeCell ref="G77:H77"/>
    <mergeCell ref="E72:F72"/>
    <mergeCell ref="G72:H72"/>
    <mergeCell ref="E73:F73"/>
    <mergeCell ref="G73:H73"/>
    <mergeCell ref="E74:F74"/>
    <mergeCell ref="G74:H74"/>
    <mergeCell ref="E81:F81"/>
    <mergeCell ref="G81:H81"/>
    <mergeCell ref="E82:F82"/>
    <mergeCell ref="G82:H82"/>
    <mergeCell ref="E83:F83"/>
    <mergeCell ref="G83:H83"/>
    <mergeCell ref="E78:F78"/>
    <mergeCell ref="G78:H78"/>
    <mergeCell ref="E79:F79"/>
    <mergeCell ref="G79:H79"/>
    <mergeCell ref="E80:F80"/>
    <mergeCell ref="G80:H80"/>
    <mergeCell ref="E87:F87"/>
    <mergeCell ref="G87:H87"/>
    <mergeCell ref="E88:F88"/>
    <mergeCell ref="G88:H88"/>
    <mergeCell ref="E89:F89"/>
    <mergeCell ref="G89:H89"/>
    <mergeCell ref="E84:F84"/>
    <mergeCell ref="G84:H84"/>
    <mergeCell ref="E85:F85"/>
    <mergeCell ref="G85:H85"/>
    <mergeCell ref="E86:F86"/>
    <mergeCell ref="G86:H86"/>
    <mergeCell ref="E93:F93"/>
    <mergeCell ref="G93:H93"/>
    <mergeCell ref="E94:F94"/>
    <mergeCell ref="G94:H94"/>
    <mergeCell ref="E95:F95"/>
    <mergeCell ref="G95:H95"/>
    <mergeCell ref="E90:F90"/>
    <mergeCell ref="G90:H90"/>
    <mergeCell ref="E91:F91"/>
    <mergeCell ref="G91:H91"/>
    <mergeCell ref="E92:F92"/>
    <mergeCell ref="G92:H92"/>
    <mergeCell ref="E99:F99"/>
    <mergeCell ref="G99:H99"/>
    <mergeCell ref="E100:F100"/>
    <mergeCell ref="G100:H100"/>
    <mergeCell ref="E101:F101"/>
    <mergeCell ref="G101:H101"/>
    <mergeCell ref="E96:F96"/>
    <mergeCell ref="G96:H96"/>
    <mergeCell ref="E97:F97"/>
    <mergeCell ref="G97:H97"/>
    <mergeCell ref="E98:F98"/>
    <mergeCell ref="G98:H98"/>
    <mergeCell ref="E105:F105"/>
    <mergeCell ref="G105:H105"/>
    <mergeCell ref="E106:F106"/>
    <mergeCell ref="G106:H106"/>
    <mergeCell ref="E107:F107"/>
    <mergeCell ref="G107:H107"/>
    <mergeCell ref="E102:F102"/>
    <mergeCell ref="G102:H102"/>
    <mergeCell ref="E103:F103"/>
    <mergeCell ref="G103:H103"/>
    <mergeCell ref="E104:F104"/>
    <mergeCell ref="G104:H104"/>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95:F195"/>
    <mergeCell ref="G195:H195"/>
    <mergeCell ref="E196:F196"/>
    <mergeCell ref="G196:H196"/>
    <mergeCell ref="E197:F197"/>
    <mergeCell ref="G197:H197"/>
    <mergeCell ref="E192:F192"/>
    <mergeCell ref="G192:H192"/>
    <mergeCell ref="E193:F193"/>
    <mergeCell ref="G193:H193"/>
    <mergeCell ref="E194:F194"/>
    <mergeCell ref="G194:H194"/>
    <mergeCell ref="E201:F201"/>
    <mergeCell ref="G201:H201"/>
    <mergeCell ref="E202:F202"/>
    <mergeCell ref="G202:H202"/>
    <mergeCell ref="E203:F203"/>
    <mergeCell ref="G203:H203"/>
    <mergeCell ref="E198:F198"/>
    <mergeCell ref="G198:H198"/>
    <mergeCell ref="E199:F199"/>
    <mergeCell ref="G199:H199"/>
    <mergeCell ref="E200:F200"/>
    <mergeCell ref="G200:H200"/>
    <mergeCell ref="B207:M207"/>
    <mergeCell ref="N207:P207"/>
    <mergeCell ref="D209:E209"/>
    <mergeCell ref="H209:I209"/>
    <mergeCell ref="D210:E210"/>
    <mergeCell ref="H210:I210"/>
    <mergeCell ref="E204:F204"/>
    <mergeCell ref="G204:H204"/>
    <mergeCell ref="E205:F205"/>
    <mergeCell ref="G205:H205"/>
    <mergeCell ref="E206:F206"/>
    <mergeCell ref="G206:H206"/>
    <mergeCell ref="D214:E214"/>
    <mergeCell ref="H214:I214"/>
    <mergeCell ref="D215:E215"/>
    <mergeCell ref="B219:Q219"/>
    <mergeCell ref="D211:E211"/>
    <mergeCell ref="H211:I211"/>
    <mergeCell ref="D212:E212"/>
    <mergeCell ref="H212:I212"/>
    <mergeCell ref="D213:E213"/>
    <mergeCell ref="H213:I213"/>
  </mergeCells>
  <conditionalFormatting sqref="B5:B12 B14:B206 B220:B1048576 B216:B218">
    <cfRule type="cellIs" dxfId="21" priority="8" stopIfTrue="1" operator="equal">
      <formula>" -   "</formula>
    </cfRule>
  </conditionalFormatting>
  <conditionalFormatting sqref="B17:B206">
    <cfRule type="cellIs" dxfId="20" priority="7" stopIfTrue="1" operator="equal">
      <formula>" 0   "</formula>
    </cfRule>
  </conditionalFormatting>
  <conditionalFormatting sqref="D11">
    <cfRule type="cellIs" dxfId="19" priority="6" stopIfTrue="1" operator="equal">
      <formula>" -   "</formula>
    </cfRule>
  </conditionalFormatting>
  <conditionalFormatting sqref="C10:H10">
    <cfRule type="cellIs" dxfId="18" priority="5" operator="lessThan">
      <formula>1</formula>
    </cfRule>
  </conditionalFormatting>
  <conditionalFormatting sqref="B207:B215">
    <cfRule type="cellIs" dxfId="17" priority="4" stopIfTrue="1" operator="equal">
      <formula>" -   "</formula>
    </cfRule>
  </conditionalFormatting>
  <conditionalFormatting sqref="Q209">
    <cfRule type="cellIs" dxfId="16" priority="2" operator="equal">
      <formula>"FLETE INCLUIDO"</formula>
    </cfRule>
    <cfRule type="cellIs" dxfId="15" priority="3" operator="equal">
      <formula>"SIN FLETE"</formula>
    </cfRule>
  </conditionalFormatting>
  <conditionalFormatting sqref="B219">
    <cfRule type="cellIs" dxfId="14" priority="1" stopIfTrue="1" operator="equal">
      <formula>" -   "</formula>
    </cfRule>
  </conditionalFormatting>
  <dataValidations count="1">
    <dataValidation type="custom" allowBlank="1" showInputMessage="1" showErrorMessage="1" errorTitle="CODIGO REPETIDO" error=" ¡ CODIGO YA EXISTE !." sqref="D25:D67" xr:uid="{00000000-0002-0000-0A00-000000000000}">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Botón2_Haga_clic_en">
                <anchor moveWithCells="1">
                  <from>
                    <xdr:col>13</xdr:col>
                    <xdr:colOff>342900</xdr:colOff>
                    <xdr:row>3</xdr:row>
                    <xdr:rowOff>19050</xdr:rowOff>
                  </from>
                  <to>
                    <xdr:col>15</xdr:col>
                    <xdr:colOff>28575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7"/>
  <dimension ref="A1"/>
  <sheetViews>
    <sheetView workbookViewId="0">
      <selection activeCell="K23" sqref="K23"/>
    </sheetView>
  </sheetViews>
  <sheetFormatPr baseColWidth="10" defaultColWidth="10.7109375"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
  <dimension ref="A1:AJ612"/>
  <sheetViews>
    <sheetView topLeftCell="A6" zoomScaleNormal="100" workbookViewId="0">
      <selection activeCell="D17" sqref="D17"/>
    </sheetView>
  </sheetViews>
  <sheetFormatPr baseColWidth="10" defaultColWidth="11.42578125" defaultRowHeight="15" x14ac:dyDescent="0.25"/>
  <cols>
    <col min="1" max="1" width="2.42578125" style="143" customWidth="1"/>
    <col min="2" max="2" width="7.7109375" style="143" customWidth="1"/>
    <col min="3" max="3" width="7.7109375" style="143" hidden="1" customWidth="1"/>
    <col min="4" max="4" width="9.5703125" style="144" customWidth="1"/>
    <col min="5" max="5" width="9.5703125" style="143" customWidth="1"/>
    <col min="6" max="6" width="17.7109375" style="143" customWidth="1"/>
    <col min="7" max="7" width="13.5703125" style="143" customWidth="1"/>
    <col min="8" max="8" width="9.42578125" style="143" customWidth="1"/>
    <col min="9" max="9" width="6.5703125" style="163" customWidth="1"/>
    <col min="10" max="10" width="8.42578125" style="144" customWidth="1"/>
    <col min="11" max="11" width="9.28515625" style="144" customWidth="1"/>
    <col min="12" max="12" width="19" style="144" customWidth="1"/>
    <col min="13" max="13" width="6.7109375" style="144" customWidth="1"/>
    <col min="14" max="14" width="12" style="144" bestFit="1" customWidth="1"/>
    <col min="15" max="15" width="12" style="144" hidden="1" customWidth="1"/>
    <col min="16" max="16" width="11.85546875" style="144" customWidth="1"/>
    <col min="17" max="17" width="13.42578125" style="164" customWidth="1"/>
    <col min="18" max="18" width="9.42578125" style="283" customWidth="1"/>
    <col min="19" max="19" width="13.28515625" style="189" customWidth="1"/>
    <col min="20" max="20" width="13.5703125" style="138" customWidth="1"/>
    <col min="21" max="21" width="11.42578125" style="138" customWidth="1"/>
    <col min="22" max="22" width="11.42578125" style="190" customWidth="1"/>
    <col min="23" max="32" width="11.42578125" style="190"/>
    <col min="33" max="16384" width="11.42578125" style="158"/>
  </cols>
  <sheetData>
    <row r="1" spans="1:36" ht="15.75" thickBot="1" x14ac:dyDescent="0.3">
      <c r="A1" s="158"/>
      <c r="B1" s="158"/>
      <c r="C1" s="158"/>
      <c r="D1" s="180"/>
      <c r="E1" s="158"/>
      <c r="F1" s="158"/>
      <c r="G1" s="158"/>
      <c r="H1" s="158"/>
      <c r="I1" s="160"/>
      <c r="J1" s="180"/>
      <c r="K1" s="180"/>
      <c r="L1" s="180"/>
      <c r="M1" s="180"/>
      <c r="N1" s="180"/>
      <c r="O1" s="180"/>
      <c r="P1" s="180"/>
      <c r="Q1" s="188"/>
    </row>
    <row r="2" spans="1:36" x14ac:dyDescent="0.25">
      <c r="A2" s="158"/>
      <c r="B2" s="161"/>
      <c r="C2" s="191"/>
      <c r="D2" s="153"/>
      <c r="E2" s="191"/>
      <c r="F2" s="191"/>
      <c r="G2" s="191"/>
      <c r="H2" s="191"/>
      <c r="I2" s="192"/>
      <c r="J2" s="153"/>
      <c r="K2" s="153"/>
      <c r="L2" s="153"/>
      <c r="M2" s="153"/>
      <c r="N2" s="153"/>
      <c r="O2" s="153"/>
      <c r="P2" s="153"/>
      <c r="Q2" s="193"/>
    </row>
    <row r="3" spans="1:36" ht="20.25" customHeight="1" x14ac:dyDescent="0.25">
      <c r="A3" s="158"/>
      <c r="B3" s="162"/>
      <c r="F3" s="144"/>
      <c r="G3" s="723" t="s">
        <v>132</v>
      </c>
      <c r="H3" s="723"/>
      <c r="I3" s="723"/>
      <c r="J3" s="723"/>
      <c r="K3" s="723"/>
      <c r="L3" s="723"/>
      <c r="Q3" s="166"/>
    </row>
    <row r="4" spans="1:36" x14ac:dyDescent="0.25">
      <c r="A4" s="158"/>
      <c r="B4" s="162"/>
      <c r="F4" s="724" t="s">
        <v>128</v>
      </c>
      <c r="G4" s="724"/>
      <c r="H4" s="724"/>
      <c r="I4" s="724"/>
      <c r="J4" s="724"/>
      <c r="K4" s="724"/>
      <c r="L4" s="724"/>
      <c r="M4" s="724"/>
      <c r="N4" s="724"/>
      <c r="O4" s="502"/>
      <c r="Q4" s="166"/>
      <c r="S4" s="189" t="s">
        <v>152</v>
      </c>
    </row>
    <row r="5" spans="1:36" x14ac:dyDescent="0.25">
      <c r="A5" s="158"/>
      <c r="B5" s="194"/>
      <c r="C5" s="165"/>
      <c r="D5" s="165"/>
      <c r="E5" s="165"/>
      <c r="F5" s="724" t="s">
        <v>130</v>
      </c>
      <c r="G5" s="724"/>
      <c r="H5" s="724"/>
      <c r="I5" s="724"/>
      <c r="J5" s="724"/>
      <c r="K5" s="724"/>
      <c r="L5" s="724"/>
      <c r="M5" s="724"/>
      <c r="N5" s="724"/>
      <c r="O5" s="502"/>
      <c r="P5" s="165"/>
      <c r="Q5" s="195"/>
      <c r="S5" s="186">
        <v>25670</v>
      </c>
    </row>
    <row r="6" spans="1:36" x14ac:dyDescent="0.25">
      <c r="A6" s="158"/>
      <c r="B6" s="194"/>
      <c r="C6" s="165"/>
      <c r="D6" s="165"/>
      <c r="E6" s="165"/>
      <c r="F6" s="165"/>
      <c r="G6" s="724" t="s">
        <v>131</v>
      </c>
      <c r="H6" s="724"/>
      <c r="I6" s="724"/>
      <c r="J6" s="724"/>
      <c r="K6" s="724"/>
      <c r="L6" s="724"/>
      <c r="M6" s="724"/>
      <c r="N6" s="165"/>
      <c r="O6" s="165"/>
      <c r="P6" s="165"/>
      <c r="Q6" s="195"/>
      <c r="S6" s="186">
        <v>25682</v>
      </c>
    </row>
    <row r="7" spans="1:36" ht="15" customHeight="1" x14ac:dyDescent="0.25">
      <c r="A7" s="158"/>
      <c r="B7" s="119"/>
      <c r="C7" s="120"/>
      <c r="D7" s="120"/>
      <c r="E7" s="120"/>
      <c r="F7" s="120"/>
      <c r="G7" s="120"/>
      <c r="H7" s="120"/>
      <c r="I7" s="120"/>
      <c r="J7" s="120"/>
      <c r="K7" s="120"/>
      <c r="L7" s="120"/>
      <c r="M7" s="120"/>
      <c r="N7" s="120"/>
      <c r="O7" s="120"/>
      <c r="P7" s="120"/>
      <c r="Q7" s="121"/>
      <c r="T7" s="139" t="s">
        <v>116</v>
      </c>
    </row>
    <row r="8" spans="1:36" ht="15" customHeight="1" thickBot="1" x14ac:dyDescent="0.3">
      <c r="A8" s="158"/>
      <c r="B8" s="196"/>
      <c r="C8" s="197"/>
      <c r="D8" s="197"/>
      <c r="E8" s="197"/>
      <c r="F8" s="197"/>
      <c r="G8" s="197"/>
      <c r="H8" s="197"/>
      <c r="I8" s="197"/>
      <c r="J8" s="197"/>
      <c r="K8" s="197"/>
      <c r="L8" s="197"/>
      <c r="M8" s="197"/>
      <c r="N8" s="197"/>
      <c r="O8" s="197"/>
      <c r="P8" s="197"/>
      <c r="Q8" s="198">
        <v>133</v>
      </c>
      <c r="S8" s="186"/>
      <c r="T8" s="138" t="s">
        <v>9</v>
      </c>
      <c r="W8" s="168"/>
      <c r="X8" s="168"/>
      <c r="Y8" s="168"/>
      <c r="Z8" s="168"/>
      <c r="AA8" s="168"/>
      <c r="AB8" s="168"/>
      <c r="AC8" s="169"/>
      <c r="AD8" s="169"/>
      <c r="AE8" s="169"/>
      <c r="AF8" s="169"/>
      <c r="AG8" s="144"/>
      <c r="AH8" s="143"/>
      <c r="AI8" s="143"/>
      <c r="AJ8" s="143"/>
    </row>
    <row r="9" spans="1:36" ht="24" thickBot="1" x14ac:dyDescent="0.3">
      <c r="A9" s="158"/>
      <c r="B9" s="199" t="s">
        <v>31</v>
      </c>
      <c r="C9" s="746" t="str">
        <f>IFERROR(VLOOKUP(C10,CLIENTES!B42:H228,3,0),"")</f>
        <v/>
      </c>
      <c r="D9" s="746"/>
      <c r="E9" s="746"/>
      <c r="F9" s="505" t="s">
        <v>36</v>
      </c>
      <c r="G9" s="200">
        <f ca="1">TODAY()</f>
        <v>45076</v>
      </c>
      <c r="H9" s="505"/>
      <c r="I9" s="505"/>
      <c r="J9" s="505"/>
      <c r="K9" s="201"/>
      <c r="L9" s="201"/>
      <c r="M9" s="202"/>
      <c r="N9" s="203" t="s">
        <v>129</v>
      </c>
      <c r="O9" s="203"/>
      <c r="P9" s="204"/>
      <c r="Q9" s="205"/>
      <c r="S9" s="186"/>
      <c r="T9" s="138" t="s">
        <v>10</v>
      </c>
      <c r="W9" s="168"/>
      <c r="X9" s="168"/>
      <c r="Y9" s="168"/>
      <c r="Z9" s="168"/>
      <c r="AA9" s="168"/>
      <c r="AB9" s="168"/>
      <c r="AC9" s="170"/>
      <c r="AD9" s="170"/>
      <c r="AE9" s="170"/>
      <c r="AF9" s="170"/>
      <c r="AG9" s="145"/>
      <c r="AH9" s="145"/>
      <c r="AI9" s="143"/>
      <c r="AJ9" s="143"/>
    </row>
    <row r="10" spans="1:36" ht="21" x14ac:dyDescent="0.25">
      <c r="A10" s="158"/>
      <c r="B10" s="500" t="s">
        <v>32</v>
      </c>
      <c r="C10" s="802" t="str">
        <f>IF(PEDIDO!C10=0,"",PEDIDO!C10)</f>
        <v>.</v>
      </c>
      <c r="D10" s="802"/>
      <c r="E10" s="802"/>
      <c r="F10" s="802"/>
      <c r="G10" s="802"/>
      <c r="H10" s="802"/>
      <c r="I10" s="499"/>
      <c r="J10" s="499"/>
      <c r="K10" s="103"/>
      <c r="L10" s="103"/>
      <c r="M10" s="206"/>
      <c r="N10" s="206"/>
      <c r="O10" s="206"/>
      <c r="P10" s="206"/>
      <c r="Q10" s="207"/>
      <c r="T10" s="138" t="e">
        <v>#NAME?</v>
      </c>
      <c r="W10" s="168"/>
      <c r="X10" s="168"/>
      <c r="Y10" s="168"/>
      <c r="Z10" s="168"/>
      <c r="AA10" s="168"/>
      <c r="AB10" s="168"/>
      <c r="AC10" s="171"/>
      <c r="AD10" s="171"/>
      <c r="AE10" s="171"/>
      <c r="AF10" s="171"/>
      <c r="AG10" s="146"/>
      <c r="AH10" s="146"/>
      <c r="AI10" s="143"/>
      <c r="AJ10" s="143"/>
    </row>
    <row r="11" spans="1:36" ht="21" x14ac:dyDescent="0.25">
      <c r="A11" s="158"/>
      <c r="B11" s="500" t="s">
        <v>41</v>
      </c>
      <c r="C11" s="13"/>
      <c r="D11" s="750">
        <f>PEDIDO!$D$11</f>
        <v>0</v>
      </c>
      <c r="E11" s="750"/>
      <c r="F11" s="79"/>
      <c r="G11" s="755"/>
      <c r="H11" s="756"/>
      <c r="I11" s="499"/>
      <c r="J11" s="499"/>
      <c r="K11" s="499"/>
      <c r="L11" s="499"/>
      <c r="M11" s="206"/>
      <c r="N11" s="206"/>
      <c r="O11" s="206"/>
      <c r="P11" s="206"/>
      <c r="Q11" s="207"/>
      <c r="W11" s="168"/>
      <c r="X11" s="168"/>
      <c r="Y11" s="168"/>
      <c r="Z11" s="168"/>
      <c r="AA11" s="168"/>
      <c r="AB11" s="168"/>
      <c r="AC11" s="171"/>
      <c r="AD11" s="171"/>
      <c r="AE11" s="171"/>
      <c r="AF11" s="171"/>
      <c r="AG11" s="146"/>
      <c r="AH11" s="146"/>
      <c r="AI11" s="143"/>
      <c r="AJ11" s="143"/>
    </row>
    <row r="12" spans="1:36" x14ac:dyDescent="0.25">
      <c r="A12" s="158"/>
      <c r="B12" s="747" t="s">
        <v>33</v>
      </c>
      <c r="C12" s="748"/>
      <c r="D12" s="748"/>
      <c r="E12" s="744"/>
      <c r="F12" s="744"/>
      <c r="G12" s="744"/>
      <c r="H12" s="744"/>
      <c r="I12" s="499"/>
      <c r="J12" s="499"/>
      <c r="K12" s="499"/>
      <c r="L12" s="499"/>
      <c r="M12" s="499"/>
      <c r="N12" s="499"/>
      <c r="O12" s="499"/>
      <c r="P12" s="499"/>
      <c r="Q12" s="208"/>
      <c r="T12" s="138" t="s">
        <v>11</v>
      </c>
      <c r="U12" s="138" t="s">
        <v>6</v>
      </c>
      <c r="V12" s="190" t="s">
        <v>140</v>
      </c>
      <c r="W12" s="168"/>
      <c r="X12" s="168"/>
      <c r="Y12" s="168"/>
      <c r="Z12" s="168"/>
      <c r="AA12" s="168"/>
      <c r="AB12" s="168"/>
      <c r="AC12" s="171"/>
      <c r="AD12" s="171"/>
      <c r="AE12" s="171"/>
      <c r="AF12" s="171"/>
      <c r="AG12" s="146"/>
      <c r="AH12" s="146"/>
      <c r="AI12" s="143"/>
      <c r="AJ12" s="143"/>
    </row>
    <row r="13" spans="1:36" x14ac:dyDescent="0.25">
      <c r="A13" s="158"/>
      <c r="B13" s="209" t="s">
        <v>37</v>
      </c>
      <c r="C13" s="744" t="s">
        <v>108</v>
      </c>
      <c r="D13" s="744"/>
      <c r="E13" s="744"/>
      <c r="F13" s="744"/>
      <c r="G13" s="758" t="s">
        <v>148</v>
      </c>
      <c r="H13" s="758"/>
      <c r="I13" s="210"/>
      <c r="J13" s="498" t="s">
        <v>44</v>
      </c>
      <c r="K13" s="498" t="s">
        <v>137</v>
      </c>
      <c r="L13" s="224" t="s">
        <v>190</v>
      </c>
      <c r="M13" s="498" t="s">
        <v>149</v>
      </c>
      <c r="N13" s="498" t="s">
        <v>122</v>
      </c>
      <c r="O13" s="498"/>
      <c r="P13" s="498" t="s">
        <v>126</v>
      </c>
      <c r="Q13" s="211" t="s">
        <v>47</v>
      </c>
      <c r="T13" s="138" t="s">
        <v>12</v>
      </c>
      <c r="U13" s="138" t="s">
        <v>136</v>
      </c>
      <c r="V13" s="190" t="s">
        <v>142</v>
      </c>
      <c r="W13" s="169"/>
      <c r="X13" s="169"/>
      <c r="Y13" s="169"/>
      <c r="Z13" s="169"/>
      <c r="AA13" s="169"/>
      <c r="AB13" s="169"/>
      <c r="AC13" s="169"/>
      <c r="AD13" s="169"/>
      <c r="AE13" s="169"/>
      <c r="AF13" s="169"/>
      <c r="AG13" s="144"/>
      <c r="AH13" s="143"/>
      <c r="AI13" s="143"/>
      <c r="AJ13" s="143"/>
    </row>
    <row r="14" spans="1:36" ht="18" customHeight="1" x14ac:dyDescent="0.25">
      <c r="A14" s="158"/>
      <c r="B14" s="747" t="s">
        <v>34</v>
      </c>
      <c r="C14" s="748"/>
      <c r="D14" s="748"/>
      <c r="E14" s="749" t="s">
        <v>189</v>
      </c>
      <c r="F14" s="749"/>
      <c r="G14" s="212" t="s">
        <v>147</v>
      </c>
      <c r="H14" s="213" t="s">
        <v>42</v>
      </c>
      <c r="I14" s="499"/>
      <c r="J14" s="214">
        <f>J209</f>
        <v>0</v>
      </c>
      <c r="K14" s="214">
        <f>J210</f>
        <v>0</v>
      </c>
      <c r="L14" s="225">
        <f>SUBTOTAL(9,Q17:Q206)</f>
        <v>0</v>
      </c>
      <c r="M14" s="498">
        <v>1.19</v>
      </c>
      <c r="N14" s="215">
        <f>IFERROR($Q$208,"")</f>
        <v>0</v>
      </c>
      <c r="O14" s="215"/>
      <c r="P14" s="215">
        <f>IFERROR($Q$207,"")</f>
        <v>0</v>
      </c>
      <c r="Q14" s="216">
        <f>IFERROR($P$14-$N$14,"")</f>
        <v>0</v>
      </c>
      <c r="T14" s="138" t="s">
        <v>20</v>
      </c>
      <c r="U14" s="138" t="s">
        <v>196</v>
      </c>
      <c r="V14" s="190" t="s">
        <v>138</v>
      </c>
      <c r="W14" s="172"/>
      <c r="X14" s="172"/>
      <c r="Y14" s="173"/>
      <c r="Z14" s="173"/>
      <c r="AA14" s="173"/>
      <c r="AB14" s="173"/>
      <c r="AC14" s="174"/>
      <c r="AD14" s="174"/>
      <c r="AE14" s="174"/>
      <c r="AF14" s="174"/>
      <c r="AG14" s="142"/>
      <c r="AH14" s="141"/>
      <c r="AI14" s="147"/>
      <c r="AJ14" s="148"/>
    </row>
    <row r="15" spans="1:36" ht="18.75" customHeight="1" thickBot="1" x14ac:dyDescent="0.3">
      <c r="A15" s="158"/>
      <c r="B15" s="500" t="s">
        <v>35</v>
      </c>
      <c r="C15" s="179"/>
      <c r="D15" s="757"/>
      <c r="E15" s="757"/>
      <c r="F15" s="757"/>
      <c r="G15" s="217">
        <f>COUNTIF($U$17:$U$206,$G$14)</f>
        <v>0</v>
      </c>
      <c r="H15" s="218">
        <f>SUMIF($U$17:$U$206,$G$14,$I$17:$I$206)</f>
        <v>0</v>
      </c>
      <c r="I15" s="499"/>
      <c r="J15" s="499"/>
      <c r="K15" s="499"/>
      <c r="L15" s="499"/>
      <c r="M15" s="499"/>
      <c r="N15" s="499"/>
      <c r="O15" s="499"/>
      <c r="P15" s="499"/>
      <c r="Q15" s="208"/>
      <c r="R15" s="140"/>
      <c r="T15" s="138" t="s">
        <v>24</v>
      </c>
      <c r="U15" s="138" t="s">
        <v>197</v>
      </c>
      <c r="V15" s="190" t="s">
        <v>142</v>
      </c>
      <c r="W15" s="175"/>
      <c r="X15" s="175"/>
      <c r="Y15" s="176"/>
      <c r="Z15" s="176"/>
      <c r="AA15" s="176"/>
      <c r="AB15" s="169"/>
      <c r="AC15" s="174"/>
      <c r="AD15" s="174"/>
      <c r="AE15" s="174"/>
      <c r="AF15" s="174"/>
      <c r="AG15" s="142"/>
      <c r="AH15" s="142"/>
      <c r="AI15" s="147"/>
      <c r="AJ15" s="148"/>
    </row>
    <row r="16" spans="1:36" ht="31.5" customHeight="1" thickBot="1" x14ac:dyDescent="0.55000000000000004">
      <c r="A16" s="158"/>
      <c r="B16" s="183" t="s">
        <v>38</v>
      </c>
      <c r="C16" s="184">
        <v>0</v>
      </c>
      <c r="D16" s="505" t="s">
        <v>39</v>
      </c>
      <c r="E16" s="801" t="s">
        <v>27</v>
      </c>
      <c r="F16" s="801"/>
      <c r="G16" s="801"/>
      <c r="H16" s="801"/>
      <c r="I16" s="505" t="s">
        <v>42</v>
      </c>
      <c r="J16" s="505" t="s">
        <v>40</v>
      </c>
      <c r="K16" s="505" t="s">
        <v>3</v>
      </c>
      <c r="L16" s="505" t="s">
        <v>3</v>
      </c>
      <c r="M16" s="182" t="s">
        <v>118</v>
      </c>
      <c r="N16" s="182" t="s">
        <v>115</v>
      </c>
      <c r="O16" s="182"/>
      <c r="P16" s="182" t="s">
        <v>119</v>
      </c>
      <c r="Q16" s="187" t="s">
        <v>43</v>
      </c>
      <c r="R16" s="284"/>
      <c r="T16" s="138" t="s">
        <v>22</v>
      </c>
      <c r="U16" s="138" t="s">
        <v>198</v>
      </c>
      <c r="V16" s="190" t="s">
        <v>142</v>
      </c>
      <c r="W16" s="172"/>
      <c r="X16" s="177"/>
      <c r="Y16" s="178"/>
      <c r="Z16" s="178"/>
      <c r="AA16" s="178"/>
      <c r="AB16" s="178"/>
      <c r="AC16" s="178"/>
      <c r="AD16" s="178"/>
      <c r="AE16" s="178"/>
      <c r="AF16" s="177"/>
      <c r="AG16" s="149"/>
      <c r="AH16" s="149"/>
      <c r="AI16" s="150"/>
      <c r="AJ16" s="151"/>
    </row>
    <row r="17" spans="1:32" s="159" customFormat="1" ht="15.75" thickBot="1" x14ac:dyDescent="0.3">
      <c r="A17" s="124"/>
      <c r="B17" s="125" t="str">
        <f>IF($D17="","",$C16+1)</f>
        <v/>
      </c>
      <c r="C17" s="501" t="str">
        <f>IF(D17&lt;&gt;"",1,"")</f>
        <v/>
      </c>
      <c r="D17" s="492"/>
      <c r="E17" s="722" t="str">
        <f>IFERROR(VLOOKUP($D17,LISTA!A2:J8244,4,0),"")</f>
        <v/>
      </c>
      <c r="F17" s="722"/>
      <c r="G17" s="722" t="str">
        <f>IFERROR(VLOOKUP($D17,LISTA!A2:J8244,5,0),"")</f>
        <v/>
      </c>
      <c r="H17" s="722"/>
      <c r="I17" s="117"/>
      <c r="J17" s="126" t="str">
        <f>IFERROR(VLOOKUP($D17,LISTA!A2:J8244,7,0),"")</f>
        <v/>
      </c>
      <c r="K17" s="126" t="str">
        <f>IFERROR(VLOOKUP($D17,LISTA!A2:J8244,8,0),"")</f>
        <v/>
      </c>
      <c r="L17" s="126" t="str">
        <f t="shared" ref="L17:L80" si="0">IF(OR(K17=$T$8,K17=$T$9,K17=$T$12,K17=$T$13,K17=$T$14,K17=$T$15,K17=$T$16,K17=$T$17,K17=$T$18,K17=$T$19,K17=$T$20,K17=$T$21,K17=$T$22,K17=$T$23,K17=$T$24,K17=$T$25,K17=$T$26),$T$7,IF(OR(K17=$T$30,K17=$T$31),$T$29,IF(OR(K17=$T$36),$T$35,"")))</f>
        <v/>
      </c>
      <c r="M17" s="127" t="str">
        <f t="shared" ref="M17:M80" si="1">IF(AND($U17&lt;&gt;"PUNTA",$U17="INSTA",$L17="EXCLUSIVA"),0.25,IF(AND($U17="PUNTA",$U17&lt;&gt;"INSTA",$L17="EXCLUSIVA"),0.25,IF(AND($U17&lt;&gt;"PUNTA",$U17&lt;&gt;"INSTA",$L17="EXCLUSIVA"),$J$212,IF($L17="NACIONAL",$J$213,IF($L17="IMPORTADO",$J$214,IF(L17="","","ERROR"))))))</f>
        <v/>
      </c>
      <c r="N17" s="128" t="str">
        <f>IFERROR(($I17*$P17)*($M17),"")</f>
        <v/>
      </c>
      <c r="O17" s="128" t="str">
        <f>IFERROR($I17*$P17,"")</f>
        <v/>
      </c>
      <c r="P17" s="128" t="str">
        <f>IFERROR(VLOOKUP($D17,LISTA!A2:J8244,10,0),"")</f>
        <v/>
      </c>
      <c r="Q17" s="129" t="str">
        <f>IFERROR(O17-N17,"")</f>
        <v/>
      </c>
      <c r="R17" s="135" t="str">
        <f>IFERROR(($P17-($P17*$M17))*1.19,"")</f>
        <v/>
      </c>
      <c r="S17" s="221" t="str">
        <f>IFERROR((P17*W17)*M14,"")</f>
        <v/>
      </c>
      <c r="T17" s="222" t="s">
        <v>13</v>
      </c>
      <c r="U17" s="222" t="str">
        <f t="shared" ref="U17:U80" si="2">LEFT($E17,5)</f>
        <v/>
      </c>
      <c r="V17" s="122" t="str">
        <f>LEFT(J17,3)</f>
        <v/>
      </c>
      <c r="W17" s="123" t="e">
        <f>1-(R17/100)</f>
        <v>#VALUE!</v>
      </c>
      <c r="X17" s="223"/>
      <c r="Y17" s="223"/>
      <c r="Z17" s="223"/>
      <c r="AA17" s="223"/>
      <c r="AB17" s="223"/>
      <c r="AC17" s="223"/>
      <c r="AD17" s="223"/>
      <c r="AE17" s="223"/>
      <c r="AF17" s="223"/>
    </row>
    <row r="18" spans="1:32" x14ac:dyDescent="0.25">
      <c r="A18" s="162"/>
      <c r="B18" s="154" t="str">
        <f t="shared" ref="B18:B81" si="3">IF($D18="","",$B17+1)</f>
        <v/>
      </c>
      <c r="C18" s="499" t="str">
        <f t="shared" ref="C18:C81" si="4">IF(D18&lt;&gt;"",1,"")</f>
        <v/>
      </c>
      <c r="D18" s="493"/>
      <c r="E18" s="716" t="str">
        <f>IFERROR(VLOOKUP($D18,LISTA!A2:J8245,4,0),"")</f>
        <v/>
      </c>
      <c r="F18" s="716"/>
      <c r="G18" s="716" t="str">
        <f>IFERROR(VLOOKUP($D18,LISTA!A2:J8244,5,0),"")</f>
        <v/>
      </c>
      <c r="H18" s="716"/>
      <c r="I18" s="226"/>
      <c r="J18" s="144" t="str">
        <f>IFERROR(VLOOKUP($D18,LISTA!A2:J8245,7,0),"")</f>
        <v/>
      </c>
      <c r="K18" s="144" t="str">
        <f>IFERROR(VLOOKUP($D18,LISTA!A2:J8245,8,0),"")</f>
        <v/>
      </c>
      <c r="L18" s="144" t="str">
        <f t="shared" si="0"/>
        <v/>
      </c>
      <c r="M18" s="227" t="str">
        <f t="shared" si="1"/>
        <v/>
      </c>
      <c r="N18" s="155" t="str">
        <f t="shared" ref="N18:N81" si="5">IFERROR(($I18*$P18)*($M18),"")</f>
        <v/>
      </c>
      <c r="O18" s="155" t="str">
        <f t="shared" ref="O18:O81" si="6">IFERROR($I18*$P18,"")</f>
        <v/>
      </c>
      <c r="P18" s="155" t="str">
        <f>IFERROR(VLOOKUP($D18,LISTA!A2:J8245,10,0),"")</f>
        <v/>
      </c>
      <c r="Q18" s="228" t="str">
        <f t="shared" ref="Q18:Q81" si="7">IFERROR(O18-N18,"")</f>
        <v/>
      </c>
      <c r="R18" s="285" t="str">
        <f t="shared" ref="R18:R81" si="8">IFERROR(($P18-($P18*$M18))*1.19,"")</f>
        <v/>
      </c>
      <c r="S18" s="189" t="str">
        <f t="shared" ref="S18:S81" si="9">IFERROR((P18*W18)*M15,"")</f>
        <v/>
      </c>
      <c r="T18" s="138" t="s">
        <v>14</v>
      </c>
      <c r="U18" s="138" t="str">
        <f t="shared" si="2"/>
        <v/>
      </c>
      <c r="V18" s="219" t="str">
        <f t="shared" ref="V18:V81" si="10">LEFT(J18,3)</f>
        <v/>
      </c>
      <c r="W18" s="220" t="e">
        <f t="shared" ref="W18:W81" si="11">1-(R18/100)</f>
        <v>#VALUE!</v>
      </c>
    </row>
    <row r="19" spans="1:32" x14ac:dyDescent="0.25">
      <c r="A19" s="162"/>
      <c r="B19" s="154" t="str">
        <f t="shared" si="3"/>
        <v/>
      </c>
      <c r="C19" s="499" t="str">
        <f t="shared" si="4"/>
        <v/>
      </c>
      <c r="D19" s="354"/>
      <c r="E19" s="716" t="str">
        <f>IFERROR(VLOOKUP($D19,LISTA!A2:J8246,4,0),"")</f>
        <v/>
      </c>
      <c r="F19" s="716"/>
      <c r="G19" s="716" t="str">
        <f>IFERROR(VLOOKUP($D19,LISTA!A2:J8245,5,0),"")</f>
        <v/>
      </c>
      <c r="H19" s="716"/>
      <c r="I19" s="226"/>
      <c r="J19" s="144" t="str">
        <f>IFERROR(VLOOKUP($D19,LISTA!A2:J8246,7,0),"")</f>
        <v/>
      </c>
      <c r="K19" s="144" t="str">
        <f>IFERROR(VLOOKUP($D19,LISTA!A2:J8246,8,0),"")</f>
        <v/>
      </c>
      <c r="L19" s="144" t="str">
        <f t="shared" si="0"/>
        <v/>
      </c>
      <c r="M19" s="227" t="str">
        <f t="shared" si="1"/>
        <v/>
      </c>
      <c r="N19" s="155" t="str">
        <f t="shared" si="5"/>
        <v/>
      </c>
      <c r="O19" s="155" t="str">
        <f t="shared" si="6"/>
        <v/>
      </c>
      <c r="P19" s="155" t="str">
        <f>IFERROR(VLOOKUP($D19,LISTA!A2:J8246,10,0),"")</f>
        <v/>
      </c>
      <c r="Q19" s="228" t="str">
        <f t="shared" si="7"/>
        <v/>
      </c>
      <c r="R19" s="285" t="str">
        <f t="shared" si="8"/>
        <v/>
      </c>
      <c r="S19" s="189" t="str">
        <f t="shared" si="9"/>
        <v/>
      </c>
      <c r="T19" s="138" t="s">
        <v>19</v>
      </c>
      <c r="U19" s="138" t="str">
        <f t="shared" si="2"/>
        <v/>
      </c>
      <c r="V19" s="219" t="str">
        <f t="shared" si="10"/>
        <v/>
      </c>
      <c r="W19" s="220" t="e">
        <f t="shared" si="11"/>
        <v>#VALUE!</v>
      </c>
    </row>
    <row r="20" spans="1:32" x14ac:dyDescent="0.25">
      <c r="A20" s="162"/>
      <c r="B20" s="154" t="str">
        <f t="shared" si="3"/>
        <v/>
      </c>
      <c r="C20" s="499" t="str">
        <f t="shared" si="4"/>
        <v/>
      </c>
      <c r="D20" s="354"/>
      <c r="E20" s="716" t="str">
        <f>IFERROR(VLOOKUP($D20,LISTA!A2:J8247,4,0),"")</f>
        <v/>
      </c>
      <c r="F20" s="716"/>
      <c r="G20" s="716" t="str">
        <f>IFERROR(VLOOKUP($D20,LISTA!A2:J8246,5,0),"")</f>
        <v/>
      </c>
      <c r="H20" s="716"/>
      <c r="I20" s="226"/>
      <c r="J20" s="144" t="str">
        <f>IFERROR(VLOOKUP($D20,LISTA!A2:J8247,7,0),"")</f>
        <v/>
      </c>
      <c r="K20" s="144" t="str">
        <f>IFERROR(VLOOKUP($D20,LISTA!A2:J8247,8,0),"")</f>
        <v/>
      </c>
      <c r="L20" s="144" t="str">
        <f t="shared" si="0"/>
        <v/>
      </c>
      <c r="M20" s="227" t="str">
        <f t="shared" si="1"/>
        <v/>
      </c>
      <c r="N20" s="155" t="str">
        <f t="shared" si="5"/>
        <v/>
      </c>
      <c r="O20" s="155" t="str">
        <f t="shared" si="6"/>
        <v/>
      </c>
      <c r="P20" s="155" t="str">
        <f>IFERROR(VLOOKUP($D20,LISTA!A2:J8247,10,0),"")</f>
        <v/>
      </c>
      <c r="Q20" s="228" t="str">
        <f t="shared" si="7"/>
        <v/>
      </c>
      <c r="R20" s="285" t="str">
        <f t="shared" si="8"/>
        <v/>
      </c>
      <c r="S20" s="189" t="str">
        <f t="shared" si="9"/>
        <v/>
      </c>
      <c r="T20" s="138" t="s">
        <v>23</v>
      </c>
      <c r="U20" s="138" t="str">
        <f t="shared" si="2"/>
        <v/>
      </c>
      <c r="V20" s="219" t="str">
        <f t="shared" si="10"/>
        <v/>
      </c>
      <c r="W20" s="220" t="e">
        <f t="shared" si="11"/>
        <v>#VALUE!</v>
      </c>
    </row>
    <row r="21" spans="1:32" x14ac:dyDescent="0.25">
      <c r="A21" s="162"/>
      <c r="B21" s="154" t="str">
        <f t="shared" si="3"/>
        <v/>
      </c>
      <c r="C21" s="499" t="str">
        <f t="shared" si="4"/>
        <v/>
      </c>
      <c r="D21" s="354"/>
      <c r="E21" s="716" t="str">
        <f>IFERROR(VLOOKUP($D21,LISTA!A2:J8248,4,0),"")</f>
        <v/>
      </c>
      <c r="F21" s="716"/>
      <c r="G21" s="716" t="str">
        <f>IFERROR(VLOOKUP($D21,LISTA!A2:J8247,5,0),"")</f>
        <v/>
      </c>
      <c r="H21" s="716"/>
      <c r="I21" s="226"/>
      <c r="J21" s="144" t="str">
        <f>IFERROR(VLOOKUP($D21,LISTA!A2:J8248,7,0),"")</f>
        <v/>
      </c>
      <c r="K21" s="144" t="str">
        <f>IFERROR(VLOOKUP($D21,LISTA!A2:J8248,8,0),"")</f>
        <v/>
      </c>
      <c r="L21" s="144" t="str">
        <f t="shared" si="0"/>
        <v/>
      </c>
      <c r="M21" s="227" t="str">
        <f t="shared" si="1"/>
        <v/>
      </c>
      <c r="N21" s="155" t="str">
        <f t="shared" si="5"/>
        <v/>
      </c>
      <c r="O21" s="155" t="str">
        <f t="shared" si="6"/>
        <v/>
      </c>
      <c r="P21" s="155" t="str">
        <f>IFERROR(VLOOKUP($D21,LISTA!A2:J8248,10,0),"")</f>
        <v/>
      </c>
      <c r="Q21" s="228" t="str">
        <f t="shared" si="7"/>
        <v/>
      </c>
      <c r="R21" s="285" t="str">
        <f t="shared" si="8"/>
        <v/>
      </c>
      <c r="S21" s="189" t="str">
        <f t="shared" si="9"/>
        <v/>
      </c>
      <c r="T21" s="138" t="s">
        <v>15</v>
      </c>
      <c r="U21" s="138" t="str">
        <f t="shared" si="2"/>
        <v/>
      </c>
      <c r="V21" s="219" t="str">
        <f t="shared" si="10"/>
        <v/>
      </c>
      <c r="W21" s="220" t="e">
        <f t="shared" si="11"/>
        <v>#VALUE!</v>
      </c>
    </row>
    <row r="22" spans="1:32" x14ac:dyDescent="0.25">
      <c r="A22" s="162"/>
      <c r="B22" s="154" t="str">
        <f t="shared" si="3"/>
        <v/>
      </c>
      <c r="C22" s="499" t="str">
        <f t="shared" si="4"/>
        <v/>
      </c>
      <c r="D22" s="354"/>
      <c r="E22" s="716" t="str">
        <f>IFERROR(VLOOKUP($D22,LISTA!A2:J8249,4,0),"")</f>
        <v/>
      </c>
      <c r="F22" s="716"/>
      <c r="G22" s="716" t="str">
        <f>IFERROR(VLOOKUP($D22,LISTA!A2:J8248,5,0),"")</f>
        <v/>
      </c>
      <c r="H22" s="716"/>
      <c r="I22" s="226"/>
      <c r="J22" s="144" t="str">
        <f>IFERROR(VLOOKUP($D22,LISTA!A2:J8249,7,0),"")</f>
        <v/>
      </c>
      <c r="K22" s="144" t="str">
        <f>IFERROR(VLOOKUP($D22,LISTA!A2:J8249,8,0),"")</f>
        <v/>
      </c>
      <c r="L22" s="144" t="str">
        <f t="shared" si="0"/>
        <v/>
      </c>
      <c r="M22" s="227" t="str">
        <f t="shared" si="1"/>
        <v/>
      </c>
      <c r="N22" s="155" t="str">
        <f t="shared" si="5"/>
        <v/>
      </c>
      <c r="O22" s="155" t="str">
        <f t="shared" si="6"/>
        <v/>
      </c>
      <c r="P22" s="155" t="str">
        <f>IFERROR(VLOOKUP($D22,LISTA!A2:J8249,10,0),"")</f>
        <v/>
      </c>
      <c r="Q22" s="228" t="str">
        <f t="shared" si="7"/>
        <v/>
      </c>
      <c r="R22" s="285" t="str">
        <f t="shared" si="8"/>
        <v/>
      </c>
      <c r="S22" s="189" t="str">
        <f t="shared" si="9"/>
        <v/>
      </c>
      <c r="T22" s="138" t="s">
        <v>21</v>
      </c>
      <c r="U22" s="138" t="str">
        <f t="shared" si="2"/>
        <v/>
      </c>
      <c r="V22" s="219" t="str">
        <f t="shared" si="10"/>
        <v/>
      </c>
      <c r="W22" s="220" t="e">
        <f t="shared" si="11"/>
        <v>#VALUE!</v>
      </c>
    </row>
    <row r="23" spans="1:32" x14ac:dyDescent="0.25">
      <c r="A23" s="162"/>
      <c r="B23" s="154" t="str">
        <f t="shared" si="3"/>
        <v/>
      </c>
      <c r="C23" s="499" t="str">
        <f t="shared" si="4"/>
        <v/>
      </c>
      <c r="D23" s="354"/>
      <c r="E23" s="716" t="str">
        <f>IFERROR(VLOOKUP($D23,LISTA!A2:J8250,4,0),"")</f>
        <v/>
      </c>
      <c r="F23" s="716"/>
      <c r="G23" s="716" t="str">
        <f>IFERROR(VLOOKUP($D23,LISTA!A2:J8249,5,0),"")</f>
        <v/>
      </c>
      <c r="H23" s="716"/>
      <c r="I23" s="226"/>
      <c r="J23" s="144" t="str">
        <f>IFERROR(VLOOKUP($D23,LISTA!A2:J8250,7,0),"")</f>
        <v/>
      </c>
      <c r="K23" s="144" t="str">
        <f>IFERROR(VLOOKUP($D23,LISTA!A2:J8250,8,0),"")</f>
        <v/>
      </c>
      <c r="L23" s="144" t="str">
        <f t="shared" si="0"/>
        <v/>
      </c>
      <c r="M23" s="227" t="str">
        <f t="shared" si="1"/>
        <v/>
      </c>
      <c r="N23" s="155" t="str">
        <f t="shared" si="5"/>
        <v/>
      </c>
      <c r="O23" s="155" t="str">
        <f t="shared" si="6"/>
        <v/>
      </c>
      <c r="P23" s="155" t="str">
        <f>IFERROR(VLOOKUP($D23,LISTA!A2:J8250,10,0),"")</f>
        <v/>
      </c>
      <c r="Q23" s="228" t="str">
        <f t="shared" si="7"/>
        <v/>
      </c>
      <c r="R23" s="285" t="str">
        <f t="shared" si="8"/>
        <v/>
      </c>
      <c r="S23" s="189" t="str">
        <f t="shared" si="9"/>
        <v/>
      </c>
      <c r="T23" s="138" t="s">
        <v>16</v>
      </c>
      <c r="U23" s="138" t="str">
        <f t="shared" si="2"/>
        <v/>
      </c>
      <c r="V23" s="219" t="str">
        <f t="shared" si="10"/>
        <v/>
      </c>
      <c r="W23" s="220" t="e">
        <f t="shared" si="11"/>
        <v>#VALUE!</v>
      </c>
    </row>
    <row r="24" spans="1:32" x14ac:dyDescent="0.25">
      <c r="A24" s="162"/>
      <c r="B24" s="154" t="str">
        <f t="shared" si="3"/>
        <v/>
      </c>
      <c r="C24" s="499" t="str">
        <f t="shared" si="4"/>
        <v/>
      </c>
      <c r="D24" s="354"/>
      <c r="E24" s="716" t="str">
        <f>IFERROR(VLOOKUP($D24,LISTA!A2:J8251,4,0),"")</f>
        <v/>
      </c>
      <c r="F24" s="716"/>
      <c r="G24" s="716" t="str">
        <f>IFERROR(VLOOKUP($D24,LISTA!A2:J8250,5,0),"")</f>
        <v/>
      </c>
      <c r="H24" s="716"/>
      <c r="I24" s="226"/>
      <c r="J24" s="144" t="str">
        <f>IFERROR(VLOOKUP($D24,LISTA!A2:J8251,7,0),"")</f>
        <v/>
      </c>
      <c r="K24" s="144" t="str">
        <f>IFERROR(VLOOKUP($D24,LISTA!A2:J8251,8,0),"")</f>
        <v/>
      </c>
      <c r="L24" s="144" t="str">
        <f t="shared" si="0"/>
        <v/>
      </c>
      <c r="M24" s="227" t="str">
        <f t="shared" si="1"/>
        <v/>
      </c>
      <c r="N24" s="155" t="str">
        <f t="shared" si="5"/>
        <v/>
      </c>
      <c r="O24" s="155" t="str">
        <f t="shared" si="6"/>
        <v/>
      </c>
      <c r="P24" s="155" t="str">
        <f>IFERROR(VLOOKUP($D24,LISTA!A2:J8251,10,0),"")</f>
        <v/>
      </c>
      <c r="Q24" s="228" t="str">
        <f t="shared" si="7"/>
        <v/>
      </c>
      <c r="R24" s="285" t="str">
        <f t="shared" si="8"/>
        <v/>
      </c>
      <c r="S24" s="189" t="str">
        <f t="shared" si="9"/>
        <v/>
      </c>
      <c r="T24" s="138" t="s">
        <v>17</v>
      </c>
      <c r="U24" s="138" t="str">
        <f t="shared" si="2"/>
        <v/>
      </c>
      <c r="V24" s="219" t="str">
        <f t="shared" si="10"/>
        <v/>
      </c>
      <c r="W24" s="220" t="e">
        <f t="shared" si="11"/>
        <v>#VALUE!</v>
      </c>
    </row>
    <row r="25" spans="1:32" x14ac:dyDescent="0.25">
      <c r="A25" s="162"/>
      <c r="B25" s="154" t="str">
        <f t="shared" si="3"/>
        <v/>
      </c>
      <c r="C25" s="499" t="str">
        <f t="shared" si="4"/>
        <v/>
      </c>
      <c r="D25" s="354"/>
      <c r="E25" s="716" t="str">
        <f>IFERROR(VLOOKUP($D25,LISTA!A2:J8252,4,0),"")</f>
        <v/>
      </c>
      <c r="F25" s="716"/>
      <c r="G25" s="716" t="str">
        <f>IFERROR(VLOOKUP($D25,LISTA!A2:J8251,5,0),"")</f>
        <v/>
      </c>
      <c r="H25" s="716"/>
      <c r="I25" s="226"/>
      <c r="J25" s="144" t="str">
        <f>IFERROR(VLOOKUP($D25,LISTA!A2:J8252,7,0),"")</f>
        <v/>
      </c>
      <c r="K25" s="144" t="str">
        <f>IFERROR(VLOOKUP($D25,LISTA!A2:J8252,8,0),"")</f>
        <v/>
      </c>
      <c r="L25" s="144" t="str">
        <f t="shared" si="0"/>
        <v/>
      </c>
      <c r="M25" s="227" t="str">
        <f t="shared" si="1"/>
        <v/>
      </c>
      <c r="N25" s="155" t="str">
        <f t="shared" si="5"/>
        <v/>
      </c>
      <c r="O25" s="155" t="str">
        <f t="shared" si="6"/>
        <v/>
      </c>
      <c r="P25" s="155" t="str">
        <f>IFERROR(VLOOKUP($D25,LISTA!A3:J8252,10,0),"")</f>
        <v/>
      </c>
      <c r="Q25" s="228" t="str">
        <f t="shared" si="7"/>
        <v/>
      </c>
      <c r="R25" s="285" t="str">
        <f t="shared" si="8"/>
        <v/>
      </c>
      <c r="S25" s="189" t="str">
        <f t="shared" si="9"/>
        <v/>
      </c>
      <c r="T25" s="138" t="s">
        <v>25</v>
      </c>
      <c r="U25" s="138" t="str">
        <f t="shared" si="2"/>
        <v/>
      </c>
      <c r="V25" s="219" t="str">
        <f t="shared" si="10"/>
        <v/>
      </c>
      <c r="W25" s="220" t="e">
        <f t="shared" si="11"/>
        <v>#VALUE!</v>
      </c>
    </row>
    <row r="26" spans="1:32" x14ac:dyDescent="0.25">
      <c r="A26" s="162"/>
      <c r="B26" s="154" t="str">
        <f t="shared" si="3"/>
        <v/>
      </c>
      <c r="C26" s="499" t="str">
        <f t="shared" si="4"/>
        <v/>
      </c>
      <c r="D26" s="354"/>
      <c r="E26" s="716" t="str">
        <f>IFERROR(VLOOKUP($D26,LISTA!A3:J8253,4,0),"")</f>
        <v/>
      </c>
      <c r="F26" s="716"/>
      <c r="G26" s="716" t="str">
        <f>IFERROR(VLOOKUP($D26,LISTA!A2:J8252,5,0),"")</f>
        <v/>
      </c>
      <c r="H26" s="716"/>
      <c r="I26" s="226"/>
      <c r="J26" s="144" t="str">
        <f>IFERROR(VLOOKUP($D26,LISTA!A3:J8253,7,0),"")</f>
        <v/>
      </c>
      <c r="K26" s="144" t="str">
        <f>IFERROR(VLOOKUP($D26,LISTA!A3:J8253,8,0),"")</f>
        <v/>
      </c>
      <c r="L26" s="144" t="str">
        <f t="shared" si="0"/>
        <v/>
      </c>
      <c r="M26" s="227" t="str">
        <f t="shared" si="1"/>
        <v/>
      </c>
      <c r="N26" s="155" t="str">
        <f t="shared" si="5"/>
        <v/>
      </c>
      <c r="O26" s="155" t="str">
        <f t="shared" si="6"/>
        <v/>
      </c>
      <c r="P26" s="155" t="str">
        <f>IFERROR(VLOOKUP($D26,LISTA!A4:J8253,10,0),"")</f>
        <v/>
      </c>
      <c r="Q26" s="228" t="str">
        <f t="shared" si="7"/>
        <v/>
      </c>
      <c r="R26" s="285" t="str">
        <f t="shared" si="8"/>
        <v/>
      </c>
      <c r="S26" s="189" t="str">
        <f t="shared" si="9"/>
        <v/>
      </c>
      <c r="T26" s="138" t="s">
        <v>18</v>
      </c>
      <c r="U26" s="138" t="str">
        <f t="shared" si="2"/>
        <v/>
      </c>
      <c r="V26" s="219" t="str">
        <f t="shared" si="10"/>
        <v/>
      </c>
      <c r="W26" s="220" t="e">
        <f t="shared" si="11"/>
        <v>#VALUE!</v>
      </c>
    </row>
    <row r="27" spans="1:32" x14ac:dyDescent="0.25">
      <c r="A27" s="162"/>
      <c r="B27" s="154" t="str">
        <f t="shared" si="3"/>
        <v/>
      </c>
      <c r="C27" s="499" t="str">
        <f t="shared" si="4"/>
        <v/>
      </c>
      <c r="D27" s="354"/>
      <c r="E27" s="716" t="str">
        <f>IFERROR(VLOOKUP($D27,LISTA!A4:J8254,4,0),"")</f>
        <v/>
      </c>
      <c r="F27" s="716"/>
      <c r="G27" s="716" t="str">
        <f>IFERROR(VLOOKUP($D27,LISTA!A3:J8253,5,0),"")</f>
        <v/>
      </c>
      <c r="H27" s="716"/>
      <c r="I27" s="226"/>
      <c r="J27" s="144" t="str">
        <f>IFERROR(VLOOKUP($D27,LISTA!A4:J8254,7,0),"")</f>
        <v/>
      </c>
      <c r="K27" s="144" t="str">
        <f>IFERROR(VLOOKUP($D27,LISTA!A4:J8254,8,0),"")</f>
        <v/>
      </c>
      <c r="L27" s="144" t="str">
        <f t="shared" si="0"/>
        <v/>
      </c>
      <c r="M27" s="227" t="str">
        <f t="shared" si="1"/>
        <v/>
      </c>
      <c r="N27" s="155" t="str">
        <f t="shared" si="5"/>
        <v/>
      </c>
      <c r="O27" s="155" t="str">
        <f t="shared" si="6"/>
        <v/>
      </c>
      <c r="P27" s="155" t="str">
        <f>IFERROR(VLOOKUP($D27,LISTA!A5:J8254,10,0),"")</f>
        <v/>
      </c>
      <c r="Q27" s="228" t="str">
        <f t="shared" si="7"/>
        <v/>
      </c>
      <c r="R27" s="285" t="str">
        <f t="shared" si="8"/>
        <v/>
      </c>
      <c r="S27" s="189" t="str">
        <f t="shared" si="9"/>
        <v/>
      </c>
      <c r="U27" s="138" t="str">
        <f t="shared" si="2"/>
        <v/>
      </c>
      <c r="V27" s="219" t="str">
        <f t="shared" si="10"/>
        <v/>
      </c>
      <c r="W27" s="220" t="e">
        <f t="shared" si="11"/>
        <v>#VALUE!</v>
      </c>
    </row>
    <row r="28" spans="1:32" x14ac:dyDescent="0.25">
      <c r="A28" s="162"/>
      <c r="B28" s="154" t="str">
        <f t="shared" si="3"/>
        <v/>
      </c>
      <c r="C28" s="499" t="str">
        <f t="shared" si="4"/>
        <v/>
      </c>
      <c r="D28" s="354"/>
      <c r="E28" s="716" t="str">
        <f>IFERROR(VLOOKUP($D28,LISTA!A5:J8255,4,0),"")</f>
        <v/>
      </c>
      <c r="F28" s="716"/>
      <c r="G28" s="716" t="str">
        <f>IFERROR(VLOOKUP($D28,LISTA!A4:J8254,5,0),"")</f>
        <v/>
      </c>
      <c r="H28" s="716"/>
      <c r="I28" s="226"/>
      <c r="J28" s="144" t="str">
        <f>IFERROR(VLOOKUP($D28,LISTA!A5:J8255,7,0),"")</f>
        <v/>
      </c>
      <c r="K28" s="144" t="str">
        <f>IFERROR(VLOOKUP($D28,LISTA!A5:J8255,8,0),"")</f>
        <v/>
      </c>
      <c r="L28" s="144" t="str">
        <f t="shared" si="0"/>
        <v/>
      </c>
      <c r="M28" s="227" t="str">
        <f t="shared" si="1"/>
        <v/>
      </c>
      <c r="N28" s="155" t="str">
        <f t="shared" si="5"/>
        <v/>
      </c>
      <c r="O28" s="155" t="str">
        <f t="shared" si="6"/>
        <v/>
      </c>
      <c r="P28" s="155" t="str">
        <f>IFERROR(VLOOKUP($D28,LISTA!A6:J8255,10,0),"")</f>
        <v/>
      </c>
      <c r="Q28" s="228" t="str">
        <f t="shared" si="7"/>
        <v/>
      </c>
      <c r="R28" s="285" t="str">
        <f t="shared" si="8"/>
        <v/>
      </c>
      <c r="S28" s="189" t="str">
        <f t="shared" si="9"/>
        <v/>
      </c>
      <c r="U28" s="138" t="str">
        <f t="shared" si="2"/>
        <v/>
      </c>
      <c r="V28" s="219" t="str">
        <f t="shared" si="10"/>
        <v/>
      </c>
      <c r="W28" s="220" t="e">
        <f t="shared" si="11"/>
        <v>#VALUE!</v>
      </c>
    </row>
    <row r="29" spans="1:32" x14ac:dyDescent="0.25">
      <c r="A29" s="162"/>
      <c r="B29" s="154" t="str">
        <f t="shared" si="3"/>
        <v/>
      </c>
      <c r="C29" s="499" t="str">
        <f t="shared" si="4"/>
        <v/>
      </c>
      <c r="D29" s="354"/>
      <c r="E29" s="716" t="str">
        <f>IFERROR(VLOOKUP($D29,LISTA!A6:J8256,4,0),"")</f>
        <v/>
      </c>
      <c r="F29" s="716"/>
      <c r="G29" s="716" t="str">
        <f>IFERROR(VLOOKUP($D29,LISTA!A5:J8255,5,0),"")</f>
        <v/>
      </c>
      <c r="H29" s="716"/>
      <c r="I29" s="226"/>
      <c r="J29" s="144" t="str">
        <f>IFERROR(VLOOKUP($D29,LISTA!A6:J8256,7,0),"")</f>
        <v/>
      </c>
      <c r="K29" s="144" t="str">
        <f>IFERROR(VLOOKUP($D29,LISTA!A6:J8256,8,0),"")</f>
        <v/>
      </c>
      <c r="L29" s="144" t="str">
        <f t="shared" si="0"/>
        <v/>
      </c>
      <c r="M29" s="227" t="str">
        <f t="shared" si="1"/>
        <v/>
      </c>
      <c r="N29" s="155" t="str">
        <f t="shared" si="5"/>
        <v/>
      </c>
      <c r="O29" s="155" t="str">
        <f t="shared" si="6"/>
        <v/>
      </c>
      <c r="P29" s="155" t="str">
        <f>IFERROR(VLOOKUP($D29,LISTA!A7:J8256,10,0),"")</f>
        <v/>
      </c>
      <c r="Q29" s="228" t="str">
        <f t="shared" si="7"/>
        <v/>
      </c>
      <c r="R29" s="285" t="str">
        <f t="shared" si="8"/>
        <v/>
      </c>
      <c r="S29" s="189" t="str">
        <f t="shared" si="9"/>
        <v/>
      </c>
      <c r="T29" s="139" t="s">
        <v>117</v>
      </c>
      <c r="U29" s="138" t="str">
        <f t="shared" si="2"/>
        <v/>
      </c>
      <c r="V29" s="219" t="str">
        <f t="shared" si="10"/>
        <v/>
      </c>
      <c r="W29" s="220" t="e">
        <f t="shared" si="11"/>
        <v>#VALUE!</v>
      </c>
    </row>
    <row r="30" spans="1:32" x14ac:dyDescent="0.25">
      <c r="A30" s="162"/>
      <c r="B30" s="154" t="str">
        <f t="shared" si="3"/>
        <v/>
      </c>
      <c r="C30" s="499" t="str">
        <f t="shared" si="4"/>
        <v/>
      </c>
      <c r="D30" s="354"/>
      <c r="E30" s="716" t="str">
        <f>IFERROR(VLOOKUP($D30,LISTA!A7:J8257,4,0),"")</f>
        <v/>
      </c>
      <c r="F30" s="716"/>
      <c r="G30" s="716" t="str">
        <f>IFERROR(VLOOKUP($D30,LISTA!A6:J8256,5,0),"")</f>
        <v/>
      </c>
      <c r="H30" s="716"/>
      <c r="I30" s="226"/>
      <c r="J30" s="144" t="str">
        <f>IFERROR(VLOOKUP($D30,LISTA!A7:J8257,7,0),"")</f>
        <v/>
      </c>
      <c r="K30" s="144" t="str">
        <f>IFERROR(VLOOKUP($D30,LISTA!A7:J8257,8,0),"")</f>
        <v/>
      </c>
      <c r="L30" s="144" t="str">
        <f t="shared" si="0"/>
        <v/>
      </c>
      <c r="M30" s="227" t="str">
        <f t="shared" si="1"/>
        <v/>
      </c>
      <c r="N30" s="155" t="str">
        <f t="shared" si="5"/>
        <v/>
      </c>
      <c r="O30" s="155" t="str">
        <f t="shared" si="6"/>
        <v/>
      </c>
      <c r="P30" s="155" t="str">
        <f>IFERROR(VLOOKUP($D30,LISTA!A8:J8257,10,0),"")</f>
        <v/>
      </c>
      <c r="Q30" s="228" t="str">
        <f t="shared" si="7"/>
        <v/>
      </c>
      <c r="R30" s="285" t="str">
        <f t="shared" si="8"/>
        <v/>
      </c>
      <c r="S30" s="189" t="str">
        <f t="shared" si="9"/>
        <v/>
      </c>
      <c r="T30" s="138" t="s">
        <v>5</v>
      </c>
      <c r="U30" s="138" t="str">
        <f t="shared" si="2"/>
        <v/>
      </c>
      <c r="V30" s="219" t="str">
        <f t="shared" si="10"/>
        <v/>
      </c>
      <c r="W30" s="220" t="e">
        <f t="shared" si="11"/>
        <v>#VALUE!</v>
      </c>
    </row>
    <row r="31" spans="1:32" x14ac:dyDescent="0.25">
      <c r="A31" s="162"/>
      <c r="B31" s="154" t="str">
        <f t="shared" si="3"/>
        <v/>
      </c>
      <c r="C31" s="499" t="str">
        <f t="shared" si="4"/>
        <v/>
      </c>
      <c r="D31" s="354"/>
      <c r="E31" s="716" t="str">
        <f>IFERROR(VLOOKUP($D31,LISTA!A8:J8258,4,0),"")</f>
        <v/>
      </c>
      <c r="F31" s="716"/>
      <c r="G31" s="716" t="str">
        <f>IFERROR(VLOOKUP($D31,LISTA!A7:J8257,5,0),"")</f>
        <v/>
      </c>
      <c r="H31" s="716"/>
      <c r="I31" s="226"/>
      <c r="J31" s="144" t="str">
        <f>IFERROR(VLOOKUP($D31,LISTA!A8:J8258,7,0),"")</f>
        <v/>
      </c>
      <c r="K31" s="144" t="str">
        <f>IFERROR(VLOOKUP($D31,LISTA!A8:J8258,8,0),"")</f>
        <v/>
      </c>
      <c r="L31" s="144" t="str">
        <f t="shared" si="0"/>
        <v/>
      </c>
      <c r="M31" s="227" t="str">
        <f t="shared" si="1"/>
        <v/>
      </c>
      <c r="N31" s="155" t="str">
        <f t="shared" si="5"/>
        <v/>
      </c>
      <c r="O31" s="155" t="str">
        <f t="shared" si="6"/>
        <v/>
      </c>
      <c r="P31" s="155" t="str">
        <f>IFERROR(VLOOKUP($D31,LISTA!A9:J8258,10,0),"")</f>
        <v/>
      </c>
      <c r="Q31" s="228" t="str">
        <f t="shared" si="7"/>
        <v/>
      </c>
      <c r="R31" s="285" t="str">
        <f t="shared" si="8"/>
        <v/>
      </c>
      <c r="S31" s="189" t="str">
        <f t="shared" si="9"/>
        <v/>
      </c>
      <c r="T31" s="138" t="s">
        <v>8</v>
      </c>
      <c r="U31" s="138" t="str">
        <f t="shared" si="2"/>
        <v/>
      </c>
      <c r="V31" s="219" t="str">
        <f t="shared" si="10"/>
        <v/>
      </c>
      <c r="W31" s="220" t="e">
        <f t="shared" si="11"/>
        <v>#VALUE!</v>
      </c>
    </row>
    <row r="32" spans="1:32" x14ac:dyDescent="0.25">
      <c r="A32" s="162"/>
      <c r="B32" s="154" t="str">
        <f t="shared" si="3"/>
        <v/>
      </c>
      <c r="C32" s="499" t="str">
        <f t="shared" si="4"/>
        <v/>
      </c>
      <c r="D32" s="354"/>
      <c r="E32" s="716" t="str">
        <f>IFERROR(VLOOKUP($D32,LISTA!A9:J8259,4,0),"")</f>
        <v/>
      </c>
      <c r="F32" s="716"/>
      <c r="G32" s="716" t="str">
        <f>IFERROR(VLOOKUP($D32,LISTA!A8:J8258,5,0),"")</f>
        <v/>
      </c>
      <c r="H32" s="716"/>
      <c r="I32" s="226"/>
      <c r="J32" s="144" t="str">
        <f>IFERROR(VLOOKUP($D32,LISTA!A9:J8259,7,0),"")</f>
        <v/>
      </c>
      <c r="K32" s="144" t="str">
        <f>IFERROR(VLOOKUP($D32,LISTA!A9:J8259,8,0),"")</f>
        <v/>
      </c>
      <c r="L32" s="144" t="str">
        <f t="shared" si="0"/>
        <v/>
      </c>
      <c r="M32" s="227" t="str">
        <f t="shared" si="1"/>
        <v/>
      </c>
      <c r="N32" s="155" t="str">
        <f t="shared" si="5"/>
        <v/>
      </c>
      <c r="O32" s="155" t="str">
        <f t="shared" si="6"/>
        <v/>
      </c>
      <c r="P32" s="155" t="str">
        <f>IFERROR(VLOOKUP($D32,LISTA!A10:J8259,10,0),"")</f>
        <v/>
      </c>
      <c r="Q32" s="228" t="str">
        <f t="shared" si="7"/>
        <v/>
      </c>
      <c r="R32" s="285" t="str">
        <f t="shared" si="8"/>
        <v/>
      </c>
      <c r="S32" s="189" t="str">
        <f t="shared" si="9"/>
        <v/>
      </c>
      <c r="U32" s="138" t="str">
        <f t="shared" si="2"/>
        <v/>
      </c>
      <c r="V32" s="219" t="str">
        <f t="shared" si="10"/>
        <v/>
      </c>
      <c r="W32" s="220" t="e">
        <f t="shared" si="11"/>
        <v>#VALUE!</v>
      </c>
    </row>
    <row r="33" spans="1:23" x14ac:dyDescent="0.25">
      <c r="A33" s="162"/>
      <c r="B33" s="154" t="str">
        <f t="shared" si="3"/>
        <v/>
      </c>
      <c r="C33" s="499" t="str">
        <f t="shared" si="4"/>
        <v/>
      </c>
      <c r="D33" s="354"/>
      <c r="E33" s="716" t="str">
        <f>IFERROR(VLOOKUP($D33,LISTA!A10:J8260,4,0),"")</f>
        <v/>
      </c>
      <c r="F33" s="716"/>
      <c r="G33" s="716" t="str">
        <f>IFERROR(VLOOKUP($D33,LISTA!A9:J8259,5,0),"")</f>
        <v/>
      </c>
      <c r="H33" s="716"/>
      <c r="I33" s="226"/>
      <c r="J33" s="144" t="str">
        <f>IFERROR(VLOOKUP($D33,LISTA!A10:J8260,7,0),"")</f>
        <v/>
      </c>
      <c r="K33" s="144" t="str">
        <f>IFERROR(VLOOKUP($D33,LISTA!A10:J8260,8,0),"")</f>
        <v/>
      </c>
      <c r="L33" s="144" t="str">
        <f t="shared" si="0"/>
        <v/>
      </c>
      <c r="M33" s="227" t="str">
        <f t="shared" si="1"/>
        <v/>
      </c>
      <c r="N33" s="155" t="str">
        <f t="shared" si="5"/>
        <v/>
      </c>
      <c r="O33" s="155" t="str">
        <f t="shared" si="6"/>
        <v/>
      </c>
      <c r="P33" s="155" t="str">
        <f>IFERROR(VLOOKUP($D33,LISTA!A10:J8260,10,0),"")</f>
        <v/>
      </c>
      <c r="Q33" s="228" t="str">
        <f t="shared" si="7"/>
        <v/>
      </c>
      <c r="R33" s="285" t="str">
        <f t="shared" si="8"/>
        <v/>
      </c>
      <c r="S33" s="189" t="str">
        <f t="shared" si="9"/>
        <v/>
      </c>
      <c r="U33" s="138" t="str">
        <f t="shared" si="2"/>
        <v/>
      </c>
      <c r="V33" s="219" t="str">
        <f t="shared" si="10"/>
        <v/>
      </c>
      <c r="W33" s="220" t="e">
        <f t="shared" si="11"/>
        <v>#VALUE!</v>
      </c>
    </row>
    <row r="34" spans="1:23" x14ac:dyDescent="0.25">
      <c r="A34" s="162"/>
      <c r="B34" s="154" t="str">
        <f t="shared" si="3"/>
        <v/>
      </c>
      <c r="C34" s="499" t="str">
        <f t="shared" si="4"/>
        <v/>
      </c>
      <c r="D34" s="354"/>
      <c r="E34" s="716" t="str">
        <f>IFERROR(VLOOKUP($D34,LISTA!A11:J8261,4,0),"")</f>
        <v/>
      </c>
      <c r="F34" s="716"/>
      <c r="G34" s="716" t="str">
        <f>IFERROR(VLOOKUP($D34,LISTA!A10:J8260,5,0),"")</f>
        <v/>
      </c>
      <c r="H34" s="716"/>
      <c r="I34" s="226"/>
      <c r="J34" s="144" t="str">
        <f>IFERROR(VLOOKUP($D34,LISTA!A11:J8261,7,0),"")</f>
        <v/>
      </c>
      <c r="K34" s="144" t="str">
        <f>IFERROR(VLOOKUP($D34,LISTA!A11:J8261,8,0),"")</f>
        <v/>
      </c>
      <c r="L34" s="144" t="str">
        <f t="shared" si="0"/>
        <v/>
      </c>
      <c r="M34" s="227" t="str">
        <f t="shared" si="1"/>
        <v/>
      </c>
      <c r="N34" s="155" t="str">
        <f t="shared" si="5"/>
        <v/>
      </c>
      <c r="O34" s="155" t="str">
        <f t="shared" si="6"/>
        <v/>
      </c>
      <c r="P34" s="155" t="str">
        <f>IFERROR(VLOOKUP($D34,LISTA!A11:J8261,10,0),"")</f>
        <v/>
      </c>
      <c r="Q34" s="228" t="str">
        <f t="shared" si="7"/>
        <v/>
      </c>
      <c r="R34" s="285" t="str">
        <f t="shared" si="8"/>
        <v/>
      </c>
      <c r="S34" s="189" t="str">
        <f t="shared" si="9"/>
        <v/>
      </c>
      <c r="U34" s="138" t="str">
        <f t="shared" si="2"/>
        <v/>
      </c>
      <c r="V34" s="219" t="str">
        <f t="shared" si="10"/>
        <v/>
      </c>
      <c r="W34" s="220" t="e">
        <f t="shared" si="11"/>
        <v>#VALUE!</v>
      </c>
    </row>
    <row r="35" spans="1:23" x14ac:dyDescent="0.25">
      <c r="A35" s="162"/>
      <c r="B35" s="154" t="str">
        <f t="shared" si="3"/>
        <v/>
      </c>
      <c r="C35" s="499" t="str">
        <f t="shared" si="4"/>
        <v/>
      </c>
      <c r="D35" s="354"/>
      <c r="E35" s="716" t="str">
        <f>IFERROR(VLOOKUP($D35,LISTA!A12:J8262,4,0),"")</f>
        <v/>
      </c>
      <c r="F35" s="716"/>
      <c r="G35" s="716" t="str">
        <f>IFERROR(VLOOKUP($D35,LISTA!A11:J8261,5,0),"")</f>
        <v/>
      </c>
      <c r="H35" s="716"/>
      <c r="I35" s="226"/>
      <c r="J35" s="144" t="str">
        <f>IFERROR(VLOOKUP($D35,LISTA!A12:J8262,7,0),"")</f>
        <v/>
      </c>
      <c r="K35" s="144" t="str">
        <f>IFERROR(VLOOKUP($D35,LISTA!A12:J8262,8,0),"")</f>
        <v/>
      </c>
      <c r="L35" s="144" t="str">
        <f t="shared" si="0"/>
        <v/>
      </c>
      <c r="M35" s="227" t="str">
        <f t="shared" si="1"/>
        <v/>
      </c>
      <c r="N35" s="155" t="str">
        <f t="shared" si="5"/>
        <v/>
      </c>
      <c r="O35" s="155" t="str">
        <f t="shared" si="6"/>
        <v/>
      </c>
      <c r="P35" s="155" t="str">
        <f>IFERROR(VLOOKUP($D35,LISTA!A12:J8262,10,0),"")</f>
        <v/>
      </c>
      <c r="Q35" s="228" t="str">
        <f t="shared" si="7"/>
        <v/>
      </c>
      <c r="R35" s="285" t="str">
        <f t="shared" si="8"/>
        <v/>
      </c>
      <c r="S35" s="189" t="str">
        <f t="shared" si="9"/>
        <v/>
      </c>
      <c r="T35" s="139" t="s">
        <v>120</v>
      </c>
      <c r="U35" s="138" t="str">
        <f t="shared" si="2"/>
        <v/>
      </c>
      <c r="V35" s="219" t="str">
        <f t="shared" si="10"/>
        <v/>
      </c>
      <c r="W35" s="220" t="e">
        <f t="shared" si="11"/>
        <v>#VALUE!</v>
      </c>
    </row>
    <row r="36" spans="1:23" x14ac:dyDescent="0.25">
      <c r="A36" s="162"/>
      <c r="B36" s="154" t="str">
        <f t="shared" si="3"/>
        <v/>
      </c>
      <c r="C36" s="499" t="str">
        <f t="shared" si="4"/>
        <v/>
      </c>
      <c r="D36" s="354"/>
      <c r="E36" s="716" t="str">
        <f>IFERROR(VLOOKUP($D36,LISTA!A13:J8263,4,0),"")</f>
        <v/>
      </c>
      <c r="F36" s="716"/>
      <c r="G36" s="716" t="str">
        <f>IFERROR(VLOOKUP($D36,LISTA!A12:J8262,5,0),"")</f>
        <v/>
      </c>
      <c r="H36" s="716"/>
      <c r="I36" s="226"/>
      <c r="J36" s="144" t="str">
        <f>IFERROR(VLOOKUP($D36,LISTA!A13:J8263,7,0),"")</f>
        <v/>
      </c>
      <c r="K36" s="144" t="str">
        <f>IFERROR(VLOOKUP($D36,LISTA!A13:J8263,8,0),"")</f>
        <v/>
      </c>
      <c r="L36" s="144" t="str">
        <f t="shared" si="0"/>
        <v/>
      </c>
      <c r="M36" s="227" t="str">
        <f t="shared" si="1"/>
        <v/>
      </c>
      <c r="N36" s="155" t="str">
        <f t="shared" si="5"/>
        <v/>
      </c>
      <c r="O36" s="155" t="str">
        <f t="shared" si="6"/>
        <v/>
      </c>
      <c r="P36" s="155" t="str">
        <f>IFERROR(VLOOKUP($D36,LISTA!A13:J8263,10,0),"")</f>
        <v/>
      </c>
      <c r="Q36" s="228" t="str">
        <f t="shared" si="7"/>
        <v/>
      </c>
      <c r="R36" s="285" t="str">
        <f t="shared" si="8"/>
        <v/>
      </c>
      <c r="S36" s="189" t="str">
        <f t="shared" si="9"/>
        <v/>
      </c>
      <c r="T36" s="138" t="s">
        <v>7</v>
      </c>
      <c r="U36" s="138" t="str">
        <f t="shared" si="2"/>
        <v/>
      </c>
      <c r="V36" s="219" t="str">
        <f t="shared" si="10"/>
        <v/>
      </c>
      <c r="W36" s="220" t="e">
        <f t="shared" si="11"/>
        <v>#VALUE!</v>
      </c>
    </row>
    <row r="37" spans="1:23" x14ac:dyDescent="0.25">
      <c r="A37" s="162"/>
      <c r="B37" s="154" t="str">
        <f t="shared" si="3"/>
        <v/>
      </c>
      <c r="C37" s="499" t="str">
        <f t="shared" si="4"/>
        <v/>
      </c>
      <c r="D37" s="354"/>
      <c r="E37" s="716" t="str">
        <f>IFERROR(VLOOKUP($D37,LISTA!A14:J8264,4,0),"")</f>
        <v/>
      </c>
      <c r="F37" s="716"/>
      <c r="G37" s="716" t="str">
        <f>IFERROR(VLOOKUP($D37,LISTA!A13:J8263,5,0),"")</f>
        <v/>
      </c>
      <c r="H37" s="716"/>
      <c r="I37" s="226"/>
      <c r="J37" s="144" t="str">
        <f>IFERROR(VLOOKUP($D37,LISTA!A14:J8264,7,0),"")</f>
        <v/>
      </c>
      <c r="K37" s="144" t="str">
        <f>IFERROR(VLOOKUP($D37,LISTA!A14:J8264,8,0),"")</f>
        <v/>
      </c>
      <c r="L37" s="144" t="str">
        <f t="shared" si="0"/>
        <v/>
      </c>
      <c r="M37" s="227" t="str">
        <f t="shared" si="1"/>
        <v/>
      </c>
      <c r="N37" s="155" t="str">
        <f t="shared" si="5"/>
        <v/>
      </c>
      <c r="O37" s="155" t="str">
        <f t="shared" si="6"/>
        <v/>
      </c>
      <c r="P37" s="155" t="str">
        <f>IFERROR(VLOOKUP($D37,LISTA!A14:J8264,10,0),"")</f>
        <v/>
      </c>
      <c r="Q37" s="228" t="str">
        <f t="shared" si="7"/>
        <v/>
      </c>
      <c r="R37" s="285" t="str">
        <f t="shared" si="8"/>
        <v/>
      </c>
      <c r="S37" s="189" t="str">
        <f t="shared" si="9"/>
        <v/>
      </c>
      <c r="U37" s="138" t="str">
        <f t="shared" si="2"/>
        <v/>
      </c>
      <c r="V37" s="219" t="str">
        <f t="shared" si="10"/>
        <v/>
      </c>
      <c r="W37" s="220" t="e">
        <f t="shared" si="11"/>
        <v>#VALUE!</v>
      </c>
    </row>
    <row r="38" spans="1:23" x14ac:dyDescent="0.25">
      <c r="A38" s="162"/>
      <c r="B38" s="154" t="str">
        <f t="shared" si="3"/>
        <v/>
      </c>
      <c r="C38" s="499" t="str">
        <f t="shared" si="4"/>
        <v/>
      </c>
      <c r="D38" s="354"/>
      <c r="E38" s="716" t="str">
        <f>IFERROR(VLOOKUP($D38,LISTA!A15:J8265,4,0),"")</f>
        <v/>
      </c>
      <c r="F38" s="716"/>
      <c r="G38" s="716" t="str">
        <f>IFERROR(VLOOKUP($D38,LISTA!A14:J8264,5,0),"")</f>
        <v/>
      </c>
      <c r="H38" s="716"/>
      <c r="I38" s="226"/>
      <c r="J38" s="144" t="str">
        <f>IFERROR(VLOOKUP($D38,LISTA!A15:J8265,7,0),"")</f>
        <v/>
      </c>
      <c r="K38" s="144" t="str">
        <f>IFERROR(VLOOKUP($D38,LISTA!A15:J8265,8,0),"")</f>
        <v/>
      </c>
      <c r="L38" s="144" t="str">
        <f t="shared" si="0"/>
        <v/>
      </c>
      <c r="M38" s="227" t="str">
        <f t="shared" si="1"/>
        <v/>
      </c>
      <c r="N38" s="155" t="str">
        <f t="shared" si="5"/>
        <v/>
      </c>
      <c r="O38" s="155" t="str">
        <f t="shared" si="6"/>
        <v/>
      </c>
      <c r="P38" s="155" t="str">
        <f>IFERROR(VLOOKUP($D38,LISTA!A15:J8265,10,0),"")</f>
        <v/>
      </c>
      <c r="Q38" s="228" t="str">
        <f t="shared" si="7"/>
        <v/>
      </c>
      <c r="R38" s="285" t="str">
        <f t="shared" si="8"/>
        <v/>
      </c>
      <c r="S38" s="189" t="str">
        <f t="shared" si="9"/>
        <v/>
      </c>
      <c r="U38" s="138" t="str">
        <f t="shared" si="2"/>
        <v/>
      </c>
      <c r="V38" s="219" t="str">
        <f t="shared" si="10"/>
        <v/>
      </c>
      <c r="W38" s="220" t="e">
        <f t="shared" si="11"/>
        <v>#VALUE!</v>
      </c>
    </row>
    <row r="39" spans="1:23" x14ac:dyDescent="0.25">
      <c r="A39" s="162"/>
      <c r="B39" s="154" t="str">
        <f t="shared" si="3"/>
        <v/>
      </c>
      <c r="C39" s="499" t="str">
        <f t="shared" si="4"/>
        <v/>
      </c>
      <c r="D39" s="354"/>
      <c r="E39" s="716" t="str">
        <f>IFERROR(VLOOKUP($D39,LISTA!A16:J8266,4,0),"")</f>
        <v/>
      </c>
      <c r="F39" s="716"/>
      <c r="G39" s="716" t="str">
        <f>IFERROR(VLOOKUP($D39,LISTA!A15:J8265,5,0),"")</f>
        <v/>
      </c>
      <c r="H39" s="716"/>
      <c r="I39" s="226"/>
      <c r="J39" s="144" t="str">
        <f>IFERROR(VLOOKUP($D39,LISTA!A16:J8266,7,0),"")</f>
        <v/>
      </c>
      <c r="K39" s="144" t="str">
        <f>IFERROR(VLOOKUP($D39,LISTA!A16:J8266,8,0),"")</f>
        <v/>
      </c>
      <c r="L39" s="144" t="str">
        <f t="shared" si="0"/>
        <v/>
      </c>
      <c r="M39" s="227" t="str">
        <f t="shared" si="1"/>
        <v/>
      </c>
      <c r="N39" s="155" t="str">
        <f t="shared" si="5"/>
        <v/>
      </c>
      <c r="O39" s="155" t="str">
        <f t="shared" si="6"/>
        <v/>
      </c>
      <c r="P39" s="155" t="str">
        <f>IFERROR(VLOOKUP($D39,LISTA!A16:J8266,10,0),"")</f>
        <v/>
      </c>
      <c r="Q39" s="228" t="str">
        <f t="shared" si="7"/>
        <v/>
      </c>
      <c r="R39" s="285" t="str">
        <f t="shared" si="8"/>
        <v/>
      </c>
      <c r="S39" s="189" t="str">
        <f t="shared" si="9"/>
        <v/>
      </c>
      <c r="U39" s="138" t="str">
        <f t="shared" si="2"/>
        <v/>
      </c>
      <c r="V39" s="219" t="str">
        <f t="shared" si="10"/>
        <v/>
      </c>
      <c r="W39" s="220" t="e">
        <f t="shared" si="11"/>
        <v>#VALUE!</v>
      </c>
    </row>
    <row r="40" spans="1:23" x14ac:dyDescent="0.25">
      <c r="A40" s="162"/>
      <c r="B40" s="154" t="str">
        <f t="shared" si="3"/>
        <v/>
      </c>
      <c r="C40" s="499" t="str">
        <f t="shared" si="4"/>
        <v/>
      </c>
      <c r="D40" s="354"/>
      <c r="E40" s="716" t="str">
        <f>IFERROR(VLOOKUP($D40,LISTA!A17:J8267,4,0),"")</f>
        <v/>
      </c>
      <c r="F40" s="716"/>
      <c r="G40" s="716" t="str">
        <f>IFERROR(VLOOKUP($D40,LISTA!A16:J8266,5,0),"")</f>
        <v/>
      </c>
      <c r="H40" s="716"/>
      <c r="I40" s="226"/>
      <c r="J40" s="144" t="str">
        <f>IFERROR(VLOOKUP($D40,LISTA!A17:J8267,7,0),"")</f>
        <v/>
      </c>
      <c r="K40" s="144" t="str">
        <f>IFERROR(VLOOKUP($D40,LISTA!A17:J8267,8,0),"")</f>
        <v/>
      </c>
      <c r="L40" s="144" t="str">
        <f t="shared" si="0"/>
        <v/>
      </c>
      <c r="M40" s="227" t="str">
        <f t="shared" si="1"/>
        <v/>
      </c>
      <c r="N40" s="155" t="str">
        <f t="shared" si="5"/>
        <v/>
      </c>
      <c r="O40" s="155" t="str">
        <f t="shared" si="6"/>
        <v/>
      </c>
      <c r="P40" s="155" t="str">
        <f>IFERROR(VLOOKUP($D40,LISTA!A17:J8267,10,0),"")</f>
        <v/>
      </c>
      <c r="Q40" s="228" t="str">
        <f t="shared" si="7"/>
        <v/>
      </c>
      <c r="R40" s="285" t="str">
        <f t="shared" si="8"/>
        <v/>
      </c>
      <c r="S40" s="189" t="str">
        <f t="shared" si="9"/>
        <v/>
      </c>
      <c r="U40" s="138" t="str">
        <f t="shared" si="2"/>
        <v/>
      </c>
      <c r="V40" s="219" t="str">
        <f t="shared" si="10"/>
        <v/>
      </c>
      <c r="W40" s="220" t="e">
        <f t="shared" si="11"/>
        <v>#VALUE!</v>
      </c>
    </row>
    <row r="41" spans="1:23" x14ac:dyDescent="0.25">
      <c r="A41" s="162"/>
      <c r="B41" s="154" t="str">
        <f t="shared" si="3"/>
        <v/>
      </c>
      <c r="C41" s="499" t="str">
        <f t="shared" si="4"/>
        <v/>
      </c>
      <c r="D41" s="354"/>
      <c r="E41" s="716" t="str">
        <f>IFERROR(VLOOKUP($D41,LISTA!A18:J8268,4,0),"")</f>
        <v/>
      </c>
      <c r="F41" s="716"/>
      <c r="G41" s="716" t="str">
        <f>IFERROR(VLOOKUP($D41,LISTA!A17:J8267,5,0),"")</f>
        <v/>
      </c>
      <c r="H41" s="716"/>
      <c r="I41" s="226"/>
      <c r="J41" s="144" t="str">
        <f>IFERROR(VLOOKUP($D41,LISTA!A18:J8268,7,0),"")</f>
        <v/>
      </c>
      <c r="K41" s="144" t="str">
        <f>IFERROR(VLOOKUP($D41,LISTA!A18:J8268,8,0),"")</f>
        <v/>
      </c>
      <c r="L41" s="144" t="str">
        <f t="shared" si="0"/>
        <v/>
      </c>
      <c r="M41" s="227" t="str">
        <f t="shared" si="1"/>
        <v/>
      </c>
      <c r="N41" s="155" t="str">
        <f t="shared" si="5"/>
        <v/>
      </c>
      <c r="O41" s="155" t="str">
        <f t="shared" si="6"/>
        <v/>
      </c>
      <c r="P41" s="155" t="str">
        <f>IFERROR(VLOOKUP($D41,LISTA!A18:J8268,10,0),"")</f>
        <v/>
      </c>
      <c r="Q41" s="228" t="str">
        <f t="shared" si="7"/>
        <v/>
      </c>
      <c r="R41" s="285" t="str">
        <f t="shared" si="8"/>
        <v/>
      </c>
      <c r="S41" s="189" t="str">
        <f t="shared" si="9"/>
        <v/>
      </c>
      <c r="U41" s="138" t="str">
        <f t="shared" si="2"/>
        <v/>
      </c>
      <c r="V41" s="219" t="str">
        <f t="shared" si="10"/>
        <v/>
      </c>
      <c r="W41" s="220" t="e">
        <f t="shared" si="11"/>
        <v>#VALUE!</v>
      </c>
    </row>
    <row r="42" spans="1:23" x14ac:dyDescent="0.25">
      <c r="A42" s="162"/>
      <c r="B42" s="154" t="str">
        <f t="shared" si="3"/>
        <v/>
      </c>
      <c r="C42" s="499" t="str">
        <f t="shared" si="4"/>
        <v/>
      </c>
      <c r="D42" s="354"/>
      <c r="E42" s="716" t="str">
        <f>IFERROR(VLOOKUP($D42,LISTA!A19:J8269,4,0),"")</f>
        <v/>
      </c>
      <c r="F42" s="716"/>
      <c r="G42" s="716" t="str">
        <f>IFERROR(VLOOKUP($D42,LISTA!A18:J8268,5,0),"")</f>
        <v/>
      </c>
      <c r="H42" s="716"/>
      <c r="I42" s="226"/>
      <c r="J42" s="144" t="str">
        <f>IFERROR(VLOOKUP($D42,LISTA!A19:J8269,7,0),"")</f>
        <v/>
      </c>
      <c r="K42" s="144" t="str">
        <f>IFERROR(VLOOKUP($D42,LISTA!A19:J8269,8,0),"")</f>
        <v/>
      </c>
      <c r="L42" s="144" t="str">
        <f t="shared" si="0"/>
        <v/>
      </c>
      <c r="M42" s="227" t="str">
        <f t="shared" si="1"/>
        <v/>
      </c>
      <c r="N42" s="155" t="str">
        <f t="shared" si="5"/>
        <v/>
      </c>
      <c r="O42" s="155" t="str">
        <f t="shared" si="6"/>
        <v/>
      </c>
      <c r="P42" s="155" t="str">
        <f>IFERROR(VLOOKUP($D42,LISTA!A19:J8269,10,0),"")</f>
        <v/>
      </c>
      <c r="Q42" s="228" t="str">
        <f t="shared" si="7"/>
        <v/>
      </c>
      <c r="R42" s="285" t="str">
        <f t="shared" si="8"/>
        <v/>
      </c>
      <c r="S42" s="189" t="str">
        <f t="shared" si="9"/>
        <v/>
      </c>
      <c r="U42" s="138" t="str">
        <f t="shared" si="2"/>
        <v/>
      </c>
      <c r="V42" s="219" t="str">
        <f t="shared" si="10"/>
        <v/>
      </c>
      <c r="W42" s="220" t="e">
        <f t="shared" si="11"/>
        <v>#VALUE!</v>
      </c>
    </row>
    <row r="43" spans="1:23" x14ac:dyDescent="0.25">
      <c r="A43" s="162"/>
      <c r="B43" s="154" t="str">
        <f t="shared" si="3"/>
        <v/>
      </c>
      <c r="C43" s="499" t="str">
        <f t="shared" si="4"/>
        <v/>
      </c>
      <c r="D43" s="354"/>
      <c r="E43" s="716" t="str">
        <f>IFERROR(VLOOKUP($D43,LISTA!A20:J8270,4,0),"")</f>
        <v/>
      </c>
      <c r="F43" s="716"/>
      <c r="G43" s="716" t="str">
        <f>IFERROR(VLOOKUP($D43,LISTA!A19:J8269,5,0),"")</f>
        <v/>
      </c>
      <c r="H43" s="716"/>
      <c r="I43" s="226"/>
      <c r="J43" s="144" t="str">
        <f>IFERROR(VLOOKUP($D43,LISTA!A20:J8270,7,0),"")</f>
        <v/>
      </c>
      <c r="K43" s="144" t="str">
        <f>IFERROR(VLOOKUP($D43,LISTA!A20:J8270,8,0),"")</f>
        <v/>
      </c>
      <c r="L43" s="144" t="str">
        <f t="shared" si="0"/>
        <v/>
      </c>
      <c r="M43" s="227" t="str">
        <f t="shared" si="1"/>
        <v/>
      </c>
      <c r="N43" s="155" t="str">
        <f t="shared" si="5"/>
        <v/>
      </c>
      <c r="O43" s="155" t="str">
        <f t="shared" si="6"/>
        <v/>
      </c>
      <c r="P43" s="155" t="str">
        <f>IFERROR(VLOOKUP($D43,LISTA!A20:J8270,10,0),"")</f>
        <v/>
      </c>
      <c r="Q43" s="228" t="str">
        <f t="shared" si="7"/>
        <v/>
      </c>
      <c r="R43" s="285" t="str">
        <f t="shared" si="8"/>
        <v/>
      </c>
      <c r="S43" s="189" t="str">
        <f t="shared" si="9"/>
        <v/>
      </c>
      <c r="U43" s="138" t="str">
        <f t="shared" si="2"/>
        <v/>
      </c>
      <c r="V43" s="219" t="str">
        <f t="shared" si="10"/>
        <v/>
      </c>
      <c r="W43" s="220" t="e">
        <f t="shared" si="11"/>
        <v>#VALUE!</v>
      </c>
    </row>
    <row r="44" spans="1:23" x14ac:dyDescent="0.25">
      <c r="A44" s="162"/>
      <c r="B44" s="154" t="str">
        <f t="shared" si="3"/>
        <v/>
      </c>
      <c r="C44" s="499" t="str">
        <f t="shared" si="4"/>
        <v/>
      </c>
      <c r="D44" s="354"/>
      <c r="E44" s="716" t="str">
        <f>IFERROR(VLOOKUP($D44,LISTA!A21:J8271,4,0),"")</f>
        <v/>
      </c>
      <c r="F44" s="716"/>
      <c r="G44" s="716" t="str">
        <f>IFERROR(VLOOKUP($D44,LISTA!A20:J8270,5,0),"")</f>
        <v/>
      </c>
      <c r="H44" s="716"/>
      <c r="I44" s="226"/>
      <c r="J44" s="144" t="str">
        <f>IFERROR(VLOOKUP($D44,LISTA!A21:J8271,7,0),"")</f>
        <v/>
      </c>
      <c r="K44" s="144" t="str">
        <f>IFERROR(VLOOKUP($D44,LISTA!A21:J8271,8,0),"")</f>
        <v/>
      </c>
      <c r="L44" s="144" t="str">
        <f t="shared" si="0"/>
        <v/>
      </c>
      <c r="M44" s="227" t="str">
        <f t="shared" si="1"/>
        <v/>
      </c>
      <c r="N44" s="155" t="str">
        <f t="shared" si="5"/>
        <v/>
      </c>
      <c r="O44" s="155" t="str">
        <f t="shared" si="6"/>
        <v/>
      </c>
      <c r="P44" s="155" t="str">
        <f>IFERROR(VLOOKUP($D44,LISTA!A21:J8271,10,0),"")</f>
        <v/>
      </c>
      <c r="Q44" s="228" t="str">
        <f t="shared" si="7"/>
        <v/>
      </c>
      <c r="R44" s="285" t="str">
        <f t="shared" si="8"/>
        <v/>
      </c>
      <c r="S44" s="189" t="str">
        <f t="shared" si="9"/>
        <v/>
      </c>
      <c r="U44" s="138" t="str">
        <f t="shared" si="2"/>
        <v/>
      </c>
      <c r="V44" s="219" t="str">
        <f t="shared" si="10"/>
        <v/>
      </c>
      <c r="W44" s="220" t="e">
        <f t="shared" si="11"/>
        <v>#VALUE!</v>
      </c>
    </row>
    <row r="45" spans="1:23" x14ac:dyDescent="0.25">
      <c r="A45" s="162"/>
      <c r="B45" s="154" t="str">
        <f t="shared" si="3"/>
        <v/>
      </c>
      <c r="C45" s="499" t="str">
        <f t="shared" si="4"/>
        <v/>
      </c>
      <c r="D45" s="354"/>
      <c r="E45" s="716" t="str">
        <f>IFERROR(VLOOKUP($D45,LISTA!A22:J8272,4,0),"")</f>
        <v/>
      </c>
      <c r="F45" s="716"/>
      <c r="G45" s="716" t="str">
        <f>IFERROR(VLOOKUP($D45,LISTA!A21:J8271,5,0),"")</f>
        <v/>
      </c>
      <c r="H45" s="716"/>
      <c r="I45" s="226"/>
      <c r="J45" s="144" t="str">
        <f>IFERROR(VLOOKUP($D45,LISTA!A22:J8272,7,0),"")</f>
        <v/>
      </c>
      <c r="K45" s="144" t="str">
        <f>IFERROR(VLOOKUP($D45,LISTA!A22:J8272,8,0),"")</f>
        <v/>
      </c>
      <c r="L45" s="144" t="str">
        <f t="shared" si="0"/>
        <v/>
      </c>
      <c r="M45" s="227" t="str">
        <f t="shared" si="1"/>
        <v/>
      </c>
      <c r="N45" s="155" t="str">
        <f t="shared" si="5"/>
        <v/>
      </c>
      <c r="O45" s="155" t="str">
        <f t="shared" si="6"/>
        <v/>
      </c>
      <c r="P45" s="155" t="str">
        <f>IFERROR(VLOOKUP($D45,LISTA!A22:J8272,10,0),"")</f>
        <v/>
      </c>
      <c r="Q45" s="228" t="str">
        <f t="shared" si="7"/>
        <v/>
      </c>
      <c r="R45" s="285" t="str">
        <f t="shared" si="8"/>
        <v/>
      </c>
      <c r="S45" s="189" t="str">
        <f t="shared" si="9"/>
        <v/>
      </c>
      <c r="U45" s="138" t="str">
        <f t="shared" si="2"/>
        <v/>
      </c>
      <c r="V45" s="219" t="str">
        <f t="shared" si="10"/>
        <v/>
      </c>
      <c r="W45" s="220" t="e">
        <f t="shared" si="11"/>
        <v>#VALUE!</v>
      </c>
    </row>
    <row r="46" spans="1:23" x14ac:dyDescent="0.25">
      <c r="A46" s="162"/>
      <c r="B46" s="154" t="str">
        <f t="shared" si="3"/>
        <v/>
      </c>
      <c r="C46" s="499" t="str">
        <f t="shared" si="4"/>
        <v/>
      </c>
      <c r="D46" s="354"/>
      <c r="E46" s="716" t="str">
        <f>IFERROR(VLOOKUP($D46,LISTA!A23:J8273,4,0),"")</f>
        <v/>
      </c>
      <c r="F46" s="716"/>
      <c r="G46" s="716" t="str">
        <f>IFERROR(VLOOKUP($D46,LISTA!A22:J8272,5,0),"")</f>
        <v/>
      </c>
      <c r="H46" s="716"/>
      <c r="I46" s="226"/>
      <c r="J46" s="144" t="str">
        <f>IFERROR(VLOOKUP($D46,LISTA!A23:J8273,7,0),"")</f>
        <v/>
      </c>
      <c r="K46" s="144" t="str">
        <f>IFERROR(VLOOKUP($D46,LISTA!A23:J8273,8,0),"")</f>
        <v/>
      </c>
      <c r="L46" s="144" t="str">
        <f t="shared" si="0"/>
        <v/>
      </c>
      <c r="M46" s="227" t="str">
        <f t="shared" si="1"/>
        <v/>
      </c>
      <c r="N46" s="155" t="str">
        <f t="shared" si="5"/>
        <v/>
      </c>
      <c r="O46" s="155" t="str">
        <f t="shared" si="6"/>
        <v/>
      </c>
      <c r="P46" s="155" t="str">
        <f>IFERROR(VLOOKUP($D46,LISTA!A23:J8273,10,0),"")</f>
        <v/>
      </c>
      <c r="Q46" s="228" t="str">
        <f t="shared" si="7"/>
        <v/>
      </c>
      <c r="R46" s="285" t="str">
        <f t="shared" si="8"/>
        <v/>
      </c>
      <c r="S46" s="189" t="str">
        <f t="shared" si="9"/>
        <v/>
      </c>
      <c r="U46" s="138" t="str">
        <f t="shared" si="2"/>
        <v/>
      </c>
      <c r="V46" s="219" t="str">
        <f t="shared" si="10"/>
        <v/>
      </c>
      <c r="W46" s="220" t="e">
        <f t="shared" si="11"/>
        <v>#VALUE!</v>
      </c>
    </row>
    <row r="47" spans="1:23" x14ac:dyDescent="0.25">
      <c r="A47" s="162"/>
      <c r="B47" s="154" t="str">
        <f t="shared" si="3"/>
        <v/>
      </c>
      <c r="C47" s="499" t="str">
        <f t="shared" si="4"/>
        <v/>
      </c>
      <c r="D47" s="354"/>
      <c r="E47" s="716" t="str">
        <f>IFERROR(VLOOKUP($D47,LISTA!A24:J8274,4,0),"")</f>
        <v/>
      </c>
      <c r="F47" s="716"/>
      <c r="G47" s="716" t="str">
        <f>IFERROR(VLOOKUP($D47,LISTA!A23:J8273,5,0),"")</f>
        <v/>
      </c>
      <c r="H47" s="716"/>
      <c r="I47" s="226"/>
      <c r="J47" s="144" t="str">
        <f>IFERROR(VLOOKUP($D47,LISTA!A24:J8274,7,0),"")</f>
        <v/>
      </c>
      <c r="K47" s="144" t="str">
        <f>IFERROR(VLOOKUP($D47,LISTA!A24:J8274,8,0),"")</f>
        <v/>
      </c>
      <c r="L47" s="144" t="str">
        <f t="shared" si="0"/>
        <v/>
      </c>
      <c r="M47" s="227" t="str">
        <f t="shared" si="1"/>
        <v/>
      </c>
      <c r="N47" s="155" t="str">
        <f t="shared" si="5"/>
        <v/>
      </c>
      <c r="O47" s="155" t="str">
        <f t="shared" si="6"/>
        <v/>
      </c>
      <c r="P47" s="155" t="str">
        <f>IFERROR(VLOOKUP($D47,LISTA!A24:J8274,10,0),"")</f>
        <v/>
      </c>
      <c r="Q47" s="228" t="str">
        <f t="shared" si="7"/>
        <v/>
      </c>
      <c r="R47" s="285" t="str">
        <f t="shared" si="8"/>
        <v/>
      </c>
      <c r="S47" s="189" t="str">
        <f t="shared" si="9"/>
        <v/>
      </c>
      <c r="U47" s="138" t="str">
        <f t="shared" si="2"/>
        <v/>
      </c>
      <c r="V47" s="219" t="str">
        <f t="shared" si="10"/>
        <v/>
      </c>
      <c r="W47" s="220" t="e">
        <f t="shared" si="11"/>
        <v>#VALUE!</v>
      </c>
    </row>
    <row r="48" spans="1:23" x14ac:dyDescent="0.25">
      <c r="A48" s="162"/>
      <c r="B48" s="154" t="str">
        <f t="shared" si="3"/>
        <v/>
      </c>
      <c r="C48" s="499" t="str">
        <f t="shared" si="4"/>
        <v/>
      </c>
      <c r="D48" s="354"/>
      <c r="E48" s="716" t="str">
        <f>IFERROR(VLOOKUP($D48,LISTA!A25:J8275,4,0),"")</f>
        <v/>
      </c>
      <c r="F48" s="716"/>
      <c r="G48" s="716" t="str">
        <f>IFERROR(VLOOKUP($D48,LISTA!A24:J8274,5,0),"")</f>
        <v/>
      </c>
      <c r="H48" s="716"/>
      <c r="I48" s="226"/>
      <c r="J48" s="144" t="str">
        <f>IFERROR(VLOOKUP($D48,LISTA!A25:J8275,7,0),"")</f>
        <v/>
      </c>
      <c r="K48" s="144" t="str">
        <f>IFERROR(VLOOKUP($D48,LISTA!A25:J8275,8,0),"")</f>
        <v/>
      </c>
      <c r="L48" s="144" t="str">
        <f t="shared" si="0"/>
        <v/>
      </c>
      <c r="M48" s="227" t="str">
        <f t="shared" si="1"/>
        <v/>
      </c>
      <c r="N48" s="155" t="str">
        <f t="shared" si="5"/>
        <v/>
      </c>
      <c r="O48" s="155" t="str">
        <f t="shared" si="6"/>
        <v/>
      </c>
      <c r="P48" s="155" t="str">
        <f>IFERROR(VLOOKUP($D48,LISTA!A25:J8275,10,0),"")</f>
        <v/>
      </c>
      <c r="Q48" s="228" t="str">
        <f t="shared" si="7"/>
        <v/>
      </c>
      <c r="R48" s="285" t="str">
        <f t="shared" si="8"/>
        <v/>
      </c>
      <c r="S48" s="189" t="str">
        <f t="shared" si="9"/>
        <v/>
      </c>
      <c r="U48" s="138" t="str">
        <f t="shared" si="2"/>
        <v/>
      </c>
      <c r="V48" s="219" t="str">
        <f t="shared" si="10"/>
        <v/>
      </c>
      <c r="W48" s="220" t="e">
        <f t="shared" si="11"/>
        <v>#VALUE!</v>
      </c>
    </row>
    <row r="49" spans="1:23" x14ac:dyDescent="0.25">
      <c r="A49" s="162"/>
      <c r="B49" s="154" t="str">
        <f t="shared" si="3"/>
        <v/>
      </c>
      <c r="C49" s="499" t="str">
        <f t="shared" si="4"/>
        <v/>
      </c>
      <c r="D49" s="354"/>
      <c r="E49" s="716" t="str">
        <f>IFERROR(VLOOKUP($D49,LISTA!A26:J8276,4,0),"")</f>
        <v/>
      </c>
      <c r="F49" s="716"/>
      <c r="G49" s="716" t="str">
        <f>IFERROR(VLOOKUP($D49,LISTA!A25:J8275,5,0),"")</f>
        <v/>
      </c>
      <c r="H49" s="716"/>
      <c r="I49" s="226"/>
      <c r="J49" s="144" t="str">
        <f>IFERROR(VLOOKUP($D49,LISTA!A26:J8276,7,0),"")</f>
        <v/>
      </c>
      <c r="K49" s="144" t="str">
        <f>IFERROR(VLOOKUP($D49,LISTA!A26:J8276,8,0),"")</f>
        <v/>
      </c>
      <c r="L49" s="144" t="str">
        <f t="shared" si="0"/>
        <v/>
      </c>
      <c r="M49" s="227" t="str">
        <f t="shared" si="1"/>
        <v/>
      </c>
      <c r="N49" s="155" t="str">
        <f t="shared" si="5"/>
        <v/>
      </c>
      <c r="O49" s="155" t="str">
        <f t="shared" si="6"/>
        <v/>
      </c>
      <c r="P49" s="155" t="str">
        <f>IFERROR(VLOOKUP($D49,LISTA!A26:J8276,10,0),"")</f>
        <v/>
      </c>
      <c r="Q49" s="228" t="str">
        <f t="shared" si="7"/>
        <v/>
      </c>
      <c r="R49" s="285" t="str">
        <f t="shared" si="8"/>
        <v/>
      </c>
      <c r="S49" s="189" t="str">
        <f t="shared" si="9"/>
        <v/>
      </c>
      <c r="U49" s="138" t="str">
        <f t="shared" si="2"/>
        <v/>
      </c>
      <c r="V49" s="219" t="str">
        <f t="shared" si="10"/>
        <v/>
      </c>
      <c r="W49" s="220" t="e">
        <f t="shared" si="11"/>
        <v>#VALUE!</v>
      </c>
    </row>
    <row r="50" spans="1:23" x14ac:dyDescent="0.25">
      <c r="A50" s="162"/>
      <c r="B50" s="154" t="str">
        <f t="shared" si="3"/>
        <v/>
      </c>
      <c r="C50" s="499" t="str">
        <f t="shared" si="4"/>
        <v/>
      </c>
      <c r="D50" s="354"/>
      <c r="E50" s="716" t="str">
        <f>IFERROR(VLOOKUP($D50,LISTA!A27:J8277,4,0),"")</f>
        <v/>
      </c>
      <c r="F50" s="716"/>
      <c r="G50" s="716" t="str">
        <f>IFERROR(VLOOKUP($D50,LISTA!A26:J8276,5,0),"")</f>
        <v/>
      </c>
      <c r="H50" s="716"/>
      <c r="I50" s="226"/>
      <c r="J50" s="144" t="str">
        <f>IFERROR(VLOOKUP($D50,LISTA!A27:J8277,7,0),"")</f>
        <v/>
      </c>
      <c r="K50" s="144" t="str">
        <f>IFERROR(VLOOKUP($D50,LISTA!A27:J8277,8,0),"")</f>
        <v/>
      </c>
      <c r="L50" s="144" t="str">
        <f t="shared" si="0"/>
        <v/>
      </c>
      <c r="M50" s="227" t="str">
        <f t="shared" si="1"/>
        <v/>
      </c>
      <c r="N50" s="155" t="str">
        <f t="shared" si="5"/>
        <v/>
      </c>
      <c r="O50" s="155" t="str">
        <f t="shared" si="6"/>
        <v/>
      </c>
      <c r="P50" s="155" t="str">
        <f>IFERROR(VLOOKUP($D50,LISTA!A27:J8277,10,0),"")</f>
        <v/>
      </c>
      <c r="Q50" s="228" t="str">
        <f t="shared" si="7"/>
        <v/>
      </c>
      <c r="R50" s="285" t="str">
        <f t="shared" si="8"/>
        <v/>
      </c>
      <c r="S50" s="189" t="str">
        <f t="shared" si="9"/>
        <v/>
      </c>
      <c r="U50" s="138" t="str">
        <f t="shared" si="2"/>
        <v/>
      </c>
      <c r="V50" s="219" t="str">
        <f t="shared" si="10"/>
        <v/>
      </c>
      <c r="W50" s="220" t="e">
        <f t="shared" si="11"/>
        <v>#VALUE!</v>
      </c>
    </row>
    <row r="51" spans="1:23" x14ac:dyDescent="0.25">
      <c r="A51" s="162"/>
      <c r="B51" s="154" t="str">
        <f t="shared" si="3"/>
        <v/>
      </c>
      <c r="C51" s="499" t="str">
        <f t="shared" si="4"/>
        <v/>
      </c>
      <c r="D51" s="354"/>
      <c r="E51" s="716" t="str">
        <f>IFERROR(VLOOKUP($D51,LISTA!A28:J8278,4,0),"")</f>
        <v/>
      </c>
      <c r="F51" s="716"/>
      <c r="G51" s="716" t="str">
        <f>IFERROR(VLOOKUP($D51,LISTA!A27:J8277,5,0),"")</f>
        <v/>
      </c>
      <c r="H51" s="716"/>
      <c r="I51" s="226"/>
      <c r="J51" s="144" t="str">
        <f>IFERROR(VLOOKUP($D51,LISTA!A28:J8278,7,0),"")</f>
        <v/>
      </c>
      <c r="K51" s="144" t="str">
        <f>IFERROR(VLOOKUP($D51,LISTA!A28:J8278,8,0),"")</f>
        <v/>
      </c>
      <c r="L51" s="144" t="str">
        <f t="shared" si="0"/>
        <v/>
      </c>
      <c r="M51" s="227" t="str">
        <f t="shared" si="1"/>
        <v/>
      </c>
      <c r="N51" s="155" t="str">
        <f t="shared" si="5"/>
        <v/>
      </c>
      <c r="O51" s="155" t="str">
        <f t="shared" si="6"/>
        <v/>
      </c>
      <c r="P51" s="155" t="str">
        <f>IFERROR(VLOOKUP($D51,LISTA!A28:J8278,10,0),"")</f>
        <v/>
      </c>
      <c r="Q51" s="228" t="str">
        <f t="shared" si="7"/>
        <v/>
      </c>
      <c r="R51" s="285" t="str">
        <f t="shared" si="8"/>
        <v/>
      </c>
      <c r="S51" s="189" t="str">
        <f t="shared" si="9"/>
        <v/>
      </c>
      <c r="U51" s="138" t="str">
        <f t="shared" si="2"/>
        <v/>
      </c>
      <c r="V51" s="219" t="str">
        <f t="shared" si="10"/>
        <v/>
      </c>
      <c r="W51" s="220" t="e">
        <f t="shared" si="11"/>
        <v>#VALUE!</v>
      </c>
    </row>
    <row r="52" spans="1:23" x14ac:dyDescent="0.25">
      <c r="A52" s="162"/>
      <c r="B52" s="154" t="str">
        <f t="shared" si="3"/>
        <v/>
      </c>
      <c r="C52" s="499" t="str">
        <f t="shared" si="4"/>
        <v/>
      </c>
      <c r="D52" s="354"/>
      <c r="E52" s="716" t="str">
        <f>IFERROR(VLOOKUP($D52,LISTA!A29:J8279,4,0),"")</f>
        <v/>
      </c>
      <c r="F52" s="716"/>
      <c r="G52" s="716" t="str">
        <f>IFERROR(VLOOKUP($D52,LISTA!A28:J8278,5,0),"")</f>
        <v/>
      </c>
      <c r="H52" s="716"/>
      <c r="I52" s="226"/>
      <c r="J52" s="144" t="str">
        <f>IFERROR(VLOOKUP($D52,LISTA!A29:J8279,7,0),"")</f>
        <v/>
      </c>
      <c r="K52" s="144" t="str">
        <f>IFERROR(VLOOKUP($D52,LISTA!A29:J8279,8,0),"")</f>
        <v/>
      </c>
      <c r="L52" s="144" t="str">
        <f t="shared" si="0"/>
        <v/>
      </c>
      <c r="M52" s="227" t="str">
        <f t="shared" si="1"/>
        <v/>
      </c>
      <c r="N52" s="155" t="str">
        <f t="shared" si="5"/>
        <v/>
      </c>
      <c r="O52" s="155" t="str">
        <f t="shared" si="6"/>
        <v/>
      </c>
      <c r="P52" s="155" t="str">
        <f>IFERROR(VLOOKUP($D52,LISTA!A29:J8279,10,0),"")</f>
        <v/>
      </c>
      <c r="Q52" s="228" t="str">
        <f t="shared" si="7"/>
        <v/>
      </c>
      <c r="R52" s="285" t="str">
        <f t="shared" si="8"/>
        <v/>
      </c>
      <c r="S52" s="189" t="str">
        <f t="shared" si="9"/>
        <v/>
      </c>
      <c r="U52" s="138" t="str">
        <f t="shared" si="2"/>
        <v/>
      </c>
      <c r="V52" s="219" t="str">
        <f t="shared" si="10"/>
        <v/>
      </c>
      <c r="W52" s="220" t="e">
        <f t="shared" si="11"/>
        <v>#VALUE!</v>
      </c>
    </row>
    <row r="53" spans="1:23" x14ac:dyDescent="0.25">
      <c r="A53" s="162"/>
      <c r="B53" s="154" t="str">
        <f t="shared" si="3"/>
        <v/>
      </c>
      <c r="C53" s="499" t="str">
        <f t="shared" si="4"/>
        <v/>
      </c>
      <c r="D53" s="354"/>
      <c r="E53" s="716" t="str">
        <f>IFERROR(VLOOKUP($D53,LISTA!A30:J8280,4,0),"")</f>
        <v/>
      </c>
      <c r="F53" s="716"/>
      <c r="G53" s="716" t="str">
        <f>IFERROR(VLOOKUP($D53,LISTA!A29:J8279,5,0),"")</f>
        <v/>
      </c>
      <c r="H53" s="716"/>
      <c r="I53" s="226"/>
      <c r="J53" s="144" t="str">
        <f>IFERROR(VLOOKUP($D53,LISTA!A30:J8280,7,0),"")</f>
        <v/>
      </c>
      <c r="K53" s="144" t="str">
        <f>IFERROR(VLOOKUP($D53,LISTA!A30:J8280,8,0),"")</f>
        <v/>
      </c>
      <c r="L53" s="144" t="str">
        <f t="shared" si="0"/>
        <v/>
      </c>
      <c r="M53" s="227" t="str">
        <f t="shared" si="1"/>
        <v/>
      </c>
      <c r="N53" s="155" t="str">
        <f t="shared" si="5"/>
        <v/>
      </c>
      <c r="O53" s="155" t="str">
        <f t="shared" si="6"/>
        <v/>
      </c>
      <c r="P53" s="155" t="str">
        <f>IFERROR(VLOOKUP($D53,LISTA!A30:J8280,10,0),"")</f>
        <v/>
      </c>
      <c r="Q53" s="228" t="str">
        <f t="shared" si="7"/>
        <v/>
      </c>
      <c r="R53" s="285" t="str">
        <f t="shared" si="8"/>
        <v/>
      </c>
      <c r="S53" s="189" t="str">
        <f t="shared" si="9"/>
        <v/>
      </c>
      <c r="U53" s="138" t="str">
        <f t="shared" si="2"/>
        <v/>
      </c>
      <c r="V53" s="219" t="str">
        <f t="shared" si="10"/>
        <v/>
      </c>
      <c r="W53" s="220" t="e">
        <f t="shared" si="11"/>
        <v>#VALUE!</v>
      </c>
    </row>
    <row r="54" spans="1:23" x14ac:dyDescent="0.25">
      <c r="A54" s="162"/>
      <c r="B54" s="154" t="str">
        <f t="shared" si="3"/>
        <v/>
      </c>
      <c r="C54" s="499" t="str">
        <f t="shared" si="4"/>
        <v/>
      </c>
      <c r="D54" s="354"/>
      <c r="E54" s="716" t="str">
        <f>IFERROR(VLOOKUP($D54,LISTA!A31:J8281,4,0),"")</f>
        <v/>
      </c>
      <c r="F54" s="716"/>
      <c r="G54" s="716" t="str">
        <f>IFERROR(VLOOKUP($D54,LISTA!A30:J8280,5,0),"")</f>
        <v/>
      </c>
      <c r="H54" s="716"/>
      <c r="I54" s="226"/>
      <c r="J54" s="144" t="str">
        <f>IFERROR(VLOOKUP($D54,LISTA!A31:J8281,7,0),"")</f>
        <v/>
      </c>
      <c r="K54" s="144" t="str">
        <f>IFERROR(VLOOKUP($D54,LISTA!A31:J8281,8,0),"")</f>
        <v/>
      </c>
      <c r="L54" s="144" t="str">
        <f t="shared" si="0"/>
        <v/>
      </c>
      <c r="M54" s="227" t="str">
        <f t="shared" si="1"/>
        <v/>
      </c>
      <c r="N54" s="155" t="str">
        <f t="shared" si="5"/>
        <v/>
      </c>
      <c r="O54" s="155" t="str">
        <f t="shared" si="6"/>
        <v/>
      </c>
      <c r="P54" s="155" t="str">
        <f>IFERROR(VLOOKUP($D54,LISTA!A31:J8281,10,0),"")</f>
        <v/>
      </c>
      <c r="Q54" s="228" t="str">
        <f t="shared" si="7"/>
        <v/>
      </c>
      <c r="R54" s="285" t="str">
        <f t="shared" si="8"/>
        <v/>
      </c>
      <c r="S54" s="189" t="str">
        <f t="shared" si="9"/>
        <v/>
      </c>
      <c r="U54" s="138" t="str">
        <f t="shared" si="2"/>
        <v/>
      </c>
      <c r="V54" s="219" t="str">
        <f t="shared" si="10"/>
        <v/>
      </c>
      <c r="W54" s="220" t="e">
        <f t="shared" si="11"/>
        <v>#VALUE!</v>
      </c>
    </row>
    <row r="55" spans="1:23" x14ac:dyDescent="0.25">
      <c r="A55" s="162"/>
      <c r="B55" s="154" t="str">
        <f t="shared" si="3"/>
        <v/>
      </c>
      <c r="C55" s="499" t="str">
        <f t="shared" si="4"/>
        <v/>
      </c>
      <c r="D55" s="354"/>
      <c r="E55" s="716" t="str">
        <f>IFERROR(VLOOKUP($D55,LISTA!A32:J8282,4,0),"")</f>
        <v/>
      </c>
      <c r="F55" s="716"/>
      <c r="G55" s="716" t="str">
        <f>IFERROR(VLOOKUP($D55,LISTA!A31:J8281,5,0),"")</f>
        <v/>
      </c>
      <c r="H55" s="716"/>
      <c r="I55" s="226"/>
      <c r="J55" s="144" t="str">
        <f>IFERROR(VLOOKUP($D55,LISTA!A32:J8282,7,0),"")</f>
        <v/>
      </c>
      <c r="K55" s="144" t="str">
        <f>IFERROR(VLOOKUP($D55,LISTA!A32:J8282,8,0),"")</f>
        <v/>
      </c>
      <c r="L55" s="144" t="str">
        <f t="shared" si="0"/>
        <v/>
      </c>
      <c r="M55" s="227" t="str">
        <f t="shared" si="1"/>
        <v/>
      </c>
      <c r="N55" s="155" t="str">
        <f t="shared" si="5"/>
        <v/>
      </c>
      <c r="O55" s="155" t="str">
        <f t="shared" si="6"/>
        <v/>
      </c>
      <c r="P55" s="155" t="str">
        <f>IFERROR(VLOOKUP($D55,LISTA!A32:J8282,10,0),"")</f>
        <v/>
      </c>
      <c r="Q55" s="228" t="str">
        <f t="shared" si="7"/>
        <v/>
      </c>
      <c r="R55" s="285" t="str">
        <f t="shared" si="8"/>
        <v/>
      </c>
      <c r="S55" s="189" t="str">
        <f t="shared" si="9"/>
        <v/>
      </c>
      <c r="U55" s="138" t="str">
        <f t="shared" si="2"/>
        <v/>
      </c>
      <c r="V55" s="219" t="str">
        <f t="shared" si="10"/>
        <v/>
      </c>
      <c r="W55" s="220" t="e">
        <f t="shared" si="11"/>
        <v>#VALUE!</v>
      </c>
    </row>
    <row r="56" spans="1:23" x14ac:dyDescent="0.25">
      <c r="A56" s="162"/>
      <c r="B56" s="154" t="str">
        <f t="shared" si="3"/>
        <v/>
      </c>
      <c r="C56" s="499" t="str">
        <f t="shared" si="4"/>
        <v/>
      </c>
      <c r="D56" s="354"/>
      <c r="E56" s="716" t="str">
        <f>IFERROR(VLOOKUP($D56,LISTA!A33:J8283,4,0),"")</f>
        <v/>
      </c>
      <c r="F56" s="716"/>
      <c r="G56" s="716" t="str">
        <f>IFERROR(VLOOKUP($D56,LISTA!A32:J8282,5,0),"")</f>
        <v/>
      </c>
      <c r="H56" s="716"/>
      <c r="I56" s="226"/>
      <c r="J56" s="144" t="str">
        <f>IFERROR(VLOOKUP($D56,LISTA!A33:J8283,7,0),"")</f>
        <v/>
      </c>
      <c r="K56" s="144" t="str">
        <f>IFERROR(VLOOKUP($D56,LISTA!A33:J8283,8,0),"")</f>
        <v/>
      </c>
      <c r="L56" s="144" t="str">
        <f t="shared" si="0"/>
        <v/>
      </c>
      <c r="M56" s="227" t="str">
        <f t="shared" si="1"/>
        <v/>
      </c>
      <c r="N56" s="155" t="str">
        <f t="shared" si="5"/>
        <v/>
      </c>
      <c r="O56" s="155" t="str">
        <f t="shared" si="6"/>
        <v/>
      </c>
      <c r="P56" s="155" t="str">
        <f>IFERROR(VLOOKUP($D56,LISTA!A33:J8283,10,0),"")</f>
        <v/>
      </c>
      <c r="Q56" s="228" t="str">
        <f t="shared" si="7"/>
        <v/>
      </c>
      <c r="R56" s="285" t="str">
        <f t="shared" si="8"/>
        <v/>
      </c>
      <c r="S56" s="189" t="str">
        <f t="shared" si="9"/>
        <v/>
      </c>
      <c r="U56" s="138" t="str">
        <f t="shared" si="2"/>
        <v/>
      </c>
      <c r="V56" s="219" t="str">
        <f t="shared" si="10"/>
        <v/>
      </c>
      <c r="W56" s="220" t="e">
        <f t="shared" si="11"/>
        <v>#VALUE!</v>
      </c>
    </row>
    <row r="57" spans="1:23" x14ac:dyDescent="0.25">
      <c r="A57" s="162"/>
      <c r="B57" s="154" t="str">
        <f t="shared" si="3"/>
        <v/>
      </c>
      <c r="C57" s="499" t="str">
        <f t="shared" si="4"/>
        <v/>
      </c>
      <c r="D57" s="354"/>
      <c r="E57" s="716" t="str">
        <f>IFERROR(VLOOKUP($D57,LISTA!A34:J8284,4,0),"")</f>
        <v/>
      </c>
      <c r="F57" s="716"/>
      <c r="G57" s="716" t="str">
        <f>IFERROR(VLOOKUP($D57,LISTA!A33:J8283,5,0),"")</f>
        <v/>
      </c>
      <c r="H57" s="716"/>
      <c r="I57" s="226"/>
      <c r="J57" s="144" t="str">
        <f>IFERROR(VLOOKUP($D57,LISTA!A34:J8284,7,0),"")</f>
        <v/>
      </c>
      <c r="K57" s="144" t="str">
        <f>IFERROR(VLOOKUP($D57,LISTA!A34:J8284,8,0),"")</f>
        <v/>
      </c>
      <c r="L57" s="144" t="str">
        <f t="shared" si="0"/>
        <v/>
      </c>
      <c r="M57" s="227" t="str">
        <f t="shared" si="1"/>
        <v/>
      </c>
      <c r="N57" s="155" t="str">
        <f t="shared" si="5"/>
        <v/>
      </c>
      <c r="O57" s="155" t="str">
        <f t="shared" si="6"/>
        <v/>
      </c>
      <c r="P57" s="155" t="str">
        <f>IFERROR(VLOOKUP($D57,LISTA!A34:J8284,10,0),"")</f>
        <v/>
      </c>
      <c r="Q57" s="228" t="str">
        <f t="shared" si="7"/>
        <v/>
      </c>
      <c r="R57" s="285" t="str">
        <f t="shared" si="8"/>
        <v/>
      </c>
      <c r="S57" s="189" t="str">
        <f t="shared" si="9"/>
        <v/>
      </c>
      <c r="U57" s="138" t="str">
        <f t="shared" si="2"/>
        <v/>
      </c>
      <c r="V57" s="219" t="str">
        <f t="shared" si="10"/>
        <v/>
      </c>
      <c r="W57" s="220" t="e">
        <f t="shared" si="11"/>
        <v>#VALUE!</v>
      </c>
    </row>
    <row r="58" spans="1:23" x14ac:dyDescent="0.25">
      <c r="A58" s="162"/>
      <c r="B58" s="154" t="str">
        <f t="shared" si="3"/>
        <v/>
      </c>
      <c r="C58" s="499" t="str">
        <f t="shared" si="4"/>
        <v/>
      </c>
      <c r="D58" s="157"/>
      <c r="E58" s="716" t="str">
        <f>IFERROR(VLOOKUP($D58,LISTA!A35:J8285,4,0),"")</f>
        <v/>
      </c>
      <c r="F58" s="716"/>
      <c r="G58" s="716" t="str">
        <f>IFERROR(VLOOKUP($D58,LISTA!A34:J8284,5,0),"")</f>
        <v/>
      </c>
      <c r="H58" s="716"/>
      <c r="I58" s="157"/>
      <c r="J58" s="144" t="str">
        <f>IFERROR(VLOOKUP($D58,LISTA!A35:J8285,7,0),"")</f>
        <v/>
      </c>
      <c r="K58" s="144" t="str">
        <f>IFERROR(VLOOKUP($D58,LISTA!A35:J8285,8,0),"")</f>
        <v/>
      </c>
      <c r="L58" s="144" t="str">
        <f t="shared" si="0"/>
        <v/>
      </c>
      <c r="M58" s="227" t="str">
        <f t="shared" si="1"/>
        <v/>
      </c>
      <c r="N58" s="155" t="str">
        <f t="shared" si="5"/>
        <v/>
      </c>
      <c r="O58" s="155" t="str">
        <f t="shared" si="6"/>
        <v/>
      </c>
      <c r="P58" s="155" t="str">
        <f>IFERROR(VLOOKUP($D58,LISTA!A35:J8285,10,0),"")</f>
        <v/>
      </c>
      <c r="Q58" s="228" t="str">
        <f t="shared" si="7"/>
        <v/>
      </c>
      <c r="R58" s="285" t="str">
        <f t="shared" si="8"/>
        <v/>
      </c>
      <c r="S58" s="189" t="str">
        <f t="shared" si="9"/>
        <v/>
      </c>
      <c r="U58" s="138" t="str">
        <f t="shared" si="2"/>
        <v/>
      </c>
      <c r="V58" s="219" t="str">
        <f t="shared" si="10"/>
        <v/>
      </c>
      <c r="W58" s="220" t="e">
        <f t="shared" si="11"/>
        <v>#VALUE!</v>
      </c>
    </row>
    <row r="59" spans="1:23" x14ac:dyDescent="0.25">
      <c r="A59" s="162"/>
      <c r="B59" s="154" t="str">
        <f t="shared" si="3"/>
        <v/>
      </c>
      <c r="C59" s="499" t="str">
        <f t="shared" si="4"/>
        <v/>
      </c>
      <c r="D59" s="157"/>
      <c r="E59" s="716" t="str">
        <f>IFERROR(VLOOKUP($D59,LISTA!A36:J8286,4,0),"")</f>
        <v/>
      </c>
      <c r="F59" s="716"/>
      <c r="G59" s="716" t="str">
        <f>IFERROR(VLOOKUP($D59,LISTA!A35:J8285,5,0),"")</f>
        <v/>
      </c>
      <c r="H59" s="716"/>
      <c r="I59" s="157"/>
      <c r="J59" s="144" t="str">
        <f>IFERROR(VLOOKUP($D59,LISTA!A36:J8286,7,0),"")</f>
        <v/>
      </c>
      <c r="K59" s="144" t="str">
        <f>IFERROR(VLOOKUP($D59,LISTA!A36:J8286,8,0),"")</f>
        <v/>
      </c>
      <c r="L59" s="144" t="str">
        <f t="shared" si="0"/>
        <v/>
      </c>
      <c r="M59" s="227" t="str">
        <f t="shared" si="1"/>
        <v/>
      </c>
      <c r="N59" s="155" t="str">
        <f t="shared" si="5"/>
        <v/>
      </c>
      <c r="O59" s="155" t="str">
        <f t="shared" si="6"/>
        <v/>
      </c>
      <c r="P59" s="155" t="str">
        <f>IFERROR(VLOOKUP($D59,LISTA!A36:J8286,10,0),"")</f>
        <v/>
      </c>
      <c r="Q59" s="228" t="str">
        <f t="shared" si="7"/>
        <v/>
      </c>
      <c r="R59" s="285" t="str">
        <f t="shared" si="8"/>
        <v/>
      </c>
      <c r="S59" s="189" t="str">
        <f t="shared" si="9"/>
        <v/>
      </c>
      <c r="U59" s="138" t="str">
        <f t="shared" si="2"/>
        <v/>
      </c>
      <c r="V59" s="219" t="str">
        <f t="shared" si="10"/>
        <v/>
      </c>
      <c r="W59" s="220" t="e">
        <f t="shared" si="11"/>
        <v>#VALUE!</v>
      </c>
    </row>
    <row r="60" spans="1:23" x14ac:dyDescent="0.25">
      <c r="A60" s="162"/>
      <c r="B60" s="154" t="str">
        <f t="shared" si="3"/>
        <v/>
      </c>
      <c r="C60" s="499" t="str">
        <f t="shared" si="4"/>
        <v/>
      </c>
      <c r="D60" s="157"/>
      <c r="E60" s="716" t="str">
        <f>IFERROR(VLOOKUP($D60,LISTA!A37:J8287,4,0),"")</f>
        <v/>
      </c>
      <c r="F60" s="716"/>
      <c r="G60" s="716" t="str">
        <f>IFERROR(VLOOKUP($D60,LISTA!A36:J8286,5,0),"")</f>
        <v/>
      </c>
      <c r="H60" s="716"/>
      <c r="I60" s="157"/>
      <c r="J60" s="144" t="str">
        <f>IFERROR(VLOOKUP($D60,LISTA!A37:J8287,7,0),"")</f>
        <v/>
      </c>
      <c r="K60" s="144" t="str">
        <f>IFERROR(VLOOKUP($D60,LISTA!A37:J8287,8,0),"")</f>
        <v/>
      </c>
      <c r="L60" s="144" t="str">
        <f t="shared" si="0"/>
        <v/>
      </c>
      <c r="M60" s="227" t="str">
        <f t="shared" si="1"/>
        <v/>
      </c>
      <c r="N60" s="155" t="str">
        <f t="shared" si="5"/>
        <v/>
      </c>
      <c r="O60" s="155" t="str">
        <f t="shared" si="6"/>
        <v/>
      </c>
      <c r="P60" s="155" t="str">
        <f>IFERROR(VLOOKUP($D60,LISTA!A37:J8287,10,0),"")</f>
        <v/>
      </c>
      <c r="Q60" s="228" t="str">
        <f t="shared" si="7"/>
        <v/>
      </c>
      <c r="R60" s="285" t="str">
        <f t="shared" si="8"/>
        <v/>
      </c>
      <c r="S60" s="189" t="str">
        <f t="shared" si="9"/>
        <v/>
      </c>
      <c r="U60" s="138" t="str">
        <f t="shared" si="2"/>
        <v/>
      </c>
      <c r="V60" s="219" t="str">
        <f t="shared" si="10"/>
        <v/>
      </c>
      <c r="W60" s="220" t="e">
        <f t="shared" si="11"/>
        <v>#VALUE!</v>
      </c>
    </row>
    <row r="61" spans="1:23" x14ac:dyDescent="0.25">
      <c r="A61" s="162"/>
      <c r="B61" s="154" t="str">
        <f t="shared" si="3"/>
        <v/>
      </c>
      <c r="C61" s="499" t="str">
        <f t="shared" si="4"/>
        <v/>
      </c>
      <c r="D61" s="157"/>
      <c r="E61" s="716" t="str">
        <f>IFERROR(VLOOKUP($D61,LISTA!A38:J8288,4,0),"")</f>
        <v/>
      </c>
      <c r="F61" s="716"/>
      <c r="G61" s="716" t="str">
        <f>IFERROR(VLOOKUP($D61,LISTA!A37:J8287,5,0),"")</f>
        <v/>
      </c>
      <c r="H61" s="716"/>
      <c r="I61" s="157"/>
      <c r="J61" s="144" t="str">
        <f>IFERROR(VLOOKUP($D61,LISTA!A38:J8288,7,0),"")</f>
        <v/>
      </c>
      <c r="K61" s="144" t="str">
        <f>IFERROR(VLOOKUP($D61,LISTA!A38:J8288,8,0),"")</f>
        <v/>
      </c>
      <c r="L61" s="144" t="str">
        <f t="shared" si="0"/>
        <v/>
      </c>
      <c r="M61" s="227" t="str">
        <f t="shared" si="1"/>
        <v/>
      </c>
      <c r="N61" s="155" t="str">
        <f t="shared" si="5"/>
        <v/>
      </c>
      <c r="O61" s="155" t="str">
        <f t="shared" si="6"/>
        <v/>
      </c>
      <c r="P61" s="155" t="str">
        <f>IFERROR(VLOOKUP($D61,LISTA!A38:J8288,10,0),"")</f>
        <v/>
      </c>
      <c r="Q61" s="228" t="str">
        <f t="shared" si="7"/>
        <v/>
      </c>
      <c r="R61" s="285" t="str">
        <f t="shared" si="8"/>
        <v/>
      </c>
      <c r="S61" s="189" t="str">
        <f t="shared" si="9"/>
        <v/>
      </c>
      <c r="U61" s="138" t="str">
        <f t="shared" si="2"/>
        <v/>
      </c>
      <c r="V61" s="219" t="str">
        <f t="shared" si="10"/>
        <v/>
      </c>
      <c r="W61" s="220" t="e">
        <f t="shared" si="11"/>
        <v>#VALUE!</v>
      </c>
    </row>
    <row r="62" spans="1:23" x14ac:dyDescent="0.25">
      <c r="A62" s="162"/>
      <c r="B62" s="154" t="str">
        <f t="shared" si="3"/>
        <v/>
      </c>
      <c r="C62" s="499" t="str">
        <f t="shared" si="4"/>
        <v/>
      </c>
      <c r="D62" s="157"/>
      <c r="E62" s="716" t="str">
        <f>IFERROR(VLOOKUP($D62,LISTA!A39:J8289,4,0),"")</f>
        <v/>
      </c>
      <c r="F62" s="716"/>
      <c r="G62" s="716" t="str">
        <f>IFERROR(VLOOKUP($D62,LISTA!A38:J8288,5,0),"")</f>
        <v/>
      </c>
      <c r="H62" s="716"/>
      <c r="I62" s="157"/>
      <c r="J62" s="144" t="str">
        <f>IFERROR(VLOOKUP($D62,LISTA!A21:J8271,7,0),"")</f>
        <v/>
      </c>
      <c r="K62" s="144" t="str">
        <f>IFERROR(VLOOKUP($D62,LISTA!A21:J8271,8,0),"")</f>
        <v/>
      </c>
      <c r="L62" s="144" t="str">
        <f t="shared" si="0"/>
        <v/>
      </c>
      <c r="M62" s="227" t="str">
        <f t="shared" si="1"/>
        <v/>
      </c>
      <c r="N62" s="155" t="str">
        <f t="shared" si="5"/>
        <v/>
      </c>
      <c r="O62" s="155" t="str">
        <f t="shared" si="6"/>
        <v/>
      </c>
      <c r="P62" s="155" t="str">
        <f>IFERROR(VLOOKUP($D62,LISTA!A39:J8289,10,0),"")</f>
        <v/>
      </c>
      <c r="Q62" s="228" t="str">
        <f t="shared" si="7"/>
        <v/>
      </c>
      <c r="R62" s="285" t="str">
        <f t="shared" si="8"/>
        <v/>
      </c>
      <c r="S62" s="189" t="str">
        <f t="shared" si="9"/>
        <v/>
      </c>
      <c r="U62" s="138" t="str">
        <f t="shared" si="2"/>
        <v/>
      </c>
      <c r="V62" s="219" t="str">
        <f t="shared" si="10"/>
        <v/>
      </c>
      <c r="W62" s="220" t="e">
        <f t="shared" si="11"/>
        <v>#VALUE!</v>
      </c>
    </row>
    <row r="63" spans="1:23" x14ac:dyDescent="0.25">
      <c r="A63" s="162"/>
      <c r="B63" s="154" t="str">
        <f t="shared" si="3"/>
        <v/>
      </c>
      <c r="C63" s="499" t="str">
        <f t="shared" si="4"/>
        <v/>
      </c>
      <c r="D63" s="157"/>
      <c r="E63" s="716" t="str">
        <f>IFERROR(VLOOKUP($D63,LISTA!A40:J8290,4,0),"")</f>
        <v/>
      </c>
      <c r="F63" s="716"/>
      <c r="G63" s="716" t="str">
        <f>IFERROR(VLOOKUP($D63,LISTA!A39:J8289,5,0),"")</f>
        <v/>
      </c>
      <c r="H63" s="716"/>
      <c r="I63" s="157"/>
      <c r="J63" s="144" t="str">
        <f>IFERROR(VLOOKUP($D63,LISTA!A22:J8272,7,0),"")</f>
        <v/>
      </c>
      <c r="K63" s="144" t="str">
        <f>IFERROR(VLOOKUP($D63,LISTA!A22:J8272,8,0),"")</f>
        <v/>
      </c>
      <c r="L63" s="144" t="str">
        <f t="shared" si="0"/>
        <v/>
      </c>
      <c r="M63" s="227" t="str">
        <f t="shared" si="1"/>
        <v/>
      </c>
      <c r="N63" s="155" t="str">
        <f t="shared" si="5"/>
        <v/>
      </c>
      <c r="O63" s="155" t="str">
        <f t="shared" si="6"/>
        <v/>
      </c>
      <c r="P63" s="155" t="str">
        <f>IFERROR(VLOOKUP($D63,LISTA!A40:J8290,10,0),"")</f>
        <v/>
      </c>
      <c r="Q63" s="228" t="str">
        <f t="shared" si="7"/>
        <v/>
      </c>
      <c r="R63" s="285" t="str">
        <f t="shared" si="8"/>
        <v/>
      </c>
      <c r="S63" s="189" t="str">
        <f t="shared" si="9"/>
        <v/>
      </c>
      <c r="U63" s="138" t="str">
        <f t="shared" si="2"/>
        <v/>
      </c>
      <c r="V63" s="219" t="str">
        <f t="shared" si="10"/>
        <v/>
      </c>
      <c r="W63" s="220" t="e">
        <f t="shared" si="11"/>
        <v>#VALUE!</v>
      </c>
    </row>
    <row r="64" spans="1:23" x14ac:dyDescent="0.25">
      <c r="A64" s="162"/>
      <c r="B64" s="154" t="str">
        <f t="shared" si="3"/>
        <v/>
      </c>
      <c r="C64" s="499" t="str">
        <f t="shared" si="4"/>
        <v/>
      </c>
      <c r="D64" s="157"/>
      <c r="E64" s="716" t="str">
        <f>IFERROR(VLOOKUP($D64,LISTA!A41:J8291,4,0),"")</f>
        <v/>
      </c>
      <c r="F64" s="716"/>
      <c r="G64" s="716" t="str">
        <f>IFERROR(VLOOKUP($D64,LISTA!A40:J8290,5,0),"")</f>
        <v/>
      </c>
      <c r="H64" s="716"/>
      <c r="I64" s="157"/>
      <c r="J64" s="144" t="str">
        <f>IFERROR(VLOOKUP($D64,LISTA!A23:J8273,7,0),"")</f>
        <v/>
      </c>
      <c r="K64" s="144" t="str">
        <f>IFERROR(VLOOKUP($D64,LISTA!A23:J8273,8,0),"")</f>
        <v/>
      </c>
      <c r="L64" s="144" t="str">
        <f t="shared" si="0"/>
        <v/>
      </c>
      <c r="M64" s="227" t="str">
        <f t="shared" si="1"/>
        <v/>
      </c>
      <c r="N64" s="155" t="str">
        <f t="shared" si="5"/>
        <v/>
      </c>
      <c r="O64" s="155" t="str">
        <f t="shared" si="6"/>
        <v/>
      </c>
      <c r="P64" s="155" t="str">
        <f>IFERROR(VLOOKUP($D64,LISTA!A41:J8291,10,0),"")</f>
        <v/>
      </c>
      <c r="Q64" s="228" t="str">
        <f t="shared" si="7"/>
        <v/>
      </c>
      <c r="R64" s="285" t="str">
        <f t="shared" si="8"/>
        <v/>
      </c>
      <c r="S64" s="189" t="str">
        <f t="shared" si="9"/>
        <v/>
      </c>
      <c r="U64" s="138" t="str">
        <f t="shared" si="2"/>
        <v/>
      </c>
      <c r="V64" s="219" t="str">
        <f t="shared" si="10"/>
        <v/>
      </c>
      <c r="W64" s="220" t="e">
        <f t="shared" si="11"/>
        <v>#VALUE!</v>
      </c>
    </row>
    <row r="65" spans="1:23" x14ac:dyDescent="0.25">
      <c r="A65" s="162"/>
      <c r="B65" s="154" t="str">
        <f t="shared" si="3"/>
        <v/>
      </c>
      <c r="C65" s="499" t="str">
        <f t="shared" si="4"/>
        <v/>
      </c>
      <c r="D65" s="157"/>
      <c r="E65" s="716" t="str">
        <f>IFERROR(VLOOKUP($D65,LISTA!A42:J8292,4,0),"")</f>
        <v/>
      </c>
      <c r="F65" s="716"/>
      <c r="G65" s="716" t="str">
        <f>IFERROR(VLOOKUP($D65,LISTA!A41:J8291,5,0),"")</f>
        <v/>
      </c>
      <c r="H65" s="716"/>
      <c r="I65" s="157"/>
      <c r="J65" s="144" t="str">
        <f>IFERROR(VLOOKUP($D65,LISTA!A24:J8274,7,0),"")</f>
        <v/>
      </c>
      <c r="K65" s="144" t="str">
        <f>IFERROR(VLOOKUP($D65,LISTA!A24:J8274,8,0),"")</f>
        <v/>
      </c>
      <c r="L65" s="144" t="str">
        <f t="shared" si="0"/>
        <v/>
      </c>
      <c r="M65" s="227" t="str">
        <f t="shared" si="1"/>
        <v/>
      </c>
      <c r="N65" s="155" t="str">
        <f t="shared" si="5"/>
        <v/>
      </c>
      <c r="O65" s="155" t="str">
        <f t="shared" si="6"/>
        <v/>
      </c>
      <c r="P65" s="155" t="str">
        <f>IFERROR(VLOOKUP($D65,LISTA!A42:J8292,10,0),"")</f>
        <v/>
      </c>
      <c r="Q65" s="228" t="str">
        <f t="shared" si="7"/>
        <v/>
      </c>
      <c r="R65" s="285" t="str">
        <f t="shared" si="8"/>
        <v/>
      </c>
      <c r="S65" s="189" t="str">
        <f t="shared" si="9"/>
        <v/>
      </c>
      <c r="U65" s="138" t="str">
        <f t="shared" si="2"/>
        <v/>
      </c>
      <c r="V65" s="219" t="str">
        <f t="shared" si="10"/>
        <v/>
      </c>
      <c r="W65" s="220" t="e">
        <f t="shared" si="11"/>
        <v>#VALUE!</v>
      </c>
    </row>
    <row r="66" spans="1:23" x14ac:dyDescent="0.25">
      <c r="A66" s="162"/>
      <c r="B66" s="154" t="str">
        <f t="shared" si="3"/>
        <v/>
      </c>
      <c r="C66" s="499" t="str">
        <f t="shared" si="4"/>
        <v/>
      </c>
      <c r="D66" s="157"/>
      <c r="E66" s="716" t="str">
        <f>IFERROR(VLOOKUP($D66,LISTA!A43:J8293,4,0),"")</f>
        <v/>
      </c>
      <c r="F66" s="716"/>
      <c r="G66" s="716" t="str">
        <f>IFERROR(VLOOKUP($D66,LISTA!A42:J8292,5,0),"")</f>
        <v/>
      </c>
      <c r="H66" s="716"/>
      <c r="I66" s="157"/>
      <c r="J66" s="144" t="str">
        <f>IFERROR(VLOOKUP($D66,LISTA!A25:J8275,7,0),"")</f>
        <v/>
      </c>
      <c r="K66" s="144" t="str">
        <f>IFERROR(VLOOKUP($D66,LISTA!A25:J8275,8,0),"")</f>
        <v/>
      </c>
      <c r="L66" s="144" t="str">
        <f t="shared" si="0"/>
        <v/>
      </c>
      <c r="M66" s="227" t="str">
        <f t="shared" si="1"/>
        <v/>
      </c>
      <c r="N66" s="155" t="str">
        <f t="shared" si="5"/>
        <v/>
      </c>
      <c r="O66" s="155" t="str">
        <f t="shared" si="6"/>
        <v/>
      </c>
      <c r="P66" s="155" t="str">
        <f>IFERROR(VLOOKUP($D66,LISTA!A43:J8293,10,0),"")</f>
        <v/>
      </c>
      <c r="Q66" s="228" t="str">
        <f t="shared" si="7"/>
        <v/>
      </c>
      <c r="R66" s="285" t="str">
        <f t="shared" si="8"/>
        <v/>
      </c>
      <c r="S66" s="189" t="str">
        <f t="shared" si="9"/>
        <v/>
      </c>
      <c r="U66" s="138" t="str">
        <f t="shared" si="2"/>
        <v/>
      </c>
      <c r="V66" s="219" t="str">
        <f t="shared" si="10"/>
        <v/>
      </c>
      <c r="W66" s="220" t="e">
        <f t="shared" si="11"/>
        <v>#VALUE!</v>
      </c>
    </row>
    <row r="67" spans="1:23" x14ac:dyDescent="0.25">
      <c r="A67" s="162"/>
      <c r="B67" s="154" t="str">
        <f t="shared" si="3"/>
        <v/>
      </c>
      <c r="C67" s="499" t="str">
        <f t="shared" si="4"/>
        <v/>
      </c>
      <c r="D67" s="157"/>
      <c r="E67" s="716" t="str">
        <f>IFERROR(VLOOKUP($D67,LISTA!A44:J8294,4,0),"")</f>
        <v/>
      </c>
      <c r="F67" s="716"/>
      <c r="G67" s="716" t="str">
        <f>IFERROR(VLOOKUP($D67,LISTA!A43:J8293,5,0),"")</f>
        <v/>
      </c>
      <c r="H67" s="716"/>
      <c r="I67" s="157"/>
      <c r="J67" s="144" t="str">
        <f>IFERROR(VLOOKUP($D67,LISTA!A26:J8276,7,0),"")</f>
        <v/>
      </c>
      <c r="K67" s="144" t="str">
        <f>IFERROR(VLOOKUP($D67,LISTA!A26:J8276,8,0),"")</f>
        <v/>
      </c>
      <c r="L67" s="144" t="str">
        <f t="shared" si="0"/>
        <v/>
      </c>
      <c r="M67" s="227" t="str">
        <f t="shared" si="1"/>
        <v/>
      </c>
      <c r="N67" s="155" t="str">
        <f t="shared" si="5"/>
        <v/>
      </c>
      <c r="O67" s="155" t="str">
        <f t="shared" si="6"/>
        <v/>
      </c>
      <c r="P67" s="155" t="str">
        <f>IFERROR(VLOOKUP($D67,LISTA!A44:J8294,10,0),"")</f>
        <v/>
      </c>
      <c r="Q67" s="228" t="str">
        <f t="shared" si="7"/>
        <v/>
      </c>
      <c r="R67" s="285" t="str">
        <f t="shared" si="8"/>
        <v/>
      </c>
      <c r="S67" s="189" t="str">
        <f t="shared" si="9"/>
        <v/>
      </c>
      <c r="U67" s="138" t="str">
        <f t="shared" si="2"/>
        <v/>
      </c>
      <c r="V67" s="219" t="str">
        <f t="shared" si="10"/>
        <v/>
      </c>
      <c r="W67" s="220" t="e">
        <f t="shared" si="11"/>
        <v>#VALUE!</v>
      </c>
    </row>
    <row r="68" spans="1:23" x14ac:dyDescent="0.25">
      <c r="A68" s="162"/>
      <c r="B68" s="154" t="str">
        <f t="shared" si="3"/>
        <v/>
      </c>
      <c r="C68" s="499" t="str">
        <f t="shared" si="4"/>
        <v/>
      </c>
      <c r="D68" s="157"/>
      <c r="E68" s="716" t="str">
        <f>IFERROR(VLOOKUP($D68,LISTA!A45:J8295,4,0),"")</f>
        <v/>
      </c>
      <c r="F68" s="716"/>
      <c r="G68" s="716" t="str">
        <f>IFERROR(VLOOKUP($D68,LISTA!A44:J8294,5,0),"")</f>
        <v/>
      </c>
      <c r="H68" s="716"/>
      <c r="I68" s="157"/>
      <c r="J68" s="144" t="str">
        <f>IFERROR(VLOOKUP($D68,LISTA!A27:J8277,7,0),"")</f>
        <v/>
      </c>
      <c r="K68" s="144" t="str">
        <f>IFERROR(VLOOKUP($D68,LISTA!A27:J8277,8,0),"")</f>
        <v/>
      </c>
      <c r="L68" s="144" t="str">
        <f t="shared" si="0"/>
        <v/>
      </c>
      <c r="M68" s="227" t="str">
        <f t="shared" si="1"/>
        <v/>
      </c>
      <c r="N68" s="155" t="str">
        <f t="shared" si="5"/>
        <v/>
      </c>
      <c r="O68" s="155" t="str">
        <f t="shared" si="6"/>
        <v/>
      </c>
      <c r="P68" s="155" t="str">
        <f>IFERROR(VLOOKUP($D68,LISTA!A45:J8295,10,0),"")</f>
        <v/>
      </c>
      <c r="Q68" s="228" t="str">
        <f t="shared" si="7"/>
        <v/>
      </c>
      <c r="R68" s="285" t="str">
        <f t="shared" si="8"/>
        <v/>
      </c>
      <c r="S68" s="189" t="str">
        <f t="shared" si="9"/>
        <v/>
      </c>
      <c r="U68" s="138" t="str">
        <f t="shared" si="2"/>
        <v/>
      </c>
      <c r="V68" s="219" t="str">
        <f t="shared" si="10"/>
        <v/>
      </c>
      <c r="W68" s="220" t="e">
        <f t="shared" si="11"/>
        <v>#VALUE!</v>
      </c>
    </row>
    <row r="69" spans="1:23" x14ac:dyDescent="0.25">
      <c r="A69" s="162"/>
      <c r="B69" s="154" t="str">
        <f t="shared" si="3"/>
        <v/>
      </c>
      <c r="C69" s="499" t="str">
        <f t="shared" si="4"/>
        <v/>
      </c>
      <c r="D69" s="157"/>
      <c r="E69" s="716" t="str">
        <f>IFERROR(VLOOKUP($D69,LISTA!A46:J8296,4,0),"")</f>
        <v/>
      </c>
      <c r="F69" s="716"/>
      <c r="G69" s="716" t="str">
        <f>IFERROR(VLOOKUP($D69,LISTA!A45:J8295,5,0),"")</f>
        <v/>
      </c>
      <c r="H69" s="716"/>
      <c r="I69" s="157"/>
      <c r="J69" s="144" t="str">
        <f>IFERROR(VLOOKUP($D69,LISTA!A10:J8260,7,0),"")</f>
        <v/>
      </c>
      <c r="K69" s="144" t="str">
        <f>IFERROR(VLOOKUP($D69,LISTA!A10:J8260,8,0),"")</f>
        <v/>
      </c>
      <c r="L69" s="144" t="str">
        <f t="shared" si="0"/>
        <v/>
      </c>
      <c r="M69" s="227" t="str">
        <f t="shared" si="1"/>
        <v/>
      </c>
      <c r="N69" s="155" t="str">
        <f t="shared" si="5"/>
        <v/>
      </c>
      <c r="O69" s="155" t="str">
        <f t="shared" si="6"/>
        <v/>
      </c>
      <c r="P69" s="155" t="str">
        <f>IFERROR(VLOOKUP($D69,LISTA!A46:J8296,10,0),"")</f>
        <v/>
      </c>
      <c r="Q69" s="228" t="str">
        <f t="shared" si="7"/>
        <v/>
      </c>
      <c r="R69" s="285" t="str">
        <f t="shared" si="8"/>
        <v/>
      </c>
      <c r="S69" s="189" t="str">
        <f t="shared" si="9"/>
        <v/>
      </c>
      <c r="U69" s="138" t="str">
        <f t="shared" si="2"/>
        <v/>
      </c>
      <c r="V69" s="219" t="str">
        <f t="shared" si="10"/>
        <v/>
      </c>
      <c r="W69" s="220" t="e">
        <f t="shared" si="11"/>
        <v>#VALUE!</v>
      </c>
    </row>
    <row r="70" spans="1:23" x14ac:dyDescent="0.25">
      <c r="A70" s="162"/>
      <c r="B70" s="154" t="str">
        <f t="shared" si="3"/>
        <v/>
      </c>
      <c r="C70" s="499" t="str">
        <f t="shared" si="4"/>
        <v/>
      </c>
      <c r="D70" s="157"/>
      <c r="E70" s="716" t="str">
        <f>IFERROR(VLOOKUP($D70,LISTA!A47:J8297,4,0),"")</f>
        <v/>
      </c>
      <c r="F70" s="716"/>
      <c r="G70" s="716" t="str">
        <f>IFERROR(VLOOKUP($D70,LISTA!A46:J8296,5,0),"")</f>
        <v/>
      </c>
      <c r="H70" s="716"/>
      <c r="I70" s="157"/>
      <c r="J70" s="144" t="str">
        <f>IFERROR(VLOOKUP($D70,LISTA!A11:J8261,7,0),"")</f>
        <v/>
      </c>
      <c r="K70" s="144" t="str">
        <f>IFERROR(VLOOKUP($D70,LISTA!A11:J8261,8,0),"")</f>
        <v/>
      </c>
      <c r="L70" s="144" t="str">
        <f t="shared" si="0"/>
        <v/>
      </c>
      <c r="M70" s="227" t="str">
        <f t="shared" si="1"/>
        <v/>
      </c>
      <c r="N70" s="155" t="str">
        <f t="shared" si="5"/>
        <v/>
      </c>
      <c r="O70" s="155" t="str">
        <f t="shared" si="6"/>
        <v/>
      </c>
      <c r="P70" s="155" t="str">
        <f>IFERROR(VLOOKUP($D70,LISTA!A47:J8297,10,0),"")</f>
        <v/>
      </c>
      <c r="Q70" s="228" t="str">
        <f t="shared" si="7"/>
        <v/>
      </c>
      <c r="R70" s="285" t="str">
        <f t="shared" si="8"/>
        <v/>
      </c>
      <c r="S70" s="189" t="str">
        <f t="shared" si="9"/>
        <v/>
      </c>
      <c r="U70" s="138" t="str">
        <f t="shared" si="2"/>
        <v/>
      </c>
      <c r="V70" s="219" t="str">
        <f t="shared" si="10"/>
        <v/>
      </c>
      <c r="W70" s="220" t="e">
        <f t="shared" si="11"/>
        <v>#VALUE!</v>
      </c>
    </row>
    <row r="71" spans="1:23" x14ac:dyDescent="0.25">
      <c r="A71" s="162"/>
      <c r="B71" s="154" t="str">
        <f t="shared" si="3"/>
        <v/>
      </c>
      <c r="C71" s="499" t="str">
        <f t="shared" si="4"/>
        <v/>
      </c>
      <c r="D71" s="157"/>
      <c r="E71" s="716" t="str">
        <f>IFERROR(VLOOKUP($D71,LISTA!A48:J8298,4,0),"")</f>
        <v/>
      </c>
      <c r="F71" s="716"/>
      <c r="G71" s="716" t="str">
        <f>IFERROR(VLOOKUP($D71,LISTA!A47:J8297,5,0),"")</f>
        <v/>
      </c>
      <c r="H71" s="716"/>
      <c r="I71" s="157"/>
      <c r="J71" s="144" t="str">
        <f>IFERROR(VLOOKUP($D71,LISTA!A12:J8262,7,0),"")</f>
        <v/>
      </c>
      <c r="K71" s="144" t="str">
        <f>IFERROR(VLOOKUP($D71,LISTA!A12:J8262,8,0),"")</f>
        <v/>
      </c>
      <c r="L71" s="144" t="str">
        <f t="shared" si="0"/>
        <v/>
      </c>
      <c r="M71" s="227" t="str">
        <f t="shared" si="1"/>
        <v/>
      </c>
      <c r="N71" s="155" t="str">
        <f t="shared" si="5"/>
        <v/>
      </c>
      <c r="O71" s="155" t="str">
        <f t="shared" si="6"/>
        <v/>
      </c>
      <c r="P71" s="155" t="str">
        <f>IFERROR(VLOOKUP($D71,LISTA!A48:J8298,10,0),"")</f>
        <v/>
      </c>
      <c r="Q71" s="228" t="str">
        <f t="shared" si="7"/>
        <v/>
      </c>
      <c r="R71" s="285" t="str">
        <f t="shared" si="8"/>
        <v/>
      </c>
      <c r="S71" s="189" t="str">
        <f t="shared" si="9"/>
        <v/>
      </c>
      <c r="U71" s="138" t="str">
        <f t="shared" si="2"/>
        <v/>
      </c>
      <c r="V71" s="219" t="str">
        <f t="shared" si="10"/>
        <v/>
      </c>
      <c r="W71" s="220" t="e">
        <f t="shared" si="11"/>
        <v>#VALUE!</v>
      </c>
    </row>
    <row r="72" spans="1:23" x14ac:dyDescent="0.25">
      <c r="A72" s="162"/>
      <c r="B72" s="229" t="str">
        <f t="shared" si="3"/>
        <v/>
      </c>
      <c r="C72" s="499" t="str">
        <f t="shared" si="4"/>
        <v/>
      </c>
      <c r="D72" s="157"/>
      <c r="E72" s="716" t="str">
        <f>IFERROR(VLOOKUP($D72,LISTA!A49:J8299,4,0),"")</f>
        <v/>
      </c>
      <c r="F72" s="716"/>
      <c r="G72" s="716" t="str">
        <f>IFERROR(VLOOKUP($D72,LISTA!A48:J8298,5,0),"")</f>
        <v/>
      </c>
      <c r="H72" s="716"/>
      <c r="I72" s="157"/>
      <c r="J72" s="144" t="str">
        <f>IFERROR(VLOOKUP($D72,LISTA!A13:J8263,7,0),"")</f>
        <v/>
      </c>
      <c r="K72" s="144" t="str">
        <f>IFERROR(VLOOKUP($D72,LISTA!A13:J8263,8,0),"")</f>
        <v/>
      </c>
      <c r="L72" s="144" t="str">
        <f t="shared" si="0"/>
        <v/>
      </c>
      <c r="M72" s="227" t="str">
        <f t="shared" si="1"/>
        <v/>
      </c>
      <c r="N72" s="155" t="str">
        <f t="shared" si="5"/>
        <v/>
      </c>
      <c r="O72" s="155" t="str">
        <f t="shared" si="6"/>
        <v/>
      </c>
      <c r="P72" s="155" t="str">
        <f>IFERROR(VLOOKUP($D72,LISTA!A49:J8299,10,0),"")</f>
        <v/>
      </c>
      <c r="Q72" s="228" t="str">
        <f t="shared" si="7"/>
        <v/>
      </c>
      <c r="R72" s="285" t="str">
        <f t="shared" si="8"/>
        <v/>
      </c>
      <c r="S72" s="189" t="str">
        <f t="shared" si="9"/>
        <v/>
      </c>
      <c r="U72" s="138" t="str">
        <f t="shared" si="2"/>
        <v/>
      </c>
      <c r="V72" s="219" t="str">
        <f t="shared" si="10"/>
        <v/>
      </c>
      <c r="W72" s="220" t="e">
        <f t="shared" si="11"/>
        <v>#VALUE!</v>
      </c>
    </row>
    <row r="73" spans="1:23" x14ac:dyDescent="0.25">
      <c r="A73" s="162"/>
      <c r="B73" s="154" t="str">
        <f t="shared" si="3"/>
        <v/>
      </c>
      <c r="C73" s="499" t="str">
        <f t="shared" si="4"/>
        <v/>
      </c>
      <c r="D73" s="157"/>
      <c r="E73" s="716" t="str">
        <f>IFERROR(VLOOKUP($D73,LISTA!A50:J8300,4,0),"")</f>
        <v/>
      </c>
      <c r="F73" s="716"/>
      <c r="G73" s="716" t="str">
        <f>IFERROR(VLOOKUP($D73,LISTA!A49:J8299,5,0),"")</f>
        <v/>
      </c>
      <c r="H73" s="716"/>
      <c r="I73" s="157"/>
      <c r="J73" s="144" t="str">
        <f>IFERROR(VLOOKUP($D73,LISTA!A14:J8264,7,0),"")</f>
        <v/>
      </c>
      <c r="K73" s="144" t="str">
        <f>IFERROR(VLOOKUP($D73,LISTA!A14:J8264,8,0),"")</f>
        <v/>
      </c>
      <c r="L73" s="144" t="str">
        <f t="shared" si="0"/>
        <v/>
      </c>
      <c r="M73" s="227" t="str">
        <f t="shared" si="1"/>
        <v/>
      </c>
      <c r="N73" s="155" t="str">
        <f t="shared" si="5"/>
        <v/>
      </c>
      <c r="O73" s="155" t="str">
        <f t="shared" si="6"/>
        <v/>
      </c>
      <c r="P73" s="155" t="str">
        <f>IFERROR(VLOOKUP($D73,LISTA!A50:J8300,10,0),"")</f>
        <v/>
      </c>
      <c r="Q73" s="228" t="str">
        <f t="shared" si="7"/>
        <v/>
      </c>
      <c r="R73" s="285" t="str">
        <f t="shared" si="8"/>
        <v/>
      </c>
      <c r="S73" s="189" t="str">
        <f t="shared" si="9"/>
        <v/>
      </c>
      <c r="U73" s="138" t="str">
        <f t="shared" si="2"/>
        <v/>
      </c>
      <c r="V73" s="219" t="str">
        <f t="shared" si="10"/>
        <v/>
      </c>
      <c r="W73" s="220" t="e">
        <f t="shared" si="11"/>
        <v>#VALUE!</v>
      </c>
    </row>
    <row r="74" spans="1:23" x14ac:dyDescent="0.25">
      <c r="A74" s="162"/>
      <c r="B74" s="154" t="str">
        <f t="shared" si="3"/>
        <v/>
      </c>
      <c r="C74" s="499" t="str">
        <f t="shared" si="4"/>
        <v/>
      </c>
      <c r="D74" s="157"/>
      <c r="E74" s="716" t="str">
        <f>IFERROR(VLOOKUP($D74,LISTA!A51:J8301,4,0),"")</f>
        <v/>
      </c>
      <c r="F74" s="716"/>
      <c r="G74" s="716" t="str">
        <f>IFERROR(VLOOKUP($D74,LISTA!A50:J8300,5,0),"")</f>
        <v/>
      </c>
      <c r="H74" s="716"/>
      <c r="I74" s="157"/>
      <c r="J74" s="144" t="str">
        <f>IFERROR(VLOOKUP($D74,LISTA!A15:J8265,7,0),"")</f>
        <v/>
      </c>
      <c r="K74" s="144" t="str">
        <f>IFERROR(VLOOKUP($D74,LISTA!A15:J8265,8,0),"")</f>
        <v/>
      </c>
      <c r="L74" s="144" t="str">
        <f t="shared" si="0"/>
        <v/>
      </c>
      <c r="M74" s="227" t="str">
        <f t="shared" si="1"/>
        <v/>
      </c>
      <c r="N74" s="155" t="str">
        <f t="shared" si="5"/>
        <v/>
      </c>
      <c r="O74" s="155" t="str">
        <f t="shared" si="6"/>
        <v/>
      </c>
      <c r="P74" s="155" t="str">
        <f>IFERROR(VLOOKUP($D74,LISTA!A51:J8301,10,0),"")</f>
        <v/>
      </c>
      <c r="Q74" s="228" t="str">
        <f t="shared" si="7"/>
        <v/>
      </c>
      <c r="R74" s="285" t="str">
        <f t="shared" si="8"/>
        <v/>
      </c>
      <c r="S74" s="189" t="str">
        <f t="shared" si="9"/>
        <v/>
      </c>
      <c r="U74" s="138" t="str">
        <f t="shared" si="2"/>
        <v/>
      </c>
      <c r="V74" s="219" t="str">
        <f t="shared" si="10"/>
        <v/>
      </c>
      <c r="W74" s="220" t="e">
        <f t="shared" si="11"/>
        <v>#VALUE!</v>
      </c>
    </row>
    <row r="75" spans="1:23" x14ac:dyDescent="0.25">
      <c r="A75" s="162"/>
      <c r="B75" s="154" t="str">
        <f t="shared" si="3"/>
        <v/>
      </c>
      <c r="C75" s="499" t="str">
        <f t="shared" si="4"/>
        <v/>
      </c>
      <c r="D75" s="157"/>
      <c r="E75" s="716" t="str">
        <f>IFERROR(VLOOKUP($D75,LISTA!A52:J8302,4,0),"")</f>
        <v/>
      </c>
      <c r="F75" s="716"/>
      <c r="G75" s="716" t="str">
        <f>IFERROR(VLOOKUP($D75,LISTA!A51:J8301,5,0),"")</f>
        <v/>
      </c>
      <c r="H75" s="716"/>
      <c r="I75" s="157"/>
      <c r="J75" s="144" t="str">
        <f>IFERROR(VLOOKUP($D75,LISTA!A16:J8266,7,0),"")</f>
        <v/>
      </c>
      <c r="K75" s="144" t="str">
        <f>IFERROR(VLOOKUP($D75,LISTA!A16:J8266,8,0),"")</f>
        <v/>
      </c>
      <c r="L75" s="144" t="str">
        <f t="shared" si="0"/>
        <v/>
      </c>
      <c r="M75" s="227" t="str">
        <f t="shared" si="1"/>
        <v/>
      </c>
      <c r="N75" s="155" t="str">
        <f t="shared" si="5"/>
        <v/>
      </c>
      <c r="O75" s="155" t="str">
        <f t="shared" si="6"/>
        <v/>
      </c>
      <c r="P75" s="155" t="str">
        <f>IFERROR(VLOOKUP($D75,LISTA!A52:J8302,10,0),"")</f>
        <v/>
      </c>
      <c r="Q75" s="228" t="str">
        <f t="shared" si="7"/>
        <v/>
      </c>
      <c r="R75" s="285" t="str">
        <f t="shared" si="8"/>
        <v/>
      </c>
      <c r="S75" s="189" t="str">
        <f t="shared" si="9"/>
        <v/>
      </c>
      <c r="U75" s="138" t="str">
        <f t="shared" si="2"/>
        <v/>
      </c>
      <c r="V75" s="219" t="str">
        <f t="shared" si="10"/>
        <v/>
      </c>
      <c r="W75" s="220" t="e">
        <f t="shared" si="11"/>
        <v>#VALUE!</v>
      </c>
    </row>
    <row r="76" spans="1:23" x14ac:dyDescent="0.25">
      <c r="A76" s="162"/>
      <c r="B76" s="154" t="str">
        <f t="shared" si="3"/>
        <v/>
      </c>
      <c r="C76" s="499" t="str">
        <f t="shared" si="4"/>
        <v/>
      </c>
      <c r="D76" s="157"/>
      <c r="E76" s="716" t="str">
        <f>IFERROR(VLOOKUP($D76,LISTA!A53:J8303,4,0),"")</f>
        <v/>
      </c>
      <c r="F76" s="716"/>
      <c r="G76" s="716" t="str">
        <f>IFERROR(VLOOKUP($D76,LISTA!A52:J8302,5,0),"")</f>
        <v/>
      </c>
      <c r="H76" s="716"/>
      <c r="I76" s="157"/>
      <c r="J76" s="144" t="str">
        <f>IFERROR(VLOOKUP($D76,LISTA!A17:J8267,7,0),"")</f>
        <v/>
      </c>
      <c r="K76" s="144" t="str">
        <f>IFERROR(VLOOKUP($D76,LISTA!A17:J8267,8,0),"")</f>
        <v/>
      </c>
      <c r="L76" s="144" t="str">
        <f t="shared" si="0"/>
        <v/>
      </c>
      <c r="M76" s="227" t="str">
        <f t="shared" si="1"/>
        <v/>
      </c>
      <c r="N76" s="155" t="str">
        <f t="shared" si="5"/>
        <v/>
      </c>
      <c r="O76" s="155" t="str">
        <f t="shared" si="6"/>
        <v/>
      </c>
      <c r="P76" s="155" t="str">
        <f>IFERROR(VLOOKUP($D76,LISTA!A53:J8303,10,0),"")</f>
        <v/>
      </c>
      <c r="Q76" s="228" t="str">
        <f t="shared" si="7"/>
        <v/>
      </c>
      <c r="R76" s="285" t="str">
        <f t="shared" si="8"/>
        <v/>
      </c>
      <c r="S76" s="189" t="str">
        <f t="shared" si="9"/>
        <v/>
      </c>
      <c r="U76" s="138" t="str">
        <f t="shared" si="2"/>
        <v/>
      </c>
      <c r="V76" s="219" t="str">
        <f t="shared" si="10"/>
        <v/>
      </c>
      <c r="W76" s="220" t="e">
        <f t="shared" si="11"/>
        <v>#VALUE!</v>
      </c>
    </row>
    <row r="77" spans="1:23" x14ac:dyDescent="0.25">
      <c r="A77" s="162"/>
      <c r="B77" s="154" t="str">
        <f t="shared" si="3"/>
        <v/>
      </c>
      <c r="C77" s="499" t="str">
        <f t="shared" si="4"/>
        <v/>
      </c>
      <c r="D77" s="157"/>
      <c r="E77" s="716" t="str">
        <f>IFERROR(VLOOKUP($D77,LISTA!A54:J8304,4,0),"")</f>
        <v/>
      </c>
      <c r="F77" s="716"/>
      <c r="G77" s="716" t="str">
        <f>IFERROR(VLOOKUP($D77,LISTA!A53:J8303,5,0),"")</f>
        <v/>
      </c>
      <c r="H77" s="716"/>
      <c r="I77" s="157"/>
      <c r="J77" s="144" t="str">
        <f>IFERROR(VLOOKUP($D77,LISTA!A18:J8268,7,0),"")</f>
        <v/>
      </c>
      <c r="K77" s="144" t="str">
        <f>IFERROR(VLOOKUP($D77,LISTA!A18:J8268,8,0),"")</f>
        <v/>
      </c>
      <c r="L77" s="144" t="str">
        <f t="shared" si="0"/>
        <v/>
      </c>
      <c r="M77" s="227" t="str">
        <f t="shared" si="1"/>
        <v/>
      </c>
      <c r="N77" s="155" t="str">
        <f t="shared" si="5"/>
        <v/>
      </c>
      <c r="O77" s="155" t="str">
        <f t="shared" si="6"/>
        <v/>
      </c>
      <c r="P77" s="155" t="str">
        <f>IFERROR(VLOOKUP($D77,LISTA!A54:J8304,10,0),"")</f>
        <v/>
      </c>
      <c r="Q77" s="228" t="str">
        <f t="shared" si="7"/>
        <v/>
      </c>
      <c r="R77" s="285" t="str">
        <f t="shared" si="8"/>
        <v/>
      </c>
      <c r="S77" s="189" t="str">
        <f t="shared" si="9"/>
        <v/>
      </c>
      <c r="U77" s="138" t="str">
        <f t="shared" si="2"/>
        <v/>
      </c>
      <c r="V77" s="219" t="str">
        <f t="shared" si="10"/>
        <v/>
      </c>
      <c r="W77" s="220" t="e">
        <f t="shared" si="11"/>
        <v>#VALUE!</v>
      </c>
    </row>
    <row r="78" spans="1:23" x14ac:dyDescent="0.25">
      <c r="A78" s="162"/>
      <c r="B78" s="154" t="str">
        <f t="shared" si="3"/>
        <v/>
      </c>
      <c r="C78" s="499" t="str">
        <f t="shared" si="4"/>
        <v/>
      </c>
      <c r="D78" s="157"/>
      <c r="E78" s="716" t="str">
        <f>IFERROR(VLOOKUP($D78,LISTA!A55:J8305,4,0),"")</f>
        <v/>
      </c>
      <c r="F78" s="716"/>
      <c r="G78" s="716" t="str">
        <f>IFERROR(VLOOKUP($D78,LISTA!A54:J8304,5,0),"")</f>
        <v/>
      </c>
      <c r="H78" s="716"/>
      <c r="I78" s="157"/>
      <c r="J78" s="144" t="str">
        <f>IFERROR(VLOOKUP($D78,LISTA!A19:J8269,7,0),"")</f>
        <v/>
      </c>
      <c r="K78" s="144" t="str">
        <f>IFERROR(VLOOKUP($D78,LISTA!A19:J8269,8,0),"")</f>
        <v/>
      </c>
      <c r="L78" s="144" t="str">
        <f t="shared" si="0"/>
        <v/>
      </c>
      <c r="M78" s="227" t="str">
        <f t="shared" si="1"/>
        <v/>
      </c>
      <c r="N78" s="155" t="str">
        <f t="shared" si="5"/>
        <v/>
      </c>
      <c r="O78" s="155" t="str">
        <f t="shared" si="6"/>
        <v/>
      </c>
      <c r="P78" s="155" t="str">
        <f>IFERROR(VLOOKUP($D78,LISTA!A55:J8305,10,0),"")</f>
        <v/>
      </c>
      <c r="Q78" s="228" t="str">
        <f t="shared" si="7"/>
        <v/>
      </c>
      <c r="R78" s="285" t="str">
        <f t="shared" si="8"/>
        <v/>
      </c>
      <c r="S78" s="189" t="str">
        <f t="shared" si="9"/>
        <v/>
      </c>
      <c r="U78" s="138" t="str">
        <f t="shared" si="2"/>
        <v/>
      </c>
      <c r="V78" s="219" t="str">
        <f t="shared" si="10"/>
        <v/>
      </c>
      <c r="W78" s="220" t="e">
        <f t="shared" si="11"/>
        <v>#VALUE!</v>
      </c>
    </row>
    <row r="79" spans="1:23" x14ac:dyDescent="0.25">
      <c r="A79" s="162"/>
      <c r="B79" s="154" t="str">
        <f t="shared" si="3"/>
        <v/>
      </c>
      <c r="C79" s="499" t="str">
        <f t="shared" si="4"/>
        <v/>
      </c>
      <c r="D79" s="157"/>
      <c r="E79" s="716" t="str">
        <f>IFERROR(VLOOKUP($D79,LISTA!A56:J8306,4,0),"")</f>
        <v/>
      </c>
      <c r="F79" s="716"/>
      <c r="G79" s="716" t="str">
        <f>IFERROR(VLOOKUP($D79,LISTA!A55:J8305,5,0),"")</f>
        <v/>
      </c>
      <c r="H79" s="716"/>
      <c r="I79" s="157"/>
      <c r="J79" s="144" t="str">
        <f>IFERROR(VLOOKUP($D79,LISTA!A20:J8270,7,0),"")</f>
        <v/>
      </c>
      <c r="K79" s="144" t="str">
        <f>IFERROR(VLOOKUP($D79,LISTA!A20:J8270,8,0),"")</f>
        <v/>
      </c>
      <c r="L79" s="144" t="str">
        <f t="shared" si="0"/>
        <v/>
      </c>
      <c r="M79" s="227" t="str">
        <f t="shared" si="1"/>
        <v/>
      </c>
      <c r="N79" s="155" t="str">
        <f t="shared" si="5"/>
        <v/>
      </c>
      <c r="O79" s="155" t="str">
        <f t="shared" si="6"/>
        <v/>
      </c>
      <c r="P79" s="155" t="str">
        <f>IFERROR(VLOOKUP($D79,LISTA!A56:J8306,10,0),"")</f>
        <v/>
      </c>
      <c r="Q79" s="228" t="str">
        <f t="shared" si="7"/>
        <v/>
      </c>
      <c r="R79" s="285" t="str">
        <f t="shared" si="8"/>
        <v/>
      </c>
      <c r="S79" s="189" t="str">
        <f t="shared" si="9"/>
        <v/>
      </c>
      <c r="U79" s="138" t="str">
        <f t="shared" si="2"/>
        <v/>
      </c>
      <c r="V79" s="219" t="str">
        <f t="shared" si="10"/>
        <v/>
      </c>
      <c r="W79" s="220" t="e">
        <f t="shared" si="11"/>
        <v>#VALUE!</v>
      </c>
    </row>
    <row r="80" spans="1:23" x14ac:dyDescent="0.25">
      <c r="A80" s="162"/>
      <c r="B80" s="154" t="str">
        <f t="shared" si="3"/>
        <v/>
      </c>
      <c r="C80" s="499" t="str">
        <f t="shared" si="4"/>
        <v/>
      </c>
      <c r="D80" s="157"/>
      <c r="E80" s="716" t="str">
        <f>IFERROR(VLOOKUP($D80,LISTA!A57:J8307,4,0),"")</f>
        <v/>
      </c>
      <c r="F80" s="716"/>
      <c r="G80" s="716" t="str">
        <f>IFERROR(VLOOKUP($D80,LISTA!A56:J8306,5,0),"")</f>
        <v/>
      </c>
      <c r="H80" s="716"/>
      <c r="I80" s="157"/>
      <c r="J80" s="144" t="str">
        <f>IFERROR(VLOOKUP($D80,LISTA!A21:J8271,7,0),"")</f>
        <v/>
      </c>
      <c r="K80" s="144" t="str">
        <f>IFERROR(VLOOKUP($D80,LISTA!A21:J8271,8,0),"")</f>
        <v/>
      </c>
      <c r="L80" s="144" t="str">
        <f t="shared" si="0"/>
        <v/>
      </c>
      <c r="M80" s="227" t="str">
        <f t="shared" si="1"/>
        <v/>
      </c>
      <c r="N80" s="155" t="str">
        <f t="shared" si="5"/>
        <v/>
      </c>
      <c r="O80" s="155" t="str">
        <f t="shared" si="6"/>
        <v/>
      </c>
      <c r="P80" s="155" t="str">
        <f>IFERROR(VLOOKUP($D80,LISTA!A57:J8307,10,0),"")</f>
        <v/>
      </c>
      <c r="Q80" s="228" t="str">
        <f t="shared" si="7"/>
        <v/>
      </c>
      <c r="R80" s="285" t="str">
        <f t="shared" si="8"/>
        <v/>
      </c>
      <c r="S80" s="189" t="str">
        <f t="shared" si="9"/>
        <v/>
      </c>
      <c r="U80" s="138" t="str">
        <f t="shared" si="2"/>
        <v/>
      </c>
      <c r="V80" s="219" t="str">
        <f t="shared" si="10"/>
        <v/>
      </c>
      <c r="W80" s="220" t="e">
        <f t="shared" si="11"/>
        <v>#VALUE!</v>
      </c>
    </row>
    <row r="81" spans="1:23" x14ac:dyDescent="0.25">
      <c r="A81" s="162"/>
      <c r="B81" s="154" t="str">
        <f t="shared" si="3"/>
        <v/>
      </c>
      <c r="C81" s="499" t="str">
        <f t="shared" si="4"/>
        <v/>
      </c>
      <c r="D81" s="157"/>
      <c r="E81" s="716" t="str">
        <f>IFERROR(VLOOKUP($D81,LISTA!A58:J8308,4,0),"")</f>
        <v/>
      </c>
      <c r="F81" s="716"/>
      <c r="G81" s="716" t="str">
        <f>IFERROR(VLOOKUP($D81,LISTA!A57:J8307,5,0),"")</f>
        <v/>
      </c>
      <c r="H81" s="716"/>
      <c r="I81" s="157"/>
      <c r="J81" s="144" t="str">
        <f>IFERROR(VLOOKUP($D81,LISTA!A22:J8272,7,0),"")</f>
        <v/>
      </c>
      <c r="K81" s="144" t="str">
        <f>IFERROR(VLOOKUP($D81,LISTA!A22:J8272,8,0),"")</f>
        <v/>
      </c>
      <c r="L81" s="144" t="str">
        <f t="shared" ref="L81:L144" si="12">IF(OR(K81=$T$8,K81=$T$9,K81=$T$12,K81=$T$13,K81=$T$14,K81=$T$15,K81=$T$16,K81=$T$17,K81=$T$18,K81=$T$19,K81=$T$20,K81=$T$21,K81=$T$22,K81=$T$23,K81=$T$24,K81=$T$25,K81=$T$26),$T$7,IF(OR(K81=$T$30,K81=$T$31),$T$29,IF(OR(K81=$T$36),$T$35,"")))</f>
        <v/>
      </c>
      <c r="M81" s="227" t="str">
        <f t="shared" ref="M81:M144" si="13">IF(AND($U81&lt;&gt;"PUNTA",$U81="INSTA",$L81="EXCLUSIVA"),0.25,IF(AND($U81="PUNTA",$U81&lt;&gt;"INSTA",$L81="EXCLUSIVA"),0.25,IF(AND($U81&lt;&gt;"PUNTA",$U81&lt;&gt;"INSTA",$L81="EXCLUSIVA"),$J$212,IF($L81="NACIONAL",$J$213,IF($L81="IMPORTADO",$J$214,IF(L81="","","ERROR"))))))</f>
        <v/>
      </c>
      <c r="N81" s="155" t="str">
        <f t="shared" si="5"/>
        <v/>
      </c>
      <c r="O81" s="155" t="str">
        <f t="shared" si="6"/>
        <v/>
      </c>
      <c r="P81" s="155" t="str">
        <f>IFERROR(VLOOKUP($D81,LISTA!A58:J8308,10,0),"")</f>
        <v/>
      </c>
      <c r="Q81" s="228" t="str">
        <f t="shared" si="7"/>
        <v/>
      </c>
      <c r="R81" s="285" t="str">
        <f t="shared" si="8"/>
        <v/>
      </c>
      <c r="S81" s="189" t="str">
        <f t="shared" si="9"/>
        <v/>
      </c>
      <c r="U81" s="138" t="str">
        <f t="shared" ref="U81:U144" si="14">LEFT($E81,5)</f>
        <v/>
      </c>
      <c r="V81" s="219" t="str">
        <f t="shared" si="10"/>
        <v/>
      </c>
      <c r="W81" s="220" t="e">
        <f t="shared" si="11"/>
        <v>#VALUE!</v>
      </c>
    </row>
    <row r="82" spans="1:23" x14ac:dyDescent="0.25">
      <c r="A82" s="162"/>
      <c r="B82" s="154" t="str">
        <f t="shared" ref="B82:B145" si="15">IF($D82="","",$B81+1)</f>
        <v/>
      </c>
      <c r="C82" s="499" t="str">
        <f t="shared" ref="C82:C145" si="16">IF(D82&lt;&gt;"",1,"")</f>
        <v/>
      </c>
      <c r="D82" s="157"/>
      <c r="E82" s="716" t="str">
        <f>IFERROR(VLOOKUP($D82,LISTA!A59:J8309,4,0),"")</f>
        <v/>
      </c>
      <c r="F82" s="716"/>
      <c r="G82" s="716" t="str">
        <f>IFERROR(VLOOKUP($D82,LISTA!A58:J8308,5,0),"")</f>
        <v/>
      </c>
      <c r="H82" s="716"/>
      <c r="I82" s="157"/>
      <c r="J82" s="144" t="str">
        <f>IFERROR(VLOOKUP($D82,LISTA!A23:J8273,7,0),"")</f>
        <v/>
      </c>
      <c r="K82" s="144" t="str">
        <f>IFERROR(VLOOKUP($D82,LISTA!A23:J8273,8,0),"")</f>
        <v/>
      </c>
      <c r="L82" s="144" t="str">
        <f t="shared" si="12"/>
        <v/>
      </c>
      <c r="M82" s="227" t="str">
        <f t="shared" si="13"/>
        <v/>
      </c>
      <c r="N82" s="155" t="str">
        <f t="shared" ref="N82:N206" si="17">IFERROR(($I82*$P82)*($M82),"")</f>
        <v/>
      </c>
      <c r="O82" s="155" t="str">
        <f t="shared" ref="O82:O206" si="18">IFERROR($I82*$P82,"")</f>
        <v/>
      </c>
      <c r="P82" s="155" t="str">
        <f>IFERROR(VLOOKUP($D82,LISTA!A59:J8309,10,0),"")</f>
        <v/>
      </c>
      <c r="Q82" s="228" t="str">
        <f t="shared" ref="Q82:Q145" si="19">IFERROR(O82-N82,"")</f>
        <v/>
      </c>
      <c r="R82" s="285" t="str">
        <f t="shared" ref="R82:R145" si="20">IFERROR(($P82-($P82*$M82))*1.19,"")</f>
        <v/>
      </c>
      <c r="S82" s="189" t="str">
        <f t="shared" ref="S82:S145" si="21">IFERROR((P82*W82)*M79,"")</f>
        <v/>
      </c>
      <c r="U82" s="138" t="str">
        <f t="shared" si="14"/>
        <v/>
      </c>
      <c r="V82" s="219" t="str">
        <f t="shared" ref="V82:V217" si="22">LEFT(J82,3)</f>
        <v/>
      </c>
      <c r="W82" s="220" t="e">
        <f t="shared" ref="W82:W145" si="23">1-(R82/100)</f>
        <v>#VALUE!</v>
      </c>
    </row>
    <row r="83" spans="1:23" x14ac:dyDescent="0.25">
      <c r="A83" s="162"/>
      <c r="B83" s="154" t="str">
        <f t="shared" si="15"/>
        <v/>
      </c>
      <c r="C83" s="499" t="str">
        <f t="shared" si="16"/>
        <v/>
      </c>
      <c r="D83" s="157"/>
      <c r="E83" s="716" t="str">
        <f>IFERROR(VLOOKUP($D83,LISTA!A60:J8310,4,0),"")</f>
        <v/>
      </c>
      <c r="F83" s="716"/>
      <c r="G83" s="716" t="str">
        <f>IFERROR(VLOOKUP($D83,LISTA!A59:J8309,5,0),"")</f>
        <v/>
      </c>
      <c r="H83" s="716"/>
      <c r="I83" s="157"/>
      <c r="J83" s="144" t="str">
        <f>IFERROR(VLOOKUP($D83,LISTA!A24:J8274,7,0),"")</f>
        <v/>
      </c>
      <c r="K83" s="144" t="str">
        <f>IFERROR(VLOOKUP($D83,LISTA!A24:J8274,8,0),"")</f>
        <v/>
      </c>
      <c r="L83" s="144" t="str">
        <f t="shared" si="12"/>
        <v/>
      </c>
      <c r="M83" s="227" t="str">
        <f t="shared" si="13"/>
        <v/>
      </c>
      <c r="N83" s="155" t="str">
        <f t="shared" si="17"/>
        <v/>
      </c>
      <c r="O83" s="155" t="str">
        <f t="shared" si="18"/>
        <v/>
      </c>
      <c r="P83" s="155" t="str">
        <f>IFERROR(VLOOKUP($D83,LISTA!A60:J8310,10,0),"")</f>
        <v/>
      </c>
      <c r="Q83" s="228" t="str">
        <f t="shared" si="19"/>
        <v/>
      </c>
      <c r="R83" s="285" t="str">
        <f t="shared" si="20"/>
        <v/>
      </c>
      <c r="S83" s="189" t="str">
        <f t="shared" si="21"/>
        <v/>
      </c>
      <c r="U83" s="138" t="str">
        <f t="shared" si="14"/>
        <v/>
      </c>
      <c r="V83" s="219" t="str">
        <f t="shared" si="22"/>
        <v/>
      </c>
      <c r="W83" s="220" t="e">
        <f t="shared" si="23"/>
        <v>#VALUE!</v>
      </c>
    </row>
    <row r="84" spans="1:23" x14ac:dyDescent="0.25">
      <c r="A84" s="162"/>
      <c r="B84" s="154" t="str">
        <f t="shared" si="15"/>
        <v/>
      </c>
      <c r="C84" s="499" t="str">
        <f t="shared" si="16"/>
        <v/>
      </c>
      <c r="D84" s="157"/>
      <c r="E84" s="716" t="str">
        <f>IFERROR(VLOOKUP($D84,LISTA!A61:J8311,4,0),"")</f>
        <v/>
      </c>
      <c r="F84" s="716"/>
      <c r="G84" s="716" t="str">
        <f>IFERROR(VLOOKUP($D84,LISTA!A60:J8310,5,0),"")</f>
        <v/>
      </c>
      <c r="H84" s="716"/>
      <c r="I84" s="157"/>
      <c r="J84" s="144" t="str">
        <f>IFERROR(VLOOKUP($D84,LISTA!A25:J8275,7,0),"")</f>
        <v/>
      </c>
      <c r="K84" s="144" t="str">
        <f>IFERROR(VLOOKUP($D84,LISTA!A25:J8275,8,0),"")</f>
        <v/>
      </c>
      <c r="L84" s="144" t="str">
        <f t="shared" si="12"/>
        <v/>
      </c>
      <c r="M84" s="227" t="str">
        <f t="shared" si="13"/>
        <v/>
      </c>
      <c r="N84" s="155" t="str">
        <f t="shared" si="17"/>
        <v/>
      </c>
      <c r="O84" s="155" t="str">
        <f t="shared" si="18"/>
        <v/>
      </c>
      <c r="P84" s="155" t="str">
        <f>IFERROR(VLOOKUP($D84,LISTA!A61:J8311,10,0),"")</f>
        <v/>
      </c>
      <c r="Q84" s="228" t="str">
        <f t="shared" si="19"/>
        <v/>
      </c>
      <c r="R84" s="285" t="str">
        <f t="shared" si="20"/>
        <v/>
      </c>
      <c r="S84" s="189" t="str">
        <f t="shared" si="21"/>
        <v/>
      </c>
      <c r="U84" s="138" t="str">
        <f t="shared" si="14"/>
        <v/>
      </c>
      <c r="V84" s="219" t="str">
        <f t="shared" si="22"/>
        <v/>
      </c>
      <c r="W84" s="220" t="e">
        <f t="shared" si="23"/>
        <v>#VALUE!</v>
      </c>
    </row>
    <row r="85" spans="1:23" x14ac:dyDescent="0.25">
      <c r="A85" s="162"/>
      <c r="B85" s="154" t="str">
        <f t="shared" si="15"/>
        <v/>
      </c>
      <c r="C85" s="499" t="str">
        <f t="shared" si="16"/>
        <v/>
      </c>
      <c r="D85" s="157"/>
      <c r="E85" s="716" t="str">
        <f>IFERROR(VLOOKUP($D85,LISTA!A62:J8312,4,0),"")</f>
        <v/>
      </c>
      <c r="F85" s="716"/>
      <c r="G85" s="716" t="str">
        <f>IFERROR(VLOOKUP($D85,LISTA!A61:J8311,5,0),"")</f>
        <v/>
      </c>
      <c r="H85" s="716"/>
      <c r="I85" s="157"/>
      <c r="J85" s="144" t="str">
        <f>IFERROR(VLOOKUP($D85,LISTA!A26:J8276,7,0),"")</f>
        <v/>
      </c>
      <c r="K85" s="144" t="str">
        <f>IFERROR(VLOOKUP($D85,LISTA!A26:J8276,8,0),"")</f>
        <v/>
      </c>
      <c r="L85" s="144" t="str">
        <f t="shared" si="12"/>
        <v/>
      </c>
      <c r="M85" s="227" t="str">
        <f t="shared" si="13"/>
        <v/>
      </c>
      <c r="N85" s="155" t="str">
        <f t="shared" si="17"/>
        <v/>
      </c>
      <c r="O85" s="155" t="str">
        <f t="shared" si="18"/>
        <v/>
      </c>
      <c r="P85" s="155" t="str">
        <f>IFERROR(VLOOKUP($D85,LISTA!A62:J8312,10,0),"")</f>
        <v/>
      </c>
      <c r="Q85" s="228" t="str">
        <f t="shared" si="19"/>
        <v/>
      </c>
      <c r="R85" s="285" t="str">
        <f t="shared" si="20"/>
        <v/>
      </c>
      <c r="S85" s="189" t="str">
        <f t="shared" si="21"/>
        <v/>
      </c>
      <c r="U85" s="138" t="str">
        <f t="shared" si="14"/>
        <v/>
      </c>
      <c r="V85" s="219" t="str">
        <f t="shared" si="22"/>
        <v/>
      </c>
      <c r="W85" s="220" t="e">
        <f t="shared" si="23"/>
        <v>#VALUE!</v>
      </c>
    </row>
    <row r="86" spans="1:23" x14ac:dyDescent="0.25">
      <c r="A86" s="162"/>
      <c r="B86" s="154" t="str">
        <f t="shared" si="15"/>
        <v/>
      </c>
      <c r="C86" s="499" t="str">
        <f t="shared" si="16"/>
        <v/>
      </c>
      <c r="D86" s="157"/>
      <c r="E86" s="716" t="str">
        <f>IFERROR(VLOOKUP($D86,LISTA!A63:J8313,4,0),"")</f>
        <v/>
      </c>
      <c r="F86" s="716"/>
      <c r="G86" s="716" t="str">
        <f>IFERROR(VLOOKUP($D86,LISTA!A62:J8312,5,0),"")</f>
        <v/>
      </c>
      <c r="H86" s="716"/>
      <c r="I86" s="157"/>
      <c r="J86" s="144" t="str">
        <f>IFERROR(VLOOKUP($D86,LISTA!A27:J8277,7,0),"")</f>
        <v/>
      </c>
      <c r="K86" s="144" t="str">
        <f>IFERROR(VLOOKUP($D86,LISTA!A27:J8277,8,0),"")</f>
        <v/>
      </c>
      <c r="L86" s="144" t="str">
        <f t="shared" si="12"/>
        <v/>
      </c>
      <c r="M86" s="227" t="str">
        <f t="shared" si="13"/>
        <v/>
      </c>
      <c r="N86" s="155" t="str">
        <f t="shared" si="17"/>
        <v/>
      </c>
      <c r="O86" s="155" t="str">
        <f t="shared" si="18"/>
        <v/>
      </c>
      <c r="P86" s="155" t="str">
        <f>IFERROR(VLOOKUP($D86,LISTA!A63:J8313,10,0),"")</f>
        <v/>
      </c>
      <c r="Q86" s="228" t="str">
        <f t="shared" si="19"/>
        <v/>
      </c>
      <c r="R86" s="285" t="str">
        <f t="shared" si="20"/>
        <v/>
      </c>
      <c r="S86" s="189" t="str">
        <f t="shared" si="21"/>
        <v/>
      </c>
      <c r="U86" s="138" t="str">
        <f t="shared" si="14"/>
        <v/>
      </c>
      <c r="V86" s="219" t="str">
        <f t="shared" si="22"/>
        <v/>
      </c>
      <c r="W86" s="220" t="e">
        <f t="shared" si="23"/>
        <v>#VALUE!</v>
      </c>
    </row>
    <row r="87" spans="1:23" x14ac:dyDescent="0.25">
      <c r="A87" s="162"/>
      <c r="B87" s="154" t="str">
        <f t="shared" si="15"/>
        <v/>
      </c>
      <c r="C87" s="499" t="str">
        <f t="shared" si="16"/>
        <v/>
      </c>
      <c r="D87" s="157"/>
      <c r="E87" s="716" t="str">
        <f>IFERROR(VLOOKUP($D87,LISTA!A64:J8314,4,0),"")</f>
        <v/>
      </c>
      <c r="F87" s="716"/>
      <c r="G87" s="716" t="str">
        <f>IFERROR(VLOOKUP($D87,LISTA!A63:J8313,5,0),"")</f>
        <v/>
      </c>
      <c r="H87" s="716"/>
      <c r="I87" s="157"/>
      <c r="J87" s="144" t="str">
        <f>IFERROR(VLOOKUP($D87,LISTA!A28:J8278,7,0),"")</f>
        <v/>
      </c>
      <c r="K87" s="144" t="str">
        <f>IFERROR(VLOOKUP($D87,LISTA!A28:J8278,8,0),"")</f>
        <v/>
      </c>
      <c r="L87" s="144" t="str">
        <f t="shared" si="12"/>
        <v/>
      </c>
      <c r="M87" s="227" t="str">
        <f t="shared" si="13"/>
        <v/>
      </c>
      <c r="N87" s="155" t="str">
        <f t="shared" si="17"/>
        <v/>
      </c>
      <c r="O87" s="155" t="str">
        <f t="shared" si="18"/>
        <v/>
      </c>
      <c r="P87" s="155" t="str">
        <f>IFERROR(VLOOKUP($D87,LISTA!A64:J8314,10,0),"")</f>
        <v/>
      </c>
      <c r="Q87" s="228" t="str">
        <f t="shared" si="19"/>
        <v/>
      </c>
      <c r="R87" s="285" t="str">
        <f t="shared" si="20"/>
        <v/>
      </c>
      <c r="S87" s="189" t="str">
        <f t="shared" si="21"/>
        <v/>
      </c>
      <c r="U87" s="138" t="str">
        <f t="shared" si="14"/>
        <v/>
      </c>
      <c r="V87" s="219" t="str">
        <f t="shared" si="22"/>
        <v/>
      </c>
      <c r="W87" s="220" t="e">
        <f t="shared" si="23"/>
        <v>#VALUE!</v>
      </c>
    </row>
    <row r="88" spans="1:23" x14ac:dyDescent="0.25">
      <c r="A88" s="162"/>
      <c r="B88" s="154" t="str">
        <f t="shared" si="15"/>
        <v/>
      </c>
      <c r="C88" s="499" t="str">
        <f t="shared" si="16"/>
        <v/>
      </c>
      <c r="D88" s="157"/>
      <c r="E88" s="716" t="str">
        <f>IFERROR(VLOOKUP($D88,LISTA!A65:J8315,4,0),"")</f>
        <v/>
      </c>
      <c r="F88" s="716"/>
      <c r="G88" s="716" t="str">
        <f>IFERROR(VLOOKUP($D88,LISTA!A64:J8314,5,0),"")</f>
        <v/>
      </c>
      <c r="H88" s="716"/>
      <c r="I88" s="157"/>
      <c r="J88" s="144" t="str">
        <f>IFERROR(VLOOKUP($D88,LISTA!A29:J8279,7,0),"")</f>
        <v/>
      </c>
      <c r="K88" s="144" t="str">
        <f>IFERROR(VLOOKUP($D88,LISTA!A29:J8279,8,0),"")</f>
        <v/>
      </c>
      <c r="L88" s="144" t="str">
        <f t="shared" si="12"/>
        <v/>
      </c>
      <c r="M88" s="227" t="str">
        <f t="shared" si="13"/>
        <v/>
      </c>
      <c r="N88" s="155" t="str">
        <f t="shared" si="17"/>
        <v/>
      </c>
      <c r="O88" s="155" t="str">
        <f t="shared" si="18"/>
        <v/>
      </c>
      <c r="P88" s="155" t="str">
        <f>IFERROR(VLOOKUP($D88,LISTA!A65:J8315,10,0),"")</f>
        <v/>
      </c>
      <c r="Q88" s="228" t="str">
        <f t="shared" si="19"/>
        <v/>
      </c>
      <c r="R88" s="285" t="str">
        <f t="shared" si="20"/>
        <v/>
      </c>
      <c r="S88" s="189" t="str">
        <f t="shared" si="21"/>
        <v/>
      </c>
      <c r="U88" s="138" t="str">
        <f t="shared" si="14"/>
        <v/>
      </c>
      <c r="V88" s="219" t="str">
        <f t="shared" si="22"/>
        <v/>
      </c>
      <c r="W88" s="220" t="e">
        <f t="shared" si="23"/>
        <v>#VALUE!</v>
      </c>
    </row>
    <row r="89" spans="1:23" x14ac:dyDescent="0.25">
      <c r="A89" s="162"/>
      <c r="B89" s="154" t="str">
        <f t="shared" si="15"/>
        <v/>
      </c>
      <c r="C89" s="499" t="str">
        <f t="shared" si="16"/>
        <v/>
      </c>
      <c r="D89" s="157"/>
      <c r="E89" s="716" t="str">
        <f>IFERROR(VLOOKUP($D89,LISTA!A66:J8316,4,0),"")</f>
        <v/>
      </c>
      <c r="F89" s="716"/>
      <c r="G89" s="716" t="str">
        <f>IFERROR(VLOOKUP($D89,LISTA!A65:J8315,5,0),"")</f>
        <v/>
      </c>
      <c r="H89" s="716"/>
      <c r="I89" s="157"/>
      <c r="J89" s="144" t="str">
        <f>IFERROR(VLOOKUP($D89,LISTA!A30:J8280,7,0),"")</f>
        <v/>
      </c>
      <c r="K89" s="144" t="str">
        <f>IFERROR(VLOOKUP($D89,LISTA!A30:J8280,8,0),"")</f>
        <v/>
      </c>
      <c r="L89" s="144" t="str">
        <f t="shared" si="12"/>
        <v/>
      </c>
      <c r="M89" s="227" t="str">
        <f t="shared" si="13"/>
        <v/>
      </c>
      <c r="N89" s="155" t="str">
        <f t="shared" si="17"/>
        <v/>
      </c>
      <c r="O89" s="155" t="str">
        <f t="shared" si="18"/>
        <v/>
      </c>
      <c r="P89" s="155" t="str">
        <f>IFERROR(VLOOKUP($D89,LISTA!A66:J8316,10,0),"")</f>
        <v/>
      </c>
      <c r="Q89" s="228" t="str">
        <f t="shared" si="19"/>
        <v/>
      </c>
      <c r="R89" s="285" t="str">
        <f t="shared" si="20"/>
        <v/>
      </c>
      <c r="S89" s="189" t="str">
        <f t="shared" si="21"/>
        <v/>
      </c>
      <c r="U89" s="138" t="str">
        <f t="shared" si="14"/>
        <v/>
      </c>
      <c r="V89" s="219" t="str">
        <f t="shared" si="22"/>
        <v/>
      </c>
      <c r="W89" s="220" t="e">
        <f t="shared" si="23"/>
        <v>#VALUE!</v>
      </c>
    </row>
    <row r="90" spans="1:23" x14ac:dyDescent="0.25">
      <c r="A90" s="162"/>
      <c r="B90" s="154" t="str">
        <f t="shared" si="15"/>
        <v/>
      </c>
      <c r="C90" s="499" t="str">
        <f t="shared" si="16"/>
        <v/>
      </c>
      <c r="D90" s="157"/>
      <c r="E90" s="716" t="str">
        <f>IFERROR(VLOOKUP($D90,LISTA!A67:J8317,4,0),"")</f>
        <v/>
      </c>
      <c r="F90" s="716"/>
      <c r="G90" s="716" t="str">
        <f>IFERROR(VLOOKUP($D90,LISTA!A66:J8316,5,0),"")</f>
        <v/>
      </c>
      <c r="H90" s="716"/>
      <c r="I90" s="157"/>
      <c r="J90" s="144" t="str">
        <f>IFERROR(VLOOKUP($D90,LISTA!A31:J8281,7,0),"")</f>
        <v/>
      </c>
      <c r="K90" s="144" t="str">
        <f>IFERROR(VLOOKUP($D90,LISTA!A31:J8281,8,0),"")</f>
        <v/>
      </c>
      <c r="L90" s="144" t="str">
        <f t="shared" si="12"/>
        <v/>
      </c>
      <c r="M90" s="227" t="str">
        <f t="shared" si="13"/>
        <v/>
      </c>
      <c r="N90" s="155" t="str">
        <f t="shared" si="17"/>
        <v/>
      </c>
      <c r="O90" s="155" t="str">
        <f t="shared" si="18"/>
        <v/>
      </c>
      <c r="P90" s="155" t="str">
        <f>IFERROR(VLOOKUP($D90,LISTA!A67:J8317,10,0),"")</f>
        <v/>
      </c>
      <c r="Q90" s="228" t="str">
        <f t="shared" si="19"/>
        <v/>
      </c>
      <c r="R90" s="285" t="str">
        <f t="shared" si="20"/>
        <v/>
      </c>
      <c r="S90" s="189" t="str">
        <f t="shared" si="21"/>
        <v/>
      </c>
      <c r="U90" s="138" t="str">
        <f t="shared" si="14"/>
        <v/>
      </c>
      <c r="V90" s="219" t="str">
        <f t="shared" si="22"/>
        <v/>
      </c>
      <c r="W90" s="220" t="e">
        <f t="shared" si="23"/>
        <v>#VALUE!</v>
      </c>
    </row>
    <row r="91" spans="1:23" x14ac:dyDescent="0.25">
      <c r="A91" s="162"/>
      <c r="B91" s="154" t="str">
        <f t="shared" si="15"/>
        <v/>
      </c>
      <c r="C91" s="499" t="str">
        <f t="shared" si="16"/>
        <v/>
      </c>
      <c r="D91" s="157"/>
      <c r="E91" s="716" t="str">
        <f>IFERROR(VLOOKUP($D91,LISTA!A68:J8318,4,0),"")</f>
        <v/>
      </c>
      <c r="F91" s="716"/>
      <c r="G91" s="716" t="str">
        <f>IFERROR(VLOOKUP($D91,LISTA!A67:J8317,5,0),"")</f>
        <v/>
      </c>
      <c r="H91" s="716"/>
      <c r="I91" s="157"/>
      <c r="J91" s="144" t="str">
        <f>IFERROR(VLOOKUP($D91,LISTA!A32:J8282,7,0),"")</f>
        <v/>
      </c>
      <c r="K91" s="144" t="str">
        <f>IFERROR(VLOOKUP($D91,LISTA!A32:J8282,8,0),"")</f>
        <v/>
      </c>
      <c r="L91" s="144" t="str">
        <f t="shared" si="12"/>
        <v/>
      </c>
      <c r="M91" s="227" t="str">
        <f t="shared" si="13"/>
        <v/>
      </c>
      <c r="N91" s="155" t="str">
        <f t="shared" si="17"/>
        <v/>
      </c>
      <c r="O91" s="155" t="str">
        <f t="shared" si="18"/>
        <v/>
      </c>
      <c r="P91" s="155" t="str">
        <f>IFERROR(VLOOKUP($D91,LISTA!A68:J8318,10,0),"")</f>
        <v/>
      </c>
      <c r="Q91" s="228" t="str">
        <f t="shared" si="19"/>
        <v/>
      </c>
      <c r="R91" s="285" t="str">
        <f t="shared" si="20"/>
        <v/>
      </c>
      <c r="S91" s="189" t="str">
        <f t="shared" si="21"/>
        <v/>
      </c>
      <c r="U91" s="138" t="str">
        <f t="shared" si="14"/>
        <v/>
      </c>
      <c r="V91" s="219" t="str">
        <f t="shared" si="22"/>
        <v/>
      </c>
      <c r="W91" s="220" t="e">
        <f t="shared" si="23"/>
        <v>#VALUE!</v>
      </c>
    </row>
    <row r="92" spans="1:23" x14ac:dyDescent="0.25">
      <c r="A92" s="162"/>
      <c r="B92" s="154" t="str">
        <f t="shared" si="15"/>
        <v/>
      </c>
      <c r="C92" s="499" t="str">
        <f t="shared" si="16"/>
        <v/>
      </c>
      <c r="D92" s="157"/>
      <c r="E92" s="716" t="str">
        <f>IFERROR(VLOOKUP($D92,LISTA!A69:J8319,4,0),"")</f>
        <v/>
      </c>
      <c r="F92" s="716"/>
      <c r="G92" s="716" t="str">
        <f>IFERROR(VLOOKUP($D92,LISTA!A68:J8318,5,0),"")</f>
        <v/>
      </c>
      <c r="H92" s="716"/>
      <c r="I92" s="157"/>
      <c r="J92" s="144" t="str">
        <f>IFERROR(VLOOKUP($D92,LISTA!A33:J8283,7,0),"")</f>
        <v/>
      </c>
      <c r="K92" s="144" t="str">
        <f>IFERROR(VLOOKUP($D92,LISTA!A33:J8283,8,0),"")</f>
        <v/>
      </c>
      <c r="L92" s="144" t="str">
        <f t="shared" si="12"/>
        <v/>
      </c>
      <c r="M92" s="227" t="str">
        <f t="shared" si="13"/>
        <v/>
      </c>
      <c r="N92" s="155" t="str">
        <f t="shared" si="17"/>
        <v/>
      </c>
      <c r="O92" s="155" t="str">
        <f t="shared" si="18"/>
        <v/>
      </c>
      <c r="P92" s="155" t="str">
        <f>IFERROR(VLOOKUP($D92,LISTA!A69:J8319,10,0),"")</f>
        <v/>
      </c>
      <c r="Q92" s="228" t="str">
        <f t="shared" si="19"/>
        <v/>
      </c>
      <c r="R92" s="285" t="str">
        <f t="shared" si="20"/>
        <v/>
      </c>
      <c r="S92" s="189" t="str">
        <f t="shared" si="21"/>
        <v/>
      </c>
      <c r="U92" s="138" t="str">
        <f t="shared" si="14"/>
        <v/>
      </c>
      <c r="V92" s="219" t="str">
        <f t="shared" si="22"/>
        <v/>
      </c>
      <c r="W92" s="220" t="e">
        <f t="shared" si="23"/>
        <v>#VALUE!</v>
      </c>
    </row>
    <row r="93" spans="1:23" x14ac:dyDescent="0.25">
      <c r="A93" s="162"/>
      <c r="B93" s="154" t="str">
        <f t="shared" si="15"/>
        <v/>
      </c>
      <c r="C93" s="499" t="str">
        <f t="shared" si="16"/>
        <v/>
      </c>
      <c r="D93" s="157"/>
      <c r="E93" s="716" t="str">
        <f>IFERROR(VLOOKUP($D93,LISTA!A70:J8320,4,0),"")</f>
        <v/>
      </c>
      <c r="F93" s="716"/>
      <c r="G93" s="716" t="str">
        <f>IFERROR(VLOOKUP($D93,LISTA!A69:J8319,5,0),"")</f>
        <v/>
      </c>
      <c r="H93" s="716"/>
      <c r="I93" s="157"/>
      <c r="J93" s="144" t="str">
        <f>IFERROR(VLOOKUP($D93,LISTA!A34:J8284,7,0),"")</f>
        <v/>
      </c>
      <c r="K93" s="144" t="str">
        <f>IFERROR(VLOOKUP($D93,LISTA!A34:J8284,8,0),"")</f>
        <v/>
      </c>
      <c r="L93" s="144" t="str">
        <f t="shared" si="12"/>
        <v/>
      </c>
      <c r="M93" s="227" t="str">
        <f t="shared" si="13"/>
        <v/>
      </c>
      <c r="N93" s="155" t="str">
        <f t="shared" si="17"/>
        <v/>
      </c>
      <c r="O93" s="155" t="str">
        <f t="shared" si="18"/>
        <v/>
      </c>
      <c r="P93" s="155" t="str">
        <f>IFERROR(VLOOKUP($D93,LISTA!A70:J8320,10,0),"")</f>
        <v/>
      </c>
      <c r="Q93" s="228" t="str">
        <f t="shared" si="19"/>
        <v/>
      </c>
      <c r="R93" s="285" t="str">
        <f t="shared" si="20"/>
        <v/>
      </c>
      <c r="S93" s="189" t="str">
        <f t="shared" si="21"/>
        <v/>
      </c>
      <c r="U93" s="138" t="str">
        <f t="shared" si="14"/>
        <v/>
      </c>
      <c r="V93" s="219" t="str">
        <f t="shared" si="22"/>
        <v/>
      </c>
      <c r="W93" s="220" t="e">
        <f t="shared" si="23"/>
        <v>#VALUE!</v>
      </c>
    </row>
    <row r="94" spans="1:23" x14ac:dyDescent="0.25">
      <c r="A94" s="162"/>
      <c r="B94" s="154" t="str">
        <f t="shared" si="15"/>
        <v/>
      </c>
      <c r="C94" s="499" t="str">
        <f t="shared" si="16"/>
        <v/>
      </c>
      <c r="D94" s="157"/>
      <c r="E94" s="716" t="str">
        <f>IFERROR(VLOOKUP($D94,LISTA!A71:J8321,4,0),"")</f>
        <v/>
      </c>
      <c r="F94" s="716"/>
      <c r="G94" s="716" t="str">
        <f>IFERROR(VLOOKUP($D94,LISTA!A70:J8320,5,0),"")</f>
        <v/>
      </c>
      <c r="H94" s="716"/>
      <c r="I94" s="157"/>
      <c r="J94" s="144" t="str">
        <f>IFERROR(VLOOKUP($D94,LISTA!A35:J8285,7,0),"")</f>
        <v/>
      </c>
      <c r="K94" s="144" t="str">
        <f>IFERROR(VLOOKUP($D94,LISTA!A35:J8285,8,0),"")</f>
        <v/>
      </c>
      <c r="L94" s="144" t="str">
        <f t="shared" si="12"/>
        <v/>
      </c>
      <c r="M94" s="227" t="str">
        <f t="shared" si="13"/>
        <v/>
      </c>
      <c r="N94" s="155" t="str">
        <f t="shared" si="17"/>
        <v/>
      </c>
      <c r="O94" s="155" t="str">
        <f t="shared" si="18"/>
        <v/>
      </c>
      <c r="P94" s="155" t="str">
        <f>IFERROR(VLOOKUP($D94,LISTA!A71:J8321,10,0),"")</f>
        <v/>
      </c>
      <c r="Q94" s="228" t="str">
        <f t="shared" si="19"/>
        <v/>
      </c>
      <c r="R94" s="285" t="str">
        <f t="shared" si="20"/>
        <v/>
      </c>
      <c r="S94" s="189" t="str">
        <f t="shared" si="21"/>
        <v/>
      </c>
      <c r="U94" s="138" t="str">
        <f t="shared" si="14"/>
        <v/>
      </c>
      <c r="V94" s="219" t="str">
        <f t="shared" si="22"/>
        <v/>
      </c>
      <c r="W94" s="220" t="e">
        <f t="shared" si="23"/>
        <v>#VALUE!</v>
      </c>
    </row>
    <row r="95" spans="1:23" x14ac:dyDescent="0.25">
      <c r="A95" s="162"/>
      <c r="B95" s="154" t="str">
        <f t="shared" si="15"/>
        <v/>
      </c>
      <c r="C95" s="499" t="str">
        <f t="shared" si="16"/>
        <v/>
      </c>
      <c r="D95" s="157"/>
      <c r="E95" s="716" t="str">
        <f>IFERROR(VLOOKUP($D95,LISTA!A72:J8322,4,0),"")</f>
        <v/>
      </c>
      <c r="F95" s="716"/>
      <c r="G95" s="716" t="str">
        <f>IFERROR(VLOOKUP($D95,LISTA!A71:J8321,5,0),"")</f>
        <v/>
      </c>
      <c r="H95" s="716"/>
      <c r="I95" s="157"/>
      <c r="J95" s="144" t="str">
        <f>IFERROR(VLOOKUP($D95,LISTA!A36:J8286,7,0),"")</f>
        <v/>
      </c>
      <c r="K95" s="144" t="str">
        <f>IFERROR(VLOOKUP($D95,LISTA!A36:J8286,8,0),"")</f>
        <v/>
      </c>
      <c r="L95" s="144" t="str">
        <f t="shared" si="12"/>
        <v/>
      </c>
      <c r="M95" s="227" t="str">
        <f t="shared" si="13"/>
        <v/>
      </c>
      <c r="N95" s="155" t="str">
        <f t="shared" si="17"/>
        <v/>
      </c>
      <c r="O95" s="155" t="str">
        <f t="shared" si="18"/>
        <v/>
      </c>
      <c r="P95" s="155" t="str">
        <f>IFERROR(VLOOKUP($D95,LISTA!A72:J8322,10,0),"")</f>
        <v/>
      </c>
      <c r="Q95" s="228" t="str">
        <f t="shared" si="19"/>
        <v/>
      </c>
      <c r="R95" s="285" t="str">
        <f t="shared" si="20"/>
        <v/>
      </c>
      <c r="S95" s="189" t="str">
        <f t="shared" si="21"/>
        <v/>
      </c>
      <c r="U95" s="138" t="str">
        <f t="shared" si="14"/>
        <v/>
      </c>
      <c r="V95" s="219" t="str">
        <f t="shared" si="22"/>
        <v/>
      </c>
      <c r="W95" s="220" t="e">
        <f t="shared" si="23"/>
        <v>#VALUE!</v>
      </c>
    </row>
    <row r="96" spans="1:23" x14ac:dyDescent="0.25">
      <c r="A96" s="162"/>
      <c r="B96" s="154" t="str">
        <f t="shared" si="15"/>
        <v/>
      </c>
      <c r="C96" s="499" t="str">
        <f t="shared" si="16"/>
        <v/>
      </c>
      <c r="D96" s="157"/>
      <c r="E96" s="716" t="str">
        <f>IFERROR(VLOOKUP($D96,LISTA!A73:J8323,4,0),"")</f>
        <v/>
      </c>
      <c r="F96" s="716"/>
      <c r="G96" s="716" t="str">
        <f>IFERROR(VLOOKUP($D96,LISTA!A72:J8322,5,0),"")</f>
        <v/>
      </c>
      <c r="H96" s="716"/>
      <c r="I96" s="157"/>
      <c r="J96" s="144" t="str">
        <f>IFERROR(VLOOKUP($D96,LISTA!A37:J8287,7,0),"")</f>
        <v/>
      </c>
      <c r="K96" s="144" t="str">
        <f>IFERROR(VLOOKUP($D96,LISTA!A37:J8287,8,0),"")</f>
        <v/>
      </c>
      <c r="L96" s="144" t="str">
        <f t="shared" si="12"/>
        <v/>
      </c>
      <c r="M96" s="227" t="str">
        <f t="shared" si="13"/>
        <v/>
      </c>
      <c r="N96" s="155" t="str">
        <f t="shared" si="17"/>
        <v/>
      </c>
      <c r="O96" s="155" t="str">
        <f t="shared" si="18"/>
        <v/>
      </c>
      <c r="P96" s="155" t="str">
        <f>IFERROR(VLOOKUP($D96,LISTA!A73:J8323,10,0),"")</f>
        <v/>
      </c>
      <c r="Q96" s="228" t="str">
        <f t="shared" si="19"/>
        <v/>
      </c>
      <c r="R96" s="285" t="str">
        <f t="shared" si="20"/>
        <v/>
      </c>
      <c r="S96" s="189" t="str">
        <f t="shared" si="21"/>
        <v/>
      </c>
      <c r="U96" s="138" t="str">
        <f t="shared" si="14"/>
        <v/>
      </c>
      <c r="V96" s="219" t="str">
        <f t="shared" si="22"/>
        <v/>
      </c>
      <c r="W96" s="220" t="e">
        <f t="shared" si="23"/>
        <v>#VALUE!</v>
      </c>
    </row>
    <row r="97" spans="1:23" x14ac:dyDescent="0.25">
      <c r="A97" s="162"/>
      <c r="B97" s="154" t="str">
        <f t="shared" si="15"/>
        <v/>
      </c>
      <c r="C97" s="499" t="str">
        <f t="shared" si="16"/>
        <v/>
      </c>
      <c r="D97" s="157"/>
      <c r="E97" s="716" t="str">
        <f>IFERROR(VLOOKUP($D97,LISTA!A74:J8324,4,0),"")</f>
        <v/>
      </c>
      <c r="F97" s="716"/>
      <c r="G97" s="716" t="str">
        <f>IFERROR(VLOOKUP($D97,LISTA!A73:J8323,5,0),"")</f>
        <v/>
      </c>
      <c r="H97" s="716"/>
      <c r="I97" s="157"/>
      <c r="J97" s="144" t="str">
        <f>IFERROR(VLOOKUP($D97,LISTA!A38:J8288,7,0),"")</f>
        <v/>
      </c>
      <c r="K97" s="144" t="str">
        <f>IFERROR(VLOOKUP($D97,LISTA!A38:J8288,8,0),"")</f>
        <v/>
      </c>
      <c r="L97" s="144" t="str">
        <f t="shared" si="12"/>
        <v/>
      </c>
      <c r="M97" s="227" t="str">
        <f t="shared" si="13"/>
        <v/>
      </c>
      <c r="N97" s="155" t="str">
        <f t="shared" si="17"/>
        <v/>
      </c>
      <c r="O97" s="155" t="str">
        <f t="shared" si="18"/>
        <v/>
      </c>
      <c r="P97" s="155" t="str">
        <f>IFERROR(VLOOKUP($D97,LISTA!A74:J8324,10,0),"")</f>
        <v/>
      </c>
      <c r="Q97" s="228" t="str">
        <f t="shared" si="19"/>
        <v/>
      </c>
      <c r="R97" s="285" t="str">
        <f t="shared" si="20"/>
        <v/>
      </c>
      <c r="S97" s="189" t="str">
        <f t="shared" si="21"/>
        <v/>
      </c>
      <c r="U97" s="138" t="str">
        <f t="shared" si="14"/>
        <v/>
      </c>
      <c r="V97" s="219" t="str">
        <f t="shared" si="22"/>
        <v/>
      </c>
      <c r="W97" s="220" t="e">
        <f t="shared" si="23"/>
        <v>#VALUE!</v>
      </c>
    </row>
    <row r="98" spans="1:23" x14ac:dyDescent="0.25">
      <c r="A98" s="162"/>
      <c r="B98" s="154" t="str">
        <f t="shared" si="15"/>
        <v/>
      </c>
      <c r="C98" s="499" t="str">
        <f t="shared" si="16"/>
        <v/>
      </c>
      <c r="D98" s="157"/>
      <c r="E98" s="716" t="str">
        <f>IFERROR(VLOOKUP($D98,LISTA!A75:J8325,4,0),"")</f>
        <v/>
      </c>
      <c r="F98" s="716"/>
      <c r="G98" s="716" t="str">
        <f>IFERROR(VLOOKUP($D98,LISTA!A74:J8324,5,0),"")</f>
        <v/>
      </c>
      <c r="H98" s="716"/>
      <c r="I98" s="157"/>
      <c r="J98" s="144" t="str">
        <f>IFERROR(VLOOKUP($D98,LISTA!A39:J8289,7,0),"")</f>
        <v/>
      </c>
      <c r="K98" s="144" t="str">
        <f>IFERROR(VLOOKUP($D98,LISTA!A39:J8289,8,0),"")</f>
        <v/>
      </c>
      <c r="L98" s="144" t="str">
        <f t="shared" si="12"/>
        <v/>
      </c>
      <c r="M98" s="227" t="str">
        <f t="shared" si="13"/>
        <v/>
      </c>
      <c r="N98" s="155" t="str">
        <f t="shared" si="17"/>
        <v/>
      </c>
      <c r="O98" s="155" t="str">
        <f t="shared" si="18"/>
        <v/>
      </c>
      <c r="P98" s="155" t="str">
        <f>IFERROR(VLOOKUP($D98,LISTA!A75:J8325,10,0),"")</f>
        <v/>
      </c>
      <c r="Q98" s="228" t="str">
        <f t="shared" si="19"/>
        <v/>
      </c>
      <c r="R98" s="285" t="str">
        <f t="shared" si="20"/>
        <v/>
      </c>
      <c r="S98" s="189" t="str">
        <f t="shared" si="21"/>
        <v/>
      </c>
      <c r="U98" s="138" t="str">
        <f t="shared" si="14"/>
        <v/>
      </c>
      <c r="V98" s="219" t="str">
        <f t="shared" si="22"/>
        <v/>
      </c>
      <c r="W98" s="220" t="e">
        <f t="shared" si="23"/>
        <v>#VALUE!</v>
      </c>
    </row>
    <row r="99" spans="1:23" x14ac:dyDescent="0.25">
      <c r="A99" s="162"/>
      <c r="B99" s="154" t="str">
        <f t="shared" si="15"/>
        <v/>
      </c>
      <c r="C99" s="499" t="str">
        <f t="shared" si="16"/>
        <v/>
      </c>
      <c r="D99" s="157"/>
      <c r="E99" s="716" t="str">
        <f>IFERROR(VLOOKUP($D99,LISTA!A76:J8326,4,0),"")</f>
        <v/>
      </c>
      <c r="F99" s="716"/>
      <c r="G99" s="716" t="str">
        <f>IFERROR(VLOOKUP($D99,LISTA!A75:J8325,5,0),"")</f>
        <v/>
      </c>
      <c r="H99" s="716"/>
      <c r="I99" s="157"/>
      <c r="J99" s="144" t="str">
        <f>IFERROR(VLOOKUP($D99,LISTA!A40:J8290,7,0),"")</f>
        <v/>
      </c>
      <c r="K99" s="144" t="str">
        <f>IFERROR(VLOOKUP($D99,LISTA!A40:J8290,8,0),"")</f>
        <v/>
      </c>
      <c r="L99" s="144" t="str">
        <f t="shared" si="12"/>
        <v/>
      </c>
      <c r="M99" s="227" t="str">
        <f t="shared" si="13"/>
        <v/>
      </c>
      <c r="N99" s="155" t="str">
        <f t="shared" si="17"/>
        <v/>
      </c>
      <c r="O99" s="155" t="str">
        <f t="shared" si="18"/>
        <v/>
      </c>
      <c r="P99" s="155" t="str">
        <f>IFERROR(VLOOKUP($D99,LISTA!A76:J8326,10,0),"")</f>
        <v/>
      </c>
      <c r="Q99" s="228" t="str">
        <f t="shared" si="19"/>
        <v/>
      </c>
      <c r="R99" s="285" t="str">
        <f t="shared" si="20"/>
        <v/>
      </c>
      <c r="S99" s="189" t="str">
        <f t="shared" si="21"/>
        <v/>
      </c>
      <c r="U99" s="138" t="str">
        <f t="shared" si="14"/>
        <v/>
      </c>
      <c r="V99" s="219" t="str">
        <f t="shared" si="22"/>
        <v/>
      </c>
      <c r="W99" s="220" t="e">
        <f t="shared" si="23"/>
        <v>#VALUE!</v>
      </c>
    </row>
    <row r="100" spans="1:23" x14ac:dyDescent="0.25">
      <c r="A100" s="162"/>
      <c r="B100" s="154" t="str">
        <f t="shared" si="15"/>
        <v/>
      </c>
      <c r="C100" s="499" t="str">
        <f t="shared" si="16"/>
        <v/>
      </c>
      <c r="D100" s="157"/>
      <c r="E100" s="716" t="str">
        <f>IFERROR(VLOOKUP($D100,LISTA!A77:J8327,4,0),"")</f>
        <v/>
      </c>
      <c r="F100" s="716"/>
      <c r="G100" s="716" t="str">
        <f>IFERROR(VLOOKUP($D100,LISTA!A76:J8326,5,0),"")</f>
        <v/>
      </c>
      <c r="H100" s="716"/>
      <c r="I100" s="157"/>
      <c r="J100" s="144" t="str">
        <f>IFERROR(VLOOKUP($D100,LISTA!A41:J8291,7,0),"")</f>
        <v/>
      </c>
      <c r="K100" s="144" t="str">
        <f>IFERROR(VLOOKUP($D100,LISTA!A41:J8291,8,0),"")</f>
        <v/>
      </c>
      <c r="L100" s="144" t="str">
        <f t="shared" si="12"/>
        <v/>
      </c>
      <c r="M100" s="227" t="str">
        <f t="shared" si="13"/>
        <v/>
      </c>
      <c r="N100" s="155" t="str">
        <f t="shared" si="17"/>
        <v/>
      </c>
      <c r="O100" s="155" t="str">
        <f t="shared" si="18"/>
        <v/>
      </c>
      <c r="P100" s="155" t="str">
        <f>IFERROR(VLOOKUP($D100,LISTA!A77:J8327,10,0),"")</f>
        <v/>
      </c>
      <c r="Q100" s="228" t="str">
        <f t="shared" si="19"/>
        <v/>
      </c>
      <c r="R100" s="285" t="str">
        <f t="shared" si="20"/>
        <v/>
      </c>
      <c r="S100" s="189" t="str">
        <f t="shared" si="21"/>
        <v/>
      </c>
      <c r="U100" s="138" t="str">
        <f t="shared" si="14"/>
        <v/>
      </c>
      <c r="V100" s="219" t="str">
        <f t="shared" si="22"/>
        <v/>
      </c>
      <c r="W100" s="220" t="e">
        <f t="shared" si="23"/>
        <v>#VALUE!</v>
      </c>
    </row>
    <row r="101" spans="1:23" x14ac:dyDescent="0.25">
      <c r="A101" s="162"/>
      <c r="B101" s="154" t="str">
        <f t="shared" si="15"/>
        <v/>
      </c>
      <c r="C101" s="499" t="str">
        <f t="shared" si="16"/>
        <v/>
      </c>
      <c r="D101" s="157"/>
      <c r="E101" s="716" t="str">
        <f>IFERROR(VLOOKUP($D101,LISTA!A78:J8328,4,0),"")</f>
        <v/>
      </c>
      <c r="F101" s="716"/>
      <c r="G101" s="716" t="str">
        <f>IFERROR(VLOOKUP($D101,LISTA!A77:J8327,5,0),"")</f>
        <v/>
      </c>
      <c r="H101" s="716"/>
      <c r="I101" s="157"/>
      <c r="J101" s="144" t="str">
        <f>IFERROR(VLOOKUP($D101,LISTA!A42:J8292,7,0),"")</f>
        <v/>
      </c>
      <c r="K101" s="144" t="str">
        <f>IFERROR(VLOOKUP($D101,LISTA!A42:J8292,8,0),"")</f>
        <v/>
      </c>
      <c r="L101" s="144" t="str">
        <f t="shared" si="12"/>
        <v/>
      </c>
      <c r="M101" s="227" t="str">
        <f t="shared" si="13"/>
        <v/>
      </c>
      <c r="N101" s="155" t="str">
        <f t="shared" si="17"/>
        <v/>
      </c>
      <c r="O101" s="155" t="str">
        <f t="shared" si="18"/>
        <v/>
      </c>
      <c r="P101" s="155" t="str">
        <f>IFERROR(VLOOKUP($D101,LISTA!A78:J8328,10,0),"")</f>
        <v/>
      </c>
      <c r="Q101" s="228" t="str">
        <f t="shared" si="19"/>
        <v/>
      </c>
      <c r="R101" s="285" t="str">
        <f t="shared" si="20"/>
        <v/>
      </c>
      <c r="S101" s="189" t="str">
        <f t="shared" si="21"/>
        <v/>
      </c>
      <c r="U101" s="138" t="str">
        <f t="shared" si="14"/>
        <v/>
      </c>
      <c r="V101" s="219" t="str">
        <f t="shared" si="22"/>
        <v/>
      </c>
      <c r="W101" s="220" t="e">
        <f t="shared" si="23"/>
        <v>#VALUE!</v>
      </c>
    </row>
    <row r="102" spans="1:23" x14ac:dyDescent="0.25">
      <c r="A102" s="162"/>
      <c r="B102" s="154" t="str">
        <f t="shared" si="15"/>
        <v/>
      </c>
      <c r="C102" s="499" t="str">
        <f t="shared" si="16"/>
        <v/>
      </c>
      <c r="D102" s="157"/>
      <c r="E102" s="716" t="str">
        <f>IFERROR(VLOOKUP($D102,LISTA!A79:J8329,4,0),"")</f>
        <v/>
      </c>
      <c r="F102" s="716"/>
      <c r="G102" s="716" t="str">
        <f>IFERROR(VLOOKUP($D102,LISTA!A78:J8328,5,0),"")</f>
        <v/>
      </c>
      <c r="H102" s="716"/>
      <c r="I102" s="157"/>
      <c r="J102" s="144" t="str">
        <f>IFERROR(VLOOKUP($D102,LISTA!A43:J8293,7,0),"")</f>
        <v/>
      </c>
      <c r="K102" s="144" t="str">
        <f>IFERROR(VLOOKUP($D102,LISTA!A43:J8293,8,0),"")</f>
        <v/>
      </c>
      <c r="L102" s="144" t="str">
        <f t="shared" si="12"/>
        <v/>
      </c>
      <c r="M102" s="227" t="str">
        <f t="shared" si="13"/>
        <v/>
      </c>
      <c r="N102" s="155" t="str">
        <f t="shared" si="17"/>
        <v/>
      </c>
      <c r="O102" s="155" t="str">
        <f t="shared" si="18"/>
        <v/>
      </c>
      <c r="P102" s="155" t="str">
        <f>IFERROR(VLOOKUP($D102,LISTA!A79:J8329,10,0),"")</f>
        <v/>
      </c>
      <c r="Q102" s="228" t="str">
        <f t="shared" si="19"/>
        <v/>
      </c>
      <c r="R102" s="285" t="str">
        <f t="shared" si="20"/>
        <v/>
      </c>
      <c r="S102" s="189" t="str">
        <f t="shared" si="21"/>
        <v/>
      </c>
      <c r="U102" s="138" t="str">
        <f t="shared" si="14"/>
        <v/>
      </c>
      <c r="V102" s="219" t="str">
        <f t="shared" si="22"/>
        <v/>
      </c>
      <c r="W102" s="220" t="e">
        <f t="shared" si="23"/>
        <v>#VALUE!</v>
      </c>
    </row>
    <row r="103" spans="1:23" x14ac:dyDescent="0.25">
      <c r="A103" s="162"/>
      <c r="B103" s="154" t="str">
        <f t="shared" si="15"/>
        <v/>
      </c>
      <c r="C103" s="499" t="str">
        <f t="shared" si="16"/>
        <v/>
      </c>
      <c r="D103" s="157"/>
      <c r="E103" s="716" t="str">
        <f>IFERROR(VLOOKUP($D103,LISTA!A80:J8330,4,0),"")</f>
        <v/>
      </c>
      <c r="F103" s="716"/>
      <c r="G103" s="716" t="str">
        <f>IFERROR(VLOOKUP($D103,LISTA!A79:J8329,5,0),"")</f>
        <v/>
      </c>
      <c r="H103" s="716"/>
      <c r="I103" s="157"/>
      <c r="J103" s="144" t="str">
        <f>IFERROR(VLOOKUP($D103,LISTA!A44:J8294,7,0),"")</f>
        <v/>
      </c>
      <c r="K103" s="144" t="str">
        <f>IFERROR(VLOOKUP($D103,LISTA!A44:J8294,8,0),"")</f>
        <v/>
      </c>
      <c r="L103" s="144" t="str">
        <f t="shared" si="12"/>
        <v/>
      </c>
      <c r="M103" s="227" t="str">
        <f t="shared" si="13"/>
        <v/>
      </c>
      <c r="N103" s="155" t="str">
        <f t="shared" si="17"/>
        <v/>
      </c>
      <c r="O103" s="155" t="str">
        <f t="shared" si="18"/>
        <v/>
      </c>
      <c r="P103" s="155" t="str">
        <f>IFERROR(VLOOKUP($D103,LISTA!A80:J8330,10,0),"")</f>
        <v/>
      </c>
      <c r="Q103" s="228" t="str">
        <f t="shared" si="19"/>
        <v/>
      </c>
      <c r="R103" s="285" t="str">
        <f t="shared" si="20"/>
        <v/>
      </c>
      <c r="S103" s="189" t="str">
        <f t="shared" si="21"/>
        <v/>
      </c>
      <c r="U103" s="138" t="str">
        <f t="shared" si="14"/>
        <v/>
      </c>
      <c r="V103" s="219" t="str">
        <f t="shared" si="22"/>
        <v/>
      </c>
      <c r="W103" s="220" t="e">
        <f t="shared" si="23"/>
        <v>#VALUE!</v>
      </c>
    </row>
    <row r="104" spans="1:23" x14ac:dyDescent="0.25">
      <c r="A104" s="162"/>
      <c r="B104" s="154" t="str">
        <f t="shared" si="15"/>
        <v/>
      </c>
      <c r="C104" s="499" t="str">
        <f t="shared" si="16"/>
        <v/>
      </c>
      <c r="D104" s="157"/>
      <c r="E104" s="716" t="str">
        <f>IFERROR(VLOOKUP($D104,LISTA!A81:J8331,4,0),"")</f>
        <v/>
      </c>
      <c r="F104" s="716"/>
      <c r="G104" s="716" t="str">
        <f>IFERROR(VLOOKUP($D104,LISTA!A80:J8330,5,0),"")</f>
        <v/>
      </c>
      <c r="H104" s="716"/>
      <c r="I104" s="157"/>
      <c r="J104" s="144" t="str">
        <f>IFERROR(VLOOKUP($D104,LISTA!A45:J8295,7,0),"")</f>
        <v/>
      </c>
      <c r="K104" s="144" t="str">
        <f>IFERROR(VLOOKUP($D104,LISTA!A45:J8295,8,0),"")</f>
        <v/>
      </c>
      <c r="L104" s="144" t="str">
        <f t="shared" si="12"/>
        <v/>
      </c>
      <c r="M104" s="227" t="str">
        <f t="shared" si="13"/>
        <v/>
      </c>
      <c r="N104" s="155" t="str">
        <f t="shared" si="17"/>
        <v/>
      </c>
      <c r="O104" s="155" t="str">
        <f t="shared" si="18"/>
        <v/>
      </c>
      <c r="P104" s="155" t="str">
        <f>IFERROR(VLOOKUP($D104,LISTA!A81:J8331,10,0),"")</f>
        <v/>
      </c>
      <c r="Q104" s="228" t="str">
        <f t="shared" si="19"/>
        <v/>
      </c>
      <c r="R104" s="285" t="str">
        <f t="shared" si="20"/>
        <v/>
      </c>
      <c r="S104" s="189" t="str">
        <f t="shared" si="21"/>
        <v/>
      </c>
      <c r="U104" s="138" t="str">
        <f t="shared" si="14"/>
        <v/>
      </c>
      <c r="V104" s="219" t="str">
        <f t="shared" si="22"/>
        <v/>
      </c>
      <c r="W104" s="220" t="e">
        <f t="shared" si="23"/>
        <v>#VALUE!</v>
      </c>
    </row>
    <row r="105" spans="1:23" x14ac:dyDescent="0.25">
      <c r="A105" s="162"/>
      <c r="B105" s="154" t="str">
        <f t="shared" si="15"/>
        <v/>
      </c>
      <c r="C105" s="499" t="str">
        <f t="shared" si="16"/>
        <v/>
      </c>
      <c r="D105" s="157"/>
      <c r="E105" s="716" t="str">
        <f>IFERROR(VLOOKUP($D105,LISTA!A82:J8332,4,0),"")</f>
        <v/>
      </c>
      <c r="F105" s="716"/>
      <c r="G105" s="716" t="str">
        <f>IFERROR(VLOOKUP($D105,LISTA!A81:J8331,5,0),"")</f>
        <v/>
      </c>
      <c r="H105" s="716"/>
      <c r="I105" s="157"/>
      <c r="J105" s="144" t="str">
        <f>IFERROR(VLOOKUP($D105,LISTA!A46:J8296,7,0),"")</f>
        <v/>
      </c>
      <c r="K105" s="144" t="str">
        <f>IFERROR(VLOOKUP($D105,LISTA!A46:J8296,8,0),"")</f>
        <v/>
      </c>
      <c r="L105" s="144" t="str">
        <f t="shared" si="12"/>
        <v/>
      </c>
      <c r="M105" s="227" t="str">
        <f t="shared" si="13"/>
        <v/>
      </c>
      <c r="N105" s="155" t="str">
        <f t="shared" si="17"/>
        <v/>
      </c>
      <c r="O105" s="155" t="str">
        <f t="shared" si="18"/>
        <v/>
      </c>
      <c r="P105" s="155" t="str">
        <f>IFERROR(VLOOKUP($D105,LISTA!A82:J8332,10,0),"")</f>
        <v/>
      </c>
      <c r="Q105" s="228" t="str">
        <f t="shared" si="19"/>
        <v/>
      </c>
      <c r="R105" s="285" t="str">
        <f t="shared" si="20"/>
        <v/>
      </c>
      <c r="S105" s="189" t="str">
        <f t="shared" si="21"/>
        <v/>
      </c>
      <c r="U105" s="138" t="str">
        <f t="shared" si="14"/>
        <v/>
      </c>
      <c r="V105" s="219" t="str">
        <f t="shared" si="22"/>
        <v/>
      </c>
      <c r="W105" s="220" t="e">
        <f t="shared" si="23"/>
        <v>#VALUE!</v>
      </c>
    </row>
    <row r="106" spans="1:23" x14ac:dyDescent="0.25">
      <c r="A106" s="162"/>
      <c r="B106" s="154" t="str">
        <f t="shared" si="15"/>
        <v/>
      </c>
      <c r="C106" s="499" t="str">
        <f t="shared" si="16"/>
        <v/>
      </c>
      <c r="D106" s="157"/>
      <c r="E106" s="716" t="str">
        <f>IFERROR(VLOOKUP($D106,LISTA!A83:J8333,4,0),"")</f>
        <v/>
      </c>
      <c r="F106" s="716"/>
      <c r="G106" s="716" t="str">
        <f>IFERROR(VLOOKUP($D106,LISTA!A82:J8332,5,0),"")</f>
        <v/>
      </c>
      <c r="H106" s="716"/>
      <c r="I106" s="157"/>
      <c r="J106" s="144" t="str">
        <f>IFERROR(VLOOKUP($D106,LISTA!A47:J8297,7,0),"")</f>
        <v/>
      </c>
      <c r="K106" s="144" t="str">
        <f>IFERROR(VLOOKUP($D106,LISTA!A47:J8297,8,0),"")</f>
        <v/>
      </c>
      <c r="L106" s="144" t="str">
        <f t="shared" si="12"/>
        <v/>
      </c>
      <c r="M106" s="227" t="str">
        <f t="shared" si="13"/>
        <v/>
      </c>
      <c r="N106" s="155" t="str">
        <f t="shared" si="17"/>
        <v/>
      </c>
      <c r="O106" s="155" t="str">
        <f t="shared" si="18"/>
        <v/>
      </c>
      <c r="P106" s="155" t="str">
        <f>IFERROR(VLOOKUP($D106,LISTA!A83:J8333,10,0),"")</f>
        <v/>
      </c>
      <c r="Q106" s="228" t="str">
        <f t="shared" si="19"/>
        <v/>
      </c>
      <c r="R106" s="285" t="str">
        <f t="shared" si="20"/>
        <v/>
      </c>
      <c r="S106" s="189" t="str">
        <f t="shared" si="21"/>
        <v/>
      </c>
      <c r="U106" s="138" t="str">
        <f t="shared" si="14"/>
        <v/>
      </c>
      <c r="V106" s="219" t="str">
        <f t="shared" si="22"/>
        <v/>
      </c>
      <c r="W106" s="220" t="e">
        <f t="shared" si="23"/>
        <v>#VALUE!</v>
      </c>
    </row>
    <row r="107" spans="1:23" x14ac:dyDescent="0.25">
      <c r="A107" s="162"/>
      <c r="B107" s="154" t="str">
        <f t="shared" si="15"/>
        <v/>
      </c>
      <c r="C107" s="499" t="str">
        <f t="shared" si="16"/>
        <v/>
      </c>
      <c r="D107" s="157"/>
      <c r="E107" s="716" t="str">
        <f>IFERROR(VLOOKUP($D107,LISTA!A84:J8334,4,0),"")</f>
        <v/>
      </c>
      <c r="F107" s="716"/>
      <c r="G107" s="716" t="str">
        <f>IFERROR(VLOOKUP($D107,LISTA!A83:J8333,5,0),"")</f>
        <v/>
      </c>
      <c r="H107" s="716"/>
      <c r="I107" s="157"/>
      <c r="J107" s="144" t="str">
        <f>IFERROR(VLOOKUP($D107,LISTA!A48:J8298,7,0),"")</f>
        <v/>
      </c>
      <c r="K107" s="144" t="str">
        <f>IFERROR(VLOOKUP($D107,LISTA!A48:J8298,8,0),"")</f>
        <v/>
      </c>
      <c r="L107" s="144" t="str">
        <f t="shared" si="12"/>
        <v/>
      </c>
      <c r="M107" s="227" t="str">
        <f t="shared" si="13"/>
        <v/>
      </c>
      <c r="N107" s="155" t="str">
        <f t="shared" si="17"/>
        <v/>
      </c>
      <c r="O107" s="155" t="str">
        <f t="shared" si="18"/>
        <v/>
      </c>
      <c r="P107" s="155" t="str">
        <f>IFERROR(VLOOKUP($D107,LISTA!A84:J8334,10,0),"")</f>
        <v/>
      </c>
      <c r="Q107" s="228" t="str">
        <f t="shared" si="19"/>
        <v/>
      </c>
      <c r="R107" s="285" t="str">
        <f t="shared" si="20"/>
        <v/>
      </c>
      <c r="S107" s="189" t="str">
        <f t="shared" si="21"/>
        <v/>
      </c>
      <c r="U107" s="138" t="str">
        <f t="shared" si="14"/>
        <v/>
      </c>
      <c r="V107" s="219" t="str">
        <f t="shared" si="22"/>
        <v/>
      </c>
      <c r="W107" s="220" t="e">
        <f t="shared" si="23"/>
        <v>#VALUE!</v>
      </c>
    </row>
    <row r="108" spans="1:23" x14ac:dyDescent="0.25">
      <c r="A108" s="162"/>
      <c r="B108" s="154" t="str">
        <f t="shared" si="15"/>
        <v/>
      </c>
      <c r="C108" s="499" t="str">
        <f t="shared" si="16"/>
        <v/>
      </c>
      <c r="D108" s="157"/>
      <c r="E108" s="716" t="str">
        <f>IFERROR(VLOOKUP($D108,LISTA!A85:J8335,4,0),"")</f>
        <v/>
      </c>
      <c r="F108" s="716"/>
      <c r="G108" s="716" t="str">
        <f>IFERROR(VLOOKUP($D108,LISTA!A84:J8334,5,0),"")</f>
        <v/>
      </c>
      <c r="H108" s="716"/>
      <c r="I108" s="157"/>
      <c r="J108" s="144" t="str">
        <f>IFERROR(VLOOKUP($D108,LISTA!A49:J8299,7,0),"")</f>
        <v/>
      </c>
      <c r="K108" s="144" t="str">
        <f>IFERROR(VLOOKUP($D108,LISTA!A49:J8299,8,0),"")</f>
        <v/>
      </c>
      <c r="L108" s="144" t="str">
        <f t="shared" si="12"/>
        <v/>
      </c>
      <c r="M108" s="227" t="str">
        <f t="shared" si="13"/>
        <v/>
      </c>
      <c r="N108" s="155" t="str">
        <f t="shared" si="17"/>
        <v/>
      </c>
      <c r="O108" s="155" t="str">
        <f t="shared" si="18"/>
        <v/>
      </c>
      <c r="P108" s="155" t="str">
        <f>IFERROR(VLOOKUP($D108,LISTA!A85:J8335,10,0),"")</f>
        <v/>
      </c>
      <c r="Q108" s="228" t="str">
        <f t="shared" si="19"/>
        <v/>
      </c>
      <c r="R108" s="285" t="str">
        <f t="shared" si="20"/>
        <v/>
      </c>
      <c r="S108" s="189" t="str">
        <f t="shared" si="21"/>
        <v/>
      </c>
      <c r="U108" s="138" t="str">
        <f t="shared" si="14"/>
        <v/>
      </c>
      <c r="V108" s="219" t="str">
        <f t="shared" si="22"/>
        <v/>
      </c>
      <c r="W108" s="220" t="e">
        <f t="shared" si="23"/>
        <v>#VALUE!</v>
      </c>
    </row>
    <row r="109" spans="1:23" x14ac:dyDescent="0.25">
      <c r="A109" s="162"/>
      <c r="B109" s="154" t="str">
        <f t="shared" si="15"/>
        <v/>
      </c>
      <c r="C109" s="499" t="str">
        <f t="shared" si="16"/>
        <v/>
      </c>
      <c r="D109" s="157"/>
      <c r="E109" s="716" t="str">
        <f>IFERROR(VLOOKUP($D109,LISTA!A86:J8336,4,0),"")</f>
        <v/>
      </c>
      <c r="F109" s="716"/>
      <c r="G109" s="716" t="str">
        <f>IFERROR(VLOOKUP($D109,LISTA!A85:J8335,5,0),"")</f>
        <v/>
      </c>
      <c r="H109" s="716"/>
      <c r="I109" s="157"/>
      <c r="J109" s="144" t="str">
        <f>IFERROR(VLOOKUP($D109,LISTA!A50:J8300,7,0),"")</f>
        <v/>
      </c>
      <c r="K109" s="144" t="str">
        <f>IFERROR(VLOOKUP($D109,LISTA!A50:J8300,8,0),"")</f>
        <v/>
      </c>
      <c r="L109" s="144" t="str">
        <f t="shared" si="12"/>
        <v/>
      </c>
      <c r="M109" s="227" t="str">
        <f t="shared" si="13"/>
        <v/>
      </c>
      <c r="N109" s="155" t="str">
        <f t="shared" si="17"/>
        <v/>
      </c>
      <c r="O109" s="155" t="str">
        <f t="shared" si="18"/>
        <v/>
      </c>
      <c r="P109" s="155" t="str">
        <f>IFERROR(VLOOKUP($D109,LISTA!A86:J8336,10,0),"")</f>
        <v/>
      </c>
      <c r="Q109" s="228" t="str">
        <f t="shared" si="19"/>
        <v/>
      </c>
      <c r="R109" s="285" t="str">
        <f t="shared" si="20"/>
        <v/>
      </c>
      <c r="S109" s="189" t="str">
        <f t="shared" si="21"/>
        <v/>
      </c>
      <c r="U109" s="138" t="str">
        <f t="shared" si="14"/>
        <v/>
      </c>
      <c r="V109" s="219" t="str">
        <f t="shared" si="22"/>
        <v/>
      </c>
      <c r="W109" s="220" t="e">
        <f t="shared" si="23"/>
        <v>#VALUE!</v>
      </c>
    </row>
    <row r="110" spans="1:23" x14ac:dyDescent="0.25">
      <c r="A110" s="162"/>
      <c r="B110" s="154" t="str">
        <f t="shared" si="15"/>
        <v/>
      </c>
      <c r="C110" s="499" t="str">
        <f t="shared" si="16"/>
        <v/>
      </c>
      <c r="D110" s="157"/>
      <c r="E110" s="716" t="str">
        <f>IFERROR(VLOOKUP($D110,LISTA!A87:J8337,4,0),"")</f>
        <v/>
      </c>
      <c r="F110" s="716"/>
      <c r="G110" s="716" t="str">
        <f>IFERROR(VLOOKUP($D110,LISTA!A86:J8336,5,0),"")</f>
        <v/>
      </c>
      <c r="H110" s="716"/>
      <c r="I110" s="157"/>
      <c r="J110" s="144" t="str">
        <f>IFERROR(VLOOKUP($D110,LISTA!A51:J8301,7,0),"")</f>
        <v/>
      </c>
      <c r="K110" s="144" t="str">
        <f>IFERROR(VLOOKUP($D110,LISTA!A51:J8301,8,0),"")</f>
        <v/>
      </c>
      <c r="L110" s="144" t="str">
        <f t="shared" si="12"/>
        <v/>
      </c>
      <c r="M110" s="227" t="str">
        <f t="shared" si="13"/>
        <v/>
      </c>
      <c r="N110" s="155" t="str">
        <f t="shared" si="17"/>
        <v/>
      </c>
      <c r="O110" s="155" t="str">
        <f t="shared" si="18"/>
        <v/>
      </c>
      <c r="P110" s="155" t="str">
        <f>IFERROR(VLOOKUP($D110,LISTA!A87:J8337,10,0),"")</f>
        <v/>
      </c>
      <c r="Q110" s="228" t="str">
        <f t="shared" si="19"/>
        <v/>
      </c>
      <c r="R110" s="285" t="str">
        <f t="shared" si="20"/>
        <v/>
      </c>
      <c r="S110" s="189" t="str">
        <f t="shared" si="21"/>
        <v/>
      </c>
      <c r="U110" s="138" t="str">
        <f t="shared" si="14"/>
        <v/>
      </c>
      <c r="V110" s="219" t="str">
        <f t="shared" si="22"/>
        <v/>
      </c>
      <c r="W110" s="220" t="e">
        <f t="shared" si="23"/>
        <v>#VALUE!</v>
      </c>
    </row>
    <row r="111" spans="1:23" x14ac:dyDescent="0.25">
      <c r="A111" s="162"/>
      <c r="B111" s="154" t="str">
        <f t="shared" si="15"/>
        <v/>
      </c>
      <c r="C111" s="499" t="str">
        <f t="shared" si="16"/>
        <v/>
      </c>
      <c r="D111" s="157"/>
      <c r="E111" s="716" t="str">
        <f>IFERROR(VLOOKUP($D111,LISTA!A88:J8338,4,0),"")</f>
        <v/>
      </c>
      <c r="F111" s="716"/>
      <c r="G111" s="716" t="str">
        <f>IFERROR(VLOOKUP($D111,LISTA!A87:J8337,5,0),"")</f>
        <v/>
      </c>
      <c r="H111" s="716"/>
      <c r="I111" s="157"/>
      <c r="J111" s="144" t="str">
        <f>IFERROR(VLOOKUP($D111,LISTA!A52:J8302,7,0),"")</f>
        <v/>
      </c>
      <c r="K111" s="144" t="str">
        <f>IFERROR(VLOOKUP($D111,LISTA!A52:J8302,8,0),"")</f>
        <v/>
      </c>
      <c r="L111" s="144" t="str">
        <f t="shared" si="12"/>
        <v/>
      </c>
      <c r="M111" s="227" t="str">
        <f t="shared" si="13"/>
        <v/>
      </c>
      <c r="N111" s="155" t="str">
        <f t="shared" si="17"/>
        <v/>
      </c>
      <c r="O111" s="155" t="str">
        <f t="shared" si="18"/>
        <v/>
      </c>
      <c r="P111" s="155" t="str">
        <f>IFERROR(VLOOKUP($D111,LISTA!A88:J8338,10,0),"")</f>
        <v/>
      </c>
      <c r="Q111" s="228" t="str">
        <f t="shared" si="19"/>
        <v/>
      </c>
      <c r="R111" s="285" t="str">
        <f t="shared" si="20"/>
        <v/>
      </c>
      <c r="S111" s="189" t="str">
        <f t="shared" si="21"/>
        <v/>
      </c>
      <c r="U111" s="138" t="str">
        <f t="shared" si="14"/>
        <v/>
      </c>
      <c r="V111" s="219" t="str">
        <f t="shared" si="22"/>
        <v/>
      </c>
      <c r="W111" s="220" t="e">
        <f t="shared" si="23"/>
        <v>#VALUE!</v>
      </c>
    </row>
    <row r="112" spans="1:23" x14ac:dyDescent="0.25">
      <c r="A112" s="162"/>
      <c r="B112" s="154" t="str">
        <f t="shared" si="15"/>
        <v/>
      </c>
      <c r="C112" s="499" t="str">
        <f t="shared" si="16"/>
        <v/>
      </c>
      <c r="D112" s="157"/>
      <c r="E112" s="716" t="str">
        <f>IFERROR(VLOOKUP($D112,LISTA!A89:J8339,4,0),"")</f>
        <v/>
      </c>
      <c r="F112" s="716"/>
      <c r="G112" s="716" t="str">
        <f>IFERROR(VLOOKUP($D112,LISTA!A88:J8338,5,0),"")</f>
        <v/>
      </c>
      <c r="H112" s="716"/>
      <c r="I112" s="157"/>
      <c r="J112" s="144" t="str">
        <f>IFERROR(VLOOKUP($D112,LISTA!A53:J8303,7,0),"")</f>
        <v/>
      </c>
      <c r="K112" s="144" t="str">
        <f>IFERROR(VLOOKUP($D112,LISTA!A53:J8303,8,0),"")</f>
        <v/>
      </c>
      <c r="L112" s="144" t="str">
        <f t="shared" si="12"/>
        <v/>
      </c>
      <c r="M112" s="227" t="str">
        <f t="shared" si="13"/>
        <v/>
      </c>
      <c r="N112" s="155" t="str">
        <f t="shared" si="17"/>
        <v/>
      </c>
      <c r="O112" s="155" t="str">
        <f t="shared" si="18"/>
        <v/>
      </c>
      <c r="P112" s="155" t="str">
        <f>IFERROR(VLOOKUP($D112,LISTA!A89:J8339,10,0),"")</f>
        <v/>
      </c>
      <c r="Q112" s="228" t="str">
        <f t="shared" si="19"/>
        <v/>
      </c>
      <c r="R112" s="285" t="str">
        <f t="shared" si="20"/>
        <v/>
      </c>
      <c r="S112" s="189" t="str">
        <f t="shared" si="21"/>
        <v/>
      </c>
      <c r="U112" s="138" t="str">
        <f t="shared" si="14"/>
        <v/>
      </c>
      <c r="V112" s="219" t="str">
        <f t="shared" si="22"/>
        <v/>
      </c>
      <c r="W112" s="220" t="e">
        <f t="shared" si="23"/>
        <v>#VALUE!</v>
      </c>
    </row>
    <row r="113" spans="1:23" x14ac:dyDescent="0.25">
      <c r="A113" s="162"/>
      <c r="B113" s="154" t="str">
        <f t="shared" si="15"/>
        <v/>
      </c>
      <c r="C113" s="499" t="str">
        <f t="shared" si="16"/>
        <v/>
      </c>
      <c r="D113" s="157"/>
      <c r="E113" s="716" t="str">
        <f>IFERROR(VLOOKUP($D113,LISTA!A90:J8340,4,0),"")</f>
        <v/>
      </c>
      <c r="F113" s="716"/>
      <c r="G113" s="716" t="str">
        <f>IFERROR(VLOOKUP($D113,LISTA!A89:J8339,5,0),"")</f>
        <v/>
      </c>
      <c r="H113" s="716"/>
      <c r="I113" s="157"/>
      <c r="J113" s="144" t="str">
        <f>IFERROR(VLOOKUP($D113,LISTA!A54:J8304,7,0),"")</f>
        <v/>
      </c>
      <c r="K113" s="144" t="str">
        <f>IFERROR(VLOOKUP($D113,LISTA!A54:J8304,8,0),"")</f>
        <v/>
      </c>
      <c r="L113" s="144" t="str">
        <f t="shared" si="12"/>
        <v/>
      </c>
      <c r="M113" s="227" t="str">
        <f t="shared" si="13"/>
        <v/>
      </c>
      <c r="N113" s="155" t="str">
        <f t="shared" si="17"/>
        <v/>
      </c>
      <c r="O113" s="155" t="str">
        <f t="shared" si="18"/>
        <v/>
      </c>
      <c r="P113" s="155" t="str">
        <f>IFERROR(VLOOKUP($D113,LISTA!A90:J8340,10,0),"")</f>
        <v/>
      </c>
      <c r="Q113" s="228" t="str">
        <f t="shared" si="19"/>
        <v/>
      </c>
      <c r="R113" s="285" t="str">
        <f t="shared" si="20"/>
        <v/>
      </c>
      <c r="S113" s="189" t="str">
        <f t="shared" si="21"/>
        <v/>
      </c>
      <c r="U113" s="138" t="str">
        <f t="shared" si="14"/>
        <v/>
      </c>
      <c r="V113" s="219" t="str">
        <f t="shared" si="22"/>
        <v/>
      </c>
      <c r="W113" s="220" t="e">
        <f t="shared" si="23"/>
        <v>#VALUE!</v>
      </c>
    </row>
    <row r="114" spans="1:23" x14ac:dyDescent="0.25">
      <c r="A114" s="162"/>
      <c r="B114" s="154" t="str">
        <f t="shared" si="15"/>
        <v/>
      </c>
      <c r="C114" s="499" t="str">
        <f t="shared" si="16"/>
        <v/>
      </c>
      <c r="D114" s="157"/>
      <c r="E114" s="716" t="str">
        <f>IFERROR(VLOOKUP($D114,LISTA!A91:J8341,4,0),"")</f>
        <v/>
      </c>
      <c r="F114" s="716"/>
      <c r="G114" s="716" t="str">
        <f>IFERROR(VLOOKUP($D114,LISTA!A90:J8340,5,0),"")</f>
        <v/>
      </c>
      <c r="H114" s="716"/>
      <c r="I114" s="157"/>
      <c r="J114" s="144" t="str">
        <f>IFERROR(VLOOKUP($D114,LISTA!A55:J8305,7,0),"")</f>
        <v/>
      </c>
      <c r="K114" s="144" t="str">
        <f>IFERROR(VLOOKUP($D114,LISTA!A55:J8305,8,0),"")</f>
        <v/>
      </c>
      <c r="L114" s="144" t="str">
        <f t="shared" si="12"/>
        <v/>
      </c>
      <c r="M114" s="227" t="str">
        <f t="shared" si="13"/>
        <v/>
      </c>
      <c r="N114" s="155" t="str">
        <f t="shared" si="17"/>
        <v/>
      </c>
      <c r="O114" s="155" t="str">
        <f t="shared" si="18"/>
        <v/>
      </c>
      <c r="P114" s="155" t="str">
        <f>IFERROR(VLOOKUP($D114,LISTA!A91:J8341,10,0),"")</f>
        <v/>
      </c>
      <c r="Q114" s="228" t="str">
        <f t="shared" si="19"/>
        <v/>
      </c>
      <c r="R114" s="285" t="str">
        <f t="shared" si="20"/>
        <v/>
      </c>
      <c r="S114" s="189" t="str">
        <f t="shared" si="21"/>
        <v/>
      </c>
      <c r="U114" s="138" t="str">
        <f t="shared" si="14"/>
        <v/>
      </c>
      <c r="V114" s="219" t="str">
        <f t="shared" si="22"/>
        <v/>
      </c>
      <c r="W114" s="220" t="e">
        <f t="shared" si="23"/>
        <v>#VALUE!</v>
      </c>
    </row>
    <row r="115" spans="1:23" x14ac:dyDescent="0.25">
      <c r="A115" s="162"/>
      <c r="B115" s="154" t="str">
        <f t="shared" si="15"/>
        <v/>
      </c>
      <c r="C115" s="499" t="str">
        <f t="shared" si="16"/>
        <v/>
      </c>
      <c r="D115" s="157"/>
      <c r="E115" s="716" t="str">
        <f>IFERROR(VLOOKUP($D115,LISTA!A92:J8342,4,0),"")</f>
        <v/>
      </c>
      <c r="F115" s="716"/>
      <c r="G115" s="716" t="str">
        <f>IFERROR(VLOOKUP($D115,LISTA!A91:J8341,5,0),"")</f>
        <v/>
      </c>
      <c r="H115" s="716"/>
      <c r="I115" s="157"/>
      <c r="J115" s="144" t="str">
        <f>IFERROR(VLOOKUP($D115,LISTA!A56:J8306,7,0),"")</f>
        <v/>
      </c>
      <c r="K115" s="144" t="str">
        <f>IFERROR(VLOOKUP($D115,LISTA!A56:J8306,8,0),"")</f>
        <v/>
      </c>
      <c r="L115" s="144" t="str">
        <f t="shared" si="12"/>
        <v/>
      </c>
      <c r="M115" s="227" t="str">
        <f t="shared" si="13"/>
        <v/>
      </c>
      <c r="N115" s="155" t="str">
        <f t="shared" si="17"/>
        <v/>
      </c>
      <c r="O115" s="155" t="str">
        <f t="shared" si="18"/>
        <v/>
      </c>
      <c r="P115" s="155" t="str">
        <f>IFERROR(VLOOKUP($D115,LISTA!A92:J8342,10,0),"")</f>
        <v/>
      </c>
      <c r="Q115" s="228" t="str">
        <f t="shared" si="19"/>
        <v/>
      </c>
      <c r="R115" s="285" t="str">
        <f t="shared" si="20"/>
        <v/>
      </c>
      <c r="S115" s="189" t="str">
        <f t="shared" si="21"/>
        <v/>
      </c>
      <c r="U115" s="138" t="str">
        <f t="shared" si="14"/>
        <v/>
      </c>
      <c r="V115" s="219" t="str">
        <f t="shared" si="22"/>
        <v/>
      </c>
      <c r="W115" s="220" t="e">
        <f t="shared" si="23"/>
        <v>#VALUE!</v>
      </c>
    </row>
    <row r="116" spans="1:23" x14ac:dyDescent="0.25">
      <c r="A116" s="162"/>
      <c r="B116" s="154" t="str">
        <f t="shared" si="15"/>
        <v/>
      </c>
      <c r="C116" s="499" t="str">
        <f t="shared" si="16"/>
        <v/>
      </c>
      <c r="D116" s="157"/>
      <c r="E116" s="716" t="str">
        <f>IFERROR(VLOOKUP($D116,LISTA!A93:J8343,4,0),"")</f>
        <v/>
      </c>
      <c r="F116" s="716"/>
      <c r="G116" s="716" t="str">
        <f>IFERROR(VLOOKUP($D116,LISTA!A92:J8342,5,0),"")</f>
        <v/>
      </c>
      <c r="H116" s="716"/>
      <c r="I116" s="157"/>
      <c r="J116" s="144" t="str">
        <f>IFERROR(VLOOKUP($D116,LISTA!A57:J8307,7,0),"")</f>
        <v/>
      </c>
      <c r="K116" s="144" t="str">
        <f>IFERROR(VLOOKUP($D116,LISTA!A57:J8307,8,0),"")</f>
        <v/>
      </c>
      <c r="L116" s="144" t="str">
        <f t="shared" si="12"/>
        <v/>
      </c>
      <c r="M116" s="227" t="str">
        <f t="shared" si="13"/>
        <v/>
      </c>
      <c r="N116" s="155" t="str">
        <f t="shared" si="17"/>
        <v/>
      </c>
      <c r="O116" s="155" t="str">
        <f t="shared" si="18"/>
        <v/>
      </c>
      <c r="P116" s="155" t="str">
        <f>IFERROR(VLOOKUP($D116,LISTA!A93:J8343,10,0),"")</f>
        <v/>
      </c>
      <c r="Q116" s="228" t="str">
        <f t="shared" si="19"/>
        <v/>
      </c>
      <c r="R116" s="285" t="str">
        <f t="shared" si="20"/>
        <v/>
      </c>
      <c r="S116" s="189" t="str">
        <f t="shared" si="21"/>
        <v/>
      </c>
      <c r="U116" s="138" t="str">
        <f t="shared" si="14"/>
        <v/>
      </c>
      <c r="V116" s="219" t="str">
        <f t="shared" si="22"/>
        <v/>
      </c>
      <c r="W116" s="220" t="e">
        <f t="shared" si="23"/>
        <v>#VALUE!</v>
      </c>
    </row>
    <row r="117" spans="1:23" x14ac:dyDescent="0.25">
      <c r="A117" s="162"/>
      <c r="B117" s="154" t="str">
        <f t="shared" si="15"/>
        <v/>
      </c>
      <c r="C117" s="499" t="str">
        <f t="shared" si="16"/>
        <v/>
      </c>
      <c r="D117" s="157"/>
      <c r="E117" s="716" t="str">
        <f>IFERROR(VLOOKUP($D117,LISTA!A94:J8344,4,0),"")</f>
        <v/>
      </c>
      <c r="F117" s="716"/>
      <c r="G117" s="716" t="str">
        <f>IFERROR(VLOOKUP($D117,LISTA!A93:J8343,5,0),"")</f>
        <v/>
      </c>
      <c r="H117" s="716"/>
      <c r="I117" s="157"/>
      <c r="J117" s="144" t="str">
        <f>IFERROR(VLOOKUP($D117,LISTA!A58:J8308,7,0),"")</f>
        <v/>
      </c>
      <c r="K117" s="144" t="str">
        <f>IFERROR(VLOOKUP($D117,LISTA!A58:J8308,8,0),"")</f>
        <v/>
      </c>
      <c r="L117" s="144" t="str">
        <f t="shared" si="12"/>
        <v/>
      </c>
      <c r="M117" s="227" t="str">
        <f t="shared" si="13"/>
        <v/>
      </c>
      <c r="N117" s="155" t="str">
        <f t="shared" si="17"/>
        <v/>
      </c>
      <c r="O117" s="155" t="str">
        <f t="shared" si="18"/>
        <v/>
      </c>
      <c r="P117" s="155" t="str">
        <f>IFERROR(VLOOKUP($D117,LISTA!A94:J8344,10,0),"")</f>
        <v/>
      </c>
      <c r="Q117" s="228" t="str">
        <f t="shared" si="19"/>
        <v/>
      </c>
      <c r="R117" s="285" t="str">
        <f t="shared" si="20"/>
        <v/>
      </c>
      <c r="S117" s="189" t="str">
        <f t="shared" si="21"/>
        <v/>
      </c>
      <c r="U117" s="138" t="str">
        <f t="shared" si="14"/>
        <v/>
      </c>
      <c r="V117" s="219" t="str">
        <f t="shared" si="22"/>
        <v/>
      </c>
      <c r="W117" s="220" t="e">
        <f t="shared" si="23"/>
        <v>#VALUE!</v>
      </c>
    </row>
    <row r="118" spans="1:23" x14ac:dyDescent="0.25">
      <c r="A118" s="162"/>
      <c r="B118" s="154" t="str">
        <f t="shared" si="15"/>
        <v/>
      </c>
      <c r="C118" s="499" t="str">
        <f t="shared" si="16"/>
        <v/>
      </c>
      <c r="D118" s="157"/>
      <c r="E118" s="716" t="str">
        <f>IFERROR(VLOOKUP($D118,LISTA!A95:J8345,4,0),"")</f>
        <v/>
      </c>
      <c r="F118" s="716"/>
      <c r="G118" s="716" t="str">
        <f>IFERROR(VLOOKUP($D118,LISTA!A94:J8344,5,0),"")</f>
        <v/>
      </c>
      <c r="H118" s="716"/>
      <c r="I118" s="157"/>
      <c r="J118" s="144" t="str">
        <f>IFERROR(VLOOKUP($D118,LISTA!A59:J8309,7,0),"")</f>
        <v/>
      </c>
      <c r="K118" s="144" t="str">
        <f>IFERROR(VLOOKUP($D118,LISTA!A59:J8309,8,0),"")</f>
        <v/>
      </c>
      <c r="L118" s="144" t="str">
        <f t="shared" si="12"/>
        <v/>
      </c>
      <c r="M118" s="227" t="str">
        <f t="shared" si="13"/>
        <v/>
      </c>
      <c r="N118" s="155" t="str">
        <f t="shared" si="17"/>
        <v/>
      </c>
      <c r="O118" s="155" t="str">
        <f t="shared" si="18"/>
        <v/>
      </c>
      <c r="P118" s="155" t="str">
        <f>IFERROR(VLOOKUP($D118,LISTA!A95:J8345,10,0),"")</f>
        <v/>
      </c>
      <c r="Q118" s="228" t="str">
        <f t="shared" si="19"/>
        <v/>
      </c>
      <c r="R118" s="285" t="str">
        <f t="shared" si="20"/>
        <v/>
      </c>
      <c r="S118" s="189" t="str">
        <f t="shared" si="21"/>
        <v/>
      </c>
      <c r="U118" s="138" t="str">
        <f t="shared" si="14"/>
        <v/>
      </c>
      <c r="V118" s="219" t="str">
        <f t="shared" si="22"/>
        <v/>
      </c>
      <c r="W118" s="220" t="e">
        <f t="shared" si="23"/>
        <v>#VALUE!</v>
      </c>
    </row>
    <row r="119" spans="1:23" x14ac:dyDescent="0.25">
      <c r="A119" s="162"/>
      <c r="B119" s="154" t="str">
        <f t="shared" si="15"/>
        <v/>
      </c>
      <c r="C119" s="499" t="str">
        <f t="shared" si="16"/>
        <v/>
      </c>
      <c r="D119" s="157"/>
      <c r="E119" s="716" t="str">
        <f>IFERROR(VLOOKUP($D119,LISTA!A96:J8346,4,0),"")</f>
        <v/>
      </c>
      <c r="F119" s="716"/>
      <c r="G119" s="716" t="str">
        <f>IFERROR(VLOOKUP($D119,LISTA!A95:J8345,5,0),"")</f>
        <v/>
      </c>
      <c r="H119" s="716"/>
      <c r="I119" s="157"/>
      <c r="J119" s="144" t="str">
        <f>IFERROR(VLOOKUP($D119,LISTA!A60:J8310,7,0),"")</f>
        <v/>
      </c>
      <c r="K119" s="144" t="str">
        <f>IFERROR(VLOOKUP($D119,LISTA!A60:J8310,8,0),"")</f>
        <v/>
      </c>
      <c r="L119" s="144" t="str">
        <f t="shared" si="12"/>
        <v/>
      </c>
      <c r="M119" s="227" t="str">
        <f t="shared" si="13"/>
        <v/>
      </c>
      <c r="N119" s="155" t="str">
        <f t="shared" si="17"/>
        <v/>
      </c>
      <c r="O119" s="155" t="str">
        <f t="shared" si="18"/>
        <v/>
      </c>
      <c r="P119" s="155" t="str">
        <f>IFERROR(VLOOKUP($D119,LISTA!A96:J8346,10,0),"")</f>
        <v/>
      </c>
      <c r="Q119" s="228" t="str">
        <f t="shared" si="19"/>
        <v/>
      </c>
      <c r="R119" s="285" t="str">
        <f t="shared" si="20"/>
        <v/>
      </c>
      <c r="S119" s="189" t="str">
        <f t="shared" si="21"/>
        <v/>
      </c>
      <c r="U119" s="138" t="str">
        <f t="shared" si="14"/>
        <v/>
      </c>
      <c r="V119" s="219" t="str">
        <f t="shared" si="22"/>
        <v/>
      </c>
      <c r="W119" s="220" t="e">
        <f t="shared" si="23"/>
        <v>#VALUE!</v>
      </c>
    </row>
    <row r="120" spans="1:23" x14ac:dyDescent="0.25">
      <c r="A120" s="162"/>
      <c r="B120" s="154" t="str">
        <f t="shared" si="15"/>
        <v/>
      </c>
      <c r="C120" s="499" t="str">
        <f t="shared" si="16"/>
        <v/>
      </c>
      <c r="D120" s="157"/>
      <c r="E120" s="716" t="str">
        <f>IFERROR(VLOOKUP($D120,LISTA!A97:J8347,4,0),"")</f>
        <v/>
      </c>
      <c r="F120" s="716"/>
      <c r="G120" s="716" t="str">
        <f>IFERROR(VLOOKUP($D120,LISTA!A96:J8346,5,0),"")</f>
        <v/>
      </c>
      <c r="H120" s="716"/>
      <c r="I120" s="157"/>
      <c r="J120" s="144" t="str">
        <f>IFERROR(VLOOKUP($D120,LISTA!A61:J8311,7,0),"")</f>
        <v/>
      </c>
      <c r="K120" s="144" t="str">
        <f>IFERROR(VLOOKUP($D120,LISTA!A61:J8311,8,0),"")</f>
        <v/>
      </c>
      <c r="L120" s="144" t="str">
        <f t="shared" si="12"/>
        <v/>
      </c>
      <c r="M120" s="227" t="str">
        <f t="shared" si="13"/>
        <v/>
      </c>
      <c r="N120" s="155" t="str">
        <f t="shared" si="17"/>
        <v/>
      </c>
      <c r="O120" s="155" t="str">
        <f t="shared" si="18"/>
        <v/>
      </c>
      <c r="P120" s="155" t="str">
        <f>IFERROR(VLOOKUP($D120,LISTA!A97:J8347,10,0),"")</f>
        <v/>
      </c>
      <c r="Q120" s="228" t="str">
        <f t="shared" si="19"/>
        <v/>
      </c>
      <c r="R120" s="285" t="str">
        <f t="shared" si="20"/>
        <v/>
      </c>
      <c r="S120" s="189" t="str">
        <f t="shared" si="21"/>
        <v/>
      </c>
      <c r="U120" s="138" t="str">
        <f t="shared" si="14"/>
        <v/>
      </c>
      <c r="V120" s="219" t="str">
        <f t="shared" si="22"/>
        <v/>
      </c>
      <c r="W120" s="220" t="e">
        <f t="shared" si="23"/>
        <v>#VALUE!</v>
      </c>
    </row>
    <row r="121" spans="1:23" x14ac:dyDescent="0.25">
      <c r="A121" s="162"/>
      <c r="B121" s="154" t="str">
        <f t="shared" si="15"/>
        <v/>
      </c>
      <c r="C121" s="499" t="str">
        <f t="shared" si="16"/>
        <v/>
      </c>
      <c r="D121" s="157"/>
      <c r="E121" s="716" t="str">
        <f>IFERROR(VLOOKUP($D121,LISTA!A98:J8348,4,0),"")</f>
        <v/>
      </c>
      <c r="F121" s="716"/>
      <c r="G121" s="716" t="str">
        <f>IFERROR(VLOOKUP($D121,LISTA!A97:J8347,5,0),"")</f>
        <v/>
      </c>
      <c r="H121" s="716"/>
      <c r="I121" s="157"/>
      <c r="J121" s="144" t="str">
        <f>IFERROR(VLOOKUP($D121,LISTA!A62:J8312,7,0),"")</f>
        <v/>
      </c>
      <c r="K121" s="144" t="str">
        <f>IFERROR(VLOOKUP($D121,LISTA!A62:J8312,8,0),"")</f>
        <v/>
      </c>
      <c r="L121" s="144" t="str">
        <f t="shared" si="12"/>
        <v/>
      </c>
      <c r="M121" s="227" t="str">
        <f t="shared" si="13"/>
        <v/>
      </c>
      <c r="N121" s="155" t="str">
        <f t="shared" si="17"/>
        <v/>
      </c>
      <c r="O121" s="155" t="str">
        <f t="shared" si="18"/>
        <v/>
      </c>
      <c r="P121" s="155" t="str">
        <f>IFERROR(VLOOKUP($D121,LISTA!A98:J8348,10,0),"")</f>
        <v/>
      </c>
      <c r="Q121" s="228" t="str">
        <f t="shared" si="19"/>
        <v/>
      </c>
      <c r="R121" s="285" t="str">
        <f t="shared" si="20"/>
        <v/>
      </c>
      <c r="S121" s="189" t="str">
        <f t="shared" si="21"/>
        <v/>
      </c>
      <c r="U121" s="138" t="str">
        <f t="shared" si="14"/>
        <v/>
      </c>
      <c r="V121" s="219" t="str">
        <f t="shared" si="22"/>
        <v/>
      </c>
      <c r="W121" s="220" t="e">
        <f t="shared" si="23"/>
        <v>#VALUE!</v>
      </c>
    </row>
    <row r="122" spans="1:23" x14ac:dyDescent="0.25">
      <c r="A122" s="162"/>
      <c r="B122" s="154" t="str">
        <f t="shared" si="15"/>
        <v/>
      </c>
      <c r="C122" s="499" t="str">
        <f t="shared" si="16"/>
        <v/>
      </c>
      <c r="D122" s="157"/>
      <c r="E122" s="716" t="str">
        <f>IFERROR(VLOOKUP($D122,LISTA!A99:J8349,4,0),"")</f>
        <v/>
      </c>
      <c r="F122" s="716"/>
      <c r="G122" s="716" t="str">
        <f>IFERROR(VLOOKUP($D122,LISTA!A98:J8348,5,0),"")</f>
        <v/>
      </c>
      <c r="H122" s="716"/>
      <c r="I122" s="157"/>
      <c r="J122" s="144" t="str">
        <f>IFERROR(VLOOKUP($D122,LISTA!A63:J8313,7,0),"")</f>
        <v/>
      </c>
      <c r="K122" s="144" t="str">
        <f>IFERROR(VLOOKUP($D122,LISTA!A63:J8313,8,0),"")</f>
        <v/>
      </c>
      <c r="L122" s="144" t="str">
        <f t="shared" si="12"/>
        <v/>
      </c>
      <c r="M122" s="227" t="str">
        <f t="shared" si="13"/>
        <v/>
      </c>
      <c r="N122" s="155" t="str">
        <f t="shared" si="17"/>
        <v/>
      </c>
      <c r="O122" s="155" t="str">
        <f t="shared" si="18"/>
        <v/>
      </c>
      <c r="P122" s="155" t="str">
        <f>IFERROR(VLOOKUP($D122,LISTA!A99:J8349,10,0),"")</f>
        <v/>
      </c>
      <c r="Q122" s="228" t="str">
        <f t="shared" si="19"/>
        <v/>
      </c>
      <c r="R122" s="285" t="str">
        <f t="shared" si="20"/>
        <v/>
      </c>
      <c r="S122" s="189" t="str">
        <f t="shared" si="21"/>
        <v/>
      </c>
      <c r="U122" s="138" t="str">
        <f t="shared" si="14"/>
        <v/>
      </c>
      <c r="V122" s="219" t="str">
        <f t="shared" si="22"/>
        <v/>
      </c>
      <c r="W122" s="220" t="e">
        <f t="shared" si="23"/>
        <v>#VALUE!</v>
      </c>
    </row>
    <row r="123" spans="1:23" x14ac:dyDescent="0.25">
      <c r="A123" s="162"/>
      <c r="B123" s="154" t="str">
        <f t="shared" si="15"/>
        <v/>
      </c>
      <c r="C123" s="499" t="str">
        <f t="shared" si="16"/>
        <v/>
      </c>
      <c r="D123" s="157"/>
      <c r="E123" s="716" t="str">
        <f>IFERROR(VLOOKUP($D123,LISTA!A100:J8350,4,0),"")</f>
        <v/>
      </c>
      <c r="F123" s="716"/>
      <c r="G123" s="716" t="str">
        <f>IFERROR(VLOOKUP($D123,LISTA!A99:J8349,5,0),"")</f>
        <v/>
      </c>
      <c r="H123" s="716"/>
      <c r="I123" s="157"/>
      <c r="J123" s="144" t="str">
        <f>IFERROR(VLOOKUP($D123,LISTA!A64:J8314,7,0),"")</f>
        <v/>
      </c>
      <c r="K123" s="144" t="str">
        <f>IFERROR(VLOOKUP($D123,LISTA!A64:J8314,8,0),"")</f>
        <v/>
      </c>
      <c r="L123" s="144" t="str">
        <f t="shared" si="12"/>
        <v/>
      </c>
      <c r="M123" s="227" t="str">
        <f t="shared" si="13"/>
        <v/>
      </c>
      <c r="N123" s="155" t="str">
        <f t="shared" si="17"/>
        <v/>
      </c>
      <c r="O123" s="155" t="str">
        <f t="shared" si="18"/>
        <v/>
      </c>
      <c r="P123" s="155" t="str">
        <f>IFERROR(VLOOKUP($D123,LISTA!A100:J8350,10,0),"")</f>
        <v/>
      </c>
      <c r="Q123" s="228" t="str">
        <f t="shared" si="19"/>
        <v/>
      </c>
      <c r="R123" s="285" t="str">
        <f t="shared" si="20"/>
        <v/>
      </c>
      <c r="S123" s="189" t="str">
        <f t="shared" si="21"/>
        <v/>
      </c>
      <c r="U123" s="138" t="str">
        <f t="shared" si="14"/>
        <v/>
      </c>
      <c r="V123" s="219" t="str">
        <f t="shared" si="22"/>
        <v/>
      </c>
      <c r="W123" s="220" t="e">
        <f t="shared" si="23"/>
        <v>#VALUE!</v>
      </c>
    </row>
    <row r="124" spans="1:23" x14ac:dyDescent="0.25">
      <c r="A124" s="162"/>
      <c r="B124" s="154" t="str">
        <f t="shared" si="15"/>
        <v/>
      </c>
      <c r="C124" s="499" t="str">
        <f t="shared" si="16"/>
        <v/>
      </c>
      <c r="D124" s="157"/>
      <c r="E124" s="716" t="str">
        <f>IFERROR(VLOOKUP($D124,LISTA!A101:J8351,4,0),"")</f>
        <v/>
      </c>
      <c r="F124" s="716"/>
      <c r="G124" s="716" t="str">
        <f>IFERROR(VLOOKUP($D124,LISTA!A100:J8350,5,0),"")</f>
        <v/>
      </c>
      <c r="H124" s="716"/>
      <c r="I124" s="157"/>
      <c r="J124" s="144" t="str">
        <f>IFERROR(VLOOKUP($D124,LISTA!A65:J8315,7,0),"")</f>
        <v/>
      </c>
      <c r="K124" s="144" t="str">
        <f>IFERROR(VLOOKUP($D124,LISTA!A65:J8315,8,0),"")</f>
        <v/>
      </c>
      <c r="L124" s="144" t="str">
        <f t="shared" si="12"/>
        <v/>
      </c>
      <c r="M124" s="227" t="str">
        <f t="shared" si="13"/>
        <v/>
      </c>
      <c r="N124" s="155" t="str">
        <f t="shared" si="17"/>
        <v/>
      </c>
      <c r="O124" s="155" t="str">
        <f t="shared" si="18"/>
        <v/>
      </c>
      <c r="P124" s="155" t="str">
        <f>IFERROR(VLOOKUP($D124,LISTA!A101:J8351,10,0),"")</f>
        <v/>
      </c>
      <c r="Q124" s="228" t="str">
        <f t="shared" si="19"/>
        <v/>
      </c>
      <c r="R124" s="285" t="str">
        <f t="shared" si="20"/>
        <v/>
      </c>
      <c r="S124" s="189" t="str">
        <f t="shared" si="21"/>
        <v/>
      </c>
      <c r="U124" s="138" t="str">
        <f t="shared" si="14"/>
        <v/>
      </c>
      <c r="V124" s="219" t="str">
        <f t="shared" si="22"/>
        <v/>
      </c>
      <c r="W124" s="220" t="e">
        <f t="shared" si="23"/>
        <v>#VALUE!</v>
      </c>
    </row>
    <row r="125" spans="1:23" x14ac:dyDescent="0.25">
      <c r="A125" s="162"/>
      <c r="B125" s="154" t="str">
        <f t="shared" si="15"/>
        <v/>
      </c>
      <c r="C125" s="499" t="str">
        <f t="shared" si="16"/>
        <v/>
      </c>
      <c r="D125" s="157"/>
      <c r="E125" s="716" t="str">
        <f>IFERROR(VLOOKUP($D125,LISTA!A102:J8352,4,0),"")</f>
        <v/>
      </c>
      <c r="F125" s="716"/>
      <c r="G125" s="716" t="str">
        <f>IFERROR(VLOOKUP($D125,LISTA!A101:J8351,5,0),"")</f>
        <v/>
      </c>
      <c r="H125" s="716"/>
      <c r="I125" s="157"/>
      <c r="J125" s="144" t="str">
        <f>IFERROR(VLOOKUP($D125,LISTA!A66:J8316,7,0),"")</f>
        <v/>
      </c>
      <c r="K125" s="144" t="str">
        <f>IFERROR(VLOOKUP($D125,LISTA!A66:J8316,8,0),"")</f>
        <v/>
      </c>
      <c r="L125" s="144" t="str">
        <f t="shared" si="12"/>
        <v/>
      </c>
      <c r="M125" s="227" t="str">
        <f t="shared" si="13"/>
        <v/>
      </c>
      <c r="N125" s="155" t="str">
        <f t="shared" si="17"/>
        <v/>
      </c>
      <c r="O125" s="155" t="str">
        <f t="shared" si="18"/>
        <v/>
      </c>
      <c r="P125" s="155" t="str">
        <f>IFERROR(VLOOKUP($D125,LISTA!A102:J8352,10,0),"")</f>
        <v/>
      </c>
      <c r="Q125" s="228" t="str">
        <f t="shared" si="19"/>
        <v/>
      </c>
      <c r="R125" s="285" t="str">
        <f t="shared" si="20"/>
        <v/>
      </c>
      <c r="S125" s="189" t="str">
        <f t="shared" si="21"/>
        <v/>
      </c>
      <c r="U125" s="138" t="str">
        <f t="shared" si="14"/>
        <v/>
      </c>
      <c r="V125" s="219" t="str">
        <f t="shared" si="22"/>
        <v/>
      </c>
      <c r="W125" s="220" t="e">
        <f t="shared" si="23"/>
        <v>#VALUE!</v>
      </c>
    </row>
    <row r="126" spans="1:23" x14ac:dyDescent="0.25">
      <c r="A126" s="162"/>
      <c r="B126" s="154" t="str">
        <f t="shared" si="15"/>
        <v/>
      </c>
      <c r="C126" s="499" t="str">
        <f t="shared" si="16"/>
        <v/>
      </c>
      <c r="D126" s="157"/>
      <c r="E126" s="716" t="str">
        <f>IFERROR(VLOOKUP($D126,LISTA!A103:J8353,4,0),"")</f>
        <v/>
      </c>
      <c r="F126" s="716"/>
      <c r="G126" s="716" t="str">
        <f>IFERROR(VLOOKUP($D126,LISTA!A102:J8352,5,0),"")</f>
        <v/>
      </c>
      <c r="H126" s="716"/>
      <c r="I126" s="157"/>
      <c r="J126" s="144" t="str">
        <f>IFERROR(VLOOKUP($D126,LISTA!A67:J8317,7,0),"")</f>
        <v/>
      </c>
      <c r="K126" s="144" t="str">
        <f>IFERROR(VLOOKUP($D126,LISTA!A67:J8317,8,0),"")</f>
        <v/>
      </c>
      <c r="L126" s="144" t="str">
        <f t="shared" si="12"/>
        <v/>
      </c>
      <c r="M126" s="227" t="str">
        <f t="shared" si="13"/>
        <v/>
      </c>
      <c r="N126" s="155" t="str">
        <f t="shared" si="17"/>
        <v/>
      </c>
      <c r="O126" s="155" t="str">
        <f t="shared" si="18"/>
        <v/>
      </c>
      <c r="P126" s="155" t="str">
        <f>IFERROR(VLOOKUP($D126,LISTA!A103:J8353,10,0),"")</f>
        <v/>
      </c>
      <c r="Q126" s="228" t="str">
        <f t="shared" si="19"/>
        <v/>
      </c>
      <c r="R126" s="285" t="str">
        <f t="shared" si="20"/>
        <v/>
      </c>
      <c r="S126" s="189" t="str">
        <f t="shared" si="21"/>
        <v/>
      </c>
      <c r="U126" s="138" t="str">
        <f t="shared" si="14"/>
        <v/>
      </c>
      <c r="V126" s="219" t="str">
        <f t="shared" si="22"/>
        <v/>
      </c>
      <c r="W126" s="220" t="e">
        <f t="shared" si="23"/>
        <v>#VALUE!</v>
      </c>
    </row>
    <row r="127" spans="1:23" x14ac:dyDescent="0.25">
      <c r="A127" s="162"/>
      <c r="B127" s="154" t="str">
        <f t="shared" si="15"/>
        <v/>
      </c>
      <c r="C127" s="499" t="str">
        <f t="shared" si="16"/>
        <v/>
      </c>
      <c r="D127" s="157"/>
      <c r="E127" s="716" t="str">
        <f>IFERROR(VLOOKUP($D127,LISTA!A104:J8354,4,0),"")</f>
        <v/>
      </c>
      <c r="F127" s="716"/>
      <c r="G127" s="716" t="str">
        <f>IFERROR(VLOOKUP($D127,LISTA!A103:J8353,5,0),"")</f>
        <v/>
      </c>
      <c r="H127" s="716"/>
      <c r="I127" s="157"/>
      <c r="J127" s="144" t="str">
        <f>IFERROR(VLOOKUP($D127,LISTA!A68:J8318,7,0),"")</f>
        <v/>
      </c>
      <c r="K127" s="144" t="str">
        <f>IFERROR(VLOOKUP($D127,LISTA!A68:J8318,8,0),"")</f>
        <v/>
      </c>
      <c r="L127" s="144" t="str">
        <f t="shared" si="12"/>
        <v/>
      </c>
      <c r="M127" s="227" t="str">
        <f t="shared" si="13"/>
        <v/>
      </c>
      <c r="N127" s="155" t="str">
        <f t="shared" si="17"/>
        <v/>
      </c>
      <c r="O127" s="155" t="str">
        <f t="shared" si="18"/>
        <v/>
      </c>
      <c r="P127" s="155" t="str">
        <f>IFERROR(VLOOKUP($D127,LISTA!A104:J8354,10,0),"")</f>
        <v/>
      </c>
      <c r="Q127" s="228" t="str">
        <f t="shared" si="19"/>
        <v/>
      </c>
      <c r="R127" s="285" t="str">
        <f t="shared" si="20"/>
        <v/>
      </c>
      <c r="S127" s="189" t="str">
        <f t="shared" si="21"/>
        <v/>
      </c>
      <c r="U127" s="138" t="str">
        <f t="shared" si="14"/>
        <v/>
      </c>
      <c r="V127" s="219" t="str">
        <f t="shared" si="22"/>
        <v/>
      </c>
      <c r="W127" s="220" t="e">
        <f t="shared" si="23"/>
        <v>#VALUE!</v>
      </c>
    </row>
    <row r="128" spans="1:23" x14ac:dyDescent="0.25">
      <c r="A128" s="162"/>
      <c r="B128" s="154" t="str">
        <f t="shared" si="15"/>
        <v/>
      </c>
      <c r="C128" s="499" t="str">
        <f t="shared" si="16"/>
        <v/>
      </c>
      <c r="D128" s="157"/>
      <c r="E128" s="716" t="str">
        <f>IFERROR(VLOOKUP($D128,LISTA!A105:J8355,4,0),"")</f>
        <v/>
      </c>
      <c r="F128" s="716"/>
      <c r="G128" s="716" t="str">
        <f>IFERROR(VLOOKUP($D128,LISTA!A104:J8354,5,0),"")</f>
        <v/>
      </c>
      <c r="H128" s="716"/>
      <c r="I128" s="157"/>
      <c r="J128" s="144" t="str">
        <f>IFERROR(VLOOKUP($D128,LISTA!A69:J8319,7,0),"")</f>
        <v/>
      </c>
      <c r="K128" s="144" t="str">
        <f>IFERROR(VLOOKUP($D128,LISTA!A69:J8319,8,0),"")</f>
        <v/>
      </c>
      <c r="L128" s="144" t="str">
        <f t="shared" si="12"/>
        <v/>
      </c>
      <c r="M128" s="227" t="str">
        <f t="shared" si="13"/>
        <v/>
      </c>
      <c r="N128" s="155" t="str">
        <f t="shared" si="17"/>
        <v/>
      </c>
      <c r="O128" s="155" t="str">
        <f t="shared" si="18"/>
        <v/>
      </c>
      <c r="P128" s="155" t="str">
        <f>IFERROR(VLOOKUP($D128,LISTA!A105:J8355,10,0),"")</f>
        <v/>
      </c>
      <c r="Q128" s="228" t="str">
        <f t="shared" si="19"/>
        <v/>
      </c>
      <c r="R128" s="285" t="str">
        <f t="shared" si="20"/>
        <v/>
      </c>
      <c r="S128" s="189" t="str">
        <f t="shared" si="21"/>
        <v/>
      </c>
      <c r="U128" s="138" t="str">
        <f t="shared" si="14"/>
        <v/>
      </c>
      <c r="V128" s="219" t="str">
        <f t="shared" si="22"/>
        <v/>
      </c>
      <c r="W128" s="220" t="e">
        <f t="shared" si="23"/>
        <v>#VALUE!</v>
      </c>
    </row>
    <row r="129" spans="1:23" x14ac:dyDescent="0.25">
      <c r="A129" s="162"/>
      <c r="B129" s="154" t="str">
        <f t="shared" si="15"/>
        <v/>
      </c>
      <c r="C129" s="499" t="str">
        <f t="shared" si="16"/>
        <v/>
      </c>
      <c r="D129" s="157"/>
      <c r="E129" s="716" t="str">
        <f>IFERROR(VLOOKUP($D129,LISTA!A106:J8356,4,0),"")</f>
        <v/>
      </c>
      <c r="F129" s="716"/>
      <c r="G129" s="716" t="str">
        <f>IFERROR(VLOOKUP($D129,LISTA!A105:J8355,5,0),"")</f>
        <v/>
      </c>
      <c r="H129" s="716"/>
      <c r="I129" s="157"/>
      <c r="J129" s="144" t="str">
        <f>IFERROR(VLOOKUP($D129,LISTA!A70:J8320,7,0),"")</f>
        <v/>
      </c>
      <c r="K129" s="144" t="str">
        <f>IFERROR(VLOOKUP($D129,LISTA!A70:J8320,8,0),"")</f>
        <v/>
      </c>
      <c r="L129" s="144" t="str">
        <f t="shared" si="12"/>
        <v/>
      </c>
      <c r="M129" s="227" t="str">
        <f t="shared" si="13"/>
        <v/>
      </c>
      <c r="N129" s="155" t="str">
        <f t="shared" si="17"/>
        <v/>
      </c>
      <c r="O129" s="155" t="str">
        <f t="shared" si="18"/>
        <v/>
      </c>
      <c r="P129" s="155" t="str">
        <f>IFERROR(VLOOKUP($D129,LISTA!A106:J8356,10,0),"")</f>
        <v/>
      </c>
      <c r="Q129" s="228" t="str">
        <f t="shared" si="19"/>
        <v/>
      </c>
      <c r="R129" s="285" t="str">
        <f t="shared" si="20"/>
        <v/>
      </c>
      <c r="S129" s="189" t="str">
        <f t="shared" si="21"/>
        <v/>
      </c>
      <c r="U129" s="138" t="str">
        <f t="shared" si="14"/>
        <v/>
      </c>
      <c r="V129" s="219" t="str">
        <f t="shared" si="22"/>
        <v/>
      </c>
      <c r="W129" s="220" t="e">
        <f t="shared" si="23"/>
        <v>#VALUE!</v>
      </c>
    </row>
    <row r="130" spans="1:23" x14ac:dyDescent="0.25">
      <c r="A130" s="162"/>
      <c r="B130" s="154" t="str">
        <f t="shared" si="15"/>
        <v/>
      </c>
      <c r="C130" s="499" t="str">
        <f t="shared" si="16"/>
        <v/>
      </c>
      <c r="D130" s="157"/>
      <c r="E130" s="716" t="str">
        <f>IFERROR(VLOOKUP($D130,LISTA!A107:J8357,4,0),"")</f>
        <v/>
      </c>
      <c r="F130" s="716"/>
      <c r="G130" s="716" t="str">
        <f>IFERROR(VLOOKUP($D130,LISTA!A106:J8356,5,0),"")</f>
        <v/>
      </c>
      <c r="H130" s="716"/>
      <c r="I130" s="157"/>
      <c r="J130" s="144" t="str">
        <f>IFERROR(VLOOKUP($D130,LISTA!A71:J8321,7,0),"")</f>
        <v/>
      </c>
      <c r="K130" s="144" t="str">
        <f>IFERROR(VLOOKUP($D130,LISTA!A71:J8321,8,0),"")</f>
        <v/>
      </c>
      <c r="L130" s="144" t="str">
        <f t="shared" si="12"/>
        <v/>
      </c>
      <c r="M130" s="227" t="str">
        <f t="shared" si="13"/>
        <v/>
      </c>
      <c r="N130" s="155" t="str">
        <f t="shared" si="17"/>
        <v/>
      </c>
      <c r="O130" s="155" t="str">
        <f t="shared" si="18"/>
        <v/>
      </c>
      <c r="P130" s="155" t="str">
        <f>IFERROR(VLOOKUP($D130,LISTA!A107:J8357,10,0),"")</f>
        <v/>
      </c>
      <c r="Q130" s="228" t="str">
        <f t="shared" si="19"/>
        <v/>
      </c>
      <c r="R130" s="285" t="str">
        <f t="shared" si="20"/>
        <v/>
      </c>
      <c r="S130" s="189" t="str">
        <f t="shared" si="21"/>
        <v/>
      </c>
      <c r="U130" s="138" t="str">
        <f t="shared" si="14"/>
        <v/>
      </c>
      <c r="V130" s="219" t="str">
        <f t="shared" si="22"/>
        <v/>
      </c>
      <c r="W130" s="220" t="e">
        <f t="shared" si="23"/>
        <v>#VALUE!</v>
      </c>
    </row>
    <row r="131" spans="1:23" x14ac:dyDescent="0.25">
      <c r="A131" s="162"/>
      <c r="B131" s="154" t="str">
        <f t="shared" si="15"/>
        <v/>
      </c>
      <c r="C131" s="499" t="str">
        <f t="shared" si="16"/>
        <v/>
      </c>
      <c r="D131" s="157"/>
      <c r="E131" s="716" t="str">
        <f>IFERROR(VLOOKUP($D131,LISTA!A108:J8358,4,0),"")</f>
        <v/>
      </c>
      <c r="F131" s="716"/>
      <c r="G131" s="716" t="str">
        <f>IFERROR(VLOOKUP($D131,LISTA!A107:J8357,5,0),"")</f>
        <v/>
      </c>
      <c r="H131" s="716"/>
      <c r="I131" s="157"/>
      <c r="J131" s="144" t="str">
        <f>IFERROR(VLOOKUP($D131,LISTA!A72:J8322,7,0),"")</f>
        <v/>
      </c>
      <c r="K131" s="144" t="str">
        <f>IFERROR(VLOOKUP($D131,LISTA!A72:J8322,8,0),"")</f>
        <v/>
      </c>
      <c r="L131" s="144" t="str">
        <f t="shared" si="12"/>
        <v/>
      </c>
      <c r="M131" s="227" t="str">
        <f t="shared" si="13"/>
        <v/>
      </c>
      <c r="N131" s="155" t="str">
        <f t="shared" si="17"/>
        <v/>
      </c>
      <c r="O131" s="155" t="str">
        <f t="shared" si="18"/>
        <v/>
      </c>
      <c r="P131" s="155" t="str">
        <f>IFERROR(VLOOKUP($D131,LISTA!A108:J8358,10,0),"")</f>
        <v/>
      </c>
      <c r="Q131" s="228" t="str">
        <f t="shared" si="19"/>
        <v/>
      </c>
      <c r="R131" s="285" t="str">
        <f t="shared" si="20"/>
        <v/>
      </c>
      <c r="S131" s="189" t="str">
        <f t="shared" si="21"/>
        <v/>
      </c>
      <c r="U131" s="138" t="str">
        <f t="shared" si="14"/>
        <v/>
      </c>
      <c r="V131" s="219" t="str">
        <f t="shared" si="22"/>
        <v/>
      </c>
      <c r="W131" s="220" t="e">
        <f t="shared" si="23"/>
        <v>#VALUE!</v>
      </c>
    </row>
    <row r="132" spans="1:23" x14ac:dyDescent="0.25">
      <c r="A132" s="162"/>
      <c r="B132" s="154" t="str">
        <f t="shared" si="15"/>
        <v/>
      </c>
      <c r="C132" s="499" t="str">
        <f t="shared" si="16"/>
        <v/>
      </c>
      <c r="D132" s="157"/>
      <c r="E132" s="716" t="str">
        <f>IFERROR(VLOOKUP($D132,LISTA!A109:J8359,4,0),"")</f>
        <v/>
      </c>
      <c r="F132" s="716"/>
      <c r="G132" s="716" t="str">
        <f>IFERROR(VLOOKUP($D132,LISTA!A108:J8358,5,0),"")</f>
        <v/>
      </c>
      <c r="H132" s="716"/>
      <c r="I132" s="157"/>
      <c r="J132" s="144" t="str">
        <f>IFERROR(VLOOKUP($D132,LISTA!A73:J8323,7,0),"")</f>
        <v/>
      </c>
      <c r="K132" s="144" t="str">
        <f>IFERROR(VLOOKUP($D132,LISTA!A73:J8323,8,0),"")</f>
        <v/>
      </c>
      <c r="L132" s="144" t="str">
        <f t="shared" si="12"/>
        <v/>
      </c>
      <c r="M132" s="227" t="str">
        <f t="shared" si="13"/>
        <v/>
      </c>
      <c r="N132" s="155" t="str">
        <f t="shared" si="17"/>
        <v/>
      </c>
      <c r="O132" s="155" t="str">
        <f t="shared" si="18"/>
        <v/>
      </c>
      <c r="P132" s="155" t="str">
        <f>IFERROR(VLOOKUP($D132,LISTA!A109:J8359,10,0),"")</f>
        <v/>
      </c>
      <c r="Q132" s="228" t="str">
        <f t="shared" si="19"/>
        <v/>
      </c>
      <c r="R132" s="285" t="str">
        <f t="shared" si="20"/>
        <v/>
      </c>
      <c r="S132" s="189" t="str">
        <f t="shared" si="21"/>
        <v/>
      </c>
      <c r="U132" s="138" t="str">
        <f t="shared" si="14"/>
        <v/>
      </c>
      <c r="V132" s="219" t="str">
        <f t="shared" si="22"/>
        <v/>
      </c>
      <c r="W132" s="220" t="e">
        <f t="shared" si="23"/>
        <v>#VALUE!</v>
      </c>
    </row>
    <row r="133" spans="1:23" x14ac:dyDescent="0.25">
      <c r="A133" s="162"/>
      <c r="B133" s="154" t="str">
        <f t="shared" si="15"/>
        <v/>
      </c>
      <c r="C133" s="499" t="str">
        <f t="shared" si="16"/>
        <v/>
      </c>
      <c r="D133" s="157"/>
      <c r="E133" s="716" t="str">
        <f>IFERROR(VLOOKUP($D133,LISTA!A110:J8360,4,0),"")</f>
        <v/>
      </c>
      <c r="F133" s="716"/>
      <c r="G133" s="716" t="str">
        <f>IFERROR(VLOOKUP($D133,LISTA!A109:J8359,5,0),"")</f>
        <v/>
      </c>
      <c r="H133" s="716"/>
      <c r="I133" s="157"/>
      <c r="J133" s="144" t="str">
        <f>IFERROR(VLOOKUP($D133,LISTA!A74:J8324,7,0),"")</f>
        <v/>
      </c>
      <c r="K133" s="144" t="str">
        <f>IFERROR(VLOOKUP($D133,LISTA!A74:J8324,8,0),"")</f>
        <v/>
      </c>
      <c r="L133" s="144" t="str">
        <f t="shared" si="12"/>
        <v/>
      </c>
      <c r="M133" s="227" t="str">
        <f t="shared" si="13"/>
        <v/>
      </c>
      <c r="N133" s="155" t="str">
        <f t="shared" si="17"/>
        <v/>
      </c>
      <c r="O133" s="155" t="str">
        <f t="shared" si="18"/>
        <v/>
      </c>
      <c r="P133" s="155" t="str">
        <f>IFERROR(VLOOKUP($D133,LISTA!A110:J8360,10,0),"")</f>
        <v/>
      </c>
      <c r="Q133" s="228" t="str">
        <f t="shared" si="19"/>
        <v/>
      </c>
      <c r="R133" s="285" t="str">
        <f t="shared" si="20"/>
        <v/>
      </c>
      <c r="S133" s="189" t="str">
        <f t="shared" si="21"/>
        <v/>
      </c>
      <c r="U133" s="138" t="str">
        <f t="shared" si="14"/>
        <v/>
      </c>
      <c r="V133" s="219" t="str">
        <f t="shared" si="22"/>
        <v/>
      </c>
      <c r="W133" s="220" t="e">
        <f t="shared" si="23"/>
        <v>#VALUE!</v>
      </c>
    </row>
    <row r="134" spans="1:23" x14ac:dyDescent="0.25">
      <c r="A134" s="162"/>
      <c r="B134" s="154" t="str">
        <f t="shared" si="15"/>
        <v/>
      </c>
      <c r="C134" s="499" t="str">
        <f t="shared" si="16"/>
        <v/>
      </c>
      <c r="D134" s="157"/>
      <c r="E134" s="716" t="str">
        <f>IFERROR(VLOOKUP($D134,LISTA!A111:J8361,4,0),"")</f>
        <v/>
      </c>
      <c r="F134" s="716"/>
      <c r="G134" s="716" t="str">
        <f>IFERROR(VLOOKUP($D134,LISTA!A110:J8360,5,0),"")</f>
        <v/>
      </c>
      <c r="H134" s="716"/>
      <c r="I134" s="157"/>
      <c r="J134" s="144" t="str">
        <f>IFERROR(VLOOKUP($D134,LISTA!A75:J8325,7,0),"")</f>
        <v/>
      </c>
      <c r="K134" s="144" t="str">
        <f>IFERROR(VLOOKUP($D134,LISTA!A75:J8325,8,0),"")</f>
        <v/>
      </c>
      <c r="L134" s="144" t="str">
        <f t="shared" si="12"/>
        <v/>
      </c>
      <c r="M134" s="227" t="str">
        <f t="shared" si="13"/>
        <v/>
      </c>
      <c r="N134" s="155" t="str">
        <f t="shared" si="17"/>
        <v/>
      </c>
      <c r="O134" s="155" t="str">
        <f t="shared" si="18"/>
        <v/>
      </c>
      <c r="P134" s="155" t="str">
        <f>IFERROR(VLOOKUP($D134,LISTA!A111:J8361,10,0),"")</f>
        <v/>
      </c>
      <c r="Q134" s="228" t="str">
        <f t="shared" si="19"/>
        <v/>
      </c>
      <c r="R134" s="285" t="str">
        <f t="shared" si="20"/>
        <v/>
      </c>
      <c r="S134" s="189" t="str">
        <f t="shared" si="21"/>
        <v/>
      </c>
      <c r="U134" s="138" t="str">
        <f t="shared" si="14"/>
        <v/>
      </c>
      <c r="V134" s="219" t="str">
        <f t="shared" si="22"/>
        <v/>
      </c>
      <c r="W134" s="220" t="e">
        <f t="shared" si="23"/>
        <v>#VALUE!</v>
      </c>
    </row>
    <row r="135" spans="1:23" x14ac:dyDescent="0.25">
      <c r="A135" s="162"/>
      <c r="B135" s="154" t="str">
        <f t="shared" si="15"/>
        <v/>
      </c>
      <c r="C135" s="499" t="str">
        <f t="shared" si="16"/>
        <v/>
      </c>
      <c r="D135" s="157"/>
      <c r="E135" s="716" t="str">
        <f>IFERROR(VLOOKUP($D135,LISTA!A112:J8362,4,0),"")</f>
        <v/>
      </c>
      <c r="F135" s="716"/>
      <c r="G135" s="716" t="str">
        <f>IFERROR(VLOOKUP($D135,LISTA!A111:J8361,5,0),"")</f>
        <v/>
      </c>
      <c r="H135" s="716"/>
      <c r="I135" s="157"/>
      <c r="J135" s="144" t="str">
        <f>IFERROR(VLOOKUP($D135,LISTA!A76:J8326,7,0),"")</f>
        <v/>
      </c>
      <c r="K135" s="144" t="str">
        <f>IFERROR(VLOOKUP($D135,LISTA!A76:J8326,8,0),"")</f>
        <v/>
      </c>
      <c r="L135" s="144" t="str">
        <f t="shared" si="12"/>
        <v/>
      </c>
      <c r="M135" s="227" t="str">
        <f t="shared" si="13"/>
        <v/>
      </c>
      <c r="N135" s="155" t="str">
        <f t="shared" si="17"/>
        <v/>
      </c>
      <c r="O135" s="155" t="str">
        <f t="shared" si="18"/>
        <v/>
      </c>
      <c r="P135" s="155" t="str">
        <f>IFERROR(VLOOKUP($D135,LISTA!A112:J8362,10,0),"")</f>
        <v/>
      </c>
      <c r="Q135" s="228" t="str">
        <f t="shared" si="19"/>
        <v/>
      </c>
      <c r="R135" s="285" t="str">
        <f t="shared" si="20"/>
        <v/>
      </c>
      <c r="S135" s="189" t="str">
        <f t="shared" si="21"/>
        <v/>
      </c>
      <c r="U135" s="138" t="str">
        <f t="shared" si="14"/>
        <v/>
      </c>
      <c r="V135" s="219" t="str">
        <f t="shared" si="22"/>
        <v/>
      </c>
      <c r="W135" s="220" t="e">
        <f t="shared" si="23"/>
        <v>#VALUE!</v>
      </c>
    </row>
    <row r="136" spans="1:23" x14ac:dyDescent="0.25">
      <c r="A136" s="162"/>
      <c r="B136" s="154" t="str">
        <f t="shared" si="15"/>
        <v/>
      </c>
      <c r="C136" s="499" t="str">
        <f t="shared" si="16"/>
        <v/>
      </c>
      <c r="D136" s="157"/>
      <c r="E136" s="716" t="str">
        <f>IFERROR(VLOOKUP($D136,LISTA!A113:J8363,4,0),"")</f>
        <v/>
      </c>
      <c r="F136" s="716"/>
      <c r="G136" s="716" t="str">
        <f>IFERROR(VLOOKUP($D136,LISTA!A112:J8362,5,0),"")</f>
        <v/>
      </c>
      <c r="H136" s="716"/>
      <c r="I136" s="157"/>
      <c r="J136" s="144" t="str">
        <f>IFERROR(VLOOKUP($D136,LISTA!A77:J8327,7,0),"")</f>
        <v/>
      </c>
      <c r="K136" s="144" t="str">
        <f>IFERROR(VLOOKUP($D136,LISTA!A77:J8327,8,0),"")</f>
        <v/>
      </c>
      <c r="L136" s="144" t="str">
        <f t="shared" si="12"/>
        <v/>
      </c>
      <c r="M136" s="227" t="str">
        <f t="shared" si="13"/>
        <v/>
      </c>
      <c r="N136" s="155" t="str">
        <f t="shared" si="17"/>
        <v/>
      </c>
      <c r="O136" s="155" t="str">
        <f t="shared" si="18"/>
        <v/>
      </c>
      <c r="P136" s="155" t="str">
        <f>IFERROR(VLOOKUP($D136,LISTA!A113:J8363,10,0),"")</f>
        <v/>
      </c>
      <c r="Q136" s="228" t="str">
        <f t="shared" si="19"/>
        <v/>
      </c>
      <c r="R136" s="285" t="str">
        <f t="shared" si="20"/>
        <v/>
      </c>
      <c r="S136" s="189" t="str">
        <f t="shared" si="21"/>
        <v/>
      </c>
      <c r="U136" s="138" t="str">
        <f t="shared" si="14"/>
        <v/>
      </c>
      <c r="V136" s="219" t="str">
        <f t="shared" si="22"/>
        <v/>
      </c>
      <c r="W136" s="220" t="e">
        <f t="shared" si="23"/>
        <v>#VALUE!</v>
      </c>
    </row>
    <row r="137" spans="1:23" x14ac:dyDescent="0.25">
      <c r="A137" s="162"/>
      <c r="B137" s="154" t="str">
        <f t="shared" si="15"/>
        <v/>
      </c>
      <c r="C137" s="499" t="str">
        <f t="shared" si="16"/>
        <v/>
      </c>
      <c r="D137" s="157"/>
      <c r="E137" s="716" t="str">
        <f>IFERROR(VLOOKUP($D137,LISTA!A114:J8364,4,0),"")</f>
        <v/>
      </c>
      <c r="F137" s="716"/>
      <c r="G137" s="716" t="str">
        <f>IFERROR(VLOOKUP($D137,LISTA!A113:J8363,5,0),"")</f>
        <v/>
      </c>
      <c r="H137" s="716"/>
      <c r="I137" s="157"/>
      <c r="J137" s="144" t="str">
        <f>IFERROR(VLOOKUP($D137,LISTA!A78:J8328,7,0),"")</f>
        <v/>
      </c>
      <c r="K137" s="144" t="str">
        <f>IFERROR(VLOOKUP($D137,LISTA!A78:J8328,8,0),"")</f>
        <v/>
      </c>
      <c r="L137" s="144" t="str">
        <f t="shared" si="12"/>
        <v/>
      </c>
      <c r="M137" s="227" t="str">
        <f t="shared" si="13"/>
        <v/>
      </c>
      <c r="N137" s="155" t="str">
        <f t="shared" si="17"/>
        <v/>
      </c>
      <c r="O137" s="155" t="str">
        <f t="shared" si="18"/>
        <v/>
      </c>
      <c r="P137" s="155" t="str">
        <f>IFERROR(VLOOKUP($D137,LISTA!A114:J8364,10,0),"")</f>
        <v/>
      </c>
      <c r="Q137" s="228" t="str">
        <f t="shared" si="19"/>
        <v/>
      </c>
      <c r="R137" s="285" t="str">
        <f t="shared" si="20"/>
        <v/>
      </c>
      <c r="S137" s="189" t="str">
        <f t="shared" si="21"/>
        <v/>
      </c>
      <c r="U137" s="138" t="str">
        <f t="shared" si="14"/>
        <v/>
      </c>
      <c r="V137" s="219" t="str">
        <f t="shared" si="22"/>
        <v/>
      </c>
      <c r="W137" s="220" t="e">
        <f t="shared" si="23"/>
        <v>#VALUE!</v>
      </c>
    </row>
    <row r="138" spans="1:23" x14ac:dyDescent="0.25">
      <c r="A138" s="162"/>
      <c r="B138" s="154" t="str">
        <f t="shared" si="15"/>
        <v/>
      </c>
      <c r="C138" s="499" t="str">
        <f t="shared" si="16"/>
        <v/>
      </c>
      <c r="D138" s="157"/>
      <c r="E138" s="716" t="str">
        <f>IFERROR(VLOOKUP($D138,LISTA!A115:J8365,4,0),"")</f>
        <v/>
      </c>
      <c r="F138" s="716"/>
      <c r="G138" s="716" t="str">
        <f>IFERROR(VLOOKUP($D138,LISTA!A114:J8364,5,0),"")</f>
        <v/>
      </c>
      <c r="H138" s="716"/>
      <c r="I138" s="157"/>
      <c r="J138" s="144" t="str">
        <f>IFERROR(VLOOKUP($D138,LISTA!A79:J8329,7,0),"")</f>
        <v/>
      </c>
      <c r="K138" s="144" t="str">
        <f>IFERROR(VLOOKUP($D138,LISTA!A79:J8329,8,0),"")</f>
        <v/>
      </c>
      <c r="L138" s="144" t="str">
        <f t="shared" si="12"/>
        <v/>
      </c>
      <c r="M138" s="227" t="str">
        <f t="shared" si="13"/>
        <v/>
      </c>
      <c r="N138" s="155" t="str">
        <f t="shared" si="17"/>
        <v/>
      </c>
      <c r="O138" s="155" t="str">
        <f t="shared" si="18"/>
        <v/>
      </c>
      <c r="P138" s="155" t="str">
        <f>IFERROR(VLOOKUP($D138,LISTA!A115:J8365,10,0),"")</f>
        <v/>
      </c>
      <c r="Q138" s="228" t="str">
        <f t="shared" si="19"/>
        <v/>
      </c>
      <c r="R138" s="285" t="str">
        <f t="shared" si="20"/>
        <v/>
      </c>
      <c r="S138" s="189" t="str">
        <f t="shared" si="21"/>
        <v/>
      </c>
      <c r="U138" s="138" t="str">
        <f t="shared" si="14"/>
        <v/>
      </c>
      <c r="V138" s="219" t="str">
        <f t="shared" si="22"/>
        <v/>
      </c>
      <c r="W138" s="220" t="e">
        <f t="shared" si="23"/>
        <v>#VALUE!</v>
      </c>
    </row>
    <row r="139" spans="1:23" x14ac:dyDescent="0.25">
      <c r="A139" s="162"/>
      <c r="B139" s="154" t="str">
        <f t="shared" si="15"/>
        <v/>
      </c>
      <c r="C139" s="499" t="str">
        <f t="shared" si="16"/>
        <v/>
      </c>
      <c r="D139" s="157"/>
      <c r="E139" s="716" t="str">
        <f>IFERROR(VLOOKUP($D139,LISTA!A116:J8366,4,0),"")</f>
        <v/>
      </c>
      <c r="F139" s="716"/>
      <c r="G139" s="716" t="str">
        <f>IFERROR(VLOOKUP($D139,LISTA!A115:J8365,5,0),"")</f>
        <v/>
      </c>
      <c r="H139" s="716"/>
      <c r="I139" s="157"/>
      <c r="J139" s="144" t="str">
        <f>IFERROR(VLOOKUP($D139,LISTA!A80:J8330,7,0),"")</f>
        <v/>
      </c>
      <c r="K139" s="144" t="str">
        <f>IFERROR(VLOOKUP($D139,LISTA!A80:J8330,8,0),"")</f>
        <v/>
      </c>
      <c r="L139" s="144" t="str">
        <f t="shared" si="12"/>
        <v/>
      </c>
      <c r="M139" s="227" t="str">
        <f t="shared" si="13"/>
        <v/>
      </c>
      <c r="N139" s="155" t="str">
        <f t="shared" si="17"/>
        <v/>
      </c>
      <c r="O139" s="155" t="str">
        <f t="shared" si="18"/>
        <v/>
      </c>
      <c r="P139" s="155" t="str">
        <f>IFERROR(VLOOKUP($D139,LISTA!A116:J8366,10,0),"")</f>
        <v/>
      </c>
      <c r="Q139" s="228" t="str">
        <f t="shared" si="19"/>
        <v/>
      </c>
      <c r="R139" s="285" t="str">
        <f t="shared" si="20"/>
        <v/>
      </c>
      <c r="S139" s="189" t="str">
        <f t="shared" si="21"/>
        <v/>
      </c>
      <c r="U139" s="138" t="str">
        <f t="shared" si="14"/>
        <v/>
      </c>
      <c r="V139" s="219" t="str">
        <f t="shared" si="22"/>
        <v/>
      </c>
      <c r="W139" s="220" t="e">
        <f t="shared" si="23"/>
        <v>#VALUE!</v>
      </c>
    </row>
    <row r="140" spans="1:23" x14ac:dyDescent="0.25">
      <c r="A140" s="162"/>
      <c r="B140" s="154" t="str">
        <f t="shared" si="15"/>
        <v/>
      </c>
      <c r="C140" s="499" t="str">
        <f t="shared" si="16"/>
        <v/>
      </c>
      <c r="D140" s="157"/>
      <c r="E140" s="716" t="str">
        <f>IFERROR(VLOOKUP($D140,LISTA!A117:J8367,4,0),"")</f>
        <v/>
      </c>
      <c r="F140" s="716"/>
      <c r="G140" s="716" t="str">
        <f>IFERROR(VLOOKUP($D140,LISTA!A116:J8366,5,0),"")</f>
        <v/>
      </c>
      <c r="H140" s="716"/>
      <c r="I140" s="157"/>
      <c r="J140" s="144" t="str">
        <f>IFERROR(VLOOKUP($D140,LISTA!A81:J8331,7,0),"")</f>
        <v/>
      </c>
      <c r="K140" s="144" t="str">
        <f>IFERROR(VLOOKUP($D140,LISTA!A81:J8331,8,0),"")</f>
        <v/>
      </c>
      <c r="L140" s="144" t="str">
        <f t="shared" si="12"/>
        <v/>
      </c>
      <c r="M140" s="227" t="str">
        <f t="shared" si="13"/>
        <v/>
      </c>
      <c r="N140" s="155" t="str">
        <f t="shared" si="17"/>
        <v/>
      </c>
      <c r="O140" s="155" t="str">
        <f t="shared" si="18"/>
        <v/>
      </c>
      <c r="P140" s="155" t="str">
        <f>IFERROR(VLOOKUP($D140,LISTA!A117:J8367,10,0),"")</f>
        <v/>
      </c>
      <c r="Q140" s="228" t="str">
        <f t="shared" si="19"/>
        <v/>
      </c>
      <c r="R140" s="285" t="str">
        <f t="shared" si="20"/>
        <v/>
      </c>
      <c r="S140" s="189" t="str">
        <f t="shared" si="21"/>
        <v/>
      </c>
      <c r="U140" s="138" t="str">
        <f t="shared" si="14"/>
        <v/>
      </c>
      <c r="V140" s="219" t="str">
        <f t="shared" si="22"/>
        <v/>
      </c>
      <c r="W140" s="220" t="e">
        <f t="shared" si="23"/>
        <v>#VALUE!</v>
      </c>
    </row>
    <row r="141" spans="1:23" x14ac:dyDescent="0.25">
      <c r="A141" s="162"/>
      <c r="B141" s="154" t="str">
        <f t="shared" si="15"/>
        <v/>
      </c>
      <c r="C141" s="499" t="str">
        <f t="shared" si="16"/>
        <v/>
      </c>
      <c r="D141" s="275"/>
      <c r="E141" s="716" t="str">
        <f>IFERROR(VLOOKUP($D141,LISTA!A118:J8368,4,0),"")</f>
        <v/>
      </c>
      <c r="F141" s="716"/>
      <c r="G141" s="716" t="str">
        <f>IFERROR(VLOOKUP($D141,LISTA!A117:J8367,5,0),"")</f>
        <v/>
      </c>
      <c r="H141" s="716"/>
      <c r="I141" s="157"/>
      <c r="J141" s="144" t="str">
        <f>IFERROR(VLOOKUP($D141,LISTA!A82:J8332,7,0),"")</f>
        <v/>
      </c>
      <c r="K141" s="144" t="str">
        <f>IFERROR(VLOOKUP($D141,LISTA!A82:J8332,8,0),"")</f>
        <v/>
      </c>
      <c r="L141" s="144" t="str">
        <f t="shared" si="12"/>
        <v/>
      </c>
      <c r="M141" s="227" t="str">
        <f t="shared" si="13"/>
        <v/>
      </c>
      <c r="N141" s="155" t="str">
        <f t="shared" si="17"/>
        <v/>
      </c>
      <c r="O141" s="155" t="str">
        <f t="shared" si="18"/>
        <v/>
      </c>
      <c r="P141" s="155" t="str">
        <f>IFERROR(VLOOKUP($D141,LISTA!A118:J8368,10,0),"")</f>
        <v/>
      </c>
      <c r="Q141" s="228" t="str">
        <f t="shared" si="19"/>
        <v/>
      </c>
      <c r="R141" s="285" t="str">
        <f t="shared" si="20"/>
        <v/>
      </c>
      <c r="S141" s="189" t="str">
        <f t="shared" si="21"/>
        <v/>
      </c>
      <c r="U141" s="138" t="str">
        <f t="shared" si="14"/>
        <v/>
      </c>
      <c r="V141" s="219" t="str">
        <f t="shared" si="22"/>
        <v/>
      </c>
      <c r="W141" s="220" t="e">
        <f t="shared" si="23"/>
        <v>#VALUE!</v>
      </c>
    </row>
    <row r="142" spans="1:23" x14ac:dyDescent="0.25">
      <c r="A142" s="162"/>
      <c r="B142" s="154" t="str">
        <f t="shared" si="15"/>
        <v/>
      </c>
      <c r="C142" s="499" t="str">
        <f t="shared" si="16"/>
        <v/>
      </c>
      <c r="D142" s="157"/>
      <c r="E142" s="716" t="str">
        <f>IFERROR(VLOOKUP($D142,LISTA!A119:J8369,4,0),"")</f>
        <v/>
      </c>
      <c r="F142" s="716"/>
      <c r="G142" s="716" t="str">
        <f>IFERROR(VLOOKUP($D142,LISTA!A118:J8368,5,0),"")</f>
        <v/>
      </c>
      <c r="H142" s="716"/>
      <c r="I142" s="157"/>
      <c r="J142" s="144" t="str">
        <f>IFERROR(VLOOKUP($D142,LISTA!A83:J8333,7,0),"")</f>
        <v/>
      </c>
      <c r="K142" s="144" t="str">
        <f>IFERROR(VLOOKUP($D142,LISTA!A83:J8333,8,0),"")</f>
        <v/>
      </c>
      <c r="L142" s="144" t="str">
        <f t="shared" si="12"/>
        <v/>
      </c>
      <c r="M142" s="227" t="str">
        <f t="shared" si="13"/>
        <v/>
      </c>
      <c r="N142" s="155" t="str">
        <f t="shared" si="17"/>
        <v/>
      </c>
      <c r="O142" s="155" t="str">
        <f t="shared" si="18"/>
        <v/>
      </c>
      <c r="P142" s="155" t="str">
        <f>IFERROR(VLOOKUP($D142,LISTA!A119:J8369,10,0),"")</f>
        <v/>
      </c>
      <c r="Q142" s="228" t="str">
        <f t="shared" si="19"/>
        <v/>
      </c>
      <c r="R142" s="285" t="str">
        <f t="shared" si="20"/>
        <v/>
      </c>
      <c r="S142" s="189" t="str">
        <f t="shared" si="21"/>
        <v/>
      </c>
      <c r="U142" s="138" t="str">
        <f t="shared" si="14"/>
        <v/>
      </c>
      <c r="V142" s="219" t="str">
        <f t="shared" si="22"/>
        <v/>
      </c>
      <c r="W142" s="220" t="e">
        <f t="shared" si="23"/>
        <v>#VALUE!</v>
      </c>
    </row>
    <row r="143" spans="1:23" x14ac:dyDescent="0.25">
      <c r="A143" s="162"/>
      <c r="B143" s="154" t="str">
        <f t="shared" si="15"/>
        <v/>
      </c>
      <c r="C143" s="499" t="str">
        <f t="shared" si="16"/>
        <v/>
      </c>
      <c r="D143" s="157"/>
      <c r="E143" s="716" t="str">
        <f>IFERROR(VLOOKUP($D143,LISTA!A120:J8370,4,0),"")</f>
        <v/>
      </c>
      <c r="F143" s="716"/>
      <c r="G143" s="716" t="str">
        <f>IFERROR(VLOOKUP($D143,LISTA!A119:J8369,5,0),"")</f>
        <v/>
      </c>
      <c r="H143" s="716"/>
      <c r="I143" s="157"/>
      <c r="J143" s="144" t="str">
        <f>IFERROR(VLOOKUP($D143,LISTA!A84:J8334,7,0),"")</f>
        <v/>
      </c>
      <c r="K143" s="144" t="str">
        <f>IFERROR(VLOOKUP($D143,LISTA!A84:J8334,8,0),"")</f>
        <v/>
      </c>
      <c r="L143" s="144" t="str">
        <f t="shared" si="12"/>
        <v/>
      </c>
      <c r="M143" s="227" t="str">
        <f t="shared" si="13"/>
        <v/>
      </c>
      <c r="N143" s="155" t="str">
        <f t="shared" si="17"/>
        <v/>
      </c>
      <c r="O143" s="155" t="str">
        <f t="shared" si="18"/>
        <v/>
      </c>
      <c r="P143" s="155" t="str">
        <f>IFERROR(VLOOKUP($D143,LISTA!A120:J8370,10,0),"")</f>
        <v/>
      </c>
      <c r="Q143" s="228" t="str">
        <f t="shared" si="19"/>
        <v/>
      </c>
      <c r="R143" s="285" t="str">
        <f t="shared" si="20"/>
        <v/>
      </c>
      <c r="S143" s="189" t="str">
        <f t="shared" si="21"/>
        <v/>
      </c>
      <c r="U143" s="138" t="str">
        <f t="shared" si="14"/>
        <v/>
      </c>
      <c r="V143" s="219" t="str">
        <f t="shared" si="22"/>
        <v/>
      </c>
      <c r="W143" s="220" t="e">
        <f t="shared" si="23"/>
        <v>#VALUE!</v>
      </c>
    </row>
    <row r="144" spans="1:23" x14ac:dyDescent="0.25">
      <c r="A144" s="162"/>
      <c r="B144" s="154" t="str">
        <f t="shared" si="15"/>
        <v/>
      </c>
      <c r="C144" s="499" t="str">
        <f t="shared" si="16"/>
        <v/>
      </c>
      <c r="D144" s="157"/>
      <c r="E144" s="716" t="str">
        <f>IFERROR(VLOOKUP($D144,LISTA!A121:J8371,4,0),"")</f>
        <v/>
      </c>
      <c r="F144" s="716"/>
      <c r="G144" s="716" t="str">
        <f>IFERROR(VLOOKUP($D144,LISTA!A120:J8370,5,0),"")</f>
        <v/>
      </c>
      <c r="H144" s="716"/>
      <c r="I144" s="157"/>
      <c r="J144" s="144" t="str">
        <f>IFERROR(VLOOKUP($D144,LISTA!A85:J8335,7,0),"")</f>
        <v/>
      </c>
      <c r="K144" s="144" t="str">
        <f>IFERROR(VLOOKUP($D144,LISTA!A85:J8335,8,0),"")</f>
        <v/>
      </c>
      <c r="L144" s="144" t="str">
        <f t="shared" si="12"/>
        <v/>
      </c>
      <c r="M144" s="227" t="str">
        <f t="shared" si="13"/>
        <v/>
      </c>
      <c r="N144" s="155" t="str">
        <f t="shared" si="17"/>
        <v/>
      </c>
      <c r="O144" s="155" t="str">
        <f t="shared" si="18"/>
        <v/>
      </c>
      <c r="P144" s="155" t="str">
        <f>IFERROR(VLOOKUP($D144,LISTA!A121:J8371,10,0),"")</f>
        <v/>
      </c>
      <c r="Q144" s="228" t="str">
        <f t="shared" si="19"/>
        <v/>
      </c>
      <c r="R144" s="285" t="str">
        <f t="shared" si="20"/>
        <v/>
      </c>
      <c r="S144" s="189" t="str">
        <f t="shared" si="21"/>
        <v/>
      </c>
      <c r="U144" s="138" t="str">
        <f t="shared" si="14"/>
        <v/>
      </c>
      <c r="V144" s="219" t="str">
        <f t="shared" si="22"/>
        <v/>
      </c>
      <c r="W144" s="220" t="e">
        <f t="shared" si="23"/>
        <v>#VALUE!</v>
      </c>
    </row>
    <row r="145" spans="1:23" x14ac:dyDescent="0.25">
      <c r="A145" s="162"/>
      <c r="B145" s="154" t="str">
        <f t="shared" si="15"/>
        <v/>
      </c>
      <c r="C145" s="499" t="str">
        <f t="shared" si="16"/>
        <v/>
      </c>
      <c r="D145" s="157"/>
      <c r="E145" s="716" t="str">
        <f>IFERROR(VLOOKUP($D145,LISTA!A122:J8372,4,0),"")</f>
        <v/>
      </c>
      <c r="F145" s="716"/>
      <c r="G145" s="716" t="str">
        <f>IFERROR(VLOOKUP($D145,LISTA!A121:J8371,5,0),"")</f>
        <v/>
      </c>
      <c r="H145" s="716"/>
      <c r="I145" s="157"/>
      <c r="J145" s="144" t="str">
        <f>IFERROR(VLOOKUP($D145,LISTA!A86:J8336,7,0),"")</f>
        <v/>
      </c>
      <c r="K145" s="144" t="str">
        <f>IFERROR(VLOOKUP($D145,LISTA!A86:J8336,8,0),"")</f>
        <v/>
      </c>
      <c r="L145" s="144" t="str">
        <f t="shared" ref="L145:L206" si="24">IF(OR(K145=$T$8,K145=$T$9,K145=$T$12,K145=$T$13,K145=$T$14,K145=$T$15,K145=$T$16,K145=$T$17,K145=$T$18,K145=$T$19,K145=$T$20,K145=$T$21,K145=$T$22,K145=$T$23,K145=$T$24,K145=$T$25,K145=$T$26),$T$7,IF(OR(K145=$T$30,K145=$T$31),$T$29,IF(OR(K145=$T$36),$T$35,"")))</f>
        <v/>
      </c>
      <c r="M145" s="227" t="str">
        <f t="shared" ref="M145:M206" si="25">IF(AND($U145&lt;&gt;"PUNTA",$U145="INSTA",$L145="EXCLUSIVA"),0.25,IF(AND($U145="PUNTA",$U145&lt;&gt;"INSTA",$L145="EXCLUSIVA"),0.25,IF(AND($U145&lt;&gt;"PUNTA",$U145&lt;&gt;"INSTA",$L145="EXCLUSIVA"),$J$212,IF($L145="NACIONAL",$J$213,IF($L145="IMPORTADO",$J$214,IF(L145="","","ERROR"))))))</f>
        <v/>
      </c>
      <c r="N145" s="155" t="str">
        <f t="shared" si="17"/>
        <v/>
      </c>
      <c r="O145" s="155" t="str">
        <f t="shared" si="18"/>
        <v/>
      </c>
      <c r="P145" s="155" t="str">
        <f>IFERROR(VLOOKUP($D145,LISTA!A122:J8372,10,0),"")</f>
        <v/>
      </c>
      <c r="Q145" s="228" t="str">
        <f t="shared" si="19"/>
        <v/>
      </c>
      <c r="R145" s="285" t="str">
        <f t="shared" si="20"/>
        <v/>
      </c>
      <c r="S145" s="189" t="str">
        <f t="shared" si="21"/>
        <v/>
      </c>
      <c r="U145" s="138" t="str">
        <f t="shared" ref="U145:U206" si="26">LEFT($E145,5)</f>
        <v/>
      </c>
      <c r="V145" s="219" t="str">
        <f t="shared" si="22"/>
        <v/>
      </c>
      <c r="W145" s="220" t="e">
        <f t="shared" si="23"/>
        <v>#VALUE!</v>
      </c>
    </row>
    <row r="146" spans="1:23" x14ac:dyDescent="0.25">
      <c r="A146" s="162"/>
      <c r="B146" s="154" t="str">
        <f t="shared" ref="B146:B203" si="27">IF($D146="","",$B145+1)</f>
        <v/>
      </c>
      <c r="C146" s="499" t="str">
        <f t="shared" ref="C146:C206" si="28">IF(D146&lt;&gt;"",1,"")</f>
        <v/>
      </c>
      <c r="D146" s="157"/>
      <c r="E146" s="716" t="str">
        <f>IFERROR(VLOOKUP($D146,LISTA!A123:J8373,4,0),"")</f>
        <v/>
      </c>
      <c r="F146" s="716"/>
      <c r="G146" s="716" t="str">
        <f>IFERROR(VLOOKUP($D146,LISTA!A122:J8372,5,0),"")</f>
        <v/>
      </c>
      <c r="H146" s="716"/>
      <c r="I146" s="157"/>
      <c r="J146" s="144" t="str">
        <f>IFERROR(VLOOKUP($D146,LISTA!A87:J8337,7,0),"")</f>
        <v/>
      </c>
      <c r="K146" s="144" t="str">
        <f>IFERROR(VLOOKUP($D146,LISTA!A87:J8337,8,0),"")</f>
        <v/>
      </c>
      <c r="L146" s="144" t="str">
        <f t="shared" si="24"/>
        <v/>
      </c>
      <c r="M146" s="227" t="str">
        <f t="shared" si="25"/>
        <v/>
      </c>
      <c r="N146" s="155" t="str">
        <f t="shared" si="17"/>
        <v/>
      </c>
      <c r="O146" s="155" t="str">
        <f t="shared" si="18"/>
        <v/>
      </c>
      <c r="P146" s="155" t="str">
        <f>IFERROR(VLOOKUP($D146,LISTA!A123:J8373,10,0),"")</f>
        <v/>
      </c>
      <c r="Q146" s="228" t="str">
        <f t="shared" ref="Q146:Q206" si="29">IFERROR(O146-N146,"")</f>
        <v/>
      </c>
      <c r="R146" s="285" t="str">
        <f t="shared" ref="R146:R206" si="30">IFERROR(($P146-($P146*$M146))*1.19,"")</f>
        <v/>
      </c>
      <c r="S146" s="189" t="str">
        <f t="shared" ref="S146:S206" si="31">IFERROR((P146*W146)*M143,"")</f>
        <v/>
      </c>
      <c r="U146" s="138" t="str">
        <f t="shared" si="26"/>
        <v/>
      </c>
      <c r="V146" s="219" t="str">
        <f t="shared" si="22"/>
        <v/>
      </c>
      <c r="W146" s="220" t="e">
        <f t="shared" ref="W146:W209" si="32">1-(R146/100)</f>
        <v>#VALUE!</v>
      </c>
    </row>
    <row r="147" spans="1:23" x14ac:dyDescent="0.25">
      <c r="A147" s="162"/>
      <c r="B147" s="154" t="str">
        <f t="shared" si="27"/>
        <v/>
      </c>
      <c r="C147" s="499" t="str">
        <f t="shared" si="28"/>
        <v/>
      </c>
      <c r="D147" s="157"/>
      <c r="E147" s="716" t="str">
        <f>IFERROR(VLOOKUP($D147,LISTA!A124:J8374,4,0),"")</f>
        <v/>
      </c>
      <c r="F147" s="716"/>
      <c r="G147" s="716" t="str">
        <f>IFERROR(VLOOKUP($D147,LISTA!A123:J8373,5,0),"")</f>
        <v/>
      </c>
      <c r="H147" s="716"/>
      <c r="I147" s="157"/>
      <c r="J147" s="144" t="str">
        <f>IFERROR(VLOOKUP($D147,LISTA!A88:J8338,7,0),"")</f>
        <v/>
      </c>
      <c r="K147" s="144" t="str">
        <f>IFERROR(VLOOKUP($D147,LISTA!A88:J8338,8,0),"")</f>
        <v/>
      </c>
      <c r="L147" s="144" t="str">
        <f t="shared" si="24"/>
        <v/>
      </c>
      <c r="M147" s="227" t="str">
        <f t="shared" si="25"/>
        <v/>
      </c>
      <c r="N147" s="155" t="str">
        <f t="shared" si="17"/>
        <v/>
      </c>
      <c r="O147" s="155" t="str">
        <f t="shared" si="18"/>
        <v/>
      </c>
      <c r="P147" s="155" t="str">
        <f>IFERROR(VLOOKUP($D147,LISTA!A124:J8374,10,0),"")</f>
        <v/>
      </c>
      <c r="Q147" s="228" t="str">
        <f t="shared" si="29"/>
        <v/>
      </c>
      <c r="R147" s="285" t="str">
        <f t="shared" si="30"/>
        <v/>
      </c>
      <c r="S147" s="189" t="str">
        <f t="shared" si="31"/>
        <v/>
      </c>
      <c r="U147" s="138" t="str">
        <f t="shared" si="26"/>
        <v/>
      </c>
      <c r="V147" s="219" t="str">
        <f t="shared" si="22"/>
        <v/>
      </c>
      <c r="W147" s="220" t="e">
        <f t="shared" si="32"/>
        <v>#VALUE!</v>
      </c>
    </row>
    <row r="148" spans="1:23" x14ac:dyDescent="0.25">
      <c r="A148" s="162"/>
      <c r="B148" s="154" t="str">
        <f t="shared" si="27"/>
        <v/>
      </c>
      <c r="C148" s="499" t="str">
        <f t="shared" si="28"/>
        <v/>
      </c>
      <c r="D148" s="157"/>
      <c r="E148" s="716" t="str">
        <f>IFERROR(VLOOKUP($D148,LISTA!A125:J8375,4,0),"")</f>
        <v/>
      </c>
      <c r="F148" s="716"/>
      <c r="G148" s="716" t="str">
        <f>IFERROR(VLOOKUP($D148,LISTA!A124:J8374,5,0),"")</f>
        <v/>
      </c>
      <c r="H148" s="716"/>
      <c r="I148" s="157"/>
      <c r="J148" s="144" t="str">
        <f>IFERROR(VLOOKUP($D148,LISTA!A89:J8339,7,0),"")</f>
        <v/>
      </c>
      <c r="K148" s="144" t="str">
        <f>IFERROR(VLOOKUP($D148,LISTA!A89:J8339,8,0),"")</f>
        <v/>
      </c>
      <c r="L148" s="144" t="str">
        <f t="shared" si="24"/>
        <v/>
      </c>
      <c r="M148" s="227" t="str">
        <f t="shared" si="25"/>
        <v/>
      </c>
      <c r="N148" s="155" t="str">
        <f t="shared" si="17"/>
        <v/>
      </c>
      <c r="O148" s="155" t="str">
        <f t="shared" si="18"/>
        <v/>
      </c>
      <c r="P148" s="155" t="str">
        <f>IFERROR(VLOOKUP($D148,LISTA!A125:J8375,10,0),"")</f>
        <v/>
      </c>
      <c r="Q148" s="228" t="str">
        <f t="shared" si="29"/>
        <v/>
      </c>
      <c r="R148" s="285" t="str">
        <f t="shared" si="30"/>
        <v/>
      </c>
      <c r="S148" s="189" t="str">
        <f t="shared" si="31"/>
        <v/>
      </c>
      <c r="U148" s="138" t="str">
        <f t="shared" si="26"/>
        <v/>
      </c>
      <c r="V148" s="219" t="str">
        <f t="shared" si="22"/>
        <v/>
      </c>
      <c r="W148" s="220" t="e">
        <f t="shared" si="32"/>
        <v>#VALUE!</v>
      </c>
    </row>
    <row r="149" spans="1:23" x14ac:dyDescent="0.25">
      <c r="A149" s="162"/>
      <c r="B149" s="154" t="str">
        <f t="shared" si="27"/>
        <v/>
      </c>
      <c r="C149" s="499" t="str">
        <f t="shared" si="28"/>
        <v/>
      </c>
      <c r="D149" s="157"/>
      <c r="E149" s="716" t="str">
        <f>IFERROR(VLOOKUP($D149,LISTA!A126:J8376,4,0),"")</f>
        <v/>
      </c>
      <c r="F149" s="716"/>
      <c r="G149" s="716" t="str">
        <f>IFERROR(VLOOKUP($D149,LISTA!A125:J8375,5,0),"")</f>
        <v/>
      </c>
      <c r="H149" s="716"/>
      <c r="I149" s="157"/>
      <c r="J149" s="144" t="str">
        <f>IFERROR(VLOOKUP($D149,LISTA!A90:J8340,7,0),"")</f>
        <v/>
      </c>
      <c r="K149" s="144" t="str">
        <f>IFERROR(VLOOKUP($D149,LISTA!A90:J8340,8,0),"")</f>
        <v/>
      </c>
      <c r="L149" s="144" t="str">
        <f t="shared" si="24"/>
        <v/>
      </c>
      <c r="M149" s="227" t="str">
        <f t="shared" si="25"/>
        <v/>
      </c>
      <c r="N149" s="155" t="str">
        <f t="shared" si="17"/>
        <v/>
      </c>
      <c r="O149" s="155" t="str">
        <f t="shared" si="18"/>
        <v/>
      </c>
      <c r="P149" s="155" t="str">
        <f>IFERROR(VLOOKUP($D149,LISTA!A126:J8376,10,0),"")</f>
        <v/>
      </c>
      <c r="Q149" s="228" t="str">
        <f t="shared" si="29"/>
        <v/>
      </c>
      <c r="R149" s="285" t="str">
        <f t="shared" si="30"/>
        <v/>
      </c>
      <c r="S149" s="189" t="str">
        <f t="shared" si="31"/>
        <v/>
      </c>
      <c r="U149" s="138" t="str">
        <f t="shared" si="26"/>
        <v/>
      </c>
      <c r="V149" s="219" t="str">
        <f t="shared" si="22"/>
        <v/>
      </c>
      <c r="W149" s="220" t="e">
        <f t="shared" si="32"/>
        <v>#VALUE!</v>
      </c>
    </row>
    <row r="150" spans="1:23" x14ac:dyDescent="0.25">
      <c r="A150" s="162"/>
      <c r="B150" s="154" t="str">
        <f t="shared" si="27"/>
        <v/>
      </c>
      <c r="C150" s="499" t="str">
        <f t="shared" si="28"/>
        <v/>
      </c>
      <c r="D150" s="157"/>
      <c r="E150" s="716" t="str">
        <f>IFERROR(VLOOKUP($D150,LISTA!A127:J8377,4,0),"")</f>
        <v/>
      </c>
      <c r="F150" s="716"/>
      <c r="G150" s="716" t="str">
        <f>IFERROR(VLOOKUP($D150,LISTA!A126:J8376,5,0),"")</f>
        <v/>
      </c>
      <c r="H150" s="716"/>
      <c r="I150" s="157"/>
      <c r="J150" s="144" t="str">
        <f>IFERROR(VLOOKUP($D150,LISTA!A91:J8341,7,0),"")</f>
        <v/>
      </c>
      <c r="K150" s="144" t="str">
        <f>IFERROR(VLOOKUP($D150,LISTA!A91:J8341,8,0),"")</f>
        <v/>
      </c>
      <c r="L150" s="144" t="str">
        <f t="shared" si="24"/>
        <v/>
      </c>
      <c r="M150" s="227" t="str">
        <f t="shared" si="25"/>
        <v/>
      </c>
      <c r="N150" s="155" t="str">
        <f t="shared" si="17"/>
        <v/>
      </c>
      <c r="O150" s="155" t="str">
        <f t="shared" si="18"/>
        <v/>
      </c>
      <c r="P150" s="155" t="str">
        <f>IFERROR(VLOOKUP($D150,LISTA!A127:J8377,10,0),"")</f>
        <v/>
      </c>
      <c r="Q150" s="228" t="str">
        <f t="shared" si="29"/>
        <v/>
      </c>
      <c r="R150" s="285" t="str">
        <f t="shared" si="30"/>
        <v/>
      </c>
      <c r="S150" s="189" t="str">
        <f t="shared" si="31"/>
        <v/>
      </c>
      <c r="U150" s="138" t="str">
        <f t="shared" si="26"/>
        <v/>
      </c>
      <c r="V150" s="219" t="str">
        <f t="shared" si="22"/>
        <v/>
      </c>
      <c r="W150" s="220" t="e">
        <f t="shared" si="32"/>
        <v>#VALUE!</v>
      </c>
    </row>
    <row r="151" spans="1:23" x14ac:dyDescent="0.25">
      <c r="A151" s="162"/>
      <c r="B151" s="154" t="str">
        <f t="shared" si="27"/>
        <v/>
      </c>
      <c r="C151" s="499" t="str">
        <f t="shared" si="28"/>
        <v/>
      </c>
      <c r="D151" s="275"/>
      <c r="E151" s="716" t="str">
        <f>IFERROR(VLOOKUP($D151,LISTA!A128:J8378,4,0),"")</f>
        <v/>
      </c>
      <c r="F151" s="716"/>
      <c r="G151" s="716" t="str">
        <f>IFERROR(VLOOKUP($D151,LISTA!A127:J8377,5,0),"")</f>
        <v/>
      </c>
      <c r="H151" s="716"/>
      <c r="I151" s="157"/>
      <c r="J151" s="144" t="str">
        <f>IFERROR(VLOOKUP($D151,LISTA!A92:J8342,7,0),"")</f>
        <v/>
      </c>
      <c r="K151" s="144" t="str">
        <f>IFERROR(VLOOKUP($D151,LISTA!A92:J8342,8,0),"")</f>
        <v/>
      </c>
      <c r="L151" s="144" t="str">
        <f t="shared" si="24"/>
        <v/>
      </c>
      <c r="M151" s="227" t="str">
        <f t="shared" si="25"/>
        <v/>
      </c>
      <c r="N151" s="155" t="str">
        <f t="shared" si="17"/>
        <v/>
      </c>
      <c r="O151" s="155" t="str">
        <f t="shared" si="18"/>
        <v/>
      </c>
      <c r="P151" s="155" t="str">
        <f>IFERROR(VLOOKUP($D151,LISTA!A128:J8378,10,0),"")</f>
        <v/>
      </c>
      <c r="Q151" s="228" t="str">
        <f t="shared" si="29"/>
        <v/>
      </c>
      <c r="R151" s="285" t="str">
        <f t="shared" si="30"/>
        <v/>
      </c>
      <c r="S151" s="189" t="str">
        <f t="shared" si="31"/>
        <v/>
      </c>
      <c r="U151" s="138" t="str">
        <f t="shared" si="26"/>
        <v/>
      </c>
      <c r="V151" s="219" t="str">
        <f t="shared" si="22"/>
        <v/>
      </c>
      <c r="W151" s="220" t="e">
        <f t="shared" si="32"/>
        <v>#VALUE!</v>
      </c>
    </row>
    <row r="152" spans="1:23" x14ac:dyDescent="0.25">
      <c r="A152" s="162"/>
      <c r="B152" s="154" t="str">
        <f t="shared" si="27"/>
        <v/>
      </c>
      <c r="C152" s="499" t="str">
        <f t="shared" si="28"/>
        <v/>
      </c>
      <c r="D152" s="275"/>
      <c r="E152" s="716" t="str">
        <f>IFERROR(VLOOKUP($D152,LISTA!A129:J8379,4,0),"")</f>
        <v/>
      </c>
      <c r="F152" s="716"/>
      <c r="G152" s="716" t="str">
        <f>IFERROR(VLOOKUP($D152,LISTA!A128:J8378,5,0),"")</f>
        <v/>
      </c>
      <c r="H152" s="716"/>
      <c r="I152" s="157"/>
      <c r="J152" s="144" t="str">
        <f>IFERROR(VLOOKUP($D152,LISTA!A93:J8343,7,0),"")</f>
        <v/>
      </c>
      <c r="K152" s="144" t="str">
        <f>IFERROR(VLOOKUP($D152,LISTA!A93:J8343,8,0),"")</f>
        <v/>
      </c>
      <c r="L152" s="144" t="str">
        <f t="shared" si="24"/>
        <v/>
      </c>
      <c r="M152" s="227" t="str">
        <f t="shared" si="25"/>
        <v/>
      </c>
      <c r="N152" s="155" t="str">
        <f t="shared" si="17"/>
        <v/>
      </c>
      <c r="O152" s="155" t="str">
        <f t="shared" si="18"/>
        <v/>
      </c>
      <c r="P152" s="155" t="str">
        <f>IFERROR(VLOOKUP($D152,LISTA!A129:J8379,10,0),"")</f>
        <v/>
      </c>
      <c r="Q152" s="228" t="str">
        <f t="shared" si="29"/>
        <v/>
      </c>
      <c r="R152" s="285" t="str">
        <f t="shared" si="30"/>
        <v/>
      </c>
      <c r="S152" s="189" t="str">
        <f t="shared" si="31"/>
        <v/>
      </c>
      <c r="U152" s="138" t="str">
        <f t="shared" si="26"/>
        <v/>
      </c>
      <c r="V152" s="219" t="str">
        <f t="shared" si="22"/>
        <v/>
      </c>
      <c r="W152" s="220" t="e">
        <f t="shared" si="32"/>
        <v>#VALUE!</v>
      </c>
    </row>
    <row r="153" spans="1:23" x14ac:dyDescent="0.25">
      <c r="A153" s="162"/>
      <c r="B153" s="154" t="str">
        <f t="shared" si="27"/>
        <v/>
      </c>
      <c r="C153" s="499" t="str">
        <f t="shared" si="28"/>
        <v/>
      </c>
      <c r="D153" s="275"/>
      <c r="E153" s="716" t="str">
        <f>IFERROR(VLOOKUP($D153,LISTA!A130:J8380,4,0),"")</f>
        <v/>
      </c>
      <c r="F153" s="716"/>
      <c r="G153" s="716" t="str">
        <f>IFERROR(VLOOKUP($D153,LISTA!A129:J8379,5,0),"")</f>
        <v/>
      </c>
      <c r="H153" s="716"/>
      <c r="I153" s="157"/>
      <c r="J153" s="144" t="str">
        <f>IFERROR(VLOOKUP($D153,LISTA!A94:J8344,7,0),"")</f>
        <v/>
      </c>
      <c r="K153" s="144" t="str">
        <f>IFERROR(VLOOKUP($D153,LISTA!A94:J8344,8,0),"")</f>
        <v/>
      </c>
      <c r="L153" s="144" t="str">
        <f t="shared" si="24"/>
        <v/>
      </c>
      <c r="M153" s="227" t="str">
        <f t="shared" si="25"/>
        <v/>
      </c>
      <c r="N153" s="155" t="str">
        <f t="shared" si="17"/>
        <v/>
      </c>
      <c r="O153" s="155" t="str">
        <f t="shared" si="18"/>
        <v/>
      </c>
      <c r="P153" s="155" t="str">
        <f>IFERROR(VLOOKUP($D153,LISTA!A130:J8380,10,0),"")</f>
        <v/>
      </c>
      <c r="Q153" s="228" t="str">
        <f t="shared" si="29"/>
        <v/>
      </c>
      <c r="R153" s="285" t="str">
        <f t="shared" si="30"/>
        <v/>
      </c>
      <c r="S153" s="189" t="str">
        <f t="shared" si="31"/>
        <v/>
      </c>
      <c r="U153" s="138" t="str">
        <f t="shared" si="26"/>
        <v/>
      </c>
      <c r="V153" s="219" t="str">
        <f t="shared" si="22"/>
        <v/>
      </c>
      <c r="W153" s="220" t="e">
        <f t="shared" si="32"/>
        <v>#VALUE!</v>
      </c>
    </row>
    <row r="154" spans="1:23" x14ac:dyDescent="0.25">
      <c r="A154" s="162"/>
      <c r="B154" s="154" t="str">
        <f t="shared" si="27"/>
        <v/>
      </c>
      <c r="C154" s="499" t="str">
        <f t="shared" si="28"/>
        <v/>
      </c>
      <c r="D154" s="157"/>
      <c r="E154" s="716" t="str">
        <f>IFERROR(VLOOKUP($D154,LISTA!A131:J8381,4,0),"")</f>
        <v/>
      </c>
      <c r="F154" s="716"/>
      <c r="G154" s="716" t="str">
        <f>IFERROR(VLOOKUP($D154,LISTA!A130:J8380,5,0),"")</f>
        <v/>
      </c>
      <c r="H154" s="716"/>
      <c r="I154" s="157"/>
      <c r="J154" s="144" t="str">
        <f>IFERROR(VLOOKUP($D154,LISTA!A95:J8345,7,0),"")</f>
        <v/>
      </c>
      <c r="K154" s="144" t="str">
        <f>IFERROR(VLOOKUP($D154,LISTA!A95:J8345,8,0),"")</f>
        <v/>
      </c>
      <c r="L154" s="144" t="str">
        <f t="shared" si="24"/>
        <v/>
      </c>
      <c r="M154" s="227" t="str">
        <f t="shared" si="25"/>
        <v/>
      </c>
      <c r="N154" s="155" t="str">
        <f t="shared" si="17"/>
        <v/>
      </c>
      <c r="O154" s="155" t="str">
        <f t="shared" si="18"/>
        <v/>
      </c>
      <c r="P154" s="155" t="str">
        <f>IFERROR(VLOOKUP($D154,LISTA!A131:J8381,10,0),"")</f>
        <v/>
      </c>
      <c r="Q154" s="228" t="str">
        <f t="shared" si="29"/>
        <v/>
      </c>
      <c r="R154" s="285" t="str">
        <f t="shared" si="30"/>
        <v/>
      </c>
      <c r="S154" s="189" t="str">
        <f t="shared" si="31"/>
        <v/>
      </c>
      <c r="U154" s="138" t="str">
        <f t="shared" si="26"/>
        <v/>
      </c>
      <c r="V154" s="219" t="str">
        <f t="shared" si="22"/>
        <v/>
      </c>
      <c r="W154" s="220" t="e">
        <f t="shared" si="32"/>
        <v>#VALUE!</v>
      </c>
    </row>
    <row r="155" spans="1:23" x14ac:dyDescent="0.25">
      <c r="A155" s="162"/>
      <c r="B155" s="154" t="str">
        <f t="shared" si="27"/>
        <v/>
      </c>
      <c r="C155" s="499" t="str">
        <f t="shared" si="28"/>
        <v/>
      </c>
      <c r="D155" s="157"/>
      <c r="E155" s="716" t="str">
        <f>IFERROR(VLOOKUP($D155,LISTA!A132:J8382,4,0),"")</f>
        <v/>
      </c>
      <c r="F155" s="716"/>
      <c r="G155" s="716" t="str">
        <f>IFERROR(VLOOKUP($D155,LISTA!A131:J8381,5,0),"")</f>
        <v/>
      </c>
      <c r="H155" s="716"/>
      <c r="I155" s="157"/>
      <c r="J155" s="144" t="str">
        <f>IFERROR(VLOOKUP($D155,LISTA!A96:J8346,7,0),"")</f>
        <v/>
      </c>
      <c r="K155" s="144" t="str">
        <f>IFERROR(VLOOKUP($D155,LISTA!A96:J8346,8,0),"")</f>
        <v/>
      </c>
      <c r="L155" s="144" t="str">
        <f t="shared" si="24"/>
        <v/>
      </c>
      <c r="M155" s="227" t="str">
        <f t="shared" si="25"/>
        <v/>
      </c>
      <c r="N155" s="155" t="str">
        <f t="shared" si="17"/>
        <v/>
      </c>
      <c r="O155" s="155" t="str">
        <f t="shared" si="18"/>
        <v/>
      </c>
      <c r="P155" s="155" t="str">
        <f>IFERROR(VLOOKUP($D155,LISTA!A132:J8382,10,0),"")</f>
        <v/>
      </c>
      <c r="Q155" s="228" t="str">
        <f t="shared" si="29"/>
        <v/>
      </c>
      <c r="R155" s="285" t="str">
        <f t="shared" si="30"/>
        <v/>
      </c>
      <c r="S155" s="189" t="str">
        <f t="shared" si="31"/>
        <v/>
      </c>
      <c r="U155" s="138" t="str">
        <f t="shared" si="26"/>
        <v/>
      </c>
      <c r="V155" s="219" t="str">
        <f t="shared" si="22"/>
        <v/>
      </c>
      <c r="W155" s="220" t="e">
        <f t="shared" si="32"/>
        <v>#VALUE!</v>
      </c>
    </row>
    <row r="156" spans="1:23" x14ac:dyDescent="0.25">
      <c r="A156" s="162"/>
      <c r="B156" s="154" t="str">
        <f t="shared" si="27"/>
        <v/>
      </c>
      <c r="C156" s="499" t="str">
        <f t="shared" si="28"/>
        <v/>
      </c>
      <c r="D156" s="157"/>
      <c r="E156" s="716" t="str">
        <f>IFERROR(VLOOKUP($D156,LISTA!A133:J8383,4,0),"")</f>
        <v/>
      </c>
      <c r="F156" s="716"/>
      <c r="G156" s="716" t="str">
        <f>IFERROR(VLOOKUP($D156,LISTA!A132:J8382,5,0),"")</f>
        <v/>
      </c>
      <c r="H156" s="716"/>
      <c r="I156" s="157"/>
      <c r="J156" s="144" t="str">
        <f>IFERROR(VLOOKUP($D156,LISTA!A97:J8347,7,0),"")</f>
        <v/>
      </c>
      <c r="K156" s="144" t="str">
        <f>IFERROR(VLOOKUP($D156,LISTA!A97:J8347,8,0),"")</f>
        <v/>
      </c>
      <c r="L156" s="144" t="str">
        <f t="shared" si="24"/>
        <v/>
      </c>
      <c r="M156" s="227" t="str">
        <f t="shared" si="25"/>
        <v/>
      </c>
      <c r="N156" s="155" t="str">
        <f t="shared" si="17"/>
        <v/>
      </c>
      <c r="O156" s="155" t="str">
        <f t="shared" si="18"/>
        <v/>
      </c>
      <c r="P156" s="155" t="str">
        <f>IFERROR(VLOOKUP($D156,LISTA!A133:J8383,10,0),"")</f>
        <v/>
      </c>
      <c r="Q156" s="228" t="str">
        <f t="shared" si="29"/>
        <v/>
      </c>
      <c r="R156" s="285" t="str">
        <f t="shared" si="30"/>
        <v/>
      </c>
      <c r="S156" s="189" t="str">
        <f t="shared" si="31"/>
        <v/>
      </c>
      <c r="U156" s="138" t="str">
        <f t="shared" si="26"/>
        <v/>
      </c>
      <c r="V156" s="219" t="str">
        <f t="shared" si="22"/>
        <v/>
      </c>
      <c r="W156" s="220" t="e">
        <f t="shared" si="32"/>
        <v>#VALUE!</v>
      </c>
    </row>
    <row r="157" spans="1:23" x14ac:dyDescent="0.25">
      <c r="A157" s="162"/>
      <c r="B157" s="154" t="str">
        <f t="shared" si="27"/>
        <v/>
      </c>
      <c r="C157" s="499" t="str">
        <f t="shared" si="28"/>
        <v/>
      </c>
      <c r="D157" s="157"/>
      <c r="E157" s="716" t="str">
        <f>IFERROR(VLOOKUP($D157,LISTA!A134:J8384,4,0),"")</f>
        <v/>
      </c>
      <c r="F157" s="716"/>
      <c r="G157" s="716" t="str">
        <f>IFERROR(VLOOKUP($D157,LISTA!A133:J8383,5,0),"")</f>
        <v/>
      </c>
      <c r="H157" s="716"/>
      <c r="I157" s="157"/>
      <c r="J157" s="144" t="str">
        <f>IFERROR(VLOOKUP($D157,LISTA!A98:J8348,7,0),"")</f>
        <v/>
      </c>
      <c r="K157" s="144" t="str">
        <f>IFERROR(VLOOKUP($D157,LISTA!A98:J8348,8,0),"")</f>
        <v/>
      </c>
      <c r="L157" s="144" t="str">
        <f t="shared" si="24"/>
        <v/>
      </c>
      <c r="M157" s="227" t="str">
        <f t="shared" si="25"/>
        <v/>
      </c>
      <c r="N157" s="155" t="str">
        <f t="shared" si="17"/>
        <v/>
      </c>
      <c r="O157" s="155" t="str">
        <f t="shared" si="18"/>
        <v/>
      </c>
      <c r="P157" s="155" t="str">
        <f>IFERROR(VLOOKUP($D157,LISTA!A134:J8384,10,0),"")</f>
        <v/>
      </c>
      <c r="Q157" s="228" t="str">
        <f t="shared" si="29"/>
        <v/>
      </c>
      <c r="R157" s="285" t="str">
        <f t="shared" si="30"/>
        <v/>
      </c>
      <c r="S157" s="189" t="str">
        <f t="shared" si="31"/>
        <v/>
      </c>
      <c r="U157" s="138" t="str">
        <f t="shared" si="26"/>
        <v/>
      </c>
      <c r="V157" s="219" t="str">
        <f t="shared" si="22"/>
        <v/>
      </c>
      <c r="W157" s="220" t="e">
        <f t="shared" si="32"/>
        <v>#VALUE!</v>
      </c>
    </row>
    <row r="158" spans="1:23" x14ac:dyDescent="0.25">
      <c r="A158" s="162"/>
      <c r="B158" s="154" t="str">
        <f t="shared" si="27"/>
        <v/>
      </c>
      <c r="C158" s="499" t="str">
        <f t="shared" si="28"/>
        <v/>
      </c>
      <c r="D158" s="276"/>
      <c r="E158" s="716" t="str">
        <f>IFERROR(VLOOKUP($D158,LISTA!A135:J8385,4,0),"")</f>
        <v/>
      </c>
      <c r="F158" s="716"/>
      <c r="G158" s="716" t="str">
        <f>IFERROR(VLOOKUP($D158,LISTA!A134:J8384,5,0),"")</f>
        <v/>
      </c>
      <c r="H158" s="716"/>
      <c r="I158" s="157"/>
      <c r="J158" s="144" t="str">
        <f>IFERROR(VLOOKUP($D158,LISTA!A99:J8349,7,0),"")</f>
        <v/>
      </c>
      <c r="K158" s="144" t="str">
        <f>IFERROR(VLOOKUP($D158,LISTA!A99:J8349,8,0),"")</f>
        <v/>
      </c>
      <c r="L158" s="144" t="str">
        <f t="shared" si="24"/>
        <v/>
      </c>
      <c r="M158" s="227" t="str">
        <f t="shared" si="25"/>
        <v/>
      </c>
      <c r="N158" s="155" t="str">
        <f t="shared" si="17"/>
        <v/>
      </c>
      <c r="O158" s="155" t="str">
        <f t="shared" si="18"/>
        <v/>
      </c>
      <c r="P158" s="155" t="str">
        <f>IFERROR(VLOOKUP($D158,LISTA!A135:J8385,10,0),"")</f>
        <v/>
      </c>
      <c r="Q158" s="228" t="str">
        <f t="shared" si="29"/>
        <v/>
      </c>
      <c r="R158" s="285" t="str">
        <f t="shared" si="30"/>
        <v/>
      </c>
      <c r="S158" s="189" t="str">
        <f t="shared" si="31"/>
        <v/>
      </c>
      <c r="U158" s="138" t="str">
        <f t="shared" si="26"/>
        <v/>
      </c>
      <c r="V158" s="219" t="str">
        <f t="shared" si="22"/>
        <v/>
      </c>
      <c r="W158" s="220" t="e">
        <f t="shared" si="32"/>
        <v>#VALUE!</v>
      </c>
    </row>
    <row r="159" spans="1:23" x14ac:dyDescent="0.25">
      <c r="A159" s="162"/>
      <c r="B159" s="154" t="str">
        <f t="shared" si="27"/>
        <v/>
      </c>
      <c r="C159" s="499" t="str">
        <f t="shared" si="28"/>
        <v/>
      </c>
      <c r="D159" s="276"/>
      <c r="E159" s="716" t="str">
        <f>IFERROR(VLOOKUP($D159,LISTA!A136:J8386,4,0),"")</f>
        <v/>
      </c>
      <c r="F159" s="716"/>
      <c r="G159" s="716" t="str">
        <f>IFERROR(VLOOKUP($D159,LISTA!A135:J8385,5,0),"")</f>
        <v/>
      </c>
      <c r="H159" s="716"/>
      <c r="I159" s="157"/>
      <c r="J159" s="144" t="str">
        <f>IFERROR(VLOOKUP($D159,LISTA!A100:J8350,7,0),"")</f>
        <v/>
      </c>
      <c r="K159" s="144" t="str">
        <f>IFERROR(VLOOKUP($D159,LISTA!A100:J8350,8,0),"")</f>
        <v/>
      </c>
      <c r="L159" s="144" t="str">
        <f t="shared" si="24"/>
        <v/>
      </c>
      <c r="M159" s="227" t="str">
        <f t="shared" si="25"/>
        <v/>
      </c>
      <c r="N159" s="155" t="str">
        <f t="shared" si="17"/>
        <v/>
      </c>
      <c r="O159" s="155" t="str">
        <f t="shared" si="18"/>
        <v/>
      </c>
      <c r="P159" s="155" t="str">
        <f>IFERROR(VLOOKUP($D159,LISTA!A136:J8386,10,0),"")</f>
        <v/>
      </c>
      <c r="Q159" s="228" t="str">
        <f t="shared" si="29"/>
        <v/>
      </c>
      <c r="R159" s="285" t="str">
        <f t="shared" si="30"/>
        <v/>
      </c>
      <c r="S159" s="189" t="str">
        <f t="shared" si="31"/>
        <v/>
      </c>
      <c r="U159" s="138" t="str">
        <f t="shared" si="26"/>
        <v/>
      </c>
      <c r="V159" s="219" t="str">
        <f t="shared" si="22"/>
        <v/>
      </c>
      <c r="W159" s="220" t="e">
        <f t="shared" si="32"/>
        <v>#VALUE!</v>
      </c>
    </row>
    <row r="160" spans="1:23" x14ac:dyDescent="0.25">
      <c r="A160" s="162"/>
      <c r="B160" s="154" t="str">
        <f t="shared" si="27"/>
        <v/>
      </c>
      <c r="C160" s="499" t="str">
        <f t="shared" si="28"/>
        <v/>
      </c>
      <c r="D160" s="276"/>
      <c r="E160" s="716" t="str">
        <f>IFERROR(VLOOKUP($D160,LISTA!A137:J8387,4,0),"")</f>
        <v/>
      </c>
      <c r="F160" s="716"/>
      <c r="G160" s="716" t="str">
        <f>IFERROR(VLOOKUP($D160,LISTA!A136:J8386,5,0),"")</f>
        <v/>
      </c>
      <c r="H160" s="716"/>
      <c r="I160" s="157"/>
      <c r="J160" s="144" t="str">
        <f>IFERROR(VLOOKUP($D160,LISTA!A101:J8351,7,0),"")</f>
        <v/>
      </c>
      <c r="K160" s="144" t="str">
        <f>IFERROR(VLOOKUP($D160,LISTA!A101:J8351,8,0),"")</f>
        <v/>
      </c>
      <c r="L160" s="144" t="str">
        <f t="shared" si="24"/>
        <v/>
      </c>
      <c r="M160" s="227" t="str">
        <f t="shared" si="25"/>
        <v/>
      </c>
      <c r="N160" s="155" t="str">
        <f t="shared" si="17"/>
        <v/>
      </c>
      <c r="O160" s="155" t="str">
        <f t="shared" si="18"/>
        <v/>
      </c>
      <c r="P160" s="155" t="str">
        <f>IFERROR(VLOOKUP($D160,LISTA!A137:J8387,10,0),"")</f>
        <v/>
      </c>
      <c r="Q160" s="228" t="str">
        <f t="shared" si="29"/>
        <v/>
      </c>
      <c r="R160" s="285" t="str">
        <f t="shared" si="30"/>
        <v/>
      </c>
      <c r="S160" s="189" t="str">
        <f t="shared" si="31"/>
        <v/>
      </c>
      <c r="U160" s="138" t="str">
        <f t="shared" si="26"/>
        <v/>
      </c>
      <c r="V160" s="219" t="str">
        <f t="shared" si="22"/>
        <v/>
      </c>
      <c r="W160" s="220" t="e">
        <f t="shared" si="32"/>
        <v>#VALUE!</v>
      </c>
    </row>
    <row r="161" spans="1:23" x14ac:dyDescent="0.25">
      <c r="A161" s="162"/>
      <c r="B161" s="154" t="str">
        <f t="shared" si="27"/>
        <v/>
      </c>
      <c r="C161" s="499" t="str">
        <f t="shared" si="28"/>
        <v/>
      </c>
      <c r="D161" s="276"/>
      <c r="E161" s="716" t="str">
        <f>IFERROR(VLOOKUP($D161,LISTA!A138:J8388,4,0),"")</f>
        <v/>
      </c>
      <c r="F161" s="716"/>
      <c r="G161" s="716" t="str">
        <f>IFERROR(VLOOKUP($D161,LISTA!A137:J8387,5,0),"")</f>
        <v/>
      </c>
      <c r="H161" s="716"/>
      <c r="I161" s="157"/>
      <c r="J161" s="144" t="str">
        <f>IFERROR(VLOOKUP($D161,LISTA!A102:J8352,7,0),"")</f>
        <v/>
      </c>
      <c r="K161" s="144" t="str">
        <f>IFERROR(VLOOKUP($D161,LISTA!A102:J8352,8,0),"")</f>
        <v/>
      </c>
      <c r="L161" s="144" t="str">
        <f t="shared" si="24"/>
        <v/>
      </c>
      <c r="M161" s="227" t="str">
        <f t="shared" si="25"/>
        <v/>
      </c>
      <c r="N161" s="155" t="str">
        <f t="shared" si="17"/>
        <v/>
      </c>
      <c r="O161" s="155" t="str">
        <f t="shared" si="18"/>
        <v/>
      </c>
      <c r="P161" s="155" t="str">
        <f>IFERROR(VLOOKUP($D161,LISTA!A138:J8388,10,0),"")</f>
        <v/>
      </c>
      <c r="Q161" s="228" t="str">
        <f t="shared" si="29"/>
        <v/>
      </c>
      <c r="R161" s="285" t="str">
        <f t="shared" si="30"/>
        <v/>
      </c>
      <c r="S161" s="189" t="str">
        <f t="shared" si="31"/>
        <v/>
      </c>
      <c r="U161" s="138" t="str">
        <f t="shared" si="26"/>
        <v/>
      </c>
      <c r="V161" s="219" t="str">
        <f t="shared" si="22"/>
        <v/>
      </c>
      <c r="W161" s="220" t="e">
        <f t="shared" si="32"/>
        <v>#VALUE!</v>
      </c>
    </row>
    <row r="162" spans="1:23" x14ac:dyDescent="0.25">
      <c r="A162" s="162"/>
      <c r="B162" s="154" t="str">
        <f t="shared" si="27"/>
        <v/>
      </c>
      <c r="C162" s="499" t="str">
        <f t="shared" si="28"/>
        <v/>
      </c>
      <c r="D162" s="277"/>
      <c r="E162" s="716" t="str">
        <f>IFERROR(VLOOKUP($D162,LISTA!A139:J8389,4,0),"")</f>
        <v/>
      </c>
      <c r="F162" s="716"/>
      <c r="G162" s="716" t="str">
        <f>IFERROR(VLOOKUP($D162,LISTA!A138:J8388,5,0),"")</f>
        <v/>
      </c>
      <c r="H162" s="716"/>
      <c r="I162" s="157"/>
      <c r="J162" s="144" t="str">
        <f>IFERROR(VLOOKUP($D162,LISTA!A103:J8353,7,0),"")</f>
        <v/>
      </c>
      <c r="K162" s="144" t="str">
        <f>IFERROR(VLOOKUP($D162,LISTA!A103:J8353,8,0),"")</f>
        <v/>
      </c>
      <c r="L162" s="144" t="str">
        <f t="shared" si="24"/>
        <v/>
      </c>
      <c r="M162" s="227" t="str">
        <f t="shared" si="25"/>
        <v/>
      </c>
      <c r="N162" s="155" t="str">
        <f t="shared" si="17"/>
        <v/>
      </c>
      <c r="O162" s="155" t="str">
        <f t="shared" si="18"/>
        <v/>
      </c>
      <c r="P162" s="155" t="str">
        <f>IFERROR(VLOOKUP($D162,LISTA!A139:J8389,10,0),"")</f>
        <v/>
      </c>
      <c r="Q162" s="228" t="str">
        <f t="shared" si="29"/>
        <v/>
      </c>
      <c r="R162" s="285" t="str">
        <f t="shared" si="30"/>
        <v/>
      </c>
      <c r="S162" s="189" t="str">
        <f t="shared" si="31"/>
        <v/>
      </c>
      <c r="U162" s="138" t="str">
        <f t="shared" si="26"/>
        <v/>
      </c>
      <c r="V162" s="219" t="str">
        <f t="shared" si="22"/>
        <v/>
      </c>
      <c r="W162" s="220" t="e">
        <f t="shared" si="32"/>
        <v>#VALUE!</v>
      </c>
    </row>
    <row r="163" spans="1:23" x14ac:dyDescent="0.25">
      <c r="A163" s="162"/>
      <c r="B163" s="154" t="str">
        <f t="shared" si="27"/>
        <v/>
      </c>
      <c r="C163" s="499" t="str">
        <f t="shared" si="28"/>
        <v/>
      </c>
      <c r="D163" s="276"/>
      <c r="E163" s="716" t="str">
        <f>IFERROR(VLOOKUP($D163,LISTA!A140:J8390,4,0),"")</f>
        <v/>
      </c>
      <c r="F163" s="716"/>
      <c r="G163" s="716" t="str">
        <f>IFERROR(VLOOKUP($D163,LISTA!A139:J8389,5,0),"")</f>
        <v/>
      </c>
      <c r="H163" s="716"/>
      <c r="I163" s="157"/>
      <c r="J163" s="144" t="str">
        <f>IFERROR(VLOOKUP($D163,LISTA!A104:J8354,7,0),"")</f>
        <v/>
      </c>
      <c r="K163" s="144" t="str">
        <f>IFERROR(VLOOKUP($D163,LISTA!A104:J8354,8,0),"")</f>
        <v/>
      </c>
      <c r="L163" s="144" t="str">
        <f t="shared" si="24"/>
        <v/>
      </c>
      <c r="M163" s="227" t="str">
        <f t="shared" si="25"/>
        <v/>
      </c>
      <c r="N163" s="155" t="str">
        <f t="shared" si="17"/>
        <v/>
      </c>
      <c r="O163" s="155" t="str">
        <f t="shared" si="18"/>
        <v/>
      </c>
      <c r="P163" s="155" t="str">
        <f>IFERROR(VLOOKUP($D163,LISTA!A140:J8390,10,0),"")</f>
        <v/>
      </c>
      <c r="Q163" s="228" t="str">
        <f t="shared" si="29"/>
        <v/>
      </c>
      <c r="R163" s="285" t="str">
        <f t="shared" si="30"/>
        <v/>
      </c>
      <c r="S163" s="189" t="str">
        <f t="shared" si="31"/>
        <v/>
      </c>
      <c r="U163" s="138" t="str">
        <f t="shared" si="26"/>
        <v/>
      </c>
      <c r="V163" s="219" t="str">
        <f t="shared" si="22"/>
        <v/>
      </c>
      <c r="W163" s="220" t="e">
        <f t="shared" si="32"/>
        <v>#VALUE!</v>
      </c>
    </row>
    <row r="164" spans="1:23" x14ac:dyDescent="0.25">
      <c r="A164" s="162"/>
      <c r="B164" s="154" t="str">
        <f t="shared" si="27"/>
        <v/>
      </c>
      <c r="C164" s="499" t="str">
        <f t="shared" si="28"/>
        <v/>
      </c>
      <c r="D164" s="276"/>
      <c r="E164" s="716" t="str">
        <f>IFERROR(VLOOKUP($D164,LISTA!A141:J8391,4,0),"")</f>
        <v/>
      </c>
      <c r="F164" s="716"/>
      <c r="G164" s="716" t="str">
        <f>IFERROR(VLOOKUP($D164,LISTA!A140:J8390,5,0),"")</f>
        <v/>
      </c>
      <c r="H164" s="716"/>
      <c r="I164" s="157"/>
      <c r="J164" s="144" t="str">
        <f>IFERROR(VLOOKUP($D164,LISTA!A105:J8355,7,0),"")</f>
        <v/>
      </c>
      <c r="K164" s="144" t="str">
        <f>IFERROR(VLOOKUP($D164,LISTA!A105:J8355,8,0),"")</f>
        <v/>
      </c>
      <c r="L164" s="144" t="str">
        <f t="shared" si="24"/>
        <v/>
      </c>
      <c r="M164" s="227" t="str">
        <f t="shared" si="25"/>
        <v/>
      </c>
      <c r="N164" s="155" t="str">
        <f t="shared" si="17"/>
        <v/>
      </c>
      <c r="O164" s="155" t="str">
        <f t="shared" si="18"/>
        <v/>
      </c>
      <c r="P164" s="155" t="str">
        <f>IFERROR(VLOOKUP($D164,LISTA!A141:J8391,10,0),"")</f>
        <v/>
      </c>
      <c r="Q164" s="228" t="str">
        <f t="shared" si="29"/>
        <v/>
      </c>
      <c r="R164" s="285" t="str">
        <f t="shared" si="30"/>
        <v/>
      </c>
      <c r="S164" s="189" t="str">
        <f t="shared" si="31"/>
        <v/>
      </c>
      <c r="U164" s="138" t="str">
        <f t="shared" si="26"/>
        <v/>
      </c>
      <c r="V164" s="219" t="str">
        <f t="shared" si="22"/>
        <v/>
      </c>
      <c r="W164" s="220" t="e">
        <f t="shared" si="32"/>
        <v>#VALUE!</v>
      </c>
    </row>
    <row r="165" spans="1:23" x14ac:dyDescent="0.25">
      <c r="A165" s="162"/>
      <c r="B165" s="154" t="str">
        <f t="shared" si="27"/>
        <v/>
      </c>
      <c r="C165" s="499" t="str">
        <f t="shared" si="28"/>
        <v/>
      </c>
      <c r="D165" s="276"/>
      <c r="E165" s="716" t="str">
        <f>IFERROR(VLOOKUP($D165,LISTA!A142:J8392,4,0),"")</f>
        <v/>
      </c>
      <c r="F165" s="716"/>
      <c r="G165" s="716" t="str">
        <f>IFERROR(VLOOKUP($D165,LISTA!A141:J8391,5,0),"")</f>
        <v/>
      </c>
      <c r="H165" s="716"/>
      <c r="I165" s="157"/>
      <c r="J165" s="144" t="str">
        <f>IFERROR(VLOOKUP($D165,LISTA!A106:J8356,7,0),"")</f>
        <v/>
      </c>
      <c r="K165" s="144" t="str">
        <f>IFERROR(VLOOKUP($D165,LISTA!A106:J8356,8,0),"")</f>
        <v/>
      </c>
      <c r="L165" s="144" t="str">
        <f t="shared" si="24"/>
        <v/>
      </c>
      <c r="M165" s="227" t="str">
        <f t="shared" si="25"/>
        <v/>
      </c>
      <c r="N165" s="155" t="str">
        <f t="shared" si="17"/>
        <v/>
      </c>
      <c r="O165" s="155" t="str">
        <f t="shared" si="18"/>
        <v/>
      </c>
      <c r="P165" s="155" t="str">
        <f>IFERROR(VLOOKUP($D165,LISTA!A142:J8392,10,0),"")</f>
        <v/>
      </c>
      <c r="Q165" s="228" t="str">
        <f t="shared" si="29"/>
        <v/>
      </c>
      <c r="R165" s="285" t="str">
        <f t="shared" si="30"/>
        <v/>
      </c>
      <c r="S165" s="189" t="str">
        <f t="shared" si="31"/>
        <v/>
      </c>
      <c r="U165" s="138" t="str">
        <f t="shared" si="26"/>
        <v/>
      </c>
      <c r="V165" s="219" t="str">
        <f t="shared" si="22"/>
        <v/>
      </c>
      <c r="W165" s="220" t="e">
        <f t="shared" si="32"/>
        <v>#VALUE!</v>
      </c>
    </row>
    <row r="166" spans="1:23" x14ac:dyDescent="0.25">
      <c r="A166" s="162"/>
      <c r="B166" s="154" t="str">
        <f t="shared" si="27"/>
        <v/>
      </c>
      <c r="C166" s="499" t="str">
        <f t="shared" si="28"/>
        <v/>
      </c>
      <c r="D166" s="276"/>
      <c r="E166" s="716" t="str">
        <f>IFERROR(VLOOKUP($D166,LISTA!A143:J8393,4,0),"")</f>
        <v/>
      </c>
      <c r="F166" s="716"/>
      <c r="G166" s="716" t="str">
        <f>IFERROR(VLOOKUP($D166,LISTA!A142:J8392,5,0),"")</f>
        <v/>
      </c>
      <c r="H166" s="716"/>
      <c r="I166" s="157"/>
      <c r="J166" s="144" t="str">
        <f>IFERROR(VLOOKUP($D166,LISTA!A107:J8357,7,0),"")</f>
        <v/>
      </c>
      <c r="K166" s="144" t="str">
        <f>IFERROR(VLOOKUP($D166,LISTA!A107:J8357,8,0),"")</f>
        <v/>
      </c>
      <c r="L166" s="144" t="str">
        <f t="shared" si="24"/>
        <v/>
      </c>
      <c r="M166" s="227" t="str">
        <f t="shared" si="25"/>
        <v/>
      </c>
      <c r="N166" s="155" t="str">
        <f t="shared" si="17"/>
        <v/>
      </c>
      <c r="O166" s="155" t="str">
        <f t="shared" si="18"/>
        <v/>
      </c>
      <c r="P166" s="155" t="str">
        <f>IFERROR(VLOOKUP($D166,LISTA!A143:J8393,10,0),"")</f>
        <v/>
      </c>
      <c r="Q166" s="228" t="str">
        <f t="shared" si="29"/>
        <v/>
      </c>
      <c r="R166" s="285" t="str">
        <f t="shared" si="30"/>
        <v/>
      </c>
      <c r="S166" s="189" t="str">
        <f t="shared" si="31"/>
        <v/>
      </c>
      <c r="U166" s="138" t="str">
        <f t="shared" si="26"/>
        <v/>
      </c>
      <c r="V166" s="219" t="str">
        <f t="shared" si="22"/>
        <v/>
      </c>
      <c r="W166" s="220" t="e">
        <f t="shared" si="32"/>
        <v>#VALUE!</v>
      </c>
    </row>
    <row r="167" spans="1:23" x14ac:dyDescent="0.25">
      <c r="A167" s="162"/>
      <c r="B167" s="154" t="str">
        <f t="shared" si="27"/>
        <v/>
      </c>
      <c r="C167" s="499" t="str">
        <f t="shared" si="28"/>
        <v/>
      </c>
      <c r="D167" s="276"/>
      <c r="E167" s="716" t="str">
        <f>IFERROR(VLOOKUP($D167,LISTA!A144:J8394,4,0),"")</f>
        <v/>
      </c>
      <c r="F167" s="716"/>
      <c r="G167" s="716" t="str">
        <f>IFERROR(VLOOKUP($D167,LISTA!A143:J8393,5,0),"")</f>
        <v/>
      </c>
      <c r="H167" s="716"/>
      <c r="I167" s="157"/>
      <c r="J167" s="144" t="str">
        <f>IFERROR(VLOOKUP($D167,LISTA!A108:J8358,7,0),"")</f>
        <v/>
      </c>
      <c r="K167" s="144" t="str">
        <f>IFERROR(VLOOKUP($D167,LISTA!A108:J8358,8,0),"")</f>
        <v/>
      </c>
      <c r="L167" s="144" t="str">
        <f t="shared" si="24"/>
        <v/>
      </c>
      <c r="M167" s="227" t="str">
        <f t="shared" si="25"/>
        <v/>
      </c>
      <c r="N167" s="155" t="str">
        <f t="shared" si="17"/>
        <v/>
      </c>
      <c r="O167" s="155" t="str">
        <f t="shared" si="18"/>
        <v/>
      </c>
      <c r="P167" s="155" t="str">
        <f>IFERROR(VLOOKUP($D167,LISTA!A144:J8394,10,0),"")</f>
        <v/>
      </c>
      <c r="Q167" s="228" t="str">
        <f t="shared" si="29"/>
        <v/>
      </c>
      <c r="R167" s="285" t="str">
        <f t="shared" si="30"/>
        <v/>
      </c>
      <c r="S167" s="189" t="str">
        <f t="shared" si="31"/>
        <v/>
      </c>
      <c r="U167" s="138" t="str">
        <f t="shared" si="26"/>
        <v/>
      </c>
      <c r="V167" s="219" t="str">
        <f t="shared" si="22"/>
        <v/>
      </c>
      <c r="W167" s="220" t="e">
        <f t="shared" si="32"/>
        <v>#VALUE!</v>
      </c>
    </row>
    <row r="168" spans="1:23" x14ac:dyDescent="0.25">
      <c r="A168" s="162"/>
      <c r="B168" s="154" t="str">
        <f t="shared" si="27"/>
        <v/>
      </c>
      <c r="C168" s="499" t="str">
        <f t="shared" si="28"/>
        <v/>
      </c>
      <c r="D168" s="276"/>
      <c r="E168" s="716" t="str">
        <f>IFERROR(VLOOKUP($D168,LISTA!A145:J8395,4,0),"")</f>
        <v/>
      </c>
      <c r="F168" s="716"/>
      <c r="G168" s="716" t="str">
        <f>IFERROR(VLOOKUP($D168,LISTA!A144:J8394,5,0),"")</f>
        <v/>
      </c>
      <c r="H168" s="716"/>
      <c r="I168" s="157"/>
      <c r="J168" s="144" t="str">
        <f>IFERROR(VLOOKUP($D168,LISTA!A109:J8359,7,0),"")</f>
        <v/>
      </c>
      <c r="K168" s="144" t="str">
        <f>IFERROR(VLOOKUP($D168,LISTA!A109:J8359,8,0),"")</f>
        <v/>
      </c>
      <c r="L168" s="144" t="str">
        <f t="shared" si="24"/>
        <v/>
      </c>
      <c r="M168" s="227" t="str">
        <f t="shared" si="25"/>
        <v/>
      </c>
      <c r="N168" s="155" t="str">
        <f t="shared" si="17"/>
        <v/>
      </c>
      <c r="O168" s="155" t="str">
        <f t="shared" si="18"/>
        <v/>
      </c>
      <c r="P168" s="155" t="str">
        <f>IFERROR(VLOOKUP($D168,LISTA!A145:J8395,10,0),"")</f>
        <v/>
      </c>
      <c r="Q168" s="228" t="str">
        <f t="shared" si="29"/>
        <v/>
      </c>
      <c r="R168" s="285" t="str">
        <f t="shared" si="30"/>
        <v/>
      </c>
      <c r="S168" s="189" t="str">
        <f t="shared" si="31"/>
        <v/>
      </c>
      <c r="U168" s="138" t="str">
        <f t="shared" si="26"/>
        <v/>
      </c>
      <c r="V168" s="219" t="str">
        <f t="shared" si="22"/>
        <v/>
      </c>
      <c r="W168" s="220" t="e">
        <f t="shared" si="32"/>
        <v>#VALUE!</v>
      </c>
    </row>
    <row r="169" spans="1:23" x14ac:dyDescent="0.25">
      <c r="A169" s="162"/>
      <c r="B169" s="154" t="str">
        <f t="shared" si="27"/>
        <v/>
      </c>
      <c r="C169" s="499" t="str">
        <f t="shared" si="28"/>
        <v/>
      </c>
      <c r="D169" s="276"/>
      <c r="E169" s="716" t="str">
        <f>IFERROR(VLOOKUP($D169,LISTA!A146:J8396,4,0),"")</f>
        <v/>
      </c>
      <c r="F169" s="716"/>
      <c r="G169" s="716" t="str">
        <f>IFERROR(VLOOKUP($D169,LISTA!A145:J8395,5,0),"")</f>
        <v/>
      </c>
      <c r="H169" s="716"/>
      <c r="I169" s="157"/>
      <c r="J169" s="144" t="str">
        <f>IFERROR(VLOOKUP($D169,LISTA!A110:J8360,7,0),"")</f>
        <v/>
      </c>
      <c r="K169" s="144" t="str">
        <f>IFERROR(VLOOKUP($D169,LISTA!A110:J8360,8,0),"")</f>
        <v/>
      </c>
      <c r="L169" s="144" t="str">
        <f t="shared" si="24"/>
        <v/>
      </c>
      <c r="M169" s="227" t="str">
        <f t="shared" si="25"/>
        <v/>
      </c>
      <c r="N169" s="155" t="str">
        <f t="shared" si="17"/>
        <v/>
      </c>
      <c r="O169" s="155" t="str">
        <f t="shared" si="18"/>
        <v/>
      </c>
      <c r="P169" s="155" t="str">
        <f>IFERROR(VLOOKUP($D169,LISTA!A146:J8396,10,0),"")</f>
        <v/>
      </c>
      <c r="Q169" s="228" t="str">
        <f t="shared" si="29"/>
        <v/>
      </c>
      <c r="R169" s="285" t="str">
        <f t="shared" si="30"/>
        <v/>
      </c>
      <c r="S169" s="189" t="str">
        <f t="shared" si="31"/>
        <v/>
      </c>
      <c r="U169" s="138" t="str">
        <f t="shared" si="26"/>
        <v/>
      </c>
      <c r="V169" s="219" t="str">
        <f t="shared" si="22"/>
        <v/>
      </c>
      <c r="W169" s="220" t="e">
        <f t="shared" si="32"/>
        <v>#VALUE!</v>
      </c>
    </row>
    <row r="170" spans="1:23" x14ac:dyDescent="0.25">
      <c r="A170" s="162"/>
      <c r="B170" s="154" t="str">
        <f t="shared" si="27"/>
        <v/>
      </c>
      <c r="C170" s="499" t="str">
        <f t="shared" si="28"/>
        <v/>
      </c>
      <c r="D170" s="276"/>
      <c r="E170" s="716" t="str">
        <f>IFERROR(VLOOKUP($D170,LISTA!A147:J8397,4,0),"")</f>
        <v/>
      </c>
      <c r="F170" s="716"/>
      <c r="G170" s="716" t="str">
        <f>IFERROR(VLOOKUP($D170,LISTA!A146:J8396,5,0),"")</f>
        <v/>
      </c>
      <c r="H170" s="716"/>
      <c r="I170" s="157"/>
      <c r="J170" s="144" t="str">
        <f>IFERROR(VLOOKUP($D170,LISTA!A111:J8361,7,0),"")</f>
        <v/>
      </c>
      <c r="K170" s="144" t="str">
        <f>IFERROR(VLOOKUP($D170,LISTA!A111:J8361,8,0),"")</f>
        <v/>
      </c>
      <c r="L170" s="144" t="str">
        <f t="shared" si="24"/>
        <v/>
      </c>
      <c r="M170" s="227" t="str">
        <f t="shared" si="25"/>
        <v/>
      </c>
      <c r="N170" s="155" t="str">
        <f t="shared" si="17"/>
        <v/>
      </c>
      <c r="O170" s="155" t="str">
        <f t="shared" si="18"/>
        <v/>
      </c>
      <c r="P170" s="155" t="str">
        <f>IFERROR(VLOOKUP($D170,LISTA!A147:J8397,10,0),"")</f>
        <v/>
      </c>
      <c r="Q170" s="228" t="str">
        <f t="shared" si="29"/>
        <v/>
      </c>
      <c r="R170" s="285" t="str">
        <f t="shared" si="30"/>
        <v/>
      </c>
      <c r="S170" s="189" t="str">
        <f t="shared" si="31"/>
        <v/>
      </c>
      <c r="U170" s="138" t="str">
        <f t="shared" si="26"/>
        <v/>
      </c>
      <c r="V170" s="219" t="str">
        <f t="shared" si="22"/>
        <v/>
      </c>
      <c r="W170" s="220" t="e">
        <f t="shared" si="32"/>
        <v>#VALUE!</v>
      </c>
    </row>
    <row r="171" spans="1:23" x14ac:dyDescent="0.25">
      <c r="A171" s="162"/>
      <c r="B171" s="154" t="str">
        <f t="shared" si="27"/>
        <v/>
      </c>
      <c r="C171" s="499" t="str">
        <f t="shared" si="28"/>
        <v/>
      </c>
      <c r="D171" s="276"/>
      <c r="E171" s="716" t="str">
        <f>IFERROR(VLOOKUP($D171,LISTA!A148:J8398,4,0),"")</f>
        <v/>
      </c>
      <c r="F171" s="716"/>
      <c r="G171" s="716" t="str">
        <f>IFERROR(VLOOKUP($D171,LISTA!A147:J8397,5,0),"")</f>
        <v/>
      </c>
      <c r="H171" s="716"/>
      <c r="I171" s="157"/>
      <c r="J171" s="144" t="str">
        <f>IFERROR(VLOOKUP($D171,LISTA!A112:J8362,7,0),"")</f>
        <v/>
      </c>
      <c r="K171" s="144" t="str">
        <f>IFERROR(VLOOKUP($D171,LISTA!A112:J8362,8,0),"")</f>
        <v/>
      </c>
      <c r="L171" s="144" t="str">
        <f t="shared" si="24"/>
        <v/>
      </c>
      <c r="M171" s="227" t="str">
        <f t="shared" si="25"/>
        <v/>
      </c>
      <c r="N171" s="155" t="str">
        <f t="shared" si="17"/>
        <v/>
      </c>
      <c r="O171" s="155" t="str">
        <f t="shared" si="18"/>
        <v/>
      </c>
      <c r="P171" s="155" t="str">
        <f>IFERROR(VLOOKUP($D171,LISTA!A148:J8398,10,0),"")</f>
        <v/>
      </c>
      <c r="Q171" s="228" t="str">
        <f t="shared" si="29"/>
        <v/>
      </c>
      <c r="R171" s="285" t="str">
        <f t="shared" si="30"/>
        <v/>
      </c>
      <c r="S171" s="189" t="str">
        <f t="shared" si="31"/>
        <v/>
      </c>
      <c r="U171" s="138" t="str">
        <f t="shared" si="26"/>
        <v/>
      </c>
      <c r="V171" s="219" t="str">
        <f t="shared" si="22"/>
        <v/>
      </c>
      <c r="W171" s="220" t="e">
        <f t="shared" si="32"/>
        <v>#VALUE!</v>
      </c>
    </row>
    <row r="172" spans="1:23" x14ac:dyDescent="0.25">
      <c r="A172" s="162"/>
      <c r="B172" s="154" t="str">
        <f t="shared" si="27"/>
        <v/>
      </c>
      <c r="C172" s="499" t="str">
        <f t="shared" si="28"/>
        <v/>
      </c>
      <c r="D172" s="276"/>
      <c r="E172" s="716" t="str">
        <f>IFERROR(VLOOKUP($D172,LISTA!A149:J8399,4,0),"")</f>
        <v/>
      </c>
      <c r="F172" s="716"/>
      <c r="G172" s="716" t="str">
        <f>IFERROR(VLOOKUP($D172,LISTA!A148:J8398,5,0),"")</f>
        <v/>
      </c>
      <c r="H172" s="716"/>
      <c r="I172" s="157"/>
      <c r="J172" s="144" t="str">
        <f>IFERROR(VLOOKUP($D172,LISTA!A113:J8363,7,0),"")</f>
        <v/>
      </c>
      <c r="K172" s="144" t="str">
        <f>IFERROR(VLOOKUP($D172,LISTA!A113:J8363,8,0),"")</f>
        <v/>
      </c>
      <c r="L172" s="144" t="str">
        <f t="shared" si="24"/>
        <v/>
      </c>
      <c r="M172" s="227" t="str">
        <f t="shared" si="25"/>
        <v/>
      </c>
      <c r="N172" s="155" t="str">
        <f t="shared" si="17"/>
        <v/>
      </c>
      <c r="O172" s="155" t="str">
        <f t="shared" si="18"/>
        <v/>
      </c>
      <c r="P172" s="155" t="str">
        <f>IFERROR(VLOOKUP($D172,LISTA!A149:J8399,10,0),"")</f>
        <v/>
      </c>
      <c r="Q172" s="228" t="str">
        <f t="shared" si="29"/>
        <v/>
      </c>
      <c r="R172" s="285" t="str">
        <f t="shared" si="30"/>
        <v/>
      </c>
      <c r="S172" s="189" t="str">
        <f t="shared" si="31"/>
        <v/>
      </c>
      <c r="U172" s="138" t="str">
        <f t="shared" si="26"/>
        <v/>
      </c>
      <c r="V172" s="219" t="str">
        <f t="shared" si="22"/>
        <v/>
      </c>
      <c r="W172" s="220" t="e">
        <f t="shared" si="32"/>
        <v>#VALUE!</v>
      </c>
    </row>
    <row r="173" spans="1:23" x14ac:dyDescent="0.25">
      <c r="A173" s="162"/>
      <c r="B173" s="154" t="str">
        <f t="shared" si="27"/>
        <v/>
      </c>
      <c r="C173" s="499" t="str">
        <f t="shared" si="28"/>
        <v/>
      </c>
      <c r="D173" s="276"/>
      <c r="E173" s="716" t="str">
        <f>IFERROR(VLOOKUP($D173,LISTA!A150:J8400,4,0),"")</f>
        <v/>
      </c>
      <c r="F173" s="716"/>
      <c r="G173" s="716" t="str">
        <f>IFERROR(VLOOKUP($D173,LISTA!A149:J8399,5,0),"")</f>
        <v/>
      </c>
      <c r="H173" s="716"/>
      <c r="I173" s="157"/>
      <c r="J173" s="144" t="str">
        <f>IFERROR(VLOOKUP($D173,LISTA!A114:J8364,7,0),"")</f>
        <v/>
      </c>
      <c r="K173" s="144" t="str">
        <f>IFERROR(VLOOKUP($D173,LISTA!A114:J8364,8,0),"")</f>
        <v/>
      </c>
      <c r="L173" s="144" t="str">
        <f t="shared" si="24"/>
        <v/>
      </c>
      <c r="M173" s="227" t="str">
        <f t="shared" si="25"/>
        <v/>
      </c>
      <c r="N173" s="155" t="str">
        <f t="shared" si="17"/>
        <v/>
      </c>
      <c r="O173" s="155" t="str">
        <f t="shared" si="18"/>
        <v/>
      </c>
      <c r="P173" s="155" t="str">
        <f>IFERROR(VLOOKUP($D173,LISTA!A150:J8400,10,0),"")</f>
        <v/>
      </c>
      <c r="Q173" s="228" t="str">
        <f t="shared" si="29"/>
        <v/>
      </c>
      <c r="R173" s="285" t="str">
        <f t="shared" si="30"/>
        <v/>
      </c>
      <c r="S173" s="189" t="str">
        <f t="shared" si="31"/>
        <v/>
      </c>
      <c r="U173" s="138" t="str">
        <f t="shared" si="26"/>
        <v/>
      </c>
      <c r="V173" s="219" t="str">
        <f t="shared" si="22"/>
        <v/>
      </c>
      <c r="W173" s="220" t="e">
        <f t="shared" si="32"/>
        <v>#VALUE!</v>
      </c>
    </row>
    <row r="174" spans="1:23" x14ac:dyDescent="0.25">
      <c r="A174" s="162"/>
      <c r="B174" s="154" t="str">
        <f t="shared" si="27"/>
        <v/>
      </c>
      <c r="C174" s="499" t="str">
        <f t="shared" si="28"/>
        <v/>
      </c>
      <c r="D174" s="276"/>
      <c r="E174" s="716" t="str">
        <f>IFERROR(VLOOKUP($D174,LISTA!A151:J8401,4,0),"")</f>
        <v/>
      </c>
      <c r="F174" s="716"/>
      <c r="G174" s="716" t="str">
        <f>IFERROR(VLOOKUP($D174,LISTA!A150:J8400,5,0),"")</f>
        <v/>
      </c>
      <c r="H174" s="716"/>
      <c r="I174" s="157"/>
      <c r="J174" s="144" t="str">
        <f>IFERROR(VLOOKUP($D174,LISTA!A115:J8365,7,0),"")</f>
        <v/>
      </c>
      <c r="K174" s="144" t="str">
        <f>IFERROR(VLOOKUP($D174,LISTA!A115:J8365,8,0),"")</f>
        <v/>
      </c>
      <c r="L174" s="144" t="str">
        <f t="shared" si="24"/>
        <v/>
      </c>
      <c r="M174" s="227" t="str">
        <f t="shared" si="25"/>
        <v/>
      </c>
      <c r="N174" s="155" t="str">
        <f t="shared" si="17"/>
        <v/>
      </c>
      <c r="O174" s="155" t="str">
        <f t="shared" si="18"/>
        <v/>
      </c>
      <c r="P174" s="155" t="str">
        <f>IFERROR(VLOOKUP($D174,LISTA!A151:J8401,10,0),"")</f>
        <v/>
      </c>
      <c r="Q174" s="228" t="str">
        <f t="shared" si="29"/>
        <v/>
      </c>
      <c r="R174" s="285" t="str">
        <f t="shared" si="30"/>
        <v/>
      </c>
      <c r="S174" s="189" t="str">
        <f t="shared" si="31"/>
        <v/>
      </c>
      <c r="U174" s="138" t="str">
        <f t="shared" si="26"/>
        <v/>
      </c>
      <c r="V174" s="219" t="str">
        <f t="shared" si="22"/>
        <v/>
      </c>
      <c r="W174" s="220" t="e">
        <f t="shared" si="32"/>
        <v>#VALUE!</v>
      </c>
    </row>
    <row r="175" spans="1:23" x14ac:dyDescent="0.25">
      <c r="A175" s="162"/>
      <c r="B175" s="154" t="str">
        <f t="shared" si="27"/>
        <v/>
      </c>
      <c r="C175" s="499" t="str">
        <f t="shared" si="28"/>
        <v/>
      </c>
      <c r="D175" s="276"/>
      <c r="E175" s="716" t="str">
        <f>IFERROR(VLOOKUP($D175,LISTA!A152:J8402,4,0),"")</f>
        <v/>
      </c>
      <c r="F175" s="716"/>
      <c r="G175" s="716" t="str">
        <f>IFERROR(VLOOKUP($D175,LISTA!A151:J8401,5,0),"")</f>
        <v/>
      </c>
      <c r="H175" s="716"/>
      <c r="I175" s="157"/>
      <c r="J175" s="144" t="str">
        <f>IFERROR(VLOOKUP($D175,LISTA!A116:J8366,7,0),"")</f>
        <v/>
      </c>
      <c r="K175" s="144" t="str">
        <f>IFERROR(VLOOKUP($D175,LISTA!A116:J8366,8,0),"")</f>
        <v/>
      </c>
      <c r="L175" s="144" t="str">
        <f t="shared" si="24"/>
        <v/>
      </c>
      <c r="M175" s="227" t="str">
        <f t="shared" si="25"/>
        <v/>
      </c>
      <c r="N175" s="155" t="str">
        <f t="shared" si="17"/>
        <v/>
      </c>
      <c r="O175" s="155" t="str">
        <f t="shared" si="18"/>
        <v/>
      </c>
      <c r="P175" s="155" t="str">
        <f>IFERROR(VLOOKUP($D175,LISTA!A152:J8402,10,0),"")</f>
        <v/>
      </c>
      <c r="Q175" s="228" t="str">
        <f t="shared" si="29"/>
        <v/>
      </c>
      <c r="R175" s="285" t="str">
        <f t="shared" si="30"/>
        <v/>
      </c>
      <c r="S175" s="189" t="str">
        <f t="shared" si="31"/>
        <v/>
      </c>
      <c r="U175" s="138" t="str">
        <f t="shared" si="26"/>
        <v/>
      </c>
      <c r="V175" s="219" t="str">
        <f t="shared" si="22"/>
        <v/>
      </c>
      <c r="W175" s="220" t="e">
        <f t="shared" si="32"/>
        <v>#VALUE!</v>
      </c>
    </row>
    <row r="176" spans="1:23" x14ac:dyDescent="0.25">
      <c r="A176" s="162"/>
      <c r="B176" s="154" t="str">
        <f t="shared" si="27"/>
        <v/>
      </c>
      <c r="C176" s="499" t="str">
        <f t="shared" si="28"/>
        <v/>
      </c>
      <c r="D176" s="276"/>
      <c r="E176" s="716" t="str">
        <f>IFERROR(VLOOKUP($D176,LISTA!A153:J8403,4,0),"")</f>
        <v/>
      </c>
      <c r="F176" s="716"/>
      <c r="G176" s="716" t="str">
        <f>IFERROR(VLOOKUP($D176,LISTA!A152:J8402,5,0),"")</f>
        <v/>
      </c>
      <c r="H176" s="716"/>
      <c r="I176" s="157"/>
      <c r="J176" s="144" t="str">
        <f>IFERROR(VLOOKUP($D176,LISTA!A117:J8367,7,0),"")</f>
        <v/>
      </c>
      <c r="K176" s="144" t="str">
        <f>IFERROR(VLOOKUP($D176,LISTA!A117:J8367,8,0),"")</f>
        <v/>
      </c>
      <c r="L176" s="144" t="str">
        <f t="shared" si="24"/>
        <v/>
      </c>
      <c r="M176" s="227" t="str">
        <f t="shared" si="25"/>
        <v/>
      </c>
      <c r="N176" s="155" t="str">
        <f t="shared" si="17"/>
        <v/>
      </c>
      <c r="O176" s="155" t="str">
        <f t="shared" si="18"/>
        <v/>
      </c>
      <c r="P176" s="155" t="str">
        <f>IFERROR(VLOOKUP($D176,LISTA!A153:J8403,10,0),"")</f>
        <v/>
      </c>
      <c r="Q176" s="228" t="str">
        <f t="shared" si="29"/>
        <v/>
      </c>
      <c r="R176" s="285" t="str">
        <f t="shared" si="30"/>
        <v/>
      </c>
      <c r="S176" s="189" t="str">
        <f t="shared" si="31"/>
        <v/>
      </c>
      <c r="U176" s="138" t="str">
        <f t="shared" si="26"/>
        <v/>
      </c>
      <c r="V176" s="219" t="str">
        <f t="shared" si="22"/>
        <v/>
      </c>
      <c r="W176" s="220" t="e">
        <f t="shared" si="32"/>
        <v>#VALUE!</v>
      </c>
    </row>
    <row r="177" spans="1:23" x14ac:dyDescent="0.25">
      <c r="A177" s="162"/>
      <c r="B177" s="154" t="str">
        <f t="shared" si="27"/>
        <v/>
      </c>
      <c r="C177" s="499" t="str">
        <f t="shared" si="28"/>
        <v/>
      </c>
      <c r="D177" s="276"/>
      <c r="E177" s="716" t="str">
        <f>IFERROR(VLOOKUP($D177,LISTA!A154:J8404,4,0),"")</f>
        <v/>
      </c>
      <c r="F177" s="716"/>
      <c r="G177" s="716" t="str">
        <f>IFERROR(VLOOKUP($D177,LISTA!A153:J8403,5,0),"")</f>
        <v/>
      </c>
      <c r="H177" s="716"/>
      <c r="I177" s="157"/>
      <c r="J177" s="144" t="str">
        <f>IFERROR(VLOOKUP($D177,LISTA!A118:J8368,7,0),"")</f>
        <v/>
      </c>
      <c r="K177" s="144" t="str">
        <f>IFERROR(VLOOKUP($D177,LISTA!A118:J8368,8,0),"")</f>
        <v/>
      </c>
      <c r="L177" s="144" t="str">
        <f t="shared" si="24"/>
        <v/>
      </c>
      <c r="M177" s="227" t="str">
        <f t="shared" si="25"/>
        <v/>
      </c>
      <c r="N177" s="155" t="str">
        <f t="shared" si="17"/>
        <v/>
      </c>
      <c r="O177" s="155" t="str">
        <f t="shared" si="18"/>
        <v/>
      </c>
      <c r="P177" s="155" t="str">
        <f>IFERROR(VLOOKUP($D177,LISTA!A154:J8404,10,0),"")</f>
        <v/>
      </c>
      <c r="Q177" s="228" t="str">
        <f t="shared" si="29"/>
        <v/>
      </c>
      <c r="R177" s="285" t="str">
        <f t="shared" si="30"/>
        <v/>
      </c>
      <c r="S177" s="189" t="str">
        <f t="shared" si="31"/>
        <v/>
      </c>
      <c r="U177" s="138" t="str">
        <f t="shared" si="26"/>
        <v/>
      </c>
      <c r="V177" s="219" t="str">
        <f t="shared" si="22"/>
        <v/>
      </c>
      <c r="W177" s="220" t="e">
        <f t="shared" si="32"/>
        <v>#VALUE!</v>
      </c>
    </row>
    <row r="178" spans="1:23" x14ac:dyDescent="0.25">
      <c r="A178" s="162"/>
      <c r="B178" s="154" t="str">
        <f t="shared" si="27"/>
        <v/>
      </c>
      <c r="C178" s="499" t="str">
        <f t="shared" si="28"/>
        <v/>
      </c>
      <c r="D178" s="276"/>
      <c r="E178" s="716" t="str">
        <f>IFERROR(VLOOKUP($D178,LISTA!A155:J8405,4,0),"")</f>
        <v/>
      </c>
      <c r="F178" s="716"/>
      <c r="G178" s="716" t="str">
        <f>IFERROR(VLOOKUP($D178,LISTA!A154:J8404,5,0),"")</f>
        <v/>
      </c>
      <c r="H178" s="716"/>
      <c r="I178" s="157"/>
      <c r="J178" s="144" t="str">
        <f>IFERROR(VLOOKUP($D178,LISTA!A119:J8369,7,0),"")</f>
        <v/>
      </c>
      <c r="K178" s="144" t="str">
        <f>IFERROR(VLOOKUP($D178,LISTA!A119:J8369,8,0),"")</f>
        <v/>
      </c>
      <c r="L178" s="144" t="str">
        <f t="shared" si="24"/>
        <v/>
      </c>
      <c r="M178" s="227" t="str">
        <f t="shared" si="25"/>
        <v/>
      </c>
      <c r="N178" s="155" t="str">
        <f t="shared" si="17"/>
        <v/>
      </c>
      <c r="O178" s="155" t="str">
        <f t="shared" si="18"/>
        <v/>
      </c>
      <c r="P178" s="155" t="str">
        <f>IFERROR(VLOOKUP($D178,LISTA!A155:J8405,10,0),"")</f>
        <v/>
      </c>
      <c r="Q178" s="228" t="str">
        <f t="shared" si="29"/>
        <v/>
      </c>
      <c r="R178" s="285" t="str">
        <f t="shared" si="30"/>
        <v/>
      </c>
      <c r="S178" s="189" t="str">
        <f t="shared" si="31"/>
        <v/>
      </c>
      <c r="U178" s="138" t="str">
        <f t="shared" si="26"/>
        <v/>
      </c>
      <c r="V178" s="219" t="str">
        <f t="shared" si="22"/>
        <v/>
      </c>
      <c r="W178" s="220" t="e">
        <f t="shared" si="32"/>
        <v>#VALUE!</v>
      </c>
    </row>
    <row r="179" spans="1:23" x14ac:dyDescent="0.25">
      <c r="A179" s="162"/>
      <c r="B179" s="154" t="str">
        <f t="shared" si="27"/>
        <v/>
      </c>
      <c r="C179" s="499" t="str">
        <f t="shared" si="28"/>
        <v/>
      </c>
      <c r="D179" s="276"/>
      <c r="E179" s="716" t="str">
        <f>IFERROR(VLOOKUP($D179,LISTA!A156:J8406,4,0),"")</f>
        <v/>
      </c>
      <c r="F179" s="716"/>
      <c r="G179" s="716" t="str">
        <f>IFERROR(VLOOKUP($D179,LISTA!A155:J8405,5,0),"")</f>
        <v/>
      </c>
      <c r="H179" s="716"/>
      <c r="I179" s="157"/>
      <c r="J179" s="144" t="str">
        <f>IFERROR(VLOOKUP($D179,LISTA!A120:J8370,7,0),"")</f>
        <v/>
      </c>
      <c r="K179" s="144" t="str">
        <f>IFERROR(VLOOKUP($D179,LISTA!A120:J8370,8,0),"")</f>
        <v/>
      </c>
      <c r="L179" s="144" t="str">
        <f t="shared" si="24"/>
        <v/>
      </c>
      <c r="M179" s="227" t="str">
        <f t="shared" si="25"/>
        <v/>
      </c>
      <c r="N179" s="155" t="str">
        <f t="shared" si="17"/>
        <v/>
      </c>
      <c r="O179" s="155" t="str">
        <f t="shared" si="18"/>
        <v/>
      </c>
      <c r="P179" s="155" t="str">
        <f>IFERROR(VLOOKUP($D179,LISTA!A156:J8406,10,0),"")</f>
        <v/>
      </c>
      <c r="Q179" s="228" t="str">
        <f t="shared" si="29"/>
        <v/>
      </c>
      <c r="R179" s="285" t="str">
        <f t="shared" si="30"/>
        <v/>
      </c>
      <c r="S179" s="189" t="str">
        <f t="shared" si="31"/>
        <v/>
      </c>
      <c r="U179" s="138" t="str">
        <f t="shared" si="26"/>
        <v/>
      </c>
      <c r="V179" s="219" t="str">
        <f t="shared" si="22"/>
        <v/>
      </c>
      <c r="W179" s="220" t="e">
        <f t="shared" si="32"/>
        <v>#VALUE!</v>
      </c>
    </row>
    <row r="180" spans="1:23" x14ac:dyDescent="0.25">
      <c r="A180" s="162"/>
      <c r="B180" s="154" t="str">
        <f t="shared" si="27"/>
        <v/>
      </c>
      <c r="C180" s="499" t="str">
        <f t="shared" si="28"/>
        <v/>
      </c>
      <c r="D180" s="276"/>
      <c r="E180" s="716" t="str">
        <f>IFERROR(VLOOKUP($D180,LISTA!A157:J8407,4,0),"")</f>
        <v/>
      </c>
      <c r="F180" s="716"/>
      <c r="G180" s="716" t="str">
        <f>IFERROR(VLOOKUP($D180,LISTA!A156:J8406,5,0),"")</f>
        <v/>
      </c>
      <c r="H180" s="716"/>
      <c r="I180" s="157"/>
      <c r="J180" s="144" t="str">
        <f>IFERROR(VLOOKUP($D180,LISTA!A121:J8371,7,0),"")</f>
        <v/>
      </c>
      <c r="K180" s="144" t="str">
        <f>IFERROR(VLOOKUP($D180,LISTA!A121:J8371,8,0),"")</f>
        <v/>
      </c>
      <c r="L180" s="144" t="str">
        <f t="shared" si="24"/>
        <v/>
      </c>
      <c r="M180" s="227" t="str">
        <f t="shared" si="25"/>
        <v/>
      </c>
      <c r="N180" s="155" t="str">
        <f t="shared" si="17"/>
        <v/>
      </c>
      <c r="O180" s="155" t="str">
        <f t="shared" si="18"/>
        <v/>
      </c>
      <c r="P180" s="155" t="str">
        <f>IFERROR(VLOOKUP($D180,LISTA!A157:J8407,10,0),"")</f>
        <v/>
      </c>
      <c r="Q180" s="228" t="str">
        <f t="shared" si="29"/>
        <v/>
      </c>
      <c r="R180" s="285" t="str">
        <f t="shared" si="30"/>
        <v/>
      </c>
      <c r="S180" s="189" t="str">
        <f t="shared" si="31"/>
        <v/>
      </c>
      <c r="U180" s="138" t="str">
        <f t="shared" si="26"/>
        <v/>
      </c>
      <c r="V180" s="219" t="str">
        <f t="shared" si="22"/>
        <v/>
      </c>
      <c r="W180" s="220" t="e">
        <f t="shared" si="32"/>
        <v>#VALUE!</v>
      </c>
    </row>
    <row r="181" spans="1:23" x14ac:dyDescent="0.25">
      <c r="A181" s="162"/>
      <c r="B181" s="154" t="str">
        <f t="shared" si="27"/>
        <v/>
      </c>
      <c r="C181" s="499" t="str">
        <f t="shared" si="28"/>
        <v/>
      </c>
      <c r="D181" s="276"/>
      <c r="E181" s="716" t="str">
        <f>IFERROR(VLOOKUP($D181,LISTA!A158:J8408,4,0),"")</f>
        <v/>
      </c>
      <c r="F181" s="716"/>
      <c r="G181" s="716" t="str">
        <f>IFERROR(VLOOKUP($D181,LISTA!A157:J8407,5,0),"")</f>
        <v/>
      </c>
      <c r="H181" s="716"/>
      <c r="I181" s="157"/>
      <c r="J181" s="144" t="str">
        <f>IFERROR(VLOOKUP($D181,LISTA!A122:J8372,7,0),"")</f>
        <v/>
      </c>
      <c r="K181" s="144" t="str">
        <f>IFERROR(VLOOKUP($D181,LISTA!A122:J8372,8,0),"")</f>
        <v/>
      </c>
      <c r="L181" s="144" t="str">
        <f t="shared" si="24"/>
        <v/>
      </c>
      <c r="M181" s="227" t="str">
        <f t="shared" si="25"/>
        <v/>
      </c>
      <c r="N181" s="155" t="str">
        <f t="shared" si="17"/>
        <v/>
      </c>
      <c r="O181" s="155" t="str">
        <f t="shared" si="18"/>
        <v/>
      </c>
      <c r="P181" s="155" t="str">
        <f>IFERROR(VLOOKUP($D181,LISTA!A158:J8408,10,0),"")</f>
        <v/>
      </c>
      <c r="Q181" s="228" t="str">
        <f t="shared" si="29"/>
        <v/>
      </c>
      <c r="R181" s="285" t="str">
        <f t="shared" si="30"/>
        <v/>
      </c>
      <c r="S181" s="189" t="str">
        <f t="shared" si="31"/>
        <v/>
      </c>
      <c r="U181" s="138" t="str">
        <f t="shared" si="26"/>
        <v/>
      </c>
      <c r="V181" s="219" t="str">
        <f t="shared" si="22"/>
        <v/>
      </c>
      <c r="W181" s="220" t="e">
        <f t="shared" si="32"/>
        <v>#VALUE!</v>
      </c>
    </row>
    <row r="182" spans="1:23" x14ac:dyDescent="0.25">
      <c r="A182" s="162"/>
      <c r="B182" s="154" t="str">
        <f t="shared" si="27"/>
        <v/>
      </c>
      <c r="C182" s="499" t="str">
        <f t="shared" si="28"/>
        <v/>
      </c>
      <c r="D182" s="276"/>
      <c r="E182" s="716" t="str">
        <f>IFERROR(VLOOKUP($D182,LISTA!A159:J8409,4,0),"")</f>
        <v/>
      </c>
      <c r="F182" s="716"/>
      <c r="G182" s="716" t="str">
        <f>IFERROR(VLOOKUP($D182,LISTA!A158:J8408,5,0),"")</f>
        <v/>
      </c>
      <c r="H182" s="716"/>
      <c r="I182" s="157"/>
      <c r="J182" s="144" t="str">
        <f>IFERROR(VLOOKUP($D182,LISTA!A123:J8373,7,0),"")</f>
        <v/>
      </c>
      <c r="K182" s="144" t="str">
        <f>IFERROR(VLOOKUP($D182,LISTA!A123:J8373,8,0),"")</f>
        <v/>
      </c>
      <c r="L182" s="144" t="str">
        <f t="shared" si="24"/>
        <v/>
      </c>
      <c r="M182" s="227" t="str">
        <f t="shared" si="25"/>
        <v/>
      </c>
      <c r="N182" s="155" t="str">
        <f t="shared" si="17"/>
        <v/>
      </c>
      <c r="O182" s="155" t="str">
        <f t="shared" si="18"/>
        <v/>
      </c>
      <c r="P182" s="155" t="str">
        <f>IFERROR(VLOOKUP($D182,LISTA!A159:J8409,10,0),"")</f>
        <v/>
      </c>
      <c r="Q182" s="228" t="str">
        <f t="shared" si="29"/>
        <v/>
      </c>
      <c r="R182" s="285" t="str">
        <f t="shared" si="30"/>
        <v/>
      </c>
      <c r="S182" s="189" t="str">
        <f t="shared" si="31"/>
        <v/>
      </c>
      <c r="U182" s="138" t="str">
        <f t="shared" si="26"/>
        <v/>
      </c>
      <c r="V182" s="219" t="str">
        <f t="shared" si="22"/>
        <v/>
      </c>
      <c r="W182" s="220" t="e">
        <f t="shared" si="32"/>
        <v>#VALUE!</v>
      </c>
    </row>
    <row r="183" spans="1:23" x14ac:dyDescent="0.25">
      <c r="A183" s="162"/>
      <c r="B183" s="154" t="str">
        <f t="shared" si="27"/>
        <v/>
      </c>
      <c r="C183" s="499" t="str">
        <f t="shared" si="28"/>
        <v/>
      </c>
      <c r="D183" s="276"/>
      <c r="E183" s="716" t="str">
        <f>IFERROR(VLOOKUP($D183,LISTA!A160:J8410,4,0),"")</f>
        <v/>
      </c>
      <c r="F183" s="716"/>
      <c r="G183" s="716" t="str">
        <f>IFERROR(VLOOKUP($D183,LISTA!A159:J8409,5,0),"")</f>
        <v/>
      </c>
      <c r="H183" s="716"/>
      <c r="I183" s="157"/>
      <c r="J183" s="144" t="str">
        <f>IFERROR(VLOOKUP($D183,LISTA!A124:J8374,7,0),"")</f>
        <v/>
      </c>
      <c r="K183" s="144" t="str">
        <f>IFERROR(VLOOKUP($D183,LISTA!A124:J8374,8,0),"")</f>
        <v/>
      </c>
      <c r="L183" s="144" t="str">
        <f t="shared" si="24"/>
        <v/>
      </c>
      <c r="M183" s="227" t="str">
        <f t="shared" si="25"/>
        <v/>
      </c>
      <c r="N183" s="155" t="str">
        <f t="shared" si="17"/>
        <v/>
      </c>
      <c r="O183" s="155" t="str">
        <f t="shared" si="18"/>
        <v/>
      </c>
      <c r="P183" s="155" t="str">
        <f>IFERROR(VLOOKUP($D183,LISTA!A160:J8410,10,0),"")</f>
        <v/>
      </c>
      <c r="Q183" s="228" t="str">
        <f t="shared" si="29"/>
        <v/>
      </c>
      <c r="R183" s="285" t="str">
        <f t="shared" si="30"/>
        <v/>
      </c>
      <c r="S183" s="189" t="str">
        <f t="shared" si="31"/>
        <v/>
      </c>
      <c r="U183" s="138" t="str">
        <f t="shared" si="26"/>
        <v/>
      </c>
      <c r="V183" s="219" t="str">
        <f t="shared" si="22"/>
        <v/>
      </c>
      <c r="W183" s="220" t="e">
        <f t="shared" si="32"/>
        <v>#VALUE!</v>
      </c>
    </row>
    <row r="184" spans="1:23" x14ac:dyDescent="0.25">
      <c r="A184" s="162"/>
      <c r="B184" s="154" t="str">
        <f t="shared" si="27"/>
        <v/>
      </c>
      <c r="C184" s="499" t="str">
        <f t="shared" si="28"/>
        <v/>
      </c>
      <c r="D184" s="276"/>
      <c r="E184" s="716" t="str">
        <f>IFERROR(VLOOKUP($D184,LISTA!A161:J8411,4,0),"")</f>
        <v/>
      </c>
      <c r="F184" s="716"/>
      <c r="G184" s="716" t="str">
        <f>IFERROR(VLOOKUP($D184,LISTA!A160:J8410,5,0),"")</f>
        <v/>
      </c>
      <c r="H184" s="716"/>
      <c r="I184" s="157"/>
      <c r="J184" s="144" t="str">
        <f>IFERROR(VLOOKUP($D184,LISTA!A125:J8375,7,0),"")</f>
        <v/>
      </c>
      <c r="K184" s="144" t="str">
        <f>IFERROR(VLOOKUP($D184,LISTA!A125:J8375,8,0),"")</f>
        <v/>
      </c>
      <c r="L184" s="144" t="str">
        <f t="shared" si="24"/>
        <v/>
      </c>
      <c r="M184" s="227" t="str">
        <f t="shared" si="25"/>
        <v/>
      </c>
      <c r="N184" s="155" t="str">
        <f t="shared" si="17"/>
        <v/>
      </c>
      <c r="O184" s="155" t="str">
        <f t="shared" si="18"/>
        <v/>
      </c>
      <c r="P184" s="155" t="str">
        <f>IFERROR(VLOOKUP($D184,LISTA!A161:J8411,10,0),"")</f>
        <v/>
      </c>
      <c r="Q184" s="228" t="str">
        <f t="shared" si="29"/>
        <v/>
      </c>
      <c r="R184" s="285" t="str">
        <f t="shared" si="30"/>
        <v/>
      </c>
      <c r="S184" s="189" t="str">
        <f t="shared" si="31"/>
        <v/>
      </c>
      <c r="U184" s="138" t="str">
        <f t="shared" si="26"/>
        <v/>
      </c>
      <c r="V184" s="219" t="str">
        <f t="shared" si="22"/>
        <v/>
      </c>
      <c r="W184" s="220" t="e">
        <f t="shared" si="32"/>
        <v>#VALUE!</v>
      </c>
    </row>
    <row r="185" spans="1:23" x14ac:dyDescent="0.25">
      <c r="A185" s="162"/>
      <c r="B185" s="154" t="str">
        <f t="shared" si="27"/>
        <v/>
      </c>
      <c r="C185" s="499" t="str">
        <f t="shared" si="28"/>
        <v/>
      </c>
      <c r="D185" s="276"/>
      <c r="E185" s="716" t="str">
        <f>IFERROR(VLOOKUP($D185,LISTA!A162:J8412,4,0),"")</f>
        <v/>
      </c>
      <c r="F185" s="716"/>
      <c r="G185" s="716" t="str">
        <f>IFERROR(VLOOKUP($D185,LISTA!A161:J8411,5,0),"")</f>
        <v/>
      </c>
      <c r="H185" s="716"/>
      <c r="I185" s="157"/>
      <c r="J185" s="144" t="str">
        <f>IFERROR(VLOOKUP($D185,LISTA!A126:J8376,7,0),"")</f>
        <v/>
      </c>
      <c r="K185" s="144" t="str">
        <f>IFERROR(VLOOKUP($D185,LISTA!A126:J8376,8,0),"")</f>
        <v/>
      </c>
      <c r="L185" s="144" t="str">
        <f t="shared" si="24"/>
        <v/>
      </c>
      <c r="M185" s="227" t="str">
        <f t="shared" si="25"/>
        <v/>
      </c>
      <c r="N185" s="155" t="str">
        <f t="shared" si="17"/>
        <v/>
      </c>
      <c r="O185" s="155" t="str">
        <f t="shared" si="18"/>
        <v/>
      </c>
      <c r="P185" s="155" t="str">
        <f>IFERROR(VLOOKUP($D185,LISTA!A162:J8412,10,0),"")</f>
        <v/>
      </c>
      <c r="Q185" s="228" t="str">
        <f t="shared" si="29"/>
        <v/>
      </c>
      <c r="R185" s="285" t="str">
        <f t="shared" si="30"/>
        <v/>
      </c>
      <c r="S185" s="189" t="str">
        <f t="shared" si="31"/>
        <v/>
      </c>
      <c r="U185" s="138" t="str">
        <f t="shared" si="26"/>
        <v/>
      </c>
      <c r="V185" s="219" t="str">
        <f t="shared" si="22"/>
        <v/>
      </c>
      <c r="W185" s="220" t="e">
        <f t="shared" si="32"/>
        <v>#VALUE!</v>
      </c>
    </row>
    <row r="186" spans="1:23" x14ac:dyDescent="0.25">
      <c r="A186" s="162"/>
      <c r="B186" s="154" t="str">
        <f t="shared" si="27"/>
        <v/>
      </c>
      <c r="C186" s="499" t="str">
        <f t="shared" si="28"/>
        <v/>
      </c>
      <c r="D186" s="276"/>
      <c r="E186" s="716" t="str">
        <f>IFERROR(VLOOKUP($D186,LISTA!A163:J8413,4,0),"")</f>
        <v/>
      </c>
      <c r="F186" s="716"/>
      <c r="G186" s="716" t="str">
        <f>IFERROR(VLOOKUP($D186,LISTA!A162:J8412,5,0),"")</f>
        <v/>
      </c>
      <c r="H186" s="716"/>
      <c r="I186" s="157"/>
      <c r="J186" s="144" t="str">
        <f>IFERROR(VLOOKUP($D186,LISTA!A127:J8377,7,0),"")</f>
        <v/>
      </c>
      <c r="K186" s="144" t="str">
        <f>IFERROR(VLOOKUP($D186,LISTA!A127:J8377,8,0),"")</f>
        <v/>
      </c>
      <c r="L186" s="144" t="str">
        <f t="shared" si="24"/>
        <v/>
      </c>
      <c r="M186" s="227" t="str">
        <f t="shared" si="25"/>
        <v/>
      </c>
      <c r="N186" s="155" t="str">
        <f t="shared" si="17"/>
        <v/>
      </c>
      <c r="O186" s="155" t="str">
        <f t="shared" si="18"/>
        <v/>
      </c>
      <c r="P186" s="155" t="str">
        <f>IFERROR(VLOOKUP($D186,LISTA!A163:J8413,10,0),"")</f>
        <v/>
      </c>
      <c r="Q186" s="228" t="str">
        <f t="shared" si="29"/>
        <v/>
      </c>
      <c r="R186" s="285" t="str">
        <f t="shared" si="30"/>
        <v/>
      </c>
      <c r="S186" s="189" t="str">
        <f t="shared" si="31"/>
        <v/>
      </c>
      <c r="U186" s="138" t="str">
        <f t="shared" si="26"/>
        <v/>
      </c>
      <c r="V186" s="219" t="str">
        <f t="shared" si="22"/>
        <v/>
      </c>
      <c r="W186" s="220" t="e">
        <f t="shared" si="32"/>
        <v>#VALUE!</v>
      </c>
    </row>
    <row r="187" spans="1:23" x14ac:dyDescent="0.25">
      <c r="A187" s="162"/>
      <c r="B187" s="154" t="str">
        <f t="shared" si="27"/>
        <v/>
      </c>
      <c r="C187" s="499" t="str">
        <f t="shared" si="28"/>
        <v/>
      </c>
      <c r="D187" s="276"/>
      <c r="E187" s="716" t="str">
        <f>IFERROR(VLOOKUP($D187,LISTA!A164:J8414,4,0),"")</f>
        <v/>
      </c>
      <c r="F187" s="716"/>
      <c r="G187" s="716" t="str">
        <f>IFERROR(VLOOKUP($D187,LISTA!A163:J8413,5,0),"")</f>
        <v/>
      </c>
      <c r="H187" s="716"/>
      <c r="I187" s="157"/>
      <c r="J187" s="144" t="str">
        <f>IFERROR(VLOOKUP($D187,LISTA!A128:J8378,7,0),"")</f>
        <v/>
      </c>
      <c r="K187" s="144" t="str">
        <f>IFERROR(VLOOKUP($D187,LISTA!A128:J8378,8,0),"")</f>
        <v/>
      </c>
      <c r="L187" s="144" t="str">
        <f t="shared" si="24"/>
        <v/>
      </c>
      <c r="M187" s="227" t="str">
        <f t="shared" si="25"/>
        <v/>
      </c>
      <c r="N187" s="155" t="str">
        <f t="shared" si="17"/>
        <v/>
      </c>
      <c r="O187" s="155" t="str">
        <f t="shared" si="18"/>
        <v/>
      </c>
      <c r="P187" s="155" t="str">
        <f>IFERROR(VLOOKUP($D187,LISTA!A164:J8414,10,0),"")</f>
        <v/>
      </c>
      <c r="Q187" s="228" t="str">
        <f t="shared" si="29"/>
        <v/>
      </c>
      <c r="R187" s="285" t="str">
        <f t="shared" si="30"/>
        <v/>
      </c>
      <c r="S187" s="189" t="str">
        <f t="shared" si="31"/>
        <v/>
      </c>
      <c r="U187" s="138" t="str">
        <f t="shared" si="26"/>
        <v/>
      </c>
      <c r="V187" s="219" t="str">
        <f t="shared" si="22"/>
        <v/>
      </c>
      <c r="W187" s="220" t="e">
        <f t="shared" si="32"/>
        <v>#VALUE!</v>
      </c>
    </row>
    <row r="188" spans="1:23" x14ac:dyDescent="0.25">
      <c r="A188" s="162"/>
      <c r="B188" s="154" t="str">
        <f t="shared" si="27"/>
        <v/>
      </c>
      <c r="C188" s="499" t="str">
        <f t="shared" si="28"/>
        <v/>
      </c>
      <c r="D188" s="276"/>
      <c r="E188" s="716" t="str">
        <f>IFERROR(VLOOKUP($D188,LISTA!A165:J8415,4,0),"")</f>
        <v/>
      </c>
      <c r="F188" s="716"/>
      <c r="G188" s="716" t="str">
        <f>IFERROR(VLOOKUP($D188,LISTA!A164:J8414,5,0),"")</f>
        <v/>
      </c>
      <c r="H188" s="716"/>
      <c r="I188" s="157"/>
      <c r="J188" s="144" t="str">
        <f>IFERROR(VLOOKUP($D188,LISTA!A129:J8379,7,0),"")</f>
        <v/>
      </c>
      <c r="K188" s="144" t="str">
        <f>IFERROR(VLOOKUP($D188,LISTA!A129:J8379,8,0),"")</f>
        <v/>
      </c>
      <c r="L188" s="144" t="str">
        <f t="shared" si="24"/>
        <v/>
      </c>
      <c r="M188" s="227" t="str">
        <f t="shared" si="25"/>
        <v/>
      </c>
      <c r="N188" s="155" t="str">
        <f t="shared" si="17"/>
        <v/>
      </c>
      <c r="O188" s="155" t="str">
        <f t="shared" si="18"/>
        <v/>
      </c>
      <c r="P188" s="155" t="str">
        <f>IFERROR(VLOOKUP($D188,LISTA!A165:J8415,10,0),"")</f>
        <v/>
      </c>
      <c r="Q188" s="228" t="str">
        <f t="shared" si="29"/>
        <v/>
      </c>
      <c r="R188" s="285" t="str">
        <f t="shared" si="30"/>
        <v/>
      </c>
      <c r="S188" s="189" t="str">
        <f t="shared" si="31"/>
        <v/>
      </c>
      <c r="U188" s="138" t="str">
        <f t="shared" si="26"/>
        <v/>
      </c>
      <c r="V188" s="219" t="str">
        <f t="shared" si="22"/>
        <v/>
      </c>
      <c r="W188" s="220" t="e">
        <f t="shared" si="32"/>
        <v>#VALUE!</v>
      </c>
    </row>
    <row r="189" spans="1:23" x14ac:dyDescent="0.25">
      <c r="A189" s="162"/>
      <c r="B189" s="154" t="str">
        <f t="shared" si="27"/>
        <v/>
      </c>
      <c r="C189" s="499" t="str">
        <f t="shared" si="28"/>
        <v/>
      </c>
      <c r="D189" s="276"/>
      <c r="E189" s="716" t="str">
        <f>IFERROR(VLOOKUP($D189,LISTA!A166:J8416,4,0),"")</f>
        <v/>
      </c>
      <c r="F189" s="716"/>
      <c r="G189" s="716" t="str">
        <f>IFERROR(VLOOKUP($D189,LISTA!A165:J8415,5,0),"")</f>
        <v/>
      </c>
      <c r="H189" s="716"/>
      <c r="I189" s="157"/>
      <c r="J189" s="144" t="str">
        <f>IFERROR(VLOOKUP($D189,LISTA!A130:J8380,7,0),"")</f>
        <v/>
      </c>
      <c r="K189" s="144" t="str">
        <f>IFERROR(VLOOKUP($D189,LISTA!A130:J8380,8,0),"")</f>
        <v/>
      </c>
      <c r="L189" s="144" t="str">
        <f t="shared" si="24"/>
        <v/>
      </c>
      <c r="M189" s="227" t="str">
        <f t="shared" si="25"/>
        <v/>
      </c>
      <c r="N189" s="155" t="str">
        <f t="shared" si="17"/>
        <v/>
      </c>
      <c r="O189" s="155" t="str">
        <f t="shared" si="18"/>
        <v/>
      </c>
      <c r="P189" s="155" t="str">
        <f>IFERROR(VLOOKUP($D189,LISTA!A166:J8416,10,0),"")</f>
        <v/>
      </c>
      <c r="Q189" s="228" t="str">
        <f t="shared" si="29"/>
        <v/>
      </c>
      <c r="R189" s="285" t="str">
        <f t="shared" si="30"/>
        <v/>
      </c>
      <c r="S189" s="189" t="str">
        <f t="shared" si="31"/>
        <v/>
      </c>
      <c r="U189" s="138" t="str">
        <f t="shared" si="26"/>
        <v/>
      </c>
      <c r="V189" s="219" t="str">
        <f t="shared" si="22"/>
        <v/>
      </c>
      <c r="W189" s="220" t="e">
        <f t="shared" si="32"/>
        <v>#VALUE!</v>
      </c>
    </row>
    <row r="190" spans="1:23" x14ac:dyDescent="0.25">
      <c r="A190" s="162"/>
      <c r="B190" s="154" t="str">
        <f t="shared" si="27"/>
        <v/>
      </c>
      <c r="C190" s="499" t="str">
        <f t="shared" si="28"/>
        <v/>
      </c>
      <c r="D190" s="276"/>
      <c r="E190" s="716" t="str">
        <f>IFERROR(VLOOKUP($D190,LISTA!A167:J8417,4,0),"")</f>
        <v/>
      </c>
      <c r="F190" s="716"/>
      <c r="G190" s="716" t="str">
        <f>IFERROR(VLOOKUP($D190,LISTA!A166:J8416,5,0),"")</f>
        <v/>
      </c>
      <c r="H190" s="716"/>
      <c r="I190" s="157"/>
      <c r="J190" s="144" t="str">
        <f>IFERROR(VLOOKUP($D190,LISTA!A131:J8381,7,0),"")</f>
        <v/>
      </c>
      <c r="K190" s="144" t="str">
        <f>IFERROR(VLOOKUP($D190,LISTA!A131:J8381,8,0),"")</f>
        <v/>
      </c>
      <c r="L190" s="144" t="str">
        <f t="shared" si="24"/>
        <v/>
      </c>
      <c r="M190" s="227" t="str">
        <f t="shared" si="25"/>
        <v/>
      </c>
      <c r="N190" s="155" t="str">
        <f t="shared" si="17"/>
        <v/>
      </c>
      <c r="O190" s="155" t="str">
        <f t="shared" si="18"/>
        <v/>
      </c>
      <c r="P190" s="155" t="str">
        <f>IFERROR(VLOOKUP($D190,LISTA!A167:J8417,10,0),"")</f>
        <v/>
      </c>
      <c r="Q190" s="228" t="str">
        <f t="shared" si="29"/>
        <v/>
      </c>
      <c r="R190" s="285" t="str">
        <f t="shared" si="30"/>
        <v/>
      </c>
      <c r="S190" s="189" t="str">
        <f t="shared" si="31"/>
        <v/>
      </c>
      <c r="U190" s="138" t="str">
        <f t="shared" si="26"/>
        <v/>
      </c>
      <c r="V190" s="219" t="str">
        <f t="shared" si="22"/>
        <v/>
      </c>
      <c r="W190" s="220" t="e">
        <f t="shared" si="32"/>
        <v>#VALUE!</v>
      </c>
    </row>
    <row r="191" spans="1:23" x14ac:dyDescent="0.25">
      <c r="A191" s="162"/>
      <c r="B191" s="154" t="str">
        <f t="shared" si="27"/>
        <v/>
      </c>
      <c r="C191" s="499" t="str">
        <f t="shared" si="28"/>
        <v/>
      </c>
      <c r="D191" s="276"/>
      <c r="E191" s="716" t="str">
        <f>IFERROR(VLOOKUP($D191,LISTA!A168:J8418,4,0),"")</f>
        <v/>
      </c>
      <c r="F191" s="716"/>
      <c r="G191" s="716" t="str">
        <f>IFERROR(VLOOKUP($D191,LISTA!A167:J8417,5,0),"")</f>
        <v/>
      </c>
      <c r="H191" s="716"/>
      <c r="I191" s="157"/>
      <c r="J191" s="144" t="str">
        <f>IFERROR(VLOOKUP($D191,LISTA!A132:J8382,7,0),"")</f>
        <v/>
      </c>
      <c r="K191" s="144" t="str">
        <f>IFERROR(VLOOKUP($D191,LISTA!A132:J8382,8,0),"")</f>
        <v/>
      </c>
      <c r="L191" s="144" t="str">
        <f t="shared" si="24"/>
        <v/>
      </c>
      <c r="M191" s="227" t="str">
        <f t="shared" si="25"/>
        <v/>
      </c>
      <c r="N191" s="155" t="str">
        <f t="shared" si="17"/>
        <v/>
      </c>
      <c r="O191" s="155" t="str">
        <f t="shared" si="18"/>
        <v/>
      </c>
      <c r="P191" s="155" t="str">
        <f>IFERROR(VLOOKUP($D191,LISTA!A168:J8418,10,0),"")</f>
        <v/>
      </c>
      <c r="Q191" s="228" t="str">
        <f t="shared" si="29"/>
        <v/>
      </c>
      <c r="R191" s="285" t="str">
        <f t="shared" si="30"/>
        <v/>
      </c>
      <c r="S191" s="189" t="str">
        <f t="shared" si="31"/>
        <v/>
      </c>
      <c r="U191" s="138" t="str">
        <f t="shared" si="26"/>
        <v/>
      </c>
      <c r="V191" s="219" t="str">
        <f t="shared" si="22"/>
        <v/>
      </c>
      <c r="W191" s="220" t="e">
        <f t="shared" si="32"/>
        <v>#VALUE!</v>
      </c>
    </row>
    <row r="192" spans="1:23" x14ac:dyDescent="0.25">
      <c r="A192" s="162"/>
      <c r="B192" s="154" t="str">
        <f t="shared" si="27"/>
        <v/>
      </c>
      <c r="C192" s="499" t="str">
        <f t="shared" si="28"/>
        <v/>
      </c>
      <c r="D192" s="276"/>
      <c r="E192" s="716" t="str">
        <f>IFERROR(VLOOKUP($D192,LISTA!A169:J8419,4,0),"")</f>
        <v/>
      </c>
      <c r="F192" s="716"/>
      <c r="G192" s="716" t="str">
        <f>IFERROR(VLOOKUP($D192,LISTA!A168:J8418,5,0),"")</f>
        <v/>
      </c>
      <c r="H192" s="716"/>
      <c r="I192" s="157"/>
      <c r="J192" s="144" t="str">
        <f>IFERROR(VLOOKUP($D192,LISTA!A133:J8383,7,0),"")</f>
        <v/>
      </c>
      <c r="K192" s="144" t="str">
        <f>IFERROR(VLOOKUP($D192,LISTA!A133:J8383,8,0),"")</f>
        <v/>
      </c>
      <c r="L192" s="144" t="str">
        <f t="shared" si="24"/>
        <v/>
      </c>
      <c r="M192" s="227" t="str">
        <f t="shared" si="25"/>
        <v/>
      </c>
      <c r="N192" s="155" t="str">
        <f t="shared" si="17"/>
        <v/>
      </c>
      <c r="O192" s="155" t="str">
        <f t="shared" si="18"/>
        <v/>
      </c>
      <c r="P192" s="155" t="str">
        <f>IFERROR(VLOOKUP($D192,LISTA!A169:J8419,10,0),"")</f>
        <v/>
      </c>
      <c r="Q192" s="228" t="str">
        <f t="shared" si="29"/>
        <v/>
      </c>
      <c r="R192" s="285" t="str">
        <f t="shared" si="30"/>
        <v/>
      </c>
      <c r="S192" s="189" t="str">
        <f t="shared" si="31"/>
        <v/>
      </c>
      <c r="U192" s="138" t="str">
        <f t="shared" si="26"/>
        <v/>
      </c>
      <c r="V192" s="219" t="str">
        <f t="shared" si="22"/>
        <v/>
      </c>
      <c r="W192" s="220" t="e">
        <f t="shared" si="32"/>
        <v>#VALUE!</v>
      </c>
    </row>
    <row r="193" spans="1:23" x14ac:dyDescent="0.25">
      <c r="A193" s="162"/>
      <c r="B193" s="154" t="str">
        <f t="shared" si="27"/>
        <v/>
      </c>
      <c r="C193" s="499" t="str">
        <f t="shared" si="28"/>
        <v/>
      </c>
      <c r="D193" s="276"/>
      <c r="E193" s="716" t="str">
        <f>IFERROR(VLOOKUP($D193,LISTA!A170:J8420,4,0),"")</f>
        <v/>
      </c>
      <c r="F193" s="716"/>
      <c r="G193" s="716" t="str">
        <f>IFERROR(VLOOKUP($D193,LISTA!A169:J8419,5,0),"")</f>
        <v/>
      </c>
      <c r="H193" s="716"/>
      <c r="I193" s="157"/>
      <c r="J193" s="144" t="str">
        <f>IFERROR(VLOOKUP($D193,LISTA!A134:J8384,7,0),"")</f>
        <v/>
      </c>
      <c r="K193" s="144" t="str">
        <f>IFERROR(VLOOKUP($D193,LISTA!A134:J8384,8,0),"")</f>
        <v/>
      </c>
      <c r="L193" s="144" t="str">
        <f t="shared" si="24"/>
        <v/>
      </c>
      <c r="M193" s="227" t="str">
        <f t="shared" si="25"/>
        <v/>
      </c>
      <c r="N193" s="155" t="str">
        <f t="shared" si="17"/>
        <v/>
      </c>
      <c r="O193" s="155" t="str">
        <f t="shared" si="18"/>
        <v/>
      </c>
      <c r="P193" s="155" t="str">
        <f>IFERROR(VLOOKUP($D193,LISTA!A170:J8420,10,0),"")</f>
        <v/>
      </c>
      <c r="Q193" s="228" t="str">
        <f t="shared" si="29"/>
        <v/>
      </c>
      <c r="R193" s="285" t="str">
        <f t="shared" si="30"/>
        <v/>
      </c>
      <c r="S193" s="189" t="str">
        <f t="shared" si="31"/>
        <v/>
      </c>
      <c r="U193" s="138" t="str">
        <f t="shared" si="26"/>
        <v/>
      </c>
      <c r="V193" s="219" t="str">
        <f t="shared" si="22"/>
        <v/>
      </c>
      <c r="W193" s="220" t="e">
        <f t="shared" si="32"/>
        <v>#VALUE!</v>
      </c>
    </row>
    <row r="194" spans="1:23" x14ac:dyDescent="0.25">
      <c r="A194" s="162"/>
      <c r="B194" s="154" t="str">
        <f t="shared" si="27"/>
        <v/>
      </c>
      <c r="C194" s="499" t="str">
        <f t="shared" si="28"/>
        <v/>
      </c>
      <c r="D194" s="276"/>
      <c r="E194" s="716" t="str">
        <f>IFERROR(VLOOKUP($D194,LISTA!A171:J8421,4,0),"")</f>
        <v/>
      </c>
      <c r="F194" s="716"/>
      <c r="G194" s="716" t="str">
        <f>IFERROR(VLOOKUP($D194,LISTA!A170:J8420,5,0),"")</f>
        <v/>
      </c>
      <c r="H194" s="716"/>
      <c r="I194" s="157"/>
      <c r="J194" s="144" t="str">
        <f>IFERROR(VLOOKUP($D194,LISTA!A135:J8385,7,0),"")</f>
        <v/>
      </c>
      <c r="K194" s="144" t="str">
        <f>IFERROR(VLOOKUP($D194,LISTA!A135:J8385,8,0),"")</f>
        <v/>
      </c>
      <c r="L194" s="144" t="str">
        <f t="shared" si="24"/>
        <v/>
      </c>
      <c r="M194" s="227" t="str">
        <f t="shared" si="25"/>
        <v/>
      </c>
      <c r="N194" s="155" t="str">
        <f t="shared" si="17"/>
        <v/>
      </c>
      <c r="O194" s="155" t="str">
        <f t="shared" si="18"/>
        <v/>
      </c>
      <c r="P194" s="155" t="str">
        <f>IFERROR(VLOOKUP($D194,LISTA!A171:J8421,10,0),"")</f>
        <v/>
      </c>
      <c r="Q194" s="228" t="str">
        <f t="shared" si="29"/>
        <v/>
      </c>
      <c r="R194" s="285" t="str">
        <f t="shared" si="30"/>
        <v/>
      </c>
      <c r="S194" s="189" t="str">
        <f t="shared" si="31"/>
        <v/>
      </c>
      <c r="U194" s="138" t="str">
        <f t="shared" si="26"/>
        <v/>
      </c>
      <c r="V194" s="219" t="str">
        <f t="shared" si="22"/>
        <v/>
      </c>
      <c r="W194" s="220" t="e">
        <f t="shared" si="32"/>
        <v>#VALUE!</v>
      </c>
    </row>
    <row r="195" spans="1:23" x14ac:dyDescent="0.25">
      <c r="A195" s="162"/>
      <c r="B195" s="154" t="str">
        <f t="shared" si="27"/>
        <v/>
      </c>
      <c r="C195" s="499" t="str">
        <f t="shared" si="28"/>
        <v/>
      </c>
      <c r="D195" s="276"/>
      <c r="E195" s="716" t="str">
        <f>IFERROR(VLOOKUP($D195,LISTA!A172:J8422,4,0),"")</f>
        <v/>
      </c>
      <c r="F195" s="716"/>
      <c r="G195" s="716" t="str">
        <f>IFERROR(VLOOKUP($D195,LISTA!A171:J8421,5,0),"")</f>
        <v/>
      </c>
      <c r="H195" s="716"/>
      <c r="I195" s="157"/>
      <c r="J195" s="144" t="str">
        <f>IFERROR(VLOOKUP($D195,LISTA!A136:J8386,7,0),"")</f>
        <v/>
      </c>
      <c r="K195" s="144" t="str">
        <f>IFERROR(VLOOKUP($D195,LISTA!A136:J8386,8,0),"")</f>
        <v/>
      </c>
      <c r="L195" s="144" t="str">
        <f t="shared" si="24"/>
        <v/>
      </c>
      <c r="M195" s="227" t="str">
        <f t="shared" si="25"/>
        <v/>
      </c>
      <c r="N195" s="155" t="str">
        <f t="shared" si="17"/>
        <v/>
      </c>
      <c r="O195" s="155" t="str">
        <f t="shared" si="18"/>
        <v/>
      </c>
      <c r="P195" s="155" t="str">
        <f>IFERROR(VLOOKUP($D195,LISTA!A172:J8422,10,0),"")</f>
        <v/>
      </c>
      <c r="Q195" s="228" t="str">
        <f t="shared" si="29"/>
        <v/>
      </c>
      <c r="R195" s="285" t="str">
        <f t="shared" si="30"/>
        <v/>
      </c>
      <c r="S195" s="189" t="str">
        <f t="shared" si="31"/>
        <v/>
      </c>
      <c r="U195" s="138" t="str">
        <f t="shared" si="26"/>
        <v/>
      </c>
      <c r="V195" s="219" t="str">
        <f t="shared" si="22"/>
        <v/>
      </c>
      <c r="W195" s="220" t="e">
        <f t="shared" si="32"/>
        <v>#VALUE!</v>
      </c>
    </row>
    <row r="196" spans="1:23" x14ac:dyDescent="0.25">
      <c r="A196" s="162"/>
      <c r="B196" s="154" t="str">
        <f t="shared" si="27"/>
        <v/>
      </c>
      <c r="C196" s="499" t="str">
        <f t="shared" si="28"/>
        <v/>
      </c>
      <c r="D196" s="276"/>
      <c r="E196" s="716" t="str">
        <f>IFERROR(VLOOKUP($D196,LISTA!A173:J8423,4,0),"")</f>
        <v/>
      </c>
      <c r="F196" s="716"/>
      <c r="G196" s="716" t="str">
        <f>IFERROR(VLOOKUP($D196,LISTA!A172:J8422,5,0),"")</f>
        <v/>
      </c>
      <c r="H196" s="716"/>
      <c r="I196" s="157"/>
      <c r="J196" s="144" t="str">
        <f>IFERROR(VLOOKUP($D196,LISTA!A137:J8387,7,0),"")</f>
        <v/>
      </c>
      <c r="K196" s="144" t="str">
        <f>IFERROR(VLOOKUP($D196,LISTA!A137:J8387,8,0),"")</f>
        <v/>
      </c>
      <c r="L196" s="144" t="str">
        <f t="shared" si="24"/>
        <v/>
      </c>
      <c r="M196" s="227" t="str">
        <f t="shared" si="25"/>
        <v/>
      </c>
      <c r="N196" s="155" t="str">
        <f t="shared" si="17"/>
        <v/>
      </c>
      <c r="O196" s="155" t="str">
        <f t="shared" si="18"/>
        <v/>
      </c>
      <c r="P196" s="155" t="str">
        <f>IFERROR(VLOOKUP($D196,LISTA!A173:J8423,10,0),"")</f>
        <v/>
      </c>
      <c r="Q196" s="228" t="str">
        <f t="shared" si="29"/>
        <v/>
      </c>
      <c r="R196" s="285" t="str">
        <f t="shared" si="30"/>
        <v/>
      </c>
      <c r="S196" s="189" t="str">
        <f t="shared" si="31"/>
        <v/>
      </c>
      <c r="U196" s="138" t="str">
        <f t="shared" si="26"/>
        <v/>
      </c>
      <c r="V196" s="219" t="str">
        <f t="shared" si="22"/>
        <v/>
      </c>
      <c r="W196" s="220" t="e">
        <f t="shared" si="32"/>
        <v>#VALUE!</v>
      </c>
    </row>
    <row r="197" spans="1:23" x14ac:dyDescent="0.25">
      <c r="B197" s="154" t="str">
        <f t="shared" si="27"/>
        <v/>
      </c>
      <c r="C197" s="499" t="str">
        <f t="shared" si="28"/>
        <v/>
      </c>
      <c r="D197" s="276"/>
      <c r="E197" s="716" t="str">
        <f>IFERROR(VLOOKUP($D197,LISTA!A174:J8424,4,0),"")</f>
        <v/>
      </c>
      <c r="F197" s="716"/>
      <c r="G197" s="716" t="str">
        <f>IFERROR(VLOOKUP($D197,LISTA!A173:J8423,5,0),"")</f>
        <v/>
      </c>
      <c r="H197" s="716"/>
      <c r="I197" s="157"/>
      <c r="J197" s="144" t="str">
        <f>IFERROR(VLOOKUP($D197,LISTA!A138:J8388,7,0),"")</f>
        <v/>
      </c>
      <c r="K197" s="144" t="str">
        <f>IFERROR(VLOOKUP($D197,LISTA!A138:J8388,8,0),"")</f>
        <v/>
      </c>
      <c r="L197" s="144" t="str">
        <f t="shared" si="24"/>
        <v/>
      </c>
      <c r="M197" s="227" t="str">
        <f t="shared" si="25"/>
        <v/>
      </c>
      <c r="N197" s="155" t="str">
        <f t="shared" si="17"/>
        <v/>
      </c>
      <c r="O197" s="155" t="str">
        <f t="shared" si="18"/>
        <v/>
      </c>
      <c r="P197" s="155" t="str">
        <f>IFERROR(VLOOKUP($D197,LISTA!A174:J8424,10,0),"")</f>
        <v/>
      </c>
      <c r="Q197" s="228" t="str">
        <f t="shared" si="29"/>
        <v/>
      </c>
      <c r="R197" s="285" t="str">
        <f t="shared" si="30"/>
        <v/>
      </c>
      <c r="S197" s="189" t="str">
        <f t="shared" si="31"/>
        <v/>
      </c>
      <c r="U197" s="138" t="str">
        <f t="shared" si="26"/>
        <v/>
      </c>
      <c r="V197" s="219" t="str">
        <f t="shared" si="22"/>
        <v/>
      </c>
      <c r="W197" s="220" t="e">
        <f t="shared" si="32"/>
        <v>#VALUE!</v>
      </c>
    </row>
    <row r="198" spans="1:23" x14ac:dyDescent="0.25">
      <c r="B198" s="154" t="str">
        <f t="shared" si="27"/>
        <v/>
      </c>
      <c r="C198" s="499" t="str">
        <f t="shared" si="28"/>
        <v/>
      </c>
      <c r="D198" s="276"/>
      <c r="E198" s="716" t="str">
        <f>IFERROR(VLOOKUP($D198,LISTA!A175:J8425,4,0),"")</f>
        <v/>
      </c>
      <c r="F198" s="716"/>
      <c r="G198" s="716" t="str">
        <f>IFERROR(VLOOKUP($D198,LISTA!A174:J8424,5,0),"")</f>
        <v/>
      </c>
      <c r="H198" s="716"/>
      <c r="I198" s="157"/>
      <c r="J198" s="144" t="str">
        <f>IFERROR(VLOOKUP($D198,LISTA!A139:J8389,7,0),"")</f>
        <v/>
      </c>
      <c r="K198" s="144" t="str">
        <f>IFERROR(VLOOKUP($D198,LISTA!A139:J8389,8,0),"")</f>
        <v/>
      </c>
      <c r="L198" s="144" t="str">
        <f t="shared" si="24"/>
        <v/>
      </c>
      <c r="M198" s="227" t="str">
        <f t="shared" si="25"/>
        <v/>
      </c>
      <c r="N198" s="155" t="str">
        <f t="shared" si="17"/>
        <v/>
      </c>
      <c r="O198" s="155" t="str">
        <f t="shared" si="18"/>
        <v/>
      </c>
      <c r="P198" s="155" t="str">
        <f>IFERROR(VLOOKUP($D198,LISTA!A175:J8425,10,0),"")</f>
        <v/>
      </c>
      <c r="Q198" s="228" t="str">
        <f t="shared" si="29"/>
        <v/>
      </c>
      <c r="R198" s="285" t="str">
        <f t="shared" si="30"/>
        <v/>
      </c>
      <c r="S198" s="189" t="str">
        <f t="shared" si="31"/>
        <v/>
      </c>
      <c r="U198" s="138" t="str">
        <f t="shared" si="26"/>
        <v/>
      </c>
      <c r="V198" s="219" t="str">
        <f t="shared" si="22"/>
        <v/>
      </c>
      <c r="W198" s="220" t="e">
        <f t="shared" si="32"/>
        <v>#VALUE!</v>
      </c>
    </row>
    <row r="199" spans="1:23" x14ac:dyDescent="0.25">
      <c r="B199" s="154" t="str">
        <f t="shared" si="27"/>
        <v/>
      </c>
      <c r="C199" s="499" t="str">
        <f t="shared" si="28"/>
        <v/>
      </c>
      <c r="D199" s="276"/>
      <c r="E199" s="716" t="str">
        <f>IFERROR(VLOOKUP($D199,LISTA!A176:J8426,4,0),"")</f>
        <v/>
      </c>
      <c r="F199" s="716"/>
      <c r="G199" s="716" t="str">
        <f>IFERROR(VLOOKUP($D199,LISTA!A175:J8425,5,0),"")</f>
        <v/>
      </c>
      <c r="H199" s="716"/>
      <c r="I199" s="157"/>
      <c r="J199" s="144" t="str">
        <f>IFERROR(VLOOKUP($D199,LISTA!A140:J8390,7,0),"")</f>
        <v/>
      </c>
      <c r="K199" s="144" t="str">
        <f>IFERROR(VLOOKUP($D199,LISTA!A140:J8390,8,0),"")</f>
        <v/>
      </c>
      <c r="L199" s="144" t="str">
        <f t="shared" si="24"/>
        <v/>
      </c>
      <c r="M199" s="227" t="str">
        <f t="shared" si="25"/>
        <v/>
      </c>
      <c r="N199" s="155" t="str">
        <f t="shared" si="17"/>
        <v/>
      </c>
      <c r="O199" s="155" t="str">
        <f t="shared" si="18"/>
        <v/>
      </c>
      <c r="P199" s="155" t="str">
        <f>IFERROR(VLOOKUP($D199,LISTA!A176:J8426,10,0),"")</f>
        <v/>
      </c>
      <c r="Q199" s="228" t="str">
        <f t="shared" si="29"/>
        <v/>
      </c>
      <c r="R199" s="285" t="str">
        <f t="shared" si="30"/>
        <v/>
      </c>
      <c r="S199" s="189" t="str">
        <f t="shared" si="31"/>
        <v/>
      </c>
      <c r="U199" s="138" t="str">
        <f t="shared" si="26"/>
        <v/>
      </c>
      <c r="V199" s="219" t="str">
        <f t="shared" si="22"/>
        <v/>
      </c>
      <c r="W199" s="220" t="e">
        <f t="shared" si="32"/>
        <v>#VALUE!</v>
      </c>
    </row>
    <row r="200" spans="1:23" x14ac:dyDescent="0.25">
      <c r="B200" s="154" t="str">
        <f t="shared" si="27"/>
        <v/>
      </c>
      <c r="C200" s="499" t="str">
        <f t="shared" si="28"/>
        <v/>
      </c>
      <c r="D200" s="276"/>
      <c r="E200" s="716" t="str">
        <f>IFERROR(VLOOKUP($D200,LISTA!A177:J8427,4,0),"")</f>
        <v/>
      </c>
      <c r="F200" s="716"/>
      <c r="G200" s="716" t="str">
        <f>IFERROR(VLOOKUP($D200,LISTA!A176:J8426,5,0),"")</f>
        <v/>
      </c>
      <c r="H200" s="716"/>
      <c r="I200" s="157"/>
      <c r="J200" s="144" t="str">
        <f>IFERROR(VLOOKUP($D200,LISTA!A141:J8391,7,0),"")</f>
        <v/>
      </c>
      <c r="K200" s="144" t="str">
        <f>IFERROR(VLOOKUP($D200,LISTA!A141:J8391,8,0),"")</f>
        <v/>
      </c>
      <c r="L200" s="144" t="str">
        <f t="shared" si="24"/>
        <v/>
      </c>
      <c r="M200" s="227" t="str">
        <f t="shared" si="25"/>
        <v/>
      </c>
      <c r="N200" s="155" t="str">
        <f t="shared" si="17"/>
        <v/>
      </c>
      <c r="O200" s="155" t="str">
        <f t="shared" si="18"/>
        <v/>
      </c>
      <c r="P200" s="155" t="str">
        <f>IFERROR(VLOOKUP($D200,LISTA!A177:J8427,10,0),"")</f>
        <v/>
      </c>
      <c r="Q200" s="228" t="str">
        <f t="shared" si="29"/>
        <v/>
      </c>
      <c r="R200" s="285" t="str">
        <f t="shared" si="30"/>
        <v/>
      </c>
      <c r="S200" s="189" t="str">
        <f t="shared" si="31"/>
        <v/>
      </c>
      <c r="U200" s="138" t="str">
        <f t="shared" si="26"/>
        <v/>
      </c>
      <c r="V200" s="219" t="str">
        <f t="shared" si="22"/>
        <v/>
      </c>
      <c r="W200" s="220" t="e">
        <f t="shared" si="32"/>
        <v>#VALUE!</v>
      </c>
    </row>
    <row r="201" spans="1:23" x14ac:dyDescent="0.25">
      <c r="B201" s="154" t="str">
        <f t="shared" si="27"/>
        <v/>
      </c>
      <c r="C201" s="499" t="str">
        <f t="shared" si="28"/>
        <v/>
      </c>
      <c r="D201" s="276"/>
      <c r="E201" s="716" t="str">
        <f>IFERROR(VLOOKUP($D201,LISTA!A178:J8428,4,0),"")</f>
        <v/>
      </c>
      <c r="F201" s="716"/>
      <c r="G201" s="716" t="str">
        <f>IFERROR(VLOOKUP($D201,LISTA!A177:J8427,5,0),"")</f>
        <v/>
      </c>
      <c r="H201" s="716"/>
      <c r="I201" s="157"/>
      <c r="J201" s="144" t="str">
        <f>IFERROR(VLOOKUP($D201,LISTA!A142:J8392,7,0),"")</f>
        <v/>
      </c>
      <c r="K201" s="144" t="str">
        <f>IFERROR(VLOOKUP($D201,LISTA!A142:J8392,8,0),"")</f>
        <v/>
      </c>
      <c r="L201" s="144" t="str">
        <f t="shared" si="24"/>
        <v/>
      </c>
      <c r="M201" s="227" t="str">
        <f t="shared" si="25"/>
        <v/>
      </c>
      <c r="N201" s="155" t="str">
        <f t="shared" si="17"/>
        <v/>
      </c>
      <c r="O201" s="155" t="str">
        <f t="shared" si="18"/>
        <v/>
      </c>
      <c r="P201" s="155" t="str">
        <f>IFERROR(VLOOKUP($D201,LISTA!A178:J8428,10,0),"")</f>
        <v/>
      </c>
      <c r="Q201" s="228" t="str">
        <f t="shared" si="29"/>
        <v/>
      </c>
      <c r="R201" s="285" t="str">
        <f t="shared" si="30"/>
        <v/>
      </c>
      <c r="S201" s="189" t="str">
        <f t="shared" si="31"/>
        <v/>
      </c>
      <c r="U201" s="138" t="str">
        <f t="shared" si="26"/>
        <v/>
      </c>
      <c r="V201" s="219" t="str">
        <f t="shared" si="22"/>
        <v/>
      </c>
      <c r="W201" s="220" t="e">
        <f t="shared" si="32"/>
        <v>#VALUE!</v>
      </c>
    </row>
    <row r="202" spans="1:23" x14ac:dyDescent="0.25">
      <c r="B202" s="154" t="str">
        <f t="shared" si="27"/>
        <v/>
      </c>
      <c r="C202" s="499" t="str">
        <f t="shared" si="28"/>
        <v/>
      </c>
      <c r="D202" s="276"/>
      <c r="E202" s="716" t="str">
        <f>IFERROR(VLOOKUP($D202,LISTA!A179:J8429,4,0),"")</f>
        <v/>
      </c>
      <c r="F202" s="716"/>
      <c r="G202" s="716" t="str">
        <f>IFERROR(VLOOKUP($D202,LISTA!A178:J8428,5,0),"")</f>
        <v/>
      </c>
      <c r="H202" s="716"/>
      <c r="I202" s="157"/>
      <c r="J202" s="144" t="str">
        <f>IFERROR(VLOOKUP($D202,LISTA!A143:J8393,7,0),"")</f>
        <v/>
      </c>
      <c r="K202" s="144" t="str">
        <f>IFERROR(VLOOKUP($D202,LISTA!A143:J8393,8,0),"")</f>
        <v/>
      </c>
      <c r="L202" s="144" t="str">
        <f t="shared" si="24"/>
        <v/>
      </c>
      <c r="M202" s="227" t="str">
        <f t="shared" si="25"/>
        <v/>
      </c>
      <c r="N202" s="155" t="str">
        <f t="shared" si="17"/>
        <v/>
      </c>
      <c r="O202" s="155" t="str">
        <f t="shared" si="18"/>
        <v/>
      </c>
      <c r="P202" s="155" t="str">
        <f>IFERROR(VLOOKUP($D202,LISTA!A179:J8429,10,0),"")</f>
        <v/>
      </c>
      <c r="Q202" s="228" t="str">
        <f t="shared" si="29"/>
        <v/>
      </c>
      <c r="R202" s="285" t="str">
        <f t="shared" si="30"/>
        <v/>
      </c>
      <c r="S202" s="189" t="str">
        <f t="shared" si="31"/>
        <v/>
      </c>
      <c r="U202" s="138" t="str">
        <f t="shared" si="26"/>
        <v/>
      </c>
      <c r="V202" s="219" t="str">
        <f t="shared" si="22"/>
        <v/>
      </c>
      <c r="W202" s="220" t="e">
        <f t="shared" si="32"/>
        <v>#VALUE!</v>
      </c>
    </row>
    <row r="203" spans="1:23" x14ac:dyDescent="0.25">
      <c r="B203" s="154" t="str">
        <f t="shared" si="27"/>
        <v/>
      </c>
      <c r="C203" s="499" t="str">
        <f t="shared" si="28"/>
        <v/>
      </c>
      <c r="D203" s="276"/>
      <c r="E203" s="716" t="str">
        <f>IFERROR(VLOOKUP($D203,LISTA!A180:J8430,4,0),"")</f>
        <v/>
      </c>
      <c r="F203" s="716"/>
      <c r="G203" s="716" t="str">
        <f>IFERROR(VLOOKUP($D203,LISTA!A179:J8429,5,0),"")</f>
        <v/>
      </c>
      <c r="H203" s="716"/>
      <c r="I203" s="157"/>
      <c r="J203" s="144" t="str">
        <f>IFERROR(VLOOKUP($D203,LISTA!A144:J8394,7,0),"")</f>
        <v/>
      </c>
      <c r="K203" s="144" t="str">
        <f>IFERROR(VLOOKUP($D203,LISTA!A144:J8394,8,0),"")</f>
        <v/>
      </c>
      <c r="L203" s="144" t="str">
        <f t="shared" si="24"/>
        <v/>
      </c>
      <c r="M203" s="227" t="str">
        <f t="shared" si="25"/>
        <v/>
      </c>
      <c r="N203" s="155" t="str">
        <f t="shared" si="17"/>
        <v/>
      </c>
      <c r="O203" s="155" t="str">
        <f t="shared" si="18"/>
        <v/>
      </c>
      <c r="P203" s="155" t="str">
        <f>IFERROR(VLOOKUP($D203,LISTA!A180:J8430,10,0),"")</f>
        <v/>
      </c>
      <c r="Q203" s="228" t="str">
        <f t="shared" si="29"/>
        <v/>
      </c>
      <c r="R203" s="285" t="str">
        <f t="shared" si="30"/>
        <v/>
      </c>
      <c r="S203" s="189" t="str">
        <f t="shared" si="31"/>
        <v/>
      </c>
      <c r="U203" s="138" t="str">
        <f t="shared" si="26"/>
        <v/>
      </c>
      <c r="V203" s="219" t="str">
        <f t="shared" si="22"/>
        <v/>
      </c>
      <c r="W203" s="220" t="e">
        <f t="shared" si="32"/>
        <v>#VALUE!</v>
      </c>
    </row>
    <row r="204" spans="1:23" x14ac:dyDescent="0.25">
      <c r="B204" s="154" t="str">
        <f>IF($D204="","",$B203+1)</f>
        <v/>
      </c>
      <c r="C204" s="499" t="str">
        <f t="shared" si="28"/>
        <v/>
      </c>
      <c r="D204" s="276"/>
      <c r="E204" s="716" t="str">
        <f>IFERROR(VLOOKUP($D204,LISTA!A181:J8431,4,0),"")</f>
        <v/>
      </c>
      <c r="F204" s="716"/>
      <c r="G204" s="716" t="str">
        <f>IFERROR(VLOOKUP($D204,LISTA!A180:J8430,5,0),"")</f>
        <v/>
      </c>
      <c r="H204" s="716"/>
      <c r="I204" s="157"/>
      <c r="J204" s="144" t="str">
        <f>IFERROR(VLOOKUP($D204,LISTA!A145:J8395,7,0),"")</f>
        <v/>
      </c>
      <c r="K204" s="144" t="str">
        <f>IFERROR(VLOOKUP($D204,LISTA!A145:J8395,8,0),"")</f>
        <v/>
      </c>
      <c r="L204" s="144" t="str">
        <f t="shared" si="24"/>
        <v/>
      </c>
      <c r="M204" s="227" t="str">
        <f t="shared" si="25"/>
        <v/>
      </c>
      <c r="N204" s="155" t="str">
        <f t="shared" si="17"/>
        <v/>
      </c>
      <c r="O204" s="155" t="str">
        <f t="shared" si="18"/>
        <v/>
      </c>
      <c r="P204" s="155" t="str">
        <f>IFERROR(VLOOKUP($D204,LISTA!A181:J8431,10,0),"")</f>
        <v/>
      </c>
      <c r="Q204" s="228" t="str">
        <f t="shared" si="29"/>
        <v/>
      </c>
      <c r="R204" s="285" t="str">
        <f t="shared" si="30"/>
        <v/>
      </c>
      <c r="S204" s="189" t="str">
        <f t="shared" si="31"/>
        <v/>
      </c>
      <c r="U204" s="138" t="str">
        <f t="shared" si="26"/>
        <v/>
      </c>
      <c r="V204" s="219" t="str">
        <f t="shared" si="22"/>
        <v/>
      </c>
      <c r="W204" s="220" t="e">
        <f t="shared" si="32"/>
        <v>#VALUE!</v>
      </c>
    </row>
    <row r="205" spans="1:23" x14ac:dyDescent="0.25">
      <c r="B205" s="154" t="str">
        <f>IF($D205="","",$B204+1)</f>
        <v/>
      </c>
      <c r="C205" s="499" t="str">
        <f t="shared" si="28"/>
        <v/>
      </c>
      <c r="D205" s="276"/>
      <c r="E205" s="716" t="str">
        <f>IFERROR(VLOOKUP($D205,LISTA!A182:J8432,4,0),"")</f>
        <v/>
      </c>
      <c r="F205" s="716"/>
      <c r="G205" s="716" t="str">
        <f>IFERROR(VLOOKUP($D205,LISTA!A181:J8431,5,0),"")</f>
        <v/>
      </c>
      <c r="H205" s="716"/>
      <c r="I205" s="157"/>
      <c r="J205" s="144" t="str">
        <f>IFERROR(VLOOKUP($D205,LISTA!A146:J8396,7,0),"")</f>
        <v/>
      </c>
      <c r="K205" s="144" t="str">
        <f>IFERROR(VLOOKUP($D205,LISTA!A146:J8396,8,0),"")</f>
        <v/>
      </c>
      <c r="L205" s="144" t="str">
        <f t="shared" si="24"/>
        <v/>
      </c>
      <c r="M205" s="227" t="str">
        <f t="shared" si="25"/>
        <v/>
      </c>
      <c r="N205" s="155" t="str">
        <f t="shared" si="17"/>
        <v/>
      </c>
      <c r="O205" s="155" t="str">
        <f t="shared" si="18"/>
        <v/>
      </c>
      <c r="P205" s="155" t="str">
        <f>IFERROR(VLOOKUP($D205,LISTA!A182:J8432,10,0),"")</f>
        <v/>
      </c>
      <c r="Q205" s="228" t="str">
        <f t="shared" si="29"/>
        <v/>
      </c>
      <c r="R205" s="285" t="str">
        <f t="shared" si="30"/>
        <v/>
      </c>
      <c r="S205" s="189" t="str">
        <f t="shared" si="31"/>
        <v/>
      </c>
      <c r="U205" s="138" t="str">
        <f t="shared" si="26"/>
        <v/>
      </c>
      <c r="V205" s="219" t="str">
        <f t="shared" si="22"/>
        <v/>
      </c>
      <c r="W205" s="220" t="e">
        <f t="shared" si="32"/>
        <v>#VALUE!</v>
      </c>
    </row>
    <row r="206" spans="1:23" ht="15.75" thickBot="1" x14ac:dyDescent="0.3">
      <c r="B206" s="230" t="str">
        <f>IF($D206="","",$B205+1)</f>
        <v/>
      </c>
      <c r="C206" s="504" t="str">
        <f t="shared" si="28"/>
        <v/>
      </c>
      <c r="D206" s="278"/>
      <c r="E206" s="721" t="str">
        <f>IFERROR(VLOOKUP($D206,LISTA!A183:J8433,4,0),"")</f>
        <v/>
      </c>
      <c r="F206" s="721"/>
      <c r="G206" s="721" t="str">
        <f>IFERROR(VLOOKUP($D206,LISTA!A182:J8432,5,0),"")</f>
        <v/>
      </c>
      <c r="H206" s="721"/>
      <c r="I206" s="231"/>
      <c r="J206" s="156" t="str">
        <f>IFERROR(VLOOKUP($D206,LISTA!A147:J8397,7,0),"")</f>
        <v/>
      </c>
      <c r="K206" s="156" t="str">
        <f>IFERROR(VLOOKUP($D206,LISTA!A147:J8397,8,0),"")</f>
        <v/>
      </c>
      <c r="L206" s="156" t="str">
        <f t="shared" si="24"/>
        <v/>
      </c>
      <c r="M206" s="232" t="str">
        <f t="shared" si="25"/>
        <v/>
      </c>
      <c r="N206" s="233" t="str">
        <f t="shared" si="17"/>
        <v/>
      </c>
      <c r="O206" s="233" t="str">
        <f t="shared" si="18"/>
        <v/>
      </c>
      <c r="P206" s="233" t="str">
        <f>IFERROR(VLOOKUP($D206,LISTA!A183:J8433,10,0),"")</f>
        <v/>
      </c>
      <c r="Q206" s="234" t="str">
        <f t="shared" si="29"/>
        <v/>
      </c>
      <c r="R206" s="285" t="str">
        <f t="shared" si="30"/>
        <v/>
      </c>
      <c r="S206" s="189" t="str">
        <f t="shared" si="31"/>
        <v/>
      </c>
      <c r="U206" s="138" t="str">
        <f t="shared" si="26"/>
        <v/>
      </c>
      <c r="V206" s="219" t="str">
        <f t="shared" si="22"/>
        <v/>
      </c>
      <c r="W206" s="220" t="e">
        <f t="shared" si="32"/>
        <v>#VALUE!</v>
      </c>
    </row>
    <row r="207" spans="1:23" ht="19.5" thickBot="1" x14ac:dyDescent="0.35">
      <c r="B207" s="717" t="s">
        <v>192</v>
      </c>
      <c r="C207" s="718"/>
      <c r="D207" s="718"/>
      <c r="E207" s="718"/>
      <c r="F207" s="718"/>
      <c r="G207" s="718"/>
      <c r="H207" s="718"/>
      <c r="I207" s="718"/>
      <c r="J207" s="718"/>
      <c r="K207" s="718"/>
      <c r="L207" s="718"/>
      <c r="M207" s="718"/>
      <c r="N207" s="743" t="s">
        <v>126</v>
      </c>
      <c r="O207" s="743"/>
      <c r="P207" s="743"/>
      <c r="Q207" s="130">
        <f>SUM($Q$17:$Q$206)</f>
        <v>0</v>
      </c>
      <c r="U207" s="138" t="str">
        <f>LEFT($E207,5)</f>
        <v/>
      </c>
      <c r="V207" s="219" t="str">
        <f t="shared" si="22"/>
        <v/>
      </c>
      <c r="W207" s="220">
        <f t="shared" si="32"/>
        <v>1</v>
      </c>
    </row>
    <row r="208" spans="1:23" ht="24" thickBot="1" x14ac:dyDescent="0.4">
      <c r="B208" s="161"/>
      <c r="C208" s="191"/>
      <c r="D208" s="153"/>
      <c r="E208" s="191"/>
      <c r="F208" s="191"/>
      <c r="G208" s="191"/>
      <c r="H208" s="235"/>
      <c r="I208" s="235"/>
      <c r="J208" s="236"/>
      <c r="K208" s="153"/>
      <c r="L208" s="153"/>
      <c r="M208" s="237"/>
      <c r="N208" s="238"/>
      <c r="O208" s="239"/>
      <c r="P208" s="279" t="s">
        <v>122</v>
      </c>
      <c r="Q208" s="240">
        <f>IFERROR($J$212*$F$214,"")+($J$213*$F$213)+($J$214*$F$212)</f>
        <v>0</v>
      </c>
      <c r="U208" s="138" t="str">
        <f>LEFT($E208,5)</f>
        <v/>
      </c>
      <c r="V208" s="219" t="str">
        <f t="shared" si="22"/>
        <v/>
      </c>
      <c r="W208" s="220">
        <f t="shared" si="32"/>
        <v>1</v>
      </c>
    </row>
    <row r="209" spans="2:23" ht="19.5" thickBot="1" x14ac:dyDescent="0.35">
      <c r="B209" s="162"/>
      <c r="D209" s="733" t="s">
        <v>49</v>
      </c>
      <c r="E209" s="734"/>
      <c r="F209" s="241">
        <f>SUMIFS($O$17:$O206,$V$17:$V$206,"GAP")</f>
        <v>0</v>
      </c>
      <c r="H209" s="741" t="s">
        <v>44</v>
      </c>
      <c r="I209" s="742" t="s">
        <v>127</v>
      </c>
      <c r="J209" s="236">
        <f>SUM($C$17:$C$206)</f>
        <v>0</v>
      </c>
      <c r="K209" s="242"/>
      <c r="L209" s="281" t="s">
        <v>27</v>
      </c>
      <c r="M209" s="252" t="s">
        <v>44</v>
      </c>
      <c r="N209" s="253" t="s">
        <v>144</v>
      </c>
      <c r="O209" s="243"/>
      <c r="P209" s="280" t="s">
        <v>121</v>
      </c>
      <c r="Q209" s="244" t="str">
        <f>IF($F$215&gt;1990000,"FLETE INCLUIDO","SIN FLETE")</f>
        <v>SIN FLETE</v>
      </c>
      <c r="T209" s="139" t="s">
        <v>123</v>
      </c>
      <c r="V209" s="219" t="str">
        <f t="shared" si="22"/>
        <v>0</v>
      </c>
      <c r="W209" s="220">
        <f t="shared" si="32"/>
        <v>1</v>
      </c>
    </row>
    <row r="210" spans="2:23" ht="19.5" thickBot="1" x14ac:dyDescent="0.35">
      <c r="B210" s="162"/>
      <c r="D210" s="735" t="s">
        <v>48</v>
      </c>
      <c r="E210" s="736"/>
      <c r="F210" s="245">
        <f>SUMIFS($O$17:$O206,$V$17:$V$206,"KAI")</f>
        <v>0</v>
      </c>
      <c r="G210" s="246"/>
      <c r="H210" s="739" t="s">
        <v>45</v>
      </c>
      <c r="I210" s="740"/>
      <c r="J210" s="155">
        <f>SUM(I17:I206)</f>
        <v>0</v>
      </c>
      <c r="L210" s="257" t="s">
        <v>134</v>
      </c>
      <c r="M210" s="242">
        <f>COUNTIFS($U$17:$U$206,$U$12,$V$17:$V$206,$V$12)</f>
        <v>0</v>
      </c>
      <c r="N210" s="258">
        <f>SUMIFS($I$17:$I$206,$U$17:$U$206,$U$12,$V$17:$V$206,$V$12)</f>
        <v>0</v>
      </c>
      <c r="O210" s="247"/>
      <c r="P210" s="280" t="s">
        <v>125</v>
      </c>
      <c r="Q210" s="248">
        <f>IFERROR($Q$207*1.19,"")</f>
        <v>0</v>
      </c>
      <c r="T210" s="140">
        <v>749000</v>
      </c>
      <c r="V210" s="219" t="str">
        <f t="shared" si="22"/>
        <v>0</v>
      </c>
      <c r="W210" s="220">
        <f t="shared" ref="W210:W273" si="33">1-(R210/100)</f>
        <v>1</v>
      </c>
    </row>
    <row r="211" spans="2:23" ht="16.5" thickBot="1" x14ac:dyDescent="0.3">
      <c r="B211" s="162"/>
      <c r="D211" s="735" t="s">
        <v>46</v>
      </c>
      <c r="E211" s="736"/>
      <c r="F211" s="245">
        <f>SUMIFS($O$17:$O206,$V$17:$V$206,"APC")</f>
        <v>0</v>
      </c>
      <c r="G211" s="246"/>
      <c r="H211" s="737" t="s">
        <v>109</v>
      </c>
      <c r="I211" s="738"/>
      <c r="J211" s="249" t="s">
        <v>113</v>
      </c>
      <c r="K211" s="271" t="s">
        <v>114</v>
      </c>
      <c r="L211" s="282" t="s">
        <v>135</v>
      </c>
      <c r="M211" s="263">
        <f>COUNTIFS($U$17:$U$206,$U$13,$V$17:$V$206,$V$13)</f>
        <v>0</v>
      </c>
      <c r="N211" s="258">
        <f>SUMIFS($I$17:$I$206,$U$17:$U$206,$U$13,$V$17:$V$206,$V$13)</f>
        <v>0</v>
      </c>
      <c r="O211" s="250"/>
      <c r="Q211" s="166"/>
      <c r="T211" s="140">
        <v>750000</v>
      </c>
      <c r="V211" s="219" t="str">
        <f t="shared" si="22"/>
        <v>%</v>
      </c>
      <c r="W211" s="220">
        <f t="shared" si="33"/>
        <v>1</v>
      </c>
    </row>
    <row r="212" spans="2:23" ht="19.5" thickBot="1" x14ac:dyDescent="0.35">
      <c r="B212" s="162"/>
      <c r="D212" s="727" t="s">
        <v>116</v>
      </c>
      <c r="E212" s="728"/>
      <c r="F212" s="251">
        <f>SUMIFS($O$17:$O$206,$L$17:$L$206,$D$212)</f>
        <v>0</v>
      </c>
      <c r="H212" s="729" t="s">
        <v>110</v>
      </c>
      <c r="I212" s="730"/>
      <c r="J212" s="185">
        <f>IF(D11=8532429,25%,IF(AND($F$214&gt;0,$F$214&lt;=$T$210),15%,IF(AND($F$214&gt;=$T$211,$F$214&lt;=$T$212),20%,IF(AND($F$214&gt;=$T$213,$F$214&lt;=$T$214),22%,IF($F$214&gt;$T$215,25%,0)))))</f>
        <v>0</v>
      </c>
      <c r="K212" s="272" t="str">
        <f>IF(D11=8532429,45,IF(AND($F$214&gt;0,$F$214&lt;=$T$210),45,IF(AND($F$214&gt;=$T$211,$F$214&lt;=$T$212),25,IF(AND($F$214&gt;=$T$213,$F$214&lt;=$T$214),25,IF($F$214&gt;$T$215,25,"")))))</f>
        <v/>
      </c>
      <c r="L212" s="282" t="s">
        <v>194</v>
      </c>
      <c r="M212" s="263">
        <f>COUNTIFS($U$17:$U$206,$U$14,$V$17:$V$206,$V$14)</f>
        <v>0</v>
      </c>
      <c r="N212" s="258">
        <f>SUMIFS($I$17:$I$206,$U$17:$U$206,$U$14,$V$17:$V$206,$V$14)</f>
        <v>0</v>
      </c>
      <c r="O212" s="254"/>
      <c r="P212" s="503"/>
      <c r="Q212" s="255"/>
      <c r="T212" s="140">
        <v>1499000</v>
      </c>
      <c r="V212" s="219" t="str">
        <f t="shared" si="22"/>
        <v>0</v>
      </c>
      <c r="W212" s="220">
        <f t="shared" si="33"/>
        <v>1</v>
      </c>
    </row>
    <row r="213" spans="2:23" ht="19.5" thickBot="1" x14ac:dyDescent="0.35">
      <c r="B213" s="162"/>
      <c r="D213" s="727" t="s">
        <v>117</v>
      </c>
      <c r="E213" s="728"/>
      <c r="F213" s="251">
        <f>SUMIFS($O$17:$O$206,$L$17:$L$206,$D$213)</f>
        <v>0</v>
      </c>
      <c r="H213" s="729" t="s">
        <v>111</v>
      </c>
      <c r="I213" s="730"/>
      <c r="J213" s="256">
        <f>IF(D11=8532429,20%,IF($F$213&lt;&gt;0,0.18,0))</f>
        <v>0</v>
      </c>
      <c r="K213" s="273" t="str">
        <f>IF(D11=8532429,45,IF($F$213&lt;&gt;0,45,""))</f>
        <v/>
      </c>
      <c r="L213" s="282" t="s">
        <v>193</v>
      </c>
      <c r="M213" s="242">
        <f>COUNTIFS($U$17:$U$206,$U$15,$V$17:$V$206,$V$15)</f>
        <v>0</v>
      </c>
      <c r="N213" s="258">
        <f>SUMIFS($I$17:$I$206,$U$17:$U$206,$U$15,$V$17:$V$206,$V$15)</f>
        <v>0</v>
      </c>
      <c r="O213" s="259">
        <f>SUMIF($U$17:$U$206,$U$16,$I$17:$I$206)</f>
        <v>0</v>
      </c>
      <c r="Q213" s="166"/>
      <c r="T213" s="140">
        <v>1500000</v>
      </c>
      <c r="V213" s="219" t="str">
        <f t="shared" si="22"/>
        <v>0</v>
      </c>
      <c r="W213" s="220">
        <f t="shared" si="33"/>
        <v>1</v>
      </c>
    </row>
    <row r="214" spans="2:23" ht="19.5" thickBot="1" x14ac:dyDescent="0.35">
      <c r="B214" s="162"/>
      <c r="D214" s="725" t="s">
        <v>120</v>
      </c>
      <c r="E214" s="726"/>
      <c r="F214" s="260">
        <f>SUMIFS($O$17:$O$206,$L$17:$L$206,$D$214)</f>
        <v>0</v>
      </c>
      <c r="H214" s="731" t="s">
        <v>112</v>
      </c>
      <c r="I214" s="732"/>
      <c r="J214" s="261">
        <f>IF(D11=8532429,20%,IF($F$212&lt;&gt;0,0.15,0))</f>
        <v>0</v>
      </c>
      <c r="K214" s="274" t="str">
        <f>IF(D11=8532429,45,IF($F$212&lt;&gt;0,30,""))</f>
        <v/>
      </c>
      <c r="L214" s="262" t="s">
        <v>195</v>
      </c>
      <c r="M214" s="263">
        <f>COUNTIFS($U$17:$U$206,$U$16,$V$17:$V$206,$V$16)</f>
        <v>0</v>
      </c>
      <c r="N214" s="258">
        <f>SUMIFS($I$17:$I$206,$U$17:$U$206,$U$16,$V$17:$V$206,$V$16)</f>
        <v>0</v>
      </c>
      <c r="Q214" s="166"/>
      <c r="T214" s="140">
        <v>1999000</v>
      </c>
      <c r="V214" s="219" t="str">
        <f t="shared" si="22"/>
        <v>0</v>
      </c>
      <c r="W214" s="220">
        <f t="shared" si="33"/>
        <v>1</v>
      </c>
    </row>
    <row r="215" spans="2:23" ht="19.5" thickBot="1" x14ac:dyDescent="0.35">
      <c r="B215" s="162"/>
      <c r="D215" s="719" t="s">
        <v>47</v>
      </c>
      <c r="E215" s="720"/>
      <c r="F215" s="131">
        <f>SUM($F$212:$F$214)</f>
        <v>0</v>
      </c>
      <c r="H215" s="132"/>
      <c r="L215" s="133" t="s">
        <v>116</v>
      </c>
      <c r="M215" s="144">
        <f>SUMIF($L$17:$L$206,$L$215,$C$17:$C$206)</f>
        <v>0</v>
      </c>
      <c r="N215" s="264">
        <f>SUMIFS($I$17:$I$206,$L$17:$L$206,$L$215)</f>
        <v>0</v>
      </c>
      <c r="Q215" s="166"/>
      <c r="T215" s="140">
        <v>2000000</v>
      </c>
      <c r="V215" s="219" t="str">
        <f t="shared" si="22"/>
        <v/>
      </c>
      <c r="W215" s="220">
        <f t="shared" si="33"/>
        <v>1</v>
      </c>
    </row>
    <row r="216" spans="2:23" ht="15.75" thickBot="1" x14ac:dyDescent="0.3">
      <c r="B216" s="265"/>
      <c r="C216" s="266"/>
      <c r="D216" s="266"/>
      <c r="E216" s="266"/>
      <c r="F216" s="266"/>
      <c r="G216" s="266"/>
      <c r="H216" s="266"/>
      <c r="I216" s="266"/>
      <c r="J216" s="266"/>
      <c r="K216" s="266"/>
      <c r="L216" s="267" t="s">
        <v>117</v>
      </c>
      <c r="M216" s="258">
        <f>SUMIF($L$17:$L$206,$L$216,$C$17:$C$206)</f>
        <v>0</v>
      </c>
      <c r="N216" s="264">
        <f>SUMIFS($I$17:$I$206,$L$17:$L$206,$L$216)</f>
        <v>0</v>
      </c>
      <c r="O216" s="266"/>
      <c r="P216" s="266"/>
      <c r="Q216" s="268"/>
      <c r="T216" s="140"/>
      <c r="V216" s="219" t="str">
        <f t="shared" si="22"/>
        <v/>
      </c>
      <c r="W216" s="220">
        <f t="shared" si="33"/>
        <v>1</v>
      </c>
    </row>
    <row r="217" spans="2:23" ht="15.75" thickBot="1" x14ac:dyDescent="0.3">
      <c r="B217" s="162"/>
      <c r="D217" s="499"/>
      <c r="E217" s="499"/>
      <c r="F217" s="499"/>
      <c r="G217" s="499"/>
      <c r="H217" s="499"/>
      <c r="I217" s="269"/>
      <c r="J217" s="499"/>
      <c r="K217" s="165"/>
      <c r="L217" s="270" t="s">
        <v>120</v>
      </c>
      <c r="M217" s="258">
        <f>SUMIF($L$17:$L$206,$L$217,$C$17:$C$206)</f>
        <v>0</v>
      </c>
      <c r="N217" s="258">
        <f>SUMIFS($I$17:$I$206,$L$17:$L$206,$L$217)</f>
        <v>0</v>
      </c>
      <c r="Q217" s="166"/>
      <c r="T217" s="140"/>
      <c r="V217" s="219" t="str">
        <f t="shared" si="22"/>
        <v/>
      </c>
      <c r="W217" s="220">
        <f t="shared" si="33"/>
        <v>1</v>
      </c>
    </row>
    <row r="218" spans="2:23" ht="15.75" thickBot="1" x14ac:dyDescent="0.3">
      <c r="B218" s="84"/>
      <c r="C218" s="167"/>
      <c r="D218" s="156"/>
      <c r="E218" s="167"/>
      <c r="F218" s="167"/>
      <c r="G218" s="167"/>
      <c r="H218" s="167"/>
      <c r="I218" s="75"/>
      <c r="J218" s="156"/>
      <c r="K218" s="156"/>
      <c r="L218" s="156"/>
      <c r="M218" s="156"/>
      <c r="N218" s="156"/>
      <c r="O218" s="156"/>
      <c r="P218" s="156"/>
      <c r="Q218" s="85"/>
      <c r="T218" s="140" t="s">
        <v>124</v>
      </c>
      <c r="V218" s="219" t="e">
        <f>LEFT(#REF!,3)</f>
        <v>#REF!</v>
      </c>
      <c r="W218" s="220">
        <f t="shared" si="33"/>
        <v>1</v>
      </c>
    </row>
    <row r="219" spans="2:23" ht="15.75" thickBot="1" x14ac:dyDescent="0.3">
      <c r="B219" s="752" t="s">
        <v>143</v>
      </c>
      <c r="C219" s="753"/>
      <c r="D219" s="753"/>
      <c r="E219" s="753"/>
      <c r="F219" s="753"/>
      <c r="G219" s="753"/>
      <c r="H219" s="753"/>
      <c r="I219" s="753"/>
      <c r="J219" s="753"/>
      <c r="K219" s="753"/>
      <c r="L219" s="753"/>
      <c r="M219" s="753"/>
      <c r="N219" s="753"/>
      <c r="O219" s="753"/>
      <c r="P219" s="753"/>
      <c r="Q219" s="754"/>
      <c r="T219" s="140">
        <f>F212*J214</f>
        <v>0</v>
      </c>
      <c r="V219" s="219" t="e">
        <f>LEFT(#REF!,3)</f>
        <v>#REF!</v>
      </c>
      <c r="W219" s="220">
        <f t="shared" si="33"/>
        <v>1</v>
      </c>
    </row>
    <row r="220" spans="2:23" x14ac:dyDescent="0.25">
      <c r="G220" s="226"/>
      <c r="T220" s="140">
        <f>F213*J213</f>
        <v>0</v>
      </c>
      <c r="V220" s="219" t="e">
        <f>LEFT(#REF!,3)</f>
        <v>#REF!</v>
      </c>
      <c r="W220" s="220">
        <f t="shared" si="33"/>
        <v>1</v>
      </c>
    </row>
    <row r="221" spans="2:23" x14ac:dyDescent="0.25">
      <c r="G221" s="226"/>
      <c r="T221" s="140">
        <f>F214*J212</f>
        <v>0</v>
      </c>
      <c r="V221" s="219" t="str">
        <f t="shared" ref="V221:V284" si="34">LEFT(J218,3)</f>
        <v/>
      </c>
      <c r="W221" s="220">
        <f t="shared" si="33"/>
        <v>1</v>
      </c>
    </row>
    <row r="222" spans="2:23" x14ac:dyDescent="0.25">
      <c r="G222" s="226"/>
      <c r="T222" s="12">
        <f>SUM(T219:T221)</f>
        <v>0</v>
      </c>
      <c r="V222" s="219" t="str">
        <f t="shared" si="34"/>
        <v/>
      </c>
      <c r="W222" s="220">
        <f t="shared" si="33"/>
        <v>1</v>
      </c>
    </row>
    <row r="223" spans="2:23" x14ac:dyDescent="0.25">
      <c r="G223" s="226"/>
      <c r="V223" s="219" t="str">
        <f t="shared" si="34"/>
        <v/>
      </c>
      <c r="W223" s="220">
        <f t="shared" si="33"/>
        <v>1</v>
      </c>
    </row>
    <row r="224" spans="2:23" x14ac:dyDescent="0.25">
      <c r="G224" s="226"/>
      <c r="V224" s="219" t="str">
        <f t="shared" si="34"/>
        <v/>
      </c>
      <c r="W224" s="220">
        <f t="shared" si="33"/>
        <v>1</v>
      </c>
    </row>
    <row r="225" spans="7:23" x14ac:dyDescent="0.25">
      <c r="G225" s="226"/>
      <c r="V225" s="219" t="str">
        <f t="shared" si="34"/>
        <v/>
      </c>
      <c r="W225" s="220">
        <f t="shared" si="33"/>
        <v>1</v>
      </c>
    </row>
    <row r="226" spans="7:23" x14ac:dyDescent="0.25">
      <c r="G226" s="226"/>
      <c r="V226" s="219" t="str">
        <f t="shared" si="34"/>
        <v/>
      </c>
      <c r="W226" s="220">
        <f t="shared" si="33"/>
        <v>1</v>
      </c>
    </row>
    <row r="227" spans="7:23" x14ac:dyDescent="0.25">
      <c r="G227" s="226"/>
      <c r="V227" s="219" t="str">
        <f t="shared" si="34"/>
        <v/>
      </c>
      <c r="W227" s="220">
        <f t="shared" si="33"/>
        <v>1</v>
      </c>
    </row>
    <row r="228" spans="7:23" x14ac:dyDescent="0.25">
      <c r="G228" s="226"/>
      <c r="V228" s="219" t="str">
        <f t="shared" si="34"/>
        <v/>
      </c>
      <c r="W228" s="220">
        <f t="shared" si="33"/>
        <v>1</v>
      </c>
    </row>
    <row r="229" spans="7:23" x14ac:dyDescent="0.25">
      <c r="G229" s="226"/>
      <c r="V229" s="219" t="str">
        <f t="shared" si="34"/>
        <v/>
      </c>
      <c r="W229" s="220">
        <f t="shared" si="33"/>
        <v>1</v>
      </c>
    </row>
    <row r="230" spans="7:23" x14ac:dyDescent="0.25">
      <c r="G230" s="226"/>
      <c r="V230" s="219" t="str">
        <f t="shared" si="34"/>
        <v/>
      </c>
      <c r="W230" s="220">
        <f t="shared" si="33"/>
        <v>1</v>
      </c>
    </row>
    <row r="231" spans="7:23" x14ac:dyDescent="0.25">
      <c r="G231" s="226"/>
      <c r="V231" s="219" t="str">
        <f t="shared" si="34"/>
        <v/>
      </c>
      <c r="W231" s="220">
        <f t="shared" si="33"/>
        <v>1</v>
      </c>
    </row>
    <row r="232" spans="7:23" x14ac:dyDescent="0.25">
      <c r="V232" s="219" t="str">
        <f t="shared" si="34"/>
        <v/>
      </c>
      <c r="W232" s="220">
        <f t="shared" si="33"/>
        <v>1</v>
      </c>
    </row>
    <row r="233" spans="7:23" x14ac:dyDescent="0.25">
      <c r="V233" s="219" t="str">
        <f t="shared" si="34"/>
        <v/>
      </c>
      <c r="W233" s="220">
        <f t="shared" si="33"/>
        <v>1</v>
      </c>
    </row>
    <row r="234" spans="7:23" x14ac:dyDescent="0.25">
      <c r="V234" s="219" t="str">
        <f t="shared" si="34"/>
        <v/>
      </c>
      <c r="W234" s="220">
        <f t="shared" si="33"/>
        <v>1</v>
      </c>
    </row>
    <row r="235" spans="7:23" x14ac:dyDescent="0.25">
      <c r="V235" s="219" t="str">
        <f t="shared" si="34"/>
        <v/>
      </c>
      <c r="W235" s="220">
        <f t="shared" si="33"/>
        <v>1</v>
      </c>
    </row>
    <row r="236" spans="7:23" x14ac:dyDescent="0.25">
      <c r="V236" s="219" t="str">
        <f t="shared" si="34"/>
        <v/>
      </c>
      <c r="W236" s="220">
        <f t="shared" si="33"/>
        <v>1</v>
      </c>
    </row>
    <row r="237" spans="7:23" x14ac:dyDescent="0.25">
      <c r="V237" s="219" t="str">
        <f t="shared" si="34"/>
        <v/>
      </c>
      <c r="W237" s="220">
        <f t="shared" si="33"/>
        <v>1</v>
      </c>
    </row>
    <row r="238" spans="7:23" x14ac:dyDescent="0.25">
      <c r="V238" s="219" t="str">
        <f t="shared" si="34"/>
        <v/>
      </c>
      <c r="W238" s="220">
        <f t="shared" si="33"/>
        <v>1</v>
      </c>
    </row>
    <row r="239" spans="7:23" x14ac:dyDescent="0.25">
      <c r="V239" s="219" t="str">
        <f t="shared" si="34"/>
        <v/>
      </c>
      <c r="W239" s="220">
        <f t="shared" si="33"/>
        <v>1</v>
      </c>
    </row>
    <row r="240" spans="7:23" x14ac:dyDescent="0.25">
      <c r="V240" s="219" t="str">
        <f t="shared" si="34"/>
        <v/>
      </c>
      <c r="W240" s="220">
        <f t="shared" si="33"/>
        <v>1</v>
      </c>
    </row>
    <row r="241" spans="22:23" x14ac:dyDescent="0.25">
      <c r="V241" s="219" t="str">
        <f t="shared" si="34"/>
        <v/>
      </c>
      <c r="W241" s="220">
        <f t="shared" si="33"/>
        <v>1</v>
      </c>
    </row>
    <row r="242" spans="22:23" x14ac:dyDescent="0.25">
      <c r="V242" s="219" t="str">
        <f t="shared" si="34"/>
        <v/>
      </c>
      <c r="W242" s="220">
        <f t="shared" si="33"/>
        <v>1</v>
      </c>
    </row>
    <row r="243" spans="22:23" x14ac:dyDescent="0.25">
      <c r="V243" s="219" t="str">
        <f t="shared" si="34"/>
        <v/>
      </c>
      <c r="W243" s="220">
        <f t="shared" si="33"/>
        <v>1</v>
      </c>
    </row>
    <row r="244" spans="22:23" x14ac:dyDescent="0.25">
      <c r="V244" s="219" t="str">
        <f t="shared" si="34"/>
        <v/>
      </c>
      <c r="W244" s="220">
        <f t="shared" si="33"/>
        <v>1</v>
      </c>
    </row>
    <row r="245" spans="22:23" x14ac:dyDescent="0.25">
      <c r="V245" s="219" t="str">
        <f t="shared" si="34"/>
        <v/>
      </c>
      <c r="W245" s="220">
        <f t="shared" si="33"/>
        <v>1</v>
      </c>
    </row>
    <row r="246" spans="22:23" x14ac:dyDescent="0.25">
      <c r="V246" s="219" t="str">
        <f t="shared" si="34"/>
        <v/>
      </c>
      <c r="W246" s="220">
        <f t="shared" si="33"/>
        <v>1</v>
      </c>
    </row>
    <row r="247" spans="22:23" x14ac:dyDescent="0.25">
      <c r="V247" s="219" t="str">
        <f t="shared" si="34"/>
        <v/>
      </c>
      <c r="W247" s="220">
        <f t="shared" si="33"/>
        <v>1</v>
      </c>
    </row>
    <row r="248" spans="22:23" x14ac:dyDescent="0.25">
      <c r="V248" s="219" t="str">
        <f t="shared" si="34"/>
        <v/>
      </c>
      <c r="W248" s="220">
        <f t="shared" si="33"/>
        <v>1</v>
      </c>
    </row>
    <row r="249" spans="22:23" x14ac:dyDescent="0.25">
      <c r="V249" s="219" t="str">
        <f t="shared" si="34"/>
        <v/>
      </c>
      <c r="W249" s="220">
        <f t="shared" si="33"/>
        <v>1</v>
      </c>
    </row>
    <row r="250" spans="22:23" x14ac:dyDescent="0.25">
      <c r="V250" s="219" t="str">
        <f t="shared" si="34"/>
        <v/>
      </c>
      <c r="W250" s="220">
        <f t="shared" si="33"/>
        <v>1</v>
      </c>
    </row>
    <row r="251" spans="22:23" x14ac:dyDescent="0.25">
      <c r="V251" s="219" t="str">
        <f t="shared" si="34"/>
        <v/>
      </c>
      <c r="W251" s="220">
        <f t="shared" si="33"/>
        <v>1</v>
      </c>
    </row>
    <row r="252" spans="22:23" x14ac:dyDescent="0.25">
      <c r="V252" s="219" t="str">
        <f t="shared" si="34"/>
        <v/>
      </c>
      <c r="W252" s="220">
        <f t="shared" si="33"/>
        <v>1</v>
      </c>
    </row>
    <row r="253" spans="22:23" x14ac:dyDescent="0.25">
      <c r="V253" s="219" t="str">
        <f t="shared" si="34"/>
        <v/>
      </c>
      <c r="W253" s="220">
        <f t="shared" si="33"/>
        <v>1</v>
      </c>
    </row>
    <row r="254" spans="22:23" x14ac:dyDescent="0.25">
      <c r="V254" s="219" t="str">
        <f t="shared" si="34"/>
        <v/>
      </c>
      <c r="W254" s="220">
        <f t="shared" si="33"/>
        <v>1</v>
      </c>
    </row>
    <row r="255" spans="22:23" x14ac:dyDescent="0.25">
      <c r="V255" s="219" t="str">
        <f t="shared" si="34"/>
        <v/>
      </c>
      <c r="W255" s="220">
        <f t="shared" si="33"/>
        <v>1</v>
      </c>
    </row>
    <row r="256" spans="22:23" x14ac:dyDescent="0.25">
      <c r="V256" s="219" t="str">
        <f t="shared" si="34"/>
        <v/>
      </c>
      <c r="W256" s="220">
        <f t="shared" si="33"/>
        <v>1</v>
      </c>
    </row>
    <row r="257" spans="22:23" x14ac:dyDescent="0.25">
      <c r="V257" s="219" t="str">
        <f t="shared" si="34"/>
        <v/>
      </c>
      <c r="W257" s="220">
        <f t="shared" si="33"/>
        <v>1</v>
      </c>
    </row>
    <row r="258" spans="22:23" x14ac:dyDescent="0.25">
      <c r="V258" s="219" t="str">
        <f t="shared" si="34"/>
        <v/>
      </c>
      <c r="W258" s="220">
        <f t="shared" si="33"/>
        <v>1</v>
      </c>
    </row>
    <row r="259" spans="22:23" x14ac:dyDescent="0.25">
      <c r="V259" s="219" t="str">
        <f t="shared" si="34"/>
        <v/>
      </c>
      <c r="W259" s="220">
        <f t="shared" si="33"/>
        <v>1</v>
      </c>
    </row>
    <row r="260" spans="22:23" x14ac:dyDescent="0.25">
      <c r="V260" s="219" t="str">
        <f t="shared" si="34"/>
        <v/>
      </c>
      <c r="W260" s="220">
        <f t="shared" si="33"/>
        <v>1</v>
      </c>
    </row>
    <row r="261" spans="22:23" x14ac:dyDescent="0.25">
      <c r="V261" s="219" t="str">
        <f t="shared" si="34"/>
        <v/>
      </c>
      <c r="W261" s="220">
        <f t="shared" si="33"/>
        <v>1</v>
      </c>
    </row>
    <row r="262" spans="22:23" x14ac:dyDescent="0.25">
      <c r="V262" s="219" t="str">
        <f t="shared" si="34"/>
        <v/>
      </c>
      <c r="W262" s="220">
        <f t="shared" si="33"/>
        <v>1</v>
      </c>
    </row>
    <row r="263" spans="22:23" x14ac:dyDescent="0.25">
      <c r="V263" s="219" t="str">
        <f t="shared" si="34"/>
        <v/>
      </c>
      <c r="W263" s="220">
        <f t="shared" si="33"/>
        <v>1</v>
      </c>
    </row>
    <row r="264" spans="22:23" x14ac:dyDescent="0.25">
      <c r="V264" s="219" t="str">
        <f t="shared" si="34"/>
        <v/>
      </c>
      <c r="W264" s="220">
        <f t="shared" si="33"/>
        <v>1</v>
      </c>
    </row>
    <row r="265" spans="22:23" x14ac:dyDescent="0.25">
      <c r="V265" s="219" t="str">
        <f t="shared" si="34"/>
        <v/>
      </c>
      <c r="W265" s="220">
        <f t="shared" si="33"/>
        <v>1</v>
      </c>
    </row>
    <row r="266" spans="22:23" x14ac:dyDescent="0.25">
      <c r="V266" s="219" t="str">
        <f t="shared" si="34"/>
        <v/>
      </c>
      <c r="W266" s="220">
        <f t="shared" si="33"/>
        <v>1</v>
      </c>
    </row>
    <row r="267" spans="22:23" x14ac:dyDescent="0.25">
      <c r="V267" s="219" t="str">
        <f t="shared" si="34"/>
        <v/>
      </c>
      <c r="W267" s="220">
        <f t="shared" si="33"/>
        <v>1</v>
      </c>
    </row>
    <row r="268" spans="22:23" x14ac:dyDescent="0.25">
      <c r="V268" s="219" t="str">
        <f t="shared" si="34"/>
        <v/>
      </c>
      <c r="W268" s="220">
        <f t="shared" si="33"/>
        <v>1</v>
      </c>
    </row>
    <row r="269" spans="22:23" x14ac:dyDescent="0.25">
      <c r="V269" s="219" t="str">
        <f t="shared" si="34"/>
        <v/>
      </c>
      <c r="W269" s="220">
        <f t="shared" si="33"/>
        <v>1</v>
      </c>
    </row>
    <row r="270" spans="22:23" x14ac:dyDescent="0.25">
      <c r="V270" s="219" t="str">
        <f t="shared" si="34"/>
        <v/>
      </c>
      <c r="W270" s="220">
        <f t="shared" si="33"/>
        <v>1</v>
      </c>
    </row>
    <row r="271" spans="22:23" x14ac:dyDescent="0.25">
      <c r="V271" s="219" t="str">
        <f t="shared" si="34"/>
        <v/>
      </c>
      <c r="W271" s="220">
        <f t="shared" si="33"/>
        <v>1</v>
      </c>
    </row>
    <row r="272" spans="22:23" x14ac:dyDescent="0.25">
      <c r="V272" s="219" t="str">
        <f t="shared" si="34"/>
        <v/>
      </c>
      <c r="W272" s="220">
        <f t="shared" si="33"/>
        <v>1</v>
      </c>
    </row>
    <row r="273" spans="22:23" x14ac:dyDescent="0.25">
      <c r="V273" s="219" t="str">
        <f t="shared" si="34"/>
        <v/>
      </c>
      <c r="W273" s="220">
        <f t="shared" si="33"/>
        <v>1</v>
      </c>
    </row>
    <row r="274" spans="22:23" x14ac:dyDescent="0.25">
      <c r="V274" s="219" t="str">
        <f t="shared" si="34"/>
        <v/>
      </c>
      <c r="W274" s="220">
        <f t="shared" ref="W274:W337" si="35">1-(R274/100)</f>
        <v>1</v>
      </c>
    </row>
    <row r="275" spans="22:23" x14ac:dyDescent="0.25">
      <c r="V275" s="219" t="str">
        <f t="shared" si="34"/>
        <v/>
      </c>
      <c r="W275" s="220">
        <f t="shared" si="35"/>
        <v>1</v>
      </c>
    </row>
    <row r="276" spans="22:23" x14ac:dyDescent="0.25">
      <c r="V276" s="219" t="str">
        <f t="shared" si="34"/>
        <v/>
      </c>
      <c r="W276" s="220">
        <f t="shared" si="35"/>
        <v>1</v>
      </c>
    </row>
    <row r="277" spans="22:23" x14ac:dyDescent="0.25">
      <c r="V277" s="219" t="str">
        <f t="shared" si="34"/>
        <v/>
      </c>
      <c r="W277" s="220">
        <f t="shared" si="35"/>
        <v>1</v>
      </c>
    </row>
    <row r="278" spans="22:23" x14ac:dyDescent="0.25">
      <c r="V278" s="219" t="str">
        <f t="shared" si="34"/>
        <v/>
      </c>
      <c r="W278" s="220">
        <f t="shared" si="35"/>
        <v>1</v>
      </c>
    </row>
    <row r="279" spans="22:23" x14ac:dyDescent="0.25">
      <c r="V279" s="219" t="str">
        <f t="shared" si="34"/>
        <v/>
      </c>
      <c r="W279" s="220">
        <f t="shared" si="35"/>
        <v>1</v>
      </c>
    </row>
    <row r="280" spans="22:23" x14ac:dyDescent="0.25">
      <c r="V280" s="219" t="str">
        <f t="shared" si="34"/>
        <v/>
      </c>
      <c r="W280" s="220">
        <f t="shared" si="35"/>
        <v>1</v>
      </c>
    </row>
    <row r="281" spans="22:23" x14ac:dyDescent="0.25">
      <c r="V281" s="219" t="str">
        <f t="shared" si="34"/>
        <v/>
      </c>
      <c r="W281" s="220">
        <f t="shared" si="35"/>
        <v>1</v>
      </c>
    </row>
    <row r="282" spans="22:23" x14ac:dyDescent="0.25">
      <c r="V282" s="219" t="str">
        <f t="shared" si="34"/>
        <v/>
      </c>
      <c r="W282" s="220">
        <f t="shared" si="35"/>
        <v>1</v>
      </c>
    </row>
    <row r="283" spans="22:23" x14ac:dyDescent="0.25">
      <c r="V283" s="219" t="str">
        <f t="shared" si="34"/>
        <v/>
      </c>
      <c r="W283" s="220">
        <f t="shared" si="35"/>
        <v>1</v>
      </c>
    </row>
    <row r="284" spans="22:23" x14ac:dyDescent="0.25">
      <c r="V284" s="219" t="str">
        <f t="shared" si="34"/>
        <v/>
      </c>
      <c r="W284" s="220">
        <f t="shared" si="35"/>
        <v>1</v>
      </c>
    </row>
    <row r="285" spans="22:23" x14ac:dyDescent="0.25">
      <c r="V285" s="219" t="str">
        <f t="shared" ref="V285:V348" si="36">LEFT(J282,3)</f>
        <v/>
      </c>
      <c r="W285" s="220">
        <f t="shared" si="35"/>
        <v>1</v>
      </c>
    </row>
    <row r="286" spans="22:23" x14ac:dyDescent="0.25">
      <c r="V286" s="219" t="str">
        <f t="shared" si="36"/>
        <v/>
      </c>
      <c r="W286" s="220">
        <f t="shared" si="35"/>
        <v>1</v>
      </c>
    </row>
    <row r="287" spans="22:23" x14ac:dyDescent="0.25">
      <c r="V287" s="219" t="str">
        <f t="shared" si="36"/>
        <v/>
      </c>
      <c r="W287" s="220">
        <f t="shared" si="35"/>
        <v>1</v>
      </c>
    </row>
    <row r="288" spans="22:23" x14ac:dyDescent="0.25">
      <c r="V288" s="219" t="str">
        <f t="shared" si="36"/>
        <v/>
      </c>
      <c r="W288" s="220">
        <f t="shared" si="35"/>
        <v>1</v>
      </c>
    </row>
    <row r="289" spans="22:23" x14ac:dyDescent="0.25">
      <c r="V289" s="219" t="str">
        <f t="shared" si="36"/>
        <v/>
      </c>
      <c r="W289" s="220">
        <f t="shared" si="35"/>
        <v>1</v>
      </c>
    </row>
    <row r="290" spans="22:23" x14ac:dyDescent="0.25">
      <c r="V290" s="219" t="str">
        <f t="shared" si="36"/>
        <v/>
      </c>
      <c r="W290" s="220">
        <f t="shared" si="35"/>
        <v>1</v>
      </c>
    </row>
    <row r="291" spans="22:23" x14ac:dyDescent="0.25">
      <c r="V291" s="219" t="str">
        <f t="shared" si="36"/>
        <v/>
      </c>
      <c r="W291" s="220">
        <f t="shared" si="35"/>
        <v>1</v>
      </c>
    </row>
    <row r="292" spans="22:23" x14ac:dyDescent="0.25">
      <c r="V292" s="219" t="str">
        <f t="shared" si="36"/>
        <v/>
      </c>
      <c r="W292" s="220">
        <f t="shared" si="35"/>
        <v>1</v>
      </c>
    </row>
    <row r="293" spans="22:23" x14ac:dyDescent="0.25">
      <c r="V293" s="219" t="str">
        <f t="shared" si="36"/>
        <v/>
      </c>
      <c r="W293" s="220">
        <f t="shared" si="35"/>
        <v>1</v>
      </c>
    </row>
    <row r="294" spans="22:23" x14ac:dyDescent="0.25">
      <c r="V294" s="219" t="str">
        <f t="shared" si="36"/>
        <v/>
      </c>
      <c r="W294" s="220">
        <f t="shared" si="35"/>
        <v>1</v>
      </c>
    </row>
    <row r="295" spans="22:23" x14ac:dyDescent="0.25">
      <c r="V295" s="219" t="str">
        <f t="shared" si="36"/>
        <v/>
      </c>
      <c r="W295" s="220">
        <f t="shared" si="35"/>
        <v>1</v>
      </c>
    </row>
    <row r="296" spans="22:23" x14ac:dyDescent="0.25">
      <c r="V296" s="219" t="str">
        <f t="shared" si="36"/>
        <v/>
      </c>
      <c r="W296" s="220">
        <f t="shared" si="35"/>
        <v>1</v>
      </c>
    </row>
    <row r="297" spans="22:23" x14ac:dyDescent="0.25">
      <c r="V297" s="219" t="str">
        <f t="shared" si="36"/>
        <v/>
      </c>
      <c r="W297" s="220">
        <f t="shared" si="35"/>
        <v>1</v>
      </c>
    </row>
    <row r="298" spans="22:23" x14ac:dyDescent="0.25">
      <c r="V298" s="219" t="str">
        <f t="shared" si="36"/>
        <v/>
      </c>
      <c r="W298" s="220">
        <f t="shared" si="35"/>
        <v>1</v>
      </c>
    </row>
    <row r="299" spans="22:23" x14ac:dyDescent="0.25">
      <c r="V299" s="219" t="str">
        <f t="shared" si="36"/>
        <v/>
      </c>
      <c r="W299" s="220">
        <f t="shared" si="35"/>
        <v>1</v>
      </c>
    </row>
    <row r="300" spans="22:23" x14ac:dyDescent="0.25">
      <c r="V300" s="219" t="str">
        <f t="shared" si="36"/>
        <v/>
      </c>
      <c r="W300" s="220">
        <f t="shared" si="35"/>
        <v>1</v>
      </c>
    </row>
    <row r="301" spans="22:23" x14ac:dyDescent="0.25">
      <c r="V301" s="219" t="str">
        <f t="shared" si="36"/>
        <v/>
      </c>
      <c r="W301" s="220">
        <f t="shared" si="35"/>
        <v>1</v>
      </c>
    </row>
    <row r="302" spans="22:23" x14ac:dyDescent="0.25">
      <c r="V302" s="219" t="str">
        <f t="shared" si="36"/>
        <v/>
      </c>
      <c r="W302" s="220">
        <f t="shared" si="35"/>
        <v>1</v>
      </c>
    </row>
    <row r="303" spans="22:23" x14ac:dyDescent="0.25">
      <c r="V303" s="219" t="str">
        <f t="shared" si="36"/>
        <v/>
      </c>
      <c r="W303" s="220">
        <f t="shared" si="35"/>
        <v>1</v>
      </c>
    </row>
    <row r="304" spans="22:23" x14ac:dyDescent="0.25">
      <c r="V304" s="219" t="str">
        <f t="shared" si="36"/>
        <v/>
      </c>
      <c r="W304" s="220">
        <f t="shared" si="35"/>
        <v>1</v>
      </c>
    </row>
    <row r="305" spans="22:23" x14ac:dyDescent="0.25">
      <c r="V305" s="219" t="str">
        <f t="shared" si="36"/>
        <v/>
      </c>
      <c r="W305" s="220">
        <f t="shared" si="35"/>
        <v>1</v>
      </c>
    </row>
    <row r="306" spans="22:23" x14ac:dyDescent="0.25">
      <c r="V306" s="219" t="str">
        <f t="shared" si="36"/>
        <v/>
      </c>
      <c r="W306" s="220">
        <f t="shared" si="35"/>
        <v>1</v>
      </c>
    </row>
    <row r="307" spans="22:23" x14ac:dyDescent="0.25">
      <c r="V307" s="219" t="str">
        <f t="shared" si="36"/>
        <v/>
      </c>
      <c r="W307" s="220">
        <f t="shared" si="35"/>
        <v>1</v>
      </c>
    </row>
    <row r="308" spans="22:23" x14ac:dyDescent="0.25">
      <c r="V308" s="219" t="str">
        <f t="shared" si="36"/>
        <v/>
      </c>
      <c r="W308" s="220">
        <f t="shared" si="35"/>
        <v>1</v>
      </c>
    </row>
    <row r="309" spans="22:23" x14ac:dyDescent="0.25">
      <c r="V309" s="219" t="str">
        <f t="shared" si="36"/>
        <v/>
      </c>
      <c r="W309" s="220">
        <f t="shared" si="35"/>
        <v>1</v>
      </c>
    </row>
    <row r="310" spans="22:23" x14ac:dyDescent="0.25">
      <c r="V310" s="219" t="str">
        <f t="shared" si="36"/>
        <v/>
      </c>
      <c r="W310" s="220">
        <f t="shared" si="35"/>
        <v>1</v>
      </c>
    </row>
    <row r="311" spans="22:23" x14ac:dyDescent="0.25">
      <c r="V311" s="219" t="str">
        <f t="shared" si="36"/>
        <v/>
      </c>
      <c r="W311" s="220">
        <f t="shared" si="35"/>
        <v>1</v>
      </c>
    </row>
    <row r="312" spans="22:23" x14ac:dyDescent="0.25">
      <c r="V312" s="219" t="str">
        <f t="shared" si="36"/>
        <v/>
      </c>
      <c r="W312" s="220">
        <f t="shared" si="35"/>
        <v>1</v>
      </c>
    </row>
    <row r="313" spans="22:23" x14ac:dyDescent="0.25">
      <c r="V313" s="219" t="str">
        <f t="shared" si="36"/>
        <v/>
      </c>
      <c r="W313" s="220">
        <f t="shared" si="35"/>
        <v>1</v>
      </c>
    </row>
    <row r="314" spans="22:23" x14ac:dyDescent="0.25">
      <c r="V314" s="219" t="str">
        <f t="shared" si="36"/>
        <v/>
      </c>
      <c r="W314" s="220">
        <f t="shared" si="35"/>
        <v>1</v>
      </c>
    </row>
    <row r="315" spans="22:23" x14ac:dyDescent="0.25">
      <c r="V315" s="219" t="str">
        <f t="shared" si="36"/>
        <v/>
      </c>
      <c r="W315" s="220">
        <f t="shared" si="35"/>
        <v>1</v>
      </c>
    </row>
    <row r="316" spans="22:23" x14ac:dyDescent="0.25">
      <c r="V316" s="219" t="str">
        <f t="shared" si="36"/>
        <v/>
      </c>
      <c r="W316" s="220">
        <f t="shared" si="35"/>
        <v>1</v>
      </c>
    </row>
    <row r="317" spans="22:23" x14ac:dyDescent="0.25">
      <c r="V317" s="219" t="str">
        <f t="shared" si="36"/>
        <v/>
      </c>
      <c r="W317" s="220">
        <f t="shared" si="35"/>
        <v>1</v>
      </c>
    </row>
    <row r="318" spans="22:23" x14ac:dyDescent="0.25">
      <c r="V318" s="219" t="str">
        <f t="shared" si="36"/>
        <v/>
      </c>
      <c r="W318" s="220">
        <f t="shared" si="35"/>
        <v>1</v>
      </c>
    </row>
    <row r="319" spans="22:23" x14ac:dyDescent="0.25">
      <c r="V319" s="219" t="str">
        <f t="shared" si="36"/>
        <v/>
      </c>
      <c r="W319" s="220">
        <f t="shared" si="35"/>
        <v>1</v>
      </c>
    </row>
    <row r="320" spans="22:23" x14ac:dyDescent="0.25">
      <c r="V320" s="219" t="str">
        <f t="shared" si="36"/>
        <v/>
      </c>
      <c r="W320" s="220">
        <f t="shared" si="35"/>
        <v>1</v>
      </c>
    </row>
    <row r="321" spans="22:23" x14ac:dyDescent="0.25">
      <c r="V321" s="219" t="str">
        <f t="shared" si="36"/>
        <v/>
      </c>
      <c r="W321" s="220">
        <f t="shared" si="35"/>
        <v>1</v>
      </c>
    </row>
    <row r="322" spans="22:23" x14ac:dyDescent="0.25">
      <c r="V322" s="219" t="str">
        <f t="shared" si="36"/>
        <v/>
      </c>
      <c r="W322" s="220">
        <f t="shared" si="35"/>
        <v>1</v>
      </c>
    </row>
    <row r="323" spans="22:23" x14ac:dyDescent="0.25">
      <c r="V323" s="219" t="str">
        <f t="shared" si="36"/>
        <v/>
      </c>
      <c r="W323" s="220">
        <f t="shared" si="35"/>
        <v>1</v>
      </c>
    </row>
    <row r="324" spans="22:23" x14ac:dyDescent="0.25">
      <c r="V324" s="219" t="str">
        <f t="shared" si="36"/>
        <v/>
      </c>
      <c r="W324" s="220">
        <f t="shared" si="35"/>
        <v>1</v>
      </c>
    </row>
    <row r="325" spans="22:23" x14ac:dyDescent="0.25">
      <c r="V325" s="219" t="str">
        <f t="shared" si="36"/>
        <v/>
      </c>
      <c r="W325" s="220">
        <f t="shared" si="35"/>
        <v>1</v>
      </c>
    </row>
    <row r="326" spans="22:23" x14ac:dyDescent="0.25">
      <c r="V326" s="219" t="str">
        <f t="shared" si="36"/>
        <v/>
      </c>
      <c r="W326" s="220">
        <f t="shared" si="35"/>
        <v>1</v>
      </c>
    </row>
    <row r="327" spans="22:23" x14ac:dyDescent="0.25">
      <c r="V327" s="219" t="str">
        <f t="shared" si="36"/>
        <v/>
      </c>
      <c r="W327" s="220">
        <f t="shared" si="35"/>
        <v>1</v>
      </c>
    </row>
    <row r="328" spans="22:23" x14ac:dyDescent="0.25">
      <c r="V328" s="219" t="str">
        <f t="shared" si="36"/>
        <v/>
      </c>
      <c r="W328" s="220">
        <f t="shared" si="35"/>
        <v>1</v>
      </c>
    </row>
    <row r="329" spans="22:23" x14ac:dyDescent="0.25">
      <c r="V329" s="219" t="str">
        <f t="shared" si="36"/>
        <v/>
      </c>
      <c r="W329" s="220">
        <f t="shared" si="35"/>
        <v>1</v>
      </c>
    </row>
    <row r="330" spans="22:23" x14ac:dyDescent="0.25">
      <c r="V330" s="219" t="str">
        <f t="shared" si="36"/>
        <v/>
      </c>
      <c r="W330" s="220">
        <f t="shared" si="35"/>
        <v>1</v>
      </c>
    </row>
    <row r="331" spans="22:23" x14ac:dyDescent="0.25">
      <c r="V331" s="219" t="str">
        <f t="shared" si="36"/>
        <v/>
      </c>
      <c r="W331" s="220">
        <f t="shared" si="35"/>
        <v>1</v>
      </c>
    </row>
    <row r="332" spans="22:23" x14ac:dyDescent="0.25">
      <c r="V332" s="219" t="str">
        <f t="shared" si="36"/>
        <v/>
      </c>
      <c r="W332" s="220">
        <f t="shared" si="35"/>
        <v>1</v>
      </c>
    </row>
    <row r="333" spans="22:23" x14ac:dyDescent="0.25">
      <c r="V333" s="219" t="str">
        <f t="shared" si="36"/>
        <v/>
      </c>
      <c r="W333" s="220">
        <f t="shared" si="35"/>
        <v>1</v>
      </c>
    </row>
    <row r="334" spans="22:23" x14ac:dyDescent="0.25">
      <c r="V334" s="219" t="str">
        <f t="shared" si="36"/>
        <v/>
      </c>
      <c r="W334" s="220">
        <f t="shared" si="35"/>
        <v>1</v>
      </c>
    </row>
    <row r="335" spans="22:23" x14ac:dyDescent="0.25">
      <c r="V335" s="219" t="str">
        <f t="shared" si="36"/>
        <v/>
      </c>
      <c r="W335" s="220">
        <f t="shared" si="35"/>
        <v>1</v>
      </c>
    </row>
    <row r="336" spans="22:23" x14ac:dyDescent="0.25">
      <c r="V336" s="219" t="str">
        <f t="shared" si="36"/>
        <v/>
      </c>
      <c r="W336" s="220">
        <f t="shared" si="35"/>
        <v>1</v>
      </c>
    </row>
    <row r="337" spans="22:23" x14ac:dyDescent="0.25">
      <c r="V337" s="219" t="str">
        <f t="shared" si="36"/>
        <v/>
      </c>
      <c r="W337" s="220">
        <f t="shared" si="35"/>
        <v>1</v>
      </c>
    </row>
    <row r="338" spans="22:23" x14ac:dyDescent="0.25">
      <c r="V338" s="219" t="str">
        <f t="shared" si="36"/>
        <v/>
      </c>
      <c r="W338" s="220">
        <f t="shared" ref="W338:W401" si="37">1-(R338/100)</f>
        <v>1</v>
      </c>
    </row>
    <row r="339" spans="22:23" x14ac:dyDescent="0.25">
      <c r="V339" s="219" t="str">
        <f t="shared" si="36"/>
        <v/>
      </c>
      <c r="W339" s="220">
        <f t="shared" si="37"/>
        <v>1</v>
      </c>
    </row>
    <row r="340" spans="22:23" x14ac:dyDescent="0.25">
      <c r="V340" s="219" t="str">
        <f t="shared" si="36"/>
        <v/>
      </c>
      <c r="W340" s="220">
        <f t="shared" si="37"/>
        <v>1</v>
      </c>
    </row>
    <row r="341" spans="22:23" x14ac:dyDescent="0.25">
      <c r="V341" s="219" t="str">
        <f t="shared" si="36"/>
        <v/>
      </c>
      <c r="W341" s="220">
        <f t="shared" si="37"/>
        <v>1</v>
      </c>
    </row>
    <row r="342" spans="22:23" x14ac:dyDescent="0.25">
      <c r="V342" s="219" t="str">
        <f t="shared" si="36"/>
        <v/>
      </c>
      <c r="W342" s="220">
        <f t="shared" si="37"/>
        <v>1</v>
      </c>
    </row>
    <row r="343" spans="22:23" x14ac:dyDescent="0.25">
      <c r="V343" s="219" t="str">
        <f t="shared" si="36"/>
        <v/>
      </c>
      <c r="W343" s="220">
        <f t="shared" si="37"/>
        <v>1</v>
      </c>
    </row>
    <row r="344" spans="22:23" x14ac:dyDescent="0.25">
      <c r="V344" s="219" t="str">
        <f t="shared" si="36"/>
        <v/>
      </c>
      <c r="W344" s="220">
        <f t="shared" si="37"/>
        <v>1</v>
      </c>
    </row>
    <row r="345" spans="22:23" x14ac:dyDescent="0.25">
      <c r="V345" s="219" t="str">
        <f t="shared" si="36"/>
        <v/>
      </c>
      <c r="W345" s="220">
        <f t="shared" si="37"/>
        <v>1</v>
      </c>
    </row>
    <row r="346" spans="22:23" x14ac:dyDescent="0.25">
      <c r="V346" s="219" t="str">
        <f t="shared" si="36"/>
        <v/>
      </c>
      <c r="W346" s="220">
        <f t="shared" si="37"/>
        <v>1</v>
      </c>
    </row>
    <row r="347" spans="22:23" x14ac:dyDescent="0.25">
      <c r="V347" s="219" t="str">
        <f t="shared" si="36"/>
        <v/>
      </c>
      <c r="W347" s="220">
        <f t="shared" si="37"/>
        <v>1</v>
      </c>
    </row>
    <row r="348" spans="22:23" x14ac:dyDescent="0.25">
      <c r="V348" s="219" t="str">
        <f t="shared" si="36"/>
        <v/>
      </c>
      <c r="W348" s="220">
        <f t="shared" si="37"/>
        <v>1</v>
      </c>
    </row>
    <row r="349" spans="22:23" x14ac:dyDescent="0.25">
      <c r="V349" s="219" t="str">
        <f t="shared" ref="V349:V412" si="38">LEFT(J346,3)</f>
        <v/>
      </c>
      <c r="W349" s="220">
        <f t="shared" si="37"/>
        <v>1</v>
      </c>
    </row>
    <row r="350" spans="22:23" x14ac:dyDescent="0.25">
      <c r="V350" s="219" t="str">
        <f t="shared" si="38"/>
        <v/>
      </c>
      <c r="W350" s="220">
        <f t="shared" si="37"/>
        <v>1</v>
      </c>
    </row>
    <row r="351" spans="22:23" x14ac:dyDescent="0.25">
      <c r="V351" s="219" t="str">
        <f t="shared" si="38"/>
        <v/>
      </c>
      <c r="W351" s="220">
        <f t="shared" si="37"/>
        <v>1</v>
      </c>
    </row>
    <row r="352" spans="22:23" x14ac:dyDescent="0.25">
      <c r="V352" s="219" t="str">
        <f t="shared" si="38"/>
        <v/>
      </c>
      <c r="W352" s="220">
        <f t="shared" si="37"/>
        <v>1</v>
      </c>
    </row>
    <row r="353" spans="22:23" x14ac:dyDescent="0.25">
      <c r="V353" s="219" t="str">
        <f t="shared" si="38"/>
        <v/>
      </c>
      <c r="W353" s="220">
        <f t="shared" si="37"/>
        <v>1</v>
      </c>
    </row>
    <row r="354" spans="22:23" x14ac:dyDescent="0.25">
      <c r="V354" s="219" t="str">
        <f t="shared" si="38"/>
        <v/>
      </c>
      <c r="W354" s="220">
        <f t="shared" si="37"/>
        <v>1</v>
      </c>
    </row>
    <row r="355" spans="22:23" x14ac:dyDescent="0.25">
      <c r="V355" s="219" t="str">
        <f t="shared" si="38"/>
        <v/>
      </c>
      <c r="W355" s="220">
        <f t="shared" si="37"/>
        <v>1</v>
      </c>
    </row>
    <row r="356" spans="22:23" x14ac:dyDescent="0.25">
      <c r="V356" s="219" t="str">
        <f t="shared" si="38"/>
        <v/>
      </c>
      <c r="W356" s="220">
        <f t="shared" si="37"/>
        <v>1</v>
      </c>
    </row>
    <row r="357" spans="22:23" x14ac:dyDescent="0.25">
      <c r="V357" s="219" t="str">
        <f t="shared" si="38"/>
        <v/>
      </c>
      <c r="W357" s="220">
        <f t="shared" si="37"/>
        <v>1</v>
      </c>
    </row>
    <row r="358" spans="22:23" x14ac:dyDescent="0.25">
      <c r="V358" s="219" t="str">
        <f t="shared" si="38"/>
        <v/>
      </c>
      <c r="W358" s="220">
        <f t="shared" si="37"/>
        <v>1</v>
      </c>
    </row>
    <row r="359" spans="22:23" x14ac:dyDescent="0.25">
      <c r="V359" s="219" t="str">
        <f t="shared" si="38"/>
        <v/>
      </c>
      <c r="W359" s="220">
        <f t="shared" si="37"/>
        <v>1</v>
      </c>
    </row>
    <row r="360" spans="22:23" x14ac:dyDescent="0.25">
      <c r="V360" s="219" t="str">
        <f t="shared" si="38"/>
        <v/>
      </c>
      <c r="W360" s="220">
        <f t="shared" si="37"/>
        <v>1</v>
      </c>
    </row>
    <row r="361" spans="22:23" x14ac:dyDescent="0.25">
      <c r="V361" s="219" t="str">
        <f t="shared" si="38"/>
        <v/>
      </c>
      <c r="W361" s="220">
        <f t="shared" si="37"/>
        <v>1</v>
      </c>
    </row>
    <row r="362" spans="22:23" x14ac:dyDescent="0.25">
      <c r="V362" s="219" t="str">
        <f t="shared" si="38"/>
        <v/>
      </c>
      <c r="W362" s="220">
        <f t="shared" si="37"/>
        <v>1</v>
      </c>
    </row>
    <row r="363" spans="22:23" x14ac:dyDescent="0.25">
      <c r="V363" s="219" t="str">
        <f t="shared" si="38"/>
        <v/>
      </c>
      <c r="W363" s="220">
        <f t="shared" si="37"/>
        <v>1</v>
      </c>
    </row>
    <row r="364" spans="22:23" x14ac:dyDescent="0.25">
      <c r="V364" s="219" t="str">
        <f t="shared" si="38"/>
        <v/>
      </c>
      <c r="W364" s="220">
        <f t="shared" si="37"/>
        <v>1</v>
      </c>
    </row>
    <row r="365" spans="22:23" x14ac:dyDescent="0.25">
      <c r="V365" s="219" t="str">
        <f t="shared" si="38"/>
        <v/>
      </c>
      <c r="W365" s="220">
        <f t="shared" si="37"/>
        <v>1</v>
      </c>
    </row>
    <row r="366" spans="22:23" x14ac:dyDescent="0.25">
      <c r="V366" s="219" t="str">
        <f t="shared" si="38"/>
        <v/>
      </c>
      <c r="W366" s="220">
        <f t="shared" si="37"/>
        <v>1</v>
      </c>
    </row>
    <row r="367" spans="22:23" x14ac:dyDescent="0.25">
      <c r="V367" s="219" t="str">
        <f t="shared" si="38"/>
        <v/>
      </c>
      <c r="W367" s="220">
        <f t="shared" si="37"/>
        <v>1</v>
      </c>
    </row>
    <row r="368" spans="22:23" x14ac:dyDescent="0.25">
      <c r="V368" s="219" t="str">
        <f t="shared" si="38"/>
        <v/>
      </c>
      <c r="W368" s="220">
        <f t="shared" si="37"/>
        <v>1</v>
      </c>
    </row>
    <row r="369" spans="22:23" x14ac:dyDescent="0.25">
      <c r="V369" s="219" t="str">
        <f t="shared" si="38"/>
        <v/>
      </c>
      <c r="W369" s="220">
        <f t="shared" si="37"/>
        <v>1</v>
      </c>
    </row>
    <row r="370" spans="22:23" x14ac:dyDescent="0.25">
      <c r="V370" s="219" t="str">
        <f t="shared" si="38"/>
        <v/>
      </c>
      <c r="W370" s="220">
        <f t="shared" si="37"/>
        <v>1</v>
      </c>
    </row>
    <row r="371" spans="22:23" x14ac:dyDescent="0.25">
      <c r="V371" s="219" t="str">
        <f t="shared" si="38"/>
        <v/>
      </c>
      <c r="W371" s="220">
        <f t="shared" si="37"/>
        <v>1</v>
      </c>
    </row>
    <row r="372" spans="22:23" x14ac:dyDescent="0.25">
      <c r="V372" s="219" t="str">
        <f t="shared" si="38"/>
        <v/>
      </c>
      <c r="W372" s="220">
        <f t="shared" si="37"/>
        <v>1</v>
      </c>
    </row>
    <row r="373" spans="22:23" x14ac:dyDescent="0.25">
      <c r="V373" s="219" t="str">
        <f t="shared" si="38"/>
        <v/>
      </c>
      <c r="W373" s="220">
        <f t="shared" si="37"/>
        <v>1</v>
      </c>
    </row>
    <row r="374" spans="22:23" x14ac:dyDescent="0.25">
      <c r="V374" s="219" t="str">
        <f t="shared" si="38"/>
        <v/>
      </c>
      <c r="W374" s="220">
        <f t="shared" si="37"/>
        <v>1</v>
      </c>
    </row>
    <row r="375" spans="22:23" x14ac:dyDescent="0.25">
      <c r="V375" s="219" t="str">
        <f t="shared" si="38"/>
        <v/>
      </c>
      <c r="W375" s="220">
        <f t="shared" si="37"/>
        <v>1</v>
      </c>
    </row>
    <row r="376" spans="22:23" x14ac:dyDescent="0.25">
      <c r="V376" s="219" t="str">
        <f t="shared" si="38"/>
        <v/>
      </c>
      <c r="W376" s="220">
        <f t="shared" si="37"/>
        <v>1</v>
      </c>
    </row>
    <row r="377" spans="22:23" x14ac:dyDescent="0.25">
      <c r="V377" s="219" t="str">
        <f t="shared" si="38"/>
        <v/>
      </c>
      <c r="W377" s="220">
        <f t="shared" si="37"/>
        <v>1</v>
      </c>
    </row>
    <row r="378" spans="22:23" x14ac:dyDescent="0.25">
      <c r="V378" s="219" t="str">
        <f t="shared" si="38"/>
        <v/>
      </c>
      <c r="W378" s="220">
        <f t="shared" si="37"/>
        <v>1</v>
      </c>
    </row>
    <row r="379" spans="22:23" x14ac:dyDescent="0.25">
      <c r="V379" s="219" t="str">
        <f t="shared" si="38"/>
        <v/>
      </c>
      <c r="W379" s="220">
        <f t="shared" si="37"/>
        <v>1</v>
      </c>
    </row>
    <row r="380" spans="22:23" x14ac:dyDescent="0.25">
      <c r="V380" s="219" t="str">
        <f t="shared" si="38"/>
        <v/>
      </c>
      <c r="W380" s="220">
        <f t="shared" si="37"/>
        <v>1</v>
      </c>
    </row>
    <row r="381" spans="22:23" x14ac:dyDescent="0.25">
      <c r="V381" s="219" t="str">
        <f t="shared" si="38"/>
        <v/>
      </c>
      <c r="W381" s="220">
        <f t="shared" si="37"/>
        <v>1</v>
      </c>
    </row>
    <row r="382" spans="22:23" x14ac:dyDescent="0.25">
      <c r="V382" s="219" t="str">
        <f t="shared" si="38"/>
        <v/>
      </c>
      <c r="W382" s="220">
        <f t="shared" si="37"/>
        <v>1</v>
      </c>
    </row>
    <row r="383" spans="22:23" x14ac:dyDescent="0.25">
      <c r="V383" s="219" t="str">
        <f t="shared" si="38"/>
        <v/>
      </c>
      <c r="W383" s="220">
        <f t="shared" si="37"/>
        <v>1</v>
      </c>
    </row>
    <row r="384" spans="22:23" x14ac:dyDescent="0.25">
      <c r="V384" s="219" t="str">
        <f t="shared" si="38"/>
        <v/>
      </c>
      <c r="W384" s="220">
        <f t="shared" si="37"/>
        <v>1</v>
      </c>
    </row>
    <row r="385" spans="22:23" x14ac:dyDescent="0.25">
      <c r="V385" s="219" t="str">
        <f t="shared" si="38"/>
        <v/>
      </c>
      <c r="W385" s="220">
        <f t="shared" si="37"/>
        <v>1</v>
      </c>
    </row>
    <row r="386" spans="22:23" x14ac:dyDescent="0.25">
      <c r="V386" s="219" t="str">
        <f t="shared" si="38"/>
        <v/>
      </c>
      <c r="W386" s="220">
        <f t="shared" si="37"/>
        <v>1</v>
      </c>
    </row>
    <row r="387" spans="22:23" x14ac:dyDescent="0.25">
      <c r="V387" s="219" t="str">
        <f t="shared" si="38"/>
        <v/>
      </c>
      <c r="W387" s="220">
        <f t="shared" si="37"/>
        <v>1</v>
      </c>
    </row>
    <row r="388" spans="22:23" x14ac:dyDescent="0.25">
      <c r="V388" s="219" t="str">
        <f t="shared" si="38"/>
        <v/>
      </c>
      <c r="W388" s="220">
        <f t="shared" si="37"/>
        <v>1</v>
      </c>
    </row>
    <row r="389" spans="22:23" x14ac:dyDescent="0.25">
      <c r="V389" s="219" t="str">
        <f t="shared" si="38"/>
        <v/>
      </c>
      <c r="W389" s="220">
        <f t="shared" si="37"/>
        <v>1</v>
      </c>
    </row>
    <row r="390" spans="22:23" x14ac:dyDescent="0.25">
      <c r="V390" s="219" t="str">
        <f t="shared" si="38"/>
        <v/>
      </c>
      <c r="W390" s="220">
        <f t="shared" si="37"/>
        <v>1</v>
      </c>
    </row>
    <row r="391" spans="22:23" x14ac:dyDescent="0.25">
      <c r="V391" s="219" t="str">
        <f t="shared" si="38"/>
        <v/>
      </c>
      <c r="W391" s="220">
        <f t="shared" si="37"/>
        <v>1</v>
      </c>
    </row>
    <row r="392" spans="22:23" x14ac:dyDescent="0.25">
      <c r="V392" s="219" t="str">
        <f t="shared" si="38"/>
        <v/>
      </c>
      <c r="W392" s="220">
        <f t="shared" si="37"/>
        <v>1</v>
      </c>
    </row>
    <row r="393" spans="22:23" x14ac:dyDescent="0.25">
      <c r="V393" s="219" t="str">
        <f t="shared" si="38"/>
        <v/>
      </c>
      <c r="W393" s="220">
        <f t="shared" si="37"/>
        <v>1</v>
      </c>
    </row>
    <row r="394" spans="22:23" x14ac:dyDescent="0.25">
      <c r="V394" s="219" t="str">
        <f t="shared" si="38"/>
        <v/>
      </c>
      <c r="W394" s="220">
        <f t="shared" si="37"/>
        <v>1</v>
      </c>
    </row>
    <row r="395" spans="22:23" x14ac:dyDescent="0.25">
      <c r="V395" s="219" t="str">
        <f t="shared" si="38"/>
        <v/>
      </c>
      <c r="W395" s="220">
        <f t="shared" si="37"/>
        <v>1</v>
      </c>
    </row>
    <row r="396" spans="22:23" x14ac:dyDescent="0.25">
      <c r="V396" s="219" t="str">
        <f t="shared" si="38"/>
        <v/>
      </c>
      <c r="W396" s="220">
        <f t="shared" si="37"/>
        <v>1</v>
      </c>
    </row>
    <row r="397" spans="22:23" x14ac:dyDescent="0.25">
      <c r="V397" s="219" t="str">
        <f t="shared" si="38"/>
        <v/>
      </c>
      <c r="W397" s="220">
        <f t="shared" si="37"/>
        <v>1</v>
      </c>
    </row>
    <row r="398" spans="22:23" x14ac:dyDescent="0.25">
      <c r="V398" s="219" t="str">
        <f t="shared" si="38"/>
        <v/>
      </c>
      <c r="W398" s="220">
        <f t="shared" si="37"/>
        <v>1</v>
      </c>
    </row>
    <row r="399" spans="22:23" x14ac:dyDescent="0.25">
      <c r="V399" s="219" t="str">
        <f t="shared" si="38"/>
        <v/>
      </c>
      <c r="W399" s="220">
        <f t="shared" si="37"/>
        <v>1</v>
      </c>
    </row>
    <row r="400" spans="22:23" x14ac:dyDescent="0.25">
      <c r="V400" s="219" t="str">
        <f t="shared" si="38"/>
        <v/>
      </c>
      <c r="W400" s="220">
        <f t="shared" si="37"/>
        <v>1</v>
      </c>
    </row>
    <row r="401" spans="22:23" x14ac:dyDescent="0.25">
      <c r="V401" s="219" t="str">
        <f t="shared" si="38"/>
        <v/>
      </c>
      <c r="W401" s="220">
        <f t="shared" si="37"/>
        <v>1</v>
      </c>
    </row>
    <row r="402" spans="22:23" x14ac:dyDescent="0.25">
      <c r="V402" s="219" t="str">
        <f t="shared" si="38"/>
        <v/>
      </c>
      <c r="W402" s="220">
        <f t="shared" ref="W402:W465" si="39">1-(R402/100)</f>
        <v>1</v>
      </c>
    </row>
    <row r="403" spans="22:23" x14ac:dyDescent="0.25">
      <c r="V403" s="219" t="str">
        <f t="shared" si="38"/>
        <v/>
      </c>
      <c r="W403" s="220">
        <f t="shared" si="39"/>
        <v>1</v>
      </c>
    </row>
    <row r="404" spans="22:23" x14ac:dyDescent="0.25">
      <c r="V404" s="219" t="str">
        <f t="shared" si="38"/>
        <v/>
      </c>
      <c r="W404" s="220">
        <f t="shared" si="39"/>
        <v>1</v>
      </c>
    </row>
    <row r="405" spans="22:23" x14ac:dyDescent="0.25">
      <c r="V405" s="219" t="str">
        <f t="shared" si="38"/>
        <v/>
      </c>
      <c r="W405" s="220">
        <f t="shared" si="39"/>
        <v>1</v>
      </c>
    </row>
    <row r="406" spans="22:23" x14ac:dyDescent="0.25">
      <c r="V406" s="219" t="str">
        <f t="shared" si="38"/>
        <v/>
      </c>
      <c r="W406" s="220">
        <f t="shared" si="39"/>
        <v>1</v>
      </c>
    </row>
    <row r="407" spans="22:23" x14ac:dyDescent="0.25">
      <c r="V407" s="219" t="str">
        <f t="shared" si="38"/>
        <v/>
      </c>
      <c r="W407" s="220">
        <f t="shared" si="39"/>
        <v>1</v>
      </c>
    </row>
    <row r="408" spans="22:23" x14ac:dyDescent="0.25">
      <c r="V408" s="219" t="str">
        <f t="shared" si="38"/>
        <v/>
      </c>
      <c r="W408" s="220">
        <f t="shared" si="39"/>
        <v>1</v>
      </c>
    </row>
    <row r="409" spans="22:23" x14ac:dyDescent="0.25">
      <c r="V409" s="219" t="str">
        <f t="shared" si="38"/>
        <v/>
      </c>
      <c r="W409" s="220">
        <f t="shared" si="39"/>
        <v>1</v>
      </c>
    </row>
    <row r="410" spans="22:23" x14ac:dyDescent="0.25">
      <c r="V410" s="219" t="str">
        <f t="shared" si="38"/>
        <v/>
      </c>
      <c r="W410" s="220">
        <f t="shared" si="39"/>
        <v>1</v>
      </c>
    </row>
    <row r="411" spans="22:23" x14ac:dyDescent="0.25">
      <c r="V411" s="219" t="str">
        <f t="shared" si="38"/>
        <v/>
      </c>
      <c r="W411" s="220">
        <f t="shared" si="39"/>
        <v>1</v>
      </c>
    </row>
    <row r="412" spans="22:23" x14ac:dyDescent="0.25">
      <c r="V412" s="219" t="str">
        <f t="shared" si="38"/>
        <v/>
      </c>
      <c r="W412" s="220">
        <f t="shared" si="39"/>
        <v>1</v>
      </c>
    </row>
    <row r="413" spans="22:23" x14ac:dyDescent="0.25">
      <c r="V413" s="219" t="str">
        <f t="shared" ref="V413:V476" si="40">LEFT(J410,3)</f>
        <v/>
      </c>
      <c r="W413" s="220">
        <f t="shared" si="39"/>
        <v>1</v>
      </c>
    </row>
    <row r="414" spans="22:23" x14ac:dyDescent="0.25">
      <c r="V414" s="219" t="str">
        <f t="shared" si="40"/>
        <v/>
      </c>
      <c r="W414" s="220">
        <f t="shared" si="39"/>
        <v>1</v>
      </c>
    </row>
    <row r="415" spans="22:23" x14ac:dyDescent="0.25">
      <c r="V415" s="219" t="str">
        <f t="shared" si="40"/>
        <v/>
      </c>
      <c r="W415" s="220">
        <f t="shared" si="39"/>
        <v>1</v>
      </c>
    </row>
    <row r="416" spans="22:23" x14ac:dyDescent="0.25">
      <c r="V416" s="219" t="str">
        <f t="shared" si="40"/>
        <v/>
      </c>
      <c r="W416" s="220">
        <f t="shared" si="39"/>
        <v>1</v>
      </c>
    </row>
    <row r="417" spans="22:23" x14ac:dyDescent="0.25">
      <c r="V417" s="219" t="str">
        <f t="shared" si="40"/>
        <v/>
      </c>
      <c r="W417" s="220">
        <f t="shared" si="39"/>
        <v>1</v>
      </c>
    </row>
    <row r="418" spans="22:23" x14ac:dyDescent="0.25">
      <c r="V418" s="219" t="str">
        <f t="shared" si="40"/>
        <v/>
      </c>
      <c r="W418" s="220">
        <f t="shared" si="39"/>
        <v>1</v>
      </c>
    </row>
    <row r="419" spans="22:23" x14ac:dyDescent="0.25">
      <c r="V419" s="219" t="str">
        <f t="shared" si="40"/>
        <v/>
      </c>
      <c r="W419" s="220">
        <f t="shared" si="39"/>
        <v>1</v>
      </c>
    </row>
    <row r="420" spans="22:23" x14ac:dyDescent="0.25">
      <c r="V420" s="219" t="str">
        <f t="shared" si="40"/>
        <v/>
      </c>
      <c r="W420" s="220">
        <f t="shared" si="39"/>
        <v>1</v>
      </c>
    </row>
    <row r="421" spans="22:23" x14ac:dyDescent="0.25">
      <c r="V421" s="219" t="str">
        <f t="shared" si="40"/>
        <v/>
      </c>
      <c r="W421" s="220">
        <f t="shared" si="39"/>
        <v>1</v>
      </c>
    </row>
    <row r="422" spans="22:23" x14ac:dyDescent="0.25">
      <c r="V422" s="219" t="str">
        <f t="shared" si="40"/>
        <v/>
      </c>
      <c r="W422" s="220">
        <f t="shared" si="39"/>
        <v>1</v>
      </c>
    </row>
    <row r="423" spans="22:23" x14ac:dyDescent="0.25">
      <c r="V423" s="219" t="str">
        <f t="shared" si="40"/>
        <v/>
      </c>
      <c r="W423" s="220">
        <f t="shared" si="39"/>
        <v>1</v>
      </c>
    </row>
    <row r="424" spans="22:23" x14ac:dyDescent="0.25">
      <c r="V424" s="219" t="str">
        <f t="shared" si="40"/>
        <v/>
      </c>
      <c r="W424" s="220">
        <f t="shared" si="39"/>
        <v>1</v>
      </c>
    </row>
    <row r="425" spans="22:23" x14ac:dyDescent="0.25">
      <c r="V425" s="219" t="str">
        <f t="shared" si="40"/>
        <v/>
      </c>
      <c r="W425" s="220">
        <f t="shared" si="39"/>
        <v>1</v>
      </c>
    </row>
    <row r="426" spans="22:23" x14ac:dyDescent="0.25">
      <c r="V426" s="219" t="str">
        <f t="shared" si="40"/>
        <v/>
      </c>
      <c r="W426" s="220">
        <f t="shared" si="39"/>
        <v>1</v>
      </c>
    </row>
    <row r="427" spans="22:23" x14ac:dyDescent="0.25">
      <c r="V427" s="219" t="str">
        <f t="shared" si="40"/>
        <v/>
      </c>
      <c r="W427" s="220">
        <f t="shared" si="39"/>
        <v>1</v>
      </c>
    </row>
    <row r="428" spans="22:23" x14ac:dyDescent="0.25">
      <c r="V428" s="219" t="str">
        <f t="shared" si="40"/>
        <v/>
      </c>
      <c r="W428" s="220">
        <f t="shared" si="39"/>
        <v>1</v>
      </c>
    </row>
    <row r="429" spans="22:23" x14ac:dyDescent="0.25">
      <c r="V429" s="219" t="str">
        <f t="shared" si="40"/>
        <v/>
      </c>
      <c r="W429" s="220">
        <f t="shared" si="39"/>
        <v>1</v>
      </c>
    </row>
    <row r="430" spans="22:23" x14ac:dyDescent="0.25">
      <c r="V430" s="219" t="str">
        <f t="shared" si="40"/>
        <v/>
      </c>
      <c r="W430" s="220">
        <f t="shared" si="39"/>
        <v>1</v>
      </c>
    </row>
    <row r="431" spans="22:23" x14ac:dyDescent="0.25">
      <c r="V431" s="219" t="str">
        <f t="shared" si="40"/>
        <v/>
      </c>
      <c r="W431" s="220">
        <f t="shared" si="39"/>
        <v>1</v>
      </c>
    </row>
    <row r="432" spans="22:23" x14ac:dyDescent="0.25">
      <c r="V432" s="219" t="str">
        <f t="shared" si="40"/>
        <v/>
      </c>
      <c r="W432" s="220">
        <f t="shared" si="39"/>
        <v>1</v>
      </c>
    </row>
    <row r="433" spans="22:23" x14ac:dyDescent="0.25">
      <c r="V433" s="219" t="str">
        <f t="shared" si="40"/>
        <v/>
      </c>
      <c r="W433" s="220">
        <f t="shared" si="39"/>
        <v>1</v>
      </c>
    </row>
    <row r="434" spans="22:23" x14ac:dyDescent="0.25">
      <c r="V434" s="219" t="str">
        <f t="shared" si="40"/>
        <v/>
      </c>
      <c r="W434" s="220">
        <f t="shared" si="39"/>
        <v>1</v>
      </c>
    </row>
    <row r="435" spans="22:23" x14ac:dyDescent="0.25">
      <c r="V435" s="219" t="str">
        <f t="shared" si="40"/>
        <v/>
      </c>
      <c r="W435" s="220">
        <f t="shared" si="39"/>
        <v>1</v>
      </c>
    </row>
    <row r="436" spans="22:23" x14ac:dyDescent="0.25">
      <c r="V436" s="219" t="str">
        <f t="shared" si="40"/>
        <v/>
      </c>
      <c r="W436" s="220">
        <f t="shared" si="39"/>
        <v>1</v>
      </c>
    </row>
    <row r="437" spans="22:23" x14ac:dyDescent="0.25">
      <c r="V437" s="219" t="str">
        <f t="shared" si="40"/>
        <v/>
      </c>
      <c r="W437" s="220">
        <f t="shared" si="39"/>
        <v>1</v>
      </c>
    </row>
    <row r="438" spans="22:23" x14ac:dyDescent="0.25">
      <c r="V438" s="219" t="str">
        <f t="shared" si="40"/>
        <v/>
      </c>
      <c r="W438" s="220">
        <f t="shared" si="39"/>
        <v>1</v>
      </c>
    </row>
    <row r="439" spans="22:23" x14ac:dyDescent="0.25">
      <c r="V439" s="219" t="str">
        <f t="shared" si="40"/>
        <v/>
      </c>
      <c r="W439" s="220">
        <f t="shared" si="39"/>
        <v>1</v>
      </c>
    </row>
    <row r="440" spans="22:23" x14ac:dyDescent="0.25">
      <c r="V440" s="219" t="str">
        <f t="shared" si="40"/>
        <v/>
      </c>
      <c r="W440" s="220">
        <f t="shared" si="39"/>
        <v>1</v>
      </c>
    </row>
    <row r="441" spans="22:23" x14ac:dyDescent="0.25">
      <c r="V441" s="219" t="str">
        <f t="shared" si="40"/>
        <v/>
      </c>
      <c r="W441" s="220">
        <f t="shared" si="39"/>
        <v>1</v>
      </c>
    </row>
    <row r="442" spans="22:23" x14ac:dyDescent="0.25">
      <c r="V442" s="219" t="str">
        <f t="shared" si="40"/>
        <v/>
      </c>
      <c r="W442" s="220">
        <f t="shared" si="39"/>
        <v>1</v>
      </c>
    </row>
    <row r="443" spans="22:23" x14ac:dyDescent="0.25">
      <c r="V443" s="219" t="str">
        <f t="shared" si="40"/>
        <v/>
      </c>
      <c r="W443" s="220">
        <f t="shared" si="39"/>
        <v>1</v>
      </c>
    </row>
    <row r="444" spans="22:23" x14ac:dyDescent="0.25">
      <c r="V444" s="219" t="str">
        <f t="shared" si="40"/>
        <v/>
      </c>
      <c r="W444" s="220">
        <f t="shared" si="39"/>
        <v>1</v>
      </c>
    </row>
    <row r="445" spans="22:23" x14ac:dyDescent="0.25">
      <c r="V445" s="219" t="str">
        <f t="shared" si="40"/>
        <v/>
      </c>
      <c r="W445" s="220">
        <f t="shared" si="39"/>
        <v>1</v>
      </c>
    </row>
    <row r="446" spans="22:23" x14ac:dyDescent="0.25">
      <c r="V446" s="219" t="str">
        <f t="shared" si="40"/>
        <v/>
      </c>
      <c r="W446" s="220">
        <f t="shared" si="39"/>
        <v>1</v>
      </c>
    </row>
    <row r="447" spans="22:23" x14ac:dyDescent="0.25">
      <c r="V447" s="219" t="str">
        <f t="shared" si="40"/>
        <v/>
      </c>
      <c r="W447" s="220">
        <f t="shared" si="39"/>
        <v>1</v>
      </c>
    </row>
    <row r="448" spans="22:23" x14ac:dyDescent="0.25">
      <c r="V448" s="219" t="str">
        <f t="shared" si="40"/>
        <v/>
      </c>
      <c r="W448" s="220">
        <f t="shared" si="39"/>
        <v>1</v>
      </c>
    </row>
    <row r="449" spans="22:23" x14ac:dyDescent="0.25">
      <c r="V449" s="219" t="str">
        <f t="shared" si="40"/>
        <v/>
      </c>
      <c r="W449" s="220">
        <f t="shared" si="39"/>
        <v>1</v>
      </c>
    </row>
    <row r="450" spans="22:23" x14ac:dyDescent="0.25">
      <c r="V450" s="219" t="str">
        <f t="shared" si="40"/>
        <v/>
      </c>
      <c r="W450" s="220">
        <f t="shared" si="39"/>
        <v>1</v>
      </c>
    </row>
    <row r="451" spans="22:23" x14ac:dyDescent="0.25">
      <c r="V451" s="219" t="str">
        <f t="shared" si="40"/>
        <v/>
      </c>
      <c r="W451" s="220">
        <f t="shared" si="39"/>
        <v>1</v>
      </c>
    </row>
    <row r="452" spans="22:23" x14ac:dyDescent="0.25">
      <c r="V452" s="219" t="str">
        <f t="shared" si="40"/>
        <v/>
      </c>
      <c r="W452" s="220">
        <f t="shared" si="39"/>
        <v>1</v>
      </c>
    </row>
    <row r="453" spans="22:23" x14ac:dyDescent="0.25">
      <c r="V453" s="219" t="str">
        <f t="shared" si="40"/>
        <v/>
      </c>
      <c r="W453" s="220">
        <f t="shared" si="39"/>
        <v>1</v>
      </c>
    </row>
    <row r="454" spans="22:23" x14ac:dyDescent="0.25">
      <c r="V454" s="219" t="str">
        <f t="shared" si="40"/>
        <v/>
      </c>
      <c r="W454" s="220">
        <f t="shared" si="39"/>
        <v>1</v>
      </c>
    </row>
    <row r="455" spans="22:23" x14ac:dyDescent="0.25">
      <c r="V455" s="219" t="str">
        <f t="shared" si="40"/>
        <v/>
      </c>
      <c r="W455" s="220">
        <f t="shared" si="39"/>
        <v>1</v>
      </c>
    </row>
    <row r="456" spans="22:23" x14ac:dyDescent="0.25">
      <c r="V456" s="219" t="str">
        <f t="shared" si="40"/>
        <v/>
      </c>
      <c r="W456" s="220">
        <f t="shared" si="39"/>
        <v>1</v>
      </c>
    </row>
    <row r="457" spans="22:23" x14ac:dyDescent="0.25">
      <c r="V457" s="219" t="str">
        <f t="shared" si="40"/>
        <v/>
      </c>
      <c r="W457" s="220">
        <f t="shared" si="39"/>
        <v>1</v>
      </c>
    </row>
    <row r="458" spans="22:23" x14ac:dyDescent="0.25">
      <c r="V458" s="219" t="str">
        <f t="shared" si="40"/>
        <v/>
      </c>
      <c r="W458" s="220">
        <f t="shared" si="39"/>
        <v>1</v>
      </c>
    </row>
    <row r="459" spans="22:23" x14ac:dyDescent="0.25">
      <c r="V459" s="219" t="str">
        <f t="shared" si="40"/>
        <v/>
      </c>
      <c r="W459" s="220">
        <f t="shared" si="39"/>
        <v>1</v>
      </c>
    </row>
    <row r="460" spans="22:23" x14ac:dyDescent="0.25">
      <c r="V460" s="219" t="str">
        <f t="shared" si="40"/>
        <v/>
      </c>
      <c r="W460" s="220">
        <f t="shared" si="39"/>
        <v>1</v>
      </c>
    </row>
    <row r="461" spans="22:23" x14ac:dyDescent="0.25">
      <c r="V461" s="219" t="str">
        <f t="shared" si="40"/>
        <v/>
      </c>
      <c r="W461" s="220">
        <f t="shared" si="39"/>
        <v>1</v>
      </c>
    </row>
    <row r="462" spans="22:23" x14ac:dyDescent="0.25">
      <c r="V462" s="219" t="str">
        <f t="shared" si="40"/>
        <v/>
      </c>
      <c r="W462" s="220">
        <f t="shared" si="39"/>
        <v>1</v>
      </c>
    </row>
    <row r="463" spans="22:23" x14ac:dyDescent="0.25">
      <c r="V463" s="219" t="str">
        <f t="shared" si="40"/>
        <v/>
      </c>
      <c r="W463" s="220">
        <f t="shared" si="39"/>
        <v>1</v>
      </c>
    </row>
    <row r="464" spans="22:23" x14ac:dyDescent="0.25">
      <c r="V464" s="219" t="str">
        <f t="shared" si="40"/>
        <v/>
      </c>
      <c r="W464" s="220">
        <f t="shared" si="39"/>
        <v>1</v>
      </c>
    </row>
    <row r="465" spans="22:23" x14ac:dyDescent="0.25">
      <c r="V465" s="219" t="str">
        <f t="shared" si="40"/>
        <v/>
      </c>
      <c r="W465" s="220">
        <f t="shared" si="39"/>
        <v>1</v>
      </c>
    </row>
    <row r="466" spans="22:23" x14ac:dyDescent="0.25">
      <c r="V466" s="219" t="str">
        <f t="shared" si="40"/>
        <v/>
      </c>
      <c r="W466" s="220">
        <f t="shared" ref="W466:W529" si="41">1-(R466/100)</f>
        <v>1</v>
      </c>
    </row>
    <row r="467" spans="22:23" x14ac:dyDescent="0.25">
      <c r="V467" s="219" t="str">
        <f t="shared" si="40"/>
        <v/>
      </c>
      <c r="W467" s="220">
        <f t="shared" si="41"/>
        <v>1</v>
      </c>
    </row>
    <row r="468" spans="22:23" x14ac:dyDescent="0.25">
      <c r="V468" s="219" t="str">
        <f t="shared" si="40"/>
        <v/>
      </c>
      <c r="W468" s="220">
        <f t="shared" si="41"/>
        <v>1</v>
      </c>
    </row>
    <row r="469" spans="22:23" x14ac:dyDescent="0.25">
      <c r="V469" s="219" t="str">
        <f t="shared" si="40"/>
        <v/>
      </c>
      <c r="W469" s="220">
        <f t="shared" si="41"/>
        <v>1</v>
      </c>
    </row>
    <row r="470" spans="22:23" x14ac:dyDescent="0.25">
      <c r="V470" s="219" t="str">
        <f t="shared" si="40"/>
        <v/>
      </c>
      <c r="W470" s="220">
        <f t="shared" si="41"/>
        <v>1</v>
      </c>
    </row>
    <row r="471" spans="22:23" x14ac:dyDescent="0.25">
      <c r="V471" s="219" t="str">
        <f t="shared" si="40"/>
        <v/>
      </c>
      <c r="W471" s="220">
        <f t="shared" si="41"/>
        <v>1</v>
      </c>
    </row>
    <row r="472" spans="22:23" x14ac:dyDescent="0.25">
      <c r="V472" s="219" t="str">
        <f t="shared" si="40"/>
        <v/>
      </c>
      <c r="W472" s="220">
        <f t="shared" si="41"/>
        <v>1</v>
      </c>
    </row>
    <row r="473" spans="22:23" x14ac:dyDescent="0.25">
      <c r="V473" s="219" t="str">
        <f t="shared" si="40"/>
        <v/>
      </c>
      <c r="W473" s="220">
        <f t="shared" si="41"/>
        <v>1</v>
      </c>
    </row>
    <row r="474" spans="22:23" x14ac:dyDescent="0.25">
      <c r="V474" s="219" t="str">
        <f t="shared" si="40"/>
        <v/>
      </c>
      <c r="W474" s="220">
        <f t="shared" si="41"/>
        <v>1</v>
      </c>
    </row>
    <row r="475" spans="22:23" x14ac:dyDescent="0.25">
      <c r="V475" s="219" t="str">
        <f t="shared" si="40"/>
        <v/>
      </c>
      <c r="W475" s="220">
        <f t="shared" si="41"/>
        <v>1</v>
      </c>
    </row>
    <row r="476" spans="22:23" x14ac:dyDescent="0.25">
      <c r="V476" s="219" t="str">
        <f t="shared" si="40"/>
        <v/>
      </c>
      <c r="W476" s="220">
        <f t="shared" si="41"/>
        <v>1</v>
      </c>
    </row>
    <row r="477" spans="22:23" x14ac:dyDescent="0.25">
      <c r="V477" s="219" t="str">
        <f t="shared" ref="V477:V540" si="42">LEFT(J474,3)</f>
        <v/>
      </c>
      <c r="W477" s="220">
        <f t="shared" si="41"/>
        <v>1</v>
      </c>
    </row>
    <row r="478" spans="22:23" x14ac:dyDescent="0.25">
      <c r="V478" s="219" t="str">
        <f t="shared" si="42"/>
        <v/>
      </c>
      <c r="W478" s="220">
        <f t="shared" si="41"/>
        <v>1</v>
      </c>
    </row>
    <row r="479" spans="22:23" x14ac:dyDescent="0.25">
      <c r="V479" s="219" t="str">
        <f t="shared" si="42"/>
        <v/>
      </c>
      <c r="W479" s="220">
        <f t="shared" si="41"/>
        <v>1</v>
      </c>
    </row>
    <row r="480" spans="22:23" x14ac:dyDescent="0.25">
      <c r="V480" s="219" t="str">
        <f t="shared" si="42"/>
        <v/>
      </c>
      <c r="W480" s="220">
        <f t="shared" si="41"/>
        <v>1</v>
      </c>
    </row>
    <row r="481" spans="22:23" x14ac:dyDescent="0.25">
      <c r="V481" s="219" t="str">
        <f t="shared" si="42"/>
        <v/>
      </c>
      <c r="W481" s="220">
        <f t="shared" si="41"/>
        <v>1</v>
      </c>
    </row>
    <row r="482" spans="22:23" x14ac:dyDescent="0.25">
      <c r="V482" s="219" t="str">
        <f t="shared" si="42"/>
        <v/>
      </c>
      <c r="W482" s="220">
        <f t="shared" si="41"/>
        <v>1</v>
      </c>
    </row>
    <row r="483" spans="22:23" x14ac:dyDescent="0.25">
      <c r="V483" s="219" t="str">
        <f t="shared" si="42"/>
        <v/>
      </c>
      <c r="W483" s="220">
        <f t="shared" si="41"/>
        <v>1</v>
      </c>
    </row>
    <row r="484" spans="22:23" x14ac:dyDescent="0.25">
      <c r="V484" s="219" t="str">
        <f t="shared" si="42"/>
        <v/>
      </c>
      <c r="W484" s="220">
        <f t="shared" si="41"/>
        <v>1</v>
      </c>
    </row>
    <row r="485" spans="22:23" x14ac:dyDescent="0.25">
      <c r="V485" s="219" t="str">
        <f t="shared" si="42"/>
        <v/>
      </c>
      <c r="W485" s="220">
        <f t="shared" si="41"/>
        <v>1</v>
      </c>
    </row>
    <row r="486" spans="22:23" x14ac:dyDescent="0.25">
      <c r="V486" s="219" t="str">
        <f t="shared" si="42"/>
        <v/>
      </c>
      <c r="W486" s="220">
        <f t="shared" si="41"/>
        <v>1</v>
      </c>
    </row>
    <row r="487" spans="22:23" x14ac:dyDescent="0.25">
      <c r="V487" s="219" t="str">
        <f t="shared" si="42"/>
        <v/>
      </c>
      <c r="W487" s="220">
        <f t="shared" si="41"/>
        <v>1</v>
      </c>
    </row>
    <row r="488" spans="22:23" x14ac:dyDescent="0.25">
      <c r="V488" s="219" t="str">
        <f t="shared" si="42"/>
        <v/>
      </c>
      <c r="W488" s="220">
        <f t="shared" si="41"/>
        <v>1</v>
      </c>
    </row>
    <row r="489" spans="22:23" x14ac:dyDescent="0.25">
      <c r="V489" s="219" t="str">
        <f t="shared" si="42"/>
        <v/>
      </c>
      <c r="W489" s="220">
        <f t="shared" si="41"/>
        <v>1</v>
      </c>
    </row>
    <row r="490" spans="22:23" x14ac:dyDescent="0.25">
      <c r="V490" s="219" t="str">
        <f t="shared" si="42"/>
        <v/>
      </c>
      <c r="W490" s="220">
        <f t="shared" si="41"/>
        <v>1</v>
      </c>
    </row>
    <row r="491" spans="22:23" x14ac:dyDescent="0.25">
      <c r="V491" s="219" t="str">
        <f t="shared" si="42"/>
        <v/>
      </c>
      <c r="W491" s="220">
        <f t="shared" si="41"/>
        <v>1</v>
      </c>
    </row>
    <row r="492" spans="22:23" x14ac:dyDescent="0.25">
      <c r="V492" s="219" t="str">
        <f t="shared" si="42"/>
        <v/>
      </c>
      <c r="W492" s="220">
        <f t="shared" si="41"/>
        <v>1</v>
      </c>
    </row>
    <row r="493" spans="22:23" x14ac:dyDescent="0.25">
      <c r="V493" s="219" t="str">
        <f t="shared" si="42"/>
        <v/>
      </c>
      <c r="W493" s="220">
        <f t="shared" si="41"/>
        <v>1</v>
      </c>
    </row>
    <row r="494" spans="22:23" x14ac:dyDescent="0.25">
      <c r="V494" s="219" t="str">
        <f t="shared" si="42"/>
        <v/>
      </c>
      <c r="W494" s="220">
        <f t="shared" si="41"/>
        <v>1</v>
      </c>
    </row>
    <row r="495" spans="22:23" x14ac:dyDescent="0.25">
      <c r="V495" s="219" t="str">
        <f t="shared" si="42"/>
        <v/>
      </c>
      <c r="W495" s="220">
        <f t="shared" si="41"/>
        <v>1</v>
      </c>
    </row>
    <row r="496" spans="22:23" x14ac:dyDescent="0.25">
      <c r="V496" s="219" t="str">
        <f t="shared" si="42"/>
        <v/>
      </c>
      <c r="W496" s="220">
        <f t="shared" si="41"/>
        <v>1</v>
      </c>
    </row>
    <row r="497" spans="22:23" x14ac:dyDescent="0.25">
      <c r="V497" s="219" t="str">
        <f t="shared" si="42"/>
        <v/>
      </c>
      <c r="W497" s="220">
        <f t="shared" si="41"/>
        <v>1</v>
      </c>
    </row>
    <row r="498" spans="22:23" x14ac:dyDescent="0.25">
      <c r="V498" s="219" t="str">
        <f t="shared" si="42"/>
        <v/>
      </c>
      <c r="W498" s="220">
        <f t="shared" si="41"/>
        <v>1</v>
      </c>
    </row>
    <row r="499" spans="22:23" x14ac:dyDescent="0.25">
      <c r="V499" s="219" t="str">
        <f t="shared" si="42"/>
        <v/>
      </c>
      <c r="W499" s="220">
        <f t="shared" si="41"/>
        <v>1</v>
      </c>
    </row>
    <row r="500" spans="22:23" x14ac:dyDescent="0.25">
      <c r="V500" s="219" t="str">
        <f t="shared" si="42"/>
        <v/>
      </c>
      <c r="W500" s="220">
        <f t="shared" si="41"/>
        <v>1</v>
      </c>
    </row>
    <row r="501" spans="22:23" x14ac:dyDescent="0.25">
      <c r="V501" s="219" t="str">
        <f t="shared" si="42"/>
        <v/>
      </c>
      <c r="W501" s="220">
        <f t="shared" si="41"/>
        <v>1</v>
      </c>
    </row>
    <row r="502" spans="22:23" x14ac:dyDescent="0.25">
      <c r="V502" s="219" t="str">
        <f t="shared" si="42"/>
        <v/>
      </c>
      <c r="W502" s="220">
        <f t="shared" si="41"/>
        <v>1</v>
      </c>
    </row>
    <row r="503" spans="22:23" x14ac:dyDescent="0.25">
      <c r="V503" s="219" t="str">
        <f t="shared" si="42"/>
        <v/>
      </c>
      <c r="W503" s="220">
        <f t="shared" si="41"/>
        <v>1</v>
      </c>
    </row>
    <row r="504" spans="22:23" x14ac:dyDescent="0.25">
      <c r="V504" s="219" t="str">
        <f t="shared" si="42"/>
        <v/>
      </c>
      <c r="W504" s="220">
        <f t="shared" si="41"/>
        <v>1</v>
      </c>
    </row>
    <row r="505" spans="22:23" x14ac:dyDescent="0.25">
      <c r="V505" s="219" t="str">
        <f t="shared" si="42"/>
        <v/>
      </c>
      <c r="W505" s="220">
        <f t="shared" si="41"/>
        <v>1</v>
      </c>
    </row>
    <row r="506" spans="22:23" x14ac:dyDescent="0.25">
      <c r="V506" s="219" t="str">
        <f t="shared" si="42"/>
        <v/>
      </c>
      <c r="W506" s="220">
        <f t="shared" si="41"/>
        <v>1</v>
      </c>
    </row>
    <row r="507" spans="22:23" x14ac:dyDescent="0.25">
      <c r="V507" s="219" t="str">
        <f t="shared" si="42"/>
        <v/>
      </c>
      <c r="W507" s="220">
        <f t="shared" si="41"/>
        <v>1</v>
      </c>
    </row>
    <row r="508" spans="22:23" x14ac:dyDescent="0.25">
      <c r="V508" s="219" t="str">
        <f t="shared" si="42"/>
        <v/>
      </c>
      <c r="W508" s="220">
        <f t="shared" si="41"/>
        <v>1</v>
      </c>
    </row>
    <row r="509" spans="22:23" x14ac:dyDescent="0.25">
      <c r="V509" s="219" t="str">
        <f t="shared" si="42"/>
        <v/>
      </c>
      <c r="W509" s="220">
        <f t="shared" si="41"/>
        <v>1</v>
      </c>
    </row>
    <row r="510" spans="22:23" x14ac:dyDescent="0.25">
      <c r="V510" s="219" t="str">
        <f t="shared" si="42"/>
        <v/>
      </c>
      <c r="W510" s="220">
        <f t="shared" si="41"/>
        <v>1</v>
      </c>
    </row>
    <row r="511" spans="22:23" x14ac:dyDescent="0.25">
      <c r="V511" s="219" t="str">
        <f t="shared" si="42"/>
        <v/>
      </c>
      <c r="W511" s="220">
        <f t="shared" si="41"/>
        <v>1</v>
      </c>
    </row>
    <row r="512" spans="22:23" x14ac:dyDescent="0.25">
      <c r="V512" s="219" t="str">
        <f t="shared" si="42"/>
        <v/>
      </c>
      <c r="W512" s="220">
        <f t="shared" si="41"/>
        <v>1</v>
      </c>
    </row>
    <row r="513" spans="22:23" x14ac:dyDescent="0.25">
      <c r="V513" s="219" t="str">
        <f t="shared" si="42"/>
        <v/>
      </c>
      <c r="W513" s="220">
        <f t="shared" si="41"/>
        <v>1</v>
      </c>
    </row>
    <row r="514" spans="22:23" x14ac:dyDescent="0.25">
      <c r="V514" s="219" t="str">
        <f t="shared" si="42"/>
        <v/>
      </c>
      <c r="W514" s="220">
        <f t="shared" si="41"/>
        <v>1</v>
      </c>
    </row>
    <row r="515" spans="22:23" x14ac:dyDescent="0.25">
      <c r="V515" s="219" t="str">
        <f t="shared" si="42"/>
        <v/>
      </c>
      <c r="W515" s="220">
        <f t="shared" si="41"/>
        <v>1</v>
      </c>
    </row>
    <row r="516" spans="22:23" x14ac:dyDescent="0.25">
      <c r="V516" s="219" t="str">
        <f t="shared" si="42"/>
        <v/>
      </c>
      <c r="W516" s="220">
        <f t="shared" si="41"/>
        <v>1</v>
      </c>
    </row>
    <row r="517" spans="22:23" x14ac:dyDescent="0.25">
      <c r="V517" s="219" t="str">
        <f t="shared" si="42"/>
        <v/>
      </c>
      <c r="W517" s="220">
        <f t="shared" si="41"/>
        <v>1</v>
      </c>
    </row>
    <row r="518" spans="22:23" x14ac:dyDescent="0.25">
      <c r="V518" s="219" t="str">
        <f t="shared" si="42"/>
        <v/>
      </c>
      <c r="W518" s="220">
        <f t="shared" si="41"/>
        <v>1</v>
      </c>
    </row>
    <row r="519" spans="22:23" x14ac:dyDescent="0.25">
      <c r="V519" s="219" t="str">
        <f t="shared" si="42"/>
        <v/>
      </c>
      <c r="W519" s="220">
        <f t="shared" si="41"/>
        <v>1</v>
      </c>
    </row>
    <row r="520" spans="22:23" x14ac:dyDescent="0.25">
      <c r="V520" s="219" t="str">
        <f t="shared" si="42"/>
        <v/>
      </c>
      <c r="W520" s="220">
        <f t="shared" si="41"/>
        <v>1</v>
      </c>
    </row>
    <row r="521" spans="22:23" x14ac:dyDescent="0.25">
      <c r="V521" s="219" t="str">
        <f t="shared" si="42"/>
        <v/>
      </c>
      <c r="W521" s="220">
        <f t="shared" si="41"/>
        <v>1</v>
      </c>
    </row>
    <row r="522" spans="22:23" x14ac:dyDescent="0.25">
      <c r="V522" s="219" t="str">
        <f t="shared" si="42"/>
        <v/>
      </c>
      <c r="W522" s="220">
        <f t="shared" si="41"/>
        <v>1</v>
      </c>
    </row>
    <row r="523" spans="22:23" x14ac:dyDescent="0.25">
      <c r="V523" s="219" t="str">
        <f t="shared" si="42"/>
        <v/>
      </c>
      <c r="W523" s="220">
        <f t="shared" si="41"/>
        <v>1</v>
      </c>
    </row>
    <row r="524" spans="22:23" x14ac:dyDescent="0.25">
      <c r="V524" s="219" t="str">
        <f t="shared" si="42"/>
        <v/>
      </c>
      <c r="W524" s="220">
        <f t="shared" si="41"/>
        <v>1</v>
      </c>
    </row>
    <row r="525" spans="22:23" x14ac:dyDescent="0.25">
      <c r="V525" s="219" t="str">
        <f t="shared" si="42"/>
        <v/>
      </c>
      <c r="W525" s="220">
        <f t="shared" si="41"/>
        <v>1</v>
      </c>
    </row>
    <row r="526" spans="22:23" x14ac:dyDescent="0.25">
      <c r="V526" s="219" t="str">
        <f t="shared" si="42"/>
        <v/>
      </c>
      <c r="W526" s="220">
        <f t="shared" si="41"/>
        <v>1</v>
      </c>
    </row>
    <row r="527" spans="22:23" x14ac:dyDescent="0.25">
      <c r="V527" s="219" t="str">
        <f t="shared" si="42"/>
        <v/>
      </c>
      <c r="W527" s="220">
        <f t="shared" si="41"/>
        <v>1</v>
      </c>
    </row>
    <row r="528" spans="22:23" x14ac:dyDescent="0.25">
      <c r="V528" s="219" t="str">
        <f t="shared" si="42"/>
        <v/>
      </c>
      <c r="W528" s="220">
        <f t="shared" si="41"/>
        <v>1</v>
      </c>
    </row>
    <row r="529" spans="22:23" x14ac:dyDescent="0.25">
      <c r="V529" s="219" t="str">
        <f t="shared" si="42"/>
        <v/>
      </c>
      <c r="W529" s="220">
        <f t="shared" si="41"/>
        <v>1</v>
      </c>
    </row>
    <row r="530" spans="22:23" x14ac:dyDescent="0.25">
      <c r="V530" s="219" t="str">
        <f t="shared" si="42"/>
        <v/>
      </c>
      <c r="W530" s="220">
        <f t="shared" ref="W530:W577" si="43">1-(R530/100)</f>
        <v>1</v>
      </c>
    </row>
    <row r="531" spans="22:23" x14ac:dyDescent="0.25">
      <c r="V531" s="219" t="str">
        <f t="shared" si="42"/>
        <v/>
      </c>
      <c r="W531" s="220">
        <f t="shared" si="43"/>
        <v>1</v>
      </c>
    </row>
    <row r="532" spans="22:23" x14ac:dyDescent="0.25">
      <c r="V532" s="219" t="str">
        <f t="shared" si="42"/>
        <v/>
      </c>
      <c r="W532" s="220">
        <f t="shared" si="43"/>
        <v>1</v>
      </c>
    </row>
    <row r="533" spans="22:23" x14ac:dyDescent="0.25">
      <c r="V533" s="219" t="str">
        <f t="shared" si="42"/>
        <v/>
      </c>
      <c r="W533" s="220">
        <f t="shared" si="43"/>
        <v>1</v>
      </c>
    </row>
    <row r="534" spans="22:23" x14ac:dyDescent="0.25">
      <c r="V534" s="219" t="str">
        <f t="shared" si="42"/>
        <v/>
      </c>
      <c r="W534" s="220">
        <f t="shared" si="43"/>
        <v>1</v>
      </c>
    </row>
    <row r="535" spans="22:23" x14ac:dyDescent="0.25">
      <c r="V535" s="219" t="str">
        <f t="shared" si="42"/>
        <v/>
      </c>
      <c r="W535" s="220">
        <f t="shared" si="43"/>
        <v>1</v>
      </c>
    </row>
    <row r="536" spans="22:23" x14ac:dyDescent="0.25">
      <c r="V536" s="219" t="str">
        <f t="shared" si="42"/>
        <v/>
      </c>
      <c r="W536" s="220">
        <f t="shared" si="43"/>
        <v>1</v>
      </c>
    </row>
    <row r="537" spans="22:23" x14ac:dyDescent="0.25">
      <c r="V537" s="219" t="str">
        <f t="shared" si="42"/>
        <v/>
      </c>
      <c r="W537" s="220">
        <f t="shared" si="43"/>
        <v>1</v>
      </c>
    </row>
    <row r="538" spans="22:23" x14ac:dyDescent="0.25">
      <c r="V538" s="219" t="str">
        <f t="shared" si="42"/>
        <v/>
      </c>
      <c r="W538" s="220">
        <f t="shared" si="43"/>
        <v>1</v>
      </c>
    </row>
    <row r="539" spans="22:23" x14ac:dyDescent="0.25">
      <c r="V539" s="219" t="str">
        <f t="shared" si="42"/>
        <v/>
      </c>
      <c r="W539" s="220">
        <f t="shared" si="43"/>
        <v>1</v>
      </c>
    </row>
    <row r="540" spans="22:23" x14ac:dyDescent="0.25">
      <c r="V540" s="219" t="str">
        <f t="shared" si="42"/>
        <v/>
      </c>
      <c r="W540" s="220">
        <f t="shared" si="43"/>
        <v>1</v>
      </c>
    </row>
    <row r="541" spans="22:23" x14ac:dyDescent="0.25">
      <c r="V541" s="219" t="str">
        <f t="shared" ref="V541:V604" si="44">LEFT(J538,3)</f>
        <v/>
      </c>
      <c r="W541" s="220">
        <f t="shared" si="43"/>
        <v>1</v>
      </c>
    </row>
    <row r="542" spans="22:23" x14ac:dyDescent="0.25">
      <c r="V542" s="219" t="str">
        <f t="shared" si="44"/>
        <v/>
      </c>
      <c r="W542" s="220">
        <f t="shared" si="43"/>
        <v>1</v>
      </c>
    </row>
    <row r="543" spans="22:23" x14ac:dyDescent="0.25">
      <c r="V543" s="219" t="str">
        <f t="shared" si="44"/>
        <v/>
      </c>
      <c r="W543" s="220">
        <f t="shared" si="43"/>
        <v>1</v>
      </c>
    </row>
    <row r="544" spans="22:23" x14ac:dyDescent="0.25">
      <c r="V544" s="219" t="str">
        <f t="shared" si="44"/>
        <v/>
      </c>
      <c r="W544" s="220">
        <f t="shared" si="43"/>
        <v>1</v>
      </c>
    </row>
    <row r="545" spans="22:23" x14ac:dyDescent="0.25">
      <c r="V545" s="219" t="str">
        <f t="shared" si="44"/>
        <v/>
      </c>
      <c r="W545" s="220">
        <f t="shared" si="43"/>
        <v>1</v>
      </c>
    </row>
    <row r="546" spans="22:23" x14ac:dyDescent="0.25">
      <c r="V546" s="219" t="str">
        <f t="shared" si="44"/>
        <v/>
      </c>
      <c r="W546" s="220">
        <f t="shared" si="43"/>
        <v>1</v>
      </c>
    </row>
    <row r="547" spans="22:23" x14ac:dyDescent="0.25">
      <c r="V547" s="219" t="str">
        <f t="shared" si="44"/>
        <v/>
      </c>
      <c r="W547" s="220">
        <f t="shared" si="43"/>
        <v>1</v>
      </c>
    </row>
    <row r="548" spans="22:23" x14ac:dyDescent="0.25">
      <c r="V548" s="219" t="str">
        <f t="shared" si="44"/>
        <v/>
      </c>
      <c r="W548" s="220">
        <f t="shared" si="43"/>
        <v>1</v>
      </c>
    </row>
    <row r="549" spans="22:23" x14ac:dyDescent="0.25">
      <c r="V549" s="219" t="str">
        <f t="shared" si="44"/>
        <v/>
      </c>
      <c r="W549" s="220">
        <f t="shared" si="43"/>
        <v>1</v>
      </c>
    </row>
    <row r="550" spans="22:23" x14ac:dyDescent="0.25">
      <c r="V550" s="219" t="str">
        <f t="shared" si="44"/>
        <v/>
      </c>
      <c r="W550" s="220">
        <f t="shared" si="43"/>
        <v>1</v>
      </c>
    </row>
    <row r="551" spans="22:23" x14ac:dyDescent="0.25">
      <c r="V551" s="219" t="str">
        <f t="shared" si="44"/>
        <v/>
      </c>
      <c r="W551" s="220">
        <f t="shared" si="43"/>
        <v>1</v>
      </c>
    </row>
    <row r="552" spans="22:23" x14ac:dyDescent="0.25">
      <c r="V552" s="219" t="str">
        <f t="shared" si="44"/>
        <v/>
      </c>
      <c r="W552" s="220">
        <f t="shared" si="43"/>
        <v>1</v>
      </c>
    </row>
    <row r="553" spans="22:23" x14ac:dyDescent="0.25">
      <c r="V553" s="219" t="str">
        <f t="shared" si="44"/>
        <v/>
      </c>
      <c r="W553" s="220">
        <f t="shared" si="43"/>
        <v>1</v>
      </c>
    </row>
    <row r="554" spans="22:23" x14ac:dyDescent="0.25">
      <c r="V554" s="219" t="str">
        <f t="shared" si="44"/>
        <v/>
      </c>
      <c r="W554" s="220">
        <f t="shared" si="43"/>
        <v>1</v>
      </c>
    </row>
    <row r="555" spans="22:23" x14ac:dyDescent="0.25">
      <c r="V555" s="219" t="str">
        <f t="shared" si="44"/>
        <v/>
      </c>
      <c r="W555" s="220">
        <f t="shared" si="43"/>
        <v>1</v>
      </c>
    </row>
    <row r="556" spans="22:23" x14ac:dyDescent="0.25">
      <c r="V556" s="219" t="str">
        <f t="shared" si="44"/>
        <v/>
      </c>
      <c r="W556" s="220">
        <f t="shared" si="43"/>
        <v>1</v>
      </c>
    </row>
    <row r="557" spans="22:23" x14ac:dyDescent="0.25">
      <c r="V557" s="219" t="str">
        <f t="shared" si="44"/>
        <v/>
      </c>
      <c r="W557" s="220">
        <f t="shared" si="43"/>
        <v>1</v>
      </c>
    </row>
    <row r="558" spans="22:23" x14ac:dyDescent="0.25">
      <c r="V558" s="219" t="str">
        <f t="shared" si="44"/>
        <v/>
      </c>
      <c r="W558" s="220">
        <f t="shared" si="43"/>
        <v>1</v>
      </c>
    </row>
    <row r="559" spans="22:23" x14ac:dyDescent="0.25">
      <c r="V559" s="219" t="str">
        <f t="shared" si="44"/>
        <v/>
      </c>
      <c r="W559" s="220">
        <f t="shared" si="43"/>
        <v>1</v>
      </c>
    </row>
    <row r="560" spans="22:23" x14ac:dyDescent="0.25">
      <c r="V560" s="219" t="str">
        <f t="shared" si="44"/>
        <v/>
      </c>
      <c r="W560" s="220">
        <f t="shared" si="43"/>
        <v>1</v>
      </c>
    </row>
    <row r="561" spans="22:23" x14ac:dyDescent="0.25">
      <c r="V561" s="219" t="str">
        <f t="shared" si="44"/>
        <v/>
      </c>
      <c r="W561" s="220">
        <f t="shared" si="43"/>
        <v>1</v>
      </c>
    </row>
    <row r="562" spans="22:23" x14ac:dyDescent="0.25">
      <c r="V562" s="219" t="str">
        <f t="shared" si="44"/>
        <v/>
      </c>
      <c r="W562" s="220">
        <f t="shared" si="43"/>
        <v>1</v>
      </c>
    </row>
    <row r="563" spans="22:23" x14ac:dyDescent="0.25">
      <c r="V563" s="219" t="str">
        <f t="shared" si="44"/>
        <v/>
      </c>
      <c r="W563" s="220">
        <f t="shared" si="43"/>
        <v>1</v>
      </c>
    </row>
    <row r="564" spans="22:23" x14ac:dyDescent="0.25">
      <c r="V564" s="219" t="str">
        <f t="shared" si="44"/>
        <v/>
      </c>
      <c r="W564" s="220">
        <f t="shared" si="43"/>
        <v>1</v>
      </c>
    </row>
    <row r="565" spans="22:23" x14ac:dyDescent="0.25">
      <c r="V565" s="219" t="str">
        <f t="shared" si="44"/>
        <v/>
      </c>
      <c r="W565" s="220">
        <f t="shared" si="43"/>
        <v>1</v>
      </c>
    </row>
    <row r="566" spans="22:23" x14ac:dyDescent="0.25">
      <c r="V566" s="219" t="str">
        <f t="shared" si="44"/>
        <v/>
      </c>
      <c r="W566" s="220">
        <f t="shared" si="43"/>
        <v>1</v>
      </c>
    </row>
    <row r="567" spans="22:23" x14ac:dyDescent="0.25">
      <c r="V567" s="219" t="str">
        <f t="shared" si="44"/>
        <v/>
      </c>
      <c r="W567" s="220">
        <f t="shared" si="43"/>
        <v>1</v>
      </c>
    </row>
    <row r="568" spans="22:23" x14ac:dyDescent="0.25">
      <c r="V568" s="219" t="str">
        <f t="shared" si="44"/>
        <v/>
      </c>
      <c r="W568" s="220">
        <f t="shared" si="43"/>
        <v>1</v>
      </c>
    </row>
    <row r="569" spans="22:23" x14ac:dyDescent="0.25">
      <c r="V569" s="219" t="str">
        <f t="shared" si="44"/>
        <v/>
      </c>
      <c r="W569" s="220">
        <f t="shared" si="43"/>
        <v>1</v>
      </c>
    </row>
    <row r="570" spans="22:23" x14ac:dyDescent="0.25">
      <c r="V570" s="219" t="str">
        <f t="shared" si="44"/>
        <v/>
      </c>
      <c r="W570" s="220">
        <f t="shared" si="43"/>
        <v>1</v>
      </c>
    </row>
    <row r="571" spans="22:23" x14ac:dyDescent="0.25">
      <c r="V571" s="219" t="str">
        <f t="shared" si="44"/>
        <v/>
      </c>
      <c r="W571" s="220">
        <f t="shared" si="43"/>
        <v>1</v>
      </c>
    </row>
    <row r="572" spans="22:23" x14ac:dyDescent="0.25">
      <c r="V572" s="219" t="str">
        <f t="shared" si="44"/>
        <v/>
      </c>
      <c r="W572" s="220">
        <f t="shared" si="43"/>
        <v>1</v>
      </c>
    </row>
    <row r="573" spans="22:23" x14ac:dyDescent="0.25">
      <c r="V573" s="219" t="str">
        <f t="shared" si="44"/>
        <v/>
      </c>
      <c r="W573" s="220">
        <f t="shared" si="43"/>
        <v>1</v>
      </c>
    </row>
    <row r="574" spans="22:23" x14ac:dyDescent="0.25">
      <c r="V574" s="219" t="str">
        <f t="shared" si="44"/>
        <v/>
      </c>
      <c r="W574" s="220">
        <f t="shared" si="43"/>
        <v>1</v>
      </c>
    </row>
    <row r="575" spans="22:23" x14ac:dyDescent="0.25">
      <c r="V575" s="219" t="str">
        <f t="shared" si="44"/>
        <v/>
      </c>
      <c r="W575" s="220">
        <f t="shared" si="43"/>
        <v>1</v>
      </c>
    </row>
    <row r="576" spans="22:23" x14ac:dyDescent="0.25">
      <c r="V576" s="219" t="str">
        <f t="shared" si="44"/>
        <v/>
      </c>
      <c r="W576" s="220">
        <f t="shared" si="43"/>
        <v>1</v>
      </c>
    </row>
    <row r="577" spans="22:23" x14ac:dyDescent="0.25">
      <c r="V577" s="219" t="str">
        <f t="shared" si="44"/>
        <v/>
      </c>
      <c r="W577" s="220">
        <f t="shared" si="43"/>
        <v>1</v>
      </c>
    </row>
    <row r="578" spans="22:23" x14ac:dyDescent="0.25">
      <c r="V578" s="219" t="str">
        <f t="shared" si="44"/>
        <v/>
      </c>
    </row>
    <row r="579" spans="22:23" x14ac:dyDescent="0.25">
      <c r="V579" s="219" t="str">
        <f t="shared" si="44"/>
        <v/>
      </c>
    </row>
    <row r="580" spans="22:23" x14ac:dyDescent="0.25">
      <c r="V580" s="219" t="str">
        <f t="shared" si="44"/>
        <v/>
      </c>
    </row>
    <row r="581" spans="22:23" x14ac:dyDescent="0.25">
      <c r="V581" s="219" t="str">
        <f t="shared" si="44"/>
        <v/>
      </c>
    </row>
    <row r="582" spans="22:23" x14ac:dyDescent="0.25">
      <c r="V582" s="219" t="str">
        <f t="shared" si="44"/>
        <v/>
      </c>
    </row>
    <row r="583" spans="22:23" x14ac:dyDescent="0.25">
      <c r="V583" s="219" t="str">
        <f t="shared" si="44"/>
        <v/>
      </c>
    </row>
    <row r="584" spans="22:23" x14ac:dyDescent="0.25">
      <c r="V584" s="219" t="str">
        <f t="shared" si="44"/>
        <v/>
      </c>
    </row>
    <row r="585" spans="22:23" x14ac:dyDescent="0.25">
      <c r="V585" s="219" t="str">
        <f t="shared" si="44"/>
        <v/>
      </c>
    </row>
    <row r="586" spans="22:23" x14ac:dyDescent="0.25">
      <c r="V586" s="219" t="str">
        <f t="shared" si="44"/>
        <v/>
      </c>
    </row>
    <row r="587" spans="22:23" x14ac:dyDescent="0.25">
      <c r="V587" s="219" t="str">
        <f t="shared" si="44"/>
        <v/>
      </c>
    </row>
    <row r="588" spans="22:23" x14ac:dyDescent="0.25">
      <c r="V588" s="219" t="str">
        <f t="shared" si="44"/>
        <v/>
      </c>
    </row>
    <row r="589" spans="22:23" x14ac:dyDescent="0.25">
      <c r="V589" s="219" t="str">
        <f t="shared" si="44"/>
        <v/>
      </c>
    </row>
    <row r="590" spans="22:23" x14ac:dyDescent="0.25">
      <c r="V590" s="219" t="str">
        <f t="shared" si="44"/>
        <v/>
      </c>
    </row>
    <row r="591" spans="22:23" x14ac:dyDescent="0.25">
      <c r="V591" s="219" t="str">
        <f t="shared" si="44"/>
        <v/>
      </c>
    </row>
    <row r="592" spans="22:23" x14ac:dyDescent="0.25">
      <c r="V592" s="219" t="str">
        <f t="shared" si="44"/>
        <v/>
      </c>
    </row>
    <row r="593" spans="22:22" x14ac:dyDescent="0.25">
      <c r="V593" s="219" t="str">
        <f t="shared" si="44"/>
        <v/>
      </c>
    </row>
    <row r="594" spans="22:22" x14ac:dyDescent="0.25">
      <c r="V594" s="219" t="str">
        <f t="shared" si="44"/>
        <v/>
      </c>
    </row>
    <row r="595" spans="22:22" x14ac:dyDescent="0.25">
      <c r="V595" s="219" t="str">
        <f t="shared" si="44"/>
        <v/>
      </c>
    </row>
    <row r="596" spans="22:22" x14ac:dyDescent="0.25">
      <c r="V596" s="219" t="str">
        <f t="shared" si="44"/>
        <v/>
      </c>
    </row>
    <row r="597" spans="22:22" x14ac:dyDescent="0.25">
      <c r="V597" s="219" t="str">
        <f t="shared" si="44"/>
        <v/>
      </c>
    </row>
    <row r="598" spans="22:22" x14ac:dyDescent="0.25">
      <c r="V598" s="219" t="str">
        <f t="shared" si="44"/>
        <v/>
      </c>
    </row>
    <row r="599" spans="22:22" x14ac:dyDescent="0.25">
      <c r="V599" s="219" t="str">
        <f t="shared" si="44"/>
        <v/>
      </c>
    </row>
    <row r="600" spans="22:22" x14ac:dyDescent="0.25">
      <c r="V600" s="219" t="str">
        <f t="shared" si="44"/>
        <v/>
      </c>
    </row>
    <row r="601" spans="22:22" x14ac:dyDescent="0.25">
      <c r="V601" s="219" t="str">
        <f t="shared" si="44"/>
        <v/>
      </c>
    </row>
    <row r="602" spans="22:22" x14ac:dyDescent="0.25">
      <c r="V602" s="219" t="str">
        <f t="shared" si="44"/>
        <v/>
      </c>
    </row>
    <row r="603" spans="22:22" x14ac:dyDescent="0.25">
      <c r="V603" s="219" t="str">
        <f t="shared" si="44"/>
        <v/>
      </c>
    </row>
    <row r="604" spans="22:22" x14ac:dyDescent="0.25">
      <c r="V604" s="219" t="str">
        <f t="shared" si="44"/>
        <v/>
      </c>
    </row>
    <row r="605" spans="22:22" x14ac:dyDescent="0.25">
      <c r="V605" s="219" t="str">
        <f t="shared" ref="V605:V612" si="45">LEFT(J602,3)</f>
        <v/>
      </c>
    </row>
    <row r="606" spans="22:22" x14ac:dyDescent="0.25">
      <c r="V606" s="219" t="str">
        <f t="shared" si="45"/>
        <v/>
      </c>
    </row>
    <row r="607" spans="22:22" x14ac:dyDescent="0.25">
      <c r="V607" s="219" t="str">
        <f t="shared" si="45"/>
        <v/>
      </c>
    </row>
    <row r="608" spans="22:22" x14ac:dyDescent="0.25">
      <c r="V608" s="219" t="str">
        <f t="shared" si="45"/>
        <v/>
      </c>
    </row>
    <row r="609" spans="22:22" x14ac:dyDescent="0.25">
      <c r="V609" s="219" t="str">
        <f t="shared" si="45"/>
        <v/>
      </c>
    </row>
    <row r="610" spans="22:22" x14ac:dyDescent="0.25">
      <c r="V610" s="219" t="str">
        <f t="shared" si="45"/>
        <v/>
      </c>
    </row>
    <row r="611" spans="22:22" x14ac:dyDescent="0.25">
      <c r="V611" s="219" t="str">
        <f t="shared" si="45"/>
        <v/>
      </c>
    </row>
    <row r="612" spans="22:22" x14ac:dyDescent="0.25">
      <c r="V612" s="219" t="str">
        <f t="shared" si="45"/>
        <v/>
      </c>
    </row>
  </sheetData>
  <sheetProtection algorithmName="SHA-512" hashValue="G2hpJBxTFec7+6AsGXIxPqQBqJ0RHV3y9ITvJLJCHUIiz3hEbO9odTXwHWuwnDIze4rwKnahnhh0uEmj4g0pyQ==" saltValue="9X1Pz833dhFzme07J//gZw==" spinCount="100000" sheet="1" objects="1" scenarios="1" selectLockedCells="1" autoFilter="0"/>
  <autoFilter ref="B16:Q217" xr:uid="{00000000-0009-0000-0000-00000B000000}">
    <filterColumn colId="3" showButton="0"/>
    <filterColumn colId="4" showButton="0"/>
    <filterColumn colId="5" showButton="0"/>
  </autoFilter>
  <mergeCells count="412">
    <mergeCell ref="D214:E214"/>
    <mergeCell ref="H214:I214"/>
    <mergeCell ref="D215:E215"/>
    <mergeCell ref="B219:Q219"/>
    <mergeCell ref="D211:E211"/>
    <mergeCell ref="H211:I211"/>
    <mergeCell ref="D212:E212"/>
    <mergeCell ref="H212:I212"/>
    <mergeCell ref="D213:E213"/>
    <mergeCell ref="H213:I213"/>
    <mergeCell ref="B207:M207"/>
    <mergeCell ref="N207:P207"/>
    <mergeCell ref="D209:E209"/>
    <mergeCell ref="H209:I209"/>
    <mergeCell ref="D210:E210"/>
    <mergeCell ref="H210:I210"/>
    <mergeCell ref="E204:F204"/>
    <mergeCell ref="G204:H204"/>
    <mergeCell ref="E205:F205"/>
    <mergeCell ref="G205:H205"/>
    <mergeCell ref="E206:F206"/>
    <mergeCell ref="G206:H206"/>
    <mergeCell ref="E201:F201"/>
    <mergeCell ref="G201:H201"/>
    <mergeCell ref="E202:F202"/>
    <mergeCell ref="G202:H202"/>
    <mergeCell ref="E203:F203"/>
    <mergeCell ref="G203:H203"/>
    <mergeCell ref="E198:F198"/>
    <mergeCell ref="G198:H198"/>
    <mergeCell ref="E199:F199"/>
    <mergeCell ref="G199:H199"/>
    <mergeCell ref="E200:F200"/>
    <mergeCell ref="G200:H200"/>
    <mergeCell ref="E195:F195"/>
    <mergeCell ref="G195:H195"/>
    <mergeCell ref="E196:F196"/>
    <mergeCell ref="G196:H196"/>
    <mergeCell ref="E197:F197"/>
    <mergeCell ref="G197:H197"/>
    <mergeCell ref="E192:F192"/>
    <mergeCell ref="G192:H192"/>
    <mergeCell ref="E193:F193"/>
    <mergeCell ref="G193:H193"/>
    <mergeCell ref="E194:F194"/>
    <mergeCell ref="G194:H194"/>
    <mergeCell ref="E189:F189"/>
    <mergeCell ref="G189:H189"/>
    <mergeCell ref="E190:F190"/>
    <mergeCell ref="G190:H190"/>
    <mergeCell ref="E191:F191"/>
    <mergeCell ref="G191:H191"/>
    <mergeCell ref="E186:F186"/>
    <mergeCell ref="G186:H186"/>
    <mergeCell ref="E187:F187"/>
    <mergeCell ref="G187:H187"/>
    <mergeCell ref="E188:F188"/>
    <mergeCell ref="G188:H188"/>
    <mergeCell ref="E183:F183"/>
    <mergeCell ref="G183:H183"/>
    <mergeCell ref="E184:F184"/>
    <mergeCell ref="G184:H184"/>
    <mergeCell ref="E185:F185"/>
    <mergeCell ref="G185:H185"/>
    <mergeCell ref="E180:F180"/>
    <mergeCell ref="G180:H180"/>
    <mergeCell ref="E181:F181"/>
    <mergeCell ref="G181:H181"/>
    <mergeCell ref="E182:F182"/>
    <mergeCell ref="G182:H182"/>
    <mergeCell ref="E177:F177"/>
    <mergeCell ref="G177:H177"/>
    <mergeCell ref="E178:F178"/>
    <mergeCell ref="G178:H178"/>
    <mergeCell ref="E179:F179"/>
    <mergeCell ref="G179:H179"/>
    <mergeCell ref="E174:F174"/>
    <mergeCell ref="G174:H174"/>
    <mergeCell ref="E175:F175"/>
    <mergeCell ref="G175:H175"/>
    <mergeCell ref="E176:F176"/>
    <mergeCell ref="G176:H176"/>
    <mergeCell ref="E171:F171"/>
    <mergeCell ref="G171:H171"/>
    <mergeCell ref="E172:F172"/>
    <mergeCell ref="G172:H172"/>
    <mergeCell ref="E173:F173"/>
    <mergeCell ref="G173:H173"/>
    <mergeCell ref="E168:F168"/>
    <mergeCell ref="G168:H168"/>
    <mergeCell ref="E169:F169"/>
    <mergeCell ref="G169:H169"/>
    <mergeCell ref="E170:F170"/>
    <mergeCell ref="G170:H170"/>
    <mergeCell ref="E165:F165"/>
    <mergeCell ref="G165:H165"/>
    <mergeCell ref="E166:F166"/>
    <mergeCell ref="G166:H166"/>
    <mergeCell ref="E167:F167"/>
    <mergeCell ref="G167:H167"/>
    <mergeCell ref="E162:F162"/>
    <mergeCell ref="G162:H162"/>
    <mergeCell ref="E163:F163"/>
    <mergeCell ref="G163:H163"/>
    <mergeCell ref="E164:F164"/>
    <mergeCell ref="G164:H164"/>
    <mergeCell ref="E159:F159"/>
    <mergeCell ref="G159:H159"/>
    <mergeCell ref="E160:F160"/>
    <mergeCell ref="G160:H160"/>
    <mergeCell ref="E161:F161"/>
    <mergeCell ref="G161:H161"/>
    <mergeCell ref="E156:F156"/>
    <mergeCell ref="G156:H156"/>
    <mergeCell ref="E157:F157"/>
    <mergeCell ref="G157:H157"/>
    <mergeCell ref="E158:F158"/>
    <mergeCell ref="G158:H158"/>
    <mergeCell ref="E153:F153"/>
    <mergeCell ref="G153:H153"/>
    <mergeCell ref="E154:F154"/>
    <mergeCell ref="G154:H154"/>
    <mergeCell ref="E155:F155"/>
    <mergeCell ref="G155:H155"/>
    <mergeCell ref="E150:F150"/>
    <mergeCell ref="G150:H150"/>
    <mergeCell ref="E151:F151"/>
    <mergeCell ref="G151:H151"/>
    <mergeCell ref="E152:F152"/>
    <mergeCell ref="G152:H152"/>
    <mergeCell ref="E147:F147"/>
    <mergeCell ref="G147:H147"/>
    <mergeCell ref="E148:F148"/>
    <mergeCell ref="G148:H148"/>
    <mergeCell ref="E149:F149"/>
    <mergeCell ref="G149:H149"/>
    <mergeCell ref="E144:F144"/>
    <mergeCell ref="G144:H144"/>
    <mergeCell ref="E145:F145"/>
    <mergeCell ref="G145:H145"/>
    <mergeCell ref="E146:F146"/>
    <mergeCell ref="G146:H146"/>
    <mergeCell ref="E141:F141"/>
    <mergeCell ref="G141:H141"/>
    <mergeCell ref="E142:F142"/>
    <mergeCell ref="G142:H142"/>
    <mergeCell ref="E143:F143"/>
    <mergeCell ref="G143:H143"/>
    <mergeCell ref="E138:F138"/>
    <mergeCell ref="G138:H138"/>
    <mergeCell ref="E139:F139"/>
    <mergeCell ref="G139:H139"/>
    <mergeCell ref="E140:F140"/>
    <mergeCell ref="G140:H140"/>
    <mergeCell ref="E135:F135"/>
    <mergeCell ref="G135:H135"/>
    <mergeCell ref="E136:F136"/>
    <mergeCell ref="G136:H136"/>
    <mergeCell ref="E137:F137"/>
    <mergeCell ref="G137:H137"/>
    <mergeCell ref="E132:F132"/>
    <mergeCell ref="G132:H132"/>
    <mergeCell ref="E133:F133"/>
    <mergeCell ref="G133:H133"/>
    <mergeCell ref="E134:F134"/>
    <mergeCell ref="G134:H134"/>
    <mergeCell ref="E129:F129"/>
    <mergeCell ref="G129:H129"/>
    <mergeCell ref="E130:F130"/>
    <mergeCell ref="G130:H130"/>
    <mergeCell ref="E131:F131"/>
    <mergeCell ref="G131:H131"/>
    <mergeCell ref="E126:F126"/>
    <mergeCell ref="G126:H126"/>
    <mergeCell ref="E127:F127"/>
    <mergeCell ref="G127:H127"/>
    <mergeCell ref="E128:F128"/>
    <mergeCell ref="G128:H128"/>
    <mergeCell ref="E123:F123"/>
    <mergeCell ref="G123:H123"/>
    <mergeCell ref="E124:F124"/>
    <mergeCell ref="G124:H124"/>
    <mergeCell ref="E125:F125"/>
    <mergeCell ref="G125:H125"/>
    <mergeCell ref="E120:F120"/>
    <mergeCell ref="G120:H120"/>
    <mergeCell ref="E121:F121"/>
    <mergeCell ref="G121:H121"/>
    <mergeCell ref="E122:F122"/>
    <mergeCell ref="G122:H122"/>
    <mergeCell ref="E117:F117"/>
    <mergeCell ref="G117:H117"/>
    <mergeCell ref="E118:F118"/>
    <mergeCell ref="G118:H118"/>
    <mergeCell ref="E119:F119"/>
    <mergeCell ref="G119:H119"/>
    <mergeCell ref="E114:F114"/>
    <mergeCell ref="G114:H114"/>
    <mergeCell ref="E115:F115"/>
    <mergeCell ref="G115:H115"/>
    <mergeCell ref="E116:F116"/>
    <mergeCell ref="G116:H116"/>
    <mergeCell ref="E111:F111"/>
    <mergeCell ref="G111:H111"/>
    <mergeCell ref="E112:F112"/>
    <mergeCell ref="G112:H112"/>
    <mergeCell ref="E113:F113"/>
    <mergeCell ref="G113:H113"/>
    <mergeCell ref="E108:F108"/>
    <mergeCell ref="G108:H108"/>
    <mergeCell ref="E109:F109"/>
    <mergeCell ref="G109:H109"/>
    <mergeCell ref="E110:F110"/>
    <mergeCell ref="G110:H110"/>
    <mergeCell ref="E105:F105"/>
    <mergeCell ref="G105:H105"/>
    <mergeCell ref="E106:F106"/>
    <mergeCell ref="G106:H106"/>
    <mergeCell ref="E107:F107"/>
    <mergeCell ref="G107:H107"/>
    <mergeCell ref="E102:F102"/>
    <mergeCell ref="G102:H102"/>
    <mergeCell ref="E103:F103"/>
    <mergeCell ref="G103:H103"/>
    <mergeCell ref="E104:F104"/>
    <mergeCell ref="G104:H104"/>
    <mergeCell ref="E99:F99"/>
    <mergeCell ref="G99:H99"/>
    <mergeCell ref="E100:F100"/>
    <mergeCell ref="G100:H100"/>
    <mergeCell ref="E101:F101"/>
    <mergeCell ref="G101:H101"/>
    <mergeCell ref="E96:F96"/>
    <mergeCell ref="G96:H96"/>
    <mergeCell ref="E97:F97"/>
    <mergeCell ref="G97:H97"/>
    <mergeCell ref="E98:F98"/>
    <mergeCell ref="G98:H98"/>
    <mergeCell ref="E93:F93"/>
    <mergeCell ref="G93:H93"/>
    <mergeCell ref="E94:F94"/>
    <mergeCell ref="G94:H94"/>
    <mergeCell ref="E95:F95"/>
    <mergeCell ref="G95:H95"/>
    <mergeCell ref="E90:F90"/>
    <mergeCell ref="G90:H90"/>
    <mergeCell ref="E91:F91"/>
    <mergeCell ref="G91:H91"/>
    <mergeCell ref="E92:F92"/>
    <mergeCell ref="G92:H92"/>
    <mergeCell ref="E87:F87"/>
    <mergeCell ref="G87:H87"/>
    <mergeCell ref="E88:F88"/>
    <mergeCell ref="G88:H88"/>
    <mergeCell ref="E89:F89"/>
    <mergeCell ref="G89:H89"/>
    <mergeCell ref="E84:F84"/>
    <mergeCell ref="G84:H84"/>
    <mergeCell ref="E85:F85"/>
    <mergeCell ref="G85:H85"/>
    <mergeCell ref="E86:F86"/>
    <mergeCell ref="G86:H86"/>
    <mergeCell ref="E81:F81"/>
    <mergeCell ref="G81:H81"/>
    <mergeCell ref="E82:F82"/>
    <mergeCell ref="G82:H82"/>
    <mergeCell ref="E83:F83"/>
    <mergeCell ref="G83:H83"/>
    <mergeCell ref="E78:F78"/>
    <mergeCell ref="G78:H78"/>
    <mergeCell ref="E79:F79"/>
    <mergeCell ref="G79:H79"/>
    <mergeCell ref="E80:F80"/>
    <mergeCell ref="G80:H80"/>
    <mergeCell ref="E75:F75"/>
    <mergeCell ref="G75:H75"/>
    <mergeCell ref="E76:F76"/>
    <mergeCell ref="G76:H76"/>
    <mergeCell ref="E77:F77"/>
    <mergeCell ref="G77:H77"/>
    <mergeCell ref="E72:F72"/>
    <mergeCell ref="G72:H72"/>
    <mergeCell ref="E73:F73"/>
    <mergeCell ref="G73:H73"/>
    <mergeCell ref="E74:F74"/>
    <mergeCell ref="G74:H74"/>
    <mergeCell ref="E69:F69"/>
    <mergeCell ref="G69:H69"/>
    <mergeCell ref="E70:F70"/>
    <mergeCell ref="G70:H70"/>
    <mergeCell ref="E71:F71"/>
    <mergeCell ref="G71:H71"/>
    <mergeCell ref="E66:F66"/>
    <mergeCell ref="G66:H66"/>
    <mergeCell ref="E67:F67"/>
    <mergeCell ref="G67:H67"/>
    <mergeCell ref="E68:F68"/>
    <mergeCell ref="G68:H68"/>
    <mergeCell ref="E63:F63"/>
    <mergeCell ref="G63:H63"/>
    <mergeCell ref="E64:F64"/>
    <mergeCell ref="G64:H64"/>
    <mergeCell ref="E65:F65"/>
    <mergeCell ref="G65:H65"/>
    <mergeCell ref="E60:F60"/>
    <mergeCell ref="G60:H60"/>
    <mergeCell ref="E61:F61"/>
    <mergeCell ref="G61:H61"/>
    <mergeCell ref="E62:F62"/>
    <mergeCell ref="G62:H62"/>
    <mergeCell ref="E57:F57"/>
    <mergeCell ref="G57:H57"/>
    <mergeCell ref="E58:F58"/>
    <mergeCell ref="G58:H58"/>
    <mergeCell ref="E59:F59"/>
    <mergeCell ref="G59:H59"/>
    <mergeCell ref="E54:F54"/>
    <mergeCell ref="G54:H54"/>
    <mergeCell ref="E55:F55"/>
    <mergeCell ref="G55:H55"/>
    <mergeCell ref="E56:F56"/>
    <mergeCell ref="G56:H56"/>
    <mergeCell ref="E51:F51"/>
    <mergeCell ref="G51:H51"/>
    <mergeCell ref="E52:F52"/>
    <mergeCell ref="G52:H52"/>
    <mergeCell ref="E53:F53"/>
    <mergeCell ref="G53:H53"/>
    <mergeCell ref="E48:F48"/>
    <mergeCell ref="G48:H48"/>
    <mergeCell ref="E49:F49"/>
    <mergeCell ref="G49:H49"/>
    <mergeCell ref="E50:F50"/>
    <mergeCell ref="G50:H50"/>
    <mergeCell ref="E45:F45"/>
    <mergeCell ref="G45:H45"/>
    <mergeCell ref="E46:F46"/>
    <mergeCell ref="G46:H46"/>
    <mergeCell ref="E47:F47"/>
    <mergeCell ref="G47:H47"/>
    <mergeCell ref="E42:F42"/>
    <mergeCell ref="G42:H42"/>
    <mergeCell ref="E43:F43"/>
    <mergeCell ref="G43:H43"/>
    <mergeCell ref="E44:F44"/>
    <mergeCell ref="G44:H44"/>
    <mergeCell ref="E39:F39"/>
    <mergeCell ref="G39:H39"/>
    <mergeCell ref="E40:F40"/>
    <mergeCell ref="G40:H40"/>
    <mergeCell ref="E41:F41"/>
    <mergeCell ref="G41:H41"/>
    <mergeCell ref="E36:F36"/>
    <mergeCell ref="G36:H36"/>
    <mergeCell ref="E37:F37"/>
    <mergeCell ref="G37:H37"/>
    <mergeCell ref="E38:F38"/>
    <mergeCell ref="G38:H38"/>
    <mergeCell ref="E33:F33"/>
    <mergeCell ref="G33:H33"/>
    <mergeCell ref="E34:F34"/>
    <mergeCell ref="G34:H34"/>
    <mergeCell ref="E35:F35"/>
    <mergeCell ref="G35:H35"/>
    <mergeCell ref="E30:F30"/>
    <mergeCell ref="G30:H30"/>
    <mergeCell ref="E31:F31"/>
    <mergeCell ref="G31:H31"/>
    <mergeCell ref="E32:F32"/>
    <mergeCell ref="G32:H32"/>
    <mergeCell ref="E27:F27"/>
    <mergeCell ref="G27:H27"/>
    <mergeCell ref="E28:F28"/>
    <mergeCell ref="G28:H28"/>
    <mergeCell ref="E29:F29"/>
    <mergeCell ref="G29:H29"/>
    <mergeCell ref="E24:F24"/>
    <mergeCell ref="G24:H24"/>
    <mergeCell ref="E25:F25"/>
    <mergeCell ref="G25:H25"/>
    <mergeCell ref="E26:F26"/>
    <mergeCell ref="G26:H26"/>
    <mergeCell ref="E21:F21"/>
    <mergeCell ref="G21:H21"/>
    <mergeCell ref="E22:F22"/>
    <mergeCell ref="G22:H22"/>
    <mergeCell ref="E23:F23"/>
    <mergeCell ref="G23:H23"/>
    <mergeCell ref="E18:F18"/>
    <mergeCell ref="G18:H18"/>
    <mergeCell ref="E19:F19"/>
    <mergeCell ref="G19:H19"/>
    <mergeCell ref="E20:F20"/>
    <mergeCell ref="G20:H20"/>
    <mergeCell ref="E16:H16"/>
    <mergeCell ref="E17:F17"/>
    <mergeCell ref="G17:H17"/>
    <mergeCell ref="D11:E11"/>
    <mergeCell ref="G11:H11"/>
    <mergeCell ref="B12:D12"/>
    <mergeCell ref="E12:H12"/>
    <mergeCell ref="C13:F13"/>
    <mergeCell ref="G13:H13"/>
    <mergeCell ref="G3:L3"/>
    <mergeCell ref="F4:N4"/>
    <mergeCell ref="F5:N5"/>
    <mergeCell ref="G6:M6"/>
    <mergeCell ref="C9:E9"/>
    <mergeCell ref="C10:H10"/>
    <mergeCell ref="B14:D14"/>
    <mergeCell ref="E14:F14"/>
    <mergeCell ref="D15:F15"/>
  </mergeCells>
  <conditionalFormatting sqref="B5:B12 B14:B206 B220:B1048576 B216:B218">
    <cfRule type="cellIs" dxfId="13" priority="8" stopIfTrue="1" operator="equal">
      <formula>" -   "</formula>
    </cfRule>
  </conditionalFormatting>
  <conditionalFormatting sqref="B17:B206">
    <cfRule type="cellIs" dxfId="12" priority="7" stopIfTrue="1" operator="equal">
      <formula>" 0   "</formula>
    </cfRule>
  </conditionalFormatting>
  <conditionalFormatting sqref="D11">
    <cfRule type="cellIs" dxfId="11" priority="6" stopIfTrue="1" operator="equal">
      <formula>" -   "</formula>
    </cfRule>
  </conditionalFormatting>
  <conditionalFormatting sqref="C10:H10">
    <cfRule type="cellIs" dxfId="10" priority="5" operator="lessThan">
      <formula>1</formula>
    </cfRule>
  </conditionalFormatting>
  <conditionalFormatting sqref="B207:B215">
    <cfRule type="cellIs" dxfId="9" priority="4" stopIfTrue="1" operator="equal">
      <formula>" -   "</formula>
    </cfRule>
  </conditionalFormatting>
  <conditionalFormatting sqref="Q209">
    <cfRule type="cellIs" dxfId="8" priority="2" operator="equal">
      <formula>"FLETE INCLUIDO"</formula>
    </cfRule>
    <cfRule type="cellIs" dxfId="7" priority="3" operator="equal">
      <formula>"SIN FLETE"</formula>
    </cfRule>
  </conditionalFormatting>
  <conditionalFormatting sqref="B219">
    <cfRule type="cellIs" dxfId="6" priority="1" stopIfTrue="1" operator="equal">
      <formula>" -   "</formula>
    </cfRule>
  </conditionalFormatting>
  <dataValidations count="1">
    <dataValidation type="custom" allowBlank="1" showInputMessage="1" showErrorMessage="1" errorTitle="CODIGO REPETIDO" error=" ¡ CODIGO YA EXISTE !." sqref="D25:D67" xr:uid="{00000000-0002-0000-0B00-000000000000}">
      <formula1>COUNTIF($D$17:$D$94,D25)=1</formula1>
    </dataValidation>
  </dataValidations>
  <pageMargins left="0.70866141732283472" right="0.70866141732283472" top="0.74803149606299213" bottom="0.74803149606299213" header="0.31496062992125984" footer="0.31496062992125984"/>
  <pageSetup scale="55" orientation="portrait" blackAndWhite="1"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otón2_Haga_clic_en">
                <anchor moveWithCells="1">
                  <from>
                    <xdr:col>13</xdr:col>
                    <xdr:colOff>342900</xdr:colOff>
                    <xdr:row>3</xdr:row>
                    <xdr:rowOff>19050</xdr:rowOff>
                  </from>
                  <to>
                    <xdr:col>15</xdr:col>
                    <xdr:colOff>28575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8"/>
  <dimension ref="A1:H400"/>
  <sheetViews>
    <sheetView zoomScaleNormal="100" workbookViewId="0">
      <selection activeCell="B12" sqref="B12"/>
    </sheetView>
  </sheetViews>
  <sheetFormatPr baseColWidth="10" defaultColWidth="11.42578125" defaultRowHeight="15" x14ac:dyDescent="0.25"/>
  <cols>
    <col min="1" max="1" width="11.42578125" style="50"/>
    <col min="2" max="2" width="38.28515625" style="50" customWidth="1"/>
    <col min="3" max="3" width="13.7109375" style="50" hidden="1" customWidth="1"/>
    <col min="4" max="4" width="19.140625" style="50" customWidth="1"/>
    <col min="5" max="6" width="21.28515625" style="50" customWidth="1"/>
    <col min="7" max="7" width="14.140625" style="50" customWidth="1"/>
    <col min="8" max="8" width="10.140625" style="50" bestFit="1" customWidth="1"/>
    <col min="9" max="16384" width="11.42578125" style="50"/>
  </cols>
  <sheetData>
    <row r="1" spans="1:8" ht="23.25" x14ac:dyDescent="0.25">
      <c r="A1" s="48"/>
      <c r="B1" s="49"/>
      <c r="C1" s="49"/>
      <c r="D1" s="49"/>
      <c r="E1" s="49"/>
      <c r="F1" s="49"/>
      <c r="G1" s="49"/>
      <c r="H1" s="49"/>
    </row>
    <row r="2" spans="1:8" x14ac:dyDescent="0.25">
      <c r="A2" s="52" t="s">
        <v>41</v>
      </c>
      <c r="B2" s="52" t="s">
        <v>32</v>
      </c>
      <c r="C2" s="52"/>
      <c r="D2" s="52" t="s">
        <v>50</v>
      </c>
      <c r="E2" s="52" t="s">
        <v>33</v>
      </c>
      <c r="F2" s="52" t="s">
        <v>35</v>
      </c>
      <c r="G2" s="52" t="s">
        <v>51</v>
      </c>
      <c r="H2" s="52" t="s">
        <v>52</v>
      </c>
    </row>
    <row r="3" spans="1:8" ht="23.25" customHeight="1" x14ac:dyDescent="0.25">
      <c r="A3" s="528">
        <v>1</v>
      </c>
      <c r="B3" s="528" t="s">
        <v>38</v>
      </c>
      <c r="C3" s="528"/>
      <c r="D3" s="528" t="s">
        <v>38</v>
      </c>
      <c r="E3" s="528" t="s">
        <v>38</v>
      </c>
      <c r="F3" s="528" t="s">
        <v>38</v>
      </c>
      <c r="G3" s="528"/>
      <c r="H3" s="528"/>
    </row>
    <row r="4" spans="1:8" x14ac:dyDescent="0.25">
      <c r="A4" s="51">
        <v>78024245</v>
      </c>
      <c r="B4" s="51" t="s">
        <v>55</v>
      </c>
      <c r="C4" s="528">
        <f t="shared" ref="C4:C38" si="0">$A4</f>
        <v>78024245</v>
      </c>
      <c r="D4" s="51" t="s">
        <v>56</v>
      </c>
      <c r="E4" s="51"/>
      <c r="F4" s="51"/>
      <c r="G4" s="51">
        <v>3126595769</v>
      </c>
      <c r="H4" s="529"/>
    </row>
    <row r="5" spans="1:8" x14ac:dyDescent="0.25">
      <c r="A5" s="51">
        <v>18875120</v>
      </c>
      <c r="B5" s="51" t="s">
        <v>78</v>
      </c>
      <c r="C5" s="528">
        <f t="shared" si="0"/>
        <v>18875120</v>
      </c>
      <c r="D5" s="51" t="s">
        <v>64</v>
      </c>
      <c r="E5" s="51" t="s">
        <v>79</v>
      </c>
      <c r="F5" s="51"/>
      <c r="G5" s="51">
        <v>7913307</v>
      </c>
      <c r="H5" s="529" t="s">
        <v>58</v>
      </c>
    </row>
    <row r="6" spans="1:8" x14ac:dyDescent="0.25">
      <c r="A6" s="51">
        <v>92501524</v>
      </c>
      <c r="B6" s="51" t="s">
        <v>104</v>
      </c>
      <c r="C6" s="528">
        <f t="shared" si="0"/>
        <v>92501524</v>
      </c>
      <c r="D6" s="51" t="s">
        <v>99</v>
      </c>
      <c r="E6" s="51"/>
      <c r="F6" s="51"/>
      <c r="G6" s="51">
        <v>2811873</v>
      </c>
      <c r="H6" s="529"/>
    </row>
    <row r="7" spans="1:8" x14ac:dyDescent="0.25">
      <c r="A7" s="51">
        <v>700027396</v>
      </c>
      <c r="B7" s="51" t="s">
        <v>62</v>
      </c>
      <c r="C7" s="528">
        <f t="shared" si="0"/>
        <v>700027396</v>
      </c>
      <c r="D7" s="51" t="s">
        <v>61</v>
      </c>
      <c r="E7" s="51"/>
      <c r="F7" s="51"/>
      <c r="G7" s="51">
        <v>6878113</v>
      </c>
      <c r="H7" s="529"/>
    </row>
    <row r="8" spans="1:8" x14ac:dyDescent="0.25">
      <c r="A8" s="51">
        <v>92501065</v>
      </c>
      <c r="B8" s="51" t="s">
        <v>103</v>
      </c>
      <c r="C8" s="528">
        <f t="shared" si="0"/>
        <v>92501065</v>
      </c>
      <c r="D8" s="51" t="s">
        <v>99</v>
      </c>
      <c r="E8" s="51"/>
      <c r="F8" s="51"/>
      <c r="G8" s="51">
        <v>2840054</v>
      </c>
      <c r="H8" s="529"/>
    </row>
    <row r="9" spans="1:8" x14ac:dyDescent="0.25">
      <c r="A9" s="51">
        <v>78714803</v>
      </c>
      <c r="B9" s="51" t="s">
        <v>90</v>
      </c>
      <c r="C9" s="528">
        <f t="shared" si="0"/>
        <v>78714803</v>
      </c>
      <c r="D9" s="51" t="s">
        <v>64</v>
      </c>
      <c r="E9" s="51"/>
      <c r="F9" s="51"/>
      <c r="G9" s="51">
        <v>7827541</v>
      </c>
      <c r="H9" s="529"/>
    </row>
    <row r="10" spans="1:8" x14ac:dyDescent="0.25">
      <c r="A10" s="51">
        <v>15051069</v>
      </c>
      <c r="B10" s="51" t="s">
        <v>96</v>
      </c>
      <c r="C10" s="528">
        <f t="shared" si="0"/>
        <v>15051069</v>
      </c>
      <c r="D10" s="51" t="s">
        <v>97</v>
      </c>
      <c r="E10" s="51"/>
      <c r="F10" s="51"/>
      <c r="G10" s="51">
        <v>7778113</v>
      </c>
      <c r="H10" s="529"/>
    </row>
    <row r="11" spans="1:8" x14ac:dyDescent="0.25">
      <c r="A11" s="51">
        <v>1102862554</v>
      </c>
      <c r="B11" s="51" t="s">
        <v>100</v>
      </c>
      <c r="C11" s="528">
        <f t="shared" si="0"/>
        <v>1102862554</v>
      </c>
      <c r="D11" s="51" t="s">
        <v>99</v>
      </c>
      <c r="E11" s="51"/>
      <c r="F11" s="51"/>
      <c r="G11" s="51">
        <v>2769017</v>
      </c>
      <c r="H11" s="529"/>
    </row>
    <row r="12" spans="1:8" x14ac:dyDescent="0.25">
      <c r="A12" s="51">
        <v>11052471</v>
      </c>
      <c r="B12" s="51" t="s">
        <v>101</v>
      </c>
      <c r="C12" s="528">
        <f t="shared" si="0"/>
        <v>11052471</v>
      </c>
      <c r="D12" s="51" t="s">
        <v>99</v>
      </c>
      <c r="E12" s="51"/>
      <c r="F12" s="51"/>
      <c r="G12" s="51">
        <v>3215331526</v>
      </c>
      <c r="H12" s="529"/>
    </row>
    <row r="13" spans="1:8" x14ac:dyDescent="0.25">
      <c r="A13" s="51">
        <v>43754083</v>
      </c>
      <c r="B13" s="51" t="s">
        <v>70</v>
      </c>
      <c r="C13" s="528">
        <f t="shared" si="0"/>
        <v>43754083</v>
      </c>
      <c r="D13" s="51" t="s">
        <v>64</v>
      </c>
      <c r="E13" s="51" t="s">
        <v>69</v>
      </c>
      <c r="F13" s="51"/>
      <c r="G13" s="51">
        <v>7817149</v>
      </c>
      <c r="H13" s="529"/>
    </row>
    <row r="14" spans="1:8" x14ac:dyDescent="0.25">
      <c r="A14" s="51">
        <v>6881707</v>
      </c>
      <c r="B14" s="51" t="s">
        <v>89</v>
      </c>
      <c r="C14" s="528">
        <f t="shared" si="0"/>
        <v>6881707</v>
      </c>
      <c r="D14" s="51" t="s">
        <v>64</v>
      </c>
      <c r="E14" s="51"/>
      <c r="F14" s="51"/>
      <c r="G14" s="51">
        <v>3126454404</v>
      </c>
      <c r="H14" s="529"/>
    </row>
    <row r="15" spans="1:8" x14ac:dyDescent="0.25">
      <c r="A15" s="51">
        <v>11004711</v>
      </c>
      <c r="B15" s="51" t="s">
        <v>84</v>
      </c>
      <c r="C15" s="528">
        <f t="shared" si="0"/>
        <v>11004711</v>
      </c>
      <c r="D15" s="51" t="s">
        <v>64</v>
      </c>
      <c r="E15" s="51" t="s">
        <v>85</v>
      </c>
      <c r="F15" s="51"/>
      <c r="G15" s="51">
        <v>3003820565</v>
      </c>
      <c r="H15" s="529" t="s">
        <v>58</v>
      </c>
    </row>
    <row r="16" spans="1:8" x14ac:dyDescent="0.25">
      <c r="A16" s="51">
        <v>10772755</v>
      </c>
      <c r="B16" s="51" t="s">
        <v>82</v>
      </c>
      <c r="C16" s="528">
        <f t="shared" si="0"/>
        <v>10772755</v>
      </c>
      <c r="D16" s="51" t="s">
        <v>64</v>
      </c>
      <c r="E16" s="51" t="s">
        <v>83</v>
      </c>
      <c r="F16" s="51"/>
      <c r="G16" s="51">
        <v>7817404</v>
      </c>
      <c r="H16" s="529"/>
    </row>
    <row r="17" spans="1:8" ht="15" customHeight="1" x14ac:dyDescent="0.25">
      <c r="A17" s="51">
        <v>1102827820</v>
      </c>
      <c r="B17" s="51" t="s">
        <v>98</v>
      </c>
      <c r="C17" s="528">
        <f t="shared" si="0"/>
        <v>1102827820</v>
      </c>
      <c r="D17" s="51" t="s">
        <v>99</v>
      </c>
      <c r="E17" s="51"/>
      <c r="F17" s="51"/>
      <c r="G17" s="51">
        <v>2820514</v>
      </c>
      <c r="H17" s="529"/>
    </row>
    <row r="18" spans="1:8" x14ac:dyDescent="0.25">
      <c r="A18" s="51">
        <v>11000227</v>
      </c>
      <c r="B18" s="51" t="s">
        <v>68</v>
      </c>
      <c r="C18" s="528">
        <f t="shared" si="0"/>
        <v>11000227</v>
      </c>
      <c r="D18" s="51" t="s">
        <v>64</v>
      </c>
      <c r="E18" s="51" t="s">
        <v>69</v>
      </c>
      <c r="F18" s="51"/>
      <c r="G18" s="51">
        <v>7810420</v>
      </c>
      <c r="H18" s="529"/>
    </row>
    <row r="19" spans="1:8" x14ac:dyDescent="0.25">
      <c r="A19" s="51">
        <v>1067957525</v>
      </c>
      <c r="B19" s="51" t="s">
        <v>250</v>
      </c>
      <c r="C19" s="528">
        <f t="shared" si="0"/>
        <v>1067957525</v>
      </c>
      <c r="D19" s="51" t="s">
        <v>64</v>
      </c>
      <c r="E19" s="51"/>
      <c r="F19" s="51"/>
      <c r="G19" s="51">
        <v>3014852577</v>
      </c>
      <c r="H19" s="529" t="s">
        <v>58</v>
      </c>
    </row>
    <row r="20" spans="1:8" x14ac:dyDescent="0.25">
      <c r="A20" s="51">
        <v>900254134</v>
      </c>
      <c r="B20" s="51" t="s">
        <v>76</v>
      </c>
      <c r="C20" s="528">
        <f t="shared" si="0"/>
        <v>900254134</v>
      </c>
      <c r="D20" s="51" t="s">
        <v>64</v>
      </c>
      <c r="E20" s="51" t="s">
        <v>77</v>
      </c>
      <c r="F20" s="51"/>
      <c r="G20" s="51">
        <v>7913536</v>
      </c>
      <c r="H20" s="529"/>
    </row>
    <row r="21" spans="1:8" x14ac:dyDescent="0.25">
      <c r="A21" s="51">
        <v>78024274</v>
      </c>
      <c r="B21" s="51" t="s">
        <v>57</v>
      </c>
      <c r="C21" s="528">
        <f t="shared" si="0"/>
        <v>78024274</v>
      </c>
      <c r="D21" s="51" t="s">
        <v>56</v>
      </c>
      <c r="E21" s="51"/>
      <c r="F21" s="51"/>
      <c r="G21" s="51">
        <v>7642923</v>
      </c>
      <c r="H21" s="529" t="s">
        <v>58</v>
      </c>
    </row>
    <row r="22" spans="1:8" x14ac:dyDescent="0.25">
      <c r="A22" s="51">
        <v>92522242</v>
      </c>
      <c r="B22" s="51" t="s">
        <v>106</v>
      </c>
      <c r="C22" s="528">
        <f t="shared" si="0"/>
        <v>92522242</v>
      </c>
      <c r="D22" s="51" t="s">
        <v>99</v>
      </c>
      <c r="E22" s="51"/>
      <c r="F22" s="51"/>
      <c r="G22" s="51">
        <v>2821703</v>
      </c>
      <c r="H22" s="529"/>
    </row>
    <row r="23" spans="1:8" x14ac:dyDescent="0.25">
      <c r="A23" s="51">
        <v>11294511</v>
      </c>
      <c r="B23" s="51" t="s">
        <v>74</v>
      </c>
      <c r="C23" s="528">
        <f t="shared" si="0"/>
        <v>11294511</v>
      </c>
      <c r="D23" s="51" t="s">
        <v>64</v>
      </c>
      <c r="E23" s="51" t="s">
        <v>75</v>
      </c>
      <c r="F23" s="51"/>
      <c r="G23" s="51">
        <v>7865081</v>
      </c>
      <c r="H23" s="529"/>
    </row>
    <row r="24" spans="1:8" x14ac:dyDescent="0.25">
      <c r="A24" s="51">
        <v>10779093</v>
      </c>
      <c r="B24" s="51" t="s">
        <v>71</v>
      </c>
      <c r="C24" s="528">
        <f t="shared" si="0"/>
        <v>10779093</v>
      </c>
      <c r="D24" s="51" t="s">
        <v>64</v>
      </c>
      <c r="E24" s="51" t="s">
        <v>72</v>
      </c>
      <c r="F24" s="51"/>
      <c r="G24" s="51">
        <v>3015600142</v>
      </c>
      <c r="H24" s="529" t="s">
        <v>58</v>
      </c>
    </row>
    <row r="25" spans="1:8" x14ac:dyDescent="0.25">
      <c r="A25" s="51">
        <v>92512498</v>
      </c>
      <c r="B25" s="51" t="s">
        <v>59</v>
      </c>
      <c r="C25" s="528">
        <f t="shared" si="0"/>
        <v>92512498</v>
      </c>
      <c r="D25" s="51" t="s">
        <v>56</v>
      </c>
      <c r="E25" s="51"/>
      <c r="F25" s="51"/>
      <c r="G25" s="51">
        <v>764092</v>
      </c>
      <c r="H25" s="529"/>
    </row>
    <row r="26" spans="1:8" x14ac:dyDescent="0.25">
      <c r="A26" s="528">
        <v>1067864308</v>
      </c>
      <c r="B26" s="528" t="s">
        <v>247</v>
      </c>
      <c r="C26" s="528">
        <f t="shared" si="0"/>
        <v>1067864308</v>
      </c>
      <c r="D26" s="528" t="s">
        <v>64</v>
      </c>
      <c r="E26" s="528" t="s">
        <v>248</v>
      </c>
      <c r="F26" s="528" t="s">
        <v>249</v>
      </c>
      <c r="G26" s="528"/>
      <c r="H26" s="528"/>
    </row>
    <row r="27" spans="1:8" x14ac:dyDescent="0.25">
      <c r="A27" s="51">
        <v>6575524</v>
      </c>
      <c r="B27" s="51" t="s">
        <v>63</v>
      </c>
      <c r="C27" s="528">
        <f t="shared" si="0"/>
        <v>6575524</v>
      </c>
      <c r="D27" s="51" t="s">
        <v>64</v>
      </c>
      <c r="E27" s="51" t="s">
        <v>65</v>
      </c>
      <c r="F27" s="51"/>
      <c r="G27" s="51">
        <v>7825505</v>
      </c>
      <c r="H27" s="529"/>
    </row>
    <row r="28" spans="1:8" x14ac:dyDescent="0.25">
      <c r="A28" s="51">
        <v>1067938496</v>
      </c>
      <c r="B28" s="51" t="s">
        <v>87</v>
      </c>
      <c r="C28" s="528">
        <f t="shared" si="0"/>
        <v>1067938496</v>
      </c>
      <c r="D28" s="51" t="s">
        <v>64</v>
      </c>
      <c r="E28" s="51"/>
      <c r="F28" s="51"/>
      <c r="G28" s="51">
        <v>7827541</v>
      </c>
      <c r="H28" s="529" t="s">
        <v>58</v>
      </c>
    </row>
    <row r="29" spans="1:8" x14ac:dyDescent="0.25">
      <c r="A29" s="51">
        <v>92523182</v>
      </c>
      <c r="B29" s="51" t="s">
        <v>107</v>
      </c>
      <c r="C29" s="528">
        <f t="shared" si="0"/>
        <v>92523182</v>
      </c>
      <c r="D29" s="51" t="s">
        <v>99</v>
      </c>
      <c r="E29" s="51"/>
      <c r="F29" s="51"/>
      <c r="G29" s="51">
        <v>2802890</v>
      </c>
      <c r="H29" s="529" t="s">
        <v>58</v>
      </c>
    </row>
    <row r="30" spans="1:8" x14ac:dyDescent="0.25">
      <c r="A30" s="51">
        <v>50994930</v>
      </c>
      <c r="B30" s="51" t="s">
        <v>251</v>
      </c>
      <c r="C30" s="528">
        <f t="shared" si="0"/>
        <v>50994930</v>
      </c>
      <c r="D30" s="51" t="s">
        <v>64</v>
      </c>
      <c r="E30" s="51"/>
      <c r="F30" s="51"/>
      <c r="G30" s="51">
        <v>7815768</v>
      </c>
      <c r="H30" s="529" t="s">
        <v>58</v>
      </c>
    </row>
    <row r="31" spans="1:8" x14ac:dyDescent="0.25">
      <c r="A31" s="51">
        <v>10779634</v>
      </c>
      <c r="B31" s="51" t="s">
        <v>66</v>
      </c>
      <c r="C31" s="528">
        <f t="shared" si="0"/>
        <v>10779634</v>
      </c>
      <c r="D31" s="51" t="s">
        <v>64</v>
      </c>
      <c r="E31" s="51" t="s">
        <v>67</v>
      </c>
      <c r="F31" s="51"/>
      <c r="G31" s="51">
        <v>3215712675</v>
      </c>
      <c r="H31" s="529"/>
    </row>
    <row r="32" spans="1:8" x14ac:dyDescent="0.25">
      <c r="A32" s="51">
        <v>78017786</v>
      </c>
      <c r="B32" s="51" t="s">
        <v>80</v>
      </c>
      <c r="C32" s="528">
        <f t="shared" si="0"/>
        <v>78017786</v>
      </c>
      <c r="D32" s="51" t="s">
        <v>64</v>
      </c>
      <c r="E32" s="51" t="s">
        <v>81</v>
      </c>
      <c r="F32" s="51"/>
      <c r="G32" s="51">
        <v>7824654</v>
      </c>
      <c r="H32" s="529"/>
    </row>
    <row r="33" spans="1:8" x14ac:dyDescent="0.25">
      <c r="A33" s="51">
        <v>812006231</v>
      </c>
      <c r="B33" s="51" t="s">
        <v>92</v>
      </c>
      <c r="C33" s="528">
        <f t="shared" si="0"/>
        <v>812006231</v>
      </c>
      <c r="D33" s="51" t="s">
        <v>64</v>
      </c>
      <c r="E33" s="51"/>
      <c r="F33" s="51"/>
      <c r="G33" s="51">
        <v>7825050</v>
      </c>
      <c r="H33" s="529" t="s">
        <v>58</v>
      </c>
    </row>
    <row r="34" spans="1:8" x14ac:dyDescent="0.25">
      <c r="A34" s="51">
        <v>10179834</v>
      </c>
      <c r="B34" s="51" t="s">
        <v>86</v>
      </c>
      <c r="C34" s="528">
        <f t="shared" si="0"/>
        <v>10179834</v>
      </c>
      <c r="D34" s="51" t="s">
        <v>64</v>
      </c>
      <c r="E34" s="51"/>
      <c r="F34" s="51"/>
      <c r="G34" s="51">
        <v>3127278863</v>
      </c>
      <c r="H34" s="529"/>
    </row>
    <row r="35" spans="1:8" x14ac:dyDescent="0.25">
      <c r="A35" s="51">
        <v>1067948616</v>
      </c>
      <c r="B35" s="51" t="s">
        <v>73</v>
      </c>
      <c r="C35" s="528">
        <f t="shared" si="0"/>
        <v>1067948616</v>
      </c>
      <c r="D35" s="51" t="s">
        <v>64</v>
      </c>
      <c r="E35" s="51" t="s">
        <v>133</v>
      </c>
      <c r="F35" s="51"/>
      <c r="G35" s="51">
        <v>3145261231</v>
      </c>
      <c r="H35" s="529" t="s">
        <v>58</v>
      </c>
    </row>
    <row r="36" spans="1:8" x14ac:dyDescent="0.25">
      <c r="A36" s="51">
        <v>92545419</v>
      </c>
      <c r="B36" s="51" t="s">
        <v>252</v>
      </c>
      <c r="C36" s="528">
        <f t="shared" si="0"/>
        <v>92545419</v>
      </c>
      <c r="D36" s="51" t="s">
        <v>99</v>
      </c>
      <c r="E36" s="51"/>
      <c r="F36" s="51"/>
      <c r="G36" s="51">
        <v>3126913947</v>
      </c>
      <c r="H36" s="529" t="s">
        <v>58</v>
      </c>
    </row>
    <row r="37" spans="1:8" x14ac:dyDescent="0.25">
      <c r="A37" s="51">
        <v>33195884</v>
      </c>
      <c r="B37" s="51" t="s">
        <v>60</v>
      </c>
      <c r="C37" s="528">
        <f t="shared" si="0"/>
        <v>33195884</v>
      </c>
      <c r="D37" s="51" t="s">
        <v>61</v>
      </c>
      <c r="E37" s="51"/>
      <c r="F37" s="51"/>
      <c r="G37" s="51">
        <v>6883530</v>
      </c>
      <c r="H37" s="529"/>
    </row>
    <row r="38" spans="1:8" x14ac:dyDescent="0.25">
      <c r="A38" s="51">
        <v>92505146</v>
      </c>
      <c r="B38" s="51" t="s">
        <v>105</v>
      </c>
      <c r="C38" s="528">
        <f t="shared" si="0"/>
        <v>92505146</v>
      </c>
      <c r="D38" s="51" t="s">
        <v>99</v>
      </c>
      <c r="E38" s="51"/>
      <c r="F38" s="51"/>
      <c r="G38" s="51">
        <v>352817476</v>
      </c>
      <c r="H38" s="529"/>
    </row>
    <row r="39" spans="1:8" x14ac:dyDescent="0.25">
      <c r="A39" s="51">
        <v>901132468</v>
      </c>
      <c r="B39" s="528" t="s">
        <v>256</v>
      </c>
      <c r="C39" s="528"/>
      <c r="D39" s="528" t="s">
        <v>256</v>
      </c>
      <c r="E39" s="528" t="s">
        <v>257</v>
      </c>
      <c r="F39" s="528" t="s">
        <v>258</v>
      </c>
      <c r="G39" s="528">
        <v>7951953</v>
      </c>
      <c r="H39" s="528"/>
    </row>
    <row r="40" spans="1:8" x14ac:dyDescent="0.25">
      <c r="A40" s="51">
        <v>901005331</v>
      </c>
      <c r="B40" s="51" t="s">
        <v>93</v>
      </c>
      <c r="C40" s="528">
        <f>$A40</f>
        <v>901005331</v>
      </c>
      <c r="D40" s="51" t="s">
        <v>94</v>
      </c>
      <c r="E40" s="51" t="s">
        <v>95</v>
      </c>
      <c r="F40" s="51"/>
      <c r="G40" s="51">
        <v>7766449</v>
      </c>
      <c r="H40" s="529"/>
    </row>
    <row r="41" spans="1:8" x14ac:dyDescent="0.25">
      <c r="A41" s="51">
        <v>30342387</v>
      </c>
      <c r="B41" s="51" t="s">
        <v>53</v>
      </c>
      <c r="C41" s="528">
        <f>$A41</f>
        <v>30342387</v>
      </c>
      <c r="D41" s="51" t="s">
        <v>54</v>
      </c>
      <c r="E41" s="51"/>
      <c r="F41" s="51"/>
      <c r="G41" s="51">
        <v>3152841948</v>
      </c>
      <c r="H41" s="529"/>
    </row>
    <row r="42" spans="1:8" x14ac:dyDescent="0.25">
      <c r="A42" s="51">
        <v>78764691</v>
      </c>
      <c r="B42" s="51" t="s">
        <v>91</v>
      </c>
      <c r="C42" s="528">
        <f>$A42</f>
        <v>78764691</v>
      </c>
      <c r="D42" s="51" t="s">
        <v>64</v>
      </c>
      <c r="E42" s="51"/>
      <c r="F42" s="51"/>
      <c r="G42" s="51">
        <v>3116695856</v>
      </c>
      <c r="H42" s="529"/>
    </row>
    <row r="43" spans="1:8" x14ac:dyDescent="0.25">
      <c r="A43" s="51">
        <v>8532429</v>
      </c>
      <c r="B43" s="51" t="s">
        <v>102</v>
      </c>
      <c r="C43" s="528">
        <f>$A43</f>
        <v>8532429</v>
      </c>
      <c r="D43" s="51" t="s">
        <v>99</v>
      </c>
      <c r="E43" s="51"/>
      <c r="F43" s="51"/>
      <c r="G43" s="51">
        <v>352826529</v>
      </c>
      <c r="H43" s="529"/>
    </row>
    <row r="44" spans="1:8" x14ac:dyDescent="0.25">
      <c r="A44" s="51">
        <v>34971485</v>
      </c>
      <c r="B44" s="51" t="s">
        <v>88</v>
      </c>
      <c r="C44" s="528">
        <f>$A44</f>
        <v>34971485</v>
      </c>
      <c r="D44" s="51" t="s">
        <v>64</v>
      </c>
      <c r="E44" s="51"/>
      <c r="F44" s="51"/>
      <c r="G44" s="51">
        <v>7853948</v>
      </c>
      <c r="H44" s="529" t="s">
        <v>58</v>
      </c>
    </row>
    <row r="45" spans="1:8" x14ac:dyDescent="0.25">
      <c r="A45" s="528"/>
      <c r="B45" s="528"/>
      <c r="C45" s="528"/>
      <c r="D45" s="528"/>
      <c r="E45" s="528"/>
      <c r="F45" s="528"/>
      <c r="G45" s="528"/>
      <c r="H45" s="528"/>
    </row>
    <row r="46" spans="1:8" x14ac:dyDescent="0.25">
      <c r="A46" s="528"/>
      <c r="B46" s="528"/>
      <c r="C46" s="528"/>
      <c r="D46" s="528"/>
      <c r="E46" s="528"/>
      <c r="F46" s="528"/>
      <c r="G46" s="528"/>
      <c r="H46" s="528"/>
    </row>
    <row r="47" spans="1:8" x14ac:dyDescent="0.25">
      <c r="A47" s="528"/>
      <c r="B47" s="528"/>
      <c r="C47" s="528">
        <f t="shared" ref="C47:C110" si="1">$A47</f>
        <v>0</v>
      </c>
      <c r="D47" s="528"/>
      <c r="E47" s="528"/>
      <c r="F47" s="528"/>
      <c r="G47" s="528"/>
      <c r="H47" s="528"/>
    </row>
    <row r="48" spans="1:8" x14ac:dyDescent="0.25">
      <c r="C48" s="50">
        <f t="shared" si="1"/>
        <v>0</v>
      </c>
    </row>
    <row r="49" spans="3:3" x14ac:dyDescent="0.25">
      <c r="C49" s="50">
        <f t="shared" si="1"/>
        <v>0</v>
      </c>
    </row>
    <row r="50" spans="3:3" x14ac:dyDescent="0.25">
      <c r="C50" s="50">
        <f t="shared" si="1"/>
        <v>0</v>
      </c>
    </row>
    <row r="51" spans="3:3" x14ac:dyDescent="0.25">
      <c r="C51" s="50">
        <f t="shared" si="1"/>
        <v>0</v>
      </c>
    </row>
    <row r="52" spans="3:3" x14ac:dyDescent="0.25">
      <c r="C52" s="50">
        <f t="shared" si="1"/>
        <v>0</v>
      </c>
    </row>
    <row r="53" spans="3:3" x14ac:dyDescent="0.25">
      <c r="C53" s="50">
        <f t="shared" si="1"/>
        <v>0</v>
      </c>
    </row>
    <row r="54" spans="3:3" x14ac:dyDescent="0.25">
      <c r="C54" s="50">
        <f t="shared" si="1"/>
        <v>0</v>
      </c>
    </row>
    <row r="55" spans="3:3" x14ac:dyDescent="0.25">
      <c r="C55" s="50">
        <f t="shared" si="1"/>
        <v>0</v>
      </c>
    </row>
    <row r="56" spans="3:3" x14ac:dyDescent="0.25">
      <c r="C56" s="50">
        <f t="shared" si="1"/>
        <v>0</v>
      </c>
    </row>
    <row r="57" spans="3:3" x14ac:dyDescent="0.25">
      <c r="C57" s="50">
        <f t="shared" si="1"/>
        <v>0</v>
      </c>
    </row>
    <row r="58" spans="3:3" x14ac:dyDescent="0.25">
      <c r="C58" s="50">
        <f t="shared" si="1"/>
        <v>0</v>
      </c>
    </row>
    <row r="59" spans="3:3" x14ac:dyDescent="0.25">
      <c r="C59" s="50">
        <f t="shared" si="1"/>
        <v>0</v>
      </c>
    </row>
    <row r="60" spans="3:3" x14ac:dyDescent="0.25">
      <c r="C60" s="50">
        <f t="shared" si="1"/>
        <v>0</v>
      </c>
    </row>
    <row r="61" spans="3:3" x14ac:dyDescent="0.25">
      <c r="C61" s="50">
        <f t="shared" si="1"/>
        <v>0</v>
      </c>
    </row>
    <row r="62" spans="3:3" x14ac:dyDescent="0.25">
      <c r="C62" s="50">
        <f t="shared" si="1"/>
        <v>0</v>
      </c>
    </row>
    <row r="63" spans="3:3" x14ac:dyDescent="0.25">
      <c r="C63" s="50">
        <f t="shared" si="1"/>
        <v>0</v>
      </c>
    </row>
    <row r="64" spans="3:3" x14ac:dyDescent="0.25">
      <c r="C64" s="50">
        <f t="shared" si="1"/>
        <v>0</v>
      </c>
    </row>
    <row r="65" spans="3:3" x14ac:dyDescent="0.25">
      <c r="C65" s="50">
        <f t="shared" si="1"/>
        <v>0</v>
      </c>
    </row>
    <row r="66" spans="3:3" x14ac:dyDescent="0.25">
      <c r="C66" s="50">
        <f t="shared" si="1"/>
        <v>0</v>
      </c>
    </row>
    <row r="67" spans="3:3" x14ac:dyDescent="0.25">
      <c r="C67" s="50">
        <f t="shared" si="1"/>
        <v>0</v>
      </c>
    </row>
    <row r="68" spans="3:3" x14ac:dyDescent="0.25">
      <c r="C68" s="50">
        <f t="shared" si="1"/>
        <v>0</v>
      </c>
    </row>
    <row r="69" spans="3:3" x14ac:dyDescent="0.25">
      <c r="C69" s="50">
        <f t="shared" si="1"/>
        <v>0</v>
      </c>
    </row>
    <row r="70" spans="3:3" x14ac:dyDescent="0.25">
      <c r="C70" s="50">
        <f t="shared" si="1"/>
        <v>0</v>
      </c>
    </row>
    <row r="71" spans="3:3" x14ac:dyDescent="0.25">
      <c r="C71" s="50">
        <f t="shared" si="1"/>
        <v>0</v>
      </c>
    </row>
    <row r="72" spans="3:3" x14ac:dyDescent="0.25">
      <c r="C72" s="50">
        <f t="shared" si="1"/>
        <v>0</v>
      </c>
    </row>
    <row r="73" spans="3:3" x14ac:dyDescent="0.25">
      <c r="C73" s="50">
        <f t="shared" si="1"/>
        <v>0</v>
      </c>
    </row>
    <row r="74" spans="3:3" x14ac:dyDescent="0.25">
      <c r="C74" s="50">
        <f t="shared" si="1"/>
        <v>0</v>
      </c>
    </row>
    <row r="75" spans="3:3" x14ac:dyDescent="0.25">
      <c r="C75" s="50">
        <f t="shared" si="1"/>
        <v>0</v>
      </c>
    </row>
    <row r="76" spans="3:3" x14ac:dyDescent="0.25">
      <c r="C76" s="50">
        <f t="shared" si="1"/>
        <v>0</v>
      </c>
    </row>
    <row r="77" spans="3:3" x14ac:dyDescent="0.25">
      <c r="C77" s="50">
        <f t="shared" si="1"/>
        <v>0</v>
      </c>
    </row>
    <row r="78" spans="3:3" x14ac:dyDescent="0.25">
      <c r="C78" s="50">
        <f t="shared" si="1"/>
        <v>0</v>
      </c>
    </row>
    <row r="79" spans="3:3" x14ac:dyDescent="0.25">
      <c r="C79" s="50">
        <f t="shared" si="1"/>
        <v>0</v>
      </c>
    </row>
    <row r="80" spans="3:3" x14ac:dyDescent="0.25">
      <c r="C80" s="50">
        <f t="shared" si="1"/>
        <v>0</v>
      </c>
    </row>
    <row r="81" spans="3:3" x14ac:dyDescent="0.25">
      <c r="C81" s="50">
        <f t="shared" si="1"/>
        <v>0</v>
      </c>
    </row>
    <row r="82" spans="3:3" x14ac:dyDescent="0.25">
      <c r="C82" s="50">
        <f t="shared" si="1"/>
        <v>0</v>
      </c>
    </row>
    <row r="83" spans="3:3" x14ac:dyDescent="0.25">
      <c r="C83" s="50">
        <f t="shared" si="1"/>
        <v>0</v>
      </c>
    </row>
    <row r="84" spans="3:3" x14ac:dyDescent="0.25">
      <c r="C84" s="50">
        <f t="shared" si="1"/>
        <v>0</v>
      </c>
    </row>
    <row r="85" spans="3:3" x14ac:dyDescent="0.25">
      <c r="C85" s="50">
        <f t="shared" si="1"/>
        <v>0</v>
      </c>
    </row>
    <row r="86" spans="3:3" x14ac:dyDescent="0.25">
      <c r="C86" s="50">
        <f t="shared" si="1"/>
        <v>0</v>
      </c>
    </row>
    <row r="87" spans="3:3" x14ac:dyDescent="0.25">
      <c r="C87" s="50">
        <f t="shared" si="1"/>
        <v>0</v>
      </c>
    </row>
    <row r="88" spans="3:3" x14ac:dyDescent="0.25">
      <c r="C88" s="50">
        <f t="shared" si="1"/>
        <v>0</v>
      </c>
    </row>
    <row r="89" spans="3:3" x14ac:dyDescent="0.25">
      <c r="C89" s="50">
        <f t="shared" si="1"/>
        <v>0</v>
      </c>
    </row>
    <row r="90" spans="3:3" x14ac:dyDescent="0.25">
      <c r="C90" s="50">
        <f t="shared" si="1"/>
        <v>0</v>
      </c>
    </row>
    <row r="91" spans="3:3" x14ac:dyDescent="0.25">
      <c r="C91" s="50">
        <f t="shared" si="1"/>
        <v>0</v>
      </c>
    </row>
    <row r="92" spans="3:3" x14ac:dyDescent="0.25">
      <c r="C92" s="50">
        <f t="shared" si="1"/>
        <v>0</v>
      </c>
    </row>
    <row r="93" spans="3:3" x14ac:dyDescent="0.25">
      <c r="C93" s="50">
        <f t="shared" si="1"/>
        <v>0</v>
      </c>
    </row>
    <row r="94" spans="3:3" x14ac:dyDescent="0.25">
      <c r="C94" s="50">
        <f t="shared" si="1"/>
        <v>0</v>
      </c>
    </row>
    <row r="95" spans="3:3" x14ac:dyDescent="0.25">
      <c r="C95" s="50">
        <f t="shared" si="1"/>
        <v>0</v>
      </c>
    </row>
    <row r="96" spans="3:3" x14ac:dyDescent="0.25">
      <c r="C96" s="50">
        <f t="shared" si="1"/>
        <v>0</v>
      </c>
    </row>
    <row r="97" spans="3:3" x14ac:dyDescent="0.25">
      <c r="C97" s="50">
        <f t="shared" si="1"/>
        <v>0</v>
      </c>
    </row>
    <row r="98" spans="3:3" x14ac:dyDescent="0.25">
      <c r="C98" s="50">
        <f t="shared" si="1"/>
        <v>0</v>
      </c>
    </row>
    <row r="99" spans="3:3" x14ac:dyDescent="0.25">
      <c r="C99" s="50">
        <f t="shared" si="1"/>
        <v>0</v>
      </c>
    </row>
    <row r="100" spans="3:3" x14ac:dyDescent="0.25">
      <c r="C100" s="50">
        <f t="shared" si="1"/>
        <v>0</v>
      </c>
    </row>
    <row r="101" spans="3:3" x14ac:dyDescent="0.25">
      <c r="C101" s="50">
        <f t="shared" si="1"/>
        <v>0</v>
      </c>
    </row>
    <row r="102" spans="3:3" x14ac:dyDescent="0.25">
      <c r="C102" s="50">
        <f t="shared" si="1"/>
        <v>0</v>
      </c>
    </row>
    <row r="103" spans="3:3" x14ac:dyDescent="0.25">
      <c r="C103" s="50">
        <f t="shared" si="1"/>
        <v>0</v>
      </c>
    </row>
    <row r="104" spans="3:3" x14ac:dyDescent="0.25">
      <c r="C104" s="50">
        <f t="shared" si="1"/>
        <v>0</v>
      </c>
    </row>
    <row r="105" spans="3:3" x14ac:dyDescent="0.25">
      <c r="C105" s="50">
        <f t="shared" si="1"/>
        <v>0</v>
      </c>
    </row>
    <row r="106" spans="3:3" x14ac:dyDescent="0.25">
      <c r="C106" s="50">
        <f t="shared" si="1"/>
        <v>0</v>
      </c>
    </row>
    <row r="107" spans="3:3" x14ac:dyDescent="0.25">
      <c r="C107" s="50">
        <f t="shared" si="1"/>
        <v>0</v>
      </c>
    </row>
    <row r="108" spans="3:3" x14ac:dyDescent="0.25">
      <c r="C108" s="50">
        <f t="shared" si="1"/>
        <v>0</v>
      </c>
    </row>
    <row r="109" spans="3:3" x14ac:dyDescent="0.25">
      <c r="C109" s="50">
        <f t="shared" si="1"/>
        <v>0</v>
      </c>
    </row>
    <row r="110" spans="3:3" x14ac:dyDescent="0.25">
      <c r="C110" s="50">
        <f t="shared" si="1"/>
        <v>0</v>
      </c>
    </row>
    <row r="111" spans="3:3" x14ac:dyDescent="0.25">
      <c r="C111" s="50">
        <f t="shared" ref="C111:C174" si="2">$A111</f>
        <v>0</v>
      </c>
    </row>
    <row r="112" spans="3:3" x14ac:dyDescent="0.25">
      <c r="C112" s="50">
        <f t="shared" si="2"/>
        <v>0</v>
      </c>
    </row>
    <row r="113" spans="3:3" x14ac:dyDescent="0.25">
      <c r="C113" s="50">
        <f t="shared" si="2"/>
        <v>0</v>
      </c>
    </row>
    <row r="114" spans="3:3" x14ac:dyDescent="0.25">
      <c r="C114" s="50">
        <f t="shared" si="2"/>
        <v>0</v>
      </c>
    </row>
    <row r="115" spans="3:3" x14ac:dyDescent="0.25">
      <c r="C115" s="50">
        <f t="shared" si="2"/>
        <v>0</v>
      </c>
    </row>
    <row r="116" spans="3:3" x14ac:dyDescent="0.25">
      <c r="C116" s="50">
        <f t="shared" si="2"/>
        <v>0</v>
      </c>
    </row>
    <row r="117" spans="3:3" x14ac:dyDescent="0.25">
      <c r="C117" s="50">
        <f t="shared" si="2"/>
        <v>0</v>
      </c>
    </row>
    <row r="118" spans="3:3" x14ac:dyDescent="0.25">
      <c r="C118" s="50">
        <f t="shared" si="2"/>
        <v>0</v>
      </c>
    </row>
    <row r="119" spans="3:3" x14ac:dyDescent="0.25">
      <c r="C119" s="50">
        <f t="shared" si="2"/>
        <v>0</v>
      </c>
    </row>
    <row r="120" spans="3:3" x14ac:dyDescent="0.25">
      <c r="C120" s="50">
        <f t="shared" si="2"/>
        <v>0</v>
      </c>
    </row>
    <row r="121" spans="3:3" x14ac:dyDescent="0.25">
      <c r="C121" s="50">
        <f t="shared" si="2"/>
        <v>0</v>
      </c>
    </row>
    <row r="122" spans="3:3" x14ac:dyDescent="0.25">
      <c r="C122" s="50">
        <f t="shared" si="2"/>
        <v>0</v>
      </c>
    </row>
    <row r="123" spans="3:3" x14ac:dyDescent="0.25">
      <c r="C123" s="50">
        <f t="shared" si="2"/>
        <v>0</v>
      </c>
    </row>
    <row r="124" spans="3:3" x14ac:dyDescent="0.25">
      <c r="C124" s="50">
        <f t="shared" si="2"/>
        <v>0</v>
      </c>
    </row>
    <row r="125" spans="3:3" x14ac:dyDescent="0.25">
      <c r="C125" s="50">
        <f t="shared" si="2"/>
        <v>0</v>
      </c>
    </row>
    <row r="126" spans="3:3" x14ac:dyDescent="0.25">
      <c r="C126" s="50">
        <f t="shared" si="2"/>
        <v>0</v>
      </c>
    </row>
    <row r="127" spans="3:3" x14ac:dyDescent="0.25">
      <c r="C127" s="50">
        <f t="shared" si="2"/>
        <v>0</v>
      </c>
    </row>
    <row r="128" spans="3:3" x14ac:dyDescent="0.25">
      <c r="C128" s="50">
        <f t="shared" si="2"/>
        <v>0</v>
      </c>
    </row>
    <row r="129" spans="3:3" x14ac:dyDescent="0.25">
      <c r="C129" s="50">
        <f t="shared" si="2"/>
        <v>0</v>
      </c>
    </row>
    <row r="130" spans="3:3" x14ac:dyDescent="0.25">
      <c r="C130" s="50">
        <f t="shared" si="2"/>
        <v>0</v>
      </c>
    </row>
    <row r="131" spans="3:3" x14ac:dyDescent="0.25">
      <c r="C131" s="50">
        <f t="shared" si="2"/>
        <v>0</v>
      </c>
    </row>
    <row r="132" spans="3:3" x14ac:dyDescent="0.25">
      <c r="C132" s="50">
        <f t="shared" si="2"/>
        <v>0</v>
      </c>
    </row>
    <row r="133" spans="3:3" x14ac:dyDescent="0.25">
      <c r="C133" s="50">
        <f t="shared" si="2"/>
        <v>0</v>
      </c>
    </row>
    <row r="134" spans="3:3" x14ac:dyDescent="0.25">
      <c r="C134" s="50">
        <f t="shared" si="2"/>
        <v>0</v>
      </c>
    </row>
    <row r="135" spans="3:3" x14ac:dyDescent="0.25">
      <c r="C135" s="50">
        <f t="shared" si="2"/>
        <v>0</v>
      </c>
    </row>
    <row r="136" spans="3:3" x14ac:dyDescent="0.25">
      <c r="C136" s="50">
        <f t="shared" si="2"/>
        <v>0</v>
      </c>
    </row>
    <row r="137" spans="3:3" x14ac:dyDescent="0.25">
      <c r="C137" s="50">
        <f t="shared" si="2"/>
        <v>0</v>
      </c>
    </row>
    <row r="138" spans="3:3" x14ac:dyDescent="0.25">
      <c r="C138" s="50">
        <f t="shared" si="2"/>
        <v>0</v>
      </c>
    </row>
    <row r="139" spans="3:3" x14ac:dyDescent="0.25">
      <c r="C139" s="50">
        <f t="shared" si="2"/>
        <v>0</v>
      </c>
    </row>
    <row r="140" spans="3:3" x14ac:dyDescent="0.25">
      <c r="C140" s="50">
        <f t="shared" si="2"/>
        <v>0</v>
      </c>
    </row>
    <row r="141" spans="3:3" x14ac:dyDescent="0.25">
      <c r="C141" s="50">
        <f t="shared" si="2"/>
        <v>0</v>
      </c>
    </row>
    <row r="142" spans="3:3" x14ac:dyDescent="0.25">
      <c r="C142" s="50">
        <f t="shared" si="2"/>
        <v>0</v>
      </c>
    </row>
    <row r="143" spans="3:3" x14ac:dyDescent="0.25">
      <c r="C143" s="50">
        <f t="shared" si="2"/>
        <v>0</v>
      </c>
    </row>
    <row r="144" spans="3:3" x14ac:dyDescent="0.25">
      <c r="C144" s="50">
        <f t="shared" si="2"/>
        <v>0</v>
      </c>
    </row>
    <row r="145" spans="3:3" x14ac:dyDescent="0.25">
      <c r="C145" s="50">
        <f t="shared" si="2"/>
        <v>0</v>
      </c>
    </row>
    <row r="146" spans="3:3" x14ac:dyDescent="0.25">
      <c r="C146" s="50">
        <f t="shared" si="2"/>
        <v>0</v>
      </c>
    </row>
    <row r="147" spans="3:3" x14ac:dyDescent="0.25">
      <c r="C147" s="50">
        <f t="shared" si="2"/>
        <v>0</v>
      </c>
    </row>
    <row r="148" spans="3:3" x14ac:dyDescent="0.25">
      <c r="C148" s="50">
        <f t="shared" si="2"/>
        <v>0</v>
      </c>
    </row>
    <row r="149" spans="3:3" x14ac:dyDescent="0.25">
      <c r="C149" s="50">
        <f t="shared" si="2"/>
        <v>0</v>
      </c>
    </row>
    <row r="150" spans="3:3" x14ac:dyDescent="0.25">
      <c r="C150" s="50">
        <f t="shared" si="2"/>
        <v>0</v>
      </c>
    </row>
    <row r="151" spans="3:3" x14ac:dyDescent="0.25">
      <c r="C151" s="50">
        <f t="shared" si="2"/>
        <v>0</v>
      </c>
    </row>
    <row r="152" spans="3:3" x14ac:dyDescent="0.25">
      <c r="C152" s="50">
        <f t="shared" si="2"/>
        <v>0</v>
      </c>
    </row>
    <row r="153" spans="3:3" x14ac:dyDescent="0.25">
      <c r="C153" s="50">
        <f t="shared" si="2"/>
        <v>0</v>
      </c>
    </row>
    <row r="154" spans="3:3" x14ac:dyDescent="0.25">
      <c r="C154" s="50">
        <f t="shared" si="2"/>
        <v>0</v>
      </c>
    </row>
    <row r="155" spans="3:3" x14ac:dyDescent="0.25">
      <c r="C155" s="50">
        <f t="shared" si="2"/>
        <v>0</v>
      </c>
    </row>
    <row r="156" spans="3:3" x14ac:dyDescent="0.25">
      <c r="C156" s="50">
        <f t="shared" si="2"/>
        <v>0</v>
      </c>
    </row>
    <row r="157" spans="3:3" x14ac:dyDescent="0.25">
      <c r="C157" s="50">
        <f t="shared" si="2"/>
        <v>0</v>
      </c>
    </row>
    <row r="158" spans="3:3" x14ac:dyDescent="0.25">
      <c r="C158" s="50">
        <f t="shared" si="2"/>
        <v>0</v>
      </c>
    </row>
    <row r="159" spans="3:3" x14ac:dyDescent="0.25">
      <c r="C159" s="50">
        <f t="shared" si="2"/>
        <v>0</v>
      </c>
    </row>
    <row r="160" spans="3:3" x14ac:dyDescent="0.25">
      <c r="C160" s="50">
        <f t="shared" si="2"/>
        <v>0</v>
      </c>
    </row>
    <row r="161" spans="3:3" x14ac:dyDescent="0.25">
      <c r="C161" s="50">
        <f t="shared" si="2"/>
        <v>0</v>
      </c>
    </row>
    <row r="162" spans="3:3" x14ac:dyDescent="0.25">
      <c r="C162" s="50">
        <f t="shared" si="2"/>
        <v>0</v>
      </c>
    </row>
    <row r="163" spans="3:3" x14ac:dyDescent="0.25">
      <c r="C163" s="50">
        <f t="shared" si="2"/>
        <v>0</v>
      </c>
    </row>
    <row r="164" spans="3:3" x14ac:dyDescent="0.25">
      <c r="C164" s="50">
        <f t="shared" si="2"/>
        <v>0</v>
      </c>
    </row>
    <row r="165" spans="3:3" x14ac:dyDescent="0.25">
      <c r="C165" s="50">
        <f t="shared" si="2"/>
        <v>0</v>
      </c>
    </row>
    <row r="166" spans="3:3" x14ac:dyDescent="0.25">
      <c r="C166" s="50">
        <f t="shared" si="2"/>
        <v>0</v>
      </c>
    </row>
    <row r="167" spans="3:3" x14ac:dyDescent="0.25">
      <c r="C167" s="50">
        <f t="shared" si="2"/>
        <v>0</v>
      </c>
    </row>
    <row r="168" spans="3:3" x14ac:dyDescent="0.25">
      <c r="C168" s="50">
        <f t="shared" si="2"/>
        <v>0</v>
      </c>
    </row>
    <row r="169" spans="3:3" x14ac:dyDescent="0.25">
      <c r="C169" s="50">
        <f t="shared" si="2"/>
        <v>0</v>
      </c>
    </row>
    <row r="170" spans="3:3" x14ac:dyDescent="0.25">
      <c r="C170" s="50">
        <f t="shared" si="2"/>
        <v>0</v>
      </c>
    </row>
    <row r="171" spans="3:3" x14ac:dyDescent="0.25">
      <c r="C171" s="50">
        <f t="shared" si="2"/>
        <v>0</v>
      </c>
    </row>
    <row r="172" spans="3:3" x14ac:dyDescent="0.25">
      <c r="C172" s="50">
        <f t="shared" si="2"/>
        <v>0</v>
      </c>
    </row>
    <row r="173" spans="3:3" x14ac:dyDescent="0.25">
      <c r="C173" s="50">
        <f t="shared" si="2"/>
        <v>0</v>
      </c>
    </row>
    <row r="174" spans="3:3" x14ac:dyDescent="0.25">
      <c r="C174" s="50">
        <f t="shared" si="2"/>
        <v>0</v>
      </c>
    </row>
    <row r="175" spans="3:3" x14ac:dyDescent="0.25">
      <c r="C175" s="50">
        <f t="shared" ref="C175:C238" si="3">$A175</f>
        <v>0</v>
      </c>
    </row>
    <row r="176" spans="3:3" x14ac:dyDescent="0.25">
      <c r="C176" s="50">
        <f t="shared" si="3"/>
        <v>0</v>
      </c>
    </row>
    <row r="177" spans="3:3" x14ac:dyDescent="0.25">
      <c r="C177" s="50">
        <f t="shared" si="3"/>
        <v>0</v>
      </c>
    </row>
    <row r="178" spans="3:3" x14ac:dyDescent="0.25">
      <c r="C178" s="50">
        <f t="shared" si="3"/>
        <v>0</v>
      </c>
    </row>
    <row r="179" spans="3:3" x14ac:dyDescent="0.25">
      <c r="C179" s="50">
        <f t="shared" si="3"/>
        <v>0</v>
      </c>
    </row>
    <row r="180" spans="3:3" x14ac:dyDescent="0.25">
      <c r="C180" s="50">
        <f t="shared" si="3"/>
        <v>0</v>
      </c>
    </row>
    <row r="181" spans="3:3" x14ac:dyDescent="0.25">
      <c r="C181" s="50">
        <f t="shared" si="3"/>
        <v>0</v>
      </c>
    </row>
    <row r="182" spans="3:3" x14ac:dyDescent="0.25">
      <c r="C182" s="50">
        <f t="shared" si="3"/>
        <v>0</v>
      </c>
    </row>
    <row r="183" spans="3:3" x14ac:dyDescent="0.25">
      <c r="C183" s="50">
        <f t="shared" si="3"/>
        <v>0</v>
      </c>
    </row>
    <row r="184" spans="3:3" x14ac:dyDescent="0.25">
      <c r="C184" s="50">
        <f t="shared" si="3"/>
        <v>0</v>
      </c>
    </row>
    <row r="185" spans="3:3" x14ac:dyDescent="0.25">
      <c r="C185" s="50">
        <f t="shared" si="3"/>
        <v>0</v>
      </c>
    </row>
    <row r="186" spans="3:3" x14ac:dyDescent="0.25">
      <c r="C186" s="50">
        <f t="shared" si="3"/>
        <v>0</v>
      </c>
    </row>
    <row r="187" spans="3:3" x14ac:dyDescent="0.25">
      <c r="C187" s="50">
        <f t="shared" si="3"/>
        <v>0</v>
      </c>
    </row>
    <row r="188" spans="3:3" x14ac:dyDescent="0.25">
      <c r="C188" s="50">
        <f t="shared" si="3"/>
        <v>0</v>
      </c>
    </row>
    <row r="189" spans="3:3" x14ac:dyDescent="0.25">
      <c r="C189" s="50">
        <f t="shared" si="3"/>
        <v>0</v>
      </c>
    </row>
    <row r="190" spans="3:3" x14ac:dyDescent="0.25">
      <c r="C190" s="50">
        <f t="shared" si="3"/>
        <v>0</v>
      </c>
    </row>
    <row r="191" spans="3:3" x14ac:dyDescent="0.25">
      <c r="C191" s="50">
        <f t="shared" si="3"/>
        <v>0</v>
      </c>
    </row>
    <row r="192" spans="3:3" x14ac:dyDescent="0.25">
      <c r="C192" s="50">
        <f t="shared" si="3"/>
        <v>0</v>
      </c>
    </row>
    <row r="193" spans="3:3" x14ac:dyDescent="0.25">
      <c r="C193" s="50">
        <f t="shared" si="3"/>
        <v>0</v>
      </c>
    </row>
    <row r="194" spans="3:3" x14ac:dyDescent="0.25">
      <c r="C194" s="50">
        <f t="shared" si="3"/>
        <v>0</v>
      </c>
    </row>
    <row r="195" spans="3:3" x14ac:dyDescent="0.25">
      <c r="C195" s="50">
        <f t="shared" si="3"/>
        <v>0</v>
      </c>
    </row>
    <row r="196" spans="3:3" x14ac:dyDescent="0.25">
      <c r="C196" s="50">
        <f t="shared" si="3"/>
        <v>0</v>
      </c>
    </row>
    <row r="197" spans="3:3" x14ac:dyDescent="0.25">
      <c r="C197" s="50">
        <f t="shared" si="3"/>
        <v>0</v>
      </c>
    </row>
    <row r="198" spans="3:3" x14ac:dyDescent="0.25">
      <c r="C198" s="50">
        <f t="shared" si="3"/>
        <v>0</v>
      </c>
    </row>
    <row r="199" spans="3:3" x14ac:dyDescent="0.25">
      <c r="C199" s="50">
        <f t="shared" si="3"/>
        <v>0</v>
      </c>
    </row>
    <row r="200" spans="3:3" x14ac:dyDescent="0.25">
      <c r="C200" s="50">
        <f t="shared" si="3"/>
        <v>0</v>
      </c>
    </row>
    <row r="201" spans="3:3" x14ac:dyDescent="0.25">
      <c r="C201" s="50">
        <f t="shared" si="3"/>
        <v>0</v>
      </c>
    </row>
    <row r="202" spans="3:3" x14ac:dyDescent="0.25">
      <c r="C202" s="50">
        <f t="shared" si="3"/>
        <v>0</v>
      </c>
    </row>
    <row r="203" spans="3:3" x14ac:dyDescent="0.25">
      <c r="C203" s="50">
        <f t="shared" si="3"/>
        <v>0</v>
      </c>
    </row>
    <row r="204" spans="3:3" x14ac:dyDescent="0.25">
      <c r="C204" s="50">
        <f t="shared" si="3"/>
        <v>0</v>
      </c>
    </row>
    <row r="205" spans="3:3" x14ac:dyDescent="0.25">
      <c r="C205" s="50">
        <f t="shared" si="3"/>
        <v>0</v>
      </c>
    </row>
    <row r="206" spans="3:3" x14ac:dyDescent="0.25">
      <c r="C206" s="50">
        <f t="shared" si="3"/>
        <v>0</v>
      </c>
    </row>
    <row r="207" spans="3:3" x14ac:dyDescent="0.25">
      <c r="C207" s="50">
        <f t="shared" si="3"/>
        <v>0</v>
      </c>
    </row>
    <row r="208" spans="3:3" x14ac:dyDescent="0.25">
      <c r="C208" s="50">
        <f t="shared" si="3"/>
        <v>0</v>
      </c>
    </row>
    <row r="209" spans="3:3" x14ac:dyDescent="0.25">
      <c r="C209" s="50">
        <f t="shared" si="3"/>
        <v>0</v>
      </c>
    </row>
    <row r="210" spans="3:3" x14ac:dyDescent="0.25">
      <c r="C210" s="50">
        <f t="shared" si="3"/>
        <v>0</v>
      </c>
    </row>
    <row r="211" spans="3:3" x14ac:dyDescent="0.25">
      <c r="C211" s="50">
        <f t="shared" si="3"/>
        <v>0</v>
      </c>
    </row>
    <row r="212" spans="3:3" x14ac:dyDescent="0.25">
      <c r="C212" s="50">
        <f t="shared" si="3"/>
        <v>0</v>
      </c>
    </row>
    <row r="213" spans="3:3" x14ac:dyDescent="0.25">
      <c r="C213" s="50">
        <f t="shared" si="3"/>
        <v>0</v>
      </c>
    </row>
    <row r="214" spans="3:3" x14ac:dyDescent="0.25">
      <c r="C214" s="50">
        <f t="shared" si="3"/>
        <v>0</v>
      </c>
    </row>
    <row r="215" spans="3:3" x14ac:dyDescent="0.25">
      <c r="C215" s="50">
        <f t="shared" si="3"/>
        <v>0</v>
      </c>
    </row>
    <row r="216" spans="3:3" x14ac:dyDescent="0.25">
      <c r="C216" s="50">
        <f t="shared" si="3"/>
        <v>0</v>
      </c>
    </row>
    <row r="217" spans="3:3" x14ac:dyDescent="0.25">
      <c r="C217" s="50">
        <f t="shared" si="3"/>
        <v>0</v>
      </c>
    </row>
    <row r="218" spans="3:3" x14ac:dyDescent="0.25">
      <c r="C218" s="50">
        <f t="shared" si="3"/>
        <v>0</v>
      </c>
    </row>
    <row r="219" spans="3:3" x14ac:dyDescent="0.25">
      <c r="C219" s="50">
        <f t="shared" si="3"/>
        <v>0</v>
      </c>
    </row>
    <row r="220" spans="3:3" x14ac:dyDescent="0.25">
      <c r="C220" s="50">
        <f t="shared" si="3"/>
        <v>0</v>
      </c>
    </row>
    <row r="221" spans="3:3" x14ac:dyDescent="0.25">
      <c r="C221" s="50">
        <f t="shared" si="3"/>
        <v>0</v>
      </c>
    </row>
    <row r="222" spans="3:3" x14ac:dyDescent="0.25">
      <c r="C222" s="50">
        <f t="shared" si="3"/>
        <v>0</v>
      </c>
    </row>
    <row r="223" spans="3:3" x14ac:dyDescent="0.25">
      <c r="C223" s="50">
        <f t="shared" si="3"/>
        <v>0</v>
      </c>
    </row>
    <row r="224" spans="3:3" x14ac:dyDescent="0.25">
      <c r="C224" s="50">
        <f t="shared" si="3"/>
        <v>0</v>
      </c>
    </row>
    <row r="225" spans="3:3" x14ac:dyDescent="0.25">
      <c r="C225" s="50">
        <f t="shared" si="3"/>
        <v>0</v>
      </c>
    </row>
    <row r="226" spans="3:3" x14ac:dyDescent="0.25">
      <c r="C226" s="50">
        <f t="shared" si="3"/>
        <v>0</v>
      </c>
    </row>
    <row r="227" spans="3:3" x14ac:dyDescent="0.25">
      <c r="C227" s="50">
        <f t="shared" si="3"/>
        <v>0</v>
      </c>
    </row>
    <row r="228" spans="3:3" x14ac:dyDescent="0.25">
      <c r="C228" s="50">
        <f t="shared" si="3"/>
        <v>0</v>
      </c>
    </row>
    <row r="229" spans="3:3" x14ac:dyDescent="0.25">
      <c r="C229" s="50">
        <f t="shared" si="3"/>
        <v>0</v>
      </c>
    </row>
    <row r="230" spans="3:3" x14ac:dyDescent="0.25">
      <c r="C230" s="50">
        <f t="shared" si="3"/>
        <v>0</v>
      </c>
    </row>
    <row r="231" spans="3:3" x14ac:dyDescent="0.25">
      <c r="C231" s="50">
        <f t="shared" si="3"/>
        <v>0</v>
      </c>
    </row>
    <row r="232" spans="3:3" x14ac:dyDescent="0.25">
      <c r="C232" s="50">
        <f t="shared" si="3"/>
        <v>0</v>
      </c>
    </row>
    <row r="233" spans="3:3" x14ac:dyDescent="0.25">
      <c r="C233" s="50">
        <f t="shared" si="3"/>
        <v>0</v>
      </c>
    </row>
    <row r="234" spans="3:3" x14ac:dyDescent="0.25">
      <c r="C234" s="50">
        <f t="shared" si="3"/>
        <v>0</v>
      </c>
    </row>
    <row r="235" spans="3:3" x14ac:dyDescent="0.25">
      <c r="C235" s="50">
        <f t="shared" si="3"/>
        <v>0</v>
      </c>
    </row>
    <row r="236" spans="3:3" x14ac:dyDescent="0.25">
      <c r="C236" s="50">
        <f t="shared" si="3"/>
        <v>0</v>
      </c>
    </row>
    <row r="237" spans="3:3" x14ac:dyDescent="0.25">
      <c r="C237" s="50">
        <f t="shared" si="3"/>
        <v>0</v>
      </c>
    </row>
    <row r="238" spans="3:3" x14ac:dyDescent="0.25">
      <c r="C238" s="50">
        <f t="shared" si="3"/>
        <v>0</v>
      </c>
    </row>
    <row r="239" spans="3:3" x14ac:dyDescent="0.25">
      <c r="C239" s="50">
        <f t="shared" ref="C239:C302" si="4">$A239</f>
        <v>0</v>
      </c>
    </row>
    <row r="240" spans="3:3" x14ac:dyDescent="0.25">
      <c r="C240" s="50">
        <f t="shared" si="4"/>
        <v>0</v>
      </c>
    </row>
    <row r="241" spans="3:3" x14ac:dyDescent="0.25">
      <c r="C241" s="50">
        <f t="shared" si="4"/>
        <v>0</v>
      </c>
    </row>
    <row r="242" spans="3:3" x14ac:dyDescent="0.25">
      <c r="C242" s="50">
        <f t="shared" si="4"/>
        <v>0</v>
      </c>
    </row>
    <row r="243" spans="3:3" x14ac:dyDescent="0.25">
      <c r="C243" s="50">
        <f t="shared" si="4"/>
        <v>0</v>
      </c>
    </row>
    <row r="244" spans="3:3" x14ac:dyDescent="0.25">
      <c r="C244" s="50">
        <f t="shared" si="4"/>
        <v>0</v>
      </c>
    </row>
    <row r="245" spans="3:3" x14ac:dyDescent="0.25">
      <c r="C245" s="50">
        <f t="shared" si="4"/>
        <v>0</v>
      </c>
    </row>
    <row r="246" spans="3:3" x14ac:dyDescent="0.25">
      <c r="C246" s="50">
        <f t="shared" si="4"/>
        <v>0</v>
      </c>
    </row>
    <row r="247" spans="3:3" x14ac:dyDescent="0.25">
      <c r="C247" s="50">
        <f t="shared" si="4"/>
        <v>0</v>
      </c>
    </row>
    <row r="248" spans="3:3" x14ac:dyDescent="0.25">
      <c r="C248" s="50">
        <f t="shared" si="4"/>
        <v>0</v>
      </c>
    </row>
    <row r="249" spans="3:3" x14ac:dyDescent="0.25">
      <c r="C249" s="50">
        <f t="shared" si="4"/>
        <v>0</v>
      </c>
    </row>
    <row r="250" spans="3:3" x14ac:dyDescent="0.25">
      <c r="C250" s="50">
        <f t="shared" si="4"/>
        <v>0</v>
      </c>
    </row>
    <row r="251" spans="3:3" x14ac:dyDescent="0.25">
      <c r="C251" s="50">
        <f t="shared" si="4"/>
        <v>0</v>
      </c>
    </row>
    <row r="252" spans="3:3" x14ac:dyDescent="0.25">
      <c r="C252" s="50">
        <f t="shared" si="4"/>
        <v>0</v>
      </c>
    </row>
    <row r="253" spans="3:3" x14ac:dyDescent="0.25">
      <c r="C253" s="50">
        <f t="shared" si="4"/>
        <v>0</v>
      </c>
    </row>
    <row r="254" spans="3:3" x14ac:dyDescent="0.25">
      <c r="C254" s="50">
        <f t="shared" si="4"/>
        <v>0</v>
      </c>
    </row>
    <row r="255" spans="3:3" x14ac:dyDescent="0.25">
      <c r="C255" s="50">
        <f t="shared" si="4"/>
        <v>0</v>
      </c>
    </row>
    <row r="256" spans="3:3" x14ac:dyDescent="0.25">
      <c r="C256" s="50">
        <f t="shared" si="4"/>
        <v>0</v>
      </c>
    </row>
    <row r="257" spans="3:3" x14ac:dyDescent="0.25">
      <c r="C257" s="50">
        <f t="shared" si="4"/>
        <v>0</v>
      </c>
    </row>
    <row r="258" spans="3:3" x14ac:dyDescent="0.25">
      <c r="C258" s="50">
        <f t="shared" si="4"/>
        <v>0</v>
      </c>
    </row>
    <row r="259" spans="3:3" x14ac:dyDescent="0.25">
      <c r="C259" s="50">
        <f t="shared" si="4"/>
        <v>0</v>
      </c>
    </row>
    <row r="260" spans="3:3" x14ac:dyDescent="0.25">
      <c r="C260" s="50">
        <f t="shared" si="4"/>
        <v>0</v>
      </c>
    </row>
    <row r="261" spans="3:3" x14ac:dyDescent="0.25">
      <c r="C261" s="50">
        <f t="shared" si="4"/>
        <v>0</v>
      </c>
    </row>
    <row r="262" spans="3:3" x14ac:dyDescent="0.25">
      <c r="C262" s="50">
        <f t="shared" si="4"/>
        <v>0</v>
      </c>
    </row>
    <row r="263" spans="3:3" x14ac:dyDescent="0.25">
      <c r="C263" s="50">
        <f t="shared" si="4"/>
        <v>0</v>
      </c>
    </row>
    <row r="264" spans="3:3" x14ac:dyDescent="0.25">
      <c r="C264" s="50">
        <f t="shared" si="4"/>
        <v>0</v>
      </c>
    </row>
    <row r="265" spans="3:3" x14ac:dyDescent="0.25">
      <c r="C265" s="50">
        <f t="shared" si="4"/>
        <v>0</v>
      </c>
    </row>
    <row r="266" spans="3:3" x14ac:dyDescent="0.25">
      <c r="C266" s="50">
        <f t="shared" si="4"/>
        <v>0</v>
      </c>
    </row>
    <row r="267" spans="3:3" x14ac:dyDescent="0.25">
      <c r="C267" s="50">
        <f t="shared" si="4"/>
        <v>0</v>
      </c>
    </row>
    <row r="268" spans="3:3" x14ac:dyDescent="0.25">
      <c r="C268" s="50">
        <f t="shared" si="4"/>
        <v>0</v>
      </c>
    </row>
    <row r="269" spans="3:3" x14ac:dyDescent="0.25">
      <c r="C269" s="50">
        <f t="shared" si="4"/>
        <v>0</v>
      </c>
    </row>
    <row r="270" spans="3:3" x14ac:dyDescent="0.25">
      <c r="C270" s="50">
        <f t="shared" si="4"/>
        <v>0</v>
      </c>
    </row>
    <row r="271" spans="3:3" x14ac:dyDescent="0.25">
      <c r="C271" s="50">
        <f t="shared" si="4"/>
        <v>0</v>
      </c>
    </row>
    <row r="272" spans="3:3" x14ac:dyDescent="0.25">
      <c r="C272" s="50">
        <f t="shared" si="4"/>
        <v>0</v>
      </c>
    </row>
    <row r="273" spans="3:3" x14ac:dyDescent="0.25">
      <c r="C273" s="50">
        <f t="shared" si="4"/>
        <v>0</v>
      </c>
    </row>
    <row r="274" spans="3:3" x14ac:dyDescent="0.25">
      <c r="C274" s="50">
        <f t="shared" si="4"/>
        <v>0</v>
      </c>
    </row>
    <row r="275" spans="3:3" x14ac:dyDescent="0.25">
      <c r="C275" s="50">
        <f t="shared" si="4"/>
        <v>0</v>
      </c>
    </row>
    <row r="276" spans="3:3" x14ac:dyDescent="0.25">
      <c r="C276" s="50">
        <f t="shared" si="4"/>
        <v>0</v>
      </c>
    </row>
    <row r="277" spans="3:3" x14ac:dyDescent="0.25">
      <c r="C277" s="50">
        <f t="shared" si="4"/>
        <v>0</v>
      </c>
    </row>
    <row r="278" spans="3:3" x14ac:dyDescent="0.25">
      <c r="C278" s="50">
        <f t="shared" si="4"/>
        <v>0</v>
      </c>
    </row>
    <row r="279" spans="3:3" x14ac:dyDescent="0.25">
      <c r="C279" s="50">
        <f t="shared" si="4"/>
        <v>0</v>
      </c>
    </row>
    <row r="280" spans="3:3" x14ac:dyDescent="0.25">
      <c r="C280" s="50">
        <f t="shared" si="4"/>
        <v>0</v>
      </c>
    </row>
    <row r="281" spans="3:3" x14ac:dyDescent="0.25">
      <c r="C281" s="50">
        <f t="shared" si="4"/>
        <v>0</v>
      </c>
    </row>
    <row r="282" spans="3:3" x14ac:dyDescent="0.25">
      <c r="C282" s="50">
        <f t="shared" si="4"/>
        <v>0</v>
      </c>
    </row>
    <row r="283" spans="3:3" x14ac:dyDescent="0.25">
      <c r="C283" s="50">
        <f t="shared" si="4"/>
        <v>0</v>
      </c>
    </row>
    <row r="284" spans="3:3" x14ac:dyDescent="0.25">
      <c r="C284" s="50">
        <f t="shared" si="4"/>
        <v>0</v>
      </c>
    </row>
    <row r="285" spans="3:3" x14ac:dyDescent="0.25">
      <c r="C285" s="50">
        <f t="shared" si="4"/>
        <v>0</v>
      </c>
    </row>
    <row r="286" spans="3:3" x14ac:dyDescent="0.25">
      <c r="C286" s="50">
        <f t="shared" si="4"/>
        <v>0</v>
      </c>
    </row>
    <row r="287" spans="3:3" x14ac:dyDescent="0.25">
      <c r="C287" s="50">
        <f t="shared" si="4"/>
        <v>0</v>
      </c>
    </row>
    <row r="288" spans="3:3" x14ac:dyDescent="0.25">
      <c r="C288" s="50">
        <f t="shared" si="4"/>
        <v>0</v>
      </c>
    </row>
    <row r="289" spans="3:3" x14ac:dyDescent="0.25">
      <c r="C289" s="50">
        <f t="shared" si="4"/>
        <v>0</v>
      </c>
    </row>
    <row r="290" spans="3:3" x14ac:dyDescent="0.25">
      <c r="C290" s="50">
        <f t="shared" si="4"/>
        <v>0</v>
      </c>
    </row>
    <row r="291" spans="3:3" x14ac:dyDescent="0.25">
      <c r="C291" s="50">
        <f t="shared" si="4"/>
        <v>0</v>
      </c>
    </row>
    <row r="292" spans="3:3" x14ac:dyDescent="0.25">
      <c r="C292" s="50">
        <f t="shared" si="4"/>
        <v>0</v>
      </c>
    </row>
    <row r="293" spans="3:3" x14ac:dyDescent="0.25">
      <c r="C293" s="50">
        <f t="shared" si="4"/>
        <v>0</v>
      </c>
    </row>
    <row r="294" spans="3:3" x14ac:dyDescent="0.25">
      <c r="C294" s="50">
        <f t="shared" si="4"/>
        <v>0</v>
      </c>
    </row>
    <row r="295" spans="3:3" x14ac:dyDescent="0.25">
      <c r="C295" s="50">
        <f t="shared" si="4"/>
        <v>0</v>
      </c>
    </row>
    <row r="296" spans="3:3" x14ac:dyDescent="0.25">
      <c r="C296" s="50">
        <f t="shared" si="4"/>
        <v>0</v>
      </c>
    </row>
    <row r="297" spans="3:3" x14ac:dyDescent="0.25">
      <c r="C297" s="50">
        <f t="shared" si="4"/>
        <v>0</v>
      </c>
    </row>
    <row r="298" spans="3:3" x14ac:dyDescent="0.25">
      <c r="C298" s="50">
        <f t="shared" si="4"/>
        <v>0</v>
      </c>
    </row>
    <row r="299" spans="3:3" x14ac:dyDescent="0.25">
      <c r="C299" s="50">
        <f t="shared" si="4"/>
        <v>0</v>
      </c>
    </row>
    <row r="300" spans="3:3" x14ac:dyDescent="0.25">
      <c r="C300" s="50">
        <f t="shared" si="4"/>
        <v>0</v>
      </c>
    </row>
    <row r="301" spans="3:3" x14ac:dyDescent="0.25">
      <c r="C301" s="50">
        <f t="shared" si="4"/>
        <v>0</v>
      </c>
    </row>
    <row r="302" spans="3:3" x14ac:dyDescent="0.25">
      <c r="C302" s="50">
        <f t="shared" si="4"/>
        <v>0</v>
      </c>
    </row>
    <row r="303" spans="3:3" x14ac:dyDescent="0.25">
      <c r="C303" s="50">
        <f t="shared" ref="C303:C366" si="5">$A303</f>
        <v>0</v>
      </c>
    </row>
    <row r="304" spans="3:3" x14ac:dyDescent="0.25">
      <c r="C304" s="50">
        <f t="shared" si="5"/>
        <v>0</v>
      </c>
    </row>
    <row r="305" spans="3:3" x14ac:dyDescent="0.25">
      <c r="C305" s="50">
        <f t="shared" si="5"/>
        <v>0</v>
      </c>
    </row>
    <row r="306" spans="3:3" x14ac:dyDescent="0.25">
      <c r="C306" s="50">
        <f t="shared" si="5"/>
        <v>0</v>
      </c>
    </row>
    <row r="307" spans="3:3" x14ac:dyDescent="0.25">
      <c r="C307" s="50">
        <f t="shared" si="5"/>
        <v>0</v>
      </c>
    </row>
    <row r="308" spans="3:3" x14ac:dyDescent="0.25">
      <c r="C308" s="50">
        <f t="shared" si="5"/>
        <v>0</v>
      </c>
    </row>
    <row r="309" spans="3:3" x14ac:dyDescent="0.25">
      <c r="C309" s="50">
        <f t="shared" si="5"/>
        <v>0</v>
      </c>
    </row>
    <row r="310" spans="3:3" x14ac:dyDescent="0.25">
      <c r="C310" s="50">
        <f t="shared" si="5"/>
        <v>0</v>
      </c>
    </row>
    <row r="311" spans="3:3" x14ac:dyDescent="0.25">
      <c r="C311" s="50">
        <f t="shared" si="5"/>
        <v>0</v>
      </c>
    </row>
    <row r="312" spans="3:3" x14ac:dyDescent="0.25">
      <c r="C312" s="50">
        <f t="shared" si="5"/>
        <v>0</v>
      </c>
    </row>
    <row r="313" spans="3:3" x14ac:dyDescent="0.25">
      <c r="C313" s="50">
        <f t="shared" si="5"/>
        <v>0</v>
      </c>
    </row>
    <row r="314" spans="3:3" x14ac:dyDescent="0.25">
      <c r="C314" s="50">
        <f t="shared" si="5"/>
        <v>0</v>
      </c>
    </row>
    <row r="315" spans="3:3" x14ac:dyDescent="0.25">
      <c r="C315" s="50">
        <f t="shared" si="5"/>
        <v>0</v>
      </c>
    </row>
    <row r="316" spans="3:3" x14ac:dyDescent="0.25">
      <c r="C316" s="50">
        <f t="shared" si="5"/>
        <v>0</v>
      </c>
    </row>
    <row r="317" spans="3:3" x14ac:dyDescent="0.25">
      <c r="C317" s="50">
        <f t="shared" si="5"/>
        <v>0</v>
      </c>
    </row>
    <row r="318" spans="3:3" x14ac:dyDescent="0.25">
      <c r="C318" s="50">
        <f t="shared" si="5"/>
        <v>0</v>
      </c>
    </row>
    <row r="319" spans="3:3" x14ac:dyDescent="0.25">
      <c r="C319" s="50">
        <f t="shared" si="5"/>
        <v>0</v>
      </c>
    </row>
    <row r="320" spans="3:3" x14ac:dyDescent="0.25">
      <c r="C320" s="50">
        <f t="shared" si="5"/>
        <v>0</v>
      </c>
    </row>
    <row r="321" spans="3:3" x14ac:dyDescent="0.25">
      <c r="C321" s="50">
        <f t="shared" si="5"/>
        <v>0</v>
      </c>
    </row>
    <row r="322" spans="3:3" x14ac:dyDescent="0.25">
      <c r="C322" s="50">
        <f t="shared" si="5"/>
        <v>0</v>
      </c>
    </row>
    <row r="323" spans="3:3" x14ac:dyDescent="0.25">
      <c r="C323" s="50">
        <f t="shared" si="5"/>
        <v>0</v>
      </c>
    </row>
    <row r="324" spans="3:3" x14ac:dyDescent="0.25">
      <c r="C324" s="50">
        <f t="shared" si="5"/>
        <v>0</v>
      </c>
    </row>
    <row r="325" spans="3:3" x14ac:dyDescent="0.25">
      <c r="C325" s="50">
        <f t="shared" si="5"/>
        <v>0</v>
      </c>
    </row>
    <row r="326" spans="3:3" x14ac:dyDescent="0.25">
      <c r="C326" s="50">
        <f t="shared" si="5"/>
        <v>0</v>
      </c>
    </row>
    <row r="327" spans="3:3" x14ac:dyDescent="0.25">
      <c r="C327" s="50">
        <f t="shared" si="5"/>
        <v>0</v>
      </c>
    </row>
    <row r="328" spans="3:3" x14ac:dyDescent="0.25">
      <c r="C328" s="50">
        <f t="shared" si="5"/>
        <v>0</v>
      </c>
    </row>
    <row r="329" spans="3:3" x14ac:dyDescent="0.25">
      <c r="C329" s="50">
        <f t="shared" si="5"/>
        <v>0</v>
      </c>
    </row>
    <row r="330" spans="3:3" x14ac:dyDescent="0.25">
      <c r="C330" s="50">
        <f t="shared" si="5"/>
        <v>0</v>
      </c>
    </row>
    <row r="331" spans="3:3" x14ac:dyDescent="0.25">
      <c r="C331" s="50">
        <f t="shared" si="5"/>
        <v>0</v>
      </c>
    </row>
    <row r="332" spans="3:3" x14ac:dyDescent="0.25">
      <c r="C332" s="50">
        <f t="shared" si="5"/>
        <v>0</v>
      </c>
    </row>
    <row r="333" spans="3:3" x14ac:dyDescent="0.25">
      <c r="C333" s="50">
        <f t="shared" si="5"/>
        <v>0</v>
      </c>
    </row>
    <row r="334" spans="3:3" x14ac:dyDescent="0.25">
      <c r="C334" s="50">
        <f t="shared" si="5"/>
        <v>0</v>
      </c>
    </row>
    <row r="335" spans="3:3" x14ac:dyDescent="0.25">
      <c r="C335" s="50">
        <f t="shared" si="5"/>
        <v>0</v>
      </c>
    </row>
    <row r="336" spans="3:3" x14ac:dyDescent="0.25">
      <c r="C336" s="50">
        <f t="shared" si="5"/>
        <v>0</v>
      </c>
    </row>
    <row r="337" spans="3:3" x14ac:dyDescent="0.25">
      <c r="C337" s="50">
        <f t="shared" si="5"/>
        <v>0</v>
      </c>
    </row>
    <row r="338" spans="3:3" x14ac:dyDescent="0.25">
      <c r="C338" s="50">
        <f t="shared" si="5"/>
        <v>0</v>
      </c>
    </row>
    <row r="339" spans="3:3" x14ac:dyDescent="0.25">
      <c r="C339" s="50">
        <f t="shared" si="5"/>
        <v>0</v>
      </c>
    </row>
    <row r="340" spans="3:3" x14ac:dyDescent="0.25">
      <c r="C340" s="50">
        <f t="shared" si="5"/>
        <v>0</v>
      </c>
    </row>
    <row r="341" spans="3:3" x14ac:dyDescent="0.25">
      <c r="C341" s="50">
        <f t="shared" si="5"/>
        <v>0</v>
      </c>
    </row>
    <row r="342" spans="3:3" x14ac:dyDescent="0.25">
      <c r="C342" s="50">
        <f t="shared" si="5"/>
        <v>0</v>
      </c>
    </row>
    <row r="343" spans="3:3" x14ac:dyDescent="0.25">
      <c r="C343" s="50">
        <f t="shared" si="5"/>
        <v>0</v>
      </c>
    </row>
    <row r="344" spans="3:3" x14ac:dyDescent="0.25">
      <c r="C344" s="50">
        <f t="shared" si="5"/>
        <v>0</v>
      </c>
    </row>
    <row r="345" spans="3:3" x14ac:dyDescent="0.25">
      <c r="C345" s="50">
        <f t="shared" si="5"/>
        <v>0</v>
      </c>
    </row>
    <row r="346" spans="3:3" x14ac:dyDescent="0.25">
      <c r="C346" s="50">
        <f t="shared" si="5"/>
        <v>0</v>
      </c>
    </row>
    <row r="347" spans="3:3" x14ac:dyDescent="0.25">
      <c r="C347" s="50">
        <f t="shared" si="5"/>
        <v>0</v>
      </c>
    </row>
    <row r="348" spans="3:3" x14ac:dyDescent="0.25">
      <c r="C348" s="50">
        <f t="shared" si="5"/>
        <v>0</v>
      </c>
    </row>
    <row r="349" spans="3:3" x14ac:dyDescent="0.25">
      <c r="C349" s="50">
        <f t="shared" si="5"/>
        <v>0</v>
      </c>
    </row>
    <row r="350" spans="3:3" x14ac:dyDescent="0.25">
      <c r="C350" s="50">
        <f t="shared" si="5"/>
        <v>0</v>
      </c>
    </row>
    <row r="351" spans="3:3" x14ac:dyDescent="0.25">
      <c r="C351" s="50">
        <f t="shared" si="5"/>
        <v>0</v>
      </c>
    </row>
    <row r="352" spans="3:3" x14ac:dyDescent="0.25">
      <c r="C352" s="50">
        <f t="shared" si="5"/>
        <v>0</v>
      </c>
    </row>
    <row r="353" spans="3:3" x14ac:dyDescent="0.25">
      <c r="C353" s="50">
        <f t="shared" si="5"/>
        <v>0</v>
      </c>
    </row>
    <row r="354" spans="3:3" x14ac:dyDescent="0.25">
      <c r="C354" s="50">
        <f t="shared" si="5"/>
        <v>0</v>
      </c>
    </row>
    <row r="355" spans="3:3" x14ac:dyDescent="0.25">
      <c r="C355" s="50">
        <f t="shared" si="5"/>
        <v>0</v>
      </c>
    </row>
    <row r="356" spans="3:3" x14ac:dyDescent="0.25">
      <c r="C356" s="50">
        <f t="shared" si="5"/>
        <v>0</v>
      </c>
    </row>
    <row r="357" spans="3:3" x14ac:dyDescent="0.25">
      <c r="C357" s="50">
        <f t="shared" si="5"/>
        <v>0</v>
      </c>
    </row>
    <row r="358" spans="3:3" x14ac:dyDescent="0.25">
      <c r="C358" s="50">
        <f t="shared" si="5"/>
        <v>0</v>
      </c>
    </row>
    <row r="359" spans="3:3" x14ac:dyDescent="0.25">
      <c r="C359" s="50">
        <f t="shared" si="5"/>
        <v>0</v>
      </c>
    </row>
    <row r="360" spans="3:3" x14ac:dyDescent="0.25">
      <c r="C360" s="50">
        <f t="shared" si="5"/>
        <v>0</v>
      </c>
    </row>
    <row r="361" spans="3:3" x14ac:dyDescent="0.25">
      <c r="C361" s="50">
        <f t="shared" si="5"/>
        <v>0</v>
      </c>
    </row>
    <row r="362" spans="3:3" x14ac:dyDescent="0.25">
      <c r="C362" s="50">
        <f t="shared" si="5"/>
        <v>0</v>
      </c>
    </row>
    <row r="363" spans="3:3" x14ac:dyDescent="0.25">
      <c r="C363" s="50">
        <f t="shared" si="5"/>
        <v>0</v>
      </c>
    </row>
    <row r="364" spans="3:3" x14ac:dyDescent="0.25">
      <c r="C364" s="50">
        <f t="shared" si="5"/>
        <v>0</v>
      </c>
    </row>
    <row r="365" spans="3:3" x14ac:dyDescent="0.25">
      <c r="C365" s="50">
        <f t="shared" si="5"/>
        <v>0</v>
      </c>
    </row>
    <row r="366" spans="3:3" x14ac:dyDescent="0.25">
      <c r="C366" s="50">
        <f t="shared" si="5"/>
        <v>0</v>
      </c>
    </row>
    <row r="367" spans="3:3" x14ac:dyDescent="0.25">
      <c r="C367" s="50">
        <f t="shared" ref="C367:C400" si="6">$A367</f>
        <v>0</v>
      </c>
    </row>
    <row r="368" spans="3:3" x14ac:dyDescent="0.25">
      <c r="C368" s="50">
        <f t="shared" si="6"/>
        <v>0</v>
      </c>
    </row>
    <row r="369" spans="3:3" x14ac:dyDescent="0.25">
      <c r="C369" s="50">
        <f t="shared" si="6"/>
        <v>0</v>
      </c>
    </row>
    <row r="370" spans="3:3" x14ac:dyDescent="0.25">
      <c r="C370" s="50">
        <f t="shared" si="6"/>
        <v>0</v>
      </c>
    </row>
    <row r="371" spans="3:3" x14ac:dyDescent="0.25">
      <c r="C371" s="50">
        <f t="shared" si="6"/>
        <v>0</v>
      </c>
    </row>
    <row r="372" spans="3:3" x14ac:dyDescent="0.25">
      <c r="C372" s="50">
        <f t="shared" si="6"/>
        <v>0</v>
      </c>
    </row>
    <row r="373" spans="3:3" x14ac:dyDescent="0.25">
      <c r="C373" s="50">
        <f t="shared" si="6"/>
        <v>0</v>
      </c>
    </row>
    <row r="374" spans="3:3" x14ac:dyDescent="0.25">
      <c r="C374" s="50">
        <f t="shared" si="6"/>
        <v>0</v>
      </c>
    </row>
    <row r="375" spans="3:3" x14ac:dyDescent="0.25">
      <c r="C375" s="50">
        <f t="shared" si="6"/>
        <v>0</v>
      </c>
    </row>
    <row r="376" spans="3:3" x14ac:dyDescent="0.25">
      <c r="C376" s="50">
        <f t="shared" si="6"/>
        <v>0</v>
      </c>
    </row>
    <row r="377" spans="3:3" x14ac:dyDescent="0.25">
      <c r="C377" s="50">
        <f t="shared" si="6"/>
        <v>0</v>
      </c>
    </row>
    <row r="378" spans="3:3" x14ac:dyDescent="0.25">
      <c r="C378" s="50">
        <f t="shared" si="6"/>
        <v>0</v>
      </c>
    </row>
    <row r="379" spans="3:3" x14ac:dyDescent="0.25">
      <c r="C379" s="50">
        <f t="shared" si="6"/>
        <v>0</v>
      </c>
    </row>
    <row r="380" spans="3:3" x14ac:dyDescent="0.25">
      <c r="C380" s="50">
        <f t="shared" si="6"/>
        <v>0</v>
      </c>
    </row>
    <row r="381" spans="3:3" x14ac:dyDescent="0.25">
      <c r="C381" s="50">
        <f t="shared" si="6"/>
        <v>0</v>
      </c>
    </row>
    <row r="382" spans="3:3" x14ac:dyDescent="0.25">
      <c r="C382" s="50">
        <f t="shared" si="6"/>
        <v>0</v>
      </c>
    </row>
    <row r="383" spans="3:3" x14ac:dyDescent="0.25">
      <c r="C383" s="50">
        <f t="shared" si="6"/>
        <v>0</v>
      </c>
    </row>
    <row r="384" spans="3:3" x14ac:dyDescent="0.25">
      <c r="C384" s="50">
        <f t="shared" si="6"/>
        <v>0</v>
      </c>
    </row>
    <row r="385" spans="3:3" x14ac:dyDescent="0.25">
      <c r="C385" s="50">
        <f t="shared" si="6"/>
        <v>0</v>
      </c>
    </row>
    <row r="386" spans="3:3" x14ac:dyDescent="0.25">
      <c r="C386" s="50">
        <f t="shared" si="6"/>
        <v>0</v>
      </c>
    </row>
    <row r="387" spans="3:3" x14ac:dyDescent="0.25">
      <c r="C387" s="50">
        <f t="shared" si="6"/>
        <v>0</v>
      </c>
    </row>
    <row r="388" spans="3:3" x14ac:dyDescent="0.25">
      <c r="C388" s="50">
        <f t="shared" si="6"/>
        <v>0</v>
      </c>
    </row>
    <row r="389" spans="3:3" x14ac:dyDescent="0.25">
      <c r="C389" s="50">
        <f t="shared" si="6"/>
        <v>0</v>
      </c>
    </row>
    <row r="390" spans="3:3" x14ac:dyDescent="0.25">
      <c r="C390" s="50">
        <f t="shared" si="6"/>
        <v>0</v>
      </c>
    </row>
    <row r="391" spans="3:3" x14ac:dyDescent="0.25">
      <c r="C391" s="50">
        <f t="shared" si="6"/>
        <v>0</v>
      </c>
    </row>
    <row r="392" spans="3:3" x14ac:dyDescent="0.25">
      <c r="C392" s="50">
        <f t="shared" si="6"/>
        <v>0</v>
      </c>
    </row>
    <row r="393" spans="3:3" x14ac:dyDescent="0.25">
      <c r="C393" s="50">
        <f t="shared" si="6"/>
        <v>0</v>
      </c>
    </row>
    <row r="394" spans="3:3" x14ac:dyDescent="0.25">
      <c r="C394" s="50">
        <f t="shared" si="6"/>
        <v>0</v>
      </c>
    </row>
    <row r="395" spans="3:3" x14ac:dyDescent="0.25">
      <c r="C395" s="50">
        <f t="shared" si="6"/>
        <v>0</v>
      </c>
    </row>
    <row r="396" spans="3:3" x14ac:dyDescent="0.25">
      <c r="C396" s="50">
        <f t="shared" si="6"/>
        <v>0</v>
      </c>
    </row>
    <row r="397" spans="3:3" x14ac:dyDescent="0.25">
      <c r="C397" s="50">
        <f t="shared" si="6"/>
        <v>0</v>
      </c>
    </row>
    <row r="398" spans="3:3" x14ac:dyDescent="0.25">
      <c r="C398" s="50">
        <f t="shared" si="6"/>
        <v>0</v>
      </c>
    </row>
    <row r="399" spans="3:3" x14ac:dyDescent="0.25">
      <c r="C399" s="50">
        <f t="shared" si="6"/>
        <v>0</v>
      </c>
    </row>
    <row r="400" spans="3:3" x14ac:dyDescent="0.25">
      <c r="C400" s="50">
        <f t="shared" si="6"/>
        <v>0</v>
      </c>
    </row>
  </sheetData>
  <sheetProtection autoFilter="0"/>
  <autoFilter ref="A2:H41" xr:uid="{00000000-0009-0000-0000-00000C000000}">
    <sortState ref="A3:G41">
      <sortCondition ref="D3:D41"/>
    </sortState>
  </autoFilter>
  <sortState ref="A3:H44">
    <sortCondition ref="B2"/>
  </sortState>
  <pageMargins left="0.70866141732283472" right="0.70866141732283472" top="0.74803149606299213" bottom="0.74803149606299213" header="0.31496062992125984" footer="0.31496062992125984"/>
  <pageSetup paperSize="9" scale="75"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tabColor rgb="FFFF0000"/>
  </sheetPr>
  <dimension ref="B2:J501"/>
  <sheetViews>
    <sheetView workbookViewId="0">
      <selection activeCell="C3" sqref="C3"/>
    </sheetView>
  </sheetViews>
  <sheetFormatPr baseColWidth="10" defaultColWidth="11.42578125" defaultRowHeight="15" x14ac:dyDescent="0.25"/>
  <cols>
    <col min="1" max="2" width="11.42578125" style="367"/>
    <col min="3" max="3" width="39.28515625" style="367" customWidth="1"/>
    <col min="4" max="4" width="28.42578125" style="367" customWidth="1"/>
    <col min="5" max="5" width="11.42578125" style="367"/>
    <col min="6" max="6" width="13.140625" style="367" bestFit="1" customWidth="1"/>
    <col min="7" max="7" width="2.5703125" style="367" customWidth="1"/>
    <col min="8" max="8" width="11.42578125" style="367"/>
    <col min="9" max="9" width="1.28515625" style="367" customWidth="1"/>
    <col min="10" max="10" width="20.140625" style="367" customWidth="1"/>
    <col min="11" max="16384" width="11.42578125" style="367"/>
  </cols>
  <sheetData>
    <row r="2" spans="2:10" ht="15.75" thickBot="1" x14ac:dyDescent="0.3">
      <c r="B2" s="481" t="s">
        <v>0</v>
      </c>
      <c r="C2" s="481" t="s">
        <v>27</v>
      </c>
      <c r="D2" s="481" t="s">
        <v>28</v>
      </c>
      <c r="E2" s="481" t="s">
        <v>29</v>
      </c>
      <c r="F2" s="482" t="s">
        <v>4</v>
      </c>
      <c r="H2" s="483" t="s">
        <v>245</v>
      </c>
      <c r="J2" s="483" t="s">
        <v>244</v>
      </c>
    </row>
    <row r="3" spans="2:10" s="362" customFormat="1" x14ac:dyDescent="0.25">
      <c r="B3" s="589">
        <f>Hoja1!$B3</f>
        <v>0</v>
      </c>
      <c r="C3" s="590" t="str">
        <f>IF(OR($B3=0,$B3=""),"",Hoja1!$E3)</f>
        <v/>
      </c>
      <c r="D3" s="590" t="str">
        <f>IF(OR($B3=0,$B3=""),"",Hoja1!$F3)</f>
        <v/>
      </c>
      <c r="E3" s="590" t="str">
        <f>IF(OR($B3=0,$B3=""),"",Hoja1!$H3)</f>
        <v/>
      </c>
      <c r="F3" s="591" t="str">
        <f>IF(OR($B3=0,$B3=""),"",Hoja1!$K3)</f>
        <v/>
      </c>
      <c r="H3" s="592" t="str">
        <f>IF(OR($B3=0,$B3=""),"",IFERROR(VLOOKUP($B3,LISTA!$A$2:$J$9998,10,0),""))</f>
        <v/>
      </c>
      <c r="J3" s="489" t="str">
        <f>IF(OR($F3="",$H3=""),"",IF($H3&gt;$F3,"SUBIO DE PRECIO",IF($H3&lt;$F3,"BAJO DE PRECIO",IF($H3=$F3,"MANTIENE EL PRECIO",0))))</f>
        <v/>
      </c>
    </row>
    <row r="4" spans="2:10" x14ac:dyDescent="0.25">
      <c r="B4" s="485">
        <f>Hoja1!$B4</f>
        <v>0</v>
      </c>
      <c r="C4" s="486" t="str">
        <f>IF(OR($B4=0,$B4=""),"",Hoja1!$E4)</f>
        <v/>
      </c>
      <c r="D4" s="486" t="str">
        <f>IF(OR($B4=0,$B4=""),"",Hoja1!$F4)</f>
        <v/>
      </c>
      <c r="E4" s="486" t="str">
        <f>IF(OR($B4=0,$B4=""),"",Hoja1!$H4)</f>
        <v/>
      </c>
      <c r="F4" s="487" t="str">
        <f>IF(OR($B4=0,$B4=""),"",Hoja1!$K4)</f>
        <v/>
      </c>
      <c r="H4" s="488" t="str">
        <f>IF(OR($B4=0,$B4=""),"",IFERROR(VLOOKUP($B4,LISTA!$A$2:$J$9998,10,0),""))</f>
        <v/>
      </c>
      <c r="J4" s="484" t="str">
        <f t="shared" ref="J4:J67" si="0">IF(OR($F4="",$H4=""),"",IF($H4&gt;$F4,"SUBIO DE PRECIO",IF($H4&lt;$F4,"BAJO DE PRECIO",IF($H4=$F4,"MANTIENE EL PRECIO",0))))</f>
        <v/>
      </c>
    </row>
    <row r="5" spans="2:10" x14ac:dyDescent="0.25">
      <c r="B5" s="485">
        <f>Hoja1!$B5</f>
        <v>0</v>
      </c>
      <c r="C5" s="486" t="str">
        <f>IF(OR($B5=0,$B5=""),"",Hoja1!$E5)</f>
        <v/>
      </c>
      <c r="D5" s="486" t="str">
        <f>IF(OR($B5=0,$B5=""),"",Hoja1!$F5)</f>
        <v/>
      </c>
      <c r="E5" s="486" t="str">
        <f>IF(OR($B5=0,$B5=""),"",Hoja1!$H5)</f>
        <v/>
      </c>
      <c r="F5" s="487" t="str">
        <f>IF(OR($B5=0,$B5=""),"",Hoja1!$K5)</f>
        <v/>
      </c>
      <c r="H5" s="488" t="str">
        <f>IF(OR($B5=0,$B5=""),"",IFERROR(VLOOKUP($B5,LISTA!$A$2:$J$9998,10,0),""))</f>
        <v/>
      </c>
      <c r="J5" s="484" t="str">
        <f t="shared" si="0"/>
        <v/>
      </c>
    </row>
    <row r="6" spans="2:10" x14ac:dyDescent="0.25">
      <c r="B6" s="485">
        <f>Hoja1!$B6</f>
        <v>0</v>
      </c>
      <c r="C6" s="486" t="str">
        <f>IF(OR($B6=0,$B6=""),"",Hoja1!$E6)</f>
        <v/>
      </c>
      <c r="D6" s="486" t="str">
        <f>IF(OR($B6=0,$B6=""),"",Hoja1!$F6)</f>
        <v/>
      </c>
      <c r="E6" s="486" t="str">
        <f>IF(OR($B6=0,$B6=""),"",Hoja1!$H6)</f>
        <v/>
      </c>
      <c r="F6" s="487" t="str">
        <f>IF(OR($B6=0,$B6=""),"",Hoja1!$K6)</f>
        <v/>
      </c>
      <c r="H6" s="488" t="str">
        <f>IF(OR($B6=0,$B6=""),"",IFERROR(VLOOKUP($B6,LISTA!$A$2:$J$9998,10,0),""))</f>
        <v/>
      </c>
      <c r="J6" s="484" t="str">
        <f t="shared" si="0"/>
        <v/>
      </c>
    </row>
    <row r="7" spans="2:10" x14ac:dyDescent="0.25">
      <c r="B7" s="485">
        <f>Hoja1!$B7</f>
        <v>0</v>
      </c>
      <c r="C7" s="486" t="str">
        <f>IF(OR($B7=0,$B7=""),"",Hoja1!$E7)</f>
        <v/>
      </c>
      <c r="D7" s="486" t="str">
        <f>IF(OR($B7=0,$B7=""),"",Hoja1!$F7)</f>
        <v/>
      </c>
      <c r="E7" s="486" t="str">
        <f>IF(OR($B7=0,$B7=""),"",Hoja1!$H7)</f>
        <v/>
      </c>
      <c r="F7" s="487" t="str">
        <f>IF(OR($B7=0,$B7=""),"",Hoja1!$K7)</f>
        <v/>
      </c>
      <c r="H7" s="488" t="str">
        <f>IF(OR($B7=0,$B7=""),"",IFERROR(VLOOKUP($B7,LISTA!$A$2:$J$9998,10,0),""))</f>
        <v/>
      </c>
      <c r="J7" s="484" t="str">
        <f t="shared" si="0"/>
        <v/>
      </c>
    </row>
    <row r="8" spans="2:10" x14ac:dyDescent="0.25">
      <c r="B8" s="485">
        <f>Hoja1!$B8</f>
        <v>0</v>
      </c>
      <c r="C8" s="486" t="str">
        <f>IF(OR($B8=0,$B8=""),"",Hoja1!$E8)</f>
        <v/>
      </c>
      <c r="D8" s="486" t="str">
        <f>IF(OR($B8=0,$B8=""),"",Hoja1!$F8)</f>
        <v/>
      </c>
      <c r="E8" s="486" t="str">
        <f>IF(OR($B8=0,$B8=""),"",Hoja1!$H8)</f>
        <v/>
      </c>
      <c r="F8" s="487" t="str">
        <f>IF(OR($B8=0,$B8=""),"",Hoja1!$K8)</f>
        <v/>
      </c>
      <c r="H8" s="488" t="str">
        <f>IF(OR($B8=0,$B8=""),"",IFERROR(VLOOKUP($B8,LISTA!$A$2:$J$9998,10,0),""))</f>
        <v/>
      </c>
      <c r="J8" s="484" t="str">
        <f t="shared" si="0"/>
        <v/>
      </c>
    </row>
    <row r="9" spans="2:10" x14ac:dyDescent="0.25">
      <c r="B9" s="485">
        <f>Hoja1!$B9</f>
        <v>0</v>
      </c>
      <c r="C9" s="486" t="str">
        <f>IF(OR($B9=0,$B9=""),"",Hoja1!$E9)</f>
        <v/>
      </c>
      <c r="D9" s="486" t="str">
        <f>IF(OR($B9=0,$B9=""),"",Hoja1!$F9)</f>
        <v/>
      </c>
      <c r="E9" s="486" t="str">
        <f>IF(OR($B9=0,$B9=""),"",Hoja1!$H9)</f>
        <v/>
      </c>
      <c r="F9" s="487" t="str">
        <f>IF(OR($B9=0,$B9=""),"",Hoja1!$K9)</f>
        <v/>
      </c>
      <c r="H9" s="488" t="str">
        <f>IF(OR($B9=0,$B9=""),"",IFERROR(VLOOKUP($B9,LISTA!$A$2:$J$9998,10,0),""))</f>
        <v/>
      </c>
      <c r="J9" s="484" t="str">
        <f t="shared" si="0"/>
        <v/>
      </c>
    </row>
    <row r="10" spans="2:10" x14ac:dyDescent="0.25">
      <c r="B10" s="485">
        <f>Hoja1!$B10</f>
        <v>0</v>
      </c>
      <c r="C10" s="486" t="str">
        <f>IF(OR($B10=0,$B10=""),"",Hoja1!$E10)</f>
        <v/>
      </c>
      <c r="D10" s="486" t="str">
        <f>IF(OR($B10=0,$B10=""),"",Hoja1!$F10)</f>
        <v/>
      </c>
      <c r="E10" s="486" t="str">
        <f>IF(OR($B10=0,$B10=""),"",Hoja1!$H10)</f>
        <v/>
      </c>
      <c r="F10" s="487" t="str">
        <f>IF(OR($B10=0,$B10=""),"",Hoja1!$K10)</f>
        <v/>
      </c>
      <c r="H10" s="488" t="str">
        <f>IF(OR($B10=0,$B10=""),"",IFERROR(VLOOKUP($B10,LISTA!$A$2:$J$9998,10,0),""))</f>
        <v/>
      </c>
      <c r="J10" s="484" t="str">
        <f t="shared" si="0"/>
        <v/>
      </c>
    </row>
    <row r="11" spans="2:10" x14ac:dyDescent="0.25">
      <c r="B11" s="485">
        <f>Hoja1!$B11</f>
        <v>0</v>
      </c>
      <c r="C11" s="486" t="str">
        <f>IF(OR($B11=0,$B11=""),"",Hoja1!$E11)</f>
        <v/>
      </c>
      <c r="D11" s="486" t="str">
        <f>IF(OR($B11=0,$B11=""),"",Hoja1!$F11)</f>
        <v/>
      </c>
      <c r="E11" s="486" t="str">
        <f>IF(OR($B11=0,$B11=""),"",Hoja1!$H11)</f>
        <v/>
      </c>
      <c r="F11" s="487" t="str">
        <f>IF(OR($B11=0,$B11=""),"",Hoja1!$K11)</f>
        <v/>
      </c>
      <c r="H11" s="488" t="str">
        <f>IF(OR($B11=0,$B11=""),"",IFERROR(VLOOKUP($B11,LISTA!$A$2:$J$9998,10,0),""))</f>
        <v/>
      </c>
      <c r="J11" s="484" t="str">
        <f t="shared" si="0"/>
        <v/>
      </c>
    </row>
    <row r="12" spans="2:10" x14ac:dyDescent="0.25">
      <c r="B12" s="485">
        <f>Hoja1!$B12</f>
        <v>0</v>
      </c>
      <c r="C12" s="486" t="str">
        <f>IF(OR($B12=0,$B12=""),"",Hoja1!$E12)</f>
        <v/>
      </c>
      <c r="D12" s="486" t="str">
        <f>IF(OR($B12=0,$B12=""),"",Hoja1!$F12)</f>
        <v/>
      </c>
      <c r="E12" s="486" t="str">
        <f>IF(OR($B12=0,$B12=""),"",Hoja1!$H12)</f>
        <v/>
      </c>
      <c r="F12" s="487" t="str">
        <f>IF(OR($B12=0,$B12=""),"",Hoja1!$K12)</f>
        <v/>
      </c>
      <c r="H12" s="488" t="str">
        <f>IF(OR($B12=0,$B12=""),"",IFERROR(VLOOKUP($B12,LISTA!$A$2:$J$9998,10,0),""))</f>
        <v/>
      </c>
      <c r="J12" s="484" t="str">
        <f t="shared" si="0"/>
        <v/>
      </c>
    </row>
    <row r="13" spans="2:10" x14ac:dyDescent="0.25">
      <c r="B13" s="485">
        <f>Hoja1!$B13</f>
        <v>0</v>
      </c>
      <c r="C13" s="486" t="str">
        <f>IF(OR($B13=0,$B13=""),"",Hoja1!$E13)</f>
        <v/>
      </c>
      <c r="D13" s="486" t="str">
        <f>IF(OR($B13=0,$B13=""),"",Hoja1!$F13)</f>
        <v/>
      </c>
      <c r="E13" s="486" t="str">
        <f>IF(OR($B13=0,$B13=""),"",Hoja1!$H13)</f>
        <v/>
      </c>
      <c r="F13" s="487" t="str">
        <f>IF(OR($B13=0,$B13=""),"",Hoja1!$K13)</f>
        <v/>
      </c>
      <c r="H13" s="488" t="str">
        <f>IF(OR($B13=0,$B13=""),"",IFERROR(VLOOKUP($B13,LISTA!$A$2:$J$9998,10,0),""))</f>
        <v/>
      </c>
      <c r="J13" s="484" t="str">
        <f t="shared" si="0"/>
        <v/>
      </c>
    </row>
    <row r="14" spans="2:10" x14ac:dyDescent="0.25">
      <c r="B14" s="485">
        <f>Hoja1!$B14</f>
        <v>0</v>
      </c>
      <c r="C14" s="486" t="str">
        <f>IF(OR($B14=0,$B14=""),"",Hoja1!$E14)</f>
        <v/>
      </c>
      <c r="D14" s="486" t="str">
        <f>IF(OR($B14=0,$B14=""),"",Hoja1!$F14)</f>
        <v/>
      </c>
      <c r="E14" s="486" t="str">
        <f>IF(OR($B14=0,$B14=""),"",Hoja1!$H14)</f>
        <v/>
      </c>
      <c r="F14" s="487" t="str">
        <f>IF(OR($B14=0,$B14=""),"",Hoja1!$K14)</f>
        <v/>
      </c>
      <c r="H14" s="488" t="str">
        <f>IF(OR($B14=0,$B14=""),"",IFERROR(VLOOKUP($B14,LISTA!$A$2:$J$9998,10,0),""))</f>
        <v/>
      </c>
      <c r="J14" s="484" t="str">
        <f t="shared" si="0"/>
        <v/>
      </c>
    </row>
    <row r="15" spans="2:10" x14ac:dyDescent="0.25">
      <c r="B15" s="485">
        <f>Hoja1!$B15</f>
        <v>0</v>
      </c>
      <c r="C15" s="486" t="str">
        <f>IF(OR($B15=0,$B15=""),"",Hoja1!$E15)</f>
        <v/>
      </c>
      <c r="D15" s="486" t="str">
        <f>IF(OR($B15=0,$B15=""),"",Hoja1!$F15)</f>
        <v/>
      </c>
      <c r="E15" s="486" t="str">
        <f>IF(OR($B15=0,$B15=""),"",Hoja1!$H15)</f>
        <v/>
      </c>
      <c r="F15" s="487" t="str">
        <f>IF(OR($B15=0,$B15=""),"",Hoja1!$K15)</f>
        <v/>
      </c>
      <c r="H15" s="488" t="str">
        <f>IF(OR($B15=0,$B15=""),"",IFERROR(VLOOKUP($B15,LISTA!$A$2:$J$9998,10,0),""))</f>
        <v/>
      </c>
      <c r="J15" s="484" t="str">
        <f t="shared" si="0"/>
        <v/>
      </c>
    </row>
    <row r="16" spans="2:10" x14ac:dyDescent="0.25">
      <c r="B16" s="485">
        <f>Hoja1!$B16</f>
        <v>0</v>
      </c>
      <c r="C16" s="486" t="str">
        <f>IF(OR($B16=0,$B16=""),"",Hoja1!$E16)</f>
        <v/>
      </c>
      <c r="D16" s="486" t="str">
        <f>IF(OR($B16=0,$B16=""),"",Hoja1!$F16)</f>
        <v/>
      </c>
      <c r="E16" s="486" t="str">
        <f>IF(OR($B16=0,$B16=""),"",Hoja1!$H16)</f>
        <v/>
      </c>
      <c r="F16" s="487" t="str">
        <f>IF(OR($B16=0,$B16=""),"",Hoja1!$K16)</f>
        <v/>
      </c>
      <c r="H16" s="488" t="str">
        <f>IF(OR($B16=0,$B16=""),"",IFERROR(VLOOKUP($B16,LISTA!$A$2:$J$9998,10,0),""))</f>
        <v/>
      </c>
      <c r="J16" s="484" t="str">
        <f t="shared" si="0"/>
        <v/>
      </c>
    </row>
    <row r="17" spans="2:10" x14ac:dyDescent="0.25">
      <c r="B17" s="485">
        <f>Hoja1!$B17</f>
        <v>0</v>
      </c>
      <c r="C17" s="486" t="str">
        <f>IF(OR($B17=0,$B17=""),"",Hoja1!$E17)</f>
        <v/>
      </c>
      <c r="D17" s="486" t="str">
        <f>IF(OR($B17=0,$B17=""),"",Hoja1!$F17)</f>
        <v/>
      </c>
      <c r="E17" s="486" t="str">
        <f>IF(OR($B17=0,$B17=""),"",Hoja1!$H17)</f>
        <v/>
      </c>
      <c r="F17" s="487" t="str">
        <f>IF(OR($B17=0,$B17=""),"",Hoja1!$K17)</f>
        <v/>
      </c>
      <c r="H17" s="488" t="str">
        <f>IF(OR($B17=0,$B17=""),"",IFERROR(VLOOKUP($B17,LISTA!$A$2:$J$9998,10,0),""))</f>
        <v/>
      </c>
      <c r="J17" s="484" t="str">
        <f t="shared" si="0"/>
        <v/>
      </c>
    </row>
    <row r="18" spans="2:10" x14ac:dyDescent="0.25">
      <c r="B18" s="485">
        <f>Hoja1!$B18</f>
        <v>0</v>
      </c>
      <c r="C18" s="486" t="str">
        <f>IF(OR($B18=0,$B18=""),"",Hoja1!$E18)</f>
        <v/>
      </c>
      <c r="D18" s="486" t="str">
        <f>IF(OR($B18=0,$B18=""),"",Hoja1!$F18)</f>
        <v/>
      </c>
      <c r="E18" s="486" t="str">
        <f>IF(OR($B18=0,$B18=""),"",Hoja1!$H18)</f>
        <v/>
      </c>
      <c r="F18" s="487" t="str">
        <f>IF(OR($B18=0,$B18=""),"",Hoja1!$K18)</f>
        <v/>
      </c>
      <c r="H18" s="488" t="str">
        <f>IF(OR($B18=0,$B18=""),"",IFERROR(VLOOKUP($B18,LISTA!$A$2:$J$9998,10,0),""))</f>
        <v/>
      </c>
      <c r="J18" s="484" t="str">
        <f t="shared" si="0"/>
        <v/>
      </c>
    </row>
    <row r="19" spans="2:10" x14ac:dyDescent="0.25">
      <c r="B19" s="485">
        <f>Hoja1!$B19</f>
        <v>0</v>
      </c>
      <c r="C19" s="486" t="str">
        <f>IF(OR($B19=0,$B19=""),"",Hoja1!$E19)</f>
        <v/>
      </c>
      <c r="D19" s="486" t="str">
        <f>IF(OR($B19=0,$B19=""),"",Hoja1!$F19)</f>
        <v/>
      </c>
      <c r="E19" s="486" t="str">
        <f>IF(OR($B19=0,$B19=""),"",Hoja1!$H19)</f>
        <v/>
      </c>
      <c r="F19" s="487" t="str">
        <f>IF(OR($B19=0,$B19=""),"",Hoja1!$K19)</f>
        <v/>
      </c>
      <c r="H19" s="488" t="str">
        <f>IF(OR($B19=0,$B19=""),"",IFERROR(VLOOKUP($B19,LISTA!$A$2:$J$9998,10,0),""))</f>
        <v/>
      </c>
      <c r="J19" s="484" t="str">
        <f t="shared" si="0"/>
        <v/>
      </c>
    </row>
    <row r="20" spans="2:10" x14ac:dyDescent="0.25">
      <c r="B20" s="485">
        <f>Hoja1!$B20</f>
        <v>0</v>
      </c>
      <c r="C20" s="486" t="str">
        <f>IF(OR($B20=0,$B20=""),"",Hoja1!$E20)</f>
        <v/>
      </c>
      <c r="D20" s="486" t="str">
        <f>IF(OR($B20=0,$B20=""),"",Hoja1!$F20)</f>
        <v/>
      </c>
      <c r="E20" s="486" t="str">
        <f>IF(OR($B20=0,$B20=""),"",Hoja1!$H20)</f>
        <v/>
      </c>
      <c r="F20" s="487" t="str">
        <f>IF(OR($B20=0,$B20=""),"",Hoja1!$K20)</f>
        <v/>
      </c>
      <c r="H20" s="488" t="str">
        <f>IF(OR($B20=0,$B20=""),"",IFERROR(VLOOKUP($B20,LISTA!$A$2:$J$9998,10,0),""))</f>
        <v/>
      </c>
      <c r="J20" s="484" t="str">
        <f t="shared" si="0"/>
        <v/>
      </c>
    </row>
    <row r="21" spans="2:10" x14ac:dyDescent="0.25">
      <c r="B21" s="485">
        <f>Hoja1!$B21</f>
        <v>0</v>
      </c>
      <c r="C21" s="486" t="str">
        <f>IF(OR($B21=0,$B21=""),"",Hoja1!$E21)</f>
        <v/>
      </c>
      <c r="D21" s="486" t="str">
        <f>IF(OR($B21=0,$B21=""),"",Hoja1!$F21)</f>
        <v/>
      </c>
      <c r="E21" s="486" t="str">
        <f>IF(OR($B21=0,$B21=""),"",Hoja1!$H21)</f>
        <v/>
      </c>
      <c r="F21" s="487" t="str">
        <f>IF(OR($B21=0,$B21=""),"",Hoja1!$K21)</f>
        <v/>
      </c>
      <c r="H21" s="488" t="str">
        <f>IF(OR($B21=0,$B21=""),"",IFERROR(VLOOKUP($B21,LISTA!$A$2:$J$9998,10,0),""))</f>
        <v/>
      </c>
      <c r="J21" s="484" t="str">
        <f t="shared" si="0"/>
        <v/>
      </c>
    </row>
    <row r="22" spans="2:10" x14ac:dyDescent="0.25">
      <c r="B22" s="485">
        <f>Hoja1!$B22</f>
        <v>0</v>
      </c>
      <c r="C22" s="486" t="str">
        <f>IF(OR($B22=0,$B22=""),"",Hoja1!$E22)</f>
        <v/>
      </c>
      <c r="D22" s="486" t="str">
        <f>IF(OR($B22=0,$B22=""),"",Hoja1!$F22)</f>
        <v/>
      </c>
      <c r="E22" s="486" t="str">
        <f>IF(OR($B22=0,$B22=""),"",Hoja1!$H22)</f>
        <v/>
      </c>
      <c r="F22" s="487" t="str">
        <f>IF(OR($B22=0,$B22=""),"",Hoja1!$K22)</f>
        <v/>
      </c>
      <c r="H22" s="488" t="str">
        <f>IF(OR($B22=0,$B22=""),"",IFERROR(VLOOKUP($B22,LISTA!$A$2:$J$9998,10,0),""))</f>
        <v/>
      </c>
      <c r="J22" s="484" t="str">
        <f t="shared" si="0"/>
        <v/>
      </c>
    </row>
    <row r="23" spans="2:10" x14ac:dyDescent="0.25">
      <c r="B23" s="485">
        <f>Hoja1!$B23</f>
        <v>0</v>
      </c>
      <c r="C23" s="486" t="str">
        <f>IF(OR($B23=0,$B23=""),"",Hoja1!$E23)</f>
        <v/>
      </c>
      <c r="D23" s="486" t="str">
        <f>IF(OR($B23=0,$B23=""),"",Hoja1!$F23)</f>
        <v/>
      </c>
      <c r="E23" s="486" t="str">
        <f>IF(OR($B23=0,$B23=""),"",Hoja1!$H23)</f>
        <v/>
      </c>
      <c r="F23" s="487" t="str">
        <f>IF(OR($B23=0,$B23=""),"",Hoja1!$K23)</f>
        <v/>
      </c>
      <c r="H23" s="488" t="str">
        <f>IF(OR($B23=0,$B23=""),"",IFERROR(VLOOKUP($B23,LISTA!$A$2:$J$9998,10,0),""))</f>
        <v/>
      </c>
      <c r="J23" s="484" t="str">
        <f t="shared" si="0"/>
        <v/>
      </c>
    </row>
    <row r="24" spans="2:10" x14ac:dyDescent="0.25">
      <c r="B24" s="485">
        <f>Hoja1!$B24</f>
        <v>0</v>
      </c>
      <c r="C24" s="486" t="str">
        <f>IF(OR($B24=0,$B24=""),"",Hoja1!$E24)</f>
        <v/>
      </c>
      <c r="D24" s="486" t="str">
        <f>IF(OR($B24=0,$B24=""),"",Hoja1!$F24)</f>
        <v/>
      </c>
      <c r="E24" s="486" t="str">
        <f>IF(OR($B24=0,$B24=""),"",Hoja1!$H24)</f>
        <v/>
      </c>
      <c r="F24" s="487" t="str">
        <f>IF(OR($B24=0,$B24=""),"",Hoja1!$K24)</f>
        <v/>
      </c>
      <c r="H24" s="488" t="str">
        <f>IF(OR($B24=0,$B24=""),"",IFERROR(VLOOKUP($B24,LISTA!$A$2:$J$9998,10,0),""))</f>
        <v/>
      </c>
      <c r="J24" s="484" t="str">
        <f t="shared" si="0"/>
        <v/>
      </c>
    </row>
    <row r="25" spans="2:10" x14ac:dyDescent="0.25">
      <c r="B25" s="485">
        <f>Hoja1!$B25</f>
        <v>0</v>
      </c>
      <c r="C25" s="486" t="str">
        <f>IF(OR($B25=0,$B25=""),"",Hoja1!$E25)</f>
        <v/>
      </c>
      <c r="D25" s="486" t="str">
        <f>IF(OR($B25=0,$B25=""),"",Hoja1!$F25)</f>
        <v/>
      </c>
      <c r="E25" s="486" t="str">
        <f>IF(OR($B25=0,$B25=""),"",Hoja1!$H25)</f>
        <v/>
      </c>
      <c r="F25" s="487" t="str">
        <f>IF(OR($B25=0,$B25=""),"",Hoja1!$K25)</f>
        <v/>
      </c>
      <c r="H25" s="488" t="str">
        <f>IF(OR($B25=0,$B25=""),"",IFERROR(VLOOKUP($B25,LISTA!$A$2:$J$9998,10,0),""))</f>
        <v/>
      </c>
      <c r="J25" s="484" t="str">
        <f t="shared" si="0"/>
        <v/>
      </c>
    </row>
    <row r="26" spans="2:10" x14ac:dyDescent="0.25">
      <c r="B26" s="485">
        <f>Hoja1!$B26</f>
        <v>0</v>
      </c>
      <c r="C26" s="486" t="str">
        <f>IF(OR($B26=0,$B26=""),"",Hoja1!$E26)</f>
        <v/>
      </c>
      <c r="D26" s="486" t="str">
        <f>IF(OR($B26=0,$B26=""),"",Hoja1!$F26)</f>
        <v/>
      </c>
      <c r="E26" s="486" t="str">
        <f>IF(OR($B26=0,$B26=""),"",Hoja1!$H26)</f>
        <v/>
      </c>
      <c r="F26" s="487" t="str">
        <f>IF(OR($B26=0,$B26=""),"",Hoja1!$K26)</f>
        <v/>
      </c>
      <c r="H26" s="488" t="str">
        <f>IF(OR($B26=0,$B26=""),"",IFERROR(VLOOKUP($B26,LISTA!$A$2:$J$9998,10,0),""))</f>
        <v/>
      </c>
      <c r="J26" s="484" t="str">
        <f t="shared" si="0"/>
        <v/>
      </c>
    </row>
    <row r="27" spans="2:10" x14ac:dyDescent="0.25">
      <c r="B27" s="485">
        <f>Hoja1!$B27</f>
        <v>0</v>
      </c>
      <c r="C27" s="486" t="str">
        <f>IF(OR($B27=0,$B27=""),"",Hoja1!$E27)</f>
        <v/>
      </c>
      <c r="D27" s="486" t="str">
        <f>IF(OR($B27=0,$B27=""),"",Hoja1!$F27)</f>
        <v/>
      </c>
      <c r="E27" s="486" t="str">
        <f>IF(OR($B27=0,$B27=""),"",Hoja1!$H27)</f>
        <v/>
      </c>
      <c r="F27" s="487" t="str">
        <f>IF(OR($B27=0,$B27=""),"",Hoja1!$K27)</f>
        <v/>
      </c>
      <c r="H27" s="488" t="str">
        <f>IF(OR($B27=0,$B27=""),"",IFERROR(VLOOKUP($B27,LISTA!$A$2:$J$9998,10,0),""))</f>
        <v/>
      </c>
      <c r="J27" s="484" t="str">
        <f t="shared" si="0"/>
        <v/>
      </c>
    </row>
    <row r="28" spans="2:10" x14ac:dyDescent="0.25">
      <c r="B28" s="485">
        <f>Hoja1!$B28</f>
        <v>0</v>
      </c>
      <c r="C28" s="486" t="str">
        <f>IF(OR($B28=0,$B28=""),"",Hoja1!$E28)</f>
        <v/>
      </c>
      <c r="D28" s="486" t="str">
        <f>IF(OR($B28=0,$B28=""),"",Hoja1!$F28)</f>
        <v/>
      </c>
      <c r="E28" s="486" t="str">
        <f>IF(OR($B28=0,$B28=""),"",Hoja1!$H28)</f>
        <v/>
      </c>
      <c r="F28" s="487" t="str">
        <f>IF(OR($B28=0,$B28=""),"",Hoja1!$K28)</f>
        <v/>
      </c>
      <c r="H28" s="488" t="str">
        <f>IF(OR($B28=0,$B28=""),"",IFERROR(VLOOKUP($B28,LISTA!$A$2:$J$9998,10,0),""))</f>
        <v/>
      </c>
      <c r="J28" s="484" t="str">
        <f t="shared" si="0"/>
        <v/>
      </c>
    </row>
    <row r="29" spans="2:10" x14ac:dyDescent="0.25">
      <c r="B29" s="485">
        <f>Hoja1!$B29</f>
        <v>0</v>
      </c>
      <c r="C29" s="486" t="str">
        <f>IF(OR($B29=0,$B29=""),"",Hoja1!$E29)</f>
        <v/>
      </c>
      <c r="D29" s="486" t="str">
        <f>IF(OR($B29=0,$B29=""),"",Hoja1!$F29)</f>
        <v/>
      </c>
      <c r="E29" s="486" t="str">
        <f>IF(OR($B29=0,$B29=""),"",Hoja1!$H29)</f>
        <v/>
      </c>
      <c r="F29" s="487" t="str">
        <f>IF(OR($B29=0,$B29=""),"",Hoja1!$K29)</f>
        <v/>
      </c>
      <c r="H29" s="488" t="str">
        <f>IF(OR($B29=0,$B29=""),"",IFERROR(VLOOKUP($B29,LISTA!$A$2:$J$9998,10,0),""))</f>
        <v/>
      </c>
      <c r="J29" s="484" t="str">
        <f t="shared" si="0"/>
        <v/>
      </c>
    </row>
    <row r="30" spans="2:10" x14ac:dyDescent="0.25">
      <c r="B30" s="485">
        <f>Hoja1!$B30</f>
        <v>0</v>
      </c>
      <c r="C30" s="486" t="str">
        <f>IF(OR($B30=0,$B30=""),"",Hoja1!$E30)</f>
        <v/>
      </c>
      <c r="D30" s="486" t="str">
        <f>IF(OR($B30=0,$B30=""),"",Hoja1!$F30)</f>
        <v/>
      </c>
      <c r="E30" s="486" t="str">
        <f>IF(OR($B30=0,$B30=""),"",Hoja1!$H30)</f>
        <v/>
      </c>
      <c r="F30" s="487" t="str">
        <f>IF(OR($B30=0,$B30=""),"",Hoja1!$K30)</f>
        <v/>
      </c>
      <c r="H30" s="488" t="str">
        <f>IF(OR($B30=0,$B30=""),"",IFERROR(VLOOKUP($B30,LISTA!$A$2:$J$9998,10,0),""))</f>
        <v/>
      </c>
      <c r="J30" s="484" t="str">
        <f t="shared" si="0"/>
        <v/>
      </c>
    </row>
    <row r="31" spans="2:10" x14ac:dyDescent="0.25">
      <c r="B31" s="485">
        <f>Hoja1!$B31</f>
        <v>0</v>
      </c>
      <c r="C31" s="486" t="str">
        <f>IF(OR($B31=0,$B31=""),"",Hoja1!$E31)</f>
        <v/>
      </c>
      <c r="D31" s="486" t="str">
        <f>IF(OR($B31=0,$B31=""),"",Hoja1!$F31)</f>
        <v/>
      </c>
      <c r="E31" s="486" t="str">
        <f>IF(OR($B31=0,$B31=""),"",Hoja1!$H31)</f>
        <v/>
      </c>
      <c r="F31" s="487" t="str">
        <f>IF(OR($B31=0,$B31=""),"",Hoja1!$K31)</f>
        <v/>
      </c>
      <c r="H31" s="488" t="str">
        <f>IF(OR($B31=0,$B31=""),"",IFERROR(VLOOKUP($B31,LISTA!$A$2:$J$9998,10,0),""))</f>
        <v/>
      </c>
      <c r="J31" s="484" t="str">
        <f t="shared" si="0"/>
        <v/>
      </c>
    </row>
    <row r="32" spans="2:10" x14ac:dyDescent="0.25">
      <c r="B32" s="485">
        <f>Hoja1!$B32</f>
        <v>0</v>
      </c>
      <c r="C32" s="486" t="str">
        <f>IF(OR($B32=0,$B32=""),"",Hoja1!$E32)</f>
        <v/>
      </c>
      <c r="D32" s="486" t="str">
        <f>IF(OR($B32=0,$B32=""),"",Hoja1!$F32)</f>
        <v/>
      </c>
      <c r="E32" s="486" t="str">
        <f>IF(OR($B32=0,$B32=""),"",Hoja1!$H32)</f>
        <v/>
      </c>
      <c r="F32" s="487" t="str">
        <f>IF(OR($B32=0,$B32=""),"",Hoja1!$K32)</f>
        <v/>
      </c>
      <c r="H32" s="488" t="str">
        <f>IF(OR($B32=0,$B32=""),"",IFERROR(VLOOKUP($B32,LISTA!$A$2:$J$9998,10,0),""))</f>
        <v/>
      </c>
      <c r="J32" s="484" t="str">
        <f t="shared" si="0"/>
        <v/>
      </c>
    </row>
    <row r="33" spans="2:10" x14ac:dyDescent="0.25">
      <c r="B33" s="485">
        <f>Hoja1!$B33</f>
        <v>0</v>
      </c>
      <c r="C33" s="486" t="str">
        <f>IF(OR($B33=0,$B33=""),"",Hoja1!$E33)</f>
        <v/>
      </c>
      <c r="D33" s="486" t="str">
        <f>IF(OR($B33=0,$B33=""),"",Hoja1!$F33)</f>
        <v/>
      </c>
      <c r="E33" s="486" t="str">
        <f>IF(OR($B33=0,$B33=""),"",Hoja1!$H33)</f>
        <v/>
      </c>
      <c r="F33" s="487" t="str">
        <f>IF(OR($B33=0,$B33=""),"",Hoja1!$K33)</f>
        <v/>
      </c>
      <c r="H33" s="488" t="str">
        <f>IF(OR($B33=0,$B33=""),"",IFERROR(VLOOKUP($B33,LISTA!$A$2:$J$9998,10,0),""))</f>
        <v/>
      </c>
      <c r="J33" s="484" t="str">
        <f t="shared" si="0"/>
        <v/>
      </c>
    </row>
    <row r="34" spans="2:10" x14ac:dyDescent="0.25">
      <c r="B34" s="485">
        <f>Hoja1!$B34</f>
        <v>0</v>
      </c>
      <c r="C34" s="486" t="str">
        <f>IF(OR($B34=0,$B34=""),"",Hoja1!$E34)</f>
        <v/>
      </c>
      <c r="D34" s="486" t="str">
        <f>IF(OR($B34=0,$B34=""),"",Hoja1!$F34)</f>
        <v/>
      </c>
      <c r="E34" s="486" t="str">
        <f>IF(OR($B34=0,$B34=""),"",Hoja1!$H34)</f>
        <v/>
      </c>
      <c r="F34" s="487" t="str">
        <f>IF(OR($B34=0,$B34=""),"",Hoja1!$K34)</f>
        <v/>
      </c>
      <c r="H34" s="488" t="str">
        <f>IF(OR($B34=0,$B34=""),"",IFERROR(VLOOKUP($B34,LISTA!$A$2:$J$9998,10,0),""))</f>
        <v/>
      </c>
      <c r="J34" s="484" t="str">
        <f t="shared" si="0"/>
        <v/>
      </c>
    </row>
    <row r="35" spans="2:10" x14ac:dyDescent="0.25">
      <c r="B35" s="485">
        <f>Hoja1!$B35</f>
        <v>0</v>
      </c>
      <c r="C35" s="486" t="str">
        <f>IF(OR($B35=0,$B35=""),"",Hoja1!$E35)</f>
        <v/>
      </c>
      <c r="D35" s="486" t="str">
        <f>IF(OR($B35=0,$B35=""),"",Hoja1!$F35)</f>
        <v/>
      </c>
      <c r="E35" s="486" t="str">
        <f>IF(OR($B35=0,$B35=""),"",Hoja1!$H35)</f>
        <v/>
      </c>
      <c r="F35" s="487" t="str">
        <f>IF(OR($B35=0,$B35=""),"",Hoja1!$K35)</f>
        <v/>
      </c>
      <c r="H35" s="488" t="str">
        <f>IF(OR($B35=0,$B35=""),"",IFERROR(VLOOKUP($B35,LISTA!$A$2:$J$9998,10,0),""))</f>
        <v/>
      </c>
      <c r="J35" s="484" t="str">
        <f t="shared" si="0"/>
        <v/>
      </c>
    </row>
    <row r="36" spans="2:10" x14ac:dyDescent="0.25">
      <c r="B36" s="485">
        <f>Hoja1!$B36</f>
        <v>0</v>
      </c>
      <c r="C36" s="486" t="str">
        <f>IF(OR($B36=0,$B36=""),"",Hoja1!$E36)</f>
        <v/>
      </c>
      <c r="D36" s="486" t="str">
        <f>IF(OR($B36=0,$B36=""),"",Hoja1!$F36)</f>
        <v/>
      </c>
      <c r="E36" s="486" t="str">
        <f>IF(OR($B36=0,$B36=""),"",Hoja1!$H36)</f>
        <v/>
      </c>
      <c r="F36" s="487" t="str">
        <f>IF(OR($B36=0,$B36=""),"",Hoja1!$K36)</f>
        <v/>
      </c>
      <c r="H36" s="488" t="str">
        <f>IF(OR($B36=0,$B36=""),"",IFERROR(VLOOKUP($B36,LISTA!$A$2:$J$9998,10,0),""))</f>
        <v/>
      </c>
      <c r="J36" s="484" t="str">
        <f t="shared" si="0"/>
        <v/>
      </c>
    </row>
    <row r="37" spans="2:10" x14ac:dyDescent="0.25">
      <c r="B37" s="485">
        <f>Hoja1!$B37</f>
        <v>0</v>
      </c>
      <c r="C37" s="486" t="str">
        <f>IF(OR($B37=0,$B37=""),"",Hoja1!$E37)</f>
        <v/>
      </c>
      <c r="D37" s="486" t="str">
        <f>IF(OR($B37=0,$B37=""),"",Hoja1!$F37)</f>
        <v/>
      </c>
      <c r="E37" s="486" t="str">
        <f>IF(OR($B37=0,$B37=""),"",Hoja1!$H37)</f>
        <v/>
      </c>
      <c r="F37" s="487" t="str">
        <f>IF(OR($B37=0,$B37=""),"",Hoja1!$K37)</f>
        <v/>
      </c>
      <c r="H37" s="488" t="str">
        <f>IF(OR($B37=0,$B37=""),"",IFERROR(VLOOKUP($B37,LISTA!$A$2:$J$9998,10,0),""))</f>
        <v/>
      </c>
      <c r="J37" s="484" t="str">
        <f t="shared" si="0"/>
        <v/>
      </c>
    </row>
    <row r="38" spans="2:10" x14ac:dyDescent="0.25">
      <c r="B38" s="485">
        <f>Hoja1!$B38</f>
        <v>0</v>
      </c>
      <c r="C38" s="486" t="str">
        <f>IF(OR($B38=0,$B38=""),"",Hoja1!$E38)</f>
        <v/>
      </c>
      <c r="D38" s="486" t="str">
        <f>IF(OR($B38=0,$B38=""),"",Hoja1!$F38)</f>
        <v/>
      </c>
      <c r="E38" s="486" t="str">
        <f>IF(OR($B38=0,$B38=""),"",Hoja1!$H38)</f>
        <v/>
      </c>
      <c r="F38" s="487" t="str">
        <f>IF(OR($B38=0,$B38=""),"",Hoja1!$K38)</f>
        <v/>
      </c>
      <c r="H38" s="488" t="str">
        <f>IF(OR($B38=0,$B38=""),"",IFERROR(VLOOKUP($B38,LISTA!$A$2:$J$9998,10,0),""))</f>
        <v/>
      </c>
      <c r="J38" s="484" t="str">
        <f t="shared" si="0"/>
        <v/>
      </c>
    </row>
    <row r="39" spans="2:10" x14ac:dyDescent="0.25">
      <c r="B39" s="485">
        <f>Hoja1!$B39</f>
        <v>0</v>
      </c>
      <c r="C39" s="486" t="str">
        <f>IF(OR($B39=0,$B39=""),"",Hoja1!$E39)</f>
        <v/>
      </c>
      <c r="D39" s="486" t="str">
        <f>IF(OR($B39=0,$B39=""),"",Hoja1!$F39)</f>
        <v/>
      </c>
      <c r="E39" s="486" t="str">
        <f>IF(OR($B39=0,$B39=""),"",Hoja1!$H39)</f>
        <v/>
      </c>
      <c r="F39" s="487" t="str">
        <f>IF(OR($B39=0,$B39=""),"",Hoja1!$K39)</f>
        <v/>
      </c>
      <c r="H39" s="488" t="str">
        <f>IF(OR($B39=0,$B39=""),"",IFERROR(VLOOKUP($B39,LISTA!$A$2:$J$9998,10,0),""))</f>
        <v/>
      </c>
      <c r="J39" s="484" t="str">
        <f t="shared" si="0"/>
        <v/>
      </c>
    </row>
    <row r="40" spans="2:10" x14ac:dyDescent="0.25">
      <c r="B40" s="485">
        <f>Hoja1!$B40</f>
        <v>0</v>
      </c>
      <c r="C40" s="486" t="str">
        <f>IF(OR($B40=0,$B40=""),"",Hoja1!$E40)</f>
        <v/>
      </c>
      <c r="D40" s="486" t="str">
        <f>IF(OR($B40=0,$B40=""),"",Hoja1!$F40)</f>
        <v/>
      </c>
      <c r="E40" s="486" t="str">
        <f>IF(OR($B40=0,$B40=""),"",Hoja1!$H40)</f>
        <v/>
      </c>
      <c r="F40" s="487" t="str">
        <f>IF(OR($B40=0,$B40=""),"",Hoja1!$K40)</f>
        <v/>
      </c>
      <c r="H40" s="488" t="str">
        <f>IF(OR($B40=0,$B40=""),"",IFERROR(VLOOKUP($B40,LISTA!$A$2:$J$9998,10,0),""))</f>
        <v/>
      </c>
      <c r="J40" s="484" t="str">
        <f t="shared" si="0"/>
        <v/>
      </c>
    </row>
    <row r="41" spans="2:10" x14ac:dyDescent="0.25">
      <c r="B41" s="485">
        <f>Hoja1!$B41</f>
        <v>0</v>
      </c>
      <c r="C41" s="486" t="str">
        <f>IF(OR($B41=0,$B41=""),"",Hoja1!$E41)</f>
        <v/>
      </c>
      <c r="D41" s="486" t="str">
        <f>IF(OR($B41=0,$B41=""),"",Hoja1!$F41)</f>
        <v/>
      </c>
      <c r="E41" s="486" t="str">
        <f>IF(OR($B41=0,$B41=""),"",Hoja1!$H41)</f>
        <v/>
      </c>
      <c r="F41" s="487" t="str">
        <f>IF(OR($B41=0,$B41=""),"",Hoja1!$K41)</f>
        <v/>
      </c>
      <c r="H41" s="488" t="str">
        <f>IF(OR($B41=0,$B41=""),"",IFERROR(VLOOKUP($B41,LISTA!$A$2:$J$9998,10,0),""))</f>
        <v/>
      </c>
      <c r="J41" s="484" t="str">
        <f t="shared" si="0"/>
        <v/>
      </c>
    </row>
    <row r="42" spans="2:10" x14ac:dyDescent="0.25">
      <c r="B42" s="485">
        <f>Hoja1!$B42</f>
        <v>0</v>
      </c>
      <c r="C42" s="486" t="str">
        <f>IF(OR($B42=0,$B42=""),"",Hoja1!$E42)</f>
        <v/>
      </c>
      <c r="D42" s="486" t="str">
        <f>IF(OR($B42=0,$B42=""),"",Hoja1!$F42)</f>
        <v/>
      </c>
      <c r="E42" s="486" t="str">
        <f>IF(OR($B42=0,$B42=""),"",Hoja1!$H42)</f>
        <v/>
      </c>
      <c r="F42" s="487" t="str">
        <f>IF(OR($B42=0,$B42=""),"",Hoja1!$K42)</f>
        <v/>
      </c>
      <c r="H42" s="488" t="str">
        <f>IF(OR($B42=0,$B42=""),"",IFERROR(VLOOKUP($B42,LISTA!$A$2:$J$9998,10,0),""))</f>
        <v/>
      </c>
      <c r="J42" s="484" t="str">
        <f t="shared" si="0"/>
        <v/>
      </c>
    </row>
    <row r="43" spans="2:10" x14ac:dyDescent="0.25">
      <c r="B43" s="485">
        <f>Hoja1!$B43</f>
        <v>0</v>
      </c>
      <c r="C43" s="486" t="str">
        <f>IF(OR($B43=0,$B43=""),"",Hoja1!$E43)</f>
        <v/>
      </c>
      <c r="D43" s="486" t="str">
        <f>IF(OR($B43=0,$B43=""),"",Hoja1!$F43)</f>
        <v/>
      </c>
      <c r="E43" s="486" t="str">
        <f>IF(OR($B43=0,$B43=""),"",Hoja1!$H43)</f>
        <v/>
      </c>
      <c r="F43" s="487" t="str">
        <f>IF(OR($B43=0,$B43=""),"",Hoja1!$K43)</f>
        <v/>
      </c>
      <c r="H43" s="488" t="str">
        <f>IF(OR($B43=0,$B43=""),"",IFERROR(VLOOKUP($B43,LISTA!$A$2:$J$9998,10,0),""))</f>
        <v/>
      </c>
      <c r="J43" s="484" t="str">
        <f t="shared" si="0"/>
        <v/>
      </c>
    </row>
    <row r="44" spans="2:10" x14ac:dyDescent="0.25">
      <c r="B44" s="485">
        <f>Hoja1!$B44</f>
        <v>0</v>
      </c>
      <c r="C44" s="486" t="str">
        <f>IF(OR($B44=0,$B44=""),"",Hoja1!$E44)</f>
        <v/>
      </c>
      <c r="D44" s="486" t="str">
        <f>IF(OR($B44=0,$B44=""),"",Hoja1!$F44)</f>
        <v/>
      </c>
      <c r="E44" s="486" t="str">
        <f>IF(OR($B44=0,$B44=""),"",Hoja1!$H44)</f>
        <v/>
      </c>
      <c r="F44" s="487" t="str">
        <f>IF(OR($B44=0,$B44=""),"",Hoja1!$K44)</f>
        <v/>
      </c>
      <c r="H44" s="488" t="str">
        <f>IF(OR($B44=0,$B44=""),"",IFERROR(VLOOKUP($B44,LISTA!$A$2:$J$9998,10,0),""))</f>
        <v/>
      </c>
      <c r="J44" s="484" t="str">
        <f t="shared" si="0"/>
        <v/>
      </c>
    </row>
    <row r="45" spans="2:10" x14ac:dyDescent="0.25">
      <c r="B45" s="485">
        <f>Hoja1!$B45</f>
        <v>0</v>
      </c>
      <c r="C45" s="486" t="str">
        <f>IF(OR($B45=0,$B45=""),"",Hoja1!$E45)</f>
        <v/>
      </c>
      <c r="D45" s="486" t="str">
        <f>IF(OR($B45=0,$B45=""),"",Hoja1!$F45)</f>
        <v/>
      </c>
      <c r="E45" s="486" t="str">
        <f>IF(OR($B45=0,$B45=""),"",Hoja1!$H45)</f>
        <v/>
      </c>
      <c r="F45" s="487" t="str">
        <f>IF(OR($B45=0,$B45=""),"",Hoja1!$K45)</f>
        <v/>
      </c>
      <c r="H45" s="488" t="str">
        <f>IF(OR($B45=0,$B45=""),"",IFERROR(VLOOKUP($B45,LISTA!$A$2:$J$9998,10,0),""))</f>
        <v/>
      </c>
      <c r="J45" s="484" t="str">
        <f t="shared" si="0"/>
        <v/>
      </c>
    </row>
    <row r="46" spans="2:10" x14ac:dyDescent="0.25">
      <c r="B46" s="485">
        <f>Hoja1!$B46</f>
        <v>0</v>
      </c>
      <c r="C46" s="486" t="str">
        <f>IF(OR($B46=0,$B46=""),"",Hoja1!$E46)</f>
        <v/>
      </c>
      <c r="D46" s="486" t="str">
        <f>IF(OR($B46=0,$B46=""),"",Hoja1!$F46)</f>
        <v/>
      </c>
      <c r="E46" s="486" t="str">
        <f>IF(OR($B46=0,$B46=""),"",Hoja1!$H46)</f>
        <v/>
      </c>
      <c r="F46" s="487" t="str">
        <f>IF(OR($B46=0,$B46=""),"",Hoja1!$K46)</f>
        <v/>
      </c>
      <c r="H46" s="488" t="str">
        <f>IF(OR($B46=0,$B46=""),"",IFERROR(VLOOKUP($B46,LISTA!$A$2:$J$9998,10,0),""))</f>
        <v/>
      </c>
      <c r="J46" s="484" t="str">
        <f t="shared" si="0"/>
        <v/>
      </c>
    </row>
    <row r="47" spans="2:10" x14ac:dyDescent="0.25">
      <c r="B47" s="485">
        <f>Hoja1!$B47</f>
        <v>0</v>
      </c>
      <c r="C47" s="486" t="str">
        <f>IF(OR($B47=0,$B47=""),"",Hoja1!$E47)</f>
        <v/>
      </c>
      <c r="D47" s="486" t="str">
        <f>IF(OR($B47=0,$B47=""),"",Hoja1!$F47)</f>
        <v/>
      </c>
      <c r="E47" s="486" t="str">
        <f>IF(OR($B47=0,$B47=""),"",Hoja1!$H47)</f>
        <v/>
      </c>
      <c r="F47" s="487" t="str">
        <f>IF(OR($B47=0,$B47=""),"",Hoja1!$K47)</f>
        <v/>
      </c>
      <c r="H47" s="488" t="str">
        <f>IF(OR($B47=0,$B47=""),"",IFERROR(VLOOKUP($B47,LISTA!$A$2:$J$9998,10,0),""))</f>
        <v/>
      </c>
      <c r="J47" s="484" t="str">
        <f t="shared" si="0"/>
        <v/>
      </c>
    </row>
    <row r="48" spans="2:10" x14ac:dyDescent="0.25">
      <c r="B48" s="485">
        <f>Hoja1!$B48</f>
        <v>0</v>
      </c>
      <c r="C48" s="486" t="str">
        <f>IF(OR($B48=0,$B48=""),"",Hoja1!$E48)</f>
        <v/>
      </c>
      <c r="D48" s="486" t="str">
        <f>IF(OR($B48=0,$B48=""),"",Hoja1!$F48)</f>
        <v/>
      </c>
      <c r="E48" s="486" t="str">
        <f>IF(OR($B48=0,$B48=""),"",Hoja1!$H48)</f>
        <v/>
      </c>
      <c r="F48" s="487" t="str">
        <f>IF(OR($B48=0,$B48=""),"",Hoja1!$K48)</f>
        <v/>
      </c>
      <c r="H48" s="488" t="str">
        <f>IF(OR($B48=0,$B48=""),"",IFERROR(VLOOKUP($B48,LISTA!$A$2:$J$9998,10,0),""))</f>
        <v/>
      </c>
      <c r="J48" s="484" t="str">
        <f t="shared" si="0"/>
        <v/>
      </c>
    </row>
    <row r="49" spans="2:10" x14ac:dyDescent="0.25">
      <c r="B49" s="485">
        <f>Hoja1!$B49</f>
        <v>0</v>
      </c>
      <c r="C49" s="486" t="str">
        <f>IF(OR($B49=0,$B49=""),"",Hoja1!$E49)</f>
        <v/>
      </c>
      <c r="D49" s="486" t="str">
        <f>IF(OR($B49=0,$B49=""),"",Hoja1!$F49)</f>
        <v/>
      </c>
      <c r="E49" s="486" t="str">
        <f>IF(OR($B49=0,$B49=""),"",Hoja1!$H49)</f>
        <v/>
      </c>
      <c r="F49" s="487" t="str">
        <f>IF(OR($B49=0,$B49=""),"",Hoja1!$K49)</f>
        <v/>
      </c>
      <c r="H49" s="488" t="str">
        <f>IF(OR($B49=0,$B49=""),"",IFERROR(VLOOKUP($B49,LISTA!$A$2:$J$9998,10,0),""))</f>
        <v/>
      </c>
      <c r="J49" s="484" t="str">
        <f t="shared" si="0"/>
        <v/>
      </c>
    </row>
    <row r="50" spans="2:10" x14ac:dyDescent="0.25">
      <c r="B50" s="485">
        <f>Hoja1!$B50</f>
        <v>0</v>
      </c>
      <c r="C50" s="486" t="str">
        <f>IF(OR($B50=0,$B50=""),"",Hoja1!$E50)</f>
        <v/>
      </c>
      <c r="D50" s="486" t="str">
        <f>IF(OR($B50=0,$B50=""),"",Hoja1!$F50)</f>
        <v/>
      </c>
      <c r="E50" s="486" t="str">
        <f>IF(OR($B50=0,$B50=""),"",Hoja1!$H50)</f>
        <v/>
      </c>
      <c r="F50" s="487" t="str">
        <f>IF(OR($B50=0,$B50=""),"",Hoja1!$K50)</f>
        <v/>
      </c>
      <c r="H50" s="488" t="str">
        <f>IF(OR($B50=0,$B50=""),"",IFERROR(VLOOKUP($B50,LISTA!$A$2:$J$9998,10,0),""))</f>
        <v/>
      </c>
      <c r="J50" s="484" t="str">
        <f t="shared" si="0"/>
        <v/>
      </c>
    </row>
    <row r="51" spans="2:10" x14ac:dyDescent="0.25">
      <c r="B51" s="485">
        <f>Hoja1!$B51</f>
        <v>0</v>
      </c>
      <c r="C51" s="486" t="str">
        <f>IF(OR($B51=0,$B51=""),"",Hoja1!$E51)</f>
        <v/>
      </c>
      <c r="D51" s="486" t="str">
        <f>IF(OR($B51=0,$B51=""),"",Hoja1!$F51)</f>
        <v/>
      </c>
      <c r="E51" s="486" t="str">
        <f>IF(OR($B51=0,$B51=""),"",Hoja1!$H51)</f>
        <v/>
      </c>
      <c r="F51" s="487" t="str">
        <f>IF(OR($B51=0,$B51=""),"",Hoja1!$K51)</f>
        <v/>
      </c>
      <c r="H51" s="488" t="str">
        <f>IF(OR($B51=0,$B51=""),"",IFERROR(VLOOKUP($B51,LISTA!$A$2:$J$9998,10,0),""))</f>
        <v/>
      </c>
      <c r="J51" s="484" t="str">
        <f t="shared" si="0"/>
        <v/>
      </c>
    </row>
    <row r="52" spans="2:10" x14ac:dyDescent="0.25">
      <c r="B52" s="485">
        <f>Hoja1!$B52</f>
        <v>0</v>
      </c>
      <c r="C52" s="486" t="str">
        <f>IF(OR($B52=0,$B52=""),"",Hoja1!$E52)</f>
        <v/>
      </c>
      <c r="D52" s="486" t="str">
        <f>IF(OR($B52=0,$B52=""),"",Hoja1!$F52)</f>
        <v/>
      </c>
      <c r="E52" s="486" t="str">
        <f>IF(OR($B52=0,$B52=""),"",Hoja1!$H52)</f>
        <v/>
      </c>
      <c r="F52" s="487" t="str">
        <f>IF(OR($B52=0,$B52=""),"",Hoja1!$K52)</f>
        <v/>
      </c>
      <c r="H52" s="488" t="str">
        <f>IF(OR($B52=0,$B52=""),"",IFERROR(VLOOKUP($B52,LISTA!$A$2:$J$9998,10,0),""))</f>
        <v/>
      </c>
      <c r="J52" s="484" t="str">
        <f t="shared" si="0"/>
        <v/>
      </c>
    </row>
    <row r="53" spans="2:10" x14ac:dyDescent="0.25">
      <c r="B53" s="485">
        <f>Hoja1!$B53</f>
        <v>0</v>
      </c>
      <c r="C53" s="486" t="str">
        <f>IF(OR($B53=0,$B53=""),"",Hoja1!$E53)</f>
        <v/>
      </c>
      <c r="D53" s="486" t="str">
        <f>IF(OR($B53=0,$B53=""),"",Hoja1!$F53)</f>
        <v/>
      </c>
      <c r="E53" s="486" t="str">
        <f>IF(OR($B53=0,$B53=""),"",Hoja1!$H53)</f>
        <v/>
      </c>
      <c r="F53" s="487" t="str">
        <f>IF(OR($B53=0,$B53=""),"",Hoja1!$K53)</f>
        <v/>
      </c>
      <c r="H53" s="488" t="str">
        <f>IF(OR($B53=0,$B53=""),"",IFERROR(VLOOKUP($B53,LISTA!$A$2:$J$9998,10,0),""))</f>
        <v/>
      </c>
      <c r="J53" s="484" t="str">
        <f t="shared" si="0"/>
        <v/>
      </c>
    </row>
    <row r="54" spans="2:10" x14ac:dyDescent="0.25">
      <c r="B54" s="485">
        <f>Hoja1!$B54</f>
        <v>0</v>
      </c>
      <c r="C54" s="486" t="str">
        <f>IF(OR($B54=0,$B54=""),"",Hoja1!$E54)</f>
        <v/>
      </c>
      <c r="D54" s="486" t="str">
        <f>IF(OR($B54=0,$B54=""),"",Hoja1!$F54)</f>
        <v/>
      </c>
      <c r="E54" s="486" t="str">
        <f>IF(OR($B54=0,$B54=""),"",Hoja1!$H54)</f>
        <v/>
      </c>
      <c r="F54" s="487" t="str">
        <f>IF(OR($B54=0,$B54=""),"",Hoja1!$K54)</f>
        <v/>
      </c>
      <c r="H54" s="488" t="str">
        <f>IF(OR($B54=0,$B54=""),"",IFERROR(VLOOKUP($B54,LISTA!$A$2:$J$9998,10,0),""))</f>
        <v/>
      </c>
      <c r="J54" s="484" t="str">
        <f t="shared" si="0"/>
        <v/>
      </c>
    </row>
    <row r="55" spans="2:10" x14ac:dyDescent="0.25">
      <c r="B55" s="485">
        <f>Hoja1!$B55</f>
        <v>0</v>
      </c>
      <c r="C55" s="486" t="str">
        <f>IF(OR($B55=0,$B55=""),"",Hoja1!$E55)</f>
        <v/>
      </c>
      <c r="D55" s="486" t="str">
        <f>IF(OR($B55=0,$B55=""),"",Hoja1!$F55)</f>
        <v/>
      </c>
      <c r="E55" s="486" t="str">
        <f>IF(OR($B55=0,$B55=""),"",Hoja1!$H55)</f>
        <v/>
      </c>
      <c r="F55" s="487" t="str">
        <f>IF(OR($B55=0,$B55=""),"",Hoja1!$K55)</f>
        <v/>
      </c>
      <c r="H55" s="488" t="str">
        <f>IF(OR($B55=0,$B55=""),"",IFERROR(VLOOKUP($B55,LISTA!$A$2:$J$9998,10,0),""))</f>
        <v/>
      </c>
      <c r="J55" s="484" t="str">
        <f t="shared" si="0"/>
        <v/>
      </c>
    </row>
    <row r="56" spans="2:10" x14ac:dyDescent="0.25">
      <c r="B56" s="485">
        <f>Hoja1!$B56</f>
        <v>0</v>
      </c>
      <c r="C56" s="486" t="str">
        <f>IF(OR($B56=0,$B56=""),"",Hoja1!$E56)</f>
        <v/>
      </c>
      <c r="D56" s="486" t="str">
        <f>IF(OR($B56=0,$B56=""),"",Hoja1!$F56)</f>
        <v/>
      </c>
      <c r="E56" s="486" t="str">
        <f>IF(OR($B56=0,$B56=""),"",Hoja1!$H56)</f>
        <v/>
      </c>
      <c r="F56" s="487" t="str">
        <f>IF(OR($B56=0,$B56=""),"",Hoja1!$K56)</f>
        <v/>
      </c>
      <c r="H56" s="488" t="str">
        <f>IF(OR($B56=0,$B56=""),"",IFERROR(VLOOKUP($B56,LISTA!$A$2:$J$9998,10,0),""))</f>
        <v/>
      </c>
      <c r="J56" s="484" t="str">
        <f t="shared" si="0"/>
        <v/>
      </c>
    </row>
    <row r="57" spans="2:10" x14ac:dyDescent="0.25">
      <c r="B57" s="485">
        <f>Hoja1!$B57</f>
        <v>0</v>
      </c>
      <c r="C57" s="486" t="str">
        <f>IF(OR($B57=0,$B57=""),"",Hoja1!$E57)</f>
        <v/>
      </c>
      <c r="D57" s="486" t="str">
        <f>IF(OR($B57=0,$B57=""),"",Hoja1!$F57)</f>
        <v/>
      </c>
      <c r="E57" s="486" t="str">
        <f>IF(OR($B57=0,$B57=""),"",Hoja1!$H57)</f>
        <v/>
      </c>
      <c r="F57" s="487" t="str">
        <f>IF(OR($B57=0,$B57=""),"",Hoja1!$K57)</f>
        <v/>
      </c>
      <c r="H57" s="488" t="str">
        <f>IF(OR($B57=0,$B57=""),"",IFERROR(VLOOKUP($B57,LISTA!$A$2:$J$9998,10,0),""))</f>
        <v/>
      </c>
      <c r="J57" s="484" t="str">
        <f t="shared" si="0"/>
        <v/>
      </c>
    </row>
    <row r="58" spans="2:10" x14ac:dyDescent="0.25">
      <c r="B58" s="485">
        <f>Hoja1!$B58</f>
        <v>0</v>
      </c>
      <c r="C58" s="486" t="str">
        <f>IF(OR($B58=0,$B58=""),"",Hoja1!$E58)</f>
        <v/>
      </c>
      <c r="D58" s="486" t="str">
        <f>IF(OR($B58=0,$B58=""),"",Hoja1!$F58)</f>
        <v/>
      </c>
      <c r="E58" s="486" t="str">
        <f>IF(OR($B58=0,$B58=""),"",Hoja1!$H58)</f>
        <v/>
      </c>
      <c r="F58" s="487" t="str">
        <f>IF(OR($B58=0,$B58=""),"",Hoja1!$K58)</f>
        <v/>
      </c>
      <c r="H58" s="488" t="str">
        <f>IF(OR($B58=0,$B58=""),"",IFERROR(VLOOKUP($B58,LISTA!$A$2:$J$9998,10,0),""))</f>
        <v/>
      </c>
      <c r="J58" s="484" t="str">
        <f t="shared" si="0"/>
        <v/>
      </c>
    </row>
    <row r="59" spans="2:10" x14ac:dyDescent="0.25">
      <c r="B59" s="485">
        <f>Hoja1!$B59</f>
        <v>0</v>
      </c>
      <c r="C59" s="486" t="str">
        <f>IF(OR($B59=0,$B59=""),"",Hoja1!$E59)</f>
        <v/>
      </c>
      <c r="D59" s="486" t="str">
        <f>IF(OR($B59=0,$B59=""),"",Hoja1!$F59)</f>
        <v/>
      </c>
      <c r="E59" s="486" t="str">
        <f>IF(OR($B59=0,$B59=""),"",Hoja1!$H59)</f>
        <v/>
      </c>
      <c r="F59" s="487" t="str">
        <f>IF(OR($B59=0,$B59=""),"",Hoja1!$K59)</f>
        <v/>
      </c>
      <c r="H59" s="488" t="str">
        <f>IF(OR($B59=0,$B59=""),"",IFERROR(VLOOKUP($B59,LISTA!$A$2:$J$9998,10,0),""))</f>
        <v/>
      </c>
      <c r="J59" s="484" t="str">
        <f t="shared" si="0"/>
        <v/>
      </c>
    </row>
    <row r="60" spans="2:10" x14ac:dyDescent="0.25">
      <c r="B60" s="485">
        <f>Hoja1!$B60</f>
        <v>0</v>
      </c>
      <c r="C60" s="486" t="str">
        <f>IF(OR($B60=0,$B60=""),"",Hoja1!$E60)</f>
        <v/>
      </c>
      <c r="D60" s="486" t="str">
        <f>IF(OR($B60=0,$B60=""),"",Hoja1!$F60)</f>
        <v/>
      </c>
      <c r="E60" s="486" t="str">
        <f>IF(OR($B60=0,$B60=""),"",Hoja1!$H60)</f>
        <v/>
      </c>
      <c r="F60" s="487" t="str">
        <f>IF(OR($B60=0,$B60=""),"",Hoja1!$K60)</f>
        <v/>
      </c>
      <c r="H60" s="488" t="str">
        <f>IF(OR($B60=0,$B60=""),"",IFERROR(VLOOKUP($B60,LISTA!$A$2:$J$9998,10,0),""))</f>
        <v/>
      </c>
      <c r="J60" s="484" t="str">
        <f t="shared" si="0"/>
        <v/>
      </c>
    </row>
    <row r="61" spans="2:10" x14ac:dyDescent="0.25">
      <c r="B61" s="485">
        <f>Hoja1!$B61</f>
        <v>0</v>
      </c>
      <c r="C61" s="486" t="str">
        <f>IF(OR($B61=0,$B61=""),"",Hoja1!$E61)</f>
        <v/>
      </c>
      <c r="D61" s="486" t="str">
        <f>IF(OR($B61=0,$B61=""),"",Hoja1!$F61)</f>
        <v/>
      </c>
      <c r="E61" s="486" t="str">
        <f>IF(OR($B61=0,$B61=""),"",Hoja1!$H61)</f>
        <v/>
      </c>
      <c r="F61" s="487" t="str">
        <f>IF(OR($B61=0,$B61=""),"",Hoja1!$K61)</f>
        <v/>
      </c>
      <c r="H61" s="488" t="str">
        <f>IF(OR($B61=0,$B61=""),"",IFERROR(VLOOKUP($B61,LISTA!$A$2:$J$9998,10,0),""))</f>
        <v/>
      </c>
      <c r="J61" s="484" t="str">
        <f t="shared" si="0"/>
        <v/>
      </c>
    </row>
    <row r="62" spans="2:10" x14ac:dyDescent="0.25">
      <c r="B62" s="485">
        <f>Hoja1!$B62</f>
        <v>0</v>
      </c>
      <c r="C62" s="486" t="str">
        <f>IF(OR($B62=0,$B62=""),"",Hoja1!$E62)</f>
        <v/>
      </c>
      <c r="D62" s="486" t="str">
        <f>IF(OR($B62=0,$B62=""),"",Hoja1!$F62)</f>
        <v/>
      </c>
      <c r="E62" s="486" t="str">
        <f>IF(OR($B62=0,$B62=""),"",Hoja1!$H62)</f>
        <v/>
      </c>
      <c r="F62" s="487" t="str">
        <f>IF(OR($B62=0,$B62=""),"",Hoja1!$K62)</f>
        <v/>
      </c>
      <c r="H62" s="488" t="str">
        <f>IF(OR($B62=0,$B62=""),"",IFERROR(VLOOKUP($B62,LISTA!$A$2:$J$9998,10,0),""))</f>
        <v/>
      </c>
      <c r="J62" s="484" t="str">
        <f t="shared" si="0"/>
        <v/>
      </c>
    </row>
    <row r="63" spans="2:10" x14ac:dyDescent="0.25">
      <c r="B63" s="485">
        <f>Hoja1!$B63</f>
        <v>0</v>
      </c>
      <c r="C63" s="486" t="str">
        <f>IF(OR($B63=0,$B63=""),"",Hoja1!$E63)</f>
        <v/>
      </c>
      <c r="D63" s="486" t="str">
        <f>IF(OR($B63=0,$B63=""),"",Hoja1!$F63)</f>
        <v/>
      </c>
      <c r="E63" s="486" t="str">
        <f>IF(OR($B63=0,$B63=""),"",Hoja1!$H63)</f>
        <v/>
      </c>
      <c r="F63" s="487" t="str">
        <f>IF(OR($B63=0,$B63=""),"",Hoja1!$K63)</f>
        <v/>
      </c>
      <c r="H63" s="488" t="str">
        <f>IF(OR($B63=0,$B63=""),"",IFERROR(VLOOKUP($B63,LISTA!$A$2:$J$9998,10,0),""))</f>
        <v/>
      </c>
      <c r="J63" s="484" t="str">
        <f t="shared" si="0"/>
        <v/>
      </c>
    </row>
    <row r="64" spans="2:10" x14ac:dyDescent="0.25">
      <c r="B64" s="485">
        <f>Hoja1!$B64</f>
        <v>0</v>
      </c>
      <c r="C64" s="486" t="str">
        <f>IF(OR($B64=0,$B64=""),"",Hoja1!$E64)</f>
        <v/>
      </c>
      <c r="D64" s="486" t="str">
        <f>IF(OR($B64=0,$B64=""),"",Hoja1!$F64)</f>
        <v/>
      </c>
      <c r="E64" s="486" t="str">
        <f>IF(OR($B64=0,$B64=""),"",Hoja1!$H64)</f>
        <v/>
      </c>
      <c r="F64" s="487" t="str">
        <f>IF(OR($B64=0,$B64=""),"",Hoja1!$K64)</f>
        <v/>
      </c>
      <c r="H64" s="488" t="str">
        <f>IF(OR($B64=0,$B64=""),"",IFERROR(VLOOKUP($B64,LISTA!$A$2:$J$9998,10,0),""))</f>
        <v/>
      </c>
      <c r="J64" s="484" t="str">
        <f t="shared" si="0"/>
        <v/>
      </c>
    </row>
    <row r="65" spans="2:10" x14ac:dyDescent="0.25">
      <c r="B65" s="485">
        <f>Hoja1!$B65</f>
        <v>0</v>
      </c>
      <c r="C65" s="486" t="str">
        <f>IF(OR($B65=0,$B65=""),"",Hoja1!$E65)</f>
        <v/>
      </c>
      <c r="D65" s="486" t="str">
        <f>IF(OR($B65=0,$B65=""),"",Hoja1!$F65)</f>
        <v/>
      </c>
      <c r="E65" s="486" t="str">
        <f>IF(OR($B65=0,$B65=""),"",Hoja1!$H65)</f>
        <v/>
      </c>
      <c r="F65" s="487" t="str">
        <f>IF(OR($B65=0,$B65=""),"",Hoja1!$K65)</f>
        <v/>
      </c>
      <c r="H65" s="488" t="str">
        <f>IF(OR($B65=0,$B65=""),"",IFERROR(VLOOKUP($B65,LISTA!$A$2:$J$9998,10,0),""))</f>
        <v/>
      </c>
      <c r="J65" s="484" t="str">
        <f t="shared" si="0"/>
        <v/>
      </c>
    </row>
    <row r="66" spans="2:10" x14ac:dyDescent="0.25">
      <c r="B66" s="485">
        <f>Hoja1!$B66</f>
        <v>0</v>
      </c>
      <c r="C66" s="486" t="str">
        <f>IF(OR($B66=0,$B66=""),"",Hoja1!$E66)</f>
        <v/>
      </c>
      <c r="D66" s="486" t="str">
        <f>IF(OR($B66=0,$B66=""),"",Hoja1!$F66)</f>
        <v/>
      </c>
      <c r="E66" s="486" t="str">
        <f>IF(OR($B66=0,$B66=""),"",Hoja1!$H66)</f>
        <v/>
      </c>
      <c r="F66" s="487" t="str">
        <f>IF(OR($B66=0,$B66=""),"",Hoja1!$K66)</f>
        <v/>
      </c>
      <c r="H66" s="488" t="str">
        <f>IF(OR($B66=0,$B66=""),"",IFERROR(VLOOKUP($B66,LISTA!$A$2:$J$9998,10,0),""))</f>
        <v/>
      </c>
      <c r="J66" s="484" t="str">
        <f t="shared" si="0"/>
        <v/>
      </c>
    </row>
    <row r="67" spans="2:10" x14ac:dyDescent="0.25">
      <c r="B67" s="485">
        <f>Hoja1!$B67</f>
        <v>0</v>
      </c>
      <c r="C67" s="486" t="str">
        <f>IF(OR($B67=0,$B67=""),"",Hoja1!$E67)</f>
        <v/>
      </c>
      <c r="D67" s="486" t="str">
        <f>IF(OR($B67=0,$B67=""),"",Hoja1!$F67)</f>
        <v/>
      </c>
      <c r="E67" s="486" t="str">
        <f>IF(OR($B67=0,$B67=""),"",Hoja1!$H67)</f>
        <v/>
      </c>
      <c r="F67" s="487" t="str">
        <f>IF(OR($B67=0,$B67=""),"",Hoja1!$K67)</f>
        <v/>
      </c>
      <c r="H67" s="488" t="str">
        <f>IF(OR($B67=0,$B67=""),"",IFERROR(VLOOKUP($B67,LISTA!$A$2:$J$9998,10,0),""))</f>
        <v/>
      </c>
      <c r="J67" s="484" t="str">
        <f t="shared" si="0"/>
        <v/>
      </c>
    </row>
    <row r="68" spans="2:10" x14ac:dyDescent="0.25">
      <c r="B68" s="485">
        <f>Hoja1!$B68</f>
        <v>0</v>
      </c>
      <c r="C68" s="486" t="str">
        <f>IF(OR($B68=0,$B68=""),"",Hoja1!$E68)</f>
        <v/>
      </c>
      <c r="D68" s="486" t="str">
        <f>IF(OR($B68=0,$B68=""),"",Hoja1!$F68)</f>
        <v/>
      </c>
      <c r="E68" s="486" t="str">
        <f>IF(OR($B68=0,$B68=""),"",Hoja1!$H68)</f>
        <v/>
      </c>
      <c r="F68" s="487" t="str">
        <f>IF(OR($B68=0,$B68=""),"",Hoja1!$K68)</f>
        <v/>
      </c>
      <c r="H68" s="488" t="str">
        <f>IF(OR($B68=0,$B68=""),"",IFERROR(VLOOKUP($B68,LISTA!$A$2:$J$9998,10,0),""))</f>
        <v/>
      </c>
      <c r="J68" s="484" t="str">
        <f t="shared" ref="J68:J131" si="1">IF(OR($F68="",$H68=""),"",IF($H68&gt;$F68,"SUBIO DE PRECIO",IF($H68&lt;$F68,"BAJO DE PRECIO",IF($H68=$F68,"MANTIENE EL PRECIO",0))))</f>
        <v/>
      </c>
    </row>
    <row r="69" spans="2:10" x14ac:dyDescent="0.25">
      <c r="B69" s="485">
        <f>Hoja1!$B69</f>
        <v>0</v>
      </c>
      <c r="C69" s="486" t="str">
        <f>IF(OR($B69=0,$B69=""),"",Hoja1!$E69)</f>
        <v/>
      </c>
      <c r="D69" s="486" t="str">
        <f>IF(OR($B69=0,$B69=""),"",Hoja1!$F69)</f>
        <v/>
      </c>
      <c r="E69" s="486" t="str">
        <f>IF(OR($B69=0,$B69=""),"",Hoja1!$H69)</f>
        <v/>
      </c>
      <c r="F69" s="487" t="str">
        <f>IF(OR($B69=0,$B69=""),"",Hoja1!$K69)</f>
        <v/>
      </c>
      <c r="H69" s="488" t="str">
        <f>IF(OR($B69=0,$B69=""),"",IFERROR(VLOOKUP($B69,LISTA!$A$2:$J$9998,10,0),""))</f>
        <v/>
      </c>
      <c r="J69" s="484" t="str">
        <f t="shared" si="1"/>
        <v/>
      </c>
    </row>
    <row r="70" spans="2:10" x14ac:dyDescent="0.25">
      <c r="B70" s="485">
        <f>Hoja1!$B70</f>
        <v>0</v>
      </c>
      <c r="C70" s="486" t="str">
        <f>IF(OR($B70=0,$B70=""),"",Hoja1!$E70)</f>
        <v/>
      </c>
      <c r="D70" s="486" t="str">
        <f>IF(OR($B70=0,$B70=""),"",Hoja1!$F70)</f>
        <v/>
      </c>
      <c r="E70" s="486" t="str">
        <f>IF(OR($B70=0,$B70=""),"",Hoja1!$H70)</f>
        <v/>
      </c>
      <c r="F70" s="487" t="str">
        <f>IF(OR($B70=0,$B70=""),"",Hoja1!$K70)</f>
        <v/>
      </c>
      <c r="H70" s="488" t="str">
        <f>IF(OR($B70=0,$B70=""),"",IFERROR(VLOOKUP($B70,LISTA!$A$2:$J$9998,10,0),""))</f>
        <v/>
      </c>
      <c r="J70" s="484" t="str">
        <f t="shared" si="1"/>
        <v/>
      </c>
    </row>
    <row r="71" spans="2:10" x14ac:dyDescent="0.25">
      <c r="B71" s="485">
        <f>Hoja1!$B71</f>
        <v>0</v>
      </c>
      <c r="C71" s="486" t="str">
        <f>IF(OR($B71=0,$B71=""),"",Hoja1!$E71)</f>
        <v/>
      </c>
      <c r="D71" s="486" t="str">
        <f>IF(OR($B71=0,$B71=""),"",Hoja1!$F71)</f>
        <v/>
      </c>
      <c r="E71" s="486" t="str">
        <f>IF(OR($B71=0,$B71=""),"",Hoja1!$H71)</f>
        <v/>
      </c>
      <c r="F71" s="487" t="str">
        <f>IF(OR($B71=0,$B71=""),"",Hoja1!$K71)</f>
        <v/>
      </c>
      <c r="H71" s="488" t="str">
        <f>IF(OR($B71=0,$B71=""),"",IFERROR(VLOOKUP($B71,LISTA!$A$2:$J$9998,10,0),""))</f>
        <v/>
      </c>
      <c r="J71" s="484" t="str">
        <f t="shared" si="1"/>
        <v/>
      </c>
    </row>
    <row r="72" spans="2:10" x14ac:dyDescent="0.25">
      <c r="B72" s="485">
        <f>Hoja1!$B72</f>
        <v>0</v>
      </c>
      <c r="C72" s="486" t="str">
        <f>IF(OR($B72=0,$B72=""),"",Hoja1!$E72)</f>
        <v/>
      </c>
      <c r="D72" s="486" t="str">
        <f>IF(OR($B72=0,$B72=""),"",Hoja1!$F72)</f>
        <v/>
      </c>
      <c r="E72" s="486" t="str">
        <f>IF(OR($B72=0,$B72=""),"",Hoja1!$H72)</f>
        <v/>
      </c>
      <c r="F72" s="487" t="str">
        <f>IF(OR($B72=0,$B72=""),"",Hoja1!$K72)</f>
        <v/>
      </c>
      <c r="H72" s="488" t="str">
        <f>IF(OR($B72=0,$B72=""),"",IFERROR(VLOOKUP($B72,LISTA!$A$2:$J$9998,10,0),""))</f>
        <v/>
      </c>
      <c r="J72" s="484" t="str">
        <f t="shared" si="1"/>
        <v/>
      </c>
    </row>
    <row r="73" spans="2:10" x14ac:dyDescent="0.25">
      <c r="B73" s="485">
        <f>Hoja1!$B73</f>
        <v>0</v>
      </c>
      <c r="C73" s="486" t="str">
        <f>IF(OR($B73=0,$B73=""),"",Hoja1!$E73)</f>
        <v/>
      </c>
      <c r="D73" s="486" t="str">
        <f>IF(OR($B73=0,$B73=""),"",Hoja1!$F73)</f>
        <v/>
      </c>
      <c r="E73" s="486" t="str">
        <f>IF(OR($B73=0,$B73=""),"",Hoja1!$H73)</f>
        <v/>
      </c>
      <c r="F73" s="487" t="str">
        <f>IF(OR($B73=0,$B73=""),"",Hoja1!$K73)</f>
        <v/>
      </c>
      <c r="H73" s="488" t="str">
        <f>IF(OR($B73=0,$B73=""),"",IFERROR(VLOOKUP($B73,LISTA!$A$2:$J$9998,10,0),""))</f>
        <v/>
      </c>
      <c r="J73" s="484" t="str">
        <f t="shared" si="1"/>
        <v/>
      </c>
    </row>
    <row r="74" spans="2:10" x14ac:dyDescent="0.25">
      <c r="B74" s="485">
        <f>Hoja1!$B74</f>
        <v>0</v>
      </c>
      <c r="C74" s="486" t="str">
        <f>IF(OR($B74=0,$B74=""),"",Hoja1!$E74)</f>
        <v/>
      </c>
      <c r="D74" s="486" t="str">
        <f>IF(OR($B74=0,$B74=""),"",Hoja1!$F74)</f>
        <v/>
      </c>
      <c r="E74" s="486" t="str">
        <f>IF(OR($B74=0,$B74=""),"",Hoja1!$H74)</f>
        <v/>
      </c>
      <c r="F74" s="487" t="str">
        <f>IF(OR($B74=0,$B74=""),"",Hoja1!$K74)</f>
        <v/>
      </c>
      <c r="H74" s="488" t="str">
        <f>IF(OR($B74=0,$B74=""),"",IFERROR(VLOOKUP($B74,LISTA!$A$2:$J$9998,10,0),""))</f>
        <v/>
      </c>
      <c r="J74" s="484" t="str">
        <f t="shared" si="1"/>
        <v/>
      </c>
    </row>
    <row r="75" spans="2:10" x14ac:dyDescent="0.25">
      <c r="B75" s="485">
        <f>Hoja1!$B75</f>
        <v>0</v>
      </c>
      <c r="C75" s="486" t="str">
        <f>IF(OR($B75=0,$B75=""),"",Hoja1!$E75)</f>
        <v/>
      </c>
      <c r="D75" s="486" t="str">
        <f>IF(OR($B75=0,$B75=""),"",Hoja1!$F75)</f>
        <v/>
      </c>
      <c r="E75" s="486" t="str">
        <f>IF(OR($B75=0,$B75=""),"",Hoja1!$H75)</f>
        <v/>
      </c>
      <c r="F75" s="487" t="str">
        <f>IF(OR($B75=0,$B75=""),"",Hoja1!$K75)</f>
        <v/>
      </c>
      <c r="H75" s="488" t="str">
        <f>IF(OR($B75=0,$B75=""),"",IFERROR(VLOOKUP($B75,LISTA!$A$2:$J$9998,10,0),""))</f>
        <v/>
      </c>
      <c r="J75" s="484" t="str">
        <f t="shared" si="1"/>
        <v/>
      </c>
    </row>
    <row r="76" spans="2:10" x14ac:dyDescent="0.25">
      <c r="B76" s="485">
        <f>Hoja1!$B76</f>
        <v>0</v>
      </c>
      <c r="C76" s="486" t="str">
        <f>IF(OR($B76=0,$B76=""),"",Hoja1!$E76)</f>
        <v/>
      </c>
      <c r="D76" s="486" t="str">
        <f>IF(OR($B76=0,$B76=""),"",Hoja1!$F76)</f>
        <v/>
      </c>
      <c r="E76" s="486" t="str">
        <f>IF(OR($B76=0,$B76=""),"",Hoja1!$H76)</f>
        <v/>
      </c>
      <c r="F76" s="487" t="str">
        <f>IF(OR($B76=0,$B76=""),"",Hoja1!$K76)</f>
        <v/>
      </c>
      <c r="H76" s="488" t="str">
        <f>IF(OR($B76=0,$B76=""),"",IFERROR(VLOOKUP($B76,LISTA!$A$2:$J$9998,10,0),""))</f>
        <v/>
      </c>
      <c r="J76" s="484" t="str">
        <f t="shared" si="1"/>
        <v/>
      </c>
    </row>
    <row r="77" spans="2:10" x14ac:dyDescent="0.25">
      <c r="B77" s="485">
        <f>Hoja1!$B77</f>
        <v>0</v>
      </c>
      <c r="C77" s="486" t="str">
        <f>IF(OR($B77=0,$B77=""),"",Hoja1!$E77)</f>
        <v/>
      </c>
      <c r="D77" s="486" t="str">
        <f>IF(OR($B77=0,$B77=""),"",Hoja1!$F77)</f>
        <v/>
      </c>
      <c r="E77" s="486" t="str">
        <f>IF(OR($B77=0,$B77=""),"",Hoja1!$H77)</f>
        <v/>
      </c>
      <c r="F77" s="487" t="str">
        <f>IF(OR($B77=0,$B77=""),"",Hoja1!$K77)</f>
        <v/>
      </c>
      <c r="H77" s="488" t="str">
        <f>IF(OR($B77=0,$B77=""),"",IFERROR(VLOOKUP($B77,LISTA!$A$2:$J$9998,10,0),""))</f>
        <v/>
      </c>
      <c r="J77" s="484" t="str">
        <f t="shared" si="1"/>
        <v/>
      </c>
    </row>
    <row r="78" spans="2:10" x14ac:dyDescent="0.25">
      <c r="B78" s="485">
        <f>Hoja1!$B78</f>
        <v>0</v>
      </c>
      <c r="C78" s="486" t="str">
        <f>IF(OR($B78=0,$B78=""),"",Hoja1!$E78)</f>
        <v/>
      </c>
      <c r="D78" s="486" t="str">
        <f>IF(OR($B78=0,$B78=""),"",Hoja1!$F78)</f>
        <v/>
      </c>
      <c r="E78" s="486" t="str">
        <f>IF(OR($B78=0,$B78=""),"",Hoja1!$H78)</f>
        <v/>
      </c>
      <c r="F78" s="487" t="str">
        <f>IF(OR($B78=0,$B78=""),"",Hoja1!$K78)</f>
        <v/>
      </c>
      <c r="H78" s="488" t="str">
        <f>IF(OR($B78=0,$B78=""),"",IFERROR(VLOOKUP($B78,LISTA!$A$2:$J$9998,10,0),""))</f>
        <v/>
      </c>
      <c r="J78" s="484" t="str">
        <f t="shared" si="1"/>
        <v/>
      </c>
    </row>
    <row r="79" spans="2:10" x14ac:dyDescent="0.25">
      <c r="B79" s="485">
        <f>Hoja1!$B79</f>
        <v>0</v>
      </c>
      <c r="C79" s="486" t="str">
        <f>IF(OR($B79=0,$B79=""),"",Hoja1!$E79)</f>
        <v/>
      </c>
      <c r="D79" s="486" t="str">
        <f>IF(OR($B79=0,$B79=""),"",Hoja1!$F79)</f>
        <v/>
      </c>
      <c r="E79" s="486" t="str">
        <f>IF(OR($B79=0,$B79=""),"",Hoja1!$H79)</f>
        <v/>
      </c>
      <c r="F79" s="487" t="str">
        <f>IF(OR($B79=0,$B79=""),"",Hoja1!$K79)</f>
        <v/>
      </c>
      <c r="H79" s="488" t="str">
        <f>IF(OR($B79=0,$B79=""),"",IFERROR(VLOOKUP($B79,LISTA!$A$2:$J$9998,10,0),""))</f>
        <v/>
      </c>
      <c r="J79" s="484" t="str">
        <f t="shared" si="1"/>
        <v/>
      </c>
    </row>
    <row r="80" spans="2:10" x14ac:dyDescent="0.25">
      <c r="B80" s="485">
        <f>Hoja1!$B80</f>
        <v>0</v>
      </c>
      <c r="C80" s="486" t="str">
        <f>IF(OR($B80=0,$B80=""),"",Hoja1!$E80)</f>
        <v/>
      </c>
      <c r="D80" s="486" t="str">
        <f>IF(OR($B80=0,$B80=""),"",Hoja1!$F80)</f>
        <v/>
      </c>
      <c r="E80" s="486" t="str">
        <f>IF(OR($B80=0,$B80=""),"",Hoja1!$H80)</f>
        <v/>
      </c>
      <c r="F80" s="487" t="str">
        <f>IF(OR($B80=0,$B80=""),"",Hoja1!$K80)</f>
        <v/>
      </c>
      <c r="H80" s="488" t="str">
        <f>IF(OR($B80=0,$B80=""),"",IFERROR(VLOOKUP($B80,LISTA!$A$2:$J$9998,10,0),""))</f>
        <v/>
      </c>
      <c r="J80" s="484" t="str">
        <f t="shared" si="1"/>
        <v/>
      </c>
    </row>
    <row r="81" spans="2:10" x14ac:dyDescent="0.25">
      <c r="B81" s="485">
        <f>Hoja1!$B81</f>
        <v>0</v>
      </c>
      <c r="C81" s="486" t="str">
        <f>IF(OR($B81=0,$B81=""),"",Hoja1!$E81)</f>
        <v/>
      </c>
      <c r="D81" s="486" t="str">
        <f>IF(OR($B81=0,$B81=""),"",Hoja1!$F81)</f>
        <v/>
      </c>
      <c r="E81" s="486" t="str">
        <f>IF(OR($B81=0,$B81=""),"",Hoja1!$H81)</f>
        <v/>
      </c>
      <c r="F81" s="487" t="str">
        <f>IF(OR($B81=0,$B81=""),"",Hoja1!$K81)</f>
        <v/>
      </c>
      <c r="H81" s="488" t="str">
        <f>IF(OR($B81=0,$B81=""),"",IFERROR(VLOOKUP($B81,LISTA!$A$2:$J$9998,10,0),""))</f>
        <v/>
      </c>
      <c r="J81" s="484" t="str">
        <f t="shared" si="1"/>
        <v/>
      </c>
    </row>
    <row r="82" spans="2:10" x14ac:dyDescent="0.25">
      <c r="B82" s="485">
        <f>Hoja1!$B82</f>
        <v>0</v>
      </c>
      <c r="C82" s="486" t="str">
        <f>IF(OR($B82=0,$B82=""),"",Hoja1!$E82)</f>
        <v/>
      </c>
      <c r="D82" s="486" t="str">
        <f>IF(OR($B82=0,$B82=""),"",Hoja1!$F82)</f>
        <v/>
      </c>
      <c r="E82" s="486" t="str">
        <f>IF(OR($B82=0,$B82=""),"",Hoja1!$H82)</f>
        <v/>
      </c>
      <c r="F82" s="487" t="str">
        <f>IF(OR($B82=0,$B82=""),"",Hoja1!$K82)</f>
        <v/>
      </c>
      <c r="H82" s="488" t="str">
        <f>IF(OR($B82=0,$B82=""),"",IFERROR(VLOOKUP($B82,LISTA!$A$2:$J$9998,10,0),""))</f>
        <v/>
      </c>
      <c r="J82" s="484" t="str">
        <f t="shared" si="1"/>
        <v/>
      </c>
    </row>
    <row r="83" spans="2:10" x14ac:dyDescent="0.25">
      <c r="B83" s="485">
        <f>Hoja1!$B83</f>
        <v>0</v>
      </c>
      <c r="C83" s="486" t="str">
        <f>IF(OR($B83=0,$B83=""),"",Hoja1!$E83)</f>
        <v/>
      </c>
      <c r="D83" s="486" t="str">
        <f>IF(OR($B83=0,$B83=""),"",Hoja1!$F83)</f>
        <v/>
      </c>
      <c r="E83" s="486" t="str">
        <f>IF(OR($B83=0,$B83=""),"",Hoja1!$H83)</f>
        <v/>
      </c>
      <c r="F83" s="487" t="str">
        <f>IF(OR($B83=0,$B83=""),"",Hoja1!$K83)</f>
        <v/>
      </c>
      <c r="H83" s="488" t="str">
        <f>IF(OR($B83=0,$B83=""),"",IFERROR(VLOOKUP($B83,LISTA!$A$2:$J$9998,10,0),""))</f>
        <v/>
      </c>
      <c r="J83" s="484" t="str">
        <f t="shared" si="1"/>
        <v/>
      </c>
    </row>
    <row r="84" spans="2:10" x14ac:dyDescent="0.25">
      <c r="B84" s="485">
        <f>Hoja1!$B84</f>
        <v>0</v>
      </c>
      <c r="C84" s="486" t="str">
        <f>IF(OR($B84=0,$B84=""),"",Hoja1!$E84)</f>
        <v/>
      </c>
      <c r="D84" s="486" t="str">
        <f>IF(OR($B84=0,$B84=""),"",Hoja1!$F84)</f>
        <v/>
      </c>
      <c r="E84" s="486" t="str">
        <f>IF(OR($B84=0,$B84=""),"",Hoja1!$H84)</f>
        <v/>
      </c>
      <c r="F84" s="487" t="str">
        <f>IF(OR($B84=0,$B84=""),"",Hoja1!$K84)</f>
        <v/>
      </c>
      <c r="H84" s="488" t="str">
        <f>IF(OR($B84=0,$B84=""),"",IFERROR(VLOOKUP($B84,LISTA!$A$2:$J$9998,10,0),""))</f>
        <v/>
      </c>
      <c r="J84" s="484" t="str">
        <f t="shared" si="1"/>
        <v/>
      </c>
    </row>
    <row r="85" spans="2:10" x14ac:dyDescent="0.25">
      <c r="B85" s="485">
        <f>Hoja1!$B85</f>
        <v>0</v>
      </c>
      <c r="C85" s="486" t="str">
        <f>IF(OR($B85=0,$B85=""),"",Hoja1!$E85)</f>
        <v/>
      </c>
      <c r="D85" s="486" t="str">
        <f>IF(OR($B85=0,$B85=""),"",Hoja1!$F85)</f>
        <v/>
      </c>
      <c r="E85" s="486" t="str">
        <f>IF(OR($B85=0,$B85=""),"",Hoja1!$H85)</f>
        <v/>
      </c>
      <c r="F85" s="487" t="str">
        <f>IF(OR($B85=0,$B85=""),"",Hoja1!$K85)</f>
        <v/>
      </c>
      <c r="H85" s="488" t="str">
        <f>IF(OR($B85=0,$B85=""),"",IFERROR(VLOOKUP($B85,LISTA!$A$2:$J$9998,10,0),""))</f>
        <v/>
      </c>
      <c r="J85" s="484" t="str">
        <f t="shared" si="1"/>
        <v/>
      </c>
    </row>
    <row r="86" spans="2:10" x14ac:dyDescent="0.25">
      <c r="B86" s="485">
        <f>Hoja1!$B86</f>
        <v>0</v>
      </c>
      <c r="C86" s="486" t="str">
        <f>IF(OR($B86=0,$B86=""),"",Hoja1!$E86)</f>
        <v/>
      </c>
      <c r="D86" s="486" t="str">
        <f>IF(OR($B86=0,$B86=""),"",Hoja1!$F86)</f>
        <v/>
      </c>
      <c r="E86" s="486" t="str">
        <f>IF(OR($B86=0,$B86=""),"",Hoja1!$H86)</f>
        <v/>
      </c>
      <c r="F86" s="487" t="str">
        <f>IF(OR($B86=0,$B86=""),"",Hoja1!$K86)</f>
        <v/>
      </c>
      <c r="H86" s="488" t="str">
        <f>IF(OR($B86=0,$B86=""),"",IFERROR(VLOOKUP($B86,LISTA!$A$2:$J$9998,10,0),""))</f>
        <v/>
      </c>
      <c r="J86" s="484" t="str">
        <f t="shared" si="1"/>
        <v/>
      </c>
    </row>
    <row r="87" spans="2:10" x14ac:dyDescent="0.25">
      <c r="B87" s="485">
        <f>Hoja1!$B87</f>
        <v>0</v>
      </c>
      <c r="C87" s="486" t="str">
        <f>IF(OR($B87=0,$B87=""),"",Hoja1!$E87)</f>
        <v/>
      </c>
      <c r="D87" s="486" t="str">
        <f>IF(OR($B87=0,$B87=""),"",Hoja1!$F87)</f>
        <v/>
      </c>
      <c r="E87" s="486" t="str">
        <f>IF(OR($B87=0,$B87=""),"",Hoja1!$H87)</f>
        <v/>
      </c>
      <c r="F87" s="487" t="str">
        <f>IF(OR($B87=0,$B87=""),"",Hoja1!$K87)</f>
        <v/>
      </c>
      <c r="H87" s="488" t="str">
        <f>IF(OR($B87=0,$B87=""),"",IFERROR(VLOOKUP($B87,LISTA!$A$2:$J$9998,10,0),""))</f>
        <v/>
      </c>
      <c r="J87" s="484" t="str">
        <f t="shared" si="1"/>
        <v/>
      </c>
    </row>
    <row r="88" spans="2:10" x14ac:dyDescent="0.25">
      <c r="B88" s="485">
        <f>Hoja1!$B88</f>
        <v>0</v>
      </c>
      <c r="C88" s="486" t="str">
        <f>IF(OR($B88=0,$B88=""),"",Hoja1!$E88)</f>
        <v/>
      </c>
      <c r="D88" s="486" t="str">
        <f>IF(OR($B88=0,$B88=""),"",Hoja1!$F88)</f>
        <v/>
      </c>
      <c r="E88" s="486" t="str">
        <f>IF(OR($B88=0,$B88=""),"",Hoja1!$H88)</f>
        <v/>
      </c>
      <c r="F88" s="487" t="str">
        <f>IF(OR($B88=0,$B88=""),"",Hoja1!$K88)</f>
        <v/>
      </c>
      <c r="H88" s="488" t="str">
        <f>IF(OR($B88=0,$B88=""),"",IFERROR(VLOOKUP($B88,LISTA!$A$2:$J$9998,10,0),""))</f>
        <v/>
      </c>
      <c r="J88" s="484" t="str">
        <f t="shared" si="1"/>
        <v/>
      </c>
    </row>
    <row r="89" spans="2:10" x14ac:dyDescent="0.25">
      <c r="B89" s="485">
        <f>Hoja1!$B89</f>
        <v>0</v>
      </c>
      <c r="C89" s="486" t="str">
        <f>IF(OR($B89=0,$B89=""),"",Hoja1!$E89)</f>
        <v/>
      </c>
      <c r="D89" s="486" t="str">
        <f>IF(OR($B89=0,$B89=""),"",Hoja1!$F89)</f>
        <v/>
      </c>
      <c r="E89" s="486" t="str">
        <f>IF(OR($B89=0,$B89=""),"",Hoja1!$H89)</f>
        <v/>
      </c>
      <c r="F89" s="487" t="str">
        <f>IF(OR($B89=0,$B89=""),"",Hoja1!$K89)</f>
        <v/>
      </c>
      <c r="H89" s="488" t="str">
        <f>IF(OR($B89=0,$B89=""),"",IFERROR(VLOOKUP($B89,LISTA!$A$2:$J$9998,10,0),""))</f>
        <v/>
      </c>
      <c r="J89" s="484" t="str">
        <f t="shared" si="1"/>
        <v/>
      </c>
    </row>
    <row r="90" spans="2:10" x14ac:dyDescent="0.25">
      <c r="B90" s="485">
        <f>Hoja1!$B90</f>
        <v>0</v>
      </c>
      <c r="C90" s="486" t="str">
        <f>IF(OR($B90=0,$B90=""),"",Hoja1!$E90)</f>
        <v/>
      </c>
      <c r="D90" s="486" t="str">
        <f>IF(OR($B90=0,$B90=""),"",Hoja1!$F90)</f>
        <v/>
      </c>
      <c r="E90" s="486" t="str">
        <f>IF(OR($B90=0,$B90=""),"",Hoja1!$H90)</f>
        <v/>
      </c>
      <c r="F90" s="487" t="str">
        <f>IF(OR($B90=0,$B90=""),"",Hoja1!$K90)</f>
        <v/>
      </c>
      <c r="H90" s="488" t="str">
        <f>IF(OR($B90=0,$B90=""),"",IFERROR(VLOOKUP($B90,LISTA!$A$2:$J$9998,10,0),""))</f>
        <v/>
      </c>
      <c r="J90" s="484" t="str">
        <f t="shared" si="1"/>
        <v/>
      </c>
    </row>
    <row r="91" spans="2:10" x14ac:dyDescent="0.25">
      <c r="B91" s="485">
        <f>Hoja1!$B91</f>
        <v>0</v>
      </c>
      <c r="C91" s="486" t="str">
        <f>IF(OR($B91=0,$B91=""),"",Hoja1!$E91)</f>
        <v/>
      </c>
      <c r="D91" s="486" t="str">
        <f>IF(OR($B91=0,$B91=""),"",Hoja1!$F91)</f>
        <v/>
      </c>
      <c r="E91" s="486" t="str">
        <f>IF(OR($B91=0,$B91=""),"",Hoja1!$H91)</f>
        <v/>
      </c>
      <c r="F91" s="487" t="str">
        <f>IF(OR($B91=0,$B91=""),"",Hoja1!$K91)</f>
        <v/>
      </c>
      <c r="H91" s="488" t="str">
        <f>IF(OR($B91=0,$B91=""),"",IFERROR(VLOOKUP($B91,LISTA!$A$2:$J$9998,10,0),""))</f>
        <v/>
      </c>
      <c r="J91" s="484" t="str">
        <f t="shared" si="1"/>
        <v/>
      </c>
    </row>
    <row r="92" spans="2:10" x14ac:dyDescent="0.25">
      <c r="B92" s="485">
        <f>Hoja1!$B92</f>
        <v>0</v>
      </c>
      <c r="C92" s="486" t="str">
        <f>IF(OR($B92=0,$B92=""),"",Hoja1!$E92)</f>
        <v/>
      </c>
      <c r="D92" s="486" t="str">
        <f>IF(OR($B92=0,$B92=""),"",Hoja1!$F92)</f>
        <v/>
      </c>
      <c r="E92" s="486" t="str">
        <f>IF(OR($B92=0,$B92=""),"",Hoja1!$H92)</f>
        <v/>
      </c>
      <c r="F92" s="487" t="str">
        <f>IF(OR($B92=0,$B92=""),"",Hoja1!$K92)</f>
        <v/>
      </c>
      <c r="H92" s="488" t="str">
        <f>IF(OR($B92=0,$B92=""),"",IFERROR(VLOOKUP($B92,LISTA!$A$2:$J$9998,10,0),""))</f>
        <v/>
      </c>
      <c r="J92" s="484" t="str">
        <f t="shared" si="1"/>
        <v/>
      </c>
    </row>
    <row r="93" spans="2:10" x14ac:dyDescent="0.25">
      <c r="B93" s="485">
        <f>Hoja1!$B93</f>
        <v>0</v>
      </c>
      <c r="C93" s="486" t="str">
        <f>IF(OR($B93=0,$B93=""),"",Hoja1!$E93)</f>
        <v/>
      </c>
      <c r="D93" s="486" t="str">
        <f>IF(OR($B93=0,$B93=""),"",Hoja1!$F93)</f>
        <v/>
      </c>
      <c r="E93" s="486" t="str">
        <f>IF(OR($B93=0,$B93=""),"",Hoja1!$H93)</f>
        <v/>
      </c>
      <c r="F93" s="487" t="str">
        <f>IF(OR($B93=0,$B93=""),"",Hoja1!$K93)</f>
        <v/>
      </c>
      <c r="H93" s="488" t="str">
        <f>IF(OR($B93=0,$B93=""),"",IFERROR(VLOOKUP($B93,LISTA!$A$2:$J$9998,10,0),""))</f>
        <v/>
      </c>
      <c r="J93" s="484" t="str">
        <f t="shared" si="1"/>
        <v/>
      </c>
    </row>
    <row r="94" spans="2:10" x14ac:dyDescent="0.25">
      <c r="B94" s="485">
        <f>Hoja1!$B94</f>
        <v>0</v>
      </c>
      <c r="C94" s="486" t="str">
        <f>IF(OR($B94=0,$B94=""),"",Hoja1!$E94)</f>
        <v/>
      </c>
      <c r="D94" s="486" t="str">
        <f>IF(OR($B94=0,$B94=""),"",Hoja1!$F94)</f>
        <v/>
      </c>
      <c r="E94" s="486" t="str">
        <f>IF(OR($B94=0,$B94=""),"",Hoja1!$H94)</f>
        <v/>
      </c>
      <c r="F94" s="487" t="str">
        <f>IF(OR($B94=0,$B94=""),"",Hoja1!$K94)</f>
        <v/>
      </c>
      <c r="H94" s="488" t="str">
        <f>IF(OR($B94=0,$B94=""),"",IFERROR(VLOOKUP($B94,LISTA!$A$2:$J$9998,10,0),""))</f>
        <v/>
      </c>
      <c r="J94" s="484" t="str">
        <f t="shared" si="1"/>
        <v/>
      </c>
    </row>
    <row r="95" spans="2:10" x14ac:dyDescent="0.25">
      <c r="B95" s="485">
        <f>Hoja1!$B95</f>
        <v>0</v>
      </c>
      <c r="C95" s="486" t="str">
        <f>IF(OR($B95=0,$B95=""),"",Hoja1!$E95)</f>
        <v/>
      </c>
      <c r="D95" s="486" t="str">
        <f>IF(OR($B95=0,$B95=""),"",Hoja1!$F95)</f>
        <v/>
      </c>
      <c r="E95" s="486" t="str">
        <f>IF(OR($B95=0,$B95=""),"",Hoja1!$H95)</f>
        <v/>
      </c>
      <c r="F95" s="487" t="str">
        <f>IF(OR($B95=0,$B95=""),"",Hoja1!$K95)</f>
        <v/>
      </c>
      <c r="H95" s="488" t="str">
        <f>IF(OR($B95=0,$B95=""),"",IFERROR(VLOOKUP($B95,LISTA!$A$2:$J$9998,10,0),""))</f>
        <v/>
      </c>
      <c r="J95" s="484" t="str">
        <f t="shared" si="1"/>
        <v/>
      </c>
    </row>
    <row r="96" spans="2:10" x14ac:dyDescent="0.25">
      <c r="B96" s="485">
        <f>Hoja1!$B96</f>
        <v>0</v>
      </c>
      <c r="C96" s="486" t="str">
        <f>IF(OR($B96=0,$B96=""),"",Hoja1!$E96)</f>
        <v/>
      </c>
      <c r="D96" s="486" t="str">
        <f>IF(OR($B96=0,$B96=""),"",Hoja1!$F96)</f>
        <v/>
      </c>
      <c r="E96" s="486" t="str">
        <f>IF(OR($B96=0,$B96=""),"",Hoja1!$H96)</f>
        <v/>
      </c>
      <c r="F96" s="487" t="str">
        <f>IF(OR($B96=0,$B96=""),"",Hoja1!$K96)</f>
        <v/>
      </c>
      <c r="H96" s="488" t="str">
        <f>IF(OR($B96=0,$B96=""),"",IFERROR(VLOOKUP($B96,LISTA!$A$2:$J$9998,10,0),""))</f>
        <v/>
      </c>
      <c r="J96" s="484" t="str">
        <f t="shared" si="1"/>
        <v/>
      </c>
    </row>
    <row r="97" spans="2:10" x14ac:dyDescent="0.25">
      <c r="B97" s="485">
        <f>Hoja1!$B97</f>
        <v>0</v>
      </c>
      <c r="C97" s="486" t="str">
        <f>IF(OR($B97=0,$B97=""),"",Hoja1!$E97)</f>
        <v/>
      </c>
      <c r="D97" s="486" t="str">
        <f>IF(OR($B97=0,$B97=""),"",Hoja1!$F97)</f>
        <v/>
      </c>
      <c r="E97" s="486" t="str">
        <f>IF(OR($B97=0,$B97=""),"",Hoja1!$H97)</f>
        <v/>
      </c>
      <c r="F97" s="487" t="str">
        <f>IF(OR($B97=0,$B97=""),"",Hoja1!$K97)</f>
        <v/>
      </c>
      <c r="H97" s="488" t="str">
        <f>IF(OR($B97=0,$B97=""),"",IFERROR(VLOOKUP($B97,LISTA!$A$2:$J$9998,10,0),""))</f>
        <v/>
      </c>
      <c r="J97" s="484" t="str">
        <f t="shared" si="1"/>
        <v/>
      </c>
    </row>
    <row r="98" spans="2:10" x14ac:dyDescent="0.25">
      <c r="B98" s="485">
        <f>Hoja1!$B98</f>
        <v>0</v>
      </c>
      <c r="C98" s="486" t="str">
        <f>IF(OR($B98=0,$B98=""),"",Hoja1!$E98)</f>
        <v/>
      </c>
      <c r="D98" s="486" t="str">
        <f>IF(OR($B98=0,$B98=""),"",Hoja1!$F98)</f>
        <v/>
      </c>
      <c r="E98" s="486" t="str">
        <f>IF(OR($B98=0,$B98=""),"",Hoja1!$H98)</f>
        <v/>
      </c>
      <c r="F98" s="487" t="str">
        <f>IF(OR($B98=0,$B98=""),"",Hoja1!$K98)</f>
        <v/>
      </c>
      <c r="H98" s="488" t="str">
        <f>IF(OR($B98=0,$B98=""),"",IFERROR(VLOOKUP($B98,LISTA!$A$2:$J$9998,10,0),""))</f>
        <v/>
      </c>
      <c r="J98" s="484" t="str">
        <f t="shared" si="1"/>
        <v/>
      </c>
    </row>
    <row r="99" spans="2:10" x14ac:dyDescent="0.25">
      <c r="B99" s="485">
        <f>Hoja1!$B99</f>
        <v>0</v>
      </c>
      <c r="C99" s="486" t="str">
        <f>IF(OR($B99=0,$B99=""),"",Hoja1!$E99)</f>
        <v/>
      </c>
      <c r="D99" s="486" t="str">
        <f>IF(OR($B99=0,$B99=""),"",Hoja1!$F99)</f>
        <v/>
      </c>
      <c r="E99" s="486" t="str">
        <f>IF(OR($B99=0,$B99=""),"",Hoja1!$H99)</f>
        <v/>
      </c>
      <c r="F99" s="487" t="str">
        <f>IF(OR($B99=0,$B99=""),"",Hoja1!$K99)</f>
        <v/>
      </c>
      <c r="H99" s="488" t="str">
        <f>IF(OR($B99=0,$B99=""),"",IFERROR(VLOOKUP($B99,LISTA!$A$2:$J$9998,10,0),""))</f>
        <v/>
      </c>
      <c r="J99" s="484" t="str">
        <f t="shared" si="1"/>
        <v/>
      </c>
    </row>
    <row r="100" spans="2:10" x14ac:dyDescent="0.25">
      <c r="B100" s="485">
        <f>Hoja1!$B100</f>
        <v>0</v>
      </c>
      <c r="C100" s="486" t="str">
        <f>IF(OR($B100=0,$B100=""),"",Hoja1!$E100)</f>
        <v/>
      </c>
      <c r="D100" s="486" t="str">
        <f>IF(OR($B100=0,$B100=""),"",Hoja1!$F100)</f>
        <v/>
      </c>
      <c r="E100" s="486" t="str">
        <f>IF(OR($B100=0,$B100=""),"",Hoja1!$H100)</f>
        <v/>
      </c>
      <c r="F100" s="487" t="str">
        <f>IF(OR($B100=0,$B100=""),"",Hoja1!$K100)</f>
        <v/>
      </c>
      <c r="H100" s="488" t="str">
        <f>IF(OR($B100=0,$B100=""),"",IFERROR(VLOOKUP($B100,LISTA!$A$2:$J$9998,10,0),""))</f>
        <v/>
      </c>
      <c r="J100" s="484" t="str">
        <f t="shared" si="1"/>
        <v/>
      </c>
    </row>
    <row r="101" spans="2:10" x14ac:dyDescent="0.25">
      <c r="B101" s="485">
        <f>Hoja1!$B101</f>
        <v>0</v>
      </c>
      <c r="C101" s="486" t="str">
        <f>IF(OR($B101=0,$B101=""),"",Hoja1!$E101)</f>
        <v/>
      </c>
      <c r="D101" s="486" t="str">
        <f>IF(OR($B101=0,$B101=""),"",Hoja1!$F101)</f>
        <v/>
      </c>
      <c r="E101" s="486" t="str">
        <f>IF(OR($B101=0,$B101=""),"",Hoja1!$H101)</f>
        <v/>
      </c>
      <c r="F101" s="487" t="str">
        <f>IF(OR($B101=0,$B101=""),"",Hoja1!$K101)</f>
        <v/>
      </c>
      <c r="H101" s="488" t="str">
        <f>IF(OR($B101=0,$B101=""),"",IFERROR(VLOOKUP($B101,LISTA!$A$2:$J$9998,10,0),""))</f>
        <v/>
      </c>
      <c r="J101" s="484" t="str">
        <f t="shared" si="1"/>
        <v/>
      </c>
    </row>
    <row r="102" spans="2:10" x14ac:dyDescent="0.25">
      <c r="B102" s="485">
        <f>Hoja1!$B102</f>
        <v>0</v>
      </c>
      <c r="C102" s="486" t="str">
        <f>IF(OR($B102=0,$B102=""),"",Hoja1!$E102)</f>
        <v/>
      </c>
      <c r="D102" s="486" t="str">
        <f>IF(OR($B102=0,$B102=""),"",Hoja1!$F102)</f>
        <v/>
      </c>
      <c r="E102" s="486" t="str">
        <f>IF(OR($B102=0,$B102=""),"",Hoja1!$H102)</f>
        <v/>
      </c>
      <c r="F102" s="487" t="str">
        <f>IF(OR($B102=0,$B102=""),"",Hoja1!$K102)</f>
        <v/>
      </c>
      <c r="H102" s="488" t="str">
        <f>IF(OR($B102=0,$B102=""),"",IFERROR(VLOOKUP($B102,LISTA!$A$2:$J$9998,10,0),""))</f>
        <v/>
      </c>
      <c r="J102" s="484" t="str">
        <f t="shared" si="1"/>
        <v/>
      </c>
    </row>
    <row r="103" spans="2:10" x14ac:dyDescent="0.25">
      <c r="B103" s="485">
        <f>Hoja1!$B103</f>
        <v>0</v>
      </c>
      <c r="C103" s="486" t="str">
        <f>IF(OR($B103=0,$B103=""),"",Hoja1!$E103)</f>
        <v/>
      </c>
      <c r="D103" s="486" t="str">
        <f>IF(OR($B103=0,$B103=""),"",Hoja1!$F103)</f>
        <v/>
      </c>
      <c r="E103" s="486" t="str">
        <f>IF(OR($B103=0,$B103=""),"",Hoja1!$H103)</f>
        <v/>
      </c>
      <c r="F103" s="487" t="str">
        <f>IF(OR($B103=0,$B103=""),"",Hoja1!$K103)</f>
        <v/>
      </c>
      <c r="H103" s="488" t="str">
        <f>IF(OR($B103=0,$B103=""),"",IFERROR(VLOOKUP($B103,LISTA!$A$2:$J$9998,10,0),""))</f>
        <v/>
      </c>
      <c r="J103" s="484" t="str">
        <f t="shared" si="1"/>
        <v/>
      </c>
    </row>
    <row r="104" spans="2:10" x14ac:dyDescent="0.25">
      <c r="B104" s="485">
        <f>Hoja1!$B104</f>
        <v>0</v>
      </c>
      <c r="C104" s="486" t="str">
        <f>IF(OR($B104=0,$B104=""),"",Hoja1!$E104)</f>
        <v/>
      </c>
      <c r="D104" s="486" t="str">
        <f>IF(OR($B104=0,$B104=""),"",Hoja1!$F104)</f>
        <v/>
      </c>
      <c r="E104" s="486" t="str">
        <f>IF(OR($B104=0,$B104=""),"",Hoja1!$H104)</f>
        <v/>
      </c>
      <c r="F104" s="487" t="str">
        <f>IF(OR($B104=0,$B104=""),"",Hoja1!$K104)</f>
        <v/>
      </c>
      <c r="H104" s="488" t="str">
        <f>IF(OR($B104=0,$B104=""),"",IFERROR(VLOOKUP($B104,LISTA!$A$2:$J$9998,10,0),""))</f>
        <v/>
      </c>
      <c r="J104" s="484" t="str">
        <f t="shared" si="1"/>
        <v/>
      </c>
    </row>
    <row r="105" spans="2:10" x14ac:dyDescent="0.25">
      <c r="B105" s="485">
        <f>Hoja1!$B105</f>
        <v>0</v>
      </c>
      <c r="C105" s="486" t="str">
        <f>IF(OR($B105=0,$B105=""),"",Hoja1!$E105)</f>
        <v/>
      </c>
      <c r="D105" s="486" t="str">
        <f>IF(OR($B105=0,$B105=""),"",Hoja1!$F105)</f>
        <v/>
      </c>
      <c r="E105" s="486" t="str">
        <f>IF(OR($B105=0,$B105=""),"",Hoja1!$H105)</f>
        <v/>
      </c>
      <c r="F105" s="487" t="str">
        <f>IF(OR($B105=0,$B105=""),"",Hoja1!$K105)</f>
        <v/>
      </c>
      <c r="H105" s="488" t="str">
        <f>IF(OR($B105=0,$B105=""),"",IFERROR(VLOOKUP($B105,LISTA!$A$2:$J$9998,10,0),""))</f>
        <v/>
      </c>
      <c r="J105" s="484" t="str">
        <f t="shared" si="1"/>
        <v/>
      </c>
    </row>
    <row r="106" spans="2:10" x14ac:dyDescent="0.25">
      <c r="B106" s="485">
        <f>Hoja1!$B106</f>
        <v>0</v>
      </c>
      <c r="C106" s="486" t="str">
        <f>IF(OR($B106=0,$B106=""),"",Hoja1!$E106)</f>
        <v/>
      </c>
      <c r="D106" s="486" t="str">
        <f>IF(OR($B106=0,$B106=""),"",Hoja1!$F106)</f>
        <v/>
      </c>
      <c r="E106" s="486" t="str">
        <f>IF(OR($B106=0,$B106=""),"",Hoja1!$H106)</f>
        <v/>
      </c>
      <c r="F106" s="487" t="str">
        <f>IF(OR($B106=0,$B106=""),"",Hoja1!$K106)</f>
        <v/>
      </c>
      <c r="H106" s="488" t="str">
        <f>IF(OR($B106=0,$B106=""),"",IFERROR(VLOOKUP($B106,LISTA!$A$2:$J$9998,10,0),""))</f>
        <v/>
      </c>
      <c r="J106" s="484" t="str">
        <f t="shared" si="1"/>
        <v/>
      </c>
    </row>
    <row r="107" spans="2:10" x14ac:dyDescent="0.25">
      <c r="B107" s="485">
        <f>Hoja1!$B107</f>
        <v>0</v>
      </c>
      <c r="C107" s="486" t="str">
        <f>IF(OR($B107=0,$B107=""),"",Hoja1!$E107)</f>
        <v/>
      </c>
      <c r="D107" s="486" t="str">
        <f>IF(OR($B107=0,$B107=""),"",Hoja1!$F107)</f>
        <v/>
      </c>
      <c r="E107" s="486" t="str">
        <f>IF(OR($B107=0,$B107=""),"",Hoja1!$H107)</f>
        <v/>
      </c>
      <c r="F107" s="487" t="str">
        <f>IF(OR($B107=0,$B107=""),"",Hoja1!$K107)</f>
        <v/>
      </c>
      <c r="H107" s="488" t="str">
        <f>IF(OR($B107=0,$B107=""),"",IFERROR(VLOOKUP($B107,LISTA!$A$2:$J$9998,10,0),""))</f>
        <v/>
      </c>
      <c r="J107" s="484" t="str">
        <f t="shared" si="1"/>
        <v/>
      </c>
    </row>
    <row r="108" spans="2:10" x14ac:dyDescent="0.25">
      <c r="B108" s="485">
        <f>Hoja1!$B108</f>
        <v>0</v>
      </c>
      <c r="C108" s="486" t="str">
        <f>IF(OR($B108=0,$B108=""),"",Hoja1!$E108)</f>
        <v/>
      </c>
      <c r="D108" s="486" t="str">
        <f>IF(OR($B108=0,$B108=""),"",Hoja1!$F108)</f>
        <v/>
      </c>
      <c r="E108" s="486" t="str">
        <f>IF(OR($B108=0,$B108=""),"",Hoja1!$H108)</f>
        <v/>
      </c>
      <c r="F108" s="487" t="str">
        <f>IF(OR($B108=0,$B108=""),"",Hoja1!$K108)</f>
        <v/>
      </c>
      <c r="H108" s="488" t="str">
        <f>IF(OR($B108=0,$B108=""),"",IFERROR(VLOOKUP($B108,LISTA!$A$2:$J$9998,10,0),""))</f>
        <v/>
      </c>
      <c r="J108" s="484" t="str">
        <f t="shared" si="1"/>
        <v/>
      </c>
    </row>
    <row r="109" spans="2:10" x14ac:dyDescent="0.25">
      <c r="B109" s="485">
        <f>Hoja1!$B109</f>
        <v>0</v>
      </c>
      <c r="C109" s="486" t="str">
        <f>IF(OR($B109=0,$B109=""),"",Hoja1!$E109)</f>
        <v/>
      </c>
      <c r="D109" s="486" t="str">
        <f>IF(OR($B109=0,$B109=""),"",Hoja1!$F109)</f>
        <v/>
      </c>
      <c r="E109" s="486" t="str">
        <f>IF(OR($B109=0,$B109=""),"",Hoja1!$H109)</f>
        <v/>
      </c>
      <c r="F109" s="487" t="str">
        <f>IF(OR($B109=0,$B109=""),"",Hoja1!$K109)</f>
        <v/>
      </c>
      <c r="H109" s="488" t="str">
        <f>IF(OR($B109=0,$B109=""),"",IFERROR(VLOOKUP($B109,LISTA!$A$2:$J$9998,10,0),""))</f>
        <v/>
      </c>
      <c r="J109" s="484" t="str">
        <f t="shared" si="1"/>
        <v/>
      </c>
    </row>
    <row r="110" spans="2:10" x14ac:dyDescent="0.25">
      <c r="B110" s="485">
        <f>Hoja1!$B110</f>
        <v>0</v>
      </c>
      <c r="C110" s="486" t="str">
        <f>IF(OR($B110=0,$B110=""),"",Hoja1!$E110)</f>
        <v/>
      </c>
      <c r="D110" s="486" t="str">
        <f>IF(OR($B110=0,$B110=""),"",Hoja1!$F110)</f>
        <v/>
      </c>
      <c r="E110" s="486" t="str">
        <f>IF(OR($B110=0,$B110=""),"",Hoja1!$H110)</f>
        <v/>
      </c>
      <c r="F110" s="487" t="str">
        <f>IF(OR($B110=0,$B110=""),"",Hoja1!$K110)</f>
        <v/>
      </c>
      <c r="H110" s="488" t="str">
        <f>IF(OR($B110=0,$B110=""),"",IFERROR(VLOOKUP($B110,LISTA!$A$2:$J$9998,10,0),""))</f>
        <v/>
      </c>
      <c r="J110" s="484" t="str">
        <f t="shared" si="1"/>
        <v/>
      </c>
    </row>
    <row r="111" spans="2:10" x14ac:dyDescent="0.25">
      <c r="B111" s="485">
        <f>Hoja1!$B111</f>
        <v>0</v>
      </c>
      <c r="C111" s="486" t="str">
        <f>IF(OR($B111=0,$B111=""),"",Hoja1!$E111)</f>
        <v/>
      </c>
      <c r="D111" s="486" t="str">
        <f>IF(OR($B111=0,$B111=""),"",Hoja1!$F111)</f>
        <v/>
      </c>
      <c r="E111" s="486" t="str">
        <f>IF(OR($B111=0,$B111=""),"",Hoja1!$H111)</f>
        <v/>
      </c>
      <c r="F111" s="487" t="str">
        <f>IF(OR($B111=0,$B111=""),"",Hoja1!$K111)</f>
        <v/>
      </c>
      <c r="H111" s="488" t="str">
        <f>IF(OR($B111=0,$B111=""),"",IFERROR(VLOOKUP($B111,LISTA!$A$2:$J$9998,10,0),""))</f>
        <v/>
      </c>
      <c r="J111" s="484" t="str">
        <f t="shared" si="1"/>
        <v/>
      </c>
    </row>
    <row r="112" spans="2:10" x14ac:dyDescent="0.25">
      <c r="B112" s="485">
        <f>Hoja1!$B112</f>
        <v>0</v>
      </c>
      <c r="C112" s="486" t="str">
        <f>IF(OR($B112=0,$B112=""),"",Hoja1!$E112)</f>
        <v/>
      </c>
      <c r="D112" s="486" t="str">
        <f>IF(OR($B112=0,$B112=""),"",Hoja1!$F112)</f>
        <v/>
      </c>
      <c r="E112" s="486" t="str">
        <f>IF(OR($B112=0,$B112=""),"",Hoja1!$H112)</f>
        <v/>
      </c>
      <c r="F112" s="487" t="str">
        <f>IF(OR($B112=0,$B112=""),"",Hoja1!$K112)</f>
        <v/>
      </c>
      <c r="H112" s="488" t="str">
        <f>IF(OR($B112=0,$B112=""),"",IFERROR(VLOOKUP($B112,LISTA!$A$2:$J$9998,10,0),""))</f>
        <v/>
      </c>
      <c r="J112" s="484" t="str">
        <f t="shared" si="1"/>
        <v/>
      </c>
    </row>
    <row r="113" spans="2:10" x14ac:dyDescent="0.25">
      <c r="B113" s="485">
        <f>Hoja1!$B113</f>
        <v>0</v>
      </c>
      <c r="C113" s="486" t="str">
        <f>IF(OR($B113=0,$B113=""),"",Hoja1!$E113)</f>
        <v/>
      </c>
      <c r="D113" s="486" t="str">
        <f>IF(OR($B113=0,$B113=""),"",Hoja1!$F113)</f>
        <v/>
      </c>
      <c r="E113" s="486" t="str">
        <f>IF(OR($B113=0,$B113=""),"",Hoja1!$H113)</f>
        <v/>
      </c>
      <c r="F113" s="487" t="str">
        <f>IF(OR($B113=0,$B113=""),"",Hoja1!$K113)</f>
        <v/>
      </c>
      <c r="H113" s="488" t="str">
        <f>IF(OR($B113=0,$B113=""),"",IFERROR(VLOOKUP($B113,LISTA!$A$2:$J$9998,10,0),""))</f>
        <v/>
      </c>
      <c r="J113" s="484" t="str">
        <f t="shared" si="1"/>
        <v/>
      </c>
    </row>
    <row r="114" spans="2:10" x14ac:dyDescent="0.25">
      <c r="B114" s="485">
        <f>Hoja1!$B114</f>
        <v>0</v>
      </c>
      <c r="C114" s="486" t="str">
        <f>IF(OR($B114=0,$B114=""),"",Hoja1!$E114)</f>
        <v/>
      </c>
      <c r="D114" s="486" t="str">
        <f>IF(OR($B114=0,$B114=""),"",Hoja1!$F114)</f>
        <v/>
      </c>
      <c r="E114" s="486" t="str">
        <f>IF(OR($B114=0,$B114=""),"",Hoja1!$H114)</f>
        <v/>
      </c>
      <c r="F114" s="487" t="str">
        <f>IF(OR($B114=0,$B114=""),"",Hoja1!$K114)</f>
        <v/>
      </c>
      <c r="H114" s="488" t="str">
        <f>IF(OR($B114=0,$B114=""),"",IFERROR(VLOOKUP($B114,LISTA!$A$2:$J$9998,10,0),""))</f>
        <v/>
      </c>
      <c r="J114" s="484" t="str">
        <f t="shared" si="1"/>
        <v/>
      </c>
    </row>
    <row r="115" spans="2:10" x14ac:dyDescent="0.25">
      <c r="B115" s="485">
        <f>Hoja1!$B115</f>
        <v>0</v>
      </c>
      <c r="C115" s="486" t="str">
        <f>IF(OR($B115=0,$B115=""),"",Hoja1!$E115)</f>
        <v/>
      </c>
      <c r="D115" s="486" t="str">
        <f>IF(OR($B115=0,$B115=""),"",Hoja1!$F115)</f>
        <v/>
      </c>
      <c r="E115" s="486" t="str">
        <f>IF(OR($B115=0,$B115=""),"",Hoja1!$H115)</f>
        <v/>
      </c>
      <c r="F115" s="487" t="str">
        <f>IF(OR($B115=0,$B115=""),"",Hoja1!$K115)</f>
        <v/>
      </c>
      <c r="H115" s="488" t="str">
        <f>IF(OR($B115=0,$B115=""),"",IFERROR(VLOOKUP($B115,LISTA!$A$2:$J$9998,10,0),""))</f>
        <v/>
      </c>
      <c r="J115" s="484" t="str">
        <f t="shared" si="1"/>
        <v/>
      </c>
    </row>
    <row r="116" spans="2:10" x14ac:dyDescent="0.25">
      <c r="B116" s="485">
        <f>Hoja1!$B116</f>
        <v>0</v>
      </c>
      <c r="C116" s="486" t="str">
        <f>IF(OR($B116=0,$B116=""),"",Hoja1!$E116)</f>
        <v/>
      </c>
      <c r="D116" s="486" t="str">
        <f>IF(OR($B116=0,$B116=""),"",Hoja1!$F116)</f>
        <v/>
      </c>
      <c r="E116" s="486" t="str">
        <f>IF(OR($B116=0,$B116=""),"",Hoja1!$H116)</f>
        <v/>
      </c>
      <c r="F116" s="487" t="str">
        <f>IF(OR($B116=0,$B116=""),"",Hoja1!$K116)</f>
        <v/>
      </c>
      <c r="H116" s="488" t="str">
        <f>IF(OR($B116=0,$B116=""),"",IFERROR(VLOOKUP($B116,LISTA!$A$2:$J$9998,10,0),""))</f>
        <v/>
      </c>
      <c r="J116" s="484" t="str">
        <f t="shared" si="1"/>
        <v/>
      </c>
    </row>
    <row r="117" spans="2:10" x14ac:dyDescent="0.25">
      <c r="B117" s="485">
        <f>Hoja1!$B117</f>
        <v>0</v>
      </c>
      <c r="C117" s="486" t="str">
        <f>IF(OR($B117=0,$B117=""),"",Hoja1!$E117)</f>
        <v/>
      </c>
      <c r="D117" s="486" t="str">
        <f>IF(OR($B117=0,$B117=""),"",Hoja1!$F117)</f>
        <v/>
      </c>
      <c r="E117" s="486" t="str">
        <f>IF(OR($B117=0,$B117=""),"",Hoja1!$H117)</f>
        <v/>
      </c>
      <c r="F117" s="487" t="str">
        <f>IF(OR($B117=0,$B117=""),"",Hoja1!$K117)</f>
        <v/>
      </c>
      <c r="H117" s="488" t="str">
        <f>IF(OR($B117=0,$B117=""),"",IFERROR(VLOOKUP($B117,LISTA!$A$2:$J$9998,10,0),""))</f>
        <v/>
      </c>
      <c r="J117" s="484" t="str">
        <f t="shared" si="1"/>
        <v/>
      </c>
    </row>
    <row r="118" spans="2:10" x14ac:dyDescent="0.25">
      <c r="B118" s="485">
        <f>Hoja1!$B118</f>
        <v>0</v>
      </c>
      <c r="C118" s="486" t="str">
        <f>IF(OR($B118=0,$B118=""),"",Hoja1!$E118)</f>
        <v/>
      </c>
      <c r="D118" s="486" t="str">
        <f>IF(OR($B118=0,$B118=""),"",Hoja1!$F118)</f>
        <v/>
      </c>
      <c r="E118" s="486" t="str">
        <f>IF(OR($B118=0,$B118=""),"",Hoja1!$H118)</f>
        <v/>
      </c>
      <c r="F118" s="487" t="str">
        <f>IF(OR($B118=0,$B118=""),"",Hoja1!$K118)</f>
        <v/>
      </c>
      <c r="H118" s="488" t="str">
        <f>IF(OR($B118=0,$B118=""),"",IFERROR(VLOOKUP($B118,LISTA!$A$2:$J$9998,10,0),""))</f>
        <v/>
      </c>
      <c r="J118" s="484" t="str">
        <f t="shared" si="1"/>
        <v/>
      </c>
    </row>
    <row r="119" spans="2:10" x14ac:dyDescent="0.25">
      <c r="B119" s="485">
        <f>Hoja1!$B119</f>
        <v>0</v>
      </c>
      <c r="C119" s="486" t="str">
        <f>IF(OR($B119=0,$B119=""),"",Hoja1!$E119)</f>
        <v/>
      </c>
      <c r="D119" s="486" t="str">
        <f>IF(OR($B119=0,$B119=""),"",Hoja1!$F119)</f>
        <v/>
      </c>
      <c r="E119" s="486" t="str">
        <f>IF(OR($B119=0,$B119=""),"",Hoja1!$H119)</f>
        <v/>
      </c>
      <c r="F119" s="487" t="str">
        <f>IF(OR($B119=0,$B119=""),"",Hoja1!$K119)</f>
        <v/>
      </c>
      <c r="H119" s="488" t="str">
        <f>IF(OR($B119=0,$B119=""),"",IFERROR(VLOOKUP($B119,LISTA!$A$2:$J$9998,10,0),""))</f>
        <v/>
      </c>
      <c r="J119" s="484" t="str">
        <f t="shared" si="1"/>
        <v/>
      </c>
    </row>
    <row r="120" spans="2:10" x14ac:dyDescent="0.25">
      <c r="B120" s="485">
        <f>Hoja1!$B120</f>
        <v>0</v>
      </c>
      <c r="C120" s="486" t="str">
        <f>IF(OR($B120=0,$B120=""),"",Hoja1!$E120)</f>
        <v/>
      </c>
      <c r="D120" s="486" t="str">
        <f>IF(OR($B120=0,$B120=""),"",Hoja1!$F120)</f>
        <v/>
      </c>
      <c r="E120" s="486" t="str">
        <f>IF(OR($B120=0,$B120=""),"",Hoja1!$H120)</f>
        <v/>
      </c>
      <c r="F120" s="487" t="str">
        <f>IF(OR($B120=0,$B120=""),"",Hoja1!$K120)</f>
        <v/>
      </c>
      <c r="H120" s="488" t="str">
        <f>IF(OR($B120=0,$B120=""),"",IFERROR(VLOOKUP($B120,LISTA!$A$2:$J$9998,10,0),""))</f>
        <v/>
      </c>
      <c r="J120" s="484" t="str">
        <f t="shared" si="1"/>
        <v/>
      </c>
    </row>
    <row r="121" spans="2:10" x14ac:dyDescent="0.25">
      <c r="B121" s="485">
        <f>Hoja1!$B121</f>
        <v>0</v>
      </c>
      <c r="C121" s="486" t="str">
        <f>IF(OR($B121=0,$B121=""),"",Hoja1!$E121)</f>
        <v/>
      </c>
      <c r="D121" s="486" t="str">
        <f>IF(OR($B121=0,$B121=""),"",Hoja1!$F121)</f>
        <v/>
      </c>
      <c r="E121" s="486" t="str">
        <f>IF(OR($B121=0,$B121=""),"",Hoja1!$H121)</f>
        <v/>
      </c>
      <c r="F121" s="487" t="str">
        <f>IF(OR($B121=0,$B121=""),"",Hoja1!$K121)</f>
        <v/>
      </c>
      <c r="H121" s="488" t="str">
        <f>IF(OR($B121=0,$B121=""),"",IFERROR(VLOOKUP($B121,LISTA!$A$2:$J$9998,10,0),""))</f>
        <v/>
      </c>
      <c r="J121" s="484" t="str">
        <f t="shared" si="1"/>
        <v/>
      </c>
    </row>
    <row r="122" spans="2:10" x14ac:dyDescent="0.25">
      <c r="B122" s="485">
        <f>Hoja1!$B122</f>
        <v>0</v>
      </c>
      <c r="C122" s="486" t="str">
        <f>IF(OR($B122=0,$B122=""),"",Hoja1!$E122)</f>
        <v/>
      </c>
      <c r="D122" s="486" t="str">
        <f>IF(OR($B122=0,$B122=""),"",Hoja1!$F122)</f>
        <v/>
      </c>
      <c r="E122" s="486" t="str">
        <f>IF(OR($B122=0,$B122=""),"",Hoja1!$H122)</f>
        <v/>
      </c>
      <c r="F122" s="487" t="str">
        <f>IF(OR($B122=0,$B122=""),"",Hoja1!$K122)</f>
        <v/>
      </c>
      <c r="H122" s="488" t="str">
        <f>IF(OR($B122=0,$B122=""),"",IFERROR(VLOOKUP($B122,LISTA!$A$2:$J$9998,10,0),""))</f>
        <v/>
      </c>
      <c r="J122" s="484" t="str">
        <f t="shared" si="1"/>
        <v/>
      </c>
    </row>
    <row r="123" spans="2:10" x14ac:dyDescent="0.25">
      <c r="B123" s="485">
        <f>Hoja1!$B123</f>
        <v>0</v>
      </c>
      <c r="C123" s="486" t="str">
        <f>IF(OR($B123=0,$B123=""),"",Hoja1!$E123)</f>
        <v/>
      </c>
      <c r="D123" s="486" t="str">
        <f>IF(OR($B123=0,$B123=""),"",Hoja1!$F123)</f>
        <v/>
      </c>
      <c r="E123" s="486" t="str">
        <f>IF(OR($B123=0,$B123=""),"",Hoja1!$H123)</f>
        <v/>
      </c>
      <c r="F123" s="487" t="str">
        <f>IF(OR($B123=0,$B123=""),"",Hoja1!$K123)</f>
        <v/>
      </c>
      <c r="H123" s="488" t="str">
        <f>IF(OR($B123=0,$B123=""),"",IFERROR(VLOOKUP($B123,LISTA!$A$2:$J$9998,10,0),""))</f>
        <v/>
      </c>
      <c r="J123" s="484" t="str">
        <f t="shared" si="1"/>
        <v/>
      </c>
    </row>
    <row r="124" spans="2:10" x14ac:dyDescent="0.25">
      <c r="B124" s="485">
        <f>Hoja1!$B124</f>
        <v>0</v>
      </c>
      <c r="C124" s="486" t="str">
        <f>IF(OR($B124=0,$B124=""),"",Hoja1!$E124)</f>
        <v/>
      </c>
      <c r="D124" s="486" t="str">
        <f>IF(OR($B124=0,$B124=""),"",Hoja1!$F124)</f>
        <v/>
      </c>
      <c r="E124" s="486" t="str">
        <f>IF(OR($B124=0,$B124=""),"",Hoja1!$H124)</f>
        <v/>
      </c>
      <c r="F124" s="487" t="str">
        <f>IF(OR($B124=0,$B124=""),"",Hoja1!$K124)</f>
        <v/>
      </c>
      <c r="H124" s="488" t="str">
        <f>IF(OR($B124=0,$B124=""),"",IFERROR(VLOOKUP($B124,LISTA!$A$2:$J$9998,10,0),""))</f>
        <v/>
      </c>
      <c r="J124" s="484" t="str">
        <f t="shared" si="1"/>
        <v/>
      </c>
    </row>
    <row r="125" spans="2:10" x14ac:dyDescent="0.25">
      <c r="B125" s="485">
        <f>Hoja1!$B125</f>
        <v>0</v>
      </c>
      <c r="C125" s="486" t="str">
        <f>IF(OR($B125=0,$B125=""),"",Hoja1!$E125)</f>
        <v/>
      </c>
      <c r="D125" s="486" t="str">
        <f>IF(OR($B125=0,$B125=""),"",Hoja1!$F125)</f>
        <v/>
      </c>
      <c r="E125" s="486" t="str">
        <f>IF(OR($B125=0,$B125=""),"",Hoja1!$H125)</f>
        <v/>
      </c>
      <c r="F125" s="487" t="str">
        <f>IF(OR($B125=0,$B125=""),"",Hoja1!$K125)</f>
        <v/>
      </c>
      <c r="H125" s="488" t="str">
        <f>IF(OR($B125=0,$B125=""),"",IFERROR(VLOOKUP($B125,LISTA!$A$2:$J$9998,10,0),""))</f>
        <v/>
      </c>
      <c r="J125" s="484" t="str">
        <f t="shared" si="1"/>
        <v/>
      </c>
    </row>
    <row r="126" spans="2:10" x14ac:dyDescent="0.25">
      <c r="B126" s="485">
        <f>Hoja1!$B126</f>
        <v>0</v>
      </c>
      <c r="C126" s="486" t="str">
        <f>IF(OR($B126=0,$B126=""),"",Hoja1!$E126)</f>
        <v/>
      </c>
      <c r="D126" s="486" t="str">
        <f>IF(OR($B126=0,$B126=""),"",Hoja1!$F126)</f>
        <v/>
      </c>
      <c r="E126" s="486" t="str">
        <f>IF(OR($B126=0,$B126=""),"",Hoja1!$H126)</f>
        <v/>
      </c>
      <c r="F126" s="487" t="str">
        <f>IF(OR($B126=0,$B126=""),"",Hoja1!$K126)</f>
        <v/>
      </c>
      <c r="H126" s="488" t="str">
        <f>IF(OR($B126=0,$B126=""),"",IFERROR(VLOOKUP($B126,LISTA!$A$2:$J$9998,10,0),""))</f>
        <v/>
      </c>
      <c r="J126" s="484" t="str">
        <f t="shared" si="1"/>
        <v/>
      </c>
    </row>
    <row r="127" spans="2:10" x14ac:dyDescent="0.25">
      <c r="B127" s="485">
        <f>Hoja1!$B127</f>
        <v>0</v>
      </c>
      <c r="C127" s="486" t="str">
        <f>IF(OR($B127=0,$B127=""),"",Hoja1!$E127)</f>
        <v/>
      </c>
      <c r="D127" s="486" t="str">
        <f>IF(OR($B127=0,$B127=""),"",Hoja1!$F127)</f>
        <v/>
      </c>
      <c r="E127" s="486" t="str">
        <f>IF(OR($B127=0,$B127=""),"",Hoja1!$H127)</f>
        <v/>
      </c>
      <c r="F127" s="487" t="str">
        <f>IF(OR($B127=0,$B127=""),"",Hoja1!$K127)</f>
        <v/>
      </c>
      <c r="H127" s="488" t="str">
        <f>IF(OR($B127=0,$B127=""),"",IFERROR(VLOOKUP($B127,LISTA!$A$2:$J$9998,10,0),""))</f>
        <v/>
      </c>
      <c r="J127" s="484" t="str">
        <f t="shared" si="1"/>
        <v/>
      </c>
    </row>
    <row r="128" spans="2:10" x14ac:dyDescent="0.25">
      <c r="B128" s="485">
        <f>Hoja1!$B128</f>
        <v>0</v>
      </c>
      <c r="C128" s="486" t="str">
        <f>IF(OR($B128=0,$B128=""),"",Hoja1!$E128)</f>
        <v/>
      </c>
      <c r="D128" s="486" t="str">
        <f>IF(OR($B128=0,$B128=""),"",Hoja1!$F128)</f>
        <v/>
      </c>
      <c r="E128" s="486" t="str">
        <f>IF(OR($B128=0,$B128=""),"",Hoja1!$H128)</f>
        <v/>
      </c>
      <c r="F128" s="487" t="str">
        <f>IF(OR($B128=0,$B128=""),"",Hoja1!$K128)</f>
        <v/>
      </c>
      <c r="H128" s="488" t="str">
        <f>IF(OR($B128=0,$B128=""),"",IFERROR(VLOOKUP($B128,LISTA!$A$2:$J$9998,10,0),""))</f>
        <v/>
      </c>
      <c r="J128" s="484" t="str">
        <f t="shared" si="1"/>
        <v/>
      </c>
    </row>
    <row r="129" spans="2:10" x14ac:dyDescent="0.25">
      <c r="B129" s="485">
        <f>Hoja1!$B129</f>
        <v>0</v>
      </c>
      <c r="C129" s="486" t="str">
        <f>IF(OR($B129=0,$B129=""),"",Hoja1!$E129)</f>
        <v/>
      </c>
      <c r="D129" s="486" t="str">
        <f>IF(OR($B129=0,$B129=""),"",Hoja1!$F129)</f>
        <v/>
      </c>
      <c r="E129" s="486" t="str">
        <f>IF(OR($B129=0,$B129=""),"",Hoja1!$H129)</f>
        <v/>
      </c>
      <c r="F129" s="487" t="str">
        <f>IF(OR($B129=0,$B129=""),"",Hoja1!$K129)</f>
        <v/>
      </c>
      <c r="H129" s="488" t="str">
        <f>IF(OR($B129=0,$B129=""),"",IFERROR(VLOOKUP($B129,LISTA!$A$2:$J$9998,10,0),""))</f>
        <v/>
      </c>
      <c r="J129" s="484" t="str">
        <f t="shared" si="1"/>
        <v/>
      </c>
    </row>
    <row r="130" spans="2:10" x14ac:dyDescent="0.25">
      <c r="B130" s="485">
        <f>Hoja1!$B130</f>
        <v>0</v>
      </c>
      <c r="C130" s="486" t="str">
        <f>IF(OR($B130=0,$B130=""),"",Hoja1!$E130)</f>
        <v/>
      </c>
      <c r="D130" s="486" t="str">
        <f>IF(OR($B130=0,$B130=""),"",Hoja1!$F130)</f>
        <v/>
      </c>
      <c r="E130" s="486" t="str">
        <f>IF(OR($B130=0,$B130=""),"",Hoja1!$H130)</f>
        <v/>
      </c>
      <c r="F130" s="487" t="str">
        <f>IF(OR($B130=0,$B130=""),"",Hoja1!$K130)</f>
        <v/>
      </c>
      <c r="H130" s="488" t="str">
        <f>IF(OR($B130=0,$B130=""),"",IFERROR(VLOOKUP($B130,LISTA!$A$2:$J$9998,10,0),""))</f>
        <v/>
      </c>
      <c r="J130" s="484" t="str">
        <f t="shared" si="1"/>
        <v/>
      </c>
    </row>
    <row r="131" spans="2:10" x14ac:dyDescent="0.25">
      <c r="B131" s="485">
        <f>Hoja1!$B131</f>
        <v>0</v>
      </c>
      <c r="C131" s="486" t="str">
        <f>IF(OR($B131=0,$B131=""),"",Hoja1!$E131)</f>
        <v/>
      </c>
      <c r="D131" s="486" t="str">
        <f>IF(OR($B131=0,$B131=""),"",Hoja1!$F131)</f>
        <v/>
      </c>
      <c r="E131" s="486" t="str">
        <f>IF(OR($B131=0,$B131=""),"",Hoja1!$H131)</f>
        <v/>
      </c>
      <c r="F131" s="487" t="str">
        <f>IF(OR($B131=0,$B131=""),"",Hoja1!$K131)</f>
        <v/>
      </c>
      <c r="H131" s="488" t="str">
        <f>IF(OR($B131=0,$B131=""),"",IFERROR(VLOOKUP($B131,LISTA!$A$2:$J$9998,10,0),""))</f>
        <v/>
      </c>
      <c r="J131" s="484" t="str">
        <f t="shared" si="1"/>
        <v/>
      </c>
    </row>
    <row r="132" spans="2:10" x14ac:dyDescent="0.25">
      <c r="B132" s="485">
        <f>Hoja1!$B132</f>
        <v>0</v>
      </c>
      <c r="C132" s="486" t="str">
        <f>IF(OR($B132=0,$B132=""),"",Hoja1!$E132)</f>
        <v/>
      </c>
      <c r="D132" s="486" t="str">
        <f>IF(OR($B132=0,$B132=""),"",Hoja1!$F132)</f>
        <v/>
      </c>
      <c r="E132" s="486" t="str">
        <f>IF(OR($B132=0,$B132=""),"",Hoja1!$H132)</f>
        <v/>
      </c>
      <c r="F132" s="487" t="str">
        <f>IF(OR($B132=0,$B132=""),"",Hoja1!$K132)</f>
        <v/>
      </c>
      <c r="H132" s="488" t="str">
        <f>IF(OR($B132=0,$B132=""),"",IFERROR(VLOOKUP($B132,LISTA!$A$2:$J$9998,10,0),""))</f>
        <v/>
      </c>
      <c r="J132" s="484" t="str">
        <f t="shared" ref="J132:J195" si="2">IF(OR($F132="",$H132=""),"",IF($H132&gt;$F132,"SUBIO DE PRECIO",IF($H132&lt;$F132,"BAJO DE PRECIO",IF($H132=$F132,"MANTIENE EL PRECIO",0))))</f>
        <v/>
      </c>
    </row>
    <row r="133" spans="2:10" x14ac:dyDescent="0.25">
      <c r="B133" s="485">
        <f>Hoja1!$B133</f>
        <v>0</v>
      </c>
      <c r="C133" s="486" t="str">
        <f>IF(OR($B133=0,$B133=""),"",Hoja1!$E133)</f>
        <v/>
      </c>
      <c r="D133" s="486" t="str">
        <f>IF(OR($B133=0,$B133=""),"",Hoja1!$F133)</f>
        <v/>
      </c>
      <c r="E133" s="486" t="str">
        <f>IF(OR($B133=0,$B133=""),"",Hoja1!$H133)</f>
        <v/>
      </c>
      <c r="F133" s="487" t="str">
        <f>IF(OR($B133=0,$B133=""),"",Hoja1!$K133)</f>
        <v/>
      </c>
      <c r="H133" s="488" t="str">
        <f>IF(OR($B133=0,$B133=""),"",IFERROR(VLOOKUP($B133,LISTA!$A$2:$J$9998,10,0),""))</f>
        <v/>
      </c>
      <c r="J133" s="484" t="str">
        <f t="shared" si="2"/>
        <v/>
      </c>
    </row>
    <row r="134" spans="2:10" x14ac:dyDescent="0.25">
      <c r="B134" s="485">
        <f>Hoja1!$B134</f>
        <v>0</v>
      </c>
      <c r="C134" s="486" t="str">
        <f>IF(OR($B134=0,$B134=""),"",Hoja1!$E134)</f>
        <v/>
      </c>
      <c r="D134" s="486" t="str">
        <f>IF(OR($B134=0,$B134=""),"",Hoja1!$F134)</f>
        <v/>
      </c>
      <c r="E134" s="486" t="str">
        <f>IF(OR($B134=0,$B134=""),"",Hoja1!$H134)</f>
        <v/>
      </c>
      <c r="F134" s="487" t="str">
        <f>IF(OR($B134=0,$B134=""),"",Hoja1!$K134)</f>
        <v/>
      </c>
      <c r="H134" s="488" t="str">
        <f>IF(OR($B134=0,$B134=""),"",IFERROR(VLOOKUP($B134,LISTA!$A$2:$J$9998,10,0),""))</f>
        <v/>
      </c>
      <c r="J134" s="484" t="str">
        <f t="shared" si="2"/>
        <v/>
      </c>
    </row>
    <row r="135" spans="2:10" x14ac:dyDescent="0.25">
      <c r="B135" s="485">
        <f>Hoja1!$B135</f>
        <v>0</v>
      </c>
      <c r="C135" s="486" t="str">
        <f>IF(OR($B135=0,$B135=""),"",Hoja1!$E135)</f>
        <v/>
      </c>
      <c r="D135" s="486" t="str">
        <f>IF(OR($B135=0,$B135=""),"",Hoja1!$F135)</f>
        <v/>
      </c>
      <c r="E135" s="486" t="str">
        <f>IF(OR($B135=0,$B135=""),"",Hoja1!$H135)</f>
        <v/>
      </c>
      <c r="F135" s="487" t="str">
        <f>IF(OR($B135=0,$B135=""),"",Hoja1!$K135)</f>
        <v/>
      </c>
      <c r="H135" s="488" t="str">
        <f>IF(OR($B135=0,$B135=""),"",IFERROR(VLOOKUP($B135,LISTA!$A$2:$J$9998,10,0),""))</f>
        <v/>
      </c>
      <c r="J135" s="484" t="str">
        <f t="shared" si="2"/>
        <v/>
      </c>
    </row>
    <row r="136" spans="2:10" x14ac:dyDescent="0.25">
      <c r="B136" s="485">
        <f>Hoja1!$B136</f>
        <v>0</v>
      </c>
      <c r="C136" s="486" t="str">
        <f>IF(OR($B136=0,$B136=""),"",Hoja1!$E136)</f>
        <v/>
      </c>
      <c r="D136" s="486" t="str">
        <f>IF(OR($B136=0,$B136=""),"",Hoja1!$F136)</f>
        <v/>
      </c>
      <c r="E136" s="486" t="str">
        <f>IF(OR($B136=0,$B136=""),"",Hoja1!$H136)</f>
        <v/>
      </c>
      <c r="F136" s="487" t="str">
        <f>IF(OR($B136=0,$B136=""),"",Hoja1!$K136)</f>
        <v/>
      </c>
      <c r="H136" s="488" t="str">
        <f>IF(OR($B136=0,$B136=""),"",IFERROR(VLOOKUP($B136,LISTA!$A$2:$J$9998,10,0),""))</f>
        <v/>
      </c>
      <c r="J136" s="484" t="str">
        <f t="shared" si="2"/>
        <v/>
      </c>
    </row>
    <row r="137" spans="2:10" x14ac:dyDescent="0.25">
      <c r="B137" s="485">
        <f>Hoja1!$B137</f>
        <v>0</v>
      </c>
      <c r="C137" s="486" t="str">
        <f>IF(OR($B137=0,$B137=""),"",Hoja1!$E137)</f>
        <v/>
      </c>
      <c r="D137" s="486" t="str">
        <f>IF(OR($B137=0,$B137=""),"",Hoja1!$F137)</f>
        <v/>
      </c>
      <c r="E137" s="486" t="str">
        <f>IF(OR($B137=0,$B137=""),"",Hoja1!$H137)</f>
        <v/>
      </c>
      <c r="F137" s="487" t="str">
        <f>IF(OR($B137=0,$B137=""),"",Hoja1!$K137)</f>
        <v/>
      </c>
      <c r="H137" s="488" t="str">
        <f>IF(OR($B137=0,$B137=""),"",IFERROR(VLOOKUP($B137,LISTA!$A$2:$J$9998,10,0),""))</f>
        <v/>
      </c>
      <c r="J137" s="484" t="str">
        <f t="shared" si="2"/>
        <v/>
      </c>
    </row>
    <row r="138" spans="2:10" x14ac:dyDescent="0.25">
      <c r="B138" s="485">
        <f>Hoja1!$B138</f>
        <v>0</v>
      </c>
      <c r="C138" s="486" t="str">
        <f>IF(OR($B138=0,$B138=""),"",Hoja1!$E138)</f>
        <v/>
      </c>
      <c r="D138" s="486" t="str">
        <f>IF(OR($B138=0,$B138=""),"",Hoja1!$F138)</f>
        <v/>
      </c>
      <c r="E138" s="486" t="str">
        <f>IF(OR($B138=0,$B138=""),"",Hoja1!$H138)</f>
        <v/>
      </c>
      <c r="F138" s="487" t="str">
        <f>IF(OR($B138=0,$B138=""),"",Hoja1!$K138)</f>
        <v/>
      </c>
      <c r="H138" s="488" t="str">
        <f>IF(OR($B138=0,$B138=""),"",IFERROR(VLOOKUP($B138,LISTA!$A$2:$J$9998,10,0),""))</f>
        <v/>
      </c>
      <c r="J138" s="484" t="str">
        <f t="shared" si="2"/>
        <v/>
      </c>
    </row>
    <row r="139" spans="2:10" x14ac:dyDescent="0.25">
      <c r="B139" s="485">
        <f>Hoja1!$B139</f>
        <v>0</v>
      </c>
      <c r="C139" s="486" t="str">
        <f>IF(OR($B139=0,$B139=""),"",Hoja1!$E139)</f>
        <v/>
      </c>
      <c r="D139" s="486" t="str">
        <f>IF(OR($B139=0,$B139=""),"",Hoja1!$F139)</f>
        <v/>
      </c>
      <c r="E139" s="486" t="str">
        <f>IF(OR($B139=0,$B139=""),"",Hoja1!$H139)</f>
        <v/>
      </c>
      <c r="F139" s="487" t="str">
        <f>IF(OR($B139=0,$B139=""),"",Hoja1!$K139)</f>
        <v/>
      </c>
      <c r="H139" s="488" t="str">
        <f>IF(OR($B139=0,$B139=""),"",IFERROR(VLOOKUP($B139,LISTA!$A$2:$J$9998,10,0),""))</f>
        <v/>
      </c>
      <c r="J139" s="484" t="str">
        <f t="shared" si="2"/>
        <v/>
      </c>
    </row>
    <row r="140" spans="2:10" x14ac:dyDescent="0.25">
      <c r="B140" s="485">
        <f>Hoja1!$B140</f>
        <v>0</v>
      </c>
      <c r="C140" s="486" t="str">
        <f>IF(OR($B140=0,$B140=""),"",Hoja1!$E140)</f>
        <v/>
      </c>
      <c r="D140" s="486" t="str">
        <f>IF(OR($B140=0,$B140=""),"",Hoja1!$F140)</f>
        <v/>
      </c>
      <c r="E140" s="486" t="str">
        <f>IF(OR($B140=0,$B140=""),"",Hoja1!$H140)</f>
        <v/>
      </c>
      <c r="F140" s="487" t="str">
        <f>IF(OR($B140=0,$B140=""),"",Hoja1!$K140)</f>
        <v/>
      </c>
      <c r="H140" s="488" t="str">
        <f>IF(OR($B140=0,$B140=""),"",IFERROR(VLOOKUP($B140,LISTA!$A$2:$J$9998,10,0),""))</f>
        <v/>
      </c>
      <c r="J140" s="484" t="str">
        <f t="shared" si="2"/>
        <v/>
      </c>
    </row>
    <row r="141" spans="2:10" x14ac:dyDescent="0.25">
      <c r="B141" s="485">
        <f>Hoja1!$B141</f>
        <v>0</v>
      </c>
      <c r="C141" s="486" t="str">
        <f>IF(OR($B141=0,$B141=""),"",Hoja1!$E141)</f>
        <v/>
      </c>
      <c r="D141" s="486" t="str">
        <f>IF(OR($B141=0,$B141=""),"",Hoja1!$F141)</f>
        <v/>
      </c>
      <c r="E141" s="486" t="str">
        <f>IF(OR($B141=0,$B141=""),"",Hoja1!$H141)</f>
        <v/>
      </c>
      <c r="F141" s="487" t="str">
        <f>IF(OR($B141=0,$B141=""),"",Hoja1!$K141)</f>
        <v/>
      </c>
      <c r="H141" s="488" t="str">
        <f>IF(OR($B141=0,$B141=""),"",IFERROR(VLOOKUP($B141,LISTA!$A$2:$J$9998,10,0),""))</f>
        <v/>
      </c>
      <c r="J141" s="484" t="str">
        <f t="shared" si="2"/>
        <v/>
      </c>
    </row>
    <row r="142" spans="2:10" x14ac:dyDescent="0.25">
      <c r="B142" s="485">
        <f>Hoja1!$B142</f>
        <v>0</v>
      </c>
      <c r="C142" s="486" t="str">
        <f>IF(OR($B142=0,$B142=""),"",Hoja1!$E142)</f>
        <v/>
      </c>
      <c r="D142" s="486" t="str">
        <f>IF(OR($B142=0,$B142=""),"",Hoja1!$F142)</f>
        <v/>
      </c>
      <c r="E142" s="486" t="str">
        <f>IF(OR($B142=0,$B142=""),"",Hoja1!$H142)</f>
        <v/>
      </c>
      <c r="F142" s="487" t="str">
        <f>IF(OR($B142=0,$B142=""),"",Hoja1!$K142)</f>
        <v/>
      </c>
      <c r="H142" s="488" t="str">
        <f>IF(OR($B142=0,$B142=""),"",IFERROR(VLOOKUP($B142,LISTA!$A$2:$J$9998,10,0),""))</f>
        <v/>
      </c>
      <c r="J142" s="484" t="str">
        <f t="shared" si="2"/>
        <v/>
      </c>
    </row>
    <row r="143" spans="2:10" x14ac:dyDescent="0.25">
      <c r="B143" s="485">
        <f>Hoja1!$B143</f>
        <v>0</v>
      </c>
      <c r="C143" s="486" t="str">
        <f>IF(OR($B143=0,$B143=""),"",Hoja1!$E143)</f>
        <v/>
      </c>
      <c r="D143" s="486" t="str">
        <f>IF(OR($B143=0,$B143=""),"",Hoja1!$F143)</f>
        <v/>
      </c>
      <c r="E143" s="486" t="str">
        <f>IF(OR($B143=0,$B143=""),"",Hoja1!$H143)</f>
        <v/>
      </c>
      <c r="F143" s="487" t="str">
        <f>IF(OR($B143=0,$B143=""),"",Hoja1!$K143)</f>
        <v/>
      </c>
      <c r="H143" s="488" t="str">
        <f>IF(OR($B143=0,$B143=""),"",IFERROR(VLOOKUP($B143,LISTA!$A$2:$J$9998,10,0),""))</f>
        <v/>
      </c>
      <c r="J143" s="484" t="str">
        <f t="shared" si="2"/>
        <v/>
      </c>
    </row>
    <row r="144" spans="2:10" x14ac:dyDescent="0.25">
      <c r="B144" s="485">
        <f>Hoja1!$B144</f>
        <v>0</v>
      </c>
      <c r="C144" s="486" t="str">
        <f>IF(OR($B144=0,$B144=""),"",Hoja1!$E144)</f>
        <v/>
      </c>
      <c r="D144" s="486" t="str">
        <f>IF(OR($B144=0,$B144=""),"",Hoja1!$F144)</f>
        <v/>
      </c>
      <c r="E144" s="486" t="str">
        <f>IF(OR($B144=0,$B144=""),"",Hoja1!$H144)</f>
        <v/>
      </c>
      <c r="F144" s="487" t="str">
        <f>IF(OR($B144=0,$B144=""),"",Hoja1!$K144)</f>
        <v/>
      </c>
      <c r="H144" s="488" t="str">
        <f>IF(OR($B144=0,$B144=""),"",IFERROR(VLOOKUP($B144,LISTA!$A$2:$J$9998,10,0),""))</f>
        <v/>
      </c>
      <c r="J144" s="484" t="str">
        <f t="shared" si="2"/>
        <v/>
      </c>
    </row>
    <row r="145" spans="2:10" x14ac:dyDescent="0.25">
      <c r="B145" s="485">
        <f>Hoja1!$B145</f>
        <v>0</v>
      </c>
      <c r="C145" s="486" t="str">
        <f>IF(OR($B145=0,$B145=""),"",Hoja1!$E145)</f>
        <v/>
      </c>
      <c r="D145" s="486" t="str">
        <f>IF(OR($B145=0,$B145=""),"",Hoja1!$F145)</f>
        <v/>
      </c>
      <c r="E145" s="486" t="str">
        <f>IF(OR($B145=0,$B145=""),"",Hoja1!$H145)</f>
        <v/>
      </c>
      <c r="F145" s="487" t="str">
        <f>IF(OR($B145=0,$B145=""),"",Hoja1!$K145)</f>
        <v/>
      </c>
      <c r="H145" s="488" t="str">
        <f>IF(OR($B145=0,$B145=""),"",IFERROR(VLOOKUP($B145,LISTA!$A$2:$J$9998,10,0),""))</f>
        <v/>
      </c>
      <c r="J145" s="484" t="str">
        <f t="shared" si="2"/>
        <v/>
      </c>
    </row>
    <row r="146" spans="2:10" x14ac:dyDescent="0.25">
      <c r="B146" s="485">
        <f>Hoja1!$B146</f>
        <v>0</v>
      </c>
      <c r="C146" s="486" t="str">
        <f>IF(OR($B146=0,$B146=""),"",Hoja1!$E146)</f>
        <v/>
      </c>
      <c r="D146" s="486" t="str">
        <f>IF(OR($B146=0,$B146=""),"",Hoja1!$F146)</f>
        <v/>
      </c>
      <c r="E146" s="486" t="str">
        <f>IF(OR($B146=0,$B146=""),"",Hoja1!$H146)</f>
        <v/>
      </c>
      <c r="F146" s="487" t="str">
        <f>IF(OR($B146=0,$B146=""),"",Hoja1!$K146)</f>
        <v/>
      </c>
      <c r="H146" s="488" t="str">
        <f>IF(OR($B146=0,$B146=""),"",IFERROR(VLOOKUP($B146,LISTA!$A$2:$J$9998,10,0),""))</f>
        <v/>
      </c>
      <c r="J146" s="484" t="str">
        <f t="shared" si="2"/>
        <v/>
      </c>
    </row>
    <row r="147" spans="2:10" x14ac:dyDescent="0.25">
      <c r="B147" s="485">
        <f>Hoja1!$B147</f>
        <v>0</v>
      </c>
      <c r="C147" s="486" t="str">
        <f>IF(OR($B147=0,$B147=""),"",Hoja1!$E147)</f>
        <v/>
      </c>
      <c r="D147" s="486" t="str">
        <f>IF(OR($B147=0,$B147=""),"",Hoja1!$F147)</f>
        <v/>
      </c>
      <c r="E147" s="486" t="str">
        <f>IF(OR($B147=0,$B147=""),"",Hoja1!$H147)</f>
        <v/>
      </c>
      <c r="F147" s="487" t="str">
        <f>IF(OR($B147=0,$B147=""),"",Hoja1!$K147)</f>
        <v/>
      </c>
      <c r="H147" s="488" t="str">
        <f>IF(OR($B147=0,$B147=""),"",IFERROR(VLOOKUP($B147,LISTA!$A$2:$J$9998,10,0),""))</f>
        <v/>
      </c>
      <c r="J147" s="484" t="str">
        <f t="shared" si="2"/>
        <v/>
      </c>
    </row>
    <row r="148" spans="2:10" x14ac:dyDescent="0.25">
      <c r="B148" s="485">
        <f>Hoja1!$B148</f>
        <v>0</v>
      </c>
      <c r="C148" s="486" t="str">
        <f>IF(OR($B148=0,$B148=""),"",Hoja1!$E148)</f>
        <v/>
      </c>
      <c r="D148" s="486" t="str">
        <f>IF(OR($B148=0,$B148=""),"",Hoja1!$F148)</f>
        <v/>
      </c>
      <c r="E148" s="486" t="str">
        <f>IF(OR($B148=0,$B148=""),"",Hoja1!$H148)</f>
        <v/>
      </c>
      <c r="F148" s="487" t="str">
        <f>IF(OR($B148=0,$B148=""),"",Hoja1!$K148)</f>
        <v/>
      </c>
      <c r="H148" s="488" t="str">
        <f>IF(OR($B148=0,$B148=""),"",IFERROR(VLOOKUP($B148,LISTA!$A$2:$J$9998,10,0),""))</f>
        <v/>
      </c>
      <c r="J148" s="484" t="str">
        <f t="shared" si="2"/>
        <v/>
      </c>
    </row>
    <row r="149" spans="2:10" x14ac:dyDescent="0.25">
      <c r="B149" s="485">
        <f>Hoja1!$B149</f>
        <v>0</v>
      </c>
      <c r="C149" s="486" t="str">
        <f>IF(OR($B149=0,$B149=""),"",Hoja1!$E149)</f>
        <v/>
      </c>
      <c r="D149" s="486" t="str">
        <f>IF(OR($B149=0,$B149=""),"",Hoja1!$F149)</f>
        <v/>
      </c>
      <c r="E149" s="486" t="str">
        <f>IF(OR($B149=0,$B149=""),"",Hoja1!$H149)</f>
        <v/>
      </c>
      <c r="F149" s="487" t="str">
        <f>IF(OR($B149=0,$B149=""),"",Hoja1!$K149)</f>
        <v/>
      </c>
      <c r="H149" s="488" t="str">
        <f>IF(OR($B149=0,$B149=""),"",IFERROR(VLOOKUP($B149,LISTA!$A$2:$J$9998,10,0),""))</f>
        <v/>
      </c>
      <c r="J149" s="484" t="str">
        <f t="shared" si="2"/>
        <v/>
      </c>
    </row>
    <row r="150" spans="2:10" x14ac:dyDescent="0.25">
      <c r="B150" s="485">
        <f>Hoja1!$B150</f>
        <v>0</v>
      </c>
      <c r="C150" s="486" t="str">
        <f>IF(OR($B150=0,$B150=""),"",Hoja1!$E150)</f>
        <v/>
      </c>
      <c r="D150" s="486" t="str">
        <f>IF(OR($B150=0,$B150=""),"",Hoja1!$F150)</f>
        <v/>
      </c>
      <c r="E150" s="486" t="str">
        <f>IF(OR($B150=0,$B150=""),"",Hoja1!$H150)</f>
        <v/>
      </c>
      <c r="F150" s="487" t="str">
        <f>IF(OR($B150=0,$B150=""),"",Hoja1!$K150)</f>
        <v/>
      </c>
      <c r="H150" s="488" t="str">
        <f>IF(OR($B150=0,$B150=""),"",IFERROR(VLOOKUP($B150,LISTA!$A$2:$J$9998,10,0),""))</f>
        <v/>
      </c>
      <c r="J150" s="484" t="str">
        <f t="shared" si="2"/>
        <v/>
      </c>
    </row>
    <row r="151" spans="2:10" x14ac:dyDescent="0.25">
      <c r="B151" s="485">
        <f>Hoja1!$B151</f>
        <v>0</v>
      </c>
      <c r="C151" s="486" t="str">
        <f>IF(OR($B151=0,$B151=""),"",Hoja1!$E151)</f>
        <v/>
      </c>
      <c r="D151" s="486" t="str">
        <f>IF(OR($B151=0,$B151=""),"",Hoja1!$F151)</f>
        <v/>
      </c>
      <c r="E151" s="486" t="str">
        <f>IF(OR($B151=0,$B151=""),"",Hoja1!$H151)</f>
        <v/>
      </c>
      <c r="F151" s="487" t="str">
        <f>IF(OR($B151=0,$B151=""),"",Hoja1!$K151)</f>
        <v/>
      </c>
      <c r="H151" s="488" t="str">
        <f>IF(OR($B151=0,$B151=""),"",IFERROR(VLOOKUP($B151,LISTA!$A$2:$J$9998,10,0),""))</f>
        <v/>
      </c>
      <c r="J151" s="484" t="str">
        <f t="shared" si="2"/>
        <v/>
      </c>
    </row>
    <row r="152" spans="2:10" x14ac:dyDescent="0.25">
      <c r="B152" s="485">
        <f>Hoja1!$B152</f>
        <v>0</v>
      </c>
      <c r="C152" s="486" t="str">
        <f>IF(OR($B152=0,$B152=""),"",Hoja1!$E152)</f>
        <v/>
      </c>
      <c r="D152" s="486" t="str">
        <f>IF(OR($B152=0,$B152=""),"",Hoja1!$F152)</f>
        <v/>
      </c>
      <c r="E152" s="486" t="str">
        <f>IF(OR($B152=0,$B152=""),"",Hoja1!$H152)</f>
        <v/>
      </c>
      <c r="F152" s="487" t="str">
        <f>IF(OR($B152=0,$B152=""),"",Hoja1!$K152)</f>
        <v/>
      </c>
      <c r="H152" s="488" t="str">
        <f>IF(OR($B152=0,$B152=""),"",IFERROR(VLOOKUP($B152,LISTA!$A$2:$J$9998,10,0),""))</f>
        <v/>
      </c>
      <c r="J152" s="484" t="str">
        <f t="shared" si="2"/>
        <v/>
      </c>
    </row>
    <row r="153" spans="2:10" x14ac:dyDescent="0.25">
      <c r="B153" s="485">
        <f>Hoja1!$B153</f>
        <v>0</v>
      </c>
      <c r="C153" s="486" t="str">
        <f>IF(OR($B153=0,$B153=""),"",Hoja1!$E153)</f>
        <v/>
      </c>
      <c r="D153" s="486" t="str">
        <f>IF(OR($B153=0,$B153=""),"",Hoja1!$F153)</f>
        <v/>
      </c>
      <c r="E153" s="486" t="str">
        <f>IF(OR($B153=0,$B153=""),"",Hoja1!$H153)</f>
        <v/>
      </c>
      <c r="F153" s="487" t="str">
        <f>IF(OR($B153=0,$B153=""),"",Hoja1!$K153)</f>
        <v/>
      </c>
      <c r="H153" s="488" t="str">
        <f>IF(OR($B153=0,$B153=""),"",IFERROR(VLOOKUP($B153,LISTA!$A$2:$J$9998,10,0),""))</f>
        <v/>
      </c>
      <c r="J153" s="484" t="str">
        <f t="shared" si="2"/>
        <v/>
      </c>
    </row>
    <row r="154" spans="2:10" x14ac:dyDescent="0.25">
      <c r="B154" s="485">
        <f>Hoja1!$B154</f>
        <v>0</v>
      </c>
      <c r="C154" s="486" t="str">
        <f>IF(OR($B154=0,$B154=""),"",Hoja1!$E154)</f>
        <v/>
      </c>
      <c r="D154" s="486" t="str">
        <f>IF(OR($B154=0,$B154=""),"",Hoja1!$F154)</f>
        <v/>
      </c>
      <c r="E154" s="486" t="str">
        <f>IF(OR($B154=0,$B154=""),"",Hoja1!$H154)</f>
        <v/>
      </c>
      <c r="F154" s="487" t="str">
        <f>IF(OR($B154=0,$B154=""),"",Hoja1!$K154)</f>
        <v/>
      </c>
      <c r="H154" s="488" t="str">
        <f>IF(OR($B154=0,$B154=""),"",IFERROR(VLOOKUP($B154,LISTA!$A$2:$J$9998,10,0),""))</f>
        <v/>
      </c>
      <c r="J154" s="484" t="str">
        <f t="shared" si="2"/>
        <v/>
      </c>
    </row>
    <row r="155" spans="2:10" x14ac:dyDescent="0.25">
      <c r="B155" s="485">
        <f>Hoja1!$B155</f>
        <v>0</v>
      </c>
      <c r="C155" s="486" t="str">
        <f>IF(OR($B155=0,$B155=""),"",Hoja1!$E155)</f>
        <v/>
      </c>
      <c r="D155" s="486" t="str">
        <f>IF(OR($B155=0,$B155=""),"",Hoja1!$F155)</f>
        <v/>
      </c>
      <c r="E155" s="486" t="str">
        <f>IF(OR($B155=0,$B155=""),"",Hoja1!$H155)</f>
        <v/>
      </c>
      <c r="F155" s="487" t="str">
        <f>IF(OR($B155=0,$B155=""),"",Hoja1!$K155)</f>
        <v/>
      </c>
      <c r="H155" s="488" t="str">
        <f>IF(OR($B155=0,$B155=""),"",IFERROR(VLOOKUP($B155,LISTA!$A$2:$J$9998,10,0),""))</f>
        <v/>
      </c>
      <c r="J155" s="484" t="str">
        <f t="shared" si="2"/>
        <v/>
      </c>
    </row>
    <row r="156" spans="2:10" x14ac:dyDescent="0.25">
      <c r="B156" s="485">
        <f>Hoja1!$B156</f>
        <v>0</v>
      </c>
      <c r="C156" s="486" t="str">
        <f>IF(OR($B156=0,$B156=""),"",Hoja1!$E156)</f>
        <v/>
      </c>
      <c r="D156" s="486" t="str">
        <f>IF(OR($B156=0,$B156=""),"",Hoja1!$F156)</f>
        <v/>
      </c>
      <c r="E156" s="486" t="str">
        <f>IF(OR($B156=0,$B156=""),"",Hoja1!$H156)</f>
        <v/>
      </c>
      <c r="F156" s="487" t="str">
        <f>IF(OR($B156=0,$B156=""),"",Hoja1!$K156)</f>
        <v/>
      </c>
      <c r="H156" s="488" t="str">
        <f>IF(OR($B156=0,$B156=""),"",IFERROR(VLOOKUP($B156,LISTA!$A$2:$J$9998,10,0),""))</f>
        <v/>
      </c>
      <c r="J156" s="484" t="str">
        <f t="shared" si="2"/>
        <v/>
      </c>
    </row>
    <row r="157" spans="2:10" x14ac:dyDescent="0.25">
      <c r="B157" s="485">
        <f>Hoja1!$B157</f>
        <v>0</v>
      </c>
      <c r="C157" s="486" t="str">
        <f>IF(OR($B157=0,$B157=""),"",Hoja1!$E157)</f>
        <v/>
      </c>
      <c r="D157" s="486" t="str">
        <f>IF(OR($B157=0,$B157=""),"",Hoja1!$F157)</f>
        <v/>
      </c>
      <c r="E157" s="486" t="str">
        <f>IF(OR($B157=0,$B157=""),"",Hoja1!$H157)</f>
        <v/>
      </c>
      <c r="F157" s="487" t="str">
        <f>IF(OR($B157=0,$B157=""),"",Hoja1!$K157)</f>
        <v/>
      </c>
      <c r="H157" s="488" t="str">
        <f>IF(OR($B157=0,$B157=""),"",IFERROR(VLOOKUP($B157,LISTA!$A$2:$J$9998,10,0),""))</f>
        <v/>
      </c>
      <c r="J157" s="484" t="str">
        <f t="shared" si="2"/>
        <v/>
      </c>
    </row>
    <row r="158" spans="2:10" x14ac:dyDescent="0.25">
      <c r="B158" s="485">
        <f>Hoja1!$B158</f>
        <v>0</v>
      </c>
      <c r="C158" s="486" t="str">
        <f>IF(OR($B158=0,$B158=""),"",Hoja1!$E158)</f>
        <v/>
      </c>
      <c r="D158" s="486" t="str">
        <f>IF(OR($B158=0,$B158=""),"",Hoja1!$F158)</f>
        <v/>
      </c>
      <c r="E158" s="486" t="str">
        <f>IF(OR($B158=0,$B158=""),"",Hoja1!$H158)</f>
        <v/>
      </c>
      <c r="F158" s="487" t="str">
        <f>IF(OR($B158=0,$B158=""),"",Hoja1!$K158)</f>
        <v/>
      </c>
      <c r="H158" s="488" t="str">
        <f>IF(OR($B158=0,$B158=""),"",IFERROR(VLOOKUP($B158,LISTA!$A$2:$J$9998,10,0),""))</f>
        <v/>
      </c>
      <c r="J158" s="484" t="str">
        <f t="shared" si="2"/>
        <v/>
      </c>
    </row>
    <row r="159" spans="2:10" x14ac:dyDescent="0.25">
      <c r="B159" s="485">
        <f>Hoja1!$B159</f>
        <v>0</v>
      </c>
      <c r="C159" s="486" t="str">
        <f>IF(OR($B159=0,$B159=""),"",Hoja1!$E159)</f>
        <v/>
      </c>
      <c r="D159" s="486" t="str">
        <f>IF(OR($B159=0,$B159=""),"",Hoja1!$F159)</f>
        <v/>
      </c>
      <c r="E159" s="486" t="str">
        <f>IF(OR($B159=0,$B159=""),"",Hoja1!$H159)</f>
        <v/>
      </c>
      <c r="F159" s="487" t="str">
        <f>IF(OR($B159=0,$B159=""),"",Hoja1!$K159)</f>
        <v/>
      </c>
      <c r="H159" s="488" t="str">
        <f>IF(OR($B159=0,$B159=""),"",IFERROR(VLOOKUP($B159,LISTA!$A$2:$J$9998,10,0),""))</f>
        <v/>
      </c>
      <c r="J159" s="484" t="str">
        <f t="shared" si="2"/>
        <v/>
      </c>
    </row>
    <row r="160" spans="2:10" x14ac:dyDescent="0.25">
      <c r="B160" s="485">
        <f>Hoja1!$B160</f>
        <v>0</v>
      </c>
      <c r="C160" s="486" t="str">
        <f>IF(OR($B160=0,$B160=""),"",Hoja1!$E160)</f>
        <v/>
      </c>
      <c r="D160" s="486" t="str">
        <f>IF(OR($B160=0,$B160=""),"",Hoja1!$F160)</f>
        <v/>
      </c>
      <c r="E160" s="486" t="str">
        <f>IF(OR($B160=0,$B160=""),"",Hoja1!$H160)</f>
        <v/>
      </c>
      <c r="F160" s="487" t="str">
        <f>IF(OR($B160=0,$B160=""),"",Hoja1!$K160)</f>
        <v/>
      </c>
      <c r="H160" s="488" t="str">
        <f>IF(OR($B160=0,$B160=""),"",IFERROR(VLOOKUP($B160,LISTA!$A$2:$J$9998,10,0),""))</f>
        <v/>
      </c>
      <c r="J160" s="484" t="str">
        <f t="shared" si="2"/>
        <v/>
      </c>
    </row>
    <row r="161" spans="2:10" x14ac:dyDescent="0.25">
      <c r="B161" s="485">
        <f>Hoja1!$B161</f>
        <v>0</v>
      </c>
      <c r="C161" s="486" t="str">
        <f>IF(OR($B161=0,$B161=""),"",Hoja1!$E161)</f>
        <v/>
      </c>
      <c r="D161" s="486" t="str">
        <f>IF(OR($B161=0,$B161=""),"",Hoja1!$F161)</f>
        <v/>
      </c>
      <c r="E161" s="486" t="str">
        <f>IF(OR($B161=0,$B161=""),"",Hoja1!$H161)</f>
        <v/>
      </c>
      <c r="F161" s="487" t="str">
        <f>IF(OR($B161=0,$B161=""),"",Hoja1!$K161)</f>
        <v/>
      </c>
      <c r="H161" s="488" t="str">
        <f>IF(OR($B161=0,$B161=""),"",IFERROR(VLOOKUP($B161,LISTA!$A$2:$J$9998,10,0),""))</f>
        <v/>
      </c>
      <c r="J161" s="484" t="str">
        <f t="shared" si="2"/>
        <v/>
      </c>
    </row>
    <row r="162" spans="2:10" x14ac:dyDescent="0.25">
      <c r="B162" s="485">
        <f>Hoja1!$B162</f>
        <v>0</v>
      </c>
      <c r="C162" s="486" t="str">
        <f>IF(OR($B162=0,$B162=""),"",Hoja1!$E162)</f>
        <v/>
      </c>
      <c r="D162" s="486" t="str">
        <f>IF(OR($B162=0,$B162=""),"",Hoja1!$F162)</f>
        <v/>
      </c>
      <c r="E162" s="486" t="str">
        <f>IF(OR($B162=0,$B162=""),"",Hoja1!$H162)</f>
        <v/>
      </c>
      <c r="F162" s="487" t="str">
        <f>IF(OR($B162=0,$B162=""),"",Hoja1!$K162)</f>
        <v/>
      </c>
      <c r="H162" s="488" t="str">
        <f>IF(OR($B162=0,$B162=""),"",IFERROR(VLOOKUP($B162,LISTA!$A$2:$J$9998,10,0),""))</f>
        <v/>
      </c>
      <c r="J162" s="484" t="str">
        <f t="shared" si="2"/>
        <v/>
      </c>
    </row>
    <row r="163" spans="2:10" x14ac:dyDescent="0.25">
      <c r="B163" s="485">
        <f>Hoja1!$B163</f>
        <v>0</v>
      </c>
      <c r="C163" s="486" t="str">
        <f>IF(OR($B163=0,$B163=""),"",Hoja1!$E163)</f>
        <v/>
      </c>
      <c r="D163" s="486" t="str">
        <f>IF(OR($B163=0,$B163=""),"",Hoja1!$F163)</f>
        <v/>
      </c>
      <c r="E163" s="486" t="str">
        <f>IF(OR($B163=0,$B163=""),"",Hoja1!$H163)</f>
        <v/>
      </c>
      <c r="F163" s="487" t="str">
        <f>IF(OR($B163=0,$B163=""),"",Hoja1!$K163)</f>
        <v/>
      </c>
      <c r="H163" s="488" t="str">
        <f>IF(OR($B163=0,$B163=""),"",IFERROR(VLOOKUP($B163,LISTA!$A$2:$J$9998,10,0),""))</f>
        <v/>
      </c>
      <c r="J163" s="484" t="str">
        <f t="shared" si="2"/>
        <v/>
      </c>
    </row>
    <row r="164" spans="2:10" x14ac:dyDescent="0.25">
      <c r="B164" s="485">
        <f>Hoja1!$B164</f>
        <v>0</v>
      </c>
      <c r="C164" s="486" t="str">
        <f>IF(OR($B164=0,$B164=""),"",Hoja1!$E164)</f>
        <v/>
      </c>
      <c r="D164" s="486" t="str">
        <f>IF(OR($B164=0,$B164=""),"",Hoja1!$F164)</f>
        <v/>
      </c>
      <c r="E164" s="486" t="str">
        <f>IF(OR($B164=0,$B164=""),"",Hoja1!$H164)</f>
        <v/>
      </c>
      <c r="F164" s="487" t="str">
        <f>IF(OR($B164=0,$B164=""),"",Hoja1!$K164)</f>
        <v/>
      </c>
      <c r="H164" s="488" t="str">
        <f>IF(OR($B164=0,$B164=""),"",IFERROR(VLOOKUP($B164,LISTA!$A$2:$J$9998,10,0),""))</f>
        <v/>
      </c>
      <c r="J164" s="484" t="str">
        <f t="shared" si="2"/>
        <v/>
      </c>
    </row>
    <row r="165" spans="2:10" x14ac:dyDescent="0.25">
      <c r="B165" s="485">
        <f>Hoja1!$B165</f>
        <v>0</v>
      </c>
      <c r="C165" s="486" t="str">
        <f>IF(OR($B165=0,$B165=""),"",Hoja1!$E165)</f>
        <v/>
      </c>
      <c r="D165" s="486" t="str">
        <f>IF(OR($B165=0,$B165=""),"",Hoja1!$F165)</f>
        <v/>
      </c>
      <c r="E165" s="486" t="str">
        <f>IF(OR($B165=0,$B165=""),"",Hoja1!$H165)</f>
        <v/>
      </c>
      <c r="F165" s="487" t="str">
        <f>IF(OR($B165=0,$B165=""),"",Hoja1!$K165)</f>
        <v/>
      </c>
      <c r="H165" s="488" t="str">
        <f>IF(OR($B165=0,$B165=""),"",IFERROR(VLOOKUP($B165,LISTA!$A$2:$J$9998,10,0),""))</f>
        <v/>
      </c>
      <c r="J165" s="484" t="str">
        <f t="shared" si="2"/>
        <v/>
      </c>
    </row>
    <row r="166" spans="2:10" x14ac:dyDescent="0.25">
      <c r="B166" s="485">
        <f>Hoja1!$B166</f>
        <v>0</v>
      </c>
      <c r="C166" s="486" t="str">
        <f>IF(OR($B166=0,$B166=""),"",Hoja1!$E166)</f>
        <v/>
      </c>
      <c r="D166" s="486" t="str">
        <f>IF(OR($B166=0,$B166=""),"",Hoja1!$F166)</f>
        <v/>
      </c>
      <c r="E166" s="486" t="str">
        <f>IF(OR($B166=0,$B166=""),"",Hoja1!$H166)</f>
        <v/>
      </c>
      <c r="F166" s="487" t="str">
        <f>IF(OR($B166=0,$B166=""),"",Hoja1!$K166)</f>
        <v/>
      </c>
      <c r="H166" s="488" t="str">
        <f>IF(OR($B166=0,$B166=""),"",IFERROR(VLOOKUP($B166,LISTA!$A$2:$J$9998,10,0),""))</f>
        <v/>
      </c>
      <c r="J166" s="484" t="str">
        <f t="shared" si="2"/>
        <v/>
      </c>
    </row>
    <row r="167" spans="2:10" x14ac:dyDescent="0.25">
      <c r="B167" s="485">
        <f>Hoja1!$B167</f>
        <v>0</v>
      </c>
      <c r="C167" s="486" t="str">
        <f>IF(OR($B167=0,$B167=""),"",Hoja1!$E167)</f>
        <v/>
      </c>
      <c r="D167" s="486" t="str">
        <f>IF(OR($B167=0,$B167=""),"",Hoja1!$F167)</f>
        <v/>
      </c>
      <c r="E167" s="486" t="str">
        <f>IF(OR($B167=0,$B167=""),"",Hoja1!$H167)</f>
        <v/>
      </c>
      <c r="F167" s="487" t="str">
        <f>IF(OR($B167=0,$B167=""),"",Hoja1!$K167)</f>
        <v/>
      </c>
      <c r="H167" s="488" t="str">
        <f>IF(OR($B167=0,$B167=""),"",IFERROR(VLOOKUP($B167,LISTA!$A$2:$J$9998,10,0),""))</f>
        <v/>
      </c>
      <c r="J167" s="484" t="str">
        <f t="shared" si="2"/>
        <v/>
      </c>
    </row>
    <row r="168" spans="2:10" x14ac:dyDescent="0.25">
      <c r="B168" s="485">
        <f>Hoja1!$B168</f>
        <v>0</v>
      </c>
      <c r="C168" s="486" t="str">
        <f>IF(OR($B168=0,$B168=""),"",Hoja1!$E168)</f>
        <v/>
      </c>
      <c r="D168" s="486" t="str">
        <f>IF(OR($B168=0,$B168=""),"",Hoja1!$F168)</f>
        <v/>
      </c>
      <c r="E168" s="486" t="str">
        <f>IF(OR($B168=0,$B168=""),"",Hoja1!$H168)</f>
        <v/>
      </c>
      <c r="F168" s="487" t="str">
        <f>IF(OR($B168=0,$B168=""),"",Hoja1!$K168)</f>
        <v/>
      </c>
      <c r="H168" s="488" t="str">
        <f>IF(OR($B168=0,$B168=""),"",IFERROR(VLOOKUP($B168,LISTA!$A$2:$J$9998,10,0),""))</f>
        <v/>
      </c>
      <c r="J168" s="484" t="str">
        <f t="shared" si="2"/>
        <v/>
      </c>
    </row>
    <row r="169" spans="2:10" x14ac:dyDescent="0.25">
      <c r="B169" s="485">
        <f>Hoja1!$B169</f>
        <v>0</v>
      </c>
      <c r="C169" s="486" t="str">
        <f>IF(OR($B169=0,$B169=""),"",Hoja1!$E169)</f>
        <v/>
      </c>
      <c r="D169" s="486" t="str">
        <f>IF(OR($B169=0,$B169=""),"",Hoja1!$F169)</f>
        <v/>
      </c>
      <c r="E169" s="486" t="str">
        <f>IF(OR($B169=0,$B169=""),"",Hoja1!$H169)</f>
        <v/>
      </c>
      <c r="F169" s="487" t="str">
        <f>IF(OR($B169=0,$B169=""),"",Hoja1!$K169)</f>
        <v/>
      </c>
      <c r="H169" s="488" t="str">
        <f>IF(OR($B169=0,$B169=""),"",IFERROR(VLOOKUP($B169,LISTA!$A$2:$J$9998,10,0),""))</f>
        <v/>
      </c>
      <c r="J169" s="484" t="str">
        <f t="shared" si="2"/>
        <v/>
      </c>
    </row>
    <row r="170" spans="2:10" x14ac:dyDescent="0.25">
      <c r="B170" s="485">
        <f>Hoja1!$B170</f>
        <v>0</v>
      </c>
      <c r="C170" s="486" t="str">
        <f>IF(OR($B170=0,$B170=""),"",Hoja1!$E170)</f>
        <v/>
      </c>
      <c r="D170" s="486" t="str">
        <f>IF(OR($B170=0,$B170=""),"",Hoja1!$F170)</f>
        <v/>
      </c>
      <c r="E170" s="486" t="str">
        <f>IF(OR($B170=0,$B170=""),"",Hoja1!$H170)</f>
        <v/>
      </c>
      <c r="F170" s="487" t="str">
        <f>IF(OR($B170=0,$B170=""),"",Hoja1!$K170)</f>
        <v/>
      </c>
      <c r="H170" s="488" t="str">
        <f>IF(OR($B170=0,$B170=""),"",IFERROR(VLOOKUP($B170,LISTA!$A$2:$J$9998,10,0),""))</f>
        <v/>
      </c>
      <c r="J170" s="484" t="str">
        <f t="shared" si="2"/>
        <v/>
      </c>
    </row>
    <row r="171" spans="2:10" x14ac:dyDescent="0.25">
      <c r="B171" s="485">
        <f>Hoja1!$B171</f>
        <v>0</v>
      </c>
      <c r="C171" s="486" t="str">
        <f>IF(OR($B171=0,$B171=""),"",Hoja1!$E171)</f>
        <v/>
      </c>
      <c r="D171" s="486" t="str">
        <f>IF(OR($B171=0,$B171=""),"",Hoja1!$F171)</f>
        <v/>
      </c>
      <c r="E171" s="486" t="str">
        <f>IF(OR($B171=0,$B171=""),"",Hoja1!$H171)</f>
        <v/>
      </c>
      <c r="F171" s="487" t="str">
        <f>IF(OR($B171=0,$B171=""),"",Hoja1!$K171)</f>
        <v/>
      </c>
      <c r="H171" s="488" t="str">
        <f>IF(OR($B171=0,$B171=""),"",IFERROR(VLOOKUP($B171,LISTA!$A$2:$J$9998,10,0),""))</f>
        <v/>
      </c>
      <c r="J171" s="484" t="str">
        <f t="shared" si="2"/>
        <v/>
      </c>
    </row>
    <row r="172" spans="2:10" x14ac:dyDescent="0.25">
      <c r="B172" s="485">
        <f>Hoja1!$B172</f>
        <v>0</v>
      </c>
      <c r="C172" s="486" t="str">
        <f>IF(OR($B172=0,$B172=""),"",Hoja1!$E172)</f>
        <v/>
      </c>
      <c r="D172" s="486" t="str">
        <f>IF(OR($B172=0,$B172=""),"",Hoja1!$F172)</f>
        <v/>
      </c>
      <c r="E172" s="486" t="str">
        <f>IF(OR($B172=0,$B172=""),"",Hoja1!$H172)</f>
        <v/>
      </c>
      <c r="F172" s="487" t="str">
        <f>IF(OR($B172=0,$B172=""),"",Hoja1!$K172)</f>
        <v/>
      </c>
      <c r="H172" s="488" t="str">
        <f>IF(OR($B172=0,$B172=""),"",IFERROR(VLOOKUP($B172,LISTA!$A$2:$J$9998,10,0),""))</f>
        <v/>
      </c>
      <c r="J172" s="484" t="str">
        <f t="shared" si="2"/>
        <v/>
      </c>
    </row>
    <row r="173" spans="2:10" x14ac:dyDescent="0.25">
      <c r="B173" s="485">
        <f>Hoja1!$B173</f>
        <v>0</v>
      </c>
      <c r="C173" s="486" t="str">
        <f>IF(OR($B173=0,$B173=""),"",Hoja1!$E173)</f>
        <v/>
      </c>
      <c r="D173" s="486" t="str">
        <f>IF(OR($B173=0,$B173=""),"",Hoja1!$F173)</f>
        <v/>
      </c>
      <c r="E173" s="486" t="str">
        <f>IF(OR($B173=0,$B173=""),"",Hoja1!$H173)</f>
        <v/>
      </c>
      <c r="F173" s="487" t="str">
        <f>IF(OR($B173=0,$B173=""),"",Hoja1!$K173)</f>
        <v/>
      </c>
      <c r="H173" s="488" t="str">
        <f>IF(OR($B173=0,$B173=""),"",IFERROR(VLOOKUP($B173,LISTA!$A$2:$J$9998,10,0),""))</f>
        <v/>
      </c>
      <c r="J173" s="484" t="str">
        <f t="shared" si="2"/>
        <v/>
      </c>
    </row>
    <row r="174" spans="2:10" x14ac:dyDescent="0.25">
      <c r="B174" s="485">
        <f>Hoja1!$B174</f>
        <v>0</v>
      </c>
      <c r="C174" s="486" t="str">
        <f>IF(OR($B174=0,$B174=""),"",Hoja1!$E174)</f>
        <v/>
      </c>
      <c r="D174" s="486" t="str">
        <f>IF(OR($B174=0,$B174=""),"",Hoja1!$F174)</f>
        <v/>
      </c>
      <c r="E174" s="486" t="str">
        <f>IF(OR($B174=0,$B174=""),"",Hoja1!$H174)</f>
        <v/>
      </c>
      <c r="F174" s="487" t="str">
        <f>IF(OR($B174=0,$B174=""),"",Hoja1!$K174)</f>
        <v/>
      </c>
      <c r="H174" s="488" t="str">
        <f>IF(OR($B174=0,$B174=""),"",IFERROR(VLOOKUP($B174,LISTA!$A$2:$J$9998,10,0),""))</f>
        <v/>
      </c>
      <c r="J174" s="484" t="str">
        <f t="shared" si="2"/>
        <v/>
      </c>
    </row>
    <row r="175" spans="2:10" x14ac:dyDescent="0.25">
      <c r="B175" s="485">
        <f>Hoja1!$B175</f>
        <v>0</v>
      </c>
      <c r="C175" s="486" t="str">
        <f>IF(OR($B175=0,$B175=""),"",Hoja1!$E175)</f>
        <v/>
      </c>
      <c r="D175" s="486" t="str">
        <f>IF(OR($B175=0,$B175=""),"",Hoja1!$F175)</f>
        <v/>
      </c>
      <c r="E175" s="486" t="str">
        <f>IF(OR($B175=0,$B175=""),"",Hoja1!$H175)</f>
        <v/>
      </c>
      <c r="F175" s="487" t="str">
        <f>IF(OR($B175=0,$B175=""),"",Hoja1!$K175)</f>
        <v/>
      </c>
      <c r="H175" s="488" t="str">
        <f>IF(OR($B175=0,$B175=""),"",IFERROR(VLOOKUP($B175,LISTA!$A$2:$J$9998,10,0),""))</f>
        <v/>
      </c>
      <c r="J175" s="484" t="str">
        <f t="shared" si="2"/>
        <v/>
      </c>
    </row>
    <row r="176" spans="2:10" x14ac:dyDescent="0.25">
      <c r="B176" s="485">
        <f>Hoja1!$B176</f>
        <v>0</v>
      </c>
      <c r="C176" s="486" t="str">
        <f>IF(OR($B176=0,$B176=""),"",Hoja1!$E176)</f>
        <v/>
      </c>
      <c r="D176" s="486" t="str">
        <f>IF(OR($B176=0,$B176=""),"",Hoja1!$F176)</f>
        <v/>
      </c>
      <c r="E176" s="486" t="str">
        <f>IF(OR($B176=0,$B176=""),"",Hoja1!$H176)</f>
        <v/>
      </c>
      <c r="F176" s="487" t="str">
        <f>IF(OR($B176=0,$B176=""),"",Hoja1!$K176)</f>
        <v/>
      </c>
      <c r="H176" s="488" t="str">
        <f>IF(OR($B176=0,$B176=""),"",IFERROR(VLOOKUP($B176,LISTA!$A$2:$J$9998,10,0),""))</f>
        <v/>
      </c>
      <c r="J176" s="484" t="str">
        <f t="shared" si="2"/>
        <v/>
      </c>
    </row>
    <row r="177" spans="2:10" x14ac:dyDescent="0.25">
      <c r="B177" s="485">
        <f>Hoja1!$B177</f>
        <v>0</v>
      </c>
      <c r="C177" s="486" t="str">
        <f>IF(OR($B177=0,$B177=""),"",Hoja1!$E177)</f>
        <v/>
      </c>
      <c r="D177" s="486" t="str">
        <f>IF(OR($B177=0,$B177=""),"",Hoja1!$F177)</f>
        <v/>
      </c>
      <c r="E177" s="486" t="str">
        <f>IF(OR($B177=0,$B177=""),"",Hoja1!$H177)</f>
        <v/>
      </c>
      <c r="F177" s="487" t="str">
        <f>IF(OR($B177=0,$B177=""),"",Hoja1!$K177)</f>
        <v/>
      </c>
      <c r="H177" s="488" t="str">
        <f>IF(OR($B177=0,$B177=""),"",IFERROR(VLOOKUP($B177,LISTA!$A$2:$J$9998,10,0),""))</f>
        <v/>
      </c>
      <c r="J177" s="484" t="str">
        <f t="shared" si="2"/>
        <v/>
      </c>
    </row>
    <row r="178" spans="2:10" x14ac:dyDescent="0.25">
      <c r="B178" s="485">
        <f>Hoja1!$B178</f>
        <v>0</v>
      </c>
      <c r="C178" s="486" t="str">
        <f>IF(OR($B178=0,$B178=""),"",Hoja1!$E178)</f>
        <v/>
      </c>
      <c r="D178" s="486" t="str">
        <f>IF(OR($B178=0,$B178=""),"",Hoja1!$F178)</f>
        <v/>
      </c>
      <c r="E178" s="486" t="str">
        <f>IF(OR($B178=0,$B178=""),"",Hoja1!$H178)</f>
        <v/>
      </c>
      <c r="F178" s="487" t="str">
        <f>IF(OR($B178=0,$B178=""),"",Hoja1!$K178)</f>
        <v/>
      </c>
      <c r="H178" s="488" t="str">
        <f>IF(OR($B178=0,$B178=""),"",IFERROR(VLOOKUP($B178,LISTA!$A$2:$J$9998,10,0),""))</f>
        <v/>
      </c>
      <c r="J178" s="484" t="str">
        <f t="shared" si="2"/>
        <v/>
      </c>
    </row>
    <row r="179" spans="2:10" x14ac:dyDescent="0.25">
      <c r="B179" s="485">
        <f>Hoja1!$B179</f>
        <v>0</v>
      </c>
      <c r="C179" s="486" t="str">
        <f>IF(OR($B179=0,$B179=""),"",Hoja1!$E179)</f>
        <v/>
      </c>
      <c r="D179" s="486" t="str">
        <f>IF(OR($B179=0,$B179=""),"",Hoja1!$F179)</f>
        <v/>
      </c>
      <c r="E179" s="486" t="str">
        <f>IF(OR($B179=0,$B179=""),"",Hoja1!$H179)</f>
        <v/>
      </c>
      <c r="F179" s="487" t="str">
        <f>IF(OR($B179=0,$B179=""),"",Hoja1!$K179)</f>
        <v/>
      </c>
      <c r="H179" s="488" t="str">
        <f>IF(OR($B179=0,$B179=""),"",IFERROR(VLOOKUP($B179,LISTA!$A$2:$J$9998,10,0),""))</f>
        <v/>
      </c>
      <c r="J179" s="484" t="str">
        <f t="shared" si="2"/>
        <v/>
      </c>
    </row>
    <row r="180" spans="2:10" x14ac:dyDescent="0.25">
      <c r="B180" s="485">
        <f>Hoja1!$B180</f>
        <v>0</v>
      </c>
      <c r="C180" s="486" t="str">
        <f>IF(OR($B180=0,$B180=""),"",Hoja1!$E180)</f>
        <v/>
      </c>
      <c r="D180" s="486" t="str">
        <f>IF(OR($B180=0,$B180=""),"",Hoja1!$F180)</f>
        <v/>
      </c>
      <c r="E180" s="486" t="str">
        <f>IF(OR($B180=0,$B180=""),"",Hoja1!$H180)</f>
        <v/>
      </c>
      <c r="F180" s="487" t="str">
        <f>IF(OR($B180=0,$B180=""),"",Hoja1!$K180)</f>
        <v/>
      </c>
      <c r="H180" s="488" t="str">
        <f>IF(OR($B180=0,$B180=""),"",IFERROR(VLOOKUP($B180,LISTA!$A$2:$J$9998,10,0),""))</f>
        <v/>
      </c>
      <c r="J180" s="484" t="str">
        <f t="shared" si="2"/>
        <v/>
      </c>
    </row>
    <row r="181" spans="2:10" x14ac:dyDescent="0.25">
      <c r="B181" s="485">
        <f>Hoja1!$B181</f>
        <v>0</v>
      </c>
      <c r="C181" s="486" t="str">
        <f>IF(OR($B181=0,$B181=""),"",Hoja1!$E181)</f>
        <v/>
      </c>
      <c r="D181" s="486" t="str">
        <f>IF(OR($B181=0,$B181=""),"",Hoja1!$F181)</f>
        <v/>
      </c>
      <c r="E181" s="486" t="str">
        <f>IF(OR($B181=0,$B181=""),"",Hoja1!$H181)</f>
        <v/>
      </c>
      <c r="F181" s="487" t="str">
        <f>IF(OR($B181=0,$B181=""),"",Hoja1!$K181)</f>
        <v/>
      </c>
      <c r="H181" s="488" t="str">
        <f>IF(OR($B181=0,$B181=""),"",IFERROR(VLOOKUP($B181,LISTA!$A$2:$J$9998,10,0),""))</f>
        <v/>
      </c>
      <c r="J181" s="484" t="str">
        <f t="shared" si="2"/>
        <v/>
      </c>
    </row>
    <row r="182" spans="2:10" x14ac:dyDescent="0.25">
      <c r="B182" s="485">
        <f>Hoja1!$B182</f>
        <v>0</v>
      </c>
      <c r="C182" s="486" t="str">
        <f>IF(OR($B182=0,$B182=""),"",Hoja1!$E182)</f>
        <v/>
      </c>
      <c r="D182" s="486" t="str">
        <f>IF(OR($B182=0,$B182=""),"",Hoja1!$F182)</f>
        <v/>
      </c>
      <c r="E182" s="486" t="str">
        <f>IF(OR($B182=0,$B182=""),"",Hoja1!$H182)</f>
        <v/>
      </c>
      <c r="F182" s="487" t="str">
        <f>IF(OR($B182=0,$B182=""),"",Hoja1!$K182)</f>
        <v/>
      </c>
      <c r="H182" s="488" t="str">
        <f>IF(OR($B182=0,$B182=""),"",IFERROR(VLOOKUP($B182,LISTA!$A$2:$J$9998,10,0),""))</f>
        <v/>
      </c>
      <c r="J182" s="484" t="str">
        <f t="shared" si="2"/>
        <v/>
      </c>
    </row>
    <row r="183" spans="2:10" x14ac:dyDescent="0.25">
      <c r="B183" s="485">
        <f>Hoja1!$B183</f>
        <v>0</v>
      </c>
      <c r="C183" s="486" t="str">
        <f>IF(OR($B183=0,$B183=""),"",Hoja1!$E183)</f>
        <v/>
      </c>
      <c r="D183" s="486" t="str">
        <f>IF(OR($B183=0,$B183=""),"",Hoja1!$F183)</f>
        <v/>
      </c>
      <c r="E183" s="486" t="str">
        <f>IF(OR($B183=0,$B183=""),"",Hoja1!$H183)</f>
        <v/>
      </c>
      <c r="F183" s="487" t="str">
        <f>IF(OR($B183=0,$B183=""),"",Hoja1!$K183)</f>
        <v/>
      </c>
      <c r="H183" s="488" t="str">
        <f>IF(OR($B183=0,$B183=""),"",IFERROR(VLOOKUP($B183,LISTA!$A$2:$J$9998,10,0),""))</f>
        <v/>
      </c>
      <c r="J183" s="484" t="str">
        <f t="shared" si="2"/>
        <v/>
      </c>
    </row>
    <row r="184" spans="2:10" x14ac:dyDescent="0.25">
      <c r="B184" s="485">
        <f>Hoja1!$B184</f>
        <v>0</v>
      </c>
      <c r="C184" s="486" t="str">
        <f>IF(OR($B184=0,$B184=""),"",Hoja1!$E184)</f>
        <v/>
      </c>
      <c r="D184" s="486" t="str">
        <f>IF(OR($B184=0,$B184=""),"",Hoja1!$F184)</f>
        <v/>
      </c>
      <c r="E184" s="486" t="str">
        <f>IF(OR($B184=0,$B184=""),"",Hoja1!$H184)</f>
        <v/>
      </c>
      <c r="F184" s="487" t="str">
        <f>IF(OR($B184=0,$B184=""),"",Hoja1!$K184)</f>
        <v/>
      </c>
      <c r="H184" s="488" t="str">
        <f>IF(OR($B184=0,$B184=""),"",IFERROR(VLOOKUP($B184,LISTA!$A$2:$J$9998,10,0),""))</f>
        <v/>
      </c>
      <c r="J184" s="484" t="str">
        <f t="shared" si="2"/>
        <v/>
      </c>
    </row>
    <row r="185" spans="2:10" x14ac:dyDescent="0.25">
      <c r="B185" s="485">
        <f>Hoja1!$B185</f>
        <v>0</v>
      </c>
      <c r="C185" s="486" t="str">
        <f>IF(OR($B185=0,$B185=""),"",Hoja1!$E185)</f>
        <v/>
      </c>
      <c r="D185" s="486" t="str">
        <f>IF(OR($B185=0,$B185=""),"",Hoja1!$F185)</f>
        <v/>
      </c>
      <c r="E185" s="486" t="str">
        <f>IF(OR($B185=0,$B185=""),"",Hoja1!$H185)</f>
        <v/>
      </c>
      <c r="F185" s="487" t="str">
        <f>IF(OR($B185=0,$B185=""),"",Hoja1!$K185)</f>
        <v/>
      </c>
      <c r="H185" s="488" t="str">
        <f>IF(OR($B185=0,$B185=""),"",IFERROR(VLOOKUP($B185,LISTA!$A$2:$J$9998,10,0),""))</f>
        <v/>
      </c>
      <c r="J185" s="484" t="str">
        <f t="shared" si="2"/>
        <v/>
      </c>
    </row>
    <row r="186" spans="2:10" x14ac:dyDescent="0.25">
      <c r="B186" s="485">
        <f>Hoja1!$B186</f>
        <v>0</v>
      </c>
      <c r="C186" s="486" t="str">
        <f>IF(OR($B186=0,$B186=""),"",Hoja1!$E186)</f>
        <v/>
      </c>
      <c r="D186" s="486" t="str">
        <f>IF(OR($B186=0,$B186=""),"",Hoja1!$F186)</f>
        <v/>
      </c>
      <c r="E186" s="486" t="str">
        <f>IF(OR($B186=0,$B186=""),"",Hoja1!$H186)</f>
        <v/>
      </c>
      <c r="F186" s="487" t="str">
        <f>IF(OR($B186=0,$B186=""),"",Hoja1!$K186)</f>
        <v/>
      </c>
      <c r="H186" s="488" t="str">
        <f>IF(OR($B186=0,$B186=""),"",IFERROR(VLOOKUP($B186,LISTA!$A$2:$J$9998,10,0),""))</f>
        <v/>
      </c>
      <c r="J186" s="484" t="str">
        <f t="shared" si="2"/>
        <v/>
      </c>
    </row>
    <row r="187" spans="2:10" x14ac:dyDescent="0.25">
      <c r="B187" s="485">
        <f>Hoja1!$B187</f>
        <v>0</v>
      </c>
      <c r="C187" s="486" t="str">
        <f>IF(OR($B187=0,$B187=""),"",Hoja1!$E187)</f>
        <v/>
      </c>
      <c r="D187" s="486" t="str">
        <f>IF(OR($B187=0,$B187=""),"",Hoja1!$F187)</f>
        <v/>
      </c>
      <c r="E187" s="486" t="str">
        <f>IF(OR($B187=0,$B187=""),"",Hoja1!$H187)</f>
        <v/>
      </c>
      <c r="F187" s="487" t="str">
        <f>IF(OR($B187=0,$B187=""),"",Hoja1!$K187)</f>
        <v/>
      </c>
      <c r="H187" s="488" t="str">
        <f>IF(OR($B187=0,$B187=""),"",IFERROR(VLOOKUP($B187,LISTA!$A$2:$J$9998,10,0),""))</f>
        <v/>
      </c>
      <c r="J187" s="484" t="str">
        <f t="shared" si="2"/>
        <v/>
      </c>
    </row>
    <row r="188" spans="2:10" x14ac:dyDescent="0.25">
      <c r="B188" s="485">
        <f>Hoja1!$B188</f>
        <v>0</v>
      </c>
      <c r="C188" s="486" t="str">
        <f>IF(OR($B188=0,$B188=""),"",Hoja1!$E188)</f>
        <v/>
      </c>
      <c r="D188" s="486" t="str">
        <f>IF(OR($B188=0,$B188=""),"",Hoja1!$F188)</f>
        <v/>
      </c>
      <c r="E188" s="486" t="str">
        <f>IF(OR($B188=0,$B188=""),"",Hoja1!$H188)</f>
        <v/>
      </c>
      <c r="F188" s="487" t="str">
        <f>IF(OR($B188=0,$B188=""),"",Hoja1!$K188)</f>
        <v/>
      </c>
      <c r="H188" s="488" t="str">
        <f>IF(OR($B188=0,$B188=""),"",IFERROR(VLOOKUP($B188,LISTA!$A$2:$J$9998,10,0),""))</f>
        <v/>
      </c>
      <c r="J188" s="484" t="str">
        <f t="shared" si="2"/>
        <v/>
      </c>
    </row>
    <row r="189" spans="2:10" x14ac:dyDescent="0.25">
      <c r="B189" s="485">
        <f>Hoja1!$B189</f>
        <v>0</v>
      </c>
      <c r="C189" s="486" t="str">
        <f>IF(OR($B189=0,$B189=""),"",Hoja1!$E189)</f>
        <v/>
      </c>
      <c r="D189" s="486" t="str">
        <f>IF(OR($B189=0,$B189=""),"",Hoja1!$F189)</f>
        <v/>
      </c>
      <c r="E189" s="486" t="str">
        <f>IF(OR($B189=0,$B189=""),"",Hoja1!$H189)</f>
        <v/>
      </c>
      <c r="F189" s="487" t="str">
        <f>IF(OR($B189=0,$B189=""),"",Hoja1!$K189)</f>
        <v/>
      </c>
      <c r="H189" s="488" t="str">
        <f>IF(OR($B189=0,$B189=""),"",IFERROR(VLOOKUP($B189,LISTA!$A$2:$J$9998,10,0),""))</f>
        <v/>
      </c>
      <c r="J189" s="484" t="str">
        <f t="shared" si="2"/>
        <v/>
      </c>
    </row>
    <row r="190" spans="2:10" x14ac:dyDescent="0.25">
      <c r="B190" s="485">
        <f>Hoja1!$B190</f>
        <v>0</v>
      </c>
      <c r="C190" s="486" t="str">
        <f>IF(OR($B190=0,$B190=""),"",Hoja1!$E190)</f>
        <v/>
      </c>
      <c r="D190" s="486" t="str">
        <f>IF(OR($B190=0,$B190=""),"",Hoja1!$F190)</f>
        <v/>
      </c>
      <c r="E190" s="486" t="str">
        <f>IF(OR($B190=0,$B190=""),"",Hoja1!$H190)</f>
        <v/>
      </c>
      <c r="F190" s="487" t="str">
        <f>IF(OR($B190=0,$B190=""),"",Hoja1!$K190)</f>
        <v/>
      </c>
      <c r="H190" s="488" t="str">
        <f>IF(OR($B190=0,$B190=""),"",IFERROR(VLOOKUP($B190,LISTA!$A$2:$J$9998,10,0),""))</f>
        <v/>
      </c>
      <c r="J190" s="484" t="str">
        <f t="shared" si="2"/>
        <v/>
      </c>
    </row>
    <row r="191" spans="2:10" x14ac:dyDescent="0.25">
      <c r="B191" s="485">
        <f>Hoja1!$B191</f>
        <v>0</v>
      </c>
      <c r="C191" s="486" t="str">
        <f>IF(OR($B191=0,$B191=""),"",Hoja1!$E191)</f>
        <v/>
      </c>
      <c r="D191" s="486" t="str">
        <f>IF(OR($B191=0,$B191=""),"",Hoja1!$F191)</f>
        <v/>
      </c>
      <c r="E191" s="486" t="str">
        <f>IF(OR($B191=0,$B191=""),"",Hoja1!$H191)</f>
        <v/>
      </c>
      <c r="F191" s="487" t="str">
        <f>IF(OR($B191=0,$B191=""),"",Hoja1!$K191)</f>
        <v/>
      </c>
      <c r="H191" s="488" t="str">
        <f>IF(OR($B191=0,$B191=""),"",IFERROR(VLOOKUP($B191,LISTA!$A$2:$J$9998,10,0),""))</f>
        <v/>
      </c>
      <c r="J191" s="484" t="str">
        <f t="shared" si="2"/>
        <v/>
      </c>
    </row>
    <row r="192" spans="2:10" x14ac:dyDescent="0.25">
      <c r="B192" s="485">
        <f>Hoja1!$B192</f>
        <v>0</v>
      </c>
      <c r="C192" s="486" t="str">
        <f>IF(OR($B192=0,$B192=""),"",Hoja1!$E192)</f>
        <v/>
      </c>
      <c r="D192" s="486" t="str">
        <f>IF(OR($B192=0,$B192=""),"",Hoja1!$F192)</f>
        <v/>
      </c>
      <c r="E192" s="486" t="str">
        <f>IF(OR($B192=0,$B192=""),"",Hoja1!$H192)</f>
        <v/>
      </c>
      <c r="F192" s="487" t="str">
        <f>IF(OR($B192=0,$B192=""),"",Hoja1!$K192)</f>
        <v/>
      </c>
      <c r="H192" s="488" t="str">
        <f>IF(OR($B192=0,$B192=""),"",IFERROR(VLOOKUP($B192,LISTA!$A$2:$J$9998,10,0),""))</f>
        <v/>
      </c>
      <c r="J192" s="484" t="str">
        <f t="shared" si="2"/>
        <v/>
      </c>
    </row>
    <row r="193" spans="2:10" x14ac:dyDescent="0.25">
      <c r="B193" s="485">
        <f>Hoja1!$B193</f>
        <v>0</v>
      </c>
      <c r="C193" s="486" t="str">
        <f>IF(OR($B193=0,$B193=""),"",Hoja1!$E193)</f>
        <v/>
      </c>
      <c r="D193" s="486" t="str">
        <f>IF(OR($B193=0,$B193=""),"",Hoja1!$F193)</f>
        <v/>
      </c>
      <c r="E193" s="486" t="str">
        <f>IF(OR($B193=0,$B193=""),"",Hoja1!$H193)</f>
        <v/>
      </c>
      <c r="F193" s="487" t="str">
        <f>IF(OR($B193=0,$B193=""),"",Hoja1!$K193)</f>
        <v/>
      </c>
      <c r="H193" s="488" t="str">
        <f>IF(OR($B193=0,$B193=""),"",IFERROR(VLOOKUP($B193,LISTA!$A$2:$J$9998,10,0),""))</f>
        <v/>
      </c>
      <c r="J193" s="484" t="str">
        <f t="shared" si="2"/>
        <v/>
      </c>
    </row>
    <row r="194" spans="2:10" x14ac:dyDescent="0.25">
      <c r="B194" s="485">
        <f>Hoja1!$B194</f>
        <v>0</v>
      </c>
      <c r="C194" s="486" t="str">
        <f>IF(OR($B194=0,$B194=""),"",Hoja1!$E194)</f>
        <v/>
      </c>
      <c r="D194" s="486" t="str">
        <f>IF(OR($B194=0,$B194=""),"",Hoja1!$F194)</f>
        <v/>
      </c>
      <c r="E194" s="486" t="str">
        <f>IF(OR($B194=0,$B194=""),"",Hoja1!$H194)</f>
        <v/>
      </c>
      <c r="F194" s="487" t="str">
        <f>IF(OR($B194=0,$B194=""),"",Hoja1!$K194)</f>
        <v/>
      </c>
      <c r="H194" s="488" t="str">
        <f>IF(OR($B194=0,$B194=""),"",IFERROR(VLOOKUP($B194,LISTA!$A$2:$J$9998,10,0),""))</f>
        <v/>
      </c>
      <c r="J194" s="484" t="str">
        <f t="shared" si="2"/>
        <v/>
      </c>
    </row>
    <row r="195" spans="2:10" x14ac:dyDescent="0.25">
      <c r="B195" s="485">
        <f>Hoja1!$B195</f>
        <v>0</v>
      </c>
      <c r="C195" s="486" t="str">
        <f>IF(OR($B195=0,$B195=""),"",Hoja1!$E195)</f>
        <v/>
      </c>
      <c r="D195" s="486" t="str">
        <f>IF(OR($B195=0,$B195=""),"",Hoja1!$F195)</f>
        <v/>
      </c>
      <c r="E195" s="486" t="str">
        <f>IF(OR($B195=0,$B195=""),"",Hoja1!$H195)</f>
        <v/>
      </c>
      <c r="F195" s="487" t="str">
        <f>IF(OR($B195=0,$B195=""),"",Hoja1!$K195)</f>
        <v/>
      </c>
      <c r="H195" s="488" t="str">
        <f>IF(OR($B195=0,$B195=""),"",IFERROR(VLOOKUP($B195,LISTA!$A$2:$J$9998,10,0),""))</f>
        <v/>
      </c>
      <c r="J195" s="484" t="str">
        <f t="shared" si="2"/>
        <v/>
      </c>
    </row>
    <row r="196" spans="2:10" x14ac:dyDescent="0.25">
      <c r="B196" s="485">
        <f>Hoja1!$B196</f>
        <v>0</v>
      </c>
      <c r="C196" s="486" t="str">
        <f>IF(OR($B196=0,$B196=""),"",Hoja1!$E196)</f>
        <v/>
      </c>
      <c r="D196" s="486" t="str">
        <f>IF(OR($B196=0,$B196=""),"",Hoja1!$F196)</f>
        <v/>
      </c>
      <c r="E196" s="486" t="str">
        <f>IF(OR($B196=0,$B196=""),"",Hoja1!$H196)</f>
        <v/>
      </c>
      <c r="F196" s="487" t="str">
        <f>IF(OR($B196=0,$B196=""),"",Hoja1!$K196)</f>
        <v/>
      </c>
      <c r="H196" s="488" t="str">
        <f>IF(OR($B196=0,$B196=""),"",IFERROR(VLOOKUP($B196,LISTA!$A$2:$J$9998,10,0),""))</f>
        <v/>
      </c>
      <c r="J196" s="484" t="str">
        <f t="shared" ref="J196:J259" si="3">IF(OR($F196="",$H196=""),"",IF($H196&gt;$F196,"SUBIO DE PRECIO",IF($H196&lt;$F196,"BAJO DE PRECIO",IF($H196=$F196,"MANTIENE EL PRECIO",0))))</f>
        <v/>
      </c>
    </row>
    <row r="197" spans="2:10" x14ac:dyDescent="0.25">
      <c r="B197" s="485">
        <f>Hoja1!$B197</f>
        <v>0</v>
      </c>
      <c r="C197" s="486" t="str">
        <f>IF(OR($B197=0,$B197=""),"",Hoja1!$E197)</f>
        <v/>
      </c>
      <c r="D197" s="486" t="str">
        <f>IF(OR($B197=0,$B197=""),"",Hoja1!$F197)</f>
        <v/>
      </c>
      <c r="E197" s="486" t="str">
        <f>IF(OR($B197=0,$B197=""),"",Hoja1!$H197)</f>
        <v/>
      </c>
      <c r="F197" s="487" t="str">
        <f>IF(OR($B197=0,$B197=""),"",Hoja1!$K197)</f>
        <v/>
      </c>
      <c r="H197" s="488" t="str">
        <f>IF(OR($B197=0,$B197=""),"",IFERROR(VLOOKUP($B197,LISTA!$A$2:$J$9998,10,0),""))</f>
        <v/>
      </c>
      <c r="J197" s="484" t="str">
        <f t="shared" si="3"/>
        <v/>
      </c>
    </row>
    <row r="198" spans="2:10" x14ac:dyDescent="0.25">
      <c r="B198" s="485">
        <f>Hoja1!$B198</f>
        <v>0</v>
      </c>
      <c r="C198" s="486" t="str">
        <f>IF(OR($B198=0,$B198=""),"",Hoja1!$E198)</f>
        <v/>
      </c>
      <c r="D198" s="486" t="str">
        <f>IF(OR($B198=0,$B198=""),"",Hoja1!$F198)</f>
        <v/>
      </c>
      <c r="E198" s="486" t="str">
        <f>IF(OR($B198=0,$B198=""),"",Hoja1!$H198)</f>
        <v/>
      </c>
      <c r="F198" s="487" t="str">
        <f>IF(OR($B198=0,$B198=""),"",Hoja1!$K198)</f>
        <v/>
      </c>
      <c r="H198" s="488" t="str">
        <f>IF(OR($B198=0,$B198=""),"",IFERROR(VLOOKUP($B198,LISTA!$A$2:$J$9998,10,0),""))</f>
        <v/>
      </c>
      <c r="J198" s="484" t="str">
        <f t="shared" si="3"/>
        <v/>
      </c>
    </row>
    <row r="199" spans="2:10" x14ac:dyDescent="0.25">
      <c r="B199" s="485">
        <f>Hoja1!$B199</f>
        <v>0</v>
      </c>
      <c r="C199" s="486" t="str">
        <f>IF(OR($B199=0,$B199=""),"",Hoja1!$E199)</f>
        <v/>
      </c>
      <c r="D199" s="486" t="str">
        <f>IF(OR($B199=0,$B199=""),"",Hoja1!$F199)</f>
        <v/>
      </c>
      <c r="E199" s="486" t="str">
        <f>IF(OR($B199=0,$B199=""),"",Hoja1!$H199)</f>
        <v/>
      </c>
      <c r="F199" s="487" t="str">
        <f>IF(OR($B199=0,$B199=""),"",Hoja1!$K199)</f>
        <v/>
      </c>
      <c r="H199" s="488" t="str">
        <f>IF(OR($B199=0,$B199=""),"",IFERROR(VLOOKUP($B199,LISTA!$A$2:$J$9998,10,0),""))</f>
        <v/>
      </c>
      <c r="J199" s="484" t="str">
        <f t="shared" si="3"/>
        <v/>
      </c>
    </row>
    <row r="200" spans="2:10" x14ac:dyDescent="0.25">
      <c r="B200" s="485">
        <f>Hoja1!$B200</f>
        <v>0</v>
      </c>
      <c r="C200" s="486" t="str">
        <f>IF(OR($B200=0,$B200=""),"",Hoja1!$E200)</f>
        <v/>
      </c>
      <c r="D200" s="486" t="str">
        <f>IF(OR($B200=0,$B200=""),"",Hoja1!$F200)</f>
        <v/>
      </c>
      <c r="E200" s="486" t="str">
        <f>IF(OR($B200=0,$B200=""),"",Hoja1!$H200)</f>
        <v/>
      </c>
      <c r="F200" s="487" t="str">
        <f>IF(OR($B200=0,$B200=""),"",Hoja1!$K200)</f>
        <v/>
      </c>
      <c r="H200" s="488" t="str">
        <f>IF(OR($B200=0,$B200=""),"",IFERROR(VLOOKUP($B200,LISTA!$A$2:$J$9998,10,0),""))</f>
        <v/>
      </c>
      <c r="J200" s="484" t="str">
        <f t="shared" si="3"/>
        <v/>
      </c>
    </row>
    <row r="201" spans="2:10" x14ac:dyDescent="0.25">
      <c r="B201" s="485">
        <f>Hoja1!$B201</f>
        <v>0</v>
      </c>
      <c r="C201" s="486" t="str">
        <f>IF(OR($B201=0,$B201=""),"",Hoja1!$E201)</f>
        <v/>
      </c>
      <c r="D201" s="486" t="str">
        <f>IF(OR($B201=0,$B201=""),"",Hoja1!$F201)</f>
        <v/>
      </c>
      <c r="E201" s="486" t="str">
        <f>IF(OR($B201=0,$B201=""),"",Hoja1!$H201)</f>
        <v/>
      </c>
      <c r="F201" s="487" t="str">
        <f>IF(OR($B201=0,$B201=""),"",Hoja1!$K201)</f>
        <v/>
      </c>
      <c r="H201" s="488" t="str">
        <f>IF(OR($B201=0,$B201=""),"",IFERROR(VLOOKUP($B201,LISTA!$A$2:$J$9998,10,0),""))</f>
        <v/>
      </c>
      <c r="J201" s="484" t="str">
        <f t="shared" si="3"/>
        <v/>
      </c>
    </row>
    <row r="202" spans="2:10" x14ac:dyDescent="0.25">
      <c r="B202" s="485">
        <f>Hoja1!$B202</f>
        <v>0</v>
      </c>
      <c r="C202" s="486" t="str">
        <f>IF(OR($B202=0,$B202=""),"",Hoja1!$E202)</f>
        <v/>
      </c>
      <c r="D202" s="486" t="str">
        <f>IF(OR($B202=0,$B202=""),"",Hoja1!$F202)</f>
        <v/>
      </c>
      <c r="E202" s="486" t="str">
        <f>IF(OR($B202=0,$B202=""),"",Hoja1!$H202)</f>
        <v/>
      </c>
      <c r="F202" s="487" t="str">
        <f>IF(OR($B202=0,$B202=""),"",Hoja1!$K202)</f>
        <v/>
      </c>
      <c r="H202" s="488" t="str">
        <f>IF(OR($B202=0,$B202=""),"",IFERROR(VLOOKUP($B202,LISTA!$A$2:$J$9998,10,0),""))</f>
        <v/>
      </c>
      <c r="J202" s="484" t="str">
        <f t="shared" si="3"/>
        <v/>
      </c>
    </row>
    <row r="203" spans="2:10" x14ac:dyDescent="0.25">
      <c r="B203" s="485">
        <f>Hoja1!$B203</f>
        <v>0</v>
      </c>
      <c r="C203" s="486" t="str">
        <f>IF(OR($B203=0,$B203=""),"",Hoja1!$E203)</f>
        <v/>
      </c>
      <c r="D203" s="486" t="str">
        <f>IF(OR($B203=0,$B203=""),"",Hoja1!$F203)</f>
        <v/>
      </c>
      <c r="E203" s="486" t="str">
        <f>IF(OR($B203=0,$B203=""),"",Hoja1!$H203)</f>
        <v/>
      </c>
      <c r="F203" s="487" t="str">
        <f>IF(OR($B203=0,$B203=""),"",Hoja1!$K203)</f>
        <v/>
      </c>
      <c r="H203" s="488" t="str">
        <f>IF(OR($B203=0,$B203=""),"",IFERROR(VLOOKUP($B203,LISTA!$A$2:$J$9998,10,0),""))</f>
        <v/>
      </c>
      <c r="J203" s="484" t="str">
        <f t="shared" si="3"/>
        <v/>
      </c>
    </row>
    <row r="204" spans="2:10" x14ac:dyDescent="0.25">
      <c r="B204" s="485">
        <f>Hoja1!$B204</f>
        <v>0</v>
      </c>
      <c r="C204" s="486" t="str">
        <f>IF(OR($B204=0,$B204=""),"",Hoja1!$E204)</f>
        <v/>
      </c>
      <c r="D204" s="486" t="str">
        <f>IF(OR($B204=0,$B204=""),"",Hoja1!$F204)</f>
        <v/>
      </c>
      <c r="E204" s="486" t="str">
        <f>IF(OR($B204=0,$B204=""),"",Hoja1!$H204)</f>
        <v/>
      </c>
      <c r="F204" s="487" t="str">
        <f>IF(OR($B204=0,$B204=""),"",Hoja1!$K204)</f>
        <v/>
      </c>
      <c r="H204" s="488" t="str">
        <f>IF(OR($B204=0,$B204=""),"",IFERROR(VLOOKUP($B204,LISTA!$A$2:$J$9998,10,0),""))</f>
        <v/>
      </c>
      <c r="J204" s="484" t="str">
        <f t="shared" si="3"/>
        <v/>
      </c>
    </row>
    <row r="205" spans="2:10" x14ac:dyDescent="0.25">
      <c r="B205" s="485">
        <f>Hoja1!$B205</f>
        <v>0</v>
      </c>
      <c r="C205" s="486" t="str">
        <f>IF(OR($B205=0,$B205=""),"",Hoja1!$E205)</f>
        <v/>
      </c>
      <c r="D205" s="486" t="str">
        <f>IF(OR($B205=0,$B205=""),"",Hoja1!$F205)</f>
        <v/>
      </c>
      <c r="E205" s="486" t="str">
        <f>IF(OR($B205=0,$B205=""),"",Hoja1!$H205)</f>
        <v/>
      </c>
      <c r="F205" s="487" t="str">
        <f>IF(OR($B205=0,$B205=""),"",Hoja1!$K205)</f>
        <v/>
      </c>
      <c r="H205" s="488" t="str">
        <f>IF(OR($B205=0,$B205=""),"",IFERROR(VLOOKUP($B205,LISTA!$A$2:$J$9998,10,0),""))</f>
        <v/>
      </c>
      <c r="J205" s="484" t="str">
        <f t="shared" si="3"/>
        <v/>
      </c>
    </row>
    <row r="206" spans="2:10" x14ac:dyDescent="0.25">
      <c r="B206" s="485">
        <f>Hoja1!$B206</f>
        <v>0</v>
      </c>
      <c r="C206" s="486" t="str">
        <f>IF(OR($B206=0,$B206=""),"",Hoja1!$E206)</f>
        <v/>
      </c>
      <c r="D206" s="486" t="str">
        <f>IF(OR($B206=0,$B206=""),"",Hoja1!$F206)</f>
        <v/>
      </c>
      <c r="E206" s="486" t="str">
        <f>IF(OR($B206=0,$B206=""),"",Hoja1!$H206)</f>
        <v/>
      </c>
      <c r="F206" s="487" t="str">
        <f>IF(OR($B206=0,$B206=""),"",Hoja1!$K206)</f>
        <v/>
      </c>
      <c r="H206" s="488" t="str">
        <f>IF(OR($B206=0,$B206=""),"",IFERROR(VLOOKUP($B206,LISTA!$A$2:$J$9998,10,0),""))</f>
        <v/>
      </c>
      <c r="J206" s="484" t="str">
        <f t="shared" si="3"/>
        <v/>
      </c>
    </row>
    <row r="207" spans="2:10" x14ac:dyDescent="0.25">
      <c r="B207" s="485">
        <f>Hoja1!$B207</f>
        <v>0</v>
      </c>
      <c r="C207" s="486" t="str">
        <f>IF(OR($B207=0,$B207=""),"",Hoja1!$E207)</f>
        <v/>
      </c>
      <c r="D207" s="486" t="str">
        <f>IF(OR($B207=0,$B207=""),"",Hoja1!$F207)</f>
        <v/>
      </c>
      <c r="E207" s="486" t="str">
        <f>IF(OR($B207=0,$B207=""),"",Hoja1!$H207)</f>
        <v/>
      </c>
      <c r="F207" s="487" t="str">
        <f>IF(OR($B207=0,$B207=""),"",Hoja1!$K207)</f>
        <v/>
      </c>
      <c r="H207" s="488" t="str">
        <f>IF(OR($B207=0,$B207=""),"",IFERROR(VLOOKUP($B207,LISTA!$A$2:$J$9998,10,0),""))</f>
        <v/>
      </c>
      <c r="J207" s="484" t="str">
        <f t="shared" si="3"/>
        <v/>
      </c>
    </row>
    <row r="208" spans="2:10" x14ac:dyDescent="0.25">
      <c r="B208" s="485">
        <f>Hoja1!$B208</f>
        <v>0</v>
      </c>
      <c r="C208" s="486" t="str">
        <f>IF(OR($B208=0,$B208=""),"",Hoja1!$E208)</f>
        <v/>
      </c>
      <c r="D208" s="486" t="str">
        <f>IF(OR($B208=0,$B208=""),"",Hoja1!$F208)</f>
        <v/>
      </c>
      <c r="E208" s="486" t="str">
        <f>IF(OR($B208=0,$B208=""),"",Hoja1!$H208)</f>
        <v/>
      </c>
      <c r="F208" s="487" t="str">
        <f>IF(OR($B208=0,$B208=""),"",Hoja1!$K208)</f>
        <v/>
      </c>
      <c r="H208" s="488" t="str">
        <f>IF(OR($B208=0,$B208=""),"",IFERROR(VLOOKUP($B208,LISTA!$A$2:$J$9998,10,0),""))</f>
        <v/>
      </c>
      <c r="J208" s="484" t="str">
        <f t="shared" si="3"/>
        <v/>
      </c>
    </row>
    <row r="209" spans="2:10" x14ac:dyDescent="0.25">
      <c r="B209" s="485">
        <f>Hoja1!$B209</f>
        <v>0</v>
      </c>
      <c r="C209" s="486" t="str">
        <f>IF(OR($B209=0,$B209=""),"",Hoja1!$E209)</f>
        <v/>
      </c>
      <c r="D209" s="486" t="str">
        <f>IF(OR($B209=0,$B209=""),"",Hoja1!$F209)</f>
        <v/>
      </c>
      <c r="E209" s="486" t="str">
        <f>IF(OR($B209=0,$B209=""),"",Hoja1!$H209)</f>
        <v/>
      </c>
      <c r="F209" s="487" t="str">
        <f>IF(OR($B209=0,$B209=""),"",Hoja1!$K209)</f>
        <v/>
      </c>
      <c r="H209" s="488" t="str">
        <f>IF(OR($B209=0,$B209=""),"",IFERROR(VLOOKUP($B209,LISTA!$A$2:$J$9998,10,0),""))</f>
        <v/>
      </c>
      <c r="J209" s="484" t="str">
        <f t="shared" si="3"/>
        <v/>
      </c>
    </row>
    <row r="210" spans="2:10" x14ac:dyDescent="0.25">
      <c r="B210" s="485">
        <f>Hoja1!$B210</f>
        <v>0</v>
      </c>
      <c r="C210" s="486" t="str">
        <f>IF(OR($B210=0,$B210=""),"",Hoja1!$E210)</f>
        <v/>
      </c>
      <c r="D210" s="486" t="str">
        <f>IF(OR($B210=0,$B210=""),"",Hoja1!$F210)</f>
        <v/>
      </c>
      <c r="E210" s="486" t="str">
        <f>IF(OR($B210=0,$B210=""),"",Hoja1!$H210)</f>
        <v/>
      </c>
      <c r="F210" s="487" t="str">
        <f>IF(OR($B210=0,$B210=""),"",Hoja1!$K210)</f>
        <v/>
      </c>
      <c r="H210" s="488" t="str">
        <f>IF(OR($B210=0,$B210=""),"",IFERROR(VLOOKUP($B210,LISTA!$A$2:$J$9998,10,0),""))</f>
        <v/>
      </c>
      <c r="J210" s="484" t="str">
        <f t="shared" si="3"/>
        <v/>
      </c>
    </row>
    <row r="211" spans="2:10" x14ac:dyDescent="0.25">
      <c r="B211" s="485">
        <f>Hoja1!$B211</f>
        <v>0</v>
      </c>
      <c r="C211" s="486" t="str">
        <f>IF(OR($B211=0,$B211=""),"",Hoja1!$E211)</f>
        <v/>
      </c>
      <c r="D211" s="486" t="str">
        <f>IF(OR($B211=0,$B211=""),"",Hoja1!$F211)</f>
        <v/>
      </c>
      <c r="E211" s="486" t="str">
        <f>IF(OR($B211=0,$B211=""),"",Hoja1!$H211)</f>
        <v/>
      </c>
      <c r="F211" s="487" t="str">
        <f>IF(OR($B211=0,$B211=""),"",Hoja1!$K211)</f>
        <v/>
      </c>
      <c r="H211" s="488" t="str">
        <f>IF(OR($B211=0,$B211=""),"",IFERROR(VLOOKUP($B211,LISTA!$A$2:$J$9998,10,0),""))</f>
        <v/>
      </c>
      <c r="J211" s="484" t="str">
        <f t="shared" si="3"/>
        <v/>
      </c>
    </row>
    <row r="212" spans="2:10" x14ac:dyDescent="0.25">
      <c r="B212" s="485">
        <f>Hoja1!$B212</f>
        <v>0</v>
      </c>
      <c r="C212" s="486" t="str">
        <f>IF(OR($B212=0,$B212=""),"",Hoja1!$E212)</f>
        <v/>
      </c>
      <c r="D212" s="486" t="str">
        <f>IF(OR($B212=0,$B212=""),"",Hoja1!$F212)</f>
        <v/>
      </c>
      <c r="E212" s="486" t="str">
        <f>IF(OR($B212=0,$B212=""),"",Hoja1!$H212)</f>
        <v/>
      </c>
      <c r="F212" s="487" t="str">
        <f>IF(OR($B212=0,$B212=""),"",Hoja1!$K212)</f>
        <v/>
      </c>
      <c r="H212" s="488" t="str">
        <f>IF(OR($B212=0,$B212=""),"",IFERROR(VLOOKUP($B212,LISTA!$A$2:$J$9998,10,0),""))</f>
        <v/>
      </c>
      <c r="J212" s="484" t="str">
        <f t="shared" si="3"/>
        <v/>
      </c>
    </row>
    <row r="213" spans="2:10" x14ac:dyDescent="0.25">
      <c r="B213" s="485">
        <f>Hoja1!$B213</f>
        <v>0</v>
      </c>
      <c r="C213" s="486" t="str">
        <f>IF(OR($B213=0,$B213=""),"",Hoja1!$E213)</f>
        <v/>
      </c>
      <c r="D213" s="486" t="str">
        <f>IF(OR($B213=0,$B213=""),"",Hoja1!$F213)</f>
        <v/>
      </c>
      <c r="E213" s="486" t="str">
        <f>IF(OR($B213=0,$B213=""),"",Hoja1!$H213)</f>
        <v/>
      </c>
      <c r="F213" s="487" t="str">
        <f>IF(OR($B213=0,$B213=""),"",Hoja1!$K213)</f>
        <v/>
      </c>
      <c r="H213" s="488" t="str">
        <f>IF(OR($B213=0,$B213=""),"",IFERROR(VLOOKUP($B213,LISTA!$A$2:$J$9998,10,0),""))</f>
        <v/>
      </c>
      <c r="J213" s="484" t="str">
        <f t="shared" si="3"/>
        <v/>
      </c>
    </row>
    <row r="214" spans="2:10" x14ac:dyDescent="0.25">
      <c r="B214" s="485">
        <f>Hoja1!$B214</f>
        <v>0</v>
      </c>
      <c r="C214" s="486" t="str">
        <f>IF(OR($B214=0,$B214=""),"",Hoja1!$E214)</f>
        <v/>
      </c>
      <c r="D214" s="486" t="str">
        <f>IF(OR($B214=0,$B214=""),"",Hoja1!$F214)</f>
        <v/>
      </c>
      <c r="E214" s="486" t="str">
        <f>IF(OR($B214=0,$B214=""),"",Hoja1!$H214)</f>
        <v/>
      </c>
      <c r="F214" s="487" t="str">
        <f>IF(OR($B214=0,$B214=""),"",Hoja1!$K214)</f>
        <v/>
      </c>
      <c r="H214" s="488" t="str">
        <f>IF(OR($B214=0,$B214=""),"",IFERROR(VLOOKUP($B214,LISTA!$A$2:$J$9998,10,0),""))</f>
        <v/>
      </c>
      <c r="J214" s="484" t="str">
        <f t="shared" si="3"/>
        <v/>
      </c>
    </row>
    <row r="215" spans="2:10" x14ac:dyDescent="0.25">
      <c r="B215" s="485">
        <f>Hoja1!$B215</f>
        <v>0</v>
      </c>
      <c r="C215" s="486" t="str">
        <f>IF(OR($B215=0,$B215=""),"",Hoja1!$E215)</f>
        <v/>
      </c>
      <c r="D215" s="486" t="str">
        <f>IF(OR($B215=0,$B215=""),"",Hoja1!$F215)</f>
        <v/>
      </c>
      <c r="E215" s="486" t="str">
        <f>IF(OR($B215=0,$B215=""),"",Hoja1!$H215)</f>
        <v/>
      </c>
      <c r="F215" s="487" t="str">
        <f>IF(OR($B215=0,$B215=""),"",Hoja1!$K215)</f>
        <v/>
      </c>
      <c r="H215" s="488" t="str">
        <f>IF(OR($B215=0,$B215=""),"",IFERROR(VLOOKUP($B215,LISTA!$A$2:$J$9998,10,0),""))</f>
        <v/>
      </c>
      <c r="J215" s="484" t="str">
        <f t="shared" si="3"/>
        <v/>
      </c>
    </row>
    <row r="216" spans="2:10" x14ac:dyDescent="0.25">
      <c r="B216" s="485">
        <f>Hoja1!$B216</f>
        <v>0</v>
      </c>
      <c r="C216" s="486" t="str">
        <f>IF(OR($B216=0,$B216=""),"",Hoja1!$E216)</f>
        <v/>
      </c>
      <c r="D216" s="486" t="str">
        <f>IF(OR($B216=0,$B216=""),"",Hoja1!$F216)</f>
        <v/>
      </c>
      <c r="E216" s="486" t="str">
        <f>IF(OR($B216=0,$B216=""),"",Hoja1!$H216)</f>
        <v/>
      </c>
      <c r="F216" s="487" t="str">
        <f>IF(OR($B216=0,$B216=""),"",Hoja1!$K216)</f>
        <v/>
      </c>
      <c r="H216" s="488" t="str">
        <f>IF(OR($B216=0,$B216=""),"",IFERROR(VLOOKUP($B216,LISTA!$A$2:$J$9998,10,0),""))</f>
        <v/>
      </c>
      <c r="J216" s="484" t="str">
        <f t="shared" si="3"/>
        <v/>
      </c>
    </row>
    <row r="217" spans="2:10" x14ac:dyDescent="0.25">
      <c r="B217" s="485">
        <f>Hoja1!$B217</f>
        <v>0</v>
      </c>
      <c r="C217" s="486" t="str">
        <f>IF(OR($B217=0,$B217=""),"",Hoja1!$E217)</f>
        <v/>
      </c>
      <c r="D217" s="486" t="str">
        <f>IF(OR($B217=0,$B217=""),"",Hoja1!$F217)</f>
        <v/>
      </c>
      <c r="E217" s="486" t="str">
        <f>IF(OR($B217=0,$B217=""),"",Hoja1!$H217)</f>
        <v/>
      </c>
      <c r="F217" s="487" t="str">
        <f>IF(OR($B217=0,$B217=""),"",Hoja1!$K217)</f>
        <v/>
      </c>
      <c r="H217" s="488" t="str">
        <f>IF(OR($B217=0,$B217=""),"",IFERROR(VLOOKUP($B217,LISTA!$A$2:$J$9998,10,0),""))</f>
        <v/>
      </c>
      <c r="J217" s="484" t="str">
        <f t="shared" si="3"/>
        <v/>
      </c>
    </row>
    <row r="218" spans="2:10" x14ac:dyDescent="0.25">
      <c r="B218" s="485">
        <f>Hoja1!$B218</f>
        <v>0</v>
      </c>
      <c r="C218" s="486" t="str">
        <f>IF(OR($B218=0,$B218=""),"",Hoja1!$E218)</f>
        <v/>
      </c>
      <c r="D218" s="486" t="str">
        <f>IF(OR($B218=0,$B218=""),"",Hoja1!$F218)</f>
        <v/>
      </c>
      <c r="E218" s="486" t="str">
        <f>IF(OR($B218=0,$B218=""),"",Hoja1!$H218)</f>
        <v/>
      </c>
      <c r="F218" s="487" t="str">
        <f>IF(OR($B218=0,$B218=""),"",Hoja1!$K218)</f>
        <v/>
      </c>
      <c r="H218" s="488" t="str">
        <f>IF(OR($B218=0,$B218=""),"",IFERROR(VLOOKUP($B218,LISTA!$A$2:$J$9998,10,0),""))</f>
        <v/>
      </c>
      <c r="J218" s="484" t="str">
        <f t="shared" si="3"/>
        <v/>
      </c>
    </row>
    <row r="219" spans="2:10" x14ac:dyDescent="0.25">
      <c r="B219" s="485">
        <f>Hoja1!$B219</f>
        <v>0</v>
      </c>
      <c r="C219" s="486" t="str">
        <f>IF(OR($B219=0,$B219=""),"",Hoja1!$E219)</f>
        <v/>
      </c>
      <c r="D219" s="486" t="str">
        <f>IF(OR($B219=0,$B219=""),"",Hoja1!$F219)</f>
        <v/>
      </c>
      <c r="E219" s="486" t="str">
        <f>IF(OR($B219=0,$B219=""),"",Hoja1!$H219)</f>
        <v/>
      </c>
      <c r="F219" s="487" t="str">
        <f>IF(OR($B219=0,$B219=""),"",Hoja1!$K219)</f>
        <v/>
      </c>
      <c r="H219" s="488" t="str">
        <f>IF(OR($B219=0,$B219=""),"",IFERROR(VLOOKUP($B219,LISTA!$A$2:$J$9998,10,0),""))</f>
        <v/>
      </c>
      <c r="J219" s="484" t="str">
        <f t="shared" si="3"/>
        <v/>
      </c>
    </row>
    <row r="220" spans="2:10" x14ac:dyDescent="0.25">
      <c r="B220" s="485">
        <f>Hoja1!$B220</f>
        <v>0</v>
      </c>
      <c r="C220" s="486" t="str">
        <f>IF(OR($B220=0,$B220=""),"",Hoja1!$E220)</f>
        <v/>
      </c>
      <c r="D220" s="486" t="str">
        <f>IF(OR($B220=0,$B220=""),"",Hoja1!$F220)</f>
        <v/>
      </c>
      <c r="E220" s="486" t="str">
        <f>IF(OR($B220=0,$B220=""),"",Hoja1!$H220)</f>
        <v/>
      </c>
      <c r="F220" s="487" t="str">
        <f>IF(OR($B220=0,$B220=""),"",Hoja1!$K220)</f>
        <v/>
      </c>
      <c r="H220" s="488" t="str">
        <f>IF(OR($B220=0,$B220=""),"",IFERROR(VLOOKUP($B220,LISTA!$A$2:$J$9998,10,0),""))</f>
        <v/>
      </c>
      <c r="J220" s="484" t="str">
        <f t="shared" si="3"/>
        <v/>
      </c>
    </row>
    <row r="221" spans="2:10" x14ac:dyDescent="0.25">
      <c r="B221" s="485">
        <f>Hoja1!$B221</f>
        <v>0</v>
      </c>
      <c r="C221" s="486" t="str">
        <f>IF(OR($B221=0,$B221=""),"",Hoja1!$E221)</f>
        <v/>
      </c>
      <c r="D221" s="486" t="str">
        <f>IF(OR($B221=0,$B221=""),"",Hoja1!$F221)</f>
        <v/>
      </c>
      <c r="E221" s="486" t="str">
        <f>IF(OR($B221=0,$B221=""),"",Hoja1!$H221)</f>
        <v/>
      </c>
      <c r="F221" s="487" t="str">
        <f>IF(OR($B221=0,$B221=""),"",Hoja1!$K221)</f>
        <v/>
      </c>
      <c r="H221" s="488" t="str">
        <f>IF(OR($B221=0,$B221=""),"",IFERROR(VLOOKUP($B221,LISTA!$A$2:$J$9998,10,0),""))</f>
        <v/>
      </c>
      <c r="J221" s="484" t="str">
        <f t="shared" si="3"/>
        <v/>
      </c>
    </row>
    <row r="222" spans="2:10" x14ac:dyDescent="0.25">
      <c r="B222" s="485">
        <f>Hoja1!$B222</f>
        <v>0</v>
      </c>
      <c r="C222" s="486" t="str">
        <f>IF(OR($B222=0,$B222=""),"",Hoja1!$E222)</f>
        <v/>
      </c>
      <c r="D222" s="486" t="str">
        <f>IF(OR($B222=0,$B222=""),"",Hoja1!$F222)</f>
        <v/>
      </c>
      <c r="E222" s="486" t="str">
        <f>IF(OR($B222=0,$B222=""),"",Hoja1!$H222)</f>
        <v/>
      </c>
      <c r="F222" s="487" t="str">
        <f>IF(OR($B222=0,$B222=""),"",Hoja1!$K222)</f>
        <v/>
      </c>
      <c r="H222" s="488" t="str">
        <f>IF(OR($B222=0,$B222=""),"",IFERROR(VLOOKUP($B222,LISTA!$A$2:$J$9998,10,0),""))</f>
        <v/>
      </c>
      <c r="J222" s="484" t="str">
        <f t="shared" si="3"/>
        <v/>
      </c>
    </row>
    <row r="223" spans="2:10" x14ac:dyDescent="0.25">
      <c r="B223" s="485">
        <f>Hoja1!$B223</f>
        <v>0</v>
      </c>
      <c r="C223" s="486" t="str">
        <f>IF(OR($B223=0,$B223=""),"",Hoja1!$E223)</f>
        <v/>
      </c>
      <c r="D223" s="486" t="str">
        <f>IF(OR($B223=0,$B223=""),"",Hoja1!$F223)</f>
        <v/>
      </c>
      <c r="E223" s="486" t="str">
        <f>IF(OR($B223=0,$B223=""),"",Hoja1!$H223)</f>
        <v/>
      </c>
      <c r="F223" s="487" t="str">
        <f>IF(OR($B223=0,$B223=""),"",Hoja1!$K223)</f>
        <v/>
      </c>
      <c r="H223" s="488" t="str">
        <f>IF(OR($B223=0,$B223=""),"",IFERROR(VLOOKUP($B223,LISTA!$A$2:$J$9998,10,0),""))</f>
        <v/>
      </c>
      <c r="J223" s="484" t="str">
        <f t="shared" si="3"/>
        <v/>
      </c>
    </row>
    <row r="224" spans="2:10" x14ac:dyDescent="0.25">
      <c r="B224" s="485">
        <f>Hoja1!$B224</f>
        <v>0</v>
      </c>
      <c r="C224" s="486" t="str">
        <f>IF(OR($B224=0,$B224=""),"",Hoja1!$E224)</f>
        <v/>
      </c>
      <c r="D224" s="486" t="str">
        <f>IF(OR($B224=0,$B224=""),"",Hoja1!$F224)</f>
        <v/>
      </c>
      <c r="E224" s="486" t="str">
        <f>IF(OR($B224=0,$B224=""),"",Hoja1!$H224)</f>
        <v/>
      </c>
      <c r="F224" s="487" t="str">
        <f>IF(OR($B224=0,$B224=""),"",Hoja1!$K224)</f>
        <v/>
      </c>
      <c r="H224" s="488" t="str">
        <f>IF(OR($B224=0,$B224=""),"",IFERROR(VLOOKUP($B224,LISTA!$A$2:$J$9998,10,0),""))</f>
        <v/>
      </c>
      <c r="J224" s="484" t="str">
        <f t="shared" si="3"/>
        <v/>
      </c>
    </row>
    <row r="225" spans="2:10" x14ac:dyDescent="0.25">
      <c r="B225" s="485">
        <f>Hoja1!$B225</f>
        <v>0</v>
      </c>
      <c r="C225" s="486" t="str">
        <f>IF(OR($B225=0,$B225=""),"",Hoja1!$E225)</f>
        <v/>
      </c>
      <c r="D225" s="486" t="str">
        <f>IF(OR($B225=0,$B225=""),"",Hoja1!$F225)</f>
        <v/>
      </c>
      <c r="E225" s="486" t="str">
        <f>IF(OR($B225=0,$B225=""),"",Hoja1!$H225)</f>
        <v/>
      </c>
      <c r="F225" s="487" t="str">
        <f>IF(OR($B225=0,$B225=""),"",Hoja1!$K225)</f>
        <v/>
      </c>
      <c r="H225" s="488" t="str">
        <f>IF(OR($B225=0,$B225=""),"",IFERROR(VLOOKUP($B225,LISTA!$A$2:$J$9998,10,0),""))</f>
        <v/>
      </c>
      <c r="J225" s="484" t="str">
        <f t="shared" si="3"/>
        <v/>
      </c>
    </row>
    <row r="226" spans="2:10" x14ac:dyDescent="0.25">
      <c r="B226" s="485">
        <f>Hoja1!$B226</f>
        <v>0</v>
      </c>
      <c r="C226" s="486" t="str">
        <f>IF(OR($B226=0,$B226=""),"",Hoja1!$E226)</f>
        <v/>
      </c>
      <c r="D226" s="486" t="str">
        <f>IF(OR($B226=0,$B226=""),"",Hoja1!$F226)</f>
        <v/>
      </c>
      <c r="E226" s="486" t="str">
        <f>IF(OR($B226=0,$B226=""),"",Hoja1!$H226)</f>
        <v/>
      </c>
      <c r="F226" s="487" t="str">
        <f>IF(OR($B226=0,$B226=""),"",Hoja1!$K226)</f>
        <v/>
      </c>
      <c r="H226" s="488" t="str">
        <f>IF(OR($B226=0,$B226=""),"",IFERROR(VLOOKUP($B226,LISTA!$A$2:$J$9998,10,0),""))</f>
        <v/>
      </c>
      <c r="J226" s="484" t="str">
        <f t="shared" si="3"/>
        <v/>
      </c>
    </row>
    <row r="227" spans="2:10" x14ac:dyDescent="0.25">
      <c r="B227" s="485">
        <f>Hoja1!$B227</f>
        <v>0</v>
      </c>
      <c r="C227" s="486" t="str">
        <f>IF(OR($B227=0,$B227=""),"",Hoja1!$E227)</f>
        <v/>
      </c>
      <c r="D227" s="486" t="str">
        <f>IF(OR($B227=0,$B227=""),"",Hoja1!$F227)</f>
        <v/>
      </c>
      <c r="E227" s="486" t="str">
        <f>IF(OR($B227=0,$B227=""),"",Hoja1!$H227)</f>
        <v/>
      </c>
      <c r="F227" s="487" t="str">
        <f>IF(OR($B227=0,$B227=""),"",Hoja1!$K227)</f>
        <v/>
      </c>
      <c r="H227" s="488" t="str">
        <f>IF(OR($B227=0,$B227=""),"",IFERROR(VLOOKUP($B227,LISTA!$A$2:$J$9998,10,0),""))</f>
        <v/>
      </c>
      <c r="J227" s="484" t="str">
        <f t="shared" si="3"/>
        <v/>
      </c>
    </row>
    <row r="228" spans="2:10" x14ac:dyDescent="0.25">
      <c r="B228" s="485">
        <f>Hoja1!$B228</f>
        <v>0</v>
      </c>
      <c r="C228" s="486" t="str">
        <f>IF(OR($B228=0,$B228=""),"",Hoja1!$E228)</f>
        <v/>
      </c>
      <c r="D228" s="486" t="str">
        <f>IF(OR($B228=0,$B228=""),"",Hoja1!$F228)</f>
        <v/>
      </c>
      <c r="E228" s="486" t="str">
        <f>IF(OR($B228=0,$B228=""),"",Hoja1!$H228)</f>
        <v/>
      </c>
      <c r="F228" s="487" t="str">
        <f>IF(OR($B228=0,$B228=""),"",Hoja1!$K228)</f>
        <v/>
      </c>
      <c r="H228" s="488" t="str">
        <f>IF(OR($B228=0,$B228=""),"",IFERROR(VLOOKUP($B228,LISTA!$A$2:$J$9998,10,0),""))</f>
        <v/>
      </c>
      <c r="J228" s="484" t="str">
        <f t="shared" si="3"/>
        <v/>
      </c>
    </row>
    <row r="229" spans="2:10" x14ac:dyDescent="0.25">
      <c r="B229" s="485">
        <f>Hoja1!$B229</f>
        <v>0</v>
      </c>
      <c r="C229" s="486" t="str">
        <f>IF(OR($B229=0,$B229=""),"",Hoja1!$E229)</f>
        <v/>
      </c>
      <c r="D229" s="486" t="str">
        <f>IF(OR($B229=0,$B229=""),"",Hoja1!$F229)</f>
        <v/>
      </c>
      <c r="E229" s="486" t="str">
        <f>IF(OR($B229=0,$B229=""),"",Hoja1!$H229)</f>
        <v/>
      </c>
      <c r="F229" s="487" t="str">
        <f>IF(OR($B229=0,$B229=""),"",Hoja1!$K229)</f>
        <v/>
      </c>
      <c r="H229" s="488" t="str">
        <f>IF(OR($B229=0,$B229=""),"",IFERROR(VLOOKUP($B229,LISTA!$A$2:$J$9998,10,0),""))</f>
        <v/>
      </c>
      <c r="J229" s="484" t="str">
        <f t="shared" si="3"/>
        <v/>
      </c>
    </row>
    <row r="230" spans="2:10" x14ac:dyDescent="0.25">
      <c r="B230" s="485">
        <f>Hoja1!$B230</f>
        <v>0</v>
      </c>
      <c r="C230" s="486" t="str">
        <f>IF(OR($B230=0,$B230=""),"",Hoja1!$E230)</f>
        <v/>
      </c>
      <c r="D230" s="486" t="str">
        <f>IF(OR($B230=0,$B230=""),"",Hoja1!$F230)</f>
        <v/>
      </c>
      <c r="E230" s="486" t="str">
        <f>IF(OR($B230=0,$B230=""),"",Hoja1!$H230)</f>
        <v/>
      </c>
      <c r="F230" s="487" t="str">
        <f>IF(OR($B230=0,$B230=""),"",Hoja1!$K230)</f>
        <v/>
      </c>
      <c r="H230" s="488" t="str">
        <f>IF(OR($B230=0,$B230=""),"",IFERROR(VLOOKUP($B230,LISTA!$A$2:$J$9998,10,0),""))</f>
        <v/>
      </c>
      <c r="J230" s="484" t="str">
        <f t="shared" si="3"/>
        <v/>
      </c>
    </row>
    <row r="231" spans="2:10" x14ac:dyDescent="0.25">
      <c r="B231" s="485">
        <f>Hoja1!$B231</f>
        <v>0</v>
      </c>
      <c r="C231" s="486" t="str">
        <f>IF(OR($B231=0,$B231=""),"",Hoja1!$E231)</f>
        <v/>
      </c>
      <c r="D231" s="486" t="str">
        <f>IF(OR($B231=0,$B231=""),"",Hoja1!$F231)</f>
        <v/>
      </c>
      <c r="E231" s="486" t="str">
        <f>IF(OR($B231=0,$B231=""),"",Hoja1!$H231)</f>
        <v/>
      </c>
      <c r="F231" s="487" t="str">
        <f>IF(OR($B231=0,$B231=""),"",Hoja1!$K231)</f>
        <v/>
      </c>
      <c r="H231" s="488" t="str">
        <f>IF(OR($B231=0,$B231=""),"",IFERROR(VLOOKUP($B231,LISTA!$A$2:$J$9998,10,0),""))</f>
        <v/>
      </c>
      <c r="J231" s="484" t="str">
        <f t="shared" si="3"/>
        <v/>
      </c>
    </row>
    <row r="232" spans="2:10" x14ac:dyDescent="0.25">
      <c r="B232" s="485">
        <f>Hoja1!$B232</f>
        <v>0</v>
      </c>
      <c r="C232" s="486" t="str">
        <f>IF(OR($B232=0,$B232=""),"",Hoja1!$E232)</f>
        <v/>
      </c>
      <c r="D232" s="486" t="str">
        <f>IF(OR($B232=0,$B232=""),"",Hoja1!$F232)</f>
        <v/>
      </c>
      <c r="E232" s="486" t="str">
        <f>IF(OR($B232=0,$B232=""),"",Hoja1!$H232)</f>
        <v/>
      </c>
      <c r="F232" s="487" t="str">
        <f>IF(OR($B232=0,$B232=""),"",Hoja1!$K232)</f>
        <v/>
      </c>
      <c r="H232" s="488" t="str">
        <f>IF(OR($B232=0,$B232=""),"",IFERROR(VLOOKUP($B232,LISTA!$A$2:$J$9998,10,0),""))</f>
        <v/>
      </c>
      <c r="J232" s="484" t="str">
        <f t="shared" si="3"/>
        <v/>
      </c>
    </row>
    <row r="233" spans="2:10" x14ac:dyDescent="0.25">
      <c r="B233" s="485">
        <f>Hoja1!$B233</f>
        <v>0</v>
      </c>
      <c r="C233" s="486" t="str">
        <f>IF(OR($B233=0,$B233=""),"",Hoja1!$E233)</f>
        <v/>
      </c>
      <c r="D233" s="486" t="str">
        <f>IF(OR($B233=0,$B233=""),"",Hoja1!$F233)</f>
        <v/>
      </c>
      <c r="E233" s="486" t="str">
        <f>IF(OR($B233=0,$B233=""),"",Hoja1!$H233)</f>
        <v/>
      </c>
      <c r="F233" s="487" t="str">
        <f>IF(OR($B233=0,$B233=""),"",Hoja1!$K233)</f>
        <v/>
      </c>
      <c r="H233" s="488" t="str">
        <f>IF(OR($B233=0,$B233=""),"",IFERROR(VLOOKUP($B233,LISTA!$A$2:$J$9998,10,0),""))</f>
        <v/>
      </c>
      <c r="J233" s="484" t="str">
        <f t="shared" si="3"/>
        <v/>
      </c>
    </row>
    <row r="234" spans="2:10" x14ac:dyDescent="0.25">
      <c r="B234" s="485">
        <f>Hoja1!$B234</f>
        <v>0</v>
      </c>
      <c r="C234" s="486" t="str">
        <f>IF(OR($B234=0,$B234=""),"",Hoja1!$E234)</f>
        <v/>
      </c>
      <c r="D234" s="486" t="str">
        <f>IF(OR($B234=0,$B234=""),"",Hoja1!$F234)</f>
        <v/>
      </c>
      <c r="E234" s="486" t="str">
        <f>IF(OR($B234=0,$B234=""),"",Hoja1!$H234)</f>
        <v/>
      </c>
      <c r="F234" s="487" t="str">
        <f>IF(OR($B234=0,$B234=""),"",Hoja1!$K234)</f>
        <v/>
      </c>
      <c r="H234" s="488" t="str">
        <f>IF(OR($B234=0,$B234=""),"",IFERROR(VLOOKUP($B234,LISTA!$A$2:$J$9998,10,0),""))</f>
        <v/>
      </c>
      <c r="J234" s="484" t="str">
        <f t="shared" si="3"/>
        <v/>
      </c>
    </row>
    <row r="235" spans="2:10" x14ac:dyDescent="0.25">
      <c r="B235" s="485">
        <f>Hoja1!$B235</f>
        <v>0</v>
      </c>
      <c r="C235" s="486" t="str">
        <f>IF(OR($B235=0,$B235=""),"",Hoja1!$E235)</f>
        <v/>
      </c>
      <c r="D235" s="486" t="str">
        <f>IF(OR($B235=0,$B235=""),"",Hoja1!$F235)</f>
        <v/>
      </c>
      <c r="E235" s="486" t="str">
        <f>IF(OR($B235=0,$B235=""),"",Hoja1!$H235)</f>
        <v/>
      </c>
      <c r="F235" s="487" t="str">
        <f>IF(OR($B235=0,$B235=""),"",Hoja1!$K235)</f>
        <v/>
      </c>
      <c r="H235" s="488" t="str">
        <f>IF(OR($B235=0,$B235=""),"",IFERROR(VLOOKUP($B235,LISTA!$A$2:$J$9998,10,0),""))</f>
        <v/>
      </c>
      <c r="J235" s="484" t="str">
        <f t="shared" si="3"/>
        <v/>
      </c>
    </row>
    <row r="236" spans="2:10" x14ac:dyDescent="0.25">
      <c r="B236" s="485">
        <f>Hoja1!$B236</f>
        <v>0</v>
      </c>
      <c r="C236" s="486" t="str">
        <f>IF(OR($B236=0,$B236=""),"",Hoja1!$E236)</f>
        <v/>
      </c>
      <c r="D236" s="486" t="str">
        <f>IF(OR($B236=0,$B236=""),"",Hoja1!$F236)</f>
        <v/>
      </c>
      <c r="E236" s="486" t="str">
        <f>IF(OR($B236=0,$B236=""),"",Hoja1!$H236)</f>
        <v/>
      </c>
      <c r="F236" s="487" t="str">
        <f>IF(OR($B236=0,$B236=""),"",Hoja1!$K236)</f>
        <v/>
      </c>
      <c r="H236" s="488" t="str">
        <f>IF(OR($B236=0,$B236=""),"",IFERROR(VLOOKUP($B236,LISTA!$A$2:$J$9998,10,0),""))</f>
        <v/>
      </c>
      <c r="J236" s="484" t="str">
        <f t="shared" si="3"/>
        <v/>
      </c>
    </row>
    <row r="237" spans="2:10" x14ac:dyDescent="0.25">
      <c r="B237" s="485">
        <f>Hoja1!$B237</f>
        <v>0</v>
      </c>
      <c r="C237" s="486" t="str">
        <f>IF(OR($B237=0,$B237=""),"",Hoja1!$E237)</f>
        <v/>
      </c>
      <c r="D237" s="486" t="str">
        <f>IF(OR($B237=0,$B237=""),"",Hoja1!$F237)</f>
        <v/>
      </c>
      <c r="E237" s="486" t="str">
        <f>IF(OR($B237=0,$B237=""),"",Hoja1!$H237)</f>
        <v/>
      </c>
      <c r="F237" s="487" t="str">
        <f>IF(OR($B237=0,$B237=""),"",Hoja1!$K237)</f>
        <v/>
      </c>
      <c r="H237" s="488" t="str">
        <f>IF(OR($B237=0,$B237=""),"",IFERROR(VLOOKUP($B237,LISTA!$A$2:$J$9998,10,0),""))</f>
        <v/>
      </c>
      <c r="J237" s="484" t="str">
        <f t="shared" si="3"/>
        <v/>
      </c>
    </row>
    <row r="238" spans="2:10" x14ac:dyDescent="0.25">
      <c r="B238" s="485">
        <f>Hoja1!$B238</f>
        <v>0</v>
      </c>
      <c r="C238" s="486" t="str">
        <f>IF(OR($B238=0,$B238=""),"",Hoja1!$E238)</f>
        <v/>
      </c>
      <c r="D238" s="486" t="str">
        <f>IF(OR($B238=0,$B238=""),"",Hoja1!$F238)</f>
        <v/>
      </c>
      <c r="E238" s="486" t="str">
        <f>IF(OR($B238=0,$B238=""),"",Hoja1!$H238)</f>
        <v/>
      </c>
      <c r="F238" s="487" t="str">
        <f>IF(OR($B238=0,$B238=""),"",Hoja1!$K238)</f>
        <v/>
      </c>
      <c r="H238" s="488" t="str">
        <f>IF(OR($B238=0,$B238=""),"",IFERROR(VLOOKUP($B238,LISTA!$A$2:$J$9998,10,0),""))</f>
        <v/>
      </c>
      <c r="J238" s="484" t="str">
        <f t="shared" si="3"/>
        <v/>
      </c>
    </row>
    <row r="239" spans="2:10" x14ac:dyDescent="0.25">
      <c r="B239" s="485">
        <f>Hoja1!$B239</f>
        <v>0</v>
      </c>
      <c r="C239" s="486" t="str">
        <f>IF(OR($B239=0,$B239=""),"",Hoja1!$E239)</f>
        <v/>
      </c>
      <c r="D239" s="486" t="str">
        <f>IF(OR($B239=0,$B239=""),"",Hoja1!$F239)</f>
        <v/>
      </c>
      <c r="E239" s="486" t="str">
        <f>IF(OR($B239=0,$B239=""),"",Hoja1!$H239)</f>
        <v/>
      </c>
      <c r="F239" s="487" t="str">
        <f>IF(OR($B239=0,$B239=""),"",Hoja1!$K239)</f>
        <v/>
      </c>
      <c r="H239" s="488" t="str">
        <f>IF(OR($B239=0,$B239=""),"",IFERROR(VLOOKUP($B239,LISTA!$A$2:$J$9998,10,0),""))</f>
        <v/>
      </c>
      <c r="J239" s="484" t="str">
        <f t="shared" si="3"/>
        <v/>
      </c>
    </row>
    <row r="240" spans="2:10" x14ac:dyDescent="0.25">
      <c r="B240" s="485">
        <f>Hoja1!$B240</f>
        <v>0</v>
      </c>
      <c r="C240" s="486" t="str">
        <f>IF(OR($B240=0,$B240=""),"",Hoja1!$E240)</f>
        <v/>
      </c>
      <c r="D240" s="486" t="str">
        <f>IF(OR($B240=0,$B240=""),"",Hoja1!$F240)</f>
        <v/>
      </c>
      <c r="E240" s="486" t="str">
        <f>IF(OR($B240=0,$B240=""),"",Hoja1!$H240)</f>
        <v/>
      </c>
      <c r="F240" s="487" t="str">
        <f>IF(OR($B240=0,$B240=""),"",Hoja1!$K240)</f>
        <v/>
      </c>
      <c r="H240" s="488" t="str">
        <f>IF(OR($B240=0,$B240=""),"",IFERROR(VLOOKUP($B240,LISTA!$A$2:$J$9998,10,0),""))</f>
        <v/>
      </c>
      <c r="J240" s="484" t="str">
        <f t="shared" si="3"/>
        <v/>
      </c>
    </row>
    <row r="241" spans="2:10" x14ac:dyDescent="0.25">
      <c r="B241" s="485">
        <f>Hoja1!$B241</f>
        <v>0</v>
      </c>
      <c r="C241" s="486" t="str">
        <f>IF(OR($B241=0,$B241=""),"",Hoja1!$E241)</f>
        <v/>
      </c>
      <c r="D241" s="486" t="str">
        <f>IF(OR($B241=0,$B241=""),"",Hoja1!$F241)</f>
        <v/>
      </c>
      <c r="E241" s="486" t="str">
        <f>IF(OR($B241=0,$B241=""),"",Hoja1!$H241)</f>
        <v/>
      </c>
      <c r="F241" s="487" t="str">
        <f>IF(OR($B241=0,$B241=""),"",Hoja1!$K241)</f>
        <v/>
      </c>
      <c r="H241" s="488" t="str">
        <f>IF(OR($B241=0,$B241=""),"",IFERROR(VLOOKUP($B241,LISTA!$A$2:$J$9998,10,0),""))</f>
        <v/>
      </c>
      <c r="J241" s="484" t="str">
        <f t="shared" si="3"/>
        <v/>
      </c>
    </row>
    <row r="242" spans="2:10" x14ac:dyDescent="0.25">
      <c r="B242" s="485">
        <f>Hoja1!$B242</f>
        <v>0</v>
      </c>
      <c r="C242" s="486" t="str">
        <f>IF(OR($B242=0,$B242=""),"",Hoja1!$E242)</f>
        <v/>
      </c>
      <c r="D242" s="486" t="str">
        <f>IF(OR($B242=0,$B242=""),"",Hoja1!$F242)</f>
        <v/>
      </c>
      <c r="E242" s="486" t="str">
        <f>IF(OR($B242=0,$B242=""),"",Hoja1!$H242)</f>
        <v/>
      </c>
      <c r="F242" s="487" t="str">
        <f>IF(OR($B242=0,$B242=""),"",Hoja1!$K242)</f>
        <v/>
      </c>
      <c r="H242" s="488" t="str">
        <f>IF(OR($B242=0,$B242=""),"",IFERROR(VLOOKUP($B242,LISTA!$A$2:$J$9998,10,0),""))</f>
        <v/>
      </c>
      <c r="J242" s="484" t="str">
        <f t="shared" si="3"/>
        <v/>
      </c>
    </row>
    <row r="243" spans="2:10" x14ac:dyDescent="0.25">
      <c r="B243" s="485">
        <f>Hoja1!$B243</f>
        <v>0</v>
      </c>
      <c r="C243" s="486" t="str">
        <f>IF(OR($B243=0,$B243=""),"",Hoja1!$E243)</f>
        <v/>
      </c>
      <c r="D243" s="486" t="str">
        <f>IF(OR($B243=0,$B243=""),"",Hoja1!$F243)</f>
        <v/>
      </c>
      <c r="E243" s="486" t="str">
        <f>IF(OR($B243=0,$B243=""),"",Hoja1!$H243)</f>
        <v/>
      </c>
      <c r="F243" s="487" t="str">
        <f>IF(OR($B243=0,$B243=""),"",Hoja1!$K243)</f>
        <v/>
      </c>
      <c r="H243" s="488" t="str">
        <f>IF(OR($B243=0,$B243=""),"",IFERROR(VLOOKUP($B243,LISTA!$A$2:$J$9998,10,0),""))</f>
        <v/>
      </c>
      <c r="J243" s="484" t="str">
        <f t="shared" si="3"/>
        <v/>
      </c>
    </row>
    <row r="244" spans="2:10" x14ac:dyDescent="0.25">
      <c r="B244" s="485">
        <f>Hoja1!$B244</f>
        <v>0</v>
      </c>
      <c r="C244" s="486" t="str">
        <f>IF(OR($B244=0,$B244=""),"",Hoja1!$E244)</f>
        <v/>
      </c>
      <c r="D244" s="486" t="str">
        <f>IF(OR($B244=0,$B244=""),"",Hoja1!$F244)</f>
        <v/>
      </c>
      <c r="E244" s="486" t="str">
        <f>IF(OR($B244=0,$B244=""),"",Hoja1!$H244)</f>
        <v/>
      </c>
      <c r="F244" s="487" t="str">
        <f>IF(OR($B244=0,$B244=""),"",Hoja1!$K244)</f>
        <v/>
      </c>
      <c r="H244" s="488" t="str">
        <f>IF(OR($B244=0,$B244=""),"",IFERROR(VLOOKUP($B244,LISTA!$A$2:$J$9998,10,0),""))</f>
        <v/>
      </c>
      <c r="J244" s="484" t="str">
        <f t="shared" si="3"/>
        <v/>
      </c>
    </row>
    <row r="245" spans="2:10" x14ac:dyDescent="0.25">
      <c r="B245" s="485">
        <f>Hoja1!$B245</f>
        <v>0</v>
      </c>
      <c r="C245" s="486" t="str">
        <f>IF(OR($B245=0,$B245=""),"",Hoja1!$E245)</f>
        <v/>
      </c>
      <c r="D245" s="486" t="str">
        <f>IF(OR($B245=0,$B245=""),"",Hoja1!$F245)</f>
        <v/>
      </c>
      <c r="E245" s="486" t="str">
        <f>IF(OR($B245=0,$B245=""),"",Hoja1!$H245)</f>
        <v/>
      </c>
      <c r="F245" s="487" t="str">
        <f>IF(OR($B245=0,$B245=""),"",Hoja1!$K245)</f>
        <v/>
      </c>
      <c r="H245" s="488" t="str">
        <f>IF(OR($B245=0,$B245=""),"",IFERROR(VLOOKUP($B245,LISTA!$A$2:$J$9998,10,0),""))</f>
        <v/>
      </c>
      <c r="J245" s="484" t="str">
        <f t="shared" si="3"/>
        <v/>
      </c>
    </row>
    <row r="246" spans="2:10" x14ac:dyDescent="0.25">
      <c r="B246" s="485">
        <f>Hoja1!$B246</f>
        <v>0</v>
      </c>
      <c r="C246" s="486" t="str">
        <f>IF(OR($B246=0,$B246=""),"",Hoja1!$E246)</f>
        <v/>
      </c>
      <c r="D246" s="486" t="str">
        <f>IF(OR($B246=0,$B246=""),"",Hoja1!$F246)</f>
        <v/>
      </c>
      <c r="E246" s="486" t="str">
        <f>IF(OR($B246=0,$B246=""),"",Hoja1!$H246)</f>
        <v/>
      </c>
      <c r="F246" s="487" t="str">
        <f>IF(OR($B246=0,$B246=""),"",Hoja1!$K246)</f>
        <v/>
      </c>
      <c r="H246" s="488" t="str">
        <f>IF(OR($B246=0,$B246=""),"",IFERROR(VLOOKUP($B246,LISTA!$A$2:$J$9998,10,0),""))</f>
        <v/>
      </c>
      <c r="J246" s="484" t="str">
        <f t="shared" si="3"/>
        <v/>
      </c>
    </row>
    <row r="247" spans="2:10" x14ac:dyDescent="0.25">
      <c r="B247" s="485">
        <f>Hoja1!$B247</f>
        <v>0</v>
      </c>
      <c r="C247" s="486" t="str">
        <f>IF(OR($B247=0,$B247=""),"",Hoja1!$E247)</f>
        <v/>
      </c>
      <c r="D247" s="486" t="str">
        <f>IF(OR($B247=0,$B247=""),"",Hoja1!$F247)</f>
        <v/>
      </c>
      <c r="E247" s="486" t="str">
        <f>IF(OR($B247=0,$B247=""),"",Hoja1!$H247)</f>
        <v/>
      </c>
      <c r="F247" s="487" t="str">
        <f>IF(OR($B247=0,$B247=""),"",Hoja1!$K247)</f>
        <v/>
      </c>
      <c r="H247" s="488" t="str">
        <f>IF(OR($B247=0,$B247=""),"",IFERROR(VLOOKUP($B247,LISTA!$A$2:$J$9998,10,0),""))</f>
        <v/>
      </c>
      <c r="J247" s="484" t="str">
        <f t="shared" si="3"/>
        <v/>
      </c>
    </row>
    <row r="248" spans="2:10" x14ac:dyDescent="0.25">
      <c r="B248" s="485">
        <f>Hoja1!$B248</f>
        <v>0</v>
      </c>
      <c r="C248" s="486" t="str">
        <f>IF(OR($B248=0,$B248=""),"",Hoja1!$E248)</f>
        <v/>
      </c>
      <c r="D248" s="486" t="str">
        <f>IF(OR($B248=0,$B248=""),"",Hoja1!$F248)</f>
        <v/>
      </c>
      <c r="E248" s="486" t="str">
        <f>IF(OR($B248=0,$B248=""),"",Hoja1!$H248)</f>
        <v/>
      </c>
      <c r="F248" s="487" t="str">
        <f>IF(OR($B248=0,$B248=""),"",Hoja1!$K248)</f>
        <v/>
      </c>
      <c r="H248" s="488" t="str">
        <f>IF(OR($B248=0,$B248=""),"",IFERROR(VLOOKUP($B248,LISTA!$A$2:$J$9998,10,0),""))</f>
        <v/>
      </c>
      <c r="J248" s="484" t="str">
        <f t="shared" si="3"/>
        <v/>
      </c>
    </row>
    <row r="249" spans="2:10" x14ac:dyDescent="0.25">
      <c r="B249" s="485">
        <f>Hoja1!$B249</f>
        <v>0</v>
      </c>
      <c r="C249" s="486" t="str">
        <f>IF(OR($B249=0,$B249=""),"",Hoja1!$E249)</f>
        <v/>
      </c>
      <c r="D249" s="486" t="str">
        <f>IF(OR($B249=0,$B249=""),"",Hoja1!$F249)</f>
        <v/>
      </c>
      <c r="E249" s="486" t="str">
        <f>IF(OR($B249=0,$B249=""),"",Hoja1!$H249)</f>
        <v/>
      </c>
      <c r="F249" s="487" t="str">
        <f>IF(OR($B249=0,$B249=""),"",Hoja1!$K249)</f>
        <v/>
      </c>
      <c r="H249" s="488" t="str">
        <f>IF(OR($B249=0,$B249=""),"",IFERROR(VLOOKUP($B249,LISTA!$A$2:$J$9998,10,0),""))</f>
        <v/>
      </c>
      <c r="J249" s="484" t="str">
        <f t="shared" si="3"/>
        <v/>
      </c>
    </row>
    <row r="250" spans="2:10" x14ac:dyDescent="0.25">
      <c r="B250" s="485">
        <f>Hoja1!$B250</f>
        <v>0</v>
      </c>
      <c r="C250" s="486" t="str">
        <f>IF(OR($B250=0,$B250=""),"",Hoja1!$E250)</f>
        <v/>
      </c>
      <c r="D250" s="486" t="str">
        <f>IF(OR($B250=0,$B250=""),"",Hoja1!$F250)</f>
        <v/>
      </c>
      <c r="E250" s="486" t="str">
        <f>IF(OR($B250=0,$B250=""),"",Hoja1!$H250)</f>
        <v/>
      </c>
      <c r="F250" s="487" t="str">
        <f>IF(OR($B250=0,$B250=""),"",Hoja1!$K250)</f>
        <v/>
      </c>
      <c r="H250" s="488" t="str">
        <f>IF(OR($B250=0,$B250=""),"",IFERROR(VLOOKUP($B250,LISTA!$A$2:$J$9998,10,0),""))</f>
        <v/>
      </c>
      <c r="J250" s="484" t="str">
        <f t="shared" si="3"/>
        <v/>
      </c>
    </row>
    <row r="251" spans="2:10" x14ac:dyDescent="0.25">
      <c r="B251" s="485">
        <f>Hoja1!$B251</f>
        <v>0</v>
      </c>
      <c r="C251" s="486" t="str">
        <f>IF(OR($B251=0,$B251=""),"",Hoja1!$E251)</f>
        <v/>
      </c>
      <c r="D251" s="486" t="str">
        <f>IF(OR($B251=0,$B251=""),"",Hoja1!$F251)</f>
        <v/>
      </c>
      <c r="E251" s="486" t="str">
        <f>IF(OR($B251=0,$B251=""),"",Hoja1!$H251)</f>
        <v/>
      </c>
      <c r="F251" s="487" t="str">
        <f>IF(OR($B251=0,$B251=""),"",Hoja1!$K251)</f>
        <v/>
      </c>
      <c r="H251" s="488" t="str">
        <f>IF(OR($B251=0,$B251=""),"",IFERROR(VLOOKUP($B251,LISTA!$A$2:$J$9998,10,0),""))</f>
        <v/>
      </c>
      <c r="J251" s="484" t="str">
        <f t="shared" si="3"/>
        <v/>
      </c>
    </row>
    <row r="252" spans="2:10" x14ac:dyDescent="0.25">
      <c r="B252" s="485">
        <f>Hoja1!$B252</f>
        <v>0</v>
      </c>
      <c r="C252" s="486" t="str">
        <f>IF(OR($B252=0,$B252=""),"",Hoja1!$E252)</f>
        <v/>
      </c>
      <c r="D252" s="486" t="str">
        <f>IF(OR($B252=0,$B252=""),"",Hoja1!$F252)</f>
        <v/>
      </c>
      <c r="E252" s="486" t="str">
        <f>IF(OR($B252=0,$B252=""),"",Hoja1!$H252)</f>
        <v/>
      </c>
      <c r="F252" s="487" t="str">
        <f>IF(OR($B252=0,$B252=""),"",Hoja1!$K252)</f>
        <v/>
      </c>
      <c r="H252" s="488" t="str">
        <f>IF(OR($B252=0,$B252=""),"",IFERROR(VLOOKUP($B252,LISTA!$A$2:$J$9998,10,0),""))</f>
        <v/>
      </c>
      <c r="J252" s="484" t="str">
        <f t="shared" si="3"/>
        <v/>
      </c>
    </row>
    <row r="253" spans="2:10" x14ac:dyDescent="0.25">
      <c r="B253" s="485">
        <f>Hoja1!$B253</f>
        <v>0</v>
      </c>
      <c r="C253" s="486" t="str">
        <f>IF(OR($B253=0,$B253=""),"",Hoja1!$E253)</f>
        <v/>
      </c>
      <c r="D253" s="486" t="str">
        <f>IF(OR($B253=0,$B253=""),"",Hoja1!$F253)</f>
        <v/>
      </c>
      <c r="E253" s="486" t="str">
        <f>IF(OR($B253=0,$B253=""),"",Hoja1!$H253)</f>
        <v/>
      </c>
      <c r="F253" s="487" t="str">
        <f>IF(OR($B253=0,$B253=""),"",Hoja1!$K253)</f>
        <v/>
      </c>
      <c r="H253" s="488" t="str">
        <f>IF(OR($B253=0,$B253=""),"",IFERROR(VLOOKUP($B253,LISTA!$A$2:$J$9998,10,0),""))</f>
        <v/>
      </c>
      <c r="J253" s="484" t="str">
        <f t="shared" si="3"/>
        <v/>
      </c>
    </row>
    <row r="254" spans="2:10" x14ac:dyDescent="0.25">
      <c r="B254" s="485">
        <f>Hoja1!$B254</f>
        <v>0</v>
      </c>
      <c r="C254" s="486" t="str">
        <f>IF(OR($B254=0,$B254=""),"",Hoja1!$E254)</f>
        <v/>
      </c>
      <c r="D254" s="486" t="str">
        <f>IF(OR($B254=0,$B254=""),"",Hoja1!$F254)</f>
        <v/>
      </c>
      <c r="E254" s="486" t="str">
        <f>IF(OR($B254=0,$B254=""),"",Hoja1!$H254)</f>
        <v/>
      </c>
      <c r="F254" s="487" t="str">
        <f>IF(OR($B254=0,$B254=""),"",Hoja1!$K254)</f>
        <v/>
      </c>
      <c r="H254" s="488" t="str">
        <f>IF(OR($B254=0,$B254=""),"",IFERROR(VLOOKUP($B254,LISTA!$A$2:$J$9998,10,0),""))</f>
        <v/>
      </c>
      <c r="J254" s="484" t="str">
        <f t="shared" si="3"/>
        <v/>
      </c>
    </row>
    <row r="255" spans="2:10" x14ac:dyDescent="0.25">
      <c r="B255" s="485">
        <f>Hoja1!$B255</f>
        <v>0</v>
      </c>
      <c r="C255" s="486" t="str">
        <f>IF(OR($B255=0,$B255=""),"",Hoja1!$E255)</f>
        <v/>
      </c>
      <c r="D255" s="486" t="str">
        <f>IF(OR($B255=0,$B255=""),"",Hoja1!$F255)</f>
        <v/>
      </c>
      <c r="E255" s="486" t="str">
        <f>IF(OR($B255=0,$B255=""),"",Hoja1!$H255)</f>
        <v/>
      </c>
      <c r="F255" s="487" t="str">
        <f>IF(OR($B255=0,$B255=""),"",Hoja1!$K255)</f>
        <v/>
      </c>
      <c r="H255" s="488" t="str">
        <f>IF(OR($B255=0,$B255=""),"",IFERROR(VLOOKUP($B255,LISTA!$A$2:$J$9998,10,0),""))</f>
        <v/>
      </c>
      <c r="J255" s="484" t="str">
        <f t="shared" si="3"/>
        <v/>
      </c>
    </row>
    <row r="256" spans="2:10" x14ac:dyDescent="0.25">
      <c r="B256" s="485">
        <f>Hoja1!$B256</f>
        <v>0</v>
      </c>
      <c r="C256" s="486" t="str">
        <f>IF(OR($B256=0,$B256=""),"",Hoja1!$E256)</f>
        <v/>
      </c>
      <c r="D256" s="486" t="str">
        <f>IF(OR($B256=0,$B256=""),"",Hoja1!$F256)</f>
        <v/>
      </c>
      <c r="E256" s="486" t="str">
        <f>IF(OR($B256=0,$B256=""),"",Hoja1!$H256)</f>
        <v/>
      </c>
      <c r="F256" s="487" t="str">
        <f>IF(OR($B256=0,$B256=""),"",Hoja1!$K256)</f>
        <v/>
      </c>
      <c r="H256" s="488" t="str">
        <f>IF(OR($B256=0,$B256=""),"",IFERROR(VLOOKUP($B256,LISTA!$A$2:$J$9998,10,0),""))</f>
        <v/>
      </c>
      <c r="J256" s="484" t="str">
        <f t="shared" si="3"/>
        <v/>
      </c>
    </row>
    <row r="257" spans="2:10" x14ac:dyDescent="0.25">
      <c r="B257" s="485">
        <f>Hoja1!$B257</f>
        <v>0</v>
      </c>
      <c r="C257" s="486" t="str">
        <f>IF(OR($B257=0,$B257=""),"",Hoja1!$E257)</f>
        <v/>
      </c>
      <c r="D257" s="486" t="str">
        <f>IF(OR($B257=0,$B257=""),"",Hoja1!$F257)</f>
        <v/>
      </c>
      <c r="E257" s="486" t="str">
        <f>IF(OR($B257=0,$B257=""),"",Hoja1!$H257)</f>
        <v/>
      </c>
      <c r="F257" s="487" t="str">
        <f>IF(OR($B257=0,$B257=""),"",Hoja1!$K257)</f>
        <v/>
      </c>
      <c r="H257" s="488" t="str">
        <f>IF(OR($B257=0,$B257=""),"",IFERROR(VLOOKUP($B257,LISTA!$A$2:$J$9998,10,0),""))</f>
        <v/>
      </c>
      <c r="J257" s="484" t="str">
        <f t="shared" si="3"/>
        <v/>
      </c>
    </row>
    <row r="258" spans="2:10" x14ac:dyDescent="0.25">
      <c r="B258" s="485">
        <f>Hoja1!$B258</f>
        <v>0</v>
      </c>
      <c r="C258" s="486" t="str">
        <f>IF(OR($B258=0,$B258=""),"",Hoja1!$E258)</f>
        <v/>
      </c>
      <c r="D258" s="486" t="str">
        <f>IF(OR($B258=0,$B258=""),"",Hoja1!$F258)</f>
        <v/>
      </c>
      <c r="E258" s="486" t="str">
        <f>IF(OR($B258=0,$B258=""),"",Hoja1!$H258)</f>
        <v/>
      </c>
      <c r="F258" s="487" t="str">
        <f>IF(OR($B258=0,$B258=""),"",Hoja1!$K258)</f>
        <v/>
      </c>
      <c r="H258" s="488" t="str">
        <f>IF(OR($B258=0,$B258=""),"",IFERROR(VLOOKUP($B258,LISTA!$A$2:$J$9998,10,0),""))</f>
        <v/>
      </c>
      <c r="J258" s="484" t="str">
        <f t="shared" si="3"/>
        <v/>
      </c>
    </row>
    <row r="259" spans="2:10" x14ac:dyDescent="0.25">
      <c r="B259" s="485">
        <f>Hoja1!$B259</f>
        <v>0</v>
      </c>
      <c r="C259" s="486" t="str">
        <f>IF(OR($B259=0,$B259=""),"",Hoja1!$E259)</f>
        <v/>
      </c>
      <c r="D259" s="486" t="str">
        <f>IF(OR($B259=0,$B259=""),"",Hoja1!$F259)</f>
        <v/>
      </c>
      <c r="E259" s="486" t="str">
        <f>IF(OR($B259=0,$B259=""),"",Hoja1!$H259)</f>
        <v/>
      </c>
      <c r="F259" s="487" t="str">
        <f>IF(OR($B259=0,$B259=""),"",Hoja1!$K259)</f>
        <v/>
      </c>
      <c r="H259" s="488" t="str">
        <f>IF(OR($B259=0,$B259=""),"",IFERROR(VLOOKUP($B259,LISTA!$A$2:$J$9998,10,0),""))</f>
        <v/>
      </c>
      <c r="J259" s="484" t="str">
        <f t="shared" si="3"/>
        <v/>
      </c>
    </row>
    <row r="260" spans="2:10" x14ac:dyDescent="0.25">
      <c r="B260" s="485">
        <f>Hoja1!$B260</f>
        <v>0</v>
      </c>
      <c r="C260" s="486" t="str">
        <f>IF(OR($B260=0,$B260=""),"",Hoja1!$E260)</f>
        <v/>
      </c>
      <c r="D260" s="486" t="str">
        <f>IF(OR($B260=0,$B260=""),"",Hoja1!$F260)</f>
        <v/>
      </c>
      <c r="E260" s="486" t="str">
        <f>IF(OR($B260=0,$B260=""),"",Hoja1!$H260)</f>
        <v/>
      </c>
      <c r="F260" s="487" t="str">
        <f>IF(OR($B260=0,$B260=""),"",Hoja1!$K260)</f>
        <v/>
      </c>
      <c r="H260" s="488" t="str">
        <f>IF(OR($B260=0,$B260=""),"",IFERROR(VLOOKUP($B260,LISTA!$A$2:$J$9998,10,0),""))</f>
        <v/>
      </c>
      <c r="J260" s="484" t="str">
        <f t="shared" ref="J260:J323" si="4">IF(OR($F260="",$H260=""),"",IF($H260&gt;$F260,"SUBIO DE PRECIO",IF($H260&lt;$F260,"BAJO DE PRECIO",IF($H260=$F260,"MANTIENE EL PRECIO",0))))</f>
        <v/>
      </c>
    </row>
    <row r="261" spans="2:10" x14ac:dyDescent="0.25">
      <c r="B261" s="485">
        <f>Hoja1!$B261</f>
        <v>0</v>
      </c>
      <c r="C261" s="486" t="str">
        <f>IF(OR($B261=0,$B261=""),"",Hoja1!$E261)</f>
        <v/>
      </c>
      <c r="D261" s="486" t="str">
        <f>IF(OR($B261=0,$B261=""),"",Hoja1!$F261)</f>
        <v/>
      </c>
      <c r="E261" s="486" t="str">
        <f>IF(OR($B261=0,$B261=""),"",Hoja1!$H261)</f>
        <v/>
      </c>
      <c r="F261" s="487" t="str">
        <f>IF(OR($B261=0,$B261=""),"",Hoja1!$K261)</f>
        <v/>
      </c>
      <c r="H261" s="488" t="str">
        <f>IF(OR($B261=0,$B261=""),"",IFERROR(VLOOKUP($B261,LISTA!$A$2:$J$9998,10,0),""))</f>
        <v/>
      </c>
      <c r="J261" s="484" t="str">
        <f t="shared" si="4"/>
        <v/>
      </c>
    </row>
    <row r="262" spans="2:10" x14ac:dyDescent="0.25">
      <c r="B262" s="485">
        <f>Hoja1!$B262</f>
        <v>0</v>
      </c>
      <c r="C262" s="486" t="str">
        <f>IF(OR($B262=0,$B262=""),"",Hoja1!$E262)</f>
        <v/>
      </c>
      <c r="D262" s="486" t="str">
        <f>IF(OR($B262=0,$B262=""),"",Hoja1!$F262)</f>
        <v/>
      </c>
      <c r="E262" s="486" t="str">
        <f>IF(OR($B262=0,$B262=""),"",Hoja1!$H262)</f>
        <v/>
      </c>
      <c r="F262" s="487" t="str">
        <f>IF(OR($B262=0,$B262=""),"",Hoja1!$K262)</f>
        <v/>
      </c>
      <c r="H262" s="488" t="str">
        <f>IF(OR($B262=0,$B262=""),"",IFERROR(VLOOKUP($B262,LISTA!$A$2:$J$9998,10,0),""))</f>
        <v/>
      </c>
      <c r="J262" s="484" t="str">
        <f t="shared" si="4"/>
        <v/>
      </c>
    </row>
    <row r="263" spans="2:10" x14ac:dyDescent="0.25">
      <c r="B263" s="485">
        <f>Hoja1!$B263</f>
        <v>0</v>
      </c>
      <c r="C263" s="486" t="str">
        <f>IF(OR($B263=0,$B263=""),"",Hoja1!$E263)</f>
        <v/>
      </c>
      <c r="D263" s="486" t="str">
        <f>IF(OR($B263=0,$B263=""),"",Hoja1!$F263)</f>
        <v/>
      </c>
      <c r="E263" s="486" t="str">
        <f>IF(OR($B263=0,$B263=""),"",Hoja1!$H263)</f>
        <v/>
      </c>
      <c r="F263" s="487" t="str">
        <f>IF(OR($B263=0,$B263=""),"",Hoja1!$K263)</f>
        <v/>
      </c>
      <c r="H263" s="488" t="str">
        <f>IF(OR($B263=0,$B263=""),"",IFERROR(VLOOKUP($B263,LISTA!$A$2:$J$9998,10,0),""))</f>
        <v/>
      </c>
      <c r="J263" s="484" t="str">
        <f t="shared" si="4"/>
        <v/>
      </c>
    </row>
    <row r="264" spans="2:10" x14ac:dyDescent="0.25">
      <c r="B264" s="485">
        <f>Hoja1!$B264</f>
        <v>0</v>
      </c>
      <c r="C264" s="486" t="str">
        <f>IF(OR($B264=0,$B264=""),"",Hoja1!$E264)</f>
        <v/>
      </c>
      <c r="D264" s="486" t="str">
        <f>IF(OR($B264=0,$B264=""),"",Hoja1!$F264)</f>
        <v/>
      </c>
      <c r="E264" s="486" t="str">
        <f>IF(OR($B264=0,$B264=""),"",Hoja1!$H264)</f>
        <v/>
      </c>
      <c r="F264" s="487" t="str">
        <f>IF(OR($B264=0,$B264=""),"",Hoja1!$K264)</f>
        <v/>
      </c>
      <c r="H264" s="488" t="str">
        <f>IF(OR($B264=0,$B264=""),"",IFERROR(VLOOKUP($B264,LISTA!$A$2:$J$9998,10,0),""))</f>
        <v/>
      </c>
      <c r="J264" s="484" t="str">
        <f t="shared" si="4"/>
        <v/>
      </c>
    </row>
    <row r="265" spans="2:10" x14ac:dyDescent="0.25">
      <c r="B265" s="485">
        <f>Hoja1!$B265</f>
        <v>0</v>
      </c>
      <c r="C265" s="486" t="str">
        <f>IF(OR($B265=0,$B265=""),"",Hoja1!$E265)</f>
        <v/>
      </c>
      <c r="D265" s="486" t="str">
        <f>IF(OR($B265=0,$B265=""),"",Hoja1!$F265)</f>
        <v/>
      </c>
      <c r="E265" s="486" t="str">
        <f>IF(OR($B265=0,$B265=""),"",Hoja1!$H265)</f>
        <v/>
      </c>
      <c r="F265" s="487" t="str">
        <f>IF(OR($B265=0,$B265=""),"",Hoja1!$K265)</f>
        <v/>
      </c>
      <c r="H265" s="488" t="str">
        <f>IF(OR($B265=0,$B265=""),"",IFERROR(VLOOKUP($B265,LISTA!$A$2:$J$9998,10,0),""))</f>
        <v/>
      </c>
      <c r="J265" s="484" t="str">
        <f t="shared" si="4"/>
        <v/>
      </c>
    </row>
    <row r="266" spans="2:10" x14ac:dyDescent="0.25">
      <c r="B266" s="485">
        <f>Hoja1!$B266</f>
        <v>0</v>
      </c>
      <c r="C266" s="486" t="str">
        <f>IF(OR($B266=0,$B266=""),"",Hoja1!$E266)</f>
        <v/>
      </c>
      <c r="D266" s="486" t="str">
        <f>IF(OR($B266=0,$B266=""),"",Hoja1!$F266)</f>
        <v/>
      </c>
      <c r="E266" s="486" t="str">
        <f>IF(OR($B266=0,$B266=""),"",Hoja1!$H266)</f>
        <v/>
      </c>
      <c r="F266" s="487" t="str">
        <f>IF(OR($B266=0,$B266=""),"",Hoja1!$K266)</f>
        <v/>
      </c>
      <c r="H266" s="488" t="str">
        <f>IF(OR($B266=0,$B266=""),"",IFERROR(VLOOKUP($B266,LISTA!$A$2:$J$9998,10,0),""))</f>
        <v/>
      </c>
      <c r="J266" s="484" t="str">
        <f t="shared" si="4"/>
        <v/>
      </c>
    </row>
    <row r="267" spans="2:10" x14ac:dyDescent="0.25">
      <c r="B267" s="485">
        <f>Hoja1!$B267</f>
        <v>0</v>
      </c>
      <c r="C267" s="486" t="str">
        <f>IF(OR($B267=0,$B267=""),"",Hoja1!$E267)</f>
        <v/>
      </c>
      <c r="D267" s="486" t="str">
        <f>IF(OR($B267=0,$B267=""),"",Hoja1!$F267)</f>
        <v/>
      </c>
      <c r="E267" s="486" t="str">
        <f>IF(OR($B267=0,$B267=""),"",Hoja1!$H267)</f>
        <v/>
      </c>
      <c r="F267" s="487" t="str">
        <f>IF(OR($B267=0,$B267=""),"",Hoja1!$K267)</f>
        <v/>
      </c>
      <c r="H267" s="488" t="str">
        <f>IF(OR($B267=0,$B267=""),"",IFERROR(VLOOKUP($B267,LISTA!$A$2:$J$9998,10,0),""))</f>
        <v/>
      </c>
      <c r="J267" s="484" t="str">
        <f t="shared" si="4"/>
        <v/>
      </c>
    </row>
    <row r="268" spans="2:10" x14ac:dyDescent="0.25">
      <c r="B268" s="485">
        <f>Hoja1!$B268</f>
        <v>0</v>
      </c>
      <c r="C268" s="486" t="str">
        <f>IF(OR($B268=0,$B268=""),"",Hoja1!$E268)</f>
        <v/>
      </c>
      <c r="D268" s="486" t="str">
        <f>IF(OR($B268=0,$B268=""),"",Hoja1!$F268)</f>
        <v/>
      </c>
      <c r="E268" s="486" t="str">
        <f>IF(OR($B268=0,$B268=""),"",Hoja1!$H268)</f>
        <v/>
      </c>
      <c r="F268" s="487" t="str">
        <f>IF(OR($B268=0,$B268=""),"",Hoja1!$K268)</f>
        <v/>
      </c>
      <c r="H268" s="488" t="str">
        <f>IF(OR($B268=0,$B268=""),"",IFERROR(VLOOKUP($B268,LISTA!$A$2:$J$9998,10,0),""))</f>
        <v/>
      </c>
      <c r="J268" s="484" t="str">
        <f t="shared" si="4"/>
        <v/>
      </c>
    </row>
    <row r="269" spans="2:10" x14ac:dyDescent="0.25">
      <c r="B269" s="485">
        <f>Hoja1!$B269</f>
        <v>0</v>
      </c>
      <c r="C269" s="486" t="str">
        <f>IF(OR($B269=0,$B269=""),"",Hoja1!$E269)</f>
        <v/>
      </c>
      <c r="D269" s="486" t="str">
        <f>IF(OR($B269=0,$B269=""),"",Hoja1!$F269)</f>
        <v/>
      </c>
      <c r="E269" s="486" t="str">
        <f>IF(OR($B269=0,$B269=""),"",Hoja1!$H269)</f>
        <v/>
      </c>
      <c r="F269" s="487" t="str">
        <f>IF(OR($B269=0,$B269=""),"",Hoja1!$K269)</f>
        <v/>
      </c>
      <c r="H269" s="488" t="str">
        <f>IF(OR($B269=0,$B269=""),"",IFERROR(VLOOKUP($B269,LISTA!$A$2:$J$9998,10,0),""))</f>
        <v/>
      </c>
      <c r="J269" s="484" t="str">
        <f t="shared" si="4"/>
        <v/>
      </c>
    </row>
    <row r="270" spans="2:10" x14ac:dyDescent="0.25">
      <c r="B270" s="485">
        <f>Hoja1!$B270</f>
        <v>0</v>
      </c>
      <c r="C270" s="486" t="str">
        <f>IF(OR($B270=0,$B270=""),"",Hoja1!$E270)</f>
        <v/>
      </c>
      <c r="D270" s="486" t="str">
        <f>IF(OR($B270=0,$B270=""),"",Hoja1!$F270)</f>
        <v/>
      </c>
      <c r="E270" s="486" t="str">
        <f>IF(OR($B270=0,$B270=""),"",Hoja1!$H270)</f>
        <v/>
      </c>
      <c r="F270" s="487" t="str">
        <f>IF(OR($B270=0,$B270=""),"",Hoja1!$K270)</f>
        <v/>
      </c>
      <c r="H270" s="488" t="str">
        <f>IF(OR($B270=0,$B270=""),"",IFERROR(VLOOKUP($B270,LISTA!$A$2:$J$9998,10,0),""))</f>
        <v/>
      </c>
      <c r="J270" s="484" t="str">
        <f t="shared" si="4"/>
        <v/>
      </c>
    </row>
    <row r="271" spans="2:10" x14ac:dyDescent="0.25">
      <c r="B271" s="485">
        <f>Hoja1!$B271</f>
        <v>0</v>
      </c>
      <c r="C271" s="486" t="str">
        <f>IF(OR($B271=0,$B271=""),"",Hoja1!$E271)</f>
        <v/>
      </c>
      <c r="D271" s="486" t="str">
        <f>IF(OR($B271=0,$B271=""),"",Hoja1!$F271)</f>
        <v/>
      </c>
      <c r="E271" s="486" t="str">
        <f>IF(OR($B271=0,$B271=""),"",Hoja1!$H271)</f>
        <v/>
      </c>
      <c r="F271" s="487" t="str">
        <f>IF(OR($B271=0,$B271=""),"",Hoja1!$K271)</f>
        <v/>
      </c>
      <c r="H271" s="488" t="str">
        <f>IF(OR($B271=0,$B271=""),"",IFERROR(VLOOKUP($B271,LISTA!$A$2:$J$9998,10,0),""))</f>
        <v/>
      </c>
      <c r="J271" s="484" t="str">
        <f t="shared" si="4"/>
        <v/>
      </c>
    </row>
    <row r="272" spans="2:10" x14ac:dyDescent="0.25">
      <c r="B272" s="485">
        <f>Hoja1!$B272</f>
        <v>0</v>
      </c>
      <c r="C272" s="486" t="str">
        <f>IF(OR($B272=0,$B272=""),"",Hoja1!$E272)</f>
        <v/>
      </c>
      <c r="D272" s="486" t="str">
        <f>IF(OR($B272=0,$B272=""),"",Hoja1!$F272)</f>
        <v/>
      </c>
      <c r="E272" s="486" t="str">
        <f>IF(OR($B272=0,$B272=""),"",Hoja1!$H272)</f>
        <v/>
      </c>
      <c r="F272" s="487" t="str">
        <f>IF(OR($B272=0,$B272=""),"",Hoja1!$K272)</f>
        <v/>
      </c>
      <c r="H272" s="488" t="str">
        <f>IF(OR($B272=0,$B272=""),"",IFERROR(VLOOKUP($B272,LISTA!$A$2:$J$9998,10,0),""))</f>
        <v/>
      </c>
      <c r="J272" s="484" t="str">
        <f t="shared" si="4"/>
        <v/>
      </c>
    </row>
    <row r="273" spans="2:10" x14ac:dyDescent="0.25">
      <c r="B273" s="485">
        <f>Hoja1!$B273</f>
        <v>0</v>
      </c>
      <c r="C273" s="486" t="str">
        <f>IF(OR($B273=0,$B273=""),"",Hoja1!$E273)</f>
        <v/>
      </c>
      <c r="D273" s="486" t="str">
        <f>IF(OR($B273=0,$B273=""),"",Hoja1!$F273)</f>
        <v/>
      </c>
      <c r="E273" s="486" t="str">
        <f>IF(OR($B273=0,$B273=""),"",Hoja1!$H273)</f>
        <v/>
      </c>
      <c r="F273" s="487" t="str">
        <f>IF(OR($B273=0,$B273=""),"",Hoja1!$K273)</f>
        <v/>
      </c>
      <c r="H273" s="488" t="str">
        <f>IF(OR($B273=0,$B273=""),"",IFERROR(VLOOKUP($B273,LISTA!$A$2:$J$9998,10,0),""))</f>
        <v/>
      </c>
      <c r="J273" s="484" t="str">
        <f t="shared" si="4"/>
        <v/>
      </c>
    </row>
    <row r="274" spans="2:10" x14ac:dyDescent="0.25">
      <c r="B274" s="485">
        <f>Hoja1!$B274</f>
        <v>0</v>
      </c>
      <c r="C274" s="486" t="str">
        <f>IF(OR($B274=0,$B274=""),"",Hoja1!$E274)</f>
        <v/>
      </c>
      <c r="D274" s="486" t="str">
        <f>IF(OR($B274=0,$B274=""),"",Hoja1!$F274)</f>
        <v/>
      </c>
      <c r="E274" s="486" t="str">
        <f>IF(OR($B274=0,$B274=""),"",Hoja1!$H274)</f>
        <v/>
      </c>
      <c r="F274" s="487" t="str">
        <f>IF(OR($B274=0,$B274=""),"",Hoja1!$K274)</f>
        <v/>
      </c>
      <c r="H274" s="488" t="str">
        <f>IF(OR($B274=0,$B274=""),"",IFERROR(VLOOKUP($B274,LISTA!$A$2:$J$9998,10,0),""))</f>
        <v/>
      </c>
      <c r="J274" s="484" t="str">
        <f t="shared" si="4"/>
        <v/>
      </c>
    </row>
    <row r="275" spans="2:10" x14ac:dyDescent="0.25">
      <c r="B275" s="485">
        <f>Hoja1!$B275</f>
        <v>0</v>
      </c>
      <c r="C275" s="486" t="str">
        <f>IF(OR($B275=0,$B275=""),"",Hoja1!$E275)</f>
        <v/>
      </c>
      <c r="D275" s="486" t="str">
        <f>IF(OR($B275=0,$B275=""),"",Hoja1!$F275)</f>
        <v/>
      </c>
      <c r="E275" s="486" t="str">
        <f>IF(OR($B275=0,$B275=""),"",Hoja1!$H275)</f>
        <v/>
      </c>
      <c r="F275" s="487" t="str">
        <f>IF(OR($B275=0,$B275=""),"",Hoja1!$K275)</f>
        <v/>
      </c>
      <c r="H275" s="488" t="str">
        <f>IF(OR($B275=0,$B275=""),"",IFERROR(VLOOKUP($B275,LISTA!$A$2:$J$9998,10,0),""))</f>
        <v/>
      </c>
      <c r="J275" s="484" t="str">
        <f t="shared" si="4"/>
        <v/>
      </c>
    </row>
    <row r="276" spans="2:10" x14ac:dyDescent="0.25">
      <c r="B276" s="485">
        <f>Hoja1!$B276</f>
        <v>0</v>
      </c>
      <c r="C276" s="486" t="str">
        <f>IF(OR($B276=0,$B276=""),"",Hoja1!$E276)</f>
        <v/>
      </c>
      <c r="D276" s="486" t="str">
        <f>IF(OR($B276=0,$B276=""),"",Hoja1!$F276)</f>
        <v/>
      </c>
      <c r="E276" s="486" t="str">
        <f>IF(OR($B276=0,$B276=""),"",Hoja1!$H276)</f>
        <v/>
      </c>
      <c r="F276" s="487" t="str">
        <f>IF(OR($B276=0,$B276=""),"",Hoja1!$K276)</f>
        <v/>
      </c>
      <c r="H276" s="488" t="str">
        <f>IF(OR($B276=0,$B276=""),"",IFERROR(VLOOKUP($B276,LISTA!$A$2:$J$9998,10,0),""))</f>
        <v/>
      </c>
      <c r="J276" s="484" t="str">
        <f t="shared" si="4"/>
        <v/>
      </c>
    </row>
    <row r="277" spans="2:10" x14ac:dyDescent="0.25">
      <c r="B277" s="485">
        <f>Hoja1!$B277</f>
        <v>0</v>
      </c>
      <c r="C277" s="486" t="str">
        <f>IF(OR($B277=0,$B277=""),"",Hoja1!$E277)</f>
        <v/>
      </c>
      <c r="D277" s="486" t="str">
        <f>IF(OR($B277=0,$B277=""),"",Hoja1!$F277)</f>
        <v/>
      </c>
      <c r="E277" s="486" t="str">
        <f>IF(OR($B277=0,$B277=""),"",Hoja1!$H277)</f>
        <v/>
      </c>
      <c r="F277" s="487" t="str">
        <f>IF(OR($B277=0,$B277=""),"",Hoja1!$K277)</f>
        <v/>
      </c>
      <c r="H277" s="488" t="str">
        <f>IF(OR($B277=0,$B277=""),"",IFERROR(VLOOKUP($B277,LISTA!$A$2:$J$9998,10,0),""))</f>
        <v/>
      </c>
      <c r="J277" s="484" t="str">
        <f t="shared" si="4"/>
        <v/>
      </c>
    </row>
    <row r="278" spans="2:10" x14ac:dyDescent="0.25">
      <c r="B278" s="485">
        <f>Hoja1!$B278</f>
        <v>0</v>
      </c>
      <c r="C278" s="486" t="str">
        <f>IF(OR($B278=0,$B278=""),"",Hoja1!$E278)</f>
        <v/>
      </c>
      <c r="D278" s="486" t="str">
        <f>IF(OR($B278=0,$B278=""),"",Hoja1!$F278)</f>
        <v/>
      </c>
      <c r="E278" s="486" t="str">
        <f>IF(OR($B278=0,$B278=""),"",Hoja1!$H278)</f>
        <v/>
      </c>
      <c r="F278" s="487" t="str">
        <f>IF(OR($B278=0,$B278=""),"",Hoja1!$K278)</f>
        <v/>
      </c>
      <c r="H278" s="488" t="str">
        <f>IF(OR($B278=0,$B278=""),"",IFERROR(VLOOKUP($B278,LISTA!$A$2:$J$9998,10,0),""))</f>
        <v/>
      </c>
      <c r="J278" s="484" t="str">
        <f t="shared" si="4"/>
        <v/>
      </c>
    </row>
    <row r="279" spans="2:10" x14ac:dyDescent="0.25">
      <c r="B279" s="485">
        <f>Hoja1!$B279</f>
        <v>0</v>
      </c>
      <c r="C279" s="486" t="str">
        <f>IF(OR($B279=0,$B279=""),"",Hoja1!$E279)</f>
        <v/>
      </c>
      <c r="D279" s="486" t="str">
        <f>IF(OR($B279=0,$B279=""),"",Hoja1!$F279)</f>
        <v/>
      </c>
      <c r="E279" s="486" t="str">
        <f>IF(OR($B279=0,$B279=""),"",Hoja1!$H279)</f>
        <v/>
      </c>
      <c r="F279" s="487" t="str">
        <f>IF(OR($B279=0,$B279=""),"",Hoja1!$K279)</f>
        <v/>
      </c>
      <c r="H279" s="488" t="str">
        <f>IF(OR($B279=0,$B279=""),"",IFERROR(VLOOKUP($B279,LISTA!$A$2:$J$9998,10,0),""))</f>
        <v/>
      </c>
      <c r="J279" s="484" t="str">
        <f t="shared" si="4"/>
        <v/>
      </c>
    </row>
    <row r="280" spans="2:10" x14ac:dyDescent="0.25">
      <c r="B280" s="485">
        <f>Hoja1!$B280</f>
        <v>0</v>
      </c>
      <c r="C280" s="486" t="str">
        <f>IF(OR($B280=0,$B280=""),"",Hoja1!$E280)</f>
        <v/>
      </c>
      <c r="D280" s="486" t="str">
        <f>IF(OR($B280=0,$B280=""),"",Hoja1!$F280)</f>
        <v/>
      </c>
      <c r="E280" s="486" t="str">
        <f>IF(OR($B280=0,$B280=""),"",Hoja1!$H280)</f>
        <v/>
      </c>
      <c r="F280" s="487" t="str">
        <f>IF(OR($B280=0,$B280=""),"",Hoja1!$K280)</f>
        <v/>
      </c>
      <c r="H280" s="488" t="str">
        <f>IF(OR($B280=0,$B280=""),"",IFERROR(VLOOKUP($B280,LISTA!$A$2:$J$9998,10,0),""))</f>
        <v/>
      </c>
      <c r="J280" s="484" t="str">
        <f t="shared" si="4"/>
        <v/>
      </c>
    </row>
    <row r="281" spans="2:10" x14ac:dyDescent="0.25">
      <c r="B281" s="485">
        <f>Hoja1!$B281</f>
        <v>0</v>
      </c>
      <c r="C281" s="486" t="str">
        <f>IF(OR($B281=0,$B281=""),"",Hoja1!$E281)</f>
        <v/>
      </c>
      <c r="D281" s="486" t="str">
        <f>IF(OR($B281=0,$B281=""),"",Hoja1!$F281)</f>
        <v/>
      </c>
      <c r="E281" s="486" t="str">
        <f>IF(OR($B281=0,$B281=""),"",Hoja1!$H281)</f>
        <v/>
      </c>
      <c r="F281" s="487" t="str">
        <f>IF(OR($B281=0,$B281=""),"",Hoja1!$K281)</f>
        <v/>
      </c>
      <c r="H281" s="488" t="str">
        <f>IF(OR($B281=0,$B281=""),"",IFERROR(VLOOKUP($B281,LISTA!$A$2:$J$9998,10,0),""))</f>
        <v/>
      </c>
      <c r="J281" s="484" t="str">
        <f t="shared" si="4"/>
        <v/>
      </c>
    </row>
    <row r="282" spans="2:10" x14ac:dyDescent="0.25">
      <c r="B282" s="485">
        <f>Hoja1!$B282</f>
        <v>0</v>
      </c>
      <c r="C282" s="486" t="str">
        <f>IF(OR($B282=0,$B282=""),"",Hoja1!$E282)</f>
        <v/>
      </c>
      <c r="D282" s="486" t="str">
        <f>IF(OR($B282=0,$B282=""),"",Hoja1!$F282)</f>
        <v/>
      </c>
      <c r="E282" s="486" t="str">
        <f>IF(OR($B282=0,$B282=""),"",Hoja1!$H282)</f>
        <v/>
      </c>
      <c r="F282" s="487" t="str">
        <f>IF(OR($B282=0,$B282=""),"",Hoja1!$K282)</f>
        <v/>
      </c>
      <c r="H282" s="488" t="str">
        <f>IF(OR($B282=0,$B282=""),"",IFERROR(VLOOKUP($B282,LISTA!$A$2:$J$9998,10,0),""))</f>
        <v/>
      </c>
      <c r="J282" s="484" t="str">
        <f t="shared" si="4"/>
        <v/>
      </c>
    </row>
    <row r="283" spans="2:10" x14ac:dyDescent="0.25">
      <c r="B283" s="485">
        <f>Hoja1!$B283</f>
        <v>0</v>
      </c>
      <c r="C283" s="486" t="str">
        <f>IF(OR($B283=0,$B283=""),"",Hoja1!$E283)</f>
        <v/>
      </c>
      <c r="D283" s="486" t="str">
        <f>IF(OR($B283=0,$B283=""),"",Hoja1!$F283)</f>
        <v/>
      </c>
      <c r="E283" s="486" t="str">
        <f>IF(OR($B283=0,$B283=""),"",Hoja1!$H283)</f>
        <v/>
      </c>
      <c r="F283" s="487" t="str">
        <f>IF(OR($B283=0,$B283=""),"",Hoja1!$K283)</f>
        <v/>
      </c>
      <c r="H283" s="488" t="str">
        <f>IF(OR($B283=0,$B283=""),"",IFERROR(VLOOKUP($B283,LISTA!$A$2:$J$9998,10,0),""))</f>
        <v/>
      </c>
      <c r="J283" s="484" t="str">
        <f t="shared" si="4"/>
        <v/>
      </c>
    </row>
    <row r="284" spans="2:10" x14ac:dyDescent="0.25">
      <c r="B284" s="485">
        <f>Hoja1!$B284</f>
        <v>0</v>
      </c>
      <c r="C284" s="486" t="str">
        <f>IF(OR($B284=0,$B284=""),"",Hoja1!$E284)</f>
        <v/>
      </c>
      <c r="D284" s="486" t="str">
        <f>IF(OR($B284=0,$B284=""),"",Hoja1!$F284)</f>
        <v/>
      </c>
      <c r="E284" s="486" t="str">
        <f>IF(OR($B284=0,$B284=""),"",Hoja1!$H284)</f>
        <v/>
      </c>
      <c r="F284" s="487" t="str">
        <f>IF(OR($B284=0,$B284=""),"",Hoja1!$K284)</f>
        <v/>
      </c>
      <c r="H284" s="488" t="str">
        <f>IF(OR($B284=0,$B284=""),"",IFERROR(VLOOKUP($B284,LISTA!$A$2:$J$9998,10,0),""))</f>
        <v/>
      </c>
      <c r="J284" s="484" t="str">
        <f t="shared" si="4"/>
        <v/>
      </c>
    </row>
    <row r="285" spans="2:10" x14ac:dyDescent="0.25">
      <c r="B285" s="485">
        <f>Hoja1!$B285</f>
        <v>0</v>
      </c>
      <c r="C285" s="486" t="str">
        <f>IF(OR($B285=0,$B285=""),"",Hoja1!$E285)</f>
        <v/>
      </c>
      <c r="D285" s="486" t="str">
        <f>IF(OR($B285=0,$B285=""),"",Hoja1!$F285)</f>
        <v/>
      </c>
      <c r="E285" s="486" t="str">
        <f>IF(OR($B285=0,$B285=""),"",Hoja1!$H285)</f>
        <v/>
      </c>
      <c r="F285" s="487" t="str">
        <f>IF(OR($B285=0,$B285=""),"",Hoja1!$K285)</f>
        <v/>
      </c>
      <c r="H285" s="488" t="str">
        <f>IF(OR($B285=0,$B285=""),"",IFERROR(VLOOKUP($B285,LISTA!$A$2:$J$9998,10,0),""))</f>
        <v/>
      </c>
      <c r="J285" s="484" t="str">
        <f t="shared" si="4"/>
        <v/>
      </c>
    </row>
    <row r="286" spans="2:10" x14ac:dyDescent="0.25">
      <c r="B286" s="485">
        <f>Hoja1!$B286</f>
        <v>0</v>
      </c>
      <c r="C286" s="486" t="str">
        <f>IF(OR($B286=0,$B286=""),"",Hoja1!$E286)</f>
        <v/>
      </c>
      <c r="D286" s="486" t="str">
        <f>IF(OR($B286=0,$B286=""),"",Hoja1!$F286)</f>
        <v/>
      </c>
      <c r="E286" s="486" t="str">
        <f>IF(OR($B286=0,$B286=""),"",Hoja1!$H286)</f>
        <v/>
      </c>
      <c r="F286" s="487" t="str">
        <f>IF(OR($B286=0,$B286=""),"",Hoja1!$K286)</f>
        <v/>
      </c>
      <c r="H286" s="488" t="str">
        <f>IF(OR($B286=0,$B286=""),"",IFERROR(VLOOKUP($B286,LISTA!$A$2:$J$9998,10,0),""))</f>
        <v/>
      </c>
      <c r="J286" s="484" t="str">
        <f t="shared" si="4"/>
        <v/>
      </c>
    </row>
    <row r="287" spans="2:10" x14ac:dyDescent="0.25">
      <c r="B287" s="485">
        <f>Hoja1!$B287</f>
        <v>0</v>
      </c>
      <c r="C287" s="486" t="str">
        <f>IF(OR($B287=0,$B287=""),"",Hoja1!$E287)</f>
        <v/>
      </c>
      <c r="D287" s="486" t="str">
        <f>IF(OR($B287=0,$B287=""),"",Hoja1!$F287)</f>
        <v/>
      </c>
      <c r="E287" s="486" t="str">
        <f>IF(OR($B287=0,$B287=""),"",Hoja1!$H287)</f>
        <v/>
      </c>
      <c r="F287" s="487" t="str">
        <f>IF(OR($B287=0,$B287=""),"",Hoja1!$K287)</f>
        <v/>
      </c>
      <c r="H287" s="488" t="str">
        <f>IF(OR($B287=0,$B287=""),"",IFERROR(VLOOKUP($B287,LISTA!$A$2:$J$9998,10,0),""))</f>
        <v/>
      </c>
      <c r="J287" s="484" t="str">
        <f t="shared" si="4"/>
        <v/>
      </c>
    </row>
    <row r="288" spans="2:10" x14ac:dyDescent="0.25">
      <c r="B288" s="485">
        <f>Hoja1!$B288</f>
        <v>0</v>
      </c>
      <c r="C288" s="486" t="str">
        <f>IF(OR($B288=0,$B288=""),"",Hoja1!$E288)</f>
        <v/>
      </c>
      <c r="D288" s="486" t="str">
        <f>IF(OR($B288=0,$B288=""),"",Hoja1!$F288)</f>
        <v/>
      </c>
      <c r="E288" s="486" t="str">
        <f>IF(OR($B288=0,$B288=""),"",Hoja1!$H288)</f>
        <v/>
      </c>
      <c r="F288" s="487" t="str">
        <f>IF(OR($B288=0,$B288=""),"",Hoja1!$K288)</f>
        <v/>
      </c>
      <c r="H288" s="488" t="str">
        <f>IF(OR($B288=0,$B288=""),"",IFERROR(VLOOKUP($B288,LISTA!$A$2:$J$9998,10,0),""))</f>
        <v/>
      </c>
      <c r="J288" s="484" t="str">
        <f t="shared" si="4"/>
        <v/>
      </c>
    </row>
    <row r="289" spans="2:10" x14ac:dyDescent="0.25">
      <c r="B289" s="485">
        <f>Hoja1!$B289</f>
        <v>0</v>
      </c>
      <c r="C289" s="486" t="str">
        <f>IF(OR($B289=0,$B289=""),"",Hoja1!$E289)</f>
        <v/>
      </c>
      <c r="D289" s="486" t="str">
        <f>IF(OR($B289=0,$B289=""),"",Hoja1!$F289)</f>
        <v/>
      </c>
      <c r="E289" s="486" t="str">
        <f>IF(OR($B289=0,$B289=""),"",Hoja1!$H289)</f>
        <v/>
      </c>
      <c r="F289" s="487" t="str">
        <f>IF(OR($B289=0,$B289=""),"",Hoja1!$K289)</f>
        <v/>
      </c>
      <c r="H289" s="488" t="str">
        <f>IF(OR($B289=0,$B289=""),"",IFERROR(VLOOKUP($B289,LISTA!$A$2:$J$9998,10,0),""))</f>
        <v/>
      </c>
      <c r="J289" s="484" t="str">
        <f t="shared" si="4"/>
        <v/>
      </c>
    </row>
    <row r="290" spans="2:10" x14ac:dyDescent="0.25">
      <c r="B290" s="485">
        <f>Hoja1!$B290</f>
        <v>0</v>
      </c>
      <c r="C290" s="486" t="str">
        <f>IF(OR($B290=0,$B290=""),"",Hoja1!$E290)</f>
        <v/>
      </c>
      <c r="D290" s="486" t="str">
        <f>IF(OR($B290=0,$B290=""),"",Hoja1!$F290)</f>
        <v/>
      </c>
      <c r="E290" s="486" t="str">
        <f>IF(OR($B290=0,$B290=""),"",Hoja1!$H290)</f>
        <v/>
      </c>
      <c r="F290" s="487" t="str">
        <f>IF(OR($B290=0,$B290=""),"",Hoja1!$K290)</f>
        <v/>
      </c>
      <c r="H290" s="488" t="str">
        <f>IF(OR($B290=0,$B290=""),"",IFERROR(VLOOKUP($B290,LISTA!$A$2:$J$9998,10,0),""))</f>
        <v/>
      </c>
      <c r="J290" s="484" t="str">
        <f t="shared" si="4"/>
        <v/>
      </c>
    </row>
    <row r="291" spans="2:10" x14ac:dyDescent="0.25">
      <c r="B291" s="485">
        <f>Hoja1!$B291</f>
        <v>0</v>
      </c>
      <c r="C291" s="486" t="str">
        <f>IF(OR($B291=0,$B291=""),"",Hoja1!$E291)</f>
        <v/>
      </c>
      <c r="D291" s="486" t="str">
        <f>IF(OR($B291=0,$B291=""),"",Hoja1!$F291)</f>
        <v/>
      </c>
      <c r="E291" s="486" t="str">
        <f>IF(OR($B291=0,$B291=""),"",Hoja1!$H291)</f>
        <v/>
      </c>
      <c r="F291" s="487" t="str">
        <f>IF(OR($B291=0,$B291=""),"",Hoja1!$K291)</f>
        <v/>
      </c>
      <c r="H291" s="488" t="str">
        <f>IF(OR($B291=0,$B291=""),"",IFERROR(VLOOKUP($B291,LISTA!$A$2:$J$9998,10,0),""))</f>
        <v/>
      </c>
      <c r="J291" s="484" t="str">
        <f t="shared" si="4"/>
        <v/>
      </c>
    </row>
    <row r="292" spans="2:10" x14ac:dyDescent="0.25">
      <c r="B292" s="485">
        <f>Hoja1!$B292</f>
        <v>0</v>
      </c>
      <c r="C292" s="486" t="str">
        <f>IF(OR($B292=0,$B292=""),"",Hoja1!$E292)</f>
        <v/>
      </c>
      <c r="D292" s="486" t="str">
        <f>IF(OR($B292=0,$B292=""),"",Hoja1!$F292)</f>
        <v/>
      </c>
      <c r="E292" s="486" t="str">
        <f>IF(OR($B292=0,$B292=""),"",Hoja1!$H292)</f>
        <v/>
      </c>
      <c r="F292" s="487" t="str">
        <f>IF(OR($B292=0,$B292=""),"",Hoja1!$K292)</f>
        <v/>
      </c>
      <c r="H292" s="488" t="str">
        <f>IF(OR($B292=0,$B292=""),"",IFERROR(VLOOKUP($B292,LISTA!$A$2:$J$9998,10,0),""))</f>
        <v/>
      </c>
      <c r="J292" s="484" t="str">
        <f t="shared" si="4"/>
        <v/>
      </c>
    </row>
    <row r="293" spans="2:10" x14ac:dyDescent="0.25">
      <c r="B293" s="485">
        <f>Hoja1!$B293</f>
        <v>0</v>
      </c>
      <c r="C293" s="486" t="str">
        <f>IF(OR($B293=0,$B293=""),"",Hoja1!$E293)</f>
        <v/>
      </c>
      <c r="D293" s="486" t="str">
        <f>IF(OR($B293=0,$B293=""),"",Hoja1!$F293)</f>
        <v/>
      </c>
      <c r="E293" s="486" t="str">
        <f>IF(OR($B293=0,$B293=""),"",Hoja1!$H293)</f>
        <v/>
      </c>
      <c r="F293" s="487" t="str">
        <f>IF(OR($B293=0,$B293=""),"",Hoja1!$K293)</f>
        <v/>
      </c>
      <c r="H293" s="488" t="str">
        <f>IF(OR($B293=0,$B293=""),"",IFERROR(VLOOKUP($B293,LISTA!$A$2:$J$9998,10,0),""))</f>
        <v/>
      </c>
      <c r="J293" s="484" t="str">
        <f t="shared" si="4"/>
        <v/>
      </c>
    </row>
    <row r="294" spans="2:10" x14ac:dyDescent="0.25">
      <c r="B294" s="485">
        <f>Hoja1!$B294</f>
        <v>0</v>
      </c>
      <c r="C294" s="486" t="str">
        <f>IF(OR($B294=0,$B294=""),"",Hoja1!$E294)</f>
        <v/>
      </c>
      <c r="D294" s="486" t="str">
        <f>IF(OR($B294=0,$B294=""),"",Hoja1!$F294)</f>
        <v/>
      </c>
      <c r="E294" s="486" t="str">
        <f>IF(OR($B294=0,$B294=""),"",Hoja1!$H294)</f>
        <v/>
      </c>
      <c r="F294" s="487" t="str">
        <f>IF(OR($B294=0,$B294=""),"",Hoja1!$K294)</f>
        <v/>
      </c>
      <c r="H294" s="488" t="str">
        <f>IF(OR($B294=0,$B294=""),"",IFERROR(VLOOKUP($B294,LISTA!$A$2:$J$9998,10,0),""))</f>
        <v/>
      </c>
      <c r="J294" s="484" t="str">
        <f t="shared" si="4"/>
        <v/>
      </c>
    </row>
    <row r="295" spans="2:10" x14ac:dyDescent="0.25">
      <c r="B295" s="485">
        <f>Hoja1!$B295</f>
        <v>0</v>
      </c>
      <c r="C295" s="486" t="str">
        <f>IF(OR($B295=0,$B295=""),"",Hoja1!$E295)</f>
        <v/>
      </c>
      <c r="D295" s="486" t="str">
        <f>IF(OR($B295=0,$B295=""),"",Hoja1!$F295)</f>
        <v/>
      </c>
      <c r="E295" s="486" t="str">
        <f>IF(OR($B295=0,$B295=""),"",Hoja1!$H295)</f>
        <v/>
      </c>
      <c r="F295" s="487" t="str">
        <f>IF(OR($B295=0,$B295=""),"",Hoja1!$K295)</f>
        <v/>
      </c>
      <c r="H295" s="488" t="str">
        <f>IF(OR($B295=0,$B295=""),"",IFERROR(VLOOKUP($B295,LISTA!$A$2:$J$9998,10,0),""))</f>
        <v/>
      </c>
      <c r="J295" s="484" t="str">
        <f t="shared" si="4"/>
        <v/>
      </c>
    </row>
    <row r="296" spans="2:10" x14ac:dyDescent="0.25">
      <c r="B296" s="485">
        <f>Hoja1!$B296</f>
        <v>0</v>
      </c>
      <c r="C296" s="486" t="str">
        <f>IF(OR($B296=0,$B296=""),"",Hoja1!$E296)</f>
        <v/>
      </c>
      <c r="D296" s="486" t="str">
        <f>IF(OR($B296=0,$B296=""),"",Hoja1!$F296)</f>
        <v/>
      </c>
      <c r="E296" s="486" t="str">
        <f>IF(OR($B296=0,$B296=""),"",Hoja1!$H296)</f>
        <v/>
      </c>
      <c r="F296" s="487" t="str">
        <f>IF(OR($B296=0,$B296=""),"",Hoja1!$K296)</f>
        <v/>
      </c>
      <c r="H296" s="488" t="str">
        <f>IF(OR($B296=0,$B296=""),"",IFERROR(VLOOKUP($B296,LISTA!$A$2:$J$9998,10,0),""))</f>
        <v/>
      </c>
      <c r="J296" s="484" t="str">
        <f t="shared" si="4"/>
        <v/>
      </c>
    </row>
    <row r="297" spans="2:10" x14ac:dyDescent="0.25">
      <c r="B297" s="485">
        <f>Hoja1!$B297</f>
        <v>0</v>
      </c>
      <c r="C297" s="486" t="str">
        <f>IF(OR($B297=0,$B297=""),"",Hoja1!$E297)</f>
        <v/>
      </c>
      <c r="D297" s="486" t="str">
        <f>IF(OR($B297=0,$B297=""),"",Hoja1!$F297)</f>
        <v/>
      </c>
      <c r="E297" s="486" t="str">
        <f>IF(OR($B297=0,$B297=""),"",Hoja1!$H297)</f>
        <v/>
      </c>
      <c r="F297" s="487" t="str">
        <f>IF(OR($B297=0,$B297=""),"",Hoja1!$K297)</f>
        <v/>
      </c>
      <c r="H297" s="488" t="str">
        <f>IF(OR($B297=0,$B297=""),"",IFERROR(VLOOKUP($B297,LISTA!$A$2:$J$9998,10,0),""))</f>
        <v/>
      </c>
      <c r="J297" s="484" t="str">
        <f t="shared" si="4"/>
        <v/>
      </c>
    </row>
    <row r="298" spans="2:10" x14ac:dyDescent="0.25">
      <c r="B298" s="485">
        <f>Hoja1!$B298</f>
        <v>0</v>
      </c>
      <c r="C298" s="486" t="str">
        <f>IF(OR($B298=0,$B298=""),"",Hoja1!$E298)</f>
        <v/>
      </c>
      <c r="D298" s="486" t="str">
        <f>IF(OR($B298=0,$B298=""),"",Hoja1!$F298)</f>
        <v/>
      </c>
      <c r="E298" s="486" t="str">
        <f>IF(OR($B298=0,$B298=""),"",Hoja1!$H298)</f>
        <v/>
      </c>
      <c r="F298" s="487" t="str">
        <f>IF(OR($B298=0,$B298=""),"",Hoja1!$K298)</f>
        <v/>
      </c>
      <c r="H298" s="488" t="str">
        <f>IF(OR($B298=0,$B298=""),"",IFERROR(VLOOKUP($B298,LISTA!$A$2:$J$9998,10,0),""))</f>
        <v/>
      </c>
      <c r="J298" s="484" t="str">
        <f t="shared" si="4"/>
        <v/>
      </c>
    </row>
    <row r="299" spans="2:10" x14ac:dyDescent="0.25">
      <c r="B299" s="485">
        <f>Hoja1!$B299</f>
        <v>0</v>
      </c>
      <c r="C299" s="486" t="str">
        <f>IF(OR($B299=0,$B299=""),"",Hoja1!$E299)</f>
        <v/>
      </c>
      <c r="D299" s="486" t="str">
        <f>IF(OR($B299=0,$B299=""),"",Hoja1!$F299)</f>
        <v/>
      </c>
      <c r="E299" s="486" t="str">
        <f>IF(OR($B299=0,$B299=""),"",Hoja1!$H299)</f>
        <v/>
      </c>
      <c r="F299" s="487" t="str">
        <f>IF(OR($B299=0,$B299=""),"",Hoja1!$K299)</f>
        <v/>
      </c>
      <c r="H299" s="488" t="str">
        <f>IF(OR($B299=0,$B299=""),"",IFERROR(VLOOKUP($B299,LISTA!$A$2:$J$9998,10,0),""))</f>
        <v/>
      </c>
      <c r="J299" s="484" t="str">
        <f t="shared" si="4"/>
        <v/>
      </c>
    </row>
    <row r="300" spans="2:10" x14ac:dyDescent="0.25">
      <c r="B300" s="485">
        <f>Hoja1!$B300</f>
        <v>0</v>
      </c>
      <c r="C300" s="486" t="str">
        <f>IF(OR($B300=0,$B300=""),"",Hoja1!$E300)</f>
        <v/>
      </c>
      <c r="D300" s="486" t="str">
        <f>IF(OR($B300=0,$B300=""),"",Hoja1!$F300)</f>
        <v/>
      </c>
      <c r="E300" s="486" t="str">
        <f>IF(OR($B300=0,$B300=""),"",Hoja1!$H300)</f>
        <v/>
      </c>
      <c r="F300" s="487" t="str">
        <f>IF(OR($B300=0,$B300=""),"",Hoja1!$K300)</f>
        <v/>
      </c>
      <c r="H300" s="488" t="str">
        <f>IF(OR($B300=0,$B300=""),"",IFERROR(VLOOKUP($B300,LISTA!$A$2:$J$9998,10,0),""))</f>
        <v/>
      </c>
      <c r="J300" s="484" t="str">
        <f t="shared" si="4"/>
        <v/>
      </c>
    </row>
    <row r="301" spans="2:10" x14ac:dyDescent="0.25">
      <c r="B301" s="485">
        <f>Hoja1!$B301</f>
        <v>0</v>
      </c>
      <c r="C301" s="486" t="str">
        <f>IF(OR($B301=0,$B301=""),"",Hoja1!$E301)</f>
        <v/>
      </c>
      <c r="D301" s="486" t="str">
        <f>IF(OR($B301=0,$B301=""),"",Hoja1!$F301)</f>
        <v/>
      </c>
      <c r="E301" s="486" t="str">
        <f>IF(OR($B301=0,$B301=""),"",Hoja1!$H301)</f>
        <v/>
      </c>
      <c r="F301" s="487" t="str">
        <f>IF(OR($B301=0,$B301=""),"",Hoja1!$K301)</f>
        <v/>
      </c>
      <c r="H301" s="488" t="str">
        <f>IF(OR($B301=0,$B301=""),"",IFERROR(VLOOKUP($B301,LISTA!$A$2:$J$9998,10,0),""))</f>
        <v/>
      </c>
      <c r="J301" s="484" t="str">
        <f t="shared" si="4"/>
        <v/>
      </c>
    </row>
    <row r="302" spans="2:10" x14ac:dyDescent="0.25">
      <c r="B302" s="485">
        <f>Hoja1!$B302</f>
        <v>0</v>
      </c>
      <c r="C302" s="486" t="str">
        <f>IF(OR($B302=0,$B302=""),"",Hoja1!$E302)</f>
        <v/>
      </c>
      <c r="D302" s="486" t="str">
        <f>IF(OR($B302=0,$B302=""),"",Hoja1!$F302)</f>
        <v/>
      </c>
      <c r="E302" s="486" t="str">
        <f>IF(OR($B302=0,$B302=""),"",Hoja1!$H302)</f>
        <v/>
      </c>
      <c r="F302" s="487" t="str">
        <f>IF(OR($B302=0,$B302=""),"",Hoja1!$K302)</f>
        <v/>
      </c>
      <c r="H302" s="488" t="str">
        <f>IF(OR($B302=0,$B302=""),"",IFERROR(VLOOKUP($B302,LISTA!$A$2:$J$9998,10,0),""))</f>
        <v/>
      </c>
      <c r="J302" s="484" t="str">
        <f t="shared" si="4"/>
        <v/>
      </c>
    </row>
    <row r="303" spans="2:10" x14ac:dyDescent="0.25">
      <c r="B303" s="485">
        <f>Hoja1!$B303</f>
        <v>0</v>
      </c>
      <c r="C303" s="486" t="str">
        <f>IF(OR($B303=0,$B303=""),"",Hoja1!$E303)</f>
        <v/>
      </c>
      <c r="D303" s="486" t="str">
        <f>IF(OR($B303=0,$B303=""),"",Hoja1!$F303)</f>
        <v/>
      </c>
      <c r="E303" s="486" t="str">
        <f>IF(OR($B303=0,$B303=""),"",Hoja1!$H303)</f>
        <v/>
      </c>
      <c r="F303" s="487" t="str">
        <f>IF(OR($B303=0,$B303=""),"",Hoja1!$K303)</f>
        <v/>
      </c>
      <c r="H303" s="488" t="str">
        <f>IF(OR($B303=0,$B303=""),"",IFERROR(VLOOKUP($B303,LISTA!$A$2:$J$9998,10,0),""))</f>
        <v/>
      </c>
      <c r="J303" s="484" t="str">
        <f t="shared" si="4"/>
        <v/>
      </c>
    </row>
    <row r="304" spans="2:10" x14ac:dyDescent="0.25">
      <c r="B304" s="485">
        <f>Hoja1!$B304</f>
        <v>0</v>
      </c>
      <c r="C304" s="486" t="str">
        <f>IF(OR($B304=0,$B304=""),"",Hoja1!$E304)</f>
        <v/>
      </c>
      <c r="D304" s="486" t="str">
        <f>IF(OR($B304=0,$B304=""),"",Hoja1!$F304)</f>
        <v/>
      </c>
      <c r="E304" s="486" t="str">
        <f>IF(OR($B304=0,$B304=""),"",Hoja1!$H304)</f>
        <v/>
      </c>
      <c r="F304" s="487" t="str">
        <f>IF(OR($B304=0,$B304=""),"",Hoja1!$K304)</f>
        <v/>
      </c>
      <c r="H304" s="488" t="str">
        <f>IF(OR($B304=0,$B304=""),"",IFERROR(VLOOKUP($B304,LISTA!$A$2:$J$9998,10,0),""))</f>
        <v/>
      </c>
      <c r="J304" s="484" t="str">
        <f t="shared" si="4"/>
        <v/>
      </c>
    </row>
    <row r="305" spans="2:10" x14ac:dyDescent="0.25">
      <c r="B305" s="485">
        <f>Hoja1!$B305</f>
        <v>0</v>
      </c>
      <c r="C305" s="486" t="str">
        <f>IF(OR($B305=0,$B305=""),"",Hoja1!$E305)</f>
        <v/>
      </c>
      <c r="D305" s="486" t="str">
        <f>IF(OR($B305=0,$B305=""),"",Hoja1!$F305)</f>
        <v/>
      </c>
      <c r="E305" s="486" t="str">
        <f>IF(OR($B305=0,$B305=""),"",Hoja1!$H305)</f>
        <v/>
      </c>
      <c r="F305" s="487" t="str">
        <f>IF(OR($B305=0,$B305=""),"",Hoja1!$K305)</f>
        <v/>
      </c>
      <c r="H305" s="488" t="str">
        <f>IF(OR($B305=0,$B305=""),"",IFERROR(VLOOKUP($B305,LISTA!$A$2:$J$9998,10,0),""))</f>
        <v/>
      </c>
      <c r="J305" s="484" t="str">
        <f t="shared" si="4"/>
        <v/>
      </c>
    </row>
    <row r="306" spans="2:10" x14ac:dyDescent="0.25">
      <c r="B306" s="485">
        <f>Hoja1!$B306</f>
        <v>0</v>
      </c>
      <c r="C306" s="486" t="str">
        <f>IF(OR($B306=0,$B306=""),"",Hoja1!$E306)</f>
        <v/>
      </c>
      <c r="D306" s="486" t="str">
        <f>IF(OR($B306=0,$B306=""),"",Hoja1!$F306)</f>
        <v/>
      </c>
      <c r="E306" s="486" t="str">
        <f>IF(OR($B306=0,$B306=""),"",Hoja1!$H306)</f>
        <v/>
      </c>
      <c r="F306" s="487" t="str">
        <f>IF(OR($B306=0,$B306=""),"",Hoja1!$K306)</f>
        <v/>
      </c>
      <c r="H306" s="488" t="str">
        <f>IF(OR($B306=0,$B306=""),"",IFERROR(VLOOKUP($B306,LISTA!$A$2:$J$9998,10,0),""))</f>
        <v/>
      </c>
      <c r="J306" s="484" t="str">
        <f t="shared" si="4"/>
        <v/>
      </c>
    </row>
    <row r="307" spans="2:10" x14ac:dyDescent="0.25">
      <c r="B307" s="485">
        <f>Hoja1!$B307</f>
        <v>0</v>
      </c>
      <c r="C307" s="486" t="str">
        <f>IF(OR($B307=0,$B307=""),"",Hoja1!$E307)</f>
        <v/>
      </c>
      <c r="D307" s="486" t="str">
        <f>IF(OR($B307=0,$B307=""),"",Hoja1!$F307)</f>
        <v/>
      </c>
      <c r="E307" s="486" t="str">
        <f>IF(OR($B307=0,$B307=""),"",Hoja1!$H307)</f>
        <v/>
      </c>
      <c r="F307" s="487" t="str">
        <f>IF(OR($B307=0,$B307=""),"",Hoja1!$K307)</f>
        <v/>
      </c>
      <c r="H307" s="488" t="str">
        <f>IF(OR($B307=0,$B307=""),"",IFERROR(VLOOKUP($B307,LISTA!$A$2:$J$9998,10,0),""))</f>
        <v/>
      </c>
      <c r="J307" s="484" t="str">
        <f t="shared" si="4"/>
        <v/>
      </c>
    </row>
    <row r="308" spans="2:10" x14ac:dyDescent="0.25">
      <c r="B308" s="485">
        <f>Hoja1!$B308</f>
        <v>0</v>
      </c>
      <c r="C308" s="486" t="str">
        <f>IF(OR($B308=0,$B308=""),"",Hoja1!$E308)</f>
        <v/>
      </c>
      <c r="D308" s="486" t="str">
        <f>IF(OR($B308=0,$B308=""),"",Hoja1!$F308)</f>
        <v/>
      </c>
      <c r="E308" s="486" t="str">
        <f>IF(OR($B308=0,$B308=""),"",Hoja1!$H308)</f>
        <v/>
      </c>
      <c r="F308" s="487" t="str">
        <f>IF(OR($B308=0,$B308=""),"",Hoja1!$K308)</f>
        <v/>
      </c>
      <c r="H308" s="488" t="str">
        <f>IF(OR($B308=0,$B308=""),"",IFERROR(VLOOKUP($B308,LISTA!$A$2:$J$9998,10,0),""))</f>
        <v/>
      </c>
      <c r="J308" s="484" t="str">
        <f t="shared" si="4"/>
        <v/>
      </c>
    </row>
    <row r="309" spans="2:10" x14ac:dyDescent="0.25">
      <c r="B309" s="485">
        <f>Hoja1!$B309</f>
        <v>0</v>
      </c>
      <c r="C309" s="486" t="str">
        <f>IF(OR($B309=0,$B309=""),"",Hoja1!$E309)</f>
        <v/>
      </c>
      <c r="D309" s="486" t="str">
        <f>IF(OR($B309=0,$B309=""),"",Hoja1!$F309)</f>
        <v/>
      </c>
      <c r="E309" s="486" t="str">
        <f>IF(OR($B309=0,$B309=""),"",Hoja1!$H309)</f>
        <v/>
      </c>
      <c r="F309" s="487" t="str">
        <f>IF(OR($B309=0,$B309=""),"",Hoja1!$K309)</f>
        <v/>
      </c>
      <c r="H309" s="488" t="str">
        <f>IF(OR($B309=0,$B309=""),"",IFERROR(VLOOKUP($B309,LISTA!$A$2:$J$9998,10,0),""))</f>
        <v/>
      </c>
      <c r="J309" s="484" t="str">
        <f t="shared" si="4"/>
        <v/>
      </c>
    </row>
    <row r="310" spans="2:10" x14ac:dyDescent="0.25">
      <c r="B310" s="485">
        <f>Hoja1!$B310</f>
        <v>0</v>
      </c>
      <c r="C310" s="486" t="str">
        <f>IF(OR($B310=0,$B310=""),"",Hoja1!$E310)</f>
        <v/>
      </c>
      <c r="D310" s="486" t="str">
        <f>IF(OR($B310=0,$B310=""),"",Hoja1!$F310)</f>
        <v/>
      </c>
      <c r="E310" s="486" t="str">
        <f>IF(OR($B310=0,$B310=""),"",Hoja1!$H310)</f>
        <v/>
      </c>
      <c r="F310" s="487" t="str">
        <f>IF(OR($B310=0,$B310=""),"",Hoja1!$K310)</f>
        <v/>
      </c>
      <c r="H310" s="488" t="str">
        <f>IF(OR($B310=0,$B310=""),"",IFERROR(VLOOKUP($B310,LISTA!$A$2:$J$9998,10,0),""))</f>
        <v/>
      </c>
      <c r="J310" s="484" t="str">
        <f t="shared" si="4"/>
        <v/>
      </c>
    </row>
    <row r="311" spans="2:10" x14ac:dyDescent="0.25">
      <c r="B311" s="485">
        <f>Hoja1!$B311</f>
        <v>0</v>
      </c>
      <c r="C311" s="486" t="str">
        <f>IF(OR($B311=0,$B311=""),"",Hoja1!$E311)</f>
        <v/>
      </c>
      <c r="D311" s="486" t="str">
        <f>IF(OR($B311=0,$B311=""),"",Hoja1!$F311)</f>
        <v/>
      </c>
      <c r="E311" s="486" t="str">
        <f>IF(OR($B311=0,$B311=""),"",Hoja1!$H311)</f>
        <v/>
      </c>
      <c r="F311" s="487" t="str">
        <f>IF(OR($B311=0,$B311=""),"",Hoja1!$K311)</f>
        <v/>
      </c>
      <c r="H311" s="488" t="str">
        <f>IF(OR($B311=0,$B311=""),"",IFERROR(VLOOKUP($B311,LISTA!$A$2:$J$9998,10,0),""))</f>
        <v/>
      </c>
      <c r="J311" s="484" t="str">
        <f t="shared" si="4"/>
        <v/>
      </c>
    </row>
    <row r="312" spans="2:10" x14ac:dyDescent="0.25">
      <c r="B312" s="485">
        <f>Hoja1!$B312</f>
        <v>0</v>
      </c>
      <c r="C312" s="486" t="str">
        <f>IF(OR($B312=0,$B312=""),"",Hoja1!$E312)</f>
        <v/>
      </c>
      <c r="D312" s="486" t="str">
        <f>IF(OR($B312=0,$B312=""),"",Hoja1!$F312)</f>
        <v/>
      </c>
      <c r="E312" s="486" t="str">
        <f>IF(OR($B312=0,$B312=""),"",Hoja1!$H312)</f>
        <v/>
      </c>
      <c r="F312" s="487" t="str">
        <f>IF(OR($B312=0,$B312=""),"",Hoja1!$K312)</f>
        <v/>
      </c>
      <c r="H312" s="488" t="str">
        <f>IF(OR($B312=0,$B312=""),"",IFERROR(VLOOKUP($B312,LISTA!$A$2:$J$9998,10,0),""))</f>
        <v/>
      </c>
      <c r="J312" s="484" t="str">
        <f t="shared" si="4"/>
        <v/>
      </c>
    </row>
    <row r="313" spans="2:10" x14ac:dyDescent="0.25">
      <c r="B313" s="485">
        <f>Hoja1!$B313</f>
        <v>0</v>
      </c>
      <c r="C313" s="486" t="str">
        <f>IF(OR($B313=0,$B313=""),"",Hoja1!$E313)</f>
        <v/>
      </c>
      <c r="D313" s="486" t="str">
        <f>IF(OR($B313=0,$B313=""),"",Hoja1!$F313)</f>
        <v/>
      </c>
      <c r="E313" s="486" t="str">
        <f>IF(OR($B313=0,$B313=""),"",Hoja1!$H313)</f>
        <v/>
      </c>
      <c r="F313" s="487" t="str">
        <f>IF(OR($B313=0,$B313=""),"",Hoja1!$K313)</f>
        <v/>
      </c>
      <c r="H313" s="488" t="str">
        <f>IF(OR($B313=0,$B313=""),"",IFERROR(VLOOKUP($B313,LISTA!$A$2:$J$9998,10,0),""))</f>
        <v/>
      </c>
      <c r="J313" s="484" t="str">
        <f t="shared" si="4"/>
        <v/>
      </c>
    </row>
    <row r="314" spans="2:10" x14ac:dyDescent="0.25">
      <c r="B314" s="485">
        <f>Hoja1!$B314</f>
        <v>0</v>
      </c>
      <c r="C314" s="486" t="str">
        <f>IF(OR($B314=0,$B314=""),"",Hoja1!$E314)</f>
        <v/>
      </c>
      <c r="D314" s="486" t="str">
        <f>IF(OR($B314=0,$B314=""),"",Hoja1!$F314)</f>
        <v/>
      </c>
      <c r="E314" s="486" t="str">
        <f>IF(OR($B314=0,$B314=""),"",Hoja1!$H314)</f>
        <v/>
      </c>
      <c r="F314" s="487" t="str">
        <f>IF(OR($B314=0,$B314=""),"",Hoja1!$K314)</f>
        <v/>
      </c>
      <c r="H314" s="488" t="str">
        <f>IF(OR($B314=0,$B314=""),"",IFERROR(VLOOKUP($B314,LISTA!$A$2:$J$9998,10,0),""))</f>
        <v/>
      </c>
      <c r="J314" s="484" t="str">
        <f t="shared" si="4"/>
        <v/>
      </c>
    </row>
    <row r="315" spans="2:10" x14ac:dyDescent="0.25">
      <c r="B315" s="485">
        <f>Hoja1!$B315</f>
        <v>0</v>
      </c>
      <c r="C315" s="486" t="str">
        <f>IF(OR($B315=0,$B315=""),"",Hoja1!$E315)</f>
        <v/>
      </c>
      <c r="D315" s="486" t="str">
        <f>IF(OR($B315=0,$B315=""),"",Hoja1!$F315)</f>
        <v/>
      </c>
      <c r="E315" s="486" t="str">
        <f>IF(OR($B315=0,$B315=""),"",Hoja1!$H315)</f>
        <v/>
      </c>
      <c r="F315" s="487" t="str">
        <f>IF(OR($B315=0,$B315=""),"",Hoja1!$K315)</f>
        <v/>
      </c>
      <c r="H315" s="488" t="str">
        <f>IF(OR($B315=0,$B315=""),"",IFERROR(VLOOKUP($B315,LISTA!$A$2:$J$9998,10,0),""))</f>
        <v/>
      </c>
      <c r="J315" s="484" t="str">
        <f t="shared" si="4"/>
        <v/>
      </c>
    </row>
    <row r="316" spans="2:10" x14ac:dyDescent="0.25">
      <c r="B316" s="485">
        <f>Hoja1!$B316</f>
        <v>0</v>
      </c>
      <c r="C316" s="486" t="str">
        <f>IF(OR($B316=0,$B316=""),"",Hoja1!$E316)</f>
        <v/>
      </c>
      <c r="D316" s="486" t="str">
        <f>IF(OR($B316=0,$B316=""),"",Hoja1!$F316)</f>
        <v/>
      </c>
      <c r="E316" s="486" t="str">
        <f>IF(OR($B316=0,$B316=""),"",Hoja1!$H316)</f>
        <v/>
      </c>
      <c r="F316" s="487" t="str">
        <f>IF(OR($B316=0,$B316=""),"",Hoja1!$K316)</f>
        <v/>
      </c>
      <c r="H316" s="488" t="str">
        <f>IF(OR($B316=0,$B316=""),"",IFERROR(VLOOKUP($B316,LISTA!$A$2:$J$9998,10,0),""))</f>
        <v/>
      </c>
      <c r="J316" s="484" t="str">
        <f t="shared" si="4"/>
        <v/>
      </c>
    </row>
    <row r="317" spans="2:10" x14ac:dyDescent="0.25">
      <c r="B317" s="485">
        <f>Hoja1!$B317</f>
        <v>0</v>
      </c>
      <c r="C317" s="486" t="str">
        <f>IF(OR($B317=0,$B317=""),"",Hoja1!$E317)</f>
        <v/>
      </c>
      <c r="D317" s="486" t="str">
        <f>IF(OR($B317=0,$B317=""),"",Hoja1!$F317)</f>
        <v/>
      </c>
      <c r="E317" s="486" t="str">
        <f>IF(OR($B317=0,$B317=""),"",Hoja1!$H317)</f>
        <v/>
      </c>
      <c r="F317" s="487" t="str">
        <f>IF(OR($B317=0,$B317=""),"",Hoja1!$K317)</f>
        <v/>
      </c>
      <c r="H317" s="488" t="str">
        <f>IF(OR($B317=0,$B317=""),"",IFERROR(VLOOKUP($B317,LISTA!$A$2:$J$9998,10,0),""))</f>
        <v/>
      </c>
      <c r="J317" s="484" t="str">
        <f t="shared" si="4"/>
        <v/>
      </c>
    </row>
    <row r="318" spans="2:10" x14ac:dyDescent="0.25">
      <c r="B318" s="485">
        <f>Hoja1!$B318</f>
        <v>0</v>
      </c>
      <c r="C318" s="486" t="str">
        <f>IF(OR($B318=0,$B318=""),"",Hoja1!$E318)</f>
        <v/>
      </c>
      <c r="D318" s="486" t="str">
        <f>IF(OR($B318=0,$B318=""),"",Hoja1!$F318)</f>
        <v/>
      </c>
      <c r="E318" s="486" t="str">
        <f>IF(OR($B318=0,$B318=""),"",Hoja1!$H318)</f>
        <v/>
      </c>
      <c r="F318" s="487" t="str">
        <f>IF(OR($B318=0,$B318=""),"",Hoja1!$K318)</f>
        <v/>
      </c>
      <c r="H318" s="488" t="str">
        <f>IF(OR($B318=0,$B318=""),"",IFERROR(VLOOKUP($B318,LISTA!$A$2:$J$9998,10,0),""))</f>
        <v/>
      </c>
      <c r="J318" s="484" t="str">
        <f t="shared" si="4"/>
        <v/>
      </c>
    </row>
    <row r="319" spans="2:10" x14ac:dyDescent="0.25">
      <c r="B319" s="485">
        <f>Hoja1!$B319</f>
        <v>0</v>
      </c>
      <c r="C319" s="486" t="str">
        <f>IF(OR($B319=0,$B319=""),"",Hoja1!$E319)</f>
        <v/>
      </c>
      <c r="D319" s="486" t="str">
        <f>IF(OR($B319=0,$B319=""),"",Hoja1!$F319)</f>
        <v/>
      </c>
      <c r="E319" s="486" t="str">
        <f>IF(OR($B319=0,$B319=""),"",Hoja1!$H319)</f>
        <v/>
      </c>
      <c r="F319" s="487" t="str">
        <f>IF(OR($B319=0,$B319=""),"",Hoja1!$K319)</f>
        <v/>
      </c>
      <c r="H319" s="488" t="str">
        <f>IF(OR($B319=0,$B319=""),"",IFERROR(VLOOKUP($B319,LISTA!$A$2:$J$9998,10,0),""))</f>
        <v/>
      </c>
      <c r="J319" s="484" t="str">
        <f t="shared" si="4"/>
        <v/>
      </c>
    </row>
    <row r="320" spans="2:10" x14ac:dyDescent="0.25">
      <c r="B320" s="485">
        <f>Hoja1!$B320</f>
        <v>0</v>
      </c>
      <c r="C320" s="486" t="str">
        <f>IF(OR($B320=0,$B320=""),"",Hoja1!$E320)</f>
        <v/>
      </c>
      <c r="D320" s="486" t="str">
        <f>IF(OR($B320=0,$B320=""),"",Hoja1!$F320)</f>
        <v/>
      </c>
      <c r="E320" s="486" t="str">
        <f>IF(OR($B320=0,$B320=""),"",Hoja1!$H320)</f>
        <v/>
      </c>
      <c r="F320" s="487" t="str">
        <f>IF(OR($B320=0,$B320=""),"",Hoja1!$K320)</f>
        <v/>
      </c>
      <c r="H320" s="488" t="str">
        <f>IF(OR($B320=0,$B320=""),"",IFERROR(VLOOKUP($B320,LISTA!$A$2:$J$9998,10,0),""))</f>
        <v/>
      </c>
      <c r="J320" s="484" t="str">
        <f t="shared" si="4"/>
        <v/>
      </c>
    </row>
    <row r="321" spans="2:10" x14ac:dyDescent="0.25">
      <c r="B321" s="485">
        <f>Hoja1!$B321</f>
        <v>0</v>
      </c>
      <c r="C321" s="486" t="str">
        <f>IF(OR($B321=0,$B321=""),"",Hoja1!$E321)</f>
        <v/>
      </c>
      <c r="D321" s="486" t="str">
        <f>IF(OR($B321=0,$B321=""),"",Hoja1!$F321)</f>
        <v/>
      </c>
      <c r="E321" s="486" t="str">
        <f>IF(OR($B321=0,$B321=""),"",Hoja1!$H321)</f>
        <v/>
      </c>
      <c r="F321" s="487" t="str">
        <f>IF(OR($B321=0,$B321=""),"",Hoja1!$K321)</f>
        <v/>
      </c>
      <c r="H321" s="488" t="str">
        <f>IF(OR($B321=0,$B321=""),"",IFERROR(VLOOKUP($B321,LISTA!$A$2:$J$9998,10,0),""))</f>
        <v/>
      </c>
      <c r="J321" s="484" t="str">
        <f t="shared" si="4"/>
        <v/>
      </c>
    </row>
    <row r="322" spans="2:10" x14ac:dyDescent="0.25">
      <c r="B322" s="485">
        <f>Hoja1!$B322</f>
        <v>0</v>
      </c>
      <c r="C322" s="486" t="str">
        <f>IF(OR($B322=0,$B322=""),"",Hoja1!$E322)</f>
        <v/>
      </c>
      <c r="D322" s="486" t="str">
        <f>IF(OR($B322=0,$B322=""),"",Hoja1!$F322)</f>
        <v/>
      </c>
      <c r="E322" s="486" t="str">
        <f>IF(OR($B322=0,$B322=""),"",Hoja1!$H322)</f>
        <v/>
      </c>
      <c r="F322" s="487" t="str">
        <f>IF(OR($B322=0,$B322=""),"",Hoja1!$K322)</f>
        <v/>
      </c>
      <c r="H322" s="488" t="str">
        <f>IF(OR($B322=0,$B322=""),"",IFERROR(VLOOKUP($B322,LISTA!$A$2:$J$9998,10,0),""))</f>
        <v/>
      </c>
      <c r="J322" s="484" t="str">
        <f t="shared" si="4"/>
        <v/>
      </c>
    </row>
    <row r="323" spans="2:10" x14ac:dyDescent="0.25">
      <c r="B323" s="485">
        <f>Hoja1!$B323</f>
        <v>0</v>
      </c>
      <c r="C323" s="486" t="str">
        <f>IF(OR($B323=0,$B323=""),"",Hoja1!$E323)</f>
        <v/>
      </c>
      <c r="D323" s="486" t="str">
        <f>IF(OR($B323=0,$B323=""),"",Hoja1!$F323)</f>
        <v/>
      </c>
      <c r="E323" s="486" t="str">
        <f>IF(OR($B323=0,$B323=""),"",Hoja1!$H323)</f>
        <v/>
      </c>
      <c r="F323" s="487" t="str">
        <f>IF(OR($B323=0,$B323=""),"",Hoja1!$K323)</f>
        <v/>
      </c>
      <c r="H323" s="488" t="str">
        <f>IF(OR($B323=0,$B323=""),"",IFERROR(VLOOKUP($B323,LISTA!$A$2:$J$9998,10,0),""))</f>
        <v/>
      </c>
      <c r="J323" s="484" t="str">
        <f t="shared" si="4"/>
        <v/>
      </c>
    </row>
    <row r="324" spans="2:10" x14ac:dyDescent="0.25">
      <c r="B324" s="485">
        <f>Hoja1!$B324</f>
        <v>0</v>
      </c>
      <c r="C324" s="486" t="str">
        <f>IF(OR($B324=0,$B324=""),"",Hoja1!$E324)</f>
        <v/>
      </c>
      <c r="D324" s="486" t="str">
        <f>IF(OR($B324=0,$B324=""),"",Hoja1!$F324)</f>
        <v/>
      </c>
      <c r="E324" s="486" t="str">
        <f>IF(OR($B324=0,$B324=""),"",Hoja1!$H324)</f>
        <v/>
      </c>
      <c r="F324" s="487" t="str">
        <f>IF(OR($B324=0,$B324=""),"",Hoja1!$K324)</f>
        <v/>
      </c>
      <c r="H324" s="488" t="str">
        <f>IF(OR($B324=0,$B324=""),"",IFERROR(VLOOKUP($B324,LISTA!$A$2:$J$9998,10,0),""))</f>
        <v/>
      </c>
      <c r="J324" s="484" t="str">
        <f t="shared" ref="J324:J387" si="5">IF(OR($F324="",$H324=""),"",IF($H324&gt;$F324,"SUBIO DE PRECIO",IF($H324&lt;$F324,"BAJO DE PRECIO",IF($H324=$F324,"MANTIENE EL PRECIO",0))))</f>
        <v/>
      </c>
    </row>
    <row r="325" spans="2:10" x14ac:dyDescent="0.25">
      <c r="B325" s="485">
        <f>Hoja1!$B325</f>
        <v>0</v>
      </c>
      <c r="C325" s="486" t="str">
        <f>IF(OR($B325=0,$B325=""),"",Hoja1!$E325)</f>
        <v/>
      </c>
      <c r="D325" s="486" t="str">
        <f>IF(OR($B325=0,$B325=""),"",Hoja1!$F325)</f>
        <v/>
      </c>
      <c r="E325" s="486" t="str">
        <f>IF(OR($B325=0,$B325=""),"",Hoja1!$H325)</f>
        <v/>
      </c>
      <c r="F325" s="487" t="str">
        <f>IF(OR($B325=0,$B325=""),"",Hoja1!$K325)</f>
        <v/>
      </c>
      <c r="H325" s="488" t="str">
        <f>IF(OR($B325=0,$B325=""),"",IFERROR(VLOOKUP($B325,LISTA!$A$2:$J$9998,10,0),""))</f>
        <v/>
      </c>
      <c r="J325" s="484" t="str">
        <f t="shared" si="5"/>
        <v/>
      </c>
    </row>
    <row r="326" spans="2:10" x14ac:dyDescent="0.25">
      <c r="B326" s="485">
        <f>Hoja1!$B326</f>
        <v>0</v>
      </c>
      <c r="C326" s="486" t="str">
        <f>IF(OR($B326=0,$B326=""),"",Hoja1!$E326)</f>
        <v/>
      </c>
      <c r="D326" s="486" t="str">
        <f>IF(OR($B326=0,$B326=""),"",Hoja1!$F326)</f>
        <v/>
      </c>
      <c r="E326" s="486" t="str">
        <f>IF(OR($B326=0,$B326=""),"",Hoja1!$H326)</f>
        <v/>
      </c>
      <c r="F326" s="487" t="str">
        <f>IF(OR($B326=0,$B326=""),"",Hoja1!$K326)</f>
        <v/>
      </c>
      <c r="H326" s="488" t="str">
        <f>IF(OR($B326=0,$B326=""),"",IFERROR(VLOOKUP($B326,LISTA!$A$2:$J$9998,10,0),""))</f>
        <v/>
      </c>
      <c r="J326" s="484" t="str">
        <f t="shared" si="5"/>
        <v/>
      </c>
    </row>
    <row r="327" spans="2:10" x14ac:dyDescent="0.25">
      <c r="B327" s="485">
        <f>Hoja1!$B327</f>
        <v>0</v>
      </c>
      <c r="C327" s="486" t="str">
        <f>IF(OR($B327=0,$B327=""),"",Hoja1!$E327)</f>
        <v/>
      </c>
      <c r="D327" s="486" t="str">
        <f>IF(OR($B327=0,$B327=""),"",Hoja1!$F327)</f>
        <v/>
      </c>
      <c r="E327" s="486" t="str">
        <f>IF(OR($B327=0,$B327=""),"",Hoja1!$H327)</f>
        <v/>
      </c>
      <c r="F327" s="487" t="str">
        <f>IF(OR($B327=0,$B327=""),"",Hoja1!$K327)</f>
        <v/>
      </c>
      <c r="H327" s="488" t="str">
        <f>IF(OR($B327=0,$B327=""),"",IFERROR(VLOOKUP($B327,LISTA!$A$2:$J$9998,10,0),""))</f>
        <v/>
      </c>
      <c r="J327" s="484" t="str">
        <f t="shared" si="5"/>
        <v/>
      </c>
    </row>
    <row r="328" spans="2:10" x14ac:dyDescent="0.25">
      <c r="B328" s="485">
        <f>Hoja1!$B328</f>
        <v>0</v>
      </c>
      <c r="C328" s="486" t="str">
        <f>IF(OR($B328=0,$B328=""),"",Hoja1!$E328)</f>
        <v/>
      </c>
      <c r="D328" s="486" t="str">
        <f>IF(OR($B328=0,$B328=""),"",Hoja1!$F328)</f>
        <v/>
      </c>
      <c r="E328" s="486" t="str">
        <f>IF(OR($B328=0,$B328=""),"",Hoja1!$H328)</f>
        <v/>
      </c>
      <c r="F328" s="487" t="str">
        <f>IF(OR($B328=0,$B328=""),"",Hoja1!$K328)</f>
        <v/>
      </c>
      <c r="H328" s="488" t="str">
        <f>IF(OR($B328=0,$B328=""),"",IFERROR(VLOOKUP($B328,LISTA!$A$2:$J$9998,10,0),""))</f>
        <v/>
      </c>
      <c r="J328" s="484" t="str">
        <f t="shared" si="5"/>
        <v/>
      </c>
    </row>
    <row r="329" spans="2:10" x14ac:dyDescent="0.25">
      <c r="B329" s="485">
        <f>Hoja1!$B329</f>
        <v>0</v>
      </c>
      <c r="C329" s="486" t="str">
        <f>IF(OR($B329=0,$B329=""),"",Hoja1!$E329)</f>
        <v/>
      </c>
      <c r="D329" s="486" t="str">
        <f>IF(OR($B329=0,$B329=""),"",Hoja1!$F329)</f>
        <v/>
      </c>
      <c r="E329" s="486" t="str">
        <f>IF(OR($B329=0,$B329=""),"",Hoja1!$H329)</f>
        <v/>
      </c>
      <c r="F329" s="487" t="str">
        <f>IF(OR($B329=0,$B329=""),"",Hoja1!$K329)</f>
        <v/>
      </c>
      <c r="H329" s="488" t="str">
        <f>IF(OR($B329=0,$B329=""),"",IFERROR(VLOOKUP($B329,LISTA!$A$2:$J$9998,10,0),""))</f>
        <v/>
      </c>
      <c r="J329" s="484" t="str">
        <f t="shared" si="5"/>
        <v/>
      </c>
    </row>
    <row r="330" spans="2:10" x14ac:dyDescent="0.25">
      <c r="B330" s="485">
        <f>Hoja1!$B330</f>
        <v>0</v>
      </c>
      <c r="C330" s="486" t="str">
        <f>IF(OR($B330=0,$B330=""),"",Hoja1!$E330)</f>
        <v/>
      </c>
      <c r="D330" s="486" t="str">
        <f>IF(OR($B330=0,$B330=""),"",Hoja1!$F330)</f>
        <v/>
      </c>
      <c r="E330" s="486" t="str">
        <f>IF(OR($B330=0,$B330=""),"",Hoja1!$H330)</f>
        <v/>
      </c>
      <c r="F330" s="487" t="str">
        <f>IF(OR($B330=0,$B330=""),"",Hoja1!$K330)</f>
        <v/>
      </c>
      <c r="H330" s="488" t="str">
        <f>IF(OR($B330=0,$B330=""),"",IFERROR(VLOOKUP($B330,LISTA!$A$2:$J$9998,10,0),""))</f>
        <v/>
      </c>
      <c r="J330" s="484" t="str">
        <f t="shared" si="5"/>
        <v/>
      </c>
    </row>
    <row r="331" spans="2:10" x14ac:dyDescent="0.25">
      <c r="B331" s="485">
        <f>Hoja1!$B331</f>
        <v>0</v>
      </c>
      <c r="C331" s="486" t="str">
        <f>IF(OR($B331=0,$B331=""),"",Hoja1!$E331)</f>
        <v/>
      </c>
      <c r="D331" s="486" t="str">
        <f>IF(OR($B331=0,$B331=""),"",Hoja1!$F331)</f>
        <v/>
      </c>
      <c r="E331" s="486" t="str">
        <f>IF(OR($B331=0,$B331=""),"",Hoja1!$H331)</f>
        <v/>
      </c>
      <c r="F331" s="487" t="str">
        <f>IF(OR($B331=0,$B331=""),"",Hoja1!$K331)</f>
        <v/>
      </c>
      <c r="H331" s="488" t="str">
        <f>IF(OR($B331=0,$B331=""),"",IFERROR(VLOOKUP($B331,LISTA!$A$2:$J$9998,10,0),""))</f>
        <v/>
      </c>
      <c r="J331" s="484" t="str">
        <f t="shared" si="5"/>
        <v/>
      </c>
    </row>
    <row r="332" spans="2:10" x14ac:dyDescent="0.25">
      <c r="B332" s="485">
        <f>Hoja1!$B332</f>
        <v>0</v>
      </c>
      <c r="C332" s="486" t="str">
        <f>IF(OR($B332=0,$B332=""),"",Hoja1!$E332)</f>
        <v/>
      </c>
      <c r="D332" s="486" t="str">
        <f>IF(OR($B332=0,$B332=""),"",Hoja1!$F332)</f>
        <v/>
      </c>
      <c r="E332" s="486" t="str">
        <f>IF(OR($B332=0,$B332=""),"",Hoja1!$H332)</f>
        <v/>
      </c>
      <c r="F332" s="487" t="str">
        <f>IF(OR($B332=0,$B332=""),"",Hoja1!$K332)</f>
        <v/>
      </c>
      <c r="H332" s="488" t="str">
        <f>IF(OR($B332=0,$B332=""),"",IFERROR(VLOOKUP($B332,LISTA!$A$2:$J$9998,10,0),""))</f>
        <v/>
      </c>
      <c r="J332" s="484" t="str">
        <f t="shared" si="5"/>
        <v/>
      </c>
    </row>
    <row r="333" spans="2:10" x14ac:dyDescent="0.25">
      <c r="B333" s="485">
        <f>Hoja1!$B333</f>
        <v>0</v>
      </c>
      <c r="C333" s="486" t="str">
        <f>IF(OR($B333=0,$B333=""),"",Hoja1!$E333)</f>
        <v/>
      </c>
      <c r="D333" s="486" t="str">
        <f>IF(OR($B333=0,$B333=""),"",Hoja1!$F333)</f>
        <v/>
      </c>
      <c r="E333" s="486" t="str">
        <f>IF(OR($B333=0,$B333=""),"",Hoja1!$H333)</f>
        <v/>
      </c>
      <c r="F333" s="487" t="str">
        <f>IF(OR($B333=0,$B333=""),"",Hoja1!$K333)</f>
        <v/>
      </c>
      <c r="H333" s="488" t="str">
        <f>IF(OR($B333=0,$B333=""),"",IFERROR(VLOOKUP($B333,LISTA!$A$2:$J$9998,10,0),""))</f>
        <v/>
      </c>
      <c r="J333" s="484" t="str">
        <f t="shared" si="5"/>
        <v/>
      </c>
    </row>
    <row r="334" spans="2:10" x14ac:dyDescent="0.25">
      <c r="B334" s="485">
        <f>Hoja1!$B334</f>
        <v>0</v>
      </c>
      <c r="C334" s="486" t="str">
        <f>IF(OR($B334=0,$B334=""),"",Hoja1!$E334)</f>
        <v/>
      </c>
      <c r="D334" s="486" t="str">
        <f>IF(OR($B334=0,$B334=""),"",Hoja1!$F334)</f>
        <v/>
      </c>
      <c r="E334" s="486" t="str">
        <f>IF(OR($B334=0,$B334=""),"",Hoja1!$H334)</f>
        <v/>
      </c>
      <c r="F334" s="487" t="str">
        <f>IF(OR($B334=0,$B334=""),"",Hoja1!$K334)</f>
        <v/>
      </c>
      <c r="H334" s="488" t="str">
        <f>IF(OR($B334=0,$B334=""),"",IFERROR(VLOOKUP($B334,LISTA!$A$2:$J$9998,10,0),""))</f>
        <v/>
      </c>
      <c r="J334" s="484" t="str">
        <f t="shared" si="5"/>
        <v/>
      </c>
    </row>
    <row r="335" spans="2:10" x14ac:dyDescent="0.25">
      <c r="B335" s="485">
        <f>Hoja1!$B335</f>
        <v>0</v>
      </c>
      <c r="C335" s="486" t="str">
        <f>IF(OR($B335=0,$B335=""),"",Hoja1!$E335)</f>
        <v/>
      </c>
      <c r="D335" s="486" t="str">
        <f>IF(OR($B335=0,$B335=""),"",Hoja1!$F335)</f>
        <v/>
      </c>
      <c r="E335" s="486" t="str">
        <f>IF(OR($B335=0,$B335=""),"",Hoja1!$H335)</f>
        <v/>
      </c>
      <c r="F335" s="487" t="str">
        <f>IF(OR($B335=0,$B335=""),"",Hoja1!$K335)</f>
        <v/>
      </c>
      <c r="H335" s="488" t="str">
        <f>IF(OR($B335=0,$B335=""),"",IFERROR(VLOOKUP($B335,LISTA!$A$2:$J$9998,10,0),""))</f>
        <v/>
      </c>
      <c r="J335" s="484" t="str">
        <f t="shared" si="5"/>
        <v/>
      </c>
    </row>
    <row r="336" spans="2:10" x14ac:dyDescent="0.25">
      <c r="B336" s="485">
        <f>Hoja1!$B336</f>
        <v>0</v>
      </c>
      <c r="C336" s="486" t="str">
        <f>IF(OR($B336=0,$B336=""),"",Hoja1!$E336)</f>
        <v/>
      </c>
      <c r="D336" s="486" t="str">
        <f>IF(OR($B336=0,$B336=""),"",Hoja1!$F336)</f>
        <v/>
      </c>
      <c r="E336" s="486" t="str">
        <f>IF(OR($B336=0,$B336=""),"",Hoja1!$H336)</f>
        <v/>
      </c>
      <c r="F336" s="487" t="str">
        <f>IF(OR($B336=0,$B336=""),"",Hoja1!$K336)</f>
        <v/>
      </c>
      <c r="H336" s="488" t="str">
        <f>IF(OR($B336=0,$B336=""),"",IFERROR(VLOOKUP($B336,LISTA!$A$2:$J$9998,10,0),""))</f>
        <v/>
      </c>
      <c r="J336" s="484" t="str">
        <f t="shared" si="5"/>
        <v/>
      </c>
    </row>
    <row r="337" spans="2:10" x14ac:dyDescent="0.25">
      <c r="B337" s="485">
        <f>Hoja1!$B337</f>
        <v>0</v>
      </c>
      <c r="C337" s="486" t="str">
        <f>IF(OR($B337=0,$B337=""),"",Hoja1!$E337)</f>
        <v/>
      </c>
      <c r="D337" s="486" t="str">
        <f>IF(OR($B337=0,$B337=""),"",Hoja1!$F337)</f>
        <v/>
      </c>
      <c r="E337" s="486" t="str">
        <f>IF(OR($B337=0,$B337=""),"",Hoja1!$H337)</f>
        <v/>
      </c>
      <c r="F337" s="487" t="str">
        <f>IF(OR($B337=0,$B337=""),"",Hoja1!$K337)</f>
        <v/>
      </c>
      <c r="H337" s="488" t="str">
        <f>IF(OR($B337=0,$B337=""),"",IFERROR(VLOOKUP($B337,LISTA!$A$2:$J$9998,10,0),""))</f>
        <v/>
      </c>
      <c r="J337" s="484" t="str">
        <f t="shared" si="5"/>
        <v/>
      </c>
    </row>
    <row r="338" spans="2:10" x14ac:dyDescent="0.25">
      <c r="B338" s="485">
        <f>Hoja1!$B338</f>
        <v>0</v>
      </c>
      <c r="C338" s="486" t="str">
        <f>IF(OR($B338=0,$B338=""),"",Hoja1!$E338)</f>
        <v/>
      </c>
      <c r="D338" s="486" t="str">
        <f>IF(OR($B338=0,$B338=""),"",Hoja1!$F338)</f>
        <v/>
      </c>
      <c r="E338" s="486" t="str">
        <f>IF(OR($B338=0,$B338=""),"",Hoja1!$H338)</f>
        <v/>
      </c>
      <c r="F338" s="487" t="str">
        <f>IF(OR($B338=0,$B338=""),"",Hoja1!$K338)</f>
        <v/>
      </c>
      <c r="H338" s="488" t="str">
        <f>IF(OR($B338=0,$B338=""),"",IFERROR(VLOOKUP($B338,LISTA!$A$2:$J$9998,10,0),""))</f>
        <v/>
      </c>
      <c r="J338" s="484" t="str">
        <f t="shared" si="5"/>
        <v/>
      </c>
    </row>
    <row r="339" spans="2:10" x14ac:dyDescent="0.25">
      <c r="B339" s="485">
        <f>Hoja1!$B339</f>
        <v>0</v>
      </c>
      <c r="C339" s="486" t="str">
        <f>IF(OR($B339=0,$B339=""),"",Hoja1!$E339)</f>
        <v/>
      </c>
      <c r="D339" s="486" t="str">
        <f>IF(OR($B339=0,$B339=""),"",Hoja1!$F339)</f>
        <v/>
      </c>
      <c r="E339" s="486" t="str">
        <f>IF(OR($B339=0,$B339=""),"",Hoja1!$H339)</f>
        <v/>
      </c>
      <c r="F339" s="487" t="str">
        <f>IF(OR($B339=0,$B339=""),"",Hoja1!$K339)</f>
        <v/>
      </c>
      <c r="H339" s="488" t="str">
        <f>IF(OR($B339=0,$B339=""),"",IFERROR(VLOOKUP($B339,LISTA!$A$2:$J$9998,10,0),""))</f>
        <v/>
      </c>
      <c r="J339" s="484" t="str">
        <f t="shared" si="5"/>
        <v/>
      </c>
    </row>
    <row r="340" spans="2:10" x14ac:dyDescent="0.25">
      <c r="B340" s="485">
        <f>Hoja1!$B340</f>
        <v>0</v>
      </c>
      <c r="C340" s="486" t="str">
        <f>IF(OR($B340=0,$B340=""),"",Hoja1!$E340)</f>
        <v/>
      </c>
      <c r="D340" s="486" t="str">
        <f>IF(OR($B340=0,$B340=""),"",Hoja1!$F340)</f>
        <v/>
      </c>
      <c r="E340" s="486" t="str">
        <f>IF(OR($B340=0,$B340=""),"",Hoja1!$H340)</f>
        <v/>
      </c>
      <c r="F340" s="487" t="str">
        <f>IF(OR($B340=0,$B340=""),"",Hoja1!$K340)</f>
        <v/>
      </c>
      <c r="H340" s="488" t="str">
        <f>IF(OR($B340=0,$B340=""),"",IFERROR(VLOOKUP($B340,LISTA!$A$2:$J$9998,10,0),""))</f>
        <v/>
      </c>
      <c r="J340" s="484" t="str">
        <f t="shared" si="5"/>
        <v/>
      </c>
    </row>
    <row r="341" spans="2:10" x14ac:dyDescent="0.25">
      <c r="B341" s="485">
        <f>Hoja1!$B341</f>
        <v>0</v>
      </c>
      <c r="C341" s="486" t="str">
        <f>IF(OR($B341=0,$B341=""),"",Hoja1!$E341)</f>
        <v/>
      </c>
      <c r="D341" s="486" t="str">
        <f>IF(OR($B341=0,$B341=""),"",Hoja1!$F341)</f>
        <v/>
      </c>
      <c r="E341" s="486" t="str">
        <f>IF(OR($B341=0,$B341=""),"",Hoja1!$H341)</f>
        <v/>
      </c>
      <c r="F341" s="487" t="str">
        <f>IF(OR($B341=0,$B341=""),"",Hoja1!$K341)</f>
        <v/>
      </c>
      <c r="H341" s="488" t="str">
        <f>IF(OR($B341=0,$B341=""),"",IFERROR(VLOOKUP($B341,LISTA!$A$2:$J$9998,10,0),""))</f>
        <v/>
      </c>
      <c r="J341" s="484" t="str">
        <f t="shared" si="5"/>
        <v/>
      </c>
    </row>
    <row r="342" spans="2:10" x14ac:dyDescent="0.25">
      <c r="B342" s="485">
        <f>Hoja1!$B342</f>
        <v>0</v>
      </c>
      <c r="C342" s="486" t="str">
        <f>IF(OR($B342=0,$B342=""),"",Hoja1!$E342)</f>
        <v/>
      </c>
      <c r="D342" s="486" t="str">
        <f>IF(OR($B342=0,$B342=""),"",Hoja1!$F342)</f>
        <v/>
      </c>
      <c r="E342" s="486" t="str">
        <f>IF(OR($B342=0,$B342=""),"",Hoja1!$H342)</f>
        <v/>
      </c>
      <c r="F342" s="487" t="str">
        <f>IF(OR($B342=0,$B342=""),"",Hoja1!$K342)</f>
        <v/>
      </c>
      <c r="H342" s="488" t="str">
        <f>IF(OR($B342=0,$B342=""),"",IFERROR(VLOOKUP($B342,LISTA!$A$2:$J$9998,10,0),""))</f>
        <v/>
      </c>
      <c r="J342" s="484" t="str">
        <f t="shared" si="5"/>
        <v/>
      </c>
    </row>
    <row r="343" spans="2:10" x14ac:dyDescent="0.25">
      <c r="B343" s="485">
        <f>Hoja1!$B343</f>
        <v>0</v>
      </c>
      <c r="C343" s="486" t="str">
        <f>IF(OR($B343=0,$B343=""),"",Hoja1!$E343)</f>
        <v/>
      </c>
      <c r="D343" s="486" t="str">
        <f>IF(OR($B343=0,$B343=""),"",Hoja1!$F343)</f>
        <v/>
      </c>
      <c r="E343" s="486" t="str">
        <f>IF(OR($B343=0,$B343=""),"",Hoja1!$H343)</f>
        <v/>
      </c>
      <c r="F343" s="487" t="str">
        <f>IF(OR($B343=0,$B343=""),"",Hoja1!$K343)</f>
        <v/>
      </c>
      <c r="H343" s="488" t="str">
        <f>IF(OR($B343=0,$B343=""),"",IFERROR(VLOOKUP($B343,LISTA!$A$2:$J$9998,10,0),""))</f>
        <v/>
      </c>
      <c r="J343" s="484" t="str">
        <f t="shared" si="5"/>
        <v/>
      </c>
    </row>
    <row r="344" spans="2:10" x14ac:dyDescent="0.25">
      <c r="B344" s="485">
        <f>Hoja1!$B344</f>
        <v>0</v>
      </c>
      <c r="C344" s="486" t="str">
        <f>IF(OR($B344=0,$B344=""),"",Hoja1!$E344)</f>
        <v/>
      </c>
      <c r="D344" s="486" t="str">
        <f>IF(OR($B344=0,$B344=""),"",Hoja1!$F344)</f>
        <v/>
      </c>
      <c r="E344" s="486" t="str">
        <f>IF(OR($B344=0,$B344=""),"",Hoja1!$H344)</f>
        <v/>
      </c>
      <c r="F344" s="487" t="str">
        <f>IF(OR($B344=0,$B344=""),"",Hoja1!$K344)</f>
        <v/>
      </c>
      <c r="H344" s="488" t="str">
        <f>IF(OR($B344=0,$B344=""),"",IFERROR(VLOOKUP($B344,LISTA!$A$2:$J$9998,10,0),""))</f>
        <v/>
      </c>
      <c r="J344" s="484" t="str">
        <f t="shared" si="5"/>
        <v/>
      </c>
    </row>
    <row r="345" spans="2:10" x14ac:dyDescent="0.25">
      <c r="B345" s="485">
        <f>Hoja1!$B345</f>
        <v>0</v>
      </c>
      <c r="C345" s="486" t="str">
        <f>IF(OR($B345=0,$B345=""),"",Hoja1!$E345)</f>
        <v/>
      </c>
      <c r="D345" s="486" t="str">
        <f>IF(OR($B345=0,$B345=""),"",Hoja1!$F345)</f>
        <v/>
      </c>
      <c r="E345" s="486" t="str">
        <f>IF(OR($B345=0,$B345=""),"",Hoja1!$H345)</f>
        <v/>
      </c>
      <c r="F345" s="487" t="str">
        <f>IF(OR($B345=0,$B345=""),"",Hoja1!$K345)</f>
        <v/>
      </c>
      <c r="H345" s="488" t="str">
        <f>IF(OR($B345=0,$B345=""),"",IFERROR(VLOOKUP($B345,LISTA!$A$2:$J$9998,10,0),""))</f>
        <v/>
      </c>
      <c r="J345" s="484" t="str">
        <f t="shared" si="5"/>
        <v/>
      </c>
    </row>
    <row r="346" spans="2:10" x14ac:dyDescent="0.25">
      <c r="B346" s="485">
        <f>Hoja1!$B346</f>
        <v>0</v>
      </c>
      <c r="C346" s="486" t="str">
        <f>IF(OR($B346=0,$B346=""),"",Hoja1!$E346)</f>
        <v/>
      </c>
      <c r="D346" s="486" t="str">
        <f>IF(OR($B346=0,$B346=""),"",Hoja1!$F346)</f>
        <v/>
      </c>
      <c r="E346" s="486" t="str">
        <f>IF(OR($B346=0,$B346=""),"",Hoja1!$H346)</f>
        <v/>
      </c>
      <c r="F346" s="487" t="str">
        <f>IF(OR($B346=0,$B346=""),"",Hoja1!$K346)</f>
        <v/>
      </c>
      <c r="H346" s="488" t="str">
        <f>IF(OR($B346=0,$B346=""),"",IFERROR(VLOOKUP($B346,LISTA!$A$2:$J$9998,10,0),""))</f>
        <v/>
      </c>
      <c r="J346" s="484" t="str">
        <f t="shared" si="5"/>
        <v/>
      </c>
    </row>
    <row r="347" spans="2:10" x14ac:dyDescent="0.25">
      <c r="B347" s="485">
        <f>Hoja1!$B347</f>
        <v>0</v>
      </c>
      <c r="C347" s="486" t="str">
        <f>IF(OR($B347=0,$B347=""),"",Hoja1!$E347)</f>
        <v/>
      </c>
      <c r="D347" s="486" t="str">
        <f>IF(OR($B347=0,$B347=""),"",Hoja1!$F347)</f>
        <v/>
      </c>
      <c r="E347" s="486" t="str">
        <f>IF(OR($B347=0,$B347=""),"",Hoja1!$H347)</f>
        <v/>
      </c>
      <c r="F347" s="487" t="str">
        <f>IF(OR($B347=0,$B347=""),"",Hoja1!$K347)</f>
        <v/>
      </c>
      <c r="H347" s="488" t="str">
        <f>IF(OR($B347=0,$B347=""),"",IFERROR(VLOOKUP($B347,LISTA!$A$2:$J$9998,10,0),""))</f>
        <v/>
      </c>
      <c r="J347" s="484" t="str">
        <f t="shared" si="5"/>
        <v/>
      </c>
    </row>
    <row r="348" spans="2:10" x14ac:dyDescent="0.25">
      <c r="B348" s="485">
        <f>Hoja1!$B348</f>
        <v>0</v>
      </c>
      <c r="C348" s="486" t="str">
        <f>IF(OR($B348=0,$B348=""),"",Hoja1!$E348)</f>
        <v/>
      </c>
      <c r="D348" s="486" t="str">
        <f>IF(OR($B348=0,$B348=""),"",Hoja1!$F348)</f>
        <v/>
      </c>
      <c r="E348" s="486" t="str">
        <f>IF(OR($B348=0,$B348=""),"",Hoja1!$H348)</f>
        <v/>
      </c>
      <c r="F348" s="487" t="str">
        <f>IF(OR($B348=0,$B348=""),"",Hoja1!$K348)</f>
        <v/>
      </c>
      <c r="H348" s="488" t="str">
        <f>IF(OR($B348=0,$B348=""),"",IFERROR(VLOOKUP($B348,LISTA!$A$2:$J$9998,10,0),""))</f>
        <v/>
      </c>
      <c r="J348" s="484" t="str">
        <f t="shared" si="5"/>
        <v/>
      </c>
    </row>
    <row r="349" spans="2:10" x14ac:dyDescent="0.25">
      <c r="B349" s="485">
        <f>Hoja1!$B349</f>
        <v>0</v>
      </c>
      <c r="C349" s="486" t="str">
        <f>IF(OR($B349=0,$B349=""),"",Hoja1!$E349)</f>
        <v/>
      </c>
      <c r="D349" s="486" t="str">
        <f>IF(OR($B349=0,$B349=""),"",Hoja1!$F349)</f>
        <v/>
      </c>
      <c r="E349" s="486" t="str">
        <f>IF(OR($B349=0,$B349=""),"",Hoja1!$H349)</f>
        <v/>
      </c>
      <c r="F349" s="487" t="str">
        <f>IF(OR($B349=0,$B349=""),"",Hoja1!$K349)</f>
        <v/>
      </c>
      <c r="H349" s="488" t="str">
        <f>IF(OR($B349=0,$B349=""),"",IFERROR(VLOOKUP($B349,LISTA!$A$2:$J$9998,10,0),""))</f>
        <v/>
      </c>
      <c r="J349" s="484" t="str">
        <f t="shared" si="5"/>
        <v/>
      </c>
    </row>
    <row r="350" spans="2:10" x14ac:dyDescent="0.25">
      <c r="B350" s="485">
        <f>Hoja1!$B350</f>
        <v>0</v>
      </c>
      <c r="C350" s="486" t="str">
        <f>IF(OR($B350=0,$B350=""),"",Hoja1!$E350)</f>
        <v/>
      </c>
      <c r="D350" s="486" t="str">
        <f>IF(OR($B350=0,$B350=""),"",Hoja1!$F350)</f>
        <v/>
      </c>
      <c r="E350" s="486" t="str">
        <f>IF(OR($B350=0,$B350=""),"",Hoja1!$H350)</f>
        <v/>
      </c>
      <c r="F350" s="487" t="str">
        <f>IF(OR($B350=0,$B350=""),"",Hoja1!$K350)</f>
        <v/>
      </c>
      <c r="H350" s="488" t="str">
        <f>IF(OR($B350=0,$B350=""),"",IFERROR(VLOOKUP($B350,LISTA!$A$2:$J$9998,10,0),""))</f>
        <v/>
      </c>
      <c r="J350" s="484" t="str">
        <f t="shared" si="5"/>
        <v/>
      </c>
    </row>
    <row r="351" spans="2:10" x14ac:dyDescent="0.25">
      <c r="B351" s="485">
        <f>Hoja1!$B351</f>
        <v>0</v>
      </c>
      <c r="C351" s="486" t="str">
        <f>IF(OR($B351=0,$B351=""),"",Hoja1!$E351)</f>
        <v/>
      </c>
      <c r="D351" s="486" t="str">
        <f>IF(OR($B351=0,$B351=""),"",Hoja1!$F351)</f>
        <v/>
      </c>
      <c r="E351" s="486" t="str">
        <f>IF(OR($B351=0,$B351=""),"",Hoja1!$H351)</f>
        <v/>
      </c>
      <c r="F351" s="487" t="str">
        <f>IF(OR($B351=0,$B351=""),"",Hoja1!$K351)</f>
        <v/>
      </c>
      <c r="H351" s="488" t="str">
        <f>IF(OR($B351=0,$B351=""),"",IFERROR(VLOOKUP($B351,LISTA!$A$2:$J$9998,10,0),""))</f>
        <v/>
      </c>
      <c r="J351" s="484" t="str">
        <f t="shared" si="5"/>
        <v/>
      </c>
    </row>
    <row r="352" spans="2:10" x14ac:dyDescent="0.25">
      <c r="B352" s="485">
        <f>Hoja1!$B352</f>
        <v>0</v>
      </c>
      <c r="C352" s="486" t="str">
        <f>IF(OR($B352=0,$B352=""),"",Hoja1!$E352)</f>
        <v/>
      </c>
      <c r="D352" s="486" t="str">
        <f>IF(OR($B352=0,$B352=""),"",Hoja1!$F352)</f>
        <v/>
      </c>
      <c r="E352" s="486" t="str">
        <f>IF(OR($B352=0,$B352=""),"",Hoja1!$H352)</f>
        <v/>
      </c>
      <c r="F352" s="487" t="str">
        <f>IF(OR($B352=0,$B352=""),"",Hoja1!$K352)</f>
        <v/>
      </c>
      <c r="H352" s="488" t="str">
        <f>IF(OR($B352=0,$B352=""),"",IFERROR(VLOOKUP($B352,LISTA!$A$2:$J$9998,10,0),""))</f>
        <v/>
      </c>
      <c r="J352" s="484" t="str">
        <f t="shared" si="5"/>
        <v/>
      </c>
    </row>
    <row r="353" spans="2:10" x14ac:dyDescent="0.25">
      <c r="B353" s="485">
        <f>Hoja1!$B353</f>
        <v>0</v>
      </c>
      <c r="C353" s="486" t="str">
        <f>IF(OR($B353=0,$B353=""),"",Hoja1!$E353)</f>
        <v/>
      </c>
      <c r="D353" s="486" t="str">
        <f>IF(OR($B353=0,$B353=""),"",Hoja1!$F353)</f>
        <v/>
      </c>
      <c r="E353" s="486" t="str">
        <f>IF(OR($B353=0,$B353=""),"",Hoja1!$H353)</f>
        <v/>
      </c>
      <c r="F353" s="487" t="str">
        <f>IF(OR($B353=0,$B353=""),"",Hoja1!$K353)</f>
        <v/>
      </c>
      <c r="H353" s="488" t="str">
        <f>IF(OR($B353=0,$B353=""),"",IFERROR(VLOOKUP($B353,LISTA!$A$2:$J$9998,10,0),""))</f>
        <v/>
      </c>
      <c r="J353" s="484" t="str">
        <f t="shared" si="5"/>
        <v/>
      </c>
    </row>
    <row r="354" spans="2:10" x14ac:dyDescent="0.25">
      <c r="B354" s="485">
        <f>Hoja1!$B354</f>
        <v>0</v>
      </c>
      <c r="C354" s="486" t="str">
        <f>IF(OR($B354=0,$B354=""),"",Hoja1!$E354)</f>
        <v/>
      </c>
      <c r="D354" s="486" t="str">
        <f>IF(OR($B354=0,$B354=""),"",Hoja1!$F354)</f>
        <v/>
      </c>
      <c r="E354" s="486" t="str">
        <f>IF(OR($B354=0,$B354=""),"",Hoja1!$H354)</f>
        <v/>
      </c>
      <c r="F354" s="487" t="str">
        <f>IF(OR($B354=0,$B354=""),"",Hoja1!$K354)</f>
        <v/>
      </c>
      <c r="H354" s="488" t="str">
        <f>IF(OR($B354=0,$B354=""),"",IFERROR(VLOOKUP($B354,LISTA!$A$2:$J$9998,10,0),""))</f>
        <v/>
      </c>
      <c r="J354" s="484" t="str">
        <f t="shared" si="5"/>
        <v/>
      </c>
    </row>
    <row r="355" spans="2:10" x14ac:dyDescent="0.25">
      <c r="B355" s="485">
        <f>Hoja1!$B355</f>
        <v>0</v>
      </c>
      <c r="C355" s="486" t="str">
        <f>IF(OR($B355=0,$B355=""),"",Hoja1!$E355)</f>
        <v/>
      </c>
      <c r="D355" s="486" t="str">
        <f>IF(OR($B355=0,$B355=""),"",Hoja1!$F355)</f>
        <v/>
      </c>
      <c r="E355" s="486" t="str">
        <f>IF(OR($B355=0,$B355=""),"",Hoja1!$H355)</f>
        <v/>
      </c>
      <c r="F355" s="487" t="str">
        <f>IF(OR($B355=0,$B355=""),"",Hoja1!$K355)</f>
        <v/>
      </c>
      <c r="H355" s="488" t="str">
        <f>IF(OR($B355=0,$B355=""),"",IFERROR(VLOOKUP($B355,LISTA!$A$2:$J$9998,10,0),""))</f>
        <v/>
      </c>
      <c r="J355" s="484" t="str">
        <f t="shared" si="5"/>
        <v/>
      </c>
    </row>
    <row r="356" spans="2:10" x14ac:dyDescent="0.25">
      <c r="B356" s="485">
        <f>Hoja1!$B356</f>
        <v>0</v>
      </c>
      <c r="C356" s="486" t="str">
        <f>IF(OR($B356=0,$B356=""),"",Hoja1!$E356)</f>
        <v/>
      </c>
      <c r="D356" s="486" t="str">
        <f>IF(OR($B356=0,$B356=""),"",Hoja1!$F356)</f>
        <v/>
      </c>
      <c r="E356" s="486" t="str">
        <f>IF(OR($B356=0,$B356=""),"",Hoja1!$H356)</f>
        <v/>
      </c>
      <c r="F356" s="487" t="str">
        <f>IF(OR($B356=0,$B356=""),"",Hoja1!$K356)</f>
        <v/>
      </c>
      <c r="H356" s="488" t="str">
        <f>IF(OR($B356=0,$B356=""),"",IFERROR(VLOOKUP($B356,LISTA!$A$2:$J$9998,10,0),""))</f>
        <v/>
      </c>
      <c r="J356" s="484" t="str">
        <f t="shared" si="5"/>
        <v/>
      </c>
    </row>
    <row r="357" spans="2:10" x14ac:dyDescent="0.25">
      <c r="B357" s="485">
        <f>Hoja1!$B357</f>
        <v>0</v>
      </c>
      <c r="C357" s="486" t="str">
        <f>IF(OR($B357=0,$B357=""),"",Hoja1!$E357)</f>
        <v/>
      </c>
      <c r="D357" s="486" t="str">
        <f>IF(OR($B357=0,$B357=""),"",Hoja1!$F357)</f>
        <v/>
      </c>
      <c r="E357" s="486" t="str">
        <f>IF(OR($B357=0,$B357=""),"",Hoja1!$H357)</f>
        <v/>
      </c>
      <c r="F357" s="487" t="str">
        <f>IF(OR($B357=0,$B357=""),"",Hoja1!$K357)</f>
        <v/>
      </c>
      <c r="H357" s="488" t="str">
        <f>IF(OR($B357=0,$B357=""),"",IFERROR(VLOOKUP($B357,LISTA!$A$2:$J$9998,10,0),""))</f>
        <v/>
      </c>
      <c r="J357" s="484" t="str">
        <f t="shared" si="5"/>
        <v/>
      </c>
    </row>
    <row r="358" spans="2:10" x14ac:dyDescent="0.25">
      <c r="B358" s="485">
        <f>Hoja1!$B358</f>
        <v>0</v>
      </c>
      <c r="C358" s="486" t="str">
        <f>IF(OR($B358=0,$B358=""),"",Hoja1!$E358)</f>
        <v/>
      </c>
      <c r="D358" s="486" t="str">
        <f>IF(OR($B358=0,$B358=""),"",Hoja1!$F358)</f>
        <v/>
      </c>
      <c r="E358" s="486" t="str">
        <f>IF(OR($B358=0,$B358=""),"",Hoja1!$H358)</f>
        <v/>
      </c>
      <c r="F358" s="487" t="str">
        <f>IF(OR($B358=0,$B358=""),"",Hoja1!$K358)</f>
        <v/>
      </c>
      <c r="H358" s="488" t="str">
        <f>IF(OR($B358=0,$B358=""),"",IFERROR(VLOOKUP($B358,LISTA!$A$2:$J$9998,10,0),""))</f>
        <v/>
      </c>
      <c r="J358" s="484" t="str">
        <f t="shared" si="5"/>
        <v/>
      </c>
    </row>
    <row r="359" spans="2:10" x14ac:dyDescent="0.25">
      <c r="B359" s="485">
        <f>Hoja1!$B359</f>
        <v>0</v>
      </c>
      <c r="C359" s="486" t="str">
        <f>IF(OR($B359=0,$B359=""),"",Hoja1!$E359)</f>
        <v/>
      </c>
      <c r="D359" s="486" t="str">
        <f>IF(OR($B359=0,$B359=""),"",Hoja1!$F359)</f>
        <v/>
      </c>
      <c r="E359" s="486" t="str">
        <f>IF(OR($B359=0,$B359=""),"",Hoja1!$H359)</f>
        <v/>
      </c>
      <c r="F359" s="487" t="str">
        <f>IF(OR($B359=0,$B359=""),"",Hoja1!$K359)</f>
        <v/>
      </c>
      <c r="H359" s="488" t="str">
        <f>IF(OR($B359=0,$B359=""),"",IFERROR(VLOOKUP($B359,LISTA!$A$2:$J$9998,10,0),""))</f>
        <v/>
      </c>
      <c r="J359" s="484" t="str">
        <f t="shared" si="5"/>
        <v/>
      </c>
    </row>
    <row r="360" spans="2:10" x14ac:dyDescent="0.25">
      <c r="B360" s="485">
        <f>Hoja1!$B360</f>
        <v>0</v>
      </c>
      <c r="C360" s="486" t="str">
        <f>IF(OR($B360=0,$B360=""),"",Hoja1!$E360)</f>
        <v/>
      </c>
      <c r="D360" s="486" t="str">
        <f>IF(OR($B360=0,$B360=""),"",Hoja1!$F360)</f>
        <v/>
      </c>
      <c r="E360" s="486" t="str">
        <f>IF(OR($B360=0,$B360=""),"",Hoja1!$H360)</f>
        <v/>
      </c>
      <c r="F360" s="487" t="str">
        <f>IF(OR($B360=0,$B360=""),"",Hoja1!$K360)</f>
        <v/>
      </c>
      <c r="H360" s="488" t="str">
        <f>IF(OR($B360=0,$B360=""),"",IFERROR(VLOOKUP($B360,LISTA!$A$2:$J$9998,10,0),""))</f>
        <v/>
      </c>
      <c r="J360" s="484" t="str">
        <f t="shared" si="5"/>
        <v/>
      </c>
    </row>
    <row r="361" spans="2:10" x14ac:dyDescent="0.25">
      <c r="B361" s="485">
        <f>Hoja1!$B361</f>
        <v>0</v>
      </c>
      <c r="C361" s="486" t="str">
        <f>IF(OR($B361=0,$B361=""),"",Hoja1!$E361)</f>
        <v/>
      </c>
      <c r="D361" s="486" t="str">
        <f>IF(OR($B361=0,$B361=""),"",Hoja1!$F361)</f>
        <v/>
      </c>
      <c r="E361" s="486" t="str">
        <f>IF(OR($B361=0,$B361=""),"",Hoja1!$H361)</f>
        <v/>
      </c>
      <c r="F361" s="487" t="str">
        <f>IF(OR($B361=0,$B361=""),"",Hoja1!$K361)</f>
        <v/>
      </c>
      <c r="H361" s="488" t="str">
        <f>IF(OR($B361=0,$B361=""),"",IFERROR(VLOOKUP($B361,LISTA!$A$2:$J$9998,10,0),""))</f>
        <v/>
      </c>
      <c r="J361" s="484" t="str">
        <f t="shared" si="5"/>
        <v/>
      </c>
    </row>
    <row r="362" spans="2:10" x14ac:dyDescent="0.25">
      <c r="B362" s="485">
        <f>Hoja1!$B362</f>
        <v>0</v>
      </c>
      <c r="C362" s="486" t="str">
        <f>IF(OR($B362=0,$B362=""),"",Hoja1!$E362)</f>
        <v/>
      </c>
      <c r="D362" s="486" t="str">
        <f>IF(OR($B362=0,$B362=""),"",Hoja1!$F362)</f>
        <v/>
      </c>
      <c r="E362" s="486" t="str">
        <f>IF(OR($B362=0,$B362=""),"",Hoja1!$H362)</f>
        <v/>
      </c>
      <c r="F362" s="487" t="str">
        <f>IF(OR($B362=0,$B362=""),"",Hoja1!$K362)</f>
        <v/>
      </c>
      <c r="H362" s="488" t="str">
        <f>IF(OR($B362=0,$B362=""),"",IFERROR(VLOOKUP($B362,LISTA!$A$2:$J$9998,10,0),""))</f>
        <v/>
      </c>
      <c r="J362" s="484" t="str">
        <f t="shared" si="5"/>
        <v/>
      </c>
    </row>
    <row r="363" spans="2:10" x14ac:dyDescent="0.25">
      <c r="B363" s="485">
        <f>Hoja1!$B363</f>
        <v>0</v>
      </c>
      <c r="C363" s="486" t="str">
        <f>IF(OR($B363=0,$B363=""),"",Hoja1!$E363)</f>
        <v/>
      </c>
      <c r="D363" s="486" t="str">
        <f>IF(OR($B363=0,$B363=""),"",Hoja1!$F363)</f>
        <v/>
      </c>
      <c r="E363" s="486" t="str">
        <f>IF(OR($B363=0,$B363=""),"",Hoja1!$H363)</f>
        <v/>
      </c>
      <c r="F363" s="487" t="str">
        <f>IF(OR($B363=0,$B363=""),"",Hoja1!$K363)</f>
        <v/>
      </c>
      <c r="H363" s="488" t="str">
        <f>IF(OR($B363=0,$B363=""),"",IFERROR(VLOOKUP($B363,LISTA!$A$2:$J$9998,10,0),""))</f>
        <v/>
      </c>
      <c r="J363" s="484" t="str">
        <f t="shared" si="5"/>
        <v/>
      </c>
    </row>
    <row r="364" spans="2:10" x14ac:dyDescent="0.25">
      <c r="B364" s="485">
        <f>Hoja1!$B364</f>
        <v>0</v>
      </c>
      <c r="C364" s="486" t="str">
        <f>IF(OR($B364=0,$B364=""),"",Hoja1!$E364)</f>
        <v/>
      </c>
      <c r="D364" s="486" t="str">
        <f>IF(OR($B364=0,$B364=""),"",Hoja1!$F364)</f>
        <v/>
      </c>
      <c r="E364" s="486" t="str">
        <f>IF(OR($B364=0,$B364=""),"",Hoja1!$H364)</f>
        <v/>
      </c>
      <c r="F364" s="487" t="str">
        <f>IF(OR($B364=0,$B364=""),"",Hoja1!$K364)</f>
        <v/>
      </c>
      <c r="H364" s="488" t="str">
        <f>IF(OR($B364=0,$B364=""),"",IFERROR(VLOOKUP($B364,LISTA!$A$2:$J$9998,10,0),""))</f>
        <v/>
      </c>
      <c r="J364" s="484" t="str">
        <f t="shared" si="5"/>
        <v/>
      </c>
    </row>
    <row r="365" spans="2:10" x14ac:dyDescent="0.25">
      <c r="B365" s="485">
        <f>Hoja1!$B365</f>
        <v>0</v>
      </c>
      <c r="C365" s="486" t="str">
        <f>IF(OR($B365=0,$B365=""),"",Hoja1!$E365)</f>
        <v/>
      </c>
      <c r="D365" s="486" t="str">
        <f>IF(OR($B365=0,$B365=""),"",Hoja1!$F365)</f>
        <v/>
      </c>
      <c r="E365" s="486" t="str">
        <f>IF(OR($B365=0,$B365=""),"",Hoja1!$H365)</f>
        <v/>
      </c>
      <c r="F365" s="487" t="str">
        <f>IF(OR($B365=0,$B365=""),"",Hoja1!$K365)</f>
        <v/>
      </c>
      <c r="H365" s="488" t="str">
        <f>IF(OR($B365=0,$B365=""),"",IFERROR(VLOOKUP($B365,LISTA!$A$2:$J$9998,10,0),""))</f>
        <v/>
      </c>
      <c r="J365" s="484" t="str">
        <f t="shared" si="5"/>
        <v/>
      </c>
    </row>
    <row r="366" spans="2:10" x14ac:dyDescent="0.25">
      <c r="B366" s="485">
        <f>Hoja1!$B366</f>
        <v>0</v>
      </c>
      <c r="C366" s="486" t="str">
        <f>IF(OR($B366=0,$B366=""),"",Hoja1!$E366)</f>
        <v/>
      </c>
      <c r="D366" s="486" t="str">
        <f>IF(OR($B366=0,$B366=""),"",Hoja1!$F366)</f>
        <v/>
      </c>
      <c r="E366" s="486" t="str">
        <f>IF(OR($B366=0,$B366=""),"",Hoja1!$H366)</f>
        <v/>
      </c>
      <c r="F366" s="487" t="str">
        <f>IF(OR($B366=0,$B366=""),"",Hoja1!$K366)</f>
        <v/>
      </c>
      <c r="H366" s="488" t="str">
        <f>IF(OR($B366=0,$B366=""),"",IFERROR(VLOOKUP($B366,LISTA!$A$2:$J$9998,10,0),""))</f>
        <v/>
      </c>
      <c r="J366" s="484" t="str">
        <f t="shared" si="5"/>
        <v/>
      </c>
    </row>
    <row r="367" spans="2:10" x14ac:dyDescent="0.25">
      <c r="B367" s="485">
        <f>Hoja1!$B367</f>
        <v>0</v>
      </c>
      <c r="C367" s="486" t="str">
        <f>IF(OR($B367=0,$B367=""),"",Hoja1!$E367)</f>
        <v/>
      </c>
      <c r="D367" s="486" t="str">
        <f>IF(OR($B367=0,$B367=""),"",Hoja1!$F367)</f>
        <v/>
      </c>
      <c r="E367" s="486" t="str">
        <f>IF(OR($B367=0,$B367=""),"",Hoja1!$H367)</f>
        <v/>
      </c>
      <c r="F367" s="487" t="str">
        <f>IF(OR($B367=0,$B367=""),"",Hoja1!$K367)</f>
        <v/>
      </c>
      <c r="H367" s="488" t="str">
        <f>IF(OR($B367=0,$B367=""),"",IFERROR(VLOOKUP($B367,LISTA!$A$2:$J$9998,10,0),""))</f>
        <v/>
      </c>
      <c r="J367" s="484" t="str">
        <f t="shared" si="5"/>
        <v/>
      </c>
    </row>
    <row r="368" spans="2:10" x14ac:dyDescent="0.25">
      <c r="B368" s="485">
        <f>Hoja1!$B368</f>
        <v>0</v>
      </c>
      <c r="C368" s="486" t="str">
        <f>IF(OR($B368=0,$B368=""),"",Hoja1!$E368)</f>
        <v/>
      </c>
      <c r="D368" s="486" t="str">
        <f>IF(OR($B368=0,$B368=""),"",Hoja1!$F368)</f>
        <v/>
      </c>
      <c r="E368" s="486" t="str">
        <f>IF(OR($B368=0,$B368=""),"",Hoja1!$H368)</f>
        <v/>
      </c>
      <c r="F368" s="487" t="str">
        <f>IF(OR($B368=0,$B368=""),"",Hoja1!$K368)</f>
        <v/>
      </c>
      <c r="H368" s="488" t="str">
        <f>IF(OR($B368=0,$B368=""),"",IFERROR(VLOOKUP($B368,LISTA!$A$2:$J$9998,10,0),""))</f>
        <v/>
      </c>
      <c r="J368" s="484" t="str">
        <f t="shared" si="5"/>
        <v/>
      </c>
    </row>
    <row r="369" spans="2:10" x14ac:dyDescent="0.25">
      <c r="B369" s="485">
        <f>Hoja1!$B369</f>
        <v>0</v>
      </c>
      <c r="C369" s="486" t="str">
        <f>IF(OR($B369=0,$B369=""),"",Hoja1!$E369)</f>
        <v/>
      </c>
      <c r="D369" s="486" t="str">
        <f>IF(OR($B369=0,$B369=""),"",Hoja1!$F369)</f>
        <v/>
      </c>
      <c r="E369" s="486" t="str">
        <f>IF(OR($B369=0,$B369=""),"",Hoja1!$H369)</f>
        <v/>
      </c>
      <c r="F369" s="487" t="str">
        <f>IF(OR($B369=0,$B369=""),"",Hoja1!$K369)</f>
        <v/>
      </c>
      <c r="H369" s="488" t="str">
        <f>IF(OR($B369=0,$B369=""),"",IFERROR(VLOOKUP($B369,LISTA!$A$2:$J$9998,10,0),""))</f>
        <v/>
      </c>
      <c r="J369" s="484" t="str">
        <f t="shared" si="5"/>
        <v/>
      </c>
    </row>
    <row r="370" spans="2:10" x14ac:dyDescent="0.25">
      <c r="B370" s="485">
        <f>Hoja1!$B370</f>
        <v>0</v>
      </c>
      <c r="C370" s="486" t="str">
        <f>IF(OR($B370=0,$B370=""),"",Hoja1!$E370)</f>
        <v/>
      </c>
      <c r="D370" s="486" t="str">
        <f>IF(OR($B370=0,$B370=""),"",Hoja1!$F370)</f>
        <v/>
      </c>
      <c r="E370" s="486" t="str">
        <f>IF(OR($B370=0,$B370=""),"",Hoja1!$H370)</f>
        <v/>
      </c>
      <c r="F370" s="487" t="str">
        <f>IF(OR($B370=0,$B370=""),"",Hoja1!$K370)</f>
        <v/>
      </c>
      <c r="H370" s="488" t="str">
        <f>IF(OR($B370=0,$B370=""),"",IFERROR(VLOOKUP($B370,LISTA!$A$2:$J$9998,10,0),""))</f>
        <v/>
      </c>
      <c r="J370" s="484" t="str">
        <f t="shared" si="5"/>
        <v/>
      </c>
    </row>
    <row r="371" spans="2:10" x14ac:dyDescent="0.25">
      <c r="B371" s="485">
        <f>Hoja1!$B371</f>
        <v>0</v>
      </c>
      <c r="C371" s="486" t="str">
        <f>IF(OR($B371=0,$B371=""),"",Hoja1!$E371)</f>
        <v/>
      </c>
      <c r="D371" s="486" t="str">
        <f>IF(OR($B371=0,$B371=""),"",Hoja1!$F371)</f>
        <v/>
      </c>
      <c r="E371" s="486" t="str">
        <f>IF(OR($B371=0,$B371=""),"",Hoja1!$H371)</f>
        <v/>
      </c>
      <c r="F371" s="487" t="str">
        <f>IF(OR($B371=0,$B371=""),"",Hoja1!$K371)</f>
        <v/>
      </c>
      <c r="H371" s="488" t="str">
        <f>IF(OR($B371=0,$B371=""),"",IFERROR(VLOOKUP($B371,LISTA!$A$2:$J$9998,10,0),""))</f>
        <v/>
      </c>
      <c r="J371" s="484" t="str">
        <f t="shared" si="5"/>
        <v/>
      </c>
    </row>
    <row r="372" spans="2:10" x14ac:dyDescent="0.25">
      <c r="B372" s="485">
        <f>Hoja1!$B372</f>
        <v>0</v>
      </c>
      <c r="C372" s="486" t="str">
        <f>IF(OR($B372=0,$B372=""),"",Hoja1!$E372)</f>
        <v/>
      </c>
      <c r="D372" s="486" t="str">
        <f>IF(OR($B372=0,$B372=""),"",Hoja1!$F372)</f>
        <v/>
      </c>
      <c r="E372" s="486" t="str">
        <f>IF(OR($B372=0,$B372=""),"",Hoja1!$H372)</f>
        <v/>
      </c>
      <c r="F372" s="487" t="str">
        <f>IF(OR($B372=0,$B372=""),"",Hoja1!$K372)</f>
        <v/>
      </c>
      <c r="H372" s="488" t="str">
        <f>IF(OR($B372=0,$B372=""),"",IFERROR(VLOOKUP($B372,LISTA!$A$2:$J$9998,10,0),""))</f>
        <v/>
      </c>
      <c r="J372" s="484" t="str">
        <f t="shared" si="5"/>
        <v/>
      </c>
    </row>
    <row r="373" spans="2:10" x14ac:dyDescent="0.25">
      <c r="B373" s="485">
        <f>Hoja1!$B373</f>
        <v>0</v>
      </c>
      <c r="C373" s="486" t="str">
        <f>IF(OR($B373=0,$B373=""),"",Hoja1!$E373)</f>
        <v/>
      </c>
      <c r="D373" s="486" t="str">
        <f>IF(OR($B373=0,$B373=""),"",Hoja1!$F373)</f>
        <v/>
      </c>
      <c r="E373" s="486" t="str">
        <f>IF(OR($B373=0,$B373=""),"",Hoja1!$H373)</f>
        <v/>
      </c>
      <c r="F373" s="487" t="str">
        <f>IF(OR($B373=0,$B373=""),"",Hoja1!$K373)</f>
        <v/>
      </c>
      <c r="H373" s="488" t="str">
        <f>IF(OR($B373=0,$B373=""),"",IFERROR(VLOOKUP($B373,LISTA!$A$2:$J$9998,10,0),""))</f>
        <v/>
      </c>
      <c r="J373" s="484" t="str">
        <f t="shared" si="5"/>
        <v/>
      </c>
    </row>
    <row r="374" spans="2:10" x14ac:dyDescent="0.25">
      <c r="B374" s="485">
        <f>Hoja1!$B374</f>
        <v>0</v>
      </c>
      <c r="C374" s="486" t="str">
        <f>IF(OR($B374=0,$B374=""),"",Hoja1!$E374)</f>
        <v/>
      </c>
      <c r="D374" s="486" t="str">
        <f>IF(OR($B374=0,$B374=""),"",Hoja1!$F374)</f>
        <v/>
      </c>
      <c r="E374" s="486" t="str">
        <f>IF(OR($B374=0,$B374=""),"",Hoja1!$H374)</f>
        <v/>
      </c>
      <c r="F374" s="487" t="str">
        <f>IF(OR($B374=0,$B374=""),"",Hoja1!$K374)</f>
        <v/>
      </c>
      <c r="H374" s="488" t="str">
        <f>IF(OR($B374=0,$B374=""),"",IFERROR(VLOOKUP($B374,LISTA!$A$2:$J$9998,10,0),""))</f>
        <v/>
      </c>
      <c r="J374" s="484" t="str">
        <f t="shared" si="5"/>
        <v/>
      </c>
    </row>
    <row r="375" spans="2:10" x14ac:dyDescent="0.25">
      <c r="B375" s="485">
        <f>Hoja1!$B375</f>
        <v>0</v>
      </c>
      <c r="C375" s="486" t="str">
        <f>IF(OR($B375=0,$B375=""),"",Hoja1!$E375)</f>
        <v/>
      </c>
      <c r="D375" s="486" t="str">
        <f>IF(OR($B375=0,$B375=""),"",Hoja1!$F375)</f>
        <v/>
      </c>
      <c r="E375" s="486" t="str">
        <f>IF(OR($B375=0,$B375=""),"",Hoja1!$H375)</f>
        <v/>
      </c>
      <c r="F375" s="487" t="str">
        <f>IF(OR($B375=0,$B375=""),"",Hoja1!$K375)</f>
        <v/>
      </c>
      <c r="H375" s="488" t="str">
        <f>IF(OR($B375=0,$B375=""),"",IFERROR(VLOOKUP($B375,LISTA!$A$2:$J$9998,10,0),""))</f>
        <v/>
      </c>
      <c r="J375" s="484" t="str">
        <f t="shared" si="5"/>
        <v/>
      </c>
    </row>
    <row r="376" spans="2:10" x14ac:dyDescent="0.25">
      <c r="B376" s="485">
        <f>Hoja1!$B376</f>
        <v>0</v>
      </c>
      <c r="C376" s="486" t="str">
        <f>IF(OR($B376=0,$B376=""),"",Hoja1!$E376)</f>
        <v/>
      </c>
      <c r="D376" s="486" t="str">
        <f>IF(OR($B376=0,$B376=""),"",Hoja1!$F376)</f>
        <v/>
      </c>
      <c r="E376" s="486" t="str">
        <f>IF(OR($B376=0,$B376=""),"",Hoja1!$H376)</f>
        <v/>
      </c>
      <c r="F376" s="487" t="str">
        <f>IF(OR($B376=0,$B376=""),"",Hoja1!$K376)</f>
        <v/>
      </c>
      <c r="H376" s="488" t="str">
        <f>IF(OR($B376=0,$B376=""),"",IFERROR(VLOOKUP($B376,LISTA!$A$2:$J$9998,10,0),""))</f>
        <v/>
      </c>
      <c r="J376" s="484" t="str">
        <f t="shared" si="5"/>
        <v/>
      </c>
    </row>
    <row r="377" spans="2:10" x14ac:dyDescent="0.25">
      <c r="B377" s="485">
        <f>Hoja1!$B377</f>
        <v>0</v>
      </c>
      <c r="C377" s="486" t="str">
        <f>IF(OR($B377=0,$B377=""),"",Hoja1!$E377)</f>
        <v/>
      </c>
      <c r="D377" s="486" t="str">
        <f>IF(OR($B377=0,$B377=""),"",Hoja1!$F377)</f>
        <v/>
      </c>
      <c r="E377" s="486" t="str">
        <f>IF(OR($B377=0,$B377=""),"",Hoja1!$H377)</f>
        <v/>
      </c>
      <c r="F377" s="487" t="str">
        <f>IF(OR($B377=0,$B377=""),"",Hoja1!$K377)</f>
        <v/>
      </c>
      <c r="H377" s="488" t="str">
        <f>IF(OR($B377=0,$B377=""),"",IFERROR(VLOOKUP($B377,LISTA!$A$2:$J$9998,10,0),""))</f>
        <v/>
      </c>
      <c r="J377" s="484" t="str">
        <f t="shared" si="5"/>
        <v/>
      </c>
    </row>
    <row r="378" spans="2:10" x14ac:dyDescent="0.25">
      <c r="B378" s="485">
        <f>Hoja1!$B378</f>
        <v>0</v>
      </c>
      <c r="C378" s="486" t="str">
        <f>IF(OR($B378=0,$B378=""),"",Hoja1!$E378)</f>
        <v/>
      </c>
      <c r="D378" s="486" t="str">
        <f>IF(OR($B378=0,$B378=""),"",Hoja1!$F378)</f>
        <v/>
      </c>
      <c r="E378" s="486" t="str">
        <f>IF(OR($B378=0,$B378=""),"",Hoja1!$H378)</f>
        <v/>
      </c>
      <c r="F378" s="487" t="str">
        <f>IF(OR($B378=0,$B378=""),"",Hoja1!$K378)</f>
        <v/>
      </c>
      <c r="H378" s="488" t="str">
        <f>IF(OR($B378=0,$B378=""),"",IFERROR(VLOOKUP($B378,LISTA!$A$2:$J$9998,10,0),""))</f>
        <v/>
      </c>
      <c r="J378" s="484" t="str">
        <f t="shared" si="5"/>
        <v/>
      </c>
    </row>
    <row r="379" spans="2:10" x14ac:dyDescent="0.25">
      <c r="B379" s="485">
        <f>Hoja1!$B379</f>
        <v>0</v>
      </c>
      <c r="C379" s="486" t="str">
        <f>IF(OR($B379=0,$B379=""),"",Hoja1!$E379)</f>
        <v/>
      </c>
      <c r="D379" s="486" t="str">
        <f>IF(OR($B379=0,$B379=""),"",Hoja1!$F379)</f>
        <v/>
      </c>
      <c r="E379" s="486" t="str">
        <f>IF(OR($B379=0,$B379=""),"",Hoja1!$H379)</f>
        <v/>
      </c>
      <c r="F379" s="487" t="str">
        <f>IF(OR($B379=0,$B379=""),"",Hoja1!$K379)</f>
        <v/>
      </c>
      <c r="H379" s="488" t="str">
        <f>IF(OR($B379=0,$B379=""),"",IFERROR(VLOOKUP($B379,LISTA!$A$2:$J$9998,10,0),""))</f>
        <v/>
      </c>
      <c r="J379" s="484" t="str">
        <f t="shared" si="5"/>
        <v/>
      </c>
    </row>
    <row r="380" spans="2:10" x14ac:dyDescent="0.25">
      <c r="B380" s="485">
        <f>Hoja1!$B380</f>
        <v>0</v>
      </c>
      <c r="C380" s="486" t="str">
        <f>IF(OR($B380=0,$B380=""),"",Hoja1!$E380)</f>
        <v/>
      </c>
      <c r="D380" s="486" t="str">
        <f>IF(OR($B380=0,$B380=""),"",Hoja1!$F380)</f>
        <v/>
      </c>
      <c r="E380" s="486" t="str">
        <f>IF(OR($B380=0,$B380=""),"",Hoja1!$H380)</f>
        <v/>
      </c>
      <c r="F380" s="487" t="str">
        <f>IF(OR($B380=0,$B380=""),"",Hoja1!$K380)</f>
        <v/>
      </c>
      <c r="H380" s="488" t="str">
        <f>IF(OR($B380=0,$B380=""),"",IFERROR(VLOOKUP($B380,LISTA!$A$2:$J$9998,10,0),""))</f>
        <v/>
      </c>
      <c r="J380" s="484" t="str">
        <f t="shared" si="5"/>
        <v/>
      </c>
    </row>
    <row r="381" spans="2:10" x14ac:dyDescent="0.25">
      <c r="B381" s="485">
        <f>Hoja1!$B381</f>
        <v>0</v>
      </c>
      <c r="C381" s="486" t="str">
        <f>IF(OR($B381=0,$B381=""),"",Hoja1!$E381)</f>
        <v/>
      </c>
      <c r="D381" s="486" t="str">
        <f>IF(OR($B381=0,$B381=""),"",Hoja1!$F381)</f>
        <v/>
      </c>
      <c r="E381" s="486" t="str">
        <f>IF(OR($B381=0,$B381=""),"",Hoja1!$H381)</f>
        <v/>
      </c>
      <c r="F381" s="487" t="str">
        <f>IF(OR($B381=0,$B381=""),"",Hoja1!$K381)</f>
        <v/>
      </c>
      <c r="H381" s="488" t="str">
        <f>IF(OR($B381=0,$B381=""),"",IFERROR(VLOOKUP($B381,LISTA!$A$2:$J$9998,10,0),""))</f>
        <v/>
      </c>
      <c r="J381" s="484" t="str">
        <f t="shared" si="5"/>
        <v/>
      </c>
    </row>
    <row r="382" spans="2:10" x14ac:dyDescent="0.25">
      <c r="B382" s="485">
        <f>Hoja1!$B382</f>
        <v>0</v>
      </c>
      <c r="C382" s="486" t="str">
        <f>IF(OR($B382=0,$B382=""),"",Hoja1!$E382)</f>
        <v/>
      </c>
      <c r="D382" s="486" t="str">
        <f>IF(OR($B382=0,$B382=""),"",Hoja1!$F382)</f>
        <v/>
      </c>
      <c r="E382" s="486" t="str">
        <f>IF(OR($B382=0,$B382=""),"",Hoja1!$H382)</f>
        <v/>
      </c>
      <c r="F382" s="487" t="str">
        <f>IF(OR($B382=0,$B382=""),"",Hoja1!$K382)</f>
        <v/>
      </c>
      <c r="H382" s="488" t="str">
        <f>IF(OR($B382=0,$B382=""),"",IFERROR(VLOOKUP($B382,LISTA!$A$2:$J$9998,10,0),""))</f>
        <v/>
      </c>
      <c r="J382" s="484" t="str">
        <f t="shared" si="5"/>
        <v/>
      </c>
    </row>
    <row r="383" spans="2:10" x14ac:dyDescent="0.25">
      <c r="B383" s="485">
        <f>Hoja1!$B383</f>
        <v>0</v>
      </c>
      <c r="C383" s="486" t="str">
        <f>IF(OR($B383=0,$B383=""),"",Hoja1!$E383)</f>
        <v/>
      </c>
      <c r="D383" s="486" t="str">
        <f>IF(OR($B383=0,$B383=""),"",Hoja1!$F383)</f>
        <v/>
      </c>
      <c r="E383" s="486" t="str">
        <f>IF(OR($B383=0,$B383=""),"",Hoja1!$H383)</f>
        <v/>
      </c>
      <c r="F383" s="487" t="str">
        <f>IF(OR($B383=0,$B383=""),"",Hoja1!$K383)</f>
        <v/>
      </c>
      <c r="H383" s="488" t="str">
        <f>IF(OR($B383=0,$B383=""),"",IFERROR(VLOOKUP($B383,LISTA!$A$2:$J$9998,10,0),""))</f>
        <v/>
      </c>
      <c r="J383" s="484" t="str">
        <f t="shared" si="5"/>
        <v/>
      </c>
    </row>
    <row r="384" spans="2:10" x14ac:dyDescent="0.25">
      <c r="B384" s="485">
        <f>Hoja1!$B384</f>
        <v>0</v>
      </c>
      <c r="C384" s="486" t="str">
        <f>IF(OR($B384=0,$B384=""),"",Hoja1!$E384)</f>
        <v/>
      </c>
      <c r="D384" s="486" t="str">
        <f>IF(OR($B384=0,$B384=""),"",Hoja1!$F384)</f>
        <v/>
      </c>
      <c r="E384" s="486" t="str">
        <f>IF(OR($B384=0,$B384=""),"",Hoja1!$H384)</f>
        <v/>
      </c>
      <c r="F384" s="487" t="str">
        <f>IF(OR($B384=0,$B384=""),"",Hoja1!$K384)</f>
        <v/>
      </c>
      <c r="H384" s="488" t="str">
        <f>IF(OR($B384=0,$B384=""),"",IFERROR(VLOOKUP($B384,LISTA!$A$2:$J$9998,10,0),""))</f>
        <v/>
      </c>
      <c r="J384" s="484" t="str">
        <f t="shared" si="5"/>
        <v/>
      </c>
    </row>
    <row r="385" spans="2:10" x14ac:dyDescent="0.25">
      <c r="B385" s="485">
        <f>Hoja1!$B385</f>
        <v>0</v>
      </c>
      <c r="C385" s="486" t="str">
        <f>IF(OR($B385=0,$B385=""),"",Hoja1!$E385)</f>
        <v/>
      </c>
      <c r="D385" s="486" t="str">
        <f>IF(OR($B385=0,$B385=""),"",Hoja1!$F385)</f>
        <v/>
      </c>
      <c r="E385" s="486" t="str">
        <f>IF(OR($B385=0,$B385=""),"",Hoja1!$H385)</f>
        <v/>
      </c>
      <c r="F385" s="487" t="str">
        <f>IF(OR($B385=0,$B385=""),"",Hoja1!$K385)</f>
        <v/>
      </c>
      <c r="H385" s="488" t="str">
        <f>IF(OR($B385=0,$B385=""),"",IFERROR(VLOOKUP($B385,LISTA!$A$2:$J$9998,10,0),""))</f>
        <v/>
      </c>
      <c r="J385" s="484" t="str">
        <f t="shared" si="5"/>
        <v/>
      </c>
    </row>
    <row r="386" spans="2:10" x14ac:dyDescent="0.25">
      <c r="B386" s="485">
        <f>Hoja1!$B386</f>
        <v>0</v>
      </c>
      <c r="C386" s="486" t="str">
        <f>IF(OR($B386=0,$B386=""),"",Hoja1!$E386)</f>
        <v/>
      </c>
      <c r="D386" s="486" t="str">
        <f>IF(OR($B386=0,$B386=""),"",Hoja1!$F386)</f>
        <v/>
      </c>
      <c r="E386" s="486" t="str">
        <f>IF(OR($B386=0,$B386=""),"",Hoja1!$H386)</f>
        <v/>
      </c>
      <c r="F386" s="487" t="str">
        <f>IF(OR($B386=0,$B386=""),"",Hoja1!$K386)</f>
        <v/>
      </c>
      <c r="H386" s="488" t="str">
        <f>IF(OR($B386=0,$B386=""),"",IFERROR(VLOOKUP($B386,LISTA!$A$2:$J$9998,10,0),""))</f>
        <v/>
      </c>
      <c r="J386" s="484" t="str">
        <f t="shared" si="5"/>
        <v/>
      </c>
    </row>
    <row r="387" spans="2:10" x14ac:dyDescent="0.25">
      <c r="B387" s="485">
        <f>Hoja1!$B387</f>
        <v>0</v>
      </c>
      <c r="C387" s="486" t="str">
        <f>IF(OR($B387=0,$B387=""),"",Hoja1!$E387)</f>
        <v/>
      </c>
      <c r="D387" s="486" t="str">
        <f>IF(OR($B387=0,$B387=""),"",Hoja1!$F387)</f>
        <v/>
      </c>
      <c r="E387" s="486" t="str">
        <f>IF(OR($B387=0,$B387=""),"",Hoja1!$H387)</f>
        <v/>
      </c>
      <c r="F387" s="487" t="str">
        <f>IF(OR($B387=0,$B387=""),"",Hoja1!$K387)</f>
        <v/>
      </c>
      <c r="H387" s="488" t="str">
        <f>IF(OR($B387=0,$B387=""),"",IFERROR(VLOOKUP($B387,LISTA!$A$2:$J$9998,10,0),""))</f>
        <v/>
      </c>
      <c r="J387" s="484" t="str">
        <f t="shared" si="5"/>
        <v/>
      </c>
    </row>
    <row r="388" spans="2:10" x14ac:dyDescent="0.25">
      <c r="B388" s="485">
        <f>Hoja1!$B388</f>
        <v>0</v>
      </c>
      <c r="C388" s="486" t="str">
        <f>IF(OR($B388=0,$B388=""),"",Hoja1!$E388)</f>
        <v/>
      </c>
      <c r="D388" s="486" t="str">
        <f>IF(OR($B388=0,$B388=""),"",Hoja1!$F388)</f>
        <v/>
      </c>
      <c r="E388" s="486" t="str">
        <f>IF(OR($B388=0,$B388=""),"",Hoja1!$H388)</f>
        <v/>
      </c>
      <c r="F388" s="487" t="str">
        <f>IF(OR($B388=0,$B388=""),"",Hoja1!$K388)</f>
        <v/>
      </c>
      <c r="H388" s="488" t="str">
        <f>IF(OR($B388=0,$B388=""),"",IFERROR(VLOOKUP($B388,LISTA!$A$2:$J$9998,10,0),""))</f>
        <v/>
      </c>
      <c r="J388" s="484" t="str">
        <f t="shared" ref="J388:J451" si="6">IF(OR($F388="",$H388=""),"",IF($H388&gt;$F388,"SUBIO DE PRECIO",IF($H388&lt;$F388,"BAJO DE PRECIO",IF($H388=$F388,"MANTIENE EL PRECIO",0))))</f>
        <v/>
      </c>
    </row>
    <row r="389" spans="2:10" x14ac:dyDescent="0.25">
      <c r="B389" s="485">
        <f>Hoja1!$B389</f>
        <v>0</v>
      </c>
      <c r="C389" s="486" t="str">
        <f>IF(OR($B389=0,$B389=""),"",Hoja1!$E389)</f>
        <v/>
      </c>
      <c r="D389" s="486" t="str">
        <f>IF(OR($B389=0,$B389=""),"",Hoja1!$F389)</f>
        <v/>
      </c>
      <c r="E389" s="486" t="str">
        <f>IF(OR($B389=0,$B389=""),"",Hoja1!$H389)</f>
        <v/>
      </c>
      <c r="F389" s="487" t="str">
        <f>IF(OR($B389=0,$B389=""),"",Hoja1!$K389)</f>
        <v/>
      </c>
      <c r="H389" s="488" t="str">
        <f>IF(OR($B389=0,$B389=""),"",IFERROR(VLOOKUP($B389,LISTA!$A$2:$J$9998,10,0),""))</f>
        <v/>
      </c>
      <c r="J389" s="484" t="str">
        <f t="shared" si="6"/>
        <v/>
      </c>
    </row>
    <row r="390" spans="2:10" x14ac:dyDescent="0.25">
      <c r="B390" s="485">
        <f>Hoja1!$B390</f>
        <v>0</v>
      </c>
      <c r="C390" s="486" t="str">
        <f>IF(OR($B390=0,$B390=""),"",Hoja1!$E390)</f>
        <v/>
      </c>
      <c r="D390" s="486" t="str">
        <f>IF(OR($B390=0,$B390=""),"",Hoja1!$F390)</f>
        <v/>
      </c>
      <c r="E390" s="486" t="str">
        <f>IF(OR($B390=0,$B390=""),"",Hoja1!$H390)</f>
        <v/>
      </c>
      <c r="F390" s="487" t="str">
        <f>IF(OR($B390=0,$B390=""),"",Hoja1!$K390)</f>
        <v/>
      </c>
      <c r="H390" s="488" t="str">
        <f>IF(OR($B390=0,$B390=""),"",IFERROR(VLOOKUP($B390,LISTA!$A$2:$J$9998,10,0),""))</f>
        <v/>
      </c>
      <c r="J390" s="484" t="str">
        <f t="shared" si="6"/>
        <v/>
      </c>
    </row>
    <row r="391" spans="2:10" x14ac:dyDescent="0.25">
      <c r="B391" s="485">
        <f>Hoja1!$B391</f>
        <v>0</v>
      </c>
      <c r="C391" s="486" t="str">
        <f>IF(OR($B391=0,$B391=""),"",Hoja1!$E391)</f>
        <v/>
      </c>
      <c r="D391" s="486" t="str">
        <f>IF(OR($B391=0,$B391=""),"",Hoja1!$F391)</f>
        <v/>
      </c>
      <c r="E391" s="486" t="str">
        <f>IF(OR($B391=0,$B391=""),"",Hoja1!$H391)</f>
        <v/>
      </c>
      <c r="F391" s="487" t="str">
        <f>IF(OR($B391=0,$B391=""),"",Hoja1!$K391)</f>
        <v/>
      </c>
      <c r="H391" s="488" t="str">
        <f>IF(OR($B391=0,$B391=""),"",IFERROR(VLOOKUP($B391,LISTA!$A$2:$J$9998,10,0),""))</f>
        <v/>
      </c>
      <c r="J391" s="484" t="str">
        <f t="shared" si="6"/>
        <v/>
      </c>
    </row>
    <row r="392" spans="2:10" x14ac:dyDescent="0.25">
      <c r="B392" s="485">
        <f>Hoja1!$B392</f>
        <v>0</v>
      </c>
      <c r="C392" s="486" t="str">
        <f>IF(OR($B392=0,$B392=""),"",Hoja1!$E392)</f>
        <v/>
      </c>
      <c r="D392" s="486" t="str">
        <f>IF(OR($B392=0,$B392=""),"",Hoja1!$F392)</f>
        <v/>
      </c>
      <c r="E392" s="486" t="str">
        <f>IF(OR($B392=0,$B392=""),"",Hoja1!$H392)</f>
        <v/>
      </c>
      <c r="F392" s="487" t="str">
        <f>IF(OR($B392=0,$B392=""),"",Hoja1!$K392)</f>
        <v/>
      </c>
      <c r="H392" s="488" t="str">
        <f>IF(OR($B392=0,$B392=""),"",IFERROR(VLOOKUP($B392,LISTA!$A$2:$J$9998,10,0),""))</f>
        <v/>
      </c>
      <c r="J392" s="484" t="str">
        <f t="shared" si="6"/>
        <v/>
      </c>
    </row>
    <row r="393" spans="2:10" x14ac:dyDescent="0.25">
      <c r="B393" s="485">
        <f>Hoja1!$B393</f>
        <v>0</v>
      </c>
      <c r="C393" s="486" t="str">
        <f>IF(OR($B393=0,$B393=""),"",Hoja1!$E393)</f>
        <v/>
      </c>
      <c r="D393" s="486" t="str">
        <f>IF(OR($B393=0,$B393=""),"",Hoja1!$F393)</f>
        <v/>
      </c>
      <c r="E393" s="486" t="str">
        <f>IF(OR($B393=0,$B393=""),"",Hoja1!$H393)</f>
        <v/>
      </c>
      <c r="F393" s="487" t="str">
        <f>IF(OR($B393=0,$B393=""),"",Hoja1!$K393)</f>
        <v/>
      </c>
      <c r="H393" s="488" t="str">
        <f>IF(OR($B393=0,$B393=""),"",IFERROR(VLOOKUP($B393,LISTA!$A$2:$J$9998,10,0),""))</f>
        <v/>
      </c>
      <c r="J393" s="484" t="str">
        <f t="shared" si="6"/>
        <v/>
      </c>
    </row>
    <row r="394" spans="2:10" x14ac:dyDescent="0.25">
      <c r="B394" s="485">
        <f>Hoja1!$B394</f>
        <v>0</v>
      </c>
      <c r="C394" s="486" t="str">
        <f>IF(OR($B394=0,$B394=""),"",Hoja1!$E394)</f>
        <v/>
      </c>
      <c r="D394" s="486" t="str">
        <f>IF(OR($B394=0,$B394=""),"",Hoja1!$F394)</f>
        <v/>
      </c>
      <c r="E394" s="486" t="str">
        <f>IF(OR($B394=0,$B394=""),"",Hoja1!$H394)</f>
        <v/>
      </c>
      <c r="F394" s="487" t="str">
        <f>IF(OR($B394=0,$B394=""),"",Hoja1!$K394)</f>
        <v/>
      </c>
      <c r="H394" s="488" t="str">
        <f>IF(OR($B394=0,$B394=""),"",IFERROR(VLOOKUP($B394,LISTA!$A$2:$J$9998,10,0),""))</f>
        <v/>
      </c>
      <c r="J394" s="484" t="str">
        <f t="shared" si="6"/>
        <v/>
      </c>
    </row>
    <row r="395" spans="2:10" x14ac:dyDescent="0.25">
      <c r="B395" s="485">
        <f>Hoja1!$B395</f>
        <v>0</v>
      </c>
      <c r="C395" s="486" t="str">
        <f>IF(OR($B395=0,$B395=""),"",Hoja1!$E395)</f>
        <v/>
      </c>
      <c r="D395" s="486" t="str">
        <f>IF(OR($B395=0,$B395=""),"",Hoja1!$F395)</f>
        <v/>
      </c>
      <c r="E395" s="486" t="str">
        <f>IF(OR($B395=0,$B395=""),"",Hoja1!$H395)</f>
        <v/>
      </c>
      <c r="F395" s="487" t="str">
        <f>IF(OR($B395=0,$B395=""),"",Hoja1!$K395)</f>
        <v/>
      </c>
      <c r="H395" s="488" t="str">
        <f>IF(OR($B395=0,$B395=""),"",IFERROR(VLOOKUP($B395,LISTA!$A$2:$J$9998,10,0),""))</f>
        <v/>
      </c>
      <c r="J395" s="484" t="str">
        <f t="shared" si="6"/>
        <v/>
      </c>
    </row>
    <row r="396" spans="2:10" x14ac:dyDescent="0.25">
      <c r="B396" s="485">
        <f>Hoja1!$B396</f>
        <v>0</v>
      </c>
      <c r="C396" s="486" t="str">
        <f>IF(OR($B396=0,$B396=""),"",Hoja1!$E396)</f>
        <v/>
      </c>
      <c r="D396" s="486" t="str">
        <f>IF(OR($B396=0,$B396=""),"",Hoja1!$F396)</f>
        <v/>
      </c>
      <c r="E396" s="486" t="str">
        <f>IF(OR($B396=0,$B396=""),"",Hoja1!$H396)</f>
        <v/>
      </c>
      <c r="F396" s="487" t="str">
        <f>IF(OR($B396=0,$B396=""),"",Hoja1!$K396)</f>
        <v/>
      </c>
      <c r="H396" s="488" t="str">
        <f>IF(OR($B396=0,$B396=""),"",IFERROR(VLOOKUP($B396,LISTA!$A$2:$J$9998,10,0),""))</f>
        <v/>
      </c>
      <c r="J396" s="484" t="str">
        <f t="shared" si="6"/>
        <v/>
      </c>
    </row>
    <row r="397" spans="2:10" x14ac:dyDescent="0.25">
      <c r="B397" s="485">
        <f>Hoja1!$B397</f>
        <v>0</v>
      </c>
      <c r="C397" s="486" t="str">
        <f>IF(OR($B397=0,$B397=""),"",Hoja1!$E397)</f>
        <v/>
      </c>
      <c r="D397" s="486" t="str">
        <f>IF(OR($B397=0,$B397=""),"",Hoja1!$F397)</f>
        <v/>
      </c>
      <c r="E397" s="486" t="str">
        <f>IF(OR($B397=0,$B397=""),"",Hoja1!$H397)</f>
        <v/>
      </c>
      <c r="F397" s="487" t="str">
        <f>IF(OR($B397=0,$B397=""),"",Hoja1!$K397)</f>
        <v/>
      </c>
      <c r="H397" s="488" t="str">
        <f>IF(OR($B397=0,$B397=""),"",IFERROR(VLOOKUP($B397,LISTA!$A$2:$J$9998,10,0),""))</f>
        <v/>
      </c>
      <c r="J397" s="484" t="str">
        <f t="shared" si="6"/>
        <v/>
      </c>
    </row>
    <row r="398" spans="2:10" x14ac:dyDescent="0.25">
      <c r="B398" s="485">
        <f>Hoja1!$B398</f>
        <v>0</v>
      </c>
      <c r="C398" s="486" t="str">
        <f>IF(OR($B398=0,$B398=""),"",Hoja1!$E398)</f>
        <v/>
      </c>
      <c r="D398" s="486" t="str">
        <f>IF(OR($B398=0,$B398=""),"",Hoja1!$F398)</f>
        <v/>
      </c>
      <c r="E398" s="486" t="str">
        <f>IF(OR($B398=0,$B398=""),"",Hoja1!$H398)</f>
        <v/>
      </c>
      <c r="F398" s="487" t="str">
        <f>IF(OR($B398=0,$B398=""),"",Hoja1!$K398)</f>
        <v/>
      </c>
      <c r="H398" s="488" t="str">
        <f>IF(OR($B398=0,$B398=""),"",IFERROR(VLOOKUP($B398,LISTA!$A$2:$J$9998,10,0),""))</f>
        <v/>
      </c>
      <c r="J398" s="484" t="str">
        <f t="shared" si="6"/>
        <v/>
      </c>
    </row>
    <row r="399" spans="2:10" x14ac:dyDescent="0.25">
      <c r="B399" s="485">
        <f>Hoja1!$B399</f>
        <v>0</v>
      </c>
      <c r="C399" s="486" t="str">
        <f>IF(OR($B399=0,$B399=""),"",Hoja1!$E399)</f>
        <v/>
      </c>
      <c r="D399" s="486" t="str">
        <f>IF(OR($B399=0,$B399=""),"",Hoja1!$F399)</f>
        <v/>
      </c>
      <c r="E399" s="486" t="str">
        <f>IF(OR($B399=0,$B399=""),"",Hoja1!$H399)</f>
        <v/>
      </c>
      <c r="F399" s="487" t="str">
        <f>IF(OR($B399=0,$B399=""),"",Hoja1!$K399)</f>
        <v/>
      </c>
      <c r="H399" s="488" t="str">
        <f>IF(OR($B399=0,$B399=""),"",IFERROR(VLOOKUP($B399,LISTA!$A$2:$J$9998,10,0),""))</f>
        <v/>
      </c>
      <c r="J399" s="484" t="str">
        <f t="shared" si="6"/>
        <v/>
      </c>
    </row>
    <row r="400" spans="2:10" x14ac:dyDescent="0.25">
      <c r="B400" s="485">
        <f>Hoja1!$B400</f>
        <v>0</v>
      </c>
      <c r="C400" s="486" t="str">
        <f>IF(OR($B400=0,$B400=""),"",Hoja1!$E400)</f>
        <v/>
      </c>
      <c r="D400" s="486" t="str">
        <f>IF(OR($B400=0,$B400=""),"",Hoja1!$F400)</f>
        <v/>
      </c>
      <c r="E400" s="486" t="str">
        <f>IF(OR($B400=0,$B400=""),"",Hoja1!$H400)</f>
        <v/>
      </c>
      <c r="F400" s="487" t="str">
        <f>IF(OR($B400=0,$B400=""),"",Hoja1!$K400)</f>
        <v/>
      </c>
      <c r="H400" s="488" t="str">
        <f>IF(OR($B400=0,$B400=""),"",IFERROR(VLOOKUP($B400,LISTA!$A$2:$J$9998,10,0),""))</f>
        <v/>
      </c>
      <c r="J400" s="484" t="str">
        <f t="shared" si="6"/>
        <v/>
      </c>
    </row>
    <row r="401" spans="2:10" x14ac:dyDescent="0.25">
      <c r="B401" s="485">
        <f>Hoja1!$B401</f>
        <v>0</v>
      </c>
      <c r="C401" s="486" t="str">
        <f>IF(OR($B401=0,$B401=""),"",Hoja1!$E401)</f>
        <v/>
      </c>
      <c r="D401" s="486" t="str">
        <f>IF(OR($B401=0,$B401=""),"",Hoja1!$F401)</f>
        <v/>
      </c>
      <c r="E401" s="486" t="str">
        <f>IF(OR($B401=0,$B401=""),"",Hoja1!$H401)</f>
        <v/>
      </c>
      <c r="F401" s="487" t="str">
        <f>IF(OR($B401=0,$B401=""),"",Hoja1!$K401)</f>
        <v/>
      </c>
      <c r="H401" s="488" t="str">
        <f>IF(OR($B401=0,$B401=""),"",IFERROR(VLOOKUP($B401,LISTA!$A$2:$J$9998,10,0),""))</f>
        <v/>
      </c>
      <c r="J401" s="484" t="str">
        <f t="shared" si="6"/>
        <v/>
      </c>
    </row>
    <row r="402" spans="2:10" x14ac:dyDescent="0.25">
      <c r="B402" s="485">
        <f>Hoja1!$B402</f>
        <v>0</v>
      </c>
      <c r="C402" s="486" t="str">
        <f>IF(OR($B402=0,$B402=""),"",Hoja1!$E402)</f>
        <v/>
      </c>
      <c r="D402" s="486" t="str">
        <f>IF(OR($B402=0,$B402=""),"",Hoja1!$F402)</f>
        <v/>
      </c>
      <c r="E402" s="486" t="str">
        <f>IF(OR($B402=0,$B402=""),"",Hoja1!$H402)</f>
        <v/>
      </c>
      <c r="F402" s="487" t="str">
        <f>IF(OR($B402=0,$B402=""),"",Hoja1!$K402)</f>
        <v/>
      </c>
      <c r="H402" s="488" t="str">
        <f>IF(OR($B402=0,$B402=""),"",IFERROR(VLOOKUP($B402,LISTA!$A$2:$J$9998,10,0),""))</f>
        <v/>
      </c>
      <c r="J402" s="484" t="str">
        <f t="shared" si="6"/>
        <v/>
      </c>
    </row>
    <row r="403" spans="2:10" x14ac:dyDescent="0.25">
      <c r="B403" s="485">
        <f>Hoja1!$B403</f>
        <v>0</v>
      </c>
      <c r="C403" s="486" t="str">
        <f>IF(OR($B403=0,$B403=""),"",Hoja1!$E403)</f>
        <v/>
      </c>
      <c r="D403" s="486" t="str">
        <f>IF(OR($B403=0,$B403=""),"",Hoja1!$F403)</f>
        <v/>
      </c>
      <c r="E403" s="486" t="str">
        <f>IF(OR($B403=0,$B403=""),"",Hoja1!$H403)</f>
        <v/>
      </c>
      <c r="F403" s="487" t="str">
        <f>IF(OR($B403=0,$B403=""),"",Hoja1!$K403)</f>
        <v/>
      </c>
      <c r="H403" s="488" t="str">
        <f>IF(OR($B403=0,$B403=""),"",IFERROR(VLOOKUP($B403,LISTA!$A$2:$J$9998,10,0),""))</f>
        <v/>
      </c>
      <c r="J403" s="484" t="str">
        <f t="shared" si="6"/>
        <v/>
      </c>
    </row>
    <row r="404" spans="2:10" x14ac:dyDescent="0.25">
      <c r="B404" s="485">
        <f>Hoja1!$B404</f>
        <v>0</v>
      </c>
      <c r="C404" s="486" t="str">
        <f>IF(OR($B404=0,$B404=""),"",Hoja1!$E404)</f>
        <v/>
      </c>
      <c r="D404" s="486" t="str">
        <f>IF(OR($B404=0,$B404=""),"",Hoja1!$F404)</f>
        <v/>
      </c>
      <c r="E404" s="486" t="str">
        <f>IF(OR($B404=0,$B404=""),"",Hoja1!$H404)</f>
        <v/>
      </c>
      <c r="F404" s="487" t="str">
        <f>IF(OR($B404=0,$B404=""),"",Hoja1!$K404)</f>
        <v/>
      </c>
      <c r="H404" s="488" t="str">
        <f>IF(OR($B404=0,$B404=""),"",IFERROR(VLOOKUP($B404,LISTA!$A$2:$J$9998,10,0),""))</f>
        <v/>
      </c>
      <c r="J404" s="484" t="str">
        <f t="shared" si="6"/>
        <v/>
      </c>
    </row>
    <row r="405" spans="2:10" x14ac:dyDescent="0.25">
      <c r="B405" s="485">
        <f>Hoja1!$B405</f>
        <v>0</v>
      </c>
      <c r="C405" s="486" t="str">
        <f>IF(OR($B405=0,$B405=""),"",Hoja1!$E405)</f>
        <v/>
      </c>
      <c r="D405" s="486" t="str">
        <f>IF(OR($B405=0,$B405=""),"",Hoja1!$F405)</f>
        <v/>
      </c>
      <c r="E405" s="486" t="str">
        <f>IF(OR($B405=0,$B405=""),"",Hoja1!$H405)</f>
        <v/>
      </c>
      <c r="F405" s="487" t="str">
        <f>IF(OR($B405=0,$B405=""),"",Hoja1!$K405)</f>
        <v/>
      </c>
      <c r="H405" s="488" t="str">
        <f>IF(OR($B405=0,$B405=""),"",IFERROR(VLOOKUP($B405,LISTA!$A$2:$J$9998,10,0),""))</f>
        <v/>
      </c>
      <c r="J405" s="484" t="str">
        <f t="shared" si="6"/>
        <v/>
      </c>
    </row>
    <row r="406" spans="2:10" x14ac:dyDescent="0.25">
      <c r="B406" s="485">
        <f>Hoja1!$B406</f>
        <v>0</v>
      </c>
      <c r="C406" s="486" t="str">
        <f>IF(OR($B406=0,$B406=""),"",Hoja1!$E406)</f>
        <v/>
      </c>
      <c r="D406" s="486" t="str">
        <f>IF(OR($B406=0,$B406=""),"",Hoja1!$F406)</f>
        <v/>
      </c>
      <c r="E406" s="486" t="str">
        <f>IF(OR($B406=0,$B406=""),"",Hoja1!$H406)</f>
        <v/>
      </c>
      <c r="F406" s="487" t="str">
        <f>IF(OR($B406=0,$B406=""),"",Hoja1!$K406)</f>
        <v/>
      </c>
      <c r="H406" s="488" t="str">
        <f>IF(OR($B406=0,$B406=""),"",IFERROR(VLOOKUP($B406,LISTA!$A$2:$J$9998,10,0),""))</f>
        <v/>
      </c>
      <c r="J406" s="484" t="str">
        <f t="shared" si="6"/>
        <v/>
      </c>
    </row>
    <row r="407" spans="2:10" x14ac:dyDescent="0.25">
      <c r="B407" s="485">
        <f>Hoja1!$B407</f>
        <v>0</v>
      </c>
      <c r="C407" s="486" t="str">
        <f>IF(OR($B407=0,$B407=""),"",Hoja1!$E407)</f>
        <v/>
      </c>
      <c r="D407" s="486" t="str">
        <f>IF(OR($B407=0,$B407=""),"",Hoja1!$F407)</f>
        <v/>
      </c>
      <c r="E407" s="486" t="str">
        <f>IF(OR($B407=0,$B407=""),"",Hoja1!$H407)</f>
        <v/>
      </c>
      <c r="F407" s="487" t="str">
        <f>IF(OR($B407=0,$B407=""),"",Hoja1!$K407)</f>
        <v/>
      </c>
      <c r="H407" s="488" t="str">
        <f>IF(OR($B407=0,$B407=""),"",IFERROR(VLOOKUP($B407,LISTA!$A$2:$J$9998,10,0),""))</f>
        <v/>
      </c>
      <c r="J407" s="484" t="str">
        <f t="shared" si="6"/>
        <v/>
      </c>
    </row>
    <row r="408" spans="2:10" x14ac:dyDescent="0.25">
      <c r="B408" s="485">
        <f>Hoja1!$B408</f>
        <v>0</v>
      </c>
      <c r="C408" s="486" t="str">
        <f>IF(OR($B408=0,$B408=""),"",Hoja1!$E408)</f>
        <v/>
      </c>
      <c r="D408" s="486" t="str">
        <f>IF(OR($B408=0,$B408=""),"",Hoja1!$F408)</f>
        <v/>
      </c>
      <c r="E408" s="486" t="str">
        <f>IF(OR($B408=0,$B408=""),"",Hoja1!$H408)</f>
        <v/>
      </c>
      <c r="F408" s="487" t="str">
        <f>IF(OR($B408=0,$B408=""),"",Hoja1!$K408)</f>
        <v/>
      </c>
      <c r="H408" s="488" t="str">
        <f>IF(OR($B408=0,$B408=""),"",IFERROR(VLOOKUP($B408,LISTA!$A$2:$J$9998,10,0),""))</f>
        <v/>
      </c>
      <c r="J408" s="484" t="str">
        <f t="shared" si="6"/>
        <v/>
      </c>
    </row>
    <row r="409" spans="2:10" x14ac:dyDescent="0.25">
      <c r="B409" s="485">
        <f>Hoja1!$B409</f>
        <v>0</v>
      </c>
      <c r="C409" s="486" t="str">
        <f>IF(OR($B409=0,$B409=""),"",Hoja1!$E409)</f>
        <v/>
      </c>
      <c r="D409" s="486" t="str">
        <f>IF(OR($B409=0,$B409=""),"",Hoja1!$F409)</f>
        <v/>
      </c>
      <c r="E409" s="486" t="str">
        <f>IF(OR($B409=0,$B409=""),"",Hoja1!$H409)</f>
        <v/>
      </c>
      <c r="F409" s="487" t="str">
        <f>IF(OR($B409=0,$B409=""),"",Hoja1!$K409)</f>
        <v/>
      </c>
      <c r="H409" s="488" t="str">
        <f>IF(OR($B409=0,$B409=""),"",IFERROR(VLOOKUP($B409,LISTA!$A$2:$J$9998,10,0),""))</f>
        <v/>
      </c>
      <c r="J409" s="484" t="str">
        <f t="shared" si="6"/>
        <v/>
      </c>
    </row>
    <row r="410" spans="2:10" x14ac:dyDescent="0.25">
      <c r="B410" s="485">
        <f>Hoja1!$B410</f>
        <v>0</v>
      </c>
      <c r="C410" s="486" t="str">
        <f>IF(OR($B410=0,$B410=""),"",Hoja1!$E410)</f>
        <v/>
      </c>
      <c r="D410" s="486" t="str">
        <f>IF(OR($B410=0,$B410=""),"",Hoja1!$F410)</f>
        <v/>
      </c>
      <c r="E410" s="486" t="str">
        <f>IF(OR($B410=0,$B410=""),"",Hoja1!$H410)</f>
        <v/>
      </c>
      <c r="F410" s="487" t="str">
        <f>IF(OR($B410=0,$B410=""),"",Hoja1!$K410)</f>
        <v/>
      </c>
      <c r="H410" s="488" t="str">
        <f>IF(OR($B410=0,$B410=""),"",IFERROR(VLOOKUP($B410,LISTA!$A$2:$J$9998,10,0),""))</f>
        <v/>
      </c>
      <c r="J410" s="484" t="str">
        <f t="shared" si="6"/>
        <v/>
      </c>
    </row>
    <row r="411" spans="2:10" x14ac:dyDescent="0.25">
      <c r="B411" s="485">
        <f>Hoja1!$B411</f>
        <v>0</v>
      </c>
      <c r="C411" s="486" t="str">
        <f>IF(OR($B411=0,$B411=""),"",Hoja1!$E411)</f>
        <v/>
      </c>
      <c r="D411" s="486" t="str">
        <f>IF(OR($B411=0,$B411=""),"",Hoja1!$F411)</f>
        <v/>
      </c>
      <c r="E411" s="486" t="str">
        <f>IF(OR($B411=0,$B411=""),"",Hoja1!$H411)</f>
        <v/>
      </c>
      <c r="F411" s="487" t="str">
        <f>IF(OR($B411=0,$B411=""),"",Hoja1!$K411)</f>
        <v/>
      </c>
      <c r="H411" s="488" t="str">
        <f>IF(OR($B411=0,$B411=""),"",IFERROR(VLOOKUP($B411,LISTA!$A$2:$J$9998,10,0),""))</f>
        <v/>
      </c>
      <c r="J411" s="484" t="str">
        <f t="shared" si="6"/>
        <v/>
      </c>
    </row>
    <row r="412" spans="2:10" x14ac:dyDescent="0.25">
      <c r="B412" s="485">
        <f>Hoja1!$B412</f>
        <v>0</v>
      </c>
      <c r="C412" s="486" t="str">
        <f>IF(OR($B412=0,$B412=""),"",Hoja1!$E412)</f>
        <v/>
      </c>
      <c r="D412" s="486" t="str">
        <f>IF(OR($B412=0,$B412=""),"",Hoja1!$F412)</f>
        <v/>
      </c>
      <c r="E412" s="486" t="str">
        <f>IF(OR($B412=0,$B412=""),"",Hoja1!$H412)</f>
        <v/>
      </c>
      <c r="F412" s="487" t="str">
        <f>IF(OR($B412=0,$B412=""),"",Hoja1!$K412)</f>
        <v/>
      </c>
      <c r="H412" s="488" t="str">
        <f>IF(OR($B412=0,$B412=""),"",IFERROR(VLOOKUP($B412,LISTA!$A$2:$J$9998,10,0),""))</f>
        <v/>
      </c>
      <c r="J412" s="484" t="str">
        <f t="shared" si="6"/>
        <v/>
      </c>
    </row>
    <row r="413" spans="2:10" x14ac:dyDescent="0.25">
      <c r="B413" s="485">
        <f>Hoja1!$B413</f>
        <v>0</v>
      </c>
      <c r="C413" s="486" t="str">
        <f>IF(OR($B413=0,$B413=""),"",Hoja1!$E413)</f>
        <v/>
      </c>
      <c r="D413" s="486" t="str">
        <f>IF(OR($B413=0,$B413=""),"",Hoja1!$F413)</f>
        <v/>
      </c>
      <c r="E413" s="486" t="str">
        <f>IF(OR($B413=0,$B413=""),"",Hoja1!$H413)</f>
        <v/>
      </c>
      <c r="F413" s="487" t="str">
        <f>IF(OR($B413=0,$B413=""),"",Hoja1!$K413)</f>
        <v/>
      </c>
      <c r="H413" s="488" t="str">
        <f>IF(OR($B413=0,$B413=""),"",IFERROR(VLOOKUP($B413,LISTA!$A$2:$J$9998,10,0),""))</f>
        <v/>
      </c>
      <c r="J413" s="484" t="str">
        <f t="shared" si="6"/>
        <v/>
      </c>
    </row>
    <row r="414" spans="2:10" x14ac:dyDescent="0.25">
      <c r="B414" s="485">
        <f>Hoja1!$B414</f>
        <v>0</v>
      </c>
      <c r="C414" s="486" t="str">
        <f>IF(OR($B414=0,$B414=""),"",Hoja1!$E414)</f>
        <v/>
      </c>
      <c r="D414" s="486" t="str">
        <f>IF(OR($B414=0,$B414=""),"",Hoja1!$F414)</f>
        <v/>
      </c>
      <c r="E414" s="486" t="str">
        <f>IF(OR($B414=0,$B414=""),"",Hoja1!$H414)</f>
        <v/>
      </c>
      <c r="F414" s="487" t="str">
        <f>IF(OR($B414=0,$B414=""),"",Hoja1!$K414)</f>
        <v/>
      </c>
      <c r="H414" s="488" t="str">
        <f>IF(OR($B414=0,$B414=""),"",IFERROR(VLOOKUP($B414,LISTA!$A$2:$J$9998,10,0),""))</f>
        <v/>
      </c>
      <c r="J414" s="484" t="str">
        <f t="shared" si="6"/>
        <v/>
      </c>
    </row>
    <row r="415" spans="2:10" x14ac:dyDescent="0.25">
      <c r="B415" s="485">
        <f>Hoja1!$B415</f>
        <v>0</v>
      </c>
      <c r="C415" s="486" t="str">
        <f>IF(OR($B415=0,$B415=""),"",Hoja1!$E415)</f>
        <v/>
      </c>
      <c r="D415" s="486" t="str">
        <f>IF(OR($B415=0,$B415=""),"",Hoja1!$F415)</f>
        <v/>
      </c>
      <c r="E415" s="486" t="str">
        <f>IF(OR($B415=0,$B415=""),"",Hoja1!$H415)</f>
        <v/>
      </c>
      <c r="F415" s="487" t="str">
        <f>IF(OR($B415=0,$B415=""),"",Hoja1!$K415)</f>
        <v/>
      </c>
      <c r="H415" s="488" t="str">
        <f>IF(OR($B415=0,$B415=""),"",IFERROR(VLOOKUP($B415,LISTA!$A$2:$J$9998,10,0),""))</f>
        <v/>
      </c>
      <c r="J415" s="484" t="str">
        <f t="shared" si="6"/>
        <v/>
      </c>
    </row>
    <row r="416" spans="2:10" x14ac:dyDescent="0.25">
      <c r="B416" s="485">
        <f>Hoja1!$B416</f>
        <v>0</v>
      </c>
      <c r="C416" s="486" t="str">
        <f>IF(OR($B416=0,$B416=""),"",Hoja1!$E416)</f>
        <v/>
      </c>
      <c r="D416" s="486" t="str">
        <f>IF(OR($B416=0,$B416=""),"",Hoja1!$F416)</f>
        <v/>
      </c>
      <c r="E416" s="486" t="str">
        <f>IF(OR($B416=0,$B416=""),"",Hoja1!$H416)</f>
        <v/>
      </c>
      <c r="F416" s="487" t="str">
        <f>IF(OR($B416=0,$B416=""),"",Hoja1!$K416)</f>
        <v/>
      </c>
      <c r="H416" s="488" t="str">
        <f>IF(OR($B416=0,$B416=""),"",IFERROR(VLOOKUP($B416,LISTA!$A$2:$J$9998,10,0),""))</f>
        <v/>
      </c>
      <c r="J416" s="484" t="str">
        <f t="shared" si="6"/>
        <v/>
      </c>
    </row>
    <row r="417" spans="2:10" x14ac:dyDescent="0.25">
      <c r="B417" s="485">
        <f>Hoja1!$B417</f>
        <v>0</v>
      </c>
      <c r="C417" s="486" t="str">
        <f>IF(OR($B417=0,$B417=""),"",Hoja1!$E417)</f>
        <v/>
      </c>
      <c r="D417" s="486" t="str">
        <f>IF(OR($B417=0,$B417=""),"",Hoja1!$F417)</f>
        <v/>
      </c>
      <c r="E417" s="486" t="str">
        <f>IF(OR($B417=0,$B417=""),"",Hoja1!$H417)</f>
        <v/>
      </c>
      <c r="F417" s="487" t="str">
        <f>IF(OR($B417=0,$B417=""),"",Hoja1!$K417)</f>
        <v/>
      </c>
      <c r="H417" s="488" t="str">
        <f>IF(OR($B417=0,$B417=""),"",IFERROR(VLOOKUP($B417,LISTA!$A$2:$J$9998,10,0),""))</f>
        <v/>
      </c>
      <c r="J417" s="484" t="str">
        <f t="shared" si="6"/>
        <v/>
      </c>
    </row>
    <row r="418" spans="2:10" x14ac:dyDescent="0.25">
      <c r="B418" s="485">
        <f>Hoja1!$B418</f>
        <v>0</v>
      </c>
      <c r="C418" s="486" t="str">
        <f>IF(OR($B418=0,$B418=""),"",Hoja1!$E418)</f>
        <v/>
      </c>
      <c r="D418" s="486" t="str">
        <f>IF(OR($B418=0,$B418=""),"",Hoja1!$F418)</f>
        <v/>
      </c>
      <c r="E418" s="486" t="str">
        <f>IF(OR($B418=0,$B418=""),"",Hoja1!$H418)</f>
        <v/>
      </c>
      <c r="F418" s="487" t="str">
        <f>IF(OR($B418=0,$B418=""),"",Hoja1!$K418)</f>
        <v/>
      </c>
      <c r="H418" s="488" t="str">
        <f>IF(OR($B418=0,$B418=""),"",IFERROR(VLOOKUP($B418,LISTA!$A$2:$J$9998,10,0),""))</f>
        <v/>
      </c>
      <c r="J418" s="484" t="str">
        <f t="shared" si="6"/>
        <v/>
      </c>
    </row>
    <row r="419" spans="2:10" x14ac:dyDescent="0.25">
      <c r="B419" s="485">
        <f>Hoja1!$B419</f>
        <v>0</v>
      </c>
      <c r="C419" s="486" t="str">
        <f>IF(OR($B419=0,$B419=""),"",Hoja1!$E419)</f>
        <v/>
      </c>
      <c r="D419" s="486" t="str">
        <f>IF(OR($B419=0,$B419=""),"",Hoja1!$F419)</f>
        <v/>
      </c>
      <c r="E419" s="486" t="str">
        <f>IF(OR($B419=0,$B419=""),"",Hoja1!$H419)</f>
        <v/>
      </c>
      <c r="F419" s="487" t="str">
        <f>IF(OR($B419=0,$B419=""),"",Hoja1!$K419)</f>
        <v/>
      </c>
      <c r="H419" s="488" t="str">
        <f>IF(OR($B419=0,$B419=""),"",IFERROR(VLOOKUP($B419,LISTA!$A$2:$J$9998,10,0),""))</f>
        <v/>
      </c>
      <c r="J419" s="484" t="str">
        <f t="shared" si="6"/>
        <v/>
      </c>
    </row>
    <row r="420" spans="2:10" x14ac:dyDescent="0.25">
      <c r="B420" s="485">
        <f>Hoja1!$B420</f>
        <v>0</v>
      </c>
      <c r="C420" s="486" t="str">
        <f>IF(OR($B420=0,$B420=""),"",Hoja1!$E420)</f>
        <v/>
      </c>
      <c r="D420" s="486" t="str">
        <f>IF(OR($B420=0,$B420=""),"",Hoja1!$F420)</f>
        <v/>
      </c>
      <c r="E420" s="486" t="str">
        <f>IF(OR($B420=0,$B420=""),"",Hoja1!$H420)</f>
        <v/>
      </c>
      <c r="F420" s="487" t="str">
        <f>IF(OR($B420=0,$B420=""),"",Hoja1!$K420)</f>
        <v/>
      </c>
      <c r="H420" s="488" t="str">
        <f>IF(OR($B420=0,$B420=""),"",IFERROR(VLOOKUP($B420,LISTA!$A$2:$J$9998,10,0),""))</f>
        <v/>
      </c>
      <c r="J420" s="484" t="str">
        <f t="shared" si="6"/>
        <v/>
      </c>
    </row>
    <row r="421" spans="2:10" x14ac:dyDescent="0.25">
      <c r="B421" s="485">
        <f>Hoja1!$B421</f>
        <v>0</v>
      </c>
      <c r="C421" s="486" t="str">
        <f>IF(OR($B421=0,$B421=""),"",Hoja1!$E421)</f>
        <v/>
      </c>
      <c r="D421" s="486" t="str">
        <f>IF(OR($B421=0,$B421=""),"",Hoja1!$F421)</f>
        <v/>
      </c>
      <c r="E421" s="486" t="str">
        <f>IF(OR($B421=0,$B421=""),"",Hoja1!$H421)</f>
        <v/>
      </c>
      <c r="F421" s="487" t="str">
        <f>IF(OR($B421=0,$B421=""),"",Hoja1!$K421)</f>
        <v/>
      </c>
      <c r="H421" s="488" t="str">
        <f>IF(OR($B421=0,$B421=""),"",IFERROR(VLOOKUP($B421,LISTA!$A$2:$J$9998,10,0),""))</f>
        <v/>
      </c>
      <c r="J421" s="484" t="str">
        <f t="shared" si="6"/>
        <v/>
      </c>
    </row>
    <row r="422" spans="2:10" x14ac:dyDescent="0.25">
      <c r="B422" s="485">
        <f>Hoja1!$B422</f>
        <v>0</v>
      </c>
      <c r="C422" s="486" t="str">
        <f>IF(OR($B422=0,$B422=""),"",Hoja1!$E422)</f>
        <v/>
      </c>
      <c r="D422" s="486" t="str">
        <f>IF(OR($B422=0,$B422=""),"",Hoja1!$F422)</f>
        <v/>
      </c>
      <c r="E422" s="486" t="str">
        <f>IF(OR($B422=0,$B422=""),"",Hoja1!$H422)</f>
        <v/>
      </c>
      <c r="F422" s="487" t="str">
        <f>IF(OR($B422=0,$B422=""),"",Hoja1!$K422)</f>
        <v/>
      </c>
      <c r="H422" s="488" t="str">
        <f>IF(OR($B422=0,$B422=""),"",IFERROR(VLOOKUP($B422,LISTA!$A$2:$J$9998,10,0),""))</f>
        <v/>
      </c>
      <c r="J422" s="484" t="str">
        <f t="shared" si="6"/>
        <v/>
      </c>
    </row>
    <row r="423" spans="2:10" x14ac:dyDescent="0.25">
      <c r="B423" s="485">
        <f>Hoja1!$B423</f>
        <v>0</v>
      </c>
      <c r="C423" s="486" t="str">
        <f>IF(OR($B423=0,$B423=""),"",Hoja1!$E423)</f>
        <v/>
      </c>
      <c r="D423" s="486" t="str">
        <f>IF(OR($B423=0,$B423=""),"",Hoja1!$F423)</f>
        <v/>
      </c>
      <c r="E423" s="486" t="str">
        <f>IF(OR($B423=0,$B423=""),"",Hoja1!$H423)</f>
        <v/>
      </c>
      <c r="F423" s="487" t="str">
        <f>IF(OR($B423=0,$B423=""),"",Hoja1!$K423)</f>
        <v/>
      </c>
      <c r="H423" s="488" t="str">
        <f>IF(OR($B423=0,$B423=""),"",IFERROR(VLOOKUP($B423,LISTA!$A$2:$J$9998,10,0),""))</f>
        <v/>
      </c>
      <c r="J423" s="484" t="str">
        <f t="shared" si="6"/>
        <v/>
      </c>
    </row>
    <row r="424" spans="2:10" x14ac:dyDescent="0.25">
      <c r="B424" s="485">
        <f>Hoja1!$B424</f>
        <v>0</v>
      </c>
      <c r="C424" s="486" t="str">
        <f>IF(OR($B424=0,$B424=""),"",Hoja1!$E424)</f>
        <v/>
      </c>
      <c r="D424" s="486" t="str">
        <f>IF(OR($B424=0,$B424=""),"",Hoja1!$F424)</f>
        <v/>
      </c>
      <c r="E424" s="486" t="str">
        <f>IF(OR($B424=0,$B424=""),"",Hoja1!$H424)</f>
        <v/>
      </c>
      <c r="F424" s="487" t="str">
        <f>IF(OR($B424=0,$B424=""),"",Hoja1!$K424)</f>
        <v/>
      </c>
      <c r="H424" s="488" t="str">
        <f>IF(OR($B424=0,$B424=""),"",IFERROR(VLOOKUP($B424,LISTA!$A$2:$J$9998,10,0),""))</f>
        <v/>
      </c>
      <c r="J424" s="484" t="str">
        <f t="shared" si="6"/>
        <v/>
      </c>
    </row>
    <row r="425" spans="2:10" x14ac:dyDescent="0.25">
      <c r="B425" s="485">
        <f>Hoja1!$B425</f>
        <v>0</v>
      </c>
      <c r="C425" s="486" t="str">
        <f>IF(OR($B425=0,$B425=""),"",Hoja1!$E425)</f>
        <v/>
      </c>
      <c r="D425" s="486" t="str">
        <f>IF(OR($B425=0,$B425=""),"",Hoja1!$F425)</f>
        <v/>
      </c>
      <c r="E425" s="486" t="str">
        <f>IF(OR($B425=0,$B425=""),"",Hoja1!$H425)</f>
        <v/>
      </c>
      <c r="F425" s="487" t="str">
        <f>IF(OR($B425=0,$B425=""),"",Hoja1!$K425)</f>
        <v/>
      </c>
      <c r="H425" s="488" t="str">
        <f>IF(OR($B425=0,$B425=""),"",IFERROR(VLOOKUP($B425,LISTA!$A$2:$J$9998,10,0),""))</f>
        <v/>
      </c>
      <c r="J425" s="484" t="str">
        <f t="shared" si="6"/>
        <v/>
      </c>
    </row>
    <row r="426" spans="2:10" x14ac:dyDescent="0.25">
      <c r="B426" s="485">
        <f>Hoja1!$B426</f>
        <v>0</v>
      </c>
      <c r="C426" s="486" t="str">
        <f>IF(OR($B426=0,$B426=""),"",Hoja1!$E426)</f>
        <v/>
      </c>
      <c r="D426" s="486" t="str">
        <f>IF(OR($B426=0,$B426=""),"",Hoja1!$F426)</f>
        <v/>
      </c>
      <c r="E426" s="486" t="str">
        <f>IF(OR($B426=0,$B426=""),"",Hoja1!$H426)</f>
        <v/>
      </c>
      <c r="F426" s="487" t="str">
        <f>IF(OR($B426=0,$B426=""),"",Hoja1!$K426)</f>
        <v/>
      </c>
      <c r="H426" s="488" t="str">
        <f>IF(OR($B426=0,$B426=""),"",IFERROR(VLOOKUP($B426,LISTA!$A$2:$J$9998,10,0),""))</f>
        <v/>
      </c>
      <c r="J426" s="484" t="str">
        <f t="shared" si="6"/>
        <v/>
      </c>
    </row>
    <row r="427" spans="2:10" x14ac:dyDescent="0.25">
      <c r="B427" s="485">
        <f>Hoja1!$B427</f>
        <v>0</v>
      </c>
      <c r="C427" s="486" t="str">
        <f>IF(OR($B427=0,$B427=""),"",Hoja1!$E427)</f>
        <v/>
      </c>
      <c r="D427" s="486" t="str">
        <f>IF(OR($B427=0,$B427=""),"",Hoja1!$F427)</f>
        <v/>
      </c>
      <c r="E427" s="486" t="str">
        <f>IF(OR($B427=0,$B427=""),"",Hoja1!$H427)</f>
        <v/>
      </c>
      <c r="F427" s="487" t="str">
        <f>IF(OR($B427=0,$B427=""),"",Hoja1!$K427)</f>
        <v/>
      </c>
      <c r="H427" s="488" t="str">
        <f>IF(OR($B427=0,$B427=""),"",IFERROR(VLOOKUP($B427,LISTA!$A$2:$J$9998,10,0),""))</f>
        <v/>
      </c>
      <c r="J427" s="484" t="str">
        <f t="shared" si="6"/>
        <v/>
      </c>
    </row>
    <row r="428" spans="2:10" x14ac:dyDescent="0.25">
      <c r="B428" s="485">
        <f>Hoja1!$B428</f>
        <v>0</v>
      </c>
      <c r="C428" s="486" t="str">
        <f>IF(OR($B428=0,$B428=""),"",Hoja1!$E428)</f>
        <v/>
      </c>
      <c r="D428" s="486" t="str">
        <f>IF(OR($B428=0,$B428=""),"",Hoja1!$F428)</f>
        <v/>
      </c>
      <c r="E428" s="486" t="str">
        <f>IF(OR($B428=0,$B428=""),"",Hoja1!$H428)</f>
        <v/>
      </c>
      <c r="F428" s="487" t="str">
        <f>IF(OR($B428=0,$B428=""),"",Hoja1!$K428)</f>
        <v/>
      </c>
      <c r="H428" s="488" t="str">
        <f>IF(OR($B428=0,$B428=""),"",IFERROR(VLOOKUP($B428,LISTA!$A$2:$J$9998,10,0),""))</f>
        <v/>
      </c>
      <c r="J428" s="484" t="str">
        <f t="shared" si="6"/>
        <v/>
      </c>
    </row>
    <row r="429" spans="2:10" x14ac:dyDescent="0.25">
      <c r="B429" s="485">
        <f>Hoja1!$B429</f>
        <v>0</v>
      </c>
      <c r="C429" s="486" t="str">
        <f>IF(OR($B429=0,$B429=""),"",Hoja1!$E429)</f>
        <v/>
      </c>
      <c r="D429" s="486" t="str">
        <f>IF(OR($B429=0,$B429=""),"",Hoja1!$F429)</f>
        <v/>
      </c>
      <c r="E429" s="486" t="str">
        <f>IF(OR($B429=0,$B429=""),"",Hoja1!$H429)</f>
        <v/>
      </c>
      <c r="F429" s="487" t="str">
        <f>IF(OR($B429=0,$B429=""),"",Hoja1!$K429)</f>
        <v/>
      </c>
      <c r="H429" s="488" t="str">
        <f>IF(OR($B429=0,$B429=""),"",IFERROR(VLOOKUP($B429,LISTA!$A$2:$J$9998,10,0),""))</f>
        <v/>
      </c>
      <c r="J429" s="484" t="str">
        <f t="shared" si="6"/>
        <v/>
      </c>
    </row>
    <row r="430" spans="2:10" x14ac:dyDescent="0.25">
      <c r="B430" s="485">
        <f>Hoja1!$B430</f>
        <v>0</v>
      </c>
      <c r="C430" s="486" t="str">
        <f>IF(OR($B430=0,$B430=""),"",Hoja1!$E430)</f>
        <v/>
      </c>
      <c r="D430" s="486" t="str">
        <f>IF(OR($B430=0,$B430=""),"",Hoja1!$F430)</f>
        <v/>
      </c>
      <c r="E430" s="486" t="str">
        <f>IF(OR($B430=0,$B430=""),"",Hoja1!$H430)</f>
        <v/>
      </c>
      <c r="F430" s="487" t="str">
        <f>IF(OR($B430=0,$B430=""),"",Hoja1!$K430)</f>
        <v/>
      </c>
      <c r="H430" s="488" t="str">
        <f>IF(OR($B430=0,$B430=""),"",IFERROR(VLOOKUP($B430,LISTA!$A$2:$J$9998,10,0),""))</f>
        <v/>
      </c>
      <c r="J430" s="484" t="str">
        <f t="shared" si="6"/>
        <v/>
      </c>
    </row>
    <row r="431" spans="2:10" x14ac:dyDescent="0.25">
      <c r="B431" s="485">
        <f>Hoja1!$B431</f>
        <v>0</v>
      </c>
      <c r="C431" s="486" t="str">
        <f>IF(OR($B431=0,$B431=""),"",Hoja1!$E431)</f>
        <v/>
      </c>
      <c r="D431" s="486" t="str">
        <f>IF(OR($B431=0,$B431=""),"",Hoja1!$F431)</f>
        <v/>
      </c>
      <c r="E431" s="486" t="str">
        <f>IF(OR($B431=0,$B431=""),"",Hoja1!$H431)</f>
        <v/>
      </c>
      <c r="F431" s="487" t="str">
        <f>IF(OR($B431=0,$B431=""),"",Hoja1!$K431)</f>
        <v/>
      </c>
      <c r="H431" s="488" t="str">
        <f>IF(OR($B431=0,$B431=""),"",IFERROR(VLOOKUP($B431,LISTA!$A$2:$J$9998,10,0),""))</f>
        <v/>
      </c>
      <c r="J431" s="484" t="str">
        <f t="shared" si="6"/>
        <v/>
      </c>
    </row>
    <row r="432" spans="2:10" x14ac:dyDescent="0.25">
      <c r="B432" s="485">
        <f>Hoja1!$B432</f>
        <v>0</v>
      </c>
      <c r="C432" s="486" t="str">
        <f>IF(OR($B432=0,$B432=""),"",Hoja1!$E432)</f>
        <v/>
      </c>
      <c r="D432" s="486" t="str">
        <f>IF(OR($B432=0,$B432=""),"",Hoja1!$F432)</f>
        <v/>
      </c>
      <c r="E432" s="486" t="str">
        <f>IF(OR($B432=0,$B432=""),"",Hoja1!$H432)</f>
        <v/>
      </c>
      <c r="F432" s="487" t="str">
        <f>IF(OR($B432=0,$B432=""),"",Hoja1!$K432)</f>
        <v/>
      </c>
      <c r="H432" s="488" t="str">
        <f>IF(OR($B432=0,$B432=""),"",IFERROR(VLOOKUP($B432,LISTA!$A$2:$J$9998,10,0),""))</f>
        <v/>
      </c>
      <c r="J432" s="484" t="str">
        <f t="shared" si="6"/>
        <v/>
      </c>
    </row>
    <row r="433" spans="2:10" x14ac:dyDescent="0.25">
      <c r="B433" s="485">
        <f>Hoja1!$B433</f>
        <v>0</v>
      </c>
      <c r="C433" s="486" t="str">
        <f>IF(OR($B433=0,$B433=""),"",Hoja1!$E433)</f>
        <v/>
      </c>
      <c r="D433" s="486" t="str">
        <f>IF(OR($B433=0,$B433=""),"",Hoja1!$F433)</f>
        <v/>
      </c>
      <c r="E433" s="486" t="str">
        <f>IF(OR($B433=0,$B433=""),"",Hoja1!$H433)</f>
        <v/>
      </c>
      <c r="F433" s="487" t="str">
        <f>IF(OR($B433=0,$B433=""),"",Hoja1!$K433)</f>
        <v/>
      </c>
      <c r="H433" s="488" t="str">
        <f>IF(OR($B433=0,$B433=""),"",IFERROR(VLOOKUP($B433,LISTA!$A$2:$J$9998,10,0),""))</f>
        <v/>
      </c>
      <c r="J433" s="484" t="str">
        <f t="shared" si="6"/>
        <v/>
      </c>
    </row>
    <row r="434" spans="2:10" x14ac:dyDescent="0.25">
      <c r="B434" s="485">
        <f>Hoja1!$B434</f>
        <v>0</v>
      </c>
      <c r="C434" s="486" t="str">
        <f>IF(OR($B434=0,$B434=""),"",Hoja1!$E434)</f>
        <v/>
      </c>
      <c r="D434" s="486" t="str">
        <f>IF(OR($B434=0,$B434=""),"",Hoja1!$F434)</f>
        <v/>
      </c>
      <c r="E434" s="486" t="str">
        <f>IF(OR($B434=0,$B434=""),"",Hoja1!$H434)</f>
        <v/>
      </c>
      <c r="F434" s="487" t="str">
        <f>IF(OR($B434=0,$B434=""),"",Hoja1!$K434)</f>
        <v/>
      </c>
      <c r="H434" s="488" t="str">
        <f>IF(OR($B434=0,$B434=""),"",IFERROR(VLOOKUP($B434,LISTA!$A$2:$J$9998,10,0),""))</f>
        <v/>
      </c>
      <c r="J434" s="484" t="str">
        <f t="shared" si="6"/>
        <v/>
      </c>
    </row>
    <row r="435" spans="2:10" x14ac:dyDescent="0.25">
      <c r="B435" s="485">
        <f>Hoja1!$B435</f>
        <v>0</v>
      </c>
      <c r="C435" s="486" t="str">
        <f>IF(OR($B435=0,$B435=""),"",Hoja1!$E435)</f>
        <v/>
      </c>
      <c r="D435" s="486" t="str">
        <f>IF(OR($B435=0,$B435=""),"",Hoja1!$F435)</f>
        <v/>
      </c>
      <c r="E435" s="486" t="str">
        <f>IF(OR($B435=0,$B435=""),"",Hoja1!$H435)</f>
        <v/>
      </c>
      <c r="F435" s="487" t="str">
        <f>IF(OR($B435=0,$B435=""),"",Hoja1!$K435)</f>
        <v/>
      </c>
      <c r="H435" s="488" t="str">
        <f>IF(OR($B435=0,$B435=""),"",IFERROR(VLOOKUP($B435,LISTA!$A$2:$J$9998,10,0),""))</f>
        <v/>
      </c>
      <c r="J435" s="484" t="str">
        <f t="shared" si="6"/>
        <v/>
      </c>
    </row>
    <row r="436" spans="2:10" x14ac:dyDescent="0.25">
      <c r="B436" s="485">
        <f>Hoja1!$B436</f>
        <v>0</v>
      </c>
      <c r="C436" s="486" t="str">
        <f>IF(OR($B436=0,$B436=""),"",Hoja1!$E436)</f>
        <v/>
      </c>
      <c r="D436" s="486" t="str">
        <f>IF(OR($B436=0,$B436=""),"",Hoja1!$F436)</f>
        <v/>
      </c>
      <c r="E436" s="486" t="str">
        <f>IF(OR($B436=0,$B436=""),"",Hoja1!$H436)</f>
        <v/>
      </c>
      <c r="F436" s="487" t="str">
        <f>IF(OR($B436=0,$B436=""),"",Hoja1!$K436)</f>
        <v/>
      </c>
      <c r="H436" s="488" t="str">
        <f>IF(OR($B436=0,$B436=""),"",IFERROR(VLOOKUP($B436,LISTA!$A$2:$J$9998,10,0),""))</f>
        <v/>
      </c>
      <c r="J436" s="484" t="str">
        <f t="shared" si="6"/>
        <v/>
      </c>
    </row>
    <row r="437" spans="2:10" x14ac:dyDescent="0.25">
      <c r="B437" s="485">
        <f>Hoja1!$B437</f>
        <v>0</v>
      </c>
      <c r="C437" s="486" t="str">
        <f>IF(OR($B437=0,$B437=""),"",Hoja1!$E437)</f>
        <v/>
      </c>
      <c r="D437" s="486" t="str">
        <f>IF(OR($B437=0,$B437=""),"",Hoja1!$F437)</f>
        <v/>
      </c>
      <c r="E437" s="486" t="str">
        <f>IF(OR($B437=0,$B437=""),"",Hoja1!$H437)</f>
        <v/>
      </c>
      <c r="F437" s="487" t="str">
        <f>IF(OR($B437=0,$B437=""),"",Hoja1!$K437)</f>
        <v/>
      </c>
      <c r="H437" s="488" t="str">
        <f>IF(OR($B437=0,$B437=""),"",IFERROR(VLOOKUP($B437,LISTA!$A$2:$J$9998,10,0),""))</f>
        <v/>
      </c>
      <c r="J437" s="484" t="str">
        <f t="shared" si="6"/>
        <v/>
      </c>
    </row>
    <row r="438" spans="2:10" x14ac:dyDescent="0.25">
      <c r="B438" s="485">
        <f>Hoja1!$B438</f>
        <v>0</v>
      </c>
      <c r="C438" s="486" t="str">
        <f>IF(OR($B438=0,$B438=""),"",Hoja1!$E438)</f>
        <v/>
      </c>
      <c r="D438" s="486" t="str">
        <f>IF(OR($B438=0,$B438=""),"",Hoja1!$F438)</f>
        <v/>
      </c>
      <c r="E438" s="486" t="str">
        <f>IF(OR($B438=0,$B438=""),"",Hoja1!$H438)</f>
        <v/>
      </c>
      <c r="F438" s="487" t="str">
        <f>IF(OR($B438=0,$B438=""),"",Hoja1!$K438)</f>
        <v/>
      </c>
      <c r="H438" s="488" t="str">
        <f>IF(OR($B438=0,$B438=""),"",IFERROR(VLOOKUP($B438,LISTA!$A$2:$J$9998,10,0),""))</f>
        <v/>
      </c>
      <c r="J438" s="484" t="str">
        <f t="shared" si="6"/>
        <v/>
      </c>
    </row>
    <row r="439" spans="2:10" x14ac:dyDescent="0.25">
      <c r="B439" s="485">
        <f>Hoja1!$B439</f>
        <v>0</v>
      </c>
      <c r="C439" s="486" t="str">
        <f>IF(OR($B439=0,$B439=""),"",Hoja1!$E439)</f>
        <v/>
      </c>
      <c r="D439" s="486" t="str">
        <f>IF(OR($B439=0,$B439=""),"",Hoja1!$F439)</f>
        <v/>
      </c>
      <c r="E439" s="486" t="str">
        <f>IF(OR($B439=0,$B439=""),"",Hoja1!$H439)</f>
        <v/>
      </c>
      <c r="F439" s="487" t="str">
        <f>IF(OR($B439=0,$B439=""),"",Hoja1!$K439)</f>
        <v/>
      </c>
      <c r="H439" s="488" t="str">
        <f>IF(OR($B439=0,$B439=""),"",IFERROR(VLOOKUP($B439,LISTA!$A$2:$J$9998,10,0),""))</f>
        <v/>
      </c>
      <c r="J439" s="484" t="str">
        <f t="shared" si="6"/>
        <v/>
      </c>
    </row>
    <row r="440" spans="2:10" x14ac:dyDescent="0.25">
      <c r="B440" s="485">
        <f>Hoja1!$B440</f>
        <v>0</v>
      </c>
      <c r="C440" s="486" t="str">
        <f>IF(OR($B440=0,$B440=""),"",Hoja1!$E440)</f>
        <v/>
      </c>
      <c r="D440" s="486" t="str">
        <f>IF(OR($B440=0,$B440=""),"",Hoja1!$F440)</f>
        <v/>
      </c>
      <c r="E440" s="486" t="str">
        <f>IF(OR($B440=0,$B440=""),"",Hoja1!$H440)</f>
        <v/>
      </c>
      <c r="F440" s="487" t="str">
        <f>IF(OR($B440=0,$B440=""),"",Hoja1!$K440)</f>
        <v/>
      </c>
      <c r="H440" s="488" t="str">
        <f>IF(OR($B440=0,$B440=""),"",IFERROR(VLOOKUP($B440,LISTA!$A$2:$J$9998,10,0),""))</f>
        <v/>
      </c>
      <c r="J440" s="484" t="str">
        <f t="shared" si="6"/>
        <v/>
      </c>
    </row>
    <row r="441" spans="2:10" x14ac:dyDescent="0.25">
      <c r="B441" s="485">
        <f>Hoja1!$B441</f>
        <v>0</v>
      </c>
      <c r="C441" s="486" t="str">
        <f>IF(OR($B441=0,$B441=""),"",Hoja1!$E441)</f>
        <v/>
      </c>
      <c r="D441" s="486" t="str">
        <f>IF(OR($B441=0,$B441=""),"",Hoja1!$F441)</f>
        <v/>
      </c>
      <c r="E441" s="486" t="str">
        <f>IF(OR($B441=0,$B441=""),"",Hoja1!$H441)</f>
        <v/>
      </c>
      <c r="F441" s="487" t="str">
        <f>IF(OR($B441=0,$B441=""),"",Hoja1!$K441)</f>
        <v/>
      </c>
      <c r="H441" s="488" t="str">
        <f>IF(OR($B441=0,$B441=""),"",IFERROR(VLOOKUP($B441,LISTA!$A$2:$J$9998,10,0),""))</f>
        <v/>
      </c>
      <c r="J441" s="484" t="str">
        <f t="shared" si="6"/>
        <v/>
      </c>
    </row>
    <row r="442" spans="2:10" x14ac:dyDescent="0.25">
      <c r="B442" s="485">
        <f>Hoja1!$B442</f>
        <v>0</v>
      </c>
      <c r="C442" s="486" t="str">
        <f>IF(OR($B442=0,$B442=""),"",Hoja1!$E442)</f>
        <v/>
      </c>
      <c r="D442" s="486" t="str">
        <f>IF(OR($B442=0,$B442=""),"",Hoja1!$F442)</f>
        <v/>
      </c>
      <c r="E442" s="486" t="str">
        <f>IF(OR($B442=0,$B442=""),"",Hoja1!$H442)</f>
        <v/>
      </c>
      <c r="F442" s="487" t="str">
        <f>IF(OR($B442=0,$B442=""),"",Hoja1!$K442)</f>
        <v/>
      </c>
      <c r="H442" s="488" t="str">
        <f>IF(OR($B442=0,$B442=""),"",IFERROR(VLOOKUP($B442,LISTA!$A$2:$J$9998,10,0),""))</f>
        <v/>
      </c>
      <c r="J442" s="484" t="str">
        <f t="shared" si="6"/>
        <v/>
      </c>
    </row>
    <row r="443" spans="2:10" x14ac:dyDescent="0.25">
      <c r="B443" s="485">
        <f>Hoja1!$B443</f>
        <v>0</v>
      </c>
      <c r="C443" s="486" t="str">
        <f>IF(OR($B443=0,$B443=""),"",Hoja1!$E443)</f>
        <v/>
      </c>
      <c r="D443" s="486" t="str">
        <f>IF(OR($B443=0,$B443=""),"",Hoja1!$F443)</f>
        <v/>
      </c>
      <c r="E443" s="486" t="str">
        <f>IF(OR($B443=0,$B443=""),"",Hoja1!$H443)</f>
        <v/>
      </c>
      <c r="F443" s="487" t="str">
        <f>IF(OR($B443=0,$B443=""),"",Hoja1!$K443)</f>
        <v/>
      </c>
      <c r="H443" s="488" t="str">
        <f>IF(OR($B443=0,$B443=""),"",IFERROR(VLOOKUP($B443,LISTA!$A$2:$J$9998,10,0),""))</f>
        <v/>
      </c>
      <c r="J443" s="484" t="str">
        <f t="shared" si="6"/>
        <v/>
      </c>
    </row>
    <row r="444" spans="2:10" x14ac:dyDescent="0.25">
      <c r="B444" s="485">
        <f>Hoja1!$B444</f>
        <v>0</v>
      </c>
      <c r="C444" s="486" t="str">
        <f>IF(OR($B444=0,$B444=""),"",Hoja1!$E444)</f>
        <v/>
      </c>
      <c r="D444" s="486" t="str">
        <f>IF(OR($B444=0,$B444=""),"",Hoja1!$F444)</f>
        <v/>
      </c>
      <c r="E444" s="486" t="str">
        <f>IF(OR($B444=0,$B444=""),"",Hoja1!$H444)</f>
        <v/>
      </c>
      <c r="F444" s="487" t="str">
        <f>IF(OR($B444=0,$B444=""),"",Hoja1!$K444)</f>
        <v/>
      </c>
      <c r="H444" s="488" t="str">
        <f>IF(OR($B444=0,$B444=""),"",IFERROR(VLOOKUP($B444,LISTA!$A$2:$J$9998,10,0),""))</f>
        <v/>
      </c>
      <c r="J444" s="484" t="str">
        <f t="shared" si="6"/>
        <v/>
      </c>
    </row>
    <row r="445" spans="2:10" x14ac:dyDescent="0.25">
      <c r="B445" s="485">
        <f>Hoja1!$B445</f>
        <v>0</v>
      </c>
      <c r="C445" s="486" t="str">
        <f>IF(OR($B445=0,$B445=""),"",Hoja1!$E445)</f>
        <v/>
      </c>
      <c r="D445" s="486" t="str">
        <f>IF(OR($B445=0,$B445=""),"",Hoja1!$F445)</f>
        <v/>
      </c>
      <c r="E445" s="486" t="str">
        <f>IF(OR($B445=0,$B445=""),"",Hoja1!$H445)</f>
        <v/>
      </c>
      <c r="F445" s="487" t="str">
        <f>IF(OR($B445=0,$B445=""),"",Hoja1!$K445)</f>
        <v/>
      </c>
      <c r="H445" s="488" t="str">
        <f>IF(OR($B445=0,$B445=""),"",IFERROR(VLOOKUP($B445,LISTA!$A$2:$J$9998,10,0),""))</f>
        <v/>
      </c>
      <c r="J445" s="484" t="str">
        <f t="shared" si="6"/>
        <v/>
      </c>
    </row>
    <row r="446" spans="2:10" x14ac:dyDescent="0.25">
      <c r="B446" s="485">
        <f>Hoja1!$B446</f>
        <v>0</v>
      </c>
      <c r="C446" s="486" t="str">
        <f>IF(OR($B446=0,$B446=""),"",Hoja1!$E446)</f>
        <v/>
      </c>
      <c r="D446" s="486" t="str">
        <f>IF(OR($B446=0,$B446=""),"",Hoja1!$F446)</f>
        <v/>
      </c>
      <c r="E446" s="486" t="str">
        <f>IF(OR($B446=0,$B446=""),"",Hoja1!$H446)</f>
        <v/>
      </c>
      <c r="F446" s="487" t="str">
        <f>IF(OR($B446=0,$B446=""),"",Hoja1!$K446)</f>
        <v/>
      </c>
      <c r="H446" s="488" t="str">
        <f>IF(OR($B446=0,$B446=""),"",IFERROR(VLOOKUP($B446,LISTA!$A$2:$J$9998,10,0),""))</f>
        <v/>
      </c>
      <c r="J446" s="484" t="str">
        <f t="shared" si="6"/>
        <v/>
      </c>
    </row>
    <row r="447" spans="2:10" x14ac:dyDescent="0.25">
      <c r="B447" s="485">
        <f>Hoja1!$B447</f>
        <v>0</v>
      </c>
      <c r="C447" s="486" t="str">
        <f>IF(OR($B447=0,$B447=""),"",Hoja1!$E447)</f>
        <v/>
      </c>
      <c r="D447" s="486" t="str">
        <f>IF(OR($B447=0,$B447=""),"",Hoja1!$F447)</f>
        <v/>
      </c>
      <c r="E447" s="486" t="str">
        <f>IF(OR($B447=0,$B447=""),"",Hoja1!$H447)</f>
        <v/>
      </c>
      <c r="F447" s="487" t="str">
        <f>IF(OR($B447=0,$B447=""),"",Hoja1!$K447)</f>
        <v/>
      </c>
      <c r="H447" s="488" t="str">
        <f>IF(OR($B447=0,$B447=""),"",IFERROR(VLOOKUP($B447,LISTA!$A$2:$J$9998,10,0),""))</f>
        <v/>
      </c>
      <c r="J447" s="484" t="str">
        <f t="shared" si="6"/>
        <v/>
      </c>
    </row>
    <row r="448" spans="2:10" x14ac:dyDescent="0.25">
      <c r="B448" s="485">
        <f>Hoja1!$B448</f>
        <v>0</v>
      </c>
      <c r="C448" s="486" t="str">
        <f>IF(OR($B448=0,$B448=""),"",Hoja1!$E448)</f>
        <v/>
      </c>
      <c r="D448" s="486" t="str">
        <f>IF(OR($B448=0,$B448=""),"",Hoja1!$F448)</f>
        <v/>
      </c>
      <c r="E448" s="486" t="str">
        <f>IF(OR($B448=0,$B448=""),"",Hoja1!$H448)</f>
        <v/>
      </c>
      <c r="F448" s="487" t="str">
        <f>IF(OR($B448=0,$B448=""),"",Hoja1!$K448)</f>
        <v/>
      </c>
      <c r="H448" s="488" t="str">
        <f>IF(OR($B448=0,$B448=""),"",IFERROR(VLOOKUP($B448,LISTA!$A$2:$J$9998,10,0),""))</f>
        <v/>
      </c>
      <c r="J448" s="484" t="str">
        <f t="shared" si="6"/>
        <v/>
      </c>
    </row>
    <row r="449" spans="2:10" x14ac:dyDescent="0.25">
      <c r="B449" s="485">
        <f>Hoja1!$B449</f>
        <v>0</v>
      </c>
      <c r="C449" s="486" t="str">
        <f>IF(OR($B449=0,$B449=""),"",Hoja1!$E449)</f>
        <v/>
      </c>
      <c r="D449" s="486" t="str">
        <f>IF(OR($B449=0,$B449=""),"",Hoja1!$F449)</f>
        <v/>
      </c>
      <c r="E449" s="486" t="str">
        <f>IF(OR($B449=0,$B449=""),"",Hoja1!$H449)</f>
        <v/>
      </c>
      <c r="F449" s="487" t="str">
        <f>IF(OR($B449=0,$B449=""),"",Hoja1!$K449)</f>
        <v/>
      </c>
      <c r="H449" s="488" t="str">
        <f>IF(OR($B449=0,$B449=""),"",IFERROR(VLOOKUP($B449,LISTA!$A$2:$J$9998,10,0),""))</f>
        <v/>
      </c>
      <c r="J449" s="484" t="str">
        <f t="shared" si="6"/>
        <v/>
      </c>
    </row>
    <row r="450" spans="2:10" x14ac:dyDescent="0.25">
      <c r="B450" s="485">
        <f>Hoja1!$B450</f>
        <v>0</v>
      </c>
      <c r="C450" s="486" t="str">
        <f>IF(OR($B450=0,$B450=""),"",Hoja1!$E450)</f>
        <v/>
      </c>
      <c r="D450" s="486" t="str">
        <f>IF(OR($B450=0,$B450=""),"",Hoja1!$F450)</f>
        <v/>
      </c>
      <c r="E450" s="486" t="str">
        <f>IF(OR($B450=0,$B450=""),"",Hoja1!$H450)</f>
        <v/>
      </c>
      <c r="F450" s="487" t="str">
        <f>IF(OR($B450=0,$B450=""),"",Hoja1!$K450)</f>
        <v/>
      </c>
      <c r="H450" s="488" t="str">
        <f>IF(OR($B450=0,$B450=""),"",IFERROR(VLOOKUP($B450,LISTA!$A$2:$J$9998,10,0),""))</f>
        <v/>
      </c>
      <c r="J450" s="484" t="str">
        <f t="shared" si="6"/>
        <v/>
      </c>
    </row>
    <row r="451" spans="2:10" x14ac:dyDescent="0.25">
      <c r="B451" s="485">
        <f>Hoja1!$B451</f>
        <v>0</v>
      </c>
      <c r="C451" s="486" t="str">
        <f>IF(OR($B451=0,$B451=""),"",Hoja1!$E451)</f>
        <v/>
      </c>
      <c r="D451" s="486" t="str">
        <f>IF(OR($B451=0,$B451=""),"",Hoja1!$F451)</f>
        <v/>
      </c>
      <c r="E451" s="486" t="str">
        <f>IF(OR($B451=0,$B451=""),"",Hoja1!$H451)</f>
        <v/>
      </c>
      <c r="F451" s="487" t="str">
        <f>IF(OR($B451=0,$B451=""),"",Hoja1!$K451)</f>
        <v/>
      </c>
      <c r="H451" s="488" t="str">
        <f>IF(OR($B451=0,$B451=""),"",IFERROR(VLOOKUP($B451,LISTA!$A$2:$J$9998,10,0),""))</f>
        <v/>
      </c>
      <c r="J451" s="484" t="str">
        <f t="shared" si="6"/>
        <v/>
      </c>
    </row>
    <row r="452" spans="2:10" x14ac:dyDescent="0.25">
      <c r="B452" s="485">
        <f>Hoja1!$B452</f>
        <v>0</v>
      </c>
      <c r="C452" s="486" t="str">
        <f>IF(OR($B452=0,$B452=""),"",Hoja1!$E452)</f>
        <v/>
      </c>
      <c r="D452" s="486" t="str">
        <f>IF(OR($B452=0,$B452=""),"",Hoja1!$F452)</f>
        <v/>
      </c>
      <c r="E452" s="486" t="str">
        <f>IF(OR($B452=0,$B452=""),"",Hoja1!$H452)</f>
        <v/>
      </c>
      <c r="F452" s="487" t="str">
        <f>IF(OR($B452=0,$B452=""),"",Hoja1!$K452)</f>
        <v/>
      </c>
      <c r="H452" s="488" t="str">
        <f>IF(OR($B452=0,$B452=""),"",IFERROR(VLOOKUP($B452,LISTA!$A$2:$J$9998,10,0),""))</f>
        <v/>
      </c>
      <c r="J452" s="484" t="str">
        <f t="shared" ref="J452:J501" si="7">IF(OR($F452="",$H452=""),"",IF($H452&gt;$F452,"SUBIO DE PRECIO",IF($H452&lt;$F452,"BAJO DE PRECIO",IF($H452=$F452,"MANTIENE EL PRECIO",0))))</f>
        <v/>
      </c>
    </row>
    <row r="453" spans="2:10" x14ac:dyDescent="0.25">
      <c r="B453" s="485">
        <f>Hoja1!$B453</f>
        <v>0</v>
      </c>
      <c r="C453" s="486" t="str">
        <f>IF(OR($B453=0,$B453=""),"",Hoja1!$E453)</f>
        <v/>
      </c>
      <c r="D453" s="486" t="str">
        <f>IF(OR($B453=0,$B453=""),"",Hoja1!$F453)</f>
        <v/>
      </c>
      <c r="E453" s="486" t="str">
        <f>IF(OR($B453=0,$B453=""),"",Hoja1!$H453)</f>
        <v/>
      </c>
      <c r="F453" s="487" t="str">
        <f>IF(OR($B453=0,$B453=""),"",Hoja1!$K453)</f>
        <v/>
      </c>
      <c r="H453" s="488" t="str">
        <f>IF(OR($B453=0,$B453=""),"",IFERROR(VLOOKUP($B453,LISTA!$A$2:$J$9998,10,0),""))</f>
        <v/>
      </c>
      <c r="J453" s="484" t="str">
        <f t="shared" si="7"/>
        <v/>
      </c>
    </row>
    <row r="454" spans="2:10" x14ac:dyDescent="0.25">
      <c r="B454" s="485">
        <f>Hoja1!$B454</f>
        <v>0</v>
      </c>
      <c r="C454" s="486" t="str">
        <f>IF(OR($B454=0,$B454=""),"",Hoja1!$E454)</f>
        <v/>
      </c>
      <c r="D454" s="486" t="str">
        <f>IF(OR($B454=0,$B454=""),"",Hoja1!$F454)</f>
        <v/>
      </c>
      <c r="E454" s="486" t="str">
        <f>IF(OR($B454=0,$B454=""),"",Hoja1!$H454)</f>
        <v/>
      </c>
      <c r="F454" s="487" t="str">
        <f>IF(OR($B454=0,$B454=""),"",Hoja1!$K454)</f>
        <v/>
      </c>
      <c r="H454" s="488" t="str">
        <f>IF(OR($B454=0,$B454=""),"",IFERROR(VLOOKUP($B454,LISTA!$A$2:$J$9998,10,0),""))</f>
        <v/>
      </c>
      <c r="J454" s="484" t="str">
        <f t="shared" si="7"/>
        <v/>
      </c>
    </row>
    <row r="455" spans="2:10" x14ac:dyDescent="0.25">
      <c r="B455" s="485">
        <f>Hoja1!$B455</f>
        <v>0</v>
      </c>
      <c r="C455" s="486" t="str">
        <f>IF(OR($B455=0,$B455=""),"",Hoja1!$E455)</f>
        <v/>
      </c>
      <c r="D455" s="486" t="str">
        <f>IF(OR($B455=0,$B455=""),"",Hoja1!$F455)</f>
        <v/>
      </c>
      <c r="E455" s="486" t="str">
        <f>IF(OR($B455=0,$B455=""),"",Hoja1!$H455)</f>
        <v/>
      </c>
      <c r="F455" s="487" t="str">
        <f>IF(OR($B455=0,$B455=""),"",Hoja1!$K455)</f>
        <v/>
      </c>
      <c r="H455" s="488" t="str">
        <f>IF(OR($B455=0,$B455=""),"",IFERROR(VLOOKUP($B455,LISTA!$A$2:$J$9998,10,0),""))</f>
        <v/>
      </c>
      <c r="J455" s="484" t="str">
        <f t="shared" si="7"/>
        <v/>
      </c>
    </row>
    <row r="456" spans="2:10" x14ac:dyDescent="0.25">
      <c r="B456" s="485">
        <f>Hoja1!$B456</f>
        <v>0</v>
      </c>
      <c r="C456" s="486" t="str">
        <f>IF(OR($B456=0,$B456=""),"",Hoja1!$E456)</f>
        <v/>
      </c>
      <c r="D456" s="486" t="str">
        <f>IF(OR($B456=0,$B456=""),"",Hoja1!$F456)</f>
        <v/>
      </c>
      <c r="E456" s="486" t="str">
        <f>IF(OR($B456=0,$B456=""),"",Hoja1!$H456)</f>
        <v/>
      </c>
      <c r="F456" s="487" t="str">
        <f>IF(OR($B456=0,$B456=""),"",Hoja1!$K456)</f>
        <v/>
      </c>
      <c r="H456" s="488" t="str">
        <f>IF(OR($B456=0,$B456=""),"",IFERROR(VLOOKUP($B456,LISTA!$A$2:$J$9998,10,0),""))</f>
        <v/>
      </c>
      <c r="J456" s="484" t="str">
        <f t="shared" si="7"/>
        <v/>
      </c>
    </row>
    <row r="457" spans="2:10" x14ac:dyDescent="0.25">
      <c r="B457" s="485">
        <f>Hoja1!$B457</f>
        <v>0</v>
      </c>
      <c r="C457" s="486" t="str">
        <f>IF(OR($B457=0,$B457=""),"",Hoja1!$E457)</f>
        <v/>
      </c>
      <c r="D457" s="486" t="str">
        <f>IF(OR($B457=0,$B457=""),"",Hoja1!$F457)</f>
        <v/>
      </c>
      <c r="E457" s="486" t="str">
        <f>IF(OR($B457=0,$B457=""),"",Hoja1!$H457)</f>
        <v/>
      </c>
      <c r="F457" s="487" t="str">
        <f>IF(OR($B457=0,$B457=""),"",Hoja1!$K457)</f>
        <v/>
      </c>
      <c r="H457" s="488" t="str">
        <f>IF(OR($B457=0,$B457=""),"",IFERROR(VLOOKUP($B457,LISTA!$A$2:$J$9998,10,0),""))</f>
        <v/>
      </c>
      <c r="J457" s="484" t="str">
        <f t="shared" si="7"/>
        <v/>
      </c>
    </row>
    <row r="458" spans="2:10" x14ac:dyDescent="0.25">
      <c r="B458" s="485">
        <f>Hoja1!$B458</f>
        <v>0</v>
      </c>
      <c r="C458" s="486" t="str">
        <f>IF(OR($B458=0,$B458=""),"",Hoja1!$E458)</f>
        <v/>
      </c>
      <c r="D458" s="486" t="str">
        <f>IF(OR($B458=0,$B458=""),"",Hoja1!$F458)</f>
        <v/>
      </c>
      <c r="E458" s="486" t="str">
        <f>IF(OR($B458=0,$B458=""),"",Hoja1!$H458)</f>
        <v/>
      </c>
      <c r="F458" s="487" t="str">
        <f>IF(OR($B458=0,$B458=""),"",Hoja1!$K458)</f>
        <v/>
      </c>
      <c r="H458" s="488" t="str">
        <f>IF(OR($B458=0,$B458=""),"",IFERROR(VLOOKUP($B458,LISTA!$A$2:$J$9998,10,0),""))</f>
        <v/>
      </c>
      <c r="J458" s="484" t="str">
        <f t="shared" si="7"/>
        <v/>
      </c>
    </row>
    <row r="459" spans="2:10" x14ac:dyDescent="0.25">
      <c r="B459" s="485">
        <f>Hoja1!$B459</f>
        <v>0</v>
      </c>
      <c r="C459" s="486" t="str">
        <f>IF(OR($B459=0,$B459=""),"",Hoja1!$E459)</f>
        <v/>
      </c>
      <c r="D459" s="486" t="str">
        <f>IF(OR($B459=0,$B459=""),"",Hoja1!$F459)</f>
        <v/>
      </c>
      <c r="E459" s="486" t="str">
        <f>IF(OR($B459=0,$B459=""),"",Hoja1!$H459)</f>
        <v/>
      </c>
      <c r="F459" s="487" t="str">
        <f>IF(OR($B459=0,$B459=""),"",Hoja1!$K459)</f>
        <v/>
      </c>
      <c r="H459" s="488" t="str">
        <f>IF(OR($B459=0,$B459=""),"",IFERROR(VLOOKUP($B459,LISTA!$A$2:$J$9998,10,0),""))</f>
        <v/>
      </c>
      <c r="J459" s="484" t="str">
        <f t="shared" si="7"/>
        <v/>
      </c>
    </row>
    <row r="460" spans="2:10" x14ac:dyDescent="0.25">
      <c r="B460" s="485">
        <f>Hoja1!$B460</f>
        <v>0</v>
      </c>
      <c r="C460" s="486" t="str">
        <f>IF(OR($B460=0,$B460=""),"",Hoja1!$E460)</f>
        <v/>
      </c>
      <c r="D460" s="486" t="str">
        <f>IF(OR($B460=0,$B460=""),"",Hoja1!$F460)</f>
        <v/>
      </c>
      <c r="E460" s="486" t="str">
        <f>IF(OR($B460=0,$B460=""),"",Hoja1!$H460)</f>
        <v/>
      </c>
      <c r="F460" s="487" t="str">
        <f>IF(OR($B460=0,$B460=""),"",Hoja1!$K460)</f>
        <v/>
      </c>
      <c r="H460" s="488" t="str">
        <f>IF(OR($B460=0,$B460=""),"",IFERROR(VLOOKUP($B460,LISTA!$A$2:$J$9998,10,0),""))</f>
        <v/>
      </c>
      <c r="J460" s="484" t="str">
        <f t="shared" si="7"/>
        <v/>
      </c>
    </row>
    <row r="461" spans="2:10" x14ac:dyDescent="0.25">
      <c r="B461" s="485">
        <f>Hoja1!$B461</f>
        <v>0</v>
      </c>
      <c r="C461" s="486" t="str">
        <f>IF(OR($B461=0,$B461=""),"",Hoja1!$E461)</f>
        <v/>
      </c>
      <c r="D461" s="486" t="str">
        <f>IF(OR($B461=0,$B461=""),"",Hoja1!$F461)</f>
        <v/>
      </c>
      <c r="E461" s="486" t="str">
        <f>IF(OR($B461=0,$B461=""),"",Hoja1!$H461)</f>
        <v/>
      </c>
      <c r="F461" s="487" t="str">
        <f>IF(OR($B461=0,$B461=""),"",Hoja1!$K461)</f>
        <v/>
      </c>
      <c r="H461" s="488" t="str">
        <f>IF(OR($B461=0,$B461=""),"",IFERROR(VLOOKUP($B461,LISTA!$A$2:$J$9998,10,0),""))</f>
        <v/>
      </c>
      <c r="J461" s="484" t="str">
        <f t="shared" si="7"/>
        <v/>
      </c>
    </row>
    <row r="462" spans="2:10" x14ac:dyDescent="0.25">
      <c r="B462" s="485">
        <f>Hoja1!$B462</f>
        <v>0</v>
      </c>
      <c r="C462" s="486" t="str">
        <f>IF(OR($B462=0,$B462=""),"",Hoja1!$E462)</f>
        <v/>
      </c>
      <c r="D462" s="486" t="str">
        <f>IF(OR($B462=0,$B462=""),"",Hoja1!$F462)</f>
        <v/>
      </c>
      <c r="E462" s="486" t="str">
        <f>IF(OR($B462=0,$B462=""),"",Hoja1!$H462)</f>
        <v/>
      </c>
      <c r="F462" s="487" t="str">
        <f>IF(OR($B462=0,$B462=""),"",Hoja1!$K462)</f>
        <v/>
      </c>
      <c r="H462" s="488" t="str">
        <f>IF(OR($B462=0,$B462=""),"",IFERROR(VLOOKUP($B462,LISTA!$A$2:$J$9998,10,0),""))</f>
        <v/>
      </c>
      <c r="J462" s="484" t="str">
        <f t="shared" si="7"/>
        <v/>
      </c>
    </row>
    <row r="463" spans="2:10" x14ac:dyDescent="0.25">
      <c r="B463" s="485">
        <f>Hoja1!$B463</f>
        <v>0</v>
      </c>
      <c r="C463" s="486" t="str">
        <f>IF(OR($B463=0,$B463=""),"",Hoja1!$E463)</f>
        <v/>
      </c>
      <c r="D463" s="486" t="str">
        <f>IF(OR($B463=0,$B463=""),"",Hoja1!$F463)</f>
        <v/>
      </c>
      <c r="E463" s="486" t="str">
        <f>IF(OR($B463=0,$B463=""),"",Hoja1!$H463)</f>
        <v/>
      </c>
      <c r="F463" s="487" t="str">
        <f>IF(OR($B463=0,$B463=""),"",Hoja1!$K463)</f>
        <v/>
      </c>
      <c r="H463" s="488" t="str">
        <f>IF(OR($B463=0,$B463=""),"",IFERROR(VLOOKUP($B463,LISTA!$A$2:$J$9998,10,0),""))</f>
        <v/>
      </c>
      <c r="J463" s="484" t="str">
        <f t="shared" si="7"/>
        <v/>
      </c>
    </row>
    <row r="464" spans="2:10" x14ac:dyDescent="0.25">
      <c r="B464" s="485">
        <f>Hoja1!$B464</f>
        <v>0</v>
      </c>
      <c r="C464" s="486" t="str">
        <f>IF(OR($B464=0,$B464=""),"",Hoja1!$E464)</f>
        <v/>
      </c>
      <c r="D464" s="486" t="str">
        <f>IF(OR($B464=0,$B464=""),"",Hoja1!$F464)</f>
        <v/>
      </c>
      <c r="E464" s="486" t="str">
        <f>IF(OR($B464=0,$B464=""),"",Hoja1!$H464)</f>
        <v/>
      </c>
      <c r="F464" s="487" t="str">
        <f>IF(OR($B464=0,$B464=""),"",Hoja1!$K464)</f>
        <v/>
      </c>
      <c r="H464" s="488" t="str">
        <f>IF(OR($B464=0,$B464=""),"",IFERROR(VLOOKUP($B464,LISTA!$A$2:$J$9998,10,0),""))</f>
        <v/>
      </c>
      <c r="J464" s="484" t="str">
        <f t="shared" si="7"/>
        <v/>
      </c>
    </row>
    <row r="465" spans="2:10" x14ac:dyDescent="0.25">
      <c r="B465" s="485">
        <f>Hoja1!$B465</f>
        <v>0</v>
      </c>
      <c r="C465" s="486" t="str">
        <f>IF(OR($B465=0,$B465=""),"",Hoja1!$E465)</f>
        <v/>
      </c>
      <c r="D465" s="486" t="str">
        <f>IF(OR($B465=0,$B465=""),"",Hoja1!$F465)</f>
        <v/>
      </c>
      <c r="E465" s="486" t="str">
        <f>IF(OR($B465=0,$B465=""),"",Hoja1!$H465)</f>
        <v/>
      </c>
      <c r="F465" s="487" t="str">
        <f>IF(OR($B465=0,$B465=""),"",Hoja1!$K465)</f>
        <v/>
      </c>
      <c r="H465" s="488" t="str">
        <f>IF(OR($B465=0,$B465=""),"",IFERROR(VLOOKUP($B465,LISTA!$A$2:$J$9998,10,0),""))</f>
        <v/>
      </c>
      <c r="J465" s="484" t="str">
        <f t="shared" si="7"/>
        <v/>
      </c>
    </row>
    <row r="466" spans="2:10" x14ac:dyDescent="0.25">
      <c r="B466" s="485">
        <f>Hoja1!$B466</f>
        <v>0</v>
      </c>
      <c r="C466" s="486" t="str">
        <f>IF(OR($B466=0,$B466=""),"",Hoja1!$E466)</f>
        <v/>
      </c>
      <c r="D466" s="486" t="str">
        <f>IF(OR($B466=0,$B466=""),"",Hoja1!$F466)</f>
        <v/>
      </c>
      <c r="E466" s="486" t="str">
        <f>IF(OR($B466=0,$B466=""),"",Hoja1!$H466)</f>
        <v/>
      </c>
      <c r="F466" s="487" t="str">
        <f>IF(OR($B466=0,$B466=""),"",Hoja1!$K466)</f>
        <v/>
      </c>
      <c r="H466" s="488" t="str">
        <f>IF(OR($B466=0,$B466=""),"",IFERROR(VLOOKUP($B466,LISTA!$A$2:$J$9998,10,0),""))</f>
        <v/>
      </c>
      <c r="J466" s="484" t="str">
        <f t="shared" si="7"/>
        <v/>
      </c>
    </row>
    <row r="467" spans="2:10" x14ac:dyDescent="0.25">
      <c r="B467" s="485">
        <f>Hoja1!$B467</f>
        <v>0</v>
      </c>
      <c r="C467" s="486" t="str">
        <f>IF(OR($B467=0,$B467=""),"",Hoja1!$E467)</f>
        <v/>
      </c>
      <c r="D467" s="486" t="str">
        <f>IF(OR($B467=0,$B467=""),"",Hoja1!$F467)</f>
        <v/>
      </c>
      <c r="E467" s="486" t="str">
        <f>IF(OR($B467=0,$B467=""),"",Hoja1!$H467)</f>
        <v/>
      </c>
      <c r="F467" s="487" t="str">
        <f>IF(OR($B467=0,$B467=""),"",Hoja1!$K467)</f>
        <v/>
      </c>
      <c r="H467" s="488" t="str">
        <f>IF(OR($B467=0,$B467=""),"",IFERROR(VLOOKUP($B467,LISTA!$A$2:$J$9998,10,0),""))</f>
        <v/>
      </c>
      <c r="J467" s="484" t="str">
        <f t="shared" si="7"/>
        <v/>
      </c>
    </row>
    <row r="468" spans="2:10" x14ac:dyDescent="0.25">
      <c r="B468" s="485">
        <f>Hoja1!$B468</f>
        <v>0</v>
      </c>
      <c r="C468" s="486" t="str">
        <f>IF(OR($B468=0,$B468=""),"",Hoja1!$E468)</f>
        <v/>
      </c>
      <c r="D468" s="486" t="str">
        <f>IF(OR($B468=0,$B468=""),"",Hoja1!$F468)</f>
        <v/>
      </c>
      <c r="E468" s="486" t="str">
        <f>IF(OR($B468=0,$B468=""),"",Hoja1!$H468)</f>
        <v/>
      </c>
      <c r="F468" s="487" t="str">
        <f>IF(OR($B468=0,$B468=""),"",Hoja1!$K468)</f>
        <v/>
      </c>
      <c r="H468" s="488" t="str">
        <f>IF(OR($B468=0,$B468=""),"",IFERROR(VLOOKUP($B468,LISTA!$A$2:$J$9998,10,0),""))</f>
        <v/>
      </c>
      <c r="J468" s="484" t="str">
        <f t="shared" si="7"/>
        <v/>
      </c>
    </row>
    <row r="469" spans="2:10" x14ac:dyDescent="0.25">
      <c r="B469" s="485">
        <f>Hoja1!$B469</f>
        <v>0</v>
      </c>
      <c r="C469" s="486" t="str">
        <f>IF(OR($B469=0,$B469=""),"",Hoja1!$E469)</f>
        <v/>
      </c>
      <c r="D469" s="486" t="str">
        <f>IF(OR($B469=0,$B469=""),"",Hoja1!$F469)</f>
        <v/>
      </c>
      <c r="E469" s="486" t="str">
        <f>IF(OR($B469=0,$B469=""),"",Hoja1!$H469)</f>
        <v/>
      </c>
      <c r="F469" s="487" t="str">
        <f>IF(OR($B469=0,$B469=""),"",Hoja1!$K469)</f>
        <v/>
      </c>
      <c r="H469" s="488" t="str">
        <f>IF(OR($B469=0,$B469=""),"",IFERROR(VLOOKUP($B469,LISTA!$A$2:$J$9998,10,0),""))</f>
        <v/>
      </c>
      <c r="J469" s="484" t="str">
        <f t="shared" si="7"/>
        <v/>
      </c>
    </row>
    <row r="470" spans="2:10" x14ac:dyDescent="0.25">
      <c r="B470" s="485">
        <f>Hoja1!$B470</f>
        <v>0</v>
      </c>
      <c r="C470" s="486" t="str">
        <f>IF(OR($B470=0,$B470=""),"",Hoja1!$E470)</f>
        <v/>
      </c>
      <c r="D470" s="486" t="str">
        <f>IF(OR($B470=0,$B470=""),"",Hoja1!$F470)</f>
        <v/>
      </c>
      <c r="E470" s="486" t="str">
        <f>IF(OR($B470=0,$B470=""),"",Hoja1!$H470)</f>
        <v/>
      </c>
      <c r="F470" s="487" t="str">
        <f>IF(OR($B470=0,$B470=""),"",Hoja1!$K470)</f>
        <v/>
      </c>
      <c r="H470" s="488" t="str">
        <f>IF(OR($B470=0,$B470=""),"",IFERROR(VLOOKUP($B470,LISTA!$A$2:$J$9998,10,0),""))</f>
        <v/>
      </c>
      <c r="J470" s="484" t="str">
        <f t="shared" si="7"/>
        <v/>
      </c>
    </row>
    <row r="471" spans="2:10" x14ac:dyDescent="0.25">
      <c r="B471" s="485">
        <f>Hoja1!$B471</f>
        <v>0</v>
      </c>
      <c r="C471" s="486" t="str">
        <f>IF(OR($B471=0,$B471=""),"",Hoja1!$E471)</f>
        <v/>
      </c>
      <c r="D471" s="486" t="str">
        <f>IF(OR($B471=0,$B471=""),"",Hoja1!$F471)</f>
        <v/>
      </c>
      <c r="E471" s="486" t="str">
        <f>IF(OR($B471=0,$B471=""),"",Hoja1!$H471)</f>
        <v/>
      </c>
      <c r="F471" s="487" t="str">
        <f>IF(OR($B471=0,$B471=""),"",Hoja1!$K471)</f>
        <v/>
      </c>
      <c r="H471" s="488" t="str">
        <f>IF(OR($B471=0,$B471=""),"",IFERROR(VLOOKUP($B471,LISTA!$A$2:$J$9998,10,0),""))</f>
        <v/>
      </c>
      <c r="J471" s="484" t="str">
        <f t="shared" si="7"/>
        <v/>
      </c>
    </row>
    <row r="472" spans="2:10" x14ac:dyDescent="0.25">
      <c r="B472" s="485">
        <f>Hoja1!$B472</f>
        <v>0</v>
      </c>
      <c r="C472" s="486" t="str">
        <f>IF(OR($B472=0,$B472=""),"",Hoja1!$E472)</f>
        <v/>
      </c>
      <c r="D472" s="486" t="str">
        <f>IF(OR($B472=0,$B472=""),"",Hoja1!$F472)</f>
        <v/>
      </c>
      <c r="E472" s="486" t="str">
        <f>IF(OR($B472=0,$B472=""),"",Hoja1!$H472)</f>
        <v/>
      </c>
      <c r="F472" s="487" t="str">
        <f>IF(OR($B472=0,$B472=""),"",Hoja1!$K472)</f>
        <v/>
      </c>
      <c r="H472" s="488" t="str">
        <f>IF(OR($B472=0,$B472=""),"",IFERROR(VLOOKUP($B472,LISTA!$A$2:$J$9998,10,0),""))</f>
        <v/>
      </c>
      <c r="J472" s="484" t="str">
        <f t="shared" si="7"/>
        <v/>
      </c>
    </row>
    <row r="473" spans="2:10" x14ac:dyDescent="0.25">
      <c r="B473" s="485">
        <f>Hoja1!$B473</f>
        <v>0</v>
      </c>
      <c r="C473" s="486" t="str">
        <f>IF(OR($B473=0,$B473=""),"",Hoja1!$E473)</f>
        <v/>
      </c>
      <c r="D473" s="486" t="str">
        <f>IF(OR($B473=0,$B473=""),"",Hoja1!$F473)</f>
        <v/>
      </c>
      <c r="E473" s="486" t="str">
        <f>IF(OR($B473=0,$B473=""),"",Hoja1!$H473)</f>
        <v/>
      </c>
      <c r="F473" s="487" t="str">
        <f>IF(OR($B473=0,$B473=""),"",Hoja1!$K473)</f>
        <v/>
      </c>
      <c r="H473" s="488" t="str">
        <f>IF(OR($B473=0,$B473=""),"",IFERROR(VLOOKUP($B473,LISTA!$A$2:$J$9998,10,0),""))</f>
        <v/>
      </c>
      <c r="J473" s="484" t="str">
        <f t="shared" si="7"/>
        <v/>
      </c>
    </row>
    <row r="474" spans="2:10" x14ac:dyDescent="0.25">
      <c r="B474" s="485">
        <f>Hoja1!$B474</f>
        <v>0</v>
      </c>
      <c r="C474" s="486" t="str">
        <f>IF(OR($B474=0,$B474=""),"",Hoja1!$E474)</f>
        <v/>
      </c>
      <c r="D474" s="486" t="str">
        <f>IF(OR($B474=0,$B474=""),"",Hoja1!$F474)</f>
        <v/>
      </c>
      <c r="E474" s="486" t="str">
        <f>IF(OR($B474=0,$B474=""),"",Hoja1!$H474)</f>
        <v/>
      </c>
      <c r="F474" s="487" t="str">
        <f>IF(OR($B474=0,$B474=""),"",Hoja1!$K474)</f>
        <v/>
      </c>
      <c r="H474" s="488" t="str">
        <f>IF(OR($B474=0,$B474=""),"",IFERROR(VLOOKUP($B474,LISTA!$A$2:$J$9998,10,0),""))</f>
        <v/>
      </c>
      <c r="J474" s="484" t="str">
        <f t="shared" si="7"/>
        <v/>
      </c>
    </row>
    <row r="475" spans="2:10" x14ac:dyDescent="0.25">
      <c r="B475" s="485">
        <f>Hoja1!$B475</f>
        <v>0</v>
      </c>
      <c r="C475" s="486" t="str">
        <f>IF(OR($B475=0,$B475=""),"",Hoja1!$E475)</f>
        <v/>
      </c>
      <c r="D475" s="486" t="str">
        <f>IF(OR($B475=0,$B475=""),"",Hoja1!$F475)</f>
        <v/>
      </c>
      <c r="E475" s="486" t="str">
        <f>IF(OR($B475=0,$B475=""),"",Hoja1!$H475)</f>
        <v/>
      </c>
      <c r="F475" s="487" t="str">
        <f>IF(OR($B475=0,$B475=""),"",Hoja1!$K475)</f>
        <v/>
      </c>
      <c r="H475" s="488" t="str">
        <f>IF(OR($B475=0,$B475=""),"",IFERROR(VLOOKUP($B475,LISTA!$A$2:$J$9998,10,0),""))</f>
        <v/>
      </c>
      <c r="J475" s="484" t="str">
        <f t="shared" si="7"/>
        <v/>
      </c>
    </row>
    <row r="476" spans="2:10" x14ac:dyDescent="0.25">
      <c r="B476" s="485">
        <f>Hoja1!$B476</f>
        <v>0</v>
      </c>
      <c r="C476" s="486" t="str">
        <f>IF(OR($B476=0,$B476=""),"",Hoja1!$E476)</f>
        <v/>
      </c>
      <c r="D476" s="486" t="str">
        <f>IF(OR($B476=0,$B476=""),"",Hoja1!$F476)</f>
        <v/>
      </c>
      <c r="E476" s="486" t="str">
        <f>IF(OR($B476=0,$B476=""),"",Hoja1!$H476)</f>
        <v/>
      </c>
      <c r="F476" s="487" t="str">
        <f>IF(OR($B476=0,$B476=""),"",Hoja1!$K476)</f>
        <v/>
      </c>
      <c r="H476" s="488" t="str">
        <f>IF(OR($B476=0,$B476=""),"",IFERROR(VLOOKUP($B476,LISTA!$A$2:$J$9998,10,0),""))</f>
        <v/>
      </c>
      <c r="J476" s="484" t="str">
        <f t="shared" si="7"/>
        <v/>
      </c>
    </row>
    <row r="477" spans="2:10" x14ac:dyDescent="0.25">
      <c r="B477" s="485">
        <f>Hoja1!$B477</f>
        <v>0</v>
      </c>
      <c r="C477" s="486" t="str">
        <f>IF(OR($B477=0,$B477=""),"",Hoja1!$E477)</f>
        <v/>
      </c>
      <c r="D477" s="486" t="str">
        <f>IF(OR($B477=0,$B477=""),"",Hoja1!$F477)</f>
        <v/>
      </c>
      <c r="E477" s="486" t="str">
        <f>IF(OR($B477=0,$B477=""),"",Hoja1!$H477)</f>
        <v/>
      </c>
      <c r="F477" s="487" t="str">
        <f>IF(OR($B477=0,$B477=""),"",Hoja1!$K477)</f>
        <v/>
      </c>
      <c r="H477" s="488" t="str">
        <f>IF(OR($B477=0,$B477=""),"",IFERROR(VLOOKUP($B477,LISTA!$A$2:$J$9998,10,0),""))</f>
        <v/>
      </c>
      <c r="J477" s="484" t="str">
        <f t="shared" si="7"/>
        <v/>
      </c>
    </row>
    <row r="478" spans="2:10" x14ac:dyDescent="0.25">
      <c r="B478" s="485">
        <f>Hoja1!$B478</f>
        <v>0</v>
      </c>
      <c r="C478" s="486" t="str">
        <f>IF(OR($B478=0,$B478=""),"",Hoja1!$E478)</f>
        <v/>
      </c>
      <c r="D478" s="486" t="str">
        <f>IF(OR($B478=0,$B478=""),"",Hoja1!$F478)</f>
        <v/>
      </c>
      <c r="E478" s="486" t="str">
        <f>IF(OR($B478=0,$B478=""),"",Hoja1!$H478)</f>
        <v/>
      </c>
      <c r="F478" s="487" t="str">
        <f>IF(OR($B478=0,$B478=""),"",Hoja1!$K478)</f>
        <v/>
      </c>
      <c r="H478" s="488" t="str">
        <f>IF(OR($B478=0,$B478=""),"",IFERROR(VLOOKUP($B478,LISTA!$A$2:$J$9998,10,0),""))</f>
        <v/>
      </c>
      <c r="J478" s="484" t="str">
        <f t="shared" si="7"/>
        <v/>
      </c>
    </row>
    <row r="479" spans="2:10" x14ac:dyDescent="0.25">
      <c r="B479" s="485">
        <f>Hoja1!$B479</f>
        <v>0</v>
      </c>
      <c r="C479" s="486" t="str">
        <f>IF(OR($B479=0,$B479=""),"",Hoja1!$E479)</f>
        <v/>
      </c>
      <c r="D479" s="486" t="str">
        <f>IF(OR($B479=0,$B479=""),"",Hoja1!$F479)</f>
        <v/>
      </c>
      <c r="E479" s="486" t="str">
        <f>IF(OR($B479=0,$B479=""),"",Hoja1!$H479)</f>
        <v/>
      </c>
      <c r="F479" s="487" t="str">
        <f>IF(OR($B479=0,$B479=""),"",Hoja1!$K479)</f>
        <v/>
      </c>
      <c r="H479" s="488" t="str">
        <f>IF(OR($B479=0,$B479=""),"",IFERROR(VLOOKUP($B479,LISTA!$A$2:$J$9998,10,0),""))</f>
        <v/>
      </c>
      <c r="J479" s="484" t="str">
        <f t="shared" si="7"/>
        <v/>
      </c>
    </row>
    <row r="480" spans="2:10" x14ac:dyDescent="0.25">
      <c r="B480" s="485">
        <f>Hoja1!$B480</f>
        <v>0</v>
      </c>
      <c r="C480" s="486" t="str">
        <f>IF(OR($B480=0,$B480=""),"",Hoja1!$E480)</f>
        <v/>
      </c>
      <c r="D480" s="486" t="str">
        <f>IF(OR($B480=0,$B480=""),"",Hoja1!$F480)</f>
        <v/>
      </c>
      <c r="E480" s="486" t="str">
        <f>IF(OR($B480=0,$B480=""),"",Hoja1!$H480)</f>
        <v/>
      </c>
      <c r="F480" s="487" t="str">
        <f>IF(OR($B480=0,$B480=""),"",Hoja1!$K480)</f>
        <v/>
      </c>
      <c r="H480" s="488" t="str">
        <f>IF(OR($B480=0,$B480=""),"",IFERROR(VLOOKUP($B480,LISTA!$A$2:$J$9998,10,0),""))</f>
        <v/>
      </c>
      <c r="J480" s="484" t="str">
        <f t="shared" si="7"/>
        <v/>
      </c>
    </row>
    <row r="481" spans="2:10" x14ac:dyDescent="0.25">
      <c r="B481" s="485">
        <f>Hoja1!$B481</f>
        <v>0</v>
      </c>
      <c r="C481" s="486" t="str">
        <f>IF(OR($B481=0,$B481=""),"",Hoja1!$E481)</f>
        <v/>
      </c>
      <c r="D481" s="486" t="str">
        <f>IF(OR($B481=0,$B481=""),"",Hoja1!$F481)</f>
        <v/>
      </c>
      <c r="E481" s="486" t="str">
        <f>IF(OR($B481=0,$B481=""),"",Hoja1!$H481)</f>
        <v/>
      </c>
      <c r="F481" s="487" t="str">
        <f>IF(OR($B481=0,$B481=""),"",Hoja1!$K481)</f>
        <v/>
      </c>
      <c r="H481" s="488" t="str">
        <f>IF(OR($B481=0,$B481=""),"",IFERROR(VLOOKUP($B481,LISTA!$A$2:$J$9998,10,0),""))</f>
        <v/>
      </c>
      <c r="J481" s="484" t="str">
        <f t="shared" si="7"/>
        <v/>
      </c>
    </row>
    <row r="482" spans="2:10" x14ac:dyDescent="0.25">
      <c r="B482" s="485">
        <f>Hoja1!$B482</f>
        <v>0</v>
      </c>
      <c r="C482" s="486" t="str">
        <f>IF(OR($B482=0,$B482=""),"",Hoja1!$E482)</f>
        <v/>
      </c>
      <c r="D482" s="486" t="str">
        <f>IF(OR($B482=0,$B482=""),"",Hoja1!$F482)</f>
        <v/>
      </c>
      <c r="E482" s="486" t="str">
        <f>IF(OR($B482=0,$B482=""),"",Hoja1!$H482)</f>
        <v/>
      </c>
      <c r="F482" s="487" t="str">
        <f>IF(OR($B482=0,$B482=""),"",Hoja1!$K482)</f>
        <v/>
      </c>
      <c r="H482" s="488" t="str">
        <f>IF(OR($B482=0,$B482=""),"",IFERROR(VLOOKUP($B482,LISTA!$A$2:$J$9998,10,0),""))</f>
        <v/>
      </c>
      <c r="J482" s="484" t="str">
        <f t="shared" si="7"/>
        <v/>
      </c>
    </row>
    <row r="483" spans="2:10" x14ac:dyDescent="0.25">
      <c r="B483" s="485">
        <f>Hoja1!$B483</f>
        <v>0</v>
      </c>
      <c r="C483" s="486" t="str">
        <f>IF(OR($B483=0,$B483=""),"",Hoja1!$E483)</f>
        <v/>
      </c>
      <c r="D483" s="486" t="str">
        <f>IF(OR($B483=0,$B483=""),"",Hoja1!$F483)</f>
        <v/>
      </c>
      <c r="E483" s="486" t="str">
        <f>IF(OR($B483=0,$B483=""),"",Hoja1!$H483)</f>
        <v/>
      </c>
      <c r="F483" s="487" t="str">
        <f>IF(OR($B483=0,$B483=""),"",Hoja1!$K483)</f>
        <v/>
      </c>
      <c r="H483" s="488" t="str">
        <f>IF(OR($B483=0,$B483=""),"",IFERROR(VLOOKUP($B483,LISTA!$A$2:$J$9998,10,0),""))</f>
        <v/>
      </c>
      <c r="J483" s="484" t="str">
        <f t="shared" si="7"/>
        <v/>
      </c>
    </row>
    <row r="484" spans="2:10" x14ac:dyDescent="0.25">
      <c r="B484" s="485">
        <f>Hoja1!$B484</f>
        <v>0</v>
      </c>
      <c r="C484" s="486" t="str">
        <f>IF(OR($B484=0,$B484=""),"",Hoja1!$E484)</f>
        <v/>
      </c>
      <c r="D484" s="486" t="str">
        <f>IF(OR($B484=0,$B484=""),"",Hoja1!$F484)</f>
        <v/>
      </c>
      <c r="E484" s="486" t="str">
        <f>IF(OR($B484=0,$B484=""),"",Hoja1!$H484)</f>
        <v/>
      </c>
      <c r="F484" s="487" t="str">
        <f>IF(OR($B484=0,$B484=""),"",Hoja1!$K484)</f>
        <v/>
      </c>
      <c r="H484" s="488" t="str">
        <f>IF(OR($B484=0,$B484=""),"",IFERROR(VLOOKUP($B484,LISTA!$A$2:$J$9998,10,0),""))</f>
        <v/>
      </c>
      <c r="J484" s="484" t="str">
        <f t="shared" si="7"/>
        <v/>
      </c>
    </row>
    <row r="485" spans="2:10" x14ac:dyDescent="0.25">
      <c r="B485" s="485">
        <f>Hoja1!$B485</f>
        <v>0</v>
      </c>
      <c r="C485" s="486" t="str">
        <f>IF(OR($B485=0,$B485=""),"",Hoja1!$E485)</f>
        <v/>
      </c>
      <c r="D485" s="486" t="str">
        <f>IF(OR($B485=0,$B485=""),"",Hoja1!$F485)</f>
        <v/>
      </c>
      <c r="E485" s="486" t="str">
        <f>IF(OR($B485=0,$B485=""),"",Hoja1!$H485)</f>
        <v/>
      </c>
      <c r="F485" s="487" t="str">
        <f>IF(OR($B485=0,$B485=""),"",Hoja1!$K485)</f>
        <v/>
      </c>
      <c r="H485" s="488" t="str">
        <f>IF(OR($B485=0,$B485=""),"",IFERROR(VLOOKUP($B485,LISTA!$A$2:$J$9998,10,0),""))</f>
        <v/>
      </c>
      <c r="J485" s="484" t="str">
        <f t="shared" si="7"/>
        <v/>
      </c>
    </row>
    <row r="486" spans="2:10" x14ac:dyDescent="0.25">
      <c r="B486" s="485">
        <f>Hoja1!$B486</f>
        <v>0</v>
      </c>
      <c r="C486" s="486" t="str">
        <f>IF(OR($B486=0,$B486=""),"",Hoja1!$E486)</f>
        <v/>
      </c>
      <c r="D486" s="486" t="str">
        <f>IF(OR($B486=0,$B486=""),"",Hoja1!$F486)</f>
        <v/>
      </c>
      <c r="E486" s="486" t="str">
        <f>IF(OR($B486=0,$B486=""),"",Hoja1!$H486)</f>
        <v/>
      </c>
      <c r="F486" s="487" t="str">
        <f>IF(OR($B486=0,$B486=""),"",Hoja1!$K486)</f>
        <v/>
      </c>
      <c r="H486" s="488" t="str">
        <f>IF(OR($B486=0,$B486=""),"",IFERROR(VLOOKUP($B486,LISTA!$A$2:$J$9998,10,0),""))</f>
        <v/>
      </c>
      <c r="J486" s="484" t="str">
        <f t="shared" si="7"/>
        <v/>
      </c>
    </row>
    <row r="487" spans="2:10" x14ac:dyDescent="0.25">
      <c r="B487" s="485">
        <f>Hoja1!$B487</f>
        <v>0</v>
      </c>
      <c r="C487" s="486" t="str">
        <f>IF(OR($B487=0,$B487=""),"",Hoja1!$E487)</f>
        <v/>
      </c>
      <c r="D487" s="486" t="str">
        <f>IF(OR($B487=0,$B487=""),"",Hoja1!$F487)</f>
        <v/>
      </c>
      <c r="E487" s="486" t="str">
        <f>IF(OR($B487=0,$B487=""),"",Hoja1!$H487)</f>
        <v/>
      </c>
      <c r="F487" s="487" t="str">
        <f>IF(OR($B487=0,$B487=""),"",Hoja1!$K487)</f>
        <v/>
      </c>
      <c r="H487" s="488" t="str">
        <f>IF(OR($B487=0,$B487=""),"",IFERROR(VLOOKUP($B487,LISTA!$A$2:$J$9998,10,0),""))</f>
        <v/>
      </c>
      <c r="J487" s="484" t="str">
        <f t="shared" si="7"/>
        <v/>
      </c>
    </row>
    <row r="488" spans="2:10" x14ac:dyDescent="0.25">
      <c r="B488" s="485">
        <f>Hoja1!$B488</f>
        <v>0</v>
      </c>
      <c r="C488" s="486" t="str">
        <f>IF(OR($B488=0,$B488=""),"",Hoja1!$E488)</f>
        <v/>
      </c>
      <c r="D488" s="486" t="str">
        <f>IF(OR($B488=0,$B488=""),"",Hoja1!$F488)</f>
        <v/>
      </c>
      <c r="E488" s="486" t="str">
        <f>IF(OR($B488=0,$B488=""),"",Hoja1!$H488)</f>
        <v/>
      </c>
      <c r="F488" s="487" t="str">
        <f>IF(OR($B488=0,$B488=""),"",Hoja1!$K488)</f>
        <v/>
      </c>
      <c r="H488" s="488" t="str">
        <f>IF(OR($B488=0,$B488=""),"",IFERROR(VLOOKUP($B488,LISTA!$A$2:$J$9998,10,0),""))</f>
        <v/>
      </c>
      <c r="J488" s="484" t="str">
        <f t="shared" si="7"/>
        <v/>
      </c>
    </row>
    <row r="489" spans="2:10" x14ac:dyDescent="0.25">
      <c r="B489" s="485">
        <f>Hoja1!$B489</f>
        <v>0</v>
      </c>
      <c r="C489" s="486" t="str">
        <f>IF(OR($B489=0,$B489=""),"",Hoja1!$E489)</f>
        <v/>
      </c>
      <c r="D489" s="486" t="str">
        <f>IF(OR($B489=0,$B489=""),"",Hoja1!$F489)</f>
        <v/>
      </c>
      <c r="E489" s="486" t="str">
        <f>IF(OR($B489=0,$B489=""),"",Hoja1!$H489)</f>
        <v/>
      </c>
      <c r="F489" s="487" t="str">
        <f>IF(OR($B489=0,$B489=""),"",Hoja1!$K489)</f>
        <v/>
      </c>
      <c r="H489" s="488" t="str">
        <f>IF(OR($B489=0,$B489=""),"",IFERROR(VLOOKUP($B489,LISTA!$A$2:$J$9998,10,0),""))</f>
        <v/>
      </c>
      <c r="J489" s="484" t="str">
        <f t="shared" si="7"/>
        <v/>
      </c>
    </row>
    <row r="490" spans="2:10" x14ac:dyDescent="0.25">
      <c r="B490" s="485">
        <f>Hoja1!$B490</f>
        <v>0</v>
      </c>
      <c r="C490" s="486" t="str">
        <f>IF(OR($B490=0,$B490=""),"",Hoja1!$E490)</f>
        <v/>
      </c>
      <c r="D490" s="486" t="str">
        <f>IF(OR($B490=0,$B490=""),"",Hoja1!$F490)</f>
        <v/>
      </c>
      <c r="E490" s="486" t="str">
        <f>IF(OR($B490=0,$B490=""),"",Hoja1!$H490)</f>
        <v/>
      </c>
      <c r="F490" s="487" t="str">
        <f>IF(OR($B490=0,$B490=""),"",Hoja1!$K490)</f>
        <v/>
      </c>
      <c r="H490" s="488" t="str">
        <f>IF(OR($B490=0,$B490=""),"",IFERROR(VLOOKUP($B490,LISTA!$A$2:$J$9998,10,0),""))</f>
        <v/>
      </c>
      <c r="J490" s="484" t="str">
        <f t="shared" si="7"/>
        <v/>
      </c>
    </row>
    <row r="491" spans="2:10" x14ac:dyDescent="0.25">
      <c r="B491" s="485">
        <f>Hoja1!$B491</f>
        <v>0</v>
      </c>
      <c r="C491" s="486" t="str">
        <f>IF(OR($B491=0,$B491=""),"",Hoja1!$E491)</f>
        <v/>
      </c>
      <c r="D491" s="486" t="str">
        <f>IF(OR($B491=0,$B491=""),"",Hoja1!$F491)</f>
        <v/>
      </c>
      <c r="E491" s="486" t="str">
        <f>IF(OR($B491=0,$B491=""),"",Hoja1!$H491)</f>
        <v/>
      </c>
      <c r="F491" s="487" t="str">
        <f>IF(OR($B491=0,$B491=""),"",Hoja1!$K491)</f>
        <v/>
      </c>
      <c r="H491" s="488" t="str">
        <f>IF(OR($B491=0,$B491=""),"",IFERROR(VLOOKUP($B491,LISTA!$A$2:$J$9998,10,0),""))</f>
        <v/>
      </c>
      <c r="J491" s="484" t="str">
        <f t="shared" si="7"/>
        <v/>
      </c>
    </row>
    <row r="492" spans="2:10" x14ac:dyDescent="0.25">
      <c r="B492" s="485">
        <f>Hoja1!$B492</f>
        <v>0</v>
      </c>
      <c r="C492" s="486" t="str">
        <f>IF(OR($B492=0,$B492=""),"",Hoja1!$E492)</f>
        <v/>
      </c>
      <c r="D492" s="486" t="str">
        <f>IF(OR($B492=0,$B492=""),"",Hoja1!$F492)</f>
        <v/>
      </c>
      <c r="E492" s="486" t="str">
        <f>IF(OR($B492=0,$B492=""),"",Hoja1!$H492)</f>
        <v/>
      </c>
      <c r="F492" s="487" t="str">
        <f>IF(OR($B492=0,$B492=""),"",Hoja1!$K492)</f>
        <v/>
      </c>
      <c r="H492" s="488" t="str">
        <f>IF(OR($B492=0,$B492=""),"",IFERROR(VLOOKUP($B492,LISTA!$A$2:$J$9998,10,0),""))</f>
        <v/>
      </c>
      <c r="J492" s="484" t="str">
        <f t="shared" si="7"/>
        <v/>
      </c>
    </row>
    <row r="493" spans="2:10" x14ac:dyDescent="0.25">
      <c r="B493" s="485">
        <f>Hoja1!$B493</f>
        <v>0</v>
      </c>
      <c r="C493" s="486" t="str">
        <f>IF(OR($B493=0,$B493=""),"",Hoja1!$E493)</f>
        <v/>
      </c>
      <c r="D493" s="486" t="str">
        <f>IF(OR($B493=0,$B493=""),"",Hoja1!$F493)</f>
        <v/>
      </c>
      <c r="E493" s="486" t="str">
        <f>IF(OR($B493=0,$B493=""),"",Hoja1!$H493)</f>
        <v/>
      </c>
      <c r="F493" s="487" t="str">
        <f>IF(OR($B493=0,$B493=""),"",Hoja1!$K493)</f>
        <v/>
      </c>
      <c r="H493" s="488" t="str">
        <f>IF(OR($B493=0,$B493=""),"",IFERROR(VLOOKUP($B493,LISTA!$A$2:$J$9998,10,0),""))</f>
        <v/>
      </c>
      <c r="J493" s="484" t="str">
        <f t="shared" si="7"/>
        <v/>
      </c>
    </row>
    <row r="494" spans="2:10" x14ac:dyDescent="0.25">
      <c r="B494" s="485">
        <f>Hoja1!$B494</f>
        <v>0</v>
      </c>
      <c r="C494" s="486" t="str">
        <f>IF(OR($B494=0,$B494=""),"",Hoja1!$E494)</f>
        <v/>
      </c>
      <c r="D494" s="486" t="str">
        <f>IF(OR($B494=0,$B494=""),"",Hoja1!$F494)</f>
        <v/>
      </c>
      <c r="E494" s="486" t="str">
        <f>IF(OR($B494=0,$B494=""),"",Hoja1!$H494)</f>
        <v/>
      </c>
      <c r="F494" s="487" t="str">
        <f>IF(OR($B494=0,$B494=""),"",Hoja1!$K494)</f>
        <v/>
      </c>
      <c r="H494" s="488" t="str">
        <f>IF(OR($B494=0,$B494=""),"",IFERROR(VLOOKUP($B494,LISTA!$A$2:$J$9998,10,0),""))</f>
        <v/>
      </c>
      <c r="J494" s="484" t="str">
        <f t="shared" si="7"/>
        <v/>
      </c>
    </row>
    <row r="495" spans="2:10" x14ac:dyDescent="0.25">
      <c r="B495" s="485">
        <f>Hoja1!$B495</f>
        <v>0</v>
      </c>
      <c r="C495" s="486" t="str">
        <f>IF(OR($B495=0,$B495=""),"",Hoja1!$E495)</f>
        <v/>
      </c>
      <c r="D495" s="486" t="str">
        <f>IF(OR($B495=0,$B495=""),"",Hoja1!$F495)</f>
        <v/>
      </c>
      <c r="E495" s="486" t="str">
        <f>IF(OR($B495=0,$B495=""),"",Hoja1!$H495)</f>
        <v/>
      </c>
      <c r="F495" s="487" t="str">
        <f>IF(OR($B495=0,$B495=""),"",Hoja1!$K495)</f>
        <v/>
      </c>
      <c r="H495" s="488" t="str">
        <f>IF(OR($B495=0,$B495=""),"",IFERROR(VLOOKUP($B495,LISTA!$A$2:$J$9998,10,0),""))</f>
        <v/>
      </c>
      <c r="J495" s="484" t="str">
        <f t="shared" si="7"/>
        <v/>
      </c>
    </row>
    <row r="496" spans="2:10" x14ac:dyDescent="0.25">
      <c r="B496" s="485">
        <f>Hoja1!$B496</f>
        <v>0</v>
      </c>
      <c r="C496" s="486" t="str">
        <f>IF(OR($B496=0,$B496=""),"",Hoja1!$E496)</f>
        <v/>
      </c>
      <c r="D496" s="486" t="str">
        <f>IF(OR($B496=0,$B496=""),"",Hoja1!$F496)</f>
        <v/>
      </c>
      <c r="E496" s="486" t="str">
        <f>IF(OR($B496=0,$B496=""),"",Hoja1!$H496)</f>
        <v/>
      </c>
      <c r="F496" s="487" t="str">
        <f>IF(OR($B496=0,$B496=""),"",Hoja1!$K496)</f>
        <v/>
      </c>
      <c r="H496" s="488" t="str">
        <f>IF(OR($B496=0,$B496=""),"",IFERROR(VLOOKUP($B496,LISTA!$A$2:$J$9998,10,0),""))</f>
        <v/>
      </c>
      <c r="J496" s="484" t="str">
        <f t="shared" si="7"/>
        <v/>
      </c>
    </row>
    <row r="497" spans="2:10" x14ac:dyDescent="0.25">
      <c r="B497" s="485">
        <f>Hoja1!$B497</f>
        <v>0</v>
      </c>
      <c r="C497" s="486" t="str">
        <f>IF(OR($B497=0,$B497=""),"",Hoja1!$E497)</f>
        <v/>
      </c>
      <c r="D497" s="486" t="str">
        <f>IF(OR($B497=0,$B497=""),"",Hoja1!$F497)</f>
        <v/>
      </c>
      <c r="E497" s="486" t="str">
        <f>IF(OR($B497=0,$B497=""),"",Hoja1!$H497)</f>
        <v/>
      </c>
      <c r="F497" s="487" t="str">
        <f>IF(OR($B497=0,$B497=""),"",Hoja1!$K497)</f>
        <v/>
      </c>
      <c r="H497" s="488" t="str">
        <f>IF(OR($B497=0,$B497=""),"",IFERROR(VLOOKUP($B497,LISTA!$A$2:$J$9998,10,0),""))</f>
        <v/>
      </c>
      <c r="J497" s="484" t="str">
        <f t="shared" si="7"/>
        <v/>
      </c>
    </row>
    <row r="498" spans="2:10" x14ac:dyDescent="0.25">
      <c r="B498" s="485">
        <f>Hoja1!$B498</f>
        <v>0</v>
      </c>
      <c r="C498" s="486" t="str">
        <f>IF(OR($B498=0,$B498=""),"",Hoja1!$E498)</f>
        <v/>
      </c>
      <c r="D498" s="486" t="str">
        <f>IF(OR($B498=0,$B498=""),"",Hoja1!$F498)</f>
        <v/>
      </c>
      <c r="E498" s="486" t="str">
        <f>IF(OR($B498=0,$B498=""),"",Hoja1!$H498)</f>
        <v/>
      </c>
      <c r="F498" s="487" t="str">
        <f>IF(OR($B498=0,$B498=""),"",Hoja1!$K498)</f>
        <v/>
      </c>
      <c r="H498" s="488" t="str">
        <f>IF(OR($B498=0,$B498=""),"",IFERROR(VLOOKUP($B498,LISTA!$A$2:$J$9998,10,0),""))</f>
        <v/>
      </c>
      <c r="J498" s="484" t="str">
        <f t="shared" si="7"/>
        <v/>
      </c>
    </row>
    <row r="499" spans="2:10" x14ac:dyDescent="0.25">
      <c r="B499" s="485">
        <f>Hoja1!$B499</f>
        <v>0</v>
      </c>
      <c r="C499" s="486" t="str">
        <f>IF(OR($B499=0,$B499=""),"",Hoja1!$E499)</f>
        <v/>
      </c>
      <c r="D499" s="486" t="str">
        <f>IF(OR($B499=0,$B499=""),"",Hoja1!$F499)</f>
        <v/>
      </c>
      <c r="E499" s="486" t="str">
        <f>IF(OR($B499=0,$B499=""),"",Hoja1!$H499)</f>
        <v/>
      </c>
      <c r="F499" s="487" t="str">
        <f>IF(OR($B499=0,$B499=""),"",Hoja1!$K499)</f>
        <v/>
      </c>
      <c r="H499" s="488" t="str">
        <f>IF(OR($B499=0,$B499=""),"",IFERROR(VLOOKUP($B499,LISTA!$A$2:$J$9998,10,0),""))</f>
        <v/>
      </c>
      <c r="J499" s="484" t="str">
        <f t="shared" si="7"/>
        <v/>
      </c>
    </row>
    <row r="500" spans="2:10" x14ac:dyDescent="0.25">
      <c r="B500" s="485">
        <f>Hoja1!$B500</f>
        <v>0</v>
      </c>
      <c r="C500" s="486" t="str">
        <f>IF(OR($B500=0,$B500=""),"",Hoja1!$E500)</f>
        <v/>
      </c>
      <c r="D500" s="486" t="str">
        <f>IF(OR($B500=0,$B500=""),"",Hoja1!$F500)</f>
        <v/>
      </c>
      <c r="E500" s="486" t="str">
        <f>IF(OR($B500=0,$B500=""),"",Hoja1!$H500)</f>
        <v/>
      </c>
      <c r="F500" s="487" t="str">
        <f>IF(OR($B500=0,$B500=""),"",Hoja1!$K500)</f>
        <v/>
      </c>
      <c r="H500" s="488" t="str">
        <f>IF(OR($B500=0,$B500=""),"",IFERROR(VLOOKUP($B500,LISTA!$A$2:$J$9998,10,0),""))</f>
        <v/>
      </c>
      <c r="J500" s="484" t="str">
        <f t="shared" si="7"/>
        <v/>
      </c>
    </row>
    <row r="501" spans="2:10" ht="15.75" thickBot="1" x14ac:dyDescent="0.3">
      <c r="B501" s="485">
        <f>Hoja1!$B501</f>
        <v>0</v>
      </c>
      <c r="C501" s="486" t="str">
        <f>IF(OR($B501=0,$B501=""),"",Hoja1!$E501)</f>
        <v/>
      </c>
      <c r="D501" s="486" t="str">
        <f>IF(OR($B501=0,$B501=""),"",Hoja1!$F501)</f>
        <v/>
      </c>
      <c r="E501" s="486" t="str">
        <f>IF(OR($B501=0,$B501=""),"",Hoja1!$H501)</f>
        <v/>
      </c>
      <c r="F501" s="487" t="str">
        <f>IF(OR($B501=0,$B501=""),"",Hoja1!$K501)</f>
        <v/>
      </c>
      <c r="H501" s="490" t="str">
        <f>IF(OR($B501=0,$B501=""),"",IFERROR(VLOOKUP($B501,LISTA!$A$2:$J$9998,10,0),""))</f>
        <v/>
      </c>
      <c r="J501" s="484" t="str">
        <f t="shared" si="7"/>
        <v/>
      </c>
    </row>
  </sheetData>
  <sheetProtection algorithmName="SHA-512" hashValue="USeLXM6umZyoPi9Jyz+FVjxVNIXlNCKivR3slnU5a9P7Wza8nmyzigUXp5X6XxnSsstlfnkxYiIaYqmEY8X6aQ==" saltValue="49jqgSL8ZCrcdrHum65nLw==" spinCount="100000" sheet="1" objects="1" scenarios="1" autoFilter="0"/>
  <autoFilter ref="J2:J501" xr:uid="{00000000-0009-0000-0000-00000D000000}"/>
  <conditionalFormatting sqref="J3:J502">
    <cfRule type="cellIs" dxfId="5" priority="2" operator="equal">
      <formula>"BAJO DE PRECIO"</formula>
    </cfRule>
    <cfRule type="cellIs" dxfId="4" priority="3" operator="equal">
      <formula>"SUBIO DE PRECIO"</formula>
    </cfRule>
  </conditionalFormatting>
  <conditionalFormatting sqref="B3:F501">
    <cfRule type="cellIs" dxfId="3" priority="1" operator="equal">
      <formula>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dimension ref="A2:J1003"/>
  <sheetViews>
    <sheetView zoomScale="84" zoomScaleNormal="84" workbookViewId="0">
      <selection activeCell="A3" sqref="A3"/>
    </sheetView>
  </sheetViews>
  <sheetFormatPr baseColWidth="10" defaultColWidth="11.42578125" defaultRowHeight="15" x14ac:dyDescent="0.25"/>
  <cols>
    <col min="1" max="1" width="9.28515625" style="531" bestFit="1" customWidth="1"/>
    <col min="2" max="2" width="16.5703125" style="158" bestFit="1" customWidth="1"/>
    <col min="3" max="3" width="28" style="158" bestFit="1" customWidth="1"/>
    <col min="4" max="4" width="18.140625" style="158" bestFit="1" customWidth="1"/>
    <col min="5" max="5" width="29.85546875" style="158" bestFit="1" customWidth="1"/>
    <col min="6" max="6" width="24.42578125" style="158" bestFit="1" customWidth="1"/>
    <col min="7" max="7" width="26.140625" style="158" bestFit="1" customWidth="1"/>
    <col min="8" max="8" width="7.140625" style="158" bestFit="1" customWidth="1"/>
    <col min="9" max="9" width="11" style="158" bestFit="1" customWidth="1"/>
    <col min="10" max="16384" width="11.42578125" style="158"/>
  </cols>
  <sheetData>
    <row r="2" spans="1:10" x14ac:dyDescent="0.25">
      <c r="A2" s="517" t="s">
        <v>0</v>
      </c>
      <c r="B2" s="517" t="s">
        <v>26</v>
      </c>
      <c r="C2" s="517" t="s">
        <v>27</v>
      </c>
      <c r="D2" s="517" t="s">
        <v>28</v>
      </c>
      <c r="E2" s="517" t="s">
        <v>40</v>
      </c>
      <c r="F2" s="517" t="s">
        <v>254</v>
      </c>
      <c r="G2" s="517" t="s">
        <v>229</v>
      </c>
      <c r="H2" s="517" t="s">
        <v>255</v>
      </c>
      <c r="I2" s="595" t="s">
        <v>36</v>
      </c>
    </row>
    <row r="3" spans="1:10" s="593" customFormat="1" x14ac:dyDescent="0.25">
      <c r="A3" s="559"/>
      <c r="B3" s="564"/>
      <c r="C3" s="564"/>
      <c r="D3" s="564"/>
      <c r="E3" s="564"/>
      <c r="F3" s="564"/>
      <c r="G3" s="564"/>
      <c r="H3" s="559"/>
      <c r="I3" s="561"/>
    </row>
    <row r="4" spans="1:10" s="531" customFormat="1" x14ac:dyDescent="0.25">
      <c r="A4" s="562"/>
      <c r="B4" s="565"/>
      <c r="C4" s="565"/>
      <c r="D4" s="565"/>
      <c r="E4" s="565"/>
      <c r="F4" s="565"/>
      <c r="G4" s="565"/>
      <c r="H4" s="562"/>
      <c r="I4" s="563"/>
    </row>
    <row r="5" spans="1:10" s="531" customFormat="1" x14ac:dyDescent="0.25">
      <c r="A5" s="562"/>
      <c r="B5" s="565"/>
      <c r="C5" s="565"/>
      <c r="D5" s="565"/>
      <c r="E5" s="565"/>
      <c r="F5" s="565"/>
      <c r="G5" s="565"/>
      <c r="H5" s="562"/>
      <c r="I5" s="563"/>
    </row>
    <row r="6" spans="1:10" s="531" customFormat="1" x14ac:dyDescent="0.25">
      <c r="A6" s="562"/>
      <c r="B6" s="565"/>
      <c r="C6" s="565"/>
      <c r="D6" s="565"/>
      <c r="E6" s="565"/>
      <c r="F6" s="565"/>
      <c r="G6" s="565"/>
      <c r="H6" s="562"/>
      <c r="I6" s="563"/>
    </row>
    <row r="7" spans="1:10" s="531" customFormat="1" x14ac:dyDescent="0.25">
      <c r="A7" s="562"/>
      <c r="B7" s="565"/>
      <c r="C7" s="565"/>
      <c r="D7" s="565"/>
      <c r="E7" s="565"/>
      <c r="F7" s="565"/>
      <c r="G7" s="565"/>
      <c r="H7" s="562"/>
      <c r="I7" s="563"/>
    </row>
    <row r="8" spans="1:10" s="531" customFormat="1" x14ac:dyDescent="0.25">
      <c r="A8" s="562"/>
      <c r="B8" s="565"/>
      <c r="C8" s="565"/>
      <c r="D8" s="565"/>
      <c r="E8" s="565"/>
      <c r="F8" s="565"/>
      <c r="G8" s="565"/>
      <c r="H8" s="562"/>
      <c r="I8" s="563"/>
    </row>
    <row r="9" spans="1:10" s="531" customFormat="1" x14ac:dyDescent="0.25">
      <c r="A9" s="562"/>
      <c r="B9" s="565"/>
      <c r="C9" s="565"/>
      <c r="D9" s="565"/>
      <c r="E9" s="565"/>
      <c r="F9" s="565"/>
      <c r="G9" s="565"/>
      <c r="H9" s="562"/>
      <c r="I9" s="563"/>
    </row>
    <row r="10" spans="1:10" s="531" customFormat="1" x14ac:dyDescent="0.25">
      <c r="A10" s="562"/>
      <c r="B10" s="565"/>
      <c r="C10" s="565"/>
      <c r="D10" s="565"/>
      <c r="E10" s="565"/>
      <c r="F10" s="565"/>
      <c r="G10" s="565"/>
      <c r="H10" s="562"/>
      <c r="I10" s="563"/>
    </row>
    <row r="11" spans="1:10" s="531" customFormat="1" x14ac:dyDescent="0.25">
      <c r="A11" s="562"/>
      <c r="B11" s="565"/>
      <c r="C11" s="565"/>
      <c r="D11" s="565"/>
      <c r="E11" s="565"/>
      <c r="F11" s="565"/>
      <c r="G11" s="565"/>
      <c r="H11" s="562"/>
      <c r="I11" s="563"/>
    </row>
    <row r="12" spans="1:10" s="531" customFormat="1" x14ac:dyDescent="0.25">
      <c r="A12" s="562"/>
      <c r="B12" s="565"/>
      <c r="C12" s="565"/>
      <c r="D12" s="565"/>
      <c r="E12" s="565"/>
      <c r="F12" s="565"/>
      <c r="G12" s="565"/>
      <c r="H12" s="562"/>
      <c r="I12" s="563"/>
    </row>
    <row r="13" spans="1:10" s="531" customFormat="1" x14ac:dyDescent="0.25">
      <c r="A13" s="562"/>
      <c r="B13" s="565"/>
      <c r="C13" s="565"/>
      <c r="D13" s="565"/>
      <c r="E13" s="565"/>
      <c r="F13" s="565"/>
      <c r="G13" s="565"/>
      <c r="H13" s="562"/>
      <c r="I13" s="563"/>
    </row>
    <row r="14" spans="1:10" s="531" customFormat="1" x14ac:dyDescent="0.25">
      <c r="A14" s="562"/>
      <c r="B14" s="565"/>
      <c r="C14" s="565"/>
      <c r="D14" s="565"/>
      <c r="E14" s="565"/>
      <c r="F14" s="565"/>
      <c r="G14" s="565"/>
      <c r="H14" s="562"/>
      <c r="I14" s="563"/>
      <c r="J14" s="158"/>
    </row>
    <row r="15" spans="1:10" s="531" customFormat="1" x14ac:dyDescent="0.25">
      <c r="A15" s="562"/>
      <c r="B15" s="565"/>
      <c r="C15" s="565"/>
      <c r="D15" s="565"/>
      <c r="E15" s="565"/>
      <c r="F15" s="565"/>
      <c r="G15" s="565"/>
      <c r="H15" s="562"/>
      <c r="I15" s="563"/>
      <c r="J15" s="158"/>
    </row>
    <row r="16" spans="1:10" s="531" customFormat="1" x14ac:dyDescent="0.25">
      <c r="A16" s="562"/>
      <c r="B16" s="565"/>
      <c r="C16" s="565"/>
      <c r="D16" s="565"/>
      <c r="E16" s="565"/>
      <c r="F16" s="565"/>
      <c r="G16" s="565"/>
      <c r="H16" s="562"/>
      <c r="I16" s="563"/>
      <c r="J16" s="158"/>
    </row>
    <row r="17" spans="1:10" s="531" customFormat="1" x14ac:dyDescent="0.25">
      <c r="A17" s="562"/>
      <c r="B17" s="565"/>
      <c r="C17" s="565"/>
      <c r="D17" s="565"/>
      <c r="E17" s="565"/>
      <c r="F17" s="565"/>
      <c r="G17" s="565"/>
      <c r="H17" s="562"/>
      <c r="I17" s="563"/>
      <c r="J17" s="158"/>
    </row>
    <row r="18" spans="1:10" s="531" customFormat="1" x14ac:dyDescent="0.25">
      <c r="A18" s="562"/>
      <c r="B18" s="565"/>
      <c r="C18" s="565"/>
      <c r="D18" s="565"/>
      <c r="E18" s="565"/>
      <c r="F18" s="565"/>
      <c r="G18" s="565"/>
      <c r="H18" s="562"/>
      <c r="I18" s="563"/>
      <c r="J18" s="158"/>
    </row>
    <row r="19" spans="1:10" s="531" customFormat="1" x14ac:dyDescent="0.25">
      <c r="A19" s="562"/>
      <c r="B19" s="565"/>
      <c r="C19" s="565"/>
      <c r="D19" s="565"/>
      <c r="E19" s="565"/>
      <c r="F19" s="565"/>
      <c r="G19" s="565"/>
      <c r="H19" s="562"/>
      <c r="I19" s="563"/>
      <c r="J19" s="158"/>
    </row>
    <row r="20" spans="1:10" s="531" customFormat="1" x14ac:dyDescent="0.25">
      <c r="A20" s="562"/>
      <c r="B20" s="565"/>
      <c r="C20" s="565"/>
      <c r="D20" s="565"/>
      <c r="E20" s="565"/>
      <c r="F20" s="565"/>
      <c r="G20" s="565"/>
      <c r="H20" s="562"/>
      <c r="I20" s="563"/>
      <c r="J20" s="158"/>
    </row>
    <row r="21" spans="1:10" s="531" customFormat="1" x14ac:dyDescent="0.25">
      <c r="A21" s="562"/>
      <c r="B21" s="565"/>
      <c r="C21" s="565"/>
      <c r="D21" s="565"/>
      <c r="E21" s="565"/>
      <c r="F21" s="565"/>
      <c r="G21" s="565"/>
      <c r="H21" s="562"/>
      <c r="I21" s="563"/>
      <c r="J21" s="158"/>
    </row>
    <row r="22" spans="1:10" s="531" customFormat="1" x14ac:dyDescent="0.25">
      <c r="A22" s="562"/>
      <c r="B22" s="565"/>
      <c r="C22" s="565"/>
      <c r="D22" s="565"/>
      <c r="E22" s="565"/>
      <c r="F22" s="565"/>
      <c r="G22" s="565"/>
      <c r="H22" s="562"/>
      <c r="I22" s="563"/>
      <c r="J22" s="158"/>
    </row>
    <row r="23" spans="1:10" s="531" customFormat="1" x14ac:dyDescent="0.25">
      <c r="A23" s="562"/>
      <c r="B23" s="565"/>
      <c r="C23" s="565"/>
      <c r="D23" s="565"/>
      <c r="E23" s="565"/>
      <c r="F23" s="565"/>
      <c r="G23" s="565"/>
      <c r="H23" s="562"/>
      <c r="I23" s="563"/>
      <c r="J23" s="158"/>
    </row>
    <row r="24" spans="1:10" s="531" customFormat="1" x14ac:dyDescent="0.25">
      <c r="A24" s="562"/>
      <c r="B24" s="565"/>
      <c r="C24" s="565"/>
      <c r="D24" s="565"/>
      <c r="E24" s="565"/>
      <c r="F24" s="565"/>
      <c r="G24" s="565"/>
      <c r="H24" s="562"/>
      <c r="I24" s="563"/>
      <c r="J24" s="158"/>
    </row>
    <row r="25" spans="1:10" s="531" customFormat="1" x14ac:dyDescent="0.25">
      <c r="A25" s="562"/>
      <c r="B25" s="565"/>
      <c r="C25" s="565"/>
      <c r="D25" s="565"/>
      <c r="E25" s="565"/>
      <c r="F25" s="565"/>
      <c r="G25" s="565"/>
      <c r="H25" s="562"/>
      <c r="I25" s="563"/>
      <c r="J25" s="158"/>
    </row>
    <row r="26" spans="1:10" s="531" customFormat="1" x14ac:dyDescent="0.25">
      <c r="A26" s="562"/>
      <c r="B26" s="565"/>
      <c r="C26" s="565"/>
      <c r="D26" s="565"/>
      <c r="E26" s="565"/>
      <c r="F26" s="565"/>
      <c r="G26" s="565"/>
      <c r="H26" s="562"/>
      <c r="I26" s="563"/>
      <c r="J26" s="158"/>
    </row>
    <row r="27" spans="1:10" s="531" customFormat="1" x14ac:dyDescent="0.25">
      <c r="A27" s="562"/>
      <c r="B27" s="565"/>
      <c r="C27" s="565"/>
      <c r="D27" s="565"/>
      <c r="E27" s="565"/>
      <c r="F27" s="565"/>
      <c r="G27" s="565"/>
      <c r="H27" s="562"/>
      <c r="I27" s="563"/>
      <c r="J27" s="158"/>
    </row>
    <row r="28" spans="1:10" s="531" customFormat="1" x14ac:dyDescent="0.25">
      <c r="A28" s="562"/>
      <c r="B28" s="565"/>
      <c r="C28" s="565"/>
      <c r="D28" s="565"/>
      <c r="E28" s="565"/>
      <c r="F28" s="565"/>
      <c r="G28" s="565"/>
      <c r="H28" s="562"/>
      <c r="I28" s="563"/>
      <c r="J28" s="158"/>
    </row>
    <row r="29" spans="1:10" s="531" customFormat="1" x14ac:dyDescent="0.25">
      <c r="A29" s="562"/>
      <c r="B29" s="565"/>
      <c r="C29" s="565"/>
      <c r="D29" s="565"/>
      <c r="E29" s="565"/>
      <c r="F29" s="565"/>
      <c r="G29" s="565"/>
      <c r="H29" s="562"/>
      <c r="I29" s="563"/>
      <c r="J29" s="158"/>
    </row>
    <row r="30" spans="1:10" s="531" customFormat="1" x14ac:dyDescent="0.25">
      <c r="A30" s="562"/>
      <c r="B30" s="565"/>
      <c r="C30" s="565"/>
      <c r="D30" s="565"/>
      <c r="E30" s="565"/>
      <c r="F30" s="565"/>
      <c r="G30" s="565"/>
      <c r="H30" s="562"/>
      <c r="I30" s="563"/>
      <c r="J30" s="158"/>
    </row>
    <row r="31" spans="1:10" s="531" customFormat="1" x14ac:dyDescent="0.25">
      <c r="A31" s="562"/>
      <c r="B31" s="565"/>
      <c r="C31" s="565"/>
      <c r="D31" s="565"/>
      <c r="E31" s="565"/>
      <c r="F31" s="565"/>
      <c r="G31" s="565"/>
      <c r="H31" s="562"/>
      <c r="I31" s="563"/>
      <c r="J31" s="158"/>
    </row>
    <row r="32" spans="1:10" s="531" customFormat="1" x14ac:dyDescent="0.25">
      <c r="A32" s="562"/>
      <c r="B32" s="565"/>
      <c r="C32" s="565"/>
      <c r="D32" s="565"/>
      <c r="E32" s="565"/>
      <c r="F32" s="565"/>
      <c r="G32" s="565"/>
      <c r="H32" s="562"/>
      <c r="I32" s="563"/>
      <c r="J32" s="158"/>
    </row>
    <row r="33" spans="1:10" s="531" customFormat="1" x14ac:dyDescent="0.25">
      <c r="A33" s="562"/>
      <c r="B33" s="565"/>
      <c r="C33" s="565"/>
      <c r="D33" s="565"/>
      <c r="E33" s="565"/>
      <c r="F33" s="565"/>
      <c r="G33" s="565"/>
      <c r="H33" s="562"/>
      <c r="I33" s="563"/>
      <c r="J33" s="158"/>
    </row>
    <row r="34" spans="1:10" s="531" customFormat="1" x14ac:dyDescent="0.25">
      <c r="A34" s="562"/>
      <c r="B34" s="565"/>
      <c r="C34" s="565"/>
      <c r="D34" s="565"/>
      <c r="E34" s="565"/>
      <c r="F34" s="565"/>
      <c r="G34" s="565"/>
      <c r="H34" s="562"/>
      <c r="I34" s="563"/>
      <c r="J34" s="158"/>
    </row>
    <row r="35" spans="1:10" s="531" customFormat="1" x14ac:dyDescent="0.25">
      <c r="A35" s="562"/>
      <c r="B35" s="565"/>
      <c r="C35" s="565"/>
      <c r="D35" s="565"/>
      <c r="E35" s="565"/>
      <c r="F35" s="565"/>
      <c r="G35" s="565"/>
      <c r="H35" s="562"/>
      <c r="I35" s="563"/>
      <c r="J35" s="158"/>
    </row>
    <row r="36" spans="1:10" s="531" customFormat="1" x14ac:dyDescent="0.25">
      <c r="A36" s="562"/>
      <c r="B36" s="565"/>
      <c r="C36" s="565"/>
      <c r="D36" s="565"/>
      <c r="E36" s="565"/>
      <c r="F36" s="565"/>
      <c r="G36" s="565"/>
      <c r="H36" s="562"/>
      <c r="I36" s="563"/>
      <c r="J36" s="158"/>
    </row>
    <row r="37" spans="1:10" s="531" customFormat="1" x14ac:dyDescent="0.25">
      <c r="A37" s="562"/>
      <c r="B37" s="565"/>
      <c r="C37" s="565"/>
      <c r="D37" s="565"/>
      <c r="E37" s="565"/>
      <c r="F37" s="565"/>
      <c r="G37" s="565"/>
      <c r="H37" s="562"/>
      <c r="I37" s="563"/>
      <c r="J37" s="158"/>
    </row>
    <row r="38" spans="1:10" s="531" customFormat="1" x14ac:dyDescent="0.25">
      <c r="A38" s="562"/>
      <c r="B38" s="565"/>
      <c r="C38" s="565"/>
      <c r="D38" s="565"/>
      <c r="E38" s="565"/>
      <c r="F38" s="565"/>
      <c r="G38" s="565"/>
      <c r="H38" s="562"/>
      <c r="I38" s="563"/>
      <c r="J38" s="158"/>
    </row>
    <row r="39" spans="1:10" s="531" customFormat="1" x14ac:dyDescent="0.25">
      <c r="A39" s="562"/>
      <c r="B39" s="565"/>
      <c r="C39" s="565"/>
      <c r="D39" s="565"/>
      <c r="E39" s="565"/>
      <c r="F39" s="565"/>
      <c r="G39" s="565"/>
      <c r="H39" s="562"/>
      <c r="I39" s="563"/>
      <c r="J39" s="158"/>
    </row>
    <row r="40" spans="1:10" s="531" customFormat="1" x14ac:dyDescent="0.25">
      <c r="A40" s="562"/>
      <c r="B40" s="565"/>
      <c r="C40" s="565"/>
      <c r="D40" s="565"/>
      <c r="E40" s="565"/>
      <c r="F40" s="565"/>
      <c r="G40" s="565"/>
      <c r="H40" s="562"/>
      <c r="I40" s="563"/>
      <c r="J40" s="158"/>
    </row>
    <row r="41" spans="1:10" s="531" customFormat="1" x14ac:dyDescent="0.25">
      <c r="A41" s="562"/>
      <c r="B41" s="565"/>
      <c r="C41" s="565"/>
      <c r="D41" s="565"/>
      <c r="E41" s="565"/>
      <c r="F41" s="565"/>
      <c r="G41" s="565"/>
      <c r="H41" s="562"/>
      <c r="I41" s="563"/>
      <c r="J41" s="158"/>
    </row>
    <row r="42" spans="1:10" s="531" customFormat="1" x14ac:dyDescent="0.25">
      <c r="A42" s="562"/>
      <c r="B42" s="565"/>
      <c r="C42" s="565"/>
      <c r="D42" s="565"/>
      <c r="E42" s="565"/>
      <c r="F42" s="565"/>
      <c r="G42" s="565"/>
      <c r="H42" s="562"/>
      <c r="I42" s="563"/>
      <c r="J42" s="158"/>
    </row>
    <row r="43" spans="1:10" s="531" customFormat="1" x14ac:dyDescent="0.25">
      <c r="A43" s="562"/>
      <c r="B43" s="565"/>
      <c r="C43" s="565"/>
      <c r="D43" s="565"/>
      <c r="E43" s="565"/>
      <c r="F43" s="565"/>
      <c r="G43" s="565"/>
      <c r="H43" s="562"/>
      <c r="I43" s="563"/>
      <c r="J43" s="158"/>
    </row>
    <row r="44" spans="1:10" s="531" customFormat="1" x14ac:dyDescent="0.25">
      <c r="A44" s="562"/>
      <c r="B44" s="565"/>
      <c r="C44" s="565"/>
      <c r="D44" s="565"/>
      <c r="E44" s="565"/>
      <c r="F44" s="565"/>
      <c r="G44" s="565"/>
      <c r="H44" s="562"/>
      <c r="I44" s="563"/>
    </row>
    <row r="45" spans="1:10" s="531" customFormat="1" x14ac:dyDescent="0.25">
      <c r="A45" s="562"/>
      <c r="B45" s="565"/>
      <c r="C45" s="565"/>
      <c r="D45" s="565"/>
      <c r="E45" s="565"/>
      <c r="F45" s="565"/>
      <c r="G45" s="565"/>
      <c r="H45" s="562"/>
      <c r="I45" s="563"/>
    </row>
    <row r="46" spans="1:10" s="531" customFormat="1" x14ac:dyDescent="0.25">
      <c r="A46" s="562"/>
      <c r="B46" s="565"/>
      <c r="C46" s="565"/>
      <c r="D46" s="565"/>
      <c r="E46" s="565"/>
      <c r="F46" s="565"/>
      <c r="G46" s="565"/>
      <c r="H46" s="562"/>
      <c r="I46" s="563"/>
    </row>
    <row r="47" spans="1:10" s="531" customFormat="1" x14ac:dyDescent="0.25">
      <c r="A47" s="562"/>
      <c r="B47" s="565"/>
      <c r="C47" s="565"/>
      <c r="D47" s="565"/>
      <c r="E47" s="565"/>
      <c r="F47" s="565"/>
      <c r="G47" s="565"/>
      <c r="H47" s="562"/>
      <c r="I47" s="563"/>
    </row>
    <row r="48" spans="1:10" s="531" customFormat="1" x14ac:dyDescent="0.25">
      <c r="A48" s="562"/>
      <c r="B48" s="565"/>
      <c r="C48" s="565"/>
      <c r="D48" s="565"/>
      <c r="E48" s="565"/>
      <c r="F48" s="565"/>
      <c r="G48" s="565"/>
      <c r="H48" s="562"/>
      <c r="I48" s="563"/>
    </row>
    <row r="49" spans="1:9" s="531" customFormat="1" x14ac:dyDescent="0.25">
      <c r="A49" s="562"/>
      <c r="B49" s="565"/>
      <c r="C49" s="565"/>
      <c r="D49" s="565"/>
      <c r="E49" s="565"/>
      <c r="F49" s="565"/>
      <c r="G49" s="565"/>
      <c r="H49" s="562"/>
      <c r="I49" s="563"/>
    </row>
    <row r="50" spans="1:9" s="531" customFormat="1" x14ac:dyDescent="0.25">
      <c r="A50" s="562"/>
      <c r="B50" s="565"/>
      <c r="C50" s="565"/>
      <c r="D50" s="565"/>
      <c r="E50" s="565"/>
      <c r="F50" s="565"/>
      <c r="G50" s="565"/>
      <c r="H50" s="562"/>
      <c r="I50" s="563"/>
    </row>
    <row r="51" spans="1:9" s="531" customFormat="1" ht="16.5" customHeight="1" x14ac:dyDescent="0.25">
      <c r="A51" s="562"/>
      <c r="B51" s="565"/>
      <c r="C51" s="565"/>
      <c r="D51" s="565"/>
      <c r="E51" s="565"/>
      <c r="F51" s="565"/>
      <c r="G51" s="565"/>
      <c r="H51" s="562"/>
      <c r="I51" s="563"/>
    </row>
    <row r="52" spans="1:9" s="531" customFormat="1" ht="16.5" customHeight="1" x14ac:dyDescent="0.25">
      <c r="A52" s="562"/>
      <c r="B52" s="565"/>
      <c r="C52" s="565"/>
      <c r="D52" s="565"/>
      <c r="E52" s="565"/>
      <c r="F52" s="565"/>
      <c r="G52" s="565"/>
      <c r="H52" s="562"/>
      <c r="I52" s="563"/>
    </row>
    <row r="53" spans="1:9" s="531" customFormat="1" ht="16.5" customHeight="1" x14ac:dyDescent="0.25">
      <c r="A53" s="562"/>
      <c r="B53" s="565"/>
      <c r="C53" s="565"/>
      <c r="D53" s="565"/>
      <c r="E53" s="565"/>
      <c r="F53" s="565"/>
      <c r="G53" s="565"/>
      <c r="H53" s="562"/>
      <c r="I53" s="563"/>
    </row>
    <row r="54" spans="1:9" s="531" customFormat="1" ht="15" customHeight="1" x14ac:dyDescent="0.25">
      <c r="A54" s="562"/>
      <c r="B54" s="565"/>
      <c r="C54" s="565"/>
      <c r="D54" s="565"/>
      <c r="E54" s="565"/>
      <c r="F54" s="565"/>
      <c r="G54" s="565"/>
      <c r="H54" s="562"/>
      <c r="I54" s="563"/>
    </row>
    <row r="55" spans="1:9" s="531" customFormat="1" ht="15" customHeight="1" x14ac:dyDescent="0.25">
      <c r="A55" s="562"/>
      <c r="B55" s="565"/>
      <c r="C55" s="565"/>
      <c r="D55" s="565"/>
      <c r="E55" s="565"/>
      <c r="F55" s="565"/>
      <c r="G55" s="565"/>
      <c r="H55" s="562"/>
      <c r="I55" s="563"/>
    </row>
    <row r="56" spans="1:9" s="531" customFormat="1" ht="15" customHeight="1" x14ac:dyDescent="0.25">
      <c r="A56" s="562"/>
      <c r="B56" s="565"/>
      <c r="C56" s="565"/>
      <c r="D56" s="565"/>
      <c r="E56" s="565"/>
      <c r="F56" s="565"/>
      <c r="G56" s="565"/>
      <c r="H56" s="562"/>
      <c r="I56" s="563"/>
    </row>
    <row r="57" spans="1:9" s="531" customFormat="1" x14ac:dyDescent="0.25">
      <c r="A57" s="562"/>
      <c r="B57" s="565"/>
      <c r="C57" s="565"/>
      <c r="D57" s="565"/>
      <c r="E57" s="565"/>
      <c r="F57" s="565"/>
      <c r="G57" s="565"/>
      <c r="H57" s="562"/>
      <c r="I57" s="563"/>
    </row>
    <row r="58" spans="1:9" s="531" customFormat="1" x14ac:dyDescent="0.25">
      <c r="A58" s="562"/>
      <c r="B58" s="565"/>
      <c r="C58" s="565"/>
      <c r="D58" s="565"/>
      <c r="E58" s="565"/>
      <c r="F58" s="565"/>
      <c r="G58" s="565"/>
      <c r="H58" s="562"/>
      <c r="I58" s="563"/>
    </row>
    <row r="59" spans="1:9" s="531" customFormat="1" x14ac:dyDescent="0.25">
      <c r="A59" s="562"/>
      <c r="B59" s="565"/>
      <c r="C59" s="565"/>
      <c r="D59" s="565"/>
      <c r="E59" s="565"/>
      <c r="F59" s="565"/>
      <c r="G59" s="565"/>
      <c r="H59" s="562"/>
      <c r="I59" s="563"/>
    </row>
    <row r="60" spans="1:9" s="531" customFormat="1" x14ac:dyDescent="0.25">
      <c r="A60" s="562"/>
      <c r="B60" s="565"/>
      <c r="C60" s="565"/>
      <c r="D60" s="565"/>
      <c r="E60" s="565"/>
      <c r="F60" s="565"/>
      <c r="G60" s="565"/>
      <c r="H60" s="562"/>
      <c r="I60" s="563"/>
    </row>
    <row r="61" spans="1:9" s="531" customFormat="1" x14ac:dyDescent="0.25">
      <c r="A61" s="562"/>
      <c r="B61" s="565"/>
      <c r="C61" s="565"/>
      <c r="D61" s="565"/>
      <c r="E61" s="565"/>
      <c r="F61" s="565"/>
      <c r="G61" s="565"/>
      <c r="H61" s="562"/>
      <c r="I61" s="563"/>
    </row>
    <row r="62" spans="1:9" s="531" customFormat="1" x14ac:dyDescent="0.25">
      <c r="A62" s="562"/>
      <c r="B62" s="565"/>
      <c r="C62" s="565"/>
      <c r="D62" s="565"/>
      <c r="E62" s="565"/>
      <c r="F62" s="565"/>
      <c r="G62" s="565"/>
      <c r="H62" s="562"/>
      <c r="I62" s="563"/>
    </row>
    <row r="63" spans="1:9" s="531" customFormat="1" x14ac:dyDescent="0.25">
      <c r="A63" s="562"/>
      <c r="B63" s="565"/>
      <c r="C63" s="565"/>
      <c r="D63" s="565"/>
      <c r="E63" s="565"/>
      <c r="F63" s="565"/>
      <c r="G63" s="565"/>
      <c r="H63" s="562"/>
      <c r="I63" s="563"/>
    </row>
    <row r="64" spans="1:9" s="531" customFormat="1" x14ac:dyDescent="0.25">
      <c r="A64" s="562"/>
      <c r="B64" s="565"/>
      <c r="C64" s="565"/>
      <c r="D64" s="565"/>
      <c r="E64" s="565"/>
      <c r="F64" s="565"/>
      <c r="G64" s="565"/>
      <c r="H64" s="562"/>
      <c r="I64" s="563"/>
    </row>
    <row r="65" spans="1:9" s="531" customFormat="1" x14ac:dyDescent="0.25">
      <c r="A65" s="562"/>
      <c r="B65" s="565"/>
      <c r="C65" s="565"/>
      <c r="D65" s="565"/>
      <c r="E65" s="565"/>
      <c r="F65" s="565"/>
      <c r="G65" s="565"/>
      <c r="H65" s="562"/>
      <c r="I65" s="563"/>
    </row>
    <row r="66" spans="1:9" s="531" customFormat="1" x14ac:dyDescent="0.25">
      <c r="A66" s="562"/>
      <c r="B66" s="565"/>
      <c r="C66" s="565"/>
      <c r="D66" s="565"/>
      <c r="E66" s="565"/>
      <c r="F66" s="565"/>
      <c r="G66" s="565"/>
      <c r="H66" s="562"/>
      <c r="I66" s="563"/>
    </row>
    <row r="67" spans="1:9" s="531" customFormat="1" x14ac:dyDescent="0.25">
      <c r="A67" s="562"/>
      <c r="B67" s="565"/>
      <c r="C67" s="565"/>
      <c r="D67" s="565"/>
      <c r="E67" s="565"/>
      <c r="F67" s="565"/>
      <c r="G67" s="565"/>
      <c r="H67" s="562"/>
      <c r="I67" s="563"/>
    </row>
    <row r="68" spans="1:9" s="531" customFormat="1" x14ac:dyDescent="0.25">
      <c r="A68" s="562"/>
      <c r="B68" s="565"/>
      <c r="C68" s="565"/>
      <c r="D68" s="565"/>
      <c r="E68" s="565"/>
      <c r="F68" s="565"/>
      <c r="G68" s="565"/>
      <c r="H68" s="562"/>
      <c r="I68" s="563"/>
    </row>
    <row r="69" spans="1:9" s="531" customFormat="1" x14ac:dyDescent="0.25">
      <c r="A69" s="562"/>
      <c r="B69" s="565"/>
      <c r="C69" s="565"/>
      <c r="D69" s="565"/>
      <c r="E69" s="565"/>
      <c r="F69" s="565"/>
      <c r="G69" s="565"/>
      <c r="H69" s="562"/>
      <c r="I69" s="563"/>
    </row>
    <row r="70" spans="1:9" s="531" customFormat="1" x14ac:dyDescent="0.25">
      <c r="A70" s="562"/>
      <c r="B70" s="565"/>
      <c r="C70" s="565"/>
      <c r="D70" s="565"/>
      <c r="E70" s="565"/>
      <c r="F70" s="565"/>
      <c r="G70" s="565"/>
      <c r="H70" s="562"/>
      <c r="I70" s="563"/>
    </row>
    <row r="71" spans="1:9" s="531" customFormat="1" x14ac:dyDescent="0.25">
      <c r="A71" s="562"/>
      <c r="B71" s="565"/>
      <c r="C71" s="565"/>
      <c r="D71" s="565"/>
      <c r="E71" s="565"/>
      <c r="F71" s="565"/>
      <c r="G71" s="565"/>
      <c r="H71" s="562"/>
      <c r="I71" s="563"/>
    </row>
    <row r="72" spans="1:9" s="531" customFormat="1" x14ac:dyDescent="0.25">
      <c r="A72" s="562"/>
      <c r="B72" s="565"/>
      <c r="C72" s="565"/>
      <c r="D72" s="565"/>
      <c r="E72" s="565"/>
      <c r="F72" s="565"/>
      <c r="G72" s="565"/>
      <c r="H72" s="562"/>
      <c r="I72" s="563"/>
    </row>
    <row r="73" spans="1:9" s="531" customFormat="1" x14ac:dyDescent="0.25">
      <c r="A73" s="562"/>
      <c r="B73" s="565"/>
      <c r="C73" s="565"/>
      <c r="D73" s="565"/>
      <c r="E73" s="565"/>
      <c r="F73" s="565"/>
      <c r="G73" s="565"/>
      <c r="H73" s="562"/>
      <c r="I73" s="563"/>
    </row>
    <row r="74" spans="1:9" s="531" customFormat="1" x14ac:dyDescent="0.25">
      <c r="A74" s="562"/>
      <c r="B74" s="565"/>
      <c r="C74" s="565"/>
      <c r="D74" s="565"/>
      <c r="E74" s="565"/>
      <c r="F74" s="565"/>
      <c r="G74" s="565"/>
      <c r="H74" s="562"/>
      <c r="I74" s="563"/>
    </row>
    <row r="75" spans="1:9" s="531" customFormat="1" x14ac:dyDescent="0.25">
      <c r="A75" s="562"/>
      <c r="B75" s="565"/>
      <c r="C75" s="565"/>
      <c r="D75" s="565"/>
      <c r="E75" s="565"/>
      <c r="F75" s="565"/>
      <c r="G75" s="565"/>
      <c r="H75" s="562"/>
      <c r="I75" s="563"/>
    </row>
    <row r="76" spans="1:9" s="531" customFormat="1" x14ac:dyDescent="0.25">
      <c r="A76" s="562"/>
      <c r="B76" s="565"/>
      <c r="C76" s="565"/>
      <c r="D76" s="565"/>
      <c r="E76" s="565"/>
      <c r="F76" s="565"/>
      <c r="G76" s="565"/>
      <c r="H76" s="562"/>
      <c r="I76" s="563"/>
    </row>
    <row r="77" spans="1:9" s="531" customFormat="1" x14ac:dyDescent="0.25">
      <c r="A77" s="562"/>
      <c r="B77" s="565"/>
      <c r="C77" s="565"/>
      <c r="D77" s="565"/>
      <c r="E77" s="565"/>
      <c r="F77" s="565"/>
      <c r="G77" s="565"/>
      <c r="H77" s="562"/>
      <c r="I77" s="563"/>
    </row>
    <row r="78" spans="1:9" s="531" customFormat="1" x14ac:dyDescent="0.25">
      <c r="A78" s="562"/>
      <c r="B78" s="565"/>
      <c r="C78" s="565"/>
      <c r="D78" s="565"/>
      <c r="E78" s="565"/>
      <c r="F78" s="565"/>
      <c r="G78" s="565"/>
      <c r="H78" s="562"/>
      <c r="I78" s="563"/>
    </row>
    <row r="79" spans="1:9" s="531" customFormat="1" x14ac:dyDescent="0.25">
      <c r="A79" s="562"/>
      <c r="B79" s="565"/>
      <c r="C79" s="565"/>
      <c r="D79" s="565"/>
      <c r="E79" s="565"/>
      <c r="F79" s="565"/>
      <c r="G79" s="565"/>
      <c r="H79" s="562"/>
      <c r="I79" s="563"/>
    </row>
    <row r="80" spans="1:9" s="531" customFormat="1" x14ac:dyDescent="0.25">
      <c r="A80" s="562"/>
      <c r="B80" s="565"/>
      <c r="C80" s="565"/>
      <c r="D80" s="565"/>
      <c r="E80" s="565"/>
      <c r="F80" s="565"/>
      <c r="G80" s="565"/>
      <c r="H80" s="562"/>
      <c r="I80" s="563"/>
    </row>
    <row r="81" spans="1:9" s="531" customFormat="1" x14ac:dyDescent="0.25">
      <c r="A81" s="562"/>
      <c r="B81" s="565"/>
      <c r="C81" s="565"/>
      <c r="D81" s="565"/>
      <c r="E81" s="565"/>
      <c r="F81" s="565"/>
      <c r="G81" s="565"/>
      <c r="H81" s="562"/>
      <c r="I81" s="563"/>
    </row>
    <row r="82" spans="1:9" s="531" customFormat="1" x14ac:dyDescent="0.25">
      <c r="A82" s="562"/>
      <c r="B82" s="565"/>
      <c r="C82" s="565"/>
      <c r="D82" s="565"/>
      <c r="E82" s="565"/>
      <c r="F82" s="565"/>
      <c r="G82" s="565"/>
      <c r="H82" s="562"/>
      <c r="I82" s="563"/>
    </row>
    <row r="83" spans="1:9" s="531" customFormat="1" x14ac:dyDescent="0.25">
      <c r="A83" s="562"/>
      <c r="B83" s="565"/>
      <c r="C83" s="565"/>
      <c r="D83" s="565"/>
      <c r="E83" s="565"/>
      <c r="F83" s="565"/>
      <c r="G83" s="565"/>
      <c r="H83" s="562"/>
      <c r="I83" s="563"/>
    </row>
    <row r="84" spans="1:9" s="531" customFormat="1" x14ac:dyDescent="0.25">
      <c r="A84" s="562"/>
      <c r="B84" s="565"/>
      <c r="C84" s="565"/>
      <c r="D84" s="565"/>
      <c r="E84" s="565"/>
      <c r="F84" s="565"/>
      <c r="G84" s="565"/>
      <c r="H84" s="562"/>
      <c r="I84" s="563"/>
    </row>
    <row r="85" spans="1:9" s="531" customFormat="1" x14ac:dyDescent="0.25">
      <c r="A85" s="562"/>
      <c r="B85" s="565"/>
      <c r="C85" s="565"/>
      <c r="D85" s="565"/>
      <c r="E85" s="565"/>
      <c r="F85" s="565"/>
      <c r="G85" s="565"/>
      <c r="H85" s="562"/>
      <c r="I85" s="563"/>
    </row>
    <row r="86" spans="1:9" s="531" customFormat="1" x14ac:dyDescent="0.25">
      <c r="A86" s="562"/>
      <c r="B86" s="565"/>
      <c r="C86" s="565"/>
      <c r="D86" s="565"/>
      <c r="E86" s="565"/>
      <c r="F86" s="565"/>
      <c r="G86" s="565"/>
      <c r="H86" s="562"/>
      <c r="I86" s="563"/>
    </row>
    <row r="87" spans="1:9" s="531" customFormat="1" x14ac:dyDescent="0.25">
      <c r="A87" s="562"/>
      <c r="B87" s="565"/>
      <c r="C87" s="565"/>
      <c r="D87" s="565"/>
      <c r="E87" s="565"/>
      <c r="F87" s="565"/>
      <c r="G87" s="565"/>
      <c r="H87" s="562"/>
      <c r="I87" s="563"/>
    </row>
    <row r="88" spans="1:9" s="531" customFormat="1" x14ac:dyDescent="0.25">
      <c r="A88" s="562"/>
      <c r="B88" s="565"/>
      <c r="C88" s="565"/>
      <c r="D88" s="565"/>
      <c r="E88" s="565"/>
      <c r="F88" s="565"/>
      <c r="G88" s="565"/>
      <c r="H88" s="562"/>
      <c r="I88" s="563"/>
    </row>
    <row r="89" spans="1:9" s="531" customFormat="1" x14ac:dyDescent="0.25">
      <c r="A89" s="562"/>
      <c r="B89" s="565"/>
      <c r="C89" s="565"/>
      <c r="D89" s="565"/>
      <c r="E89" s="565"/>
      <c r="F89" s="565"/>
      <c r="G89" s="565"/>
      <c r="H89" s="562"/>
      <c r="I89" s="563"/>
    </row>
    <row r="90" spans="1:9" s="531" customFormat="1" x14ac:dyDescent="0.25">
      <c r="A90" s="562"/>
      <c r="B90" s="565"/>
      <c r="C90" s="565"/>
      <c r="D90" s="565"/>
      <c r="E90" s="565"/>
      <c r="F90" s="565"/>
      <c r="G90" s="565"/>
      <c r="H90" s="562"/>
      <c r="I90" s="563"/>
    </row>
    <row r="91" spans="1:9" s="531" customFormat="1" x14ac:dyDescent="0.25">
      <c r="A91" s="562"/>
      <c r="B91" s="565"/>
      <c r="C91" s="565"/>
      <c r="D91" s="565"/>
      <c r="E91" s="565"/>
      <c r="F91" s="565"/>
      <c r="G91" s="565"/>
      <c r="H91" s="562"/>
      <c r="I91" s="563"/>
    </row>
    <row r="92" spans="1:9" s="531" customFormat="1" x14ac:dyDescent="0.25">
      <c r="A92" s="562"/>
      <c r="B92" s="565"/>
      <c r="C92" s="565"/>
      <c r="D92" s="565"/>
      <c r="E92" s="565"/>
      <c r="F92" s="565"/>
      <c r="G92" s="565"/>
      <c r="H92" s="562"/>
      <c r="I92" s="563"/>
    </row>
    <row r="93" spans="1:9" s="531" customFormat="1" x14ac:dyDescent="0.25">
      <c r="A93" s="562"/>
      <c r="B93" s="565"/>
      <c r="C93" s="565"/>
      <c r="D93" s="565"/>
      <c r="E93" s="565"/>
      <c r="F93" s="565"/>
      <c r="G93" s="565"/>
      <c r="H93" s="562"/>
      <c r="I93" s="563"/>
    </row>
    <row r="94" spans="1:9" s="531" customFormat="1" x14ac:dyDescent="0.25">
      <c r="A94" s="562"/>
      <c r="B94" s="565"/>
      <c r="C94" s="565"/>
      <c r="D94" s="565"/>
      <c r="E94" s="565"/>
      <c r="F94" s="565"/>
      <c r="G94" s="565"/>
      <c r="H94" s="562"/>
      <c r="I94" s="563"/>
    </row>
    <row r="95" spans="1:9" s="531" customFormat="1" x14ac:dyDescent="0.25">
      <c r="A95" s="562"/>
      <c r="B95" s="565"/>
      <c r="C95" s="565"/>
      <c r="D95" s="565"/>
      <c r="E95" s="565"/>
      <c r="F95" s="565"/>
      <c r="G95" s="565"/>
      <c r="H95" s="562"/>
      <c r="I95" s="563"/>
    </row>
    <row r="96" spans="1:9" s="531" customFormat="1" x14ac:dyDescent="0.25">
      <c r="A96" s="562"/>
      <c r="B96" s="565"/>
      <c r="C96" s="565"/>
      <c r="D96" s="565"/>
      <c r="E96" s="565"/>
      <c r="F96" s="565"/>
      <c r="G96" s="565"/>
      <c r="H96" s="562"/>
      <c r="I96" s="563"/>
    </row>
    <row r="97" spans="1:9" s="531" customFormat="1" x14ac:dyDescent="0.25">
      <c r="A97" s="562"/>
      <c r="B97" s="565"/>
      <c r="C97" s="565"/>
      <c r="D97" s="565"/>
      <c r="E97" s="565"/>
      <c r="F97" s="565"/>
      <c r="G97" s="565"/>
      <c r="H97" s="562"/>
      <c r="I97" s="563"/>
    </row>
    <row r="98" spans="1:9" s="531" customFormat="1" x14ac:dyDescent="0.25">
      <c r="A98" s="562"/>
      <c r="B98" s="565"/>
      <c r="C98" s="565"/>
      <c r="D98" s="565"/>
      <c r="E98" s="565"/>
      <c r="F98" s="565"/>
      <c r="G98" s="565"/>
      <c r="H98" s="562"/>
      <c r="I98" s="563"/>
    </row>
    <row r="99" spans="1:9" s="531" customFormat="1" x14ac:dyDescent="0.25">
      <c r="A99" s="562"/>
      <c r="B99" s="565"/>
      <c r="C99" s="565"/>
      <c r="D99" s="565"/>
      <c r="E99" s="565"/>
      <c r="F99" s="565"/>
      <c r="G99" s="565"/>
      <c r="H99" s="562"/>
      <c r="I99" s="563"/>
    </row>
    <row r="100" spans="1:9" s="531" customFormat="1" x14ac:dyDescent="0.25">
      <c r="A100" s="562"/>
      <c r="B100" s="565"/>
      <c r="C100" s="565"/>
      <c r="D100" s="565"/>
      <c r="E100" s="565"/>
      <c r="F100" s="565"/>
      <c r="G100" s="565"/>
      <c r="H100" s="562"/>
      <c r="I100" s="563"/>
    </row>
    <row r="101" spans="1:9" s="531" customFormat="1" x14ac:dyDescent="0.25">
      <c r="A101" s="562"/>
      <c r="B101" s="565"/>
      <c r="C101" s="565"/>
      <c r="D101" s="565"/>
      <c r="E101" s="565"/>
      <c r="F101" s="565"/>
      <c r="G101" s="565"/>
      <c r="H101" s="562"/>
      <c r="I101" s="563"/>
    </row>
    <row r="102" spans="1:9" s="531" customFormat="1" x14ac:dyDescent="0.25">
      <c r="A102" s="562"/>
      <c r="B102" s="565"/>
      <c r="C102" s="565"/>
      <c r="D102" s="565"/>
      <c r="E102" s="565"/>
      <c r="F102" s="565"/>
      <c r="G102" s="565"/>
      <c r="H102" s="562"/>
      <c r="I102" s="563"/>
    </row>
    <row r="103" spans="1:9" s="531" customFormat="1" x14ac:dyDescent="0.25">
      <c r="A103" s="562"/>
      <c r="B103" s="565"/>
      <c r="C103" s="565"/>
      <c r="D103" s="565"/>
      <c r="E103" s="565"/>
      <c r="F103" s="565"/>
      <c r="G103" s="565"/>
      <c r="H103" s="562"/>
      <c r="I103" s="563"/>
    </row>
    <row r="104" spans="1:9" s="531" customFormat="1" x14ac:dyDescent="0.25">
      <c r="A104" s="562"/>
      <c r="B104" s="565"/>
      <c r="C104" s="565"/>
      <c r="D104" s="565"/>
      <c r="E104" s="565"/>
      <c r="F104" s="565"/>
      <c r="G104" s="565"/>
      <c r="H104" s="562"/>
      <c r="I104" s="563"/>
    </row>
    <row r="105" spans="1:9" s="531" customFormat="1" x14ac:dyDescent="0.25">
      <c r="A105" s="562"/>
      <c r="B105" s="565"/>
      <c r="C105" s="565"/>
      <c r="D105" s="565"/>
      <c r="E105" s="565"/>
      <c r="F105" s="565"/>
      <c r="G105" s="565"/>
      <c r="H105" s="562"/>
      <c r="I105" s="563"/>
    </row>
    <row r="106" spans="1:9" s="531" customFormat="1" x14ac:dyDescent="0.25">
      <c r="A106" s="562"/>
      <c r="B106" s="565"/>
      <c r="C106" s="565"/>
      <c r="D106" s="565"/>
      <c r="E106" s="565"/>
      <c r="F106" s="565"/>
      <c r="G106" s="565"/>
      <c r="H106" s="562"/>
      <c r="I106" s="563"/>
    </row>
    <row r="107" spans="1:9" s="531" customFormat="1" x14ac:dyDescent="0.25">
      <c r="A107" s="562"/>
      <c r="B107" s="565"/>
      <c r="C107" s="565"/>
      <c r="D107" s="565"/>
      <c r="E107" s="565"/>
      <c r="F107" s="565"/>
      <c r="G107" s="565"/>
      <c r="H107" s="562"/>
      <c r="I107" s="563"/>
    </row>
    <row r="108" spans="1:9" s="531" customFormat="1" x14ac:dyDescent="0.25">
      <c r="A108" s="562"/>
      <c r="B108" s="565"/>
      <c r="C108" s="565"/>
      <c r="D108" s="565"/>
      <c r="E108" s="565"/>
      <c r="F108" s="565"/>
      <c r="G108" s="565"/>
      <c r="H108" s="562"/>
      <c r="I108" s="563"/>
    </row>
    <row r="109" spans="1:9" s="531" customFormat="1" x14ac:dyDescent="0.25">
      <c r="A109" s="562"/>
      <c r="B109" s="565"/>
      <c r="C109" s="565"/>
      <c r="D109" s="565"/>
      <c r="E109" s="565"/>
      <c r="F109" s="565"/>
      <c r="G109" s="565"/>
      <c r="H109" s="562"/>
      <c r="I109" s="563"/>
    </row>
    <row r="110" spans="1:9" s="531" customFormat="1" x14ac:dyDescent="0.25">
      <c r="A110" s="562"/>
      <c r="B110" s="565"/>
      <c r="C110" s="565"/>
      <c r="D110" s="565"/>
      <c r="E110" s="565"/>
      <c r="F110" s="565"/>
      <c r="G110" s="565"/>
      <c r="H110" s="562"/>
      <c r="I110" s="563"/>
    </row>
    <row r="111" spans="1:9" s="531" customFormat="1" x14ac:dyDescent="0.25">
      <c r="A111" s="562"/>
      <c r="B111" s="565"/>
      <c r="C111" s="565"/>
      <c r="D111" s="565"/>
      <c r="E111" s="565"/>
      <c r="F111" s="565"/>
      <c r="G111" s="565"/>
      <c r="H111" s="562"/>
      <c r="I111" s="563"/>
    </row>
    <row r="112" spans="1:9" s="531" customFormat="1" x14ac:dyDescent="0.25">
      <c r="A112" s="562"/>
      <c r="B112" s="565"/>
      <c r="C112" s="565"/>
      <c r="D112" s="565"/>
      <c r="E112" s="565"/>
      <c r="F112" s="565"/>
      <c r="G112" s="565"/>
      <c r="H112" s="562"/>
      <c r="I112" s="563"/>
    </row>
    <row r="113" spans="1:9" s="531" customFormat="1" x14ac:dyDescent="0.25">
      <c r="A113" s="562"/>
      <c r="B113" s="565"/>
      <c r="C113" s="565"/>
      <c r="D113" s="565"/>
      <c r="E113" s="565"/>
      <c r="F113" s="565"/>
      <c r="G113" s="565"/>
      <c r="H113" s="562"/>
      <c r="I113" s="563"/>
    </row>
    <row r="114" spans="1:9" s="531" customFormat="1" x14ac:dyDescent="0.25">
      <c r="A114" s="562"/>
      <c r="B114" s="565"/>
      <c r="C114" s="565"/>
      <c r="D114" s="565"/>
      <c r="E114" s="565"/>
      <c r="F114" s="565"/>
      <c r="G114" s="565"/>
      <c r="H114" s="562"/>
      <c r="I114" s="563"/>
    </row>
    <row r="115" spans="1:9" s="531" customFormat="1" x14ac:dyDescent="0.25">
      <c r="A115" s="562"/>
      <c r="B115" s="565"/>
      <c r="C115" s="565"/>
      <c r="D115" s="565"/>
      <c r="E115" s="565"/>
      <c r="F115" s="565"/>
      <c r="G115" s="565"/>
      <c r="H115" s="562"/>
      <c r="I115" s="563"/>
    </row>
    <row r="116" spans="1:9" s="531" customFormat="1" x14ac:dyDescent="0.25">
      <c r="A116" s="562"/>
      <c r="B116" s="565"/>
      <c r="C116" s="565"/>
      <c r="D116" s="565"/>
      <c r="E116" s="565"/>
      <c r="F116" s="565"/>
      <c r="G116" s="565"/>
      <c r="H116" s="562"/>
      <c r="I116" s="563"/>
    </row>
    <row r="117" spans="1:9" s="531" customFormat="1" x14ac:dyDescent="0.25">
      <c r="A117" s="562"/>
      <c r="B117" s="565"/>
      <c r="C117" s="565"/>
      <c r="D117" s="565"/>
      <c r="E117" s="565"/>
      <c r="F117" s="565"/>
      <c r="G117" s="565"/>
      <c r="H117" s="562"/>
      <c r="I117" s="563"/>
    </row>
    <row r="118" spans="1:9" s="531" customFormat="1" x14ac:dyDescent="0.25">
      <c r="A118" s="562"/>
      <c r="B118" s="565"/>
      <c r="C118" s="565"/>
      <c r="D118" s="565"/>
      <c r="E118" s="565"/>
      <c r="F118" s="565"/>
      <c r="G118" s="565"/>
      <c r="H118" s="562"/>
      <c r="I118" s="563"/>
    </row>
    <row r="119" spans="1:9" s="531" customFormat="1" x14ac:dyDescent="0.25">
      <c r="A119" s="562"/>
      <c r="B119" s="565"/>
      <c r="C119" s="565"/>
      <c r="D119" s="565"/>
      <c r="E119" s="565"/>
      <c r="F119" s="565"/>
      <c r="G119" s="565"/>
      <c r="H119" s="562"/>
      <c r="I119" s="563"/>
    </row>
    <row r="120" spans="1:9" s="531" customFormat="1" x14ac:dyDescent="0.25">
      <c r="A120" s="562"/>
      <c r="B120" s="565"/>
      <c r="C120" s="565"/>
      <c r="D120" s="565"/>
      <c r="E120" s="565"/>
      <c r="F120" s="565"/>
      <c r="G120" s="565"/>
      <c r="H120" s="562"/>
      <c r="I120" s="563"/>
    </row>
    <row r="121" spans="1:9" s="531" customFormat="1" x14ac:dyDescent="0.25">
      <c r="A121" s="562"/>
      <c r="B121" s="566"/>
      <c r="C121" s="565"/>
      <c r="D121" s="565"/>
      <c r="E121" s="565"/>
      <c r="F121" s="565"/>
      <c r="G121" s="565"/>
      <c r="H121" s="562"/>
      <c r="I121" s="563"/>
    </row>
    <row r="122" spans="1:9" s="531" customFormat="1" x14ac:dyDescent="0.25">
      <c r="A122" s="562"/>
      <c r="B122" s="565"/>
      <c r="C122" s="565"/>
      <c r="D122" s="565"/>
      <c r="E122" s="565"/>
      <c r="F122" s="565"/>
      <c r="G122" s="565"/>
      <c r="H122" s="562"/>
      <c r="I122" s="563"/>
    </row>
    <row r="123" spans="1:9" s="531" customFormat="1" x14ac:dyDescent="0.25">
      <c r="A123" s="562"/>
      <c r="B123" s="565"/>
      <c r="C123" s="565"/>
      <c r="D123" s="565"/>
      <c r="E123" s="565"/>
      <c r="F123" s="565"/>
      <c r="G123" s="565"/>
      <c r="H123" s="562"/>
      <c r="I123" s="563"/>
    </row>
    <row r="124" spans="1:9" s="531" customFormat="1" x14ac:dyDescent="0.25">
      <c r="A124" s="562"/>
      <c r="B124" s="565"/>
      <c r="C124" s="565"/>
      <c r="D124" s="565"/>
      <c r="E124" s="565"/>
      <c r="F124" s="565"/>
      <c r="G124" s="565"/>
      <c r="H124" s="562"/>
      <c r="I124" s="563"/>
    </row>
    <row r="125" spans="1:9" s="531" customFormat="1" x14ac:dyDescent="0.25">
      <c r="A125" s="562"/>
      <c r="B125" s="565"/>
      <c r="C125" s="565"/>
      <c r="D125" s="565"/>
      <c r="E125" s="565"/>
      <c r="F125" s="565"/>
      <c r="G125" s="565"/>
      <c r="H125" s="562"/>
      <c r="I125" s="563"/>
    </row>
    <row r="126" spans="1:9" s="531" customFormat="1" x14ac:dyDescent="0.25">
      <c r="A126" s="562"/>
      <c r="B126" s="565"/>
      <c r="C126" s="565"/>
      <c r="D126" s="565"/>
      <c r="E126" s="565"/>
      <c r="F126" s="565"/>
      <c r="G126" s="565"/>
      <c r="H126" s="562"/>
      <c r="I126" s="563"/>
    </row>
    <row r="127" spans="1:9" s="531" customFormat="1" x14ac:dyDescent="0.25">
      <c r="A127" s="562"/>
      <c r="B127" s="565"/>
      <c r="C127" s="565"/>
      <c r="D127" s="565"/>
      <c r="E127" s="565"/>
      <c r="F127" s="565"/>
      <c r="G127" s="565"/>
      <c r="H127" s="562"/>
      <c r="I127" s="563"/>
    </row>
    <row r="128" spans="1:9" s="531" customFormat="1" x14ac:dyDescent="0.25">
      <c r="A128" s="562"/>
      <c r="B128" s="565"/>
      <c r="C128" s="565"/>
      <c r="D128" s="565"/>
      <c r="E128" s="565"/>
      <c r="F128" s="565"/>
      <c r="G128" s="565"/>
      <c r="H128" s="562"/>
      <c r="I128" s="563"/>
    </row>
    <row r="129" spans="1:9" s="531" customFormat="1" x14ac:dyDescent="0.25">
      <c r="A129" s="562"/>
      <c r="B129" s="565"/>
      <c r="C129" s="565"/>
      <c r="D129" s="565"/>
      <c r="E129" s="565"/>
      <c r="F129" s="565"/>
      <c r="G129" s="565"/>
      <c r="H129" s="562"/>
      <c r="I129" s="563"/>
    </row>
    <row r="130" spans="1:9" s="531" customFormat="1" x14ac:dyDescent="0.25">
      <c r="A130" s="562"/>
      <c r="B130" s="565"/>
      <c r="C130" s="565"/>
      <c r="D130" s="565"/>
      <c r="E130" s="565"/>
      <c r="F130" s="565"/>
      <c r="G130" s="565"/>
      <c r="H130" s="562"/>
      <c r="I130" s="563"/>
    </row>
    <row r="131" spans="1:9" s="190" customFormat="1" x14ac:dyDescent="0.25">
      <c r="A131" s="562"/>
      <c r="B131" s="565"/>
      <c r="C131" s="565"/>
      <c r="D131" s="565"/>
      <c r="E131" s="565"/>
      <c r="F131" s="565"/>
      <c r="G131" s="565"/>
      <c r="H131" s="562"/>
      <c r="I131" s="563"/>
    </row>
    <row r="132" spans="1:9" s="190" customFormat="1" x14ac:dyDescent="0.25">
      <c r="A132" s="562"/>
      <c r="B132" s="565"/>
      <c r="C132" s="565"/>
      <c r="D132" s="565"/>
      <c r="E132" s="565"/>
      <c r="F132" s="565"/>
      <c r="G132" s="565"/>
      <c r="H132" s="562"/>
      <c r="I132" s="563"/>
    </row>
    <row r="133" spans="1:9" s="190" customFormat="1" x14ac:dyDescent="0.25">
      <c r="A133" s="562"/>
      <c r="B133" s="565"/>
      <c r="C133" s="565"/>
      <c r="D133" s="565"/>
      <c r="E133" s="565"/>
      <c r="F133" s="565"/>
      <c r="G133" s="565"/>
      <c r="H133" s="562"/>
      <c r="I133" s="563"/>
    </row>
    <row r="134" spans="1:9" s="190" customFormat="1" x14ac:dyDescent="0.25">
      <c r="A134" s="562"/>
      <c r="B134" s="565"/>
      <c r="C134" s="565"/>
      <c r="D134" s="565"/>
      <c r="E134" s="565"/>
      <c r="F134" s="565"/>
      <c r="G134" s="565"/>
      <c r="H134" s="562"/>
      <c r="I134" s="563"/>
    </row>
    <row r="135" spans="1:9" s="190" customFormat="1" x14ac:dyDescent="0.25">
      <c r="A135" s="562"/>
      <c r="B135" s="565"/>
      <c r="C135" s="565"/>
      <c r="D135" s="565"/>
      <c r="E135" s="565"/>
      <c r="F135" s="565"/>
      <c r="G135" s="565"/>
      <c r="H135" s="562"/>
      <c r="I135" s="563"/>
    </row>
    <row r="136" spans="1:9" s="190" customFormat="1" x14ac:dyDescent="0.25">
      <c r="A136" s="562"/>
      <c r="B136" s="565"/>
      <c r="C136" s="565"/>
      <c r="D136" s="565"/>
      <c r="E136" s="565"/>
      <c r="F136" s="565"/>
      <c r="G136" s="565"/>
      <c r="H136" s="562"/>
      <c r="I136" s="563"/>
    </row>
    <row r="137" spans="1:9" s="190" customFormat="1" x14ac:dyDescent="0.25">
      <c r="A137" s="562"/>
      <c r="B137" s="565"/>
      <c r="C137" s="565"/>
      <c r="D137" s="565"/>
      <c r="E137" s="565"/>
      <c r="F137" s="565"/>
      <c r="G137" s="565"/>
      <c r="H137" s="562"/>
      <c r="I137" s="563"/>
    </row>
    <row r="138" spans="1:9" s="190" customFormat="1" x14ac:dyDescent="0.25">
      <c r="A138" s="562"/>
      <c r="B138" s="565"/>
      <c r="C138" s="565"/>
      <c r="D138" s="565"/>
      <c r="E138" s="565"/>
      <c r="F138" s="565"/>
      <c r="G138" s="565"/>
      <c r="H138" s="562"/>
      <c r="I138" s="563"/>
    </row>
    <row r="139" spans="1:9" s="190" customFormat="1" x14ac:dyDescent="0.25">
      <c r="A139" s="562"/>
      <c r="B139" s="565"/>
      <c r="C139" s="565"/>
      <c r="D139" s="565"/>
      <c r="E139" s="565"/>
      <c r="F139" s="565"/>
      <c r="G139" s="565"/>
      <c r="H139" s="562"/>
      <c r="I139" s="563"/>
    </row>
    <row r="140" spans="1:9" s="190" customFormat="1" x14ac:dyDescent="0.25">
      <c r="A140" s="562"/>
      <c r="B140" s="565"/>
      <c r="C140" s="565"/>
      <c r="D140" s="565"/>
      <c r="E140" s="565"/>
      <c r="F140" s="565"/>
      <c r="G140" s="565"/>
      <c r="H140" s="562"/>
      <c r="I140" s="563"/>
    </row>
    <row r="141" spans="1:9" s="190" customFormat="1" x14ac:dyDescent="0.25">
      <c r="A141" s="562"/>
      <c r="B141" s="565"/>
      <c r="C141" s="565"/>
      <c r="D141" s="565"/>
      <c r="E141" s="565"/>
      <c r="F141" s="565"/>
      <c r="G141" s="565"/>
      <c r="H141" s="562"/>
      <c r="I141" s="563"/>
    </row>
    <row r="142" spans="1:9" s="190" customFormat="1" x14ac:dyDescent="0.25">
      <c r="A142" s="562"/>
      <c r="B142" s="565"/>
      <c r="C142" s="565"/>
      <c r="D142" s="565"/>
      <c r="E142" s="565"/>
      <c r="F142" s="565"/>
      <c r="G142" s="565"/>
      <c r="H142" s="562"/>
      <c r="I142" s="563"/>
    </row>
    <row r="143" spans="1:9" s="190" customFormat="1" x14ac:dyDescent="0.25">
      <c r="A143" s="562"/>
      <c r="B143" s="565"/>
      <c r="C143" s="565"/>
      <c r="D143" s="565"/>
      <c r="E143" s="565"/>
      <c r="F143" s="565"/>
      <c r="G143" s="565"/>
      <c r="H143" s="562"/>
      <c r="I143" s="563"/>
    </row>
    <row r="144" spans="1:9" s="190" customFormat="1" x14ac:dyDescent="0.25">
      <c r="A144" s="562"/>
      <c r="B144" s="565"/>
      <c r="C144" s="565"/>
      <c r="D144" s="565"/>
      <c r="E144" s="565"/>
      <c r="F144" s="565"/>
      <c r="G144" s="565"/>
      <c r="H144" s="562"/>
      <c r="I144" s="563"/>
    </row>
    <row r="145" spans="1:9" s="190" customFormat="1" x14ac:dyDescent="0.25">
      <c r="A145" s="562"/>
      <c r="B145" s="565"/>
      <c r="C145" s="565"/>
      <c r="D145" s="565"/>
      <c r="E145" s="565"/>
      <c r="F145" s="565"/>
      <c r="G145" s="565"/>
      <c r="H145" s="562"/>
      <c r="I145" s="563"/>
    </row>
    <row r="146" spans="1:9" s="190" customFormat="1" x14ac:dyDescent="0.25">
      <c r="A146" s="562"/>
      <c r="B146" s="565"/>
      <c r="C146" s="565"/>
      <c r="D146" s="565"/>
      <c r="E146" s="565"/>
      <c r="F146" s="565"/>
      <c r="G146" s="565"/>
      <c r="H146" s="562"/>
      <c r="I146" s="563"/>
    </row>
    <row r="147" spans="1:9" s="190" customFormat="1" x14ac:dyDescent="0.25">
      <c r="A147" s="562"/>
      <c r="B147" s="565"/>
      <c r="C147" s="565"/>
      <c r="D147" s="565"/>
      <c r="E147" s="565"/>
      <c r="F147" s="565"/>
      <c r="G147" s="565"/>
      <c r="H147" s="562"/>
      <c r="I147" s="563"/>
    </row>
    <row r="148" spans="1:9" s="190" customFormat="1" x14ac:dyDescent="0.25">
      <c r="A148" s="562"/>
      <c r="B148" s="565"/>
      <c r="C148" s="565"/>
      <c r="D148" s="565"/>
      <c r="E148" s="565"/>
      <c r="F148" s="565"/>
      <c r="G148" s="565"/>
      <c r="H148" s="562"/>
      <c r="I148" s="563"/>
    </row>
    <row r="149" spans="1:9" s="190" customFormat="1" x14ac:dyDescent="0.25">
      <c r="A149" s="562"/>
      <c r="B149" s="565"/>
      <c r="C149" s="565"/>
      <c r="D149" s="565"/>
      <c r="E149" s="565"/>
      <c r="F149" s="565"/>
      <c r="G149" s="565"/>
      <c r="H149" s="562"/>
      <c r="I149" s="563"/>
    </row>
    <row r="150" spans="1:9" s="190" customFormat="1" x14ac:dyDescent="0.25">
      <c r="A150" s="562"/>
      <c r="B150" s="565"/>
      <c r="C150" s="565"/>
      <c r="D150" s="565"/>
      <c r="E150" s="565"/>
      <c r="F150" s="565"/>
      <c r="G150" s="565"/>
      <c r="H150" s="562"/>
      <c r="I150" s="563"/>
    </row>
    <row r="151" spans="1:9" s="190" customFormat="1" x14ac:dyDescent="0.25">
      <c r="A151" s="562"/>
      <c r="B151" s="565"/>
      <c r="C151" s="565"/>
      <c r="D151" s="565"/>
      <c r="E151" s="565"/>
      <c r="F151" s="565"/>
      <c r="G151" s="565"/>
      <c r="H151" s="562"/>
      <c r="I151" s="563"/>
    </row>
    <row r="152" spans="1:9" s="190" customFormat="1" x14ac:dyDescent="0.25">
      <c r="A152" s="562"/>
      <c r="B152" s="565"/>
      <c r="C152" s="565"/>
      <c r="D152" s="565"/>
      <c r="E152" s="565"/>
      <c r="F152" s="565"/>
      <c r="G152" s="565"/>
      <c r="H152" s="562"/>
      <c r="I152" s="563"/>
    </row>
    <row r="153" spans="1:9" s="190" customFormat="1" x14ac:dyDescent="0.25">
      <c r="A153" s="562"/>
      <c r="B153" s="565"/>
      <c r="C153" s="565"/>
      <c r="D153" s="565"/>
      <c r="E153" s="565"/>
      <c r="F153" s="565"/>
      <c r="G153" s="565"/>
      <c r="H153" s="562"/>
      <c r="I153" s="563"/>
    </row>
    <row r="154" spans="1:9" s="190" customFormat="1" x14ac:dyDescent="0.25">
      <c r="A154" s="562"/>
      <c r="B154" s="565"/>
      <c r="C154" s="565"/>
      <c r="D154" s="565"/>
      <c r="E154" s="565"/>
      <c r="F154" s="565"/>
      <c r="G154" s="565"/>
      <c r="H154" s="562"/>
      <c r="I154" s="563"/>
    </row>
    <row r="155" spans="1:9" s="190" customFormat="1" x14ac:dyDescent="0.25">
      <c r="A155" s="562"/>
      <c r="B155" s="565"/>
      <c r="C155" s="565"/>
      <c r="D155" s="565"/>
      <c r="E155" s="565"/>
      <c r="F155" s="565"/>
      <c r="G155" s="565"/>
      <c r="H155" s="562"/>
      <c r="I155" s="563"/>
    </row>
    <row r="156" spans="1:9" s="190" customFormat="1" x14ac:dyDescent="0.25">
      <c r="A156" s="562"/>
      <c r="B156" s="565"/>
      <c r="C156" s="565"/>
      <c r="D156" s="565"/>
      <c r="E156" s="565"/>
      <c r="F156" s="565"/>
      <c r="G156" s="565"/>
      <c r="H156" s="562"/>
      <c r="I156" s="563"/>
    </row>
    <row r="157" spans="1:9" s="190" customFormat="1" x14ac:dyDescent="0.25">
      <c r="A157" s="562"/>
      <c r="B157" s="565"/>
      <c r="C157" s="565"/>
      <c r="D157" s="565"/>
      <c r="E157" s="565"/>
      <c r="F157" s="565"/>
      <c r="G157" s="565"/>
      <c r="H157" s="562"/>
      <c r="I157" s="563"/>
    </row>
    <row r="158" spans="1:9" s="190" customFormat="1" x14ac:dyDescent="0.25">
      <c r="A158" s="562"/>
      <c r="B158" s="565"/>
      <c r="C158" s="565"/>
      <c r="D158" s="565"/>
      <c r="E158" s="565"/>
      <c r="F158" s="565"/>
      <c r="G158" s="565"/>
      <c r="H158" s="562"/>
      <c r="I158" s="563"/>
    </row>
    <row r="159" spans="1:9" s="190" customFormat="1" x14ac:dyDescent="0.25">
      <c r="A159" s="562"/>
      <c r="B159" s="565"/>
      <c r="C159" s="565"/>
      <c r="D159" s="565"/>
      <c r="E159" s="565"/>
      <c r="F159" s="565"/>
      <c r="G159" s="565"/>
      <c r="H159" s="562"/>
      <c r="I159" s="563"/>
    </row>
    <row r="160" spans="1:9" s="190" customFormat="1" x14ac:dyDescent="0.25">
      <c r="A160" s="562"/>
      <c r="B160" s="565"/>
      <c r="C160" s="565"/>
      <c r="D160" s="565"/>
      <c r="E160" s="565"/>
      <c r="F160" s="565"/>
      <c r="G160" s="565"/>
      <c r="H160" s="562"/>
      <c r="I160" s="563"/>
    </row>
    <row r="161" spans="1:10" s="190" customFormat="1" x14ac:dyDescent="0.25">
      <c r="A161" s="562"/>
      <c r="B161" s="565"/>
      <c r="C161" s="565"/>
      <c r="D161" s="565"/>
      <c r="E161" s="565"/>
      <c r="F161" s="565"/>
      <c r="G161" s="565"/>
      <c r="H161" s="562"/>
      <c r="I161" s="563"/>
    </row>
    <row r="162" spans="1:10" s="190" customFormat="1" x14ac:dyDescent="0.25">
      <c r="A162" s="562"/>
      <c r="B162" s="565"/>
      <c r="C162" s="565"/>
      <c r="D162" s="565"/>
      <c r="E162" s="565"/>
      <c r="F162" s="565"/>
      <c r="G162" s="565"/>
      <c r="H162" s="562"/>
      <c r="I162" s="563"/>
    </row>
    <row r="163" spans="1:10" s="190" customFormat="1" x14ac:dyDescent="0.25">
      <c r="A163" s="562"/>
      <c r="B163" s="565"/>
      <c r="C163" s="565"/>
      <c r="D163" s="565"/>
      <c r="E163" s="565"/>
      <c r="F163" s="565"/>
      <c r="G163" s="565"/>
      <c r="H163" s="562"/>
      <c r="I163" s="563"/>
    </row>
    <row r="164" spans="1:10" s="190" customFormat="1" x14ac:dyDescent="0.25">
      <c r="A164" s="562"/>
      <c r="B164" s="565"/>
      <c r="C164" s="565"/>
      <c r="D164" s="565"/>
      <c r="E164" s="565"/>
      <c r="F164" s="565"/>
      <c r="G164" s="565"/>
      <c r="H164" s="562"/>
      <c r="I164" s="563"/>
    </row>
    <row r="165" spans="1:10" s="190" customFormat="1" x14ac:dyDescent="0.25">
      <c r="A165" s="562"/>
      <c r="B165" s="565"/>
      <c r="C165" s="565"/>
      <c r="D165" s="565"/>
      <c r="E165" s="565"/>
      <c r="F165" s="565"/>
      <c r="G165" s="565"/>
      <c r="H165" s="562"/>
      <c r="I165" s="563"/>
    </row>
    <row r="166" spans="1:10" s="190" customFormat="1" x14ac:dyDescent="0.25">
      <c r="A166" s="562"/>
      <c r="B166" s="565"/>
      <c r="C166" s="565"/>
      <c r="D166" s="565"/>
      <c r="E166" s="565"/>
      <c r="F166" s="565"/>
      <c r="G166" s="565"/>
      <c r="H166" s="562"/>
      <c r="I166" s="563"/>
    </row>
    <row r="167" spans="1:10" s="190" customFormat="1" x14ac:dyDescent="0.25">
      <c r="A167" s="562"/>
      <c r="B167" s="565"/>
      <c r="C167" s="565"/>
      <c r="D167" s="565"/>
      <c r="E167" s="565"/>
      <c r="F167" s="565"/>
      <c r="G167" s="565"/>
      <c r="H167" s="562"/>
      <c r="I167" s="563"/>
    </row>
    <row r="168" spans="1:10" s="190" customFormat="1" x14ac:dyDescent="0.25">
      <c r="A168" s="562"/>
      <c r="B168" s="565"/>
      <c r="C168" s="565"/>
      <c r="D168" s="565"/>
      <c r="E168" s="565"/>
      <c r="F168" s="565"/>
      <c r="G168" s="565"/>
      <c r="H168" s="562"/>
      <c r="I168" s="563"/>
    </row>
    <row r="169" spans="1:10" s="190" customFormat="1" x14ac:dyDescent="0.25">
      <c r="A169" s="562"/>
      <c r="B169" s="565"/>
      <c r="C169" s="565"/>
      <c r="D169" s="565"/>
      <c r="E169" s="565"/>
      <c r="F169" s="565"/>
      <c r="G169" s="565"/>
      <c r="H169" s="562"/>
      <c r="I169" s="563"/>
    </row>
    <row r="170" spans="1:10" s="190" customFormat="1" x14ac:dyDescent="0.25">
      <c r="A170" s="562"/>
      <c r="B170" s="565"/>
      <c r="C170" s="565"/>
      <c r="D170" s="565"/>
      <c r="E170" s="565"/>
      <c r="F170" s="565"/>
      <c r="G170" s="565"/>
      <c r="H170" s="562"/>
      <c r="I170" s="563"/>
    </row>
    <row r="171" spans="1:10" s="190" customFormat="1" x14ac:dyDescent="0.25">
      <c r="A171" s="562"/>
      <c r="B171" s="565"/>
      <c r="C171" s="565"/>
      <c r="D171" s="565"/>
      <c r="E171" s="565"/>
      <c r="F171" s="565"/>
      <c r="G171" s="565"/>
      <c r="H171" s="562"/>
      <c r="I171" s="563"/>
    </row>
    <row r="172" spans="1:10" s="190" customFormat="1" x14ac:dyDescent="0.25">
      <c r="A172" s="562"/>
      <c r="B172" s="565"/>
      <c r="C172" s="565"/>
      <c r="D172" s="565"/>
      <c r="E172" s="565"/>
      <c r="F172" s="565"/>
      <c r="G172" s="565"/>
      <c r="H172" s="562"/>
      <c r="I172" s="563"/>
    </row>
    <row r="173" spans="1:10" s="190" customFormat="1" x14ac:dyDescent="0.25">
      <c r="A173" s="562"/>
      <c r="B173" s="565"/>
      <c r="C173" s="565"/>
      <c r="D173" s="565"/>
      <c r="E173" s="565"/>
      <c r="F173" s="565"/>
      <c r="G173" s="565"/>
      <c r="H173" s="562"/>
      <c r="I173" s="563"/>
    </row>
    <row r="174" spans="1:10" s="190" customFormat="1" x14ac:dyDescent="0.25">
      <c r="A174" s="562"/>
      <c r="B174" s="565"/>
      <c r="C174" s="565"/>
      <c r="D174" s="565"/>
      <c r="E174" s="565"/>
      <c r="F174" s="565"/>
      <c r="G174" s="565"/>
      <c r="H174" s="562"/>
      <c r="I174" s="563"/>
      <c r="J174" s="158"/>
    </row>
    <row r="175" spans="1:10" s="190" customFormat="1" x14ac:dyDescent="0.25">
      <c r="A175" s="562"/>
      <c r="B175" s="565"/>
      <c r="C175" s="565"/>
      <c r="D175" s="565"/>
      <c r="E175" s="565"/>
      <c r="F175" s="565"/>
      <c r="G175" s="565"/>
      <c r="H175" s="562"/>
      <c r="I175" s="563"/>
      <c r="J175" s="158"/>
    </row>
    <row r="176" spans="1:10" s="190" customFormat="1" x14ac:dyDescent="0.25">
      <c r="A176" s="562"/>
      <c r="B176" s="565"/>
      <c r="C176" s="565"/>
      <c r="D176" s="565"/>
      <c r="E176" s="565"/>
      <c r="F176" s="565"/>
      <c r="G176" s="565"/>
      <c r="H176" s="562"/>
      <c r="I176" s="563"/>
      <c r="J176" s="158"/>
    </row>
    <row r="177" spans="1:10" s="190" customFormat="1" x14ac:dyDescent="0.25">
      <c r="A177" s="562"/>
      <c r="B177" s="565"/>
      <c r="C177" s="565"/>
      <c r="D177" s="565"/>
      <c r="E177" s="565"/>
      <c r="F177" s="565"/>
      <c r="G177" s="565"/>
      <c r="H177" s="562"/>
      <c r="I177" s="563"/>
      <c r="J177" s="158"/>
    </row>
    <row r="178" spans="1:10" s="190" customFormat="1" x14ac:dyDescent="0.25">
      <c r="A178" s="562"/>
      <c r="B178" s="565"/>
      <c r="C178" s="565"/>
      <c r="D178" s="565"/>
      <c r="E178" s="565"/>
      <c r="F178" s="565"/>
      <c r="G178" s="565"/>
      <c r="H178" s="562"/>
      <c r="I178" s="563"/>
      <c r="J178" s="158"/>
    </row>
    <row r="179" spans="1:10" s="190" customFormat="1" x14ac:dyDescent="0.25">
      <c r="A179" s="562"/>
      <c r="B179" s="565"/>
      <c r="C179" s="565"/>
      <c r="D179" s="565"/>
      <c r="E179" s="565"/>
      <c r="F179" s="565"/>
      <c r="G179" s="565"/>
      <c r="H179" s="562"/>
      <c r="I179" s="563"/>
      <c r="J179" s="158"/>
    </row>
    <row r="180" spans="1:10" s="190" customFormat="1" x14ac:dyDescent="0.25">
      <c r="A180" s="562"/>
      <c r="B180" s="565"/>
      <c r="C180" s="565"/>
      <c r="D180" s="565"/>
      <c r="E180" s="565"/>
      <c r="F180" s="565"/>
      <c r="G180" s="565"/>
      <c r="H180" s="562"/>
      <c r="I180" s="563"/>
      <c r="J180" s="158"/>
    </row>
    <row r="181" spans="1:10" s="190" customFormat="1" x14ac:dyDescent="0.25">
      <c r="A181" s="562"/>
      <c r="B181" s="565"/>
      <c r="C181" s="565"/>
      <c r="D181" s="565"/>
      <c r="E181" s="565"/>
      <c r="F181" s="565"/>
      <c r="G181" s="565"/>
      <c r="H181" s="562"/>
      <c r="I181" s="563"/>
      <c r="J181" s="158"/>
    </row>
    <row r="182" spans="1:10" s="190" customFormat="1" x14ac:dyDescent="0.25">
      <c r="A182" s="562"/>
      <c r="B182" s="565"/>
      <c r="C182" s="565"/>
      <c r="D182" s="565"/>
      <c r="E182" s="565"/>
      <c r="F182" s="565"/>
      <c r="G182" s="565"/>
      <c r="H182" s="562"/>
      <c r="I182" s="563"/>
      <c r="J182" s="158"/>
    </row>
    <row r="183" spans="1:10" s="190" customFormat="1" x14ac:dyDescent="0.25">
      <c r="A183" s="562"/>
      <c r="B183" s="565"/>
      <c r="C183" s="565"/>
      <c r="D183" s="565"/>
      <c r="E183" s="565"/>
      <c r="F183" s="565"/>
      <c r="G183" s="565"/>
      <c r="H183" s="562"/>
      <c r="I183" s="563"/>
      <c r="J183" s="158"/>
    </row>
    <row r="184" spans="1:10" s="190" customFormat="1" x14ac:dyDescent="0.25">
      <c r="A184" s="562"/>
      <c r="B184" s="565"/>
      <c r="C184" s="565"/>
      <c r="D184" s="565"/>
      <c r="E184" s="565"/>
      <c r="F184" s="565"/>
      <c r="G184" s="565"/>
      <c r="H184" s="562"/>
      <c r="I184" s="563"/>
      <c r="J184" s="158"/>
    </row>
    <row r="185" spans="1:10" s="190" customFormat="1" x14ac:dyDescent="0.25">
      <c r="A185" s="562"/>
      <c r="B185" s="565"/>
      <c r="C185" s="565"/>
      <c r="D185" s="565"/>
      <c r="E185" s="565"/>
      <c r="F185" s="565"/>
      <c r="G185" s="565"/>
      <c r="H185" s="562"/>
      <c r="I185" s="563"/>
      <c r="J185" s="158"/>
    </row>
    <row r="186" spans="1:10" s="190" customFormat="1" x14ac:dyDescent="0.25">
      <c r="A186" s="562"/>
      <c r="B186" s="565"/>
      <c r="C186" s="565"/>
      <c r="D186" s="565"/>
      <c r="E186" s="565"/>
      <c r="F186" s="565"/>
      <c r="G186" s="565"/>
      <c r="H186" s="562"/>
      <c r="I186" s="563"/>
      <c r="J186" s="158"/>
    </row>
    <row r="187" spans="1:10" s="190" customFormat="1" x14ac:dyDescent="0.25">
      <c r="A187" s="562"/>
      <c r="B187" s="565"/>
      <c r="C187" s="565"/>
      <c r="D187" s="565"/>
      <c r="E187" s="565"/>
      <c r="F187" s="565"/>
      <c r="G187" s="565"/>
      <c r="H187" s="562"/>
      <c r="I187" s="563"/>
      <c r="J187" s="158"/>
    </row>
    <row r="188" spans="1:10" s="190" customFormat="1" x14ac:dyDescent="0.25">
      <c r="A188" s="562"/>
      <c r="B188" s="565"/>
      <c r="C188" s="565"/>
      <c r="D188" s="565"/>
      <c r="E188" s="565"/>
      <c r="F188" s="565"/>
      <c r="G188" s="565"/>
      <c r="H188" s="562"/>
      <c r="I188" s="563"/>
      <c r="J188" s="158"/>
    </row>
    <row r="189" spans="1:10" s="190" customFormat="1" x14ac:dyDescent="0.25">
      <c r="A189" s="562"/>
      <c r="B189" s="565"/>
      <c r="C189" s="565"/>
      <c r="D189" s="565"/>
      <c r="E189" s="565"/>
      <c r="F189" s="565"/>
      <c r="G189" s="565"/>
      <c r="H189" s="562"/>
      <c r="I189" s="563"/>
      <c r="J189" s="158"/>
    </row>
    <row r="190" spans="1:10" s="190" customFormat="1" x14ac:dyDescent="0.25">
      <c r="A190" s="562"/>
      <c r="B190" s="565"/>
      <c r="C190" s="565"/>
      <c r="D190" s="565"/>
      <c r="E190" s="565"/>
      <c r="F190" s="565"/>
      <c r="G190" s="565"/>
      <c r="H190" s="562"/>
      <c r="I190" s="563"/>
      <c r="J190" s="158"/>
    </row>
    <row r="191" spans="1:10" s="190" customFormat="1" x14ac:dyDescent="0.25">
      <c r="A191" s="562"/>
      <c r="B191" s="565"/>
      <c r="C191" s="565"/>
      <c r="D191" s="565"/>
      <c r="E191" s="565"/>
      <c r="F191" s="565"/>
      <c r="G191" s="565"/>
      <c r="H191" s="562"/>
      <c r="I191" s="563"/>
      <c r="J191" s="158"/>
    </row>
    <row r="192" spans="1:10" s="190" customFormat="1" x14ac:dyDescent="0.25">
      <c r="A192" s="562"/>
      <c r="B192" s="565"/>
      <c r="C192" s="565"/>
      <c r="D192" s="565"/>
      <c r="E192" s="565"/>
      <c r="F192" s="565"/>
      <c r="G192" s="565"/>
      <c r="H192" s="562"/>
      <c r="I192" s="563"/>
      <c r="J192" s="158"/>
    </row>
    <row r="193" spans="1:10" s="190" customFormat="1" x14ac:dyDescent="0.25">
      <c r="A193" s="562"/>
      <c r="B193" s="565"/>
      <c r="C193" s="565"/>
      <c r="D193" s="565"/>
      <c r="E193" s="565"/>
      <c r="F193" s="565"/>
      <c r="G193" s="565"/>
      <c r="H193" s="562"/>
      <c r="I193" s="563"/>
      <c r="J193" s="158"/>
    </row>
    <row r="194" spans="1:10" s="190" customFormat="1" x14ac:dyDescent="0.25">
      <c r="A194" s="562"/>
      <c r="B194" s="565"/>
      <c r="C194" s="565"/>
      <c r="D194" s="565"/>
      <c r="E194" s="565"/>
      <c r="F194" s="565"/>
      <c r="G194" s="565"/>
      <c r="H194" s="562"/>
      <c r="I194" s="563"/>
      <c r="J194" s="158"/>
    </row>
    <row r="195" spans="1:10" s="190" customFormat="1" x14ac:dyDescent="0.25">
      <c r="A195" s="562"/>
      <c r="B195" s="565"/>
      <c r="C195" s="565"/>
      <c r="D195" s="565"/>
      <c r="E195" s="565"/>
      <c r="F195" s="565"/>
      <c r="G195" s="565"/>
      <c r="H195" s="562"/>
      <c r="I195" s="563"/>
      <c r="J195" s="158"/>
    </row>
    <row r="196" spans="1:10" s="190" customFormat="1" x14ac:dyDescent="0.25">
      <c r="A196" s="562"/>
      <c r="B196" s="565"/>
      <c r="C196" s="565"/>
      <c r="D196" s="565"/>
      <c r="E196" s="565"/>
      <c r="F196" s="565"/>
      <c r="G196" s="565"/>
      <c r="H196" s="562"/>
      <c r="I196" s="563"/>
      <c r="J196" s="158"/>
    </row>
    <row r="197" spans="1:10" s="190" customFormat="1" x14ac:dyDescent="0.25">
      <c r="A197" s="562"/>
      <c r="B197" s="565"/>
      <c r="C197" s="565"/>
      <c r="D197" s="565"/>
      <c r="E197" s="565"/>
      <c r="F197" s="565"/>
      <c r="G197" s="565"/>
      <c r="H197" s="562"/>
      <c r="I197" s="563"/>
      <c r="J197" s="158"/>
    </row>
    <row r="198" spans="1:10" s="190" customFormat="1" x14ac:dyDescent="0.25">
      <c r="A198" s="562"/>
      <c r="B198" s="565"/>
      <c r="C198" s="565"/>
      <c r="D198" s="565"/>
      <c r="E198" s="565"/>
      <c r="F198" s="565"/>
      <c r="G198" s="565"/>
      <c r="H198" s="562"/>
      <c r="I198" s="563"/>
      <c r="J198" s="158"/>
    </row>
    <row r="199" spans="1:10" s="190" customFormat="1" x14ac:dyDescent="0.25">
      <c r="A199" s="562"/>
      <c r="B199" s="565"/>
      <c r="C199" s="565"/>
      <c r="D199" s="565"/>
      <c r="E199" s="565"/>
      <c r="F199" s="565"/>
      <c r="G199" s="565"/>
      <c r="H199" s="562"/>
      <c r="I199" s="563"/>
      <c r="J199" s="158"/>
    </row>
    <row r="200" spans="1:10" s="190" customFormat="1" x14ac:dyDescent="0.25">
      <c r="A200" s="562"/>
      <c r="B200" s="565"/>
      <c r="C200" s="565"/>
      <c r="D200" s="565"/>
      <c r="E200" s="565"/>
      <c r="F200" s="565"/>
      <c r="G200" s="565"/>
      <c r="H200" s="562"/>
      <c r="I200" s="563"/>
      <c r="J200" s="158"/>
    </row>
    <row r="201" spans="1:10" s="190" customFormat="1" x14ac:dyDescent="0.25">
      <c r="A201" s="562"/>
      <c r="B201" s="565"/>
      <c r="C201" s="565"/>
      <c r="D201" s="565"/>
      <c r="E201" s="565"/>
      <c r="F201" s="565"/>
      <c r="G201" s="565"/>
      <c r="H201" s="562"/>
      <c r="I201" s="563"/>
      <c r="J201" s="158"/>
    </row>
    <row r="202" spans="1:10" s="190" customFormat="1" x14ac:dyDescent="0.25">
      <c r="A202" s="562"/>
      <c r="B202" s="565"/>
      <c r="C202" s="565"/>
      <c r="D202" s="565"/>
      <c r="E202" s="565"/>
      <c r="F202" s="565"/>
      <c r="G202" s="565"/>
      <c r="H202" s="562"/>
      <c r="I202" s="563"/>
      <c r="J202" s="158"/>
    </row>
    <row r="203" spans="1:10" s="190" customFormat="1" x14ac:dyDescent="0.25">
      <c r="A203" s="562"/>
      <c r="B203" s="565"/>
      <c r="C203" s="565"/>
      <c r="D203" s="565"/>
      <c r="E203" s="565"/>
      <c r="F203" s="565"/>
      <c r="G203" s="565"/>
      <c r="H203" s="562"/>
      <c r="I203" s="563"/>
      <c r="J203" s="158"/>
    </row>
    <row r="204" spans="1:10" s="190" customFormat="1" x14ac:dyDescent="0.25">
      <c r="A204" s="562"/>
      <c r="B204" s="565"/>
      <c r="C204" s="565"/>
      <c r="D204" s="565"/>
      <c r="E204" s="565"/>
      <c r="F204" s="565"/>
      <c r="G204" s="565"/>
      <c r="H204" s="562"/>
      <c r="I204" s="563"/>
      <c r="J204" s="158"/>
    </row>
    <row r="205" spans="1:10" s="190" customFormat="1" x14ac:dyDescent="0.25">
      <c r="A205" s="562"/>
      <c r="B205" s="565"/>
      <c r="C205" s="565"/>
      <c r="D205" s="565"/>
      <c r="E205" s="565"/>
      <c r="F205" s="565"/>
      <c r="G205" s="565"/>
      <c r="H205" s="562"/>
      <c r="I205" s="563"/>
      <c r="J205" s="158"/>
    </row>
    <row r="206" spans="1:10" s="190" customFormat="1" x14ac:dyDescent="0.25">
      <c r="A206" s="562"/>
      <c r="B206" s="565"/>
      <c r="C206" s="565"/>
      <c r="D206" s="565"/>
      <c r="E206" s="565"/>
      <c r="F206" s="565"/>
      <c r="G206" s="565"/>
      <c r="H206" s="562"/>
      <c r="I206" s="563"/>
      <c r="J206" s="158"/>
    </row>
    <row r="207" spans="1:10" s="190" customFormat="1" x14ac:dyDescent="0.25">
      <c r="A207" s="562"/>
      <c r="B207" s="565"/>
      <c r="C207" s="565"/>
      <c r="D207" s="565"/>
      <c r="E207" s="565"/>
      <c r="F207" s="565"/>
      <c r="G207" s="565"/>
      <c r="H207" s="562"/>
      <c r="I207" s="563"/>
      <c r="J207" s="158"/>
    </row>
    <row r="208" spans="1:10" s="190" customFormat="1" x14ac:dyDescent="0.25">
      <c r="J208" s="158"/>
    </row>
    <row r="209" spans="10:10" s="190" customFormat="1" x14ac:dyDescent="0.25">
      <c r="J209" s="158"/>
    </row>
    <row r="210" spans="10:10" s="190" customFormat="1" x14ac:dyDescent="0.25">
      <c r="J210" s="158"/>
    </row>
    <row r="211" spans="10:10" s="190" customFormat="1" x14ac:dyDescent="0.25">
      <c r="J211" s="158"/>
    </row>
    <row r="212" spans="10:10" s="190" customFormat="1" x14ac:dyDescent="0.25">
      <c r="J212" s="158"/>
    </row>
    <row r="213" spans="10:10" s="190" customFormat="1" x14ac:dyDescent="0.25">
      <c r="J213" s="158"/>
    </row>
    <row r="214" spans="10:10" s="190" customFormat="1" x14ac:dyDescent="0.25">
      <c r="J214" s="158"/>
    </row>
    <row r="215" spans="10:10" s="190" customFormat="1" x14ac:dyDescent="0.25">
      <c r="J215" s="158"/>
    </row>
    <row r="216" spans="10:10" s="190" customFormat="1" x14ac:dyDescent="0.25">
      <c r="J216" s="158"/>
    </row>
    <row r="217" spans="10:10" s="190" customFormat="1" x14ac:dyDescent="0.25">
      <c r="J217" s="158"/>
    </row>
    <row r="218" spans="10:10" s="190" customFormat="1" x14ac:dyDescent="0.25">
      <c r="J218" s="158"/>
    </row>
    <row r="219" spans="10:10" s="190" customFormat="1" x14ac:dyDescent="0.25">
      <c r="J219" s="158"/>
    </row>
    <row r="220" spans="10:10" s="190" customFormat="1" x14ac:dyDescent="0.25">
      <c r="J220" s="158"/>
    </row>
    <row r="221" spans="10:10" s="190" customFormat="1" x14ac:dyDescent="0.25">
      <c r="J221" s="158"/>
    </row>
    <row r="222" spans="10:10" s="190" customFormat="1" x14ac:dyDescent="0.25">
      <c r="J222" s="158"/>
    </row>
    <row r="223" spans="10:10" s="190" customFormat="1" x14ac:dyDescent="0.25">
      <c r="J223" s="158"/>
    </row>
    <row r="224" spans="10:10" s="190" customFormat="1" x14ac:dyDescent="0.25">
      <c r="J224" s="158"/>
    </row>
    <row r="225" spans="10:10" s="190" customFormat="1" x14ac:dyDescent="0.25">
      <c r="J225" s="158"/>
    </row>
    <row r="226" spans="10:10" s="190" customFormat="1" x14ac:dyDescent="0.25">
      <c r="J226" s="158"/>
    </row>
    <row r="227" spans="10:10" s="190" customFormat="1" x14ac:dyDescent="0.25">
      <c r="J227" s="158"/>
    </row>
    <row r="228" spans="10:10" s="190" customFormat="1" x14ac:dyDescent="0.25">
      <c r="J228" s="158"/>
    </row>
    <row r="229" spans="10:10" s="190" customFormat="1" x14ac:dyDescent="0.25">
      <c r="J229" s="158"/>
    </row>
    <row r="230" spans="10:10" s="190" customFormat="1" x14ac:dyDescent="0.25">
      <c r="J230" s="158"/>
    </row>
    <row r="231" spans="10:10" s="190" customFormat="1" x14ac:dyDescent="0.25">
      <c r="J231" s="158"/>
    </row>
    <row r="232" spans="10:10" s="190" customFormat="1" x14ac:dyDescent="0.25">
      <c r="J232" s="158"/>
    </row>
    <row r="233" spans="10:10" s="190" customFormat="1" x14ac:dyDescent="0.25">
      <c r="J233" s="158"/>
    </row>
    <row r="234" spans="10:10" s="190" customFormat="1" x14ac:dyDescent="0.25">
      <c r="J234" s="158"/>
    </row>
    <row r="235" spans="10:10" s="190" customFormat="1" x14ac:dyDescent="0.25">
      <c r="J235" s="158"/>
    </row>
    <row r="236" spans="10:10" s="190" customFormat="1" x14ac:dyDescent="0.25">
      <c r="J236" s="158"/>
    </row>
    <row r="237" spans="10:10" s="190" customFormat="1" x14ac:dyDescent="0.25">
      <c r="J237" s="158"/>
    </row>
    <row r="238" spans="10:10" s="190" customFormat="1" x14ac:dyDescent="0.25">
      <c r="J238" s="158"/>
    </row>
    <row r="239" spans="10:10" s="190" customFormat="1" x14ac:dyDescent="0.25">
      <c r="J239" s="158"/>
    </row>
    <row r="240" spans="10:10" s="190" customFormat="1" x14ac:dyDescent="0.25">
      <c r="J240" s="158"/>
    </row>
    <row r="241" spans="10:10" s="190" customFormat="1" x14ac:dyDescent="0.25">
      <c r="J241" s="158"/>
    </row>
    <row r="242" spans="10:10" s="190" customFormat="1" x14ac:dyDescent="0.25">
      <c r="J242" s="158"/>
    </row>
    <row r="243" spans="10:10" s="190" customFormat="1" x14ac:dyDescent="0.25">
      <c r="J243" s="158"/>
    </row>
    <row r="244" spans="10:10" s="190" customFormat="1" x14ac:dyDescent="0.25">
      <c r="J244" s="158"/>
    </row>
    <row r="245" spans="10:10" s="190" customFormat="1" x14ac:dyDescent="0.25">
      <c r="J245" s="158"/>
    </row>
    <row r="246" spans="10:10" s="190" customFormat="1" x14ac:dyDescent="0.25">
      <c r="J246" s="158"/>
    </row>
    <row r="247" spans="10:10" s="190" customFormat="1" x14ac:dyDescent="0.25">
      <c r="J247" s="158"/>
    </row>
    <row r="248" spans="10:10" s="190" customFormat="1" x14ac:dyDescent="0.25">
      <c r="J248" s="158"/>
    </row>
    <row r="249" spans="10:10" s="190" customFormat="1" x14ac:dyDescent="0.25">
      <c r="J249" s="158"/>
    </row>
    <row r="250" spans="10:10" s="190" customFormat="1" x14ac:dyDescent="0.25">
      <c r="J250" s="158"/>
    </row>
    <row r="251" spans="10:10" s="190" customFormat="1" x14ac:dyDescent="0.25">
      <c r="J251" s="158"/>
    </row>
    <row r="252" spans="10:10" s="190" customFormat="1" x14ac:dyDescent="0.25">
      <c r="J252" s="158"/>
    </row>
    <row r="253" spans="10:10" s="190" customFormat="1" x14ac:dyDescent="0.25">
      <c r="J253" s="158"/>
    </row>
    <row r="254" spans="10:10" s="190" customFormat="1" x14ac:dyDescent="0.25">
      <c r="J254" s="158"/>
    </row>
    <row r="255" spans="10:10" s="190" customFormat="1" x14ac:dyDescent="0.25">
      <c r="J255" s="158"/>
    </row>
    <row r="256" spans="10:10" s="190" customFormat="1" x14ac:dyDescent="0.25">
      <c r="J256" s="158"/>
    </row>
    <row r="257" spans="10:10" s="190" customFormat="1" x14ac:dyDescent="0.25">
      <c r="J257" s="158"/>
    </row>
    <row r="258" spans="10:10" s="190" customFormat="1" x14ac:dyDescent="0.25">
      <c r="J258" s="158"/>
    </row>
    <row r="259" spans="10:10" s="190" customFormat="1" x14ac:dyDescent="0.25">
      <c r="J259" s="158"/>
    </row>
    <row r="260" spans="10:10" s="190" customFormat="1" x14ac:dyDescent="0.25">
      <c r="J260" s="158"/>
    </row>
    <row r="261" spans="10:10" s="190" customFormat="1" x14ac:dyDescent="0.25">
      <c r="J261" s="158"/>
    </row>
    <row r="262" spans="10:10" s="190" customFormat="1" x14ac:dyDescent="0.25">
      <c r="J262" s="158"/>
    </row>
    <row r="263" spans="10:10" s="190" customFormat="1" x14ac:dyDescent="0.25">
      <c r="J263" s="158"/>
    </row>
    <row r="264" spans="10:10" s="190" customFormat="1" x14ac:dyDescent="0.25">
      <c r="J264" s="158"/>
    </row>
    <row r="265" spans="10:10" s="190" customFormat="1" x14ac:dyDescent="0.25">
      <c r="J265" s="158"/>
    </row>
    <row r="266" spans="10:10" s="190" customFormat="1" x14ac:dyDescent="0.25">
      <c r="J266" s="158"/>
    </row>
    <row r="267" spans="10:10" s="190" customFormat="1" x14ac:dyDescent="0.25">
      <c r="J267" s="158"/>
    </row>
    <row r="268" spans="10:10" s="190" customFormat="1" x14ac:dyDescent="0.25">
      <c r="J268" s="158"/>
    </row>
    <row r="269" spans="10:10" s="190" customFormat="1" x14ac:dyDescent="0.25">
      <c r="J269" s="158"/>
    </row>
    <row r="270" spans="10:10" s="190" customFormat="1" x14ac:dyDescent="0.25">
      <c r="J270" s="158"/>
    </row>
    <row r="271" spans="10:10" s="190" customFormat="1" x14ac:dyDescent="0.25">
      <c r="J271" s="158"/>
    </row>
    <row r="272" spans="10:10" s="190" customFormat="1" x14ac:dyDescent="0.25">
      <c r="J272" s="158"/>
    </row>
    <row r="273" spans="10:10" s="190" customFormat="1" x14ac:dyDescent="0.25">
      <c r="J273" s="158"/>
    </row>
    <row r="274" spans="10:10" s="190" customFormat="1" x14ac:dyDescent="0.25">
      <c r="J274" s="158"/>
    </row>
    <row r="275" spans="10:10" s="190" customFormat="1" x14ac:dyDescent="0.25">
      <c r="J275" s="158"/>
    </row>
    <row r="276" spans="10:10" s="190" customFormat="1" x14ac:dyDescent="0.25">
      <c r="J276" s="158"/>
    </row>
    <row r="277" spans="10:10" s="190" customFormat="1" x14ac:dyDescent="0.25">
      <c r="J277" s="158"/>
    </row>
    <row r="278" spans="10:10" s="190" customFormat="1" x14ac:dyDescent="0.25">
      <c r="J278" s="158"/>
    </row>
    <row r="279" spans="10:10" s="190" customFormat="1" x14ac:dyDescent="0.25">
      <c r="J279" s="158"/>
    </row>
    <row r="280" spans="10:10" s="190" customFormat="1" x14ac:dyDescent="0.25">
      <c r="J280" s="158"/>
    </row>
    <row r="281" spans="10:10" s="190" customFormat="1" x14ac:dyDescent="0.25">
      <c r="J281" s="158"/>
    </row>
    <row r="282" spans="10:10" s="190" customFormat="1" x14ac:dyDescent="0.25">
      <c r="J282" s="158"/>
    </row>
    <row r="283" spans="10:10" s="190" customFormat="1" x14ac:dyDescent="0.25">
      <c r="J283" s="158"/>
    </row>
    <row r="284" spans="10:10" s="190" customFormat="1" x14ac:dyDescent="0.25">
      <c r="J284" s="158"/>
    </row>
    <row r="285" spans="10:10" s="190" customFormat="1" x14ac:dyDescent="0.25">
      <c r="J285" s="158"/>
    </row>
    <row r="286" spans="10:10" s="190" customFormat="1" x14ac:dyDescent="0.25">
      <c r="J286" s="158"/>
    </row>
    <row r="287" spans="10:10" s="190" customFormat="1" x14ac:dyDescent="0.25">
      <c r="J287" s="158"/>
    </row>
    <row r="288" spans="10:10" s="190" customFormat="1" x14ac:dyDescent="0.25">
      <c r="J288" s="158"/>
    </row>
    <row r="289" spans="1:10" s="190" customFormat="1" x14ac:dyDescent="0.25">
      <c r="J289" s="158"/>
    </row>
    <row r="290" spans="1:10" s="190" customFormat="1" x14ac:dyDescent="0.25">
      <c r="J290" s="158"/>
    </row>
    <row r="291" spans="1:10" s="190" customFormat="1" x14ac:dyDescent="0.25">
      <c r="J291" s="158"/>
    </row>
    <row r="292" spans="1:10" s="190" customFormat="1" x14ac:dyDescent="0.25">
      <c r="J292" s="158"/>
    </row>
    <row r="293" spans="1:10" s="190" customFormat="1" x14ac:dyDescent="0.25">
      <c r="J293" s="158"/>
    </row>
    <row r="294" spans="1:10" s="190" customFormat="1" x14ac:dyDescent="0.25">
      <c r="J294" s="158"/>
    </row>
    <row r="295" spans="1:10" s="190" customFormat="1" x14ac:dyDescent="0.25">
      <c r="J295" s="158"/>
    </row>
    <row r="296" spans="1:10" s="190" customFormat="1" x14ac:dyDescent="0.25">
      <c r="J296" s="158"/>
    </row>
    <row r="297" spans="1:10" s="190" customFormat="1" x14ac:dyDescent="0.25">
      <c r="A297" s="531"/>
      <c r="B297" s="158"/>
      <c r="C297" s="158"/>
      <c r="D297" s="158"/>
      <c r="E297" s="158"/>
      <c r="F297" s="158"/>
      <c r="G297" s="158"/>
      <c r="H297" s="158"/>
      <c r="I297" s="158"/>
      <c r="J297" s="158"/>
    </row>
    <row r="298" spans="1:10" s="190" customFormat="1" x14ac:dyDescent="0.25">
      <c r="A298" s="531"/>
      <c r="B298" s="158"/>
      <c r="C298" s="158"/>
      <c r="D298" s="158"/>
      <c r="E298" s="158"/>
      <c r="F298" s="158"/>
      <c r="G298" s="158"/>
      <c r="H298" s="158"/>
      <c r="I298" s="158"/>
      <c r="J298" s="158"/>
    </row>
    <row r="299" spans="1:10" s="190" customFormat="1" x14ac:dyDescent="0.25">
      <c r="A299" s="531"/>
      <c r="B299" s="158"/>
      <c r="C299" s="158"/>
      <c r="D299" s="158"/>
      <c r="E299" s="158"/>
      <c r="F299" s="158"/>
      <c r="G299" s="158"/>
      <c r="H299" s="158"/>
      <c r="I299" s="158"/>
      <c r="J299" s="158"/>
    </row>
    <row r="300" spans="1:10" s="190" customFormat="1" x14ac:dyDescent="0.25">
      <c r="A300" s="531"/>
      <c r="B300" s="158"/>
      <c r="C300" s="158"/>
      <c r="D300" s="158"/>
      <c r="E300" s="158"/>
      <c r="F300" s="158"/>
      <c r="G300" s="158"/>
      <c r="H300" s="158"/>
      <c r="I300" s="158"/>
      <c r="J300" s="158"/>
    </row>
    <row r="301" spans="1:10" s="190" customFormat="1" x14ac:dyDescent="0.25">
      <c r="A301" s="531"/>
      <c r="B301" s="158"/>
      <c r="C301" s="158"/>
      <c r="D301" s="158"/>
      <c r="E301" s="158"/>
      <c r="F301" s="158"/>
      <c r="G301" s="158"/>
      <c r="H301" s="158"/>
      <c r="I301" s="158"/>
      <c r="J301" s="158"/>
    </row>
    <row r="302" spans="1:10" s="190" customFormat="1" x14ac:dyDescent="0.25">
      <c r="A302" s="531"/>
      <c r="B302" s="158"/>
      <c r="C302" s="158"/>
      <c r="D302" s="158"/>
      <c r="E302" s="158"/>
      <c r="F302" s="158"/>
      <c r="G302" s="158"/>
      <c r="H302" s="158"/>
      <c r="I302" s="158"/>
      <c r="J302" s="158"/>
    </row>
    <row r="303" spans="1:10" s="190" customFormat="1" x14ac:dyDescent="0.25">
      <c r="A303" s="531"/>
      <c r="B303" s="158"/>
      <c r="C303" s="158"/>
      <c r="D303" s="158"/>
      <c r="E303" s="158"/>
      <c r="F303" s="158"/>
      <c r="G303" s="158"/>
      <c r="H303" s="158"/>
      <c r="I303" s="158"/>
      <c r="J303" s="158"/>
    </row>
    <row r="304" spans="1:10" s="190" customFormat="1" x14ac:dyDescent="0.25">
      <c r="A304" s="531"/>
      <c r="B304" s="158"/>
      <c r="C304" s="158"/>
      <c r="D304" s="158"/>
      <c r="E304" s="158"/>
      <c r="F304" s="158"/>
      <c r="G304" s="158"/>
      <c r="H304" s="158"/>
      <c r="I304" s="158"/>
      <c r="J304" s="158"/>
    </row>
    <row r="305" spans="1:10" s="190" customFormat="1" x14ac:dyDescent="0.25">
      <c r="A305" s="531"/>
      <c r="B305" s="158"/>
      <c r="C305" s="158"/>
      <c r="D305" s="158"/>
      <c r="E305" s="158"/>
      <c r="F305" s="158"/>
      <c r="G305" s="158"/>
      <c r="H305" s="158"/>
      <c r="I305" s="158"/>
      <c r="J305" s="158"/>
    </row>
    <row r="306" spans="1:10" s="190" customFormat="1" x14ac:dyDescent="0.25">
      <c r="A306" s="531"/>
      <c r="B306" s="158"/>
      <c r="C306" s="158"/>
      <c r="D306" s="158"/>
      <c r="E306" s="158"/>
      <c r="F306" s="158"/>
      <c r="G306" s="158"/>
      <c r="H306" s="158"/>
      <c r="I306" s="158"/>
      <c r="J306" s="158"/>
    </row>
    <row r="307" spans="1:10" s="190" customFormat="1" x14ac:dyDescent="0.25">
      <c r="A307" s="531"/>
      <c r="B307" s="158"/>
      <c r="C307" s="158"/>
      <c r="D307" s="158"/>
      <c r="E307" s="158"/>
      <c r="F307" s="158"/>
      <c r="G307" s="158"/>
      <c r="H307" s="158"/>
      <c r="I307" s="158"/>
      <c r="J307" s="158"/>
    </row>
    <row r="308" spans="1:10" s="190" customFormat="1" x14ac:dyDescent="0.25">
      <c r="A308" s="531"/>
      <c r="B308" s="158"/>
      <c r="C308" s="158"/>
      <c r="D308" s="158"/>
      <c r="E308" s="158"/>
      <c r="F308" s="158"/>
      <c r="G308" s="158"/>
      <c r="H308" s="158"/>
      <c r="I308" s="158"/>
      <c r="J308" s="158"/>
    </row>
    <row r="309" spans="1:10" s="190" customFormat="1" x14ac:dyDescent="0.25">
      <c r="A309" s="531"/>
      <c r="B309" s="158"/>
      <c r="C309" s="158"/>
      <c r="D309" s="158"/>
      <c r="E309" s="158"/>
      <c r="F309" s="158"/>
      <c r="G309" s="158"/>
      <c r="H309" s="158"/>
      <c r="I309" s="158"/>
      <c r="J309" s="158"/>
    </row>
    <row r="310" spans="1:10" s="190" customFormat="1" x14ac:dyDescent="0.25">
      <c r="A310" s="531"/>
      <c r="B310" s="158"/>
      <c r="C310" s="158"/>
      <c r="D310" s="158"/>
      <c r="E310" s="158"/>
      <c r="F310" s="158"/>
      <c r="G310" s="158"/>
      <c r="H310" s="158"/>
      <c r="I310" s="158"/>
      <c r="J310" s="158"/>
    </row>
    <row r="311" spans="1:10" s="190" customFormat="1" x14ac:dyDescent="0.25">
      <c r="A311" s="531"/>
      <c r="B311" s="158"/>
      <c r="C311" s="158"/>
      <c r="D311" s="158"/>
      <c r="E311" s="158"/>
      <c r="F311" s="158"/>
      <c r="G311" s="158"/>
      <c r="H311" s="158"/>
      <c r="I311" s="158"/>
      <c r="J311" s="158"/>
    </row>
    <row r="312" spans="1:10" s="190" customFormat="1" x14ac:dyDescent="0.25">
      <c r="A312" s="531"/>
      <c r="B312" s="158"/>
      <c r="C312" s="158"/>
      <c r="D312" s="158"/>
      <c r="E312" s="158"/>
      <c r="F312" s="158"/>
      <c r="G312" s="158"/>
      <c r="H312" s="158"/>
      <c r="I312" s="158"/>
      <c r="J312" s="158"/>
    </row>
    <row r="313" spans="1:10" s="190" customFormat="1" x14ac:dyDescent="0.25">
      <c r="A313" s="531"/>
      <c r="B313" s="158"/>
      <c r="C313" s="158"/>
      <c r="D313" s="158"/>
      <c r="E313" s="158"/>
      <c r="F313" s="158"/>
      <c r="G313" s="158"/>
      <c r="H313" s="158"/>
      <c r="I313" s="158"/>
      <c r="J313" s="158"/>
    </row>
    <row r="314" spans="1:10" s="190" customFormat="1" x14ac:dyDescent="0.25">
      <c r="A314" s="531"/>
      <c r="B314" s="158"/>
      <c r="C314" s="158"/>
      <c r="D314" s="158"/>
      <c r="E314" s="158"/>
      <c r="F314" s="158"/>
      <c r="G314" s="158"/>
      <c r="H314" s="158"/>
      <c r="I314" s="158"/>
      <c r="J314" s="158"/>
    </row>
    <row r="315" spans="1:10" s="190" customFormat="1" x14ac:dyDescent="0.25">
      <c r="A315" s="531"/>
      <c r="B315" s="158"/>
      <c r="C315" s="158"/>
      <c r="D315" s="158"/>
      <c r="E315" s="158"/>
      <c r="F315" s="158"/>
      <c r="G315" s="158"/>
      <c r="H315" s="158"/>
      <c r="I315" s="158"/>
      <c r="J315" s="158"/>
    </row>
    <row r="316" spans="1:10" s="190" customFormat="1" x14ac:dyDescent="0.25">
      <c r="A316" s="531"/>
      <c r="B316" s="158"/>
      <c r="C316" s="158"/>
      <c r="D316" s="158"/>
      <c r="E316" s="158"/>
      <c r="F316" s="158"/>
      <c r="G316" s="158"/>
      <c r="H316" s="158"/>
      <c r="I316" s="158"/>
      <c r="J316" s="158"/>
    </row>
    <row r="317" spans="1:10" s="190" customFormat="1" x14ac:dyDescent="0.25">
      <c r="A317" s="531"/>
      <c r="B317" s="158"/>
      <c r="C317" s="158"/>
      <c r="D317" s="158"/>
      <c r="E317" s="158"/>
      <c r="F317" s="158"/>
      <c r="G317" s="158"/>
      <c r="H317" s="158"/>
      <c r="I317" s="158"/>
      <c r="J317" s="158"/>
    </row>
    <row r="318" spans="1:10" s="190" customFormat="1" x14ac:dyDescent="0.25">
      <c r="A318" s="531"/>
      <c r="B318" s="158"/>
      <c r="C318" s="158"/>
      <c r="D318" s="158"/>
      <c r="E318" s="158"/>
      <c r="F318" s="158"/>
      <c r="G318" s="158"/>
      <c r="H318" s="158"/>
      <c r="I318" s="158"/>
      <c r="J318" s="158"/>
    </row>
    <row r="319" spans="1:10" s="190" customFormat="1" x14ac:dyDescent="0.25">
      <c r="A319" s="531"/>
      <c r="B319" s="158"/>
      <c r="C319" s="158"/>
      <c r="D319" s="158"/>
      <c r="E319" s="158"/>
      <c r="F319" s="158"/>
      <c r="G319" s="158"/>
      <c r="H319" s="158"/>
      <c r="I319" s="158"/>
      <c r="J319" s="158"/>
    </row>
    <row r="320" spans="1:10" s="190" customFormat="1" x14ac:dyDescent="0.25">
      <c r="A320" s="531"/>
      <c r="B320" s="158"/>
      <c r="C320" s="158"/>
      <c r="D320" s="158"/>
      <c r="E320" s="158"/>
      <c r="F320" s="158"/>
      <c r="G320" s="158"/>
      <c r="H320" s="158"/>
      <c r="I320" s="158"/>
      <c r="J320" s="158"/>
    </row>
    <row r="321" spans="1:10" s="190" customFormat="1" x14ac:dyDescent="0.25">
      <c r="A321" s="531"/>
      <c r="B321" s="158"/>
      <c r="C321" s="158"/>
      <c r="D321" s="158"/>
      <c r="E321" s="158"/>
      <c r="F321" s="158"/>
      <c r="G321" s="158"/>
      <c r="H321" s="158"/>
      <c r="I321" s="158"/>
      <c r="J321" s="158"/>
    </row>
    <row r="322" spans="1:10" s="190" customFormat="1" x14ac:dyDescent="0.25">
      <c r="A322" s="531"/>
      <c r="B322" s="158"/>
      <c r="C322" s="158"/>
      <c r="D322" s="158"/>
      <c r="E322" s="158"/>
      <c r="F322" s="158"/>
      <c r="G322" s="158"/>
      <c r="H322" s="158"/>
      <c r="I322" s="158"/>
      <c r="J322" s="158"/>
    </row>
    <row r="323" spans="1:10" s="190" customFormat="1" x14ac:dyDescent="0.25">
      <c r="A323" s="531"/>
      <c r="B323" s="158"/>
      <c r="C323" s="158"/>
      <c r="D323" s="158"/>
      <c r="E323" s="158"/>
      <c r="F323" s="158"/>
      <c r="G323" s="158"/>
      <c r="H323" s="158"/>
      <c r="I323" s="158"/>
      <c r="J323" s="158"/>
    </row>
    <row r="324" spans="1:10" s="190" customFormat="1" x14ac:dyDescent="0.25">
      <c r="A324" s="531"/>
      <c r="B324" s="158"/>
      <c r="C324" s="158"/>
      <c r="D324" s="158"/>
      <c r="E324" s="158"/>
      <c r="F324" s="158"/>
      <c r="G324" s="158"/>
      <c r="H324" s="158"/>
      <c r="I324" s="158"/>
      <c r="J324" s="158"/>
    </row>
    <row r="325" spans="1:10" s="190" customFormat="1" x14ac:dyDescent="0.25">
      <c r="A325" s="531"/>
      <c r="B325" s="158"/>
      <c r="C325" s="158"/>
      <c r="D325" s="158"/>
      <c r="E325" s="158"/>
      <c r="F325" s="158"/>
      <c r="G325" s="158"/>
      <c r="H325" s="158"/>
      <c r="I325" s="158"/>
      <c r="J325" s="158"/>
    </row>
    <row r="326" spans="1:10" s="190" customFormat="1" x14ac:dyDescent="0.25">
      <c r="A326" s="531"/>
      <c r="B326" s="158"/>
      <c r="C326" s="158"/>
      <c r="D326" s="158"/>
      <c r="E326" s="158"/>
      <c r="F326" s="158"/>
      <c r="G326" s="158"/>
      <c r="H326" s="158"/>
      <c r="I326" s="158"/>
      <c r="J326" s="158"/>
    </row>
    <row r="327" spans="1:10" s="190" customFormat="1" x14ac:dyDescent="0.25">
      <c r="A327" s="531"/>
      <c r="B327" s="158"/>
      <c r="C327" s="158"/>
      <c r="D327" s="158"/>
      <c r="E327" s="158"/>
      <c r="F327" s="158"/>
      <c r="G327" s="158"/>
      <c r="H327" s="158"/>
      <c r="I327" s="158"/>
      <c r="J327" s="158"/>
    </row>
    <row r="328" spans="1:10" s="190" customFormat="1" x14ac:dyDescent="0.25">
      <c r="A328" s="531"/>
      <c r="B328" s="158"/>
      <c r="C328" s="158"/>
      <c r="D328" s="158"/>
      <c r="E328" s="158"/>
      <c r="F328" s="158"/>
      <c r="G328" s="158"/>
      <c r="H328" s="158"/>
      <c r="I328" s="158"/>
      <c r="J328" s="158"/>
    </row>
    <row r="329" spans="1:10" s="190" customFormat="1" x14ac:dyDescent="0.25">
      <c r="A329" s="531"/>
      <c r="B329" s="158"/>
      <c r="C329" s="158"/>
      <c r="D329" s="158"/>
      <c r="E329" s="158"/>
      <c r="F329" s="158"/>
      <c r="G329" s="158"/>
      <c r="H329" s="158"/>
      <c r="I329" s="158"/>
      <c r="J329" s="158"/>
    </row>
    <row r="330" spans="1:10" s="190" customFormat="1" x14ac:dyDescent="0.25">
      <c r="A330" s="531"/>
      <c r="B330" s="158"/>
      <c r="C330" s="158"/>
      <c r="D330" s="158"/>
      <c r="E330" s="158"/>
      <c r="F330" s="158"/>
      <c r="G330" s="158"/>
      <c r="H330" s="158"/>
      <c r="I330" s="158"/>
      <c r="J330" s="158"/>
    </row>
    <row r="331" spans="1:10" s="190" customFormat="1" x14ac:dyDescent="0.25">
      <c r="A331" s="531"/>
      <c r="B331" s="158"/>
      <c r="C331" s="158"/>
      <c r="D331" s="158"/>
      <c r="E331" s="158"/>
      <c r="F331" s="158"/>
      <c r="G331" s="158"/>
      <c r="H331" s="158"/>
      <c r="I331" s="158"/>
      <c r="J331" s="158"/>
    </row>
    <row r="332" spans="1:10" s="190" customFormat="1" x14ac:dyDescent="0.25">
      <c r="A332" s="531"/>
      <c r="B332" s="158"/>
      <c r="C332" s="158"/>
      <c r="D332" s="158"/>
      <c r="E332" s="158"/>
      <c r="F332" s="158"/>
      <c r="G332" s="158"/>
      <c r="H332" s="158"/>
      <c r="I332" s="158"/>
      <c r="J332" s="158"/>
    </row>
    <row r="333" spans="1:10" s="190" customFormat="1" x14ac:dyDescent="0.25">
      <c r="A333" s="531"/>
      <c r="B333" s="158"/>
      <c r="C333" s="158"/>
      <c r="D333" s="158"/>
      <c r="E333" s="158"/>
      <c r="F333" s="158"/>
      <c r="G333" s="158"/>
      <c r="H333" s="158"/>
      <c r="I333" s="158"/>
      <c r="J333" s="158"/>
    </row>
    <row r="334" spans="1:10" s="190" customFormat="1" x14ac:dyDescent="0.25">
      <c r="A334" s="531"/>
      <c r="B334" s="158"/>
      <c r="C334" s="158"/>
      <c r="D334" s="158"/>
      <c r="E334" s="158"/>
      <c r="F334" s="158"/>
      <c r="G334" s="158"/>
      <c r="H334" s="158"/>
      <c r="I334" s="158"/>
      <c r="J334" s="158"/>
    </row>
    <row r="335" spans="1:10" s="190" customFormat="1" x14ac:dyDescent="0.25">
      <c r="A335" s="531"/>
      <c r="B335" s="158"/>
      <c r="C335" s="158"/>
      <c r="D335" s="158"/>
      <c r="E335" s="158"/>
      <c r="F335" s="158"/>
      <c r="G335" s="158"/>
      <c r="H335" s="158"/>
      <c r="I335" s="158"/>
      <c r="J335" s="158"/>
    </row>
    <row r="336" spans="1:10" s="190" customFormat="1" x14ac:dyDescent="0.25">
      <c r="A336" s="531"/>
      <c r="B336" s="158"/>
      <c r="C336" s="158"/>
      <c r="D336" s="158"/>
      <c r="E336" s="158"/>
      <c r="F336" s="158"/>
      <c r="G336" s="158"/>
      <c r="H336" s="158"/>
      <c r="I336" s="158"/>
      <c r="J336" s="158"/>
    </row>
    <row r="337" spans="1:10" s="190" customFormat="1" x14ac:dyDescent="0.25">
      <c r="A337" s="531"/>
      <c r="B337" s="158"/>
      <c r="C337" s="158"/>
      <c r="D337" s="158"/>
      <c r="E337" s="158"/>
      <c r="F337" s="158"/>
      <c r="G337" s="158"/>
      <c r="H337" s="158"/>
      <c r="I337" s="158"/>
      <c r="J337" s="158"/>
    </row>
    <row r="338" spans="1:10" s="190" customFormat="1" x14ac:dyDescent="0.25">
      <c r="A338" s="531"/>
      <c r="B338" s="158"/>
      <c r="C338" s="158"/>
      <c r="D338" s="158"/>
      <c r="E338" s="158"/>
      <c r="F338" s="158"/>
      <c r="G338" s="158"/>
      <c r="H338" s="158"/>
      <c r="I338" s="158"/>
      <c r="J338" s="158"/>
    </row>
    <row r="339" spans="1:10" s="190" customFormat="1" x14ac:dyDescent="0.25">
      <c r="A339" s="531"/>
      <c r="B339" s="158"/>
      <c r="C339" s="158"/>
      <c r="D339" s="158"/>
      <c r="E339" s="158"/>
      <c r="F339" s="158"/>
      <c r="G339" s="158"/>
      <c r="H339" s="158"/>
      <c r="I339" s="158"/>
      <c r="J339" s="158"/>
    </row>
    <row r="340" spans="1:10" s="190" customFormat="1" x14ac:dyDescent="0.25">
      <c r="A340" s="531"/>
      <c r="B340" s="158"/>
      <c r="C340" s="158"/>
      <c r="D340" s="158"/>
      <c r="E340" s="158"/>
      <c r="F340" s="158"/>
      <c r="G340" s="158"/>
      <c r="H340" s="158"/>
      <c r="I340" s="158"/>
      <c r="J340" s="158"/>
    </row>
    <row r="341" spans="1:10" s="190" customFormat="1" x14ac:dyDescent="0.25">
      <c r="A341" s="531"/>
      <c r="B341" s="158"/>
      <c r="C341" s="158"/>
      <c r="D341" s="158"/>
      <c r="E341" s="158"/>
      <c r="F341" s="158"/>
      <c r="G341" s="158"/>
      <c r="H341" s="158"/>
      <c r="I341" s="158"/>
      <c r="J341" s="158"/>
    </row>
    <row r="342" spans="1:10" s="190" customFormat="1" x14ac:dyDescent="0.25">
      <c r="A342" s="531"/>
      <c r="B342" s="158"/>
      <c r="C342" s="158"/>
      <c r="D342" s="158"/>
      <c r="E342" s="158"/>
      <c r="F342" s="158"/>
      <c r="G342" s="158"/>
      <c r="H342" s="158"/>
      <c r="I342" s="158"/>
      <c r="J342" s="158"/>
    </row>
    <row r="343" spans="1:10" s="190" customFormat="1" x14ac:dyDescent="0.25">
      <c r="A343" s="531"/>
      <c r="B343" s="158"/>
      <c r="C343" s="158"/>
      <c r="D343" s="158"/>
      <c r="E343" s="158"/>
      <c r="F343" s="158"/>
      <c r="G343" s="158"/>
      <c r="H343" s="158"/>
      <c r="I343" s="158"/>
      <c r="J343" s="158"/>
    </row>
    <row r="344" spans="1:10" s="190" customFormat="1" x14ac:dyDescent="0.25">
      <c r="A344" s="531"/>
      <c r="B344" s="158"/>
      <c r="C344" s="158"/>
      <c r="D344" s="158"/>
      <c r="E344" s="158"/>
      <c r="F344" s="158"/>
      <c r="G344" s="158"/>
      <c r="H344" s="158"/>
      <c r="I344" s="158"/>
      <c r="J344" s="158"/>
    </row>
    <row r="345" spans="1:10" s="190" customFormat="1" x14ac:dyDescent="0.25">
      <c r="A345" s="531"/>
      <c r="B345" s="158"/>
      <c r="C345" s="158"/>
      <c r="D345" s="158"/>
      <c r="E345" s="158"/>
      <c r="F345" s="158"/>
      <c r="G345" s="158"/>
      <c r="H345" s="158"/>
      <c r="I345" s="158"/>
      <c r="J345" s="158"/>
    </row>
    <row r="346" spans="1:10" s="190" customFormat="1" x14ac:dyDescent="0.25">
      <c r="A346" s="531"/>
      <c r="B346" s="158"/>
      <c r="C346" s="158"/>
      <c r="D346" s="158"/>
      <c r="E346" s="158"/>
      <c r="F346" s="158"/>
      <c r="G346" s="158"/>
      <c r="H346" s="158"/>
      <c r="I346" s="158"/>
      <c r="J346" s="158"/>
    </row>
    <row r="347" spans="1:10" s="190" customFormat="1" x14ac:dyDescent="0.25">
      <c r="A347" s="531"/>
      <c r="B347" s="158"/>
      <c r="C347" s="158"/>
      <c r="D347" s="158"/>
      <c r="E347" s="158"/>
      <c r="F347" s="158"/>
      <c r="G347" s="158"/>
      <c r="H347" s="158"/>
      <c r="I347" s="158"/>
      <c r="J347" s="158"/>
    </row>
    <row r="348" spans="1:10" s="190" customFormat="1" x14ac:dyDescent="0.25">
      <c r="A348" s="531"/>
      <c r="B348" s="158"/>
      <c r="C348" s="158"/>
      <c r="D348" s="158"/>
      <c r="E348" s="158"/>
      <c r="F348" s="158"/>
      <c r="G348" s="158"/>
      <c r="H348" s="158"/>
      <c r="I348" s="158"/>
      <c r="J348" s="158"/>
    </row>
    <row r="349" spans="1:10" s="190" customFormat="1" x14ac:dyDescent="0.25">
      <c r="A349" s="531"/>
      <c r="B349" s="158"/>
      <c r="C349" s="158"/>
      <c r="D349" s="158"/>
      <c r="E349" s="158"/>
      <c r="F349" s="158"/>
      <c r="G349" s="158"/>
      <c r="H349" s="158"/>
      <c r="I349" s="158"/>
      <c r="J349" s="158"/>
    </row>
    <row r="350" spans="1:10" s="190" customFormat="1" x14ac:dyDescent="0.25">
      <c r="A350" s="531"/>
      <c r="B350" s="158"/>
      <c r="C350" s="158"/>
      <c r="D350" s="158"/>
      <c r="E350" s="158"/>
      <c r="F350" s="158"/>
      <c r="G350" s="158"/>
      <c r="H350" s="158"/>
      <c r="I350" s="158"/>
      <c r="J350" s="158"/>
    </row>
    <row r="351" spans="1:10" s="190" customFormat="1" x14ac:dyDescent="0.25">
      <c r="A351" s="531"/>
      <c r="B351" s="158"/>
      <c r="C351" s="158"/>
      <c r="D351" s="158"/>
      <c r="E351" s="158"/>
      <c r="F351" s="158"/>
      <c r="G351" s="158"/>
      <c r="H351" s="158"/>
      <c r="I351" s="158"/>
      <c r="J351" s="158"/>
    </row>
    <row r="352" spans="1:10" s="190" customFormat="1" x14ac:dyDescent="0.25">
      <c r="A352" s="531"/>
      <c r="B352" s="158"/>
      <c r="C352" s="158"/>
      <c r="D352" s="158"/>
      <c r="E352" s="158"/>
      <c r="F352" s="158"/>
      <c r="G352" s="158"/>
      <c r="H352" s="158"/>
      <c r="I352" s="158"/>
      <c r="J352" s="158"/>
    </row>
    <row r="353" spans="1:10" s="190" customFormat="1" x14ac:dyDescent="0.25">
      <c r="A353" s="531"/>
      <c r="B353" s="158"/>
      <c r="C353" s="158"/>
      <c r="D353" s="158"/>
      <c r="E353" s="158"/>
      <c r="F353" s="158"/>
      <c r="G353" s="158"/>
      <c r="H353" s="158"/>
      <c r="I353" s="158"/>
      <c r="J353" s="158"/>
    </row>
    <row r="354" spans="1:10" s="190" customFormat="1" x14ac:dyDescent="0.25">
      <c r="A354" s="531"/>
      <c r="B354" s="158"/>
      <c r="C354" s="158"/>
      <c r="D354" s="158"/>
      <c r="E354" s="158"/>
      <c r="F354" s="158"/>
      <c r="G354" s="158"/>
      <c r="H354" s="158"/>
      <c r="I354" s="158"/>
      <c r="J354" s="158"/>
    </row>
    <row r="355" spans="1:10" s="190" customFormat="1" x14ac:dyDescent="0.25">
      <c r="A355" s="531"/>
      <c r="B355" s="158"/>
      <c r="C355" s="158"/>
      <c r="D355" s="158"/>
      <c r="E355" s="158"/>
      <c r="F355" s="158"/>
      <c r="G355" s="158"/>
      <c r="H355" s="158"/>
      <c r="I355" s="158"/>
      <c r="J355" s="158"/>
    </row>
    <row r="356" spans="1:10" s="190" customFormat="1" x14ac:dyDescent="0.25">
      <c r="A356" s="531"/>
      <c r="B356" s="158"/>
      <c r="C356" s="158"/>
      <c r="D356" s="158"/>
      <c r="E356" s="158"/>
      <c r="F356" s="158"/>
      <c r="G356" s="158"/>
      <c r="H356" s="158"/>
      <c r="I356" s="158"/>
      <c r="J356" s="158"/>
    </row>
    <row r="357" spans="1:10" s="190" customFormat="1" x14ac:dyDescent="0.25">
      <c r="A357" s="531"/>
      <c r="B357" s="158"/>
      <c r="C357" s="158"/>
      <c r="D357" s="158"/>
      <c r="E357" s="158"/>
      <c r="F357" s="158"/>
      <c r="G357" s="158"/>
      <c r="H357" s="158"/>
      <c r="I357" s="158"/>
      <c r="J357" s="158"/>
    </row>
    <row r="358" spans="1:10" s="190" customFormat="1" x14ac:dyDescent="0.25">
      <c r="A358" s="531"/>
      <c r="B358" s="158"/>
      <c r="C358" s="158"/>
      <c r="D358" s="158"/>
      <c r="E358" s="158"/>
      <c r="F358" s="158"/>
      <c r="G358" s="158"/>
      <c r="H358" s="158"/>
      <c r="I358" s="158"/>
      <c r="J358" s="158"/>
    </row>
    <row r="359" spans="1:10" s="190" customFormat="1" x14ac:dyDescent="0.25">
      <c r="A359" s="531"/>
      <c r="B359" s="158"/>
      <c r="C359" s="158"/>
      <c r="D359" s="158"/>
      <c r="E359" s="158"/>
      <c r="F359" s="158"/>
      <c r="G359" s="158"/>
      <c r="H359" s="158"/>
      <c r="I359" s="158"/>
      <c r="J359" s="158"/>
    </row>
    <row r="360" spans="1:10" s="190" customFormat="1" x14ac:dyDescent="0.25">
      <c r="A360" s="531"/>
      <c r="B360" s="158"/>
      <c r="C360" s="158"/>
      <c r="D360" s="158"/>
      <c r="E360" s="158"/>
      <c r="F360" s="158"/>
      <c r="G360" s="158"/>
      <c r="H360" s="158"/>
      <c r="I360" s="158"/>
      <c r="J360" s="158"/>
    </row>
    <row r="361" spans="1:10" s="190" customFormat="1" x14ac:dyDescent="0.25">
      <c r="A361" s="531"/>
      <c r="B361" s="158"/>
      <c r="C361" s="158"/>
      <c r="D361" s="158"/>
      <c r="E361" s="158"/>
      <c r="F361" s="158"/>
      <c r="G361" s="158"/>
      <c r="H361" s="158"/>
      <c r="I361" s="158"/>
      <c r="J361" s="158"/>
    </row>
    <row r="362" spans="1:10" s="190" customFormat="1" x14ac:dyDescent="0.25">
      <c r="A362" s="531"/>
      <c r="B362" s="158"/>
      <c r="C362" s="158"/>
      <c r="D362" s="158"/>
      <c r="E362" s="158"/>
      <c r="F362" s="158"/>
      <c r="G362" s="158"/>
      <c r="H362" s="158"/>
      <c r="I362" s="158"/>
      <c r="J362" s="158"/>
    </row>
    <row r="363" spans="1:10" s="190" customFormat="1" x14ac:dyDescent="0.25">
      <c r="A363" s="531"/>
      <c r="B363" s="158"/>
      <c r="C363" s="158"/>
      <c r="D363" s="158"/>
      <c r="E363" s="158"/>
      <c r="F363" s="158"/>
      <c r="G363" s="158"/>
      <c r="H363" s="158"/>
      <c r="I363" s="158"/>
      <c r="J363" s="158"/>
    </row>
    <row r="364" spans="1:10" s="190" customFormat="1" x14ac:dyDescent="0.25">
      <c r="A364" s="531"/>
      <c r="B364" s="158"/>
      <c r="C364" s="158"/>
      <c r="D364" s="158"/>
      <c r="E364" s="158"/>
      <c r="F364" s="158"/>
      <c r="G364" s="158"/>
      <c r="H364" s="158"/>
      <c r="I364" s="158"/>
      <c r="J364" s="158"/>
    </row>
    <row r="365" spans="1:10" s="190" customFormat="1" x14ac:dyDescent="0.25">
      <c r="A365" s="531"/>
      <c r="B365" s="158"/>
      <c r="C365" s="158"/>
      <c r="D365" s="158"/>
      <c r="E365" s="158"/>
      <c r="F365" s="158"/>
      <c r="G365" s="158"/>
      <c r="H365" s="158"/>
      <c r="I365" s="158"/>
      <c r="J365" s="158"/>
    </row>
    <row r="366" spans="1:10" s="190" customFormat="1" x14ac:dyDescent="0.25">
      <c r="A366" s="531"/>
      <c r="B366" s="158"/>
      <c r="C366" s="158"/>
      <c r="D366" s="158"/>
      <c r="E366" s="158"/>
      <c r="F366" s="158"/>
      <c r="G366" s="158"/>
      <c r="H366" s="158"/>
      <c r="I366" s="158"/>
      <c r="J366" s="158"/>
    </row>
    <row r="367" spans="1:10" s="190" customFormat="1" x14ac:dyDescent="0.25">
      <c r="A367" s="531"/>
      <c r="B367" s="158"/>
      <c r="C367" s="158"/>
      <c r="D367" s="158"/>
      <c r="E367" s="158"/>
      <c r="F367" s="158"/>
      <c r="G367" s="158"/>
      <c r="H367" s="158"/>
      <c r="I367" s="158"/>
      <c r="J367" s="158"/>
    </row>
    <row r="368" spans="1:10" s="190" customFormat="1" x14ac:dyDescent="0.25">
      <c r="A368" s="531"/>
      <c r="B368" s="158"/>
      <c r="C368" s="158"/>
      <c r="D368" s="158"/>
      <c r="E368" s="158"/>
      <c r="F368" s="158"/>
      <c r="G368" s="158"/>
      <c r="H368" s="158"/>
      <c r="I368" s="158"/>
      <c r="J368" s="158"/>
    </row>
    <row r="369" spans="1:10" s="190" customFormat="1" x14ac:dyDescent="0.25">
      <c r="A369" s="531"/>
      <c r="B369" s="158"/>
      <c r="C369" s="158"/>
      <c r="D369" s="158"/>
      <c r="E369" s="158"/>
      <c r="F369" s="158"/>
      <c r="G369" s="158"/>
      <c r="H369" s="158"/>
      <c r="I369" s="158"/>
      <c r="J369" s="158"/>
    </row>
    <row r="370" spans="1:10" s="190" customFormat="1" x14ac:dyDescent="0.25">
      <c r="A370" s="531"/>
      <c r="B370" s="158"/>
      <c r="C370" s="158"/>
      <c r="D370" s="158"/>
      <c r="E370" s="158"/>
      <c r="F370" s="158"/>
      <c r="G370" s="158"/>
      <c r="H370" s="158"/>
      <c r="I370" s="158"/>
      <c r="J370" s="158"/>
    </row>
    <row r="371" spans="1:10" s="190" customFormat="1" x14ac:dyDescent="0.25">
      <c r="A371" s="531"/>
      <c r="B371" s="158"/>
      <c r="C371" s="158"/>
      <c r="D371" s="158"/>
      <c r="E371" s="158"/>
      <c r="F371" s="158"/>
      <c r="G371" s="158"/>
      <c r="H371" s="158"/>
      <c r="I371" s="158"/>
      <c r="J371" s="158"/>
    </row>
    <row r="372" spans="1:10" s="190" customFormat="1" x14ac:dyDescent="0.25">
      <c r="A372" s="531"/>
      <c r="B372" s="158"/>
      <c r="C372" s="158"/>
      <c r="D372" s="158"/>
      <c r="E372" s="158"/>
      <c r="F372" s="158"/>
      <c r="G372" s="158"/>
      <c r="H372" s="158"/>
      <c r="I372" s="158"/>
      <c r="J372" s="158"/>
    </row>
    <row r="373" spans="1:10" s="190" customFormat="1" x14ac:dyDescent="0.25">
      <c r="A373" s="531"/>
      <c r="B373" s="158"/>
      <c r="C373" s="158"/>
      <c r="D373" s="158"/>
      <c r="E373" s="158"/>
      <c r="F373" s="158"/>
      <c r="G373" s="158"/>
      <c r="H373" s="158"/>
      <c r="I373" s="158"/>
      <c r="J373" s="158"/>
    </row>
    <row r="374" spans="1:10" s="190" customFormat="1" x14ac:dyDescent="0.25">
      <c r="A374" s="531"/>
      <c r="B374" s="158"/>
      <c r="C374" s="158"/>
      <c r="D374" s="158"/>
      <c r="E374" s="158"/>
      <c r="F374" s="158"/>
      <c r="G374" s="158"/>
      <c r="H374" s="158"/>
      <c r="I374" s="158"/>
      <c r="J374" s="158"/>
    </row>
    <row r="375" spans="1:10" s="190" customFormat="1" x14ac:dyDescent="0.25">
      <c r="A375" s="531"/>
      <c r="B375" s="158"/>
      <c r="C375" s="158"/>
      <c r="D375" s="158"/>
      <c r="E375" s="158"/>
      <c r="F375" s="158"/>
      <c r="G375" s="158"/>
      <c r="H375" s="158"/>
      <c r="I375" s="158"/>
      <c r="J375" s="158"/>
    </row>
    <row r="376" spans="1:10" s="190" customFormat="1" x14ac:dyDescent="0.25">
      <c r="A376" s="531"/>
      <c r="B376" s="158"/>
      <c r="C376" s="158"/>
      <c r="D376" s="158"/>
      <c r="E376" s="158"/>
      <c r="F376" s="158"/>
      <c r="G376" s="158"/>
      <c r="H376" s="158"/>
      <c r="I376" s="158"/>
      <c r="J376" s="158"/>
    </row>
    <row r="377" spans="1:10" s="190" customFormat="1" x14ac:dyDescent="0.25">
      <c r="A377" s="531"/>
      <c r="B377" s="158"/>
      <c r="C377" s="158"/>
      <c r="D377" s="158"/>
      <c r="E377" s="158"/>
      <c r="F377" s="158"/>
      <c r="G377" s="158"/>
      <c r="H377" s="158"/>
      <c r="I377" s="158"/>
      <c r="J377" s="158"/>
    </row>
    <row r="378" spans="1:10" s="190" customFormat="1" x14ac:dyDescent="0.25">
      <c r="A378" s="531"/>
      <c r="B378" s="158"/>
      <c r="C378" s="158"/>
      <c r="D378" s="158"/>
      <c r="E378" s="158"/>
      <c r="F378" s="158"/>
      <c r="G378" s="158"/>
      <c r="H378" s="158"/>
      <c r="I378" s="158"/>
      <c r="J378" s="158"/>
    </row>
    <row r="379" spans="1:10" s="190" customFormat="1" x14ac:dyDescent="0.25">
      <c r="A379" s="531"/>
      <c r="B379" s="158"/>
      <c r="C379" s="158"/>
      <c r="D379" s="158"/>
      <c r="E379" s="158"/>
      <c r="F379" s="158"/>
      <c r="G379" s="158"/>
      <c r="H379" s="158"/>
      <c r="I379" s="158"/>
      <c r="J379" s="158"/>
    </row>
    <row r="380" spans="1:10" s="190" customFormat="1" x14ac:dyDescent="0.25">
      <c r="A380" s="531"/>
      <c r="B380" s="158"/>
      <c r="C380" s="158"/>
      <c r="D380" s="158"/>
      <c r="E380" s="158"/>
      <c r="F380" s="158"/>
      <c r="G380" s="158"/>
      <c r="H380" s="158"/>
      <c r="I380" s="158"/>
      <c r="J380" s="158"/>
    </row>
    <row r="381" spans="1:10" s="190" customFormat="1" x14ac:dyDescent="0.25">
      <c r="A381" s="531"/>
      <c r="B381" s="158"/>
      <c r="C381" s="158"/>
      <c r="D381" s="158"/>
      <c r="E381" s="158"/>
      <c r="F381" s="158"/>
      <c r="G381" s="158"/>
      <c r="H381" s="158"/>
      <c r="I381" s="158"/>
      <c r="J381" s="158"/>
    </row>
    <row r="382" spans="1:10" s="190" customFormat="1" x14ac:dyDescent="0.25">
      <c r="A382" s="531"/>
      <c r="B382" s="158"/>
      <c r="C382" s="158"/>
      <c r="D382" s="158"/>
      <c r="E382" s="158"/>
      <c r="F382" s="158"/>
      <c r="G382" s="158"/>
      <c r="H382" s="158"/>
      <c r="I382" s="158"/>
      <c r="J382" s="158"/>
    </row>
    <row r="383" spans="1:10" s="190" customFormat="1" x14ac:dyDescent="0.25">
      <c r="A383" s="531"/>
      <c r="B383" s="158"/>
      <c r="C383" s="158"/>
      <c r="D383" s="158"/>
      <c r="E383" s="158"/>
      <c r="F383" s="158"/>
      <c r="G383" s="158"/>
      <c r="H383" s="158"/>
      <c r="I383" s="158"/>
      <c r="J383" s="158"/>
    </row>
    <row r="384" spans="1:10" s="190" customFormat="1" x14ac:dyDescent="0.25">
      <c r="A384" s="531"/>
      <c r="B384" s="158"/>
      <c r="C384" s="158"/>
      <c r="D384" s="158"/>
      <c r="E384" s="158"/>
      <c r="F384" s="158"/>
      <c r="G384" s="158"/>
      <c r="H384" s="158"/>
      <c r="I384" s="158"/>
      <c r="J384" s="158"/>
    </row>
    <row r="385" spans="1:10" s="190" customFormat="1" x14ac:dyDescent="0.25">
      <c r="A385" s="531"/>
      <c r="B385" s="158"/>
      <c r="C385" s="158"/>
      <c r="D385" s="158"/>
      <c r="E385" s="158"/>
      <c r="F385" s="158"/>
      <c r="G385" s="158"/>
      <c r="H385" s="158"/>
      <c r="I385" s="158"/>
      <c r="J385" s="158"/>
    </row>
    <row r="386" spans="1:10" s="190" customFormat="1" x14ac:dyDescent="0.25">
      <c r="A386" s="531"/>
      <c r="B386" s="158"/>
      <c r="C386" s="158"/>
      <c r="D386" s="158"/>
      <c r="E386" s="158"/>
      <c r="F386" s="158"/>
      <c r="G386" s="158"/>
      <c r="H386" s="158"/>
      <c r="I386" s="158"/>
      <c r="J386" s="158"/>
    </row>
    <row r="387" spans="1:10" s="190" customFormat="1" x14ac:dyDescent="0.25">
      <c r="A387" s="531"/>
      <c r="B387" s="158"/>
      <c r="C387" s="158"/>
      <c r="D387" s="158"/>
      <c r="E387" s="158"/>
      <c r="F387" s="158"/>
      <c r="G387" s="158"/>
      <c r="H387" s="158"/>
      <c r="I387" s="158"/>
      <c r="J387" s="158"/>
    </row>
    <row r="388" spans="1:10" s="190" customFormat="1" x14ac:dyDescent="0.25">
      <c r="A388" s="531"/>
      <c r="B388" s="158"/>
      <c r="C388" s="158"/>
      <c r="D388" s="158"/>
      <c r="E388" s="158"/>
      <c r="F388" s="158"/>
      <c r="G388" s="158"/>
      <c r="H388" s="158"/>
      <c r="I388" s="158"/>
      <c r="J388" s="158"/>
    </row>
    <row r="389" spans="1:10" s="190" customFormat="1" x14ac:dyDescent="0.25">
      <c r="A389" s="531"/>
      <c r="B389" s="158"/>
      <c r="C389" s="158"/>
      <c r="D389" s="158"/>
      <c r="E389" s="158"/>
      <c r="F389" s="158"/>
      <c r="G389" s="158"/>
      <c r="H389" s="158"/>
      <c r="I389" s="158"/>
      <c r="J389" s="158"/>
    </row>
    <row r="390" spans="1:10" s="190" customFormat="1" x14ac:dyDescent="0.25">
      <c r="A390" s="531"/>
      <c r="B390" s="158"/>
      <c r="C390" s="158"/>
      <c r="D390" s="158"/>
      <c r="E390" s="158"/>
      <c r="F390" s="158"/>
      <c r="G390" s="158"/>
      <c r="H390" s="158"/>
      <c r="I390" s="158"/>
      <c r="J390" s="158"/>
    </row>
    <row r="391" spans="1:10" s="190" customFormat="1" x14ac:dyDescent="0.25">
      <c r="A391" s="531"/>
      <c r="B391" s="158"/>
      <c r="C391" s="158"/>
      <c r="D391" s="158"/>
      <c r="E391" s="158"/>
      <c r="F391" s="158"/>
      <c r="G391" s="158"/>
      <c r="H391" s="158"/>
      <c r="I391" s="158"/>
      <c r="J391" s="158"/>
    </row>
    <row r="392" spans="1:10" s="190" customFormat="1" x14ac:dyDescent="0.25">
      <c r="A392" s="531"/>
      <c r="B392" s="158"/>
      <c r="C392" s="158"/>
      <c r="D392" s="158"/>
      <c r="E392" s="158"/>
      <c r="F392" s="158"/>
      <c r="G392" s="158"/>
      <c r="H392" s="158"/>
      <c r="I392" s="158"/>
      <c r="J392" s="158"/>
    </row>
    <row r="393" spans="1:10" s="190" customFormat="1" x14ac:dyDescent="0.25">
      <c r="A393" s="531"/>
      <c r="B393" s="158"/>
      <c r="C393" s="158"/>
      <c r="D393" s="158"/>
      <c r="E393" s="158"/>
      <c r="F393" s="158"/>
      <c r="G393" s="158"/>
      <c r="H393" s="158"/>
      <c r="I393" s="158"/>
      <c r="J393" s="158"/>
    </row>
    <row r="394" spans="1:10" s="190" customFormat="1" x14ac:dyDescent="0.25">
      <c r="A394" s="531"/>
      <c r="B394" s="158"/>
      <c r="C394" s="158"/>
      <c r="D394" s="158"/>
      <c r="E394" s="158"/>
      <c r="F394" s="158"/>
      <c r="G394" s="158"/>
      <c r="H394" s="158"/>
      <c r="I394" s="158"/>
      <c r="J394" s="158"/>
    </row>
    <row r="395" spans="1:10" s="190" customFormat="1" x14ac:dyDescent="0.25">
      <c r="A395" s="531"/>
      <c r="B395" s="158"/>
      <c r="C395" s="158"/>
      <c r="D395" s="158"/>
      <c r="E395" s="158"/>
      <c r="F395" s="158"/>
      <c r="G395" s="158"/>
      <c r="H395" s="158"/>
      <c r="I395" s="158"/>
      <c r="J395" s="158"/>
    </row>
    <row r="396" spans="1:10" s="190" customFormat="1" x14ac:dyDescent="0.25">
      <c r="A396" s="531"/>
      <c r="B396" s="158"/>
      <c r="C396" s="158"/>
      <c r="D396" s="158"/>
      <c r="E396" s="158"/>
      <c r="F396" s="158"/>
      <c r="G396" s="158"/>
      <c r="H396" s="158"/>
      <c r="I396" s="158"/>
      <c r="J396" s="158"/>
    </row>
    <row r="397" spans="1:10" s="190" customFormat="1" x14ac:dyDescent="0.25">
      <c r="A397" s="531"/>
      <c r="B397" s="158"/>
      <c r="C397" s="158"/>
      <c r="D397" s="158"/>
      <c r="E397" s="158"/>
      <c r="F397" s="158"/>
      <c r="G397" s="158"/>
      <c r="H397" s="158"/>
      <c r="I397" s="158"/>
      <c r="J397" s="158"/>
    </row>
    <row r="398" spans="1:10" s="190" customFormat="1" x14ac:dyDescent="0.25">
      <c r="A398" s="531"/>
      <c r="B398" s="158"/>
      <c r="C398" s="158"/>
      <c r="D398" s="158"/>
      <c r="E398" s="158"/>
      <c r="F398" s="158"/>
      <c r="G398" s="158"/>
      <c r="H398" s="158"/>
      <c r="I398" s="158"/>
      <c r="J398" s="158"/>
    </row>
    <row r="399" spans="1:10" s="190" customFormat="1" x14ac:dyDescent="0.25">
      <c r="A399" s="531"/>
      <c r="B399" s="158"/>
      <c r="C399" s="158"/>
      <c r="D399" s="158"/>
      <c r="E399" s="158"/>
      <c r="F399" s="158"/>
      <c r="G399" s="158"/>
      <c r="H399" s="158"/>
      <c r="I399" s="158"/>
      <c r="J399" s="158"/>
    </row>
    <row r="400" spans="1:10" s="190" customFormat="1" x14ac:dyDescent="0.25">
      <c r="A400" s="531"/>
      <c r="B400" s="158"/>
      <c r="C400" s="158"/>
      <c r="D400" s="158"/>
      <c r="E400" s="158"/>
      <c r="F400" s="158"/>
      <c r="G400" s="158"/>
      <c r="H400" s="158"/>
      <c r="I400" s="158"/>
      <c r="J400" s="158"/>
    </row>
    <row r="401" spans="1:10" s="190" customFormat="1" x14ac:dyDescent="0.25">
      <c r="A401" s="531"/>
      <c r="B401" s="158"/>
      <c r="C401" s="158"/>
      <c r="D401" s="158"/>
      <c r="E401" s="158"/>
      <c r="F401" s="158"/>
      <c r="G401" s="158"/>
      <c r="H401" s="158"/>
      <c r="I401" s="158"/>
      <c r="J401" s="158"/>
    </row>
    <row r="402" spans="1:10" s="190" customFormat="1" x14ac:dyDescent="0.25">
      <c r="A402" s="531"/>
      <c r="B402" s="158"/>
      <c r="C402" s="158"/>
      <c r="D402" s="158"/>
      <c r="E402" s="158"/>
      <c r="F402" s="158"/>
      <c r="G402" s="158"/>
      <c r="H402" s="158"/>
      <c r="I402" s="158"/>
      <c r="J402" s="158"/>
    </row>
    <row r="403" spans="1:10" s="190" customFormat="1" x14ac:dyDescent="0.25">
      <c r="A403" s="531"/>
      <c r="B403" s="158"/>
      <c r="C403" s="158"/>
      <c r="D403" s="158"/>
      <c r="E403" s="158"/>
      <c r="F403" s="158"/>
      <c r="G403" s="158"/>
      <c r="H403" s="158"/>
      <c r="I403" s="158"/>
      <c r="J403" s="158"/>
    </row>
    <row r="404" spans="1:10" s="190" customFormat="1" x14ac:dyDescent="0.25">
      <c r="A404" s="531"/>
      <c r="B404" s="158"/>
      <c r="C404" s="158"/>
      <c r="D404" s="158"/>
      <c r="E404" s="158"/>
      <c r="F404" s="158"/>
      <c r="G404" s="158"/>
      <c r="H404" s="158"/>
      <c r="I404" s="158"/>
      <c r="J404" s="158"/>
    </row>
    <row r="405" spans="1:10" s="190" customFormat="1" x14ac:dyDescent="0.25">
      <c r="A405" s="531"/>
      <c r="B405" s="158"/>
      <c r="C405" s="158"/>
      <c r="D405" s="158"/>
      <c r="E405" s="158"/>
      <c r="F405" s="158"/>
      <c r="G405" s="158"/>
      <c r="H405" s="158"/>
      <c r="I405" s="158"/>
      <c r="J405" s="158"/>
    </row>
    <row r="406" spans="1:10" s="190" customFormat="1" x14ac:dyDescent="0.25">
      <c r="A406" s="531"/>
      <c r="B406" s="158"/>
      <c r="C406" s="158"/>
      <c r="D406" s="158"/>
      <c r="E406" s="158"/>
      <c r="F406" s="158"/>
      <c r="G406" s="158"/>
      <c r="H406" s="158"/>
      <c r="I406" s="158"/>
      <c r="J406" s="158"/>
    </row>
    <row r="407" spans="1:10" s="190" customFormat="1" x14ac:dyDescent="0.25">
      <c r="A407" s="531"/>
      <c r="B407" s="158"/>
      <c r="C407" s="158"/>
      <c r="D407" s="158"/>
      <c r="E407" s="158"/>
      <c r="F407" s="158"/>
      <c r="G407" s="158"/>
      <c r="H407" s="158"/>
      <c r="I407" s="158"/>
      <c r="J407" s="158"/>
    </row>
    <row r="408" spans="1:10" s="190" customFormat="1" x14ac:dyDescent="0.25">
      <c r="A408" s="531"/>
      <c r="B408" s="158"/>
      <c r="C408" s="158"/>
      <c r="D408" s="158"/>
      <c r="E408" s="158"/>
      <c r="F408" s="158"/>
      <c r="G408" s="158"/>
      <c r="H408" s="158"/>
      <c r="I408" s="158"/>
      <c r="J408" s="158"/>
    </row>
    <row r="409" spans="1:10" s="190" customFormat="1" x14ac:dyDescent="0.25">
      <c r="A409" s="531"/>
      <c r="B409" s="158"/>
      <c r="C409" s="158"/>
      <c r="D409" s="158"/>
      <c r="E409" s="158"/>
      <c r="F409" s="158"/>
      <c r="G409" s="158"/>
      <c r="H409" s="158"/>
      <c r="I409" s="158"/>
      <c r="J409" s="158"/>
    </row>
    <row r="410" spans="1:10" s="190" customFormat="1" x14ac:dyDescent="0.25">
      <c r="A410" s="531"/>
      <c r="B410" s="158"/>
      <c r="C410" s="158"/>
      <c r="D410" s="158"/>
      <c r="E410" s="158"/>
      <c r="F410" s="158"/>
      <c r="G410" s="158"/>
      <c r="H410" s="158"/>
      <c r="I410" s="158"/>
      <c r="J410" s="158"/>
    </row>
    <row r="411" spans="1:10" s="190" customFormat="1" x14ac:dyDescent="0.25">
      <c r="A411" s="531"/>
      <c r="B411" s="158"/>
      <c r="C411" s="158"/>
      <c r="D411" s="158"/>
      <c r="E411" s="158"/>
      <c r="F411" s="158"/>
      <c r="G411" s="158"/>
      <c r="H411" s="158"/>
      <c r="I411" s="158"/>
      <c r="J411" s="158"/>
    </row>
    <row r="412" spans="1:10" s="190" customFormat="1" x14ac:dyDescent="0.25">
      <c r="A412" s="531"/>
      <c r="B412" s="158"/>
      <c r="C412" s="158"/>
      <c r="D412" s="158"/>
      <c r="E412" s="158"/>
      <c r="F412" s="158"/>
      <c r="G412" s="158"/>
      <c r="H412" s="158"/>
      <c r="I412" s="158"/>
      <c r="J412" s="158"/>
    </row>
    <row r="413" spans="1:10" s="190" customFormat="1" x14ac:dyDescent="0.25">
      <c r="A413" s="531"/>
      <c r="B413" s="158"/>
      <c r="C413" s="158"/>
      <c r="D413" s="158"/>
      <c r="E413" s="158"/>
      <c r="F413" s="158"/>
      <c r="G413" s="158"/>
      <c r="H413" s="158"/>
      <c r="I413" s="158"/>
      <c r="J413" s="158"/>
    </row>
    <row r="414" spans="1:10" s="190" customFormat="1" x14ac:dyDescent="0.25">
      <c r="A414" s="531"/>
      <c r="B414" s="158"/>
      <c r="C414" s="158"/>
      <c r="D414" s="158"/>
      <c r="E414" s="158"/>
      <c r="F414" s="158"/>
      <c r="G414" s="158"/>
      <c r="H414" s="158"/>
      <c r="I414" s="158"/>
      <c r="J414" s="158"/>
    </row>
    <row r="415" spans="1:10" s="190" customFormat="1" x14ac:dyDescent="0.25">
      <c r="A415" s="531"/>
      <c r="B415" s="158"/>
      <c r="C415" s="158"/>
      <c r="D415" s="158"/>
      <c r="E415" s="158"/>
      <c r="F415" s="158"/>
      <c r="G415" s="158"/>
      <c r="H415" s="158"/>
      <c r="I415" s="158"/>
      <c r="J415" s="158"/>
    </row>
    <row r="416" spans="1:10" s="190" customFormat="1" x14ac:dyDescent="0.25">
      <c r="A416" s="531"/>
      <c r="B416" s="158"/>
      <c r="C416" s="158"/>
      <c r="D416" s="158"/>
      <c r="E416" s="158"/>
      <c r="F416" s="158"/>
      <c r="G416" s="158"/>
      <c r="H416" s="158"/>
      <c r="I416" s="158"/>
      <c r="J416" s="158"/>
    </row>
    <row r="417" spans="1:10" s="190" customFormat="1" x14ac:dyDescent="0.25">
      <c r="A417" s="531"/>
      <c r="B417" s="158"/>
      <c r="C417" s="158"/>
      <c r="D417" s="158"/>
      <c r="E417" s="158"/>
      <c r="F417" s="158"/>
      <c r="G417" s="158"/>
      <c r="H417" s="158"/>
      <c r="I417" s="158"/>
      <c r="J417" s="158"/>
    </row>
    <row r="418" spans="1:10" s="190" customFormat="1" x14ac:dyDescent="0.25">
      <c r="A418" s="531"/>
      <c r="B418" s="158"/>
      <c r="C418" s="158"/>
      <c r="D418" s="158"/>
      <c r="E418" s="158"/>
      <c r="F418" s="158"/>
      <c r="G418" s="158"/>
      <c r="H418" s="158"/>
      <c r="I418" s="158"/>
      <c r="J418" s="158"/>
    </row>
    <row r="419" spans="1:10" s="190" customFormat="1" x14ac:dyDescent="0.25">
      <c r="A419" s="531"/>
      <c r="B419" s="158"/>
      <c r="C419" s="158"/>
      <c r="D419" s="158"/>
      <c r="E419" s="158"/>
      <c r="F419" s="158"/>
      <c r="G419" s="158"/>
      <c r="H419" s="158"/>
      <c r="I419" s="158"/>
      <c r="J419" s="158"/>
    </row>
    <row r="420" spans="1:10" s="190" customFormat="1" x14ac:dyDescent="0.25">
      <c r="A420" s="531"/>
      <c r="B420" s="158"/>
      <c r="C420" s="158"/>
      <c r="D420" s="158"/>
      <c r="E420" s="158"/>
      <c r="F420" s="158"/>
      <c r="G420" s="158"/>
      <c r="H420" s="158"/>
      <c r="I420" s="158"/>
      <c r="J420" s="158"/>
    </row>
    <row r="421" spans="1:10" s="190" customFormat="1" x14ac:dyDescent="0.25">
      <c r="A421" s="531"/>
      <c r="B421" s="158"/>
      <c r="C421" s="158"/>
      <c r="D421" s="158"/>
      <c r="E421" s="158"/>
      <c r="F421" s="158"/>
      <c r="G421" s="158"/>
      <c r="H421" s="158"/>
      <c r="I421" s="158"/>
      <c r="J421" s="158"/>
    </row>
    <row r="422" spans="1:10" s="190" customFormat="1" x14ac:dyDescent="0.25">
      <c r="A422" s="531"/>
      <c r="B422" s="158"/>
      <c r="C422" s="158"/>
      <c r="D422" s="158"/>
      <c r="E422" s="158"/>
      <c r="F422" s="158"/>
      <c r="G422" s="158"/>
      <c r="H422" s="158"/>
      <c r="I422" s="158"/>
      <c r="J422" s="158"/>
    </row>
    <row r="423" spans="1:10" s="190" customFormat="1" x14ac:dyDescent="0.25">
      <c r="A423" s="531"/>
      <c r="B423" s="158"/>
      <c r="C423" s="158"/>
      <c r="D423" s="158"/>
      <c r="E423" s="158"/>
      <c r="F423" s="158"/>
      <c r="G423" s="158"/>
      <c r="H423" s="158"/>
      <c r="I423" s="158"/>
      <c r="J423" s="158"/>
    </row>
    <row r="424" spans="1:10" s="190" customFormat="1" x14ac:dyDescent="0.25">
      <c r="A424" s="531"/>
      <c r="B424" s="158"/>
      <c r="C424" s="158"/>
      <c r="D424" s="158"/>
      <c r="E424" s="158"/>
      <c r="F424" s="158"/>
      <c r="G424" s="158"/>
      <c r="H424" s="158"/>
      <c r="I424" s="158"/>
      <c r="J424" s="158"/>
    </row>
    <row r="425" spans="1:10" s="190" customFormat="1" x14ac:dyDescent="0.25">
      <c r="A425" s="531"/>
      <c r="B425" s="158"/>
      <c r="C425" s="158"/>
      <c r="D425" s="158"/>
      <c r="E425" s="158"/>
      <c r="F425" s="158"/>
      <c r="G425" s="158"/>
      <c r="H425" s="158"/>
      <c r="I425" s="158"/>
      <c r="J425" s="158"/>
    </row>
    <row r="426" spans="1:10" s="190" customFormat="1" x14ac:dyDescent="0.25">
      <c r="A426" s="531"/>
      <c r="B426" s="158"/>
      <c r="C426" s="158"/>
      <c r="D426" s="158"/>
      <c r="E426" s="158"/>
      <c r="F426" s="158"/>
      <c r="G426" s="158"/>
      <c r="H426" s="158"/>
      <c r="I426" s="158"/>
      <c r="J426" s="158"/>
    </row>
    <row r="427" spans="1:10" s="190" customFormat="1" x14ac:dyDescent="0.25">
      <c r="A427" s="531"/>
      <c r="B427" s="158"/>
      <c r="C427" s="158"/>
      <c r="D427" s="158"/>
      <c r="E427" s="158"/>
      <c r="F427" s="158"/>
      <c r="G427" s="158"/>
      <c r="H427" s="158"/>
      <c r="I427" s="158"/>
      <c r="J427" s="158"/>
    </row>
    <row r="428" spans="1:10" s="190" customFormat="1" x14ac:dyDescent="0.25">
      <c r="A428" s="531"/>
      <c r="B428" s="158"/>
      <c r="C428" s="158"/>
      <c r="D428" s="158"/>
      <c r="E428" s="158"/>
      <c r="F428" s="158"/>
      <c r="G428" s="158"/>
      <c r="H428" s="158"/>
      <c r="I428" s="158"/>
      <c r="J428" s="158"/>
    </row>
    <row r="429" spans="1:10" s="190" customFormat="1" x14ac:dyDescent="0.25">
      <c r="A429" s="531"/>
      <c r="B429" s="158"/>
      <c r="C429" s="158"/>
      <c r="D429" s="158"/>
      <c r="E429" s="158"/>
      <c r="F429" s="158"/>
      <c r="G429" s="158"/>
      <c r="H429" s="158"/>
      <c r="I429" s="158"/>
      <c r="J429" s="158"/>
    </row>
    <row r="430" spans="1:10" s="190" customFormat="1" x14ac:dyDescent="0.25">
      <c r="A430" s="531"/>
      <c r="B430" s="158"/>
      <c r="C430" s="158"/>
      <c r="D430" s="158"/>
      <c r="E430" s="158"/>
      <c r="F430" s="158"/>
      <c r="G430" s="158"/>
      <c r="H430" s="158"/>
      <c r="I430" s="158"/>
      <c r="J430" s="158"/>
    </row>
    <row r="431" spans="1:10" s="190" customFormat="1" x14ac:dyDescent="0.25">
      <c r="A431" s="531"/>
      <c r="B431" s="158"/>
      <c r="C431" s="158"/>
      <c r="D431" s="158"/>
      <c r="E431" s="158"/>
      <c r="F431" s="158"/>
      <c r="G431" s="158"/>
      <c r="H431" s="158"/>
      <c r="I431" s="158"/>
      <c r="J431" s="158"/>
    </row>
    <row r="432" spans="1:10" s="190" customFormat="1" x14ac:dyDescent="0.25">
      <c r="A432" s="531"/>
      <c r="B432" s="158"/>
      <c r="C432" s="158"/>
      <c r="D432" s="158"/>
      <c r="E432" s="158"/>
      <c r="F432" s="158"/>
      <c r="G432" s="158"/>
      <c r="H432" s="158"/>
      <c r="I432" s="158"/>
      <c r="J432" s="158"/>
    </row>
    <row r="433" spans="1:10" s="190" customFormat="1" x14ac:dyDescent="0.25">
      <c r="A433" s="531"/>
      <c r="B433" s="158"/>
      <c r="C433" s="158"/>
      <c r="D433" s="158"/>
      <c r="E433" s="158"/>
      <c r="F433" s="158"/>
      <c r="G433" s="158"/>
      <c r="H433" s="158"/>
      <c r="I433" s="158"/>
      <c r="J433" s="158"/>
    </row>
    <row r="434" spans="1:10" s="190" customFormat="1" x14ac:dyDescent="0.25">
      <c r="A434" s="531"/>
      <c r="B434" s="158"/>
      <c r="C434" s="158"/>
      <c r="D434" s="158"/>
      <c r="E434" s="158"/>
      <c r="F434" s="158"/>
      <c r="G434" s="158"/>
      <c r="H434" s="158"/>
      <c r="I434" s="158"/>
      <c r="J434" s="158"/>
    </row>
    <row r="435" spans="1:10" s="190" customFormat="1" x14ac:dyDescent="0.25">
      <c r="A435" s="531"/>
      <c r="B435" s="158"/>
      <c r="C435" s="158"/>
      <c r="D435" s="158"/>
      <c r="E435" s="158"/>
      <c r="F435" s="158"/>
      <c r="G435" s="158"/>
      <c r="H435" s="158"/>
      <c r="I435" s="158"/>
      <c r="J435" s="158"/>
    </row>
    <row r="436" spans="1:10" s="190" customFormat="1" x14ac:dyDescent="0.25">
      <c r="A436" s="531"/>
      <c r="B436" s="158"/>
      <c r="C436" s="158"/>
      <c r="D436" s="158"/>
      <c r="E436" s="158"/>
      <c r="F436" s="158"/>
      <c r="G436" s="158"/>
      <c r="H436" s="158"/>
      <c r="I436" s="158"/>
      <c r="J436" s="158"/>
    </row>
    <row r="437" spans="1:10" s="190" customFormat="1" x14ac:dyDescent="0.25">
      <c r="A437" s="531"/>
      <c r="B437" s="158"/>
      <c r="C437" s="158"/>
      <c r="D437" s="158"/>
      <c r="E437" s="158"/>
      <c r="F437" s="158"/>
      <c r="G437" s="158"/>
      <c r="H437" s="158"/>
      <c r="I437" s="158"/>
      <c r="J437" s="158"/>
    </row>
    <row r="438" spans="1:10" s="190" customFormat="1" x14ac:dyDescent="0.25">
      <c r="A438" s="531"/>
      <c r="B438" s="158"/>
      <c r="C438" s="158"/>
      <c r="D438" s="158"/>
      <c r="E438" s="158"/>
      <c r="F438" s="158"/>
      <c r="G438" s="158"/>
      <c r="H438" s="158"/>
      <c r="I438" s="158"/>
      <c r="J438" s="158"/>
    </row>
    <row r="439" spans="1:10" s="190" customFormat="1" x14ac:dyDescent="0.25">
      <c r="A439" s="531"/>
      <c r="B439" s="158"/>
      <c r="C439" s="158"/>
      <c r="D439" s="158"/>
      <c r="E439" s="158"/>
      <c r="F439" s="158"/>
      <c r="G439" s="158"/>
      <c r="H439" s="158"/>
      <c r="I439" s="158"/>
      <c r="J439" s="158"/>
    </row>
    <row r="440" spans="1:10" s="190" customFormat="1" x14ac:dyDescent="0.25">
      <c r="A440" s="531"/>
      <c r="B440" s="158"/>
      <c r="C440" s="158"/>
      <c r="D440" s="158"/>
      <c r="E440" s="158"/>
      <c r="F440" s="158"/>
      <c r="G440" s="158"/>
      <c r="H440" s="158"/>
      <c r="I440" s="158"/>
      <c r="J440" s="158"/>
    </row>
    <row r="441" spans="1:10" s="190" customFormat="1" x14ac:dyDescent="0.25">
      <c r="A441" s="531"/>
      <c r="B441" s="158"/>
      <c r="C441" s="158"/>
      <c r="D441" s="158"/>
      <c r="E441" s="158"/>
      <c r="F441" s="158"/>
      <c r="G441" s="158"/>
      <c r="H441" s="158"/>
      <c r="I441" s="158"/>
      <c r="J441" s="158"/>
    </row>
    <row r="442" spans="1:10" s="190" customFormat="1" x14ac:dyDescent="0.25">
      <c r="A442" s="531"/>
      <c r="B442" s="158"/>
      <c r="C442" s="158"/>
      <c r="D442" s="158"/>
      <c r="E442" s="158"/>
      <c r="F442" s="158"/>
      <c r="G442" s="158"/>
      <c r="H442" s="158"/>
      <c r="I442" s="158"/>
      <c r="J442" s="158"/>
    </row>
    <row r="443" spans="1:10" s="190" customFormat="1" x14ac:dyDescent="0.25">
      <c r="A443" s="531"/>
      <c r="B443" s="158"/>
      <c r="C443" s="158"/>
      <c r="D443" s="158"/>
      <c r="E443" s="158"/>
      <c r="F443" s="158"/>
      <c r="G443" s="158"/>
      <c r="H443" s="158"/>
      <c r="I443" s="158"/>
      <c r="J443" s="158"/>
    </row>
    <row r="444" spans="1:10" s="190" customFormat="1" x14ac:dyDescent="0.25">
      <c r="A444" s="531"/>
      <c r="B444" s="158"/>
      <c r="C444" s="158"/>
      <c r="D444" s="158"/>
      <c r="E444" s="158"/>
      <c r="F444" s="158"/>
      <c r="G444" s="158"/>
      <c r="H444" s="158"/>
      <c r="I444" s="158"/>
      <c r="J444" s="158"/>
    </row>
    <row r="445" spans="1:10" s="190" customFormat="1" x14ac:dyDescent="0.25">
      <c r="A445" s="531"/>
      <c r="B445" s="158"/>
      <c r="C445" s="158"/>
      <c r="D445" s="158"/>
      <c r="E445" s="158"/>
      <c r="F445" s="158"/>
      <c r="G445" s="158"/>
      <c r="H445" s="158"/>
      <c r="I445" s="158"/>
      <c r="J445" s="158"/>
    </row>
    <row r="446" spans="1:10" s="190" customFormat="1" x14ac:dyDescent="0.25">
      <c r="A446" s="531"/>
      <c r="B446" s="158"/>
      <c r="C446" s="158"/>
      <c r="D446" s="158"/>
      <c r="E446" s="158"/>
      <c r="F446" s="158"/>
      <c r="G446" s="158"/>
      <c r="H446" s="158"/>
      <c r="I446" s="158"/>
      <c r="J446" s="158"/>
    </row>
    <row r="447" spans="1:10" s="190" customFormat="1" x14ac:dyDescent="0.25">
      <c r="A447" s="531"/>
      <c r="B447" s="158"/>
      <c r="C447" s="158"/>
      <c r="D447" s="158"/>
      <c r="E447" s="158"/>
      <c r="F447" s="158"/>
      <c r="G447" s="158"/>
      <c r="H447" s="158"/>
      <c r="I447" s="158"/>
      <c r="J447" s="158"/>
    </row>
    <row r="448" spans="1:10" s="190" customFormat="1" x14ac:dyDescent="0.25">
      <c r="A448" s="531"/>
      <c r="B448" s="158"/>
      <c r="C448" s="158"/>
      <c r="D448" s="158"/>
      <c r="E448" s="158"/>
      <c r="F448" s="158"/>
      <c r="G448" s="158"/>
      <c r="H448" s="158"/>
      <c r="I448" s="158"/>
      <c r="J448" s="158"/>
    </row>
    <row r="449" spans="1:10" s="190" customFormat="1" x14ac:dyDescent="0.25">
      <c r="A449" s="531"/>
      <c r="B449" s="158"/>
      <c r="C449" s="158"/>
      <c r="D449" s="158"/>
      <c r="E449" s="158"/>
      <c r="F449" s="158"/>
      <c r="G449" s="158"/>
      <c r="H449" s="158"/>
      <c r="I449" s="158"/>
      <c r="J449" s="158"/>
    </row>
    <row r="450" spans="1:10" s="190" customFormat="1" x14ac:dyDescent="0.25">
      <c r="A450" s="531"/>
      <c r="B450" s="158"/>
      <c r="C450" s="158"/>
      <c r="D450" s="158"/>
      <c r="E450" s="158"/>
      <c r="F450" s="158"/>
      <c r="G450" s="158"/>
      <c r="H450" s="158"/>
      <c r="I450" s="158"/>
      <c r="J450" s="158"/>
    </row>
    <row r="451" spans="1:10" s="190" customFormat="1" x14ac:dyDescent="0.25">
      <c r="A451" s="531"/>
      <c r="B451" s="158"/>
      <c r="C451" s="158"/>
      <c r="D451" s="158"/>
      <c r="E451" s="158"/>
      <c r="F451" s="158"/>
      <c r="G451" s="158"/>
      <c r="H451" s="158"/>
      <c r="I451" s="158"/>
      <c r="J451" s="158"/>
    </row>
    <row r="452" spans="1:10" s="190" customFormat="1" x14ac:dyDescent="0.25">
      <c r="A452" s="531"/>
      <c r="B452" s="158"/>
      <c r="C452" s="158"/>
      <c r="D452" s="158"/>
      <c r="E452" s="158"/>
      <c r="F452" s="158"/>
      <c r="G452" s="158"/>
      <c r="H452" s="158"/>
      <c r="I452" s="158"/>
      <c r="J452" s="158"/>
    </row>
    <row r="453" spans="1:10" s="190" customFormat="1" x14ac:dyDescent="0.25">
      <c r="A453" s="531"/>
      <c r="B453" s="158"/>
      <c r="C453" s="158"/>
      <c r="D453" s="158"/>
      <c r="E453" s="158"/>
      <c r="F453" s="158"/>
      <c r="G453" s="158"/>
      <c r="H453" s="158"/>
      <c r="I453" s="158"/>
      <c r="J453" s="158"/>
    </row>
    <row r="454" spans="1:10" s="190" customFormat="1" x14ac:dyDescent="0.25">
      <c r="A454" s="531"/>
      <c r="B454" s="158"/>
      <c r="C454" s="158"/>
      <c r="D454" s="158"/>
      <c r="E454" s="158"/>
      <c r="F454" s="158"/>
      <c r="G454" s="158"/>
      <c r="H454" s="158"/>
      <c r="I454" s="158"/>
      <c r="J454" s="158"/>
    </row>
    <row r="455" spans="1:10" s="190" customFormat="1" x14ac:dyDescent="0.25">
      <c r="A455" s="531"/>
      <c r="B455" s="158"/>
      <c r="C455" s="158"/>
      <c r="D455" s="158"/>
      <c r="E455" s="158"/>
      <c r="F455" s="158"/>
      <c r="G455" s="158"/>
      <c r="H455" s="158"/>
      <c r="I455" s="158"/>
      <c r="J455" s="158"/>
    </row>
    <row r="456" spans="1:10" s="190" customFormat="1" x14ac:dyDescent="0.25">
      <c r="A456" s="531"/>
      <c r="B456" s="158"/>
      <c r="C456" s="158"/>
      <c r="D456" s="158"/>
      <c r="E456" s="158"/>
      <c r="F456" s="158"/>
      <c r="G456" s="158"/>
      <c r="H456" s="158"/>
      <c r="I456" s="158"/>
      <c r="J456" s="158"/>
    </row>
    <row r="457" spans="1:10" s="190" customFormat="1" x14ac:dyDescent="0.25">
      <c r="A457" s="531"/>
      <c r="B457" s="158"/>
      <c r="C457" s="158"/>
      <c r="D457" s="158"/>
      <c r="E457" s="158"/>
      <c r="F457" s="158"/>
      <c r="G457" s="158"/>
      <c r="H457" s="158"/>
      <c r="I457" s="158"/>
      <c r="J457" s="158"/>
    </row>
    <row r="458" spans="1:10" s="190" customFormat="1" x14ac:dyDescent="0.25">
      <c r="A458" s="531"/>
      <c r="B458" s="158"/>
      <c r="C458" s="158"/>
      <c r="D458" s="158"/>
      <c r="E458" s="158"/>
      <c r="F458" s="158"/>
      <c r="G458" s="158"/>
      <c r="H458" s="158"/>
      <c r="I458" s="158"/>
      <c r="J458" s="158"/>
    </row>
    <row r="459" spans="1:10" s="190" customFormat="1" x14ac:dyDescent="0.25">
      <c r="A459" s="531"/>
      <c r="B459" s="158"/>
      <c r="C459" s="158"/>
      <c r="D459" s="158"/>
      <c r="E459" s="158"/>
      <c r="F459" s="158"/>
      <c r="G459" s="158"/>
      <c r="H459" s="158"/>
      <c r="I459" s="158"/>
      <c r="J459" s="158"/>
    </row>
    <row r="460" spans="1:10" s="190" customFormat="1" x14ac:dyDescent="0.25">
      <c r="A460" s="531"/>
      <c r="B460" s="158"/>
      <c r="C460" s="158"/>
      <c r="D460" s="158"/>
      <c r="E460" s="158"/>
      <c r="F460" s="158"/>
      <c r="G460" s="158"/>
      <c r="H460" s="158"/>
      <c r="I460" s="158"/>
      <c r="J460" s="158"/>
    </row>
    <row r="461" spans="1:10" s="190" customFormat="1" x14ac:dyDescent="0.25">
      <c r="A461" s="531"/>
      <c r="B461" s="158"/>
      <c r="C461" s="158"/>
      <c r="D461" s="158"/>
      <c r="E461" s="158"/>
      <c r="F461" s="158"/>
      <c r="G461" s="158"/>
      <c r="H461" s="158"/>
      <c r="I461" s="158"/>
      <c r="J461" s="158"/>
    </row>
    <row r="462" spans="1:10" s="190" customFormat="1" x14ac:dyDescent="0.25">
      <c r="A462" s="531"/>
      <c r="B462" s="158"/>
      <c r="C462" s="158"/>
      <c r="D462" s="158"/>
      <c r="E462" s="158"/>
      <c r="F462" s="158"/>
      <c r="G462" s="158"/>
      <c r="H462" s="158"/>
      <c r="I462" s="158"/>
      <c r="J462" s="158"/>
    </row>
    <row r="463" spans="1:10" s="190" customFormat="1" x14ac:dyDescent="0.25">
      <c r="A463" s="531"/>
      <c r="B463" s="158"/>
      <c r="C463" s="158"/>
      <c r="D463" s="158"/>
      <c r="E463" s="158"/>
      <c r="F463" s="158"/>
      <c r="G463" s="158"/>
      <c r="H463" s="158"/>
      <c r="I463" s="158"/>
      <c r="J463" s="158"/>
    </row>
    <row r="464" spans="1:10" s="190" customFormat="1" x14ac:dyDescent="0.25">
      <c r="A464" s="531"/>
      <c r="B464" s="158"/>
      <c r="C464" s="158"/>
      <c r="D464" s="158"/>
      <c r="E464" s="158"/>
      <c r="F464" s="158"/>
      <c r="G464" s="158"/>
      <c r="H464" s="158"/>
      <c r="I464" s="158"/>
      <c r="J464" s="158"/>
    </row>
    <row r="465" spans="1:10" s="190" customFormat="1" x14ac:dyDescent="0.25">
      <c r="A465" s="531"/>
      <c r="B465" s="158"/>
      <c r="C465" s="158"/>
      <c r="D465" s="158"/>
      <c r="E465" s="158"/>
      <c r="F465" s="158"/>
      <c r="G465" s="158"/>
      <c r="H465" s="158"/>
      <c r="I465" s="158"/>
      <c r="J465" s="158"/>
    </row>
    <row r="466" spans="1:10" s="190" customFormat="1" x14ac:dyDescent="0.25">
      <c r="A466" s="531"/>
      <c r="B466" s="158"/>
      <c r="C466" s="158"/>
      <c r="D466" s="158"/>
      <c r="E466" s="158"/>
      <c r="F466" s="158"/>
      <c r="G466" s="158"/>
      <c r="H466" s="158"/>
      <c r="I466" s="158"/>
      <c r="J466" s="158"/>
    </row>
    <row r="467" spans="1:10" s="190" customFormat="1" x14ac:dyDescent="0.25">
      <c r="A467" s="531"/>
      <c r="B467" s="158"/>
      <c r="C467" s="158"/>
      <c r="D467" s="158"/>
      <c r="E467" s="158"/>
      <c r="F467" s="158"/>
      <c r="G467" s="158"/>
      <c r="H467" s="158"/>
      <c r="I467" s="158"/>
      <c r="J467" s="158"/>
    </row>
    <row r="468" spans="1:10" s="190" customFormat="1" x14ac:dyDescent="0.25">
      <c r="A468" s="531"/>
      <c r="B468" s="158"/>
      <c r="C468" s="158"/>
      <c r="D468" s="158"/>
      <c r="E468" s="158"/>
      <c r="F468" s="158"/>
      <c r="G468" s="158"/>
      <c r="H468" s="158"/>
      <c r="I468" s="158"/>
      <c r="J468" s="158"/>
    </row>
    <row r="469" spans="1:10" s="190" customFormat="1" x14ac:dyDescent="0.25">
      <c r="A469" s="531"/>
      <c r="B469" s="158"/>
      <c r="C469" s="158"/>
      <c r="D469" s="158"/>
      <c r="E469" s="158"/>
      <c r="F469" s="158"/>
      <c r="G469" s="158"/>
      <c r="H469" s="158"/>
      <c r="I469" s="158"/>
      <c r="J469" s="158"/>
    </row>
    <row r="470" spans="1:10" s="190" customFormat="1" x14ac:dyDescent="0.25">
      <c r="A470" s="531"/>
      <c r="B470" s="158"/>
      <c r="C470" s="158"/>
      <c r="D470" s="158"/>
      <c r="E470" s="158"/>
      <c r="F470" s="158"/>
      <c r="G470" s="158"/>
      <c r="H470" s="158"/>
      <c r="I470" s="158"/>
      <c r="J470" s="158"/>
    </row>
    <row r="471" spans="1:10" s="190" customFormat="1" x14ac:dyDescent="0.25">
      <c r="A471" s="531"/>
      <c r="B471" s="158"/>
      <c r="C471" s="158"/>
      <c r="D471" s="158"/>
      <c r="E471" s="158"/>
      <c r="F471" s="158"/>
      <c r="G471" s="158"/>
      <c r="H471" s="158"/>
      <c r="I471" s="158"/>
      <c r="J471" s="158"/>
    </row>
    <row r="472" spans="1:10" s="190" customFormat="1" x14ac:dyDescent="0.25">
      <c r="A472" s="531"/>
      <c r="B472" s="158"/>
      <c r="C472" s="158"/>
      <c r="D472" s="158"/>
      <c r="E472" s="158"/>
      <c r="F472" s="158"/>
      <c r="G472" s="158"/>
      <c r="H472" s="158"/>
      <c r="I472" s="158"/>
      <c r="J472" s="158"/>
    </row>
    <row r="473" spans="1:10" s="190" customFormat="1" x14ac:dyDescent="0.25">
      <c r="A473" s="531"/>
      <c r="B473" s="158"/>
      <c r="C473" s="158"/>
      <c r="D473" s="158"/>
      <c r="E473" s="158"/>
      <c r="F473" s="158"/>
      <c r="G473" s="158"/>
      <c r="H473" s="158"/>
      <c r="I473" s="158"/>
      <c r="J473" s="158"/>
    </row>
    <row r="474" spans="1:10" s="190" customFormat="1" x14ac:dyDescent="0.25">
      <c r="A474" s="531"/>
      <c r="B474" s="158"/>
      <c r="C474" s="158"/>
      <c r="D474" s="158"/>
      <c r="E474" s="158"/>
      <c r="F474" s="158"/>
      <c r="G474" s="158"/>
      <c r="H474" s="158"/>
      <c r="I474" s="158"/>
      <c r="J474" s="158"/>
    </row>
    <row r="475" spans="1:10" s="190" customFormat="1" x14ac:dyDescent="0.25">
      <c r="A475" s="531"/>
      <c r="B475" s="158"/>
      <c r="C475" s="158"/>
      <c r="D475" s="158"/>
      <c r="E475" s="158"/>
      <c r="F475" s="158"/>
      <c r="G475" s="158"/>
      <c r="H475" s="158"/>
      <c r="I475" s="158"/>
      <c r="J475" s="158"/>
    </row>
    <row r="476" spans="1:10" s="190" customFormat="1" x14ac:dyDescent="0.25">
      <c r="A476" s="531"/>
      <c r="B476" s="158"/>
      <c r="C476" s="158"/>
      <c r="D476" s="158"/>
      <c r="E476" s="158"/>
      <c r="F476" s="158"/>
      <c r="G476" s="158"/>
      <c r="H476" s="158"/>
      <c r="I476" s="158"/>
      <c r="J476" s="158"/>
    </row>
    <row r="477" spans="1:10" s="190" customFormat="1" x14ac:dyDescent="0.25">
      <c r="A477" s="531"/>
      <c r="B477" s="158"/>
      <c r="C477" s="158"/>
      <c r="D477" s="158"/>
      <c r="E477" s="158"/>
      <c r="F477" s="158"/>
      <c r="G477" s="158"/>
      <c r="H477" s="158"/>
      <c r="I477" s="158"/>
      <c r="J477" s="158"/>
    </row>
    <row r="478" spans="1:10" s="190" customFormat="1" x14ac:dyDescent="0.25">
      <c r="A478" s="531"/>
      <c r="B478" s="158"/>
      <c r="C478" s="158"/>
      <c r="D478" s="158"/>
      <c r="E478" s="158"/>
      <c r="F478" s="158"/>
      <c r="G478" s="158"/>
      <c r="H478" s="158"/>
      <c r="I478" s="158"/>
      <c r="J478" s="158"/>
    </row>
    <row r="479" spans="1:10" s="190" customFormat="1" x14ac:dyDescent="0.25">
      <c r="A479" s="531"/>
      <c r="B479" s="158"/>
      <c r="C479" s="158"/>
      <c r="D479" s="158"/>
      <c r="E479" s="158"/>
      <c r="F479" s="158"/>
      <c r="G479" s="158"/>
      <c r="H479" s="158"/>
      <c r="I479" s="158"/>
      <c r="J479" s="158"/>
    </row>
    <row r="480" spans="1:10" s="190" customFormat="1" x14ac:dyDescent="0.25">
      <c r="A480" s="531"/>
      <c r="B480" s="158"/>
      <c r="C480" s="158"/>
      <c r="D480" s="158"/>
      <c r="E480" s="158"/>
      <c r="F480" s="158"/>
      <c r="G480" s="158"/>
      <c r="H480" s="158"/>
      <c r="I480" s="158"/>
      <c r="J480" s="158"/>
    </row>
    <row r="481" spans="1:10" s="190" customFormat="1" x14ac:dyDescent="0.25">
      <c r="A481" s="531"/>
      <c r="B481" s="158"/>
      <c r="C481" s="158"/>
      <c r="D481" s="158"/>
      <c r="E481" s="158"/>
      <c r="F481" s="158"/>
      <c r="G481" s="158"/>
      <c r="H481" s="158"/>
      <c r="I481" s="158"/>
      <c r="J481" s="158"/>
    </row>
    <row r="482" spans="1:10" s="190" customFormat="1" x14ac:dyDescent="0.25">
      <c r="A482" s="531"/>
      <c r="B482" s="158"/>
      <c r="C482" s="158"/>
      <c r="D482" s="158"/>
      <c r="E482" s="158"/>
      <c r="F482" s="158"/>
      <c r="G482" s="158"/>
      <c r="H482" s="158"/>
      <c r="I482" s="158"/>
      <c r="J482" s="158"/>
    </row>
    <row r="483" spans="1:10" s="190" customFormat="1" x14ac:dyDescent="0.25">
      <c r="A483" s="531"/>
      <c r="B483" s="158"/>
      <c r="C483" s="158"/>
      <c r="D483" s="158"/>
      <c r="E483" s="158"/>
      <c r="F483" s="158"/>
      <c r="G483" s="158"/>
      <c r="H483" s="158"/>
      <c r="I483" s="158"/>
      <c r="J483" s="158"/>
    </row>
    <row r="484" spans="1:10" s="190" customFormat="1" x14ac:dyDescent="0.25">
      <c r="A484" s="531"/>
      <c r="B484" s="158"/>
      <c r="C484" s="158"/>
      <c r="D484" s="158"/>
      <c r="E484" s="158"/>
      <c r="F484" s="158"/>
      <c r="G484" s="158"/>
      <c r="H484" s="158"/>
      <c r="I484" s="158"/>
      <c r="J484" s="158"/>
    </row>
    <row r="485" spans="1:10" s="190" customFormat="1" x14ac:dyDescent="0.25">
      <c r="A485" s="531"/>
      <c r="B485" s="158"/>
      <c r="C485" s="158"/>
      <c r="D485" s="158"/>
      <c r="E485" s="158"/>
      <c r="F485" s="158"/>
      <c r="G485" s="158"/>
      <c r="H485" s="158"/>
      <c r="I485" s="158"/>
      <c r="J485" s="158"/>
    </row>
    <row r="486" spans="1:10" s="190" customFormat="1" x14ac:dyDescent="0.25">
      <c r="A486" s="531"/>
      <c r="B486" s="158"/>
      <c r="C486" s="158"/>
      <c r="D486" s="158"/>
      <c r="E486" s="158"/>
      <c r="F486" s="158"/>
      <c r="G486" s="158"/>
      <c r="H486" s="158"/>
      <c r="I486" s="158"/>
      <c r="J486" s="158"/>
    </row>
    <row r="487" spans="1:10" s="190" customFormat="1" x14ac:dyDescent="0.25">
      <c r="A487" s="531"/>
      <c r="B487" s="158"/>
      <c r="C487" s="158"/>
      <c r="D487" s="158"/>
      <c r="E487" s="158"/>
      <c r="F487" s="158"/>
      <c r="G487" s="158"/>
      <c r="H487" s="158"/>
      <c r="I487" s="158"/>
      <c r="J487" s="158"/>
    </row>
    <row r="488" spans="1:10" s="190" customFormat="1" x14ac:dyDescent="0.25">
      <c r="A488" s="531"/>
      <c r="B488" s="158"/>
      <c r="C488" s="158"/>
      <c r="D488" s="158"/>
      <c r="E488" s="158"/>
      <c r="F488" s="158"/>
      <c r="G488" s="158"/>
      <c r="H488" s="158"/>
      <c r="I488" s="158"/>
      <c r="J488" s="158"/>
    </row>
    <row r="489" spans="1:10" s="190" customFormat="1" x14ac:dyDescent="0.25">
      <c r="A489" s="531"/>
      <c r="B489" s="158"/>
      <c r="C489" s="158"/>
      <c r="D489" s="158"/>
      <c r="E489" s="158"/>
      <c r="F489" s="158"/>
      <c r="G489" s="158"/>
      <c r="H489" s="158"/>
      <c r="I489" s="158"/>
      <c r="J489" s="158"/>
    </row>
    <row r="490" spans="1:10" s="190" customFormat="1" x14ac:dyDescent="0.25">
      <c r="A490" s="531"/>
      <c r="B490" s="158"/>
      <c r="C490" s="158"/>
      <c r="D490" s="158"/>
      <c r="E490" s="158"/>
      <c r="F490" s="158"/>
      <c r="G490" s="158"/>
      <c r="H490" s="158"/>
      <c r="I490" s="158"/>
      <c r="J490" s="158"/>
    </row>
    <row r="491" spans="1:10" s="190" customFormat="1" x14ac:dyDescent="0.25">
      <c r="A491" s="531"/>
      <c r="B491" s="158"/>
      <c r="C491" s="158"/>
      <c r="D491" s="158"/>
      <c r="E491" s="158"/>
      <c r="F491" s="158"/>
      <c r="G491" s="158"/>
      <c r="H491" s="158"/>
      <c r="I491" s="158"/>
      <c r="J491" s="158"/>
    </row>
    <row r="492" spans="1:10" s="190" customFormat="1" x14ac:dyDescent="0.25">
      <c r="A492" s="531"/>
      <c r="B492" s="158"/>
      <c r="C492" s="158"/>
      <c r="D492" s="158"/>
      <c r="E492" s="158"/>
      <c r="F492" s="158"/>
      <c r="G492" s="158"/>
      <c r="H492" s="158"/>
      <c r="I492" s="158"/>
      <c r="J492" s="158"/>
    </row>
    <row r="493" spans="1:10" s="190" customFormat="1" x14ac:dyDescent="0.25">
      <c r="A493" s="531"/>
      <c r="B493" s="158"/>
      <c r="C493" s="158"/>
      <c r="D493" s="158"/>
      <c r="E493" s="158"/>
      <c r="F493" s="158"/>
      <c r="G493" s="158"/>
      <c r="H493" s="158"/>
      <c r="I493" s="158"/>
      <c r="J493" s="158"/>
    </row>
    <row r="494" spans="1:10" s="190" customFormat="1" x14ac:dyDescent="0.25">
      <c r="A494" s="531"/>
      <c r="B494" s="158"/>
      <c r="C494" s="158"/>
      <c r="D494" s="158"/>
      <c r="E494" s="158"/>
      <c r="F494" s="158"/>
      <c r="G494" s="158"/>
      <c r="H494" s="158"/>
      <c r="I494" s="158"/>
      <c r="J494" s="158"/>
    </row>
    <row r="495" spans="1:10" s="190" customFormat="1" x14ac:dyDescent="0.25">
      <c r="A495" s="531"/>
      <c r="B495" s="158"/>
      <c r="C495" s="158"/>
      <c r="D495" s="158"/>
      <c r="E495" s="158"/>
      <c r="F495" s="158"/>
      <c r="G495" s="158"/>
      <c r="H495" s="158"/>
      <c r="I495" s="158"/>
      <c r="J495" s="158"/>
    </row>
    <row r="496" spans="1:10" s="190" customFormat="1" x14ac:dyDescent="0.25">
      <c r="A496" s="531"/>
      <c r="B496" s="158"/>
      <c r="C496" s="158"/>
      <c r="D496" s="158"/>
      <c r="E496" s="158"/>
      <c r="F496" s="158"/>
      <c r="G496" s="158"/>
      <c r="H496" s="158"/>
      <c r="I496" s="158"/>
      <c r="J496" s="158"/>
    </row>
    <row r="497" spans="1:10" s="190" customFormat="1" x14ac:dyDescent="0.25">
      <c r="A497" s="531"/>
      <c r="B497" s="158"/>
      <c r="C497" s="158"/>
      <c r="D497" s="158"/>
      <c r="E497" s="158"/>
      <c r="F497" s="158"/>
      <c r="G497" s="158"/>
      <c r="H497" s="158"/>
      <c r="I497" s="158"/>
      <c r="J497" s="158"/>
    </row>
    <row r="498" spans="1:10" s="190" customFormat="1" x14ac:dyDescent="0.25">
      <c r="A498" s="531"/>
      <c r="B498" s="158"/>
      <c r="C498" s="158"/>
      <c r="D498" s="158"/>
      <c r="E498" s="158"/>
      <c r="F498" s="158"/>
      <c r="G498" s="158"/>
      <c r="H498" s="158"/>
      <c r="I498" s="158"/>
      <c r="J498" s="158"/>
    </row>
    <row r="499" spans="1:10" s="190" customFormat="1" x14ac:dyDescent="0.25">
      <c r="A499" s="531"/>
      <c r="B499" s="158"/>
      <c r="C499" s="158"/>
      <c r="D499" s="158"/>
      <c r="E499" s="158"/>
      <c r="F499" s="158"/>
      <c r="G499" s="158"/>
      <c r="H499" s="158"/>
      <c r="I499" s="158"/>
      <c r="J499" s="158"/>
    </row>
    <row r="500" spans="1:10" s="190" customFormat="1" x14ac:dyDescent="0.25">
      <c r="A500" s="531"/>
      <c r="B500" s="158"/>
      <c r="C500" s="158"/>
      <c r="D500" s="158"/>
      <c r="E500" s="158"/>
      <c r="F500" s="158"/>
      <c r="G500" s="158"/>
      <c r="H500" s="158"/>
      <c r="I500" s="158"/>
      <c r="J500" s="158"/>
    </row>
    <row r="501" spans="1:10" s="190" customFormat="1" x14ac:dyDescent="0.25">
      <c r="A501" s="531"/>
      <c r="B501" s="158"/>
      <c r="C501" s="158"/>
      <c r="D501" s="158"/>
      <c r="E501" s="158"/>
      <c r="F501" s="158"/>
      <c r="G501" s="158"/>
      <c r="H501" s="158"/>
      <c r="I501" s="158"/>
      <c r="J501" s="158"/>
    </row>
    <row r="502" spans="1:10" s="190" customFormat="1" x14ac:dyDescent="0.25">
      <c r="A502" s="531"/>
      <c r="B502" s="158"/>
      <c r="C502" s="158"/>
      <c r="D502" s="158"/>
      <c r="E502" s="158"/>
      <c r="F502" s="158"/>
      <c r="G502" s="158"/>
      <c r="H502" s="158"/>
      <c r="I502" s="158"/>
      <c r="J502" s="158"/>
    </row>
    <row r="503" spans="1:10" s="190" customFormat="1" x14ac:dyDescent="0.25">
      <c r="A503" s="531"/>
      <c r="B503" s="158"/>
      <c r="C503" s="158"/>
      <c r="D503" s="158"/>
      <c r="E503" s="158"/>
      <c r="F503" s="158"/>
      <c r="G503" s="158"/>
      <c r="H503" s="158"/>
      <c r="I503" s="158"/>
      <c r="J503" s="158"/>
    </row>
    <row r="504" spans="1:10" s="190" customFormat="1" x14ac:dyDescent="0.25">
      <c r="A504" s="531"/>
      <c r="B504" s="158"/>
      <c r="C504" s="158"/>
      <c r="D504" s="158"/>
      <c r="E504" s="158"/>
      <c r="F504" s="158"/>
      <c r="G504" s="158"/>
      <c r="H504" s="158"/>
      <c r="I504" s="158"/>
      <c r="J504" s="158"/>
    </row>
    <row r="505" spans="1:10" s="190" customFormat="1" x14ac:dyDescent="0.25">
      <c r="A505" s="531"/>
      <c r="B505" s="158"/>
      <c r="C505" s="158"/>
      <c r="D505" s="158"/>
      <c r="E505" s="158"/>
      <c r="F505" s="158"/>
      <c r="G505" s="158"/>
      <c r="H505" s="158"/>
      <c r="I505" s="158"/>
      <c r="J505" s="158"/>
    </row>
    <row r="506" spans="1:10" s="190" customFormat="1" x14ac:dyDescent="0.25">
      <c r="A506" s="531"/>
      <c r="B506" s="158"/>
      <c r="C506" s="158"/>
      <c r="D506" s="158"/>
      <c r="E506" s="158"/>
      <c r="F506" s="158"/>
      <c r="G506" s="158"/>
      <c r="H506" s="158"/>
      <c r="I506" s="158"/>
      <c r="J506" s="158"/>
    </row>
    <row r="507" spans="1:10" s="190" customFormat="1" x14ac:dyDescent="0.25">
      <c r="A507" s="531"/>
      <c r="B507" s="158"/>
      <c r="C507" s="158"/>
      <c r="D507" s="158"/>
      <c r="E507" s="158"/>
      <c r="F507" s="158"/>
      <c r="G507" s="158"/>
      <c r="H507" s="158"/>
      <c r="I507" s="158"/>
      <c r="J507" s="158"/>
    </row>
    <row r="508" spans="1:10" s="190" customFormat="1" x14ac:dyDescent="0.25">
      <c r="A508" s="531"/>
      <c r="B508" s="158"/>
      <c r="C508" s="158"/>
      <c r="D508" s="158"/>
      <c r="E508" s="158"/>
      <c r="F508" s="158"/>
      <c r="G508" s="158"/>
      <c r="H508" s="158"/>
      <c r="I508" s="158"/>
      <c r="J508" s="158"/>
    </row>
    <row r="509" spans="1:10" s="190" customFormat="1" x14ac:dyDescent="0.25">
      <c r="A509" s="531"/>
      <c r="B509" s="158"/>
      <c r="C509" s="158"/>
      <c r="D509" s="158"/>
      <c r="E509" s="158"/>
      <c r="F509" s="158"/>
      <c r="G509" s="158"/>
      <c r="H509" s="158"/>
      <c r="I509" s="158"/>
      <c r="J509" s="158"/>
    </row>
    <row r="510" spans="1:10" s="190" customFormat="1" x14ac:dyDescent="0.25">
      <c r="A510" s="531"/>
      <c r="B510" s="158"/>
      <c r="C510" s="158"/>
      <c r="D510" s="158"/>
      <c r="E510" s="158"/>
      <c r="F510" s="158"/>
      <c r="G510" s="158"/>
      <c r="H510" s="158"/>
      <c r="I510" s="158"/>
      <c r="J510" s="158"/>
    </row>
    <row r="511" spans="1:10" s="190" customFormat="1" x14ac:dyDescent="0.25">
      <c r="A511" s="531"/>
      <c r="B511" s="158"/>
      <c r="C511" s="158"/>
      <c r="D511" s="158"/>
      <c r="E511" s="158"/>
      <c r="F511" s="158"/>
      <c r="G511" s="158"/>
      <c r="H511" s="158"/>
      <c r="I511" s="158"/>
      <c r="J511" s="158"/>
    </row>
    <row r="512" spans="1:10" s="190" customFormat="1" x14ac:dyDescent="0.25">
      <c r="A512" s="531"/>
      <c r="B512" s="158"/>
      <c r="C512" s="158"/>
      <c r="D512" s="158"/>
      <c r="E512" s="158"/>
      <c r="F512" s="158"/>
      <c r="G512" s="158"/>
      <c r="H512" s="158"/>
      <c r="I512" s="158"/>
      <c r="J512" s="158"/>
    </row>
    <row r="513" spans="1:10" s="190" customFormat="1" x14ac:dyDescent="0.25">
      <c r="A513" s="531"/>
      <c r="B513" s="158"/>
      <c r="C513" s="158"/>
      <c r="D513" s="158"/>
      <c r="E513" s="158"/>
      <c r="F513" s="158"/>
      <c r="G513" s="158"/>
      <c r="H513" s="158"/>
      <c r="I513" s="158"/>
      <c r="J513" s="158"/>
    </row>
    <row r="514" spans="1:10" s="190" customFormat="1" x14ac:dyDescent="0.25">
      <c r="A514" s="531"/>
      <c r="B514" s="158"/>
      <c r="C514" s="158"/>
      <c r="D514" s="158"/>
      <c r="E514" s="158"/>
      <c r="F514" s="158"/>
      <c r="G514" s="158"/>
      <c r="H514" s="158"/>
      <c r="I514" s="158"/>
      <c r="J514" s="158"/>
    </row>
    <row r="515" spans="1:10" s="190" customFormat="1" x14ac:dyDescent="0.25">
      <c r="A515" s="531"/>
      <c r="B515" s="158"/>
      <c r="C515" s="158"/>
      <c r="D515" s="158"/>
      <c r="E515" s="158"/>
      <c r="F515" s="158"/>
      <c r="G515" s="158"/>
      <c r="H515" s="158"/>
      <c r="I515" s="158"/>
      <c r="J515" s="158"/>
    </row>
    <row r="516" spans="1:10" s="190" customFormat="1" x14ac:dyDescent="0.25">
      <c r="A516" s="531"/>
      <c r="B516" s="158"/>
      <c r="C516" s="158"/>
      <c r="D516" s="158"/>
      <c r="E516" s="158"/>
      <c r="F516" s="158"/>
      <c r="G516" s="158"/>
      <c r="H516" s="158"/>
      <c r="I516" s="158"/>
      <c r="J516" s="158"/>
    </row>
    <row r="517" spans="1:10" s="190" customFormat="1" x14ac:dyDescent="0.25">
      <c r="A517" s="531"/>
      <c r="B517" s="158"/>
      <c r="C517" s="158"/>
      <c r="D517" s="158"/>
      <c r="E517" s="158"/>
      <c r="F517" s="158"/>
      <c r="G517" s="158"/>
      <c r="H517" s="158"/>
      <c r="I517" s="158"/>
      <c r="J517" s="158"/>
    </row>
    <row r="518" spans="1:10" s="190" customFormat="1" x14ac:dyDescent="0.25">
      <c r="A518" s="531"/>
      <c r="B518" s="158"/>
      <c r="C518" s="158"/>
      <c r="D518" s="158"/>
      <c r="E518" s="158"/>
      <c r="F518" s="158"/>
      <c r="G518" s="158"/>
      <c r="H518" s="158"/>
      <c r="I518" s="158"/>
      <c r="J518" s="158"/>
    </row>
    <row r="519" spans="1:10" s="190" customFormat="1" x14ac:dyDescent="0.25">
      <c r="A519" s="531"/>
      <c r="B519" s="158"/>
      <c r="C519" s="158"/>
      <c r="D519" s="158"/>
      <c r="E519" s="158"/>
      <c r="F519" s="158"/>
      <c r="G519" s="158"/>
      <c r="H519" s="158"/>
      <c r="I519" s="158"/>
      <c r="J519" s="158"/>
    </row>
    <row r="520" spans="1:10" s="190" customFormat="1" x14ac:dyDescent="0.25">
      <c r="A520" s="531"/>
      <c r="B520" s="158"/>
      <c r="C520" s="158"/>
      <c r="D520" s="158"/>
      <c r="E520" s="158"/>
      <c r="F520" s="158"/>
      <c r="G520" s="158"/>
      <c r="H520" s="158"/>
      <c r="I520" s="158"/>
      <c r="J520" s="158"/>
    </row>
    <row r="521" spans="1:10" s="190" customFormat="1" x14ac:dyDescent="0.25">
      <c r="A521" s="531"/>
      <c r="B521" s="158"/>
      <c r="C521" s="158"/>
      <c r="D521" s="158"/>
      <c r="E521" s="158"/>
      <c r="F521" s="158"/>
      <c r="G521" s="158"/>
      <c r="H521" s="158"/>
      <c r="I521" s="158"/>
      <c r="J521" s="158"/>
    </row>
    <row r="522" spans="1:10" s="190" customFormat="1" x14ac:dyDescent="0.25">
      <c r="A522" s="531"/>
      <c r="B522" s="158"/>
      <c r="C522" s="158"/>
      <c r="D522" s="158"/>
      <c r="E522" s="158"/>
      <c r="F522" s="158"/>
      <c r="G522" s="158"/>
      <c r="H522" s="158"/>
      <c r="I522" s="158"/>
      <c r="J522" s="158"/>
    </row>
    <row r="523" spans="1:10" s="190" customFormat="1" x14ac:dyDescent="0.25">
      <c r="A523" s="531"/>
      <c r="B523" s="158"/>
      <c r="C523" s="158"/>
      <c r="D523" s="158"/>
      <c r="E523" s="158"/>
      <c r="F523" s="158"/>
      <c r="G523" s="158"/>
      <c r="H523" s="158"/>
      <c r="I523" s="158"/>
      <c r="J523" s="158"/>
    </row>
    <row r="524" spans="1:10" s="190" customFormat="1" x14ac:dyDescent="0.25">
      <c r="A524" s="531"/>
      <c r="B524" s="158"/>
      <c r="C524" s="158"/>
      <c r="D524" s="158"/>
      <c r="E524" s="158"/>
      <c r="F524" s="158"/>
      <c r="G524" s="158"/>
      <c r="H524" s="158"/>
      <c r="I524" s="158"/>
      <c r="J524" s="158"/>
    </row>
    <row r="525" spans="1:10" s="190" customFormat="1" x14ac:dyDescent="0.25">
      <c r="A525" s="531"/>
      <c r="B525" s="158"/>
      <c r="C525" s="158"/>
      <c r="D525" s="158"/>
      <c r="E525" s="158"/>
      <c r="F525" s="158"/>
      <c r="G525" s="158"/>
      <c r="H525" s="158"/>
      <c r="I525" s="158"/>
      <c r="J525" s="158"/>
    </row>
    <row r="526" spans="1:10" s="190" customFormat="1" x14ac:dyDescent="0.25">
      <c r="A526" s="531"/>
      <c r="B526" s="158"/>
      <c r="C526" s="158"/>
      <c r="D526" s="158"/>
      <c r="E526" s="158"/>
      <c r="F526" s="158"/>
      <c r="G526" s="158"/>
      <c r="H526" s="158"/>
      <c r="I526" s="158"/>
      <c r="J526" s="158"/>
    </row>
    <row r="527" spans="1:10" s="190" customFormat="1" x14ac:dyDescent="0.25">
      <c r="A527" s="531"/>
      <c r="B527" s="158"/>
      <c r="C527" s="158"/>
      <c r="D527" s="158"/>
      <c r="E527" s="158"/>
      <c r="F527" s="158"/>
      <c r="G527" s="158"/>
      <c r="H527" s="158"/>
      <c r="I527" s="158"/>
      <c r="J527" s="158"/>
    </row>
    <row r="528" spans="1:10" s="190" customFormat="1" x14ac:dyDescent="0.25">
      <c r="A528" s="531"/>
      <c r="B528" s="158"/>
      <c r="C528" s="158"/>
      <c r="D528" s="158"/>
      <c r="E528" s="158"/>
      <c r="F528" s="158"/>
      <c r="G528" s="158"/>
      <c r="H528" s="158"/>
      <c r="I528" s="158"/>
      <c r="J528" s="158"/>
    </row>
    <row r="529" spans="1:10" s="190" customFormat="1" x14ac:dyDescent="0.25">
      <c r="A529" s="531"/>
      <c r="B529" s="158"/>
      <c r="C529" s="158"/>
      <c r="D529" s="158"/>
      <c r="E529" s="158"/>
      <c r="F529" s="158"/>
      <c r="G529" s="158"/>
      <c r="H529" s="158"/>
      <c r="I529" s="158"/>
      <c r="J529" s="158"/>
    </row>
    <row r="530" spans="1:10" s="190" customFormat="1" x14ac:dyDescent="0.25">
      <c r="A530" s="531"/>
      <c r="B530" s="158"/>
      <c r="C530" s="158"/>
      <c r="D530" s="158"/>
      <c r="E530" s="158"/>
      <c r="F530" s="158"/>
      <c r="G530" s="158"/>
      <c r="H530" s="158"/>
      <c r="I530" s="158"/>
      <c r="J530" s="158"/>
    </row>
    <row r="531" spans="1:10" s="190" customFormat="1" x14ac:dyDescent="0.25">
      <c r="A531" s="531"/>
      <c r="B531" s="158"/>
      <c r="C531" s="158"/>
      <c r="D531" s="158"/>
      <c r="E531" s="158"/>
      <c r="F531" s="158"/>
      <c r="G531" s="158"/>
      <c r="H531" s="158"/>
      <c r="I531" s="158"/>
      <c r="J531" s="158"/>
    </row>
    <row r="532" spans="1:10" s="190" customFormat="1" x14ac:dyDescent="0.25">
      <c r="A532" s="531"/>
      <c r="B532" s="158"/>
      <c r="C532" s="158"/>
      <c r="D532" s="158"/>
      <c r="E532" s="158"/>
      <c r="F532" s="158"/>
      <c r="G532" s="158"/>
      <c r="H532" s="158"/>
      <c r="I532" s="158"/>
      <c r="J532" s="158"/>
    </row>
    <row r="533" spans="1:10" s="190" customFormat="1" x14ac:dyDescent="0.25">
      <c r="A533" s="531"/>
      <c r="B533" s="158"/>
      <c r="C533" s="158"/>
      <c r="D533" s="158"/>
      <c r="E533" s="158"/>
      <c r="F533" s="158"/>
      <c r="G533" s="158"/>
      <c r="H533" s="158"/>
      <c r="I533" s="158"/>
      <c r="J533" s="158"/>
    </row>
    <row r="534" spans="1:10" s="190" customFormat="1" x14ac:dyDescent="0.25">
      <c r="A534" s="531"/>
      <c r="B534" s="158"/>
      <c r="C534" s="158"/>
      <c r="D534" s="158"/>
      <c r="E534" s="158"/>
      <c r="F534" s="158"/>
      <c r="G534" s="158"/>
      <c r="H534" s="158"/>
      <c r="I534" s="158"/>
      <c r="J534" s="158"/>
    </row>
    <row r="535" spans="1:10" s="190" customFormat="1" x14ac:dyDescent="0.25">
      <c r="A535" s="531"/>
      <c r="B535" s="158"/>
      <c r="C535" s="158"/>
      <c r="D535" s="158"/>
      <c r="E535" s="158"/>
      <c r="F535" s="158"/>
      <c r="G535" s="158"/>
      <c r="H535" s="158"/>
      <c r="I535" s="158"/>
      <c r="J535" s="158"/>
    </row>
    <row r="536" spans="1:10" s="190" customFormat="1" x14ac:dyDescent="0.25">
      <c r="A536" s="531"/>
      <c r="B536" s="158"/>
      <c r="C536" s="158"/>
      <c r="D536" s="158"/>
      <c r="E536" s="158"/>
      <c r="F536" s="158"/>
      <c r="G536" s="158"/>
      <c r="H536" s="158"/>
      <c r="I536" s="158"/>
      <c r="J536" s="158"/>
    </row>
    <row r="537" spans="1:10" s="190" customFormat="1" x14ac:dyDescent="0.25">
      <c r="A537" s="531"/>
      <c r="B537" s="158"/>
      <c r="C537" s="158"/>
      <c r="D537" s="158"/>
      <c r="E537" s="158"/>
      <c r="F537" s="158"/>
      <c r="G537" s="158"/>
      <c r="H537" s="158"/>
      <c r="I537" s="158"/>
      <c r="J537" s="158"/>
    </row>
    <row r="538" spans="1:10" s="190" customFormat="1" x14ac:dyDescent="0.25">
      <c r="A538" s="531"/>
      <c r="B538" s="158"/>
      <c r="C538" s="158"/>
      <c r="D538" s="158"/>
      <c r="E538" s="158"/>
      <c r="F538" s="158"/>
      <c r="G538" s="158"/>
      <c r="H538" s="158"/>
      <c r="I538" s="158"/>
      <c r="J538" s="158"/>
    </row>
    <row r="539" spans="1:10" s="190" customFormat="1" x14ac:dyDescent="0.25">
      <c r="A539" s="531"/>
      <c r="B539" s="158"/>
      <c r="C539" s="158"/>
      <c r="D539" s="158"/>
      <c r="E539" s="158"/>
      <c r="F539" s="158"/>
      <c r="G539" s="158"/>
      <c r="H539" s="158"/>
      <c r="I539" s="158"/>
      <c r="J539" s="158"/>
    </row>
    <row r="540" spans="1:10" s="190" customFormat="1" x14ac:dyDescent="0.25">
      <c r="A540" s="531"/>
      <c r="B540" s="158"/>
      <c r="C540" s="158"/>
      <c r="D540" s="158"/>
      <c r="E540" s="158"/>
      <c r="F540" s="158"/>
      <c r="G540" s="158"/>
      <c r="H540" s="158"/>
      <c r="I540" s="158"/>
      <c r="J540" s="158"/>
    </row>
    <row r="541" spans="1:10" s="190" customFormat="1" x14ac:dyDescent="0.25">
      <c r="A541" s="531"/>
      <c r="B541" s="158"/>
      <c r="C541" s="158"/>
      <c r="D541" s="158"/>
      <c r="E541" s="158"/>
      <c r="F541" s="158"/>
      <c r="G541" s="158"/>
      <c r="H541" s="158"/>
      <c r="I541" s="158"/>
      <c r="J541" s="158"/>
    </row>
    <row r="542" spans="1:10" s="190" customFormat="1" x14ac:dyDescent="0.25">
      <c r="A542" s="531"/>
      <c r="B542" s="158"/>
      <c r="C542" s="158"/>
      <c r="D542" s="158"/>
      <c r="E542" s="158"/>
      <c r="F542" s="158"/>
      <c r="G542" s="158"/>
      <c r="H542" s="158"/>
      <c r="I542" s="158"/>
      <c r="J542" s="158"/>
    </row>
    <row r="543" spans="1:10" s="190" customFormat="1" x14ac:dyDescent="0.25">
      <c r="A543" s="531"/>
      <c r="B543" s="158"/>
      <c r="C543" s="158"/>
      <c r="D543" s="158"/>
      <c r="E543" s="158"/>
      <c r="F543" s="158"/>
      <c r="G543" s="158"/>
      <c r="H543" s="158"/>
      <c r="I543" s="158"/>
      <c r="J543" s="158"/>
    </row>
    <row r="544" spans="1:10" s="190" customFormat="1" x14ac:dyDescent="0.25">
      <c r="A544" s="531"/>
      <c r="B544" s="158"/>
      <c r="C544" s="158"/>
      <c r="D544" s="158"/>
      <c r="E544" s="158"/>
      <c r="F544" s="158"/>
      <c r="G544" s="158"/>
      <c r="H544" s="158"/>
      <c r="I544" s="158"/>
      <c r="J544" s="158"/>
    </row>
    <row r="545" spans="1:10" s="190" customFormat="1" x14ac:dyDescent="0.25">
      <c r="A545" s="531"/>
      <c r="B545" s="158"/>
      <c r="C545" s="158"/>
      <c r="D545" s="158"/>
      <c r="E545" s="158"/>
      <c r="F545" s="158"/>
      <c r="G545" s="158"/>
      <c r="H545" s="158"/>
      <c r="I545" s="158"/>
      <c r="J545" s="158"/>
    </row>
    <row r="546" spans="1:10" s="190" customFormat="1" x14ac:dyDescent="0.25">
      <c r="A546" s="531"/>
      <c r="B546" s="158"/>
      <c r="C546" s="158"/>
      <c r="D546" s="158"/>
      <c r="E546" s="158"/>
      <c r="F546" s="158"/>
      <c r="G546" s="158"/>
      <c r="H546" s="158"/>
      <c r="I546" s="158"/>
      <c r="J546" s="158"/>
    </row>
    <row r="547" spans="1:10" s="190" customFormat="1" x14ac:dyDescent="0.25">
      <c r="A547" s="531"/>
      <c r="B547" s="158"/>
      <c r="C547" s="158"/>
      <c r="D547" s="158"/>
      <c r="E547" s="158"/>
      <c r="F547" s="158"/>
      <c r="G547" s="158"/>
      <c r="H547" s="158"/>
      <c r="I547" s="158"/>
      <c r="J547" s="158"/>
    </row>
    <row r="548" spans="1:10" s="190" customFormat="1" x14ac:dyDescent="0.25">
      <c r="A548" s="531"/>
      <c r="B548" s="158"/>
      <c r="C548" s="158"/>
      <c r="D548" s="158"/>
      <c r="E548" s="158"/>
      <c r="F548" s="158"/>
      <c r="G548" s="158"/>
      <c r="H548" s="158"/>
      <c r="I548" s="158"/>
      <c r="J548" s="158"/>
    </row>
    <row r="549" spans="1:10" s="190" customFormat="1" x14ac:dyDescent="0.25">
      <c r="A549" s="531"/>
      <c r="B549" s="158"/>
      <c r="C549" s="158"/>
      <c r="D549" s="158"/>
      <c r="E549" s="158"/>
      <c r="F549" s="158"/>
      <c r="G549" s="158"/>
      <c r="H549" s="158"/>
      <c r="I549" s="158"/>
      <c r="J549" s="158"/>
    </row>
    <row r="550" spans="1:10" s="190" customFormat="1" x14ac:dyDescent="0.25">
      <c r="A550" s="531"/>
      <c r="B550" s="158"/>
      <c r="C550" s="158"/>
      <c r="D550" s="158"/>
      <c r="E550" s="158"/>
      <c r="F550" s="158"/>
      <c r="G550" s="158"/>
      <c r="H550" s="158"/>
      <c r="I550" s="158"/>
      <c r="J550" s="158"/>
    </row>
    <row r="551" spans="1:10" s="190" customFormat="1" x14ac:dyDescent="0.25">
      <c r="A551" s="531"/>
      <c r="B551" s="158"/>
      <c r="C551" s="158"/>
      <c r="D551" s="158"/>
      <c r="E551" s="158"/>
      <c r="F551" s="158"/>
      <c r="G551" s="158"/>
      <c r="H551" s="158"/>
      <c r="I551" s="158"/>
      <c r="J551" s="158"/>
    </row>
    <row r="552" spans="1:10" s="190" customFormat="1" x14ac:dyDescent="0.25">
      <c r="A552" s="531"/>
      <c r="B552" s="158"/>
      <c r="C552" s="158"/>
      <c r="D552" s="158"/>
      <c r="E552" s="158"/>
      <c r="F552" s="158"/>
      <c r="G552" s="158"/>
      <c r="H552" s="158"/>
      <c r="I552" s="158"/>
      <c r="J552" s="158"/>
    </row>
    <row r="553" spans="1:10" s="190" customFormat="1" x14ac:dyDescent="0.25">
      <c r="A553" s="531"/>
      <c r="B553" s="158"/>
      <c r="C553" s="158"/>
      <c r="D553" s="158"/>
      <c r="E553" s="158"/>
      <c r="F553" s="158"/>
      <c r="G553" s="158"/>
      <c r="H553" s="158"/>
      <c r="I553" s="158"/>
      <c r="J553" s="158"/>
    </row>
    <row r="554" spans="1:10" s="190" customFormat="1" x14ac:dyDescent="0.25">
      <c r="A554" s="531"/>
      <c r="B554" s="158"/>
      <c r="C554" s="158"/>
      <c r="D554" s="158"/>
      <c r="E554" s="158"/>
      <c r="F554" s="158"/>
      <c r="G554" s="158"/>
      <c r="H554" s="158"/>
      <c r="I554" s="158"/>
      <c r="J554" s="158"/>
    </row>
    <row r="555" spans="1:10" s="190" customFormat="1" x14ac:dyDescent="0.25">
      <c r="A555" s="531"/>
      <c r="B555" s="158"/>
      <c r="C555" s="158"/>
      <c r="D555" s="158"/>
      <c r="E555" s="158"/>
      <c r="F555" s="158"/>
      <c r="G555" s="158"/>
      <c r="H555" s="158"/>
      <c r="I555" s="158"/>
      <c r="J555" s="158"/>
    </row>
    <row r="556" spans="1:10" s="190" customFormat="1" x14ac:dyDescent="0.25">
      <c r="A556" s="531"/>
      <c r="B556" s="158"/>
      <c r="C556" s="158"/>
      <c r="D556" s="158"/>
      <c r="E556" s="158"/>
      <c r="F556" s="158"/>
      <c r="G556" s="158"/>
      <c r="H556" s="158"/>
      <c r="I556" s="158"/>
      <c r="J556" s="158"/>
    </row>
    <row r="557" spans="1:10" s="190" customFormat="1" x14ac:dyDescent="0.25">
      <c r="A557" s="531"/>
      <c r="B557" s="158"/>
      <c r="C557" s="158"/>
      <c r="D557" s="158"/>
      <c r="E557" s="158"/>
      <c r="F557" s="158"/>
      <c r="G557" s="158"/>
      <c r="H557" s="158"/>
      <c r="I557" s="158"/>
      <c r="J557" s="158"/>
    </row>
    <row r="558" spans="1:10" s="190" customFormat="1" x14ac:dyDescent="0.25">
      <c r="A558" s="531"/>
      <c r="B558" s="158"/>
      <c r="C558" s="158"/>
      <c r="D558" s="158"/>
      <c r="E558" s="158"/>
      <c r="F558" s="158"/>
      <c r="G558" s="158"/>
      <c r="H558" s="158"/>
      <c r="I558" s="158"/>
      <c r="J558" s="158"/>
    </row>
    <row r="559" spans="1:10" s="190" customFormat="1" x14ac:dyDescent="0.25">
      <c r="A559" s="531"/>
      <c r="B559" s="158"/>
      <c r="C559" s="158"/>
      <c r="D559" s="158"/>
      <c r="E559" s="158"/>
      <c r="F559" s="158"/>
      <c r="G559" s="158"/>
      <c r="H559" s="158"/>
      <c r="I559" s="158"/>
      <c r="J559" s="158"/>
    </row>
    <row r="560" spans="1:10" s="190" customFormat="1" x14ac:dyDescent="0.25">
      <c r="A560" s="531"/>
      <c r="B560" s="158"/>
      <c r="C560" s="158"/>
      <c r="D560" s="158"/>
      <c r="E560" s="158"/>
      <c r="F560" s="158"/>
      <c r="G560" s="158"/>
      <c r="H560" s="158"/>
      <c r="I560" s="158"/>
      <c r="J560" s="158"/>
    </row>
    <row r="561" spans="1:10" s="190" customFormat="1" x14ac:dyDescent="0.25">
      <c r="A561" s="531"/>
      <c r="B561" s="158"/>
      <c r="C561" s="158"/>
      <c r="D561" s="158"/>
      <c r="E561" s="158"/>
      <c r="F561" s="158"/>
      <c r="G561" s="158"/>
      <c r="H561" s="158"/>
      <c r="I561" s="158"/>
      <c r="J561" s="158"/>
    </row>
    <row r="562" spans="1:10" s="190" customFormat="1" x14ac:dyDescent="0.25">
      <c r="A562" s="531"/>
      <c r="B562" s="158"/>
      <c r="C562" s="158"/>
      <c r="D562" s="158"/>
      <c r="E562" s="158"/>
      <c r="F562" s="158"/>
      <c r="G562" s="158"/>
      <c r="H562" s="158"/>
      <c r="I562" s="158"/>
      <c r="J562" s="158"/>
    </row>
    <row r="563" spans="1:10" s="190" customFormat="1" x14ac:dyDescent="0.25">
      <c r="A563" s="531"/>
      <c r="B563" s="158"/>
      <c r="C563" s="158"/>
      <c r="D563" s="158"/>
      <c r="E563" s="158"/>
      <c r="F563" s="158"/>
      <c r="G563" s="158"/>
      <c r="H563" s="158"/>
      <c r="I563" s="158"/>
      <c r="J563" s="158"/>
    </row>
    <row r="564" spans="1:10" s="190" customFormat="1" x14ac:dyDescent="0.25">
      <c r="A564" s="531"/>
      <c r="B564" s="158"/>
      <c r="C564" s="158"/>
      <c r="D564" s="158"/>
      <c r="E564" s="158"/>
      <c r="F564" s="158"/>
      <c r="G564" s="158"/>
      <c r="H564" s="158"/>
      <c r="I564" s="158"/>
      <c r="J564" s="158"/>
    </row>
    <row r="565" spans="1:10" s="190" customFormat="1" x14ac:dyDescent="0.25">
      <c r="A565" s="531"/>
      <c r="B565" s="158"/>
      <c r="C565" s="158"/>
      <c r="D565" s="158"/>
      <c r="E565" s="158"/>
      <c r="F565" s="158"/>
      <c r="G565" s="158"/>
      <c r="H565" s="158"/>
      <c r="I565" s="158"/>
      <c r="J565" s="158"/>
    </row>
    <row r="566" spans="1:10" s="190" customFormat="1" x14ac:dyDescent="0.25">
      <c r="A566" s="531"/>
      <c r="B566" s="158"/>
      <c r="C566" s="158"/>
      <c r="D566" s="158"/>
      <c r="E566" s="158"/>
      <c r="F566" s="158"/>
      <c r="G566" s="158"/>
      <c r="H566" s="158"/>
      <c r="I566" s="158"/>
      <c r="J566" s="158"/>
    </row>
    <row r="567" spans="1:10" s="190" customFormat="1" x14ac:dyDescent="0.25">
      <c r="A567" s="531"/>
      <c r="B567" s="158"/>
      <c r="C567" s="158"/>
      <c r="D567" s="158"/>
      <c r="E567" s="158"/>
      <c r="F567" s="158"/>
      <c r="G567" s="158"/>
      <c r="H567" s="158"/>
      <c r="I567" s="158"/>
      <c r="J567" s="158"/>
    </row>
    <row r="568" spans="1:10" s="190" customFormat="1" x14ac:dyDescent="0.25">
      <c r="A568" s="531"/>
      <c r="B568" s="158"/>
      <c r="C568" s="158"/>
      <c r="D568" s="158"/>
      <c r="E568" s="158"/>
      <c r="F568" s="158"/>
      <c r="G568" s="158"/>
      <c r="H568" s="158"/>
      <c r="I568" s="158"/>
      <c r="J568" s="158"/>
    </row>
    <row r="569" spans="1:10" s="190" customFormat="1" x14ac:dyDescent="0.25">
      <c r="A569" s="531"/>
      <c r="B569" s="158"/>
      <c r="C569" s="158"/>
      <c r="D569" s="158"/>
      <c r="E569" s="158"/>
      <c r="F569" s="158"/>
      <c r="G569" s="158"/>
      <c r="H569" s="158"/>
      <c r="I569" s="158"/>
      <c r="J569" s="158"/>
    </row>
    <row r="570" spans="1:10" s="190" customFormat="1" x14ac:dyDescent="0.25">
      <c r="A570" s="531"/>
      <c r="B570" s="158"/>
      <c r="C570" s="158"/>
      <c r="D570" s="158"/>
      <c r="E570" s="158"/>
      <c r="F570" s="158"/>
      <c r="G570" s="158"/>
      <c r="H570" s="158"/>
      <c r="I570" s="158"/>
      <c r="J570" s="158"/>
    </row>
    <row r="571" spans="1:10" s="190" customFormat="1" x14ac:dyDescent="0.25">
      <c r="A571" s="531"/>
      <c r="B571" s="158"/>
      <c r="C571" s="158"/>
      <c r="D571" s="158"/>
      <c r="E571" s="158"/>
      <c r="F571" s="158"/>
      <c r="G571" s="158"/>
      <c r="H571" s="158"/>
      <c r="I571" s="158"/>
      <c r="J571" s="158"/>
    </row>
    <row r="572" spans="1:10" s="190" customFormat="1" x14ac:dyDescent="0.25">
      <c r="A572" s="531"/>
      <c r="B572" s="158"/>
      <c r="C572" s="158"/>
      <c r="D572" s="158"/>
      <c r="E572" s="158"/>
      <c r="F572" s="158"/>
      <c r="G572" s="158"/>
      <c r="H572" s="158"/>
      <c r="I572" s="158"/>
      <c r="J572" s="158"/>
    </row>
    <row r="573" spans="1:10" s="190" customFormat="1" x14ac:dyDescent="0.25">
      <c r="A573" s="531"/>
      <c r="B573" s="158"/>
      <c r="C573" s="158"/>
      <c r="D573" s="158"/>
      <c r="E573" s="158"/>
      <c r="F573" s="158"/>
      <c r="G573" s="158"/>
      <c r="H573" s="158"/>
      <c r="I573" s="158"/>
      <c r="J573" s="158"/>
    </row>
    <row r="574" spans="1:10" s="190" customFormat="1" x14ac:dyDescent="0.25">
      <c r="A574" s="531"/>
      <c r="B574" s="158"/>
      <c r="C574" s="158"/>
      <c r="D574" s="158"/>
      <c r="E574" s="158"/>
      <c r="F574" s="158"/>
      <c r="G574" s="158"/>
      <c r="H574" s="158"/>
      <c r="I574" s="158"/>
      <c r="J574" s="158"/>
    </row>
    <row r="575" spans="1:10" s="190" customFormat="1" x14ac:dyDescent="0.25">
      <c r="A575" s="531"/>
      <c r="B575" s="158"/>
      <c r="C575" s="158"/>
      <c r="D575" s="158"/>
      <c r="E575" s="158"/>
      <c r="F575" s="158"/>
      <c r="G575" s="158"/>
      <c r="H575" s="158"/>
      <c r="I575" s="158"/>
      <c r="J575" s="158"/>
    </row>
    <row r="576" spans="1:10" s="190" customFormat="1" x14ac:dyDescent="0.25">
      <c r="A576" s="531"/>
      <c r="B576" s="158"/>
      <c r="C576" s="158"/>
      <c r="D576" s="158"/>
      <c r="E576" s="158"/>
      <c r="F576" s="158"/>
      <c r="G576" s="158"/>
      <c r="H576" s="158"/>
      <c r="I576" s="158"/>
      <c r="J576" s="158"/>
    </row>
    <row r="577" spans="1:10" s="190" customFormat="1" x14ac:dyDescent="0.25">
      <c r="A577" s="531"/>
      <c r="B577" s="158"/>
      <c r="C577" s="158"/>
      <c r="D577" s="158"/>
      <c r="E577" s="158"/>
      <c r="F577" s="158"/>
      <c r="G577" s="158"/>
      <c r="H577" s="158"/>
      <c r="I577" s="158"/>
      <c r="J577" s="158"/>
    </row>
    <row r="578" spans="1:10" s="190" customFormat="1" x14ac:dyDescent="0.25">
      <c r="A578" s="531"/>
      <c r="B578" s="158"/>
      <c r="C578" s="158"/>
      <c r="D578" s="158"/>
      <c r="E578" s="158"/>
      <c r="F578" s="158"/>
      <c r="G578" s="158"/>
      <c r="H578" s="158"/>
      <c r="I578" s="158"/>
      <c r="J578" s="158"/>
    </row>
    <row r="579" spans="1:10" s="190" customFormat="1" x14ac:dyDescent="0.25">
      <c r="A579" s="531"/>
      <c r="B579" s="158"/>
      <c r="C579" s="158"/>
      <c r="D579" s="158"/>
      <c r="E579" s="158"/>
      <c r="F579" s="158"/>
      <c r="G579" s="158"/>
      <c r="H579" s="158"/>
      <c r="I579" s="158"/>
      <c r="J579" s="158"/>
    </row>
    <row r="580" spans="1:10" s="190" customFormat="1" x14ac:dyDescent="0.25">
      <c r="A580" s="531"/>
      <c r="B580" s="158"/>
      <c r="C580" s="158"/>
      <c r="D580" s="158"/>
      <c r="E580" s="158"/>
      <c r="F580" s="158"/>
      <c r="G580" s="158"/>
      <c r="H580" s="158"/>
      <c r="I580" s="158"/>
      <c r="J580" s="158"/>
    </row>
    <row r="581" spans="1:10" s="190" customFormat="1" x14ac:dyDescent="0.25">
      <c r="A581" s="531"/>
      <c r="B581" s="158"/>
      <c r="C581" s="158"/>
      <c r="D581" s="158"/>
      <c r="E581" s="158"/>
      <c r="F581" s="158"/>
      <c r="G581" s="158"/>
      <c r="H581" s="158"/>
      <c r="I581" s="158"/>
      <c r="J581" s="158"/>
    </row>
    <row r="582" spans="1:10" s="190" customFormat="1" x14ac:dyDescent="0.25">
      <c r="A582" s="531"/>
      <c r="B582" s="158"/>
      <c r="C582" s="158"/>
      <c r="D582" s="158"/>
      <c r="E582" s="158"/>
      <c r="F582" s="158"/>
      <c r="G582" s="158"/>
      <c r="H582" s="158"/>
      <c r="I582" s="158"/>
      <c r="J582" s="158"/>
    </row>
    <row r="583" spans="1:10" s="190" customFormat="1" x14ac:dyDescent="0.25">
      <c r="A583" s="531"/>
      <c r="B583" s="158"/>
      <c r="C583" s="158"/>
      <c r="D583" s="158"/>
      <c r="E583" s="158"/>
      <c r="F583" s="158"/>
      <c r="G583" s="158"/>
      <c r="H583" s="158"/>
      <c r="I583" s="158"/>
      <c r="J583" s="158"/>
    </row>
    <row r="584" spans="1:10" s="190" customFormat="1" x14ac:dyDescent="0.25">
      <c r="A584" s="531"/>
      <c r="B584" s="158"/>
      <c r="C584" s="158"/>
      <c r="D584" s="158"/>
      <c r="E584" s="158"/>
      <c r="F584" s="158"/>
      <c r="G584" s="158"/>
      <c r="H584" s="158"/>
      <c r="I584" s="158"/>
      <c r="J584" s="158"/>
    </row>
    <row r="585" spans="1:10" s="190" customFormat="1" x14ac:dyDescent="0.25">
      <c r="A585" s="531"/>
      <c r="B585" s="158"/>
      <c r="C585" s="158"/>
      <c r="D585" s="158"/>
      <c r="E585" s="158"/>
      <c r="F585" s="158"/>
      <c r="G585" s="158"/>
      <c r="H585" s="158"/>
      <c r="I585" s="158"/>
      <c r="J585" s="158"/>
    </row>
    <row r="586" spans="1:10" s="190" customFormat="1" x14ac:dyDescent="0.25">
      <c r="A586" s="531"/>
      <c r="B586" s="158"/>
      <c r="C586" s="158"/>
      <c r="D586" s="158"/>
      <c r="E586" s="158"/>
      <c r="F586" s="158"/>
      <c r="G586" s="158"/>
      <c r="H586" s="158"/>
      <c r="I586" s="158"/>
      <c r="J586" s="158"/>
    </row>
    <row r="587" spans="1:10" s="190" customFormat="1" x14ac:dyDescent="0.25">
      <c r="A587" s="531"/>
      <c r="B587" s="158"/>
      <c r="C587" s="158"/>
      <c r="D587" s="158"/>
      <c r="E587" s="158"/>
      <c r="F587" s="158"/>
      <c r="G587" s="158"/>
      <c r="H587" s="158"/>
      <c r="I587" s="158"/>
      <c r="J587" s="158"/>
    </row>
    <row r="588" spans="1:10" s="190" customFormat="1" x14ac:dyDescent="0.25">
      <c r="A588" s="531"/>
      <c r="B588" s="158"/>
      <c r="C588" s="158"/>
      <c r="D588" s="158"/>
      <c r="E588" s="158"/>
      <c r="F588" s="158"/>
      <c r="G588" s="158"/>
      <c r="H588" s="158"/>
      <c r="I588" s="158"/>
      <c r="J588" s="158"/>
    </row>
    <row r="589" spans="1:10" s="190" customFormat="1" x14ac:dyDescent="0.25">
      <c r="A589" s="531"/>
      <c r="B589" s="158"/>
      <c r="C589" s="158"/>
      <c r="D589" s="158"/>
      <c r="E589" s="158"/>
      <c r="F589" s="158"/>
      <c r="G589" s="158"/>
      <c r="H589" s="158"/>
      <c r="I589" s="158"/>
      <c r="J589" s="158"/>
    </row>
    <row r="590" spans="1:10" s="190" customFormat="1" x14ac:dyDescent="0.25">
      <c r="A590" s="531"/>
      <c r="B590" s="158"/>
      <c r="C590" s="158"/>
      <c r="D590" s="158"/>
      <c r="E590" s="158"/>
      <c r="F590" s="158"/>
      <c r="G590" s="158"/>
      <c r="H590" s="158"/>
      <c r="I590" s="158"/>
      <c r="J590" s="158"/>
    </row>
    <row r="591" spans="1:10" s="190" customFormat="1" x14ac:dyDescent="0.25">
      <c r="A591" s="531"/>
      <c r="B591" s="158"/>
      <c r="C591" s="158"/>
      <c r="D591" s="158"/>
      <c r="E591" s="158"/>
      <c r="F591" s="158"/>
      <c r="G591" s="158"/>
      <c r="H591" s="158"/>
      <c r="I591" s="158"/>
      <c r="J591" s="158"/>
    </row>
    <row r="592" spans="1:10" s="190" customFormat="1" x14ac:dyDescent="0.25">
      <c r="A592" s="531"/>
      <c r="B592" s="158"/>
      <c r="C592" s="158"/>
      <c r="D592" s="158"/>
      <c r="E592" s="158"/>
      <c r="F592" s="158"/>
      <c r="G592" s="158"/>
      <c r="H592" s="158"/>
      <c r="I592" s="158"/>
      <c r="J592" s="158"/>
    </row>
    <row r="593" spans="1:10" s="190" customFormat="1" x14ac:dyDescent="0.25">
      <c r="A593" s="531"/>
      <c r="B593" s="158"/>
      <c r="C593" s="158"/>
      <c r="D593" s="158"/>
      <c r="E593" s="158"/>
      <c r="F593" s="158"/>
      <c r="G593" s="158"/>
      <c r="H593" s="158"/>
      <c r="I593" s="158"/>
      <c r="J593" s="158"/>
    </row>
    <row r="594" spans="1:10" s="190" customFormat="1" x14ac:dyDescent="0.25">
      <c r="A594" s="531"/>
      <c r="B594" s="158"/>
      <c r="C594" s="158"/>
      <c r="D594" s="158"/>
      <c r="E594" s="158"/>
      <c r="F594" s="158"/>
      <c r="G594" s="158"/>
      <c r="H594" s="158"/>
      <c r="I594" s="158"/>
      <c r="J594" s="158"/>
    </row>
    <row r="595" spans="1:10" s="190" customFormat="1" x14ac:dyDescent="0.25">
      <c r="A595" s="531"/>
      <c r="B595" s="158"/>
      <c r="C595" s="158"/>
      <c r="D595" s="158"/>
      <c r="E595" s="158"/>
      <c r="F595" s="158"/>
      <c r="G595" s="158"/>
      <c r="H595" s="158"/>
      <c r="I595" s="158"/>
      <c r="J595" s="158"/>
    </row>
    <row r="596" spans="1:10" s="190" customFormat="1" x14ac:dyDescent="0.25">
      <c r="A596" s="531"/>
      <c r="B596" s="158"/>
      <c r="C596" s="158"/>
      <c r="D596" s="158"/>
      <c r="E596" s="158"/>
      <c r="F596" s="158"/>
      <c r="G596" s="158"/>
      <c r="H596" s="158"/>
      <c r="I596" s="158"/>
      <c r="J596" s="158"/>
    </row>
    <row r="597" spans="1:10" s="190" customFormat="1" x14ac:dyDescent="0.25">
      <c r="A597" s="531"/>
      <c r="B597" s="158"/>
      <c r="C597" s="158"/>
      <c r="D597" s="158"/>
      <c r="E597" s="158"/>
      <c r="F597" s="158"/>
      <c r="G597" s="158"/>
      <c r="H597" s="158"/>
      <c r="I597" s="158"/>
      <c r="J597" s="158"/>
    </row>
    <row r="598" spans="1:10" s="190" customFormat="1" x14ac:dyDescent="0.25">
      <c r="A598" s="531"/>
      <c r="B598" s="158"/>
      <c r="C598" s="158"/>
      <c r="D598" s="158"/>
      <c r="E598" s="158"/>
      <c r="F598" s="158"/>
      <c r="G598" s="158"/>
      <c r="H598" s="158"/>
      <c r="I598" s="158"/>
      <c r="J598" s="158"/>
    </row>
    <row r="599" spans="1:10" s="190" customFormat="1" x14ac:dyDescent="0.25">
      <c r="A599" s="531"/>
      <c r="B599" s="158"/>
      <c r="C599" s="158"/>
      <c r="D599" s="158"/>
      <c r="E599" s="158"/>
      <c r="F599" s="158"/>
      <c r="G599" s="158"/>
      <c r="H599" s="158"/>
      <c r="I599" s="158"/>
      <c r="J599" s="158"/>
    </row>
    <row r="600" spans="1:10" s="190" customFormat="1" x14ac:dyDescent="0.25">
      <c r="A600" s="531"/>
      <c r="B600" s="158"/>
      <c r="C600" s="158"/>
      <c r="D600" s="158"/>
      <c r="E600" s="158"/>
      <c r="F600" s="158"/>
      <c r="G600" s="158"/>
      <c r="H600" s="158"/>
      <c r="I600" s="158"/>
      <c r="J600" s="158"/>
    </row>
    <row r="601" spans="1:10" s="190" customFormat="1" x14ac:dyDescent="0.25">
      <c r="A601" s="531"/>
      <c r="B601" s="158"/>
      <c r="C601" s="158"/>
      <c r="D601" s="158"/>
      <c r="E601" s="158"/>
      <c r="F601" s="158"/>
      <c r="G601" s="158"/>
      <c r="H601" s="158"/>
      <c r="I601" s="158"/>
      <c r="J601" s="158"/>
    </row>
    <row r="602" spans="1:10" s="190" customFormat="1" x14ac:dyDescent="0.25">
      <c r="A602" s="531"/>
      <c r="B602" s="158"/>
      <c r="C602" s="158"/>
      <c r="D602" s="158"/>
      <c r="E602" s="158"/>
      <c r="F602" s="158"/>
      <c r="G602" s="158"/>
      <c r="H602" s="158"/>
      <c r="I602" s="158"/>
      <c r="J602" s="158"/>
    </row>
    <row r="603" spans="1:10" s="190" customFormat="1" x14ac:dyDescent="0.25">
      <c r="A603" s="531"/>
      <c r="B603" s="158"/>
      <c r="C603" s="158"/>
      <c r="D603" s="158"/>
      <c r="E603" s="158"/>
      <c r="F603" s="158"/>
      <c r="G603" s="158"/>
      <c r="H603" s="158"/>
      <c r="I603" s="158"/>
      <c r="J603" s="158"/>
    </row>
    <row r="604" spans="1:10" s="190" customFormat="1" x14ac:dyDescent="0.25">
      <c r="A604" s="531"/>
      <c r="B604" s="158"/>
      <c r="C604" s="158"/>
      <c r="D604" s="158"/>
      <c r="E604" s="158"/>
      <c r="F604" s="158"/>
      <c r="G604" s="158"/>
      <c r="H604" s="158"/>
      <c r="I604" s="158"/>
      <c r="J604" s="158"/>
    </row>
    <row r="605" spans="1:10" s="190" customFormat="1" x14ac:dyDescent="0.25">
      <c r="A605" s="531"/>
      <c r="B605" s="158"/>
      <c r="C605" s="158"/>
      <c r="D605" s="158"/>
      <c r="E605" s="158"/>
      <c r="F605" s="158"/>
      <c r="G605" s="158"/>
      <c r="H605" s="158"/>
      <c r="I605" s="158"/>
      <c r="J605" s="158"/>
    </row>
    <row r="606" spans="1:10" s="190" customFormat="1" x14ac:dyDescent="0.25">
      <c r="A606" s="531"/>
      <c r="B606" s="158"/>
      <c r="C606" s="158"/>
      <c r="D606" s="158"/>
      <c r="E606" s="158"/>
      <c r="F606" s="158"/>
      <c r="G606" s="158"/>
      <c r="H606" s="158"/>
      <c r="I606" s="158"/>
      <c r="J606" s="158"/>
    </row>
    <row r="607" spans="1:10" s="190" customFormat="1" x14ac:dyDescent="0.25">
      <c r="A607" s="531"/>
      <c r="B607" s="158"/>
      <c r="C607" s="158"/>
      <c r="D607" s="158"/>
      <c r="E607" s="158"/>
      <c r="F607" s="158"/>
      <c r="G607" s="158"/>
      <c r="H607" s="158"/>
      <c r="I607" s="158"/>
      <c r="J607" s="158"/>
    </row>
    <row r="608" spans="1:10" s="190" customFormat="1" x14ac:dyDescent="0.25">
      <c r="A608" s="531"/>
      <c r="B608" s="158"/>
      <c r="C608" s="158"/>
      <c r="D608" s="158"/>
      <c r="E608" s="158"/>
      <c r="F608" s="158"/>
      <c r="G608" s="158"/>
      <c r="H608" s="158"/>
      <c r="I608" s="158"/>
      <c r="J608" s="158"/>
    </row>
    <row r="609" spans="1:10" s="190" customFormat="1" x14ac:dyDescent="0.25">
      <c r="A609" s="531"/>
      <c r="B609" s="158"/>
      <c r="C609" s="158"/>
      <c r="D609" s="158"/>
      <c r="E609" s="158"/>
      <c r="F609" s="158"/>
      <c r="G609" s="158"/>
      <c r="H609" s="158"/>
      <c r="I609" s="158"/>
      <c r="J609" s="158"/>
    </row>
    <row r="610" spans="1:10" s="190" customFormat="1" x14ac:dyDescent="0.25">
      <c r="A610" s="531"/>
      <c r="B610" s="158"/>
      <c r="C610" s="158"/>
      <c r="D610" s="158"/>
      <c r="E610" s="158"/>
      <c r="F610" s="158"/>
      <c r="G610" s="158"/>
      <c r="H610" s="158"/>
      <c r="I610" s="158"/>
      <c r="J610" s="158"/>
    </row>
    <row r="611" spans="1:10" s="190" customFormat="1" x14ac:dyDescent="0.25">
      <c r="A611" s="531"/>
      <c r="B611" s="158"/>
      <c r="C611" s="158"/>
      <c r="D611" s="158"/>
      <c r="E611" s="158"/>
      <c r="F611" s="158"/>
      <c r="G611" s="158"/>
      <c r="H611" s="158"/>
      <c r="I611" s="158"/>
      <c r="J611" s="158"/>
    </row>
    <row r="612" spans="1:10" s="190" customFormat="1" x14ac:dyDescent="0.25">
      <c r="A612" s="531"/>
      <c r="B612" s="158"/>
      <c r="C612" s="158"/>
      <c r="D612" s="158"/>
      <c r="E612" s="158"/>
      <c r="F612" s="158"/>
      <c r="G612" s="158"/>
      <c r="H612" s="158"/>
      <c r="I612" s="158"/>
      <c r="J612" s="158"/>
    </row>
    <row r="613" spans="1:10" s="190" customFormat="1" x14ac:dyDescent="0.25">
      <c r="A613" s="531"/>
      <c r="B613" s="158"/>
      <c r="C613" s="158"/>
      <c r="D613" s="158"/>
      <c r="E613" s="158"/>
      <c r="F613" s="158"/>
      <c r="G613" s="158"/>
      <c r="H613" s="158"/>
      <c r="I613" s="158"/>
      <c r="J613" s="158"/>
    </row>
    <row r="614" spans="1:10" s="190" customFormat="1" x14ac:dyDescent="0.25">
      <c r="A614" s="531"/>
      <c r="B614" s="158"/>
      <c r="C614" s="158"/>
      <c r="D614" s="158"/>
      <c r="E614" s="158"/>
      <c r="F614" s="158"/>
      <c r="G614" s="158"/>
      <c r="H614" s="158"/>
      <c r="I614" s="158"/>
      <c r="J614" s="158"/>
    </row>
    <row r="615" spans="1:10" s="190" customFormat="1" x14ac:dyDescent="0.25">
      <c r="A615" s="531"/>
      <c r="B615" s="158"/>
      <c r="C615" s="158"/>
      <c r="D615" s="158"/>
      <c r="E615" s="158"/>
      <c r="F615" s="158"/>
      <c r="G615" s="158"/>
      <c r="H615" s="158"/>
      <c r="I615" s="158"/>
      <c r="J615" s="158"/>
    </row>
    <row r="616" spans="1:10" s="190" customFormat="1" x14ac:dyDescent="0.25">
      <c r="A616" s="531"/>
      <c r="B616" s="158"/>
      <c r="C616" s="158"/>
      <c r="D616" s="158"/>
      <c r="E616" s="158"/>
      <c r="F616" s="158"/>
      <c r="G616" s="158"/>
      <c r="H616" s="158"/>
      <c r="I616" s="158"/>
      <c r="J616" s="158"/>
    </row>
    <row r="617" spans="1:10" s="190" customFormat="1" x14ac:dyDescent="0.25">
      <c r="A617" s="531"/>
      <c r="B617" s="158"/>
      <c r="C617" s="158"/>
      <c r="D617" s="158"/>
      <c r="E617" s="158"/>
      <c r="F617" s="158"/>
      <c r="G617" s="158"/>
      <c r="H617" s="158"/>
      <c r="I617" s="158"/>
      <c r="J617" s="158"/>
    </row>
    <row r="618" spans="1:10" s="190" customFormat="1" x14ac:dyDescent="0.25">
      <c r="A618" s="531"/>
      <c r="B618" s="158"/>
      <c r="C618" s="158"/>
      <c r="D618" s="158"/>
      <c r="E618" s="158"/>
      <c r="F618" s="158"/>
      <c r="G618" s="158"/>
      <c r="H618" s="158"/>
      <c r="I618" s="158"/>
      <c r="J618" s="158"/>
    </row>
    <row r="619" spans="1:10" s="190" customFormat="1" x14ac:dyDescent="0.25">
      <c r="A619" s="531"/>
      <c r="B619" s="158"/>
      <c r="C619" s="158"/>
      <c r="D619" s="158"/>
      <c r="E619" s="158"/>
      <c r="F619" s="158"/>
      <c r="G619" s="158"/>
      <c r="H619" s="158"/>
      <c r="I619" s="158"/>
      <c r="J619" s="158"/>
    </row>
    <row r="620" spans="1:10" s="190" customFormat="1" x14ac:dyDescent="0.25">
      <c r="A620" s="531"/>
      <c r="B620" s="158"/>
      <c r="C620" s="158"/>
      <c r="D620" s="158"/>
      <c r="E620" s="158"/>
      <c r="F620" s="158"/>
      <c r="G620" s="158"/>
      <c r="H620" s="158"/>
      <c r="I620" s="158"/>
      <c r="J620" s="158"/>
    </row>
    <row r="621" spans="1:10" s="190" customFormat="1" x14ac:dyDescent="0.25">
      <c r="A621" s="531"/>
      <c r="B621" s="158"/>
      <c r="C621" s="158"/>
      <c r="D621" s="158"/>
      <c r="E621" s="158"/>
      <c r="F621" s="158"/>
      <c r="G621" s="158"/>
      <c r="H621" s="158"/>
      <c r="I621" s="158"/>
      <c r="J621" s="158"/>
    </row>
    <row r="622" spans="1:10" s="190" customFormat="1" x14ac:dyDescent="0.25">
      <c r="A622" s="531"/>
      <c r="B622" s="158"/>
      <c r="C622" s="158"/>
      <c r="D622" s="158"/>
      <c r="E622" s="158"/>
      <c r="F622" s="158"/>
      <c r="G622" s="158"/>
      <c r="H622" s="158"/>
      <c r="I622" s="158"/>
      <c r="J622" s="158"/>
    </row>
    <row r="623" spans="1:10" s="190" customFormat="1" x14ac:dyDescent="0.25">
      <c r="A623" s="531"/>
      <c r="B623" s="158"/>
      <c r="C623" s="158"/>
      <c r="D623" s="158"/>
      <c r="E623" s="158"/>
      <c r="F623" s="158"/>
      <c r="G623" s="158"/>
      <c r="H623" s="158"/>
      <c r="I623" s="158"/>
      <c r="J623" s="158"/>
    </row>
    <row r="624" spans="1:10" s="190" customFormat="1" x14ac:dyDescent="0.25">
      <c r="A624" s="531"/>
      <c r="B624" s="158"/>
      <c r="C624" s="158"/>
      <c r="D624" s="158"/>
      <c r="E624" s="158"/>
      <c r="F624" s="158"/>
      <c r="G624" s="158"/>
      <c r="H624" s="158"/>
      <c r="I624" s="158"/>
      <c r="J624" s="158"/>
    </row>
    <row r="625" spans="1:10" s="190" customFormat="1" x14ac:dyDescent="0.25">
      <c r="A625" s="531"/>
      <c r="B625" s="158"/>
      <c r="C625" s="158"/>
      <c r="D625" s="158"/>
      <c r="E625" s="158"/>
      <c r="F625" s="158"/>
      <c r="G625" s="158"/>
      <c r="H625" s="158"/>
      <c r="I625" s="158"/>
      <c r="J625" s="158"/>
    </row>
    <row r="626" spans="1:10" s="190" customFormat="1" x14ac:dyDescent="0.25">
      <c r="A626" s="531"/>
      <c r="B626" s="158"/>
      <c r="C626" s="158"/>
      <c r="D626" s="158"/>
      <c r="E626" s="158"/>
      <c r="F626" s="158"/>
      <c r="G626" s="158"/>
      <c r="H626" s="158"/>
      <c r="I626" s="158"/>
      <c r="J626" s="158"/>
    </row>
    <row r="627" spans="1:10" s="190" customFormat="1" x14ac:dyDescent="0.25">
      <c r="A627" s="531"/>
      <c r="B627" s="158"/>
      <c r="C627" s="158"/>
      <c r="D627" s="158"/>
      <c r="E627" s="158"/>
      <c r="F627" s="158"/>
      <c r="G627" s="158"/>
      <c r="H627" s="158"/>
      <c r="I627" s="158"/>
      <c r="J627" s="158"/>
    </row>
    <row r="628" spans="1:10" s="190" customFormat="1" x14ac:dyDescent="0.25">
      <c r="A628" s="531"/>
      <c r="B628" s="158"/>
      <c r="C628" s="158"/>
      <c r="D628" s="158"/>
      <c r="E628" s="158"/>
      <c r="F628" s="158"/>
      <c r="G628" s="158"/>
      <c r="H628" s="158"/>
      <c r="I628" s="158"/>
      <c r="J628" s="158"/>
    </row>
    <row r="629" spans="1:10" s="190" customFormat="1" x14ac:dyDescent="0.25">
      <c r="A629" s="531"/>
      <c r="B629" s="158"/>
      <c r="C629" s="158"/>
      <c r="D629" s="158"/>
      <c r="E629" s="158"/>
      <c r="F629" s="158"/>
      <c r="G629" s="158"/>
      <c r="H629" s="158"/>
      <c r="I629" s="158"/>
      <c r="J629" s="158"/>
    </row>
    <row r="630" spans="1:10" s="190" customFormat="1" x14ac:dyDescent="0.25">
      <c r="A630" s="531"/>
      <c r="B630" s="158"/>
      <c r="C630" s="158"/>
      <c r="D630" s="158"/>
      <c r="E630" s="158"/>
      <c r="F630" s="158"/>
      <c r="G630" s="158"/>
      <c r="H630" s="158"/>
      <c r="I630" s="158"/>
      <c r="J630" s="158"/>
    </row>
    <row r="631" spans="1:10" s="190" customFormat="1" x14ac:dyDescent="0.25">
      <c r="A631" s="531"/>
      <c r="B631" s="158"/>
      <c r="C631" s="158"/>
      <c r="D631" s="158"/>
      <c r="E631" s="158"/>
      <c r="F631" s="158"/>
      <c r="G631" s="158"/>
      <c r="H631" s="158"/>
      <c r="I631" s="158"/>
      <c r="J631" s="158"/>
    </row>
    <row r="632" spans="1:10" s="190" customFormat="1" x14ac:dyDescent="0.25">
      <c r="A632" s="531"/>
      <c r="B632" s="158"/>
      <c r="C632" s="158"/>
      <c r="D632" s="158"/>
      <c r="E632" s="158"/>
      <c r="F632" s="158"/>
      <c r="G632" s="158"/>
      <c r="H632" s="158"/>
      <c r="I632" s="158"/>
      <c r="J632" s="158"/>
    </row>
    <row r="633" spans="1:10" s="190" customFormat="1" x14ac:dyDescent="0.25">
      <c r="A633" s="531"/>
      <c r="B633" s="158"/>
      <c r="C633" s="158"/>
      <c r="D633" s="158"/>
      <c r="E633" s="158"/>
      <c r="F633" s="158"/>
      <c r="G633" s="158"/>
      <c r="H633" s="158"/>
      <c r="I633" s="158"/>
      <c r="J633" s="158"/>
    </row>
    <row r="634" spans="1:10" s="190" customFormat="1" x14ac:dyDescent="0.25">
      <c r="A634" s="531"/>
      <c r="B634" s="158"/>
      <c r="C634" s="158"/>
      <c r="D634" s="158"/>
      <c r="E634" s="158"/>
      <c r="F634" s="158"/>
      <c r="G634" s="158"/>
      <c r="H634" s="158"/>
      <c r="I634" s="158"/>
      <c r="J634" s="158"/>
    </row>
    <row r="635" spans="1:10" s="190" customFormat="1" x14ac:dyDescent="0.25">
      <c r="A635" s="531"/>
      <c r="B635" s="158"/>
      <c r="C635" s="158"/>
      <c r="D635" s="158"/>
      <c r="E635" s="158"/>
      <c r="F635" s="158"/>
      <c r="G635" s="158"/>
      <c r="H635" s="158"/>
      <c r="I635" s="158"/>
      <c r="J635" s="158"/>
    </row>
    <row r="636" spans="1:10" s="190" customFormat="1" x14ac:dyDescent="0.25">
      <c r="A636" s="531"/>
      <c r="B636" s="158"/>
      <c r="C636" s="158"/>
      <c r="D636" s="158"/>
      <c r="E636" s="158"/>
      <c r="F636" s="158"/>
      <c r="G636" s="158"/>
      <c r="H636" s="158"/>
      <c r="I636" s="158"/>
      <c r="J636" s="158"/>
    </row>
    <row r="637" spans="1:10" s="190" customFormat="1" x14ac:dyDescent="0.25">
      <c r="A637" s="531"/>
      <c r="B637" s="158"/>
      <c r="C637" s="158"/>
      <c r="D637" s="158"/>
      <c r="E637" s="158"/>
      <c r="F637" s="158"/>
      <c r="G637" s="158"/>
      <c r="H637" s="158"/>
      <c r="I637" s="158"/>
      <c r="J637" s="158"/>
    </row>
    <row r="638" spans="1:10" s="190" customFormat="1" x14ac:dyDescent="0.25">
      <c r="A638" s="531"/>
      <c r="B638" s="158"/>
      <c r="C638" s="158"/>
      <c r="D638" s="158"/>
      <c r="E638" s="158"/>
      <c r="F638" s="158"/>
      <c r="G638" s="158"/>
      <c r="H638" s="158"/>
      <c r="I638" s="158"/>
      <c r="J638" s="158"/>
    </row>
    <row r="639" spans="1:10" s="190" customFormat="1" x14ac:dyDescent="0.25">
      <c r="A639" s="531"/>
      <c r="B639" s="158"/>
      <c r="C639" s="158"/>
      <c r="D639" s="158"/>
      <c r="E639" s="158"/>
      <c r="F639" s="158"/>
      <c r="G639" s="158"/>
      <c r="H639" s="158"/>
      <c r="I639" s="158"/>
      <c r="J639" s="158"/>
    </row>
    <row r="640" spans="1:10" s="190" customFormat="1" x14ac:dyDescent="0.25">
      <c r="A640" s="531"/>
      <c r="B640" s="158"/>
      <c r="C640" s="158"/>
      <c r="D640" s="158"/>
      <c r="E640" s="158"/>
      <c r="F640" s="158"/>
      <c r="G640" s="158"/>
      <c r="H640" s="158"/>
      <c r="I640" s="158"/>
      <c r="J640" s="158"/>
    </row>
    <row r="641" spans="1:10" s="190" customFormat="1" x14ac:dyDescent="0.25">
      <c r="A641" s="531"/>
      <c r="B641" s="158"/>
      <c r="C641" s="158"/>
      <c r="D641" s="158"/>
      <c r="E641" s="158"/>
      <c r="F641" s="158"/>
      <c r="G641" s="158"/>
      <c r="H641" s="158"/>
      <c r="I641" s="158"/>
      <c r="J641" s="158"/>
    </row>
    <row r="642" spans="1:10" s="190" customFormat="1" x14ac:dyDescent="0.25">
      <c r="A642" s="531"/>
      <c r="B642" s="158"/>
      <c r="C642" s="158"/>
      <c r="D642" s="158"/>
      <c r="E642" s="158"/>
      <c r="F642" s="158"/>
      <c r="G642" s="158"/>
      <c r="H642" s="158"/>
      <c r="I642" s="158"/>
      <c r="J642" s="158"/>
    </row>
    <row r="643" spans="1:10" s="190" customFormat="1" x14ac:dyDescent="0.25">
      <c r="A643" s="531"/>
      <c r="B643" s="158"/>
      <c r="C643" s="158"/>
      <c r="D643" s="158"/>
      <c r="E643" s="158"/>
      <c r="F643" s="158"/>
      <c r="G643" s="158"/>
      <c r="H643" s="158"/>
      <c r="I643" s="158"/>
      <c r="J643" s="158"/>
    </row>
    <row r="644" spans="1:10" s="190" customFormat="1" x14ac:dyDescent="0.25">
      <c r="A644" s="531"/>
      <c r="B644" s="158"/>
      <c r="C644" s="158"/>
      <c r="D644" s="158"/>
      <c r="E644" s="158"/>
      <c r="F644" s="158"/>
      <c r="G644" s="158"/>
      <c r="H644" s="158"/>
      <c r="I644" s="158"/>
      <c r="J644" s="158"/>
    </row>
    <row r="645" spans="1:10" s="190" customFormat="1" x14ac:dyDescent="0.25">
      <c r="A645" s="531"/>
      <c r="B645" s="158"/>
      <c r="C645" s="158"/>
      <c r="D645" s="158"/>
      <c r="E645" s="158"/>
      <c r="F645" s="158"/>
      <c r="G645" s="158"/>
      <c r="H645" s="158"/>
      <c r="I645" s="158"/>
      <c r="J645" s="158"/>
    </row>
    <row r="646" spans="1:10" s="190" customFormat="1" x14ac:dyDescent="0.25">
      <c r="A646" s="531"/>
      <c r="B646" s="158"/>
      <c r="C646" s="158"/>
      <c r="D646" s="158"/>
      <c r="E646" s="158"/>
      <c r="F646" s="158"/>
      <c r="G646" s="158"/>
      <c r="H646" s="158"/>
      <c r="I646" s="158"/>
      <c r="J646" s="158"/>
    </row>
    <row r="647" spans="1:10" s="190" customFormat="1" x14ac:dyDescent="0.25">
      <c r="A647" s="531"/>
      <c r="B647" s="158"/>
      <c r="C647" s="158"/>
      <c r="D647" s="158"/>
      <c r="E647" s="158"/>
      <c r="F647" s="158"/>
      <c r="G647" s="158"/>
      <c r="H647" s="158"/>
      <c r="I647" s="158"/>
      <c r="J647" s="158"/>
    </row>
    <row r="648" spans="1:10" s="190" customFormat="1" x14ac:dyDescent="0.25">
      <c r="A648" s="531"/>
      <c r="B648" s="158"/>
      <c r="C648" s="158"/>
      <c r="D648" s="158"/>
      <c r="E648" s="158"/>
      <c r="F648" s="158"/>
      <c r="G648" s="158"/>
      <c r="H648" s="158"/>
      <c r="I648" s="158"/>
      <c r="J648" s="158"/>
    </row>
    <row r="649" spans="1:10" s="190" customFormat="1" x14ac:dyDescent="0.25">
      <c r="A649" s="531"/>
      <c r="B649" s="158"/>
      <c r="C649" s="158"/>
      <c r="D649" s="158"/>
      <c r="E649" s="158"/>
      <c r="F649" s="158"/>
      <c r="G649" s="158"/>
      <c r="H649" s="158"/>
      <c r="I649" s="158"/>
      <c r="J649" s="158"/>
    </row>
    <row r="650" spans="1:10" s="190" customFormat="1" x14ac:dyDescent="0.25">
      <c r="A650" s="531"/>
      <c r="B650" s="158"/>
      <c r="C650" s="158"/>
      <c r="D650" s="158"/>
      <c r="E650" s="158"/>
      <c r="F650" s="158"/>
      <c r="G650" s="158"/>
      <c r="H650" s="158"/>
      <c r="I650" s="158"/>
      <c r="J650" s="158"/>
    </row>
    <row r="651" spans="1:10" s="190" customFormat="1" x14ac:dyDescent="0.25">
      <c r="A651" s="531"/>
      <c r="B651" s="158"/>
      <c r="C651" s="158"/>
      <c r="D651" s="158"/>
      <c r="E651" s="158"/>
      <c r="F651" s="158"/>
      <c r="G651" s="158"/>
      <c r="H651" s="158"/>
      <c r="I651" s="158"/>
      <c r="J651" s="158"/>
    </row>
    <row r="652" spans="1:10" s="190" customFormat="1" x14ac:dyDescent="0.25">
      <c r="A652" s="531"/>
      <c r="B652" s="158"/>
      <c r="C652" s="158"/>
      <c r="D652" s="158"/>
      <c r="E652" s="158"/>
      <c r="F652" s="158"/>
      <c r="G652" s="158"/>
      <c r="H652" s="158"/>
      <c r="I652" s="158"/>
      <c r="J652" s="158"/>
    </row>
    <row r="653" spans="1:10" s="190" customFormat="1" x14ac:dyDescent="0.25">
      <c r="A653" s="531"/>
      <c r="B653" s="158"/>
      <c r="C653" s="158"/>
      <c r="D653" s="158"/>
      <c r="E653" s="158"/>
      <c r="F653" s="158"/>
      <c r="G653" s="158"/>
      <c r="H653" s="158"/>
      <c r="I653" s="158"/>
      <c r="J653" s="158"/>
    </row>
    <row r="654" spans="1:10" s="190" customFormat="1" x14ac:dyDescent="0.25">
      <c r="A654" s="531"/>
      <c r="B654" s="158"/>
      <c r="C654" s="158"/>
      <c r="D654" s="158"/>
      <c r="E654" s="158"/>
      <c r="F654" s="158"/>
      <c r="G654" s="158"/>
      <c r="H654" s="158"/>
      <c r="I654" s="158"/>
      <c r="J654" s="158"/>
    </row>
    <row r="655" spans="1:10" s="190" customFormat="1" x14ac:dyDescent="0.25">
      <c r="A655" s="531"/>
      <c r="B655" s="158"/>
      <c r="C655" s="158"/>
      <c r="D655" s="158"/>
      <c r="E655" s="158"/>
      <c r="F655" s="158"/>
      <c r="G655" s="158"/>
      <c r="H655" s="158"/>
      <c r="I655" s="158"/>
      <c r="J655" s="158"/>
    </row>
    <row r="656" spans="1:10" s="190" customFormat="1" x14ac:dyDescent="0.25">
      <c r="A656" s="531"/>
      <c r="B656" s="158"/>
      <c r="C656" s="158"/>
      <c r="D656" s="158"/>
      <c r="E656" s="158"/>
      <c r="F656" s="158"/>
      <c r="G656" s="158"/>
      <c r="H656" s="158"/>
      <c r="I656" s="158"/>
      <c r="J656" s="158"/>
    </row>
    <row r="657" spans="1:10" s="190" customFormat="1" x14ac:dyDescent="0.25">
      <c r="A657" s="531"/>
      <c r="B657" s="158"/>
      <c r="C657" s="158"/>
      <c r="D657" s="158"/>
      <c r="E657" s="158"/>
      <c r="F657" s="158"/>
      <c r="G657" s="158"/>
      <c r="H657" s="158"/>
      <c r="I657" s="158"/>
      <c r="J657" s="158"/>
    </row>
    <row r="658" spans="1:10" s="190" customFormat="1" x14ac:dyDescent="0.25">
      <c r="A658" s="531"/>
      <c r="B658" s="158"/>
      <c r="C658" s="158"/>
      <c r="D658" s="158"/>
      <c r="E658" s="158"/>
      <c r="F658" s="158"/>
      <c r="G658" s="158"/>
      <c r="H658" s="158"/>
      <c r="I658" s="158"/>
      <c r="J658" s="158"/>
    </row>
    <row r="659" spans="1:10" s="190" customFormat="1" x14ac:dyDescent="0.25">
      <c r="A659" s="531"/>
      <c r="B659" s="158"/>
      <c r="C659" s="158"/>
      <c r="D659" s="158"/>
      <c r="E659" s="158"/>
      <c r="F659" s="158"/>
      <c r="G659" s="158"/>
      <c r="H659" s="158"/>
      <c r="I659" s="158"/>
      <c r="J659" s="158"/>
    </row>
    <row r="660" spans="1:10" s="190" customFormat="1" x14ac:dyDescent="0.25">
      <c r="A660" s="531"/>
      <c r="B660" s="158"/>
      <c r="C660" s="158"/>
      <c r="D660" s="158"/>
      <c r="E660" s="158"/>
      <c r="F660" s="158"/>
      <c r="G660" s="158"/>
      <c r="H660" s="158"/>
      <c r="I660" s="158"/>
      <c r="J660" s="158"/>
    </row>
    <row r="661" spans="1:10" s="190" customFormat="1" x14ac:dyDescent="0.25">
      <c r="A661" s="531"/>
      <c r="B661" s="158"/>
      <c r="C661" s="158"/>
      <c r="D661" s="158"/>
      <c r="E661" s="158"/>
      <c r="F661" s="158"/>
      <c r="G661" s="158"/>
      <c r="H661" s="158"/>
      <c r="I661" s="158"/>
      <c r="J661" s="158"/>
    </row>
    <row r="662" spans="1:10" s="190" customFormat="1" x14ac:dyDescent="0.25">
      <c r="A662" s="531"/>
      <c r="B662" s="158"/>
      <c r="C662" s="158"/>
      <c r="D662" s="158"/>
      <c r="E662" s="158"/>
      <c r="F662" s="158"/>
      <c r="G662" s="158"/>
      <c r="H662" s="158"/>
      <c r="I662" s="158"/>
      <c r="J662" s="158"/>
    </row>
    <row r="663" spans="1:10" s="190" customFormat="1" x14ac:dyDescent="0.25">
      <c r="A663" s="531"/>
      <c r="B663" s="158"/>
      <c r="C663" s="158"/>
      <c r="D663" s="158"/>
      <c r="E663" s="158"/>
      <c r="F663" s="158"/>
      <c r="G663" s="158"/>
      <c r="H663" s="158"/>
      <c r="I663" s="158"/>
      <c r="J663" s="158"/>
    </row>
    <row r="664" spans="1:10" s="190" customFormat="1" x14ac:dyDescent="0.25">
      <c r="A664" s="531"/>
      <c r="B664" s="158"/>
      <c r="C664" s="158"/>
      <c r="D664" s="158"/>
      <c r="E664" s="158"/>
      <c r="F664" s="158"/>
      <c r="G664" s="158"/>
      <c r="H664" s="158"/>
      <c r="I664" s="158"/>
      <c r="J664" s="158"/>
    </row>
    <row r="665" spans="1:10" s="190" customFormat="1" x14ac:dyDescent="0.25">
      <c r="A665" s="531"/>
      <c r="B665" s="158"/>
      <c r="C665" s="158"/>
      <c r="D665" s="158"/>
      <c r="E665" s="158"/>
      <c r="F665" s="158"/>
      <c r="G665" s="158"/>
      <c r="H665" s="158"/>
      <c r="I665" s="158"/>
      <c r="J665" s="158"/>
    </row>
    <row r="666" spans="1:10" s="190" customFormat="1" x14ac:dyDescent="0.25">
      <c r="A666" s="531"/>
      <c r="B666" s="158"/>
      <c r="C666" s="158"/>
      <c r="D666" s="158"/>
      <c r="E666" s="158"/>
      <c r="F666" s="158"/>
      <c r="G666" s="158"/>
      <c r="H666" s="158"/>
      <c r="I666" s="158"/>
      <c r="J666" s="158"/>
    </row>
    <row r="667" spans="1:10" s="190" customFormat="1" x14ac:dyDescent="0.25">
      <c r="A667" s="531"/>
      <c r="B667" s="158"/>
      <c r="C667" s="158"/>
      <c r="D667" s="158"/>
      <c r="E667" s="158"/>
      <c r="F667" s="158"/>
      <c r="G667" s="158"/>
      <c r="H667" s="158"/>
      <c r="I667" s="158"/>
      <c r="J667" s="158"/>
    </row>
    <row r="668" spans="1:10" s="190" customFormat="1" x14ac:dyDescent="0.25">
      <c r="A668" s="531"/>
      <c r="B668" s="158"/>
      <c r="C668" s="158"/>
      <c r="D668" s="158"/>
      <c r="E668" s="158"/>
      <c r="F668" s="158"/>
      <c r="G668" s="158"/>
      <c r="H668" s="158"/>
      <c r="I668" s="158"/>
      <c r="J668" s="158"/>
    </row>
    <row r="669" spans="1:10" s="190" customFormat="1" x14ac:dyDescent="0.25">
      <c r="A669" s="531"/>
      <c r="B669" s="158"/>
      <c r="C669" s="158"/>
      <c r="D669" s="158"/>
      <c r="E669" s="158"/>
      <c r="F669" s="158"/>
      <c r="G669" s="158"/>
      <c r="H669" s="158"/>
      <c r="I669" s="158"/>
      <c r="J669" s="158"/>
    </row>
    <row r="670" spans="1:10" s="190" customFormat="1" x14ac:dyDescent="0.25">
      <c r="A670" s="531"/>
      <c r="B670" s="158"/>
      <c r="C670" s="158"/>
      <c r="D670" s="158"/>
      <c r="E670" s="158"/>
      <c r="F670" s="158"/>
      <c r="G670" s="158"/>
      <c r="H670" s="158"/>
      <c r="I670" s="158"/>
      <c r="J670" s="158"/>
    </row>
    <row r="671" spans="1:10" s="190" customFormat="1" x14ac:dyDescent="0.25">
      <c r="A671" s="531"/>
      <c r="B671" s="158"/>
      <c r="C671" s="158"/>
      <c r="D671" s="158"/>
      <c r="E671" s="158"/>
      <c r="F671" s="158"/>
      <c r="G671" s="158"/>
      <c r="H671" s="158"/>
      <c r="I671" s="158"/>
      <c r="J671" s="158"/>
    </row>
    <row r="672" spans="1:10" s="190" customFormat="1" x14ac:dyDescent="0.25">
      <c r="A672" s="531"/>
      <c r="B672" s="158"/>
      <c r="C672" s="158"/>
      <c r="D672" s="158"/>
      <c r="E672" s="158"/>
      <c r="F672" s="158"/>
      <c r="G672" s="158"/>
      <c r="H672" s="158"/>
      <c r="I672" s="158"/>
      <c r="J672" s="158"/>
    </row>
    <row r="673" spans="1:10" s="190" customFormat="1" x14ac:dyDescent="0.25">
      <c r="A673" s="531"/>
      <c r="B673" s="158"/>
      <c r="C673" s="158"/>
      <c r="D673" s="158"/>
      <c r="E673" s="158"/>
      <c r="F673" s="158"/>
      <c r="G673" s="158"/>
      <c r="H673" s="158"/>
      <c r="I673" s="158"/>
      <c r="J673" s="158"/>
    </row>
    <row r="674" spans="1:10" s="190" customFormat="1" x14ac:dyDescent="0.25">
      <c r="A674" s="531"/>
      <c r="B674" s="158"/>
      <c r="C674" s="158"/>
      <c r="D674" s="158"/>
      <c r="E674" s="158"/>
      <c r="F674" s="158"/>
      <c r="G674" s="158"/>
      <c r="H674" s="158"/>
      <c r="I674" s="158"/>
      <c r="J674" s="158"/>
    </row>
    <row r="675" spans="1:10" s="190" customFormat="1" x14ac:dyDescent="0.25">
      <c r="A675" s="531"/>
      <c r="B675" s="158"/>
      <c r="C675" s="158"/>
      <c r="D675" s="158"/>
      <c r="E675" s="158"/>
      <c r="F675" s="158"/>
      <c r="G675" s="158"/>
      <c r="H675" s="158"/>
      <c r="I675" s="158"/>
      <c r="J675" s="158"/>
    </row>
    <row r="676" spans="1:10" s="190" customFormat="1" x14ac:dyDescent="0.25">
      <c r="A676" s="531"/>
      <c r="B676" s="158"/>
      <c r="C676" s="158"/>
      <c r="D676" s="158"/>
      <c r="E676" s="158"/>
      <c r="F676" s="158"/>
      <c r="G676" s="158"/>
      <c r="H676" s="158"/>
      <c r="I676" s="158"/>
      <c r="J676" s="158"/>
    </row>
    <row r="677" spans="1:10" s="190" customFormat="1" x14ac:dyDescent="0.25">
      <c r="A677" s="531"/>
      <c r="B677" s="158"/>
      <c r="C677" s="158"/>
      <c r="D677" s="158"/>
      <c r="E677" s="158"/>
      <c r="F677" s="158"/>
      <c r="G677" s="158"/>
      <c r="H677" s="158"/>
      <c r="I677" s="158"/>
      <c r="J677" s="158"/>
    </row>
    <row r="678" spans="1:10" s="190" customFormat="1" x14ac:dyDescent="0.25">
      <c r="A678" s="531"/>
      <c r="B678" s="158"/>
      <c r="C678" s="158"/>
      <c r="D678" s="158"/>
      <c r="E678" s="158"/>
      <c r="F678" s="158"/>
      <c r="G678" s="158"/>
      <c r="H678" s="158"/>
      <c r="I678" s="158"/>
      <c r="J678" s="158"/>
    </row>
    <row r="679" spans="1:10" s="190" customFormat="1" x14ac:dyDescent="0.25">
      <c r="A679" s="531"/>
      <c r="B679" s="158"/>
      <c r="C679" s="158"/>
      <c r="D679" s="158"/>
      <c r="E679" s="158"/>
      <c r="F679" s="158"/>
      <c r="G679" s="158"/>
      <c r="H679" s="158"/>
      <c r="I679" s="158"/>
      <c r="J679" s="158"/>
    </row>
    <row r="680" spans="1:10" s="190" customFormat="1" x14ac:dyDescent="0.25">
      <c r="A680" s="531"/>
      <c r="B680" s="158"/>
      <c r="C680" s="158"/>
      <c r="D680" s="158"/>
      <c r="E680" s="158"/>
      <c r="F680" s="158"/>
      <c r="G680" s="158"/>
      <c r="H680" s="158"/>
      <c r="I680" s="158"/>
      <c r="J680" s="158"/>
    </row>
    <row r="681" spans="1:10" s="190" customFormat="1" x14ac:dyDescent="0.25">
      <c r="A681" s="531"/>
      <c r="B681" s="158"/>
      <c r="C681" s="158"/>
      <c r="D681" s="158"/>
      <c r="E681" s="158"/>
      <c r="F681" s="158"/>
      <c r="G681" s="158"/>
      <c r="H681" s="158"/>
      <c r="I681" s="158"/>
      <c r="J681" s="158"/>
    </row>
    <row r="682" spans="1:10" s="190" customFormat="1" x14ac:dyDescent="0.25">
      <c r="A682" s="531"/>
      <c r="B682" s="158"/>
      <c r="C682" s="158"/>
      <c r="D682" s="158"/>
      <c r="E682" s="158"/>
      <c r="F682" s="158"/>
      <c r="G682" s="158"/>
      <c r="H682" s="158"/>
      <c r="I682" s="158"/>
      <c r="J682" s="158"/>
    </row>
    <row r="683" spans="1:10" s="190" customFormat="1" x14ac:dyDescent="0.25">
      <c r="A683" s="531"/>
      <c r="B683" s="158"/>
      <c r="C683" s="158"/>
      <c r="D683" s="158"/>
      <c r="E683" s="158"/>
      <c r="F683" s="158"/>
      <c r="G683" s="158"/>
      <c r="H683" s="158"/>
      <c r="I683" s="158"/>
      <c r="J683" s="158"/>
    </row>
    <row r="684" spans="1:10" s="190" customFormat="1" x14ac:dyDescent="0.25">
      <c r="A684" s="531"/>
      <c r="B684" s="158"/>
      <c r="C684" s="158"/>
      <c r="D684" s="158"/>
      <c r="E684" s="158"/>
      <c r="F684" s="158"/>
      <c r="G684" s="158"/>
      <c r="H684" s="158"/>
      <c r="I684" s="158"/>
      <c r="J684" s="158"/>
    </row>
    <row r="685" spans="1:10" s="190" customFormat="1" x14ac:dyDescent="0.25">
      <c r="A685" s="531"/>
      <c r="B685" s="158"/>
      <c r="C685" s="158"/>
      <c r="D685" s="158"/>
      <c r="E685" s="158"/>
      <c r="F685" s="158"/>
      <c r="G685" s="158"/>
      <c r="H685" s="158"/>
      <c r="I685" s="158"/>
      <c r="J685" s="158"/>
    </row>
    <row r="686" spans="1:10" s="190" customFormat="1" x14ac:dyDescent="0.25">
      <c r="A686" s="531"/>
      <c r="B686" s="158"/>
      <c r="C686" s="158"/>
      <c r="D686" s="158"/>
      <c r="E686" s="158"/>
      <c r="F686" s="158"/>
      <c r="G686" s="158"/>
      <c r="H686" s="158"/>
      <c r="I686" s="158"/>
      <c r="J686" s="158"/>
    </row>
    <row r="687" spans="1:10" s="190" customFormat="1" x14ac:dyDescent="0.25">
      <c r="A687" s="531"/>
      <c r="B687" s="158"/>
      <c r="C687" s="158"/>
      <c r="D687" s="158"/>
      <c r="E687" s="158"/>
      <c r="F687" s="158"/>
      <c r="G687" s="158"/>
      <c r="H687" s="158"/>
      <c r="I687" s="158"/>
      <c r="J687" s="158"/>
    </row>
    <row r="688" spans="1:10" s="190" customFormat="1" x14ac:dyDescent="0.25">
      <c r="A688" s="531"/>
      <c r="B688" s="158"/>
      <c r="C688" s="158"/>
      <c r="D688" s="158"/>
      <c r="E688" s="158"/>
      <c r="F688" s="158"/>
      <c r="G688" s="158"/>
      <c r="H688" s="158"/>
      <c r="I688" s="158"/>
      <c r="J688" s="158"/>
    </row>
    <row r="689" spans="1:10" s="190" customFormat="1" x14ac:dyDescent="0.25">
      <c r="A689" s="531"/>
      <c r="B689" s="158"/>
      <c r="C689" s="158"/>
      <c r="D689" s="158"/>
      <c r="E689" s="158"/>
      <c r="F689" s="158"/>
      <c r="G689" s="158"/>
      <c r="H689" s="158"/>
      <c r="I689" s="158"/>
      <c r="J689" s="158"/>
    </row>
    <row r="690" spans="1:10" s="190" customFormat="1" x14ac:dyDescent="0.25">
      <c r="A690" s="531"/>
      <c r="B690" s="158"/>
      <c r="C690" s="158"/>
      <c r="D690" s="158"/>
      <c r="E690" s="158"/>
      <c r="F690" s="158"/>
      <c r="G690" s="158"/>
      <c r="H690" s="158"/>
      <c r="I690" s="158"/>
      <c r="J690" s="158"/>
    </row>
    <row r="691" spans="1:10" s="190" customFormat="1" x14ac:dyDescent="0.25">
      <c r="A691" s="531"/>
      <c r="B691" s="158"/>
      <c r="C691" s="158"/>
      <c r="D691" s="158"/>
      <c r="E691" s="158"/>
      <c r="F691" s="158"/>
      <c r="G691" s="158"/>
      <c r="H691" s="158"/>
      <c r="I691" s="158"/>
      <c r="J691" s="158"/>
    </row>
    <row r="692" spans="1:10" s="190" customFormat="1" x14ac:dyDescent="0.25">
      <c r="A692" s="531"/>
      <c r="B692" s="158"/>
      <c r="C692" s="158"/>
      <c r="D692" s="158"/>
      <c r="E692" s="158"/>
      <c r="F692" s="158"/>
      <c r="G692" s="158"/>
      <c r="H692" s="158"/>
      <c r="I692" s="158"/>
      <c r="J692" s="158"/>
    </row>
    <row r="693" spans="1:10" s="190" customFormat="1" x14ac:dyDescent="0.25">
      <c r="A693" s="531"/>
      <c r="B693" s="158"/>
      <c r="C693" s="158"/>
      <c r="D693" s="158"/>
      <c r="E693" s="158"/>
      <c r="F693" s="158"/>
      <c r="G693" s="158"/>
      <c r="H693" s="158"/>
      <c r="I693" s="158"/>
      <c r="J693" s="158"/>
    </row>
    <row r="694" spans="1:10" s="190" customFormat="1" x14ac:dyDescent="0.25">
      <c r="A694" s="531"/>
      <c r="B694" s="158"/>
      <c r="C694" s="158"/>
      <c r="D694" s="158"/>
      <c r="E694" s="158"/>
      <c r="F694" s="158"/>
      <c r="G694" s="158"/>
      <c r="H694" s="158"/>
      <c r="I694" s="158"/>
      <c r="J694" s="158"/>
    </row>
    <row r="695" spans="1:10" s="190" customFormat="1" x14ac:dyDescent="0.25">
      <c r="A695" s="531"/>
      <c r="B695" s="158"/>
      <c r="C695" s="158"/>
      <c r="D695" s="158"/>
      <c r="E695" s="158"/>
      <c r="F695" s="158"/>
      <c r="G695" s="158"/>
      <c r="H695" s="158"/>
      <c r="I695" s="158"/>
      <c r="J695" s="158"/>
    </row>
    <row r="696" spans="1:10" s="190" customFormat="1" x14ac:dyDescent="0.25">
      <c r="A696" s="531"/>
      <c r="B696" s="158"/>
      <c r="C696" s="158"/>
      <c r="D696" s="158"/>
      <c r="E696" s="158"/>
      <c r="F696" s="158"/>
      <c r="G696" s="158"/>
      <c r="H696" s="158"/>
      <c r="I696" s="158"/>
      <c r="J696" s="158"/>
    </row>
    <row r="697" spans="1:10" s="190" customFormat="1" x14ac:dyDescent="0.25">
      <c r="A697" s="531"/>
      <c r="B697" s="158"/>
      <c r="C697" s="158"/>
      <c r="D697" s="158"/>
      <c r="E697" s="158"/>
      <c r="F697" s="158"/>
      <c r="G697" s="158"/>
      <c r="H697" s="158"/>
      <c r="I697" s="158"/>
      <c r="J697" s="158"/>
    </row>
    <row r="698" spans="1:10" s="190" customFormat="1" x14ac:dyDescent="0.25">
      <c r="A698" s="531"/>
      <c r="B698" s="158"/>
      <c r="C698" s="158"/>
      <c r="D698" s="158"/>
      <c r="E698" s="158"/>
      <c r="F698" s="158"/>
      <c r="G698" s="158"/>
      <c r="H698" s="158"/>
      <c r="I698" s="158"/>
      <c r="J698" s="158"/>
    </row>
    <row r="699" spans="1:10" s="190" customFormat="1" x14ac:dyDescent="0.25">
      <c r="A699" s="531"/>
      <c r="B699" s="158"/>
      <c r="C699" s="158"/>
      <c r="D699" s="158"/>
      <c r="E699" s="158"/>
      <c r="F699" s="158"/>
      <c r="G699" s="158"/>
      <c r="H699" s="158"/>
      <c r="I699" s="158"/>
      <c r="J699" s="158"/>
    </row>
    <row r="700" spans="1:10" s="190" customFormat="1" x14ac:dyDescent="0.25">
      <c r="A700" s="531"/>
      <c r="B700" s="158"/>
      <c r="C700" s="158"/>
      <c r="D700" s="158"/>
      <c r="E700" s="158"/>
      <c r="F700" s="158"/>
      <c r="G700" s="158"/>
      <c r="H700" s="158"/>
      <c r="I700" s="158"/>
      <c r="J700" s="158"/>
    </row>
    <row r="701" spans="1:10" s="190" customFormat="1" x14ac:dyDescent="0.25">
      <c r="A701" s="531"/>
      <c r="B701" s="158"/>
      <c r="C701" s="158"/>
      <c r="D701" s="158"/>
      <c r="E701" s="158"/>
      <c r="F701" s="158"/>
      <c r="G701" s="158"/>
      <c r="H701" s="158"/>
      <c r="I701" s="158"/>
      <c r="J701" s="158"/>
    </row>
    <row r="702" spans="1:10" s="190" customFormat="1" x14ac:dyDescent="0.25">
      <c r="A702" s="531"/>
      <c r="B702" s="158"/>
      <c r="C702" s="158"/>
      <c r="D702" s="158"/>
      <c r="E702" s="158"/>
      <c r="F702" s="158"/>
      <c r="G702" s="158"/>
      <c r="H702" s="158"/>
      <c r="I702" s="158"/>
      <c r="J702" s="158"/>
    </row>
    <row r="703" spans="1:10" s="190" customFormat="1" x14ac:dyDescent="0.25">
      <c r="A703" s="531"/>
      <c r="B703" s="158"/>
      <c r="C703" s="158"/>
      <c r="D703" s="158"/>
      <c r="E703" s="158"/>
      <c r="F703" s="158"/>
      <c r="G703" s="158"/>
      <c r="H703" s="158"/>
      <c r="I703" s="158"/>
      <c r="J703" s="158"/>
    </row>
    <row r="704" spans="1:10" s="190" customFormat="1" x14ac:dyDescent="0.25">
      <c r="A704" s="531"/>
      <c r="B704" s="158"/>
      <c r="C704" s="158"/>
      <c r="D704" s="158"/>
      <c r="E704" s="158"/>
      <c r="F704" s="158"/>
      <c r="G704" s="158"/>
      <c r="H704" s="158"/>
      <c r="I704" s="158"/>
      <c r="J704" s="158"/>
    </row>
    <row r="705" spans="1:10" s="190" customFormat="1" x14ac:dyDescent="0.25">
      <c r="A705" s="531"/>
      <c r="B705" s="158"/>
      <c r="C705" s="158"/>
      <c r="D705" s="158"/>
      <c r="E705" s="158"/>
      <c r="F705" s="158"/>
      <c r="G705" s="158"/>
      <c r="H705" s="158"/>
      <c r="I705" s="158"/>
      <c r="J705" s="158"/>
    </row>
    <row r="706" spans="1:10" s="190" customFormat="1" x14ac:dyDescent="0.25">
      <c r="A706" s="531"/>
      <c r="B706" s="158"/>
      <c r="C706" s="158"/>
      <c r="D706" s="158"/>
      <c r="E706" s="158"/>
      <c r="F706" s="158"/>
      <c r="G706" s="158"/>
      <c r="H706" s="158"/>
      <c r="I706" s="158"/>
      <c r="J706" s="158"/>
    </row>
    <row r="707" spans="1:10" s="190" customFormat="1" x14ac:dyDescent="0.25">
      <c r="A707" s="531"/>
      <c r="B707" s="158"/>
      <c r="C707" s="158"/>
      <c r="D707" s="158"/>
      <c r="E707" s="158"/>
      <c r="F707" s="158"/>
      <c r="G707" s="158"/>
      <c r="H707" s="158"/>
      <c r="I707" s="158"/>
      <c r="J707" s="158"/>
    </row>
    <row r="708" spans="1:10" s="190" customFormat="1" x14ac:dyDescent="0.25">
      <c r="A708" s="531"/>
      <c r="B708" s="158"/>
      <c r="C708" s="158"/>
      <c r="D708" s="158"/>
      <c r="E708" s="158"/>
      <c r="F708" s="158"/>
      <c r="G708" s="158"/>
      <c r="H708" s="158"/>
      <c r="I708" s="158"/>
      <c r="J708" s="158"/>
    </row>
    <row r="709" spans="1:10" s="190" customFormat="1" x14ac:dyDescent="0.25">
      <c r="A709" s="531"/>
      <c r="B709" s="158"/>
      <c r="C709" s="158"/>
      <c r="D709" s="158"/>
      <c r="E709" s="158"/>
      <c r="F709" s="158"/>
      <c r="G709" s="158"/>
      <c r="H709" s="158"/>
      <c r="I709" s="158"/>
      <c r="J709" s="158"/>
    </row>
    <row r="710" spans="1:10" s="190" customFormat="1" x14ac:dyDescent="0.25">
      <c r="A710" s="531"/>
      <c r="B710" s="158"/>
      <c r="C710" s="158"/>
      <c r="D710" s="158"/>
      <c r="E710" s="158"/>
      <c r="F710" s="158"/>
      <c r="G710" s="158"/>
      <c r="H710" s="158"/>
      <c r="I710" s="158"/>
      <c r="J710" s="158"/>
    </row>
    <row r="711" spans="1:10" s="190" customFormat="1" x14ac:dyDescent="0.25">
      <c r="A711" s="531"/>
      <c r="B711" s="158"/>
      <c r="C711" s="158"/>
      <c r="D711" s="158"/>
      <c r="E711" s="158"/>
      <c r="F711" s="158"/>
      <c r="G711" s="158"/>
      <c r="H711" s="158"/>
      <c r="I711" s="158"/>
      <c r="J711" s="158"/>
    </row>
    <row r="712" spans="1:10" s="190" customFormat="1" x14ac:dyDescent="0.25">
      <c r="A712" s="531"/>
      <c r="B712" s="158"/>
      <c r="C712" s="158"/>
      <c r="D712" s="158"/>
      <c r="E712" s="158"/>
      <c r="F712" s="158"/>
      <c r="G712" s="158"/>
      <c r="H712" s="158"/>
      <c r="I712" s="158"/>
      <c r="J712" s="158"/>
    </row>
    <row r="713" spans="1:10" s="190" customFormat="1" x14ac:dyDescent="0.25">
      <c r="A713" s="531"/>
      <c r="B713" s="158"/>
      <c r="C713" s="158"/>
      <c r="D713" s="158"/>
      <c r="E713" s="158"/>
      <c r="F713" s="158"/>
      <c r="G713" s="158"/>
      <c r="H713" s="158"/>
      <c r="I713" s="158"/>
      <c r="J713" s="158"/>
    </row>
    <row r="714" spans="1:10" s="190" customFormat="1" x14ac:dyDescent="0.25">
      <c r="A714" s="531"/>
      <c r="B714" s="158"/>
      <c r="C714" s="158"/>
      <c r="D714" s="158"/>
      <c r="E714" s="158"/>
      <c r="F714" s="158"/>
      <c r="G714" s="158"/>
      <c r="H714" s="158"/>
      <c r="I714" s="158"/>
      <c r="J714" s="158"/>
    </row>
    <row r="715" spans="1:10" s="190" customFormat="1" x14ac:dyDescent="0.25">
      <c r="A715" s="531"/>
      <c r="B715" s="158"/>
      <c r="C715" s="158"/>
      <c r="D715" s="158"/>
      <c r="E715" s="158"/>
      <c r="F715" s="158"/>
      <c r="G715" s="158"/>
      <c r="H715" s="158"/>
      <c r="I715" s="158"/>
      <c r="J715" s="158"/>
    </row>
    <row r="716" spans="1:10" s="190" customFormat="1" x14ac:dyDescent="0.25">
      <c r="A716" s="531"/>
      <c r="B716" s="158"/>
      <c r="C716" s="158"/>
      <c r="D716" s="158"/>
      <c r="E716" s="158"/>
      <c r="F716" s="158"/>
      <c r="G716" s="158"/>
      <c r="H716" s="158"/>
      <c r="I716" s="158"/>
      <c r="J716" s="158"/>
    </row>
    <row r="717" spans="1:10" s="190" customFormat="1" x14ac:dyDescent="0.25">
      <c r="A717" s="531"/>
      <c r="B717" s="158"/>
      <c r="C717" s="158"/>
      <c r="D717" s="158"/>
      <c r="E717" s="158"/>
      <c r="F717" s="158"/>
      <c r="G717" s="158"/>
      <c r="H717" s="158"/>
      <c r="I717" s="158"/>
      <c r="J717" s="158"/>
    </row>
    <row r="718" spans="1:10" s="190" customFormat="1" x14ac:dyDescent="0.25">
      <c r="A718" s="531"/>
      <c r="B718" s="158"/>
      <c r="C718" s="158"/>
      <c r="D718" s="158"/>
      <c r="E718" s="158"/>
      <c r="F718" s="158"/>
      <c r="G718" s="158"/>
      <c r="H718" s="158"/>
      <c r="I718" s="158"/>
      <c r="J718" s="158"/>
    </row>
    <row r="719" spans="1:10" s="190" customFormat="1" x14ac:dyDescent="0.25">
      <c r="A719" s="531"/>
      <c r="B719" s="158"/>
      <c r="C719" s="158"/>
      <c r="D719" s="158"/>
      <c r="E719" s="158"/>
      <c r="F719" s="158"/>
      <c r="G719" s="158"/>
      <c r="H719" s="158"/>
      <c r="I719" s="158"/>
      <c r="J719" s="158"/>
    </row>
    <row r="720" spans="1:10" s="190" customFormat="1" x14ac:dyDescent="0.25">
      <c r="A720" s="531"/>
      <c r="B720" s="158"/>
      <c r="C720" s="158"/>
      <c r="D720" s="158"/>
      <c r="E720" s="158"/>
      <c r="F720" s="158"/>
      <c r="G720" s="158"/>
      <c r="H720" s="158"/>
      <c r="I720" s="158"/>
      <c r="J720" s="158"/>
    </row>
    <row r="721" spans="1:10" s="190" customFormat="1" x14ac:dyDescent="0.25">
      <c r="A721" s="531"/>
      <c r="B721" s="158"/>
      <c r="C721" s="158"/>
      <c r="D721" s="158"/>
      <c r="E721" s="158"/>
      <c r="F721" s="158"/>
      <c r="G721" s="158"/>
      <c r="H721" s="158"/>
      <c r="I721" s="158"/>
      <c r="J721" s="158"/>
    </row>
    <row r="722" spans="1:10" s="190" customFormat="1" x14ac:dyDescent="0.25">
      <c r="A722" s="531"/>
      <c r="B722" s="158"/>
      <c r="C722" s="158"/>
      <c r="D722" s="158"/>
      <c r="E722" s="158"/>
      <c r="F722" s="158"/>
      <c r="G722" s="158"/>
      <c r="H722" s="158"/>
      <c r="I722" s="158"/>
      <c r="J722" s="158"/>
    </row>
    <row r="723" spans="1:10" s="190" customFormat="1" x14ac:dyDescent="0.25">
      <c r="A723" s="531"/>
      <c r="B723" s="158"/>
      <c r="C723" s="158"/>
      <c r="D723" s="158"/>
      <c r="E723" s="158"/>
      <c r="F723" s="158"/>
      <c r="G723" s="158"/>
      <c r="H723" s="158"/>
      <c r="I723" s="158"/>
      <c r="J723" s="158"/>
    </row>
    <row r="724" spans="1:10" s="190" customFormat="1" x14ac:dyDescent="0.25">
      <c r="A724" s="531"/>
      <c r="B724" s="158"/>
      <c r="C724" s="158"/>
      <c r="D724" s="158"/>
      <c r="E724" s="158"/>
      <c r="F724" s="158"/>
      <c r="G724" s="158"/>
      <c r="H724" s="158"/>
      <c r="I724" s="158"/>
      <c r="J724" s="158"/>
    </row>
    <row r="725" spans="1:10" s="190" customFormat="1" x14ac:dyDescent="0.25">
      <c r="A725" s="531"/>
      <c r="B725" s="158"/>
      <c r="C725" s="158"/>
      <c r="D725" s="158"/>
      <c r="E725" s="158"/>
      <c r="F725" s="158"/>
      <c r="G725" s="158"/>
      <c r="H725" s="158"/>
      <c r="I725" s="158"/>
      <c r="J725" s="158"/>
    </row>
    <row r="726" spans="1:10" s="190" customFormat="1" x14ac:dyDescent="0.25">
      <c r="A726" s="531"/>
      <c r="B726" s="158"/>
      <c r="C726" s="158"/>
      <c r="D726" s="158"/>
      <c r="E726" s="158"/>
      <c r="F726" s="158"/>
      <c r="G726" s="158"/>
      <c r="H726" s="158"/>
      <c r="I726" s="158"/>
      <c r="J726" s="158"/>
    </row>
    <row r="727" spans="1:10" s="190" customFormat="1" x14ac:dyDescent="0.25">
      <c r="A727" s="531"/>
      <c r="B727" s="158"/>
      <c r="C727" s="158"/>
      <c r="D727" s="158"/>
      <c r="E727" s="158"/>
      <c r="F727" s="158"/>
      <c r="G727" s="158"/>
      <c r="H727" s="158"/>
      <c r="I727" s="158"/>
      <c r="J727" s="158"/>
    </row>
    <row r="728" spans="1:10" s="190" customFormat="1" x14ac:dyDescent="0.25">
      <c r="A728" s="531"/>
      <c r="B728" s="158"/>
      <c r="C728" s="158"/>
      <c r="D728" s="158"/>
      <c r="E728" s="158"/>
      <c r="F728" s="158"/>
      <c r="G728" s="158"/>
      <c r="H728" s="158"/>
      <c r="I728" s="158"/>
      <c r="J728" s="158"/>
    </row>
    <row r="729" spans="1:10" s="190" customFormat="1" x14ac:dyDescent="0.25">
      <c r="A729" s="531"/>
      <c r="B729" s="158"/>
      <c r="C729" s="158"/>
      <c r="D729" s="158"/>
      <c r="E729" s="158"/>
      <c r="F729" s="158"/>
      <c r="G729" s="158"/>
      <c r="H729" s="158"/>
      <c r="I729" s="158"/>
      <c r="J729" s="158"/>
    </row>
    <row r="730" spans="1:10" s="190" customFormat="1" x14ac:dyDescent="0.25">
      <c r="A730" s="531"/>
      <c r="B730" s="158"/>
      <c r="C730" s="158"/>
      <c r="D730" s="158"/>
      <c r="E730" s="158"/>
      <c r="F730" s="158"/>
      <c r="G730" s="158"/>
      <c r="H730" s="158"/>
      <c r="I730" s="158"/>
      <c r="J730" s="158"/>
    </row>
    <row r="731" spans="1:10" s="190" customFormat="1" x14ac:dyDescent="0.25">
      <c r="A731" s="531"/>
      <c r="B731" s="158"/>
      <c r="C731" s="158"/>
      <c r="D731" s="158"/>
      <c r="E731" s="158"/>
      <c r="F731" s="158"/>
      <c r="G731" s="158"/>
      <c r="H731" s="158"/>
      <c r="I731" s="158"/>
      <c r="J731" s="158"/>
    </row>
    <row r="732" spans="1:10" s="190" customFormat="1" x14ac:dyDescent="0.25">
      <c r="A732" s="531"/>
      <c r="B732" s="158"/>
      <c r="C732" s="158"/>
      <c r="D732" s="158"/>
      <c r="E732" s="158"/>
      <c r="F732" s="158"/>
      <c r="G732" s="158"/>
      <c r="H732" s="158"/>
      <c r="I732" s="158"/>
      <c r="J732" s="158"/>
    </row>
    <row r="733" spans="1:10" s="190" customFormat="1" x14ac:dyDescent="0.25">
      <c r="A733" s="531"/>
      <c r="B733" s="158"/>
      <c r="C733" s="158"/>
      <c r="D733" s="158"/>
      <c r="E733" s="158"/>
      <c r="F733" s="158"/>
      <c r="G733" s="158"/>
      <c r="H733" s="158"/>
      <c r="I733" s="158"/>
      <c r="J733" s="158"/>
    </row>
    <row r="734" spans="1:10" s="190" customFormat="1" x14ac:dyDescent="0.25">
      <c r="A734" s="531"/>
      <c r="B734" s="158"/>
      <c r="C734" s="158"/>
      <c r="D734" s="158"/>
      <c r="E734" s="158"/>
      <c r="F734" s="158"/>
      <c r="G734" s="158"/>
      <c r="H734" s="158"/>
      <c r="I734" s="158"/>
      <c r="J734" s="158"/>
    </row>
    <row r="735" spans="1:10" s="190" customFormat="1" x14ac:dyDescent="0.25">
      <c r="A735" s="531"/>
      <c r="B735" s="158"/>
      <c r="C735" s="158"/>
      <c r="D735" s="158"/>
      <c r="E735" s="158"/>
      <c r="F735" s="158"/>
      <c r="G735" s="158"/>
      <c r="H735" s="158"/>
      <c r="I735" s="158"/>
      <c r="J735" s="158"/>
    </row>
    <row r="736" spans="1:10" s="190" customFormat="1" x14ac:dyDescent="0.25">
      <c r="A736" s="531"/>
      <c r="B736" s="158"/>
      <c r="C736" s="158"/>
      <c r="D736" s="158"/>
      <c r="E736" s="158"/>
      <c r="F736" s="158"/>
      <c r="G736" s="158"/>
      <c r="H736" s="158"/>
      <c r="I736" s="158"/>
      <c r="J736" s="158"/>
    </row>
    <row r="737" spans="1:10" s="190" customFormat="1" x14ac:dyDescent="0.25">
      <c r="A737" s="531"/>
      <c r="B737" s="158"/>
      <c r="C737" s="158"/>
      <c r="D737" s="158"/>
      <c r="E737" s="158"/>
      <c r="F737" s="158"/>
      <c r="G737" s="158"/>
      <c r="H737" s="158"/>
      <c r="I737" s="158"/>
      <c r="J737" s="158"/>
    </row>
    <row r="738" spans="1:10" s="190" customFormat="1" x14ac:dyDescent="0.25">
      <c r="A738" s="531"/>
      <c r="B738" s="158"/>
      <c r="C738" s="158"/>
      <c r="D738" s="158"/>
      <c r="E738" s="158"/>
      <c r="F738" s="158"/>
      <c r="G738" s="158"/>
      <c r="H738" s="158"/>
      <c r="I738" s="158"/>
      <c r="J738" s="158"/>
    </row>
    <row r="739" spans="1:10" s="190" customFormat="1" x14ac:dyDescent="0.25">
      <c r="A739" s="531"/>
      <c r="B739" s="158"/>
      <c r="C739" s="158"/>
      <c r="D739" s="158"/>
      <c r="E739" s="158"/>
      <c r="F739" s="158"/>
      <c r="G739" s="158"/>
      <c r="H739" s="158"/>
      <c r="I739" s="158"/>
      <c r="J739" s="158"/>
    </row>
    <row r="740" spans="1:10" s="190" customFormat="1" x14ac:dyDescent="0.25">
      <c r="A740" s="531"/>
      <c r="B740" s="158"/>
      <c r="C740" s="158"/>
      <c r="D740" s="158"/>
      <c r="E740" s="158"/>
      <c r="F740" s="158"/>
      <c r="G740" s="158"/>
      <c r="H740" s="158"/>
      <c r="I740" s="158"/>
      <c r="J740" s="158"/>
    </row>
    <row r="741" spans="1:10" s="190" customFormat="1" x14ac:dyDescent="0.25">
      <c r="A741" s="531"/>
      <c r="B741" s="158"/>
      <c r="C741" s="158"/>
      <c r="D741" s="158"/>
      <c r="E741" s="158"/>
      <c r="F741" s="158"/>
      <c r="G741" s="158"/>
      <c r="H741" s="158"/>
      <c r="I741" s="158"/>
      <c r="J741" s="158"/>
    </row>
    <row r="742" spans="1:10" s="190" customFormat="1" x14ac:dyDescent="0.25">
      <c r="A742" s="531"/>
      <c r="B742" s="158"/>
      <c r="C742" s="158"/>
      <c r="D742" s="158"/>
      <c r="E742" s="158"/>
      <c r="F742" s="158"/>
      <c r="G742" s="158"/>
      <c r="H742" s="158"/>
      <c r="I742" s="158"/>
      <c r="J742" s="158"/>
    </row>
    <row r="743" spans="1:10" s="190" customFormat="1" x14ac:dyDescent="0.25">
      <c r="A743" s="531"/>
      <c r="B743" s="158"/>
      <c r="C743" s="158"/>
      <c r="D743" s="158"/>
      <c r="E743" s="158"/>
      <c r="F743" s="158"/>
      <c r="G743" s="158"/>
      <c r="H743" s="158"/>
      <c r="I743" s="158"/>
      <c r="J743" s="158"/>
    </row>
    <row r="744" spans="1:10" s="190" customFormat="1" x14ac:dyDescent="0.25">
      <c r="A744" s="531"/>
      <c r="B744" s="158"/>
      <c r="C744" s="158"/>
      <c r="D744" s="158"/>
      <c r="E744" s="158"/>
      <c r="F744" s="158"/>
      <c r="G744" s="158"/>
      <c r="H744" s="158"/>
      <c r="I744" s="158"/>
      <c r="J744" s="158"/>
    </row>
    <row r="745" spans="1:10" s="190" customFormat="1" x14ac:dyDescent="0.25">
      <c r="A745" s="531"/>
      <c r="B745" s="158"/>
      <c r="C745" s="158"/>
      <c r="D745" s="158"/>
      <c r="E745" s="158"/>
      <c r="F745" s="158"/>
      <c r="G745" s="158"/>
      <c r="H745" s="158"/>
      <c r="I745" s="158"/>
      <c r="J745" s="158"/>
    </row>
    <row r="746" spans="1:10" s="190" customFormat="1" x14ac:dyDescent="0.25">
      <c r="A746" s="531"/>
      <c r="B746" s="158"/>
      <c r="C746" s="158"/>
      <c r="D746" s="158"/>
      <c r="E746" s="158"/>
      <c r="F746" s="158"/>
      <c r="G746" s="158"/>
      <c r="H746" s="158"/>
      <c r="I746" s="158"/>
      <c r="J746" s="158"/>
    </row>
    <row r="747" spans="1:10" s="190" customFormat="1" x14ac:dyDescent="0.25">
      <c r="A747" s="531"/>
      <c r="B747" s="158"/>
      <c r="C747" s="158"/>
      <c r="D747" s="158"/>
      <c r="E747" s="158"/>
      <c r="F747" s="158"/>
      <c r="G747" s="158"/>
      <c r="H747" s="158"/>
      <c r="I747" s="158"/>
      <c r="J747" s="158"/>
    </row>
    <row r="748" spans="1:10" s="190" customFormat="1" x14ac:dyDescent="0.25">
      <c r="A748" s="531"/>
      <c r="B748" s="158"/>
      <c r="C748" s="158"/>
      <c r="D748" s="158"/>
      <c r="E748" s="158"/>
      <c r="F748" s="158"/>
      <c r="G748" s="158"/>
      <c r="H748" s="158"/>
      <c r="I748" s="158"/>
      <c r="J748" s="158"/>
    </row>
    <row r="749" spans="1:10" s="190" customFormat="1" x14ac:dyDescent="0.25">
      <c r="A749" s="531"/>
      <c r="B749" s="158"/>
      <c r="C749" s="158"/>
      <c r="D749" s="158"/>
      <c r="E749" s="158"/>
      <c r="F749" s="158"/>
      <c r="G749" s="158"/>
      <c r="H749" s="158"/>
      <c r="I749" s="158"/>
      <c r="J749" s="158"/>
    </row>
    <row r="750" spans="1:10" s="190" customFormat="1" x14ac:dyDescent="0.25">
      <c r="A750" s="531"/>
      <c r="B750" s="158"/>
      <c r="C750" s="158"/>
      <c r="D750" s="158"/>
      <c r="E750" s="158"/>
      <c r="F750" s="158"/>
      <c r="G750" s="158"/>
      <c r="H750" s="158"/>
      <c r="I750" s="158"/>
      <c r="J750" s="158"/>
    </row>
    <row r="751" spans="1:10" s="190" customFormat="1" x14ac:dyDescent="0.25">
      <c r="A751" s="531"/>
      <c r="B751" s="158"/>
      <c r="C751" s="158"/>
      <c r="D751" s="158"/>
      <c r="E751" s="158"/>
      <c r="F751" s="158"/>
      <c r="G751" s="158"/>
      <c r="H751" s="158"/>
      <c r="I751" s="158"/>
      <c r="J751" s="158"/>
    </row>
    <row r="752" spans="1:10" s="190" customFormat="1" x14ac:dyDescent="0.25">
      <c r="A752" s="531"/>
      <c r="B752" s="158"/>
      <c r="C752" s="158"/>
      <c r="D752" s="158"/>
      <c r="E752" s="158"/>
      <c r="F752" s="158"/>
      <c r="G752" s="158"/>
      <c r="H752" s="158"/>
      <c r="I752" s="158"/>
      <c r="J752" s="158"/>
    </row>
    <row r="753" spans="1:10" s="190" customFormat="1" x14ac:dyDescent="0.25">
      <c r="A753" s="531"/>
      <c r="B753" s="158"/>
      <c r="C753" s="158"/>
      <c r="D753" s="158"/>
      <c r="E753" s="158"/>
      <c r="F753" s="158"/>
      <c r="G753" s="158"/>
      <c r="H753" s="158"/>
      <c r="I753" s="158"/>
      <c r="J753" s="158"/>
    </row>
    <row r="754" spans="1:10" s="190" customFormat="1" x14ac:dyDescent="0.25">
      <c r="A754" s="531"/>
      <c r="B754" s="158"/>
      <c r="C754" s="158"/>
      <c r="D754" s="158"/>
      <c r="E754" s="158"/>
      <c r="F754" s="158"/>
      <c r="G754" s="158"/>
      <c r="H754" s="158"/>
      <c r="I754" s="158"/>
      <c r="J754" s="158"/>
    </row>
    <row r="755" spans="1:10" s="190" customFormat="1" x14ac:dyDescent="0.25">
      <c r="A755" s="531"/>
      <c r="B755" s="158"/>
      <c r="C755" s="158"/>
      <c r="D755" s="158"/>
      <c r="E755" s="158"/>
      <c r="F755" s="158"/>
      <c r="G755" s="158"/>
      <c r="H755" s="158"/>
      <c r="I755" s="158"/>
      <c r="J755" s="158"/>
    </row>
    <row r="756" spans="1:10" s="190" customFormat="1" x14ac:dyDescent="0.25">
      <c r="A756" s="531"/>
      <c r="B756" s="158"/>
      <c r="C756" s="158"/>
      <c r="D756" s="158"/>
      <c r="E756" s="158"/>
      <c r="F756" s="158"/>
      <c r="G756" s="158"/>
      <c r="H756" s="158"/>
      <c r="I756" s="158"/>
      <c r="J756" s="158"/>
    </row>
    <row r="757" spans="1:10" s="190" customFormat="1" x14ac:dyDescent="0.25">
      <c r="A757" s="531"/>
      <c r="B757" s="158"/>
      <c r="C757" s="158"/>
      <c r="D757" s="158"/>
      <c r="E757" s="158"/>
      <c r="F757" s="158"/>
      <c r="G757" s="158"/>
      <c r="H757" s="158"/>
      <c r="I757" s="158"/>
      <c r="J757" s="158"/>
    </row>
    <row r="758" spans="1:10" s="190" customFormat="1" x14ac:dyDescent="0.25">
      <c r="A758" s="531"/>
      <c r="B758" s="158"/>
      <c r="C758" s="158"/>
      <c r="D758" s="158"/>
      <c r="E758" s="158"/>
      <c r="F758" s="158"/>
      <c r="G758" s="158"/>
      <c r="H758" s="158"/>
      <c r="I758" s="158"/>
      <c r="J758" s="158"/>
    </row>
    <row r="759" spans="1:10" s="190" customFormat="1" x14ac:dyDescent="0.25">
      <c r="A759" s="531"/>
      <c r="B759" s="158"/>
      <c r="C759" s="158"/>
      <c r="D759" s="158"/>
      <c r="E759" s="158"/>
      <c r="F759" s="158"/>
      <c r="G759" s="158"/>
      <c r="H759" s="158"/>
      <c r="I759" s="158"/>
      <c r="J759" s="158"/>
    </row>
    <row r="760" spans="1:10" s="190" customFormat="1" x14ac:dyDescent="0.25">
      <c r="A760" s="531"/>
      <c r="B760" s="158"/>
      <c r="C760" s="158"/>
      <c r="D760" s="158"/>
      <c r="E760" s="158"/>
      <c r="F760" s="158"/>
      <c r="G760" s="158"/>
      <c r="H760" s="158"/>
      <c r="I760" s="158"/>
      <c r="J760" s="158"/>
    </row>
    <row r="761" spans="1:10" s="190" customFormat="1" x14ac:dyDescent="0.25">
      <c r="A761" s="531"/>
      <c r="B761" s="158"/>
      <c r="C761" s="158"/>
      <c r="D761" s="158"/>
      <c r="E761" s="158"/>
      <c r="F761" s="158"/>
      <c r="G761" s="158"/>
      <c r="H761" s="158"/>
      <c r="I761" s="158"/>
      <c r="J761" s="158"/>
    </row>
    <row r="762" spans="1:10" s="190" customFormat="1" x14ac:dyDescent="0.25">
      <c r="A762" s="531"/>
      <c r="B762" s="158"/>
      <c r="C762" s="158"/>
      <c r="D762" s="158"/>
      <c r="E762" s="158"/>
      <c r="F762" s="158"/>
      <c r="G762" s="158"/>
      <c r="H762" s="158"/>
      <c r="I762" s="158"/>
      <c r="J762" s="158"/>
    </row>
    <row r="763" spans="1:10" s="190" customFormat="1" x14ac:dyDescent="0.25">
      <c r="A763" s="531"/>
      <c r="B763" s="158"/>
      <c r="C763" s="158"/>
      <c r="D763" s="158"/>
      <c r="E763" s="158"/>
      <c r="F763" s="158"/>
      <c r="G763" s="158"/>
      <c r="H763" s="158"/>
      <c r="I763" s="158"/>
      <c r="J763" s="158"/>
    </row>
    <row r="764" spans="1:10" s="190" customFormat="1" x14ac:dyDescent="0.25">
      <c r="A764" s="531"/>
      <c r="B764" s="158"/>
      <c r="C764" s="158"/>
      <c r="D764" s="158"/>
      <c r="E764" s="158"/>
      <c r="F764" s="158"/>
      <c r="G764" s="158"/>
      <c r="H764" s="158"/>
      <c r="I764" s="158"/>
      <c r="J764" s="158"/>
    </row>
    <row r="765" spans="1:10" s="190" customFormat="1" x14ac:dyDescent="0.25">
      <c r="A765" s="531"/>
      <c r="B765" s="158"/>
      <c r="C765" s="158"/>
      <c r="D765" s="158"/>
      <c r="E765" s="158"/>
      <c r="F765" s="158"/>
      <c r="G765" s="158"/>
      <c r="H765" s="158"/>
      <c r="I765" s="158"/>
      <c r="J765" s="158"/>
    </row>
    <row r="766" spans="1:10" s="190" customFormat="1" x14ac:dyDescent="0.25">
      <c r="A766" s="531"/>
      <c r="B766" s="158"/>
      <c r="C766" s="158"/>
      <c r="D766" s="158"/>
      <c r="E766" s="158"/>
      <c r="F766" s="158"/>
      <c r="G766" s="158"/>
      <c r="H766" s="158"/>
      <c r="I766" s="158"/>
      <c r="J766" s="158"/>
    </row>
    <row r="767" spans="1:10" s="190" customFormat="1" x14ac:dyDescent="0.25">
      <c r="A767" s="531"/>
      <c r="B767" s="158"/>
      <c r="C767" s="158"/>
      <c r="D767" s="158"/>
      <c r="E767" s="158"/>
      <c r="F767" s="158"/>
      <c r="G767" s="158"/>
      <c r="H767" s="158"/>
      <c r="I767" s="158"/>
      <c r="J767" s="158"/>
    </row>
    <row r="768" spans="1:10" s="190" customFormat="1" x14ac:dyDescent="0.25">
      <c r="A768" s="531"/>
      <c r="B768" s="158"/>
      <c r="C768" s="158"/>
      <c r="D768" s="158"/>
      <c r="E768" s="158"/>
      <c r="F768" s="158"/>
      <c r="G768" s="158"/>
      <c r="H768" s="158"/>
      <c r="I768" s="158"/>
      <c r="J768" s="158"/>
    </row>
    <row r="769" spans="1:10" s="190" customFormat="1" x14ac:dyDescent="0.25">
      <c r="A769" s="531"/>
      <c r="B769" s="158"/>
      <c r="C769" s="158"/>
      <c r="D769" s="158"/>
      <c r="E769" s="158"/>
      <c r="F769" s="158"/>
      <c r="G769" s="158"/>
      <c r="H769" s="158"/>
      <c r="I769" s="158"/>
      <c r="J769" s="158"/>
    </row>
    <row r="770" spans="1:10" s="190" customFormat="1" x14ac:dyDescent="0.25">
      <c r="A770" s="531"/>
      <c r="B770" s="158"/>
      <c r="C770" s="158"/>
      <c r="D770" s="158"/>
      <c r="E770" s="158"/>
      <c r="F770" s="158"/>
      <c r="G770" s="158"/>
      <c r="H770" s="158"/>
      <c r="I770" s="158"/>
      <c r="J770" s="158"/>
    </row>
    <row r="771" spans="1:10" s="190" customFormat="1" x14ac:dyDescent="0.25">
      <c r="A771" s="531"/>
      <c r="B771" s="158"/>
      <c r="C771" s="158"/>
      <c r="D771" s="158"/>
      <c r="E771" s="158"/>
      <c r="F771" s="158"/>
      <c r="G771" s="158"/>
      <c r="H771" s="158"/>
      <c r="I771" s="158"/>
      <c r="J771" s="158"/>
    </row>
    <row r="772" spans="1:10" s="190" customFormat="1" x14ac:dyDescent="0.25">
      <c r="A772" s="531"/>
      <c r="B772" s="158"/>
      <c r="C772" s="158"/>
      <c r="D772" s="158"/>
      <c r="E772" s="158"/>
      <c r="F772" s="158"/>
      <c r="G772" s="158"/>
      <c r="H772" s="158"/>
      <c r="I772" s="158"/>
      <c r="J772" s="158"/>
    </row>
    <row r="773" spans="1:10" s="190" customFormat="1" x14ac:dyDescent="0.25">
      <c r="A773" s="531"/>
      <c r="B773" s="158"/>
      <c r="C773" s="158"/>
      <c r="D773" s="158"/>
      <c r="E773" s="158"/>
      <c r="F773" s="158"/>
      <c r="G773" s="158"/>
      <c r="H773" s="158"/>
      <c r="I773" s="158"/>
      <c r="J773" s="158"/>
    </row>
    <row r="774" spans="1:10" s="190" customFormat="1" x14ac:dyDescent="0.25">
      <c r="A774" s="531"/>
      <c r="B774" s="158"/>
      <c r="C774" s="158"/>
      <c r="D774" s="158"/>
      <c r="E774" s="158"/>
      <c r="F774" s="158"/>
      <c r="G774" s="158"/>
      <c r="H774" s="158"/>
      <c r="I774" s="158"/>
      <c r="J774" s="158"/>
    </row>
    <row r="775" spans="1:10" s="190" customFormat="1" x14ac:dyDescent="0.25">
      <c r="A775" s="531"/>
      <c r="B775" s="158"/>
      <c r="C775" s="158"/>
      <c r="D775" s="158"/>
      <c r="E775" s="158"/>
      <c r="F775" s="158"/>
      <c r="G775" s="158"/>
      <c r="H775" s="158"/>
      <c r="I775" s="158"/>
      <c r="J775" s="158"/>
    </row>
    <row r="776" spans="1:10" s="190" customFormat="1" x14ac:dyDescent="0.25">
      <c r="A776" s="531"/>
      <c r="B776" s="158"/>
      <c r="C776" s="158"/>
      <c r="D776" s="158"/>
      <c r="E776" s="158"/>
      <c r="F776" s="158"/>
      <c r="G776" s="158"/>
      <c r="H776" s="158"/>
      <c r="I776" s="158"/>
      <c r="J776" s="158"/>
    </row>
    <row r="777" spans="1:10" s="190" customFormat="1" x14ac:dyDescent="0.25">
      <c r="A777" s="531"/>
      <c r="B777" s="158"/>
      <c r="C777" s="158"/>
      <c r="D777" s="158"/>
      <c r="E777" s="158"/>
      <c r="F777" s="158"/>
      <c r="G777" s="158"/>
      <c r="H777" s="158"/>
      <c r="I777" s="158"/>
      <c r="J777" s="158"/>
    </row>
    <row r="778" spans="1:10" s="190" customFormat="1" x14ac:dyDescent="0.25">
      <c r="A778" s="531"/>
      <c r="B778" s="158"/>
      <c r="C778" s="158"/>
      <c r="D778" s="158"/>
      <c r="E778" s="158"/>
      <c r="F778" s="158"/>
      <c r="G778" s="158"/>
      <c r="H778" s="158"/>
      <c r="I778" s="158"/>
      <c r="J778" s="158"/>
    </row>
    <row r="779" spans="1:10" s="190" customFormat="1" x14ac:dyDescent="0.25">
      <c r="A779" s="531"/>
      <c r="B779" s="158"/>
      <c r="C779" s="158"/>
      <c r="D779" s="158"/>
      <c r="E779" s="158"/>
      <c r="F779" s="158"/>
      <c r="G779" s="158"/>
      <c r="H779" s="158"/>
      <c r="I779" s="158"/>
      <c r="J779" s="158"/>
    </row>
    <row r="780" spans="1:10" s="190" customFormat="1" x14ac:dyDescent="0.25">
      <c r="A780" s="531"/>
      <c r="B780" s="158"/>
      <c r="C780" s="158"/>
      <c r="D780" s="158"/>
      <c r="E780" s="158"/>
      <c r="F780" s="158"/>
      <c r="G780" s="158"/>
      <c r="H780" s="158"/>
      <c r="I780" s="158"/>
      <c r="J780" s="158"/>
    </row>
    <row r="781" spans="1:10" s="190" customFormat="1" x14ac:dyDescent="0.25">
      <c r="A781" s="531"/>
      <c r="B781" s="158"/>
      <c r="C781" s="158"/>
      <c r="D781" s="158"/>
      <c r="E781" s="158"/>
      <c r="F781" s="158"/>
      <c r="G781" s="158"/>
      <c r="H781" s="158"/>
      <c r="I781" s="158"/>
      <c r="J781" s="158"/>
    </row>
    <row r="782" spans="1:10" s="190" customFormat="1" x14ac:dyDescent="0.25">
      <c r="A782" s="531"/>
      <c r="B782" s="158"/>
      <c r="C782" s="158"/>
      <c r="D782" s="158"/>
      <c r="E782" s="158"/>
      <c r="F782" s="158"/>
      <c r="G782" s="158"/>
      <c r="H782" s="158"/>
      <c r="I782" s="158"/>
      <c r="J782" s="158"/>
    </row>
    <row r="783" spans="1:10" s="190" customFormat="1" x14ac:dyDescent="0.25">
      <c r="A783" s="531"/>
      <c r="B783" s="158"/>
      <c r="C783" s="158"/>
      <c r="D783" s="158"/>
      <c r="E783" s="158"/>
      <c r="F783" s="158"/>
      <c r="G783" s="158"/>
      <c r="H783" s="158"/>
      <c r="I783" s="158"/>
      <c r="J783" s="158"/>
    </row>
    <row r="784" spans="1:10" s="190" customFormat="1" x14ac:dyDescent="0.25">
      <c r="A784" s="531"/>
      <c r="B784" s="158"/>
      <c r="C784" s="158"/>
      <c r="D784" s="158"/>
      <c r="E784" s="158"/>
      <c r="F784" s="158"/>
      <c r="G784" s="158"/>
      <c r="H784" s="158"/>
      <c r="I784" s="158"/>
      <c r="J784" s="158"/>
    </row>
    <row r="785" spans="1:10" s="190" customFormat="1" x14ac:dyDescent="0.25">
      <c r="A785" s="531"/>
      <c r="B785" s="158"/>
      <c r="C785" s="158"/>
      <c r="D785" s="158"/>
      <c r="E785" s="158"/>
      <c r="F785" s="158"/>
      <c r="G785" s="158"/>
      <c r="H785" s="158"/>
      <c r="I785" s="158"/>
      <c r="J785" s="158"/>
    </row>
    <row r="786" spans="1:10" s="190" customFormat="1" x14ac:dyDescent="0.25">
      <c r="A786" s="531"/>
      <c r="B786" s="158"/>
      <c r="C786" s="158"/>
      <c r="D786" s="158"/>
      <c r="E786" s="158"/>
      <c r="F786" s="158"/>
      <c r="G786" s="158"/>
      <c r="H786" s="158"/>
      <c r="I786" s="158"/>
      <c r="J786" s="158"/>
    </row>
    <row r="787" spans="1:10" s="190" customFormat="1" x14ac:dyDescent="0.25">
      <c r="A787" s="531"/>
      <c r="B787" s="158"/>
      <c r="C787" s="158"/>
      <c r="D787" s="158"/>
      <c r="E787" s="158"/>
      <c r="F787" s="158"/>
      <c r="G787" s="158"/>
      <c r="H787" s="158"/>
      <c r="I787" s="158"/>
      <c r="J787" s="158"/>
    </row>
    <row r="788" spans="1:10" s="190" customFormat="1" x14ac:dyDescent="0.25">
      <c r="A788" s="531"/>
      <c r="B788" s="158"/>
      <c r="C788" s="158"/>
      <c r="D788" s="158"/>
      <c r="E788" s="158"/>
      <c r="F788" s="158"/>
      <c r="G788" s="158"/>
      <c r="H788" s="158"/>
      <c r="I788" s="158"/>
      <c r="J788" s="158"/>
    </row>
    <row r="789" spans="1:10" s="190" customFormat="1" x14ac:dyDescent="0.25">
      <c r="A789" s="531"/>
      <c r="B789" s="158"/>
      <c r="C789" s="158"/>
      <c r="D789" s="158"/>
      <c r="E789" s="158"/>
      <c r="F789" s="158"/>
      <c r="G789" s="158"/>
      <c r="H789" s="158"/>
      <c r="I789" s="158"/>
      <c r="J789" s="158"/>
    </row>
    <row r="790" spans="1:10" s="190" customFormat="1" x14ac:dyDescent="0.25">
      <c r="A790" s="531"/>
      <c r="B790" s="158"/>
      <c r="C790" s="158"/>
      <c r="D790" s="158"/>
      <c r="E790" s="158"/>
      <c r="F790" s="158"/>
      <c r="G790" s="158"/>
      <c r="H790" s="158"/>
      <c r="I790" s="158"/>
      <c r="J790" s="158"/>
    </row>
    <row r="791" spans="1:10" s="190" customFormat="1" x14ac:dyDescent="0.25">
      <c r="A791" s="531"/>
      <c r="B791" s="158"/>
      <c r="C791" s="158"/>
      <c r="D791" s="158"/>
      <c r="E791" s="158"/>
      <c r="F791" s="158"/>
      <c r="G791" s="158"/>
      <c r="H791" s="158"/>
      <c r="I791" s="158"/>
      <c r="J791" s="158"/>
    </row>
    <row r="792" spans="1:10" s="190" customFormat="1" x14ac:dyDescent="0.25">
      <c r="A792" s="531"/>
      <c r="B792" s="158"/>
      <c r="C792" s="158"/>
      <c r="D792" s="158"/>
      <c r="E792" s="158"/>
      <c r="F792" s="158"/>
      <c r="G792" s="158"/>
      <c r="H792" s="158"/>
      <c r="I792" s="158"/>
      <c r="J792" s="158"/>
    </row>
    <row r="793" spans="1:10" s="190" customFormat="1" x14ac:dyDescent="0.25">
      <c r="A793" s="531"/>
      <c r="B793" s="158"/>
      <c r="C793" s="158"/>
      <c r="D793" s="158"/>
      <c r="E793" s="158"/>
      <c r="F793" s="158"/>
      <c r="G793" s="158"/>
      <c r="H793" s="158"/>
      <c r="I793" s="158"/>
      <c r="J793" s="158"/>
    </row>
    <row r="794" spans="1:10" s="190" customFormat="1" x14ac:dyDescent="0.25">
      <c r="A794" s="531"/>
      <c r="B794" s="158"/>
      <c r="C794" s="158"/>
      <c r="D794" s="158"/>
      <c r="E794" s="158"/>
      <c r="F794" s="158"/>
      <c r="G794" s="158"/>
      <c r="H794" s="158"/>
      <c r="I794" s="158"/>
      <c r="J794" s="158"/>
    </row>
    <row r="795" spans="1:10" s="190" customFormat="1" x14ac:dyDescent="0.25">
      <c r="A795" s="531"/>
      <c r="B795" s="158"/>
      <c r="C795" s="158"/>
      <c r="D795" s="158"/>
      <c r="E795" s="158"/>
      <c r="F795" s="158"/>
      <c r="G795" s="158"/>
      <c r="H795" s="158"/>
      <c r="I795" s="158"/>
      <c r="J795" s="158"/>
    </row>
    <row r="796" spans="1:10" s="190" customFormat="1" x14ac:dyDescent="0.25">
      <c r="A796" s="531"/>
      <c r="B796" s="158"/>
      <c r="C796" s="158"/>
      <c r="D796" s="158"/>
      <c r="E796" s="158"/>
      <c r="F796" s="158"/>
      <c r="G796" s="158"/>
      <c r="H796" s="158"/>
      <c r="I796" s="158"/>
      <c r="J796" s="158"/>
    </row>
    <row r="797" spans="1:10" s="190" customFormat="1" x14ac:dyDescent="0.25">
      <c r="A797" s="531"/>
      <c r="B797" s="158"/>
      <c r="C797" s="158"/>
      <c r="D797" s="158"/>
      <c r="E797" s="158"/>
      <c r="F797" s="158"/>
      <c r="G797" s="158"/>
      <c r="H797" s="158"/>
      <c r="I797" s="158"/>
      <c r="J797" s="158"/>
    </row>
    <row r="798" spans="1:10" s="190" customFormat="1" x14ac:dyDescent="0.25">
      <c r="A798" s="531"/>
      <c r="B798" s="158"/>
      <c r="C798" s="158"/>
      <c r="D798" s="158"/>
      <c r="E798" s="158"/>
      <c r="F798" s="158"/>
      <c r="G798" s="158"/>
      <c r="H798" s="158"/>
      <c r="I798" s="158"/>
      <c r="J798" s="158"/>
    </row>
    <row r="799" spans="1:10" s="190" customFormat="1" x14ac:dyDescent="0.25">
      <c r="A799" s="531"/>
      <c r="B799" s="158"/>
      <c r="C799" s="158"/>
      <c r="D799" s="158"/>
      <c r="E799" s="158"/>
      <c r="F799" s="158"/>
      <c r="G799" s="158"/>
      <c r="H799" s="158"/>
      <c r="I799" s="158"/>
      <c r="J799" s="158"/>
    </row>
    <row r="800" spans="1:10" s="190" customFormat="1" x14ac:dyDescent="0.25">
      <c r="A800" s="531"/>
      <c r="B800" s="158"/>
      <c r="C800" s="158"/>
      <c r="D800" s="158"/>
      <c r="E800" s="158"/>
      <c r="F800" s="158"/>
      <c r="G800" s="158"/>
      <c r="H800" s="158"/>
      <c r="I800" s="158"/>
      <c r="J800" s="158"/>
    </row>
    <row r="801" spans="1:10" s="190" customFormat="1" x14ac:dyDescent="0.25">
      <c r="A801" s="531"/>
      <c r="B801" s="158"/>
      <c r="C801" s="158"/>
      <c r="D801" s="158"/>
      <c r="E801" s="158"/>
      <c r="F801" s="158"/>
      <c r="G801" s="158"/>
      <c r="H801" s="158"/>
      <c r="I801" s="158"/>
      <c r="J801" s="158"/>
    </row>
    <row r="802" spans="1:10" s="190" customFormat="1" x14ac:dyDescent="0.25">
      <c r="A802" s="531"/>
      <c r="B802" s="158"/>
      <c r="C802" s="158"/>
      <c r="D802" s="158"/>
      <c r="E802" s="158"/>
      <c r="F802" s="158"/>
      <c r="G802" s="158"/>
      <c r="H802" s="158"/>
      <c r="I802" s="158"/>
      <c r="J802" s="158"/>
    </row>
    <row r="803" spans="1:10" s="190" customFormat="1" x14ac:dyDescent="0.25">
      <c r="A803" s="531"/>
      <c r="B803" s="158"/>
      <c r="C803" s="158"/>
      <c r="D803" s="158"/>
      <c r="E803" s="158"/>
      <c r="F803" s="158"/>
      <c r="G803" s="158"/>
      <c r="H803" s="158"/>
      <c r="I803" s="158"/>
      <c r="J803" s="158"/>
    </row>
    <row r="804" spans="1:10" s="190" customFormat="1" x14ac:dyDescent="0.25">
      <c r="A804" s="531"/>
      <c r="B804" s="158"/>
      <c r="C804" s="158"/>
      <c r="D804" s="158"/>
      <c r="E804" s="158"/>
      <c r="F804" s="158"/>
      <c r="G804" s="158"/>
      <c r="H804" s="158"/>
      <c r="I804" s="158"/>
      <c r="J804" s="158"/>
    </row>
    <row r="805" spans="1:10" s="190" customFormat="1" x14ac:dyDescent="0.25">
      <c r="A805" s="531"/>
      <c r="B805" s="158"/>
      <c r="C805" s="158"/>
      <c r="D805" s="158"/>
      <c r="E805" s="158"/>
      <c r="F805" s="158"/>
      <c r="G805" s="158"/>
      <c r="H805" s="158"/>
      <c r="I805" s="158"/>
      <c r="J805" s="158"/>
    </row>
    <row r="806" spans="1:10" s="190" customFormat="1" x14ac:dyDescent="0.25">
      <c r="A806" s="531"/>
      <c r="B806" s="158"/>
      <c r="C806" s="158"/>
      <c r="D806" s="158"/>
      <c r="E806" s="158"/>
      <c r="F806" s="158"/>
      <c r="G806" s="158"/>
      <c r="H806" s="158"/>
      <c r="I806" s="158"/>
      <c r="J806" s="158"/>
    </row>
    <row r="807" spans="1:10" s="190" customFormat="1" x14ac:dyDescent="0.25">
      <c r="A807" s="531"/>
      <c r="B807" s="158"/>
      <c r="C807" s="158"/>
      <c r="D807" s="158"/>
      <c r="E807" s="158"/>
      <c r="F807" s="158"/>
      <c r="G807" s="158"/>
      <c r="H807" s="158"/>
      <c r="I807" s="158"/>
      <c r="J807" s="158"/>
    </row>
    <row r="808" spans="1:10" s="190" customFormat="1" x14ac:dyDescent="0.25">
      <c r="A808" s="531"/>
      <c r="B808" s="158"/>
      <c r="C808" s="158"/>
      <c r="D808" s="158"/>
      <c r="E808" s="158"/>
      <c r="F808" s="158"/>
      <c r="G808" s="158"/>
      <c r="H808" s="158"/>
      <c r="I808" s="158"/>
      <c r="J808" s="158"/>
    </row>
    <row r="809" spans="1:10" s="190" customFormat="1" x14ac:dyDescent="0.25">
      <c r="A809" s="531"/>
      <c r="B809" s="158"/>
      <c r="C809" s="158"/>
      <c r="D809" s="158"/>
      <c r="E809" s="158"/>
      <c r="F809" s="158"/>
      <c r="G809" s="158"/>
      <c r="H809" s="158"/>
      <c r="I809" s="158"/>
      <c r="J809" s="158"/>
    </row>
    <row r="810" spans="1:10" s="190" customFormat="1" x14ac:dyDescent="0.25">
      <c r="A810" s="531"/>
      <c r="B810" s="158"/>
      <c r="C810" s="158"/>
      <c r="D810" s="158"/>
      <c r="E810" s="158"/>
      <c r="F810" s="158"/>
      <c r="G810" s="158"/>
      <c r="H810" s="158"/>
      <c r="I810" s="158"/>
      <c r="J810" s="158"/>
    </row>
    <row r="811" spans="1:10" s="190" customFormat="1" x14ac:dyDescent="0.25">
      <c r="A811" s="531"/>
      <c r="B811" s="158"/>
      <c r="C811" s="158"/>
      <c r="D811" s="158"/>
      <c r="E811" s="158"/>
      <c r="F811" s="158"/>
      <c r="G811" s="158"/>
      <c r="H811" s="158"/>
      <c r="I811" s="158"/>
      <c r="J811" s="158"/>
    </row>
    <row r="812" spans="1:10" s="190" customFormat="1" x14ac:dyDescent="0.25">
      <c r="A812" s="531"/>
      <c r="B812" s="158"/>
      <c r="C812" s="158"/>
      <c r="D812" s="158"/>
      <c r="E812" s="158"/>
      <c r="F812" s="158"/>
      <c r="G812" s="158"/>
      <c r="H812" s="158"/>
      <c r="I812" s="158"/>
      <c r="J812" s="158"/>
    </row>
    <row r="813" spans="1:10" s="190" customFormat="1" x14ac:dyDescent="0.25">
      <c r="A813" s="531"/>
      <c r="B813" s="158"/>
      <c r="C813" s="158"/>
      <c r="D813" s="158"/>
      <c r="E813" s="158"/>
      <c r="F813" s="158"/>
      <c r="G813" s="158"/>
      <c r="H813" s="158"/>
      <c r="I813" s="158"/>
      <c r="J813" s="158"/>
    </row>
    <row r="814" spans="1:10" s="190" customFormat="1" x14ac:dyDescent="0.25">
      <c r="A814" s="531"/>
      <c r="B814" s="158"/>
      <c r="C814" s="158"/>
      <c r="D814" s="158"/>
      <c r="E814" s="158"/>
      <c r="F814" s="158"/>
      <c r="G814" s="158"/>
      <c r="H814" s="158"/>
      <c r="I814" s="158"/>
      <c r="J814" s="158"/>
    </row>
    <row r="815" spans="1:10" s="190" customFormat="1" x14ac:dyDescent="0.25">
      <c r="A815" s="531"/>
      <c r="B815" s="158"/>
      <c r="C815" s="158"/>
      <c r="D815" s="158"/>
      <c r="E815" s="158"/>
      <c r="F815" s="158"/>
      <c r="G815" s="158"/>
      <c r="H815" s="158"/>
      <c r="I815" s="158"/>
      <c r="J815" s="158"/>
    </row>
    <row r="816" spans="1:10" s="190" customFormat="1" x14ac:dyDescent="0.25">
      <c r="A816" s="531"/>
      <c r="B816" s="158"/>
      <c r="C816" s="158"/>
      <c r="D816" s="158"/>
      <c r="E816" s="158"/>
      <c r="F816" s="158"/>
      <c r="G816" s="158"/>
      <c r="H816" s="158"/>
      <c r="I816" s="158"/>
      <c r="J816" s="158"/>
    </row>
    <row r="817" spans="1:10" s="190" customFormat="1" x14ac:dyDescent="0.25">
      <c r="A817" s="531"/>
      <c r="B817" s="158"/>
      <c r="C817" s="158"/>
      <c r="D817" s="158"/>
      <c r="E817" s="158"/>
      <c r="F817" s="158"/>
      <c r="G817" s="158"/>
      <c r="H817" s="158"/>
      <c r="I817" s="158"/>
      <c r="J817" s="158"/>
    </row>
    <row r="818" spans="1:10" s="190" customFormat="1" x14ac:dyDescent="0.25">
      <c r="A818" s="531"/>
      <c r="B818" s="158"/>
      <c r="C818" s="158"/>
      <c r="D818" s="158"/>
      <c r="E818" s="158"/>
      <c r="F818" s="158"/>
      <c r="G818" s="158"/>
      <c r="H818" s="158"/>
      <c r="I818" s="158"/>
      <c r="J818" s="158"/>
    </row>
    <row r="819" spans="1:10" s="190" customFormat="1" x14ac:dyDescent="0.25">
      <c r="A819" s="531"/>
      <c r="B819" s="158"/>
      <c r="C819" s="158"/>
      <c r="D819" s="158"/>
      <c r="E819" s="158"/>
      <c r="F819" s="158"/>
      <c r="G819" s="158"/>
      <c r="H819" s="158"/>
      <c r="I819" s="158"/>
      <c r="J819" s="158"/>
    </row>
    <row r="820" spans="1:10" s="190" customFormat="1" x14ac:dyDescent="0.25">
      <c r="A820" s="531"/>
      <c r="B820" s="158"/>
      <c r="C820" s="158"/>
      <c r="D820" s="158"/>
      <c r="E820" s="158"/>
      <c r="F820" s="158"/>
      <c r="G820" s="158"/>
      <c r="H820" s="158"/>
      <c r="I820" s="158"/>
      <c r="J820" s="158"/>
    </row>
    <row r="821" spans="1:10" s="190" customFormat="1" x14ac:dyDescent="0.25">
      <c r="A821" s="531"/>
      <c r="B821" s="158"/>
      <c r="C821" s="158"/>
      <c r="D821" s="158"/>
      <c r="E821" s="158"/>
      <c r="F821" s="158"/>
      <c r="G821" s="158"/>
      <c r="H821" s="158"/>
      <c r="I821" s="158"/>
      <c r="J821" s="158"/>
    </row>
    <row r="822" spans="1:10" s="190" customFormat="1" x14ac:dyDescent="0.25">
      <c r="A822" s="531"/>
      <c r="B822" s="158"/>
      <c r="C822" s="158"/>
      <c r="D822" s="158"/>
      <c r="E822" s="158"/>
      <c r="F822" s="158"/>
      <c r="G822" s="158"/>
      <c r="H822" s="158"/>
      <c r="I822" s="158"/>
      <c r="J822" s="158"/>
    </row>
    <row r="823" spans="1:10" s="190" customFormat="1" x14ac:dyDescent="0.25">
      <c r="A823" s="531"/>
      <c r="B823" s="158"/>
      <c r="C823" s="158"/>
      <c r="D823" s="158"/>
      <c r="E823" s="158"/>
      <c r="F823" s="158"/>
      <c r="G823" s="158"/>
      <c r="H823" s="158"/>
      <c r="I823" s="158"/>
      <c r="J823" s="158"/>
    </row>
    <row r="824" spans="1:10" s="190" customFormat="1" x14ac:dyDescent="0.25">
      <c r="A824" s="531"/>
      <c r="B824" s="158"/>
      <c r="C824" s="158"/>
      <c r="D824" s="158"/>
      <c r="E824" s="158"/>
      <c r="F824" s="158"/>
      <c r="G824" s="158"/>
      <c r="H824" s="158"/>
      <c r="I824" s="158"/>
      <c r="J824" s="158"/>
    </row>
    <row r="825" spans="1:10" s="190" customFormat="1" x14ac:dyDescent="0.25">
      <c r="A825" s="531"/>
      <c r="B825" s="158"/>
      <c r="C825" s="158"/>
      <c r="D825" s="158"/>
      <c r="E825" s="158"/>
      <c r="F825" s="158"/>
      <c r="G825" s="158"/>
      <c r="H825" s="158"/>
      <c r="I825" s="158"/>
      <c r="J825" s="158"/>
    </row>
    <row r="826" spans="1:10" s="190" customFormat="1" x14ac:dyDescent="0.25">
      <c r="A826" s="531"/>
      <c r="B826" s="158"/>
      <c r="C826" s="158"/>
      <c r="D826" s="158"/>
      <c r="E826" s="158"/>
      <c r="F826" s="158"/>
      <c r="G826" s="158"/>
      <c r="H826" s="158"/>
      <c r="I826" s="158"/>
      <c r="J826" s="158"/>
    </row>
    <row r="827" spans="1:10" s="190" customFormat="1" x14ac:dyDescent="0.25">
      <c r="A827" s="531"/>
      <c r="B827" s="158"/>
      <c r="C827" s="158"/>
      <c r="D827" s="158"/>
      <c r="E827" s="158"/>
      <c r="F827" s="158"/>
      <c r="G827" s="158"/>
      <c r="H827" s="158"/>
      <c r="I827" s="158"/>
      <c r="J827" s="158"/>
    </row>
    <row r="828" spans="1:10" s="190" customFormat="1" x14ac:dyDescent="0.25">
      <c r="A828" s="531"/>
      <c r="B828" s="158"/>
      <c r="C828" s="158"/>
      <c r="D828" s="158"/>
      <c r="E828" s="158"/>
      <c r="F828" s="158"/>
      <c r="G828" s="158"/>
      <c r="H828" s="158"/>
      <c r="I828" s="158"/>
      <c r="J828" s="158"/>
    </row>
    <row r="829" spans="1:10" s="190" customFormat="1" x14ac:dyDescent="0.25">
      <c r="A829" s="531"/>
      <c r="B829" s="158"/>
      <c r="C829" s="158"/>
      <c r="D829" s="158"/>
      <c r="E829" s="158"/>
      <c r="F829" s="158"/>
      <c r="G829" s="158"/>
      <c r="H829" s="158"/>
      <c r="I829" s="158"/>
      <c r="J829" s="158"/>
    </row>
    <row r="830" spans="1:10" s="190" customFormat="1" x14ac:dyDescent="0.25">
      <c r="A830" s="531"/>
      <c r="B830" s="158"/>
      <c r="C830" s="158"/>
      <c r="D830" s="158"/>
      <c r="E830" s="158"/>
      <c r="F830" s="158"/>
      <c r="G830" s="158"/>
      <c r="H830" s="158"/>
      <c r="I830" s="158"/>
      <c r="J830" s="158"/>
    </row>
    <row r="831" spans="1:10" s="190" customFormat="1" x14ac:dyDescent="0.25">
      <c r="A831" s="531"/>
      <c r="B831" s="158"/>
      <c r="C831" s="158"/>
      <c r="D831" s="158"/>
      <c r="E831" s="158"/>
      <c r="F831" s="158"/>
      <c r="G831" s="158"/>
      <c r="H831" s="158"/>
      <c r="I831" s="158"/>
      <c r="J831" s="158"/>
    </row>
    <row r="832" spans="1:10" s="190" customFormat="1" x14ac:dyDescent="0.25">
      <c r="A832" s="531"/>
      <c r="B832" s="158"/>
      <c r="C832" s="158"/>
      <c r="D832" s="158"/>
      <c r="E832" s="158"/>
      <c r="F832" s="158"/>
      <c r="G832" s="158"/>
      <c r="H832" s="158"/>
      <c r="I832" s="158"/>
      <c r="J832" s="158"/>
    </row>
    <row r="833" spans="1:10" s="190" customFormat="1" x14ac:dyDescent="0.25">
      <c r="A833" s="531"/>
      <c r="B833" s="158"/>
      <c r="C833" s="158"/>
      <c r="D833" s="158"/>
      <c r="E833" s="158"/>
      <c r="F833" s="158"/>
      <c r="G833" s="158"/>
      <c r="H833" s="158"/>
      <c r="I833" s="158"/>
      <c r="J833" s="158"/>
    </row>
    <row r="834" spans="1:10" s="190" customFormat="1" x14ac:dyDescent="0.25">
      <c r="A834" s="531"/>
      <c r="B834" s="158"/>
      <c r="C834" s="158"/>
      <c r="D834" s="158"/>
      <c r="E834" s="158"/>
      <c r="F834" s="158"/>
      <c r="G834" s="158"/>
      <c r="H834" s="158"/>
      <c r="I834" s="158"/>
      <c r="J834" s="158"/>
    </row>
    <row r="835" spans="1:10" s="190" customFormat="1" x14ac:dyDescent="0.25">
      <c r="A835" s="531"/>
      <c r="B835" s="158"/>
      <c r="C835" s="158"/>
      <c r="D835" s="158"/>
      <c r="E835" s="158"/>
      <c r="F835" s="158"/>
      <c r="G835" s="158"/>
      <c r="H835" s="158"/>
      <c r="I835" s="158"/>
      <c r="J835" s="158"/>
    </row>
    <row r="836" spans="1:10" s="190" customFormat="1" x14ac:dyDescent="0.25">
      <c r="A836" s="531"/>
      <c r="B836" s="158"/>
      <c r="C836" s="158"/>
      <c r="D836" s="158"/>
      <c r="E836" s="158"/>
      <c r="F836" s="158"/>
      <c r="G836" s="158"/>
      <c r="H836" s="158"/>
      <c r="I836" s="158"/>
      <c r="J836" s="158"/>
    </row>
    <row r="837" spans="1:10" s="190" customFormat="1" x14ac:dyDescent="0.25">
      <c r="A837" s="531"/>
      <c r="B837" s="158"/>
      <c r="C837" s="158"/>
      <c r="D837" s="158"/>
      <c r="E837" s="158"/>
      <c r="F837" s="158"/>
      <c r="G837" s="158"/>
      <c r="H837" s="158"/>
      <c r="I837" s="158"/>
      <c r="J837" s="158"/>
    </row>
    <row r="838" spans="1:10" s="190" customFormat="1" x14ac:dyDescent="0.25">
      <c r="A838" s="531"/>
      <c r="B838" s="158"/>
      <c r="C838" s="158"/>
      <c r="D838" s="158"/>
      <c r="E838" s="158"/>
      <c r="F838" s="158"/>
      <c r="G838" s="158"/>
      <c r="H838" s="158"/>
      <c r="I838" s="158"/>
      <c r="J838" s="158"/>
    </row>
    <row r="839" spans="1:10" s="190" customFormat="1" x14ac:dyDescent="0.25">
      <c r="A839" s="531"/>
      <c r="B839" s="158"/>
      <c r="C839" s="158"/>
      <c r="D839" s="158"/>
      <c r="E839" s="158"/>
      <c r="F839" s="158"/>
      <c r="G839" s="158"/>
      <c r="H839" s="158"/>
      <c r="I839" s="158"/>
      <c r="J839" s="158"/>
    </row>
    <row r="840" spans="1:10" s="190" customFormat="1" x14ac:dyDescent="0.25">
      <c r="A840" s="531"/>
      <c r="B840" s="158"/>
      <c r="C840" s="158"/>
      <c r="D840" s="158"/>
      <c r="E840" s="158"/>
      <c r="F840" s="158"/>
      <c r="G840" s="158"/>
      <c r="H840" s="158"/>
      <c r="I840" s="158"/>
      <c r="J840" s="158"/>
    </row>
    <row r="841" spans="1:10" s="190" customFormat="1" x14ac:dyDescent="0.25">
      <c r="A841" s="531"/>
      <c r="B841" s="158"/>
      <c r="C841" s="158"/>
      <c r="D841" s="158"/>
      <c r="E841" s="158"/>
      <c r="F841" s="158"/>
      <c r="G841" s="158"/>
      <c r="H841" s="158"/>
      <c r="I841" s="158"/>
      <c r="J841" s="158"/>
    </row>
    <row r="842" spans="1:10" s="190" customFormat="1" x14ac:dyDescent="0.25">
      <c r="A842" s="531"/>
      <c r="B842" s="158"/>
      <c r="C842" s="158"/>
      <c r="D842" s="158"/>
      <c r="E842" s="158"/>
      <c r="F842" s="158"/>
      <c r="G842" s="158"/>
      <c r="H842" s="158"/>
      <c r="I842" s="158"/>
      <c r="J842" s="158"/>
    </row>
    <row r="843" spans="1:10" s="190" customFormat="1" x14ac:dyDescent="0.25">
      <c r="A843" s="531"/>
      <c r="B843" s="158"/>
      <c r="C843" s="158"/>
      <c r="D843" s="158"/>
      <c r="E843" s="158"/>
      <c r="F843" s="158"/>
      <c r="G843" s="158"/>
      <c r="H843" s="158"/>
      <c r="I843" s="158"/>
      <c r="J843" s="158"/>
    </row>
    <row r="844" spans="1:10" s="190" customFormat="1" x14ac:dyDescent="0.25">
      <c r="A844" s="531"/>
      <c r="B844" s="158"/>
      <c r="C844" s="158"/>
      <c r="D844" s="158"/>
      <c r="E844" s="158"/>
      <c r="F844" s="158"/>
      <c r="G844" s="158"/>
      <c r="H844" s="158"/>
      <c r="I844" s="158"/>
      <c r="J844" s="158"/>
    </row>
    <row r="845" spans="1:10" s="190" customFormat="1" x14ac:dyDescent="0.25">
      <c r="A845" s="531"/>
      <c r="B845" s="158"/>
      <c r="C845" s="158"/>
      <c r="D845" s="158"/>
      <c r="E845" s="158"/>
      <c r="F845" s="158"/>
      <c r="G845" s="158"/>
      <c r="H845" s="158"/>
      <c r="I845" s="158"/>
      <c r="J845" s="158"/>
    </row>
    <row r="846" spans="1:10" s="190" customFormat="1" x14ac:dyDescent="0.25">
      <c r="A846" s="531"/>
      <c r="B846" s="158"/>
      <c r="C846" s="158"/>
      <c r="D846" s="158"/>
      <c r="E846" s="158"/>
      <c r="F846" s="158"/>
      <c r="G846" s="158"/>
      <c r="H846" s="158"/>
      <c r="I846" s="158"/>
      <c r="J846" s="158"/>
    </row>
    <row r="847" spans="1:10" s="190" customFormat="1" x14ac:dyDescent="0.25">
      <c r="A847" s="531"/>
      <c r="B847" s="158"/>
      <c r="C847" s="158"/>
      <c r="D847" s="158"/>
      <c r="E847" s="158"/>
      <c r="F847" s="158"/>
      <c r="G847" s="158"/>
      <c r="H847" s="158"/>
      <c r="I847" s="158"/>
      <c r="J847" s="158"/>
    </row>
    <row r="848" spans="1:10" s="190" customFormat="1" x14ac:dyDescent="0.25">
      <c r="A848" s="531"/>
      <c r="B848" s="158"/>
      <c r="C848" s="158"/>
      <c r="D848" s="158"/>
      <c r="E848" s="158"/>
      <c r="F848" s="158"/>
      <c r="G848" s="158"/>
      <c r="H848" s="158"/>
      <c r="I848" s="158"/>
      <c r="J848" s="158"/>
    </row>
    <row r="849" spans="1:10" s="190" customFormat="1" x14ac:dyDescent="0.25">
      <c r="A849" s="531"/>
      <c r="B849" s="158"/>
      <c r="C849" s="158"/>
      <c r="D849" s="158"/>
      <c r="E849" s="158"/>
      <c r="F849" s="158"/>
      <c r="G849" s="158"/>
      <c r="H849" s="158"/>
      <c r="I849" s="158"/>
      <c r="J849" s="158"/>
    </row>
    <row r="850" spans="1:10" s="190" customFormat="1" x14ac:dyDescent="0.25">
      <c r="A850" s="531"/>
      <c r="B850" s="158"/>
      <c r="C850" s="158"/>
      <c r="D850" s="158"/>
      <c r="E850" s="158"/>
      <c r="F850" s="158"/>
      <c r="G850" s="158"/>
      <c r="H850" s="158"/>
      <c r="I850" s="158"/>
      <c r="J850" s="158"/>
    </row>
    <row r="851" spans="1:10" s="190" customFormat="1" x14ac:dyDescent="0.25">
      <c r="A851" s="531"/>
      <c r="B851" s="158"/>
      <c r="C851" s="158"/>
      <c r="D851" s="158"/>
      <c r="E851" s="158"/>
      <c r="F851" s="158"/>
      <c r="G851" s="158"/>
      <c r="H851" s="158"/>
      <c r="I851" s="158"/>
      <c r="J851" s="158"/>
    </row>
    <row r="852" spans="1:10" s="190" customFormat="1" x14ac:dyDescent="0.25">
      <c r="A852" s="531"/>
      <c r="B852" s="158"/>
      <c r="C852" s="158"/>
      <c r="D852" s="158"/>
      <c r="E852" s="158"/>
      <c r="F852" s="158"/>
      <c r="G852" s="158"/>
      <c r="H852" s="158"/>
      <c r="I852" s="158"/>
      <c r="J852" s="158"/>
    </row>
    <row r="853" spans="1:10" s="190" customFormat="1" x14ac:dyDescent="0.25">
      <c r="A853" s="531"/>
      <c r="B853" s="158"/>
      <c r="C853" s="158"/>
      <c r="D853" s="158"/>
      <c r="E853" s="158"/>
      <c r="F853" s="158"/>
      <c r="G853" s="158"/>
      <c r="H853" s="158"/>
      <c r="I853" s="158"/>
      <c r="J853" s="158"/>
    </row>
    <row r="854" spans="1:10" s="190" customFormat="1" x14ac:dyDescent="0.25">
      <c r="A854" s="531"/>
      <c r="B854" s="158"/>
      <c r="C854" s="158"/>
      <c r="D854" s="158"/>
      <c r="E854" s="158"/>
      <c r="F854" s="158"/>
      <c r="G854" s="158"/>
      <c r="H854" s="158"/>
      <c r="I854" s="158"/>
      <c r="J854" s="158"/>
    </row>
    <row r="855" spans="1:10" s="190" customFormat="1" x14ac:dyDescent="0.25">
      <c r="A855" s="531"/>
      <c r="B855" s="158"/>
      <c r="C855" s="158"/>
      <c r="D855" s="158"/>
      <c r="E855" s="158"/>
      <c r="F855" s="158"/>
      <c r="G855" s="158"/>
      <c r="H855" s="158"/>
      <c r="I855" s="158"/>
      <c r="J855" s="158"/>
    </row>
    <row r="856" spans="1:10" s="190" customFormat="1" x14ac:dyDescent="0.25">
      <c r="A856" s="531"/>
      <c r="B856" s="158"/>
      <c r="C856" s="158"/>
      <c r="D856" s="158"/>
      <c r="E856" s="158"/>
      <c r="F856" s="158"/>
      <c r="G856" s="158"/>
      <c r="H856" s="158"/>
      <c r="I856" s="158"/>
      <c r="J856" s="158"/>
    </row>
    <row r="857" spans="1:10" s="190" customFormat="1" x14ac:dyDescent="0.25">
      <c r="A857" s="531"/>
      <c r="B857" s="158"/>
      <c r="C857" s="158"/>
      <c r="D857" s="158"/>
      <c r="E857" s="158"/>
      <c r="F857" s="158"/>
      <c r="G857" s="158"/>
      <c r="H857" s="158"/>
      <c r="I857" s="158"/>
      <c r="J857" s="158"/>
    </row>
    <row r="858" spans="1:10" s="190" customFormat="1" x14ac:dyDescent="0.25">
      <c r="A858" s="531"/>
      <c r="B858" s="158"/>
      <c r="C858" s="158"/>
      <c r="D858" s="158"/>
      <c r="E858" s="158"/>
      <c r="F858" s="158"/>
      <c r="G858" s="158"/>
      <c r="H858" s="158"/>
      <c r="I858" s="158"/>
      <c r="J858" s="158"/>
    </row>
    <row r="859" spans="1:10" s="190" customFormat="1" x14ac:dyDescent="0.25">
      <c r="A859" s="531"/>
      <c r="B859" s="158"/>
      <c r="C859" s="158"/>
      <c r="D859" s="158"/>
      <c r="E859" s="158"/>
      <c r="F859" s="158"/>
      <c r="G859" s="158"/>
      <c r="H859" s="158"/>
      <c r="I859" s="158"/>
      <c r="J859" s="158"/>
    </row>
    <row r="860" spans="1:10" s="190" customFormat="1" x14ac:dyDescent="0.25">
      <c r="A860" s="531"/>
      <c r="B860" s="158"/>
      <c r="C860" s="158"/>
      <c r="D860" s="158"/>
      <c r="E860" s="158"/>
      <c r="F860" s="158"/>
      <c r="G860" s="158"/>
      <c r="H860" s="158"/>
      <c r="I860" s="158"/>
      <c r="J860" s="158"/>
    </row>
    <row r="861" spans="1:10" s="190" customFormat="1" x14ac:dyDescent="0.25">
      <c r="A861" s="531"/>
      <c r="B861" s="158"/>
      <c r="C861" s="158"/>
      <c r="D861" s="158"/>
      <c r="E861" s="158"/>
      <c r="F861" s="158"/>
      <c r="G861" s="158"/>
      <c r="H861" s="158"/>
      <c r="I861" s="158"/>
      <c r="J861" s="158"/>
    </row>
    <row r="862" spans="1:10" s="190" customFormat="1" x14ac:dyDescent="0.25">
      <c r="A862" s="531"/>
      <c r="B862" s="158"/>
      <c r="C862" s="158"/>
      <c r="D862" s="158"/>
      <c r="E862" s="158"/>
      <c r="F862" s="158"/>
      <c r="G862" s="158"/>
      <c r="H862" s="158"/>
      <c r="I862" s="158"/>
      <c r="J862" s="158"/>
    </row>
    <row r="863" spans="1:10" s="190" customFormat="1" x14ac:dyDescent="0.25">
      <c r="A863" s="531"/>
      <c r="B863" s="158"/>
      <c r="C863" s="158"/>
      <c r="D863" s="158"/>
      <c r="E863" s="158"/>
      <c r="F863" s="158"/>
      <c r="G863" s="158"/>
      <c r="H863" s="158"/>
      <c r="I863" s="158"/>
      <c r="J863" s="158"/>
    </row>
    <row r="864" spans="1:10" s="190" customFormat="1" x14ac:dyDescent="0.25">
      <c r="A864" s="531"/>
      <c r="B864" s="158"/>
      <c r="C864" s="158"/>
      <c r="D864" s="158"/>
      <c r="E864" s="158"/>
      <c r="F864" s="158"/>
      <c r="G864" s="158"/>
      <c r="H864" s="158"/>
      <c r="I864" s="158"/>
      <c r="J864" s="158"/>
    </row>
    <row r="865" spans="1:10" s="190" customFormat="1" x14ac:dyDescent="0.25">
      <c r="A865" s="531"/>
      <c r="B865" s="158"/>
      <c r="C865" s="158"/>
      <c r="D865" s="158"/>
      <c r="E865" s="158"/>
      <c r="F865" s="158"/>
      <c r="G865" s="158"/>
      <c r="H865" s="158"/>
      <c r="I865" s="158"/>
      <c r="J865" s="158"/>
    </row>
    <row r="866" spans="1:10" s="190" customFormat="1" x14ac:dyDescent="0.25">
      <c r="A866" s="531"/>
      <c r="B866" s="158"/>
      <c r="C866" s="158"/>
      <c r="D866" s="158"/>
      <c r="E866" s="158"/>
      <c r="F866" s="158"/>
      <c r="G866" s="158"/>
      <c r="H866" s="158"/>
      <c r="I866" s="158"/>
      <c r="J866" s="158"/>
    </row>
    <row r="867" spans="1:10" s="190" customFormat="1" x14ac:dyDescent="0.25">
      <c r="A867" s="531"/>
      <c r="B867" s="158"/>
      <c r="C867" s="158"/>
      <c r="D867" s="158"/>
      <c r="E867" s="158"/>
      <c r="F867" s="158"/>
      <c r="G867" s="158"/>
      <c r="H867" s="158"/>
      <c r="I867" s="158"/>
      <c r="J867" s="158"/>
    </row>
    <row r="868" spans="1:10" s="190" customFormat="1" x14ac:dyDescent="0.25">
      <c r="A868" s="531"/>
      <c r="B868" s="158"/>
      <c r="C868" s="158"/>
      <c r="D868" s="158"/>
      <c r="E868" s="158"/>
      <c r="F868" s="158"/>
      <c r="G868" s="158"/>
      <c r="H868" s="158"/>
      <c r="I868" s="158"/>
      <c r="J868" s="158"/>
    </row>
    <row r="869" spans="1:10" s="190" customFormat="1" x14ac:dyDescent="0.25">
      <c r="A869" s="531"/>
      <c r="B869" s="158"/>
      <c r="C869" s="158"/>
      <c r="D869" s="158"/>
      <c r="E869" s="158"/>
      <c r="F869" s="158"/>
      <c r="G869" s="158"/>
      <c r="H869" s="158"/>
      <c r="I869" s="158"/>
      <c r="J869" s="158"/>
    </row>
    <row r="870" spans="1:10" s="190" customFormat="1" x14ac:dyDescent="0.25">
      <c r="A870" s="531"/>
      <c r="B870" s="158"/>
      <c r="C870" s="158"/>
      <c r="D870" s="158"/>
      <c r="E870" s="158"/>
      <c r="F870" s="158"/>
      <c r="G870" s="158"/>
      <c r="H870" s="158"/>
      <c r="I870" s="158"/>
      <c r="J870" s="158"/>
    </row>
    <row r="871" spans="1:10" s="190" customFormat="1" x14ac:dyDescent="0.25">
      <c r="A871" s="531"/>
      <c r="B871" s="158"/>
      <c r="C871" s="158"/>
      <c r="D871" s="158"/>
      <c r="E871" s="158"/>
      <c r="F871" s="158"/>
      <c r="G871" s="158"/>
      <c r="H871" s="158"/>
      <c r="I871" s="158"/>
      <c r="J871" s="158"/>
    </row>
    <row r="872" spans="1:10" s="190" customFormat="1" x14ac:dyDescent="0.25">
      <c r="A872" s="531"/>
      <c r="B872" s="158"/>
      <c r="C872" s="158"/>
      <c r="D872" s="158"/>
      <c r="E872" s="158"/>
      <c r="F872" s="158"/>
      <c r="G872" s="158"/>
      <c r="H872" s="158"/>
      <c r="I872" s="158"/>
      <c r="J872" s="158"/>
    </row>
    <row r="873" spans="1:10" s="190" customFormat="1" x14ac:dyDescent="0.25">
      <c r="A873" s="531"/>
      <c r="B873" s="158"/>
      <c r="C873" s="158"/>
      <c r="D873" s="158"/>
      <c r="E873" s="158"/>
      <c r="F873" s="158"/>
      <c r="G873" s="158"/>
      <c r="H873" s="158"/>
      <c r="I873" s="158"/>
      <c r="J873" s="158"/>
    </row>
    <row r="874" spans="1:10" s="190" customFormat="1" x14ac:dyDescent="0.25">
      <c r="A874" s="531"/>
      <c r="B874" s="158"/>
      <c r="C874" s="158"/>
      <c r="D874" s="158"/>
      <c r="E874" s="158"/>
      <c r="F874" s="158"/>
      <c r="G874" s="158"/>
      <c r="H874" s="158"/>
      <c r="I874" s="158"/>
      <c r="J874" s="158"/>
    </row>
    <row r="875" spans="1:10" s="190" customFormat="1" x14ac:dyDescent="0.25">
      <c r="A875" s="531"/>
      <c r="B875" s="158"/>
      <c r="C875" s="158"/>
      <c r="D875" s="158"/>
      <c r="E875" s="158"/>
      <c r="F875" s="158"/>
      <c r="G875" s="158"/>
      <c r="H875" s="158"/>
      <c r="I875" s="158"/>
      <c r="J875" s="158"/>
    </row>
    <row r="876" spans="1:10" s="190" customFormat="1" x14ac:dyDescent="0.25">
      <c r="A876" s="531"/>
      <c r="B876" s="158"/>
      <c r="C876" s="158"/>
      <c r="D876" s="158"/>
      <c r="E876" s="158"/>
      <c r="F876" s="158"/>
      <c r="G876" s="158"/>
      <c r="H876" s="158"/>
      <c r="I876" s="158"/>
      <c r="J876" s="158"/>
    </row>
    <row r="877" spans="1:10" s="190" customFormat="1" x14ac:dyDescent="0.25">
      <c r="A877" s="531"/>
      <c r="B877" s="158"/>
      <c r="C877" s="158"/>
      <c r="D877" s="158"/>
      <c r="E877" s="158"/>
      <c r="F877" s="158"/>
      <c r="G877" s="158"/>
      <c r="H877" s="158"/>
      <c r="I877" s="158"/>
      <c r="J877" s="158"/>
    </row>
    <row r="878" spans="1:10" s="190" customFormat="1" x14ac:dyDescent="0.25">
      <c r="A878" s="531"/>
      <c r="B878" s="158"/>
      <c r="C878" s="158"/>
      <c r="D878" s="158"/>
      <c r="E878" s="158"/>
      <c r="F878" s="158"/>
      <c r="G878" s="158"/>
      <c r="H878" s="158"/>
      <c r="I878" s="158"/>
      <c r="J878" s="158"/>
    </row>
    <row r="879" spans="1:10" s="190" customFormat="1" x14ac:dyDescent="0.25">
      <c r="A879" s="531"/>
      <c r="B879" s="158"/>
      <c r="C879" s="158"/>
      <c r="D879" s="158"/>
      <c r="E879" s="158"/>
      <c r="F879" s="158"/>
      <c r="G879" s="158"/>
      <c r="H879" s="158"/>
      <c r="I879" s="158"/>
      <c r="J879" s="158"/>
    </row>
    <row r="880" spans="1:10" s="190" customFormat="1" x14ac:dyDescent="0.25">
      <c r="A880" s="531"/>
      <c r="B880" s="158"/>
      <c r="C880" s="158"/>
      <c r="D880" s="158"/>
      <c r="E880" s="158"/>
      <c r="F880" s="158"/>
      <c r="G880" s="158"/>
      <c r="H880" s="158"/>
      <c r="I880" s="158"/>
      <c r="J880" s="158"/>
    </row>
    <row r="881" spans="1:10" s="190" customFormat="1" x14ac:dyDescent="0.25">
      <c r="A881" s="531"/>
      <c r="B881" s="158"/>
      <c r="C881" s="158"/>
      <c r="D881" s="158"/>
      <c r="E881" s="158"/>
      <c r="F881" s="158"/>
      <c r="G881" s="158"/>
      <c r="H881" s="158"/>
      <c r="I881" s="158"/>
      <c r="J881" s="158"/>
    </row>
    <row r="882" spans="1:10" s="190" customFormat="1" x14ac:dyDescent="0.25">
      <c r="A882" s="531"/>
      <c r="B882" s="158"/>
      <c r="C882" s="158"/>
      <c r="D882" s="158"/>
      <c r="E882" s="158"/>
      <c r="F882" s="158"/>
      <c r="G882" s="158"/>
      <c r="H882" s="158"/>
      <c r="I882" s="158"/>
      <c r="J882" s="158"/>
    </row>
    <row r="883" spans="1:10" s="190" customFormat="1" x14ac:dyDescent="0.25">
      <c r="A883" s="531"/>
      <c r="B883" s="158"/>
      <c r="C883" s="158"/>
      <c r="D883" s="158"/>
      <c r="E883" s="158"/>
      <c r="F883" s="158"/>
      <c r="G883" s="158"/>
      <c r="H883" s="158"/>
      <c r="I883" s="158"/>
      <c r="J883" s="158"/>
    </row>
    <row r="884" spans="1:10" s="190" customFormat="1" x14ac:dyDescent="0.25">
      <c r="A884" s="531"/>
      <c r="B884" s="158"/>
      <c r="C884" s="158"/>
      <c r="D884" s="158"/>
      <c r="E884" s="158"/>
      <c r="F884" s="158"/>
      <c r="G884" s="158"/>
      <c r="H884" s="158"/>
      <c r="I884" s="158"/>
      <c r="J884" s="158"/>
    </row>
    <row r="885" spans="1:10" s="190" customFormat="1" x14ac:dyDescent="0.25">
      <c r="A885" s="531"/>
      <c r="B885" s="158"/>
      <c r="C885" s="158"/>
      <c r="D885" s="158"/>
      <c r="E885" s="158"/>
      <c r="F885" s="158"/>
      <c r="G885" s="158"/>
      <c r="H885" s="158"/>
      <c r="I885" s="158"/>
      <c r="J885" s="158"/>
    </row>
    <row r="886" spans="1:10" s="190" customFormat="1" x14ac:dyDescent="0.25">
      <c r="A886" s="531"/>
      <c r="B886" s="158"/>
      <c r="C886" s="158"/>
      <c r="D886" s="158"/>
      <c r="E886" s="158"/>
      <c r="F886" s="158"/>
      <c r="G886" s="158"/>
      <c r="H886" s="158"/>
      <c r="I886" s="158"/>
      <c r="J886" s="158"/>
    </row>
    <row r="887" spans="1:10" s="190" customFormat="1" x14ac:dyDescent="0.25">
      <c r="A887" s="531"/>
      <c r="B887" s="158"/>
      <c r="C887" s="158"/>
      <c r="D887" s="158"/>
      <c r="E887" s="158"/>
      <c r="F887" s="158"/>
      <c r="G887" s="158"/>
      <c r="H887" s="158"/>
      <c r="I887" s="158"/>
      <c r="J887" s="158"/>
    </row>
    <row r="888" spans="1:10" s="190" customFormat="1" x14ac:dyDescent="0.25">
      <c r="A888" s="531"/>
      <c r="B888" s="158"/>
      <c r="C888" s="158"/>
      <c r="D888" s="158"/>
      <c r="E888" s="158"/>
      <c r="F888" s="158"/>
      <c r="G888" s="158"/>
      <c r="H888" s="158"/>
      <c r="I888" s="158"/>
      <c r="J888" s="158"/>
    </row>
    <row r="889" spans="1:10" s="190" customFormat="1" x14ac:dyDescent="0.25">
      <c r="A889" s="531"/>
      <c r="B889" s="158"/>
      <c r="C889" s="158"/>
      <c r="D889" s="158"/>
      <c r="E889" s="158"/>
      <c r="F889" s="158"/>
      <c r="G889" s="158"/>
      <c r="H889" s="158"/>
      <c r="I889" s="158"/>
      <c r="J889" s="158"/>
    </row>
    <row r="890" spans="1:10" s="190" customFormat="1" x14ac:dyDescent="0.25">
      <c r="A890" s="531"/>
      <c r="B890" s="158"/>
      <c r="C890" s="158"/>
      <c r="D890" s="158"/>
      <c r="E890" s="158"/>
      <c r="F890" s="158"/>
      <c r="G890" s="158"/>
      <c r="H890" s="158"/>
      <c r="I890" s="158"/>
      <c r="J890" s="158"/>
    </row>
    <row r="891" spans="1:10" s="190" customFormat="1" x14ac:dyDescent="0.25">
      <c r="A891" s="531"/>
      <c r="B891" s="158"/>
      <c r="C891" s="158"/>
      <c r="D891" s="158"/>
      <c r="E891" s="158"/>
      <c r="F891" s="158"/>
      <c r="G891" s="158"/>
      <c r="H891" s="158"/>
      <c r="I891" s="158"/>
      <c r="J891" s="158"/>
    </row>
    <row r="892" spans="1:10" s="190" customFormat="1" x14ac:dyDescent="0.25">
      <c r="A892" s="531"/>
      <c r="B892" s="158"/>
      <c r="C892" s="158"/>
      <c r="D892" s="158"/>
      <c r="E892" s="158"/>
      <c r="F892" s="158"/>
      <c r="G892" s="158"/>
      <c r="H892" s="158"/>
      <c r="I892" s="158"/>
      <c r="J892" s="158"/>
    </row>
    <row r="893" spans="1:10" s="190" customFormat="1" x14ac:dyDescent="0.25">
      <c r="A893" s="531"/>
      <c r="B893" s="158"/>
      <c r="C893" s="158"/>
      <c r="D893" s="158"/>
      <c r="E893" s="158"/>
      <c r="F893" s="158"/>
      <c r="G893" s="158"/>
      <c r="H893" s="158"/>
      <c r="I893" s="158"/>
      <c r="J893" s="158"/>
    </row>
    <row r="894" spans="1:10" s="190" customFormat="1" x14ac:dyDescent="0.25">
      <c r="A894" s="531"/>
      <c r="B894" s="158"/>
      <c r="C894" s="158"/>
      <c r="D894" s="158"/>
      <c r="E894" s="158"/>
      <c r="F894" s="158"/>
      <c r="G894" s="158"/>
      <c r="H894" s="158"/>
      <c r="I894" s="158"/>
      <c r="J894" s="158"/>
    </row>
    <row r="895" spans="1:10" s="190" customFormat="1" x14ac:dyDescent="0.25">
      <c r="A895" s="531"/>
      <c r="B895" s="158"/>
      <c r="C895" s="158"/>
      <c r="D895" s="158"/>
      <c r="E895" s="158"/>
      <c r="F895" s="158"/>
      <c r="G895" s="158"/>
      <c r="H895" s="158"/>
      <c r="I895" s="158"/>
      <c r="J895" s="158"/>
    </row>
    <row r="896" spans="1:10" s="190" customFormat="1" x14ac:dyDescent="0.25">
      <c r="A896" s="531"/>
      <c r="B896" s="158"/>
      <c r="C896" s="158"/>
      <c r="D896" s="158"/>
      <c r="E896" s="158"/>
      <c r="F896" s="158"/>
      <c r="G896" s="158"/>
      <c r="H896" s="158"/>
      <c r="I896" s="158"/>
      <c r="J896" s="158"/>
    </row>
    <row r="897" spans="1:10" s="190" customFormat="1" x14ac:dyDescent="0.25">
      <c r="A897" s="531"/>
      <c r="B897" s="158"/>
      <c r="C897" s="158"/>
      <c r="D897" s="158"/>
      <c r="E897" s="158"/>
      <c r="F897" s="158"/>
      <c r="G897" s="158"/>
      <c r="H897" s="158"/>
      <c r="I897" s="158"/>
      <c r="J897" s="158"/>
    </row>
    <row r="898" spans="1:10" s="190" customFormat="1" x14ac:dyDescent="0.25">
      <c r="A898" s="531"/>
      <c r="B898" s="158"/>
      <c r="C898" s="158"/>
      <c r="D898" s="158"/>
      <c r="E898" s="158"/>
      <c r="F898" s="158"/>
      <c r="G898" s="158"/>
      <c r="H898" s="158"/>
      <c r="I898" s="158"/>
      <c r="J898" s="158"/>
    </row>
    <row r="899" spans="1:10" s="190" customFormat="1" x14ac:dyDescent="0.25">
      <c r="A899" s="531"/>
      <c r="B899" s="158"/>
      <c r="C899" s="158"/>
      <c r="D899" s="158"/>
      <c r="E899" s="158"/>
      <c r="F899" s="158"/>
      <c r="G899" s="158"/>
      <c r="H899" s="158"/>
      <c r="I899" s="158"/>
      <c r="J899" s="158"/>
    </row>
    <row r="900" spans="1:10" s="190" customFormat="1" x14ac:dyDescent="0.25">
      <c r="A900" s="531"/>
      <c r="B900" s="158"/>
      <c r="C900" s="158"/>
      <c r="D900" s="158"/>
      <c r="E900" s="158"/>
      <c r="F900" s="158"/>
      <c r="G900" s="158"/>
      <c r="H900" s="158"/>
      <c r="I900" s="158"/>
      <c r="J900" s="158"/>
    </row>
    <row r="901" spans="1:10" s="190" customFormat="1" x14ac:dyDescent="0.25">
      <c r="A901" s="531"/>
      <c r="B901" s="158"/>
      <c r="C901" s="158"/>
      <c r="D901" s="158"/>
      <c r="E901" s="158"/>
      <c r="F901" s="158"/>
      <c r="G901" s="158"/>
      <c r="H901" s="158"/>
      <c r="I901" s="158"/>
      <c r="J901" s="158"/>
    </row>
    <row r="902" spans="1:10" s="190" customFormat="1" x14ac:dyDescent="0.25">
      <c r="A902" s="531"/>
      <c r="B902" s="158"/>
      <c r="C902" s="158"/>
      <c r="D902" s="158"/>
      <c r="E902" s="158"/>
      <c r="F902" s="158"/>
      <c r="G902" s="158"/>
      <c r="H902" s="158"/>
      <c r="I902" s="158"/>
      <c r="J902" s="158"/>
    </row>
    <row r="903" spans="1:10" s="190" customFormat="1" x14ac:dyDescent="0.25">
      <c r="A903" s="531"/>
      <c r="B903" s="158"/>
      <c r="C903" s="158"/>
      <c r="D903" s="158"/>
      <c r="E903" s="158"/>
      <c r="F903" s="158"/>
      <c r="G903" s="158"/>
      <c r="H903" s="158"/>
      <c r="I903" s="158"/>
      <c r="J903" s="158"/>
    </row>
    <row r="904" spans="1:10" s="190" customFormat="1" x14ac:dyDescent="0.25">
      <c r="A904" s="531"/>
      <c r="B904" s="158"/>
      <c r="C904" s="158"/>
      <c r="D904" s="158"/>
      <c r="E904" s="158"/>
      <c r="F904" s="158"/>
      <c r="G904" s="158"/>
      <c r="H904" s="158"/>
      <c r="I904" s="158"/>
      <c r="J904" s="158"/>
    </row>
    <row r="905" spans="1:10" s="190" customFormat="1" x14ac:dyDescent="0.25">
      <c r="A905" s="531"/>
      <c r="B905" s="158"/>
      <c r="C905" s="158"/>
      <c r="D905" s="158"/>
      <c r="E905" s="158"/>
      <c r="F905" s="158"/>
      <c r="G905" s="158"/>
      <c r="H905" s="158"/>
      <c r="I905" s="158"/>
      <c r="J905" s="158"/>
    </row>
    <row r="906" spans="1:10" s="190" customFormat="1" x14ac:dyDescent="0.25">
      <c r="A906" s="531"/>
      <c r="B906" s="158"/>
      <c r="C906" s="158"/>
      <c r="D906" s="158"/>
      <c r="E906" s="158"/>
      <c r="F906" s="158"/>
      <c r="G906" s="158"/>
      <c r="H906" s="158"/>
      <c r="I906" s="158"/>
      <c r="J906" s="158"/>
    </row>
    <row r="907" spans="1:10" s="190" customFormat="1" x14ac:dyDescent="0.25">
      <c r="A907" s="531"/>
      <c r="B907" s="158"/>
      <c r="C907" s="158"/>
      <c r="D907" s="158"/>
      <c r="E907" s="158"/>
      <c r="F907" s="158"/>
      <c r="G907" s="158"/>
      <c r="H907" s="158"/>
      <c r="I907" s="158"/>
      <c r="J907" s="158"/>
    </row>
    <row r="908" spans="1:10" s="190" customFormat="1" x14ac:dyDescent="0.25">
      <c r="A908" s="531"/>
      <c r="B908" s="158"/>
      <c r="C908" s="158"/>
      <c r="D908" s="158"/>
      <c r="E908" s="158"/>
      <c r="F908" s="158"/>
      <c r="G908" s="158"/>
      <c r="H908" s="158"/>
      <c r="I908" s="158"/>
      <c r="J908" s="158"/>
    </row>
    <row r="909" spans="1:10" s="190" customFormat="1" x14ac:dyDescent="0.25">
      <c r="A909" s="531"/>
      <c r="B909" s="158"/>
      <c r="C909" s="158"/>
      <c r="D909" s="158"/>
      <c r="E909" s="158"/>
      <c r="F909" s="158"/>
      <c r="G909" s="158"/>
      <c r="H909" s="158"/>
      <c r="I909" s="158"/>
      <c r="J909" s="158"/>
    </row>
    <row r="910" spans="1:10" s="190" customFormat="1" x14ac:dyDescent="0.25">
      <c r="A910" s="531"/>
      <c r="B910" s="158"/>
      <c r="C910" s="158"/>
      <c r="D910" s="158"/>
      <c r="E910" s="158"/>
      <c r="F910" s="158"/>
      <c r="G910" s="158"/>
      <c r="H910" s="158"/>
      <c r="I910" s="158"/>
      <c r="J910" s="158"/>
    </row>
    <row r="911" spans="1:10" s="190" customFormat="1" x14ac:dyDescent="0.25">
      <c r="A911" s="531"/>
      <c r="B911" s="158"/>
      <c r="C911" s="158"/>
      <c r="D911" s="158"/>
      <c r="E911" s="158"/>
      <c r="F911" s="158"/>
      <c r="G911" s="158"/>
      <c r="H911" s="158"/>
      <c r="I911" s="158"/>
      <c r="J911" s="158"/>
    </row>
    <row r="912" spans="1:10" s="190" customFormat="1" x14ac:dyDescent="0.25">
      <c r="A912" s="531"/>
      <c r="B912" s="158"/>
      <c r="C912" s="158"/>
      <c r="D912" s="158"/>
      <c r="E912" s="158"/>
      <c r="F912" s="158"/>
      <c r="G912" s="158"/>
      <c r="H912" s="158"/>
      <c r="I912" s="158"/>
      <c r="J912" s="158"/>
    </row>
    <row r="913" spans="1:10" s="190" customFormat="1" x14ac:dyDescent="0.25">
      <c r="A913" s="531"/>
      <c r="B913" s="158"/>
      <c r="C913" s="158"/>
      <c r="D913" s="158"/>
      <c r="E913" s="158"/>
      <c r="F913" s="158"/>
      <c r="G913" s="158"/>
      <c r="H913" s="158"/>
      <c r="I913" s="158"/>
      <c r="J913" s="158"/>
    </row>
    <row r="914" spans="1:10" s="190" customFormat="1" x14ac:dyDescent="0.25">
      <c r="A914" s="531"/>
      <c r="B914" s="158"/>
      <c r="C914" s="158"/>
      <c r="D914" s="158"/>
      <c r="E914" s="158"/>
      <c r="F914" s="158"/>
      <c r="G914" s="158"/>
      <c r="H914" s="158"/>
      <c r="I914" s="158"/>
      <c r="J914" s="158"/>
    </row>
    <row r="915" spans="1:10" s="190" customFormat="1" x14ac:dyDescent="0.25">
      <c r="A915" s="531"/>
      <c r="B915" s="158"/>
      <c r="C915" s="158"/>
      <c r="D915" s="158"/>
      <c r="E915" s="158"/>
      <c r="F915" s="158"/>
      <c r="G915" s="158"/>
      <c r="H915" s="158"/>
      <c r="I915" s="158"/>
      <c r="J915" s="158"/>
    </row>
    <row r="916" spans="1:10" s="190" customFormat="1" x14ac:dyDescent="0.25">
      <c r="A916" s="531"/>
      <c r="B916" s="158"/>
      <c r="C916" s="158"/>
      <c r="D916" s="158"/>
      <c r="E916" s="158"/>
      <c r="F916" s="158"/>
      <c r="G916" s="158"/>
      <c r="H916" s="158"/>
      <c r="I916" s="158"/>
      <c r="J916" s="158"/>
    </row>
    <row r="917" spans="1:10" s="190" customFormat="1" x14ac:dyDescent="0.25">
      <c r="A917" s="531"/>
      <c r="B917" s="158"/>
      <c r="C917" s="158"/>
      <c r="D917" s="158"/>
      <c r="E917" s="158"/>
      <c r="F917" s="158"/>
      <c r="G917" s="158"/>
      <c r="H917" s="158"/>
      <c r="I917" s="158"/>
      <c r="J917" s="158"/>
    </row>
    <row r="918" spans="1:10" s="190" customFormat="1" x14ac:dyDescent="0.25">
      <c r="A918" s="531"/>
      <c r="B918" s="158"/>
      <c r="C918" s="158"/>
      <c r="D918" s="158"/>
      <c r="E918" s="158"/>
      <c r="F918" s="158"/>
      <c r="G918" s="158"/>
      <c r="H918" s="158"/>
      <c r="I918" s="158"/>
      <c r="J918" s="158"/>
    </row>
    <row r="919" spans="1:10" s="190" customFormat="1" x14ac:dyDescent="0.25">
      <c r="A919" s="531"/>
      <c r="B919" s="158"/>
      <c r="C919" s="158"/>
      <c r="D919" s="158"/>
      <c r="E919" s="158"/>
      <c r="F919" s="158"/>
      <c r="G919" s="158"/>
      <c r="H919" s="158"/>
      <c r="I919" s="158"/>
      <c r="J919" s="158"/>
    </row>
    <row r="920" spans="1:10" s="190" customFormat="1" x14ac:dyDescent="0.25">
      <c r="A920" s="531"/>
      <c r="B920" s="158"/>
      <c r="C920" s="158"/>
      <c r="D920" s="158"/>
      <c r="E920" s="158"/>
      <c r="F920" s="158"/>
      <c r="G920" s="158"/>
      <c r="H920" s="158"/>
      <c r="I920" s="158"/>
      <c r="J920" s="158"/>
    </row>
    <row r="921" spans="1:10" s="190" customFormat="1" x14ac:dyDescent="0.25">
      <c r="A921" s="531"/>
      <c r="B921" s="158"/>
      <c r="C921" s="158"/>
      <c r="D921" s="158"/>
      <c r="E921" s="158"/>
      <c r="F921" s="158"/>
      <c r="G921" s="158"/>
      <c r="H921" s="158"/>
      <c r="I921" s="158"/>
      <c r="J921" s="158"/>
    </row>
    <row r="922" spans="1:10" s="190" customFormat="1" x14ac:dyDescent="0.25">
      <c r="A922" s="531"/>
      <c r="B922" s="158"/>
      <c r="C922" s="158"/>
      <c r="D922" s="158"/>
      <c r="E922" s="158"/>
      <c r="F922" s="158"/>
      <c r="G922" s="158"/>
      <c r="H922" s="158"/>
      <c r="I922" s="158"/>
      <c r="J922" s="158"/>
    </row>
    <row r="923" spans="1:10" s="190" customFormat="1" x14ac:dyDescent="0.25">
      <c r="A923" s="531"/>
      <c r="B923" s="158"/>
      <c r="C923" s="158"/>
      <c r="D923" s="158"/>
      <c r="E923" s="158"/>
      <c r="F923" s="158"/>
      <c r="G923" s="158"/>
      <c r="H923" s="158"/>
      <c r="I923" s="158"/>
      <c r="J923" s="158"/>
    </row>
    <row r="924" spans="1:10" s="190" customFormat="1" x14ac:dyDescent="0.25">
      <c r="A924" s="531"/>
      <c r="B924" s="158"/>
      <c r="C924" s="158"/>
      <c r="D924" s="158"/>
      <c r="E924" s="158"/>
      <c r="F924" s="158"/>
      <c r="G924" s="158"/>
      <c r="H924" s="158"/>
      <c r="I924" s="158"/>
      <c r="J924" s="158"/>
    </row>
    <row r="925" spans="1:10" s="190" customFormat="1" x14ac:dyDescent="0.25">
      <c r="A925" s="531"/>
      <c r="B925" s="158"/>
      <c r="C925" s="158"/>
      <c r="D925" s="158"/>
      <c r="E925" s="158"/>
      <c r="F925" s="158"/>
      <c r="G925" s="158"/>
      <c r="H925" s="158"/>
      <c r="I925" s="158"/>
      <c r="J925" s="158"/>
    </row>
    <row r="926" spans="1:10" s="190" customFormat="1" x14ac:dyDescent="0.25">
      <c r="A926" s="531"/>
      <c r="B926" s="158"/>
      <c r="C926" s="158"/>
      <c r="D926" s="158"/>
      <c r="E926" s="158"/>
      <c r="F926" s="158"/>
      <c r="G926" s="158"/>
      <c r="H926" s="158"/>
      <c r="I926" s="158"/>
      <c r="J926" s="158"/>
    </row>
    <row r="927" spans="1:10" s="190" customFormat="1" x14ac:dyDescent="0.25">
      <c r="A927" s="531"/>
      <c r="B927" s="158"/>
      <c r="C927" s="158"/>
      <c r="D927" s="158"/>
      <c r="E927" s="158"/>
      <c r="F927" s="158"/>
      <c r="G927" s="158"/>
      <c r="H927" s="158"/>
      <c r="I927" s="158"/>
      <c r="J927" s="158"/>
    </row>
    <row r="928" spans="1:10" s="190" customFormat="1" x14ac:dyDescent="0.25">
      <c r="A928" s="531"/>
      <c r="B928" s="158"/>
      <c r="C928" s="158"/>
      <c r="D928" s="158"/>
      <c r="E928" s="158"/>
      <c r="F928" s="158"/>
      <c r="G928" s="158"/>
      <c r="H928" s="158"/>
      <c r="I928" s="158"/>
      <c r="J928" s="158"/>
    </row>
    <row r="929" spans="1:10" s="190" customFormat="1" x14ac:dyDescent="0.25">
      <c r="A929" s="531"/>
      <c r="B929" s="158"/>
      <c r="C929" s="158"/>
      <c r="D929" s="158"/>
      <c r="E929" s="158"/>
      <c r="F929" s="158"/>
      <c r="G929" s="158"/>
      <c r="H929" s="158"/>
      <c r="I929" s="158"/>
      <c r="J929" s="158"/>
    </row>
    <row r="930" spans="1:10" s="190" customFormat="1" x14ac:dyDescent="0.25">
      <c r="A930" s="531"/>
      <c r="B930" s="158"/>
      <c r="C930" s="158"/>
      <c r="D930" s="158"/>
      <c r="E930" s="158"/>
      <c r="F930" s="158"/>
      <c r="G930" s="158"/>
      <c r="H930" s="158"/>
      <c r="I930" s="158"/>
      <c r="J930" s="158"/>
    </row>
    <row r="931" spans="1:10" s="190" customFormat="1" x14ac:dyDescent="0.25">
      <c r="A931" s="531"/>
      <c r="B931" s="158"/>
      <c r="C931" s="158"/>
      <c r="D931" s="158"/>
      <c r="E931" s="158"/>
      <c r="F931" s="158"/>
      <c r="G931" s="158"/>
      <c r="H931" s="158"/>
      <c r="I931" s="158"/>
      <c r="J931" s="158"/>
    </row>
    <row r="932" spans="1:10" s="190" customFormat="1" x14ac:dyDescent="0.25">
      <c r="A932" s="531"/>
      <c r="B932" s="158"/>
      <c r="C932" s="158"/>
      <c r="D932" s="158"/>
      <c r="E932" s="158"/>
      <c r="F932" s="158"/>
      <c r="G932" s="158"/>
      <c r="H932" s="158"/>
      <c r="I932" s="158"/>
      <c r="J932" s="158"/>
    </row>
    <row r="933" spans="1:10" s="190" customFormat="1" x14ac:dyDescent="0.25">
      <c r="A933" s="531"/>
      <c r="B933" s="158"/>
      <c r="C933" s="158"/>
      <c r="D933" s="158"/>
      <c r="E933" s="158"/>
      <c r="F933" s="158"/>
      <c r="G933" s="158"/>
      <c r="H933" s="158"/>
      <c r="I933" s="158"/>
      <c r="J933" s="158"/>
    </row>
    <row r="934" spans="1:10" s="190" customFormat="1" x14ac:dyDescent="0.25">
      <c r="A934" s="531"/>
      <c r="B934" s="158"/>
      <c r="C934" s="158"/>
      <c r="D934" s="158"/>
      <c r="E934" s="158"/>
      <c r="F934" s="158"/>
      <c r="G934" s="158"/>
      <c r="H934" s="158"/>
      <c r="I934" s="158"/>
      <c r="J934" s="158"/>
    </row>
    <row r="935" spans="1:10" s="190" customFormat="1" x14ac:dyDescent="0.25">
      <c r="A935" s="531"/>
      <c r="B935" s="158"/>
      <c r="C935" s="158"/>
      <c r="D935" s="158"/>
      <c r="E935" s="158"/>
      <c r="F935" s="158"/>
      <c r="G935" s="158"/>
      <c r="H935" s="158"/>
      <c r="I935" s="158"/>
      <c r="J935" s="158"/>
    </row>
    <row r="936" spans="1:10" s="190" customFormat="1" x14ac:dyDescent="0.25">
      <c r="A936" s="531"/>
      <c r="B936" s="158"/>
      <c r="C936" s="158"/>
      <c r="D936" s="158"/>
      <c r="E936" s="158"/>
      <c r="F936" s="158"/>
      <c r="G936" s="158"/>
      <c r="H936" s="158"/>
      <c r="I936" s="158"/>
      <c r="J936" s="158"/>
    </row>
    <row r="937" spans="1:10" s="190" customFormat="1" x14ac:dyDescent="0.25">
      <c r="A937" s="531"/>
      <c r="B937" s="158"/>
      <c r="C937" s="158"/>
      <c r="D937" s="158"/>
      <c r="E937" s="158"/>
      <c r="F937" s="158"/>
      <c r="G937" s="158"/>
      <c r="H937" s="158"/>
      <c r="I937" s="158"/>
      <c r="J937" s="158"/>
    </row>
    <row r="938" spans="1:10" s="190" customFormat="1" x14ac:dyDescent="0.25">
      <c r="A938" s="531"/>
      <c r="B938" s="158"/>
      <c r="C938" s="158"/>
      <c r="D938" s="158"/>
      <c r="E938" s="158"/>
      <c r="F938" s="158"/>
      <c r="G938" s="158"/>
      <c r="H938" s="158"/>
      <c r="I938" s="158"/>
      <c r="J938" s="158"/>
    </row>
    <row r="939" spans="1:10" s="190" customFormat="1" x14ac:dyDescent="0.25">
      <c r="A939" s="531"/>
      <c r="B939" s="158"/>
      <c r="C939" s="158"/>
      <c r="D939" s="158"/>
      <c r="E939" s="158"/>
      <c r="F939" s="158"/>
      <c r="G939" s="158"/>
      <c r="H939" s="158"/>
      <c r="I939" s="158"/>
      <c r="J939" s="158"/>
    </row>
    <row r="940" spans="1:10" s="190" customFormat="1" x14ac:dyDescent="0.25">
      <c r="A940" s="531"/>
      <c r="B940" s="158"/>
      <c r="C940" s="158"/>
      <c r="D940" s="158"/>
      <c r="E940" s="158"/>
      <c r="F940" s="158"/>
      <c r="G940" s="158"/>
      <c r="H940" s="158"/>
      <c r="I940" s="158"/>
      <c r="J940" s="158"/>
    </row>
    <row r="941" spans="1:10" s="190" customFormat="1" x14ac:dyDescent="0.25">
      <c r="A941" s="531"/>
      <c r="B941" s="158"/>
      <c r="C941" s="158"/>
      <c r="D941" s="158"/>
      <c r="E941" s="158"/>
      <c r="F941" s="158"/>
      <c r="G941" s="158"/>
      <c r="H941" s="158"/>
      <c r="I941" s="158"/>
      <c r="J941" s="158"/>
    </row>
    <row r="942" spans="1:10" s="190" customFormat="1" x14ac:dyDescent="0.25">
      <c r="A942" s="531"/>
      <c r="B942" s="158"/>
      <c r="C942" s="158"/>
      <c r="D942" s="158"/>
      <c r="E942" s="158"/>
      <c r="F942" s="158"/>
      <c r="G942" s="158"/>
      <c r="H942" s="158"/>
      <c r="I942" s="158"/>
      <c r="J942" s="158"/>
    </row>
    <row r="943" spans="1:10" s="190" customFormat="1" x14ac:dyDescent="0.25">
      <c r="A943" s="531"/>
      <c r="B943" s="158"/>
      <c r="C943" s="158"/>
      <c r="D943" s="158"/>
      <c r="E943" s="158"/>
      <c r="F943" s="158"/>
      <c r="G943" s="158"/>
      <c r="H943" s="158"/>
      <c r="I943" s="158"/>
      <c r="J943" s="158"/>
    </row>
    <row r="944" spans="1:10" s="190" customFormat="1" x14ac:dyDescent="0.25">
      <c r="A944" s="531"/>
      <c r="B944" s="158"/>
      <c r="C944" s="158"/>
      <c r="D944" s="158"/>
      <c r="E944" s="158"/>
      <c r="F944" s="158"/>
      <c r="G944" s="158"/>
      <c r="H944" s="158"/>
      <c r="I944" s="158"/>
      <c r="J944" s="158"/>
    </row>
    <row r="945" spans="1:10" s="190" customFormat="1" x14ac:dyDescent="0.25">
      <c r="A945" s="531"/>
      <c r="B945" s="158"/>
      <c r="C945" s="158"/>
      <c r="D945" s="158"/>
      <c r="E945" s="158"/>
      <c r="F945" s="158"/>
      <c r="G945" s="158"/>
      <c r="H945" s="158"/>
      <c r="I945" s="158"/>
      <c r="J945" s="158"/>
    </row>
    <row r="946" spans="1:10" s="190" customFormat="1" x14ac:dyDescent="0.25">
      <c r="A946" s="531"/>
      <c r="B946" s="158"/>
      <c r="C946" s="158"/>
      <c r="D946" s="158"/>
      <c r="E946" s="158"/>
      <c r="F946" s="158"/>
      <c r="G946" s="158"/>
      <c r="H946" s="158"/>
      <c r="I946" s="158"/>
      <c r="J946" s="158"/>
    </row>
    <row r="947" spans="1:10" s="190" customFormat="1" x14ac:dyDescent="0.25">
      <c r="A947" s="531"/>
      <c r="B947" s="158"/>
      <c r="C947" s="158"/>
      <c r="D947" s="158"/>
      <c r="E947" s="158"/>
      <c r="F947" s="158"/>
      <c r="G947" s="158"/>
      <c r="H947" s="158"/>
      <c r="I947" s="158"/>
      <c r="J947" s="158"/>
    </row>
    <row r="948" spans="1:10" s="190" customFormat="1" x14ac:dyDescent="0.25">
      <c r="A948" s="531"/>
      <c r="B948" s="158"/>
      <c r="C948" s="158"/>
      <c r="D948" s="158"/>
      <c r="E948" s="158"/>
      <c r="F948" s="158"/>
      <c r="G948" s="158"/>
      <c r="H948" s="158"/>
      <c r="I948" s="158"/>
      <c r="J948" s="158"/>
    </row>
    <row r="949" spans="1:10" s="190" customFormat="1" x14ac:dyDescent="0.25">
      <c r="A949" s="531"/>
      <c r="B949" s="158"/>
      <c r="C949" s="158"/>
      <c r="D949" s="158"/>
      <c r="E949" s="158"/>
      <c r="F949" s="158"/>
      <c r="G949" s="158"/>
      <c r="H949" s="158"/>
      <c r="I949" s="158"/>
      <c r="J949" s="158"/>
    </row>
    <row r="950" spans="1:10" s="190" customFormat="1" x14ac:dyDescent="0.25">
      <c r="A950" s="531"/>
      <c r="B950" s="158"/>
      <c r="C950" s="158"/>
      <c r="D950" s="158"/>
      <c r="E950" s="158"/>
      <c r="F950" s="158"/>
      <c r="G950" s="158"/>
      <c r="H950" s="158"/>
      <c r="I950" s="158"/>
      <c r="J950" s="158"/>
    </row>
    <row r="951" spans="1:10" s="190" customFormat="1" x14ac:dyDescent="0.25">
      <c r="A951" s="531"/>
      <c r="B951" s="158"/>
      <c r="C951" s="158"/>
      <c r="D951" s="158"/>
      <c r="E951" s="158"/>
      <c r="F951" s="158"/>
      <c r="G951" s="158"/>
      <c r="H951" s="158"/>
      <c r="I951" s="158"/>
      <c r="J951" s="158"/>
    </row>
    <row r="952" spans="1:10" s="190" customFormat="1" x14ac:dyDescent="0.25">
      <c r="A952" s="531"/>
      <c r="B952" s="158"/>
      <c r="C952" s="158"/>
      <c r="D952" s="158"/>
      <c r="E952" s="158"/>
      <c r="F952" s="158"/>
      <c r="G952" s="158"/>
      <c r="H952" s="158"/>
      <c r="I952" s="158"/>
      <c r="J952" s="158"/>
    </row>
    <row r="953" spans="1:10" s="190" customFormat="1" x14ac:dyDescent="0.25">
      <c r="A953" s="531"/>
      <c r="B953" s="158"/>
      <c r="C953" s="158"/>
      <c r="D953" s="158"/>
      <c r="E953" s="158"/>
      <c r="F953" s="158"/>
      <c r="G953" s="158"/>
      <c r="H953" s="158"/>
      <c r="I953" s="158"/>
      <c r="J953" s="158"/>
    </row>
    <row r="954" spans="1:10" s="190" customFormat="1" x14ac:dyDescent="0.25">
      <c r="A954" s="531"/>
      <c r="B954" s="158"/>
      <c r="C954" s="158"/>
      <c r="D954" s="158"/>
      <c r="E954" s="158"/>
      <c r="F954" s="158"/>
      <c r="G954" s="158"/>
      <c r="H954" s="158"/>
      <c r="I954" s="158"/>
      <c r="J954" s="158"/>
    </row>
    <row r="955" spans="1:10" s="190" customFormat="1" x14ac:dyDescent="0.25">
      <c r="A955" s="531"/>
      <c r="B955" s="158"/>
      <c r="C955" s="158"/>
      <c r="D955" s="158"/>
      <c r="E955" s="158"/>
      <c r="F955" s="158"/>
      <c r="G955" s="158"/>
      <c r="H955" s="158"/>
      <c r="I955" s="158"/>
      <c r="J955" s="158"/>
    </row>
    <row r="956" spans="1:10" s="190" customFormat="1" x14ac:dyDescent="0.25">
      <c r="A956" s="531"/>
      <c r="B956" s="158"/>
      <c r="C956" s="158"/>
      <c r="D956" s="158"/>
      <c r="E956" s="158"/>
      <c r="F956" s="158"/>
      <c r="G956" s="158"/>
      <c r="H956" s="158"/>
      <c r="I956" s="158"/>
      <c r="J956" s="158"/>
    </row>
    <row r="957" spans="1:10" s="190" customFormat="1" x14ac:dyDescent="0.25">
      <c r="A957" s="531"/>
      <c r="B957" s="158"/>
      <c r="C957" s="158"/>
      <c r="D957" s="158"/>
      <c r="E957" s="158"/>
      <c r="F957" s="158"/>
      <c r="G957" s="158"/>
      <c r="H957" s="158"/>
      <c r="I957" s="158"/>
      <c r="J957" s="158"/>
    </row>
    <row r="958" spans="1:10" s="190" customFormat="1" x14ac:dyDescent="0.25">
      <c r="A958" s="531"/>
      <c r="B958" s="158"/>
      <c r="C958" s="158"/>
      <c r="D958" s="158"/>
      <c r="E958" s="158"/>
      <c r="F958" s="158"/>
      <c r="G958" s="158"/>
      <c r="H958" s="158"/>
      <c r="I958" s="158"/>
      <c r="J958" s="158"/>
    </row>
    <row r="959" spans="1:10" s="190" customFormat="1" x14ac:dyDescent="0.25">
      <c r="A959" s="531"/>
      <c r="B959" s="158"/>
      <c r="C959" s="158"/>
      <c r="D959" s="158"/>
      <c r="E959" s="158"/>
      <c r="F959" s="158"/>
      <c r="G959" s="158"/>
      <c r="H959" s="158"/>
      <c r="I959" s="158"/>
      <c r="J959" s="158"/>
    </row>
    <row r="960" spans="1:10" s="190" customFormat="1" x14ac:dyDescent="0.25">
      <c r="A960" s="531"/>
      <c r="B960" s="158"/>
      <c r="C960" s="158"/>
      <c r="D960" s="158"/>
      <c r="E960" s="158"/>
      <c r="F960" s="158"/>
      <c r="G960" s="158"/>
      <c r="H960" s="158"/>
      <c r="I960" s="158"/>
      <c r="J960" s="158"/>
    </row>
    <row r="961" spans="1:10" s="190" customFormat="1" x14ac:dyDescent="0.25">
      <c r="A961" s="531"/>
      <c r="B961" s="158"/>
      <c r="C961" s="158"/>
      <c r="D961" s="158"/>
      <c r="E961" s="158"/>
      <c r="F961" s="158"/>
      <c r="G961" s="158"/>
      <c r="H961" s="158"/>
      <c r="I961" s="158"/>
      <c r="J961" s="158"/>
    </row>
    <row r="962" spans="1:10" s="190" customFormat="1" x14ac:dyDescent="0.25">
      <c r="A962" s="531"/>
      <c r="B962" s="158"/>
      <c r="C962" s="158"/>
      <c r="D962" s="158"/>
      <c r="E962" s="158"/>
      <c r="F962" s="158"/>
      <c r="G962" s="158"/>
      <c r="H962" s="158"/>
      <c r="I962" s="158"/>
      <c r="J962" s="158"/>
    </row>
    <row r="963" spans="1:10" s="190" customFormat="1" x14ac:dyDescent="0.25">
      <c r="A963" s="531"/>
      <c r="B963" s="158"/>
      <c r="C963" s="158"/>
      <c r="D963" s="158"/>
      <c r="E963" s="158"/>
      <c r="F963" s="158"/>
      <c r="G963" s="158"/>
      <c r="H963" s="158"/>
      <c r="I963" s="158"/>
      <c r="J963" s="158"/>
    </row>
    <row r="964" spans="1:10" s="190" customFormat="1" x14ac:dyDescent="0.25">
      <c r="A964" s="531"/>
      <c r="B964" s="158"/>
      <c r="C964" s="158"/>
      <c r="D964" s="158"/>
      <c r="E964" s="158"/>
      <c r="F964" s="158"/>
      <c r="G964" s="158"/>
      <c r="H964" s="158"/>
      <c r="I964" s="158"/>
      <c r="J964" s="158"/>
    </row>
    <row r="965" spans="1:10" s="190" customFormat="1" x14ac:dyDescent="0.25">
      <c r="A965" s="531"/>
      <c r="B965" s="158"/>
      <c r="C965" s="158"/>
      <c r="D965" s="158"/>
      <c r="E965" s="158"/>
      <c r="F965" s="158"/>
      <c r="G965" s="158"/>
      <c r="H965" s="158"/>
      <c r="I965" s="158"/>
      <c r="J965" s="158"/>
    </row>
    <row r="966" spans="1:10" s="190" customFormat="1" x14ac:dyDescent="0.25">
      <c r="A966" s="531"/>
      <c r="B966" s="158"/>
      <c r="C966" s="158"/>
      <c r="D966" s="158"/>
      <c r="E966" s="158"/>
      <c r="F966" s="158"/>
      <c r="G966" s="158"/>
      <c r="H966" s="158"/>
      <c r="I966" s="158"/>
      <c r="J966" s="158"/>
    </row>
    <row r="967" spans="1:10" s="190" customFormat="1" x14ac:dyDescent="0.25">
      <c r="A967" s="531"/>
      <c r="B967" s="158"/>
      <c r="C967" s="158"/>
      <c r="D967" s="158"/>
      <c r="E967" s="158"/>
      <c r="F967" s="158"/>
      <c r="G967" s="158"/>
      <c r="H967" s="158"/>
      <c r="I967" s="158"/>
      <c r="J967" s="158"/>
    </row>
    <row r="968" spans="1:10" s="190" customFormat="1" x14ac:dyDescent="0.25">
      <c r="A968" s="531"/>
      <c r="B968" s="158"/>
      <c r="C968" s="158"/>
      <c r="D968" s="158"/>
      <c r="E968" s="158"/>
      <c r="F968" s="158"/>
      <c r="G968" s="158"/>
      <c r="H968" s="158"/>
      <c r="I968" s="158"/>
      <c r="J968" s="158"/>
    </row>
    <row r="969" spans="1:10" s="190" customFormat="1" x14ac:dyDescent="0.25">
      <c r="A969" s="531"/>
      <c r="B969" s="158"/>
      <c r="C969" s="158"/>
      <c r="D969" s="158"/>
      <c r="E969" s="158"/>
      <c r="F969" s="158"/>
      <c r="G969" s="158"/>
      <c r="H969" s="158"/>
      <c r="I969" s="158"/>
      <c r="J969" s="158"/>
    </row>
    <row r="970" spans="1:10" s="190" customFormat="1" x14ac:dyDescent="0.25">
      <c r="A970" s="531"/>
      <c r="B970" s="158"/>
      <c r="C970" s="158"/>
      <c r="D970" s="158"/>
      <c r="E970" s="158"/>
      <c r="F970" s="158"/>
      <c r="G970" s="158"/>
      <c r="H970" s="158"/>
      <c r="I970" s="158"/>
      <c r="J970" s="158"/>
    </row>
    <row r="971" spans="1:10" s="190" customFormat="1" x14ac:dyDescent="0.25">
      <c r="A971" s="531"/>
      <c r="B971" s="158"/>
      <c r="C971" s="158"/>
      <c r="D971" s="158"/>
      <c r="E971" s="158"/>
      <c r="F971" s="158"/>
      <c r="G971" s="158"/>
      <c r="H971" s="158"/>
      <c r="I971" s="158"/>
      <c r="J971" s="158"/>
    </row>
    <row r="972" spans="1:10" s="190" customFormat="1" x14ac:dyDescent="0.25">
      <c r="A972" s="531"/>
      <c r="B972" s="158"/>
      <c r="C972" s="158"/>
      <c r="D972" s="158"/>
      <c r="E972" s="158"/>
      <c r="F972" s="158"/>
      <c r="G972" s="158"/>
      <c r="H972" s="158"/>
      <c r="I972" s="158"/>
      <c r="J972" s="158"/>
    </row>
    <row r="973" spans="1:10" s="190" customFormat="1" x14ac:dyDescent="0.25">
      <c r="A973" s="531"/>
      <c r="B973" s="158"/>
      <c r="C973" s="158"/>
      <c r="D973" s="158"/>
      <c r="E973" s="158"/>
      <c r="F973" s="158"/>
      <c r="G973" s="158"/>
      <c r="H973" s="158"/>
      <c r="I973" s="158"/>
      <c r="J973" s="158"/>
    </row>
    <row r="974" spans="1:10" s="190" customFormat="1" x14ac:dyDescent="0.25">
      <c r="A974" s="531"/>
      <c r="B974" s="158"/>
      <c r="C974" s="158"/>
      <c r="D974" s="158"/>
      <c r="E974" s="158"/>
      <c r="F974" s="158"/>
      <c r="G974" s="158"/>
      <c r="H974" s="158"/>
      <c r="I974" s="158"/>
      <c r="J974" s="158"/>
    </row>
    <row r="975" spans="1:10" s="190" customFormat="1" x14ac:dyDescent="0.25">
      <c r="A975" s="531"/>
      <c r="B975" s="158"/>
      <c r="C975" s="158"/>
      <c r="D975" s="158"/>
      <c r="E975" s="158"/>
      <c r="F975" s="158"/>
      <c r="G975" s="158"/>
      <c r="H975" s="158"/>
      <c r="I975" s="158"/>
      <c r="J975" s="158"/>
    </row>
    <row r="976" spans="1:10" s="190" customFormat="1" x14ac:dyDescent="0.25">
      <c r="A976" s="531"/>
      <c r="B976" s="158"/>
      <c r="C976" s="158"/>
      <c r="D976" s="158"/>
      <c r="E976" s="158"/>
      <c r="F976" s="158"/>
      <c r="G976" s="158"/>
      <c r="H976" s="158"/>
      <c r="I976" s="158"/>
      <c r="J976" s="158"/>
    </row>
    <row r="977" spans="1:10" s="190" customFormat="1" x14ac:dyDescent="0.25">
      <c r="A977" s="531"/>
      <c r="B977" s="158"/>
      <c r="C977" s="158"/>
      <c r="D977" s="158"/>
      <c r="E977" s="158"/>
      <c r="F977" s="158"/>
      <c r="G977" s="158"/>
      <c r="H977" s="158"/>
      <c r="I977" s="158"/>
      <c r="J977" s="158"/>
    </row>
    <row r="978" spans="1:10" s="190" customFormat="1" x14ac:dyDescent="0.25">
      <c r="A978" s="531"/>
      <c r="B978" s="158"/>
      <c r="C978" s="158"/>
      <c r="D978" s="158"/>
      <c r="E978" s="158"/>
      <c r="F978" s="158"/>
      <c r="G978" s="158"/>
      <c r="H978" s="158"/>
      <c r="I978" s="158"/>
      <c r="J978" s="158"/>
    </row>
    <row r="979" spans="1:10" s="190" customFormat="1" x14ac:dyDescent="0.25">
      <c r="A979" s="531"/>
      <c r="B979" s="158"/>
      <c r="C979" s="158"/>
      <c r="D979" s="158"/>
      <c r="E979" s="158"/>
      <c r="F979" s="158"/>
      <c r="G979" s="158"/>
      <c r="H979" s="158"/>
      <c r="I979" s="158"/>
      <c r="J979" s="158"/>
    </row>
    <row r="980" spans="1:10" s="190" customFormat="1" x14ac:dyDescent="0.25">
      <c r="A980" s="531"/>
      <c r="B980" s="158"/>
      <c r="C980" s="158"/>
      <c r="D980" s="158"/>
      <c r="E980" s="158"/>
      <c r="F980" s="158"/>
      <c r="G980" s="158"/>
      <c r="H980" s="158"/>
      <c r="I980" s="158"/>
      <c r="J980" s="158"/>
    </row>
    <row r="981" spans="1:10" s="190" customFormat="1" x14ac:dyDescent="0.25">
      <c r="A981" s="531"/>
      <c r="B981" s="158"/>
      <c r="C981" s="158"/>
      <c r="D981" s="158"/>
      <c r="E981" s="158"/>
      <c r="F981" s="158"/>
      <c r="G981" s="158"/>
      <c r="H981" s="158"/>
      <c r="I981" s="158"/>
      <c r="J981" s="158"/>
    </row>
    <row r="982" spans="1:10" s="190" customFormat="1" x14ac:dyDescent="0.25">
      <c r="A982" s="531"/>
      <c r="B982" s="158"/>
      <c r="C982" s="158"/>
      <c r="D982" s="158"/>
      <c r="E982" s="158"/>
      <c r="F982" s="158"/>
      <c r="G982" s="158"/>
      <c r="H982" s="158"/>
      <c r="I982" s="158"/>
      <c r="J982" s="158"/>
    </row>
    <row r="983" spans="1:10" s="190" customFormat="1" x14ac:dyDescent="0.25">
      <c r="A983" s="531"/>
      <c r="B983" s="158"/>
      <c r="C983" s="158"/>
      <c r="D983" s="158"/>
      <c r="E983" s="158"/>
      <c r="F983" s="158"/>
      <c r="G983" s="158"/>
      <c r="H983" s="158"/>
      <c r="I983" s="158"/>
      <c r="J983" s="158"/>
    </row>
    <row r="984" spans="1:10" s="190" customFormat="1" x14ac:dyDescent="0.25">
      <c r="A984" s="531"/>
      <c r="B984" s="158"/>
      <c r="C984" s="158"/>
      <c r="D984" s="158"/>
      <c r="E984" s="158"/>
      <c r="F984" s="158"/>
      <c r="G984" s="158"/>
      <c r="H984" s="158"/>
      <c r="I984" s="158"/>
      <c r="J984" s="158"/>
    </row>
    <row r="985" spans="1:10" s="190" customFormat="1" x14ac:dyDescent="0.25">
      <c r="A985" s="531"/>
      <c r="B985" s="158"/>
      <c r="C985" s="158"/>
      <c r="D985" s="158"/>
      <c r="E985" s="158"/>
      <c r="F985" s="158"/>
      <c r="G985" s="158"/>
      <c r="H985" s="158"/>
      <c r="I985" s="158"/>
      <c r="J985" s="158"/>
    </row>
    <row r="986" spans="1:10" s="190" customFormat="1" x14ac:dyDescent="0.25">
      <c r="A986" s="531"/>
      <c r="B986" s="158"/>
      <c r="C986" s="158"/>
      <c r="D986" s="158"/>
      <c r="E986" s="158"/>
      <c r="F986" s="158"/>
      <c r="G986" s="158"/>
      <c r="H986" s="158"/>
      <c r="I986" s="158"/>
      <c r="J986" s="158"/>
    </row>
    <row r="987" spans="1:10" s="190" customFormat="1" x14ac:dyDescent="0.25">
      <c r="A987" s="531"/>
      <c r="B987" s="158"/>
      <c r="C987" s="158"/>
      <c r="D987" s="158"/>
      <c r="E987" s="158"/>
      <c r="F987" s="158"/>
      <c r="G987" s="158"/>
      <c r="H987" s="158"/>
      <c r="I987" s="158"/>
      <c r="J987" s="158"/>
    </row>
    <row r="988" spans="1:10" s="190" customFormat="1" x14ac:dyDescent="0.25">
      <c r="A988" s="531"/>
      <c r="B988" s="158"/>
      <c r="C988" s="158"/>
      <c r="D988" s="158"/>
      <c r="E988" s="158"/>
      <c r="F988" s="158"/>
      <c r="G988" s="158"/>
      <c r="H988" s="158"/>
      <c r="I988" s="158"/>
      <c r="J988" s="158"/>
    </row>
    <row r="989" spans="1:10" s="190" customFormat="1" x14ac:dyDescent="0.25">
      <c r="A989" s="531"/>
      <c r="B989" s="158"/>
      <c r="C989" s="158"/>
      <c r="D989" s="158"/>
      <c r="E989" s="158"/>
      <c r="F989" s="158"/>
      <c r="G989" s="158"/>
      <c r="H989" s="158"/>
      <c r="I989" s="158"/>
      <c r="J989" s="158"/>
    </row>
    <row r="990" spans="1:10" s="190" customFormat="1" x14ac:dyDescent="0.25">
      <c r="A990" s="531"/>
      <c r="B990" s="158"/>
      <c r="C990" s="158"/>
      <c r="D990" s="158"/>
      <c r="E990" s="158"/>
      <c r="F990" s="158"/>
      <c r="G990" s="158"/>
      <c r="H990" s="158"/>
      <c r="I990" s="158"/>
      <c r="J990" s="158"/>
    </row>
    <row r="991" spans="1:10" s="190" customFormat="1" x14ac:dyDescent="0.25">
      <c r="A991" s="531"/>
      <c r="B991" s="158"/>
      <c r="C991" s="158"/>
      <c r="D991" s="158"/>
      <c r="E991" s="158"/>
      <c r="F991" s="158"/>
      <c r="G991" s="158"/>
      <c r="H991" s="158"/>
      <c r="I991" s="158"/>
      <c r="J991" s="158"/>
    </row>
    <row r="992" spans="1:10" s="190" customFormat="1" x14ac:dyDescent="0.25">
      <c r="A992" s="531"/>
      <c r="B992" s="158"/>
      <c r="C992" s="158"/>
      <c r="D992" s="158"/>
      <c r="E992" s="158"/>
      <c r="F992" s="158"/>
      <c r="G992" s="158"/>
      <c r="H992" s="158"/>
      <c r="I992" s="158"/>
      <c r="J992" s="158"/>
    </row>
    <row r="993" spans="1:10" s="190" customFormat="1" x14ac:dyDescent="0.25">
      <c r="A993" s="531"/>
      <c r="B993" s="158"/>
      <c r="C993" s="158"/>
      <c r="D993" s="158"/>
      <c r="E993" s="158"/>
      <c r="F993" s="158"/>
      <c r="G993" s="158"/>
      <c r="H993" s="158"/>
      <c r="I993" s="158"/>
      <c r="J993" s="158"/>
    </row>
    <row r="994" spans="1:10" s="190" customFormat="1" x14ac:dyDescent="0.25">
      <c r="A994" s="531"/>
      <c r="B994" s="158"/>
      <c r="C994" s="158"/>
      <c r="D994" s="158"/>
      <c r="E994" s="158"/>
      <c r="F994" s="158"/>
      <c r="G994" s="158"/>
      <c r="H994" s="158"/>
      <c r="I994" s="158"/>
      <c r="J994" s="158"/>
    </row>
    <row r="995" spans="1:10" s="190" customFormat="1" x14ac:dyDescent="0.25">
      <c r="A995" s="531"/>
      <c r="B995" s="158"/>
      <c r="C995" s="158"/>
      <c r="D995" s="158"/>
      <c r="E995" s="158"/>
      <c r="F995" s="158"/>
      <c r="G995" s="158"/>
      <c r="H995" s="158"/>
      <c r="I995" s="158"/>
      <c r="J995" s="158"/>
    </row>
    <row r="996" spans="1:10" s="190" customFormat="1" x14ac:dyDescent="0.25">
      <c r="A996" s="531"/>
      <c r="B996" s="158"/>
      <c r="C996" s="158"/>
      <c r="D996" s="158"/>
      <c r="E996" s="158"/>
      <c r="F996" s="158"/>
      <c r="G996" s="158"/>
      <c r="H996" s="158"/>
      <c r="I996" s="158"/>
      <c r="J996" s="158"/>
    </row>
    <row r="997" spans="1:10" s="190" customFormat="1" x14ac:dyDescent="0.25">
      <c r="A997" s="531"/>
      <c r="B997" s="158"/>
      <c r="C997" s="158"/>
      <c r="D997" s="158"/>
      <c r="E997" s="158"/>
      <c r="F997" s="158"/>
      <c r="G997" s="158"/>
      <c r="H997" s="158"/>
      <c r="I997" s="158"/>
      <c r="J997" s="158"/>
    </row>
    <row r="998" spans="1:10" s="190" customFormat="1" x14ac:dyDescent="0.25">
      <c r="A998" s="531"/>
      <c r="B998" s="158"/>
      <c r="C998" s="158"/>
      <c r="D998" s="158"/>
      <c r="E998" s="158"/>
      <c r="F998" s="158"/>
      <c r="G998" s="158"/>
      <c r="H998" s="158"/>
      <c r="I998" s="158"/>
      <c r="J998" s="158"/>
    </row>
    <row r="999" spans="1:10" s="190" customFormat="1" x14ac:dyDescent="0.25">
      <c r="A999" s="531"/>
      <c r="B999" s="158"/>
      <c r="C999" s="158"/>
      <c r="D999" s="158"/>
      <c r="E999" s="158"/>
      <c r="F999" s="158"/>
      <c r="G999" s="158"/>
      <c r="H999" s="158"/>
      <c r="I999" s="158"/>
      <c r="J999" s="158"/>
    </row>
    <row r="1000" spans="1:10" s="190" customFormat="1" x14ac:dyDescent="0.25">
      <c r="A1000" s="531"/>
      <c r="B1000" s="158"/>
      <c r="C1000" s="158"/>
      <c r="D1000" s="158"/>
      <c r="E1000" s="158"/>
      <c r="F1000" s="158"/>
      <c r="G1000" s="158"/>
      <c r="H1000" s="158"/>
      <c r="I1000" s="158"/>
      <c r="J1000" s="158"/>
    </row>
    <row r="1001" spans="1:10" s="190" customFormat="1" x14ac:dyDescent="0.25">
      <c r="A1001" s="531"/>
      <c r="B1001" s="158"/>
      <c r="C1001" s="158"/>
      <c r="D1001" s="158"/>
      <c r="E1001" s="158"/>
      <c r="F1001" s="158"/>
      <c r="G1001" s="158"/>
      <c r="H1001" s="158"/>
      <c r="I1001" s="158"/>
      <c r="J1001" s="158"/>
    </row>
    <row r="1002" spans="1:10" s="190" customFormat="1" x14ac:dyDescent="0.25">
      <c r="A1002" s="531"/>
      <c r="B1002" s="158"/>
      <c r="C1002" s="158"/>
      <c r="D1002" s="158"/>
      <c r="E1002" s="158"/>
      <c r="F1002" s="158"/>
      <c r="G1002" s="158"/>
      <c r="H1002" s="158"/>
      <c r="I1002" s="158"/>
      <c r="J1002" s="158"/>
    </row>
    <row r="1003" spans="1:10" s="190" customFormat="1" x14ac:dyDescent="0.25">
      <c r="A1003" s="531"/>
      <c r="B1003" s="158"/>
      <c r="C1003" s="158"/>
      <c r="D1003" s="158"/>
      <c r="E1003" s="158"/>
      <c r="F1003" s="158"/>
      <c r="G1003" s="158"/>
      <c r="H1003" s="158"/>
      <c r="I1003" s="158"/>
      <c r="J1003" s="158"/>
    </row>
  </sheetData>
  <sheetProtection selectLockedCells="1" autoFilter="0"/>
  <autoFilter ref="A2:I263" xr:uid="{00000000-0009-0000-0000-00000E000000}"/>
  <pageMargins left="0.7" right="0.7" top="0.75" bottom="0.75" header="0.3" footer="0.3"/>
  <pageSetup orientation="portrait" horizontalDpi="360" verticalDpi="36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dimension ref="B1:Z18331"/>
  <sheetViews>
    <sheetView zoomScale="84" zoomScaleNormal="84" workbookViewId="0">
      <pane ySplit="4" topLeftCell="A5" activePane="bottomLeft" state="frozen"/>
      <selection activeCell="G18" sqref="G18:H18"/>
      <selection pane="bottomLeft" activeCell="D5" sqref="D5:E17"/>
    </sheetView>
  </sheetViews>
  <sheetFormatPr baseColWidth="10" defaultColWidth="11.42578125" defaultRowHeight="15" x14ac:dyDescent="0.25"/>
  <cols>
    <col min="1" max="1" width="2.42578125" customWidth="1"/>
    <col min="2" max="2" width="7.7109375" customWidth="1"/>
    <col min="3" max="3" width="7.7109375" hidden="1" customWidth="1"/>
    <col min="4" max="4" width="8.140625" style="41" bestFit="1" customWidth="1"/>
    <col min="5" max="5" width="13.140625" style="42" customWidth="1"/>
    <col min="6" max="6" width="13.140625" style="70" customWidth="1"/>
    <col min="7" max="7" width="13.5703125" customWidth="1"/>
    <col min="8" max="8" width="15" customWidth="1"/>
    <col min="9" max="9" width="6.7109375" style="1" customWidth="1"/>
    <col min="10" max="10" width="12" style="1" bestFit="1" customWidth="1"/>
    <col min="11" max="11" width="10.5703125" style="1" customWidth="1"/>
    <col min="12" max="12" width="13.28515625" style="9" bestFit="1" customWidth="1"/>
    <col min="13" max="13" width="13.28515625" style="32" customWidth="1"/>
    <col min="14" max="14" width="13.5703125" style="7" customWidth="1"/>
    <col min="15" max="15" width="11.42578125" style="7" customWidth="1"/>
    <col min="16" max="16" width="11.42578125" style="9" customWidth="1"/>
    <col min="17" max="17" width="11.42578125" style="9"/>
  </cols>
  <sheetData>
    <row r="1" spans="2:26" ht="15.75" thickBot="1" x14ac:dyDescent="0.3">
      <c r="G1" s="104" t="s">
        <v>153</v>
      </c>
    </row>
    <row r="2" spans="2:26" x14ac:dyDescent="0.25">
      <c r="B2" s="44" t="s">
        <v>44</v>
      </c>
      <c r="C2" s="45"/>
      <c r="D2" s="46"/>
      <c r="E2" s="47" t="s">
        <v>45</v>
      </c>
      <c r="F2" s="71" t="s">
        <v>6</v>
      </c>
      <c r="G2" s="57" t="s">
        <v>145</v>
      </c>
      <c r="H2" s="68"/>
    </row>
    <row r="3" spans="2:26" s="64" customFormat="1" ht="19.5" thickBot="1" x14ac:dyDescent="0.35">
      <c r="B3" s="55">
        <f>SUM(C5:C500)</f>
        <v>0</v>
      </c>
      <c r="C3" s="56"/>
      <c r="D3" s="77"/>
      <c r="E3" s="78">
        <f>SUM(E5:E500)</f>
        <v>0</v>
      </c>
      <c r="F3" s="72">
        <f>SUMIF($F$5:$F$100,$F$2,$E$5:$E$100)</f>
        <v>0</v>
      </c>
      <c r="G3" s="58">
        <f>SUMIF($F$5:$F$100,$G$1,$E$5:$E$100)</f>
        <v>0</v>
      </c>
      <c r="H3" s="69"/>
      <c r="L3" s="65"/>
      <c r="M3" s="66"/>
      <c r="N3" s="67"/>
      <c r="O3" s="67"/>
      <c r="P3" s="65"/>
      <c r="Q3" s="65"/>
    </row>
    <row r="4" spans="2:26" s="63" customFormat="1" ht="15.75" thickBot="1" x14ac:dyDescent="0.3">
      <c r="B4" s="59">
        <v>0</v>
      </c>
      <c r="C4" s="60">
        <v>0</v>
      </c>
      <c r="D4" s="76" t="s">
        <v>39</v>
      </c>
      <c r="E4" s="76" t="s">
        <v>42</v>
      </c>
      <c r="F4" s="73" t="s">
        <v>146</v>
      </c>
      <c r="G4" s="43" t="s">
        <v>3</v>
      </c>
      <c r="H4" s="39" t="s">
        <v>3</v>
      </c>
      <c r="I4" s="61"/>
      <c r="J4" s="62"/>
      <c r="K4" s="8"/>
      <c r="L4" s="61"/>
      <c r="M4" s="61"/>
    </row>
    <row r="5" spans="2:26" ht="20.25" customHeight="1" x14ac:dyDescent="0.25">
      <c r="B5" s="152" t="str">
        <f t="shared" ref="B5:B68" si="0">IF($D5="","",$B4+1)</f>
        <v/>
      </c>
      <c r="C5" s="287" t="str">
        <f t="shared" ref="C5:C68" si="1">IF(D5&lt;&gt;"",1,"")</f>
        <v/>
      </c>
      <c r="D5" s="507"/>
      <c r="E5" s="508"/>
      <c r="F5" s="74" t="str">
        <f>IF($D5="","",PEDIDO!$U371)</f>
        <v/>
      </c>
      <c r="G5" s="19" t="str">
        <f>IFERROR(VLOOKUP($D5,LISTA!$A$2:$J$9990,8,0),"")</f>
        <v/>
      </c>
      <c r="H5" s="40" t="str">
        <f t="shared" ref="H5:H68" si="2">IF(OR(G5=$K$10,G5=$K$11,G5=$K$14,G5=$K$15,G5=$K$16,G5=$K$17,G5=$K$18,G5=$K$19,G5=$K$20,G5=$K$21,G5=$K$22,G5=$K$23,G5=$K$24,G5=$K$25,G5=$K$26,G5=$K$27,G5=$K$28),$K$9,IF(OR(G5=$K$32,G5=$K$33),$K$31,IF(OR(G5=$K$38),$K$37,"")))</f>
        <v/>
      </c>
      <c r="I5" s="9"/>
      <c r="J5" s="32"/>
      <c r="K5" s="7"/>
      <c r="M5" s="9"/>
      <c r="N5"/>
      <c r="O5"/>
      <c r="P5"/>
      <c r="Q5"/>
    </row>
    <row r="6" spans="2:26" x14ac:dyDescent="0.25">
      <c r="B6" s="37" t="str">
        <f t="shared" si="0"/>
        <v/>
      </c>
      <c r="C6" s="54" t="str">
        <f t="shared" si="1"/>
        <v/>
      </c>
      <c r="D6" s="507"/>
      <c r="E6" s="508"/>
      <c r="F6" s="74" t="str">
        <f>IF($D6="","",PEDIDO!$U50)</f>
        <v/>
      </c>
      <c r="G6" s="19" t="str">
        <f>IFERROR(VLOOKUP($D6,LISTA!$A$2:$J$9990,8,0),"")</f>
        <v/>
      </c>
      <c r="H6" s="40" t="str">
        <f t="shared" si="2"/>
        <v/>
      </c>
      <c r="I6" s="9"/>
      <c r="J6" s="32"/>
      <c r="K6" s="7"/>
      <c r="M6" s="9"/>
      <c r="N6"/>
      <c r="O6"/>
      <c r="P6"/>
      <c r="Q6"/>
    </row>
    <row r="7" spans="2:26" x14ac:dyDescent="0.25">
      <c r="B7" s="37" t="str">
        <f t="shared" si="0"/>
        <v/>
      </c>
      <c r="C7" s="109" t="str">
        <f t="shared" si="1"/>
        <v/>
      </c>
      <c r="D7" s="513"/>
      <c r="E7" s="508"/>
      <c r="F7" s="74" t="str">
        <f>IF($D7="","",PEDIDO!$U359)</f>
        <v/>
      </c>
      <c r="G7" s="19" t="str">
        <f>IFERROR(VLOOKUP($D7,LISTA!$A$2:$J$9990,8,0),"")</f>
        <v/>
      </c>
      <c r="H7" s="40" t="str">
        <f t="shared" si="2"/>
        <v/>
      </c>
      <c r="I7" s="9"/>
      <c r="J7" s="32"/>
      <c r="K7" s="7"/>
      <c r="M7" s="9"/>
      <c r="N7"/>
      <c r="O7"/>
      <c r="P7"/>
      <c r="Q7"/>
    </row>
    <row r="8" spans="2:26" x14ac:dyDescent="0.25">
      <c r="B8" s="37" t="str">
        <f t="shared" si="0"/>
        <v/>
      </c>
      <c r="C8" s="134" t="str">
        <f t="shared" si="1"/>
        <v/>
      </c>
      <c r="D8" s="507"/>
      <c r="E8" s="508"/>
      <c r="F8" s="74" t="str">
        <f>IF($D8="","",PEDIDO!$U18)</f>
        <v/>
      </c>
      <c r="G8" s="19" t="str">
        <f>IFERROR(VLOOKUP($D8,LISTA!$A$2:$J$9990,8,0),"")</f>
        <v/>
      </c>
      <c r="H8" s="40" t="str">
        <f t="shared" si="2"/>
        <v/>
      </c>
      <c r="I8" s="9"/>
      <c r="J8" s="32"/>
      <c r="K8" s="7"/>
      <c r="M8" s="9"/>
      <c r="N8"/>
      <c r="O8"/>
      <c r="P8"/>
      <c r="Q8"/>
    </row>
    <row r="9" spans="2:26" ht="15" customHeight="1" x14ac:dyDescent="0.25">
      <c r="B9" s="37" t="str">
        <f t="shared" si="0"/>
        <v/>
      </c>
      <c r="C9" s="86" t="str">
        <f t="shared" si="1"/>
        <v/>
      </c>
      <c r="D9" s="509"/>
      <c r="E9" s="508"/>
      <c r="F9" s="74" t="str">
        <f>IF($D9="","",PEDIDO!$U266)</f>
        <v/>
      </c>
      <c r="G9" s="19" t="str">
        <f>IFERROR(VLOOKUP($D9,LISTA!$A$2:$J$9990,8,0),"")</f>
        <v/>
      </c>
      <c r="H9" s="40" t="str">
        <f t="shared" si="2"/>
        <v/>
      </c>
      <c r="I9" s="9"/>
      <c r="J9" s="32"/>
      <c r="K9" s="8" t="s">
        <v>116</v>
      </c>
      <c r="M9" s="9"/>
      <c r="N9"/>
      <c r="O9"/>
      <c r="P9"/>
      <c r="Q9"/>
    </row>
    <row r="10" spans="2:26" ht="15" customHeight="1" x14ac:dyDescent="0.25">
      <c r="B10" s="37" t="str">
        <f t="shared" si="0"/>
        <v/>
      </c>
      <c r="C10" s="54" t="str">
        <f t="shared" si="1"/>
        <v/>
      </c>
      <c r="D10" s="507"/>
      <c r="E10" s="508"/>
      <c r="F10" s="74" t="str">
        <f>IF($D10="","",PEDIDO!$U339)</f>
        <v/>
      </c>
      <c r="G10" s="19" t="str">
        <f>IFERROR(VLOOKUP($D10,LISTA!$A$2:$J$9990,8,0),"")</f>
        <v/>
      </c>
      <c r="H10" s="40" t="str">
        <f t="shared" si="2"/>
        <v/>
      </c>
      <c r="I10" s="9"/>
      <c r="J10" s="32"/>
      <c r="K10" s="7" t="s">
        <v>9</v>
      </c>
      <c r="M10" s="34"/>
      <c r="N10" s="17"/>
      <c r="O10" s="17"/>
      <c r="P10" s="17"/>
      <c r="Q10" s="17"/>
      <c r="R10" s="17"/>
      <c r="S10" s="18"/>
      <c r="T10" s="18"/>
      <c r="U10" s="18"/>
      <c r="V10" s="18"/>
      <c r="W10" s="19"/>
      <c r="X10" s="18"/>
      <c r="Y10" s="18"/>
      <c r="Z10" s="18"/>
    </row>
    <row r="11" spans="2:26" ht="23.25" x14ac:dyDescent="0.25">
      <c r="B11" s="37" t="str">
        <f t="shared" si="0"/>
        <v/>
      </c>
      <c r="C11" s="111" t="str">
        <f t="shared" si="1"/>
        <v/>
      </c>
      <c r="D11" s="509"/>
      <c r="E11" s="508"/>
      <c r="F11" s="74" t="str">
        <f>IF($D11="","",PEDIDO!$U299)</f>
        <v/>
      </c>
      <c r="G11" s="19" t="str">
        <f>IFERROR(VLOOKUP($D11,LISTA!$A$2:$J$9990,8,0),"")</f>
        <v/>
      </c>
      <c r="H11" s="40" t="str">
        <f t="shared" si="2"/>
        <v/>
      </c>
      <c r="I11" s="9"/>
      <c r="J11" s="32"/>
      <c r="K11" s="7" t="s">
        <v>10</v>
      </c>
      <c r="M11" s="34"/>
      <c r="N11" s="17"/>
      <c r="O11" s="17"/>
      <c r="P11" s="17"/>
      <c r="Q11" s="17"/>
      <c r="R11" s="17"/>
      <c r="S11" s="20"/>
      <c r="T11" s="20"/>
      <c r="U11" s="20"/>
      <c r="V11" s="20"/>
      <c r="W11" s="20"/>
      <c r="X11" s="20"/>
      <c r="Y11" s="18"/>
      <c r="Z11" s="18"/>
    </row>
    <row r="12" spans="2:26" x14ac:dyDescent="0.25">
      <c r="B12" s="37" t="str">
        <f t="shared" si="0"/>
        <v/>
      </c>
      <c r="C12" s="54" t="str">
        <f t="shared" si="1"/>
        <v/>
      </c>
      <c r="D12" s="507"/>
      <c r="E12" s="508"/>
      <c r="F12" s="74" t="str">
        <f>IF($D12="","",PEDIDO!$U292)</f>
        <v/>
      </c>
      <c r="G12" s="19" t="str">
        <f>IFERROR(VLOOKUP($D12,LISTA!$A$2:$J$9990,8,0),"")</f>
        <v/>
      </c>
      <c r="H12" s="40" t="str">
        <f t="shared" si="2"/>
        <v/>
      </c>
      <c r="I12" s="9"/>
      <c r="J12" s="32"/>
      <c r="K12" s="7" t="e">
        <v>#NAME?</v>
      </c>
      <c r="M12" s="34"/>
      <c r="N12" s="17"/>
      <c r="O12" s="17"/>
      <c r="P12" s="17"/>
      <c r="Q12" s="17"/>
      <c r="R12" s="17"/>
      <c r="S12" s="21"/>
      <c r="T12" s="21"/>
      <c r="U12" s="21"/>
      <c r="V12" s="21"/>
      <c r="W12" s="21"/>
      <c r="X12" s="21"/>
      <c r="Y12" s="18"/>
      <c r="Z12" s="18"/>
    </row>
    <row r="13" spans="2:26" x14ac:dyDescent="0.25">
      <c r="B13" s="37" t="str">
        <f t="shared" si="0"/>
        <v/>
      </c>
      <c r="C13" s="54" t="str">
        <f t="shared" si="1"/>
        <v/>
      </c>
      <c r="D13" s="100"/>
      <c r="E13" s="117"/>
      <c r="F13" s="74" t="str">
        <f>IF($D13="","",PEDIDO!$U344)</f>
        <v/>
      </c>
      <c r="G13" s="19" t="str">
        <f>IFERROR(VLOOKUP($D13,LISTA!$A$2:$J$9990,8,0),"")</f>
        <v/>
      </c>
      <c r="H13" s="40" t="str">
        <f t="shared" si="2"/>
        <v/>
      </c>
      <c r="I13" s="9"/>
      <c r="J13" s="32"/>
      <c r="K13" s="7"/>
      <c r="M13" s="34"/>
      <c r="N13" s="17"/>
      <c r="O13" s="17"/>
      <c r="P13" s="17"/>
      <c r="Q13" s="17"/>
      <c r="R13" s="17"/>
      <c r="S13" s="21"/>
      <c r="T13" s="21"/>
      <c r="U13" s="21"/>
      <c r="V13" s="21"/>
      <c r="W13" s="21"/>
      <c r="X13" s="21"/>
      <c r="Y13" s="18"/>
      <c r="Z13" s="18"/>
    </row>
    <row r="14" spans="2:26" x14ac:dyDescent="0.25">
      <c r="B14" s="37" t="str">
        <f t="shared" si="0"/>
        <v/>
      </c>
      <c r="C14" s="54" t="str">
        <f t="shared" si="1"/>
        <v/>
      </c>
      <c r="D14" s="507"/>
      <c r="E14" s="508"/>
      <c r="F14" s="74" t="str">
        <f>IF($D14="","",PEDIDO!$U245)</f>
        <v/>
      </c>
      <c r="G14" s="19" t="str">
        <f>IFERROR(VLOOKUP($D14,LISTA!$A$2:$J$9990,8,0),"")</f>
        <v/>
      </c>
      <c r="H14" s="40" t="str">
        <f t="shared" si="2"/>
        <v/>
      </c>
      <c r="I14" s="9"/>
      <c r="J14" s="32"/>
      <c r="K14" s="7" t="s">
        <v>11</v>
      </c>
      <c r="M14" s="34"/>
      <c r="N14" s="17"/>
      <c r="O14" s="17"/>
      <c r="P14" s="17"/>
      <c r="Q14" s="17"/>
      <c r="R14" s="17"/>
      <c r="S14" s="21"/>
      <c r="T14" s="21"/>
      <c r="U14" s="21"/>
      <c r="V14" s="21"/>
      <c r="W14" s="21"/>
      <c r="X14" s="21"/>
      <c r="Y14" s="18"/>
      <c r="Z14" s="18"/>
    </row>
    <row r="15" spans="2:26" x14ac:dyDescent="0.25">
      <c r="B15" s="37" t="str">
        <f t="shared" si="0"/>
        <v/>
      </c>
      <c r="C15" s="114" t="str">
        <f t="shared" si="1"/>
        <v/>
      </c>
      <c r="D15" s="507"/>
      <c r="E15" s="508"/>
      <c r="F15" s="74" t="str">
        <f>IF($D15="","",PEDIDO!$U234)</f>
        <v/>
      </c>
      <c r="G15" s="19" t="str">
        <f>IFERROR(VLOOKUP($D15,LISTA!$A$2:$J$9990,8,0),"")</f>
        <v/>
      </c>
      <c r="H15" s="40" t="str">
        <f t="shared" si="2"/>
        <v/>
      </c>
      <c r="I15" s="9"/>
      <c r="J15" s="32"/>
      <c r="K15" s="7" t="s">
        <v>12</v>
      </c>
      <c r="M15" s="35"/>
      <c r="N15" s="18"/>
      <c r="O15" s="18"/>
      <c r="P15" s="18"/>
      <c r="Q15" s="18"/>
      <c r="R15" s="18"/>
      <c r="S15" s="18"/>
      <c r="T15" s="18"/>
      <c r="U15" s="18"/>
      <c r="V15" s="18"/>
      <c r="W15" s="19"/>
      <c r="X15" s="18"/>
      <c r="Y15" s="18"/>
      <c r="Z15" s="18"/>
    </row>
    <row r="16" spans="2:26" ht="18" customHeight="1" x14ac:dyDescent="0.25">
      <c r="B16" s="37" t="str">
        <f t="shared" si="0"/>
        <v/>
      </c>
      <c r="C16" s="82" t="str">
        <f t="shared" si="1"/>
        <v/>
      </c>
      <c r="D16" s="507"/>
      <c r="E16" s="508"/>
      <c r="F16" s="74" t="str">
        <f>IF($D16="","",PEDIDO!$U319)</f>
        <v/>
      </c>
      <c r="G16" s="19" t="str">
        <f>IFERROR(VLOOKUP($D16,LISTA!$A$2:$J$9990,8,0),"")</f>
        <v/>
      </c>
      <c r="H16" s="40" t="str">
        <f t="shared" si="2"/>
        <v/>
      </c>
      <c r="I16" s="9"/>
      <c r="J16" s="32"/>
      <c r="K16" s="7" t="s">
        <v>20</v>
      </c>
      <c r="M16" s="22"/>
      <c r="N16" s="22"/>
      <c r="O16" s="14"/>
      <c r="P16" s="14"/>
      <c r="Q16" s="14"/>
      <c r="R16" s="14"/>
      <c r="S16" s="16"/>
      <c r="T16" s="16"/>
      <c r="U16" s="16"/>
      <c r="V16" s="16"/>
      <c r="W16" s="16"/>
      <c r="X16" s="15"/>
      <c r="Y16" s="23"/>
      <c r="Z16" s="24"/>
    </row>
    <row r="17" spans="2:26" ht="18.75" customHeight="1" x14ac:dyDescent="0.25">
      <c r="B17" s="37" t="str">
        <f t="shared" si="0"/>
        <v/>
      </c>
      <c r="C17" s="54" t="str">
        <f t="shared" si="1"/>
        <v/>
      </c>
      <c r="D17" s="507"/>
      <c r="E17" s="508"/>
      <c r="F17" s="74" t="str">
        <f>IF($D17="","",PEDIDO!$U315)</f>
        <v/>
      </c>
      <c r="G17" s="19" t="str">
        <f>IFERROR(VLOOKUP($D17,LISTA!$A$2:$J$9990,8,0),"")</f>
        <v/>
      </c>
      <c r="H17" s="40" t="str">
        <f t="shared" si="2"/>
        <v/>
      </c>
      <c r="I17" s="9"/>
      <c r="J17" s="32"/>
      <c r="K17" s="7" t="s">
        <v>24</v>
      </c>
      <c r="M17" s="25"/>
      <c r="N17" s="25"/>
      <c r="O17" s="26"/>
      <c r="P17" s="26"/>
      <c r="Q17" s="26"/>
      <c r="R17" s="18"/>
      <c r="S17" s="16"/>
      <c r="T17" s="16"/>
      <c r="U17" s="16"/>
      <c r="V17" s="16"/>
      <c r="W17" s="16"/>
      <c r="X17" s="16"/>
      <c r="Y17" s="23"/>
      <c r="Z17" s="24"/>
    </row>
    <row r="18" spans="2:26" ht="31.5" customHeight="1" x14ac:dyDescent="0.25">
      <c r="B18" s="37" t="str">
        <f t="shared" si="0"/>
        <v/>
      </c>
      <c r="C18" s="54" t="str">
        <f t="shared" si="1"/>
        <v/>
      </c>
      <c r="D18" s="100"/>
      <c r="E18" s="117"/>
      <c r="F18" s="74" t="str">
        <f>IF($D18="","",PEDIDO!$U265)</f>
        <v/>
      </c>
      <c r="G18" s="19" t="str">
        <f>IFERROR(VLOOKUP($D18,LISTA!$A$2:$J$9990,8,0),"")</f>
        <v/>
      </c>
      <c r="H18" s="40" t="str">
        <f t="shared" si="2"/>
        <v/>
      </c>
      <c r="I18" s="9"/>
      <c r="J18" s="32"/>
      <c r="K18" s="7" t="s">
        <v>22</v>
      </c>
      <c r="M18" s="22"/>
      <c r="N18" s="27"/>
      <c r="O18" s="28"/>
      <c r="P18" s="28"/>
      <c r="Q18" s="28"/>
      <c r="R18" s="28"/>
      <c r="S18" s="28"/>
      <c r="T18" s="28"/>
      <c r="U18" s="28"/>
      <c r="V18" s="27"/>
      <c r="W18" s="29"/>
      <c r="X18" s="29"/>
      <c r="Y18" s="30"/>
      <c r="Z18" s="31"/>
    </row>
    <row r="19" spans="2:26" s="9" customFormat="1" x14ac:dyDescent="0.25">
      <c r="B19" s="37" t="str">
        <f t="shared" si="0"/>
        <v/>
      </c>
      <c r="C19" s="54" t="str">
        <f t="shared" si="1"/>
        <v/>
      </c>
      <c r="D19" s="100"/>
      <c r="E19" s="117"/>
      <c r="F19" s="74" t="str">
        <f>IF($D19="","",PEDIDO!$U320)</f>
        <v/>
      </c>
      <c r="G19" s="19" t="str">
        <f>IFERROR(VLOOKUP($D19,LISTA!$A$2:$J$9990,8,0),"")</f>
        <v/>
      </c>
      <c r="H19" s="40" t="str">
        <f t="shared" si="2"/>
        <v/>
      </c>
      <c r="I19" s="36" t="str">
        <f>IFERROR(#REF!-#REF!,"")</f>
        <v/>
      </c>
      <c r="J19" s="32"/>
      <c r="K19" s="7" t="s">
        <v>13</v>
      </c>
      <c r="L19" s="10"/>
      <c r="N19"/>
      <c r="O19"/>
      <c r="P19"/>
      <c r="Q19"/>
      <c r="R19"/>
      <c r="S19"/>
      <c r="T19"/>
      <c r="U19"/>
      <c r="V19"/>
      <c r="W19"/>
      <c r="X19"/>
      <c r="Y19"/>
      <c r="Z19"/>
    </row>
    <row r="20" spans="2:26" s="9" customFormat="1" x14ac:dyDescent="0.25">
      <c r="B20" s="37" t="str">
        <f t="shared" si="0"/>
        <v/>
      </c>
      <c r="C20" s="54" t="str">
        <f t="shared" si="1"/>
        <v/>
      </c>
      <c r="D20" s="100"/>
      <c r="E20" s="117"/>
      <c r="F20" s="74" t="str">
        <f>IF($D20="","",PEDIDO!$U376)</f>
        <v/>
      </c>
      <c r="G20" s="19" t="str">
        <f>IFERROR(VLOOKUP($D20,LISTA!$A$2:$J$9990,8,0),"")</f>
        <v/>
      </c>
      <c r="H20" s="40" t="str">
        <f t="shared" si="2"/>
        <v/>
      </c>
      <c r="I20" s="36" t="str">
        <f>IFERROR(#REF!-#REF!,"")</f>
        <v/>
      </c>
      <c r="J20" s="32"/>
      <c r="K20" s="7" t="s">
        <v>14</v>
      </c>
      <c r="L20" s="10"/>
      <c r="N20"/>
      <c r="O20"/>
      <c r="P20"/>
      <c r="Q20"/>
      <c r="R20"/>
      <c r="S20"/>
      <c r="T20"/>
      <c r="U20"/>
      <c r="V20"/>
      <c r="W20"/>
      <c r="X20"/>
      <c r="Y20"/>
      <c r="Z20"/>
    </row>
    <row r="21" spans="2:26" s="9" customFormat="1" x14ac:dyDescent="0.25">
      <c r="B21" s="37" t="str">
        <f t="shared" si="0"/>
        <v/>
      </c>
      <c r="C21" s="54" t="str">
        <f t="shared" si="1"/>
        <v/>
      </c>
      <c r="D21" s="100"/>
      <c r="E21" s="117"/>
      <c r="F21" s="74" t="str">
        <f>IF($D21="","",PEDIDO!$U219)</f>
        <v/>
      </c>
      <c r="G21" s="19" t="str">
        <f>IFERROR(VLOOKUP($D21,LISTA!$A$2:$J$9990,8,0),"")</f>
        <v/>
      </c>
      <c r="H21" s="40" t="str">
        <f t="shared" si="2"/>
        <v/>
      </c>
      <c r="I21" s="36" t="str">
        <f>IFERROR(#REF!-#REF!,"")</f>
        <v/>
      </c>
      <c r="J21" s="32"/>
      <c r="K21" s="7" t="s">
        <v>19</v>
      </c>
      <c r="L21" s="10"/>
      <c r="N21"/>
      <c r="O21"/>
      <c r="P21"/>
      <c r="Q21"/>
      <c r="R21"/>
      <c r="S21"/>
      <c r="T21"/>
      <c r="U21"/>
      <c r="V21"/>
      <c r="W21"/>
      <c r="X21"/>
      <c r="Y21"/>
      <c r="Z21"/>
    </row>
    <row r="22" spans="2:26" s="9" customFormat="1" x14ac:dyDescent="0.25">
      <c r="B22" s="37" t="str">
        <f t="shared" si="0"/>
        <v/>
      </c>
      <c r="C22" s="83" t="str">
        <f t="shared" si="1"/>
        <v/>
      </c>
      <c r="D22" s="100"/>
      <c r="E22" s="117"/>
      <c r="F22" s="74" t="str">
        <f>IF($D22="","",PEDIDO!$U305)</f>
        <v/>
      </c>
      <c r="G22" s="19" t="str">
        <f>IFERROR(VLOOKUP($D22,LISTA!$A$2:$J$9990,8,0),"")</f>
        <v/>
      </c>
      <c r="H22" s="40" t="str">
        <f t="shared" si="2"/>
        <v/>
      </c>
      <c r="I22" s="36" t="str">
        <f>IFERROR(#REF!-#REF!,"")</f>
        <v/>
      </c>
      <c r="J22" s="33"/>
      <c r="K22" s="7" t="s">
        <v>23</v>
      </c>
      <c r="L22" s="10"/>
      <c r="N22"/>
      <c r="O22"/>
      <c r="P22"/>
      <c r="Q22"/>
      <c r="R22"/>
      <c r="S22"/>
      <c r="T22"/>
      <c r="U22"/>
      <c r="V22"/>
      <c r="W22"/>
      <c r="X22"/>
      <c r="Y22"/>
      <c r="Z22"/>
    </row>
    <row r="23" spans="2:26" s="9" customFormat="1" x14ac:dyDescent="0.25">
      <c r="B23" s="37" t="str">
        <f t="shared" si="0"/>
        <v/>
      </c>
      <c r="C23" s="54" t="str">
        <f t="shared" si="1"/>
        <v/>
      </c>
      <c r="D23" s="100"/>
      <c r="E23" s="117"/>
      <c r="F23" s="74" t="str">
        <f>IF($D23="","",PEDIDO!$U336)</f>
        <v/>
      </c>
      <c r="G23" s="19" t="str">
        <f>IFERROR(VLOOKUP($D23,LISTA!$A$2:$J$9990,8,0),"")</f>
        <v/>
      </c>
      <c r="H23" s="40" t="str">
        <f t="shared" si="2"/>
        <v/>
      </c>
      <c r="I23" s="36" t="str">
        <f>IFERROR(#REF!-#REF!,"")</f>
        <v/>
      </c>
      <c r="J23" s="33"/>
      <c r="K23" s="7" t="s">
        <v>15</v>
      </c>
      <c r="L23" s="10"/>
      <c r="N23"/>
      <c r="O23"/>
      <c r="P23"/>
      <c r="Q23"/>
      <c r="R23"/>
      <c r="S23"/>
      <c r="T23"/>
      <c r="U23"/>
      <c r="V23"/>
      <c r="W23"/>
      <c r="X23"/>
      <c r="Y23"/>
      <c r="Z23"/>
    </row>
    <row r="24" spans="2:26" s="9" customFormat="1" x14ac:dyDescent="0.25">
      <c r="B24" s="37" t="str">
        <f t="shared" si="0"/>
        <v/>
      </c>
      <c r="C24" s="54" t="str">
        <f t="shared" si="1"/>
        <v/>
      </c>
      <c r="D24" s="100"/>
      <c r="E24" s="117"/>
      <c r="F24" s="74" t="str">
        <f>IF($D24="","",PEDIDO!$U222)</f>
        <v/>
      </c>
      <c r="G24" s="19" t="str">
        <f>IFERROR(VLOOKUP($D24,LISTA!$A$2:$J$9990,8,0),"")</f>
        <v/>
      </c>
      <c r="H24" s="40" t="str">
        <f t="shared" si="2"/>
        <v/>
      </c>
      <c r="I24" s="36" t="str">
        <f>IFERROR(#REF!-#REF!,"")</f>
        <v/>
      </c>
      <c r="J24" s="33"/>
      <c r="K24" s="7" t="s">
        <v>21</v>
      </c>
      <c r="L24" s="10"/>
      <c r="N24"/>
      <c r="O24"/>
      <c r="P24"/>
      <c r="Q24"/>
      <c r="R24"/>
      <c r="S24"/>
      <c r="T24"/>
      <c r="U24"/>
      <c r="V24"/>
      <c r="W24"/>
      <c r="X24"/>
      <c r="Y24"/>
      <c r="Z24"/>
    </row>
    <row r="25" spans="2:26" s="9" customFormat="1" x14ac:dyDescent="0.25">
      <c r="B25" s="37" t="str">
        <f t="shared" si="0"/>
        <v/>
      </c>
      <c r="C25" s="137" t="str">
        <f t="shared" si="1"/>
        <v/>
      </c>
      <c r="D25" s="100"/>
      <c r="E25" s="117"/>
      <c r="F25" s="74" t="str">
        <f>IF($D25="","",PEDIDO!$U255)</f>
        <v/>
      </c>
      <c r="G25" s="19" t="str">
        <f>IFERROR(VLOOKUP($D25,LISTA!$A$2:$J$9990,8,0),"")</f>
        <v/>
      </c>
      <c r="H25" s="40" t="str">
        <f t="shared" si="2"/>
        <v/>
      </c>
      <c r="I25" s="36" t="str">
        <f>IFERROR(#REF!-#REF!,"")</f>
        <v/>
      </c>
      <c r="J25" s="33"/>
      <c r="K25" s="7" t="s">
        <v>16</v>
      </c>
      <c r="L25" s="10"/>
      <c r="N25"/>
      <c r="O25"/>
      <c r="P25"/>
      <c r="Q25"/>
      <c r="R25"/>
      <c r="S25"/>
      <c r="T25"/>
      <c r="U25"/>
      <c r="V25"/>
      <c r="W25"/>
      <c r="X25"/>
      <c r="Y25"/>
      <c r="Z25"/>
    </row>
    <row r="26" spans="2:26" s="9" customFormat="1" x14ac:dyDescent="0.25">
      <c r="B26" s="37" t="str">
        <f t="shared" si="0"/>
        <v/>
      </c>
      <c r="C26" s="54" t="str">
        <f t="shared" si="1"/>
        <v/>
      </c>
      <c r="D26" s="100"/>
      <c r="E26" s="117"/>
      <c r="F26" s="74" t="str">
        <f>IF($D26="","",PEDIDO!$U213)</f>
        <v/>
      </c>
      <c r="G26" s="19" t="str">
        <f>IFERROR(VLOOKUP($D26,LISTA!$A$2:$J$9990,8,0),"")</f>
        <v/>
      </c>
      <c r="H26" s="40" t="str">
        <f t="shared" si="2"/>
        <v/>
      </c>
      <c r="I26" s="36" t="str">
        <f>IFERROR(#REF!-#REF!,"")</f>
        <v/>
      </c>
      <c r="J26" s="33"/>
      <c r="K26" s="7" t="s">
        <v>17</v>
      </c>
      <c r="L26" s="10"/>
      <c r="N26"/>
      <c r="O26"/>
      <c r="P26"/>
      <c r="Q26"/>
      <c r="R26"/>
      <c r="S26"/>
      <c r="T26"/>
      <c r="U26"/>
      <c r="V26"/>
      <c r="W26"/>
      <c r="X26"/>
      <c r="Y26"/>
      <c r="Z26"/>
    </row>
    <row r="27" spans="2:26" s="9" customFormat="1" x14ac:dyDescent="0.25">
      <c r="B27" s="37" t="str">
        <f t="shared" si="0"/>
        <v/>
      </c>
      <c r="C27" s="54" t="str">
        <f t="shared" si="1"/>
        <v/>
      </c>
      <c r="D27" s="100"/>
      <c r="E27" s="117"/>
      <c r="F27" s="74" t="str">
        <f>IF($D27="","",PEDIDO!$U214)</f>
        <v/>
      </c>
      <c r="G27" s="19" t="str">
        <f>IFERROR(VLOOKUP($D27,LISTA!$A$2:$J$9990,8,0),"")</f>
        <v/>
      </c>
      <c r="H27" s="40" t="str">
        <f t="shared" si="2"/>
        <v/>
      </c>
      <c r="I27" s="36" t="str">
        <f>IFERROR(#REF!-#REF!,"")</f>
        <v/>
      </c>
      <c r="J27" s="33"/>
      <c r="K27" s="7" t="s">
        <v>25</v>
      </c>
      <c r="L27" s="10"/>
      <c r="N27"/>
      <c r="O27"/>
      <c r="P27"/>
      <c r="Q27"/>
      <c r="R27"/>
      <c r="S27"/>
      <c r="T27"/>
      <c r="U27"/>
      <c r="V27"/>
      <c r="W27"/>
      <c r="X27"/>
      <c r="Y27"/>
      <c r="Z27"/>
    </row>
    <row r="28" spans="2:26" s="9" customFormat="1" x14ac:dyDescent="0.25">
      <c r="B28" s="37" t="str">
        <f t="shared" si="0"/>
        <v/>
      </c>
      <c r="C28" s="54" t="str">
        <f t="shared" si="1"/>
        <v/>
      </c>
      <c r="D28" s="100"/>
      <c r="E28" s="117"/>
      <c r="F28" s="74" t="str">
        <f>IF($D28="","",PEDIDO!$U20)</f>
        <v/>
      </c>
      <c r="G28" s="19" t="str">
        <f>IFERROR(VLOOKUP($D28,LISTA!$A$2:$J$9990,8,0),"")</f>
        <v/>
      </c>
      <c r="H28" s="40" t="str">
        <f t="shared" si="2"/>
        <v/>
      </c>
      <c r="I28" s="36" t="str">
        <f>IFERROR(#REF!-#REF!,"")</f>
        <v/>
      </c>
      <c r="J28" s="33"/>
      <c r="K28" s="7" t="s">
        <v>18</v>
      </c>
      <c r="L28" s="10"/>
      <c r="N28"/>
      <c r="O28"/>
      <c r="P28"/>
      <c r="Q28"/>
      <c r="R28"/>
      <c r="S28"/>
      <c r="T28"/>
      <c r="U28"/>
      <c r="V28"/>
      <c r="W28"/>
      <c r="X28"/>
      <c r="Y28"/>
      <c r="Z28"/>
    </row>
    <row r="29" spans="2:26" s="9" customFormat="1" x14ac:dyDescent="0.25">
      <c r="B29" s="37" t="str">
        <f t="shared" si="0"/>
        <v/>
      </c>
      <c r="C29" s="54" t="str">
        <f t="shared" si="1"/>
        <v/>
      </c>
      <c r="D29" s="100"/>
      <c r="E29" s="117"/>
      <c r="F29" s="74" t="str">
        <f>IF($D29="","",PEDIDO!$U289)</f>
        <v/>
      </c>
      <c r="G29" s="19" t="str">
        <f>IFERROR(VLOOKUP($D29,LISTA!$A$2:$J$9990,8,0),"")</f>
        <v/>
      </c>
      <c r="H29" s="40" t="str">
        <f t="shared" si="2"/>
        <v/>
      </c>
      <c r="I29" s="36" t="str">
        <f>IFERROR(#REF!-#REF!,"")</f>
        <v/>
      </c>
      <c r="J29" s="33"/>
      <c r="K29" s="7"/>
      <c r="L29" s="10"/>
      <c r="N29"/>
      <c r="O29"/>
      <c r="P29"/>
      <c r="Q29"/>
      <c r="R29"/>
      <c r="S29"/>
      <c r="T29"/>
      <c r="U29"/>
      <c r="V29"/>
      <c r="W29"/>
      <c r="X29"/>
      <c r="Y29"/>
      <c r="Z29"/>
    </row>
    <row r="30" spans="2:26" s="9" customFormat="1" x14ac:dyDescent="0.25">
      <c r="B30" s="37" t="str">
        <f t="shared" si="0"/>
        <v/>
      </c>
      <c r="C30" s="54" t="str">
        <f t="shared" si="1"/>
        <v/>
      </c>
      <c r="D30" s="100"/>
      <c r="E30" s="117"/>
      <c r="F30" s="74" t="str">
        <f>IF($D30="","",PEDIDO!$U228)</f>
        <v/>
      </c>
      <c r="G30" s="19" t="str">
        <f>IFERROR(VLOOKUP($D30,LISTA!$A$2:$J$9990,8,0),"")</f>
        <v/>
      </c>
      <c r="H30" s="40" t="str">
        <f t="shared" si="2"/>
        <v/>
      </c>
      <c r="I30" s="36" t="str">
        <f>IFERROR(#REF!-#REF!,"")</f>
        <v/>
      </c>
      <c r="J30" s="33"/>
      <c r="K30" s="7"/>
      <c r="L30" s="10"/>
      <c r="N30"/>
      <c r="O30"/>
      <c r="P30"/>
      <c r="Q30"/>
      <c r="R30"/>
      <c r="S30"/>
      <c r="T30"/>
      <c r="U30"/>
      <c r="V30"/>
      <c r="W30"/>
      <c r="X30"/>
      <c r="Y30"/>
      <c r="Z30"/>
    </row>
    <row r="31" spans="2:26" s="9" customFormat="1" x14ac:dyDescent="0.25">
      <c r="B31" s="37" t="str">
        <f t="shared" si="0"/>
        <v/>
      </c>
      <c r="C31" s="54" t="str">
        <f t="shared" si="1"/>
        <v/>
      </c>
      <c r="D31" s="100"/>
      <c r="E31" s="117"/>
      <c r="F31" s="74" t="str">
        <f>IF($D31="","",PEDIDO!$U221)</f>
        <v/>
      </c>
      <c r="G31" s="19" t="str">
        <f>IFERROR(VLOOKUP($D31,LISTA!$A$2:$J$9990,8,0),"")</f>
        <v/>
      </c>
      <c r="H31" s="40" t="str">
        <f t="shared" si="2"/>
        <v/>
      </c>
      <c r="I31" s="36" t="str">
        <f>IFERROR(#REF!-#REF!,"")</f>
        <v/>
      </c>
      <c r="J31" s="33"/>
      <c r="K31" s="8" t="s">
        <v>117</v>
      </c>
      <c r="L31" s="10"/>
      <c r="N31"/>
      <c r="O31"/>
      <c r="P31"/>
      <c r="Q31"/>
      <c r="R31"/>
      <c r="S31"/>
      <c r="T31"/>
      <c r="U31"/>
      <c r="V31"/>
      <c r="W31"/>
      <c r="X31"/>
      <c r="Y31"/>
      <c r="Z31"/>
    </row>
    <row r="32" spans="2:26" s="9" customFormat="1" x14ac:dyDescent="0.25">
      <c r="B32" s="37" t="str">
        <f t="shared" si="0"/>
        <v/>
      </c>
      <c r="C32" s="54" t="str">
        <f t="shared" si="1"/>
        <v/>
      </c>
      <c r="D32" s="100"/>
      <c r="E32" s="117"/>
      <c r="F32" s="74" t="str">
        <f>IF($D32="","",PEDIDO!$U377)</f>
        <v/>
      </c>
      <c r="G32" s="19" t="str">
        <f>IFERROR(VLOOKUP($D32,LISTA!$A$2:$J$9990,8,0),"")</f>
        <v/>
      </c>
      <c r="H32" s="40" t="str">
        <f t="shared" si="2"/>
        <v/>
      </c>
      <c r="I32" s="36" t="str">
        <f>IFERROR(#REF!-#REF!,"")</f>
        <v/>
      </c>
      <c r="J32" s="33"/>
      <c r="K32" s="7" t="s">
        <v>5</v>
      </c>
      <c r="L32" s="10"/>
      <c r="N32"/>
      <c r="O32"/>
      <c r="P32"/>
      <c r="Q32"/>
      <c r="R32"/>
      <c r="S32"/>
      <c r="T32"/>
      <c r="U32"/>
      <c r="V32"/>
      <c r="W32"/>
      <c r="X32"/>
      <c r="Y32"/>
      <c r="Z32"/>
    </row>
    <row r="33" spans="2:26" s="9" customFormat="1" x14ac:dyDescent="0.25">
      <c r="B33" s="37" t="str">
        <f t="shared" si="0"/>
        <v/>
      </c>
      <c r="C33" s="54" t="str">
        <f t="shared" si="1"/>
        <v/>
      </c>
      <c r="D33" s="100"/>
      <c r="E33" s="117"/>
      <c r="F33" s="74" t="str">
        <f>IF($D33="","",PEDIDO!$U334)</f>
        <v/>
      </c>
      <c r="G33" s="19" t="str">
        <f>IFERROR(VLOOKUP($D33,LISTA!$A$2:$J$9990,8,0),"")</f>
        <v/>
      </c>
      <c r="H33" s="40" t="str">
        <f t="shared" si="2"/>
        <v/>
      </c>
      <c r="I33" s="36" t="str">
        <f>IFERROR(#REF!-#REF!,"")</f>
        <v/>
      </c>
      <c r="J33" s="32"/>
      <c r="K33" s="7" t="s">
        <v>8</v>
      </c>
      <c r="L33" s="10"/>
      <c r="N33"/>
      <c r="O33"/>
      <c r="P33"/>
      <c r="Q33"/>
      <c r="R33"/>
      <c r="S33"/>
      <c r="T33"/>
      <c r="U33"/>
      <c r="V33"/>
      <c r="W33"/>
      <c r="X33"/>
      <c r="Y33"/>
      <c r="Z33"/>
    </row>
    <row r="34" spans="2:26" s="9" customFormat="1" x14ac:dyDescent="0.25">
      <c r="B34" s="37" t="str">
        <f t="shared" si="0"/>
        <v/>
      </c>
      <c r="C34" s="110" t="str">
        <f t="shared" si="1"/>
        <v/>
      </c>
      <c r="D34" s="100"/>
      <c r="E34" s="117"/>
      <c r="F34" s="74" t="str">
        <f>IF($D34="","",PEDIDO!$U250)</f>
        <v/>
      </c>
      <c r="G34" s="19" t="str">
        <f>IFERROR(VLOOKUP($D34,LISTA!$A$2:$J$9990,8,0),"")</f>
        <v/>
      </c>
      <c r="H34" s="40" t="str">
        <f t="shared" si="2"/>
        <v/>
      </c>
      <c r="I34" s="36"/>
      <c r="J34" s="32"/>
      <c r="K34" s="7"/>
      <c r="L34" s="10"/>
      <c r="N34"/>
      <c r="O34"/>
      <c r="P34"/>
      <c r="Q34"/>
      <c r="R34"/>
      <c r="S34"/>
      <c r="T34"/>
      <c r="U34"/>
      <c r="V34"/>
      <c r="W34"/>
      <c r="X34"/>
      <c r="Y34"/>
      <c r="Z34"/>
    </row>
    <row r="35" spans="2:26" s="9" customFormat="1" x14ac:dyDescent="0.25">
      <c r="B35" s="37" t="str">
        <f t="shared" si="0"/>
        <v/>
      </c>
      <c r="C35" s="54" t="str">
        <f t="shared" si="1"/>
        <v/>
      </c>
      <c r="D35" s="100"/>
      <c r="E35" s="117"/>
      <c r="F35" s="74" t="str">
        <f>IF($D35="","",PEDIDO!$U348)</f>
        <v/>
      </c>
      <c r="G35" s="19" t="str">
        <f>IFERROR(VLOOKUP($D35,LISTA!$A$2:$J$9990,8,0),"")</f>
        <v/>
      </c>
      <c r="H35" s="40" t="str">
        <f t="shared" si="2"/>
        <v/>
      </c>
      <c r="I35" s="36"/>
      <c r="J35" s="32"/>
      <c r="K35" s="7"/>
      <c r="L35" s="10"/>
      <c r="N35"/>
      <c r="O35"/>
      <c r="P35"/>
      <c r="Q35"/>
      <c r="R35"/>
      <c r="S35"/>
      <c r="T35"/>
      <c r="U35"/>
      <c r="V35"/>
      <c r="W35"/>
      <c r="X35"/>
      <c r="Y35"/>
      <c r="Z35"/>
    </row>
    <row r="36" spans="2:26" s="9" customFormat="1" x14ac:dyDescent="0.25">
      <c r="B36" s="37" t="str">
        <f t="shared" si="0"/>
        <v/>
      </c>
      <c r="C36" s="54" t="str">
        <f t="shared" si="1"/>
        <v/>
      </c>
      <c r="D36" s="100"/>
      <c r="E36" s="117"/>
      <c r="F36" s="74" t="str">
        <f>IF($D36="","",PEDIDO!$U68)</f>
        <v/>
      </c>
      <c r="G36" s="19" t="str">
        <f>IFERROR(VLOOKUP($D36,LISTA!$A$2:$J$9990,8,0),"")</f>
        <v/>
      </c>
      <c r="H36" s="40" t="str">
        <f t="shared" si="2"/>
        <v/>
      </c>
      <c r="I36" s="36"/>
      <c r="J36" s="32"/>
      <c r="K36" s="7"/>
      <c r="L36" s="10"/>
      <c r="N36"/>
      <c r="O36"/>
      <c r="P36"/>
      <c r="Q36"/>
      <c r="R36"/>
      <c r="S36"/>
      <c r="T36"/>
      <c r="U36"/>
      <c r="V36"/>
      <c r="W36"/>
      <c r="X36"/>
      <c r="Y36"/>
      <c r="Z36"/>
    </row>
    <row r="37" spans="2:26" s="9" customFormat="1" x14ac:dyDescent="0.25">
      <c r="B37" s="37" t="str">
        <f t="shared" si="0"/>
        <v/>
      </c>
      <c r="C37" s="54" t="str">
        <f t="shared" si="1"/>
        <v/>
      </c>
      <c r="D37" s="100"/>
      <c r="E37" s="117"/>
      <c r="F37" s="74" t="str">
        <f>IF($D37="","",PEDIDO!$U260)</f>
        <v/>
      </c>
      <c r="G37" s="19" t="str">
        <f>IFERROR(VLOOKUP($D37,LISTA!$A$2:$J$9990,8,0),"")</f>
        <v/>
      </c>
      <c r="H37" s="40" t="str">
        <f t="shared" si="2"/>
        <v/>
      </c>
      <c r="I37" s="36"/>
      <c r="J37" s="32"/>
      <c r="K37" s="8" t="s">
        <v>120</v>
      </c>
      <c r="L37" s="10"/>
      <c r="N37"/>
      <c r="O37"/>
      <c r="P37"/>
      <c r="Q37"/>
      <c r="R37"/>
      <c r="S37"/>
      <c r="T37"/>
      <c r="U37"/>
      <c r="V37"/>
      <c r="W37"/>
      <c r="X37"/>
      <c r="Y37"/>
      <c r="Z37"/>
    </row>
    <row r="38" spans="2:26" s="9" customFormat="1" x14ac:dyDescent="0.25">
      <c r="B38" s="37" t="str">
        <f t="shared" si="0"/>
        <v/>
      </c>
      <c r="C38" s="54" t="str">
        <f t="shared" si="1"/>
        <v/>
      </c>
      <c r="D38" s="100"/>
      <c r="E38" s="117"/>
      <c r="F38" s="74" t="str">
        <f>IF($D38="","",PEDIDO!$U303)</f>
        <v/>
      </c>
      <c r="G38" s="19" t="str">
        <f>IFERROR(VLOOKUP($D38,LISTA!$A$2:$J$9990,8,0),"")</f>
        <v/>
      </c>
      <c r="H38" s="40" t="str">
        <f t="shared" si="2"/>
        <v/>
      </c>
      <c r="I38" s="36"/>
      <c r="J38" s="32"/>
      <c r="K38" s="7" t="s">
        <v>7</v>
      </c>
      <c r="L38" s="10"/>
      <c r="N38"/>
      <c r="O38"/>
      <c r="P38"/>
      <c r="Q38"/>
      <c r="R38"/>
      <c r="S38"/>
      <c r="T38"/>
      <c r="U38"/>
      <c r="V38"/>
      <c r="W38"/>
      <c r="X38"/>
      <c r="Y38"/>
      <c r="Z38"/>
    </row>
    <row r="39" spans="2:26" s="9" customFormat="1" x14ac:dyDescent="0.25">
      <c r="B39" s="37" t="str">
        <f t="shared" si="0"/>
        <v/>
      </c>
      <c r="C39" s="54" t="str">
        <f t="shared" si="1"/>
        <v/>
      </c>
      <c r="D39" s="100"/>
      <c r="E39" s="117"/>
      <c r="F39" s="74" t="str">
        <f>IF($D39="","",PEDIDO!$U338)</f>
        <v/>
      </c>
      <c r="G39" s="19" t="str">
        <f>IFERROR(VLOOKUP($D39,LISTA!$A$2:$J$9990,8,0),"")</f>
        <v/>
      </c>
      <c r="H39" s="40" t="str">
        <f t="shared" si="2"/>
        <v/>
      </c>
      <c r="I39" s="36"/>
      <c r="J39" s="32"/>
      <c r="K39" s="7"/>
      <c r="L39" s="10"/>
      <c r="N39"/>
      <c r="O39"/>
      <c r="P39"/>
      <c r="Q39"/>
      <c r="R39"/>
      <c r="S39"/>
      <c r="T39"/>
      <c r="U39"/>
      <c r="V39"/>
      <c r="W39"/>
      <c r="X39"/>
      <c r="Y39"/>
      <c r="Z39"/>
    </row>
    <row r="40" spans="2:26" s="9" customFormat="1" x14ac:dyDescent="0.25">
      <c r="B40" s="154" t="str">
        <f t="shared" si="0"/>
        <v/>
      </c>
      <c r="C40" s="286" t="str">
        <f t="shared" si="1"/>
        <v/>
      </c>
      <c r="D40" s="100"/>
      <c r="E40" s="117"/>
      <c r="F40" s="74" t="str">
        <f>IF($D40="","",PEDIDO!$U312)</f>
        <v/>
      </c>
      <c r="G40" s="19" t="str">
        <f>IFERROR(VLOOKUP($D40,LISTA!$A$2:$J$9990,8,0),"")</f>
        <v/>
      </c>
      <c r="H40" s="40" t="str">
        <f t="shared" si="2"/>
        <v/>
      </c>
      <c r="I40" s="36"/>
      <c r="J40" s="32"/>
      <c r="K40" s="7"/>
      <c r="L40" s="10"/>
      <c r="N40"/>
      <c r="O40"/>
      <c r="P40"/>
      <c r="Q40"/>
      <c r="R40"/>
      <c r="S40"/>
      <c r="T40"/>
      <c r="U40"/>
      <c r="V40"/>
      <c r="W40"/>
      <c r="X40"/>
      <c r="Y40"/>
      <c r="Z40"/>
    </row>
    <row r="41" spans="2:26" s="9" customFormat="1" x14ac:dyDescent="0.25">
      <c r="B41" s="37" t="str">
        <f t="shared" si="0"/>
        <v/>
      </c>
      <c r="C41" s="54" t="str">
        <f t="shared" si="1"/>
        <v/>
      </c>
      <c r="D41" s="100"/>
      <c r="E41" s="117"/>
      <c r="F41" s="74" t="str">
        <f>IF($D41="","",PEDIDO!$U19)</f>
        <v/>
      </c>
      <c r="G41" s="19" t="str">
        <f>IFERROR(VLOOKUP($D41,LISTA!$A$2:$J$9990,8,0),"")</f>
        <v/>
      </c>
      <c r="H41" s="40" t="str">
        <f t="shared" si="2"/>
        <v/>
      </c>
      <c r="I41" s="36"/>
      <c r="J41" s="32"/>
      <c r="K41" s="7"/>
      <c r="L41" s="10"/>
      <c r="N41"/>
      <c r="O41"/>
      <c r="P41"/>
      <c r="Q41"/>
      <c r="R41"/>
      <c r="S41"/>
      <c r="T41"/>
      <c r="U41"/>
      <c r="V41"/>
      <c r="W41"/>
      <c r="X41"/>
      <c r="Y41"/>
      <c r="Z41"/>
    </row>
    <row r="42" spans="2:26" s="9" customFormat="1" x14ac:dyDescent="0.25">
      <c r="B42" s="37" t="str">
        <f t="shared" si="0"/>
        <v/>
      </c>
      <c r="C42" s="108" t="str">
        <f t="shared" si="1"/>
        <v/>
      </c>
      <c r="D42" s="100"/>
      <c r="E42" s="117"/>
      <c r="F42" s="74" t="str">
        <f>IF($D42="","",PEDIDO!$U360)</f>
        <v/>
      </c>
      <c r="G42" s="19" t="str">
        <f>IFERROR(VLOOKUP($D42,LISTA!$A$2:$J$9990,8,0),"")</f>
        <v/>
      </c>
      <c r="H42" s="40" t="str">
        <f t="shared" si="2"/>
        <v/>
      </c>
      <c r="I42" s="36"/>
      <c r="J42" s="32"/>
      <c r="K42" s="7"/>
      <c r="L42" s="10"/>
      <c r="N42"/>
      <c r="O42"/>
      <c r="P42"/>
      <c r="Q42"/>
      <c r="R42"/>
      <c r="S42"/>
      <c r="T42"/>
      <c r="U42"/>
      <c r="V42"/>
      <c r="W42"/>
      <c r="X42"/>
      <c r="Y42"/>
      <c r="Z42"/>
    </row>
    <row r="43" spans="2:26" s="9" customFormat="1" x14ac:dyDescent="0.25">
      <c r="B43" s="37" t="str">
        <f t="shared" si="0"/>
        <v/>
      </c>
      <c r="C43" s="87" t="str">
        <f t="shared" si="1"/>
        <v/>
      </c>
      <c r="D43" s="100"/>
      <c r="E43" s="117"/>
      <c r="F43" s="74" t="str">
        <f>IF($D43="","",PEDIDO!$U306)</f>
        <v/>
      </c>
      <c r="G43" s="19" t="str">
        <f>IFERROR(VLOOKUP($D43,LISTA!$A$2:$J$9990,8,0),"")</f>
        <v/>
      </c>
      <c r="H43" s="40" t="str">
        <f t="shared" si="2"/>
        <v/>
      </c>
      <c r="I43" s="36"/>
      <c r="J43" s="32"/>
      <c r="K43" s="7"/>
      <c r="L43" s="10"/>
      <c r="N43"/>
      <c r="O43"/>
      <c r="P43"/>
      <c r="Q43"/>
      <c r="R43"/>
      <c r="S43"/>
      <c r="T43"/>
      <c r="U43"/>
      <c r="V43"/>
      <c r="W43"/>
      <c r="X43"/>
      <c r="Y43"/>
      <c r="Z43"/>
    </row>
    <row r="44" spans="2:26" s="9" customFormat="1" x14ac:dyDescent="0.25">
      <c r="B44" s="37" t="str">
        <f t="shared" si="0"/>
        <v/>
      </c>
      <c r="C44" s="93" t="str">
        <f t="shared" si="1"/>
        <v/>
      </c>
      <c r="D44" s="100"/>
      <c r="E44" s="117"/>
      <c r="F44" s="74" t="str">
        <f>IF($D44="","",PEDIDO!$U354)</f>
        <v/>
      </c>
      <c r="G44" s="19" t="str">
        <f>IFERROR(VLOOKUP($D44,LISTA!$A$2:$J$9990,8,0),"")</f>
        <v/>
      </c>
      <c r="H44" s="40" t="str">
        <f t="shared" si="2"/>
        <v/>
      </c>
      <c r="I44" s="36"/>
      <c r="J44" s="32"/>
      <c r="K44" s="7"/>
      <c r="L44" s="10"/>
      <c r="N44"/>
      <c r="O44"/>
      <c r="P44"/>
      <c r="Q44"/>
      <c r="R44"/>
      <c r="S44"/>
      <c r="T44"/>
      <c r="U44"/>
      <c r="V44"/>
      <c r="W44"/>
      <c r="X44"/>
      <c r="Y44"/>
      <c r="Z44"/>
    </row>
    <row r="45" spans="2:26" s="9" customFormat="1" x14ac:dyDescent="0.25">
      <c r="B45" s="37" t="str">
        <f t="shared" si="0"/>
        <v/>
      </c>
      <c r="C45" s="54" t="str">
        <f t="shared" si="1"/>
        <v/>
      </c>
      <c r="D45" s="100"/>
      <c r="E45" s="117"/>
      <c r="F45" s="74" t="str">
        <f>IF($D45="","",PEDIDO!$U361)</f>
        <v/>
      </c>
      <c r="G45" s="19" t="str">
        <f>IFERROR(VLOOKUP($D45,LISTA!$A$2:$J$9990,8,0),"")</f>
        <v/>
      </c>
      <c r="H45" s="40" t="str">
        <f t="shared" si="2"/>
        <v/>
      </c>
      <c r="I45" s="36"/>
      <c r="J45" s="32"/>
      <c r="K45" s="7"/>
      <c r="L45" s="10"/>
      <c r="N45"/>
      <c r="O45"/>
      <c r="P45"/>
      <c r="Q45"/>
      <c r="R45"/>
      <c r="S45"/>
      <c r="T45"/>
      <c r="U45"/>
      <c r="V45"/>
      <c r="W45"/>
      <c r="X45"/>
      <c r="Y45"/>
      <c r="Z45"/>
    </row>
    <row r="46" spans="2:26" s="9" customFormat="1" x14ac:dyDescent="0.25">
      <c r="B46" s="37" t="str">
        <f t="shared" si="0"/>
        <v/>
      </c>
      <c r="C46" s="54" t="str">
        <f t="shared" si="1"/>
        <v/>
      </c>
      <c r="D46" s="100"/>
      <c r="E46" s="117"/>
      <c r="F46" s="74" t="str">
        <f>IF($D46="","",PEDIDO!$U54)</f>
        <v/>
      </c>
      <c r="G46" s="19" t="str">
        <f>IFERROR(VLOOKUP($D46,LISTA!$A$2:$J$9990,8,0),"")</f>
        <v/>
      </c>
      <c r="H46" s="40" t="str">
        <f t="shared" si="2"/>
        <v/>
      </c>
      <c r="I46" s="36"/>
      <c r="J46" s="32"/>
      <c r="K46" s="7"/>
      <c r="L46" s="10"/>
      <c r="N46"/>
      <c r="O46"/>
      <c r="P46"/>
      <c r="Q46"/>
      <c r="R46"/>
      <c r="S46"/>
      <c r="T46"/>
      <c r="U46"/>
      <c r="V46"/>
      <c r="W46"/>
      <c r="X46"/>
      <c r="Y46"/>
      <c r="Z46"/>
    </row>
    <row r="47" spans="2:26" s="9" customFormat="1" x14ac:dyDescent="0.25">
      <c r="B47" s="37" t="str">
        <f t="shared" si="0"/>
        <v/>
      </c>
      <c r="C47" s="54" t="str">
        <f t="shared" si="1"/>
        <v/>
      </c>
      <c r="D47" s="100"/>
      <c r="E47" s="117"/>
      <c r="F47" s="74" t="str">
        <f>IF($D47="","",PEDIDO!$U276)</f>
        <v/>
      </c>
      <c r="G47" s="19" t="str">
        <f>IFERROR(VLOOKUP($D47,LISTA!$A$2:$J$9990,8,0),"")</f>
        <v/>
      </c>
      <c r="H47" s="40" t="str">
        <f t="shared" si="2"/>
        <v/>
      </c>
      <c r="I47" s="36"/>
      <c r="J47" s="32"/>
      <c r="K47" s="7"/>
      <c r="L47" s="10"/>
      <c r="N47"/>
      <c r="O47"/>
      <c r="P47"/>
      <c r="Q47"/>
      <c r="R47"/>
      <c r="S47"/>
      <c r="T47"/>
      <c r="U47"/>
      <c r="V47"/>
      <c r="W47"/>
      <c r="X47"/>
      <c r="Y47"/>
      <c r="Z47"/>
    </row>
    <row r="48" spans="2:26" s="9" customFormat="1" x14ac:dyDescent="0.25">
      <c r="B48" s="37" t="str">
        <f t="shared" si="0"/>
        <v/>
      </c>
      <c r="C48" s="54" t="str">
        <f t="shared" si="1"/>
        <v/>
      </c>
      <c r="D48" s="100"/>
      <c r="E48" s="117"/>
      <c r="F48" s="74" t="str">
        <f>IF($D48="","",PEDIDO!$U366)</f>
        <v/>
      </c>
      <c r="G48" s="19" t="str">
        <f>IFERROR(VLOOKUP($D48,LISTA!$A$2:$J$9990,8,0),"")</f>
        <v/>
      </c>
      <c r="H48" s="40" t="str">
        <f t="shared" si="2"/>
        <v/>
      </c>
      <c r="I48" s="36"/>
      <c r="J48" s="32"/>
      <c r="K48" s="7"/>
      <c r="L48" s="10"/>
      <c r="N48"/>
      <c r="O48"/>
      <c r="P48"/>
      <c r="Q48"/>
      <c r="R48"/>
      <c r="S48"/>
      <c r="T48"/>
      <c r="U48"/>
      <c r="V48"/>
      <c r="W48"/>
      <c r="X48"/>
      <c r="Y48"/>
      <c r="Z48"/>
    </row>
    <row r="49" spans="2:26" s="9" customFormat="1" x14ac:dyDescent="0.25">
      <c r="B49" s="37" t="str">
        <f t="shared" si="0"/>
        <v/>
      </c>
      <c r="C49" s="54" t="str">
        <f t="shared" si="1"/>
        <v/>
      </c>
      <c r="D49" s="100"/>
      <c r="E49" s="117"/>
      <c r="F49" s="74" t="str">
        <f>IF($D49="","",PEDIDO!$U263)</f>
        <v/>
      </c>
      <c r="G49" s="19" t="str">
        <f>IFERROR(VLOOKUP($D49,LISTA!$A$2:$J$9990,8,0),"")</f>
        <v/>
      </c>
      <c r="H49" s="40" t="str">
        <f t="shared" si="2"/>
        <v/>
      </c>
      <c r="I49" s="36"/>
      <c r="J49" s="32"/>
      <c r="K49" s="7"/>
      <c r="L49" s="10"/>
      <c r="N49"/>
      <c r="O49"/>
      <c r="P49"/>
      <c r="Q49"/>
      <c r="R49"/>
      <c r="S49"/>
      <c r="T49"/>
      <c r="U49"/>
      <c r="V49"/>
      <c r="W49"/>
      <c r="X49"/>
      <c r="Y49"/>
      <c r="Z49"/>
    </row>
    <row r="50" spans="2:26" s="9" customFormat="1" x14ac:dyDescent="0.25">
      <c r="B50" s="37" t="str">
        <f t="shared" si="0"/>
        <v/>
      </c>
      <c r="C50" s="54" t="str">
        <f t="shared" si="1"/>
        <v/>
      </c>
      <c r="D50" s="100"/>
      <c r="E50" s="117"/>
      <c r="F50" s="74" t="str">
        <f>IF($D50="","",PEDIDO!$U282)</f>
        <v/>
      </c>
      <c r="G50" s="19" t="str">
        <f>IFERROR(VLOOKUP($D50,LISTA!$A$2:$J$9990,8,0),"")</f>
        <v/>
      </c>
      <c r="H50" s="40" t="str">
        <f t="shared" si="2"/>
        <v/>
      </c>
      <c r="I50" s="36"/>
      <c r="J50" s="32"/>
      <c r="K50" s="7"/>
      <c r="L50" s="10"/>
      <c r="N50"/>
      <c r="O50"/>
      <c r="P50"/>
      <c r="Q50"/>
      <c r="R50"/>
      <c r="S50"/>
      <c r="T50"/>
      <c r="U50"/>
      <c r="V50"/>
      <c r="W50"/>
      <c r="X50"/>
      <c r="Y50"/>
      <c r="Z50"/>
    </row>
    <row r="51" spans="2:26" s="9" customFormat="1" x14ac:dyDescent="0.25">
      <c r="B51" s="37" t="str">
        <f t="shared" si="0"/>
        <v/>
      </c>
      <c r="C51" s="105" t="str">
        <f t="shared" si="1"/>
        <v/>
      </c>
      <c r="D51" s="100"/>
      <c r="E51" s="117"/>
      <c r="F51" s="74" t="str">
        <f>IF($D51="","",PEDIDO!$U58)</f>
        <v/>
      </c>
      <c r="G51" s="19" t="str">
        <f>IFERROR(VLOOKUP($D51,LISTA!$A$2:$J$9990,8,0),"")</f>
        <v/>
      </c>
      <c r="H51" s="40" t="str">
        <f t="shared" si="2"/>
        <v/>
      </c>
      <c r="I51" s="36"/>
      <c r="J51" s="32"/>
      <c r="K51" s="7"/>
      <c r="L51" s="10"/>
      <c r="N51"/>
      <c r="O51"/>
      <c r="P51"/>
      <c r="Q51"/>
      <c r="R51"/>
      <c r="S51"/>
      <c r="T51"/>
      <c r="U51"/>
      <c r="V51"/>
      <c r="W51"/>
      <c r="X51"/>
      <c r="Y51"/>
      <c r="Z51"/>
    </row>
    <row r="52" spans="2:26" s="9" customFormat="1" x14ac:dyDescent="0.25">
      <c r="B52" s="37" t="str">
        <f t="shared" si="0"/>
        <v/>
      </c>
      <c r="C52" s="54" t="str">
        <f t="shared" si="1"/>
        <v/>
      </c>
      <c r="D52" s="100"/>
      <c r="E52" s="117"/>
      <c r="F52" s="74" t="str">
        <f>IF($D52="","",PEDIDO!$U362)</f>
        <v/>
      </c>
      <c r="G52" s="19" t="str">
        <f>IFERROR(VLOOKUP($D52,LISTA!$A$2:$J$9990,8,0),"")</f>
        <v/>
      </c>
      <c r="H52" s="40" t="str">
        <f t="shared" si="2"/>
        <v/>
      </c>
      <c r="I52" s="36"/>
      <c r="J52" s="32"/>
      <c r="K52" s="7"/>
      <c r="L52" s="10"/>
      <c r="N52"/>
      <c r="O52"/>
      <c r="P52"/>
      <c r="Q52"/>
      <c r="R52"/>
      <c r="S52"/>
      <c r="T52"/>
      <c r="U52"/>
      <c r="V52"/>
      <c r="W52"/>
      <c r="X52"/>
      <c r="Y52"/>
      <c r="Z52"/>
    </row>
    <row r="53" spans="2:26" s="9" customFormat="1" x14ac:dyDescent="0.25">
      <c r="B53" s="37" t="str">
        <f t="shared" si="0"/>
        <v/>
      </c>
      <c r="C53" s="54" t="str">
        <f t="shared" si="1"/>
        <v/>
      </c>
      <c r="D53" s="100"/>
      <c r="E53" s="117"/>
      <c r="F53" s="74" t="str">
        <f>IF($D53="","",PEDIDO!$U216)</f>
        <v/>
      </c>
      <c r="G53" s="19" t="str">
        <f>IFERROR(VLOOKUP($D53,LISTA!$A$2:$J$9990,8,0),"")</f>
        <v/>
      </c>
      <c r="H53" s="40" t="str">
        <f t="shared" si="2"/>
        <v/>
      </c>
      <c r="I53" s="36"/>
      <c r="J53" s="32"/>
      <c r="K53" s="7"/>
      <c r="L53" s="10"/>
      <c r="N53"/>
      <c r="O53"/>
      <c r="P53"/>
      <c r="Q53"/>
      <c r="R53"/>
      <c r="S53"/>
      <c r="T53"/>
      <c r="U53"/>
      <c r="V53"/>
      <c r="W53"/>
      <c r="X53"/>
      <c r="Y53"/>
      <c r="Z53"/>
    </row>
    <row r="54" spans="2:26" s="9" customFormat="1" x14ac:dyDescent="0.25">
      <c r="B54" s="37" t="str">
        <f t="shared" si="0"/>
        <v/>
      </c>
      <c r="C54" s="107" t="str">
        <f t="shared" si="1"/>
        <v/>
      </c>
      <c r="D54" s="100"/>
      <c r="E54" s="117"/>
      <c r="F54" s="74" t="str">
        <f>IF($D54="","",PEDIDO!$U47)</f>
        <v/>
      </c>
      <c r="G54" s="19" t="str">
        <f>IFERROR(VLOOKUP($D54,LISTA!$A$2:$J$9990,8,0),"")</f>
        <v/>
      </c>
      <c r="H54" s="40" t="str">
        <f t="shared" si="2"/>
        <v/>
      </c>
      <c r="I54" s="36"/>
      <c r="J54" s="32"/>
      <c r="K54" s="7"/>
      <c r="L54" s="10"/>
      <c r="N54"/>
      <c r="O54"/>
      <c r="P54"/>
      <c r="Q54"/>
      <c r="R54"/>
      <c r="S54"/>
      <c r="T54"/>
      <c r="U54"/>
      <c r="V54"/>
      <c r="W54"/>
      <c r="X54"/>
      <c r="Y54"/>
      <c r="Z54"/>
    </row>
    <row r="55" spans="2:26" s="9" customFormat="1" x14ac:dyDescent="0.25">
      <c r="B55" s="37" t="str">
        <f t="shared" si="0"/>
        <v/>
      </c>
      <c r="C55" s="118" t="str">
        <f t="shared" si="1"/>
        <v/>
      </c>
      <c r="D55" s="100"/>
      <c r="E55" s="136"/>
      <c r="F55" s="74" t="str">
        <f>IF($D55="","",PEDIDO!$U249)</f>
        <v/>
      </c>
      <c r="G55" s="19" t="str">
        <f>IFERROR(VLOOKUP($D55,LISTA!$A$2:$J$9990,8,0),"")</f>
        <v/>
      </c>
      <c r="H55" s="40" t="str">
        <f t="shared" si="2"/>
        <v/>
      </c>
      <c r="I55" s="36"/>
      <c r="J55" s="32"/>
      <c r="K55" s="7"/>
      <c r="L55" s="10"/>
      <c r="N55"/>
      <c r="O55"/>
      <c r="P55"/>
      <c r="Q55"/>
      <c r="R55"/>
      <c r="S55"/>
      <c r="T55"/>
      <c r="U55"/>
      <c r="V55"/>
      <c r="W55"/>
      <c r="X55"/>
      <c r="Y55"/>
      <c r="Z55"/>
    </row>
    <row r="56" spans="2:26" s="9" customFormat="1" x14ac:dyDescent="0.25">
      <c r="B56" s="37" t="str">
        <f t="shared" si="0"/>
        <v/>
      </c>
      <c r="C56" s="102" t="str">
        <f t="shared" si="1"/>
        <v/>
      </c>
      <c r="D56" s="100"/>
      <c r="E56" s="117"/>
      <c r="F56" s="74" t="str">
        <f>IF($D56="","",PEDIDO!$U372)</f>
        <v/>
      </c>
      <c r="G56" s="19" t="str">
        <f>IFERROR(VLOOKUP($D56,LISTA!$A$2:$J$9990,8,0),"")</f>
        <v/>
      </c>
      <c r="H56" s="40" t="str">
        <f t="shared" si="2"/>
        <v/>
      </c>
      <c r="I56" s="36"/>
      <c r="J56" s="32"/>
      <c r="K56" s="7"/>
      <c r="L56" s="10"/>
      <c r="N56"/>
      <c r="O56"/>
      <c r="P56"/>
      <c r="Q56"/>
      <c r="R56"/>
      <c r="S56"/>
      <c r="T56"/>
      <c r="U56"/>
      <c r="V56"/>
      <c r="W56"/>
      <c r="X56"/>
      <c r="Y56"/>
      <c r="Z56"/>
    </row>
    <row r="57" spans="2:26" s="9" customFormat="1" x14ac:dyDescent="0.25">
      <c r="B57" s="37" t="str">
        <f t="shared" si="0"/>
        <v/>
      </c>
      <c r="C57" s="54" t="str">
        <f t="shared" si="1"/>
        <v/>
      </c>
      <c r="D57" s="100"/>
      <c r="E57" s="117"/>
      <c r="F57" s="74" t="str">
        <f>IF($D57="","",PEDIDO!$U374)</f>
        <v/>
      </c>
      <c r="G57" s="19" t="str">
        <f>IFERROR(VLOOKUP($D57,LISTA!$A$2:$J$9990,8,0),"")</f>
        <v/>
      </c>
      <c r="H57" s="40" t="str">
        <f t="shared" si="2"/>
        <v/>
      </c>
      <c r="I57" s="36"/>
      <c r="J57" s="32"/>
      <c r="K57" s="7"/>
      <c r="L57" s="10"/>
      <c r="N57"/>
      <c r="O57"/>
      <c r="P57"/>
      <c r="Q57"/>
      <c r="R57"/>
      <c r="S57"/>
      <c r="T57"/>
      <c r="U57"/>
      <c r="V57"/>
      <c r="W57"/>
      <c r="X57"/>
      <c r="Y57"/>
      <c r="Z57"/>
    </row>
    <row r="58" spans="2:26" s="9" customFormat="1" x14ac:dyDescent="0.25">
      <c r="B58" s="37" t="str">
        <f t="shared" si="0"/>
        <v/>
      </c>
      <c r="C58" s="54" t="str">
        <f t="shared" si="1"/>
        <v/>
      </c>
      <c r="D58" s="100"/>
      <c r="E58" s="117"/>
      <c r="F58" s="74" t="str">
        <f>IF($D58="","",PEDIDO!$U291)</f>
        <v/>
      </c>
      <c r="G58" s="19" t="str">
        <f>IFERROR(VLOOKUP($D58,LISTA!$A$2:$J$9990,8,0),"")</f>
        <v/>
      </c>
      <c r="H58" s="40" t="str">
        <f t="shared" si="2"/>
        <v/>
      </c>
      <c r="I58" s="36"/>
      <c r="J58" s="32"/>
      <c r="K58" s="7"/>
      <c r="L58" s="10"/>
      <c r="N58"/>
      <c r="O58"/>
      <c r="P58"/>
      <c r="Q58"/>
      <c r="R58"/>
      <c r="S58"/>
      <c r="T58"/>
      <c r="U58"/>
      <c r="V58"/>
      <c r="W58"/>
      <c r="X58"/>
      <c r="Y58"/>
      <c r="Z58"/>
    </row>
    <row r="59" spans="2:26" s="9" customFormat="1" x14ac:dyDescent="0.25">
      <c r="B59" s="37" t="str">
        <f t="shared" si="0"/>
        <v/>
      </c>
      <c r="C59" s="54" t="str">
        <f t="shared" si="1"/>
        <v/>
      </c>
      <c r="D59" s="100"/>
      <c r="E59" s="117"/>
      <c r="F59" s="74" t="str">
        <f>IF($D59="","",PEDIDO!$U300)</f>
        <v/>
      </c>
      <c r="G59" s="19" t="str">
        <f>IFERROR(VLOOKUP($D59,LISTA!$A$2:$J$9990,8,0),"")</f>
        <v/>
      </c>
      <c r="H59" s="40" t="str">
        <f t="shared" si="2"/>
        <v/>
      </c>
      <c r="I59" s="36"/>
      <c r="J59" s="32"/>
      <c r="K59" s="7"/>
      <c r="L59" s="10"/>
      <c r="N59"/>
      <c r="O59"/>
      <c r="P59"/>
      <c r="Q59"/>
      <c r="R59"/>
      <c r="S59"/>
      <c r="T59"/>
      <c r="U59"/>
      <c r="V59"/>
      <c r="W59"/>
      <c r="X59"/>
      <c r="Y59"/>
      <c r="Z59"/>
    </row>
    <row r="60" spans="2:26" s="9" customFormat="1" x14ac:dyDescent="0.25">
      <c r="B60" s="37" t="str">
        <f t="shared" si="0"/>
        <v/>
      </c>
      <c r="C60" s="54" t="str">
        <f t="shared" si="1"/>
        <v/>
      </c>
      <c r="D60" s="100"/>
      <c r="E60" s="117"/>
      <c r="F60" s="74" t="str">
        <f>IF($D60="","",PEDIDO!$U358)</f>
        <v/>
      </c>
      <c r="G60" s="19" t="str">
        <f>IFERROR(VLOOKUP($D60,LISTA!$A$2:$J$9990,8,0),"")</f>
        <v/>
      </c>
      <c r="H60" s="40" t="str">
        <f t="shared" si="2"/>
        <v/>
      </c>
      <c r="I60" s="36"/>
      <c r="J60" s="32"/>
      <c r="K60" s="7"/>
      <c r="L60" s="10"/>
      <c r="N60"/>
      <c r="O60"/>
      <c r="P60"/>
      <c r="Q60"/>
      <c r="R60"/>
      <c r="S60"/>
      <c r="T60"/>
      <c r="U60"/>
      <c r="V60"/>
      <c r="W60"/>
      <c r="X60"/>
      <c r="Y60"/>
      <c r="Z60"/>
    </row>
    <row r="61" spans="2:26" s="9" customFormat="1" x14ac:dyDescent="0.25">
      <c r="B61" s="37" t="str">
        <f t="shared" si="0"/>
        <v/>
      </c>
      <c r="C61" s="54" t="str">
        <f t="shared" si="1"/>
        <v/>
      </c>
      <c r="D61" s="100"/>
      <c r="E61" s="288"/>
      <c r="F61" s="74" t="str">
        <f>IF($D61="","",PEDIDO!$U247)</f>
        <v/>
      </c>
      <c r="G61" s="19" t="str">
        <f>IFERROR(VLOOKUP($D61,LISTA!$A$2:$J$9990,8,0),"")</f>
        <v/>
      </c>
      <c r="H61" s="40" t="str">
        <f t="shared" si="2"/>
        <v/>
      </c>
      <c r="I61" s="36"/>
      <c r="J61" s="32"/>
      <c r="K61" s="7"/>
      <c r="L61" s="10"/>
      <c r="N61"/>
      <c r="O61"/>
      <c r="P61"/>
      <c r="Q61"/>
      <c r="R61"/>
      <c r="S61"/>
      <c r="T61"/>
      <c r="U61"/>
      <c r="V61"/>
      <c r="W61"/>
      <c r="X61"/>
      <c r="Y61"/>
      <c r="Z61"/>
    </row>
    <row r="62" spans="2:26" s="9" customFormat="1" x14ac:dyDescent="0.25">
      <c r="B62" s="37" t="str">
        <f t="shared" si="0"/>
        <v/>
      </c>
      <c r="C62" s="54" t="str">
        <f t="shared" si="1"/>
        <v/>
      </c>
      <c r="D62" s="100"/>
      <c r="E62" s="117"/>
      <c r="F62" s="74" t="str">
        <f>IF($D62="","",PEDIDO!$U251)</f>
        <v/>
      </c>
      <c r="G62" s="19" t="str">
        <f>IFERROR(VLOOKUP($D62,LISTA!$A$2:$J$9990,8,0),"")</f>
        <v/>
      </c>
      <c r="H62" s="40" t="str">
        <f t="shared" si="2"/>
        <v/>
      </c>
      <c r="I62" s="36"/>
      <c r="J62" s="32"/>
      <c r="K62" s="7"/>
      <c r="L62" s="10"/>
      <c r="N62"/>
      <c r="O62"/>
      <c r="P62"/>
      <c r="Q62"/>
      <c r="R62"/>
      <c r="S62"/>
      <c r="T62"/>
      <c r="U62"/>
      <c r="V62"/>
      <c r="W62"/>
      <c r="X62"/>
      <c r="Y62"/>
      <c r="Z62"/>
    </row>
    <row r="63" spans="2:26" s="9" customFormat="1" x14ac:dyDescent="0.25">
      <c r="B63" s="37" t="str">
        <f t="shared" si="0"/>
        <v/>
      </c>
      <c r="C63" s="54" t="str">
        <f t="shared" si="1"/>
        <v/>
      </c>
      <c r="D63" s="100"/>
      <c r="E63" s="117"/>
      <c r="F63" s="74" t="str">
        <f>IF($D63="","",PEDIDO!$U307)</f>
        <v/>
      </c>
      <c r="G63" s="19" t="str">
        <f>IFERROR(VLOOKUP($D63,LISTA!$A$2:$J$9990,8,0),"")</f>
        <v/>
      </c>
      <c r="H63" s="40" t="str">
        <f t="shared" si="2"/>
        <v/>
      </c>
      <c r="I63" s="36"/>
      <c r="J63" s="32"/>
      <c r="K63" s="7"/>
      <c r="L63" s="10"/>
      <c r="N63"/>
      <c r="O63"/>
      <c r="P63"/>
      <c r="Q63"/>
      <c r="R63"/>
      <c r="S63"/>
      <c r="T63"/>
      <c r="U63"/>
      <c r="V63"/>
      <c r="W63"/>
      <c r="X63"/>
      <c r="Y63"/>
      <c r="Z63"/>
    </row>
    <row r="64" spans="2:26" s="9" customFormat="1" x14ac:dyDescent="0.25">
      <c r="B64" s="37" t="str">
        <f t="shared" si="0"/>
        <v/>
      </c>
      <c r="C64" s="54" t="str">
        <f t="shared" si="1"/>
        <v/>
      </c>
      <c r="D64" s="100"/>
      <c r="E64" s="117"/>
      <c r="F64" s="74" t="str">
        <f>IF($D64="","",PEDIDO!$U225)</f>
        <v/>
      </c>
      <c r="G64" s="19" t="str">
        <f>IFERROR(VLOOKUP($D64,LISTA!$A$2:$J$9990,8,0),"")</f>
        <v/>
      </c>
      <c r="H64" s="40" t="str">
        <f t="shared" si="2"/>
        <v/>
      </c>
      <c r="I64" s="36"/>
      <c r="J64" s="32"/>
      <c r="K64" s="7"/>
      <c r="L64" s="10"/>
      <c r="N64"/>
      <c r="O64"/>
      <c r="P64"/>
      <c r="Q64"/>
      <c r="R64"/>
      <c r="S64"/>
      <c r="T64"/>
      <c r="U64"/>
      <c r="V64"/>
      <c r="W64"/>
      <c r="X64"/>
      <c r="Y64"/>
      <c r="Z64"/>
    </row>
    <row r="65" spans="2:26" s="9" customFormat="1" x14ac:dyDescent="0.25">
      <c r="B65" s="37" t="str">
        <f t="shared" si="0"/>
        <v/>
      </c>
      <c r="C65" s="54" t="str">
        <f t="shared" si="1"/>
        <v/>
      </c>
      <c r="D65" s="100"/>
      <c r="E65" s="117"/>
      <c r="F65" s="74" t="str">
        <f>IF($D65="","",PEDIDO!$U328)</f>
        <v/>
      </c>
      <c r="G65" s="19" t="str">
        <f>IFERROR(VLOOKUP($D65,LISTA!$A$2:$J$9990,8,0),"")</f>
        <v/>
      </c>
      <c r="H65" s="40" t="str">
        <f t="shared" si="2"/>
        <v/>
      </c>
      <c r="I65" s="36"/>
      <c r="J65" s="32"/>
      <c r="K65" s="7"/>
      <c r="L65" s="10"/>
      <c r="N65"/>
      <c r="O65"/>
      <c r="P65"/>
      <c r="Q65"/>
      <c r="R65"/>
      <c r="S65"/>
      <c r="T65"/>
      <c r="U65"/>
      <c r="V65"/>
      <c r="W65"/>
      <c r="X65"/>
      <c r="Y65"/>
      <c r="Z65"/>
    </row>
    <row r="66" spans="2:26" s="9" customFormat="1" x14ac:dyDescent="0.25">
      <c r="B66" s="37" t="str">
        <f t="shared" si="0"/>
        <v/>
      </c>
      <c r="C66" s="54" t="str">
        <f t="shared" si="1"/>
        <v/>
      </c>
      <c r="D66" s="100"/>
      <c r="E66" s="117"/>
      <c r="F66" s="74" t="str">
        <f>IF($D66="","",PEDIDO!$U340)</f>
        <v/>
      </c>
      <c r="G66" s="19" t="str">
        <f>IFERROR(VLOOKUP($D66,LISTA!$A$2:$J$9990,8,0),"")</f>
        <v/>
      </c>
      <c r="H66" s="40" t="str">
        <f t="shared" si="2"/>
        <v/>
      </c>
      <c r="I66" s="36"/>
      <c r="J66" s="32"/>
      <c r="K66" s="7"/>
      <c r="L66" s="10"/>
      <c r="N66"/>
      <c r="O66"/>
      <c r="P66"/>
      <c r="Q66"/>
      <c r="R66"/>
      <c r="S66"/>
      <c r="T66"/>
      <c r="U66"/>
      <c r="V66"/>
      <c r="W66"/>
      <c r="X66"/>
      <c r="Y66"/>
      <c r="Z66"/>
    </row>
    <row r="67" spans="2:26" s="9" customFormat="1" x14ac:dyDescent="0.25">
      <c r="B67" s="37" t="str">
        <f t="shared" si="0"/>
        <v/>
      </c>
      <c r="C67" s="54" t="str">
        <f t="shared" si="1"/>
        <v/>
      </c>
      <c r="D67" s="100"/>
      <c r="E67" s="117"/>
      <c r="F67" s="74" t="str">
        <f>IF($D67="","",PEDIDO!$U67)</f>
        <v/>
      </c>
      <c r="G67" s="19" t="str">
        <f>IFERROR(VLOOKUP($D67,LISTA!$A$2:$J$9990,8,0),"")</f>
        <v/>
      </c>
      <c r="H67" s="40" t="str">
        <f t="shared" si="2"/>
        <v/>
      </c>
      <c r="I67" s="36"/>
      <c r="J67" s="32"/>
      <c r="K67" s="7"/>
      <c r="L67" s="10"/>
      <c r="N67"/>
      <c r="O67"/>
      <c r="P67"/>
      <c r="Q67"/>
      <c r="R67"/>
      <c r="S67"/>
      <c r="T67"/>
      <c r="U67"/>
      <c r="V67"/>
      <c r="W67"/>
      <c r="X67"/>
      <c r="Y67"/>
      <c r="Z67"/>
    </row>
    <row r="68" spans="2:26" s="9" customFormat="1" x14ac:dyDescent="0.25">
      <c r="B68" s="37" t="str">
        <f t="shared" si="0"/>
        <v/>
      </c>
      <c r="C68" s="54" t="str">
        <f t="shared" si="1"/>
        <v/>
      </c>
      <c r="D68" s="100"/>
      <c r="E68" s="117"/>
      <c r="F68" s="74" t="str">
        <f>IF($D68="","",PEDIDO!$U280)</f>
        <v/>
      </c>
      <c r="G68" s="19" t="str">
        <f>IFERROR(VLOOKUP($D68,LISTA!$A$2:$J$9990,8,0),"")</f>
        <v/>
      </c>
      <c r="H68" s="40" t="str">
        <f t="shared" si="2"/>
        <v/>
      </c>
      <c r="I68" s="36"/>
      <c r="J68" s="32"/>
      <c r="K68" s="7"/>
      <c r="L68" s="10"/>
      <c r="N68"/>
      <c r="O68"/>
      <c r="P68"/>
      <c r="Q68"/>
      <c r="R68"/>
      <c r="S68"/>
      <c r="T68"/>
      <c r="U68"/>
      <c r="V68"/>
      <c r="W68"/>
      <c r="X68"/>
      <c r="Y68"/>
      <c r="Z68"/>
    </row>
    <row r="69" spans="2:26" s="9" customFormat="1" x14ac:dyDescent="0.25">
      <c r="B69" s="37" t="str">
        <f t="shared" ref="B69:B132" si="3">IF($D69="","",$B68+1)</f>
        <v/>
      </c>
      <c r="C69" s="54" t="str">
        <f t="shared" ref="C69:C132" si="4">IF(D69&lt;&gt;"",1,"")</f>
        <v/>
      </c>
      <c r="D69" s="100"/>
      <c r="E69" s="117"/>
      <c r="F69" s="74" t="str">
        <f>IF($D69="","",PEDIDO!$U256)</f>
        <v/>
      </c>
      <c r="G69" s="19" t="str">
        <f>IFERROR(VLOOKUP($D69,LISTA!$A$2:$J$9990,8,0),"")</f>
        <v/>
      </c>
      <c r="H69" s="40" t="str">
        <f t="shared" ref="H69:H132" si="5">IF(OR(G69=$K$10,G69=$K$11,G69=$K$14,G69=$K$15,G69=$K$16,G69=$K$17,G69=$K$18,G69=$K$19,G69=$K$20,G69=$K$21,G69=$K$22,G69=$K$23,G69=$K$24,G69=$K$25,G69=$K$26,G69=$K$27,G69=$K$28),$K$9,IF(OR(G69=$K$32,G69=$K$33),$K$31,IF(OR(G69=$K$38),$K$37,"")))</f>
        <v/>
      </c>
      <c r="I69" s="36"/>
      <c r="J69" s="32"/>
      <c r="K69" s="7"/>
      <c r="L69" s="10"/>
      <c r="N69"/>
      <c r="O69"/>
      <c r="P69"/>
      <c r="Q69"/>
      <c r="R69"/>
      <c r="S69"/>
      <c r="T69"/>
      <c r="U69"/>
      <c r="V69"/>
      <c r="W69"/>
      <c r="X69"/>
      <c r="Y69"/>
      <c r="Z69"/>
    </row>
    <row r="70" spans="2:26" s="9" customFormat="1" x14ac:dyDescent="0.25">
      <c r="B70" s="37" t="str">
        <f t="shared" si="3"/>
        <v/>
      </c>
      <c r="C70" s="54" t="str">
        <f t="shared" si="4"/>
        <v/>
      </c>
      <c r="D70" s="100"/>
      <c r="E70" s="117"/>
      <c r="F70" s="74" t="str">
        <f>IF($D70="","",PEDIDO!$U254)</f>
        <v/>
      </c>
      <c r="G70" s="19" t="str">
        <f>IFERROR(VLOOKUP($D70,LISTA!$A$2:$J$9990,8,0),"")</f>
        <v/>
      </c>
      <c r="H70" s="40" t="str">
        <f t="shared" si="5"/>
        <v/>
      </c>
      <c r="I70" s="36" t="str">
        <f>IFERROR(#REF!-#REF!,"")</f>
        <v/>
      </c>
      <c r="J70" s="32"/>
      <c r="K70" s="7"/>
      <c r="L70" s="10"/>
      <c r="N70"/>
      <c r="O70"/>
      <c r="P70"/>
      <c r="Q70"/>
      <c r="R70"/>
      <c r="S70"/>
      <c r="T70"/>
      <c r="U70"/>
      <c r="V70"/>
      <c r="W70"/>
      <c r="X70"/>
      <c r="Y70"/>
      <c r="Z70"/>
    </row>
    <row r="71" spans="2:26" s="9" customFormat="1" x14ac:dyDescent="0.25">
      <c r="B71" s="37" t="str">
        <f t="shared" si="3"/>
        <v/>
      </c>
      <c r="C71" s="54" t="str">
        <f t="shared" si="4"/>
        <v/>
      </c>
      <c r="D71" s="100"/>
      <c r="E71" s="117"/>
      <c r="F71" s="74" t="str">
        <f>IF($D71="","",PEDIDO!$U290)</f>
        <v/>
      </c>
      <c r="G71" s="19" t="str">
        <f>IFERROR(VLOOKUP($D71,LISTA!$A$2:$J$9990,8,0),"")</f>
        <v/>
      </c>
      <c r="H71" s="40" t="str">
        <f t="shared" si="5"/>
        <v/>
      </c>
      <c r="I71" s="36" t="str">
        <f>IFERROR(#REF!-#REF!,"")</f>
        <v/>
      </c>
      <c r="J71" s="32"/>
      <c r="K71" s="7"/>
      <c r="L71" s="10"/>
      <c r="N71"/>
      <c r="O71"/>
      <c r="P71"/>
      <c r="Q71"/>
      <c r="R71"/>
      <c r="S71"/>
      <c r="T71"/>
      <c r="U71"/>
      <c r="V71"/>
      <c r="W71"/>
      <c r="X71"/>
      <c r="Y71"/>
      <c r="Z71"/>
    </row>
    <row r="72" spans="2:26" s="9" customFormat="1" x14ac:dyDescent="0.25">
      <c r="B72" s="37" t="str">
        <f t="shared" si="3"/>
        <v/>
      </c>
      <c r="C72" s="54" t="str">
        <f t="shared" si="4"/>
        <v/>
      </c>
      <c r="D72" s="100"/>
      <c r="E72" s="117"/>
      <c r="F72" s="74" t="str">
        <f>IF($D72="","",PEDIDO!$U298)</f>
        <v/>
      </c>
      <c r="G72" s="19" t="str">
        <f>IFERROR(VLOOKUP($D72,LISTA!$A$2:$J$9990,8,0),"")</f>
        <v/>
      </c>
      <c r="H72" s="40" t="str">
        <f t="shared" si="5"/>
        <v/>
      </c>
      <c r="I72" s="36" t="str">
        <f>IFERROR(#REF!-#REF!,"")</f>
        <v/>
      </c>
      <c r="J72" s="32"/>
      <c r="K72" s="7"/>
      <c r="L72" s="10"/>
      <c r="N72"/>
      <c r="O72"/>
      <c r="P72"/>
      <c r="Q72"/>
      <c r="R72"/>
      <c r="S72"/>
      <c r="T72"/>
      <c r="U72"/>
      <c r="V72"/>
      <c r="W72"/>
      <c r="X72"/>
      <c r="Y72"/>
      <c r="Z72"/>
    </row>
    <row r="73" spans="2:26" s="9" customFormat="1" x14ac:dyDescent="0.25">
      <c r="B73" s="37" t="str">
        <f t="shared" si="3"/>
        <v/>
      </c>
      <c r="C73" s="54" t="str">
        <f t="shared" si="4"/>
        <v/>
      </c>
      <c r="D73" s="100"/>
      <c r="E73" s="117"/>
      <c r="F73" s="74" t="str">
        <f>IF($D73="","",PEDIDO!$U347)</f>
        <v/>
      </c>
      <c r="G73" s="19" t="str">
        <f>IFERROR(VLOOKUP($D73,LISTA!$A$2:$J$9990,8,0),"")</f>
        <v/>
      </c>
      <c r="H73" s="40" t="str">
        <f t="shared" si="5"/>
        <v/>
      </c>
      <c r="I73" s="36" t="str">
        <f>IFERROR(#REF!-#REF!,"")</f>
        <v/>
      </c>
      <c r="J73" s="32"/>
      <c r="K73" s="7"/>
      <c r="L73" s="10"/>
      <c r="N73"/>
      <c r="O73"/>
      <c r="P73"/>
      <c r="Q73"/>
      <c r="R73"/>
      <c r="S73"/>
      <c r="T73"/>
      <c r="U73"/>
      <c r="V73"/>
      <c r="W73"/>
      <c r="X73"/>
      <c r="Y73"/>
      <c r="Z73"/>
    </row>
    <row r="74" spans="2:26" s="9" customFormat="1" x14ac:dyDescent="0.25">
      <c r="B74" s="37" t="str">
        <f t="shared" si="3"/>
        <v/>
      </c>
      <c r="C74" s="54" t="str">
        <f t="shared" si="4"/>
        <v/>
      </c>
      <c r="D74" s="100"/>
      <c r="E74" s="117"/>
      <c r="F74" s="74" t="str">
        <f>IF($D74="","",PEDIDO!$U269)</f>
        <v/>
      </c>
      <c r="G74" s="19" t="str">
        <f>IFERROR(VLOOKUP($D74,LISTA!$A$2:$J$9990,8,0),"")</f>
        <v/>
      </c>
      <c r="H74" s="40" t="str">
        <f t="shared" si="5"/>
        <v/>
      </c>
      <c r="I74" s="36" t="str">
        <f>IFERROR(#REF!-#REF!,"")</f>
        <v/>
      </c>
      <c r="J74" s="32"/>
      <c r="K74" s="7"/>
      <c r="L74" s="10"/>
      <c r="N74"/>
      <c r="O74"/>
      <c r="P74"/>
      <c r="Q74"/>
      <c r="R74"/>
      <c r="S74"/>
      <c r="T74"/>
      <c r="U74"/>
      <c r="V74"/>
      <c r="W74"/>
      <c r="X74"/>
      <c r="Y74"/>
      <c r="Z74"/>
    </row>
    <row r="75" spans="2:26" s="9" customFormat="1" x14ac:dyDescent="0.25">
      <c r="B75" s="37" t="str">
        <f t="shared" si="3"/>
        <v/>
      </c>
      <c r="C75" s="54" t="str">
        <f t="shared" si="4"/>
        <v/>
      </c>
      <c r="D75" s="100"/>
      <c r="E75" s="117"/>
      <c r="F75" s="74" t="str">
        <f>IF($D75="","",PEDIDO!$U329)</f>
        <v/>
      </c>
      <c r="G75" s="19" t="str">
        <f>IFERROR(VLOOKUP($D75,LISTA!$A$2:$J$9990,8,0),"")</f>
        <v/>
      </c>
      <c r="H75" s="40" t="str">
        <f t="shared" si="5"/>
        <v/>
      </c>
      <c r="I75" s="36" t="str">
        <f>IFERROR(#REF!-#REF!,"")</f>
        <v/>
      </c>
      <c r="J75" s="32"/>
      <c r="K75" s="7"/>
      <c r="L75" s="10"/>
      <c r="N75"/>
      <c r="O75"/>
      <c r="P75"/>
      <c r="Q75"/>
      <c r="R75"/>
      <c r="S75"/>
      <c r="T75"/>
      <c r="U75"/>
      <c r="V75"/>
      <c r="W75"/>
      <c r="X75"/>
      <c r="Y75"/>
      <c r="Z75"/>
    </row>
    <row r="76" spans="2:26" s="9" customFormat="1" x14ac:dyDescent="0.25">
      <c r="B76" s="37" t="str">
        <f t="shared" si="3"/>
        <v/>
      </c>
      <c r="C76" s="54" t="str">
        <f t="shared" si="4"/>
        <v/>
      </c>
      <c r="D76" s="100"/>
      <c r="E76" s="117"/>
      <c r="F76" s="74" t="str">
        <f>IF($D76="","",PEDIDO!$U350)</f>
        <v/>
      </c>
      <c r="G76" s="19" t="str">
        <f>IFERROR(VLOOKUP($D76,LISTA!$A$2:$J$9990,8,0),"")</f>
        <v/>
      </c>
      <c r="H76" s="40" t="str">
        <f t="shared" si="5"/>
        <v/>
      </c>
      <c r="I76" s="36" t="str">
        <f>IFERROR(#REF!-#REF!,"")</f>
        <v/>
      </c>
      <c r="J76" s="32"/>
      <c r="K76" s="7"/>
      <c r="L76" s="10"/>
      <c r="N76"/>
      <c r="O76"/>
      <c r="P76"/>
      <c r="Q76"/>
      <c r="R76"/>
      <c r="S76"/>
      <c r="T76"/>
      <c r="U76"/>
      <c r="V76"/>
      <c r="W76"/>
      <c r="X76"/>
      <c r="Y76"/>
      <c r="Z76"/>
    </row>
    <row r="77" spans="2:26" s="9" customFormat="1" x14ac:dyDescent="0.25">
      <c r="B77" s="37" t="str">
        <f t="shared" si="3"/>
        <v/>
      </c>
      <c r="C77" s="54" t="str">
        <f t="shared" si="4"/>
        <v/>
      </c>
      <c r="D77" s="100"/>
      <c r="E77" s="117"/>
      <c r="F77" s="74" t="str">
        <f>IF($D77="","",PEDIDO!$U288)</f>
        <v/>
      </c>
      <c r="G77" s="19" t="str">
        <f>IFERROR(VLOOKUP($D77,LISTA!$A$2:$J$9990,8,0),"")</f>
        <v/>
      </c>
      <c r="H77" s="40" t="str">
        <f t="shared" si="5"/>
        <v/>
      </c>
      <c r="I77" s="36" t="str">
        <f>IFERROR(#REF!-#REF!,"")</f>
        <v/>
      </c>
      <c r="J77" s="32"/>
      <c r="K77" s="7"/>
      <c r="L77" s="10"/>
      <c r="N77"/>
      <c r="O77"/>
      <c r="P77"/>
      <c r="Q77"/>
      <c r="R77"/>
      <c r="S77"/>
      <c r="T77"/>
      <c r="U77"/>
      <c r="V77"/>
      <c r="W77"/>
      <c r="X77"/>
      <c r="Y77"/>
      <c r="Z77"/>
    </row>
    <row r="78" spans="2:26" s="9" customFormat="1" x14ac:dyDescent="0.25">
      <c r="B78" s="37" t="str">
        <f t="shared" si="3"/>
        <v/>
      </c>
      <c r="C78" s="54" t="str">
        <f t="shared" si="4"/>
        <v/>
      </c>
      <c r="D78" s="100"/>
      <c r="E78" s="117"/>
      <c r="F78" s="74" t="str">
        <f>IF($D78="","",PEDIDO!$U258)</f>
        <v/>
      </c>
      <c r="G78" s="19" t="str">
        <f>IFERROR(VLOOKUP($D78,LISTA!$A$2:$J$9990,8,0),"")</f>
        <v/>
      </c>
      <c r="H78" s="40" t="str">
        <f t="shared" si="5"/>
        <v/>
      </c>
      <c r="I78" s="36" t="str">
        <f>IFERROR(#REF!-#REF!,"")</f>
        <v/>
      </c>
      <c r="J78" s="32"/>
      <c r="K78" s="7"/>
      <c r="L78" s="10"/>
      <c r="N78"/>
      <c r="O78"/>
      <c r="P78"/>
      <c r="Q78"/>
      <c r="R78"/>
      <c r="S78"/>
      <c r="T78"/>
      <c r="U78"/>
      <c r="V78"/>
      <c r="W78"/>
      <c r="X78"/>
      <c r="Y78"/>
      <c r="Z78"/>
    </row>
    <row r="79" spans="2:26" s="9" customFormat="1" x14ac:dyDescent="0.25">
      <c r="B79" s="37" t="str">
        <f t="shared" si="3"/>
        <v/>
      </c>
      <c r="C79" s="54" t="str">
        <f t="shared" si="4"/>
        <v/>
      </c>
      <c r="D79" s="100"/>
      <c r="E79" s="117"/>
      <c r="F79" s="74" t="str">
        <f>IF($D79="","",PEDIDO!$U293)</f>
        <v/>
      </c>
      <c r="G79" s="19" t="str">
        <f>IFERROR(VLOOKUP($D79,LISTA!$A$2:$J$9990,8,0),"")</f>
        <v/>
      </c>
      <c r="H79" s="40" t="str">
        <f t="shared" si="5"/>
        <v/>
      </c>
      <c r="I79" s="36" t="str">
        <f>IFERROR(#REF!-#REF!,"")</f>
        <v/>
      </c>
      <c r="J79" s="32"/>
      <c r="K79" s="7"/>
      <c r="L79" s="10"/>
      <c r="N79"/>
      <c r="O79"/>
      <c r="P79"/>
      <c r="Q79"/>
      <c r="R79"/>
      <c r="S79"/>
      <c r="T79"/>
      <c r="U79"/>
      <c r="V79"/>
      <c r="W79"/>
      <c r="X79"/>
      <c r="Y79"/>
      <c r="Z79"/>
    </row>
    <row r="80" spans="2:26" s="9" customFormat="1" x14ac:dyDescent="0.25">
      <c r="B80" s="37" t="str">
        <f t="shared" si="3"/>
        <v/>
      </c>
      <c r="C80" s="54" t="str">
        <f t="shared" si="4"/>
        <v/>
      </c>
      <c r="D80" s="100"/>
      <c r="E80" s="117"/>
      <c r="F80" s="74" t="str">
        <f>IF($D80="","",PEDIDO!$U28)</f>
        <v/>
      </c>
      <c r="G80" s="19" t="str">
        <f>IFERROR(VLOOKUP($D80,LISTA!$A$2:$J$9990,8,0),"")</f>
        <v/>
      </c>
      <c r="H80" s="40" t="str">
        <f t="shared" si="5"/>
        <v/>
      </c>
      <c r="I80" s="36" t="str">
        <f>IFERROR(#REF!-#REF!,"")</f>
        <v/>
      </c>
      <c r="J80" s="2"/>
      <c r="K80" s="2"/>
      <c r="L80" s="10"/>
      <c r="N80"/>
      <c r="O80"/>
      <c r="P80"/>
      <c r="Q80"/>
      <c r="R80"/>
      <c r="S80"/>
      <c r="T80"/>
      <c r="U80"/>
      <c r="V80"/>
      <c r="W80"/>
      <c r="X80"/>
      <c r="Y80"/>
      <c r="Z80"/>
    </row>
    <row r="81" spans="2:26" s="9" customFormat="1" x14ac:dyDescent="0.25">
      <c r="B81" s="37" t="str">
        <f t="shared" si="3"/>
        <v/>
      </c>
      <c r="C81" s="54" t="str">
        <f t="shared" si="4"/>
        <v/>
      </c>
      <c r="D81" s="100"/>
      <c r="E81" s="117"/>
      <c r="F81" s="74" t="str">
        <f>IF($D81="","",PEDIDO!$U304)</f>
        <v/>
      </c>
      <c r="G81" s="19" t="str">
        <f>IFERROR(VLOOKUP($D81,LISTA!$A$2:$J$9990,8,0),"")</f>
        <v/>
      </c>
      <c r="H81" s="40" t="str">
        <f t="shared" si="5"/>
        <v/>
      </c>
      <c r="I81" s="36" t="str">
        <f>IFERROR(#REF!-#REF!,"")</f>
        <v/>
      </c>
      <c r="J81" s="2"/>
      <c r="K81" s="2"/>
      <c r="L81" s="10"/>
      <c r="N81"/>
      <c r="O81"/>
      <c r="P81"/>
      <c r="Q81"/>
      <c r="R81"/>
      <c r="S81"/>
      <c r="T81"/>
      <c r="U81"/>
      <c r="V81"/>
      <c r="W81"/>
      <c r="X81"/>
      <c r="Y81"/>
      <c r="Z81"/>
    </row>
    <row r="82" spans="2:26" s="9" customFormat="1" x14ac:dyDescent="0.25">
      <c r="B82" s="37" t="str">
        <f t="shared" si="3"/>
        <v/>
      </c>
      <c r="C82" s="54" t="str">
        <f t="shared" si="4"/>
        <v/>
      </c>
      <c r="D82" s="100"/>
      <c r="E82" s="117"/>
      <c r="F82" s="74" t="str">
        <f>IF($D82="","",PEDIDO!$U375)</f>
        <v/>
      </c>
      <c r="G82" s="19" t="str">
        <f>IFERROR(VLOOKUP($D82,LISTA!$A$2:$J$9990,8,0),"")</f>
        <v/>
      </c>
      <c r="H82" s="40" t="str">
        <f t="shared" si="5"/>
        <v/>
      </c>
      <c r="I82" s="36" t="str">
        <f>IFERROR(#REF!-#REF!,"")</f>
        <v/>
      </c>
      <c r="J82" s="2"/>
      <c r="K82" s="2"/>
      <c r="L82" s="10"/>
      <c r="N82"/>
      <c r="O82"/>
      <c r="P82"/>
      <c r="Q82"/>
      <c r="R82"/>
      <c r="S82"/>
      <c r="T82"/>
      <c r="U82"/>
      <c r="V82"/>
      <c r="W82"/>
      <c r="X82"/>
      <c r="Y82"/>
      <c r="Z82"/>
    </row>
    <row r="83" spans="2:26" s="9" customFormat="1" x14ac:dyDescent="0.25">
      <c r="B83" s="37" t="str">
        <f t="shared" si="3"/>
        <v/>
      </c>
      <c r="C83" s="54" t="str">
        <f t="shared" si="4"/>
        <v/>
      </c>
      <c r="D83" s="100"/>
      <c r="E83" s="117"/>
      <c r="F83" s="74" t="str">
        <f>IF($D83="","",PEDIDO!$U378)</f>
        <v/>
      </c>
      <c r="G83" s="19" t="str">
        <f>IFERROR(VLOOKUP($D83,LISTA!$A$2:$J$9990,8,0),"")</f>
        <v/>
      </c>
      <c r="H83" s="40" t="str">
        <f t="shared" si="5"/>
        <v/>
      </c>
      <c r="I83" s="36" t="str">
        <f>IFERROR(#REF!-#REF!,"")</f>
        <v/>
      </c>
      <c r="J83" s="1"/>
      <c r="K83" s="1"/>
      <c r="L83" s="36"/>
      <c r="M83" s="32"/>
      <c r="N83" s="7"/>
      <c r="O83" s="7" t="e">
        <f>LEFT(#REF!,5)</f>
        <v>#REF!</v>
      </c>
      <c r="P83" s="10"/>
      <c r="R83"/>
      <c r="S83"/>
      <c r="T83"/>
      <c r="U83"/>
      <c r="V83"/>
      <c r="W83"/>
      <c r="X83"/>
      <c r="Y83"/>
      <c r="Z83"/>
    </row>
    <row r="84" spans="2:26" s="9" customFormat="1" x14ac:dyDescent="0.25">
      <c r="B84" s="37" t="str">
        <f t="shared" si="3"/>
        <v/>
      </c>
      <c r="C84" s="54" t="str">
        <f t="shared" si="4"/>
        <v/>
      </c>
      <c r="D84" s="100"/>
      <c r="E84" s="117"/>
      <c r="F84" s="74" t="str">
        <f>IF($D84="","",PEDIDO!$U379)</f>
        <v/>
      </c>
      <c r="G84" s="19" t="str">
        <f>IFERROR(VLOOKUP($D84,LISTA!$A$2:$J$9990,8,0),"")</f>
        <v/>
      </c>
      <c r="H84" s="40" t="str">
        <f t="shared" si="5"/>
        <v/>
      </c>
      <c r="I84" s="36" t="str">
        <f>IFERROR(#REF!-#REF!,"")</f>
        <v/>
      </c>
      <c r="J84" s="1"/>
      <c r="K84" s="1"/>
      <c r="L84" s="36"/>
      <c r="M84" s="32"/>
      <c r="N84" s="7"/>
      <c r="O84" s="7" t="e">
        <f>LEFT(#REF!,5)</f>
        <v>#REF!</v>
      </c>
      <c r="P84" s="10"/>
      <c r="R84"/>
      <c r="S84"/>
      <c r="T84"/>
      <c r="U84"/>
      <c r="V84"/>
      <c r="W84"/>
      <c r="X84"/>
      <c r="Y84"/>
      <c r="Z84"/>
    </row>
    <row r="85" spans="2:26" s="9" customFormat="1" x14ac:dyDescent="0.25">
      <c r="B85" s="37" t="str">
        <f t="shared" si="3"/>
        <v/>
      </c>
      <c r="C85" s="54" t="str">
        <f t="shared" si="4"/>
        <v/>
      </c>
      <c r="D85" s="100"/>
      <c r="E85" s="117"/>
      <c r="F85" s="74" t="str">
        <f>IF($D85="","",PEDIDO!$U380)</f>
        <v/>
      </c>
      <c r="G85" s="19" t="str">
        <f>IFERROR(VLOOKUP($D85,LISTA!$A$2:$J$9990,8,0),"")</f>
        <v/>
      </c>
      <c r="H85" s="40" t="str">
        <f t="shared" si="5"/>
        <v/>
      </c>
      <c r="I85" s="36" t="str">
        <f>IFERROR(#REF!-#REF!,"")</f>
        <v/>
      </c>
      <c r="J85" s="1"/>
      <c r="K85" s="1"/>
      <c r="L85" s="36"/>
      <c r="M85" s="32"/>
      <c r="N85" s="7"/>
      <c r="O85" s="7" t="e">
        <f>LEFT(#REF!,5)</f>
        <v>#REF!</v>
      </c>
      <c r="P85" s="10"/>
      <c r="R85"/>
      <c r="S85"/>
      <c r="T85"/>
      <c r="U85"/>
      <c r="V85"/>
      <c r="W85"/>
      <c r="X85"/>
      <c r="Y85"/>
      <c r="Z85"/>
    </row>
    <row r="86" spans="2:26" s="9" customFormat="1" x14ac:dyDescent="0.25">
      <c r="B86" s="37" t="str">
        <f t="shared" si="3"/>
        <v/>
      </c>
      <c r="C86" s="54" t="str">
        <f t="shared" si="4"/>
        <v/>
      </c>
      <c r="D86" s="100"/>
      <c r="E86" s="117"/>
      <c r="F86" s="74" t="str">
        <f>IF($D86="","",PEDIDO!$U241)</f>
        <v/>
      </c>
      <c r="G86" s="19" t="str">
        <f>IFERROR(VLOOKUP($D86,LISTA!$A$2:$J$9990,8,0),"")</f>
        <v/>
      </c>
      <c r="H86" s="40" t="str">
        <f t="shared" si="5"/>
        <v/>
      </c>
      <c r="I86" s="36" t="str">
        <f>IFERROR(#REF!-#REF!,"")</f>
        <v/>
      </c>
      <c r="J86" s="1"/>
      <c r="K86" s="1"/>
      <c r="L86" s="36"/>
      <c r="M86" s="32"/>
      <c r="N86" s="7"/>
      <c r="O86" s="7" t="e">
        <f>LEFT(#REF!,5)</f>
        <v>#REF!</v>
      </c>
      <c r="P86" s="10"/>
      <c r="R86"/>
      <c r="S86"/>
      <c r="T86"/>
      <c r="U86"/>
      <c r="V86"/>
      <c r="W86"/>
      <c r="X86"/>
      <c r="Y86"/>
      <c r="Z86"/>
    </row>
    <row r="87" spans="2:26" s="9" customFormat="1" x14ac:dyDescent="0.25">
      <c r="B87" s="37" t="str">
        <f t="shared" si="3"/>
        <v/>
      </c>
      <c r="C87" s="54" t="str">
        <f t="shared" si="4"/>
        <v/>
      </c>
      <c r="D87" s="100"/>
      <c r="E87" s="117"/>
      <c r="F87" s="74" t="str">
        <f>IF($D87="","",PEDIDO!$U210)</f>
        <v/>
      </c>
      <c r="G87" s="19" t="str">
        <f>IFERROR(VLOOKUP($D87,LISTA!$A$2:$J$9990,8,0),"")</f>
        <v/>
      </c>
      <c r="H87" s="40" t="str">
        <f t="shared" si="5"/>
        <v/>
      </c>
      <c r="I87" s="36" t="str">
        <f>IFERROR(#REF!-#REF!,"")</f>
        <v/>
      </c>
      <c r="J87" s="1"/>
      <c r="K87" s="1"/>
      <c r="L87" s="36"/>
      <c r="M87" s="32"/>
      <c r="N87" s="7"/>
      <c r="O87" s="7" t="e">
        <f>LEFT(#REF!,5)</f>
        <v>#REF!</v>
      </c>
      <c r="P87" s="10"/>
      <c r="R87"/>
      <c r="S87"/>
      <c r="T87"/>
      <c r="U87"/>
      <c r="V87"/>
      <c r="W87"/>
      <c r="X87"/>
      <c r="Y87"/>
      <c r="Z87"/>
    </row>
    <row r="88" spans="2:26" s="9" customFormat="1" x14ac:dyDescent="0.25">
      <c r="B88" s="37" t="str">
        <f t="shared" si="3"/>
        <v/>
      </c>
      <c r="C88" s="54" t="str">
        <f t="shared" si="4"/>
        <v/>
      </c>
      <c r="D88" s="100"/>
      <c r="E88" s="117"/>
      <c r="F88" s="74" t="str">
        <f>IF($D88="","",PEDIDO!$U211)</f>
        <v/>
      </c>
      <c r="G88" s="19" t="str">
        <f>IFERROR(VLOOKUP($D88,LISTA!$A$2:$J$9990,8,0),"")</f>
        <v/>
      </c>
      <c r="H88" s="40" t="str">
        <f t="shared" si="5"/>
        <v/>
      </c>
      <c r="I88" s="36" t="str">
        <f>IFERROR(#REF!-#REF!,"")</f>
        <v/>
      </c>
      <c r="J88" s="1"/>
      <c r="K88" s="1"/>
      <c r="L88" s="36"/>
      <c r="M88" s="32"/>
      <c r="N88" s="7"/>
      <c r="O88" s="7" t="e">
        <f>LEFT(#REF!,5)</f>
        <v>#REF!</v>
      </c>
      <c r="P88" s="10"/>
      <c r="R88"/>
      <c r="S88"/>
      <c r="T88"/>
      <c r="U88"/>
      <c r="V88"/>
      <c r="W88"/>
      <c r="X88"/>
      <c r="Y88"/>
      <c r="Z88"/>
    </row>
    <row r="89" spans="2:26" s="9" customFormat="1" x14ac:dyDescent="0.25">
      <c r="B89" s="37" t="str">
        <f t="shared" si="3"/>
        <v/>
      </c>
      <c r="C89" s="54" t="str">
        <f t="shared" si="4"/>
        <v/>
      </c>
      <c r="D89" s="100"/>
      <c r="E89" s="117"/>
      <c r="F89" s="74" t="str">
        <f>IF($D89="","",PEDIDO!$U285)</f>
        <v/>
      </c>
      <c r="G89" s="19" t="str">
        <f>IFERROR(VLOOKUP($D89,LISTA!$A$2:$J$9990,8,0),"")</f>
        <v/>
      </c>
      <c r="H89" s="40" t="str">
        <f t="shared" si="5"/>
        <v/>
      </c>
      <c r="I89" s="36" t="str">
        <f>IFERROR(#REF!-#REF!,"")</f>
        <v/>
      </c>
      <c r="J89" s="1"/>
      <c r="K89" s="1"/>
      <c r="L89" s="36" t="str">
        <f>IFERROR(#REF!-#REF!,"")</f>
        <v/>
      </c>
      <c r="M89" s="32"/>
      <c r="N89" s="7"/>
      <c r="O89" s="7" t="e">
        <f>LEFT(#REF!,5)</f>
        <v>#REF!</v>
      </c>
      <c r="P89" s="10"/>
      <c r="R89"/>
      <c r="S89"/>
      <c r="T89"/>
      <c r="U89"/>
      <c r="V89"/>
      <c r="W89"/>
      <c r="X89"/>
      <c r="Y89"/>
      <c r="Z89"/>
    </row>
    <row r="90" spans="2:26" s="9" customFormat="1" x14ac:dyDescent="0.25">
      <c r="B90" s="37" t="str">
        <f t="shared" si="3"/>
        <v/>
      </c>
      <c r="C90" s="54" t="str">
        <f t="shared" si="4"/>
        <v/>
      </c>
      <c r="D90" s="100"/>
      <c r="E90" s="117"/>
      <c r="F90" s="74" t="str">
        <f>IF($D90="","",PEDIDO!$U345)</f>
        <v/>
      </c>
      <c r="G90" s="19" t="str">
        <f>IFERROR(VLOOKUP($D90,LISTA!$A$2:$J$9990,8,0),"")</f>
        <v/>
      </c>
      <c r="H90" s="40" t="str">
        <f t="shared" si="5"/>
        <v/>
      </c>
      <c r="I90" s="36" t="str">
        <f>IFERROR(#REF!-#REF!,"")</f>
        <v/>
      </c>
      <c r="J90" s="1"/>
      <c r="K90" s="1"/>
      <c r="L90" s="36" t="str">
        <f>IFERROR(#REF!-#REF!,"")</f>
        <v/>
      </c>
      <c r="M90" s="32"/>
      <c r="N90" s="7"/>
      <c r="O90" s="7" t="e">
        <f>LEFT(#REF!,5)</f>
        <v>#REF!</v>
      </c>
      <c r="P90" s="10"/>
      <c r="R90"/>
      <c r="S90"/>
      <c r="T90"/>
      <c r="U90"/>
      <c r="V90"/>
      <c r="W90"/>
      <c r="X90"/>
      <c r="Y90"/>
      <c r="Z90"/>
    </row>
    <row r="91" spans="2:26" s="9" customFormat="1" x14ac:dyDescent="0.25">
      <c r="B91" s="37" t="str">
        <f t="shared" si="3"/>
        <v/>
      </c>
      <c r="C91" s="54" t="str">
        <f t="shared" si="4"/>
        <v/>
      </c>
      <c r="D91" s="100"/>
      <c r="E91" s="117"/>
      <c r="F91" s="74" t="str">
        <f>IF($D91="","",PEDIDO!$U346)</f>
        <v/>
      </c>
      <c r="G91" s="19" t="str">
        <f>IFERROR(VLOOKUP($D91,LISTA!$A$2:$J$9990,8,0),"")</f>
        <v/>
      </c>
      <c r="H91" s="40" t="str">
        <f t="shared" si="5"/>
        <v/>
      </c>
      <c r="I91" s="36" t="str">
        <f>IFERROR(#REF!-#REF!,"")</f>
        <v/>
      </c>
      <c r="J91" s="1"/>
      <c r="K91" s="1"/>
      <c r="L91" s="36" t="str">
        <f>IFERROR(#REF!-#REF!,"")</f>
        <v/>
      </c>
      <c r="M91" s="32"/>
      <c r="N91" s="7"/>
      <c r="O91" s="7" t="e">
        <f>LEFT(#REF!,5)</f>
        <v>#REF!</v>
      </c>
      <c r="P91" s="10"/>
      <c r="R91"/>
      <c r="S91"/>
      <c r="T91"/>
      <c r="U91"/>
      <c r="V91"/>
      <c r="W91"/>
      <c r="X91"/>
      <c r="Y91"/>
      <c r="Z91"/>
    </row>
    <row r="92" spans="2:26" s="9" customFormat="1" x14ac:dyDescent="0.25">
      <c r="B92" s="37" t="str">
        <f t="shared" si="3"/>
        <v/>
      </c>
      <c r="C92" s="54" t="str">
        <f t="shared" si="4"/>
        <v/>
      </c>
      <c r="D92" s="100"/>
      <c r="E92" s="117"/>
      <c r="F92" s="74" t="str">
        <f>IF($D92="","",PEDIDO!$U342)</f>
        <v/>
      </c>
      <c r="G92" s="19" t="str">
        <f>IFERROR(VLOOKUP($D92,LISTA!$A$2:$J$9990,8,0),"")</f>
        <v/>
      </c>
      <c r="H92" s="40" t="str">
        <f t="shared" si="5"/>
        <v/>
      </c>
      <c r="I92" s="36" t="str">
        <f>IFERROR(#REF!-#REF!,"")</f>
        <v/>
      </c>
      <c r="J92" s="1"/>
      <c r="K92" s="1"/>
      <c r="L92" s="36" t="str">
        <f>IFERROR(#REF!-#REF!,"")</f>
        <v/>
      </c>
      <c r="M92" s="32"/>
      <c r="N92" s="7"/>
      <c r="O92" s="7" t="e">
        <f>LEFT(#REF!,5)</f>
        <v>#REF!</v>
      </c>
      <c r="P92" s="10"/>
      <c r="R92"/>
      <c r="S92"/>
      <c r="T92"/>
      <c r="U92"/>
      <c r="V92"/>
      <c r="W92"/>
      <c r="X92"/>
      <c r="Y92"/>
      <c r="Z92"/>
    </row>
    <row r="93" spans="2:26" s="9" customFormat="1" x14ac:dyDescent="0.25">
      <c r="B93" s="37" t="str">
        <f t="shared" si="3"/>
        <v/>
      </c>
      <c r="C93" s="54" t="str">
        <f t="shared" si="4"/>
        <v/>
      </c>
      <c r="D93" s="100"/>
      <c r="E93" s="117"/>
      <c r="F93" s="74" t="str">
        <f>IF($D93="","",PEDIDO!$U343)</f>
        <v/>
      </c>
      <c r="G93" s="19" t="str">
        <f>IFERROR(VLOOKUP($D93,LISTA!$A$2:$J$9990,8,0),"")</f>
        <v/>
      </c>
      <c r="H93" s="40" t="str">
        <f t="shared" si="5"/>
        <v/>
      </c>
      <c r="I93" s="36" t="str">
        <f>IFERROR(#REF!-#REF!,"")</f>
        <v/>
      </c>
      <c r="J93" s="1"/>
      <c r="K93" s="1"/>
      <c r="L93" s="36" t="str">
        <f>IFERROR(#REF!-#REF!,"")</f>
        <v/>
      </c>
      <c r="M93" s="32"/>
      <c r="N93" s="7"/>
      <c r="O93" s="7" t="e">
        <f>LEFT(#REF!,5)</f>
        <v>#REF!</v>
      </c>
      <c r="P93" s="10"/>
      <c r="R93"/>
      <c r="S93"/>
      <c r="T93"/>
      <c r="U93"/>
      <c r="V93"/>
      <c r="W93"/>
      <c r="X93"/>
      <c r="Y93"/>
      <c r="Z93"/>
    </row>
    <row r="94" spans="2:26" s="9" customFormat="1" x14ac:dyDescent="0.25">
      <c r="B94" s="37" t="str">
        <f t="shared" si="3"/>
        <v/>
      </c>
      <c r="C94" s="54" t="str">
        <f t="shared" si="4"/>
        <v/>
      </c>
      <c r="D94" s="100"/>
      <c r="E94" s="117"/>
      <c r="F94" s="74" t="str">
        <f>IF($D94="","",PEDIDO!$U356)</f>
        <v/>
      </c>
      <c r="G94" s="19" t="str">
        <f>IFERROR(VLOOKUP($D94,LISTA!$A$2:$J$9990,8,0),"")</f>
        <v/>
      </c>
      <c r="H94" s="40" t="str">
        <f t="shared" si="5"/>
        <v/>
      </c>
      <c r="I94" s="36" t="str">
        <f>IFERROR(#REF!-#REF!,"")</f>
        <v/>
      </c>
      <c r="J94" s="1"/>
      <c r="K94" s="1"/>
      <c r="L94" s="36" t="str">
        <f>IFERROR(#REF!-#REF!,"")</f>
        <v/>
      </c>
      <c r="M94" s="32"/>
      <c r="N94" s="7"/>
      <c r="O94" s="7" t="e">
        <f>LEFT(#REF!,5)</f>
        <v>#REF!</v>
      </c>
      <c r="P94" s="10"/>
      <c r="R94"/>
      <c r="S94"/>
      <c r="T94"/>
      <c r="U94"/>
      <c r="V94"/>
      <c r="W94"/>
      <c r="X94"/>
      <c r="Y94"/>
      <c r="Z94"/>
    </row>
    <row r="95" spans="2:26" s="9" customFormat="1" x14ac:dyDescent="0.25">
      <c r="B95" s="37" t="str">
        <f t="shared" si="3"/>
        <v/>
      </c>
      <c r="C95" s="54" t="str">
        <f t="shared" si="4"/>
        <v/>
      </c>
      <c r="D95" s="100"/>
      <c r="E95" s="117"/>
      <c r="F95" s="74" t="str">
        <f>IF($D95="","",PEDIDO!$U357)</f>
        <v/>
      </c>
      <c r="G95" s="19" t="str">
        <f>IFERROR(VLOOKUP($D95,LISTA!$A$2:$J$9990,8,0),"")</f>
        <v/>
      </c>
      <c r="H95" s="40" t="str">
        <f t="shared" si="5"/>
        <v/>
      </c>
      <c r="I95" s="36" t="str">
        <f>IFERROR(#REF!-#REF!,"")</f>
        <v/>
      </c>
      <c r="J95" s="1"/>
      <c r="K95" s="1"/>
      <c r="L95" s="36" t="str">
        <f>IFERROR(#REF!-#REF!,"")</f>
        <v/>
      </c>
      <c r="M95" s="32"/>
      <c r="N95" s="7"/>
      <c r="O95" s="7" t="e">
        <f>LEFT(#REF!,5)</f>
        <v>#REF!</v>
      </c>
      <c r="P95" s="10"/>
      <c r="R95"/>
      <c r="S95"/>
      <c r="T95"/>
      <c r="U95"/>
      <c r="V95"/>
      <c r="W95"/>
      <c r="X95"/>
      <c r="Y95"/>
      <c r="Z95"/>
    </row>
    <row r="96" spans="2:26" s="9" customFormat="1" x14ac:dyDescent="0.25">
      <c r="B96" s="37" t="str">
        <f t="shared" si="3"/>
        <v/>
      </c>
      <c r="C96" s="54" t="str">
        <f t="shared" si="4"/>
        <v/>
      </c>
      <c r="D96" s="100"/>
      <c r="E96" s="117"/>
      <c r="F96" s="74" t="str">
        <f>IF($D96="","",PEDIDO!$U367)</f>
        <v/>
      </c>
      <c r="G96" s="19" t="str">
        <f>IFERROR(VLOOKUP($D96,LISTA!$A$2:$J$9990,8,0),"")</f>
        <v/>
      </c>
      <c r="H96" s="40" t="str">
        <f t="shared" si="5"/>
        <v/>
      </c>
      <c r="I96" s="36" t="str">
        <f>IFERROR(#REF!-#REF!,"")</f>
        <v/>
      </c>
      <c r="J96" s="1"/>
      <c r="K96" s="1"/>
      <c r="L96" s="36" t="str">
        <f>IFERROR(#REF!-#REF!,"")</f>
        <v/>
      </c>
      <c r="M96" s="32"/>
      <c r="N96" s="7"/>
      <c r="O96" s="7" t="e">
        <f>LEFT(#REF!,5)</f>
        <v>#REF!</v>
      </c>
      <c r="P96" s="10"/>
      <c r="R96"/>
      <c r="S96"/>
      <c r="T96"/>
      <c r="U96"/>
      <c r="V96"/>
      <c r="W96"/>
      <c r="X96"/>
      <c r="Y96"/>
      <c r="Z96"/>
    </row>
    <row r="97" spans="2:26" s="9" customFormat="1" x14ac:dyDescent="0.25">
      <c r="B97" s="37" t="str">
        <f t="shared" si="3"/>
        <v/>
      </c>
      <c r="C97" s="88" t="str">
        <f t="shared" si="4"/>
        <v/>
      </c>
      <c r="D97" s="100"/>
      <c r="E97" s="117"/>
      <c r="F97" s="74" t="str">
        <f>IF($D97="","",PEDIDO!$U368)</f>
        <v/>
      </c>
      <c r="G97" s="19" t="str">
        <f>IFERROR(VLOOKUP($D97,LISTA!$A$2:$J$9990,8,0),"")</f>
        <v/>
      </c>
      <c r="H97" s="40" t="str">
        <f t="shared" si="5"/>
        <v/>
      </c>
      <c r="I97" s="36" t="str">
        <f>IFERROR(#REF!-#REF!,"")</f>
        <v/>
      </c>
      <c r="J97" s="1"/>
      <c r="K97" s="1"/>
      <c r="L97" s="36" t="str">
        <f>IFERROR(#REF!-#REF!,"")</f>
        <v/>
      </c>
      <c r="M97" s="32"/>
      <c r="N97" s="7"/>
      <c r="O97" s="7" t="e">
        <f>LEFT(#REF!,5)</f>
        <v>#REF!</v>
      </c>
      <c r="P97" s="10"/>
      <c r="R97"/>
      <c r="S97"/>
      <c r="T97"/>
      <c r="U97"/>
      <c r="V97"/>
      <c r="W97"/>
      <c r="X97"/>
      <c r="Y97"/>
      <c r="Z97"/>
    </row>
    <row r="98" spans="2:26" s="9" customFormat="1" x14ac:dyDescent="0.25">
      <c r="B98" s="37" t="str">
        <f t="shared" si="3"/>
        <v/>
      </c>
      <c r="C98" s="54" t="str">
        <f t="shared" si="4"/>
        <v/>
      </c>
      <c r="D98" s="100"/>
      <c r="E98" s="117"/>
      <c r="F98" s="74" t="str">
        <f>IF($D98="","",PEDIDO!$U369)</f>
        <v/>
      </c>
      <c r="G98" s="19" t="str">
        <f>IFERROR(VLOOKUP($D98,LISTA!$A$2:$J$9990,8,0),"")</f>
        <v/>
      </c>
      <c r="H98" s="40" t="str">
        <f t="shared" si="5"/>
        <v/>
      </c>
      <c r="I98" s="36" t="str">
        <f>IFERROR(#REF!-#REF!,"")</f>
        <v/>
      </c>
      <c r="J98" s="1"/>
      <c r="K98" s="1"/>
      <c r="L98" s="36" t="str">
        <f>IFERROR(#REF!-#REF!,"")</f>
        <v/>
      </c>
      <c r="M98" s="32"/>
      <c r="N98" s="7"/>
      <c r="O98" s="7" t="e">
        <f>LEFT(#REF!,5)</f>
        <v>#REF!</v>
      </c>
      <c r="P98" s="10"/>
      <c r="R98"/>
      <c r="S98"/>
      <c r="T98"/>
      <c r="U98"/>
      <c r="V98"/>
      <c r="W98"/>
      <c r="X98"/>
      <c r="Y98"/>
      <c r="Z98"/>
    </row>
    <row r="99" spans="2:26" s="9" customFormat="1" ht="16.5" customHeight="1" x14ac:dyDescent="0.25">
      <c r="B99" s="37" t="str">
        <f t="shared" si="3"/>
        <v/>
      </c>
      <c r="C99" s="54" t="str">
        <f t="shared" si="4"/>
        <v/>
      </c>
      <c r="D99" s="100"/>
      <c r="E99" s="117"/>
      <c r="F99" s="74" t="str">
        <f>IF($D99="","",PEDIDO!$U370)</f>
        <v/>
      </c>
      <c r="G99" s="19" t="str">
        <f>IFERROR(VLOOKUP($D99,LISTA!$A$2:$J$9990,8,0),"")</f>
        <v/>
      </c>
      <c r="H99" s="40" t="str">
        <f t="shared" si="5"/>
        <v/>
      </c>
      <c r="I99" s="36" t="str">
        <f>IFERROR(#REF!-#REF!,"")</f>
        <v/>
      </c>
      <c r="J99" s="1"/>
      <c r="K99" s="1"/>
      <c r="L99" s="36" t="str">
        <f>IFERROR(#REF!-#REF!,"")</f>
        <v/>
      </c>
      <c r="M99" s="32"/>
      <c r="N99" s="8" t="s">
        <v>123</v>
      </c>
      <c r="O99" s="7"/>
      <c r="P99" s="10"/>
      <c r="R99"/>
      <c r="S99"/>
      <c r="T99"/>
      <c r="U99"/>
      <c r="V99"/>
      <c r="W99"/>
      <c r="X99"/>
      <c r="Y99"/>
      <c r="Z99"/>
    </row>
    <row r="100" spans="2:26" s="9" customFormat="1" ht="16.5" customHeight="1" x14ac:dyDescent="0.25">
      <c r="B100" s="37" t="str">
        <f t="shared" si="3"/>
        <v/>
      </c>
      <c r="C100" s="54" t="str">
        <f t="shared" si="4"/>
        <v/>
      </c>
      <c r="D100" s="100"/>
      <c r="E100" s="117"/>
      <c r="F100" s="74" t="str">
        <f>IF($D100="","",PEDIDO!$U71)</f>
        <v/>
      </c>
      <c r="G100" s="19" t="str">
        <f>IFERROR(VLOOKUP($D100,LISTA!$A$2:$J$9990,8,0),"")</f>
        <v/>
      </c>
      <c r="H100" s="40" t="str">
        <f t="shared" si="5"/>
        <v/>
      </c>
      <c r="I100" s="36" t="str">
        <f>IFERROR(#REF!-#REF!,"")</f>
        <v/>
      </c>
      <c r="J100" s="1"/>
      <c r="K100" s="1"/>
      <c r="L100" s="36" t="str">
        <f>IFERROR(#REF!-#REF!,"")</f>
        <v/>
      </c>
      <c r="M100" s="32"/>
      <c r="N100" s="11">
        <v>749000</v>
      </c>
      <c r="O100" s="7"/>
      <c r="P100" s="10"/>
      <c r="R100"/>
      <c r="S100"/>
      <c r="T100"/>
      <c r="U100"/>
      <c r="V100"/>
      <c r="W100"/>
      <c r="X100"/>
      <c r="Y100"/>
      <c r="Z100"/>
    </row>
    <row r="101" spans="2:26" s="9" customFormat="1" ht="16.5" customHeight="1" x14ac:dyDescent="0.25">
      <c r="B101" s="37" t="str">
        <f t="shared" si="3"/>
        <v/>
      </c>
      <c r="C101" s="54" t="str">
        <f t="shared" si="4"/>
        <v/>
      </c>
      <c r="D101" s="100"/>
      <c r="E101" s="117"/>
      <c r="F101" s="74" t="str">
        <f>IF($D101="","",PEDIDO!$U302)</f>
        <v/>
      </c>
      <c r="G101" s="19" t="str">
        <f>IFERROR(VLOOKUP($D101,LISTA!$A$2:$J$9990,8,0),"")</f>
        <v/>
      </c>
      <c r="H101" s="40" t="str">
        <f t="shared" si="5"/>
        <v/>
      </c>
      <c r="I101" s="36" t="str">
        <f>IFERROR(#REF!-#REF!,"")</f>
        <v/>
      </c>
      <c r="J101" s="1"/>
      <c r="K101" s="1"/>
      <c r="L101" s="36" t="str">
        <f>IFERROR(#REF!-#REF!,"")</f>
        <v/>
      </c>
      <c r="M101" s="32"/>
      <c r="N101" s="11">
        <v>750000</v>
      </c>
      <c r="O101" s="7"/>
      <c r="P101" s="10"/>
      <c r="R101"/>
      <c r="S101"/>
      <c r="T101"/>
      <c r="U101"/>
      <c r="V101"/>
      <c r="W101"/>
      <c r="X101"/>
      <c r="Y101"/>
      <c r="Z101"/>
    </row>
    <row r="102" spans="2:26" s="9" customFormat="1" ht="15" customHeight="1" x14ac:dyDescent="0.25">
      <c r="B102" s="37" t="str">
        <f t="shared" si="3"/>
        <v/>
      </c>
      <c r="C102" s="54" t="str">
        <f t="shared" si="4"/>
        <v/>
      </c>
      <c r="D102" s="100"/>
      <c r="E102" s="117"/>
      <c r="F102" s="74" t="str">
        <f>IF($D102="","",PEDIDO!$U52)</f>
        <v/>
      </c>
      <c r="G102" s="19" t="str">
        <f>IFERROR(VLOOKUP($D102,LISTA!$A$2:$J$9990,8,0),"")</f>
        <v/>
      </c>
      <c r="H102" s="40" t="str">
        <f t="shared" si="5"/>
        <v/>
      </c>
      <c r="I102" s="36" t="str">
        <f>IFERROR(#REF!-#REF!,"")</f>
        <v/>
      </c>
      <c r="J102" s="1"/>
      <c r="K102" s="1"/>
      <c r="L102" s="36" t="str">
        <f>IFERROR(#REF!-#REF!,"")</f>
        <v/>
      </c>
      <c r="M102" s="32"/>
      <c r="N102" s="11">
        <v>1499000</v>
      </c>
      <c r="O102" s="7"/>
      <c r="P102" s="10"/>
      <c r="R102"/>
      <c r="S102"/>
      <c r="T102"/>
      <c r="U102"/>
      <c r="V102"/>
      <c r="W102"/>
      <c r="X102"/>
      <c r="Y102"/>
      <c r="Z102"/>
    </row>
    <row r="103" spans="2:26" s="9" customFormat="1" ht="15" customHeight="1" x14ac:dyDescent="0.25">
      <c r="B103" s="37" t="str">
        <f t="shared" si="3"/>
        <v/>
      </c>
      <c r="C103" s="54" t="str">
        <f t="shared" si="4"/>
        <v/>
      </c>
      <c r="D103" s="100"/>
      <c r="E103" s="117"/>
      <c r="F103" s="74" t="str">
        <f>IF($D103="","",PEDIDO!$U309)</f>
        <v/>
      </c>
      <c r="G103" s="19" t="str">
        <f>IFERROR(VLOOKUP($D103,LISTA!$A$2:$J$9990,8,0),"")</f>
        <v/>
      </c>
      <c r="H103" s="40" t="str">
        <f t="shared" si="5"/>
        <v/>
      </c>
      <c r="I103" s="36" t="str">
        <f>IFERROR(#REF!-#REF!,"")</f>
        <v/>
      </c>
      <c r="J103" s="1"/>
      <c r="K103" s="1"/>
      <c r="L103" s="36" t="str">
        <f>IFERROR(#REF!-#REF!,"")</f>
        <v/>
      </c>
      <c r="M103" s="32"/>
      <c r="N103" s="11">
        <v>1500000</v>
      </c>
      <c r="O103" s="7"/>
      <c r="P103" s="10"/>
      <c r="R103"/>
      <c r="S103"/>
      <c r="T103"/>
      <c r="U103"/>
      <c r="V103"/>
      <c r="W103"/>
      <c r="X103"/>
      <c r="Y103"/>
      <c r="Z103"/>
    </row>
    <row r="104" spans="2:26" s="9" customFormat="1" ht="15" customHeight="1" x14ac:dyDescent="0.25">
      <c r="B104" s="37" t="str">
        <f t="shared" si="3"/>
        <v/>
      </c>
      <c r="C104" s="54" t="str">
        <f t="shared" si="4"/>
        <v/>
      </c>
      <c r="D104" s="100"/>
      <c r="E104" s="117"/>
      <c r="F104" s="74" t="str">
        <f>IF($D104="","",PEDIDO!$U77)</f>
        <v/>
      </c>
      <c r="G104" s="19" t="str">
        <f>IFERROR(VLOOKUP($D104,LISTA!$A$2:$J$9990,8,0),"")</f>
        <v/>
      </c>
      <c r="H104" s="40" t="str">
        <f t="shared" si="5"/>
        <v/>
      </c>
      <c r="I104" s="36" t="str">
        <f>IFERROR(#REF!-#REF!,"")</f>
        <v/>
      </c>
      <c r="J104" s="1"/>
      <c r="K104" s="1"/>
      <c r="L104" s="36" t="str">
        <f>IFERROR(#REF!-#REF!,"")</f>
        <v/>
      </c>
      <c r="M104" s="32"/>
      <c r="N104" s="11">
        <v>1999000</v>
      </c>
      <c r="O104" s="7"/>
      <c r="P104" s="10"/>
      <c r="R104"/>
      <c r="S104"/>
      <c r="T104"/>
      <c r="U104"/>
      <c r="V104"/>
      <c r="W104"/>
      <c r="X104"/>
      <c r="Y104"/>
      <c r="Z104"/>
    </row>
    <row r="105" spans="2:26" s="9" customFormat="1" x14ac:dyDescent="0.25">
      <c r="B105" s="37" t="str">
        <f t="shared" si="3"/>
        <v/>
      </c>
      <c r="C105" s="54" t="str">
        <f t="shared" si="4"/>
        <v/>
      </c>
      <c r="D105" s="100"/>
      <c r="E105" s="117"/>
      <c r="F105" s="74" t="str">
        <f>IF($D105="","",PEDIDO!$U284)</f>
        <v/>
      </c>
      <c r="G105" s="19" t="str">
        <f>IFERROR(VLOOKUP($D105,LISTA!$A$2:$J$9990,8,0),"")</f>
        <v/>
      </c>
      <c r="H105" s="40" t="str">
        <f t="shared" si="5"/>
        <v/>
      </c>
      <c r="I105" s="36" t="str">
        <f>IFERROR(#REF!-#REF!,"")</f>
        <v/>
      </c>
      <c r="J105" s="1"/>
      <c r="K105" s="1"/>
      <c r="L105" s="36" t="str">
        <f>IFERROR(#REF!-#REF!,"")</f>
        <v/>
      </c>
      <c r="M105" s="32"/>
      <c r="N105" s="11">
        <v>2000000</v>
      </c>
      <c r="O105" s="7"/>
      <c r="P105" s="10"/>
      <c r="R105"/>
      <c r="S105"/>
      <c r="T105"/>
      <c r="U105"/>
      <c r="V105"/>
      <c r="W105"/>
      <c r="X105"/>
      <c r="Y105"/>
      <c r="Z105"/>
    </row>
    <row r="106" spans="2:26" s="9" customFormat="1" x14ac:dyDescent="0.25">
      <c r="B106" s="37" t="str">
        <f t="shared" si="3"/>
        <v/>
      </c>
      <c r="C106" s="54" t="str">
        <f t="shared" si="4"/>
        <v/>
      </c>
      <c r="D106" s="100"/>
      <c r="E106" s="117"/>
      <c r="F106" s="74" t="str">
        <f>IF($D106="","",PEDIDO!$U330)</f>
        <v/>
      </c>
      <c r="G106" s="19" t="str">
        <f>IFERROR(VLOOKUP($D106,LISTA!$A$2:$J$9990,8,0),"")</f>
        <v/>
      </c>
      <c r="H106" s="40" t="str">
        <f t="shared" si="5"/>
        <v/>
      </c>
      <c r="I106" s="36" t="str">
        <f>IFERROR(#REF!-#REF!,"")</f>
        <v/>
      </c>
      <c r="J106" s="1"/>
      <c r="K106" s="1"/>
      <c r="L106" s="36" t="str">
        <f>IFERROR(#REF!-$J80,"")</f>
        <v/>
      </c>
      <c r="M106" s="32"/>
      <c r="N106" s="11"/>
      <c r="O106" s="7"/>
      <c r="P106" s="10"/>
      <c r="R106"/>
      <c r="S106"/>
      <c r="T106"/>
      <c r="U106"/>
      <c r="V106"/>
      <c r="W106"/>
      <c r="X106"/>
      <c r="Y106"/>
      <c r="Z106"/>
    </row>
    <row r="107" spans="2:26" s="9" customFormat="1" x14ac:dyDescent="0.25">
      <c r="B107" s="37" t="str">
        <f t="shared" si="3"/>
        <v/>
      </c>
      <c r="C107" s="54" t="str">
        <f t="shared" si="4"/>
        <v/>
      </c>
      <c r="D107" s="100"/>
      <c r="E107" s="117"/>
      <c r="F107" s="74" t="str">
        <f>IF($D107="","",PEDIDO!$U268)</f>
        <v/>
      </c>
      <c r="G107" s="19" t="str">
        <f>IFERROR(VLOOKUP($D107,LISTA!$A$2:$J$9990,8,0),"")</f>
        <v/>
      </c>
      <c r="H107" s="40" t="str">
        <f t="shared" si="5"/>
        <v/>
      </c>
      <c r="I107" s="36" t="str">
        <f>IFERROR(#REF!-#REF!,"")</f>
        <v/>
      </c>
      <c r="J107" s="1"/>
      <c r="K107" s="1"/>
      <c r="L107" s="36" t="str">
        <f>IFERROR(#REF!-$J81,"")</f>
        <v/>
      </c>
      <c r="M107" s="32"/>
      <c r="N107" s="11"/>
      <c r="O107" s="7"/>
      <c r="P107" s="10"/>
      <c r="R107"/>
      <c r="S107"/>
      <c r="T107"/>
      <c r="U107"/>
      <c r="V107"/>
      <c r="W107"/>
      <c r="X107"/>
      <c r="Y107"/>
      <c r="Z107"/>
    </row>
    <row r="108" spans="2:26" s="9" customFormat="1" x14ac:dyDescent="0.25">
      <c r="B108" s="37" t="str">
        <f t="shared" si="3"/>
        <v/>
      </c>
      <c r="C108" s="54" t="str">
        <f t="shared" si="4"/>
        <v/>
      </c>
      <c r="D108" s="100"/>
      <c r="E108" s="117"/>
      <c r="F108" s="74" t="str">
        <f>IF($D108="","",PEDIDO!$U279)</f>
        <v/>
      </c>
      <c r="G108" s="19" t="str">
        <f>IFERROR(VLOOKUP($D108,LISTA!$A$2:$J$9990,8,0),"")</f>
        <v/>
      </c>
      <c r="H108" s="40" t="str">
        <f t="shared" si="5"/>
        <v/>
      </c>
      <c r="I108" s="36" t="str">
        <f>IFERROR(#REF!-#REF!,"")</f>
        <v/>
      </c>
      <c r="J108" s="1"/>
      <c r="K108" s="1"/>
      <c r="L108" s="36" t="str">
        <f>IFERROR(#REF!-$J82,"")</f>
        <v/>
      </c>
      <c r="M108" s="32"/>
      <c r="N108" s="11" t="s">
        <v>124</v>
      </c>
      <c r="O108" s="7"/>
      <c r="P108" s="10"/>
      <c r="R108"/>
      <c r="S108"/>
      <c r="T108"/>
      <c r="U108"/>
      <c r="V108"/>
      <c r="W108"/>
      <c r="X108"/>
      <c r="Y108"/>
      <c r="Z108"/>
    </row>
    <row r="109" spans="2:26" s="9" customFormat="1" x14ac:dyDescent="0.25">
      <c r="B109" s="37" t="str">
        <f t="shared" si="3"/>
        <v/>
      </c>
      <c r="C109" s="54" t="str">
        <f t="shared" si="4"/>
        <v/>
      </c>
      <c r="D109" s="100"/>
      <c r="E109" s="117"/>
      <c r="F109" s="74" t="str">
        <f>IF($D109="","",PEDIDO!$U271)</f>
        <v/>
      </c>
      <c r="G109" s="19" t="str">
        <f>IFERROR(VLOOKUP($D109,LISTA!$A$2:$J$9990,8,0),"")</f>
        <v/>
      </c>
      <c r="H109" s="40" t="str">
        <f t="shared" si="5"/>
        <v/>
      </c>
      <c r="I109" s="36" t="str">
        <f>IFERROR(#REF!-#REF!,"")</f>
        <v/>
      </c>
      <c r="J109" s="1"/>
      <c r="K109" s="1"/>
      <c r="L109" s="36" t="str">
        <f>IFERROR(#REF!-$J83,"")</f>
        <v/>
      </c>
      <c r="M109" s="32"/>
      <c r="N109" s="11" t="e">
        <f>#REF!*#REF!</f>
        <v>#REF!</v>
      </c>
      <c r="O109" s="7"/>
      <c r="P109" s="10"/>
      <c r="R109"/>
      <c r="S109"/>
      <c r="T109"/>
      <c r="U109"/>
      <c r="V109"/>
      <c r="W109"/>
      <c r="X109"/>
      <c r="Y109"/>
      <c r="Z109"/>
    </row>
    <row r="110" spans="2:26" s="9" customFormat="1" x14ac:dyDescent="0.25">
      <c r="B110" s="37" t="str">
        <f t="shared" si="3"/>
        <v/>
      </c>
      <c r="C110" s="54" t="str">
        <f t="shared" si="4"/>
        <v/>
      </c>
      <c r="D110" s="100"/>
      <c r="E110" s="117"/>
      <c r="F110" s="74" t="str">
        <f>IF($D110="","",PEDIDO!$U248)</f>
        <v/>
      </c>
      <c r="G110" s="19" t="str">
        <f>IFERROR(VLOOKUP($D110,LISTA!$A$2:$J$9990,8,0),"")</f>
        <v/>
      </c>
      <c r="H110" s="40" t="str">
        <f t="shared" si="5"/>
        <v/>
      </c>
      <c r="I110" s="36" t="str">
        <f>IFERROR(#REF!-#REF!,"")</f>
        <v/>
      </c>
      <c r="J110" s="1"/>
      <c r="K110" s="1"/>
      <c r="L110" s="36" t="str">
        <f>IFERROR(#REF!-$J84,"")</f>
        <v/>
      </c>
      <c r="M110" s="32"/>
      <c r="N110" s="11" t="e">
        <f>#REF!*#REF!</f>
        <v>#REF!</v>
      </c>
      <c r="O110" s="7"/>
      <c r="P110" s="10"/>
      <c r="R110"/>
      <c r="S110"/>
      <c r="T110"/>
      <c r="U110"/>
      <c r="V110"/>
      <c r="W110"/>
      <c r="X110"/>
      <c r="Y110"/>
      <c r="Z110"/>
    </row>
    <row r="111" spans="2:26" s="9" customFormat="1" x14ac:dyDescent="0.25">
      <c r="B111" s="37" t="str">
        <f t="shared" si="3"/>
        <v/>
      </c>
      <c r="C111" s="54" t="str">
        <f t="shared" si="4"/>
        <v/>
      </c>
      <c r="D111" s="100"/>
      <c r="E111" s="117"/>
      <c r="F111" s="74" t="str">
        <f>IF($D111="","",PEDIDO!$U261)</f>
        <v/>
      </c>
      <c r="G111" s="19" t="str">
        <f>IFERROR(VLOOKUP($D111,LISTA!$A$2:$J$9990,8,0),"")</f>
        <v/>
      </c>
      <c r="H111" s="40" t="str">
        <f t="shared" si="5"/>
        <v/>
      </c>
      <c r="I111" s="36" t="str">
        <f>IFERROR(#REF!-#REF!,"")</f>
        <v/>
      </c>
      <c r="J111" s="1"/>
      <c r="K111" s="1"/>
      <c r="L111" s="36" t="str">
        <f>IFERROR(#REF!-$J85,"")</f>
        <v/>
      </c>
      <c r="M111" s="32"/>
      <c r="N111" s="11" t="e">
        <f>#REF!*#REF!</f>
        <v>#REF!</v>
      </c>
      <c r="O111" s="7"/>
      <c r="P111" s="10"/>
      <c r="R111"/>
      <c r="S111"/>
      <c r="T111"/>
      <c r="U111"/>
      <c r="V111"/>
      <c r="W111"/>
      <c r="X111"/>
      <c r="Y111"/>
      <c r="Z111"/>
    </row>
    <row r="112" spans="2:26" s="9" customFormat="1" x14ac:dyDescent="0.25">
      <c r="B112" s="37" t="str">
        <f t="shared" si="3"/>
        <v/>
      </c>
      <c r="C112" s="54" t="str">
        <f t="shared" si="4"/>
        <v/>
      </c>
      <c r="D112" s="100"/>
      <c r="E112" s="117"/>
      <c r="F112" s="74" t="str">
        <f>IF($D112="","",PEDIDO!$U281)</f>
        <v/>
      </c>
      <c r="G112" s="19" t="str">
        <f>IFERROR(VLOOKUP($D112,LISTA!$A$2:$J$9990,8,0),"")</f>
        <v/>
      </c>
      <c r="H112" s="40" t="str">
        <f t="shared" si="5"/>
        <v/>
      </c>
      <c r="I112" s="36" t="str">
        <f>IFERROR(#REF!-#REF!,"")</f>
        <v/>
      </c>
      <c r="J112" s="1"/>
      <c r="K112" s="1"/>
      <c r="L112" s="36" t="str">
        <f>IFERROR(#REF!-$J86,"")</f>
        <v/>
      </c>
      <c r="M112" s="32"/>
      <c r="N112" s="12" t="e">
        <f>SUM(N109:N111)</f>
        <v>#REF!</v>
      </c>
      <c r="O112" s="7"/>
      <c r="P112" s="10"/>
      <c r="R112"/>
      <c r="S112"/>
      <c r="T112"/>
      <c r="U112"/>
      <c r="V112"/>
      <c r="W112"/>
      <c r="X112"/>
      <c r="Y112"/>
      <c r="Z112"/>
    </row>
    <row r="113" spans="2:26" s="9" customFormat="1" x14ac:dyDescent="0.25">
      <c r="B113" s="37" t="str">
        <f t="shared" si="3"/>
        <v/>
      </c>
      <c r="C113" s="54" t="str">
        <f t="shared" si="4"/>
        <v/>
      </c>
      <c r="D113" s="100"/>
      <c r="E113" s="117"/>
      <c r="F113" s="74" t="str">
        <f>IF($D113="","",PEDIDO!$U264)</f>
        <v/>
      </c>
      <c r="G113" s="19" t="str">
        <f>IFERROR(VLOOKUP($D113,LISTA!$A$2:$J$9990,8,0),"")</f>
        <v/>
      </c>
      <c r="H113" s="40" t="str">
        <f t="shared" si="5"/>
        <v/>
      </c>
      <c r="I113" s="36" t="str">
        <f>IFERROR(#REF!-#REF!,"")</f>
        <v/>
      </c>
      <c r="J113" s="1"/>
      <c r="K113" s="1"/>
      <c r="L113" s="36" t="str">
        <f>IFERROR(#REF!-$J87,"")</f>
        <v/>
      </c>
      <c r="M113" s="32"/>
      <c r="N113" s="7"/>
      <c r="O113" s="7"/>
      <c r="P113" s="10"/>
      <c r="R113"/>
      <c r="S113"/>
      <c r="T113"/>
      <c r="U113"/>
      <c r="V113"/>
      <c r="W113"/>
      <c r="X113"/>
      <c r="Y113"/>
      <c r="Z113"/>
    </row>
    <row r="114" spans="2:26" s="9" customFormat="1" x14ac:dyDescent="0.25">
      <c r="B114" s="37" t="str">
        <f t="shared" si="3"/>
        <v/>
      </c>
      <c r="C114" s="54" t="str">
        <f t="shared" si="4"/>
        <v/>
      </c>
      <c r="D114" s="100"/>
      <c r="E114" s="117"/>
      <c r="F114" s="74" t="str">
        <f>IF($D114="","",PEDIDO!$U242)</f>
        <v/>
      </c>
      <c r="G114" s="19" t="str">
        <f>IFERROR(VLOOKUP($D114,LISTA!$A$2:$J$9990,8,0),"")</f>
        <v/>
      </c>
      <c r="H114" s="40" t="str">
        <f t="shared" si="5"/>
        <v/>
      </c>
      <c r="I114" s="36" t="str">
        <f>IFERROR(#REF!-#REF!,"")</f>
        <v/>
      </c>
      <c r="J114" s="1"/>
      <c r="K114" s="1"/>
      <c r="L114" s="36" t="str">
        <f>IFERROR(#REF!-$J88,"")</f>
        <v/>
      </c>
      <c r="M114" s="32"/>
      <c r="N114" s="7"/>
      <c r="O114" s="7"/>
      <c r="P114" s="10"/>
      <c r="R114"/>
      <c r="S114"/>
      <c r="T114"/>
      <c r="U114"/>
      <c r="V114"/>
      <c r="W114"/>
      <c r="X114"/>
      <c r="Y114"/>
      <c r="Z114"/>
    </row>
    <row r="115" spans="2:26" s="9" customFormat="1" x14ac:dyDescent="0.25">
      <c r="B115" s="37" t="str">
        <f t="shared" si="3"/>
        <v/>
      </c>
      <c r="C115" s="54" t="str">
        <f t="shared" si="4"/>
        <v/>
      </c>
      <c r="D115" s="100"/>
      <c r="E115" s="117"/>
      <c r="F115" s="74" t="str">
        <f>IF($D115="","",PEDIDO!$U277)</f>
        <v/>
      </c>
      <c r="G115" s="19" t="str">
        <f>IFERROR(VLOOKUP($D115,LISTA!$A$2:$J$9990,8,0),"")</f>
        <v/>
      </c>
      <c r="H115" s="40" t="str">
        <f t="shared" si="5"/>
        <v/>
      </c>
      <c r="I115" s="36" t="str">
        <f>IFERROR(#REF!-#REF!,"")</f>
        <v/>
      </c>
      <c r="J115" s="1"/>
      <c r="K115" s="1"/>
      <c r="L115" s="36" t="str">
        <f>IFERROR(#REF!-$J89,"")</f>
        <v/>
      </c>
      <c r="M115" s="32"/>
      <c r="N115" s="7"/>
      <c r="O115" s="7"/>
      <c r="P115" s="10"/>
      <c r="R115"/>
      <c r="S115"/>
      <c r="T115"/>
      <c r="U115"/>
      <c r="V115"/>
      <c r="W115"/>
      <c r="X115"/>
      <c r="Y115"/>
      <c r="Z115"/>
    </row>
    <row r="116" spans="2:26" s="9" customFormat="1" x14ac:dyDescent="0.25">
      <c r="B116" s="37" t="str">
        <f t="shared" si="3"/>
        <v/>
      </c>
      <c r="C116" s="54" t="str">
        <f t="shared" si="4"/>
        <v/>
      </c>
      <c r="D116" s="100"/>
      <c r="E116" s="117"/>
      <c r="F116" s="74" t="str">
        <f>IF($D116="","",PEDIDO!$U259)</f>
        <v/>
      </c>
      <c r="G116" s="19" t="str">
        <f>IFERROR(VLOOKUP($D116,LISTA!$A$2:$J$9990,8,0),"")</f>
        <v/>
      </c>
      <c r="H116" s="40" t="str">
        <f t="shared" si="5"/>
        <v/>
      </c>
      <c r="I116" s="36" t="str">
        <f>IFERROR(#REF!-#REF!,"")</f>
        <v/>
      </c>
      <c r="J116" s="1"/>
      <c r="K116" s="1"/>
      <c r="L116" s="36" t="str">
        <f>IFERROR(#REF!-$J90,"")</f>
        <v/>
      </c>
      <c r="M116" s="32"/>
      <c r="N116" s="7"/>
      <c r="O116" s="7"/>
      <c r="P116" s="10"/>
      <c r="R116"/>
      <c r="S116"/>
      <c r="T116"/>
      <c r="U116"/>
      <c r="V116"/>
      <c r="W116"/>
      <c r="X116"/>
      <c r="Y116"/>
      <c r="Z116"/>
    </row>
    <row r="117" spans="2:26" s="9" customFormat="1" x14ac:dyDescent="0.25">
      <c r="B117" s="37" t="str">
        <f t="shared" si="3"/>
        <v/>
      </c>
      <c r="C117" s="54" t="str">
        <f t="shared" si="4"/>
        <v/>
      </c>
      <c r="D117" s="100"/>
      <c r="E117" s="117"/>
      <c r="F117" s="74" t="str">
        <f>IF($D117="","",PEDIDO!$U283)</f>
        <v/>
      </c>
      <c r="G117" s="19" t="str">
        <f>IFERROR(VLOOKUP($D117,LISTA!$A$2:$J$9990,8,0),"")</f>
        <v/>
      </c>
      <c r="H117" s="40" t="str">
        <f t="shared" si="5"/>
        <v/>
      </c>
      <c r="I117" s="36" t="str">
        <f>IFERROR(#REF!-#REF!,"")</f>
        <v/>
      </c>
      <c r="J117" s="1"/>
      <c r="K117" s="1"/>
      <c r="L117" s="36" t="str">
        <f>IFERROR(#REF!-$J91,"")</f>
        <v/>
      </c>
      <c r="M117" s="32"/>
      <c r="N117" s="7"/>
      <c r="O117" s="7"/>
      <c r="P117" s="10"/>
      <c r="R117"/>
      <c r="S117"/>
      <c r="T117"/>
      <c r="U117"/>
      <c r="V117"/>
      <c r="W117"/>
      <c r="X117"/>
      <c r="Y117"/>
      <c r="Z117"/>
    </row>
    <row r="118" spans="2:26" s="9" customFormat="1" x14ac:dyDescent="0.25">
      <c r="B118" s="37" t="str">
        <f t="shared" si="3"/>
        <v/>
      </c>
      <c r="C118" s="54" t="str">
        <f t="shared" si="4"/>
        <v/>
      </c>
      <c r="D118" s="100"/>
      <c r="E118" s="117"/>
      <c r="F118" s="74" t="str">
        <f>IF($D118="","",PEDIDO!$U267)</f>
        <v/>
      </c>
      <c r="G118" s="19" t="str">
        <f>IFERROR(VLOOKUP($D118,LISTA!$A$2:$J$9990,8,0),"")</f>
        <v/>
      </c>
      <c r="H118" s="40" t="str">
        <f t="shared" si="5"/>
        <v/>
      </c>
      <c r="I118" s="36" t="str">
        <f>IFERROR(#REF!-#REF!,"")</f>
        <v/>
      </c>
      <c r="J118" s="1"/>
      <c r="K118" s="1"/>
      <c r="L118" s="36" t="str">
        <f>IFERROR(#REF!-$J92,"")</f>
        <v/>
      </c>
      <c r="M118" s="32"/>
      <c r="N118" s="7"/>
      <c r="O118" s="7"/>
      <c r="P118" s="10"/>
      <c r="R118"/>
      <c r="S118"/>
      <c r="T118"/>
      <c r="U118"/>
      <c r="V118"/>
      <c r="W118"/>
      <c r="X118"/>
      <c r="Y118"/>
      <c r="Z118"/>
    </row>
    <row r="119" spans="2:26" s="9" customFormat="1" x14ac:dyDescent="0.25">
      <c r="B119" s="37" t="str">
        <f t="shared" si="3"/>
        <v/>
      </c>
      <c r="C119" s="54" t="str">
        <f t="shared" si="4"/>
        <v/>
      </c>
      <c r="D119" s="100"/>
      <c r="E119" s="117"/>
      <c r="F119" s="74" t="str">
        <f>IF($D119="","",PEDIDO!$U76)</f>
        <v/>
      </c>
      <c r="G119" s="19" t="str">
        <f>IFERROR(VLOOKUP($D119,LISTA!$A$2:$J$9990,8,0),"")</f>
        <v/>
      </c>
      <c r="H119" s="40" t="str">
        <f t="shared" si="5"/>
        <v/>
      </c>
      <c r="I119" s="36" t="str">
        <f>IFERROR(#REF!-#REF!,"")</f>
        <v/>
      </c>
      <c r="J119" s="1"/>
      <c r="K119" s="1"/>
      <c r="L119" s="36" t="str">
        <f>IFERROR(#REF!-$J93,"")</f>
        <v/>
      </c>
      <c r="M119" s="32"/>
      <c r="N119" s="7"/>
      <c r="O119" s="7"/>
      <c r="P119" s="10"/>
      <c r="R119"/>
      <c r="S119"/>
      <c r="T119"/>
      <c r="U119"/>
      <c r="V119"/>
      <c r="W119"/>
      <c r="X119"/>
      <c r="Y119"/>
      <c r="Z119"/>
    </row>
    <row r="120" spans="2:26" s="9" customFormat="1" x14ac:dyDescent="0.25">
      <c r="B120" s="37" t="str">
        <f t="shared" si="3"/>
        <v/>
      </c>
      <c r="C120" s="54" t="str">
        <f t="shared" si="4"/>
        <v/>
      </c>
      <c r="D120" s="100"/>
      <c r="E120" s="117"/>
      <c r="F120" s="74" t="str">
        <f>IF($D120="","",PEDIDO!$U296)</f>
        <v/>
      </c>
      <c r="G120" s="19" t="str">
        <f>IFERROR(VLOOKUP($D120,LISTA!$A$2:$J$9990,8,0),"")</f>
        <v/>
      </c>
      <c r="H120" s="40" t="str">
        <f t="shared" si="5"/>
        <v/>
      </c>
      <c r="I120" s="36" t="str">
        <f>IFERROR(#REF!-#REF!,"")</f>
        <v/>
      </c>
      <c r="J120" s="1"/>
      <c r="K120" s="1"/>
      <c r="L120" s="36" t="str">
        <f>IFERROR(#REF!-$J94,"")</f>
        <v/>
      </c>
      <c r="M120" s="32"/>
      <c r="N120" s="7"/>
      <c r="O120" s="7"/>
      <c r="P120" s="10"/>
      <c r="R120"/>
      <c r="S120"/>
      <c r="T120"/>
      <c r="U120"/>
      <c r="V120"/>
      <c r="W120"/>
      <c r="X120"/>
      <c r="Y120"/>
      <c r="Z120"/>
    </row>
    <row r="121" spans="2:26" s="9" customFormat="1" x14ac:dyDescent="0.25">
      <c r="B121" s="37" t="str">
        <f t="shared" si="3"/>
        <v/>
      </c>
      <c r="C121" s="54" t="str">
        <f t="shared" si="4"/>
        <v/>
      </c>
      <c r="D121" s="100"/>
      <c r="E121" s="117"/>
      <c r="F121" s="74" t="str">
        <f>IF($D121="","",PEDIDO!$U363)</f>
        <v/>
      </c>
      <c r="G121" s="19" t="str">
        <f>IFERROR(VLOOKUP($D121,LISTA!$A$2:$J$9990,8,0),"")</f>
        <v/>
      </c>
      <c r="H121" s="40" t="str">
        <f t="shared" si="5"/>
        <v/>
      </c>
      <c r="I121" s="36" t="str">
        <f>IFERROR(#REF!-#REF!,"")</f>
        <v/>
      </c>
      <c r="J121" s="1"/>
      <c r="K121" s="1"/>
      <c r="L121" s="36" t="str">
        <f>IFERROR(#REF!-$J95,"")</f>
        <v/>
      </c>
      <c r="M121" s="32"/>
      <c r="N121" s="7"/>
      <c r="O121" s="7"/>
      <c r="P121" s="10"/>
      <c r="R121"/>
      <c r="S121"/>
      <c r="T121"/>
      <c r="U121"/>
      <c r="V121"/>
      <c r="W121"/>
      <c r="X121"/>
      <c r="Y121"/>
      <c r="Z121"/>
    </row>
    <row r="122" spans="2:26" s="9" customFormat="1" x14ac:dyDescent="0.25">
      <c r="B122" s="37" t="str">
        <f t="shared" si="3"/>
        <v/>
      </c>
      <c r="C122" s="54" t="str">
        <f t="shared" si="4"/>
        <v/>
      </c>
      <c r="D122" s="100"/>
      <c r="E122" s="117"/>
      <c r="F122" s="74" t="str">
        <f>IF($D122="","",PEDIDO!$U364)</f>
        <v/>
      </c>
      <c r="G122" s="19" t="str">
        <f>IFERROR(VLOOKUP($D122,LISTA!$A$2:$J$9990,8,0),"")</f>
        <v/>
      </c>
      <c r="H122" s="40" t="str">
        <f t="shared" si="5"/>
        <v/>
      </c>
      <c r="I122" s="36" t="str">
        <f>IFERROR(#REF!-#REF!,"")</f>
        <v/>
      </c>
      <c r="J122" s="1"/>
      <c r="K122" s="1"/>
      <c r="L122" s="36" t="str">
        <f>IFERROR(#REF!-$J96,"")</f>
        <v/>
      </c>
      <c r="M122" s="32"/>
      <c r="N122" s="7"/>
      <c r="O122" s="7"/>
      <c r="P122" s="10"/>
      <c r="R122"/>
      <c r="S122"/>
      <c r="T122"/>
      <c r="U122"/>
      <c r="V122"/>
      <c r="W122"/>
      <c r="X122"/>
      <c r="Y122"/>
      <c r="Z122"/>
    </row>
    <row r="123" spans="2:26" s="9" customFormat="1" x14ac:dyDescent="0.25">
      <c r="B123" s="37" t="str">
        <f t="shared" si="3"/>
        <v/>
      </c>
      <c r="C123" s="54" t="str">
        <f t="shared" si="4"/>
        <v/>
      </c>
      <c r="D123" s="100"/>
      <c r="E123" s="117"/>
      <c r="F123" s="74" t="str">
        <f>IF($D123="","",PEDIDO!$U365)</f>
        <v/>
      </c>
      <c r="G123" s="19" t="str">
        <f>IFERROR(VLOOKUP($D123,LISTA!$A$2:$J$9990,8,0),"")</f>
        <v/>
      </c>
      <c r="H123" s="40" t="str">
        <f t="shared" si="5"/>
        <v/>
      </c>
      <c r="I123" s="36" t="str">
        <f>IFERROR(#REF!-#REF!,"")</f>
        <v/>
      </c>
      <c r="J123" s="1"/>
      <c r="K123" s="1"/>
      <c r="L123" s="36" t="str">
        <f>IFERROR(#REF!-$J97,"")</f>
        <v/>
      </c>
      <c r="M123" s="32"/>
      <c r="N123" s="7"/>
      <c r="O123" s="7"/>
      <c r="P123" s="10"/>
      <c r="R123"/>
      <c r="S123"/>
      <c r="T123"/>
      <c r="U123"/>
      <c r="V123"/>
      <c r="W123"/>
      <c r="X123"/>
      <c r="Y123"/>
      <c r="Z123"/>
    </row>
    <row r="124" spans="2:26" s="9" customFormat="1" x14ac:dyDescent="0.25">
      <c r="B124" s="37" t="str">
        <f t="shared" si="3"/>
        <v/>
      </c>
      <c r="C124" s="54" t="str">
        <f t="shared" si="4"/>
        <v/>
      </c>
      <c r="D124" s="100"/>
      <c r="E124" s="117"/>
      <c r="F124" s="74" t="str">
        <f>IF($D124="","",PEDIDO!$U212)</f>
        <v/>
      </c>
      <c r="G124" s="19" t="str">
        <f>IFERROR(VLOOKUP($D124,LISTA!$A$2:$J$9990,8,0),"")</f>
        <v/>
      </c>
      <c r="H124" s="40" t="str">
        <f t="shared" si="5"/>
        <v/>
      </c>
      <c r="I124" s="36" t="str">
        <f>IFERROR(#REF!-#REF!,"")</f>
        <v/>
      </c>
      <c r="J124" s="1"/>
      <c r="K124" s="1"/>
      <c r="L124" s="36" t="str">
        <f>IFERROR(#REF!-$J98,"")</f>
        <v/>
      </c>
      <c r="M124" s="32"/>
      <c r="N124" s="7"/>
      <c r="O124" s="7"/>
      <c r="P124" s="10"/>
      <c r="R124"/>
      <c r="S124"/>
      <c r="T124"/>
      <c r="U124"/>
      <c r="V124"/>
      <c r="W124"/>
      <c r="X124"/>
      <c r="Y124"/>
      <c r="Z124"/>
    </row>
    <row r="125" spans="2:26" s="9" customFormat="1" x14ac:dyDescent="0.25">
      <c r="B125" s="37" t="str">
        <f t="shared" si="3"/>
        <v/>
      </c>
      <c r="C125" s="54" t="str">
        <f t="shared" si="4"/>
        <v/>
      </c>
      <c r="D125" s="100"/>
      <c r="E125" s="117"/>
      <c r="F125" s="74" t="str">
        <f>IF($D125="","",PEDIDO!$U295)</f>
        <v/>
      </c>
      <c r="G125" s="19" t="str">
        <f>IFERROR(VLOOKUP($D125,LISTA!$A$2:$J$9990,8,0),"")</f>
        <v/>
      </c>
      <c r="H125" s="40" t="str">
        <f t="shared" si="5"/>
        <v/>
      </c>
      <c r="I125" s="36" t="str">
        <f>IFERROR(#REF!-#REF!,"")</f>
        <v/>
      </c>
      <c r="J125" s="1"/>
      <c r="K125" s="1"/>
      <c r="L125" s="36" t="str">
        <f>IFERROR(#REF!-$J99,"")</f>
        <v/>
      </c>
      <c r="M125" s="32"/>
      <c r="N125" s="7"/>
      <c r="O125" s="7"/>
      <c r="P125" s="10"/>
      <c r="R125"/>
      <c r="S125"/>
      <c r="T125"/>
      <c r="U125"/>
      <c r="V125"/>
      <c r="W125"/>
      <c r="X125"/>
      <c r="Y125"/>
      <c r="Z125"/>
    </row>
    <row r="126" spans="2:26" s="9" customFormat="1" x14ac:dyDescent="0.25">
      <c r="B126" s="37" t="str">
        <f t="shared" si="3"/>
        <v/>
      </c>
      <c r="C126" s="54" t="str">
        <f t="shared" si="4"/>
        <v/>
      </c>
      <c r="D126" s="100"/>
      <c r="E126" s="117"/>
      <c r="F126" s="74" t="str">
        <f>IF($D126="","",PEDIDO!$U314)</f>
        <v/>
      </c>
      <c r="G126" s="19" t="str">
        <f>IFERROR(VLOOKUP($D126,LISTA!$A$2:$J$9990,8,0),"")</f>
        <v/>
      </c>
      <c r="H126" s="40" t="str">
        <f t="shared" si="5"/>
        <v/>
      </c>
      <c r="I126" s="36" t="str">
        <f>IFERROR(#REF!-#REF!,"")</f>
        <v/>
      </c>
      <c r="J126" s="1"/>
      <c r="K126" s="1"/>
      <c r="L126" s="36" t="str">
        <f>IFERROR(#REF!-$J100,"")</f>
        <v/>
      </c>
      <c r="M126" s="32"/>
      <c r="N126" s="7"/>
      <c r="O126" s="7"/>
      <c r="P126" s="10"/>
      <c r="R126"/>
      <c r="S126"/>
      <c r="T126"/>
      <c r="U126"/>
      <c r="V126"/>
      <c r="W126"/>
      <c r="X126"/>
      <c r="Y126"/>
      <c r="Z126"/>
    </row>
    <row r="127" spans="2:26" s="9" customFormat="1" x14ac:dyDescent="0.25">
      <c r="B127" s="37" t="str">
        <f t="shared" si="3"/>
        <v/>
      </c>
      <c r="C127" s="54" t="str">
        <f t="shared" si="4"/>
        <v/>
      </c>
      <c r="D127" s="100"/>
      <c r="E127" s="117"/>
      <c r="F127" s="74" t="str">
        <f>IF($D127="","",PEDIDO!$U316)</f>
        <v/>
      </c>
      <c r="G127" s="19" t="str">
        <f>IFERROR(VLOOKUP($D127,LISTA!$A$2:$J$9990,8,0),"")</f>
        <v/>
      </c>
      <c r="H127" s="40" t="str">
        <f t="shared" si="5"/>
        <v/>
      </c>
      <c r="I127" s="36" t="str">
        <f>IFERROR(#REF!-#REF!,"")</f>
        <v/>
      </c>
      <c r="J127" s="1"/>
      <c r="K127" s="1"/>
      <c r="L127" s="36" t="str">
        <f>IFERROR(#REF!-$J101,"")</f>
        <v/>
      </c>
      <c r="M127" s="32"/>
      <c r="N127" s="7"/>
      <c r="O127" s="7"/>
      <c r="P127" s="10"/>
      <c r="R127"/>
      <c r="S127"/>
      <c r="T127"/>
      <c r="U127"/>
      <c r="V127"/>
      <c r="W127"/>
      <c r="X127"/>
      <c r="Y127"/>
      <c r="Z127"/>
    </row>
    <row r="128" spans="2:26" s="9" customFormat="1" x14ac:dyDescent="0.25">
      <c r="B128" s="37" t="str">
        <f t="shared" si="3"/>
        <v/>
      </c>
      <c r="C128" s="54" t="str">
        <f t="shared" si="4"/>
        <v/>
      </c>
      <c r="D128" s="100"/>
      <c r="E128" s="117"/>
      <c r="F128" s="74" t="str">
        <f>IF($D128="","",PEDIDO!$U318)</f>
        <v/>
      </c>
      <c r="G128" s="19" t="str">
        <f>IFERROR(VLOOKUP($D128,LISTA!$A$2:$J$9990,8,0),"")</f>
        <v/>
      </c>
      <c r="H128" s="40" t="str">
        <f t="shared" si="5"/>
        <v/>
      </c>
      <c r="I128" s="36" t="str">
        <f>IFERROR(#REF!-#REF!,"")</f>
        <v/>
      </c>
      <c r="J128" s="1"/>
      <c r="K128" s="1"/>
      <c r="L128" s="36" t="str">
        <f>IFERROR(#REF!-$J102,"")</f>
        <v/>
      </c>
      <c r="M128" s="32"/>
      <c r="N128" s="7"/>
      <c r="O128" s="7"/>
      <c r="P128" s="10"/>
      <c r="R128"/>
      <c r="S128"/>
      <c r="T128"/>
      <c r="U128"/>
      <c r="V128"/>
      <c r="W128"/>
      <c r="X128"/>
      <c r="Y128"/>
      <c r="Z128"/>
    </row>
    <row r="129" spans="2:26" s="9" customFormat="1" x14ac:dyDescent="0.25">
      <c r="B129" s="37" t="str">
        <f t="shared" si="3"/>
        <v/>
      </c>
      <c r="C129" s="54" t="str">
        <f t="shared" si="4"/>
        <v/>
      </c>
      <c r="D129" s="100"/>
      <c r="E129" s="117"/>
      <c r="F129" s="74" t="str">
        <f>IF($D129="","",PEDIDO!$U321)</f>
        <v/>
      </c>
      <c r="G129" s="19" t="str">
        <f>IFERROR(VLOOKUP($D129,LISTA!$A$2:$J$9990,8,0),"")</f>
        <v/>
      </c>
      <c r="H129" s="40" t="str">
        <f t="shared" si="5"/>
        <v/>
      </c>
      <c r="I129" s="36" t="str">
        <f>IFERROR(#REF!-#REF!,"")</f>
        <v/>
      </c>
      <c r="J129" s="1"/>
      <c r="K129" s="1"/>
      <c r="L129" s="36" t="str">
        <f>IFERROR(#REF!-$J103,"")</f>
        <v/>
      </c>
      <c r="M129" s="32"/>
      <c r="N129" s="7"/>
      <c r="O129" s="7"/>
      <c r="P129" s="10"/>
      <c r="R129"/>
      <c r="S129"/>
      <c r="T129"/>
      <c r="U129"/>
      <c r="V129"/>
      <c r="W129"/>
      <c r="X129"/>
      <c r="Y129"/>
      <c r="Z129"/>
    </row>
    <row r="130" spans="2:26" s="9" customFormat="1" x14ac:dyDescent="0.25">
      <c r="B130" s="37" t="str">
        <f t="shared" si="3"/>
        <v/>
      </c>
      <c r="C130" s="54" t="str">
        <f t="shared" si="4"/>
        <v/>
      </c>
      <c r="D130" s="100"/>
      <c r="E130" s="117"/>
      <c r="F130" s="74" t="str">
        <f>IF($D130="","",PEDIDO!$U322)</f>
        <v/>
      </c>
      <c r="G130" s="19" t="str">
        <f>IFERROR(VLOOKUP($D130,LISTA!$A$2:$J$9990,8,0),"")</f>
        <v/>
      </c>
      <c r="H130" s="40" t="str">
        <f t="shared" si="5"/>
        <v/>
      </c>
      <c r="I130" s="36" t="str">
        <f>IFERROR(#REF!-#REF!,"")</f>
        <v/>
      </c>
      <c r="J130" s="1"/>
      <c r="K130" s="1"/>
      <c r="L130" s="36" t="str">
        <f>IFERROR(#REF!-$J104,"")</f>
        <v/>
      </c>
      <c r="M130" s="32"/>
      <c r="N130" s="7"/>
      <c r="O130" s="7"/>
      <c r="P130" s="10"/>
      <c r="R130"/>
      <c r="S130"/>
      <c r="T130"/>
      <c r="U130"/>
      <c r="V130"/>
      <c r="W130"/>
      <c r="X130"/>
      <c r="Y130"/>
      <c r="Z130"/>
    </row>
    <row r="131" spans="2:26" s="9" customFormat="1" x14ac:dyDescent="0.25">
      <c r="B131" s="37" t="str">
        <f t="shared" si="3"/>
        <v/>
      </c>
      <c r="C131" s="54" t="str">
        <f t="shared" si="4"/>
        <v/>
      </c>
      <c r="D131" s="100"/>
      <c r="E131" s="117"/>
      <c r="F131" s="74" t="str">
        <f>IF($D131="","",PEDIDO!$U323)</f>
        <v/>
      </c>
      <c r="G131" s="19" t="str">
        <f>IFERROR(VLOOKUP($D131,LISTA!$A$2:$J$9990,8,0),"")</f>
        <v/>
      </c>
      <c r="H131" s="40" t="str">
        <f t="shared" si="5"/>
        <v/>
      </c>
      <c r="I131" s="36" t="str">
        <f>IFERROR(#REF!-#REF!,"")</f>
        <v/>
      </c>
      <c r="J131" s="1"/>
      <c r="K131" s="1"/>
      <c r="L131" s="36" t="str">
        <f>IFERROR(#REF!-$J105,"")</f>
        <v/>
      </c>
      <c r="M131" s="32"/>
      <c r="N131" s="7"/>
      <c r="O131" s="7"/>
      <c r="P131" s="10"/>
      <c r="R131"/>
      <c r="S131"/>
      <c r="T131"/>
      <c r="U131"/>
      <c r="V131"/>
      <c r="W131"/>
      <c r="X131"/>
      <c r="Y131"/>
      <c r="Z131"/>
    </row>
    <row r="132" spans="2:26" s="9" customFormat="1" x14ac:dyDescent="0.25">
      <c r="B132" s="37" t="str">
        <f t="shared" si="3"/>
        <v/>
      </c>
      <c r="C132" s="54" t="str">
        <f t="shared" si="4"/>
        <v/>
      </c>
      <c r="D132" s="100"/>
      <c r="E132" s="117"/>
      <c r="F132" s="74" t="str">
        <f>IF($D132="","",PEDIDO!$U324)</f>
        <v/>
      </c>
      <c r="G132" s="19" t="str">
        <f>IFERROR(VLOOKUP($D132,LISTA!$A$2:$J$9990,8,0),"")</f>
        <v/>
      </c>
      <c r="H132" s="40" t="str">
        <f t="shared" si="5"/>
        <v/>
      </c>
      <c r="I132" s="36" t="str">
        <f>IFERROR(#REF!-#REF!,"")</f>
        <v/>
      </c>
      <c r="J132" s="1"/>
      <c r="K132" s="1"/>
      <c r="L132" s="36" t="str">
        <f>IFERROR(#REF!-$J106,"")</f>
        <v/>
      </c>
      <c r="M132" s="32"/>
      <c r="N132" s="7"/>
      <c r="O132" s="7"/>
      <c r="P132" s="10"/>
      <c r="R132"/>
      <c r="S132"/>
      <c r="T132"/>
      <c r="U132"/>
      <c r="V132"/>
      <c r="W132"/>
      <c r="X132"/>
      <c r="Y132"/>
      <c r="Z132"/>
    </row>
    <row r="133" spans="2:26" s="9" customFormat="1" x14ac:dyDescent="0.25">
      <c r="B133" s="37" t="str">
        <f t="shared" ref="B133:B196" si="6">IF($D133="","",$B132+1)</f>
        <v/>
      </c>
      <c r="C133" s="54" t="str">
        <f t="shared" ref="C133:C196" si="7">IF(D133&lt;&gt;"",1,"")</f>
        <v/>
      </c>
      <c r="D133" s="100"/>
      <c r="E133" s="117"/>
      <c r="F133" s="74" t="str">
        <f>IF($D133="","",PEDIDO!$U325)</f>
        <v/>
      </c>
      <c r="G133" s="19" t="str">
        <f>IFERROR(VLOOKUP($D133,LISTA!$A$2:$J$9990,8,0),"")</f>
        <v/>
      </c>
      <c r="H133" s="40" t="str">
        <f t="shared" ref="H133:H196" si="8">IF(OR(G133=$K$10,G133=$K$11,G133=$K$14,G133=$K$15,G133=$K$16,G133=$K$17,G133=$K$18,G133=$K$19,G133=$K$20,G133=$K$21,G133=$K$22,G133=$K$23,G133=$K$24,G133=$K$25,G133=$K$26,G133=$K$27,G133=$K$28),$K$9,IF(OR(G133=$K$32,G133=$K$33),$K$31,IF(OR(G133=$K$38),$K$37,"")))</f>
        <v/>
      </c>
      <c r="I133" s="36" t="str">
        <f>IFERROR(#REF!-#REF!,"")</f>
        <v/>
      </c>
      <c r="J133" s="1"/>
      <c r="K133" s="1"/>
      <c r="L133" s="36" t="str">
        <f>IFERROR(#REF!-$J107,"")</f>
        <v/>
      </c>
      <c r="M133" s="32"/>
      <c r="N133" s="7"/>
      <c r="O133" s="7"/>
      <c r="P133" s="10"/>
      <c r="R133"/>
      <c r="S133"/>
      <c r="T133"/>
      <c r="U133"/>
      <c r="V133"/>
      <c r="W133"/>
      <c r="X133"/>
      <c r="Y133"/>
      <c r="Z133"/>
    </row>
    <row r="134" spans="2:26" s="9" customFormat="1" x14ac:dyDescent="0.25">
      <c r="B134" s="37" t="str">
        <f t="shared" si="6"/>
        <v/>
      </c>
      <c r="C134" s="54" t="str">
        <f t="shared" si="7"/>
        <v/>
      </c>
      <c r="D134" s="100"/>
      <c r="E134" s="117"/>
      <c r="F134" s="74" t="str">
        <f>IF($D134="","",PEDIDO!$U331)</f>
        <v/>
      </c>
      <c r="G134" s="19" t="str">
        <f>IFERROR(VLOOKUP($D134,LISTA!$A$2:$J$9990,8,0),"")</f>
        <v/>
      </c>
      <c r="H134" s="40" t="str">
        <f t="shared" si="8"/>
        <v/>
      </c>
      <c r="I134" s="36" t="str">
        <f>IFERROR(#REF!-#REF!,"")</f>
        <v/>
      </c>
      <c r="J134" s="1"/>
      <c r="K134" s="1"/>
      <c r="L134" s="36" t="str">
        <f>IFERROR(#REF!-$J108,"")</f>
        <v/>
      </c>
      <c r="M134" s="32"/>
      <c r="N134" s="7"/>
      <c r="O134" s="7"/>
      <c r="P134" s="10"/>
      <c r="R134"/>
      <c r="S134"/>
      <c r="T134"/>
      <c r="U134"/>
      <c r="V134"/>
      <c r="W134"/>
      <c r="X134"/>
      <c r="Y134"/>
      <c r="Z134"/>
    </row>
    <row r="135" spans="2:26" s="9" customFormat="1" x14ac:dyDescent="0.25">
      <c r="B135" s="37" t="str">
        <f t="shared" si="6"/>
        <v/>
      </c>
      <c r="C135" s="54" t="str">
        <f t="shared" si="7"/>
        <v/>
      </c>
      <c r="D135" s="100"/>
      <c r="E135" s="117"/>
      <c r="F135" s="74" t="str">
        <f>IF($D135="","",PEDIDO!$U349)</f>
        <v/>
      </c>
      <c r="G135" s="19" t="str">
        <f>IFERROR(VLOOKUP($D135,LISTA!$A$2:$J$9990,8,0),"")</f>
        <v/>
      </c>
      <c r="H135" s="40" t="str">
        <f t="shared" si="8"/>
        <v/>
      </c>
      <c r="I135" s="36" t="str">
        <f>IFERROR(#REF!-#REF!,"")</f>
        <v/>
      </c>
      <c r="J135" s="1"/>
      <c r="K135" s="1"/>
      <c r="L135" s="36" t="str">
        <f>IFERROR(#REF!-$J109,"")</f>
        <v/>
      </c>
      <c r="M135" s="32"/>
      <c r="N135" s="7"/>
      <c r="O135" s="7"/>
      <c r="P135" s="10"/>
      <c r="R135"/>
      <c r="S135"/>
      <c r="T135"/>
      <c r="U135"/>
      <c r="V135"/>
      <c r="W135"/>
      <c r="X135"/>
      <c r="Y135"/>
      <c r="Z135"/>
    </row>
    <row r="136" spans="2:26" s="9" customFormat="1" x14ac:dyDescent="0.25">
      <c r="B136" s="37" t="str">
        <f t="shared" si="6"/>
        <v/>
      </c>
      <c r="C136" s="54" t="str">
        <f t="shared" si="7"/>
        <v/>
      </c>
      <c r="D136" s="100"/>
      <c r="E136" s="117"/>
      <c r="F136" s="74" t="str">
        <f>IF($D136="","",PEDIDO!$U351)</f>
        <v/>
      </c>
      <c r="G136" s="19" t="str">
        <f>IFERROR(VLOOKUP($D136,LISTA!$A$2:$J$9990,8,0),"")</f>
        <v/>
      </c>
      <c r="H136" s="40" t="str">
        <f t="shared" si="8"/>
        <v/>
      </c>
      <c r="I136" s="36" t="str">
        <f>IFERROR(#REF!-#REF!,"")</f>
        <v/>
      </c>
      <c r="J136" s="1"/>
      <c r="K136" s="1"/>
      <c r="L136" s="36" t="str">
        <f>IFERROR(#REF!-$J110,"")</f>
        <v/>
      </c>
      <c r="M136" s="32"/>
      <c r="N136" s="7"/>
      <c r="O136" s="7"/>
      <c r="P136" s="10"/>
      <c r="R136"/>
      <c r="S136"/>
      <c r="T136"/>
      <c r="U136"/>
      <c r="V136"/>
      <c r="W136"/>
      <c r="X136"/>
      <c r="Y136"/>
      <c r="Z136"/>
    </row>
    <row r="137" spans="2:26" s="9" customFormat="1" x14ac:dyDescent="0.25">
      <c r="B137" s="37" t="str">
        <f t="shared" si="6"/>
        <v/>
      </c>
      <c r="C137" s="54" t="str">
        <f t="shared" si="7"/>
        <v/>
      </c>
      <c r="D137" s="100"/>
      <c r="E137" s="117"/>
      <c r="F137" s="74" t="str">
        <f>IF($D137="","",PEDIDO!$U352)</f>
        <v/>
      </c>
      <c r="G137" s="19" t="str">
        <f>IFERROR(VLOOKUP($D137,LISTA!$A$2:$J$9990,8,0),"")</f>
        <v/>
      </c>
      <c r="H137" s="40" t="str">
        <f t="shared" si="8"/>
        <v/>
      </c>
      <c r="I137" s="36" t="str">
        <f>IFERROR(#REF!-#REF!,"")</f>
        <v/>
      </c>
      <c r="J137" s="1"/>
      <c r="K137" s="1"/>
      <c r="L137" s="36" t="str">
        <f>IFERROR(#REF!-$J111,"")</f>
        <v/>
      </c>
      <c r="M137" s="32"/>
      <c r="N137" s="7"/>
      <c r="O137" s="7"/>
      <c r="P137" s="10"/>
      <c r="R137"/>
      <c r="S137"/>
      <c r="T137"/>
      <c r="U137"/>
      <c r="V137"/>
      <c r="W137"/>
      <c r="X137"/>
      <c r="Y137"/>
      <c r="Z137"/>
    </row>
    <row r="138" spans="2:26" s="9" customFormat="1" x14ac:dyDescent="0.25">
      <c r="B138" s="37" t="str">
        <f t="shared" si="6"/>
        <v/>
      </c>
      <c r="C138" s="54" t="str">
        <f t="shared" si="7"/>
        <v/>
      </c>
      <c r="D138" s="100"/>
      <c r="E138" s="117"/>
      <c r="F138" s="74" t="str">
        <f>IF($D138="","",PEDIDO!$U353)</f>
        <v/>
      </c>
      <c r="G138" s="19" t="str">
        <f>IFERROR(VLOOKUP($D138,LISTA!$A$2:$J$9990,8,0),"")</f>
        <v/>
      </c>
      <c r="H138" s="40" t="str">
        <f t="shared" si="8"/>
        <v/>
      </c>
      <c r="I138" s="36" t="str">
        <f>IFERROR(#REF!-#REF!,"")</f>
        <v/>
      </c>
      <c r="J138" s="1"/>
      <c r="K138" s="1"/>
      <c r="L138" s="36" t="str">
        <f>IFERROR(#REF!-$J112,"")</f>
        <v/>
      </c>
      <c r="M138" s="32"/>
      <c r="N138" s="7"/>
      <c r="O138" s="7"/>
      <c r="P138" s="10"/>
      <c r="R138"/>
      <c r="S138"/>
      <c r="T138"/>
      <c r="U138"/>
      <c r="V138"/>
      <c r="W138"/>
      <c r="X138"/>
      <c r="Y138"/>
      <c r="Z138"/>
    </row>
    <row r="139" spans="2:26" s="9" customFormat="1" x14ac:dyDescent="0.25">
      <c r="B139" s="37" t="str">
        <f t="shared" si="6"/>
        <v/>
      </c>
      <c r="C139" s="54" t="str">
        <f t="shared" si="7"/>
        <v/>
      </c>
      <c r="D139" s="100"/>
      <c r="E139" s="117"/>
      <c r="F139" s="74" t="str">
        <f>IF($D139="","",PEDIDO!$U273)</f>
        <v/>
      </c>
      <c r="G139" s="19" t="str">
        <f>IFERROR(VLOOKUP($D139,LISTA!$A$2:$J$9990,8,0),"")</f>
        <v/>
      </c>
      <c r="H139" s="40" t="str">
        <f t="shared" si="8"/>
        <v/>
      </c>
      <c r="I139" s="36" t="str">
        <f>IFERROR(#REF!-#REF!,"")</f>
        <v/>
      </c>
      <c r="J139" s="1"/>
      <c r="K139" s="1"/>
      <c r="L139" s="36" t="str">
        <f>IFERROR(#REF!-$J113,"")</f>
        <v/>
      </c>
      <c r="M139" s="32"/>
      <c r="N139" s="7"/>
      <c r="O139" s="7"/>
      <c r="P139" s="10"/>
      <c r="R139"/>
      <c r="S139"/>
      <c r="T139"/>
      <c r="U139"/>
      <c r="V139"/>
      <c r="W139"/>
      <c r="X139"/>
      <c r="Y139"/>
      <c r="Z139"/>
    </row>
    <row r="140" spans="2:26" s="9" customFormat="1" x14ac:dyDescent="0.25">
      <c r="B140" s="37" t="str">
        <f t="shared" si="6"/>
        <v/>
      </c>
      <c r="C140" s="54" t="str">
        <f t="shared" si="7"/>
        <v/>
      </c>
      <c r="D140" s="100"/>
      <c r="E140" s="117"/>
      <c r="F140" s="74" t="str">
        <f>IF($D140="","",PEDIDO!$U310)</f>
        <v/>
      </c>
      <c r="G140" s="19" t="str">
        <f>IFERROR(VLOOKUP($D140,LISTA!$A$2:$J$9990,8,0),"")</f>
        <v/>
      </c>
      <c r="H140" s="40" t="str">
        <f t="shared" si="8"/>
        <v/>
      </c>
      <c r="I140" s="36" t="str">
        <f>IFERROR(#REF!-#REF!,"")</f>
        <v/>
      </c>
      <c r="J140" s="1"/>
      <c r="K140" s="1"/>
      <c r="L140" s="36" t="str">
        <f>IFERROR(#REF!-$J114,"")</f>
        <v/>
      </c>
      <c r="M140" s="32"/>
      <c r="N140" s="7"/>
      <c r="O140" s="7"/>
      <c r="P140" s="10"/>
      <c r="R140"/>
      <c r="S140"/>
      <c r="T140"/>
      <c r="U140"/>
      <c r="V140"/>
      <c r="W140"/>
      <c r="X140"/>
      <c r="Y140"/>
      <c r="Z140"/>
    </row>
    <row r="141" spans="2:26" s="9" customFormat="1" x14ac:dyDescent="0.25">
      <c r="B141" s="37" t="str">
        <f t="shared" si="6"/>
        <v/>
      </c>
      <c r="C141" s="54" t="str">
        <f t="shared" si="7"/>
        <v/>
      </c>
      <c r="D141" s="100"/>
      <c r="E141" s="117"/>
      <c r="F141" s="74" t="str">
        <f>IF($D141="","",PEDIDO!$U243)</f>
        <v/>
      </c>
      <c r="G141" s="19" t="str">
        <f>IFERROR(VLOOKUP($D141,LISTA!$A$2:$J$9990,8,0),"")</f>
        <v/>
      </c>
      <c r="H141" s="40" t="str">
        <f t="shared" si="8"/>
        <v/>
      </c>
      <c r="I141" s="36" t="str">
        <f>IFERROR(#REF!-#REF!,"")</f>
        <v/>
      </c>
      <c r="J141" s="1"/>
      <c r="K141" s="1"/>
      <c r="L141" s="36" t="str">
        <f>IFERROR(#REF!-$J115,"")</f>
        <v/>
      </c>
      <c r="M141" s="32"/>
      <c r="N141" s="7"/>
      <c r="O141" s="7"/>
      <c r="P141" s="10"/>
      <c r="R141"/>
      <c r="S141"/>
      <c r="T141"/>
      <c r="U141"/>
      <c r="V141"/>
      <c r="W141"/>
      <c r="X141"/>
      <c r="Y141"/>
      <c r="Z141"/>
    </row>
    <row r="142" spans="2:26" s="9" customFormat="1" x14ac:dyDescent="0.25">
      <c r="B142" s="37" t="str">
        <f t="shared" si="6"/>
        <v/>
      </c>
      <c r="C142" s="54" t="str">
        <f t="shared" si="7"/>
        <v/>
      </c>
      <c r="D142" s="100"/>
      <c r="E142" s="117"/>
      <c r="F142" s="74" t="str">
        <f>IF($D142="","",PEDIDO!$U22)</f>
        <v/>
      </c>
      <c r="G142" s="19" t="str">
        <f>IFERROR(VLOOKUP($D142,LISTA!$A$2:$J$9990,8,0),"")</f>
        <v/>
      </c>
      <c r="H142" s="40" t="str">
        <f t="shared" si="8"/>
        <v/>
      </c>
      <c r="I142" s="36" t="str">
        <f>IFERROR(#REF!-#REF!,"")</f>
        <v/>
      </c>
      <c r="J142" s="1"/>
      <c r="K142" s="1"/>
      <c r="L142" s="36" t="str">
        <f>IFERROR(#REF!-$J116,"")</f>
        <v/>
      </c>
      <c r="M142" s="32"/>
      <c r="N142" s="7"/>
      <c r="O142" s="7"/>
      <c r="P142" s="10"/>
      <c r="R142"/>
      <c r="S142"/>
      <c r="T142"/>
      <c r="U142"/>
      <c r="V142"/>
      <c r="W142"/>
      <c r="X142"/>
      <c r="Y142"/>
      <c r="Z142"/>
    </row>
    <row r="143" spans="2:26" s="9" customFormat="1" x14ac:dyDescent="0.25">
      <c r="B143" s="37" t="str">
        <f t="shared" si="6"/>
        <v/>
      </c>
      <c r="C143" s="54" t="str">
        <f t="shared" si="7"/>
        <v/>
      </c>
      <c r="D143" s="100"/>
      <c r="E143" s="117"/>
      <c r="F143" s="74" t="str">
        <f>IF($D143="","",PEDIDO!$U333)</f>
        <v/>
      </c>
      <c r="G143" s="19" t="str">
        <f>IFERROR(VLOOKUP($D143,LISTA!$A$2:$J$9990,8,0),"")</f>
        <v/>
      </c>
      <c r="H143" s="40" t="str">
        <f t="shared" si="8"/>
        <v/>
      </c>
      <c r="I143" s="36" t="str">
        <f>IFERROR(#REF!-#REF!,"")</f>
        <v/>
      </c>
      <c r="J143" s="1"/>
      <c r="K143" s="1"/>
      <c r="L143" s="36" t="str">
        <f>IFERROR(#REF!-$J117,"")</f>
        <v/>
      </c>
      <c r="M143" s="32"/>
      <c r="N143" s="7"/>
      <c r="O143" s="7"/>
      <c r="P143" s="10"/>
      <c r="R143"/>
      <c r="S143"/>
      <c r="T143"/>
      <c r="U143"/>
      <c r="V143"/>
      <c r="W143"/>
      <c r="X143"/>
      <c r="Y143"/>
      <c r="Z143"/>
    </row>
    <row r="144" spans="2:26" s="9" customFormat="1" x14ac:dyDescent="0.25">
      <c r="B144" s="37" t="str">
        <f t="shared" si="6"/>
        <v/>
      </c>
      <c r="C144" s="54" t="str">
        <f t="shared" si="7"/>
        <v/>
      </c>
      <c r="D144" s="100"/>
      <c r="E144" s="117"/>
      <c r="F144" s="74" t="str">
        <f>IF($D144="","",PEDIDO!$U220)</f>
        <v/>
      </c>
      <c r="G144" s="19" t="str">
        <f>IFERROR(VLOOKUP($D144,LISTA!$A$2:$J$9990,8,0),"")</f>
        <v/>
      </c>
      <c r="H144" s="40" t="str">
        <f t="shared" si="8"/>
        <v/>
      </c>
      <c r="I144" s="36" t="str">
        <f>IFERROR(#REF!-#REF!,"")</f>
        <v/>
      </c>
      <c r="J144" s="1"/>
      <c r="K144" s="1"/>
      <c r="L144" s="36" t="str">
        <f>IFERROR(#REF!-$J118,"")</f>
        <v/>
      </c>
      <c r="M144" s="32"/>
      <c r="N144" s="7"/>
      <c r="O144" s="7"/>
      <c r="P144" s="10"/>
      <c r="R144"/>
      <c r="S144"/>
      <c r="T144"/>
      <c r="U144"/>
      <c r="V144"/>
      <c r="W144"/>
      <c r="X144"/>
      <c r="Y144"/>
      <c r="Z144"/>
    </row>
    <row r="145" spans="2:26" s="9" customFormat="1" x14ac:dyDescent="0.25">
      <c r="B145" s="37" t="str">
        <f t="shared" si="6"/>
        <v/>
      </c>
      <c r="C145" s="54" t="str">
        <f t="shared" si="7"/>
        <v/>
      </c>
      <c r="D145" s="100"/>
      <c r="E145" s="117"/>
      <c r="F145" s="74" t="str">
        <f>IF($D145="","",PEDIDO!$U262)</f>
        <v/>
      </c>
      <c r="G145" s="19" t="str">
        <f>IFERROR(VLOOKUP($D145,LISTA!$A$2:$J$9990,8,0),"")</f>
        <v/>
      </c>
      <c r="H145" s="40" t="str">
        <f t="shared" si="8"/>
        <v/>
      </c>
      <c r="I145" s="36" t="str">
        <f>IFERROR(#REF!-#REF!,"")</f>
        <v/>
      </c>
      <c r="J145" s="1"/>
      <c r="K145" s="1"/>
      <c r="L145" s="36" t="str">
        <f>IFERROR(#REF!-$J119,"")</f>
        <v/>
      </c>
      <c r="M145" s="32"/>
      <c r="N145" s="7"/>
      <c r="O145" s="7"/>
      <c r="P145" s="10"/>
      <c r="R145"/>
      <c r="S145"/>
      <c r="T145"/>
      <c r="U145"/>
      <c r="V145"/>
      <c r="W145"/>
      <c r="X145"/>
      <c r="Y145"/>
      <c r="Z145"/>
    </row>
    <row r="146" spans="2:26" s="9" customFormat="1" x14ac:dyDescent="0.25">
      <c r="B146" s="37" t="str">
        <f t="shared" si="6"/>
        <v/>
      </c>
      <c r="C146" s="54" t="str">
        <f t="shared" si="7"/>
        <v/>
      </c>
      <c r="D146" s="112"/>
      <c r="E146" s="113"/>
      <c r="F146" s="74" t="str">
        <f>IF($D146="","",PEDIDO!$U355)</f>
        <v/>
      </c>
      <c r="G146" s="19" t="str">
        <f>IFERROR(VLOOKUP($D146,LISTA!$A$2:$J$9990,8,0),"")</f>
        <v/>
      </c>
      <c r="H146" s="40" t="str">
        <f t="shared" si="8"/>
        <v/>
      </c>
      <c r="I146" s="36" t="str">
        <f>IFERROR(#REF!-#REF!,"")</f>
        <v/>
      </c>
      <c r="J146" s="1"/>
      <c r="K146" s="1"/>
      <c r="L146" s="36" t="str">
        <f>IFERROR(#REF!-$J120,"")</f>
        <v/>
      </c>
      <c r="M146" s="32"/>
      <c r="N146" s="7"/>
      <c r="O146" s="7"/>
      <c r="P146" s="10"/>
      <c r="R146"/>
      <c r="S146"/>
      <c r="T146"/>
      <c r="U146"/>
      <c r="V146"/>
      <c r="W146"/>
      <c r="X146"/>
      <c r="Y146"/>
      <c r="Z146"/>
    </row>
    <row r="147" spans="2:26" s="9" customFormat="1" x14ac:dyDescent="0.25">
      <c r="B147" s="37" t="str">
        <f t="shared" si="6"/>
        <v/>
      </c>
      <c r="C147" s="54" t="str">
        <f t="shared" si="7"/>
        <v/>
      </c>
      <c r="D147" s="112"/>
      <c r="E147" s="113"/>
      <c r="F147" s="74" t="str">
        <f>IF($D147="","",PEDIDO!$U373)</f>
        <v/>
      </c>
      <c r="G147" s="19" t="str">
        <f>IFERROR(VLOOKUP($D147,LISTA!$A$2:$J$9990,8,0),"")</f>
        <v/>
      </c>
      <c r="H147" s="40" t="str">
        <f t="shared" si="8"/>
        <v/>
      </c>
      <c r="I147" s="36" t="str">
        <f>IFERROR(#REF!-#REF!,"")</f>
        <v/>
      </c>
      <c r="J147" s="1"/>
      <c r="K147" s="1"/>
      <c r="L147" s="36" t="str">
        <f>IFERROR(#REF!-$J121,"")</f>
        <v/>
      </c>
      <c r="M147" s="32"/>
      <c r="N147" s="7"/>
      <c r="O147" s="7"/>
      <c r="P147" s="10"/>
      <c r="R147"/>
      <c r="S147"/>
      <c r="T147"/>
      <c r="U147"/>
      <c r="V147"/>
      <c r="W147"/>
      <c r="X147"/>
      <c r="Y147"/>
      <c r="Z147"/>
    </row>
    <row r="148" spans="2:26" s="9" customFormat="1" x14ac:dyDescent="0.25">
      <c r="B148" s="37" t="str">
        <f t="shared" si="6"/>
        <v/>
      </c>
      <c r="C148" s="54" t="str">
        <f t="shared" si="7"/>
        <v/>
      </c>
      <c r="D148" s="100"/>
      <c r="E148" s="38"/>
      <c r="F148" s="74" t="str">
        <f>IF($D148="","",PEDIDO!$U381)</f>
        <v/>
      </c>
      <c r="G148" s="19" t="str">
        <f>IFERROR(VLOOKUP($D148,LISTA!$A$2:$J$9990,8,0),"")</f>
        <v/>
      </c>
      <c r="H148" s="40" t="str">
        <f t="shared" si="8"/>
        <v/>
      </c>
      <c r="I148" s="36" t="str">
        <f>IFERROR(#REF!-#REF!,"")</f>
        <v/>
      </c>
      <c r="J148" s="1"/>
      <c r="K148" s="1"/>
      <c r="L148" s="36" t="str">
        <f>IFERROR(#REF!-$J122,"")</f>
        <v/>
      </c>
      <c r="M148" s="32"/>
      <c r="N148" s="7"/>
      <c r="O148" s="7"/>
      <c r="P148" s="10"/>
      <c r="R148"/>
      <c r="S148"/>
      <c r="T148"/>
      <c r="U148"/>
      <c r="V148"/>
      <c r="W148"/>
      <c r="X148"/>
      <c r="Y148"/>
      <c r="Z148"/>
    </row>
    <row r="149" spans="2:26" s="9" customFormat="1" x14ac:dyDescent="0.25">
      <c r="B149" s="37" t="str">
        <f t="shared" si="6"/>
        <v/>
      </c>
      <c r="C149" s="54" t="str">
        <f t="shared" si="7"/>
        <v/>
      </c>
      <c r="D149" s="100"/>
      <c r="E149" s="38"/>
      <c r="F149" s="74" t="str">
        <f>IF($D149="","",PEDIDO!$U382)</f>
        <v/>
      </c>
      <c r="G149" s="19" t="str">
        <f>IFERROR(VLOOKUP($D149,LISTA!$A$2:$J$9990,8,0),"")</f>
        <v/>
      </c>
      <c r="H149" s="40" t="str">
        <f t="shared" si="8"/>
        <v/>
      </c>
      <c r="I149" s="36" t="str">
        <f>IFERROR(#REF!-#REF!,"")</f>
        <v/>
      </c>
      <c r="J149" s="1"/>
      <c r="K149" s="1"/>
      <c r="L149" s="36" t="str">
        <f>IFERROR(#REF!-$J123,"")</f>
        <v/>
      </c>
      <c r="M149" s="32"/>
      <c r="N149" s="7"/>
      <c r="O149" s="7"/>
      <c r="P149" s="10"/>
      <c r="R149"/>
      <c r="S149"/>
      <c r="T149"/>
      <c r="U149"/>
      <c r="V149"/>
      <c r="W149"/>
      <c r="X149"/>
      <c r="Y149"/>
      <c r="Z149"/>
    </row>
    <row r="150" spans="2:26" s="9" customFormat="1" x14ac:dyDescent="0.25">
      <c r="B150" s="37" t="str">
        <f t="shared" si="6"/>
        <v/>
      </c>
      <c r="C150" s="54" t="str">
        <f t="shared" si="7"/>
        <v/>
      </c>
      <c r="D150" s="100"/>
      <c r="E150" s="38"/>
      <c r="F150" s="74" t="str">
        <f>IF($D150="","",PEDIDO!$U383)</f>
        <v/>
      </c>
      <c r="G150" s="19" t="str">
        <f>IFERROR(VLOOKUP($D150,LISTA!$A$2:$J$9990,8,0),"")</f>
        <v/>
      </c>
      <c r="H150" s="40" t="str">
        <f t="shared" si="8"/>
        <v/>
      </c>
      <c r="I150" s="36" t="str">
        <f>IFERROR(#REF!-#REF!,"")</f>
        <v/>
      </c>
      <c r="J150" s="1"/>
      <c r="K150" s="1"/>
      <c r="L150" s="36" t="str">
        <f>IFERROR(#REF!-$J124,"")</f>
        <v/>
      </c>
      <c r="M150" s="32"/>
      <c r="N150" s="7"/>
      <c r="O150" s="7"/>
      <c r="P150" s="10"/>
      <c r="R150"/>
      <c r="S150"/>
      <c r="T150"/>
      <c r="U150"/>
      <c r="V150"/>
      <c r="W150"/>
      <c r="X150"/>
      <c r="Y150"/>
      <c r="Z150"/>
    </row>
    <row r="151" spans="2:26" s="9" customFormat="1" x14ac:dyDescent="0.25">
      <c r="B151" s="37" t="str">
        <f t="shared" si="6"/>
        <v/>
      </c>
      <c r="C151" s="54" t="str">
        <f t="shared" si="7"/>
        <v/>
      </c>
      <c r="D151" s="100"/>
      <c r="E151" s="38"/>
      <c r="F151" s="74" t="str">
        <f>IF($D151="","",PEDIDO!$U384)</f>
        <v/>
      </c>
      <c r="G151" s="19" t="str">
        <f>IFERROR(VLOOKUP($D151,LISTA!$A$2:$J$9990,8,0),"")</f>
        <v/>
      </c>
      <c r="H151" s="40" t="str">
        <f t="shared" si="8"/>
        <v/>
      </c>
      <c r="I151" s="36" t="str">
        <f>IFERROR(#REF!-#REF!,"")</f>
        <v/>
      </c>
      <c r="J151" s="1"/>
      <c r="K151" s="1"/>
      <c r="L151" s="36" t="str">
        <f>IFERROR(#REF!-$J125,"")</f>
        <v/>
      </c>
      <c r="M151" s="32"/>
      <c r="N151" s="7"/>
      <c r="O151" s="7"/>
      <c r="P151" s="10"/>
      <c r="R151"/>
      <c r="S151"/>
      <c r="T151"/>
      <c r="U151"/>
      <c r="V151"/>
      <c r="W151"/>
      <c r="X151"/>
      <c r="Y151"/>
      <c r="Z151"/>
    </row>
    <row r="152" spans="2:26" s="9" customFormat="1" x14ac:dyDescent="0.25">
      <c r="B152" s="37" t="str">
        <f t="shared" si="6"/>
        <v/>
      </c>
      <c r="C152" s="54" t="str">
        <f t="shared" si="7"/>
        <v/>
      </c>
      <c r="D152" s="100"/>
      <c r="E152" s="38"/>
      <c r="F152" s="74" t="str">
        <f>IF($D152="","",PEDIDO!$U385)</f>
        <v/>
      </c>
      <c r="G152" s="19" t="str">
        <f>IFERROR(VLOOKUP($D152,LISTA!$A$2:$J$9990,8,0),"")</f>
        <v/>
      </c>
      <c r="H152" s="40" t="str">
        <f t="shared" si="8"/>
        <v/>
      </c>
      <c r="I152" s="36" t="str">
        <f>IFERROR(#REF!-#REF!,"")</f>
        <v/>
      </c>
      <c r="J152" s="1"/>
      <c r="K152" s="1"/>
      <c r="L152" s="36" t="str">
        <f>IFERROR(#REF!-$J126,"")</f>
        <v/>
      </c>
      <c r="M152" s="32"/>
      <c r="N152" s="7"/>
      <c r="O152" s="7"/>
      <c r="P152" s="10"/>
      <c r="R152"/>
      <c r="S152"/>
      <c r="T152"/>
      <c r="U152"/>
      <c r="V152"/>
      <c r="W152"/>
      <c r="X152"/>
      <c r="Y152"/>
      <c r="Z152"/>
    </row>
    <row r="153" spans="2:26" s="9" customFormat="1" x14ac:dyDescent="0.25">
      <c r="B153" s="37" t="str">
        <f t="shared" si="6"/>
        <v/>
      </c>
      <c r="C153" s="54" t="str">
        <f t="shared" si="7"/>
        <v/>
      </c>
      <c r="D153" s="100"/>
      <c r="E153" s="38"/>
      <c r="F153" s="74" t="str">
        <f>IF($D153="","",PEDIDO!$U386)</f>
        <v/>
      </c>
      <c r="G153" s="19" t="str">
        <f>IFERROR(VLOOKUP($D153,LISTA!$A$2:$J$9990,8,0),"")</f>
        <v/>
      </c>
      <c r="H153" s="40" t="str">
        <f t="shared" si="8"/>
        <v/>
      </c>
      <c r="I153" s="36" t="str">
        <f>IFERROR(#REF!-#REF!,"")</f>
        <v/>
      </c>
      <c r="J153" s="1"/>
      <c r="K153" s="1"/>
      <c r="L153" s="36" t="str">
        <f>IFERROR(#REF!-$J127,"")</f>
        <v/>
      </c>
      <c r="M153" s="32"/>
      <c r="N153" s="7"/>
      <c r="O153" s="7"/>
      <c r="P153" s="10"/>
      <c r="R153"/>
      <c r="S153"/>
      <c r="T153"/>
      <c r="U153"/>
      <c r="V153"/>
      <c r="W153"/>
      <c r="X153"/>
      <c r="Y153"/>
      <c r="Z153"/>
    </row>
    <row r="154" spans="2:26" s="9" customFormat="1" x14ac:dyDescent="0.25">
      <c r="B154" s="37" t="str">
        <f t="shared" si="6"/>
        <v/>
      </c>
      <c r="C154" s="54" t="str">
        <f t="shared" si="7"/>
        <v/>
      </c>
      <c r="D154" s="100"/>
      <c r="E154" s="38"/>
      <c r="F154" s="74" t="str">
        <f>IF($D154="","",PEDIDO!$U387)</f>
        <v/>
      </c>
      <c r="G154" s="19" t="str">
        <f>IFERROR(VLOOKUP($D154,LISTA!$A$2:$J$9990,8,0),"")</f>
        <v/>
      </c>
      <c r="H154" s="40" t="str">
        <f t="shared" si="8"/>
        <v/>
      </c>
      <c r="I154" s="36" t="str">
        <f>IFERROR(#REF!-#REF!,"")</f>
        <v/>
      </c>
      <c r="J154" s="1"/>
      <c r="K154" s="1"/>
      <c r="L154" s="36" t="str">
        <f>IFERROR(#REF!-$J128,"")</f>
        <v/>
      </c>
      <c r="M154" s="32"/>
      <c r="N154" s="7"/>
      <c r="O154" s="7"/>
      <c r="P154" s="10"/>
      <c r="R154"/>
      <c r="S154"/>
      <c r="T154"/>
      <c r="U154"/>
      <c r="V154"/>
      <c r="W154"/>
      <c r="X154"/>
      <c r="Y154"/>
      <c r="Z154"/>
    </row>
    <row r="155" spans="2:26" s="9" customFormat="1" x14ac:dyDescent="0.25">
      <c r="B155" s="37" t="str">
        <f t="shared" si="6"/>
        <v/>
      </c>
      <c r="C155" s="54" t="str">
        <f t="shared" si="7"/>
        <v/>
      </c>
      <c r="D155" s="100"/>
      <c r="E155" s="38"/>
      <c r="F155" s="74" t="str">
        <f>IF($D155="","",PEDIDO!$U388)</f>
        <v/>
      </c>
      <c r="G155" s="19" t="str">
        <f>IFERROR(VLOOKUP($D155,LISTA!$A$2:$J$9990,8,0),"")</f>
        <v/>
      </c>
      <c r="H155" s="40" t="str">
        <f t="shared" si="8"/>
        <v/>
      </c>
      <c r="I155" s="36" t="str">
        <f>IFERROR(#REF!-#REF!,"")</f>
        <v/>
      </c>
      <c r="J155" s="1"/>
      <c r="K155" s="1"/>
      <c r="L155" s="36" t="str">
        <f>IFERROR(#REF!-$J129,"")</f>
        <v/>
      </c>
      <c r="M155" s="32"/>
      <c r="N155" s="7"/>
      <c r="O155" s="7"/>
      <c r="P155" s="10"/>
      <c r="R155"/>
      <c r="S155"/>
      <c r="T155"/>
      <c r="U155"/>
      <c r="V155"/>
      <c r="W155"/>
      <c r="X155"/>
      <c r="Y155"/>
      <c r="Z155"/>
    </row>
    <row r="156" spans="2:26" s="9" customFormat="1" x14ac:dyDescent="0.25">
      <c r="B156" s="37" t="str">
        <f t="shared" si="6"/>
        <v/>
      </c>
      <c r="C156" s="54" t="str">
        <f t="shared" si="7"/>
        <v/>
      </c>
      <c r="D156" s="100"/>
      <c r="E156" s="38"/>
      <c r="F156" s="74" t="str">
        <f>IF($D156="","",PEDIDO!$U389)</f>
        <v/>
      </c>
      <c r="G156" s="19" t="str">
        <f>IFERROR(VLOOKUP($D156,LISTA!$A$2:$J$9990,8,0),"")</f>
        <v/>
      </c>
      <c r="H156" s="40" t="str">
        <f t="shared" si="8"/>
        <v/>
      </c>
      <c r="I156" s="36" t="str">
        <f>IFERROR(#REF!-#REF!,"")</f>
        <v/>
      </c>
      <c r="J156" s="1"/>
      <c r="K156" s="1"/>
      <c r="L156" s="36" t="str">
        <f>IFERROR(#REF!-$J130,"")</f>
        <v/>
      </c>
      <c r="M156" s="32"/>
      <c r="N156" s="7"/>
      <c r="O156" s="7"/>
      <c r="P156" s="10"/>
      <c r="R156"/>
      <c r="S156"/>
      <c r="T156"/>
      <c r="U156"/>
      <c r="V156"/>
      <c r="W156"/>
      <c r="X156"/>
      <c r="Y156"/>
      <c r="Z156"/>
    </row>
    <row r="157" spans="2:26" s="9" customFormat="1" x14ac:dyDescent="0.25">
      <c r="B157" s="37" t="str">
        <f t="shared" si="6"/>
        <v/>
      </c>
      <c r="C157" s="54" t="str">
        <f t="shared" si="7"/>
        <v/>
      </c>
      <c r="D157" s="100"/>
      <c r="E157" s="38"/>
      <c r="F157" s="74" t="str">
        <f>IF($D157="","",PEDIDO!$U390)</f>
        <v/>
      </c>
      <c r="G157" s="19" t="str">
        <f>IFERROR(VLOOKUP($D157,LISTA!$A$2:$J$9990,8,0),"")</f>
        <v/>
      </c>
      <c r="H157" s="40" t="str">
        <f t="shared" si="8"/>
        <v/>
      </c>
      <c r="I157" s="36" t="str">
        <f>IFERROR(#REF!-#REF!,"")</f>
        <v/>
      </c>
      <c r="J157" s="1"/>
      <c r="K157" s="1"/>
      <c r="L157" s="36" t="str">
        <f>IFERROR(#REF!-$J131,"")</f>
        <v/>
      </c>
      <c r="M157" s="32"/>
      <c r="N157" s="7"/>
      <c r="O157" s="7"/>
      <c r="P157" s="10"/>
      <c r="R157"/>
      <c r="S157"/>
      <c r="T157"/>
      <c r="U157"/>
      <c r="V157"/>
      <c r="W157"/>
      <c r="X157"/>
      <c r="Y157"/>
      <c r="Z157"/>
    </row>
    <row r="158" spans="2:26" s="9" customFormat="1" x14ac:dyDescent="0.25">
      <c r="B158" s="37" t="str">
        <f t="shared" si="6"/>
        <v/>
      </c>
      <c r="C158" s="54" t="str">
        <f t="shared" si="7"/>
        <v/>
      </c>
      <c r="D158" s="100"/>
      <c r="E158" s="38"/>
      <c r="F158" s="74" t="str">
        <f>IF($D158="","",PEDIDO!$U391)</f>
        <v/>
      </c>
      <c r="G158" s="19" t="str">
        <f>IFERROR(VLOOKUP($D158,LISTA!$A$2:$J$9990,8,0),"")</f>
        <v/>
      </c>
      <c r="H158" s="40" t="str">
        <f t="shared" si="8"/>
        <v/>
      </c>
      <c r="I158" s="36" t="str">
        <f>IFERROR(#REF!-#REF!,"")</f>
        <v/>
      </c>
      <c r="J158" s="1"/>
      <c r="K158" s="1"/>
      <c r="L158" s="36" t="str">
        <f>IFERROR(#REF!-$J132,"")</f>
        <v/>
      </c>
      <c r="M158" s="32"/>
      <c r="N158" s="7"/>
      <c r="O158" s="7"/>
      <c r="P158" s="10"/>
      <c r="R158"/>
      <c r="S158"/>
      <c r="T158"/>
      <c r="U158"/>
      <c r="V158"/>
      <c r="W158"/>
      <c r="X158"/>
      <c r="Y158"/>
      <c r="Z158"/>
    </row>
    <row r="159" spans="2:26" s="9" customFormat="1" x14ac:dyDescent="0.25">
      <c r="B159" s="37" t="str">
        <f t="shared" si="6"/>
        <v/>
      </c>
      <c r="C159" s="54" t="str">
        <f t="shared" si="7"/>
        <v/>
      </c>
      <c r="D159" s="100"/>
      <c r="E159" s="38"/>
      <c r="F159" s="74" t="str">
        <f>IF($D159="","",PEDIDO!$U392)</f>
        <v/>
      </c>
      <c r="G159" s="19" t="str">
        <f>IFERROR(VLOOKUP($D159,LISTA!$A$2:$J$9990,8,0),"")</f>
        <v/>
      </c>
      <c r="H159" s="40" t="str">
        <f t="shared" si="8"/>
        <v/>
      </c>
      <c r="I159" s="36" t="str">
        <f>IFERROR(#REF!-#REF!,"")</f>
        <v/>
      </c>
      <c r="J159" s="1"/>
      <c r="K159" s="1"/>
      <c r="L159" s="36" t="str">
        <f>IFERROR(#REF!-$J133,"")</f>
        <v/>
      </c>
      <c r="M159" s="32"/>
      <c r="N159" s="7"/>
      <c r="O159" s="7"/>
      <c r="P159" s="10"/>
      <c r="R159"/>
      <c r="S159"/>
      <c r="T159"/>
      <c r="U159"/>
      <c r="V159"/>
      <c r="W159"/>
      <c r="X159"/>
      <c r="Y159"/>
      <c r="Z159"/>
    </row>
    <row r="160" spans="2:26" s="9" customFormat="1" x14ac:dyDescent="0.25">
      <c r="B160" s="37" t="str">
        <f t="shared" si="6"/>
        <v/>
      </c>
      <c r="C160" s="54" t="str">
        <f t="shared" si="7"/>
        <v/>
      </c>
      <c r="D160" s="100"/>
      <c r="E160" s="38"/>
      <c r="F160" s="74" t="str">
        <f>IF($D160="","",PEDIDO!$U393)</f>
        <v/>
      </c>
      <c r="G160" s="19" t="str">
        <f>IFERROR(VLOOKUP($D160,LISTA!$A$2:$J$9990,8,0),"")</f>
        <v/>
      </c>
      <c r="H160" s="40" t="str">
        <f t="shared" si="8"/>
        <v/>
      </c>
      <c r="I160" s="36" t="str">
        <f>IFERROR(#REF!-#REF!,"")</f>
        <v/>
      </c>
      <c r="J160" s="1"/>
      <c r="K160" s="1"/>
      <c r="L160" s="36" t="str">
        <f>IFERROR(#REF!-$J134,"")</f>
        <v/>
      </c>
      <c r="M160" s="32"/>
      <c r="N160" s="7"/>
      <c r="O160" s="7"/>
      <c r="P160" s="10"/>
      <c r="R160"/>
      <c r="S160"/>
      <c r="T160"/>
      <c r="U160"/>
      <c r="V160"/>
      <c r="W160"/>
      <c r="X160"/>
      <c r="Y160"/>
      <c r="Z160"/>
    </row>
    <row r="161" spans="2:26" s="9" customFormat="1" x14ac:dyDescent="0.25">
      <c r="B161" s="37" t="str">
        <f t="shared" si="6"/>
        <v/>
      </c>
      <c r="C161" s="54" t="str">
        <f t="shared" si="7"/>
        <v/>
      </c>
      <c r="D161" s="100"/>
      <c r="E161" s="38"/>
      <c r="F161" s="74" t="str">
        <f>IF($D161="","",PEDIDO!$U394)</f>
        <v/>
      </c>
      <c r="G161" s="19" t="str">
        <f>IFERROR(VLOOKUP($D161,LISTA!$A$2:$J$9990,8,0),"")</f>
        <v/>
      </c>
      <c r="H161" s="40" t="str">
        <f t="shared" si="8"/>
        <v/>
      </c>
      <c r="I161" s="36" t="str">
        <f>IFERROR(#REF!-#REF!,"")</f>
        <v/>
      </c>
      <c r="J161" s="1"/>
      <c r="K161" s="80"/>
      <c r="L161" s="36" t="str">
        <f>IFERROR(#REF!-$J135,"")</f>
        <v/>
      </c>
      <c r="M161" s="32"/>
      <c r="N161" s="7"/>
      <c r="O161" s="7"/>
      <c r="P161" s="10"/>
      <c r="R161"/>
      <c r="S161"/>
      <c r="T161"/>
      <c r="U161"/>
      <c r="V161"/>
      <c r="W161"/>
      <c r="X161"/>
      <c r="Y161"/>
      <c r="Z161"/>
    </row>
    <row r="162" spans="2:26" s="9" customFormat="1" x14ac:dyDescent="0.25">
      <c r="B162" s="37" t="str">
        <f t="shared" si="6"/>
        <v/>
      </c>
      <c r="C162" s="54" t="str">
        <f t="shared" si="7"/>
        <v/>
      </c>
      <c r="D162" s="100"/>
      <c r="E162" s="38"/>
      <c r="F162" s="74" t="str">
        <f>IF($D162="","",PEDIDO!$U395)</f>
        <v/>
      </c>
      <c r="G162" s="19" t="str">
        <f>IFERROR(VLOOKUP($D162,LISTA!$A$2:$J$9990,8,0),"")</f>
        <v/>
      </c>
      <c r="H162" s="40" t="str">
        <f t="shared" si="8"/>
        <v/>
      </c>
      <c r="I162" s="36" t="str">
        <f>IFERROR(#REF!-#REF!,"")</f>
        <v/>
      </c>
      <c r="J162" s="1"/>
      <c r="K162" s="80"/>
      <c r="L162" s="36" t="str">
        <f>IFERROR(#REF!-$J136,"")</f>
        <v/>
      </c>
      <c r="M162" s="32"/>
      <c r="N162" s="7"/>
      <c r="O162" s="7"/>
      <c r="P162" s="10"/>
      <c r="R162"/>
      <c r="S162"/>
      <c r="T162"/>
      <c r="U162"/>
      <c r="V162"/>
      <c r="W162"/>
      <c r="X162"/>
      <c r="Y162"/>
      <c r="Z162"/>
    </row>
    <row r="163" spans="2:26" s="9" customFormat="1" x14ac:dyDescent="0.25">
      <c r="B163" s="37" t="str">
        <f t="shared" si="6"/>
        <v/>
      </c>
      <c r="C163" s="54" t="str">
        <f t="shared" si="7"/>
        <v/>
      </c>
      <c r="D163" s="100"/>
      <c r="E163" s="38"/>
      <c r="F163" s="74" t="str">
        <f>IF($D163="","",PEDIDO!$U396)</f>
        <v/>
      </c>
      <c r="G163" s="19" t="str">
        <f>IFERROR(VLOOKUP($D163,LISTA!$A$2:$J$9990,8,0),"")</f>
        <v/>
      </c>
      <c r="H163" s="40" t="str">
        <f t="shared" si="8"/>
        <v/>
      </c>
      <c r="I163" s="36" t="str">
        <f>IFERROR(#REF!-#REF!,"")</f>
        <v/>
      </c>
      <c r="J163" s="1"/>
      <c r="K163" s="80"/>
      <c r="L163" s="36" t="str">
        <f>IFERROR(#REF!-$J137,"")</f>
        <v/>
      </c>
      <c r="M163" s="32"/>
      <c r="N163" s="7"/>
      <c r="O163" s="7"/>
      <c r="P163" s="10"/>
      <c r="R163"/>
      <c r="S163"/>
      <c r="T163"/>
      <c r="U163"/>
      <c r="V163"/>
      <c r="W163"/>
      <c r="X163"/>
      <c r="Y163"/>
      <c r="Z163"/>
    </row>
    <row r="164" spans="2:26" s="9" customFormat="1" x14ac:dyDescent="0.25">
      <c r="B164" s="37" t="str">
        <f t="shared" si="6"/>
        <v/>
      </c>
      <c r="C164" s="54" t="str">
        <f t="shared" si="7"/>
        <v/>
      </c>
      <c r="D164" s="100"/>
      <c r="E164" s="38"/>
      <c r="F164" s="74" t="str">
        <f>IF($D164="","",PEDIDO!$U397)</f>
        <v/>
      </c>
      <c r="G164" s="19" t="str">
        <f>IFERROR(VLOOKUP($D164,LISTA!$A$2:$J$9990,8,0),"")</f>
        <v/>
      </c>
      <c r="H164" s="40" t="str">
        <f t="shared" si="8"/>
        <v/>
      </c>
      <c r="I164" s="36" t="str">
        <f>IFERROR(#REF!-#REF!,"")</f>
        <v/>
      </c>
      <c r="J164" s="1"/>
      <c r="K164" s="80"/>
      <c r="L164" s="36" t="str">
        <f>IFERROR(#REF!-$J138,"")</f>
        <v/>
      </c>
      <c r="M164" s="32"/>
      <c r="N164" s="7"/>
      <c r="O164" s="7"/>
      <c r="P164" s="10"/>
      <c r="R164"/>
      <c r="S164"/>
      <c r="T164"/>
      <c r="U164"/>
      <c r="V164"/>
      <c r="W164"/>
      <c r="X164"/>
      <c r="Y164"/>
      <c r="Z164"/>
    </row>
    <row r="165" spans="2:26" s="9" customFormat="1" x14ac:dyDescent="0.25">
      <c r="B165" s="37" t="str">
        <f t="shared" si="6"/>
        <v/>
      </c>
      <c r="C165" s="54" t="str">
        <f t="shared" si="7"/>
        <v/>
      </c>
      <c r="D165" s="100"/>
      <c r="E165" s="38"/>
      <c r="F165" s="74" t="str">
        <f>IF($D165="","",PEDIDO!$U398)</f>
        <v/>
      </c>
      <c r="G165" s="19" t="str">
        <f>IFERROR(VLOOKUP($D165,LISTA!$A$2:$J$9990,8,0),"")</f>
        <v/>
      </c>
      <c r="H165" s="40" t="str">
        <f t="shared" si="8"/>
        <v/>
      </c>
      <c r="I165" s="36" t="str">
        <f>IFERROR(#REF!-#REF!,"")</f>
        <v/>
      </c>
      <c r="J165" s="1"/>
      <c r="K165" s="80"/>
      <c r="L165" s="36" t="str">
        <f>IFERROR(#REF!-$J139,"")</f>
        <v/>
      </c>
      <c r="M165" s="32"/>
      <c r="N165" s="7"/>
      <c r="O165" s="7"/>
      <c r="P165" s="10"/>
      <c r="R165"/>
      <c r="S165"/>
      <c r="T165"/>
      <c r="U165"/>
      <c r="V165"/>
      <c r="W165"/>
      <c r="X165"/>
      <c r="Y165"/>
      <c r="Z165"/>
    </row>
    <row r="166" spans="2:26" s="9" customFormat="1" x14ac:dyDescent="0.25">
      <c r="B166" s="37" t="str">
        <f t="shared" si="6"/>
        <v/>
      </c>
      <c r="C166" s="54" t="str">
        <f t="shared" si="7"/>
        <v/>
      </c>
      <c r="D166" s="100"/>
      <c r="E166" s="38"/>
      <c r="F166" s="74" t="str">
        <f>IF($D166="","",PEDIDO!$U399)</f>
        <v/>
      </c>
      <c r="G166" s="19" t="str">
        <f>IFERROR(VLOOKUP($D166,LISTA!$A$2:$J$9990,8,0),"")</f>
        <v/>
      </c>
      <c r="H166" s="40" t="str">
        <f t="shared" si="8"/>
        <v/>
      </c>
      <c r="I166" s="36" t="str">
        <f>IFERROR(#REF!-#REF!,"")</f>
        <v/>
      </c>
      <c r="J166" s="1"/>
      <c r="K166" s="80"/>
      <c r="L166" s="36" t="str">
        <f>IFERROR(#REF!-$J140,"")</f>
        <v/>
      </c>
      <c r="M166" s="32"/>
      <c r="N166" s="7"/>
      <c r="O166" s="7"/>
      <c r="P166" s="10"/>
      <c r="R166"/>
      <c r="S166"/>
      <c r="T166"/>
      <c r="U166"/>
      <c r="V166"/>
      <c r="W166"/>
      <c r="X166"/>
      <c r="Y166"/>
      <c r="Z166"/>
    </row>
    <row r="167" spans="2:26" s="9" customFormat="1" x14ac:dyDescent="0.25">
      <c r="B167" s="37" t="str">
        <f t="shared" si="6"/>
        <v/>
      </c>
      <c r="C167" s="54" t="str">
        <f t="shared" si="7"/>
        <v/>
      </c>
      <c r="D167" s="100"/>
      <c r="E167" s="38"/>
      <c r="F167" s="74" t="str">
        <f>IF($D167="","",PEDIDO!$U400)</f>
        <v/>
      </c>
      <c r="G167" s="19" t="str">
        <f>IFERROR(VLOOKUP($D167,LISTA!$A$2:$J$9990,8,0),"")</f>
        <v/>
      </c>
      <c r="H167" s="40" t="str">
        <f t="shared" si="8"/>
        <v/>
      </c>
      <c r="I167" s="36" t="str">
        <f>IFERROR(#REF!-#REF!,"")</f>
        <v/>
      </c>
      <c r="J167" s="1"/>
      <c r="K167" s="80"/>
      <c r="L167" s="36" t="str">
        <f>IFERROR(#REF!-$J141,"")</f>
        <v/>
      </c>
      <c r="M167" s="32"/>
      <c r="N167" s="7"/>
      <c r="O167" s="7"/>
      <c r="P167" s="10"/>
      <c r="R167"/>
      <c r="S167"/>
      <c r="T167"/>
      <c r="U167"/>
      <c r="V167"/>
      <c r="W167"/>
      <c r="X167"/>
      <c r="Y167"/>
      <c r="Z167"/>
    </row>
    <row r="168" spans="2:26" s="9" customFormat="1" x14ac:dyDescent="0.25">
      <c r="B168" s="37" t="str">
        <f t="shared" si="6"/>
        <v/>
      </c>
      <c r="C168" s="54" t="str">
        <f t="shared" si="7"/>
        <v/>
      </c>
      <c r="D168" s="100"/>
      <c r="E168" s="38"/>
      <c r="F168" s="74" t="str">
        <f>IF($D168="","",PEDIDO!$U401)</f>
        <v/>
      </c>
      <c r="G168" s="19" t="str">
        <f>IFERROR(VLOOKUP($D168,LISTA!$A$2:$J$9990,8,0),"")</f>
        <v/>
      </c>
      <c r="H168" s="40" t="str">
        <f t="shared" si="8"/>
        <v/>
      </c>
      <c r="I168" s="36" t="str">
        <f>IFERROR(#REF!-#REF!,"")</f>
        <v/>
      </c>
      <c r="J168" s="1"/>
      <c r="K168" s="80"/>
      <c r="L168" s="36" t="str">
        <f>IFERROR(#REF!-$J142,"")</f>
        <v/>
      </c>
      <c r="M168" s="32"/>
      <c r="N168" s="7"/>
      <c r="O168" s="7"/>
      <c r="R168"/>
      <c r="S168"/>
      <c r="T168"/>
      <c r="U168"/>
      <c r="V168"/>
      <c r="W168"/>
      <c r="X168"/>
      <c r="Y168"/>
      <c r="Z168"/>
    </row>
    <row r="169" spans="2:26" s="9" customFormat="1" x14ac:dyDescent="0.25">
      <c r="B169" s="37" t="str">
        <f t="shared" si="6"/>
        <v/>
      </c>
      <c r="C169" s="54" t="str">
        <f t="shared" si="7"/>
        <v/>
      </c>
      <c r="D169" s="100"/>
      <c r="E169" s="38"/>
      <c r="F169" s="74" t="str">
        <f>IF($D169="","",PEDIDO!$U402)</f>
        <v/>
      </c>
      <c r="G169" s="19" t="str">
        <f>IFERROR(VLOOKUP($D169,LISTA!$A$2:$J$9990,8,0),"")</f>
        <v/>
      </c>
      <c r="H169" s="40" t="str">
        <f t="shared" si="8"/>
        <v/>
      </c>
      <c r="I169" s="36" t="str">
        <f>IFERROR(#REF!-#REF!,"")</f>
        <v/>
      </c>
      <c r="J169" s="1"/>
      <c r="K169" s="80"/>
      <c r="L169" s="36" t="str">
        <f>IFERROR(#REF!-$J143,"")</f>
        <v/>
      </c>
      <c r="M169" s="32"/>
      <c r="N169" s="7"/>
      <c r="O169" s="7"/>
      <c r="R169"/>
      <c r="S169"/>
      <c r="T169"/>
      <c r="U169"/>
      <c r="V169"/>
      <c r="W169"/>
      <c r="X169"/>
      <c r="Y169"/>
      <c r="Z169"/>
    </row>
    <row r="170" spans="2:26" s="9" customFormat="1" x14ac:dyDescent="0.25">
      <c r="B170" s="37" t="str">
        <f t="shared" si="6"/>
        <v/>
      </c>
      <c r="C170" s="54" t="str">
        <f t="shared" si="7"/>
        <v/>
      </c>
      <c r="D170" s="100"/>
      <c r="E170" s="38"/>
      <c r="F170" s="74" t="str">
        <f>IF($D170="","",PEDIDO!$U403)</f>
        <v/>
      </c>
      <c r="G170" s="19" t="str">
        <f>IFERROR(VLOOKUP($D170,LISTA!$A$2:$J$9990,8,0),"")</f>
        <v/>
      </c>
      <c r="H170" s="40" t="str">
        <f t="shared" si="8"/>
        <v/>
      </c>
      <c r="I170" s="36" t="str">
        <f>IFERROR(#REF!-#REF!,"")</f>
        <v/>
      </c>
      <c r="J170" s="1"/>
      <c r="K170" s="80"/>
      <c r="L170" s="36" t="str">
        <f>IFERROR(#REF!-$J144,"")</f>
        <v/>
      </c>
      <c r="M170" s="32"/>
      <c r="N170" s="7"/>
      <c r="O170" s="7"/>
      <c r="R170"/>
      <c r="S170"/>
      <c r="T170"/>
      <c r="U170"/>
      <c r="V170"/>
      <c r="W170"/>
      <c r="X170"/>
      <c r="Y170"/>
      <c r="Z170"/>
    </row>
    <row r="171" spans="2:26" s="9" customFormat="1" x14ac:dyDescent="0.25">
      <c r="B171" s="37" t="str">
        <f t="shared" si="6"/>
        <v/>
      </c>
      <c r="C171" s="54" t="str">
        <f t="shared" si="7"/>
        <v/>
      </c>
      <c r="D171" s="100"/>
      <c r="E171" s="38"/>
      <c r="F171" s="74" t="str">
        <f>IF($D171="","",PEDIDO!$U404)</f>
        <v/>
      </c>
      <c r="G171" s="19" t="str">
        <f>IFERROR(VLOOKUP($D171,LISTA!$A$2:$J$9990,8,0),"")</f>
        <v/>
      </c>
      <c r="H171" s="40" t="str">
        <f t="shared" si="8"/>
        <v/>
      </c>
      <c r="I171" s="36" t="str">
        <f>IFERROR(#REF!-#REF!,"")</f>
        <v/>
      </c>
      <c r="J171" s="1"/>
      <c r="K171" s="80"/>
      <c r="L171" s="36" t="str">
        <f>IFERROR(#REF!-$J145,"")</f>
        <v/>
      </c>
      <c r="M171" s="32"/>
      <c r="N171" s="7"/>
      <c r="O171" s="7"/>
      <c r="R171"/>
      <c r="S171"/>
      <c r="T171"/>
      <c r="U171"/>
      <c r="V171"/>
      <c r="W171"/>
      <c r="X171"/>
      <c r="Y171"/>
      <c r="Z171"/>
    </row>
    <row r="172" spans="2:26" s="9" customFormat="1" x14ac:dyDescent="0.25">
      <c r="B172" s="37" t="str">
        <f t="shared" si="6"/>
        <v/>
      </c>
      <c r="C172" s="54" t="str">
        <f t="shared" si="7"/>
        <v/>
      </c>
      <c r="D172" s="100"/>
      <c r="E172" s="38"/>
      <c r="F172" s="74" t="str">
        <f>IF($D172="","",PEDIDO!$U405)</f>
        <v/>
      </c>
      <c r="G172" s="19" t="str">
        <f>IFERROR(VLOOKUP($D172,LISTA!$A$2:$J$9990,8,0),"")</f>
        <v/>
      </c>
      <c r="H172" s="40" t="str">
        <f t="shared" si="8"/>
        <v/>
      </c>
      <c r="I172" s="36" t="str">
        <f>IFERROR(#REF!-#REF!,"")</f>
        <v/>
      </c>
      <c r="J172" s="1"/>
      <c r="K172" s="80"/>
      <c r="L172" s="36" t="str">
        <f>IFERROR(#REF!-$J146,"")</f>
        <v/>
      </c>
      <c r="M172" s="32"/>
      <c r="N172" s="7"/>
      <c r="O172" s="7"/>
      <c r="R172"/>
      <c r="S172"/>
      <c r="T172"/>
      <c r="U172"/>
      <c r="V172"/>
      <c r="W172"/>
      <c r="X172"/>
      <c r="Y172"/>
      <c r="Z172"/>
    </row>
    <row r="173" spans="2:26" s="9" customFormat="1" x14ac:dyDescent="0.25">
      <c r="B173" s="37" t="str">
        <f t="shared" si="6"/>
        <v/>
      </c>
      <c r="C173" s="54" t="str">
        <f t="shared" si="7"/>
        <v/>
      </c>
      <c r="D173" s="100"/>
      <c r="E173" s="38"/>
      <c r="F173" s="74" t="str">
        <f>IF($D173="","",PEDIDO!$U406)</f>
        <v/>
      </c>
      <c r="G173" s="19" t="str">
        <f>IFERROR(VLOOKUP($D173,LISTA!$A$2:$J$9990,8,0),"")</f>
        <v/>
      </c>
      <c r="H173" s="40" t="str">
        <f t="shared" si="8"/>
        <v/>
      </c>
      <c r="I173" s="36" t="str">
        <f>IFERROR(#REF!-#REF!,"")</f>
        <v/>
      </c>
      <c r="J173" s="1"/>
      <c r="K173" s="80"/>
      <c r="L173" s="36" t="str">
        <f>IFERROR(#REF!-$J147,"")</f>
        <v/>
      </c>
      <c r="M173" s="32"/>
      <c r="N173" s="7"/>
      <c r="O173" s="7"/>
      <c r="R173"/>
      <c r="S173"/>
      <c r="T173"/>
      <c r="U173"/>
      <c r="V173"/>
      <c r="W173"/>
      <c r="X173"/>
      <c r="Y173"/>
      <c r="Z173"/>
    </row>
    <row r="174" spans="2:26" s="9" customFormat="1" x14ac:dyDescent="0.25">
      <c r="B174" s="37" t="str">
        <f t="shared" si="6"/>
        <v/>
      </c>
      <c r="C174" s="54" t="str">
        <f t="shared" si="7"/>
        <v/>
      </c>
      <c r="D174" s="100"/>
      <c r="E174" s="38"/>
      <c r="F174" s="74" t="str">
        <f>IF($D174="","",PEDIDO!$U407)</f>
        <v/>
      </c>
      <c r="G174" s="19" t="str">
        <f>IFERROR(VLOOKUP($D174,LISTA!$A$2:$J$9990,8,0),"")</f>
        <v/>
      </c>
      <c r="H174" s="40" t="str">
        <f t="shared" si="8"/>
        <v/>
      </c>
      <c r="I174" s="36" t="str">
        <f>IFERROR(#REF!-#REF!,"")</f>
        <v/>
      </c>
      <c r="J174" s="1"/>
      <c r="K174" s="80"/>
      <c r="L174" s="36" t="str">
        <f>IFERROR(#REF!-$J148,"")</f>
        <v/>
      </c>
      <c r="M174" s="32"/>
      <c r="N174" s="7"/>
      <c r="O174" s="7"/>
      <c r="R174"/>
      <c r="S174"/>
      <c r="T174"/>
      <c r="U174"/>
      <c r="V174"/>
      <c r="W174"/>
      <c r="X174"/>
      <c r="Y174"/>
      <c r="Z174"/>
    </row>
    <row r="175" spans="2:26" s="9" customFormat="1" x14ac:dyDescent="0.25">
      <c r="B175" s="37" t="str">
        <f t="shared" si="6"/>
        <v/>
      </c>
      <c r="C175" s="54" t="str">
        <f t="shared" si="7"/>
        <v/>
      </c>
      <c r="D175" s="100"/>
      <c r="E175" s="38"/>
      <c r="F175" s="74" t="str">
        <f>IF($D175="","",PEDIDO!$U408)</f>
        <v/>
      </c>
      <c r="G175" s="19" t="str">
        <f>IFERROR(VLOOKUP($D175,LISTA!$A$2:$J$9990,8,0),"")</f>
        <v/>
      </c>
      <c r="H175" s="40" t="str">
        <f t="shared" si="8"/>
        <v/>
      </c>
      <c r="I175" s="36" t="str">
        <f>IFERROR(#REF!-#REF!,"")</f>
        <v/>
      </c>
      <c r="J175" s="1"/>
      <c r="K175" s="80"/>
      <c r="L175" s="36" t="str">
        <f>IFERROR(#REF!-$J149,"")</f>
        <v/>
      </c>
      <c r="M175" s="32"/>
      <c r="N175" s="7"/>
      <c r="O175" s="7"/>
      <c r="R175"/>
      <c r="S175"/>
      <c r="T175"/>
      <c r="U175"/>
      <c r="V175"/>
      <c r="W175"/>
      <c r="X175"/>
      <c r="Y175"/>
      <c r="Z175"/>
    </row>
    <row r="176" spans="2:26" s="9" customFormat="1" x14ac:dyDescent="0.25">
      <c r="B176" s="37" t="str">
        <f t="shared" si="6"/>
        <v/>
      </c>
      <c r="C176" s="54" t="str">
        <f t="shared" si="7"/>
        <v/>
      </c>
      <c r="D176" s="100"/>
      <c r="E176" s="38"/>
      <c r="F176" s="74" t="str">
        <f>IF($D176="","",PEDIDO!$U409)</f>
        <v/>
      </c>
      <c r="G176" s="19" t="str">
        <f>IFERROR(VLOOKUP($D176,LISTA!$A$2:$J$9990,8,0),"")</f>
        <v/>
      </c>
      <c r="H176" s="40" t="str">
        <f t="shared" si="8"/>
        <v/>
      </c>
      <c r="I176" s="36" t="str">
        <f>IFERROR(#REF!-#REF!,"")</f>
        <v/>
      </c>
      <c r="J176" s="1"/>
      <c r="K176" s="80"/>
      <c r="L176" s="36" t="str">
        <f>IFERROR(#REF!-$J150,"")</f>
        <v/>
      </c>
      <c r="M176" s="32"/>
      <c r="N176" s="7"/>
      <c r="O176" s="7"/>
      <c r="R176"/>
      <c r="S176"/>
      <c r="T176"/>
      <c r="U176"/>
      <c r="V176"/>
      <c r="W176"/>
      <c r="X176"/>
      <c r="Y176"/>
      <c r="Z176"/>
    </row>
    <row r="177" spans="2:26" s="9" customFormat="1" x14ac:dyDescent="0.25">
      <c r="B177" s="37" t="str">
        <f t="shared" si="6"/>
        <v/>
      </c>
      <c r="C177" s="54" t="str">
        <f t="shared" si="7"/>
        <v/>
      </c>
      <c r="D177" s="100"/>
      <c r="E177" s="38"/>
      <c r="F177" s="74" t="str">
        <f>IF($D177="","",PEDIDO!$U410)</f>
        <v/>
      </c>
      <c r="G177" s="19" t="str">
        <f>IFERROR(VLOOKUP($D177,LISTA!$A$2:$J$9990,8,0),"")</f>
        <v/>
      </c>
      <c r="H177" s="40" t="str">
        <f t="shared" si="8"/>
        <v/>
      </c>
      <c r="I177" s="36" t="str">
        <f>IFERROR(#REF!-#REF!,"")</f>
        <v/>
      </c>
      <c r="J177" s="1"/>
      <c r="K177" s="80"/>
      <c r="L177" s="36" t="str">
        <f>IFERROR(#REF!-$J151,"")</f>
        <v/>
      </c>
      <c r="M177" s="32"/>
      <c r="N177" s="7"/>
      <c r="O177" s="7"/>
      <c r="R177"/>
      <c r="S177"/>
      <c r="T177"/>
      <c r="U177"/>
      <c r="V177"/>
      <c r="W177"/>
      <c r="X177"/>
      <c r="Y177"/>
      <c r="Z177"/>
    </row>
    <row r="178" spans="2:26" s="9" customFormat="1" x14ac:dyDescent="0.25">
      <c r="B178" s="37" t="str">
        <f t="shared" si="6"/>
        <v/>
      </c>
      <c r="C178" s="54" t="str">
        <f t="shared" si="7"/>
        <v/>
      </c>
      <c r="D178" s="100"/>
      <c r="E178" s="38"/>
      <c r="F178" s="74" t="str">
        <f>IF($D178="","",PEDIDO!$U411)</f>
        <v/>
      </c>
      <c r="G178" s="19" t="str">
        <f>IFERROR(VLOOKUP($D178,LISTA!$A$2:$J$9990,8,0),"")</f>
        <v/>
      </c>
      <c r="H178" s="40" t="str">
        <f t="shared" si="8"/>
        <v/>
      </c>
      <c r="I178" s="36" t="str">
        <f>IFERROR(#REF!-#REF!,"")</f>
        <v/>
      </c>
      <c r="J178" s="1"/>
      <c r="K178" s="80"/>
      <c r="L178" s="36" t="str">
        <f>IFERROR(#REF!-$J152,"")</f>
        <v/>
      </c>
      <c r="M178" s="32"/>
      <c r="N178" s="7"/>
      <c r="O178" s="7"/>
      <c r="R178"/>
      <c r="S178"/>
      <c r="T178"/>
      <c r="U178"/>
      <c r="V178"/>
      <c r="W178"/>
      <c r="X178"/>
      <c r="Y178"/>
      <c r="Z178"/>
    </row>
    <row r="179" spans="2:26" s="32" customFormat="1" x14ac:dyDescent="0.25">
      <c r="B179" s="37" t="str">
        <f t="shared" si="6"/>
        <v/>
      </c>
      <c r="C179" s="54" t="str">
        <f t="shared" si="7"/>
        <v/>
      </c>
      <c r="D179" s="100"/>
      <c r="E179" s="38"/>
      <c r="F179" s="74" t="str">
        <f>IF($D179="","",PEDIDO!$U412)</f>
        <v/>
      </c>
      <c r="G179" s="19" t="str">
        <f>IFERROR(VLOOKUP($D179,LISTA!$A$2:$J$9990,8,0),"")</f>
        <v/>
      </c>
      <c r="H179" s="40" t="str">
        <f t="shared" si="8"/>
        <v/>
      </c>
      <c r="I179" s="36" t="str">
        <f>IFERROR(#REF!-#REF!,"")</f>
        <v/>
      </c>
      <c r="J179" s="1"/>
      <c r="K179" s="80"/>
      <c r="L179" s="36" t="str">
        <f>IFERROR(#REF!-$J153,"")</f>
        <v/>
      </c>
      <c r="N179" s="7"/>
      <c r="O179" s="7"/>
      <c r="P179" s="9"/>
      <c r="Q179" s="9"/>
      <c r="R179"/>
      <c r="S179"/>
      <c r="T179"/>
      <c r="U179"/>
      <c r="V179"/>
      <c r="W179"/>
      <c r="X179"/>
      <c r="Y179"/>
      <c r="Z179"/>
    </row>
    <row r="180" spans="2:26" s="32" customFormat="1" x14ac:dyDescent="0.25">
      <c r="B180" s="37" t="str">
        <f t="shared" si="6"/>
        <v/>
      </c>
      <c r="C180" s="54" t="str">
        <f t="shared" si="7"/>
        <v/>
      </c>
      <c r="D180" s="100"/>
      <c r="E180" s="38"/>
      <c r="F180" s="74" t="str">
        <f>IF($D180="","",PEDIDO!$U413)</f>
        <v/>
      </c>
      <c r="G180" s="19" t="str">
        <f>IFERROR(VLOOKUP($D180,LISTA!$A$2:$J$9990,8,0),"")</f>
        <v/>
      </c>
      <c r="H180" s="40" t="str">
        <f t="shared" si="8"/>
        <v/>
      </c>
      <c r="I180" s="36" t="str">
        <f>IFERROR(#REF!-#REF!,"")</f>
        <v/>
      </c>
      <c r="J180" s="1"/>
      <c r="K180" s="80"/>
      <c r="L180" s="36" t="str">
        <f>IFERROR(#REF!-$J154,"")</f>
        <v/>
      </c>
      <c r="N180" s="7"/>
      <c r="O180" s="7"/>
      <c r="P180" s="9"/>
      <c r="Q180" s="9"/>
      <c r="R180"/>
      <c r="S180"/>
      <c r="T180"/>
      <c r="U180"/>
      <c r="V180"/>
      <c r="W180"/>
      <c r="X180"/>
      <c r="Y180"/>
      <c r="Z180"/>
    </row>
    <row r="181" spans="2:26" s="32" customFormat="1" x14ac:dyDescent="0.25">
      <c r="B181" s="37" t="str">
        <f t="shared" si="6"/>
        <v/>
      </c>
      <c r="C181" s="54" t="str">
        <f t="shared" si="7"/>
        <v/>
      </c>
      <c r="D181" s="100"/>
      <c r="E181" s="38"/>
      <c r="F181" s="74" t="str">
        <f>IF($D181="","",PEDIDO!$U414)</f>
        <v/>
      </c>
      <c r="G181" s="19" t="str">
        <f>IFERROR(VLOOKUP($D181,LISTA!$A$2:$J$9990,8,0),"")</f>
        <v/>
      </c>
      <c r="H181" s="40" t="str">
        <f t="shared" si="8"/>
        <v/>
      </c>
      <c r="I181" s="36" t="str">
        <f>IFERROR(#REF!-#REF!,"")</f>
        <v/>
      </c>
      <c r="J181" s="1"/>
      <c r="K181" s="80"/>
      <c r="L181" s="36" t="str">
        <f>IFERROR(#REF!-$J155,"")</f>
        <v/>
      </c>
      <c r="N181" s="7"/>
      <c r="O181" s="7"/>
      <c r="P181" s="9"/>
      <c r="Q181" s="9"/>
      <c r="R181"/>
      <c r="S181"/>
      <c r="T181"/>
      <c r="U181"/>
      <c r="V181"/>
      <c r="W181"/>
      <c r="X181"/>
      <c r="Y181"/>
      <c r="Z181"/>
    </row>
    <row r="182" spans="2:26" s="32" customFormat="1" x14ac:dyDescent="0.25">
      <c r="B182" s="37" t="str">
        <f t="shared" si="6"/>
        <v/>
      </c>
      <c r="C182" s="54" t="str">
        <f t="shared" si="7"/>
        <v/>
      </c>
      <c r="D182" s="100"/>
      <c r="E182" s="38"/>
      <c r="F182" s="74" t="str">
        <f>IF($D182="","",PEDIDO!$U415)</f>
        <v/>
      </c>
      <c r="G182" s="19" t="str">
        <f>IFERROR(VLOOKUP($D182,LISTA!$A$2:$J$9990,8,0),"")</f>
        <v/>
      </c>
      <c r="H182" s="40" t="str">
        <f t="shared" si="8"/>
        <v/>
      </c>
      <c r="I182" s="36" t="str">
        <f>IFERROR(#REF!-#REF!,"")</f>
        <v/>
      </c>
      <c r="J182" s="1"/>
      <c r="K182" s="80"/>
      <c r="L182" s="36" t="str">
        <f>IFERROR(#REF!-$J156,"")</f>
        <v/>
      </c>
      <c r="N182" s="7"/>
      <c r="O182" s="7"/>
      <c r="P182" s="9"/>
      <c r="Q182" s="9"/>
      <c r="R182"/>
      <c r="S182"/>
      <c r="T182"/>
      <c r="U182"/>
      <c r="V182"/>
      <c r="W182"/>
      <c r="X182"/>
      <c r="Y182"/>
      <c r="Z182"/>
    </row>
    <row r="183" spans="2:26" s="32" customFormat="1" x14ac:dyDescent="0.25">
      <c r="B183" s="37" t="str">
        <f t="shared" si="6"/>
        <v/>
      </c>
      <c r="C183" s="54" t="str">
        <f t="shared" si="7"/>
        <v/>
      </c>
      <c r="D183" s="100"/>
      <c r="E183" s="38"/>
      <c r="F183" s="74" t="str">
        <f>IF($D183="","",PEDIDO!$U416)</f>
        <v/>
      </c>
      <c r="G183" s="19" t="str">
        <f>IFERROR(VLOOKUP($D183,LISTA!$A$2:$J$9990,8,0),"")</f>
        <v/>
      </c>
      <c r="H183" s="40" t="str">
        <f t="shared" si="8"/>
        <v/>
      </c>
      <c r="I183" s="36" t="str">
        <f>IFERROR(#REF!-#REF!,"")</f>
        <v/>
      </c>
      <c r="J183" s="1"/>
      <c r="K183" s="80"/>
      <c r="L183" s="36" t="str">
        <f>IFERROR(#REF!-$J157,"")</f>
        <v/>
      </c>
      <c r="N183" s="7"/>
      <c r="O183" s="7"/>
      <c r="P183" s="9"/>
      <c r="Q183" s="9"/>
      <c r="R183"/>
      <c r="S183"/>
      <c r="T183"/>
      <c r="U183"/>
      <c r="V183"/>
      <c r="W183"/>
      <c r="X183"/>
      <c r="Y183"/>
      <c r="Z183"/>
    </row>
    <row r="184" spans="2:26" s="32" customFormat="1" x14ac:dyDescent="0.25">
      <c r="B184" s="37" t="str">
        <f t="shared" si="6"/>
        <v/>
      </c>
      <c r="C184" s="54" t="str">
        <f t="shared" si="7"/>
        <v/>
      </c>
      <c r="D184" s="100"/>
      <c r="E184" s="38"/>
      <c r="F184" s="74" t="str">
        <f>IF($D184="","",PEDIDO!$U417)</f>
        <v/>
      </c>
      <c r="G184" s="19" t="str">
        <f>IFERROR(VLOOKUP($D184,LISTA!$A$2:$J$9990,8,0),"")</f>
        <v/>
      </c>
      <c r="H184" s="40" t="str">
        <f t="shared" si="8"/>
        <v/>
      </c>
      <c r="I184" s="36" t="str">
        <f>IFERROR(#REF!-#REF!,"")</f>
        <v/>
      </c>
      <c r="J184" s="1"/>
      <c r="K184" s="80"/>
      <c r="L184" s="36" t="str">
        <f>IFERROR(#REF!-$J158,"")</f>
        <v/>
      </c>
      <c r="N184" s="7"/>
      <c r="O184" s="7"/>
      <c r="P184" s="9"/>
      <c r="Q184" s="9"/>
      <c r="R184"/>
      <c r="S184"/>
      <c r="T184"/>
      <c r="U184"/>
      <c r="V184"/>
      <c r="W184"/>
      <c r="X184"/>
      <c r="Y184"/>
      <c r="Z184"/>
    </row>
    <row r="185" spans="2:26" s="32" customFormat="1" x14ac:dyDescent="0.25">
      <c r="B185" s="37" t="str">
        <f t="shared" si="6"/>
        <v/>
      </c>
      <c r="C185" s="54" t="str">
        <f t="shared" si="7"/>
        <v/>
      </c>
      <c r="D185" s="100"/>
      <c r="E185" s="38"/>
      <c r="F185" s="74" t="str">
        <f>IF($D185="","",PEDIDO!$U418)</f>
        <v/>
      </c>
      <c r="G185" s="19" t="str">
        <f>IFERROR(VLOOKUP($D185,LISTA!$A$2:$J$9990,8,0),"")</f>
        <v/>
      </c>
      <c r="H185" s="40" t="str">
        <f t="shared" si="8"/>
        <v/>
      </c>
      <c r="I185" s="36" t="str">
        <f>IFERROR(#REF!-#REF!,"")</f>
        <v/>
      </c>
      <c r="J185" s="1"/>
      <c r="K185" s="80"/>
      <c r="L185" s="36" t="str">
        <f>IFERROR(#REF!-$J159,"")</f>
        <v/>
      </c>
      <c r="N185" s="7"/>
      <c r="O185" s="7"/>
      <c r="P185" s="9"/>
      <c r="Q185" s="9"/>
      <c r="R185"/>
      <c r="S185"/>
      <c r="T185"/>
      <c r="U185"/>
      <c r="V185"/>
      <c r="W185"/>
      <c r="X185"/>
      <c r="Y185"/>
      <c r="Z185"/>
    </row>
    <row r="186" spans="2:26" s="32" customFormat="1" x14ac:dyDescent="0.25">
      <c r="B186" s="37" t="str">
        <f t="shared" si="6"/>
        <v/>
      </c>
      <c r="C186" s="54" t="str">
        <f t="shared" si="7"/>
        <v/>
      </c>
      <c r="D186" s="100"/>
      <c r="E186" s="38"/>
      <c r="F186" s="74" t="str">
        <f>IF($D186="","",PEDIDO!$U419)</f>
        <v/>
      </c>
      <c r="G186" s="19" t="str">
        <f>IFERROR(VLOOKUP($D186,LISTA!$A$2:$J$9990,8,0),"")</f>
        <v/>
      </c>
      <c r="H186" s="40" t="str">
        <f t="shared" si="8"/>
        <v/>
      </c>
      <c r="I186" s="36" t="str">
        <f>IFERROR(#REF!-#REF!,"")</f>
        <v/>
      </c>
      <c r="J186" s="1"/>
      <c r="K186" s="80"/>
      <c r="L186" s="36" t="str">
        <f>IFERROR(#REF!-$J160,"")</f>
        <v/>
      </c>
      <c r="N186" s="7"/>
      <c r="O186" s="7"/>
      <c r="P186" s="9"/>
      <c r="Q186" s="9"/>
      <c r="R186"/>
      <c r="S186"/>
      <c r="T186"/>
      <c r="U186"/>
      <c r="V186"/>
      <c r="W186"/>
      <c r="X186"/>
      <c r="Y186"/>
      <c r="Z186"/>
    </row>
    <row r="187" spans="2:26" s="32" customFormat="1" x14ac:dyDescent="0.25">
      <c r="B187" s="37" t="str">
        <f t="shared" si="6"/>
        <v/>
      </c>
      <c r="C187" s="54" t="str">
        <f t="shared" si="7"/>
        <v/>
      </c>
      <c r="D187" s="100"/>
      <c r="E187" s="38"/>
      <c r="F187" s="74" t="str">
        <f>IF($D187="","",PEDIDO!$U420)</f>
        <v/>
      </c>
      <c r="G187" s="19" t="str">
        <f>IFERROR(VLOOKUP($D187,LISTA!$A$2:$J$9990,8,0),"")</f>
        <v/>
      </c>
      <c r="H187" s="40" t="str">
        <f t="shared" si="8"/>
        <v/>
      </c>
      <c r="I187" s="36" t="str">
        <f>IFERROR(#REF!-#REF!,"")</f>
        <v/>
      </c>
      <c r="J187" s="1"/>
      <c r="K187" s="80"/>
      <c r="L187" s="36" t="str">
        <f>IFERROR(#REF!-$J161,"")</f>
        <v/>
      </c>
      <c r="N187" s="7"/>
      <c r="O187" s="7"/>
      <c r="P187" s="9"/>
      <c r="Q187" s="9"/>
      <c r="R187"/>
      <c r="S187"/>
      <c r="T187"/>
      <c r="U187"/>
      <c r="V187"/>
      <c r="W187"/>
      <c r="X187"/>
      <c r="Y187"/>
      <c r="Z187"/>
    </row>
    <row r="188" spans="2:26" s="32" customFormat="1" x14ac:dyDescent="0.25">
      <c r="B188" s="37" t="str">
        <f t="shared" si="6"/>
        <v/>
      </c>
      <c r="C188" s="54" t="str">
        <f t="shared" si="7"/>
        <v/>
      </c>
      <c r="D188" s="100"/>
      <c r="E188" s="38"/>
      <c r="F188" s="74" t="str">
        <f>IF($D188="","",PEDIDO!$U421)</f>
        <v/>
      </c>
      <c r="G188" s="19" t="str">
        <f>IFERROR(VLOOKUP($D188,LISTA!$A$2:$J$9990,8,0),"")</f>
        <v/>
      </c>
      <c r="H188" s="40" t="str">
        <f t="shared" si="8"/>
        <v/>
      </c>
      <c r="I188" s="36" t="str">
        <f>IFERROR(#REF!-#REF!,"")</f>
        <v/>
      </c>
      <c r="J188" s="1"/>
      <c r="K188" s="80"/>
      <c r="L188" s="36" t="str">
        <f>IFERROR(#REF!-$J162,"")</f>
        <v/>
      </c>
      <c r="N188" s="7"/>
      <c r="O188" s="7"/>
      <c r="P188" s="9"/>
      <c r="Q188" s="9"/>
      <c r="R188"/>
      <c r="S188"/>
      <c r="T188"/>
      <c r="U188"/>
      <c r="V188"/>
      <c r="W188"/>
      <c r="X188"/>
      <c r="Y188"/>
      <c r="Z188"/>
    </row>
    <row r="189" spans="2:26" s="32" customFormat="1" x14ac:dyDescent="0.25">
      <c r="B189" s="37" t="str">
        <f t="shared" si="6"/>
        <v/>
      </c>
      <c r="C189" s="54" t="str">
        <f t="shared" si="7"/>
        <v/>
      </c>
      <c r="D189" s="100"/>
      <c r="E189" s="38"/>
      <c r="F189" s="74" t="str">
        <f>IF($D189="","",PEDIDO!$U422)</f>
        <v/>
      </c>
      <c r="G189" s="19" t="str">
        <f>IFERROR(VLOOKUP($D189,LISTA!$A$2:$J$9990,8,0),"")</f>
        <v/>
      </c>
      <c r="H189" s="40" t="str">
        <f t="shared" si="8"/>
        <v/>
      </c>
      <c r="I189" s="36" t="str">
        <f>IFERROR(#REF!-#REF!,"")</f>
        <v/>
      </c>
      <c r="J189" s="1"/>
      <c r="K189" s="80"/>
      <c r="L189" s="36" t="str">
        <f>IFERROR(#REF!-$J163,"")</f>
        <v/>
      </c>
      <c r="N189" s="7"/>
      <c r="O189" s="7"/>
      <c r="P189" s="9"/>
      <c r="Q189" s="9"/>
      <c r="R189"/>
      <c r="S189"/>
      <c r="T189"/>
      <c r="U189"/>
      <c r="V189"/>
      <c r="W189"/>
      <c r="X189"/>
      <c r="Y189"/>
      <c r="Z189"/>
    </row>
    <row r="190" spans="2:26" s="32" customFormat="1" x14ac:dyDescent="0.25">
      <c r="B190" s="37" t="str">
        <f t="shared" si="6"/>
        <v/>
      </c>
      <c r="C190" s="54" t="str">
        <f t="shared" si="7"/>
        <v/>
      </c>
      <c r="D190" s="100"/>
      <c r="E190" s="38"/>
      <c r="F190" s="74" t="str">
        <f>IF($D190="","",PEDIDO!$U431)</f>
        <v/>
      </c>
      <c r="G190" s="19" t="str">
        <f>IFERROR(VLOOKUP($D190,LISTA!$A$2:$J$9990,8,0),"")</f>
        <v/>
      </c>
      <c r="H190" s="40" t="str">
        <f t="shared" si="8"/>
        <v/>
      </c>
      <c r="I190" s="36" t="str">
        <f>IFERROR(#REF!-#REF!,"")</f>
        <v/>
      </c>
      <c r="J190" s="1"/>
      <c r="K190" s="80"/>
      <c r="L190" s="36" t="str">
        <f>IFERROR(#REF!-$J164,"")</f>
        <v/>
      </c>
      <c r="N190" s="7"/>
      <c r="O190" s="7"/>
      <c r="P190" s="9"/>
      <c r="Q190" s="9"/>
      <c r="R190"/>
      <c r="S190"/>
      <c r="T190"/>
      <c r="U190"/>
      <c r="V190"/>
      <c r="W190"/>
      <c r="X190"/>
      <c r="Y190"/>
      <c r="Z190"/>
    </row>
    <row r="191" spans="2:26" s="32" customFormat="1" x14ac:dyDescent="0.25">
      <c r="B191" s="37" t="str">
        <f t="shared" si="6"/>
        <v/>
      </c>
      <c r="C191" s="54" t="str">
        <f t="shared" si="7"/>
        <v/>
      </c>
      <c r="D191" s="100"/>
      <c r="E191" s="38"/>
      <c r="F191" s="74" t="str">
        <f>IF($D191="","",PEDIDO!$U432)</f>
        <v/>
      </c>
      <c r="G191" s="19" t="str">
        <f>IFERROR(VLOOKUP($D191,LISTA!$A$2:$J$9990,8,0),"")</f>
        <v/>
      </c>
      <c r="H191" s="40" t="str">
        <f t="shared" si="8"/>
        <v/>
      </c>
      <c r="I191" s="36" t="str">
        <f>IFERROR(#REF!-#REF!,"")</f>
        <v/>
      </c>
      <c r="J191" s="1"/>
      <c r="K191" s="80"/>
      <c r="L191" s="36" t="str">
        <f>IFERROR(#REF!-$J165,"")</f>
        <v/>
      </c>
      <c r="N191" s="7"/>
      <c r="O191" s="7"/>
      <c r="P191" s="9"/>
      <c r="Q191" s="9"/>
      <c r="R191"/>
      <c r="S191"/>
      <c r="T191"/>
      <c r="U191"/>
      <c r="V191"/>
      <c r="W191"/>
      <c r="X191"/>
      <c r="Y191"/>
      <c r="Z191"/>
    </row>
    <row r="192" spans="2:26" s="32" customFormat="1" x14ac:dyDescent="0.25">
      <c r="B192" s="37" t="str">
        <f t="shared" si="6"/>
        <v/>
      </c>
      <c r="C192" s="54" t="str">
        <f t="shared" si="7"/>
        <v/>
      </c>
      <c r="D192" s="100"/>
      <c r="E192" s="38"/>
      <c r="F192" s="74" t="str">
        <f>IF($D192="","",PEDIDO!$U433)</f>
        <v/>
      </c>
      <c r="G192" s="19" t="str">
        <f>IFERROR(VLOOKUP($D192,LISTA!$A$2:$J$9990,8,0),"")</f>
        <v/>
      </c>
      <c r="H192" s="40" t="str">
        <f t="shared" si="8"/>
        <v/>
      </c>
      <c r="I192" s="36" t="str">
        <f>IFERROR(#REF!-#REF!,"")</f>
        <v/>
      </c>
      <c r="J192" s="1"/>
      <c r="K192" s="80"/>
      <c r="L192" s="36" t="str">
        <f>IFERROR(#REF!-$J166,"")</f>
        <v/>
      </c>
      <c r="N192" s="7"/>
      <c r="O192" s="7"/>
      <c r="P192" s="9"/>
      <c r="Q192" s="9"/>
      <c r="R192"/>
      <c r="S192"/>
      <c r="T192"/>
      <c r="U192"/>
      <c r="V192"/>
      <c r="W192"/>
      <c r="X192"/>
      <c r="Y192"/>
      <c r="Z192"/>
    </row>
    <row r="193" spans="2:26" s="32" customFormat="1" x14ac:dyDescent="0.25">
      <c r="B193" s="37" t="str">
        <f t="shared" si="6"/>
        <v/>
      </c>
      <c r="C193" s="54" t="str">
        <f t="shared" si="7"/>
        <v/>
      </c>
      <c r="D193" s="100"/>
      <c r="E193" s="38"/>
      <c r="F193" s="74" t="str">
        <f>IF($D193="","",PEDIDO!$U434)</f>
        <v/>
      </c>
      <c r="G193" s="19" t="str">
        <f>IFERROR(VLOOKUP($D193,LISTA!$A$2:$J$9990,8,0),"")</f>
        <v/>
      </c>
      <c r="H193" s="40" t="str">
        <f t="shared" si="8"/>
        <v/>
      </c>
      <c r="I193" s="36" t="str">
        <f>IFERROR(#REF!-#REF!,"")</f>
        <v/>
      </c>
      <c r="J193" s="1"/>
      <c r="K193" s="80"/>
      <c r="L193" s="36" t="str">
        <f>IFERROR(#REF!-$J167,"")</f>
        <v/>
      </c>
      <c r="N193" s="7"/>
      <c r="O193" s="7"/>
      <c r="P193" s="9"/>
      <c r="Q193" s="9"/>
      <c r="R193"/>
      <c r="S193"/>
      <c r="T193"/>
      <c r="U193"/>
      <c r="V193"/>
      <c r="W193"/>
      <c r="X193"/>
      <c r="Y193"/>
      <c r="Z193"/>
    </row>
    <row r="194" spans="2:26" s="32" customFormat="1" x14ac:dyDescent="0.25">
      <c r="B194" s="37" t="str">
        <f t="shared" si="6"/>
        <v/>
      </c>
      <c r="C194" s="54" t="str">
        <f t="shared" si="7"/>
        <v/>
      </c>
      <c r="D194" s="100"/>
      <c r="E194" s="38"/>
      <c r="F194" s="74" t="str">
        <f>IF($D194="","",PEDIDO!$U435)</f>
        <v/>
      </c>
      <c r="G194" s="19" t="str">
        <f>IFERROR(VLOOKUP($D194,LISTA!$A$2:$J$9990,8,0),"")</f>
        <v/>
      </c>
      <c r="H194" s="40" t="str">
        <f t="shared" si="8"/>
        <v/>
      </c>
      <c r="I194" s="36" t="str">
        <f>IFERROR(#REF!-#REF!,"")</f>
        <v/>
      </c>
      <c r="J194" s="1"/>
      <c r="K194" s="80"/>
      <c r="L194" s="36" t="str">
        <f>IFERROR(#REF!-$J168,"")</f>
        <v/>
      </c>
      <c r="N194" s="7"/>
      <c r="O194" s="7"/>
      <c r="P194" s="9"/>
      <c r="Q194" s="9"/>
      <c r="R194"/>
      <c r="S194"/>
      <c r="T194"/>
      <c r="U194"/>
      <c r="V194"/>
      <c r="W194"/>
      <c r="X194"/>
      <c r="Y194"/>
      <c r="Z194"/>
    </row>
    <row r="195" spans="2:26" s="32" customFormat="1" x14ac:dyDescent="0.25">
      <c r="B195" s="37" t="str">
        <f t="shared" si="6"/>
        <v/>
      </c>
      <c r="C195" s="54" t="str">
        <f t="shared" si="7"/>
        <v/>
      </c>
      <c r="D195" s="100"/>
      <c r="E195" s="38"/>
      <c r="F195" s="74" t="str">
        <f>IF($D195="","",PEDIDO!$U436)</f>
        <v/>
      </c>
      <c r="G195" s="19" t="str">
        <f>IFERROR(VLOOKUP($D195,LISTA!$A$2:$J$9990,8,0),"")</f>
        <v/>
      </c>
      <c r="H195" s="40" t="str">
        <f t="shared" si="8"/>
        <v/>
      </c>
      <c r="I195" s="36" t="str">
        <f>IFERROR(#REF!-#REF!,"")</f>
        <v/>
      </c>
      <c r="J195" s="1"/>
      <c r="K195" s="80"/>
      <c r="L195" s="36" t="str">
        <f>IFERROR(#REF!-$J169,"")</f>
        <v/>
      </c>
      <c r="N195" s="7"/>
      <c r="O195" s="7"/>
      <c r="P195" s="9"/>
      <c r="Q195" s="9"/>
      <c r="R195"/>
      <c r="S195"/>
      <c r="T195"/>
      <c r="U195"/>
      <c r="V195"/>
      <c r="W195"/>
      <c r="X195"/>
      <c r="Y195"/>
      <c r="Z195"/>
    </row>
    <row r="196" spans="2:26" s="32" customFormat="1" x14ac:dyDescent="0.25">
      <c r="B196" s="37" t="str">
        <f t="shared" si="6"/>
        <v/>
      </c>
      <c r="C196" s="54" t="str">
        <f t="shared" si="7"/>
        <v/>
      </c>
      <c r="D196" s="100"/>
      <c r="E196" s="38"/>
      <c r="F196" s="74" t="str">
        <f>IF($D196="","",PEDIDO!$U437)</f>
        <v/>
      </c>
      <c r="G196" s="19" t="str">
        <f>IFERROR(VLOOKUP($D196,LISTA!$A$2:$J$9990,8,0),"")</f>
        <v/>
      </c>
      <c r="H196" s="40" t="str">
        <f t="shared" si="8"/>
        <v/>
      </c>
      <c r="I196" s="36" t="str">
        <f>IFERROR(#REF!-#REF!,"")</f>
        <v/>
      </c>
      <c r="J196" s="1"/>
      <c r="K196" s="80"/>
      <c r="L196" s="36" t="str">
        <f>IFERROR(#REF!-$J170,"")</f>
        <v/>
      </c>
      <c r="N196" s="7"/>
      <c r="O196" s="7"/>
      <c r="P196" s="9"/>
      <c r="Q196" s="9"/>
      <c r="R196"/>
      <c r="S196"/>
      <c r="T196"/>
      <c r="U196"/>
      <c r="V196"/>
      <c r="W196"/>
      <c r="X196"/>
      <c r="Y196"/>
      <c r="Z196"/>
    </row>
    <row r="197" spans="2:26" s="32" customFormat="1" x14ac:dyDescent="0.25">
      <c r="B197" s="37" t="str">
        <f t="shared" ref="B197:B260" si="9">IF($D197="","",$B196+1)</f>
        <v/>
      </c>
      <c r="C197" s="54" t="str">
        <f t="shared" ref="C197:C260" si="10">IF(D197&lt;&gt;"",1,"")</f>
        <v/>
      </c>
      <c r="D197" s="100"/>
      <c r="E197" s="38"/>
      <c r="F197" s="74" t="str">
        <f>IF($D197="","",PEDIDO!$U438)</f>
        <v/>
      </c>
      <c r="G197" s="19" t="str">
        <f>IFERROR(VLOOKUP($D197,LISTA!$A$2:$J$9990,8,0),"")</f>
        <v/>
      </c>
      <c r="H197" s="40" t="str">
        <f t="shared" ref="H197:H260" si="11">IF(OR(G197=$K$10,G197=$K$11,G197=$K$14,G197=$K$15,G197=$K$16,G197=$K$17,G197=$K$18,G197=$K$19,G197=$K$20,G197=$K$21,G197=$K$22,G197=$K$23,G197=$K$24,G197=$K$25,G197=$K$26,G197=$K$27,G197=$K$28),$K$9,IF(OR(G197=$K$32,G197=$K$33),$K$31,IF(OR(G197=$K$38),$K$37,"")))</f>
        <v/>
      </c>
      <c r="I197" s="36" t="str">
        <f>IFERROR(#REF!-#REF!,"")</f>
        <v/>
      </c>
      <c r="J197" s="1"/>
      <c r="K197" s="80"/>
      <c r="L197" s="36" t="str">
        <f>IFERROR(#REF!-$J171,"")</f>
        <v/>
      </c>
      <c r="N197" s="7"/>
      <c r="O197" s="7"/>
      <c r="P197" s="9"/>
      <c r="Q197" s="9"/>
      <c r="R197"/>
      <c r="S197"/>
      <c r="T197"/>
      <c r="U197"/>
      <c r="V197"/>
      <c r="W197"/>
      <c r="X197"/>
      <c r="Y197"/>
      <c r="Z197"/>
    </row>
    <row r="198" spans="2:26" s="32" customFormat="1" x14ac:dyDescent="0.25">
      <c r="B198" s="37" t="str">
        <f t="shared" si="9"/>
        <v/>
      </c>
      <c r="C198" s="54" t="str">
        <f t="shared" si="10"/>
        <v/>
      </c>
      <c r="D198" s="100"/>
      <c r="E198" s="38"/>
      <c r="F198" s="74" t="str">
        <f>IF($D198="","",PEDIDO!$U439)</f>
        <v/>
      </c>
      <c r="G198" s="19" t="str">
        <f>IFERROR(VLOOKUP($D198,LISTA!$A$2:$J$9990,8,0),"")</f>
        <v/>
      </c>
      <c r="H198" s="40" t="str">
        <f t="shared" si="11"/>
        <v/>
      </c>
      <c r="I198" s="36" t="str">
        <f>IFERROR(#REF!-#REF!,"")</f>
        <v/>
      </c>
      <c r="J198" s="1"/>
      <c r="K198" s="80"/>
      <c r="L198" s="36" t="str">
        <f>IFERROR(#REF!-$J172,"")</f>
        <v/>
      </c>
      <c r="N198" s="7"/>
      <c r="O198" s="7"/>
      <c r="P198" s="9"/>
      <c r="Q198" s="9"/>
      <c r="R198"/>
      <c r="S198"/>
      <c r="T198"/>
      <c r="U198"/>
      <c r="V198"/>
      <c r="W198"/>
      <c r="X198"/>
      <c r="Y198"/>
      <c r="Z198"/>
    </row>
    <row r="199" spans="2:26" s="32" customFormat="1" x14ac:dyDescent="0.25">
      <c r="B199" s="37" t="str">
        <f t="shared" si="9"/>
        <v/>
      </c>
      <c r="C199" s="54" t="str">
        <f t="shared" si="10"/>
        <v/>
      </c>
      <c r="D199" s="100"/>
      <c r="E199" s="38"/>
      <c r="F199" s="74" t="str">
        <f>IF($D199="","",PEDIDO!$U442)</f>
        <v/>
      </c>
      <c r="G199" s="19" t="str">
        <f>IFERROR(VLOOKUP($D199,LISTA!$A$2:$J$9990,8,0),"")</f>
        <v/>
      </c>
      <c r="H199" s="40" t="str">
        <f t="shared" si="11"/>
        <v/>
      </c>
      <c r="I199" s="36" t="str">
        <f>IFERROR(#REF!-#REF!,"")</f>
        <v/>
      </c>
      <c r="J199" s="1"/>
      <c r="K199" s="80"/>
      <c r="L199" s="36" t="str">
        <f>IFERROR(#REF!-$J173,"")</f>
        <v/>
      </c>
      <c r="N199" s="7"/>
      <c r="O199" s="7"/>
      <c r="P199" s="9"/>
      <c r="Q199" s="9"/>
      <c r="R199"/>
      <c r="S199"/>
      <c r="T199"/>
      <c r="U199"/>
      <c r="V199"/>
      <c r="W199"/>
      <c r="X199"/>
      <c r="Y199"/>
      <c r="Z199"/>
    </row>
    <row r="200" spans="2:26" s="32" customFormat="1" x14ac:dyDescent="0.25">
      <c r="B200" s="37" t="str">
        <f t="shared" si="9"/>
        <v/>
      </c>
      <c r="C200" s="54" t="str">
        <f t="shared" si="10"/>
        <v/>
      </c>
      <c r="D200" s="100"/>
      <c r="E200" s="38"/>
      <c r="F200" s="74" t="str">
        <f>IF($D200="","",PEDIDO!$U444)</f>
        <v/>
      </c>
      <c r="G200" s="19" t="str">
        <f>IFERROR(VLOOKUP($D200,LISTA!$A$2:$J$9990,8,0),"")</f>
        <v/>
      </c>
      <c r="H200" s="40" t="str">
        <f t="shared" si="11"/>
        <v/>
      </c>
      <c r="I200" s="36" t="str">
        <f>IFERROR(#REF!-#REF!,"")</f>
        <v/>
      </c>
      <c r="J200" s="1"/>
      <c r="K200" s="80"/>
      <c r="L200" s="36" t="str">
        <f>IFERROR(#REF!-$J174,"")</f>
        <v/>
      </c>
      <c r="N200" s="7"/>
      <c r="O200" s="7"/>
      <c r="P200" s="9"/>
      <c r="Q200" s="9"/>
      <c r="R200"/>
      <c r="S200"/>
      <c r="T200"/>
      <c r="U200"/>
      <c r="V200"/>
      <c r="W200"/>
      <c r="X200"/>
      <c r="Y200"/>
      <c r="Z200"/>
    </row>
    <row r="201" spans="2:26" s="32" customFormat="1" x14ac:dyDescent="0.25">
      <c r="B201" s="37" t="str">
        <f t="shared" si="9"/>
        <v/>
      </c>
      <c r="C201" s="54" t="str">
        <f t="shared" si="10"/>
        <v/>
      </c>
      <c r="D201" s="100"/>
      <c r="E201" s="38"/>
      <c r="F201" s="74" t="str">
        <f>IF($D201="","",PEDIDO!$U445)</f>
        <v/>
      </c>
      <c r="G201" s="19" t="str">
        <f>IFERROR(VLOOKUP($D201,LISTA!$A$2:$J$9990,8,0),"")</f>
        <v/>
      </c>
      <c r="H201" s="40" t="str">
        <f t="shared" si="11"/>
        <v/>
      </c>
      <c r="I201" s="36" t="str">
        <f>IFERROR(#REF!-#REF!,"")</f>
        <v/>
      </c>
      <c r="J201" s="1"/>
      <c r="K201" s="80"/>
      <c r="L201" s="36" t="str">
        <f>IFERROR(#REF!-$J175,"")</f>
        <v/>
      </c>
      <c r="N201" s="7"/>
      <c r="O201" s="7"/>
      <c r="P201" s="9"/>
      <c r="Q201" s="9"/>
      <c r="R201"/>
      <c r="S201"/>
      <c r="T201"/>
      <c r="U201"/>
      <c r="V201"/>
      <c r="W201"/>
      <c r="X201"/>
      <c r="Y201"/>
      <c r="Z201"/>
    </row>
    <row r="202" spans="2:26" s="32" customFormat="1" x14ac:dyDescent="0.25">
      <c r="B202" s="37" t="str">
        <f t="shared" si="9"/>
        <v/>
      </c>
      <c r="C202" s="54" t="str">
        <f t="shared" si="10"/>
        <v/>
      </c>
      <c r="D202" s="100"/>
      <c r="E202" s="38"/>
      <c r="F202" s="74" t="str">
        <f>IF($D202="","",PEDIDO!$U446)</f>
        <v/>
      </c>
      <c r="G202" s="19" t="str">
        <f>IFERROR(VLOOKUP($D202,LISTA!$A$2:$J$9990,8,0),"")</f>
        <v/>
      </c>
      <c r="H202" s="40" t="str">
        <f t="shared" si="11"/>
        <v/>
      </c>
      <c r="I202" s="36" t="str">
        <f>IFERROR(#REF!-#REF!,"")</f>
        <v/>
      </c>
      <c r="J202" s="1"/>
      <c r="K202" s="80"/>
      <c r="L202" s="36" t="str">
        <f>IFERROR(#REF!-$J176,"")</f>
        <v/>
      </c>
      <c r="N202" s="7"/>
      <c r="O202" s="7"/>
      <c r="P202" s="9"/>
      <c r="Q202" s="9"/>
      <c r="R202"/>
      <c r="S202"/>
      <c r="T202"/>
      <c r="U202"/>
      <c r="V202"/>
      <c r="W202"/>
      <c r="X202"/>
      <c r="Y202"/>
      <c r="Z202"/>
    </row>
    <row r="203" spans="2:26" s="32" customFormat="1" x14ac:dyDescent="0.25">
      <c r="B203" s="37" t="str">
        <f t="shared" si="9"/>
        <v/>
      </c>
      <c r="C203" s="54" t="str">
        <f t="shared" si="10"/>
        <v/>
      </c>
      <c r="D203" s="100"/>
      <c r="E203" s="38"/>
      <c r="F203" s="74" t="str">
        <f>IF($D203="","",PEDIDO!$U447)</f>
        <v/>
      </c>
      <c r="G203" s="19" t="str">
        <f>IFERROR(VLOOKUP($D203,LISTA!$A$2:$J$9990,8,0),"")</f>
        <v/>
      </c>
      <c r="H203" s="40" t="str">
        <f t="shared" si="11"/>
        <v/>
      </c>
      <c r="I203" s="36" t="str">
        <f>IFERROR(#REF!-#REF!,"")</f>
        <v/>
      </c>
      <c r="J203" s="1"/>
      <c r="K203" s="80"/>
      <c r="L203" s="36" t="str">
        <f>IFERROR(#REF!-$J177,"")</f>
        <v/>
      </c>
      <c r="N203" s="7"/>
      <c r="O203" s="7"/>
      <c r="P203" s="9"/>
      <c r="Q203" s="9"/>
      <c r="R203"/>
      <c r="S203"/>
      <c r="T203"/>
      <c r="U203"/>
      <c r="V203"/>
      <c r="W203"/>
      <c r="X203"/>
      <c r="Y203"/>
      <c r="Z203"/>
    </row>
    <row r="204" spans="2:26" s="32" customFormat="1" x14ac:dyDescent="0.25">
      <c r="B204" s="37" t="str">
        <f t="shared" si="9"/>
        <v/>
      </c>
      <c r="C204" s="54" t="str">
        <f t="shared" si="10"/>
        <v/>
      </c>
      <c r="D204" s="100"/>
      <c r="E204" s="38"/>
      <c r="F204" s="74" t="str">
        <f>IF($D204="","",PEDIDO!$U448)</f>
        <v/>
      </c>
      <c r="G204" s="19" t="str">
        <f>IFERROR(VLOOKUP($D204,LISTA!$A$2:$J$9990,8,0),"")</f>
        <v/>
      </c>
      <c r="H204" s="40" t="str">
        <f t="shared" si="11"/>
        <v/>
      </c>
      <c r="I204" s="36" t="str">
        <f>IFERROR(#REF!-#REF!,"")</f>
        <v/>
      </c>
      <c r="J204" s="1"/>
      <c r="K204" s="80"/>
      <c r="L204" s="36" t="str">
        <f>IFERROR(#REF!-$J178,"")</f>
        <v/>
      </c>
      <c r="N204" s="7"/>
      <c r="O204" s="7"/>
      <c r="P204" s="9"/>
      <c r="Q204" s="9"/>
      <c r="R204"/>
      <c r="S204"/>
      <c r="T204"/>
      <c r="U204"/>
      <c r="V204"/>
      <c r="W204"/>
      <c r="X204"/>
      <c r="Y204"/>
      <c r="Z204"/>
    </row>
    <row r="205" spans="2:26" s="32" customFormat="1" x14ac:dyDescent="0.25">
      <c r="B205" s="37" t="str">
        <f t="shared" si="9"/>
        <v/>
      </c>
      <c r="C205" s="54" t="str">
        <f t="shared" si="10"/>
        <v/>
      </c>
      <c r="D205" s="100"/>
      <c r="E205" s="38"/>
      <c r="F205" s="74" t="str">
        <f>IF($D205="","",PEDIDO!$U449)</f>
        <v/>
      </c>
      <c r="G205" s="19" t="str">
        <f>IFERROR(VLOOKUP($D205,LISTA!$A$2:$J$9990,8,0),"")</f>
        <v/>
      </c>
      <c r="H205" s="40" t="str">
        <f t="shared" si="11"/>
        <v/>
      </c>
      <c r="I205" s="36" t="str">
        <f>IFERROR(#REF!-#REF!,"")</f>
        <v/>
      </c>
      <c r="J205" s="1"/>
      <c r="K205" s="80"/>
      <c r="L205" s="36" t="str">
        <f>IFERROR(#REF!-$J179,"")</f>
        <v/>
      </c>
      <c r="N205" s="7"/>
      <c r="O205" s="7"/>
      <c r="P205" s="9"/>
      <c r="Q205" s="9"/>
      <c r="R205"/>
      <c r="S205"/>
      <c r="T205"/>
      <c r="U205"/>
      <c r="V205"/>
      <c r="W205"/>
      <c r="X205"/>
      <c r="Y205"/>
      <c r="Z205"/>
    </row>
    <row r="206" spans="2:26" s="32" customFormat="1" x14ac:dyDescent="0.25">
      <c r="B206" s="37" t="str">
        <f t="shared" si="9"/>
        <v/>
      </c>
      <c r="C206" s="54" t="str">
        <f t="shared" si="10"/>
        <v/>
      </c>
      <c r="D206" s="100"/>
      <c r="E206" s="38"/>
      <c r="F206" s="74" t="str">
        <f>IF($D206="","",PEDIDO!$U450)</f>
        <v/>
      </c>
      <c r="G206" s="19" t="str">
        <f>IFERROR(VLOOKUP($D206,LISTA!$A$2:$J$9990,8,0),"")</f>
        <v/>
      </c>
      <c r="H206" s="40" t="str">
        <f t="shared" si="11"/>
        <v/>
      </c>
      <c r="I206" s="36" t="str">
        <f>IFERROR(#REF!-#REF!,"")</f>
        <v/>
      </c>
      <c r="J206" s="1"/>
      <c r="K206" s="80"/>
      <c r="L206" s="36" t="str">
        <f>IFERROR(#REF!-$J180,"")</f>
        <v/>
      </c>
      <c r="N206" s="7"/>
      <c r="O206" s="7"/>
      <c r="P206" s="9"/>
      <c r="Q206" s="9"/>
      <c r="R206"/>
      <c r="S206"/>
      <c r="T206"/>
      <c r="U206"/>
      <c r="V206"/>
      <c r="W206"/>
      <c r="X206"/>
      <c r="Y206"/>
      <c r="Z206"/>
    </row>
    <row r="207" spans="2:26" s="32" customFormat="1" x14ac:dyDescent="0.25">
      <c r="B207" s="37" t="str">
        <f t="shared" si="9"/>
        <v/>
      </c>
      <c r="C207" s="54" t="str">
        <f t="shared" si="10"/>
        <v/>
      </c>
      <c r="D207" s="100"/>
      <c r="E207" s="38"/>
      <c r="F207" s="74" t="str">
        <f>IF($D207="","",PEDIDO!$U451)</f>
        <v/>
      </c>
      <c r="G207" s="19" t="str">
        <f>IFERROR(VLOOKUP($D207,LISTA!$A$2:$J$9990,8,0),"")</f>
        <v/>
      </c>
      <c r="H207" s="40" t="str">
        <f t="shared" si="11"/>
        <v/>
      </c>
      <c r="I207" s="36" t="str">
        <f>IFERROR(#REF!-#REF!,"")</f>
        <v/>
      </c>
      <c r="J207" s="1"/>
      <c r="K207" s="80"/>
      <c r="L207" s="36" t="str">
        <f>IFERROR(#REF!-$J181,"")</f>
        <v/>
      </c>
      <c r="N207" s="7"/>
      <c r="O207" s="7"/>
      <c r="P207" s="9"/>
      <c r="Q207" s="9"/>
      <c r="R207"/>
      <c r="S207"/>
      <c r="T207"/>
      <c r="U207"/>
      <c r="V207"/>
      <c r="W207"/>
      <c r="X207"/>
      <c r="Y207"/>
      <c r="Z207"/>
    </row>
    <row r="208" spans="2:26" s="32" customFormat="1" x14ac:dyDescent="0.25">
      <c r="B208" s="37" t="str">
        <f t="shared" si="9"/>
        <v/>
      </c>
      <c r="C208" s="54" t="str">
        <f t="shared" si="10"/>
        <v/>
      </c>
      <c r="D208" s="100"/>
      <c r="E208" s="38"/>
      <c r="F208" s="74" t="str">
        <f>IF($D208="","",PEDIDO!$U452)</f>
        <v/>
      </c>
      <c r="G208" s="19" t="str">
        <f>IFERROR(VLOOKUP($D208,LISTA!$A$2:$J$9990,8,0),"")</f>
        <v/>
      </c>
      <c r="H208" s="40" t="str">
        <f t="shared" si="11"/>
        <v/>
      </c>
      <c r="I208" s="36" t="str">
        <f>IFERROR(#REF!-#REF!,"")</f>
        <v/>
      </c>
      <c r="J208" s="1"/>
      <c r="K208" s="80"/>
      <c r="L208" s="36" t="str">
        <f>IFERROR(#REF!-$J182,"")</f>
        <v/>
      </c>
      <c r="N208" s="7"/>
      <c r="O208" s="7"/>
      <c r="P208" s="9"/>
      <c r="Q208" s="9"/>
      <c r="R208"/>
      <c r="S208"/>
      <c r="T208"/>
      <c r="U208"/>
      <c r="V208"/>
      <c r="W208"/>
      <c r="X208"/>
      <c r="Y208"/>
      <c r="Z208"/>
    </row>
    <row r="209" spans="2:26" s="32" customFormat="1" x14ac:dyDescent="0.25">
      <c r="B209" s="37" t="str">
        <f t="shared" si="9"/>
        <v/>
      </c>
      <c r="C209" s="54" t="str">
        <f t="shared" si="10"/>
        <v/>
      </c>
      <c r="D209" s="100"/>
      <c r="E209" s="38"/>
      <c r="F209" s="74" t="str">
        <f>IF($D209="","",PEDIDO!$U454)</f>
        <v/>
      </c>
      <c r="G209" s="19" t="str">
        <f>IFERROR(VLOOKUP($D209,LISTA!$A$2:$J$9990,8,0),"")</f>
        <v/>
      </c>
      <c r="H209" s="40" t="str">
        <f t="shared" si="11"/>
        <v/>
      </c>
      <c r="I209" s="36" t="str">
        <f>IFERROR(#REF!-#REF!,"")</f>
        <v/>
      </c>
      <c r="J209" s="1"/>
      <c r="K209" s="80"/>
      <c r="L209" s="36" t="str">
        <f>IFERROR(#REF!-$J183,"")</f>
        <v/>
      </c>
      <c r="N209" s="7"/>
      <c r="O209" s="7"/>
      <c r="P209" s="9"/>
      <c r="Q209" s="9"/>
      <c r="R209"/>
      <c r="S209"/>
      <c r="T209"/>
      <c r="U209"/>
      <c r="V209"/>
      <c r="W209"/>
      <c r="X209"/>
      <c r="Y209"/>
      <c r="Z209"/>
    </row>
    <row r="210" spans="2:26" s="32" customFormat="1" x14ac:dyDescent="0.25">
      <c r="B210" s="37" t="str">
        <f t="shared" si="9"/>
        <v/>
      </c>
      <c r="C210" s="54" t="str">
        <f t="shared" si="10"/>
        <v/>
      </c>
      <c r="D210" s="100"/>
      <c r="E210" s="38"/>
      <c r="F210" s="74" t="str">
        <f>IF($D210="","",PEDIDO!$U455)</f>
        <v/>
      </c>
      <c r="G210" s="19" t="str">
        <f>IFERROR(VLOOKUP($D210,LISTA!$A$2:$J$9990,8,0),"")</f>
        <v/>
      </c>
      <c r="H210" s="40" t="str">
        <f t="shared" si="11"/>
        <v/>
      </c>
      <c r="I210" s="36" t="str">
        <f>IFERROR(#REF!-#REF!,"")</f>
        <v/>
      </c>
      <c r="J210" s="1"/>
      <c r="K210" s="80"/>
      <c r="L210" s="36" t="str">
        <f>IFERROR(#REF!-$J184,"")</f>
        <v/>
      </c>
      <c r="N210" s="7"/>
      <c r="O210" s="7"/>
      <c r="P210" s="9"/>
      <c r="Q210" s="9"/>
      <c r="R210"/>
      <c r="S210"/>
      <c r="T210"/>
      <c r="U210"/>
      <c r="V210"/>
      <c r="W210"/>
      <c r="X210"/>
      <c r="Y210"/>
      <c r="Z210"/>
    </row>
    <row r="211" spans="2:26" s="32" customFormat="1" x14ac:dyDescent="0.25">
      <c r="B211" s="37" t="str">
        <f t="shared" si="9"/>
        <v/>
      </c>
      <c r="C211" s="54" t="str">
        <f t="shared" si="10"/>
        <v/>
      </c>
      <c r="D211" s="100"/>
      <c r="E211" s="38"/>
      <c r="F211" s="74" t="str">
        <f>IF($D211="","",PEDIDO!$U456)</f>
        <v/>
      </c>
      <c r="G211" s="19" t="str">
        <f>IFERROR(VLOOKUP($D211,LISTA!$A$2:$J$9990,8,0),"")</f>
        <v/>
      </c>
      <c r="H211" s="40" t="str">
        <f t="shared" si="11"/>
        <v/>
      </c>
      <c r="I211" s="36" t="str">
        <f>IFERROR(#REF!-#REF!,"")</f>
        <v/>
      </c>
      <c r="J211" s="1"/>
      <c r="K211" s="80"/>
      <c r="L211" s="36" t="str">
        <f>IFERROR(#REF!-$J185,"")</f>
        <v/>
      </c>
      <c r="N211" s="7"/>
      <c r="O211" s="7"/>
      <c r="P211" s="9"/>
      <c r="Q211" s="9"/>
      <c r="R211"/>
      <c r="S211"/>
      <c r="T211"/>
      <c r="U211"/>
      <c r="V211"/>
      <c r="W211"/>
      <c r="X211"/>
      <c r="Y211"/>
      <c r="Z211"/>
    </row>
    <row r="212" spans="2:26" s="32" customFormat="1" x14ac:dyDescent="0.25">
      <c r="B212" s="37" t="str">
        <f t="shared" si="9"/>
        <v/>
      </c>
      <c r="C212" s="54" t="str">
        <f t="shared" si="10"/>
        <v/>
      </c>
      <c r="D212" s="100"/>
      <c r="E212" s="38"/>
      <c r="F212" s="74" t="str">
        <f>IF($D212="","",PEDIDO!$U457)</f>
        <v/>
      </c>
      <c r="G212" s="19" t="str">
        <f>IFERROR(VLOOKUP($D212,LISTA!$A$2:$J$9990,8,0),"")</f>
        <v/>
      </c>
      <c r="H212" s="40" t="str">
        <f t="shared" si="11"/>
        <v/>
      </c>
      <c r="I212" s="36" t="str">
        <f>IFERROR(#REF!-#REF!,"")</f>
        <v/>
      </c>
      <c r="J212" s="1"/>
      <c r="K212" s="80"/>
      <c r="L212" s="36" t="str">
        <f>IFERROR(#REF!-$J186,"")</f>
        <v/>
      </c>
      <c r="N212" s="7"/>
      <c r="O212" s="7"/>
      <c r="P212" s="9"/>
      <c r="Q212" s="9"/>
      <c r="R212"/>
      <c r="S212"/>
      <c r="T212"/>
      <c r="U212"/>
      <c r="V212"/>
      <c r="W212"/>
      <c r="X212"/>
      <c r="Y212"/>
      <c r="Z212"/>
    </row>
    <row r="213" spans="2:26" s="32" customFormat="1" x14ac:dyDescent="0.25">
      <c r="B213" s="37" t="str">
        <f t="shared" si="9"/>
        <v/>
      </c>
      <c r="C213" s="54" t="str">
        <f t="shared" si="10"/>
        <v/>
      </c>
      <c r="D213" s="100"/>
      <c r="E213" s="38"/>
      <c r="F213" s="74" t="str">
        <f>IF($D213="","",PEDIDO!$U458)</f>
        <v/>
      </c>
      <c r="G213" s="19" t="str">
        <f>IFERROR(VLOOKUP($D213,LISTA!$A$2:$J$9990,8,0),"")</f>
        <v/>
      </c>
      <c r="H213" s="40" t="str">
        <f t="shared" si="11"/>
        <v/>
      </c>
      <c r="I213" s="36" t="str">
        <f>IFERROR(#REF!-#REF!,"")</f>
        <v/>
      </c>
      <c r="J213" s="1"/>
      <c r="K213" s="80"/>
      <c r="L213" s="36" t="str">
        <f>IFERROR(#REF!-$J187,"")</f>
        <v/>
      </c>
      <c r="N213" s="7"/>
      <c r="O213" s="7"/>
      <c r="P213" s="9"/>
      <c r="Q213" s="9"/>
      <c r="R213"/>
      <c r="S213"/>
      <c r="T213"/>
      <c r="U213"/>
      <c r="V213"/>
      <c r="W213"/>
      <c r="X213"/>
      <c r="Y213"/>
      <c r="Z213"/>
    </row>
    <row r="214" spans="2:26" s="32" customFormat="1" x14ac:dyDescent="0.25">
      <c r="B214" s="37" t="str">
        <f t="shared" si="9"/>
        <v/>
      </c>
      <c r="C214" s="54" t="str">
        <f t="shared" si="10"/>
        <v/>
      </c>
      <c r="D214" s="100"/>
      <c r="E214" s="38"/>
      <c r="F214" s="74" t="str">
        <f>IF($D214="","",PEDIDO!$U459)</f>
        <v/>
      </c>
      <c r="G214" s="19" t="str">
        <f>IFERROR(VLOOKUP($D214,LISTA!$A$2:$J$9990,8,0),"")</f>
        <v/>
      </c>
      <c r="H214" s="40" t="str">
        <f t="shared" si="11"/>
        <v/>
      </c>
      <c r="I214" s="36" t="str">
        <f>IFERROR(#REF!-#REF!,"")</f>
        <v/>
      </c>
      <c r="J214" s="1"/>
      <c r="K214" s="80"/>
      <c r="L214" s="36" t="str">
        <f>IFERROR(#REF!-$J188,"")</f>
        <v/>
      </c>
      <c r="N214" s="7"/>
      <c r="O214" s="7"/>
      <c r="P214" s="9"/>
      <c r="Q214" s="9"/>
      <c r="R214"/>
      <c r="S214"/>
      <c r="T214"/>
      <c r="U214"/>
      <c r="V214"/>
      <c r="W214"/>
      <c r="X214"/>
      <c r="Y214"/>
      <c r="Z214"/>
    </row>
    <row r="215" spans="2:26" s="32" customFormat="1" x14ac:dyDescent="0.25">
      <c r="B215" s="37" t="str">
        <f t="shared" si="9"/>
        <v/>
      </c>
      <c r="C215" s="54" t="str">
        <f t="shared" si="10"/>
        <v/>
      </c>
      <c r="D215" s="100"/>
      <c r="E215" s="38"/>
      <c r="F215" s="74" t="str">
        <f>IF($D215="","",PEDIDO!$U460)</f>
        <v/>
      </c>
      <c r="G215" s="19" t="str">
        <f>IFERROR(VLOOKUP($D215,LISTA!$A$2:$J$9990,8,0),"")</f>
        <v/>
      </c>
      <c r="H215" s="40" t="str">
        <f t="shared" si="11"/>
        <v/>
      </c>
      <c r="I215" s="36" t="str">
        <f>IFERROR(#REF!-#REF!,"")</f>
        <v/>
      </c>
      <c r="J215" s="1"/>
      <c r="K215" s="80"/>
      <c r="L215" s="36" t="str">
        <f>IFERROR(#REF!-$J189,"")</f>
        <v/>
      </c>
      <c r="N215" s="7"/>
      <c r="O215" s="7"/>
      <c r="P215" s="9"/>
      <c r="Q215" s="9"/>
      <c r="R215"/>
      <c r="S215"/>
      <c r="T215"/>
      <c r="U215"/>
      <c r="V215"/>
      <c r="W215"/>
      <c r="X215"/>
      <c r="Y215"/>
      <c r="Z215"/>
    </row>
    <row r="216" spans="2:26" s="32" customFormat="1" x14ac:dyDescent="0.25">
      <c r="B216" s="37" t="str">
        <f t="shared" si="9"/>
        <v/>
      </c>
      <c r="C216" s="54" t="str">
        <f t="shared" si="10"/>
        <v/>
      </c>
      <c r="D216" s="100"/>
      <c r="E216" s="38"/>
      <c r="F216" s="74" t="str">
        <f>IF($D216="","",PEDIDO!$U461)</f>
        <v/>
      </c>
      <c r="G216" s="19" t="str">
        <f>IFERROR(VLOOKUP($D216,LISTA!$A$2:$J$9990,8,0),"")</f>
        <v/>
      </c>
      <c r="H216" s="40" t="str">
        <f t="shared" si="11"/>
        <v/>
      </c>
      <c r="I216" s="36" t="str">
        <f>IFERROR(#REF!-#REF!,"")</f>
        <v/>
      </c>
      <c r="J216" s="1"/>
      <c r="K216" s="80"/>
      <c r="L216" s="36" t="str">
        <f>IFERROR(#REF!-$J190,"")</f>
        <v/>
      </c>
      <c r="N216" s="7"/>
      <c r="O216" s="7"/>
      <c r="P216" s="9"/>
      <c r="Q216" s="9"/>
      <c r="R216"/>
      <c r="S216"/>
      <c r="T216"/>
      <c r="U216"/>
      <c r="V216"/>
      <c r="W216"/>
      <c r="X216"/>
      <c r="Y216"/>
      <c r="Z216"/>
    </row>
    <row r="217" spans="2:26" s="32" customFormat="1" x14ac:dyDescent="0.25">
      <c r="B217" s="37" t="str">
        <f t="shared" si="9"/>
        <v/>
      </c>
      <c r="C217" s="54" t="str">
        <f t="shared" si="10"/>
        <v/>
      </c>
      <c r="D217" s="100"/>
      <c r="E217" s="38"/>
      <c r="F217" s="74" t="str">
        <f>IF($D217="","",PEDIDO!$U462)</f>
        <v/>
      </c>
      <c r="G217" s="19" t="str">
        <f>IFERROR(VLOOKUP($D217,LISTA!$A$2:$J$9990,8,0),"")</f>
        <v/>
      </c>
      <c r="H217" s="40" t="str">
        <f t="shared" si="11"/>
        <v/>
      </c>
      <c r="I217" s="36" t="str">
        <f>IFERROR(#REF!-#REF!,"")</f>
        <v/>
      </c>
      <c r="J217" s="1"/>
      <c r="K217" s="80"/>
      <c r="L217" s="36" t="str">
        <f>IFERROR(#REF!-$J191,"")</f>
        <v/>
      </c>
      <c r="N217" s="7"/>
      <c r="O217" s="7"/>
      <c r="P217" s="9"/>
      <c r="Q217" s="9"/>
      <c r="R217"/>
      <c r="S217"/>
      <c r="T217"/>
      <c r="U217"/>
      <c r="V217"/>
      <c r="W217"/>
      <c r="X217"/>
      <c r="Y217"/>
      <c r="Z217"/>
    </row>
    <row r="218" spans="2:26" s="32" customFormat="1" x14ac:dyDescent="0.25">
      <c r="B218" s="37" t="str">
        <f t="shared" si="9"/>
        <v/>
      </c>
      <c r="C218" s="54" t="str">
        <f t="shared" si="10"/>
        <v/>
      </c>
      <c r="D218" s="100"/>
      <c r="E218" s="38"/>
      <c r="F218" s="74" t="str">
        <f>IF($D218="","",PEDIDO!$U463)</f>
        <v/>
      </c>
      <c r="G218" s="19" t="str">
        <f>IFERROR(VLOOKUP($D218,LISTA!$A$2:$J$9990,8,0),"")</f>
        <v/>
      </c>
      <c r="H218" s="40" t="str">
        <f t="shared" si="11"/>
        <v/>
      </c>
      <c r="I218" s="36" t="str">
        <f>IFERROR(#REF!-#REF!,"")</f>
        <v/>
      </c>
      <c r="J218" s="1"/>
      <c r="K218" s="80"/>
      <c r="L218" s="36" t="str">
        <f>IFERROR(#REF!-$J192,"")</f>
        <v/>
      </c>
      <c r="N218" s="7"/>
      <c r="O218" s="7"/>
      <c r="P218" s="9"/>
      <c r="Q218" s="9"/>
      <c r="R218"/>
      <c r="S218"/>
      <c r="T218"/>
      <c r="U218"/>
      <c r="V218"/>
      <c r="W218"/>
      <c r="X218"/>
      <c r="Y218"/>
      <c r="Z218"/>
    </row>
    <row r="219" spans="2:26" s="32" customFormat="1" x14ac:dyDescent="0.25">
      <c r="B219" s="37" t="str">
        <f t="shared" si="9"/>
        <v/>
      </c>
      <c r="C219" s="54" t="str">
        <f t="shared" si="10"/>
        <v/>
      </c>
      <c r="D219" s="100"/>
      <c r="E219" s="38"/>
      <c r="F219" s="74" t="str">
        <f>IF($D219="","",PEDIDO!$U464)</f>
        <v/>
      </c>
      <c r="G219" s="19" t="str">
        <f>IFERROR(VLOOKUP($D219,LISTA!$A$2:$J$9990,8,0),"")</f>
        <v/>
      </c>
      <c r="H219" s="40" t="str">
        <f t="shared" si="11"/>
        <v/>
      </c>
      <c r="I219" s="36" t="str">
        <f>IFERROR(#REF!-#REF!,"")</f>
        <v/>
      </c>
      <c r="J219" s="1"/>
      <c r="K219" s="80"/>
      <c r="L219" s="36" t="str">
        <f>IFERROR(#REF!-$J193,"")</f>
        <v/>
      </c>
      <c r="N219" s="7"/>
      <c r="O219" s="7"/>
      <c r="P219" s="9"/>
      <c r="Q219" s="9"/>
      <c r="R219"/>
      <c r="S219"/>
      <c r="T219"/>
      <c r="U219"/>
      <c r="V219"/>
      <c r="W219"/>
      <c r="X219"/>
      <c r="Y219"/>
      <c r="Z219"/>
    </row>
    <row r="220" spans="2:26" s="32" customFormat="1" x14ac:dyDescent="0.25">
      <c r="B220" s="37" t="str">
        <f t="shared" si="9"/>
        <v/>
      </c>
      <c r="C220" s="54" t="str">
        <f t="shared" si="10"/>
        <v/>
      </c>
      <c r="D220" s="100"/>
      <c r="E220" s="38"/>
      <c r="F220" s="74" t="str">
        <f>IF($D220="","",PEDIDO!$U465)</f>
        <v/>
      </c>
      <c r="G220" s="19" t="str">
        <f>IFERROR(VLOOKUP($D220,LISTA!$A$2:$J$9990,8,0),"")</f>
        <v/>
      </c>
      <c r="H220" s="40" t="str">
        <f t="shared" si="11"/>
        <v/>
      </c>
      <c r="I220" s="36" t="str">
        <f>IFERROR(#REF!-#REF!,"")</f>
        <v/>
      </c>
      <c r="J220" s="1"/>
      <c r="K220" s="80"/>
      <c r="L220" s="36" t="str">
        <f>IFERROR(#REF!-$J194,"")</f>
        <v/>
      </c>
      <c r="N220" s="7"/>
      <c r="O220" s="7"/>
      <c r="P220" s="9"/>
      <c r="Q220" s="9"/>
      <c r="R220"/>
      <c r="S220"/>
      <c r="T220"/>
      <c r="U220"/>
      <c r="V220"/>
      <c r="W220"/>
      <c r="X220"/>
      <c r="Y220"/>
      <c r="Z220"/>
    </row>
    <row r="221" spans="2:26" s="32" customFormat="1" x14ac:dyDescent="0.25">
      <c r="B221" s="37" t="str">
        <f t="shared" si="9"/>
        <v/>
      </c>
      <c r="C221" s="54" t="str">
        <f t="shared" si="10"/>
        <v/>
      </c>
      <c r="D221" s="100"/>
      <c r="E221" s="38"/>
      <c r="F221" s="74" t="str">
        <f>IF($D221="","",PEDIDO!$U466)</f>
        <v/>
      </c>
      <c r="G221" s="19" t="str">
        <f>IFERROR(VLOOKUP($D221,LISTA!$A$2:$J$9990,8,0),"")</f>
        <v/>
      </c>
      <c r="H221" s="40" t="str">
        <f t="shared" si="11"/>
        <v/>
      </c>
      <c r="I221" s="36" t="str">
        <f>IFERROR(#REF!-#REF!,"")</f>
        <v/>
      </c>
      <c r="J221" s="1"/>
      <c r="K221" s="80"/>
      <c r="L221" s="36" t="str">
        <f>IFERROR(#REF!-$J195,"")</f>
        <v/>
      </c>
      <c r="N221" s="7"/>
      <c r="O221" s="7"/>
      <c r="P221" s="9"/>
      <c r="Q221" s="9"/>
      <c r="R221"/>
      <c r="S221"/>
      <c r="T221"/>
      <c r="U221"/>
      <c r="V221"/>
      <c r="W221"/>
      <c r="X221"/>
      <c r="Y221"/>
      <c r="Z221"/>
    </row>
    <row r="222" spans="2:26" s="32" customFormat="1" x14ac:dyDescent="0.25">
      <c r="B222" s="37" t="str">
        <f t="shared" si="9"/>
        <v/>
      </c>
      <c r="C222" s="54" t="str">
        <f t="shared" si="10"/>
        <v/>
      </c>
      <c r="D222" s="100"/>
      <c r="E222" s="38"/>
      <c r="F222" s="74" t="str">
        <f>IF($D222="","",PEDIDO!$U467)</f>
        <v/>
      </c>
      <c r="G222" s="19" t="str">
        <f>IFERROR(VLOOKUP($D222,LISTA!$A$2:$J$9990,8,0),"")</f>
        <v/>
      </c>
      <c r="H222" s="40" t="str">
        <f t="shared" si="11"/>
        <v/>
      </c>
      <c r="I222" s="36" t="str">
        <f>IFERROR(#REF!-#REF!,"")</f>
        <v/>
      </c>
      <c r="J222" s="1"/>
      <c r="K222" s="80"/>
      <c r="L222" s="36" t="str">
        <f>IFERROR(#REF!-$J196,"")</f>
        <v/>
      </c>
      <c r="N222" s="7"/>
      <c r="O222" s="7"/>
      <c r="P222" s="9"/>
      <c r="Q222" s="9"/>
      <c r="R222"/>
      <c r="S222"/>
      <c r="T222"/>
      <c r="U222"/>
      <c r="V222"/>
      <c r="W222"/>
      <c r="X222"/>
      <c r="Y222"/>
      <c r="Z222"/>
    </row>
    <row r="223" spans="2:26" s="32" customFormat="1" x14ac:dyDescent="0.25">
      <c r="B223" s="37" t="str">
        <f t="shared" si="9"/>
        <v/>
      </c>
      <c r="C223" s="54" t="str">
        <f t="shared" si="10"/>
        <v/>
      </c>
      <c r="D223" s="100"/>
      <c r="E223" s="38"/>
      <c r="F223" s="74" t="str">
        <f>IF($D223="","",PEDIDO!$U468)</f>
        <v/>
      </c>
      <c r="G223" s="19" t="str">
        <f>IFERROR(VLOOKUP($D223,LISTA!$A$2:$J$9990,8,0),"")</f>
        <v/>
      </c>
      <c r="H223" s="40" t="str">
        <f t="shared" si="11"/>
        <v/>
      </c>
      <c r="I223" s="36" t="str">
        <f>IFERROR(#REF!-#REF!,"")</f>
        <v/>
      </c>
      <c r="J223" s="1"/>
      <c r="K223" s="80"/>
      <c r="L223" s="36" t="str">
        <f>IFERROR(#REF!-$J197,"")</f>
        <v/>
      </c>
      <c r="N223" s="7"/>
      <c r="O223" s="7"/>
      <c r="P223" s="9"/>
      <c r="Q223" s="9"/>
      <c r="R223"/>
      <c r="S223"/>
      <c r="T223"/>
      <c r="U223"/>
      <c r="V223"/>
      <c r="W223"/>
      <c r="X223"/>
      <c r="Y223"/>
      <c r="Z223"/>
    </row>
    <row r="224" spans="2:26" s="32" customFormat="1" x14ac:dyDescent="0.25">
      <c r="B224" s="37" t="str">
        <f t="shared" si="9"/>
        <v/>
      </c>
      <c r="C224" s="54" t="str">
        <f t="shared" si="10"/>
        <v/>
      </c>
      <c r="D224" s="100"/>
      <c r="E224" s="38"/>
      <c r="F224" s="74" t="str">
        <f>IF($D224="","",PEDIDO!$U469)</f>
        <v/>
      </c>
      <c r="G224" s="19" t="str">
        <f>IFERROR(VLOOKUP($D224,LISTA!$A$2:$J$9990,8,0),"")</f>
        <v/>
      </c>
      <c r="H224" s="40" t="str">
        <f t="shared" si="11"/>
        <v/>
      </c>
      <c r="I224" s="36" t="str">
        <f>IFERROR(#REF!-#REF!,"")</f>
        <v/>
      </c>
      <c r="J224" s="1"/>
      <c r="K224" s="80"/>
      <c r="L224" s="36" t="str">
        <f>IFERROR(#REF!-$J198,"")</f>
        <v/>
      </c>
      <c r="N224" s="7"/>
      <c r="O224" s="7"/>
      <c r="P224" s="9"/>
      <c r="Q224" s="9"/>
      <c r="R224"/>
      <c r="S224"/>
      <c r="T224"/>
      <c r="U224"/>
      <c r="V224"/>
      <c r="W224"/>
      <c r="X224"/>
      <c r="Y224"/>
      <c r="Z224"/>
    </row>
    <row r="225" spans="2:26" s="32" customFormat="1" x14ac:dyDescent="0.25">
      <c r="B225" s="37" t="str">
        <f t="shared" si="9"/>
        <v/>
      </c>
      <c r="C225" s="54" t="str">
        <f t="shared" si="10"/>
        <v/>
      </c>
      <c r="D225" s="100"/>
      <c r="E225" s="38"/>
      <c r="F225" s="74" t="str">
        <f>IF($D225="","",PEDIDO!$U470)</f>
        <v/>
      </c>
      <c r="G225" s="19" t="str">
        <f>IFERROR(VLOOKUP($D225,LISTA!$A$2:$J$9990,8,0),"")</f>
        <v/>
      </c>
      <c r="H225" s="40" t="str">
        <f t="shared" si="11"/>
        <v/>
      </c>
      <c r="I225" s="36" t="str">
        <f>IFERROR(#REF!-#REF!,"")</f>
        <v/>
      </c>
      <c r="J225" s="1"/>
      <c r="K225" s="80"/>
      <c r="L225" s="36" t="str">
        <f>IFERROR(#REF!-$J199,"")</f>
        <v/>
      </c>
      <c r="N225" s="7"/>
      <c r="O225" s="7"/>
      <c r="P225" s="9"/>
      <c r="Q225" s="9"/>
      <c r="R225"/>
      <c r="S225"/>
      <c r="T225"/>
      <c r="U225"/>
      <c r="V225"/>
      <c r="W225"/>
      <c r="X225"/>
      <c r="Y225"/>
      <c r="Z225"/>
    </row>
    <row r="226" spans="2:26" s="32" customFormat="1" x14ac:dyDescent="0.25">
      <c r="B226" s="37" t="str">
        <f t="shared" si="9"/>
        <v/>
      </c>
      <c r="C226" s="54" t="str">
        <f t="shared" si="10"/>
        <v/>
      </c>
      <c r="D226" s="100"/>
      <c r="E226" s="38"/>
      <c r="F226" s="74" t="str">
        <f>IF($D226="","",PEDIDO!$U472)</f>
        <v/>
      </c>
      <c r="G226" s="19" t="str">
        <f>IFERROR(VLOOKUP($D226,LISTA!$A$2:$J$9990,8,0),"")</f>
        <v/>
      </c>
      <c r="H226" s="40" t="str">
        <f t="shared" si="11"/>
        <v/>
      </c>
      <c r="I226" s="36" t="str">
        <f>IFERROR(#REF!-#REF!,"")</f>
        <v/>
      </c>
      <c r="J226" s="1"/>
      <c r="K226" s="80"/>
      <c r="L226" s="36" t="str">
        <f>IFERROR(#REF!-$J200,"")</f>
        <v/>
      </c>
      <c r="N226" s="7"/>
      <c r="O226" s="7"/>
      <c r="P226" s="9"/>
      <c r="Q226" s="9"/>
      <c r="R226"/>
      <c r="S226"/>
      <c r="T226"/>
      <c r="U226"/>
      <c r="V226"/>
      <c r="W226"/>
      <c r="X226"/>
      <c r="Y226"/>
      <c r="Z226"/>
    </row>
    <row r="227" spans="2:26" s="32" customFormat="1" x14ac:dyDescent="0.25">
      <c r="B227" s="37" t="str">
        <f t="shared" si="9"/>
        <v/>
      </c>
      <c r="C227" s="54" t="str">
        <f t="shared" si="10"/>
        <v/>
      </c>
      <c r="D227" s="100"/>
      <c r="E227" s="38"/>
      <c r="F227" s="74" t="str">
        <f>IF($D227="","",PEDIDO!$U473)</f>
        <v/>
      </c>
      <c r="G227" s="19" t="str">
        <f>IFERROR(VLOOKUP($D227,LISTA!$A$2:$J$9990,8,0),"")</f>
        <v/>
      </c>
      <c r="H227" s="40" t="str">
        <f t="shared" si="11"/>
        <v/>
      </c>
      <c r="I227" s="36" t="str">
        <f>IFERROR(#REF!-#REF!,"")</f>
        <v/>
      </c>
      <c r="J227" s="1"/>
      <c r="K227" s="80"/>
      <c r="L227" s="36" t="str">
        <f>IFERROR(#REF!-$J201,"")</f>
        <v/>
      </c>
      <c r="N227" s="7"/>
      <c r="O227" s="7"/>
      <c r="P227" s="9"/>
      <c r="Q227" s="9"/>
      <c r="R227"/>
      <c r="S227"/>
      <c r="T227"/>
      <c r="U227"/>
      <c r="V227"/>
      <c r="W227"/>
      <c r="X227"/>
      <c r="Y227"/>
      <c r="Z227"/>
    </row>
    <row r="228" spans="2:26" s="32" customFormat="1" x14ac:dyDescent="0.25">
      <c r="B228" s="37" t="str">
        <f t="shared" si="9"/>
        <v/>
      </c>
      <c r="C228" s="54" t="str">
        <f t="shared" si="10"/>
        <v/>
      </c>
      <c r="D228" s="100"/>
      <c r="E228" s="38"/>
      <c r="F228" s="74" t="str">
        <f>IF($D228="","",PEDIDO!$U474)</f>
        <v/>
      </c>
      <c r="G228" s="19" t="str">
        <f>IFERROR(VLOOKUP($D228,LISTA!$A$2:$J$9990,8,0),"")</f>
        <v/>
      </c>
      <c r="H228" s="40" t="str">
        <f t="shared" si="11"/>
        <v/>
      </c>
      <c r="I228" s="36" t="str">
        <f>IFERROR(#REF!-#REF!,"")</f>
        <v/>
      </c>
      <c r="J228" s="1"/>
      <c r="K228" s="80"/>
      <c r="L228" s="36" t="str">
        <f>IFERROR(#REF!-$J202,"")</f>
        <v/>
      </c>
      <c r="N228" s="7"/>
      <c r="O228" s="7"/>
      <c r="P228" s="9"/>
      <c r="Q228" s="9"/>
      <c r="R228"/>
      <c r="S228"/>
      <c r="T228"/>
      <c r="U228"/>
      <c r="V228"/>
      <c r="W228"/>
      <c r="X228"/>
      <c r="Y228"/>
      <c r="Z228"/>
    </row>
    <row r="229" spans="2:26" s="32" customFormat="1" x14ac:dyDescent="0.25">
      <c r="B229" s="37" t="str">
        <f t="shared" si="9"/>
        <v/>
      </c>
      <c r="C229" s="54" t="str">
        <f t="shared" si="10"/>
        <v/>
      </c>
      <c r="D229" s="100"/>
      <c r="E229" s="38"/>
      <c r="F229" s="74" t="str">
        <f>IF($D229="","",PEDIDO!$U475)</f>
        <v/>
      </c>
      <c r="G229" s="19" t="str">
        <f>IFERROR(VLOOKUP($D229,LISTA!$A$2:$J$9990,8,0),"")</f>
        <v/>
      </c>
      <c r="H229" s="40" t="str">
        <f t="shared" si="11"/>
        <v/>
      </c>
      <c r="I229" s="36" t="str">
        <f>IFERROR(#REF!-#REF!,"")</f>
        <v/>
      </c>
      <c r="J229" s="1"/>
      <c r="K229" s="80"/>
      <c r="L229" s="36" t="str">
        <f>IFERROR(#REF!-$J203,"")</f>
        <v/>
      </c>
      <c r="N229" s="7"/>
      <c r="O229" s="7"/>
      <c r="P229" s="9"/>
      <c r="Q229" s="9"/>
      <c r="R229"/>
      <c r="S229"/>
      <c r="T229"/>
      <c r="U229"/>
      <c r="V229"/>
      <c r="W229"/>
      <c r="X229"/>
      <c r="Y229"/>
      <c r="Z229"/>
    </row>
    <row r="230" spans="2:26" s="32" customFormat="1" x14ac:dyDescent="0.25">
      <c r="B230" s="37" t="str">
        <f t="shared" si="9"/>
        <v/>
      </c>
      <c r="C230" s="54" t="str">
        <f t="shared" si="10"/>
        <v/>
      </c>
      <c r="D230" s="100"/>
      <c r="E230" s="38"/>
      <c r="F230" s="74" t="str">
        <f>IF($D230="","",PEDIDO!$U476)</f>
        <v/>
      </c>
      <c r="G230" s="19" t="str">
        <f>IFERROR(VLOOKUP($D230,LISTA!$A$2:$J$9990,8,0),"")</f>
        <v/>
      </c>
      <c r="H230" s="40" t="str">
        <f t="shared" si="11"/>
        <v/>
      </c>
      <c r="I230" s="36" t="str">
        <f>IFERROR(#REF!-#REF!,"")</f>
        <v/>
      </c>
      <c r="J230" s="1"/>
      <c r="K230" s="80"/>
      <c r="L230" s="36" t="str">
        <f>IFERROR(#REF!-$J204,"")</f>
        <v/>
      </c>
      <c r="N230" s="7"/>
      <c r="O230" s="7"/>
      <c r="P230" s="9"/>
      <c r="Q230" s="9"/>
      <c r="R230"/>
      <c r="S230"/>
      <c r="T230"/>
      <c r="U230"/>
      <c r="V230"/>
      <c r="W230"/>
      <c r="X230"/>
      <c r="Y230"/>
      <c r="Z230"/>
    </row>
    <row r="231" spans="2:26" s="32" customFormat="1" x14ac:dyDescent="0.25">
      <c r="B231" s="37" t="str">
        <f t="shared" si="9"/>
        <v/>
      </c>
      <c r="C231" s="54" t="str">
        <f t="shared" si="10"/>
        <v/>
      </c>
      <c r="D231" s="100"/>
      <c r="E231" s="38"/>
      <c r="F231" s="74" t="str">
        <f>IF($D231="","",PEDIDO!$U477)</f>
        <v/>
      </c>
      <c r="G231" s="19" t="str">
        <f>IFERROR(VLOOKUP($D231,LISTA!$A$2:$J$9990,8,0),"")</f>
        <v/>
      </c>
      <c r="H231" s="40" t="str">
        <f t="shared" si="11"/>
        <v/>
      </c>
      <c r="I231" s="36" t="str">
        <f>IFERROR(#REF!-#REF!,"")</f>
        <v/>
      </c>
      <c r="J231" s="1"/>
      <c r="K231" s="80"/>
      <c r="L231" s="36" t="str">
        <f>IFERROR(#REF!-$J205,"")</f>
        <v/>
      </c>
      <c r="N231" s="7"/>
      <c r="O231" s="7"/>
      <c r="P231" s="9"/>
      <c r="Q231" s="9"/>
      <c r="R231"/>
      <c r="S231"/>
      <c r="T231"/>
      <c r="U231"/>
      <c r="V231"/>
      <c r="W231"/>
      <c r="X231"/>
      <c r="Y231"/>
      <c r="Z231"/>
    </row>
    <row r="232" spans="2:26" s="32" customFormat="1" x14ac:dyDescent="0.25">
      <c r="B232" s="37" t="str">
        <f t="shared" si="9"/>
        <v/>
      </c>
      <c r="C232" s="54" t="str">
        <f t="shared" si="10"/>
        <v/>
      </c>
      <c r="D232" s="100"/>
      <c r="E232" s="38"/>
      <c r="F232" s="74" t="str">
        <f>IF($D232="","",PEDIDO!$U478)</f>
        <v/>
      </c>
      <c r="G232" s="19" t="str">
        <f>IFERROR(VLOOKUP($D232,LISTA!$A$2:$J$9990,8,0),"")</f>
        <v/>
      </c>
      <c r="H232" s="40" t="str">
        <f t="shared" si="11"/>
        <v/>
      </c>
      <c r="I232" s="36" t="str">
        <f>IFERROR(#REF!-#REF!,"")</f>
        <v/>
      </c>
      <c r="J232" s="1"/>
      <c r="K232" s="80"/>
      <c r="L232" s="36" t="str">
        <f>IFERROR(#REF!-$J206,"")</f>
        <v/>
      </c>
      <c r="N232" s="7"/>
      <c r="O232" s="7"/>
      <c r="P232" s="9"/>
      <c r="Q232" s="9"/>
      <c r="R232"/>
      <c r="S232"/>
      <c r="T232"/>
      <c r="U232"/>
      <c r="V232"/>
      <c r="W232"/>
      <c r="X232"/>
      <c r="Y232"/>
      <c r="Z232"/>
    </row>
    <row r="233" spans="2:26" s="32" customFormat="1" x14ac:dyDescent="0.25">
      <c r="B233" s="37" t="str">
        <f t="shared" si="9"/>
        <v/>
      </c>
      <c r="C233" s="54" t="str">
        <f t="shared" si="10"/>
        <v/>
      </c>
      <c r="D233" s="100"/>
      <c r="E233" s="38"/>
      <c r="F233" s="74" t="str">
        <f>IF($D233="","",PEDIDO!$U479)</f>
        <v/>
      </c>
      <c r="G233" s="19" t="str">
        <f>IFERROR(VLOOKUP($D233,LISTA!$A$2:$J$9990,8,0),"")</f>
        <v/>
      </c>
      <c r="H233" s="40" t="str">
        <f t="shared" si="11"/>
        <v/>
      </c>
      <c r="I233" s="36" t="str">
        <f>IFERROR(#REF!-#REF!,"")</f>
        <v/>
      </c>
      <c r="J233" s="1"/>
      <c r="K233" s="80"/>
      <c r="L233" s="36" t="str">
        <f>IFERROR(#REF!-$J207,"")</f>
        <v/>
      </c>
      <c r="N233" s="7"/>
      <c r="O233" s="7"/>
      <c r="P233" s="9"/>
      <c r="Q233" s="9"/>
      <c r="R233"/>
      <c r="S233"/>
      <c r="T233"/>
      <c r="U233"/>
      <c r="V233"/>
      <c r="W233"/>
      <c r="X233"/>
      <c r="Y233"/>
      <c r="Z233"/>
    </row>
    <row r="234" spans="2:26" s="32" customFormat="1" x14ac:dyDescent="0.25">
      <c r="B234" s="37" t="str">
        <f t="shared" si="9"/>
        <v/>
      </c>
      <c r="C234" s="54" t="str">
        <f t="shared" si="10"/>
        <v/>
      </c>
      <c r="D234" s="100"/>
      <c r="E234" s="38"/>
      <c r="F234" s="74" t="str">
        <f>IF($D234="","",PEDIDO!$U480)</f>
        <v/>
      </c>
      <c r="G234" s="19" t="str">
        <f>IFERROR(VLOOKUP($D234,LISTA!$A$2:$J$9990,8,0),"")</f>
        <v/>
      </c>
      <c r="H234" s="40" t="str">
        <f t="shared" si="11"/>
        <v/>
      </c>
      <c r="I234" s="36" t="str">
        <f>IFERROR(#REF!-#REF!,"")</f>
        <v/>
      </c>
      <c r="J234" s="1"/>
      <c r="K234" s="80"/>
      <c r="L234" s="36" t="str">
        <f>IFERROR(#REF!-$J208,"")</f>
        <v/>
      </c>
      <c r="N234" s="7"/>
      <c r="O234" s="7"/>
      <c r="P234" s="9"/>
      <c r="Q234" s="9"/>
      <c r="R234"/>
      <c r="S234"/>
      <c r="T234"/>
      <c r="U234"/>
      <c r="V234"/>
      <c r="W234"/>
      <c r="X234"/>
      <c r="Y234"/>
      <c r="Z234"/>
    </row>
    <row r="235" spans="2:26" s="32" customFormat="1" x14ac:dyDescent="0.25">
      <c r="B235" s="37" t="str">
        <f t="shared" si="9"/>
        <v/>
      </c>
      <c r="C235" s="54" t="str">
        <f t="shared" si="10"/>
        <v/>
      </c>
      <c r="D235" s="100"/>
      <c r="E235" s="38"/>
      <c r="F235" s="74" t="str">
        <f>IF($D235="","",PEDIDO!$U481)</f>
        <v/>
      </c>
      <c r="G235" s="19" t="str">
        <f>IFERROR(VLOOKUP($D235,LISTA!$A$2:$J$9990,8,0),"")</f>
        <v/>
      </c>
      <c r="H235" s="40" t="str">
        <f t="shared" si="11"/>
        <v/>
      </c>
      <c r="I235" s="36" t="str">
        <f>IFERROR(#REF!-#REF!,"")</f>
        <v/>
      </c>
      <c r="J235" s="1"/>
      <c r="K235" s="80"/>
      <c r="L235" s="36" t="str">
        <f>IFERROR(#REF!-$J209,"")</f>
        <v/>
      </c>
      <c r="N235" s="7"/>
      <c r="O235" s="7"/>
      <c r="P235" s="9"/>
      <c r="Q235" s="9"/>
      <c r="R235"/>
      <c r="S235"/>
      <c r="T235"/>
      <c r="U235"/>
      <c r="V235"/>
      <c r="W235"/>
      <c r="X235"/>
      <c r="Y235"/>
      <c r="Z235"/>
    </row>
    <row r="236" spans="2:26" s="32" customFormat="1" x14ac:dyDescent="0.25">
      <c r="B236" s="37" t="str">
        <f t="shared" si="9"/>
        <v/>
      </c>
      <c r="C236" s="54" t="str">
        <f t="shared" si="10"/>
        <v/>
      </c>
      <c r="D236" s="100"/>
      <c r="E236" s="38"/>
      <c r="F236" s="74" t="str">
        <f>IF($D236="","",PEDIDO!$U482)</f>
        <v/>
      </c>
      <c r="G236" s="19" t="str">
        <f>IFERROR(VLOOKUP($D236,LISTA!$A$2:$J$9990,8,0),"")</f>
        <v/>
      </c>
      <c r="H236" s="40" t="str">
        <f t="shared" si="11"/>
        <v/>
      </c>
      <c r="I236" s="36" t="str">
        <f>IFERROR(#REF!-#REF!,"")</f>
        <v/>
      </c>
      <c r="J236" s="1"/>
      <c r="K236" s="80"/>
      <c r="L236" s="36" t="str">
        <f>IFERROR(#REF!-$J210,"")</f>
        <v/>
      </c>
      <c r="N236" s="7"/>
      <c r="O236" s="7"/>
      <c r="P236" s="9"/>
      <c r="Q236" s="9"/>
      <c r="R236"/>
      <c r="S236"/>
      <c r="T236"/>
      <c r="U236"/>
      <c r="V236"/>
      <c r="W236"/>
      <c r="X236"/>
      <c r="Y236"/>
      <c r="Z236"/>
    </row>
    <row r="237" spans="2:26" s="32" customFormat="1" x14ac:dyDescent="0.25">
      <c r="B237" s="37" t="str">
        <f t="shared" si="9"/>
        <v/>
      </c>
      <c r="C237" s="54" t="str">
        <f t="shared" si="10"/>
        <v/>
      </c>
      <c r="D237" s="100"/>
      <c r="E237" s="38"/>
      <c r="F237" s="74" t="str">
        <f>IF($D237="","",PEDIDO!$U483)</f>
        <v/>
      </c>
      <c r="G237" s="19" t="str">
        <f>IFERROR(VLOOKUP($D237,LISTA!$A$2:$J$9990,8,0),"")</f>
        <v/>
      </c>
      <c r="H237" s="40" t="str">
        <f t="shared" si="11"/>
        <v/>
      </c>
      <c r="I237" s="36" t="str">
        <f>IFERROR(#REF!-#REF!,"")</f>
        <v/>
      </c>
      <c r="J237" s="1"/>
      <c r="K237" s="80"/>
      <c r="L237" s="36" t="str">
        <f>IFERROR(#REF!-$J211,"")</f>
        <v/>
      </c>
      <c r="N237" s="7"/>
      <c r="O237" s="7"/>
      <c r="P237" s="9"/>
      <c r="Q237" s="9"/>
      <c r="R237"/>
      <c r="S237"/>
      <c r="T237"/>
      <c r="U237"/>
      <c r="V237"/>
      <c r="W237"/>
      <c r="X237"/>
      <c r="Y237"/>
      <c r="Z237"/>
    </row>
    <row r="238" spans="2:26" s="32" customFormat="1" x14ac:dyDescent="0.25">
      <c r="B238" s="37" t="str">
        <f t="shared" si="9"/>
        <v/>
      </c>
      <c r="C238" s="54" t="str">
        <f t="shared" si="10"/>
        <v/>
      </c>
      <c r="D238" s="100"/>
      <c r="E238" s="38"/>
      <c r="F238" s="74" t="str">
        <f>IF($D238="","",PEDIDO!$U484)</f>
        <v/>
      </c>
      <c r="G238" s="19" t="str">
        <f>IFERROR(VLOOKUP($D238,LISTA!$A$2:$J$9990,8,0),"")</f>
        <v/>
      </c>
      <c r="H238" s="40" t="str">
        <f t="shared" si="11"/>
        <v/>
      </c>
      <c r="I238" s="36" t="str">
        <f>IFERROR(#REF!-#REF!,"")</f>
        <v/>
      </c>
      <c r="J238" s="1"/>
      <c r="K238" s="80"/>
      <c r="L238" s="36" t="str">
        <f>IFERROR(#REF!-$J212,"")</f>
        <v/>
      </c>
      <c r="N238" s="7"/>
      <c r="O238" s="7"/>
      <c r="P238" s="9"/>
      <c r="Q238" s="9"/>
      <c r="R238"/>
      <c r="S238"/>
      <c r="T238"/>
      <c r="U238"/>
      <c r="V238"/>
      <c r="W238"/>
      <c r="X238"/>
      <c r="Y238"/>
      <c r="Z238"/>
    </row>
    <row r="239" spans="2:26" s="32" customFormat="1" x14ac:dyDescent="0.25">
      <c r="B239" s="37" t="str">
        <f t="shared" si="9"/>
        <v/>
      </c>
      <c r="C239" s="54" t="str">
        <f t="shared" si="10"/>
        <v/>
      </c>
      <c r="D239" s="100"/>
      <c r="E239" s="38"/>
      <c r="F239" s="74" t="str">
        <f>IF($D239="","",PEDIDO!$U485)</f>
        <v/>
      </c>
      <c r="G239" s="19" t="str">
        <f>IFERROR(VLOOKUP($D239,LISTA!$A$2:$J$9990,8,0),"")</f>
        <v/>
      </c>
      <c r="H239" s="40" t="str">
        <f t="shared" si="11"/>
        <v/>
      </c>
      <c r="I239" s="36" t="str">
        <f>IFERROR(#REF!-#REF!,"")</f>
        <v/>
      </c>
      <c r="J239" s="1"/>
      <c r="K239" s="80"/>
      <c r="L239" s="36" t="str">
        <f>IFERROR(#REF!-$J213,"")</f>
        <v/>
      </c>
      <c r="N239" s="7"/>
      <c r="O239" s="7"/>
      <c r="P239" s="9"/>
      <c r="Q239" s="9"/>
      <c r="R239"/>
      <c r="S239"/>
      <c r="T239"/>
      <c r="U239"/>
      <c r="V239"/>
      <c r="W239"/>
      <c r="X239"/>
      <c r="Y239"/>
      <c r="Z239"/>
    </row>
    <row r="240" spans="2:26" s="32" customFormat="1" x14ac:dyDescent="0.25">
      <c r="B240" s="37" t="str">
        <f t="shared" si="9"/>
        <v/>
      </c>
      <c r="C240" s="54" t="str">
        <f t="shared" si="10"/>
        <v/>
      </c>
      <c r="D240" s="100"/>
      <c r="E240" s="38"/>
      <c r="F240" s="74" t="str">
        <f>IF($D240="","",PEDIDO!$U486)</f>
        <v/>
      </c>
      <c r="G240" s="19" t="str">
        <f>IFERROR(VLOOKUP($D240,LISTA!$A$2:$J$9990,8,0),"")</f>
        <v/>
      </c>
      <c r="H240" s="40" t="str">
        <f t="shared" si="11"/>
        <v/>
      </c>
      <c r="I240" s="36" t="str">
        <f>IFERROR(#REF!-#REF!,"")</f>
        <v/>
      </c>
      <c r="J240" s="1"/>
      <c r="K240" s="80"/>
      <c r="L240" s="36" t="str">
        <f>IFERROR(#REF!-$J214,"")</f>
        <v/>
      </c>
      <c r="N240" s="7"/>
      <c r="O240" s="7"/>
      <c r="P240" s="9"/>
      <c r="Q240" s="9"/>
      <c r="R240"/>
      <c r="S240"/>
      <c r="T240"/>
      <c r="U240"/>
      <c r="V240"/>
      <c r="W240"/>
      <c r="X240"/>
      <c r="Y240"/>
      <c r="Z240"/>
    </row>
    <row r="241" spans="2:26" s="32" customFormat="1" x14ac:dyDescent="0.25">
      <c r="B241" s="37" t="str">
        <f t="shared" si="9"/>
        <v/>
      </c>
      <c r="C241" s="54" t="str">
        <f t="shared" si="10"/>
        <v/>
      </c>
      <c r="D241" s="100"/>
      <c r="E241" s="38"/>
      <c r="F241" s="74" t="str">
        <f>IF($D241="","",PEDIDO!$U487)</f>
        <v/>
      </c>
      <c r="G241" s="19" t="str">
        <f>IFERROR(VLOOKUP($D241,LISTA!$A$2:$J$9990,8,0),"")</f>
        <v/>
      </c>
      <c r="H241" s="40" t="str">
        <f t="shared" si="11"/>
        <v/>
      </c>
      <c r="I241" s="36" t="str">
        <f>IFERROR(#REF!-#REF!,"")</f>
        <v/>
      </c>
      <c r="J241" s="1"/>
      <c r="K241" s="80"/>
      <c r="L241" s="36" t="str">
        <f>IFERROR(#REF!-$J215,"")</f>
        <v/>
      </c>
      <c r="N241" s="7"/>
      <c r="O241" s="7"/>
      <c r="P241" s="9"/>
      <c r="Q241" s="9"/>
      <c r="R241"/>
      <c r="S241"/>
      <c r="T241"/>
      <c r="U241"/>
      <c r="V241"/>
      <c r="W241"/>
      <c r="X241"/>
      <c r="Y241"/>
      <c r="Z241"/>
    </row>
    <row r="242" spans="2:26" s="32" customFormat="1" x14ac:dyDescent="0.25">
      <c r="B242" s="37" t="str">
        <f t="shared" si="9"/>
        <v/>
      </c>
      <c r="C242" s="54" t="str">
        <f t="shared" si="10"/>
        <v/>
      </c>
      <c r="D242" s="100"/>
      <c r="E242" s="38"/>
      <c r="F242" s="74" t="str">
        <f>IF($D242="","",PEDIDO!$U488)</f>
        <v/>
      </c>
      <c r="G242" s="19" t="str">
        <f>IFERROR(VLOOKUP($D242,LISTA!$A$2:$J$9990,8,0),"")</f>
        <v/>
      </c>
      <c r="H242" s="40" t="str">
        <f t="shared" si="11"/>
        <v/>
      </c>
      <c r="I242" s="36" t="str">
        <f>IFERROR(#REF!-#REF!,"")</f>
        <v/>
      </c>
      <c r="J242" s="1"/>
      <c r="K242" s="80"/>
      <c r="L242" s="36" t="str">
        <f>IFERROR(#REF!-$J216,"")</f>
        <v/>
      </c>
      <c r="N242" s="7"/>
      <c r="O242" s="7"/>
      <c r="P242" s="9"/>
      <c r="Q242" s="9"/>
      <c r="R242"/>
      <c r="S242"/>
      <c r="T242"/>
      <c r="U242"/>
      <c r="V242"/>
      <c r="W242"/>
      <c r="X242"/>
      <c r="Y242"/>
      <c r="Z242"/>
    </row>
    <row r="243" spans="2:26" s="32" customFormat="1" x14ac:dyDescent="0.25">
      <c r="B243" s="37" t="str">
        <f t="shared" si="9"/>
        <v/>
      </c>
      <c r="C243" s="54" t="str">
        <f t="shared" si="10"/>
        <v/>
      </c>
      <c r="D243" s="100"/>
      <c r="E243" s="38"/>
      <c r="F243" s="74" t="str">
        <f>IF($D243="","",PEDIDO!$U489)</f>
        <v/>
      </c>
      <c r="G243" s="19" t="str">
        <f>IFERROR(VLOOKUP($D243,LISTA!$A$2:$J$9990,8,0),"")</f>
        <v/>
      </c>
      <c r="H243" s="40" t="str">
        <f t="shared" si="11"/>
        <v/>
      </c>
      <c r="I243" s="36" t="str">
        <f>IFERROR(#REF!-#REF!,"")</f>
        <v/>
      </c>
      <c r="J243" s="1"/>
      <c r="K243" s="80"/>
      <c r="L243" s="36" t="str">
        <f>IFERROR(#REF!-$J217,"")</f>
        <v/>
      </c>
      <c r="N243" s="7"/>
      <c r="O243" s="7"/>
      <c r="P243" s="9"/>
      <c r="Q243" s="9"/>
      <c r="R243"/>
      <c r="S243"/>
      <c r="T243"/>
      <c r="U243"/>
      <c r="V243"/>
      <c r="W243"/>
      <c r="X243"/>
      <c r="Y243"/>
      <c r="Z243"/>
    </row>
    <row r="244" spans="2:26" s="32" customFormat="1" x14ac:dyDescent="0.25">
      <c r="B244" s="37" t="str">
        <f t="shared" si="9"/>
        <v/>
      </c>
      <c r="C244" s="54" t="str">
        <f t="shared" si="10"/>
        <v/>
      </c>
      <c r="D244" s="100"/>
      <c r="E244" s="38"/>
      <c r="F244" s="74" t="str">
        <f>IF($D244="","",PEDIDO!$U490)</f>
        <v/>
      </c>
      <c r="G244" s="19" t="str">
        <f>IFERROR(VLOOKUP($D244,LISTA!$A$2:$J$9990,8,0),"")</f>
        <v/>
      </c>
      <c r="H244" s="40" t="str">
        <f t="shared" si="11"/>
        <v/>
      </c>
      <c r="I244" s="36" t="str">
        <f>IFERROR(#REF!-#REF!,"")</f>
        <v/>
      </c>
      <c r="J244" s="1"/>
      <c r="K244" s="80"/>
      <c r="L244" s="36" t="str">
        <f>IFERROR(#REF!-$J218,"")</f>
        <v/>
      </c>
      <c r="N244" s="7"/>
      <c r="O244" s="7"/>
      <c r="P244" s="9"/>
      <c r="Q244" s="9"/>
      <c r="R244"/>
      <c r="S244"/>
      <c r="T244"/>
      <c r="U244"/>
      <c r="V244"/>
      <c r="W244"/>
      <c r="X244"/>
      <c r="Y244"/>
      <c r="Z244"/>
    </row>
    <row r="245" spans="2:26" s="32" customFormat="1" x14ac:dyDescent="0.25">
      <c r="B245" s="37" t="str">
        <f t="shared" si="9"/>
        <v/>
      </c>
      <c r="C245" s="54" t="str">
        <f t="shared" si="10"/>
        <v/>
      </c>
      <c r="D245" s="100"/>
      <c r="E245" s="38"/>
      <c r="F245" s="74" t="str">
        <f>IF($D245="","",PEDIDO!$U491)</f>
        <v/>
      </c>
      <c r="G245" s="19" t="str">
        <f>IFERROR(VLOOKUP($D245,LISTA!$A$2:$J$9990,8,0),"")</f>
        <v/>
      </c>
      <c r="H245" s="40" t="str">
        <f t="shared" si="11"/>
        <v/>
      </c>
      <c r="I245" s="36" t="str">
        <f>IFERROR(#REF!-#REF!,"")</f>
        <v/>
      </c>
      <c r="J245" s="1"/>
      <c r="K245" s="80"/>
      <c r="L245" s="36" t="str">
        <f>IFERROR(#REF!-$J219,"")</f>
        <v/>
      </c>
      <c r="N245" s="7"/>
      <c r="O245" s="7"/>
      <c r="P245" s="9"/>
      <c r="Q245" s="9"/>
      <c r="R245"/>
      <c r="S245"/>
      <c r="T245"/>
      <c r="U245"/>
      <c r="V245"/>
      <c r="W245"/>
      <c r="X245"/>
      <c r="Y245"/>
      <c r="Z245"/>
    </row>
    <row r="246" spans="2:26" s="32" customFormat="1" x14ac:dyDescent="0.25">
      <c r="B246" s="37" t="str">
        <f t="shared" si="9"/>
        <v/>
      </c>
      <c r="C246" s="54" t="str">
        <f t="shared" si="10"/>
        <v/>
      </c>
      <c r="D246" s="100"/>
      <c r="E246" s="38"/>
      <c r="F246" s="74" t="str">
        <f>IF($D246="","",PEDIDO!$U492)</f>
        <v/>
      </c>
      <c r="G246" s="19" t="str">
        <f>IFERROR(VLOOKUP($D246,LISTA!$A$2:$J$9990,8,0),"")</f>
        <v/>
      </c>
      <c r="H246" s="40" t="str">
        <f t="shared" si="11"/>
        <v/>
      </c>
      <c r="I246" s="36" t="str">
        <f>IFERROR(#REF!-#REF!,"")</f>
        <v/>
      </c>
      <c r="J246" s="1"/>
      <c r="K246" s="80"/>
      <c r="L246" s="36" t="str">
        <f>IFERROR(#REF!-$J220,"")</f>
        <v/>
      </c>
      <c r="N246" s="7"/>
      <c r="O246" s="7"/>
      <c r="P246" s="9"/>
      <c r="Q246" s="9"/>
      <c r="R246"/>
      <c r="S246"/>
      <c r="T246"/>
      <c r="U246"/>
      <c r="V246"/>
      <c r="W246"/>
      <c r="X246"/>
      <c r="Y246"/>
      <c r="Z246"/>
    </row>
    <row r="247" spans="2:26" s="32" customFormat="1" x14ac:dyDescent="0.25">
      <c r="B247" s="37" t="str">
        <f t="shared" si="9"/>
        <v/>
      </c>
      <c r="C247" s="54" t="str">
        <f t="shared" si="10"/>
        <v/>
      </c>
      <c r="D247" s="100"/>
      <c r="E247" s="38"/>
      <c r="F247" s="74" t="str">
        <f>IF($D247="","",PEDIDO!$U493)</f>
        <v/>
      </c>
      <c r="G247" s="19" t="str">
        <f>IFERROR(VLOOKUP($D247,LISTA!$A$2:$J$9990,8,0),"")</f>
        <v/>
      </c>
      <c r="H247" s="40" t="str">
        <f t="shared" si="11"/>
        <v/>
      </c>
      <c r="I247" s="36" t="str">
        <f>IFERROR(#REF!-#REF!,"")</f>
        <v/>
      </c>
      <c r="J247" s="1"/>
      <c r="K247" s="80"/>
      <c r="L247" s="36" t="str">
        <f>IFERROR(#REF!-$J221,"")</f>
        <v/>
      </c>
      <c r="N247" s="7"/>
      <c r="O247" s="7"/>
      <c r="P247" s="9"/>
      <c r="Q247" s="9"/>
      <c r="R247"/>
      <c r="S247"/>
      <c r="T247"/>
      <c r="U247"/>
      <c r="V247"/>
      <c r="W247"/>
      <c r="X247"/>
      <c r="Y247"/>
      <c r="Z247"/>
    </row>
    <row r="248" spans="2:26" s="32" customFormat="1" x14ac:dyDescent="0.25">
      <c r="B248" s="37" t="str">
        <f t="shared" si="9"/>
        <v/>
      </c>
      <c r="C248" s="54" t="str">
        <f t="shared" si="10"/>
        <v/>
      </c>
      <c r="D248" s="100"/>
      <c r="E248" s="38"/>
      <c r="F248" s="74" t="str">
        <f>IF($D248="","",PEDIDO!$U494)</f>
        <v/>
      </c>
      <c r="G248" s="19" t="str">
        <f>IFERROR(VLOOKUP($D248,LISTA!$A$2:$J$9990,8,0),"")</f>
        <v/>
      </c>
      <c r="H248" s="40" t="str">
        <f t="shared" si="11"/>
        <v/>
      </c>
      <c r="I248" s="36" t="str">
        <f>IFERROR(#REF!-#REF!,"")</f>
        <v/>
      </c>
      <c r="J248" s="1"/>
      <c r="K248" s="80"/>
      <c r="L248" s="36" t="str">
        <f>IFERROR(#REF!-$J222,"")</f>
        <v/>
      </c>
      <c r="N248" s="7"/>
      <c r="O248" s="7"/>
      <c r="P248" s="9"/>
      <c r="Q248" s="9"/>
      <c r="R248"/>
      <c r="S248"/>
      <c r="T248"/>
      <c r="U248"/>
      <c r="V248"/>
      <c r="W248"/>
      <c r="X248"/>
      <c r="Y248"/>
      <c r="Z248"/>
    </row>
    <row r="249" spans="2:26" s="32" customFormat="1" x14ac:dyDescent="0.25">
      <c r="B249" s="37" t="str">
        <f t="shared" si="9"/>
        <v/>
      </c>
      <c r="C249" s="54" t="str">
        <f t="shared" si="10"/>
        <v/>
      </c>
      <c r="D249" s="100"/>
      <c r="E249" s="38"/>
      <c r="F249" s="74" t="str">
        <f>IF($D249="","",PEDIDO!$U495)</f>
        <v/>
      </c>
      <c r="G249" s="19" t="str">
        <f>IFERROR(VLOOKUP($D249,LISTA!$A$2:$J$9990,8,0),"")</f>
        <v/>
      </c>
      <c r="H249" s="40" t="str">
        <f t="shared" si="11"/>
        <v/>
      </c>
      <c r="I249" s="36" t="str">
        <f>IFERROR(#REF!-#REF!,"")</f>
        <v/>
      </c>
      <c r="J249" s="1"/>
      <c r="K249" s="80"/>
      <c r="L249" s="36" t="str">
        <f>IFERROR(#REF!-$J223,"")</f>
        <v/>
      </c>
      <c r="N249" s="7"/>
      <c r="O249" s="7"/>
      <c r="P249" s="9"/>
      <c r="Q249" s="9"/>
      <c r="R249"/>
      <c r="S249"/>
      <c r="T249"/>
      <c r="U249"/>
      <c r="V249"/>
      <c r="W249"/>
      <c r="X249"/>
      <c r="Y249"/>
      <c r="Z249"/>
    </row>
    <row r="250" spans="2:26" s="32" customFormat="1" x14ac:dyDescent="0.25">
      <c r="B250" s="37" t="str">
        <f t="shared" si="9"/>
        <v/>
      </c>
      <c r="C250" s="54" t="str">
        <f t="shared" si="10"/>
        <v/>
      </c>
      <c r="D250" s="100"/>
      <c r="E250" s="38"/>
      <c r="F250" s="74" t="str">
        <f>IF($D250="","",PEDIDO!$U496)</f>
        <v/>
      </c>
      <c r="G250" s="19" t="str">
        <f>IFERROR(VLOOKUP($D250,LISTA!$A$2:$J$9990,8,0),"")</f>
        <v/>
      </c>
      <c r="H250" s="40" t="str">
        <f t="shared" si="11"/>
        <v/>
      </c>
      <c r="I250" s="36" t="str">
        <f>IFERROR(#REF!-#REF!,"")</f>
        <v/>
      </c>
      <c r="J250" s="1"/>
      <c r="K250" s="80"/>
      <c r="L250" s="36" t="str">
        <f>IFERROR(#REF!-$J224,"")</f>
        <v/>
      </c>
      <c r="N250" s="7"/>
      <c r="O250" s="7"/>
      <c r="P250" s="9"/>
      <c r="Q250" s="9"/>
      <c r="R250"/>
      <c r="S250"/>
      <c r="T250"/>
      <c r="U250"/>
      <c r="V250"/>
      <c r="W250"/>
      <c r="X250"/>
      <c r="Y250"/>
      <c r="Z250"/>
    </row>
    <row r="251" spans="2:26" s="32" customFormat="1" x14ac:dyDescent="0.25">
      <c r="B251" s="37" t="str">
        <f t="shared" si="9"/>
        <v/>
      </c>
      <c r="C251" s="54" t="str">
        <f t="shared" si="10"/>
        <v/>
      </c>
      <c r="D251" s="100"/>
      <c r="E251" s="38"/>
      <c r="F251" s="74" t="str">
        <f>IF($D251="","",PEDIDO!$U497)</f>
        <v/>
      </c>
      <c r="G251" s="19" t="str">
        <f>IFERROR(VLOOKUP($D251,LISTA!$A$2:$J$9990,8,0),"")</f>
        <v/>
      </c>
      <c r="H251" s="40" t="str">
        <f t="shared" si="11"/>
        <v/>
      </c>
      <c r="I251" s="36" t="str">
        <f>IFERROR(#REF!-#REF!,"")</f>
        <v/>
      </c>
      <c r="J251" s="1"/>
      <c r="K251" s="80"/>
      <c r="L251" s="36" t="str">
        <f>IFERROR(#REF!-$J225,"")</f>
        <v/>
      </c>
      <c r="N251" s="7"/>
      <c r="O251" s="7"/>
      <c r="P251" s="9"/>
      <c r="Q251" s="9"/>
      <c r="R251"/>
      <c r="S251"/>
      <c r="T251"/>
      <c r="U251"/>
      <c r="V251"/>
      <c r="W251"/>
      <c r="X251"/>
      <c r="Y251"/>
      <c r="Z251"/>
    </row>
    <row r="252" spans="2:26" s="32" customFormat="1" x14ac:dyDescent="0.25">
      <c r="B252" s="37" t="str">
        <f t="shared" si="9"/>
        <v/>
      </c>
      <c r="C252" s="54" t="str">
        <f t="shared" si="10"/>
        <v/>
      </c>
      <c r="D252" s="100"/>
      <c r="E252" s="38"/>
      <c r="F252" s="74" t="str">
        <f>IF($D252="","",PEDIDO!$U498)</f>
        <v/>
      </c>
      <c r="G252" s="19" t="str">
        <f>IFERROR(VLOOKUP($D252,LISTA!$A$2:$J$9990,8,0),"")</f>
        <v/>
      </c>
      <c r="H252" s="40" t="str">
        <f t="shared" si="11"/>
        <v/>
      </c>
      <c r="I252" s="36" t="str">
        <f>IFERROR(#REF!-#REF!,"")</f>
        <v/>
      </c>
      <c r="J252" s="1"/>
      <c r="K252" s="80"/>
      <c r="L252" s="36" t="str">
        <f>IFERROR(#REF!-$J226,"")</f>
        <v/>
      </c>
      <c r="N252" s="7"/>
      <c r="O252" s="7"/>
      <c r="P252" s="9"/>
      <c r="Q252" s="9"/>
      <c r="R252"/>
      <c r="S252"/>
      <c r="T252"/>
      <c r="U252"/>
      <c r="V252"/>
      <c r="W252"/>
      <c r="X252"/>
      <c r="Y252"/>
      <c r="Z252"/>
    </row>
    <row r="253" spans="2:26" s="32" customFormat="1" x14ac:dyDescent="0.25">
      <c r="B253" s="37" t="str">
        <f t="shared" si="9"/>
        <v/>
      </c>
      <c r="C253" s="54" t="str">
        <f t="shared" si="10"/>
        <v/>
      </c>
      <c r="D253" s="100"/>
      <c r="E253" s="38"/>
      <c r="F253" s="74" t="str">
        <f>IF($D253="","",PEDIDO!$U499)</f>
        <v/>
      </c>
      <c r="G253" s="19" t="str">
        <f>IFERROR(VLOOKUP($D253,LISTA!$A$2:$J$9990,8,0),"")</f>
        <v/>
      </c>
      <c r="H253" s="40" t="str">
        <f t="shared" si="11"/>
        <v/>
      </c>
      <c r="I253" s="36" t="str">
        <f>IFERROR(#REF!-#REF!,"")</f>
        <v/>
      </c>
      <c r="J253" s="1"/>
      <c r="K253" s="80"/>
      <c r="L253" s="36" t="str">
        <f>IFERROR(#REF!-$J227,"")</f>
        <v/>
      </c>
      <c r="N253" s="7"/>
      <c r="O253" s="7"/>
      <c r="P253" s="9"/>
      <c r="Q253" s="9"/>
      <c r="R253"/>
      <c r="S253"/>
      <c r="T253"/>
      <c r="U253"/>
      <c r="V253"/>
      <c r="W253"/>
      <c r="X253"/>
      <c r="Y253"/>
      <c r="Z253"/>
    </row>
    <row r="254" spans="2:26" s="32" customFormat="1" x14ac:dyDescent="0.25">
      <c r="B254" s="37" t="str">
        <f t="shared" si="9"/>
        <v/>
      </c>
      <c r="C254" s="54" t="str">
        <f t="shared" si="10"/>
        <v/>
      </c>
      <c r="D254" s="100"/>
      <c r="E254" s="38"/>
      <c r="F254" s="74" t="str">
        <f>IF($D254="","",PEDIDO!$U500)</f>
        <v/>
      </c>
      <c r="G254" s="19" t="str">
        <f>IFERROR(VLOOKUP($D254,LISTA!$A$2:$J$9990,8,0),"")</f>
        <v/>
      </c>
      <c r="H254" s="40" t="str">
        <f t="shared" si="11"/>
        <v/>
      </c>
      <c r="I254" s="36" t="str">
        <f>IFERROR(#REF!-#REF!,"")</f>
        <v/>
      </c>
      <c r="J254" s="1"/>
      <c r="K254" s="80"/>
      <c r="L254" s="36" t="str">
        <f>IFERROR(#REF!-$J228,"")</f>
        <v/>
      </c>
      <c r="N254" s="7"/>
      <c r="O254" s="7"/>
      <c r="P254" s="9"/>
      <c r="Q254" s="9"/>
      <c r="R254"/>
      <c r="S254"/>
      <c r="T254"/>
      <c r="U254"/>
      <c r="V254"/>
      <c r="W254"/>
      <c r="X254"/>
      <c r="Y254"/>
      <c r="Z254"/>
    </row>
    <row r="255" spans="2:26" s="32" customFormat="1" x14ac:dyDescent="0.25">
      <c r="B255" s="37" t="str">
        <f t="shared" si="9"/>
        <v/>
      </c>
      <c r="C255" s="54" t="str">
        <f t="shared" si="10"/>
        <v/>
      </c>
      <c r="D255" s="100"/>
      <c r="E255" s="38"/>
      <c r="F255" s="74" t="str">
        <f>IF($D255="","",PEDIDO!$U501)</f>
        <v/>
      </c>
      <c r="G255" s="19" t="str">
        <f>IFERROR(VLOOKUP($D255,LISTA!$A$2:$J$9990,8,0),"")</f>
        <v/>
      </c>
      <c r="H255" s="40" t="str">
        <f t="shared" si="11"/>
        <v/>
      </c>
      <c r="I255" s="36" t="str">
        <f>IFERROR(#REF!-#REF!,"")</f>
        <v/>
      </c>
      <c r="J255" s="1"/>
      <c r="K255" s="80"/>
      <c r="L255" s="36" t="str">
        <f>IFERROR(#REF!-$J229,"")</f>
        <v/>
      </c>
      <c r="N255" s="7"/>
      <c r="O255" s="7"/>
      <c r="P255" s="9"/>
      <c r="Q255" s="9"/>
      <c r="R255"/>
      <c r="S255"/>
      <c r="T255"/>
      <c r="U255"/>
      <c r="V255"/>
      <c r="W255"/>
      <c r="X255"/>
      <c r="Y255"/>
      <c r="Z255"/>
    </row>
    <row r="256" spans="2:26" s="32" customFormat="1" x14ac:dyDescent="0.25">
      <c r="B256" s="37" t="str">
        <f t="shared" si="9"/>
        <v/>
      </c>
      <c r="C256" s="54" t="str">
        <f t="shared" si="10"/>
        <v/>
      </c>
      <c r="D256" s="100"/>
      <c r="E256" s="38"/>
      <c r="F256" s="74" t="str">
        <f>IF($D256="","",PEDIDO!$U502)</f>
        <v/>
      </c>
      <c r="G256" s="19" t="str">
        <f>IFERROR(VLOOKUP($D256,LISTA!$A$2:$J$9990,8,0),"")</f>
        <v/>
      </c>
      <c r="H256" s="40" t="str">
        <f t="shared" si="11"/>
        <v/>
      </c>
      <c r="I256" s="36" t="str">
        <f>IFERROR(#REF!-#REF!,"")</f>
        <v/>
      </c>
      <c r="J256" s="1"/>
      <c r="K256" s="80"/>
      <c r="L256" s="36" t="str">
        <f>IFERROR(#REF!-$J230,"")</f>
        <v/>
      </c>
      <c r="N256" s="7"/>
      <c r="O256" s="7"/>
      <c r="P256" s="9"/>
      <c r="Q256" s="9"/>
      <c r="R256"/>
      <c r="S256"/>
      <c r="T256"/>
      <c r="U256"/>
      <c r="V256"/>
      <c r="W256"/>
      <c r="X256"/>
      <c r="Y256"/>
      <c r="Z256"/>
    </row>
    <row r="257" spans="2:26" s="32" customFormat="1" x14ac:dyDescent="0.25">
      <c r="B257" s="37" t="str">
        <f t="shared" si="9"/>
        <v/>
      </c>
      <c r="C257" s="54" t="str">
        <f t="shared" si="10"/>
        <v/>
      </c>
      <c r="D257" s="100"/>
      <c r="E257" s="38"/>
      <c r="F257" s="74" t="str">
        <f>IF($D257="","",PEDIDO!$U503)</f>
        <v/>
      </c>
      <c r="G257" s="19" t="str">
        <f>IFERROR(VLOOKUP($D257,LISTA!$A$2:$J$9990,8,0),"")</f>
        <v/>
      </c>
      <c r="H257" s="40" t="str">
        <f t="shared" si="11"/>
        <v/>
      </c>
      <c r="I257" s="36" t="str">
        <f>IFERROR(#REF!-#REF!,"")</f>
        <v/>
      </c>
      <c r="J257" s="1"/>
      <c r="K257" s="80"/>
      <c r="L257" s="36" t="str">
        <f>IFERROR(#REF!-$J231,"")</f>
        <v/>
      </c>
      <c r="N257" s="7"/>
      <c r="O257" s="7"/>
      <c r="P257" s="9"/>
      <c r="Q257" s="9"/>
      <c r="R257"/>
      <c r="S257"/>
      <c r="T257"/>
      <c r="U257"/>
      <c r="V257"/>
      <c r="W257"/>
      <c r="X257"/>
      <c r="Y257"/>
      <c r="Z257"/>
    </row>
    <row r="258" spans="2:26" s="32" customFormat="1" x14ac:dyDescent="0.25">
      <c r="B258" s="37" t="str">
        <f t="shared" si="9"/>
        <v/>
      </c>
      <c r="C258" s="54" t="str">
        <f t="shared" si="10"/>
        <v/>
      </c>
      <c r="D258" s="100"/>
      <c r="E258" s="38"/>
      <c r="F258" s="74" t="str">
        <f>IF($D258="","",PEDIDO!$U504)</f>
        <v/>
      </c>
      <c r="G258" s="19" t="str">
        <f>IFERROR(VLOOKUP($D258,LISTA!$A$2:$J$9990,8,0),"")</f>
        <v/>
      </c>
      <c r="H258" s="40" t="str">
        <f t="shared" si="11"/>
        <v/>
      </c>
      <c r="I258" s="36" t="str">
        <f>IFERROR(#REF!-#REF!,"")</f>
        <v/>
      </c>
      <c r="J258" s="1"/>
      <c r="K258" s="80"/>
      <c r="L258" s="36" t="str">
        <f>IFERROR(#REF!-$J232,"")</f>
        <v/>
      </c>
      <c r="N258" s="7"/>
      <c r="O258" s="7"/>
      <c r="P258" s="9"/>
      <c r="Q258" s="9"/>
      <c r="R258"/>
      <c r="S258"/>
      <c r="T258"/>
      <c r="U258"/>
      <c r="V258"/>
      <c r="W258"/>
      <c r="X258"/>
      <c r="Y258"/>
      <c r="Z258"/>
    </row>
    <row r="259" spans="2:26" s="32" customFormat="1" x14ac:dyDescent="0.25">
      <c r="B259" s="37" t="str">
        <f t="shared" si="9"/>
        <v/>
      </c>
      <c r="C259" s="54" t="str">
        <f t="shared" si="10"/>
        <v/>
      </c>
      <c r="D259" s="100"/>
      <c r="E259" s="38"/>
      <c r="F259" s="74" t="str">
        <f>IF($D259="","",PEDIDO!$U505)</f>
        <v/>
      </c>
      <c r="G259" s="19" t="str">
        <f>IFERROR(VLOOKUP($D259,LISTA!$A$2:$J$9990,8,0),"")</f>
        <v/>
      </c>
      <c r="H259" s="40" t="str">
        <f t="shared" si="11"/>
        <v/>
      </c>
      <c r="I259" s="36" t="str">
        <f>IFERROR(#REF!-#REF!,"")</f>
        <v/>
      </c>
      <c r="J259" s="1"/>
      <c r="K259" s="80"/>
      <c r="L259" s="36" t="str">
        <f>IFERROR(#REF!-$J233,"")</f>
        <v/>
      </c>
      <c r="N259" s="7"/>
      <c r="O259" s="7"/>
      <c r="P259" s="9"/>
      <c r="Q259" s="9"/>
      <c r="R259"/>
      <c r="S259"/>
      <c r="T259"/>
      <c r="U259"/>
      <c r="V259"/>
      <c r="W259"/>
      <c r="X259"/>
      <c r="Y259"/>
      <c r="Z259"/>
    </row>
    <row r="260" spans="2:26" s="32" customFormat="1" x14ac:dyDescent="0.25">
      <c r="B260" s="37" t="str">
        <f t="shared" si="9"/>
        <v/>
      </c>
      <c r="C260" s="54" t="str">
        <f t="shared" si="10"/>
        <v/>
      </c>
      <c r="D260" s="100"/>
      <c r="E260" s="38"/>
      <c r="F260" s="74" t="str">
        <f>IF($D260="","",PEDIDO!$U506)</f>
        <v/>
      </c>
      <c r="G260" s="19" t="str">
        <f>IFERROR(VLOOKUP($D260,LISTA!$A$2:$J$9990,8,0),"")</f>
        <v/>
      </c>
      <c r="H260" s="40" t="str">
        <f t="shared" si="11"/>
        <v/>
      </c>
      <c r="I260" s="36" t="str">
        <f>IFERROR(#REF!-#REF!,"")</f>
        <v/>
      </c>
      <c r="J260" s="1"/>
      <c r="K260" s="80"/>
      <c r="L260" s="36" t="str">
        <f>IFERROR(#REF!-$J234,"")</f>
        <v/>
      </c>
      <c r="N260" s="7"/>
      <c r="O260" s="7"/>
      <c r="P260" s="9"/>
      <c r="Q260" s="9"/>
      <c r="R260"/>
      <c r="S260"/>
      <c r="T260"/>
      <c r="U260"/>
      <c r="V260"/>
      <c r="W260"/>
      <c r="X260"/>
      <c r="Y260"/>
      <c r="Z260"/>
    </row>
    <row r="261" spans="2:26" s="32" customFormat="1" x14ac:dyDescent="0.25">
      <c r="B261" s="37" t="str">
        <f t="shared" ref="B261:B308" si="12">IF($D261="","",$B260+1)</f>
        <v/>
      </c>
      <c r="C261" s="54" t="str">
        <f t="shared" ref="C261:C308" si="13">IF(D261&lt;&gt;"",1,"")</f>
        <v/>
      </c>
      <c r="D261" s="100"/>
      <c r="E261" s="38"/>
      <c r="F261" s="74" t="str">
        <f>IF($D261="","",PEDIDO!$U509)</f>
        <v/>
      </c>
      <c r="G261" s="19" t="str">
        <f>IFERROR(VLOOKUP($D261,LISTA!$A$2:$J$9990,8,0),"")</f>
        <v/>
      </c>
      <c r="H261" s="40" t="str">
        <f t="shared" ref="H261:H324" si="14">IF(OR(G261=$K$10,G261=$K$11,G261=$K$14,G261=$K$15,G261=$K$16,G261=$K$17,G261=$K$18,G261=$K$19,G261=$K$20,G261=$K$21,G261=$K$22,G261=$K$23,G261=$K$24,G261=$K$25,G261=$K$26,G261=$K$27,G261=$K$28),$K$9,IF(OR(G261=$K$32,G261=$K$33),$K$31,IF(OR(G261=$K$38),$K$37,"")))</f>
        <v/>
      </c>
      <c r="I261" s="36" t="str">
        <f>IFERROR(#REF!-#REF!,"")</f>
        <v/>
      </c>
      <c r="J261" s="1"/>
      <c r="K261" s="80"/>
      <c r="L261" s="36" t="str">
        <f>IFERROR(#REF!-$J235,"")</f>
        <v/>
      </c>
      <c r="N261" s="7"/>
      <c r="O261" s="7"/>
      <c r="P261" s="9"/>
      <c r="Q261" s="9"/>
      <c r="R261"/>
      <c r="S261"/>
      <c r="T261"/>
      <c r="U261"/>
      <c r="V261"/>
      <c r="W261"/>
      <c r="X261"/>
      <c r="Y261"/>
      <c r="Z261"/>
    </row>
    <row r="262" spans="2:26" s="32" customFormat="1" x14ac:dyDescent="0.25">
      <c r="B262" s="37" t="str">
        <f t="shared" si="12"/>
        <v/>
      </c>
      <c r="C262" s="54" t="str">
        <f t="shared" si="13"/>
        <v/>
      </c>
      <c r="D262" s="100"/>
      <c r="E262" s="38"/>
      <c r="F262" s="74" t="str">
        <f>IF($D262="","",PEDIDO!$U510)</f>
        <v/>
      </c>
      <c r="G262" s="19" t="str">
        <f>IFERROR(VLOOKUP($D262,LISTA!$A$2:$J$9990,8,0),"")</f>
        <v/>
      </c>
      <c r="H262" s="40" t="str">
        <f t="shared" si="14"/>
        <v/>
      </c>
      <c r="I262" s="36" t="str">
        <f>IFERROR(#REF!-#REF!,"")</f>
        <v/>
      </c>
      <c r="J262" s="1"/>
      <c r="K262" s="80"/>
      <c r="L262" s="36" t="str">
        <f>IFERROR(#REF!-$J236,"")</f>
        <v/>
      </c>
      <c r="N262" s="7"/>
      <c r="O262" s="7"/>
      <c r="P262" s="9"/>
      <c r="Q262" s="9"/>
      <c r="R262"/>
      <c r="S262"/>
      <c r="T262"/>
      <c r="U262"/>
      <c r="V262"/>
      <c r="W262"/>
      <c r="X262"/>
      <c r="Y262"/>
      <c r="Z262"/>
    </row>
    <row r="263" spans="2:26" s="32" customFormat="1" x14ac:dyDescent="0.25">
      <c r="B263" s="37" t="str">
        <f t="shared" si="12"/>
        <v/>
      </c>
      <c r="C263" s="54" t="str">
        <f t="shared" si="13"/>
        <v/>
      </c>
      <c r="D263" s="100"/>
      <c r="E263" s="38"/>
      <c r="F263" s="74" t="str">
        <f>IF($D263="","",PEDIDO!$U511)</f>
        <v/>
      </c>
      <c r="G263" s="19" t="str">
        <f>IFERROR(VLOOKUP($D263,LISTA!$A$2:$J$9990,8,0),"")</f>
        <v/>
      </c>
      <c r="H263" s="40" t="str">
        <f t="shared" si="14"/>
        <v/>
      </c>
      <c r="I263" s="36" t="str">
        <f>IFERROR(#REF!-#REF!,"")</f>
        <v/>
      </c>
      <c r="J263" s="1"/>
      <c r="K263" s="80"/>
      <c r="L263" s="36" t="str">
        <f>IFERROR(#REF!-$J237,"")</f>
        <v/>
      </c>
      <c r="N263" s="7"/>
      <c r="O263" s="7"/>
      <c r="P263" s="9"/>
      <c r="Q263" s="9"/>
      <c r="R263"/>
      <c r="S263"/>
      <c r="T263"/>
      <c r="U263"/>
      <c r="V263"/>
      <c r="W263"/>
      <c r="X263"/>
      <c r="Y263"/>
      <c r="Z263"/>
    </row>
    <row r="264" spans="2:26" s="32" customFormat="1" x14ac:dyDescent="0.25">
      <c r="B264" s="37" t="str">
        <f t="shared" si="12"/>
        <v/>
      </c>
      <c r="C264" s="54" t="str">
        <f t="shared" si="13"/>
        <v/>
      </c>
      <c r="D264" s="100"/>
      <c r="E264" s="38"/>
      <c r="F264" s="74" t="str">
        <f>IF($D264="","",PEDIDO!$U512)</f>
        <v/>
      </c>
      <c r="G264" s="19" t="str">
        <f>IFERROR(VLOOKUP($D264,LISTA!$A$2:$J$9990,8,0),"")</f>
        <v/>
      </c>
      <c r="H264" s="40" t="str">
        <f t="shared" si="14"/>
        <v/>
      </c>
      <c r="I264" s="36" t="str">
        <f>IFERROR(#REF!-#REF!,"")</f>
        <v/>
      </c>
      <c r="J264" s="1"/>
      <c r="K264" s="80"/>
      <c r="L264" s="36" t="str">
        <f>IFERROR(#REF!-$J238,"")</f>
        <v/>
      </c>
      <c r="N264" s="7"/>
      <c r="O264" s="7"/>
      <c r="P264" s="9"/>
      <c r="Q264" s="9"/>
      <c r="R264"/>
      <c r="S264"/>
      <c r="T264"/>
      <c r="U264"/>
      <c r="V264"/>
      <c r="W264"/>
      <c r="X264"/>
      <c r="Y264"/>
      <c r="Z264"/>
    </row>
    <row r="265" spans="2:26" s="32" customFormat="1" x14ac:dyDescent="0.25">
      <c r="B265" s="37" t="str">
        <f t="shared" si="12"/>
        <v/>
      </c>
      <c r="C265" s="54" t="str">
        <f t="shared" si="13"/>
        <v/>
      </c>
      <c r="D265" s="100"/>
      <c r="E265" s="38"/>
      <c r="F265" s="74" t="str">
        <f>IF($D265="","",PEDIDO!$U513)</f>
        <v/>
      </c>
      <c r="G265" s="19" t="str">
        <f>IFERROR(VLOOKUP($D265,LISTA!$A$2:$J$9990,8,0),"")</f>
        <v/>
      </c>
      <c r="H265" s="40" t="str">
        <f t="shared" si="14"/>
        <v/>
      </c>
      <c r="I265" s="36" t="str">
        <f>IFERROR(#REF!-#REF!,"")</f>
        <v/>
      </c>
      <c r="J265" s="1"/>
      <c r="K265" s="80"/>
      <c r="L265" s="36" t="str">
        <f>IFERROR(#REF!-$J239,"")</f>
        <v/>
      </c>
      <c r="N265" s="7"/>
      <c r="O265" s="7"/>
      <c r="P265" s="9"/>
      <c r="Q265" s="9"/>
      <c r="R265"/>
      <c r="S265"/>
      <c r="T265"/>
      <c r="U265"/>
      <c r="V265"/>
      <c r="W265"/>
      <c r="X265"/>
      <c r="Y265"/>
      <c r="Z265"/>
    </row>
    <row r="266" spans="2:26" s="32" customFormat="1" x14ac:dyDescent="0.25">
      <c r="B266" s="37" t="str">
        <f t="shared" si="12"/>
        <v/>
      </c>
      <c r="C266" s="54" t="str">
        <f t="shared" si="13"/>
        <v/>
      </c>
      <c r="D266" s="100"/>
      <c r="E266" s="38"/>
      <c r="F266" s="74" t="str">
        <f>IF($D266="","",PEDIDO!$U514)</f>
        <v/>
      </c>
      <c r="G266" s="19" t="str">
        <f>IFERROR(VLOOKUP($D266,LISTA!$A$2:$J$9990,8,0),"")</f>
        <v/>
      </c>
      <c r="H266" s="40" t="str">
        <f t="shared" si="14"/>
        <v/>
      </c>
      <c r="I266" s="36" t="str">
        <f>IFERROR(#REF!-#REF!,"")</f>
        <v/>
      </c>
      <c r="J266" s="1"/>
      <c r="K266" s="80"/>
      <c r="L266" s="36" t="str">
        <f>IFERROR(#REF!-$J240,"")</f>
        <v/>
      </c>
      <c r="N266" s="7"/>
      <c r="O266" s="7"/>
      <c r="P266" s="9"/>
      <c r="Q266" s="9"/>
      <c r="R266"/>
      <c r="S266"/>
      <c r="T266"/>
      <c r="U266"/>
      <c r="V266"/>
      <c r="W266"/>
      <c r="X266"/>
      <c r="Y266"/>
      <c r="Z266"/>
    </row>
    <row r="267" spans="2:26" s="32" customFormat="1" x14ac:dyDescent="0.25">
      <c r="B267" s="37" t="str">
        <f t="shared" si="12"/>
        <v/>
      </c>
      <c r="C267" s="54" t="str">
        <f t="shared" si="13"/>
        <v/>
      </c>
      <c r="D267" s="100"/>
      <c r="E267" s="38"/>
      <c r="F267" s="74" t="str">
        <f>IF($D267="","",PEDIDO!$U515)</f>
        <v/>
      </c>
      <c r="G267" s="19" t="str">
        <f>IFERROR(VLOOKUP($D267,LISTA!$A$2:$J$9990,8,0),"")</f>
        <v/>
      </c>
      <c r="H267" s="40" t="str">
        <f t="shared" si="14"/>
        <v/>
      </c>
      <c r="I267" s="36" t="str">
        <f>IFERROR(#REF!-#REF!,"")</f>
        <v/>
      </c>
      <c r="J267" s="1"/>
      <c r="K267" s="80"/>
      <c r="L267" s="36" t="str">
        <f>IFERROR(#REF!-$J241,"")</f>
        <v/>
      </c>
      <c r="N267" s="7"/>
      <c r="O267" s="7"/>
      <c r="P267" s="9"/>
      <c r="Q267" s="9"/>
      <c r="R267"/>
      <c r="S267"/>
      <c r="T267"/>
      <c r="U267"/>
      <c r="V267"/>
      <c r="W267"/>
      <c r="X267"/>
      <c r="Y267"/>
      <c r="Z267"/>
    </row>
    <row r="268" spans="2:26" s="32" customFormat="1" x14ac:dyDescent="0.25">
      <c r="B268" s="37" t="str">
        <f t="shared" si="12"/>
        <v/>
      </c>
      <c r="C268" s="54" t="str">
        <f t="shared" si="13"/>
        <v/>
      </c>
      <c r="D268" s="100"/>
      <c r="E268" s="38"/>
      <c r="F268" s="74" t="str">
        <f>IF($D268="","",PEDIDO!$U516)</f>
        <v/>
      </c>
      <c r="G268" s="19" t="str">
        <f>IFERROR(VLOOKUP($D268,LISTA!$A$2:$J$9990,8,0),"")</f>
        <v/>
      </c>
      <c r="H268" s="40" t="str">
        <f t="shared" si="14"/>
        <v/>
      </c>
      <c r="I268" s="36" t="str">
        <f>IFERROR(#REF!-#REF!,"")</f>
        <v/>
      </c>
      <c r="J268" s="1"/>
      <c r="K268" s="80"/>
      <c r="L268" s="36" t="str">
        <f>IFERROR(#REF!-$J242,"")</f>
        <v/>
      </c>
      <c r="N268" s="7"/>
      <c r="O268" s="7"/>
      <c r="P268" s="9"/>
      <c r="Q268" s="9"/>
      <c r="R268"/>
      <c r="S268"/>
      <c r="T268"/>
      <c r="U268"/>
      <c r="V268"/>
      <c r="W268"/>
      <c r="X268"/>
      <c r="Y268"/>
      <c r="Z268"/>
    </row>
    <row r="269" spans="2:26" s="32" customFormat="1" x14ac:dyDescent="0.25">
      <c r="B269" s="37" t="str">
        <f t="shared" si="12"/>
        <v/>
      </c>
      <c r="C269" s="54" t="str">
        <f t="shared" si="13"/>
        <v/>
      </c>
      <c r="D269" s="100"/>
      <c r="E269" s="38"/>
      <c r="F269" s="74" t="str">
        <f>IF($D269="","",PEDIDO!$U517)</f>
        <v/>
      </c>
      <c r="G269" s="19" t="str">
        <f>IFERROR(VLOOKUP($D269,LISTA!$A$2:$J$9990,8,0),"")</f>
        <v/>
      </c>
      <c r="H269" s="40" t="str">
        <f t="shared" si="14"/>
        <v/>
      </c>
      <c r="I269" s="36" t="str">
        <f>IFERROR(#REF!-#REF!,"")</f>
        <v/>
      </c>
      <c r="J269" s="1"/>
      <c r="K269" s="80"/>
      <c r="L269" s="36" t="str">
        <f>IFERROR(#REF!-$J243,"")</f>
        <v/>
      </c>
      <c r="N269" s="7"/>
      <c r="O269" s="7"/>
      <c r="P269" s="9"/>
      <c r="Q269" s="9"/>
      <c r="R269"/>
      <c r="S269"/>
      <c r="T269"/>
      <c r="U269"/>
      <c r="V269"/>
      <c r="W269"/>
      <c r="X269"/>
      <c r="Y269"/>
      <c r="Z269"/>
    </row>
    <row r="270" spans="2:26" s="32" customFormat="1" x14ac:dyDescent="0.25">
      <c r="B270" s="37" t="str">
        <f t="shared" si="12"/>
        <v/>
      </c>
      <c r="C270" s="54" t="str">
        <f t="shared" si="13"/>
        <v/>
      </c>
      <c r="D270" s="100"/>
      <c r="E270" s="38"/>
      <c r="F270" s="74" t="str">
        <f>IF($D270="","",PEDIDO!$U518)</f>
        <v/>
      </c>
      <c r="G270" s="19" t="str">
        <f>IFERROR(VLOOKUP($D270,LISTA!$A$2:$J$9990,8,0),"")</f>
        <v/>
      </c>
      <c r="H270" s="40" t="str">
        <f t="shared" si="14"/>
        <v/>
      </c>
      <c r="I270" s="36" t="str">
        <f>IFERROR(#REF!-#REF!,"")</f>
        <v/>
      </c>
      <c r="J270" s="1"/>
      <c r="K270" s="80"/>
      <c r="L270" s="36" t="str">
        <f>IFERROR(#REF!-$J244,"")</f>
        <v/>
      </c>
      <c r="N270" s="7"/>
      <c r="O270" s="7"/>
      <c r="P270" s="9"/>
      <c r="Q270" s="9"/>
      <c r="R270"/>
      <c r="S270"/>
      <c r="T270"/>
      <c r="U270"/>
      <c r="V270"/>
      <c r="W270"/>
      <c r="X270"/>
      <c r="Y270"/>
      <c r="Z270"/>
    </row>
    <row r="271" spans="2:26" s="32" customFormat="1" x14ac:dyDescent="0.25">
      <c r="B271" s="37" t="str">
        <f t="shared" si="12"/>
        <v/>
      </c>
      <c r="C271" s="54" t="str">
        <f t="shared" si="13"/>
        <v/>
      </c>
      <c r="D271" s="100"/>
      <c r="E271" s="38"/>
      <c r="F271" s="74" t="str">
        <f>IF($D271="","",PEDIDO!$U519)</f>
        <v/>
      </c>
      <c r="G271" s="19" t="str">
        <f>IFERROR(VLOOKUP($D271,LISTA!$A$2:$J$9990,8,0),"")</f>
        <v/>
      </c>
      <c r="H271" s="40" t="str">
        <f t="shared" si="14"/>
        <v/>
      </c>
      <c r="I271" s="36" t="str">
        <f>IFERROR(#REF!-#REF!,"")</f>
        <v/>
      </c>
      <c r="J271" s="1"/>
      <c r="K271" s="80"/>
      <c r="L271" s="36" t="str">
        <f>IFERROR(#REF!-$J245,"")</f>
        <v/>
      </c>
      <c r="N271" s="7"/>
      <c r="O271" s="7"/>
      <c r="P271" s="9"/>
      <c r="Q271" s="9"/>
      <c r="R271"/>
      <c r="S271"/>
      <c r="T271"/>
      <c r="U271"/>
      <c r="V271"/>
      <c r="W271"/>
      <c r="X271"/>
      <c r="Y271"/>
      <c r="Z271"/>
    </row>
    <row r="272" spans="2:26" s="32" customFormat="1" x14ac:dyDescent="0.25">
      <c r="B272" s="37" t="str">
        <f t="shared" si="12"/>
        <v/>
      </c>
      <c r="C272" s="54" t="str">
        <f t="shared" si="13"/>
        <v/>
      </c>
      <c r="D272" s="100"/>
      <c r="E272" s="38"/>
      <c r="F272" s="74" t="str">
        <f>IF($D272="","",PEDIDO!$U520)</f>
        <v/>
      </c>
      <c r="G272" s="19" t="str">
        <f>IFERROR(VLOOKUP($D272,LISTA!$A$2:$J$9990,8,0),"")</f>
        <v/>
      </c>
      <c r="H272" s="40" t="str">
        <f t="shared" si="14"/>
        <v/>
      </c>
      <c r="I272" s="36" t="str">
        <f>IFERROR(#REF!-#REF!,"")</f>
        <v/>
      </c>
      <c r="J272" s="1"/>
      <c r="K272" s="80"/>
      <c r="L272" s="36" t="str">
        <f>IFERROR(#REF!-$J246,"")</f>
        <v/>
      </c>
      <c r="N272" s="7"/>
      <c r="O272" s="7"/>
      <c r="P272" s="9"/>
      <c r="Q272" s="9"/>
      <c r="R272"/>
      <c r="S272"/>
      <c r="T272"/>
      <c r="U272"/>
      <c r="V272"/>
      <c r="W272"/>
      <c r="X272"/>
      <c r="Y272"/>
      <c r="Z272"/>
    </row>
    <row r="273" spans="2:26" s="32" customFormat="1" x14ac:dyDescent="0.25">
      <c r="B273" s="37" t="str">
        <f t="shared" si="12"/>
        <v/>
      </c>
      <c r="C273" s="54" t="str">
        <f t="shared" si="13"/>
        <v/>
      </c>
      <c r="D273" s="100"/>
      <c r="E273" s="38"/>
      <c r="F273" s="74" t="str">
        <f>IF($D273="","",PEDIDO!$U521)</f>
        <v/>
      </c>
      <c r="G273" s="19" t="str">
        <f>IFERROR(VLOOKUP($D273,LISTA!$A$2:$J$9990,8,0),"")</f>
        <v/>
      </c>
      <c r="H273" s="40" t="str">
        <f t="shared" si="14"/>
        <v/>
      </c>
      <c r="I273" s="36" t="str">
        <f>IFERROR(#REF!-#REF!,"")</f>
        <v/>
      </c>
      <c r="J273" s="1"/>
      <c r="K273" s="80"/>
      <c r="L273" s="36" t="str">
        <f>IFERROR(#REF!-$J247,"")</f>
        <v/>
      </c>
      <c r="N273" s="7"/>
      <c r="O273" s="7"/>
      <c r="P273" s="9"/>
      <c r="Q273" s="9"/>
      <c r="R273"/>
      <c r="S273"/>
      <c r="T273"/>
      <c r="U273"/>
      <c r="V273"/>
      <c r="W273"/>
      <c r="X273"/>
      <c r="Y273"/>
      <c r="Z273"/>
    </row>
    <row r="274" spans="2:26" s="32" customFormat="1" x14ac:dyDescent="0.25">
      <c r="B274" s="37" t="str">
        <f t="shared" si="12"/>
        <v/>
      </c>
      <c r="C274" s="54" t="str">
        <f t="shared" si="13"/>
        <v/>
      </c>
      <c r="D274" s="100"/>
      <c r="E274" s="38"/>
      <c r="F274" s="74" t="str">
        <f>IF($D274="","",PEDIDO!$U522)</f>
        <v/>
      </c>
      <c r="G274" s="19" t="str">
        <f>IFERROR(VLOOKUP($D274,LISTA!$A$2:$J$9990,8,0),"")</f>
        <v/>
      </c>
      <c r="H274" s="40" t="str">
        <f t="shared" si="14"/>
        <v/>
      </c>
      <c r="I274" s="36" t="str">
        <f>IFERROR(#REF!-#REF!,"")</f>
        <v/>
      </c>
      <c r="J274" s="1"/>
      <c r="K274" s="80"/>
      <c r="L274" s="36" t="str">
        <f>IFERROR(#REF!-$J248,"")</f>
        <v/>
      </c>
      <c r="N274" s="7"/>
      <c r="O274" s="7"/>
      <c r="P274" s="9"/>
      <c r="Q274" s="9"/>
      <c r="R274"/>
      <c r="S274"/>
      <c r="T274"/>
      <c r="U274"/>
      <c r="V274"/>
      <c r="W274"/>
      <c r="X274"/>
      <c r="Y274"/>
      <c r="Z274"/>
    </row>
    <row r="275" spans="2:26" s="32" customFormat="1" x14ac:dyDescent="0.25">
      <c r="B275" s="37" t="str">
        <f t="shared" si="12"/>
        <v/>
      </c>
      <c r="C275" s="54" t="str">
        <f t="shared" si="13"/>
        <v/>
      </c>
      <c r="D275" s="100"/>
      <c r="E275" s="38"/>
      <c r="F275" s="74" t="str">
        <f>IF($D275="","",PEDIDO!$U523)</f>
        <v/>
      </c>
      <c r="G275" s="19" t="str">
        <f>IFERROR(VLOOKUP($D275,LISTA!$A$2:$J$9990,8,0),"")</f>
        <v/>
      </c>
      <c r="H275" s="40" t="str">
        <f t="shared" si="14"/>
        <v/>
      </c>
      <c r="I275" s="36" t="str">
        <f>IFERROR(#REF!-#REF!,"")</f>
        <v/>
      </c>
      <c r="J275" s="1"/>
      <c r="K275" s="80"/>
      <c r="L275" s="36" t="str">
        <f>IFERROR(#REF!-$J249,"")</f>
        <v/>
      </c>
      <c r="N275" s="7"/>
      <c r="O275" s="7"/>
      <c r="P275" s="9"/>
      <c r="Q275" s="9"/>
      <c r="R275"/>
      <c r="S275"/>
      <c r="T275"/>
      <c r="U275"/>
      <c r="V275"/>
      <c r="W275"/>
      <c r="X275"/>
      <c r="Y275"/>
      <c r="Z275"/>
    </row>
    <row r="276" spans="2:26" s="32" customFormat="1" x14ac:dyDescent="0.25">
      <c r="B276" s="37" t="str">
        <f t="shared" si="12"/>
        <v/>
      </c>
      <c r="C276" s="54" t="str">
        <f t="shared" si="13"/>
        <v/>
      </c>
      <c r="D276" s="100"/>
      <c r="E276" s="38"/>
      <c r="F276" s="74" t="str">
        <f>IF($D276="","",PEDIDO!$U524)</f>
        <v/>
      </c>
      <c r="G276" s="19" t="str">
        <f>IFERROR(VLOOKUP($D276,LISTA!$A$2:$J$9990,8,0),"")</f>
        <v/>
      </c>
      <c r="H276" s="40" t="str">
        <f t="shared" si="14"/>
        <v/>
      </c>
      <c r="I276" s="36" t="str">
        <f>IFERROR(#REF!-#REF!,"")</f>
        <v/>
      </c>
      <c r="J276" s="1"/>
      <c r="K276" s="80"/>
      <c r="L276" s="36" t="str">
        <f>IFERROR(#REF!-$J250,"")</f>
        <v/>
      </c>
      <c r="N276" s="7"/>
      <c r="O276" s="7"/>
      <c r="P276" s="9"/>
      <c r="Q276" s="9"/>
      <c r="R276"/>
      <c r="S276"/>
      <c r="T276"/>
      <c r="U276"/>
      <c r="V276"/>
      <c r="W276"/>
      <c r="X276"/>
      <c r="Y276"/>
      <c r="Z276"/>
    </row>
    <row r="277" spans="2:26" s="32" customFormat="1" x14ac:dyDescent="0.25">
      <c r="B277" s="37" t="str">
        <f t="shared" si="12"/>
        <v/>
      </c>
      <c r="C277" s="54" t="str">
        <f t="shared" si="13"/>
        <v/>
      </c>
      <c r="D277" s="100"/>
      <c r="E277" s="38"/>
      <c r="F277" s="74" t="str">
        <f>IF($D277="","",PEDIDO!$U525)</f>
        <v/>
      </c>
      <c r="G277" s="19" t="str">
        <f>IFERROR(VLOOKUP($D277,LISTA!$A$2:$J$9990,8,0),"")</f>
        <v/>
      </c>
      <c r="H277" s="40" t="str">
        <f t="shared" si="14"/>
        <v/>
      </c>
      <c r="I277" s="36" t="str">
        <f>IFERROR(#REF!-#REF!,"")</f>
        <v/>
      </c>
      <c r="J277" s="1"/>
      <c r="K277" s="80"/>
      <c r="L277" s="36" t="str">
        <f>IFERROR(#REF!-$J251,"")</f>
        <v/>
      </c>
      <c r="N277" s="7"/>
      <c r="O277" s="7"/>
      <c r="P277" s="9"/>
      <c r="Q277" s="9"/>
      <c r="R277"/>
      <c r="S277"/>
      <c r="T277"/>
      <c r="U277"/>
      <c r="V277"/>
      <c r="W277"/>
      <c r="X277"/>
      <c r="Y277"/>
      <c r="Z277"/>
    </row>
    <row r="278" spans="2:26" s="32" customFormat="1" x14ac:dyDescent="0.25">
      <c r="B278" s="37" t="str">
        <f t="shared" si="12"/>
        <v/>
      </c>
      <c r="C278" s="54" t="str">
        <f t="shared" si="13"/>
        <v/>
      </c>
      <c r="D278" s="100"/>
      <c r="E278" s="38"/>
      <c r="F278" s="74" t="str">
        <f>IF($D278="","",PEDIDO!$U526)</f>
        <v/>
      </c>
      <c r="G278" s="19" t="str">
        <f>IFERROR(VLOOKUP($D278,LISTA!$A$2:$J$9990,8,0),"")</f>
        <v/>
      </c>
      <c r="H278" s="40" t="str">
        <f t="shared" si="14"/>
        <v/>
      </c>
      <c r="I278" s="36" t="str">
        <f>IFERROR(#REF!-#REF!,"")</f>
        <v/>
      </c>
      <c r="J278" s="1"/>
      <c r="K278" s="80"/>
      <c r="L278" s="36" t="str">
        <f>IFERROR(#REF!-$J252,"")</f>
        <v/>
      </c>
      <c r="N278" s="7"/>
      <c r="O278" s="7"/>
      <c r="P278" s="9"/>
      <c r="Q278" s="9"/>
      <c r="R278"/>
      <c r="S278"/>
      <c r="T278"/>
      <c r="U278"/>
      <c r="V278"/>
      <c r="W278"/>
      <c r="X278"/>
      <c r="Y278"/>
      <c r="Z278"/>
    </row>
    <row r="279" spans="2:26" s="32" customFormat="1" x14ac:dyDescent="0.25">
      <c r="B279" s="37" t="str">
        <f t="shared" si="12"/>
        <v/>
      </c>
      <c r="C279" s="54" t="str">
        <f t="shared" si="13"/>
        <v/>
      </c>
      <c r="D279" s="100"/>
      <c r="E279" s="38"/>
      <c r="F279" s="74" t="str">
        <f>IF($D279="","",PEDIDO!$U527)</f>
        <v/>
      </c>
      <c r="G279" s="19" t="str">
        <f>IFERROR(VLOOKUP($D279,LISTA!$A$2:$J$9990,8,0),"")</f>
        <v/>
      </c>
      <c r="H279" s="40" t="str">
        <f t="shared" si="14"/>
        <v/>
      </c>
      <c r="I279" s="36" t="str">
        <f>IFERROR(#REF!-#REF!,"")</f>
        <v/>
      </c>
      <c r="J279" s="1"/>
      <c r="K279" s="80"/>
      <c r="L279" s="36" t="str">
        <f>IFERROR(#REF!-$J253,"")</f>
        <v/>
      </c>
      <c r="N279" s="7"/>
      <c r="O279" s="7"/>
      <c r="P279" s="9"/>
      <c r="Q279" s="9"/>
      <c r="R279"/>
      <c r="S279"/>
      <c r="T279"/>
      <c r="U279"/>
      <c r="V279"/>
      <c r="W279"/>
      <c r="X279"/>
      <c r="Y279"/>
      <c r="Z279"/>
    </row>
    <row r="280" spans="2:26" s="32" customFormat="1" x14ac:dyDescent="0.25">
      <c r="B280" s="37" t="str">
        <f t="shared" si="12"/>
        <v/>
      </c>
      <c r="C280" s="54" t="str">
        <f t="shared" si="13"/>
        <v/>
      </c>
      <c r="D280" s="100"/>
      <c r="E280" s="38"/>
      <c r="F280" s="74" t="str">
        <f>IF($D280="","",PEDIDO!$U528)</f>
        <v/>
      </c>
      <c r="G280" s="19" t="str">
        <f>IFERROR(VLOOKUP($D280,LISTA!$A$2:$J$9990,8,0),"")</f>
        <v/>
      </c>
      <c r="H280" s="40" t="str">
        <f t="shared" si="14"/>
        <v/>
      </c>
      <c r="I280" s="36" t="str">
        <f>IFERROR(#REF!-#REF!,"")</f>
        <v/>
      </c>
      <c r="J280" s="1"/>
      <c r="K280" s="80"/>
      <c r="L280" s="36" t="str">
        <f>IFERROR(#REF!-$J254,"")</f>
        <v/>
      </c>
      <c r="N280" s="7"/>
      <c r="O280" s="7"/>
      <c r="P280" s="9"/>
      <c r="Q280" s="9"/>
      <c r="R280"/>
      <c r="S280"/>
      <c r="T280"/>
      <c r="U280"/>
      <c r="V280"/>
      <c r="W280"/>
      <c r="X280"/>
      <c r="Y280"/>
      <c r="Z280"/>
    </row>
    <row r="281" spans="2:26" s="32" customFormat="1" x14ac:dyDescent="0.25">
      <c r="B281" s="37" t="str">
        <f t="shared" si="12"/>
        <v/>
      </c>
      <c r="C281" s="54" t="str">
        <f t="shared" si="13"/>
        <v/>
      </c>
      <c r="D281" s="100"/>
      <c r="E281" s="38"/>
      <c r="F281" s="74" t="str">
        <f>IF($D281="","",PEDIDO!$U529)</f>
        <v/>
      </c>
      <c r="G281" s="19" t="str">
        <f>IFERROR(VLOOKUP($D281,LISTA!$A$2:$J$9990,8,0),"")</f>
        <v/>
      </c>
      <c r="H281" s="40" t="str">
        <f t="shared" si="14"/>
        <v/>
      </c>
      <c r="I281" s="36" t="str">
        <f>IFERROR(#REF!-#REF!,"")</f>
        <v/>
      </c>
      <c r="J281" s="1"/>
      <c r="K281" s="80"/>
      <c r="L281" s="36" t="str">
        <f>IFERROR(#REF!-$J255,"")</f>
        <v/>
      </c>
      <c r="N281" s="7"/>
      <c r="O281" s="7"/>
      <c r="P281" s="9"/>
      <c r="Q281" s="9"/>
      <c r="R281"/>
      <c r="S281"/>
      <c r="T281"/>
      <c r="U281"/>
      <c r="V281"/>
      <c r="W281"/>
      <c r="X281"/>
      <c r="Y281"/>
      <c r="Z281"/>
    </row>
    <row r="282" spans="2:26" s="32" customFormat="1" x14ac:dyDescent="0.25">
      <c r="B282" s="37" t="str">
        <f t="shared" si="12"/>
        <v/>
      </c>
      <c r="C282" s="54" t="str">
        <f t="shared" si="13"/>
        <v/>
      </c>
      <c r="D282" s="100"/>
      <c r="E282" s="38"/>
      <c r="F282" s="74" t="str">
        <f>IF($D282="","",PEDIDO!$U530)</f>
        <v/>
      </c>
      <c r="G282" s="19" t="str">
        <f>IFERROR(VLOOKUP($D282,LISTA!$A$2:$J$9990,8,0),"")</f>
        <v/>
      </c>
      <c r="H282" s="40" t="str">
        <f t="shared" si="14"/>
        <v/>
      </c>
      <c r="I282" s="36" t="str">
        <f>IFERROR(#REF!-#REF!,"")</f>
        <v/>
      </c>
      <c r="J282" s="1"/>
      <c r="K282" s="80"/>
      <c r="L282" s="36" t="str">
        <f>IFERROR(#REF!-$J256,"")</f>
        <v/>
      </c>
      <c r="N282" s="7"/>
      <c r="O282" s="7"/>
      <c r="P282" s="9"/>
      <c r="Q282" s="9"/>
      <c r="R282"/>
      <c r="S282"/>
      <c r="T282"/>
      <c r="U282"/>
      <c r="V282"/>
      <c r="W282"/>
      <c r="X282"/>
      <c r="Y282"/>
      <c r="Z282"/>
    </row>
    <row r="283" spans="2:26" s="32" customFormat="1" x14ac:dyDescent="0.25">
      <c r="B283" s="37" t="str">
        <f t="shared" si="12"/>
        <v/>
      </c>
      <c r="C283" s="54" t="str">
        <f t="shared" si="13"/>
        <v/>
      </c>
      <c r="D283" s="100"/>
      <c r="E283" s="38"/>
      <c r="F283" s="74" t="str">
        <f>IF($D283="","",PEDIDO!$U531)</f>
        <v/>
      </c>
      <c r="G283" s="19" t="str">
        <f>IFERROR(VLOOKUP($D283,LISTA!$A$2:$J$9990,8,0),"")</f>
        <v/>
      </c>
      <c r="H283" s="40" t="str">
        <f t="shared" si="14"/>
        <v/>
      </c>
      <c r="I283" s="36" t="str">
        <f>IFERROR(#REF!-#REF!,"")</f>
        <v/>
      </c>
      <c r="J283" s="1"/>
      <c r="K283" s="80"/>
      <c r="L283" s="36" t="str">
        <f>IFERROR(#REF!-$J257,"")</f>
        <v/>
      </c>
      <c r="N283" s="7"/>
      <c r="O283" s="7"/>
      <c r="P283" s="9"/>
      <c r="Q283" s="9"/>
      <c r="R283"/>
      <c r="S283"/>
      <c r="T283"/>
      <c r="U283"/>
      <c r="V283"/>
      <c r="W283"/>
      <c r="X283"/>
      <c r="Y283"/>
      <c r="Z283"/>
    </row>
    <row r="284" spans="2:26" s="32" customFormat="1" x14ac:dyDescent="0.25">
      <c r="B284" s="37" t="str">
        <f t="shared" si="12"/>
        <v/>
      </c>
      <c r="C284" s="54" t="str">
        <f t="shared" si="13"/>
        <v/>
      </c>
      <c r="D284" s="100"/>
      <c r="E284" s="38"/>
      <c r="F284" s="74" t="str">
        <f>IF($D284="","",PEDIDO!$U532)</f>
        <v/>
      </c>
      <c r="G284" s="19" t="str">
        <f>IFERROR(VLOOKUP($D284,LISTA!$A$2:$J$9990,8,0),"")</f>
        <v/>
      </c>
      <c r="H284" s="40" t="str">
        <f t="shared" si="14"/>
        <v/>
      </c>
      <c r="I284" s="36" t="str">
        <f>IFERROR(#REF!-#REF!,"")</f>
        <v/>
      </c>
      <c r="J284" s="1"/>
      <c r="K284" s="80"/>
      <c r="L284" s="36" t="str">
        <f>IFERROR(#REF!-$J258,"")</f>
        <v/>
      </c>
      <c r="N284" s="7"/>
      <c r="O284" s="7"/>
      <c r="P284" s="9"/>
      <c r="Q284" s="9"/>
      <c r="R284"/>
      <c r="S284"/>
      <c r="T284"/>
      <c r="U284"/>
      <c r="V284"/>
      <c r="W284"/>
      <c r="X284"/>
      <c r="Y284"/>
      <c r="Z284"/>
    </row>
    <row r="285" spans="2:26" s="32" customFormat="1" x14ac:dyDescent="0.25">
      <c r="B285" s="37" t="str">
        <f t="shared" si="12"/>
        <v/>
      </c>
      <c r="C285" s="54" t="str">
        <f t="shared" si="13"/>
        <v/>
      </c>
      <c r="D285" s="100"/>
      <c r="E285" s="38"/>
      <c r="F285" s="74" t="str">
        <f>IF($D285="","",PEDIDO!$U533)</f>
        <v/>
      </c>
      <c r="G285" s="19" t="str">
        <f>IFERROR(VLOOKUP($D285,LISTA!$A$2:$J$9990,8,0),"")</f>
        <v/>
      </c>
      <c r="H285" s="40" t="str">
        <f t="shared" si="14"/>
        <v/>
      </c>
      <c r="I285" s="36" t="str">
        <f>IFERROR(#REF!-#REF!,"")</f>
        <v/>
      </c>
      <c r="J285" s="1"/>
      <c r="K285" s="80"/>
      <c r="L285" s="36" t="str">
        <f>IFERROR(#REF!-$J259,"")</f>
        <v/>
      </c>
      <c r="N285" s="7"/>
      <c r="O285" s="7"/>
      <c r="P285" s="9"/>
      <c r="Q285" s="9"/>
      <c r="R285"/>
      <c r="S285"/>
      <c r="T285"/>
      <c r="U285"/>
      <c r="V285"/>
      <c r="W285"/>
      <c r="X285"/>
      <c r="Y285"/>
      <c r="Z285"/>
    </row>
    <row r="286" spans="2:26" s="32" customFormat="1" x14ac:dyDescent="0.25">
      <c r="B286" s="37" t="str">
        <f t="shared" si="12"/>
        <v/>
      </c>
      <c r="C286" s="54" t="str">
        <f t="shared" si="13"/>
        <v/>
      </c>
      <c r="D286" s="100"/>
      <c r="E286" s="38"/>
      <c r="F286" s="74" t="str">
        <f>IF($D286="","",PEDIDO!$U534)</f>
        <v/>
      </c>
      <c r="G286" s="19" t="str">
        <f>IFERROR(VLOOKUP($D286,LISTA!$A$2:$J$9990,8,0),"")</f>
        <v/>
      </c>
      <c r="H286" s="40" t="str">
        <f t="shared" si="14"/>
        <v/>
      </c>
      <c r="I286" s="36" t="str">
        <f>IFERROR(#REF!-#REF!,"")</f>
        <v/>
      </c>
      <c r="J286" s="1"/>
      <c r="K286" s="80"/>
      <c r="L286" s="36" t="str">
        <f>IFERROR(#REF!-$J260,"")</f>
        <v/>
      </c>
      <c r="N286" s="7"/>
      <c r="O286" s="7"/>
      <c r="P286" s="9"/>
      <c r="Q286" s="9"/>
      <c r="R286"/>
      <c r="S286"/>
      <c r="T286"/>
      <c r="U286"/>
      <c r="V286"/>
      <c r="W286"/>
      <c r="X286"/>
      <c r="Y286"/>
      <c r="Z286"/>
    </row>
    <row r="287" spans="2:26" s="32" customFormat="1" x14ac:dyDescent="0.25">
      <c r="B287" s="37" t="str">
        <f t="shared" si="12"/>
        <v/>
      </c>
      <c r="C287" s="54" t="str">
        <f t="shared" si="13"/>
        <v/>
      </c>
      <c r="D287" s="100"/>
      <c r="E287" s="38"/>
      <c r="F287" s="74" t="str">
        <f>IF($D287="","",PEDIDO!$U535)</f>
        <v/>
      </c>
      <c r="G287" s="19" t="str">
        <f>IFERROR(VLOOKUP($D287,LISTA!$A$2:$J$9990,8,0),"")</f>
        <v/>
      </c>
      <c r="H287" s="40" t="str">
        <f t="shared" si="14"/>
        <v/>
      </c>
      <c r="I287" s="36" t="str">
        <f>IFERROR(#REF!-#REF!,"")</f>
        <v/>
      </c>
      <c r="J287" s="1"/>
      <c r="K287" s="80"/>
      <c r="L287" s="36" t="str">
        <f>IFERROR(#REF!-$J261,"")</f>
        <v/>
      </c>
      <c r="N287" s="7"/>
      <c r="O287" s="7"/>
      <c r="P287" s="9"/>
      <c r="Q287" s="9"/>
      <c r="R287"/>
      <c r="S287"/>
      <c r="T287"/>
      <c r="U287"/>
      <c r="V287"/>
      <c r="W287"/>
      <c r="X287"/>
      <c r="Y287"/>
      <c r="Z287"/>
    </row>
    <row r="288" spans="2:26" s="32" customFormat="1" x14ac:dyDescent="0.25">
      <c r="B288" s="37" t="str">
        <f t="shared" si="12"/>
        <v/>
      </c>
      <c r="C288" s="54" t="str">
        <f t="shared" si="13"/>
        <v/>
      </c>
      <c r="D288" s="100"/>
      <c r="E288" s="38"/>
      <c r="F288" s="74" t="str">
        <f>IF($D288="","",PEDIDO!$U536)</f>
        <v/>
      </c>
      <c r="G288" s="19" t="str">
        <f>IFERROR(VLOOKUP($D288,LISTA!$A$2:$J$9990,8,0),"")</f>
        <v/>
      </c>
      <c r="H288" s="40" t="str">
        <f t="shared" si="14"/>
        <v/>
      </c>
      <c r="I288" s="36" t="str">
        <f>IFERROR(#REF!-#REF!,"")</f>
        <v/>
      </c>
      <c r="J288" s="1"/>
      <c r="K288" s="80"/>
      <c r="L288" s="36" t="str">
        <f>IFERROR(#REF!-$J262,"")</f>
        <v/>
      </c>
      <c r="N288" s="7"/>
      <c r="O288" s="7"/>
      <c r="P288" s="9"/>
      <c r="Q288" s="9"/>
      <c r="R288"/>
      <c r="S288"/>
      <c r="T288"/>
      <c r="U288"/>
      <c r="V288"/>
      <c r="W288"/>
      <c r="X288"/>
      <c r="Y288"/>
      <c r="Z288"/>
    </row>
    <row r="289" spans="2:26" s="32" customFormat="1" x14ac:dyDescent="0.25">
      <c r="B289" s="37" t="str">
        <f t="shared" si="12"/>
        <v/>
      </c>
      <c r="C289" s="54" t="str">
        <f t="shared" si="13"/>
        <v/>
      </c>
      <c r="D289" s="100"/>
      <c r="E289" s="38"/>
      <c r="F289" s="74" t="str">
        <f>IF($D289="","",PEDIDO!$U537)</f>
        <v/>
      </c>
      <c r="G289" s="19" t="str">
        <f>IFERROR(VLOOKUP($D289,LISTA!$A$2:$J$9990,8,0),"")</f>
        <v/>
      </c>
      <c r="H289" s="40" t="str">
        <f t="shared" si="14"/>
        <v/>
      </c>
      <c r="I289" s="36" t="str">
        <f>IFERROR(#REF!-#REF!,"")</f>
        <v/>
      </c>
      <c r="J289" s="1"/>
      <c r="K289" s="80"/>
      <c r="L289" s="36" t="str">
        <f>IFERROR(#REF!-$J263,"")</f>
        <v/>
      </c>
      <c r="N289" s="7"/>
      <c r="O289" s="7"/>
      <c r="P289" s="9"/>
      <c r="Q289" s="9"/>
      <c r="R289"/>
      <c r="S289"/>
      <c r="T289"/>
      <c r="U289"/>
      <c r="V289"/>
      <c r="W289"/>
      <c r="X289"/>
      <c r="Y289"/>
      <c r="Z289"/>
    </row>
    <row r="290" spans="2:26" s="32" customFormat="1" x14ac:dyDescent="0.25">
      <c r="B290" s="37" t="str">
        <f t="shared" si="12"/>
        <v/>
      </c>
      <c r="C290" s="54" t="str">
        <f t="shared" si="13"/>
        <v/>
      </c>
      <c r="D290" s="100"/>
      <c r="E290" s="38"/>
      <c r="F290" s="74" t="str">
        <f>IF($D290="","",PEDIDO!$U538)</f>
        <v/>
      </c>
      <c r="G290" s="19" t="str">
        <f>IFERROR(VLOOKUP($D290,LISTA!$A$2:$J$9990,8,0),"")</f>
        <v/>
      </c>
      <c r="H290" s="40" t="str">
        <f t="shared" si="14"/>
        <v/>
      </c>
      <c r="I290" s="36" t="str">
        <f>IFERROR(#REF!-#REF!,"")</f>
        <v/>
      </c>
      <c r="J290" s="1"/>
      <c r="K290" s="80"/>
      <c r="L290" s="36" t="str">
        <f>IFERROR(#REF!-$J264,"")</f>
        <v/>
      </c>
      <c r="N290" s="7"/>
      <c r="O290" s="7"/>
      <c r="P290" s="9"/>
      <c r="Q290" s="9"/>
      <c r="R290"/>
      <c r="S290"/>
      <c r="T290"/>
      <c r="U290"/>
      <c r="V290"/>
      <c r="W290"/>
      <c r="X290"/>
      <c r="Y290"/>
      <c r="Z290"/>
    </row>
    <row r="291" spans="2:26" s="32" customFormat="1" x14ac:dyDescent="0.25">
      <c r="B291" s="37" t="str">
        <f t="shared" si="12"/>
        <v/>
      </c>
      <c r="C291" s="54" t="str">
        <f t="shared" si="13"/>
        <v/>
      </c>
      <c r="D291" s="100"/>
      <c r="E291" s="38"/>
      <c r="F291" s="74" t="str">
        <f>IF($D291="","",PEDIDO!$U539)</f>
        <v/>
      </c>
      <c r="G291" s="19" t="str">
        <f>IFERROR(VLOOKUP($D291,LISTA!$A$2:$J$9990,8,0),"")</f>
        <v/>
      </c>
      <c r="H291" s="40" t="str">
        <f t="shared" si="14"/>
        <v/>
      </c>
      <c r="I291" s="36" t="str">
        <f>IFERROR(#REF!-#REF!,"")</f>
        <v/>
      </c>
      <c r="J291" s="1"/>
      <c r="K291" s="80"/>
      <c r="L291" s="36" t="str">
        <f>IFERROR(#REF!-$J265,"")</f>
        <v/>
      </c>
      <c r="N291" s="7"/>
      <c r="O291" s="7"/>
      <c r="P291" s="9"/>
      <c r="Q291" s="9"/>
      <c r="R291"/>
      <c r="S291"/>
      <c r="T291"/>
      <c r="U291"/>
      <c r="V291"/>
      <c r="W291"/>
      <c r="X291"/>
      <c r="Y291"/>
      <c r="Z291"/>
    </row>
    <row r="292" spans="2:26" s="32" customFormat="1" x14ac:dyDescent="0.25">
      <c r="B292" s="37" t="str">
        <f t="shared" si="12"/>
        <v/>
      </c>
      <c r="C292" s="54" t="str">
        <f t="shared" si="13"/>
        <v/>
      </c>
      <c r="D292" s="100"/>
      <c r="E292" s="38"/>
      <c r="F292" s="74" t="str">
        <f>IF($D292="","",PEDIDO!$U546)</f>
        <v/>
      </c>
      <c r="G292" s="19" t="str">
        <f>IFERROR(VLOOKUP($D292,LISTA!$A$2:$J$9990,8,0),"")</f>
        <v/>
      </c>
      <c r="H292" s="40" t="str">
        <f t="shared" si="14"/>
        <v/>
      </c>
      <c r="I292" s="36" t="str">
        <f>IFERROR(#REF!-#REF!,"")</f>
        <v/>
      </c>
      <c r="J292" s="1"/>
      <c r="K292" s="80"/>
      <c r="L292" s="36" t="str">
        <f>IFERROR(#REF!-$J266,"")</f>
        <v/>
      </c>
      <c r="N292" s="7"/>
      <c r="O292" s="7"/>
      <c r="P292" s="9"/>
      <c r="Q292" s="9"/>
      <c r="R292"/>
      <c r="S292"/>
      <c r="T292"/>
      <c r="U292"/>
      <c r="V292"/>
      <c r="W292"/>
      <c r="X292"/>
      <c r="Y292"/>
      <c r="Z292"/>
    </row>
    <row r="293" spans="2:26" s="32" customFormat="1" x14ac:dyDescent="0.25">
      <c r="B293" s="37" t="str">
        <f t="shared" si="12"/>
        <v/>
      </c>
      <c r="C293" s="54" t="str">
        <f t="shared" si="13"/>
        <v/>
      </c>
      <c r="D293" s="100"/>
      <c r="E293" s="38"/>
      <c r="F293" s="74" t="str">
        <f>IF($D293="","",PEDIDO!$U550)</f>
        <v/>
      </c>
      <c r="G293" s="19" t="str">
        <f>IFERROR(VLOOKUP($D293,LISTA!$A$2:$J$9990,8,0),"")</f>
        <v/>
      </c>
      <c r="H293" s="40" t="str">
        <f t="shared" si="14"/>
        <v/>
      </c>
      <c r="I293" s="36" t="str">
        <f>IFERROR(#REF!-#REF!,"")</f>
        <v/>
      </c>
      <c r="J293" s="1"/>
      <c r="K293" s="80"/>
      <c r="L293" s="36" t="str">
        <f>IFERROR(#REF!-$J267,"")</f>
        <v/>
      </c>
      <c r="N293" s="7"/>
      <c r="O293" s="7"/>
      <c r="P293" s="9"/>
      <c r="Q293" s="9"/>
      <c r="R293"/>
      <c r="S293"/>
      <c r="T293"/>
      <c r="U293"/>
      <c r="V293"/>
      <c r="W293"/>
      <c r="X293"/>
      <c r="Y293"/>
      <c r="Z293"/>
    </row>
    <row r="294" spans="2:26" s="32" customFormat="1" x14ac:dyDescent="0.25">
      <c r="B294" s="37" t="str">
        <f t="shared" si="12"/>
        <v/>
      </c>
      <c r="C294" s="54" t="str">
        <f t="shared" si="13"/>
        <v/>
      </c>
      <c r="D294" s="100"/>
      <c r="E294" s="38"/>
      <c r="F294" s="74" t="str">
        <f>IF($D294="","",PEDIDO!$U551)</f>
        <v/>
      </c>
      <c r="G294" s="19" t="str">
        <f>IFERROR(VLOOKUP($D294,LISTA!$A$2:$J$9990,8,0),"")</f>
        <v/>
      </c>
      <c r="H294" s="40" t="str">
        <f t="shared" si="14"/>
        <v/>
      </c>
      <c r="I294" s="36" t="str">
        <f>IFERROR(#REF!-#REF!,"")</f>
        <v/>
      </c>
      <c r="J294" s="1"/>
      <c r="K294" s="80"/>
      <c r="L294" s="36" t="str">
        <f>IFERROR(#REF!-$J268,"")</f>
        <v/>
      </c>
      <c r="N294" s="7"/>
      <c r="O294" s="7"/>
      <c r="P294" s="9"/>
      <c r="Q294" s="9"/>
      <c r="R294"/>
      <c r="S294"/>
      <c r="T294"/>
      <c r="U294"/>
      <c r="V294"/>
      <c r="W294"/>
      <c r="X294"/>
      <c r="Y294"/>
      <c r="Z294"/>
    </row>
    <row r="295" spans="2:26" s="32" customFormat="1" x14ac:dyDescent="0.25">
      <c r="B295" s="37" t="str">
        <f t="shared" si="12"/>
        <v/>
      </c>
      <c r="C295" s="54" t="str">
        <f t="shared" si="13"/>
        <v/>
      </c>
      <c r="D295" s="100"/>
      <c r="E295" s="38"/>
      <c r="F295" s="74" t="str">
        <f>IF($D295="","",PEDIDO!$U552)</f>
        <v/>
      </c>
      <c r="G295" s="19" t="str">
        <f>IFERROR(VLOOKUP($D295,LISTA!$A$2:$J$9990,8,0),"")</f>
        <v/>
      </c>
      <c r="H295" s="40" t="str">
        <f t="shared" si="14"/>
        <v/>
      </c>
      <c r="I295" s="36" t="str">
        <f>IFERROR(#REF!-#REF!,"")</f>
        <v/>
      </c>
      <c r="J295" s="1"/>
      <c r="K295" s="80"/>
      <c r="L295" s="36" t="str">
        <f>IFERROR(#REF!-$J269,"")</f>
        <v/>
      </c>
      <c r="N295" s="7"/>
      <c r="O295" s="7"/>
      <c r="P295" s="9"/>
      <c r="Q295" s="9"/>
      <c r="R295"/>
      <c r="S295"/>
      <c r="T295"/>
      <c r="U295"/>
      <c r="V295"/>
      <c r="W295"/>
      <c r="X295"/>
      <c r="Y295"/>
      <c r="Z295"/>
    </row>
    <row r="296" spans="2:26" s="32" customFormat="1" x14ac:dyDescent="0.25">
      <c r="B296" s="37" t="str">
        <f t="shared" si="12"/>
        <v/>
      </c>
      <c r="C296" s="54" t="str">
        <f t="shared" si="13"/>
        <v/>
      </c>
      <c r="D296" s="100"/>
      <c r="E296" s="38"/>
      <c r="F296" s="74" t="str">
        <f>IF($D296="","",PEDIDO!$U553)</f>
        <v/>
      </c>
      <c r="G296" s="19" t="str">
        <f>IFERROR(VLOOKUP($D296,LISTA!$A$2:$J$9990,8,0),"")</f>
        <v/>
      </c>
      <c r="H296" s="40" t="str">
        <f t="shared" si="14"/>
        <v/>
      </c>
      <c r="I296" s="36" t="str">
        <f>IFERROR(#REF!-#REF!,"")</f>
        <v/>
      </c>
      <c r="J296" s="1"/>
      <c r="K296" s="80"/>
      <c r="L296" s="36" t="str">
        <f>IFERROR(#REF!-$J270,"")</f>
        <v/>
      </c>
      <c r="N296" s="7"/>
      <c r="O296" s="7"/>
      <c r="P296" s="9"/>
      <c r="Q296" s="9"/>
      <c r="R296"/>
      <c r="S296"/>
      <c r="T296"/>
      <c r="U296"/>
      <c r="V296"/>
      <c r="W296"/>
      <c r="X296"/>
      <c r="Y296"/>
      <c r="Z296"/>
    </row>
    <row r="297" spans="2:26" s="32" customFormat="1" x14ac:dyDescent="0.25">
      <c r="B297" s="37" t="str">
        <f t="shared" si="12"/>
        <v/>
      </c>
      <c r="C297" s="54" t="str">
        <f t="shared" si="13"/>
        <v/>
      </c>
      <c r="D297" s="100"/>
      <c r="E297" s="38"/>
      <c r="F297" s="74" t="str">
        <f>IF($D297="","",PEDIDO!$U612)</f>
        <v/>
      </c>
      <c r="G297" s="19" t="str">
        <f>IFERROR(VLOOKUP($D297,LISTA!$A$2:$J$9990,8,0),"")</f>
        <v/>
      </c>
      <c r="H297" s="40" t="str">
        <f t="shared" si="14"/>
        <v/>
      </c>
      <c r="I297" s="36" t="str">
        <f>IFERROR(#REF!-#REF!,"")</f>
        <v/>
      </c>
      <c r="J297" s="1"/>
      <c r="K297" s="80"/>
      <c r="L297" s="36" t="str">
        <f>IFERROR(#REF!-$J271,"")</f>
        <v/>
      </c>
      <c r="N297" s="7"/>
      <c r="O297" s="7"/>
      <c r="P297" s="9"/>
      <c r="Q297" s="9"/>
      <c r="R297"/>
      <c r="S297"/>
      <c r="T297"/>
      <c r="U297"/>
      <c r="V297"/>
      <c r="W297"/>
      <c r="X297"/>
      <c r="Y297"/>
      <c r="Z297"/>
    </row>
    <row r="298" spans="2:26" s="32" customFormat="1" x14ac:dyDescent="0.25">
      <c r="B298" s="37" t="str">
        <f t="shared" si="12"/>
        <v/>
      </c>
      <c r="C298" s="54" t="str">
        <f t="shared" si="13"/>
        <v/>
      </c>
      <c r="D298" s="100"/>
      <c r="E298" s="38"/>
      <c r="F298" s="74" t="str">
        <f>IF($D298="","",PEDIDO!$U613)</f>
        <v/>
      </c>
      <c r="G298" s="19" t="str">
        <f>IFERROR(VLOOKUP($D298,LISTA!$A$2:$J$9990,8,0),"")</f>
        <v/>
      </c>
      <c r="H298" s="40" t="str">
        <f t="shared" si="14"/>
        <v/>
      </c>
      <c r="I298" s="36" t="str">
        <f>IFERROR(#REF!-#REF!,"")</f>
        <v/>
      </c>
      <c r="J298" s="1"/>
      <c r="K298" s="80"/>
      <c r="L298" s="36" t="str">
        <f>IFERROR(#REF!-$J272,"")</f>
        <v/>
      </c>
      <c r="N298" s="7"/>
      <c r="O298" s="7"/>
      <c r="P298" s="9"/>
      <c r="Q298" s="9"/>
      <c r="R298"/>
      <c r="S298"/>
      <c r="T298"/>
      <c r="U298"/>
      <c r="V298"/>
      <c r="W298"/>
      <c r="X298"/>
      <c r="Y298"/>
      <c r="Z298"/>
    </row>
    <row r="299" spans="2:26" s="32" customFormat="1" x14ac:dyDescent="0.25">
      <c r="B299" s="37" t="str">
        <f t="shared" si="12"/>
        <v/>
      </c>
      <c r="C299" s="54" t="str">
        <f t="shared" si="13"/>
        <v/>
      </c>
      <c r="D299" s="100"/>
      <c r="E299" s="38"/>
      <c r="F299" s="74" t="str">
        <f>IF($D299="","",PEDIDO!$U614)</f>
        <v/>
      </c>
      <c r="G299" s="19" t="str">
        <f>IFERROR(VLOOKUP($D299,LISTA!$A$2:$J$9990,8,0),"")</f>
        <v/>
      </c>
      <c r="H299" s="40" t="str">
        <f t="shared" si="14"/>
        <v/>
      </c>
      <c r="I299" s="36" t="str">
        <f>IFERROR(#REF!-#REF!,"")</f>
        <v/>
      </c>
      <c r="J299" s="1"/>
      <c r="K299" s="80"/>
      <c r="L299" s="36" t="str">
        <f>IFERROR(#REF!-$J273,"")</f>
        <v/>
      </c>
      <c r="N299" s="7"/>
      <c r="O299" s="7"/>
      <c r="P299" s="9"/>
      <c r="Q299" s="9"/>
      <c r="R299"/>
      <c r="S299"/>
      <c r="T299"/>
      <c r="U299"/>
      <c r="V299"/>
      <c r="W299"/>
      <c r="X299"/>
      <c r="Y299"/>
      <c r="Z299"/>
    </row>
    <row r="300" spans="2:26" s="32" customFormat="1" x14ac:dyDescent="0.25">
      <c r="B300" s="37" t="str">
        <f t="shared" si="12"/>
        <v/>
      </c>
      <c r="C300" s="54" t="str">
        <f t="shared" si="13"/>
        <v/>
      </c>
      <c r="D300" s="100"/>
      <c r="E300" s="38"/>
      <c r="F300" s="74" t="str">
        <f>IF($D300="","",PEDIDO!$U615)</f>
        <v/>
      </c>
      <c r="G300" s="19" t="str">
        <f>IFERROR(VLOOKUP($D300,LISTA!$A$2:$J$9990,8,0),"")</f>
        <v/>
      </c>
      <c r="H300" s="40" t="str">
        <f t="shared" si="14"/>
        <v/>
      </c>
      <c r="I300" s="36" t="str">
        <f>IFERROR(#REF!-#REF!,"")</f>
        <v/>
      </c>
      <c r="J300" s="1"/>
      <c r="K300" s="80"/>
      <c r="L300" s="36" t="str">
        <f>IFERROR(#REF!-$J274,"")</f>
        <v/>
      </c>
      <c r="N300" s="7"/>
      <c r="O300" s="7"/>
      <c r="P300" s="9"/>
      <c r="Q300" s="9"/>
      <c r="R300"/>
      <c r="S300"/>
      <c r="T300"/>
      <c r="U300"/>
      <c r="V300"/>
      <c r="W300"/>
      <c r="X300"/>
      <c r="Y300"/>
      <c r="Z300"/>
    </row>
    <row r="301" spans="2:26" s="32" customFormat="1" x14ac:dyDescent="0.25">
      <c r="B301" s="37" t="str">
        <f t="shared" si="12"/>
        <v/>
      </c>
      <c r="C301" s="54" t="str">
        <f t="shared" si="13"/>
        <v/>
      </c>
      <c r="D301" s="100"/>
      <c r="E301" s="38"/>
      <c r="F301" s="74" t="str">
        <f>IF($D301="","",PEDIDO!$U619)</f>
        <v/>
      </c>
      <c r="G301" s="19" t="str">
        <f>IFERROR(VLOOKUP($D301,LISTA!$A$2:$J$9990,8,0),"")</f>
        <v/>
      </c>
      <c r="H301" s="40" t="str">
        <f t="shared" si="14"/>
        <v/>
      </c>
      <c r="I301" s="36" t="str">
        <f>IFERROR(#REF!-#REF!,"")</f>
        <v/>
      </c>
      <c r="J301" s="1"/>
      <c r="K301" s="80"/>
      <c r="L301" s="36" t="str">
        <f>IFERROR(#REF!-$J275,"")</f>
        <v/>
      </c>
      <c r="N301" s="7"/>
      <c r="O301" s="7"/>
      <c r="P301" s="9"/>
      <c r="Q301" s="9"/>
      <c r="R301"/>
      <c r="S301"/>
      <c r="T301"/>
      <c r="U301"/>
      <c r="V301"/>
      <c r="W301"/>
      <c r="X301"/>
      <c r="Y301"/>
      <c r="Z301"/>
    </row>
    <row r="302" spans="2:26" s="32" customFormat="1" x14ac:dyDescent="0.25">
      <c r="B302" s="37" t="str">
        <f t="shared" si="12"/>
        <v/>
      </c>
      <c r="C302" s="54" t="str">
        <f t="shared" si="13"/>
        <v/>
      </c>
      <c r="D302" s="100"/>
      <c r="E302" s="38"/>
      <c r="F302" s="74" t="str">
        <f>IF($D302="","",PEDIDO!$U620)</f>
        <v/>
      </c>
      <c r="G302" s="19" t="str">
        <f>IFERROR(VLOOKUP($D302,LISTA!$A$2:$J$9990,8,0),"")</f>
        <v/>
      </c>
      <c r="H302" s="40" t="str">
        <f t="shared" si="14"/>
        <v/>
      </c>
      <c r="I302" s="36" t="str">
        <f>IFERROR(#REF!-#REF!,"")</f>
        <v/>
      </c>
      <c r="J302" s="1"/>
      <c r="K302" s="80"/>
      <c r="L302" s="36" t="str">
        <f>IFERROR(#REF!-$J276,"")</f>
        <v/>
      </c>
      <c r="N302" s="7"/>
      <c r="O302" s="7"/>
      <c r="P302" s="9"/>
      <c r="Q302" s="9"/>
      <c r="R302"/>
      <c r="S302"/>
      <c r="T302"/>
      <c r="U302"/>
      <c r="V302"/>
      <c r="W302"/>
      <c r="X302"/>
      <c r="Y302"/>
      <c r="Z302"/>
    </row>
    <row r="303" spans="2:26" s="32" customFormat="1" x14ac:dyDescent="0.25">
      <c r="B303" s="37" t="str">
        <f t="shared" si="12"/>
        <v/>
      </c>
      <c r="C303" s="54" t="str">
        <f t="shared" si="13"/>
        <v/>
      </c>
      <c r="D303" s="100"/>
      <c r="E303" s="38"/>
      <c r="F303" s="74" t="str">
        <f>IF($D303="","",PEDIDO!$U621)</f>
        <v/>
      </c>
      <c r="G303" s="19" t="str">
        <f>IFERROR(VLOOKUP($D303,LISTA!$A$2:$J$9990,8,0),"")</f>
        <v/>
      </c>
      <c r="H303" s="40" t="str">
        <f t="shared" si="14"/>
        <v/>
      </c>
      <c r="I303" s="36" t="str">
        <f>IFERROR(#REF!-#REF!,"")</f>
        <v/>
      </c>
      <c r="J303" s="1"/>
      <c r="K303" s="80"/>
      <c r="L303" s="36" t="str">
        <f>IFERROR(#REF!-$J277,"")</f>
        <v/>
      </c>
      <c r="N303" s="7"/>
      <c r="O303" s="7"/>
      <c r="P303" s="9"/>
      <c r="Q303" s="9"/>
      <c r="R303"/>
      <c r="S303"/>
      <c r="T303"/>
      <c r="U303"/>
      <c r="V303"/>
      <c r="W303"/>
      <c r="X303"/>
      <c r="Y303"/>
      <c r="Z303"/>
    </row>
    <row r="304" spans="2:26" s="32" customFormat="1" x14ac:dyDescent="0.25">
      <c r="B304" s="37" t="str">
        <f t="shared" si="12"/>
        <v/>
      </c>
      <c r="C304" s="54" t="str">
        <f t="shared" si="13"/>
        <v/>
      </c>
      <c r="D304" s="100"/>
      <c r="E304" s="38"/>
      <c r="F304" s="74" t="str">
        <f>IF($D304="","",PEDIDO!$U622)</f>
        <v/>
      </c>
      <c r="G304" s="19" t="str">
        <f>IFERROR(VLOOKUP($D304,LISTA!$A$2:$J$9990,8,0),"")</f>
        <v/>
      </c>
      <c r="H304" s="40" t="str">
        <f t="shared" si="14"/>
        <v/>
      </c>
      <c r="I304" s="36" t="str">
        <f>IFERROR(#REF!-#REF!,"")</f>
        <v/>
      </c>
      <c r="J304" s="1"/>
      <c r="K304" s="80"/>
      <c r="L304" s="36" t="str">
        <f>IFERROR(#REF!-$J278,"")</f>
        <v/>
      </c>
      <c r="N304" s="7"/>
      <c r="O304" s="7"/>
      <c r="P304" s="9"/>
      <c r="Q304" s="9"/>
      <c r="R304"/>
      <c r="S304"/>
      <c r="T304"/>
      <c r="U304"/>
      <c r="V304"/>
      <c r="W304"/>
      <c r="X304"/>
      <c r="Y304"/>
      <c r="Z304"/>
    </row>
    <row r="305" spans="2:26" s="32" customFormat="1" x14ac:dyDescent="0.25">
      <c r="B305" s="37" t="str">
        <f t="shared" si="12"/>
        <v/>
      </c>
      <c r="C305" s="54" t="str">
        <f t="shared" si="13"/>
        <v/>
      </c>
      <c r="D305" s="100"/>
      <c r="E305" s="38"/>
      <c r="F305" s="74" t="str">
        <f>IF($D305="","",PEDIDO!$U623)</f>
        <v/>
      </c>
      <c r="G305" s="19" t="str">
        <f>IFERROR(VLOOKUP($D305,LISTA!$A$2:$J$9990,8,0),"")</f>
        <v/>
      </c>
      <c r="H305" s="40" t="str">
        <f t="shared" si="14"/>
        <v/>
      </c>
      <c r="I305" s="36" t="str">
        <f>IFERROR(#REF!-#REF!,"")</f>
        <v/>
      </c>
      <c r="J305" s="1"/>
      <c r="K305" s="80"/>
      <c r="L305" s="36" t="str">
        <f>IFERROR(#REF!-$J279,"")</f>
        <v/>
      </c>
      <c r="N305" s="7"/>
      <c r="O305" s="7"/>
      <c r="P305" s="9"/>
      <c r="Q305" s="9"/>
      <c r="R305"/>
      <c r="S305"/>
      <c r="T305"/>
      <c r="U305"/>
      <c r="V305"/>
      <c r="W305"/>
      <c r="X305"/>
      <c r="Y305"/>
      <c r="Z305"/>
    </row>
    <row r="306" spans="2:26" s="32" customFormat="1" x14ac:dyDescent="0.25">
      <c r="B306" s="37" t="str">
        <f t="shared" si="12"/>
        <v/>
      </c>
      <c r="C306" s="54" t="str">
        <f t="shared" si="13"/>
        <v/>
      </c>
      <c r="D306" s="100"/>
      <c r="E306" s="38"/>
      <c r="F306" s="74" t="str">
        <f>IF($D306="","",PEDIDO!$U624)</f>
        <v/>
      </c>
      <c r="G306" s="19" t="str">
        <f>IFERROR(VLOOKUP($D306,LISTA!$A$2:$J$9990,8,0),"")</f>
        <v/>
      </c>
      <c r="H306" s="40" t="str">
        <f t="shared" si="14"/>
        <v/>
      </c>
      <c r="I306" s="36" t="str">
        <f>IFERROR(#REF!-#REF!,"")</f>
        <v/>
      </c>
      <c r="J306" s="1"/>
      <c r="K306" s="80"/>
      <c r="L306" s="36" t="str">
        <f>IFERROR(#REF!-$J280,"")</f>
        <v/>
      </c>
      <c r="N306" s="7"/>
      <c r="O306" s="7"/>
      <c r="P306" s="9"/>
      <c r="Q306" s="9"/>
      <c r="R306"/>
      <c r="S306"/>
      <c r="T306"/>
      <c r="U306"/>
      <c r="V306"/>
      <c r="W306"/>
      <c r="X306"/>
      <c r="Y306"/>
      <c r="Z306"/>
    </row>
    <row r="307" spans="2:26" s="32" customFormat="1" x14ac:dyDescent="0.25">
      <c r="B307" s="37" t="str">
        <f t="shared" si="12"/>
        <v/>
      </c>
      <c r="C307" s="54" t="str">
        <f t="shared" si="13"/>
        <v/>
      </c>
      <c r="D307" s="100"/>
      <c r="E307" s="38"/>
      <c r="F307" s="74" t="str">
        <f>IF($D307="","",PEDIDO!$U625)</f>
        <v/>
      </c>
      <c r="G307" s="19" t="str">
        <f>IFERROR(VLOOKUP($D307,LISTA!$A$2:$J$9990,8,0),"")</f>
        <v/>
      </c>
      <c r="H307" s="40" t="str">
        <f t="shared" si="14"/>
        <v/>
      </c>
      <c r="I307" s="36" t="str">
        <f>IFERROR(#REF!-#REF!,"")</f>
        <v/>
      </c>
      <c r="J307" s="1"/>
      <c r="K307" s="80"/>
      <c r="L307" s="36" t="str">
        <f>IFERROR(#REF!-$J281,"")</f>
        <v/>
      </c>
      <c r="N307" s="7"/>
      <c r="O307" s="7"/>
      <c r="P307" s="9"/>
      <c r="Q307" s="9"/>
      <c r="R307"/>
      <c r="S307"/>
      <c r="T307"/>
      <c r="U307"/>
      <c r="V307"/>
      <c r="W307"/>
      <c r="X307"/>
      <c r="Y307"/>
      <c r="Z307"/>
    </row>
    <row r="308" spans="2:26" s="32" customFormat="1" x14ac:dyDescent="0.25">
      <c r="B308" s="37" t="str">
        <f t="shared" si="12"/>
        <v/>
      </c>
      <c r="C308" s="97" t="str">
        <f t="shared" si="13"/>
        <v/>
      </c>
      <c r="D308" s="100"/>
      <c r="E308" s="38"/>
      <c r="F308" s="81"/>
      <c r="G308" s="19" t="str">
        <f>IFERROR(VLOOKUP($D308,LISTA!$A$2:$J$9990,8,0),"")</f>
        <v/>
      </c>
      <c r="H308" s="40" t="str">
        <f t="shared" si="14"/>
        <v/>
      </c>
      <c r="I308" s="36" t="str">
        <f>IFERROR(#REF!-#REF!,"")</f>
        <v/>
      </c>
      <c r="J308" s="1"/>
      <c r="K308" s="80"/>
      <c r="L308" s="36" t="str">
        <f>IFERROR(#REF!-$J282,"")</f>
        <v/>
      </c>
      <c r="N308" s="7"/>
      <c r="O308" s="7"/>
      <c r="P308" s="9"/>
      <c r="Q308" s="9"/>
      <c r="R308"/>
      <c r="S308"/>
      <c r="T308"/>
      <c r="U308"/>
      <c r="V308"/>
      <c r="W308"/>
      <c r="X308"/>
      <c r="Y308"/>
      <c r="Z308"/>
    </row>
    <row r="309" spans="2:26" s="32" customFormat="1" x14ac:dyDescent="0.25">
      <c r="B309" s="3"/>
      <c r="C309"/>
      <c r="D309" s="100"/>
      <c r="E309" s="42"/>
      <c r="F309" s="70"/>
      <c r="G309" s="19" t="str">
        <f>IFERROR(VLOOKUP($D309,LISTA!$A$2:$J$9990,8,0),"")</f>
        <v/>
      </c>
      <c r="H309" s="40" t="str">
        <f t="shared" si="14"/>
        <v/>
      </c>
      <c r="I309" s="36" t="str">
        <f>IFERROR(#REF!-#REF!,"")</f>
        <v/>
      </c>
      <c r="J309" s="1"/>
      <c r="K309" s="80"/>
      <c r="L309" s="36" t="str">
        <f>IFERROR(#REF!-$J283,"")</f>
        <v/>
      </c>
      <c r="N309" s="7"/>
      <c r="O309" s="7"/>
      <c r="P309" s="9"/>
      <c r="Q309" s="9"/>
      <c r="R309"/>
      <c r="S309"/>
      <c r="T309"/>
      <c r="U309"/>
      <c r="V309"/>
      <c r="W309"/>
      <c r="X309"/>
      <c r="Y309"/>
      <c r="Z309"/>
    </row>
    <row r="310" spans="2:26" s="32" customFormat="1" x14ac:dyDescent="0.25">
      <c r="B310" s="3"/>
      <c r="C310"/>
      <c r="D310" s="100"/>
      <c r="E310" s="42"/>
      <c r="F310" s="70"/>
      <c r="G310" s="19" t="str">
        <f>IFERROR(VLOOKUP($D310,LISTA!$A$2:$J$9990,8,0),"")</f>
        <v/>
      </c>
      <c r="H310" s="40" t="str">
        <f t="shared" si="14"/>
        <v/>
      </c>
      <c r="I310" s="36" t="str">
        <f>IFERROR(#REF!-#REF!,"")</f>
        <v/>
      </c>
      <c r="J310" s="1"/>
      <c r="K310" s="80"/>
      <c r="L310" s="36" t="str">
        <f>IFERROR(#REF!-$J284,"")</f>
        <v/>
      </c>
      <c r="N310" s="7"/>
      <c r="O310" s="7"/>
      <c r="P310" s="9"/>
      <c r="Q310" s="9"/>
      <c r="R310"/>
      <c r="S310"/>
      <c r="T310"/>
      <c r="U310"/>
      <c r="V310"/>
      <c r="W310"/>
      <c r="X310"/>
      <c r="Y310"/>
      <c r="Z310"/>
    </row>
    <row r="311" spans="2:26" s="32" customFormat="1" x14ac:dyDescent="0.25">
      <c r="B311" s="3"/>
      <c r="C311"/>
      <c r="D311" s="100"/>
      <c r="E311" s="42"/>
      <c r="F311" s="70"/>
      <c r="G311" s="19" t="str">
        <f>IFERROR(VLOOKUP($D311,LISTA!$A$2:$J$9990,8,0),"")</f>
        <v/>
      </c>
      <c r="H311" s="40" t="str">
        <f t="shared" si="14"/>
        <v/>
      </c>
      <c r="I311" s="36" t="str">
        <f>IFERROR(#REF!-#REF!,"")</f>
        <v/>
      </c>
      <c r="J311" s="1"/>
      <c r="K311" s="80"/>
      <c r="L311" s="36" t="str">
        <f>IFERROR(#REF!-$J285,"")</f>
        <v/>
      </c>
      <c r="N311" s="7"/>
      <c r="O311" s="7"/>
      <c r="P311" s="9"/>
      <c r="Q311" s="9"/>
      <c r="R311"/>
      <c r="S311"/>
      <c r="T311"/>
      <c r="U311"/>
      <c r="V311"/>
      <c r="W311"/>
      <c r="X311"/>
      <c r="Y311"/>
      <c r="Z311"/>
    </row>
    <row r="312" spans="2:26" s="32" customFormat="1" x14ac:dyDescent="0.25">
      <c r="B312" s="3"/>
      <c r="C312"/>
      <c r="D312" s="100"/>
      <c r="E312" s="42"/>
      <c r="F312" s="70"/>
      <c r="G312" s="19" t="str">
        <f>IFERROR(VLOOKUP($D312,LISTA!$A$2:$J$9990,8,0),"")</f>
        <v/>
      </c>
      <c r="H312" s="40" t="str">
        <f t="shared" si="14"/>
        <v/>
      </c>
      <c r="I312" s="36" t="str">
        <f>IFERROR(#REF!-#REF!,"")</f>
        <v/>
      </c>
      <c r="J312" s="1"/>
      <c r="K312" s="80"/>
      <c r="L312" s="36" t="str">
        <f>IFERROR(#REF!-$J286,"")</f>
        <v/>
      </c>
      <c r="N312" s="7"/>
      <c r="O312" s="7"/>
      <c r="P312" s="9"/>
      <c r="Q312" s="9"/>
      <c r="R312"/>
      <c r="S312"/>
      <c r="T312"/>
      <c r="U312"/>
      <c r="V312"/>
      <c r="W312"/>
      <c r="X312"/>
      <c r="Y312"/>
      <c r="Z312"/>
    </row>
    <row r="313" spans="2:26" s="32" customFormat="1" x14ac:dyDescent="0.25">
      <c r="B313" s="3"/>
      <c r="C313"/>
      <c r="D313" s="100"/>
      <c r="E313" s="42"/>
      <c r="F313" s="70"/>
      <c r="G313" s="19" t="str">
        <f>IFERROR(VLOOKUP($D313,LISTA!$A$2:$J$9990,8,0),"")</f>
        <v/>
      </c>
      <c r="H313" s="40" t="str">
        <f t="shared" si="14"/>
        <v/>
      </c>
      <c r="I313" s="36" t="str">
        <f>IFERROR(#REF!-#REF!,"")</f>
        <v/>
      </c>
      <c r="J313" s="1"/>
      <c r="K313" s="80"/>
      <c r="L313" s="36" t="str">
        <f>IFERROR(#REF!-$J287,"")</f>
        <v/>
      </c>
      <c r="N313" s="7"/>
      <c r="O313" s="7"/>
      <c r="P313" s="9"/>
      <c r="Q313" s="9"/>
      <c r="R313"/>
      <c r="S313"/>
      <c r="T313"/>
      <c r="U313"/>
      <c r="V313"/>
      <c r="W313"/>
      <c r="X313"/>
      <c r="Y313"/>
      <c r="Z313"/>
    </row>
    <row r="314" spans="2:26" s="32" customFormat="1" x14ac:dyDescent="0.25">
      <c r="B314" s="3"/>
      <c r="C314"/>
      <c r="D314" s="100"/>
      <c r="E314" s="42"/>
      <c r="F314" s="70"/>
      <c r="G314" s="19" t="str">
        <f>IFERROR(VLOOKUP($D314,LISTA!$A$2:$J$9990,8,0),"")</f>
        <v/>
      </c>
      <c r="H314" s="40" t="str">
        <f t="shared" si="14"/>
        <v/>
      </c>
      <c r="I314" s="36" t="str">
        <f>IFERROR(#REF!-#REF!,"")</f>
        <v/>
      </c>
      <c r="J314" s="1"/>
      <c r="K314" s="80"/>
      <c r="L314" s="36" t="str">
        <f>IFERROR(#REF!-$J288,"")</f>
        <v/>
      </c>
      <c r="N314" s="7"/>
      <c r="O314" s="7"/>
      <c r="P314" s="9"/>
      <c r="Q314" s="9"/>
      <c r="R314"/>
      <c r="S314"/>
      <c r="T314"/>
      <c r="U314"/>
      <c r="V314"/>
      <c r="W314"/>
      <c r="X314"/>
      <c r="Y314"/>
      <c r="Z314"/>
    </row>
    <row r="315" spans="2:26" s="32" customFormat="1" x14ac:dyDescent="0.25">
      <c r="B315" s="3"/>
      <c r="C315"/>
      <c r="D315" s="100"/>
      <c r="E315" s="42"/>
      <c r="F315" s="70"/>
      <c r="G315" s="19" t="str">
        <f>IFERROR(VLOOKUP($D315,LISTA!$A$2:$J$9990,8,0),"")</f>
        <v/>
      </c>
      <c r="H315" s="40" t="str">
        <f t="shared" si="14"/>
        <v/>
      </c>
      <c r="I315" s="36" t="str">
        <f>IFERROR(#REF!-#REF!,"")</f>
        <v/>
      </c>
      <c r="J315" s="1"/>
      <c r="K315" s="80"/>
      <c r="L315" s="36" t="str">
        <f>IFERROR(#REF!-$J289,"")</f>
        <v/>
      </c>
      <c r="N315" s="7"/>
      <c r="O315" s="7"/>
      <c r="P315" s="9"/>
      <c r="Q315" s="9"/>
      <c r="R315"/>
      <c r="S315"/>
      <c r="T315"/>
      <c r="U315"/>
      <c r="V315"/>
      <c r="W315"/>
      <c r="X315"/>
      <c r="Y315"/>
      <c r="Z315"/>
    </row>
    <row r="316" spans="2:26" s="32" customFormat="1" x14ac:dyDescent="0.25">
      <c r="B316" s="3"/>
      <c r="C316"/>
      <c r="D316" s="100"/>
      <c r="E316" s="42"/>
      <c r="F316" s="70"/>
      <c r="G316" s="19" t="str">
        <f>IFERROR(VLOOKUP($D316,LISTA!$A$2:$J$9990,8,0),"")</f>
        <v/>
      </c>
      <c r="H316" s="40" t="str">
        <f t="shared" si="14"/>
        <v/>
      </c>
      <c r="I316" s="36" t="str">
        <f>IFERROR(#REF!-#REF!,"")</f>
        <v/>
      </c>
      <c r="J316" s="1"/>
      <c r="K316" s="80"/>
      <c r="L316" s="36" t="str">
        <f>IFERROR(#REF!-$J290,"")</f>
        <v/>
      </c>
      <c r="N316" s="7"/>
      <c r="O316" s="7"/>
      <c r="P316" s="9"/>
      <c r="Q316" s="9"/>
      <c r="R316"/>
      <c r="S316"/>
      <c r="T316"/>
      <c r="U316"/>
      <c r="V316"/>
      <c r="W316"/>
      <c r="X316"/>
      <c r="Y316"/>
      <c r="Z316"/>
    </row>
    <row r="317" spans="2:26" s="32" customFormat="1" x14ac:dyDescent="0.25">
      <c r="B317" s="3"/>
      <c r="C317"/>
      <c r="D317" s="100"/>
      <c r="E317" s="42"/>
      <c r="F317" s="70"/>
      <c r="G317" s="19" t="str">
        <f>IFERROR(VLOOKUP($D317,LISTA!$A$2:$J$9990,8,0),"")</f>
        <v/>
      </c>
      <c r="H317" s="40" t="str">
        <f t="shared" si="14"/>
        <v/>
      </c>
      <c r="I317" s="36" t="str">
        <f>IFERROR(#REF!-#REF!,"")</f>
        <v/>
      </c>
      <c r="J317" s="1"/>
      <c r="K317" s="80"/>
      <c r="L317" s="36" t="str">
        <f>IFERROR(#REF!-$J291,"")</f>
        <v/>
      </c>
      <c r="N317" s="7"/>
      <c r="O317" s="7"/>
      <c r="P317" s="9"/>
      <c r="Q317" s="9"/>
      <c r="R317"/>
      <c r="S317"/>
      <c r="T317"/>
      <c r="U317"/>
      <c r="V317"/>
      <c r="W317"/>
      <c r="X317"/>
      <c r="Y317"/>
      <c r="Z317"/>
    </row>
    <row r="318" spans="2:26" s="32" customFormat="1" x14ac:dyDescent="0.25">
      <c r="B318" s="3"/>
      <c r="C318"/>
      <c r="D318" s="100"/>
      <c r="E318" s="42"/>
      <c r="F318" s="70"/>
      <c r="G318" s="19" t="str">
        <f>IFERROR(VLOOKUP($D318,LISTA!$A$2:$J$9990,8,0),"")</f>
        <v/>
      </c>
      <c r="H318" s="40" t="str">
        <f t="shared" si="14"/>
        <v/>
      </c>
      <c r="I318" s="36" t="str">
        <f>IFERROR(#REF!-#REF!,"")</f>
        <v/>
      </c>
      <c r="J318" s="1"/>
      <c r="K318" s="80"/>
      <c r="L318" s="36" t="str">
        <f>IFERROR(#REF!-$J292,"")</f>
        <v/>
      </c>
      <c r="N318" s="7"/>
      <c r="O318" s="7"/>
      <c r="P318" s="9"/>
      <c r="Q318" s="9"/>
      <c r="R318"/>
      <c r="S318"/>
      <c r="T318"/>
      <c r="U318"/>
      <c r="V318"/>
      <c r="W318"/>
      <c r="X318"/>
      <c r="Y318"/>
      <c r="Z318"/>
    </row>
    <row r="319" spans="2:26" s="32" customFormat="1" x14ac:dyDescent="0.25">
      <c r="B319" s="3"/>
      <c r="C319"/>
      <c r="D319" s="100"/>
      <c r="E319" s="42"/>
      <c r="F319" s="70"/>
      <c r="G319" s="19" t="str">
        <f>IFERROR(VLOOKUP($D319,LISTA!$A$2:$J$9990,8,0),"")</f>
        <v/>
      </c>
      <c r="H319" s="40" t="str">
        <f t="shared" si="14"/>
        <v/>
      </c>
      <c r="I319" s="36" t="str">
        <f>IFERROR(#REF!-#REF!,"")</f>
        <v/>
      </c>
      <c r="J319" s="1"/>
      <c r="K319" s="80"/>
      <c r="L319" s="36" t="str">
        <f>IFERROR(#REF!-$J293,"")</f>
        <v/>
      </c>
      <c r="N319" s="7"/>
      <c r="O319" s="7"/>
      <c r="P319" s="9"/>
      <c r="Q319" s="9"/>
      <c r="R319"/>
      <c r="S319"/>
      <c r="T319"/>
      <c r="U319"/>
      <c r="V319"/>
      <c r="W319"/>
      <c r="X319"/>
      <c r="Y319"/>
      <c r="Z319"/>
    </row>
    <row r="320" spans="2:26" s="32" customFormat="1" x14ac:dyDescent="0.25">
      <c r="B320" s="3"/>
      <c r="C320"/>
      <c r="D320" s="100"/>
      <c r="E320" s="42"/>
      <c r="F320" s="70"/>
      <c r="G320" s="19" t="str">
        <f>IFERROR(VLOOKUP($D320,LISTA!$A$2:$J$9990,8,0),"")</f>
        <v/>
      </c>
      <c r="H320" s="40" t="str">
        <f t="shared" si="14"/>
        <v/>
      </c>
      <c r="I320" s="36" t="str">
        <f>IFERROR(#REF!-#REF!,"")</f>
        <v/>
      </c>
      <c r="J320" s="1"/>
      <c r="K320" s="80"/>
      <c r="L320" s="36" t="str">
        <f>IFERROR(#REF!-$J294,"")</f>
        <v/>
      </c>
      <c r="N320" s="7"/>
      <c r="O320" s="7"/>
      <c r="P320" s="9"/>
      <c r="Q320" s="9"/>
      <c r="R320"/>
      <c r="S320"/>
      <c r="T320"/>
      <c r="U320"/>
      <c r="V320"/>
      <c r="W320"/>
      <c r="X320"/>
      <c r="Y320"/>
      <c r="Z320"/>
    </row>
    <row r="321" spans="2:26" s="32" customFormat="1" x14ac:dyDescent="0.25">
      <c r="B321" s="3"/>
      <c r="C321"/>
      <c r="D321" s="100"/>
      <c r="E321" s="42"/>
      <c r="F321" s="70"/>
      <c r="G321" s="19" t="str">
        <f>IFERROR(VLOOKUP($D321,LISTA!$A$2:$J$9990,8,0),"")</f>
        <v/>
      </c>
      <c r="H321" s="40" t="str">
        <f t="shared" si="14"/>
        <v/>
      </c>
      <c r="I321" s="36" t="str">
        <f>IFERROR(#REF!-#REF!,"")</f>
        <v/>
      </c>
      <c r="J321" s="1"/>
      <c r="K321" s="80"/>
      <c r="L321" s="36" t="str">
        <f>IFERROR(#REF!-$J295,"")</f>
        <v/>
      </c>
      <c r="N321" s="7"/>
      <c r="O321" s="7"/>
      <c r="P321" s="9"/>
      <c r="Q321" s="9"/>
      <c r="R321"/>
      <c r="S321"/>
      <c r="T321"/>
      <c r="U321"/>
      <c r="V321"/>
      <c r="W321"/>
      <c r="X321"/>
      <c r="Y321"/>
      <c r="Z321"/>
    </row>
    <row r="322" spans="2:26" s="32" customFormat="1" x14ac:dyDescent="0.25">
      <c r="B322" s="3"/>
      <c r="C322"/>
      <c r="D322" s="100"/>
      <c r="E322" s="42"/>
      <c r="F322" s="70"/>
      <c r="G322" s="19" t="str">
        <f>IFERROR(VLOOKUP($D322,LISTA!$A$2:$J$9990,8,0),"")</f>
        <v/>
      </c>
      <c r="H322" s="40" t="str">
        <f t="shared" si="14"/>
        <v/>
      </c>
      <c r="I322" s="36" t="str">
        <f>IFERROR(#REF!-#REF!,"")</f>
        <v/>
      </c>
      <c r="J322" s="1"/>
      <c r="K322" s="80"/>
      <c r="L322" s="36" t="str">
        <f>IFERROR(#REF!-$J296,"")</f>
        <v/>
      </c>
      <c r="N322" s="7"/>
      <c r="O322" s="7"/>
      <c r="P322" s="9"/>
      <c r="Q322" s="9"/>
      <c r="R322"/>
      <c r="S322"/>
      <c r="T322"/>
      <c r="U322"/>
      <c r="V322"/>
      <c r="W322"/>
      <c r="X322"/>
      <c r="Y322"/>
      <c r="Z322"/>
    </row>
    <row r="323" spans="2:26" s="32" customFormat="1" x14ac:dyDescent="0.25">
      <c r="B323" s="3"/>
      <c r="C323"/>
      <c r="D323" s="100"/>
      <c r="E323" s="42"/>
      <c r="F323" s="70"/>
      <c r="G323" s="19" t="str">
        <f>IFERROR(VLOOKUP($D323,LISTA!$A$2:$J$9990,8,0),"")</f>
        <v/>
      </c>
      <c r="H323" s="40" t="str">
        <f t="shared" si="14"/>
        <v/>
      </c>
      <c r="I323" s="36" t="str">
        <f>IFERROR(#REF!-#REF!,"")</f>
        <v/>
      </c>
      <c r="J323" s="1"/>
      <c r="K323" s="80"/>
      <c r="L323" s="36" t="str">
        <f>IFERROR(#REF!-$J297,"")</f>
        <v/>
      </c>
      <c r="N323" s="7"/>
      <c r="O323" s="7"/>
      <c r="P323" s="9"/>
      <c r="Q323" s="9"/>
      <c r="R323"/>
      <c r="S323"/>
      <c r="T323"/>
      <c r="U323"/>
      <c r="V323"/>
      <c r="W323"/>
      <c r="X323"/>
      <c r="Y323"/>
      <c r="Z323"/>
    </row>
    <row r="324" spans="2:26" s="32" customFormat="1" x14ac:dyDescent="0.25">
      <c r="B324" s="3"/>
      <c r="C324"/>
      <c r="D324" s="100"/>
      <c r="E324" s="42"/>
      <c r="F324" s="70"/>
      <c r="G324" s="19" t="str">
        <f>IFERROR(VLOOKUP($D324,LISTA!$A$2:$J$9990,8,0),"")</f>
        <v/>
      </c>
      <c r="H324" s="40" t="str">
        <f t="shared" si="14"/>
        <v/>
      </c>
      <c r="I324" s="36" t="str">
        <f>IFERROR(#REF!-#REF!,"")</f>
        <v/>
      </c>
      <c r="J324" s="1"/>
      <c r="K324" s="80"/>
      <c r="L324" s="36" t="str">
        <f>IFERROR(#REF!-$J298,"")</f>
        <v/>
      </c>
      <c r="N324" s="7"/>
      <c r="O324" s="7"/>
      <c r="P324" s="9"/>
      <c r="Q324" s="9"/>
      <c r="R324"/>
      <c r="S324"/>
      <c r="T324"/>
      <c r="U324"/>
      <c r="V324"/>
      <c r="W324"/>
      <c r="X324"/>
      <c r="Y324"/>
      <c r="Z324"/>
    </row>
    <row r="325" spans="2:26" s="32" customFormat="1" x14ac:dyDescent="0.25">
      <c r="B325" s="3"/>
      <c r="C325"/>
      <c r="D325" s="100"/>
      <c r="E325" s="42"/>
      <c r="F325" s="70"/>
      <c r="G325" s="19" t="str">
        <f>IFERROR(VLOOKUP($D325,LISTA!$A$2:$J$9990,8,0),"")</f>
        <v/>
      </c>
      <c r="H325" s="40" t="str">
        <f t="shared" ref="H325:H388" si="15">IF(OR(G325=$K$10,G325=$K$11,G325=$K$14,G325=$K$15,G325=$K$16,G325=$K$17,G325=$K$18,G325=$K$19,G325=$K$20,G325=$K$21,G325=$K$22,G325=$K$23,G325=$K$24,G325=$K$25,G325=$K$26,G325=$K$27,G325=$K$28),$K$9,IF(OR(G325=$K$32,G325=$K$33),$K$31,IF(OR(G325=$K$38),$K$37,"")))</f>
        <v/>
      </c>
      <c r="I325" s="36" t="str">
        <f>IFERROR(#REF!-#REF!,"")</f>
        <v/>
      </c>
      <c r="J325" s="1"/>
      <c r="K325" s="80"/>
      <c r="L325" s="36" t="str">
        <f>IFERROR(#REF!-$J299,"")</f>
        <v/>
      </c>
      <c r="N325" s="7"/>
      <c r="O325" s="7"/>
      <c r="P325" s="9"/>
      <c r="Q325" s="9"/>
      <c r="R325"/>
      <c r="S325"/>
      <c r="T325"/>
      <c r="U325"/>
      <c r="V325"/>
      <c r="W325"/>
      <c r="X325"/>
      <c r="Y325"/>
      <c r="Z325"/>
    </row>
    <row r="326" spans="2:26" s="32" customFormat="1" x14ac:dyDescent="0.25">
      <c r="B326" s="3"/>
      <c r="C326"/>
      <c r="D326" s="100"/>
      <c r="E326" s="42"/>
      <c r="F326" s="70"/>
      <c r="G326" s="19" t="str">
        <f>IFERROR(VLOOKUP($D326,LISTA!$A$2:$J$9990,8,0),"")</f>
        <v/>
      </c>
      <c r="H326" s="40" t="str">
        <f t="shared" si="15"/>
        <v/>
      </c>
      <c r="I326" s="36" t="str">
        <f>IFERROR(#REF!-#REF!,"")</f>
        <v/>
      </c>
      <c r="J326" s="1"/>
      <c r="K326" s="80"/>
      <c r="L326" s="36" t="str">
        <f>IFERROR(#REF!-$J300,"")</f>
        <v/>
      </c>
      <c r="N326" s="7"/>
      <c r="O326" s="7"/>
      <c r="P326" s="9"/>
      <c r="Q326" s="9"/>
      <c r="R326"/>
      <c r="S326"/>
      <c r="T326"/>
      <c r="U326"/>
      <c r="V326"/>
      <c r="W326"/>
      <c r="X326"/>
      <c r="Y326"/>
      <c r="Z326"/>
    </row>
    <row r="327" spans="2:26" s="32" customFormat="1" x14ac:dyDescent="0.25">
      <c r="B327" s="3"/>
      <c r="C327"/>
      <c r="D327" s="100"/>
      <c r="E327" s="42"/>
      <c r="F327" s="70"/>
      <c r="G327" s="19" t="str">
        <f>IFERROR(VLOOKUP($D327,LISTA!$A$2:$J$9990,8,0),"")</f>
        <v/>
      </c>
      <c r="H327" s="40" t="str">
        <f t="shared" si="15"/>
        <v/>
      </c>
      <c r="I327" s="36" t="str">
        <f>IFERROR(#REF!-#REF!,"")</f>
        <v/>
      </c>
      <c r="J327" s="1"/>
      <c r="K327" s="80"/>
      <c r="L327" s="36" t="str">
        <f>IFERROR(#REF!-$J301,"")</f>
        <v/>
      </c>
      <c r="N327" s="7"/>
      <c r="O327" s="7"/>
      <c r="P327" s="9"/>
      <c r="Q327" s="9"/>
      <c r="R327"/>
      <c r="S327"/>
      <c r="T327"/>
      <c r="U327"/>
      <c r="V327"/>
      <c r="W327"/>
      <c r="X327"/>
      <c r="Y327"/>
      <c r="Z327"/>
    </row>
    <row r="328" spans="2:26" s="32" customFormat="1" x14ac:dyDescent="0.25">
      <c r="B328" s="3"/>
      <c r="C328"/>
      <c r="D328" s="100"/>
      <c r="E328" s="42"/>
      <c r="F328" s="70"/>
      <c r="G328" s="19" t="str">
        <f>IFERROR(VLOOKUP($D328,LISTA!$A$2:$J$9990,8,0),"")</f>
        <v/>
      </c>
      <c r="H328" s="40" t="str">
        <f t="shared" si="15"/>
        <v/>
      </c>
      <c r="I328" s="36" t="str">
        <f>IFERROR(#REF!-#REF!,"")</f>
        <v/>
      </c>
      <c r="J328" s="1"/>
      <c r="K328" s="80"/>
      <c r="L328" s="36" t="str">
        <f>IFERROR(#REF!-$J302,"")</f>
        <v/>
      </c>
      <c r="N328" s="7"/>
      <c r="O328" s="7"/>
      <c r="P328" s="9"/>
      <c r="Q328" s="9"/>
      <c r="R328"/>
      <c r="S328"/>
      <c r="T328"/>
      <c r="U328"/>
      <c r="V328"/>
      <c r="W328"/>
      <c r="X328"/>
      <c r="Y328"/>
      <c r="Z328"/>
    </row>
    <row r="329" spans="2:26" s="32" customFormat="1" x14ac:dyDescent="0.25">
      <c r="B329" s="3"/>
      <c r="C329"/>
      <c r="D329" s="100"/>
      <c r="E329" s="42"/>
      <c r="F329" s="70"/>
      <c r="G329" s="19" t="str">
        <f>IFERROR(VLOOKUP($D329,LISTA!$A$2:$J$9990,8,0),"")</f>
        <v/>
      </c>
      <c r="H329" s="40" t="str">
        <f t="shared" si="15"/>
        <v/>
      </c>
      <c r="I329" s="36" t="str">
        <f>IFERROR(#REF!-#REF!,"")</f>
        <v/>
      </c>
      <c r="J329" s="1"/>
      <c r="K329" s="80"/>
      <c r="L329" s="36" t="str">
        <f>IFERROR(#REF!-$J303,"")</f>
        <v/>
      </c>
      <c r="N329" s="7"/>
      <c r="O329" s="7"/>
      <c r="P329" s="9"/>
      <c r="Q329" s="9"/>
      <c r="R329"/>
      <c r="S329"/>
      <c r="T329"/>
      <c r="U329"/>
      <c r="V329"/>
      <c r="W329"/>
      <c r="X329"/>
      <c r="Y329"/>
      <c r="Z329"/>
    </row>
    <row r="330" spans="2:26" s="32" customFormat="1" x14ac:dyDescent="0.25">
      <c r="B330" s="3"/>
      <c r="C330"/>
      <c r="D330" s="100"/>
      <c r="E330" s="42"/>
      <c r="F330" s="70"/>
      <c r="G330" s="19" t="str">
        <f>IFERROR(VLOOKUP($D330,LISTA!$A$2:$J$9990,8,0),"")</f>
        <v/>
      </c>
      <c r="H330" s="40" t="str">
        <f t="shared" si="15"/>
        <v/>
      </c>
      <c r="I330" s="36" t="str">
        <f>IFERROR(#REF!-#REF!,"")</f>
        <v/>
      </c>
      <c r="J330" s="1"/>
      <c r="K330" s="80"/>
      <c r="L330" s="36" t="str">
        <f>IFERROR(#REF!-$J304,"")</f>
        <v/>
      </c>
      <c r="N330" s="7"/>
      <c r="O330" s="7"/>
      <c r="P330" s="9"/>
      <c r="Q330" s="9"/>
      <c r="R330"/>
      <c r="S330"/>
      <c r="T330"/>
      <c r="U330"/>
      <c r="V330"/>
      <c r="W330"/>
      <c r="X330"/>
      <c r="Y330"/>
      <c r="Z330"/>
    </row>
    <row r="331" spans="2:26" s="32" customFormat="1" x14ac:dyDescent="0.25">
      <c r="B331" s="3"/>
      <c r="C331"/>
      <c r="D331" s="100"/>
      <c r="E331" s="42"/>
      <c r="F331" s="70"/>
      <c r="G331" s="19" t="str">
        <f>IFERROR(VLOOKUP($D331,LISTA!$A$2:$J$9990,8,0),"")</f>
        <v/>
      </c>
      <c r="H331" s="40" t="str">
        <f t="shared" si="15"/>
        <v/>
      </c>
      <c r="I331" s="36" t="str">
        <f>IFERROR(#REF!-#REF!,"")</f>
        <v/>
      </c>
      <c r="J331" s="1"/>
      <c r="K331" s="80"/>
      <c r="L331" s="36" t="str">
        <f>IFERROR(#REF!-$J305,"")</f>
        <v/>
      </c>
      <c r="N331" s="7"/>
      <c r="O331" s="7"/>
      <c r="P331" s="9"/>
      <c r="Q331" s="9"/>
      <c r="R331"/>
      <c r="S331"/>
      <c r="T331"/>
      <c r="U331"/>
      <c r="V331"/>
      <c r="W331"/>
      <c r="X331"/>
      <c r="Y331"/>
      <c r="Z331"/>
    </row>
    <row r="332" spans="2:26" s="32" customFormat="1" x14ac:dyDescent="0.25">
      <c r="B332" s="3"/>
      <c r="C332"/>
      <c r="D332" s="100"/>
      <c r="E332" s="42"/>
      <c r="F332" s="70"/>
      <c r="G332" s="19" t="str">
        <f>IFERROR(VLOOKUP($D332,LISTA!$A$2:$J$9990,8,0),"")</f>
        <v/>
      </c>
      <c r="H332" s="40" t="str">
        <f t="shared" si="15"/>
        <v/>
      </c>
      <c r="I332" s="36" t="str">
        <f>IFERROR(#REF!-#REF!,"")</f>
        <v/>
      </c>
      <c r="J332" s="1"/>
      <c r="K332" s="80"/>
      <c r="L332" s="36" t="str">
        <f>IFERROR(#REF!-$J306,"")</f>
        <v/>
      </c>
      <c r="N332" s="7"/>
      <c r="O332" s="7"/>
      <c r="P332" s="9"/>
      <c r="Q332" s="9"/>
      <c r="R332"/>
      <c r="S332"/>
      <c r="T332"/>
      <c r="U332"/>
      <c r="V332"/>
      <c r="W332"/>
      <c r="X332"/>
      <c r="Y332"/>
      <c r="Z332"/>
    </row>
    <row r="333" spans="2:26" s="32" customFormat="1" x14ac:dyDescent="0.25">
      <c r="B333" s="3"/>
      <c r="C333"/>
      <c r="D333" s="100"/>
      <c r="E333" s="42"/>
      <c r="F333" s="70"/>
      <c r="G333" s="19" t="str">
        <f>IFERROR(VLOOKUP($D333,LISTA!$A$2:$J$9990,8,0),"")</f>
        <v/>
      </c>
      <c r="H333" s="40" t="str">
        <f t="shared" si="15"/>
        <v/>
      </c>
      <c r="I333" s="36" t="str">
        <f>IFERROR(#REF!-#REF!,"")</f>
        <v/>
      </c>
      <c r="J333" s="1"/>
      <c r="K333" s="80"/>
      <c r="L333" s="36" t="str">
        <f>IFERROR(#REF!-$J307,"")</f>
        <v/>
      </c>
      <c r="N333" s="7"/>
      <c r="O333" s="7"/>
      <c r="P333" s="9"/>
      <c r="Q333" s="9"/>
      <c r="R333"/>
      <c r="S333"/>
      <c r="T333"/>
      <c r="U333"/>
      <c r="V333"/>
      <c r="W333"/>
      <c r="X333"/>
      <c r="Y333"/>
      <c r="Z333"/>
    </row>
    <row r="334" spans="2:26" s="32" customFormat="1" x14ac:dyDescent="0.25">
      <c r="B334" s="3"/>
      <c r="C334"/>
      <c r="D334" s="100"/>
      <c r="E334" s="42"/>
      <c r="F334" s="70"/>
      <c r="G334" s="19" t="str">
        <f>IFERROR(VLOOKUP($D334,LISTA!$A$2:$J$9990,8,0),"")</f>
        <v/>
      </c>
      <c r="H334" s="40" t="str">
        <f t="shared" si="15"/>
        <v/>
      </c>
      <c r="I334" s="36" t="str">
        <f>IFERROR(#REF!-#REF!,"")</f>
        <v/>
      </c>
      <c r="J334" s="1"/>
      <c r="K334" s="80"/>
      <c r="L334" s="36" t="str">
        <f>IFERROR(#REF!-$J308,"")</f>
        <v/>
      </c>
      <c r="N334" s="7"/>
      <c r="O334" s="7"/>
      <c r="P334" s="9"/>
      <c r="Q334" s="9"/>
      <c r="R334"/>
      <c r="S334"/>
      <c r="T334"/>
      <c r="U334"/>
      <c r="V334"/>
      <c r="W334"/>
      <c r="X334"/>
      <c r="Y334"/>
      <c r="Z334"/>
    </row>
    <row r="335" spans="2:26" s="32" customFormat="1" x14ac:dyDescent="0.25">
      <c r="B335" s="3"/>
      <c r="C335"/>
      <c r="D335" s="100"/>
      <c r="E335" s="42"/>
      <c r="F335" s="70"/>
      <c r="G335" s="19" t="str">
        <f>IFERROR(VLOOKUP($D335,LISTA!$A$2:$J$9990,8,0),"")</f>
        <v/>
      </c>
      <c r="H335" s="40" t="str">
        <f t="shared" si="15"/>
        <v/>
      </c>
      <c r="I335" s="36" t="str">
        <f>IFERROR(#REF!-#REF!,"")</f>
        <v/>
      </c>
      <c r="J335" s="1"/>
      <c r="K335" s="80"/>
      <c r="L335" s="36" t="str">
        <f>IFERROR(#REF!-$J309,"")</f>
        <v/>
      </c>
      <c r="N335" s="7"/>
      <c r="O335" s="7"/>
      <c r="P335" s="9"/>
      <c r="Q335" s="9"/>
      <c r="R335"/>
      <c r="S335"/>
      <c r="T335"/>
      <c r="U335"/>
      <c r="V335"/>
      <c r="W335"/>
      <c r="X335"/>
      <c r="Y335"/>
      <c r="Z335"/>
    </row>
    <row r="336" spans="2:26" s="32" customFormat="1" x14ac:dyDescent="0.25">
      <c r="B336" s="3"/>
      <c r="C336"/>
      <c r="D336" s="100"/>
      <c r="E336" s="42"/>
      <c r="F336" s="70"/>
      <c r="G336" s="19" t="str">
        <f>IFERROR(VLOOKUP($D336,LISTA!$A$2:$J$9990,8,0),"")</f>
        <v/>
      </c>
      <c r="H336" s="40" t="str">
        <f t="shared" si="15"/>
        <v/>
      </c>
      <c r="I336" s="36" t="str">
        <f>IFERROR(#REF!-#REF!,"")</f>
        <v/>
      </c>
      <c r="J336" s="1"/>
      <c r="K336" s="80"/>
      <c r="L336" s="36" t="str">
        <f>IFERROR(#REF!-$J310,"")</f>
        <v/>
      </c>
      <c r="N336" s="7"/>
      <c r="O336" s="7"/>
      <c r="P336" s="9"/>
      <c r="Q336" s="9"/>
      <c r="R336"/>
      <c r="S336"/>
      <c r="T336"/>
      <c r="U336"/>
      <c r="V336"/>
      <c r="W336"/>
      <c r="X336"/>
      <c r="Y336"/>
      <c r="Z336"/>
    </row>
    <row r="337" spans="2:26" s="32" customFormat="1" x14ac:dyDescent="0.25">
      <c r="B337" s="3"/>
      <c r="C337"/>
      <c r="D337" s="100"/>
      <c r="E337" s="42"/>
      <c r="F337" s="70"/>
      <c r="G337" s="19" t="str">
        <f>IFERROR(VLOOKUP($D337,LISTA!$A$2:$J$9990,8,0),"")</f>
        <v/>
      </c>
      <c r="H337" s="40" t="str">
        <f t="shared" si="15"/>
        <v/>
      </c>
      <c r="I337" s="36" t="str">
        <f>IFERROR(#REF!-#REF!,"")</f>
        <v/>
      </c>
      <c r="J337" s="1"/>
      <c r="K337" s="80"/>
      <c r="L337" s="36" t="str">
        <f>IFERROR(#REF!-$J311,"")</f>
        <v/>
      </c>
      <c r="N337" s="7"/>
      <c r="O337" s="7"/>
      <c r="P337" s="9"/>
      <c r="Q337" s="9"/>
      <c r="R337"/>
      <c r="S337"/>
      <c r="T337"/>
      <c r="U337"/>
      <c r="V337"/>
      <c r="W337"/>
      <c r="X337"/>
      <c r="Y337"/>
      <c r="Z337"/>
    </row>
    <row r="338" spans="2:26" s="32" customFormat="1" x14ac:dyDescent="0.25">
      <c r="B338" s="3"/>
      <c r="C338"/>
      <c r="D338" s="100"/>
      <c r="E338" s="42"/>
      <c r="F338" s="70"/>
      <c r="G338" s="19" t="str">
        <f>IFERROR(VLOOKUP($D338,LISTA!$A$2:$J$9990,8,0),"")</f>
        <v/>
      </c>
      <c r="H338" s="40" t="str">
        <f t="shared" si="15"/>
        <v/>
      </c>
      <c r="I338" s="36" t="str">
        <f>IFERROR(#REF!-#REF!,"")</f>
        <v/>
      </c>
      <c r="J338" s="1"/>
      <c r="K338" s="1"/>
      <c r="L338" s="36" t="str">
        <f>IFERROR(#REF!-$J312,"")</f>
        <v/>
      </c>
      <c r="N338" s="7"/>
      <c r="O338" s="7"/>
      <c r="P338" s="9"/>
      <c r="Q338" s="9"/>
      <c r="R338"/>
      <c r="S338"/>
      <c r="T338"/>
      <c r="U338"/>
      <c r="V338"/>
      <c r="W338"/>
      <c r="X338"/>
      <c r="Y338"/>
      <c r="Z338"/>
    </row>
    <row r="339" spans="2:26" s="32" customFormat="1" x14ac:dyDescent="0.25">
      <c r="B339" s="3"/>
      <c r="C339"/>
      <c r="D339" s="100"/>
      <c r="E339" s="42"/>
      <c r="F339" s="70"/>
      <c r="G339" s="19" t="str">
        <f>IFERROR(VLOOKUP($D339,LISTA!$A$2:$J$9990,8,0),"")</f>
        <v/>
      </c>
      <c r="H339" s="40" t="str">
        <f t="shared" si="15"/>
        <v/>
      </c>
      <c r="I339" s="36" t="str">
        <f>IFERROR(#REF!-#REF!,"")</f>
        <v/>
      </c>
      <c r="J339" s="1"/>
      <c r="K339" s="1"/>
      <c r="L339" s="36" t="str">
        <f>IFERROR(#REF!-$J313,"")</f>
        <v/>
      </c>
      <c r="N339" s="7"/>
      <c r="O339" s="7"/>
      <c r="P339" s="9"/>
      <c r="Q339" s="9"/>
      <c r="R339"/>
      <c r="S339"/>
      <c r="T339"/>
      <c r="U339"/>
      <c r="V339"/>
      <c r="W339"/>
      <c r="X339"/>
      <c r="Y339"/>
      <c r="Z339"/>
    </row>
    <row r="340" spans="2:26" s="32" customFormat="1" x14ac:dyDescent="0.25">
      <c r="B340" s="3"/>
      <c r="C340"/>
      <c r="D340" s="100"/>
      <c r="E340" s="42"/>
      <c r="F340" s="70"/>
      <c r="G340" s="19" t="str">
        <f>IFERROR(VLOOKUP($D340,LISTA!$A$2:$J$9990,8,0),"")</f>
        <v/>
      </c>
      <c r="H340" s="40" t="str">
        <f t="shared" si="15"/>
        <v/>
      </c>
      <c r="I340" s="36" t="str">
        <f>IFERROR(#REF!-#REF!,"")</f>
        <v/>
      </c>
      <c r="J340" s="1"/>
      <c r="K340" s="1"/>
      <c r="L340" s="36" t="str">
        <f>IFERROR(#REF!-$J314,"")</f>
        <v/>
      </c>
      <c r="N340" s="7"/>
      <c r="O340" s="7"/>
      <c r="P340" s="9"/>
      <c r="Q340" s="9"/>
      <c r="R340"/>
      <c r="S340"/>
      <c r="T340"/>
      <c r="U340"/>
      <c r="V340"/>
      <c r="W340"/>
      <c r="X340"/>
      <c r="Y340"/>
      <c r="Z340"/>
    </row>
    <row r="341" spans="2:26" s="32" customFormat="1" x14ac:dyDescent="0.25">
      <c r="B341" s="3"/>
      <c r="C341"/>
      <c r="D341" s="100"/>
      <c r="E341" s="42"/>
      <c r="F341" s="70"/>
      <c r="G341" s="19" t="str">
        <f>IFERROR(VLOOKUP($D341,LISTA!$A$2:$J$9990,8,0),"")</f>
        <v/>
      </c>
      <c r="H341" s="40" t="str">
        <f t="shared" si="15"/>
        <v/>
      </c>
      <c r="I341" s="36" t="str">
        <f>IFERROR(#REF!-#REF!,"")</f>
        <v/>
      </c>
      <c r="J341" s="1"/>
      <c r="K341" s="1"/>
      <c r="L341" s="36" t="str">
        <f>IFERROR(#REF!-$J315,"")</f>
        <v/>
      </c>
      <c r="N341" s="7"/>
      <c r="O341" s="7"/>
      <c r="P341" s="9"/>
      <c r="Q341" s="9"/>
      <c r="R341"/>
      <c r="S341"/>
      <c r="T341"/>
      <c r="U341"/>
      <c r="V341"/>
      <c r="W341"/>
      <c r="X341"/>
      <c r="Y341"/>
      <c r="Z341"/>
    </row>
    <row r="342" spans="2:26" s="32" customFormat="1" x14ac:dyDescent="0.25">
      <c r="B342" s="3"/>
      <c r="C342"/>
      <c r="D342" s="100"/>
      <c r="E342" s="42"/>
      <c r="F342" s="70"/>
      <c r="G342" s="19" t="str">
        <f>IFERROR(VLOOKUP($D342,LISTA!$A$2:$J$9990,8,0),"")</f>
        <v/>
      </c>
      <c r="H342" s="40" t="str">
        <f t="shared" si="15"/>
        <v/>
      </c>
      <c r="I342" s="36" t="str">
        <f>IFERROR(#REF!-#REF!,"")</f>
        <v/>
      </c>
      <c r="J342" s="1"/>
      <c r="K342" s="1"/>
      <c r="L342" s="36" t="str">
        <f>IFERROR(#REF!-$J316,"")</f>
        <v/>
      </c>
      <c r="N342" s="7"/>
      <c r="O342" s="7"/>
      <c r="P342" s="9"/>
      <c r="Q342" s="9"/>
      <c r="R342"/>
      <c r="S342"/>
      <c r="T342"/>
      <c r="U342"/>
      <c r="V342"/>
      <c r="W342"/>
      <c r="X342"/>
      <c r="Y342"/>
      <c r="Z342"/>
    </row>
    <row r="343" spans="2:26" s="32" customFormat="1" x14ac:dyDescent="0.25">
      <c r="B343" s="3"/>
      <c r="C343"/>
      <c r="D343" s="100"/>
      <c r="E343" s="42"/>
      <c r="F343" s="70"/>
      <c r="G343" s="19" t="str">
        <f>IFERROR(VLOOKUP($D343,LISTA!$A$2:$J$9990,8,0),"")</f>
        <v/>
      </c>
      <c r="H343" s="40" t="str">
        <f t="shared" si="15"/>
        <v/>
      </c>
      <c r="I343" s="36" t="str">
        <f>IFERROR(#REF!-#REF!,"")</f>
        <v/>
      </c>
      <c r="J343" s="1"/>
      <c r="K343" s="1"/>
      <c r="L343" s="36" t="str">
        <f>IFERROR(#REF!-$J317,"")</f>
        <v/>
      </c>
      <c r="N343" s="7"/>
      <c r="O343" s="7"/>
      <c r="P343" s="9"/>
      <c r="Q343" s="9"/>
      <c r="R343"/>
      <c r="S343"/>
      <c r="T343"/>
      <c r="U343"/>
      <c r="V343"/>
      <c r="W343"/>
      <c r="X343"/>
      <c r="Y343"/>
      <c r="Z343"/>
    </row>
    <row r="344" spans="2:26" s="32" customFormat="1" x14ac:dyDescent="0.25">
      <c r="B344" s="3"/>
      <c r="C344"/>
      <c r="D344" s="100"/>
      <c r="E344" s="42"/>
      <c r="F344" s="70"/>
      <c r="G344" s="19" t="str">
        <f>IFERROR(VLOOKUP($D344,LISTA!$A$2:$J$9990,8,0),"")</f>
        <v/>
      </c>
      <c r="H344" s="40" t="str">
        <f t="shared" si="15"/>
        <v/>
      </c>
      <c r="I344" s="36" t="str">
        <f>IFERROR(#REF!-#REF!,"")</f>
        <v/>
      </c>
      <c r="J344" s="1"/>
      <c r="K344" s="1"/>
      <c r="L344" s="36" t="str">
        <f>IFERROR(#REF!-$J318,"")</f>
        <v/>
      </c>
      <c r="N344" s="7"/>
      <c r="O344" s="7"/>
      <c r="P344" s="9"/>
      <c r="Q344" s="9"/>
      <c r="R344"/>
      <c r="S344"/>
      <c r="T344"/>
      <c r="U344"/>
      <c r="V344"/>
      <c r="W344"/>
      <c r="X344"/>
      <c r="Y344"/>
      <c r="Z344"/>
    </row>
    <row r="345" spans="2:26" s="32" customFormat="1" x14ac:dyDescent="0.25">
      <c r="B345" s="3"/>
      <c r="C345"/>
      <c r="D345" s="100"/>
      <c r="E345" s="42"/>
      <c r="F345" s="70"/>
      <c r="G345" s="19" t="str">
        <f>IFERROR(VLOOKUP($D345,LISTA!$A$2:$J$9990,8,0),"")</f>
        <v/>
      </c>
      <c r="H345" s="40" t="str">
        <f t="shared" si="15"/>
        <v/>
      </c>
      <c r="I345" s="36" t="str">
        <f>IFERROR(#REF!-#REF!,"")</f>
        <v/>
      </c>
      <c r="J345" s="1"/>
      <c r="K345" s="1"/>
      <c r="L345" s="36" t="str">
        <f>IFERROR(#REF!-$J319,"")</f>
        <v/>
      </c>
      <c r="N345" s="7"/>
      <c r="O345" s="7"/>
      <c r="P345" s="9"/>
      <c r="Q345" s="9"/>
      <c r="R345"/>
      <c r="S345"/>
      <c r="T345"/>
      <c r="U345"/>
      <c r="V345"/>
      <c r="W345"/>
      <c r="X345"/>
      <c r="Y345"/>
      <c r="Z345"/>
    </row>
    <row r="346" spans="2:26" s="32" customFormat="1" x14ac:dyDescent="0.25">
      <c r="B346" s="3"/>
      <c r="C346"/>
      <c r="D346" s="100"/>
      <c r="E346" s="42"/>
      <c r="F346" s="70"/>
      <c r="G346" s="19" t="str">
        <f>IFERROR(VLOOKUP($D346,LISTA!$A$2:$J$9990,8,0),"")</f>
        <v/>
      </c>
      <c r="H346" s="40" t="str">
        <f t="shared" si="15"/>
        <v/>
      </c>
      <c r="I346" s="36" t="str">
        <f>IFERROR(#REF!-#REF!,"")</f>
        <v/>
      </c>
      <c r="J346" s="1"/>
      <c r="K346" s="1"/>
      <c r="L346" s="36" t="str">
        <f>IFERROR(#REF!-$J320,"")</f>
        <v/>
      </c>
      <c r="N346" s="7"/>
      <c r="O346" s="7"/>
      <c r="P346" s="9"/>
      <c r="Q346" s="9"/>
      <c r="R346"/>
      <c r="S346"/>
      <c r="T346"/>
      <c r="U346"/>
      <c r="V346"/>
      <c r="W346"/>
      <c r="X346"/>
      <c r="Y346"/>
      <c r="Z346"/>
    </row>
    <row r="347" spans="2:26" s="32" customFormat="1" x14ac:dyDescent="0.25">
      <c r="B347" s="3"/>
      <c r="C347"/>
      <c r="D347" s="100"/>
      <c r="E347" s="42"/>
      <c r="F347" s="70"/>
      <c r="G347" s="19" t="str">
        <f>IFERROR(VLOOKUP($D347,LISTA!$A$2:$J$9990,8,0),"")</f>
        <v/>
      </c>
      <c r="H347" s="40" t="str">
        <f t="shared" si="15"/>
        <v/>
      </c>
      <c r="I347" s="36" t="str">
        <f>IFERROR(#REF!-#REF!,"")</f>
        <v/>
      </c>
      <c r="J347" s="1"/>
      <c r="K347" s="1"/>
      <c r="L347" s="36" t="str">
        <f>IFERROR(#REF!-$J321,"")</f>
        <v/>
      </c>
      <c r="N347" s="7"/>
      <c r="O347" s="7"/>
      <c r="P347" s="9"/>
      <c r="Q347" s="9"/>
      <c r="R347"/>
      <c r="S347"/>
      <c r="T347"/>
      <c r="U347"/>
      <c r="V347"/>
      <c r="W347"/>
      <c r="X347"/>
      <c r="Y347"/>
      <c r="Z347"/>
    </row>
    <row r="348" spans="2:26" s="32" customFormat="1" x14ac:dyDescent="0.25">
      <c r="B348" s="3"/>
      <c r="C348"/>
      <c r="D348" s="100"/>
      <c r="E348" s="42"/>
      <c r="F348" s="70"/>
      <c r="G348" s="19" t="str">
        <f>IFERROR(VLOOKUP($D348,LISTA!$A$2:$J$9990,8,0),"")</f>
        <v/>
      </c>
      <c r="H348" s="40" t="str">
        <f t="shared" si="15"/>
        <v/>
      </c>
      <c r="I348" s="36" t="str">
        <f>IFERROR(#REF!-#REF!,"")</f>
        <v/>
      </c>
      <c r="J348" s="1"/>
      <c r="K348" s="1"/>
      <c r="L348" s="36" t="str">
        <f>IFERROR(#REF!-$J322,"")</f>
        <v/>
      </c>
      <c r="N348" s="7"/>
      <c r="O348" s="7"/>
      <c r="P348" s="9"/>
      <c r="Q348" s="9"/>
      <c r="R348"/>
      <c r="S348"/>
      <c r="T348"/>
      <c r="U348"/>
      <c r="V348"/>
      <c r="W348"/>
      <c r="X348"/>
      <c r="Y348"/>
      <c r="Z348"/>
    </row>
    <row r="349" spans="2:26" s="32" customFormat="1" x14ac:dyDescent="0.25">
      <c r="B349" s="3"/>
      <c r="C349"/>
      <c r="D349" s="100"/>
      <c r="E349" s="42"/>
      <c r="F349" s="70"/>
      <c r="G349" s="19" t="str">
        <f>IFERROR(VLOOKUP($D349,LISTA!$A$2:$J$9990,8,0),"")</f>
        <v/>
      </c>
      <c r="H349" s="40" t="str">
        <f t="shared" si="15"/>
        <v/>
      </c>
      <c r="I349" s="36" t="str">
        <f>IFERROR(#REF!-#REF!,"")</f>
        <v/>
      </c>
      <c r="J349" s="1"/>
      <c r="K349" s="1"/>
      <c r="L349" s="36" t="str">
        <f>IFERROR(#REF!-$J323,"")</f>
        <v/>
      </c>
      <c r="N349" s="7"/>
      <c r="O349" s="7"/>
      <c r="P349" s="9"/>
      <c r="Q349" s="9"/>
      <c r="R349"/>
      <c r="S349"/>
      <c r="T349"/>
      <c r="U349"/>
      <c r="V349"/>
      <c r="W349"/>
      <c r="X349"/>
      <c r="Y349"/>
      <c r="Z349"/>
    </row>
    <row r="350" spans="2:26" s="32" customFormat="1" x14ac:dyDescent="0.25">
      <c r="B350" s="3"/>
      <c r="C350"/>
      <c r="D350" s="100"/>
      <c r="E350" s="42"/>
      <c r="F350" s="70"/>
      <c r="G350" s="19" t="str">
        <f>IFERROR(VLOOKUP($D350,LISTA!$A$2:$J$9990,8,0),"")</f>
        <v/>
      </c>
      <c r="H350" s="40" t="str">
        <f t="shared" si="15"/>
        <v/>
      </c>
      <c r="I350" s="36" t="str">
        <f>IFERROR(#REF!-#REF!,"")</f>
        <v/>
      </c>
      <c r="J350" s="1"/>
      <c r="K350" s="1"/>
      <c r="L350" s="36" t="str">
        <f>IFERROR(#REF!-$J324,"")</f>
        <v/>
      </c>
      <c r="N350" s="7"/>
      <c r="O350" s="7"/>
      <c r="P350" s="9"/>
      <c r="Q350" s="9"/>
      <c r="R350"/>
      <c r="S350"/>
      <c r="T350"/>
      <c r="U350"/>
      <c r="V350"/>
      <c r="W350"/>
      <c r="X350"/>
      <c r="Y350"/>
      <c r="Z350"/>
    </row>
    <row r="351" spans="2:26" s="32" customFormat="1" x14ac:dyDescent="0.25">
      <c r="B351" s="3"/>
      <c r="C351"/>
      <c r="D351" s="100"/>
      <c r="E351" s="42"/>
      <c r="F351" s="70"/>
      <c r="G351" s="19" t="str">
        <f>IFERROR(VLOOKUP($D351,LISTA!$A$2:$J$9990,8,0),"")</f>
        <v/>
      </c>
      <c r="H351" s="40" t="str">
        <f t="shared" si="15"/>
        <v/>
      </c>
      <c r="I351" s="36" t="str">
        <f>IFERROR(#REF!-#REF!,"")</f>
        <v/>
      </c>
      <c r="J351" s="1"/>
      <c r="K351" s="1"/>
      <c r="L351" s="36" t="str">
        <f>IFERROR(#REF!-$J325,"")</f>
        <v/>
      </c>
      <c r="N351" s="7"/>
      <c r="O351" s="7"/>
      <c r="P351" s="9"/>
      <c r="Q351" s="9"/>
      <c r="R351"/>
      <c r="S351"/>
      <c r="T351"/>
      <c r="U351"/>
      <c r="V351"/>
      <c r="W351"/>
      <c r="X351"/>
      <c r="Y351"/>
      <c r="Z351"/>
    </row>
    <row r="352" spans="2:26" s="32" customFormat="1" x14ac:dyDescent="0.25">
      <c r="B352" s="3"/>
      <c r="C352"/>
      <c r="D352" s="100"/>
      <c r="E352" s="42"/>
      <c r="F352" s="70"/>
      <c r="G352" s="19" t="str">
        <f>IFERROR(VLOOKUP($D352,LISTA!$A$2:$J$9990,8,0),"")</f>
        <v/>
      </c>
      <c r="H352" s="40" t="str">
        <f t="shared" si="15"/>
        <v/>
      </c>
      <c r="I352" s="36" t="str">
        <f>IFERROR(#REF!-#REF!,"")</f>
        <v/>
      </c>
      <c r="J352" s="1"/>
      <c r="K352" s="1"/>
      <c r="L352" s="36" t="str">
        <f>IFERROR(#REF!-$J326,"")</f>
        <v/>
      </c>
      <c r="N352" s="7"/>
      <c r="O352" s="7"/>
      <c r="P352" s="9"/>
      <c r="Q352" s="9"/>
      <c r="R352"/>
      <c r="S352"/>
      <c r="T352"/>
      <c r="U352"/>
      <c r="V352"/>
      <c r="W352"/>
      <c r="X352"/>
      <c r="Y352"/>
      <c r="Z352"/>
    </row>
    <row r="353" spans="2:26" s="32" customFormat="1" x14ac:dyDescent="0.25">
      <c r="B353" s="3"/>
      <c r="C353"/>
      <c r="D353" s="100"/>
      <c r="E353" s="42"/>
      <c r="F353" s="70"/>
      <c r="G353" s="19" t="str">
        <f>IFERROR(VLOOKUP($D353,LISTA!$A$2:$J$9990,8,0),"")</f>
        <v/>
      </c>
      <c r="H353" s="40" t="str">
        <f t="shared" si="15"/>
        <v/>
      </c>
      <c r="I353" s="36" t="str">
        <f>IFERROR(#REF!-#REF!,"")</f>
        <v/>
      </c>
      <c r="J353" s="1"/>
      <c r="K353" s="1"/>
      <c r="L353" s="36" t="str">
        <f>IFERROR(#REF!-$J327,"")</f>
        <v/>
      </c>
      <c r="N353" s="7"/>
      <c r="O353" s="7"/>
      <c r="P353" s="9"/>
      <c r="Q353" s="9"/>
      <c r="R353"/>
      <c r="S353"/>
      <c r="T353"/>
      <c r="U353"/>
      <c r="V353"/>
      <c r="W353"/>
      <c r="X353"/>
      <c r="Y353"/>
      <c r="Z353"/>
    </row>
    <row r="354" spans="2:26" s="32" customFormat="1" x14ac:dyDescent="0.25">
      <c r="B354" s="3"/>
      <c r="C354"/>
      <c r="D354" s="100"/>
      <c r="E354" s="42"/>
      <c r="F354" s="70"/>
      <c r="G354" s="19" t="str">
        <f>IFERROR(VLOOKUP($D354,LISTA!$A$2:$J$9990,8,0),"")</f>
        <v/>
      </c>
      <c r="H354" s="40" t="str">
        <f t="shared" si="15"/>
        <v/>
      </c>
      <c r="I354" s="36" t="str">
        <f>IFERROR(#REF!-#REF!,"")</f>
        <v/>
      </c>
      <c r="J354" s="1"/>
      <c r="K354" s="1"/>
      <c r="L354" s="36" t="str">
        <f>IFERROR(#REF!-$J328,"")</f>
        <v/>
      </c>
      <c r="N354" s="7"/>
      <c r="O354" s="7"/>
      <c r="P354" s="9"/>
      <c r="Q354" s="9"/>
      <c r="R354"/>
      <c r="S354"/>
      <c r="T354"/>
      <c r="U354"/>
      <c r="V354"/>
      <c r="W354"/>
      <c r="X354"/>
      <c r="Y354"/>
      <c r="Z354"/>
    </row>
    <row r="355" spans="2:26" s="32" customFormat="1" x14ac:dyDescent="0.25">
      <c r="B355" s="3"/>
      <c r="C355"/>
      <c r="D355" s="100"/>
      <c r="E355" s="42"/>
      <c r="F355" s="70"/>
      <c r="G355" s="19" t="str">
        <f>IFERROR(VLOOKUP($D355,LISTA!$A$2:$J$9990,8,0),"")</f>
        <v/>
      </c>
      <c r="H355" s="40" t="str">
        <f t="shared" si="15"/>
        <v/>
      </c>
      <c r="I355" s="36" t="str">
        <f>IFERROR(#REF!-#REF!,"")</f>
        <v/>
      </c>
      <c r="J355" s="1"/>
      <c r="K355" s="1"/>
      <c r="L355" s="36" t="str">
        <f>IFERROR(#REF!-$J329,"")</f>
        <v/>
      </c>
      <c r="N355" s="7"/>
      <c r="O355" s="7"/>
      <c r="P355" s="9"/>
      <c r="Q355" s="9"/>
      <c r="R355"/>
      <c r="S355"/>
      <c r="T355"/>
      <c r="U355"/>
      <c r="V355"/>
      <c r="W355"/>
      <c r="X355"/>
      <c r="Y355"/>
      <c r="Z355"/>
    </row>
    <row r="356" spans="2:26" s="32" customFormat="1" x14ac:dyDescent="0.25">
      <c r="B356" s="3"/>
      <c r="C356"/>
      <c r="D356" s="100"/>
      <c r="E356" s="42"/>
      <c r="F356" s="70"/>
      <c r="G356" s="19" t="str">
        <f>IFERROR(VLOOKUP($D356,LISTA!$A$2:$J$9990,8,0),"")</f>
        <v/>
      </c>
      <c r="H356" s="40" t="str">
        <f t="shared" si="15"/>
        <v/>
      </c>
      <c r="I356" s="36" t="str">
        <f>IFERROR(#REF!-#REF!,"")</f>
        <v/>
      </c>
      <c r="J356" s="1"/>
      <c r="K356" s="1"/>
      <c r="L356" s="36" t="str">
        <f>IFERROR(#REF!-$J330,"")</f>
        <v/>
      </c>
      <c r="N356" s="7"/>
      <c r="O356" s="7"/>
      <c r="P356" s="9"/>
      <c r="Q356" s="9"/>
      <c r="R356"/>
      <c r="S356"/>
      <c r="T356"/>
      <c r="U356"/>
      <c r="V356"/>
      <c r="W356"/>
      <c r="X356"/>
      <c r="Y356"/>
      <c r="Z356"/>
    </row>
    <row r="357" spans="2:26" s="32" customFormat="1" x14ac:dyDescent="0.25">
      <c r="B357" s="3"/>
      <c r="C357"/>
      <c r="D357" s="100"/>
      <c r="E357" s="42"/>
      <c r="F357" s="70"/>
      <c r="G357" s="19" t="str">
        <f>IFERROR(VLOOKUP($D357,LISTA!$A$2:$J$9990,8,0),"")</f>
        <v/>
      </c>
      <c r="H357" s="40" t="str">
        <f t="shared" si="15"/>
        <v/>
      </c>
      <c r="I357" s="36" t="str">
        <f>IFERROR(#REF!-#REF!,"")</f>
        <v/>
      </c>
      <c r="J357" s="1"/>
      <c r="K357" s="1"/>
      <c r="L357" s="36" t="str">
        <f>IFERROR(#REF!-$J331,"")</f>
        <v/>
      </c>
      <c r="N357" s="7"/>
      <c r="O357" s="7"/>
      <c r="P357" s="9"/>
      <c r="Q357" s="9"/>
      <c r="R357"/>
      <c r="S357"/>
      <c r="T357"/>
      <c r="U357"/>
      <c r="V357"/>
      <c r="W357"/>
      <c r="X357"/>
      <c r="Y357"/>
      <c r="Z357"/>
    </row>
    <row r="358" spans="2:26" s="32" customFormat="1" x14ac:dyDescent="0.25">
      <c r="B358" s="3"/>
      <c r="C358"/>
      <c r="D358" s="100"/>
      <c r="E358" s="42"/>
      <c r="F358" s="70"/>
      <c r="G358" s="19" t="str">
        <f>IFERROR(VLOOKUP($D358,LISTA!$A$2:$J$9990,8,0),"")</f>
        <v/>
      </c>
      <c r="H358" s="40" t="str">
        <f t="shared" si="15"/>
        <v/>
      </c>
      <c r="I358" s="36" t="str">
        <f>IFERROR(#REF!-#REF!,"")</f>
        <v/>
      </c>
      <c r="J358" s="1"/>
      <c r="K358" s="1"/>
      <c r="L358" s="36" t="str">
        <f>IFERROR(#REF!-$J332,"")</f>
        <v/>
      </c>
      <c r="N358" s="7"/>
      <c r="O358" s="7"/>
      <c r="P358" s="9"/>
      <c r="Q358" s="9"/>
      <c r="R358"/>
      <c r="S358"/>
      <c r="T358"/>
      <c r="U358"/>
      <c r="V358"/>
      <c r="W358"/>
      <c r="X358"/>
      <c r="Y358"/>
      <c r="Z358"/>
    </row>
    <row r="359" spans="2:26" s="32" customFormat="1" x14ac:dyDescent="0.25">
      <c r="B359" s="3"/>
      <c r="C359"/>
      <c r="D359" s="100"/>
      <c r="E359" s="42"/>
      <c r="F359" s="70"/>
      <c r="G359" s="19" t="str">
        <f>IFERROR(VLOOKUP($D359,LISTA!$A$2:$J$9990,8,0),"")</f>
        <v/>
      </c>
      <c r="H359" s="40" t="str">
        <f t="shared" si="15"/>
        <v/>
      </c>
      <c r="I359" s="36" t="str">
        <f>IFERROR(#REF!-#REF!,"")</f>
        <v/>
      </c>
      <c r="J359" s="1"/>
      <c r="K359" s="1"/>
      <c r="L359" s="36" t="str">
        <f>IFERROR(#REF!-$J333,"")</f>
        <v/>
      </c>
      <c r="N359" s="7"/>
      <c r="O359" s="7"/>
      <c r="P359" s="9"/>
      <c r="Q359" s="9"/>
      <c r="R359"/>
      <c r="S359"/>
      <c r="T359"/>
      <c r="U359"/>
      <c r="V359"/>
      <c r="W359"/>
      <c r="X359"/>
      <c r="Y359"/>
      <c r="Z359"/>
    </row>
    <row r="360" spans="2:26" s="32" customFormat="1" x14ac:dyDescent="0.25">
      <c r="B360" s="3"/>
      <c r="C360"/>
      <c r="D360" s="100"/>
      <c r="E360" s="42"/>
      <c r="F360" s="70"/>
      <c r="G360" s="19" t="str">
        <f>IFERROR(VLOOKUP($D360,LISTA!$A$2:$J$9990,8,0),"")</f>
        <v/>
      </c>
      <c r="H360" s="40" t="str">
        <f t="shared" si="15"/>
        <v/>
      </c>
      <c r="I360" s="36" t="str">
        <f>IFERROR(#REF!-#REF!,"")</f>
        <v/>
      </c>
      <c r="J360" s="1"/>
      <c r="K360" s="1"/>
      <c r="L360" s="36" t="str">
        <f>IFERROR(#REF!-$J334,"")</f>
        <v/>
      </c>
      <c r="N360" s="7"/>
      <c r="O360" s="7"/>
      <c r="P360" s="9"/>
      <c r="Q360" s="9"/>
      <c r="R360"/>
      <c r="S360"/>
      <c r="T360"/>
      <c r="U360"/>
      <c r="V360"/>
      <c r="W360"/>
      <c r="X360"/>
      <c r="Y360"/>
      <c r="Z360"/>
    </row>
    <row r="361" spans="2:26" s="32" customFormat="1" x14ac:dyDescent="0.25">
      <c r="B361" s="3"/>
      <c r="C361"/>
      <c r="D361" s="100"/>
      <c r="E361" s="42"/>
      <c r="F361" s="70"/>
      <c r="G361" s="19" t="str">
        <f>IFERROR(VLOOKUP($D361,LISTA!$A$2:$J$9990,8,0),"")</f>
        <v/>
      </c>
      <c r="H361" s="40" t="str">
        <f t="shared" si="15"/>
        <v/>
      </c>
      <c r="I361" s="36" t="str">
        <f>IFERROR(#REF!-#REF!,"")</f>
        <v/>
      </c>
      <c r="J361" s="1"/>
      <c r="K361" s="1"/>
      <c r="L361" s="36" t="str">
        <f>IFERROR(#REF!-$J335,"")</f>
        <v/>
      </c>
      <c r="N361" s="7"/>
      <c r="O361" s="7"/>
      <c r="P361" s="9"/>
      <c r="Q361" s="9"/>
      <c r="R361"/>
      <c r="S361"/>
      <c r="T361"/>
      <c r="U361"/>
      <c r="V361"/>
      <c r="W361"/>
      <c r="X361"/>
      <c r="Y361"/>
      <c r="Z361"/>
    </row>
    <row r="362" spans="2:26" s="32" customFormat="1" x14ac:dyDescent="0.25">
      <c r="B362" s="3"/>
      <c r="C362"/>
      <c r="D362" s="100"/>
      <c r="E362" s="42"/>
      <c r="F362" s="70"/>
      <c r="G362" s="19" t="str">
        <f>IFERROR(VLOOKUP($D362,LISTA!$A$2:$J$9990,8,0),"")</f>
        <v/>
      </c>
      <c r="H362" s="40" t="str">
        <f t="shared" si="15"/>
        <v/>
      </c>
      <c r="I362" s="36" t="str">
        <f>IFERROR(#REF!-#REF!,"")</f>
        <v/>
      </c>
      <c r="J362" s="1"/>
      <c r="K362" s="1"/>
      <c r="L362" s="36" t="str">
        <f>IFERROR(#REF!-$J336,"")</f>
        <v/>
      </c>
      <c r="N362" s="7"/>
      <c r="O362" s="7"/>
      <c r="P362" s="9"/>
      <c r="Q362" s="9"/>
      <c r="R362"/>
      <c r="S362"/>
      <c r="T362"/>
      <c r="U362"/>
      <c r="V362"/>
      <c r="W362"/>
      <c r="X362"/>
      <c r="Y362"/>
      <c r="Z362"/>
    </row>
    <row r="363" spans="2:26" s="32" customFormat="1" x14ac:dyDescent="0.25">
      <c r="B363" s="3"/>
      <c r="C363"/>
      <c r="D363" s="100"/>
      <c r="E363" s="42"/>
      <c r="F363" s="70"/>
      <c r="G363" s="19" t="str">
        <f>IFERROR(VLOOKUP($D363,LISTA!$A$2:$J$9990,8,0),"")</f>
        <v/>
      </c>
      <c r="H363" s="40" t="str">
        <f t="shared" si="15"/>
        <v/>
      </c>
      <c r="I363" s="36" t="str">
        <f>IFERROR(#REF!-#REF!,"")</f>
        <v/>
      </c>
      <c r="J363" s="1"/>
      <c r="K363" s="1"/>
      <c r="L363" s="36" t="str">
        <f>IFERROR(#REF!-$J337,"")</f>
        <v/>
      </c>
      <c r="N363" s="7"/>
      <c r="O363" s="7"/>
      <c r="P363" s="9"/>
      <c r="Q363" s="9"/>
      <c r="R363"/>
      <c r="S363"/>
      <c r="T363"/>
      <c r="U363"/>
      <c r="V363"/>
      <c r="W363"/>
      <c r="X363"/>
      <c r="Y363"/>
      <c r="Z363"/>
    </row>
    <row r="364" spans="2:26" s="32" customFormat="1" x14ac:dyDescent="0.25">
      <c r="B364" s="3"/>
      <c r="C364"/>
      <c r="D364" s="100"/>
      <c r="E364" s="42"/>
      <c r="F364" s="70"/>
      <c r="G364" s="19" t="str">
        <f>IFERROR(VLOOKUP($D364,LISTA!$A$2:$J$9990,8,0),"")</f>
        <v/>
      </c>
      <c r="H364" s="40" t="str">
        <f t="shared" si="15"/>
        <v/>
      </c>
      <c r="I364" s="36" t="str">
        <f>IFERROR(#REF!-#REF!,"")</f>
        <v/>
      </c>
      <c r="J364" s="1"/>
      <c r="K364" s="1"/>
      <c r="L364" s="36" t="str">
        <f>IFERROR(#REF!-$J338,"")</f>
        <v/>
      </c>
      <c r="N364" s="7"/>
      <c r="O364" s="7"/>
      <c r="P364" s="9"/>
      <c r="Q364" s="9"/>
      <c r="R364"/>
      <c r="S364"/>
      <c r="T364"/>
      <c r="U364"/>
      <c r="V364"/>
      <c r="W364"/>
      <c r="X364"/>
      <c r="Y364"/>
      <c r="Z364"/>
    </row>
    <row r="365" spans="2:26" s="32" customFormat="1" x14ac:dyDescent="0.25">
      <c r="B365" s="3"/>
      <c r="C365"/>
      <c r="D365" s="100"/>
      <c r="E365" s="42"/>
      <c r="F365" s="70"/>
      <c r="G365" s="19" t="str">
        <f>IFERROR(VLOOKUP($D365,LISTA!$A$2:$J$9990,8,0),"")</f>
        <v/>
      </c>
      <c r="H365" s="40" t="str">
        <f t="shared" si="15"/>
        <v/>
      </c>
      <c r="I365" s="36" t="str">
        <f>IFERROR(#REF!-#REF!,"")</f>
        <v/>
      </c>
      <c r="J365" s="1"/>
      <c r="K365" s="1"/>
      <c r="L365" s="36" t="str">
        <f>IFERROR(#REF!-$J339,"")</f>
        <v/>
      </c>
      <c r="N365" s="7"/>
      <c r="O365" s="7"/>
      <c r="P365" s="9"/>
      <c r="Q365" s="9"/>
      <c r="R365"/>
      <c r="S365"/>
      <c r="T365"/>
      <c r="U365"/>
      <c r="V365"/>
      <c r="W365"/>
      <c r="X365"/>
      <c r="Y365"/>
      <c r="Z365"/>
    </row>
    <row r="366" spans="2:26" s="32" customFormat="1" x14ac:dyDescent="0.25">
      <c r="B366" s="3"/>
      <c r="C366"/>
      <c r="D366" s="100"/>
      <c r="E366" s="42"/>
      <c r="F366" s="70"/>
      <c r="G366" s="19" t="str">
        <f>IFERROR(VLOOKUP($D366,LISTA!$A$2:$J$9990,8,0),"")</f>
        <v/>
      </c>
      <c r="H366" s="40" t="str">
        <f t="shared" si="15"/>
        <v/>
      </c>
      <c r="I366" s="36" t="str">
        <f>IFERROR(#REF!-#REF!,"")</f>
        <v/>
      </c>
      <c r="J366" s="1"/>
      <c r="K366" s="1"/>
      <c r="L366" s="36" t="str">
        <f>IFERROR(#REF!-$J340,"")</f>
        <v/>
      </c>
      <c r="N366" s="7"/>
      <c r="O366" s="7"/>
      <c r="P366" s="9"/>
      <c r="Q366" s="9"/>
      <c r="R366"/>
      <c r="S366"/>
      <c r="T366"/>
      <c r="U366"/>
      <c r="V366"/>
      <c r="W366"/>
      <c r="X366"/>
      <c r="Y366"/>
      <c r="Z366"/>
    </row>
    <row r="367" spans="2:26" s="32" customFormat="1" x14ac:dyDescent="0.25">
      <c r="B367" s="3"/>
      <c r="C367"/>
      <c r="D367" s="100"/>
      <c r="E367" s="42"/>
      <c r="F367" s="70"/>
      <c r="G367" s="19" t="str">
        <f>IFERROR(VLOOKUP($D367,LISTA!$A$2:$J$9990,8,0),"")</f>
        <v/>
      </c>
      <c r="H367" s="40" t="str">
        <f t="shared" si="15"/>
        <v/>
      </c>
      <c r="I367" s="36" t="str">
        <f>IFERROR(#REF!-#REF!,"")</f>
        <v/>
      </c>
      <c r="J367" s="1"/>
      <c r="K367" s="1"/>
      <c r="L367" s="36" t="str">
        <f>IFERROR(#REF!-$J341,"")</f>
        <v/>
      </c>
      <c r="N367" s="7"/>
      <c r="O367" s="7"/>
      <c r="P367" s="9"/>
      <c r="Q367" s="9"/>
      <c r="R367"/>
      <c r="S367"/>
      <c r="T367"/>
      <c r="U367"/>
      <c r="V367"/>
      <c r="W367"/>
      <c r="X367"/>
      <c r="Y367"/>
      <c r="Z367"/>
    </row>
    <row r="368" spans="2:26" s="32" customFormat="1" x14ac:dyDescent="0.25">
      <c r="B368" s="3"/>
      <c r="C368"/>
      <c r="D368" s="100"/>
      <c r="E368" s="42"/>
      <c r="F368" s="70"/>
      <c r="G368" s="19" t="str">
        <f>IFERROR(VLOOKUP($D368,LISTA!$A$2:$J$9990,8,0),"")</f>
        <v/>
      </c>
      <c r="H368" s="40" t="str">
        <f t="shared" si="15"/>
        <v/>
      </c>
      <c r="I368" s="36" t="str">
        <f>IFERROR(#REF!-#REF!,"")</f>
        <v/>
      </c>
      <c r="J368" s="1"/>
      <c r="K368" s="1"/>
      <c r="L368" s="36" t="str">
        <f>IFERROR(#REF!-$J342,"")</f>
        <v/>
      </c>
      <c r="N368" s="7"/>
      <c r="O368" s="7"/>
      <c r="P368" s="9"/>
      <c r="Q368" s="9"/>
      <c r="R368"/>
      <c r="S368"/>
      <c r="T368"/>
      <c r="U368"/>
      <c r="V368"/>
      <c r="W368"/>
      <c r="X368"/>
      <c r="Y368"/>
      <c r="Z368"/>
    </row>
    <row r="369" spans="2:26" s="32" customFormat="1" x14ac:dyDescent="0.25">
      <c r="B369" s="3"/>
      <c r="C369"/>
      <c r="D369" s="100"/>
      <c r="E369" s="42"/>
      <c r="F369" s="70"/>
      <c r="G369" s="19" t="str">
        <f>IFERROR(VLOOKUP($D369,LISTA!$A$2:$J$9990,8,0),"")</f>
        <v/>
      </c>
      <c r="H369" s="40" t="str">
        <f t="shared" si="15"/>
        <v/>
      </c>
      <c r="I369" s="36" t="str">
        <f>IFERROR(#REF!-#REF!,"")</f>
        <v/>
      </c>
      <c r="J369" s="1"/>
      <c r="K369" s="1"/>
      <c r="L369" s="36" t="str">
        <f>IFERROR(#REF!-$J343,"")</f>
        <v/>
      </c>
      <c r="N369" s="7"/>
      <c r="O369" s="7"/>
      <c r="P369" s="9"/>
      <c r="Q369" s="9"/>
      <c r="R369"/>
      <c r="S369"/>
      <c r="T369"/>
      <c r="U369"/>
      <c r="V369"/>
      <c r="W369"/>
      <c r="X369"/>
      <c r="Y369"/>
      <c r="Z369"/>
    </row>
    <row r="370" spans="2:26" s="32" customFormat="1" x14ac:dyDescent="0.25">
      <c r="B370" s="3"/>
      <c r="C370"/>
      <c r="D370" s="100"/>
      <c r="E370" s="42"/>
      <c r="F370" s="70"/>
      <c r="G370" s="19" t="str">
        <f>IFERROR(VLOOKUP($D370,LISTA!$A$2:$J$9990,8,0),"")</f>
        <v/>
      </c>
      <c r="H370" s="40" t="str">
        <f t="shared" si="15"/>
        <v/>
      </c>
      <c r="I370" s="36" t="str">
        <f>IFERROR(#REF!-#REF!,"")</f>
        <v/>
      </c>
      <c r="J370" s="1"/>
      <c r="K370" s="1"/>
      <c r="L370" s="36" t="str">
        <f>IFERROR(#REF!-$J344,"")</f>
        <v/>
      </c>
      <c r="N370" s="7"/>
      <c r="O370" s="7"/>
      <c r="P370" s="9"/>
      <c r="Q370" s="9"/>
      <c r="R370"/>
      <c r="S370"/>
      <c r="T370"/>
      <c r="U370"/>
      <c r="V370"/>
      <c r="W370"/>
      <c r="X370"/>
      <c r="Y370"/>
      <c r="Z370"/>
    </row>
    <row r="371" spans="2:26" s="32" customFormat="1" x14ac:dyDescent="0.25">
      <c r="B371" s="3"/>
      <c r="C371"/>
      <c r="D371" s="100"/>
      <c r="E371" s="42"/>
      <c r="F371" s="70"/>
      <c r="G371" s="19" t="str">
        <f>IFERROR(VLOOKUP($D371,LISTA!$A$2:$J$9990,8,0),"")</f>
        <v/>
      </c>
      <c r="H371" s="40" t="str">
        <f t="shared" si="15"/>
        <v/>
      </c>
      <c r="I371" s="36" t="str">
        <f>IFERROR(#REF!-#REF!,"")</f>
        <v/>
      </c>
      <c r="J371" s="1"/>
      <c r="K371" s="1"/>
      <c r="L371" s="36" t="str">
        <f>IFERROR(#REF!-$J345,"")</f>
        <v/>
      </c>
      <c r="N371" s="7"/>
      <c r="O371" s="7"/>
      <c r="P371" s="9"/>
      <c r="Q371" s="9"/>
      <c r="R371"/>
      <c r="S371"/>
      <c r="T371"/>
      <c r="U371"/>
      <c r="V371"/>
      <c r="W371"/>
      <c r="X371"/>
      <c r="Y371"/>
      <c r="Z371"/>
    </row>
    <row r="372" spans="2:26" s="32" customFormat="1" x14ac:dyDescent="0.25">
      <c r="B372" s="3"/>
      <c r="C372"/>
      <c r="D372" s="100"/>
      <c r="E372" s="42"/>
      <c r="F372" s="70"/>
      <c r="G372" s="19" t="str">
        <f>IFERROR(VLOOKUP($D372,LISTA!$A$2:$J$9990,8,0),"")</f>
        <v/>
      </c>
      <c r="H372" s="40" t="str">
        <f t="shared" si="15"/>
        <v/>
      </c>
      <c r="I372" s="36" t="str">
        <f>IFERROR(#REF!-#REF!,"")</f>
        <v/>
      </c>
      <c r="J372" s="1"/>
      <c r="K372" s="1"/>
      <c r="L372" s="36" t="str">
        <f>IFERROR(#REF!-$J346,"")</f>
        <v/>
      </c>
      <c r="N372" s="7"/>
      <c r="O372" s="7"/>
      <c r="P372" s="9"/>
      <c r="Q372" s="9"/>
      <c r="R372"/>
      <c r="S372"/>
      <c r="T372"/>
      <c r="U372"/>
      <c r="V372"/>
      <c r="W372"/>
      <c r="X372"/>
      <c r="Y372"/>
      <c r="Z372"/>
    </row>
    <row r="373" spans="2:26" s="32" customFormat="1" x14ac:dyDescent="0.25">
      <c r="B373" s="3"/>
      <c r="C373"/>
      <c r="D373" s="100"/>
      <c r="E373" s="42"/>
      <c r="F373" s="70"/>
      <c r="G373" s="19" t="str">
        <f>IFERROR(VLOOKUP($D373,LISTA!$A$2:$J$9990,8,0),"")</f>
        <v/>
      </c>
      <c r="H373" s="40" t="str">
        <f t="shared" si="15"/>
        <v/>
      </c>
      <c r="I373" s="36" t="str">
        <f>IFERROR(#REF!-#REF!,"")</f>
        <v/>
      </c>
      <c r="J373" s="1"/>
      <c r="K373" s="1"/>
      <c r="L373" s="36" t="str">
        <f>IFERROR(#REF!-$J347,"")</f>
        <v/>
      </c>
      <c r="N373" s="7"/>
      <c r="O373" s="7"/>
      <c r="P373" s="9"/>
      <c r="Q373" s="9"/>
      <c r="R373"/>
      <c r="S373"/>
      <c r="T373"/>
      <c r="U373"/>
      <c r="V373"/>
      <c r="W373"/>
      <c r="X373"/>
      <c r="Y373"/>
      <c r="Z373"/>
    </row>
    <row r="374" spans="2:26" s="32" customFormat="1" x14ac:dyDescent="0.25">
      <c r="B374" s="3"/>
      <c r="C374"/>
      <c r="D374" s="100"/>
      <c r="E374" s="42"/>
      <c r="F374" s="70"/>
      <c r="G374" s="19" t="str">
        <f>IFERROR(VLOOKUP($D374,LISTA!$A$2:$J$9990,8,0),"")</f>
        <v/>
      </c>
      <c r="H374" s="40" t="str">
        <f t="shared" si="15"/>
        <v/>
      </c>
      <c r="I374" s="36" t="str">
        <f>IFERROR(#REF!-#REF!,"")</f>
        <v/>
      </c>
      <c r="J374" s="1"/>
      <c r="K374" s="1"/>
      <c r="L374" s="36" t="str">
        <f>IFERROR(#REF!-$J348,"")</f>
        <v/>
      </c>
      <c r="N374" s="7"/>
      <c r="O374" s="7"/>
      <c r="P374" s="9"/>
      <c r="Q374" s="9"/>
      <c r="R374"/>
      <c r="S374"/>
      <c r="T374"/>
      <c r="U374"/>
      <c r="V374"/>
      <c r="W374"/>
      <c r="X374"/>
      <c r="Y374"/>
      <c r="Z374"/>
    </row>
    <row r="375" spans="2:26" s="32" customFormat="1" x14ac:dyDescent="0.25">
      <c r="B375" s="3"/>
      <c r="C375"/>
      <c r="D375" s="100"/>
      <c r="E375" s="42"/>
      <c r="F375" s="70"/>
      <c r="G375" s="19" t="str">
        <f>IFERROR(VLOOKUP($D375,LISTA!$A$2:$J$9990,8,0),"")</f>
        <v/>
      </c>
      <c r="H375" s="40" t="str">
        <f t="shared" si="15"/>
        <v/>
      </c>
      <c r="I375" s="36" t="str">
        <f>IFERROR(#REF!-#REF!,"")</f>
        <v/>
      </c>
      <c r="J375" s="1"/>
      <c r="K375" s="1"/>
      <c r="L375" s="36" t="str">
        <f>IFERROR(#REF!-$J349,"")</f>
        <v/>
      </c>
      <c r="N375" s="7"/>
      <c r="O375" s="7"/>
      <c r="P375" s="9"/>
      <c r="Q375" s="9"/>
      <c r="R375"/>
      <c r="S375"/>
      <c r="T375"/>
      <c r="U375"/>
      <c r="V375"/>
      <c r="W375"/>
      <c r="X375"/>
      <c r="Y375"/>
      <c r="Z375"/>
    </row>
    <row r="376" spans="2:26" s="32" customFormat="1" x14ac:dyDescent="0.25">
      <c r="B376" s="3"/>
      <c r="C376"/>
      <c r="D376" s="100"/>
      <c r="E376" s="42"/>
      <c r="F376" s="70"/>
      <c r="G376" s="19" t="str">
        <f>IFERROR(VLOOKUP($D376,LISTA!$A$2:$J$9990,8,0),"")</f>
        <v/>
      </c>
      <c r="H376" s="40" t="str">
        <f t="shared" si="15"/>
        <v/>
      </c>
      <c r="I376" s="36" t="str">
        <f>IFERROR(#REF!-#REF!,"")</f>
        <v/>
      </c>
      <c r="J376" s="1"/>
      <c r="K376" s="1"/>
      <c r="L376" s="36" t="str">
        <f>IFERROR(#REF!-$J350,"")</f>
        <v/>
      </c>
      <c r="N376" s="7"/>
      <c r="O376" s="7"/>
      <c r="P376" s="9"/>
      <c r="Q376" s="9"/>
      <c r="R376"/>
      <c r="S376"/>
      <c r="T376"/>
      <c r="U376"/>
      <c r="V376"/>
      <c r="W376"/>
      <c r="X376"/>
      <c r="Y376"/>
      <c r="Z376"/>
    </row>
    <row r="377" spans="2:26" s="32" customFormat="1" x14ac:dyDescent="0.25">
      <c r="B377" s="3"/>
      <c r="C377"/>
      <c r="D377" s="100"/>
      <c r="E377" s="42"/>
      <c r="F377" s="70"/>
      <c r="G377" s="19" t="str">
        <f>IFERROR(VLOOKUP($D377,LISTA!$A$2:$J$9990,8,0),"")</f>
        <v/>
      </c>
      <c r="H377" s="40" t="str">
        <f t="shared" si="15"/>
        <v/>
      </c>
      <c r="I377" s="36" t="str">
        <f>IFERROR(#REF!-#REF!,"")</f>
        <v/>
      </c>
      <c r="J377" s="1"/>
      <c r="K377" s="1"/>
      <c r="L377" s="36" t="str">
        <f>IFERROR(#REF!-$J351,"")</f>
        <v/>
      </c>
      <c r="N377" s="7"/>
      <c r="O377" s="7"/>
      <c r="P377" s="9"/>
      <c r="Q377" s="9"/>
      <c r="R377"/>
      <c r="S377"/>
      <c r="T377"/>
      <c r="U377"/>
      <c r="V377"/>
      <c r="W377"/>
      <c r="X377"/>
      <c r="Y377"/>
      <c r="Z377"/>
    </row>
    <row r="378" spans="2:26" s="32" customFormat="1" x14ac:dyDescent="0.25">
      <c r="B378" s="3"/>
      <c r="C378"/>
      <c r="D378" s="100"/>
      <c r="E378" s="42"/>
      <c r="F378" s="70"/>
      <c r="G378" s="19" t="str">
        <f>IFERROR(VLOOKUP($D378,LISTA!$A$2:$J$9990,8,0),"")</f>
        <v/>
      </c>
      <c r="H378" s="40" t="str">
        <f t="shared" si="15"/>
        <v/>
      </c>
      <c r="I378" s="36" t="str">
        <f>IFERROR(#REF!-#REF!,"")</f>
        <v/>
      </c>
      <c r="J378" s="1"/>
      <c r="K378" s="1"/>
      <c r="L378" s="36" t="str">
        <f>IFERROR(#REF!-$J352,"")</f>
        <v/>
      </c>
      <c r="N378" s="7"/>
      <c r="O378" s="7"/>
      <c r="P378" s="9"/>
      <c r="Q378" s="9"/>
      <c r="R378"/>
      <c r="S378"/>
      <c r="T378"/>
      <c r="U378"/>
      <c r="V378"/>
      <c r="W378"/>
      <c r="X378"/>
      <c r="Y378"/>
      <c r="Z378"/>
    </row>
    <row r="379" spans="2:26" s="32" customFormat="1" x14ac:dyDescent="0.25">
      <c r="B379" s="3"/>
      <c r="C379"/>
      <c r="D379" s="100"/>
      <c r="E379" s="42"/>
      <c r="F379" s="70"/>
      <c r="G379" s="19" t="str">
        <f>IFERROR(VLOOKUP($D379,LISTA!$A$2:$J$9990,8,0),"")</f>
        <v/>
      </c>
      <c r="H379" s="40" t="str">
        <f t="shared" si="15"/>
        <v/>
      </c>
      <c r="I379" s="36" t="str">
        <f>IFERROR(#REF!-#REF!,"")</f>
        <v/>
      </c>
      <c r="J379" s="1"/>
      <c r="K379" s="1"/>
      <c r="L379" s="36" t="str">
        <f>IFERROR(#REF!-$J353,"")</f>
        <v/>
      </c>
      <c r="N379" s="7"/>
      <c r="O379" s="7"/>
      <c r="P379" s="9"/>
      <c r="Q379" s="9"/>
      <c r="R379"/>
      <c r="S379"/>
      <c r="T379"/>
      <c r="U379"/>
      <c r="V379"/>
      <c r="W379"/>
      <c r="X379"/>
      <c r="Y379"/>
      <c r="Z379"/>
    </row>
    <row r="380" spans="2:26" s="32" customFormat="1" x14ac:dyDescent="0.25">
      <c r="B380" s="3"/>
      <c r="C380"/>
      <c r="D380" s="100"/>
      <c r="E380" s="42"/>
      <c r="F380" s="70"/>
      <c r="G380" s="19" t="str">
        <f>IFERROR(VLOOKUP($D380,LISTA!$A$2:$J$9990,8,0),"")</f>
        <v/>
      </c>
      <c r="H380" s="40" t="str">
        <f t="shared" si="15"/>
        <v/>
      </c>
      <c r="I380" s="36" t="str">
        <f>IFERROR(#REF!-#REF!,"")</f>
        <v/>
      </c>
      <c r="J380" s="1"/>
      <c r="K380" s="1"/>
      <c r="L380" s="36" t="str">
        <f>IFERROR(#REF!-$J354,"")</f>
        <v/>
      </c>
      <c r="N380" s="7"/>
      <c r="O380" s="7"/>
      <c r="P380" s="9"/>
      <c r="Q380" s="9"/>
      <c r="R380"/>
      <c r="S380"/>
      <c r="T380"/>
      <c r="U380"/>
      <c r="V380"/>
      <c r="W380"/>
      <c r="X380"/>
      <c r="Y380"/>
      <c r="Z380"/>
    </row>
    <row r="381" spans="2:26" s="32" customFormat="1" x14ac:dyDescent="0.25">
      <c r="B381" s="3"/>
      <c r="C381"/>
      <c r="D381" s="100"/>
      <c r="E381" s="42"/>
      <c r="F381" s="70"/>
      <c r="G381" s="19" t="str">
        <f>IFERROR(VLOOKUP($D381,LISTA!$A$2:$J$9990,8,0),"")</f>
        <v/>
      </c>
      <c r="H381" s="40" t="str">
        <f t="shared" si="15"/>
        <v/>
      </c>
      <c r="I381" s="36" t="str">
        <f>IFERROR(#REF!-#REF!,"")</f>
        <v/>
      </c>
      <c r="J381" s="1"/>
      <c r="K381" s="1"/>
      <c r="L381" s="36" t="str">
        <f>IFERROR(#REF!-$J355,"")</f>
        <v/>
      </c>
      <c r="N381" s="7"/>
      <c r="O381" s="7"/>
      <c r="P381" s="9"/>
      <c r="Q381" s="9"/>
      <c r="R381"/>
      <c r="S381"/>
      <c r="T381"/>
      <c r="U381"/>
      <c r="V381"/>
      <c r="W381"/>
      <c r="X381"/>
      <c r="Y381"/>
      <c r="Z381"/>
    </row>
    <row r="382" spans="2:26" s="32" customFormat="1" x14ac:dyDescent="0.25">
      <c r="B382" s="3"/>
      <c r="C382"/>
      <c r="D382" s="100"/>
      <c r="E382" s="42"/>
      <c r="F382" s="70"/>
      <c r="G382" s="19" t="str">
        <f>IFERROR(VLOOKUP($D382,LISTA!$A$2:$J$9990,8,0),"")</f>
        <v/>
      </c>
      <c r="H382" s="40" t="str">
        <f t="shared" si="15"/>
        <v/>
      </c>
      <c r="I382" s="36" t="str">
        <f>IFERROR(#REF!-#REF!,"")</f>
        <v/>
      </c>
      <c r="J382" s="1"/>
      <c r="K382" s="1"/>
      <c r="L382" s="36" t="str">
        <f>IFERROR(#REF!-$J356,"")</f>
        <v/>
      </c>
      <c r="N382" s="7"/>
      <c r="O382" s="7"/>
      <c r="P382" s="9"/>
      <c r="Q382" s="9"/>
      <c r="R382"/>
      <c r="S382"/>
      <c r="T382"/>
      <c r="U382"/>
      <c r="V382"/>
      <c r="W382"/>
      <c r="X382"/>
      <c r="Y382"/>
      <c r="Z382"/>
    </row>
    <row r="383" spans="2:26" s="32" customFormat="1" x14ac:dyDescent="0.25">
      <c r="B383" s="3"/>
      <c r="C383"/>
      <c r="D383" s="100"/>
      <c r="E383" s="42"/>
      <c r="F383" s="70"/>
      <c r="G383" s="19" t="str">
        <f>IFERROR(VLOOKUP($D383,LISTA!$A$2:$J$9990,8,0),"")</f>
        <v/>
      </c>
      <c r="H383" s="40" t="str">
        <f t="shared" si="15"/>
        <v/>
      </c>
      <c r="I383" s="36" t="str">
        <f>IFERROR(#REF!-#REF!,"")</f>
        <v/>
      </c>
      <c r="J383" s="1"/>
      <c r="K383" s="1"/>
      <c r="L383" s="36" t="str">
        <f>IFERROR(#REF!-$J357,"")</f>
        <v/>
      </c>
      <c r="N383" s="7"/>
      <c r="O383" s="7"/>
      <c r="P383" s="9"/>
      <c r="Q383" s="9"/>
      <c r="R383"/>
      <c r="S383"/>
      <c r="T383"/>
      <c r="U383"/>
      <c r="V383"/>
      <c r="W383"/>
      <c r="X383"/>
      <c r="Y383"/>
      <c r="Z383"/>
    </row>
    <row r="384" spans="2:26" s="32" customFormat="1" x14ac:dyDescent="0.25">
      <c r="B384" s="3"/>
      <c r="C384"/>
      <c r="D384" s="100"/>
      <c r="E384" s="42"/>
      <c r="F384" s="70"/>
      <c r="G384" s="19" t="str">
        <f>IFERROR(VLOOKUP($D384,LISTA!$A$2:$J$9990,8,0),"")</f>
        <v/>
      </c>
      <c r="H384" s="40" t="str">
        <f t="shared" si="15"/>
        <v/>
      </c>
      <c r="I384" s="36" t="str">
        <f>IFERROR(#REF!-#REF!,"")</f>
        <v/>
      </c>
      <c r="J384" s="1"/>
      <c r="K384" s="1"/>
      <c r="L384" s="36" t="str">
        <f>IFERROR(#REF!-$J358,"")</f>
        <v/>
      </c>
      <c r="N384" s="7"/>
      <c r="O384" s="7"/>
      <c r="P384" s="9"/>
      <c r="Q384" s="9"/>
      <c r="R384"/>
      <c r="S384"/>
      <c r="T384"/>
      <c r="U384"/>
      <c r="V384"/>
      <c r="W384"/>
      <c r="X384"/>
      <c r="Y384"/>
      <c r="Z384"/>
    </row>
    <row r="385" spans="2:26" s="32" customFormat="1" x14ac:dyDescent="0.25">
      <c r="B385" s="3"/>
      <c r="C385"/>
      <c r="D385" s="100"/>
      <c r="E385" s="42"/>
      <c r="F385" s="70"/>
      <c r="G385" s="19" t="str">
        <f>IFERROR(VLOOKUP($D385,LISTA!$A$2:$J$9990,8,0),"")</f>
        <v/>
      </c>
      <c r="H385" s="40" t="str">
        <f t="shared" si="15"/>
        <v/>
      </c>
      <c r="I385" s="36" t="str">
        <f>IFERROR(#REF!-#REF!,"")</f>
        <v/>
      </c>
      <c r="J385" s="1"/>
      <c r="K385" s="1"/>
      <c r="L385" s="36" t="str">
        <f>IFERROR(#REF!-$J359,"")</f>
        <v/>
      </c>
      <c r="N385" s="7"/>
      <c r="O385" s="7"/>
      <c r="P385" s="9"/>
      <c r="Q385" s="9"/>
      <c r="R385"/>
      <c r="S385"/>
      <c r="T385"/>
      <c r="U385"/>
      <c r="V385"/>
      <c r="W385"/>
      <c r="X385"/>
      <c r="Y385"/>
      <c r="Z385"/>
    </row>
    <row r="386" spans="2:26" s="32" customFormat="1" x14ac:dyDescent="0.25">
      <c r="B386" s="3"/>
      <c r="C386"/>
      <c r="D386" s="100"/>
      <c r="E386" s="42"/>
      <c r="F386" s="70"/>
      <c r="G386" s="19" t="str">
        <f>IFERROR(VLOOKUP($D386,LISTA!$A$2:$J$9990,8,0),"")</f>
        <v/>
      </c>
      <c r="H386" s="40" t="str">
        <f t="shared" si="15"/>
        <v/>
      </c>
      <c r="I386" s="36" t="str">
        <f>IFERROR(#REF!-#REF!,"")</f>
        <v/>
      </c>
      <c r="J386" s="1"/>
      <c r="K386" s="1"/>
      <c r="L386" s="36" t="str">
        <f>IFERROR(#REF!-$J360,"")</f>
        <v/>
      </c>
      <c r="N386" s="7"/>
      <c r="O386" s="7"/>
      <c r="P386" s="9"/>
      <c r="Q386" s="9"/>
      <c r="R386"/>
      <c r="S386"/>
      <c r="T386"/>
      <c r="U386"/>
      <c r="V386"/>
      <c r="W386"/>
      <c r="X386"/>
      <c r="Y386"/>
      <c r="Z386"/>
    </row>
    <row r="387" spans="2:26" s="32" customFormat="1" x14ac:dyDescent="0.25">
      <c r="B387" s="3"/>
      <c r="C387"/>
      <c r="D387" s="100"/>
      <c r="E387" s="42"/>
      <c r="F387" s="70"/>
      <c r="G387" s="19" t="str">
        <f>IFERROR(VLOOKUP($D387,LISTA!$A$2:$J$9990,8,0),"")</f>
        <v/>
      </c>
      <c r="H387" s="40" t="str">
        <f t="shared" si="15"/>
        <v/>
      </c>
      <c r="I387" s="36" t="str">
        <f>IFERROR(#REF!-#REF!,"")</f>
        <v/>
      </c>
      <c r="J387" s="1"/>
      <c r="K387" s="1"/>
      <c r="L387" s="36" t="str">
        <f>IFERROR(#REF!-$J361,"")</f>
        <v/>
      </c>
      <c r="N387" s="7"/>
      <c r="O387" s="7"/>
      <c r="P387" s="9"/>
      <c r="Q387" s="9"/>
      <c r="R387"/>
      <c r="S387"/>
      <c r="T387"/>
      <c r="U387"/>
      <c r="V387"/>
      <c r="W387"/>
      <c r="X387"/>
      <c r="Y387"/>
      <c r="Z387"/>
    </row>
    <row r="388" spans="2:26" s="32" customFormat="1" x14ac:dyDescent="0.25">
      <c r="B388" s="3"/>
      <c r="C388"/>
      <c r="D388" s="100"/>
      <c r="E388" s="42"/>
      <c r="F388" s="70"/>
      <c r="G388" s="19" t="str">
        <f>IFERROR(VLOOKUP($D388,LISTA!$A$2:$J$9990,8,0),"")</f>
        <v/>
      </c>
      <c r="H388" s="40" t="str">
        <f t="shared" si="15"/>
        <v/>
      </c>
      <c r="I388" s="36" t="str">
        <f>IFERROR(#REF!-#REF!,"")</f>
        <v/>
      </c>
      <c r="J388" s="1"/>
      <c r="K388" s="1"/>
      <c r="L388" s="36" t="str">
        <f>IFERROR(#REF!-$J362,"")</f>
        <v/>
      </c>
      <c r="N388" s="7"/>
      <c r="O388" s="7"/>
      <c r="P388" s="9"/>
      <c r="Q388" s="9"/>
      <c r="R388"/>
      <c r="S388"/>
      <c r="T388"/>
      <c r="U388"/>
      <c r="V388"/>
      <c r="W388"/>
      <c r="X388"/>
      <c r="Y388"/>
      <c r="Z388"/>
    </row>
    <row r="389" spans="2:26" s="32" customFormat="1" x14ac:dyDescent="0.25">
      <c r="B389" s="3"/>
      <c r="C389"/>
      <c r="D389" s="100"/>
      <c r="E389" s="42"/>
      <c r="F389" s="70"/>
      <c r="G389" s="19" t="str">
        <f>IFERROR(VLOOKUP($D389,LISTA!$A$2:$J$9990,8,0),"")</f>
        <v/>
      </c>
      <c r="H389" s="40" t="str">
        <f t="shared" ref="H389:H452" si="16">IF(OR(G389=$K$10,G389=$K$11,G389=$K$14,G389=$K$15,G389=$K$16,G389=$K$17,G389=$K$18,G389=$K$19,G389=$K$20,G389=$K$21,G389=$K$22,G389=$K$23,G389=$K$24,G389=$K$25,G389=$K$26,G389=$K$27,G389=$K$28),$K$9,IF(OR(G389=$K$32,G389=$K$33),$K$31,IF(OR(G389=$K$38),$K$37,"")))</f>
        <v/>
      </c>
      <c r="I389" s="36" t="str">
        <f>IFERROR(#REF!-#REF!,"")</f>
        <v/>
      </c>
      <c r="J389" s="1"/>
      <c r="K389" s="1"/>
      <c r="L389" s="36" t="str">
        <f>IFERROR(#REF!-$J363,"")</f>
        <v/>
      </c>
      <c r="N389" s="7"/>
      <c r="O389" s="7"/>
      <c r="P389" s="9"/>
      <c r="Q389" s="9"/>
      <c r="R389"/>
      <c r="S389"/>
      <c r="T389"/>
      <c r="U389"/>
      <c r="V389"/>
      <c r="W389"/>
      <c r="X389"/>
      <c r="Y389"/>
      <c r="Z389"/>
    </row>
    <row r="390" spans="2:26" s="32" customFormat="1" x14ac:dyDescent="0.25">
      <c r="B390" s="3"/>
      <c r="C390"/>
      <c r="D390" s="100"/>
      <c r="E390" s="42"/>
      <c r="F390" s="70"/>
      <c r="G390" s="19" t="str">
        <f>IFERROR(VLOOKUP($D390,LISTA!$A$2:$J$9990,8,0),"")</f>
        <v/>
      </c>
      <c r="H390" s="40" t="str">
        <f t="shared" si="16"/>
        <v/>
      </c>
      <c r="I390" s="36" t="str">
        <f>IFERROR(#REF!-#REF!,"")</f>
        <v/>
      </c>
      <c r="J390" s="1"/>
      <c r="K390" s="1"/>
      <c r="L390" s="36" t="str">
        <f>IFERROR(#REF!-$J364,"")</f>
        <v/>
      </c>
      <c r="N390" s="7"/>
      <c r="O390" s="7"/>
      <c r="P390" s="9"/>
      <c r="Q390" s="9"/>
      <c r="R390"/>
      <c r="S390"/>
      <c r="T390"/>
      <c r="U390"/>
      <c r="V390"/>
      <c r="W390"/>
      <c r="X390"/>
      <c r="Y390"/>
      <c r="Z390"/>
    </row>
    <row r="391" spans="2:26" s="32" customFormat="1" x14ac:dyDescent="0.25">
      <c r="B391" s="3"/>
      <c r="C391"/>
      <c r="D391" s="100"/>
      <c r="E391" s="42"/>
      <c r="F391" s="70"/>
      <c r="G391" s="19" t="str">
        <f>IFERROR(VLOOKUP($D391,LISTA!$A$2:$J$9990,8,0),"")</f>
        <v/>
      </c>
      <c r="H391" s="40" t="str">
        <f t="shared" si="16"/>
        <v/>
      </c>
      <c r="I391" s="36" t="str">
        <f>IFERROR(#REF!-#REF!,"")</f>
        <v/>
      </c>
      <c r="J391" s="1"/>
      <c r="K391" s="1"/>
      <c r="L391" s="36" t="str">
        <f>IFERROR(#REF!-$J365,"")</f>
        <v/>
      </c>
      <c r="N391" s="7"/>
      <c r="O391" s="7"/>
      <c r="P391" s="9"/>
      <c r="Q391" s="9"/>
      <c r="R391"/>
      <c r="S391"/>
      <c r="T391"/>
      <c r="U391"/>
      <c r="V391"/>
      <c r="W391"/>
      <c r="X391"/>
      <c r="Y391"/>
      <c r="Z391"/>
    </row>
    <row r="392" spans="2:26" s="32" customFormat="1" x14ac:dyDescent="0.25">
      <c r="B392" s="3"/>
      <c r="C392"/>
      <c r="D392" s="100"/>
      <c r="E392" s="42"/>
      <c r="F392" s="70"/>
      <c r="G392" s="19" t="str">
        <f>IFERROR(VLOOKUP($D392,LISTA!$A$2:$J$9990,8,0),"")</f>
        <v/>
      </c>
      <c r="H392" s="40" t="str">
        <f t="shared" si="16"/>
        <v/>
      </c>
      <c r="I392" s="36" t="str">
        <f>IFERROR(#REF!-#REF!,"")</f>
        <v/>
      </c>
      <c r="J392" s="1"/>
      <c r="K392" s="1"/>
      <c r="L392" s="36" t="str">
        <f>IFERROR(#REF!-$J366,"")</f>
        <v/>
      </c>
      <c r="N392" s="7"/>
      <c r="O392" s="7"/>
      <c r="P392" s="9"/>
      <c r="Q392" s="9"/>
      <c r="R392"/>
      <c r="S392"/>
      <c r="T392"/>
      <c r="U392"/>
      <c r="V392"/>
      <c r="W392"/>
      <c r="X392"/>
      <c r="Y392"/>
      <c r="Z392"/>
    </row>
    <row r="393" spans="2:26" s="32" customFormat="1" x14ac:dyDescent="0.25">
      <c r="B393" s="3"/>
      <c r="C393"/>
      <c r="D393" s="100"/>
      <c r="E393" s="42"/>
      <c r="F393" s="70"/>
      <c r="G393" s="19" t="str">
        <f>IFERROR(VLOOKUP($D393,LISTA!$A$2:$J$9990,8,0),"")</f>
        <v/>
      </c>
      <c r="H393" s="40" t="str">
        <f t="shared" si="16"/>
        <v/>
      </c>
      <c r="I393" s="36" t="str">
        <f>IFERROR(#REF!-#REF!,"")</f>
        <v/>
      </c>
      <c r="J393" s="1"/>
      <c r="K393" s="1"/>
      <c r="L393" s="36" t="str">
        <f>IFERROR(#REF!-$J367,"")</f>
        <v/>
      </c>
      <c r="N393" s="7"/>
      <c r="O393" s="7"/>
      <c r="P393" s="9"/>
      <c r="Q393" s="9"/>
      <c r="R393"/>
      <c r="S393"/>
      <c r="T393"/>
      <c r="U393"/>
      <c r="V393"/>
      <c r="W393"/>
      <c r="X393"/>
      <c r="Y393"/>
      <c r="Z393"/>
    </row>
    <row r="394" spans="2:26" s="32" customFormat="1" x14ac:dyDescent="0.25">
      <c r="B394" s="3"/>
      <c r="C394"/>
      <c r="D394" s="100"/>
      <c r="E394" s="42"/>
      <c r="F394" s="70"/>
      <c r="G394" s="19" t="str">
        <f>IFERROR(VLOOKUP($D394,LISTA!$A$2:$J$9990,8,0),"")</f>
        <v/>
      </c>
      <c r="H394" s="40" t="str">
        <f t="shared" si="16"/>
        <v/>
      </c>
      <c r="I394" s="36" t="str">
        <f>IFERROR(#REF!-#REF!,"")</f>
        <v/>
      </c>
      <c r="J394" s="1"/>
      <c r="K394" s="1"/>
      <c r="L394" s="36" t="str">
        <f>IFERROR(#REF!-$J368,"")</f>
        <v/>
      </c>
      <c r="N394" s="7"/>
      <c r="O394" s="7"/>
      <c r="P394" s="9"/>
      <c r="Q394" s="9"/>
      <c r="R394"/>
      <c r="S394"/>
      <c r="T394"/>
      <c r="U394"/>
      <c r="V394"/>
      <c r="W394"/>
      <c r="X394"/>
      <c r="Y394"/>
      <c r="Z394"/>
    </row>
    <row r="395" spans="2:26" s="32" customFormat="1" x14ac:dyDescent="0.25">
      <c r="B395" s="3"/>
      <c r="C395"/>
      <c r="D395" s="100"/>
      <c r="E395" s="42"/>
      <c r="F395" s="70"/>
      <c r="G395" s="19" t="str">
        <f>IFERROR(VLOOKUP($D395,LISTA!$A$2:$J$9990,8,0),"")</f>
        <v/>
      </c>
      <c r="H395" s="40" t="str">
        <f t="shared" si="16"/>
        <v/>
      </c>
      <c r="I395" s="36" t="str">
        <f>IFERROR(#REF!-#REF!,"")</f>
        <v/>
      </c>
      <c r="J395" s="1"/>
      <c r="K395" s="1"/>
      <c r="L395" s="36" t="str">
        <f>IFERROR(#REF!-$J369,"")</f>
        <v/>
      </c>
      <c r="N395" s="7"/>
      <c r="O395" s="7"/>
      <c r="P395" s="9"/>
      <c r="Q395" s="9"/>
      <c r="R395"/>
      <c r="S395"/>
      <c r="T395"/>
      <c r="U395"/>
      <c r="V395"/>
      <c r="W395"/>
      <c r="X395"/>
      <c r="Y395"/>
      <c r="Z395"/>
    </row>
    <row r="396" spans="2:26" s="32" customFormat="1" x14ac:dyDescent="0.25">
      <c r="B396" s="3"/>
      <c r="C396"/>
      <c r="D396" s="100"/>
      <c r="E396" s="42"/>
      <c r="F396" s="70"/>
      <c r="G396" s="19" t="str">
        <f>IFERROR(VLOOKUP($D396,LISTA!$A$2:$J$9990,8,0),"")</f>
        <v/>
      </c>
      <c r="H396" s="40" t="str">
        <f t="shared" si="16"/>
        <v/>
      </c>
      <c r="I396" s="36" t="str">
        <f>IFERROR(#REF!-#REF!,"")</f>
        <v/>
      </c>
      <c r="J396" s="1"/>
      <c r="K396" s="1"/>
      <c r="L396" s="36" t="str">
        <f>IFERROR(#REF!-$J370,"")</f>
        <v/>
      </c>
      <c r="N396" s="7"/>
      <c r="O396" s="7"/>
      <c r="P396" s="9"/>
      <c r="Q396" s="9"/>
      <c r="R396"/>
      <c r="S396"/>
      <c r="T396"/>
      <c r="U396"/>
      <c r="V396"/>
      <c r="W396"/>
      <c r="X396"/>
      <c r="Y396"/>
      <c r="Z396"/>
    </row>
    <row r="397" spans="2:26" s="32" customFormat="1" x14ac:dyDescent="0.25">
      <c r="B397" s="3"/>
      <c r="C397"/>
      <c r="D397" s="100"/>
      <c r="E397" s="42"/>
      <c r="F397" s="70"/>
      <c r="G397" s="19" t="str">
        <f>IFERROR(VLOOKUP($D397,LISTA!$A$2:$J$9990,8,0),"")</f>
        <v/>
      </c>
      <c r="H397" s="40" t="str">
        <f t="shared" si="16"/>
        <v/>
      </c>
      <c r="I397" s="36" t="str">
        <f>IFERROR(#REF!-#REF!,"")</f>
        <v/>
      </c>
      <c r="J397" s="1"/>
      <c r="K397" s="1"/>
      <c r="L397" s="36" t="str">
        <f>IFERROR(#REF!-$J371,"")</f>
        <v/>
      </c>
      <c r="N397" s="7"/>
      <c r="O397" s="7"/>
      <c r="P397" s="9"/>
      <c r="Q397" s="9"/>
      <c r="R397"/>
      <c r="S397"/>
      <c r="T397"/>
      <c r="U397"/>
      <c r="V397"/>
      <c r="W397"/>
      <c r="X397"/>
      <c r="Y397"/>
      <c r="Z397"/>
    </row>
    <row r="398" spans="2:26" s="32" customFormat="1" x14ac:dyDescent="0.25">
      <c r="B398" s="3"/>
      <c r="C398"/>
      <c r="D398" s="100"/>
      <c r="E398" s="42"/>
      <c r="F398" s="70"/>
      <c r="G398" s="19" t="str">
        <f>IFERROR(VLOOKUP($D398,LISTA!$A$2:$J$9990,8,0),"")</f>
        <v/>
      </c>
      <c r="H398" s="40" t="str">
        <f t="shared" si="16"/>
        <v/>
      </c>
      <c r="I398" s="36" t="str">
        <f>IFERROR(#REF!-#REF!,"")</f>
        <v/>
      </c>
      <c r="J398" s="1"/>
      <c r="K398" s="1"/>
      <c r="L398" s="36" t="str">
        <f>IFERROR(#REF!-$J372,"")</f>
        <v/>
      </c>
      <c r="N398" s="7"/>
      <c r="O398" s="7"/>
      <c r="P398" s="9"/>
      <c r="Q398" s="9"/>
      <c r="R398"/>
      <c r="S398"/>
      <c r="T398"/>
      <c r="U398"/>
      <c r="V398"/>
      <c r="W398"/>
      <c r="X398"/>
      <c r="Y398"/>
      <c r="Z398"/>
    </row>
    <row r="399" spans="2:26" s="32" customFormat="1" x14ac:dyDescent="0.25">
      <c r="B399" s="3"/>
      <c r="C399"/>
      <c r="D399" s="100"/>
      <c r="E399" s="42"/>
      <c r="F399" s="70"/>
      <c r="G399" s="19" t="str">
        <f>IFERROR(VLOOKUP($D399,LISTA!$A$2:$J$9990,8,0),"")</f>
        <v/>
      </c>
      <c r="H399" s="40" t="str">
        <f t="shared" si="16"/>
        <v/>
      </c>
      <c r="I399" s="36" t="str">
        <f>IFERROR(#REF!-#REF!,"")</f>
        <v/>
      </c>
      <c r="J399" s="1"/>
      <c r="K399" s="1"/>
      <c r="L399" s="36" t="str">
        <f>IFERROR(#REF!-$J373,"")</f>
        <v/>
      </c>
      <c r="N399" s="7"/>
      <c r="O399" s="7"/>
      <c r="P399" s="9"/>
      <c r="Q399" s="9"/>
      <c r="R399"/>
      <c r="S399"/>
      <c r="T399"/>
      <c r="U399"/>
      <c r="V399"/>
      <c r="W399"/>
      <c r="X399"/>
      <c r="Y399"/>
      <c r="Z399"/>
    </row>
    <row r="400" spans="2:26" s="32" customFormat="1" x14ac:dyDescent="0.25">
      <c r="B400" s="3"/>
      <c r="C400"/>
      <c r="D400" s="100"/>
      <c r="E400" s="42"/>
      <c r="F400" s="70"/>
      <c r="G400" s="19" t="str">
        <f>IFERROR(VLOOKUP($D400,LISTA!$A$2:$J$9990,8,0),"")</f>
        <v/>
      </c>
      <c r="H400" s="40" t="str">
        <f t="shared" si="16"/>
        <v/>
      </c>
      <c r="I400" s="36" t="str">
        <f>IFERROR(#REF!-#REF!,"")</f>
        <v/>
      </c>
      <c r="J400" s="1"/>
      <c r="K400" s="1"/>
      <c r="L400" s="36" t="str">
        <f>IFERROR(#REF!-$J374,"")</f>
        <v/>
      </c>
      <c r="N400" s="7"/>
      <c r="O400" s="7"/>
      <c r="P400" s="9"/>
      <c r="Q400" s="9"/>
      <c r="R400"/>
      <c r="S400"/>
      <c r="T400"/>
      <c r="U400"/>
      <c r="V400"/>
      <c r="W400"/>
      <c r="X400"/>
      <c r="Y400"/>
      <c r="Z400"/>
    </row>
    <row r="401" spans="2:26" s="32" customFormat="1" x14ac:dyDescent="0.25">
      <c r="B401" s="3"/>
      <c r="C401"/>
      <c r="D401" s="100"/>
      <c r="E401" s="42"/>
      <c r="F401" s="70"/>
      <c r="G401" s="19" t="str">
        <f>IFERROR(VLOOKUP($D401,LISTA!$A$2:$J$9990,8,0),"")</f>
        <v/>
      </c>
      <c r="H401" s="40" t="str">
        <f t="shared" si="16"/>
        <v/>
      </c>
      <c r="I401" s="36" t="str">
        <f>IFERROR(#REF!-#REF!,"")</f>
        <v/>
      </c>
      <c r="J401" s="1"/>
      <c r="K401" s="1"/>
      <c r="L401" s="36" t="str">
        <f>IFERROR(#REF!-$J375,"")</f>
        <v/>
      </c>
      <c r="N401" s="7"/>
      <c r="O401" s="7"/>
      <c r="P401" s="9"/>
      <c r="Q401" s="9"/>
      <c r="R401"/>
      <c r="S401"/>
      <c r="T401"/>
      <c r="U401"/>
      <c r="V401"/>
      <c r="W401"/>
      <c r="X401"/>
      <c r="Y401"/>
      <c r="Z401"/>
    </row>
    <row r="402" spans="2:26" s="32" customFormat="1" x14ac:dyDescent="0.25">
      <c r="B402" s="3"/>
      <c r="C402"/>
      <c r="D402" s="100"/>
      <c r="E402" s="42"/>
      <c r="F402" s="70"/>
      <c r="G402" s="19" t="str">
        <f>IFERROR(VLOOKUP($D402,LISTA!$A$2:$J$9990,8,0),"")</f>
        <v/>
      </c>
      <c r="H402" s="40" t="str">
        <f t="shared" si="16"/>
        <v/>
      </c>
      <c r="I402" s="36" t="str">
        <f>IFERROR(#REF!-#REF!,"")</f>
        <v/>
      </c>
      <c r="J402" s="1"/>
      <c r="K402" s="1"/>
      <c r="L402" s="36" t="str">
        <f>IFERROR(#REF!-$J376,"")</f>
        <v/>
      </c>
      <c r="N402" s="7"/>
      <c r="O402" s="7"/>
      <c r="P402" s="9"/>
      <c r="Q402" s="9"/>
      <c r="R402"/>
      <c r="S402"/>
      <c r="T402"/>
      <c r="U402"/>
      <c r="V402"/>
      <c r="W402"/>
      <c r="X402"/>
      <c r="Y402"/>
      <c r="Z402"/>
    </row>
    <row r="403" spans="2:26" s="32" customFormat="1" x14ac:dyDescent="0.25">
      <c r="B403" s="3"/>
      <c r="C403"/>
      <c r="D403" s="100"/>
      <c r="E403" s="42"/>
      <c r="F403" s="70"/>
      <c r="G403" s="19" t="str">
        <f>IFERROR(VLOOKUP($D403,LISTA!$A$2:$J$9990,8,0),"")</f>
        <v/>
      </c>
      <c r="H403" s="40" t="str">
        <f t="shared" si="16"/>
        <v/>
      </c>
      <c r="I403" s="36" t="str">
        <f>IFERROR(#REF!-#REF!,"")</f>
        <v/>
      </c>
      <c r="J403" s="1"/>
      <c r="K403" s="1"/>
      <c r="L403" s="36" t="str">
        <f>IFERROR(#REF!-$J377,"")</f>
        <v/>
      </c>
      <c r="N403" s="7"/>
      <c r="O403" s="7"/>
      <c r="P403" s="9"/>
      <c r="Q403" s="9"/>
      <c r="R403"/>
      <c r="S403"/>
      <c r="T403"/>
      <c r="U403"/>
      <c r="V403"/>
      <c r="W403"/>
      <c r="X403"/>
      <c r="Y403"/>
      <c r="Z403"/>
    </row>
    <row r="404" spans="2:26" s="32" customFormat="1" x14ac:dyDescent="0.25">
      <c r="B404" s="3"/>
      <c r="C404"/>
      <c r="D404" s="100"/>
      <c r="E404" s="42"/>
      <c r="F404" s="70"/>
      <c r="G404" s="19" t="str">
        <f>IFERROR(VLOOKUP($D404,LISTA!$A$2:$J$9990,8,0),"")</f>
        <v/>
      </c>
      <c r="H404" s="40" t="str">
        <f t="shared" si="16"/>
        <v/>
      </c>
      <c r="I404" s="36" t="str">
        <f>IFERROR(#REF!-#REF!,"")</f>
        <v/>
      </c>
      <c r="J404" s="1"/>
      <c r="K404" s="1"/>
      <c r="L404" s="36" t="str">
        <f>IFERROR(#REF!-$J378,"")</f>
        <v/>
      </c>
      <c r="N404" s="7"/>
      <c r="O404" s="7"/>
      <c r="P404" s="9"/>
      <c r="Q404" s="9"/>
      <c r="R404"/>
      <c r="S404"/>
      <c r="T404"/>
      <c r="U404"/>
      <c r="V404"/>
      <c r="W404"/>
      <c r="X404"/>
      <c r="Y404"/>
      <c r="Z404"/>
    </row>
    <row r="405" spans="2:26" s="32" customFormat="1" x14ac:dyDescent="0.25">
      <c r="B405" s="3"/>
      <c r="C405"/>
      <c r="D405" s="100"/>
      <c r="E405" s="42"/>
      <c r="F405" s="70"/>
      <c r="G405" s="19" t="str">
        <f>IFERROR(VLOOKUP($D405,LISTA!$A$2:$J$9990,8,0),"")</f>
        <v/>
      </c>
      <c r="H405" s="40" t="str">
        <f t="shared" si="16"/>
        <v/>
      </c>
      <c r="I405" s="36" t="str">
        <f>IFERROR(#REF!-#REF!,"")</f>
        <v/>
      </c>
      <c r="J405" s="1"/>
      <c r="K405" s="1"/>
      <c r="L405" s="36" t="str">
        <f>IFERROR(#REF!-$J379,"")</f>
        <v/>
      </c>
      <c r="N405" s="7"/>
      <c r="O405" s="7"/>
      <c r="P405" s="9"/>
      <c r="Q405" s="9"/>
      <c r="R405"/>
      <c r="S405"/>
      <c r="T405"/>
      <c r="U405"/>
      <c r="V405"/>
      <c r="W405"/>
      <c r="X405"/>
      <c r="Y405"/>
      <c r="Z405"/>
    </row>
    <row r="406" spans="2:26" s="32" customFormat="1" x14ac:dyDescent="0.25">
      <c r="B406" s="3"/>
      <c r="C406"/>
      <c r="D406" s="100"/>
      <c r="E406" s="42"/>
      <c r="F406" s="70"/>
      <c r="G406" s="19" t="str">
        <f>IFERROR(VLOOKUP($D406,LISTA!$A$2:$J$9990,8,0),"")</f>
        <v/>
      </c>
      <c r="H406" s="40" t="str">
        <f t="shared" si="16"/>
        <v/>
      </c>
      <c r="I406" s="36" t="str">
        <f>IFERROR(#REF!-#REF!,"")</f>
        <v/>
      </c>
      <c r="J406" s="1"/>
      <c r="K406" s="1"/>
      <c r="L406" s="36" t="str">
        <f>IFERROR(#REF!-$J380,"")</f>
        <v/>
      </c>
      <c r="N406" s="7"/>
      <c r="O406" s="7"/>
      <c r="P406" s="9"/>
      <c r="Q406" s="9"/>
      <c r="R406"/>
      <c r="S406"/>
      <c r="T406"/>
      <c r="U406"/>
      <c r="V406"/>
      <c r="W406"/>
      <c r="X406"/>
      <c r="Y406"/>
      <c r="Z406"/>
    </row>
    <row r="407" spans="2:26" s="32" customFormat="1" x14ac:dyDescent="0.25">
      <c r="B407" s="3"/>
      <c r="C407"/>
      <c r="D407" s="100"/>
      <c r="E407" s="42"/>
      <c r="F407" s="70"/>
      <c r="G407" s="19" t="str">
        <f>IFERROR(VLOOKUP($D407,LISTA!$A$2:$J$9990,8,0),"")</f>
        <v/>
      </c>
      <c r="H407" s="40" t="str">
        <f t="shared" si="16"/>
        <v/>
      </c>
      <c r="I407" s="36" t="str">
        <f>IFERROR(#REF!-#REF!,"")</f>
        <v/>
      </c>
      <c r="J407" s="1"/>
      <c r="K407" s="1"/>
      <c r="L407" s="36" t="str">
        <f>IFERROR(#REF!-$J381,"")</f>
        <v/>
      </c>
      <c r="N407" s="7"/>
      <c r="O407" s="7"/>
      <c r="P407" s="9"/>
      <c r="Q407" s="9"/>
      <c r="R407"/>
      <c r="S407"/>
      <c r="T407"/>
      <c r="U407"/>
      <c r="V407"/>
      <c r="W407"/>
      <c r="X407"/>
      <c r="Y407"/>
      <c r="Z407"/>
    </row>
    <row r="408" spans="2:26" s="32" customFormat="1" x14ac:dyDescent="0.25">
      <c r="B408" s="3"/>
      <c r="C408"/>
      <c r="D408" s="100"/>
      <c r="E408" s="42"/>
      <c r="F408" s="70"/>
      <c r="G408" s="19" t="str">
        <f>IFERROR(VLOOKUP($D408,LISTA!$A$2:$J$9990,8,0),"")</f>
        <v/>
      </c>
      <c r="H408" s="40" t="str">
        <f t="shared" si="16"/>
        <v/>
      </c>
      <c r="I408" s="36" t="str">
        <f>IFERROR(#REF!-#REF!,"")</f>
        <v/>
      </c>
      <c r="J408" s="1"/>
      <c r="K408" s="1"/>
      <c r="L408" s="36" t="str">
        <f>IFERROR(#REF!-$J382,"")</f>
        <v/>
      </c>
      <c r="N408" s="7"/>
      <c r="O408" s="7"/>
      <c r="P408" s="9"/>
      <c r="Q408" s="9"/>
      <c r="R408"/>
      <c r="S408"/>
      <c r="T408"/>
      <c r="U408"/>
      <c r="V408"/>
      <c r="W408"/>
      <c r="X408"/>
      <c r="Y408"/>
      <c r="Z408"/>
    </row>
    <row r="409" spans="2:26" s="32" customFormat="1" x14ac:dyDescent="0.25">
      <c r="B409" s="3"/>
      <c r="C409"/>
      <c r="D409" s="100"/>
      <c r="E409" s="42"/>
      <c r="F409" s="70"/>
      <c r="G409" s="19" t="str">
        <f>IFERROR(VLOOKUP($D409,LISTA!$A$2:$J$9990,8,0),"")</f>
        <v/>
      </c>
      <c r="H409" s="40" t="str">
        <f t="shared" si="16"/>
        <v/>
      </c>
      <c r="I409" s="36" t="str">
        <f>IFERROR(#REF!-#REF!,"")</f>
        <v/>
      </c>
      <c r="J409" s="1"/>
      <c r="K409" s="1"/>
      <c r="L409" s="36" t="str">
        <f>IFERROR(#REF!-$J383,"")</f>
        <v/>
      </c>
      <c r="N409" s="7"/>
      <c r="O409" s="7"/>
      <c r="P409" s="9"/>
      <c r="Q409" s="9"/>
      <c r="R409"/>
      <c r="S409"/>
      <c r="T409"/>
      <c r="U409"/>
      <c r="V409"/>
      <c r="W409"/>
      <c r="X409"/>
      <c r="Y409"/>
      <c r="Z409"/>
    </row>
    <row r="410" spans="2:26" s="32" customFormat="1" x14ac:dyDescent="0.25">
      <c r="B410" s="3"/>
      <c r="C410"/>
      <c r="D410" s="100"/>
      <c r="E410" s="42"/>
      <c r="F410" s="70"/>
      <c r="G410" s="19" t="str">
        <f>IFERROR(VLOOKUP($D410,LISTA!$A$2:$J$9990,8,0),"")</f>
        <v/>
      </c>
      <c r="H410" s="40" t="str">
        <f t="shared" si="16"/>
        <v/>
      </c>
      <c r="I410" s="36" t="str">
        <f>IFERROR(#REF!-#REF!,"")</f>
        <v/>
      </c>
      <c r="J410" s="1"/>
      <c r="K410" s="1"/>
      <c r="L410" s="36" t="str">
        <f>IFERROR(#REF!-$J384,"")</f>
        <v/>
      </c>
      <c r="N410" s="7"/>
      <c r="O410" s="7"/>
      <c r="P410" s="9"/>
      <c r="Q410" s="9"/>
      <c r="R410"/>
      <c r="S410"/>
      <c r="T410"/>
      <c r="U410"/>
      <c r="V410"/>
      <c r="W410"/>
      <c r="X410"/>
      <c r="Y410"/>
      <c r="Z410"/>
    </row>
    <row r="411" spans="2:26" s="32" customFormat="1" x14ac:dyDescent="0.25">
      <c r="B411" s="3"/>
      <c r="C411"/>
      <c r="D411" s="100"/>
      <c r="E411" s="42"/>
      <c r="F411" s="70"/>
      <c r="G411" s="19" t="str">
        <f>IFERROR(VLOOKUP($D411,LISTA!$A$2:$J$9990,8,0),"")</f>
        <v/>
      </c>
      <c r="H411" s="40" t="str">
        <f t="shared" si="16"/>
        <v/>
      </c>
      <c r="I411" s="36" t="str">
        <f>IFERROR(#REF!-#REF!,"")</f>
        <v/>
      </c>
      <c r="J411" s="1"/>
      <c r="K411" s="1"/>
      <c r="L411" s="36" t="str">
        <f>IFERROR(#REF!-$J385,"")</f>
        <v/>
      </c>
      <c r="N411" s="7"/>
      <c r="O411" s="7"/>
      <c r="P411" s="9"/>
      <c r="Q411" s="9"/>
      <c r="R411"/>
      <c r="S411"/>
      <c r="T411"/>
      <c r="U411"/>
      <c r="V411"/>
      <c r="W411"/>
      <c r="X411"/>
      <c r="Y411"/>
      <c r="Z411"/>
    </row>
    <row r="412" spans="2:26" s="32" customFormat="1" x14ac:dyDescent="0.25">
      <c r="B412" s="3"/>
      <c r="C412"/>
      <c r="D412" s="100"/>
      <c r="E412" s="42"/>
      <c r="F412" s="70"/>
      <c r="G412" s="19" t="str">
        <f>IFERROR(VLOOKUP($D412,LISTA!$A$2:$J$9990,8,0),"")</f>
        <v/>
      </c>
      <c r="H412" s="40" t="str">
        <f t="shared" si="16"/>
        <v/>
      </c>
      <c r="I412" s="36" t="str">
        <f>IFERROR(#REF!-#REF!,"")</f>
        <v/>
      </c>
      <c r="J412" s="1"/>
      <c r="K412" s="1"/>
      <c r="L412" s="36" t="str">
        <f>IFERROR(#REF!-$J386,"")</f>
        <v/>
      </c>
      <c r="N412" s="7"/>
      <c r="O412" s="7"/>
      <c r="P412" s="9"/>
      <c r="Q412" s="9"/>
      <c r="R412"/>
      <c r="S412"/>
      <c r="T412"/>
      <c r="U412"/>
      <c r="V412"/>
      <c r="W412"/>
      <c r="X412"/>
      <c r="Y412"/>
      <c r="Z412"/>
    </row>
    <row r="413" spans="2:26" s="32" customFormat="1" x14ac:dyDescent="0.25">
      <c r="B413" s="3"/>
      <c r="C413"/>
      <c r="D413" s="100"/>
      <c r="E413" s="42"/>
      <c r="F413" s="70"/>
      <c r="G413" s="19" t="str">
        <f>IFERROR(VLOOKUP($D413,LISTA!$A$2:$J$9990,8,0),"")</f>
        <v/>
      </c>
      <c r="H413" s="40" t="str">
        <f t="shared" si="16"/>
        <v/>
      </c>
      <c r="I413" s="36" t="str">
        <f>IFERROR(#REF!-#REF!,"")</f>
        <v/>
      </c>
      <c r="J413" s="1"/>
      <c r="K413" s="1"/>
      <c r="L413" s="36" t="str">
        <f>IFERROR(#REF!-$J387,"")</f>
        <v/>
      </c>
      <c r="N413" s="7"/>
      <c r="O413" s="7"/>
      <c r="P413" s="9"/>
      <c r="Q413" s="9"/>
      <c r="R413"/>
      <c r="S413"/>
      <c r="T413"/>
      <c r="U413"/>
      <c r="V413"/>
      <c r="W413"/>
      <c r="X413"/>
      <c r="Y413"/>
      <c r="Z413"/>
    </row>
    <row r="414" spans="2:26" s="32" customFormat="1" x14ac:dyDescent="0.25">
      <c r="B414" s="3"/>
      <c r="C414"/>
      <c r="D414" s="100"/>
      <c r="E414" s="42"/>
      <c r="F414" s="70"/>
      <c r="G414" s="19" t="str">
        <f>IFERROR(VLOOKUP($D414,LISTA!$A$2:$J$9990,8,0),"")</f>
        <v/>
      </c>
      <c r="H414" s="40" t="str">
        <f t="shared" si="16"/>
        <v/>
      </c>
      <c r="I414" s="36" t="str">
        <f>IFERROR(#REF!-#REF!,"")</f>
        <v/>
      </c>
      <c r="J414" s="1"/>
      <c r="K414" s="1"/>
      <c r="L414" s="36" t="str">
        <f>IFERROR(#REF!-$J388,"")</f>
        <v/>
      </c>
      <c r="N414" s="7"/>
      <c r="O414" s="7"/>
      <c r="P414" s="9"/>
      <c r="Q414" s="9"/>
      <c r="R414"/>
      <c r="S414"/>
      <c r="T414"/>
      <c r="U414"/>
      <c r="V414"/>
      <c r="W414"/>
      <c r="X414"/>
      <c r="Y414"/>
      <c r="Z414"/>
    </row>
    <row r="415" spans="2:26" s="32" customFormat="1" x14ac:dyDescent="0.25">
      <c r="B415" s="3"/>
      <c r="C415"/>
      <c r="D415" s="100"/>
      <c r="E415" s="42"/>
      <c r="F415" s="70"/>
      <c r="G415" s="19" t="str">
        <f>IFERROR(VLOOKUP($D415,LISTA!$A$2:$J$9990,8,0),"")</f>
        <v/>
      </c>
      <c r="H415" s="40" t="str">
        <f t="shared" si="16"/>
        <v/>
      </c>
      <c r="I415" s="36" t="str">
        <f>IFERROR(#REF!-#REF!,"")</f>
        <v/>
      </c>
      <c r="J415" s="1"/>
      <c r="K415" s="1"/>
      <c r="L415" s="36" t="str">
        <f>IFERROR(#REF!-$J389,"")</f>
        <v/>
      </c>
      <c r="N415" s="7"/>
      <c r="O415" s="7"/>
      <c r="P415" s="9"/>
      <c r="Q415" s="9"/>
      <c r="R415"/>
      <c r="S415"/>
      <c r="T415"/>
      <c r="U415"/>
      <c r="V415"/>
      <c r="W415"/>
      <c r="X415"/>
      <c r="Y415"/>
      <c r="Z415"/>
    </row>
    <row r="416" spans="2:26" s="32" customFormat="1" x14ac:dyDescent="0.25">
      <c r="B416" s="3"/>
      <c r="C416"/>
      <c r="D416" s="100"/>
      <c r="E416" s="42"/>
      <c r="F416" s="70"/>
      <c r="G416" s="19" t="str">
        <f>IFERROR(VLOOKUP($D416,LISTA!$A$2:$J$9990,8,0),"")</f>
        <v/>
      </c>
      <c r="H416" s="40" t="str">
        <f t="shared" si="16"/>
        <v/>
      </c>
      <c r="I416" s="36" t="str">
        <f>IFERROR(#REF!-#REF!,"")</f>
        <v/>
      </c>
      <c r="J416" s="1"/>
      <c r="K416" s="1"/>
      <c r="L416" s="36" t="str">
        <f>IFERROR(#REF!-$J390,"")</f>
        <v/>
      </c>
      <c r="N416" s="7"/>
      <c r="O416" s="7"/>
      <c r="P416" s="9"/>
      <c r="Q416" s="9"/>
      <c r="R416"/>
      <c r="S416"/>
      <c r="T416"/>
      <c r="U416"/>
      <c r="V416"/>
      <c r="W416"/>
      <c r="X416"/>
      <c r="Y416"/>
      <c r="Z416"/>
    </row>
    <row r="417" spans="2:26" s="32" customFormat="1" x14ac:dyDescent="0.25">
      <c r="B417" s="3"/>
      <c r="C417"/>
      <c r="D417" s="100"/>
      <c r="E417" s="42"/>
      <c r="F417" s="70"/>
      <c r="G417" s="19" t="str">
        <f>IFERROR(VLOOKUP($D417,LISTA!$A$2:$J$9990,8,0),"")</f>
        <v/>
      </c>
      <c r="H417" s="40" t="str">
        <f t="shared" si="16"/>
        <v/>
      </c>
      <c r="I417" s="36" t="str">
        <f>IFERROR(#REF!-#REF!,"")</f>
        <v/>
      </c>
      <c r="J417" s="1"/>
      <c r="K417" s="1"/>
      <c r="L417" s="36" t="str">
        <f>IFERROR(#REF!-$J391,"")</f>
        <v/>
      </c>
      <c r="N417" s="7"/>
      <c r="O417" s="7"/>
      <c r="P417" s="9"/>
      <c r="Q417" s="9"/>
      <c r="R417"/>
      <c r="S417"/>
      <c r="T417"/>
      <c r="U417"/>
      <c r="V417"/>
      <c r="W417"/>
      <c r="X417"/>
      <c r="Y417"/>
      <c r="Z417"/>
    </row>
    <row r="418" spans="2:26" s="32" customFormat="1" x14ac:dyDescent="0.25">
      <c r="B418" s="3"/>
      <c r="C418"/>
      <c r="D418" s="100"/>
      <c r="E418" s="42"/>
      <c r="F418" s="70"/>
      <c r="G418" s="19" t="str">
        <f>IFERROR(VLOOKUP($D418,LISTA!$A$2:$J$9990,8,0),"")</f>
        <v/>
      </c>
      <c r="H418" s="40" t="str">
        <f t="shared" si="16"/>
        <v/>
      </c>
      <c r="I418" s="36" t="str">
        <f>IFERROR(#REF!-#REF!,"")</f>
        <v/>
      </c>
      <c r="J418" s="1"/>
      <c r="K418" s="1"/>
      <c r="L418" s="36" t="str">
        <f>IFERROR(#REF!-$J392,"")</f>
        <v/>
      </c>
      <c r="N418" s="7"/>
      <c r="O418" s="7"/>
      <c r="P418" s="9"/>
      <c r="Q418" s="9"/>
      <c r="R418"/>
      <c r="S418"/>
      <c r="T418"/>
      <c r="U418"/>
      <c r="V418"/>
      <c r="W418"/>
      <c r="X418"/>
      <c r="Y418"/>
      <c r="Z418"/>
    </row>
    <row r="419" spans="2:26" s="32" customFormat="1" x14ac:dyDescent="0.25">
      <c r="B419" s="3"/>
      <c r="C419"/>
      <c r="D419" s="100"/>
      <c r="E419" s="42"/>
      <c r="F419" s="70"/>
      <c r="G419" s="19" t="str">
        <f>IFERROR(VLOOKUP($D419,LISTA!$A$2:$J$9990,8,0),"")</f>
        <v/>
      </c>
      <c r="H419" s="40" t="str">
        <f t="shared" si="16"/>
        <v/>
      </c>
      <c r="I419" s="36" t="str">
        <f>IFERROR(#REF!-#REF!,"")</f>
        <v/>
      </c>
      <c r="J419" s="1"/>
      <c r="K419" s="1"/>
      <c r="L419" s="36" t="str">
        <f>IFERROR(#REF!-$J393,"")</f>
        <v/>
      </c>
      <c r="N419" s="7"/>
      <c r="O419" s="7"/>
      <c r="P419" s="9"/>
      <c r="Q419" s="9"/>
      <c r="R419"/>
      <c r="S419"/>
      <c r="T419"/>
      <c r="U419"/>
      <c r="V419"/>
      <c r="W419"/>
      <c r="X419"/>
      <c r="Y419"/>
      <c r="Z419"/>
    </row>
    <row r="420" spans="2:26" s="32" customFormat="1" x14ac:dyDescent="0.25">
      <c r="B420" s="3"/>
      <c r="C420"/>
      <c r="D420" s="100"/>
      <c r="E420" s="42"/>
      <c r="F420" s="70"/>
      <c r="G420" s="19" t="str">
        <f>IFERROR(VLOOKUP($D420,LISTA!$A$2:$J$9990,8,0),"")</f>
        <v/>
      </c>
      <c r="H420" s="40" t="str">
        <f t="shared" si="16"/>
        <v/>
      </c>
      <c r="I420" s="36" t="str">
        <f>IFERROR(#REF!-#REF!,"")</f>
        <v/>
      </c>
      <c r="J420" s="1"/>
      <c r="K420" s="1"/>
      <c r="L420" s="36" t="str">
        <f>IFERROR(#REF!-$J394,"")</f>
        <v/>
      </c>
      <c r="N420" s="7"/>
      <c r="O420" s="7"/>
      <c r="P420" s="9"/>
      <c r="Q420" s="9"/>
      <c r="R420"/>
      <c r="S420"/>
      <c r="T420"/>
      <c r="U420"/>
      <c r="V420"/>
      <c r="W420"/>
      <c r="X420"/>
      <c r="Y420"/>
      <c r="Z420"/>
    </row>
    <row r="421" spans="2:26" s="32" customFormat="1" x14ac:dyDescent="0.25">
      <c r="B421" s="3"/>
      <c r="C421"/>
      <c r="D421" s="100"/>
      <c r="E421" s="42"/>
      <c r="F421" s="70"/>
      <c r="G421" s="19" t="str">
        <f>IFERROR(VLOOKUP($D421,LISTA!$A$2:$J$9990,8,0),"")</f>
        <v/>
      </c>
      <c r="H421" s="40" t="str">
        <f t="shared" si="16"/>
        <v/>
      </c>
      <c r="I421" s="36" t="str">
        <f>IFERROR(#REF!-#REF!,"")</f>
        <v/>
      </c>
      <c r="J421" s="1"/>
      <c r="K421" s="1"/>
      <c r="L421" s="36" t="str">
        <f>IFERROR(#REF!-$J395,"")</f>
        <v/>
      </c>
      <c r="N421" s="7"/>
      <c r="O421" s="7"/>
      <c r="P421" s="9"/>
      <c r="Q421" s="9"/>
      <c r="R421"/>
      <c r="S421"/>
      <c r="T421"/>
      <c r="U421"/>
      <c r="V421"/>
      <c r="W421"/>
      <c r="X421"/>
      <c r="Y421"/>
      <c r="Z421"/>
    </row>
    <row r="422" spans="2:26" s="32" customFormat="1" x14ac:dyDescent="0.25">
      <c r="B422" s="3"/>
      <c r="C422"/>
      <c r="D422" s="100"/>
      <c r="E422" s="42"/>
      <c r="F422" s="70"/>
      <c r="G422" s="19" t="str">
        <f>IFERROR(VLOOKUP($D422,LISTA!$A$2:$J$9990,8,0),"")</f>
        <v/>
      </c>
      <c r="H422" s="40" t="str">
        <f t="shared" si="16"/>
        <v/>
      </c>
      <c r="I422" s="36" t="str">
        <f>IFERROR(#REF!-#REF!,"")</f>
        <v/>
      </c>
      <c r="J422" s="1"/>
      <c r="K422" s="1"/>
      <c r="L422" s="36" t="str">
        <f>IFERROR(#REF!-$J396,"")</f>
        <v/>
      </c>
      <c r="N422" s="7"/>
      <c r="O422" s="7"/>
      <c r="P422" s="9"/>
      <c r="Q422" s="9"/>
      <c r="R422"/>
      <c r="S422"/>
      <c r="T422"/>
      <c r="U422"/>
      <c r="V422"/>
      <c r="W422"/>
      <c r="X422"/>
      <c r="Y422"/>
      <c r="Z422"/>
    </row>
    <row r="423" spans="2:26" s="32" customFormat="1" x14ac:dyDescent="0.25">
      <c r="B423" s="3"/>
      <c r="C423"/>
      <c r="D423" s="100"/>
      <c r="E423" s="42"/>
      <c r="F423" s="70"/>
      <c r="G423" s="19" t="str">
        <f>IFERROR(VLOOKUP($D423,LISTA!$A$2:$J$9990,8,0),"")</f>
        <v/>
      </c>
      <c r="H423" s="40" t="str">
        <f t="shared" si="16"/>
        <v/>
      </c>
      <c r="I423" s="36" t="str">
        <f>IFERROR(#REF!-#REF!,"")</f>
        <v/>
      </c>
      <c r="J423" s="1"/>
      <c r="K423" s="1"/>
      <c r="L423" s="36" t="str">
        <f>IFERROR(#REF!-$J397,"")</f>
        <v/>
      </c>
      <c r="N423" s="7"/>
      <c r="O423" s="7"/>
      <c r="P423" s="9"/>
      <c r="Q423" s="9"/>
      <c r="R423"/>
      <c r="S423"/>
      <c r="T423"/>
      <c r="U423"/>
      <c r="V423"/>
      <c r="W423"/>
      <c r="X423"/>
      <c r="Y423"/>
      <c r="Z423"/>
    </row>
    <row r="424" spans="2:26" s="32" customFormat="1" x14ac:dyDescent="0.25">
      <c r="B424" s="3"/>
      <c r="C424"/>
      <c r="D424" s="100"/>
      <c r="E424" s="42"/>
      <c r="F424" s="70"/>
      <c r="G424" s="19" t="str">
        <f>IFERROR(VLOOKUP($D424,LISTA!$A$2:$J$9990,8,0),"")</f>
        <v/>
      </c>
      <c r="H424" s="40" t="str">
        <f t="shared" si="16"/>
        <v/>
      </c>
      <c r="I424" s="36" t="str">
        <f>IFERROR(#REF!-#REF!,"")</f>
        <v/>
      </c>
      <c r="J424" s="1"/>
      <c r="K424" s="1"/>
      <c r="L424" s="36" t="str">
        <f>IFERROR(#REF!-$J398,"")</f>
        <v/>
      </c>
      <c r="N424" s="7"/>
      <c r="O424" s="7"/>
      <c r="P424" s="9"/>
      <c r="Q424" s="9"/>
      <c r="R424"/>
      <c r="S424"/>
      <c r="T424"/>
      <c r="U424"/>
      <c r="V424"/>
      <c r="W424"/>
      <c r="X424"/>
      <c r="Y424"/>
      <c r="Z424"/>
    </row>
    <row r="425" spans="2:26" s="32" customFormat="1" x14ac:dyDescent="0.25">
      <c r="B425" s="3"/>
      <c r="C425"/>
      <c r="D425" s="100"/>
      <c r="E425" s="42"/>
      <c r="F425" s="70"/>
      <c r="G425" s="19" t="str">
        <f>IFERROR(VLOOKUP($D425,LISTA!$A$2:$J$9990,8,0),"")</f>
        <v/>
      </c>
      <c r="H425" s="40" t="str">
        <f t="shared" si="16"/>
        <v/>
      </c>
      <c r="I425" s="36" t="str">
        <f>IFERROR(#REF!-#REF!,"")</f>
        <v/>
      </c>
      <c r="J425" s="1"/>
      <c r="K425" s="1"/>
      <c r="L425" s="36" t="str">
        <f>IFERROR(#REF!-$J399,"")</f>
        <v/>
      </c>
      <c r="N425" s="7"/>
      <c r="O425" s="7"/>
      <c r="P425" s="9"/>
      <c r="Q425" s="9"/>
      <c r="R425"/>
      <c r="S425"/>
      <c r="T425"/>
      <c r="U425"/>
      <c r="V425"/>
      <c r="W425"/>
      <c r="X425"/>
      <c r="Y425"/>
      <c r="Z425"/>
    </row>
    <row r="426" spans="2:26" s="32" customFormat="1" x14ac:dyDescent="0.25">
      <c r="B426" s="3"/>
      <c r="C426"/>
      <c r="D426" s="100"/>
      <c r="E426" s="42"/>
      <c r="F426" s="70"/>
      <c r="G426" s="19" t="str">
        <f>IFERROR(VLOOKUP($D426,LISTA!$A$2:$J$9990,8,0),"")</f>
        <v/>
      </c>
      <c r="H426" s="40" t="str">
        <f t="shared" si="16"/>
        <v/>
      </c>
      <c r="I426" s="36" t="str">
        <f>IFERROR(#REF!-#REF!,"")</f>
        <v/>
      </c>
      <c r="J426" s="1"/>
      <c r="K426" s="1"/>
      <c r="L426" s="36" t="str">
        <f>IFERROR(#REF!-$J400,"")</f>
        <v/>
      </c>
      <c r="N426" s="7"/>
      <c r="O426" s="7"/>
      <c r="P426" s="9"/>
      <c r="Q426" s="9"/>
      <c r="R426"/>
      <c r="S426"/>
      <c r="T426"/>
      <c r="U426"/>
      <c r="V426"/>
      <c r="W426"/>
      <c r="X426"/>
      <c r="Y426"/>
      <c r="Z426"/>
    </row>
    <row r="427" spans="2:26" s="32" customFormat="1" x14ac:dyDescent="0.25">
      <c r="B427" s="3"/>
      <c r="C427"/>
      <c r="D427" s="100"/>
      <c r="E427" s="42"/>
      <c r="F427" s="70"/>
      <c r="G427" s="19" t="str">
        <f>IFERROR(VLOOKUP($D427,LISTA!$A$2:$J$9990,8,0),"")</f>
        <v/>
      </c>
      <c r="H427" s="40" t="str">
        <f t="shared" si="16"/>
        <v/>
      </c>
      <c r="I427" s="36" t="str">
        <f>IFERROR(#REF!-#REF!,"")</f>
        <v/>
      </c>
      <c r="J427" s="1"/>
      <c r="K427" s="1"/>
      <c r="L427" s="36" t="str">
        <f>IFERROR(#REF!-$J401,"")</f>
        <v/>
      </c>
      <c r="N427" s="7"/>
      <c r="O427" s="7"/>
      <c r="P427" s="9"/>
      <c r="Q427" s="9"/>
      <c r="R427"/>
      <c r="S427"/>
      <c r="T427"/>
      <c r="U427"/>
      <c r="V427"/>
      <c r="W427"/>
      <c r="X427"/>
      <c r="Y427"/>
      <c r="Z427"/>
    </row>
    <row r="428" spans="2:26" s="32" customFormat="1" x14ac:dyDescent="0.25">
      <c r="B428" s="3"/>
      <c r="C428"/>
      <c r="D428" s="100"/>
      <c r="E428" s="42"/>
      <c r="F428" s="70"/>
      <c r="G428" s="19" t="str">
        <f>IFERROR(VLOOKUP($D428,LISTA!$A$2:$J$9990,8,0),"")</f>
        <v/>
      </c>
      <c r="H428" s="40" t="str">
        <f t="shared" si="16"/>
        <v/>
      </c>
      <c r="I428" s="36" t="str">
        <f>IFERROR(#REF!-#REF!,"")</f>
        <v/>
      </c>
      <c r="J428" s="1"/>
      <c r="K428" s="1"/>
      <c r="L428" s="36" t="str">
        <f>IFERROR(#REF!-$J402,"")</f>
        <v/>
      </c>
      <c r="N428" s="7"/>
      <c r="O428" s="7"/>
      <c r="P428" s="9"/>
      <c r="Q428" s="9"/>
      <c r="R428"/>
      <c r="S428"/>
      <c r="T428"/>
      <c r="U428"/>
      <c r="V428"/>
      <c r="W428"/>
      <c r="X428"/>
      <c r="Y428"/>
      <c r="Z428"/>
    </row>
    <row r="429" spans="2:26" s="32" customFormat="1" x14ac:dyDescent="0.25">
      <c r="B429" s="3"/>
      <c r="C429"/>
      <c r="D429" s="100"/>
      <c r="E429" s="42"/>
      <c r="F429" s="70"/>
      <c r="G429" s="19" t="str">
        <f>IFERROR(VLOOKUP($D429,LISTA!$A$2:$J$9990,8,0),"")</f>
        <v/>
      </c>
      <c r="H429" s="40" t="str">
        <f t="shared" si="16"/>
        <v/>
      </c>
      <c r="I429" s="36" t="str">
        <f>IFERROR(#REF!-#REF!,"")</f>
        <v/>
      </c>
      <c r="J429" s="1"/>
      <c r="K429" s="1"/>
      <c r="L429" s="36" t="str">
        <f>IFERROR(#REF!-$J403,"")</f>
        <v/>
      </c>
      <c r="N429" s="7"/>
      <c r="O429" s="7"/>
      <c r="P429" s="9"/>
      <c r="Q429" s="9"/>
      <c r="R429"/>
      <c r="S429"/>
      <c r="T429"/>
      <c r="U429"/>
      <c r="V429"/>
      <c r="W429"/>
      <c r="X429"/>
      <c r="Y429"/>
      <c r="Z429"/>
    </row>
    <row r="430" spans="2:26" s="32" customFormat="1" x14ac:dyDescent="0.25">
      <c r="B430" s="3"/>
      <c r="C430"/>
      <c r="D430" s="100"/>
      <c r="E430" s="42"/>
      <c r="F430" s="70"/>
      <c r="G430" s="19" t="str">
        <f>IFERROR(VLOOKUP($D430,LISTA!$A$2:$J$9990,8,0),"")</f>
        <v/>
      </c>
      <c r="H430" s="40" t="str">
        <f t="shared" si="16"/>
        <v/>
      </c>
      <c r="I430" s="36" t="str">
        <f>IFERROR(#REF!-#REF!,"")</f>
        <v/>
      </c>
      <c r="J430" s="1"/>
      <c r="K430" s="1"/>
      <c r="L430" s="36" t="str">
        <f>IFERROR(#REF!-$J404,"")</f>
        <v/>
      </c>
      <c r="N430" s="7"/>
      <c r="O430" s="7"/>
      <c r="P430" s="9"/>
      <c r="Q430" s="9"/>
      <c r="R430"/>
      <c r="S430"/>
      <c r="T430"/>
      <c r="U430"/>
      <c r="V430"/>
      <c r="W430"/>
      <c r="X430"/>
      <c r="Y430"/>
      <c r="Z430"/>
    </row>
    <row r="431" spans="2:26" s="32" customFormat="1" x14ac:dyDescent="0.25">
      <c r="B431" s="3"/>
      <c r="C431"/>
      <c r="D431" s="100"/>
      <c r="E431" s="42"/>
      <c r="F431" s="70"/>
      <c r="G431" s="19" t="str">
        <f>IFERROR(VLOOKUP($D431,LISTA!$A$2:$J$9990,8,0),"")</f>
        <v/>
      </c>
      <c r="H431" s="40" t="str">
        <f t="shared" si="16"/>
        <v/>
      </c>
      <c r="I431" s="36" t="str">
        <f>IFERROR(#REF!-#REF!,"")</f>
        <v/>
      </c>
      <c r="J431" s="1"/>
      <c r="K431" s="1"/>
      <c r="L431" s="36" t="str">
        <f>IFERROR(#REF!-$J405,"")</f>
        <v/>
      </c>
      <c r="N431" s="7"/>
      <c r="O431" s="7"/>
      <c r="P431" s="9"/>
      <c r="Q431" s="9"/>
      <c r="R431"/>
      <c r="S431"/>
      <c r="T431"/>
      <c r="U431"/>
      <c r="V431"/>
      <c r="W431"/>
      <c r="X431"/>
      <c r="Y431"/>
      <c r="Z431"/>
    </row>
    <row r="432" spans="2:26" s="32" customFormat="1" x14ac:dyDescent="0.25">
      <c r="B432" s="3"/>
      <c r="C432"/>
      <c r="D432" s="100"/>
      <c r="E432" s="42"/>
      <c r="F432" s="70"/>
      <c r="G432" s="19" t="str">
        <f>IFERROR(VLOOKUP($D432,LISTA!$A$2:$J$9990,8,0),"")</f>
        <v/>
      </c>
      <c r="H432" s="40" t="str">
        <f t="shared" si="16"/>
        <v/>
      </c>
      <c r="I432" s="36" t="str">
        <f>IFERROR(#REF!-#REF!,"")</f>
        <v/>
      </c>
      <c r="J432" s="1"/>
      <c r="K432" s="1"/>
      <c r="L432" s="36" t="str">
        <f>IFERROR(#REF!-$J406,"")</f>
        <v/>
      </c>
      <c r="N432" s="7"/>
      <c r="O432" s="7"/>
      <c r="P432" s="9"/>
      <c r="Q432" s="9"/>
      <c r="R432"/>
      <c r="S432"/>
      <c r="T432"/>
      <c r="U432"/>
      <c r="V432"/>
      <c r="W432"/>
      <c r="X432"/>
      <c r="Y432"/>
      <c r="Z432"/>
    </row>
    <row r="433" spans="2:26" s="32" customFormat="1" x14ac:dyDescent="0.25">
      <c r="B433" s="3"/>
      <c r="C433"/>
      <c r="D433" s="100"/>
      <c r="E433" s="42"/>
      <c r="F433" s="70"/>
      <c r="G433" s="19" t="str">
        <f>IFERROR(VLOOKUP($D433,LISTA!$A$2:$J$9990,8,0),"")</f>
        <v/>
      </c>
      <c r="H433" s="40" t="str">
        <f t="shared" si="16"/>
        <v/>
      </c>
      <c r="I433" s="36" t="str">
        <f>IFERROR(#REF!-#REF!,"")</f>
        <v/>
      </c>
      <c r="J433" s="1"/>
      <c r="K433" s="1"/>
      <c r="L433" s="36" t="str">
        <f>IFERROR(#REF!-$J407,"")</f>
        <v/>
      </c>
      <c r="N433" s="7"/>
      <c r="O433" s="7"/>
      <c r="P433" s="9"/>
      <c r="Q433" s="9"/>
      <c r="R433"/>
      <c r="S433"/>
      <c r="T433"/>
      <c r="U433"/>
      <c r="V433"/>
      <c r="W433"/>
      <c r="X433"/>
      <c r="Y433"/>
      <c r="Z433"/>
    </row>
    <row r="434" spans="2:26" s="32" customFormat="1" x14ac:dyDescent="0.25">
      <c r="B434" s="3"/>
      <c r="C434"/>
      <c r="D434" s="100"/>
      <c r="E434" s="42"/>
      <c r="F434" s="70"/>
      <c r="G434" s="19" t="str">
        <f>IFERROR(VLOOKUP($D434,LISTA!$A$2:$J$9990,8,0),"")</f>
        <v/>
      </c>
      <c r="H434" s="40" t="str">
        <f t="shared" si="16"/>
        <v/>
      </c>
      <c r="I434" s="36" t="str">
        <f>IFERROR(#REF!-#REF!,"")</f>
        <v/>
      </c>
      <c r="J434" s="1"/>
      <c r="K434" s="1"/>
      <c r="L434" s="36" t="str">
        <f>IFERROR(#REF!-$J408,"")</f>
        <v/>
      </c>
      <c r="N434" s="7"/>
      <c r="O434" s="7"/>
      <c r="P434" s="9"/>
      <c r="Q434" s="9"/>
      <c r="R434"/>
      <c r="S434"/>
      <c r="T434"/>
      <c r="U434"/>
      <c r="V434"/>
      <c r="W434"/>
      <c r="X434"/>
      <c r="Y434"/>
      <c r="Z434"/>
    </row>
    <row r="435" spans="2:26" s="32" customFormat="1" x14ac:dyDescent="0.25">
      <c r="B435" s="3"/>
      <c r="C435"/>
      <c r="D435" s="100"/>
      <c r="E435" s="42"/>
      <c r="F435" s="70"/>
      <c r="G435" s="19" t="str">
        <f>IFERROR(VLOOKUP($D435,LISTA!$A$2:$J$9990,8,0),"")</f>
        <v/>
      </c>
      <c r="H435" s="40" t="str">
        <f t="shared" si="16"/>
        <v/>
      </c>
      <c r="I435" s="36" t="str">
        <f>IFERROR(#REF!-#REF!,"")</f>
        <v/>
      </c>
      <c r="J435" s="1"/>
      <c r="K435" s="1"/>
      <c r="L435" s="36" t="str">
        <f>IFERROR(#REF!-$J409,"")</f>
        <v/>
      </c>
      <c r="N435" s="7"/>
      <c r="O435" s="7"/>
      <c r="P435" s="9"/>
      <c r="Q435" s="9"/>
      <c r="R435"/>
      <c r="S435"/>
      <c r="T435"/>
      <c r="U435"/>
      <c r="V435"/>
      <c r="W435"/>
      <c r="X435"/>
      <c r="Y435"/>
      <c r="Z435"/>
    </row>
    <row r="436" spans="2:26" s="32" customFormat="1" x14ac:dyDescent="0.25">
      <c r="B436" s="3"/>
      <c r="C436"/>
      <c r="D436" s="100"/>
      <c r="E436" s="42"/>
      <c r="F436" s="70"/>
      <c r="G436" s="19" t="str">
        <f>IFERROR(VLOOKUP($D436,LISTA!$A$2:$J$9990,8,0),"")</f>
        <v/>
      </c>
      <c r="H436" s="40" t="str">
        <f t="shared" si="16"/>
        <v/>
      </c>
      <c r="I436" s="36" t="str">
        <f>IFERROR(#REF!-#REF!,"")</f>
        <v/>
      </c>
      <c r="J436" s="1"/>
      <c r="K436" s="1"/>
      <c r="L436" s="36" t="str">
        <f>IFERROR(#REF!-$J410,"")</f>
        <v/>
      </c>
      <c r="N436" s="7"/>
      <c r="O436" s="7"/>
      <c r="P436" s="9"/>
      <c r="Q436" s="9"/>
      <c r="R436"/>
      <c r="S436"/>
      <c r="T436"/>
      <c r="U436"/>
      <c r="V436"/>
      <c r="W436"/>
      <c r="X436"/>
      <c r="Y436"/>
      <c r="Z436"/>
    </row>
    <row r="437" spans="2:26" s="32" customFormat="1" x14ac:dyDescent="0.25">
      <c r="B437" s="3"/>
      <c r="C437"/>
      <c r="D437" s="100"/>
      <c r="E437" s="42"/>
      <c r="F437" s="70"/>
      <c r="G437" s="19" t="str">
        <f>IFERROR(VLOOKUP($D437,LISTA!$A$2:$J$9990,8,0),"")</f>
        <v/>
      </c>
      <c r="H437" s="40" t="str">
        <f t="shared" si="16"/>
        <v/>
      </c>
      <c r="I437" s="36" t="str">
        <f>IFERROR(#REF!-#REF!,"")</f>
        <v/>
      </c>
      <c r="J437" s="1"/>
      <c r="K437" s="1"/>
      <c r="L437" s="36" t="str">
        <f>IFERROR(#REF!-$J411,"")</f>
        <v/>
      </c>
      <c r="N437" s="7"/>
      <c r="O437" s="7"/>
      <c r="P437" s="9"/>
      <c r="Q437" s="9"/>
      <c r="R437"/>
      <c r="S437"/>
      <c r="T437"/>
      <c r="U437"/>
      <c r="V437"/>
      <c r="W437"/>
      <c r="X437"/>
      <c r="Y437"/>
      <c r="Z437"/>
    </row>
    <row r="438" spans="2:26" s="32" customFormat="1" x14ac:dyDescent="0.25">
      <c r="B438" s="3"/>
      <c r="C438"/>
      <c r="D438" s="100"/>
      <c r="E438" s="42"/>
      <c r="F438" s="70"/>
      <c r="G438" s="19" t="str">
        <f>IFERROR(VLOOKUP($D438,LISTA!$A$2:$J$9990,8,0),"")</f>
        <v/>
      </c>
      <c r="H438" s="40" t="str">
        <f t="shared" si="16"/>
        <v/>
      </c>
      <c r="I438" s="36" t="str">
        <f>IFERROR(#REF!-#REF!,"")</f>
        <v/>
      </c>
      <c r="J438" s="1"/>
      <c r="K438" s="1"/>
      <c r="L438" s="36" t="str">
        <f>IFERROR(#REF!-$J412,"")</f>
        <v/>
      </c>
      <c r="N438" s="7"/>
      <c r="O438" s="7"/>
      <c r="P438" s="9"/>
      <c r="Q438" s="9"/>
      <c r="R438"/>
      <c r="S438"/>
      <c r="T438"/>
      <c r="U438"/>
      <c r="V438"/>
      <c r="W438"/>
      <c r="X438"/>
      <c r="Y438"/>
      <c r="Z438"/>
    </row>
    <row r="439" spans="2:26" s="32" customFormat="1" x14ac:dyDescent="0.25">
      <c r="B439" s="3"/>
      <c r="C439"/>
      <c r="D439" s="100"/>
      <c r="E439" s="42"/>
      <c r="F439" s="70"/>
      <c r="G439" s="19" t="str">
        <f>IFERROR(VLOOKUP($D439,LISTA!$A$2:$J$9990,8,0),"")</f>
        <v/>
      </c>
      <c r="H439" s="40" t="str">
        <f t="shared" si="16"/>
        <v/>
      </c>
      <c r="I439" s="36" t="str">
        <f>IFERROR(#REF!-#REF!,"")</f>
        <v/>
      </c>
      <c r="J439" s="1"/>
      <c r="K439" s="1"/>
      <c r="L439" s="36" t="str">
        <f>IFERROR(#REF!-$J413,"")</f>
        <v/>
      </c>
      <c r="N439" s="7"/>
      <c r="O439" s="7"/>
      <c r="P439" s="9"/>
      <c r="Q439" s="9"/>
      <c r="R439"/>
      <c r="S439"/>
      <c r="T439"/>
      <c r="U439"/>
      <c r="V439"/>
      <c r="W439"/>
      <c r="X439"/>
      <c r="Y439"/>
      <c r="Z439"/>
    </row>
    <row r="440" spans="2:26" s="32" customFormat="1" x14ac:dyDescent="0.25">
      <c r="B440" s="3"/>
      <c r="C440"/>
      <c r="D440" s="100"/>
      <c r="E440" s="42"/>
      <c r="F440" s="70"/>
      <c r="G440" s="19" t="str">
        <f>IFERROR(VLOOKUP($D440,LISTA!$A$2:$J$9990,8,0),"")</f>
        <v/>
      </c>
      <c r="H440" s="40" t="str">
        <f t="shared" si="16"/>
        <v/>
      </c>
      <c r="I440" s="36" t="str">
        <f>IFERROR(#REF!-#REF!,"")</f>
        <v/>
      </c>
      <c r="J440" s="1"/>
      <c r="K440" s="1"/>
      <c r="L440" s="36" t="str">
        <f>IFERROR(#REF!-$J414,"")</f>
        <v/>
      </c>
      <c r="N440" s="7"/>
      <c r="O440" s="7"/>
      <c r="P440" s="9"/>
      <c r="Q440" s="9"/>
      <c r="R440"/>
      <c r="S440"/>
      <c r="T440"/>
      <c r="U440"/>
      <c r="V440"/>
      <c r="W440"/>
      <c r="X440"/>
      <c r="Y440"/>
      <c r="Z440"/>
    </row>
    <row r="441" spans="2:26" s="32" customFormat="1" x14ac:dyDescent="0.25">
      <c r="B441" s="3"/>
      <c r="C441"/>
      <c r="D441" s="100"/>
      <c r="E441" s="42"/>
      <c r="F441" s="70"/>
      <c r="G441" s="19" t="str">
        <f>IFERROR(VLOOKUP($D441,LISTA!$A$2:$J$9990,8,0),"")</f>
        <v/>
      </c>
      <c r="H441" s="40" t="str">
        <f t="shared" si="16"/>
        <v/>
      </c>
      <c r="I441" s="36" t="str">
        <f>IFERROR(#REF!-#REF!,"")</f>
        <v/>
      </c>
      <c r="J441" s="1"/>
      <c r="K441" s="1"/>
      <c r="L441" s="36" t="str">
        <f>IFERROR(#REF!-$J415,"")</f>
        <v/>
      </c>
      <c r="N441" s="7"/>
      <c r="O441" s="7"/>
      <c r="P441" s="9"/>
      <c r="Q441" s="9"/>
      <c r="R441"/>
      <c r="S441"/>
      <c r="T441"/>
      <c r="U441"/>
      <c r="V441"/>
      <c r="W441"/>
      <c r="X441"/>
      <c r="Y441"/>
      <c r="Z441"/>
    </row>
    <row r="442" spans="2:26" s="32" customFormat="1" x14ac:dyDescent="0.25">
      <c r="B442" s="3"/>
      <c r="C442"/>
      <c r="D442" s="100"/>
      <c r="E442" s="42"/>
      <c r="F442" s="70"/>
      <c r="G442" s="19" t="str">
        <f>IFERROR(VLOOKUP($D442,LISTA!$A$2:$J$9990,8,0),"")</f>
        <v/>
      </c>
      <c r="H442" s="40" t="str">
        <f t="shared" si="16"/>
        <v/>
      </c>
      <c r="I442" s="36" t="str">
        <f>IFERROR(#REF!-#REF!,"")</f>
        <v/>
      </c>
      <c r="J442" s="1"/>
      <c r="K442" s="1"/>
      <c r="L442" s="36" t="str">
        <f>IFERROR(#REF!-$J416,"")</f>
        <v/>
      </c>
      <c r="N442" s="7"/>
      <c r="O442" s="7"/>
      <c r="P442" s="9"/>
      <c r="Q442" s="9"/>
      <c r="R442"/>
      <c r="S442"/>
      <c r="T442"/>
      <c r="U442"/>
      <c r="V442"/>
      <c r="W442"/>
      <c r="X442"/>
      <c r="Y442"/>
      <c r="Z442"/>
    </row>
    <row r="443" spans="2:26" s="32" customFormat="1" x14ac:dyDescent="0.25">
      <c r="B443" s="3"/>
      <c r="C443"/>
      <c r="D443" s="100"/>
      <c r="E443" s="42"/>
      <c r="F443" s="70"/>
      <c r="G443" s="19" t="str">
        <f>IFERROR(VLOOKUP($D443,LISTA!$A$2:$J$9990,8,0),"")</f>
        <v/>
      </c>
      <c r="H443" s="40" t="str">
        <f t="shared" si="16"/>
        <v/>
      </c>
      <c r="I443" s="36" t="str">
        <f>IFERROR(#REF!-#REF!,"")</f>
        <v/>
      </c>
      <c r="J443" s="1"/>
      <c r="K443" s="1"/>
      <c r="L443" s="36" t="str">
        <f>IFERROR(#REF!-$J417,"")</f>
        <v/>
      </c>
      <c r="N443" s="7"/>
      <c r="O443" s="7"/>
      <c r="P443" s="9"/>
      <c r="Q443" s="9"/>
      <c r="R443"/>
      <c r="S443"/>
      <c r="T443"/>
      <c r="U443"/>
      <c r="V443"/>
      <c r="W443"/>
      <c r="X443"/>
      <c r="Y443"/>
      <c r="Z443"/>
    </row>
    <row r="444" spans="2:26" s="32" customFormat="1" x14ac:dyDescent="0.25">
      <c r="B444" s="3"/>
      <c r="C444"/>
      <c r="D444" s="100"/>
      <c r="E444" s="42"/>
      <c r="F444" s="70"/>
      <c r="G444" s="19" t="str">
        <f>IFERROR(VLOOKUP($D444,LISTA!$A$2:$J$9990,8,0),"")</f>
        <v/>
      </c>
      <c r="H444" s="40" t="str">
        <f t="shared" si="16"/>
        <v/>
      </c>
      <c r="I444" s="36" t="str">
        <f>IFERROR(#REF!-#REF!,"")</f>
        <v/>
      </c>
      <c r="J444" s="1"/>
      <c r="K444" s="1"/>
      <c r="L444" s="36" t="str">
        <f>IFERROR(#REF!-$J418,"")</f>
        <v/>
      </c>
      <c r="N444" s="7"/>
      <c r="O444" s="7"/>
      <c r="P444" s="9"/>
      <c r="Q444" s="9"/>
      <c r="R444"/>
      <c r="S444"/>
      <c r="T444"/>
      <c r="U444"/>
      <c r="V444"/>
      <c r="W444"/>
      <c r="X444"/>
      <c r="Y444"/>
      <c r="Z444"/>
    </row>
    <row r="445" spans="2:26" s="32" customFormat="1" x14ac:dyDescent="0.25">
      <c r="B445" s="3"/>
      <c r="C445"/>
      <c r="D445" s="100"/>
      <c r="E445" s="42"/>
      <c r="F445" s="70"/>
      <c r="G445" s="19" t="str">
        <f>IFERROR(VLOOKUP($D445,LISTA!$A$2:$J$9990,8,0),"")</f>
        <v/>
      </c>
      <c r="H445" s="40" t="str">
        <f t="shared" si="16"/>
        <v/>
      </c>
      <c r="I445" s="36" t="str">
        <f>IFERROR(#REF!-#REF!,"")</f>
        <v/>
      </c>
      <c r="J445" s="1"/>
      <c r="K445" s="1"/>
      <c r="L445" s="36" t="str">
        <f>IFERROR(#REF!-$J419,"")</f>
        <v/>
      </c>
      <c r="N445" s="7"/>
      <c r="O445" s="7"/>
      <c r="P445" s="9"/>
      <c r="Q445" s="9"/>
      <c r="R445"/>
      <c r="S445"/>
      <c r="T445"/>
      <c r="U445"/>
      <c r="V445"/>
      <c r="W445"/>
      <c r="X445"/>
      <c r="Y445"/>
      <c r="Z445"/>
    </row>
    <row r="446" spans="2:26" s="32" customFormat="1" x14ac:dyDescent="0.25">
      <c r="B446" s="3"/>
      <c r="C446"/>
      <c r="D446" s="100"/>
      <c r="E446" s="42"/>
      <c r="F446" s="70"/>
      <c r="G446" s="19" t="str">
        <f>IFERROR(VLOOKUP($D446,LISTA!$A$2:$J$9990,8,0),"")</f>
        <v/>
      </c>
      <c r="H446" s="40" t="str">
        <f t="shared" si="16"/>
        <v/>
      </c>
      <c r="I446" s="36" t="str">
        <f>IFERROR(#REF!-#REF!,"")</f>
        <v/>
      </c>
      <c r="J446" s="1"/>
      <c r="K446" s="1"/>
      <c r="L446" s="36" t="str">
        <f>IFERROR(#REF!-$J420,"")</f>
        <v/>
      </c>
      <c r="N446" s="7"/>
      <c r="O446" s="7"/>
      <c r="P446" s="9"/>
      <c r="Q446" s="9"/>
      <c r="R446"/>
      <c r="S446"/>
      <c r="T446"/>
      <c r="U446"/>
      <c r="V446"/>
      <c r="W446"/>
      <c r="X446"/>
      <c r="Y446"/>
      <c r="Z446"/>
    </row>
    <row r="447" spans="2:26" s="32" customFormat="1" x14ac:dyDescent="0.25">
      <c r="B447" s="3"/>
      <c r="C447"/>
      <c r="D447" s="100"/>
      <c r="E447" s="42"/>
      <c r="F447" s="70"/>
      <c r="G447" s="19" t="str">
        <f>IFERROR(VLOOKUP($D447,LISTA!$A$2:$J$9990,8,0),"")</f>
        <v/>
      </c>
      <c r="H447" s="40" t="str">
        <f t="shared" si="16"/>
        <v/>
      </c>
      <c r="I447" s="36" t="str">
        <f>IFERROR(#REF!-#REF!,"")</f>
        <v/>
      </c>
      <c r="J447" s="1"/>
      <c r="K447" s="1"/>
      <c r="L447" s="36" t="str">
        <f>IFERROR(#REF!-$J421,"")</f>
        <v/>
      </c>
      <c r="N447" s="7"/>
      <c r="O447" s="7"/>
      <c r="P447" s="9"/>
      <c r="Q447" s="9"/>
      <c r="R447"/>
      <c r="S447"/>
      <c r="T447"/>
      <c r="U447"/>
      <c r="V447"/>
      <c r="W447"/>
      <c r="X447"/>
      <c r="Y447"/>
      <c r="Z447"/>
    </row>
    <row r="448" spans="2:26" s="32" customFormat="1" x14ac:dyDescent="0.25">
      <c r="B448" s="3"/>
      <c r="C448"/>
      <c r="D448" s="100"/>
      <c r="E448" s="42"/>
      <c r="F448" s="70"/>
      <c r="G448" s="19" t="str">
        <f>IFERROR(VLOOKUP($D448,LISTA!$A$2:$J$9990,8,0),"")</f>
        <v/>
      </c>
      <c r="H448" s="40" t="str">
        <f t="shared" si="16"/>
        <v/>
      </c>
      <c r="I448" s="36" t="str">
        <f>IFERROR(#REF!-#REF!,"")</f>
        <v/>
      </c>
      <c r="J448" s="1"/>
      <c r="K448" s="1"/>
      <c r="L448" s="36" t="str">
        <f>IFERROR(#REF!-$J422,"")</f>
        <v/>
      </c>
      <c r="N448" s="7"/>
      <c r="O448" s="7"/>
      <c r="P448" s="9"/>
      <c r="Q448" s="9"/>
      <c r="R448"/>
      <c r="S448"/>
      <c r="T448"/>
      <c r="U448"/>
      <c r="V448"/>
      <c r="W448"/>
      <c r="X448"/>
      <c r="Y448"/>
      <c r="Z448"/>
    </row>
    <row r="449" spans="2:26" s="32" customFormat="1" x14ac:dyDescent="0.25">
      <c r="B449" s="3"/>
      <c r="C449"/>
      <c r="D449" s="100"/>
      <c r="E449" s="42"/>
      <c r="F449" s="70"/>
      <c r="G449" s="19" t="str">
        <f>IFERROR(VLOOKUP($D449,LISTA!$A$2:$J$9990,8,0),"")</f>
        <v/>
      </c>
      <c r="H449" s="40" t="str">
        <f t="shared" si="16"/>
        <v/>
      </c>
      <c r="I449" s="36" t="str">
        <f>IFERROR(#REF!-#REF!,"")</f>
        <v/>
      </c>
      <c r="J449" s="1"/>
      <c r="K449" s="1"/>
      <c r="L449" s="36" t="str">
        <f>IFERROR(#REF!-$J423,"")</f>
        <v/>
      </c>
      <c r="N449" s="7"/>
      <c r="O449" s="7"/>
      <c r="P449" s="9"/>
      <c r="Q449" s="9"/>
      <c r="R449"/>
      <c r="S449"/>
      <c r="T449"/>
      <c r="U449"/>
      <c r="V449"/>
      <c r="W449"/>
      <c r="X449"/>
      <c r="Y449"/>
      <c r="Z449"/>
    </row>
    <row r="450" spans="2:26" s="32" customFormat="1" x14ac:dyDescent="0.25">
      <c r="B450" s="3"/>
      <c r="C450"/>
      <c r="D450" s="100"/>
      <c r="E450" s="42"/>
      <c r="F450" s="70"/>
      <c r="G450" s="19" t="str">
        <f>IFERROR(VLOOKUP($D450,LISTA!$A$2:$J$9990,8,0),"")</f>
        <v/>
      </c>
      <c r="H450" s="40" t="str">
        <f t="shared" si="16"/>
        <v/>
      </c>
      <c r="I450" s="36" t="str">
        <f>IFERROR(#REF!-#REF!,"")</f>
        <v/>
      </c>
      <c r="J450" s="1"/>
      <c r="K450" s="1"/>
      <c r="L450" s="36" t="str">
        <f>IFERROR(#REF!-$J424,"")</f>
        <v/>
      </c>
      <c r="N450" s="7"/>
      <c r="O450" s="7"/>
      <c r="P450" s="9"/>
      <c r="Q450" s="9"/>
      <c r="R450"/>
      <c r="S450"/>
      <c r="T450"/>
      <c r="U450"/>
      <c r="V450"/>
      <c r="W450"/>
      <c r="X450"/>
      <c r="Y450"/>
      <c r="Z450"/>
    </row>
    <row r="451" spans="2:26" s="32" customFormat="1" x14ac:dyDescent="0.25">
      <c r="B451" s="3"/>
      <c r="C451"/>
      <c r="D451" s="100"/>
      <c r="E451" s="42"/>
      <c r="F451" s="70"/>
      <c r="G451" s="19" t="str">
        <f>IFERROR(VLOOKUP($D451,LISTA!$A$2:$J$9990,8,0),"")</f>
        <v/>
      </c>
      <c r="H451" s="40" t="str">
        <f t="shared" si="16"/>
        <v/>
      </c>
      <c r="I451" s="36" t="str">
        <f>IFERROR(#REF!-#REF!,"")</f>
        <v/>
      </c>
      <c r="J451" s="1"/>
      <c r="K451" s="1"/>
      <c r="L451" s="36" t="str">
        <f>IFERROR(#REF!-$J425,"")</f>
        <v/>
      </c>
      <c r="N451" s="7"/>
      <c r="O451" s="7"/>
      <c r="P451" s="9"/>
      <c r="Q451" s="9"/>
      <c r="R451"/>
      <c r="S451"/>
      <c r="T451"/>
      <c r="U451"/>
      <c r="V451"/>
      <c r="W451"/>
      <c r="X451"/>
      <c r="Y451"/>
      <c r="Z451"/>
    </row>
    <row r="452" spans="2:26" s="32" customFormat="1" x14ac:dyDescent="0.25">
      <c r="B452" s="3"/>
      <c r="C452"/>
      <c r="D452" s="100"/>
      <c r="E452" s="42"/>
      <c r="F452" s="70"/>
      <c r="G452" s="19" t="str">
        <f>IFERROR(VLOOKUP($D452,LISTA!$A$2:$J$9990,8,0),"")</f>
        <v/>
      </c>
      <c r="H452" s="40" t="str">
        <f t="shared" si="16"/>
        <v/>
      </c>
      <c r="I452" s="36" t="str">
        <f>IFERROR(#REF!-#REF!,"")</f>
        <v/>
      </c>
      <c r="J452" s="1"/>
      <c r="K452" s="1"/>
      <c r="L452" s="36" t="str">
        <f>IFERROR(#REF!-$J426,"")</f>
        <v/>
      </c>
      <c r="N452" s="7"/>
      <c r="O452" s="7"/>
      <c r="P452" s="9"/>
      <c r="Q452" s="9"/>
      <c r="R452"/>
      <c r="S452"/>
      <c r="T452"/>
      <c r="U452"/>
      <c r="V452"/>
      <c r="W452"/>
      <c r="X452"/>
      <c r="Y452"/>
      <c r="Z452"/>
    </row>
    <row r="453" spans="2:26" s="32" customFormat="1" x14ac:dyDescent="0.25">
      <c r="B453" s="3"/>
      <c r="C453"/>
      <c r="D453" s="100"/>
      <c r="E453" s="42"/>
      <c r="F453" s="70"/>
      <c r="G453" s="19" t="str">
        <f>IFERROR(VLOOKUP($D453,LISTA!$A$2:$J$9990,8,0),"")</f>
        <v/>
      </c>
      <c r="H453" s="40" t="str">
        <f t="shared" ref="H453:H502" si="17">IF(OR(G453=$K$10,G453=$K$11,G453=$K$14,G453=$K$15,G453=$K$16,G453=$K$17,G453=$K$18,G453=$K$19,G453=$K$20,G453=$K$21,G453=$K$22,G453=$K$23,G453=$K$24,G453=$K$25,G453=$K$26,G453=$K$27,G453=$K$28),$K$9,IF(OR(G453=$K$32,G453=$K$33),$K$31,IF(OR(G453=$K$38),$K$37,"")))</f>
        <v/>
      </c>
      <c r="I453" s="36" t="str">
        <f>IFERROR(#REF!-#REF!,"")</f>
        <v/>
      </c>
      <c r="J453" s="1"/>
      <c r="K453" s="1"/>
      <c r="L453" s="36" t="str">
        <f>IFERROR(#REF!-$J427,"")</f>
        <v/>
      </c>
      <c r="N453" s="7"/>
      <c r="O453" s="7"/>
      <c r="P453" s="9"/>
      <c r="Q453" s="9"/>
      <c r="R453"/>
      <c r="S453"/>
      <c r="T453"/>
      <c r="U453"/>
      <c r="V453"/>
      <c r="W453"/>
      <c r="X453"/>
      <c r="Y453"/>
      <c r="Z453"/>
    </row>
    <row r="454" spans="2:26" s="32" customFormat="1" x14ac:dyDescent="0.25">
      <c r="B454" s="3"/>
      <c r="C454"/>
      <c r="D454" s="100"/>
      <c r="E454" s="42"/>
      <c r="F454" s="70"/>
      <c r="G454" s="19" t="str">
        <f>IFERROR(VLOOKUP($D454,LISTA!$A$2:$J$9990,8,0),"")</f>
        <v/>
      </c>
      <c r="H454" s="40" t="str">
        <f t="shared" si="17"/>
        <v/>
      </c>
      <c r="I454" s="36" t="str">
        <f>IFERROR(#REF!-#REF!,"")</f>
        <v/>
      </c>
      <c r="J454" s="1"/>
      <c r="K454" s="1"/>
      <c r="L454" s="36" t="str">
        <f>IFERROR(#REF!-$J428,"")</f>
        <v/>
      </c>
      <c r="N454" s="7"/>
      <c r="O454" s="7"/>
      <c r="P454" s="9"/>
      <c r="Q454" s="9"/>
      <c r="R454"/>
      <c r="S454"/>
      <c r="T454"/>
      <c r="U454"/>
      <c r="V454"/>
      <c r="W454"/>
      <c r="X454"/>
      <c r="Y454"/>
      <c r="Z454"/>
    </row>
    <row r="455" spans="2:26" s="32" customFormat="1" x14ac:dyDescent="0.25">
      <c r="B455" s="3"/>
      <c r="C455"/>
      <c r="D455" s="100"/>
      <c r="E455" s="42"/>
      <c r="F455" s="70"/>
      <c r="G455" s="19" t="str">
        <f>IFERROR(VLOOKUP($D455,LISTA!$A$2:$J$9990,8,0),"")</f>
        <v/>
      </c>
      <c r="H455" s="40" t="str">
        <f t="shared" si="17"/>
        <v/>
      </c>
      <c r="I455" s="36" t="str">
        <f>IFERROR(#REF!-#REF!,"")</f>
        <v/>
      </c>
      <c r="J455" s="1"/>
      <c r="K455" s="1"/>
      <c r="L455" s="36" t="str">
        <f>IFERROR(#REF!-$J429,"")</f>
        <v/>
      </c>
      <c r="N455" s="7"/>
      <c r="O455" s="7"/>
      <c r="P455" s="9"/>
      <c r="Q455" s="9"/>
      <c r="R455"/>
      <c r="S455"/>
      <c r="T455"/>
      <c r="U455"/>
      <c r="V455"/>
      <c r="W455"/>
      <c r="X455"/>
      <c r="Y455"/>
      <c r="Z455"/>
    </row>
    <row r="456" spans="2:26" s="32" customFormat="1" x14ac:dyDescent="0.25">
      <c r="B456" s="3"/>
      <c r="C456"/>
      <c r="D456" s="100"/>
      <c r="E456" s="42"/>
      <c r="F456" s="70"/>
      <c r="G456" s="19" t="str">
        <f>IFERROR(VLOOKUP($D456,LISTA!$A$2:$J$9990,8,0),"")</f>
        <v/>
      </c>
      <c r="H456" s="40" t="str">
        <f t="shared" si="17"/>
        <v/>
      </c>
      <c r="I456" s="36" t="str">
        <f>IFERROR(#REF!-#REF!,"")</f>
        <v/>
      </c>
      <c r="J456" s="1"/>
      <c r="K456" s="1"/>
      <c r="L456" s="36" t="str">
        <f>IFERROR(#REF!-$J430,"")</f>
        <v/>
      </c>
      <c r="N456" s="7"/>
      <c r="O456" s="7"/>
      <c r="P456" s="9"/>
      <c r="Q456" s="9"/>
      <c r="R456"/>
      <c r="S456"/>
      <c r="T456"/>
      <c r="U456"/>
      <c r="V456"/>
      <c r="W456"/>
      <c r="X456"/>
      <c r="Y456"/>
      <c r="Z456"/>
    </row>
    <row r="457" spans="2:26" s="32" customFormat="1" x14ac:dyDescent="0.25">
      <c r="B457" s="3"/>
      <c r="C457"/>
      <c r="D457" s="100"/>
      <c r="E457" s="42"/>
      <c r="F457" s="70"/>
      <c r="G457" s="19" t="str">
        <f>IFERROR(VLOOKUP($D457,LISTA!$A$2:$J$9990,8,0),"")</f>
        <v/>
      </c>
      <c r="H457" s="40" t="str">
        <f t="shared" si="17"/>
        <v/>
      </c>
      <c r="I457" s="36" t="str">
        <f>IFERROR(#REF!-#REF!,"")</f>
        <v/>
      </c>
      <c r="J457" s="1"/>
      <c r="K457" s="1"/>
      <c r="L457" s="36" t="str">
        <f>IFERROR(#REF!-$J431,"")</f>
        <v/>
      </c>
      <c r="N457" s="7"/>
      <c r="O457" s="7"/>
      <c r="P457" s="9"/>
      <c r="Q457" s="9"/>
      <c r="R457"/>
      <c r="S457"/>
      <c r="T457"/>
      <c r="U457"/>
      <c r="V457"/>
      <c r="W457"/>
      <c r="X457"/>
      <c r="Y457"/>
      <c r="Z457"/>
    </row>
    <row r="458" spans="2:26" s="32" customFormat="1" x14ac:dyDescent="0.25">
      <c r="B458" s="3"/>
      <c r="C458"/>
      <c r="D458" s="100"/>
      <c r="E458" s="42"/>
      <c r="F458" s="70"/>
      <c r="G458" s="19" t="str">
        <f>IFERROR(VLOOKUP($D458,LISTA!$A$2:$J$9990,8,0),"")</f>
        <v/>
      </c>
      <c r="H458" s="40" t="str">
        <f t="shared" si="17"/>
        <v/>
      </c>
      <c r="I458" s="36" t="str">
        <f>IFERROR(#REF!-#REF!,"")</f>
        <v/>
      </c>
      <c r="J458" s="1"/>
      <c r="K458" s="1"/>
      <c r="L458" s="36" t="str">
        <f>IFERROR(#REF!-$J432,"")</f>
        <v/>
      </c>
      <c r="N458" s="7"/>
      <c r="O458" s="7"/>
      <c r="P458" s="9"/>
      <c r="Q458" s="9"/>
      <c r="R458"/>
      <c r="S458"/>
      <c r="T458"/>
      <c r="U458"/>
      <c r="V458"/>
      <c r="W458"/>
      <c r="X458"/>
      <c r="Y458"/>
      <c r="Z458"/>
    </row>
    <row r="459" spans="2:26" s="32" customFormat="1" x14ac:dyDescent="0.25">
      <c r="B459" s="3"/>
      <c r="C459"/>
      <c r="D459" s="100"/>
      <c r="E459" s="42"/>
      <c r="F459" s="70"/>
      <c r="G459" s="19" t="str">
        <f>IFERROR(VLOOKUP($D459,LISTA!$A$2:$J$9990,8,0),"")</f>
        <v/>
      </c>
      <c r="H459" s="40" t="str">
        <f t="shared" si="17"/>
        <v/>
      </c>
      <c r="I459" s="36" t="str">
        <f>IFERROR(#REF!-#REF!,"")</f>
        <v/>
      </c>
      <c r="J459" s="1"/>
      <c r="K459" s="1"/>
      <c r="L459" s="36" t="str">
        <f>IFERROR(#REF!-$J433,"")</f>
        <v/>
      </c>
      <c r="N459" s="7"/>
      <c r="O459" s="7"/>
      <c r="P459" s="9"/>
      <c r="Q459" s="9"/>
      <c r="R459"/>
      <c r="S459"/>
      <c r="T459"/>
      <c r="U459"/>
      <c r="V459"/>
      <c r="W459"/>
      <c r="X459"/>
      <c r="Y459"/>
      <c r="Z459"/>
    </row>
    <row r="460" spans="2:26" s="32" customFormat="1" x14ac:dyDescent="0.25">
      <c r="B460" s="3"/>
      <c r="C460"/>
      <c r="D460" s="100"/>
      <c r="E460" s="42"/>
      <c r="F460" s="70"/>
      <c r="G460" s="19" t="str">
        <f>IFERROR(VLOOKUP($D460,LISTA!$A$2:$J$9990,8,0),"")</f>
        <v/>
      </c>
      <c r="H460" s="40" t="str">
        <f t="shared" si="17"/>
        <v/>
      </c>
      <c r="I460" s="36" t="str">
        <f>IFERROR(#REF!-#REF!,"")</f>
        <v/>
      </c>
      <c r="J460" s="1"/>
      <c r="K460" s="1"/>
      <c r="L460" s="36" t="str">
        <f>IFERROR(#REF!-$J434,"")</f>
        <v/>
      </c>
      <c r="N460" s="7"/>
      <c r="O460" s="7"/>
      <c r="P460" s="9"/>
      <c r="Q460" s="9"/>
      <c r="R460"/>
      <c r="S460"/>
      <c r="T460"/>
      <c r="U460"/>
      <c r="V460"/>
      <c r="W460"/>
      <c r="X460"/>
      <c r="Y460"/>
      <c r="Z460"/>
    </row>
    <row r="461" spans="2:26" s="32" customFormat="1" x14ac:dyDescent="0.25">
      <c r="B461" s="3"/>
      <c r="C461"/>
      <c r="D461" s="100"/>
      <c r="E461" s="42"/>
      <c r="F461" s="70"/>
      <c r="G461" s="19" t="str">
        <f>IFERROR(VLOOKUP($D461,LISTA!$A$2:$J$9990,8,0),"")</f>
        <v/>
      </c>
      <c r="H461" s="40" t="str">
        <f t="shared" si="17"/>
        <v/>
      </c>
      <c r="I461" s="36" t="str">
        <f>IFERROR(#REF!-#REF!,"")</f>
        <v/>
      </c>
      <c r="J461" s="1"/>
      <c r="K461" s="1"/>
      <c r="L461" s="36" t="str">
        <f>IFERROR(#REF!-$J435,"")</f>
        <v/>
      </c>
      <c r="N461" s="7"/>
      <c r="O461" s="7"/>
      <c r="P461" s="9"/>
      <c r="Q461" s="9"/>
      <c r="R461"/>
      <c r="S461"/>
      <c r="T461"/>
      <c r="U461"/>
      <c r="V461"/>
      <c r="W461"/>
      <c r="X461"/>
      <c r="Y461"/>
      <c r="Z461"/>
    </row>
    <row r="462" spans="2:26" s="32" customFormat="1" x14ac:dyDescent="0.25">
      <c r="B462" s="3"/>
      <c r="C462"/>
      <c r="D462" s="100"/>
      <c r="E462" s="42"/>
      <c r="F462" s="70"/>
      <c r="G462" s="19" t="str">
        <f>IFERROR(VLOOKUP($D462,LISTA!$A$2:$J$9990,8,0),"")</f>
        <v/>
      </c>
      <c r="H462" s="40" t="str">
        <f t="shared" si="17"/>
        <v/>
      </c>
      <c r="I462" s="36" t="str">
        <f>IFERROR(#REF!-#REF!,"")</f>
        <v/>
      </c>
      <c r="J462" s="1"/>
      <c r="K462" s="1"/>
      <c r="L462" s="36" t="str">
        <f>IFERROR(#REF!-$J436,"")</f>
        <v/>
      </c>
      <c r="N462" s="7"/>
      <c r="O462" s="7"/>
      <c r="P462" s="9"/>
      <c r="Q462" s="9"/>
      <c r="R462"/>
      <c r="S462"/>
      <c r="T462"/>
      <c r="U462"/>
      <c r="V462"/>
      <c r="W462"/>
      <c r="X462"/>
      <c r="Y462"/>
      <c r="Z462"/>
    </row>
    <row r="463" spans="2:26" s="32" customFormat="1" x14ac:dyDescent="0.25">
      <c r="B463" s="3"/>
      <c r="C463"/>
      <c r="D463" s="100"/>
      <c r="E463" s="42"/>
      <c r="F463" s="70"/>
      <c r="G463" s="19" t="str">
        <f>IFERROR(VLOOKUP($D463,LISTA!$A$2:$J$9990,8,0),"")</f>
        <v/>
      </c>
      <c r="H463" s="40" t="str">
        <f t="shared" si="17"/>
        <v/>
      </c>
      <c r="I463" s="36" t="str">
        <f>IFERROR(#REF!-#REF!,"")</f>
        <v/>
      </c>
      <c r="J463" s="1"/>
      <c r="K463" s="1"/>
      <c r="L463" s="36" t="str">
        <f>IFERROR(#REF!-$J437,"")</f>
        <v/>
      </c>
      <c r="N463" s="7"/>
      <c r="O463" s="7"/>
      <c r="P463" s="9"/>
      <c r="Q463" s="9"/>
      <c r="R463"/>
      <c r="S463"/>
      <c r="T463"/>
      <c r="U463"/>
      <c r="V463"/>
      <c r="W463"/>
      <c r="X463"/>
      <c r="Y463"/>
      <c r="Z463"/>
    </row>
    <row r="464" spans="2:26" s="32" customFormat="1" x14ac:dyDescent="0.25">
      <c r="B464" s="3"/>
      <c r="C464"/>
      <c r="D464" s="100"/>
      <c r="E464" s="42"/>
      <c r="F464" s="70"/>
      <c r="G464" s="19" t="str">
        <f>IFERROR(VLOOKUP($D464,LISTA!$A$2:$J$9990,8,0),"")</f>
        <v/>
      </c>
      <c r="H464" s="40" t="str">
        <f t="shared" si="17"/>
        <v/>
      </c>
      <c r="I464" s="36" t="str">
        <f>IFERROR(#REF!-#REF!,"")</f>
        <v/>
      </c>
      <c r="J464" s="1"/>
      <c r="K464" s="1"/>
      <c r="L464" s="36" t="str">
        <f>IFERROR(#REF!-$J438,"")</f>
        <v/>
      </c>
      <c r="N464" s="7"/>
      <c r="O464" s="7"/>
      <c r="P464" s="9"/>
      <c r="Q464" s="9"/>
      <c r="R464"/>
      <c r="S464"/>
      <c r="T464"/>
      <c r="U464"/>
      <c r="V464"/>
      <c r="W464"/>
      <c r="X464"/>
      <c r="Y464"/>
      <c r="Z464"/>
    </row>
    <row r="465" spans="2:26" s="32" customFormat="1" x14ac:dyDescent="0.25">
      <c r="B465" s="3"/>
      <c r="C465"/>
      <c r="D465" s="100"/>
      <c r="E465" s="42"/>
      <c r="F465" s="70"/>
      <c r="G465" s="19" t="str">
        <f>IFERROR(VLOOKUP($D465,LISTA!$A$2:$J$9990,8,0),"")</f>
        <v/>
      </c>
      <c r="H465" s="40" t="str">
        <f t="shared" si="17"/>
        <v/>
      </c>
      <c r="I465" s="36" t="str">
        <f>IFERROR(#REF!-#REF!,"")</f>
        <v/>
      </c>
      <c r="J465" s="1"/>
      <c r="K465" s="1"/>
      <c r="L465" s="36" t="str">
        <f>IFERROR(#REF!-$J439,"")</f>
        <v/>
      </c>
      <c r="N465" s="7"/>
      <c r="O465" s="7"/>
      <c r="P465" s="9"/>
      <c r="Q465" s="9"/>
      <c r="R465"/>
      <c r="S465"/>
      <c r="T465"/>
      <c r="U465"/>
      <c r="V465"/>
      <c r="W465"/>
      <c r="X465"/>
      <c r="Y465"/>
      <c r="Z465"/>
    </row>
    <row r="466" spans="2:26" s="32" customFormat="1" x14ac:dyDescent="0.25">
      <c r="B466" s="3"/>
      <c r="C466"/>
      <c r="D466" s="100"/>
      <c r="E466" s="42"/>
      <c r="F466" s="70"/>
      <c r="G466" s="19" t="str">
        <f>IFERROR(VLOOKUP($D466,LISTA!$A$2:$J$9990,8,0),"")</f>
        <v/>
      </c>
      <c r="H466" s="40" t="str">
        <f t="shared" si="17"/>
        <v/>
      </c>
      <c r="I466" s="36" t="str">
        <f>IFERROR(#REF!-#REF!,"")</f>
        <v/>
      </c>
      <c r="J466" s="1"/>
      <c r="K466" s="1"/>
      <c r="L466" s="36" t="str">
        <f>IFERROR(#REF!-$J440,"")</f>
        <v/>
      </c>
      <c r="N466" s="7"/>
      <c r="O466" s="7"/>
      <c r="P466" s="9"/>
      <c r="Q466" s="9"/>
      <c r="R466"/>
      <c r="S466"/>
      <c r="T466"/>
      <c r="U466"/>
      <c r="V466"/>
      <c r="W466"/>
      <c r="X466"/>
      <c r="Y466"/>
      <c r="Z466"/>
    </row>
    <row r="467" spans="2:26" s="32" customFormat="1" x14ac:dyDescent="0.25">
      <c r="B467" s="3"/>
      <c r="C467"/>
      <c r="D467" s="100"/>
      <c r="E467" s="42"/>
      <c r="F467" s="70"/>
      <c r="G467" s="19" t="str">
        <f>IFERROR(VLOOKUP($D467,LISTA!$A$2:$J$9990,8,0),"")</f>
        <v/>
      </c>
      <c r="H467" s="40" t="str">
        <f t="shared" si="17"/>
        <v/>
      </c>
      <c r="I467" s="36" t="str">
        <f>IFERROR(#REF!-#REF!,"")</f>
        <v/>
      </c>
      <c r="J467" s="1"/>
      <c r="K467" s="1"/>
      <c r="L467" s="36" t="str">
        <f>IFERROR(#REF!-$J441,"")</f>
        <v/>
      </c>
      <c r="N467" s="7"/>
      <c r="O467" s="7"/>
      <c r="P467" s="9"/>
      <c r="Q467" s="9"/>
      <c r="R467"/>
      <c r="S467"/>
      <c r="T467"/>
      <c r="U467"/>
      <c r="V467"/>
      <c r="W467"/>
      <c r="X467"/>
      <c r="Y467"/>
      <c r="Z467"/>
    </row>
    <row r="468" spans="2:26" s="32" customFormat="1" x14ac:dyDescent="0.25">
      <c r="B468" s="3"/>
      <c r="C468"/>
      <c r="D468" s="100"/>
      <c r="E468" s="42"/>
      <c r="F468" s="70"/>
      <c r="G468" s="19" t="str">
        <f>IFERROR(VLOOKUP($D468,LISTA!$A$2:$J$9990,8,0),"")</f>
        <v/>
      </c>
      <c r="H468" s="40" t="str">
        <f t="shared" si="17"/>
        <v/>
      </c>
      <c r="I468" s="36" t="str">
        <f>IFERROR(#REF!-#REF!,"")</f>
        <v/>
      </c>
      <c r="J468" s="1"/>
      <c r="K468" s="1"/>
      <c r="L468" s="36" t="str">
        <f>IFERROR(#REF!-$J442,"")</f>
        <v/>
      </c>
      <c r="N468" s="7"/>
      <c r="O468" s="7"/>
      <c r="P468" s="9"/>
      <c r="Q468" s="9"/>
      <c r="R468"/>
      <c r="S468"/>
      <c r="T468"/>
      <c r="U468"/>
      <c r="V468"/>
      <c r="W468"/>
      <c r="X468"/>
      <c r="Y468"/>
      <c r="Z468"/>
    </row>
    <row r="469" spans="2:26" s="32" customFormat="1" x14ac:dyDescent="0.25">
      <c r="B469" s="3"/>
      <c r="C469"/>
      <c r="D469" s="100"/>
      <c r="E469" s="42"/>
      <c r="F469" s="70"/>
      <c r="G469" s="19" t="str">
        <f>IFERROR(VLOOKUP($D469,LISTA!$A$2:$J$9990,8,0),"")</f>
        <v/>
      </c>
      <c r="H469" s="40" t="str">
        <f t="shared" si="17"/>
        <v/>
      </c>
      <c r="I469" s="36" t="str">
        <f>IFERROR(#REF!-#REF!,"")</f>
        <v/>
      </c>
      <c r="J469" s="1"/>
      <c r="K469" s="1"/>
      <c r="L469" s="36" t="str">
        <f>IFERROR(#REF!-$J443,"")</f>
        <v/>
      </c>
      <c r="N469" s="7"/>
      <c r="O469" s="7"/>
      <c r="P469" s="9"/>
      <c r="Q469" s="9"/>
      <c r="R469"/>
      <c r="S469"/>
      <c r="T469"/>
      <c r="U469"/>
      <c r="V469"/>
      <c r="W469"/>
      <c r="X469"/>
      <c r="Y469"/>
      <c r="Z469"/>
    </row>
    <row r="470" spans="2:26" s="32" customFormat="1" x14ac:dyDescent="0.25">
      <c r="B470" s="3"/>
      <c r="C470"/>
      <c r="D470" s="100"/>
      <c r="E470" s="42"/>
      <c r="F470" s="70"/>
      <c r="G470" s="19" t="str">
        <f>IFERROR(VLOOKUP($D470,LISTA!$A$2:$J$9990,8,0),"")</f>
        <v/>
      </c>
      <c r="H470" s="40" t="str">
        <f t="shared" si="17"/>
        <v/>
      </c>
      <c r="I470" s="36" t="str">
        <f>IFERROR(#REF!-#REF!,"")</f>
        <v/>
      </c>
      <c r="J470" s="1"/>
      <c r="K470" s="1"/>
      <c r="L470" s="36" t="str">
        <f>IFERROR(#REF!-$J444,"")</f>
        <v/>
      </c>
      <c r="N470" s="7"/>
      <c r="O470" s="7"/>
      <c r="P470" s="9"/>
      <c r="Q470" s="9"/>
      <c r="R470"/>
      <c r="S470"/>
      <c r="T470"/>
      <c r="U470"/>
      <c r="V470"/>
      <c r="W470"/>
      <c r="X470"/>
      <c r="Y470"/>
      <c r="Z470"/>
    </row>
    <row r="471" spans="2:26" s="32" customFormat="1" x14ac:dyDescent="0.25">
      <c r="B471" s="3"/>
      <c r="C471"/>
      <c r="D471" s="100"/>
      <c r="E471" s="42"/>
      <c r="F471" s="70"/>
      <c r="G471" s="19" t="str">
        <f>IFERROR(VLOOKUP($D471,LISTA!$A$2:$J$9990,8,0),"")</f>
        <v/>
      </c>
      <c r="H471" s="40" t="str">
        <f t="shared" si="17"/>
        <v/>
      </c>
      <c r="I471" s="36" t="str">
        <f>IFERROR(#REF!-#REF!,"")</f>
        <v/>
      </c>
      <c r="J471" s="1"/>
      <c r="K471" s="1"/>
      <c r="L471" s="36" t="str">
        <f>IFERROR(#REF!-$J445,"")</f>
        <v/>
      </c>
      <c r="N471" s="7"/>
      <c r="O471" s="7"/>
      <c r="P471" s="9"/>
      <c r="Q471" s="9"/>
      <c r="R471"/>
      <c r="S471"/>
      <c r="T471"/>
      <c r="U471"/>
      <c r="V471"/>
      <c r="W471"/>
      <c r="X471"/>
      <c r="Y471"/>
      <c r="Z471"/>
    </row>
    <row r="472" spans="2:26" s="32" customFormat="1" x14ac:dyDescent="0.25">
      <c r="B472" s="3"/>
      <c r="C472"/>
      <c r="D472" s="100"/>
      <c r="E472" s="42"/>
      <c r="F472" s="70"/>
      <c r="G472" s="19" t="str">
        <f>IFERROR(VLOOKUP($D472,LISTA!$A$2:$J$9990,8,0),"")</f>
        <v/>
      </c>
      <c r="H472" s="40" t="str">
        <f t="shared" si="17"/>
        <v/>
      </c>
      <c r="I472" s="36" t="str">
        <f>IFERROR(#REF!-#REF!,"")</f>
        <v/>
      </c>
      <c r="J472" s="1"/>
      <c r="K472" s="1"/>
      <c r="L472" s="36" t="str">
        <f>IFERROR(#REF!-$J446,"")</f>
        <v/>
      </c>
      <c r="N472" s="7"/>
      <c r="O472" s="7"/>
      <c r="P472" s="9"/>
      <c r="Q472" s="9"/>
      <c r="R472"/>
      <c r="S472"/>
      <c r="T472"/>
      <c r="U472"/>
      <c r="V472"/>
      <c r="W472"/>
      <c r="X472"/>
      <c r="Y472"/>
      <c r="Z472"/>
    </row>
    <row r="473" spans="2:26" s="32" customFormat="1" x14ac:dyDescent="0.25">
      <c r="B473" s="3"/>
      <c r="C473"/>
      <c r="D473" s="100"/>
      <c r="E473" s="42"/>
      <c r="F473" s="70"/>
      <c r="G473" s="19" t="str">
        <f>IFERROR(VLOOKUP($D473,LISTA!$A$2:$J$9990,8,0),"")</f>
        <v/>
      </c>
      <c r="H473" s="40" t="str">
        <f t="shared" si="17"/>
        <v/>
      </c>
      <c r="I473" s="36" t="str">
        <f>IFERROR(#REF!-#REF!,"")</f>
        <v/>
      </c>
      <c r="J473" s="1"/>
      <c r="K473" s="1"/>
      <c r="L473" s="36" t="str">
        <f>IFERROR(#REF!-$J447,"")</f>
        <v/>
      </c>
      <c r="N473" s="7"/>
      <c r="O473" s="7"/>
      <c r="P473" s="9"/>
      <c r="Q473" s="9"/>
      <c r="R473"/>
      <c r="S473"/>
      <c r="T473"/>
      <c r="U473"/>
      <c r="V473"/>
      <c r="W473"/>
      <c r="X473"/>
      <c r="Y473"/>
      <c r="Z473"/>
    </row>
    <row r="474" spans="2:26" s="32" customFormat="1" x14ac:dyDescent="0.25">
      <c r="B474" s="3"/>
      <c r="C474"/>
      <c r="D474" s="100"/>
      <c r="E474" s="42"/>
      <c r="F474" s="70"/>
      <c r="G474" s="19" t="str">
        <f>IFERROR(VLOOKUP($D474,LISTA!$A$2:$J$9990,8,0),"")</f>
        <v/>
      </c>
      <c r="H474" s="40" t="str">
        <f t="shared" si="17"/>
        <v/>
      </c>
      <c r="I474" s="36" t="str">
        <f>IFERROR(#REF!-#REF!,"")</f>
        <v/>
      </c>
      <c r="J474" s="1"/>
      <c r="K474" s="1"/>
      <c r="L474" s="36" t="str">
        <f>IFERROR(#REF!-$J448,"")</f>
        <v/>
      </c>
      <c r="N474" s="7"/>
      <c r="O474" s="7"/>
      <c r="P474" s="9"/>
      <c r="Q474" s="9"/>
      <c r="R474"/>
      <c r="S474"/>
      <c r="T474"/>
      <c r="U474"/>
      <c r="V474"/>
      <c r="W474"/>
      <c r="X474"/>
      <c r="Y474"/>
      <c r="Z474"/>
    </row>
    <row r="475" spans="2:26" s="32" customFormat="1" x14ac:dyDescent="0.25">
      <c r="B475" s="3"/>
      <c r="C475"/>
      <c r="D475" s="100"/>
      <c r="E475" s="42"/>
      <c r="F475" s="70"/>
      <c r="G475" s="19" t="str">
        <f>IFERROR(VLOOKUP($D475,LISTA!$A$2:$J$9990,8,0),"")</f>
        <v/>
      </c>
      <c r="H475" s="40" t="str">
        <f t="shared" si="17"/>
        <v/>
      </c>
      <c r="I475" s="36" t="str">
        <f>IFERROR(#REF!-#REF!,"")</f>
        <v/>
      </c>
      <c r="J475" s="1"/>
      <c r="K475" s="1"/>
      <c r="L475" s="36" t="str">
        <f>IFERROR(#REF!-$J449,"")</f>
        <v/>
      </c>
      <c r="N475" s="7"/>
      <c r="O475" s="7"/>
      <c r="P475" s="9"/>
      <c r="Q475" s="9"/>
      <c r="R475"/>
      <c r="S475"/>
      <c r="T475"/>
      <c r="U475"/>
      <c r="V475"/>
      <c r="W475"/>
      <c r="X475"/>
      <c r="Y475"/>
      <c r="Z475"/>
    </row>
    <row r="476" spans="2:26" s="32" customFormat="1" x14ac:dyDescent="0.25">
      <c r="B476" s="3"/>
      <c r="C476"/>
      <c r="D476" s="100"/>
      <c r="E476" s="42"/>
      <c r="F476" s="70"/>
      <c r="G476" s="19" t="str">
        <f>IFERROR(VLOOKUP($D476,LISTA!$A$2:$J$9990,8,0),"")</f>
        <v/>
      </c>
      <c r="H476" s="40" t="str">
        <f t="shared" si="17"/>
        <v/>
      </c>
      <c r="I476" s="36" t="str">
        <f>IFERROR(#REF!-#REF!,"")</f>
        <v/>
      </c>
      <c r="J476" s="1"/>
      <c r="K476" s="1"/>
      <c r="L476" s="36" t="str">
        <f>IFERROR(#REF!-$J450,"")</f>
        <v/>
      </c>
      <c r="N476" s="7"/>
      <c r="O476" s="7"/>
      <c r="P476" s="9"/>
      <c r="Q476" s="9"/>
      <c r="R476"/>
      <c r="S476"/>
      <c r="T476"/>
      <c r="U476"/>
      <c r="V476"/>
      <c r="W476"/>
      <c r="X476"/>
      <c r="Y476"/>
      <c r="Z476"/>
    </row>
    <row r="477" spans="2:26" s="32" customFormat="1" x14ac:dyDescent="0.25">
      <c r="B477" s="3"/>
      <c r="C477"/>
      <c r="D477" s="100"/>
      <c r="E477" s="42"/>
      <c r="F477" s="70"/>
      <c r="G477" s="19" t="str">
        <f>IFERROR(VLOOKUP($D477,LISTA!$A$2:$J$9990,8,0),"")</f>
        <v/>
      </c>
      <c r="H477" s="40" t="str">
        <f t="shared" si="17"/>
        <v/>
      </c>
      <c r="I477" s="36" t="str">
        <f>IFERROR(#REF!-#REF!,"")</f>
        <v/>
      </c>
      <c r="J477" s="1"/>
      <c r="K477" s="1"/>
      <c r="L477" s="36" t="str">
        <f>IFERROR(#REF!-$J451,"")</f>
        <v/>
      </c>
      <c r="N477" s="7"/>
      <c r="O477" s="7"/>
      <c r="P477" s="9"/>
      <c r="Q477" s="9"/>
      <c r="R477"/>
      <c r="S477"/>
      <c r="T477"/>
      <c r="U477"/>
      <c r="V477"/>
      <c r="W477"/>
      <c r="X477"/>
      <c r="Y477"/>
      <c r="Z477"/>
    </row>
    <row r="478" spans="2:26" s="32" customFormat="1" x14ac:dyDescent="0.25">
      <c r="B478" s="3"/>
      <c r="C478"/>
      <c r="D478" s="100"/>
      <c r="E478" s="42"/>
      <c r="F478" s="70"/>
      <c r="G478" s="19" t="str">
        <f>IFERROR(VLOOKUP($D478,LISTA!$A$2:$J$9990,8,0),"")</f>
        <v/>
      </c>
      <c r="H478" s="40" t="str">
        <f t="shared" si="17"/>
        <v/>
      </c>
      <c r="I478" s="36" t="str">
        <f>IFERROR(#REF!-#REF!,"")</f>
        <v/>
      </c>
      <c r="J478" s="1"/>
      <c r="K478" s="1"/>
      <c r="L478" s="36" t="str">
        <f>IFERROR(#REF!-$J452,"")</f>
        <v/>
      </c>
      <c r="N478" s="7"/>
      <c r="O478" s="7"/>
      <c r="P478" s="9"/>
      <c r="Q478" s="9"/>
      <c r="R478"/>
      <c r="S478"/>
      <c r="T478"/>
      <c r="U478"/>
      <c r="V478"/>
      <c r="W478"/>
      <c r="X478"/>
      <c r="Y478"/>
      <c r="Z478"/>
    </row>
    <row r="479" spans="2:26" s="32" customFormat="1" x14ac:dyDescent="0.25">
      <c r="B479" s="3"/>
      <c r="C479"/>
      <c r="D479" s="100"/>
      <c r="E479" s="42"/>
      <c r="F479" s="70"/>
      <c r="G479" s="19" t="str">
        <f>IFERROR(VLOOKUP($D479,LISTA!$A$2:$J$9990,8,0),"")</f>
        <v/>
      </c>
      <c r="H479" s="40" t="str">
        <f t="shared" si="17"/>
        <v/>
      </c>
      <c r="I479" s="36" t="str">
        <f>IFERROR(#REF!-#REF!,"")</f>
        <v/>
      </c>
      <c r="J479" s="1"/>
      <c r="K479" s="1"/>
      <c r="L479" s="36" t="str">
        <f>IFERROR(#REF!-$J453,"")</f>
        <v/>
      </c>
      <c r="N479" s="7"/>
      <c r="O479" s="7"/>
      <c r="P479" s="9"/>
      <c r="Q479" s="9"/>
      <c r="R479"/>
      <c r="S479"/>
      <c r="T479"/>
      <c r="U479"/>
      <c r="V479"/>
      <c r="W479"/>
      <c r="X479"/>
      <c r="Y479"/>
      <c r="Z479"/>
    </row>
    <row r="480" spans="2:26" s="32" customFormat="1" x14ac:dyDescent="0.25">
      <c r="B480" s="3"/>
      <c r="C480"/>
      <c r="D480" s="100"/>
      <c r="E480" s="42"/>
      <c r="F480" s="70"/>
      <c r="G480" s="19" t="str">
        <f>IFERROR(VLOOKUP($D480,LISTA!$A$2:$J$9990,8,0),"")</f>
        <v/>
      </c>
      <c r="H480" s="40" t="str">
        <f t="shared" si="17"/>
        <v/>
      </c>
      <c r="I480" s="36" t="str">
        <f>IFERROR(#REF!-#REF!,"")</f>
        <v/>
      </c>
      <c r="J480" s="1"/>
      <c r="K480" s="1"/>
      <c r="L480" s="36" t="str">
        <f>IFERROR(#REF!-$J454,"")</f>
        <v/>
      </c>
      <c r="N480" s="7"/>
      <c r="O480" s="7"/>
      <c r="P480" s="9"/>
      <c r="Q480" s="9"/>
      <c r="R480"/>
      <c r="S480"/>
      <c r="T480"/>
      <c r="U480"/>
      <c r="V480"/>
      <c r="W480"/>
      <c r="X480"/>
      <c r="Y480"/>
      <c r="Z480"/>
    </row>
    <row r="481" spans="2:26" s="32" customFormat="1" x14ac:dyDescent="0.25">
      <c r="B481" s="3"/>
      <c r="C481"/>
      <c r="D481" s="100"/>
      <c r="E481" s="42"/>
      <c r="F481" s="70"/>
      <c r="G481" s="19" t="str">
        <f>IFERROR(VLOOKUP($D481,LISTA!$A$2:$J$9990,8,0),"")</f>
        <v/>
      </c>
      <c r="H481" s="40" t="str">
        <f t="shared" si="17"/>
        <v/>
      </c>
      <c r="I481" s="36" t="str">
        <f>IFERROR(#REF!-#REF!,"")</f>
        <v/>
      </c>
      <c r="J481" s="1"/>
      <c r="K481" s="1"/>
      <c r="L481" s="36" t="str">
        <f>IFERROR(#REF!-$J455,"")</f>
        <v/>
      </c>
      <c r="N481" s="7"/>
      <c r="O481" s="7"/>
      <c r="P481" s="9"/>
      <c r="Q481" s="9"/>
      <c r="R481"/>
      <c r="S481"/>
      <c r="T481"/>
      <c r="U481"/>
      <c r="V481"/>
      <c r="W481"/>
      <c r="X481"/>
      <c r="Y481"/>
      <c r="Z481"/>
    </row>
    <row r="482" spans="2:26" s="32" customFormat="1" x14ac:dyDescent="0.25">
      <c r="B482" s="3"/>
      <c r="C482"/>
      <c r="D482" s="100"/>
      <c r="E482" s="42"/>
      <c r="F482" s="70"/>
      <c r="G482" s="19" t="str">
        <f>IFERROR(VLOOKUP($D482,LISTA!$A$2:$J$9990,8,0),"")</f>
        <v/>
      </c>
      <c r="H482" s="40" t="str">
        <f t="shared" si="17"/>
        <v/>
      </c>
      <c r="I482" s="36" t="str">
        <f>IFERROR(#REF!-#REF!,"")</f>
        <v/>
      </c>
      <c r="J482" s="1"/>
      <c r="K482" s="1"/>
      <c r="L482" s="36" t="str">
        <f>IFERROR(#REF!-$J456,"")</f>
        <v/>
      </c>
      <c r="N482" s="7"/>
      <c r="O482" s="7"/>
      <c r="P482" s="9"/>
      <c r="Q482" s="9"/>
      <c r="R482"/>
      <c r="S482"/>
      <c r="T482"/>
      <c r="U482"/>
      <c r="V482"/>
      <c r="W482"/>
      <c r="X482"/>
      <c r="Y482"/>
      <c r="Z482"/>
    </row>
    <row r="483" spans="2:26" s="32" customFormat="1" x14ac:dyDescent="0.25">
      <c r="B483" s="3"/>
      <c r="C483"/>
      <c r="D483" s="100"/>
      <c r="E483" s="42"/>
      <c r="F483" s="70"/>
      <c r="G483" s="19" t="str">
        <f>IFERROR(VLOOKUP($D483,LISTA!$A$2:$J$9990,8,0),"")</f>
        <v/>
      </c>
      <c r="H483" s="40" t="str">
        <f t="shared" si="17"/>
        <v/>
      </c>
      <c r="I483" s="36" t="str">
        <f>IFERROR(#REF!-#REF!,"")</f>
        <v/>
      </c>
      <c r="J483" s="1"/>
      <c r="K483" s="1"/>
      <c r="L483" s="36" t="str">
        <f>IFERROR(#REF!-$J457,"")</f>
        <v/>
      </c>
      <c r="N483" s="7"/>
      <c r="O483" s="7"/>
      <c r="P483" s="9"/>
      <c r="Q483" s="9"/>
      <c r="R483"/>
      <c r="S483"/>
      <c r="T483"/>
      <c r="U483"/>
      <c r="V483"/>
      <c r="W483"/>
      <c r="X483"/>
      <c r="Y483"/>
      <c r="Z483"/>
    </row>
    <row r="484" spans="2:26" s="32" customFormat="1" x14ac:dyDescent="0.25">
      <c r="B484" s="3"/>
      <c r="C484"/>
      <c r="D484" s="100"/>
      <c r="E484" s="42"/>
      <c r="F484" s="70"/>
      <c r="G484" s="19" t="str">
        <f>IFERROR(VLOOKUP($D484,LISTA!$A$2:$J$9990,8,0),"")</f>
        <v/>
      </c>
      <c r="H484" s="40" t="str">
        <f t="shared" si="17"/>
        <v/>
      </c>
      <c r="I484" s="36" t="str">
        <f>IFERROR(#REF!-#REF!,"")</f>
        <v/>
      </c>
      <c r="J484" s="1"/>
      <c r="K484" s="1"/>
      <c r="L484" s="36" t="str">
        <f>IFERROR(#REF!-$J458,"")</f>
        <v/>
      </c>
      <c r="N484" s="7"/>
      <c r="O484" s="7"/>
      <c r="P484" s="9"/>
      <c r="Q484" s="9"/>
      <c r="R484"/>
      <c r="S484"/>
      <c r="T484"/>
      <c r="U484"/>
      <c r="V484"/>
      <c r="W484"/>
      <c r="X484"/>
      <c r="Y484"/>
      <c r="Z484"/>
    </row>
    <row r="485" spans="2:26" s="32" customFormat="1" x14ac:dyDescent="0.25">
      <c r="B485" s="3"/>
      <c r="C485"/>
      <c r="D485" s="100"/>
      <c r="E485" s="42"/>
      <c r="F485" s="70"/>
      <c r="G485" s="19" t="str">
        <f>IFERROR(VLOOKUP($D485,LISTA!$A$2:$J$9990,8,0),"")</f>
        <v/>
      </c>
      <c r="H485" s="40" t="str">
        <f t="shared" si="17"/>
        <v/>
      </c>
      <c r="I485" s="36" t="str">
        <f>IFERROR(#REF!-#REF!,"")</f>
        <v/>
      </c>
      <c r="J485" s="1"/>
      <c r="K485" s="1"/>
      <c r="L485" s="36" t="str">
        <f>IFERROR(#REF!-$J459,"")</f>
        <v/>
      </c>
      <c r="N485" s="7"/>
      <c r="O485" s="7"/>
      <c r="P485" s="9"/>
      <c r="Q485" s="9"/>
      <c r="R485"/>
      <c r="S485"/>
      <c r="T485"/>
      <c r="U485"/>
      <c r="V485"/>
      <c r="W485"/>
      <c r="X485"/>
      <c r="Y485"/>
      <c r="Z485"/>
    </row>
    <row r="486" spans="2:26" s="32" customFormat="1" x14ac:dyDescent="0.25">
      <c r="B486" s="3"/>
      <c r="C486"/>
      <c r="D486" s="100"/>
      <c r="E486" s="42"/>
      <c r="F486" s="70"/>
      <c r="G486" s="19" t="str">
        <f>IFERROR(VLOOKUP($D486,LISTA!$A$2:$J$9990,8,0),"")</f>
        <v/>
      </c>
      <c r="H486" s="40" t="str">
        <f t="shared" si="17"/>
        <v/>
      </c>
      <c r="I486" s="36" t="str">
        <f>IFERROR(#REF!-#REF!,"")</f>
        <v/>
      </c>
      <c r="J486" s="1"/>
      <c r="K486" s="1"/>
      <c r="L486" s="36" t="str">
        <f>IFERROR(#REF!-$J460,"")</f>
        <v/>
      </c>
      <c r="N486" s="7"/>
      <c r="O486" s="7"/>
      <c r="P486" s="9"/>
      <c r="Q486" s="9"/>
      <c r="R486"/>
      <c r="S486"/>
      <c r="T486"/>
      <c r="U486"/>
      <c r="V486"/>
      <c r="W486"/>
      <c r="X486"/>
      <c r="Y486"/>
      <c r="Z486"/>
    </row>
    <row r="487" spans="2:26" s="32" customFormat="1" x14ac:dyDescent="0.25">
      <c r="B487" s="3"/>
      <c r="C487"/>
      <c r="D487" s="100"/>
      <c r="E487" s="42"/>
      <c r="F487" s="70"/>
      <c r="G487" s="19" t="str">
        <f>IFERROR(VLOOKUP($D487,LISTA!$A$2:$J$9990,8,0),"")</f>
        <v/>
      </c>
      <c r="H487" s="40" t="str">
        <f t="shared" si="17"/>
        <v/>
      </c>
      <c r="I487" s="36" t="str">
        <f>IFERROR(#REF!-#REF!,"")</f>
        <v/>
      </c>
      <c r="J487" s="1"/>
      <c r="K487" s="1"/>
      <c r="L487" s="36" t="str">
        <f>IFERROR(#REF!-$J461,"")</f>
        <v/>
      </c>
      <c r="N487" s="7"/>
      <c r="O487" s="7"/>
      <c r="P487" s="9"/>
      <c r="Q487" s="9"/>
      <c r="R487"/>
      <c r="S487"/>
      <c r="T487"/>
      <c r="U487"/>
      <c r="V487"/>
      <c r="W487"/>
      <c r="X487"/>
      <c r="Y487"/>
      <c r="Z487"/>
    </row>
    <row r="488" spans="2:26" s="32" customFormat="1" x14ac:dyDescent="0.25">
      <c r="B488" s="3"/>
      <c r="C488"/>
      <c r="D488" s="100"/>
      <c r="E488" s="42"/>
      <c r="F488" s="70"/>
      <c r="G488" s="19" t="str">
        <f>IFERROR(VLOOKUP($D488,LISTA!$A$2:$J$9990,8,0),"")</f>
        <v/>
      </c>
      <c r="H488" s="40" t="str">
        <f t="shared" si="17"/>
        <v/>
      </c>
      <c r="I488" s="36" t="str">
        <f>IFERROR(#REF!-#REF!,"")</f>
        <v/>
      </c>
      <c r="J488" s="1"/>
      <c r="K488" s="1"/>
      <c r="L488" s="36" t="str">
        <f>IFERROR(#REF!-$J462,"")</f>
        <v/>
      </c>
      <c r="N488" s="7"/>
      <c r="O488" s="7"/>
      <c r="P488" s="9"/>
      <c r="Q488" s="9"/>
      <c r="R488"/>
      <c r="S488"/>
      <c r="T488"/>
      <c r="U488"/>
      <c r="V488"/>
      <c r="W488"/>
      <c r="X488"/>
      <c r="Y488"/>
      <c r="Z488"/>
    </row>
    <row r="489" spans="2:26" s="32" customFormat="1" x14ac:dyDescent="0.25">
      <c r="B489" s="3"/>
      <c r="C489"/>
      <c r="D489" s="100"/>
      <c r="E489" s="42"/>
      <c r="F489" s="70"/>
      <c r="G489" s="19" t="str">
        <f>IFERROR(VLOOKUP($D489,LISTA!$A$2:$J$9990,8,0),"")</f>
        <v/>
      </c>
      <c r="H489" s="40" t="str">
        <f t="shared" si="17"/>
        <v/>
      </c>
      <c r="I489" s="36" t="str">
        <f>IFERROR(#REF!-#REF!,"")</f>
        <v/>
      </c>
      <c r="J489" s="1"/>
      <c r="K489" s="1"/>
      <c r="L489" s="36" t="str">
        <f>IFERROR(#REF!-$J463,"")</f>
        <v/>
      </c>
      <c r="N489" s="7"/>
      <c r="O489" s="7"/>
      <c r="P489" s="9"/>
      <c r="Q489" s="9"/>
      <c r="R489"/>
      <c r="S489"/>
      <c r="T489"/>
      <c r="U489"/>
      <c r="V489"/>
      <c r="W489"/>
      <c r="X489"/>
      <c r="Y489"/>
      <c r="Z489"/>
    </row>
    <row r="490" spans="2:26" s="32" customFormat="1" x14ac:dyDescent="0.25">
      <c r="B490" s="3"/>
      <c r="C490"/>
      <c r="D490" s="100"/>
      <c r="E490" s="42"/>
      <c r="F490" s="70"/>
      <c r="G490" s="19" t="str">
        <f>IFERROR(VLOOKUP($D490,LISTA!$A$2:$J$9990,8,0),"")</f>
        <v/>
      </c>
      <c r="H490" s="40" t="str">
        <f t="shared" si="17"/>
        <v/>
      </c>
      <c r="I490" s="36" t="str">
        <f>IFERROR(#REF!-#REF!,"")</f>
        <v/>
      </c>
      <c r="J490" s="1"/>
      <c r="K490" s="1"/>
      <c r="L490" s="36" t="str">
        <f>IFERROR(#REF!-$J464,"")</f>
        <v/>
      </c>
      <c r="N490" s="7"/>
      <c r="O490" s="7"/>
      <c r="P490" s="9"/>
      <c r="Q490" s="9"/>
      <c r="R490"/>
      <c r="S490"/>
      <c r="T490"/>
      <c r="U490"/>
      <c r="V490"/>
      <c r="W490"/>
      <c r="X490"/>
      <c r="Y490"/>
      <c r="Z490"/>
    </row>
    <row r="491" spans="2:26" s="32" customFormat="1" x14ac:dyDescent="0.25">
      <c r="B491" s="3"/>
      <c r="C491"/>
      <c r="D491" s="100"/>
      <c r="E491" s="42"/>
      <c r="F491" s="70"/>
      <c r="G491" s="19" t="str">
        <f>IFERROR(VLOOKUP($D491,LISTA!$A$2:$J$9990,8,0),"")</f>
        <v/>
      </c>
      <c r="H491" s="40" t="str">
        <f t="shared" si="17"/>
        <v/>
      </c>
      <c r="I491" s="36" t="str">
        <f>IFERROR(#REF!-#REF!,"")</f>
        <v/>
      </c>
      <c r="J491" s="1"/>
      <c r="K491" s="1"/>
      <c r="L491" s="36" t="str">
        <f>IFERROR(#REF!-$J465,"")</f>
        <v/>
      </c>
      <c r="N491" s="7"/>
      <c r="O491" s="7"/>
      <c r="P491" s="9"/>
      <c r="Q491" s="9"/>
      <c r="R491"/>
      <c r="S491"/>
      <c r="T491"/>
      <c r="U491"/>
      <c r="V491"/>
      <c r="W491"/>
      <c r="X491"/>
      <c r="Y491"/>
      <c r="Z491"/>
    </row>
    <row r="492" spans="2:26" s="32" customFormat="1" x14ac:dyDescent="0.25">
      <c r="B492" s="3"/>
      <c r="C492"/>
      <c r="D492" s="100"/>
      <c r="E492" s="42"/>
      <c r="F492" s="70"/>
      <c r="G492" s="19" t="str">
        <f>IFERROR(VLOOKUP($D492,LISTA!$A$2:$J$9990,8,0),"")</f>
        <v/>
      </c>
      <c r="H492" s="40" t="str">
        <f t="shared" si="17"/>
        <v/>
      </c>
      <c r="I492" s="36" t="str">
        <f>IFERROR(#REF!-#REF!,"")</f>
        <v/>
      </c>
      <c r="J492" s="1"/>
      <c r="K492" s="1"/>
      <c r="L492" s="36" t="str">
        <f>IFERROR(#REF!-$J466,"")</f>
        <v/>
      </c>
      <c r="N492" s="7"/>
      <c r="O492" s="7"/>
      <c r="P492" s="9"/>
      <c r="Q492" s="9"/>
      <c r="R492"/>
      <c r="S492"/>
      <c r="T492"/>
      <c r="U492"/>
      <c r="V492"/>
      <c r="W492"/>
      <c r="X492"/>
      <c r="Y492"/>
      <c r="Z492"/>
    </row>
    <row r="493" spans="2:26" s="32" customFormat="1" x14ac:dyDescent="0.25">
      <c r="B493" s="3"/>
      <c r="C493"/>
      <c r="D493" s="100"/>
      <c r="E493" s="42"/>
      <c r="F493" s="70"/>
      <c r="G493" s="19" t="str">
        <f>IFERROR(VLOOKUP($D493,LISTA!$A$2:$J$9990,8,0),"")</f>
        <v/>
      </c>
      <c r="H493" s="40" t="str">
        <f t="shared" si="17"/>
        <v/>
      </c>
      <c r="I493" s="36" t="str">
        <f>IFERROR(#REF!-#REF!,"")</f>
        <v/>
      </c>
      <c r="J493" s="1"/>
      <c r="K493" s="1"/>
      <c r="L493" s="36" t="str">
        <f>IFERROR(#REF!-$J467,"")</f>
        <v/>
      </c>
      <c r="N493" s="7"/>
      <c r="O493" s="7"/>
      <c r="P493" s="9"/>
      <c r="Q493" s="9"/>
      <c r="R493"/>
      <c r="S493"/>
      <c r="T493"/>
      <c r="U493"/>
      <c r="V493"/>
      <c r="W493"/>
      <c r="X493"/>
      <c r="Y493"/>
      <c r="Z493"/>
    </row>
    <row r="494" spans="2:26" s="32" customFormat="1" x14ac:dyDescent="0.25">
      <c r="B494" s="3"/>
      <c r="C494"/>
      <c r="D494" s="100"/>
      <c r="E494" s="42"/>
      <c r="F494" s="70"/>
      <c r="G494" s="19" t="str">
        <f>IFERROR(VLOOKUP($D494,LISTA!$A$2:$J$9990,8,0),"")</f>
        <v/>
      </c>
      <c r="H494" s="40" t="str">
        <f t="shared" si="17"/>
        <v/>
      </c>
      <c r="I494" s="36" t="str">
        <f>IFERROR(#REF!-#REF!,"")</f>
        <v/>
      </c>
      <c r="J494" s="1"/>
      <c r="K494" s="1"/>
      <c r="L494" s="36" t="str">
        <f>IFERROR(#REF!-$J468,"")</f>
        <v/>
      </c>
      <c r="N494" s="7"/>
      <c r="O494" s="7"/>
      <c r="P494" s="9"/>
      <c r="Q494" s="9"/>
      <c r="R494"/>
      <c r="S494"/>
      <c r="T494"/>
      <c r="U494"/>
      <c r="V494"/>
      <c r="W494"/>
      <c r="X494"/>
      <c r="Y494"/>
      <c r="Z494"/>
    </row>
    <row r="495" spans="2:26" s="32" customFormat="1" x14ac:dyDescent="0.25">
      <c r="B495" s="3"/>
      <c r="C495"/>
      <c r="D495" s="100"/>
      <c r="E495" s="42"/>
      <c r="F495" s="70"/>
      <c r="G495" s="19" t="str">
        <f>IFERROR(VLOOKUP($D495,LISTA!$A$2:$J$9990,8,0),"")</f>
        <v/>
      </c>
      <c r="H495" s="40" t="str">
        <f t="shared" si="17"/>
        <v/>
      </c>
      <c r="I495" s="36" t="str">
        <f>IFERROR(#REF!-#REF!,"")</f>
        <v/>
      </c>
      <c r="J495" s="1"/>
      <c r="K495" s="1"/>
      <c r="L495" s="36" t="str">
        <f>IFERROR(#REF!-$J469,"")</f>
        <v/>
      </c>
      <c r="N495" s="7"/>
      <c r="O495" s="7"/>
      <c r="P495" s="9"/>
      <c r="Q495" s="9"/>
      <c r="R495"/>
      <c r="S495"/>
      <c r="T495"/>
      <c r="U495"/>
      <c r="V495"/>
      <c r="W495"/>
      <c r="X495"/>
      <c r="Y495"/>
      <c r="Z495"/>
    </row>
    <row r="496" spans="2:26" s="32" customFormat="1" x14ac:dyDescent="0.25">
      <c r="B496" s="3"/>
      <c r="C496"/>
      <c r="D496" s="100"/>
      <c r="E496" s="42"/>
      <c r="F496" s="70"/>
      <c r="G496" s="19" t="str">
        <f>IFERROR(VLOOKUP($D496,LISTA!$A$2:$J$9990,8,0),"")</f>
        <v/>
      </c>
      <c r="H496" s="40" t="str">
        <f t="shared" si="17"/>
        <v/>
      </c>
      <c r="I496" s="36" t="str">
        <f>IFERROR(#REF!-#REF!,"")</f>
        <v/>
      </c>
      <c r="J496" s="1"/>
      <c r="K496" s="1"/>
      <c r="L496" s="36" t="str">
        <f>IFERROR(#REF!-$J470,"")</f>
        <v/>
      </c>
      <c r="N496" s="7"/>
      <c r="O496" s="7"/>
      <c r="P496" s="9"/>
      <c r="Q496" s="9"/>
      <c r="R496"/>
      <c r="S496"/>
      <c r="T496"/>
      <c r="U496"/>
      <c r="V496"/>
      <c r="W496"/>
      <c r="X496"/>
      <c r="Y496"/>
      <c r="Z496"/>
    </row>
    <row r="497" spans="2:26" s="32" customFormat="1" x14ac:dyDescent="0.25">
      <c r="B497" s="3"/>
      <c r="C497"/>
      <c r="D497" s="100"/>
      <c r="E497" s="42"/>
      <c r="F497" s="70"/>
      <c r="G497" s="19" t="str">
        <f>IFERROR(VLOOKUP($D497,LISTA!$A$2:$J$9990,8,0),"")</f>
        <v/>
      </c>
      <c r="H497" s="40" t="str">
        <f t="shared" si="17"/>
        <v/>
      </c>
      <c r="I497" s="36" t="str">
        <f>IFERROR(#REF!-#REF!,"")</f>
        <v/>
      </c>
      <c r="J497" s="1"/>
      <c r="K497" s="1"/>
      <c r="L497" s="36" t="str">
        <f>IFERROR(#REF!-$J471,"")</f>
        <v/>
      </c>
      <c r="N497" s="7"/>
      <c r="O497" s="7"/>
      <c r="P497" s="9"/>
      <c r="Q497" s="9"/>
      <c r="R497"/>
      <c r="S497"/>
      <c r="T497"/>
      <c r="U497"/>
      <c r="V497"/>
      <c r="W497"/>
      <c r="X497"/>
      <c r="Y497"/>
      <c r="Z497"/>
    </row>
    <row r="498" spans="2:26" s="32" customFormat="1" x14ac:dyDescent="0.25">
      <c r="B498" s="3"/>
      <c r="C498"/>
      <c r="D498" s="100"/>
      <c r="E498" s="42"/>
      <c r="F498" s="70"/>
      <c r="G498" s="19" t="str">
        <f>IFERROR(VLOOKUP($D498,LISTA!$A$2:$J$9990,8,0),"")</f>
        <v/>
      </c>
      <c r="H498" s="40" t="str">
        <f t="shared" si="17"/>
        <v/>
      </c>
      <c r="I498" s="36" t="str">
        <f>IFERROR(#REF!-#REF!,"")</f>
        <v/>
      </c>
      <c r="J498" s="1"/>
      <c r="K498" s="1"/>
      <c r="L498" s="36" t="str">
        <f>IFERROR(#REF!-$J472,"")</f>
        <v/>
      </c>
      <c r="N498" s="7"/>
      <c r="O498" s="7"/>
      <c r="P498" s="9"/>
      <c r="Q498" s="9"/>
      <c r="R498"/>
      <c r="S498"/>
      <c r="T498"/>
      <c r="U498"/>
      <c r="V498"/>
      <c r="W498"/>
      <c r="X498"/>
      <c r="Y498"/>
      <c r="Z498"/>
    </row>
    <row r="499" spans="2:26" s="32" customFormat="1" x14ac:dyDescent="0.25">
      <c r="B499" s="3"/>
      <c r="C499"/>
      <c r="D499" s="100"/>
      <c r="E499" s="42"/>
      <c r="F499" s="70"/>
      <c r="G499" s="19" t="str">
        <f>IFERROR(VLOOKUP($D499,LISTA!$A$2:$J$9990,8,0),"")</f>
        <v/>
      </c>
      <c r="H499" s="40" t="str">
        <f t="shared" si="17"/>
        <v/>
      </c>
      <c r="I499" s="36" t="str">
        <f>IFERROR(#REF!-#REF!,"")</f>
        <v/>
      </c>
      <c r="J499" s="1"/>
      <c r="K499" s="1"/>
      <c r="L499" s="36" t="str">
        <f>IFERROR(#REF!-$J473,"")</f>
        <v/>
      </c>
      <c r="N499" s="7"/>
      <c r="O499" s="7"/>
      <c r="P499" s="9"/>
      <c r="Q499" s="9"/>
      <c r="R499"/>
      <c r="S499"/>
      <c r="T499"/>
      <c r="U499"/>
      <c r="V499"/>
      <c r="W499"/>
      <c r="X499"/>
      <c r="Y499"/>
      <c r="Z499"/>
    </row>
    <row r="500" spans="2:26" s="32" customFormat="1" x14ac:dyDescent="0.25">
      <c r="B500" s="3"/>
      <c r="C500"/>
      <c r="D500" s="100"/>
      <c r="E500" s="42"/>
      <c r="F500" s="70"/>
      <c r="G500" s="19" t="str">
        <f>IFERROR(VLOOKUP($D500,LISTA!$A$2:$J$9990,8,0),"")</f>
        <v/>
      </c>
      <c r="H500" s="40" t="str">
        <f t="shared" si="17"/>
        <v/>
      </c>
      <c r="I500" s="36" t="str">
        <f>IFERROR(#REF!-#REF!,"")</f>
        <v/>
      </c>
      <c r="J500" s="1"/>
      <c r="K500" s="1"/>
      <c r="L500" s="36" t="str">
        <f>IFERROR(#REF!-$J474,"")</f>
        <v/>
      </c>
      <c r="N500" s="7"/>
      <c r="O500" s="7"/>
      <c r="P500" s="9"/>
      <c r="Q500" s="9"/>
      <c r="R500"/>
      <c r="S500"/>
      <c r="T500"/>
      <c r="U500"/>
      <c r="V500"/>
      <c r="W500"/>
      <c r="X500"/>
      <c r="Y500"/>
      <c r="Z500"/>
    </row>
    <row r="501" spans="2:26" s="32" customFormat="1" x14ac:dyDescent="0.25">
      <c r="B501" s="3"/>
      <c r="C501"/>
      <c r="D501" s="100"/>
      <c r="E501" s="42"/>
      <c r="F501" s="70"/>
      <c r="G501" s="19" t="str">
        <f>IFERROR(VLOOKUP($D501,LISTA!$A$2:$J$9990,8,0),"")</f>
        <v/>
      </c>
      <c r="H501" s="40" t="str">
        <f t="shared" si="17"/>
        <v/>
      </c>
      <c r="I501" s="36" t="str">
        <f>IFERROR(#REF!-#REF!,"")</f>
        <v/>
      </c>
      <c r="J501" s="1"/>
      <c r="K501" s="1"/>
      <c r="L501" s="36" t="str">
        <f>IFERROR(#REF!-$J475,"")</f>
        <v/>
      </c>
      <c r="N501" s="7"/>
      <c r="O501" s="7"/>
      <c r="P501" s="9"/>
      <c r="Q501" s="9"/>
      <c r="R501"/>
      <c r="S501"/>
      <c r="T501"/>
      <c r="U501"/>
      <c r="V501"/>
      <c r="W501"/>
      <c r="X501"/>
      <c r="Y501"/>
      <c r="Z501"/>
    </row>
    <row r="502" spans="2:26" s="32" customFormat="1" ht="15.75" thickBot="1" x14ac:dyDescent="0.3">
      <c r="B502" s="5"/>
      <c r="C502" s="6"/>
      <c r="D502" s="100"/>
      <c r="E502" s="99"/>
      <c r="F502" s="75"/>
      <c r="G502" s="19" t="str">
        <f>IFERROR(VLOOKUP($D502,LISTA!$A$2:$J$9990,8,0),"")</f>
        <v/>
      </c>
      <c r="H502" s="40" t="str">
        <f t="shared" si="17"/>
        <v/>
      </c>
      <c r="I502" s="36" t="str">
        <f>IFERROR(#REF!-#REF!,"")</f>
        <v/>
      </c>
      <c r="J502" s="1"/>
      <c r="K502" s="1"/>
      <c r="L502" s="36" t="str">
        <f>IFERROR(#REF!-$J476,"")</f>
        <v/>
      </c>
      <c r="N502" s="7"/>
      <c r="O502" s="7"/>
      <c r="P502" s="9"/>
      <c r="Q502" s="9"/>
      <c r="R502"/>
      <c r="S502"/>
      <c r="T502"/>
      <c r="U502"/>
      <c r="V502"/>
      <c r="W502"/>
      <c r="X502"/>
      <c r="Y502"/>
      <c r="Z502"/>
    </row>
    <row r="503" spans="2:26" s="32" customFormat="1" x14ac:dyDescent="0.25">
      <c r="B503"/>
      <c r="C503"/>
      <c r="D503" s="100"/>
      <c r="E503" s="42"/>
      <c r="F503" s="70"/>
      <c r="G503" s="19" t="str">
        <f>IFERROR(VLOOKUP($D503,LISTA!$A$2:$J$9990,8,0),"")</f>
        <v/>
      </c>
      <c r="H503" s="40" t="str">
        <f t="shared" ref="H503:H516" si="18">IF(OR(G503=$K$10,G503=$K$11,G503=$K$14,G503=$K$15,G503=$K$16,G503=$K$17,G503=$K$18,G503=$K$19,G503=$K$20,G503=$K$21,G503=$K$22,G503=$K$23,G503=$K$24,G503=$K$25,G503=$K$26,G503=$K$27,G503=$K$28),$K$9,IF(OR(G503=$K$32,G503=$K$33),$K$31,IF(OR(G503=$K$38),$K$37,"")))</f>
        <v/>
      </c>
      <c r="I503" s="1"/>
      <c r="J503" s="1"/>
      <c r="K503" s="1"/>
      <c r="L503" s="36" t="str">
        <f>IFERROR(#REF!-$J477,"")</f>
        <v/>
      </c>
      <c r="N503" s="7"/>
      <c r="O503" s="7"/>
      <c r="P503" s="9"/>
      <c r="Q503" s="9"/>
      <c r="R503"/>
      <c r="S503"/>
      <c r="T503"/>
      <c r="U503"/>
      <c r="V503"/>
      <c r="W503"/>
      <c r="X503"/>
      <c r="Y503"/>
      <c r="Z503"/>
    </row>
    <row r="504" spans="2:26" s="32" customFormat="1" x14ac:dyDescent="0.25">
      <c r="B504"/>
      <c r="C504"/>
      <c r="D504" s="100"/>
      <c r="E504" s="42"/>
      <c r="F504" s="70"/>
      <c r="G504" s="19" t="str">
        <f>IFERROR(VLOOKUP($D504,LISTA!$A$2:$J$9990,8,0),"")</f>
        <v/>
      </c>
      <c r="H504" s="40" t="str">
        <f t="shared" si="18"/>
        <v/>
      </c>
      <c r="I504" s="1"/>
      <c r="J504" s="1"/>
      <c r="K504" s="1"/>
      <c r="L504" s="36" t="str">
        <f>IFERROR(#REF!-$J478,"")</f>
        <v/>
      </c>
      <c r="N504" s="7"/>
      <c r="O504" s="7"/>
      <c r="P504" s="9"/>
      <c r="Q504" s="9"/>
      <c r="R504"/>
      <c r="S504"/>
      <c r="T504"/>
      <c r="U504"/>
      <c r="V504"/>
      <c r="W504"/>
      <c r="X504"/>
      <c r="Y504"/>
      <c r="Z504"/>
    </row>
    <row r="505" spans="2:26" s="32" customFormat="1" x14ac:dyDescent="0.25">
      <c r="B505"/>
      <c r="C505"/>
      <c r="D505" s="100"/>
      <c r="E505" s="42"/>
      <c r="F505" s="70"/>
      <c r="G505" s="19" t="str">
        <f>IFERROR(VLOOKUP($D505,LISTA!$A$2:$J$9990,8,0),"")</f>
        <v/>
      </c>
      <c r="H505" s="40" t="str">
        <f t="shared" si="18"/>
        <v/>
      </c>
      <c r="I505" s="1"/>
      <c r="J505" s="1"/>
      <c r="K505" s="1"/>
      <c r="L505" s="36" t="str">
        <f>IFERROR(#REF!-$J479,"")</f>
        <v/>
      </c>
      <c r="N505" s="7"/>
      <c r="O505" s="7"/>
      <c r="P505" s="9"/>
      <c r="Q505" s="9"/>
      <c r="R505"/>
      <c r="S505"/>
      <c r="T505"/>
      <c r="U505"/>
      <c r="V505"/>
      <c r="W505"/>
      <c r="X505"/>
      <c r="Y505"/>
      <c r="Z505"/>
    </row>
    <row r="506" spans="2:26" s="32" customFormat="1" x14ac:dyDescent="0.25">
      <c r="B506"/>
      <c r="C506"/>
      <c r="D506" s="100"/>
      <c r="E506" s="42"/>
      <c r="F506" s="70"/>
      <c r="G506" s="19" t="str">
        <f>IFERROR(VLOOKUP($D506,LISTA!$A$2:$J$9990,8,0),"")</f>
        <v/>
      </c>
      <c r="H506" s="40" t="str">
        <f t="shared" si="18"/>
        <v/>
      </c>
      <c r="I506" s="1"/>
      <c r="J506" s="1"/>
      <c r="K506" s="1"/>
      <c r="L506" s="36" t="str">
        <f>IFERROR(#REF!-$J480,"")</f>
        <v/>
      </c>
      <c r="N506" s="7"/>
      <c r="O506" s="7"/>
      <c r="P506" s="9"/>
      <c r="Q506" s="9"/>
      <c r="R506"/>
      <c r="S506"/>
      <c r="T506"/>
      <c r="U506"/>
      <c r="V506"/>
      <c r="W506"/>
      <c r="X506"/>
      <c r="Y506"/>
      <c r="Z506"/>
    </row>
    <row r="507" spans="2:26" s="32" customFormat="1" x14ac:dyDescent="0.25">
      <c r="B507"/>
      <c r="C507"/>
      <c r="D507" s="100"/>
      <c r="E507" s="42"/>
      <c r="F507" s="70"/>
      <c r="G507" s="19" t="str">
        <f>IFERROR(VLOOKUP($D507,LISTA!$A$2:$J$9990,8,0),"")</f>
        <v/>
      </c>
      <c r="H507" s="40" t="str">
        <f t="shared" si="18"/>
        <v/>
      </c>
      <c r="I507" s="1"/>
      <c r="J507" s="1"/>
      <c r="K507" s="1"/>
      <c r="L507" s="36" t="str">
        <f>IFERROR(#REF!-$J481,"")</f>
        <v/>
      </c>
      <c r="N507" s="7"/>
      <c r="O507" s="7"/>
      <c r="P507" s="9"/>
      <c r="Q507" s="9"/>
      <c r="R507"/>
      <c r="S507"/>
      <c r="T507"/>
      <c r="U507"/>
      <c r="V507"/>
      <c r="W507"/>
      <c r="X507"/>
      <c r="Y507"/>
      <c r="Z507"/>
    </row>
    <row r="508" spans="2:26" s="32" customFormat="1" x14ac:dyDescent="0.25">
      <c r="B508"/>
      <c r="C508"/>
      <c r="D508" s="100"/>
      <c r="E508" s="42"/>
      <c r="F508" s="70"/>
      <c r="G508" s="19" t="str">
        <f>IFERROR(VLOOKUP($D508,LISTA!$A$2:$J$9990,8,0),"")</f>
        <v/>
      </c>
      <c r="H508" s="40" t="str">
        <f t="shared" si="18"/>
        <v/>
      </c>
      <c r="I508" s="1"/>
      <c r="J508" s="1"/>
      <c r="K508" s="1"/>
      <c r="L508" s="36" t="str">
        <f>IFERROR(#REF!-$J482,"")</f>
        <v/>
      </c>
      <c r="N508" s="7"/>
      <c r="O508" s="7"/>
      <c r="P508" s="9"/>
      <c r="Q508" s="9"/>
      <c r="R508"/>
      <c r="S508"/>
      <c r="T508"/>
      <c r="U508"/>
      <c r="V508"/>
      <c r="W508"/>
      <c r="X508"/>
      <c r="Y508"/>
      <c r="Z508"/>
    </row>
    <row r="509" spans="2:26" s="32" customFormat="1" x14ac:dyDescent="0.25">
      <c r="B509"/>
      <c r="C509"/>
      <c r="D509" s="100"/>
      <c r="E509" s="42"/>
      <c r="F509" s="70"/>
      <c r="G509" s="19" t="str">
        <f>IFERROR(VLOOKUP($D509,LISTA!$A$2:$J$9990,8,0),"")</f>
        <v/>
      </c>
      <c r="H509" s="40" t="str">
        <f t="shared" si="18"/>
        <v/>
      </c>
      <c r="I509" s="1"/>
      <c r="J509" s="1"/>
      <c r="K509" s="1"/>
      <c r="L509" s="36" t="str">
        <f>IFERROR(#REF!-$J483,"")</f>
        <v/>
      </c>
      <c r="N509" s="7"/>
      <c r="O509" s="7"/>
      <c r="P509" s="9"/>
      <c r="Q509" s="9"/>
      <c r="R509"/>
      <c r="S509"/>
      <c r="T509"/>
      <c r="U509"/>
      <c r="V509"/>
      <c r="W509"/>
      <c r="X509"/>
      <c r="Y509"/>
      <c r="Z509"/>
    </row>
    <row r="510" spans="2:26" s="32" customFormat="1" x14ac:dyDescent="0.25">
      <c r="B510"/>
      <c r="C510"/>
      <c r="D510" s="100"/>
      <c r="E510" s="42"/>
      <c r="F510" s="70"/>
      <c r="G510" s="19" t="str">
        <f>IFERROR(VLOOKUP($D510,LISTA!$A$2:$J$9990,8,0),"")</f>
        <v/>
      </c>
      <c r="H510" s="40" t="str">
        <f t="shared" si="18"/>
        <v/>
      </c>
      <c r="I510" s="1"/>
      <c r="J510" s="1"/>
      <c r="K510" s="1"/>
      <c r="L510" s="36" t="str">
        <f>IFERROR(#REF!-$J484,"")</f>
        <v/>
      </c>
      <c r="N510" s="7"/>
      <c r="O510" s="7"/>
      <c r="P510" s="9"/>
      <c r="Q510" s="9"/>
      <c r="R510"/>
      <c r="S510"/>
      <c r="T510"/>
      <c r="U510"/>
      <c r="V510"/>
      <c r="W510"/>
      <c r="X510"/>
      <c r="Y510"/>
      <c r="Z510"/>
    </row>
    <row r="511" spans="2:26" s="32" customFormat="1" x14ac:dyDescent="0.25">
      <c r="B511"/>
      <c r="C511"/>
      <c r="D511" s="100"/>
      <c r="E511" s="42"/>
      <c r="F511" s="70"/>
      <c r="G511" s="19" t="str">
        <f>IFERROR(VLOOKUP($D511,LISTA!$A$2:$J$9990,8,0),"")</f>
        <v/>
      </c>
      <c r="H511" s="40" t="str">
        <f t="shared" si="18"/>
        <v/>
      </c>
      <c r="I511" s="1"/>
      <c r="J511" s="1"/>
      <c r="K511" s="1"/>
      <c r="L511" s="36" t="str">
        <f>IFERROR(#REF!-$J485,"")</f>
        <v/>
      </c>
      <c r="N511" s="7"/>
      <c r="O511" s="7"/>
      <c r="P511" s="9"/>
      <c r="Q511" s="9"/>
      <c r="R511"/>
      <c r="S511"/>
      <c r="T511"/>
      <c r="U511"/>
      <c r="V511"/>
      <c r="W511"/>
      <c r="X511"/>
      <c r="Y511"/>
      <c r="Z511"/>
    </row>
    <row r="512" spans="2:26" s="32" customFormat="1" x14ac:dyDescent="0.25">
      <c r="B512"/>
      <c r="C512"/>
      <c r="D512" s="100"/>
      <c r="E512" s="42"/>
      <c r="F512" s="70"/>
      <c r="G512" s="19" t="str">
        <f>IFERROR(VLOOKUP($D512,LISTA!$A$2:$J$9990,8,0),"")</f>
        <v/>
      </c>
      <c r="H512" s="40" t="str">
        <f t="shared" si="18"/>
        <v/>
      </c>
      <c r="I512" s="1"/>
      <c r="J512" s="1"/>
      <c r="K512" s="1"/>
      <c r="L512" s="36" t="str">
        <f>IFERROR(#REF!-$J486,"")</f>
        <v/>
      </c>
      <c r="N512" s="7"/>
      <c r="O512" s="7"/>
      <c r="P512" s="9"/>
      <c r="Q512" s="9"/>
      <c r="R512"/>
      <c r="S512"/>
      <c r="T512"/>
      <c r="U512"/>
      <c r="V512"/>
      <c r="W512"/>
      <c r="X512"/>
      <c r="Y512"/>
      <c r="Z512"/>
    </row>
    <row r="513" spans="2:26" s="32" customFormat="1" x14ac:dyDescent="0.25">
      <c r="B513"/>
      <c r="C513"/>
      <c r="D513" s="100"/>
      <c r="E513" s="42"/>
      <c r="F513" s="70"/>
      <c r="G513" s="19" t="str">
        <f>IFERROR(VLOOKUP($D513,LISTA!$A$2:$J$9990,8,0),"")</f>
        <v/>
      </c>
      <c r="H513" s="40" t="str">
        <f t="shared" si="18"/>
        <v/>
      </c>
      <c r="I513" s="1"/>
      <c r="J513" s="1"/>
      <c r="K513" s="1"/>
      <c r="L513" s="36" t="str">
        <f>IFERROR(#REF!-$J487,"")</f>
        <v/>
      </c>
      <c r="N513" s="7"/>
      <c r="O513" s="7"/>
      <c r="P513" s="9"/>
      <c r="Q513" s="9"/>
      <c r="R513"/>
      <c r="S513"/>
      <c r="T513"/>
      <c r="U513"/>
      <c r="V513"/>
      <c r="W513"/>
      <c r="X513"/>
      <c r="Y513"/>
      <c r="Z513"/>
    </row>
    <row r="514" spans="2:26" s="32" customFormat="1" x14ac:dyDescent="0.25">
      <c r="B514"/>
      <c r="C514"/>
      <c r="D514" s="100"/>
      <c r="E514" s="42"/>
      <c r="F514" s="70"/>
      <c r="G514" s="19" t="str">
        <f>IFERROR(VLOOKUP($D514,LISTA!$A$2:$J$9990,8,0),"")</f>
        <v/>
      </c>
      <c r="H514" s="40" t="str">
        <f t="shared" si="18"/>
        <v/>
      </c>
      <c r="I514" s="1"/>
      <c r="J514" s="1"/>
      <c r="K514" s="1"/>
      <c r="L514" s="36" t="str">
        <f>IFERROR(#REF!-$J488,"")</f>
        <v/>
      </c>
      <c r="N514" s="7"/>
      <c r="O514" s="7"/>
      <c r="P514" s="9"/>
      <c r="Q514" s="9"/>
      <c r="R514"/>
      <c r="S514"/>
      <c r="T514"/>
      <c r="U514"/>
      <c r="V514"/>
      <c r="W514"/>
      <c r="X514"/>
      <c r="Y514"/>
      <c r="Z514"/>
    </row>
    <row r="515" spans="2:26" s="32" customFormat="1" x14ac:dyDescent="0.25">
      <c r="B515"/>
      <c r="C515"/>
      <c r="D515" s="100"/>
      <c r="E515" s="42"/>
      <c r="F515" s="70"/>
      <c r="G515" s="19" t="str">
        <f>IFERROR(VLOOKUP($D515,LISTA!$A$2:$J$9990,8,0),"")</f>
        <v/>
      </c>
      <c r="H515" s="40" t="str">
        <f t="shared" si="18"/>
        <v/>
      </c>
      <c r="I515" s="1"/>
      <c r="J515" s="1"/>
      <c r="K515" s="1"/>
      <c r="L515" s="36" t="str">
        <f>IFERROR(#REF!-$J489,"")</f>
        <v/>
      </c>
      <c r="N515" s="7"/>
      <c r="O515" s="7"/>
      <c r="P515" s="9"/>
      <c r="Q515" s="9"/>
      <c r="R515"/>
      <c r="S515"/>
      <c r="T515"/>
      <c r="U515"/>
      <c r="V515"/>
      <c r="W515"/>
      <c r="X515"/>
      <c r="Y515"/>
      <c r="Z515"/>
    </row>
    <row r="516" spans="2:26" s="32" customFormat="1" x14ac:dyDescent="0.25">
      <c r="B516"/>
      <c r="C516"/>
      <c r="D516" s="100"/>
      <c r="E516" s="42"/>
      <c r="F516" s="70"/>
      <c r="G516" s="19" t="str">
        <f>IFERROR(VLOOKUP($D516,LISTA!$A$2:$J$9990,8,0),"")</f>
        <v/>
      </c>
      <c r="H516" s="40" t="str">
        <f t="shared" si="18"/>
        <v/>
      </c>
      <c r="I516" s="1"/>
      <c r="J516" s="1"/>
      <c r="K516" s="1"/>
      <c r="L516" s="36" t="str">
        <f>IFERROR(#REF!-$J490,"")</f>
        <v/>
      </c>
      <c r="N516" s="7"/>
      <c r="O516" s="7"/>
      <c r="P516" s="9"/>
      <c r="Q516" s="9"/>
      <c r="R516"/>
      <c r="S516"/>
      <c r="T516"/>
      <c r="U516"/>
      <c r="V516"/>
      <c r="W516"/>
      <c r="X516"/>
      <c r="Y516"/>
      <c r="Z516"/>
    </row>
    <row r="517" spans="2:26" s="32" customFormat="1" x14ac:dyDescent="0.25">
      <c r="B517"/>
      <c r="C517"/>
      <c r="D517" s="100"/>
      <c r="E517" s="42"/>
      <c r="F517" s="70"/>
      <c r="G517" s="19" t="str">
        <f>IFERROR(VLOOKUP($D517,LISTA!$A$2:$J$9990,8,0),"")</f>
        <v/>
      </c>
      <c r="H517" s="40" t="str">
        <f t="shared" ref="H517:H580" si="19">IF(OR(G517=$K$10,G517=$K$11,G517=$K$14,G517=$K$15,G517=$K$16,G517=$K$17,G517=$K$18,G517=$K$19,G517=$K$20,G517=$K$21,G517=$K$22,G517=$K$23,G517=$K$24,G517=$K$25,G517=$K$26,G517=$K$27,G517=$K$28),$K$9,IF(OR(G517=$K$32,G517=$K$33),$K$31,IF(OR(G517=$K$38),$K$37,"")))</f>
        <v/>
      </c>
      <c r="I517" s="1"/>
      <c r="J517" s="1"/>
      <c r="K517" s="1"/>
      <c r="L517" s="36" t="str">
        <f>IFERROR(#REF!-$J491,"")</f>
        <v/>
      </c>
      <c r="N517" s="7"/>
      <c r="O517" s="7"/>
      <c r="P517" s="9"/>
      <c r="Q517" s="9"/>
      <c r="R517"/>
      <c r="S517"/>
      <c r="T517"/>
      <c r="U517"/>
      <c r="V517"/>
      <c r="W517"/>
      <c r="X517"/>
      <c r="Y517"/>
      <c r="Z517"/>
    </row>
    <row r="518" spans="2:26" s="32" customFormat="1" x14ac:dyDescent="0.25">
      <c r="B518"/>
      <c r="C518"/>
      <c r="D518" s="100"/>
      <c r="E518" s="42"/>
      <c r="F518" s="70"/>
      <c r="G518" s="19" t="str">
        <f>IFERROR(VLOOKUP($D518,LISTA!$A$2:$J$9990,8,0),"")</f>
        <v/>
      </c>
      <c r="H518" s="40" t="str">
        <f t="shared" si="19"/>
        <v/>
      </c>
      <c r="I518" s="1"/>
      <c r="J518" s="1"/>
      <c r="K518" s="1"/>
      <c r="L518" s="36" t="str">
        <f>IFERROR(#REF!-$J492,"")</f>
        <v/>
      </c>
      <c r="N518" s="7"/>
      <c r="O518" s="7"/>
      <c r="P518" s="9"/>
      <c r="Q518" s="9"/>
      <c r="R518"/>
      <c r="S518"/>
      <c r="T518"/>
      <c r="U518"/>
      <c r="V518"/>
      <c r="W518"/>
      <c r="X518"/>
      <c r="Y518"/>
      <c r="Z518"/>
    </row>
    <row r="519" spans="2:26" s="32" customFormat="1" x14ac:dyDescent="0.25">
      <c r="B519"/>
      <c r="C519"/>
      <c r="D519" s="100"/>
      <c r="E519" s="42"/>
      <c r="F519" s="70"/>
      <c r="G519" s="19" t="str">
        <f>IFERROR(VLOOKUP($D519,LISTA!$A$2:$J$9990,8,0),"")</f>
        <v/>
      </c>
      <c r="H519" s="40" t="str">
        <f t="shared" si="19"/>
        <v/>
      </c>
      <c r="I519" s="1"/>
      <c r="J519" s="1"/>
      <c r="K519" s="1"/>
      <c r="L519" s="36" t="str">
        <f>IFERROR(#REF!-$J493,"")</f>
        <v/>
      </c>
      <c r="N519" s="7"/>
      <c r="O519" s="7"/>
      <c r="P519" s="9"/>
      <c r="Q519" s="9"/>
      <c r="R519"/>
      <c r="S519"/>
      <c r="T519"/>
      <c r="U519"/>
      <c r="V519"/>
      <c r="W519"/>
      <c r="X519"/>
      <c r="Y519"/>
      <c r="Z519"/>
    </row>
    <row r="520" spans="2:26" s="32" customFormat="1" x14ac:dyDescent="0.25">
      <c r="B520"/>
      <c r="C520"/>
      <c r="D520" s="100"/>
      <c r="E520" s="42"/>
      <c r="F520" s="70"/>
      <c r="G520" s="19" t="str">
        <f>IFERROR(VLOOKUP($D520,LISTA!$A$2:$J$9990,8,0),"")</f>
        <v/>
      </c>
      <c r="H520" s="40" t="str">
        <f t="shared" si="19"/>
        <v/>
      </c>
      <c r="I520" s="1"/>
      <c r="J520" s="1"/>
      <c r="K520" s="1"/>
      <c r="L520" s="36" t="str">
        <f>IFERROR(#REF!-$J494,"")</f>
        <v/>
      </c>
      <c r="N520" s="7"/>
      <c r="O520" s="7"/>
      <c r="P520" s="9"/>
      <c r="Q520" s="9"/>
      <c r="R520"/>
      <c r="S520"/>
      <c r="T520"/>
      <c r="U520"/>
      <c r="V520"/>
      <c r="W520"/>
      <c r="X520"/>
      <c r="Y520"/>
      <c r="Z520"/>
    </row>
    <row r="521" spans="2:26" s="32" customFormat="1" x14ac:dyDescent="0.25">
      <c r="B521"/>
      <c r="C521"/>
      <c r="D521" s="100"/>
      <c r="E521" s="42"/>
      <c r="F521" s="70"/>
      <c r="G521" s="19" t="str">
        <f>IFERROR(VLOOKUP($D521,LISTA!$A$2:$J$9990,8,0),"")</f>
        <v/>
      </c>
      <c r="H521" s="40" t="str">
        <f t="shared" si="19"/>
        <v/>
      </c>
      <c r="I521" s="1"/>
      <c r="J521" s="1"/>
      <c r="K521" s="1"/>
      <c r="L521" s="36" t="str">
        <f>IFERROR(#REF!-$J495,"")</f>
        <v/>
      </c>
      <c r="N521" s="7"/>
      <c r="O521" s="7"/>
      <c r="P521" s="9"/>
      <c r="Q521" s="9"/>
      <c r="R521"/>
      <c r="S521"/>
      <c r="T521"/>
      <c r="U521"/>
      <c r="V521"/>
      <c r="W521"/>
      <c r="X521"/>
      <c r="Y521"/>
      <c r="Z521"/>
    </row>
    <row r="522" spans="2:26" s="32" customFormat="1" x14ac:dyDescent="0.25">
      <c r="B522"/>
      <c r="C522"/>
      <c r="D522" s="100"/>
      <c r="E522" s="42"/>
      <c r="F522" s="70"/>
      <c r="G522" s="19" t="str">
        <f>IFERROR(VLOOKUP($D522,LISTA!$A$2:$J$9990,8,0),"")</f>
        <v/>
      </c>
      <c r="H522" s="40" t="str">
        <f t="shared" si="19"/>
        <v/>
      </c>
      <c r="I522" s="1"/>
      <c r="J522" s="1"/>
      <c r="K522" s="1"/>
      <c r="L522" s="36" t="str">
        <f>IFERROR(#REF!-$J496,"")</f>
        <v/>
      </c>
      <c r="N522" s="7"/>
      <c r="O522" s="7"/>
      <c r="P522" s="9"/>
      <c r="Q522" s="9"/>
      <c r="R522"/>
      <c r="S522"/>
      <c r="T522"/>
      <c r="U522"/>
      <c r="V522"/>
      <c r="W522"/>
      <c r="X522"/>
      <c r="Y522"/>
      <c r="Z522"/>
    </row>
    <row r="523" spans="2:26" s="32" customFormat="1" x14ac:dyDescent="0.25">
      <c r="B523"/>
      <c r="C523"/>
      <c r="D523" s="100"/>
      <c r="E523" s="42"/>
      <c r="F523" s="70"/>
      <c r="G523" s="19" t="str">
        <f>IFERROR(VLOOKUP($D523,LISTA!$A$2:$J$9990,8,0),"")</f>
        <v/>
      </c>
      <c r="H523" s="40" t="str">
        <f t="shared" si="19"/>
        <v/>
      </c>
      <c r="I523" s="1"/>
      <c r="J523" s="1"/>
      <c r="K523" s="1"/>
      <c r="L523" s="36" t="str">
        <f>IFERROR(#REF!-$J497,"")</f>
        <v/>
      </c>
      <c r="N523" s="7"/>
      <c r="O523" s="7"/>
      <c r="P523" s="9"/>
      <c r="Q523" s="9"/>
      <c r="R523"/>
      <c r="S523"/>
      <c r="T523"/>
      <c r="U523"/>
      <c r="V523"/>
      <c r="W523"/>
      <c r="X523"/>
      <c r="Y523"/>
      <c r="Z523"/>
    </row>
    <row r="524" spans="2:26" s="32" customFormat="1" x14ac:dyDescent="0.25">
      <c r="B524"/>
      <c r="C524"/>
      <c r="D524" s="100"/>
      <c r="E524" s="42"/>
      <c r="F524" s="70"/>
      <c r="G524" s="19" t="str">
        <f>IFERROR(VLOOKUP($D524,LISTA!$A$2:$J$9990,8,0),"")</f>
        <v/>
      </c>
      <c r="H524" s="40" t="str">
        <f t="shared" si="19"/>
        <v/>
      </c>
      <c r="I524" s="1"/>
      <c r="J524" s="1"/>
      <c r="K524" s="1"/>
      <c r="L524" s="36" t="str">
        <f>IFERROR(#REF!-$J498,"")</f>
        <v/>
      </c>
      <c r="N524" s="7"/>
      <c r="O524" s="7"/>
      <c r="P524" s="9"/>
      <c r="Q524" s="9"/>
      <c r="R524"/>
      <c r="S524"/>
      <c r="T524"/>
      <c r="U524"/>
      <c r="V524"/>
      <c r="W524"/>
      <c r="X524"/>
      <c r="Y524"/>
      <c r="Z524"/>
    </row>
    <row r="525" spans="2:26" s="32" customFormat="1" x14ac:dyDescent="0.25">
      <c r="B525"/>
      <c r="C525"/>
      <c r="D525" s="100"/>
      <c r="E525" s="42"/>
      <c r="F525" s="70"/>
      <c r="G525" s="19" t="str">
        <f>IFERROR(VLOOKUP($D525,LISTA!$A$2:$J$9990,8,0),"")</f>
        <v/>
      </c>
      <c r="H525" s="40" t="str">
        <f t="shared" si="19"/>
        <v/>
      </c>
      <c r="I525" s="1"/>
      <c r="J525" s="1"/>
      <c r="K525" s="1"/>
      <c r="L525" s="36" t="str">
        <f>IFERROR(#REF!-$J499,"")</f>
        <v/>
      </c>
      <c r="N525" s="7"/>
      <c r="O525" s="7"/>
      <c r="P525" s="9"/>
      <c r="Q525" s="9"/>
      <c r="R525"/>
      <c r="S525"/>
      <c r="T525"/>
      <c r="U525"/>
      <c r="V525"/>
      <c r="W525"/>
      <c r="X525"/>
      <c r="Y525"/>
      <c r="Z525"/>
    </row>
    <row r="526" spans="2:26" s="32" customFormat="1" x14ac:dyDescent="0.25">
      <c r="B526"/>
      <c r="C526"/>
      <c r="D526" s="100"/>
      <c r="E526" s="42"/>
      <c r="F526" s="70"/>
      <c r="G526" s="19" t="str">
        <f>IFERROR(VLOOKUP($D526,LISTA!$A$2:$J$9990,8,0),"")</f>
        <v/>
      </c>
      <c r="H526" s="40" t="str">
        <f t="shared" si="19"/>
        <v/>
      </c>
      <c r="I526" s="1"/>
      <c r="J526" s="1"/>
      <c r="K526" s="1"/>
      <c r="L526" s="36" t="str">
        <f>IFERROR(#REF!-$J500,"")</f>
        <v/>
      </c>
      <c r="N526" s="7"/>
      <c r="O526" s="7"/>
      <c r="P526" s="9"/>
      <c r="Q526" s="9"/>
      <c r="R526"/>
      <c r="S526"/>
      <c r="T526"/>
      <c r="U526"/>
      <c r="V526"/>
      <c r="W526"/>
      <c r="X526"/>
      <c r="Y526"/>
      <c r="Z526"/>
    </row>
    <row r="527" spans="2:26" s="32" customFormat="1" x14ac:dyDescent="0.25">
      <c r="B527"/>
      <c r="C527"/>
      <c r="D527" s="100"/>
      <c r="E527" s="42"/>
      <c r="F527" s="70"/>
      <c r="G527" s="19" t="str">
        <f>IFERROR(VLOOKUP($D527,LISTA!$A$2:$J$9990,8,0),"")</f>
        <v/>
      </c>
      <c r="H527" s="40" t="str">
        <f t="shared" si="19"/>
        <v/>
      </c>
      <c r="I527" s="1"/>
      <c r="J527" s="1"/>
      <c r="K527" s="1"/>
      <c r="L527" s="36" t="str">
        <f>IFERROR(#REF!-$J501,"")</f>
        <v/>
      </c>
      <c r="N527" s="7"/>
      <c r="O527" s="7"/>
      <c r="P527" s="9"/>
      <c r="Q527" s="9"/>
      <c r="R527"/>
      <c r="S527"/>
      <c r="T527"/>
      <c r="U527"/>
      <c r="V527"/>
      <c r="W527"/>
      <c r="X527"/>
      <c r="Y527"/>
      <c r="Z527"/>
    </row>
    <row r="528" spans="2:26" s="32" customFormat="1" x14ac:dyDescent="0.25">
      <c r="B528"/>
      <c r="C528"/>
      <c r="D528" s="100"/>
      <c r="E528" s="42"/>
      <c r="F528" s="70"/>
      <c r="G528" s="19" t="str">
        <f>IFERROR(VLOOKUP($D528,LISTA!$A$2:$J$9990,8,0),"")</f>
        <v/>
      </c>
      <c r="H528" s="40" t="str">
        <f t="shared" si="19"/>
        <v/>
      </c>
      <c r="I528" s="1"/>
      <c r="J528" s="1"/>
      <c r="K528" s="1"/>
      <c r="L528" s="36" t="str">
        <f>IFERROR(#REF!-$J502,"")</f>
        <v/>
      </c>
      <c r="N528" s="7"/>
      <c r="O528" s="7"/>
      <c r="P528" s="9"/>
      <c r="Q528" s="9"/>
      <c r="R528"/>
      <c r="S528"/>
      <c r="T528"/>
      <c r="U528"/>
      <c r="V528"/>
      <c r="W528"/>
      <c r="X528"/>
      <c r="Y528"/>
      <c r="Z528"/>
    </row>
    <row r="529" spans="2:26" s="32" customFormat="1" x14ac:dyDescent="0.25">
      <c r="B529"/>
      <c r="C529"/>
      <c r="D529" s="100"/>
      <c r="E529" s="42"/>
      <c r="F529" s="70"/>
      <c r="G529" s="19" t="str">
        <f>IFERROR(VLOOKUP($D529,LISTA!$A$2:$J$9990,8,0),"")</f>
        <v/>
      </c>
      <c r="H529" s="40" t="str">
        <f t="shared" si="19"/>
        <v/>
      </c>
      <c r="I529" s="1"/>
      <c r="J529" s="1"/>
      <c r="K529" s="1"/>
      <c r="L529" s="36" t="str">
        <f>IFERROR(#REF!-$J503,"")</f>
        <v/>
      </c>
      <c r="N529" s="7"/>
      <c r="O529" s="7"/>
      <c r="P529" s="9"/>
      <c r="Q529" s="9"/>
      <c r="R529"/>
      <c r="S529"/>
      <c r="T529"/>
      <c r="U529"/>
      <c r="V529"/>
      <c r="W529"/>
      <c r="X529"/>
      <c r="Y529"/>
      <c r="Z529"/>
    </row>
    <row r="530" spans="2:26" s="32" customFormat="1" x14ac:dyDescent="0.25">
      <c r="B530"/>
      <c r="C530"/>
      <c r="D530" s="100"/>
      <c r="E530" s="42"/>
      <c r="F530" s="70"/>
      <c r="G530" s="19" t="str">
        <f>IFERROR(VLOOKUP($D530,LISTA!$A$2:$J$9990,8,0),"")</f>
        <v/>
      </c>
      <c r="H530" s="40" t="str">
        <f t="shared" si="19"/>
        <v/>
      </c>
      <c r="I530" s="1"/>
      <c r="J530" s="1"/>
      <c r="K530" s="1"/>
      <c r="L530" s="36" t="str">
        <f>IFERROR(#REF!-$J504,"")</f>
        <v/>
      </c>
      <c r="N530" s="7"/>
      <c r="O530" s="7"/>
      <c r="P530" s="9"/>
      <c r="Q530" s="9"/>
      <c r="R530"/>
      <c r="S530"/>
      <c r="T530"/>
      <c r="U530"/>
      <c r="V530"/>
      <c r="W530"/>
      <c r="X530"/>
      <c r="Y530"/>
      <c r="Z530"/>
    </row>
    <row r="531" spans="2:26" s="32" customFormat="1" x14ac:dyDescent="0.25">
      <c r="B531"/>
      <c r="C531"/>
      <c r="D531" s="100"/>
      <c r="E531" s="42"/>
      <c r="F531" s="70"/>
      <c r="G531" s="19" t="str">
        <f>IFERROR(VLOOKUP($D531,LISTA!$A$2:$J$9990,8,0),"")</f>
        <v/>
      </c>
      <c r="H531" s="40" t="str">
        <f t="shared" si="19"/>
        <v/>
      </c>
      <c r="I531" s="1"/>
      <c r="J531" s="1"/>
      <c r="K531" s="1"/>
      <c r="L531" s="36" t="str">
        <f>IFERROR(#REF!-$J505,"")</f>
        <v/>
      </c>
      <c r="N531" s="7"/>
      <c r="O531" s="7"/>
      <c r="P531" s="9"/>
      <c r="Q531" s="9"/>
      <c r="R531"/>
      <c r="S531"/>
      <c r="T531"/>
      <c r="U531"/>
      <c r="V531"/>
      <c r="W531"/>
      <c r="X531"/>
      <c r="Y531"/>
      <c r="Z531"/>
    </row>
    <row r="532" spans="2:26" s="32" customFormat="1" x14ac:dyDescent="0.25">
      <c r="B532"/>
      <c r="C532"/>
      <c r="D532" s="100"/>
      <c r="E532" s="42"/>
      <c r="F532" s="70"/>
      <c r="G532" s="19" t="str">
        <f>IFERROR(VLOOKUP($D532,LISTA!$A$2:$J$9990,8,0),"")</f>
        <v/>
      </c>
      <c r="H532" s="40" t="str">
        <f t="shared" si="19"/>
        <v/>
      </c>
      <c r="I532" s="1"/>
      <c r="J532" s="1"/>
      <c r="K532" s="1"/>
      <c r="L532" s="36" t="str">
        <f>IFERROR(#REF!-$J506,"")</f>
        <v/>
      </c>
      <c r="N532" s="7"/>
      <c r="O532" s="7"/>
      <c r="P532" s="9"/>
      <c r="Q532" s="9"/>
      <c r="R532"/>
      <c r="S532"/>
      <c r="T532"/>
      <c r="U532"/>
      <c r="V532"/>
      <c r="W532"/>
      <c r="X532"/>
      <c r="Y532"/>
      <c r="Z532"/>
    </row>
    <row r="533" spans="2:26" s="32" customFormat="1" x14ac:dyDescent="0.25">
      <c r="B533"/>
      <c r="C533"/>
      <c r="D533" s="100"/>
      <c r="E533" s="42"/>
      <c r="F533" s="70"/>
      <c r="G533" s="19" t="str">
        <f>IFERROR(VLOOKUP($D533,LISTA!$A$2:$J$9990,8,0),"")</f>
        <v/>
      </c>
      <c r="H533" s="40" t="str">
        <f t="shared" si="19"/>
        <v/>
      </c>
      <c r="I533" s="1"/>
      <c r="J533" s="1"/>
      <c r="K533" s="1"/>
      <c r="L533" s="36" t="str">
        <f>IFERROR(#REF!-$J507,"")</f>
        <v/>
      </c>
      <c r="N533" s="7"/>
      <c r="O533" s="7"/>
      <c r="P533" s="9"/>
      <c r="Q533" s="9"/>
      <c r="R533"/>
      <c r="S533"/>
      <c r="T533"/>
      <c r="U533"/>
      <c r="V533"/>
      <c r="W533"/>
      <c r="X533"/>
      <c r="Y533"/>
      <c r="Z533"/>
    </row>
    <row r="534" spans="2:26" s="32" customFormat="1" x14ac:dyDescent="0.25">
      <c r="B534"/>
      <c r="C534"/>
      <c r="D534" s="100"/>
      <c r="E534" s="42"/>
      <c r="F534" s="70"/>
      <c r="G534" s="19" t="str">
        <f>IFERROR(VLOOKUP($D534,LISTA!$A$2:$J$9990,8,0),"")</f>
        <v/>
      </c>
      <c r="H534" s="40" t="str">
        <f t="shared" si="19"/>
        <v/>
      </c>
      <c r="I534" s="1"/>
      <c r="J534" s="1"/>
      <c r="K534" s="1"/>
      <c r="L534" s="36" t="str">
        <f>IFERROR(#REF!-$J508,"")</f>
        <v/>
      </c>
      <c r="N534" s="7"/>
      <c r="O534" s="7"/>
      <c r="P534" s="9"/>
      <c r="Q534" s="9"/>
      <c r="R534"/>
      <c r="S534"/>
      <c r="T534"/>
      <c r="U534"/>
      <c r="V534"/>
      <c r="W534"/>
      <c r="X534"/>
      <c r="Y534"/>
      <c r="Z534"/>
    </row>
    <row r="535" spans="2:26" s="32" customFormat="1" x14ac:dyDescent="0.25">
      <c r="B535"/>
      <c r="C535"/>
      <c r="D535" s="100"/>
      <c r="E535" s="42"/>
      <c r="F535" s="70"/>
      <c r="G535" s="19" t="str">
        <f>IFERROR(VLOOKUP($D535,LISTA!$A$2:$J$9990,8,0),"")</f>
        <v/>
      </c>
      <c r="H535" s="40" t="str">
        <f t="shared" si="19"/>
        <v/>
      </c>
      <c r="I535" s="1"/>
      <c r="J535" s="1"/>
      <c r="K535" s="1"/>
      <c r="L535" s="36" t="str">
        <f>IFERROR(#REF!-$J509,"")</f>
        <v/>
      </c>
      <c r="N535" s="7"/>
      <c r="O535" s="7"/>
      <c r="P535" s="9"/>
      <c r="Q535" s="9"/>
      <c r="R535"/>
      <c r="S535"/>
      <c r="T535"/>
      <c r="U535"/>
      <c r="V535"/>
      <c r="W535"/>
      <c r="X535"/>
      <c r="Y535"/>
      <c r="Z535"/>
    </row>
    <row r="536" spans="2:26" s="32" customFormat="1" x14ac:dyDescent="0.25">
      <c r="B536"/>
      <c r="C536"/>
      <c r="D536" s="100"/>
      <c r="E536" s="42"/>
      <c r="F536" s="70"/>
      <c r="G536" s="19" t="str">
        <f>IFERROR(VLOOKUP($D536,LISTA!$A$2:$J$9990,8,0),"")</f>
        <v/>
      </c>
      <c r="H536" s="40" t="str">
        <f t="shared" si="19"/>
        <v/>
      </c>
      <c r="I536" s="1"/>
      <c r="J536" s="1"/>
      <c r="K536" s="1"/>
      <c r="L536" s="36" t="str">
        <f>IFERROR(#REF!-$J510,"")</f>
        <v/>
      </c>
      <c r="N536" s="7"/>
      <c r="O536" s="7"/>
      <c r="P536" s="9"/>
      <c r="Q536" s="9"/>
      <c r="R536"/>
      <c r="S536"/>
      <c r="T536"/>
      <c r="U536"/>
      <c r="V536"/>
      <c r="W536"/>
      <c r="X536"/>
      <c r="Y536"/>
      <c r="Z536"/>
    </row>
    <row r="537" spans="2:26" s="32" customFormat="1" x14ac:dyDescent="0.25">
      <c r="B537"/>
      <c r="C537"/>
      <c r="D537" s="100"/>
      <c r="E537" s="42"/>
      <c r="F537" s="70"/>
      <c r="G537" s="19" t="str">
        <f>IFERROR(VLOOKUP($D537,LISTA!$A$2:$J$9990,8,0),"")</f>
        <v/>
      </c>
      <c r="H537" s="40" t="str">
        <f t="shared" si="19"/>
        <v/>
      </c>
      <c r="I537" s="1"/>
      <c r="J537" s="1"/>
      <c r="K537" s="1"/>
      <c r="L537" s="36" t="str">
        <f>IFERROR(#REF!-$J511,"")</f>
        <v/>
      </c>
      <c r="N537" s="7"/>
      <c r="O537" s="7"/>
      <c r="P537" s="9"/>
      <c r="Q537" s="9"/>
      <c r="R537"/>
      <c r="S537"/>
      <c r="T537"/>
      <c r="U537"/>
      <c r="V537"/>
      <c r="W537"/>
      <c r="X537"/>
      <c r="Y537"/>
      <c r="Z537"/>
    </row>
    <row r="538" spans="2:26" s="32" customFormat="1" x14ac:dyDescent="0.25">
      <c r="B538"/>
      <c r="C538"/>
      <c r="D538" s="100"/>
      <c r="E538" s="42"/>
      <c r="F538" s="70"/>
      <c r="G538" s="19" t="str">
        <f>IFERROR(VLOOKUP($D538,LISTA!$A$2:$J$9990,8,0),"")</f>
        <v/>
      </c>
      <c r="H538" s="40" t="str">
        <f t="shared" si="19"/>
        <v/>
      </c>
      <c r="I538" s="1"/>
      <c r="J538" s="1"/>
      <c r="K538" s="1"/>
      <c r="L538" s="36" t="str">
        <f>IFERROR(#REF!-$J512,"")</f>
        <v/>
      </c>
      <c r="N538" s="7"/>
      <c r="O538" s="7"/>
      <c r="P538" s="9"/>
      <c r="Q538" s="9"/>
      <c r="R538"/>
      <c r="S538"/>
      <c r="T538"/>
      <c r="U538"/>
      <c r="V538"/>
      <c r="W538"/>
      <c r="X538"/>
      <c r="Y538"/>
      <c r="Z538"/>
    </row>
    <row r="539" spans="2:26" s="32" customFormat="1" x14ac:dyDescent="0.25">
      <c r="B539"/>
      <c r="C539"/>
      <c r="D539" s="100"/>
      <c r="E539" s="42"/>
      <c r="F539" s="70"/>
      <c r="G539" s="19" t="str">
        <f>IFERROR(VLOOKUP($D539,LISTA!$A$2:$J$9990,8,0),"")</f>
        <v/>
      </c>
      <c r="H539" s="40" t="str">
        <f t="shared" si="19"/>
        <v/>
      </c>
      <c r="I539" s="1"/>
      <c r="J539" s="1"/>
      <c r="K539" s="1"/>
      <c r="L539" s="36" t="str">
        <f>IFERROR(#REF!-$J513,"")</f>
        <v/>
      </c>
      <c r="N539" s="7"/>
      <c r="O539" s="7"/>
      <c r="P539" s="9"/>
      <c r="Q539" s="9"/>
      <c r="R539"/>
      <c r="S539"/>
      <c r="T539"/>
      <c r="U539"/>
      <c r="V539"/>
      <c r="W539"/>
      <c r="X539"/>
      <c r="Y539"/>
      <c r="Z539"/>
    </row>
    <row r="540" spans="2:26" s="32" customFormat="1" x14ac:dyDescent="0.25">
      <c r="B540"/>
      <c r="C540"/>
      <c r="D540" s="100"/>
      <c r="E540" s="42"/>
      <c r="F540" s="70"/>
      <c r="G540" s="19" t="str">
        <f>IFERROR(VLOOKUP($D540,LISTA!$A$2:$J$9990,8,0),"")</f>
        <v/>
      </c>
      <c r="H540" s="40" t="str">
        <f t="shared" si="19"/>
        <v/>
      </c>
      <c r="I540" s="1"/>
      <c r="J540" s="1"/>
      <c r="K540" s="1"/>
      <c r="L540" s="36" t="str">
        <f>IFERROR(#REF!-$J514,"")</f>
        <v/>
      </c>
      <c r="N540" s="7"/>
      <c r="O540" s="7"/>
      <c r="P540" s="9"/>
      <c r="Q540" s="9"/>
      <c r="R540"/>
      <c r="S540"/>
      <c r="T540"/>
      <c r="U540"/>
      <c r="V540"/>
      <c r="W540"/>
      <c r="X540"/>
      <c r="Y540"/>
      <c r="Z540"/>
    </row>
    <row r="541" spans="2:26" s="32" customFormat="1" x14ac:dyDescent="0.25">
      <c r="B541"/>
      <c r="C541"/>
      <c r="D541" s="100"/>
      <c r="E541" s="42"/>
      <c r="F541" s="70"/>
      <c r="G541" s="19" t="str">
        <f>IFERROR(VLOOKUP($D541,LISTA!$A$2:$J$9990,8,0),"")</f>
        <v/>
      </c>
      <c r="H541" s="40" t="str">
        <f t="shared" si="19"/>
        <v/>
      </c>
      <c r="I541" s="1"/>
      <c r="J541" s="1"/>
      <c r="K541" s="1"/>
      <c r="L541" s="36" t="str">
        <f>IFERROR(#REF!-$J515,"")</f>
        <v/>
      </c>
      <c r="N541" s="7"/>
      <c r="O541" s="7"/>
      <c r="P541" s="9"/>
      <c r="Q541" s="9"/>
      <c r="R541"/>
      <c r="S541"/>
      <c r="T541"/>
      <c r="U541"/>
      <c r="V541"/>
      <c r="W541"/>
      <c r="X541"/>
      <c r="Y541"/>
      <c r="Z541"/>
    </row>
    <row r="542" spans="2:26" s="32" customFormat="1" x14ac:dyDescent="0.25">
      <c r="B542"/>
      <c r="C542"/>
      <c r="D542" s="100"/>
      <c r="E542" s="42"/>
      <c r="F542" s="70"/>
      <c r="G542" s="19" t="str">
        <f>IFERROR(VLOOKUP($D542,LISTA!$A$2:$J$9990,8,0),"")</f>
        <v/>
      </c>
      <c r="H542" s="40" t="str">
        <f t="shared" si="19"/>
        <v/>
      </c>
      <c r="I542" s="1"/>
      <c r="J542" s="1"/>
      <c r="K542" s="1"/>
      <c r="L542" s="36" t="str">
        <f>IFERROR(#REF!-$J516,"")</f>
        <v/>
      </c>
      <c r="N542" s="7"/>
      <c r="O542" s="7"/>
      <c r="P542" s="9"/>
      <c r="Q542" s="9"/>
      <c r="R542"/>
      <c r="S542"/>
      <c r="T542"/>
      <c r="U542"/>
      <c r="V542"/>
      <c r="W542"/>
      <c r="X542"/>
      <c r="Y542"/>
      <c r="Z542"/>
    </row>
    <row r="543" spans="2:26" s="32" customFormat="1" x14ac:dyDescent="0.25">
      <c r="B543"/>
      <c r="C543"/>
      <c r="D543" s="100"/>
      <c r="E543" s="42"/>
      <c r="F543" s="70"/>
      <c r="G543" s="19" t="str">
        <f>IFERROR(VLOOKUP($D543,LISTA!$A$2:$J$9990,8,0),"")</f>
        <v/>
      </c>
      <c r="H543" s="40" t="str">
        <f t="shared" si="19"/>
        <v/>
      </c>
      <c r="I543" s="1"/>
      <c r="J543" s="1"/>
      <c r="K543" s="1"/>
      <c r="L543" s="36" t="str">
        <f>IFERROR(#REF!-$J517,"")</f>
        <v/>
      </c>
      <c r="N543" s="7"/>
      <c r="O543" s="7"/>
      <c r="P543" s="9"/>
      <c r="Q543" s="9"/>
      <c r="R543"/>
      <c r="S543"/>
      <c r="T543"/>
      <c r="U543"/>
      <c r="V543"/>
      <c r="W543"/>
      <c r="X543"/>
      <c r="Y543"/>
      <c r="Z543"/>
    </row>
    <row r="544" spans="2:26" s="32" customFormat="1" x14ac:dyDescent="0.25">
      <c r="B544"/>
      <c r="C544"/>
      <c r="D544" s="100"/>
      <c r="E544" s="42"/>
      <c r="F544" s="70"/>
      <c r="G544" s="19" t="str">
        <f>IFERROR(VLOOKUP($D544,LISTA!$A$2:$J$9990,8,0),"")</f>
        <v/>
      </c>
      <c r="H544" s="40" t="str">
        <f t="shared" si="19"/>
        <v/>
      </c>
      <c r="I544" s="1"/>
      <c r="J544" s="1"/>
      <c r="K544" s="1"/>
      <c r="L544" s="36" t="str">
        <f>IFERROR(#REF!-$J518,"")</f>
        <v/>
      </c>
      <c r="N544" s="7"/>
      <c r="O544" s="7"/>
      <c r="P544" s="9"/>
      <c r="Q544" s="9"/>
      <c r="R544"/>
      <c r="S544"/>
      <c r="T544"/>
      <c r="U544"/>
      <c r="V544"/>
      <c r="W544"/>
      <c r="X544"/>
      <c r="Y544"/>
      <c r="Z544"/>
    </row>
    <row r="545" spans="2:26" s="32" customFormat="1" x14ac:dyDescent="0.25">
      <c r="B545"/>
      <c r="C545"/>
      <c r="D545" s="100"/>
      <c r="E545" s="42"/>
      <c r="F545" s="70"/>
      <c r="G545" s="19" t="str">
        <f>IFERROR(VLOOKUP($D545,LISTA!$A$2:$J$9990,8,0),"")</f>
        <v/>
      </c>
      <c r="H545" s="40" t="str">
        <f t="shared" si="19"/>
        <v/>
      </c>
      <c r="I545" s="1"/>
      <c r="J545" s="1"/>
      <c r="K545" s="1"/>
      <c r="L545" s="36" t="str">
        <f>IFERROR(#REF!-$J519,"")</f>
        <v/>
      </c>
      <c r="N545" s="7"/>
      <c r="O545" s="7"/>
      <c r="P545" s="9"/>
      <c r="Q545" s="9"/>
      <c r="R545"/>
      <c r="S545"/>
      <c r="T545"/>
      <c r="U545"/>
      <c r="V545"/>
      <c r="W545"/>
      <c r="X545"/>
      <c r="Y545"/>
      <c r="Z545"/>
    </row>
    <row r="546" spans="2:26" s="32" customFormat="1" x14ac:dyDescent="0.25">
      <c r="B546"/>
      <c r="C546"/>
      <c r="D546" s="100"/>
      <c r="E546" s="42"/>
      <c r="F546" s="70"/>
      <c r="G546" s="19" t="str">
        <f>IFERROR(VLOOKUP($D546,LISTA!$A$2:$J$9990,8,0),"")</f>
        <v/>
      </c>
      <c r="H546" s="40" t="str">
        <f t="shared" si="19"/>
        <v/>
      </c>
      <c r="I546" s="1"/>
      <c r="J546" s="1"/>
      <c r="K546" s="1"/>
      <c r="L546" s="36" t="str">
        <f>IFERROR(#REF!-$J520,"")</f>
        <v/>
      </c>
      <c r="N546" s="7"/>
      <c r="O546" s="7"/>
      <c r="P546" s="9"/>
      <c r="Q546" s="9"/>
      <c r="R546"/>
      <c r="S546"/>
      <c r="T546"/>
      <c r="U546"/>
      <c r="V546"/>
      <c r="W546"/>
      <c r="X546"/>
      <c r="Y546"/>
      <c r="Z546"/>
    </row>
    <row r="547" spans="2:26" s="32" customFormat="1" x14ac:dyDescent="0.25">
      <c r="B547"/>
      <c r="C547"/>
      <c r="D547" s="100"/>
      <c r="E547" s="42"/>
      <c r="F547" s="70"/>
      <c r="G547" s="19" t="str">
        <f>IFERROR(VLOOKUP($D547,LISTA!$A$2:$J$9990,8,0),"")</f>
        <v/>
      </c>
      <c r="H547" s="40" t="str">
        <f t="shared" si="19"/>
        <v/>
      </c>
      <c r="I547" s="1"/>
      <c r="J547" s="1"/>
      <c r="K547" s="1"/>
      <c r="L547" s="36" t="str">
        <f>IFERROR(#REF!-$J521,"")</f>
        <v/>
      </c>
      <c r="N547" s="7"/>
      <c r="O547" s="7"/>
      <c r="P547" s="9"/>
      <c r="Q547" s="9"/>
      <c r="R547"/>
      <c r="S547"/>
      <c r="T547"/>
      <c r="U547"/>
      <c r="V547"/>
      <c r="W547"/>
      <c r="X547"/>
      <c r="Y547"/>
      <c r="Z547"/>
    </row>
    <row r="548" spans="2:26" s="32" customFormat="1" x14ac:dyDescent="0.25">
      <c r="B548"/>
      <c r="C548"/>
      <c r="D548" s="100"/>
      <c r="E548" s="42"/>
      <c r="F548" s="70"/>
      <c r="G548" s="19" t="str">
        <f>IFERROR(VLOOKUP($D548,LISTA!$A$2:$J$9990,8,0),"")</f>
        <v/>
      </c>
      <c r="H548" s="40" t="str">
        <f t="shared" si="19"/>
        <v/>
      </c>
      <c r="I548" s="1"/>
      <c r="J548" s="1"/>
      <c r="K548" s="1"/>
      <c r="L548" s="36" t="str">
        <f>IFERROR(#REF!-$J522,"")</f>
        <v/>
      </c>
      <c r="N548" s="7"/>
      <c r="O548" s="7"/>
      <c r="P548" s="9"/>
      <c r="Q548" s="9"/>
      <c r="R548"/>
      <c r="S548"/>
      <c r="T548"/>
      <c r="U548"/>
      <c r="V548"/>
      <c r="W548"/>
      <c r="X548"/>
      <c r="Y548"/>
      <c r="Z548"/>
    </row>
    <row r="549" spans="2:26" s="32" customFormat="1" x14ac:dyDescent="0.25">
      <c r="B549"/>
      <c r="C549"/>
      <c r="D549" s="100"/>
      <c r="E549" s="42"/>
      <c r="F549" s="70"/>
      <c r="G549" s="19" t="str">
        <f>IFERROR(VLOOKUP($D549,LISTA!$A$2:$J$9990,8,0),"")</f>
        <v/>
      </c>
      <c r="H549" s="40" t="str">
        <f t="shared" si="19"/>
        <v/>
      </c>
      <c r="I549" s="1"/>
      <c r="J549" s="1"/>
      <c r="K549" s="1"/>
      <c r="L549" s="36" t="str">
        <f>IFERROR(#REF!-$J523,"")</f>
        <v/>
      </c>
      <c r="N549" s="7"/>
      <c r="O549" s="7"/>
      <c r="P549" s="9"/>
      <c r="Q549" s="9"/>
      <c r="R549"/>
      <c r="S549"/>
      <c r="T549"/>
      <c r="U549"/>
      <c r="V549"/>
      <c r="W549"/>
      <c r="X549"/>
      <c r="Y549"/>
      <c r="Z549"/>
    </row>
    <row r="550" spans="2:26" s="32" customFormat="1" x14ac:dyDescent="0.25">
      <c r="B550"/>
      <c r="C550"/>
      <c r="D550" s="100"/>
      <c r="E550" s="42"/>
      <c r="F550" s="70"/>
      <c r="G550" s="19" t="str">
        <f>IFERROR(VLOOKUP($D550,LISTA!$A$2:$J$9990,8,0),"")</f>
        <v/>
      </c>
      <c r="H550" s="40" t="str">
        <f t="shared" si="19"/>
        <v/>
      </c>
      <c r="I550" s="1"/>
      <c r="J550" s="1"/>
      <c r="K550" s="1"/>
      <c r="L550" s="36" t="str">
        <f>IFERROR(#REF!-$J524,"")</f>
        <v/>
      </c>
      <c r="N550" s="7"/>
      <c r="O550" s="7"/>
      <c r="P550" s="9"/>
      <c r="Q550" s="9"/>
      <c r="R550"/>
      <c r="S550"/>
      <c r="T550"/>
      <c r="U550"/>
      <c r="V550"/>
      <c r="W550"/>
      <c r="X550"/>
      <c r="Y550"/>
      <c r="Z550"/>
    </row>
    <row r="551" spans="2:26" s="32" customFormat="1" x14ac:dyDescent="0.25">
      <c r="B551"/>
      <c r="C551"/>
      <c r="D551" s="100"/>
      <c r="E551" s="42"/>
      <c r="F551" s="70"/>
      <c r="G551" s="19" t="str">
        <f>IFERROR(VLOOKUP($D551,LISTA!$A$2:$J$9990,8,0),"")</f>
        <v/>
      </c>
      <c r="H551" s="40" t="str">
        <f t="shared" si="19"/>
        <v/>
      </c>
      <c r="I551" s="1"/>
      <c r="J551" s="1"/>
      <c r="K551" s="1"/>
      <c r="L551" s="36" t="str">
        <f>IFERROR(#REF!-$J525,"")</f>
        <v/>
      </c>
      <c r="N551" s="7"/>
      <c r="O551" s="7"/>
      <c r="P551" s="9"/>
      <c r="Q551" s="9"/>
      <c r="R551"/>
      <c r="S551"/>
      <c r="T551"/>
      <c r="U551"/>
      <c r="V551"/>
      <c r="W551"/>
      <c r="X551"/>
      <c r="Y551"/>
      <c r="Z551"/>
    </row>
    <row r="552" spans="2:26" s="32" customFormat="1" x14ac:dyDescent="0.25">
      <c r="B552"/>
      <c r="C552"/>
      <c r="D552" s="100"/>
      <c r="E552" s="42"/>
      <c r="F552" s="70"/>
      <c r="G552" s="19" t="str">
        <f>IFERROR(VLOOKUP($D552,LISTA!$A$2:$J$9990,8,0),"")</f>
        <v/>
      </c>
      <c r="H552" s="40" t="str">
        <f t="shared" si="19"/>
        <v/>
      </c>
      <c r="I552" s="1"/>
      <c r="J552" s="1"/>
      <c r="K552" s="1"/>
      <c r="L552" s="36" t="str">
        <f>IFERROR(#REF!-$J526,"")</f>
        <v/>
      </c>
      <c r="N552" s="7"/>
      <c r="O552" s="7"/>
      <c r="P552" s="9"/>
      <c r="Q552" s="9"/>
      <c r="R552"/>
      <c r="S552"/>
      <c r="T552"/>
      <c r="U552"/>
      <c r="V552"/>
      <c r="W552"/>
      <c r="X552"/>
      <c r="Y552"/>
      <c r="Z552"/>
    </row>
    <row r="553" spans="2:26" s="32" customFormat="1" x14ac:dyDescent="0.25">
      <c r="B553"/>
      <c r="C553"/>
      <c r="D553" s="100"/>
      <c r="E553" s="42"/>
      <c r="F553" s="70"/>
      <c r="G553" s="19" t="str">
        <f>IFERROR(VLOOKUP($D553,LISTA!$A$2:$J$9990,8,0),"")</f>
        <v/>
      </c>
      <c r="H553" s="40" t="str">
        <f t="shared" si="19"/>
        <v/>
      </c>
      <c r="I553" s="1"/>
      <c r="J553" s="1"/>
      <c r="K553" s="1"/>
      <c r="L553" s="36" t="str">
        <f>IFERROR(#REF!-$J527,"")</f>
        <v/>
      </c>
      <c r="N553" s="7"/>
      <c r="O553" s="7"/>
      <c r="P553" s="9"/>
      <c r="Q553" s="9"/>
      <c r="R553"/>
      <c r="S553"/>
      <c r="T553"/>
      <c r="U553"/>
      <c r="V553"/>
      <c r="W553"/>
      <c r="X553"/>
      <c r="Y553"/>
      <c r="Z553"/>
    </row>
    <row r="554" spans="2:26" s="32" customFormat="1" x14ac:dyDescent="0.25">
      <c r="B554"/>
      <c r="C554"/>
      <c r="D554" s="100"/>
      <c r="E554" s="42"/>
      <c r="F554" s="70"/>
      <c r="G554" s="19" t="str">
        <f>IFERROR(VLOOKUP($D554,LISTA!$A$2:$J$9990,8,0),"")</f>
        <v/>
      </c>
      <c r="H554" s="40" t="str">
        <f t="shared" si="19"/>
        <v/>
      </c>
      <c r="I554" s="1"/>
      <c r="J554" s="1"/>
      <c r="K554" s="1"/>
      <c r="L554" s="36" t="str">
        <f>IFERROR(#REF!-$J528,"")</f>
        <v/>
      </c>
      <c r="N554" s="7"/>
      <c r="O554" s="7"/>
      <c r="P554" s="9"/>
      <c r="Q554" s="9"/>
      <c r="R554"/>
      <c r="S554"/>
      <c r="T554"/>
      <c r="U554"/>
      <c r="V554"/>
      <c r="W554"/>
      <c r="X554"/>
      <c r="Y554"/>
      <c r="Z554"/>
    </row>
    <row r="555" spans="2:26" s="32" customFormat="1" x14ac:dyDescent="0.25">
      <c r="B555"/>
      <c r="C555"/>
      <c r="D555" s="100"/>
      <c r="E555" s="42"/>
      <c r="F555" s="70"/>
      <c r="G555" s="19" t="str">
        <f>IFERROR(VLOOKUP($D555,LISTA!$A$2:$J$9990,8,0),"")</f>
        <v/>
      </c>
      <c r="H555" s="40" t="str">
        <f t="shared" si="19"/>
        <v/>
      </c>
      <c r="I555" s="1"/>
      <c r="J555" s="1"/>
      <c r="K555" s="1"/>
      <c r="L555" s="36" t="str">
        <f>IFERROR(#REF!-$J529,"")</f>
        <v/>
      </c>
      <c r="N555" s="7"/>
      <c r="O555" s="7"/>
      <c r="P555" s="9"/>
      <c r="Q555" s="9"/>
      <c r="R555"/>
      <c r="S555"/>
      <c r="T555"/>
      <c r="U555"/>
      <c r="V555"/>
      <c r="W555"/>
      <c r="X555"/>
      <c r="Y555"/>
      <c r="Z555"/>
    </row>
    <row r="556" spans="2:26" s="32" customFormat="1" x14ac:dyDescent="0.25">
      <c r="B556"/>
      <c r="C556"/>
      <c r="D556" s="100"/>
      <c r="E556" s="42"/>
      <c r="F556" s="70"/>
      <c r="G556" s="19" t="str">
        <f>IFERROR(VLOOKUP($D556,LISTA!$A$2:$J$9990,8,0),"")</f>
        <v/>
      </c>
      <c r="H556" s="40" t="str">
        <f t="shared" si="19"/>
        <v/>
      </c>
      <c r="I556" s="1"/>
      <c r="J556" s="1"/>
      <c r="K556" s="1"/>
      <c r="L556" s="36" t="str">
        <f>IFERROR(#REF!-$J530,"")</f>
        <v/>
      </c>
      <c r="N556" s="7"/>
      <c r="O556" s="7"/>
      <c r="P556" s="9"/>
      <c r="Q556" s="9"/>
      <c r="R556"/>
      <c r="S556"/>
      <c r="T556"/>
      <c r="U556"/>
      <c r="V556"/>
      <c r="W556"/>
      <c r="X556"/>
      <c r="Y556"/>
      <c r="Z556"/>
    </row>
    <row r="557" spans="2:26" s="32" customFormat="1" x14ac:dyDescent="0.25">
      <c r="B557"/>
      <c r="C557"/>
      <c r="D557" s="100"/>
      <c r="E557" s="42"/>
      <c r="F557" s="70"/>
      <c r="G557" s="19" t="str">
        <f>IFERROR(VLOOKUP($D557,LISTA!$A$2:$J$9990,8,0),"")</f>
        <v/>
      </c>
      <c r="H557" s="40" t="str">
        <f t="shared" si="19"/>
        <v/>
      </c>
      <c r="I557" s="1"/>
      <c r="J557" s="1"/>
      <c r="K557" s="1"/>
      <c r="L557" s="36" t="str">
        <f>IFERROR(#REF!-$J531,"")</f>
        <v/>
      </c>
      <c r="N557" s="7"/>
      <c r="O557" s="7"/>
      <c r="P557" s="9"/>
      <c r="Q557" s="9"/>
      <c r="R557"/>
      <c r="S557"/>
      <c r="T557"/>
      <c r="U557"/>
      <c r="V557"/>
      <c r="W557"/>
      <c r="X557"/>
      <c r="Y557"/>
      <c r="Z557"/>
    </row>
    <row r="558" spans="2:26" s="32" customFormat="1" x14ac:dyDescent="0.25">
      <c r="B558"/>
      <c r="C558"/>
      <c r="D558" s="100"/>
      <c r="E558" s="42"/>
      <c r="F558" s="70"/>
      <c r="G558" s="19" t="str">
        <f>IFERROR(VLOOKUP($D558,LISTA!$A$2:$J$9990,8,0),"")</f>
        <v/>
      </c>
      <c r="H558" s="40" t="str">
        <f t="shared" si="19"/>
        <v/>
      </c>
      <c r="I558" s="1"/>
      <c r="J558" s="1"/>
      <c r="K558" s="1"/>
      <c r="L558" s="36" t="str">
        <f>IFERROR(#REF!-$J532,"")</f>
        <v/>
      </c>
      <c r="N558" s="7"/>
      <c r="O558" s="7"/>
      <c r="P558" s="9"/>
      <c r="Q558" s="9"/>
      <c r="R558"/>
      <c r="S558"/>
      <c r="T558"/>
      <c r="U558"/>
      <c r="V558"/>
      <c r="W558"/>
      <c r="X558"/>
      <c r="Y558"/>
      <c r="Z558"/>
    </row>
    <row r="559" spans="2:26" s="32" customFormat="1" x14ac:dyDescent="0.25">
      <c r="B559"/>
      <c r="C559"/>
      <c r="D559" s="100"/>
      <c r="E559" s="42"/>
      <c r="F559" s="70"/>
      <c r="G559" s="19" t="str">
        <f>IFERROR(VLOOKUP($D559,LISTA!$A$2:$J$9990,8,0),"")</f>
        <v/>
      </c>
      <c r="H559" s="40" t="str">
        <f t="shared" si="19"/>
        <v/>
      </c>
      <c r="I559" s="1"/>
      <c r="J559" s="1"/>
      <c r="K559" s="1"/>
      <c r="L559" s="36" t="str">
        <f>IFERROR(#REF!-$J533,"")</f>
        <v/>
      </c>
      <c r="N559" s="7"/>
      <c r="O559" s="7"/>
      <c r="P559" s="9"/>
      <c r="Q559" s="9"/>
      <c r="R559"/>
      <c r="S559"/>
      <c r="T559"/>
      <c r="U559"/>
      <c r="V559"/>
      <c r="W559"/>
      <c r="X559"/>
      <c r="Y559"/>
      <c r="Z559"/>
    </row>
    <row r="560" spans="2:26" s="32" customFormat="1" x14ac:dyDescent="0.25">
      <c r="B560"/>
      <c r="C560"/>
      <c r="D560" s="100"/>
      <c r="E560" s="42"/>
      <c r="F560" s="70"/>
      <c r="G560" s="19" t="str">
        <f>IFERROR(VLOOKUP($D560,LISTA!$A$2:$J$9990,8,0),"")</f>
        <v/>
      </c>
      <c r="H560" s="40" t="str">
        <f t="shared" si="19"/>
        <v/>
      </c>
      <c r="I560" s="1"/>
      <c r="J560" s="1"/>
      <c r="K560" s="1"/>
      <c r="L560" s="36" t="str">
        <f>IFERROR(#REF!-$J534,"")</f>
        <v/>
      </c>
      <c r="N560" s="7"/>
      <c r="O560" s="7"/>
      <c r="P560" s="9"/>
      <c r="Q560" s="9"/>
      <c r="R560"/>
      <c r="S560"/>
      <c r="T560"/>
      <c r="U560"/>
      <c r="V560"/>
      <c r="W560"/>
      <c r="X560"/>
      <c r="Y560"/>
      <c r="Z560"/>
    </row>
    <row r="561" spans="2:26" s="32" customFormat="1" x14ac:dyDescent="0.25">
      <c r="B561"/>
      <c r="C561"/>
      <c r="D561" s="100"/>
      <c r="E561" s="42"/>
      <c r="F561" s="70"/>
      <c r="G561" s="19" t="str">
        <f>IFERROR(VLOOKUP($D561,LISTA!$A$2:$J$9990,8,0),"")</f>
        <v/>
      </c>
      <c r="H561" s="40" t="str">
        <f t="shared" si="19"/>
        <v/>
      </c>
      <c r="I561" s="1"/>
      <c r="J561" s="1"/>
      <c r="K561" s="1"/>
      <c r="L561" s="36" t="str">
        <f>IFERROR(#REF!-$J535,"")</f>
        <v/>
      </c>
      <c r="N561" s="7"/>
      <c r="O561" s="7"/>
      <c r="P561" s="9"/>
      <c r="Q561" s="9"/>
      <c r="R561"/>
      <c r="S561"/>
      <c r="T561"/>
      <c r="U561"/>
      <c r="V561"/>
      <c r="W561"/>
      <c r="X561"/>
      <c r="Y561"/>
      <c r="Z561"/>
    </row>
    <row r="562" spans="2:26" s="32" customFormat="1" x14ac:dyDescent="0.25">
      <c r="B562"/>
      <c r="C562"/>
      <c r="D562" s="100"/>
      <c r="E562" s="42"/>
      <c r="F562" s="70"/>
      <c r="G562" s="19" t="str">
        <f>IFERROR(VLOOKUP($D562,LISTA!$A$2:$J$9990,8,0),"")</f>
        <v/>
      </c>
      <c r="H562" s="40" t="str">
        <f t="shared" si="19"/>
        <v/>
      </c>
      <c r="I562" s="1"/>
      <c r="J562" s="1"/>
      <c r="K562" s="1"/>
      <c r="L562" s="36" t="str">
        <f>IFERROR(#REF!-$J536,"")</f>
        <v/>
      </c>
      <c r="N562" s="7"/>
      <c r="O562" s="7"/>
      <c r="P562" s="9"/>
      <c r="Q562" s="9"/>
      <c r="R562"/>
      <c r="S562"/>
      <c r="T562"/>
      <c r="U562"/>
      <c r="V562"/>
      <c r="W562"/>
      <c r="X562"/>
      <c r="Y562"/>
      <c r="Z562"/>
    </row>
    <row r="563" spans="2:26" s="32" customFormat="1" x14ac:dyDescent="0.25">
      <c r="B563"/>
      <c r="C563"/>
      <c r="D563" s="100"/>
      <c r="E563" s="42"/>
      <c r="F563" s="70"/>
      <c r="G563" s="19" t="str">
        <f>IFERROR(VLOOKUP($D563,LISTA!$A$2:$J$9990,8,0),"")</f>
        <v/>
      </c>
      <c r="H563" s="40" t="str">
        <f t="shared" si="19"/>
        <v/>
      </c>
      <c r="I563" s="1"/>
      <c r="J563" s="1"/>
      <c r="K563" s="1"/>
      <c r="L563" s="36" t="str">
        <f>IFERROR(#REF!-$J537,"")</f>
        <v/>
      </c>
      <c r="N563" s="7"/>
      <c r="O563" s="7"/>
      <c r="P563" s="9"/>
      <c r="Q563" s="9"/>
      <c r="R563"/>
      <c r="S563"/>
      <c r="T563"/>
      <c r="U563"/>
      <c r="V563"/>
      <c r="W563"/>
      <c r="X563"/>
      <c r="Y563"/>
      <c r="Z563"/>
    </row>
    <row r="564" spans="2:26" s="32" customFormat="1" x14ac:dyDescent="0.25">
      <c r="B564"/>
      <c r="C564"/>
      <c r="D564" s="100"/>
      <c r="E564" s="42"/>
      <c r="F564" s="70"/>
      <c r="G564" s="19" t="str">
        <f>IFERROR(VLOOKUP($D564,LISTA!$A$2:$J$9990,8,0),"")</f>
        <v/>
      </c>
      <c r="H564" s="40" t="str">
        <f t="shared" si="19"/>
        <v/>
      </c>
      <c r="I564" s="1"/>
      <c r="J564" s="1"/>
      <c r="K564" s="1"/>
      <c r="L564" s="36" t="str">
        <f>IFERROR(#REF!-$J538,"")</f>
        <v/>
      </c>
      <c r="N564" s="7"/>
      <c r="O564" s="7"/>
      <c r="P564" s="9"/>
      <c r="Q564" s="9"/>
      <c r="R564"/>
      <c r="S564"/>
      <c r="T564"/>
      <c r="U564"/>
      <c r="V564"/>
      <c r="W564"/>
      <c r="X564"/>
      <c r="Y564"/>
      <c r="Z564"/>
    </row>
    <row r="565" spans="2:26" s="32" customFormat="1" x14ac:dyDescent="0.25">
      <c r="B565"/>
      <c r="C565"/>
      <c r="D565" s="100"/>
      <c r="E565" s="42"/>
      <c r="F565" s="70"/>
      <c r="G565" s="19" t="str">
        <f>IFERROR(VLOOKUP($D565,LISTA!$A$2:$J$9990,8,0),"")</f>
        <v/>
      </c>
      <c r="H565" s="40" t="str">
        <f t="shared" si="19"/>
        <v/>
      </c>
      <c r="I565" s="1"/>
      <c r="J565" s="1"/>
      <c r="K565" s="1"/>
      <c r="L565" s="36" t="str">
        <f>IFERROR(#REF!-$J539,"")</f>
        <v/>
      </c>
      <c r="N565" s="7"/>
      <c r="O565" s="7"/>
      <c r="P565" s="9"/>
      <c r="Q565" s="9"/>
      <c r="R565"/>
      <c r="S565"/>
      <c r="T565"/>
      <c r="U565"/>
      <c r="V565"/>
      <c r="W565"/>
      <c r="X565"/>
      <c r="Y565"/>
      <c r="Z565"/>
    </row>
    <row r="566" spans="2:26" s="32" customFormat="1" x14ac:dyDescent="0.25">
      <c r="B566"/>
      <c r="C566"/>
      <c r="D566" s="100"/>
      <c r="E566" s="42"/>
      <c r="F566" s="70"/>
      <c r="G566" s="19" t="str">
        <f>IFERROR(VLOOKUP($D566,LISTA!$A$2:$J$9990,8,0),"")</f>
        <v/>
      </c>
      <c r="H566" s="40" t="str">
        <f t="shared" si="19"/>
        <v/>
      </c>
      <c r="I566" s="1"/>
      <c r="J566" s="1"/>
      <c r="K566" s="1"/>
      <c r="L566" s="36" t="str">
        <f>IFERROR(#REF!-$J540,"")</f>
        <v/>
      </c>
      <c r="N566" s="7"/>
      <c r="O566" s="7"/>
      <c r="P566" s="9"/>
      <c r="Q566" s="9"/>
      <c r="R566"/>
      <c r="S566"/>
      <c r="T566"/>
      <c r="U566"/>
      <c r="V566"/>
      <c r="W566"/>
      <c r="X566"/>
      <c r="Y566"/>
      <c r="Z566"/>
    </row>
    <row r="567" spans="2:26" s="32" customFormat="1" x14ac:dyDescent="0.25">
      <c r="B567"/>
      <c r="C567"/>
      <c r="D567" s="100"/>
      <c r="E567" s="42"/>
      <c r="F567" s="70"/>
      <c r="G567" s="19" t="str">
        <f>IFERROR(VLOOKUP($D567,LISTA!$A$2:$J$9990,8,0),"")</f>
        <v/>
      </c>
      <c r="H567" s="40" t="str">
        <f t="shared" si="19"/>
        <v/>
      </c>
      <c r="I567" s="1"/>
      <c r="J567" s="1"/>
      <c r="K567" s="1"/>
      <c r="L567" s="36" t="str">
        <f>IFERROR(#REF!-$J541,"")</f>
        <v/>
      </c>
      <c r="N567" s="7"/>
      <c r="O567" s="7"/>
      <c r="P567" s="9"/>
      <c r="Q567" s="9"/>
      <c r="R567"/>
      <c r="S567"/>
      <c r="T567"/>
      <c r="U567"/>
      <c r="V567"/>
      <c r="W567"/>
      <c r="X567"/>
      <c r="Y567"/>
      <c r="Z567"/>
    </row>
    <row r="568" spans="2:26" s="32" customFormat="1" x14ac:dyDescent="0.25">
      <c r="B568"/>
      <c r="C568"/>
      <c r="D568" s="100"/>
      <c r="E568" s="42"/>
      <c r="F568" s="70"/>
      <c r="G568" s="19" t="str">
        <f>IFERROR(VLOOKUP($D568,LISTA!$A$2:$J$9990,8,0),"")</f>
        <v/>
      </c>
      <c r="H568" s="40" t="str">
        <f t="shared" si="19"/>
        <v/>
      </c>
      <c r="I568" s="1"/>
      <c r="J568" s="1"/>
      <c r="K568" s="1"/>
      <c r="L568" s="36" t="str">
        <f>IFERROR(#REF!-$J542,"")</f>
        <v/>
      </c>
      <c r="N568" s="7"/>
      <c r="O568" s="7"/>
      <c r="P568" s="9"/>
      <c r="Q568" s="9"/>
      <c r="R568"/>
      <c r="S568"/>
      <c r="T568"/>
      <c r="U568"/>
      <c r="V568"/>
      <c r="W568"/>
      <c r="X568"/>
      <c r="Y568"/>
      <c r="Z568"/>
    </row>
    <row r="569" spans="2:26" s="32" customFormat="1" x14ac:dyDescent="0.25">
      <c r="B569"/>
      <c r="C569"/>
      <c r="D569" s="100"/>
      <c r="E569" s="42"/>
      <c r="F569" s="70"/>
      <c r="G569" s="19" t="str">
        <f>IFERROR(VLOOKUP($D569,LISTA!$A$2:$J$9990,8,0),"")</f>
        <v/>
      </c>
      <c r="H569" s="40" t="str">
        <f t="shared" si="19"/>
        <v/>
      </c>
      <c r="I569" s="1"/>
      <c r="J569" s="1"/>
      <c r="K569" s="1"/>
      <c r="L569" s="36" t="str">
        <f>IFERROR(#REF!-$J543,"")</f>
        <v/>
      </c>
      <c r="N569" s="7"/>
      <c r="O569" s="7"/>
      <c r="P569" s="9"/>
      <c r="Q569" s="9"/>
      <c r="R569"/>
      <c r="S569"/>
      <c r="T569"/>
      <c r="U569"/>
      <c r="V569"/>
      <c r="W569"/>
      <c r="X569"/>
      <c r="Y569"/>
      <c r="Z569"/>
    </row>
    <row r="570" spans="2:26" s="32" customFormat="1" x14ac:dyDescent="0.25">
      <c r="B570"/>
      <c r="C570"/>
      <c r="D570" s="100"/>
      <c r="E570" s="42"/>
      <c r="F570" s="70"/>
      <c r="G570" s="19" t="str">
        <f>IFERROR(VLOOKUP($D570,LISTA!$A$2:$J$9990,8,0),"")</f>
        <v/>
      </c>
      <c r="H570" s="40" t="str">
        <f t="shared" si="19"/>
        <v/>
      </c>
      <c r="I570" s="1"/>
      <c r="J570" s="1"/>
      <c r="K570" s="1"/>
      <c r="L570" s="36" t="str">
        <f>IFERROR(#REF!-$J544,"")</f>
        <v/>
      </c>
      <c r="N570" s="7"/>
      <c r="O570" s="7"/>
      <c r="P570" s="9"/>
      <c r="Q570" s="9"/>
      <c r="R570"/>
      <c r="S570"/>
      <c r="T570"/>
      <c r="U570"/>
      <c r="V570"/>
      <c r="W570"/>
      <c r="X570"/>
      <c r="Y570"/>
      <c r="Z570"/>
    </row>
    <row r="571" spans="2:26" s="32" customFormat="1" x14ac:dyDescent="0.25">
      <c r="B571"/>
      <c r="C571"/>
      <c r="D571" s="100"/>
      <c r="E571" s="42"/>
      <c r="F571" s="70"/>
      <c r="G571" s="19" t="str">
        <f>IFERROR(VLOOKUP($D571,LISTA!$A$2:$J$9990,8,0),"")</f>
        <v/>
      </c>
      <c r="H571" s="40" t="str">
        <f t="shared" si="19"/>
        <v/>
      </c>
      <c r="I571" s="1"/>
      <c r="J571" s="1"/>
      <c r="K571" s="1"/>
      <c r="L571" s="36" t="str">
        <f>IFERROR(#REF!-$J545,"")</f>
        <v/>
      </c>
      <c r="N571" s="7"/>
      <c r="O571" s="7"/>
      <c r="P571" s="9"/>
      <c r="Q571" s="9"/>
      <c r="R571"/>
      <c r="S571"/>
      <c r="T571"/>
      <c r="U571"/>
      <c r="V571"/>
      <c r="W571"/>
      <c r="X571"/>
      <c r="Y571"/>
      <c r="Z571"/>
    </row>
    <row r="572" spans="2:26" s="32" customFormat="1" x14ac:dyDescent="0.25">
      <c r="B572"/>
      <c r="C572"/>
      <c r="D572" s="100"/>
      <c r="E572" s="42"/>
      <c r="F572" s="70"/>
      <c r="G572" s="19" t="str">
        <f>IFERROR(VLOOKUP($D572,LISTA!$A$2:$J$9990,8,0),"")</f>
        <v/>
      </c>
      <c r="H572" s="40" t="str">
        <f t="shared" si="19"/>
        <v/>
      </c>
      <c r="I572" s="1"/>
      <c r="J572" s="1"/>
      <c r="K572" s="1"/>
      <c r="L572" s="36" t="str">
        <f>IFERROR(#REF!-$J546,"")</f>
        <v/>
      </c>
      <c r="N572" s="7"/>
      <c r="O572" s="7"/>
      <c r="P572" s="9"/>
      <c r="Q572" s="9"/>
      <c r="R572"/>
      <c r="S572"/>
      <c r="T572"/>
      <c r="U572"/>
      <c r="V572"/>
      <c r="W572"/>
      <c r="X572"/>
      <c r="Y572"/>
      <c r="Z572"/>
    </row>
    <row r="573" spans="2:26" s="32" customFormat="1" x14ac:dyDescent="0.25">
      <c r="B573"/>
      <c r="C573"/>
      <c r="D573" s="100"/>
      <c r="E573" s="42"/>
      <c r="F573" s="70"/>
      <c r="G573" s="19" t="str">
        <f>IFERROR(VLOOKUP($D573,LISTA!$A$2:$J$9990,8,0),"")</f>
        <v/>
      </c>
      <c r="H573" s="40" t="str">
        <f t="shared" si="19"/>
        <v/>
      </c>
      <c r="I573" s="1"/>
      <c r="J573" s="1"/>
      <c r="K573" s="1"/>
      <c r="L573" s="36" t="str">
        <f>IFERROR(#REF!-$J547,"")</f>
        <v/>
      </c>
      <c r="N573" s="7"/>
      <c r="O573" s="7"/>
      <c r="P573" s="9"/>
      <c r="Q573" s="9"/>
      <c r="R573"/>
      <c r="S573"/>
      <c r="T573"/>
      <c r="U573"/>
      <c r="V573"/>
      <c r="W573"/>
      <c r="X573"/>
      <c r="Y573"/>
      <c r="Z573"/>
    </row>
    <row r="574" spans="2:26" s="32" customFormat="1" x14ac:dyDescent="0.25">
      <c r="B574"/>
      <c r="C574"/>
      <c r="D574" s="100"/>
      <c r="E574" s="42"/>
      <c r="F574" s="70"/>
      <c r="G574" s="19" t="str">
        <f>IFERROR(VLOOKUP($D574,LISTA!$A$2:$J$9990,8,0),"")</f>
        <v/>
      </c>
      <c r="H574" s="40" t="str">
        <f t="shared" si="19"/>
        <v/>
      </c>
      <c r="I574" s="1"/>
      <c r="J574" s="1"/>
      <c r="K574" s="1"/>
      <c r="L574" s="36" t="str">
        <f>IFERROR(#REF!-$J548,"")</f>
        <v/>
      </c>
      <c r="N574" s="7"/>
      <c r="O574" s="7"/>
      <c r="P574" s="9"/>
      <c r="Q574" s="9"/>
      <c r="R574"/>
      <c r="S574"/>
      <c r="T574"/>
      <c r="U574"/>
      <c r="V574"/>
      <c r="W574"/>
      <c r="X574"/>
      <c r="Y574"/>
      <c r="Z574"/>
    </row>
    <row r="575" spans="2:26" s="32" customFormat="1" x14ac:dyDescent="0.25">
      <c r="B575"/>
      <c r="C575"/>
      <c r="D575" s="100"/>
      <c r="E575" s="42"/>
      <c r="F575" s="70"/>
      <c r="G575" s="19" t="str">
        <f>IFERROR(VLOOKUP($D575,LISTA!$A$2:$J$9990,8,0),"")</f>
        <v/>
      </c>
      <c r="H575" s="40" t="str">
        <f t="shared" si="19"/>
        <v/>
      </c>
      <c r="I575" s="1"/>
      <c r="J575" s="1"/>
      <c r="K575" s="1"/>
      <c r="L575" s="36" t="str">
        <f>IFERROR(#REF!-$J549,"")</f>
        <v/>
      </c>
      <c r="N575" s="7"/>
      <c r="O575" s="7"/>
      <c r="P575" s="9"/>
      <c r="Q575" s="9"/>
      <c r="R575"/>
      <c r="S575"/>
      <c r="T575"/>
      <c r="U575"/>
      <c r="V575"/>
      <c r="W575"/>
      <c r="X575"/>
      <c r="Y575"/>
      <c r="Z575"/>
    </row>
    <row r="576" spans="2:26" s="32" customFormat="1" x14ac:dyDescent="0.25">
      <c r="B576"/>
      <c r="C576"/>
      <c r="D576" s="100"/>
      <c r="E576" s="42"/>
      <c r="F576" s="70"/>
      <c r="G576" s="19" t="str">
        <f>IFERROR(VLOOKUP($D576,LISTA!$A$2:$J$9990,8,0),"")</f>
        <v/>
      </c>
      <c r="H576" s="40" t="str">
        <f t="shared" si="19"/>
        <v/>
      </c>
      <c r="I576" s="1"/>
      <c r="J576" s="1"/>
      <c r="K576" s="1"/>
      <c r="L576" s="36" t="str">
        <f>IFERROR(#REF!-$J550,"")</f>
        <v/>
      </c>
      <c r="N576" s="7"/>
      <c r="O576" s="7"/>
      <c r="P576" s="9"/>
      <c r="Q576" s="9"/>
      <c r="R576"/>
      <c r="S576"/>
      <c r="T576"/>
      <c r="U576"/>
      <c r="V576"/>
      <c r="W576"/>
      <c r="X576"/>
      <c r="Y576"/>
      <c r="Z576"/>
    </row>
    <row r="577" spans="2:26" s="32" customFormat="1" x14ac:dyDescent="0.25">
      <c r="B577"/>
      <c r="C577"/>
      <c r="D577" s="100"/>
      <c r="E577" s="42"/>
      <c r="F577" s="70"/>
      <c r="G577" s="19" t="str">
        <f>IFERROR(VLOOKUP($D577,LISTA!$A$2:$J$9990,8,0),"")</f>
        <v/>
      </c>
      <c r="H577" s="40" t="str">
        <f t="shared" si="19"/>
        <v/>
      </c>
      <c r="I577" s="1"/>
      <c r="J577" s="1"/>
      <c r="K577" s="1"/>
      <c r="L577" s="36" t="str">
        <f>IFERROR(#REF!-$J551,"")</f>
        <v/>
      </c>
      <c r="N577" s="7"/>
      <c r="O577" s="7"/>
      <c r="P577" s="9"/>
      <c r="Q577" s="9"/>
      <c r="R577"/>
      <c r="S577"/>
      <c r="T577"/>
      <c r="U577"/>
      <c r="V577"/>
      <c r="W577"/>
      <c r="X577"/>
      <c r="Y577"/>
      <c r="Z577"/>
    </row>
    <row r="578" spans="2:26" s="32" customFormat="1" x14ac:dyDescent="0.25">
      <c r="B578"/>
      <c r="C578"/>
      <c r="D578" s="100"/>
      <c r="E578" s="42"/>
      <c r="F578" s="70"/>
      <c r="G578" s="19" t="str">
        <f>IFERROR(VLOOKUP($D578,LISTA!$A$2:$J$9990,8,0),"")</f>
        <v/>
      </c>
      <c r="H578" s="40" t="str">
        <f t="shared" si="19"/>
        <v/>
      </c>
      <c r="I578" s="1"/>
      <c r="J578" s="1"/>
      <c r="K578" s="1"/>
      <c r="L578" s="36" t="str">
        <f>IFERROR(#REF!-$J552,"")</f>
        <v/>
      </c>
      <c r="N578" s="7"/>
      <c r="O578" s="7"/>
      <c r="P578" s="9"/>
      <c r="Q578" s="9"/>
      <c r="R578"/>
      <c r="S578"/>
      <c r="T578"/>
      <c r="U578"/>
      <c r="V578"/>
      <c r="W578"/>
      <c r="X578"/>
      <c r="Y578"/>
      <c r="Z578"/>
    </row>
    <row r="579" spans="2:26" s="32" customFormat="1" x14ac:dyDescent="0.25">
      <c r="B579"/>
      <c r="C579"/>
      <c r="D579" s="100"/>
      <c r="E579" s="42"/>
      <c r="F579" s="70"/>
      <c r="G579" s="19" t="str">
        <f>IFERROR(VLOOKUP($D579,LISTA!$A$2:$J$9990,8,0),"")</f>
        <v/>
      </c>
      <c r="H579" s="40" t="str">
        <f t="shared" si="19"/>
        <v/>
      </c>
      <c r="I579" s="1"/>
      <c r="J579" s="1"/>
      <c r="K579" s="1"/>
      <c r="L579" s="36" t="str">
        <f>IFERROR(#REF!-$J553,"")</f>
        <v/>
      </c>
      <c r="N579" s="7"/>
      <c r="O579" s="7"/>
      <c r="P579" s="9"/>
      <c r="Q579" s="9"/>
      <c r="R579"/>
      <c r="S579"/>
      <c r="T579"/>
      <c r="U579"/>
      <c r="V579"/>
      <c r="W579"/>
      <c r="X579"/>
      <c r="Y579"/>
      <c r="Z579"/>
    </row>
    <row r="580" spans="2:26" s="32" customFormat="1" x14ac:dyDescent="0.25">
      <c r="B580"/>
      <c r="C580"/>
      <c r="D580" s="100"/>
      <c r="E580" s="42"/>
      <c r="F580" s="70"/>
      <c r="G580" s="19" t="str">
        <f>IFERROR(VLOOKUP($D580,LISTA!$A$2:$J$9990,8,0),"")</f>
        <v/>
      </c>
      <c r="H580" s="40" t="str">
        <f t="shared" si="19"/>
        <v/>
      </c>
      <c r="I580" s="1"/>
      <c r="J580" s="1"/>
      <c r="K580" s="1"/>
      <c r="L580" s="36" t="str">
        <f>IFERROR(#REF!-$J554,"")</f>
        <v/>
      </c>
      <c r="N580" s="7"/>
      <c r="O580" s="7"/>
      <c r="P580" s="9"/>
      <c r="Q580" s="9"/>
      <c r="R580"/>
      <c r="S580"/>
      <c r="T580"/>
      <c r="U580"/>
      <c r="V580"/>
      <c r="W580"/>
      <c r="X580"/>
      <c r="Y580"/>
      <c r="Z580"/>
    </row>
    <row r="581" spans="2:26" s="32" customFormat="1" x14ac:dyDescent="0.25">
      <c r="B581"/>
      <c r="C581"/>
      <c r="D581" s="100"/>
      <c r="E581" s="42"/>
      <c r="F581" s="70"/>
      <c r="G581" s="19" t="str">
        <f>IFERROR(VLOOKUP($D581,LISTA!$A$2:$J$9990,8,0),"")</f>
        <v/>
      </c>
      <c r="H581" s="40" t="str">
        <f t="shared" ref="H581:H644" si="20">IF(OR(G581=$K$10,G581=$K$11,G581=$K$14,G581=$K$15,G581=$K$16,G581=$K$17,G581=$K$18,G581=$K$19,G581=$K$20,G581=$K$21,G581=$K$22,G581=$K$23,G581=$K$24,G581=$K$25,G581=$K$26,G581=$K$27,G581=$K$28),$K$9,IF(OR(G581=$K$32,G581=$K$33),$K$31,IF(OR(G581=$K$38),$K$37,"")))</f>
        <v/>
      </c>
      <c r="I581" s="1"/>
      <c r="J581" s="1"/>
      <c r="K581" s="1"/>
      <c r="L581" s="36" t="str">
        <f>IFERROR(#REF!-$J555,"")</f>
        <v/>
      </c>
      <c r="N581" s="7"/>
      <c r="O581" s="7"/>
      <c r="P581" s="9"/>
      <c r="Q581" s="9"/>
      <c r="R581"/>
      <c r="S581"/>
      <c r="T581"/>
      <c r="U581"/>
      <c r="V581"/>
      <c r="W581"/>
      <c r="X581"/>
      <c r="Y581"/>
      <c r="Z581"/>
    </row>
    <row r="582" spans="2:26" s="32" customFormat="1" x14ac:dyDescent="0.25">
      <c r="B582"/>
      <c r="C582"/>
      <c r="D582" s="100"/>
      <c r="E582" s="42"/>
      <c r="F582" s="70"/>
      <c r="G582" s="19" t="str">
        <f>IFERROR(VLOOKUP($D582,LISTA!$A$2:$J$9990,8,0),"")</f>
        <v/>
      </c>
      <c r="H582" s="40" t="str">
        <f t="shared" si="20"/>
        <v/>
      </c>
      <c r="I582" s="1"/>
      <c r="J582" s="1"/>
      <c r="K582" s="1"/>
      <c r="L582" s="36" t="str">
        <f>IFERROR(#REF!-$J556,"")</f>
        <v/>
      </c>
      <c r="N582" s="7"/>
      <c r="O582" s="7"/>
      <c r="P582" s="9"/>
      <c r="Q582" s="9"/>
      <c r="R582"/>
      <c r="S582"/>
      <c r="T582"/>
      <c r="U582"/>
      <c r="V582"/>
      <c r="W582"/>
      <c r="X582"/>
      <c r="Y582"/>
      <c r="Z582"/>
    </row>
    <row r="583" spans="2:26" s="32" customFormat="1" x14ac:dyDescent="0.25">
      <c r="B583"/>
      <c r="C583"/>
      <c r="D583" s="100"/>
      <c r="E583" s="42"/>
      <c r="F583" s="70"/>
      <c r="G583" s="19" t="str">
        <f>IFERROR(VLOOKUP($D583,LISTA!$A$2:$J$9990,8,0),"")</f>
        <v/>
      </c>
      <c r="H583" s="40" t="str">
        <f t="shared" si="20"/>
        <v/>
      </c>
      <c r="I583" s="1"/>
      <c r="J583" s="1"/>
      <c r="K583" s="1"/>
      <c r="L583" s="36" t="str">
        <f>IFERROR(#REF!-$J557,"")</f>
        <v/>
      </c>
      <c r="N583" s="7"/>
      <c r="O583" s="7"/>
      <c r="P583" s="9"/>
      <c r="Q583" s="9"/>
      <c r="R583"/>
      <c r="S583"/>
      <c r="T583"/>
      <c r="U583"/>
      <c r="V583"/>
      <c r="W583"/>
      <c r="X583"/>
      <c r="Y583"/>
      <c r="Z583"/>
    </row>
    <row r="584" spans="2:26" s="32" customFormat="1" x14ac:dyDescent="0.25">
      <c r="B584"/>
      <c r="C584"/>
      <c r="D584" s="100"/>
      <c r="E584" s="42"/>
      <c r="F584" s="70"/>
      <c r="G584" s="19" t="str">
        <f>IFERROR(VLOOKUP($D584,LISTA!$A$2:$J$9990,8,0),"")</f>
        <v/>
      </c>
      <c r="H584" s="40" t="str">
        <f t="shared" si="20"/>
        <v/>
      </c>
      <c r="I584" s="1"/>
      <c r="J584" s="1"/>
      <c r="K584" s="1"/>
      <c r="L584" s="36" t="str">
        <f>IFERROR(#REF!-$J558,"")</f>
        <v/>
      </c>
      <c r="N584" s="7"/>
      <c r="O584" s="7"/>
      <c r="P584" s="9"/>
      <c r="Q584" s="9"/>
      <c r="R584"/>
      <c r="S584"/>
      <c r="T584"/>
      <c r="U584"/>
      <c r="V584"/>
      <c r="W584"/>
      <c r="X584"/>
      <c r="Y584"/>
      <c r="Z584"/>
    </row>
    <row r="585" spans="2:26" s="32" customFormat="1" x14ac:dyDescent="0.25">
      <c r="B585"/>
      <c r="C585"/>
      <c r="D585" s="100"/>
      <c r="E585" s="42"/>
      <c r="F585" s="70"/>
      <c r="G585" s="19" t="str">
        <f>IFERROR(VLOOKUP($D585,LISTA!$A$2:$J$9990,8,0),"")</f>
        <v/>
      </c>
      <c r="H585" s="40" t="str">
        <f t="shared" si="20"/>
        <v/>
      </c>
      <c r="I585" s="1"/>
      <c r="J585" s="1"/>
      <c r="K585" s="1"/>
      <c r="L585" s="36" t="str">
        <f>IFERROR(#REF!-$J559,"")</f>
        <v/>
      </c>
      <c r="N585" s="7"/>
      <c r="O585" s="7"/>
      <c r="P585" s="9"/>
      <c r="Q585" s="9"/>
      <c r="R585"/>
      <c r="S585"/>
      <c r="T585"/>
      <c r="U585"/>
      <c r="V585"/>
      <c r="W585"/>
      <c r="X585"/>
      <c r="Y585"/>
      <c r="Z585"/>
    </row>
    <row r="586" spans="2:26" s="32" customFormat="1" x14ac:dyDescent="0.25">
      <c r="B586"/>
      <c r="C586"/>
      <c r="D586" s="100"/>
      <c r="E586" s="42"/>
      <c r="F586" s="70"/>
      <c r="G586" s="19" t="str">
        <f>IFERROR(VLOOKUP($D586,LISTA!$A$2:$J$9990,8,0),"")</f>
        <v/>
      </c>
      <c r="H586" s="40" t="str">
        <f t="shared" si="20"/>
        <v/>
      </c>
      <c r="I586" s="1"/>
      <c r="J586" s="1"/>
      <c r="K586" s="1"/>
      <c r="L586" s="36" t="str">
        <f>IFERROR(#REF!-$J560,"")</f>
        <v/>
      </c>
      <c r="N586" s="7"/>
      <c r="O586" s="7"/>
      <c r="P586" s="9"/>
      <c r="Q586" s="9"/>
      <c r="R586"/>
      <c r="S586"/>
      <c r="T586"/>
      <c r="U586"/>
      <c r="V586"/>
      <c r="W586"/>
      <c r="X586"/>
      <c r="Y586"/>
      <c r="Z586"/>
    </row>
    <row r="587" spans="2:26" s="32" customFormat="1" x14ac:dyDescent="0.25">
      <c r="B587"/>
      <c r="C587"/>
      <c r="D587" s="100"/>
      <c r="E587" s="42"/>
      <c r="F587" s="70"/>
      <c r="G587" s="19" t="str">
        <f>IFERROR(VLOOKUP($D587,LISTA!$A$2:$J$9990,8,0),"")</f>
        <v/>
      </c>
      <c r="H587" s="40" t="str">
        <f t="shared" si="20"/>
        <v/>
      </c>
      <c r="I587" s="1"/>
      <c r="J587" s="1"/>
      <c r="K587" s="1"/>
      <c r="L587" s="36" t="str">
        <f>IFERROR(#REF!-$J561,"")</f>
        <v/>
      </c>
      <c r="N587" s="7"/>
      <c r="O587" s="7"/>
      <c r="P587" s="9"/>
      <c r="Q587" s="9"/>
      <c r="R587"/>
      <c r="S587"/>
      <c r="T587"/>
      <c r="U587"/>
      <c r="V587"/>
      <c r="W587"/>
      <c r="X587"/>
      <c r="Y587"/>
      <c r="Z587"/>
    </row>
    <row r="588" spans="2:26" s="32" customFormat="1" x14ac:dyDescent="0.25">
      <c r="B588"/>
      <c r="C588"/>
      <c r="D588" s="100"/>
      <c r="E588" s="42"/>
      <c r="F588" s="70"/>
      <c r="G588" s="19" t="str">
        <f>IFERROR(VLOOKUP($D588,LISTA!$A$2:$J$9990,8,0),"")</f>
        <v/>
      </c>
      <c r="H588" s="40" t="str">
        <f t="shared" si="20"/>
        <v/>
      </c>
      <c r="I588" s="1"/>
      <c r="J588" s="1"/>
      <c r="K588" s="1"/>
      <c r="L588" s="36" t="str">
        <f>IFERROR(#REF!-$J562,"")</f>
        <v/>
      </c>
      <c r="N588" s="7"/>
      <c r="O588" s="7"/>
      <c r="P588" s="9"/>
      <c r="Q588" s="9"/>
      <c r="R588"/>
      <c r="S588"/>
      <c r="T588"/>
      <c r="U588"/>
      <c r="V588"/>
      <c r="W588"/>
      <c r="X588"/>
      <c r="Y588"/>
      <c r="Z588"/>
    </row>
    <row r="589" spans="2:26" s="32" customFormat="1" x14ac:dyDescent="0.25">
      <c r="B589"/>
      <c r="C589"/>
      <c r="D589" s="100"/>
      <c r="E589" s="42"/>
      <c r="F589" s="70"/>
      <c r="G589" s="19" t="str">
        <f>IFERROR(VLOOKUP($D589,LISTA!$A$2:$J$9990,8,0),"")</f>
        <v/>
      </c>
      <c r="H589" s="40" t="str">
        <f t="shared" si="20"/>
        <v/>
      </c>
      <c r="I589" s="1"/>
      <c r="J589" s="1"/>
      <c r="K589" s="1"/>
      <c r="L589" s="36" t="str">
        <f>IFERROR(#REF!-$J563,"")</f>
        <v/>
      </c>
      <c r="N589" s="7"/>
      <c r="O589" s="7"/>
      <c r="P589" s="9"/>
      <c r="Q589" s="9"/>
      <c r="R589"/>
      <c r="S589"/>
      <c r="T589"/>
      <c r="U589"/>
      <c r="V589"/>
      <c r="W589"/>
      <c r="X589"/>
      <c r="Y589"/>
      <c r="Z589"/>
    </row>
    <row r="590" spans="2:26" s="32" customFormat="1" x14ac:dyDescent="0.25">
      <c r="B590"/>
      <c r="C590"/>
      <c r="D590" s="100"/>
      <c r="E590" s="42"/>
      <c r="F590" s="70"/>
      <c r="G590" s="19" t="str">
        <f>IFERROR(VLOOKUP($D590,LISTA!$A$2:$J$9990,8,0),"")</f>
        <v/>
      </c>
      <c r="H590" s="40" t="str">
        <f t="shared" si="20"/>
        <v/>
      </c>
      <c r="I590" s="1"/>
      <c r="J590" s="1"/>
      <c r="K590" s="1"/>
      <c r="L590" s="36" t="str">
        <f>IFERROR(#REF!-$J564,"")</f>
        <v/>
      </c>
      <c r="N590" s="7"/>
      <c r="O590" s="7"/>
      <c r="P590" s="9"/>
      <c r="Q590" s="9"/>
      <c r="R590"/>
      <c r="S590"/>
      <c r="T590"/>
      <c r="U590"/>
      <c r="V590"/>
      <c r="W590"/>
      <c r="X590"/>
      <c r="Y590"/>
      <c r="Z590"/>
    </row>
    <row r="591" spans="2:26" s="32" customFormat="1" x14ac:dyDescent="0.25">
      <c r="B591"/>
      <c r="C591"/>
      <c r="D591" s="100"/>
      <c r="E591" s="42"/>
      <c r="F591" s="70"/>
      <c r="G591" s="19" t="str">
        <f>IFERROR(VLOOKUP($D591,LISTA!$A$2:$J$9990,8,0),"")</f>
        <v/>
      </c>
      <c r="H591" s="40" t="str">
        <f t="shared" si="20"/>
        <v/>
      </c>
      <c r="I591" s="1"/>
      <c r="J591" s="1"/>
      <c r="K591" s="1"/>
      <c r="L591" s="36" t="str">
        <f>IFERROR(#REF!-$J565,"")</f>
        <v/>
      </c>
      <c r="N591" s="7"/>
      <c r="O591" s="7"/>
      <c r="P591" s="9"/>
      <c r="Q591" s="9"/>
      <c r="R591"/>
      <c r="S591"/>
      <c r="T591"/>
      <c r="U591"/>
      <c r="V591"/>
      <c r="W591"/>
      <c r="X591"/>
      <c r="Y591"/>
      <c r="Z591"/>
    </row>
    <row r="592" spans="2:26" s="32" customFormat="1" x14ac:dyDescent="0.25">
      <c r="B592"/>
      <c r="C592"/>
      <c r="D592" s="100"/>
      <c r="E592" s="42"/>
      <c r="F592" s="70"/>
      <c r="G592" s="19" t="str">
        <f>IFERROR(VLOOKUP($D592,LISTA!$A$2:$J$9990,8,0),"")</f>
        <v/>
      </c>
      <c r="H592" s="40" t="str">
        <f t="shared" si="20"/>
        <v/>
      </c>
      <c r="I592" s="1"/>
      <c r="J592" s="1"/>
      <c r="K592" s="1"/>
      <c r="L592" s="36" t="str">
        <f>IFERROR(#REF!-$J566,"")</f>
        <v/>
      </c>
      <c r="N592" s="7"/>
      <c r="O592" s="7"/>
      <c r="P592" s="9"/>
      <c r="Q592" s="9"/>
      <c r="R592"/>
      <c r="S592"/>
      <c r="T592"/>
      <c r="U592"/>
      <c r="V592"/>
      <c r="W592"/>
      <c r="X592"/>
      <c r="Y592"/>
      <c r="Z592"/>
    </row>
    <row r="593" spans="2:26" s="32" customFormat="1" x14ac:dyDescent="0.25">
      <c r="B593"/>
      <c r="C593"/>
      <c r="D593" s="100"/>
      <c r="E593" s="42"/>
      <c r="F593" s="70"/>
      <c r="G593" s="19" t="str">
        <f>IFERROR(VLOOKUP($D593,LISTA!$A$2:$J$9990,8,0),"")</f>
        <v/>
      </c>
      <c r="H593" s="40" t="str">
        <f t="shared" si="20"/>
        <v/>
      </c>
      <c r="I593" s="1"/>
      <c r="J593" s="1"/>
      <c r="K593" s="1"/>
      <c r="L593" s="36" t="str">
        <f>IFERROR(#REF!-$J567,"")</f>
        <v/>
      </c>
      <c r="N593" s="7"/>
      <c r="O593" s="7"/>
      <c r="P593" s="9"/>
      <c r="Q593" s="9"/>
      <c r="R593"/>
      <c r="S593"/>
      <c r="T593"/>
      <c r="U593"/>
      <c r="V593"/>
      <c r="W593"/>
      <c r="X593"/>
      <c r="Y593"/>
      <c r="Z593"/>
    </row>
    <row r="594" spans="2:26" s="32" customFormat="1" x14ac:dyDescent="0.25">
      <c r="B594"/>
      <c r="C594"/>
      <c r="D594" s="100"/>
      <c r="E594" s="42"/>
      <c r="F594" s="70"/>
      <c r="G594" s="19" t="str">
        <f>IFERROR(VLOOKUP($D594,LISTA!$A$2:$J$9990,8,0),"")</f>
        <v/>
      </c>
      <c r="H594" s="40" t="str">
        <f t="shared" si="20"/>
        <v/>
      </c>
      <c r="I594" s="1"/>
      <c r="J594" s="1"/>
      <c r="K594" s="1"/>
      <c r="L594" s="36" t="str">
        <f>IFERROR(#REF!-$J568,"")</f>
        <v/>
      </c>
      <c r="N594" s="7"/>
      <c r="O594" s="7"/>
      <c r="P594" s="9"/>
      <c r="Q594" s="9"/>
      <c r="R594"/>
      <c r="S594"/>
      <c r="T594"/>
      <c r="U594"/>
      <c r="V594"/>
      <c r="W594"/>
      <c r="X594"/>
      <c r="Y594"/>
      <c r="Z594"/>
    </row>
    <row r="595" spans="2:26" s="32" customFormat="1" x14ac:dyDescent="0.25">
      <c r="B595"/>
      <c r="C595"/>
      <c r="D595" s="100"/>
      <c r="E595" s="42"/>
      <c r="F595" s="70"/>
      <c r="G595" s="19" t="str">
        <f>IFERROR(VLOOKUP($D595,LISTA!$A$2:$J$9990,8,0),"")</f>
        <v/>
      </c>
      <c r="H595" s="40" t="str">
        <f t="shared" si="20"/>
        <v/>
      </c>
      <c r="I595" s="1"/>
      <c r="J595" s="1"/>
      <c r="K595" s="1"/>
      <c r="L595" s="36" t="str">
        <f>IFERROR(#REF!-$J569,"")</f>
        <v/>
      </c>
      <c r="N595" s="7"/>
      <c r="O595" s="7"/>
      <c r="P595" s="9"/>
      <c r="Q595" s="9"/>
      <c r="R595"/>
      <c r="S595"/>
      <c r="T595"/>
      <c r="U595"/>
      <c r="V595"/>
      <c r="W595"/>
      <c r="X595"/>
      <c r="Y595"/>
      <c r="Z595"/>
    </row>
    <row r="596" spans="2:26" s="32" customFormat="1" x14ac:dyDescent="0.25">
      <c r="B596"/>
      <c r="C596"/>
      <c r="D596" s="100"/>
      <c r="E596" s="42"/>
      <c r="F596" s="70"/>
      <c r="G596" s="19" t="str">
        <f>IFERROR(VLOOKUP($D596,LISTA!$A$2:$J$9990,8,0),"")</f>
        <v/>
      </c>
      <c r="H596" s="40" t="str">
        <f t="shared" si="20"/>
        <v/>
      </c>
      <c r="I596" s="1"/>
      <c r="J596" s="1"/>
      <c r="K596" s="1"/>
      <c r="L596" s="36" t="str">
        <f>IFERROR(#REF!-$J570,"")</f>
        <v/>
      </c>
      <c r="N596" s="7"/>
      <c r="O596" s="7"/>
      <c r="P596" s="9"/>
      <c r="Q596" s="9"/>
      <c r="R596"/>
      <c r="S596"/>
      <c r="T596"/>
      <c r="U596"/>
      <c r="V596"/>
      <c r="W596"/>
      <c r="X596"/>
      <c r="Y596"/>
      <c r="Z596"/>
    </row>
    <row r="597" spans="2:26" s="32" customFormat="1" x14ac:dyDescent="0.25">
      <c r="B597"/>
      <c r="C597"/>
      <c r="D597" s="100"/>
      <c r="E597" s="42"/>
      <c r="F597" s="70"/>
      <c r="G597" s="19" t="str">
        <f>IFERROR(VLOOKUP($D597,LISTA!$A$2:$J$9990,8,0),"")</f>
        <v/>
      </c>
      <c r="H597" s="40" t="str">
        <f t="shared" si="20"/>
        <v/>
      </c>
      <c r="I597" s="1"/>
      <c r="J597" s="1"/>
      <c r="K597" s="1"/>
      <c r="L597" s="36" t="str">
        <f>IFERROR(#REF!-$J571,"")</f>
        <v/>
      </c>
      <c r="N597" s="7"/>
      <c r="O597" s="7"/>
      <c r="P597" s="9"/>
      <c r="Q597" s="9"/>
      <c r="R597"/>
      <c r="S597"/>
      <c r="T597"/>
      <c r="U597"/>
      <c r="V597"/>
      <c r="W597"/>
      <c r="X597"/>
      <c r="Y597"/>
      <c r="Z597"/>
    </row>
    <row r="598" spans="2:26" s="32" customFormat="1" x14ac:dyDescent="0.25">
      <c r="B598"/>
      <c r="C598"/>
      <c r="D598" s="100"/>
      <c r="E598" s="42"/>
      <c r="F598" s="70"/>
      <c r="G598" s="19" t="str">
        <f>IFERROR(VLOOKUP($D598,LISTA!$A$2:$J$9990,8,0),"")</f>
        <v/>
      </c>
      <c r="H598" s="40" t="str">
        <f t="shared" si="20"/>
        <v/>
      </c>
      <c r="I598" s="1"/>
      <c r="J598" s="1"/>
      <c r="K598" s="1"/>
      <c r="L598" s="36" t="str">
        <f>IFERROR(#REF!-$J572,"")</f>
        <v/>
      </c>
      <c r="N598" s="7"/>
      <c r="O598" s="7"/>
      <c r="P598" s="9"/>
      <c r="Q598" s="9"/>
      <c r="R598"/>
      <c r="S598"/>
      <c r="T598"/>
      <c r="U598"/>
      <c r="V598"/>
      <c r="W598"/>
      <c r="X598"/>
      <c r="Y598"/>
      <c r="Z598"/>
    </row>
    <row r="599" spans="2:26" s="32" customFormat="1" x14ac:dyDescent="0.25">
      <c r="B599"/>
      <c r="C599"/>
      <c r="D599" s="100"/>
      <c r="E599" s="42"/>
      <c r="F599" s="70"/>
      <c r="G599" s="19" t="str">
        <f>IFERROR(VLOOKUP($D599,LISTA!$A$2:$J$9990,8,0),"")</f>
        <v/>
      </c>
      <c r="H599" s="40" t="str">
        <f t="shared" si="20"/>
        <v/>
      </c>
      <c r="I599" s="1"/>
      <c r="J599" s="1"/>
      <c r="K599" s="1"/>
      <c r="L599" s="36" t="str">
        <f>IFERROR(#REF!-$J573,"")</f>
        <v/>
      </c>
      <c r="N599" s="7"/>
      <c r="O599" s="7"/>
      <c r="P599" s="9"/>
      <c r="Q599" s="9"/>
      <c r="R599"/>
      <c r="S599"/>
      <c r="T599"/>
      <c r="U599"/>
      <c r="V599"/>
      <c r="W599"/>
      <c r="X599"/>
      <c r="Y599"/>
      <c r="Z599"/>
    </row>
    <row r="600" spans="2:26" s="32" customFormat="1" x14ac:dyDescent="0.25">
      <c r="B600"/>
      <c r="C600"/>
      <c r="D600" s="100"/>
      <c r="E600" s="42"/>
      <c r="F600" s="70"/>
      <c r="G600" s="19" t="str">
        <f>IFERROR(VLOOKUP($D600,LISTA!$A$2:$J$9990,8,0),"")</f>
        <v/>
      </c>
      <c r="H600" s="40" t="str">
        <f t="shared" si="20"/>
        <v/>
      </c>
      <c r="I600" s="1"/>
      <c r="J600" s="1"/>
      <c r="K600" s="1"/>
      <c r="L600" s="36" t="str">
        <f>IFERROR(#REF!-$J574,"")</f>
        <v/>
      </c>
      <c r="N600" s="7"/>
      <c r="O600" s="7"/>
      <c r="P600" s="9"/>
      <c r="Q600" s="9"/>
      <c r="R600"/>
      <c r="S600"/>
      <c r="T600"/>
      <c r="U600"/>
      <c r="V600"/>
      <c r="W600"/>
      <c r="X600"/>
      <c r="Y600"/>
      <c r="Z600"/>
    </row>
    <row r="601" spans="2:26" s="32" customFormat="1" x14ac:dyDescent="0.25">
      <c r="B601"/>
      <c r="C601"/>
      <c r="D601" s="100"/>
      <c r="E601" s="42"/>
      <c r="F601" s="70"/>
      <c r="G601" s="19" t="str">
        <f>IFERROR(VLOOKUP($D601,LISTA!$A$2:$J$9990,8,0),"")</f>
        <v/>
      </c>
      <c r="H601" s="40" t="str">
        <f t="shared" si="20"/>
        <v/>
      </c>
      <c r="I601" s="1"/>
      <c r="J601" s="1"/>
      <c r="K601" s="1"/>
      <c r="L601" s="36" t="str">
        <f>IFERROR(#REF!-$J575,"")</f>
        <v/>
      </c>
      <c r="N601" s="7"/>
      <c r="O601" s="7"/>
      <c r="P601" s="9"/>
      <c r="Q601" s="9"/>
      <c r="R601"/>
      <c r="S601"/>
      <c r="T601"/>
      <c r="U601"/>
      <c r="V601"/>
      <c r="W601"/>
      <c r="X601"/>
      <c r="Y601"/>
      <c r="Z601"/>
    </row>
    <row r="602" spans="2:26" s="32" customFormat="1" x14ac:dyDescent="0.25">
      <c r="B602"/>
      <c r="C602"/>
      <c r="D602" s="100"/>
      <c r="E602" s="42"/>
      <c r="F602" s="70"/>
      <c r="G602" s="19" t="str">
        <f>IFERROR(VLOOKUP($D602,LISTA!$A$2:$J$9990,8,0),"")</f>
        <v/>
      </c>
      <c r="H602" s="40" t="str">
        <f t="shared" si="20"/>
        <v/>
      </c>
      <c r="I602" s="1"/>
      <c r="J602" s="1"/>
      <c r="K602" s="1"/>
      <c r="L602" s="36" t="str">
        <f>IFERROR(#REF!-$J576,"")</f>
        <v/>
      </c>
      <c r="N602" s="7"/>
      <c r="O602" s="7"/>
      <c r="P602" s="9"/>
      <c r="Q602" s="9"/>
      <c r="R602"/>
      <c r="S602"/>
      <c r="T602"/>
      <c r="U602"/>
      <c r="V602"/>
      <c r="W602"/>
      <c r="X602"/>
      <c r="Y602"/>
      <c r="Z602"/>
    </row>
    <row r="603" spans="2:26" s="32" customFormat="1" x14ac:dyDescent="0.25">
      <c r="B603"/>
      <c r="C603"/>
      <c r="D603" s="100"/>
      <c r="E603" s="42"/>
      <c r="F603" s="70"/>
      <c r="G603" s="19" t="str">
        <f>IFERROR(VLOOKUP($D603,LISTA!$A$2:$J$9990,8,0),"")</f>
        <v/>
      </c>
      <c r="H603" s="40" t="str">
        <f t="shared" si="20"/>
        <v/>
      </c>
      <c r="I603" s="1"/>
      <c r="J603" s="1"/>
      <c r="K603" s="1"/>
      <c r="L603" s="36" t="str">
        <f>IFERROR(#REF!-$J577,"")</f>
        <v/>
      </c>
      <c r="N603" s="7"/>
      <c r="O603" s="7"/>
      <c r="P603" s="9"/>
      <c r="Q603" s="9"/>
      <c r="R603"/>
      <c r="S603"/>
      <c r="T603"/>
      <c r="U603"/>
      <c r="V603"/>
      <c r="W603"/>
      <c r="X603"/>
      <c r="Y603"/>
      <c r="Z603"/>
    </row>
    <row r="604" spans="2:26" s="32" customFormat="1" x14ac:dyDescent="0.25">
      <c r="B604"/>
      <c r="C604"/>
      <c r="D604" s="100"/>
      <c r="E604" s="42"/>
      <c r="F604" s="70"/>
      <c r="G604" s="19" t="str">
        <f>IFERROR(VLOOKUP($D604,LISTA!$A$2:$J$9990,8,0),"")</f>
        <v/>
      </c>
      <c r="H604" s="40" t="str">
        <f t="shared" si="20"/>
        <v/>
      </c>
      <c r="I604" s="1"/>
      <c r="J604" s="1"/>
      <c r="K604" s="1"/>
      <c r="L604" s="36" t="str">
        <f>IFERROR(#REF!-$J578,"")</f>
        <v/>
      </c>
      <c r="N604" s="7"/>
      <c r="O604" s="7"/>
      <c r="P604" s="9"/>
      <c r="Q604" s="9"/>
      <c r="R604"/>
      <c r="S604"/>
      <c r="T604"/>
      <c r="U604"/>
      <c r="V604"/>
      <c r="W604"/>
      <c r="X604"/>
      <c r="Y604"/>
      <c r="Z604"/>
    </row>
    <row r="605" spans="2:26" s="32" customFormat="1" x14ac:dyDescent="0.25">
      <c r="B605"/>
      <c r="C605"/>
      <c r="D605" s="100"/>
      <c r="E605" s="42"/>
      <c r="F605" s="70"/>
      <c r="G605" s="19" t="str">
        <f>IFERROR(VLOOKUP($D605,LISTA!$A$2:$J$9990,8,0),"")</f>
        <v/>
      </c>
      <c r="H605" s="40" t="str">
        <f t="shared" si="20"/>
        <v/>
      </c>
      <c r="I605" s="1"/>
      <c r="J605" s="1"/>
      <c r="K605" s="1"/>
      <c r="L605" s="36" t="str">
        <f>IFERROR(#REF!-$J579,"")</f>
        <v/>
      </c>
      <c r="N605" s="7"/>
      <c r="O605" s="7"/>
      <c r="P605" s="9"/>
      <c r="Q605" s="9"/>
      <c r="R605"/>
      <c r="S605"/>
      <c r="T605"/>
      <c r="U605"/>
      <c r="V605"/>
      <c r="W605"/>
      <c r="X605"/>
      <c r="Y605"/>
      <c r="Z605"/>
    </row>
    <row r="606" spans="2:26" s="32" customFormat="1" x14ac:dyDescent="0.25">
      <c r="B606"/>
      <c r="C606"/>
      <c r="D606" s="100"/>
      <c r="E606" s="42"/>
      <c r="F606" s="70"/>
      <c r="G606" s="19" t="str">
        <f>IFERROR(VLOOKUP($D606,LISTA!$A$2:$J$9990,8,0),"")</f>
        <v/>
      </c>
      <c r="H606" s="40" t="str">
        <f t="shared" si="20"/>
        <v/>
      </c>
      <c r="I606" s="1"/>
      <c r="J606" s="1"/>
      <c r="K606" s="1"/>
      <c r="L606" s="36" t="str">
        <f>IFERROR(#REF!-$J580,"")</f>
        <v/>
      </c>
      <c r="N606" s="7"/>
      <c r="O606" s="7"/>
      <c r="P606" s="9"/>
      <c r="Q606" s="9"/>
      <c r="R606"/>
      <c r="S606"/>
      <c r="T606"/>
      <c r="U606"/>
      <c r="V606"/>
      <c r="W606"/>
      <c r="X606"/>
      <c r="Y606"/>
      <c r="Z606"/>
    </row>
    <row r="607" spans="2:26" s="32" customFormat="1" x14ac:dyDescent="0.25">
      <c r="B607"/>
      <c r="C607"/>
      <c r="D607" s="100"/>
      <c r="E607" s="42"/>
      <c r="F607" s="70"/>
      <c r="G607" s="19" t="str">
        <f>IFERROR(VLOOKUP($D607,LISTA!$A$2:$J$9990,8,0),"")</f>
        <v/>
      </c>
      <c r="H607" s="40" t="str">
        <f t="shared" si="20"/>
        <v/>
      </c>
      <c r="I607" s="1"/>
      <c r="J607" s="1"/>
      <c r="K607" s="1"/>
      <c r="L607" s="36" t="str">
        <f>IFERROR(#REF!-$J581,"")</f>
        <v/>
      </c>
      <c r="N607" s="7"/>
      <c r="O607" s="7"/>
      <c r="P607" s="9"/>
      <c r="Q607" s="9"/>
      <c r="R607"/>
      <c r="S607"/>
      <c r="T607"/>
      <c r="U607"/>
      <c r="V607"/>
      <c r="W607"/>
      <c r="X607"/>
      <c r="Y607"/>
      <c r="Z607"/>
    </row>
    <row r="608" spans="2:26" s="32" customFormat="1" x14ac:dyDescent="0.25">
      <c r="B608"/>
      <c r="C608"/>
      <c r="D608" s="100"/>
      <c r="E608" s="42"/>
      <c r="F608" s="70"/>
      <c r="G608" s="19" t="str">
        <f>IFERROR(VLOOKUP($D608,LISTA!$A$2:$J$9990,8,0),"")</f>
        <v/>
      </c>
      <c r="H608" s="40" t="str">
        <f t="shared" si="20"/>
        <v/>
      </c>
      <c r="I608" s="1"/>
      <c r="J608" s="1"/>
      <c r="K608" s="1"/>
      <c r="L608" s="36" t="str">
        <f>IFERROR(#REF!-$J582,"")</f>
        <v/>
      </c>
      <c r="N608" s="7"/>
      <c r="O608" s="7"/>
      <c r="P608" s="9"/>
      <c r="Q608" s="9"/>
      <c r="R608"/>
      <c r="S608"/>
      <c r="T608"/>
      <c r="U608"/>
      <c r="V608"/>
      <c r="W608"/>
      <c r="X608"/>
      <c r="Y608"/>
      <c r="Z608"/>
    </row>
    <row r="609" spans="2:26" s="32" customFormat="1" x14ac:dyDescent="0.25">
      <c r="B609"/>
      <c r="C609"/>
      <c r="D609" s="100"/>
      <c r="E609" s="42"/>
      <c r="F609" s="70"/>
      <c r="G609" s="19" t="str">
        <f>IFERROR(VLOOKUP($D609,LISTA!$A$2:$J$9990,8,0),"")</f>
        <v/>
      </c>
      <c r="H609" s="40" t="str">
        <f t="shared" si="20"/>
        <v/>
      </c>
      <c r="I609" s="1"/>
      <c r="J609" s="1"/>
      <c r="K609" s="1"/>
      <c r="L609" s="36" t="str">
        <f>IFERROR(#REF!-$J583,"")</f>
        <v/>
      </c>
      <c r="N609" s="7"/>
      <c r="O609" s="7"/>
      <c r="P609" s="9"/>
      <c r="Q609" s="9"/>
      <c r="R609"/>
      <c r="S609"/>
      <c r="T609"/>
      <c r="U609"/>
      <c r="V609"/>
      <c r="W609"/>
      <c r="X609"/>
      <c r="Y609"/>
      <c r="Z609"/>
    </row>
    <row r="610" spans="2:26" s="32" customFormat="1" x14ac:dyDescent="0.25">
      <c r="B610"/>
      <c r="C610"/>
      <c r="D610" s="100"/>
      <c r="E610" s="42"/>
      <c r="F610" s="70"/>
      <c r="G610" s="19" t="str">
        <f>IFERROR(VLOOKUP($D610,LISTA!$A$2:$J$9990,8,0),"")</f>
        <v/>
      </c>
      <c r="H610" s="40" t="str">
        <f t="shared" si="20"/>
        <v/>
      </c>
      <c r="I610" s="1"/>
      <c r="J610" s="1"/>
      <c r="K610" s="1"/>
      <c r="L610" s="36" t="str">
        <f>IFERROR(#REF!-$J584,"")</f>
        <v/>
      </c>
      <c r="N610" s="7"/>
      <c r="O610" s="7"/>
      <c r="P610" s="9"/>
      <c r="Q610" s="9"/>
      <c r="R610"/>
      <c r="S610"/>
      <c r="T610"/>
      <c r="U610"/>
      <c r="V610"/>
      <c r="W610"/>
      <c r="X610"/>
      <c r="Y610"/>
      <c r="Z610"/>
    </row>
    <row r="611" spans="2:26" s="32" customFormat="1" x14ac:dyDescent="0.25">
      <c r="B611"/>
      <c r="C611"/>
      <c r="D611" s="100"/>
      <c r="E611" s="42"/>
      <c r="F611" s="70"/>
      <c r="G611" s="19" t="str">
        <f>IFERROR(VLOOKUP($D611,LISTA!$A$2:$J$9990,8,0),"")</f>
        <v/>
      </c>
      <c r="H611" s="40" t="str">
        <f t="shared" si="20"/>
        <v/>
      </c>
      <c r="I611" s="1"/>
      <c r="J611" s="1"/>
      <c r="K611" s="1"/>
      <c r="L611" s="36" t="str">
        <f>IFERROR(#REF!-$J585,"")</f>
        <v/>
      </c>
      <c r="N611" s="7"/>
      <c r="O611" s="7"/>
      <c r="P611" s="9"/>
      <c r="Q611" s="9"/>
      <c r="R611"/>
      <c r="S611"/>
      <c r="T611"/>
      <c r="U611"/>
      <c r="V611"/>
      <c r="W611"/>
      <c r="X611"/>
      <c r="Y611"/>
      <c r="Z611"/>
    </row>
    <row r="612" spans="2:26" s="32" customFormat="1" x14ac:dyDescent="0.25">
      <c r="B612"/>
      <c r="C612"/>
      <c r="D612" s="100"/>
      <c r="E612" s="42"/>
      <c r="F612" s="70"/>
      <c r="G612" s="19" t="str">
        <f>IFERROR(VLOOKUP($D612,LISTA!$A$2:$J$9990,8,0),"")</f>
        <v/>
      </c>
      <c r="H612" s="40" t="str">
        <f t="shared" si="20"/>
        <v/>
      </c>
      <c r="I612" s="1"/>
      <c r="J612" s="1"/>
      <c r="K612" s="1"/>
      <c r="L612" s="36" t="str">
        <f>IFERROR(#REF!-$J586,"")</f>
        <v/>
      </c>
      <c r="N612" s="7"/>
      <c r="O612" s="7"/>
      <c r="P612" s="9"/>
      <c r="Q612" s="9"/>
      <c r="R612"/>
      <c r="S612"/>
      <c r="T612"/>
      <c r="U612"/>
      <c r="V612"/>
      <c r="W612"/>
      <c r="X612"/>
      <c r="Y612"/>
      <c r="Z612"/>
    </row>
    <row r="613" spans="2:26" s="32" customFormat="1" x14ac:dyDescent="0.25">
      <c r="B613"/>
      <c r="C613"/>
      <c r="D613" s="100"/>
      <c r="E613" s="42"/>
      <c r="F613" s="70"/>
      <c r="G613" s="19" t="str">
        <f>IFERROR(VLOOKUP($D613,LISTA!$A$2:$J$9990,8,0),"")</f>
        <v/>
      </c>
      <c r="H613" s="40" t="str">
        <f t="shared" si="20"/>
        <v/>
      </c>
      <c r="I613" s="1"/>
      <c r="J613" s="1"/>
      <c r="K613" s="1"/>
      <c r="L613" s="36" t="str">
        <f>IFERROR(#REF!-$J587,"")</f>
        <v/>
      </c>
      <c r="N613" s="7"/>
      <c r="O613" s="7"/>
      <c r="P613" s="9"/>
      <c r="Q613" s="9"/>
      <c r="R613"/>
      <c r="S613"/>
      <c r="T613"/>
      <c r="U613"/>
      <c r="V613"/>
      <c r="W613"/>
      <c r="X613"/>
      <c r="Y613"/>
      <c r="Z613"/>
    </row>
    <row r="614" spans="2:26" s="32" customFormat="1" x14ac:dyDescent="0.25">
      <c r="B614"/>
      <c r="C614"/>
      <c r="D614" s="100"/>
      <c r="E614" s="42"/>
      <c r="F614" s="70"/>
      <c r="G614" s="19" t="str">
        <f>IFERROR(VLOOKUP($D614,LISTA!$A$2:$J$9990,8,0),"")</f>
        <v/>
      </c>
      <c r="H614" s="40" t="str">
        <f t="shared" si="20"/>
        <v/>
      </c>
      <c r="I614" s="1"/>
      <c r="J614" s="1"/>
      <c r="K614" s="1"/>
      <c r="L614" s="36" t="str">
        <f>IFERROR(#REF!-$J588,"")</f>
        <v/>
      </c>
      <c r="N614" s="7"/>
      <c r="O614" s="7"/>
      <c r="P614" s="9"/>
      <c r="Q614" s="9"/>
      <c r="R614"/>
      <c r="S614"/>
      <c r="T614"/>
      <c r="U614"/>
      <c r="V614"/>
      <c r="W614"/>
      <c r="X614"/>
      <c r="Y614"/>
      <c r="Z614"/>
    </row>
    <row r="615" spans="2:26" s="32" customFormat="1" x14ac:dyDescent="0.25">
      <c r="B615"/>
      <c r="C615"/>
      <c r="D615" s="100"/>
      <c r="E615" s="42"/>
      <c r="F615" s="70"/>
      <c r="G615" s="19" t="str">
        <f>IFERROR(VLOOKUP($D615,LISTA!$A$2:$J$9990,8,0),"")</f>
        <v/>
      </c>
      <c r="H615" s="40" t="str">
        <f t="shared" si="20"/>
        <v/>
      </c>
      <c r="I615" s="1"/>
      <c r="J615" s="1"/>
      <c r="K615" s="1"/>
      <c r="L615" s="36" t="str">
        <f>IFERROR(#REF!-$J589,"")</f>
        <v/>
      </c>
      <c r="N615" s="7"/>
      <c r="O615" s="7"/>
      <c r="P615" s="9"/>
      <c r="Q615" s="9"/>
      <c r="R615"/>
      <c r="S615"/>
      <c r="T615"/>
      <c r="U615"/>
      <c r="V615"/>
      <c r="W615"/>
      <c r="X615"/>
      <c r="Y615"/>
      <c r="Z615"/>
    </row>
    <row r="616" spans="2:26" s="32" customFormat="1" x14ac:dyDescent="0.25">
      <c r="B616"/>
      <c r="C616"/>
      <c r="D616" s="100"/>
      <c r="E616" s="42"/>
      <c r="F616" s="70"/>
      <c r="G616" s="19" t="str">
        <f>IFERROR(VLOOKUP($D616,LISTA!$A$2:$J$9990,8,0),"")</f>
        <v/>
      </c>
      <c r="H616" s="40" t="str">
        <f t="shared" si="20"/>
        <v/>
      </c>
      <c r="I616" s="1"/>
      <c r="J616" s="1"/>
      <c r="K616" s="1"/>
      <c r="L616" s="36" t="str">
        <f>IFERROR(#REF!-$J590,"")</f>
        <v/>
      </c>
      <c r="N616" s="7"/>
      <c r="O616" s="7"/>
      <c r="P616" s="9"/>
      <c r="Q616" s="9"/>
      <c r="R616"/>
      <c r="S616"/>
      <c r="T616"/>
      <c r="U616"/>
      <c r="V616"/>
      <c r="W616"/>
      <c r="X616"/>
      <c r="Y616"/>
      <c r="Z616"/>
    </row>
    <row r="617" spans="2:26" s="32" customFormat="1" x14ac:dyDescent="0.25">
      <c r="B617"/>
      <c r="C617"/>
      <c r="D617" s="100"/>
      <c r="E617" s="42"/>
      <c r="F617" s="70"/>
      <c r="G617" s="19" t="str">
        <f>IFERROR(VLOOKUP($D617,LISTA!$A$2:$J$9990,8,0),"")</f>
        <v/>
      </c>
      <c r="H617" s="40" t="str">
        <f t="shared" si="20"/>
        <v/>
      </c>
      <c r="I617" s="1"/>
      <c r="J617" s="1"/>
      <c r="K617" s="1"/>
      <c r="L617" s="36" t="str">
        <f>IFERROR(#REF!-$J591,"")</f>
        <v/>
      </c>
      <c r="N617" s="7"/>
      <c r="O617" s="7"/>
      <c r="P617" s="9"/>
      <c r="Q617" s="9"/>
      <c r="R617"/>
      <c r="S617"/>
      <c r="T617"/>
      <c r="U617"/>
      <c r="V617"/>
      <c r="W617"/>
      <c r="X617"/>
      <c r="Y617"/>
      <c r="Z617"/>
    </row>
    <row r="618" spans="2:26" s="32" customFormat="1" x14ac:dyDescent="0.25">
      <c r="B618"/>
      <c r="C618"/>
      <c r="D618" s="100"/>
      <c r="E618" s="42"/>
      <c r="F618" s="70"/>
      <c r="G618" s="19" t="str">
        <f>IFERROR(VLOOKUP($D618,LISTA!$A$2:$J$9990,8,0),"")</f>
        <v/>
      </c>
      <c r="H618" s="40" t="str">
        <f t="shared" si="20"/>
        <v/>
      </c>
      <c r="I618" s="1"/>
      <c r="J618" s="1"/>
      <c r="K618" s="1"/>
      <c r="L618" s="36" t="str">
        <f>IFERROR(#REF!-$J592,"")</f>
        <v/>
      </c>
      <c r="N618" s="7"/>
      <c r="O618" s="7"/>
      <c r="P618" s="9"/>
      <c r="Q618" s="9"/>
      <c r="R618"/>
      <c r="S618"/>
      <c r="T618"/>
      <c r="U618"/>
      <c r="V618"/>
      <c r="W618"/>
      <c r="X618"/>
      <c r="Y618"/>
      <c r="Z618"/>
    </row>
    <row r="619" spans="2:26" s="32" customFormat="1" x14ac:dyDescent="0.25">
      <c r="B619"/>
      <c r="C619"/>
      <c r="D619" s="100"/>
      <c r="E619" s="42"/>
      <c r="F619" s="70"/>
      <c r="G619" s="19" t="str">
        <f>IFERROR(VLOOKUP($D619,LISTA!$A$2:$J$9990,8,0),"")</f>
        <v/>
      </c>
      <c r="H619" s="40" t="str">
        <f t="shared" si="20"/>
        <v/>
      </c>
      <c r="I619" s="1"/>
      <c r="J619" s="1"/>
      <c r="K619" s="1"/>
      <c r="L619" s="36" t="str">
        <f>IFERROR(#REF!-$J593,"")</f>
        <v/>
      </c>
      <c r="N619" s="7"/>
      <c r="O619" s="7"/>
      <c r="P619" s="9"/>
      <c r="Q619" s="9"/>
      <c r="R619"/>
      <c r="S619"/>
      <c r="T619"/>
      <c r="U619"/>
      <c r="V619"/>
      <c r="W619"/>
      <c r="X619"/>
      <c r="Y619"/>
      <c r="Z619"/>
    </row>
    <row r="620" spans="2:26" s="32" customFormat="1" x14ac:dyDescent="0.25">
      <c r="B620"/>
      <c r="C620"/>
      <c r="D620" s="100"/>
      <c r="E620" s="42"/>
      <c r="F620" s="70"/>
      <c r="G620" s="19" t="str">
        <f>IFERROR(VLOOKUP($D620,LISTA!$A$2:$J$9990,8,0),"")</f>
        <v/>
      </c>
      <c r="H620" s="40" t="str">
        <f t="shared" si="20"/>
        <v/>
      </c>
      <c r="I620" s="1"/>
      <c r="J620" s="1"/>
      <c r="K620" s="1"/>
      <c r="L620" s="36" t="str">
        <f>IFERROR(#REF!-$J594,"")</f>
        <v/>
      </c>
      <c r="N620" s="7"/>
      <c r="O620" s="7"/>
      <c r="P620" s="9"/>
      <c r="Q620" s="9"/>
      <c r="R620"/>
      <c r="S620"/>
      <c r="T620"/>
      <c r="U620"/>
      <c r="V620"/>
      <c r="W620"/>
      <c r="X620"/>
      <c r="Y620"/>
      <c r="Z620"/>
    </row>
    <row r="621" spans="2:26" s="32" customFormat="1" x14ac:dyDescent="0.25">
      <c r="B621"/>
      <c r="C621"/>
      <c r="D621" s="100"/>
      <c r="E621" s="42"/>
      <c r="F621" s="70"/>
      <c r="G621" s="19" t="str">
        <f>IFERROR(VLOOKUP($D621,LISTA!$A$2:$J$9990,8,0),"")</f>
        <v/>
      </c>
      <c r="H621" s="40" t="str">
        <f t="shared" si="20"/>
        <v/>
      </c>
      <c r="I621" s="1"/>
      <c r="J621" s="1"/>
      <c r="K621" s="1"/>
      <c r="L621" s="36" t="str">
        <f>IFERROR(#REF!-$J595,"")</f>
        <v/>
      </c>
      <c r="N621" s="7"/>
      <c r="O621" s="7"/>
      <c r="P621" s="9"/>
      <c r="Q621" s="9"/>
      <c r="R621"/>
      <c r="S621"/>
      <c r="T621"/>
      <c r="U621"/>
      <c r="V621"/>
      <c r="W621"/>
      <c r="X621"/>
      <c r="Y621"/>
      <c r="Z621"/>
    </row>
    <row r="622" spans="2:26" s="32" customFormat="1" x14ac:dyDescent="0.25">
      <c r="B622"/>
      <c r="C622"/>
      <c r="D622" s="100"/>
      <c r="E622" s="42"/>
      <c r="F622" s="70"/>
      <c r="G622" s="19" t="str">
        <f>IFERROR(VLOOKUP($D622,LISTA!$A$2:$J$9990,8,0),"")</f>
        <v/>
      </c>
      <c r="H622" s="40" t="str">
        <f t="shared" si="20"/>
        <v/>
      </c>
      <c r="I622" s="1"/>
      <c r="J622" s="1"/>
      <c r="K622" s="1"/>
      <c r="L622" s="36" t="str">
        <f>IFERROR(#REF!-$J596,"")</f>
        <v/>
      </c>
      <c r="N622" s="7"/>
      <c r="O622" s="7"/>
      <c r="P622" s="9"/>
      <c r="Q622" s="9"/>
      <c r="R622"/>
      <c r="S622"/>
      <c r="T622"/>
      <c r="U622"/>
      <c r="V622"/>
      <c r="W622"/>
      <c r="X622"/>
      <c r="Y622"/>
      <c r="Z622"/>
    </row>
    <row r="623" spans="2:26" s="32" customFormat="1" x14ac:dyDescent="0.25">
      <c r="B623"/>
      <c r="C623"/>
      <c r="D623" s="100"/>
      <c r="E623" s="42"/>
      <c r="F623" s="70"/>
      <c r="G623" s="19" t="str">
        <f>IFERROR(VLOOKUP($D623,LISTA!$A$2:$J$9990,8,0),"")</f>
        <v/>
      </c>
      <c r="H623" s="40" t="str">
        <f t="shared" si="20"/>
        <v/>
      </c>
      <c r="I623" s="1"/>
      <c r="J623" s="1"/>
      <c r="K623" s="1"/>
      <c r="L623" s="36" t="str">
        <f>IFERROR(#REF!-$J597,"")</f>
        <v/>
      </c>
      <c r="N623" s="7"/>
      <c r="O623" s="7"/>
      <c r="P623" s="9"/>
      <c r="Q623" s="9"/>
      <c r="R623"/>
      <c r="S623"/>
      <c r="T623"/>
      <c r="U623"/>
      <c r="V623"/>
      <c r="W623"/>
      <c r="X623"/>
      <c r="Y623"/>
      <c r="Z623"/>
    </row>
    <row r="624" spans="2:26" s="32" customFormat="1" x14ac:dyDescent="0.25">
      <c r="B624"/>
      <c r="C624"/>
      <c r="D624" s="100"/>
      <c r="E624" s="42"/>
      <c r="F624" s="70"/>
      <c r="G624" s="19" t="str">
        <f>IFERROR(VLOOKUP($D624,LISTA!$A$2:$J$9990,8,0),"")</f>
        <v/>
      </c>
      <c r="H624" s="40" t="str">
        <f t="shared" si="20"/>
        <v/>
      </c>
      <c r="I624" s="1"/>
      <c r="J624" s="1"/>
      <c r="K624" s="1"/>
      <c r="L624" s="36" t="str">
        <f>IFERROR(#REF!-$J598,"")</f>
        <v/>
      </c>
      <c r="N624" s="7"/>
      <c r="O624" s="7"/>
      <c r="P624" s="9"/>
      <c r="Q624" s="9"/>
      <c r="R624"/>
      <c r="S624"/>
      <c r="T624"/>
      <c r="U624"/>
      <c r="V624"/>
      <c r="W624"/>
      <c r="X624"/>
      <c r="Y624"/>
      <c r="Z624"/>
    </row>
    <row r="625" spans="2:26" s="32" customFormat="1" x14ac:dyDescent="0.25">
      <c r="B625"/>
      <c r="C625"/>
      <c r="D625" s="100"/>
      <c r="E625" s="42"/>
      <c r="F625" s="70"/>
      <c r="G625" s="19" t="str">
        <f>IFERROR(VLOOKUP($D625,LISTA!$A$2:$J$9990,8,0),"")</f>
        <v/>
      </c>
      <c r="H625" s="40" t="str">
        <f t="shared" si="20"/>
        <v/>
      </c>
      <c r="I625" s="1"/>
      <c r="J625" s="1"/>
      <c r="K625" s="1"/>
      <c r="L625" s="36" t="str">
        <f>IFERROR(#REF!-$J599,"")</f>
        <v/>
      </c>
      <c r="N625" s="7"/>
      <c r="O625" s="7"/>
      <c r="P625" s="9"/>
      <c r="Q625" s="9"/>
      <c r="R625"/>
      <c r="S625"/>
      <c r="T625"/>
      <c r="U625"/>
      <c r="V625"/>
      <c r="W625"/>
      <c r="X625"/>
      <c r="Y625"/>
      <c r="Z625"/>
    </row>
    <row r="626" spans="2:26" s="32" customFormat="1" x14ac:dyDescent="0.25">
      <c r="B626"/>
      <c r="C626"/>
      <c r="D626" s="100"/>
      <c r="E626" s="42"/>
      <c r="F626" s="70"/>
      <c r="G626" s="19" t="str">
        <f>IFERROR(VLOOKUP($D626,LISTA!$A$2:$J$9990,8,0),"")</f>
        <v/>
      </c>
      <c r="H626" s="40" t="str">
        <f t="shared" si="20"/>
        <v/>
      </c>
      <c r="I626" s="1"/>
      <c r="J626" s="1"/>
      <c r="K626" s="1"/>
      <c r="L626" s="36" t="str">
        <f>IFERROR(#REF!-$J600,"")</f>
        <v/>
      </c>
      <c r="N626" s="7"/>
      <c r="O626" s="7"/>
      <c r="P626" s="9"/>
      <c r="Q626" s="9"/>
      <c r="R626"/>
      <c r="S626"/>
      <c r="T626"/>
      <c r="U626"/>
      <c r="V626"/>
      <c r="W626"/>
      <c r="X626"/>
      <c r="Y626"/>
      <c r="Z626"/>
    </row>
    <row r="627" spans="2:26" s="32" customFormat="1" x14ac:dyDescent="0.25">
      <c r="B627"/>
      <c r="C627"/>
      <c r="D627" s="100"/>
      <c r="E627" s="42"/>
      <c r="F627" s="70"/>
      <c r="G627" s="19" t="str">
        <f>IFERROR(VLOOKUP($D627,LISTA!$A$2:$J$9990,8,0),"")</f>
        <v/>
      </c>
      <c r="H627" s="40" t="str">
        <f t="shared" si="20"/>
        <v/>
      </c>
      <c r="I627" s="1"/>
      <c r="J627" s="1"/>
      <c r="K627" s="1"/>
      <c r="L627" s="36" t="str">
        <f>IFERROR(#REF!-$J601,"")</f>
        <v/>
      </c>
      <c r="N627" s="7"/>
      <c r="O627" s="7"/>
      <c r="P627" s="9"/>
      <c r="Q627" s="9"/>
      <c r="R627"/>
      <c r="S627"/>
      <c r="T627"/>
      <c r="U627"/>
      <c r="V627"/>
      <c r="W627"/>
      <c r="X627"/>
      <c r="Y627"/>
      <c r="Z627"/>
    </row>
    <row r="628" spans="2:26" s="32" customFormat="1" x14ac:dyDescent="0.25">
      <c r="B628"/>
      <c r="C628"/>
      <c r="D628" s="100"/>
      <c r="E628" s="42"/>
      <c r="F628" s="70"/>
      <c r="G628" s="19" t="str">
        <f>IFERROR(VLOOKUP($D628,LISTA!$A$2:$J$9990,8,0),"")</f>
        <v/>
      </c>
      <c r="H628" s="40" t="str">
        <f t="shared" si="20"/>
        <v/>
      </c>
      <c r="I628" s="1"/>
      <c r="J628" s="1"/>
      <c r="K628" s="1"/>
      <c r="L628" s="36" t="str">
        <f>IFERROR(#REF!-$J602,"")</f>
        <v/>
      </c>
      <c r="N628" s="7"/>
      <c r="O628" s="7"/>
      <c r="P628" s="9"/>
      <c r="Q628" s="9"/>
      <c r="R628"/>
      <c r="S628"/>
      <c r="T628"/>
      <c r="U628"/>
      <c r="V628"/>
      <c r="W628"/>
      <c r="X628"/>
      <c r="Y628"/>
      <c r="Z628"/>
    </row>
    <row r="629" spans="2:26" s="32" customFormat="1" x14ac:dyDescent="0.25">
      <c r="B629"/>
      <c r="C629"/>
      <c r="D629" s="100"/>
      <c r="E629" s="42"/>
      <c r="F629" s="70"/>
      <c r="G629" s="19" t="str">
        <f>IFERROR(VLOOKUP($D629,LISTA!$A$2:$J$9990,8,0),"")</f>
        <v/>
      </c>
      <c r="H629" s="40" t="str">
        <f t="shared" si="20"/>
        <v/>
      </c>
      <c r="I629" s="1"/>
      <c r="J629" s="1"/>
      <c r="K629" s="1"/>
      <c r="L629" s="36" t="str">
        <f>IFERROR(#REF!-$J603,"")</f>
        <v/>
      </c>
      <c r="N629" s="7"/>
      <c r="O629" s="7"/>
      <c r="P629" s="9"/>
      <c r="Q629" s="9"/>
      <c r="R629"/>
      <c r="S629"/>
      <c r="T629"/>
      <c r="U629"/>
      <c r="V629"/>
      <c r="W629"/>
      <c r="X629"/>
      <c r="Y629"/>
      <c r="Z629"/>
    </row>
    <row r="630" spans="2:26" s="32" customFormat="1" x14ac:dyDescent="0.25">
      <c r="B630"/>
      <c r="C630"/>
      <c r="D630" s="100"/>
      <c r="E630" s="42"/>
      <c r="F630" s="70"/>
      <c r="G630" s="19" t="str">
        <f>IFERROR(VLOOKUP($D630,LISTA!$A$2:$J$9990,8,0),"")</f>
        <v/>
      </c>
      <c r="H630" s="40" t="str">
        <f t="shared" si="20"/>
        <v/>
      </c>
      <c r="I630" s="1"/>
      <c r="J630" s="1"/>
      <c r="K630" s="1"/>
      <c r="L630" s="36" t="str">
        <f>IFERROR(#REF!-$J604,"")</f>
        <v/>
      </c>
      <c r="N630" s="7"/>
      <c r="O630" s="7"/>
      <c r="P630" s="9"/>
      <c r="Q630" s="9"/>
      <c r="R630"/>
      <c r="S630"/>
      <c r="T630"/>
      <c r="U630"/>
      <c r="V630"/>
      <c r="W630"/>
      <c r="X630"/>
      <c r="Y630"/>
      <c r="Z630"/>
    </row>
    <row r="631" spans="2:26" s="32" customFormat="1" x14ac:dyDescent="0.25">
      <c r="B631"/>
      <c r="C631"/>
      <c r="D631" s="100"/>
      <c r="E631" s="42"/>
      <c r="F631" s="70"/>
      <c r="G631" s="19" t="str">
        <f>IFERROR(VLOOKUP($D631,LISTA!$A$2:$J$9990,8,0),"")</f>
        <v/>
      </c>
      <c r="H631" s="40" t="str">
        <f t="shared" si="20"/>
        <v/>
      </c>
      <c r="I631" s="1"/>
      <c r="J631" s="1"/>
      <c r="K631" s="1"/>
      <c r="L631" s="36" t="str">
        <f>IFERROR(#REF!-$J605,"")</f>
        <v/>
      </c>
      <c r="N631" s="7"/>
      <c r="O631" s="7"/>
      <c r="P631" s="9"/>
      <c r="Q631" s="9"/>
      <c r="R631"/>
      <c r="S631"/>
      <c r="T631"/>
      <c r="U631"/>
      <c r="V631"/>
      <c r="W631"/>
      <c r="X631"/>
      <c r="Y631"/>
      <c r="Z631"/>
    </row>
    <row r="632" spans="2:26" s="32" customFormat="1" x14ac:dyDescent="0.25">
      <c r="B632"/>
      <c r="C632"/>
      <c r="D632" s="100"/>
      <c r="E632" s="42"/>
      <c r="F632" s="70"/>
      <c r="G632" s="19" t="str">
        <f>IFERROR(VLOOKUP($D632,LISTA!$A$2:$J$9990,8,0),"")</f>
        <v/>
      </c>
      <c r="H632" s="40" t="str">
        <f t="shared" si="20"/>
        <v/>
      </c>
      <c r="I632" s="1"/>
      <c r="J632" s="1"/>
      <c r="K632" s="1"/>
      <c r="L632" s="36" t="str">
        <f>IFERROR(#REF!-$J606,"")</f>
        <v/>
      </c>
      <c r="N632" s="7"/>
      <c r="O632" s="7"/>
      <c r="P632" s="9"/>
      <c r="Q632" s="9"/>
      <c r="R632"/>
      <c r="S632"/>
      <c r="T632"/>
      <c r="U632"/>
      <c r="V632"/>
      <c r="W632"/>
      <c r="X632"/>
      <c r="Y632"/>
      <c r="Z632"/>
    </row>
    <row r="633" spans="2:26" s="32" customFormat="1" x14ac:dyDescent="0.25">
      <c r="B633"/>
      <c r="C633"/>
      <c r="D633" s="100"/>
      <c r="E633" s="42"/>
      <c r="F633" s="70"/>
      <c r="G633" s="19" t="str">
        <f>IFERROR(VLOOKUP($D633,LISTA!$A$2:$J$9990,8,0),"")</f>
        <v/>
      </c>
      <c r="H633" s="40" t="str">
        <f t="shared" si="20"/>
        <v/>
      </c>
      <c r="I633" s="1"/>
      <c r="J633" s="1"/>
      <c r="K633" s="1"/>
      <c r="L633" s="36" t="str">
        <f>IFERROR(#REF!-$J607,"")</f>
        <v/>
      </c>
      <c r="N633" s="7"/>
      <c r="O633" s="7"/>
      <c r="P633" s="9"/>
      <c r="Q633" s="9"/>
      <c r="R633"/>
      <c r="S633"/>
      <c r="T633"/>
      <c r="U633"/>
      <c r="V633"/>
      <c r="W633"/>
      <c r="X633"/>
      <c r="Y633"/>
      <c r="Z633"/>
    </row>
    <row r="634" spans="2:26" s="32" customFormat="1" x14ac:dyDescent="0.25">
      <c r="B634"/>
      <c r="C634"/>
      <c r="D634" s="100"/>
      <c r="E634" s="42"/>
      <c r="F634" s="70"/>
      <c r="G634" s="19" t="str">
        <f>IFERROR(VLOOKUP($D634,LISTA!$A$2:$J$9990,8,0),"")</f>
        <v/>
      </c>
      <c r="H634" s="40" t="str">
        <f t="shared" si="20"/>
        <v/>
      </c>
      <c r="I634" s="1"/>
      <c r="J634" s="1"/>
      <c r="K634" s="1"/>
      <c r="L634" s="36" t="str">
        <f>IFERROR(#REF!-$J608,"")</f>
        <v/>
      </c>
      <c r="N634" s="7"/>
      <c r="O634" s="7"/>
      <c r="P634" s="9"/>
      <c r="Q634" s="9"/>
      <c r="R634"/>
      <c r="S634"/>
      <c r="T634"/>
      <c r="U634"/>
      <c r="V634"/>
      <c r="W634"/>
      <c r="X634"/>
      <c r="Y634"/>
      <c r="Z634"/>
    </row>
    <row r="635" spans="2:26" s="32" customFormat="1" x14ac:dyDescent="0.25">
      <c r="B635"/>
      <c r="C635"/>
      <c r="D635" s="100"/>
      <c r="E635" s="42"/>
      <c r="F635" s="70"/>
      <c r="G635" s="19" t="str">
        <f>IFERROR(VLOOKUP($D635,LISTA!$A$2:$J$9990,8,0),"")</f>
        <v/>
      </c>
      <c r="H635" s="40" t="str">
        <f t="shared" si="20"/>
        <v/>
      </c>
      <c r="I635" s="1"/>
      <c r="J635" s="1"/>
      <c r="K635" s="1"/>
      <c r="L635" s="36" t="str">
        <f>IFERROR(#REF!-$J609,"")</f>
        <v/>
      </c>
      <c r="N635" s="7"/>
      <c r="O635" s="7"/>
      <c r="P635" s="9"/>
      <c r="Q635" s="9"/>
      <c r="R635"/>
      <c r="S635"/>
      <c r="T635"/>
      <c r="U635"/>
      <c r="V635"/>
      <c r="W635"/>
      <c r="X635"/>
      <c r="Y635"/>
      <c r="Z635"/>
    </row>
    <row r="636" spans="2:26" s="32" customFormat="1" x14ac:dyDescent="0.25">
      <c r="B636"/>
      <c r="C636"/>
      <c r="D636" s="100"/>
      <c r="E636" s="42"/>
      <c r="F636" s="70"/>
      <c r="G636" s="19" t="str">
        <f>IFERROR(VLOOKUP($D636,LISTA!$A$2:$J$9990,8,0),"")</f>
        <v/>
      </c>
      <c r="H636" s="40" t="str">
        <f t="shared" si="20"/>
        <v/>
      </c>
      <c r="I636" s="1"/>
      <c r="J636" s="1"/>
      <c r="K636" s="1"/>
      <c r="L636" s="36" t="str">
        <f>IFERROR(#REF!-$J610,"")</f>
        <v/>
      </c>
      <c r="N636" s="7"/>
      <c r="O636" s="7"/>
      <c r="P636" s="9"/>
      <c r="Q636" s="9"/>
      <c r="R636"/>
      <c r="S636"/>
      <c r="T636"/>
      <c r="U636"/>
      <c r="V636"/>
      <c r="W636"/>
      <c r="X636"/>
      <c r="Y636"/>
      <c r="Z636"/>
    </row>
    <row r="637" spans="2:26" s="32" customFormat="1" x14ac:dyDescent="0.25">
      <c r="B637"/>
      <c r="C637"/>
      <c r="D637" s="100"/>
      <c r="E637" s="42"/>
      <c r="F637" s="70"/>
      <c r="G637" s="19" t="str">
        <f>IFERROR(VLOOKUP($D637,LISTA!$A$2:$J$9990,8,0),"")</f>
        <v/>
      </c>
      <c r="H637" s="40" t="str">
        <f t="shared" si="20"/>
        <v/>
      </c>
      <c r="I637" s="1"/>
      <c r="J637" s="1"/>
      <c r="K637" s="1"/>
      <c r="L637" s="36" t="str">
        <f>IFERROR(#REF!-$J611,"")</f>
        <v/>
      </c>
      <c r="N637" s="7"/>
      <c r="O637" s="7"/>
      <c r="P637" s="9"/>
      <c r="Q637" s="9"/>
      <c r="R637"/>
      <c r="S637"/>
      <c r="T637"/>
      <c r="U637"/>
      <c r="V637"/>
      <c r="W637"/>
      <c r="X637"/>
      <c r="Y637"/>
      <c r="Z637"/>
    </row>
    <row r="638" spans="2:26" s="32" customFormat="1" x14ac:dyDescent="0.25">
      <c r="B638"/>
      <c r="C638"/>
      <c r="D638" s="100"/>
      <c r="E638" s="42"/>
      <c r="F638" s="70"/>
      <c r="G638" s="19" t="str">
        <f>IFERROR(VLOOKUP($D638,LISTA!$A$2:$J$9990,8,0),"")</f>
        <v/>
      </c>
      <c r="H638" s="40" t="str">
        <f t="shared" si="20"/>
        <v/>
      </c>
      <c r="I638" s="1"/>
      <c r="J638" s="1"/>
      <c r="K638" s="1"/>
      <c r="L638" s="36" t="str">
        <f>IFERROR(#REF!-$J612,"")</f>
        <v/>
      </c>
      <c r="N638" s="7"/>
      <c r="O638" s="7"/>
      <c r="P638" s="9"/>
      <c r="Q638" s="9"/>
      <c r="R638"/>
      <c r="S638"/>
      <c r="T638"/>
      <c r="U638"/>
      <c r="V638"/>
      <c r="W638"/>
      <c r="X638"/>
      <c r="Y638"/>
      <c r="Z638"/>
    </row>
    <row r="639" spans="2:26" s="32" customFormat="1" x14ac:dyDescent="0.25">
      <c r="B639"/>
      <c r="C639"/>
      <c r="D639" s="100"/>
      <c r="E639" s="42"/>
      <c r="F639" s="70"/>
      <c r="G639" s="19" t="str">
        <f>IFERROR(VLOOKUP($D639,LISTA!$A$2:$J$9990,8,0),"")</f>
        <v/>
      </c>
      <c r="H639" s="40" t="str">
        <f t="shared" si="20"/>
        <v/>
      </c>
      <c r="I639" s="1"/>
      <c r="J639" s="1"/>
      <c r="K639" s="1"/>
      <c r="L639" s="36" t="str">
        <f>IFERROR(#REF!-$J613,"")</f>
        <v/>
      </c>
      <c r="N639" s="7"/>
      <c r="O639" s="7"/>
      <c r="P639" s="9"/>
      <c r="Q639" s="9"/>
      <c r="R639"/>
      <c r="S639"/>
      <c r="T639"/>
      <c r="U639"/>
      <c r="V639"/>
      <c r="W639"/>
      <c r="X639"/>
      <c r="Y639"/>
      <c r="Z639"/>
    </row>
    <row r="640" spans="2:26" s="32" customFormat="1" x14ac:dyDescent="0.25">
      <c r="B640"/>
      <c r="C640"/>
      <c r="D640" s="100"/>
      <c r="E640" s="42"/>
      <c r="F640" s="70"/>
      <c r="G640" s="19" t="str">
        <f>IFERROR(VLOOKUP($D640,LISTA!$A$2:$J$9990,8,0),"")</f>
        <v/>
      </c>
      <c r="H640" s="40" t="str">
        <f t="shared" si="20"/>
        <v/>
      </c>
      <c r="I640" s="1"/>
      <c r="J640" s="1"/>
      <c r="K640" s="1"/>
      <c r="L640" s="36" t="str">
        <f>IFERROR(#REF!-$J614,"")</f>
        <v/>
      </c>
      <c r="N640" s="7"/>
      <c r="O640" s="7"/>
      <c r="P640" s="9"/>
      <c r="Q640" s="9"/>
      <c r="R640"/>
      <c r="S640"/>
      <c r="T640"/>
      <c r="U640"/>
      <c r="V640"/>
      <c r="W640"/>
      <c r="X640"/>
      <c r="Y640"/>
      <c r="Z640"/>
    </row>
    <row r="641" spans="2:26" s="32" customFormat="1" x14ac:dyDescent="0.25">
      <c r="B641"/>
      <c r="C641"/>
      <c r="D641" s="100"/>
      <c r="E641" s="42"/>
      <c r="F641" s="70"/>
      <c r="G641" s="19" t="str">
        <f>IFERROR(VLOOKUP($D641,LISTA!$A$2:$J$9990,8,0),"")</f>
        <v/>
      </c>
      <c r="H641" s="40" t="str">
        <f t="shared" si="20"/>
        <v/>
      </c>
      <c r="I641" s="1"/>
      <c r="J641" s="1"/>
      <c r="K641" s="1"/>
      <c r="L641" s="36" t="str">
        <f>IFERROR(#REF!-$J615,"")</f>
        <v/>
      </c>
      <c r="N641" s="7"/>
      <c r="O641" s="7"/>
      <c r="P641" s="9"/>
      <c r="Q641" s="9"/>
      <c r="R641"/>
      <c r="S641"/>
      <c r="T641"/>
      <c r="U641"/>
      <c r="V641"/>
      <c r="W641"/>
      <c r="X641"/>
      <c r="Y641"/>
      <c r="Z641"/>
    </row>
    <row r="642" spans="2:26" s="32" customFormat="1" x14ac:dyDescent="0.25">
      <c r="B642"/>
      <c r="C642"/>
      <c r="D642" s="100"/>
      <c r="E642" s="42"/>
      <c r="F642" s="70"/>
      <c r="G642" s="19" t="str">
        <f>IFERROR(VLOOKUP($D642,LISTA!$A$2:$J$9990,8,0),"")</f>
        <v/>
      </c>
      <c r="H642" s="40" t="str">
        <f t="shared" si="20"/>
        <v/>
      </c>
      <c r="I642" s="1"/>
      <c r="J642" s="1"/>
      <c r="K642" s="1"/>
      <c r="L642" s="36" t="str">
        <f>IFERROR(#REF!-$J616,"")</f>
        <v/>
      </c>
      <c r="N642" s="7"/>
      <c r="O642" s="7"/>
      <c r="P642" s="9"/>
      <c r="Q642" s="9"/>
      <c r="R642"/>
      <c r="S642"/>
      <c r="T642"/>
      <c r="U642"/>
      <c r="V642"/>
      <c r="W642"/>
      <c r="X642"/>
      <c r="Y642"/>
      <c r="Z642"/>
    </row>
    <row r="643" spans="2:26" s="32" customFormat="1" x14ac:dyDescent="0.25">
      <c r="B643"/>
      <c r="C643"/>
      <c r="D643" s="100"/>
      <c r="E643" s="42"/>
      <c r="F643" s="70"/>
      <c r="G643" s="19" t="str">
        <f>IFERROR(VLOOKUP($D643,LISTA!$A$2:$J$9990,8,0),"")</f>
        <v/>
      </c>
      <c r="H643" s="40" t="str">
        <f t="shared" si="20"/>
        <v/>
      </c>
      <c r="I643" s="1"/>
      <c r="J643" s="1"/>
      <c r="K643" s="1"/>
      <c r="L643" s="36" t="str">
        <f>IFERROR(#REF!-$J617,"")</f>
        <v/>
      </c>
      <c r="N643" s="7"/>
      <c r="O643" s="7"/>
      <c r="P643" s="9"/>
      <c r="Q643" s="9"/>
      <c r="R643"/>
      <c r="S643"/>
      <c r="T643"/>
      <c r="U643"/>
      <c r="V643"/>
      <c r="W643"/>
      <c r="X643"/>
      <c r="Y643"/>
      <c r="Z643"/>
    </row>
    <row r="644" spans="2:26" s="32" customFormat="1" x14ac:dyDescent="0.25">
      <c r="B644"/>
      <c r="C644"/>
      <c r="D644" s="100"/>
      <c r="E644" s="42"/>
      <c r="F644" s="70"/>
      <c r="G644" s="19" t="str">
        <f>IFERROR(VLOOKUP($D644,LISTA!$A$2:$J$9990,8,0),"")</f>
        <v/>
      </c>
      <c r="H644" s="40" t="str">
        <f t="shared" si="20"/>
        <v/>
      </c>
      <c r="I644" s="1"/>
      <c r="J644" s="1"/>
      <c r="K644" s="1"/>
      <c r="L644" s="36" t="str">
        <f>IFERROR(#REF!-$J618,"")</f>
        <v/>
      </c>
      <c r="N644" s="7"/>
      <c r="O644" s="7"/>
      <c r="P644" s="9"/>
      <c r="Q644" s="9"/>
      <c r="R644"/>
      <c r="S644"/>
      <c r="T644"/>
      <c r="U644"/>
      <c r="V644"/>
      <c r="W644"/>
      <c r="X644"/>
      <c r="Y644"/>
      <c r="Z644"/>
    </row>
    <row r="645" spans="2:26" s="32" customFormat="1" x14ac:dyDescent="0.25">
      <c r="B645"/>
      <c r="C645"/>
      <c r="D645" s="100"/>
      <c r="E645" s="42"/>
      <c r="F645" s="70"/>
      <c r="G645" s="19" t="str">
        <f>IFERROR(VLOOKUP($D645,LISTA!$A$2:$J$9990,8,0),"")</f>
        <v/>
      </c>
      <c r="H645" s="40" t="str">
        <f t="shared" ref="H645:H708" si="21">IF(OR(G645=$K$10,G645=$K$11,G645=$K$14,G645=$K$15,G645=$K$16,G645=$K$17,G645=$K$18,G645=$K$19,G645=$K$20,G645=$K$21,G645=$K$22,G645=$K$23,G645=$K$24,G645=$K$25,G645=$K$26,G645=$K$27,G645=$K$28),$K$9,IF(OR(G645=$K$32,G645=$K$33),$K$31,IF(OR(G645=$K$38),$K$37,"")))</f>
        <v/>
      </c>
      <c r="I645" s="1"/>
      <c r="J645" s="1"/>
      <c r="K645" s="1"/>
      <c r="L645" s="36" t="str">
        <f>IFERROR(#REF!-$J619,"")</f>
        <v/>
      </c>
      <c r="N645" s="7"/>
      <c r="O645" s="7"/>
      <c r="P645" s="9"/>
      <c r="Q645" s="9"/>
      <c r="R645"/>
      <c r="S645"/>
      <c r="T645"/>
      <c r="U645"/>
      <c r="V645"/>
      <c r="W645"/>
      <c r="X645"/>
      <c r="Y645"/>
      <c r="Z645"/>
    </row>
    <row r="646" spans="2:26" s="32" customFormat="1" x14ac:dyDescent="0.25">
      <c r="B646"/>
      <c r="C646"/>
      <c r="D646" s="100"/>
      <c r="E646" s="42"/>
      <c r="F646" s="70"/>
      <c r="G646" s="19" t="str">
        <f>IFERROR(VLOOKUP($D646,LISTA!$A$2:$J$9990,8,0),"")</f>
        <v/>
      </c>
      <c r="H646" s="40" t="str">
        <f t="shared" si="21"/>
        <v/>
      </c>
      <c r="I646" s="1"/>
      <c r="J646" s="1"/>
      <c r="K646" s="1"/>
      <c r="L646" s="36" t="str">
        <f>IFERROR(#REF!-$J620,"")</f>
        <v/>
      </c>
      <c r="N646" s="7"/>
      <c r="O646" s="7"/>
      <c r="P646" s="9"/>
      <c r="Q646" s="9"/>
      <c r="R646"/>
      <c r="S646"/>
      <c r="T646"/>
      <c r="U646"/>
      <c r="V646"/>
      <c r="W646"/>
      <c r="X646"/>
      <c r="Y646"/>
      <c r="Z646"/>
    </row>
    <row r="647" spans="2:26" s="32" customFormat="1" x14ac:dyDescent="0.25">
      <c r="B647"/>
      <c r="C647"/>
      <c r="D647" s="100"/>
      <c r="E647" s="42"/>
      <c r="F647" s="70"/>
      <c r="G647" s="19" t="str">
        <f>IFERROR(VLOOKUP($D647,LISTA!$A$2:$J$9990,8,0),"")</f>
        <v/>
      </c>
      <c r="H647" s="40" t="str">
        <f t="shared" si="21"/>
        <v/>
      </c>
      <c r="I647" s="1"/>
      <c r="J647" s="1"/>
      <c r="K647" s="1"/>
      <c r="L647" s="36" t="str">
        <f>IFERROR(#REF!-$J621,"")</f>
        <v/>
      </c>
      <c r="N647" s="7"/>
      <c r="O647" s="7"/>
      <c r="P647" s="9"/>
      <c r="Q647" s="9"/>
      <c r="R647"/>
      <c r="S647"/>
      <c r="T647"/>
      <c r="U647"/>
      <c r="V647"/>
      <c r="W647"/>
      <c r="X647"/>
      <c r="Y647"/>
      <c r="Z647"/>
    </row>
    <row r="648" spans="2:26" s="32" customFormat="1" x14ac:dyDescent="0.25">
      <c r="B648"/>
      <c r="C648"/>
      <c r="D648" s="100"/>
      <c r="E648" s="42"/>
      <c r="F648" s="70"/>
      <c r="G648" s="19" t="str">
        <f>IFERROR(VLOOKUP($D648,LISTA!$A$2:$J$9990,8,0),"")</f>
        <v/>
      </c>
      <c r="H648" s="40" t="str">
        <f t="shared" si="21"/>
        <v/>
      </c>
      <c r="I648" s="1"/>
      <c r="J648" s="1"/>
      <c r="K648" s="1"/>
      <c r="L648" s="36" t="str">
        <f>IFERROR(#REF!-$J622,"")</f>
        <v/>
      </c>
      <c r="N648" s="7"/>
      <c r="O648" s="7"/>
      <c r="P648" s="9"/>
      <c r="Q648" s="9"/>
      <c r="R648"/>
      <c r="S648"/>
      <c r="T648"/>
      <c r="U648"/>
      <c r="V648"/>
      <c r="W648"/>
      <c r="X648"/>
      <c r="Y648"/>
      <c r="Z648"/>
    </row>
    <row r="649" spans="2:26" s="32" customFormat="1" x14ac:dyDescent="0.25">
      <c r="B649"/>
      <c r="C649"/>
      <c r="D649" s="100"/>
      <c r="E649" s="42"/>
      <c r="F649" s="70"/>
      <c r="G649" s="19" t="str">
        <f>IFERROR(VLOOKUP($D649,LISTA!$A$2:$J$9990,8,0),"")</f>
        <v/>
      </c>
      <c r="H649" s="40" t="str">
        <f t="shared" si="21"/>
        <v/>
      </c>
      <c r="I649" s="1"/>
      <c r="J649" s="1"/>
      <c r="K649" s="1"/>
      <c r="L649" s="36" t="str">
        <f>IFERROR(#REF!-$J623,"")</f>
        <v/>
      </c>
      <c r="N649" s="7"/>
      <c r="O649" s="7"/>
      <c r="P649" s="9"/>
      <c r="Q649" s="9"/>
      <c r="R649"/>
      <c r="S649"/>
      <c r="T649"/>
      <c r="U649"/>
      <c r="V649"/>
      <c r="W649"/>
      <c r="X649"/>
      <c r="Y649"/>
      <c r="Z649"/>
    </row>
    <row r="650" spans="2:26" s="32" customFormat="1" x14ac:dyDescent="0.25">
      <c r="B650"/>
      <c r="C650"/>
      <c r="D650" s="100"/>
      <c r="E650" s="42"/>
      <c r="F650" s="70"/>
      <c r="G650" s="19" t="str">
        <f>IFERROR(VLOOKUP($D650,LISTA!$A$2:$J$9990,8,0),"")</f>
        <v/>
      </c>
      <c r="H650" s="40" t="str">
        <f t="shared" si="21"/>
        <v/>
      </c>
      <c r="I650" s="1"/>
      <c r="J650" s="1"/>
      <c r="K650" s="1"/>
      <c r="L650" s="36" t="str">
        <f>IFERROR(#REF!-$J624,"")</f>
        <v/>
      </c>
      <c r="N650" s="7"/>
      <c r="O650" s="7"/>
      <c r="P650" s="9"/>
      <c r="Q650" s="9"/>
      <c r="R650"/>
      <c r="S650"/>
      <c r="T650"/>
      <c r="U650"/>
      <c r="V650"/>
      <c r="W650"/>
      <c r="X650"/>
      <c r="Y650"/>
      <c r="Z650"/>
    </row>
    <row r="651" spans="2:26" s="32" customFormat="1" x14ac:dyDescent="0.25">
      <c r="B651"/>
      <c r="C651"/>
      <c r="D651" s="100"/>
      <c r="E651" s="42"/>
      <c r="F651" s="70"/>
      <c r="G651" s="19" t="str">
        <f>IFERROR(VLOOKUP($D651,LISTA!$A$2:$J$9990,8,0),"")</f>
        <v/>
      </c>
      <c r="H651" s="40" t="str">
        <f t="shared" si="21"/>
        <v/>
      </c>
      <c r="I651" s="1"/>
      <c r="J651" s="1"/>
      <c r="K651" s="1"/>
      <c r="L651" s="36" t="str">
        <f>IFERROR(#REF!-$J625,"")</f>
        <v/>
      </c>
      <c r="N651" s="7"/>
      <c r="O651" s="7"/>
      <c r="P651" s="9"/>
      <c r="Q651" s="9"/>
      <c r="R651"/>
      <c r="S651"/>
      <c r="T651"/>
      <c r="U651"/>
      <c r="V651"/>
      <c r="W651"/>
      <c r="X651"/>
      <c r="Y651"/>
      <c r="Z651"/>
    </row>
    <row r="652" spans="2:26" s="32" customFormat="1" x14ac:dyDescent="0.25">
      <c r="B652"/>
      <c r="C652"/>
      <c r="D652" s="100"/>
      <c r="E652" s="42"/>
      <c r="F652" s="70"/>
      <c r="G652" s="19" t="str">
        <f>IFERROR(VLOOKUP($D652,LISTA!$A$2:$J$9990,8,0),"")</f>
        <v/>
      </c>
      <c r="H652" s="40" t="str">
        <f t="shared" si="21"/>
        <v/>
      </c>
      <c r="I652" s="1"/>
      <c r="J652" s="1"/>
      <c r="K652" s="1"/>
      <c r="L652" s="36" t="str">
        <f>IFERROR(#REF!-$J626,"")</f>
        <v/>
      </c>
      <c r="N652" s="7"/>
      <c r="O652" s="7"/>
      <c r="P652" s="9"/>
      <c r="Q652" s="9"/>
      <c r="R652"/>
      <c r="S652"/>
      <c r="T652"/>
      <c r="U652"/>
      <c r="V652"/>
      <c r="W652"/>
      <c r="X652"/>
      <c r="Y652"/>
      <c r="Z652"/>
    </row>
    <row r="653" spans="2:26" s="32" customFormat="1" x14ac:dyDescent="0.25">
      <c r="B653"/>
      <c r="C653"/>
      <c r="D653" s="100"/>
      <c r="E653" s="42"/>
      <c r="F653" s="70"/>
      <c r="G653" s="19" t="str">
        <f>IFERROR(VLOOKUP($D653,LISTA!$A$2:$J$9990,8,0),"")</f>
        <v/>
      </c>
      <c r="H653" s="40" t="str">
        <f t="shared" si="21"/>
        <v/>
      </c>
      <c r="I653" s="1"/>
      <c r="J653" s="1"/>
      <c r="K653" s="1"/>
      <c r="L653" s="36" t="str">
        <f>IFERROR(#REF!-$J627,"")</f>
        <v/>
      </c>
      <c r="N653" s="7"/>
      <c r="O653" s="7"/>
      <c r="P653" s="9"/>
      <c r="Q653" s="9"/>
      <c r="R653"/>
      <c r="S653"/>
      <c r="T653"/>
      <c r="U653"/>
      <c r="V653"/>
      <c r="W653"/>
      <c r="X653"/>
      <c r="Y653"/>
      <c r="Z653"/>
    </row>
    <row r="654" spans="2:26" s="32" customFormat="1" x14ac:dyDescent="0.25">
      <c r="B654"/>
      <c r="C654"/>
      <c r="D654" s="100"/>
      <c r="E654" s="42"/>
      <c r="F654" s="70"/>
      <c r="G654" s="19" t="str">
        <f>IFERROR(VLOOKUP($D654,LISTA!$A$2:$J$9990,8,0),"")</f>
        <v/>
      </c>
      <c r="H654" s="40" t="str">
        <f t="shared" si="21"/>
        <v/>
      </c>
      <c r="I654" s="1"/>
      <c r="J654" s="1"/>
      <c r="K654" s="1"/>
      <c r="L654" s="36" t="str">
        <f>IFERROR(#REF!-$J628,"")</f>
        <v/>
      </c>
      <c r="N654" s="7"/>
      <c r="O654" s="7"/>
      <c r="P654" s="9"/>
      <c r="Q654" s="9"/>
      <c r="R654"/>
      <c r="S654"/>
      <c r="T654"/>
      <c r="U654"/>
      <c r="V654"/>
      <c r="W654"/>
      <c r="X654"/>
      <c r="Y654"/>
      <c r="Z654"/>
    </row>
    <row r="655" spans="2:26" s="32" customFormat="1" x14ac:dyDescent="0.25">
      <c r="B655"/>
      <c r="C655"/>
      <c r="D655" s="100"/>
      <c r="E655" s="42"/>
      <c r="F655" s="70"/>
      <c r="G655" s="19" t="str">
        <f>IFERROR(VLOOKUP($D655,LISTA!$A$2:$J$9990,8,0),"")</f>
        <v/>
      </c>
      <c r="H655" s="40" t="str">
        <f t="shared" si="21"/>
        <v/>
      </c>
      <c r="I655" s="1"/>
      <c r="J655" s="1"/>
      <c r="K655" s="1"/>
      <c r="L655" s="36" t="str">
        <f>IFERROR(#REF!-$J629,"")</f>
        <v/>
      </c>
      <c r="N655" s="7"/>
      <c r="O655" s="7"/>
      <c r="P655" s="9"/>
      <c r="Q655" s="9"/>
      <c r="R655"/>
      <c r="S655"/>
      <c r="T655"/>
      <c r="U655"/>
      <c r="V655"/>
      <c r="W655"/>
      <c r="X655"/>
      <c r="Y655"/>
      <c r="Z655"/>
    </row>
    <row r="656" spans="2:26" s="32" customFormat="1" x14ac:dyDescent="0.25">
      <c r="B656"/>
      <c r="C656"/>
      <c r="D656" s="100"/>
      <c r="E656" s="42"/>
      <c r="F656" s="70"/>
      <c r="G656" s="19" t="str">
        <f>IFERROR(VLOOKUP($D656,LISTA!$A$2:$J$9990,8,0),"")</f>
        <v/>
      </c>
      <c r="H656" s="40" t="str">
        <f t="shared" si="21"/>
        <v/>
      </c>
      <c r="I656" s="1"/>
      <c r="J656" s="1"/>
      <c r="K656" s="1"/>
      <c r="L656" s="36" t="str">
        <f>IFERROR(#REF!-$J630,"")</f>
        <v/>
      </c>
      <c r="N656" s="7"/>
      <c r="O656" s="7"/>
      <c r="P656" s="9"/>
      <c r="Q656" s="9"/>
      <c r="R656"/>
      <c r="S656"/>
      <c r="T656"/>
      <c r="U656"/>
      <c r="V656"/>
      <c r="W656"/>
      <c r="X656"/>
      <c r="Y656"/>
      <c r="Z656"/>
    </row>
    <row r="657" spans="2:26" s="32" customFormat="1" x14ac:dyDescent="0.25">
      <c r="B657"/>
      <c r="C657"/>
      <c r="D657" s="100"/>
      <c r="E657" s="42"/>
      <c r="F657" s="70"/>
      <c r="G657" s="19" t="str">
        <f>IFERROR(VLOOKUP($D657,LISTA!$A$2:$J$9990,8,0),"")</f>
        <v/>
      </c>
      <c r="H657" s="40" t="str">
        <f t="shared" si="21"/>
        <v/>
      </c>
      <c r="I657" s="1"/>
      <c r="J657" s="1"/>
      <c r="K657" s="1"/>
      <c r="L657" s="36" t="str">
        <f>IFERROR(#REF!-$J631,"")</f>
        <v/>
      </c>
      <c r="N657" s="7"/>
      <c r="O657" s="7"/>
      <c r="P657" s="9"/>
      <c r="Q657" s="9"/>
      <c r="R657"/>
      <c r="S657"/>
      <c r="T657"/>
      <c r="U657"/>
      <c r="V657"/>
      <c r="W657"/>
      <c r="X657"/>
      <c r="Y657"/>
      <c r="Z657"/>
    </row>
    <row r="658" spans="2:26" s="32" customFormat="1" x14ac:dyDescent="0.25">
      <c r="B658"/>
      <c r="C658"/>
      <c r="D658" s="100"/>
      <c r="E658" s="42"/>
      <c r="F658" s="70"/>
      <c r="G658" s="19" t="str">
        <f>IFERROR(VLOOKUP($D658,LISTA!$A$2:$J$9990,8,0),"")</f>
        <v/>
      </c>
      <c r="H658" s="40" t="str">
        <f t="shared" si="21"/>
        <v/>
      </c>
      <c r="I658" s="1"/>
      <c r="J658" s="1"/>
      <c r="K658" s="1"/>
      <c r="L658" s="36" t="str">
        <f>IFERROR(#REF!-$J632,"")</f>
        <v/>
      </c>
      <c r="N658" s="7"/>
      <c r="O658" s="7"/>
      <c r="P658" s="9"/>
      <c r="Q658" s="9"/>
      <c r="R658"/>
      <c r="S658"/>
      <c r="T658"/>
      <c r="U658"/>
      <c r="V658"/>
      <c r="W658"/>
      <c r="X658"/>
      <c r="Y658"/>
      <c r="Z658"/>
    </row>
    <row r="659" spans="2:26" s="32" customFormat="1" x14ac:dyDescent="0.25">
      <c r="B659"/>
      <c r="C659"/>
      <c r="D659" s="100"/>
      <c r="E659" s="42"/>
      <c r="F659" s="70"/>
      <c r="G659" s="19" t="str">
        <f>IFERROR(VLOOKUP($D659,LISTA!$A$2:$J$9990,8,0),"")</f>
        <v/>
      </c>
      <c r="H659" s="40" t="str">
        <f t="shared" si="21"/>
        <v/>
      </c>
      <c r="I659" s="1"/>
      <c r="J659" s="1"/>
      <c r="K659" s="1"/>
      <c r="L659" s="36" t="str">
        <f>IFERROR(#REF!-$J633,"")</f>
        <v/>
      </c>
      <c r="N659" s="7"/>
      <c r="O659" s="7"/>
      <c r="P659" s="9"/>
      <c r="Q659" s="9"/>
      <c r="R659"/>
      <c r="S659"/>
      <c r="T659"/>
      <c r="U659"/>
      <c r="V659"/>
      <c r="W659"/>
      <c r="X659"/>
      <c r="Y659"/>
      <c r="Z659"/>
    </row>
    <row r="660" spans="2:26" s="32" customFormat="1" x14ac:dyDescent="0.25">
      <c r="B660"/>
      <c r="C660"/>
      <c r="D660" s="100"/>
      <c r="E660" s="42"/>
      <c r="F660" s="70"/>
      <c r="G660" s="19" t="str">
        <f>IFERROR(VLOOKUP($D660,LISTA!$A$2:$J$9990,8,0),"")</f>
        <v/>
      </c>
      <c r="H660" s="40" t="str">
        <f t="shared" si="21"/>
        <v/>
      </c>
      <c r="I660" s="1"/>
      <c r="J660" s="1"/>
      <c r="K660" s="1"/>
      <c r="L660" s="36" t="str">
        <f>IFERROR(#REF!-$J634,"")</f>
        <v/>
      </c>
      <c r="N660" s="7"/>
      <c r="O660" s="7"/>
      <c r="P660" s="9"/>
      <c r="Q660" s="9"/>
      <c r="R660"/>
      <c r="S660"/>
      <c r="T660"/>
      <c r="U660"/>
      <c r="V660"/>
      <c r="W660"/>
      <c r="X660"/>
      <c r="Y660"/>
      <c r="Z660"/>
    </row>
    <row r="661" spans="2:26" s="32" customFormat="1" x14ac:dyDescent="0.25">
      <c r="B661"/>
      <c r="C661"/>
      <c r="D661" s="100"/>
      <c r="E661" s="42"/>
      <c r="F661" s="70"/>
      <c r="G661" s="19" t="str">
        <f>IFERROR(VLOOKUP($D661,LISTA!$A$2:$J$9990,8,0),"")</f>
        <v/>
      </c>
      <c r="H661" s="40" t="str">
        <f t="shared" si="21"/>
        <v/>
      </c>
      <c r="I661" s="1"/>
      <c r="J661" s="1"/>
      <c r="K661" s="1"/>
      <c r="L661" s="36" t="str">
        <f>IFERROR(#REF!-$J635,"")</f>
        <v/>
      </c>
      <c r="N661" s="7"/>
      <c r="O661" s="7"/>
      <c r="P661" s="9"/>
      <c r="Q661" s="9"/>
      <c r="R661"/>
      <c r="S661"/>
      <c r="T661"/>
      <c r="U661"/>
      <c r="V661"/>
      <c r="W661"/>
      <c r="X661"/>
      <c r="Y661"/>
      <c r="Z661"/>
    </row>
    <row r="662" spans="2:26" s="32" customFormat="1" x14ac:dyDescent="0.25">
      <c r="B662"/>
      <c r="C662"/>
      <c r="D662" s="100"/>
      <c r="E662" s="42"/>
      <c r="F662" s="70"/>
      <c r="G662" s="19" t="str">
        <f>IFERROR(VLOOKUP($D662,LISTA!$A$2:$J$9990,8,0),"")</f>
        <v/>
      </c>
      <c r="H662" s="40" t="str">
        <f t="shared" si="21"/>
        <v/>
      </c>
      <c r="I662" s="1"/>
      <c r="J662" s="1"/>
      <c r="K662" s="1"/>
      <c r="L662" s="36" t="str">
        <f>IFERROR(#REF!-$J636,"")</f>
        <v/>
      </c>
      <c r="N662" s="7"/>
      <c r="O662" s="7"/>
      <c r="P662" s="9"/>
      <c r="Q662" s="9"/>
      <c r="R662"/>
      <c r="S662"/>
      <c r="T662"/>
      <c r="U662"/>
      <c r="V662"/>
      <c r="W662"/>
      <c r="X662"/>
      <c r="Y662"/>
      <c r="Z662"/>
    </row>
    <row r="663" spans="2:26" s="32" customFormat="1" x14ac:dyDescent="0.25">
      <c r="B663"/>
      <c r="C663"/>
      <c r="D663" s="100"/>
      <c r="E663" s="42"/>
      <c r="F663" s="70"/>
      <c r="G663" s="19" t="str">
        <f>IFERROR(VLOOKUP($D663,LISTA!$A$2:$J$9990,8,0),"")</f>
        <v/>
      </c>
      <c r="H663" s="40" t="str">
        <f t="shared" si="21"/>
        <v/>
      </c>
      <c r="I663" s="1"/>
      <c r="J663" s="1"/>
      <c r="K663" s="1"/>
      <c r="L663" s="36" t="str">
        <f>IFERROR(#REF!-$J637,"")</f>
        <v/>
      </c>
      <c r="N663" s="7"/>
      <c r="O663" s="7"/>
      <c r="P663" s="9"/>
      <c r="Q663" s="9"/>
      <c r="R663"/>
      <c r="S663"/>
      <c r="T663"/>
      <c r="U663"/>
      <c r="V663"/>
      <c r="W663"/>
      <c r="X663"/>
      <c r="Y663"/>
      <c r="Z663"/>
    </row>
    <row r="664" spans="2:26" s="32" customFormat="1" x14ac:dyDescent="0.25">
      <c r="B664"/>
      <c r="C664"/>
      <c r="D664" s="100"/>
      <c r="E664" s="42"/>
      <c r="F664" s="70"/>
      <c r="G664" s="19" t="str">
        <f>IFERROR(VLOOKUP($D664,LISTA!$A$2:$J$9990,8,0),"")</f>
        <v/>
      </c>
      <c r="H664" s="40" t="str">
        <f t="shared" si="21"/>
        <v/>
      </c>
      <c r="I664" s="1"/>
      <c r="J664" s="1"/>
      <c r="K664" s="1"/>
      <c r="L664" s="36" t="str">
        <f>IFERROR(#REF!-$J638,"")</f>
        <v/>
      </c>
      <c r="N664" s="7"/>
      <c r="O664" s="7"/>
      <c r="P664" s="9"/>
      <c r="Q664" s="9"/>
      <c r="R664"/>
      <c r="S664"/>
      <c r="T664"/>
      <c r="U664"/>
      <c r="V664"/>
      <c r="W664"/>
      <c r="X664"/>
      <c r="Y664"/>
      <c r="Z664"/>
    </row>
    <row r="665" spans="2:26" s="32" customFormat="1" x14ac:dyDescent="0.25">
      <c r="B665"/>
      <c r="C665"/>
      <c r="D665" s="100"/>
      <c r="E665" s="42"/>
      <c r="F665" s="70"/>
      <c r="G665" s="19" t="str">
        <f>IFERROR(VLOOKUP($D665,LISTA!$A$2:$J$9990,8,0),"")</f>
        <v/>
      </c>
      <c r="H665" s="40" t="str">
        <f t="shared" si="21"/>
        <v/>
      </c>
      <c r="I665" s="1"/>
      <c r="J665" s="1"/>
      <c r="K665" s="1"/>
      <c r="L665" s="36" t="str">
        <f>IFERROR(#REF!-$J639,"")</f>
        <v/>
      </c>
      <c r="N665" s="7"/>
      <c r="O665" s="7"/>
      <c r="P665" s="9"/>
      <c r="Q665" s="9"/>
      <c r="R665"/>
      <c r="S665"/>
      <c r="T665"/>
      <c r="U665"/>
      <c r="V665"/>
      <c r="W665"/>
      <c r="X665"/>
      <c r="Y665"/>
      <c r="Z665"/>
    </row>
    <row r="666" spans="2:26" s="32" customFormat="1" x14ac:dyDescent="0.25">
      <c r="B666"/>
      <c r="C666"/>
      <c r="D666" s="100"/>
      <c r="E666" s="42"/>
      <c r="F666" s="70"/>
      <c r="G666" s="19" t="str">
        <f>IFERROR(VLOOKUP($D666,LISTA!$A$2:$J$9990,8,0),"")</f>
        <v/>
      </c>
      <c r="H666" s="40" t="str">
        <f t="shared" si="21"/>
        <v/>
      </c>
      <c r="I666" s="1"/>
      <c r="J666" s="1"/>
      <c r="K666" s="1"/>
      <c r="L666" s="36" t="str">
        <f>IFERROR(#REF!-$J640,"")</f>
        <v/>
      </c>
      <c r="N666" s="7"/>
      <c r="O666" s="7"/>
      <c r="P666" s="9"/>
      <c r="Q666" s="9"/>
      <c r="R666"/>
      <c r="S666"/>
      <c r="T666"/>
      <c r="U666"/>
      <c r="V666"/>
      <c r="W666"/>
      <c r="X666"/>
      <c r="Y666"/>
      <c r="Z666"/>
    </row>
    <row r="667" spans="2:26" s="32" customFormat="1" x14ac:dyDescent="0.25">
      <c r="B667"/>
      <c r="C667"/>
      <c r="D667" s="100"/>
      <c r="E667" s="42"/>
      <c r="F667" s="70"/>
      <c r="G667" s="19" t="str">
        <f>IFERROR(VLOOKUP($D667,LISTA!$A$2:$J$9990,8,0),"")</f>
        <v/>
      </c>
      <c r="H667" s="40" t="str">
        <f t="shared" si="21"/>
        <v/>
      </c>
      <c r="I667" s="1"/>
      <c r="J667" s="1"/>
      <c r="K667" s="1"/>
      <c r="L667" s="36" t="str">
        <f>IFERROR(#REF!-$J641,"")</f>
        <v/>
      </c>
      <c r="N667" s="7"/>
      <c r="O667" s="7"/>
      <c r="P667" s="9"/>
      <c r="Q667" s="9"/>
      <c r="R667"/>
      <c r="S667"/>
      <c r="T667"/>
      <c r="U667"/>
      <c r="V667"/>
      <c r="W667"/>
      <c r="X667"/>
      <c r="Y667"/>
      <c r="Z667"/>
    </row>
    <row r="668" spans="2:26" s="32" customFormat="1" x14ac:dyDescent="0.25">
      <c r="B668"/>
      <c r="C668"/>
      <c r="D668" s="100"/>
      <c r="E668" s="42"/>
      <c r="F668" s="70"/>
      <c r="G668" s="19" t="str">
        <f>IFERROR(VLOOKUP($D668,LISTA!$A$2:$J$9990,8,0),"")</f>
        <v/>
      </c>
      <c r="H668" s="40" t="str">
        <f t="shared" si="21"/>
        <v/>
      </c>
      <c r="I668" s="1"/>
      <c r="J668" s="1"/>
      <c r="K668" s="1"/>
      <c r="L668" s="36" t="str">
        <f>IFERROR(#REF!-$J642,"")</f>
        <v/>
      </c>
      <c r="N668" s="7"/>
      <c r="O668" s="7"/>
      <c r="P668" s="9"/>
      <c r="Q668" s="9"/>
      <c r="R668"/>
      <c r="S668"/>
      <c r="T668"/>
      <c r="U668"/>
      <c r="V668"/>
      <c r="W668"/>
      <c r="X668"/>
      <c r="Y668"/>
      <c r="Z668"/>
    </row>
    <row r="669" spans="2:26" s="32" customFormat="1" x14ac:dyDescent="0.25">
      <c r="B669"/>
      <c r="C669"/>
      <c r="D669" s="100"/>
      <c r="E669" s="42"/>
      <c r="F669" s="70"/>
      <c r="G669" s="19" t="str">
        <f>IFERROR(VLOOKUP($D669,LISTA!$A$2:$J$9990,8,0),"")</f>
        <v/>
      </c>
      <c r="H669" s="40" t="str">
        <f t="shared" si="21"/>
        <v/>
      </c>
      <c r="I669" s="1"/>
      <c r="J669" s="1"/>
      <c r="K669" s="1"/>
      <c r="L669" s="36" t="str">
        <f>IFERROR(#REF!-$J643,"")</f>
        <v/>
      </c>
      <c r="N669" s="7"/>
      <c r="O669" s="7"/>
      <c r="P669" s="9"/>
      <c r="Q669" s="9"/>
      <c r="R669"/>
      <c r="S669"/>
      <c r="T669"/>
      <c r="U669"/>
      <c r="V669"/>
      <c r="W669"/>
      <c r="X669"/>
      <c r="Y669"/>
      <c r="Z669"/>
    </row>
    <row r="670" spans="2:26" s="32" customFormat="1" x14ac:dyDescent="0.25">
      <c r="B670"/>
      <c r="C670"/>
      <c r="D670" s="100"/>
      <c r="E670" s="42"/>
      <c r="F670" s="70"/>
      <c r="G670" s="19" t="str">
        <f>IFERROR(VLOOKUP($D670,LISTA!$A$2:$J$9990,8,0),"")</f>
        <v/>
      </c>
      <c r="H670" s="40" t="str">
        <f t="shared" si="21"/>
        <v/>
      </c>
      <c r="I670" s="1"/>
      <c r="J670" s="1"/>
      <c r="K670" s="1"/>
      <c r="L670" s="36" t="str">
        <f>IFERROR(#REF!-$J644,"")</f>
        <v/>
      </c>
      <c r="N670" s="7"/>
      <c r="O670" s="7"/>
      <c r="P670" s="9"/>
      <c r="Q670" s="9"/>
      <c r="R670"/>
      <c r="S670"/>
      <c r="T670"/>
      <c r="U670"/>
      <c r="V670"/>
      <c r="W670"/>
      <c r="X670"/>
      <c r="Y670"/>
      <c r="Z670"/>
    </row>
    <row r="671" spans="2:26" s="32" customFormat="1" x14ac:dyDescent="0.25">
      <c r="B671"/>
      <c r="C671"/>
      <c r="D671" s="100"/>
      <c r="E671" s="42"/>
      <c r="F671" s="70"/>
      <c r="G671" s="19" t="str">
        <f>IFERROR(VLOOKUP($D671,LISTA!$A$2:$J$9990,8,0),"")</f>
        <v/>
      </c>
      <c r="H671" s="40" t="str">
        <f t="shared" si="21"/>
        <v/>
      </c>
      <c r="I671" s="1"/>
      <c r="J671" s="1"/>
      <c r="K671" s="1"/>
      <c r="L671" s="36" t="str">
        <f>IFERROR(#REF!-$J645,"")</f>
        <v/>
      </c>
      <c r="N671" s="7"/>
      <c r="O671" s="7"/>
      <c r="P671" s="9"/>
      <c r="Q671" s="9"/>
      <c r="R671"/>
      <c r="S671"/>
      <c r="T671"/>
      <c r="U671"/>
      <c r="V671"/>
      <c r="W671"/>
      <c r="X671"/>
      <c r="Y671"/>
      <c r="Z671"/>
    </row>
    <row r="672" spans="2:26" s="32" customFormat="1" x14ac:dyDescent="0.25">
      <c r="B672"/>
      <c r="C672"/>
      <c r="D672" s="100"/>
      <c r="E672" s="42"/>
      <c r="F672" s="70"/>
      <c r="G672" s="19" t="str">
        <f>IFERROR(VLOOKUP($D672,LISTA!$A$2:$J$9990,8,0),"")</f>
        <v/>
      </c>
      <c r="H672" s="40" t="str">
        <f t="shared" si="21"/>
        <v/>
      </c>
      <c r="I672" s="1"/>
      <c r="J672" s="1"/>
      <c r="K672" s="1"/>
      <c r="L672" s="36" t="str">
        <f>IFERROR(#REF!-$J646,"")</f>
        <v/>
      </c>
      <c r="N672" s="7"/>
      <c r="O672" s="7"/>
      <c r="P672" s="9"/>
      <c r="Q672" s="9"/>
      <c r="R672"/>
      <c r="S672"/>
      <c r="T672"/>
      <c r="U672"/>
      <c r="V672"/>
      <c r="W672"/>
      <c r="X672"/>
      <c r="Y672"/>
      <c r="Z672"/>
    </row>
    <row r="673" spans="2:26" s="32" customFormat="1" x14ac:dyDescent="0.25">
      <c r="B673"/>
      <c r="C673"/>
      <c r="D673" s="100"/>
      <c r="E673" s="42"/>
      <c r="F673" s="70"/>
      <c r="G673" s="19" t="str">
        <f>IFERROR(VLOOKUP($D673,LISTA!$A$2:$J$9990,8,0),"")</f>
        <v/>
      </c>
      <c r="H673" s="40" t="str">
        <f t="shared" si="21"/>
        <v/>
      </c>
      <c r="I673" s="1"/>
      <c r="J673" s="1"/>
      <c r="K673" s="1"/>
      <c r="L673" s="36" t="str">
        <f>IFERROR(#REF!-$J647,"")</f>
        <v/>
      </c>
      <c r="N673" s="7"/>
      <c r="O673" s="7"/>
      <c r="P673" s="9"/>
      <c r="Q673" s="9"/>
      <c r="R673"/>
      <c r="S673"/>
      <c r="T673"/>
      <c r="U673"/>
      <c r="V673"/>
      <c r="W673"/>
      <c r="X673"/>
      <c r="Y673"/>
      <c r="Z673"/>
    </row>
    <row r="674" spans="2:26" s="32" customFormat="1" x14ac:dyDescent="0.25">
      <c r="B674"/>
      <c r="C674"/>
      <c r="D674" s="100"/>
      <c r="E674" s="42"/>
      <c r="F674" s="70"/>
      <c r="G674" s="19" t="str">
        <f>IFERROR(VLOOKUP($D674,LISTA!$A$2:$J$9990,8,0),"")</f>
        <v/>
      </c>
      <c r="H674" s="40" t="str">
        <f t="shared" si="21"/>
        <v/>
      </c>
      <c r="I674" s="1"/>
      <c r="J674" s="1"/>
      <c r="K674" s="1"/>
      <c r="L674" s="36" t="str">
        <f>IFERROR(#REF!-$J648,"")</f>
        <v/>
      </c>
      <c r="N674" s="7"/>
      <c r="O674" s="7"/>
      <c r="P674" s="9"/>
      <c r="Q674" s="9"/>
      <c r="R674"/>
      <c r="S674"/>
      <c r="T674"/>
      <c r="U674"/>
      <c r="V674"/>
      <c r="W674"/>
      <c r="X674"/>
      <c r="Y674"/>
      <c r="Z674"/>
    </row>
    <row r="675" spans="2:26" s="32" customFormat="1" x14ac:dyDescent="0.25">
      <c r="B675"/>
      <c r="C675"/>
      <c r="D675" s="100"/>
      <c r="E675" s="42"/>
      <c r="F675" s="70"/>
      <c r="G675" s="19" t="str">
        <f>IFERROR(VLOOKUP($D675,LISTA!$A$2:$J$9990,8,0),"")</f>
        <v/>
      </c>
      <c r="H675" s="40" t="str">
        <f t="shared" si="21"/>
        <v/>
      </c>
      <c r="I675" s="1"/>
      <c r="J675" s="1"/>
      <c r="K675" s="1"/>
      <c r="L675" s="36" t="str">
        <f>IFERROR(#REF!-$J649,"")</f>
        <v/>
      </c>
      <c r="N675" s="7"/>
      <c r="O675" s="7"/>
      <c r="P675" s="9"/>
      <c r="Q675" s="9"/>
      <c r="R675"/>
      <c r="S675"/>
      <c r="T675"/>
      <c r="U675"/>
      <c r="V675"/>
      <c r="W675"/>
      <c r="X675"/>
      <c r="Y675"/>
      <c r="Z675"/>
    </row>
    <row r="676" spans="2:26" s="32" customFormat="1" x14ac:dyDescent="0.25">
      <c r="B676"/>
      <c r="C676"/>
      <c r="D676" s="100"/>
      <c r="E676" s="42"/>
      <c r="F676" s="70"/>
      <c r="G676" s="19" t="str">
        <f>IFERROR(VLOOKUP($D676,LISTA!$A$2:$J$9990,8,0),"")</f>
        <v/>
      </c>
      <c r="H676" s="40" t="str">
        <f t="shared" si="21"/>
        <v/>
      </c>
      <c r="I676" s="1"/>
      <c r="J676" s="1"/>
      <c r="K676" s="1"/>
      <c r="L676" s="36" t="str">
        <f>IFERROR(#REF!-$J650,"")</f>
        <v/>
      </c>
      <c r="N676" s="7"/>
      <c r="O676" s="7"/>
      <c r="P676" s="9"/>
      <c r="Q676" s="9"/>
      <c r="R676"/>
      <c r="S676"/>
      <c r="T676"/>
      <c r="U676"/>
      <c r="V676"/>
      <c r="W676"/>
      <c r="X676"/>
      <c r="Y676"/>
      <c r="Z676"/>
    </row>
    <row r="677" spans="2:26" s="32" customFormat="1" x14ac:dyDescent="0.25">
      <c r="B677"/>
      <c r="C677"/>
      <c r="D677" s="100"/>
      <c r="E677" s="42"/>
      <c r="F677" s="70"/>
      <c r="G677" s="19" t="str">
        <f>IFERROR(VLOOKUP($D677,LISTA!$A$2:$J$9990,8,0),"")</f>
        <v/>
      </c>
      <c r="H677" s="40" t="str">
        <f t="shared" si="21"/>
        <v/>
      </c>
      <c r="I677" s="1"/>
      <c r="J677" s="1"/>
      <c r="K677" s="1"/>
      <c r="L677" s="36" t="str">
        <f>IFERROR(#REF!-$J651,"")</f>
        <v/>
      </c>
      <c r="N677" s="7"/>
      <c r="O677" s="7"/>
      <c r="P677" s="9"/>
      <c r="Q677" s="9"/>
      <c r="R677"/>
      <c r="S677"/>
      <c r="T677"/>
      <c r="U677"/>
      <c r="V677"/>
      <c r="W677"/>
      <c r="X677"/>
      <c r="Y677"/>
      <c r="Z677"/>
    </row>
    <row r="678" spans="2:26" s="32" customFormat="1" x14ac:dyDescent="0.25">
      <c r="B678"/>
      <c r="C678"/>
      <c r="D678" s="100"/>
      <c r="E678" s="42"/>
      <c r="F678" s="70"/>
      <c r="G678" s="19" t="str">
        <f>IFERROR(VLOOKUP($D678,LISTA!$A$2:$J$9990,8,0),"")</f>
        <v/>
      </c>
      <c r="H678" s="40" t="str">
        <f t="shared" si="21"/>
        <v/>
      </c>
      <c r="I678" s="1"/>
      <c r="J678" s="1"/>
      <c r="K678" s="1"/>
      <c r="L678" s="36" t="str">
        <f>IFERROR(#REF!-$J652,"")</f>
        <v/>
      </c>
      <c r="N678" s="7"/>
      <c r="O678" s="7"/>
      <c r="P678" s="9"/>
      <c r="Q678" s="9"/>
      <c r="R678"/>
      <c r="S678"/>
      <c r="T678"/>
      <c r="U678"/>
      <c r="V678"/>
      <c r="W678"/>
      <c r="X678"/>
      <c r="Y678"/>
      <c r="Z678"/>
    </row>
    <row r="679" spans="2:26" s="32" customFormat="1" x14ac:dyDescent="0.25">
      <c r="B679"/>
      <c r="C679"/>
      <c r="D679" s="100"/>
      <c r="E679" s="42"/>
      <c r="F679" s="70"/>
      <c r="G679" s="19" t="str">
        <f>IFERROR(VLOOKUP($D679,LISTA!$A$2:$J$9990,8,0),"")</f>
        <v/>
      </c>
      <c r="H679" s="40" t="str">
        <f t="shared" si="21"/>
        <v/>
      </c>
      <c r="I679" s="1"/>
      <c r="J679" s="1"/>
      <c r="K679" s="1"/>
      <c r="L679" s="36" t="str">
        <f>IFERROR(#REF!-$J653,"")</f>
        <v/>
      </c>
      <c r="N679" s="7"/>
      <c r="O679" s="7"/>
      <c r="P679" s="9"/>
      <c r="Q679" s="9"/>
      <c r="R679"/>
      <c r="S679"/>
      <c r="T679"/>
      <c r="U679"/>
      <c r="V679"/>
      <c r="W679"/>
      <c r="X679"/>
      <c r="Y679"/>
      <c r="Z679"/>
    </row>
    <row r="680" spans="2:26" s="32" customFormat="1" x14ac:dyDescent="0.25">
      <c r="B680"/>
      <c r="C680"/>
      <c r="D680" s="100"/>
      <c r="E680" s="42"/>
      <c r="F680" s="70"/>
      <c r="G680" s="19" t="str">
        <f>IFERROR(VLOOKUP($D680,LISTA!$A$2:$J$9990,8,0),"")</f>
        <v/>
      </c>
      <c r="H680" s="40" t="str">
        <f t="shared" si="21"/>
        <v/>
      </c>
      <c r="I680" s="1"/>
      <c r="J680" s="1"/>
      <c r="K680" s="1"/>
      <c r="L680" s="36" t="str">
        <f>IFERROR(#REF!-$J654,"")</f>
        <v/>
      </c>
      <c r="N680" s="7"/>
      <c r="O680" s="7"/>
      <c r="P680" s="9"/>
      <c r="Q680" s="9"/>
      <c r="R680"/>
      <c r="S680"/>
      <c r="T680"/>
      <c r="U680"/>
      <c r="V680"/>
      <c r="W680"/>
      <c r="X680"/>
      <c r="Y680"/>
      <c r="Z680"/>
    </row>
    <row r="681" spans="2:26" s="32" customFormat="1" x14ac:dyDescent="0.25">
      <c r="B681"/>
      <c r="C681"/>
      <c r="D681" s="100"/>
      <c r="E681" s="42"/>
      <c r="F681" s="70"/>
      <c r="G681" s="19" t="str">
        <f>IFERROR(VLOOKUP($D681,LISTA!$A$2:$J$9990,8,0),"")</f>
        <v/>
      </c>
      <c r="H681" s="40" t="str">
        <f t="shared" si="21"/>
        <v/>
      </c>
      <c r="I681" s="1"/>
      <c r="J681" s="1"/>
      <c r="K681" s="1"/>
      <c r="L681" s="36" t="str">
        <f>IFERROR(#REF!-$J655,"")</f>
        <v/>
      </c>
      <c r="N681" s="7"/>
      <c r="O681" s="7"/>
      <c r="P681" s="9"/>
      <c r="Q681" s="9"/>
      <c r="R681"/>
      <c r="S681"/>
      <c r="T681"/>
      <c r="U681"/>
      <c r="V681"/>
      <c r="W681"/>
      <c r="X681"/>
      <c r="Y681"/>
      <c r="Z681"/>
    </row>
    <row r="682" spans="2:26" s="32" customFormat="1" x14ac:dyDescent="0.25">
      <c r="B682"/>
      <c r="C682"/>
      <c r="D682" s="100"/>
      <c r="E682" s="42"/>
      <c r="F682" s="70"/>
      <c r="G682" s="19" t="str">
        <f>IFERROR(VLOOKUP($D682,LISTA!$A$2:$J$9990,8,0),"")</f>
        <v/>
      </c>
      <c r="H682" s="40" t="str">
        <f t="shared" si="21"/>
        <v/>
      </c>
      <c r="I682" s="1"/>
      <c r="J682" s="1"/>
      <c r="K682" s="1"/>
      <c r="L682" s="36" t="str">
        <f>IFERROR(#REF!-$J656,"")</f>
        <v/>
      </c>
      <c r="N682" s="7"/>
      <c r="O682" s="7"/>
      <c r="P682" s="9"/>
      <c r="Q682" s="9"/>
      <c r="R682"/>
      <c r="S682"/>
      <c r="T682"/>
      <c r="U682"/>
      <c r="V682"/>
      <c r="W682"/>
      <c r="X682"/>
      <c r="Y682"/>
      <c r="Z682"/>
    </row>
    <row r="683" spans="2:26" s="32" customFormat="1" x14ac:dyDescent="0.25">
      <c r="B683"/>
      <c r="C683"/>
      <c r="D683" s="100"/>
      <c r="E683" s="42"/>
      <c r="F683" s="70"/>
      <c r="G683" s="19" t="str">
        <f>IFERROR(VLOOKUP($D683,LISTA!$A$2:$J$9990,8,0),"")</f>
        <v/>
      </c>
      <c r="H683" s="40" t="str">
        <f t="shared" si="21"/>
        <v/>
      </c>
      <c r="I683" s="1"/>
      <c r="J683" s="1"/>
      <c r="K683" s="1"/>
      <c r="L683" s="36" t="str">
        <f>IFERROR(#REF!-$J657,"")</f>
        <v/>
      </c>
      <c r="N683" s="7"/>
      <c r="O683" s="7"/>
      <c r="P683" s="9"/>
      <c r="Q683" s="9"/>
      <c r="R683"/>
      <c r="S683"/>
      <c r="T683"/>
      <c r="U683"/>
      <c r="V683"/>
      <c r="W683"/>
      <c r="X683"/>
      <c r="Y683"/>
      <c r="Z683"/>
    </row>
    <row r="684" spans="2:26" s="32" customFormat="1" x14ac:dyDescent="0.25">
      <c r="B684"/>
      <c r="C684"/>
      <c r="D684" s="100"/>
      <c r="E684" s="42"/>
      <c r="F684" s="70"/>
      <c r="G684" s="19" t="str">
        <f>IFERROR(VLOOKUP($D684,LISTA!$A$2:$J$9990,8,0),"")</f>
        <v/>
      </c>
      <c r="H684" s="40" t="str">
        <f t="shared" si="21"/>
        <v/>
      </c>
      <c r="I684" s="1"/>
      <c r="J684" s="1"/>
      <c r="K684" s="1"/>
      <c r="L684" s="36" t="str">
        <f>IFERROR(#REF!-$J658,"")</f>
        <v/>
      </c>
      <c r="N684" s="7"/>
      <c r="O684" s="7"/>
      <c r="P684" s="9"/>
      <c r="Q684" s="9"/>
      <c r="R684"/>
      <c r="S684"/>
      <c r="T684"/>
      <c r="U684"/>
      <c r="V684"/>
      <c r="W684"/>
      <c r="X684"/>
      <c r="Y684"/>
      <c r="Z684"/>
    </row>
    <row r="685" spans="2:26" s="32" customFormat="1" x14ac:dyDescent="0.25">
      <c r="B685"/>
      <c r="C685"/>
      <c r="D685" s="100"/>
      <c r="E685" s="42"/>
      <c r="F685" s="70"/>
      <c r="G685" s="19" t="str">
        <f>IFERROR(VLOOKUP($D685,LISTA!$A$2:$J$9990,8,0),"")</f>
        <v/>
      </c>
      <c r="H685" s="40" t="str">
        <f t="shared" si="21"/>
        <v/>
      </c>
      <c r="I685" s="1"/>
      <c r="J685" s="1"/>
      <c r="K685" s="1"/>
      <c r="L685" s="36" t="str">
        <f>IFERROR(#REF!-$J659,"")</f>
        <v/>
      </c>
      <c r="N685" s="7"/>
      <c r="O685" s="7"/>
      <c r="P685" s="9"/>
      <c r="Q685" s="9"/>
      <c r="R685"/>
      <c r="S685"/>
      <c r="T685"/>
      <c r="U685"/>
      <c r="V685"/>
      <c r="W685"/>
      <c r="X685"/>
      <c r="Y685"/>
      <c r="Z685"/>
    </row>
    <row r="686" spans="2:26" s="32" customFormat="1" x14ac:dyDescent="0.25">
      <c r="B686"/>
      <c r="C686"/>
      <c r="D686" s="100"/>
      <c r="E686" s="42"/>
      <c r="F686" s="70"/>
      <c r="G686" s="19" t="str">
        <f>IFERROR(VLOOKUP($D686,LISTA!$A$2:$J$9990,8,0),"")</f>
        <v/>
      </c>
      <c r="H686" s="40" t="str">
        <f t="shared" si="21"/>
        <v/>
      </c>
      <c r="I686" s="1"/>
      <c r="J686" s="1"/>
      <c r="K686" s="1"/>
      <c r="L686" s="36" t="str">
        <f>IFERROR(#REF!-$J660,"")</f>
        <v/>
      </c>
      <c r="N686" s="7"/>
      <c r="O686" s="7"/>
      <c r="P686" s="9"/>
      <c r="Q686" s="9"/>
      <c r="R686"/>
      <c r="S686"/>
      <c r="T686"/>
      <c r="U686"/>
      <c r="V686"/>
      <c r="W686"/>
      <c r="X686"/>
      <c r="Y686"/>
      <c r="Z686"/>
    </row>
    <row r="687" spans="2:26" s="32" customFormat="1" x14ac:dyDescent="0.25">
      <c r="B687"/>
      <c r="C687"/>
      <c r="D687" s="100"/>
      <c r="E687" s="42"/>
      <c r="F687" s="70"/>
      <c r="G687" s="19" t="str">
        <f>IFERROR(VLOOKUP($D687,LISTA!$A$2:$J$9990,8,0),"")</f>
        <v/>
      </c>
      <c r="H687" s="40" t="str">
        <f t="shared" si="21"/>
        <v/>
      </c>
      <c r="I687" s="1"/>
      <c r="J687" s="1"/>
      <c r="K687" s="1"/>
      <c r="L687" s="36" t="str">
        <f>IFERROR(#REF!-$J661,"")</f>
        <v/>
      </c>
      <c r="N687" s="7"/>
      <c r="O687" s="7"/>
      <c r="P687" s="9"/>
      <c r="Q687" s="9"/>
      <c r="R687"/>
      <c r="S687"/>
      <c r="T687"/>
      <c r="U687"/>
      <c r="V687"/>
      <c r="W687"/>
      <c r="X687"/>
      <c r="Y687"/>
      <c r="Z687"/>
    </row>
    <row r="688" spans="2:26" s="32" customFormat="1" x14ac:dyDescent="0.25">
      <c r="B688"/>
      <c r="C688"/>
      <c r="D688" s="100"/>
      <c r="E688" s="42"/>
      <c r="F688" s="70"/>
      <c r="G688" s="19" t="str">
        <f>IFERROR(VLOOKUP($D688,LISTA!$A$2:$J$9990,8,0),"")</f>
        <v/>
      </c>
      <c r="H688" s="40" t="str">
        <f t="shared" si="21"/>
        <v/>
      </c>
      <c r="I688" s="1"/>
      <c r="J688" s="1"/>
      <c r="K688" s="1"/>
      <c r="L688" s="36" t="str">
        <f>IFERROR(#REF!-$J662,"")</f>
        <v/>
      </c>
      <c r="N688" s="7"/>
      <c r="O688" s="7"/>
      <c r="P688" s="9"/>
      <c r="Q688" s="9"/>
      <c r="R688"/>
      <c r="S688"/>
      <c r="T688"/>
      <c r="U688"/>
      <c r="V688"/>
      <c r="W688"/>
      <c r="X688"/>
      <c r="Y688"/>
      <c r="Z688"/>
    </row>
    <row r="689" spans="2:26" s="32" customFormat="1" x14ac:dyDescent="0.25">
      <c r="B689"/>
      <c r="C689"/>
      <c r="D689" s="100"/>
      <c r="E689" s="42"/>
      <c r="F689" s="70"/>
      <c r="G689" s="19" t="str">
        <f>IFERROR(VLOOKUP($D689,LISTA!$A$2:$J$9990,8,0),"")</f>
        <v/>
      </c>
      <c r="H689" s="40" t="str">
        <f t="shared" si="21"/>
        <v/>
      </c>
      <c r="I689" s="1"/>
      <c r="J689" s="1"/>
      <c r="K689" s="1"/>
      <c r="L689" s="36" t="str">
        <f>IFERROR(#REF!-$J663,"")</f>
        <v/>
      </c>
      <c r="N689" s="7"/>
      <c r="O689" s="7"/>
      <c r="P689" s="9"/>
      <c r="Q689" s="9"/>
      <c r="R689"/>
      <c r="S689"/>
      <c r="T689"/>
      <c r="U689"/>
      <c r="V689"/>
      <c r="W689"/>
      <c r="X689"/>
      <c r="Y689"/>
      <c r="Z689"/>
    </row>
    <row r="690" spans="2:26" s="32" customFormat="1" x14ac:dyDescent="0.25">
      <c r="B690"/>
      <c r="C690"/>
      <c r="D690" s="100"/>
      <c r="E690" s="42"/>
      <c r="F690" s="70"/>
      <c r="G690" s="19" t="str">
        <f>IFERROR(VLOOKUP($D690,LISTA!$A$2:$J$9990,8,0),"")</f>
        <v/>
      </c>
      <c r="H690" s="40" t="str">
        <f t="shared" si="21"/>
        <v/>
      </c>
      <c r="I690" s="1"/>
      <c r="J690" s="1"/>
      <c r="K690" s="1"/>
      <c r="L690" s="36" t="str">
        <f>IFERROR(#REF!-$J664,"")</f>
        <v/>
      </c>
      <c r="N690" s="7"/>
      <c r="O690" s="7"/>
      <c r="P690" s="9"/>
      <c r="Q690" s="9"/>
      <c r="R690"/>
      <c r="S690"/>
      <c r="T690"/>
      <c r="U690"/>
      <c r="V690"/>
      <c r="W690"/>
      <c r="X690"/>
      <c r="Y690"/>
      <c r="Z690"/>
    </row>
    <row r="691" spans="2:26" s="32" customFormat="1" x14ac:dyDescent="0.25">
      <c r="B691"/>
      <c r="C691"/>
      <c r="D691" s="100"/>
      <c r="E691" s="42"/>
      <c r="F691" s="70"/>
      <c r="G691" s="19" t="str">
        <f>IFERROR(VLOOKUP($D691,LISTA!$A$2:$J$9990,8,0),"")</f>
        <v/>
      </c>
      <c r="H691" s="40" t="str">
        <f t="shared" si="21"/>
        <v/>
      </c>
      <c r="I691" s="1"/>
      <c r="J691" s="1"/>
      <c r="K691" s="1"/>
      <c r="L691" s="36" t="str">
        <f>IFERROR(#REF!-$J665,"")</f>
        <v/>
      </c>
      <c r="N691" s="7"/>
      <c r="O691" s="7"/>
      <c r="P691" s="9"/>
      <c r="Q691" s="9"/>
      <c r="R691"/>
      <c r="S691"/>
      <c r="T691"/>
      <c r="U691"/>
      <c r="V691"/>
      <c r="W691"/>
      <c r="X691"/>
      <c r="Y691"/>
      <c r="Z691"/>
    </row>
    <row r="692" spans="2:26" s="32" customFormat="1" x14ac:dyDescent="0.25">
      <c r="B692"/>
      <c r="C692"/>
      <c r="D692" s="100"/>
      <c r="E692" s="42"/>
      <c r="F692" s="70"/>
      <c r="G692" s="19" t="str">
        <f>IFERROR(VLOOKUP($D692,LISTA!$A$2:$J$9990,8,0),"")</f>
        <v/>
      </c>
      <c r="H692" s="40" t="str">
        <f t="shared" si="21"/>
        <v/>
      </c>
      <c r="I692" s="1"/>
      <c r="J692" s="1"/>
      <c r="K692" s="1"/>
      <c r="L692" s="36" t="str">
        <f>IFERROR(#REF!-$J666,"")</f>
        <v/>
      </c>
      <c r="N692" s="7"/>
      <c r="O692" s="7"/>
      <c r="P692" s="9"/>
      <c r="Q692" s="9"/>
      <c r="R692"/>
      <c r="S692"/>
      <c r="T692"/>
      <c r="U692"/>
      <c r="V692"/>
      <c r="W692"/>
      <c r="X692"/>
      <c r="Y692"/>
      <c r="Z692"/>
    </row>
    <row r="693" spans="2:26" s="32" customFormat="1" x14ac:dyDescent="0.25">
      <c r="B693"/>
      <c r="C693"/>
      <c r="D693" s="100"/>
      <c r="E693" s="42"/>
      <c r="F693" s="70"/>
      <c r="G693" s="19" t="str">
        <f>IFERROR(VLOOKUP($D693,LISTA!$A$2:$J$9990,8,0),"")</f>
        <v/>
      </c>
      <c r="H693" s="40" t="str">
        <f t="shared" si="21"/>
        <v/>
      </c>
      <c r="I693" s="1"/>
      <c r="J693" s="1"/>
      <c r="K693" s="1"/>
      <c r="L693" s="36" t="str">
        <f>IFERROR(#REF!-$J667,"")</f>
        <v/>
      </c>
      <c r="N693" s="7"/>
      <c r="O693" s="7"/>
      <c r="P693" s="9"/>
      <c r="Q693" s="9"/>
      <c r="R693"/>
      <c r="S693"/>
      <c r="T693"/>
      <c r="U693"/>
      <c r="V693"/>
      <c r="W693"/>
      <c r="X693"/>
      <c r="Y693"/>
      <c r="Z693"/>
    </row>
    <row r="694" spans="2:26" s="32" customFormat="1" x14ac:dyDescent="0.25">
      <c r="B694"/>
      <c r="C694"/>
      <c r="D694" s="100"/>
      <c r="E694" s="42"/>
      <c r="F694" s="70"/>
      <c r="G694" s="19" t="str">
        <f>IFERROR(VLOOKUP($D694,LISTA!$A$2:$J$9990,8,0),"")</f>
        <v/>
      </c>
      <c r="H694" s="40" t="str">
        <f t="shared" si="21"/>
        <v/>
      </c>
      <c r="I694" s="1"/>
      <c r="J694" s="1"/>
      <c r="K694" s="1"/>
      <c r="L694" s="36" t="str">
        <f>IFERROR(#REF!-$J668,"")</f>
        <v/>
      </c>
      <c r="N694" s="7"/>
      <c r="O694" s="7"/>
      <c r="P694" s="9"/>
      <c r="Q694" s="9"/>
      <c r="R694"/>
      <c r="S694"/>
      <c r="T694"/>
      <c r="U694"/>
      <c r="V694"/>
      <c r="W694"/>
      <c r="X694"/>
      <c r="Y694"/>
      <c r="Z694"/>
    </row>
    <row r="695" spans="2:26" s="32" customFormat="1" x14ac:dyDescent="0.25">
      <c r="B695"/>
      <c r="C695"/>
      <c r="D695" s="100"/>
      <c r="E695" s="42"/>
      <c r="F695" s="70"/>
      <c r="G695" s="19" t="str">
        <f>IFERROR(VLOOKUP($D695,LISTA!$A$2:$J$9990,8,0),"")</f>
        <v/>
      </c>
      <c r="H695" s="40" t="str">
        <f t="shared" si="21"/>
        <v/>
      </c>
      <c r="I695" s="1"/>
      <c r="J695" s="1"/>
      <c r="K695" s="1"/>
      <c r="L695" s="36" t="str">
        <f>IFERROR(#REF!-$J669,"")</f>
        <v/>
      </c>
      <c r="N695" s="7"/>
      <c r="O695" s="7"/>
      <c r="P695" s="9"/>
      <c r="Q695" s="9"/>
      <c r="R695"/>
      <c r="S695"/>
      <c r="T695"/>
      <c r="U695"/>
      <c r="V695"/>
      <c r="W695"/>
      <c r="X695"/>
      <c r="Y695"/>
      <c r="Z695"/>
    </row>
    <row r="696" spans="2:26" s="32" customFormat="1" x14ac:dyDescent="0.25">
      <c r="B696"/>
      <c r="C696"/>
      <c r="D696" s="100"/>
      <c r="E696" s="42"/>
      <c r="F696" s="70"/>
      <c r="G696" s="19" t="str">
        <f>IFERROR(VLOOKUP($D696,LISTA!$A$2:$J$9990,8,0),"")</f>
        <v/>
      </c>
      <c r="H696" s="40" t="str">
        <f t="shared" si="21"/>
        <v/>
      </c>
      <c r="I696" s="1"/>
      <c r="J696" s="1"/>
      <c r="K696" s="1"/>
      <c r="L696" s="36" t="str">
        <f>IFERROR(#REF!-$J670,"")</f>
        <v/>
      </c>
      <c r="N696" s="7"/>
      <c r="O696" s="7"/>
      <c r="P696" s="9"/>
      <c r="Q696" s="9"/>
      <c r="R696"/>
      <c r="S696"/>
      <c r="T696"/>
      <c r="U696"/>
      <c r="V696"/>
      <c r="W696"/>
      <c r="X696"/>
      <c r="Y696"/>
      <c r="Z696"/>
    </row>
    <row r="697" spans="2:26" s="32" customFormat="1" x14ac:dyDescent="0.25">
      <c r="B697"/>
      <c r="C697"/>
      <c r="D697" s="100"/>
      <c r="E697" s="42"/>
      <c r="F697" s="70"/>
      <c r="G697" s="19" t="str">
        <f>IFERROR(VLOOKUP($D697,LISTA!$A$2:$J$9990,8,0),"")</f>
        <v/>
      </c>
      <c r="H697" s="40" t="str">
        <f t="shared" si="21"/>
        <v/>
      </c>
      <c r="I697" s="1"/>
      <c r="J697" s="1"/>
      <c r="K697" s="1"/>
      <c r="L697" s="36" t="str">
        <f>IFERROR(#REF!-$J671,"")</f>
        <v/>
      </c>
      <c r="N697" s="7"/>
      <c r="O697" s="7"/>
      <c r="P697" s="9"/>
      <c r="Q697" s="9"/>
      <c r="R697"/>
      <c r="S697"/>
      <c r="T697"/>
      <c r="U697"/>
      <c r="V697"/>
      <c r="W697"/>
      <c r="X697"/>
      <c r="Y697"/>
      <c r="Z697"/>
    </row>
    <row r="698" spans="2:26" s="32" customFormat="1" x14ac:dyDescent="0.25">
      <c r="B698"/>
      <c r="C698"/>
      <c r="D698" s="100"/>
      <c r="E698" s="42"/>
      <c r="F698" s="70"/>
      <c r="G698" s="19" t="str">
        <f>IFERROR(VLOOKUP($D698,LISTA!$A$2:$J$9990,8,0),"")</f>
        <v/>
      </c>
      <c r="H698" s="40" t="str">
        <f t="shared" si="21"/>
        <v/>
      </c>
      <c r="I698" s="1"/>
      <c r="J698" s="1"/>
      <c r="K698" s="1"/>
      <c r="L698" s="36" t="str">
        <f>IFERROR(#REF!-$J672,"")</f>
        <v/>
      </c>
      <c r="N698" s="7"/>
      <c r="O698" s="7"/>
      <c r="P698" s="9"/>
      <c r="Q698" s="9"/>
      <c r="R698"/>
      <c r="S698"/>
      <c r="T698"/>
      <c r="U698"/>
      <c r="V698"/>
      <c r="W698"/>
      <c r="X698"/>
      <c r="Y698"/>
      <c r="Z698"/>
    </row>
    <row r="699" spans="2:26" s="32" customFormat="1" x14ac:dyDescent="0.25">
      <c r="B699"/>
      <c r="C699"/>
      <c r="D699" s="100"/>
      <c r="E699" s="42"/>
      <c r="F699" s="70"/>
      <c r="G699" s="19" t="str">
        <f>IFERROR(VLOOKUP($D699,LISTA!$A$2:$J$9990,8,0),"")</f>
        <v/>
      </c>
      <c r="H699" s="40" t="str">
        <f t="shared" si="21"/>
        <v/>
      </c>
      <c r="I699" s="1"/>
      <c r="J699" s="1"/>
      <c r="K699" s="1"/>
      <c r="L699" s="36" t="str">
        <f>IFERROR(#REF!-$J673,"")</f>
        <v/>
      </c>
      <c r="N699" s="7"/>
      <c r="O699" s="7"/>
      <c r="P699" s="9"/>
      <c r="Q699" s="9"/>
      <c r="R699"/>
      <c r="S699"/>
      <c r="T699"/>
      <c r="U699"/>
      <c r="V699"/>
      <c r="W699"/>
      <c r="X699"/>
      <c r="Y699"/>
      <c r="Z699"/>
    </row>
    <row r="700" spans="2:26" s="32" customFormat="1" x14ac:dyDescent="0.25">
      <c r="B700"/>
      <c r="C700"/>
      <c r="D700" s="100"/>
      <c r="E700" s="42"/>
      <c r="F700" s="70"/>
      <c r="G700" s="19" t="str">
        <f>IFERROR(VLOOKUP($D700,LISTA!$A$2:$J$9990,8,0),"")</f>
        <v/>
      </c>
      <c r="H700" s="40" t="str">
        <f t="shared" si="21"/>
        <v/>
      </c>
      <c r="I700" s="1"/>
      <c r="J700" s="1"/>
      <c r="K700" s="1"/>
      <c r="L700" s="36" t="str">
        <f>IFERROR(#REF!-$J674,"")</f>
        <v/>
      </c>
      <c r="N700" s="7"/>
      <c r="O700" s="7"/>
      <c r="P700" s="9"/>
      <c r="Q700" s="9"/>
      <c r="R700"/>
      <c r="S700"/>
      <c r="T700"/>
      <c r="U700"/>
      <c r="V700"/>
      <c r="W700"/>
      <c r="X700"/>
      <c r="Y700"/>
      <c r="Z700"/>
    </row>
    <row r="701" spans="2:26" s="32" customFormat="1" x14ac:dyDescent="0.25">
      <c r="B701"/>
      <c r="C701"/>
      <c r="D701" s="100"/>
      <c r="E701" s="42"/>
      <c r="F701" s="70"/>
      <c r="G701" s="19" t="str">
        <f>IFERROR(VLOOKUP($D701,LISTA!$A$2:$J$9990,8,0),"")</f>
        <v/>
      </c>
      <c r="H701" s="40" t="str">
        <f t="shared" si="21"/>
        <v/>
      </c>
      <c r="I701" s="1"/>
      <c r="J701" s="1"/>
      <c r="K701" s="1"/>
      <c r="L701" s="36" t="str">
        <f>IFERROR(#REF!-$J675,"")</f>
        <v/>
      </c>
      <c r="N701" s="7"/>
      <c r="O701" s="7"/>
      <c r="P701" s="9"/>
      <c r="Q701" s="9"/>
      <c r="R701"/>
      <c r="S701"/>
      <c r="T701"/>
      <c r="U701"/>
      <c r="V701"/>
      <c r="W701"/>
      <c r="X701"/>
      <c r="Y701"/>
      <c r="Z701"/>
    </row>
    <row r="702" spans="2:26" s="32" customFormat="1" x14ac:dyDescent="0.25">
      <c r="B702"/>
      <c r="C702"/>
      <c r="D702" s="100"/>
      <c r="E702" s="42"/>
      <c r="F702" s="70"/>
      <c r="G702" s="19" t="str">
        <f>IFERROR(VLOOKUP($D702,LISTA!$A$2:$J$9990,8,0),"")</f>
        <v/>
      </c>
      <c r="H702" s="40" t="str">
        <f t="shared" si="21"/>
        <v/>
      </c>
      <c r="I702" s="1"/>
      <c r="J702" s="1"/>
      <c r="K702" s="1"/>
      <c r="L702" s="36" t="str">
        <f>IFERROR(#REF!-$J676,"")</f>
        <v/>
      </c>
      <c r="N702" s="7"/>
      <c r="O702" s="7"/>
      <c r="P702" s="9"/>
      <c r="Q702" s="9"/>
      <c r="R702"/>
      <c r="S702"/>
      <c r="T702"/>
      <c r="U702"/>
      <c r="V702"/>
      <c r="W702"/>
      <c r="X702"/>
      <c r="Y702"/>
      <c r="Z702"/>
    </row>
    <row r="703" spans="2:26" s="32" customFormat="1" x14ac:dyDescent="0.25">
      <c r="B703"/>
      <c r="C703"/>
      <c r="D703" s="100"/>
      <c r="E703" s="42"/>
      <c r="F703" s="70"/>
      <c r="G703" s="19" t="str">
        <f>IFERROR(VLOOKUP($D703,LISTA!$A$2:$J$9990,8,0),"")</f>
        <v/>
      </c>
      <c r="H703" s="40" t="str">
        <f t="shared" si="21"/>
        <v/>
      </c>
      <c r="I703" s="1"/>
      <c r="J703" s="1"/>
      <c r="K703" s="1"/>
      <c r="L703" s="36" t="str">
        <f>IFERROR(#REF!-$J677,"")</f>
        <v/>
      </c>
      <c r="N703" s="7"/>
      <c r="O703" s="7"/>
      <c r="P703" s="9"/>
      <c r="Q703" s="9"/>
      <c r="R703"/>
      <c r="S703"/>
      <c r="T703"/>
      <c r="U703"/>
      <c r="V703"/>
      <c r="W703"/>
      <c r="X703"/>
      <c r="Y703"/>
      <c r="Z703"/>
    </row>
    <row r="704" spans="2:26" s="32" customFormat="1" x14ac:dyDescent="0.25">
      <c r="B704"/>
      <c r="C704"/>
      <c r="D704" s="100"/>
      <c r="E704" s="42"/>
      <c r="F704" s="70"/>
      <c r="G704" s="19" t="str">
        <f>IFERROR(VLOOKUP($D704,LISTA!$A$2:$J$9990,8,0),"")</f>
        <v/>
      </c>
      <c r="H704" s="40" t="str">
        <f t="shared" si="21"/>
        <v/>
      </c>
      <c r="I704" s="1"/>
      <c r="J704" s="1"/>
      <c r="K704" s="1"/>
      <c r="L704" s="36" t="str">
        <f>IFERROR(#REF!-$J678,"")</f>
        <v/>
      </c>
      <c r="N704" s="7"/>
      <c r="O704" s="7"/>
      <c r="P704" s="9"/>
      <c r="Q704" s="9"/>
      <c r="R704"/>
      <c r="S704"/>
      <c r="T704"/>
      <c r="U704"/>
      <c r="V704"/>
      <c r="W704"/>
      <c r="X704"/>
      <c r="Y704"/>
      <c r="Z704"/>
    </row>
    <row r="705" spans="2:26" s="32" customFormat="1" x14ac:dyDescent="0.25">
      <c r="B705"/>
      <c r="C705"/>
      <c r="D705" s="100"/>
      <c r="E705" s="42"/>
      <c r="F705" s="70"/>
      <c r="G705" s="19" t="str">
        <f>IFERROR(VLOOKUP($D705,LISTA!$A$2:$J$9990,8,0),"")</f>
        <v/>
      </c>
      <c r="H705" s="40" t="str">
        <f t="shared" si="21"/>
        <v/>
      </c>
      <c r="I705" s="1"/>
      <c r="J705" s="1"/>
      <c r="K705" s="1"/>
      <c r="L705" s="36" t="str">
        <f>IFERROR(#REF!-$J679,"")</f>
        <v/>
      </c>
      <c r="N705" s="7"/>
      <c r="O705" s="7"/>
      <c r="P705" s="9"/>
      <c r="Q705" s="9"/>
      <c r="R705"/>
      <c r="S705"/>
      <c r="T705"/>
      <c r="U705"/>
      <c r="V705"/>
      <c r="W705"/>
      <c r="X705"/>
      <c r="Y705"/>
      <c r="Z705"/>
    </row>
    <row r="706" spans="2:26" s="32" customFormat="1" x14ac:dyDescent="0.25">
      <c r="B706"/>
      <c r="C706"/>
      <c r="D706" s="100"/>
      <c r="E706" s="42"/>
      <c r="F706" s="70"/>
      <c r="G706" s="19" t="str">
        <f>IFERROR(VLOOKUP($D706,LISTA!$A$2:$J$9990,8,0),"")</f>
        <v/>
      </c>
      <c r="H706" s="40" t="str">
        <f t="shared" si="21"/>
        <v/>
      </c>
      <c r="I706" s="1"/>
      <c r="J706" s="1"/>
      <c r="K706" s="1"/>
      <c r="L706" s="36" t="str">
        <f>IFERROR(#REF!-$J680,"")</f>
        <v/>
      </c>
      <c r="N706" s="7"/>
      <c r="O706" s="7"/>
      <c r="P706" s="9"/>
      <c r="Q706" s="9"/>
      <c r="R706"/>
      <c r="S706"/>
      <c r="T706"/>
      <c r="U706"/>
      <c r="V706"/>
      <c r="W706"/>
      <c r="X706"/>
      <c r="Y706"/>
      <c r="Z706"/>
    </row>
    <row r="707" spans="2:26" s="32" customFormat="1" x14ac:dyDescent="0.25">
      <c r="B707"/>
      <c r="C707"/>
      <c r="D707" s="100"/>
      <c r="E707" s="42"/>
      <c r="F707" s="70"/>
      <c r="G707" s="19" t="str">
        <f>IFERROR(VLOOKUP($D707,LISTA!$A$2:$J$9990,8,0),"")</f>
        <v/>
      </c>
      <c r="H707" s="40" t="str">
        <f t="shared" si="21"/>
        <v/>
      </c>
      <c r="I707" s="1"/>
      <c r="J707" s="1"/>
      <c r="K707" s="1"/>
      <c r="L707" s="36" t="str">
        <f>IFERROR(#REF!-$J681,"")</f>
        <v/>
      </c>
      <c r="N707" s="7"/>
      <c r="O707" s="7"/>
      <c r="P707" s="9"/>
      <c r="Q707" s="9"/>
      <c r="R707"/>
      <c r="S707"/>
      <c r="T707"/>
      <c r="U707"/>
      <c r="V707"/>
      <c r="W707"/>
      <c r="X707"/>
      <c r="Y707"/>
      <c r="Z707"/>
    </row>
    <row r="708" spans="2:26" s="32" customFormat="1" x14ac:dyDescent="0.25">
      <c r="B708"/>
      <c r="C708"/>
      <c r="D708" s="100"/>
      <c r="E708" s="42"/>
      <c r="F708" s="70"/>
      <c r="G708" s="19" t="str">
        <f>IFERROR(VLOOKUP($D708,LISTA!$A$2:$J$9990,8,0),"")</f>
        <v/>
      </c>
      <c r="H708" s="40" t="str">
        <f t="shared" si="21"/>
        <v/>
      </c>
      <c r="I708" s="1"/>
      <c r="J708" s="1"/>
      <c r="K708" s="1"/>
      <c r="L708" s="36" t="str">
        <f>IFERROR(#REF!-$J682,"")</f>
        <v/>
      </c>
      <c r="N708" s="7"/>
      <c r="O708" s="7"/>
      <c r="P708" s="9"/>
      <c r="Q708" s="9"/>
      <c r="R708"/>
      <c r="S708"/>
      <c r="T708"/>
      <c r="U708"/>
      <c r="V708"/>
      <c r="W708"/>
      <c r="X708"/>
      <c r="Y708"/>
      <c r="Z708"/>
    </row>
    <row r="709" spans="2:26" s="32" customFormat="1" x14ac:dyDescent="0.25">
      <c r="B709"/>
      <c r="C709"/>
      <c r="D709" s="100"/>
      <c r="E709" s="42"/>
      <c r="F709" s="70"/>
      <c r="G709" s="19" t="str">
        <f>IFERROR(VLOOKUP($D709,LISTA!$A$2:$J$9990,8,0),"")</f>
        <v/>
      </c>
      <c r="H709" s="40" t="str">
        <f t="shared" ref="H709:H772" si="22">IF(OR(G709=$K$10,G709=$K$11,G709=$K$14,G709=$K$15,G709=$K$16,G709=$K$17,G709=$K$18,G709=$K$19,G709=$K$20,G709=$K$21,G709=$K$22,G709=$K$23,G709=$K$24,G709=$K$25,G709=$K$26,G709=$K$27,G709=$K$28),$K$9,IF(OR(G709=$K$32,G709=$K$33),$K$31,IF(OR(G709=$K$38),$K$37,"")))</f>
        <v/>
      </c>
      <c r="I709" s="1"/>
      <c r="J709" s="1"/>
      <c r="K709" s="1"/>
      <c r="L709" s="36" t="str">
        <f>IFERROR(#REF!-$J683,"")</f>
        <v/>
      </c>
      <c r="N709" s="7"/>
      <c r="O709" s="7"/>
      <c r="P709" s="9"/>
      <c r="Q709" s="9"/>
      <c r="R709"/>
      <c r="S709"/>
      <c r="T709"/>
      <c r="U709"/>
      <c r="V709"/>
      <c r="W709"/>
      <c r="X709"/>
      <c r="Y709"/>
      <c r="Z709"/>
    </row>
    <row r="710" spans="2:26" s="32" customFormat="1" x14ac:dyDescent="0.25">
      <c r="B710"/>
      <c r="C710"/>
      <c r="D710" s="100"/>
      <c r="E710" s="42"/>
      <c r="F710" s="70"/>
      <c r="G710" s="19" t="str">
        <f>IFERROR(VLOOKUP($D710,LISTA!$A$2:$J$9990,8,0),"")</f>
        <v/>
      </c>
      <c r="H710" s="40" t="str">
        <f t="shared" si="22"/>
        <v/>
      </c>
      <c r="I710" s="1"/>
      <c r="J710" s="1"/>
      <c r="K710" s="1"/>
      <c r="L710" s="36" t="str">
        <f>IFERROR(#REF!-$J684,"")</f>
        <v/>
      </c>
      <c r="N710" s="7"/>
      <c r="O710" s="7"/>
      <c r="P710" s="9"/>
      <c r="Q710" s="9"/>
      <c r="R710"/>
      <c r="S710"/>
      <c r="T710"/>
      <c r="U710"/>
      <c r="V710"/>
      <c r="W710"/>
      <c r="X710"/>
      <c r="Y710"/>
      <c r="Z710"/>
    </row>
    <row r="711" spans="2:26" s="32" customFormat="1" x14ac:dyDescent="0.25">
      <c r="B711"/>
      <c r="C711"/>
      <c r="D711" s="100"/>
      <c r="E711" s="42"/>
      <c r="F711" s="70"/>
      <c r="G711" s="19" t="str">
        <f>IFERROR(VLOOKUP($D711,LISTA!$A$2:$J$9990,8,0),"")</f>
        <v/>
      </c>
      <c r="H711" s="40" t="str">
        <f t="shared" si="22"/>
        <v/>
      </c>
      <c r="I711" s="1"/>
      <c r="J711" s="1"/>
      <c r="K711" s="1"/>
      <c r="L711" s="36" t="str">
        <f>IFERROR(#REF!-$J685,"")</f>
        <v/>
      </c>
      <c r="N711" s="7"/>
      <c r="O711" s="7"/>
      <c r="P711" s="9"/>
      <c r="Q711" s="9"/>
      <c r="R711"/>
      <c r="S711"/>
      <c r="T711"/>
      <c r="U711"/>
      <c r="V711"/>
      <c r="W711"/>
      <c r="X711"/>
      <c r="Y711"/>
      <c r="Z711"/>
    </row>
    <row r="712" spans="2:26" s="32" customFormat="1" x14ac:dyDescent="0.25">
      <c r="B712"/>
      <c r="C712"/>
      <c r="D712" s="100"/>
      <c r="E712" s="42"/>
      <c r="F712" s="70"/>
      <c r="G712" s="19" t="str">
        <f>IFERROR(VLOOKUP($D712,LISTA!$A$2:$J$9990,8,0),"")</f>
        <v/>
      </c>
      <c r="H712" s="40" t="str">
        <f t="shared" si="22"/>
        <v/>
      </c>
      <c r="I712" s="1"/>
      <c r="J712" s="1"/>
      <c r="K712" s="1"/>
      <c r="L712" s="36" t="str">
        <f>IFERROR(#REF!-$J686,"")</f>
        <v/>
      </c>
      <c r="N712" s="7"/>
      <c r="O712" s="7"/>
      <c r="P712" s="9"/>
      <c r="Q712" s="9"/>
      <c r="R712"/>
      <c r="S712"/>
      <c r="T712"/>
      <c r="U712"/>
      <c r="V712"/>
      <c r="W712"/>
      <c r="X712"/>
      <c r="Y712"/>
      <c r="Z712"/>
    </row>
    <row r="713" spans="2:26" s="32" customFormat="1" x14ac:dyDescent="0.25">
      <c r="B713"/>
      <c r="C713"/>
      <c r="D713" s="100"/>
      <c r="E713" s="42"/>
      <c r="F713" s="70"/>
      <c r="G713" s="19" t="str">
        <f>IFERROR(VLOOKUP($D713,LISTA!$A$2:$J$9990,8,0),"")</f>
        <v/>
      </c>
      <c r="H713" s="40" t="str">
        <f t="shared" si="22"/>
        <v/>
      </c>
      <c r="I713" s="1"/>
      <c r="J713" s="1"/>
      <c r="K713" s="1"/>
      <c r="L713" s="36" t="str">
        <f>IFERROR(#REF!-$J687,"")</f>
        <v/>
      </c>
      <c r="N713" s="7"/>
      <c r="O713" s="7"/>
      <c r="P713" s="9"/>
      <c r="Q713" s="9"/>
      <c r="R713"/>
      <c r="S713"/>
      <c r="T713"/>
      <c r="U713"/>
      <c r="V713"/>
      <c r="W713"/>
      <c r="X713"/>
      <c r="Y713"/>
      <c r="Z713"/>
    </row>
    <row r="714" spans="2:26" s="32" customFormat="1" x14ac:dyDescent="0.25">
      <c r="B714"/>
      <c r="C714"/>
      <c r="D714" s="100"/>
      <c r="E714" s="42"/>
      <c r="F714" s="70"/>
      <c r="G714" s="19" t="str">
        <f>IFERROR(VLOOKUP($D714,LISTA!$A$2:$J$9990,8,0),"")</f>
        <v/>
      </c>
      <c r="H714" s="40" t="str">
        <f t="shared" si="22"/>
        <v/>
      </c>
      <c r="I714" s="1"/>
      <c r="J714" s="1"/>
      <c r="K714" s="1"/>
      <c r="L714" s="36" t="str">
        <f>IFERROR(#REF!-$J688,"")</f>
        <v/>
      </c>
      <c r="N714" s="7"/>
      <c r="O714" s="7"/>
      <c r="P714" s="9"/>
      <c r="Q714" s="9"/>
      <c r="R714"/>
      <c r="S714"/>
      <c r="T714"/>
      <c r="U714"/>
      <c r="V714"/>
      <c r="W714"/>
      <c r="X714"/>
      <c r="Y714"/>
      <c r="Z714"/>
    </row>
    <row r="715" spans="2:26" s="32" customFormat="1" x14ac:dyDescent="0.25">
      <c r="B715"/>
      <c r="C715"/>
      <c r="D715" s="100"/>
      <c r="E715" s="42"/>
      <c r="F715" s="70"/>
      <c r="G715" s="19" t="str">
        <f>IFERROR(VLOOKUP($D715,LISTA!$A$2:$J$9990,8,0),"")</f>
        <v/>
      </c>
      <c r="H715" s="40" t="str">
        <f t="shared" si="22"/>
        <v/>
      </c>
      <c r="I715" s="1"/>
      <c r="J715" s="1"/>
      <c r="K715" s="1"/>
      <c r="L715" s="36" t="str">
        <f>IFERROR(#REF!-$J689,"")</f>
        <v/>
      </c>
      <c r="N715" s="7"/>
      <c r="O715" s="7"/>
      <c r="P715" s="9"/>
      <c r="Q715" s="9"/>
      <c r="R715"/>
      <c r="S715"/>
      <c r="T715"/>
      <c r="U715"/>
      <c r="V715"/>
      <c r="W715"/>
      <c r="X715"/>
      <c r="Y715"/>
      <c r="Z715"/>
    </row>
    <row r="716" spans="2:26" s="32" customFormat="1" x14ac:dyDescent="0.25">
      <c r="B716"/>
      <c r="C716"/>
      <c r="D716" s="100"/>
      <c r="E716" s="42"/>
      <c r="F716" s="70"/>
      <c r="G716" s="19" t="str">
        <f>IFERROR(VLOOKUP($D716,LISTA!$A$2:$J$9990,8,0),"")</f>
        <v/>
      </c>
      <c r="H716" s="40" t="str">
        <f t="shared" si="22"/>
        <v/>
      </c>
      <c r="I716" s="1"/>
      <c r="J716" s="1"/>
      <c r="K716" s="1"/>
      <c r="L716" s="36" t="str">
        <f>IFERROR(#REF!-$J690,"")</f>
        <v/>
      </c>
      <c r="N716" s="7"/>
      <c r="O716" s="7"/>
      <c r="P716" s="9"/>
      <c r="Q716" s="9"/>
      <c r="R716"/>
      <c r="S716"/>
      <c r="T716"/>
      <c r="U716"/>
      <c r="V716"/>
      <c r="W716"/>
      <c r="X716"/>
      <c r="Y716"/>
      <c r="Z716"/>
    </row>
    <row r="717" spans="2:26" s="32" customFormat="1" x14ac:dyDescent="0.25">
      <c r="B717"/>
      <c r="C717"/>
      <c r="D717" s="100"/>
      <c r="E717" s="42"/>
      <c r="F717" s="70"/>
      <c r="G717" s="19" t="str">
        <f>IFERROR(VLOOKUP($D717,LISTA!$A$2:$J$9990,8,0),"")</f>
        <v/>
      </c>
      <c r="H717" s="40" t="str">
        <f t="shared" si="22"/>
        <v/>
      </c>
      <c r="I717" s="1"/>
      <c r="J717" s="1"/>
      <c r="K717" s="1"/>
      <c r="L717" s="36" t="str">
        <f>IFERROR(#REF!-$J691,"")</f>
        <v/>
      </c>
      <c r="N717" s="7"/>
      <c r="O717" s="7"/>
      <c r="P717" s="9"/>
      <c r="Q717" s="9"/>
      <c r="R717"/>
      <c r="S717"/>
      <c r="T717"/>
      <c r="U717"/>
      <c r="V717"/>
      <c r="W717"/>
      <c r="X717"/>
      <c r="Y717"/>
      <c r="Z717"/>
    </row>
    <row r="718" spans="2:26" s="32" customFormat="1" x14ac:dyDescent="0.25">
      <c r="B718"/>
      <c r="C718"/>
      <c r="D718" s="100"/>
      <c r="E718" s="42"/>
      <c r="F718" s="70"/>
      <c r="G718" s="19" t="str">
        <f>IFERROR(VLOOKUP($D718,LISTA!$A$2:$J$9990,8,0),"")</f>
        <v/>
      </c>
      <c r="H718" s="40" t="str">
        <f t="shared" si="22"/>
        <v/>
      </c>
      <c r="I718" s="1"/>
      <c r="J718" s="1"/>
      <c r="K718" s="1"/>
      <c r="L718" s="36" t="str">
        <f>IFERROR(#REF!-$J692,"")</f>
        <v/>
      </c>
      <c r="N718" s="7"/>
      <c r="O718" s="7"/>
      <c r="P718" s="9"/>
      <c r="Q718" s="9"/>
      <c r="R718"/>
      <c r="S718"/>
      <c r="T718"/>
      <c r="U718"/>
      <c r="V718"/>
      <c r="W718"/>
      <c r="X718"/>
      <c r="Y718"/>
      <c r="Z718"/>
    </row>
    <row r="719" spans="2:26" s="32" customFormat="1" x14ac:dyDescent="0.25">
      <c r="B719"/>
      <c r="C719"/>
      <c r="D719" s="100"/>
      <c r="E719" s="42"/>
      <c r="F719" s="70"/>
      <c r="G719" s="19" t="str">
        <f>IFERROR(VLOOKUP($D719,LISTA!$A$2:$J$9990,8,0),"")</f>
        <v/>
      </c>
      <c r="H719" s="40" t="str">
        <f t="shared" si="22"/>
        <v/>
      </c>
      <c r="I719" s="1"/>
      <c r="J719" s="1"/>
      <c r="K719" s="1"/>
      <c r="L719" s="36" t="str">
        <f>IFERROR(#REF!-$J693,"")</f>
        <v/>
      </c>
      <c r="N719" s="7"/>
      <c r="O719" s="7"/>
      <c r="P719" s="9"/>
      <c r="Q719" s="9"/>
      <c r="R719"/>
      <c r="S719"/>
      <c r="T719"/>
      <c r="U719"/>
      <c r="V719"/>
      <c r="W719"/>
      <c r="X719"/>
      <c r="Y719"/>
      <c r="Z719"/>
    </row>
    <row r="720" spans="2:26" s="32" customFormat="1" x14ac:dyDescent="0.25">
      <c r="B720"/>
      <c r="C720"/>
      <c r="D720" s="100"/>
      <c r="E720" s="42"/>
      <c r="F720" s="70"/>
      <c r="G720" s="19" t="str">
        <f>IFERROR(VLOOKUP($D720,LISTA!$A$2:$J$9990,8,0),"")</f>
        <v/>
      </c>
      <c r="H720" s="40" t="str">
        <f t="shared" si="22"/>
        <v/>
      </c>
      <c r="I720" s="1"/>
      <c r="J720" s="1"/>
      <c r="K720" s="1"/>
      <c r="L720" s="36" t="str">
        <f>IFERROR(#REF!-$J694,"")</f>
        <v/>
      </c>
      <c r="N720" s="7"/>
      <c r="O720" s="7"/>
      <c r="P720" s="9"/>
      <c r="Q720" s="9"/>
      <c r="R720"/>
      <c r="S720"/>
      <c r="T720"/>
      <c r="U720"/>
      <c r="V720"/>
      <c r="W720"/>
      <c r="X720"/>
      <c r="Y720"/>
      <c r="Z720"/>
    </row>
    <row r="721" spans="2:26" s="32" customFormat="1" x14ac:dyDescent="0.25">
      <c r="B721"/>
      <c r="C721"/>
      <c r="D721" s="100"/>
      <c r="E721" s="42"/>
      <c r="F721" s="70"/>
      <c r="G721" s="19" t="str">
        <f>IFERROR(VLOOKUP($D721,LISTA!$A$2:$J$9990,8,0),"")</f>
        <v/>
      </c>
      <c r="H721" s="40" t="str">
        <f t="shared" si="22"/>
        <v/>
      </c>
      <c r="I721" s="1"/>
      <c r="J721" s="1"/>
      <c r="K721" s="1"/>
      <c r="L721" s="36" t="str">
        <f>IFERROR(#REF!-$J695,"")</f>
        <v/>
      </c>
      <c r="N721" s="7"/>
      <c r="O721" s="7"/>
      <c r="P721" s="9"/>
      <c r="Q721" s="9"/>
      <c r="R721"/>
      <c r="S721"/>
      <c r="T721"/>
      <c r="U721"/>
      <c r="V721"/>
      <c r="W721"/>
      <c r="X721"/>
      <c r="Y721"/>
      <c r="Z721"/>
    </row>
    <row r="722" spans="2:26" s="32" customFormat="1" x14ac:dyDescent="0.25">
      <c r="B722"/>
      <c r="C722"/>
      <c r="D722" s="100"/>
      <c r="E722" s="42"/>
      <c r="F722" s="70"/>
      <c r="G722" s="19" t="str">
        <f>IFERROR(VLOOKUP($D722,LISTA!$A$2:$J$9990,8,0),"")</f>
        <v/>
      </c>
      <c r="H722" s="40" t="str">
        <f t="shared" si="22"/>
        <v/>
      </c>
      <c r="I722" s="1"/>
      <c r="J722" s="1"/>
      <c r="K722" s="1"/>
      <c r="L722" s="36" t="str">
        <f>IFERROR(#REF!-$J696,"")</f>
        <v/>
      </c>
      <c r="N722" s="7"/>
      <c r="O722" s="7"/>
      <c r="P722" s="9"/>
      <c r="Q722" s="9"/>
      <c r="R722"/>
      <c r="S722"/>
      <c r="T722"/>
      <c r="U722"/>
      <c r="V722"/>
      <c r="W722"/>
      <c r="X722"/>
      <c r="Y722"/>
      <c r="Z722"/>
    </row>
    <row r="723" spans="2:26" s="32" customFormat="1" x14ac:dyDescent="0.25">
      <c r="B723"/>
      <c r="C723"/>
      <c r="D723" s="100"/>
      <c r="E723" s="42"/>
      <c r="F723" s="70"/>
      <c r="G723" s="19" t="str">
        <f>IFERROR(VLOOKUP($D723,LISTA!$A$2:$J$9990,8,0),"")</f>
        <v/>
      </c>
      <c r="H723" s="40" t="str">
        <f t="shared" si="22"/>
        <v/>
      </c>
      <c r="I723" s="1"/>
      <c r="J723" s="1"/>
      <c r="K723" s="1"/>
      <c r="L723" s="36" t="str">
        <f>IFERROR(#REF!-$J697,"")</f>
        <v/>
      </c>
      <c r="N723" s="7"/>
      <c r="O723" s="7"/>
      <c r="P723" s="9"/>
      <c r="Q723" s="9"/>
      <c r="R723"/>
      <c r="S723"/>
      <c r="T723"/>
      <c r="U723"/>
      <c r="V723"/>
      <c r="W723"/>
      <c r="X723"/>
      <c r="Y723"/>
      <c r="Z723"/>
    </row>
    <row r="724" spans="2:26" s="32" customFormat="1" x14ac:dyDescent="0.25">
      <c r="B724"/>
      <c r="C724"/>
      <c r="D724" s="100"/>
      <c r="E724" s="42"/>
      <c r="F724" s="70"/>
      <c r="G724" s="19" t="str">
        <f>IFERROR(VLOOKUP($D724,LISTA!$A$2:$J$9990,8,0),"")</f>
        <v/>
      </c>
      <c r="H724" s="40" t="str">
        <f t="shared" si="22"/>
        <v/>
      </c>
      <c r="I724" s="1"/>
      <c r="J724" s="1"/>
      <c r="K724" s="1"/>
      <c r="L724" s="36" t="str">
        <f>IFERROR(#REF!-$J698,"")</f>
        <v/>
      </c>
      <c r="N724" s="7"/>
      <c r="O724" s="7"/>
      <c r="P724" s="9"/>
      <c r="Q724" s="9"/>
      <c r="R724"/>
      <c r="S724"/>
      <c r="T724"/>
      <c r="U724"/>
      <c r="V724"/>
      <c r="W724"/>
      <c r="X724"/>
      <c r="Y724"/>
      <c r="Z724"/>
    </row>
    <row r="725" spans="2:26" s="32" customFormat="1" x14ac:dyDescent="0.25">
      <c r="B725"/>
      <c r="C725"/>
      <c r="D725" s="100"/>
      <c r="E725" s="42"/>
      <c r="F725" s="70"/>
      <c r="G725" s="19" t="str">
        <f>IFERROR(VLOOKUP($D725,LISTA!$A$2:$J$9990,8,0),"")</f>
        <v/>
      </c>
      <c r="H725" s="40" t="str">
        <f t="shared" si="22"/>
        <v/>
      </c>
      <c r="I725" s="1"/>
      <c r="J725" s="1"/>
      <c r="K725" s="1"/>
      <c r="L725" s="36" t="str">
        <f>IFERROR(#REF!-$J699,"")</f>
        <v/>
      </c>
      <c r="N725" s="7"/>
      <c r="O725" s="7"/>
      <c r="P725" s="9"/>
      <c r="Q725" s="9"/>
      <c r="R725"/>
      <c r="S725"/>
      <c r="T725"/>
      <c r="U725"/>
      <c r="V725"/>
      <c r="W725"/>
      <c r="X725"/>
      <c r="Y725"/>
      <c r="Z725"/>
    </row>
    <row r="726" spans="2:26" s="32" customFormat="1" x14ac:dyDescent="0.25">
      <c r="B726"/>
      <c r="C726"/>
      <c r="D726" s="100"/>
      <c r="E726" s="42"/>
      <c r="F726" s="70"/>
      <c r="G726" s="19" t="str">
        <f>IFERROR(VLOOKUP($D726,LISTA!$A$2:$J$9990,8,0),"")</f>
        <v/>
      </c>
      <c r="H726" s="40" t="str">
        <f t="shared" si="22"/>
        <v/>
      </c>
      <c r="I726" s="1"/>
      <c r="J726" s="1"/>
      <c r="K726" s="1"/>
      <c r="L726" s="36" t="str">
        <f>IFERROR(#REF!-$J700,"")</f>
        <v/>
      </c>
      <c r="N726" s="7"/>
      <c r="O726" s="7"/>
      <c r="P726" s="9"/>
      <c r="Q726" s="9"/>
      <c r="R726"/>
      <c r="S726"/>
      <c r="T726"/>
      <c r="U726"/>
      <c r="V726"/>
      <c r="W726"/>
      <c r="X726"/>
      <c r="Y726"/>
      <c r="Z726"/>
    </row>
    <row r="727" spans="2:26" s="32" customFormat="1" x14ac:dyDescent="0.25">
      <c r="B727"/>
      <c r="C727"/>
      <c r="D727" s="100"/>
      <c r="E727" s="42"/>
      <c r="F727" s="70"/>
      <c r="G727" s="19" t="str">
        <f>IFERROR(VLOOKUP($D727,LISTA!$A$2:$J$9990,8,0),"")</f>
        <v/>
      </c>
      <c r="H727" s="40" t="str">
        <f t="shared" si="22"/>
        <v/>
      </c>
      <c r="I727" s="1"/>
      <c r="J727" s="1"/>
      <c r="K727" s="1"/>
      <c r="L727" s="36" t="str">
        <f>IFERROR(#REF!-$J701,"")</f>
        <v/>
      </c>
      <c r="N727" s="7"/>
      <c r="O727" s="7"/>
      <c r="P727" s="9"/>
      <c r="Q727" s="9"/>
      <c r="R727"/>
      <c r="S727"/>
      <c r="T727"/>
      <c r="U727"/>
      <c r="V727"/>
      <c r="W727"/>
      <c r="X727"/>
      <c r="Y727"/>
      <c r="Z727"/>
    </row>
    <row r="728" spans="2:26" s="32" customFormat="1" x14ac:dyDescent="0.25">
      <c r="B728"/>
      <c r="C728"/>
      <c r="D728" s="100"/>
      <c r="E728" s="42"/>
      <c r="F728" s="70"/>
      <c r="G728" s="19" t="str">
        <f>IFERROR(VLOOKUP($D728,LISTA!$A$2:$J$9990,8,0),"")</f>
        <v/>
      </c>
      <c r="H728" s="40" t="str">
        <f t="shared" si="22"/>
        <v/>
      </c>
      <c r="I728" s="1"/>
      <c r="J728" s="1"/>
      <c r="K728" s="1"/>
      <c r="L728" s="36" t="str">
        <f>IFERROR(#REF!-$J702,"")</f>
        <v/>
      </c>
      <c r="N728" s="7"/>
      <c r="O728" s="7"/>
      <c r="P728" s="9"/>
      <c r="Q728" s="9"/>
      <c r="R728"/>
      <c r="S728"/>
      <c r="T728"/>
      <c r="U728"/>
      <c r="V728"/>
      <c r="W728"/>
      <c r="X728"/>
      <c r="Y728"/>
      <c r="Z728"/>
    </row>
    <row r="729" spans="2:26" s="32" customFormat="1" x14ac:dyDescent="0.25">
      <c r="B729"/>
      <c r="C729"/>
      <c r="D729" s="100"/>
      <c r="E729" s="42"/>
      <c r="F729" s="70"/>
      <c r="G729" s="19" t="str">
        <f>IFERROR(VLOOKUP($D729,LISTA!$A$2:$J$9990,8,0),"")</f>
        <v/>
      </c>
      <c r="H729" s="40" t="str">
        <f t="shared" si="22"/>
        <v/>
      </c>
      <c r="I729" s="1"/>
      <c r="J729" s="1"/>
      <c r="K729" s="1"/>
      <c r="L729" s="36" t="str">
        <f>IFERROR(#REF!-$J703,"")</f>
        <v/>
      </c>
      <c r="N729" s="7"/>
      <c r="O729" s="7"/>
      <c r="P729" s="9"/>
      <c r="Q729" s="9"/>
      <c r="R729"/>
      <c r="S729"/>
      <c r="T729"/>
      <c r="U729"/>
      <c r="V729"/>
      <c r="W729"/>
      <c r="X729"/>
      <c r="Y729"/>
      <c r="Z729"/>
    </row>
    <row r="730" spans="2:26" s="32" customFormat="1" x14ac:dyDescent="0.25">
      <c r="B730"/>
      <c r="C730"/>
      <c r="D730" s="100"/>
      <c r="E730" s="42"/>
      <c r="F730" s="70"/>
      <c r="G730" s="19" t="str">
        <f>IFERROR(VLOOKUP($D730,LISTA!$A$2:$J$9990,8,0),"")</f>
        <v/>
      </c>
      <c r="H730" s="40" t="str">
        <f t="shared" si="22"/>
        <v/>
      </c>
      <c r="I730" s="1"/>
      <c r="J730" s="1"/>
      <c r="K730" s="1"/>
      <c r="L730" s="36" t="str">
        <f>IFERROR(#REF!-$J704,"")</f>
        <v/>
      </c>
      <c r="N730" s="7"/>
      <c r="O730" s="7"/>
      <c r="P730" s="9"/>
      <c r="Q730" s="9"/>
      <c r="R730"/>
      <c r="S730"/>
      <c r="T730"/>
      <c r="U730"/>
      <c r="V730"/>
      <c r="W730"/>
      <c r="X730"/>
      <c r="Y730"/>
      <c r="Z730"/>
    </row>
    <row r="731" spans="2:26" s="32" customFormat="1" x14ac:dyDescent="0.25">
      <c r="B731"/>
      <c r="C731"/>
      <c r="D731" s="100"/>
      <c r="E731" s="42"/>
      <c r="F731" s="70"/>
      <c r="G731" s="19" t="str">
        <f>IFERROR(VLOOKUP($D731,LISTA!$A$2:$J$9990,8,0),"")</f>
        <v/>
      </c>
      <c r="H731" s="40" t="str">
        <f t="shared" si="22"/>
        <v/>
      </c>
      <c r="I731" s="1"/>
      <c r="J731" s="1"/>
      <c r="K731" s="1"/>
      <c r="L731" s="36" t="str">
        <f>IFERROR(#REF!-$J705,"")</f>
        <v/>
      </c>
      <c r="N731" s="7"/>
      <c r="O731" s="7"/>
      <c r="P731" s="9"/>
      <c r="Q731" s="9"/>
      <c r="R731"/>
      <c r="S731"/>
      <c r="T731"/>
      <c r="U731"/>
      <c r="V731"/>
      <c r="W731"/>
      <c r="X731"/>
      <c r="Y731"/>
      <c r="Z731"/>
    </row>
    <row r="732" spans="2:26" s="32" customFormat="1" x14ac:dyDescent="0.25">
      <c r="B732"/>
      <c r="C732"/>
      <c r="D732" s="100"/>
      <c r="E732" s="42"/>
      <c r="F732" s="70"/>
      <c r="G732" s="19" t="str">
        <f>IFERROR(VLOOKUP($D732,LISTA!$A$2:$J$9990,8,0),"")</f>
        <v/>
      </c>
      <c r="H732" s="40" t="str">
        <f t="shared" si="22"/>
        <v/>
      </c>
      <c r="I732" s="1"/>
      <c r="J732" s="1"/>
      <c r="K732" s="1"/>
      <c r="L732" s="36" t="str">
        <f>IFERROR(#REF!-$J706,"")</f>
        <v/>
      </c>
      <c r="N732" s="7"/>
      <c r="O732" s="7"/>
      <c r="P732" s="9"/>
      <c r="Q732" s="9"/>
      <c r="R732"/>
      <c r="S732"/>
      <c r="T732"/>
      <c r="U732"/>
      <c r="V732"/>
      <c r="W732"/>
      <c r="X732"/>
      <c r="Y732"/>
      <c r="Z732"/>
    </row>
    <row r="733" spans="2:26" s="32" customFormat="1" x14ac:dyDescent="0.25">
      <c r="B733"/>
      <c r="C733"/>
      <c r="D733" s="100"/>
      <c r="E733" s="42"/>
      <c r="F733" s="70"/>
      <c r="G733" s="19" t="str">
        <f>IFERROR(VLOOKUP($D733,LISTA!$A$2:$J$9990,8,0),"")</f>
        <v/>
      </c>
      <c r="H733" s="40" t="str">
        <f t="shared" si="22"/>
        <v/>
      </c>
      <c r="I733" s="1"/>
      <c r="J733" s="1"/>
      <c r="K733" s="1"/>
      <c r="L733" s="36" t="str">
        <f>IFERROR(#REF!-$J707,"")</f>
        <v/>
      </c>
      <c r="N733" s="7"/>
      <c r="O733" s="7"/>
      <c r="P733" s="9"/>
      <c r="Q733" s="9"/>
      <c r="R733"/>
      <c r="S733"/>
      <c r="T733"/>
      <c r="U733"/>
      <c r="V733"/>
      <c r="W733"/>
      <c r="X733"/>
      <c r="Y733"/>
      <c r="Z733"/>
    </row>
    <row r="734" spans="2:26" s="32" customFormat="1" x14ac:dyDescent="0.25">
      <c r="B734"/>
      <c r="C734"/>
      <c r="D734" s="100"/>
      <c r="E734" s="42"/>
      <c r="F734" s="70"/>
      <c r="G734" s="19" t="str">
        <f>IFERROR(VLOOKUP($D734,LISTA!$A$2:$J$9990,8,0),"")</f>
        <v/>
      </c>
      <c r="H734" s="40" t="str">
        <f t="shared" si="22"/>
        <v/>
      </c>
      <c r="I734" s="1"/>
      <c r="J734" s="1"/>
      <c r="K734" s="1"/>
      <c r="L734" s="36" t="str">
        <f>IFERROR(#REF!-$J708,"")</f>
        <v/>
      </c>
      <c r="N734" s="7"/>
      <c r="O734" s="7"/>
      <c r="P734" s="9"/>
      <c r="Q734" s="9"/>
      <c r="R734"/>
      <c r="S734"/>
      <c r="T734"/>
      <c r="U734"/>
      <c r="V734"/>
      <c r="W734"/>
      <c r="X734"/>
      <c r="Y734"/>
      <c r="Z734"/>
    </row>
    <row r="735" spans="2:26" s="32" customFormat="1" x14ac:dyDescent="0.25">
      <c r="B735"/>
      <c r="C735"/>
      <c r="D735" s="100"/>
      <c r="E735" s="42"/>
      <c r="F735" s="70"/>
      <c r="G735" s="19" t="str">
        <f>IFERROR(VLOOKUP($D735,LISTA!$A$2:$J$9990,8,0),"")</f>
        <v/>
      </c>
      <c r="H735" s="40" t="str">
        <f t="shared" si="22"/>
        <v/>
      </c>
      <c r="I735" s="1"/>
      <c r="J735" s="1"/>
      <c r="K735" s="1"/>
      <c r="L735" s="36" t="str">
        <f>IFERROR(#REF!-$J709,"")</f>
        <v/>
      </c>
      <c r="N735" s="7"/>
      <c r="O735" s="7"/>
      <c r="P735" s="9"/>
      <c r="Q735" s="9"/>
      <c r="R735"/>
      <c r="S735"/>
      <c r="T735"/>
      <c r="U735"/>
      <c r="V735"/>
      <c r="W735"/>
      <c r="X735"/>
      <c r="Y735"/>
      <c r="Z735"/>
    </row>
    <row r="736" spans="2:26" s="32" customFormat="1" x14ac:dyDescent="0.25">
      <c r="B736"/>
      <c r="C736"/>
      <c r="D736" s="100"/>
      <c r="E736" s="42"/>
      <c r="F736" s="70"/>
      <c r="G736" s="19" t="str">
        <f>IFERROR(VLOOKUP($D736,LISTA!$A$2:$J$9990,8,0),"")</f>
        <v/>
      </c>
      <c r="H736" s="40" t="str">
        <f t="shared" si="22"/>
        <v/>
      </c>
      <c r="I736" s="1"/>
      <c r="J736" s="1"/>
      <c r="K736" s="1"/>
      <c r="L736" s="36" t="str">
        <f>IFERROR(#REF!-$J710,"")</f>
        <v/>
      </c>
      <c r="N736" s="7"/>
      <c r="O736" s="7"/>
      <c r="P736" s="9"/>
      <c r="Q736" s="9"/>
      <c r="R736"/>
      <c r="S736"/>
      <c r="T736"/>
      <c r="U736"/>
      <c r="V736"/>
      <c r="W736"/>
      <c r="X736"/>
      <c r="Y736"/>
      <c r="Z736"/>
    </row>
    <row r="737" spans="2:26" s="32" customFormat="1" x14ac:dyDescent="0.25">
      <c r="B737"/>
      <c r="C737"/>
      <c r="D737" s="100"/>
      <c r="E737" s="42"/>
      <c r="F737" s="70"/>
      <c r="G737" s="19" t="str">
        <f>IFERROR(VLOOKUP($D737,LISTA!$A$2:$J$9990,8,0),"")</f>
        <v/>
      </c>
      <c r="H737" s="40" t="str">
        <f t="shared" si="22"/>
        <v/>
      </c>
      <c r="I737" s="1"/>
      <c r="J737" s="1"/>
      <c r="K737" s="1"/>
      <c r="L737" s="36" t="str">
        <f>IFERROR(#REF!-$J711,"")</f>
        <v/>
      </c>
      <c r="N737" s="7"/>
      <c r="O737" s="7"/>
      <c r="P737" s="9"/>
      <c r="Q737" s="9"/>
      <c r="R737"/>
      <c r="S737"/>
      <c r="T737"/>
      <c r="U737"/>
      <c r="V737"/>
      <c r="W737"/>
      <c r="X737"/>
      <c r="Y737"/>
      <c r="Z737"/>
    </row>
    <row r="738" spans="2:26" s="32" customFormat="1" x14ac:dyDescent="0.25">
      <c r="B738"/>
      <c r="C738"/>
      <c r="D738" s="100"/>
      <c r="E738" s="42"/>
      <c r="F738" s="70"/>
      <c r="G738" s="19" t="str">
        <f>IFERROR(VLOOKUP($D738,LISTA!$A$2:$J$9990,8,0),"")</f>
        <v/>
      </c>
      <c r="H738" s="40" t="str">
        <f t="shared" si="22"/>
        <v/>
      </c>
      <c r="I738" s="1"/>
      <c r="J738" s="1"/>
      <c r="K738" s="1"/>
      <c r="L738" s="36" t="str">
        <f>IFERROR(#REF!-$J712,"")</f>
        <v/>
      </c>
      <c r="N738" s="7"/>
      <c r="O738" s="7"/>
      <c r="P738" s="9"/>
      <c r="Q738" s="9"/>
      <c r="R738"/>
      <c r="S738"/>
      <c r="T738"/>
      <c r="U738"/>
      <c r="V738"/>
      <c r="W738"/>
      <c r="X738"/>
      <c r="Y738"/>
      <c r="Z738"/>
    </row>
    <row r="739" spans="2:26" s="32" customFormat="1" x14ac:dyDescent="0.25">
      <c r="B739"/>
      <c r="C739"/>
      <c r="D739" s="100"/>
      <c r="E739" s="42"/>
      <c r="F739" s="70"/>
      <c r="G739" s="19" t="str">
        <f>IFERROR(VLOOKUP($D739,LISTA!$A$2:$J$9990,8,0),"")</f>
        <v/>
      </c>
      <c r="H739" s="40" t="str">
        <f t="shared" si="22"/>
        <v/>
      </c>
      <c r="I739" s="1"/>
      <c r="J739" s="1"/>
      <c r="K739" s="1"/>
      <c r="L739" s="36" t="str">
        <f>IFERROR(#REF!-$J713,"")</f>
        <v/>
      </c>
      <c r="N739" s="7"/>
      <c r="O739" s="7"/>
      <c r="P739" s="9"/>
      <c r="Q739" s="9"/>
      <c r="R739"/>
      <c r="S739"/>
      <c r="T739"/>
      <c r="U739"/>
      <c r="V739"/>
      <c r="W739"/>
      <c r="X739"/>
      <c r="Y739"/>
      <c r="Z739"/>
    </row>
    <row r="740" spans="2:26" s="32" customFormat="1" x14ac:dyDescent="0.25">
      <c r="B740"/>
      <c r="C740"/>
      <c r="D740" s="100"/>
      <c r="E740" s="42"/>
      <c r="F740" s="70"/>
      <c r="G740" s="19" t="str">
        <f>IFERROR(VLOOKUP($D740,LISTA!$A$2:$J$9990,8,0),"")</f>
        <v/>
      </c>
      <c r="H740" s="40" t="str">
        <f t="shared" si="22"/>
        <v/>
      </c>
      <c r="I740" s="1"/>
      <c r="J740" s="1"/>
      <c r="K740" s="1"/>
      <c r="L740" s="36" t="str">
        <f>IFERROR(#REF!-$J714,"")</f>
        <v/>
      </c>
      <c r="N740" s="7"/>
      <c r="O740" s="7"/>
      <c r="P740" s="9"/>
      <c r="Q740" s="9"/>
      <c r="R740"/>
      <c r="S740"/>
      <c r="T740"/>
      <c r="U740"/>
      <c r="V740"/>
      <c r="W740"/>
      <c r="X740"/>
      <c r="Y740"/>
      <c r="Z740"/>
    </row>
    <row r="741" spans="2:26" s="32" customFormat="1" x14ac:dyDescent="0.25">
      <c r="B741"/>
      <c r="C741"/>
      <c r="D741" s="100"/>
      <c r="E741" s="42"/>
      <c r="F741" s="70"/>
      <c r="G741" s="19" t="str">
        <f>IFERROR(VLOOKUP($D741,LISTA!$A$2:$J$9990,8,0),"")</f>
        <v/>
      </c>
      <c r="H741" s="40" t="str">
        <f t="shared" si="22"/>
        <v/>
      </c>
      <c r="I741" s="1"/>
      <c r="J741" s="1"/>
      <c r="K741" s="1"/>
      <c r="L741" s="36" t="str">
        <f>IFERROR(#REF!-$J715,"")</f>
        <v/>
      </c>
      <c r="N741" s="7"/>
      <c r="O741" s="7"/>
      <c r="P741" s="9"/>
      <c r="Q741" s="9"/>
      <c r="R741"/>
      <c r="S741"/>
      <c r="T741"/>
      <c r="U741"/>
      <c r="V741"/>
      <c r="W741"/>
      <c r="X741"/>
      <c r="Y741"/>
      <c r="Z741"/>
    </row>
    <row r="742" spans="2:26" s="32" customFormat="1" x14ac:dyDescent="0.25">
      <c r="B742"/>
      <c r="C742"/>
      <c r="D742" s="100"/>
      <c r="E742" s="42"/>
      <c r="F742" s="70"/>
      <c r="G742" s="19" t="str">
        <f>IFERROR(VLOOKUP($D742,LISTA!$A$2:$J$9990,8,0),"")</f>
        <v/>
      </c>
      <c r="H742" s="40" t="str">
        <f t="shared" si="22"/>
        <v/>
      </c>
      <c r="I742" s="1"/>
      <c r="J742" s="1"/>
      <c r="K742" s="1"/>
      <c r="L742" s="36" t="str">
        <f>IFERROR(#REF!-$J716,"")</f>
        <v/>
      </c>
      <c r="N742" s="7"/>
      <c r="O742" s="7"/>
      <c r="P742" s="9"/>
      <c r="Q742" s="9"/>
      <c r="R742"/>
      <c r="S742"/>
      <c r="T742"/>
      <c r="U742"/>
      <c r="V742"/>
      <c r="W742"/>
      <c r="X742"/>
      <c r="Y742"/>
      <c r="Z742"/>
    </row>
    <row r="743" spans="2:26" s="32" customFormat="1" x14ac:dyDescent="0.25">
      <c r="B743"/>
      <c r="C743"/>
      <c r="D743" s="100"/>
      <c r="E743" s="42"/>
      <c r="F743" s="70"/>
      <c r="G743" s="19" t="str">
        <f>IFERROR(VLOOKUP($D743,LISTA!$A$2:$J$9990,8,0),"")</f>
        <v/>
      </c>
      <c r="H743" s="40" t="str">
        <f t="shared" si="22"/>
        <v/>
      </c>
      <c r="I743" s="1"/>
      <c r="J743" s="1"/>
      <c r="K743" s="1"/>
      <c r="L743" s="36" t="str">
        <f>IFERROR(#REF!-$J717,"")</f>
        <v/>
      </c>
      <c r="N743" s="7"/>
      <c r="O743" s="7"/>
      <c r="P743" s="9"/>
      <c r="Q743" s="9"/>
      <c r="R743"/>
      <c r="S743"/>
      <c r="T743"/>
      <c r="U743"/>
      <c r="V743"/>
      <c r="W743"/>
      <c r="X743"/>
      <c r="Y743"/>
      <c r="Z743"/>
    </row>
    <row r="744" spans="2:26" s="32" customFormat="1" x14ac:dyDescent="0.25">
      <c r="B744"/>
      <c r="C744"/>
      <c r="D744" s="100"/>
      <c r="E744" s="42"/>
      <c r="F744" s="70"/>
      <c r="G744" s="19" t="str">
        <f>IFERROR(VLOOKUP($D744,LISTA!$A$2:$J$9990,8,0),"")</f>
        <v/>
      </c>
      <c r="H744" s="40" t="str">
        <f t="shared" si="22"/>
        <v/>
      </c>
      <c r="I744" s="1"/>
      <c r="J744" s="1"/>
      <c r="K744" s="1"/>
      <c r="L744" s="36" t="str">
        <f>IFERROR(#REF!-$J718,"")</f>
        <v/>
      </c>
      <c r="N744" s="7"/>
      <c r="O744" s="7"/>
      <c r="P744" s="9"/>
      <c r="Q744" s="9"/>
      <c r="R744"/>
      <c r="S744"/>
      <c r="T744"/>
      <c r="U744"/>
      <c r="V744"/>
      <c r="W744"/>
      <c r="X744"/>
      <c r="Y744"/>
      <c r="Z744"/>
    </row>
    <row r="745" spans="2:26" s="32" customFormat="1" x14ac:dyDescent="0.25">
      <c r="B745"/>
      <c r="C745"/>
      <c r="D745" s="100"/>
      <c r="E745" s="42"/>
      <c r="F745" s="70"/>
      <c r="G745" s="19" t="str">
        <f>IFERROR(VLOOKUP($D745,LISTA!$A$2:$J$9990,8,0),"")</f>
        <v/>
      </c>
      <c r="H745" s="40" t="str">
        <f t="shared" si="22"/>
        <v/>
      </c>
      <c r="I745" s="1"/>
      <c r="J745" s="1"/>
      <c r="K745" s="1"/>
      <c r="L745" s="36" t="str">
        <f>IFERROR(#REF!-$J719,"")</f>
        <v/>
      </c>
      <c r="N745" s="7"/>
      <c r="O745" s="7"/>
      <c r="P745" s="9"/>
      <c r="Q745" s="9"/>
      <c r="R745"/>
      <c r="S745"/>
      <c r="T745"/>
      <c r="U745"/>
      <c r="V745"/>
      <c r="W745"/>
      <c r="X745"/>
      <c r="Y745"/>
      <c r="Z745"/>
    </row>
    <row r="746" spans="2:26" s="32" customFormat="1" x14ac:dyDescent="0.25">
      <c r="B746"/>
      <c r="C746"/>
      <c r="D746" s="100"/>
      <c r="E746" s="42"/>
      <c r="F746" s="70"/>
      <c r="G746" s="19" t="str">
        <f>IFERROR(VLOOKUP($D746,LISTA!$A$2:$J$9990,8,0),"")</f>
        <v/>
      </c>
      <c r="H746" s="40" t="str">
        <f t="shared" si="22"/>
        <v/>
      </c>
      <c r="I746" s="1"/>
      <c r="J746" s="1"/>
      <c r="K746" s="1"/>
      <c r="L746" s="36" t="str">
        <f>IFERROR(#REF!-$J720,"")</f>
        <v/>
      </c>
      <c r="N746" s="7"/>
      <c r="O746" s="7"/>
      <c r="P746" s="9"/>
      <c r="Q746" s="9"/>
      <c r="R746"/>
      <c r="S746"/>
      <c r="T746"/>
      <c r="U746"/>
      <c r="V746"/>
      <c r="W746"/>
      <c r="X746"/>
      <c r="Y746"/>
      <c r="Z746"/>
    </row>
    <row r="747" spans="2:26" s="32" customFormat="1" x14ac:dyDescent="0.25">
      <c r="B747"/>
      <c r="C747"/>
      <c r="D747" s="100"/>
      <c r="E747" s="42"/>
      <c r="F747" s="70"/>
      <c r="G747" s="19" t="str">
        <f>IFERROR(VLOOKUP($D747,LISTA!$A$2:$J$9990,8,0),"")</f>
        <v/>
      </c>
      <c r="H747" s="40" t="str">
        <f t="shared" si="22"/>
        <v/>
      </c>
      <c r="I747" s="1"/>
      <c r="J747" s="1"/>
      <c r="K747" s="1"/>
      <c r="L747" s="36" t="str">
        <f>IFERROR(#REF!-$J721,"")</f>
        <v/>
      </c>
      <c r="N747" s="7"/>
      <c r="O747" s="7"/>
      <c r="P747" s="9"/>
      <c r="Q747" s="9"/>
      <c r="R747"/>
      <c r="S747"/>
      <c r="T747"/>
      <c r="U747"/>
      <c r="V747"/>
      <c r="W747"/>
      <c r="X747"/>
      <c r="Y747"/>
      <c r="Z747"/>
    </row>
    <row r="748" spans="2:26" s="32" customFormat="1" x14ac:dyDescent="0.25">
      <c r="B748"/>
      <c r="C748"/>
      <c r="D748" s="100"/>
      <c r="E748" s="42"/>
      <c r="F748" s="70"/>
      <c r="G748" s="19" t="str">
        <f>IFERROR(VLOOKUP($D748,LISTA!$A$2:$J$9990,8,0),"")</f>
        <v/>
      </c>
      <c r="H748" s="40" t="str">
        <f t="shared" si="22"/>
        <v/>
      </c>
      <c r="I748" s="1"/>
      <c r="J748" s="1"/>
      <c r="K748" s="1"/>
      <c r="L748" s="36" t="str">
        <f>IFERROR(#REF!-$J722,"")</f>
        <v/>
      </c>
      <c r="N748" s="7"/>
      <c r="O748" s="7"/>
      <c r="P748" s="9"/>
      <c r="Q748" s="9"/>
      <c r="R748"/>
      <c r="S748"/>
      <c r="T748"/>
      <c r="U748"/>
      <c r="V748"/>
      <c r="W748"/>
      <c r="X748"/>
      <c r="Y748"/>
      <c r="Z748"/>
    </row>
    <row r="749" spans="2:26" s="32" customFormat="1" x14ac:dyDescent="0.25">
      <c r="B749"/>
      <c r="C749"/>
      <c r="D749" s="100"/>
      <c r="E749" s="42"/>
      <c r="F749" s="70"/>
      <c r="G749" s="19" t="str">
        <f>IFERROR(VLOOKUP($D749,LISTA!$A$2:$J$9990,8,0),"")</f>
        <v/>
      </c>
      <c r="H749" s="40" t="str">
        <f t="shared" si="22"/>
        <v/>
      </c>
      <c r="I749" s="1"/>
      <c r="J749" s="1"/>
      <c r="K749" s="1"/>
      <c r="L749" s="36" t="str">
        <f>IFERROR(#REF!-$J723,"")</f>
        <v/>
      </c>
      <c r="N749" s="7"/>
      <c r="O749" s="7"/>
      <c r="P749" s="9"/>
      <c r="Q749" s="9"/>
      <c r="R749"/>
      <c r="S749"/>
      <c r="T749"/>
      <c r="U749"/>
      <c r="V749"/>
      <c r="W749"/>
      <c r="X749"/>
      <c r="Y749"/>
      <c r="Z749"/>
    </row>
    <row r="750" spans="2:26" s="32" customFormat="1" x14ac:dyDescent="0.25">
      <c r="B750"/>
      <c r="C750"/>
      <c r="D750" s="100"/>
      <c r="E750" s="42"/>
      <c r="F750" s="70"/>
      <c r="G750" s="19" t="str">
        <f>IFERROR(VLOOKUP($D750,LISTA!$A$2:$J$9990,8,0),"")</f>
        <v/>
      </c>
      <c r="H750" s="40" t="str">
        <f t="shared" si="22"/>
        <v/>
      </c>
      <c r="I750" s="1"/>
      <c r="J750" s="1"/>
      <c r="K750" s="1"/>
      <c r="L750" s="36" t="str">
        <f>IFERROR(#REF!-$J724,"")</f>
        <v/>
      </c>
      <c r="N750" s="7"/>
      <c r="O750" s="7"/>
      <c r="P750" s="9"/>
      <c r="Q750" s="9"/>
      <c r="R750"/>
      <c r="S750"/>
      <c r="T750"/>
      <c r="U750"/>
      <c r="V750"/>
      <c r="W750"/>
      <c r="X750"/>
      <c r="Y750"/>
      <c r="Z750"/>
    </row>
    <row r="751" spans="2:26" s="32" customFormat="1" x14ac:dyDescent="0.25">
      <c r="B751"/>
      <c r="C751"/>
      <c r="D751" s="100"/>
      <c r="E751" s="42"/>
      <c r="F751" s="70"/>
      <c r="G751" s="19" t="str">
        <f>IFERROR(VLOOKUP($D751,LISTA!$A$2:$J$9990,8,0),"")</f>
        <v/>
      </c>
      <c r="H751" s="40" t="str">
        <f t="shared" si="22"/>
        <v/>
      </c>
      <c r="I751" s="1"/>
      <c r="J751" s="1"/>
      <c r="K751" s="1"/>
      <c r="L751" s="36" t="str">
        <f>IFERROR(#REF!-$J725,"")</f>
        <v/>
      </c>
      <c r="N751" s="7"/>
      <c r="O751" s="7"/>
      <c r="P751" s="9"/>
      <c r="Q751" s="9"/>
      <c r="R751"/>
      <c r="S751"/>
      <c r="T751"/>
      <c r="U751"/>
      <c r="V751"/>
      <c r="W751"/>
      <c r="X751"/>
      <c r="Y751"/>
      <c r="Z751"/>
    </row>
    <row r="752" spans="2:26" s="32" customFormat="1" x14ac:dyDescent="0.25">
      <c r="B752"/>
      <c r="C752"/>
      <c r="D752" s="100"/>
      <c r="E752" s="42"/>
      <c r="F752" s="70"/>
      <c r="G752" s="19" t="str">
        <f>IFERROR(VLOOKUP($D752,LISTA!$A$2:$J$9990,8,0),"")</f>
        <v/>
      </c>
      <c r="H752" s="40" t="str">
        <f t="shared" si="22"/>
        <v/>
      </c>
      <c r="I752" s="1"/>
      <c r="J752" s="1"/>
      <c r="K752" s="1"/>
      <c r="L752" s="36" t="str">
        <f>IFERROR(#REF!-$J726,"")</f>
        <v/>
      </c>
      <c r="N752" s="7"/>
      <c r="O752" s="7"/>
      <c r="P752" s="9"/>
      <c r="Q752" s="9"/>
      <c r="R752"/>
      <c r="S752"/>
      <c r="T752"/>
      <c r="U752"/>
      <c r="V752"/>
      <c r="W752"/>
      <c r="X752"/>
      <c r="Y752"/>
      <c r="Z752"/>
    </row>
    <row r="753" spans="2:26" s="32" customFormat="1" x14ac:dyDescent="0.25">
      <c r="B753"/>
      <c r="C753"/>
      <c r="D753" s="100"/>
      <c r="E753" s="42"/>
      <c r="F753" s="70"/>
      <c r="G753" s="19" t="str">
        <f>IFERROR(VLOOKUP($D753,LISTA!$A$2:$J$9990,8,0),"")</f>
        <v/>
      </c>
      <c r="H753" s="40" t="str">
        <f t="shared" si="22"/>
        <v/>
      </c>
      <c r="I753" s="1"/>
      <c r="J753" s="1"/>
      <c r="K753" s="1"/>
      <c r="L753" s="36" t="str">
        <f>IFERROR(#REF!-$J727,"")</f>
        <v/>
      </c>
      <c r="N753" s="7"/>
      <c r="O753" s="7"/>
      <c r="P753" s="9"/>
      <c r="Q753" s="9"/>
      <c r="R753"/>
      <c r="S753"/>
      <c r="T753"/>
      <c r="U753"/>
      <c r="V753"/>
      <c r="W753"/>
      <c r="X753"/>
      <c r="Y753"/>
      <c r="Z753"/>
    </row>
    <row r="754" spans="2:26" s="32" customFormat="1" x14ac:dyDescent="0.25">
      <c r="B754"/>
      <c r="C754"/>
      <c r="D754" s="100"/>
      <c r="E754" s="42"/>
      <c r="F754" s="70"/>
      <c r="G754" s="19" t="str">
        <f>IFERROR(VLOOKUP($D754,LISTA!$A$2:$J$9990,8,0),"")</f>
        <v/>
      </c>
      <c r="H754" s="40" t="str">
        <f t="shared" si="22"/>
        <v/>
      </c>
      <c r="I754" s="1"/>
      <c r="J754" s="1"/>
      <c r="K754" s="1"/>
      <c r="L754" s="36" t="str">
        <f>IFERROR(#REF!-$J728,"")</f>
        <v/>
      </c>
      <c r="N754" s="7"/>
      <c r="O754" s="7"/>
      <c r="P754" s="9"/>
      <c r="Q754" s="9"/>
      <c r="R754"/>
      <c r="S754"/>
      <c r="T754"/>
      <c r="U754"/>
      <c r="V754"/>
      <c r="W754"/>
      <c r="X754"/>
      <c r="Y754"/>
      <c r="Z754"/>
    </row>
    <row r="755" spans="2:26" s="32" customFormat="1" x14ac:dyDescent="0.25">
      <c r="B755"/>
      <c r="C755"/>
      <c r="D755" s="100"/>
      <c r="E755" s="42"/>
      <c r="F755" s="70"/>
      <c r="G755" s="19" t="str">
        <f>IFERROR(VLOOKUP($D755,LISTA!$A$2:$J$9990,8,0),"")</f>
        <v/>
      </c>
      <c r="H755" s="40" t="str">
        <f t="shared" si="22"/>
        <v/>
      </c>
      <c r="I755" s="1"/>
      <c r="J755" s="1"/>
      <c r="K755" s="1"/>
      <c r="L755" s="36" t="str">
        <f>IFERROR(#REF!-$J729,"")</f>
        <v/>
      </c>
      <c r="N755" s="7"/>
      <c r="O755" s="7"/>
      <c r="P755" s="9"/>
      <c r="Q755" s="9"/>
      <c r="R755"/>
      <c r="S755"/>
      <c r="T755"/>
      <c r="U755"/>
      <c r="V755"/>
      <c r="W755"/>
      <c r="X755"/>
      <c r="Y755"/>
      <c r="Z755"/>
    </row>
    <row r="756" spans="2:26" s="32" customFormat="1" x14ac:dyDescent="0.25">
      <c r="B756"/>
      <c r="C756"/>
      <c r="D756" s="100"/>
      <c r="E756" s="42"/>
      <c r="F756" s="70"/>
      <c r="G756" s="19" t="str">
        <f>IFERROR(VLOOKUP($D756,LISTA!$A$2:$J$9990,8,0),"")</f>
        <v/>
      </c>
      <c r="H756" s="40" t="str">
        <f t="shared" si="22"/>
        <v/>
      </c>
      <c r="I756" s="1"/>
      <c r="J756" s="1"/>
      <c r="K756" s="1"/>
      <c r="L756" s="36" t="str">
        <f>IFERROR(#REF!-$J730,"")</f>
        <v/>
      </c>
      <c r="N756" s="7"/>
      <c r="O756" s="7"/>
      <c r="P756" s="9"/>
      <c r="Q756" s="9"/>
      <c r="R756"/>
      <c r="S756"/>
      <c r="T756"/>
      <c r="U756"/>
      <c r="V756"/>
      <c r="W756"/>
      <c r="X756"/>
      <c r="Y756"/>
      <c r="Z756"/>
    </row>
    <row r="757" spans="2:26" s="32" customFormat="1" x14ac:dyDescent="0.25">
      <c r="B757"/>
      <c r="C757"/>
      <c r="D757" s="100"/>
      <c r="E757" s="42"/>
      <c r="F757" s="70"/>
      <c r="G757" s="19" t="str">
        <f>IFERROR(VLOOKUP($D757,LISTA!$A$2:$J$9990,8,0),"")</f>
        <v/>
      </c>
      <c r="H757" s="40" t="str">
        <f t="shared" si="22"/>
        <v/>
      </c>
      <c r="I757" s="1"/>
      <c r="J757" s="1"/>
      <c r="K757" s="1"/>
      <c r="L757" s="36" t="str">
        <f>IFERROR(#REF!-$J731,"")</f>
        <v/>
      </c>
      <c r="N757" s="7"/>
      <c r="O757" s="7"/>
      <c r="P757" s="9"/>
      <c r="Q757" s="9"/>
      <c r="R757"/>
      <c r="S757"/>
      <c r="T757"/>
      <c r="U757"/>
      <c r="V757"/>
      <c r="W757"/>
      <c r="X757"/>
      <c r="Y757"/>
      <c r="Z757"/>
    </row>
    <row r="758" spans="2:26" s="32" customFormat="1" x14ac:dyDescent="0.25">
      <c r="B758"/>
      <c r="C758"/>
      <c r="D758" s="100"/>
      <c r="E758" s="42"/>
      <c r="F758" s="70"/>
      <c r="G758" s="19" t="str">
        <f>IFERROR(VLOOKUP($D758,LISTA!$A$2:$J$9990,8,0),"")</f>
        <v/>
      </c>
      <c r="H758" s="40" t="str">
        <f t="shared" si="22"/>
        <v/>
      </c>
      <c r="I758" s="1"/>
      <c r="J758" s="1"/>
      <c r="K758" s="1"/>
      <c r="L758" s="36" t="str">
        <f>IFERROR(#REF!-$J732,"")</f>
        <v/>
      </c>
      <c r="N758" s="7"/>
      <c r="O758" s="7"/>
      <c r="P758" s="9"/>
      <c r="Q758" s="9"/>
      <c r="R758"/>
      <c r="S758"/>
      <c r="T758"/>
      <c r="U758"/>
      <c r="V758"/>
      <c r="W758"/>
      <c r="X758"/>
      <c r="Y758"/>
      <c r="Z758"/>
    </row>
    <row r="759" spans="2:26" s="32" customFormat="1" x14ac:dyDescent="0.25">
      <c r="B759"/>
      <c r="C759"/>
      <c r="D759" s="100"/>
      <c r="E759" s="42"/>
      <c r="F759" s="70"/>
      <c r="G759" s="19" t="str">
        <f>IFERROR(VLOOKUP($D759,LISTA!$A$2:$J$9990,8,0),"")</f>
        <v/>
      </c>
      <c r="H759" s="40" t="str">
        <f t="shared" si="22"/>
        <v/>
      </c>
      <c r="I759" s="1"/>
      <c r="J759" s="1"/>
      <c r="K759" s="1"/>
      <c r="L759" s="36" t="str">
        <f>IFERROR(#REF!-$J733,"")</f>
        <v/>
      </c>
      <c r="N759" s="7"/>
      <c r="O759" s="7"/>
      <c r="P759" s="9"/>
      <c r="Q759" s="9"/>
      <c r="R759"/>
      <c r="S759"/>
      <c r="T759"/>
      <c r="U759"/>
      <c r="V759"/>
      <c r="W759"/>
      <c r="X759"/>
      <c r="Y759"/>
      <c r="Z759"/>
    </row>
    <row r="760" spans="2:26" s="32" customFormat="1" x14ac:dyDescent="0.25">
      <c r="B760"/>
      <c r="C760"/>
      <c r="D760" s="100"/>
      <c r="E760" s="42"/>
      <c r="F760" s="70"/>
      <c r="G760" s="19" t="str">
        <f>IFERROR(VLOOKUP($D760,LISTA!$A$2:$J$9990,8,0),"")</f>
        <v/>
      </c>
      <c r="H760" s="40" t="str">
        <f t="shared" si="22"/>
        <v/>
      </c>
      <c r="I760" s="1"/>
      <c r="J760" s="1"/>
      <c r="K760" s="1"/>
      <c r="L760" s="36" t="str">
        <f>IFERROR(#REF!-$J734,"")</f>
        <v/>
      </c>
      <c r="N760" s="7"/>
      <c r="O760" s="7"/>
      <c r="P760" s="9"/>
      <c r="Q760" s="9"/>
      <c r="R760"/>
      <c r="S760"/>
      <c r="T760"/>
      <c r="U760"/>
      <c r="V760"/>
      <c r="W760"/>
      <c r="X760"/>
      <c r="Y760"/>
      <c r="Z760"/>
    </row>
    <row r="761" spans="2:26" s="32" customFormat="1" x14ac:dyDescent="0.25">
      <c r="B761"/>
      <c r="C761"/>
      <c r="D761" s="100"/>
      <c r="E761" s="42"/>
      <c r="F761" s="70"/>
      <c r="G761" s="19" t="str">
        <f>IFERROR(VLOOKUP($D761,LISTA!$A$2:$J$9990,8,0),"")</f>
        <v/>
      </c>
      <c r="H761" s="40" t="str">
        <f t="shared" si="22"/>
        <v/>
      </c>
      <c r="I761" s="1"/>
      <c r="J761" s="1"/>
      <c r="K761" s="1"/>
      <c r="L761" s="36" t="str">
        <f>IFERROR(#REF!-$J735,"")</f>
        <v/>
      </c>
      <c r="N761" s="7"/>
      <c r="O761" s="7"/>
      <c r="P761" s="9"/>
      <c r="Q761" s="9"/>
      <c r="R761"/>
      <c r="S761"/>
      <c r="T761"/>
      <c r="U761"/>
      <c r="V761"/>
      <c r="W761"/>
      <c r="X761"/>
      <c r="Y761"/>
      <c r="Z761"/>
    </row>
    <row r="762" spans="2:26" s="32" customFormat="1" x14ac:dyDescent="0.25">
      <c r="B762"/>
      <c r="C762"/>
      <c r="D762" s="100"/>
      <c r="E762" s="42"/>
      <c r="F762" s="70"/>
      <c r="G762" s="19" t="str">
        <f>IFERROR(VLOOKUP($D762,LISTA!$A$2:$J$9990,8,0),"")</f>
        <v/>
      </c>
      <c r="H762" s="40" t="str">
        <f t="shared" si="22"/>
        <v/>
      </c>
      <c r="I762" s="1"/>
      <c r="J762" s="1"/>
      <c r="K762" s="1"/>
      <c r="L762" s="36" t="str">
        <f>IFERROR(#REF!-$J736,"")</f>
        <v/>
      </c>
      <c r="N762" s="7"/>
      <c r="O762" s="7"/>
      <c r="P762" s="9"/>
      <c r="Q762" s="9"/>
      <c r="R762"/>
      <c r="S762"/>
      <c r="T762"/>
      <c r="U762"/>
      <c r="V762"/>
      <c r="W762"/>
      <c r="X762"/>
      <c r="Y762"/>
      <c r="Z762"/>
    </row>
    <row r="763" spans="2:26" s="32" customFormat="1" x14ac:dyDescent="0.25">
      <c r="B763"/>
      <c r="C763"/>
      <c r="D763" s="100"/>
      <c r="E763" s="42"/>
      <c r="F763" s="70"/>
      <c r="G763" s="19" t="str">
        <f>IFERROR(VLOOKUP($D763,LISTA!$A$2:$J$9990,8,0),"")</f>
        <v/>
      </c>
      <c r="H763" s="40" t="str">
        <f t="shared" si="22"/>
        <v/>
      </c>
      <c r="I763" s="1"/>
      <c r="J763" s="1"/>
      <c r="K763" s="1"/>
      <c r="L763" s="36" t="str">
        <f>IFERROR(#REF!-$J737,"")</f>
        <v/>
      </c>
      <c r="N763" s="7"/>
      <c r="O763" s="7"/>
      <c r="P763" s="9"/>
      <c r="Q763" s="9"/>
      <c r="R763"/>
      <c r="S763"/>
      <c r="T763"/>
      <c r="U763"/>
      <c r="V763"/>
      <c r="W763"/>
      <c r="X763"/>
      <c r="Y763"/>
      <c r="Z763"/>
    </row>
    <row r="764" spans="2:26" s="32" customFormat="1" x14ac:dyDescent="0.25">
      <c r="B764"/>
      <c r="C764"/>
      <c r="D764" s="100"/>
      <c r="E764" s="42"/>
      <c r="F764" s="70"/>
      <c r="G764" s="19" t="str">
        <f>IFERROR(VLOOKUP($D764,LISTA!$A$2:$J$9990,8,0),"")</f>
        <v/>
      </c>
      <c r="H764" s="40" t="str">
        <f t="shared" si="22"/>
        <v/>
      </c>
      <c r="I764" s="1"/>
      <c r="J764" s="1"/>
      <c r="K764" s="1"/>
      <c r="L764" s="36" t="str">
        <f>IFERROR(#REF!-$J738,"")</f>
        <v/>
      </c>
      <c r="N764" s="7"/>
      <c r="O764" s="7"/>
      <c r="P764" s="9"/>
      <c r="Q764" s="9"/>
      <c r="R764"/>
      <c r="S764"/>
      <c r="T764"/>
      <c r="U764"/>
      <c r="V764"/>
      <c r="W764"/>
      <c r="X764"/>
      <c r="Y764"/>
      <c r="Z764"/>
    </row>
    <row r="765" spans="2:26" s="32" customFormat="1" x14ac:dyDescent="0.25">
      <c r="B765"/>
      <c r="C765"/>
      <c r="D765" s="100"/>
      <c r="E765" s="42"/>
      <c r="F765" s="70"/>
      <c r="G765" s="19" t="str">
        <f>IFERROR(VLOOKUP($D765,LISTA!$A$2:$J$9990,8,0),"")</f>
        <v/>
      </c>
      <c r="H765" s="40" t="str">
        <f t="shared" si="22"/>
        <v/>
      </c>
      <c r="I765" s="1"/>
      <c r="J765" s="1"/>
      <c r="K765" s="1"/>
      <c r="L765" s="36" t="str">
        <f>IFERROR(#REF!-$J739,"")</f>
        <v/>
      </c>
      <c r="N765" s="7"/>
      <c r="O765" s="7"/>
      <c r="P765" s="9"/>
      <c r="Q765" s="9"/>
      <c r="R765"/>
      <c r="S765"/>
      <c r="T765"/>
      <c r="U765"/>
      <c r="V765"/>
      <c r="W765"/>
      <c r="X765"/>
      <c r="Y765"/>
      <c r="Z765"/>
    </row>
    <row r="766" spans="2:26" s="32" customFormat="1" x14ac:dyDescent="0.25">
      <c r="B766"/>
      <c r="C766"/>
      <c r="D766" s="100"/>
      <c r="E766" s="42"/>
      <c r="F766" s="70"/>
      <c r="G766" s="19" t="str">
        <f>IFERROR(VLOOKUP($D766,LISTA!$A$2:$J$9990,8,0),"")</f>
        <v/>
      </c>
      <c r="H766" s="40" t="str">
        <f t="shared" si="22"/>
        <v/>
      </c>
      <c r="I766" s="1"/>
      <c r="J766" s="1"/>
      <c r="K766" s="1"/>
      <c r="L766" s="36" t="str">
        <f>IFERROR(#REF!-$J740,"")</f>
        <v/>
      </c>
      <c r="N766" s="7"/>
      <c r="O766" s="7"/>
      <c r="P766" s="9"/>
      <c r="Q766" s="9"/>
      <c r="R766"/>
      <c r="S766"/>
      <c r="T766"/>
      <c r="U766"/>
      <c r="V766"/>
      <c r="W766"/>
      <c r="X766"/>
      <c r="Y766"/>
      <c r="Z766"/>
    </row>
    <row r="767" spans="2:26" s="32" customFormat="1" x14ac:dyDescent="0.25">
      <c r="B767"/>
      <c r="C767"/>
      <c r="D767" s="100"/>
      <c r="E767" s="42"/>
      <c r="F767" s="70"/>
      <c r="G767" s="19" t="str">
        <f>IFERROR(VLOOKUP($D767,LISTA!$A$2:$J$9990,8,0),"")</f>
        <v/>
      </c>
      <c r="H767" s="40" t="str">
        <f t="shared" si="22"/>
        <v/>
      </c>
      <c r="I767" s="1"/>
      <c r="J767" s="1"/>
      <c r="K767" s="1"/>
      <c r="L767" s="36" t="str">
        <f>IFERROR(#REF!-$J741,"")</f>
        <v/>
      </c>
      <c r="N767" s="7"/>
      <c r="O767" s="7"/>
      <c r="P767" s="9"/>
      <c r="Q767" s="9"/>
      <c r="R767"/>
      <c r="S767"/>
      <c r="T767"/>
      <c r="U767"/>
      <c r="V767"/>
      <c r="W767"/>
      <c r="X767"/>
      <c r="Y767"/>
      <c r="Z767"/>
    </row>
    <row r="768" spans="2:26" s="32" customFormat="1" x14ac:dyDescent="0.25">
      <c r="B768"/>
      <c r="C768"/>
      <c r="D768" s="100"/>
      <c r="E768" s="42"/>
      <c r="F768" s="70"/>
      <c r="G768" s="19" t="str">
        <f>IFERROR(VLOOKUP($D768,LISTA!$A$2:$J$9990,8,0),"")</f>
        <v/>
      </c>
      <c r="H768" s="40" t="str">
        <f t="shared" si="22"/>
        <v/>
      </c>
      <c r="I768" s="1"/>
      <c r="J768" s="1"/>
      <c r="K768" s="1"/>
      <c r="L768" s="36" t="str">
        <f>IFERROR(#REF!-$J742,"")</f>
        <v/>
      </c>
      <c r="N768" s="7"/>
      <c r="O768" s="7"/>
      <c r="P768" s="9"/>
      <c r="Q768" s="9"/>
      <c r="R768"/>
      <c r="S768"/>
      <c r="T768"/>
      <c r="U768"/>
      <c r="V768"/>
      <c r="W768"/>
      <c r="X768"/>
      <c r="Y768"/>
      <c r="Z768"/>
    </row>
    <row r="769" spans="2:26" s="32" customFormat="1" x14ac:dyDescent="0.25">
      <c r="B769"/>
      <c r="C769"/>
      <c r="D769" s="100"/>
      <c r="E769" s="42"/>
      <c r="F769" s="70"/>
      <c r="G769" s="19" t="str">
        <f>IFERROR(VLOOKUP($D769,LISTA!$A$2:$J$9990,8,0),"")</f>
        <v/>
      </c>
      <c r="H769" s="40" t="str">
        <f t="shared" si="22"/>
        <v/>
      </c>
      <c r="I769" s="1"/>
      <c r="J769" s="1"/>
      <c r="K769" s="1"/>
      <c r="L769" s="36" t="str">
        <f>IFERROR(#REF!-$J743,"")</f>
        <v/>
      </c>
      <c r="N769" s="7"/>
      <c r="O769" s="7"/>
      <c r="P769" s="9"/>
      <c r="Q769" s="9"/>
      <c r="R769"/>
      <c r="S769"/>
      <c r="T769"/>
      <c r="U769"/>
      <c r="V769"/>
      <c r="W769"/>
      <c r="X769"/>
      <c r="Y769"/>
      <c r="Z769"/>
    </row>
    <row r="770" spans="2:26" s="32" customFormat="1" x14ac:dyDescent="0.25">
      <c r="B770"/>
      <c r="C770"/>
      <c r="D770" s="100"/>
      <c r="E770" s="42"/>
      <c r="F770" s="70"/>
      <c r="G770" s="19" t="str">
        <f>IFERROR(VLOOKUP($D770,LISTA!$A$2:$J$9990,8,0),"")</f>
        <v/>
      </c>
      <c r="H770" s="40" t="str">
        <f t="shared" si="22"/>
        <v/>
      </c>
      <c r="I770" s="1"/>
      <c r="J770" s="1"/>
      <c r="K770" s="1"/>
      <c r="L770" s="36" t="str">
        <f>IFERROR(#REF!-$J744,"")</f>
        <v/>
      </c>
      <c r="N770" s="7"/>
      <c r="O770" s="7"/>
      <c r="P770" s="9"/>
      <c r="Q770" s="9"/>
      <c r="R770"/>
      <c r="S770"/>
      <c r="T770"/>
      <c r="U770"/>
      <c r="V770"/>
      <c r="W770"/>
      <c r="X770"/>
      <c r="Y770"/>
      <c r="Z770"/>
    </row>
    <row r="771" spans="2:26" s="32" customFormat="1" x14ac:dyDescent="0.25">
      <c r="B771"/>
      <c r="C771"/>
      <c r="D771" s="100"/>
      <c r="E771" s="42"/>
      <c r="F771" s="70"/>
      <c r="G771" s="19" t="str">
        <f>IFERROR(VLOOKUP($D771,LISTA!$A$2:$J$9990,8,0),"")</f>
        <v/>
      </c>
      <c r="H771" s="40" t="str">
        <f t="shared" si="22"/>
        <v/>
      </c>
      <c r="I771" s="1"/>
      <c r="J771" s="1"/>
      <c r="K771" s="1"/>
      <c r="L771" s="36" t="str">
        <f>IFERROR(#REF!-$J745,"")</f>
        <v/>
      </c>
      <c r="N771" s="7"/>
      <c r="O771" s="7"/>
      <c r="P771" s="9"/>
      <c r="Q771" s="9"/>
      <c r="R771"/>
      <c r="S771"/>
      <c r="T771"/>
      <c r="U771"/>
      <c r="V771"/>
      <c r="W771"/>
      <c r="X771"/>
      <c r="Y771"/>
      <c r="Z771"/>
    </row>
    <row r="772" spans="2:26" s="32" customFormat="1" x14ac:dyDescent="0.25">
      <c r="B772"/>
      <c r="C772"/>
      <c r="D772" s="100"/>
      <c r="E772" s="42"/>
      <c r="F772" s="70"/>
      <c r="G772" s="19" t="str">
        <f>IFERROR(VLOOKUP($D772,LISTA!$A$2:$J$9990,8,0),"")</f>
        <v/>
      </c>
      <c r="H772" s="40" t="str">
        <f t="shared" si="22"/>
        <v/>
      </c>
      <c r="I772" s="1"/>
      <c r="J772" s="1"/>
      <c r="K772" s="1"/>
      <c r="L772" s="36" t="str">
        <f>IFERROR(#REF!-$J746,"")</f>
        <v/>
      </c>
      <c r="N772" s="7"/>
      <c r="O772" s="7"/>
      <c r="P772" s="9"/>
      <c r="Q772" s="9"/>
      <c r="R772"/>
      <c r="S772"/>
      <c r="T772"/>
      <c r="U772"/>
      <c r="V772"/>
      <c r="W772"/>
      <c r="X772"/>
      <c r="Y772"/>
      <c r="Z772"/>
    </row>
    <row r="773" spans="2:26" s="32" customFormat="1" x14ac:dyDescent="0.25">
      <c r="B773"/>
      <c r="C773"/>
      <c r="D773" s="100"/>
      <c r="E773" s="42"/>
      <c r="F773" s="70"/>
      <c r="G773" s="19" t="str">
        <f>IFERROR(VLOOKUP($D773,LISTA!$A$2:$J$9990,8,0),"")</f>
        <v/>
      </c>
      <c r="H773" s="40" t="str">
        <f t="shared" ref="H773:H836" si="23">IF(OR(G773=$K$10,G773=$K$11,G773=$K$14,G773=$K$15,G773=$K$16,G773=$K$17,G773=$K$18,G773=$K$19,G773=$K$20,G773=$K$21,G773=$K$22,G773=$K$23,G773=$K$24,G773=$K$25,G773=$K$26,G773=$K$27,G773=$K$28),$K$9,IF(OR(G773=$K$32,G773=$K$33),$K$31,IF(OR(G773=$K$38),$K$37,"")))</f>
        <v/>
      </c>
      <c r="I773" s="1"/>
      <c r="J773" s="1"/>
      <c r="K773" s="1"/>
      <c r="L773" s="36" t="str">
        <f>IFERROR(#REF!-$J747,"")</f>
        <v/>
      </c>
      <c r="N773" s="7"/>
      <c r="O773" s="7"/>
      <c r="P773" s="9"/>
      <c r="Q773" s="9"/>
      <c r="R773"/>
      <c r="S773"/>
      <c r="T773"/>
      <c r="U773"/>
      <c r="V773"/>
      <c r="W773"/>
      <c r="X773"/>
      <c r="Y773"/>
      <c r="Z773"/>
    </row>
    <row r="774" spans="2:26" s="32" customFormat="1" x14ac:dyDescent="0.25">
      <c r="B774"/>
      <c r="C774"/>
      <c r="D774" s="100"/>
      <c r="E774" s="42"/>
      <c r="F774" s="70"/>
      <c r="G774" s="19" t="str">
        <f>IFERROR(VLOOKUP($D774,LISTA!$A$2:$J$9990,8,0),"")</f>
        <v/>
      </c>
      <c r="H774" s="40" t="str">
        <f t="shared" si="23"/>
        <v/>
      </c>
      <c r="I774" s="1"/>
      <c r="J774" s="1"/>
      <c r="K774" s="1"/>
      <c r="L774" s="36" t="str">
        <f>IFERROR(#REF!-$J748,"")</f>
        <v/>
      </c>
      <c r="N774" s="7"/>
      <c r="O774" s="7"/>
      <c r="P774" s="9"/>
      <c r="Q774" s="9"/>
      <c r="R774"/>
      <c r="S774"/>
      <c r="T774"/>
      <c r="U774"/>
      <c r="V774"/>
      <c r="W774"/>
      <c r="X774"/>
      <c r="Y774"/>
      <c r="Z774"/>
    </row>
    <row r="775" spans="2:26" s="32" customFormat="1" x14ac:dyDescent="0.25">
      <c r="B775"/>
      <c r="C775"/>
      <c r="D775" s="100"/>
      <c r="E775" s="42"/>
      <c r="F775" s="70"/>
      <c r="G775" s="19" t="str">
        <f>IFERROR(VLOOKUP($D775,LISTA!$A$2:$J$9990,8,0),"")</f>
        <v/>
      </c>
      <c r="H775" s="40" t="str">
        <f t="shared" si="23"/>
        <v/>
      </c>
      <c r="I775" s="1"/>
      <c r="J775" s="1"/>
      <c r="K775" s="1"/>
      <c r="L775" s="36" t="str">
        <f>IFERROR(#REF!-$J749,"")</f>
        <v/>
      </c>
      <c r="N775" s="7"/>
      <c r="O775" s="7"/>
      <c r="P775" s="9"/>
      <c r="Q775" s="9"/>
      <c r="R775"/>
      <c r="S775"/>
      <c r="T775"/>
      <c r="U775"/>
      <c r="V775"/>
      <c r="W775"/>
      <c r="X775"/>
      <c r="Y775"/>
      <c r="Z775"/>
    </row>
    <row r="776" spans="2:26" s="32" customFormat="1" x14ac:dyDescent="0.25">
      <c r="B776"/>
      <c r="C776"/>
      <c r="D776" s="100"/>
      <c r="E776" s="42"/>
      <c r="F776" s="70"/>
      <c r="G776" s="19" t="str">
        <f>IFERROR(VLOOKUP($D776,LISTA!$A$2:$J$9990,8,0),"")</f>
        <v/>
      </c>
      <c r="H776" s="40" t="str">
        <f t="shared" si="23"/>
        <v/>
      </c>
      <c r="I776" s="1"/>
      <c r="J776" s="1"/>
      <c r="K776" s="1"/>
      <c r="L776" s="36" t="str">
        <f>IFERROR(#REF!-$J750,"")</f>
        <v/>
      </c>
      <c r="N776" s="7"/>
      <c r="O776" s="7"/>
      <c r="P776" s="9"/>
      <c r="Q776" s="9"/>
      <c r="R776"/>
      <c r="S776"/>
      <c r="T776"/>
      <c r="U776"/>
      <c r="V776"/>
      <c r="W776"/>
      <c r="X776"/>
      <c r="Y776"/>
      <c r="Z776"/>
    </row>
    <row r="777" spans="2:26" s="32" customFormat="1" x14ac:dyDescent="0.25">
      <c r="B777"/>
      <c r="C777"/>
      <c r="D777" s="100"/>
      <c r="E777" s="42"/>
      <c r="F777" s="70"/>
      <c r="G777" s="19" t="str">
        <f>IFERROR(VLOOKUP($D777,LISTA!$A$2:$J$9990,8,0),"")</f>
        <v/>
      </c>
      <c r="H777" s="40" t="str">
        <f t="shared" si="23"/>
        <v/>
      </c>
      <c r="I777" s="1"/>
      <c r="J777" s="1"/>
      <c r="K777" s="1"/>
      <c r="L777" s="36" t="str">
        <f>IFERROR(#REF!-$J751,"")</f>
        <v/>
      </c>
      <c r="N777" s="7"/>
      <c r="O777" s="7"/>
      <c r="P777" s="9"/>
      <c r="Q777" s="9"/>
      <c r="R777"/>
      <c r="S777"/>
      <c r="T777"/>
      <c r="U777"/>
      <c r="V777"/>
      <c r="W777"/>
      <c r="X777"/>
      <c r="Y777"/>
      <c r="Z777"/>
    </row>
    <row r="778" spans="2:26" s="32" customFormat="1" x14ac:dyDescent="0.25">
      <c r="B778"/>
      <c r="C778"/>
      <c r="D778" s="100"/>
      <c r="E778" s="42"/>
      <c r="F778" s="70"/>
      <c r="G778" s="19" t="str">
        <f>IFERROR(VLOOKUP($D778,LISTA!$A$2:$J$9990,8,0),"")</f>
        <v/>
      </c>
      <c r="H778" s="40" t="str">
        <f t="shared" si="23"/>
        <v/>
      </c>
      <c r="I778" s="1"/>
      <c r="J778" s="1"/>
      <c r="K778" s="1"/>
      <c r="L778" s="36" t="str">
        <f>IFERROR(#REF!-$J752,"")</f>
        <v/>
      </c>
      <c r="N778" s="7"/>
      <c r="O778" s="7"/>
      <c r="P778" s="9"/>
      <c r="Q778" s="9"/>
      <c r="R778"/>
      <c r="S778"/>
      <c r="T778"/>
      <c r="U778"/>
      <c r="V778"/>
      <c r="W778"/>
      <c r="X778"/>
      <c r="Y778"/>
      <c r="Z778"/>
    </row>
    <row r="779" spans="2:26" s="32" customFormat="1" x14ac:dyDescent="0.25">
      <c r="B779"/>
      <c r="C779"/>
      <c r="D779" s="100"/>
      <c r="E779" s="42"/>
      <c r="F779" s="70"/>
      <c r="G779" s="19" t="str">
        <f>IFERROR(VLOOKUP($D779,LISTA!$A$2:$J$9990,8,0),"")</f>
        <v/>
      </c>
      <c r="H779" s="40" t="str">
        <f t="shared" si="23"/>
        <v/>
      </c>
      <c r="I779" s="1"/>
      <c r="J779" s="1"/>
      <c r="K779" s="1"/>
      <c r="L779" s="36" t="str">
        <f>IFERROR(#REF!-$J753,"")</f>
        <v/>
      </c>
      <c r="N779" s="7"/>
      <c r="O779" s="7"/>
      <c r="P779" s="9"/>
      <c r="Q779" s="9"/>
      <c r="R779"/>
      <c r="S779"/>
      <c r="T779"/>
      <c r="U779"/>
      <c r="V779"/>
      <c r="W779"/>
      <c r="X779"/>
      <c r="Y779"/>
      <c r="Z779"/>
    </row>
    <row r="780" spans="2:26" s="32" customFormat="1" x14ac:dyDescent="0.25">
      <c r="B780"/>
      <c r="C780"/>
      <c r="D780" s="100"/>
      <c r="E780" s="42"/>
      <c r="F780" s="70"/>
      <c r="G780" s="19" t="str">
        <f>IFERROR(VLOOKUP($D780,LISTA!$A$2:$J$9990,8,0),"")</f>
        <v/>
      </c>
      <c r="H780" s="40" t="str">
        <f t="shared" si="23"/>
        <v/>
      </c>
      <c r="I780" s="1"/>
      <c r="J780" s="1"/>
      <c r="K780" s="1"/>
      <c r="L780" s="36" t="str">
        <f>IFERROR(#REF!-$J754,"")</f>
        <v/>
      </c>
      <c r="N780" s="7"/>
      <c r="O780" s="7"/>
      <c r="P780" s="9"/>
      <c r="Q780" s="9"/>
      <c r="R780"/>
      <c r="S780"/>
      <c r="T780"/>
      <c r="U780"/>
      <c r="V780"/>
      <c r="W780"/>
      <c r="X780"/>
      <c r="Y780"/>
      <c r="Z780"/>
    </row>
    <row r="781" spans="2:26" s="32" customFormat="1" x14ac:dyDescent="0.25">
      <c r="B781"/>
      <c r="C781"/>
      <c r="D781" s="100"/>
      <c r="E781" s="42"/>
      <c r="F781" s="70"/>
      <c r="G781" s="19" t="str">
        <f>IFERROR(VLOOKUP($D781,LISTA!$A$2:$J$9990,8,0),"")</f>
        <v/>
      </c>
      <c r="H781" s="40" t="str">
        <f t="shared" si="23"/>
        <v/>
      </c>
      <c r="I781" s="1"/>
      <c r="J781" s="1"/>
      <c r="K781" s="1"/>
      <c r="L781" s="36" t="str">
        <f>IFERROR(#REF!-$J755,"")</f>
        <v/>
      </c>
      <c r="N781" s="7"/>
      <c r="O781" s="7"/>
      <c r="P781" s="9"/>
      <c r="Q781" s="9"/>
      <c r="R781"/>
      <c r="S781"/>
      <c r="T781"/>
      <c r="U781"/>
      <c r="V781"/>
      <c r="W781"/>
      <c r="X781"/>
      <c r="Y781"/>
      <c r="Z781"/>
    </row>
    <row r="782" spans="2:26" s="32" customFormat="1" x14ac:dyDescent="0.25">
      <c r="B782"/>
      <c r="C782"/>
      <c r="D782" s="100"/>
      <c r="E782" s="42"/>
      <c r="F782" s="70"/>
      <c r="G782" s="19" t="str">
        <f>IFERROR(VLOOKUP($D782,LISTA!$A$2:$J$9990,8,0),"")</f>
        <v/>
      </c>
      <c r="H782" s="40" t="str">
        <f t="shared" si="23"/>
        <v/>
      </c>
      <c r="I782" s="1"/>
      <c r="J782" s="1"/>
      <c r="K782" s="1"/>
      <c r="L782" s="36" t="str">
        <f>IFERROR(#REF!-$J756,"")</f>
        <v/>
      </c>
      <c r="N782" s="7"/>
      <c r="O782" s="7"/>
      <c r="P782" s="9"/>
      <c r="Q782" s="9"/>
      <c r="R782"/>
      <c r="S782"/>
      <c r="T782"/>
      <c r="U782"/>
      <c r="V782"/>
      <c r="W782"/>
      <c r="X782"/>
      <c r="Y782"/>
      <c r="Z782"/>
    </row>
    <row r="783" spans="2:26" s="32" customFormat="1" x14ac:dyDescent="0.25">
      <c r="B783"/>
      <c r="C783"/>
      <c r="D783" s="100"/>
      <c r="E783" s="42"/>
      <c r="F783" s="70"/>
      <c r="G783" s="19" t="str">
        <f>IFERROR(VLOOKUP($D783,LISTA!$A$2:$J$9990,8,0),"")</f>
        <v/>
      </c>
      <c r="H783" s="40" t="str">
        <f t="shared" si="23"/>
        <v/>
      </c>
      <c r="I783" s="1"/>
      <c r="J783" s="1"/>
      <c r="K783" s="1"/>
      <c r="L783" s="36" t="str">
        <f>IFERROR(#REF!-$J757,"")</f>
        <v/>
      </c>
      <c r="N783" s="7"/>
      <c r="O783" s="7"/>
      <c r="P783" s="9"/>
      <c r="Q783" s="9"/>
      <c r="R783"/>
      <c r="S783"/>
      <c r="T783"/>
      <c r="U783"/>
      <c r="V783"/>
      <c r="W783"/>
      <c r="X783"/>
      <c r="Y783"/>
      <c r="Z783"/>
    </row>
    <row r="784" spans="2:26" s="32" customFormat="1" x14ac:dyDescent="0.25">
      <c r="B784"/>
      <c r="C784"/>
      <c r="D784" s="100"/>
      <c r="E784" s="42"/>
      <c r="F784" s="70"/>
      <c r="G784" s="19" t="str">
        <f>IFERROR(VLOOKUP($D784,LISTA!$A$2:$J$9990,8,0),"")</f>
        <v/>
      </c>
      <c r="H784" s="40" t="str">
        <f t="shared" si="23"/>
        <v/>
      </c>
      <c r="I784" s="1"/>
      <c r="J784" s="1"/>
      <c r="K784" s="1"/>
      <c r="L784" s="36" t="str">
        <f>IFERROR(#REF!-$J758,"")</f>
        <v/>
      </c>
      <c r="N784" s="7"/>
      <c r="O784" s="7"/>
      <c r="P784" s="9"/>
      <c r="Q784" s="9"/>
      <c r="R784"/>
      <c r="S784"/>
      <c r="T784"/>
      <c r="U784"/>
      <c r="V784"/>
      <c r="W784"/>
      <c r="X784"/>
      <c r="Y784"/>
      <c r="Z784"/>
    </row>
    <row r="785" spans="2:26" s="32" customFormat="1" x14ac:dyDescent="0.25">
      <c r="B785"/>
      <c r="C785"/>
      <c r="D785" s="100"/>
      <c r="E785" s="42"/>
      <c r="F785" s="70"/>
      <c r="G785" s="19" t="str">
        <f>IFERROR(VLOOKUP($D785,LISTA!$A$2:$J$9990,8,0),"")</f>
        <v/>
      </c>
      <c r="H785" s="40" t="str">
        <f t="shared" si="23"/>
        <v/>
      </c>
      <c r="I785" s="1"/>
      <c r="J785" s="1"/>
      <c r="K785" s="1"/>
      <c r="L785" s="36" t="str">
        <f>IFERROR(#REF!-$J759,"")</f>
        <v/>
      </c>
      <c r="N785" s="7"/>
      <c r="O785" s="7"/>
      <c r="P785" s="9"/>
      <c r="Q785" s="9"/>
      <c r="R785"/>
      <c r="S785"/>
      <c r="T785"/>
      <c r="U785"/>
      <c r="V785"/>
      <c r="W785"/>
      <c r="X785"/>
      <c r="Y785"/>
      <c r="Z785"/>
    </row>
    <row r="786" spans="2:26" s="32" customFormat="1" x14ac:dyDescent="0.25">
      <c r="B786"/>
      <c r="C786"/>
      <c r="D786" s="100"/>
      <c r="E786" s="42"/>
      <c r="F786" s="70"/>
      <c r="G786" s="19" t="str">
        <f>IFERROR(VLOOKUP($D786,LISTA!$A$2:$J$9990,8,0),"")</f>
        <v/>
      </c>
      <c r="H786" s="40" t="str">
        <f t="shared" si="23"/>
        <v/>
      </c>
      <c r="I786" s="1"/>
      <c r="J786" s="1"/>
      <c r="K786" s="1"/>
      <c r="L786" s="36" t="str">
        <f>IFERROR(#REF!-$J760,"")</f>
        <v/>
      </c>
      <c r="N786" s="7"/>
      <c r="O786" s="7"/>
      <c r="P786" s="9"/>
      <c r="Q786" s="9"/>
      <c r="R786"/>
      <c r="S786"/>
      <c r="T786"/>
      <c r="U786"/>
      <c r="V786"/>
      <c r="W786"/>
      <c r="X786"/>
      <c r="Y786"/>
      <c r="Z786"/>
    </row>
    <row r="787" spans="2:26" s="32" customFormat="1" x14ac:dyDescent="0.25">
      <c r="B787"/>
      <c r="C787"/>
      <c r="D787" s="100"/>
      <c r="E787" s="42"/>
      <c r="F787" s="70"/>
      <c r="G787" s="19" t="str">
        <f>IFERROR(VLOOKUP($D787,LISTA!$A$2:$J$9990,8,0),"")</f>
        <v/>
      </c>
      <c r="H787" s="40" t="str">
        <f t="shared" si="23"/>
        <v/>
      </c>
      <c r="I787" s="1"/>
      <c r="J787" s="1"/>
      <c r="K787" s="1"/>
      <c r="L787" s="36" t="str">
        <f>IFERROR(#REF!-$J761,"")</f>
        <v/>
      </c>
      <c r="N787" s="7"/>
      <c r="O787" s="7"/>
      <c r="P787" s="9"/>
      <c r="Q787" s="9"/>
      <c r="R787"/>
      <c r="S787"/>
      <c r="T787"/>
      <c r="U787"/>
      <c r="V787"/>
      <c r="W787"/>
      <c r="X787"/>
      <c r="Y787"/>
      <c r="Z787"/>
    </row>
    <row r="788" spans="2:26" s="32" customFormat="1" x14ac:dyDescent="0.25">
      <c r="B788"/>
      <c r="C788"/>
      <c r="D788" s="100"/>
      <c r="E788" s="42"/>
      <c r="F788" s="70"/>
      <c r="G788" s="19" t="str">
        <f>IFERROR(VLOOKUP($D788,LISTA!$A$2:$J$9990,8,0),"")</f>
        <v/>
      </c>
      <c r="H788" s="40" t="str">
        <f t="shared" si="23"/>
        <v/>
      </c>
      <c r="I788" s="1"/>
      <c r="J788" s="1"/>
      <c r="K788" s="1"/>
      <c r="L788" s="36" t="str">
        <f>IFERROR(#REF!-$J762,"")</f>
        <v/>
      </c>
      <c r="N788" s="7"/>
      <c r="O788" s="7"/>
      <c r="P788" s="9"/>
      <c r="Q788" s="9"/>
      <c r="R788"/>
      <c r="S788"/>
      <c r="T788"/>
      <c r="U788"/>
      <c r="V788"/>
      <c r="W788"/>
      <c r="X788"/>
      <c r="Y788"/>
      <c r="Z788"/>
    </row>
    <row r="789" spans="2:26" s="32" customFormat="1" x14ac:dyDescent="0.25">
      <c r="B789"/>
      <c r="C789"/>
      <c r="D789" s="100"/>
      <c r="E789" s="42"/>
      <c r="F789" s="70"/>
      <c r="G789" s="19" t="str">
        <f>IFERROR(VLOOKUP($D789,LISTA!$A$2:$J$9990,8,0),"")</f>
        <v/>
      </c>
      <c r="H789" s="40" t="str">
        <f t="shared" si="23"/>
        <v/>
      </c>
      <c r="I789" s="1"/>
      <c r="J789" s="1"/>
      <c r="K789" s="1"/>
      <c r="L789" s="36" t="str">
        <f>IFERROR(#REF!-$J763,"")</f>
        <v/>
      </c>
      <c r="N789" s="7"/>
      <c r="O789" s="7"/>
      <c r="P789" s="9"/>
      <c r="Q789" s="9"/>
      <c r="R789"/>
      <c r="S789"/>
      <c r="T789"/>
      <c r="U789"/>
      <c r="V789"/>
      <c r="W789"/>
      <c r="X789"/>
      <c r="Y789"/>
      <c r="Z789"/>
    </row>
    <row r="790" spans="2:26" s="32" customFormat="1" x14ac:dyDescent="0.25">
      <c r="B790"/>
      <c r="C790"/>
      <c r="D790" s="100"/>
      <c r="E790" s="42"/>
      <c r="F790" s="70"/>
      <c r="G790" s="19" t="str">
        <f>IFERROR(VLOOKUP($D790,LISTA!$A$2:$J$9990,8,0),"")</f>
        <v/>
      </c>
      <c r="H790" s="40" t="str">
        <f t="shared" si="23"/>
        <v/>
      </c>
      <c r="I790" s="1"/>
      <c r="J790" s="1"/>
      <c r="K790" s="1"/>
      <c r="L790" s="36" t="str">
        <f>IFERROR(#REF!-$J764,"")</f>
        <v/>
      </c>
      <c r="N790" s="7"/>
      <c r="O790" s="7"/>
      <c r="P790" s="9"/>
      <c r="Q790" s="9"/>
      <c r="R790"/>
      <c r="S790"/>
      <c r="T790"/>
      <c r="U790"/>
      <c r="V790"/>
      <c r="W790"/>
      <c r="X790"/>
      <c r="Y790"/>
      <c r="Z790"/>
    </row>
    <row r="791" spans="2:26" s="32" customFormat="1" x14ac:dyDescent="0.25">
      <c r="B791"/>
      <c r="C791"/>
      <c r="D791" s="100"/>
      <c r="E791" s="42"/>
      <c r="F791" s="70"/>
      <c r="G791" s="19" t="str">
        <f>IFERROR(VLOOKUP($D791,LISTA!$A$2:$J$9990,8,0),"")</f>
        <v/>
      </c>
      <c r="H791" s="40" t="str">
        <f t="shared" si="23"/>
        <v/>
      </c>
      <c r="I791" s="1"/>
      <c r="J791" s="1"/>
      <c r="K791" s="1"/>
      <c r="L791" s="36" t="str">
        <f>IFERROR(#REF!-$J765,"")</f>
        <v/>
      </c>
      <c r="N791" s="7"/>
      <c r="O791" s="7"/>
      <c r="P791" s="9"/>
      <c r="Q791" s="9"/>
      <c r="R791"/>
      <c r="S791"/>
      <c r="T791"/>
      <c r="U791"/>
      <c r="V791"/>
      <c r="W791"/>
      <c r="X791"/>
      <c r="Y791"/>
      <c r="Z791"/>
    </row>
    <row r="792" spans="2:26" s="32" customFormat="1" x14ac:dyDescent="0.25">
      <c r="B792"/>
      <c r="C792"/>
      <c r="D792" s="100"/>
      <c r="E792" s="42"/>
      <c r="F792" s="70"/>
      <c r="G792" s="19" t="str">
        <f>IFERROR(VLOOKUP($D792,LISTA!$A$2:$J$9990,8,0),"")</f>
        <v/>
      </c>
      <c r="H792" s="40" t="str">
        <f t="shared" si="23"/>
        <v/>
      </c>
      <c r="I792" s="1"/>
      <c r="J792" s="1"/>
      <c r="K792" s="1"/>
      <c r="L792" s="36" t="str">
        <f>IFERROR(#REF!-$J766,"")</f>
        <v/>
      </c>
      <c r="N792" s="7"/>
      <c r="O792" s="7"/>
      <c r="P792" s="9"/>
      <c r="Q792" s="9"/>
      <c r="R792"/>
      <c r="S792"/>
      <c r="T792"/>
      <c r="U792"/>
      <c r="V792"/>
      <c r="W792"/>
      <c r="X792"/>
      <c r="Y792"/>
      <c r="Z792"/>
    </row>
    <row r="793" spans="2:26" s="32" customFormat="1" x14ac:dyDescent="0.25">
      <c r="B793"/>
      <c r="C793"/>
      <c r="D793" s="100"/>
      <c r="E793" s="42"/>
      <c r="F793" s="70"/>
      <c r="G793" s="19" t="str">
        <f>IFERROR(VLOOKUP($D793,LISTA!$A$2:$J$9990,8,0),"")</f>
        <v/>
      </c>
      <c r="H793" s="40" t="str">
        <f t="shared" si="23"/>
        <v/>
      </c>
      <c r="I793" s="1"/>
      <c r="J793" s="1"/>
      <c r="K793" s="1"/>
      <c r="L793" s="36" t="str">
        <f>IFERROR(#REF!-$J767,"")</f>
        <v/>
      </c>
      <c r="N793" s="7"/>
      <c r="O793" s="7"/>
      <c r="P793" s="9"/>
      <c r="Q793" s="9"/>
      <c r="R793"/>
      <c r="S793"/>
      <c r="T793"/>
      <c r="U793"/>
      <c r="V793"/>
      <c r="W793"/>
      <c r="X793"/>
      <c r="Y793"/>
      <c r="Z793"/>
    </row>
    <row r="794" spans="2:26" s="32" customFormat="1" x14ac:dyDescent="0.25">
      <c r="B794"/>
      <c r="C794"/>
      <c r="D794" s="100"/>
      <c r="E794" s="42"/>
      <c r="F794" s="70"/>
      <c r="G794" s="19" t="str">
        <f>IFERROR(VLOOKUP($D794,LISTA!$A$2:$J$9990,8,0),"")</f>
        <v/>
      </c>
      <c r="H794" s="40" t="str">
        <f t="shared" si="23"/>
        <v/>
      </c>
      <c r="I794" s="1"/>
      <c r="J794" s="1"/>
      <c r="K794" s="1"/>
      <c r="L794" s="36" t="str">
        <f>IFERROR(#REF!-$J768,"")</f>
        <v/>
      </c>
      <c r="N794" s="7"/>
      <c r="O794" s="7"/>
      <c r="P794" s="9"/>
      <c r="Q794" s="9"/>
      <c r="R794"/>
      <c r="S794"/>
      <c r="T794"/>
      <c r="U794"/>
      <c r="V794"/>
      <c r="W794"/>
      <c r="X794"/>
      <c r="Y794"/>
      <c r="Z794"/>
    </row>
    <row r="795" spans="2:26" s="32" customFormat="1" x14ac:dyDescent="0.25">
      <c r="B795"/>
      <c r="C795"/>
      <c r="D795" s="100"/>
      <c r="E795" s="42"/>
      <c r="F795" s="70"/>
      <c r="G795" s="19" t="str">
        <f>IFERROR(VLOOKUP($D795,LISTA!$A$2:$J$9990,8,0),"")</f>
        <v/>
      </c>
      <c r="H795" s="40" t="str">
        <f t="shared" si="23"/>
        <v/>
      </c>
      <c r="I795" s="1"/>
      <c r="J795" s="1"/>
      <c r="K795" s="1"/>
      <c r="L795" s="36" t="str">
        <f>IFERROR(#REF!-$J769,"")</f>
        <v/>
      </c>
      <c r="N795" s="7"/>
      <c r="O795" s="7"/>
      <c r="P795" s="9"/>
      <c r="Q795" s="9"/>
      <c r="R795"/>
      <c r="S795"/>
      <c r="T795"/>
      <c r="U795"/>
      <c r="V795"/>
      <c r="W795"/>
      <c r="X795"/>
      <c r="Y795"/>
      <c r="Z795"/>
    </row>
    <row r="796" spans="2:26" s="32" customFormat="1" x14ac:dyDescent="0.25">
      <c r="B796"/>
      <c r="C796"/>
      <c r="D796" s="100"/>
      <c r="E796" s="42"/>
      <c r="F796" s="70"/>
      <c r="G796" s="19" t="str">
        <f>IFERROR(VLOOKUP($D796,LISTA!$A$2:$J$9990,8,0),"")</f>
        <v/>
      </c>
      <c r="H796" s="40" t="str">
        <f t="shared" si="23"/>
        <v/>
      </c>
      <c r="I796" s="1"/>
      <c r="J796" s="1"/>
      <c r="K796" s="1"/>
      <c r="L796" s="36" t="str">
        <f>IFERROR(#REF!-$J770,"")</f>
        <v/>
      </c>
      <c r="N796" s="7"/>
      <c r="O796" s="7"/>
      <c r="P796" s="9"/>
      <c r="Q796" s="9"/>
      <c r="R796"/>
      <c r="S796"/>
      <c r="T796"/>
      <c r="U796"/>
      <c r="V796"/>
      <c r="W796"/>
      <c r="X796"/>
      <c r="Y796"/>
      <c r="Z796"/>
    </row>
    <row r="797" spans="2:26" s="32" customFormat="1" x14ac:dyDescent="0.25">
      <c r="B797"/>
      <c r="C797"/>
      <c r="D797" s="100"/>
      <c r="E797" s="42"/>
      <c r="F797" s="70"/>
      <c r="G797" s="19" t="str">
        <f>IFERROR(VLOOKUP($D797,LISTA!$A$2:$J$9990,8,0),"")</f>
        <v/>
      </c>
      <c r="H797" s="40" t="str">
        <f t="shared" si="23"/>
        <v/>
      </c>
      <c r="I797" s="1"/>
      <c r="J797" s="1"/>
      <c r="K797" s="1"/>
      <c r="L797" s="36" t="str">
        <f>IFERROR(#REF!-$J771,"")</f>
        <v/>
      </c>
      <c r="N797" s="7"/>
      <c r="O797" s="7"/>
      <c r="P797" s="9"/>
      <c r="Q797" s="9"/>
      <c r="R797"/>
      <c r="S797"/>
      <c r="T797"/>
      <c r="U797"/>
      <c r="V797"/>
      <c r="W797"/>
      <c r="X797"/>
      <c r="Y797"/>
      <c r="Z797"/>
    </row>
    <row r="798" spans="2:26" s="32" customFormat="1" x14ac:dyDescent="0.25">
      <c r="B798"/>
      <c r="C798"/>
      <c r="D798" s="100"/>
      <c r="E798" s="42"/>
      <c r="F798" s="70"/>
      <c r="G798" s="19" t="str">
        <f>IFERROR(VLOOKUP($D798,LISTA!$A$2:$J$9990,8,0),"")</f>
        <v/>
      </c>
      <c r="H798" s="40" t="str">
        <f t="shared" si="23"/>
        <v/>
      </c>
      <c r="I798" s="1"/>
      <c r="J798" s="1"/>
      <c r="K798" s="1"/>
      <c r="L798" s="36" t="str">
        <f>IFERROR(#REF!-$J772,"")</f>
        <v/>
      </c>
      <c r="N798" s="7"/>
      <c r="O798" s="7"/>
      <c r="P798" s="9"/>
      <c r="Q798" s="9"/>
      <c r="R798"/>
      <c r="S798"/>
      <c r="T798"/>
      <c r="U798"/>
      <c r="V798"/>
      <c r="W798"/>
      <c r="X798"/>
      <c r="Y798"/>
      <c r="Z798"/>
    </row>
    <row r="799" spans="2:26" s="32" customFormat="1" x14ac:dyDescent="0.25">
      <c r="B799"/>
      <c r="C799"/>
      <c r="D799" s="100"/>
      <c r="E799" s="42"/>
      <c r="F799" s="70"/>
      <c r="G799" s="19" t="str">
        <f>IFERROR(VLOOKUP($D799,LISTA!$A$2:$J$9990,8,0),"")</f>
        <v/>
      </c>
      <c r="H799" s="40" t="str">
        <f t="shared" si="23"/>
        <v/>
      </c>
      <c r="I799" s="1"/>
      <c r="J799" s="1"/>
      <c r="K799" s="1"/>
      <c r="L799" s="36" t="str">
        <f>IFERROR(#REF!-$J773,"")</f>
        <v/>
      </c>
      <c r="N799" s="7"/>
      <c r="O799" s="7"/>
      <c r="P799" s="9"/>
      <c r="Q799" s="9"/>
      <c r="R799"/>
      <c r="S799"/>
      <c r="T799"/>
      <c r="U799"/>
      <c r="V799"/>
      <c r="W799"/>
      <c r="X799"/>
      <c r="Y799"/>
      <c r="Z799"/>
    </row>
    <row r="800" spans="2:26" s="32" customFormat="1" x14ac:dyDescent="0.25">
      <c r="B800"/>
      <c r="C800"/>
      <c r="D800" s="100"/>
      <c r="E800" s="42"/>
      <c r="F800" s="70"/>
      <c r="G800" s="19" t="str">
        <f>IFERROR(VLOOKUP($D800,LISTA!$A$2:$J$9990,8,0),"")</f>
        <v/>
      </c>
      <c r="H800" s="40" t="str">
        <f t="shared" si="23"/>
        <v/>
      </c>
      <c r="I800" s="1"/>
      <c r="J800" s="1"/>
      <c r="K800" s="1"/>
      <c r="L800" s="36" t="str">
        <f>IFERROR(#REF!-$J774,"")</f>
        <v/>
      </c>
      <c r="N800" s="7"/>
      <c r="O800" s="7"/>
      <c r="P800" s="9"/>
      <c r="Q800" s="9"/>
      <c r="R800"/>
      <c r="S800"/>
      <c r="T800"/>
      <c r="U800"/>
      <c r="V800"/>
      <c r="W800"/>
      <c r="X800"/>
      <c r="Y800"/>
      <c r="Z800"/>
    </row>
    <row r="801" spans="2:26" s="32" customFormat="1" x14ac:dyDescent="0.25">
      <c r="B801"/>
      <c r="C801"/>
      <c r="D801" s="100"/>
      <c r="E801" s="42"/>
      <c r="F801" s="70"/>
      <c r="G801" s="19" t="str">
        <f>IFERROR(VLOOKUP($D801,LISTA!$A$2:$J$9990,8,0),"")</f>
        <v/>
      </c>
      <c r="H801" s="40" t="str">
        <f t="shared" si="23"/>
        <v/>
      </c>
      <c r="I801" s="1"/>
      <c r="J801" s="1"/>
      <c r="K801" s="1"/>
      <c r="L801" s="36" t="str">
        <f>IFERROR(#REF!-$J775,"")</f>
        <v/>
      </c>
      <c r="N801" s="7"/>
      <c r="O801" s="7"/>
      <c r="P801" s="9"/>
      <c r="Q801" s="9"/>
      <c r="R801"/>
      <c r="S801"/>
      <c r="T801"/>
      <c r="U801"/>
      <c r="V801"/>
      <c r="W801"/>
      <c r="X801"/>
      <c r="Y801"/>
      <c r="Z801"/>
    </row>
    <row r="802" spans="2:26" s="32" customFormat="1" x14ac:dyDescent="0.25">
      <c r="B802"/>
      <c r="C802"/>
      <c r="D802" s="100"/>
      <c r="E802" s="42"/>
      <c r="F802" s="70"/>
      <c r="G802" s="19" t="str">
        <f>IFERROR(VLOOKUP($D802,LISTA!$A$2:$J$9990,8,0),"")</f>
        <v/>
      </c>
      <c r="H802" s="40" t="str">
        <f t="shared" si="23"/>
        <v/>
      </c>
      <c r="I802" s="1"/>
      <c r="J802" s="1"/>
      <c r="K802" s="1"/>
      <c r="L802" s="36" t="str">
        <f>IFERROR(#REF!-$J776,"")</f>
        <v/>
      </c>
      <c r="N802" s="7"/>
      <c r="O802" s="7"/>
      <c r="P802" s="9"/>
      <c r="Q802" s="9"/>
      <c r="R802"/>
      <c r="S802"/>
      <c r="T802"/>
      <c r="U802"/>
      <c r="V802"/>
      <c r="W802"/>
      <c r="X802"/>
      <c r="Y802"/>
      <c r="Z802"/>
    </row>
    <row r="803" spans="2:26" s="32" customFormat="1" x14ac:dyDescent="0.25">
      <c r="B803"/>
      <c r="C803"/>
      <c r="D803" s="100"/>
      <c r="E803" s="42"/>
      <c r="F803" s="70"/>
      <c r="G803" s="19" t="str">
        <f>IFERROR(VLOOKUP($D803,LISTA!$A$2:$J$9990,8,0),"")</f>
        <v/>
      </c>
      <c r="H803" s="40" t="str">
        <f t="shared" si="23"/>
        <v/>
      </c>
      <c r="I803" s="1"/>
      <c r="J803" s="1"/>
      <c r="K803" s="1"/>
      <c r="L803" s="36" t="str">
        <f>IFERROR(#REF!-$J777,"")</f>
        <v/>
      </c>
      <c r="N803" s="7"/>
      <c r="O803" s="7"/>
      <c r="P803" s="9"/>
      <c r="Q803" s="9"/>
      <c r="R803"/>
      <c r="S803"/>
      <c r="T803"/>
      <c r="U803"/>
      <c r="V803"/>
      <c r="W803"/>
      <c r="X803"/>
      <c r="Y803"/>
      <c r="Z803"/>
    </row>
    <row r="804" spans="2:26" s="32" customFormat="1" x14ac:dyDescent="0.25">
      <c r="B804"/>
      <c r="C804"/>
      <c r="D804" s="100"/>
      <c r="E804" s="42"/>
      <c r="F804" s="70"/>
      <c r="G804" s="19" t="str">
        <f>IFERROR(VLOOKUP($D804,LISTA!$A$2:$J$9990,8,0),"")</f>
        <v/>
      </c>
      <c r="H804" s="40" t="str">
        <f t="shared" si="23"/>
        <v/>
      </c>
      <c r="I804" s="1"/>
      <c r="J804" s="1"/>
      <c r="K804" s="1"/>
      <c r="L804" s="36" t="str">
        <f>IFERROR(#REF!-$J778,"")</f>
        <v/>
      </c>
      <c r="N804" s="7"/>
      <c r="O804" s="7"/>
      <c r="P804" s="9"/>
      <c r="Q804" s="9"/>
      <c r="R804"/>
      <c r="S804"/>
      <c r="T804"/>
      <c r="U804"/>
      <c r="V804"/>
      <c r="W804"/>
      <c r="X804"/>
      <c r="Y804"/>
      <c r="Z804"/>
    </row>
    <row r="805" spans="2:26" s="32" customFormat="1" x14ac:dyDescent="0.25">
      <c r="B805"/>
      <c r="C805"/>
      <c r="D805" s="100"/>
      <c r="E805" s="42"/>
      <c r="F805" s="70"/>
      <c r="G805" s="19" t="str">
        <f>IFERROR(VLOOKUP($D805,LISTA!$A$2:$J$9990,8,0),"")</f>
        <v/>
      </c>
      <c r="H805" s="40" t="str">
        <f t="shared" si="23"/>
        <v/>
      </c>
      <c r="I805" s="1"/>
      <c r="J805" s="1"/>
      <c r="K805" s="1"/>
      <c r="L805" s="36" t="str">
        <f>IFERROR(#REF!-$J779,"")</f>
        <v/>
      </c>
      <c r="N805" s="7"/>
      <c r="O805" s="7"/>
      <c r="P805" s="9"/>
      <c r="Q805" s="9"/>
      <c r="R805"/>
      <c r="S805"/>
      <c r="T805"/>
      <c r="U805"/>
      <c r="V805"/>
      <c r="W805"/>
      <c r="X805"/>
      <c r="Y805"/>
      <c r="Z805"/>
    </row>
    <row r="806" spans="2:26" s="32" customFormat="1" x14ac:dyDescent="0.25">
      <c r="B806"/>
      <c r="C806"/>
      <c r="D806" s="100"/>
      <c r="E806" s="42"/>
      <c r="F806" s="70"/>
      <c r="G806" s="19" t="str">
        <f>IFERROR(VLOOKUP($D806,LISTA!$A$2:$J$9990,8,0),"")</f>
        <v/>
      </c>
      <c r="H806" s="40" t="str">
        <f t="shared" si="23"/>
        <v/>
      </c>
      <c r="I806" s="1"/>
      <c r="J806" s="1"/>
      <c r="K806" s="1"/>
      <c r="L806" s="36" t="str">
        <f>IFERROR(#REF!-$J780,"")</f>
        <v/>
      </c>
      <c r="N806" s="7"/>
      <c r="O806" s="7"/>
      <c r="P806" s="9"/>
      <c r="Q806" s="9"/>
      <c r="R806"/>
      <c r="S806"/>
      <c r="T806"/>
      <c r="U806"/>
      <c r="V806"/>
      <c r="W806"/>
      <c r="X806"/>
      <c r="Y806"/>
      <c r="Z806"/>
    </row>
    <row r="807" spans="2:26" s="32" customFormat="1" x14ac:dyDescent="0.25">
      <c r="B807"/>
      <c r="C807"/>
      <c r="D807" s="100"/>
      <c r="E807" s="42"/>
      <c r="F807" s="70"/>
      <c r="G807" s="19" t="str">
        <f>IFERROR(VLOOKUP($D807,LISTA!$A$2:$J$9990,8,0),"")</f>
        <v/>
      </c>
      <c r="H807" s="40" t="str">
        <f t="shared" si="23"/>
        <v/>
      </c>
      <c r="I807" s="1"/>
      <c r="J807" s="1"/>
      <c r="K807" s="1"/>
      <c r="L807" s="36" t="str">
        <f>IFERROR(#REF!-$J781,"")</f>
        <v/>
      </c>
      <c r="N807" s="7"/>
      <c r="O807" s="7"/>
      <c r="P807" s="9"/>
      <c r="Q807" s="9"/>
      <c r="R807"/>
      <c r="S807"/>
      <c r="T807"/>
      <c r="U807"/>
      <c r="V807"/>
      <c r="W807"/>
      <c r="X807"/>
      <c r="Y807"/>
      <c r="Z807"/>
    </row>
    <row r="808" spans="2:26" s="32" customFormat="1" x14ac:dyDescent="0.25">
      <c r="B808"/>
      <c r="C808"/>
      <c r="D808" s="100"/>
      <c r="E808" s="42"/>
      <c r="F808" s="70"/>
      <c r="G808" s="19" t="str">
        <f>IFERROR(VLOOKUP($D808,LISTA!$A$2:$J$9990,8,0),"")</f>
        <v/>
      </c>
      <c r="H808" s="40" t="str">
        <f t="shared" si="23"/>
        <v/>
      </c>
      <c r="I808" s="1"/>
      <c r="J808" s="1"/>
      <c r="K808" s="1"/>
      <c r="L808" s="36" t="str">
        <f>IFERROR(#REF!-$J782,"")</f>
        <v/>
      </c>
      <c r="N808" s="7"/>
      <c r="O808" s="7"/>
      <c r="P808" s="9"/>
      <c r="Q808" s="9"/>
      <c r="R808"/>
      <c r="S808"/>
      <c r="T808"/>
      <c r="U808"/>
      <c r="V808"/>
      <c r="W808"/>
      <c r="X808"/>
      <c r="Y808"/>
      <c r="Z808"/>
    </row>
    <row r="809" spans="2:26" s="32" customFormat="1" x14ac:dyDescent="0.25">
      <c r="B809"/>
      <c r="C809"/>
      <c r="D809" s="100"/>
      <c r="E809" s="42"/>
      <c r="F809" s="70"/>
      <c r="G809" s="19" t="str">
        <f>IFERROR(VLOOKUP($D809,LISTA!$A$2:$J$9990,8,0),"")</f>
        <v/>
      </c>
      <c r="H809" s="40" t="str">
        <f t="shared" si="23"/>
        <v/>
      </c>
      <c r="I809" s="1"/>
      <c r="J809" s="1"/>
      <c r="K809" s="1"/>
      <c r="L809" s="36" t="str">
        <f>IFERROR(#REF!-$J783,"")</f>
        <v/>
      </c>
      <c r="N809" s="7"/>
      <c r="O809" s="7"/>
      <c r="P809" s="9"/>
      <c r="Q809" s="9"/>
      <c r="R809"/>
      <c r="S809"/>
      <c r="T809"/>
      <c r="U809"/>
      <c r="V809"/>
      <c r="W809"/>
      <c r="X809"/>
      <c r="Y809"/>
      <c r="Z809"/>
    </row>
    <row r="810" spans="2:26" s="32" customFormat="1" x14ac:dyDescent="0.25">
      <c r="B810"/>
      <c r="C810"/>
      <c r="D810" s="100"/>
      <c r="E810" s="42"/>
      <c r="F810" s="70"/>
      <c r="G810" s="19" t="str">
        <f>IFERROR(VLOOKUP($D810,LISTA!$A$2:$J$9990,8,0),"")</f>
        <v/>
      </c>
      <c r="H810" s="40" t="str">
        <f t="shared" si="23"/>
        <v/>
      </c>
      <c r="I810" s="1"/>
      <c r="J810" s="1"/>
      <c r="K810" s="1"/>
      <c r="L810" s="36" t="str">
        <f>IFERROR(#REF!-$J784,"")</f>
        <v/>
      </c>
      <c r="N810" s="7"/>
      <c r="O810" s="7"/>
      <c r="P810" s="9"/>
      <c r="Q810" s="9"/>
      <c r="R810"/>
      <c r="S810"/>
      <c r="T810"/>
      <c r="U810"/>
      <c r="V810"/>
      <c r="W810"/>
      <c r="X810"/>
      <c r="Y810"/>
      <c r="Z810"/>
    </row>
    <row r="811" spans="2:26" s="32" customFormat="1" x14ac:dyDescent="0.25">
      <c r="B811"/>
      <c r="C811"/>
      <c r="D811" s="100"/>
      <c r="E811" s="42"/>
      <c r="F811" s="70"/>
      <c r="G811" s="19" t="str">
        <f>IFERROR(VLOOKUP($D811,LISTA!$A$2:$J$9990,8,0),"")</f>
        <v/>
      </c>
      <c r="H811" s="40" t="str">
        <f t="shared" si="23"/>
        <v/>
      </c>
      <c r="I811" s="1"/>
      <c r="J811" s="1"/>
      <c r="K811" s="1"/>
      <c r="L811" s="36" t="str">
        <f>IFERROR(#REF!-$J785,"")</f>
        <v/>
      </c>
      <c r="N811" s="7"/>
      <c r="O811" s="7"/>
      <c r="P811" s="9"/>
      <c r="Q811" s="9"/>
      <c r="R811"/>
      <c r="S811"/>
      <c r="T811"/>
      <c r="U811"/>
      <c r="V811"/>
      <c r="W811"/>
      <c r="X811"/>
      <c r="Y811"/>
      <c r="Z811"/>
    </row>
    <row r="812" spans="2:26" s="32" customFormat="1" x14ac:dyDescent="0.25">
      <c r="B812"/>
      <c r="C812"/>
      <c r="D812" s="100"/>
      <c r="E812" s="42"/>
      <c r="F812" s="70"/>
      <c r="G812" s="19" t="str">
        <f>IFERROR(VLOOKUP($D812,LISTA!$A$2:$J$9990,8,0),"")</f>
        <v/>
      </c>
      <c r="H812" s="40" t="str">
        <f t="shared" si="23"/>
        <v/>
      </c>
      <c r="I812" s="1"/>
      <c r="J812" s="1"/>
      <c r="K812" s="1"/>
      <c r="L812" s="36" t="str">
        <f>IFERROR(#REF!-$J786,"")</f>
        <v/>
      </c>
      <c r="N812" s="7"/>
      <c r="O812" s="7"/>
      <c r="P812" s="9"/>
      <c r="Q812" s="9"/>
      <c r="R812"/>
      <c r="S812"/>
      <c r="T812"/>
      <c r="U812"/>
      <c r="V812"/>
      <c r="W812"/>
      <c r="X812"/>
      <c r="Y812"/>
      <c r="Z812"/>
    </row>
    <row r="813" spans="2:26" s="32" customFormat="1" x14ac:dyDescent="0.25">
      <c r="B813"/>
      <c r="C813"/>
      <c r="D813" s="100"/>
      <c r="E813" s="42"/>
      <c r="F813" s="70"/>
      <c r="G813" s="19" t="str">
        <f>IFERROR(VLOOKUP($D813,LISTA!$A$2:$J$9990,8,0),"")</f>
        <v/>
      </c>
      <c r="H813" s="40" t="str">
        <f t="shared" si="23"/>
        <v/>
      </c>
      <c r="I813" s="1"/>
      <c r="J813" s="1"/>
      <c r="K813" s="1"/>
      <c r="L813" s="36" t="str">
        <f>IFERROR(#REF!-$J787,"")</f>
        <v/>
      </c>
      <c r="N813" s="7"/>
      <c r="O813" s="7"/>
      <c r="P813" s="9"/>
      <c r="Q813" s="9"/>
      <c r="R813"/>
      <c r="S813"/>
      <c r="T813"/>
      <c r="U813"/>
      <c r="V813"/>
      <c r="W813"/>
      <c r="X813"/>
      <c r="Y813"/>
      <c r="Z813"/>
    </row>
    <row r="814" spans="2:26" s="32" customFormat="1" x14ac:dyDescent="0.25">
      <c r="B814"/>
      <c r="C814"/>
      <c r="D814" s="100"/>
      <c r="E814" s="42"/>
      <c r="F814" s="70"/>
      <c r="G814" s="19" t="str">
        <f>IFERROR(VLOOKUP($D814,LISTA!$A$2:$J$9990,8,0),"")</f>
        <v/>
      </c>
      <c r="H814" s="40" t="str">
        <f t="shared" si="23"/>
        <v/>
      </c>
      <c r="I814" s="1"/>
      <c r="J814" s="1"/>
      <c r="K814" s="1"/>
      <c r="L814" s="36" t="str">
        <f>IFERROR(#REF!-$J788,"")</f>
        <v/>
      </c>
      <c r="N814" s="7"/>
      <c r="O814" s="7"/>
      <c r="P814" s="9"/>
      <c r="Q814" s="9"/>
      <c r="R814"/>
      <c r="S814"/>
      <c r="T814"/>
      <c r="U814"/>
      <c r="V814"/>
      <c r="W814"/>
      <c r="X814"/>
      <c r="Y814"/>
      <c r="Z814"/>
    </row>
    <row r="815" spans="2:26" s="32" customFormat="1" x14ac:dyDescent="0.25">
      <c r="B815"/>
      <c r="C815"/>
      <c r="D815" s="100"/>
      <c r="E815" s="42"/>
      <c r="F815" s="70"/>
      <c r="G815" s="19" t="str">
        <f>IFERROR(VLOOKUP($D815,LISTA!$A$2:$J$9990,8,0),"")</f>
        <v/>
      </c>
      <c r="H815" s="40" t="str">
        <f t="shared" si="23"/>
        <v/>
      </c>
      <c r="I815" s="1"/>
      <c r="J815" s="1"/>
      <c r="K815" s="1"/>
      <c r="L815" s="36" t="str">
        <f>IFERROR(#REF!-$J789,"")</f>
        <v/>
      </c>
      <c r="N815" s="7"/>
      <c r="O815" s="7"/>
      <c r="P815" s="9"/>
      <c r="Q815" s="9"/>
      <c r="R815"/>
      <c r="S815"/>
      <c r="T815"/>
      <c r="U815"/>
      <c r="V815"/>
      <c r="W815"/>
      <c r="X815"/>
      <c r="Y815"/>
      <c r="Z815"/>
    </row>
    <row r="816" spans="2:26" s="32" customFormat="1" x14ac:dyDescent="0.25">
      <c r="B816"/>
      <c r="C816"/>
      <c r="D816" s="100"/>
      <c r="E816" s="42"/>
      <c r="F816" s="70"/>
      <c r="G816" s="19" t="str">
        <f>IFERROR(VLOOKUP($D816,LISTA!$A$2:$J$9990,8,0),"")</f>
        <v/>
      </c>
      <c r="H816" s="40" t="str">
        <f t="shared" si="23"/>
        <v/>
      </c>
      <c r="I816" s="1"/>
      <c r="J816" s="1"/>
      <c r="K816" s="1"/>
      <c r="L816" s="36" t="str">
        <f>IFERROR(#REF!-$J790,"")</f>
        <v/>
      </c>
      <c r="N816" s="7"/>
      <c r="O816" s="7"/>
      <c r="P816" s="9"/>
      <c r="Q816" s="9"/>
      <c r="R816"/>
      <c r="S816"/>
      <c r="T816"/>
      <c r="U816"/>
      <c r="V816"/>
      <c r="W816"/>
      <c r="X816"/>
      <c r="Y816"/>
      <c r="Z816"/>
    </row>
    <row r="817" spans="2:26" s="32" customFormat="1" x14ac:dyDescent="0.25">
      <c r="B817"/>
      <c r="C817"/>
      <c r="D817" s="100"/>
      <c r="E817" s="42"/>
      <c r="F817" s="70"/>
      <c r="G817" s="19" t="str">
        <f>IFERROR(VLOOKUP($D817,LISTA!$A$2:$J$9990,8,0),"")</f>
        <v/>
      </c>
      <c r="H817" s="40" t="str">
        <f t="shared" si="23"/>
        <v/>
      </c>
      <c r="I817" s="1"/>
      <c r="J817" s="1"/>
      <c r="K817" s="1"/>
      <c r="L817" s="36" t="str">
        <f>IFERROR(#REF!-$J791,"")</f>
        <v/>
      </c>
      <c r="N817" s="7"/>
      <c r="O817" s="7"/>
      <c r="P817" s="9"/>
      <c r="Q817" s="9"/>
      <c r="R817"/>
      <c r="S817"/>
      <c r="T817"/>
      <c r="U817"/>
      <c r="V817"/>
      <c r="W817"/>
      <c r="X817"/>
      <c r="Y817"/>
      <c r="Z817"/>
    </row>
    <row r="818" spans="2:26" s="32" customFormat="1" x14ac:dyDescent="0.25">
      <c r="B818"/>
      <c r="C818"/>
      <c r="D818" s="100"/>
      <c r="E818" s="42"/>
      <c r="F818" s="70"/>
      <c r="G818" s="19" t="str">
        <f>IFERROR(VLOOKUP($D818,LISTA!$A$2:$J$9990,8,0),"")</f>
        <v/>
      </c>
      <c r="H818" s="40" t="str">
        <f t="shared" si="23"/>
        <v/>
      </c>
      <c r="I818" s="1"/>
      <c r="J818" s="1"/>
      <c r="K818" s="1"/>
      <c r="L818" s="36" t="str">
        <f>IFERROR(#REF!-$J792,"")</f>
        <v/>
      </c>
      <c r="N818" s="7"/>
      <c r="O818" s="7"/>
      <c r="P818" s="9"/>
      <c r="Q818" s="9"/>
      <c r="R818"/>
      <c r="S818"/>
      <c r="T818"/>
      <c r="U818"/>
      <c r="V818"/>
      <c r="W818"/>
      <c r="X818"/>
      <c r="Y818"/>
      <c r="Z818"/>
    </row>
    <row r="819" spans="2:26" s="32" customFormat="1" x14ac:dyDescent="0.25">
      <c r="B819"/>
      <c r="C819"/>
      <c r="D819" s="100"/>
      <c r="E819" s="42"/>
      <c r="F819" s="70"/>
      <c r="G819" s="19" t="str">
        <f>IFERROR(VLOOKUP($D819,LISTA!$A$2:$J$9990,8,0),"")</f>
        <v/>
      </c>
      <c r="H819" s="40" t="str">
        <f t="shared" si="23"/>
        <v/>
      </c>
      <c r="I819" s="1"/>
      <c r="J819" s="1"/>
      <c r="K819" s="1"/>
      <c r="L819" s="36" t="str">
        <f>IFERROR(#REF!-$J793,"")</f>
        <v/>
      </c>
      <c r="N819" s="7"/>
      <c r="O819" s="7"/>
      <c r="P819" s="9"/>
      <c r="Q819" s="9"/>
      <c r="R819"/>
      <c r="S819"/>
      <c r="T819"/>
      <c r="U819"/>
      <c r="V819"/>
      <c r="W819"/>
      <c r="X819"/>
      <c r="Y819"/>
      <c r="Z819"/>
    </row>
    <row r="820" spans="2:26" s="32" customFormat="1" x14ac:dyDescent="0.25">
      <c r="B820"/>
      <c r="C820"/>
      <c r="D820" s="100"/>
      <c r="E820" s="42"/>
      <c r="F820" s="70"/>
      <c r="G820" s="19" t="str">
        <f>IFERROR(VLOOKUP($D820,LISTA!$A$2:$J$9990,8,0),"")</f>
        <v/>
      </c>
      <c r="H820" s="40" t="str">
        <f t="shared" si="23"/>
        <v/>
      </c>
      <c r="I820" s="1"/>
      <c r="J820" s="1"/>
      <c r="K820" s="1"/>
      <c r="L820" s="36" t="str">
        <f>IFERROR(#REF!-$J794,"")</f>
        <v/>
      </c>
      <c r="N820" s="7"/>
      <c r="O820" s="7"/>
      <c r="P820" s="9"/>
      <c r="Q820" s="9"/>
      <c r="R820"/>
      <c r="S820"/>
      <c r="T820"/>
      <c r="U820"/>
      <c r="V820"/>
      <c r="W820"/>
      <c r="X820"/>
      <c r="Y820"/>
      <c r="Z820"/>
    </row>
    <row r="821" spans="2:26" s="32" customFormat="1" x14ac:dyDescent="0.25">
      <c r="B821"/>
      <c r="C821"/>
      <c r="D821" s="100"/>
      <c r="E821" s="42"/>
      <c r="F821" s="70"/>
      <c r="G821" s="19" t="str">
        <f>IFERROR(VLOOKUP($D821,LISTA!$A$2:$J$9990,8,0),"")</f>
        <v/>
      </c>
      <c r="H821" s="40" t="str">
        <f t="shared" si="23"/>
        <v/>
      </c>
      <c r="I821" s="1"/>
      <c r="J821" s="1"/>
      <c r="K821" s="1"/>
      <c r="L821" s="36" t="str">
        <f>IFERROR(#REF!-$J795,"")</f>
        <v/>
      </c>
      <c r="N821" s="7"/>
      <c r="O821" s="7"/>
      <c r="P821" s="9"/>
      <c r="Q821" s="9"/>
      <c r="R821"/>
      <c r="S821"/>
      <c r="T821"/>
      <c r="U821"/>
      <c r="V821"/>
      <c r="W821"/>
      <c r="X821"/>
      <c r="Y821"/>
      <c r="Z821"/>
    </row>
    <row r="822" spans="2:26" s="32" customFormat="1" x14ac:dyDescent="0.25">
      <c r="B822"/>
      <c r="C822"/>
      <c r="D822" s="100"/>
      <c r="E822" s="42"/>
      <c r="F822" s="70"/>
      <c r="G822" s="19" t="str">
        <f>IFERROR(VLOOKUP($D822,LISTA!$A$2:$J$9990,8,0),"")</f>
        <v/>
      </c>
      <c r="H822" s="40" t="str">
        <f t="shared" si="23"/>
        <v/>
      </c>
      <c r="I822" s="1"/>
      <c r="J822" s="1"/>
      <c r="K822" s="1"/>
      <c r="L822" s="36" t="str">
        <f>IFERROR(#REF!-$J796,"")</f>
        <v/>
      </c>
      <c r="N822" s="7"/>
      <c r="O822" s="7"/>
      <c r="P822" s="9"/>
      <c r="Q822" s="9"/>
      <c r="R822"/>
      <c r="S822"/>
      <c r="T822"/>
      <c r="U822"/>
      <c r="V822"/>
      <c r="W822"/>
      <c r="X822"/>
      <c r="Y822"/>
      <c r="Z822"/>
    </row>
    <row r="823" spans="2:26" s="32" customFormat="1" x14ac:dyDescent="0.25">
      <c r="B823"/>
      <c r="C823"/>
      <c r="D823" s="100"/>
      <c r="E823" s="42"/>
      <c r="F823" s="70"/>
      <c r="G823" s="19" t="str">
        <f>IFERROR(VLOOKUP($D823,LISTA!$A$2:$J$9990,8,0),"")</f>
        <v/>
      </c>
      <c r="H823" s="40" t="str">
        <f t="shared" si="23"/>
        <v/>
      </c>
      <c r="I823" s="1"/>
      <c r="J823" s="1"/>
      <c r="K823" s="1"/>
      <c r="L823" s="36" t="str">
        <f>IFERROR(#REF!-$J797,"")</f>
        <v/>
      </c>
      <c r="N823" s="7"/>
      <c r="O823" s="7"/>
      <c r="P823" s="9"/>
      <c r="Q823" s="9"/>
      <c r="R823"/>
      <c r="S823"/>
      <c r="T823"/>
      <c r="U823"/>
      <c r="V823"/>
      <c r="W823"/>
      <c r="X823"/>
      <c r="Y823"/>
      <c r="Z823"/>
    </row>
    <row r="824" spans="2:26" s="32" customFormat="1" x14ac:dyDescent="0.25">
      <c r="B824"/>
      <c r="C824"/>
      <c r="D824" s="100"/>
      <c r="E824" s="42"/>
      <c r="F824" s="70"/>
      <c r="G824" s="19" t="str">
        <f>IFERROR(VLOOKUP($D824,LISTA!$A$2:$J$9990,8,0),"")</f>
        <v/>
      </c>
      <c r="H824" s="40" t="str">
        <f t="shared" si="23"/>
        <v/>
      </c>
      <c r="I824" s="1"/>
      <c r="J824" s="1"/>
      <c r="K824" s="1"/>
      <c r="L824" s="36" t="str">
        <f>IFERROR(#REF!-$J798,"")</f>
        <v/>
      </c>
      <c r="N824" s="7"/>
      <c r="O824" s="7"/>
      <c r="P824" s="9"/>
      <c r="Q824" s="9"/>
      <c r="R824"/>
      <c r="S824"/>
      <c r="T824"/>
      <c r="U824"/>
      <c r="V824"/>
      <c r="W824"/>
      <c r="X824"/>
      <c r="Y824"/>
      <c r="Z824"/>
    </row>
    <row r="825" spans="2:26" s="32" customFormat="1" x14ac:dyDescent="0.25">
      <c r="B825"/>
      <c r="C825"/>
      <c r="D825" s="100"/>
      <c r="E825" s="42"/>
      <c r="F825" s="70"/>
      <c r="G825" s="19" t="str">
        <f>IFERROR(VLOOKUP($D825,LISTA!$A$2:$J$9990,8,0),"")</f>
        <v/>
      </c>
      <c r="H825" s="40" t="str">
        <f t="shared" si="23"/>
        <v/>
      </c>
      <c r="I825" s="1"/>
      <c r="J825" s="1"/>
      <c r="K825" s="1"/>
      <c r="L825" s="36" t="str">
        <f>IFERROR(#REF!-$J799,"")</f>
        <v/>
      </c>
      <c r="N825" s="7"/>
      <c r="O825" s="7"/>
      <c r="P825" s="9"/>
      <c r="Q825" s="9"/>
      <c r="R825"/>
      <c r="S825"/>
      <c r="T825"/>
      <c r="U825"/>
      <c r="V825"/>
      <c r="W825"/>
      <c r="X825"/>
      <c r="Y825"/>
      <c r="Z825"/>
    </row>
    <row r="826" spans="2:26" s="32" customFormat="1" x14ac:dyDescent="0.25">
      <c r="B826"/>
      <c r="C826"/>
      <c r="D826" s="100"/>
      <c r="E826" s="42"/>
      <c r="F826" s="70"/>
      <c r="G826" s="19" t="str">
        <f>IFERROR(VLOOKUP($D826,LISTA!$A$2:$J$9990,8,0),"")</f>
        <v/>
      </c>
      <c r="H826" s="40" t="str">
        <f t="shared" si="23"/>
        <v/>
      </c>
      <c r="I826" s="1"/>
      <c r="J826" s="1"/>
      <c r="K826" s="1"/>
      <c r="L826" s="36" t="str">
        <f>IFERROR(#REF!-$J800,"")</f>
        <v/>
      </c>
      <c r="N826" s="7"/>
      <c r="O826" s="7"/>
      <c r="P826" s="9"/>
      <c r="Q826" s="9"/>
      <c r="R826"/>
      <c r="S826"/>
      <c r="T826"/>
      <c r="U826"/>
      <c r="V826"/>
      <c r="W826"/>
      <c r="X826"/>
      <c r="Y826"/>
      <c r="Z826"/>
    </row>
    <row r="827" spans="2:26" s="32" customFormat="1" x14ac:dyDescent="0.25">
      <c r="B827"/>
      <c r="C827"/>
      <c r="D827" s="100"/>
      <c r="E827" s="42"/>
      <c r="F827" s="70"/>
      <c r="G827" s="19" t="str">
        <f>IFERROR(VLOOKUP($D827,LISTA!$A$2:$J$9990,8,0),"")</f>
        <v/>
      </c>
      <c r="H827" s="40" t="str">
        <f t="shared" si="23"/>
        <v/>
      </c>
      <c r="I827" s="1"/>
      <c r="J827" s="1"/>
      <c r="K827" s="1"/>
      <c r="L827" s="36" t="str">
        <f>IFERROR(#REF!-$J801,"")</f>
        <v/>
      </c>
      <c r="N827" s="7"/>
      <c r="O827" s="7"/>
      <c r="P827" s="9"/>
      <c r="Q827" s="9"/>
      <c r="R827"/>
      <c r="S827"/>
      <c r="T827"/>
      <c r="U827"/>
      <c r="V827"/>
      <c r="W827"/>
      <c r="X827"/>
      <c r="Y827"/>
      <c r="Z827"/>
    </row>
    <row r="828" spans="2:26" s="32" customFormat="1" x14ac:dyDescent="0.25">
      <c r="B828"/>
      <c r="C828"/>
      <c r="D828" s="100"/>
      <c r="E828" s="42"/>
      <c r="F828" s="70"/>
      <c r="G828" s="19" t="str">
        <f>IFERROR(VLOOKUP($D828,LISTA!$A$2:$J$9990,8,0),"")</f>
        <v/>
      </c>
      <c r="H828" s="40" t="str">
        <f t="shared" si="23"/>
        <v/>
      </c>
      <c r="I828" s="1"/>
      <c r="J828" s="1"/>
      <c r="K828" s="1"/>
      <c r="L828" s="36" t="str">
        <f>IFERROR(#REF!-$J802,"")</f>
        <v/>
      </c>
      <c r="N828" s="7"/>
      <c r="O828" s="7"/>
      <c r="P828" s="9"/>
      <c r="Q828" s="9"/>
      <c r="R828"/>
      <c r="S828"/>
      <c r="T828"/>
      <c r="U828"/>
      <c r="V828"/>
      <c r="W828"/>
      <c r="X828"/>
      <c r="Y828"/>
      <c r="Z828"/>
    </row>
    <row r="829" spans="2:26" s="32" customFormat="1" x14ac:dyDescent="0.25">
      <c r="B829"/>
      <c r="C829"/>
      <c r="D829" s="100"/>
      <c r="E829" s="42"/>
      <c r="F829" s="70"/>
      <c r="G829" s="19" t="str">
        <f>IFERROR(VLOOKUP($D829,LISTA!$A$2:$J$9990,8,0),"")</f>
        <v/>
      </c>
      <c r="H829" s="40" t="str">
        <f t="shared" si="23"/>
        <v/>
      </c>
      <c r="I829" s="1"/>
      <c r="J829" s="1"/>
      <c r="K829" s="1"/>
      <c r="L829" s="36" t="str">
        <f>IFERROR(#REF!-$J803,"")</f>
        <v/>
      </c>
      <c r="N829" s="7"/>
      <c r="O829" s="7"/>
      <c r="P829" s="9"/>
      <c r="Q829" s="9"/>
      <c r="R829"/>
      <c r="S829"/>
      <c r="T829"/>
      <c r="U829"/>
      <c r="V829"/>
      <c r="W829"/>
      <c r="X829"/>
      <c r="Y829"/>
      <c r="Z829"/>
    </row>
    <row r="830" spans="2:26" s="32" customFormat="1" x14ac:dyDescent="0.25">
      <c r="B830"/>
      <c r="C830"/>
      <c r="D830" s="100"/>
      <c r="E830" s="42"/>
      <c r="F830" s="70"/>
      <c r="G830" s="19" t="str">
        <f>IFERROR(VLOOKUP($D830,LISTA!$A$2:$J$9990,8,0),"")</f>
        <v/>
      </c>
      <c r="H830" s="40" t="str">
        <f t="shared" si="23"/>
        <v/>
      </c>
      <c r="I830" s="1"/>
      <c r="J830" s="1"/>
      <c r="K830" s="1"/>
      <c r="L830" s="36" t="str">
        <f>IFERROR(#REF!-$J804,"")</f>
        <v/>
      </c>
      <c r="N830" s="7"/>
      <c r="O830" s="7"/>
      <c r="P830" s="9"/>
      <c r="Q830" s="9"/>
      <c r="R830"/>
      <c r="S830"/>
      <c r="T830"/>
      <c r="U830"/>
      <c r="V830"/>
      <c r="W830"/>
      <c r="X830"/>
      <c r="Y830"/>
      <c r="Z830"/>
    </row>
    <row r="831" spans="2:26" s="32" customFormat="1" x14ac:dyDescent="0.25">
      <c r="B831"/>
      <c r="C831"/>
      <c r="D831" s="100"/>
      <c r="E831" s="42"/>
      <c r="F831" s="70"/>
      <c r="G831" s="19" t="str">
        <f>IFERROR(VLOOKUP($D831,LISTA!$A$2:$J$9990,8,0),"")</f>
        <v/>
      </c>
      <c r="H831" s="40" t="str">
        <f t="shared" si="23"/>
        <v/>
      </c>
      <c r="I831" s="1"/>
      <c r="J831" s="1"/>
      <c r="K831" s="1"/>
      <c r="L831" s="36" t="str">
        <f>IFERROR(#REF!-$J805,"")</f>
        <v/>
      </c>
      <c r="N831" s="7"/>
      <c r="O831" s="7"/>
      <c r="P831" s="9"/>
      <c r="Q831" s="9"/>
      <c r="R831"/>
      <c r="S831"/>
      <c r="T831"/>
      <c r="U831"/>
      <c r="V831"/>
      <c r="W831"/>
      <c r="X831"/>
      <c r="Y831"/>
      <c r="Z831"/>
    </row>
    <row r="832" spans="2:26" s="32" customFormat="1" x14ac:dyDescent="0.25">
      <c r="B832"/>
      <c r="C832"/>
      <c r="D832" s="100"/>
      <c r="E832" s="42"/>
      <c r="F832" s="70"/>
      <c r="G832" s="19" t="str">
        <f>IFERROR(VLOOKUP($D832,LISTA!$A$2:$J$9990,8,0),"")</f>
        <v/>
      </c>
      <c r="H832" s="40" t="str">
        <f t="shared" si="23"/>
        <v/>
      </c>
      <c r="I832" s="1"/>
      <c r="J832" s="1"/>
      <c r="K832" s="1"/>
      <c r="L832" s="36" t="str">
        <f>IFERROR(#REF!-$J806,"")</f>
        <v/>
      </c>
      <c r="N832" s="7"/>
      <c r="O832" s="7"/>
      <c r="P832" s="9"/>
      <c r="Q832" s="9"/>
      <c r="R832"/>
      <c r="S832"/>
      <c r="T832"/>
      <c r="U832"/>
      <c r="V832"/>
      <c r="W832"/>
      <c r="X832"/>
      <c r="Y832"/>
      <c r="Z832"/>
    </row>
    <row r="833" spans="2:26" s="32" customFormat="1" x14ac:dyDescent="0.25">
      <c r="B833"/>
      <c r="C833"/>
      <c r="D833" s="100"/>
      <c r="E833" s="42"/>
      <c r="F833" s="70"/>
      <c r="G833" s="19" t="str">
        <f>IFERROR(VLOOKUP($D833,LISTA!$A$2:$J$9990,8,0),"")</f>
        <v/>
      </c>
      <c r="H833" s="40" t="str">
        <f t="shared" si="23"/>
        <v/>
      </c>
      <c r="I833" s="1"/>
      <c r="J833" s="1"/>
      <c r="K833" s="1"/>
      <c r="L833" s="36" t="str">
        <f>IFERROR(#REF!-$J807,"")</f>
        <v/>
      </c>
      <c r="N833" s="7"/>
      <c r="O833" s="7"/>
      <c r="P833" s="9"/>
      <c r="Q833" s="9"/>
      <c r="R833"/>
      <c r="S833"/>
      <c r="T833"/>
      <c r="U833"/>
      <c r="V833"/>
      <c r="W833"/>
      <c r="X833"/>
      <c r="Y833"/>
      <c r="Z833"/>
    </row>
    <row r="834" spans="2:26" s="32" customFormat="1" x14ac:dyDescent="0.25">
      <c r="B834"/>
      <c r="C834"/>
      <c r="D834" s="100"/>
      <c r="E834" s="42"/>
      <c r="F834" s="70"/>
      <c r="G834" s="19" t="str">
        <f>IFERROR(VLOOKUP($D834,LISTA!$A$2:$J$9990,8,0),"")</f>
        <v/>
      </c>
      <c r="H834" s="40" t="str">
        <f t="shared" si="23"/>
        <v/>
      </c>
      <c r="I834" s="1"/>
      <c r="J834" s="1"/>
      <c r="K834" s="1"/>
      <c r="L834" s="36" t="str">
        <f>IFERROR(#REF!-$J808,"")</f>
        <v/>
      </c>
      <c r="N834" s="7"/>
      <c r="O834" s="7"/>
      <c r="P834" s="9"/>
      <c r="Q834" s="9"/>
      <c r="R834"/>
      <c r="S834"/>
      <c r="T834"/>
      <c r="U834"/>
      <c r="V834"/>
      <c r="W834"/>
      <c r="X834"/>
      <c r="Y834"/>
      <c r="Z834"/>
    </row>
    <row r="835" spans="2:26" s="32" customFormat="1" x14ac:dyDescent="0.25">
      <c r="B835"/>
      <c r="C835"/>
      <c r="D835" s="100"/>
      <c r="E835" s="42"/>
      <c r="F835" s="70"/>
      <c r="G835" s="19" t="str">
        <f>IFERROR(VLOOKUP($D835,LISTA!$A$2:$J$9990,8,0),"")</f>
        <v/>
      </c>
      <c r="H835" s="40" t="str">
        <f t="shared" si="23"/>
        <v/>
      </c>
      <c r="I835" s="1"/>
      <c r="J835" s="1"/>
      <c r="K835" s="1"/>
      <c r="L835" s="36" t="str">
        <f>IFERROR(#REF!-$J809,"")</f>
        <v/>
      </c>
      <c r="N835" s="7"/>
      <c r="O835" s="7"/>
      <c r="P835" s="9"/>
      <c r="Q835" s="9"/>
      <c r="R835"/>
      <c r="S835"/>
      <c r="T835"/>
      <c r="U835"/>
      <c r="V835"/>
      <c r="W835"/>
      <c r="X835"/>
      <c r="Y835"/>
      <c r="Z835"/>
    </row>
    <row r="836" spans="2:26" s="32" customFormat="1" x14ac:dyDescent="0.25">
      <c r="B836"/>
      <c r="C836"/>
      <c r="D836" s="100"/>
      <c r="E836" s="42"/>
      <c r="F836" s="70"/>
      <c r="G836" s="19" t="str">
        <f>IFERROR(VLOOKUP($D836,LISTA!$A$2:$J$9990,8,0),"")</f>
        <v/>
      </c>
      <c r="H836" s="40" t="str">
        <f t="shared" si="23"/>
        <v/>
      </c>
      <c r="I836" s="1"/>
      <c r="J836" s="1"/>
      <c r="K836" s="1"/>
      <c r="L836" s="36" t="str">
        <f>IFERROR(#REF!-$J810,"")</f>
        <v/>
      </c>
      <c r="N836" s="7"/>
      <c r="O836" s="7"/>
      <c r="P836" s="9"/>
      <c r="Q836" s="9"/>
      <c r="R836"/>
      <c r="S836"/>
      <c r="T836"/>
      <c r="U836"/>
      <c r="V836"/>
      <c r="W836"/>
      <c r="X836"/>
      <c r="Y836"/>
      <c r="Z836"/>
    </row>
    <row r="837" spans="2:26" s="32" customFormat="1" x14ac:dyDescent="0.25">
      <c r="B837"/>
      <c r="C837"/>
      <c r="D837" s="100"/>
      <c r="E837" s="42"/>
      <c r="F837" s="70"/>
      <c r="G837" s="19" t="str">
        <f>IFERROR(VLOOKUP($D837,LISTA!$A$2:$J$9990,8,0),"")</f>
        <v/>
      </c>
      <c r="H837" s="40" t="str">
        <f t="shared" ref="H837:H900" si="24">IF(OR(G837=$K$10,G837=$K$11,G837=$K$14,G837=$K$15,G837=$K$16,G837=$K$17,G837=$K$18,G837=$K$19,G837=$K$20,G837=$K$21,G837=$K$22,G837=$K$23,G837=$K$24,G837=$K$25,G837=$K$26,G837=$K$27,G837=$K$28),$K$9,IF(OR(G837=$K$32,G837=$K$33),$K$31,IF(OR(G837=$K$38),$K$37,"")))</f>
        <v/>
      </c>
      <c r="I837" s="1"/>
      <c r="J837" s="1"/>
      <c r="K837" s="1"/>
      <c r="L837" s="36" t="str">
        <f>IFERROR(#REF!-$J811,"")</f>
        <v/>
      </c>
      <c r="N837" s="7"/>
      <c r="O837" s="7"/>
      <c r="P837" s="9"/>
      <c r="Q837" s="9"/>
      <c r="R837"/>
      <c r="S837"/>
      <c r="T837"/>
      <c r="U837"/>
      <c r="V837"/>
      <c r="W837"/>
      <c r="X837"/>
      <c r="Y837"/>
      <c r="Z837"/>
    </row>
    <row r="838" spans="2:26" s="32" customFormat="1" x14ac:dyDescent="0.25">
      <c r="B838"/>
      <c r="C838"/>
      <c r="D838" s="100"/>
      <c r="E838" s="42"/>
      <c r="F838" s="70"/>
      <c r="G838" s="19" t="str">
        <f>IFERROR(VLOOKUP($D838,LISTA!$A$2:$J$9990,8,0),"")</f>
        <v/>
      </c>
      <c r="H838" s="40" t="str">
        <f t="shared" si="24"/>
        <v/>
      </c>
      <c r="I838" s="1"/>
      <c r="J838" s="1"/>
      <c r="K838" s="1"/>
      <c r="L838" s="36" t="str">
        <f>IFERROR(#REF!-$J812,"")</f>
        <v/>
      </c>
      <c r="N838" s="7"/>
      <c r="O838" s="7"/>
      <c r="P838" s="9"/>
      <c r="Q838" s="9"/>
      <c r="R838"/>
      <c r="S838"/>
      <c r="T838"/>
      <c r="U838"/>
      <c r="V838"/>
      <c r="W838"/>
      <c r="X838"/>
      <c r="Y838"/>
      <c r="Z838"/>
    </row>
    <row r="839" spans="2:26" s="32" customFormat="1" x14ac:dyDescent="0.25">
      <c r="B839"/>
      <c r="C839"/>
      <c r="D839" s="100"/>
      <c r="E839" s="42"/>
      <c r="F839" s="70"/>
      <c r="G839" s="19" t="str">
        <f>IFERROR(VLOOKUP($D839,LISTA!$A$2:$J$9990,8,0),"")</f>
        <v/>
      </c>
      <c r="H839" s="40" t="str">
        <f t="shared" si="24"/>
        <v/>
      </c>
      <c r="I839" s="1"/>
      <c r="J839" s="1"/>
      <c r="K839" s="1"/>
      <c r="L839" s="36" t="str">
        <f>IFERROR(#REF!-$J813,"")</f>
        <v/>
      </c>
      <c r="N839" s="7"/>
      <c r="O839" s="7"/>
      <c r="P839" s="9"/>
      <c r="Q839" s="9"/>
      <c r="R839"/>
      <c r="S839"/>
      <c r="T839"/>
      <c r="U839"/>
      <c r="V839"/>
      <c r="W839"/>
      <c r="X839"/>
      <c r="Y839"/>
      <c r="Z839"/>
    </row>
    <row r="840" spans="2:26" s="32" customFormat="1" x14ac:dyDescent="0.25">
      <c r="B840"/>
      <c r="C840"/>
      <c r="D840" s="100"/>
      <c r="E840" s="42"/>
      <c r="F840" s="70"/>
      <c r="G840" s="19" t="str">
        <f>IFERROR(VLOOKUP($D840,LISTA!$A$2:$J$9990,8,0),"")</f>
        <v/>
      </c>
      <c r="H840" s="40" t="str">
        <f t="shared" si="24"/>
        <v/>
      </c>
      <c r="I840" s="1"/>
      <c r="J840" s="1"/>
      <c r="K840" s="1"/>
      <c r="L840" s="36" t="str">
        <f>IFERROR(#REF!-$J814,"")</f>
        <v/>
      </c>
      <c r="N840" s="7"/>
      <c r="O840" s="7"/>
      <c r="P840" s="9"/>
      <c r="Q840" s="9"/>
      <c r="R840"/>
      <c r="S840"/>
      <c r="T840"/>
      <c r="U840"/>
      <c r="V840"/>
      <c r="W840"/>
      <c r="X840"/>
      <c r="Y840"/>
      <c r="Z840"/>
    </row>
    <row r="841" spans="2:26" s="32" customFormat="1" x14ac:dyDescent="0.25">
      <c r="B841"/>
      <c r="C841"/>
      <c r="D841" s="100"/>
      <c r="E841" s="42"/>
      <c r="F841" s="70"/>
      <c r="G841" s="19" t="str">
        <f>IFERROR(VLOOKUP($D841,LISTA!$A$2:$J$9990,8,0),"")</f>
        <v/>
      </c>
      <c r="H841" s="40" t="str">
        <f t="shared" si="24"/>
        <v/>
      </c>
      <c r="I841" s="1"/>
      <c r="J841" s="1"/>
      <c r="K841" s="1"/>
      <c r="L841" s="36" t="str">
        <f>IFERROR(#REF!-$J815,"")</f>
        <v/>
      </c>
      <c r="N841" s="7"/>
      <c r="O841" s="7"/>
      <c r="P841" s="9"/>
      <c r="Q841" s="9"/>
      <c r="R841"/>
      <c r="S841"/>
      <c r="T841"/>
      <c r="U841"/>
      <c r="V841"/>
      <c r="W841"/>
      <c r="X841"/>
      <c r="Y841"/>
      <c r="Z841"/>
    </row>
    <row r="842" spans="2:26" s="32" customFormat="1" x14ac:dyDescent="0.25">
      <c r="B842"/>
      <c r="C842"/>
      <c r="D842" s="100"/>
      <c r="E842" s="42"/>
      <c r="F842" s="70"/>
      <c r="G842" s="19" t="str">
        <f>IFERROR(VLOOKUP($D842,LISTA!$A$2:$J$9990,8,0),"")</f>
        <v/>
      </c>
      <c r="H842" s="40" t="str">
        <f t="shared" si="24"/>
        <v/>
      </c>
      <c r="I842" s="1"/>
      <c r="J842" s="1"/>
      <c r="K842" s="1"/>
      <c r="L842" s="36" t="str">
        <f>IFERROR(#REF!-$J816,"")</f>
        <v/>
      </c>
      <c r="N842" s="7"/>
      <c r="O842" s="7"/>
      <c r="P842" s="9"/>
      <c r="Q842" s="9"/>
      <c r="R842"/>
      <c r="S842"/>
      <c r="T842"/>
      <c r="U842"/>
      <c r="V842"/>
      <c r="W842"/>
      <c r="X842"/>
      <c r="Y842"/>
      <c r="Z842"/>
    </row>
    <row r="843" spans="2:26" s="32" customFormat="1" x14ac:dyDescent="0.25">
      <c r="B843"/>
      <c r="C843"/>
      <c r="D843" s="100"/>
      <c r="E843" s="42"/>
      <c r="F843" s="70"/>
      <c r="G843" s="19" t="str">
        <f>IFERROR(VLOOKUP($D843,LISTA!$A$2:$J$9990,8,0),"")</f>
        <v/>
      </c>
      <c r="H843" s="40" t="str">
        <f t="shared" si="24"/>
        <v/>
      </c>
      <c r="I843" s="1"/>
      <c r="J843" s="1"/>
      <c r="K843" s="1"/>
      <c r="L843" s="36" t="str">
        <f>IFERROR(#REF!-$J817,"")</f>
        <v/>
      </c>
      <c r="N843" s="7"/>
      <c r="O843" s="7"/>
      <c r="P843" s="9"/>
      <c r="Q843" s="9"/>
      <c r="R843"/>
      <c r="S843"/>
      <c r="T843"/>
      <c r="U843"/>
      <c r="V843"/>
      <c r="W843"/>
      <c r="X843"/>
      <c r="Y843"/>
      <c r="Z843"/>
    </row>
    <row r="844" spans="2:26" s="32" customFormat="1" x14ac:dyDescent="0.25">
      <c r="B844"/>
      <c r="C844"/>
      <c r="D844" s="100"/>
      <c r="E844" s="42"/>
      <c r="F844" s="70"/>
      <c r="G844" s="19" t="str">
        <f>IFERROR(VLOOKUP($D844,LISTA!$A$2:$J$9990,8,0),"")</f>
        <v/>
      </c>
      <c r="H844" s="40" t="str">
        <f t="shared" si="24"/>
        <v/>
      </c>
      <c r="I844" s="1"/>
      <c r="J844" s="1"/>
      <c r="K844" s="1"/>
      <c r="L844" s="36" t="str">
        <f>IFERROR(#REF!-$J818,"")</f>
        <v/>
      </c>
      <c r="N844" s="7"/>
      <c r="O844" s="7"/>
      <c r="P844" s="9"/>
      <c r="Q844" s="9"/>
      <c r="R844"/>
      <c r="S844"/>
      <c r="T844"/>
      <c r="U844"/>
      <c r="V844"/>
      <c r="W844"/>
      <c r="X844"/>
      <c r="Y844"/>
      <c r="Z844"/>
    </row>
    <row r="845" spans="2:26" s="32" customFormat="1" x14ac:dyDescent="0.25">
      <c r="B845"/>
      <c r="C845"/>
      <c r="D845" s="100"/>
      <c r="E845" s="42"/>
      <c r="F845" s="70"/>
      <c r="G845" s="19" t="str">
        <f>IFERROR(VLOOKUP($D845,LISTA!$A$2:$J$9990,8,0),"")</f>
        <v/>
      </c>
      <c r="H845" s="40" t="str">
        <f t="shared" si="24"/>
        <v/>
      </c>
      <c r="I845" s="1"/>
      <c r="J845" s="1"/>
      <c r="K845" s="1"/>
      <c r="L845" s="36" t="str">
        <f>IFERROR(#REF!-$J819,"")</f>
        <v/>
      </c>
      <c r="N845" s="7"/>
      <c r="O845" s="7"/>
      <c r="P845" s="9"/>
      <c r="Q845" s="9"/>
      <c r="R845"/>
      <c r="S845"/>
      <c r="T845"/>
      <c r="U845"/>
      <c r="V845"/>
      <c r="W845"/>
      <c r="X845"/>
      <c r="Y845"/>
      <c r="Z845"/>
    </row>
    <row r="846" spans="2:26" s="32" customFormat="1" x14ac:dyDescent="0.25">
      <c r="B846"/>
      <c r="C846"/>
      <c r="D846" s="100"/>
      <c r="E846" s="42"/>
      <c r="F846" s="70"/>
      <c r="G846" s="19" t="str">
        <f>IFERROR(VLOOKUP($D846,LISTA!$A$2:$J$9990,8,0),"")</f>
        <v/>
      </c>
      <c r="H846" s="40" t="str">
        <f t="shared" si="24"/>
        <v/>
      </c>
      <c r="I846" s="1"/>
      <c r="J846" s="1"/>
      <c r="K846" s="1"/>
      <c r="L846" s="36" t="str">
        <f>IFERROR(#REF!-$J820,"")</f>
        <v/>
      </c>
      <c r="N846" s="7"/>
      <c r="O846" s="7"/>
      <c r="P846" s="9"/>
      <c r="Q846" s="9"/>
      <c r="R846"/>
      <c r="S846"/>
      <c r="T846"/>
      <c r="U846"/>
      <c r="V846"/>
      <c r="W846"/>
      <c r="X846"/>
      <c r="Y846"/>
      <c r="Z846"/>
    </row>
    <row r="847" spans="2:26" s="32" customFormat="1" x14ac:dyDescent="0.25">
      <c r="B847"/>
      <c r="C847"/>
      <c r="D847" s="100"/>
      <c r="E847" s="42"/>
      <c r="F847" s="70"/>
      <c r="G847" s="19" t="str">
        <f>IFERROR(VLOOKUP($D847,LISTA!$A$2:$J$9990,8,0),"")</f>
        <v/>
      </c>
      <c r="H847" s="40" t="str">
        <f t="shared" si="24"/>
        <v/>
      </c>
      <c r="I847" s="1"/>
      <c r="J847" s="1"/>
      <c r="K847" s="1"/>
      <c r="L847" s="36" t="str">
        <f>IFERROR(#REF!-$J821,"")</f>
        <v/>
      </c>
      <c r="N847" s="7"/>
      <c r="O847" s="7"/>
      <c r="P847" s="9"/>
      <c r="Q847" s="9"/>
      <c r="R847"/>
      <c r="S847"/>
      <c r="T847"/>
      <c r="U847"/>
      <c r="V847"/>
      <c r="W847"/>
      <c r="X847"/>
      <c r="Y847"/>
      <c r="Z847"/>
    </row>
    <row r="848" spans="2:26" s="32" customFormat="1" x14ac:dyDescent="0.25">
      <c r="B848"/>
      <c r="C848"/>
      <c r="D848" s="100"/>
      <c r="E848" s="42"/>
      <c r="F848" s="70"/>
      <c r="G848" s="19" t="str">
        <f>IFERROR(VLOOKUP($D848,LISTA!$A$2:$J$9990,8,0),"")</f>
        <v/>
      </c>
      <c r="H848" s="40" t="str">
        <f t="shared" si="24"/>
        <v/>
      </c>
      <c r="I848" s="1"/>
      <c r="J848" s="1"/>
      <c r="K848" s="1"/>
      <c r="L848" s="36" t="str">
        <f>IFERROR(#REF!-$J822,"")</f>
        <v/>
      </c>
      <c r="N848" s="7"/>
      <c r="O848" s="7"/>
      <c r="P848" s="9"/>
      <c r="Q848" s="9"/>
      <c r="R848"/>
      <c r="S848"/>
      <c r="T848"/>
      <c r="U848"/>
      <c r="V848"/>
      <c r="W848"/>
      <c r="X848"/>
      <c r="Y848"/>
      <c r="Z848"/>
    </row>
    <row r="849" spans="2:26" s="32" customFormat="1" x14ac:dyDescent="0.25">
      <c r="B849"/>
      <c r="C849"/>
      <c r="D849" s="100"/>
      <c r="E849" s="42"/>
      <c r="F849" s="70"/>
      <c r="G849" s="19" t="str">
        <f>IFERROR(VLOOKUP($D849,LISTA!$A$2:$J$9990,8,0),"")</f>
        <v/>
      </c>
      <c r="H849" s="40" t="str">
        <f t="shared" si="24"/>
        <v/>
      </c>
      <c r="I849" s="1"/>
      <c r="J849" s="1"/>
      <c r="K849" s="1"/>
      <c r="L849" s="36" t="str">
        <f>IFERROR(#REF!-$J823,"")</f>
        <v/>
      </c>
      <c r="N849" s="7"/>
      <c r="O849" s="7"/>
      <c r="P849" s="9"/>
      <c r="Q849" s="9"/>
      <c r="R849"/>
      <c r="S849"/>
      <c r="T849"/>
      <c r="U849"/>
      <c r="V849"/>
      <c r="W849"/>
      <c r="X849"/>
      <c r="Y849"/>
      <c r="Z849"/>
    </row>
    <row r="850" spans="2:26" s="32" customFormat="1" x14ac:dyDescent="0.25">
      <c r="B850"/>
      <c r="C850"/>
      <c r="D850" s="100"/>
      <c r="E850" s="42"/>
      <c r="F850" s="70"/>
      <c r="G850" s="19" t="str">
        <f>IFERROR(VLOOKUP($D850,LISTA!$A$2:$J$9990,8,0),"")</f>
        <v/>
      </c>
      <c r="H850" s="40" t="str">
        <f t="shared" si="24"/>
        <v/>
      </c>
      <c r="I850" s="1"/>
      <c r="J850" s="1"/>
      <c r="K850" s="1"/>
      <c r="L850" s="36" t="str">
        <f>IFERROR(#REF!-$J824,"")</f>
        <v/>
      </c>
      <c r="N850" s="7"/>
      <c r="O850" s="7"/>
      <c r="P850" s="9"/>
      <c r="Q850" s="9"/>
      <c r="R850"/>
      <c r="S850"/>
      <c r="T850"/>
      <c r="U850"/>
      <c r="V850"/>
      <c r="W850"/>
      <c r="X850"/>
      <c r="Y850"/>
      <c r="Z850"/>
    </row>
    <row r="851" spans="2:26" s="32" customFormat="1" x14ac:dyDescent="0.25">
      <c r="B851"/>
      <c r="C851"/>
      <c r="D851" s="100"/>
      <c r="E851" s="42"/>
      <c r="F851" s="70"/>
      <c r="G851" s="19" t="str">
        <f>IFERROR(VLOOKUP($D851,LISTA!$A$2:$J$9990,8,0),"")</f>
        <v/>
      </c>
      <c r="H851" s="40" t="str">
        <f t="shared" si="24"/>
        <v/>
      </c>
      <c r="I851" s="1"/>
      <c r="J851" s="1"/>
      <c r="K851" s="1"/>
      <c r="L851" s="36" t="str">
        <f>IFERROR(#REF!-$J825,"")</f>
        <v/>
      </c>
      <c r="N851" s="7"/>
      <c r="O851" s="7"/>
      <c r="P851" s="9"/>
      <c r="Q851" s="9"/>
      <c r="R851"/>
      <c r="S851"/>
      <c r="T851"/>
      <c r="U851"/>
      <c r="V851"/>
      <c r="W851"/>
      <c r="X851"/>
      <c r="Y851"/>
      <c r="Z851"/>
    </row>
    <row r="852" spans="2:26" s="32" customFormat="1" x14ac:dyDescent="0.25">
      <c r="B852"/>
      <c r="C852"/>
      <c r="D852" s="100"/>
      <c r="E852" s="42"/>
      <c r="F852" s="70"/>
      <c r="G852" s="19" t="str">
        <f>IFERROR(VLOOKUP($D852,LISTA!$A$2:$J$9990,8,0),"")</f>
        <v/>
      </c>
      <c r="H852" s="40" t="str">
        <f t="shared" si="24"/>
        <v/>
      </c>
      <c r="I852" s="1"/>
      <c r="J852" s="1"/>
      <c r="K852" s="1"/>
      <c r="L852" s="36" t="str">
        <f>IFERROR(#REF!-$J826,"")</f>
        <v/>
      </c>
      <c r="N852" s="7"/>
      <c r="O852" s="7"/>
      <c r="P852" s="9"/>
      <c r="Q852" s="9"/>
      <c r="R852"/>
      <c r="S852"/>
      <c r="T852"/>
      <c r="U852"/>
      <c r="V852"/>
      <c r="W852"/>
      <c r="X852"/>
      <c r="Y852"/>
      <c r="Z852"/>
    </row>
    <row r="853" spans="2:26" s="32" customFormat="1" x14ac:dyDescent="0.25">
      <c r="B853"/>
      <c r="C853"/>
      <c r="D853" s="100"/>
      <c r="E853" s="42"/>
      <c r="F853" s="70"/>
      <c r="G853" s="19" t="str">
        <f>IFERROR(VLOOKUP($D853,LISTA!$A$2:$J$9990,8,0),"")</f>
        <v/>
      </c>
      <c r="H853" s="40" t="str">
        <f t="shared" si="24"/>
        <v/>
      </c>
      <c r="I853" s="1"/>
      <c r="J853" s="1"/>
      <c r="K853" s="1"/>
      <c r="L853" s="36" t="str">
        <f>IFERROR(#REF!-$J827,"")</f>
        <v/>
      </c>
      <c r="N853" s="7"/>
      <c r="O853" s="7"/>
      <c r="P853" s="9"/>
      <c r="Q853" s="9"/>
      <c r="R853"/>
      <c r="S853"/>
      <c r="T853"/>
      <c r="U853"/>
      <c r="V853"/>
      <c r="W853"/>
      <c r="X853"/>
      <c r="Y853"/>
      <c r="Z853"/>
    </row>
    <row r="854" spans="2:26" s="32" customFormat="1" x14ac:dyDescent="0.25">
      <c r="B854"/>
      <c r="C854"/>
      <c r="D854" s="100"/>
      <c r="E854" s="42"/>
      <c r="F854" s="70"/>
      <c r="G854" s="19" t="str">
        <f>IFERROR(VLOOKUP($D854,LISTA!$A$2:$J$9990,8,0),"")</f>
        <v/>
      </c>
      <c r="H854" s="40" t="str">
        <f t="shared" si="24"/>
        <v/>
      </c>
      <c r="I854" s="1"/>
      <c r="J854" s="1"/>
      <c r="K854" s="1"/>
      <c r="L854" s="36" t="str">
        <f>IFERROR(#REF!-$J828,"")</f>
        <v/>
      </c>
      <c r="N854" s="7"/>
      <c r="O854" s="7"/>
      <c r="P854" s="9"/>
      <c r="Q854" s="9"/>
      <c r="R854"/>
      <c r="S854"/>
      <c r="T854"/>
      <c r="U854"/>
      <c r="V854"/>
      <c r="W854"/>
      <c r="X854"/>
      <c r="Y854"/>
      <c r="Z854"/>
    </row>
    <row r="855" spans="2:26" s="32" customFormat="1" x14ac:dyDescent="0.25">
      <c r="B855"/>
      <c r="C855"/>
      <c r="D855" s="100"/>
      <c r="E855" s="42"/>
      <c r="F855" s="70"/>
      <c r="G855" s="19" t="str">
        <f>IFERROR(VLOOKUP($D855,LISTA!$A$2:$J$9990,8,0),"")</f>
        <v/>
      </c>
      <c r="H855" s="40" t="str">
        <f t="shared" si="24"/>
        <v/>
      </c>
      <c r="I855" s="1"/>
      <c r="J855" s="1"/>
      <c r="K855" s="1"/>
      <c r="L855" s="36" t="str">
        <f>IFERROR(#REF!-$J829,"")</f>
        <v/>
      </c>
      <c r="N855" s="7"/>
      <c r="O855" s="7"/>
      <c r="P855" s="9"/>
      <c r="Q855" s="9"/>
      <c r="R855"/>
      <c r="S855"/>
      <c r="T855"/>
      <c r="U855"/>
      <c r="V855"/>
      <c r="W855"/>
      <c r="X855"/>
      <c r="Y855"/>
      <c r="Z855"/>
    </row>
    <row r="856" spans="2:26" s="32" customFormat="1" x14ac:dyDescent="0.25">
      <c r="B856"/>
      <c r="C856"/>
      <c r="D856" s="100"/>
      <c r="E856" s="42"/>
      <c r="F856" s="70"/>
      <c r="G856" s="19" t="str">
        <f>IFERROR(VLOOKUP($D856,LISTA!$A$2:$J$9990,8,0),"")</f>
        <v/>
      </c>
      <c r="H856" s="40" t="str">
        <f t="shared" si="24"/>
        <v/>
      </c>
      <c r="I856" s="1"/>
      <c r="J856" s="1"/>
      <c r="K856" s="1"/>
      <c r="L856" s="36" t="str">
        <f>IFERROR(#REF!-$J830,"")</f>
        <v/>
      </c>
      <c r="N856" s="7"/>
      <c r="O856" s="7"/>
      <c r="P856" s="9"/>
      <c r="Q856" s="9"/>
      <c r="R856"/>
      <c r="S856"/>
      <c r="T856"/>
      <c r="U856"/>
      <c r="V856"/>
      <c r="W856"/>
      <c r="X856"/>
      <c r="Y856"/>
      <c r="Z856"/>
    </row>
    <row r="857" spans="2:26" s="32" customFormat="1" x14ac:dyDescent="0.25">
      <c r="B857"/>
      <c r="C857"/>
      <c r="D857" s="100"/>
      <c r="E857" s="42"/>
      <c r="F857" s="70"/>
      <c r="G857" s="19" t="str">
        <f>IFERROR(VLOOKUP($D857,LISTA!$A$2:$J$9990,8,0),"")</f>
        <v/>
      </c>
      <c r="H857" s="40" t="str">
        <f t="shared" si="24"/>
        <v/>
      </c>
      <c r="I857" s="1"/>
      <c r="J857" s="1"/>
      <c r="K857" s="1"/>
      <c r="L857" s="36" t="str">
        <f>IFERROR(#REF!-$J831,"")</f>
        <v/>
      </c>
      <c r="N857" s="7"/>
      <c r="O857" s="7"/>
      <c r="P857" s="9"/>
      <c r="Q857" s="9"/>
      <c r="R857"/>
      <c r="S857"/>
      <c r="T857"/>
      <c r="U857"/>
      <c r="V857"/>
      <c r="W857"/>
      <c r="X857"/>
      <c r="Y857"/>
      <c r="Z857"/>
    </row>
    <row r="858" spans="2:26" s="32" customFormat="1" x14ac:dyDescent="0.25">
      <c r="B858"/>
      <c r="C858"/>
      <c r="D858" s="100"/>
      <c r="E858" s="42"/>
      <c r="F858" s="70"/>
      <c r="G858" s="19" t="str">
        <f>IFERROR(VLOOKUP($D858,LISTA!$A$2:$J$9990,8,0),"")</f>
        <v/>
      </c>
      <c r="H858" s="40" t="str">
        <f t="shared" si="24"/>
        <v/>
      </c>
      <c r="I858" s="1"/>
      <c r="J858" s="1"/>
      <c r="K858" s="1"/>
      <c r="L858" s="36" t="str">
        <f>IFERROR(#REF!-$J832,"")</f>
        <v/>
      </c>
      <c r="N858" s="7"/>
      <c r="O858" s="7"/>
      <c r="P858" s="9"/>
      <c r="Q858" s="9"/>
      <c r="R858"/>
      <c r="S858"/>
      <c r="T858"/>
      <c r="U858"/>
      <c r="V858"/>
      <c r="W858"/>
      <c r="X858"/>
      <c r="Y858"/>
      <c r="Z858"/>
    </row>
    <row r="859" spans="2:26" s="32" customFormat="1" x14ac:dyDescent="0.25">
      <c r="B859"/>
      <c r="C859"/>
      <c r="D859" s="100"/>
      <c r="E859" s="42"/>
      <c r="F859" s="70"/>
      <c r="G859" s="19" t="str">
        <f>IFERROR(VLOOKUP($D859,LISTA!$A$2:$J$9990,8,0),"")</f>
        <v/>
      </c>
      <c r="H859" s="40" t="str">
        <f t="shared" si="24"/>
        <v/>
      </c>
      <c r="I859" s="1"/>
      <c r="J859" s="1"/>
      <c r="K859" s="1"/>
      <c r="L859" s="36" t="str">
        <f>IFERROR(#REF!-$J833,"")</f>
        <v/>
      </c>
      <c r="N859" s="7"/>
      <c r="O859" s="7"/>
      <c r="P859" s="9"/>
      <c r="Q859" s="9"/>
      <c r="R859"/>
      <c r="S859"/>
      <c r="T859"/>
      <c r="U859"/>
      <c r="V859"/>
      <c r="W859"/>
      <c r="X859"/>
      <c r="Y859"/>
      <c r="Z859"/>
    </row>
    <row r="860" spans="2:26" s="32" customFormat="1" x14ac:dyDescent="0.25">
      <c r="B860"/>
      <c r="C860"/>
      <c r="D860" s="100"/>
      <c r="E860" s="42"/>
      <c r="F860" s="70"/>
      <c r="G860" s="19" t="str">
        <f>IFERROR(VLOOKUP($D860,LISTA!$A$2:$J$9990,8,0),"")</f>
        <v/>
      </c>
      <c r="H860" s="40" t="str">
        <f t="shared" si="24"/>
        <v/>
      </c>
      <c r="I860" s="1"/>
      <c r="J860" s="1"/>
      <c r="K860" s="1"/>
      <c r="L860" s="36" t="str">
        <f>IFERROR(#REF!-$J834,"")</f>
        <v/>
      </c>
      <c r="N860" s="7"/>
      <c r="O860" s="7"/>
      <c r="P860" s="9"/>
      <c r="Q860" s="9"/>
      <c r="R860"/>
      <c r="S860"/>
      <c r="T860"/>
      <c r="U860"/>
      <c r="V860"/>
      <c r="W860"/>
      <c r="X860"/>
      <c r="Y860"/>
      <c r="Z860"/>
    </row>
    <row r="861" spans="2:26" s="32" customFormat="1" x14ac:dyDescent="0.25">
      <c r="B861"/>
      <c r="C861"/>
      <c r="D861" s="100"/>
      <c r="E861" s="42"/>
      <c r="F861" s="70"/>
      <c r="G861" s="19" t="str">
        <f>IFERROR(VLOOKUP($D861,LISTA!$A$2:$J$9990,8,0),"")</f>
        <v/>
      </c>
      <c r="H861" s="40" t="str">
        <f t="shared" si="24"/>
        <v/>
      </c>
      <c r="I861" s="1"/>
      <c r="J861" s="1"/>
      <c r="K861" s="1"/>
      <c r="L861" s="36" t="str">
        <f>IFERROR(#REF!-$J835,"")</f>
        <v/>
      </c>
      <c r="N861" s="7"/>
      <c r="O861" s="7"/>
      <c r="P861" s="9"/>
      <c r="Q861" s="9"/>
      <c r="R861"/>
      <c r="S861"/>
      <c r="T861"/>
      <c r="U861"/>
      <c r="V861"/>
      <c r="W861"/>
      <c r="X861"/>
      <c r="Y861"/>
      <c r="Z861"/>
    </row>
    <row r="862" spans="2:26" s="32" customFormat="1" x14ac:dyDescent="0.25">
      <c r="B862"/>
      <c r="C862"/>
      <c r="D862" s="100"/>
      <c r="E862" s="42"/>
      <c r="F862" s="70"/>
      <c r="G862" s="19" t="str">
        <f>IFERROR(VLOOKUP($D862,LISTA!$A$2:$J$9990,8,0),"")</f>
        <v/>
      </c>
      <c r="H862" s="40" t="str">
        <f t="shared" si="24"/>
        <v/>
      </c>
      <c r="I862" s="1"/>
      <c r="J862" s="1"/>
      <c r="K862" s="1"/>
      <c r="L862" s="36" t="str">
        <f>IFERROR(#REF!-$J836,"")</f>
        <v/>
      </c>
      <c r="N862" s="7"/>
      <c r="O862" s="7"/>
      <c r="P862" s="9"/>
      <c r="Q862" s="9"/>
      <c r="R862"/>
      <c r="S862"/>
      <c r="T862"/>
      <c r="U862"/>
      <c r="V862"/>
      <c r="W862"/>
      <c r="X862"/>
      <c r="Y862"/>
      <c r="Z862"/>
    </row>
    <row r="863" spans="2:26" s="32" customFormat="1" x14ac:dyDescent="0.25">
      <c r="B863"/>
      <c r="C863"/>
      <c r="D863" s="100"/>
      <c r="E863" s="42"/>
      <c r="F863" s="70"/>
      <c r="G863" s="19" t="str">
        <f>IFERROR(VLOOKUP($D863,LISTA!$A$2:$J$9990,8,0),"")</f>
        <v/>
      </c>
      <c r="H863" s="40" t="str">
        <f t="shared" si="24"/>
        <v/>
      </c>
      <c r="I863" s="1"/>
      <c r="J863" s="1"/>
      <c r="K863" s="1"/>
      <c r="L863" s="36" t="str">
        <f>IFERROR(#REF!-$J837,"")</f>
        <v/>
      </c>
      <c r="N863" s="7"/>
      <c r="O863" s="7"/>
      <c r="P863" s="9"/>
      <c r="Q863" s="9"/>
      <c r="R863"/>
      <c r="S863"/>
      <c r="T863"/>
      <c r="U863"/>
      <c r="V863"/>
      <c r="W863"/>
      <c r="X863"/>
      <c r="Y863"/>
      <c r="Z863"/>
    </row>
    <row r="864" spans="2:26" s="32" customFormat="1" x14ac:dyDescent="0.25">
      <c r="B864"/>
      <c r="C864"/>
      <c r="D864" s="100"/>
      <c r="E864" s="42"/>
      <c r="F864" s="70"/>
      <c r="G864" s="19" t="str">
        <f>IFERROR(VLOOKUP($D864,LISTA!$A$2:$J$9990,8,0),"")</f>
        <v/>
      </c>
      <c r="H864" s="40" t="str">
        <f t="shared" si="24"/>
        <v/>
      </c>
      <c r="I864" s="1"/>
      <c r="J864" s="1"/>
      <c r="K864" s="1"/>
      <c r="L864" s="36" t="str">
        <f>IFERROR(#REF!-$J838,"")</f>
        <v/>
      </c>
      <c r="N864" s="7"/>
      <c r="O864" s="7"/>
      <c r="P864" s="9"/>
      <c r="Q864" s="9"/>
      <c r="R864"/>
      <c r="S864"/>
      <c r="T864"/>
      <c r="U864"/>
      <c r="V864"/>
      <c r="W864"/>
      <c r="X864"/>
      <c r="Y864"/>
      <c r="Z864"/>
    </row>
    <row r="865" spans="2:26" s="32" customFormat="1" x14ac:dyDescent="0.25">
      <c r="B865"/>
      <c r="C865"/>
      <c r="D865" s="100"/>
      <c r="E865" s="42"/>
      <c r="F865" s="70"/>
      <c r="G865" s="19" t="str">
        <f>IFERROR(VLOOKUP($D865,LISTA!$A$2:$J$9990,8,0),"")</f>
        <v/>
      </c>
      <c r="H865" s="40" t="str">
        <f t="shared" si="24"/>
        <v/>
      </c>
      <c r="I865" s="1"/>
      <c r="J865" s="1"/>
      <c r="K865" s="1"/>
      <c r="L865" s="36" t="str">
        <f>IFERROR(#REF!-$J839,"")</f>
        <v/>
      </c>
      <c r="N865" s="7"/>
      <c r="O865" s="7"/>
      <c r="P865" s="9"/>
      <c r="Q865" s="9"/>
      <c r="R865"/>
      <c r="S865"/>
      <c r="T865"/>
      <c r="U865"/>
      <c r="V865"/>
      <c r="W865"/>
      <c r="X865"/>
      <c r="Y865"/>
      <c r="Z865"/>
    </row>
    <row r="866" spans="2:26" s="32" customFormat="1" x14ac:dyDescent="0.25">
      <c r="B866"/>
      <c r="C866"/>
      <c r="D866" s="100"/>
      <c r="E866" s="42"/>
      <c r="F866" s="70"/>
      <c r="G866" s="19" t="str">
        <f>IFERROR(VLOOKUP($D866,LISTA!$A$2:$J$9990,8,0),"")</f>
        <v/>
      </c>
      <c r="H866" s="40" t="str">
        <f t="shared" si="24"/>
        <v/>
      </c>
      <c r="I866" s="1"/>
      <c r="J866" s="1"/>
      <c r="K866" s="1"/>
      <c r="L866" s="36" t="str">
        <f>IFERROR(#REF!-$J840,"")</f>
        <v/>
      </c>
      <c r="N866" s="7"/>
      <c r="O866" s="7"/>
      <c r="P866" s="9"/>
      <c r="Q866" s="9"/>
      <c r="R866"/>
      <c r="S866"/>
      <c r="T866"/>
      <c r="U866"/>
      <c r="V866"/>
      <c r="W866"/>
      <c r="X866"/>
      <c r="Y866"/>
      <c r="Z866"/>
    </row>
    <row r="867" spans="2:26" s="32" customFormat="1" x14ac:dyDescent="0.25">
      <c r="B867"/>
      <c r="C867"/>
      <c r="D867" s="100"/>
      <c r="E867" s="42"/>
      <c r="F867" s="70"/>
      <c r="G867" s="19" t="str">
        <f>IFERROR(VLOOKUP($D867,LISTA!$A$2:$J$9990,8,0),"")</f>
        <v/>
      </c>
      <c r="H867" s="40" t="str">
        <f t="shared" si="24"/>
        <v/>
      </c>
      <c r="I867" s="1"/>
      <c r="J867" s="1"/>
      <c r="K867" s="1"/>
      <c r="L867" s="36" t="str">
        <f>IFERROR(#REF!-$J841,"")</f>
        <v/>
      </c>
      <c r="N867" s="7"/>
      <c r="O867" s="7"/>
      <c r="P867" s="9"/>
      <c r="Q867" s="9"/>
      <c r="R867"/>
      <c r="S867"/>
      <c r="T867"/>
      <c r="U867"/>
      <c r="V867"/>
      <c r="W867"/>
      <c r="X867"/>
      <c r="Y867"/>
      <c r="Z867"/>
    </row>
    <row r="868" spans="2:26" s="32" customFormat="1" x14ac:dyDescent="0.25">
      <c r="B868"/>
      <c r="C868"/>
      <c r="D868" s="100"/>
      <c r="E868" s="42"/>
      <c r="F868" s="70"/>
      <c r="G868" s="19" t="str">
        <f>IFERROR(VLOOKUP($D868,LISTA!$A$2:$J$9990,8,0),"")</f>
        <v/>
      </c>
      <c r="H868" s="40" t="str">
        <f t="shared" si="24"/>
        <v/>
      </c>
      <c r="I868" s="1"/>
      <c r="J868" s="1"/>
      <c r="K868" s="1"/>
      <c r="L868" s="36" t="str">
        <f>IFERROR(#REF!-$J842,"")</f>
        <v/>
      </c>
      <c r="N868" s="7"/>
      <c r="O868" s="7"/>
      <c r="P868" s="9"/>
      <c r="Q868" s="9"/>
      <c r="R868"/>
      <c r="S868"/>
      <c r="T868"/>
      <c r="U868"/>
      <c r="V868"/>
      <c r="W868"/>
      <c r="X868"/>
      <c r="Y868"/>
      <c r="Z868"/>
    </row>
    <row r="869" spans="2:26" s="32" customFormat="1" x14ac:dyDescent="0.25">
      <c r="B869"/>
      <c r="C869"/>
      <c r="D869" s="100"/>
      <c r="E869" s="42"/>
      <c r="F869" s="70"/>
      <c r="G869" s="19" t="str">
        <f>IFERROR(VLOOKUP($D869,LISTA!$A$2:$J$9990,8,0),"")</f>
        <v/>
      </c>
      <c r="H869" s="40" t="str">
        <f t="shared" si="24"/>
        <v/>
      </c>
      <c r="I869" s="1"/>
      <c r="J869" s="1"/>
      <c r="K869" s="1"/>
      <c r="L869" s="36" t="str">
        <f>IFERROR(#REF!-$J843,"")</f>
        <v/>
      </c>
      <c r="N869" s="7"/>
      <c r="O869" s="7"/>
      <c r="P869" s="9"/>
      <c r="Q869" s="9"/>
      <c r="R869"/>
      <c r="S869"/>
      <c r="T869"/>
      <c r="U869"/>
      <c r="V869"/>
      <c r="W869"/>
      <c r="X869"/>
      <c r="Y869"/>
      <c r="Z869"/>
    </row>
    <row r="870" spans="2:26" s="32" customFormat="1" x14ac:dyDescent="0.25">
      <c r="B870"/>
      <c r="C870"/>
      <c r="D870" s="100"/>
      <c r="E870" s="42"/>
      <c r="F870" s="70"/>
      <c r="G870" s="19" t="str">
        <f>IFERROR(VLOOKUP($D870,LISTA!$A$2:$J$9990,8,0),"")</f>
        <v/>
      </c>
      <c r="H870" s="40" t="str">
        <f t="shared" si="24"/>
        <v/>
      </c>
      <c r="I870" s="1"/>
      <c r="J870" s="1"/>
      <c r="K870" s="1"/>
      <c r="L870" s="36" t="str">
        <f>IFERROR(#REF!-$J844,"")</f>
        <v/>
      </c>
      <c r="N870" s="7"/>
      <c r="O870" s="7"/>
      <c r="P870" s="9"/>
      <c r="Q870" s="9"/>
      <c r="R870"/>
      <c r="S870"/>
      <c r="T870"/>
      <c r="U870"/>
      <c r="V870"/>
      <c r="W870"/>
      <c r="X870"/>
      <c r="Y870"/>
      <c r="Z870"/>
    </row>
    <row r="871" spans="2:26" s="32" customFormat="1" x14ac:dyDescent="0.25">
      <c r="B871"/>
      <c r="C871"/>
      <c r="D871" s="100"/>
      <c r="E871" s="42"/>
      <c r="F871" s="70"/>
      <c r="G871" s="19" t="str">
        <f>IFERROR(VLOOKUP($D871,LISTA!$A$2:$J$9990,8,0),"")</f>
        <v/>
      </c>
      <c r="H871" s="40" t="str">
        <f t="shared" si="24"/>
        <v/>
      </c>
      <c r="I871" s="1"/>
      <c r="J871" s="1"/>
      <c r="K871" s="1"/>
      <c r="L871" s="36" t="str">
        <f>IFERROR(#REF!-$J845,"")</f>
        <v/>
      </c>
      <c r="N871" s="7"/>
      <c r="O871" s="7"/>
      <c r="P871" s="9"/>
      <c r="Q871" s="9"/>
      <c r="R871"/>
      <c r="S871"/>
      <c r="T871"/>
      <c r="U871"/>
      <c r="V871"/>
      <c r="W871"/>
      <c r="X871"/>
      <c r="Y871"/>
      <c r="Z871"/>
    </row>
    <row r="872" spans="2:26" s="32" customFormat="1" x14ac:dyDescent="0.25">
      <c r="B872"/>
      <c r="C872"/>
      <c r="D872" s="100"/>
      <c r="E872" s="42"/>
      <c r="F872" s="70"/>
      <c r="G872" s="19" t="str">
        <f>IFERROR(VLOOKUP($D872,LISTA!$A$2:$J$9990,8,0),"")</f>
        <v/>
      </c>
      <c r="H872" s="40" t="str">
        <f t="shared" si="24"/>
        <v/>
      </c>
      <c r="I872" s="1"/>
      <c r="J872" s="1"/>
      <c r="K872" s="1"/>
      <c r="L872" s="36" t="str">
        <f>IFERROR(#REF!-$J846,"")</f>
        <v/>
      </c>
      <c r="N872" s="7"/>
      <c r="O872" s="7"/>
      <c r="P872" s="9"/>
      <c r="Q872" s="9"/>
      <c r="R872"/>
      <c r="S872"/>
      <c r="T872"/>
      <c r="U872"/>
      <c r="V872"/>
      <c r="W872"/>
      <c r="X872"/>
      <c r="Y872"/>
      <c r="Z872"/>
    </row>
    <row r="873" spans="2:26" s="32" customFormat="1" x14ac:dyDescent="0.25">
      <c r="B873"/>
      <c r="C873"/>
      <c r="D873" s="100"/>
      <c r="E873" s="42"/>
      <c r="F873" s="70"/>
      <c r="G873" s="19" t="str">
        <f>IFERROR(VLOOKUP($D873,LISTA!$A$2:$J$9990,8,0),"")</f>
        <v/>
      </c>
      <c r="H873" s="40" t="str">
        <f t="shared" si="24"/>
        <v/>
      </c>
      <c r="I873" s="1"/>
      <c r="J873" s="1"/>
      <c r="K873" s="1"/>
      <c r="L873" s="36" t="str">
        <f>IFERROR(#REF!-$J847,"")</f>
        <v/>
      </c>
      <c r="N873" s="7"/>
      <c r="O873" s="7"/>
      <c r="P873" s="9"/>
      <c r="Q873" s="9"/>
      <c r="R873"/>
      <c r="S873"/>
      <c r="T873"/>
      <c r="U873"/>
      <c r="V873"/>
      <c r="W873"/>
      <c r="X873"/>
      <c r="Y873"/>
      <c r="Z873"/>
    </row>
    <row r="874" spans="2:26" s="32" customFormat="1" x14ac:dyDescent="0.25">
      <c r="B874"/>
      <c r="C874"/>
      <c r="D874" s="100"/>
      <c r="E874" s="42"/>
      <c r="F874" s="70"/>
      <c r="G874" s="19" t="str">
        <f>IFERROR(VLOOKUP($D874,LISTA!$A$2:$J$9990,8,0),"")</f>
        <v/>
      </c>
      <c r="H874" s="40" t="str">
        <f t="shared" si="24"/>
        <v/>
      </c>
      <c r="I874" s="1"/>
      <c r="J874" s="1"/>
      <c r="K874" s="1"/>
      <c r="L874" s="36" t="str">
        <f>IFERROR(#REF!-$J848,"")</f>
        <v/>
      </c>
      <c r="N874" s="7"/>
      <c r="O874" s="7"/>
      <c r="P874" s="9"/>
      <c r="Q874" s="9"/>
      <c r="R874"/>
      <c r="S874"/>
      <c r="T874"/>
      <c r="U874"/>
      <c r="V874"/>
      <c r="W874"/>
      <c r="X874"/>
      <c r="Y874"/>
      <c r="Z874"/>
    </row>
    <row r="875" spans="2:26" s="32" customFormat="1" x14ac:dyDescent="0.25">
      <c r="B875"/>
      <c r="C875"/>
      <c r="D875" s="100"/>
      <c r="E875" s="42"/>
      <c r="F875" s="70"/>
      <c r="G875" s="19" t="str">
        <f>IFERROR(VLOOKUP($D875,LISTA!$A$2:$J$9990,8,0),"")</f>
        <v/>
      </c>
      <c r="H875" s="40" t="str">
        <f t="shared" si="24"/>
        <v/>
      </c>
      <c r="I875" s="1"/>
      <c r="J875" s="1"/>
      <c r="K875" s="1"/>
      <c r="L875" s="36" t="str">
        <f>IFERROR(#REF!-$J849,"")</f>
        <v/>
      </c>
      <c r="N875" s="7"/>
      <c r="O875" s="7"/>
      <c r="P875" s="9"/>
      <c r="Q875" s="9"/>
      <c r="R875"/>
      <c r="S875"/>
      <c r="T875"/>
      <c r="U875"/>
      <c r="V875"/>
      <c r="W875"/>
      <c r="X875"/>
      <c r="Y875"/>
      <c r="Z875"/>
    </row>
    <row r="876" spans="2:26" s="32" customFormat="1" x14ac:dyDescent="0.25">
      <c r="B876"/>
      <c r="C876"/>
      <c r="D876" s="100"/>
      <c r="E876" s="42"/>
      <c r="F876" s="70"/>
      <c r="G876" s="19" t="str">
        <f>IFERROR(VLOOKUP($D876,LISTA!$A$2:$J$9990,8,0),"")</f>
        <v/>
      </c>
      <c r="H876" s="40" t="str">
        <f t="shared" si="24"/>
        <v/>
      </c>
      <c r="I876" s="1"/>
      <c r="J876" s="1"/>
      <c r="K876" s="1"/>
      <c r="L876" s="36" t="str">
        <f>IFERROR(#REF!-$J850,"")</f>
        <v/>
      </c>
      <c r="N876" s="7"/>
      <c r="O876" s="7"/>
      <c r="P876" s="9"/>
      <c r="Q876" s="9"/>
      <c r="R876"/>
      <c r="S876"/>
      <c r="T876"/>
      <c r="U876"/>
      <c r="V876"/>
      <c r="W876"/>
      <c r="X876"/>
      <c r="Y876"/>
      <c r="Z876"/>
    </row>
    <row r="877" spans="2:26" s="32" customFormat="1" x14ac:dyDescent="0.25">
      <c r="B877"/>
      <c r="C877"/>
      <c r="D877" s="100"/>
      <c r="E877" s="42"/>
      <c r="F877" s="70"/>
      <c r="G877" s="19" t="str">
        <f>IFERROR(VLOOKUP($D877,LISTA!$A$2:$J$9990,8,0),"")</f>
        <v/>
      </c>
      <c r="H877" s="40" t="str">
        <f t="shared" si="24"/>
        <v/>
      </c>
      <c r="I877" s="1"/>
      <c r="J877" s="1"/>
      <c r="K877" s="1"/>
      <c r="L877" s="36" t="str">
        <f>IFERROR(#REF!-$J851,"")</f>
        <v/>
      </c>
      <c r="N877" s="7"/>
      <c r="O877" s="7"/>
      <c r="P877" s="9"/>
      <c r="Q877" s="9"/>
      <c r="R877"/>
      <c r="S877"/>
      <c r="T877"/>
      <c r="U877"/>
      <c r="V877"/>
      <c r="W877"/>
      <c r="X877"/>
      <c r="Y877"/>
      <c r="Z877"/>
    </row>
    <row r="878" spans="2:26" s="32" customFormat="1" x14ac:dyDescent="0.25">
      <c r="B878"/>
      <c r="C878"/>
      <c r="D878" s="100"/>
      <c r="E878" s="42"/>
      <c r="F878" s="70"/>
      <c r="G878" s="19" t="str">
        <f>IFERROR(VLOOKUP($D878,LISTA!$A$2:$J$9990,8,0),"")</f>
        <v/>
      </c>
      <c r="H878" s="40" t="str">
        <f t="shared" si="24"/>
        <v/>
      </c>
      <c r="I878" s="1"/>
      <c r="J878" s="1"/>
      <c r="K878" s="1"/>
      <c r="L878" s="36" t="str">
        <f>IFERROR(#REF!-$J852,"")</f>
        <v/>
      </c>
      <c r="N878" s="7"/>
      <c r="O878" s="7"/>
      <c r="P878" s="9"/>
      <c r="Q878" s="9"/>
      <c r="R878"/>
      <c r="S878"/>
      <c r="T878"/>
      <c r="U878"/>
      <c r="V878"/>
      <c r="W878"/>
      <c r="X878"/>
      <c r="Y878"/>
      <c r="Z878"/>
    </row>
    <row r="879" spans="2:26" s="32" customFormat="1" x14ac:dyDescent="0.25">
      <c r="B879"/>
      <c r="C879"/>
      <c r="D879" s="100"/>
      <c r="E879" s="42"/>
      <c r="F879" s="70"/>
      <c r="G879" s="19" t="str">
        <f>IFERROR(VLOOKUP($D879,LISTA!$A$2:$J$9990,8,0),"")</f>
        <v/>
      </c>
      <c r="H879" s="40" t="str">
        <f t="shared" si="24"/>
        <v/>
      </c>
      <c r="I879" s="1"/>
      <c r="J879" s="1"/>
      <c r="K879" s="1"/>
      <c r="L879" s="36" t="str">
        <f>IFERROR(#REF!-$J853,"")</f>
        <v/>
      </c>
      <c r="N879" s="7"/>
      <c r="O879" s="7"/>
      <c r="P879" s="9"/>
      <c r="Q879" s="9"/>
      <c r="R879"/>
      <c r="S879"/>
      <c r="T879"/>
      <c r="U879"/>
      <c r="V879"/>
      <c r="W879"/>
      <c r="X879"/>
      <c r="Y879"/>
      <c r="Z879"/>
    </row>
    <row r="880" spans="2:26" s="32" customFormat="1" x14ac:dyDescent="0.25">
      <c r="B880"/>
      <c r="C880"/>
      <c r="D880" s="100"/>
      <c r="E880" s="42"/>
      <c r="F880" s="70"/>
      <c r="G880" s="19" t="str">
        <f>IFERROR(VLOOKUP($D880,LISTA!$A$2:$J$9990,8,0),"")</f>
        <v/>
      </c>
      <c r="H880" s="40" t="str">
        <f t="shared" si="24"/>
        <v/>
      </c>
      <c r="I880" s="1"/>
      <c r="J880" s="1"/>
      <c r="K880" s="1"/>
      <c r="L880" s="36" t="str">
        <f>IFERROR(#REF!-$J854,"")</f>
        <v/>
      </c>
      <c r="N880" s="7"/>
      <c r="O880" s="7"/>
      <c r="P880" s="9"/>
      <c r="Q880" s="9"/>
      <c r="R880"/>
      <c r="S880"/>
      <c r="T880"/>
      <c r="U880"/>
      <c r="V880"/>
      <c r="W880"/>
      <c r="X880"/>
      <c r="Y880"/>
      <c r="Z880"/>
    </row>
    <row r="881" spans="2:26" s="32" customFormat="1" x14ac:dyDescent="0.25">
      <c r="B881"/>
      <c r="C881"/>
      <c r="D881" s="100"/>
      <c r="E881" s="42"/>
      <c r="F881" s="70"/>
      <c r="G881" s="19" t="str">
        <f>IFERROR(VLOOKUP($D881,LISTA!$A$2:$J$9990,8,0),"")</f>
        <v/>
      </c>
      <c r="H881" s="40" t="str">
        <f t="shared" si="24"/>
        <v/>
      </c>
      <c r="I881" s="1"/>
      <c r="J881" s="1"/>
      <c r="K881" s="1"/>
      <c r="L881" s="36" t="str">
        <f>IFERROR(#REF!-$J855,"")</f>
        <v/>
      </c>
      <c r="N881" s="7"/>
      <c r="O881" s="7"/>
      <c r="P881" s="9"/>
      <c r="Q881" s="9"/>
      <c r="R881"/>
      <c r="S881"/>
      <c r="T881"/>
      <c r="U881"/>
      <c r="V881"/>
      <c r="W881"/>
      <c r="X881"/>
      <c r="Y881"/>
      <c r="Z881"/>
    </row>
    <row r="882" spans="2:26" s="32" customFormat="1" x14ac:dyDescent="0.25">
      <c r="B882"/>
      <c r="C882"/>
      <c r="D882" s="100"/>
      <c r="E882" s="42"/>
      <c r="F882" s="70"/>
      <c r="G882" s="19" t="str">
        <f>IFERROR(VLOOKUP($D882,LISTA!$A$2:$J$9990,8,0),"")</f>
        <v/>
      </c>
      <c r="H882" s="40" t="str">
        <f t="shared" si="24"/>
        <v/>
      </c>
      <c r="I882" s="1"/>
      <c r="J882" s="1"/>
      <c r="K882" s="1"/>
      <c r="L882" s="36" t="str">
        <f>IFERROR(#REF!-$J856,"")</f>
        <v/>
      </c>
      <c r="N882" s="7"/>
      <c r="O882" s="7"/>
      <c r="P882" s="9"/>
      <c r="Q882" s="9"/>
      <c r="R882"/>
      <c r="S882"/>
      <c r="T882"/>
      <c r="U882"/>
      <c r="V882"/>
      <c r="W882"/>
      <c r="X882"/>
      <c r="Y882"/>
      <c r="Z882"/>
    </row>
    <row r="883" spans="2:26" s="32" customFormat="1" x14ac:dyDescent="0.25">
      <c r="B883"/>
      <c r="C883"/>
      <c r="D883" s="100"/>
      <c r="E883" s="42"/>
      <c r="F883" s="70"/>
      <c r="G883" s="19" t="str">
        <f>IFERROR(VLOOKUP($D883,LISTA!$A$2:$J$9990,8,0),"")</f>
        <v/>
      </c>
      <c r="H883" s="40" t="str">
        <f t="shared" si="24"/>
        <v/>
      </c>
      <c r="I883" s="1"/>
      <c r="J883" s="1"/>
      <c r="K883" s="1"/>
      <c r="L883" s="36" t="str">
        <f>IFERROR(#REF!-$J857,"")</f>
        <v/>
      </c>
      <c r="N883" s="7"/>
      <c r="O883" s="7"/>
      <c r="P883" s="9"/>
      <c r="Q883" s="9"/>
      <c r="R883"/>
      <c r="S883"/>
      <c r="T883"/>
      <c r="U883"/>
      <c r="V883"/>
      <c r="W883"/>
      <c r="X883"/>
      <c r="Y883"/>
      <c r="Z883"/>
    </row>
    <row r="884" spans="2:26" s="32" customFormat="1" x14ac:dyDescent="0.25">
      <c r="B884"/>
      <c r="C884"/>
      <c r="D884" s="100"/>
      <c r="E884" s="42"/>
      <c r="F884" s="70"/>
      <c r="G884" s="19" t="str">
        <f>IFERROR(VLOOKUP($D884,LISTA!$A$2:$J$9990,8,0),"")</f>
        <v/>
      </c>
      <c r="H884" s="40" t="str">
        <f t="shared" si="24"/>
        <v/>
      </c>
      <c r="I884" s="1"/>
      <c r="J884" s="1"/>
      <c r="K884" s="1"/>
      <c r="L884" s="36" t="str">
        <f>IFERROR(#REF!-$J858,"")</f>
        <v/>
      </c>
      <c r="N884" s="7"/>
      <c r="O884" s="7"/>
      <c r="P884" s="9"/>
      <c r="Q884" s="9"/>
      <c r="R884"/>
      <c r="S884"/>
      <c r="T884"/>
      <c r="U884"/>
      <c r="V884"/>
      <c r="W884"/>
      <c r="X884"/>
      <c r="Y884"/>
      <c r="Z884"/>
    </row>
    <row r="885" spans="2:26" s="32" customFormat="1" x14ac:dyDescent="0.25">
      <c r="B885"/>
      <c r="C885"/>
      <c r="D885" s="100"/>
      <c r="E885" s="42"/>
      <c r="F885" s="70"/>
      <c r="G885" s="19" t="str">
        <f>IFERROR(VLOOKUP($D885,LISTA!$A$2:$J$9990,8,0),"")</f>
        <v/>
      </c>
      <c r="H885" s="40" t="str">
        <f t="shared" si="24"/>
        <v/>
      </c>
      <c r="I885" s="1"/>
      <c r="J885" s="1"/>
      <c r="K885" s="1"/>
      <c r="L885" s="36" t="str">
        <f>IFERROR(#REF!-$J859,"")</f>
        <v/>
      </c>
      <c r="N885" s="7"/>
      <c r="O885" s="7"/>
      <c r="P885" s="9"/>
      <c r="Q885" s="9"/>
      <c r="R885"/>
      <c r="S885"/>
      <c r="T885"/>
      <c r="U885"/>
      <c r="V885"/>
      <c r="W885"/>
      <c r="X885"/>
      <c r="Y885"/>
      <c r="Z885"/>
    </row>
    <row r="886" spans="2:26" s="32" customFormat="1" x14ac:dyDescent="0.25">
      <c r="B886"/>
      <c r="C886"/>
      <c r="D886" s="100"/>
      <c r="E886" s="42"/>
      <c r="F886" s="70"/>
      <c r="G886" s="19" t="str">
        <f>IFERROR(VLOOKUP($D886,LISTA!$A$2:$J$9990,8,0),"")</f>
        <v/>
      </c>
      <c r="H886" s="40" t="str">
        <f t="shared" si="24"/>
        <v/>
      </c>
      <c r="I886" s="1"/>
      <c r="J886" s="1"/>
      <c r="K886" s="1"/>
      <c r="L886" s="36" t="str">
        <f>IFERROR(#REF!-$J860,"")</f>
        <v/>
      </c>
      <c r="N886" s="7"/>
      <c r="O886" s="7"/>
      <c r="P886" s="9"/>
      <c r="Q886" s="9"/>
      <c r="R886"/>
      <c r="S886"/>
      <c r="T886"/>
      <c r="U886"/>
      <c r="V886"/>
      <c r="W886"/>
      <c r="X886"/>
      <c r="Y886"/>
      <c r="Z886"/>
    </row>
    <row r="887" spans="2:26" s="32" customFormat="1" x14ac:dyDescent="0.25">
      <c r="B887"/>
      <c r="C887"/>
      <c r="D887" s="100"/>
      <c r="E887" s="42"/>
      <c r="F887" s="70"/>
      <c r="G887" s="19" t="str">
        <f>IFERROR(VLOOKUP($D887,LISTA!$A$2:$J$9990,8,0),"")</f>
        <v/>
      </c>
      <c r="H887" s="40" t="str">
        <f t="shared" si="24"/>
        <v/>
      </c>
      <c r="I887" s="1"/>
      <c r="J887" s="1"/>
      <c r="K887" s="1"/>
      <c r="L887" s="36" t="str">
        <f>IFERROR(#REF!-$J861,"")</f>
        <v/>
      </c>
      <c r="N887" s="7"/>
      <c r="O887" s="7"/>
      <c r="P887" s="9"/>
      <c r="Q887" s="9"/>
      <c r="R887"/>
      <c r="S887"/>
      <c r="T887"/>
      <c r="U887"/>
      <c r="V887"/>
      <c r="W887"/>
      <c r="X887"/>
      <c r="Y887"/>
      <c r="Z887"/>
    </row>
    <row r="888" spans="2:26" s="32" customFormat="1" x14ac:dyDescent="0.25">
      <c r="B888"/>
      <c r="C888"/>
      <c r="D888" s="100"/>
      <c r="E888" s="42"/>
      <c r="F888" s="70"/>
      <c r="G888" s="19" t="str">
        <f>IFERROR(VLOOKUP($D888,LISTA!$A$2:$J$9990,8,0),"")</f>
        <v/>
      </c>
      <c r="H888" s="40" t="str">
        <f t="shared" si="24"/>
        <v/>
      </c>
      <c r="I888" s="1"/>
      <c r="J888" s="1"/>
      <c r="K888" s="1"/>
      <c r="L888" s="36" t="str">
        <f>IFERROR(#REF!-$J862,"")</f>
        <v/>
      </c>
      <c r="N888" s="7"/>
      <c r="O888" s="7"/>
      <c r="P888" s="9"/>
      <c r="Q888" s="9"/>
      <c r="R888"/>
      <c r="S888"/>
      <c r="T888"/>
      <c r="U888"/>
      <c r="V888"/>
      <c r="W888"/>
      <c r="X888"/>
      <c r="Y888"/>
      <c r="Z888"/>
    </row>
    <row r="889" spans="2:26" s="32" customFormat="1" x14ac:dyDescent="0.25">
      <c r="B889"/>
      <c r="C889"/>
      <c r="D889" s="100"/>
      <c r="E889" s="42"/>
      <c r="F889" s="70"/>
      <c r="G889" s="19" t="str">
        <f>IFERROR(VLOOKUP($D889,LISTA!$A$2:$J$9990,8,0),"")</f>
        <v/>
      </c>
      <c r="H889" s="40" t="str">
        <f t="shared" si="24"/>
        <v/>
      </c>
      <c r="I889" s="1"/>
      <c r="J889" s="1"/>
      <c r="K889" s="1"/>
      <c r="L889" s="36" t="str">
        <f>IFERROR(#REF!-$J863,"")</f>
        <v/>
      </c>
      <c r="N889" s="7"/>
      <c r="O889" s="7"/>
      <c r="P889" s="9"/>
      <c r="Q889" s="9"/>
      <c r="R889"/>
      <c r="S889"/>
      <c r="T889"/>
      <c r="U889"/>
      <c r="V889"/>
      <c r="W889"/>
      <c r="X889"/>
      <c r="Y889"/>
      <c r="Z889"/>
    </row>
    <row r="890" spans="2:26" s="32" customFormat="1" x14ac:dyDescent="0.25">
      <c r="B890"/>
      <c r="C890"/>
      <c r="D890" s="100"/>
      <c r="E890" s="42"/>
      <c r="F890" s="70"/>
      <c r="G890" s="19" t="str">
        <f>IFERROR(VLOOKUP($D890,LISTA!$A$2:$J$9990,8,0),"")</f>
        <v/>
      </c>
      <c r="H890" s="40" t="str">
        <f t="shared" si="24"/>
        <v/>
      </c>
      <c r="I890" s="1"/>
      <c r="J890" s="1"/>
      <c r="K890" s="1"/>
      <c r="L890" s="36" t="str">
        <f>IFERROR(#REF!-$J864,"")</f>
        <v/>
      </c>
      <c r="N890" s="7"/>
      <c r="O890" s="7"/>
      <c r="P890" s="9"/>
      <c r="Q890" s="9"/>
      <c r="R890"/>
      <c r="S890"/>
      <c r="T890"/>
      <c r="U890"/>
      <c r="V890"/>
      <c r="W890"/>
      <c r="X890"/>
      <c r="Y890"/>
      <c r="Z890"/>
    </row>
    <row r="891" spans="2:26" s="32" customFormat="1" x14ac:dyDescent="0.25">
      <c r="B891"/>
      <c r="C891"/>
      <c r="D891" s="100"/>
      <c r="E891" s="42"/>
      <c r="F891" s="70"/>
      <c r="G891" s="19" t="str">
        <f>IFERROR(VLOOKUP($D891,LISTA!$A$2:$J$9990,8,0),"")</f>
        <v/>
      </c>
      <c r="H891" s="40" t="str">
        <f t="shared" si="24"/>
        <v/>
      </c>
      <c r="I891" s="1"/>
      <c r="J891" s="1"/>
      <c r="K891" s="1"/>
      <c r="L891" s="36" t="str">
        <f>IFERROR(#REF!-$J865,"")</f>
        <v/>
      </c>
      <c r="N891" s="7"/>
      <c r="O891" s="7"/>
      <c r="P891" s="9"/>
      <c r="Q891" s="9"/>
      <c r="R891"/>
      <c r="S891"/>
      <c r="T891"/>
      <c r="U891"/>
      <c r="V891"/>
      <c r="W891"/>
      <c r="X891"/>
      <c r="Y891"/>
      <c r="Z891"/>
    </row>
    <row r="892" spans="2:26" s="32" customFormat="1" x14ac:dyDescent="0.25">
      <c r="B892"/>
      <c r="C892"/>
      <c r="D892" s="100"/>
      <c r="E892" s="42"/>
      <c r="F892" s="70"/>
      <c r="G892" s="19" t="str">
        <f>IFERROR(VLOOKUP($D892,LISTA!$A$2:$J$9990,8,0),"")</f>
        <v/>
      </c>
      <c r="H892" s="40" t="str">
        <f t="shared" si="24"/>
        <v/>
      </c>
      <c r="I892" s="1"/>
      <c r="J892" s="1"/>
      <c r="K892" s="1"/>
      <c r="L892" s="36" t="str">
        <f>IFERROR(#REF!-$J866,"")</f>
        <v/>
      </c>
      <c r="N892" s="7"/>
      <c r="O892" s="7"/>
      <c r="P892" s="9"/>
      <c r="Q892" s="9"/>
      <c r="R892"/>
      <c r="S892"/>
      <c r="T892"/>
      <c r="U892"/>
      <c r="V892"/>
      <c r="W892"/>
      <c r="X892"/>
      <c r="Y892"/>
      <c r="Z892"/>
    </row>
    <row r="893" spans="2:26" s="32" customFormat="1" x14ac:dyDescent="0.25">
      <c r="B893"/>
      <c r="C893"/>
      <c r="D893" s="100"/>
      <c r="E893" s="42"/>
      <c r="F893" s="70"/>
      <c r="G893" s="19" t="str">
        <f>IFERROR(VLOOKUP($D893,LISTA!$A$2:$J$9990,8,0),"")</f>
        <v/>
      </c>
      <c r="H893" s="40" t="str">
        <f t="shared" si="24"/>
        <v/>
      </c>
      <c r="I893" s="1"/>
      <c r="J893" s="1"/>
      <c r="K893" s="1"/>
      <c r="L893" s="36" t="str">
        <f>IFERROR(#REF!-$J867,"")</f>
        <v/>
      </c>
      <c r="N893" s="7"/>
      <c r="O893" s="7"/>
      <c r="P893" s="9"/>
      <c r="Q893" s="9"/>
      <c r="R893"/>
      <c r="S893"/>
      <c r="T893"/>
      <c r="U893"/>
      <c r="V893"/>
      <c r="W893"/>
      <c r="X893"/>
      <c r="Y893"/>
      <c r="Z893"/>
    </row>
    <row r="894" spans="2:26" s="32" customFormat="1" x14ac:dyDescent="0.25">
      <c r="B894"/>
      <c r="C894"/>
      <c r="D894" s="100"/>
      <c r="E894" s="42"/>
      <c r="F894" s="70"/>
      <c r="G894" s="19" t="str">
        <f>IFERROR(VLOOKUP($D894,LISTA!$A$2:$J$9990,8,0),"")</f>
        <v/>
      </c>
      <c r="H894" s="40" t="str">
        <f t="shared" si="24"/>
        <v/>
      </c>
      <c r="I894" s="1"/>
      <c r="J894" s="1"/>
      <c r="K894" s="1"/>
      <c r="L894" s="36" t="str">
        <f>IFERROR(#REF!-$J868,"")</f>
        <v/>
      </c>
      <c r="N894" s="7"/>
      <c r="O894" s="7"/>
      <c r="P894" s="9"/>
      <c r="Q894" s="9"/>
      <c r="R894"/>
      <c r="S894"/>
      <c r="T894"/>
      <c r="U894"/>
      <c r="V894"/>
      <c r="W894"/>
      <c r="X894"/>
      <c r="Y894"/>
      <c r="Z894"/>
    </row>
    <row r="895" spans="2:26" s="32" customFormat="1" x14ac:dyDescent="0.25">
      <c r="B895"/>
      <c r="C895"/>
      <c r="D895" s="100"/>
      <c r="E895" s="42"/>
      <c r="F895" s="70"/>
      <c r="G895" s="19" t="str">
        <f>IFERROR(VLOOKUP($D895,LISTA!$A$2:$J$9990,8,0),"")</f>
        <v/>
      </c>
      <c r="H895" s="40" t="str">
        <f t="shared" si="24"/>
        <v/>
      </c>
      <c r="I895" s="1"/>
      <c r="J895" s="1"/>
      <c r="K895" s="1"/>
      <c r="L895" s="36" t="str">
        <f>IFERROR(#REF!-$J869,"")</f>
        <v/>
      </c>
      <c r="N895" s="7"/>
      <c r="O895" s="7"/>
      <c r="P895" s="9"/>
      <c r="Q895" s="9"/>
      <c r="R895"/>
      <c r="S895"/>
      <c r="T895"/>
      <c r="U895"/>
      <c r="V895"/>
      <c r="W895"/>
      <c r="X895"/>
      <c r="Y895"/>
      <c r="Z895"/>
    </row>
    <row r="896" spans="2:26" s="32" customFormat="1" x14ac:dyDescent="0.25">
      <c r="B896"/>
      <c r="C896"/>
      <c r="D896" s="100"/>
      <c r="E896" s="42"/>
      <c r="F896" s="70"/>
      <c r="G896" s="19" t="str">
        <f>IFERROR(VLOOKUP($D896,LISTA!$A$2:$J$9990,8,0),"")</f>
        <v/>
      </c>
      <c r="H896" s="40" t="str">
        <f t="shared" si="24"/>
        <v/>
      </c>
      <c r="I896" s="1"/>
      <c r="J896" s="1"/>
      <c r="K896" s="1"/>
      <c r="L896" s="36" t="str">
        <f>IFERROR(#REF!-$J870,"")</f>
        <v/>
      </c>
      <c r="N896" s="7"/>
      <c r="O896" s="7"/>
      <c r="P896" s="9"/>
      <c r="Q896" s="9"/>
      <c r="R896"/>
      <c r="S896"/>
      <c r="T896"/>
      <c r="U896"/>
      <c r="V896"/>
      <c r="W896"/>
      <c r="X896"/>
      <c r="Y896"/>
      <c r="Z896"/>
    </row>
    <row r="897" spans="2:26" s="32" customFormat="1" x14ac:dyDescent="0.25">
      <c r="B897"/>
      <c r="C897"/>
      <c r="D897" s="100"/>
      <c r="E897" s="42"/>
      <c r="F897" s="70"/>
      <c r="G897" s="19" t="str">
        <f>IFERROR(VLOOKUP($D897,LISTA!$A$2:$J$9990,8,0),"")</f>
        <v/>
      </c>
      <c r="H897" s="40" t="str">
        <f t="shared" si="24"/>
        <v/>
      </c>
      <c r="I897" s="1"/>
      <c r="J897" s="1"/>
      <c r="K897" s="1"/>
      <c r="L897" s="36" t="str">
        <f>IFERROR(#REF!-$J871,"")</f>
        <v/>
      </c>
      <c r="N897" s="7"/>
      <c r="O897" s="7"/>
      <c r="P897" s="9"/>
      <c r="Q897" s="9"/>
      <c r="R897"/>
      <c r="S897"/>
      <c r="T897"/>
      <c r="U897"/>
      <c r="V897"/>
      <c r="W897"/>
      <c r="X897"/>
      <c r="Y897"/>
      <c r="Z897"/>
    </row>
    <row r="898" spans="2:26" s="32" customFormat="1" x14ac:dyDescent="0.25">
      <c r="B898"/>
      <c r="C898"/>
      <c r="D898" s="100"/>
      <c r="E898" s="42"/>
      <c r="F898" s="70"/>
      <c r="G898" s="19" t="str">
        <f>IFERROR(VLOOKUP($D898,LISTA!$A$2:$J$9990,8,0),"")</f>
        <v/>
      </c>
      <c r="H898" s="40" t="str">
        <f t="shared" si="24"/>
        <v/>
      </c>
      <c r="I898" s="1"/>
      <c r="J898" s="1"/>
      <c r="K898" s="1"/>
      <c r="L898" s="36" t="str">
        <f>IFERROR(#REF!-$J872,"")</f>
        <v/>
      </c>
      <c r="N898" s="7"/>
      <c r="O898" s="7"/>
      <c r="P898" s="9"/>
      <c r="Q898" s="9"/>
      <c r="R898"/>
      <c r="S898"/>
      <c r="T898"/>
      <c r="U898"/>
      <c r="V898"/>
      <c r="W898"/>
      <c r="X898"/>
      <c r="Y898"/>
      <c r="Z898"/>
    </row>
    <row r="899" spans="2:26" s="32" customFormat="1" x14ac:dyDescent="0.25">
      <c r="B899"/>
      <c r="C899"/>
      <c r="D899" s="100"/>
      <c r="E899" s="42"/>
      <c r="F899" s="70"/>
      <c r="G899" s="19" t="str">
        <f>IFERROR(VLOOKUP($D899,LISTA!$A$2:$J$9990,8,0),"")</f>
        <v/>
      </c>
      <c r="H899" s="40" t="str">
        <f t="shared" si="24"/>
        <v/>
      </c>
      <c r="I899" s="1"/>
      <c r="J899" s="1"/>
      <c r="K899" s="1"/>
      <c r="L899" s="36" t="str">
        <f>IFERROR(#REF!-$J873,"")</f>
        <v/>
      </c>
      <c r="N899" s="7"/>
      <c r="O899" s="7"/>
      <c r="P899" s="9"/>
      <c r="Q899" s="9"/>
      <c r="R899"/>
      <c r="S899"/>
      <c r="T899"/>
      <c r="U899"/>
      <c r="V899"/>
      <c r="W899"/>
      <c r="X899"/>
      <c r="Y899"/>
      <c r="Z899"/>
    </row>
    <row r="900" spans="2:26" s="32" customFormat="1" x14ac:dyDescent="0.25">
      <c r="B900"/>
      <c r="C900"/>
      <c r="D900" s="100"/>
      <c r="E900" s="42"/>
      <c r="F900" s="70"/>
      <c r="G900" s="19" t="str">
        <f>IFERROR(VLOOKUP($D900,LISTA!$A$2:$J$9990,8,0),"")</f>
        <v/>
      </c>
      <c r="H900" s="40" t="str">
        <f t="shared" si="24"/>
        <v/>
      </c>
      <c r="I900" s="1"/>
      <c r="J900" s="1"/>
      <c r="K900" s="1"/>
      <c r="L900" s="36" t="str">
        <f>IFERROR(#REF!-$J874,"")</f>
        <v/>
      </c>
      <c r="N900" s="7"/>
      <c r="O900" s="7"/>
      <c r="P900" s="9"/>
      <c r="Q900" s="9"/>
      <c r="R900"/>
      <c r="S900"/>
      <c r="T900"/>
      <c r="U900"/>
      <c r="V900"/>
      <c r="W900"/>
      <c r="X900"/>
      <c r="Y900"/>
      <c r="Z900"/>
    </row>
    <row r="901" spans="2:26" s="32" customFormat="1" x14ac:dyDescent="0.25">
      <c r="B901"/>
      <c r="C901"/>
      <c r="D901" s="100"/>
      <c r="E901" s="42"/>
      <c r="F901" s="70"/>
      <c r="G901" s="19" t="str">
        <f>IFERROR(VLOOKUP($D901,LISTA!$A$2:$J$9990,8,0),"")</f>
        <v/>
      </c>
      <c r="H901" s="40" t="str">
        <f t="shared" ref="H901:H964" si="25">IF(OR(G901=$K$10,G901=$K$11,G901=$K$14,G901=$K$15,G901=$K$16,G901=$K$17,G901=$K$18,G901=$K$19,G901=$K$20,G901=$K$21,G901=$K$22,G901=$K$23,G901=$K$24,G901=$K$25,G901=$K$26,G901=$K$27,G901=$K$28),$K$9,IF(OR(G901=$K$32,G901=$K$33),$K$31,IF(OR(G901=$K$38),$K$37,"")))</f>
        <v/>
      </c>
      <c r="I901" s="1"/>
      <c r="J901" s="1"/>
      <c r="K901" s="1"/>
      <c r="L901" s="36" t="str">
        <f>IFERROR(#REF!-$J875,"")</f>
        <v/>
      </c>
      <c r="N901" s="7"/>
      <c r="O901" s="7"/>
      <c r="P901" s="9"/>
      <c r="Q901" s="9"/>
      <c r="R901"/>
      <c r="S901"/>
      <c r="T901"/>
      <c r="U901"/>
      <c r="V901"/>
      <c r="W901"/>
      <c r="X901"/>
      <c r="Y901"/>
      <c r="Z901"/>
    </row>
    <row r="902" spans="2:26" s="32" customFormat="1" x14ac:dyDescent="0.25">
      <c r="B902"/>
      <c r="C902"/>
      <c r="D902" s="100"/>
      <c r="E902" s="42"/>
      <c r="F902" s="70"/>
      <c r="G902" s="19" t="str">
        <f>IFERROR(VLOOKUP($D902,LISTA!$A$2:$J$9990,8,0),"")</f>
        <v/>
      </c>
      <c r="H902" s="40" t="str">
        <f t="shared" si="25"/>
        <v/>
      </c>
      <c r="I902" s="1"/>
      <c r="J902" s="1"/>
      <c r="K902" s="1"/>
      <c r="L902" s="36" t="str">
        <f>IFERROR(#REF!-$J876,"")</f>
        <v/>
      </c>
      <c r="N902" s="7"/>
      <c r="O902" s="7"/>
      <c r="P902" s="9"/>
      <c r="Q902" s="9"/>
      <c r="R902"/>
      <c r="S902"/>
      <c r="T902"/>
      <c r="U902"/>
      <c r="V902"/>
      <c r="W902"/>
      <c r="X902"/>
      <c r="Y902"/>
      <c r="Z902"/>
    </row>
    <row r="903" spans="2:26" s="32" customFormat="1" x14ac:dyDescent="0.25">
      <c r="B903"/>
      <c r="C903"/>
      <c r="D903" s="100"/>
      <c r="E903" s="42"/>
      <c r="F903" s="70"/>
      <c r="G903" s="19" t="str">
        <f>IFERROR(VLOOKUP($D903,LISTA!$A$2:$J$9990,8,0),"")</f>
        <v/>
      </c>
      <c r="H903" s="40" t="str">
        <f t="shared" si="25"/>
        <v/>
      </c>
      <c r="I903" s="1"/>
      <c r="J903" s="1"/>
      <c r="K903" s="1"/>
      <c r="L903" s="36" t="str">
        <f>IFERROR(#REF!-$J877,"")</f>
        <v/>
      </c>
      <c r="N903" s="7"/>
      <c r="O903" s="7"/>
      <c r="P903" s="9"/>
      <c r="Q903" s="9"/>
      <c r="R903"/>
      <c r="S903"/>
      <c r="T903"/>
      <c r="U903"/>
      <c r="V903"/>
      <c r="W903"/>
      <c r="X903"/>
      <c r="Y903"/>
      <c r="Z903"/>
    </row>
    <row r="904" spans="2:26" s="32" customFormat="1" x14ac:dyDescent="0.25">
      <c r="B904"/>
      <c r="C904"/>
      <c r="D904" s="100"/>
      <c r="E904" s="42"/>
      <c r="F904" s="70"/>
      <c r="G904" s="19" t="str">
        <f>IFERROR(VLOOKUP($D904,LISTA!$A$2:$J$9990,8,0),"")</f>
        <v/>
      </c>
      <c r="H904" s="40" t="str">
        <f t="shared" si="25"/>
        <v/>
      </c>
      <c r="I904" s="1"/>
      <c r="J904" s="1"/>
      <c r="K904" s="1"/>
      <c r="L904" s="36" t="str">
        <f>IFERROR(#REF!-$J878,"")</f>
        <v/>
      </c>
      <c r="N904" s="7"/>
      <c r="O904" s="7"/>
      <c r="P904" s="9"/>
      <c r="Q904" s="9"/>
      <c r="R904"/>
      <c r="S904"/>
      <c r="T904"/>
      <c r="U904"/>
      <c r="V904"/>
      <c r="W904"/>
      <c r="X904"/>
      <c r="Y904"/>
      <c r="Z904"/>
    </row>
    <row r="905" spans="2:26" s="32" customFormat="1" x14ac:dyDescent="0.25">
      <c r="B905"/>
      <c r="C905"/>
      <c r="D905" s="100"/>
      <c r="E905" s="42"/>
      <c r="F905" s="70"/>
      <c r="G905" s="19" t="str">
        <f>IFERROR(VLOOKUP($D905,LISTA!$A$2:$J$9990,8,0),"")</f>
        <v/>
      </c>
      <c r="H905" s="40" t="str">
        <f t="shared" si="25"/>
        <v/>
      </c>
      <c r="I905" s="1"/>
      <c r="J905" s="1"/>
      <c r="K905" s="1"/>
      <c r="L905" s="36" t="str">
        <f>IFERROR(#REF!-$J879,"")</f>
        <v/>
      </c>
      <c r="N905" s="7"/>
      <c r="O905" s="7"/>
      <c r="P905" s="9"/>
      <c r="Q905" s="9"/>
      <c r="R905"/>
      <c r="S905"/>
      <c r="T905"/>
      <c r="U905"/>
      <c r="V905"/>
      <c r="W905"/>
      <c r="X905"/>
      <c r="Y905"/>
      <c r="Z905"/>
    </row>
    <row r="906" spans="2:26" s="32" customFormat="1" x14ac:dyDescent="0.25">
      <c r="B906"/>
      <c r="C906"/>
      <c r="D906" s="100"/>
      <c r="E906" s="42"/>
      <c r="F906" s="70"/>
      <c r="G906" s="19" t="str">
        <f>IFERROR(VLOOKUP($D906,LISTA!$A$2:$J$9990,8,0),"")</f>
        <v/>
      </c>
      <c r="H906" s="40" t="str">
        <f t="shared" si="25"/>
        <v/>
      </c>
      <c r="I906" s="1"/>
      <c r="J906" s="1"/>
      <c r="K906" s="1"/>
      <c r="L906" s="36" t="str">
        <f>IFERROR(#REF!-$J880,"")</f>
        <v/>
      </c>
      <c r="N906" s="7"/>
      <c r="O906" s="7"/>
      <c r="P906" s="9"/>
      <c r="Q906" s="9"/>
      <c r="R906"/>
      <c r="S906"/>
      <c r="T906"/>
      <c r="U906"/>
      <c r="V906"/>
      <c r="W906"/>
      <c r="X906"/>
      <c r="Y906"/>
      <c r="Z906"/>
    </row>
    <row r="907" spans="2:26" s="32" customFormat="1" x14ac:dyDescent="0.25">
      <c r="B907"/>
      <c r="C907"/>
      <c r="D907" s="100"/>
      <c r="E907" s="42"/>
      <c r="F907" s="70"/>
      <c r="G907" s="19" t="str">
        <f>IFERROR(VLOOKUP($D907,LISTA!$A$2:$J$9990,8,0),"")</f>
        <v/>
      </c>
      <c r="H907" s="40" t="str">
        <f t="shared" si="25"/>
        <v/>
      </c>
      <c r="I907" s="1"/>
      <c r="J907" s="1"/>
      <c r="K907" s="1"/>
      <c r="L907" s="36" t="str">
        <f>IFERROR(#REF!-$J881,"")</f>
        <v/>
      </c>
      <c r="N907" s="7"/>
      <c r="O907" s="7"/>
      <c r="P907" s="9"/>
      <c r="Q907" s="9"/>
      <c r="R907"/>
      <c r="S907"/>
      <c r="T907"/>
      <c r="U907"/>
      <c r="V907"/>
      <c r="W907"/>
      <c r="X907"/>
      <c r="Y907"/>
      <c r="Z907"/>
    </row>
    <row r="908" spans="2:26" s="32" customFormat="1" x14ac:dyDescent="0.25">
      <c r="B908"/>
      <c r="C908"/>
      <c r="D908" s="100"/>
      <c r="E908" s="42"/>
      <c r="F908" s="70"/>
      <c r="G908" s="19" t="str">
        <f>IFERROR(VLOOKUP($D908,LISTA!$A$2:$J$9990,8,0),"")</f>
        <v/>
      </c>
      <c r="H908" s="40" t="str">
        <f t="shared" si="25"/>
        <v/>
      </c>
      <c r="I908" s="1"/>
      <c r="J908" s="1"/>
      <c r="K908" s="1"/>
      <c r="L908" s="36" t="str">
        <f>IFERROR(#REF!-$J882,"")</f>
        <v/>
      </c>
      <c r="N908" s="7"/>
      <c r="O908" s="7"/>
      <c r="P908" s="9"/>
      <c r="Q908" s="9"/>
      <c r="R908"/>
      <c r="S908"/>
      <c r="T908"/>
      <c r="U908"/>
      <c r="V908"/>
      <c r="W908"/>
      <c r="X908"/>
      <c r="Y908"/>
      <c r="Z908"/>
    </row>
    <row r="909" spans="2:26" s="32" customFormat="1" x14ac:dyDescent="0.25">
      <c r="B909"/>
      <c r="C909"/>
      <c r="D909" s="100"/>
      <c r="E909" s="42"/>
      <c r="F909" s="70"/>
      <c r="G909" s="19" t="str">
        <f>IFERROR(VLOOKUP($D909,LISTA!$A$2:$J$9990,8,0),"")</f>
        <v/>
      </c>
      <c r="H909" s="40" t="str">
        <f t="shared" si="25"/>
        <v/>
      </c>
      <c r="I909" s="1"/>
      <c r="J909" s="1"/>
      <c r="K909" s="1"/>
      <c r="L909" s="36" t="str">
        <f>IFERROR(#REF!-$J883,"")</f>
        <v/>
      </c>
      <c r="N909" s="7"/>
      <c r="O909" s="7"/>
      <c r="P909" s="9"/>
      <c r="Q909" s="9"/>
      <c r="R909"/>
      <c r="S909"/>
      <c r="T909"/>
      <c r="U909"/>
      <c r="V909"/>
      <c r="W909"/>
      <c r="X909"/>
      <c r="Y909"/>
      <c r="Z909"/>
    </row>
    <row r="910" spans="2:26" s="32" customFormat="1" x14ac:dyDescent="0.25">
      <c r="B910"/>
      <c r="C910"/>
      <c r="D910" s="100"/>
      <c r="E910" s="42"/>
      <c r="F910" s="70"/>
      <c r="G910" s="19" t="str">
        <f>IFERROR(VLOOKUP($D910,LISTA!$A$2:$J$9990,8,0),"")</f>
        <v/>
      </c>
      <c r="H910" s="40" t="str">
        <f t="shared" si="25"/>
        <v/>
      </c>
      <c r="I910" s="1"/>
      <c r="J910" s="1"/>
      <c r="K910" s="1"/>
      <c r="L910" s="36" t="str">
        <f>IFERROR(#REF!-$J884,"")</f>
        <v/>
      </c>
      <c r="N910" s="7"/>
      <c r="O910" s="7"/>
      <c r="P910" s="9"/>
      <c r="Q910" s="9"/>
      <c r="R910"/>
      <c r="S910"/>
      <c r="T910"/>
      <c r="U910"/>
      <c r="V910"/>
      <c r="W910"/>
      <c r="X910"/>
      <c r="Y910"/>
      <c r="Z910"/>
    </row>
    <row r="911" spans="2:26" s="32" customFormat="1" x14ac:dyDescent="0.25">
      <c r="B911"/>
      <c r="C911"/>
      <c r="D911" s="100"/>
      <c r="E911" s="42"/>
      <c r="F911" s="70"/>
      <c r="G911" s="19" t="str">
        <f>IFERROR(VLOOKUP($D911,LISTA!$A$2:$J$9990,8,0),"")</f>
        <v/>
      </c>
      <c r="H911" s="40" t="str">
        <f t="shared" si="25"/>
        <v/>
      </c>
      <c r="I911" s="1"/>
      <c r="J911" s="1"/>
      <c r="K911" s="1"/>
      <c r="L911" s="36" t="str">
        <f>IFERROR(#REF!-$J885,"")</f>
        <v/>
      </c>
      <c r="N911" s="7"/>
      <c r="O911" s="7"/>
      <c r="P911" s="9"/>
      <c r="Q911" s="9"/>
      <c r="R911"/>
      <c r="S911"/>
      <c r="T911"/>
      <c r="U911"/>
      <c r="V911"/>
      <c r="W911"/>
      <c r="X911"/>
      <c r="Y911"/>
      <c r="Z911"/>
    </row>
    <row r="912" spans="2:26" s="32" customFormat="1" x14ac:dyDescent="0.25">
      <c r="B912"/>
      <c r="C912"/>
      <c r="D912" s="100"/>
      <c r="E912" s="42"/>
      <c r="F912" s="70"/>
      <c r="G912" s="19" t="str">
        <f>IFERROR(VLOOKUP($D912,LISTA!$A$2:$J$9990,8,0),"")</f>
        <v/>
      </c>
      <c r="H912" s="40" t="str">
        <f t="shared" si="25"/>
        <v/>
      </c>
      <c r="I912" s="1"/>
      <c r="J912" s="1"/>
      <c r="K912" s="1"/>
      <c r="L912" s="36" t="str">
        <f>IFERROR(#REF!-$J886,"")</f>
        <v/>
      </c>
      <c r="N912" s="7"/>
      <c r="O912" s="7"/>
      <c r="P912" s="9"/>
      <c r="Q912" s="9"/>
      <c r="R912"/>
      <c r="S912"/>
      <c r="T912"/>
      <c r="U912"/>
      <c r="V912"/>
      <c r="W912"/>
      <c r="X912"/>
      <c r="Y912"/>
      <c r="Z912"/>
    </row>
    <row r="913" spans="2:26" s="32" customFormat="1" x14ac:dyDescent="0.25">
      <c r="B913"/>
      <c r="C913"/>
      <c r="D913" s="100"/>
      <c r="E913" s="42"/>
      <c r="F913" s="70"/>
      <c r="G913" s="19" t="str">
        <f>IFERROR(VLOOKUP($D913,LISTA!$A$2:$J$9990,8,0),"")</f>
        <v/>
      </c>
      <c r="H913" s="40" t="str">
        <f t="shared" si="25"/>
        <v/>
      </c>
      <c r="I913" s="1"/>
      <c r="J913" s="1"/>
      <c r="K913" s="1"/>
      <c r="L913" s="36" t="str">
        <f>IFERROR(#REF!-$J887,"")</f>
        <v/>
      </c>
      <c r="N913" s="7"/>
      <c r="O913" s="7"/>
      <c r="P913" s="9"/>
      <c r="Q913" s="9"/>
      <c r="R913"/>
      <c r="S913"/>
      <c r="T913"/>
      <c r="U913"/>
      <c r="V913"/>
      <c r="W913"/>
      <c r="X913"/>
      <c r="Y913"/>
      <c r="Z913"/>
    </row>
    <row r="914" spans="2:26" s="32" customFormat="1" x14ac:dyDescent="0.25">
      <c r="B914"/>
      <c r="C914"/>
      <c r="D914" s="100"/>
      <c r="E914" s="42"/>
      <c r="F914" s="70"/>
      <c r="G914" s="19" t="str">
        <f>IFERROR(VLOOKUP($D914,LISTA!$A$2:$J$9990,8,0),"")</f>
        <v/>
      </c>
      <c r="H914" s="40" t="str">
        <f t="shared" si="25"/>
        <v/>
      </c>
      <c r="I914" s="1"/>
      <c r="J914" s="1"/>
      <c r="K914" s="1"/>
      <c r="L914" s="36" t="str">
        <f>IFERROR(#REF!-$J888,"")</f>
        <v/>
      </c>
      <c r="N914" s="7"/>
      <c r="O914" s="7"/>
      <c r="P914" s="9"/>
      <c r="Q914" s="9"/>
      <c r="R914"/>
      <c r="S914"/>
      <c r="T914"/>
      <c r="U914"/>
      <c r="V914"/>
      <c r="W914"/>
      <c r="X914"/>
      <c r="Y914"/>
      <c r="Z914"/>
    </row>
    <row r="915" spans="2:26" s="32" customFormat="1" x14ac:dyDescent="0.25">
      <c r="B915"/>
      <c r="C915"/>
      <c r="D915" s="100"/>
      <c r="E915" s="42"/>
      <c r="F915" s="70"/>
      <c r="G915" s="19" t="str">
        <f>IFERROR(VLOOKUP($D915,LISTA!$A$2:$J$9990,8,0),"")</f>
        <v/>
      </c>
      <c r="H915" s="40" t="str">
        <f t="shared" si="25"/>
        <v/>
      </c>
      <c r="I915" s="1"/>
      <c r="J915" s="1"/>
      <c r="K915" s="1"/>
      <c r="L915" s="36" t="str">
        <f>IFERROR(#REF!-$J889,"")</f>
        <v/>
      </c>
      <c r="N915" s="7"/>
      <c r="O915" s="7"/>
      <c r="P915" s="9"/>
      <c r="Q915" s="9"/>
      <c r="R915"/>
      <c r="S915"/>
      <c r="T915"/>
      <c r="U915"/>
      <c r="V915"/>
      <c r="W915"/>
      <c r="X915"/>
      <c r="Y915"/>
      <c r="Z915"/>
    </row>
    <row r="916" spans="2:26" s="32" customFormat="1" x14ac:dyDescent="0.25">
      <c r="B916"/>
      <c r="C916"/>
      <c r="D916" s="100"/>
      <c r="E916" s="42"/>
      <c r="F916" s="70"/>
      <c r="G916" s="19" t="str">
        <f>IFERROR(VLOOKUP($D916,LISTA!$A$2:$J$9990,8,0),"")</f>
        <v/>
      </c>
      <c r="H916" s="40" t="str">
        <f t="shared" si="25"/>
        <v/>
      </c>
      <c r="I916" s="1"/>
      <c r="J916" s="1"/>
      <c r="K916" s="1"/>
      <c r="L916" s="36" t="str">
        <f>IFERROR(#REF!-$J890,"")</f>
        <v/>
      </c>
      <c r="N916" s="7"/>
      <c r="O916" s="7"/>
      <c r="P916" s="9"/>
      <c r="Q916" s="9"/>
      <c r="R916"/>
      <c r="S916"/>
      <c r="T916"/>
      <c r="U916"/>
      <c r="V916"/>
      <c r="W916"/>
      <c r="X916"/>
      <c r="Y916"/>
      <c r="Z916"/>
    </row>
    <row r="917" spans="2:26" s="32" customFormat="1" x14ac:dyDescent="0.25">
      <c r="B917"/>
      <c r="C917"/>
      <c r="D917" s="100"/>
      <c r="E917" s="42"/>
      <c r="F917" s="70"/>
      <c r="G917" s="19" t="str">
        <f>IFERROR(VLOOKUP($D917,LISTA!$A$2:$J$9990,8,0),"")</f>
        <v/>
      </c>
      <c r="H917" s="40" t="str">
        <f t="shared" si="25"/>
        <v/>
      </c>
      <c r="I917" s="1"/>
      <c r="J917" s="1"/>
      <c r="K917" s="1"/>
      <c r="L917" s="36" t="str">
        <f>IFERROR(#REF!-$J891,"")</f>
        <v/>
      </c>
      <c r="N917" s="7"/>
      <c r="O917" s="7"/>
      <c r="P917" s="9"/>
      <c r="Q917" s="9"/>
      <c r="R917"/>
      <c r="S917"/>
      <c r="T917"/>
      <c r="U917"/>
      <c r="V917"/>
      <c r="W917"/>
      <c r="X917"/>
      <c r="Y917"/>
      <c r="Z917"/>
    </row>
    <row r="918" spans="2:26" s="32" customFormat="1" x14ac:dyDescent="0.25">
      <c r="B918"/>
      <c r="C918"/>
      <c r="D918" s="100"/>
      <c r="E918" s="42"/>
      <c r="F918" s="70"/>
      <c r="G918" s="19" t="str">
        <f>IFERROR(VLOOKUP($D918,LISTA!$A$2:$J$9990,8,0),"")</f>
        <v/>
      </c>
      <c r="H918" s="40" t="str">
        <f t="shared" si="25"/>
        <v/>
      </c>
      <c r="I918" s="1"/>
      <c r="J918" s="1"/>
      <c r="K918" s="1"/>
      <c r="L918" s="36" t="str">
        <f>IFERROR(#REF!-$J892,"")</f>
        <v/>
      </c>
      <c r="N918" s="7"/>
      <c r="O918" s="7"/>
      <c r="P918" s="9"/>
      <c r="Q918" s="9"/>
      <c r="R918"/>
      <c r="S918"/>
      <c r="T918"/>
      <c r="U918"/>
      <c r="V918"/>
      <c r="W918"/>
      <c r="X918"/>
      <c r="Y918"/>
      <c r="Z918"/>
    </row>
    <row r="919" spans="2:26" s="32" customFormat="1" x14ac:dyDescent="0.25">
      <c r="B919"/>
      <c r="C919"/>
      <c r="D919" s="100"/>
      <c r="E919" s="42"/>
      <c r="F919" s="70"/>
      <c r="G919" s="19" t="str">
        <f>IFERROR(VLOOKUP($D919,LISTA!$A$2:$J$9990,8,0),"")</f>
        <v/>
      </c>
      <c r="H919" s="40" t="str">
        <f t="shared" si="25"/>
        <v/>
      </c>
      <c r="I919" s="1"/>
      <c r="J919" s="1"/>
      <c r="K919" s="1"/>
      <c r="L919" s="36" t="str">
        <f>IFERROR(#REF!-$J893,"")</f>
        <v/>
      </c>
      <c r="N919" s="7"/>
      <c r="O919" s="7"/>
      <c r="P919" s="9"/>
      <c r="Q919" s="9"/>
      <c r="R919"/>
      <c r="S919"/>
      <c r="T919"/>
      <c r="U919"/>
      <c r="V919"/>
      <c r="W919"/>
      <c r="X919"/>
      <c r="Y919"/>
      <c r="Z919"/>
    </row>
    <row r="920" spans="2:26" s="32" customFormat="1" x14ac:dyDescent="0.25">
      <c r="B920"/>
      <c r="C920"/>
      <c r="D920" s="100"/>
      <c r="E920" s="42"/>
      <c r="F920" s="70"/>
      <c r="G920" s="19" t="str">
        <f>IFERROR(VLOOKUP($D920,LISTA!$A$2:$J$9990,8,0),"")</f>
        <v/>
      </c>
      <c r="H920" s="40" t="str">
        <f t="shared" si="25"/>
        <v/>
      </c>
      <c r="I920" s="1"/>
      <c r="J920" s="1"/>
      <c r="K920" s="1"/>
      <c r="L920" s="36" t="str">
        <f>IFERROR(#REF!-$J894,"")</f>
        <v/>
      </c>
      <c r="N920" s="7"/>
      <c r="O920" s="7"/>
      <c r="P920" s="9"/>
      <c r="Q920" s="9"/>
      <c r="R920"/>
      <c r="S920"/>
      <c r="T920"/>
      <c r="U920"/>
      <c r="V920"/>
      <c r="W920"/>
      <c r="X920"/>
      <c r="Y920"/>
      <c r="Z920"/>
    </row>
    <row r="921" spans="2:26" s="32" customFormat="1" x14ac:dyDescent="0.25">
      <c r="B921"/>
      <c r="C921"/>
      <c r="D921" s="100"/>
      <c r="E921" s="42"/>
      <c r="F921" s="70"/>
      <c r="G921" s="19" t="str">
        <f>IFERROR(VLOOKUP($D921,LISTA!$A$2:$J$9990,8,0),"")</f>
        <v/>
      </c>
      <c r="H921" s="40" t="str">
        <f t="shared" si="25"/>
        <v/>
      </c>
      <c r="I921" s="1"/>
      <c r="J921" s="1"/>
      <c r="K921" s="1"/>
      <c r="L921" s="36" t="str">
        <f>IFERROR(#REF!-$J895,"")</f>
        <v/>
      </c>
      <c r="N921" s="7"/>
      <c r="O921" s="7"/>
      <c r="P921" s="9"/>
      <c r="Q921" s="9"/>
      <c r="R921"/>
      <c r="S921"/>
      <c r="T921"/>
      <c r="U921"/>
      <c r="V921"/>
      <c r="W921"/>
      <c r="X921"/>
      <c r="Y921"/>
      <c r="Z921"/>
    </row>
    <row r="922" spans="2:26" s="32" customFormat="1" x14ac:dyDescent="0.25">
      <c r="B922"/>
      <c r="C922"/>
      <c r="D922" s="100"/>
      <c r="E922" s="42"/>
      <c r="F922" s="70"/>
      <c r="G922" s="19" t="str">
        <f>IFERROR(VLOOKUP($D922,LISTA!$A$2:$J$9990,8,0),"")</f>
        <v/>
      </c>
      <c r="H922" s="40" t="str">
        <f t="shared" si="25"/>
        <v/>
      </c>
      <c r="I922" s="1"/>
      <c r="J922" s="1"/>
      <c r="K922" s="1"/>
      <c r="L922" s="36" t="str">
        <f>IFERROR(#REF!-$J896,"")</f>
        <v/>
      </c>
      <c r="N922" s="7"/>
      <c r="O922" s="7"/>
      <c r="P922" s="9"/>
      <c r="Q922" s="9"/>
      <c r="R922"/>
      <c r="S922"/>
      <c r="T922"/>
      <c r="U922"/>
      <c r="V922"/>
      <c r="W922"/>
      <c r="X922"/>
      <c r="Y922"/>
      <c r="Z922"/>
    </row>
    <row r="923" spans="2:26" s="32" customFormat="1" x14ac:dyDescent="0.25">
      <c r="B923"/>
      <c r="C923"/>
      <c r="D923" s="100"/>
      <c r="E923" s="42"/>
      <c r="F923" s="70"/>
      <c r="G923" s="19" t="str">
        <f>IFERROR(VLOOKUP($D923,LISTA!$A$2:$J$9990,8,0),"")</f>
        <v/>
      </c>
      <c r="H923" s="40" t="str">
        <f t="shared" si="25"/>
        <v/>
      </c>
      <c r="I923" s="1"/>
      <c r="J923" s="1"/>
      <c r="K923" s="1"/>
      <c r="L923" s="36" t="str">
        <f>IFERROR(#REF!-$J897,"")</f>
        <v/>
      </c>
      <c r="N923" s="7"/>
      <c r="O923" s="7"/>
      <c r="P923" s="9"/>
      <c r="Q923" s="9"/>
      <c r="R923"/>
      <c r="S923"/>
      <c r="T923"/>
      <c r="U923"/>
      <c r="V923"/>
      <c r="W923"/>
      <c r="X923"/>
      <c r="Y923"/>
      <c r="Z923"/>
    </row>
    <row r="924" spans="2:26" s="32" customFormat="1" x14ac:dyDescent="0.25">
      <c r="B924"/>
      <c r="C924"/>
      <c r="D924" s="100"/>
      <c r="E924" s="42"/>
      <c r="F924" s="70"/>
      <c r="G924" s="19" t="str">
        <f>IFERROR(VLOOKUP($D924,LISTA!$A$2:$J$9990,8,0),"")</f>
        <v/>
      </c>
      <c r="H924" s="40" t="str">
        <f t="shared" si="25"/>
        <v/>
      </c>
      <c r="I924" s="1"/>
      <c r="J924" s="1"/>
      <c r="K924" s="1"/>
      <c r="L924" s="36" t="str">
        <f>IFERROR(#REF!-$J898,"")</f>
        <v/>
      </c>
      <c r="N924" s="7"/>
      <c r="O924" s="7"/>
      <c r="P924" s="9"/>
      <c r="Q924" s="9"/>
      <c r="R924"/>
      <c r="S924"/>
      <c r="T924"/>
      <c r="U924"/>
      <c r="V924"/>
      <c r="W924"/>
      <c r="X924"/>
      <c r="Y924"/>
      <c r="Z924"/>
    </row>
    <row r="925" spans="2:26" s="32" customFormat="1" x14ac:dyDescent="0.25">
      <c r="B925"/>
      <c r="C925"/>
      <c r="D925" s="100"/>
      <c r="E925" s="42"/>
      <c r="F925" s="70"/>
      <c r="G925" s="19" t="str">
        <f>IFERROR(VLOOKUP($D925,LISTA!$A$2:$J$9990,8,0),"")</f>
        <v/>
      </c>
      <c r="H925" s="40" t="str">
        <f t="shared" si="25"/>
        <v/>
      </c>
      <c r="I925" s="1"/>
      <c r="J925" s="1"/>
      <c r="K925" s="1"/>
      <c r="L925" s="36" t="str">
        <f>IFERROR(#REF!-$J899,"")</f>
        <v/>
      </c>
      <c r="N925" s="7"/>
      <c r="O925" s="7"/>
      <c r="P925" s="9"/>
      <c r="Q925" s="9"/>
      <c r="R925"/>
      <c r="S925"/>
      <c r="T925"/>
      <c r="U925"/>
      <c r="V925"/>
      <c r="W925"/>
      <c r="X925"/>
      <c r="Y925"/>
      <c r="Z925"/>
    </row>
    <row r="926" spans="2:26" s="32" customFormat="1" x14ac:dyDescent="0.25">
      <c r="B926"/>
      <c r="C926"/>
      <c r="D926" s="100"/>
      <c r="E926" s="42"/>
      <c r="F926" s="70"/>
      <c r="G926" s="19" t="str">
        <f>IFERROR(VLOOKUP($D926,LISTA!$A$2:$J$9990,8,0),"")</f>
        <v/>
      </c>
      <c r="H926" s="40" t="str">
        <f t="shared" si="25"/>
        <v/>
      </c>
      <c r="I926" s="1"/>
      <c r="J926" s="1"/>
      <c r="K926" s="1"/>
      <c r="L926" s="36" t="str">
        <f>IFERROR(#REF!-$J900,"")</f>
        <v/>
      </c>
      <c r="N926" s="7"/>
      <c r="O926" s="7"/>
      <c r="P926" s="9"/>
      <c r="Q926" s="9"/>
      <c r="R926"/>
      <c r="S926"/>
      <c r="T926"/>
      <c r="U926"/>
      <c r="V926"/>
      <c r="W926"/>
      <c r="X926"/>
      <c r="Y926"/>
      <c r="Z926"/>
    </row>
    <row r="927" spans="2:26" s="32" customFormat="1" x14ac:dyDescent="0.25">
      <c r="B927"/>
      <c r="C927"/>
      <c r="D927" s="100"/>
      <c r="E927" s="42"/>
      <c r="F927" s="70"/>
      <c r="G927" s="19" t="str">
        <f>IFERROR(VLOOKUP($D927,LISTA!$A$2:$J$9990,8,0),"")</f>
        <v/>
      </c>
      <c r="H927" s="40" t="str">
        <f t="shared" si="25"/>
        <v/>
      </c>
      <c r="I927" s="1"/>
      <c r="J927" s="1"/>
      <c r="K927" s="1"/>
      <c r="L927" s="36" t="str">
        <f>IFERROR(#REF!-$J901,"")</f>
        <v/>
      </c>
      <c r="N927" s="7"/>
      <c r="O927" s="7"/>
      <c r="P927" s="9"/>
      <c r="Q927" s="9"/>
      <c r="R927"/>
      <c r="S927"/>
      <c r="T927"/>
      <c r="U927"/>
      <c r="V927"/>
      <c r="W927"/>
      <c r="X927"/>
      <c r="Y927"/>
      <c r="Z927"/>
    </row>
    <row r="928" spans="2:26" s="32" customFormat="1" x14ac:dyDescent="0.25">
      <c r="B928"/>
      <c r="C928"/>
      <c r="D928" s="100"/>
      <c r="E928" s="42"/>
      <c r="F928" s="70"/>
      <c r="G928" s="19" t="str">
        <f>IFERROR(VLOOKUP($D928,LISTA!$A$2:$J$9990,8,0),"")</f>
        <v/>
      </c>
      <c r="H928" s="40" t="str">
        <f t="shared" si="25"/>
        <v/>
      </c>
      <c r="I928" s="1"/>
      <c r="J928" s="1"/>
      <c r="K928" s="1"/>
      <c r="L928" s="36" t="str">
        <f>IFERROR(#REF!-$J902,"")</f>
        <v/>
      </c>
      <c r="N928" s="7"/>
      <c r="O928" s="7"/>
      <c r="P928" s="9"/>
      <c r="Q928" s="9"/>
      <c r="R928"/>
      <c r="S928"/>
      <c r="T928"/>
      <c r="U928"/>
      <c r="V928"/>
      <c r="W928"/>
      <c r="X928"/>
      <c r="Y928"/>
      <c r="Z928"/>
    </row>
    <row r="929" spans="2:26" s="32" customFormat="1" x14ac:dyDescent="0.25">
      <c r="B929"/>
      <c r="C929"/>
      <c r="D929" s="100"/>
      <c r="E929" s="42"/>
      <c r="F929" s="70"/>
      <c r="G929" s="19" t="str">
        <f>IFERROR(VLOOKUP($D929,LISTA!$A$2:$J$9990,8,0),"")</f>
        <v/>
      </c>
      <c r="H929" s="40" t="str">
        <f t="shared" si="25"/>
        <v/>
      </c>
      <c r="I929" s="1"/>
      <c r="J929" s="1"/>
      <c r="K929" s="1"/>
      <c r="L929" s="36" t="str">
        <f>IFERROR(#REF!-$J903,"")</f>
        <v/>
      </c>
      <c r="N929" s="7"/>
      <c r="O929" s="7"/>
      <c r="P929" s="9"/>
      <c r="Q929" s="9"/>
      <c r="R929"/>
      <c r="S929"/>
      <c r="T929"/>
      <c r="U929"/>
      <c r="V929"/>
      <c r="W929"/>
      <c r="X929"/>
      <c r="Y929"/>
      <c r="Z929"/>
    </row>
    <row r="930" spans="2:26" s="32" customFormat="1" x14ac:dyDescent="0.25">
      <c r="B930"/>
      <c r="C930"/>
      <c r="D930" s="100"/>
      <c r="E930" s="42"/>
      <c r="F930" s="70"/>
      <c r="G930" s="19" t="str">
        <f>IFERROR(VLOOKUP($D930,LISTA!$A$2:$J$9990,8,0),"")</f>
        <v/>
      </c>
      <c r="H930" s="40" t="str">
        <f t="shared" si="25"/>
        <v/>
      </c>
      <c r="I930" s="1"/>
      <c r="J930" s="1"/>
      <c r="K930" s="1"/>
      <c r="L930" s="36" t="str">
        <f>IFERROR(#REF!-$J904,"")</f>
        <v/>
      </c>
      <c r="N930" s="7"/>
      <c r="O930" s="7"/>
      <c r="P930" s="9"/>
      <c r="Q930" s="9"/>
      <c r="R930"/>
      <c r="S930"/>
      <c r="T930"/>
      <c r="U930"/>
      <c r="V930"/>
      <c r="W930"/>
      <c r="X930"/>
      <c r="Y930"/>
      <c r="Z930"/>
    </row>
    <row r="931" spans="2:26" s="32" customFormat="1" x14ac:dyDescent="0.25">
      <c r="B931"/>
      <c r="C931"/>
      <c r="D931" s="100"/>
      <c r="E931" s="42"/>
      <c r="F931" s="70"/>
      <c r="G931" s="19" t="str">
        <f>IFERROR(VLOOKUP($D931,LISTA!$A$2:$J$9990,8,0),"")</f>
        <v/>
      </c>
      <c r="H931" s="40" t="str">
        <f t="shared" si="25"/>
        <v/>
      </c>
      <c r="I931" s="1"/>
      <c r="J931" s="1"/>
      <c r="K931" s="1"/>
      <c r="L931" s="36" t="str">
        <f>IFERROR(#REF!-$J905,"")</f>
        <v/>
      </c>
      <c r="N931" s="7"/>
      <c r="O931" s="7"/>
      <c r="P931" s="9"/>
      <c r="Q931" s="9"/>
      <c r="R931"/>
      <c r="S931"/>
      <c r="T931"/>
      <c r="U931"/>
      <c r="V931"/>
      <c r="W931"/>
      <c r="X931"/>
      <c r="Y931"/>
      <c r="Z931"/>
    </row>
    <row r="932" spans="2:26" s="32" customFormat="1" x14ac:dyDescent="0.25">
      <c r="B932"/>
      <c r="C932"/>
      <c r="D932" s="100"/>
      <c r="E932" s="42"/>
      <c r="F932" s="70"/>
      <c r="G932" s="19" t="str">
        <f>IFERROR(VLOOKUP($D932,LISTA!$A$2:$J$9990,8,0),"")</f>
        <v/>
      </c>
      <c r="H932" s="40" t="str">
        <f t="shared" si="25"/>
        <v/>
      </c>
      <c r="I932" s="1"/>
      <c r="J932" s="1"/>
      <c r="K932" s="1"/>
      <c r="L932" s="36" t="str">
        <f>IFERROR(#REF!-$J906,"")</f>
        <v/>
      </c>
      <c r="N932" s="7"/>
      <c r="O932" s="7"/>
      <c r="P932" s="9"/>
      <c r="Q932" s="9"/>
      <c r="R932"/>
      <c r="S932"/>
      <c r="T932"/>
      <c r="U932"/>
      <c r="V932"/>
      <c r="W932"/>
      <c r="X932"/>
      <c r="Y932"/>
      <c r="Z932"/>
    </row>
    <row r="933" spans="2:26" s="32" customFormat="1" x14ac:dyDescent="0.25">
      <c r="B933"/>
      <c r="C933"/>
      <c r="D933" s="100"/>
      <c r="E933" s="42"/>
      <c r="F933" s="70"/>
      <c r="G933" s="19" t="str">
        <f>IFERROR(VLOOKUP($D933,LISTA!$A$2:$J$9990,8,0),"")</f>
        <v/>
      </c>
      <c r="H933" s="40" t="str">
        <f t="shared" si="25"/>
        <v/>
      </c>
      <c r="I933" s="1"/>
      <c r="J933" s="1"/>
      <c r="K933" s="1"/>
      <c r="L933" s="36" t="str">
        <f>IFERROR(#REF!-$J907,"")</f>
        <v/>
      </c>
      <c r="N933" s="7"/>
      <c r="O933" s="7"/>
      <c r="P933" s="9"/>
      <c r="Q933" s="9"/>
      <c r="R933"/>
      <c r="S933"/>
      <c r="T933"/>
      <c r="U933"/>
      <c r="V933"/>
      <c r="W933"/>
      <c r="X933"/>
      <c r="Y933"/>
      <c r="Z933"/>
    </row>
    <row r="934" spans="2:26" s="32" customFormat="1" x14ac:dyDescent="0.25">
      <c r="B934"/>
      <c r="C934"/>
      <c r="D934" s="100"/>
      <c r="E934" s="42"/>
      <c r="F934" s="70"/>
      <c r="G934" s="19" t="str">
        <f>IFERROR(VLOOKUP($D934,LISTA!$A$2:$J$9990,8,0),"")</f>
        <v/>
      </c>
      <c r="H934" s="40" t="str">
        <f t="shared" si="25"/>
        <v/>
      </c>
      <c r="I934" s="1"/>
      <c r="J934" s="1"/>
      <c r="K934" s="1"/>
      <c r="L934" s="36" t="str">
        <f>IFERROR(#REF!-$J908,"")</f>
        <v/>
      </c>
      <c r="N934" s="7"/>
      <c r="O934" s="7"/>
      <c r="P934" s="9"/>
      <c r="Q934" s="9"/>
      <c r="R934"/>
      <c r="S934"/>
      <c r="T934"/>
      <c r="U934"/>
      <c r="V934"/>
      <c r="W934"/>
      <c r="X934"/>
      <c r="Y934"/>
      <c r="Z934"/>
    </row>
    <row r="935" spans="2:26" s="32" customFormat="1" x14ac:dyDescent="0.25">
      <c r="B935"/>
      <c r="C935"/>
      <c r="D935" s="100"/>
      <c r="E935" s="42"/>
      <c r="F935" s="70"/>
      <c r="G935" s="19" t="str">
        <f>IFERROR(VLOOKUP($D935,LISTA!$A$2:$J$9990,8,0),"")</f>
        <v/>
      </c>
      <c r="H935" s="40" t="str">
        <f t="shared" si="25"/>
        <v/>
      </c>
      <c r="I935" s="1"/>
      <c r="J935" s="1"/>
      <c r="K935" s="1"/>
      <c r="L935" s="36" t="str">
        <f>IFERROR(#REF!-$J909,"")</f>
        <v/>
      </c>
      <c r="N935" s="7"/>
      <c r="O935" s="7"/>
      <c r="P935" s="9"/>
      <c r="Q935" s="9"/>
      <c r="R935"/>
      <c r="S935"/>
      <c r="T935"/>
      <c r="U935"/>
      <c r="V935"/>
      <c r="W935"/>
      <c r="X935"/>
      <c r="Y935"/>
      <c r="Z935"/>
    </row>
    <row r="936" spans="2:26" s="32" customFormat="1" x14ac:dyDescent="0.25">
      <c r="B936"/>
      <c r="C936"/>
      <c r="D936" s="100"/>
      <c r="E936" s="42"/>
      <c r="F936" s="70"/>
      <c r="G936" s="19" t="str">
        <f>IFERROR(VLOOKUP($D936,LISTA!$A$2:$J$9990,8,0),"")</f>
        <v/>
      </c>
      <c r="H936" s="40" t="str">
        <f t="shared" si="25"/>
        <v/>
      </c>
      <c r="I936" s="1"/>
      <c r="J936" s="1"/>
      <c r="K936" s="1"/>
      <c r="L936" s="36" t="str">
        <f>IFERROR(#REF!-$J910,"")</f>
        <v/>
      </c>
      <c r="N936" s="7"/>
      <c r="O936" s="7"/>
      <c r="P936" s="9"/>
      <c r="Q936" s="9"/>
      <c r="R936"/>
      <c r="S936"/>
      <c r="T936"/>
      <c r="U936"/>
      <c r="V936"/>
      <c r="W936"/>
      <c r="X936"/>
      <c r="Y936"/>
      <c r="Z936"/>
    </row>
    <row r="937" spans="2:26" s="32" customFormat="1" x14ac:dyDescent="0.25">
      <c r="B937"/>
      <c r="C937"/>
      <c r="D937" s="100"/>
      <c r="E937" s="42"/>
      <c r="F937" s="70"/>
      <c r="G937" s="19" t="str">
        <f>IFERROR(VLOOKUP($D937,LISTA!$A$2:$J$9990,8,0),"")</f>
        <v/>
      </c>
      <c r="H937" s="40" t="str">
        <f t="shared" si="25"/>
        <v/>
      </c>
      <c r="I937" s="1"/>
      <c r="J937" s="1"/>
      <c r="K937" s="1"/>
      <c r="L937" s="36" t="str">
        <f>IFERROR(#REF!-$J911,"")</f>
        <v/>
      </c>
      <c r="N937" s="7"/>
      <c r="O937" s="7"/>
      <c r="P937" s="9"/>
      <c r="Q937" s="9"/>
      <c r="R937"/>
      <c r="S937"/>
      <c r="T937"/>
      <c r="U937"/>
      <c r="V937"/>
      <c r="W937"/>
      <c r="X937"/>
      <c r="Y937"/>
      <c r="Z937"/>
    </row>
    <row r="938" spans="2:26" s="32" customFormat="1" x14ac:dyDescent="0.25">
      <c r="B938"/>
      <c r="C938"/>
      <c r="D938" s="100"/>
      <c r="E938" s="42"/>
      <c r="F938" s="70"/>
      <c r="G938" s="19" t="str">
        <f>IFERROR(VLOOKUP($D938,LISTA!$A$2:$J$9990,8,0),"")</f>
        <v/>
      </c>
      <c r="H938" s="40" t="str">
        <f t="shared" si="25"/>
        <v/>
      </c>
      <c r="I938" s="1"/>
      <c r="J938" s="1"/>
      <c r="K938" s="1"/>
      <c r="L938" s="36" t="str">
        <f>IFERROR(#REF!-$J912,"")</f>
        <v/>
      </c>
      <c r="N938" s="7"/>
      <c r="O938" s="7"/>
      <c r="P938" s="9"/>
      <c r="Q938" s="9"/>
      <c r="R938"/>
      <c r="S938"/>
      <c r="T938"/>
      <c r="U938"/>
      <c r="V938"/>
      <c r="W938"/>
      <c r="X938"/>
      <c r="Y938"/>
      <c r="Z938"/>
    </row>
    <row r="939" spans="2:26" s="32" customFormat="1" x14ac:dyDescent="0.25">
      <c r="B939"/>
      <c r="C939"/>
      <c r="D939" s="100"/>
      <c r="E939" s="42"/>
      <c r="F939" s="70"/>
      <c r="G939" s="19" t="str">
        <f>IFERROR(VLOOKUP($D939,LISTA!$A$2:$J$9990,8,0),"")</f>
        <v/>
      </c>
      <c r="H939" s="40" t="str">
        <f t="shared" si="25"/>
        <v/>
      </c>
      <c r="I939" s="1"/>
      <c r="J939" s="1"/>
      <c r="K939" s="1"/>
      <c r="L939" s="36" t="str">
        <f>IFERROR(#REF!-$J913,"")</f>
        <v/>
      </c>
      <c r="N939" s="7"/>
      <c r="O939" s="7"/>
      <c r="P939" s="9"/>
      <c r="Q939" s="9"/>
      <c r="R939"/>
      <c r="S939"/>
      <c r="T939"/>
      <c r="U939"/>
      <c r="V939"/>
      <c r="W939"/>
      <c r="X939"/>
      <c r="Y939"/>
      <c r="Z939"/>
    </row>
    <row r="940" spans="2:26" s="32" customFormat="1" x14ac:dyDescent="0.25">
      <c r="B940"/>
      <c r="C940"/>
      <c r="D940" s="100"/>
      <c r="E940" s="42"/>
      <c r="F940" s="70"/>
      <c r="G940" s="19" t="str">
        <f>IFERROR(VLOOKUP($D940,LISTA!$A$2:$J$9990,8,0),"")</f>
        <v/>
      </c>
      <c r="H940" s="40" t="str">
        <f t="shared" si="25"/>
        <v/>
      </c>
      <c r="I940" s="1"/>
      <c r="J940" s="1"/>
      <c r="K940" s="1"/>
      <c r="L940" s="36" t="str">
        <f>IFERROR(#REF!-$J914,"")</f>
        <v/>
      </c>
      <c r="N940" s="7"/>
      <c r="O940" s="7"/>
      <c r="P940" s="9"/>
      <c r="Q940" s="9"/>
      <c r="R940"/>
      <c r="S940"/>
      <c r="T940"/>
      <c r="U940"/>
      <c r="V940"/>
      <c r="W940"/>
      <c r="X940"/>
      <c r="Y940"/>
      <c r="Z940"/>
    </row>
    <row r="941" spans="2:26" s="32" customFormat="1" x14ac:dyDescent="0.25">
      <c r="B941"/>
      <c r="C941"/>
      <c r="D941" s="100"/>
      <c r="E941" s="42"/>
      <c r="F941" s="70"/>
      <c r="G941" s="19" t="str">
        <f>IFERROR(VLOOKUP($D941,LISTA!$A$2:$J$9990,8,0),"")</f>
        <v/>
      </c>
      <c r="H941" s="40" t="str">
        <f t="shared" si="25"/>
        <v/>
      </c>
      <c r="I941" s="1"/>
      <c r="J941" s="1"/>
      <c r="K941" s="1"/>
      <c r="L941" s="36" t="str">
        <f>IFERROR(#REF!-$J915,"")</f>
        <v/>
      </c>
      <c r="N941" s="7"/>
      <c r="O941" s="7"/>
      <c r="P941" s="9"/>
      <c r="Q941" s="9"/>
      <c r="R941"/>
      <c r="S941"/>
      <c r="T941"/>
      <c r="U941"/>
      <c r="V941"/>
      <c r="W941"/>
      <c r="X941"/>
      <c r="Y941"/>
      <c r="Z941"/>
    </row>
    <row r="942" spans="2:26" s="32" customFormat="1" x14ac:dyDescent="0.25">
      <c r="B942"/>
      <c r="C942"/>
      <c r="D942" s="100"/>
      <c r="E942" s="42"/>
      <c r="F942" s="70"/>
      <c r="G942" s="19" t="str">
        <f>IFERROR(VLOOKUP($D942,LISTA!$A$2:$J$9990,8,0),"")</f>
        <v/>
      </c>
      <c r="H942" s="40" t="str">
        <f t="shared" si="25"/>
        <v/>
      </c>
      <c r="I942" s="1"/>
      <c r="J942" s="1"/>
      <c r="K942" s="1"/>
      <c r="L942" s="36" t="str">
        <f>IFERROR(#REF!-$J916,"")</f>
        <v/>
      </c>
      <c r="N942" s="7"/>
      <c r="O942" s="7"/>
      <c r="P942" s="9"/>
      <c r="Q942" s="9"/>
      <c r="R942"/>
      <c r="S942"/>
      <c r="T942"/>
      <c r="U942"/>
      <c r="V942"/>
      <c r="W942"/>
      <c r="X942"/>
      <c r="Y942"/>
      <c r="Z942"/>
    </row>
    <row r="943" spans="2:26" s="32" customFormat="1" x14ac:dyDescent="0.25">
      <c r="B943"/>
      <c r="C943"/>
      <c r="D943" s="100"/>
      <c r="E943" s="42"/>
      <c r="F943" s="70"/>
      <c r="G943" s="19" t="str">
        <f>IFERROR(VLOOKUP($D943,LISTA!$A$2:$J$9990,8,0),"")</f>
        <v/>
      </c>
      <c r="H943" s="40" t="str">
        <f t="shared" si="25"/>
        <v/>
      </c>
      <c r="I943" s="1"/>
      <c r="J943" s="1"/>
      <c r="K943" s="1"/>
      <c r="L943" s="36" t="str">
        <f>IFERROR(#REF!-$J917,"")</f>
        <v/>
      </c>
      <c r="N943" s="7"/>
      <c r="O943" s="7"/>
      <c r="P943" s="9"/>
      <c r="Q943" s="9"/>
      <c r="R943"/>
      <c r="S943"/>
      <c r="T943"/>
      <c r="U943"/>
      <c r="V943"/>
      <c r="W943"/>
      <c r="X943"/>
      <c r="Y943"/>
      <c r="Z943"/>
    </row>
    <row r="944" spans="2:26" s="32" customFormat="1" x14ac:dyDescent="0.25">
      <c r="B944"/>
      <c r="C944"/>
      <c r="D944" s="100"/>
      <c r="E944" s="42"/>
      <c r="F944" s="70"/>
      <c r="G944" s="19" t="str">
        <f>IFERROR(VLOOKUP($D944,LISTA!$A$2:$J$9990,8,0),"")</f>
        <v/>
      </c>
      <c r="H944" s="40" t="str">
        <f t="shared" si="25"/>
        <v/>
      </c>
      <c r="I944" s="1"/>
      <c r="J944" s="1"/>
      <c r="K944" s="1"/>
      <c r="L944" s="36" t="str">
        <f>IFERROR(#REF!-$J918,"")</f>
        <v/>
      </c>
      <c r="N944" s="7"/>
      <c r="O944" s="7"/>
      <c r="P944" s="9"/>
      <c r="Q944" s="9"/>
      <c r="R944"/>
      <c r="S944"/>
      <c r="T944"/>
      <c r="U944"/>
      <c r="V944"/>
      <c r="W944"/>
      <c r="X944"/>
      <c r="Y944"/>
      <c r="Z944"/>
    </row>
    <row r="945" spans="2:26" s="32" customFormat="1" x14ac:dyDescent="0.25">
      <c r="B945"/>
      <c r="C945"/>
      <c r="D945" s="100"/>
      <c r="E945" s="42"/>
      <c r="F945" s="70"/>
      <c r="G945" s="19" t="str">
        <f>IFERROR(VLOOKUP($D945,LISTA!$A$2:$J$9990,8,0),"")</f>
        <v/>
      </c>
      <c r="H945" s="40" t="str">
        <f t="shared" si="25"/>
        <v/>
      </c>
      <c r="I945" s="1"/>
      <c r="J945" s="1"/>
      <c r="K945" s="1"/>
      <c r="L945" s="36" t="str">
        <f>IFERROR(#REF!-$J919,"")</f>
        <v/>
      </c>
      <c r="N945" s="7"/>
      <c r="O945" s="7"/>
      <c r="P945" s="9"/>
      <c r="Q945" s="9"/>
      <c r="R945"/>
      <c r="S945"/>
      <c r="T945"/>
      <c r="U945"/>
      <c r="V945"/>
      <c r="W945"/>
      <c r="X945"/>
      <c r="Y945"/>
      <c r="Z945"/>
    </row>
    <row r="946" spans="2:26" s="32" customFormat="1" x14ac:dyDescent="0.25">
      <c r="B946"/>
      <c r="C946"/>
      <c r="D946" s="100"/>
      <c r="E946" s="42"/>
      <c r="F946" s="70"/>
      <c r="G946" s="19" t="str">
        <f>IFERROR(VLOOKUP($D946,LISTA!$A$2:$J$9990,8,0),"")</f>
        <v/>
      </c>
      <c r="H946" s="40" t="str">
        <f t="shared" si="25"/>
        <v/>
      </c>
      <c r="I946" s="1"/>
      <c r="J946" s="1"/>
      <c r="K946" s="1"/>
      <c r="L946" s="36" t="str">
        <f>IFERROR(#REF!-$J920,"")</f>
        <v/>
      </c>
      <c r="N946" s="7"/>
      <c r="O946" s="7"/>
      <c r="P946" s="9"/>
      <c r="Q946" s="9"/>
      <c r="R946"/>
      <c r="S946"/>
      <c r="T946"/>
      <c r="U946"/>
      <c r="V946"/>
      <c r="W946"/>
      <c r="X946"/>
      <c r="Y946"/>
      <c r="Z946"/>
    </row>
    <row r="947" spans="2:26" s="32" customFormat="1" x14ac:dyDescent="0.25">
      <c r="B947"/>
      <c r="C947"/>
      <c r="D947" s="100"/>
      <c r="E947" s="42"/>
      <c r="F947" s="70"/>
      <c r="G947" s="19" t="str">
        <f>IFERROR(VLOOKUP($D947,LISTA!$A$2:$J$9990,8,0),"")</f>
        <v/>
      </c>
      <c r="H947" s="40" t="str">
        <f t="shared" si="25"/>
        <v/>
      </c>
      <c r="I947" s="1"/>
      <c r="J947" s="1"/>
      <c r="K947" s="1"/>
      <c r="L947" s="36" t="str">
        <f>IFERROR(#REF!-$J921,"")</f>
        <v/>
      </c>
      <c r="N947" s="7"/>
      <c r="O947" s="7"/>
      <c r="P947" s="9"/>
      <c r="Q947" s="9"/>
      <c r="R947"/>
      <c r="S947"/>
      <c r="T947"/>
      <c r="U947"/>
      <c r="V947"/>
      <c r="W947"/>
      <c r="X947"/>
      <c r="Y947"/>
      <c r="Z947"/>
    </row>
    <row r="948" spans="2:26" s="32" customFormat="1" x14ac:dyDescent="0.25">
      <c r="B948"/>
      <c r="C948"/>
      <c r="D948" s="100"/>
      <c r="E948" s="42"/>
      <c r="F948" s="70"/>
      <c r="G948" s="19" t="str">
        <f>IFERROR(VLOOKUP($D948,LISTA!$A$2:$J$9990,8,0),"")</f>
        <v/>
      </c>
      <c r="H948" s="40" t="str">
        <f t="shared" si="25"/>
        <v/>
      </c>
      <c r="I948" s="1"/>
      <c r="J948" s="1"/>
      <c r="K948" s="1"/>
      <c r="L948" s="36" t="str">
        <f>IFERROR(#REF!-$J922,"")</f>
        <v/>
      </c>
      <c r="N948" s="7"/>
      <c r="O948" s="7"/>
      <c r="P948" s="9"/>
      <c r="Q948" s="9"/>
      <c r="R948"/>
      <c r="S948"/>
      <c r="T948"/>
      <c r="U948"/>
      <c r="V948"/>
      <c r="W948"/>
      <c r="X948"/>
      <c r="Y948"/>
      <c r="Z948"/>
    </row>
    <row r="949" spans="2:26" s="32" customFormat="1" x14ac:dyDescent="0.25">
      <c r="B949"/>
      <c r="C949"/>
      <c r="D949" s="100"/>
      <c r="E949" s="42"/>
      <c r="F949" s="70"/>
      <c r="G949" s="19" t="str">
        <f>IFERROR(VLOOKUP($D949,LISTA!$A$2:$J$9990,8,0),"")</f>
        <v/>
      </c>
      <c r="H949" s="40" t="str">
        <f t="shared" si="25"/>
        <v/>
      </c>
      <c r="I949" s="1"/>
      <c r="J949" s="1"/>
      <c r="K949" s="1"/>
      <c r="L949" s="36" t="str">
        <f>IFERROR(#REF!-$J923,"")</f>
        <v/>
      </c>
      <c r="N949" s="7"/>
      <c r="O949" s="7"/>
      <c r="P949" s="9"/>
      <c r="Q949" s="9"/>
      <c r="R949"/>
      <c r="S949"/>
      <c r="T949"/>
      <c r="U949"/>
      <c r="V949"/>
      <c r="W949"/>
      <c r="X949"/>
      <c r="Y949"/>
      <c r="Z949"/>
    </row>
    <row r="950" spans="2:26" s="32" customFormat="1" x14ac:dyDescent="0.25">
      <c r="B950"/>
      <c r="C950"/>
      <c r="D950" s="100"/>
      <c r="E950" s="42"/>
      <c r="F950" s="70"/>
      <c r="G950" s="19" t="str">
        <f>IFERROR(VLOOKUP($D950,LISTA!$A$2:$J$9990,8,0),"")</f>
        <v/>
      </c>
      <c r="H950" s="40" t="str">
        <f t="shared" si="25"/>
        <v/>
      </c>
      <c r="I950" s="1"/>
      <c r="J950" s="1"/>
      <c r="K950" s="1"/>
      <c r="L950" s="36" t="str">
        <f>IFERROR(#REF!-$J924,"")</f>
        <v/>
      </c>
      <c r="N950" s="7"/>
      <c r="O950" s="7"/>
      <c r="P950" s="9"/>
      <c r="Q950" s="9"/>
      <c r="R950"/>
      <c r="S950"/>
      <c r="T950"/>
      <c r="U950"/>
      <c r="V950"/>
      <c r="W950"/>
      <c r="X950"/>
      <c r="Y950"/>
      <c r="Z950"/>
    </row>
    <row r="951" spans="2:26" s="32" customFormat="1" x14ac:dyDescent="0.25">
      <c r="B951"/>
      <c r="C951"/>
      <c r="D951" s="100"/>
      <c r="E951" s="42"/>
      <c r="F951" s="70"/>
      <c r="G951" s="19" t="str">
        <f>IFERROR(VLOOKUP($D951,LISTA!$A$2:$J$9990,8,0),"")</f>
        <v/>
      </c>
      <c r="H951" s="40" t="str">
        <f t="shared" si="25"/>
        <v/>
      </c>
      <c r="I951" s="1"/>
      <c r="J951" s="1"/>
      <c r="K951" s="1"/>
      <c r="L951" s="36" t="str">
        <f>IFERROR(#REF!-$J925,"")</f>
        <v/>
      </c>
      <c r="N951" s="7"/>
      <c r="O951" s="7"/>
      <c r="P951" s="9"/>
      <c r="Q951" s="9"/>
      <c r="R951"/>
      <c r="S951"/>
      <c r="T951"/>
      <c r="U951"/>
      <c r="V951"/>
      <c r="W951"/>
      <c r="X951"/>
      <c r="Y951"/>
      <c r="Z951"/>
    </row>
    <row r="952" spans="2:26" s="32" customFormat="1" x14ac:dyDescent="0.25">
      <c r="B952"/>
      <c r="C952"/>
      <c r="D952" s="100"/>
      <c r="E952" s="42"/>
      <c r="F952" s="70"/>
      <c r="G952" s="19" t="str">
        <f>IFERROR(VLOOKUP($D952,LISTA!$A$2:$J$9990,8,0),"")</f>
        <v/>
      </c>
      <c r="H952" s="40" t="str">
        <f t="shared" si="25"/>
        <v/>
      </c>
      <c r="I952" s="1"/>
      <c r="J952" s="1"/>
      <c r="K952" s="1"/>
      <c r="L952" s="36" t="str">
        <f>IFERROR(#REF!-$J926,"")</f>
        <v/>
      </c>
      <c r="N952" s="7"/>
      <c r="O952" s="7"/>
      <c r="P952" s="9"/>
      <c r="Q952" s="9"/>
      <c r="R952"/>
      <c r="S952"/>
      <c r="T952"/>
      <c r="U952"/>
      <c r="V952"/>
      <c r="W952"/>
      <c r="X952"/>
      <c r="Y952"/>
      <c r="Z952"/>
    </row>
    <row r="953" spans="2:26" s="32" customFormat="1" x14ac:dyDescent="0.25">
      <c r="B953"/>
      <c r="C953"/>
      <c r="D953" s="100"/>
      <c r="E953" s="42"/>
      <c r="F953" s="70"/>
      <c r="G953" s="19" t="str">
        <f>IFERROR(VLOOKUP($D953,LISTA!$A$2:$J$9990,8,0),"")</f>
        <v/>
      </c>
      <c r="H953" s="40" t="str">
        <f t="shared" si="25"/>
        <v/>
      </c>
      <c r="I953" s="1"/>
      <c r="J953" s="1"/>
      <c r="K953" s="1"/>
      <c r="L953" s="36" t="str">
        <f>IFERROR(#REF!-$J927,"")</f>
        <v/>
      </c>
      <c r="N953" s="7"/>
      <c r="O953" s="7"/>
      <c r="P953" s="9"/>
      <c r="Q953" s="9"/>
      <c r="R953"/>
      <c r="S953"/>
      <c r="T953"/>
      <c r="U953"/>
      <c r="V953"/>
      <c r="W953"/>
      <c r="X953"/>
      <c r="Y953"/>
      <c r="Z953"/>
    </row>
    <row r="954" spans="2:26" s="32" customFormat="1" x14ac:dyDescent="0.25">
      <c r="B954"/>
      <c r="C954"/>
      <c r="D954" s="100"/>
      <c r="E954" s="42"/>
      <c r="F954" s="70"/>
      <c r="G954" s="19" t="str">
        <f>IFERROR(VLOOKUP($D954,LISTA!$A$2:$J$9990,8,0),"")</f>
        <v/>
      </c>
      <c r="H954" s="40" t="str">
        <f t="shared" si="25"/>
        <v/>
      </c>
      <c r="I954" s="1"/>
      <c r="J954" s="1"/>
      <c r="K954" s="1"/>
      <c r="L954" s="36" t="str">
        <f>IFERROR(#REF!-$J928,"")</f>
        <v/>
      </c>
      <c r="N954" s="7"/>
      <c r="O954" s="7"/>
      <c r="P954" s="9"/>
      <c r="Q954" s="9"/>
      <c r="R954"/>
      <c r="S954"/>
      <c r="T954"/>
      <c r="U954"/>
      <c r="V954"/>
      <c r="W954"/>
      <c r="X954"/>
      <c r="Y954"/>
      <c r="Z954"/>
    </row>
    <row r="955" spans="2:26" s="32" customFormat="1" x14ac:dyDescent="0.25">
      <c r="B955"/>
      <c r="C955"/>
      <c r="D955" s="100"/>
      <c r="E955" s="42"/>
      <c r="F955" s="70"/>
      <c r="G955" s="19" t="str">
        <f>IFERROR(VLOOKUP($D955,LISTA!$A$2:$J$9990,8,0),"")</f>
        <v/>
      </c>
      <c r="H955" s="40" t="str">
        <f t="shared" si="25"/>
        <v/>
      </c>
      <c r="I955" s="1"/>
      <c r="J955" s="1"/>
      <c r="K955" s="1"/>
      <c r="L955" s="36" t="str">
        <f>IFERROR(#REF!-$J929,"")</f>
        <v/>
      </c>
      <c r="N955" s="7"/>
      <c r="O955" s="7"/>
      <c r="P955" s="9"/>
      <c r="Q955" s="9"/>
      <c r="R955"/>
      <c r="S955"/>
      <c r="T955"/>
      <c r="U955"/>
      <c r="V955"/>
      <c r="W955"/>
      <c r="X955"/>
      <c r="Y955"/>
      <c r="Z955"/>
    </row>
    <row r="956" spans="2:26" s="32" customFormat="1" x14ac:dyDescent="0.25">
      <c r="B956"/>
      <c r="C956"/>
      <c r="D956" s="100"/>
      <c r="E956" s="42"/>
      <c r="F956" s="70"/>
      <c r="G956" s="19" t="str">
        <f>IFERROR(VLOOKUP($D956,LISTA!$A$2:$J$9990,8,0),"")</f>
        <v/>
      </c>
      <c r="H956" s="40" t="str">
        <f t="shared" si="25"/>
        <v/>
      </c>
      <c r="I956" s="1"/>
      <c r="J956" s="1"/>
      <c r="K956" s="1"/>
      <c r="L956" s="36" t="str">
        <f>IFERROR(#REF!-$J930,"")</f>
        <v/>
      </c>
      <c r="N956" s="7"/>
      <c r="O956" s="7"/>
      <c r="P956" s="9"/>
      <c r="Q956" s="9"/>
      <c r="R956"/>
      <c r="S956"/>
      <c r="T956"/>
      <c r="U956"/>
      <c r="V956"/>
      <c r="W956"/>
      <c r="X956"/>
      <c r="Y956"/>
      <c r="Z956"/>
    </row>
    <row r="957" spans="2:26" s="32" customFormat="1" x14ac:dyDescent="0.25">
      <c r="B957"/>
      <c r="C957"/>
      <c r="D957" s="100"/>
      <c r="E957" s="42"/>
      <c r="F957" s="70"/>
      <c r="G957" s="19" t="str">
        <f>IFERROR(VLOOKUP($D957,LISTA!$A$2:$J$9990,8,0),"")</f>
        <v/>
      </c>
      <c r="H957" s="40" t="str">
        <f t="shared" si="25"/>
        <v/>
      </c>
      <c r="I957" s="1"/>
      <c r="J957" s="1"/>
      <c r="K957" s="1"/>
      <c r="L957" s="36" t="str">
        <f>IFERROR(#REF!-$J931,"")</f>
        <v/>
      </c>
      <c r="N957" s="7"/>
      <c r="O957" s="7"/>
      <c r="P957" s="9"/>
      <c r="Q957" s="9"/>
      <c r="R957"/>
      <c r="S957"/>
      <c r="T957"/>
      <c r="U957"/>
      <c r="V957"/>
      <c r="W957"/>
      <c r="X957"/>
      <c r="Y957"/>
      <c r="Z957"/>
    </row>
    <row r="958" spans="2:26" s="32" customFormat="1" x14ac:dyDescent="0.25">
      <c r="B958"/>
      <c r="C958"/>
      <c r="D958" s="100"/>
      <c r="E958" s="42"/>
      <c r="F958" s="70"/>
      <c r="G958" s="19" t="str">
        <f>IFERROR(VLOOKUP($D958,LISTA!$A$2:$J$9990,8,0),"")</f>
        <v/>
      </c>
      <c r="H958" s="40" t="str">
        <f t="shared" si="25"/>
        <v/>
      </c>
      <c r="I958" s="1"/>
      <c r="J958" s="1"/>
      <c r="K958" s="1"/>
      <c r="L958" s="36" t="str">
        <f>IFERROR(#REF!-$J932,"")</f>
        <v/>
      </c>
      <c r="N958" s="7"/>
      <c r="O958" s="7"/>
      <c r="P958" s="9"/>
      <c r="Q958" s="9"/>
      <c r="R958"/>
      <c r="S958"/>
      <c r="T958"/>
      <c r="U958"/>
      <c r="V958"/>
      <c r="W958"/>
      <c r="X958"/>
      <c r="Y958"/>
      <c r="Z958"/>
    </row>
    <row r="959" spans="2:26" s="32" customFormat="1" x14ac:dyDescent="0.25">
      <c r="B959"/>
      <c r="C959"/>
      <c r="D959" s="100"/>
      <c r="E959" s="42"/>
      <c r="F959" s="70"/>
      <c r="G959" s="19" t="str">
        <f>IFERROR(VLOOKUP($D959,LISTA!$A$2:$J$9990,8,0),"")</f>
        <v/>
      </c>
      <c r="H959" s="40" t="str">
        <f t="shared" si="25"/>
        <v/>
      </c>
      <c r="I959" s="1"/>
      <c r="J959" s="1"/>
      <c r="K959" s="1"/>
      <c r="L959" s="36" t="str">
        <f>IFERROR(#REF!-$J933,"")</f>
        <v/>
      </c>
      <c r="N959" s="7"/>
      <c r="O959" s="7"/>
      <c r="P959" s="9"/>
      <c r="Q959" s="9"/>
      <c r="R959"/>
      <c r="S959"/>
      <c r="T959"/>
      <c r="U959"/>
      <c r="V959"/>
      <c r="W959"/>
      <c r="X959"/>
      <c r="Y959"/>
      <c r="Z959"/>
    </row>
    <row r="960" spans="2:26" s="32" customFormat="1" x14ac:dyDescent="0.25">
      <c r="B960"/>
      <c r="C960"/>
      <c r="D960" s="100"/>
      <c r="E960" s="42"/>
      <c r="F960" s="70"/>
      <c r="G960" s="19" t="str">
        <f>IFERROR(VLOOKUP($D960,LISTA!$A$2:$J$9990,8,0),"")</f>
        <v/>
      </c>
      <c r="H960" s="40" t="str">
        <f t="shared" si="25"/>
        <v/>
      </c>
      <c r="I960" s="1"/>
      <c r="J960" s="1"/>
      <c r="K960" s="1"/>
      <c r="L960" s="36" t="str">
        <f>IFERROR(#REF!-$J934,"")</f>
        <v/>
      </c>
      <c r="N960" s="7"/>
      <c r="O960" s="7"/>
      <c r="P960" s="9"/>
      <c r="Q960" s="9"/>
      <c r="R960"/>
      <c r="S960"/>
      <c r="T960"/>
      <c r="U960"/>
      <c r="V960"/>
      <c r="W960"/>
      <c r="X960"/>
      <c r="Y960"/>
      <c r="Z960"/>
    </row>
    <row r="961" spans="2:26" s="32" customFormat="1" x14ac:dyDescent="0.25">
      <c r="B961"/>
      <c r="C961"/>
      <c r="D961" s="100"/>
      <c r="E961" s="42"/>
      <c r="F961" s="70"/>
      <c r="G961" s="19" t="str">
        <f>IFERROR(VLOOKUP($D961,LISTA!$A$2:$J$9990,8,0),"")</f>
        <v/>
      </c>
      <c r="H961" s="40" t="str">
        <f t="shared" si="25"/>
        <v/>
      </c>
      <c r="I961" s="1"/>
      <c r="J961" s="1"/>
      <c r="K961" s="1"/>
      <c r="L961" s="36" t="str">
        <f>IFERROR(#REF!-$J935,"")</f>
        <v/>
      </c>
      <c r="N961" s="7"/>
      <c r="O961" s="7"/>
      <c r="P961" s="9"/>
      <c r="Q961" s="9"/>
      <c r="R961"/>
      <c r="S961"/>
      <c r="T961"/>
      <c r="U961"/>
      <c r="V961"/>
      <c r="W961"/>
      <c r="X961"/>
      <c r="Y961"/>
      <c r="Z961"/>
    </row>
    <row r="962" spans="2:26" s="32" customFormat="1" x14ac:dyDescent="0.25">
      <c r="B962"/>
      <c r="C962"/>
      <c r="D962" s="100"/>
      <c r="E962" s="42"/>
      <c r="F962" s="70"/>
      <c r="G962" s="19" t="str">
        <f>IFERROR(VLOOKUP($D962,LISTA!$A$2:$J$9990,8,0),"")</f>
        <v/>
      </c>
      <c r="H962" s="40" t="str">
        <f t="shared" si="25"/>
        <v/>
      </c>
      <c r="I962" s="1"/>
      <c r="J962" s="1"/>
      <c r="K962" s="1"/>
      <c r="L962" s="36" t="str">
        <f>IFERROR(#REF!-$J936,"")</f>
        <v/>
      </c>
      <c r="N962" s="7"/>
      <c r="O962" s="7"/>
      <c r="P962" s="9"/>
      <c r="Q962" s="9"/>
      <c r="R962"/>
      <c r="S962"/>
      <c r="T962"/>
      <c r="U962"/>
      <c r="V962"/>
      <c r="W962"/>
      <c r="X962"/>
      <c r="Y962"/>
      <c r="Z962"/>
    </row>
    <row r="963" spans="2:26" s="32" customFormat="1" x14ac:dyDescent="0.25">
      <c r="B963"/>
      <c r="C963"/>
      <c r="D963" s="100"/>
      <c r="E963" s="42"/>
      <c r="F963" s="70"/>
      <c r="G963" s="19" t="str">
        <f>IFERROR(VLOOKUP($D963,LISTA!$A$2:$J$9990,8,0),"")</f>
        <v/>
      </c>
      <c r="H963" s="40" t="str">
        <f t="shared" si="25"/>
        <v/>
      </c>
      <c r="I963" s="1"/>
      <c r="J963" s="1"/>
      <c r="K963" s="1"/>
      <c r="L963" s="36" t="str">
        <f>IFERROR(#REF!-$J937,"")</f>
        <v/>
      </c>
      <c r="N963" s="7"/>
      <c r="O963" s="7"/>
      <c r="P963" s="9"/>
      <c r="Q963" s="9"/>
      <c r="R963"/>
      <c r="S963"/>
      <c r="T963"/>
      <c r="U963"/>
      <c r="V963"/>
      <c r="W963"/>
      <c r="X963"/>
      <c r="Y963"/>
      <c r="Z963"/>
    </row>
    <row r="964" spans="2:26" s="32" customFormat="1" x14ac:dyDescent="0.25">
      <c r="B964"/>
      <c r="C964"/>
      <c r="D964" s="100"/>
      <c r="E964" s="42"/>
      <c r="F964" s="70"/>
      <c r="G964" s="19" t="str">
        <f>IFERROR(VLOOKUP($D964,LISTA!$A$2:$J$9990,8,0),"")</f>
        <v/>
      </c>
      <c r="H964" s="40" t="str">
        <f t="shared" si="25"/>
        <v/>
      </c>
      <c r="I964" s="1"/>
      <c r="J964" s="1"/>
      <c r="K964" s="1"/>
      <c r="L964" s="36" t="str">
        <f>IFERROR(#REF!-$J938,"")</f>
        <v/>
      </c>
      <c r="N964" s="7"/>
      <c r="O964" s="7"/>
      <c r="P964" s="9"/>
      <c r="Q964" s="9"/>
      <c r="R964"/>
      <c r="S964"/>
      <c r="T964"/>
      <c r="U964"/>
      <c r="V964"/>
      <c r="W964"/>
      <c r="X964"/>
      <c r="Y964"/>
      <c r="Z964"/>
    </row>
    <row r="965" spans="2:26" s="32" customFormat="1" x14ac:dyDescent="0.25">
      <c r="B965"/>
      <c r="C965"/>
      <c r="D965" s="100"/>
      <c r="E965" s="42"/>
      <c r="F965" s="70"/>
      <c r="G965" s="19" t="str">
        <f>IFERROR(VLOOKUP($D965,LISTA!$A$2:$J$9990,8,0),"")</f>
        <v/>
      </c>
      <c r="H965" s="40" t="str">
        <f t="shared" ref="H965:H1028" si="26">IF(OR(G965=$K$10,G965=$K$11,G965=$K$14,G965=$K$15,G965=$K$16,G965=$K$17,G965=$K$18,G965=$K$19,G965=$K$20,G965=$K$21,G965=$K$22,G965=$K$23,G965=$K$24,G965=$K$25,G965=$K$26,G965=$K$27,G965=$K$28),$K$9,IF(OR(G965=$K$32,G965=$K$33),$K$31,IF(OR(G965=$K$38),$K$37,"")))</f>
        <v/>
      </c>
      <c r="I965" s="1"/>
      <c r="J965" s="1"/>
      <c r="K965" s="1"/>
      <c r="L965" s="36" t="str">
        <f>IFERROR(#REF!-$J939,"")</f>
        <v/>
      </c>
      <c r="N965" s="7"/>
      <c r="O965" s="7"/>
      <c r="P965" s="9"/>
      <c r="Q965" s="9"/>
      <c r="R965"/>
      <c r="S965"/>
      <c r="T965"/>
      <c r="U965"/>
      <c r="V965"/>
      <c r="W965"/>
      <c r="X965"/>
      <c r="Y965"/>
      <c r="Z965"/>
    </row>
    <row r="966" spans="2:26" s="32" customFormat="1" x14ac:dyDescent="0.25">
      <c r="B966"/>
      <c r="C966"/>
      <c r="D966" s="100"/>
      <c r="E966" s="42"/>
      <c r="F966" s="70"/>
      <c r="G966" s="19" t="str">
        <f>IFERROR(VLOOKUP($D966,LISTA!$A$2:$J$9990,8,0),"")</f>
        <v/>
      </c>
      <c r="H966" s="40" t="str">
        <f t="shared" si="26"/>
        <v/>
      </c>
      <c r="I966" s="1"/>
      <c r="J966" s="1"/>
      <c r="K966" s="1"/>
      <c r="L966" s="36" t="str">
        <f>IFERROR(#REF!-$J940,"")</f>
        <v/>
      </c>
      <c r="N966" s="7"/>
      <c r="O966" s="7"/>
      <c r="P966" s="9"/>
      <c r="Q966" s="9"/>
      <c r="R966"/>
      <c r="S966"/>
      <c r="T966"/>
      <c r="U966"/>
      <c r="V966"/>
      <c r="W966"/>
      <c r="X966"/>
      <c r="Y966"/>
      <c r="Z966"/>
    </row>
    <row r="967" spans="2:26" s="32" customFormat="1" x14ac:dyDescent="0.25">
      <c r="B967"/>
      <c r="C967"/>
      <c r="D967" s="100"/>
      <c r="E967" s="42"/>
      <c r="F967" s="70"/>
      <c r="G967" s="19" t="str">
        <f>IFERROR(VLOOKUP($D967,LISTA!$A$2:$J$9990,8,0),"")</f>
        <v/>
      </c>
      <c r="H967" s="40" t="str">
        <f t="shared" si="26"/>
        <v/>
      </c>
      <c r="I967" s="1"/>
      <c r="J967" s="1"/>
      <c r="K967" s="1"/>
      <c r="L967" s="36" t="str">
        <f>IFERROR(#REF!-$J941,"")</f>
        <v/>
      </c>
      <c r="N967" s="7"/>
      <c r="O967" s="7"/>
      <c r="P967" s="9"/>
      <c r="Q967" s="9"/>
      <c r="R967"/>
      <c r="S967"/>
      <c r="T967"/>
      <c r="U967"/>
      <c r="V967"/>
      <c r="W967"/>
      <c r="X967"/>
      <c r="Y967"/>
      <c r="Z967"/>
    </row>
    <row r="968" spans="2:26" s="32" customFormat="1" x14ac:dyDescent="0.25">
      <c r="B968"/>
      <c r="C968"/>
      <c r="D968" s="100"/>
      <c r="E968" s="42"/>
      <c r="F968" s="70"/>
      <c r="G968" s="19" t="str">
        <f>IFERROR(VLOOKUP($D968,LISTA!$A$2:$J$9990,8,0),"")</f>
        <v/>
      </c>
      <c r="H968" s="40" t="str">
        <f t="shared" si="26"/>
        <v/>
      </c>
      <c r="I968" s="1"/>
      <c r="J968" s="1"/>
      <c r="K968" s="1"/>
      <c r="L968" s="36" t="str">
        <f>IFERROR(#REF!-$J942,"")</f>
        <v/>
      </c>
      <c r="N968" s="7"/>
      <c r="O968" s="7"/>
      <c r="P968" s="9"/>
      <c r="Q968" s="9"/>
      <c r="R968"/>
      <c r="S968"/>
      <c r="T968"/>
      <c r="U968"/>
      <c r="V968"/>
      <c r="W968"/>
      <c r="X968"/>
      <c r="Y968"/>
      <c r="Z968"/>
    </row>
    <row r="969" spans="2:26" s="32" customFormat="1" x14ac:dyDescent="0.25">
      <c r="B969"/>
      <c r="C969"/>
      <c r="D969" s="100"/>
      <c r="E969" s="42"/>
      <c r="F969" s="70"/>
      <c r="G969" s="19" t="str">
        <f>IFERROR(VLOOKUP($D969,LISTA!$A$2:$J$9990,8,0),"")</f>
        <v/>
      </c>
      <c r="H969" s="40" t="str">
        <f t="shared" si="26"/>
        <v/>
      </c>
      <c r="I969" s="1"/>
      <c r="J969" s="1"/>
      <c r="K969" s="1"/>
      <c r="L969" s="36" t="str">
        <f>IFERROR(#REF!-$J943,"")</f>
        <v/>
      </c>
      <c r="N969" s="7"/>
      <c r="O969" s="7"/>
      <c r="P969" s="9"/>
      <c r="Q969" s="9"/>
      <c r="R969"/>
      <c r="S969"/>
      <c r="T969"/>
      <c r="U969"/>
      <c r="V969"/>
      <c r="W969"/>
      <c r="X969"/>
      <c r="Y969"/>
      <c r="Z969"/>
    </row>
    <row r="970" spans="2:26" s="32" customFormat="1" x14ac:dyDescent="0.25">
      <c r="B970"/>
      <c r="C970"/>
      <c r="D970" s="100"/>
      <c r="E970" s="42"/>
      <c r="F970" s="70"/>
      <c r="G970" s="19" t="str">
        <f>IFERROR(VLOOKUP($D970,LISTA!$A$2:$J$9990,8,0),"")</f>
        <v/>
      </c>
      <c r="H970" s="40" t="str">
        <f t="shared" si="26"/>
        <v/>
      </c>
      <c r="I970" s="1"/>
      <c r="J970" s="1"/>
      <c r="K970" s="1"/>
      <c r="L970" s="36" t="str">
        <f>IFERROR(#REF!-$J944,"")</f>
        <v/>
      </c>
      <c r="N970" s="7"/>
      <c r="O970" s="7"/>
      <c r="P970" s="9"/>
      <c r="Q970" s="9"/>
      <c r="R970"/>
      <c r="S970"/>
      <c r="T970"/>
      <c r="U970"/>
      <c r="V970"/>
      <c r="W970"/>
      <c r="X970"/>
      <c r="Y970"/>
      <c r="Z970"/>
    </row>
    <row r="971" spans="2:26" s="32" customFormat="1" x14ac:dyDescent="0.25">
      <c r="B971"/>
      <c r="C971"/>
      <c r="D971" s="100"/>
      <c r="E971" s="42"/>
      <c r="F971" s="70"/>
      <c r="G971" s="19" t="str">
        <f>IFERROR(VLOOKUP($D971,LISTA!$A$2:$J$9990,8,0),"")</f>
        <v/>
      </c>
      <c r="H971" s="40" t="str">
        <f t="shared" si="26"/>
        <v/>
      </c>
      <c r="I971" s="1"/>
      <c r="J971" s="1"/>
      <c r="K971" s="1"/>
      <c r="L971" s="36" t="str">
        <f>IFERROR(#REF!-$J945,"")</f>
        <v/>
      </c>
      <c r="N971" s="7"/>
      <c r="O971" s="7"/>
      <c r="P971" s="9"/>
      <c r="Q971" s="9"/>
      <c r="R971"/>
      <c r="S971"/>
      <c r="T971"/>
      <c r="U971"/>
      <c r="V971"/>
      <c r="W971"/>
      <c r="X971"/>
      <c r="Y971"/>
      <c r="Z971"/>
    </row>
    <row r="972" spans="2:26" s="32" customFormat="1" x14ac:dyDescent="0.25">
      <c r="B972"/>
      <c r="C972"/>
      <c r="D972" s="100"/>
      <c r="E972" s="42"/>
      <c r="F972" s="70"/>
      <c r="G972" s="19" t="str">
        <f>IFERROR(VLOOKUP($D972,LISTA!$A$2:$J$9990,8,0),"")</f>
        <v/>
      </c>
      <c r="H972" s="40" t="str">
        <f t="shared" si="26"/>
        <v/>
      </c>
      <c r="I972" s="1"/>
      <c r="J972" s="1"/>
      <c r="K972" s="1"/>
      <c r="L972" s="36" t="str">
        <f>IFERROR(#REF!-$J946,"")</f>
        <v/>
      </c>
      <c r="N972" s="7"/>
      <c r="O972" s="7"/>
      <c r="P972" s="9"/>
      <c r="Q972" s="9"/>
      <c r="R972"/>
      <c r="S972"/>
      <c r="T972"/>
      <c r="U972"/>
      <c r="V972"/>
      <c r="W972"/>
      <c r="X972"/>
      <c r="Y972"/>
      <c r="Z972"/>
    </row>
    <row r="973" spans="2:26" s="32" customFormat="1" x14ac:dyDescent="0.25">
      <c r="B973"/>
      <c r="C973"/>
      <c r="D973" s="100"/>
      <c r="E973" s="42"/>
      <c r="F973" s="70"/>
      <c r="G973" s="19" t="str">
        <f>IFERROR(VLOOKUP($D973,LISTA!$A$2:$J$9990,8,0),"")</f>
        <v/>
      </c>
      <c r="H973" s="40" t="str">
        <f t="shared" si="26"/>
        <v/>
      </c>
      <c r="I973" s="1"/>
      <c r="J973" s="1"/>
      <c r="K973" s="1"/>
      <c r="L973" s="36" t="str">
        <f>IFERROR(#REF!-$J947,"")</f>
        <v/>
      </c>
      <c r="N973" s="7"/>
      <c r="O973" s="7"/>
      <c r="P973" s="9"/>
      <c r="Q973" s="9"/>
      <c r="R973"/>
      <c r="S973"/>
      <c r="T973"/>
      <c r="U973"/>
      <c r="V973"/>
      <c r="W973"/>
      <c r="X973"/>
      <c r="Y973"/>
      <c r="Z973"/>
    </row>
    <row r="974" spans="2:26" s="32" customFormat="1" x14ac:dyDescent="0.25">
      <c r="B974"/>
      <c r="C974"/>
      <c r="D974" s="100"/>
      <c r="E974" s="42"/>
      <c r="F974" s="70"/>
      <c r="G974" s="19" t="str">
        <f>IFERROR(VLOOKUP($D974,LISTA!$A$2:$J$9990,8,0),"")</f>
        <v/>
      </c>
      <c r="H974" s="40" t="str">
        <f t="shared" si="26"/>
        <v/>
      </c>
      <c r="I974" s="1"/>
      <c r="J974" s="1"/>
      <c r="K974" s="1"/>
      <c r="L974" s="36" t="str">
        <f>IFERROR(#REF!-$J948,"")</f>
        <v/>
      </c>
      <c r="N974" s="7"/>
      <c r="O974" s="7"/>
      <c r="P974" s="9"/>
      <c r="Q974" s="9"/>
      <c r="R974"/>
      <c r="S974"/>
      <c r="T974"/>
      <c r="U974"/>
      <c r="V974"/>
      <c r="W974"/>
      <c r="X974"/>
      <c r="Y974"/>
      <c r="Z974"/>
    </row>
    <row r="975" spans="2:26" s="32" customFormat="1" x14ac:dyDescent="0.25">
      <c r="B975"/>
      <c r="C975"/>
      <c r="D975" s="100"/>
      <c r="E975" s="42"/>
      <c r="F975" s="70"/>
      <c r="G975" s="19" t="str">
        <f>IFERROR(VLOOKUP($D975,LISTA!$A$2:$J$9990,8,0),"")</f>
        <v/>
      </c>
      <c r="H975" s="40" t="str">
        <f t="shared" si="26"/>
        <v/>
      </c>
      <c r="I975" s="1"/>
      <c r="J975" s="1"/>
      <c r="K975" s="1"/>
      <c r="L975" s="36" t="str">
        <f>IFERROR(#REF!-$J949,"")</f>
        <v/>
      </c>
      <c r="N975" s="7"/>
      <c r="O975" s="7"/>
      <c r="P975" s="9"/>
      <c r="Q975" s="9"/>
      <c r="R975"/>
      <c r="S975"/>
      <c r="T975"/>
      <c r="U975"/>
      <c r="V975"/>
      <c r="W975"/>
      <c r="X975"/>
      <c r="Y975"/>
      <c r="Z975"/>
    </row>
    <row r="976" spans="2:26" s="32" customFormat="1" x14ac:dyDescent="0.25">
      <c r="B976"/>
      <c r="C976"/>
      <c r="D976" s="100"/>
      <c r="E976" s="42"/>
      <c r="F976" s="70"/>
      <c r="G976" s="19" t="str">
        <f>IFERROR(VLOOKUP($D976,LISTA!$A$2:$J$9990,8,0),"")</f>
        <v/>
      </c>
      <c r="H976" s="40" t="str">
        <f t="shared" si="26"/>
        <v/>
      </c>
      <c r="I976" s="1"/>
      <c r="J976" s="1"/>
      <c r="K976" s="1"/>
      <c r="L976" s="36" t="str">
        <f>IFERROR(#REF!-$J950,"")</f>
        <v/>
      </c>
      <c r="N976" s="7"/>
      <c r="O976" s="7"/>
      <c r="P976" s="9"/>
      <c r="Q976" s="9"/>
      <c r="R976"/>
      <c r="S976"/>
      <c r="T976"/>
      <c r="U976"/>
      <c r="V976"/>
      <c r="W976"/>
      <c r="X976"/>
      <c r="Y976"/>
      <c r="Z976"/>
    </row>
    <row r="977" spans="2:26" s="32" customFormat="1" x14ac:dyDescent="0.25">
      <c r="B977"/>
      <c r="C977"/>
      <c r="D977" s="100"/>
      <c r="E977" s="42"/>
      <c r="F977" s="70"/>
      <c r="G977" s="19" t="str">
        <f>IFERROR(VLOOKUP($D977,LISTA!$A$2:$J$9990,8,0),"")</f>
        <v/>
      </c>
      <c r="H977" s="40" t="str">
        <f t="shared" si="26"/>
        <v/>
      </c>
      <c r="I977" s="1"/>
      <c r="J977" s="1"/>
      <c r="K977" s="1"/>
      <c r="L977" s="36" t="str">
        <f>IFERROR(#REF!-$J951,"")</f>
        <v/>
      </c>
      <c r="N977" s="7"/>
      <c r="O977" s="7"/>
      <c r="P977" s="9"/>
      <c r="Q977" s="9"/>
      <c r="R977"/>
      <c r="S977"/>
      <c r="T977"/>
      <c r="U977"/>
      <c r="V977"/>
      <c r="W977"/>
      <c r="X977"/>
      <c r="Y977"/>
      <c r="Z977"/>
    </row>
    <row r="978" spans="2:26" s="32" customFormat="1" x14ac:dyDescent="0.25">
      <c r="B978"/>
      <c r="C978"/>
      <c r="D978" s="100"/>
      <c r="E978" s="42"/>
      <c r="F978" s="70"/>
      <c r="G978" s="19" t="str">
        <f>IFERROR(VLOOKUP($D978,LISTA!$A$2:$J$9990,8,0),"")</f>
        <v/>
      </c>
      <c r="H978" s="40" t="str">
        <f t="shared" si="26"/>
        <v/>
      </c>
      <c r="I978" s="1"/>
      <c r="J978" s="1"/>
      <c r="K978" s="1"/>
      <c r="L978" s="36" t="str">
        <f>IFERROR(#REF!-$J952,"")</f>
        <v/>
      </c>
      <c r="N978" s="7"/>
      <c r="O978" s="7"/>
      <c r="P978" s="9"/>
      <c r="Q978" s="9"/>
      <c r="R978"/>
      <c r="S978"/>
      <c r="T978"/>
      <c r="U978"/>
      <c r="V978"/>
      <c r="W978"/>
      <c r="X978"/>
      <c r="Y978"/>
      <c r="Z978"/>
    </row>
    <row r="979" spans="2:26" s="32" customFormat="1" x14ac:dyDescent="0.25">
      <c r="B979"/>
      <c r="C979"/>
      <c r="D979" s="100"/>
      <c r="E979" s="42"/>
      <c r="F979" s="70"/>
      <c r="G979" s="19" t="str">
        <f>IFERROR(VLOOKUP($D979,LISTA!$A$2:$J$9990,8,0),"")</f>
        <v/>
      </c>
      <c r="H979" s="40" t="str">
        <f t="shared" si="26"/>
        <v/>
      </c>
      <c r="I979" s="1"/>
      <c r="J979" s="1"/>
      <c r="K979" s="1"/>
      <c r="L979" s="36" t="str">
        <f>IFERROR(#REF!-$J953,"")</f>
        <v/>
      </c>
      <c r="N979" s="7"/>
      <c r="O979" s="7"/>
      <c r="P979" s="9"/>
      <c r="Q979" s="9"/>
      <c r="R979"/>
      <c r="S979"/>
      <c r="T979"/>
      <c r="U979"/>
      <c r="V979"/>
      <c r="W979"/>
      <c r="X979"/>
      <c r="Y979"/>
      <c r="Z979"/>
    </row>
    <row r="980" spans="2:26" s="32" customFormat="1" x14ac:dyDescent="0.25">
      <c r="B980"/>
      <c r="C980"/>
      <c r="D980" s="100"/>
      <c r="E980" s="42"/>
      <c r="F980" s="70"/>
      <c r="G980" s="19" t="str">
        <f>IFERROR(VLOOKUP($D980,LISTA!$A$2:$J$9990,8,0),"")</f>
        <v/>
      </c>
      <c r="H980" s="40" t="str">
        <f t="shared" si="26"/>
        <v/>
      </c>
      <c r="I980" s="1"/>
      <c r="J980" s="1"/>
      <c r="K980" s="1"/>
      <c r="L980" s="36" t="str">
        <f>IFERROR(#REF!-$J954,"")</f>
        <v/>
      </c>
      <c r="N980" s="7"/>
      <c r="O980" s="7"/>
      <c r="P980" s="9"/>
      <c r="Q980" s="9"/>
      <c r="R980"/>
      <c r="S980"/>
      <c r="T980"/>
      <c r="U980"/>
      <c r="V980"/>
      <c r="W980"/>
      <c r="X980"/>
      <c r="Y980"/>
      <c r="Z980"/>
    </row>
    <row r="981" spans="2:26" s="32" customFormat="1" x14ac:dyDescent="0.25">
      <c r="B981"/>
      <c r="C981"/>
      <c r="D981" s="100"/>
      <c r="E981" s="42"/>
      <c r="F981" s="70"/>
      <c r="G981" s="19" t="str">
        <f>IFERROR(VLOOKUP($D981,LISTA!$A$2:$J$9990,8,0),"")</f>
        <v/>
      </c>
      <c r="H981" s="40" t="str">
        <f t="shared" si="26"/>
        <v/>
      </c>
      <c r="I981" s="1"/>
      <c r="J981" s="1"/>
      <c r="K981" s="1"/>
      <c r="L981" s="36" t="str">
        <f>IFERROR(#REF!-$J955,"")</f>
        <v/>
      </c>
      <c r="N981" s="7"/>
      <c r="O981" s="7"/>
      <c r="P981" s="9"/>
      <c r="Q981" s="9"/>
      <c r="R981"/>
      <c r="S981"/>
      <c r="T981"/>
      <c r="U981"/>
      <c r="V981"/>
      <c r="W981"/>
      <c r="X981"/>
      <c r="Y981"/>
      <c r="Z981"/>
    </row>
    <row r="982" spans="2:26" s="32" customFormat="1" x14ac:dyDescent="0.25">
      <c r="B982"/>
      <c r="C982"/>
      <c r="D982" s="100"/>
      <c r="E982" s="42"/>
      <c r="F982" s="70"/>
      <c r="G982" s="19" t="str">
        <f>IFERROR(VLOOKUP($D982,LISTA!$A$2:$J$9990,8,0),"")</f>
        <v/>
      </c>
      <c r="H982" s="40" t="str">
        <f t="shared" si="26"/>
        <v/>
      </c>
      <c r="I982" s="1"/>
      <c r="J982" s="1"/>
      <c r="K982" s="1"/>
      <c r="L982" s="36" t="str">
        <f>IFERROR(#REF!-$J956,"")</f>
        <v/>
      </c>
      <c r="N982" s="7"/>
      <c r="O982" s="7"/>
      <c r="P982" s="9"/>
      <c r="Q982" s="9"/>
      <c r="R982"/>
      <c r="S982"/>
      <c r="T982"/>
      <c r="U982"/>
      <c r="V982"/>
      <c r="W982"/>
      <c r="X982"/>
      <c r="Y982"/>
      <c r="Z982"/>
    </row>
    <row r="983" spans="2:26" s="32" customFormat="1" x14ac:dyDescent="0.25">
      <c r="B983"/>
      <c r="C983"/>
      <c r="D983" s="100"/>
      <c r="E983" s="42"/>
      <c r="F983" s="70"/>
      <c r="G983" s="19" t="str">
        <f>IFERROR(VLOOKUP($D983,LISTA!$A$2:$J$9990,8,0),"")</f>
        <v/>
      </c>
      <c r="H983" s="40" t="str">
        <f t="shared" si="26"/>
        <v/>
      </c>
      <c r="I983" s="1"/>
      <c r="J983" s="1"/>
      <c r="K983" s="1"/>
      <c r="L983" s="36" t="str">
        <f>IFERROR(#REF!-$J957,"")</f>
        <v/>
      </c>
      <c r="N983" s="7"/>
      <c r="O983" s="7"/>
      <c r="P983" s="9"/>
      <c r="Q983" s="9"/>
      <c r="R983"/>
      <c r="S983"/>
      <c r="T983"/>
      <c r="U983"/>
      <c r="V983"/>
      <c r="W983"/>
      <c r="X983"/>
      <c r="Y983"/>
      <c r="Z983"/>
    </row>
    <row r="984" spans="2:26" s="32" customFormat="1" x14ac:dyDescent="0.25">
      <c r="B984"/>
      <c r="C984"/>
      <c r="D984" s="100"/>
      <c r="E984" s="42"/>
      <c r="F984" s="70"/>
      <c r="G984" s="19" t="str">
        <f>IFERROR(VLOOKUP($D984,LISTA!$A$2:$J$9990,8,0),"")</f>
        <v/>
      </c>
      <c r="H984" s="40" t="str">
        <f t="shared" si="26"/>
        <v/>
      </c>
      <c r="I984" s="1"/>
      <c r="J984" s="1"/>
      <c r="K984" s="1"/>
      <c r="L984" s="36" t="str">
        <f>IFERROR(#REF!-$J958,"")</f>
        <v/>
      </c>
      <c r="N984" s="7"/>
      <c r="O984" s="7"/>
      <c r="P984" s="9"/>
      <c r="Q984" s="9"/>
      <c r="R984"/>
      <c r="S984"/>
      <c r="T984"/>
      <c r="U984"/>
      <c r="V984"/>
      <c r="W984"/>
      <c r="X984"/>
      <c r="Y984"/>
      <c r="Z984"/>
    </row>
    <row r="985" spans="2:26" s="32" customFormat="1" x14ac:dyDescent="0.25">
      <c r="B985"/>
      <c r="C985"/>
      <c r="D985" s="100"/>
      <c r="E985" s="42"/>
      <c r="F985" s="70"/>
      <c r="G985" s="19" t="str">
        <f>IFERROR(VLOOKUP($D985,LISTA!$A$2:$J$9990,8,0),"")</f>
        <v/>
      </c>
      <c r="H985" s="40" t="str">
        <f t="shared" si="26"/>
        <v/>
      </c>
      <c r="I985" s="1"/>
      <c r="J985" s="1"/>
      <c r="K985" s="1"/>
      <c r="L985" s="36" t="str">
        <f>IFERROR(#REF!-$J959,"")</f>
        <v/>
      </c>
      <c r="N985" s="7"/>
      <c r="O985" s="7"/>
      <c r="P985" s="9"/>
      <c r="Q985" s="9"/>
      <c r="R985"/>
      <c r="S985"/>
      <c r="T985"/>
      <c r="U985"/>
      <c r="V985"/>
      <c r="W985"/>
      <c r="X985"/>
      <c r="Y985"/>
      <c r="Z985"/>
    </row>
    <row r="986" spans="2:26" s="32" customFormat="1" x14ac:dyDescent="0.25">
      <c r="B986"/>
      <c r="C986"/>
      <c r="D986" s="100"/>
      <c r="E986" s="42"/>
      <c r="F986" s="70"/>
      <c r="G986" s="19" t="str">
        <f>IFERROR(VLOOKUP($D986,LISTA!$A$2:$J$9990,8,0),"")</f>
        <v/>
      </c>
      <c r="H986" s="40" t="str">
        <f t="shared" si="26"/>
        <v/>
      </c>
      <c r="I986" s="1"/>
      <c r="J986" s="1"/>
      <c r="K986" s="1"/>
      <c r="L986" s="36" t="str">
        <f>IFERROR(#REF!-$J960,"")</f>
        <v/>
      </c>
      <c r="N986" s="7"/>
      <c r="O986" s="7"/>
      <c r="P986" s="9"/>
      <c r="Q986" s="9"/>
      <c r="R986"/>
      <c r="S986"/>
      <c r="T986"/>
      <c r="U986"/>
      <c r="V986"/>
      <c r="W986"/>
      <c r="X986"/>
      <c r="Y986"/>
      <c r="Z986"/>
    </row>
    <row r="987" spans="2:26" s="32" customFormat="1" x14ac:dyDescent="0.25">
      <c r="B987"/>
      <c r="C987"/>
      <c r="D987" s="100"/>
      <c r="E987" s="42"/>
      <c r="F987" s="70"/>
      <c r="G987" s="19" t="str">
        <f>IFERROR(VLOOKUP($D987,LISTA!$A$2:$J$9990,8,0),"")</f>
        <v/>
      </c>
      <c r="H987" s="40" t="str">
        <f t="shared" si="26"/>
        <v/>
      </c>
      <c r="I987" s="1"/>
      <c r="J987" s="1"/>
      <c r="K987" s="1"/>
      <c r="L987" s="36" t="str">
        <f>IFERROR(#REF!-$J961,"")</f>
        <v/>
      </c>
      <c r="N987" s="7"/>
      <c r="O987" s="7"/>
      <c r="P987" s="9"/>
      <c r="Q987" s="9"/>
      <c r="R987"/>
      <c r="S987"/>
      <c r="T987"/>
      <c r="U987"/>
      <c r="V987"/>
      <c r="W987"/>
      <c r="X987"/>
      <c r="Y987"/>
      <c r="Z987"/>
    </row>
    <row r="988" spans="2:26" s="32" customFormat="1" x14ac:dyDescent="0.25">
      <c r="B988"/>
      <c r="C988"/>
      <c r="D988" s="100"/>
      <c r="E988" s="42"/>
      <c r="F988" s="70"/>
      <c r="G988" s="19" t="str">
        <f>IFERROR(VLOOKUP($D988,LISTA!$A$2:$J$9990,8,0),"")</f>
        <v/>
      </c>
      <c r="H988" s="40" t="str">
        <f t="shared" si="26"/>
        <v/>
      </c>
      <c r="I988" s="1"/>
      <c r="J988" s="1"/>
      <c r="K988" s="1"/>
      <c r="L988" s="36" t="str">
        <f>IFERROR(#REF!-$J962,"")</f>
        <v/>
      </c>
      <c r="N988" s="7"/>
      <c r="O988" s="7"/>
      <c r="P988" s="9"/>
      <c r="Q988" s="9"/>
      <c r="R988"/>
      <c r="S988"/>
      <c r="T988"/>
      <c r="U988"/>
      <c r="V988"/>
      <c r="W988"/>
      <c r="X988"/>
      <c r="Y988"/>
      <c r="Z988"/>
    </row>
    <row r="989" spans="2:26" s="32" customFormat="1" x14ac:dyDescent="0.25">
      <c r="B989"/>
      <c r="C989"/>
      <c r="D989" s="100"/>
      <c r="E989" s="42"/>
      <c r="F989" s="70"/>
      <c r="G989" s="19" t="str">
        <f>IFERROR(VLOOKUP($D989,LISTA!$A$2:$J$9990,8,0),"")</f>
        <v/>
      </c>
      <c r="H989" s="40" t="str">
        <f t="shared" si="26"/>
        <v/>
      </c>
      <c r="I989" s="1"/>
      <c r="J989" s="1"/>
      <c r="K989" s="1"/>
      <c r="L989" s="36" t="str">
        <f>IFERROR(#REF!-$J963,"")</f>
        <v/>
      </c>
      <c r="N989" s="7"/>
      <c r="O989" s="7"/>
      <c r="P989" s="9"/>
      <c r="Q989" s="9"/>
      <c r="R989"/>
      <c r="S989"/>
      <c r="T989"/>
      <c r="U989"/>
      <c r="V989"/>
      <c r="W989"/>
      <c r="X989"/>
      <c r="Y989"/>
      <c r="Z989"/>
    </row>
    <row r="990" spans="2:26" s="32" customFormat="1" x14ac:dyDescent="0.25">
      <c r="B990"/>
      <c r="C990"/>
      <c r="D990" s="100"/>
      <c r="E990" s="42"/>
      <c r="F990" s="70"/>
      <c r="G990" s="19" t="str">
        <f>IFERROR(VLOOKUP($D990,LISTA!$A$2:$J$9990,8,0),"")</f>
        <v/>
      </c>
      <c r="H990" s="40" t="str">
        <f t="shared" si="26"/>
        <v/>
      </c>
      <c r="I990" s="1"/>
      <c r="J990" s="1"/>
      <c r="K990" s="1"/>
      <c r="L990" s="36" t="str">
        <f>IFERROR(#REF!-$J964,"")</f>
        <v/>
      </c>
      <c r="N990" s="7"/>
      <c r="O990" s="7"/>
      <c r="P990" s="9"/>
      <c r="Q990" s="9"/>
      <c r="R990"/>
      <c r="S990"/>
      <c r="T990"/>
      <c r="U990"/>
      <c r="V990"/>
      <c r="W990"/>
      <c r="X990"/>
      <c r="Y990"/>
      <c r="Z990"/>
    </row>
    <row r="991" spans="2:26" s="32" customFormat="1" x14ac:dyDescent="0.25">
      <c r="B991"/>
      <c r="C991"/>
      <c r="D991" s="100"/>
      <c r="E991" s="42"/>
      <c r="F991" s="70"/>
      <c r="G991" s="19" t="str">
        <f>IFERROR(VLOOKUP($D991,LISTA!$A$2:$J$9990,8,0),"")</f>
        <v/>
      </c>
      <c r="H991" s="40" t="str">
        <f t="shared" si="26"/>
        <v/>
      </c>
      <c r="I991" s="1"/>
      <c r="J991" s="1"/>
      <c r="K991" s="1"/>
      <c r="L991" s="36" t="str">
        <f>IFERROR(#REF!-$J965,"")</f>
        <v/>
      </c>
      <c r="N991" s="7"/>
      <c r="O991" s="7"/>
      <c r="P991" s="9"/>
      <c r="Q991" s="9"/>
      <c r="R991"/>
      <c r="S991"/>
      <c r="T991"/>
      <c r="U991"/>
      <c r="V991"/>
      <c r="W991"/>
      <c r="X991"/>
      <c r="Y991"/>
      <c r="Z991"/>
    </row>
    <row r="992" spans="2:26" s="32" customFormat="1" x14ac:dyDescent="0.25">
      <c r="B992"/>
      <c r="C992"/>
      <c r="D992" s="100"/>
      <c r="E992" s="42"/>
      <c r="F992" s="70"/>
      <c r="G992" s="19" t="str">
        <f>IFERROR(VLOOKUP($D992,LISTA!$A$2:$J$9990,8,0),"")</f>
        <v/>
      </c>
      <c r="H992" s="40" t="str">
        <f t="shared" si="26"/>
        <v/>
      </c>
      <c r="I992" s="1"/>
      <c r="J992" s="1"/>
      <c r="K992" s="1"/>
      <c r="L992" s="36" t="str">
        <f>IFERROR(#REF!-$J966,"")</f>
        <v/>
      </c>
      <c r="N992" s="7"/>
      <c r="O992" s="7"/>
      <c r="P992" s="9"/>
      <c r="Q992" s="9"/>
      <c r="R992"/>
      <c r="S992"/>
      <c r="T992"/>
      <c r="U992"/>
      <c r="V992"/>
      <c r="W992"/>
      <c r="X992"/>
      <c r="Y992"/>
      <c r="Z992"/>
    </row>
    <row r="993" spans="2:26" s="32" customFormat="1" x14ac:dyDescent="0.25">
      <c r="B993"/>
      <c r="C993"/>
      <c r="D993" s="100"/>
      <c r="E993" s="42"/>
      <c r="F993" s="70"/>
      <c r="G993" s="19" t="str">
        <f>IFERROR(VLOOKUP($D993,LISTA!$A$2:$J$9990,8,0),"")</f>
        <v/>
      </c>
      <c r="H993" s="40" t="str">
        <f t="shared" si="26"/>
        <v/>
      </c>
      <c r="I993" s="1"/>
      <c r="J993" s="1"/>
      <c r="K993" s="1"/>
      <c r="L993" s="36" t="str">
        <f>IFERROR(#REF!-$J967,"")</f>
        <v/>
      </c>
      <c r="N993" s="7"/>
      <c r="O993" s="7"/>
      <c r="P993" s="9"/>
      <c r="Q993" s="9"/>
      <c r="R993"/>
      <c r="S993"/>
      <c r="T993"/>
      <c r="U993"/>
      <c r="V993"/>
      <c r="W993"/>
      <c r="X993"/>
      <c r="Y993"/>
      <c r="Z993"/>
    </row>
    <row r="994" spans="2:26" s="32" customFormat="1" x14ac:dyDescent="0.25">
      <c r="B994"/>
      <c r="C994"/>
      <c r="D994" s="100"/>
      <c r="E994" s="42"/>
      <c r="F994" s="70"/>
      <c r="G994" s="19" t="str">
        <f>IFERROR(VLOOKUP($D994,LISTA!$A$2:$J$9990,8,0),"")</f>
        <v/>
      </c>
      <c r="H994" s="40" t="str">
        <f t="shared" si="26"/>
        <v/>
      </c>
      <c r="I994" s="1"/>
      <c r="J994" s="1"/>
      <c r="K994" s="1"/>
      <c r="L994" s="36" t="str">
        <f>IFERROR(#REF!-$J968,"")</f>
        <v/>
      </c>
      <c r="N994" s="7"/>
      <c r="O994" s="7"/>
      <c r="P994" s="9"/>
      <c r="Q994" s="9"/>
      <c r="R994"/>
      <c r="S994"/>
      <c r="T994"/>
      <c r="U994"/>
      <c r="V994"/>
      <c r="W994"/>
      <c r="X994"/>
      <c r="Y994"/>
      <c r="Z994"/>
    </row>
    <row r="995" spans="2:26" s="32" customFormat="1" x14ac:dyDescent="0.25">
      <c r="B995"/>
      <c r="C995"/>
      <c r="D995" s="100"/>
      <c r="E995" s="42"/>
      <c r="F995" s="70"/>
      <c r="G995" s="19" t="str">
        <f>IFERROR(VLOOKUP($D995,LISTA!$A$2:$J$9990,8,0),"")</f>
        <v/>
      </c>
      <c r="H995" s="40" t="str">
        <f t="shared" si="26"/>
        <v/>
      </c>
      <c r="I995" s="1"/>
      <c r="J995" s="1"/>
      <c r="K995" s="1"/>
      <c r="L995" s="36" t="str">
        <f>IFERROR(#REF!-$J969,"")</f>
        <v/>
      </c>
      <c r="N995" s="7"/>
      <c r="O995" s="7"/>
      <c r="P995" s="9"/>
      <c r="Q995" s="9"/>
      <c r="R995"/>
      <c r="S995"/>
      <c r="T995"/>
      <c r="U995"/>
      <c r="V995"/>
      <c r="W995"/>
      <c r="X995"/>
      <c r="Y995"/>
      <c r="Z995"/>
    </row>
    <row r="996" spans="2:26" s="32" customFormat="1" x14ac:dyDescent="0.25">
      <c r="B996"/>
      <c r="C996"/>
      <c r="D996" s="100"/>
      <c r="E996" s="42"/>
      <c r="F996" s="70"/>
      <c r="G996" s="19" t="str">
        <f>IFERROR(VLOOKUP($D996,LISTA!$A$2:$J$9990,8,0),"")</f>
        <v/>
      </c>
      <c r="H996" s="40" t="str">
        <f t="shared" si="26"/>
        <v/>
      </c>
      <c r="I996" s="1"/>
      <c r="J996" s="1"/>
      <c r="K996" s="1"/>
      <c r="L996" s="36" t="str">
        <f>IFERROR(#REF!-$J970,"")</f>
        <v/>
      </c>
      <c r="N996" s="7"/>
      <c r="O996" s="7"/>
      <c r="P996" s="9"/>
      <c r="Q996" s="9"/>
      <c r="R996"/>
      <c r="S996"/>
      <c r="T996"/>
      <c r="U996"/>
      <c r="V996"/>
      <c r="W996"/>
      <c r="X996"/>
      <c r="Y996"/>
      <c r="Z996"/>
    </row>
    <row r="997" spans="2:26" s="32" customFormat="1" x14ac:dyDescent="0.25">
      <c r="B997"/>
      <c r="C997"/>
      <c r="D997" s="100"/>
      <c r="E997" s="42"/>
      <c r="F997" s="70"/>
      <c r="G997" s="19" t="str">
        <f>IFERROR(VLOOKUP($D997,LISTA!$A$2:$J$9990,8,0),"")</f>
        <v/>
      </c>
      <c r="H997" s="40" t="str">
        <f t="shared" si="26"/>
        <v/>
      </c>
      <c r="I997" s="1"/>
      <c r="J997" s="1"/>
      <c r="K997" s="1"/>
      <c r="L997" s="36" t="str">
        <f>IFERROR(#REF!-$J971,"")</f>
        <v/>
      </c>
      <c r="N997" s="7"/>
      <c r="O997" s="7"/>
      <c r="P997" s="9"/>
      <c r="Q997" s="9"/>
      <c r="R997"/>
      <c r="S997"/>
      <c r="T997"/>
      <c r="U997"/>
      <c r="V997"/>
      <c r="W997"/>
      <c r="X997"/>
      <c r="Y997"/>
      <c r="Z997"/>
    </row>
    <row r="998" spans="2:26" s="32" customFormat="1" x14ac:dyDescent="0.25">
      <c r="B998"/>
      <c r="C998"/>
      <c r="D998" s="100"/>
      <c r="E998" s="42"/>
      <c r="F998" s="70"/>
      <c r="G998" s="19" t="str">
        <f>IFERROR(VLOOKUP($D998,LISTA!$A$2:$J$9990,8,0),"")</f>
        <v/>
      </c>
      <c r="H998" s="40" t="str">
        <f t="shared" si="26"/>
        <v/>
      </c>
      <c r="I998" s="1"/>
      <c r="J998" s="1"/>
      <c r="K998" s="1"/>
      <c r="L998" s="36" t="str">
        <f>IFERROR(#REF!-$J972,"")</f>
        <v/>
      </c>
      <c r="N998" s="7"/>
      <c r="O998" s="7"/>
      <c r="P998" s="9"/>
      <c r="Q998" s="9"/>
      <c r="R998"/>
      <c r="S998"/>
      <c r="T998"/>
      <c r="U998"/>
      <c r="V998"/>
      <c r="W998"/>
      <c r="X998"/>
      <c r="Y998"/>
      <c r="Z998"/>
    </row>
    <row r="999" spans="2:26" s="32" customFormat="1" x14ac:dyDescent="0.25">
      <c r="B999"/>
      <c r="C999"/>
      <c r="D999" s="100"/>
      <c r="E999" s="42"/>
      <c r="F999" s="70"/>
      <c r="G999" s="19" t="str">
        <f>IFERROR(VLOOKUP($D999,LISTA!$A$2:$J$9990,8,0),"")</f>
        <v/>
      </c>
      <c r="H999" s="40" t="str">
        <f t="shared" si="26"/>
        <v/>
      </c>
      <c r="I999" s="1"/>
      <c r="J999" s="1"/>
      <c r="K999" s="1"/>
      <c r="L999" s="36" t="str">
        <f>IFERROR(#REF!-$J973,"")</f>
        <v/>
      </c>
      <c r="N999" s="7"/>
      <c r="O999" s="7"/>
      <c r="P999" s="9"/>
      <c r="Q999" s="9"/>
      <c r="R999"/>
      <c r="S999"/>
      <c r="T999"/>
      <c r="U999"/>
      <c r="V999"/>
      <c r="W999"/>
      <c r="X999"/>
      <c r="Y999"/>
      <c r="Z999"/>
    </row>
    <row r="1000" spans="2:26" s="32" customFormat="1" x14ac:dyDescent="0.25">
      <c r="B1000"/>
      <c r="C1000"/>
      <c r="D1000" s="100"/>
      <c r="E1000" s="42"/>
      <c r="F1000" s="70"/>
      <c r="G1000" s="19" t="str">
        <f>IFERROR(VLOOKUP($D1000,LISTA!$A$2:$J$9990,8,0),"")</f>
        <v/>
      </c>
      <c r="H1000" s="40" t="str">
        <f t="shared" si="26"/>
        <v/>
      </c>
      <c r="I1000" s="1"/>
      <c r="J1000" s="1"/>
      <c r="K1000" s="1"/>
      <c r="L1000" s="36" t="str">
        <f>IFERROR(#REF!-$J974,"")</f>
        <v/>
      </c>
      <c r="N1000" s="7"/>
      <c r="O1000" s="7"/>
      <c r="P1000" s="9"/>
      <c r="Q1000" s="9"/>
      <c r="R1000"/>
      <c r="S1000"/>
      <c r="T1000"/>
      <c r="U1000"/>
      <c r="V1000"/>
      <c r="W1000"/>
      <c r="X1000"/>
      <c r="Y1000"/>
      <c r="Z1000"/>
    </row>
    <row r="1001" spans="2:26" s="32" customFormat="1" x14ac:dyDescent="0.25">
      <c r="B1001"/>
      <c r="C1001"/>
      <c r="D1001" s="100"/>
      <c r="E1001" s="42"/>
      <c r="F1001" s="70"/>
      <c r="G1001" s="19" t="str">
        <f>IFERROR(VLOOKUP($D1001,LISTA!$A$2:$J$9990,8,0),"")</f>
        <v/>
      </c>
      <c r="H1001" s="40" t="str">
        <f t="shared" si="26"/>
        <v/>
      </c>
      <c r="I1001" s="1"/>
      <c r="J1001" s="1"/>
      <c r="K1001" s="1"/>
      <c r="L1001" s="36" t="str">
        <f>IFERROR(#REF!-$J975,"")</f>
        <v/>
      </c>
      <c r="N1001" s="7"/>
      <c r="O1001" s="7"/>
      <c r="P1001" s="9"/>
      <c r="Q1001" s="9"/>
      <c r="R1001"/>
      <c r="S1001"/>
      <c r="T1001"/>
      <c r="U1001"/>
      <c r="V1001"/>
      <c r="W1001"/>
      <c r="X1001"/>
      <c r="Y1001"/>
      <c r="Z1001"/>
    </row>
    <row r="1002" spans="2:26" s="32" customFormat="1" x14ac:dyDescent="0.25">
      <c r="B1002"/>
      <c r="C1002"/>
      <c r="D1002" s="100"/>
      <c r="E1002" s="42"/>
      <c r="F1002" s="70"/>
      <c r="G1002" s="19" t="str">
        <f>IFERROR(VLOOKUP($D1002,LISTA!$A$2:$J$9990,8,0),"")</f>
        <v/>
      </c>
      <c r="H1002" s="40" t="str">
        <f t="shared" si="26"/>
        <v/>
      </c>
      <c r="I1002" s="1"/>
      <c r="J1002" s="1"/>
      <c r="K1002" s="1"/>
      <c r="L1002" s="36" t="str">
        <f>IFERROR(#REF!-$J976,"")</f>
        <v/>
      </c>
      <c r="N1002" s="7"/>
      <c r="O1002" s="7"/>
      <c r="P1002" s="9"/>
      <c r="Q1002" s="9"/>
      <c r="R1002"/>
      <c r="S1002"/>
      <c r="T1002"/>
      <c r="U1002"/>
      <c r="V1002"/>
      <c r="W1002"/>
      <c r="X1002"/>
      <c r="Y1002"/>
      <c r="Z1002"/>
    </row>
    <row r="1003" spans="2:26" s="32" customFormat="1" x14ac:dyDescent="0.25">
      <c r="B1003"/>
      <c r="C1003"/>
      <c r="D1003" s="100"/>
      <c r="E1003" s="42"/>
      <c r="F1003" s="70"/>
      <c r="G1003" s="19" t="str">
        <f>IFERROR(VLOOKUP($D1003,LISTA!$A$2:$J$9990,8,0),"")</f>
        <v/>
      </c>
      <c r="H1003" s="40" t="str">
        <f t="shared" si="26"/>
        <v/>
      </c>
      <c r="I1003" s="1"/>
      <c r="J1003" s="1"/>
      <c r="K1003" s="1"/>
      <c r="L1003" s="36" t="str">
        <f>IFERROR(#REF!-$J977,"")</f>
        <v/>
      </c>
      <c r="N1003" s="7"/>
      <c r="O1003" s="7"/>
      <c r="P1003" s="9"/>
      <c r="Q1003" s="9"/>
      <c r="R1003"/>
      <c r="S1003"/>
      <c r="T1003"/>
      <c r="U1003"/>
      <c r="V1003"/>
      <c r="W1003"/>
      <c r="X1003"/>
      <c r="Y1003"/>
      <c r="Z1003"/>
    </row>
    <row r="1004" spans="2:26" s="32" customFormat="1" x14ac:dyDescent="0.25">
      <c r="B1004"/>
      <c r="C1004"/>
      <c r="D1004" s="100"/>
      <c r="E1004" s="42"/>
      <c r="F1004" s="70"/>
      <c r="G1004" s="19" t="str">
        <f>IFERROR(VLOOKUP($D1004,LISTA!$A$2:$J$9990,8,0),"")</f>
        <v/>
      </c>
      <c r="H1004" s="40" t="str">
        <f t="shared" si="26"/>
        <v/>
      </c>
      <c r="I1004" s="1"/>
      <c r="J1004" s="1"/>
      <c r="K1004" s="1"/>
      <c r="L1004" s="36" t="str">
        <f>IFERROR(#REF!-$J978,"")</f>
        <v/>
      </c>
      <c r="N1004" s="7"/>
      <c r="O1004" s="7"/>
      <c r="P1004" s="9"/>
      <c r="Q1004" s="9"/>
      <c r="R1004"/>
      <c r="S1004"/>
      <c r="T1004"/>
      <c r="U1004"/>
      <c r="V1004"/>
      <c r="W1004"/>
      <c r="X1004"/>
      <c r="Y1004"/>
      <c r="Z1004"/>
    </row>
    <row r="1005" spans="2:26" s="32" customFormat="1" x14ac:dyDescent="0.25">
      <c r="B1005"/>
      <c r="C1005"/>
      <c r="D1005" s="100"/>
      <c r="E1005" s="42"/>
      <c r="F1005" s="70"/>
      <c r="G1005" s="19" t="str">
        <f>IFERROR(VLOOKUP($D1005,LISTA!$A$2:$J$9990,8,0),"")</f>
        <v/>
      </c>
      <c r="H1005" s="40" t="str">
        <f t="shared" si="26"/>
        <v/>
      </c>
      <c r="I1005" s="1"/>
      <c r="J1005" s="1"/>
      <c r="K1005" s="1"/>
      <c r="L1005" s="36" t="str">
        <f>IFERROR(#REF!-$J979,"")</f>
        <v/>
      </c>
      <c r="N1005" s="7"/>
      <c r="O1005" s="7"/>
      <c r="P1005" s="9"/>
      <c r="Q1005" s="9"/>
      <c r="R1005"/>
      <c r="S1005"/>
      <c r="T1005"/>
      <c r="U1005"/>
      <c r="V1005"/>
      <c r="W1005"/>
      <c r="X1005"/>
      <c r="Y1005"/>
      <c r="Z1005"/>
    </row>
    <row r="1006" spans="2:26" s="32" customFormat="1" x14ac:dyDescent="0.25">
      <c r="B1006"/>
      <c r="C1006"/>
      <c r="D1006" s="100"/>
      <c r="E1006" s="42"/>
      <c r="F1006" s="70"/>
      <c r="G1006" s="19" t="str">
        <f>IFERROR(VLOOKUP($D1006,LISTA!$A$2:$J$9990,8,0),"")</f>
        <v/>
      </c>
      <c r="H1006" s="40" t="str">
        <f t="shared" si="26"/>
        <v/>
      </c>
      <c r="I1006" s="1"/>
      <c r="J1006" s="1"/>
      <c r="K1006" s="1"/>
      <c r="L1006" s="36" t="str">
        <f>IFERROR(#REF!-$J980,"")</f>
        <v/>
      </c>
      <c r="N1006" s="7"/>
      <c r="O1006" s="7"/>
      <c r="P1006" s="9"/>
      <c r="Q1006" s="9"/>
      <c r="R1006"/>
      <c r="S1006"/>
      <c r="T1006"/>
      <c r="U1006"/>
      <c r="V1006"/>
      <c r="W1006"/>
      <c r="X1006"/>
      <c r="Y1006"/>
      <c r="Z1006"/>
    </row>
    <row r="1007" spans="2:26" s="32" customFormat="1" x14ac:dyDescent="0.25">
      <c r="B1007"/>
      <c r="C1007"/>
      <c r="D1007" s="100"/>
      <c r="E1007" s="42"/>
      <c r="F1007" s="70"/>
      <c r="G1007" s="19" t="str">
        <f>IFERROR(VLOOKUP($D1007,LISTA!$A$2:$J$9990,8,0),"")</f>
        <v/>
      </c>
      <c r="H1007" s="40" t="str">
        <f t="shared" si="26"/>
        <v/>
      </c>
      <c r="I1007" s="1"/>
      <c r="J1007" s="1"/>
      <c r="K1007" s="1"/>
      <c r="L1007" s="36" t="str">
        <f>IFERROR(#REF!-$J981,"")</f>
        <v/>
      </c>
      <c r="N1007" s="7"/>
      <c r="O1007" s="7"/>
      <c r="P1007" s="9"/>
      <c r="Q1007" s="9"/>
      <c r="R1007"/>
      <c r="S1007"/>
      <c r="T1007"/>
      <c r="U1007"/>
      <c r="V1007"/>
      <c r="W1007"/>
      <c r="X1007"/>
      <c r="Y1007"/>
      <c r="Z1007"/>
    </row>
    <row r="1008" spans="2:26" s="32" customFormat="1" x14ac:dyDescent="0.25">
      <c r="B1008"/>
      <c r="C1008"/>
      <c r="D1008" s="100"/>
      <c r="E1008" s="42"/>
      <c r="F1008" s="70"/>
      <c r="G1008" s="19" t="str">
        <f>IFERROR(VLOOKUP($D1008,LISTA!$A$2:$J$9990,8,0),"")</f>
        <v/>
      </c>
      <c r="H1008" s="40" t="str">
        <f t="shared" si="26"/>
        <v/>
      </c>
      <c r="I1008" s="1"/>
      <c r="J1008" s="1"/>
      <c r="K1008" s="1"/>
      <c r="L1008" s="36" t="str">
        <f>IFERROR(#REF!-$J982,"")</f>
        <v/>
      </c>
      <c r="N1008" s="7"/>
      <c r="O1008" s="7"/>
      <c r="P1008" s="9"/>
      <c r="Q1008" s="9"/>
      <c r="R1008"/>
      <c r="S1008"/>
      <c r="T1008"/>
      <c r="U1008"/>
      <c r="V1008"/>
      <c r="W1008"/>
      <c r="X1008"/>
      <c r="Y1008"/>
      <c r="Z1008"/>
    </row>
    <row r="1009" spans="2:26" s="32" customFormat="1" x14ac:dyDescent="0.25">
      <c r="B1009"/>
      <c r="C1009"/>
      <c r="D1009" s="100"/>
      <c r="E1009" s="42"/>
      <c r="F1009" s="70"/>
      <c r="G1009" s="19" t="str">
        <f>IFERROR(VLOOKUP($D1009,LISTA!$A$2:$J$9990,8,0),"")</f>
        <v/>
      </c>
      <c r="H1009" s="40" t="str">
        <f t="shared" si="26"/>
        <v/>
      </c>
      <c r="I1009" s="1"/>
      <c r="J1009" s="1"/>
      <c r="K1009" s="1"/>
      <c r="L1009" s="36" t="str">
        <f>IFERROR(#REF!-$J983,"")</f>
        <v/>
      </c>
      <c r="N1009" s="7"/>
      <c r="O1009" s="7"/>
      <c r="P1009" s="9"/>
      <c r="Q1009" s="9"/>
      <c r="R1009"/>
      <c r="S1009"/>
      <c r="T1009"/>
      <c r="U1009"/>
      <c r="V1009"/>
      <c r="W1009"/>
      <c r="X1009"/>
      <c r="Y1009"/>
      <c r="Z1009"/>
    </row>
    <row r="1010" spans="2:26" s="32" customFormat="1" x14ac:dyDescent="0.25">
      <c r="B1010"/>
      <c r="C1010"/>
      <c r="D1010" s="100"/>
      <c r="E1010" s="42"/>
      <c r="F1010" s="70"/>
      <c r="G1010" s="19" t="str">
        <f>IFERROR(VLOOKUP($D1010,LISTA!$A$2:$J$9990,8,0),"")</f>
        <v/>
      </c>
      <c r="H1010" s="40" t="str">
        <f t="shared" si="26"/>
        <v/>
      </c>
      <c r="I1010" s="1"/>
      <c r="J1010" s="1"/>
      <c r="K1010" s="1"/>
      <c r="L1010" s="36" t="str">
        <f>IFERROR(#REF!-$J984,"")</f>
        <v/>
      </c>
      <c r="N1010" s="7"/>
      <c r="O1010" s="7"/>
      <c r="P1010" s="9"/>
      <c r="Q1010" s="9"/>
      <c r="R1010"/>
      <c r="S1010"/>
      <c r="T1010"/>
      <c r="U1010"/>
      <c r="V1010"/>
      <c r="W1010"/>
      <c r="X1010"/>
      <c r="Y1010"/>
      <c r="Z1010"/>
    </row>
    <row r="1011" spans="2:26" s="32" customFormat="1" x14ac:dyDescent="0.25">
      <c r="B1011"/>
      <c r="C1011"/>
      <c r="D1011" s="100"/>
      <c r="E1011" s="42"/>
      <c r="F1011" s="70"/>
      <c r="G1011" s="19" t="str">
        <f>IFERROR(VLOOKUP($D1011,LISTA!$A$2:$J$9990,8,0),"")</f>
        <v/>
      </c>
      <c r="H1011" s="40" t="str">
        <f t="shared" si="26"/>
        <v/>
      </c>
      <c r="I1011" s="1"/>
      <c r="J1011" s="1"/>
      <c r="K1011" s="1"/>
      <c r="L1011" s="36" t="str">
        <f>IFERROR(#REF!-$J985,"")</f>
        <v/>
      </c>
      <c r="N1011" s="7"/>
      <c r="O1011" s="7"/>
      <c r="P1011" s="9"/>
      <c r="Q1011" s="9"/>
      <c r="R1011"/>
      <c r="S1011"/>
      <c r="T1011"/>
      <c r="U1011"/>
      <c r="V1011"/>
      <c r="W1011"/>
      <c r="X1011"/>
      <c r="Y1011"/>
      <c r="Z1011"/>
    </row>
    <row r="1012" spans="2:26" s="32" customFormat="1" x14ac:dyDescent="0.25">
      <c r="B1012"/>
      <c r="C1012"/>
      <c r="D1012" s="100"/>
      <c r="E1012" s="42"/>
      <c r="F1012" s="70"/>
      <c r="G1012" s="19" t="str">
        <f>IFERROR(VLOOKUP($D1012,LISTA!$A$2:$J$9990,8,0),"")</f>
        <v/>
      </c>
      <c r="H1012" s="40" t="str">
        <f t="shared" si="26"/>
        <v/>
      </c>
      <c r="I1012" s="1"/>
      <c r="J1012" s="1"/>
      <c r="K1012" s="1"/>
      <c r="L1012" s="36" t="str">
        <f>IFERROR(#REF!-$J986,"")</f>
        <v/>
      </c>
      <c r="N1012" s="7"/>
      <c r="O1012" s="7"/>
      <c r="P1012" s="9"/>
      <c r="Q1012" s="9"/>
      <c r="R1012"/>
      <c r="S1012"/>
      <c r="T1012"/>
      <c r="U1012"/>
      <c r="V1012"/>
      <c r="W1012"/>
      <c r="X1012"/>
      <c r="Y1012"/>
      <c r="Z1012"/>
    </row>
    <row r="1013" spans="2:26" s="32" customFormat="1" x14ac:dyDescent="0.25">
      <c r="B1013"/>
      <c r="C1013"/>
      <c r="D1013" s="100"/>
      <c r="E1013" s="42"/>
      <c r="F1013" s="70"/>
      <c r="G1013" s="19" t="str">
        <f>IFERROR(VLOOKUP($D1013,LISTA!$A$2:$J$9990,8,0),"")</f>
        <v/>
      </c>
      <c r="H1013" s="40" t="str">
        <f t="shared" si="26"/>
        <v/>
      </c>
      <c r="I1013" s="1"/>
      <c r="J1013" s="1"/>
      <c r="K1013" s="1"/>
      <c r="L1013" s="36" t="str">
        <f>IFERROR(#REF!-$J987,"")</f>
        <v/>
      </c>
      <c r="N1013" s="7"/>
      <c r="O1013" s="7"/>
      <c r="P1013" s="9"/>
      <c r="Q1013" s="9"/>
      <c r="R1013"/>
      <c r="S1013"/>
      <c r="T1013"/>
      <c r="U1013"/>
      <c r="V1013"/>
      <c r="W1013"/>
      <c r="X1013"/>
      <c r="Y1013"/>
      <c r="Z1013"/>
    </row>
    <row r="1014" spans="2:26" s="32" customFormat="1" x14ac:dyDescent="0.25">
      <c r="B1014"/>
      <c r="C1014"/>
      <c r="D1014" s="100"/>
      <c r="E1014" s="42"/>
      <c r="F1014" s="70"/>
      <c r="G1014" s="19" t="str">
        <f>IFERROR(VLOOKUP($D1014,LISTA!$A$2:$J$9990,8,0),"")</f>
        <v/>
      </c>
      <c r="H1014" s="40" t="str">
        <f t="shared" si="26"/>
        <v/>
      </c>
      <c r="I1014" s="1"/>
      <c r="J1014" s="1"/>
      <c r="K1014" s="1"/>
      <c r="L1014" s="36" t="str">
        <f>IFERROR(#REF!-$J988,"")</f>
        <v/>
      </c>
      <c r="N1014" s="7"/>
      <c r="O1014" s="7"/>
      <c r="P1014" s="9"/>
      <c r="Q1014" s="9"/>
      <c r="R1014"/>
      <c r="S1014"/>
      <c r="T1014"/>
      <c r="U1014"/>
      <c r="V1014"/>
      <c r="W1014"/>
      <c r="X1014"/>
      <c r="Y1014"/>
      <c r="Z1014"/>
    </row>
    <row r="1015" spans="2:26" s="32" customFormat="1" x14ac:dyDescent="0.25">
      <c r="B1015"/>
      <c r="C1015"/>
      <c r="D1015" s="100"/>
      <c r="E1015" s="42"/>
      <c r="F1015" s="70"/>
      <c r="G1015" s="19" t="str">
        <f>IFERROR(VLOOKUP($D1015,LISTA!$A$2:$J$9990,8,0),"")</f>
        <v/>
      </c>
      <c r="H1015" s="40" t="str">
        <f t="shared" si="26"/>
        <v/>
      </c>
      <c r="I1015" s="1"/>
      <c r="J1015" s="1"/>
      <c r="K1015" s="1"/>
      <c r="L1015" s="36" t="str">
        <f>IFERROR(#REF!-$J989,"")</f>
        <v/>
      </c>
      <c r="N1015" s="7"/>
      <c r="O1015" s="7"/>
      <c r="P1015" s="9"/>
      <c r="Q1015" s="9"/>
      <c r="R1015"/>
      <c r="S1015"/>
      <c r="T1015"/>
      <c r="U1015"/>
      <c r="V1015"/>
      <c r="W1015"/>
      <c r="X1015"/>
      <c r="Y1015"/>
      <c r="Z1015"/>
    </row>
    <row r="1016" spans="2:26" s="32" customFormat="1" x14ac:dyDescent="0.25">
      <c r="B1016"/>
      <c r="C1016"/>
      <c r="D1016" s="100"/>
      <c r="E1016" s="42"/>
      <c r="F1016" s="70"/>
      <c r="G1016" s="19" t="str">
        <f>IFERROR(VLOOKUP($D1016,LISTA!$A$2:$J$9990,8,0),"")</f>
        <v/>
      </c>
      <c r="H1016" s="40" t="str">
        <f t="shared" si="26"/>
        <v/>
      </c>
      <c r="I1016" s="1"/>
      <c r="J1016" s="1"/>
      <c r="K1016" s="1"/>
      <c r="L1016" s="36" t="str">
        <f>IFERROR(#REF!-$J990,"")</f>
        <v/>
      </c>
      <c r="N1016" s="7"/>
      <c r="O1016" s="7"/>
      <c r="P1016" s="9"/>
      <c r="Q1016" s="9"/>
      <c r="R1016"/>
      <c r="S1016"/>
      <c r="T1016"/>
      <c r="U1016"/>
      <c r="V1016"/>
      <c r="W1016"/>
      <c r="X1016"/>
      <c r="Y1016"/>
      <c r="Z1016"/>
    </row>
    <row r="1017" spans="2:26" s="32" customFormat="1" x14ac:dyDescent="0.25">
      <c r="B1017"/>
      <c r="C1017"/>
      <c r="D1017" s="100"/>
      <c r="E1017" s="42"/>
      <c r="F1017" s="70"/>
      <c r="G1017" s="19" t="str">
        <f>IFERROR(VLOOKUP($D1017,LISTA!$A$2:$J$9990,8,0),"")</f>
        <v/>
      </c>
      <c r="H1017" s="40" t="str">
        <f t="shared" si="26"/>
        <v/>
      </c>
      <c r="I1017" s="1"/>
      <c r="J1017" s="1"/>
      <c r="K1017" s="1"/>
      <c r="L1017" s="36" t="str">
        <f>IFERROR(#REF!-$J991,"")</f>
        <v/>
      </c>
      <c r="N1017" s="7"/>
      <c r="O1017" s="7"/>
      <c r="P1017" s="9"/>
      <c r="Q1017" s="9"/>
      <c r="R1017"/>
      <c r="S1017"/>
      <c r="T1017"/>
      <c r="U1017"/>
      <c r="V1017"/>
      <c r="W1017"/>
      <c r="X1017"/>
      <c r="Y1017"/>
      <c r="Z1017"/>
    </row>
    <row r="1018" spans="2:26" s="32" customFormat="1" x14ac:dyDescent="0.25">
      <c r="B1018"/>
      <c r="C1018"/>
      <c r="D1018" s="100"/>
      <c r="E1018" s="42"/>
      <c r="F1018" s="70"/>
      <c r="G1018" s="19" t="str">
        <f>IFERROR(VLOOKUP($D1018,LISTA!$A$2:$J$9990,8,0),"")</f>
        <v/>
      </c>
      <c r="H1018" s="40" t="str">
        <f t="shared" si="26"/>
        <v/>
      </c>
      <c r="I1018" s="1"/>
      <c r="J1018" s="1"/>
      <c r="K1018" s="1"/>
      <c r="L1018" s="36" t="str">
        <f>IFERROR(#REF!-$J992,"")</f>
        <v/>
      </c>
      <c r="N1018" s="7"/>
      <c r="O1018" s="7"/>
      <c r="P1018" s="9"/>
      <c r="Q1018" s="9"/>
      <c r="R1018"/>
      <c r="S1018"/>
      <c r="T1018"/>
      <c r="U1018"/>
      <c r="V1018"/>
      <c r="W1018"/>
      <c r="X1018"/>
      <c r="Y1018"/>
      <c r="Z1018"/>
    </row>
    <row r="1019" spans="2:26" s="32" customFormat="1" x14ac:dyDescent="0.25">
      <c r="B1019"/>
      <c r="C1019"/>
      <c r="D1019" s="100"/>
      <c r="E1019" s="42"/>
      <c r="F1019" s="70"/>
      <c r="G1019" s="19" t="str">
        <f>IFERROR(VLOOKUP($D1019,LISTA!$A$2:$J$9990,8,0),"")</f>
        <v/>
      </c>
      <c r="H1019" s="40" t="str">
        <f t="shared" si="26"/>
        <v/>
      </c>
      <c r="I1019" s="1"/>
      <c r="J1019" s="1"/>
      <c r="K1019" s="1"/>
      <c r="L1019" s="36" t="str">
        <f>IFERROR(#REF!-$J993,"")</f>
        <v/>
      </c>
      <c r="N1019" s="7"/>
      <c r="O1019" s="7"/>
      <c r="P1019" s="9"/>
      <c r="Q1019" s="9"/>
      <c r="R1019"/>
      <c r="S1019"/>
      <c r="T1019"/>
      <c r="U1019"/>
      <c r="V1019"/>
      <c r="W1019"/>
      <c r="X1019"/>
      <c r="Y1019"/>
      <c r="Z1019"/>
    </row>
    <row r="1020" spans="2:26" s="32" customFormat="1" x14ac:dyDescent="0.25">
      <c r="B1020"/>
      <c r="C1020"/>
      <c r="D1020" s="100"/>
      <c r="E1020" s="42"/>
      <c r="F1020" s="70"/>
      <c r="G1020" s="19" t="str">
        <f>IFERROR(VLOOKUP($D1020,LISTA!$A$2:$J$9990,8,0),"")</f>
        <v/>
      </c>
      <c r="H1020" s="40" t="str">
        <f t="shared" si="26"/>
        <v/>
      </c>
      <c r="I1020" s="1"/>
      <c r="J1020" s="1"/>
      <c r="K1020" s="1"/>
      <c r="L1020" s="36" t="str">
        <f>IFERROR(#REF!-$J994,"")</f>
        <v/>
      </c>
      <c r="N1020" s="7"/>
      <c r="O1020" s="7"/>
      <c r="P1020" s="9"/>
      <c r="Q1020" s="9"/>
      <c r="R1020"/>
      <c r="S1020"/>
      <c r="T1020"/>
      <c r="U1020"/>
      <c r="V1020"/>
      <c r="W1020"/>
      <c r="X1020"/>
      <c r="Y1020"/>
      <c r="Z1020"/>
    </row>
    <row r="1021" spans="2:26" s="32" customFormat="1" x14ac:dyDescent="0.25">
      <c r="B1021"/>
      <c r="C1021"/>
      <c r="D1021" s="100"/>
      <c r="E1021" s="42"/>
      <c r="F1021" s="70"/>
      <c r="G1021" s="19" t="str">
        <f>IFERROR(VLOOKUP($D1021,LISTA!$A$2:$J$9990,8,0),"")</f>
        <v/>
      </c>
      <c r="H1021" s="40" t="str">
        <f t="shared" si="26"/>
        <v/>
      </c>
      <c r="I1021" s="1"/>
      <c r="J1021" s="1"/>
      <c r="K1021" s="1"/>
      <c r="L1021" s="36" t="str">
        <f>IFERROR(#REF!-$J995,"")</f>
        <v/>
      </c>
      <c r="N1021" s="7"/>
      <c r="O1021" s="7"/>
      <c r="P1021" s="9"/>
      <c r="Q1021" s="9"/>
      <c r="R1021"/>
      <c r="S1021"/>
      <c r="T1021"/>
      <c r="U1021"/>
      <c r="V1021"/>
      <c r="W1021"/>
      <c r="X1021"/>
      <c r="Y1021"/>
      <c r="Z1021"/>
    </row>
    <row r="1022" spans="2:26" s="32" customFormat="1" x14ac:dyDescent="0.25">
      <c r="B1022"/>
      <c r="C1022"/>
      <c r="D1022" s="100"/>
      <c r="E1022" s="42"/>
      <c r="F1022" s="70"/>
      <c r="G1022" s="19" t="str">
        <f>IFERROR(VLOOKUP($D1022,LISTA!$A$2:$J$9990,8,0),"")</f>
        <v/>
      </c>
      <c r="H1022" s="40" t="str">
        <f t="shared" si="26"/>
        <v/>
      </c>
      <c r="I1022" s="1"/>
      <c r="J1022" s="1"/>
      <c r="K1022" s="1"/>
      <c r="L1022" s="36" t="str">
        <f>IFERROR(#REF!-$J996,"")</f>
        <v/>
      </c>
      <c r="N1022" s="7"/>
      <c r="O1022" s="7"/>
      <c r="P1022" s="9"/>
      <c r="Q1022" s="9"/>
      <c r="R1022"/>
      <c r="S1022"/>
      <c r="T1022"/>
      <c r="U1022"/>
      <c r="V1022"/>
      <c r="W1022"/>
      <c r="X1022"/>
      <c r="Y1022"/>
      <c r="Z1022"/>
    </row>
    <row r="1023" spans="2:26" s="32" customFormat="1" x14ac:dyDescent="0.25">
      <c r="B1023"/>
      <c r="C1023"/>
      <c r="D1023" s="100"/>
      <c r="E1023" s="42"/>
      <c r="F1023" s="70"/>
      <c r="G1023" s="19" t="str">
        <f>IFERROR(VLOOKUP($D1023,LISTA!$A$2:$J$9990,8,0),"")</f>
        <v/>
      </c>
      <c r="H1023" s="40" t="str">
        <f t="shared" si="26"/>
        <v/>
      </c>
      <c r="I1023" s="1"/>
      <c r="J1023" s="1"/>
      <c r="K1023" s="1"/>
      <c r="L1023" s="36" t="str">
        <f>IFERROR(#REF!-$J997,"")</f>
        <v/>
      </c>
      <c r="N1023" s="7"/>
      <c r="O1023" s="7"/>
      <c r="P1023" s="9"/>
      <c r="Q1023" s="9"/>
      <c r="R1023"/>
      <c r="S1023"/>
      <c r="T1023"/>
      <c r="U1023"/>
      <c r="V1023"/>
      <c r="W1023"/>
      <c r="X1023"/>
      <c r="Y1023"/>
      <c r="Z1023"/>
    </row>
    <row r="1024" spans="2:26" s="32" customFormat="1" x14ac:dyDescent="0.25">
      <c r="B1024"/>
      <c r="C1024"/>
      <c r="D1024" s="100"/>
      <c r="E1024" s="42"/>
      <c r="F1024" s="70"/>
      <c r="G1024" s="19" t="str">
        <f>IFERROR(VLOOKUP($D1024,LISTA!$A$2:$J$9990,8,0),"")</f>
        <v/>
      </c>
      <c r="H1024" s="40" t="str">
        <f t="shared" si="26"/>
        <v/>
      </c>
      <c r="I1024" s="1"/>
      <c r="J1024" s="1"/>
      <c r="K1024" s="1"/>
      <c r="L1024" s="36" t="str">
        <f>IFERROR(#REF!-$J998,"")</f>
        <v/>
      </c>
      <c r="N1024" s="7"/>
      <c r="O1024" s="7"/>
      <c r="P1024" s="9"/>
      <c r="Q1024" s="9"/>
      <c r="R1024"/>
      <c r="S1024"/>
      <c r="T1024"/>
      <c r="U1024"/>
      <c r="V1024"/>
      <c r="W1024"/>
      <c r="X1024"/>
      <c r="Y1024"/>
      <c r="Z1024"/>
    </row>
    <row r="1025" spans="2:26" s="32" customFormat="1" x14ac:dyDescent="0.25">
      <c r="B1025"/>
      <c r="C1025"/>
      <c r="D1025" s="100"/>
      <c r="E1025" s="42"/>
      <c r="F1025" s="70"/>
      <c r="G1025" s="19" t="str">
        <f>IFERROR(VLOOKUP($D1025,LISTA!$A$2:$J$9990,8,0),"")</f>
        <v/>
      </c>
      <c r="H1025" s="40" t="str">
        <f t="shared" si="26"/>
        <v/>
      </c>
      <c r="I1025" s="1"/>
      <c r="J1025" s="1"/>
      <c r="K1025" s="1"/>
      <c r="L1025" s="36" t="str">
        <f>IFERROR(#REF!-$J999,"")</f>
        <v/>
      </c>
      <c r="N1025" s="7"/>
      <c r="O1025" s="7"/>
      <c r="P1025" s="9"/>
      <c r="Q1025" s="9"/>
      <c r="R1025"/>
      <c r="S1025"/>
      <c r="T1025"/>
      <c r="U1025"/>
      <c r="V1025"/>
      <c r="W1025"/>
      <c r="X1025"/>
      <c r="Y1025"/>
      <c r="Z1025"/>
    </row>
    <row r="1026" spans="2:26" s="32" customFormat="1" x14ac:dyDescent="0.25">
      <c r="B1026"/>
      <c r="C1026"/>
      <c r="D1026" s="100"/>
      <c r="E1026" s="42"/>
      <c r="F1026" s="70"/>
      <c r="G1026" s="19" t="str">
        <f>IFERROR(VLOOKUP($D1026,LISTA!$A$2:$J$9990,8,0),"")</f>
        <v/>
      </c>
      <c r="H1026" s="40" t="str">
        <f t="shared" si="26"/>
        <v/>
      </c>
      <c r="I1026" s="1"/>
      <c r="J1026" s="1"/>
      <c r="K1026" s="1"/>
      <c r="L1026" s="36" t="str">
        <f>IFERROR(#REF!-$J1000,"")</f>
        <v/>
      </c>
      <c r="N1026" s="7"/>
      <c r="O1026" s="7"/>
      <c r="P1026" s="9"/>
      <c r="Q1026" s="9"/>
      <c r="R1026"/>
      <c r="S1026"/>
      <c r="T1026"/>
      <c r="U1026"/>
      <c r="V1026"/>
      <c r="W1026"/>
      <c r="X1026"/>
      <c r="Y1026"/>
      <c r="Z1026"/>
    </row>
    <row r="1027" spans="2:26" s="32" customFormat="1" x14ac:dyDescent="0.25">
      <c r="B1027"/>
      <c r="C1027"/>
      <c r="D1027" s="100"/>
      <c r="E1027" s="42"/>
      <c r="F1027" s="70"/>
      <c r="G1027" s="19" t="str">
        <f>IFERROR(VLOOKUP($D1027,LISTA!$A$2:$J$9990,8,0),"")</f>
        <v/>
      </c>
      <c r="H1027" s="40" t="str">
        <f t="shared" si="26"/>
        <v/>
      </c>
      <c r="I1027" s="1"/>
      <c r="J1027" s="1"/>
      <c r="K1027" s="1"/>
      <c r="L1027" s="36" t="str">
        <f>IFERROR(#REF!-$J1001,"")</f>
        <v/>
      </c>
      <c r="N1027" s="7"/>
      <c r="O1027" s="7"/>
      <c r="P1027" s="9"/>
      <c r="Q1027" s="9"/>
      <c r="R1027"/>
      <c r="S1027"/>
      <c r="T1027"/>
      <c r="U1027"/>
      <c r="V1027"/>
      <c r="W1027"/>
      <c r="X1027"/>
      <c r="Y1027"/>
      <c r="Z1027"/>
    </row>
    <row r="1028" spans="2:26" s="32" customFormat="1" x14ac:dyDescent="0.25">
      <c r="B1028"/>
      <c r="C1028"/>
      <c r="D1028" s="100"/>
      <c r="E1028" s="42"/>
      <c r="F1028" s="70"/>
      <c r="G1028" s="19" t="str">
        <f>IFERROR(VLOOKUP($D1028,LISTA!$A$2:$J$9990,8,0),"")</f>
        <v/>
      </c>
      <c r="H1028" s="40" t="str">
        <f t="shared" si="26"/>
        <v/>
      </c>
      <c r="I1028" s="1"/>
      <c r="J1028" s="1"/>
      <c r="K1028" s="1"/>
      <c r="L1028" s="36" t="str">
        <f>IFERROR(#REF!-$J1002,"")</f>
        <v/>
      </c>
      <c r="N1028" s="7"/>
      <c r="O1028" s="7"/>
      <c r="P1028" s="9"/>
      <c r="Q1028" s="9"/>
      <c r="R1028"/>
      <c r="S1028"/>
      <c r="T1028"/>
      <c r="U1028"/>
      <c r="V1028"/>
      <c r="W1028"/>
      <c r="X1028"/>
      <c r="Y1028"/>
      <c r="Z1028"/>
    </row>
    <row r="1029" spans="2:26" s="32" customFormat="1" x14ac:dyDescent="0.25">
      <c r="B1029"/>
      <c r="C1029"/>
      <c r="D1029" s="100"/>
      <c r="E1029" s="42"/>
      <c r="F1029" s="70"/>
      <c r="G1029" s="19" t="str">
        <f>IFERROR(VLOOKUP($D1029,LISTA!$A$2:$J$9990,8,0),"")</f>
        <v/>
      </c>
      <c r="H1029" s="40" t="str">
        <f t="shared" ref="H1029:H1092" si="27">IF(OR(G1029=$K$10,G1029=$K$11,G1029=$K$14,G1029=$K$15,G1029=$K$16,G1029=$K$17,G1029=$K$18,G1029=$K$19,G1029=$K$20,G1029=$K$21,G1029=$K$22,G1029=$K$23,G1029=$K$24,G1029=$K$25,G1029=$K$26,G1029=$K$27,G1029=$K$28),$K$9,IF(OR(G1029=$K$32,G1029=$K$33),$K$31,IF(OR(G1029=$K$38),$K$37,"")))</f>
        <v/>
      </c>
      <c r="I1029" s="1"/>
      <c r="J1029" s="1"/>
      <c r="K1029" s="1"/>
      <c r="L1029" s="36" t="str">
        <f>IFERROR(#REF!-$J1003,"")</f>
        <v/>
      </c>
      <c r="N1029" s="7"/>
      <c r="O1029" s="7"/>
      <c r="P1029" s="9"/>
      <c r="Q1029" s="9"/>
      <c r="R1029"/>
      <c r="S1029"/>
      <c r="T1029"/>
      <c r="U1029"/>
      <c r="V1029"/>
      <c r="W1029"/>
      <c r="X1029"/>
      <c r="Y1029"/>
      <c r="Z1029"/>
    </row>
    <row r="1030" spans="2:26" s="32" customFormat="1" x14ac:dyDescent="0.25">
      <c r="B1030"/>
      <c r="C1030"/>
      <c r="D1030" s="100"/>
      <c r="E1030" s="42"/>
      <c r="F1030" s="70"/>
      <c r="G1030" s="19" t="str">
        <f>IFERROR(VLOOKUP($D1030,LISTA!$A$2:$J$9990,8,0),"")</f>
        <v/>
      </c>
      <c r="H1030" s="40" t="str">
        <f t="shared" si="27"/>
        <v/>
      </c>
      <c r="I1030" s="1"/>
      <c r="J1030" s="1"/>
      <c r="K1030" s="1"/>
      <c r="L1030" s="36" t="str">
        <f>IFERROR(#REF!-$J1004,"")</f>
        <v/>
      </c>
      <c r="N1030" s="7"/>
      <c r="O1030" s="7"/>
      <c r="P1030" s="9"/>
      <c r="Q1030" s="9"/>
      <c r="R1030"/>
      <c r="S1030"/>
      <c r="T1030"/>
      <c r="U1030"/>
      <c r="V1030"/>
      <c r="W1030"/>
      <c r="X1030"/>
      <c r="Y1030"/>
      <c r="Z1030"/>
    </row>
    <row r="1031" spans="2:26" s="32" customFormat="1" x14ac:dyDescent="0.25">
      <c r="B1031"/>
      <c r="C1031"/>
      <c r="D1031" s="100"/>
      <c r="E1031" s="42"/>
      <c r="F1031" s="70"/>
      <c r="G1031" s="19" t="str">
        <f>IFERROR(VLOOKUP($D1031,LISTA!$A$2:$J$9990,8,0),"")</f>
        <v/>
      </c>
      <c r="H1031" s="40" t="str">
        <f t="shared" si="27"/>
        <v/>
      </c>
      <c r="I1031" s="1"/>
      <c r="J1031" s="1"/>
      <c r="K1031" s="1"/>
      <c r="L1031" s="36" t="str">
        <f>IFERROR(#REF!-$J1005,"")</f>
        <v/>
      </c>
      <c r="N1031" s="7"/>
      <c r="O1031" s="7"/>
      <c r="P1031" s="9"/>
      <c r="Q1031" s="9"/>
      <c r="R1031"/>
      <c r="S1031"/>
      <c r="T1031"/>
      <c r="U1031"/>
      <c r="V1031"/>
      <c r="W1031"/>
      <c r="X1031"/>
      <c r="Y1031"/>
      <c r="Z1031"/>
    </row>
    <row r="1032" spans="2:26" s="32" customFormat="1" x14ac:dyDescent="0.25">
      <c r="B1032"/>
      <c r="C1032"/>
      <c r="D1032" s="100"/>
      <c r="E1032" s="42"/>
      <c r="F1032" s="70"/>
      <c r="G1032" s="19" t="str">
        <f>IFERROR(VLOOKUP($D1032,LISTA!$A$2:$J$9990,8,0),"")</f>
        <v/>
      </c>
      <c r="H1032" s="40" t="str">
        <f t="shared" si="27"/>
        <v/>
      </c>
      <c r="I1032" s="1"/>
      <c r="J1032" s="1"/>
      <c r="K1032" s="1"/>
      <c r="L1032" s="36" t="str">
        <f>IFERROR(#REF!-$J1006,"")</f>
        <v/>
      </c>
      <c r="N1032" s="7"/>
      <c r="O1032" s="7"/>
      <c r="P1032" s="9"/>
      <c r="Q1032" s="9"/>
      <c r="R1032"/>
      <c r="S1032"/>
      <c r="T1032"/>
      <c r="U1032"/>
      <c r="V1032"/>
      <c r="W1032"/>
      <c r="X1032"/>
      <c r="Y1032"/>
      <c r="Z1032"/>
    </row>
    <row r="1033" spans="2:26" s="32" customFormat="1" x14ac:dyDescent="0.25">
      <c r="B1033"/>
      <c r="C1033"/>
      <c r="D1033" s="100"/>
      <c r="E1033" s="42"/>
      <c r="F1033" s="70"/>
      <c r="G1033" s="19" t="str">
        <f>IFERROR(VLOOKUP($D1033,LISTA!$A$2:$J$9990,8,0),"")</f>
        <v/>
      </c>
      <c r="H1033" s="40" t="str">
        <f t="shared" si="27"/>
        <v/>
      </c>
      <c r="I1033" s="1"/>
      <c r="J1033" s="1"/>
      <c r="K1033" s="1"/>
      <c r="L1033" s="36" t="str">
        <f>IFERROR(#REF!-$J1007,"")</f>
        <v/>
      </c>
      <c r="N1033" s="7"/>
      <c r="O1033" s="7"/>
      <c r="P1033" s="9"/>
      <c r="Q1033" s="9"/>
      <c r="R1033"/>
      <c r="S1033"/>
      <c r="T1033"/>
      <c r="U1033"/>
      <c r="V1033"/>
      <c r="W1033"/>
      <c r="X1033"/>
      <c r="Y1033"/>
      <c r="Z1033"/>
    </row>
    <row r="1034" spans="2:26" s="32" customFormat="1" x14ac:dyDescent="0.25">
      <c r="B1034"/>
      <c r="C1034"/>
      <c r="D1034" s="100"/>
      <c r="E1034" s="42"/>
      <c r="F1034" s="70"/>
      <c r="G1034" s="19" t="str">
        <f>IFERROR(VLOOKUP($D1034,LISTA!$A$2:$J$9990,8,0),"")</f>
        <v/>
      </c>
      <c r="H1034" s="40" t="str">
        <f t="shared" si="27"/>
        <v/>
      </c>
      <c r="I1034" s="1"/>
      <c r="J1034" s="1"/>
      <c r="K1034" s="1"/>
      <c r="L1034" s="36" t="str">
        <f>IFERROR(#REF!-$J1008,"")</f>
        <v/>
      </c>
      <c r="N1034" s="7"/>
      <c r="O1034" s="7"/>
      <c r="P1034" s="9"/>
      <c r="Q1034" s="9"/>
      <c r="R1034"/>
      <c r="S1034"/>
      <c r="T1034"/>
      <c r="U1034"/>
      <c r="V1034"/>
      <c r="W1034"/>
      <c r="X1034"/>
      <c r="Y1034"/>
      <c r="Z1034"/>
    </row>
    <row r="1035" spans="2:26" s="32" customFormat="1" x14ac:dyDescent="0.25">
      <c r="B1035"/>
      <c r="C1035"/>
      <c r="D1035" s="100"/>
      <c r="E1035" s="42"/>
      <c r="F1035" s="70"/>
      <c r="G1035" s="19" t="str">
        <f>IFERROR(VLOOKUP($D1035,LISTA!$A$2:$J$9990,8,0),"")</f>
        <v/>
      </c>
      <c r="H1035" s="40" t="str">
        <f t="shared" si="27"/>
        <v/>
      </c>
      <c r="I1035" s="1"/>
      <c r="J1035" s="1"/>
      <c r="K1035" s="1"/>
      <c r="L1035" s="36" t="str">
        <f>IFERROR(#REF!-$J1009,"")</f>
        <v/>
      </c>
      <c r="N1035" s="7"/>
      <c r="O1035" s="7"/>
      <c r="P1035" s="9"/>
      <c r="Q1035" s="9"/>
      <c r="R1035"/>
      <c r="S1035"/>
      <c r="T1035"/>
      <c r="U1035"/>
      <c r="V1035"/>
      <c r="W1035"/>
      <c r="X1035"/>
      <c r="Y1035"/>
      <c r="Z1035"/>
    </row>
    <row r="1036" spans="2:26" s="32" customFormat="1" x14ac:dyDescent="0.25">
      <c r="B1036"/>
      <c r="C1036"/>
      <c r="D1036" s="100"/>
      <c r="E1036" s="42"/>
      <c r="F1036" s="70"/>
      <c r="G1036" s="19" t="str">
        <f>IFERROR(VLOOKUP($D1036,LISTA!$A$2:$J$9990,8,0),"")</f>
        <v/>
      </c>
      <c r="H1036" s="40" t="str">
        <f t="shared" si="27"/>
        <v/>
      </c>
      <c r="I1036" s="1"/>
      <c r="J1036" s="1"/>
      <c r="K1036" s="1"/>
      <c r="L1036" s="36" t="str">
        <f>IFERROR(#REF!-$J1010,"")</f>
        <v/>
      </c>
      <c r="N1036" s="7"/>
      <c r="O1036" s="7"/>
      <c r="P1036" s="9"/>
      <c r="Q1036" s="9"/>
      <c r="R1036"/>
      <c r="S1036"/>
      <c r="T1036"/>
      <c r="U1036"/>
      <c r="V1036"/>
      <c r="W1036"/>
      <c r="X1036"/>
      <c r="Y1036"/>
      <c r="Z1036"/>
    </row>
    <row r="1037" spans="2:26" s="32" customFormat="1" x14ac:dyDescent="0.25">
      <c r="B1037"/>
      <c r="C1037"/>
      <c r="D1037" s="100"/>
      <c r="E1037" s="42"/>
      <c r="F1037" s="70"/>
      <c r="G1037" s="19" t="str">
        <f>IFERROR(VLOOKUP($D1037,LISTA!$A$2:$J$9990,8,0),"")</f>
        <v/>
      </c>
      <c r="H1037" s="40" t="str">
        <f t="shared" si="27"/>
        <v/>
      </c>
      <c r="I1037" s="1"/>
      <c r="J1037" s="1"/>
      <c r="K1037" s="1"/>
      <c r="L1037" s="36" t="str">
        <f>IFERROR(#REF!-$J1011,"")</f>
        <v/>
      </c>
      <c r="N1037" s="7"/>
      <c r="O1037" s="7"/>
      <c r="P1037" s="9"/>
      <c r="Q1037" s="9"/>
      <c r="R1037"/>
      <c r="S1037"/>
      <c r="T1037"/>
      <c r="U1037"/>
      <c r="V1037"/>
      <c r="W1037"/>
      <c r="X1037"/>
      <c r="Y1037"/>
      <c r="Z1037"/>
    </row>
    <row r="1038" spans="2:26" s="32" customFormat="1" x14ac:dyDescent="0.25">
      <c r="B1038"/>
      <c r="C1038"/>
      <c r="D1038" s="100"/>
      <c r="E1038" s="42"/>
      <c r="F1038" s="70"/>
      <c r="G1038" s="19" t="str">
        <f>IFERROR(VLOOKUP($D1038,LISTA!$A$2:$J$9990,8,0),"")</f>
        <v/>
      </c>
      <c r="H1038" s="40" t="str">
        <f t="shared" si="27"/>
        <v/>
      </c>
      <c r="I1038" s="1"/>
      <c r="J1038" s="1"/>
      <c r="K1038" s="1"/>
      <c r="L1038" s="36" t="str">
        <f>IFERROR(#REF!-$J1012,"")</f>
        <v/>
      </c>
      <c r="N1038" s="7"/>
      <c r="O1038" s="7"/>
      <c r="P1038" s="9"/>
      <c r="Q1038" s="9"/>
      <c r="R1038"/>
      <c r="S1038"/>
      <c r="T1038"/>
      <c r="U1038"/>
      <c r="V1038"/>
      <c r="W1038"/>
      <c r="X1038"/>
      <c r="Y1038"/>
      <c r="Z1038"/>
    </row>
    <row r="1039" spans="2:26" s="32" customFormat="1" x14ac:dyDescent="0.25">
      <c r="B1039"/>
      <c r="C1039"/>
      <c r="D1039" s="100"/>
      <c r="E1039" s="42"/>
      <c r="F1039" s="70"/>
      <c r="G1039" s="19" t="str">
        <f>IFERROR(VLOOKUP($D1039,LISTA!$A$2:$J$9990,8,0),"")</f>
        <v/>
      </c>
      <c r="H1039" s="40" t="str">
        <f t="shared" si="27"/>
        <v/>
      </c>
      <c r="I1039" s="1"/>
      <c r="J1039" s="1"/>
      <c r="K1039" s="1"/>
      <c r="L1039" s="36" t="str">
        <f>IFERROR(#REF!-$J1013,"")</f>
        <v/>
      </c>
      <c r="N1039" s="7"/>
      <c r="O1039" s="7"/>
      <c r="P1039" s="9"/>
      <c r="Q1039" s="9"/>
      <c r="R1039"/>
      <c r="S1039"/>
      <c r="T1039"/>
      <c r="U1039"/>
      <c r="V1039"/>
      <c r="W1039"/>
      <c r="X1039"/>
      <c r="Y1039"/>
      <c r="Z1039"/>
    </row>
    <row r="1040" spans="2:26" s="32" customFormat="1" x14ac:dyDescent="0.25">
      <c r="B1040"/>
      <c r="C1040"/>
      <c r="D1040" s="100"/>
      <c r="E1040" s="42"/>
      <c r="F1040" s="70"/>
      <c r="G1040" s="19" t="str">
        <f>IFERROR(VLOOKUP($D1040,LISTA!$A$2:$J$9990,8,0),"")</f>
        <v/>
      </c>
      <c r="H1040" s="40" t="str">
        <f t="shared" si="27"/>
        <v/>
      </c>
      <c r="I1040" s="1"/>
      <c r="J1040" s="1"/>
      <c r="K1040" s="1"/>
      <c r="L1040" s="36" t="str">
        <f>IFERROR(#REF!-$J1014,"")</f>
        <v/>
      </c>
      <c r="N1040" s="7"/>
      <c r="O1040" s="7"/>
      <c r="P1040" s="9"/>
      <c r="Q1040" s="9"/>
      <c r="R1040"/>
      <c r="S1040"/>
      <c r="T1040"/>
      <c r="U1040"/>
      <c r="V1040"/>
      <c r="W1040"/>
      <c r="X1040"/>
      <c r="Y1040"/>
      <c r="Z1040"/>
    </row>
    <row r="1041" spans="2:26" s="32" customFormat="1" x14ac:dyDescent="0.25">
      <c r="B1041"/>
      <c r="C1041"/>
      <c r="D1041" s="100"/>
      <c r="E1041" s="42"/>
      <c r="F1041" s="70"/>
      <c r="G1041" s="19" t="str">
        <f>IFERROR(VLOOKUP($D1041,LISTA!$A$2:$J$9990,8,0),"")</f>
        <v/>
      </c>
      <c r="H1041" s="40" t="str">
        <f t="shared" si="27"/>
        <v/>
      </c>
      <c r="I1041" s="1"/>
      <c r="J1041" s="1"/>
      <c r="K1041" s="1"/>
      <c r="L1041" s="36" t="str">
        <f>IFERROR(#REF!-$J1015,"")</f>
        <v/>
      </c>
      <c r="N1041" s="7"/>
      <c r="O1041" s="7"/>
      <c r="P1041" s="9"/>
      <c r="Q1041" s="9"/>
      <c r="R1041"/>
      <c r="S1041"/>
      <c r="T1041"/>
      <c r="U1041"/>
      <c r="V1041"/>
      <c r="W1041"/>
      <c r="X1041"/>
      <c r="Y1041"/>
      <c r="Z1041"/>
    </row>
    <row r="1042" spans="2:26" s="32" customFormat="1" x14ac:dyDescent="0.25">
      <c r="B1042"/>
      <c r="C1042"/>
      <c r="D1042" s="100"/>
      <c r="E1042" s="42"/>
      <c r="F1042" s="70"/>
      <c r="G1042" s="19" t="str">
        <f>IFERROR(VLOOKUP($D1042,LISTA!$A$2:$J$9990,8,0),"")</f>
        <v/>
      </c>
      <c r="H1042" s="40" t="str">
        <f t="shared" si="27"/>
        <v/>
      </c>
      <c r="I1042" s="1"/>
      <c r="J1042" s="1"/>
      <c r="K1042" s="1"/>
      <c r="L1042" s="36" t="str">
        <f>IFERROR(#REF!-$J1016,"")</f>
        <v/>
      </c>
      <c r="N1042" s="7"/>
      <c r="O1042" s="7"/>
      <c r="P1042" s="9"/>
      <c r="Q1042" s="9"/>
      <c r="R1042"/>
      <c r="S1042"/>
      <c r="T1042"/>
      <c r="U1042"/>
      <c r="V1042"/>
      <c r="W1042"/>
      <c r="X1042"/>
      <c r="Y1042"/>
      <c r="Z1042"/>
    </row>
    <row r="1043" spans="2:26" s="32" customFormat="1" x14ac:dyDescent="0.25">
      <c r="B1043"/>
      <c r="C1043"/>
      <c r="D1043" s="100"/>
      <c r="E1043" s="42"/>
      <c r="F1043" s="70"/>
      <c r="G1043" s="19" t="str">
        <f>IFERROR(VLOOKUP($D1043,LISTA!$A$2:$J$9990,8,0),"")</f>
        <v/>
      </c>
      <c r="H1043" s="40" t="str">
        <f t="shared" si="27"/>
        <v/>
      </c>
      <c r="I1043" s="1"/>
      <c r="J1043" s="1"/>
      <c r="K1043" s="1"/>
      <c r="L1043" s="36" t="str">
        <f>IFERROR(#REF!-$J1017,"")</f>
        <v/>
      </c>
      <c r="N1043" s="7"/>
      <c r="O1043" s="7"/>
      <c r="P1043" s="9"/>
      <c r="Q1043" s="9"/>
      <c r="R1043"/>
      <c r="S1043"/>
      <c r="T1043"/>
      <c r="U1043"/>
      <c r="V1043"/>
      <c r="W1043"/>
      <c r="X1043"/>
      <c r="Y1043"/>
      <c r="Z1043"/>
    </row>
    <row r="1044" spans="2:26" s="32" customFormat="1" x14ac:dyDescent="0.25">
      <c r="B1044"/>
      <c r="C1044"/>
      <c r="D1044" s="100"/>
      <c r="E1044" s="42"/>
      <c r="F1044" s="70"/>
      <c r="G1044" s="19" t="str">
        <f>IFERROR(VLOOKUP($D1044,LISTA!$A$2:$J$9990,8,0),"")</f>
        <v/>
      </c>
      <c r="H1044" s="40" t="str">
        <f t="shared" si="27"/>
        <v/>
      </c>
      <c r="I1044" s="1"/>
      <c r="J1044" s="1"/>
      <c r="K1044" s="1"/>
      <c r="L1044" s="36" t="str">
        <f>IFERROR(#REF!-$J1018,"")</f>
        <v/>
      </c>
      <c r="N1044" s="7"/>
      <c r="O1044" s="7"/>
      <c r="P1044" s="9"/>
      <c r="Q1044" s="9"/>
      <c r="R1044"/>
      <c r="S1044"/>
      <c r="T1044"/>
      <c r="U1044"/>
      <c r="V1044"/>
      <c r="W1044"/>
      <c r="X1044"/>
      <c r="Y1044"/>
      <c r="Z1044"/>
    </row>
    <row r="1045" spans="2:26" s="32" customFormat="1" x14ac:dyDescent="0.25">
      <c r="B1045"/>
      <c r="C1045"/>
      <c r="D1045" s="100"/>
      <c r="E1045" s="42"/>
      <c r="F1045" s="70"/>
      <c r="G1045" s="19" t="str">
        <f>IFERROR(VLOOKUP($D1045,LISTA!$A$2:$J$9990,8,0),"")</f>
        <v/>
      </c>
      <c r="H1045" s="40" t="str">
        <f t="shared" si="27"/>
        <v/>
      </c>
      <c r="I1045" s="1"/>
      <c r="J1045" s="1"/>
      <c r="K1045" s="1"/>
      <c r="L1045" s="36" t="str">
        <f>IFERROR(#REF!-$J1019,"")</f>
        <v/>
      </c>
      <c r="N1045" s="7"/>
      <c r="O1045" s="7"/>
      <c r="P1045" s="9"/>
      <c r="Q1045" s="9"/>
      <c r="R1045"/>
      <c r="S1045"/>
      <c r="T1045"/>
      <c r="U1045"/>
      <c r="V1045"/>
      <c r="W1045"/>
      <c r="X1045"/>
      <c r="Y1045"/>
      <c r="Z1045"/>
    </row>
    <row r="1046" spans="2:26" s="32" customFormat="1" x14ac:dyDescent="0.25">
      <c r="B1046"/>
      <c r="C1046"/>
      <c r="D1046" s="100"/>
      <c r="E1046" s="42"/>
      <c r="F1046" s="70"/>
      <c r="G1046" s="19" t="str">
        <f>IFERROR(VLOOKUP($D1046,LISTA!$A$2:$J$9990,8,0),"")</f>
        <v/>
      </c>
      <c r="H1046" s="40" t="str">
        <f t="shared" si="27"/>
        <v/>
      </c>
      <c r="I1046" s="1"/>
      <c r="J1046" s="1"/>
      <c r="K1046" s="1"/>
      <c r="L1046" s="36" t="str">
        <f>IFERROR(#REF!-$J1020,"")</f>
        <v/>
      </c>
      <c r="N1046" s="7"/>
      <c r="O1046" s="7"/>
      <c r="P1046" s="9"/>
      <c r="Q1046" s="9"/>
      <c r="R1046"/>
      <c r="S1046"/>
      <c r="T1046"/>
      <c r="U1046"/>
      <c r="V1046"/>
      <c r="W1046"/>
      <c r="X1046"/>
      <c r="Y1046"/>
      <c r="Z1046"/>
    </row>
    <row r="1047" spans="2:26" s="32" customFormat="1" x14ac:dyDescent="0.25">
      <c r="B1047"/>
      <c r="C1047"/>
      <c r="D1047" s="100"/>
      <c r="E1047" s="42"/>
      <c r="F1047" s="70"/>
      <c r="G1047" s="19" t="str">
        <f>IFERROR(VLOOKUP($D1047,LISTA!$A$2:$J$9990,8,0),"")</f>
        <v/>
      </c>
      <c r="H1047" s="40" t="str">
        <f t="shared" si="27"/>
        <v/>
      </c>
      <c r="I1047" s="1"/>
      <c r="J1047" s="1"/>
      <c r="K1047" s="1"/>
      <c r="L1047" s="36" t="str">
        <f>IFERROR(#REF!-$J1021,"")</f>
        <v/>
      </c>
      <c r="N1047" s="7"/>
      <c r="O1047" s="7"/>
      <c r="P1047" s="9"/>
      <c r="Q1047" s="9"/>
      <c r="R1047"/>
      <c r="S1047"/>
      <c r="T1047"/>
      <c r="U1047"/>
      <c r="V1047"/>
      <c r="W1047"/>
      <c r="X1047"/>
      <c r="Y1047"/>
      <c r="Z1047"/>
    </row>
    <row r="1048" spans="2:26" s="32" customFormat="1" x14ac:dyDescent="0.25">
      <c r="B1048"/>
      <c r="C1048"/>
      <c r="D1048" s="100"/>
      <c r="E1048" s="42"/>
      <c r="F1048" s="70"/>
      <c r="G1048" s="19" t="str">
        <f>IFERROR(VLOOKUP($D1048,LISTA!$A$2:$J$9990,8,0),"")</f>
        <v/>
      </c>
      <c r="H1048" s="40" t="str">
        <f t="shared" si="27"/>
        <v/>
      </c>
      <c r="I1048" s="1"/>
      <c r="J1048" s="1"/>
      <c r="K1048" s="1"/>
      <c r="L1048" s="36" t="str">
        <f>IFERROR(#REF!-$J1022,"")</f>
        <v/>
      </c>
      <c r="N1048" s="7"/>
      <c r="O1048" s="7"/>
      <c r="P1048" s="9"/>
      <c r="Q1048" s="9"/>
      <c r="R1048"/>
      <c r="S1048"/>
      <c r="T1048"/>
      <c r="U1048"/>
      <c r="V1048"/>
      <c r="W1048"/>
      <c r="X1048"/>
      <c r="Y1048"/>
      <c r="Z1048"/>
    </row>
    <row r="1049" spans="2:26" s="32" customFormat="1" x14ac:dyDescent="0.25">
      <c r="B1049"/>
      <c r="C1049"/>
      <c r="D1049" s="100"/>
      <c r="E1049" s="42"/>
      <c r="F1049" s="70"/>
      <c r="G1049" s="19" t="str">
        <f>IFERROR(VLOOKUP($D1049,LISTA!$A$2:$J$9990,8,0),"")</f>
        <v/>
      </c>
      <c r="H1049" s="40" t="str">
        <f t="shared" si="27"/>
        <v/>
      </c>
      <c r="I1049" s="1"/>
      <c r="J1049" s="1"/>
      <c r="K1049" s="1"/>
      <c r="L1049" s="36" t="str">
        <f>IFERROR(#REF!-$J1023,"")</f>
        <v/>
      </c>
      <c r="N1049" s="7"/>
      <c r="O1049" s="7"/>
      <c r="P1049" s="9"/>
      <c r="Q1049" s="9"/>
      <c r="R1049"/>
      <c r="S1049"/>
      <c r="T1049"/>
      <c r="U1049"/>
      <c r="V1049"/>
      <c r="W1049"/>
      <c r="X1049"/>
      <c r="Y1049"/>
      <c r="Z1049"/>
    </row>
    <row r="1050" spans="2:26" s="32" customFormat="1" x14ac:dyDescent="0.25">
      <c r="B1050"/>
      <c r="C1050"/>
      <c r="D1050" s="100"/>
      <c r="E1050" s="42"/>
      <c r="F1050" s="70"/>
      <c r="G1050" s="19" t="str">
        <f>IFERROR(VLOOKUP($D1050,LISTA!$A$2:$J$9990,8,0),"")</f>
        <v/>
      </c>
      <c r="H1050" s="40" t="str">
        <f t="shared" si="27"/>
        <v/>
      </c>
      <c r="I1050" s="1"/>
      <c r="J1050" s="1"/>
      <c r="K1050" s="1"/>
      <c r="L1050" s="36" t="str">
        <f>IFERROR(#REF!-$J1024,"")</f>
        <v/>
      </c>
      <c r="N1050" s="7"/>
      <c r="O1050" s="7"/>
      <c r="P1050" s="9"/>
      <c r="Q1050" s="9"/>
      <c r="R1050"/>
      <c r="S1050"/>
      <c r="T1050"/>
      <c r="U1050"/>
      <c r="V1050"/>
      <c r="W1050"/>
      <c r="X1050"/>
      <c r="Y1050"/>
      <c r="Z1050"/>
    </row>
    <row r="1051" spans="2:26" s="32" customFormat="1" x14ac:dyDescent="0.25">
      <c r="B1051"/>
      <c r="C1051"/>
      <c r="D1051" s="100"/>
      <c r="E1051" s="42"/>
      <c r="F1051" s="70"/>
      <c r="G1051" s="19" t="str">
        <f>IFERROR(VLOOKUP($D1051,LISTA!$A$2:$J$9990,8,0),"")</f>
        <v/>
      </c>
      <c r="H1051" s="40" t="str">
        <f t="shared" si="27"/>
        <v/>
      </c>
      <c r="I1051" s="1"/>
      <c r="J1051" s="1"/>
      <c r="K1051" s="1"/>
      <c r="L1051" s="36" t="str">
        <f>IFERROR(#REF!-$J1025,"")</f>
        <v/>
      </c>
      <c r="N1051" s="7"/>
      <c r="O1051" s="7"/>
      <c r="P1051" s="9"/>
      <c r="Q1051" s="9"/>
      <c r="R1051"/>
      <c r="S1051"/>
      <c r="T1051"/>
      <c r="U1051"/>
      <c r="V1051"/>
      <c r="W1051"/>
      <c r="X1051"/>
      <c r="Y1051"/>
      <c r="Z1051"/>
    </row>
    <row r="1052" spans="2:26" x14ac:dyDescent="0.25">
      <c r="D1052" s="100"/>
      <c r="G1052" s="19" t="str">
        <f>IFERROR(VLOOKUP($D1052,LISTA!$A$2:$J$9990,8,0),"")</f>
        <v/>
      </c>
      <c r="H1052" s="40" t="str">
        <f t="shared" si="27"/>
        <v/>
      </c>
    </row>
    <row r="1053" spans="2:26" x14ac:dyDescent="0.25">
      <c r="D1053" s="100"/>
      <c r="G1053" s="19" t="str">
        <f>IFERROR(VLOOKUP($D1053,LISTA!$A$2:$J$9990,8,0),"")</f>
        <v/>
      </c>
      <c r="H1053" s="40" t="str">
        <f t="shared" si="27"/>
        <v/>
      </c>
    </row>
    <row r="1054" spans="2:26" x14ac:dyDescent="0.25">
      <c r="D1054" s="100"/>
      <c r="G1054" s="19" t="str">
        <f>IFERROR(VLOOKUP($D1054,LISTA!$A$2:$J$9990,8,0),"")</f>
        <v/>
      </c>
      <c r="H1054" s="40" t="str">
        <f t="shared" si="27"/>
        <v/>
      </c>
    </row>
    <row r="1055" spans="2:26" x14ac:dyDescent="0.25">
      <c r="D1055" s="100"/>
      <c r="G1055" s="19" t="str">
        <f>IFERROR(VLOOKUP($D1055,LISTA!$A$2:$J$9990,8,0),"")</f>
        <v/>
      </c>
      <c r="H1055" s="40" t="str">
        <f t="shared" si="27"/>
        <v/>
      </c>
    </row>
    <row r="1056" spans="2:26" x14ac:dyDescent="0.25">
      <c r="D1056" s="100"/>
      <c r="G1056" s="19" t="str">
        <f>IFERROR(VLOOKUP($D1056,LISTA!$A$2:$J$9990,8,0),"")</f>
        <v/>
      </c>
      <c r="H1056" s="40" t="str">
        <f t="shared" si="27"/>
        <v/>
      </c>
    </row>
    <row r="1057" spans="4:8" x14ac:dyDescent="0.25">
      <c r="D1057" s="100"/>
      <c r="G1057" s="19" t="str">
        <f>IFERROR(VLOOKUP($D1057,LISTA!$A$2:$J$9990,8,0),"")</f>
        <v/>
      </c>
      <c r="H1057" s="40" t="str">
        <f t="shared" si="27"/>
        <v/>
      </c>
    </row>
    <row r="1058" spans="4:8" x14ac:dyDescent="0.25">
      <c r="D1058" s="100"/>
      <c r="G1058" s="19" t="str">
        <f>IFERROR(VLOOKUP($D1058,LISTA!$A$2:$J$9990,8,0),"")</f>
        <v/>
      </c>
      <c r="H1058" s="40" t="str">
        <f t="shared" si="27"/>
        <v/>
      </c>
    </row>
    <row r="1059" spans="4:8" x14ac:dyDescent="0.25">
      <c r="D1059" s="100"/>
      <c r="G1059" s="19" t="str">
        <f>IFERROR(VLOOKUP($D1059,LISTA!$A$2:$J$9990,8,0),"")</f>
        <v/>
      </c>
      <c r="H1059" s="40" t="str">
        <f t="shared" si="27"/>
        <v/>
      </c>
    </row>
    <row r="1060" spans="4:8" x14ac:dyDescent="0.25">
      <c r="D1060" s="100"/>
      <c r="G1060" s="19" t="str">
        <f>IFERROR(VLOOKUP($D1060,LISTA!$A$2:$J$9990,8,0),"")</f>
        <v/>
      </c>
      <c r="H1060" s="40" t="str">
        <f t="shared" si="27"/>
        <v/>
      </c>
    </row>
    <row r="1061" spans="4:8" x14ac:dyDescent="0.25">
      <c r="D1061" s="100"/>
      <c r="G1061" s="19" t="str">
        <f>IFERROR(VLOOKUP($D1061,LISTA!$A$2:$J$9990,8,0),"")</f>
        <v/>
      </c>
      <c r="H1061" s="40" t="str">
        <f t="shared" si="27"/>
        <v/>
      </c>
    </row>
    <row r="1062" spans="4:8" x14ac:dyDescent="0.25">
      <c r="D1062" s="100"/>
      <c r="G1062" s="19" t="str">
        <f>IFERROR(VLOOKUP($D1062,LISTA!$A$2:$J$9990,8,0),"")</f>
        <v/>
      </c>
      <c r="H1062" s="40" t="str">
        <f t="shared" si="27"/>
        <v/>
      </c>
    </row>
    <row r="1063" spans="4:8" x14ac:dyDescent="0.25">
      <c r="D1063" s="100"/>
      <c r="G1063" s="19" t="str">
        <f>IFERROR(VLOOKUP($D1063,LISTA!$A$2:$J$9990,8,0),"")</f>
        <v/>
      </c>
      <c r="H1063" s="40" t="str">
        <f t="shared" si="27"/>
        <v/>
      </c>
    </row>
    <row r="1064" spans="4:8" x14ac:dyDescent="0.25">
      <c r="D1064" s="100"/>
      <c r="G1064" s="19" t="str">
        <f>IFERROR(VLOOKUP($D1064,LISTA!$A$2:$J$9990,8,0),"")</f>
        <v/>
      </c>
      <c r="H1064" s="40" t="str">
        <f t="shared" si="27"/>
        <v/>
      </c>
    </row>
    <row r="1065" spans="4:8" x14ac:dyDescent="0.25">
      <c r="D1065" s="100"/>
      <c r="G1065" s="19" t="str">
        <f>IFERROR(VLOOKUP($D1065,LISTA!$A$2:$J$9990,8,0),"")</f>
        <v/>
      </c>
      <c r="H1065" s="40" t="str">
        <f t="shared" si="27"/>
        <v/>
      </c>
    </row>
    <row r="1066" spans="4:8" x14ac:dyDescent="0.25">
      <c r="D1066" s="100"/>
      <c r="G1066" s="19" t="str">
        <f>IFERROR(VLOOKUP($D1066,LISTA!$A$2:$J$9990,8,0),"")</f>
        <v/>
      </c>
      <c r="H1066" s="40" t="str">
        <f t="shared" si="27"/>
        <v/>
      </c>
    </row>
    <row r="1067" spans="4:8" x14ac:dyDescent="0.25">
      <c r="D1067" s="100"/>
      <c r="G1067" s="19" t="str">
        <f>IFERROR(VLOOKUP($D1067,LISTA!$A$2:$J$9990,8,0),"")</f>
        <v/>
      </c>
      <c r="H1067" s="40" t="str">
        <f t="shared" si="27"/>
        <v/>
      </c>
    </row>
    <row r="1068" spans="4:8" x14ac:dyDescent="0.25">
      <c r="D1068" s="100"/>
      <c r="G1068" s="19" t="str">
        <f>IFERROR(VLOOKUP($D1068,LISTA!$A$2:$J$9990,8,0),"")</f>
        <v/>
      </c>
      <c r="H1068" s="40" t="str">
        <f t="shared" si="27"/>
        <v/>
      </c>
    </row>
    <row r="1069" spans="4:8" x14ac:dyDescent="0.25">
      <c r="D1069" s="100"/>
      <c r="G1069" s="19" t="str">
        <f>IFERROR(VLOOKUP($D1069,LISTA!$A$2:$J$9990,8,0),"")</f>
        <v/>
      </c>
      <c r="H1069" s="40" t="str">
        <f t="shared" si="27"/>
        <v/>
      </c>
    </row>
    <row r="1070" spans="4:8" x14ac:dyDescent="0.25">
      <c r="D1070" s="100"/>
      <c r="G1070" s="19" t="str">
        <f>IFERROR(VLOOKUP($D1070,LISTA!$A$2:$J$9990,8,0),"")</f>
        <v/>
      </c>
      <c r="H1070" s="40" t="str">
        <f t="shared" si="27"/>
        <v/>
      </c>
    </row>
    <row r="1071" spans="4:8" x14ac:dyDescent="0.25">
      <c r="D1071" s="100"/>
      <c r="G1071" s="19" t="str">
        <f>IFERROR(VLOOKUP($D1071,LISTA!$A$2:$J$9990,8,0),"")</f>
        <v/>
      </c>
      <c r="H1071" s="40" t="str">
        <f t="shared" si="27"/>
        <v/>
      </c>
    </row>
    <row r="1072" spans="4:8" x14ac:dyDescent="0.25">
      <c r="D1072" s="100"/>
      <c r="G1072" s="19" t="str">
        <f>IFERROR(VLOOKUP($D1072,LISTA!$A$2:$J$9990,8,0),"")</f>
        <v/>
      </c>
      <c r="H1072" s="40" t="str">
        <f t="shared" si="27"/>
        <v/>
      </c>
    </row>
    <row r="1073" spans="4:8" x14ac:dyDescent="0.25">
      <c r="D1073" s="100"/>
      <c r="G1073" s="19" t="str">
        <f>IFERROR(VLOOKUP($D1073,LISTA!$A$2:$J$9990,8,0),"")</f>
        <v/>
      </c>
      <c r="H1073" s="40" t="str">
        <f t="shared" si="27"/>
        <v/>
      </c>
    </row>
    <row r="1074" spans="4:8" x14ac:dyDescent="0.25">
      <c r="D1074" s="100"/>
      <c r="G1074" s="19" t="str">
        <f>IFERROR(VLOOKUP($D1074,LISTA!$A$2:$J$9990,8,0),"")</f>
        <v/>
      </c>
      <c r="H1074" s="40" t="str">
        <f t="shared" si="27"/>
        <v/>
      </c>
    </row>
    <row r="1075" spans="4:8" x14ac:dyDescent="0.25">
      <c r="D1075" s="100"/>
      <c r="G1075" s="19" t="str">
        <f>IFERROR(VLOOKUP($D1075,LISTA!$A$2:$J$9990,8,0),"")</f>
        <v/>
      </c>
      <c r="H1075" s="40" t="str">
        <f t="shared" si="27"/>
        <v/>
      </c>
    </row>
    <row r="1076" spans="4:8" x14ac:dyDescent="0.25">
      <c r="D1076" s="100"/>
      <c r="G1076" s="19" t="str">
        <f>IFERROR(VLOOKUP($D1076,LISTA!$A$2:$J$9990,8,0),"")</f>
        <v/>
      </c>
      <c r="H1076" s="40" t="str">
        <f t="shared" si="27"/>
        <v/>
      </c>
    </row>
    <row r="1077" spans="4:8" x14ac:dyDescent="0.25">
      <c r="D1077" s="100"/>
      <c r="G1077" s="19" t="str">
        <f>IFERROR(VLOOKUP($D1077,LISTA!$A$2:$J$9990,8,0),"")</f>
        <v/>
      </c>
      <c r="H1077" s="40" t="str">
        <f t="shared" si="27"/>
        <v/>
      </c>
    </row>
    <row r="1078" spans="4:8" x14ac:dyDescent="0.25">
      <c r="D1078" s="100"/>
      <c r="G1078" s="19" t="str">
        <f>IFERROR(VLOOKUP($D1078,LISTA!$A$2:$J$9990,8,0),"")</f>
        <v/>
      </c>
      <c r="H1078" s="40" t="str">
        <f t="shared" si="27"/>
        <v/>
      </c>
    </row>
    <row r="1079" spans="4:8" x14ac:dyDescent="0.25">
      <c r="D1079" s="100"/>
      <c r="G1079" s="19" t="str">
        <f>IFERROR(VLOOKUP($D1079,LISTA!$A$2:$J$9990,8,0),"")</f>
        <v/>
      </c>
      <c r="H1079" s="40" t="str">
        <f t="shared" si="27"/>
        <v/>
      </c>
    </row>
    <row r="1080" spans="4:8" x14ac:dyDescent="0.25">
      <c r="D1080" s="100"/>
      <c r="G1080" s="19" t="str">
        <f>IFERROR(VLOOKUP($D1080,LISTA!$A$2:$J$9990,8,0),"")</f>
        <v/>
      </c>
      <c r="H1080" s="40" t="str">
        <f t="shared" si="27"/>
        <v/>
      </c>
    </row>
    <row r="1081" spans="4:8" x14ac:dyDescent="0.25">
      <c r="D1081" s="100"/>
      <c r="G1081" s="19" t="str">
        <f>IFERROR(VLOOKUP($D1081,LISTA!$A$2:$J$9990,8,0),"")</f>
        <v/>
      </c>
      <c r="H1081" s="40" t="str">
        <f t="shared" si="27"/>
        <v/>
      </c>
    </row>
    <row r="1082" spans="4:8" x14ac:dyDescent="0.25">
      <c r="D1082" s="100"/>
      <c r="G1082" s="19" t="str">
        <f>IFERROR(VLOOKUP($D1082,LISTA!$A$2:$J$9990,8,0),"")</f>
        <v/>
      </c>
      <c r="H1082" s="40" t="str">
        <f t="shared" si="27"/>
        <v/>
      </c>
    </row>
    <row r="1083" spans="4:8" x14ac:dyDescent="0.25">
      <c r="D1083" s="100"/>
      <c r="G1083" s="19" t="str">
        <f>IFERROR(VLOOKUP($D1083,LISTA!$A$2:$J$9990,8,0),"")</f>
        <v/>
      </c>
      <c r="H1083" s="40" t="str">
        <f t="shared" si="27"/>
        <v/>
      </c>
    </row>
    <row r="1084" spans="4:8" x14ac:dyDescent="0.25">
      <c r="D1084" s="100"/>
      <c r="G1084" s="19" t="str">
        <f>IFERROR(VLOOKUP($D1084,LISTA!$A$2:$J$9990,8,0),"")</f>
        <v/>
      </c>
      <c r="H1084" s="40" t="str">
        <f t="shared" si="27"/>
        <v/>
      </c>
    </row>
    <row r="1085" spans="4:8" x14ac:dyDescent="0.25">
      <c r="D1085" s="100"/>
      <c r="G1085" s="19" t="str">
        <f>IFERROR(VLOOKUP($D1085,LISTA!$A$2:$J$9990,8,0),"")</f>
        <v/>
      </c>
      <c r="H1085" s="40" t="str">
        <f t="shared" si="27"/>
        <v/>
      </c>
    </row>
    <row r="1086" spans="4:8" x14ac:dyDescent="0.25">
      <c r="D1086" s="100"/>
      <c r="G1086" s="19" t="str">
        <f>IFERROR(VLOOKUP($D1086,LISTA!$A$2:$J$9990,8,0),"")</f>
        <v/>
      </c>
      <c r="H1086" s="40" t="str">
        <f t="shared" si="27"/>
        <v/>
      </c>
    </row>
    <row r="1087" spans="4:8" x14ac:dyDescent="0.25">
      <c r="D1087" s="100"/>
      <c r="G1087" s="19" t="str">
        <f>IFERROR(VLOOKUP($D1087,LISTA!$A$2:$J$9990,8,0),"")</f>
        <v/>
      </c>
      <c r="H1087" s="40" t="str">
        <f t="shared" si="27"/>
        <v/>
      </c>
    </row>
    <row r="1088" spans="4:8" x14ac:dyDescent="0.25">
      <c r="D1088" s="100"/>
      <c r="G1088" s="19" t="str">
        <f>IFERROR(VLOOKUP($D1088,LISTA!$A$2:$J$9990,8,0),"")</f>
        <v/>
      </c>
      <c r="H1088" s="40" t="str">
        <f t="shared" si="27"/>
        <v/>
      </c>
    </row>
    <row r="1089" spans="4:8" x14ac:dyDescent="0.25">
      <c r="D1089" s="100"/>
      <c r="G1089" s="19" t="str">
        <f>IFERROR(VLOOKUP($D1089,LISTA!$A$2:$J$9990,8,0),"")</f>
        <v/>
      </c>
      <c r="H1089" s="40" t="str">
        <f t="shared" si="27"/>
        <v/>
      </c>
    </row>
    <row r="1090" spans="4:8" x14ac:dyDescent="0.25">
      <c r="D1090" s="100"/>
      <c r="G1090" s="19" t="str">
        <f>IFERROR(VLOOKUP($D1090,LISTA!$A$2:$J$9990,8,0),"")</f>
        <v/>
      </c>
      <c r="H1090" s="40" t="str">
        <f t="shared" si="27"/>
        <v/>
      </c>
    </row>
    <row r="1091" spans="4:8" x14ac:dyDescent="0.25">
      <c r="D1091" s="100"/>
      <c r="G1091" s="19" t="str">
        <f>IFERROR(VLOOKUP($D1091,LISTA!$A$2:$J$9990,8,0),"")</f>
        <v/>
      </c>
      <c r="H1091" s="40" t="str">
        <f t="shared" si="27"/>
        <v/>
      </c>
    </row>
    <row r="1092" spans="4:8" x14ac:dyDescent="0.25">
      <c r="D1092" s="100"/>
      <c r="G1092" s="19" t="str">
        <f>IFERROR(VLOOKUP($D1092,LISTA!$A$2:$J$9990,8,0),"")</f>
        <v/>
      </c>
      <c r="H1092" s="40" t="str">
        <f t="shared" si="27"/>
        <v/>
      </c>
    </row>
    <row r="1093" spans="4:8" x14ac:dyDescent="0.25">
      <c r="D1093" s="100"/>
      <c r="G1093" s="19" t="str">
        <f>IFERROR(VLOOKUP($D1093,LISTA!$A$2:$J$9990,8,0),"")</f>
        <v/>
      </c>
      <c r="H1093" s="40" t="str">
        <f t="shared" ref="H1093:H1156" si="28">IF(OR(G1093=$K$10,G1093=$K$11,G1093=$K$14,G1093=$K$15,G1093=$K$16,G1093=$K$17,G1093=$K$18,G1093=$K$19,G1093=$K$20,G1093=$K$21,G1093=$K$22,G1093=$K$23,G1093=$K$24,G1093=$K$25,G1093=$K$26,G1093=$K$27,G1093=$K$28),$K$9,IF(OR(G1093=$K$32,G1093=$K$33),$K$31,IF(OR(G1093=$K$38),$K$37,"")))</f>
        <v/>
      </c>
    </row>
    <row r="1094" spans="4:8" x14ac:dyDescent="0.25">
      <c r="D1094" s="100"/>
      <c r="G1094" s="19" t="str">
        <f>IFERROR(VLOOKUP($D1094,LISTA!$A$2:$J$9990,8,0),"")</f>
        <v/>
      </c>
      <c r="H1094" s="40" t="str">
        <f t="shared" si="28"/>
        <v/>
      </c>
    </row>
    <row r="1095" spans="4:8" x14ac:dyDescent="0.25">
      <c r="D1095" s="100"/>
      <c r="G1095" s="19" t="str">
        <f>IFERROR(VLOOKUP($D1095,LISTA!$A$2:$J$9990,8,0),"")</f>
        <v/>
      </c>
      <c r="H1095" s="40" t="str">
        <f t="shared" si="28"/>
        <v/>
      </c>
    </row>
    <row r="1096" spans="4:8" x14ac:dyDescent="0.25">
      <c r="D1096" s="100"/>
      <c r="G1096" s="19" t="str">
        <f>IFERROR(VLOOKUP($D1096,LISTA!$A$2:$J$9990,8,0),"")</f>
        <v/>
      </c>
      <c r="H1096" s="40" t="str">
        <f t="shared" si="28"/>
        <v/>
      </c>
    </row>
    <row r="1097" spans="4:8" x14ac:dyDescent="0.25">
      <c r="D1097" s="100"/>
      <c r="G1097" s="19" t="str">
        <f>IFERROR(VLOOKUP($D1097,LISTA!$A$2:$J$9990,8,0),"")</f>
        <v/>
      </c>
      <c r="H1097" s="40" t="str">
        <f t="shared" si="28"/>
        <v/>
      </c>
    </row>
    <row r="1098" spans="4:8" x14ac:dyDescent="0.25">
      <c r="D1098" s="100"/>
      <c r="G1098" s="19" t="str">
        <f>IFERROR(VLOOKUP($D1098,LISTA!$A$2:$J$9990,8,0),"")</f>
        <v/>
      </c>
      <c r="H1098" s="40" t="str">
        <f t="shared" si="28"/>
        <v/>
      </c>
    </row>
    <row r="1099" spans="4:8" x14ac:dyDescent="0.25">
      <c r="D1099" s="100"/>
      <c r="G1099" s="19" t="str">
        <f>IFERROR(VLOOKUP($D1099,LISTA!$A$2:$J$9990,8,0),"")</f>
        <v/>
      </c>
      <c r="H1099" s="40" t="str">
        <f t="shared" si="28"/>
        <v/>
      </c>
    </row>
    <row r="1100" spans="4:8" x14ac:dyDescent="0.25">
      <c r="D1100" s="100"/>
      <c r="G1100" s="19" t="str">
        <f>IFERROR(VLOOKUP($D1100,LISTA!$A$2:$J$9990,8,0),"")</f>
        <v/>
      </c>
      <c r="H1100" s="40" t="str">
        <f t="shared" si="28"/>
        <v/>
      </c>
    </row>
    <row r="1101" spans="4:8" x14ac:dyDescent="0.25">
      <c r="D1101" s="100"/>
      <c r="G1101" s="19" t="str">
        <f>IFERROR(VLOOKUP($D1101,LISTA!$A$2:$J$9990,8,0),"")</f>
        <v/>
      </c>
      <c r="H1101" s="40" t="str">
        <f t="shared" si="28"/>
        <v/>
      </c>
    </row>
    <row r="1102" spans="4:8" x14ac:dyDescent="0.25">
      <c r="D1102" s="100"/>
      <c r="G1102" s="19" t="str">
        <f>IFERROR(VLOOKUP($D1102,LISTA!$A$2:$J$9990,8,0),"")</f>
        <v/>
      </c>
      <c r="H1102" s="40" t="str">
        <f t="shared" si="28"/>
        <v/>
      </c>
    </row>
    <row r="1103" spans="4:8" x14ac:dyDescent="0.25">
      <c r="D1103" s="100"/>
      <c r="G1103" s="19" t="str">
        <f>IFERROR(VLOOKUP($D1103,LISTA!$A$2:$J$9990,8,0),"")</f>
        <v/>
      </c>
      <c r="H1103" s="40" t="str">
        <f t="shared" si="28"/>
        <v/>
      </c>
    </row>
    <row r="1104" spans="4:8" x14ac:dyDescent="0.25">
      <c r="D1104" s="100"/>
      <c r="G1104" s="19" t="str">
        <f>IFERROR(VLOOKUP($D1104,LISTA!$A$2:$J$9990,8,0),"")</f>
        <v/>
      </c>
      <c r="H1104" s="40" t="str">
        <f t="shared" si="28"/>
        <v/>
      </c>
    </row>
    <row r="1105" spans="4:8" x14ac:dyDescent="0.25">
      <c r="D1105" s="100"/>
      <c r="G1105" s="19" t="str">
        <f>IFERROR(VLOOKUP($D1105,LISTA!$A$2:$J$9990,8,0),"")</f>
        <v/>
      </c>
      <c r="H1105" s="40" t="str">
        <f t="shared" si="28"/>
        <v/>
      </c>
    </row>
    <row r="1106" spans="4:8" x14ac:dyDescent="0.25">
      <c r="D1106" s="100"/>
      <c r="G1106" s="19" t="str">
        <f>IFERROR(VLOOKUP($D1106,LISTA!$A$2:$J$9990,8,0),"")</f>
        <v/>
      </c>
      <c r="H1106" s="40" t="str">
        <f t="shared" si="28"/>
        <v/>
      </c>
    </row>
    <row r="1107" spans="4:8" x14ac:dyDescent="0.25">
      <c r="D1107" s="100"/>
      <c r="G1107" s="19" t="str">
        <f>IFERROR(VLOOKUP($D1107,LISTA!$A$2:$J$9990,8,0),"")</f>
        <v/>
      </c>
      <c r="H1107" s="40" t="str">
        <f t="shared" si="28"/>
        <v/>
      </c>
    </row>
    <row r="1108" spans="4:8" x14ac:dyDescent="0.25">
      <c r="D1108" s="100"/>
      <c r="G1108" s="19" t="str">
        <f>IFERROR(VLOOKUP($D1108,LISTA!$A$2:$J$9990,8,0),"")</f>
        <v/>
      </c>
      <c r="H1108" s="40" t="str">
        <f t="shared" si="28"/>
        <v/>
      </c>
    </row>
    <row r="1109" spans="4:8" x14ac:dyDescent="0.25">
      <c r="D1109" s="100"/>
      <c r="G1109" s="19" t="str">
        <f>IFERROR(VLOOKUP($D1109,LISTA!$A$2:$J$9990,8,0),"")</f>
        <v/>
      </c>
      <c r="H1109" s="40" t="str">
        <f t="shared" si="28"/>
        <v/>
      </c>
    </row>
    <row r="1110" spans="4:8" x14ac:dyDescent="0.25">
      <c r="D1110" s="100"/>
      <c r="G1110" s="19" t="str">
        <f>IFERROR(VLOOKUP($D1110,LISTA!$A$2:$J$9990,8,0),"")</f>
        <v/>
      </c>
      <c r="H1110" s="40" t="str">
        <f t="shared" si="28"/>
        <v/>
      </c>
    </row>
    <row r="1111" spans="4:8" x14ac:dyDescent="0.25">
      <c r="D1111" s="100"/>
      <c r="G1111" s="19" t="str">
        <f>IFERROR(VLOOKUP($D1111,LISTA!$A$2:$J$9990,8,0),"")</f>
        <v/>
      </c>
      <c r="H1111" s="40" t="str">
        <f t="shared" si="28"/>
        <v/>
      </c>
    </row>
    <row r="1112" spans="4:8" x14ac:dyDescent="0.25">
      <c r="D1112" s="100"/>
      <c r="G1112" s="19" t="str">
        <f>IFERROR(VLOOKUP($D1112,LISTA!$A$2:$J$9990,8,0),"")</f>
        <v/>
      </c>
      <c r="H1112" s="40" t="str">
        <f t="shared" si="28"/>
        <v/>
      </c>
    </row>
    <row r="1113" spans="4:8" x14ac:dyDescent="0.25">
      <c r="D1113" s="100"/>
      <c r="G1113" s="19" t="str">
        <f>IFERROR(VLOOKUP($D1113,LISTA!$A$2:$J$9990,8,0),"")</f>
        <v/>
      </c>
      <c r="H1113" s="40" t="str">
        <f t="shared" si="28"/>
        <v/>
      </c>
    </row>
    <row r="1114" spans="4:8" x14ac:dyDescent="0.25">
      <c r="D1114" s="100"/>
      <c r="G1114" s="19" t="str">
        <f>IFERROR(VLOOKUP($D1114,LISTA!$A$2:$J$9990,8,0),"")</f>
        <v/>
      </c>
      <c r="H1114" s="40" t="str">
        <f t="shared" si="28"/>
        <v/>
      </c>
    </row>
    <row r="1115" spans="4:8" x14ac:dyDescent="0.25">
      <c r="D1115" s="100"/>
      <c r="G1115" s="19" t="str">
        <f>IFERROR(VLOOKUP($D1115,LISTA!$A$2:$J$9990,8,0),"")</f>
        <v/>
      </c>
      <c r="H1115" s="40" t="str">
        <f t="shared" si="28"/>
        <v/>
      </c>
    </row>
    <row r="1116" spans="4:8" x14ac:dyDescent="0.25">
      <c r="D1116" s="100"/>
      <c r="G1116" s="19" t="str">
        <f>IFERROR(VLOOKUP($D1116,LISTA!$A$2:$J$9990,8,0),"")</f>
        <v/>
      </c>
      <c r="H1116" s="40" t="str">
        <f t="shared" si="28"/>
        <v/>
      </c>
    </row>
    <row r="1117" spans="4:8" x14ac:dyDescent="0.25">
      <c r="D1117" s="100"/>
      <c r="G1117" s="19" t="str">
        <f>IFERROR(VLOOKUP($D1117,LISTA!$A$2:$J$9990,8,0),"")</f>
        <v/>
      </c>
      <c r="H1117" s="40" t="str">
        <f t="shared" si="28"/>
        <v/>
      </c>
    </row>
    <row r="1118" spans="4:8" x14ac:dyDescent="0.25">
      <c r="D1118" s="100"/>
      <c r="G1118" s="19" t="str">
        <f>IFERROR(VLOOKUP($D1118,LISTA!$A$2:$J$9990,8,0),"")</f>
        <v/>
      </c>
      <c r="H1118" s="40" t="str">
        <f t="shared" si="28"/>
        <v/>
      </c>
    </row>
    <row r="1119" spans="4:8" x14ac:dyDescent="0.25">
      <c r="D1119" s="100"/>
      <c r="G1119" s="19" t="str">
        <f>IFERROR(VLOOKUP($D1119,LISTA!$A$2:$J$9990,8,0),"")</f>
        <v/>
      </c>
      <c r="H1119" s="40" t="str">
        <f t="shared" si="28"/>
        <v/>
      </c>
    </row>
    <row r="1120" spans="4:8" x14ac:dyDescent="0.25">
      <c r="D1120" s="100"/>
      <c r="G1120" s="19" t="str">
        <f>IFERROR(VLOOKUP($D1120,LISTA!$A$2:$J$9990,8,0),"")</f>
        <v/>
      </c>
      <c r="H1120" s="40" t="str">
        <f t="shared" si="28"/>
        <v/>
      </c>
    </row>
    <row r="1121" spans="4:8" x14ac:dyDescent="0.25">
      <c r="D1121" s="100"/>
      <c r="G1121" s="19" t="str">
        <f>IFERROR(VLOOKUP($D1121,LISTA!$A$2:$J$9990,8,0),"")</f>
        <v/>
      </c>
      <c r="H1121" s="40" t="str">
        <f t="shared" si="28"/>
        <v/>
      </c>
    </row>
    <row r="1122" spans="4:8" x14ac:dyDescent="0.25">
      <c r="D1122" s="100"/>
      <c r="G1122" s="19" t="str">
        <f>IFERROR(VLOOKUP($D1122,LISTA!$A$2:$J$9990,8,0),"")</f>
        <v/>
      </c>
      <c r="H1122" s="40" t="str">
        <f t="shared" si="28"/>
        <v/>
      </c>
    </row>
    <row r="1123" spans="4:8" x14ac:dyDescent="0.25">
      <c r="D1123" s="100"/>
      <c r="G1123" s="19" t="str">
        <f>IFERROR(VLOOKUP($D1123,LISTA!$A$2:$J$9990,8,0),"")</f>
        <v/>
      </c>
      <c r="H1123" s="40" t="str">
        <f t="shared" si="28"/>
        <v/>
      </c>
    </row>
    <row r="1124" spans="4:8" x14ac:dyDescent="0.25">
      <c r="D1124" s="100"/>
      <c r="G1124" s="19" t="str">
        <f>IFERROR(VLOOKUP($D1124,LISTA!$A$2:$J$9990,8,0),"")</f>
        <v/>
      </c>
      <c r="H1124" s="40" t="str">
        <f t="shared" si="28"/>
        <v/>
      </c>
    </row>
    <row r="1125" spans="4:8" x14ac:dyDescent="0.25">
      <c r="D1125" s="100"/>
      <c r="G1125" s="19" t="str">
        <f>IFERROR(VLOOKUP($D1125,LISTA!$A$2:$J$9990,8,0),"")</f>
        <v/>
      </c>
      <c r="H1125" s="40" t="str">
        <f t="shared" si="28"/>
        <v/>
      </c>
    </row>
    <row r="1126" spans="4:8" x14ac:dyDescent="0.25">
      <c r="D1126" s="100"/>
      <c r="G1126" s="19" t="str">
        <f>IFERROR(VLOOKUP($D1126,LISTA!$A$2:$J$9990,8,0),"")</f>
        <v/>
      </c>
      <c r="H1126" s="40" t="str">
        <f t="shared" si="28"/>
        <v/>
      </c>
    </row>
    <row r="1127" spans="4:8" x14ac:dyDescent="0.25">
      <c r="D1127" s="100"/>
      <c r="G1127" s="19" t="str">
        <f>IFERROR(VLOOKUP($D1127,LISTA!$A$2:$J$9990,8,0),"")</f>
        <v/>
      </c>
      <c r="H1127" s="40" t="str">
        <f t="shared" si="28"/>
        <v/>
      </c>
    </row>
    <row r="1128" spans="4:8" x14ac:dyDescent="0.25">
      <c r="D1128" s="100"/>
      <c r="G1128" s="19" t="str">
        <f>IFERROR(VLOOKUP($D1128,LISTA!$A$2:$J$9990,8,0),"")</f>
        <v/>
      </c>
      <c r="H1128" s="40" t="str">
        <f t="shared" si="28"/>
        <v/>
      </c>
    </row>
    <row r="1129" spans="4:8" x14ac:dyDescent="0.25">
      <c r="D1129" s="100"/>
      <c r="G1129" s="19" t="str">
        <f>IFERROR(VLOOKUP($D1129,LISTA!$A$2:$J$9990,8,0),"")</f>
        <v/>
      </c>
      <c r="H1129" s="40" t="str">
        <f t="shared" si="28"/>
        <v/>
      </c>
    </row>
    <row r="1130" spans="4:8" x14ac:dyDescent="0.25">
      <c r="D1130" s="100"/>
      <c r="G1130" s="19" t="str">
        <f>IFERROR(VLOOKUP($D1130,LISTA!$A$2:$J$9990,8,0),"")</f>
        <v/>
      </c>
      <c r="H1130" s="40" t="str">
        <f t="shared" si="28"/>
        <v/>
      </c>
    </row>
    <row r="1131" spans="4:8" x14ac:dyDescent="0.25">
      <c r="D1131" s="100"/>
      <c r="G1131" s="19" t="str">
        <f>IFERROR(VLOOKUP($D1131,LISTA!$A$2:$J$9990,8,0),"")</f>
        <v/>
      </c>
      <c r="H1131" s="40" t="str">
        <f t="shared" si="28"/>
        <v/>
      </c>
    </row>
    <row r="1132" spans="4:8" x14ac:dyDescent="0.25">
      <c r="D1132" s="100"/>
      <c r="G1132" s="19" t="str">
        <f>IFERROR(VLOOKUP($D1132,LISTA!$A$2:$J$9990,8,0),"")</f>
        <v/>
      </c>
      <c r="H1132" s="40" t="str">
        <f t="shared" si="28"/>
        <v/>
      </c>
    </row>
    <row r="1133" spans="4:8" x14ac:dyDescent="0.25">
      <c r="D1133" s="100"/>
      <c r="G1133" s="19" t="str">
        <f>IFERROR(VLOOKUP($D1133,LISTA!$A$2:$J$9990,8,0),"")</f>
        <v/>
      </c>
      <c r="H1133" s="40" t="str">
        <f t="shared" si="28"/>
        <v/>
      </c>
    </row>
    <row r="1134" spans="4:8" x14ac:dyDescent="0.25">
      <c r="D1134" s="100"/>
      <c r="G1134" s="19" t="str">
        <f>IFERROR(VLOOKUP($D1134,LISTA!$A$2:$J$9990,8,0),"")</f>
        <v/>
      </c>
      <c r="H1134" s="40" t="str">
        <f t="shared" si="28"/>
        <v/>
      </c>
    </row>
    <row r="1135" spans="4:8" x14ac:dyDescent="0.25">
      <c r="D1135" s="100"/>
      <c r="G1135" s="19" t="str">
        <f>IFERROR(VLOOKUP($D1135,LISTA!$A$2:$J$9990,8,0),"")</f>
        <v/>
      </c>
      <c r="H1135" s="40" t="str">
        <f t="shared" si="28"/>
        <v/>
      </c>
    </row>
    <row r="1136" spans="4:8" x14ac:dyDescent="0.25">
      <c r="D1136" s="100"/>
      <c r="G1136" s="19" t="str">
        <f>IFERROR(VLOOKUP($D1136,LISTA!$A$2:$J$9990,8,0),"")</f>
        <v/>
      </c>
      <c r="H1136" s="40" t="str">
        <f t="shared" si="28"/>
        <v/>
      </c>
    </row>
    <row r="1137" spans="4:8" x14ac:dyDescent="0.25">
      <c r="D1137" s="100"/>
      <c r="G1137" s="19" t="str">
        <f>IFERROR(VLOOKUP($D1137,LISTA!$A$2:$J$9990,8,0),"")</f>
        <v/>
      </c>
      <c r="H1137" s="40" t="str">
        <f t="shared" si="28"/>
        <v/>
      </c>
    </row>
    <row r="1138" spans="4:8" x14ac:dyDescent="0.25">
      <c r="D1138" s="100"/>
      <c r="G1138" s="19" t="str">
        <f>IFERROR(VLOOKUP($D1138,LISTA!$A$2:$J$9990,8,0),"")</f>
        <v/>
      </c>
      <c r="H1138" s="40" t="str">
        <f t="shared" si="28"/>
        <v/>
      </c>
    </row>
    <row r="1139" spans="4:8" x14ac:dyDescent="0.25">
      <c r="D1139" s="100"/>
      <c r="G1139" s="19" t="str">
        <f>IFERROR(VLOOKUP($D1139,LISTA!$A$2:$J$9990,8,0),"")</f>
        <v/>
      </c>
      <c r="H1139" s="40" t="str">
        <f t="shared" si="28"/>
        <v/>
      </c>
    </row>
    <row r="1140" spans="4:8" x14ac:dyDescent="0.25">
      <c r="D1140" s="100"/>
      <c r="G1140" s="19" t="str">
        <f>IFERROR(VLOOKUP($D1140,LISTA!$A$2:$J$9990,8,0),"")</f>
        <v/>
      </c>
      <c r="H1140" s="40" t="str">
        <f t="shared" si="28"/>
        <v/>
      </c>
    </row>
    <row r="1141" spans="4:8" x14ac:dyDescent="0.25">
      <c r="D1141" s="100"/>
      <c r="G1141" s="19" t="str">
        <f>IFERROR(VLOOKUP($D1141,LISTA!$A$2:$J$9990,8,0),"")</f>
        <v/>
      </c>
      <c r="H1141" s="40" t="str">
        <f t="shared" si="28"/>
        <v/>
      </c>
    </row>
    <row r="1142" spans="4:8" x14ac:dyDescent="0.25">
      <c r="D1142" s="100"/>
      <c r="G1142" s="19" t="str">
        <f>IFERROR(VLOOKUP($D1142,LISTA!$A$2:$J$9990,8,0),"")</f>
        <v/>
      </c>
      <c r="H1142" s="40" t="str">
        <f t="shared" si="28"/>
        <v/>
      </c>
    </row>
    <row r="1143" spans="4:8" x14ac:dyDescent="0.25">
      <c r="D1143" s="100"/>
      <c r="G1143" s="19" t="str">
        <f>IFERROR(VLOOKUP($D1143,LISTA!$A$2:$J$9990,8,0),"")</f>
        <v/>
      </c>
      <c r="H1143" s="40" t="str">
        <f t="shared" si="28"/>
        <v/>
      </c>
    </row>
    <row r="1144" spans="4:8" x14ac:dyDescent="0.25">
      <c r="D1144" s="100"/>
      <c r="G1144" s="19" t="str">
        <f>IFERROR(VLOOKUP($D1144,LISTA!$A$2:$J$9990,8,0),"")</f>
        <v/>
      </c>
      <c r="H1144" s="40" t="str">
        <f t="shared" si="28"/>
        <v/>
      </c>
    </row>
    <row r="1145" spans="4:8" x14ac:dyDescent="0.25">
      <c r="D1145" s="100"/>
      <c r="G1145" s="19" t="str">
        <f>IFERROR(VLOOKUP($D1145,LISTA!$A$2:$J$9990,8,0),"")</f>
        <v/>
      </c>
      <c r="H1145" s="40" t="str">
        <f t="shared" si="28"/>
        <v/>
      </c>
    </row>
    <row r="1146" spans="4:8" x14ac:dyDescent="0.25">
      <c r="D1146" s="100"/>
      <c r="G1146" s="19" t="str">
        <f>IFERROR(VLOOKUP($D1146,LISTA!$A$2:$J$9990,8,0),"")</f>
        <v/>
      </c>
      <c r="H1146" s="40" t="str">
        <f t="shared" si="28"/>
        <v/>
      </c>
    </row>
    <row r="1147" spans="4:8" x14ac:dyDescent="0.25">
      <c r="D1147" s="100"/>
      <c r="G1147" s="19" t="str">
        <f>IFERROR(VLOOKUP($D1147,LISTA!$A$2:$J$9990,8,0),"")</f>
        <v/>
      </c>
      <c r="H1147" s="40" t="str">
        <f t="shared" si="28"/>
        <v/>
      </c>
    </row>
    <row r="1148" spans="4:8" x14ac:dyDescent="0.25">
      <c r="D1148" s="100"/>
      <c r="G1148" s="19" t="str">
        <f>IFERROR(VLOOKUP($D1148,LISTA!$A$2:$J$9990,8,0),"")</f>
        <v/>
      </c>
      <c r="H1148" s="40" t="str">
        <f t="shared" si="28"/>
        <v/>
      </c>
    </row>
    <row r="1149" spans="4:8" x14ac:dyDescent="0.25">
      <c r="D1149" s="100"/>
      <c r="G1149" s="19" t="str">
        <f>IFERROR(VLOOKUP($D1149,LISTA!$A$2:$J$9990,8,0),"")</f>
        <v/>
      </c>
      <c r="H1149" s="40" t="str">
        <f t="shared" si="28"/>
        <v/>
      </c>
    </row>
    <row r="1150" spans="4:8" x14ac:dyDescent="0.25">
      <c r="D1150" s="100"/>
      <c r="G1150" s="19" t="str">
        <f>IFERROR(VLOOKUP($D1150,LISTA!$A$2:$J$9990,8,0),"")</f>
        <v/>
      </c>
      <c r="H1150" s="40" t="str">
        <f t="shared" si="28"/>
        <v/>
      </c>
    </row>
    <row r="1151" spans="4:8" x14ac:dyDescent="0.25">
      <c r="D1151" s="100"/>
      <c r="G1151" s="19" t="str">
        <f>IFERROR(VLOOKUP($D1151,LISTA!$A$2:$J$9990,8,0),"")</f>
        <v/>
      </c>
      <c r="H1151" s="40" t="str">
        <f t="shared" si="28"/>
        <v/>
      </c>
    </row>
    <row r="1152" spans="4:8" x14ac:dyDescent="0.25">
      <c r="D1152" s="100"/>
      <c r="G1152" s="19" t="str">
        <f>IFERROR(VLOOKUP($D1152,LISTA!$A$2:$J$9990,8,0),"")</f>
        <v/>
      </c>
      <c r="H1152" s="40" t="str">
        <f t="shared" si="28"/>
        <v/>
      </c>
    </row>
    <row r="1153" spans="4:8" x14ac:dyDescent="0.25">
      <c r="D1153" s="100"/>
      <c r="G1153" s="19" t="str">
        <f>IFERROR(VLOOKUP($D1153,LISTA!$A$2:$J$9990,8,0),"")</f>
        <v/>
      </c>
      <c r="H1153" s="40" t="str">
        <f t="shared" si="28"/>
        <v/>
      </c>
    </row>
    <row r="1154" spans="4:8" x14ac:dyDescent="0.25">
      <c r="D1154" s="100"/>
      <c r="G1154" s="19" t="str">
        <f>IFERROR(VLOOKUP($D1154,LISTA!$A$2:$J$9990,8,0),"")</f>
        <v/>
      </c>
      <c r="H1154" s="40" t="str">
        <f t="shared" si="28"/>
        <v/>
      </c>
    </row>
    <row r="1155" spans="4:8" x14ac:dyDescent="0.25">
      <c r="D1155" s="100"/>
      <c r="G1155" s="19" t="str">
        <f>IFERROR(VLOOKUP($D1155,LISTA!$A$2:$J$9990,8,0),"")</f>
        <v/>
      </c>
      <c r="H1155" s="40" t="str">
        <f t="shared" si="28"/>
        <v/>
      </c>
    </row>
    <row r="1156" spans="4:8" x14ac:dyDescent="0.25">
      <c r="D1156" s="100"/>
      <c r="G1156" s="19" t="str">
        <f>IFERROR(VLOOKUP($D1156,LISTA!$A$2:$J$9990,8,0),"")</f>
        <v/>
      </c>
      <c r="H1156" s="40" t="str">
        <f t="shared" si="28"/>
        <v/>
      </c>
    </row>
    <row r="1157" spans="4:8" x14ac:dyDescent="0.25">
      <c r="D1157" s="100"/>
      <c r="G1157" s="19" t="str">
        <f>IFERROR(VLOOKUP($D1157,LISTA!$A$2:$J$9990,8,0),"")</f>
        <v/>
      </c>
      <c r="H1157" s="40" t="str">
        <f t="shared" ref="H1157:H1220" si="29">IF(OR(G1157=$K$10,G1157=$K$11,G1157=$K$14,G1157=$K$15,G1157=$K$16,G1157=$K$17,G1157=$K$18,G1157=$K$19,G1157=$K$20,G1157=$K$21,G1157=$K$22,G1157=$K$23,G1157=$K$24,G1157=$K$25,G1157=$K$26,G1157=$K$27,G1157=$K$28),$K$9,IF(OR(G1157=$K$32,G1157=$K$33),$K$31,IF(OR(G1157=$K$38),$K$37,"")))</f>
        <v/>
      </c>
    </row>
    <row r="1158" spans="4:8" x14ac:dyDescent="0.25">
      <c r="D1158" s="100"/>
      <c r="G1158" s="19" t="str">
        <f>IFERROR(VLOOKUP($D1158,LISTA!$A$2:$J$9990,8,0),"")</f>
        <v/>
      </c>
      <c r="H1158" s="40" t="str">
        <f t="shared" si="29"/>
        <v/>
      </c>
    </row>
    <row r="1159" spans="4:8" x14ac:dyDescent="0.25">
      <c r="D1159" s="100"/>
      <c r="G1159" s="19" t="str">
        <f>IFERROR(VLOOKUP($D1159,LISTA!$A$2:$J$9990,8,0),"")</f>
        <v/>
      </c>
      <c r="H1159" s="40" t="str">
        <f t="shared" si="29"/>
        <v/>
      </c>
    </row>
    <row r="1160" spans="4:8" x14ac:dyDescent="0.25">
      <c r="D1160" s="100"/>
      <c r="G1160" s="19" t="str">
        <f>IFERROR(VLOOKUP($D1160,LISTA!$A$2:$J$9990,8,0),"")</f>
        <v/>
      </c>
      <c r="H1160" s="40" t="str">
        <f t="shared" si="29"/>
        <v/>
      </c>
    </row>
    <row r="1161" spans="4:8" x14ac:dyDescent="0.25">
      <c r="D1161" s="100"/>
      <c r="G1161" s="19" t="str">
        <f>IFERROR(VLOOKUP($D1161,LISTA!$A$2:$J$9990,8,0),"")</f>
        <v/>
      </c>
      <c r="H1161" s="40" t="str">
        <f t="shared" si="29"/>
        <v/>
      </c>
    </row>
    <row r="1162" spans="4:8" x14ac:dyDescent="0.25">
      <c r="D1162" s="100"/>
      <c r="G1162" s="19" t="str">
        <f>IFERROR(VLOOKUP($D1162,LISTA!$A$2:$J$9990,8,0),"")</f>
        <v/>
      </c>
      <c r="H1162" s="40" t="str">
        <f t="shared" si="29"/>
        <v/>
      </c>
    </row>
    <row r="1163" spans="4:8" x14ac:dyDescent="0.25">
      <c r="D1163" s="100"/>
      <c r="G1163" s="19" t="str">
        <f>IFERROR(VLOOKUP($D1163,LISTA!$A$2:$J$9990,8,0),"")</f>
        <v/>
      </c>
      <c r="H1163" s="40" t="str">
        <f t="shared" si="29"/>
        <v/>
      </c>
    </row>
    <row r="1164" spans="4:8" x14ac:dyDescent="0.25">
      <c r="D1164" s="100"/>
      <c r="G1164" s="19" t="str">
        <f>IFERROR(VLOOKUP($D1164,LISTA!$A$2:$J$9990,8,0),"")</f>
        <v/>
      </c>
      <c r="H1164" s="40" t="str">
        <f t="shared" si="29"/>
        <v/>
      </c>
    </row>
    <row r="1165" spans="4:8" x14ac:dyDescent="0.25">
      <c r="D1165" s="100"/>
      <c r="G1165" s="19" t="str">
        <f>IFERROR(VLOOKUP($D1165,LISTA!$A$2:$J$9990,8,0),"")</f>
        <v/>
      </c>
      <c r="H1165" s="40" t="str">
        <f t="shared" si="29"/>
        <v/>
      </c>
    </row>
    <row r="1166" spans="4:8" x14ac:dyDescent="0.25">
      <c r="D1166" s="100"/>
      <c r="G1166" s="19" t="str">
        <f>IFERROR(VLOOKUP($D1166,LISTA!$A$2:$J$9990,8,0),"")</f>
        <v/>
      </c>
      <c r="H1166" s="40" t="str">
        <f t="shared" si="29"/>
        <v/>
      </c>
    </row>
    <row r="1167" spans="4:8" x14ac:dyDescent="0.25">
      <c r="D1167" s="100"/>
      <c r="G1167" s="19" t="str">
        <f>IFERROR(VLOOKUP($D1167,LISTA!$A$2:$J$9990,8,0),"")</f>
        <v/>
      </c>
      <c r="H1167" s="40" t="str">
        <f t="shared" si="29"/>
        <v/>
      </c>
    </row>
    <row r="1168" spans="4:8" x14ac:dyDescent="0.25">
      <c r="D1168" s="100"/>
      <c r="G1168" s="19" t="str">
        <f>IFERROR(VLOOKUP($D1168,LISTA!$A$2:$J$9990,8,0),"")</f>
        <v/>
      </c>
      <c r="H1168" s="40" t="str">
        <f t="shared" si="29"/>
        <v/>
      </c>
    </row>
    <row r="1169" spans="4:8" x14ac:dyDescent="0.25">
      <c r="D1169" s="100"/>
      <c r="G1169" s="19" t="str">
        <f>IFERROR(VLOOKUP($D1169,LISTA!$A$2:$J$9990,8,0),"")</f>
        <v/>
      </c>
      <c r="H1169" s="40" t="str">
        <f t="shared" si="29"/>
        <v/>
      </c>
    </row>
    <row r="1170" spans="4:8" x14ac:dyDescent="0.25">
      <c r="D1170" s="100"/>
      <c r="G1170" s="19" t="str">
        <f>IFERROR(VLOOKUP($D1170,LISTA!$A$2:$J$9990,8,0),"")</f>
        <v/>
      </c>
      <c r="H1170" s="40" t="str">
        <f t="shared" si="29"/>
        <v/>
      </c>
    </row>
    <row r="1171" spans="4:8" x14ac:dyDescent="0.25">
      <c r="D1171" s="100"/>
      <c r="G1171" s="19" t="str">
        <f>IFERROR(VLOOKUP($D1171,LISTA!$A$2:$J$9990,8,0),"")</f>
        <v/>
      </c>
      <c r="H1171" s="40" t="str">
        <f t="shared" si="29"/>
        <v/>
      </c>
    </row>
    <row r="1172" spans="4:8" x14ac:dyDescent="0.25">
      <c r="D1172" s="100"/>
      <c r="G1172" s="19" t="str">
        <f>IFERROR(VLOOKUP($D1172,LISTA!$A$2:$J$9990,8,0),"")</f>
        <v/>
      </c>
      <c r="H1172" s="40" t="str">
        <f t="shared" si="29"/>
        <v/>
      </c>
    </row>
    <row r="1173" spans="4:8" x14ac:dyDescent="0.25">
      <c r="D1173" s="100"/>
      <c r="G1173" s="19" t="str">
        <f>IFERROR(VLOOKUP($D1173,LISTA!$A$2:$J$9990,8,0),"")</f>
        <v/>
      </c>
      <c r="H1173" s="40" t="str">
        <f t="shared" si="29"/>
        <v/>
      </c>
    </row>
    <row r="1174" spans="4:8" x14ac:dyDescent="0.25">
      <c r="D1174" s="100"/>
      <c r="G1174" s="19" t="str">
        <f>IFERROR(VLOOKUP($D1174,LISTA!$A$2:$J$9990,8,0),"")</f>
        <v/>
      </c>
      <c r="H1174" s="40" t="str">
        <f t="shared" si="29"/>
        <v/>
      </c>
    </row>
    <row r="1175" spans="4:8" x14ac:dyDescent="0.25">
      <c r="D1175" s="100"/>
      <c r="G1175" s="19" t="str">
        <f>IFERROR(VLOOKUP($D1175,LISTA!$A$2:$J$9990,8,0),"")</f>
        <v/>
      </c>
      <c r="H1175" s="40" t="str">
        <f t="shared" si="29"/>
        <v/>
      </c>
    </row>
    <row r="1176" spans="4:8" x14ac:dyDescent="0.25">
      <c r="D1176" s="100"/>
      <c r="G1176" s="19" t="str">
        <f>IFERROR(VLOOKUP($D1176,LISTA!$A$2:$J$9990,8,0),"")</f>
        <v/>
      </c>
      <c r="H1176" s="40" t="str">
        <f t="shared" si="29"/>
        <v/>
      </c>
    </row>
    <row r="1177" spans="4:8" x14ac:dyDescent="0.25">
      <c r="D1177" s="100"/>
      <c r="G1177" s="19" t="str">
        <f>IFERROR(VLOOKUP($D1177,LISTA!$A$2:$J$9990,8,0),"")</f>
        <v/>
      </c>
      <c r="H1177" s="40" t="str">
        <f t="shared" si="29"/>
        <v/>
      </c>
    </row>
    <row r="1178" spans="4:8" x14ac:dyDescent="0.25">
      <c r="D1178" s="100"/>
      <c r="G1178" s="19" t="str">
        <f>IFERROR(VLOOKUP($D1178,LISTA!$A$2:$J$9990,8,0),"")</f>
        <v/>
      </c>
      <c r="H1178" s="40" t="str">
        <f t="shared" si="29"/>
        <v/>
      </c>
    </row>
    <row r="1179" spans="4:8" x14ac:dyDescent="0.25">
      <c r="D1179" s="100"/>
      <c r="G1179" s="19" t="str">
        <f>IFERROR(VLOOKUP($D1179,LISTA!$A$2:$J$9990,8,0),"")</f>
        <v/>
      </c>
      <c r="H1179" s="40" t="str">
        <f t="shared" si="29"/>
        <v/>
      </c>
    </row>
    <row r="1180" spans="4:8" x14ac:dyDescent="0.25">
      <c r="D1180" s="100"/>
      <c r="G1180" s="19" t="str">
        <f>IFERROR(VLOOKUP($D1180,LISTA!$A$2:$J$9990,8,0),"")</f>
        <v/>
      </c>
      <c r="H1180" s="40" t="str">
        <f t="shared" si="29"/>
        <v/>
      </c>
    </row>
    <row r="1181" spans="4:8" x14ac:dyDescent="0.25">
      <c r="D1181" s="100"/>
      <c r="G1181" s="19" t="str">
        <f>IFERROR(VLOOKUP($D1181,LISTA!$A$2:$J$9990,8,0),"")</f>
        <v/>
      </c>
      <c r="H1181" s="40" t="str">
        <f t="shared" si="29"/>
        <v/>
      </c>
    </row>
    <row r="1182" spans="4:8" x14ac:dyDescent="0.25">
      <c r="D1182" s="100"/>
      <c r="G1182" s="19" t="str">
        <f>IFERROR(VLOOKUP($D1182,LISTA!$A$2:$J$9990,8,0),"")</f>
        <v/>
      </c>
      <c r="H1182" s="40" t="str">
        <f t="shared" si="29"/>
        <v/>
      </c>
    </row>
    <row r="1183" spans="4:8" x14ac:dyDescent="0.25">
      <c r="D1183" s="100"/>
      <c r="G1183" s="19" t="str">
        <f>IFERROR(VLOOKUP($D1183,LISTA!$A$2:$J$9990,8,0),"")</f>
        <v/>
      </c>
      <c r="H1183" s="40" t="str">
        <f t="shared" si="29"/>
        <v/>
      </c>
    </row>
    <row r="1184" spans="4:8" x14ac:dyDescent="0.25">
      <c r="D1184" s="100"/>
      <c r="G1184" s="19" t="str">
        <f>IFERROR(VLOOKUP($D1184,LISTA!$A$2:$J$9990,8,0),"")</f>
        <v/>
      </c>
      <c r="H1184" s="40" t="str">
        <f t="shared" si="29"/>
        <v/>
      </c>
    </row>
    <row r="1185" spans="4:8" x14ac:dyDescent="0.25">
      <c r="D1185" s="100"/>
      <c r="G1185" s="19" t="str">
        <f>IFERROR(VLOOKUP($D1185,LISTA!$A$2:$J$9990,8,0),"")</f>
        <v/>
      </c>
      <c r="H1185" s="40" t="str">
        <f t="shared" si="29"/>
        <v/>
      </c>
    </row>
    <row r="1186" spans="4:8" x14ac:dyDescent="0.25">
      <c r="D1186" s="100"/>
      <c r="G1186" s="19" t="str">
        <f>IFERROR(VLOOKUP($D1186,LISTA!$A$2:$J$9990,8,0),"")</f>
        <v/>
      </c>
      <c r="H1186" s="40" t="str">
        <f t="shared" si="29"/>
        <v/>
      </c>
    </row>
    <row r="1187" spans="4:8" x14ac:dyDescent="0.25">
      <c r="D1187" s="100"/>
      <c r="G1187" s="19" t="str">
        <f>IFERROR(VLOOKUP($D1187,LISTA!$A$2:$J$9990,8,0),"")</f>
        <v/>
      </c>
      <c r="H1187" s="40" t="str">
        <f t="shared" si="29"/>
        <v/>
      </c>
    </row>
    <row r="1188" spans="4:8" x14ac:dyDescent="0.25">
      <c r="D1188" s="100"/>
      <c r="G1188" s="19" t="str">
        <f>IFERROR(VLOOKUP($D1188,LISTA!$A$2:$J$9990,8,0),"")</f>
        <v/>
      </c>
      <c r="H1188" s="40" t="str">
        <f t="shared" si="29"/>
        <v/>
      </c>
    </row>
    <row r="1189" spans="4:8" x14ac:dyDescent="0.25">
      <c r="D1189" s="100"/>
      <c r="G1189" s="19" t="str">
        <f>IFERROR(VLOOKUP($D1189,LISTA!$A$2:$J$9990,8,0),"")</f>
        <v/>
      </c>
      <c r="H1189" s="40" t="str">
        <f t="shared" si="29"/>
        <v/>
      </c>
    </row>
    <row r="1190" spans="4:8" x14ac:dyDescent="0.25">
      <c r="D1190" s="100"/>
      <c r="G1190" s="19" t="str">
        <f>IFERROR(VLOOKUP($D1190,LISTA!$A$2:$J$9990,8,0),"")</f>
        <v/>
      </c>
      <c r="H1190" s="40" t="str">
        <f t="shared" si="29"/>
        <v/>
      </c>
    </row>
    <row r="1191" spans="4:8" x14ac:dyDescent="0.25">
      <c r="D1191" s="100"/>
      <c r="G1191" s="19" t="str">
        <f>IFERROR(VLOOKUP($D1191,LISTA!$A$2:$J$9990,8,0),"")</f>
        <v/>
      </c>
      <c r="H1191" s="40" t="str">
        <f t="shared" si="29"/>
        <v/>
      </c>
    </row>
    <row r="1192" spans="4:8" x14ac:dyDescent="0.25">
      <c r="D1192" s="100"/>
      <c r="G1192" s="19" t="str">
        <f>IFERROR(VLOOKUP($D1192,LISTA!$A$2:$J$9990,8,0),"")</f>
        <v/>
      </c>
      <c r="H1192" s="40" t="str">
        <f t="shared" si="29"/>
        <v/>
      </c>
    </row>
    <row r="1193" spans="4:8" x14ac:dyDescent="0.25">
      <c r="D1193" s="100"/>
      <c r="G1193" s="19" t="str">
        <f>IFERROR(VLOOKUP($D1193,LISTA!$A$2:$J$9990,8,0),"")</f>
        <v/>
      </c>
      <c r="H1193" s="40" t="str">
        <f t="shared" si="29"/>
        <v/>
      </c>
    </row>
    <row r="1194" spans="4:8" x14ac:dyDescent="0.25">
      <c r="D1194" s="100"/>
      <c r="G1194" s="19" t="str">
        <f>IFERROR(VLOOKUP($D1194,LISTA!$A$2:$J$9990,8,0),"")</f>
        <v/>
      </c>
      <c r="H1194" s="40" t="str">
        <f t="shared" si="29"/>
        <v/>
      </c>
    </row>
    <row r="1195" spans="4:8" x14ac:dyDescent="0.25">
      <c r="D1195" s="100"/>
      <c r="G1195" s="19" t="str">
        <f>IFERROR(VLOOKUP($D1195,LISTA!$A$2:$J$9990,8,0),"")</f>
        <v/>
      </c>
      <c r="H1195" s="40" t="str">
        <f t="shared" si="29"/>
        <v/>
      </c>
    </row>
    <row r="1196" spans="4:8" x14ac:dyDescent="0.25">
      <c r="D1196" s="100"/>
      <c r="G1196" s="19" t="str">
        <f>IFERROR(VLOOKUP($D1196,LISTA!$A$2:$J$9990,8,0),"")</f>
        <v/>
      </c>
      <c r="H1196" s="40" t="str">
        <f t="shared" si="29"/>
        <v/>
      </c>
    </row>
    <row r="1197" spans="4:8" x14ac:dyDescent="0.25">
      <c r="D1197" s="100"/>
      <c r="G1197" s="19" t="str">
        <f>IFERROR(VLOOKUP($D1197,LISTA!$A$2:$J$9990,8,0),"")</f>
        <v/>
      </c>
      <c r="H1197" s="40" t="str">
        <f t="shared" si="29"/>
        <v/>
      </c>
    </row>
    <row r="1198" spans="4:8" x14ac:dyDescent="0.25">
      <c r="D1198" s="100"/>
      <c r="G1198" s="19" t="str">
        <f>IFERROR(VLOOKUP($D1198,LISTA!$A$2:$J$9990,8,0),"")</f>
        <v/>
      </c>
      <c r="H1198" s="40" t="str">
        <f t="shared" si="29"/>
        <v/>
      </c>
    </row>
    <row r="1199" spans="4:8" x14ac:dyDescent="0.25">
      <c r="D1199" s="100"/>
      <c r="G1199" s="19" t="str">
        <f>IFERROR(VLOOKUP($D1199,LISTA!$A$2:$J$9990,8,0),"")</f>
        <v/>
      </c>
      <c r="H1199" s="40" t="str">
        <f t="shared" si="29"/>
        <v/>
      </c>
    </row>
    <row r="1200" spans="4:8" x14ac:dyDescent="0.25">
      <c r="D1200" s="100"/>
      <c r="G1200" s="19" t="str">
        <f>IFERROR(VLOOKUP($D1200,LISTA!$A$2:$J$9990,8,0),"")</f>
        <v/>
      </c>
      <c r="H1200" s="40" t="str">
        <f t="shared" si="29"/>
        <v/>
      </c>
    </row>
    <row r="1201" spans="4:8" x14ac:dyDescent="0.25">
      <c r="D1201" s="100"/>
      <c r="G1201" s="19" t="str">
        <f>IFERROR(VLOOKUP($D1201,LISTA!$A$2:$J$9990,8,0),"")</f>
        <v/>
      </c>
      <c r="H1201" s="40" t="str">
        <f t="shared" si="29"/>
        <v/>
      </c>
    </row>
    <row r="1202" spans="4:8" x14ac:dyDescent="0.25">
      <c r="D1202" s="100"/>
      <c r="G1202" s="19" t="str">
        <f>IFERROR(VLOOKUP($D1202,LISTA!$A$2:$J$9990,8,0),"")</f>
        <v/>
      </c>
      <c r="H1202" s="40" t="str">
        <f t="shared" si="29"/>
        <v/>
      </c>
    </row>
    <row r="1203" spans="4:8" x14ac:dyDescent="0.25">
      <c r="D1203" s="100"/>
      <c r="G1203" s="19" t="str">
        <f>IFERROR(VLOOKUP($D1203,LISTA!$A$2:$J$9990,8,0),"")</f>
        <v/>
      </c>
      <c r="H1203" s="40" t="str">
        <f t="shared" si="29"/>
        <v/>
      </c>
    </row>
    <row r="1204" spans="4:8" x14ac:dyDescent="0.25">
      <c r="D1204" s="100"/>
      <c r="G1204" s="19" t="str">
        <f>IFERROR(VLOOKUP($D1204,LISTA!$A$2:$J$9990,8,0),"")</f>
        <v/>
      </c>
      <c r="H1204" s="40" t="str">
        <f t="shared" si="29"/>
        <v/>
      </c>
    </row>
    <row r="1205" spans="4:8" x14ac:dyDescent="0.25">
      <c r="D1205" s="100"/>
      <c r="G1205" s="19" t="str">
        <f>IFERROR(VLOOKUP($D1205,LISTA!$A$2:$J$9990,8,0),"")</f>
        <v/>
      </c>
      <c r="H1205" s="40" t="str">
        <f t="shared" si="29"/>
        <v/>
      </c>
    </row>
    <row r="1206" spans="4:8" x14ac:dyDescent="0.25">
      <c r="D1206" s="100"/>
      <c r="G1206" s="19" t="str">
        <f>IFERROR(VLOOKUP($D1206,LISTA!$A$2:$J$9990,8,0),"")</f>
        <v/>
      </c>
      <c r="H1206" s="40" t="str">
        <f t="shared" si="29"/>
        <v/>
      </c>
    </row>
    <row r="1207" spans="4:8" x14ac:dyDescent="0.25">
      <c r="D1207" s="100"/>
      <c r="G1207" s="19" t="str">
        <f>IFERROR(VLOOKUP($D1207,LISTA!$A$2:$J$9990,8,0),"")</f>
        <v/>
      </c>
      <c r="H1207" s="40" t="str">
        <f t="shared" si="29"/>
        <v/>
      </c>
    </row>
    <row r="1208" spans="4:8" x14ac:dyDescent="0.25">
      <c r="D1208" s="100"/>
      <c r="G1208" s="19" t="str">
        <f>IFERROR(VLOOKUP($D1208,LISTA!$A$2:$J$9990,8,0),"")</f>
        <v/>
      </c>
      <c r="H1208" s="40" t="str">
        <f t="shared" si="29"/>
        <v/>
      </c>
    </row>
    <row r="1209" spans="4:8" x14ac:dyDescent="0.25">
      <c r="D1209" s="100"/>
      <c r="G1209" s="19" t="str">
        <f>IFERROR(VLOOKUP($D1209,LISTA!$A$2:$J$9990,8,0),"")</f>
        <v/>
      </c>
      <c r="H1209" s="40" t="str">
        <f t="shared" si="29"/>
        <v/>
      </c>
    </row>
    <row r="1210" spans="4:8" x14ac:dyDescent="0.25">
      <c r="D1210" s="100"/>
      <c r="G1210" s="19" t="str">
        <f>IFERROR(VLOOKUP($D1210,LISTA!$A$2:$J$9990,8,0),"")</f>
        <v/>
      </c>
      <c r="H1210" s="40" t="str">
        <f t="shared" si="29"/>
        <v/>
      </c>
    </row>
    <row r="1211" spans="4:8" x14ac:dyDescent="0.25">
      <c r="D1211" s="100"/>
      <c r="G1211" s="19" t="str">
        <f>IFERROR(VLOOKUP($D1211,LISTA!$A$2:$J$9990,8,0),"")</f>
        <v/>
      </c>
      <c r="H1211" s="40" t="str">
        <f t="shared" si="29"/>
        <v/>
      </c>
    </row>
    <row r="1212" spans="4:8" x14ac:dyDescent="0.25">
      <c r="D1212" s="100"/>
      <c r="G1212" s="19" t="str">
        <f>IFERROR(VLOOKUP($D1212,LISTA!$A$2:$J$9990,8,0),"")</f>
        <v/>
      </c>
      <c r="H1212" s="40" t="str">
        <f t="shared" si="29"/>
        <v/>
      </c>
    </row>
    <row r="1213" spans="4:8" x14ac:dyDescent="0.25">
      <c r="D1213" s="100"/>
      <c r="G1213" s="19" t="str">
        <f>IFERROR(VLOOKUP($D1213,LISTA!$A$2:$J$9990,8,0),"")</f>
        <v/>
      </c>
      <c r="H1213" s="40" t="str">
        <f t="shared" si="29"/>
        <v/>
      </c>
    </row>
    <row r="1214" spans="4:8" x14ac:dyDescent="0.25">
      <c r="D1214" s="100"/>
      <c r="G1214" s="19" t="str">
        <f>IFERROR(VLOOKUP($D1214,LISTA!$A$2:$J$9990,8,0),"")</f>
        <v/>
      </c>
      <c r="H1214" s="40" t="str">
        <f t="shared" si="29"/>
        <v/>
      </c>
    </row>
    <row r="1215" spans="4:8" x14ac:dyDescent="0.25">
      <c r="D1215" s="100"/>
      <c r="G1215" s="19" t="str">
        <f>IFERROR(VLOOKUP($D1215,LISTA!$A$2:$J$9990,8,0),"")</f>
        <v/>
      </c>
      <c r="H1215" s="40" t="str">
        <f t="shared" si="29"/>
        <v/>
      </c>
    </row>
    <row r="1216" spans="4:8" x14ac:dyDescent="0.25">
      <c r="D1216" s="100"/>
      <c r="G1216" s="19" t="str">
        <f>IFERROR(VLOOKUP($D1216,LISTA!$A$2:$J$9990,8,0),"")</f>
        <v/>
      </c>
      <c r="H1216" s="40" t="str">
        <f t="shared" si="29"/>
        <v/>
      </c>
    </row>
    <row r="1217" spans="4:8" x14ac:dyDescent="0.25">
      <c r="D1217" s="100"/>
      <c r="G1217" s="19" t="str">
        <f>IFERROR(VLOOKUP($D1217,LISTA!$A$2:$J$9990,8,0),"")</f>
        <v/>
      </c>
      <c r="H1217" s="40" t="str">
        <f t="shared" si="29"/>
        <v/>
      </c>
    </row>
    <row r="1218" spans="4:8" x14ac:dyDescent="0.25">
      <c r="D1218" s="100"/>
      <c r="G1218" s="19" t="str">
        <f>IFERROR(VLOOKUP($D1218,LISTA!$A$2:$J$9990,8,0),"")</f>
        <v/>
      </c>
      <c r="H1218" s="40" t="str">
        <f t="shared" si="29"/>
        <v/>
      </c>
    </row>
    <row r="1219" spans="4:8" x14ac:dyDescent="0.25">
      <c r="D1219" s="100"/>
      <c r="G1219" s="19" t="str">
        <f>IFERROR(VLOOKUP($D1219,LISTA!$A$2:$J$9990,8,0),"")</f>
        <v/>
      </c>
      <c r="H1219" s="40" t="str">
        <f t="shared" si="29"/>
        <v/>
      </c>
    </row>
    <row r="1220" spans="4:8" x14ac:dyDescent="0.25">
      <c r="D1220" s="100"/>
      <c r="G1220" s="19" t="str">
        <f>IFERROR(VLOOKUP($D1220,LISTA!$A$2:$J$9990,8,0),"")</f>
        <v/>
      </c>
      <c r="H1220" s="40" t="str">
        <f t="shared" si="29"/>
        <v/>
      </c>
    </row>
    <row r="1221" spans="4:8" x14ac:dyDescent="0.25">
      <c r="D1221" s="100"/>
      <c r="G1221" s="19" t="str">
        <f>IFERROR(VLOOKUP($D1221,LISTA!$A$2:$J$9990,8,0),"")</f>
        <v/>
      </c>
      <c r="H1221" s="40" t="str">
        <f t="shared" ref="H1221:H1284" si="30">IF(OR(G1221=$K$10,G1221=$K$11,G1221=$K$14,G1221=$K$15,G1221=$K$16,G1221=$K$17,G1221=$K$18,G1221=$K$19,G1221=$K$20,G1221=$K$21,G1221=$K$22,G1221=$K$23,G1221=$K$24,G1221=$K$25,G1221=$K$26,G1221=$K$27,G1221=$K$28),$K$9,IF(OR(G1221=$K$32,G1221=$K$33),$K$31,IF(OR(G1221=$K$38),$K$37,"")))</f>
        <v/>
      </c>
    </row>
    <row r="1222" spans="4:8" x14ac:dyDescent="0.25">
      <c r="D1222" s="100"/>
      <c r="G1222" s="19" t="str">
        <f>IFERROR(VLOOKUP($D1222,LISTA!$A$2:$J$9990,8,0),"")</f>
        <v/>
      </c>
      <c r="H1222" s="40" t="str">
        <f t="shared" si="30"/>
        <v/>
      </c>
    </row>
    <row r="1223" spans="4:8" x14ac:dyDescent="0.25">
      <c r="D1223" s="100"/>
      <c r="G1223" s="19" t="str">
        <f>IFERROR(VLOOKUP($D1223,LISTA!$A$2:$J$9990,8,0),"")</f>
        <v/>
      </c>
      <c r="H1223" s="40" t="str">
        <f t="shared" si="30"/>
        <v/>
      </c>
    </row>
    <row r="1224" spans="4:8" x14ac:dyDescent="0.25">
      <c r="D1224" s="100"/>
      <c r="G1224" s="19" t="str">
        <f>IFERROR(VLOOKUP($D1224,LISTA!$A$2:$J$9990,8,0),"")</f>
        <v/>
      </c>
      <c r="H1224" s="40" t="str">
        <f t="shared" si="30"/>
        <v/>
      </c>
    </row>
    <row r="1225" spans="4:8" x14ac:dyDescent="0.25">
      <c r="D1225" s="100"/>
      <c r="G1225" s="19" t="str">
        <f>IFERROR(VLOOKUP($D1225,LISTA!$A$2:$J$9990,8,0),"")</f>
        <v/>
      </c>
      <c r="H1225" s="40" t="str">
        <f t="shared" si="30"/>
        <v/>
      </c>
    </row>
    <row r="1226" spans="4:8" x14ac:dyDescent="0.25">
      <c r="D1226" s="100"/>
      <c r="G1226" s="19" t="str">
        <f>IFERROR(VLOOKUP($D1226,LISTA!$A$2:$J$9990,8,0),"")</f>
        <v/>
      </c>
      <c r="H1226" s="40" t="str">
        <f t="shared" si="30"/>
        <v/>
      </c>
    </row>
    <row r="1227" spans="4:8" x14ac:dyDescent="0.25">
      <c r="D1227" s="100"/>
      <c r="G1227" s="19" t="str">
        <f>IFERROR(VLOOKUP($D1227,LISTA!$A$2:$J$9990,8,0),"")</f>
        <v/>
      </c>
      <c r="H1227" s="40" t="str">
        <f t="shared" si="30"/>
        <v/>
      </c>
    </row>
    <row r="1228" spans="4:8" x14ac:dyDescent="0.25">
      <c r="D1228" s="100"/>
      <c r="G1228" s="19" t="str">
        <f>IFERROR(VLOOKUP($D1228,LISTA!$A$2:$J$9990,8,0),"")</f>
        <v/>
      </c>
      <c r="H1228" s="40" t="str">
        <f t="shared" si="30"/>
        <v/>
      </c>
    </row>
    <row r="1229" spans="4:8" x14ac:dyDescent="0.25">
      <c r="D1229" s="100"/>
      <c r="G1229" s="19" t="str">
        <f>IFERROR(VLOOKUP($D1229,LISTA!$A$2:$J$9990,8,0),"")</f>
        <v/>
      </c>
      <c r="H1229" s="40" t="str">
        <f t="shared" si="30"/>
        <v/>
      </c>
    </row>
    <row r="1230" spans="4:8" x14ac:dyDescent="0.25">
      <c r="D1230" s="100"/>
      <c r="G1230" s="19" t="str">
        <f>IFERROR(VLOOKUP($D1230,LISTA!$A$2:$J$9990,8,0),"")</f>
        <v/>
      </c>
      <c r="H1230" s="40" t="str">
        <f t="shared" si="30"/>
        <v/>
      </c>
    </row>
    <row r="1231" spans="4:8" x14ac:dyDescent="0.25">
      <c r="D1231" s="100"/>
      <c r="G1231" s="19" t="str">
        <f>IFERROR(VLOOKUP($D1231,LISTA!$A$2:$J$9990,8,0),"")</f>
        <v/>
      </c>
      <c r="H1231" s="40" t="str">
        <f t="shared" si="30"/>
        <v/>
      </c>
    </row>
    <row r="1232" spans="4:8" x14ac:dyDescent="0.25">
      <c r="D1232" s="100"/>
      <c r="G1232" s="19" t="str">
        <f>IFERROR(VLOOKUP($D1232,LISTA!$A$2:$J$9990,8,0),"")</f>
        <v/>
      </c>
      <c r="H1232" s="40" t="str">
        <f t="shared" si="30"/>
        <v/>
      </c>
    </row>
    <row r="1233" spans="4:8" x14ac:dyDescent="0.25">
      <c r="D1233" s="100"/>
      <c r="G1233" s="19" t="str">
        <f>IFERROR(VLOOKUP($D1233,LISTA!$A$2:$J$9990,8,0),"")</f>
        <v/>
      </c>
      <c r="H1233" s="40" t="str">
        <f t="shared" si="30"/>
        <v/>
      </c>
    </row>
    <row r="1234" spans="4:8" x14ac:dyDescent="0.25">
      <c r="D1234" s="100"/>
      <c r="G1234" s="19" t="str">
        <f>IFERROR(VLOOKUP($D1234,LISTA!$A$2:$J$9990,8,0),"")</f>
        <v/>
      </c>
      <c r="H1234" s="40" t="str">
        <f t="shared" si="30"/>
        <v/>
      </c>
    </row>
    <row r="1235" spans="4:8" x14ac:dyDescent="0.25">
      <c r="D1235" s="100"/>
      <c r="G1235" s="19" t="str">
        <f>IFERROR(VLOOKUP($D1235,LISTA!$A$2:$J$9990,8,0),"")</f>
        <v/>
      </c>
      <c r="H1235" s="40" t="str">
        <f t="shared" si="30"/>
        <v/>
      </c>
    </row>
    <row r="1236" spans="4:8" x14ac:dyDescent="0.25">
      <c r="D1236" s="100"/>
      <c r="G1236" s="19" t="str">
        <f>IFERROR(VLOOKUP($D1236,LISTA!$A$2:$J$9990,8,0),"")</f>
        <v/>
      </c>
      <c r="H1236" s="40" t="str">
        <f t="shared" si="30"/>
        <v/>
      </c>
    </row>
    <row r="1237" spans="4:8" x14ac:dyDescent="0.25">
      <c r="D1237" s="100"/>
      <c r="G1237" s="19" t="str">
        <f>IFERROR(VLOOKUP($D1237,LISTA!$A$2:$J$9990,8,0),"")</f>
        <v/>
      </c>
      <c r="H1237" s="40" t="str">
        <f t="shared" si="30"/>
        <v/>
      </c>
    </row>
    <row r="1238" spans="4:8" x14ac:dyDescent="0.25">
      <c r="D1238" s="100"/>
      <c r="G1238" s="19" t="str">
        <f>IFERROR(VLOOKUP($D1238,LISTA!$A$2:$J$9990,8,0),"")</f>
        <v/>
      </c>
      <c r="H1238" s="40" t="str">
        <f t="shared" si="30"/>
        <v/>
      </c>
    </row>
    <row r="1239" spans="4:8" x14ac:dyDescent="0.25">
      <c r="D1239" s="100"/>
      <c r="G1239" s="19" t="str">
        <f>IFERROR(VLOOKUP($D1239,LISTA!$A$2:$J$9990,8,0),"")</f>
        <v/>
      </c>
      <c r="H1239" s="40" t="str">
        <f t="shared" si="30"/>
        <v/>
      </c>
    </row>
    <row r="1240" spans="4:8" x14ac:dyDescent="0.25">
      <c r="D1240" s="100"/>
      <c r="G1240" s="19" t="str">
        <f>IFERROR(VLOOKUP($D1240,LISTA!$A$2:$J$9990,8,0),"")</f>
        <v/>
      </c>
      <c r="H1240" s="40" t="str">
        <f t="shared" si="30"/>
        <v/>
      </c>
    </row>
    <row r="1241" spans="4:8" x14ac:dyDescent="0.25">
      <c r="D1241" s="100"/>
      <c r="G1241" s="19" t="str">
        <f>IFERROR(VLOOKUP($D1241,LISTA!$A$2:$J$9990,8,0),"")</f>
        <v/>
      </c>
      <c r="H1241" s="40" t="str">
        <f t="shared" si="30"/>
        <v/>
      </c>
    </row>
    <row r="1242" spans="4:8" x14ac:dyDescent="0.25">
      <c r="D1242" s="100"/>
      <c r="G1242" s="19" t="str">
        <f>IFERROR(VLOOKUP($D1242,LISTA!$A$2:$J$9990,8,0),"")</f>
        <v/>
      </c>
      <c r="H1242" s="40" t="str">
        <f t="shared" si="30"/>
        <v/>
      </c>
    </row>
    <row r="1243" spans="4:8" x14ac:dyDescent="0.25">
      <c r="D1243" s="100"/>
      <c r="G1243" s="19" t="str">
        <f>IFERROR(VLOOKUP($D1243,LISTA!$A$2:$J$9990,8,0),"")</f>
        <v/>
      </c>
      <c r="H1243" s="40" t="str">
        <f t="shared" si="30"/>
        <v/>
      </c>
    </row>
    <row r="1244" spans="4:8" x14ac:dyDescent="0.25">
      <c r="D1244" s="100"/>
      <c r="G1244" s="19" t="str">
        <f>IFERROR(VLOOKUP($D1244,LISTA!$A$2:$J$9990,8,0),"")</f>
        <v/>
      </c>
      <c r="H1244" s="40" t="str">
        <f t="shared" si="30"/>
        <v/>
      </c>
    </row>
    <row r="1245" spans="4:8" x14ac:dyDescent="0.25">
      <c r="D1245" s="100"/>
      <c r="G1245" s="19" t="str">
        <f>IFERROR(VLOOKUP($D1245,LISTA!$A$2:$J$9990,8,0),"")</f>
        <v/>
      </c>
      <c r="H1245" s="40" t="str">
        <f t="shared" si="30"/>
        <v/>
      </c>
    </row>
    <row r="1246" spans="4:8" x14ac:dyDescent="0.25">
      <c r="D1246" s="100"/>
      <c r="G1246" s="19" t="str">
        <f>IFERROR(VLOOKUP($D1246,LISTA!$A$2:$J$9990,8,0),"")</f>
        <v/>
      </c>
      <c r="H1246" s="40" t="str">
        <f t="shared" si="30"/>
        <v/>
      </c>
    </row>
    <row r="1247" spans="4:8" x14ac:dyDescent="0.25">
      <c r="D1247" s="100"/>
      <c r="G1247" s="19" t="str">
        <f>IFERROR(VLOOKUP($D1247,LISTA!$A$2:$J$9990,8,0),"")</f>
        <v/>
      </c>
      <c r="H1247" s="40" t="str">
        <f t="shared" si="30"/>
        <v/>
      </c>
    </row>
    <row r="1248" spans="4:8" x14ac:dyDescent="0.25">
      <c r="D1248" s="100"/>
      <c r="G1248" s="19" t="str">
        <f>IFERROR(VLOOKUP($D1248,LISTA!$A$2:$J$9990,8,0),"")</f>
        <v/>
      </c>
      <c r="H1248" s="40" t="str">
        <f t="shared" si="30"/>
        <v/>
      </c>
    </row>
    <row r="1249" spans="4:8" x14ac:dyDescent="0.25">
      <c r="D1249" s="100"/>
      <c r="G1249" s="19" t="str">
        <f>IFERROR(VLOOKUP($D1249,LISTA!$A$2:$J$9990,8,0),"")</f>
        <v/>
      </c>
      <c r="H1249" s="40" t="str">
        <f t="shared" si="30"/>
        <v/>
      </c>
    </row>
    <row r="1250" spans="4:8" x14ac:dyDescent="0.25">
      <c r="D1250" s="100"/>
      <c r="G1250" s="19" t="str">
        <f>IFERROR(VLOOKUP($D1250,LISTA!$A$2:$J$9990,8,0),"")</f>
        <v/>
      </c>
      <c r="H1250" s="40" t="str">
        <f t="shared" si="30"/>
        <v/>
      </c>
    </row>
    <row r="1251" spans="4:8" x14ac:dyDescent="0.25">
      <c r="D1251" s="100"/>
      <c r="G1251" s="19" t="str">
        <f>IFERROR(VLOOKUP($D1251,LISTA!$A$2:$J$9990,8,0),"")</f>
        <v/>
      </c>
      <c r="H1251" s="40" t="str">
        <f t="shared" si="30"/>
        <v/>
      </c>
    </row>
    <row r="1252" spans="4:8" x14ac:dyDescent="0.25">
      <c r="D1252" s="100"/>
      <c r="G1252" s="19" t="str">
        <f>IFERROR(VLOOKUP($D1252,LISTA!$A$2:$J$9990,8,0),"")</f>
        <v/>
      </c>
      <c r="H1252" s="40" t="str">
        <f t="shared" si="30"/>
        <v/>
      </c>
    </row>
    <row r="1253" spans="4:8" x14ac:dyDescent="0.25">
      <c r="D1253" s="100"/>
      <c r="G1253" s="19" t="str">
        <f>IFERROR(VLOOKUP($D1253,LISTA!$A$2:$J$9990,8,0),"")</f>
        <v/>
      </c>
      <c r="H1253" s="40" t="str">
        <f t="shared" si="30"/>
        <v/>
      </c>
    </row>
    <row r="1254" spans="4:8" x14ac:dyDescent="0.25">
      <c r="D1254" s="100"/>
      <c r="G1254" s="19" t="str">
        <f>IFERROR(VLOOKUP($D1254,LISTA!$A$2:$J$9990,8,0),"")</f>
        <v/>
      </c>
      <c r="H1254" s="40" t="str">
        <f t="shared" si="30"/>
        <v/>
      </c>
    </row>
    <row r="1255" spans="4:8" x14ac:dyDescent="0.25">
      <c r="D1255" s="100"/>
      <c r="G1255" s="19" t="str">
        <f>IFERROR(VLOOKUP($D1255,LISTA!$A$2:$J$9990,8,0),"")</f>
        <v/>
      </c>
      <c r="H1255" s="40" t="str">
        <f t="shared" si="30"/>
        <v/>
      </c>
    </row>
    <row r="1256" spans="4:8" x14ac:dyDescent="0.25">
      <c r="D1256" s="100"/>
      <c r="G1256" s="19" t="str">
        <f>IFERROR(VLOOKUP($D1256,LISTA!$A$2:$J$9990,8,0),"")</f>
        <v/>
      </c>
      <c r="H1256" s="40" t="str">
        <f t="shared" si="30"/>
        <v/>
      </c>
    </row>
    <row r="1257" spans="4:8" x14ac:dyDescent="0.25">
      <c r="D1257" s="100"/>
      <c r="G1257" s="19" t="str">
        <f>IFERROR(VLOOKUP($D1257,LISTA!$A$2:$J$9990,8,0),"")</f>
        <v/>
      </c>
      <c r="H1257" s="40" t="str">
        <f t="shared" si="30"/>
        <v/>
      </c>
    </row>
    <row r="1258" spans="4:8" x14ac:dyDescent="0.25">
      <c r="D1258" s="100"/>
      <c r="G1258" s="19" t="str">
        <f>IFERROR(VLOOKUP($D1258,LISTA!$A$2:$J$9990,8,0),"")</f>
        <v/>
      </c>
      <c r="H1258" s="40" t="str">
        <f t="shared" si="30"/>
        <v/>
      </c>
    </row>
    <row r="1259" spans="4:8" x14ac:dyDescent="0.25">
      <c r="D1259" s="100"/>
      <c r="G1259" s="19" t="str">
        <f>IFERROR(VLOOKUP($D1259,LISTA!$A$2:$J$9990,8,0),"")</f>
        <v/>
      </c>
      <c r="H1259" s="40" t="str">
        <f t="shared" si="30"/>
        <v/>
      </c>
    </row>
    <row r="1260" spans="4:8" x14ac:dyDescent="0.25">
      <c r="D1260" s="100"/>
      <c r="G1260" s="19" t="str">
        <f>IFERROR(VLOOKUP($D1260,LISTA!$A$2:$J$9990,8,0),"")</f>
        <v/>
      </c>
      <c r="H1260" s="40" t="str">
        <f t="shared" si="30"/>
        <v/>
      </c>
    </row>
    <row r="1261" spans="4:8" x14ac:dyDescent="0.25">
      <c r="D1261" s="100"/>
      <c r="G1261" s="19" t="str">
        <f>IFERROR(VLOOKUP($D1261,LISTA!$A$2:$J$9990,8,0),"")</f>
        <v/>
      </c>
      <c r="H1261" s="40" t="str">
        <f t="shared" si="30"/>
        <v/>
      </c>
    </row>
    <row r="1262" spans="4:8" x14ac:dyDescent="0.25">
      <c r="D1262" s="100"/>
      <c r="G1262" s="19" t="str">
        <f>IFERROR(VLOOKUP($D1262,LISTA!$A$2:$J$9990,8,0),"")</f>
        <v/>
      </c>
      <c r="H1262" s="40" t="str">
        <f t="shared" si="30"/>
        <v/>
      </c>
    </row>
    <row r="1263" spans="4:8" x14ac:dyDescent="0.25">
      <c r="D1263" s="100"/>
      <c r="G1263" s="19" t="str">
        <f>IFERROR(VLOOKUP($D1263,LISTA!$A$2:$J$9990,8,0),"")</f>
        <v/>
      </c>
      <c r="H1263" s="40" t="str">
        <f t="shared" si="30"/>
        <v/>
      </c>
    </row>
    <row r="1264" spans="4:8" x14ac:dyDescent="0.25">
      <c r="D1264" s="100"/>
      <c r="G1264" s="19" t="str">
        <f>IFERROR(VLOOKUP($D1264,LISTA!$A$2:$J$9990,8,0),"")</f>
        <v/>
      </c>
      <c r="H1264" s="40" t="str">
        <f t="shared" si="30"/>
        <v/>
      </c>
    </row>
    <row r="1265" spans="4:8" x14ac:dyDescent="0.25">
      <c r="D1265" s="100"/>
      <c r="G1265" s="19" t="str">
        <f>IFERROR(VLOOKUP($D1265,LISTA!$A$2:$J$9990,8,0),"")</f>
        <v/>
      </c>
      <c r="H1265" s="40" t="str">
        <f t="shared" si="30"/>
        <v/>
      </c>
    </row>
    <row r="1266" spans="4:8" x14ac:dyDescent="0.25">
      <c r="D1266" s="100"/>
      <c r="G1266" s="19" t="str">
        <f>IFERROR(VLOOKUP($D1266,LISTA!$A$2:$J$9990,8,0),"")</f>
        <v/>
      </c>
      <c r="H1266" s="40" t="str">
        <f t="shared" si="30"/>
        <v/>
      </c>
    </row>
    <row r="1267" spans="4:8" x14ac:dyDescent="0.25">
      <c r="D1267" s="100"/>
      <c r="G1267" s="19" t="str">
        <f>IFERROR(VLOOKUP($D1267,LISTA!$A$2:$J$9990,8,0),"")</f>
        <v/>
      </c>
      <c r="H1267" s="40" t="str">
        <f t="shared" si="30"/>
        <v/>
      </c>
    </row>
    <row r="1268" spans="4:8" x14ac:dyDescent="0.25">
      <c r="D1268" s="100"/>
      <c r="G1268" s="19" t="str">
        <f>IFERROR(VLOOKUP($D1268,LISTA!$A$2:$J$9990,8,0),"")</f>
        <v/>
      </c>
      <c r="H1268" s="40" t="str">
        <f t="shared" si="30"/>
        <v/>
      </c>
    </row>
    <row r="1269" spans="4:8" x14ac:dyDescent="0.25">
      <c r="D1269" s="100"/>
      <c r="G1269" s="19" t="str">
        <f>IFERROR(VLOOKUP($D1269,LISTA!$A$2:$J$9990,8,0),"")</f>
        <v/>
      </c>
      <c r="H1269" s="40" t="str">
        <f t="shared" si="30"/>
        <v/>
      </c>
    </row>
    <row r="1270" spans="4:8" x14ac:dyDescent="0.25">
      <c r="D1270" s="100"/>
      <c r="G1270" s="19" t="str">
        <f>IFERROR(VLOOKUP($D1270,LISTA!$A$2:$J$9990,8,0),"")</f>
        <v/>
      </c>
      <c r="H1270" s="40" t="str">
        <f t="shared" si="30"/>
        <v/>
      </c>
    </row>
    <row r="1271" spans="4:8" x14ac:dyDescent="0.25">
      <c r="D1271" s="100"/>
      <c r="G1271" s="19" t="str">
        <f>IFERROR(VLOOKUP($D1271,LISTA!$A$2:$J$9990,8,0),"")</f>
        <v/>
      </c>
      <c r="H1271" s="40" t="str">
        <f t="shared" si="30"/>
        <v/>
      </c>
    </row>
    <row r="1272" spans="4:8" x14ac:dyDescent="0.25">
      <c r="D1272" s="100"/>
      <c r="G1272" s="19" t="str">
        <f>IFERROR(VLOOKUP($D1272,LISTA!$A$2:$J$9990,8,0),"")</f>
        <v/>
      </c>
      <c r="H1272" s="40" t="str">
        <f t="shared" si="30"/>
        <v/>
      </c>
    </row>
    <row r="1273" spans="4:8" x14ac:dyDescent="0.25">
      <c r="D1273" s="100"/>
      <c r="G1273" s="19" t="str">
        <f>IFERROR(VLOOKUP($D1273,LISTA!$A$2:$J$9990,8,0),"")</f>
        <v/>
      </c>
      <c r="H1273" s="40" t="str">
        <f t="shared" si="30"/>
        <v/>
      </c>
    </row>
    <row r="1274" spans="4:8" x14ac:dyDescent="0.25">
      <c r="D1274" s="100"/>
      <c r="G1274" s="19" t="str">
        <f>IFERROR(VLOOKUP($D1274,LISTA!$A$2:$J$9990,8,0),"")</f>
        <v/>
      </c>
      <c r="H1274" s="40" t="str">
        <f t="shared" si="30"/>
        <v/>
      </c>
    </row>
    <row r="1275" spans="4:8" x14ac:dyDescent="0.25">
      <c r="D1275" s="100"/>
      <c r="G1275" s="19" t="str">
        <f>IFERROR(VLOOKUP($D1275,LISTA!$A$2:$J$9990,8,0),"")</f>
        <v/>
      </c>
      <c r="H1275" s="40" t="str">
        <f t="shared" si="30"/>
        <v/>
      </c>
    </row>
    <row r="1276" spans="4:8" x14ac:dyDescent="0.25">
      <c r="D1276" s="100"/>
      <c r="G1276" s="19" t="str">
        <f>IFERROR(VLOOKUP($D1276,LISTA!$A$2:$J$9990,8,0),"")</f>
        <v/>
      </c>
      <c r="H1276" s="40" t="str">
        <f t="shared" si="30"/>
        <v/>
      </c>
    </row>
    <row r="1277" spans="4:8" x14ac:dyDescent="0.25">
      <c r="D1277" s="100"/>
      <c r="G1277" s="19" t="str">
        <f>IFERROR(VLOOKUP($D1277,LISTA!$A$2:$J$9990,8,0),"")</f>
        <v/>
      </c>
      <c r="H1277" s="40" t="str">
        <f t="shared" si="30"/>
        <v/>
      </c>
    </row>
    <row r="1278" spans="4:8" x14ac:dyDescent="0.25">
      <c r="D1278" s="100"/>
      <c r="G1278" s="19" t="str">
        <f>IFERROR(VLOOKUP($D1278,LISTA!$A$2:$J$9990,8,0),"")</f>
        <v/>
      </c>
      <c r="H1278" s="40" t="str">
        <f t="shared" si="30"/>
        <v/>
      </c>
    </row>
    <row r="1279" spans="4:8" x14ac:dyDescent="0.25">
      <c r="D1279" s="100"/>
      <c r="G1279" s="19" t="str">
        <f>IFERROR(VLOOKUP($D1279,LISTA!$A$2:$J$9990,8,0),"")</f>
        <v/>
      </c>
      <c r="H1279" s="40" t="str">
        <f t="shared" si="30"/>
        <v/>
      </c>
    </row>
    <row r="1280" spans="4:8" x14ac:dyDescent="0.25">
      <c r="D1280" s="100"/>
      <c r="G1280" s="19" t="str">
        <f>IFERROR(VLOOKUP($D1280,LISTA!$A$2:$J$9990,8,0),"")</f>
        <v/>
      </c>
      <c r="H1280" s="40" t="str">
        <f t="shared" si="30"/>
        <v/>
      </c>
    </row>
    <row r="1281" spans="4:8" x14ac:dyDescent="0.25">
      <c r="D1281" s="100"/>
      <c r="G1281" s="19" t="str">
        <f>IFERROR(VLOOKUP($D1281,LISTA!$A$2:$J$9990,8,0),"")</f>
        <v/>
      </c>
      <c r="H1281" s="40" t="str">
        <f t="shared" si="30"/>
        <v/>
      </c>
    </row>
    <row r="1282" spans="4:8" x14ac:dyDescent="0.25">
      <c r="D1282" s="100"/>
      <c r="G1282" s="19" t="str">
        <f>IFERROR(VLOOKUP($D1282,LISTA!$A$2:$J$9990,8,0),"")</f>
        <v/>
      </c>
      <c r="H1282" s="40" t="str">
        <f t="shared" si="30"/>
        <v/>
      </c>
    </row>
    <row r="1283" spans="4:8" x14ac:dyDescent="0.25">
      <c r="D1283" s="100"/>
      <c r="G1283" s="19" t="str">
        <f>IFERROR(VLOOKUP($D1283,LISTA!$A$2:$J$9990,8,0),"")</f>
        <v/>
      </c>
      <c r="H1283" s="40" t="str">
        <f t="shared" si="30"/>
        <v/>
      </c>
    </row>
    <row r="1284" spans="4:8" x14ac:dyDescent="0.25">
      <c r="D1284" s="100"/>
      <c r="G1284" s="19" t="str">
        <f>IFERROR(VLOOKUP($D1284,LISTA!$A$2:$J$9990,8,0),"")</f>
        <v/>
      </c>
      <c r="H1284" s="40" t="str">
        <f t="shared" si="30"/>
        <v/>
      </c>
    </row>
    <row r="1285" spans="4:8" x14ac:dyDescent="0.25">
      <c r="D1285" s="100"/>
      <c r="G1285" s="19" t="str">
        <f>IFERROR(VLOOKUP($D1285,LISTA!$A$2:$J$9990,8,0),"")</f>
        <v/>
      </c>
      <c r="H1285" s="40" t="str">
        <f t="shared" ref="H1285:H1348" si="31">IF(OR(G1285=$K$10,G1285=$K$11,G1285=$K$14,G1285=$K$15,G1285=$K$16,G1285=$K$17,G1285=$K$18,G1285=$K$19,G1285=$K$20,G1285=$K$21,G1285=$K$22,G1285=$K$23,G1285=$K$24,G1285=$K$25,G1285=$K$26,G1285=$K$27,G1285=$K$28),$K$9,IF(OR(G1285=$K$32,G1285=$K$33),$K$31,IF(OR(G1285=$K$38),$K$37,"")))</f>
        <v/>
      </c>
    </row>
    <row r="1286" spans="4:8" x14ac:dyDescent="0.25">
      <c r="D1286" s="100"/>
      <c r="G1286" s="19" t="str">
        <f>IFERROR(VLOOKUP($D1286,LISTA!$A$2:$J$9990,8,0),"")</f>
        <v/>
      </c>
      <c r="H1286" s="40" t="str">
        <f t="shared" si="31"/>
        <v/>
      </c>
    </row>
    <row r="1287" spans="4:8" x14ac:dyDescent="0.25">
      <c r="D1287" s="100"/>
      <c r="G1287" s="19" t="str">
        <f>IFERROR(VLOOKUP($D1287,LISTA!$A$2:$J$9990,8,0),"")</f>
        <v/>
      </c>
      <c r="H1287" s="40" t="str">
        <f t="shared" si="31"/>
        <v/>
      </c>
    </row>
    <row r="1288" spans="4:8" x14ac:dyDescent="0.25">
      <c r="D1288" s="100"/>
      <c r="G1288" s="19" t="str">
        <f>IFERROR(VLOOKUP($D1288,LISTA!$A$2:$J$9990,8,0),"")</f>
        <v/>
      </c>
      <c r="H1288" s="40" t="str">
        <f t="shared" si="31"/>
        <v/>
      </c>
    </row>
    <row r="1289" spans="4:8" x14ac:dyDescent="0.25">
      <c r="D1289" s="100"/>
      <c r="G1289" s="19" t="str">
        <f>IFERROR(VLOOKUP($D1289,LISTA!$A$2:$J$9990,8,0),"")</f>
        <v/>
      </c>
      <c r="H1289" s="40" t="str">
        <f t="shared" si="31"/>
        <v/>
      </c>
    </row>
    <row r="1290" spans="4:8" x14ac:dyDescent="0.25">
      <c r="D1290" s="100"/>
      <c r="G1290" s="19" t="str">
        <f>IFERROR(VLOOKUP($D1290,LISTA!$A$2:$J$9990,8,0),"")</f>
        <v/>
      </c>
      <c r="H1290" s="40" t="str">
        <f t="shared" si="31"/>
        <v/>
      </c>
    </row>
    <row r="1291" spans="4:8" x14ac:dyDescent="0.25">
      <c r="D1291" s="100"/>
      <c r="G1291" s="19" t="str">
        <f>IFERROR(VLOOKUP($D1291,LISTA!$A$2:$J$9990,8,0),"")</f>
        <v/>
      </c>
      <c r="H1291" s="40" t="str">
        <f t="shared" si="31"/>
        <v/>
      </c>
    </row>
    <row r="1292" spans="4:8" x14ac:dyDescent="0.25">
      <c r="D1292" s="100"/>
      <c r="G1292" s="19" t="str">
        <f>IFERROR(VLOOKUP($D1292,LISTA!$A$2:$J$9990,8,0),"")</f>
        <v/>
      </c>
      <c r="H1292" s="40" t="str">
        <f t="shared" si="31"/>
        <v/>
      </c>
    </row>
    <row r="1293" spans="4:8" x14ac:dyDescent="0.25">
      <c r="D1293" s="100"/>
      <c r="G1293" s="19" t="str">
        <f>IFERROR(VLOOKUP($D1293,LISTA!$A$2:$J$9990,8,0),"")</f>
        <v/>
      </c>
      <c r="H1293" s="40" t="str">
        <f t="shared" si="31"/>
        <v/>
      </c>
    </row>
    <row r="1294" spans="4:8" x14ac:dyDescent="0.25">
      <c r="D1294" s="100"/>
      <c r="G1294" s="19" t="str">
        <f>IFERROR(VLOOKUP($D1294,LISTA!$A$2:$J$9990,8,0),"")</f>
        <v/>
      </c>
      <c r="H1294" s="40" t="str">
        <f t="shared" si="31"/>
        <v/>
      </c>
    </row>
    <row r="1295" spans="4:8" x14ac:dyDescent="0.25">
      <c r="D1295" s="100"/>
      <c r="G1295" s="19" t="str">
        <f>IFERROR(VLOOKUP($D1295,LISTA!$A$2:$J$9990,8,0),"")</f>
        <v/>
      </c>
      <c r="H1295" s="40" t="str">
        <f t="shared" si="31"/>
        <v/>
      </c>
    </row>
    <row r="1296" spans="4:8" x14ac:dyDescent="0.25">
      <c r="D1296" s="100"/>
      <c r="G1296" s="19" t="str">
        <f>IFERROR(VLOOKUP($D1296,LISTA!$A$2:$J$9990,8,0),"")</f>
        <v/>
      </c>
      <c r="H1296" s="40" t="str">
        <f t="shared" si="31"/>
        <v/>
      </c>
    </row>
    <row r="1297" spans="4:8" x14ac:dyDescent="0.25">
      <c r="D1297" s="100"/>
      <c r="G1297" s="19" t="str">
        <f>IFERROR(VLOOKUP($D1297,LISTA!$A$2:$J$9990,8,0),"")</f>
        <v/>
      </c>
      <c r="H1297" s="40" t="str">
        <f t="shared" si="31"/>
        <v/>
      </c>
    </row>
    <row r="1298" spans="4:8" x14ac:dyDescent="0.25">
      <c r="D1298" s="100"/>
      <c r="G1298" s="19" t="str">
        <f>IFERROR(VLOOKUP($D1298,LISTA!$A$2:$J$9990,8,0),"")</f>
        <v/>
      </c>
      <c r="H1298" s="40" t="str">
        <f t="shared" si="31"/>
        <v/>
      </c>
    </row>
    <row r="1299" spans="4:8" x14ac:dyDescent="0.25">
      <c r="D1299" s="100"/>
      <c r="G1299" s="19" t="str">
        <f>IFERROR(VLOOKUP($D1299,LISTA!$A$2:$J$9990,8,0),"")</f>
        <v/>
      </c>
      <c r="H1299" s="40" t="str">
        <f t="shared" si="31"/>
        <v/>
      </c>
    </row>
    <row r="1300" spans="4:8" x14ac:dyDescent="0.25">
      <c r="D1300" s="100"/>
      <c r="G1300" s="19" t="str">
        <f>IFERROR(VLOOKUP($D1300,LISTA!$A$2:$J$9990,8,0),"")</f>
        <v/>
      </c>
      <c r="H1300" s="40" t="str">
        <f t="shared" si="31"/>
        <v/>
      </c>
    </row>
    <row r="1301" spans="4:8" x14ac:dyDescent="0.25">
      <c r="D1301" s="100"/>
      <c r="G1301" s="19" t="str">
        <f>IFERROR(VLOOKUP($D1301,LISTA!$A$2:$J$9990,8,0),"")</f>
        <v/>
      </c>
      <c r="H1301" s="40" t="str">
        <f t="shared" si="31"/>
        <v/>
      </c>
    </row>
    <row r="1302" spans="4:8" x14ac:dyDescent="0.25">
      <c r="D1302" s="100"/>
      <c r="G1302" s="19" t="str">
        <f>IFERROR(VLOOKUP($D1302,LISTA!$A$2:$J$9990,8,0),"")</f>
        <v/>
      </c>
      <c r="H1302" s="40" t="str">
        <f t="shared" si="31"/>
        <v/>
      </c>
    </row>
    <row r="1303" spans="4:8" x14ac:dyDescent="0.25">
      <c r="D1303" s="100"/>
      <c r="G1303" s="19" t="str">
        <f>IFERROR(VLOOKUP($D1303,LISTA!$A$2:$J$9990,8,0),"")</f>
        <v/>
      </c>
      <c r="H1303" s="40" t="str">
        <f t="shared" si="31"/>
        <v/>
      </c>
    </row>
    <row r="1304" spans="4:8" x14ac:dyDescent="0.25">
      <c r="D1304" s="100"/>
      <c r="G1304" s="19" t="str">
        <f>IFERROR(VLOOKUP($D1304,LISTA!$A$2:$J$9990,8,0),"")</f>
        <v/>
      </c>
      <c r="H1304" s="40" t="str">
        <f t="shared" si="31"/>
        <v/>
      </c>
    </row>
    <row r="1305" spans="4:8" x14ac:dyDescent="0.25">
      <c r="D1305" s="100"/>
      <c r="G1305" s="19" t="str">
        <f>IFERROR(VLOOKUP($D1305,LISTA!$A$2:$J$9990,8,0),"")</f>
        <v/>
      </c>
      <c r="H1305" s="40" t="str">
        <f t="shared" si="31"/>
        <v/>
      </c>
    </row>
    <row r="1306" spans="4:8" x14ac:dyDescent="0.25">
      <c r="D1306" s="100"/>
      <c r="G1306" s="19" t="str">
        <f>IFERROR(VLOOKUP($D1306,LISTA!$A$2:$J$9990,8,0),"")</f>
        <v/>
      </c>
      <c r="H1306" s="40" t="str">
        <f t="shared" si="31"/>
        <v/>
      </c>
    </row>
    <row r="1307" spans="4:8" x14ac:dyDescent="0.25">
      <c r="D1307" s="100"/>
      <c r="G1307" s="19" t="str">
        <f>IFERROR(VLOOKUP($D1307,LISTA!$A$2:$J$9990,8,0),"")</f>
        <v/>
      </c>
      <c r="H1307" s="40" t="str">
        <f t="shared" si="31"/>
        <v/>
      </c>
    </row>
    <row r="1308" spans="4:8" x14ac:dyDescent="0.25">
      <c r="D1308" s="100"/>
      <c r="G1308" s="19" t="str">
        <f>IFERROR(VLOOKUP($D1308,LISTA!$A$2:$J$9990,8,0),"")</f>
        <v/>
      </c>
      <c r="H1308" s="40" t="str">
        <f t="shared" si="31"/>
        <v/>
      </c>
    </row>
    <row r="1309" spans="4:8" x14ac:dyDescent="0.25">
      <c r="D1309" s="100"/>
      <c r="G1309" s="19" t="str">
        <f>IFERROR(VLOOKUP($D1309,LISTA!$A$2:$J$9990,8,0),"")</f>
        <v/>
      </c>
      <c r="H1309" s="40" t="str">
        <f t="shared" si="31"/>
        <v/>
      </c>
    </row>
    <row r="1310" spans="4:8" x14ac:dyDescent="0.25">
      <c r="D1310" s="100"/>
      <c r="G1310" s="19" t="str">
        <f>IFERROR(VLOOKUP($D1310,LISTA!$A$2:$J$9990,8,0),"")</f>
        <v/>
      </c>
      <c r="H1310" s="40" t="str">
        <f t="shared" si="31"/>
        <v/>
      </c>
    </row>
    <row r="1311" spans="4:8" x14ac:dyDescent="0.25">
      <c r="D1311" s="100"/>
      <c r="G1311" s="19" t="str">
        <f>IFERROR(VLOOKUP($D1311,LISTA!$A$2:$J$9990,8,0),"")</f>
        <v/>
      </c>
      <c r="H1311" s="40" t="str">
        <f t="shared" si="31"/>
        <v/>
      </c>
    </row>
    <row r="1312" spans="4:8" x14ac:dyDescent="0.25">
      <c r="D1312" s="100"/>
      <c r="G1312" s="19" t="str">
        <f>IFERROR(VLOOKUP($D1312,LISTA!$A$2:$J$9990,8,0),"")</f>
        <v/>
      </c>
      <c r="H1312" s="40" t="str">
        <f t="shared" si="31"/>
        <v/>
      </c>
    </row>
    <row r="1313" spans="4:8" x14ac:dyDescent="0.25">
      <c r="D1313" s="100"/>
      <c r="G1313" s="19" t="str">
        <f>IFERROR(VLOOKUP($D1313,LISTA!$A$2:$J$9990,8,0),"")</f>
        <v/>
      </c>
      <c r="H1313" s="40" t="str">
        <f t="shared" si="31"/>
        <v/>
      </c>
    </row>
    <row r="1314" spans="4:8" x14ac:dyDescent="0.25">
      <c r="D1314" s="100"/>
      <c r="G1314" s="19" t="str">
        <f>IFERROR(VLOOKUP($D1314,LISTA!$A$2:$J$9990,8,0),"")</f>
        <v/>
      </c>
      <c r="H1314" s="40" t="str">
        <f t="shared" si="31"/>
        <v/>
      </c>
    </row>
    <row r="1315" spans="4:8" x14ac:dyDescent="0.25">
      <c r="D1315" s="100"/>
      <c r="G1315" s="19" t="str">
        <f>IFERROR(VLOOKUP($D1315,LISTA!$A$2:$J$9990,8,0),"")</f>
        <v/>
      </c>
      <c r="H1315" s="40" t="str">
        <f t="shared" si="31"/>
        <v/>
      </c>
    </row>
    <row r="1316" spans="4:8" x14ac:dyDescent="0.25">
      <c r="D1316" s="100"/>
      <c r="G1316" s="19" t="str">
        <f>IFERROR(VLOOKUP($D1316,LISTA!$A$2:$J$9990,8,0),"")</f>
        <v/>
      </c>
      <c r="H1316" s="40" t="str">
        <f t="shared" si="31"/>
        <v/>
      </c>
    </row>
    <row r="1317" spans="4:8" x14ac:dyDescent="0.25">
      <c r="D1317" s="100"/>
      <c r="G1317" s="19" t="str">
        <f>IFERROR(VLOOKUP($D1317,LISTA!$A$2:$J$9990,8,0),"")</f>
        <v/>
      </c>
      <c r="H1317" s="40" t="str">
        <f t="shared" si="31"/>
        <v/>
      </c>
    </row>
    <row r="1318" spans="4:8" x14ac:dyDescent="0.25">
      <c r="D1318" s="100"/>
      <c r="G1318" s="19" t="str">
        <f>IFERROR(VLOOKUP($D1318,LISTA!$A$2:$J$9990,8,0),"")</f>
        <v/>
      </c>
      <c r="H1318" s="40" t="str">
        <f t="shared" si="31"/>
        <v/>
      </c>
    </row>
    <row r="1319" spans="4:8" x14ac:dyDescent="0.25">
      <c r="D1319" s="100"/>
      <c r="G1319" s="19" t="str">
        <f>IFERROR(VLOOKUP($D1319,LISTA!$A$2:$J$9990,8,0),"")</f>
        <v/>
      </c>
      <c r="H1319" s="40" t="str">
        <f t="shared" si="31"/>
        <v/>
      </c>
    </row>
    <row r="1320" spans="4:8" x14ac:dyDescent="0.25">
      <c r="D1320" s="100"/>
      <c r="G1320" s="19" t="str">
        <f>IFERROR(VLOOKUP($D1320,LISTA!$A$2:$J$9990,8,0),"")</f>
        <v/>
      </c>
      <c r="H1320" s="40" t="str">
        <f t="shared" si="31"/>
        <v/>
      </c>
    </row>
    <row r="1321" spans="4:8" x14ac:dyDescent="0.25">
      <c r="D1321" s="100"/>
      <c r="G1321" s="19" t="str">
        <f>IFERROR(VLOOKUP($D1321,LISTA!$A$2:$J$9990,8,0),"")</f>
        <v/>
      </c>
      <c r="H1321" s="40" t="str">
        <f t="shared" si="31"/>
        <v/>
      </c>
    </row>
    <row r="1322" spans="4:8" x14ac:dyDescent="0.25">
      <c r="D1322" s="100"/>
      <c r="G1322" s="19" t="str">
        <f>IFERROR(VLOOKUP($D1322,LISTA!$A$2:$J$9990,8,0),"")</f>
        <v/>
      </c>
      <c r="H1322" s="40" t="str">
        <f t="shared" si="31"/>
        <v/>
      </c>
    </row>
    <row r="1323" spans="4:8" x14ac:dyDescent="0.25">
      <c r="D1323" s="100"/>
      <c r="G1323" s="19" t="str">
        <f>IFERROR(VLOOKUP($D1323,LISTA!$A$2:$J$9990,8,0),"")</f>
        <v/>
      </c>
      <c r="H1323" s="40" t="str">
        <f t="shared" si="31"/>
        <v/>
      </c>
    </row>
    <row r="1324" spans="4:8" x14ac:dyDescent="0.25">
      <c r="D1324" s="100"/>
      <c r="G1324" s="19" t="str">
        <f>IFERROR(VLOOKUP($D1324,LISTA!$A$2:$J$9990,8,0),"")</f>
        <v/>
      </c>
      <c r="H1324" s="40" t="str">
        <f t="shared" si="31"/>
        <v/>
      </c>
    </row>
    <row r="1325" spans="4:8" x14ac:dyDescent="0.25">
      <c r="D1325" s="100"/>
      <c r="G1325" s="19" t="str">
        <f>IFERROR(VLOOKUP($D1325,LISTA!$A$2:$J$9990,8,0),"")</f>
        <v/>
      </c>
      <c r="H1325" s="40" t="str">
        <f t="shared" si="31"/>
        <v/>
      </c>
    </row>
    <row r="1326" spans="4:8" x14ac:dyDescent="0.25">
      <c r="D1326" s="100"/>
      <c r="G1326" s="19" t="str">
        <f>IFERROR(VLOOKUP($D1326,LISTA!$A$2:$J$9990,8,0),"")</f>
        <v/>
      </c>
      <c r="H1326" s="40" t="str">
        <f t="shared" si="31"/>
        <v/>
      </c>
    </row>
    <row r="1327" spans="4:8" x14ac:dyDescent="0.25">
      <c r="D1327" s="100"/>
      <c r="G1327" s="19" t="str">
        <f>IFERROR(VLOOKUP($D1327,LISTA!$A$2:$J$9990,8,0),"")</f>
        <v/>
      </c>
      <c r="H1327" s="40" t="str">
        <f t="shared" si="31"/>
        <v/>
      </c>
    </row>
    <row r="1328" spans="4:8" x14ac:dyDescent="0.25">
      <c r="D1328" s="100"/>
      <c r="G1328" s="19" t="str">
        <f>IFERROR(VLOOKUP($D1328,LISTA!$A$2:$J$9990,8,0),"")</f>
        <v/>
      </c>
      <c r="H1328" s="40" t="str">
        <f t="shared" si="31"/>
        <v/>
      </c>
    </row>
    <row r="1329" spans="4:8" x14ac:dyDescent="0.25">
      <c r="D1329" s="100"/>
      <c r="G1329" s="19" t="str">
        <f>IFERROR(VLOOKUP($D1329,LISTA!$A$2:$J$9990,8,0),"")</f>
        <v/>
      </c>
      <c r="H1329" s="40" t="str">
        <f t="shared" si="31"/>
        <v/>
      </c>
    </row>
    <row r="1330" spans="4:8" x14ac:dyDescent="0.25">
      <c r="D1330" s="100"/>
      <c r="G1330" s="19" t="str">
        <f>IFERROR(VLOOKUP($D1330,LISTA!$A$2:$J$9990,8,0),"")</f>
        <v/>
      </c>
      <c r="H1330" s="40" t="str">
        <f t="shared" si="31"/>
        <v/>
      </c>
    </row>
    <row r="1331" spans="4:8" x14ac:dyDescent="0.25">
      <c r="D1331" s="100"/>
      <c r="G1331" s="19" t="str">
        <f>IFERROR(VLOOKUP($D1331,LISTA!$A$2:$J$9990,8,0),"")</f>
        <v/>
      </c>
      <c r="H1331" s="40" t="str">
        <f t="shared" si="31"/>
        <v/>
      </c>
    </row>
    <row r="1332" spans="4:8" x14ac:dyDescent="0.25">
      <c r="D1332" s="100"/>
      <c r="G1332" s="19" t="str">
        <f>IFERROR(VLOOKUP($D1332,LISTA!$A$2:$J$9990,8,0),"")</f>
        <v/>
      </c>
      <c r="H1332" s="40" t="str">
        <f t="shared" si="31"/>
        <v/>
      </c>
    </row>
    <row r="1333" spans="4:8" x14ac:dyDescent="0.25">
      <c r="D1333" s="100"/>
      <c r="G1333" s="19" t="str">
        <f>IFERROR(VLOOKUP($D1333,LISTA!$A$2:$J$9990,8,0),"")</f>
        <v/>
      </c>
      <c r="H1333" s="40" t="str">
        <f t="shared" si="31"/>
        <v/>
      </c>
    </row>
    <row r="1334" spans="4:8" x14ac:dyDescent="0.25">
      <c r="D1334" s="100"/>
      <c r="G1334" s="19" t="str">
        <f>IFERROR(VLOOKUP($D1334,LISTA!$A$2:$J$9990,8,0),"")</f>
        <v/>
      </c>
      <c r="H1334" s="40" t="str">
        <f t="shared" si="31"/>
        <v/>
      </c>
    </row>
    <row r="1335" spans="4:8" x14ac:dyDescent="0.25">
      <c r="D1335" s="100"/>
      <c r="G1335" s="19" t="str">
        <f>IFERROR(VLOOKUP($D1335,LISTA!$A$2:$J$9990,8,0),"")</f>
        <v/>
      </c>
      <c r="H1335" s="40" t="str">
        <f t="shared" si="31"/>
        <v/>
      </c>
    </row>
    <row r="1336" spans="4:8" x14ac:dyDescent="0.25">
      <c r="D1336" s="100"/>
      <c r="G1336" s="19" t="str">
        <f>IFERROR(VLOOKUP($D1336,LISTA!$A$2:$J$9990,8,0),"")</f>
        <v/>
      </c>
      <c r="H1336" s="40" t="str">
        <f t="shared" si="31"/>
        <v/>
      </c>
    </row>
    <row r="1337" spans="4:8" x14ac:dyDescent="0.25">
      <c r="D1337" s="100"/>
      <c r="G1337" s="19" t="str">
        <f>IFERROR(VLOOKUP($D1337,LISTA!$A$2:$J$9990,8,0),"")</f>
        <v/>
      </c>
      <c r="H1337" s="40" t="str">
        <f t="shared" si="31"/>
        <v/>
      </c>
    </row>
    <row r="1338" spans="4:8" x14ac:dyDescent="0.25">
      <c r="D1338" s="100"/>
      <c r="G1338" s="19" t="str">
        <f>IFERROR(VLOOKUP($D1338,LISTA!$A$2:$J$9990,8,0),"")</f>
        <v/>
      </c>
      <c r="H1338" s="40" t="str">
        <f t="shared" si="31"/>
        <v/>
      </c>
    </row>
    <row r="1339" spans="4:8" x14ac:dyDescent="0.25">
      <c r="D1339" s="100"/>
      <c r="G1339" s="19" t="str">
        <f>IFERROR(VLOOKUP($D1339,LISTA!$A$2:$J$9990,8,0),"")</f>
        <v/>
      </c>
      <c r="H1339" s="40" t="str">
        <f t="shared" si="31"/>
        <v/>
      </c>
    </row>
    <row r="1340" spans="4:8" x14ac:dyDescent="0.25">
      <c r="D1340" s="100"/>
      <c r="G1340" s="19" t="str">
        <f>IFERROR(VLOOKUP($D1340,LISTA!$A$2:$J$9990,8,0),"")</f>
        <v/>
      </c>
      <c r="H1340" s="40" t="str">
        <f t="shared" si="31"/>
        <v/>
      </c>
    </row>
    <row r="1341" spans="4:8" x14ac:dyDescent="0.25">
      <c r="D1341" s="100"/>
      <c r="G1341" s="19" t="str">
        <f>IFERROR(VLOOKUP($D1341,LISTA!$A$2:$J$9990,8,0),"")</f>
        <v/>
      </c>
      <c r="H1341" s="40" t="str">
        <f t="shared" si="31"/>
        <v/>
      </c>
    </row>
    <row r="1342" spans="4:8" x14ac:dyDescent="0.25">
      <c r="D1342" s="100"/>
      <c r="G1342" s="19" t="str">
        <f>IFERROR(VLOOKUP($D1342,LISTA!$A$2:$J$9990,8,0),"")</f>
        <v/>
      </c>
      <c r="H1342" s="40" t="str">
        <f t="shared" si="31"/>
        <v/>
      </c>
    </row>
    <row r="1343" spans="4:8" x14ac:dyDescent="0.25">
      <c r="D1343" s="100"/>
      <c r="G1343" s="19" t="str">
        <f>IFERROR(VLOOKUP($D1343,LISTA!$A$2:$J$9990,8,0),"")</f>
        <v/>
      </c>
      <c r="H1343" s="40" t="str">
        <f t="shared" si="31"/>
        <v/>
      </c>
    </row>
    <row r="1344" spans="4:8" x14ac:dyDescent="0.25">
      <c r="D1344" s="100"/>
      <c r="G1344" s="19" t="str">
        <f>IFERROR(VLOOKUP($D1344,LISTA!$A$2:$J$9990,8,0),"")</f>
        <v/>
      </c>
      <c r="H1344" s="40" t="str">
        <f t="shared" si="31"/>
        <v/>
      </c>
    </row>
    <row r="1345" spans="4:8" x14ac:dyDescent="0.25">
      <c r="D1345" s="100"/>
      <c r="G1345" s="19" t="str">
        <f>IFERROR(VLOOKUP($D1345,LISTA!$A$2:$J$9990,8,0),"")</f>
        <v/>
      </c>
      <c r="H1345" s="40" t="str">
        <f t="shared" si="31"/>
        <v/>
      </c>
    </row>
    <row r="1346" spans="4:8" x14ac:dyDescent="0.25">
      <c r="D1346" s="100"/>
      <c r="G1346" s="19" t="str">
        <f>IFERROR(VLOOKUP($D1346,LISTA!$A$2:$J$9990,8,0),"")</f>
        <v/>
      </c>
      <c r="H1346" s="40" t="str">
        <f t="shared" si="31"/>
        <v/>
      </c>
    </row>
    <row r="1347" spans="4:8" x14ac:dyDescent="0.25">
      <c r="D1347" s="100"/>
      <c r="G1347" s="19" t="str">
        <f>IFERROR(VLOOKUP($D1347,LISTA!$A$2:$J$9990,8,0),"")</f>
        <v/>
      </c>
      <c r="H1347" s="40" t="str">
        <f t="shared" si="31"/>
        <v/>
      </c>
    </row>
    <row r="1348" spans="4:8" x14ac:dyDescent="0.25">
      <c r="D1348" s="100"/>
      <c r="G1348" s="19" t="str">
        <f>IFERROR(VLOOKUP($D1348,LISTA!$A$2:$J$9990,8,0),"")</f>
        <v/>
      </c>
      <c r="H1348" s="40" t="str">
        <f t="shared" si="31"/>
        <v/>
      </c>
    </row>
    <row r="1349" spans="4:8" x14ac:dyDescent="0.25">
      <c r="D1349" s="100"/>
      <c r="G1349" s="19" t="str">
        <f>IFERROR(VLOOKUP($D1349,LISTA!$A$2:$J$9990,8,0),"")</f>
        <v/>
      </c>
      <c r="H1349" s="40" t="str">
        <f t="shared" ref="H1349:H1412" si="32">IF(OR(G1349=$K$10,G1349=$K$11,G1349=$K$14,G1349=$K$15,G1349=$K$16,G1349=$K$17,G1349=$K$18,G1349=$K$19,G1349=$K$20,G1349=$K$21,G1349=$K$22,G1349=$K$23,G1349=$K$24,G1349=$K$25,G1349=$K$26,G1349=$K$27,G1349=$K$28),$K$9,IF(OR(G1349=$K$32,G1349=$K$33),$K$31,IF(OR(G1349=$K$38),$K$37,"")))</f>
        <v/>
      </c>
    </row>
    <row r="1350" spans="4:8" x14ac:dyDescent="0.25">
      <c r="D1350" s="100"/>
      <c r="G1350" s="19" t="str">
        <f>IFERROR(VLOOKUP($D1350,LISTA!$A$2:$J$9990,8,0),"")</f>
        <v/>
      </c>
      <c r="H1350" s="40" t="str">
        <f t="shared" si="32"/>
        <v/>
      </c>
    </row>
    <row r="1351" spans="4:8" x14ac:dyDescent="0.25">
      <c r="D1351" s="100"/>
      <c r="G1351" s="19" t="str">
        <f>IFERROR(VLOOKUP($D1351,LISTA!$A$2:$J$9990,8,0),"")</f>
        <v/>
      </c>
      <c r="H1351" s="40" t="str">
        <f t="shared" si="32"/>
        <v/>
      </c>
    </row>
    <row r="1352" spans="4:8" x14ac:dyDescent="0.25">
      <c r="D1352" s="100"/>
      <c r="G1352" s="19" t="str">
        <f>IFERROR(VLOOKUP($D1352,LISTA!$A$2:$J$9990,8,0),"")</f>
        <v/>
      </c>
      <c r="H1352" s="40" t="str">
        <f t="shared" si="32"/>
        <v/>
      </c>
    </row>
    <row r="1353" spans="4:8" x14ac:dyDescent="0.25">
      <c r="D1353" s="100"/>
      <c r="G1353" s="19" t="str">
        <f>IFERROR(VLOOKUP($D1353,LISTA!$A$2:$J$9990,8,0),"")</f>
        <v/>
      </c>
      <c r="H1353" s="40" t="str">
        <f t="shared" si="32"/>
        <v/>
      </c>
    </row>
    <row r="1354" spans="4:8" x14ac:dyDescent="0.25">
      <c r="D1354" s="100"/>
      <c r="G1354" s="19" t="str">
        <f>IFERROR(VLOOKUP($D1354,LISTA!$A$2:$J$9990,8,0),"")</f>
        <v/>
      </c>
      <c r="H1354" s="40" t="str">
        <f t="shared" si="32"/>
        <v/>
      </c>
    </row>
    <row r="1355" spans="4:8" x14ac:dyDescent="0.25">
      <c r="D1355" s="100"/>
      <c r="G1355" s="19" t="str">
        <f>IFERROR(VLOOKUP($D1355,LISTA!$A$2:$J$9990,8,0),"")</f>
        <v/>
      </c>
      <c r="H1355" s="40" t="str">
        <f t="shared" si="32"/>
        <v/>
      </c>
    </row>
    <row r="1356" spans="4:8" x14ac:dyDescent="0.25">
      <c r="D1356" s="100"/>
      <c r="G1356" s="19" t="str">
        <f>IFERROR(VLOOKUP($D1356,LISTA!$A$2:$J$9990,8,0),"")</f>
        <v/>
      </c>
      <c r="H1356" s="40" t="str">
        <f t="shared" si="32"/>
        <v/>
      </c>
    </row>
    <row r="1357" spans="4:8" x14ac:dyDescent="0.25">
      <c r="D1357" s="100"/>
      <c r="G1357" s="19" t="str">
        <f>IFERROR(VLOOKUP($D1357,LISTA!$A$2:$J$9990,8,0),"")</f>
        <v/>
      </c>
      <c r="H1357" s="40" t="str">
        <f t="shared" si="32"/>
        <v/>
      </c>
    </row>
    <row r="1358" spans="4:8" x14ac:dyDescent="0.25">
      <c r="D1358" s="100"/>
      <c r="G1358" s="19" t="str">
        <f>IFERROR(VLOOKUP($D1358,LISTA!$A$2:$J$9990,8,0),"")</f>
        <v/>
      </c>
      <c r="H1358" s="40" t="str">
        <f t="shared" si="32"/>
        <v/>
      </c>
    </row>
    <row r="1359" spans="4:8" x14ac:dyDescent="0.25">
      <c r="D1359" s="100"/>
      <c r="G1359" s="19" t="str">
        <f>IFERROR(VLOOKUP($D1359,LISTA!$A$2:$J$9990,8,0),"")</f>
        <v/>
      </c>
      <c r="H1359" s="40" t="str">
        <f t="shared" si="32"/>
        <v/>
      </c>
    </row>
    <row r="1360" spans="4:8" x14ac:dyDescent="0.25">
      <c r="D1360" s="100"/>
      <c r="G1360" s="19" t="str">
        <f>IFERROR(VLOOKUP($D1360,LISTA!$A$2:$J$9990,8,0),"")</f>
        <v/>
      </c>
      <c r="H1360" s="40" t="str">
        <f t="shared" si="32"/>
        <v/>
      </c>
    </row>
    <row r="1361" spans="4:8" x14ac:dyDescent="0.25">
      <c r="D1361" s="100"/>
      <c r="G1361" s="19" t="str">
        <f>IFERROR(VLOOKUP($D1361,LISTA!$A$2:$J$9990,8,0),"")</f>
        <v/>
      </c>
      <c r="H1361" s="40" t="str">
        <f t="shared" si="32"/>
        <v/>
      </c>
    </row>
    <row r="1362" spans="4:8" x14ac:dyDescent="0.25">
      <c r="D1362" s="100"/>
      <c r="G1362" s="19" t="str">
        <f>IFERROR(VLOOKUP($D1362,LISTA!$A$2:$J$9990,8,0),"")</f>
        <v/>
      </c>
      <c r="H1362" s="40" t="str">
        <f t="shared" si="32"/>
        <v/>
      </c>
    </row>
    <row r="1363" spans="4:8" x14ac:dyDescent="0.25">
      <c r="D1363" s="100"/>
      <c r="G1363" s="19" t="str">
        <f>IFERROR(VLOOKUP($D1363,LISTA!$A$2:$J$9990,8,0),"")</f>
        <v/>
      </c>
      <c r="H1363" s="40" t="str">
        <f t="shared" si="32"/>
        <v/>
      </c>
    </row>
    <row r="1364" spans="4:8" x14ac:dyDescent="0.25">
      <c r="D1364" s="100"/>
      <c r="G1364" s="19" t="str">
        <f>IFERROR(VLOOKUP($D1364,LISTA!$A$2:$J$9990,8,0),"")</f>
        <v/>
      </c>
      <c r="H1364" s="40" t="str">
        <f t="shared" si="32"/>
        <v/>
      </c>
    </row>
    <row r="1365" spans="4:8" x14ac:dyDescent="0.25">
      <c r="D1365" s="100"/>
      <c r="G1365" s="19" t="str">
        <f>IFERROR(VLOOKUP($D1365,LISTA!$A$2:$J$9990,8,0),"")</f>
        <v/>
      </c>
      <c r="H1365" s="40" t="str">
        <f t="shared" si="32"/>
        <v/>
      </c>
    </row>
    <row r="1366" spans="4:8" x14ac:dyDescent="0.25">
      <c r="D1366" s="100"/>
      <c r="G1366" s="19" t="str">
        <f>IFERROR(VLOOKUP($D1366,LISTA!$A$2:$J$9990,8,0),"")</f>
        <v/>
      </c>
      <c r="H1366" s="40" t="str">
        <f t="shared" si="32"/>
        <v/>
      </c>
    </row>
    <row r="1367" spans="4:8" x14ac:dyDescent="0.25">
      <c r="D1367" s="100"/>
      <c r="G1367" s="19" t="str">
        <f>IFERROR(VLOOKUP($D1367,LISTA!$A$2:$J$9990,8,0),"")</f>
        <v/>
      </c>
      <c r="H1367" s="40" t="str">
        <f t="shared" si="32"/>
        <v/>
      </c>
    </row>
    <row r="1368" spans="4:8" x14ac:dyDescent="0.25">
      <c r="D1368" s="100"/>
      <c r="G1368" s="19" t="str">
        <f>IFERROR(VLOOKUP($D1368,LISTA!$A$2:$J$9990,8,0),"")</f>
        <v/>
      </c>
      <c r="H1368" s="40" t="str">
        <f t="shared" si="32"/>
        <v/>
      </c>
    </row>
    <row r="1369" spans="4:8" x14ac:dyDescent="0.25">
      <c r="D1369" s="100"/>
      <c r="G1369" s="19" t="str">
        <f>IFERROR(VLOOKUP($D1369,LISTA!$A$2:$J$9990,8,0),"")</f>
        <v/>
      </c>
      <c r="H1369" s="40" t="str">
        <f t="shared" si="32"/>
        <v/>
      </c>
    </row>
    <row r="1370" spans="4:8" x14ac:dyDescent="0.25">
      <c r="D1370" s="100"/>
      <c r="G1370" s="19" t="str">
        <f>IFERROR(VLOOKUP($D1370,LISTA!$A$2:$J$9990,8,0),"")</f>
        <v/>
      </c>
      <c r="H1370" s="40" t="str">
        <f t="shared" si="32"/>
        <v/>
      </c>
    </row>
    <row r="1371" spans="4:8" x14ac:dyDescent="0.25">
      <c r="D1371" s="100"/>
      <c r="G1371" s="19" t="str">
        <f>IFERROR(VLOOKUP($D1371,LISTA!$A$2:$J$9990,8,0),"")</f>
        <v/>
      </c>
      <c r="H1371" s="40" t="str">
        <f t="shared" si="32"/>
        <v/>
      </c>
    </row>
    <row r="1372" spans="4:8" x14ac:dyDescent="0.25">
      <c r="D1372" s="100"/>
      <c r="G1372" s="19" t="str">
        <f>IFERROR(VLOOKUP($D1372,LISTA!$A$2:$J$9990,8,0),"")</f>
        <v/>
      </c>
      <c r="H1372" s="40" t="str">
        <f t="shared" si="32"/>
        <v/>
      </c>
    </row>
    <row r="1373" spans="4:8" x14ac:dyDescent="0.25">
      <c r="D1373" s="100"/>
      <c r="G1373" s="19" t="str">
        <f>IFERROR(VLOOKUP($D1373,LISTA!$A$2:$J$9990,8,0),"")</f>
        <v/>
      </c>
      <c r="H1373" s="40" t="str">
        <f t="shared" si="32"/>
        <v/>
      </c>
    </row>
    <row r="1374" spans="4:8" x14ac:dyDescent="0.25">
      <c r="D1374" s="100"/>
      <c r="G1374" s="19" t="str">
        <f>IFERROR(VLOOKUP($D1374,LISTA!$A$2:$J$9990,8,0),"")</f>
        <v/>
      </c>
      <c r="H1374" s="40" t="str">
        <f t="shared" si="32"/>
        <v/>
      </c>
    </row>
    <row r="1375" spans="4:8" x14ac:dyDescent="0.25">
      <c r="D1375" s="100"/>
      <c r="G1375" s="19" t="str">
        <f>IFERROR(VLOOKUP($D1375,LISTA!$A$2:$J$9990,8,0),"")</f>
        <v/>
      </c>
      <c r="H1375" s="40" t="str">
        <f t="shared" si="32"/>
        <v/>
      </c>
    </row>
    <row r="1376" spans="4:8" x14ac:dyDescent="0.25">
      <c r="D1376" s="100"/>
      <c r="G1376" s="19" t="str">
        <f>IFERROR(VLOOKUP($D1376,LISTA!$A$2:$J$9990,8,0),"")</f>
        <v/>
      </c>
      <c r="H1376" s="40" t="str">
        <f t="shared" si="32"/>
        <v/>
      </c>
    </row>
    <row r="1377" spans="4:8" x14ac:dyDescent="0.25">
      <c r="D1377" s="100"/>
      <c r="G1377" s="19" t="str">
        <f>IFERROR(VLOOKUP($D1377,LISTA!$A$2:$J$9990,8,0),"")</f>
        <v/>
      </c>
      <c r="H1377" s="40" t="str">
        <f t="shared" si="32"/>
        <v/>
      </c>
    </row>
    <row r="1378" spans="4:8" x14ac:dyDescent="0.25">
      <c r="D1378" s="100"/>
      <c r="G1378" s="19" t="str">
        <f>IFERROR(VLOOKUP($D1378,LISTA!$A$2:$J$9990,8,0),"")</f>
        <v/>
      </c>
      <c r="H1378" s="40" t="str">
        <f t="shared" si="32"/>
        <v/>
      </c>
    </row>
    <row r="1379" spans="4:8" x14ac:dyDescent="0.25">
      <c r="D1379" s="100"/>
      <c r="G1379" s="19" t="str">
        <f>IFERROR(VLOOKUP($D1379,LISTA!$A$2:$J$9990,8,0),"")</f>
        <v/>
      </c>
      <c r="H1379" s="40" t="str">
        <f t="shared" si="32"/>
        <v/>
      </c>
    </row>
    <row r="1380" spans="4:8" x14ac:dyDescent="0.25">
      <c r="D1380" s="100"/>
      <c r="G1380" s="19" t="str">
        <f>IFERROR(VLOOKUP($D1380,LISTA!$A$2:$J$9990,8,0),"")</f>
        <v/>
      </c>
      <c r="H1380" s="40" t="str">
        <f t="shared" si="32"/>
        <v/>
      </c>
    </row>
    <row r="1381" spans="4:8" x14ac:dyDescent="0.25">
      <c r="D1381" s="100"/>
      <c r="G1381" s="19" t="str">
        <f>IFERROR(VLOOKUP($D1381,LISTA!$A$2:$J$9990,8,0),"")</f>
        <v/>
      </c>
      <c r="H1381" s="40" t="str">
        <f t="shared" si="32"/>
        <v/>
      </c>
    </row>
    <row r="1382" spans="4:8" x14ac:dyDescent="0.25">
      <c r="D1382" s="100"/>
      <c r="G1382" s="19" t="str">
        <f>IFERROR(VLOOKUP($D1382,LISTA!$A$2:$J$9990,8,0),"")</f>
        <v/>
      </c>
      <c r="H1382" s="40" t="str">
        <f t="shared" si="32"/>
        <v/>
      </c>
    </row>
    <row r="1383" spans="4:8" x14ac:dyDescent="0.25">
      <c r="D1383" s="100"/>
      <c r="G1383" s="19" t="str">
        <f>IFERROR(VLOOKUP($D1383,LISTA!$A$2:$J$9990,8,0),"")</f>
        <v/>
      </c>
      <c r="H1383" s="40" t="str">
        <f t="shared" si="32"/>
        <v/>
      </c>
    </row>
    <row r="1384" spans="4:8" x14ac:dyDescent="0.25">
      <c r="D1384" s="100"/>
      <c r="G1384" s="19" t="str">
        <f>IFERROR(VLOOKUP($D1384,LISTA!$A$2:$J$9990,8,0),"")</f>
        <v/>
      </c>
      <c r="H1384" s="40" t="str">
        <f t="shared" si="32"/>
        <v/>
      </c>
    </row>
    <row r="1385" spans="4:8" x14ac:dyDescent="0.25">
      <c r="D1385" s="100"/>
      <c r="G1385" s="19" t="str">
        <f>IFERROR(VLOOKUP($D1385,LISTA!$A$2:$J$9990,8,0),"")</f>
        <v/>
      </c>
      <c r="H1385" s="40" t="str">
        <f t="shared" si="32"/>
        <v/>
      </c>
    </row>
    <row r="1386" spans="4:8" x14ac:dyDescent="0.25">
      <c r="D1386" s="100"/>
      <c r="G1386" s="19" t="str">
        <f>IFERROR(VLOOKUP($D1386,LISTA!$A$2:$J$9990,8,0),"")</f>
        <v/>
      </c>
      <c r="H1386" s="40" t="str">
        <f t="shared" si="32"/>
        <v/>
      </c>
    </row>
    <row r="1387" spans="4:8" x14ac:dyDescent="0.25">
      <c r="D1387" s="100"/>
      <c r="G1387" s="19" t="str">
        <f>IFERROR(VLOOKUP($D1387,LISTA!$A$2:$J$9990,8,0),"")</f>
        <v/>
      </c>
      <c r="H1387" s="40" t="str">
        <f t="shared" si="32"/>
        <v/>
      </c>
    </row>
    <row r="1388" spans="4:8" x14ac:dyDescent="0.25">
      <c r="D1388" s="100"/>
      <c r="G1388" s="19" t="str">
        <f>IFERROR(VLOOKUP($D1388,LISTA!$A$2:$J$9990,8,0),"")</f>
        <v/>
      </c>
      <c r="H1388" s="40" t="str">
        <f t="shared" si="32"/>
        <v/>
      </c>
    </row>
    <row r="1389" spans="4:8" x14ac:dyDescent="0.25">
      <c r="D1389" s="100"/>
      <c r="G1389" s="19" t="str">
        <f>IFERROR(VLOOKUP($D1389,LISTA!$A$2:$J$9990,8,0),"")</f>
        <v/>
      </c>
      <c r="H1389" s="40" t="str">
        <f t="shared" si="32"/>
        <v/>
      </c>
    </row>
    <row r="1390" spans="4:8" x14ac:dyDescent="0.25">
      <c r="D1390" s="100"/>
      <c r="G1390" s="19" t="str">
        <f>IFERROR(VLOOKUP($D1390,LISTA!$A$2:$J$9990,8,0),"")</f>
        <v/>
      </c>
      <c r="H1390" s="40" t="str">
        <f t="shared" si="32"/>
        <v/>
      </c>
    </row>
    <row r="1391" spans="4:8" x14ac:dyDescent="0.25">
      <c r="D1391" s="100"/>
      <c r="G1391" s="19" t="str">
        <f>IFERROR(VLOOKUP($D1391,LISTA!$A$2:$J$9990,8,0),"")</f>
        <v/>
      </c>
      <c r="H1391" s="40" t="str">
        <f t="shared" si="32"/>
        <v/>
      </c>
    </row>
    <row r="1392" spans="4:8" x14ac:dyDescent="0.25">
      <c r="D1392" s="100"/>
      <c r="G1392" s="19" t="str">
        <f>IFERROR(VLOOKUP($D1392,LISTA!$A$2:$J$9990,8,0),"")</f>
        <v/>
      </c>
      <c r="H1392" s="40" t="str">
        <f t="shared" si="32"/>
        <v/>
      </c>
    </row>
    <row r="1393" spans="4:8" x14ac:dyDescent="0.25">
      <c r="D1393" s="100"/>
      <c r="G1393" s="19" t="str">
        <f>IFERROR(VLOOKUP($D1393,LISTA!$A$2:$J$9990,8,0),"")</f>
        <v/>
      </c>
      <c r="H1393" s="40" t="str">
        <f t="shared" si="32"/>
        <v/>
      </c>
    </row>
    <row r="1394" spans="4:8" x14ac:dyDescent="0.25">
      <c r="D1394" s="100"/>
      <c r="G1394" s="19" t="str">
        <f>IFERROR(VLOOKUP($D1394,LISTA!$A$2:$J$9990,8,0),"")</f>
        <v/>
      </c>
      <c r="H1394" s="40" t="str">
        <f t="shared" si="32"/>
        <v/>
      </c>
    </row>
    <row r="1395" spans="4:8" x14ac:dyDescent="0.25">
      <c r="D1395" s="100"/>
      <c r="G1395" s="19" t="str">
        <f>IFERROR(VLOOKUP($D1395,LISTA!$A$2:$J$9990,8,0),"")</f>
        <v/>
      </c>
      <c r="H1395" s="40" t="str">
        <f t="shared" si="32"/>
        <v/>
      </c>
    </row>
    <row r="1396" spans="4:8" x14ac:dyDescent="0.25">
      <c r="D1396" s="100"/>
      <c r="G1396" s="19" t="str">
        <f>IFERROR(VLOOKUP($D1396,LISTA!$A$2:$J$9990,8,0),"")</f>
        <v/>
      </c>
      <c r="H1396" s="40" t="str">
        <f t="shared" si="32"/>
        <v/>
      </c>
    </row>
    <row r="1397" spans="4:8" x14ac:dyDescent="0.25">
      <c r="D1397" s="100"/>
      <c r="G1397" s="19" t="str">
        <f>IFERROR(VLOOKUP($D1397,LISTA!$A$2:$J$9990,8,0),"")</f>
        <v/>
      </c>
      <c r="H1397" s="40" t="str">
        <f t="shared" si="32"/>
        <v/>
      </c>
    </row>
    <row r="1398" spans="4:8" x14ac:dyDescent="0.25">
      <c r="D1398" s="100"/>
      <c r="G1398" s="19" t="str">
        <f>IFERROR(VLOOKUP($D1398,LISTA!$A$2:$J$9990,8,0),"")</f>
        <v/>
      </c>
      <c r="H1398" s="40" t="str">
        <f t="shared" si="32"/>
        <v/>
      </c>
    </row>
    <row r="1399" spans="4:8" x14ac:dyDescent="0.25">
      <c r="D1399" s="100"/>
      <c r="G1399" s="19" t="str">
        <f>IFERROR(VLOOKUP($D1399,LISTA!$A$2:$J$9990,8,0),"")</f>
        <v/>
      </c>
      <c r="H1399" s="40" t="str">
        <f t="shared" si="32"/>
        <v/>
      </c>
    </row>
    <row r="1400" spans="4:8" x14ac:dyDescent="0.25">
      <c r="D1400" s="100"/>
      <c r="G1400" s="19" t="str">
        <f>IFERROR(VLOOKUP($D1400,LISTA!$A$2:$J$9990,8,0),"")</f>
        <v/>
      </c>
      <c r="H1400" s="40" t="str">
        <f t="shared" si="32"/>
        <v/>
      </c>
    </row>
    <row r="1401" spans="4:8" x14ac:dyDescent="0.25">
      <c r="D1401" s="100"/>
      <c r="G1401" s="19" t="str">
        <f>IFERROR(VLOOKUP($D1401,LISTA!$A$2:$J$9990,8,0),"")</f>
        <v/>
      </c>
      <c r="H1401" s="40" t="str">
        <f t="shared" si="32"/>
        <v/>
      </c>
    </row>
    <row r="1402" spans="4:8" x14ac:dyDescent="0.25">
      <c r="D1402" s="100"/>
      <c r="G1402" s="19" t="str">
        <f>IFERROR(VLOOKUP($D1402,LISTA!$A$2:$J$9990,8,0),"")</f>
        <v/>
      </c>
      <c r="H1402" s="40" t="str">
        <f t="shared" si="32"/>
        <v/>
      </c>
    </row>
    <row r="1403" spans="4:8" x14ac:dyDescent="0.25">
      <c r="D1403" s="100"/>
      <c r="G1403" s="19" t="str">
        <f>IFERROR(VLOOKUP($D1403,LISTA!$A$2:$J$9990,8,0),"")</f>
        <v/>
      </c>
      <c r="H1403" s="40" t="str">
        <f t="shared" si="32"/>
        <v/>
      </c>
    </row>
    <row r="1404" spans="4:8" x14ac:dyDescent="0.25">
      <c r="D1404" s="100"/>
      <c r="G1404" s="19" t="str">
        <f>IFERROR(VLOOKUP($D1404,LISTA!$A$2:$J$9990,8,0),"")</f>
        <v/>
      </c>
      <c r="H1404" s="40" t="str">
        <f t="shared" si="32"/>
        <v/>
      </c>
    </row>
    <row r="1405" spans="4:8" x14ac:dyDescent="0.25">
      <c r="D1405" s="100"/>
      <c r="G1405" s="19" t="str">
        <f>IFERROR(VLOOKUP($D1405,LISTA!$A$2:$J$9990,8,0),"")</f>
        <v/>
      </c>
      <c r="H1405" s="40" t="str">
        <f t="shared" si="32"/>
        <v/>
      </c>
    </row>
    <row r="1406" spans="4:8" x14ac:dyDescent="0.25">
      <c r="D1406" s="100"/>
      <c r="G1406" s="19" t="str">
        <f>IFERROR(VLOOKUP($D1406,LISTA!$A$2:$J$9990,8,0),"")</f>
        <v/>
      </c>
      <c r="H1406" s="40" t="str">
        <f t="shared" si="32"/>
        <v/>
      </c>
    </row>
    <row r="1407" spans="4:8" x14ac:dyDescent="0.25">
      <c r="D1407" s="100"/>
      <c r="G1407" s="19" t="str">
        <f>IFERROR(VLOOKUP($D1407,LISTA!$A$2:$J$9990,8,0),"")</f>
        <v/>
      </c>
      <c r="H1407" s="40" t="str">
        <f t="shared" si="32"/>
        <v/>
      </c>
    </row>
    <row r="1408" spans="4:8" x14ac:dyDescent="0.25">
      <c r="D1408" s="100"/>
      <c r="G1408" s="19" t="str">
        <f>IFERROR(VLOOKUP($D1408,LISTA!$A$2:$J$9990,8,0),"")</f>
        <v/>
      </c>
      <c r="H1408" s="40" t="str">
        <f t="shared" si="32"/>
        <v/>
      </c>
    </row>
    <row r="1409" spans="4:8" x14ac:dyDescent="0.25">
      <c r="D1409" s="100"/>
      <c r="G1409" s="19" t="str">
        <f>IFERROR(VLOOKUP($D1409,LISTA!$A$2:$J$9990,8,0),"")</f>
        <v/>
      </c>
      <c r="H1409" s="40" t="str">
        <f t="shared" si="32"/>
        <v/>
      </c>
    </row>
    <row r="1410" spans="4:8" x14ac:dyDescent="0.25">
      <c r="D1410" s="100"/>
      <c r="G1410" s="19" t="str">
        <f>IFERROR(VLOOKUP($D1410,LISTA!$A$2:$J$9990,8,0),"")</f>
        <v/>
      </c>
      <c r="H1410" s="40" t="str">
        <f t="shared" si="32"/>
        <v/>
      </c>
    </row>
    <row r="1411" spans="4:8" x14ac:dyDescent="0.25">
      <c r="D1411" s="100"/>
      <c r="G1411" s="19" t="str">
        <f>IFERROR(VLOOKUP($D1411,LISTA!$A$2:$J$9990,8,0),"")</f>
        <v/>
      </c>
      <c r="H1411" s="40" t="str">
        <f t="shared" si="32"/>
        <v/>
      </c>
    </row>
    <row r="1412" spans="4:8" x14ac:dyDescent="0.25">
      <c r="D1412" s="100"/>
      <c r="G1412" s="19" t="str">
        <f>IFERROR(VLOOKUP($D1412,LISTA!$A$2:$J$9990,8,0),"")</f>
        <v/>
      </c>
      <c r="H1412" s="40" t="str">
        <f t="shared" si="32"/>
        <v/>
      </c>
    </row>
    <row r="1413" spans="4:8" x14ac:dyDescent="0.25">
      <c r="D1413" s="100"/>
      <c r="G1413" s="19" t="str">
        <f>IFERROR(VLOOKUP($D1413,LISTA!$A$2:$J$9990,8,0),"")</f>
        <v/>
      </c>
      <c r="H1413" s="40" t="str">
        <f t="shared" ref="H1413:H1476" si="33">IF(OR(G1413=$K$10,G1413=$K$11,G1413=$K$14,G1413=$K$15,G1413=$K$16,G1413=$K$17,G1413=$K$18,G1413=$K$19,G1413=$K$20,G1413=$K$21,G1413=$K$22,G1413=$K$23,G1413=$K$24,G1413=$K$25,G1413=$K$26,G1413=$K$27,G1413=$K$28),$K$9,IF(OR(G1413=$K$32,G1413=$K$33),$K$31,IF(OR(G1413=$K$38),$K$37,"")))</f>
        <v/>
      </c>
    </row>
    <row r="1414" spans="4:8" x14ac:dyDescent="0.25">
      <c r="D1414" s="100"/>
      <c r="G1414" s="19" t="str">
        <f>IFERROR(VLOOKUP($D1414,LISTA!$A$2:$J$9990,8,0),"")</f>
        <v/>
      </c>
      <c r="H1414" s="40" t="str">
        <f t="shared" si="33"/>
        <v/>
      </c>
    </row>
    <row r="1415" spans="4:8" x14ac:dyDescent="0.25">
      <c r="D1415" s="100"/>
      <c r="G1415" s="19" t="str">
        <f>IFERROR(VLOOKUP($D1415,LISTA!$A$2:$J$9990,8,0),"")</f>
        <v/>
      </c>
      <c r="H1415" s="40" t="str">
        <f t="shared" si="33"/>
        <v/>
      </c>
    </row>
    <row r="1416" spans="4:8" x14ac:dyDescent="0.25">
      <c r="D1416" s="100"/>
      <c r="G1416" s="19" t="str">
        <f>IFERROR(VLOOKUP($D1416,LISTA!$A$2:$J$9990,8,0),"")</f>
        <v/>
      </c>
      <c r="H1416" s="40" t="str">
        <f t="shared" si="33"/>
        <v/>
      </c>
    </row>
    <row r="1417" spans="4:8" x14ac:dyDescent="0.25">
      <c r="D1417" s="100"/>
      <c r="G1417" s="19" t="str">
        <f>IFERROR(VLOOKUP($D1417,LISTA!$A$2:$J$9990,8,0),"")</f>
        <v/>
      </c>
      <c r="H1417" s="40" t="str">
        <f t="shared" si="33"/>
        <v/>
      </c>
    </row>
    <row r="1418" spans="4:8" x14ac:dyDescent="0.25">
      <c r="D1418" s="100"/>
      <c r="G1418" s="19" t="str">
        <f>IFERROR(VLOOKUP($D1418,LISTA!$A$2:$J$9990,8,0),"")</f>
        <v/>
      </c>
      <c r="H1418" s="40" t="str">
        <f t="shared" si="33"/>
        <v/>
      </c>
    </row>
    <row r="1419" spans="4:8" x14ac:dyDescent="0.25">
      <c r="D1419" s="100"/>
      <c r="G1419" s="19" t="str">
        <f>IFERROR(VLOOKUP($D1419,LISTA!$A$2:$J$9990,8,0),"")</f>
        <v/>
      </c>
      <c r="H1419" s="40" t="str">
        <f t="shared" si="33"/>
        <v/>
      </c>
    </row>
    <row r="1420" spans="4:8" x14ac:dyDescent="0.25">
      <c r="D1420" s="100"/>
      <c r="G1420" s="19" t="str">
        <f>IFERROR(VLOOKUP($D1420,LISTA!$A$2:$J$9990,8,0),"")</f>
        <v/>
      </c>
      <c r="H1420" s="40" t="str">
        <f t="shared" si="33"/>
        <v/>
      </c>
    </row>
    <row r="1421" spans="4:8" x14ac:dyDescent="0.25">
      <c r="D1421" s="100"/>
      <c r="G1421" s="19" t="str">
        <f>IFERROR(VLOOKUP($D1421,LISTA!$A$2:$J$9990,8,0),"")</f>
        <v/>
      </c>
      <c r="H1421" s="40" t="str">
        <f t="shared" si="33"/>
        <v/>
      </c>
    </row>
    <row r="1422" spans="4:8" x14ac:dyDescent="0.25">
      <c r="D1422" s="100"/>
      <c r="G1422" s="19" t="str">
        <f>IFERROR(VLOOKUP($D1422,LISTA!$A$2:$J$9990,8,0),"")</f>
        <v/>
      </c>
      <c r="H1422" s="40" t="str">
        <f t="shared" si="33"/>
        <v/>
      </c>
    </row>
    <row r="1423" spans="4:8" x14ac:dyDescent="0.25">
      <c r="D1423" s="100"/>
      <c r="G1423" s="19" t="str">
        <f>IFERROR(VLOOKUP($D1423,LISTA!$A$2:$J$9990,8,0),"")</f>
        <v/>
      </c>
      <c r="H1423" s="40" t="str">
        <f t="shared" si="33"/>
        <v/>
      </c>
    </row>
    <row r="1424" spans="4:8" x14ac:dyDescent="0.25">
      <c r="D1424" s="100"/>
      <c r="G1424" s="19" t="str">
        <f>IFERROR(VLOOKUP($D1424,LISTA!$A$2:$J$9990,8,0),"")</f>
        <v/>
      </c>
      <c r="H1424" s="40" t="str">
        <f t="shared" si="33"/>
        <v/>
      </c>
    </row>
    <row r="1425" spans="4:8" x14ac:dyDescent="0.25">
      <c r="D1425" s="100"/>
      <c r="G1425" s="19" t="str">
        <f>IFERROR(VLOOKUP($D1425,LISTA!$A$2:$J$9990,8,0),"")</f>
        <v/>
      </c>
      <c r="H1425" s="40" t="str">
        <f t="shared" si="33"/>
        <v/>
      </c>
    </row>
    <row r="1426" spans="4:8" x14ac:dyDescent="0.25">
      <c r="D1426" s="100"/>
      <c r="G1426" s="19" t="str">
        <f>IFERROR(VLOOKUP($D1426,LISTA!$A$2:$J$9990,8,0),"")</f>
        <v/>
      </c>
      <c r="H1426" s="40" t="str">
        <f t="shared" si="33"/>
        <v/>
      </c>
    </row>
    <row r="1427" spans="4:8" x14ac:dyDescent="0.25">
      <c r="D1427" s="100"/>
      <c r="G1427" s="19" t="str">
        <f>IFERROR(VLOOKUP($D1427,LISTA!$A$2:$J$9990,8,0),"")</f>
        <v/>
      </c>
      <c r="H1427" s="40" t="str">
        <f t="shared" si="33"/>
        <v/>
      </c>
    </row>
    <row r="1428" spans="4:8" x14ac:dyDescent="0.25">
      <c r="D1428" s="100"/>
      <c r="G1428" s="19" t="str">
        <f>IFERROR(VLOOKUP($D1428,LISTA!$A$2:$J$9990,8,0),"")</f>
        <v/>
      </c>
      <c r="H1428" s="40" t="str">
        <f t="shared" si="33"/>
        <v/>
      </c>
    </row>
    <row r="1429" spans="4:8" x14ac:dyDescent="0.25">
      <c r="D1429" s="100"/>
      <c r="G1429" s="19" t="str">
        <f>IFERROR(VLOOKUP($D1429,LISTA!$A$2:$J$9990,8,0),"")</f>
        <v/>
      </c>
      <c r="H1429" s="40" t="str">
        <f t="shared" si="33"/>
        <v/>
      </c>
    </row>
    <row r="1430" spans="4:8" x14ac:dyDescent="0.25">
      <c r="D1430" s="100"/>
      <c r="G1430" s="19" t="str">
        <f>IFERROR(VLOOKUP($D1430,LISTA!$A$2:$J$9990,8,0),"")</f>
        <v/>
      </c>
      <c r="H1430" s="40" t="str">
        <f t="shared" si="33"/>
        <v/>
      </c>
    </row>
    <row r="1431" spans="4:8" x14ac:dyDescent="0.25">
      <c r="D1431" s="100"/>
      <c r="G1431" s="19" t="str">
        <f>IFERROR(VLOOKUP($D1431,LISTA!$A$2:$J$9990,8,0),"")</f>
        <v/>
      </c>
      <c r="H1431" s="40" t="str">
        <f t="shared" si="33"/>
        <v/>
      </c>
    </row>
    <row r="1432" spans="4:8" x14ac:dyDescent="0.25">
      <c r="D1432" s="100"/>
      <c r="G1432" s="19" t="str">
        <f>IFERROR(VLOOKUP($D1432,LISTA!$A$2:$J$9990,8,0),"")</f>
        <v/>
      </c>
      <c r="H1432" s="40" t="str">
        <f t="shared" si="33"/>
        <v/>
      </c>
    </row>
    <row r="1433" spans="4:8" x14ac:dyDescent="0.25">
      <c r="D1433" s="100"/>
      <c r="G1433" s="19" t="str">
        <f>IFERROR(VLOOKUP($D1433,LISTA!$A$2:$J$9990,8,0),"")</f>
        <v/>
      </c>
      <c r="H1433" s="40" t="str">
        <f t="shared" si="33"/>
        <v/>
      </c>
    </row>
    <row r="1434" spans="4:8" x14ac:dyDescent="0.25">
      <c r="D1434" s="100"/>
      <c r="G1434" s="19" t="str">
        <f>IFERROR(VLOOKUP($D1434,LISTA!$A$2:$J$9990,8,0),"")</f>
        <v/>
      </c>
      <c r="H1434" s="40" t="str">
        <f t="shared" si="33"/>
        <v/>
      </c>
    </row>
    <row r="1435" spans="4:8" x14ac:dyDescent="0.25">
      <c r="D1435" s="100"/>
      <c r="G1435" s="19" t="str">
        <f>IFERROR(VLOOKUP($D1435,LISTA!$A$2:$J$9990,8,0),"")</f>
        <v/>
      </c>
      <c r="H1435" s="40" t="str">
        <f t="shared" si="33"/>
        <v/>
      </c>
    </row>
    <row r="1436" spans="4:8" x14ac:dyDescent="0.25">
      <c r="D1436" s="100"/>
      <c r="G1436" s="19" t="str">
        <f>IFERROR(VLOOKUP($D1436,LISTA!$A$2:$J$9990,8,0),"")</f>
        <v/>
      </c>
      <c r="H1436" s="40" t="str">
        <f t="shared" si="33"/>
        <v/>
      </c>
    </row>
    <row r="1437" spans="4:8" x14ac:dyDescent="0.25">
      <c r="D1437" s="100"/>
      <c r="G1437" s="19" t="str">
        <f>IFERROR(VLOOKUP($D1437,LISTA!$A$2:$J$9990,8,0),"")</f>
        <v/>
      </c>
      <c r="H1437" s="40" t="str">
        <f t="shared" si="33"/>
        <v/>
      </c>
    </row>
    <row r="1438" spans="4:8" x14ac:dyDescent="0.25">
      <c r="D1438" s="100"/>
      <c r="G1438" s="19" t="str">
        <f>IFERROR(VLOOKUP($D1438,LISTA!$A$2:$J$9990,8,0),"")</f>
        <v/>
      </c>
      <c r="H1438" s="40" t="str">
        <f t="shared" si="33"/>
        <v/>
      </c>
    </row>
    <row r="1439" spans="4:8" x14ac:dyDescent="0.25">
      <c r="D1439" s="100"/>
      <c r="G1439" s="19" t="str">
        <f>IFERROR(VLOOKUP($D1439,LISTA!$A$2:$J$9990,8,0),"")</f>
        <v/>
      </c>
      <c r="H1439" s="40" t="str">
        <f t="shared" si="33"/>
        <v/>
      </c>
    </row>
    <row r="1440" spans="4:8" x14ac:dyDescent="0.25">
      <c r="D1440" s="100"/>
      <c r="G1440" s="19" t="str">
        <f>IFERROR(VLOOKUP($D1440,LISTA!$A$2:$J$9990,8,0),"")</f>
        <v/>
      </c>
      <c r="H1440" s="40" t="str">
        <f t="shared" si="33"/>
        <v/>
      </c>
    </row>
    <row r="1441" spans="4:8" x14ac:dyDescent="0.25">
      <c r="D1441" s="100"/>
      <c r="G1441" s="19" t="str">
        <f>IFERROR(VLOOKUP($D1441,LISTA!$A$2:$J$9990,8,0),"")</f>
        <v/>
      </c>
      <c r="H1441" s="40" t="str">
        <f t="shared" si="33"/>
        <v/>
      </c>
    </row>
    <row r="1442" spans="4:8" x14ac:dyDescent="0.25">
      <c r="D1442" s="100"/>
      <c r="G1442" s="19" t="str">
        <f>IFERROR(VLOOKUP($D1442,LISTA!$A$2:$J$9990,8,0),"")</f>
        <v/>
      </c>
      <c r="H1442" s="40" t="str">
        <f t="shared" si="33"/>
        <v/>
      </c>
    </row>
    <row r="1443" spans="4:8" x14ac:dyDescent="0.25">
      <c r="D1443" s="100"/>
      <c r="G1443" s="19" t="str">
        <f>IFERROR(VLOOKUP($D1443,LISTA!$A$2:$J$9990,8,0),"")</f>
        <v/>
      </c>
      <c r="H1443" s="40" t="str">
        <f t="shared" si="33"/>
        <v/>
      </c>
    </row>
    <row r="1444" spans="4:8" x14ac:dyDescent="0.25">
      <c r="D1444" s="100"/>
      <c r="G1444" s="19" t="str">
        <f>IFERROR(VLOOKUP($D1444,LISTA!$A$2:$J$9990,8,0),"")</f>
        <v/>
      </c>
      <c r="H1444" s="40" t="str">
        <f t="shared" si="33"/>
        <v/>
      </c>
    </row>
    <row r="1445" spans="4:8" x14ac:dyDescent="0.25">
      <c r="D1445" s="100"/>
      <c r="G1445" s="19" t="str">
        <f>IFERROR(VLOOKUP($D1445,LISTA!$A$2:$J$9990,8,0),"")</f>
        <v/>
      </c>
      <c r="H1445" s="40" t="str">
        <f t="shared" si="33"/>
        <v/>
      </c>
    </row>
    <row r="1446" spans="4:8" x14ac:dyDescent="0.25">
      <c r="D1446" s="100"/>
      <c r="G1446" s="19" t="str">
        <f>IFERROR(VLOOKUP($D1446,LISTA!$A$2:$J$9990,8,0),"")</f>
        <v/>
      </c>
      <c r="H1446" s="40" t="str">
        <f t="shared" si="33"/>
        <v/>
      </c>
    </row>
    <row r="1447" spans="4:8" x14ac:dyDescent="0.25">
      <c r="D1447" s="100"/>
      <c r="G1447" s="19" t="str">
        <f>IFERROR(VLOOKUP($D1447,LISTA!$A$2:$J$9990,8,0),"")</f>
        <v/>
      </c>
      <c r="H1447" s="40" t="str">
        <f t="shared" si="33"/>
        <v/>
      </c>
    </row>
    <row r="1448" spans="4:8" x14ac:dyDescent="0.25">
      <c r="D1448" s="100"/>
      <c r="G1448" s="19" t="str">
        <f>IFERROR(VLOOKUP($D1448,LISTA!$A$2:$J$9990,8,0),"")</f>
        <v/>
      </c>
      <c r="H1448" s="40" t="str">
        <f t="shared" si="33"/>
        <v/>
      </c>
    </row>
    <row r="1449" spans="4:8" x14ac:dyDescent="0.25">
      <c r="D1449" s="100"/>
      <c r="G1449" s="19" t="str">
        <f>IFERROR(VLOOKUP($D1449,LISTA!$A$2:$J$9990,8,0),"")</f>
        <v/>
      </c>
      <c r="H1449" s="40" t="str">
        <f t="shared" si="33"/>
        <v/>
      </c>
    </row>
    <row r="1450" spans="4:8" x14ac:dyDescent="0.25">
      <c r="D1450" s="100"/>
      <c r="G1450" s="19" t="str">
        <f>IFERROR(VLOOKUP($D1450,LISTA!$A$2:$J$9990,8,0),"")</f>
        <v/>
      </c>
      <c r="H1450" s="40" t="str">
        <f t="shared" si="33"/>
        <v/>
      </c>
    </row>
    <row r="1451" spans="4:8" x14ac:dyDescent="0.25">
      <c r="D1451" s="100"/>
      <c r="G1451" s="19" t="str">
        <f>IFERROR(VLOOKUP($D1451,LISTA!$A$2:$J$9990,8,0),"")</f>
        <v/>
      </c>
      <c r="H1451" s="40" t="str">
        <f t="shared" si="33"/>
        <v/>
      </c>
    </row>
    <row r="1452" spans="4:8" x14ac:dyDescent="0.25">
      <c r="D1452" s="100"/>
      <c r="G1452" s="19" t="str">
        <f>IFERROR(VLOOKUP($D1452,LISTA!$A$2:$J$9990,8,0),"")</f>
        <v/>
      </c>
      <c r="H1452" s="40" t="str">
        <f t="shared" si="33"/>
        <v/>
      </c>
    </row>
    <row r="1453" spans="4:8" x14ac:dyDescent="0.25">
      <c r="D1453" s="100"/>
      <c r="G1453" s="19" t="str">
        <f>IFERROR(VLOOKUP($D1453,LISTA!$A$2:$J$9990,8,0),"")</f>
        <v/>
      </c>
      <c r="H1453" s="40" t="str">
        <f t="shared" si="33"/>
        <v/>
      </c>
    </row>
    <row r="1454" spans="4:8" x14ac:dyDescent="0.25">
      <c r="D1454" s="100"/>
      <c r="G1454" s="19" t="str">
        <f>IFERROR(VLOOKUP($D1454,LISTA!$A$2:$J$9990,8,0),"")</f>
        <v/>
      </c>
      <c r="H1454" s="40" t="str">
        <f t="shared" si="33"/>
        <v/>
      </c>
    </row>
    <row r="1455" spans="4:8" x14ac:dyDescent="0.25">
      <c r="D1455" s="100"/>
      <c r="G1455" s="19" t="str">
        <f>IFERROR(VLOOKUP($D1455,LISTA!$A$2:$J$9990,8,0),"")</f>
        <v/>
      </c>
      <c r="H1455" s="40" t="str">
        <f t="shared" si="33"/>
        <v/>
      </c>
    </row>
    <row r="1456" spans="4:8" x14ac:dyDescent="0.25">
      <c r="D1456" s="100"/>
      <c r="G1456" s="19" t="str">
        <f>IFERROR(VLOOKUP($D1456,LISTA!$A$2:$J$9990,8,0),"")</f>
        <v/>
      </c>
      <c r="H1456" s="40" t="str">
        <f t="shared" si="33"/>
        <v/>
      </c>
    </row>
    <row r="1457" spans="4:8" x14ac:dyDescent="0.25">
      <c r="D1457" s="100"/>
      <c r="G1457" s="19" t="str">
        <f>IFERROR(VLOOKUP($D1457,LISTA!$A$2:$J$9990,8,0),"")</f>
        <v/>
      </c>
      <c r="H1457" s="40" t="str">
        <f t="shared" si="33"/>
        <v/>
      </c>
    </row>
    <row r="1458" spans="4:8" x14ac:dyDescent="0.25">
      <c r="D1458" s="100"/>
      <c r="G1458" s="19" t="str">
        <f>IFERROR(VLOOKUP($D1458,LISTA!$A$2:$J$9990,8,0),"")</f>
        <v/>
      </c>
      <c r="H1458" s="40" t="str">
        <f t="shared" si="33"/>
        <v/>
      </c>
    </row>
    <row r="1459" spans="4:8" x14ac:dyDescent="0.25">
      <c r="D1459" s="100"/>
      <c r="G1459" s="19" t="str">
        <f>IFERROR(VLOOKUP($D1459,LISTA!$A$2:$J$9990,8,0),"")</f>
        <v/>
      </c>
      <c r="H1459" s="40" t="str">
        <f t="shared" si="33"/>
        <v/>
      </c>
    </row>
    <row r="1460" spans="4:8" x14ac:dyDescent="0.25">
      <c r="D1460" s="100"/>
      <c r="G1460" s="19" t="str">
        <f>IFERROR(VLOOKUP($D1460,LISTA!$A$2:$J$9990,8,0),"")</f>
        <v/>
      </c>
      <c r="H1460" s="40" t="str">
        <f t="shared" si="33"/>
        <v/>
      </c>
    </row>
    <row r="1461" spans="4:8" x14ac:dyDescent="0.25">
      <c r="D1461" s="100"/>
      <c r="G1461" s="19" t="str">
        <f>IFERROR(VLOOKUP($D1461,LISTA!$A$2:$J$9990,8,0),"")</f>
        <v/>
      </c>
      <c r="H1461" s="40" t="str">
        <f t="shared" si="33"/>
        <v/>
      </c>
    </row>
    <row r="1462" spans="4:8" x14ac:dyDescent="0.25">
      <c r="D1462" s="100"/>
      <c r="G1462" s="19" t="str">
        <f>IFERROR(VLOOKUP($D1462,LISTA!$A$2:$J$9990,8,0),"")</f>
        <v/>
      </c>
      <c r="H1462" s="40" t="str">
        <f t="shared" si="33"/>
        <v/>
      </c>
    </row>
    <row r="1463" spans="4:8" x14ac:dyDescent="0.25">
      <c r="D1463" s="100"/>
      <c r="G1463" s="19" t="str">
        <f>IFERROR(VLOOKUP($D1463,LISTA!$A$2:$J$9990,8,0),"")</f>
        <v/>
      </c>
      <c r="H1463" s="40" t="str">
        <f t="shared" si="33"/>
        <v/>
      </c>
    </row>
    <row r="1464" spans="4:8" x14ac:dyDescent="0.25">
      <c r="D1464" s="100"/>
      <c r="G1464" s="19" t="str">
        <f>IFERROR(VLOOKUP($D1464,LISTA!$A$2:$J$9990,8,0),"")</f>
        <v/>
      </c>
      <c r="H1464" s="40" t="str">
        <f t="shared" si="33"/>
        <v/>
      </c>
    </row>
    <row r="1465" spans="4:8" x14ac:dyDescent="0.25">
      <c r="D1465" s="100"/>
      <c r="G1465" s="19" t="str">
        <f>IFERROR(VLOOKUP($D1465,LISTA!$A$2:$J$9990,8,0),"")</f>
        <v/>
      </c>
      <c r="H1465" s="40" t="str">
        <f t="shared" si="33"/>
        <v/>
      </c>
    </row>
    <row r="1466" spans="4:8" x14ac:dyDescent="0.25">
      <c r="D1466" s="100"/>
      <c r="G1466" s="19" t="str">
        <f>IFERROR(VLOOKUP($D1466,LISTA!$A$2:$J$9990,8,0),"")</f>
        <v/>
      </c>
      <c r="H1466" s="40" t="str">
        <f t="shared" si="33"/>
        <v/>
      </c>
    </row>
    <row r="1467" spans="4:8" x14ac:dyDescent="0.25">
      <c r="D1467" s="100"/>
      <c r="G1467" s="19" t="str">
        <f>IFERROR(VLOOKUP($D1467,LISTA!$A$2:$J$9990,8,0),"")</f>
        <v/>
      </c>
      <c r="H1467" s="40" t="str">
        <f t="shared" si="33"/>
        <v/>
      </c>
    </row>
    <row r="1468" spans="4:8" x14ac:dyDescent="0.25">
      <c r="D1468" s="100"/>
      <c r="G1468" s="19" t="str">
        <f>IFERROR(VLOOKUP($D1468,LISTA!$A$2:$J$9990,8,0),"")</f>
        <v/>
      </c>
      <c r="H1468" s="40" t="str">
        <f t="shared" si="33"/>
        <v/>
      </c>
    </row>
    <row r="1469" spans="4:8" x14ac:dyDescent="0.25">
      <c r="D1469" s="100"/>
      <c r="G1469" s="19" t="str">
        <f>IFERROR(VLOOKUP($D1469,LISTA!$A$2:$J$9990,8,0),"")</f>
        <v/>
      </c>
      <c r="H1469" s="40" t="str">
        <f t="shared" si="33"/>
        <v/>
      </c>
    </row>
    <row r="1470" spans="4:8" x14ac:dyDescent="0.25">
      <c r="D1470" s="100"/>
      <c r="G1470" s="19" t="str">
        <f>IFERROR(VLOOKUP($D1470,LISTA!$A$2:$J$9990,8,0),"")</f>
        <v/>
      </c>
      <c r="H1470" s="40" t="str">
        <f t="shared" si="33"/>
        <v/>
      </c>
    </row>
    <row r="1471" spans="4:8" x14ac:dyDescent="0.25">
      <c r="D1471" s="100"/>
      <c r="G1471" s="19" t="str">
        <f>IFERROR(VLOOKUP($D1471,LISTA!$A$2:$J$9990,8,0),"")</f>
        <v/>
      </c>
      <c r="H1471" s="40" t="str">
        <f t="shared" si="33"/>
        <v/>
      </c>
    </row>
    <row r="1472" spans="4:8" x14ac:dyDescent="0.25">
      <c r="D1472" s="100"/>
      <c r="G1472" s="19" t="str">
        <f>IFERROR(VLOOKUP($D1472,LISTA!$A$2:$J$9990,8,0),"")</f>
        <v/>
      </c>
      <c r="H1472" s="40" t="str">
        <f t="shared" si="33"/>
        <v/>
      </c>
    </row>
    <row r="1473" spans="4:8" x14ac:dyDescent="0.25">
      <c r="D1473" s="100"/>
      <c r="G1473" s="19" t="str">
        <f>IFERROR(VLOOKUP($D1473,LISTA!$A$2:$J$9990,8,0),"")</f>
        <v/>
      </c>
      <c r="H1473" s="40" t="str">
        <f t="shared" si="33"/>
        <v/>
      </c>
    </row>
    <row r="1474" spans="4:8" x14ac:dyDescent="0.25">
      <c r="D1474" s="100"/>
      <c r="G1474" s="19" t="str">
        <f>IFERROR(VLOOKUP($D1474,LISTA!$A$2:$J$9990,8,0),"")</f>
        <v/>
      </c>
      <c r="H1474" s="40" t="str">
        <f t="shared" si="33"/>
        <v/>
      </c>
    </row>
    <row r="1475" spans="4:8" x14ac:dyDescent="0.25">
      <c r="D1475" s="100"/>
      <c r="G1475" s="19" t="str">
        <f>IFERROR(VLOOKUP($D1475,LISTA!$A$2:$J$9990,8,0),"")</f>
        <v/>
      </c>
      <c r="H1475" s="40" t="str">
        <f t="shared" si="33"/>
        <v/>
      </c>
    </row>
    <row r="1476" spans="4:8" x14ac:dyDescent="0.25">
      <c r="D1476" s="100"/>
      <c r="G1476" s="19" t="str">
        <f>IFERROR(VLOOKUP($D1476,LISTA!$A$2:$J$9990,8,0),"")</f>
        <v/>
      </c>
      <c r="H1476" s="40" t="str">
        <f t="shared" si="33"/>
        <v/>
      </c>
    </row>
    <row r="1477" spans="4:8" x14ac:dyDescent="0.25">
      <c r="D1477" s="100"/>
      <c r="G1477" s="19" t="str">
        <f>IFERROR(VLOOKUP($D1477,LISTA!$A$2:$J$9990,8,0),"")</f>
        <v/>
      </c>
      <c r="H1477" s="40" t="str">
        <f t="shared" ref="H1477:H1540" si="34">IF(OR(G1477=$K$10,G1477=$K$11,G1477=$K$14,G1477=$K$15,G1477=$K$16,G1477=$K$17,G1477=$K$18,G1477=$K$19,G1477=$K$20,G1477=$K$21,G1477=$K$22,G1477=$K$23,G1477=$K$24,G1477=$K$25,G1477=$K$26,G1477=$K$27,G1477=$K$28),$K$9,IF(OR(G1477=$K$32,G1477=$K$33),$K$31,IF(OR(G1477=$K$38),$K$37,"")))</f>
        <v/>
      </c>
    </row>
    <row r="1478" spans="4:8" x14ac:dyDescent="0.25">
      <c r="D1478" s="100"/>
      <c r="G1478" s="19" t="str">
        <f>IFERROR(VLOOKUP($D1478,LISTA!$A$2:$J$9990,8,0),"")</f>
        <v/>
      </c>
      <c r="H1478" s="40" t="str">
        <f t="shared" si="34"/>
        <v/>
      </c>
    </row>
    <row r="1479" spans="4:8" x14ac:dyDescent="0.25">
      <c r="D1479" s="100"/>
      <c r="G1479" s="19" t="str">
        <f>IFERROR(VLOOKUP($D1479,LISTA!$A$2:$J$9990,8,0),"")</f>
        <v/>
      </c>
      <c r="H1479" s="40" t="str">
        <f t="shared" si="34"/>
        <v/>
      </c>
    </row>
    <row r="1480" spans="4:8" x14ac:dyDescent="0.25">
      <c r="D1480" s="100"/>
      <c r="G1480" s="19" t="str">
        <f>IFERROR(VLOOKUP($D1480,LISTA!$A$2:$J$9990,8,0),"")</f>
        <v/>
      </c>
      <c r="H1480" s="40" t="str">
        <f t="shared" si="34"/>
        <v/>
      </c>
    </row>
    <row r="1481" spans="4:8" x14ac:dyDescent="0.25">
      <c r="D1481" s="100"/>
      <c r="G1481" s="19" t="str">
        <f>IFERROR(VLOOKUP($D1481,LISTA!$A$2:$J$9990,8,0),"")</f>
        <v/>
      </c>
      <c r="H1481" s="40" t="str">
        <f t="shared" si="34"/>
        <v/>
      </c>
    </row>
    <row r="1482" spans="4:8" x14ac:dyDescent="0.25">
      <c r="D1482" s="100"/>
      <c r="G1482" s="19" t="str">
        <f>IFERROR(VLOOKUP($D1482,LISTA!$A$2:$J$9990,8,0),"")</f>
        <v/>
      </c>
      <c r="H1482" s="40" t="str">
        <f t="shared" si="34"/>
        <v/>
      </c>
    </row>
    <row r="1483" spans="4:8" x14ac:dyDescent="0.25">
      <c r="D1483" s="100"/>
      <c r="G1483" s="19" t="str">
        <f>IFERROR(VLOOKUP($D1483,LISTA!$A$2:$J$9990,8,0),"")</f>
        <v/>
      </c>
      <c r="H1483" s="40" t="str">
        <f t="shared" si="34"/>
        <v/>
      </c>
    </row>
    <row r="1484" spans="4:8" x14ac:dyDescent="0.25">
      <c r="D1484" s="100"/>
      <c r="G1484" s="19" t="str">
        <f>IFERROR(VLOOKUP($D1484,LISTA!$A$2:$J$9990,8,0),"")</f>
        <v/>
      </c>
      <c r="H1484" s="40" t="str">
        <f t="shared" si="34"/>
        <v/>
      </c>
    </row>
    <row r="1485" spans="4:8" x14ac:dyDescent="0.25">
      <c r="D1485" s="100"/>
      <c r="G1485" s="19" t="str">
        <f>IFERROR(VLOOKUP($D1485,LISTA!$A$2:$J$9990,8,0),"")</f>
        <v/>
      </c>
      <c r="H1485" s="40" t="str">
        <f t="shared" si="34"/>
        <v/>
      </c>
    </row>
    <row r="1486" spans="4:8" x14ac:dyDescent="0.25">
      <c r="D1486" s="100"/>
      <c r="G1486" s="19" t="str">
        <f>IFERROR(VLOOKUP($D1486,LISTA!$A$2:$J$9990,8,0),"")</f>
        <v/>
      </c>
      <c r="H1486" s="40" t="str">
        <f t="shared" si="34"/>
        <v/>
      </c>
    </row>
    <row r="1487" spans="4:8" x14ac:dyDescent="0.25">
      <c r="D1487" s="100"/>
      <c r="G1487" s="19" t="str">
        <f>IFERROR(VLOOKUP($D1487,LISTA!$A$2:$J$9990,8,0),"")</f>
        <v/>
      </c>
      <c r="H1487" s="40" t="str">
        <f t="shared" si="34"/>
        <v/>
      </c>
    </row>
    <row r="1488" spans="4:8" x14ac:dyDescent="0.25">
      <c r="D1488" s="100"/>
      <c r="G1488" s="19" t="str">
        <f>IFERROR(VLOOKUP($D1488,LISTA!$A$2:$J$9990,8,0),"")</f>
        <v/>
      </c>
      <c r="H1488" s="40" t="str">
        <f t="shared" si="34"/>
        <v/>
      </c>
    </row>
    <row r="1489" spans="4:8" x14ac:dyDescent="0.25">
      <c r="D1489" s="100"/>
      <c r="G1489" s="19" t="str">
        <f>IFERROR(VLOOKUP($D1489,LISTA!$A$2:$J$9990,8,0),"")</f>
        <v/>
      </c>
      <c r="H1489" s="40" t="str">
        <f t="shared" si="34"/>
        <v/>
      </c>
    </row>
    <row r="1490" spans="4:8" x14ac:dyDescent="0.25">
      <c r="D1490" s="100"/>
      <c r="G1490" s="19" t="str">
        <f>IFERROR(VLOOKUP($D1490,LISTA!$A$2:$J$9990,8,0),"")</f>
        <v/>
      </c>
      <c r="H1490" s="40" t="str">
        <f t="shared" si="34"/>
        <v/>
      </c>
    </row>
    <row r="1491" spans="4:8" x14ac:dyDescent="0.25">
      <c r="D1491" s="100"/>
      <c r="G1491" s="19" t="str">
        <f>IFERROR(VLOOKUP($D1491,LISTA!$A$2:$J$9990,8,0),"")</f>
        <v/>
      </c>
      <c r="H1491" s="40" t="str">
        <f t="shared" si="34"/>
        <v/>
      </c>
    </row>
    <row r="1492" spans="4:8" x14ac:dyDescent="0.25">
      <c r="D1492" s="100"/>
      <c r="G1492" s="19" t="str">
        <f>IFERROR(VLOOKUP($D1492,LISTA!$A$2:$J$9990,8,0),"")</f>
        <v/>
      </c>
      <c r="H1492" s="40" t="str">
        <f t="shared" si="34"/>
        <v/>
      </c>
    </row>
    <row r="1493" spans="4:8" x14ac:dyDescent="0.25">
      <c r="D1493" s="100"/>
      <c r="G1493" s="19" t="str">
        <f>IFERROR(VLOOKUP($D1493,LISTA!$A$2:$J$9990,8,0),"")</f>
        <v/>
      </c>
      <c r="H1493" s="40" t="str">
        <f t="shared" si="34"/>
        <v/>
      </c>
    </row>
    <row r="1494" spans="4:8" x14ac:dyDescent="0.25">
      <c r="D1494" s="100"/>
      <c r="G1494" s="19" t="str">
        <f>IFERROR(VLOOKUP($D1494,LISTA!$A$2:$J$9990,8,0),"")</f>
        <v/>
      </c>
      <c r="H1494" s="40" t="str">
        <f t="shared" si="34"/>
        <v/>
      </c>
    </row>
    <row r="1495" spans="4:8" x14ac:dyDescent="0.25">
      <c r="D1495" s="100"/>
      <c r="G1495" s="19" t="str">
        <f>IFERROR(VLOOKUP($D1495,LISTA!$A$2:$J$9990,8,0),"")</f>
        <v/>
      </c>
      <c r="H1495" s="40" t="str">
        <f t="shared" si="34"/>
        <v/>
      </c>
    </row>
    <row r="1496" spans="4:8" x14ac:dyDescent="0.25">
      <c r="D1496" s="100"/>
      <c r="G1496" s="19" t="str">
        <f>IFERROR(VLOOKUP($D1496,LISTA!$A$2:$J$9990,8,0),"")</f>
        <v/>
      </c>
      <c r="H1496" s="40" t="str">
        <f t="shared" si="34"/>
        <v/>
      </c>
    </row>
    <row r="1497" spans="4:8" x14ac:dyDescent="0.25">
      <c r="D1497" s="100"/>
      <c r="G1497" s="19" t="str">
        <f>IFERROR(VLOOKUP($D1497,LISTA!$A$2:$J$9990,8,0),"")</f>
        <v/>
      </c>
      <c r="H1497" s="40" t="str">
        <f t="shared" si="34"/>
        <v/>
      </c>
    </row>
    <row r="1498" spans="4:8" x14ac:dyDescent="0.25">
      <c r="D1498" s="100"/>
      <c r="G1498" s="19" t="str">
        <f>IFERROR(VLOOKUP($D1498,LISTA!$A$2:$J$9990,8,0),"")</f>
        <v/>
      </c>
      <c r="H1498" s="40" t="str">
        <f t="shared" si="34"/>
        <v/>
      </c>
    </row>
    <row r="1499" spans="4:8" x14ac:dyDescent="0.25">
      <c r="D1499" s="100"/>
      <c r="G1499" s="19" t="str">
        <f>IFERROR(VLOOKUP($D1499,LISTA!$A$2:$J$9990,8,0),"")</f>
        <v/>
      </c>
      <c r="H1499" s="40" t="str">
        <f t="shared" si="34"/>
        <v/>
      </c>
    </row>
    <row r="1500" spans="4:8" x14ac:dyDescent="0.25">
      <c r="D1500" s="100"/>
      <c r="G1500" s="19" t="str">
        <f>IFERROR(VLOOKUP($D1500,LISTA!$A$2:$J$9990,8,0),"")</f>
        <v/>
      </c>
      <c r="H1500" s="40" t="str">
        <f t="shared" si="34"/>
        <v/>
      </c>
    </row>
    <row r="1501" spans="4:8" x14ac:dyDescent="0.25">
      <c r="D1501" s="100"/>
      <c r="G1501" s="19" t="str">
        <f>IFERROR(VLOOKUP($D1501,LISTA!$A$2:$J$9990,8,0),"")</f>
        <v/>
      </c>
      <c r="H1501" s="40" t="str">
        <f t="shared" si="34"/>
        <v/>
      </c>
    </row>
    <row r="1502" spans="4:8" x14ac:dyDescent="0.25">
      <c r="D1502" s="100"/>
      <c r="G1502" s="19" t="str">
        <f>IFERROR(VLOOKUP($D1502,LISTA!$A$2:$J$9990,8,0),"")</f>
        <v/>
      </c>
      <c r="H1502" s="40" t="str">
        <f t="shared" si="34"/>
        <v/>
      </c>
    </row>
    <row r="1503" spans="4:8" x14ac:dyDescent="0.25">
      <c r="D1503" s="100"/>
      <c r="G1503" s="19" t="str">
        <f>IFERROR(VLOOKUP($D1503,LISTA!$A$2:$J$9990,8,0),"")</f>
        <v/>
      </c>
      <c r="H1503" s="40" t="str">
        <f t="shared" si="34"/>
        <v/>
      </c>
    </row>
    <row r="1504" spans="4:8" x14ac:dyDescent="0.25">
      <c r="D1504" s="100"/>
      <c r="G1504" s="19" t="str">
        <f>IFERROR(VLOOKUP($D1504,LISTA!$A$2:$J$9990,8,0),"")</f>
        <v/>
      </c>
      <c r="H1504" s="40" t="str">
        <f t="shared" si="34"/>
        <v/>
      </c>
    </row>
    <row r="1505" spans="4:8" x14ac:dyDescent="0.25">
      <c r="D1505" s="100"/>
      <c r="G1505" s="19" t="str">
        <f>IFERROR(VLOOKUP($D1505,LISTA!$A$2:$J$9990,8,0),"")</f>
        <v/>
      </c>
      <c r="H1505" s="40" t="str">
        <f t="shared" si="34"/>
        <v/>
      </c>
    </row>
    <row r="1506" spans="4:8" x14ac:dyDescent="0.25">
      <c r="D1506" s="100"/>
      <c r="G1506" s="19" t="str">
        <f>IFERROR(VLOOKUP($D1506,LISTA!$A$2:$J$9990,8,0),"")</f>
        <v/>
      </c>
      <c r="H1506" s="40" t="str">
        <f t="shared" si="34"/>
        <v/>
      </c>
    </row>
    <row r="1507" spans="4:8" x14ac:dyDescent="0.25">
      <c r="D1507" s="100"/>
      <c r="G1507" s="19" t="str">
        <f>IFERROR(VLOOKUP($D1507,LISTA!$A$2:$J$9990,8,0),"")</f>
        <v/>
      </c>
      <c r="H1507" s="40" t="str">
        <f t="shared" si="34"/>
        <v/>
      </c>
    </row>
    <row r="1508" spans="4:8" x14ac:dyDescent="0.25">
      <c r="D1508" s="100"/>
      <c r="G1508" s="19" t="str">
        <f>IFERROR(VLOOKUP($D1508,LISTA!$A$2:$J$9990,8,0),"")</f>
        <v/>
      </c>
      <c r="H1508" s="40" t="str">
        <f t="shared" si="34"/>
        <v/>
      </c>
    </row>
    <row r="1509" spans="4:8" x14ac:dyDescent="0.25">
      <c r="D1509" s="100"/>
      <c r="G1509" s="19" t="str">
        <f>IFERROR(VLOOKUP($D1509,LISTA!$A$2:$J$9990,8,0),"")</f>
        <v/>
      </c>
      <c r="H1509" s="40" t="str">
        <f t="shared" si="34"/>
        <v/>
      </c>
    </row>
    <row r="1510" spans="4:8" x14ac:dyDescent="0.25">
      <c r="D1510" s="100"/>
      <c r="G1510" s="19" t="str">
        <f>IFERROR(VLOOKUP($D1510,LISTA!$A$2:$J$9990,8,0),"")</f>
        <v/>
      </c>
      <c r="H1510" s="40" t="str">
        <f t="shared" si="34"/>
        <v/>
      </c>
    </row>
    <row r="1511" spans="4:8" x14ac:dyDescent="0.25">
      <c r="D1511" s="100"/>
      <c r="G1511" s="19" t="str">
        <f>IFERROR(VLOOKUP($D1511,LISTA!$A$2:$J$9990,8,0),"")</f>
        <v/>
      </c>
      <c r="H1511" s="40" t="str">
        <f t="shared" si="34"/>
        <v/>
      </c>
    </row>
    <row r="1512" spans="4:8" x14ac:dyDescent="0.25">
      <c r="D1512" s="100"/>
      <c r="G1512" s="19" t="str">
        <f>IFERROR(VLOOKUP($D1512,LISTA!$A$2:$J$9990,8,0),"")</f>
        <v/>
      </c>
      <c r="H1512" s="40" t="str">
        <f t="shared" si="34"/>
        <v/>
      </c>
    </row>
    <row r="1513" spans="4:8" x14ac:dyDescent="0.25">
      <c r="D1513" s="100"/>
      <c r="G1513" s="19" t="str">
        <f>IFERROR(VLOOKUP($D1513,LISTA!$A$2:$J$9990,8,0),"")</f>
        <v/>
      </c>
      <c r="H1513" s="40" t="str">
        <f t="shared" si="34"/>
        <v/>
      </c>
    </row>
    <row r="1514" spans="4:8" x14ac:dyDescent="0.25">
      <c r="D1514" s="100"/>
      <c r="G1514" s="19" t="str">
        <f>IFERROR(VLOOKUP($D1514,LISTA!$A$2:$J$9990,8,0),"")</f>
        <v/>
      </c>
      <c r="H1514" s="40" t="str">
        <f t="shared" si="34"/>
        <v/>
      </c>
    </row>
    <row r="1515" spans="4:8" x14ac:dyDescent="0.25">
      <c r="D1515" s="100"/>
      <c r="G1515" s="19" t="str">
        <f>IFERROR(VLOOKUP($D1515,LISTA!$A$2:$J$9990,8,0),"")</f>
        <v/>
      </c>
      <c r="H1515" s="40" t="str">
        <f t="shared" si="34"/>
        <v/>
      </c>
    </row>
    <row r="1516" spans="4:8" x14ac:dyDescent="0.25">
      <c r="D1516" s="100"/>
      <c r="G1516" s="19" t="str">
        <f>IFERROR(VLOOKUP($D1516,LISTA!$A$2:$J$9990,8,0),"")</f>
        <v/>
      </c>
      <c r="H1516" s="40" t="str">
        <f t="shared" si="34"/>
        <v/>
      </c>
    </row>
    <row r="1517" spans="4:8" x14ac:dyDescent="0.25">
      <c r="D1517" s="100"/>
      <c r="G1517" s="19" t="str">
        <f>IFERROR(VLOOKUP($D1517,LISTA!$A$2:$J$9990,8,0),"")</f>
        <v/>
      </c>
      <c r="H1517" s="40" t="str">
        <f t="shared" si="34"/>
        <v/>
      </c>
    </row>
    <row r="1518" spans="4:8" x14ac:dyDescent="0.25">
      <c r="D1518" s="100"/>
      <c r="G1518" s="19" t="str">
        <f>IFERROR(VLOOKUP($D1518,LISTA!$A$2:$J$9990,8,0),"")</f>
        <v/>
      </c>
      <c r="H1518" s="40" t="str">
        <f t="shared" si="34"/>
        <v/>
      </c>
    </row>
    <row r="1519" spans="4:8" x14ac:dyDescent="0.25">
      <c r="D1519" s="100"/>
      <c r="G1519" s="19" t="str">
        <f>IFERROR(VLOOKUP($D1519,LISTA!$A$2:$J$9990,8,0),"")</f>
        <v/>
      </c>
      <c r="H1519" s="40" t="str">
        <f t="shared" si="34"/>
        <v/>
      </c>
    </row>
    <row r="1520" spans="4:8" x14ac:dyDescent="0.25">
      <c r="D1520" s="100"/>
      <c r="G1520" s="19" t="str">
        <f>IFERROR(VLOOKUP($D1520,LISTA!$A$2:$J$9990,8,0),"")</f>
        <v/>
      </c>
      <c r="H1520" s="40" t="str">
        <f t="shared" si="34"/>
        <v/>
      </c>
    </row>
    <row r="1521" spans="4:8" x14ac:dyDescent="0.25">
      <c r="D1521" s="100"/>
      <c r="G1521" s="19" t="str">
        <f>IFERROR(VLOOKUP($D1521,LISTA!$A$2:$J$9990,8,0),"")</f>
        <v/>
      </c>
      <c r="H1521" s="40" t="str">
        <f t="shared" si="34"/>
        <v/>
      </c>
    </row>
    <row r="1522" spans="4:8" x14ac:dyDescent="0.25">
      <c r="D1522" s="100"/>
      <c r="G1522" s="19" t="str">
        <f>IFERROR(VLOOKUP($D1522,LISTA!$A$2:$J$9990,8,0),"")</f>
        <v/>
      </c>
      <c r="H1522" s="40" t="str">
        <f t="shared" si="34"/>
        <v/>
      </c>
    </row>
    <row r="1523" spans="4:8" x14ac:dyDescent="0.25">
      <c r="D1523" s="100"/>
      <c r="G1523" s="19" t="str">
        <f>IFERROR(VLOOKUP($D1523,LISTA!$A$2:$J$9990,8,0),"")</f>
        <v/>
      </c>
      <c r="H1523" s="40" t="str">
        <f t="shared" si="34"/>
        <v/>
      </c>
    </row>
    <row r="1524" spans="4:8" x14ac:dyDescent="0.25">
      <c r="D1524" s="100"/>
      <c r="G1524" s="19" t="str">
        <f>IFERROR(VLOOKUP($D1524,LISTA!$A$2:$J$9990,8,0),"")</f>
        <v/>
      </c>
      <c r="H1524" s="40" t="str">
        <f t="shared" si="34"/>
        <v/>
      </c>
    </row>
    <row r="1525" spans="4:8" x14ac:dyDescent="0.25">
      <c r="D1525" s="100"/>
      <c r="G1525" s="19" t="str">
        <f>IFERROR(VLOOKUP($D1525,LISTA!$A$2:$J$9990,8,0),"")</f>
        <v/>
      </c>
      <c r="H1525" s="40" t="str">
        <f t="shared" si="34"/>
        <v/>
      </c>
    </row>
    <row r="1526" spans="4:8" x14ac:dyDescent="0.25">
      <c r="D1526" s="100"/>
      <c r="G1526" s="19" t="str">
        <f>IFERROR(VLOOKUP($D1526,LISTA!$A$2:$J$9990,8,0),"")</f>
        <v/>
      </c>
      <c r="H1526" s="40" t="str">
        <f t="shared" si="34"/>
        <v/>
      </c>
    </row>
    <row r="1527" spans="4:8" x14ac:dyDescent="0.25">
      <c r="D1527" s="100"/>
      <c r="G1527" s="19" t="str">
        <f>IFERROR(VLOOKUP($D1527,LISTA!$A$2:$J$9990,8,0),"")</f>
        <v/>
      </c>
      <c r="H1527" s="40" t="str">
        <f t="shared" si="34"/>
        <v/>
      </c>
    </row>
    <row r="1528" spans="4:8" x14ac:dyDescent="0.25">
      <c r="D1528" s="100"/>
      <c r="G1528" s="19" t="str">
        <f>IFERROR(VLOOKUP($D1528,LISTA!$A$2:$J$9990,8,0),"")</f>
        <v/>
      </c>
      <c r="H1528" s="40" t="str">
        <f t="shared" si="34"/>
        <v/>
      </c>
    </row>
    <row r="1529" spans="4:8" x14ac:dyDescent="0.25">
      <c r="D1529" s="100"/>
      <c r="G1529" s="19" t="str">
        <f>IFERROR(VLOOKUP($D1529,LISTA!$A$2:$J$9990,8,0),"")</f>
        <v/>
      </c>
      <c r="H1529" s="40" t="str">
        <f t="shared" si="34"/>
        <v/>
      </c>
    </row>
    <row r="1530" spans="4:8" x14ac:dyDescent="0.25">
      <c r="D1530" s="100"/>
      <c r="G1530" s="19" t="str">
        <f>IFERROR(VLOOKUP($D1530,LISTA!$A$2:$J$9990,8,0),"")</f>
        <v/>
      </c>
      <c r="H1530" s="40" t="str">
        <f t="shared" si="34"/>
        <v/>
      </c>
    </row>
    <row r="1531" spans="4:8" x14ac:dyDescent="0.25">
      <c r="D1531" s="100"/>
      <c r="G1531" s="19" t="str">
        <f>IFERROR(VLOOKUP($D1531,LISTA!$A$2:$J$9990,8,0),"")</f>
        <v/>
      </c>
      <c r="H1531" s="40" t="str">
        <f t="shared" si="34"/>
        <v/>
      </c>
    </row>
    <row r="1532" spans="4:8" x14ac:dyDescent="0.25">
      <c r="D1532" s="100"/>
      <c r="G1532" s="19" t="str">
        <f>IFERROR(VLOOKUP($D1532,LISTA!$A$2:$J$9990,8,0),"")</f>
        <v/>
      </c>
      <c r="H1532" s="40" t="str">
        <f t="shared" si="34"/>
        <v/>
      </c>
    </row>
    <row r="1533" spans="4:8" x14ac:dyDescent="0.25">
      <c r="D1533" s="100"/>
      <c r="G1533" s="19" t="str">
        <f>IFERROR(VLOOKUP($D1533,LISTA!$A$2:$J$9990,8,0),"")</f>
        <v/>
      </c>
      <c r="H1533" s="40" t="str">
        <f t="shared" si="34"/>
        <v/>
      </c>
    </row>
    <row r="1534" spans="4:8" x14ac:dyDescent="0.25">
      <c r="D1534" s="100"/>
      <c r="G1534" s="19" t="str">
        <f>IFERROR(VLOOKUP($D1534,LISTA!$A$2:$J$9990,8,0),"")</f>
        <v/>
      </c>
      <c r="H1534" s="40" t="str">
        <f t="shared" si="34"/>
        <v/>
      </c>
    </row>
    <row r="1535" spans="4:8" x14ac:dyDescent="0.25">
      <c r="D1535" s="100"/>
      <c r="G1535" s="19" t="str">
        <f>IFERROR(VLOOKUP($D1535,LISTA!$A$2:$J$9990,8,0),"")</f>
        <v/>
      </c>
      <c r="H1535" s="40" t="str">
        <f t="shared" si="34"/>
        <v/>
      </c>
    </row>
    <row r="1536" spans="4:8" x14ac:dyDescent="0.25">
      <c r="D1536" s="100"/>
      <c r="G1536" s="19" t="str">
        <f>IFERROR(VLOOKUP($D1536,LISTA!$A$2:$J$9990,8,0),"")</f>
        <v/>
      </c>
      <c r="H1536" s="40" t="str">
        <f t="shared" si="34"/>
        <v/>
      </c>
    </row>
    <row r="1537" spans="4:8" x14ac:dyDescent="0.25">
      <c r="D1537" s="100"/>
      <c r="G1537" s="19" t="str">
        <f>IFERROR(VLOOKUP($D1537,LISTA!$A$2:$J$9990,8,0),"")</f>
        <v/>
      </c>
      <c r="H1537" s="40" t="str">
        <f t="shared" si="34"/>
        <v/>
      </c>
    </row>
    <row r="1538" spans="4:8" x14ac:dyDescent="0.25">
      <c r="D1538" s="100"/>
      <c r="G1538" s="19" t="str">
        <f>IFERROR(VLOOKUP($D1538,LISTA!$A$2:$J$9990,8,0),"")</f>
        <v/>
      </c>
      <c r="H1538" s="40" t="str">
        <f t="shared" si="34"/>
        <v/>
      </c>
    </row>
    <row r="1539" spans="4:8" x14ac:dyDescent="0.25">
      <c r="D1539" s="100"/>
      <c r="G1539" s="19" t="str">
        <f>IFERROR(VLOOKUP($D1539,LISTA!$A$2:$J$9990,8,0),"")</f>
        <v/>
      </c>
      <c r="H1539" s="40" t="str">
        <f t="shared" si="34"/>
        <v/>
      </c>
    </row>
    <row r="1540" spans="4:8" x14ac:dyDescent="0.25">
      <c r="D1540" s="100"/>
      <c r="G1540" s="19" t="str">
        <f>IFERROR(VLOOKUP($D1540,LISTA!$A$2:$J$9990,8,0),"")</f>
        <v/>
      </c>
      <c r="H1540" s="40" t="str">
        <f t="shared" si="34"/>
        <v/>
      </c>
    </row>
    <row r="1541" spans="4:8" x14ac:dyDescent="0.25">
      <c r="D1541" s="100"/>
      <c r="G1541" s="19" t="str">
        <f>IFERROR(VLOOKUP($D1541,LISTA!$A$2:$J$9990,8,0),"")</f>
        <v/>
      </c>
      <c r="H1541" s="40" t="str">
        <f t="shared" ref="H1541:H1604" si="35">IF(OR(G1541=$K$10,G1541=$K$11,G1541=$K$14,G1541=$K$15,G1541=$K$16,G1541=$K$17,G1541=$K$18,G1541=$K$19,G1541=$K$20,G1541=$K$21,G1541=$K$22,G1541=$K$23,G1541=$K$24,G1541=$K$25,G1541=$K$26,G1541=$K$27,G1541=$K$28),$K$9,IF(OR(G1541=$K$32,G1541=$K$33),$K$31,IF(OR(G1541=$K$38),$K$37,"")))</f>
        <v/>
      </c>
    </row>
    <row r="1542" spans="4:8" x14ac:dyDescent="0.25">
      <c r="D1542" s="100"/>
      <c r="G1542" s="19" t="str">
        <f>IFERROR(VLOOKUP($D1542,LISTA!$A$2:$J$9990,8,0),"")</f>
        <v/>
      </c>
      <c r="H1542" s="40" t="str">
        <f t="shared" si="35"/>
        <v/>
      </c>
    </row>
    <row r="1543" spans="4:8" x14ac:dyDescent="0.25">
      <c r="D1543" s="100"/>
      <c r="G1543" s="19" t="str">
        <f>IFERROR(VLOOKUP($D1543,LISTA!$A$2:$J$9990,8,0),"")</f>
        <v/>
      </c>
      <c r="H1543" s="40" t="str">
        <f t="shared" si="35"/>
        <v/>
      </c>
    </row>
    <row r="1544" spans="4:8" x14ac:dyDescent="0.25">
      <c r="D1544" s="100"/>
      <c r="G1544" s="19" t="str">
        <f>IFERROR(VLOOKUP($D1544,LISTA!$A$2:$J$9990,8,0),"")</f>
        <v/>
      </c>
      <c r="H1544" s="40" t="str">
        <f t="shared" si="35"/>
        <v/>
      </c>
    </row>
    <row r="1545" spans="4:8" x14ac:dyDescent="0.25">
      <c r="D1545" s="100"/>
      <c r="G1545" s="19" t="str">
        <f>IFERROR(VLOOKUP($D1545,LISTA!$A$2:$J$9990,8,0),"")</f>
        <v/>
      </c>
      <c r="H1545" s="40" t="str">
        <f t="shared" si="35"/>
        <v/>
      </c>
    </row>
    <row r="1546" spans="4:8" x14ac:dyDescent="0.25">
      <c r="D1546" s="100"/>
      <c r="G1546" s="19" t="str">
        <f>IFERROR(VLOOKUP($D1546,LISTA!$A$2:$J$9990,8,0),"")</f>
        <v/>
      </c>
      <c r="H1546" s="40" t="str">
        <f t="shared" si="35"/>
        <v/>
      </c>
    </row>
    <row r="1547" spans="4:8" x14ac:dyDescent="0.25">
      <c r="D1547" s="100"/>
      <c r="G1547" s="19" t="str">
        <f>IFERROR(VLOOKUP($D1547,LISTA!$A$2:$J$9990,8,0),"")</f>
        <v/>
      </c>
      <c r="H1547" s="40" t="str">
        <f t="shared" si="35"/>
        <v/>
      </c>
    </row>
    <row r="1548" spans="4:8" x14ac:dyDescent="0.25">
      <c r="D1548" s="100"/>
      <c r="G1548" s="19" t="str">
        <f>IFERROR(VLOOKUP($D1548,LISTA!$A$2:$J$9990,8,0),"")</f>
        <v/>
      </c>
      <c r="H1548" s="40" t="str">
        <f t="shared" si="35"/>
        <v/>
      </c>
    </row>
    <row r="1549" spans="4:8" x14ac:dyDescent="0.25">
      <c r="D1549" s="100"/>
      <c r="G1549" s="19" t="str">
        <f>IFERROR(VLOOKUP($D1549,LISTA!$A$2:$J$9990,8,0),"")</f>
        <v/>
      </c>
      <c r="H1549" s="40" t="str">
        <f t="shared" si="35"/>
        <v/>
      </c>
    </row>
    <row r="1550" spans="4:8" x14ac:dyDescent="0.25">
      <c r="D1550" s="100"/>
      <c r="G1550" s="19" t="str">
        <f>IFERROR(VLOOKUP($D1550,LISTA!$A$2:$J$9990,8,0),"")</f>
        <v/>
      </c>
      <c r="H1550" s="40" t="str">
        <f t="shared" si="35"/>
        <v/>
      </c>
    </row>
    <row r="1551" spans="4:8" x14ac:dyDescent="0.25">
      <c r="D1551" s="100"/>
      <c r="G1551" s="19" t="str">
        <f>IFERROR(VLOOKUP($D1551,LISTA!$A$2:$J$9990,8,0),"")</f>
        <v/>
      </c>
      <c r="H1551" s="40" t="str">
        <f t="shared" si="35"/>
        <v/>
      </c>
    </row>
    <row r="1552" spans="4:8" x14ac:dyDescent="0.25">
      <c r="D1552" s="100"/>
      <c r="G1552" s="19" t="str">
        <f>IFERROR(VLOOKUP($D1552,LISTA!$A$2:$J$9990,8,0),"")</f>
        <v/>
      </c>
      <c r="H1552" s="40" t="str">
        <f t="shared" si="35"/>
        <v/>
      </c>
    </row>
    <row r="1553" spans="4:8" x14ac:dyDescent="0.25">
      <c r="D1553" s="100"/>
      <c r="G1553" s="19" t="str">
        <f>IFERROR(VLOOKUP($D1553,LISTA!$A$2:$J$9990,8,0),"")</f>
        <v/>
      </c>
      <c r="H1553" s="40" t="str">
        <f t="shared" si="35"/>
        <v/>
      </c>
    </row>
    <row r="1554" spans="4:8" x14ac:dyDescent="0.25">
      <c r="D1554" s="100"/>
      <c r="G1554" s="19" t="str">
        <f>IFERROR(VLOOKUP($D1554,LISTA!$A$2:$J$9990,8,0),"")</f>
        <v/>
      </c>
      <c r="H1554" s="40" t="str">
        <f t="shared" si="35"/>
        <v/>
      </c>
    </row>
    <row r="1555" spans="4:8" x14ac:dyDescent="0.25">
      <c r="D1555" s="100"/>
      <c r="G1555" s="19" t="str">
        <f>IFERROR(VLOOKUP($D1555,LISTA!$A$2:$J$9990,8,0),"")</f>
        <v/>
      </c>
      <c r="H1555" s="40" t="str">
        <f t="shared" si="35"/>
        <v/>
      </c>
    </row>
    <row r="1556" spans="4:8" x14ac:dyDescent="0.25">
      <c r="D1556" s="100"/>
      <c r="G1556" s="19" t="str">
        <f>IFERROR(VLOOKUP($D1556,LISTA!$A$2:$J$9990,8,0),"")</f>
        <v/>
      </c>
      <c r="H1556" s="40" t="str">
        <f t="shared" si="35"/>
        <v/>
      </c>
    </row>
    <row r="1557" spans="4:8" x14ac:dyDescent="0.25">
      <c r="D1557" s="100"/>
      <c r="G1557" s="19" t="str">
        <f>IFERROR(VLOOKUP($D1557,LISTA!$A$2:$J$9990,8,0),"")</f>
        <v/>
      </c>
      <c r="H1557" s="40" t="str">
        <f t="shared" si="35"/>
        <v/>
      </c>
    </row>
    <row r="1558" spans="4:8" x14ac:dyDescent="0.25">
      <c r="D1558" s="100"/>
      <c r="G1558" s="19" t="str">
        <f>IFERROR(VLOOKUP($D1558,LISTA!$A$2:$J$9990,8,0),"")</f>
        <v/>
      </c>
      <c r="H1558" s="40" t="str">
        <f t="shared" si="35"/>
        <v/>
      </c>
    </row>
    <row r="1559" spans="4:8" x14ac:dyDescent="0.25">
      <c r="D1559" s="100"/>
      <c r="G1559" s="19" t="str">
        <f>IFERROR(VLOOKUP($D1559,LISTA!$A$2:$J$9990,8,0),"")</f>
        <v/>
      </c>
      <c r="H1559" s="40" t="str">
        <f t="shared" si="35"/>
        <v/>
      </c>
    </row>
    <row r="1560" spans="4:8" x14ac:dyDescent="0.25">
      <c r="D1560" s="100"/>
      <c r="G1560" s="19" t="str">
        <f>IFERROR(VLOOKUP($D1560,LISTA!$A$2:$J$9990,8,0),"")</f>
        <v/>
      </c>
      <c r="H1560" s="40" t="str">
        <f t="shared" si="35"/>
        <v/>
      </c>
    </row>
    <row r="1561" spans="4:8" x14ac:dyDescent="0.25">
      <c r="D1561" s="100"/>
      <c r="G1561" s="19" t="str">
        <f>IFERROR(VLOOKUP($D1561,LISTA!$A$2:$J$9990,8,0),"")</f>
        <v/>
      </c>
      <c r="H1561" s="40" t="str">
        <f t="shared" si="35"/>
        <v/>
      </c>
    </row>
    <row r="1562" spans="4:8" x14ac:dyDescent="0.25">
      <c r="D1562" s="100"/>
      <c r="G1562" s="19" t="str">
        <f>IFERROR(VLOOKUP($D1562,LISTA!$A$2:$J$9990,8,0),"")</f>
        <v/>
      </c>
      <c r="H1562" s="40" t="str">
        <f t="shared" si="35"/>
        <v/>
      </c>
    </row>
    <row r="1563" spans="4:8" x14ac:dyDescent="0.25">
      <c r="D1563" s="100"/>
      <c r="G1563" s="19" t="str">
        <f>IFERROR(VLOOKUP($D1563,LISTA!$A$2:$J$9990,8,0),"")</f>
        <v/>
      </c>
      <c r="H1563" s="40" t="str">
        <f t="shared" si="35"/>
        <v/>
      </c>
    </row>
    <row r="1564" spans="4:8" x14ac:dyDescent="0.25">
      <c r="D1564" s="100"/>
      <c r="G1564" s="19" t="str">
        <f>IFERROR(VLOOKUP($D1564,LISTA!$A$2:$J$9990,8,0),"")</f>
        <v/>
      </c>
      <c r="H1564" s="40" t="str">
        <f t="shared" si="35"/>
        <v/>
      </c>
    </row>
    <row r="1565" spans="4:8" x14ac:dyDescent="0.25">
      <c r="D1565" s="100"/>
      <c r="G1565" s="19" t="str">
        <f>IFERROR(VLOOKUP($D1565,LISTA!$A$2:$J$9990,8,0),"")</f>
        <v/>
      </c>
      <c r="H1565" s="40" t="str">
        <f t="shared" si="35"/>
        <v/>
      </c>
    </row>
    <row r="1566" spans="4:8" x14ac:dyDescent="0.25">
      <c r="D1566" s="100"/>
      <c r="G1566" s="19" t="str">
        <f>IFERROR(VLOOKUP($D1566,LISTA!$A$2:$J$9990,8,0),"")</f>
        <v/>
      </c>
      <c r="H1566" s="40" t="str">
        <f t="shared" si="35"/>
        <v/>
      </c>
    </row>
    <row r="1567" spans="4:8" x14ac:dyDescent="0.25">
      <c r="D1567" s="100"/>
      <c r="G1567" s="19" t="str">
        <f>IFERROR(VLOOKUP($D1567,LISTA!$A$2:$J$9990,8,0),"")</f>
        <v/>
      </c>
      <c r="H1567" s="40" t="str">
        <f t="shared" si="35"/>
        <v/>
      </c>
    </row>
    <row r="1568" spans="4:8" x14ac:dyDescent="0.25">
      <c r="D1568" s="100"/>
      <c r="G1568" s="19" t="str">
        <f>IFERROR(VLOOKUP($D1568,LISTA!$A$2:$J$9990,8,0),"")</f>
        <v/>
      </c>
      <c r="H1568" s="40" t="str">
        <f t="shared" si="35"/>
        <v/>
      </c>
    </row>
    <row r="1569" spans="4:8" x14ac:dyDescent="0.25">
      <c r="D1569" s="100"/>
      <c r="G1569" s="19" t="str">
        <f>IFERROR(VLOOKUP($D1569,LISTA!$A$2:$J$9990,8,0),"")</f>
        <v/>
      </c>
      <c r="H1569" s="40" t="str">
        <f t="shared" si="35"/>
        <v/>
      </c>
    </row>
    <row r="1570" spans="4:8" x14ac:dyDescent="0.25">
      <c r="D1570" s="100"/>
      <c r="G1570" s="19" t="str">
        <f>IFERROR(VLOOKUP($D1570,LISTA!$A$2:$J$9990,8,0),"")</f>
        <v/>
      </c>
      <c r="H1570" s="40" t="str">
        <f t="shared" si="35"/>
        <v/>
      </c>
    </row>
    <row r="1571" spans="4:8" x14ac:dyDescent="0.25">
      <c r="D1571" s="100"/>
      <c r="G1571" s="19" t="str">
        <f>IFERROR(VLOOKUP($D1571,LISTA!$A$2:$J$9990,8,0),"")</f>
        <v/>
      </c>
      <c r="H1571" s="40" t="str">
        <f t="shared" si="35"/>
        <v/>
      </c>
    </row>
    <row r="1572" spans="4:8" x14ac:dyDescent="0.25">
      <c r="D1572" s="100"/>
      <c r="G1572" s="19" t="str">
        <f>IFERROR(VLOOKUP($D1572,LISTA!$A$2:$J$9990,8,0),"")</f>
        <v/>
      </c>
      <c r="H1572" s="40" t="str">
        <f t="shared" si="35"/>
        <v/>
      </c>
    </row>
    <row r="1573" spans="4:8" x14ac:dyDescent="0.25">
      <c r="D1573" s="100"/>
      <c r="G1573" s="19" t="str">
        <f>IFERROR(VLOOKUP($D1573,LISTA!$A$2:$J$9990,8,0),"")</f>
        <v/>
      </c>
      <c r="H1573" s="40" t="str">
        <f t="shared" si="35"/>
        <v/>
      </c>
    </row>
    <row r="1574" spans="4:8" x14ac:dyDescent="0.25">
      <c r="D1574" s="100"/>
      <c r="G1574" s="19" t="str">
        <f>IFERROR(VLOOKUP($D1574,LISTA!$A$2:$J$9990,8,0),"")</f>
        <v/>
      </c>
      <c r="H1574" s="40" t="str">
        <f t="shared" si="35"/>
        <v/>
      </c>
    </row>
    <row r="1575" spans="4:8" x14ac:dyDescent="0.25">
      <c r="D1575" s="100"/>
      <c r="G1575" s="19" t="str">
        <f>IFERROR(VLOOKUP($D1575,LISTA!$A$2:$J$9990,8,0),"")</f>
        <v/>
      </c>
      <c r="H1575" s="40" t="str">
        <f t="shared" si="35"/>
        <v/>
      </c>
    </row>
    <row r="1576" spans="4:8" x14ac:dyDescent="0.25">
      <c r="D1576" s="100"/>
      <c r="G1576" s="19" t="str">
        <f>IFERROR(VLOOKUP($D1576,LISTA!$A$2:$J$9990,8,0),"")</f>
        <v/>
      </c>
      <c r="H1576" s="40" t="str">
        <f t="shared" si="35"/>
        <v/>
      </c>
    </row>
    <row r="1577" spans="4:8" x14ac:dyDescent="0.25">
      <c r="D1577" s="100"/>
      <c r="G1577" s="19" t="str">
        <f>IFERROR(VLOOKUP($D1577,LISTA!$A$2:$J$9990,8,0),"")</f>
        <v/>
      </c>
      <c r="H1577" s="40" t="str">
        <f t="shared" si="35"/>
        <v/>
      </c>
    </row>
    <row r="1578" spans="4:8" x14ac:dyDescent="0.25">
      <c r="D1578" s="100"/>
      <c r="G1578" s="19" t="str">
        <f>IFERROR(VLOOKUP($D1578,LISTA!$A$2:$J$9990,8,0),"")</f>
        <v/>
      </c>
      <c r="H1578" s="40" t="str">
        <f t="shared" si="35"/>
        <v/>
      </c>
    </row>
    <row r="1579" spans="4:8" x14ac:dyDescent="0.25">
      <c r="D1579" s="100"/>
      <c r="G1579" s="19" t="str">
        <f>IFERROR(VLOOKUP($D1579,LISTA!$A$2:$J$9990,8,0),"")</f>
        <v/>
      </c>
      <c r="H1579" s="40" t="str">
        <f t="shared" si="35"/>
        <v/>
      </c>
    </row>
    <row r="1580" spans="4:8" x14ac:dyDescent="0.25">
      <c r="D1580" s="100"/>
      <c r="G1580" s="19" t="str">
        <f>IFERROR(VLOOKUP($D1580,LISTA!$A$2:$J$9990,8,0),"")</f>
        <v/>
      </c>
      <c r="H1580" s="40" t="str">
        <f t="shared" si="35"/>
        <v/>
      </c>
    </row>
    <row r="1581" spans="4:8" x14ac:dyDescent="0.25">
      <c r="D1581" s="100"/>
      <c r="G1581" s="19" t="str">
        <f>IFERROR(VLOOKUP($D1581,LISTA!$A$2:$J$9990,8,0),"")</f>
        <v/>
      </c>
      <c r="H1581" s="40" t="str">
        <f t="shared" si="35"/>
        <v/>
      </c>
    </row>
    <row r="1582" spans="4:8" x14ac:dyDescent="0.25">
      <c r="D1582" s="100"/>
      <c r="G1582" s="19" t="str">
        <f>IFERROR(VLOOKUP($D1582,LISTA!$A$2:$J$9990,8,0),"")</f>
        <v/>
      </c>
      <c r="H1582" s="40" t="str">
        <f t="shared" si="35"/>
        <v/>
      </c>
    </row>
    <row r="1583" spans="4:8" x14ac:dyDescent="0.25">
      <c r="D1583" s="100"/>
      <c r="G1583" s="19" t="str">
        <f>IFERROR(VLOOKUP($D1583,LISTA!$A$2:$J$9990,8,0),"")</f>
        <v/>
      </c>
      <c r="H1583" s="40" t="str">
        <f t="shared" si="35"/>
        <v/>
      </c>
    </row>
    <row r="1584" spans="4:8" x14ac:dyDescent="0.25">
      <c r="D1584" s="100"/>
      <c r="G1584" s="19" t="str">
        <f>IFERROR(VLOOKUP($D1584,LISTA!$A$2:$J$9990,8,0),"")</f>
        <v/>
      </c>
      <c r="H1584" s="40" t="str">
        <f t="shared" si="35"/>
        <v/>
      </c>
    </row>
    <row r="1585" spans="4:8" x14ac:dyDescent="0.25">
      <c r="D1585" s="100"/>
      <c r="G1585" s="19" t="str">
        <f>IFERROR(VLOOKUP($D1585,LISTA!$A$2:$J$9990,8,0),"")</f>
        <v/>
      </c>
      <c r="H1585" s="40" t="str">
        <f t="shared" si="35"/>
        <v/>
      </c>
    </row>
    <row r="1586" spans="4:8" x14ac:dyDescent="0.25">
      <c r="D1586" s="100"/>
      <c r="G1586" s="19" t="str">
        <f>IFERROR(VLOOKUP($D1586,LISTA!$A$2:$J$9990,8,0),"")</f>
        <v/>
      </c>
      <c r="H1586" s="40" t="str">
        <f t="shared" si="35"/>
        <v/>
      </c>
    </row>
    <row r="1587" spans="4:8" x14ac:dyDescent="0.25">
      <c r="D1587" s="100"/>
      <c r="G1587" s="19" t="str">
        <f>IFERROR(VLOOKUP($D1587,LISTA!$A$2:$J$9990,8,0),"")</f>
        <v/>
      </c>
      <c r="H1587" s="40" t="str">
        <f t="shared" si="35"/>
        <v/>
      </c>
    </row>
    <row r="1588" spans="4:8" x14ac:dyDescent="0.25">
      <c r="D1588" s="100"/>
      <c r="G1588" s="19" t="str">
        <f>IFERROR(VLOOKUP($D1588,LISTA!$A$2:$J$9990,8,0),"")</f>
        <v/>
      </c>
      <c r="H1588" s="40" t="str">
        <f t="shared" si="35"/>
        <v/>
      </c>
    </row>
    <row r="1589" spans="4:8" x14ac:dyDescent="0.25">
      <c r="D1589" s="100"/>
      <c r="G1589" s="19" t="str">
        <f>IFERROR(VLOOKUP($D1589,LISTA!$A$2:$J$9990,8,0),"")</f>
        <v/>
      </c>
      <c r="H1589" s="40" t="str">
        <f t="shared" si="35"/>
        <v/>
      </c>
    </row>
    <row r="1590" spans="4:8" x14ac:dyDescent="0.25">
      <c r="D1590" s="100"/>
      <c r="G1590" s="19" t="str">
        <f>IFERROR(VLOOKUP($D1590,LISTA!$A$2:$J$9990,8,0),"")</f>
        <v/>
      </c>
      <c r="H1590" s="40" t="str">
        <f t="shared" si="35"/>
        <v/>
      </c>
    </row>
    <row r="1591" spans="4:8" x14ac:dyDescent="0.25">
      <c r="D1591" s="100"/>
      <c r="G1591" s="19" t="str">
        <f>IFERROR(VLOOKUP($D1591,LISTA!$A$2:$J$9990,8,0),"")</f>
        <v/>
      </c>
      <c r="H1591" s="40" t="str">
        <f t="shared" si="35"/>
        <v/>
      </c>
    </row>
    <row r="1592" spans="4:8" x14ac:dyDescent="0.25">
      <c r="D1592" s="100"/>
      <c r="G1592" s="19" t="str">
        <f>IFERROR(VLOOKUP($D1592,LISTA!$A$2:$J$9990,8,0),"")</f>
        <v/>
      </c>
      <c r="H1592" s="40" t="str">
        <f t="shared" si="35"/>
        <v/>
      </c>
    </row>
    <row r="1593" spans="4:8" x14ac:dyDescent="0.25">
      <c r="D1593" s="100"/>
      <c r="G1593" s="19" t="str">
        <f>IFERROR(VLOOKUP($D1593,LISTA!$A$2:$J$9990,8,0),"")</f>
        <v/>
      </c>
      <c r="H1593" s="40" t="str">
        <f t="shared" si="35"/>
        <v/>
      </c>
    </row>
    <row r="1594" spans="4:8" x14ac:dyDescent="0.25">
      <c r="D1594" s="100"/>
      <c r="G1594" s="19" t="str">
        <f>IFERROR(VLOOKUP($D1594,LISTA!$A$2:$J$9990,8,0),"")</f>
        <v/>
      </c>
      <c r="H1594" s="40" t="str">
        <f t="shared" si="35"/>
        <v/>
      </c>
    </row>
    <row r="1595" spans="4:8" x14ac:dyDescent="0.25">
      <c r="D1595" s="100"/>
      <c r="G1595" s="19" t="str">
        <f>IFERROR(VLOOKUP($D1595,LISTA!$A$2:$J$9990,8,0),"")</f>
        <v/>
      </c>
      <c r="H1595" s="40" t="str">
        <f t="shared" si="35"/>
        <v/>
      </c>
    </row>
    <row r="1596" spans="4:8" x14ac:dyDescent="0.25">
      <c r="D1596" s="100"/>
      <c r="G1596" s="19" t="str">
        <f>IFERROR(VLOOKUP($D1596,LISTA!$A$2:$J$9990,8,0),"")</f>
        <v/>
      </c>
      <c r="H1596" s="40" t="str">
        <f t="shared" si="35"/>
        <v/>
      </c>
    </row>
    <row r="1597" spans="4:8" x14ac:dyDescent="0.25">
      <c r="D1597" s="100"/>
      <c r="G1597" s="19" t="str">
        <f>IFERROR(VLOOKUP($D1597,LISTA!$A$2:$J$9990,8,0),"")</f>
        <v/>
      </c>
      <c r="H1597" s="40" t="str">
        <f t="shared" si="35"/>
        <v/>
      </c>
    </row>
    <row r="1598" spans="4:8" x14ac:dyDescent="0.25">
      <c r="D1598" s="100"/>
      <c r="G1598" s="19" t="str">
        <f>IFERROR(VLOOKUP($D1598,LISTA!$A$2:$J$9990,8,0),"")</f>
        <v/>
      </c>
      <c r="H1598" s="40" t="str">
        <f t="shared" si="35"/>
        <v/>
      </c>
    </row>
    <row r="1599" spans="4:8" x14ac:dyDescent="0.25">
      <c r="D1599" s="100"/>
      <c r="G1599" s="19" t="str">
        <f>IFERROR(VLOOKUP($D1599,LISTA!$A$2:$J$9990,8,0),"")</f>
        <v/>
      </c>
      <c r="H1599" s="40" t="str">
        <f t="shared" si="35"/>
        <v/>
      </c>
    </row>
    <row r="1600" spans="4:8" x14ac:dyDescent="0.25">
      <c r="D1600" s="100"/>
      <c r="G1600" s="19" t="str">
        <f>IFERROR(VLOOKUP($D1600,LISTA!$A$2:$J$9990,8,0),"")</f>
        <v/>
      </c>
      <c r="H1600" s="40" t="str">
        <f t="shared" si="35"/>
        <v/>
      </c>
    </row>
    <row r="1601" spans="4:8" x14ac:dyDescent="0.25">
      <c r="D1601" s="100"/>
      <c r="G1601" s="19" t="str">
        <f>IFERROR(VLOOKUP($D1601,LISTA!$A$2:$J$9990,8,0),"")</f>
        <v/>
      </c>
      <c r="H1601" s="40" t="str">
        <f t="shared" si="35"/>
        <v/>
      </c>
    </row>
    <row r="1602" spans="4:8" x14ac:dyDescent="0.25">
      <c r="D1602" s="100"/>
      <c r="G1602" s="19" t="str">
        <f>IFERROR(VLOOKUP($D1602,LISTA!$A$2:$J$9990,8,0),"")</f>
        <v/>
      </c>
      <c r="H1602" s="40" t="str">
        <f t="shared" si="35"/>
        <v/>
      </c>
    </row>
    <row r="1603" spans="4:8" x14ac:dyDescent="0.25">
      <c r="D1603" s="100"/>
      <c r="G1603" s="19" t="str">
        <f>IFERROR(VLOOKUP($D1603,LISTA!$A$2:$J$9990,8,0),"")</f>
        <v/>
      </c>
      <c r="H1603" s="40" t="str">
        <f t="shared" si="35"/>
        <v/>
      </c>
    </row>
    <row r="1604" spans="4:8" x14ac:dyDescent="0.25">
      <c r="D1604" s="100"/>
      <c r="G1604" s="19" t="str">
        <f>IFERROR(VLOOKUP($D1604,LISTA!$A$2:$J$9990,8,0),"")</f>
        <v/>
      </c>
      <c r="H1604" s="40" t="str">
        <f t="shared" si="35"/>
        <v/>
      </c>
    </row>
    <row r="1605" spans="4:8" x14ac:dyDescent="0.25">
      <c r="D1605" s="100"/>
      <c r="G1605" s="19" t="str">
        <f>IFERROR(VLOOKUP($D1605,LISTA!$A$2:$J$9990,8,0),"")</f>
        <v/>
      </c>
      <c r="H1605" s="40" t="str">
        <f t="shared" ref="H1605:H1668" si="36">IF(OR(G1605=$K$10,G1605=$K$11,G1605=$K$14,G1605=$K$15,G1605=$K$16,G1605=$K$17,G1605=$K$18,G1605=$K$19,G1605=$K$20,G1605=$K$21,G1605=$K$22,G1605=$K$23,G1605=$K$24,G1605=$K$25,G1605=$K$26,G1605=$K$27,G1605=$K$28),$K$9,IF(OR(G1605=$K$32,G1605=$K$33),$K$31,IF(OR(G1605=$K$38),$K$37,"")))</f>
        <v/>
      </c>
    </row>
    <row r="1606" spans="4:8" x14ac:dyDescent="0.25">
      <c r="D1606" s="100"/>
      <c r="G1606" s="19" t="str">
        <f>IFERROR(VLOOKUP($D1606,LISTA!$A$2:$J$9990,8,0),"")</f>
        <v/>
      </c>
      <c r="H1606" s="40" t="str">
        <f t="shared" si="36"/>
        <v/>
      </c>
    </row>
    <row r="1607" spans="4:8" x14ac:dyDescent="0.25">
      <c r="D1607" s="100"/>
      <c r="G1607" s="19" t="str">
        <f>IFERROR(VLOOKUP($D1607,LISTA!$A$2:$J$9990,8,0),"")</f>
        <v/>
      </c>
      <c r="H1607" s="40" t="str">
        <f t="shared" si="36"/>
        <v/>
      </c>
    </row>
    <row r="1608" spans="4:8" x14ac:dyDescent="0.25">
      <c r="D1608" s="100"/>
      <c r="G1608" s="19" t="str">
        <f>IFERROR(VLOOKUP($D1608,LISTA!$A$2:$J$9990,8,0),"")</f>
        <v/>
      </c>
      <c r="H1608" s="40" t="str">
        <f t="shared" si="36"/>
        <v/>
      </c>
    </row>
    <row r="1609" spans="4:8" x14ac:dyDescent="0.25">
      <c r="D1609" s="100"/>
      <c r="G1609" s="19" t="str">
        <f>IFERROR(VLOOKUP($D1609,LISTA!$A$2:$J$9990,8,0),"")</f>
        <v/>
      </c>
      <c r="H1609" s="40" t="str">
        <f t="shared" si="36"/>
        <v/>
      </c>
    </row>
    <row r="1610" spans="4:8" x14ac:dyDescent="0.25">
      <c r="D1610" s="100"/>
      <c r="G1610" s="19" t="str">
        <f>IFERROR(VLOOKUP($D1610,LISTA!$A$2:$J$9990,8,0),"")</f>
        <v/>
      </c>
      <c r="H1610" s="40" t="str">
        <f t="shared" si="36"/>
        <v/>
      </c>
    </row>
    <row r="1611" spans="4:8" x14ac:dyDescent="0.25">
      <c r="D1611" s="100"/>
      <c r="G1611" s="19" t="str">
        <f>IFERROR(VLOOKUP($D1611,LISTA!$A$2:$J$9990,8,0),"")</f>
        <v/>
      </c>
      <c r="H1611" s="40" t="str">
        <f t="shared" si="36"/>
        <v/>
      </c>
    </row>
    <row r="1612" spans="4:8" x14ac:dyDescent="0.25">
      <c r="D1612" s="100"/>
      <c r="G1612" s="19" t="str">
        <f>IFERROR(VLOOKUP($D1612,LISTA!$A$2:$J$9990,8,0),"")</f>
        <v/>
      </c>
      <c r="H1612" s="40" t="str">
        <f t="shared" si="36"/>
        <v/>
      </c>
    </row>
    <row r="1613" spans="4:8" x14ac:dyDescent="0.25">
      <c r="D1613" s="100"/>
      <c r="G1613" s="19" t="str">
        <f>IFERROR(VLOOKUP($D1613,LISTA!$A$2:$J$9990,8,0),"")</f>
        <v/>
      </c>
      <c r="H1613" s="40" t="str">
        <f t="shared" si="36"/>
        <v/>
      </c>
    </row>
    <row r="1614" spans="4:8" x14ac:dyDescent="0.25">
      <c r="D1614" s="100"/>
      <c r="G1614" s="19" t="str">
        <f>IFERROR(VLOOKUP($D1614,LISTA!$A$2:$J$9990,8,0),"")</f>
        <v/>
      </c>
      <c r="H1614" s="40" t="str">
        <f t="shared" si="36"/>
        <v/>
      </c>
    </row>
    <row r="1615" spans="4:8" x14ac:dyDescent="0.25">
      <c r="D1615" s="100"/>
      <c r="G1615" s="19" t="str">
        <f>IFERROR(VLOOKUP($D1615,LISTA!$A$2:$J$9990,8,0),"")</f>
        <v/>
      </c>
      <c r="H1615" s="40" t="str">
        <f t="shared" si="36"/>
        <v/>
      </c>
    </row>
    <row r="1616" spans="4:8" x14ac:dyDescent="0.25">
      <c r="D1616" s="100"/>
      <c r="G1616" s="19" t="str">
        <f>IFERROR(VLOOKUP($D1616,LISTA!$A$2:$J$9990,8,0),"")</f>
        <v/>
      </c>
      <c r="H1616" s="40" t="str">
        <f t="shared" si="36"/>
        <v/>
      </c>
    </row>
    <row r="1617" spans="4:8" x14ac:dyDescent="0.25">
      <c r="D1617" s="100"/>
      <c r="G1617" s="19" t="str">
        <f>IFERROR(VLOOKUP($D1617,LISTA!$A$2:$J$9990,8,0),"")</f>
        <v/>
      </c>
      <c r="H1617" s="40" t="str">
        <f t="shared" si="36"/>
        <v/>
      </c>
    </row>
    <row r="1618" spans="4:8" x14ac:dyDescent="0.25">
      <c r="D1618" s="100"/>
      <c r="G1618" s="19" t="str">
        <f>IFERROR(VLOOKUP($D1618,LISTA!$A$2:$J$9990,8,0),"")</f>
        <v/>
      </c>
      <c r="H1618" s="40" t="str">
        <f t="shared" si="36"/>
        <v/>
      </c>
    </row>
    <row r="1619" spans="4:8" x14ac:dyDescent="0.25">
      <c r="D1619" s="100"/>
      <c r="G1619" s="19" t="str">
        <f>IFERROR(VLOOKUP($D1619,LISTA!$A$2:$J$9990,8,0),"")</f>
        <v/>
      </c>
      <c r="H1619" s="40" t="str">
        <f t="shared" si="36"/>
        <v/>
      </c>
    </row>
    <row r="1620" spans="4:8" x14ac:dyDescent="0.25">
      <c r="D1620" s="100"/>
      <c r="G1620" s="19" t="str">
        <f>IFERROR(VLOOKUP($D1620,LISTA!$A$2:$J$9990,8,0),"")</f>
        <v/>
      </c>
      <c r="H1620" s="40" t="str">
        <f t="shared" si="36"/>
        <v/>
      </c>
    </row>
    <row r="1621" spans="4:8" x14ac:dyDescent="0.25">
      <c r="D1621" s="100"/>
      <c r="G1621" s="19" t="str">
        <f>IFERROR(VLOOKUP($D1621,LISTA!$A$2:$J$9990,8,0),"")</f>
        <v/>
      </c>
      <c r="H1621" s="40" t="str">
        <f t="shared" si="36"/>
        <v/>
      </c>
    </row>
    <row r="1622" spans="4:8" x14ac:dyDescent="0.25">
      <c r="D1622" s="100"/>
      <c r="G1622" s="19" t="str">
        <f>IFERROR(VLOOKUP($D1622,LISTA!$A$2:$J$9990,8,0),"")</f>
        <v/>
      </c>
      <c r="H1622" s="40" t="str">
        <f t="shared" si="36"/>
        <v/>
      </c>
    </row>
    <row r="1623" spans="4:8" x14ac:dyDescent="0.25">
      <c r="D1623" s="100"/>
      <c r="G1623" s="19" t="str">
        <f>IFERROR(VLOOKUP($D1623,LISTA!$A$2:$J$9990,8,0),"")</f>
        <v/>
      </c>
      <c r="H1623" s="40" t="str">
        <f t="shared" si="36"/>
        <v/>
      </c>
    </row>
    <row r="1624" spans="4:8" x14ac:dyDescent="0.25">
      <c r="D1624" s="100"/>
      <c r="G1624" s="19" t="str">
        <f>IFERROR(VLOOKUP($D1624,LISTA!$A$2:$J$9990,8,0),"")</f>
        <v/>
      </c>
      <c r="H1624" s="40" t="str">
        <f t="shared" si="36"/>
        <v/>
      </c>
    </row>
    <row r="1625" spans="4:8" x14ac:dyDescent="0.25">
      <c r="D1625" s="100"/>
      <c r="G1625" s="19" t="str">
        <f>IFERROR(VLOOKUP($D1625,LISTA!$A$2:$J$9990,8,0),"")</f>
        <v/>
      </c>
      <c r="H1625" s="40" t="str">
        <f t="shared" si="36"/>
        <v/>
      </c>
    </row>
    <row r="1626" spans="4:8" x14ac:dyDescent="0.25">
      <c r="D1626" s="100"/>
      <c r="G1626" s="19" t="str">
        <f>IFERROR(VLOOKUP($D1626,LISTA!$A$2:$J$9990,8,0),"")</f>
        <v/>
      </c>
      <c r="H1626" s="40" t="str">
        <f t="shared" si="36"/>
        <v/>
      </c>
    </row>
    <row r="1627" spans="4:8" x14ac:dyDescent="0.25">
      <c r="D1627" s="100"/>
      <c r="G1627" s="19" t="str">
        <f>IFERROR(VLOOKUP($D1627,LISTA!$A$2:$J$9990,8,0),"")</f>
        <v/>
      </c>
      <c r="H1627" s="40" t="str">
        <f t="shared" si="36"/>
        <v/>
      </c>
    </row>
    <row r="1628" spans="4:8" x14ac:dyDescent="0.25">
      <c r="D1628" s="100"/>
      <c r="G1628" s="19" t="str">
        <f>IFERROR(VLOOKUP($D1628,LISTA!$A$2:$J$9990,8,0),"")</f>
        <v/>
      </c>
      <c r="H1628" s="40" t="str">
        <f t="shared" si="36"/>
        <v/>
      </c>
    </row>
    <row r="1629" spans="4:8" x14ac:dyDescent="0.25">
      <c r="D1629" s="100"/>
      <c r="G1629" s="19" t="str">
        <f>IFERROR(VLOOKUP($D1629,LISTA!$A$2:$J$9990,8,0),"")</f>
        <v/>
      </c>
      <c r="H1629" s="40" t="str">
        <f t="shared" si="36"/>
        <v/>
      </c>
    </row>
    <row r="1630" spans="4:8" x14ac:dyDescent="0.25">
      <c r="D1630" s="100"/>
      <c r="G1630" s="19" t="str">
        <f>IFERROR(VLOOKUP($D1630,LISTA!$A$2:$J$9990,8,0),"")</f>
        <v/>
      </c>
      <c r="H1630" s="40" t="str">
        <f t="shared" si="36"/>
        <v/>
      </c>
    </row>
    <row r="1631" spans="4:8" x14ac:dyDescent="0.25">
      <c r="D1631" s="100"/>
      <c r="G1631" s="19" t="str">
        <f>IFERROR(VLOOKUP($D1631,LISTA!$A$2:$J$9990,8,0),"")</f>
        <v/>
      </c>
      <c r="H1631" s="40" t="str">
        <f t="shared" si="36"/>
        <v/>
      </c>
    </row>
    <row r="1632" spans="4:8" x14ac:dyDescent="0.25">
      <c r="D1632" s="100"/>
      <c r="G1632" s="19" t="str">
        <f>IFERROR(VLOOKUP($D1632,LISTA!$A$2:$J$9990,8,0),"")</f>
        <v/>
      </c>
      <c r="H1632" s="40" t="str">
        <f t="shared" si="36"/>
        <v/>
      </c>
    </row>
    <row r="1633" spans="4:8" x14ac:dyDescent="0.25">
      <c r="D1633" s="100"/>
      <c r="G1633" s="19" t="str">
        <f>IFERROR(VLOOKUP($D1633,LISTA!$A$2:$J$9990,8,0),"")</f>
        <v/>
      </c>
      <c r="H1633" s="40" t="str">
        <f t="shared" si="36"/>
        <v/>
      </c>
    </row>
    <row r="1634" spans="4:8" x14ac:dyDescent="0.25">
      <c r="D1634" s="100"/>
      <c r="G1634" s="19" t="str">
        <f>IFERROR(VLOOKUP($D1634,LISTA!$A$2:$J$9990,8,0),"")</f>
        <v/>
      </c>
      <c r="H1634" s="40" t="str">
        <f t="shared" si="36"/>
        <v/>
      </c>
    </row>
    <row r="1635" spans="4:8" x14ac:dyDescent="0.25">
      <c r="D1635" s="100"/>
      <c r="G1635" s="19" t="str">
        <f>IFERROR(VLOOKUP($D1635,LISTA!$A$2:$J$9990,8,0),"")</f>
        <v/>
      </c>
      <c r="H1635" s="40" t="str">
        <f t="shared" si="36"/>
        <v/>
      </c>
    </row>
    <row r="1636" spans="4:8" x14ac:dyDescent="0.25">
      <c r="D1636" s="100"/>
      <c r="G1636" s="19" t="str">
        <f>IFERROR(VLOOKUP($D1636,LISTA!$A$2:$J$9990,8,0),"")</f>
        <v/>
      </c>
      <c r="H1636" s="40" t="str">
        <f t="shared" si="36"/>
        <v/>
      </c>
    </row>
    <row r="1637" spans="4:8" x14ac:dyDescent="0.25">
      <c r="D1637" s="100"/>
      <c r="G1637" s="19" t="str">
        <f>IFERROR(VLOOKUP($D1637,LISTA!$A$2:$J$9990,8,0),"")</f>
        <v/>
      </c>
      <c r="H1637" s="40" t="str">
        <f t="shared" si="36"/>
        <v/>
      </c>
    </row>
    <row r="1638" spans="4:8" x14ac:dyDescent="0.25">
      <c r="D1638" s="100"/>
      <c r="G1638" s="19" t="str">
        <f>IFERROR(VLOOKUP($D1638,LISTA!$A$2:$J$9990,8,0),"")</f>
        <v/>
      </c>
      <c r="H1638" s="40" t="str">
        <f t="shared" si="36"/>
        <v/>
      </c>
    </row>
    <row r="1639" spans="4:8" x14ac:dyDescent="0.25">
      <c r="D1639" s="100"/>
      <c r="G1639" s="19" t="str">
        <f>IFERROR(VLOOKUP($D1639,LISTA!$A$2:$J$9990,8,0),"")</f>
        <v/>
      </c>
      <c r="H1639" s="40" t="str">
        <f t="shared" si="36"/>
        <v/>
      </c>
    </row>
    <row r="1640" spans="4:8" x14ac:dyDescent="0.25">
      <c r="D1640" s="100"/>
      <c r="G1640" s="19" t="str">
        <f>IFERROR(VLOOKUP($D1640,LISTA!$A$2:$J$9990,8,0),"")</f>
        <v/>
      </c>
      <c r="H1640" s="40" t="str">
        <f t="shared" si="36"/>
        <v/>
      </c>
    </row>
    <row r="1641" spans="4:8" x14ac:dyDescent="0.25">
      <c r="D1641" s="100"/>
      <c r="G1641" s="19" t="str">
        <f>IFERROR(VLOOKUP($D1641,LISTA!$A$2:$J$9990,8,0),"")</f>
        <v/>
      </c>
      <c r="H1641" s="40" t="str">
        <f t="shared" si="36"/>
        <v/>
      </c>
    </row>
    <row r="1642" spans="4:8" x14ac:dyDescent="0.25">
      <c r="D1642" s="100"/>
      <c r="G1642" s="19" t="str">
        <f>IFERROR(VLOOKUP($D1642,LISTA!$A$2:$J$9990,8,0),"")</f>
        <v/>
      </c>
      <c r="H1642" s="40" t="str">
        <f t="shared" si="36"/>
        <v/>
      </c>
    </row>
    <row r="1643" spans="4:8" x14ac:dyDescent="0.25">
      <c r="D1643" s="100"/>
      <c r="G1643" s="19" t="str">
        <f>IFERROR(VLOOKUP($D1643,LISTA!$A$2:$J$9990,8,0),"")</f>
        <v/>
      </c>
      <c r="H1643" s="40" t="str">
        <f t="shared" si="36"/>
        <v/>
      </c>
    </row>
    <row r="1644" spans="4:8" x14ac:dyDescent="0.25">
      <c r="D1644" s="100"/>
      <c r="G1644" s="19" t="str">
        <f>IFERROR(VLOOKUP($D1644,LISTA!$A$2:$J$9990,8,0),"")</f>
        <v/>
      </c>
      <c r="H1644" s="40" t="str">
        <f t="shared" si="36"/>
        <v/>
      </c>
    </row>
    <row r="1645" spans="4:8" x14ac:dyDescent="0.25">
      <c r="D1645" s="100"/>
      <c r="G1645" s="19" t="str">
        <f>IFERROR(VLOOKUP($D1645,LISTA!$A$2:$J$9990,8,0),"")</f>
        <v/>
      </c>
      <c r="H1645" s="40" t="str">
        <f t="shared" si="36"/>
        <v/>
      </c>
    </row>
    <row r="1646" spans="4:8" x14ac:dyDescent="0.25">
      <c r="D1646" s="100"/>
      <c r="G1646" s="19" t="str">
        <f>IFERROR(VLOOKUP($D1646,LISTA!$A$2:$J$9990,8,0),"")</f>
        <v/>
      </c>
      <c r="H1646" s="40" t="str">
        <f t="shared" si="36"/>
        <v/>
      </c>
    </row>
    <row r="1647" spans="4:8" x14ac:dyDescent="0.25">
      <c r="D1647" s="100"/>
      <c r="G1647" s="19" t="str">
        <f>IFERROR(VLOOKUP($D1647,LISTA!$A$2:$J$9990,8,0),"")</f>
        <v/>
      </c>
      <c r="H1647" s="40" t="str">
        <f t="shared" si="36"/>
        <v/>
      </c>
    </row>
    <row r="1648" spans="4:8" x14ac:dyDescent="0.25">
      <c r="D1648" s="100"/>
      <c r="G1648" s="19" t="str">
        <f>IFERROR(VLOOKUP($D1648,LISTA!$A$2:$J$9990,8,0),"")</f>
        <v/>
      </c>
      <c r="H1648" s="40" t="str">
        <f t="shared" si="36"/>
        <v/>
      </c>
    </row>
    <row r="1649" spans="4:8" x14ac:dyDescent="0.25">
      <c r="D1649" s="100"/>
      <c r="G1649" s="19" t="str">
        <f>IFERROR(VLOOKUP($D1649,LISTA!$A$2:$J$9990,8,0),"")</f>
        <v/>
      </c>
      <c r="H1649" s="40" t="str">
        <f t="shared" si="36"/>
        <v/>
      </c>
    </row>
    <row r="1650" spans="4:8" x14ac:dyDescent="0.25">
      <c r="D1650" s="100"/>
      <c r="G1650" s="19" t="str">
        <f>IFERROR(VLOOKUP($D1650,LISTA!$A$2:$J$9990,8,0),"")</f>
        <v/>
      </c>
      <c r="H1650" s="40" t="str">
        <f t="shared" si="36"/>
        <v/>
      </c>
    </row>
    <row r="1651" spans="4:8" x14ac:dyDescent="0.25">
      <c r="D1651" s="100"/>
      <c r="G1651" s="19" t="str">
        <f>IFERROR(VLOOKUP($D1651,LISTA!$A$2:$J$9990,8,0),"")</f>
        <v/>
      </c>
      <c r="H1651" s="40" t="str">
        <f t="shared" si="36"/>
        <v/>
      </c>
    </row>
    <row r="1652" spans="4:8" x14ac:dyDescent="0.25">
      <c r="D1652" s="100"/>
      <c r="G1652" s="19" t="str">
        <f>IFERROR(VLOOKUP($D1652,LISTA!$A$2:$J$9990,8,0),"")</f>
        <v/>
      </c>
      <c r="H1652" s="40" t="str">
        <f t="shared" si="36"/>
        <v/>
      </c>
    </row>
    <row r="1653" spans="4:8" x14ac:dyDescent="0.25">
      <c r="D1653" s="100"/>
      <c r="G1653" s="19" t="str">
        <f>IFERROR(VLOOKUP($D1653,LISTA!$A$2:$J$9990,8,0),"")</f>
        <v/>
      </c>
      <c r="H1653" s="40" t="str">
        <f t="shared" si="36"/>
        <v/>
      </c>
    </row>
    <row r="1654" spans="4:8" x14ac:dyDescent="0.25">
      <c r="D1654" s="100"/>
      <c r="G1654" s="19" t="str">
        <f>IFERROR(VLOOKUP($D1654,LISTA!$A$2:$J$9990,8,0),"")</f>
        <v/>
      </c>
      <c r="H1654" s="40" t="str">
        <f t="shared" si="36"/>
        <v/>
      </c>
    </row>
    <row r="1655" spans="4:8" x14ac:dyDescent="0.25">
      <c r="D1655" s="100"/>
      <c r="G1655" s="19" t="str">
        <f>IFERROR(VLOOKUP($D1655,LISTA!$A$2:$J$9990,8,0),"")</f>
        <v/>
      </c>
      <c r="H1655" s="40" t="str">
        <f t="shared" si="36"/>
        <v/>
      </c>
    </row>
    <row r="1656" spans="4:8" x14ac:dyDescent="0.25">
      <c r="D1656" s="100"/>
      <c r="G1656" s="19" t="str">
        <f>IFERROR(VLOOKUP($D1656,LISTA!$A$2:$J$9990,8,0),"")</f>
        <v/>
      </c>
      <c r="H1656" s="40" t="str">
        <f t="shared" si="36"/>
        <v/>
      </c>
    </row>
    <row r="1657" spans="4:8" x14ac:dyDescent="0.25">
      <c r="D1657" s="100"/>
      <c r="G1657" s="19" t="str">
        <f>IFERROR(VLOOKUP($D1657,LISTA!$A$2:$J$9990,8,0),"")</f>
        <v/>
      </c>
      <c r="H1657" s="40" t="str">
        <f t="shared" si="36"/>
        <v/>
      </c>
    </row>
    <row r="1658" spans="4:8" x14ac:dyDescent="0.25">
      <c r="D1658" s="100"/>
      <c r="G1658" s="19" t="str">
        <f>IFERROR(VLOOKUP($D1658,LISTA!$A$2:$J$9990,8,0),"")</f>
        <v/>
      </c>
      <c r="H1658" s="40" t="str">
        <f t="shared" si="36"/>
        <v/>
      </c>
    </row>
    <row r="1659" spans="4:8" x14ac:dyDescent="0.25">
      <c r="D1659" s="100"/>
      <c r="G1659" s="19" t="str">
        <f>IFERROR(VLOOKUP($D1659,LISTA!$A$2:$J$9990,8,0),"")</f>
        <v/>
      </c>
      <c r="H1659" s="40" t="str">
        <f t="shared" si="36"/>
        <v/>
      </c>
    </row>
    <row r="1660" spans="4:8" x14ac:dyDescent="0.25">
      <c r="D1660" s="100"/>
      <c r="G1660" s="19" t="str">
        <f>IFERROR(VLOOKUP($D1660,LISTA!$A$2:$J$9990,8,0),"")</f>
        <v/>
      </c>
      <c r="H1660" s="40" t="str">
        <f t="shared" si="36"/>
        <v/>
      </c>
    </row>
    <row r="1661" spans="4:8" x14ac:dyDescent="0.25">
      <c r="D1661" s="100"/>
      <c r="G1661" s="19" t="str">
        <f>IFERROR(VLOOKUP($D1661,LISTA!$A$2:$J$9990,8,0),"")</f>
        <v/>
      </c>
      <c r="H1661" s="40" t="str">
        <f t="shared" si="36"/>
        <v/>
      </c>
    </row>
    <row r="1662" spans="4:8" x14ac:dyDescent="0.25">
      <c r="D1662" s="100"/>
      <c r="G1662" s="19" t="str">
        <f>IFERROR(VLOOKUP($D1662,LISTA!$A$2:$J$9990,8,0),"")</f>
        <v/>
      </c>
      <c r="H1662" s="40" t="str">
        <f t="shared" si="36"/>
        <v/>
      </c>
    </row>
    <row r="1663" spans="4:8" x14ac:dyDescent="0.25">
      <c r="D1663" s="100"/>
      <c r="G1663" s="19" t="str">
        <f>IFERROR(VLOOKUP($D1663,LISTA!$A$2:$J$9990,8,0),"")</f>
        <v/>
      </c>
      <c r="H1663" s="40" t="str">
        <f t="shared" si="36"/>
        <v/>
      </c>
    </row>
    <row r="1664" spans="4:8" x14ac:dyDescent="0.25">
      <c r="D1664" s="100"/>
      <c r="G1664" s="19" t="str">
        <f>IFERROR(VLOOKUP($D1664,LISTA!$A$2:$J$9990,8,0),"")</f>
        <v/>
      </c>
      <c r="H1664" s="40" t="str">
        <f t="shared" si="36"/>
        <v/>
      </c>
    </row>
    <row r="1665" spans="4:8" x14ac:dyDescent="0.25">
      <c r="D1665" s="100"/>
      <c r="G1665" s="19" t="str">
        <f>IFERROR(VLOOKUP($D1665,LISTA!$A$2:$J$9990,8,0),"")</f>
        <v/>
      </c>
      <c r="H1665" s="40" t="str">
        <f t="shared" si="36"/>
        <v/>
      </c>
    </row>
    <row r="1666" spans="4:8" x14ac:dyDescent="0.25">
      <c r="D1666" s="100"/>
      <c r="G1666" s="19" t="str">
        <f>IFERROR(VLOOKUP($D1666,LISTA!$A$2:$J$9990,8,0),"")</f>
        <v/>
      </c>
      <c r="H1666" s="40" t="str">
        <f t="shared" si="36"/>
        <v/>
      </c>
    </row>
    <row r="1667" spans="4:8" x14ac:dyDescent="0.25">
      <c r="D1667" s="100"/>
      <c r="G1667" s="19" t="str">
        <f>IFERROR(VLOOKUP($D1667,LISTA!$A$2:$J$9990,8,0),"")</f>
        <v/>
      </c>
      <c r="H1667" s="40" t="str">
        <f t="shared" si="36"/>
        <v/>
      </c>
    </row>
    <row r="1668" spans="4:8" x14ac:dyDescent="0.25">
      <c r="D1668" s="100"/>
      <c r="G1668" s="19" t="str">
        <f>IFERROR(VLOOKUP($D1668,LISTA!$A$2:$J$9990,8,0),"")</f>
        <v/>
      </c>
      <c r="H1668" s="40" t="str">
        <f t="shared" si="36"/>
        <v/>
      </c>
    </row>
    <row r="1669" spans="4:8" x14ac:dyDescent="0.25">
      <c r="D1669" s="100"/>
      <c r="G1669" s="19" t="str">
        <f>IFERROR(VLOOKUP($D1669,LISTA!$A$2:$J$9990,8,0),"")</f>
        <v/>
      </c>
      <c r="H1669" s="40" t="str">
        <f t="shared" ref="H1669:H1732" si="37">IF(OR(G1669=$K$10,G1669=$K$11,G1669=$K$14,G1669=$K$15,G1669=$K$16,G1669=$K$17,G1669=$K$18,G1669=$K$19,G1669=$K$20,G1669=$K$21,G1669=$K$22,G1669=$K$23,G1669=$K$24,G1669=$K$25,G1669=$K$26,G1669=$K$27,G1669=$K$28),$K$9,IF(OR(G1669=$K$32,G1669=$K$33),$K$31,IF(OR(G1669=$K$38),$K$37,"")))</f>
        <v/>
      </c>
    </row>
    <row r="1670" spans="4:8" x14ac:dyDescent="0.25">
      <c r="D1670" s="100"/>
      <c r="G1670" s="19" t="str">
        <f>IFERROR(VLOOKUP($D1670,LISTA!$A$2:$J$9990,8,0),"")</f>
        <v/>
      </c>
      <c r="H1670" s="40" t="str">
        <f t="shared" si="37"/>
        <v/>
      </c>
    </row>
    <row r="1671" spans="4:8" x14ac:dyDescent="0.25">
      <c r="D1671" s="100"/>
      <c r="G1671" s="19" t="str">
        <f>IFERROR(VLOOKUP($D1671,LISTA!$A$2:$J$9990,8,0),"")</f>
        <v/>
      </c>
      <c r="H1671" s="40" t="str">
        <f t="shared" si="37"/>
        <v/>
      </c>
    </row>
    <row r="1672" spans="4:8" x14ac:dyDescent="0.25">
      <c r="D1672" s="100"/>
      <c r="G1672" s="19" t="str">
        <f>IFERROR(VLOOKUP($D1672,LISTA!$A$2:$J$9990,8,0),"")</f>
        <v/>
      </c>
      <c r="H1672" s="40" t="str">
        <f t="shared" si="37"/>
        <v/>
      </c>
    </row>
    <row r="1673" spans="4:8" x14ac:dyDescent="0.25">
      <c r="D1673" s="100"/>
      <c r="G1673" s="19" t="str">
        <f>IFERROR(VLOOKUP($D1673,LISTA!$A$2:$J$9990,8,0),"")</f>
        <v/>
      </c>
      <c r="H1673" s="40" t="str">
        <f t="shared" si="37"/>
        <v/>
      </c>
    </row>
    <row r="1674" spans="4:8" x14ac:dyDescent="0.25">
      <c r="D1674" s="100"/>
      <c r="G1674" s="19" t="str">
        <f>IFERROR(VLOOKUP($D1674,LISTA!$A$2:$J$9990,8,0),"")</f>
        <v/>
      </c>
      <c r="H1674" s="40" t="str">
        <f t="shared" si="37"/>
        <v/>
      </c>
    </row>
    <row r="1675" spans="4:8" x14ac:dyDescent="0.25">
      <c r="D1675" s="100"/>
      <c r="G1675" s="19" t="str">
        <f>IFERROR(VLOOKUP($D1675,LISTA!$A$2:$J$9990,8,0),"")</f>
        <v/>
      </c>
      <c r="H1675" s="40" t="str">
        <f t="shared" si="37"/>
        <v/>
      </c>
    </row>
    <row r="1676" spans="4:8" x14ac:dyDescent="0.25">
      <c r="D1676" s="100"/>
      <c r="G1676" s="19" t="str">
        <f>IFERROR(VLOOKUP($D1676,LISTA!$A$2:$J$9990,8,0),"")</f>
        <v/>
      </c>
      <c r="H1676" s="40" t="str">
        <f t="shared" si="37"/>
        <v/>
      </c>
    </row>
    <row r="1677" spans="4:8" x14ac:dyDescent="0.25">
      <c r="D1677" s="100"/>
      <c r="G1677" s="19" t="str">
        <f>IFERROR(VLOOKUP($D1677,LISTA!$A$2:$J$9990,8,0),"")</f>
        <v/>
      </c>
      <c r="H1677" s="40" t="str">
        <f t="shared" si="37"/>
        <v/>
      </c>
    </row>
    <row r="1678" spans="4:8" x14ac:dyDescent="0.25">
      <c r="D1678" s="100"/>
      <c r="G1678" s="19" t="str">
        <f>IFERROR(VLOOKUP($D1678,LISTA!$A$2:$J$9990,8,0),"")</f>
        <v/>
      </c>
      <c r="H1678" s="40" t="str">
        <f t="shared" si="37"/>
        <v/>
      </c>
    </row>
    <row r="1679" spans="4:8" x14ac:dyDescent="0.25">
      <c r="D1679" s="100"/>
      <c r="G1679" s="19" t="str">
        <f>IFERROR(VLOOKUP($D1679,LISTA!$A$2:$J$9990,8,0),"")</f>
        <v/>
      </c>
      <c r="H1679" s="40" t="str">
        <f t="shared" si="37"/>
        <v/>
      </c>
    </row>
    <row r="1680" spans="4:8" x14ac:dyDescent="0.25">
      <c r="D1680" s="100"/>
      <c r="G1680" s="19" t="str">
        <f>IFERROR(VLOOKUP($D1680,LISTA!$A$2:$J$9990,8,0),"")</f>
        <v/>
      </c>
      <c r="H1680" s="40" t="str">
        <f t="shared" si="37"/>
        <v/>
      </c>
    </row>
    <row r="1681" spans="4:8" x14ac:dyDescent="0.25">
      <c r="D1681" s="100"/>
      <c r="G1681" s="19" t="str">
        <f>IFERROR(VLOOKUP($D1681,LISTA!$A$2:$J$9990,8,0),"")</f>
        <v/>
      </c>
      <c r="H1681" s="40" t="str">
        <f t="shared" si="37"/>
        <v/>
      </c>
    </row>
    <row r="1682" spans="4:8" x14ac:dyDescent="0.25">
      <c r="D1682" s="100"/>
      <c r="G1682" s="19" t="str">
        <f>IFERROR(VLOOKUP($D1682,LISTA!$A$2:$J$9990,8,0),"")</f>
        <v/>
      </c>
      <c r="H1682" s="40" t="str">
        <f t="shared" si="37"/>
        <v/>
      </c>
    </row>
    <row r="1683" spans="4:8" x14ac:dyDescent="0.25">
      <c r="D1683" s="100"/>
      <c r="G1683" s="19" t="str">
        <f>IFERROR(VLOOKUP($D1683,LISTA!$A$2:$J$9990,8,0),"")</f>
        <v/>
      </c>
      <c r="H1683" s="40" t="str">
        <f t="shared" si="37"/>
        <v/>
      </c>
    </row>
    <row r="1684" spans="4:8" x14ac:dyDescent="0.25">
      <c r="D1684" s="100"/>
      <c r="G1684" s="19" t="str">
        <f>IFERROR(VLOOKUP($D1684,LISTA!$A$2:$J$9990,8,0),"")</f>
        <v/>
      </c>
      <c r="H1684" s="40" t="str">
        <f t="shared" si="37"/>
        <v/>
      </c>
    </row>
    <row r="1685" spans="4:8" x14ac:dyDescent="0.25">
      <c r="D1685" s="100"/>
      <c r="G1685" s="19" t="str">
        <f>IFERROR(VLOOKUP($D1685,LISTA!$A$2:$J$9990,8,0),"")</f>
        <v/>
      </c>
      <c r="H1685" s="40" t="str">
        <f t="shared" si="37"/>
        <v/>
      </c>
    </row>
    <row r="1686" spans="4:8" x14ac:dyDescent="0.25">
      <c r="D1686" s="100"/>
      <c r="G1686" s="19" t="str">
        <f>IFERROR(VLOOKUP($D1686,LISTA!$A$2:$J$9990,8,0),"")</f>
        <v/>
      </c>
      <c r="H1686" s="40" t="str">
        <f t="shared" si="37"/>
        <v/>
      </c>
    </row>
    <row r="1687" spans="4:8" x14ac:dyDescent="0.25">
      <c r="D1687" s="100"/>
      <c r="G1687" s="19" t="str">
        <f>IFERROR(VLOOKUP($D1687,LISTA!$A$2:$J$9990,8,0),"")</f>
        <v/>
      </c>
      <c r="H1687" s="40" t="str">
        <f t="shared" si="37"/>
        <v/>
      </c>
    </row>
    <row r="1688" spans="4:8" x14ac:dyDescent="0.25">
      <c r="D1688" s="100"/>
      <c r="G1688" s="19" t="str">
        <f>IFERROR(VLOOKUP($D1688,LISTA!$A$2:$J$9990,8,0),"")</f>
        <v/>
      </c>
      <c r="H1688" s="40" t="str">
        <f t="shared" si="37"/>
        <v/>
      </c>
    </row>
    <row r="1689" spans="4:8" x14ac:dyDescent="0.25">
      <c r="D1689" s="100"/>
      <c r="G1689" s="19" t="str">
        <f>IFERROR(VLOOKUP($D1689,LISTA!$A$2:$J$9990,8,0),"")</f>
        <v/>
      </c>
      <c r="H1689" s="40" t="str">
        <f t="shared" si="37"/>
        <v/>
      </c>
    </row>
    <row r="1690" spans="4:8" x14ac:dyDescent="0.25">
      <c r="D1690" s="100"/>
      <c r="G1690" s="19" t="str">
        <f>IFERROR(VLOOKUP($D1690,LISTA!$A$2:$J$9990,8,0),"")</f>
        <v/>
      </c>
      <c r="H1690" s="40" t="str">
        <f t="shared" si="37"/>
        <v/>
      </c>
    </row>
    <row r="1691" spans="4:8" x14ac:dyDescent="0.25">
      <c r="D1691" s="100"/>
      <c r="G1691" s="19" t="str">
        <f>IFERROR(VLOOKUP($D1691,LISTA!$A$2:$J$9990,8,0),"")</f>
        <v/>
      </c>
      <c r="H1691" s="40" t="str">
        <f t="shared" si="37"/>
        <v/>
      </c>
    </row>
    <row r="1692" spans="4:8" x14ac:dyDescent="0.25">
      <c r="D1692" s="100"/>
      <c r="G1692" s="19" t="str">
        <f>IFERROR(VLOOKUP($D1692,LISTA!$A$2:$J$9990,8,0),"")</f>
        <v/>
      </c>
      <c r="H1692" s="40" t="str">
        <f t="shared" si="37"/>
        <v/>
      </c>
    </row>
    <row r="1693" spans="4:8" x14ac:dyDescent="0.25">
      <c r="D1693" s="100"/>
      <c r="G1693" s="19" t="str">
        <f>IFERROR(VLOOKUP($D1693,LISTA!$A$2:$J$9990,8,0),"")</f>
        <v/>
      </c>
      <c r="H1693" s="40" t="str">
        <f t="shared" si="37"/>
        <v/>
      </c>
    </row>
    <row r="1694" spans="4:8" x14ac:dyDescent="0.25">
      <c r="D1694" s="100"/>
      <c r="G1694" s="19" t="str">
        <f>IFERROR(VLOOKUP($D1694,LISTA!$A$2:$J$9990,8,0),"")</f>
        <v/>
      </c>
      <c r="H1694" s="40" t="str">
        <f t="shared" si="37"/>
        <v/>
      </c>
    </row>
    <row r="1695" spans="4:8" x14ac:dyDescent="0.25">
      <c r="D1695" s="100"/>
      <c r="G1695" s="19" t="str">
        <f>IFERROR(VLOOKUP($D1695,LISTA!$A$2:$J$9990,8,0),"")</f>
        <v/>
      </c>
      <c r="H1695" s="40" t="str">
        <f t="shared" si="37"/>
        <v/>
      </c>
    </row>
    <row r="1696" spans="4:8" x14ac:dyDescent="0.25">
      <c r="D1696" s="100"/>
      <c r="G1696" s="19" t="str">
        <f>IFERROR(VLOOKUP($D1696,LISTA!$A$2:$J$9990,8,0),"")</f>
        <v/>
      </c>
      <c r="H1696" s="40" t="str">
        <f t="shared" si="37"/>
        <v/>
      </c>
    </row>
    <row r="1697" spans="4:8" x14ac:dyDescent="0.25">
      <c r="D1697" s="100"/>
      <c r="G1697" s="19" t="str">
        <f>IFERROR(VLOOKUP($D1697,LISTA!$A$2:$J$9990,8,0),"")</f>
        <v/>
      </c>
      <c r="H1697" s="40" t="str">
        <f t="shared" si="37"/>
        <v/>
      </c>
    </row>
    <row r="1698" spans="4:8" x14ac:dyDescent="0.25">
      <c r="D1698" s="100"/>
      <c r="G1698" s="19" t="str">
        <f>IFERROR(VLOOKUP($D1698,LISTA!$A$2:$J$9990,8,0),"")</f>
        <v/>
      </c>
      <c r="H1698" s="40" t="str">
        <f t="shared" si="37"/>
        <v/>
      </c>
    </row>
    <row r="1699" spans="4:8" x14ac:dyDescent="0.25">
      <c r="D1699" s="100"/>
      <c r="G1699" s="19" t="str">
        <f>IFERROR(VLOOKUP($D1699,LISTA!$A$2:$J$9990,8,0),"")</f>
        <v/>
      </c>
      <c r="H1699" s="40" t="str">
        <f t="shared" si="37"/>
        <v/>
      </c>
    </row>
    <row r="1700" spans="4:8" x14ac:dyDescent="0.25">
      <c r="D1700" s="100"/>
      <c r="G1700" s="19" t="str">
        <f>IFERROR(VLOOKUP($D1700,LISTA!$A$2:$J$9990,8,0),"")</f>
        <v/>
      </c>
      <c r="H1700" s="40" t="str">
        <f t="shared" si="37"/>
        <v/>
      </c>
    </row>
    <row r="1701" spans="4:8" x14ac:dyDescent="0.25">
      <c r="D1701" s="100"/>
      <c r="G1701" s="19" t="str">
        <f>IFERROR(VLOOKUP($D1701,LISTA!$A$2:$J$9990,8,0),"")</f>
        <v/>
      </c>
      <c r="H1701" s="40" t="str">
        <f t="shared" si="37"/>
        <v/>
      </c>
    </row>
    <row r="1702" spans="4:8" x14ac:dyDescent="0.25">
      <c r="D1702" s="100"/>
      <c r="G1702" s="19" t="str">
        <f>IFERROR(VLOOKUP($D1702,LISTA!$A$2:$J$9990,8,0),"")</f>
        <v/>
      </c>
      <c r="H1702" s="40" t="str">
        <f t="shared" si="37"/>
        <v/>
      </c>
    </row>
    <row r="1703" spans="4:8" x14ac:dyDescent="0.25">
      <c r="D1703" s="100"/>
      <c r="G1703" s="19" t="str">
        <f>IFERROR(VLOOKUP($D1703,LISTA!$A$2:$J$9990,8,0),"")</f>
        <v/>
      </c>
      <c r="H1703" s="40" t="str">
        <f t="shared" si="37"/>
        <v/>
      </c>
    </row>
    <row r="1704" spans="4:8" x14ac:dyDescent="0.25">
      <c r="D1704" s="100"/>
      <c r="G1704" s="19" t="str">
        <f>IFERROR(VLOOKUP($D1704,LISTA!$A$2:$J$9990,8,0),"")</f>
        <v/>
      </c>
      <c r="H1704" s="40" t="str">
        <f t="shared" si="37"/>
        <v/>
      </c>
    </row>
    <row r="1705" spans="4:8" x14ac:dyDescent="0.25">
      <c r="D1705" s="100"/>
      <c r="G1705" s="19" t="str">
        <f>IFERROR(VLOOKUP($D1705,LISTA!$A$2:$J$9990,8,0),"")</f>
        <v/>
      </c>
      <c r="H1705" s="40" t="str">
        <f t="shared" si="37"/>
        <v/>
      </c>
    </row>
    <row r="1706" spans="4:8" x14ac:dyDescent="0.25">
      <c r="D1706" s="100"/>
      <c r="G1706" s="19" t="str">
        <f>IFERROR(VLOOKUP($D1706,LISTA!$A$2:$J$9990,8,0),"")</f>
        <v/>
      </c>
      <c r="H1706" s="40" t="str">
        <f t="shared" si="37"/>
        <v/>
      </c>
    </row>
    <row r="1707" spans="4:8" x14ac:dyDescent="0.25">
      <c r="D1707" s="100"/>
      <c r="G1707" s="19" t="str">
        <f>IFERROR(VLOOKUP($D1707,LISTA!$A$2:$J$9990,8,0),"")</f>
        <v/>
      </c>
      <c r="H1707" s="40" t="str">
        <f t="shared" si="37"/>
        <v/>
      </c>
    </row>
    <row r="1708" spans="4:8" x14ac:dyDescent="0.25">
      <c r="D1708" s="100"/>
      <c r="G1708" s="19" t="str">
        <f>IFERROR(VLOOKUP($D1708,LISTA!$A$2:$J$9990,8,0),"")</f>
        <v/>
      </c>
      <c r="H1708" s="40" t="str">
        <f t="shared" si="37"/>
        <v/>
      </c>
    </row>
    <row r="1709" spans="4:8" x14ac:dyDescent="0.25">
      <c r="D1709" s="100"/>
      <c r="G1709" s="19" t="str">
        <f>IFERROR(VLOOKUP($D1709,LISTA!$A$2:$J$9990,8,0),"")</f>
        <v/>
      </c>
      <c r="H1709" s="40" t="str">
        <f t="shared" si="37"/>
        <v/>
      </c>
    </row>
    <row r="1710" spans="4:8" x14ac:dyDescent="0.25">
      <c r="D1710" s="100"/>
      <c r="G1710" s="19" t="str">
        <f>IFERROR(VLOOKUP($D1710,LISTA!$A$2:$J$9990,8,0),"")</f>
        <v/>
      </c>
      <c r="H1710" s="40" t="str">
        <f t="shared" si="37"/>
        <v/>
      </c>
    </row>
    <row r="1711" spans="4:8" x14ac:dyDescent="0.25">
      <c r="D1711" s="100"/>
      <c r="G1711" s="19" t="str">
        <f>IFERROR(VLOOKUP($D1711,LISTA!$A$2:$J$9990,8,0),"")</f>
        <v/>
      </c>
      <c r="H1711" s="40" t="str">
        <f t="shared" si="37"/>
        <v/>
      </c>
    </row>
    <row r="1712" spans="4:8" x14ac:dyDescent="0.25">
      <c r="D1712" s="100"/>
      <c r="G1712" s="19" t="str">
        <f>IFERROR(VLOOKUP($D1712,LISTA!$A$2:$J$9990,8,0),"")</f>
        <v/>
      </c>
      <c r="H1712" s="40" t="str">
        <f t="shared" si="37"/>
        <v/>
      </c>
    </row>
    <row r="1713" spans="4:8" x14ac:dyDescent="0.25">
      <c r="D1713" s="100"/>
      <c r="G1713" s="19" t="str">
        <f>IFERROR(VLOOKUP($D1713,LISTA!$A$2:$J$9990,8,0),"")</f>
        <v/>
      </c>
      <c r="H1713" s="40" t="str">
        <f t="shared" si="37"/>
        <v/>
      </c>
    </row>
    <row r="1714" spans="4:8" x14ac:dyDescent="0.25">
      <c r="D1714" s="100"/>
      <c r="G1714" s="19" t="str">
        <f>IFERROR(VLOOKUP($D1714,LISTA!$A$2:$J$9990,8,0),"")</f>
        <v/>
      </c>
      <c r="H1714" s="40" t="str">
        <f t="shared" si="37"/>
        <v/>
      </c>
    </row>
    <row r="1715" spans="4:8" x14ac:dyDescent="0.25">
      <c r="D1715" s="100"/>
      <c r="G1715" s="19" t="str">
        <f>IFERROR(VLOOKUP($D1715,LISTA!$A$2:$J$9990,8,0),"")</f>
        <v/>
      </c>
      <c r="H1715" s="40" t="str">
        <f t="shared" si="37"/>
        <v/>
      </c>
    </row>
    <row r="1716" spans="4:8" x14ac:dyDescent="0.25">
      <c r="D1716" s="100"/>
      <c r="G1716" s="19" t="str">
        <f>IFERROR(VLOOKUP($D1716,LISTA!$A$2:$J$9990,8,0),"")</f>
        <v/>
      </c>
      <c r="H1716" s="40" t="str">
        <f t="shared" si="37"/>
        <v/>
      </c>
    </row>
    <row r="1717" spans="4:8" x14ac:dyDescent="0.25">
      <c r="D1717" s="100"/>
      <c r="G1717" s="19" t="str">
        <f>IFERROR(VLOOKUP($D1717,LISTA!$A$2:$J$9990,8,0),"")</f>
        <v/>
      </c>
      <c r="H1717" s="40" t="str">
        <f t="shared" si="37"/>
        <v/>
      </c>
    </row>
    <row r="1718" spans="4:8" x14ac:dyDescent="0.25">
      <c r="D1718" s="100"/>
      <c r="G1718" s="19" t="str">
        <f>IFERROR(VLOOKUP($D1718,LISTA!$A$2:$J$9990,8,0),"")</f>
        <v/>
      </c>
      <c r="H1718" s="40" t="str">
        <f t="shared" si="37"/>
        <v/>
      </c>
    </row>
    <row r="1719" spans="4:8" x14ac:dyDescent="0.25">
      <c r="D1719" s="100"/>
      <c r="G1719" s="19" t="str">
        <f>IFERROR(VLOOKUP($D1719,LISTA!$A$2:$J$9990,8,0),"")</f>
        <v/>
      </c>
      <c r="H1719" s="40" t="str">
        <f t="shared" si="37"/>
        <v/>
      </c>
    </row>
    <row r="1720" spans="4:8" x14ac:dyDescent="0.25">
      <c r="D1720" s="100"/>
      <c r="G1720" s="19" t="str">
        <f>IFERROR(VLOOKUP($D1720,LISTA!$A$2:$J$9990,8,0),"")</f>
        <v/>
      </c>
      <c r="H1720" s="40" t="str">
        <f t="shared" si="37"/>
        <v/>
      </c>
    </row>
    <row r="1721" spans="4:8" x14ac:dyDescent="0.25">
      <c r="D1721" s="100"/>
      <c r="G1721" s="19" t="str">
        <f>IFERROR(VLOOKUP($D1721,LISTA!$A$2:$J$9990,8,0),"")</f>
        <v/>
      </c>
      <c r="H1721" s="40" t="str">
        <f t="shared" si="37"/>
        <v/>
      </c>
    </row>
    <row r="1722" spans="4:8" x14ac:dyDescent="0.25">
      <c r="D1722" s="100"/>
      <c r="G1722" s="19" t="str">
        <f>IFERROR(VLOOKUP($D1722,LISTA!$A$2:$J$9990,8,0),"")</f>
        <v/>
      </c>
      <c r="H1722" s="40" t="str">
        <f t="shared" si="37"/>
        <v/>
      </c>
    </row>
    <row r="1723" spans="4:8" x14ac:dyDescent="0.25">
      <c r="D1723" s="100"/>
      <c r="G1723" s="19" t="str">
        <f>IFERROR(VLOOKUP($D1723,LISTA!$A$2:$J$9990,8,0),"")</f>
        <v/>
      </c>
      <c r="H1723" s="40" t="str">
        <f t="shared" si="37"/>
        <v/>
      </c>
    </row>
    <row r="1724" spans="4:8" x14ac:dyDescent="0.25">
      <c r="D1724" s="100"/>
      <c r="G1724" s="19" t="str">
        <f>IFERROR(VLOOKUP($D1724,LISTA!$A$2:$J$9990,8,0),"")</f>
        <v/>
      </c>
      <c r="H1724" s="40" t="str">
        <f t="shared" si="37"/>
        <v/>
      </c>
    </row>
    <row r="1725" spans="4:8" x14ac:dyDescent="0.25">
      <c r="D1725" s="100"/>
      <c r="G1725" s="19" t="str">
        <f>IFERROR(VLOOKUP($D1725,LISTA!$A$2:$J$9990,8,0),"")</f>
        <v/>
      </c>
      <c r="H1725" s="40" t="str">
        <f t="shared" si="37"/>
        <v/>
      </c>
    </row>
    <row r="1726" spans="4:8" x14ac:dyDescent="0.25">
      <c r="D1726" s="100"/>
      <c r="G1726" s="19" t="str">
        <f>IFERROR(VLOOKUP($D1726,LISTA!$A$2:$J$9990,8,0),"")</f>
        <v/>
      </c>
      <c r="H1726" s="40" t="str">
        <f t="shared" si="37"/>
        <v/>
      </c>
    </row>
    <row r="1727" spans="4:8" x14ac:dyDescent="0.25">
      <c r="D1727" s="100"/>
      <c r="G1727" s="19" t="str">
        <f>IFERROR(VLOOKUP($D1727,LISTA!$A$2:$J$9990,8,0),"")</f>
        <v/>
      </c>
      <c r="H1727" s="40" t="str">
        <f t="shared" si="37"/>
        <v/>
      </c>
    </row>
    <row r="1728" spans="4:8" x14ac:dyDescent="0.25">
      <c r="D1728" s="100"/>
      <c r="G1728" s="19" t="str">
        <f>IFERROR(VLOOKUP($D1728,LISTA!$A$2:$J$9990,8,0),"")</f>
        <v/>
      </c>
      <c r="H1728" s="40" t="str">
        <f t="shared" si="37"/>
        <v/>
      </c>
    </row>
    <row r="1729" spans="4:8" x14ac:dyDescent="0.25">
      <c r="D1729" s="100"/>
      <c r="G1729" s="19" t="str">
        <f>IFERROR(VLOOKUP($D1729,LISTA!$A$2:$J$9990,8,0),"")</f>
        <v/>
      </c>
      <c r="H1729" s="40" t="str">
        <f t="shared" si="37"/>
        <v/>
      </c>
    </row>
    <row r="1730" spans="4:8" x14ac:dyDescent="0.25">
      <c r="D1730" s="100"/>
      <c r="G1730" s="19" t="str">
        <f>IFERROR(VLOOKUP($D1730,LISTA!$A$2:$J$9990,8,0),"")</f>
        <v/>
      </c>
      <c r="H1730" s="40" t="str">
        <f t="shared" si="37"/>
        <v/>
      </c>
    </row>
    <row r="1731" spans="4:8" x14ac:dyDescent="0.25">
      <c r="D1731" s="100"/>
      <c r="G1731" s="19" t="str">
        <f>IFERROR(VLOOKUP($D1731,LISTA!$A$2:$J$9990,8,0),"")</f>
        <v/>
      </c>
      <c r="H1731" s="40" t="str">
        <f t="shared" si="37"/>
        <v/>
      </c>
    </row>
    <row r="1732" spans="4:8" x14ac:dyDescent="0.25">
      <c r="D1732" s="100"/>
      <c r="G1732" s="19" t="str">
        <f>IFERROR(VLOOKUP($D1732,LISTA!$A$2:$J$9990,8,0),"")</f>
        <v/>
      </c>
      <c r="H1732" s="40" t="str">
        <f t="shared" si="37"/>
        <v/>
      </c>
    </row>
    <row r="1733" spans="4:8" x14ac:dyDescent="0.25">
      <c r="D1733" s="100"/>
      <c r="G1733" s="19" t="str">
        <f>IFERROR(VLOOKUP($D1733,LISTA!$A$2:$J$9990,8,0),"")</f>
        <v/>
      </c>
      <c r="H1733" s="40" t="str">
        <f t="shared" ref="H1733:H1796" si="38">IF(OR(G1733=$K$10,G1733=$K$11,G1733=$K$14,G1733=$K$15,G1733=$K$16,G1733=$K$17,G1733=$K$18,G1733=$K$19,G1733=$K$20,G1733=$K$21,G1733=$K$22,G1733=$K$23,G1733=$K$24,G1733=$K$25,G1733=$K$26,G1733=$K$27,G1733=$K$28),$K$9,IF(OR(G1733=$K$32,G1733=$K$33),$K$31,IF(OR(G1733=$K$38),$K$37,"")))</f>
        <v/>
      </c>
    </row>
    <row r="1734" spans="4:8" x14ac:dyDescent="0.25">
      <c r="D1734" s="100"/>
      <c r="G1734" s="19" t="str">
        <f>IFERROR(VLOOKUP($D1734,LISTA!$A$2:$J$9990,8,0),"")</f>
        <v/>
      </c>
      <c r="H1734" s="40" t="str">
        <f t="shared" si="38"/>
        <v/>
      </c>
    </row>
    <row r="1735" spans="4:8" x14ac:dyDescent="0.25">
      <c r="D1735" s="100"/>
      <c r="G1735" s="19" t="str">
        <f>IFERROR(VLOOKUP($D1735,LISTA!$A$2:$J$9990,8,0),"")</f>
        <v/>
      </c>
      <c r="H1735" s="40" t="str">
        <f t="shared" si="38"/>
        <v/>
      </c>
    </row>
    <row r="1736" spans="4:8" x14ac:dyDescent="0.25">
      <c r="D1736" s="100"/>
      <c r="G1736" s="19" t="str">
        <f>IFERROR(VLOOKUP($D1736,LISTA!$A$2:$J$9990,8,0),"")</f>
        <v/>
      </c>
      <c r="H1736" s="40" t="str">
        <f t="shared" si="38"/>
        <v/>
      </c>
    </row>
    <row r="1737" spans="4:8" x14ac:dyDescent="0.25">
      <c r="D1737" s="100"/>
      <c r="G1737" s="19" t="str">
        <f>IFERROR(VLOOKUP($D1737,LISTA!$A$2:$J$9990,8,0),"")</f>
        <v/>
      </c>
      <c r="H1737" s="40" t="str">
        <f t="shared" si="38"/>
        <v/>
      </c>
    </row>
    <row r="1738" spans="4:8" x14ac:dyDescent="0.25">
      <c r="D1738" s="100"/>
      <c r="G1738" s="19" t="str">
        <f>IFERROR(VLOOKUP($D1738,LISTA!$A$2:$J$9990,8,0),"")</f>
        <v/>
      </c>
      <c r="H1738" s="40" t="str">
        <f t="shared" si="38"/>
        <v/>
      </c>
    </row>
    <row r="1739" spans="4:8" x14ac:dyDescent="0.25">
      <c r="D1739" s="100"/>
      <c r="G1739" s="19" t="str">
        <f>IFERROR(VLOOKUP($D1739,LISTA!$A$2:$J$9990,8,0),"")</f>
        <v/>
      </c>
      <c r="H1739" s="40" t="str">
        <f t="shared" si="38"/>
        <v/>
      </c>
    </row>
    <row r="1740" spans="4:8" x14ac:dyDescent="0.25">
      <c r="D1740" s="100"/>
      <c r="G1740" s="19" t="str">
        <f>IFERROR(VLOOKUP($D1740,LISTA!$A$2:$J$9990,8,0),"")</f>
        <v/>
      </c>
      <c r="H1740" s="40" t="str">
        <f t="shared" si="38"/>
        <v/>
      </c>
    </row>
    <row r="1741" spans="4:8" x14ac:dyDescent="0.25">
      <c r="D1741" s="100"/>
      <c r="G1741" s="19" t="str">
        <f>IFERROR(VLOOKUP($D1741,LISTA!$A$2:$J$9990,8,0),"")</f>
        <v/>
      </c>
      <c r="H1741" s="40" t="str">
        <f t="shared" si="38"/>
        <v/>
      </c>
    </row>
    <row r="1742" spans="4:8" x14ac:dyDescent="0.25">
      <c r="D1742" s="100"/>
      <c r="G1742" s="19" t="str">
        <f>IFERROR(VLOOKUP($D1742,LISTA!$A$2:$J$9990,8,0),"")</f>
        <v/>
      </c>
      <c r="H1742" s="40" t="str">
        <f t="shared" si="38"/>
        <v/>
      </c>
    </row>
    <row r="1743" spans="4:8" x14ac:dyDescent="0.25">
      <c r="D1743" s="100"/>
      <c r="G1743" s="19" t="str">
        <f>IFERROR(VLOOKUP($D1743,LISTA!$A$2:$J$9990,8,0),"")</f>
        <v/>
      </c>
      <c r="H1743" s="40" t="str">
        <f t="shared" si="38"/>
        <v/>
      </c>
    </row>
    <row r="1744" spans="4:8" x14ac:dyDescent="0.25">
      <c r="D1744" s="100"/>
      <c r="G1744" s="19" t="str">
        <f>IFERROR(VLOOKUP($D1744,LISTA!$A$2:$J$9990,8,0),"")</f>
        <v/>
      </c>
      <c r="H1744" s="40" t="str">
        <f t="shared" si="38"/>
        <v/>
      </c>
    </row>
    <row r="1745" spans="4:8" x14ac:dyDescent="0.25">
      <c r="D1745" s="100"/>
      <c r="G1745" s="19" t="str">
        <f>IFERROR(VLOOKUP($D1745,LISTA!$A$2:$J$9990,8,0),"")</f>
        <v/>
      </c>
      <c r="H1745" s="40" t="str">
        <f t="shared" si="38"/>
        <v/>
      </c>
    </row>
    <row r="1746" spans="4:8" x14ac:dyDescent="0.25">
      <c r="D1746" s="100"/>
      <c r="G1746" s="19" t="str">
        <f>IFERROR(VLOOKUP($D1746,LISTA!$A$2:$J$9990,8,0),"")</f>
        <v/>
      </c>
      <c r="H1746" s="40" t="str">
        <f t="shared" si="38"/>
        <v/>
      </c>
    </row>
    <row r="1747" spans="4:8" x14ac:dyDescent="0.25">
      <c r="D1747" s="100"/>
      <c r="G1747" s="19" t="str">
        <f>IFERROR(VLOOKUP($D1747,LISTA!$A$2:$J$9990,8,0),"")</f>
        <v/>
      </c>
      <c r="H1747" s="40" t="str">
        <f t="shared" si="38"/>
        <v/>
      </c>
    </row>
    <row r="1748" spans="4:8" x14ac:dyDescent="0.25">
      <c r="D1748" s="100"/>
      <c r="G1748" s="19" t="str">
        <f>IFERROR(VLOOKUP($D1748,LISTA!$A$2:$J$9990,8,0),"")</f>
        <v/>
      </c>
      <c r="H1748" s="40" t="str">
        <f t="shared" si="38"/>
        <v/>
      </c>
    </row>
    <row r="1749" spans="4:8" x14ac:dyDescent="0.25">
      <c r="D1749" s="100"/>
      <c r="G1749" s="19" t="str">
        <f>IFERROR(VLOOKUP($D1749,LISTA!$A$2:$J$9990,8,0),"")</f>
        <v/>
      </c>
      <c r="H1749" s="40" t="str">
        <f t="shared" si="38"/>
        <v/>
      </c>
    </row>
    <row r="1750" spans="4:8" x14ac:dyDescent="0.25">
      <c r="D1750" s="100"/>
      <c r="G1750" s="19" t="str">
        <f>IFERROR(VLOOKUP($D1750,LISTA!$A$2:$J$9990,8,0),"")</f>
        <v/>
      </c>
      <c r="H1750" s="40" t="str">
        <f t="shared" si="38"/>
        <v/>
      </c>
    </row>
    <row r="1751" spans="4:8" x14ac:dyDescent="0.25">
      <c r="D1751" s="100"/>
      <c r="G1751" s="19" t="str">
        <f>IFERROR(VLOOKUP($D1751,LISTA!$A$2:$J$9990,8,0),"")</f>
        <v/>
      </c>
      <c r="H1751" s="40" t="str">
        <f t="shared" si="38"/>
        <v/>
      </c>
    </row>
    <row r="1752" spans="4:8" x14ac:dyDescent="0.25">
      <c r="D1752" s="100"/>
      <c r="G1752" s="19" t="str">
        <f>IFERROR(VLOOKUP($D1752,LISTA!$A$2:$J$9990,8,0),"")</f>
        <v/>
      </c>
      <c r="H1752" s="40" t="str">
        <f t="shared" si="38"/>
        <v/>
      </c>
    </row>
    <row r="1753" spans="4:8" x14ac:dyDescent="0.25">
      <c r="D1753" s="100"/>
      <c r="G1753" s="19" t="str">
        <f>IFERROR(VLOOKUP($D1753,LISTA!$A$2:$J$9990,8,0),"")</f>
        <v/>
      </c>
      <c r="H1753" s="40" t="str">
        <f t="shared" si="38"/>
        <v/>
      </c>
    </row>
    <row r="1754" spans="4:8" x14ac:dyDescent="0.25">
      <c r="D1754" s="100"/>
      <c r="G1754" s="19" t="str">
        <f>IFERROR(VLOOKUP($D1754,LISTA!$A$2:$J$9990,8,0),"")</f>
        <v/>
      </c>
      <c r="H1754" s="40" t="str">
        <f t="shared" si="38"/>
        <v/>
      </c>
    </row>
    <row r="1755" spans="4:8" x14ac:dyDescent="0.25">
      <c r="D1755" s="100"/>
      <c r="G1755" s="19" t="str">
        <f>IFERROR(VLOOKUP($D1755,LISTA!$A$2:$J$9990,8,0),"")</f>
        <v/>
      </c>
      <c r="H1755" s="40" t="str">
        <f t="shared" si="38"/>
        <v/>
      </c>
    </row>
    <row r="1756" spans="4:8" x14ac:dyDescent="0.25">
      <c r="D1756" s="100"/>
      <c r="G1756" s="19" t="str">
        <f>IFERROR(VLOOKUP($D1756,LISTA!$A$2:$J$9990,8,0),"")</f>
        <v/>
      </c>
      <c r="H1756" s="40" t="str">
        <f t="shared" si="38"/>
        <v/>
      </c>
    </row>
    <row r="1757" spans="4:8" x14ac:dyDescent="0.25">
      <c r="D1757" s="100"/>
      <c r="G1757" s="19" t="str">
        <f>IFERROR(VLOOKUP($D1757,LISTA!$A$2:$J$9990,8,0),"")</f>
        <v/>
      </c>
      <c r="H1757" s="40" t="str">
        <f t="shared" si="38"/>
        <v/>
      </c>
    </row>
    <row r="1758" spans="4:8" x14ac:dyDescent="0.25">
      <c r="D1758" s="100"/>
      <c r="G1758" s="19" t="str">
        <f>IFERROR(VLOOKUP($D1758,LISTA!$A$2:$J$9990,8,0),"")</f>
        <v/>
      </c>
      <c r="H1758" s="40" t="str">
        <f t="shared" si="38"/>
        <v/>
      </c>
    </row>
    <row r="1759" spans="4:8" x14ac:dyDescent="0.25">
      <c r="D1759" s="100"/>
      <c r="G1759" s="19" t="str">
        <f>IFERROR(VLOOKUP($D1759,LISTA!$A$2:$J$9990,8,0),"")</f>
        <v/>
      </c>
      <c r="H1759" s="40" t="str">
        <f t="shared" si="38"/>
        <v/>
      </c>
    </row>
    <row r="1760" spans="4:8" x14ac:dyDescent="0.25">
      <c r="D1760" s="100"/>
      <c r="G1760" s="19" t="str">
        <f>IFERROR(VLOOKUP($D1760,LISTA!$A$2:$J$9990,8,0),"")</f>
        <v/>
      </c>
      <c r="H1760" s="40" t="str">
        <f t="shared" si="38"/>
        <v/>
      </c>
    </row>
    <row r="1761" spans="4:8" x14ac:dyDescent="0.25">
      <c r="D1761" s="100"/>
      <c r="G1761" s="19" t="str">
        <f>IFERROR(VLOOKUP($D1761,LISTA!$A$2:$J$9990,8,0),"")</f>
        <v/>
      </c>
      <c r="H1761" s="40" t="str">
        <f t="shared" si="38"/>
        <v/>
      </c>
    </row>
    <row r="1762" spans="4:8" x14ac:dyDescent="0.25">
      <c r="D1762" s="100"/>
      <c r="G1762" s="19" t="str">
        <f>IFERROR(VLOOKUP($D1762,LISTA!$A$2:$J$9990,8,0),"")</f>
        <v/>
      </c>
      <c r="H1762" s="40" t="str">
        <f t="shared" si="38"/>
        <v/>
      </c>
    </row>
    <row r="1763" spans="4:8" x14ac:dyDescent="0.25">
      <c r="D1763" s="100"/>
      <c r="G1763" s="19" t="str">
        <f>IFERROR(VLOOKUP($D1763,LISTA!$A$2:$J$9990,8,0),"")</f>
        <v/>
      </c>
      <c r="H1763" s="40" t="str">
        <f t="shared" si="38"/>
        <v/>
      </c>
    </row>
    <row r="1764" spans="4:8" x14ac:dyDescent="0.25">
      <c r="D1764" s="100"/>
      <c r="G1764" s="19" t="str">
        <f>IFERROR(VLOOKUP($D1764,LISTA!$A$2:$J$9990,8,0),"")</f>
        <v/>
      </c>
      <c r="H1764" s="40" t="str">
        <f t="shared" si="38"/>
        <v/>
      </c>
    </row>
    <row r="1765" spans="4:8" x14ac:dyDescent="0.25">
      <c r="D1765" s="100"/>
      <c r="G1765" s="19" t="str">
        <f>IFERROR(VLOOKUP($D1765,LISTA!$A$2:$J$9990,8,0),"")</f>
        <v/>
      </c>
      <c r="H1765" s="40" t="str">
        <f t="shared" si="38"/>
        <v/>
      </c>
    </row>
    <row r="1766" spans="4:8" x14ac:dyDescent="0.25">
      <c r="D1766" s="100"/>
      <c r="G1766" s="19" t="str">
        <f>IFERROR(VLOOKUP($D1766,LISTA!$A$2:$J$9990,8,0),"")</f>
        <v/>
      </c>
      <c r="H1766" s="40" t="str">
        <f t="shared" si="38"/>
        <v/>
      </c>
    </row>
    <row r="1767" spans="4:8" x14ac:dyDescent="0.25">
      <c r="D1767" s="100"/>
      <c r="G1767" s="19" t="str">
        <f>IFERROR(VLOOKUP($D1767,LISTA!$A$2:$J$9990,8,0),"")</f>
        <v/>
      </c>
      <c r="H1767" s="40" t="str">
        <f t="shared" si="38"/>
        <v/>
      </c>
    </row>
    <row r="1768" spans="4:8" x14ac:dyDescent="0.25">
      <c r="D1768" s="100"/>
      <c r="G1768" s="19" t="str">
        <f>IFERROR(VLOOKUP($D1768,LISTA!$A$2:$J$9990,8,0),"")</f>
        <v/>
      </c>
      <c r="H1768" s="40" t="str">
        <f t="shared" si="38"/>
        <v/>
      </c>
    </row>
    <row r="1769" spans="4:8" x14ac:dyDescent="0.25">
      <c r="D1769" s="100"/>
      <c r="G1769" s="19" t="str">
        <f>IFERROR(VLOOKUP($D1769,LISTA!$A$2:$J$9990,8,0),"")</f>
        <v/>
      </c>
      <c r="H1769" s="40" t="str">
        <f t="shared" si="38"/>
        <v/>
      </c>
    </row>
    <row r="1770" spans="4:8" x14ac:dyDescent="0.25">
      <c r="D1770" s="100"/>
      <c r="G1770" s="19" t="str">
        <f>IFERROR(VLOOKUP($D1770,LISTA!$A$2:$J$9990,8,0),"")</f>
        <v/>
      </c>
      <c r="H1770" s="40" t="str">
        <f t="shared" si="38"/>
        <v/>
      </c>
    </row>
    <row r="1771" spans="4:8" x14ac:dyDescent="0.25">
      <c r="D1771" s="100"/>
      <c r="G1771" s="19" t="str">
        <f>IFERROR(VLOOKUP($D1771,LISTA!$A$2:$J$9990,8,0),"")</f>
        <v/>
      </c>
      <c r="H1771" s="40" t="str">
        <f t="shared" si="38"/>
        <v/>
      </c>
    </row>
    <row r="1772" spans="4:8" x14ac:dyDescent="0.25">
      <c r="D1772" s="100"/>
      <c r="G1772" s="19" t="str">
        <f>IFERROR(VLOOKUP($D1772,LISTA!$A$2:$J$9990,8,0),"")</f>
        <v/>
      </c>
      <c r="H1772" s="40" t="str">
        <f t="shared" si="38"/>
        <v/>
      </c>
    </row>
    <row r="1773" spans="4:8" x14ac:dyDescent="0.25">
      <c r="D1773" s="100"/>
      <c r="G1773" s="19" t="str">
        <f>IFERROR(VLOOKUP($D1773,LISTA!$A$2:$J$9990,8,0),"")</f>
        <v/>
      </c>
      <c r="H1773" s="40" t="str">
        <f t="shared" si="38"/>
        <v/>
      </c>
    </row>
    <row r="1774" spans="4:8" x14ac:dyDescent="0.25">
      <c r="D1774" s="100"/>
      <c r="G1774" s="19" t="str">
        <f>IFERROR(VLOOKUP($D1774,LISTA!$A$2:$J$9990,8,0),"")</f>
        <v/>
      </c>
      <c r="H1774" s="40" t="str">
        <f t="shared" si="38"/>
        <v/>
      </c>
    </row>
    <row r="1775" spans="4:8" x14ac:dyDescent="0.25">
      <c r="D1775" s="100"/>
      <c r="G1775" s="19" t="str">
        <f>IFERROR(VLOOKUP($D1775,LISTA!$A$2:$J$9990,8,0),"")</f>
        <v/>
      </c>
      <c r="H1775" s="40" t="str">
        <f t="shared" si="38"/>
        <v/>
      </c>
    </row>
    <row r="1776" spans="4:8" x14ac:dyDescent="0.25">
      <c r="D1776" s="100"/>
      <c r="G1776" s="19" t="str">
        <f>IFERROR(VLOOKUP($D1776,LISTA!$A$2:$J$9990,8,0),"")</f>
        <v/>
      </c>
      <c r="H1776" s="40" t="str">
        <f t="shared" si="38"/>
        <v/>
      </c>
    </row>
    <row r="1777" spans="4:8" x14ac:dyDescent="0.25">
      <c r="D1777" s="100"/>
      <c r="G1777" s="19" t="str">
        <f>IFERROR(VLOOKUP($D1777,LISTA!$A$2:$J$9990,8,0),"")</f>
        <v/>
      </c>
      <c r="H1777" s="40" t="str">
        <f t="shared" si="38"/>
        <v/>
      </c>
    </row>
    <row r="1778" spans="4:8" x14ac:dyDescent="0.25">
      <c r="D1778" s="100"/>
      <c r="G1778" s="19" t="str">
        <f>IFERROR(VLOOKUP($D1778,LISTA!$A$2:$J$9990,8,0),"")</f>
        <v/>
      </c>
      <c r="H1778" s="40" t="str">
        <f t="shared" si="38"/>
        <v/>
      </c>
    </row>
    <row r="1779" spans="4:8" x14ac:dyDescent="0.25">
      <c r="D1779" s="100"/>
      <c r="G1779" s="19" t="str">
        <f>IFERROR(VLOOKUP($D1779,LISTA!$A$2:$J$9990,8,0),"")</f>
        <v/>
      </c>
      <c r="H1779" s="40" t="str">
        <f t="shared" si="38"/>
        <v/>
      </c>
    </row>
    <row r="1780" spans="4:8" x14ac:dyDescent="0.25">
      <c r="D1780" s="100"/>
      <c r="G1780" s="19" t="str">
        <f>IFERROR(VLOOKUP($D1780,LISTA!$A$2:$J$9990,8,0),"")</f>
        <v/>
      </c>
      <c r="H1780" s="40" t="str">
        <f t="shared" si="38"/>
        <v/>
      </c>
    </row>
    <row r="1781" spans="4:8" x14ac:dyDescent="0.25">
      <c r="D1781" s="100"/>
      <c r="G1781" s="19" t="str">
        <f>IFERROR(VLOOKUP($D1781,LISTA!$A$2:$J$9990,8,0),"")</f>
        <v/>
      </c>
      <c r="H1781" s="40" t="str">
        <f t="shared" si="38"/>
        <v/>
      </c>
    </row>
    <row r="1782" spans="4:8" x14ac:dyDescent="0.25">
      <c r="D1782" s="100"/>
      <c r="G1782" s="19" t="str">
        <f>IFERROR(VLOOKUP($D1782,LISTA!$A$2:$J$9990,8,0),"")</f>
        <v/>
      </c>
      <c r="H1782" s="40" t="str">
        <f t="shared" si="38"/>
        <v/>
      </c>
    </row>
    <row r="1783" spans="4:8" x14ac:dyDescent="0.25">
      <c r="D1783" s="100"/>
      <c r="G1783" s="19" t="str">
        <f>IFERROR(VLOOKUP($D1783,LISTA!$A$2:$J$9990,8,0),"")</f>
        <v/>
      </c>
      <c r="H1783" s="40" t="str">
        <f t="shared" si="38"/>
        <v/>
      </c>
    </row>
    <row r="1784" spans="4:8" x14ac:dyDescent="0.25">
      <c r="D1784" s="100"/>
      <c r="G1784" s="19" t="str">
        <f>IFERROR(VLOOKUP($D1784,LISTA!$A$2:$J$9990,8,0),"")</f>
        <v/>
      </c>
      <c r="H1784" s="40" t="str">
        <f t="shared" si="38"/>
        <v/>
      </c>
    </row>
    <row r="1785" spans="4:8" x14ac:dyDescent="0.25">
      <c r="D1785" s="100"/>
      <c r="G1785" s="19" t="str">
        <f>IFERROR(VLOOKUP($D1785,LISTA!$A$2:$J$9990,8,0),"")</f>
        <v/>
      </c>
      <c r="H1785" s="40" t="str">
        <f t="shared" si="38"/>
        <v/>
      </c>
    </row>
    <row r="1786" spans="4:8" x14ac:dyDescent="0.25">
      <c r="D1786" s="100"/>
      <c r="G1786" s="19" t="str">
        <f>IFERROR(VLOOKUP($D1786,LISTA!$A$2:$J$9990,8,0),"")</f>
        <v/>
      </c>
      <c r="H1786" s="40" t="str">
        <f t="shared" si="38"/>
        <v/>
      </c>
    </row>
    <row r="1787" spans="4:8" x14ac:dyDescent="0.25">
      <c r="D1787" s="100"/>
      <c r="G1787" s="19" t="str">
        <f>IFERROR(VLOOKUP($D1787,LISTA!$A$2:$J$9990,8,0),"")</f>
        <v/>
      </c>
      <c r="H1787" s="40" t="str">
        <f t="shared" si="38"/>
        <v/>
      </c>
    </row>
    <row r="1788" spans="4:8" x14ac:dyDescent="0.25">
      <c r="D1788" s="100"/>
      <c r="G1788" s="19" t="str">
        <f>IFERROR(VLOOKUP($D1788,LISTA!$A$2:$J$9990,8,0),"")</f>
        <v/>
      </c>
      <c r="H1788" s="40" t="str">
        <f t="shared" si="38"/>
        <v/>
      </c>
    </row>
    <row r="1789" spans="4:8" x14ac:dyDescent="0.25">
      <c r="D1789" s="100"/>
      <c r="G1789" s="19" t="str">
        <f>IFERROR(VLOOKUP($D1789,LISTA!$A$2:$J$9990,8,0),"")</f>
        <v/>
      </c>
      <c r="H1789" s="40" t="str">
        <f t="shared" si="38"/>
        <v/>
      </c>
    </row>
    <row r="1790" spans="4:8" x14ac:dyDescent="0.25">
      <c r="D1790" s="100"/>
      <c r="G1790" s="19" t="str">
        <f>IFERROR(VLOOKUP($D1790,LISTA!$A$2:$J$9990,8,0),"")</f>
        <v/>
      </c>
      <c r="H1790" s="40" t="str">
        <f t="shared" si="38"/>
        <v/>
      </c>
    </row>
    <row r="1791" spans="4:8" x14ac:dyDescent="0.25">
      <c r="D1791" s="100"/>
      <c r="G1791" s="19" t="str">
        <f>IFERROR(VLOOKUP($D1791,LISTA!$A$2:$J$9990,8,0),"")</f>
        <v/>
      </c>
      <c r="H1791" s="40" t="str">
        <f t="shared" si="38"/>
        <v/>
      </c>
    </row>
    <row r="1792" spans="4:8" x14ac:dyDescent="0.25">
      <c r="D1792" s="100"/>
      <c r="G1792" s="19" t="str">
        <f>IFERROR(VLOOKUP($D1792,LISTA!$A$2:$J$9990,8,0),"")</f>
        <v/>
      </c>
      <c r="H1792" s="40" t="str">
        <f t="shared" si="38"/>
        <v/>
      </c>
    </row>
    <row r="1793" spans="4:8" x14ac:dyDescent="0.25">
      <c r="D1793" s="100"/>
      <c r="G1793" s="19" t="str">
        <f>IFERROR(VLOOKUP($D1793,LISTA!$A$2:$J$9990,8,0),"")</f>
        <v/>
      </c>
      <c r="H1793" s="40" t="str">
        <f t="shared" si="38"/>
        <v/>
      </c>
    </row>
    <row r="1794" spans="4:8" x14ac:dyDescent="0.25">
      <c r="D1794" s="100"/>
      <c r="G1794" s="19" t="str">
        <f>IFERROR(VLOOKUP($D1794,LISTA!$A$2:$J$9990,8,0),"")</f>
        <v/>
      </c>
      <c r="H1794" s="40" t="str">
        <f t="shared" si="38"/>
        <v/>
      </c>
    </row>
    <row r="1795" spans="4:8" x14ac:dyDescent="0.25">
      <c r="D1795" s="100"/>
      <c r="G1795" s="19" t="str">
        <f>IFERROR(VLOOKUP($D1795,LISTA!$A$2:$J$9990,8,0),"")</f>
        <v/>
      </c>
      <c r="H1795" s="40" t="str">
        <f t="shared" si="38"/>
        <v/>
      </c>
    </row>
    <row r="1796" spans="4:8" x14ac:dyDescent="0.25">
      <c r="D1796" s="100"/>
      <c r="G1796" s="19" t="str">
        <f>IFERROR(VLOOKUP($D1796,LISTA!$A$2:$J$9990,8,0),"")</f>
        <v/>
      </c>
      <c r="H1796" s="40" t="str">
        <f t="shared" si="38"/>
        <v/>
      </c>
    </row>
    <row r="1797" spans="4:8" x14ac:dyDescent="0.25">
      <c r="D1797" s="100"/>
      <c r="G1797" s="19" t="str">
        <f>IFERROR(VLOOKUP($D1797,LISTA!$A$2:$J$9990,8,0),"")</f>
        <v/>
      </c>
      <c r="H1797" s="40" t="str">
        <f t="shared" ref="H1797:H1860" si="39">IF(OR(G1797=$K$10,G1797=$K$11,G1797=$K$14,G1797=$K$15,G1797=$K$16,G1797=$K$17,G1797=$K$18,G1797=$K$19,G1797=$K$20,G1797=$K$21,G1797=$K$22,G1797=$K$23,G1797=$K$24,G1797=$K$25,G1797=$K$26,G1797=$K$27,G1797=$K$28),$K$9,IF(OR(G1797=$K$32,G1797=$K$33),$K$31,IF(OR(G1797=$K$38),$K$37,"")))</f>
        <v/>
      </c>
    </row>
    <row r="1798" spans="4:8" x14ac:dyDescent="0.25">
      <c r="D1798" s="100"/>
      <c r="G1798" s="19" t="str">
        <f>IFERROR(VLOOKUP($D1798,LISTA!$A$2:$J$9990,8,0),"")</f>
        <v/>
      </c>
      <c r="H1798" s="40" t="str">
        <f t="shared" si="39"/>
        <v/>
      </c>
    </row>
    <row r="1799" spans="4:8" x14ac:dyDescent="0.25">
      <c r="D1799" s="100"/>
      <c r="G1799" s="19" t="str">
        <f>IFERROR(VLOOKUP($D1799,LISTA!$A$2:$J$9990,8,0),"")</f>
        <v/>
      </c>
      <c r="H1799" s="40" t="str">
        <f t="shared" si="39"/>
        <v/>
      </c>
    </row>
    <row r="1800" spans="4:8" x14ac:dyDescent="0.25">
      <c r="D1800" s="100"/>
      <c r="G1800" s="19" t="str">
        <f>IFERROR(VLOOKUP($D1800,LISTA!$A$2:$J$9990,8,0),"")</f>
        <v/>
      </c>
      <c r="H1800" s="40" t="str">
        <f t="shared" si="39"/>
        <v/>
      </c>
    </row>
    <row r="1801" spans="4:8" x14ac:dyDescent="0.25">
      <c r="D1801" s="100"/>
      <c r="G1801" s="19" t="str">
        <f>IFERROR(VLOOKUP($D1801,LISTA!$A$2:$J$9990,8,0),"")</f>
        <v/>
      </c>
      <c r="H1801" s="40" t="str">
        <f t="shared" si="39"/>
        <v/>
      </c>
    </row>
    <row r="1802" spans="4:8" x14ac:dyDescent="0.25">
      <c r="D1802" s="100"/>
      <c r="G1802" s="19" t="str">
        <f>IFERROR(VLOOKUP($D1802,LISTA!$A$2:$J$9990,8,0),"")</f>
        <v/>
      </c>
      <c r="H1802" s="40" t="str">
        <f t="shared" si="39"/>
        <v/>
      </c>
    </row>
    <row r="1803" spans="4:8" x14ac:dyDescent="0.25">
      <c r="D1803" s="100"/>
      <c r="G1803" s="19" t="str">
        <f>IFERROR(VLOOKUP($D1803,LISTA!$A$2:$J$9990,8,0),"")</f>
        <v/>
      </c>
      <c r="H1803" s="40" t="str">
        <f t="shared" si="39"/>
        <v/>
      </c>
    </row>
    <row r="1804" spans="4:8" x14ac:dyDescent="0.25">
      <c r="D1804" s="100"/>
      <c r="G1804" s="19" t="str">
        <f>IFERROR(VLOOKUP($D1804,LISTA!$A$2:$J$9990,8,0),"")</f>
        <v/>
      </c>
      <c r="H1804" s="40" t="str">
        <f t="shared" si="39"/>
        <v/>
      </c>
    </row>
    <row r="1805" spans="4:8" x14ac:dyDescent="0.25">
      <c r="D1805" s="100"/>
      <c r="G1805" s="19" t="str">
        <f>IFERROR(VLOOKUP($D1805,LISTA!$A$2:$J$9990,8,0),"")</f>
        <v/>
      </c>
      <c r="H1805" s="40" t="str">
        <f t="shared" si="39"/>
        <v/>
      </c>
    </row>
    <row r="1806" spans="4:8" x14ac:dyDescent="0.25">
      <c r="D1806" s="100"/>
      <c r="G1806" s="19" t="str">
        <f>IFERROR(VLOOKUP($D1806,LISTA!$A$2:$J$9990,8,0),"")</f>
        <v/>
      </c>
      <c r="H1806" s="40" t="str">
        <f t="shared" si="39"/>
        <v/>
      </c>
    </row>
    <row r="1807" spans="4:8" x14ac:dyDescent="0.25">
      <c r="D1807" s="100"/>
      <c r="G1807" s="19" t="str">
        <f>IFERROR(VLOOKUP($D1807,LISTA!$A$2:$J$9990,8,0),"")</f>
        <v/>
      </c>
      <c r="H1807" s="40" t="str">
        <f t="shared" si="39"/>
        <v/>
      </c>
    </row>
    <row r="1808" spans="4:8" x14ac:dyDescent="0.25">
      <c r="D1808" s="100"/>
      <c r="G1808" s="19" t="str">
        <f>IFERROR(VLOOKUP($D1808,LISTA!$A$2:$J$9990,8,0),"")</f>
        <v/>
      </c>
      <c r="H1808" s="40" t="str">
        <f t="shared" si="39"/>
        <v/>
      </c>
    </row>
    <row r="1809" spans="4:8" x14ac:dyDescent="0.25">
      <c r="D1809" s="100"/>
      <c r="G1809" s="19" t="str">
        <f>IFERROR(VLOOKUP($D1809,LISTA!$A$2:$J$9990,8,0),"")</f>
        <v/>
      </c>
      <c r="H1809" s="40" t="str">
        <f t="shared" si="39"/>
        <v/>
      </c>
    </row>
    <row r="1810" spans="4:8" x14ac:dyDescent="0.25">
      <c r="D1810" s="100"/>
      <c r="G1810" s="19" t="str">
        <f>IFERROR(VLOOKUP($D1810,LISTA!$A$2:$J$9990,8,0),"")</f>
        <v/>
      </c>
      <c r="H1810" s="40" t="str">
        <f t="shared" si="39"/>
        <v/>
      </c>
    </row>
    <row r="1811" spans="4:8" x14ac:dyDescent="0.25">
      <c r="D1811" s="100"/>
      <c r="G1811" s="19" t="str">
        <f>IFERROR(VLOOKUP($D1811,LISTA!$A$2:$J$9990,8,0),"")</f>
        <v/>
      </c>
      <c r="H1811" s="40" t="str">
        <f t="shared" si="39"/>
        <v/>
      </c>
    </row>
    <row r="1812" spans="4:8" x14ac:dyDescent="0.25">
      <c r="D1812" s="100"/>
      <c r="G1812" s="19" t="str">
        <f>IFERROR(VLOOKUP($D1812,LISTA!$A$2:$J$9990,8,0),"")</f>
        <v/>
      </c>
      <c r="H1812" s="40" t="str">
        <f t="shared" si="39"/>
        <v/>
      </c>
    </row>
    <row r="1813" spans="4:8" x14ac:dyDescent="0.25">
      <c r="D1813" s="100"/>
      <c r="G1813" s="19" t="str">
        <f>IFERROR(VLOOKUP($D1813,LISTA!$A$2:$J$9990,8,0),"")</f>
        <v/>
      </c>
      <c r="H1813" s="40" t="str">
        <f t="shared" si="39"/>
        <v/>
      </c>
    </row>
    <row r="1814" spans="4:8" x14ac:dyDescent="0.25">
      <c r="D1814" s="100"/>
      <c r="G1814" s="19" t="str">
        <f>IFERROR(VLOOKUP($D1814,LISTA!$A$2:$J$9990,8,0),"")</f>
        <v/>
      </c>
      <c r="H1814" s="40" t="str">
        <f t="shared" si="39"/>
        <v/>
      </c>
    </row>
    <row r="1815" spans="4:8" x14ac:dyDescent="0.25">
      <c r="D1815" s="100"/>
      <c r="G1815" s="19" t="str">
        <f>IFERROR(VLOOKUP($D1815,LISTA!$A$2:$J$9990,8,0),"")</f>
        <v/>
      </c>
      <c r="H1815" s="40" t="str">
        <f t="shared" si="39"/>
        <v/>
      </c>
    </row>
    <row r="1816" spans="4:8" x14ac:dyDescent="0.25">
      <c r="D1816" s="100"/>
      <c r="G1816" s="19" t="str">
        <f>IFERROR(VLOOKUP($D1816,LISTA!$A$2:$J$9990,8,0),"")</f>
        <v/>
      </c>
      <c r="H1816" s="40" t="str">
        <f t="shared" si="39"/>
        <v/>
      </c>
    </row>
    <row r="1817" spans="4:8" x14ac:dyDescent="0.25">
      <c r="D1817" s="100"/>
      <c r="G1817" s="19" t="str">
        <f>IFERROR(VLOOKUP($D1817,LISTA!$A$2:$J$9990,8,0),"")</f>
        <v/>
      </c>
      <c r="H1817" s="40" t="str">
        <f t="shared" si="39"/>
        <v/>
      </c>
    </row>
    <row r="1818" spans="4:8" x14ac:dyDescent="0.25">
      <c r="D1818" s="100"/>
      <c r="G1818" s="19" t="str">
        <f>IFERROR(VLOOKUP($D1818,LISTA!$A$2:$J$9990,8,0),"")</f>
        <v/>
      </c>
      <c r="H1818" s="40" t="str">
        <f t="shared" si="39"/>
        <v/>
      </c>
    </row>
    <row r="1819" spans="4:8" x14ac:dyDescent="0.25">
      <c r="D1819" s="100"/>
      <c r="G1819" s="19" t="str">
        <f>IFERROR(VLOOKUP($D1819,LISTA!$A$2:$J$9990,8,0),"")</f>
        <v/>
      </c>
      <c r="H1819" s="40" t="str">
        <f t="shared" si="39"/>
        <v/>
      </c>
    </row>
    <row r="1820" spans="4:8" x14ac:dyDescent="0.25">
      <c r="D1820" s="100"/>
      <c r="G1820" s="19" t="str">
        <f>IFERROR(VLOOKUP($D1820,LISTA!$A$2:$J$9990,8,0),"")</f>
        <v/>
      </c>
      <c r="H1820" s="40" t="str">
        <f t="shared" si="39"/>
        <v/>
      </c>
    </row>
    <row r="1821" spans="4:8" x14ac:dyDescent="0.25">
      <c r="D1821" s="100"/>
      <c r="G1821" s="19" t="str">
        <f>IFERROR(VLOOKUP($D1821,LISTA!$A$2:$J$9990,8,0),"")</f>
        <v/>
      </c>
      <c r="H1821" s="40" t="str">
        <f t="shared" si="39"/>
        <v/>
      </c>
    </row>
    <row r="1822" spans="4:8" x14ac:dyDescent="0.25">
      <c r="D1822" s="100"/>
      <c r="G1822" s="19" t="str">
        <f>IFERROR(VLOOKUP($D1822,LISTA!$A$2:$J$9990,8,0),"")</f>
        <v/>
      </c>
      <c r="H1822" s="40" t="str">
        <f t="shared" si="39"/>
        <v/>
      </c>
    </row>
    <row r="1823" spans="4:8" x14ac:dyDescent="0.25">
      <c r="D1823" s="100"/>
      <c r="G1823" s="19" t="str">
        <f>IFERROR(VLOOKUP($D1823,LISTA!$A$2:$J$9990,8,0),"")</f>
        <v/>
      </c>
      <c r="H1823" s="40" t="str">
        <f t="shared" si="39"/>
        <v/>
      </c>
    </row>
    <row r="1824" spans="4:8" x14ac:dyDescent="0.25">
      <c r="D1824" s="100"/>
      <c r="G1824" s="19" t="str">
        <f>IFERROR(VLOOKUP($D1824,LISTA!$A$2:$J$9990,8,0),"")</f>
        <v/>
      </c>
      <c r="H1824" s="40" t="str">
        <f t="shared" si="39"/>
        <v/>
      </c>
    </row>
    <row r="1825" spans="4:8" x14ac:dyDescent="0.25">
      <c r="D1825" s="100"/>
      <c r="G1825" s="19" t="str">
        <f>IFERROR(VLOOKUP($D1825,LISTA!$A$2:$J$9990,8,0),"")</f>
        <v/>
      </c>
      <c r="H1825" s="40" t="str">
        <f t="shared" si="39"/>
        <v/>
      </c>
    </row>
    <row r="1826" spans="4:8" x14ac:dyDescent="0.25">
      <c r="D1826" s="100"/>
      <c r="G1826" s="19" t="str">
        <f>IFERROR(VLOOKUP($D1826,LISTA!$A$2:$J$9990,8,0),"")</f>
        <v/>
      </c>
      <c r="H1826" s="40" t="str">
        <f t="shared" si="39"/>
        <v/>
      </c>
    </row>
    <row r="1827" spans="4:8" x14ac:dyDescent="0.25">
      <c r="D1827" s="100"/>
      <c r="G1827" s="19" t="str">
        <f>IFERROR(VLOOKUP($D1827,LISTA!$A$2:$J$9990,8,0),"")</f>
        <v/>
      </c>
      <c r="H1827" s="40" t="str">
        <f t="shared" si="39"/>
        <v/>
      </c>
    </row>
    <row r="1828" spans="4:8" x14ac:dyDescent="0.25">
      <c r="D1828" s="100"/>
      <c r="G1828" s="19" t="str">
        <f>IFERROR(VLOOKUP($D1828,LISTA!$A$2:$J$9990,8,0),"")</f>
        <v/>
      </c>
      <c r="H1828" s="40" t="str">
        <f t="shared" si="39"/>
        <v/>
      </c>
    </row>
    <row r="1829" spans="4:8" x14ac:dyDescent="0.25">
      <c r="D1829" s="100"/>
      <c r="G1829" s="19" t="str">
        <f>IFERROR(VLOOKUP($D1829,LISTA!$A$2:$J$9990,8,0),"")</f>
        <v/>
      </c>
      <c r="H1829" s="40" t="str">
        <f t="shared" si="39"/>
        <v/>
      </c>
    </row>
    <row r="1830" spans="4:8" x14ac:dyDescent="0.25">
      <c r="D1830" s="100"/>
      <c r="G1830" s="19" t="str">
        <f>IFERROR(VLOOKUP($D1830,LISTA!$A$2:$J$9990,8,0),"")</f>
        <v/>
      </c>
      <c r="H1830" s="40" t="str">
        <f t="shared" si="39"/>
        <v/>
      </c>
    </row>
    <row r="1831" spans="4:8" x14ac:dyDescent="0.25">
      <c r="D1831" s="100"/>
      <c r="G1831" s="19" t="str">
        <f>IFERROR(VLOOKUP($D1831,LISTA!$A$2:$J$9990,8,0),"")</f>
        <v/>
      </c>
      <c r="H1831" s="40" t="str">
        <f t="shared" si="39"/>
        <v/>
      </c>
    </row>
    <row r="1832" spans="4:8" x14ac:dyDescent="0.25">
      <c r="D1832" s="100"/>
      <c r="G1832" s="19" t="str">
        <f>IFERROR(VLOOKUP($D1832,LISTA!$A$2:$J$9990,8,0),"")</f>
        <v/>
      </c>
      <c r="H1832" s="40" t="str">
        <f t="shared" si="39"/>
        <v/>
      </c>
    </row>
    <row r="1833" spans="4:8" x14ac:dyDescent="0.25">
      <c r="D1833" s="100"/>
      <c r="G1833" s="19" t="str">
        <f>IFERROR(VLOOKUP($D1833,LISTA!$A$2:$J$9990,8,0),"")</f>
        <v/>
      </c>
      <c r="H1833" s="40" t="str">
        <f t="shared" si="39"/>
        <v/>
      </c>
    </row>
    <row r="1834" spans="4:8" x14ac:dyDescent="0.25">
      <c r="D1834" s="100"/>
      <c r="G1834" s="19" t="str">
        <f>IFERROR(VLOOKUP($D1834,LISTA!$A$2:$J$9990,8,0),"")</f>
        <v/>
      </c>
      <c r="H1834" s="40" t="str">
        <f t="shared" si="39"/>
        <v/>
      </c>
    </row>
    <row r="1835" spans="4:8" x14ac:dyDescent="0.25">
      <c r="D1835" s="100"/>
      <c r="G1835" s="19" t="str">
        <f>IFERROR(VLOOKUP($D1835,LISTA!$A$2:$J$9990,8,0),"")</f>
        <v/>
      </c>
      <c r="H1835" s="40" t="str">
        <f t="shared" si="39"/>
        <v/>
      </c>
    </row>
    <row r="1836" spans="4:8" x14ac:dyDescent="0.25">
      <c r="D1836" s="100"/>
      <c r="G1836" s="19" t="str">
        <f>IFERROR(VLOOKUP($D1836,LISTA!$A$2:$J$9990,8,0),"")</f>
        <v/>
      </c>
      <c r="H1836" s="40" t="str">
        <f t="shared" si="39"/>
        <v/>
      </c>
    </row>
    <row r="1837" spans="4:8" x14ac:dyDescent="0.25">
      <c r="D1837" s="100"/>
      <c r="G1837" s="19" t="str">
        <f>IFERROR(VLOOKUP($D1837,LISTA!$A$2:$J$9990,8,0),"")</f>
        <v/>
      </c>
      <c r="H1837" s="40" t="str">
        <f t="shared" si="39"/>
        <v/>
      </c>
    </row>
    <row r="1838" spans="4:8" x14ac:dyDescent="0.25">
      <c r="D1838" s="100"/>
      <c r="G1838" s="19" t="str">
        <f>IFERROR(VLOOKUP($D1838,LISTA!$A$2:$J$9990,8,0),"")</f>
        <v/>
      </c>
      <c r="H1838" s="40" t="str">
        <f t="shared" si="39"/>
        <v/>
      </c>
    </row>
    <row r="1839" spans="4:8" x14ac:dyDescent="0.25">
      <c r="D1839" s="100"/>
      <c r="G1839" s="19" t="str">
        <f>IFERROR(VLOOKUP($D1839,LISTA!$A$2:$J$9990,8,0),"")</f>
        <v/>
      </c>
      <c r="H1839" s="40" t="str">
        <f t="shared" si="39"/>
        <v/>
      </c>
    </row>
    <row r="1840" spans="4:8" x14ac:dyDescent="0.25">
      <c r="D1840" s="100"/>
      <c r="G1840" s="19" t="str">
        <f>IFERROR(VLOOKUP($D1840,LISTA!$A$2:$J$9990,8,0),"")</f>
        <v/>
      </c>
      <c r="H1840" s="40" t="str">
        <f t="shared" si="39"/>
        <v/>
      </c>
    </row>
    <row r="1841" spans="4:8" x14ac:dyDescent="0.25">
      <c r="D1841" s="100"/>
      <c r="G1841" s="19" t="str">
        <f>IFERROR(VLOOKUP($D1841,LISTA!$A$2:$J$9990,8,0),"")</f>
        <v/>
      </c>
      <c r="H1841" s="40" t="str">
        <f t="shared" si="39"/>
        <v/>
      </c>
    </row>
    <row r="1842" spans="4:8" x14ac:dyDescent="0.25">
      <c r="D1842" s="100"/>
      <c r="G1842" s="19" t="str">
        <f>IFERROR(VLOOKUP($D1842,LISTA!$A$2:$J$9990,8,0),"")</f>
        <v/>
      </c>
      <c r="H1842" s="40" t="str">
        <f t="shared" si="39"/>
        <v/>
      </c>
    </row>
    <row r="1843" spans="4:8" x14ac:dyDescent="0.25">
      <c r="D1843" s="100"/>
      <c r="G1843" s="19" t="str">
        <f>IFERROR(VLOOKUP($D1843,LISTA!$A$2:$J$9990,8,0),"")</f>
        <v/>
      </c>
      <c r="H1843" s="40" t="str">
        <f t="shared" si="39"/>
        <v/>
      </c>
    </row>
    <row r="1844" spans="4:8" x14ac:dyDescent="0.25">
      <c r="D1844" s="100"/>
      <c r="G1844" s="19" t="str">
        <f>IFERROR(VLOOKUP($D1844,LISTA!$A$2:$J$9990,8,0),"")</f>
        <v/>
      </c>
      <c r="H1844" s="40" t="str">
        <f t="shared" si="39"/>
        <v/>
      </c>
    </row>
    <row r="1845" spans="4:8" x14ac:dyDescent="0.25">
      <c r="D1845" s="100"/>
      <c r="G1845" s="19" t="str">
        <f>IFERROR(VLOOKUP($D1845,LISTA!$A$2:$J$9990,8,0),"")</f>
        <v/>
      </c>
      <c r="H1845" s="40" t="str">
        <f t="shared" si="39"/>
        <v/>
      </c>
    </row>
    <row r="1846" spans="4:8" x14ac:dyDescent="0.25">
      <c r="D1846" s="100"/>
      <c r="G1846" s="19" t="str">
        <f>IFERROR(VLOOKUP($D1846,LISTA!$A$2:$J$9990,8,0),"")</f>
        <v/>
      </c>
      <c r="H1846" s="40" t="str">
        <f t="shared" si="39"/>
        <v/>
      </c>
    </row>
    <row r="1847" spans="4:8" x14ac:dyDescent="0.25">
      <c r="D1847" s="100"/>
      <c r="G1847" s="19" t="str">
        <f>IFERROR(VLOOKUP($D1847,LISTA!$A$2:$J$9990,8,0),"")</f>
        <v/>
      </c>
      <c r="H1847" s="40" t="str">
        <f t="shared" si="39"/>
        <v/>
      </c>
    </row>
    <row r="1848" spans="4:8" x14ac:dyDescent="0.25">
      <c r="D1848" s="100"/>
      <c r="G1848" s="19" t="str">
        <f>IFERROR(VLOOKUP($D1848,LISTA!$A$2:$J$9990,8,0),"")</f>
        <v/>
      </c>
      <c r="H1848" s="40" t="str">
        <f t="shared" si="39"/>
        <v/>
      </c>
    </row>
    <row r="1849" spans="4:8" x14ac:dyDescent="0.25">
      <c r="D1849" s="100"/>
      <c r="G1849" s="19" t="str">
        <f>IFERROR(VLOOKUP($D1849,LISTA!$A$2:$J$9990,8,0),"")</f>
        <v/>
      </c>
      <c r="H1849" s="40" t="str">
        <f t="shared" si="39"/>
        <v/>
      </c>
    </row>
    <row r="1850" spans="4:8" x14ac:dyDescent="0.25">
      <c r="D1850" s="100"/>
      <c r="G1850" s="19" t="str">
        <f>IFERROR(VLOOKUP($D1850,LISTA!$A$2:$J$9990,8,0),"")</f>
        <v/>
      </c>
      <c r="H1850" s="40" t="str">
        <f t="shared" si="39"/>
        <v/>
      </c>
    </row>
    <row r="1851" spans="4:8" x14ac:dyDescent="0.25">
      <c r="D1851" s="100"/>
      <c r="G1851" s="19" t="str">
        <f>IFERROR(VLOOKUP($D1851,LISTA!$A$2:$J$9990,8,0),"")</f>
        <v/>
      </c>
      <c r="H1851" s="40" t="str">
        <f t="shared" si="39"/>
        <v/>
      </c>
    </row>
    <row r="1852" spans="4:8" x14ac:dyDescent="0.25">
      <c r="D1852" s="100"/>
      <c r="G1852" s="19" t="str">
        <f>IFERROR(VLOOKUP($D1852,LISTA!$A$2:$J$9990,8,0),"")</f>
        <v/>
      </c>
      <c r="H1852" s="40" t="str">
        <f t="shared" si="39"/>
        <v/>
      </c>
    </row>
    <row r="1853" spans="4:8" x14ac:dyDescent="0.25">
      <c r="D1853" s="100"/>
      <c r="G1853" s="19" t="str">
        <f>IFERROR(VLOOKUP($D1853,LISTA!$A$2:$J$9990,8,0),"")</f>
        <v/>
      </c>
      <c r="H1853" s="40" t="str">
        <f t="shared" si="39"/>
        <v/>
      </c>
    </row>
    <row r="1854" spans="4:8" x14ac:dyDescent="0.25">
      <c r="D1854" s="100"/>
      <c r="G1854" s="19" t="str">
        <f>IFERROR(VLOOKUP($D1854,LISTA!$A$2:$J$9990,8,0),"")</f>
        <v/>
      </c>
      <c r="H1854" s="40" t="str">
        <f t="shared" si="39"/>
        <v/>
      </c>
    </row>
    <row r="1855" spans="4:8" x14ac:dyDescent="0.25">
      <c r="D1855" s="100"/>
      <c r="G1855" s="19" t="str">
        <f>IFERROR(VLOOKUP($D1855,LISTA!$A$2:$J$9990,8,0),"")</f>
        <v/>
      </c>
      <c r="H1855" s="40" t="str">
        <f t="shared" si="39"/>
        <v/>
      </c>
    </row>
    <row r="1856" spans="4:8" x14ac:dyDescent="0.25">
      <c r="D1856" s="100"/>
      <c r="G1856" s="19" t="str">
        <f>IFERROR(VLOOKUP($D1856,LISTA!$A$2:$J$9990,8,0),"")</f>
        <v/>
      </c>
      <c r="H1856" s="40" t="str">
        <f t="shared" si="39"/>
        <v/>
      </c>
    </row>
    <row r="1857" spans="4:8" x14ac:dyDescent="0.25">
      <c r="D1857" s="100"/>
      <c r="G1857" s="19" t="str">
        <f>IFERROR(VLOOKUP($D1857,LISTA!$A$2:$J$9990,8,0),"")</f>
        <v/>
      </c>
      <c r="H1857" s="40" t="str">
        <f t="shared" si="39"/>
        <v/>
      </c>
    </row>
    <row r="1858" spans="4:8" x14ac:dyDescent="0.25">
      <c r="D1858" s="100"/>
      <c r="G1858" s="19" t="str">
        <f>IFERROR(VLOOKUP($D1858,LISTA!$A$2:$J$9990,8,0),"")</f>
        <v/>
      </c>
      <c r="H1858" s="40" t="str">
        <f t="shared" si="39"/>
        <v/>
      </c>
    </row>
    <row r="1859" spans="4:8" x14ac:dyDescent="0.25">
      <c r="D1859" s="100"/>
      <c r="G1859" s="19" t="str">
        <f>IFERROR(VLOOKUP($D1859,LISTA!$A$2:$J$9990,8,0),"")</f>
        <v/>
      </c>
      <c r="H1859" s="40" t="str">
        <f t="shared" si="39"/>
        <v/>
      </c>
    </row>
    <row r="1860" spans="4:8" x14ac:dyDescent="0.25">
      <c r="D1860" s="100"/>
      <c r="G1860" s="19" t="str">
        <f>IFERROR(VLOOKUP($D1860,LISTA!$A$2:$J$9990,8,0),"")</f>
        <v/>
      </c>
      <c r="H1860" s="40" t="str">
        <f t="shared" si="39"/>
        <v/>
      </c>
    </row>
    <row r="1861" spans="4:8" x14ac:dyDescent="0.25">
      <c r="D1861" s="100"/>
      <c r="G1861" s="19" t="str">
        <f>IFERROR(VLOOKUP($D1861,LISTA!$A$2:$J$9990,8,0),"")</f>
        <v/>
      </c>
      <c r="H1861" s="40" t="str">
        <f t="shared" ref="H1861:H1924" si="40">IF(OR(G1861=$K$10,G1861=$K$11,G1861=$K$14,G1861=$K$15,G1861=$K$16,G1861=$K$17,G1861=$K$18,G1861=$K$19,G1861=$K$20,G1861=$K$21,G1861=$K$22,G1861=$K$23,G1861=$K$24,G1861=$K$25,G1861=$K$26,G1861=$K$27,G1861=$K$28),$K$9,IF(OR(G1861=$K$32,G1861=$K$33),$K$31,IF(OR(G1861=$K$38),$K$37,"")))</f>
        <v/>
      </c>
    </row>
    <row r="1862" spans="4:8" x14ac:dyDescent="0.25">
      <c r="D1862" s="100"/>
      <c r="G1862" s="19" t="str">
        <f>IFERROR(VLOOKUP($D1862,LISTA!$A$2:$J$9990,8,0),"")</f>
        <v/>
      </c>
      <c r="H1862" s="40" t="str">
        <f t="shared" si="40"/>
        <v/>
      </c>
    </row>
    <row r="1863" spans="4:8" x14ac:dyDescent="0.25">
      <c r="D1863" s="100"/>
      <c r="G1863" s="19" t="str">
        <f>IFERROR(VLOOKUP($D1863,LISTA!$A$2:$J$9990,8,0),"")</f>
        <v/>
      </c>
      <c r="H1863" s="40" t="str">
        <f t="shared" si="40"/>
        <v/>
      </c>
    </row>
    <row r="1864" spans="4:8" x14ac:dyDescent="0.25">
      <c r="D1864" s="100"/>
      <c r="G1864" s="19" t="str">
        <f>IFERROR(VLOOKUP($D1864,LISTA!$A$2:$J$9990,8,0),"")</f>
        <v/>
      </c>
      <c r="H1864" s="40" t="str">
        <f t="shared" si="40"/>
        <v/>
      </c>
    </row>
    <row r="1865" spans="4:8" x14ac:dyDescent="0.25">
      <c r="D1865" s="100"/>
      <c r="G1865" s="19" t="str">
        <f>IFERROR(VLOOKUP($D1865,LISTA!$A$2:$J$9990,8,0),"")</f>
        <v/>
      </c>
      <c r="H1865" s="40" t="str">
        <f t="shared" si="40"/>
        <v/>
      </c>
    </row>
    <row r="1866" spans="4:8" x14ac:dyDescent="0.25">
      <c r="D1866" s="100"/>
      <c r="G1866" s="19" t="str">
        <f>IFERROR(VLOOKUP($D1866,LISTA!$A$2:$J$9990,8,0),"")</f>
        <v/>
      </c>
      <c r="H1866" s="40" t="str">
        <f t="shared" si="40"/>
        <v/>
      </c>
    </row>
    <row r="1867" spans="4:8" x14ac:dyDescent="0.25">
      <c r="D1867" s="100"/>
      <c r="G1867" s="19" t="str">
        <f>IFERROR(VLOOKUP($D1867,LISTA!$A$2:$J$9990,8,0),"")</f>
        <v/>
      </c>
      <c r="H1867" s="40" t="str">
        <f t="shared" si="40"/>
        <v/>
      </c>
    </row>
    <row r="1868" spans="4:8" x14ac:dyDescent="0.25">
      <c r="D1868" s="100"/>
      <c r="G1868" s="19" t="str">
        <f>IFERROR(VLOOKUP($D1868,LISTA!$A$2:$J$9990,8,0),"")</f>
        <v/>
      </c>
      <c r="H1868" s="40" t="str">
        <f t="shared" si="40"/>
        <v/>
      </c>
    </row>
    <row r="1869" spans="4:8" x14ac:dyDescent="0.25">
      <c r="D1869" s="100"/>
      <c r="G1869" s="19" t="str">
        <f>IFERROR(VLOOKUP($D1869,LISTA!$A$2:$J$9990,8,0),"")</f>
        <v/>
      </c>
      <c r="H1869" s="40" t="str">
        <f t="shared" si="40"/>
        <v/>
      </c>
    </row>
    <row r="1870" spans="4:8" x14ac:dyDescent="0.25">
      <c r="D1870" s="100"/>
      <c r="G1870" s="19" t="str">
        <f>IFERROR(VLOOKUP($D1870,LISTA!$A$2:$J$9990,8,0),"")</f>
        <v/>
      </c>
      <c r="H1870" s="40" t="str">
        <f t="shared" si="40"/>
        <v/>
      </c>
    </row>
    <row r="1871" spans="4:8" x14ac:dyDescent="0.25">
      <c r="D1871" s="100"/>
      <c r="G1871" s="19" t="str">
        <f>IFERROR(VLOOKUP($D1871,LISTA!$A$2:$J$9990,8,0),"")</f>
        <v/>
      </c>
      <c r="H1871" s="40" t="str">
        <f t="shared" si="40"/>
        <v/>
      </c>
    </row>
    <row r="1872" spans="4:8" x14ac:dyDescent="0.25">
      <c r="D1872" s="100"/>
      <c r="G1872" s="19" t="str">
        <f>IFERROR(VLOOKUP($D1872,LISTA!$A$2:$J$9990,8,0),"")</f>
        <v/>
      </c>
      <c r="H1872" s="40" t="str">
        <f t="shared" si="40"/>
        <v/>
      </c>
    </row>
    <row r="1873" spans="4:8" x14ac:dyDescent="0.25">
      <c r="D1873" s="100"/>
      <c r="G1873" s="19" t="str">
        <f>IFERROR(VLOOKUP($D1873,LISTA!$A$2:$J$9990,8,0),"")</f>
        <v/>
      </c>
      <c r="H1873" s="40" t="str">
        <f t="shared" si="40"/>
        <v/>
      </c>
    </row>
    <row r="1874" spans="4:8" x14ac:dyDescent="0.25">
      <c r="D1874" s="100"/>
      <c r="G1874" s="19" t="str">
        <f>IFERROR(VLOOKUP($D1874,LISTA!$A$2:$J$9990,8,0),"")</f>
        <v/>
      </c>
      <c r="H1874" s="40" t="str">
        <f t="shared" si="40"/>
        <v/>
      </c>
    </row>
    <row r="1875" spans="4:8" x14ac:dyDescent="0.25">
      <c r="D1875" s="100"/>
      <c r="G1875" s="19" t="str">
        <f>IFERROR(VLOOKUP($D1875,LISTA!$A$2:$J$9990,8,0),"")</f>
        <v/>
      </c>
      <c r="H1875" s="40" t="str">
        <f t="shared" si="40"/>
        <v/>
      </c>
    </row>
    <row r="1876" spans="4:8" x14ac:dyDescent="0.25">
      <c r="D1876" s="100"/>
      <c r="G1876" s="19" t="str">
        <f>IFERROR(VLOOKUP($D1876,LISTA!$A$2:$J$9990,8,0),"")</f>
        <v/>
      </c>
      <c r="H1876" s="40" t="str">
        <f t="shared" si="40"/>
        <v/>
      </c>
    </row>
    <row r="1877" spans="4:8" x14ac:dyDescent="0.25">
      <c r="D1877" s="100"/>
      <c r="G1877" s="19" t="str">
        <f>IFERROR(VLOOKUP($D1877,LISTA!$A$2:$J$9990,8,0),"")</f>
        <v/>
      </c>
      <c r="H1877" s="40" t="str">
        <f t="shared" si="40"/>
        <v/>
      </c>
    </row>
    <row r="1878" spans="4:8" x14ac:dyDescent="0.25">
      <c r="D1878" s="100"/>
      <c r="G1878" s="19" t="str">
        <f>IFERROR(VLOOKUP($D1878,LISTA!$A$2:$J$9990,8,0),"")</f>
        <v/>
      </c>
      <c r="H1878" s="40" t="str">
        <f t="shared" si="40"/>
        <v/>
      </c>
    </row>
    <row r="1879" spans="4:8" x14ac:dyDescent="0.25">
      <c r="D1879" s="100"/>
      <c r="G1879" s="19" t="str">
        <f>IFERROR(VLOOKUP($D1879,LISTA!$A$2:$J$9990,8,0),"")</f>
        <v/>
      </c>
      <c r="H1879" s="40" t="str">
        <f t="shared" si="40"/>
        <v/>
      </c>
    </row>
    <row r="1880" spans="4:8" x14ac:dyDescent="0.25">
      <c r="D1880" s="100"/>
      <c r="G1880" s="19" t="str">
        <f>IFERROR(VLOOKUP($D1880,LISTA!$A$2:$J$9990,8,0),"")</f>
        <v/>
      </c>
      <c r="H1880" s="40" t="str">
        <f t="shared" si="40"/>
        <v/>
      </c>
    </row>
    <row r="1881" spans="4:8" x14ac:dyDescent="0.25">
      <c r="D1881" s="100"/>
      <c r="G1881" s="19" t="str">
        <f>IFERROR(VLOOKUP($D1881,LISTA!$A$2:$J$9990,8,0),"")</f>
        <v/>
      </c>
      <c r="H1881" s="40" t="str">
        <f t="shared" si="40"/>
        <v/>
      </c>
    </row>
    <row r="1882" spans="4:8" x14ac:dyDescent="0.25">
      <c r="D1882" s="100"/>
      <c r="G1882" s="19" t="str">
        <f>IFERROR(VLOOKUP($D1882,LISTA!$A$2:$J$9990,8,0),"")</f>
        <v/>
      </c>
      <c r="H1882" s="40" t="str">
        <f t="shared" si="40"/>
        <v/>
      </c>
    </row>
    <row r="1883" spans="4:8" x14ac:dyDescent="0.25">
      <c r="D1883" s="100"/>
      <c r="G1883" s="19" t="str">
        <f>IFERROR(VLOOKUP($D1883,LISTA!$A$2:$J$9990,8,0),"")</f>
        <v/>
      </c>
      <c r="H1883" s="40" t="str">
        <f t="shared" si="40"/>
        <v/>
      </c>
    </row>
    <row r="1884" spans="4:8" x14ac:dyDescent="0.25">
      <c r="D1884" s="100"/>
      <c r="G1884" s="19" t="str">
        <f>IFERROR(VLOOKUP($D1884,LISTA!$A$2:$J$9990,8,0),"")</f>
        <v/>
      </c>
      <c r="H1884" s="40" t="str">
        <f t="shared" si="40"/>
        <v/>
      </c>
    </row>
    <row r="1885" spans="4:8" x14ac:dyDescent="0.25">
      <c r="D1885" s="100"/>
      <c r="G1885" s="19" t="str">
        <f>IFERROR(VLOOKUP($D1885,LISTA!$A$2:$J$9990,8,0),"")</f>
        <v/>
      </c>
      <c r="H1885" s="40" t="str">
        <f t="shared" si="40"/>
        <v/>
      </c>
    </row>
    <row r="1886" spans="4:8" x14ac:dyDescent="0.25">
      <c r="D1886" s="100"/>
      <c r="G1886" s="19" t="str">
        <f>IFERROR(VLOOKUP($D1886,LISTA!$A$2:$J$9990,8,0),"")</f>
        <v/>
      </c>
      <c r="H1886" s="40" t="str">
        <f t="shared" si="40"/>
        <v/>
      </c>
    </row>
    <row r="1887" spans="4:8" x14ac:dyDescent="0.25">
      <c r="D1887" s="100"/>
      <c r="G1887" s="19" t="str">
        <f>IFERROR(VLOOKUP($D1887,LISTA!$A$2:$J$9990,8,0),"")</f>
        <v/>
      </c>
      <c r="H1887" s="40" t="str">
        <f t="shared" si="40"/>
        <v/>
      </c>
    </row>
    <row r="1888" spans="4:8" x14ac:dyDescent="0.25">
      <c r="D1888" s="100"/>
      <c r="G1888" s="19" t="str">
        <f>IFERROR(VLOOKUP($D1888,LISTA!$A$2:$J$9990,8,0),"")</f>
        <v/>
      </c>
      <c r="H1888" s="40" t="str">
        <f t="shared" si="40"/>
        <v/>
      </c>
    </row>
    <row r="1889" spans="4:8" x14ac:dyDescent="0.25">
      <c r="D1889" s="100"/>
      <c r="G1889" s="19" t="str">
        <f>IFERROR(VLOOKUP($D1889,LISTA!$A$2:$J$9990,8,0),"")</f>
        <v/>
      </c>
      <c r="H1889" s="40" t="str">
        <f t="shared" si="40"/>
        <v/>
      </c>
    </row>
    <row r="1890" spans="4:8" x14ac:dyDescent="0.25">
      <c r="D1890" s="100"/>
      <c r="G1890" s="19" t="str">
        <f>IFERROR(VLOOKUP($D1890,LISTA!$A$2:$J$9990,8,0),"")</f>
        <v/>
      </c>
      <c r="H1890" s="40" t="str">
        <f t="shared" si="40"/>
        <v/>
      </c>
    </row>
    <row r="1891" spans="4:8" x14ac:dyDescent="0.25">
      <c r="D1891" s="100"/>
      <c r="G1891" s="19" t="str">
        <f>IFERROR(VLOOKUP($D1891,LISTA!$A$2:$J$9990,8,0),"")</f>
        <v/>
      </c>
      <c r="H1891" s="40" t="str">
        <f t="shared" si="40"/>
        <v/>
      </c>
    </row>
    <row r="1892" spans="4:8" x14ac:dyDescent="0.25">
      <c r="D1892" s="100"/>
      <c r="G1892" s="19" t="str">
        <f>IFERROR(VLOOKUP($D1892,LISTA!$A$2:$J$9990,8,0),"")</f>
        <v/>
      </c>
      <c r="H1892" s="40" t="str">
        <f t="shared" si="40"/>
        <v/>
      </c>
    </row>
    <row r="1893" spans="4:8" x14ac:dyDescent="0.25">
      <c r="D1893" s="100"/>
      <c r="G1893" s="19" t="str">
        <f>IFERROR(VLOOKUP($D1893,LISTA!$A$2:$J$9990,8,0),"")</f>
        <v/>
      </c>
      <c r="H1893" s="40" t="str">
        <f t="shared" si="40"/>
        <v/>
      </c>
    </row>
    <row r="1894" spans="4:8" x14ac:dyDescent="0.25">
      <c r="D1894" s="100"/>
      <c r="G1894" s="19" t="str">
        <f>IFERROR(VLOOKUP($D1894,LISTA!$A$2:$J$9990,8,0),"")</f>
        <v/>
      </c>
      <c r="H1894" s="40" t="str">
        <f t="shared" si="40"/>
        <v/>
      </c>
    </row>
    <row r="1895" spans="4:8" x14ac:dyDescent="0.25">
      <c r="D1895" s="100"/>
      <c r="G1895" s="19" t="str">
        <f>IFERROR(VLOOKUP($D1895,LISTA!$A$2:$J$9990,8,0),"")</f>
        <v/>
      </c>
      <c r="H1895" s="40" t="str">
        <f t="shared" si="40"/>
        <v/>
      </c>
    </row>
    <row r="1896" spans="4:8" x14ac:dyDescent="0.25">
      <c r="D1896" s="100"/>
      <c r="G1896" s="19" t="str">
        <f>IFERROR(VLOOKUP($D1896,LISTA!$A$2:$J$9990,8,0),"")</f>
        <v/>
      </c>
      <c r="H1896" s="40" t="str">
        <f t="shared" si="40"/>
        <v/>
      </c>
    </row>
    <row r="1897" spans="4:8" x14ac:dyDescent="0.25">
      <c r="D1897" s="100"/>
      <c r="G1897" s="19" t="str">
        <f>IFERROR(VLOOKUP($D1897,LISTA!$A$2:$J$9990,8,0),"")</f>
        <v/>
      </c>
      <c r="H1897" s="40" t="str">
        <f t="shared" si="40"/>
        <v/>
      </c>
    </row>
    <row r="1898" spans="4:8" x14ac:dyDescent="0.25">
      <c r="D1898" s="100"/>
      <c r="G1898" s="19" t="str">
        <f>IFERROR(VLOOKUP($D1898,LISTA!$A$2:$J$9990,8,0),"")</f>
        <v/>
      </c>
      <c r="H1898" s="40" t="str">
        <f t="shared" si="40"/>
        <v/>
      </c>
    </row>
    <row r="1899" spans="4:8" x14ac:dyDescent="0.25">
      <c r="D1899" s="100"/>
      <c r="G1899" s="19" t="str">
        <f>IFERROR(VLOOKUP($D1899,LISTA!$A$2:$J$9990,8,0),"")</f>
        <v/>
      </c>
      <c r="H1899" s="40" t="str">
        <f t="shared" si="40"/>
        <v/>
      </c>
    </row>
    <row r="1900" spans="4:8" x14ac:dyDescent="0.25">
      <c r="D1900" s="100"/>
      <c r="G1900" s="19" t="str">
        <f>IFERROR(VLOOKUP($D1900,LISTA!$A$2:$J$9990,8,0),"")</f>
        <v/>
      </c>
      <c r="H1900" s="40" t="str">
        <f t="shared" si="40"/>
        <v/>
      </c>
    </row>
    <row r="1901" spans="4:8" x14ac:dyDescent="0.25">
      <c r="D1901" s="100"/>
      <c r="G1901" s="19" t="str">
        <f>IFERROR(VLOOKUP($D1901,LISTA!$A$2:$J$9990,8,0),"")</f>
        <v/>
      </c>
      <c r="H1901" s="40" t="str">
        <f t="shared" si="40"/>
        <v/>
      </c>
    </row>
    <row r="1902" spans="4:8" x14ac:dyDescent="0.25">
      <c r="D1902" s="100"/>
      <c r="G1902" s="19" t="str">
        <f>IFERROR(VLOOKUP($D1902,LISTA!$A$2:$J$9990,8,0),"")</f>
        <v/>
      </c>
      <c r="H1902" s="40" t="str">
        <f t="shared" si="40"/>
        <v/>
      </c>
    </row>
    <row r="1903" spans="4:8" x14ac:dyDescent="0.25">
      <c r="D1903" s="100"/>
      <c r="G1903" s="19" t="str">
        <f>IFERROR(VLOOKUP($D1903,LISTA!$A$2:$J$9990,8,0),"")</f>
        <v/>
      </c>
      <c r="H1903" s="40" t="str">
        <f t="shared" si="40"/>
        <v/>
      </c>
    </row>
    <row r="1904" spans="4:8" x14ac:dyDescent="0.25">
      <c r="D1904" s="100"/>
      <c r="G1904" s="19" t="str">
        <f>IFERROR(VLOOKUP($D1904,LISTA!$A$2:$J$9990,8,0),"")</f>
        <v/>
      </c>
      <c r="H1904" s="40" t="str">
        <f t="shared" si="40"/>
        <v/>
      </c>
    </row>
    <row r="1905" spans="4:8" x14ac:dyDescent="0.25">
      <c r="D1905" s="100"/>
      <c r="G1905" s="19" t="str">
        <f>IFERROR(VLOOKUP($D1905,LISTA!$A$2:$J$9990,8,0),"")</f>
        <v/>
      </c>
      <c r="H1905" s="40" t="str">
        <f t="shared" si="40"/>
        <v/>
      </c>
    </row>
    <row r="1906" spans="4:8" x14ac:dyDescent="0.25">
      <c r="D1906" s="100"/>
      <c r="G1906" s="19" t="str">
        <f>IFERROR(VLOOKUP($D1906,LISTA!$A$2:$J$9990,8,0),"")</f>
        <v/>
      </c>
      <c r="H1906" s="40" t="str">
        <f t="shared" si="40"/>
        <v/>
      </c>
    </row>
    <row r="1907" spans="4:8" x14ac:dyDescent="0.25">
      <c r="D1907" s="100"/>
      <c r="G1907" s="19" t="str">
        <f>IFERROR(VLOOKUP($D1907,LISTA!$A$2:$J$9990,8,0),"")</f>
        <v/>
      </c>
      <c r="H1907" s="40" t="str">
        <f t="shared" si="40"/>
        <v/>
      </c>
    </row>
    <row r="1908" spans="4:8" x14ac:dyDescent="0.25">
      <c r="D1908" s="100"/>
      <c r="G1908" s="19" t="str">
        <f>IFERROR(VLOOKUP($D1908,LISTA!$A$2:$J$9990,8,0),"")</f>
        <v/>
      </c>
      <c r="H1908" s="40" t="str">
        <f t="shared" si="40"/>
        <v/>
      </c>
    </row>
    <row r="1909" spans="4:8" x14ac:dyDescent="0.25">
      <c r="D1909" s="100"/>
      <c r="G1909" s="19" t="str">
        <f>IFERROR(VLOOKUP($D1909,LISTA!$A$2:$J$9990,8,0),"")</f>
        <v/>
      </c>
      <c r="H1909" s="40" t="str">
        <f t="shared" si="40"/>
        <v/>
      </c>
    </row>
    <row r="1910" spans="4:8" x14ac:dyDescent="0.25">
      <c r="D1910" s="100"/>
      <c r="G1910" s="19" t="str">
        <f>IFERROR(VLOOKUP($D1910,LISTA!$A$2:$J$9990,8,0),"")</f>
        <v/>
      </c>
      <c r="H1910" s="40" t="str">
        <f t="shared" si="40"/>
        <v/>
      </c>
    </row>
    <row r="1911" spans="4:8" x14ac:dyDescent="0.25">
      <c r="D1911" s="100"/>
      <c r="G1911" s="19" t="str">
        <f>IFERROR(VLOOKUP($D1911,LISTA!$A$2:$J$9990,8,0),"")</f>
        <v/>
      </c>
      <c r="H1911" s="40" t="str">
        <f t="shared" si="40"/>
        <v/>
      </c>
    </row>
    <row r="1912" spans="4:8" x14ac:dyDescent="0.25">
      <c r="D1912" s="100"/>
      <c r="G1912" s="19" t="str">
        <f>IFERROR(VLOOKUP($D1912,LISTA!$A$2:$J$9990,8,0),"")</f>
        <v/>
      </c>
      <c r="H1912" s="40" t="str">
        <f t="shared" si="40"/>
        <v/>
      </c>
    </row>
    <row r="1913" spans="4:8" x14ac:dyDescent="0.25">
      <c r="D1913" s="100"/>
      <c r="G1913" s="19" t="str">
        <f>IFERROR(VLOOKUP($D1913,LISTA!$A$2:$J$9990,8,0),"")</f>
        <v/>
      </c>
      <c r="H1913" s="40" t="str">
        <f t="shared" si="40"/>
        <v/>
      </c>
    </row>
    <row r="1914" spans="4:8" x14ac:dyDescent="0.25">
      <c r="D1914" s="100"/>
      <c r="G1914" s="19" t="str">
        <f>IFERROR(VLOOKUP($D1914,LISTA!$A$2:$J$9990,8,0),"")</f>
        <v/>
      </c>
      <c r="H1914" s="40" t="str">
        <f t="shared" si="40"/>
        <v/>
      </c>
    </row>
    <row r="1915" spans="4:8" x14ac:dyDescent="0.25">
      <c r="D1915" s="100"/>
      <c r="G1915" s="19" t="str">
        <f>IFERROR(VLOOKUP($D1915,LISTA!$A$2:$J$9990,8,0),"")</f>
        <v/>
      </c>
      <c r="H1915" s="40" t="str">
        <f t="shared" si="40"/>
        <v/>
      </c>
    </row>
    <row r="1916" spans="4:8" x14ac:dyDescent="0.25">
      <c r="D1916" s="100"/>
      <c r="G1916" s="19" t="str">
        <f>IFERROR(VLOOKUP($D1916,LISTA!$A$2:$J$9990,8,0),"")</f>
        <v/>
      </c>
      <c r="H1916" s="40" t="str">
        <f t="shared" si="40"/>
        <v/>
      </c>
    </row>
    <row r="1917" spans="4:8" x14ac:dyDescent="0.25">
      <c r="D1917" s="100"/>
      <c r="G1917" s="19" t="str">
        <f>IFERROR(VLOOKUP($D1917,LISTA!$A$2:$J$9990,8,0),"")</f>
        <v/>
      </c>
      <c r="H1917" s="40" t="str">
        <f t="shared" si="40"/>
        <v/>
      </c>
    </row>
    <row r="1918" spans="4:8" x14ac:dyDescent="0.25">
      <c r="D1918" s="100"/>
      <c r="G1918" s="19" t="str">
        <f>IFERROR(VLOOKUP($D1918,LISTA!$A$2:$J$9990,8,0),"")</f>
        <v/>
      </c>
      <c r="H1918" s="40" t="str">
        <f t="shared" si="40"/>
        <v/>
      </c>
    </row>
    <row r="1919" spans="4:8" x14ac:dyDescent="0.25">
      <c r="D1919" s="100"/>
      <c r="G1919" s="19" t="str">
        <f>IFERROR(VLOOKUP($D1919,LISTA!$A$2:$J$9990,8,0),"")</f>
        <v/>
      </c>
      <c r="H1919" s="40" t="str">
        <f t="shared" si="40"/>
        <v/>
      </c>
    </row>
    <row r="1920" spans="4:8" x14ac:dyDescent="0.25">
      <c r="D1920" s="100"/>
      <c r="G1920" s="19" t="str">
        <f>IFERROR(VLOOKUP($D1920,LISTA!$A$2:$J$9990,8,0),"")</f>
        <v/>
      </c>
      <c r="H1920" s="40" t="str">
        <f t="shared" si="40"/>
        <v/>
      </c>
    </row>
    <row r="1921" spans="4:8" x14ac:dyDescent="0.25">
      <c r="D1921" s="100"/>
      <c r="G1921" s="19" t="str">
        <f>IFERROR(VLOOKUP($D1921,LISTA!$A$2:$J$9990,8,0),"")</f>
        <v/>
      </c>
      <c r="H1921" s="40" t="str">
        <f t="shared" si="40"/>
        <v/>
      </c>
    </row>
    <row r="1922" spans="4:8" x14ac:dyDescent="0.25">
      <c r="D1922" s="100"/>
      <c r="G1922" s="19" t="str">
        <f>IFERROR(VLOOKUP($D1922,LISTA!$A$2:$J$9990,8,0),"")</f>
        <v/>
      </c>
      <c r="H1922" s="40" t="str">
        <f t="shared" si="40"/>
        <v/>
      </c>
    </row>
    <row r="1923" spans="4:8" x14ac:dyDescent="0.25">
      <c r="D1923" s="100"/>
      <c r="G1923" s="19" t="str">
        <f>IFERROR(VLOOKUP($D1923,LISTA!$A$2:$J$9990,8,0),"")</f>
        <v/>
      </c>
      <c r="H1923" s="40" t="str">
        <f t="shared" si="40"/>
        <v/>
      </c>
    </row>
    <row r="1924" spans="4:8" x14ac:dyDescent="0.25">
      <c r="D1924" s="100"/>
      <c r="G1924" s="19" t="str">
        <f>IFERROR(VLOOKUP($D1924,LISTA!$A$2:$J$9990,8,0),"")</f>
        <v/>
      </c>
      <c r="H1924" s="40" t="str">
        <f t="shared" si="40"/>
        <v/>
      </c>
    </row>
    <row r="1925" spans="4:8" x14ac:dyDescent="0.25">
      <c r="D1925" s="100"/>
      <c r="G1925" s="19" t="str">
        <f>IFERROR(VLOOKUP($D1925,LISTA!$A$2:$J$9990,8,0),"")</f>
        <v/>
      </c>
      <c r="H1925" s="40" t="str">
        <f t="shared" ref="H1925:H1988" si="41">IF(OR(G1925=$K$10,G1925=$K$11,G1925=$K$14,G1925=$K$15,G1925=$K$16,G1925=$K$17,G1925=$K$18,G1925=$K$19,G1925=$K$20,G1925=$K$21,G1925=$K$22,G1925=$K$23,G1925=$K$24,G1925=$K$25,G1925=$K$26,G1925=$K$27,G1925=$K$28),$K$9,IF(OR(G1925=$K$32,G1925=$K$33),$K$31,IF(OR(G1925=$K$38),$K$37,"")))</f>
        <v/>
      </c>
    </row>
    <row r="1926" spans="4:8" x14ac:dyDescent="0.25">
      <c r="D1926" s="100"/>
      <c r="G1926" s="19" t="str">
        <f>IFERROR(VLOOKUP($D1926,LISTA!$A$2:$J$9990,8,0),"")</f>
        <v/>
      </c>
      <c r="H1926" s="40" t="str">
        <f t="shared" si="41"/>
        <v/>
      </c>
    </row>
    <row r="1927" spans="4:8" x14ac:dyDescent="0.25">
      <c r="D1927" s="100"/>
      <c r="G1927" s="19" t="str">
        <f>IFERROR(VLOOKUP($D1927,LISTA!$A$2:$J$9990,8,0),"")</f>
        <v/>
      </c>
      <c r="H1927" s="40" t="str">
        <f t="shared" si="41"/>
        <v/>
      </c>
    </row>
    <row r="1928" spans="4:8" x14ac:dyDescent="0.25">
      <c r="D1928" s="100"/>
      <c r="G1928" s="19" t="str">
        <f>IFERROR(VLOOKUP($D1928,LISTA!$A$2:$J$9990,8,0),"")</f>
        <v/>
      </c>
      <c r="H1928" s="40" t="str">
        <f t="shared" si="41"/>
        <v/>
      </c>
    </row>
    <row r="1929" spans="4:8" x14ac:dyDescent="0.25">
      <c r="D1929" s="100"/>
      <c r="G1929" s="19" t="str">
        <f>IFERROR(VLOOKUP($D1929,LISTA!$A$2:$J$9990,8,0),"")</f>
        <v/>
      </c>
      <c r="H1929" s="40" t="str">
        <f t="shared" si="41"/>
        <v/>
      </c>
    </row>
    <row r="1930" spans="4:8" x14ac:dyDescent="0.25">
      <c r="D1930" s="100"/>
      <c r="G1930" s="19" t="str">
        <f>IFERROR(VLOOKUP($D1930,LISTA!$A$2:$J$9990,8,0),"")</f>
        <v/>
      </c>
      <c r="H1930" s="40" t="str">
        <f t="shared" si="41"/>
        <v/>
      </c>
    </row>
    <row r="1931" spans="4:8" x14ac:dyDescent="0.25">
      <c r="D1931" s="100"/>
      <c r="G1931" s="19" t="str">
        <f>IFERROR(VLOOKUP($D1931,LISTA!$A$2:$J$9990,8,0),"")</f>
        <v/>
      </c>
      <c r="H1931" s="40" t="str">
        <f t="shared" si="41"/>
        <v/>
      </c>
    </row>
    <row r="1932" spans="4:8" x14ac:dyDescent="0.25">
      <c r="D1932" s="100"/>
      <c r="G1932" s="19" t="str">
        <f>IFERROR(VLOOKUP($D1932,LISTA!$A$2:$J$9990,8,0),"")</f>
        <v/>
      </c>
      <c r="H1932" s="40" t="str">
        <f t="shared" si="41"/>
        <v/>
      </c>
    </row>
    <row r="1933" spans="4:8" x14ac:dyDescent="0.25">
      <c r="D1933" s="100"/>
      <c r="G1933" s="19" t="str">
        <f>IFERROR(VLOOKUP($D1933,LISTA!$A$2:$J$9990,8,0),"")</f>
        <v/>
      </c>
      <c r="H1933" s="40" t="str">
        <f t="shared" si="41"/>
        <v/>
      </c>
    </row>
    <row r="1934" spans="4:8" x14ac:dyDescent="0.25">
      <c r="D1934" s="100"/>
      <c r="G1934" s="19" t="str">
        <f>IFERROR(VLOOKUP($D1934,LISTA!$A$2:$J$9990,8,0),"")</f>
        <v/>
      </c>
      <c r="H1934" s="40" t="str">
        <f t="shared" si="41"/>
        <v/>
      </c>
    </row>
    <row r="1935" spans="4:8" x14ac:dyDescent="0.25">
      <c r="D1935" s="100"/>
      <c r="G1935" s="19" t="str">
        <f>IFERROR(VLOOKUP($D1935,LISTA!$A$2:$J$9990,8,0),"")</f>
        <v/>
      </c>
      <c r="H1935" s="40" t="str">
        <f t="shared" si="41"/>
        <v/>
      </c>
    </row>
    <row r="1936" spans="4:8" x14ac:dyDescent="0.25">
      <c r="D1936" s="100"/>
      <c r="G1936" s="19" t="str">
        <f>IFERROR(VLOOKUP($D1936,LISTA!$A$2:$J$9990,8,0),"")</f>
        <v/>
      </c>
      <c r="H1936" s="40" t="str">
        <f t="shared" si="41"/>
        <v/>
      </c>
    </row>
    <row r="1937" spans="4:8" x14ac:dyDescent="0.25">
      <c r="D1937" s="100"/>
      <c r="G1937" s="19" t="str">
        <f>IFERROR(VLOOKUP($D1937,LISTA!$A$2:$J$9990,8,0),"")</f>
        <v/>
      </c>
      <c r="H1937" s="40" t="str">
        <f t="shared" si="41"/>
        <v/>
      </c>
    </row>
    <row r="1938" spans="4:8" x14ac:dyDescent="0.25">
      <c r="D1938" s="100"/>
      <c r="G1938" s="19" t="str">
        <f>IFERROR(VLOOKUP($D1938,LISTA!$A$2:$J$9990,8,0),"")</f>
        <v/>
      </c>
      <c r="H1938" s="40" t="str">
        <f t="shared" si="41"/>
        <v/>
      </c>
    </row>
    <row r="1939" spans="4:8" x14ac:dyDescent="0.25">
      <c r="D1939" s="100"/>
      <c r="G1939" s="19" t="str">
        <f>IFERROR(VLOOKUP($D1939,LISTA!$A$2:$J$9990,8,0),"")</f>
        <v/>
      </c>
      <c r="H1939" s="40" t="str">
        <f t="shared" si="41"/>
        <v/>
      </c>
    </row>
    <row r="1940" spans="4:8" x14ac:dyDescent="0.25">
      <c r="D1940" s="100"/>
      <c r="G1940" s="19" t="str">
        <f>IFERROR(VLOOKUP($D1940,LISTA!$A$2:$J$9990,8,0),"")</f>
        <v/>
      </c>
      <c r="H1940" s="40" t="str">
        <f t="shared" si="41"/>
        <v/>
      </c>
    </row>
    <row r="1941" spans="4:8" x14ac:dyDescent="0.25">
      <c r="D1941" s="100"/>
      <c r="G1941" s="19" t="str">
        <f>IFERROR(VLOOKUP($D1941,LISTA!$A$2:$J$9990,8,0),"")</f>
        <v/>
      </c>
      <c r="H1941" s="40" t="str">
        <f t="shared" si="41"/>
        <v/>
      </c>
    </row>
    <row r="1942" spans="4:8" x14ac:dyDescent="0.25">
      <c r="D1942" s="100"/>
      <c r="G1942" s="19" t="str">
        <f>IFERROR(VLOOKUP($D1942,LISTA!$A$2:$J$9990,8,0),"")</f>
        <v/>
      </c>
      <c r="H1942" s="40" t="str">
        <f t="shared" si="41"/>
        <v/>
      </c>
    </row>
    <row r="1943" spans="4:8" x14ac:dyDescent="0.25">
      <c r="D1943" s="100"/>
      <c r="G1943" s="19" t="str">
        <f>IFERROR(VLOOKUP($D1943,LISTA!$A$2:$J$9990,8,0),"")</f>
        <v/>
      </c>
      <c r="H1943" s="40" t="str">
        <f t="shared" si="41"/>
        <v/>
      </c>
    </row>
    <row r="1944" spans="4:8" x14ac:dyDescent="0.25">
      <c r="D1944" s="100"/>
      <c r="G1944" s="19" t="str">
        <f>IFERROR(VLOOKUP($D1944,LISTA!$A$2:$J$9990,8,0),"")</f>
        <v/>
      </c>
      <c r="H1944" s="40" t="str">
        <f t="shared" si="41"/>
        <v/>
      </c>
    </row>
    <row r="1945" spans="4:8" x14ac:dyDescent="0.25">
      <c r="D1945" s="100"/>
      <c r="G1945" s="19" t="str">
        <f>IFERROR(VLOOKUP($D1945,LISTA!$A$2:$J$9990,8,0),"")</f>
        <v/>
      </c>
      <c r="H1945" s="40" t="str">
        <f t="shared" si="41"/>
        <v/>
      </c>
    </row>
    <row r="1946" spans="4:8" x14ac:dyDescent="0.25">
      <c r="D1946" s="100"/>
      <c r="G1946" s="19" t="str">
        <f>IFERROR(VLOOKUP($D1946,LISTA!$A$2:$J$9990,8,0),"")</f>
        <v/>
      </c>
      <c r="H1946" s="40" t="str">
        <f t="shared" si="41"/>
        <v/>
      </c>
    </row>
    <row r="1947" spans="4:8" x14ac:dyDescent="0.25">
      <c r="D1947" s="100"/>
      <c r="G1947" s="19" t="str">
        <f>IFERROR(VLOOKUP($D1947,LISTA!$A$2:$J$9990,8,0),"")</f>
        <v/>
      </c>
      <c r="H1947" s="40" t="str">
        <f t="shared" si="41"/>
        <v/>
      </c>
    </row>
    <row r="1948" spans="4:8" x14ac:dyDescent="0.25">
      <c r="D1948" s="100"/>
      <c r="G1948" s="19" t="str">
        <f>IFERROR(VLOOKUP($D1948,LISTA!$A$2:$J$9990,8,0),"")</f>
        <v/>
      </c>
      <c r="H1948" s="40" t="str">
        <f t="shared" si="41"/>
        <v/>
      </c>
    </row>
    <row r="1949" spans="4:8" x14ac:dyDescent="0.25">
      <c r="D1949" s="100"/>
      <c r="G1949" s="19" t="str">
        <f>IFERROR(VLOOKUP($D1949,LISTA!$A$2:$J$9990,8,0),"")</f>
        <v/>
      </c>
      <c r="H1949" s="40" t="str">
        <f t="shared" si="41"/>
        <v/>
      </c>
    </row>
    <row r="1950" spans="4:8" x14ac:dyDescent="0.25">
      <c r="D1950" s="100"/>
      <c r="G1950" s="19" t="str">
        <f>IFERROR(VLOOKUP($D1950,LISTA!$A$2:$J$9990,8,0),"")</f>
        <v/>
      </c>
      <c r="H1950" s="40" t="str">
        <f t="shared" si="41"/>
        <v/>
      </c>
    </row>
    <row r="1951" spans="4:8" x14ac:dyDescent="0.25">
      <c r="D1951" s="100"/>
      <c r="G1951" s="19" t="str">
        <f>IFERROR(VLOOKUP($D1951,LISTA!$A$2:$J$9990,8,0),"")</f>
        <v/>
      </c>
      <c r="H1951" s="40" t="str">
        <f t="shared" si="41"/>
        <v/>
      </c>
    </row>
    <row r="1952" spans="4:8" x14ac:dyDescent="0.25">
      <c r="D1952" s="100"/>
      <c r="G1952" s="19" t="str">
        <f>IFERROR(VLOOKUP($D1952,LISTA!$A$2:$J$9990,8,0),"")</f>
        <v/>
      </c>
      <c r="H1952" s="40" t="str">
        <f t="shared" si="41"/>
        <v/>
      </c>
    </row>
    <row r="1953" spans="4:8" x14ac:dyDescent="0.25">
      <c r="D1953" s="100"/>
      <c r="G1953" s="19" t="str">
        <f>IFERROR(VLOOKUP($D1953,LISTA!$A$2:$J$9990,8,0),"")</f>
        <v/>
      </c>
      <c r="H1953" s="40" t="str">
        <f t="shared" si="41"/>
        <v/>
      </c>
    </row>
    <row r="1954" spans="4:8" x14ac:dyDescent="0.25">
      <c r="D1954" s="100"/>
      <c r="G1954" s="19" t="str">
        <f>IFERROR(VLOOKUP($D1954,LISTA!$A$2:$J$9990,8,0),"")</f>
        <v/>
      </c>
      <c r="H1954" s="40" t="str">
        <f t="shared" si="41"/>
        <v/>
      </c>
    </row>
    <row r="1955" spans="4:8" x14ac:dyDescent="0.25">
      <c r="D1955" s="100"/>
      <c r="G1955" s="19" t="str">
        <f>IFERROR(VLOOKUP($D1955,LISTA!$A$2:$J$9990,8,0),"")</f>
        <v/>
      </c>
      <c r="H1955" s="40" t="str">
        <f t="shared" si="41"/>
        <v/>
      </c>
    </row>
    <row r="1956" spans="4:8" x14ac:dyDescent="0.25">
      <c r="D1956" s="100"/>
      <c r="G1956" s="19" t="str">
        <f>IFERROR(VLOOKUP($D1956,LISTA!$A$2:$J$9990,8,0),"")</f>
        <v/>
      </c>
      <c r="H1956" s="40" t="str">
        <f t="shared" si="41"/>
        <v/>
      </c>
    </row>
    <row r="1957" spans="4:8" x14ac:dyDescent="0.25">
      <c r="D1957" s="100"/>
      <c r="G1957" s="19" t="str">
        <f>IFERROR(VLOOKUP($D1957,LISTA!$A$2:$J$9990,8,0),"")</f>
        <v/>
      </c>
      <c r="H1957" s="40" t="str">
        <f t="shared" si="41"/>
        <v/>
      </c>
    </row>
    <row r="1958" spans="4:8" x14ac:dyDescent="0.25">
      <c r="D1958" s="100"/>
      <c r="G1958" s="19" t="str">
        <f>IFERROR(VLOOKUP($D1958,LISTA!$A$2:$J$9990,8,0),"")</f>
        <v/>
      </c>
      <c r="H1958" s="40" t="str">
        <f t="shared" si="41"/>
        <v/>
      </c>
    </row>
    <row r="1959" spans="4:8" x14ac:dyDescent="0.25">
      <c r="D1959" s="100"/>
      <c r="G1959" s="19" t="str">
        <f>IFERROR(VLOOKUP($D1959,LISTA!$A$2:$J$9990,8,0),"")</f>
        <v/>
      </c>
      <c r="H1959" s="40" t="str">
        <f t="shared" si="41"/>
        <v/>
      </c>
    </row>
    <row r="1960" spans="4:8" x14ac:dyDescent="0.25">
      <c r="D1960" s="100"/>
      <c r="G1960" s="19" t="str">
        <f>IFERROR(VLOOKUP($D1960,LISTA!$A$2:$J$9990,8,0),"")</f>
        <v/>
      </c>
      <c r="H1960" s="40" t="str">
        <f t="shared" si="41"/>
        <v/>
      </c>
    </row>
    <row r="1961" spans="4:8" x14ac:dyDescent="0.25">
      <c r="D1961" s="100"/>
      <c r="G1961" s="19" t="str">
        <f>IFERROR(VLOOKUP($D1961,LISTA!$A$2:$J$9990,8,0),"")</f>
        <v/>
      </c>
      <c r="H1961" s="40" t="str">
        <f t="shared" si="41"/>
        <v/>
      </c>
    </row>
    <row r="1962" spans="4:8" x14ac:dyDescent="0.25">
      <c r="D1962" s="100"/>
      <c r="G1962" s="19" t="str">
        <f>IFERROR(VLOOKUP($D1962,LISTA!$A$2:$J$9990,8,0),"")</f>
        <v/>
      </c>
      <c r="H1962" s="40" t="str">
        <f t="shared" si="41"/>
        <v/>
      </c>
    </row>
    <row r="1963" spans="4:8" x14ac:dyDescent="0.25">
      <c r="D1963" s="100"/>
      <c r="G1963" s="19" t="str">
        <f>IFERROR(VLOOKUP($D1963,LISTA!$A$2:$J$9990,8,0),"")</f>
        <v/>
      </c>
      <c r="H1963" s="40" t="str">
        <f t="shared" si="41"/>
        <v/>
      </c>
    </row>
    <row r="1964" spans="4:8" x14ac:dyDescent="0.25">
      <c r="D1964" s="100"/>
      <c r="G1964" s="19" t="str">
        <f>IFERROR(VLOOKUP($D1964,LISTA!$A$2:$J$9990,8,0),"")</f>
        <v/>
      </c>
      <c r="H1964" s="40" t="str">
        <f t="shared" si="41"/>
        <v/>
      </c>
    </row>
    <row r="1965" spans="4:8" x14ac:dyDescent="0.25">
      <c r="D1965" s="100"/>
      <c r="G1965" s="19" t="str">
        <f>IFERROR(VLOOKUP($D1965,LISTA!$A$2:$J$9990,8,0),"")</f>
        <v/>
      </c>
      <c r="H1965" s="40" t="str">
        <f t="shared" si="41"/>
        <v/>
      </c>
    </row>
    <row r="1966" spans="4:8" x14ac:dyDescent="0.25">
      <c r="D1966" s="100"/>
      <c r="G1966" s="19" t="str">
        <f>IFERROR(VLOOKUP($D1966,LISTA!$A$2:$J$9990,8,0),"")</f>
        <v/>
      </c>
      <c r="H1966" s="40" t="str">
        <f t="shared" si="41"/>
        <v/>
      </c>
    </row>
    <row r="1967" spans="4:8" x14ac:dyDescent="0.25">
      <c r="D1967" s="100"/>
      <c r="G1967" s="19" t="str">
        <f>IFERROR(VLOOKUP($D1967,LISTA!$A$2:$J$9990,8,0),"")</f>
        <v/>
      </c>
      <c r="H1967" s="40" t="str">
        <f t="shared" si="41"/>
        <v/>
      </c>
    </row>
    <row r="1968" spans="4:8" x14ac:dyDescent="0.25">
      <c r="D1968" s="100"/>
      <c r="G1968" s="19" t="str">
        <f>IFERROR(VLOOKUP($D1968,LISTA!$A$2:$J$9990,8,0),"")</f>
        <v/>
      </c>
      <c r="H1968" s="40" t="str">
        <f t="shared" si="41"/>
        <v/>
      </c>
    </row>
    <row r="1969" spans="4:8" x14ac:dyDescent="0.25">
      <c r="D1969" s="100"/>
      <c r="G1969" s="19" t="str">
        <f>IFERROR(VLOOKUP($D1969,LISTA!$A$2:$J$9990,8,0),"")</f>
        <v/>
      </c>
      <c r="H1969" s="40" t="str">
        <f t="shared" si="41"/>
        <v/>
      </c>
    </row>
    <row r="1970" spans="4:8" x14ac:dyDescent="0.25">
      <c r="D1970" s="100"/>
      <c r="G1970" s="19" t="str">
        <f>IFERROR(VLOOKUP($D1970,LISTA!$A$2:$J$9990,8,0),"")</f>
        <v/>
      </c>
      <c r="H1970" s="40" t="str">
        <f t="shared" si="41"/>
        <v/>
      </c>
    </row>
    <row r="1971" spans="4:8" x14ac:dyDescent="0.25">
      <c r="D1971" s="100"/>
      <c r="G1971" s="19" t="str">
        <f>IFERROR(VLOOKUP($D1971,LISTA!$A$2:$J$9990,8,0),"")</f>
        <v/>
      </c>
      <c r="H1971" s="40" t="str">
        <f t="shared" si="41"/>
        <v/>
      </c>
    </row>
    <row r="1972" spans="4:8" x14ac:dyDescent="0.25">
      <c r="D1972" s="100"/>
      <c r="G1972" s="19" t="str">
        <f>IFERROR(VLOOKUP($D1972,LISTA!$A$2:$J$9990,8,0),"")</f>
        <v/>
      </c>
      <c r="H1972" s="40" t="str">
        <f t="shared" si="41"/>
        <v/>
      </c>
    </row>
    <row r="1973" spans="4:8" x14ac:dyDescent="0.25">
      <c r="D1973" s="100"/>
      <c r="G1973" s="19" t="str">
        <f>IFERROR(VLOOKUP($D1973,LISTA!$A$2:$J$9990,8,0),"")</f>
        <v/>
      </c>
      <c r="H1973" s="40" t="str">
        <f t="shared" si="41"/>
        <v/>
      </c>
    </row>
    <row r="1974" spans="4:8" x14ac:dyDescent="0.25">
      <c r="D1974" s="100"/>
      <c r="G1974" s="19" t="str">
        <f>IFERROR(VLOOKUP($D1974,LISTA!$A$2:$J$9990,8,0),"")</f>
        <v/>
      </c>
      <c r="H1974" s="40" t="str">
        <f t="shared" si="41"/>
        <v/>
      </c>
    </row>
    <row r="1975" spans="4:8" x14ac:dyDescent="0.25">
      <c r="D1975" s="100"/>
      <c r="G1975" s="19" t="str">
        <f>IFERROR(VLOOKUP($D1975,LISTA!$A$2:$J$9990,8,0),"")</f>
        <v/>
      </c>
      <c r="H1975" s="40" t="str">
        <f t="shared" si="41"/>
        <v/>
      </c>
    </row>
    <row r="1976" spans="4:8" x14ac:dyDescent="0.25">
      <c r="D1976" s="100"/>
      <c r="G1976" s="19" t="str">
        <f>IFERROR(VLOOKUP($D1976,LISTA!$A$2:$J$9990,8,0),"")</f>
        <v/>
      </c>
      <c r="H1976" s="40" t="str">
        <f t="shared" si="41"/>
        <v/>
      </c>
    </row>
    <row r="1977" spans="4:8" x14ac:dyDescent="0.25">
      <c r="D1977" s="100"/>
      <c r="G1977" s="19" t="str">
        <f>IFERROR(VLOOKUP($D1977,LISTA!$A$2:$J$9990,8,0),"")</f>
        <v/>
      </c>
      <c r="H1977" s="40" t="str">
        <f t="shared" si="41"/>
        <v/>
      </c>
    </row>
    <row r="1978" spans="4:8" x14ac:dyDescent="0.25">
      <c r="D1978" s="100"/>
      <c r="G1978" s="19" t="str">
        <f>IFERROR(VLOOKUP($D1978,LISTA!$A$2:$J$9990,8,0),"")</f>
        <v/>
      </c>
      <c r="H1978" s="40" t="str">
        <f t="shared" si="41"/>
        <v/>
      </c>
    </row>
    <row r="1979" spans="4:8" x14ac:dyDescent="0.25">
      <c r="D1979" s="100"/>
      <c r="G1979" s="19" t="str">
        <f>IFERROR(VLOOKUP($D1979,LISTA!$A$2:$J$9990,8,0),"")</f>
        <v/>
      </c>
      <c r="H1979" s="40" t="str">
        <f t="shared" si="41"/>
        <v/>
      </c>
    </row>
    <row r="1980" spans="4:8" x14ac:dyDescent="0.25">
      <c r="D1980" s="100"/>
      <c r="G1980" s="19" t="str">
        <f>IFERROR(VLOOKUP($D1980,LISTA!$A$2:$J$9990,8,0),"")</f>
        <v/>
      </c>
      <c r="H1980" s="40" t="str">
        <f t="shared" si="41"/>
        <v/>
      </c>
    </row>
    <row r="1981" spans="4:8" x14ac:dyDescent="0.25">
      <c r="D1981" s="100"/>
      <c r="G1981" s="19" t="str">
        <f>IFERROR(VLOOKUP($D1981,LISTA!$A$2:$J$9990,8,0),"")</f>
        <v/>
      </c>
      <c r="H1981" s="40" t="str">
        <f t="shared" si="41"/>
        <v/>
      </c>
    </row>
    <row r="1982" spans="4:8" x14ac:dyDescent="0.25">
      <c r="D1982" s="100"/>
      <c r="G1982" s="19" t="str">
        <f>IFERROR(VLOOKUP($D1982,LISTA!$A$2:$J$9990,8,0),"")</f>
        <v/>
      </c>
      <c r="H1982" s="40" t="str">
        <f t="shared" si="41"/>
        <v/>
      </c>
    </row>
    <row r="1983" spans="4:8" x14ac:dyDescent="0.25">
      <c r="D1983" s="100"/>
      <c r="G1983" s="19" t="str">
        <f>IFERROR(VLOOKUP($D1983,LISTA!$A$2:$J$9990,8,0),"")</f>
        <v/>
      </c>
      <c r="H1983" s="40" t="str">
        <f t="shared" si="41"/>
        <v/>
      </c>
    </row>
    <row r="1984" spans="4:8" x14ac:dyDescent="0.25">
      <c r="D1984" s="100"/>
      <c r="G1984" s="19" t="str">
        <f>IFERROR(VLOOKUP($D1984,LISTA!$A$2:$J$9990,8,0),"")</f>
        <v/>
      </c>
      <c r="H1984" s="40" t="str">
        <f t="shared" si="41"/>
        <v/>
      </c>
    </row>
    <row r="1985" spans="4:8" x14ac:dyDescent="0.25">
      <c r="D1985" s="100"/>
      <c r="G1985" s="19" t="str">
        <f>IFERROR(VLOOKUP($D1985,LISTA!$A$2:$J$9990,8,0),"")</f>
        <v/>
      </c>
      <c r="H1985" s="40" t="str">
        <f t="shared" si="41"/>
        <v/>
      </c>
    </row>
    <row r="1986" spans="4:8" x14ac:dyDescent="0.25">
      <c r="D1986" s="100"/>
      <c r="G1986" s="19" t="str">
        <f>IFERROR(VLOOKUP($D1986,LISTA!$A$2:$J$9990,8,0),"")</f>
        <v/>
      </c>
      <c r="H1986" s="40" t="str">
        <f t="shared" si="41"/>
        <v/>
      </c>
    </row>
    <row r="1987" spans="4:8" x14ac:dyDescent="0.25">
      <c r="D1987" s="100"/>
      <c r="G1987" s="19" t="str">
        <f>IFERROR(VLOOKUP($D1987,LISTA!$A$2:$J$9990,8,0),"")</f>
        <v/>
      </c>
      <c r="H1987" s="40" t="str">
        <f t="shared" si="41"/>
        <v/>
      </c>
    </row>
    <row r="1988" spans="4:8" x14ac:dyDescent="0.25">
      <c r="D1988" s="100"/>
      <c r="G1988" s="19" t="str">
        <f>IFERROR(VLOOKUP($D1988,LISTA!$A$2:$J$9990,8,0),"")</f>
        <v/>
      </c>
      <c r="H1988" s="40" t="str">
        <f t="shared" si="41"/>
        <v/>
      </c>
    </row>
    <row r="1989" spans="4:8" x14ac:dyDescent="0.25">
      <c r="D1989" s="100"/>
      <c r="G1989" s="19" t="str">
        <f>IFERROR(VLOOKUP($D1989,LISTA!$A$2:$J$9990,8,0),"")</f>
        <v/>
      </c>
      <c r="H1989" s="40" t="str">
        <f t="shared" ref="H1989:H2052" si="42">IF(OR(G1989=$K$10,G1989=$K$11,G1989=$K$14,G1989=$K$15,G1989=$K$16,G1989=$K$17,G1989=$K$18,G1989=$K$19,G1989=$K$20,G1989=$K$21,G1989=$K$22,G1989=$K$23,G1989=$K$24,G1989=$K$25,G1989=$K$26,G1989=$K$27,G1989=$K$28),$K$9,IF(OR(G1989=$K$32,G1989=$K$33),$K$31,IF(OR(G1989=$K$38),$K$37,"")))</f>
        <v/>
      </c>
    </row>
    <row r="1990" spans="4:8" x14ac:dyDescent="0.25">
      <c r="D1990" s="100"/>
      <c r="G1990" s="19" t="str">
        <f>IFERROR(VLOOKUP($D1990,LISTA!$A$2:$J$9990,8,0),"")</f>
        <v/>
      </c>
      <c r="H1990" s="40" t="str">
        <f t="shared" si="42"/>
        <v/>
      </c>
    </row>
    <row r="1991" spans="4:8" x14ac:dyDescent="0.25">
      <c r="D1991" s="100"/>
      <c r="G1991" s="19" t="str">
        <f>IFERROR(VLOOKUP($D1991,LISTA!$A$2:$J$9990,8,0),"")</f>
        <v/>
      </c>
      <c r="H1991" s="40" t="str">
        <f t="shared" si="42"/>
        <v/>
      </c>
    </row>
    <row r="1992" spans="4:8" x14ac:dyDescent="0.25">
      <c r="D1992" s="100"/>
      <c r="G1992" s="19" t="str">
        <f>IFERROR(VLOOKUP($D1992,LISTA!$A$2:$J$9990,8,0),"")</f>
        <v/>
      </c>
      <c r="H1992" s="40" t="str">
        <f t="shared" si="42"/>
        <v/>
      </c>
    </row>
    <row r="1993" spans="4:8" x14ac:dyDescent="0.25">
      <c r="D1993" s="100"/>
      <c r="G1993" s="19" t="str">
        <f>IFERROR(VLOOKUP($D1993,LISTA!$A$2:$J$9990,8,0),"")</f>
        <v/>
      </c>
      <c r="H1993" s="40" t="str">
        <f t="shared" si="42"/>
        <v/>
      </c>
    </row>
    <row r="1994" spans="4:8" x14ac:dyDescent="0.25">
      <c r="D1994" s="100"/>
      <c r="G1994" s="19" t="str">
        <f>IFERROR(VLOOKUP($D1994,LISTA!$A$2:$J$9990,8,0),"")</f>
        <v/>
      </c>
      <c r="H1994" s="40" t="str">
        <f t="shared" si="42"/>
        <v/>
      </c>
    </row>
    <row r="1995" spans="4:8" x14ac:dyDescent="0.25">
      <c r="D1995" s="100"/>
      <c r="G1995" s="19" t="str">
        <f>IFERROR(VLOOKUP($D1995,LISTA!$A$2:$J$9990,8,0),"")</f>
        <v/>
      </c>
      <c r="H1995" s="40" t="str">
        <f t="shared" si="42"/>
        <v/>
      </c>
    </row>
    <row r="1996" spans="4:8" x14ac:dyDescent="0.25">
      <c r="D1996" s="100"/>
      <c r="G1996" s="19" t="str">
        <f>IFERROR(VLOOKUP($D1996,LISTA!$A$2:$J$9990,8,0),"")</f>
        <v/>
      </c>
      <c r="H1996" s="40" t="str">
        <f t="shared" si="42"/>
        <v/>
      </c>
    </row>
    <row r="1997" spans="4:8" x14ac:dyDescent="0.25">
      <c r="D1997" s="100"/>
      <c r="G1997" s="19" t="str">
        <f>IFERROR(VLOOKUP($D1997,LISTA!$A$2:$J$9990,8,0),"")</f>
        <v/>
      </c>
      <c r="H1997" s="40" t="str">
        <f t="shared" si="42"/>
        <v/>
      </c>
    </row>
    <row r="1998" spans="4:8" x14ac:dyDescent="0.25">
      <c r="D1998" s="100"/>
      <c r="G1998" s="19" t="str">
        <f>IFERROR(VLOOKUP($D1998,LISTA!$A$2:$J$9990,8,0),"")</f>
        <v/>
      </c>
      <c r="H1998" s="40" t="str">
        <f t="shared" si="42"/>
        <v/>
      </c>
    </row>
    <row r="1999" spans="4:8" x14ac:dyDescent="0.25">
      <c r="D1999" s="100"/>
      <c r="G1999" s="19" t="str">
        <f>IFERROR(VLOOKUP($D1999,LISTA!$A$2:$J$9990,8,0),"")</f>
        <v/>
      </c>
      <c r="H1999" s="40" t="str">
        <f t="shared" si="42"/>
        <v/>
      </c>
    </row>
    <row r="2000" spans="4:8" x14ac:dyDescent="0.25">
      <c r="D2000" s="100"/>
      <c r="G2000" s="19" t="str">
        <f>IFERROR(VLOOKUP($D2000,LISTA!$A$2:$J$9990,8,0),"")</f>
        <v/>
      </c>
      <c r="H2000" s="40" t="str">
        <f t="shared" si="42"/>
        <v/>
      </c>
    </row>
    <row r="2001" spans="4:8" x14ac:dyDescent="0.25">
      <c r="D2001" s="100"/>
      <c r="G2001" s="19" t="str">
        <f>IFERROR(VLOOKUP($D2001,LISTA!$A$2:$J$9990,8,0),"")</f>
        <v/>
      </c>
      <c r="H2001" s="40" t="str">
        <f t="shared" si="42"/>
        <v/>
      </c>
    </row>
    <row r="2002" spans="4:8" x14ac:dyDescent="0.25">
      <c r="D2002" s="100"/>
      <c r="G2002" s="19" t="str">
        <f>IFERROR(VLOOKUP($D2002,LISTA!$A$2:$J$9990,8,0),"")</f>
        <v/>
      </c>
      <c r="H2002" s="40" t="str">
        <f t="shared" si="42"/>
        <v/>
      </c>
    </row>
    <row r="2003" spans="4:8" x14ac:dyDescent="0.25">
      <c r="D2003" s="100"/>
      <c r="G2003" s="19" t="str">
        <f>IFERROR(VLOOKUP($D2003,LISTA!$A$2:$J$9990,8,0),"")</f>
        <v/>
      </c>
      <c r="H2003" s="40" t="str">
        <f t="shared" si="42"/>
        <v/>
      </c>
    </row>
    <row r="2004" spans="4:8" x14ac:dyDescent="0.25">
      <c r="D2004" s="100"/>
      <c r="G2004" s="19" t="str">
        <f>IFERROR(VLOOKUP($D2004,LISTA!$A$2:$J$9990,8,0),"")</f>
        <v/>
      </c>
      <c r="H2004" s="40" t="str">
        <f t="shared" si="42"/>
        <v/>
      </c>
    </row>
    <row r="2005" spans="4:8" x14ac:dyDescent="0.25">
      <c r="D2005" s="100"/>
      <c r="G2005" s="19" t="str">
        <f>IFERROR(VLOOKUP($D2005,LISTA!$A$2:$J$9990,8,0),"")</f>
        <v/>
      </c>
      <c r="H2005" s="40" t="str">
        <f t="shared" si="42"/>
        <v/>
      </c>
    </row>
    <row r="2006" spans="4:8" x14ac:dyDescent="0.25">
      <c r="D2006" s="100"/>
      <c r="G2006" s="19" t="str">
        <f>IFERROR(VLOOKUP($D2006,LISTA!$A$2:$J$9990,8,0),"")</f>
        <v/>
      </c>
      <c r="H2006" s="40" t="str">
        <f t="shared" si="42"/>
        <v/>
      </c>
    </row>
    <row r="2007" spans="4:8" x14ac:dyDescent="0.25">
      <c r="D2007" s="100"/>
      <c r="G2007" s="19" t="str">
        <f>IFERROR(VLOOKUP($D2007,LISTA!$A$2:$J$9990,8,0),"")</f>
        <v/>
      </c>
      <c r="H2007" s="40" t="str">
        <f t="shared" si="42"/>
        <v/>
      </c>
    </row>
    <row r="2008" spans="4:8" x14ac:dyDescent="0.25">
      <c r="D2008" s="100"/>
      <c r="G2008" s="19" t="str">
        <f>IFERROR(VLOOKUP($D2008,LISTA!$A$2:$J$9990,8,0),"")</f>
        <v/>
      </c>
      <c r="H2008" s="40" t="str">
        <f t="shared" si="42"/>
        <v/>
      </c>
    </row>
    <row r="2009" spans="4:8" x14ac:dyDescent="0.25">
      <c r="D2009" s="100"/>
      <c r="G2009" s="19" t="str">
        <f>IFERROR(VLOOKUP($D2009,LISTA!$A$2:$J$9990,8,0),"")</f>
        <v/>
      </c>
      <c r="H2009" s="40" t="str">
        <f t="shared" si="42"/>
        <v/>
      </c>
    </row>
    <row r="2010" spans="4:8" x14ac:dyDescent="0.25">
      <c r="D2010" s="100"/>
      <c r="G2010" s="19" t="str">
        <f>IFERROR(VLOOKUP($D2010,LISTA!$A$2:$J$9990,8,0),"")</f>
        <v/>
      </c>
      <c r="H2010" s="40" t="str">
        <f t="shared" si="42"/>
        <v/>
      </c>
    </row>
    <row r="2011" spans="4:8" x14ac:dyDescent="0.25">
      <c r="D2011" s="100"/>
      <c r="G2011" s="19" t="str">
        <f>IFERROR(VLOOKUP($D2011,LISTA!$A$2:$J$9990,8,0),"")</f>
        <v/>
      </c>
      <c r="H2011" s="40" t="str">
        <f t="shared" si="42"/>
        <v/>
      </c>
    </row>
    <row r="2012" spans="4:8" x14ac:dyDescent="0.25">
      <c r="D2012" s="100"/>
      <c r="G2012" s="19" t="str">
        <f>IFERROR(VLOOKUP($D2012,LISTA!$A$2:$J$9990,8,0),"")</f>
        <v/>
      </c>
      <c r="H2012" s="40" t="str">
        <f t="shared" si="42"/>
        <v/>
      </c>
    </row>
    <row r="2013" spans="4:8" x14ac:dyDescent="0.25">
      <c r="D2013" s="100"/>
      <c r="G2013" s="19" t="str">
        <f>IFERROR(VLOOKUP($D2013,LISTA!$A$2:$J$9990,8,0),"")</f>
        <v/>
      </c>
      <c r="H2013" s="40" t="str">
        <f t="shared" si="42"/>
        <v/>
      </c>
    </row>
    <row r="2014" spans="4:8" x14ac:dyDescent="0.25">
      <c r="D2014" s="100"/>
      <c r="G2014" s="19" t="str">
        <f>IFERROR(VLOOKUP($D2014,LISTA!$A$2:$J$9990,8,0),"")</f>
        <v/>
      </c>
      <c r="H2014" s="40" t="str">
        <f t="shared" si="42"/>
        <v/>
      </c>
    </row>
    <row r="2015" spans="4:8" x14ac:dyDescent="0.25">
      <c r="D2015" s="100"/>
      <c r="G2015" s="19" t="str">
        <f>IFERROR(VLOOKUP($D2015,LISTA!$A$2:$J$9990,8,0),"")</f>
        <v/>
      </c>
      <c r="H2015" s="40" t="str">
        <f t="shared" si="42"/>
        <v/>
      </c>
    </row>
    <row r="2016" spans="4:8" x14ac:dyDescent="0.25">
      <c r="D2016" s="100"/>
      <c r="G2016" s="19" t="str">
        <f>IFERROR(VLOOKUP($D2016,LISTA!$A$2:$J$9990,8,0),"")</f>
        <v/>
      </c>
      <c r="H2016" s="40" t="str">
        <f t="shared" si="42"/>
        <v/>
      </c>
    </row>
    <row r="2017" spans="4:8" x14ac:dyDescent="0.25">
      <c r="D2017" s="100"/>
      <c r="G2017" s="19" t="str">
        <f>IFERROR(VLOOKUP($D2017,LISTA!$A$2:$J$9990,8,0),"")</f>
        <v/>
      </c>
      <c r="H2017" s="40" t="str">
        <f t="shared" si="42"/>
        <v/>
      </c>
    </row>
    <row r="2018" spans="4:8" x14ac:dyDescent="0.25">
      <c r="D2018" s="100"/>
      <c r="G2018" s="19" t="str">
        <f>IFERROR(VLOOKUP($D2018,LISTA!$A$2:$J$9990,8,0),"")</f>
        <v/>
      </c>
      <c r="H2018" s="40" t="str">
        <f t="shared" si="42"/>
        <v/>
      </c>
    </row>
    <row r="2019" spans="4:8" x14ac:dyDescent="0.25">
      <c r="D2019" s="100"/>
      <c r="G2019" s="19" t="str">
        <f>IFERROR(VLOOKUP($D2019,LISTA!$A$2:$J$9990,8,0),"")</f>
        <v/>
      </c>
      <c r="H2019" s="40" t="str">
        <f t="shared" si="42"/>
        <v/>
      </c>
    </row>
    <row r="2020" spans="4:8" x14ac:dyDescent="0.25">
      <c r="D2020" s="100"/>
      <c r="G2020" s="19" t="str">
        <f>IFERROR(VLOOKUP($D2020,LISTA!$A$2:$J$9990,8,0),"")</f>
        <v/>
      </c>
      <c r="H2020" s="40" t="str">
        <f t="shared" si="42"/>
        <v/>
      </c>
    </row>
    <row r="2021" spans="4:8" x14ac:dyDescent="0.25">
      <c r="D2021" s="100"/>
      <c r="G2021" s="19" t="str">
        <f>IFERROR(VLOOKUP($D2021,LISTA!$A$2:$J$9990,8,0),"")</f>
        <v/>
      </c>
      <c r="H2021" s="40" t="str">
        <f t="shared" si="42"/>
        <v/>
      </c>
    </row>
    <row r="2022" spans="4:8" x14ac:dyDescent="0.25">
      <c r="D2022" s="100"/>
      <c r="G2022" s="19" t="str">
        <f>IFERROR(VLOOKUP($D2022,LISTA!$A$2:$J$9990,8,0),"")</f>
        <v/>
      </c>
      <c r="H2022" s="40" t="str">
        <f t="shared" si="42"/>
        <v/>
      </c>
    </row>
    <row r="2023" spans="4:8" x14ac:dyDescent="0.25">
      <c r="D2023" s="100"/>
      <c r="G2023" s="19" t="str">
        <f>IFERROR(VLOOKUP($D2023,LISTA!$A$2:$J$9990,8,0),"")</f>
        <v/>
      </c>
      <c r="H2023" s="40" t="str">
        <f t="shared" si="42"/>
        <v/>
      </c>
    </row>
    <row r="2024" spans="4:8" x14ac:dyDescent="0.25">
      <c r="D2024" s="100"/>
      <c r="G2024" s="19" t="str">
        <f>IFERROR(VLOOKUP($D2024,LISTA!$A$2:$J$9990,8,0),"")</f>
        <v/>
      </c>
      <c r="H2024" s="40" t="str">
        <f t="shared" si="42"/>
        <v/>
      </c>
    </row>
    <row r="2025" spans="4:8" x14ac:dyDescent="0.25">
      <c r="D2025" s="100"/>
      <c r="G2025" s="19" t="str">
        <f>IFERROR(VLOOKUP($D2025,LISTA!$A$2:$J$9990,8,0),"")</f>
        <v/>
      </c>
      <c r="H2025" s="40" t="str">
        <f t="shared" si="42"/>
        <v/>
      </c>
    </row>
    <row r="2026" spans="4:8" x14ac:dyDescent="0.25">
      <c r="D2026" s="100"/>
      <c r="G2026" s="19" t="str">
        <f>IFERROR(VLOOKUP($D2026,LISTA!$A$2:$J$9990,8,0),"")</f>
        <v/>
      </c>
      <c r="H2026" s="40" t="str">
        <f t="shared" si="42"/>
        <v/>
      </c>
    </row>
    <row r="2027" spans="4:8" x14ac:dyDescent="0.25">
      <c r="D2027" s="100"/>
      <c r="G2027" s="19" t="str">
        <f>IFERROR(VLOOKUP($D2027,LISTA!$A$2:$J$9990,8,0),"")</f>
        <v/>
      </c>
      <c r="H2027" s="40" t="str">
        <f t="shared" si="42"/>
        <v/>
      </c>
    </row>
    <row r="2028" spans="4:8" x14ac:dyDescent="0.25">
      <c r="D2028" s="100"/>
      <c r="G2028" s="19" t="str">
        <f>IFERROR(VLOOKUP($D2028,LISTA!$A$2:$J$9990,8,0),"")</f>
        <v/>
      </c>
      <c r="H2028" s="40" t="str">
        <f t="shared" si="42"/>
        <v/>
      </c>
    </row>
    <row r="2029" spans="4:8" x14ac:dyDescent="0.25">
      <c r="D2029" s="100"/>
      <c r="G2029" s="19" t="str">
        <f>IFERROR(VLOOKUP($D2029,LISTA!$A$2:$J$9990,8,0),"")</f>
        <v/>
      </c>
      <c r="H2029" s="40" t="str">
        <f t="shared" si="42"/>
        <v/>
      </c>
    </row>
    <row r="2030" spans="4:8" x14ac:dyDescent="0.25">
      <c r="D2030" s="100"/>
      <c r="G2030" s="19" t="str">
        <f>IFERROR(VLOOKUP($D2030,LISTA!$A$2:$J$9990,8,0),"")</f>
        <v/>
      </c>
      <c r="H2030" s="40" t="str">
        <f t="shared" si="42"/>
        <v/>
      </c>
    </row>
    <row r="2031" spans="4:8" x14ac:dyDescent="0.25">
      <c r="D2031" s="100"/>
      <c r="G2031" s="19" t="str">
        <f>IFERROR(VLOOKUP($D2031,LISTA!$A$2:$J$9990,8,0),"")</f>
        <v/>
      </c>
      <c r="H2031" s="40" t="str">
        <f t="shared" si="42"/>
        <v/>
      </c>
    </row>
    <row r="2032" spans="4:8" x14ac:dyDescent="0.25">
      <c r="D2032" s="100"/>
      <c r="G2032" s="19" t="str">
        <f>IFERROR(VLOOKUP($D2032,LISTA!$A$2:$J$9990,8,0),"")</f>
        <v/>
      </c>
      <c r="H2032" s="40" t="str">
        <f t="shared" si="42"/>
        <v/>
      </c>
    </row>
    <row r="2033" spans="4:8" x14ac:dyDescent="0.25">
      <c r="D2033" s="100"/>
      <c r="G2033" s="19" t="str">
        <f>IFERROR(VLOOKUP($D2033,LISTA!$A$2:$J$9990,8,0),"")</f>
        <v/>
      </c>
      <c r="H2033" s="40" t="str">
        <f t="shared" si="42"/>
        <v/>
      </c>
    </row>
    <row r="2034" spans="4:8" x14ac:dyDescent="0.25">
      <c r="D2034" s="100"/>
      <c r="G2034" s="19" t="str">
        <f>IFERROR(VLOOKUP($D2034,LISTA!$A$2:$J$9990,8,0),"")</f>
        <v/>
      </c>
      <c r="H2034" s="40" t="str">
        <f t="shared" si="42"/>
        <v/>
      </c>
    </row>
    <row r="2035" spans="4:8" x14ac:dyDescent="0.25">
      <c r="D2035" s="100"/>
      <c r="G2035" s="19" t="str">
        <f>IFERROR(VLOOKUP($D2035,LISTA!$A$2:$J$9990,8,0),"")</f>
        <v/>
      </c>
      <c r="H2035" s="40" t="str">
        <f t="shared" si="42"/>
        <v/>
      </c>
    </row>
    <row r="2036" spans="4:8" x14ac:dyDescent="0.25">
      <c r="D2036" s="100"/>
      <c r="G2036" s="19" t="str">
        <f>IFERROR(VLOOKUP($D2036,LISTA!$A$2:$J$9990,8,0),"")</f>
        <v/>
      </c>
      <c r="H2036" s="40" t="str">
        <f t="shared" si="42"/>
        <v/>
      </c>
    </row>
    <row r="2037" spans="4:8" x14ac:dyDescent="0.25">
      <c r="D2037" s="100"/>
      <c r="G2037" s="19" t="str">
        <f>IFERROR(VLOOKUP($D2037,LISTA!$A$2:$J$9990,8,0),"")</f>
        <v/>
      </c>
      <c r="H2037" s="40" t="str">
        <f t="shared" si="42"/>
        <v/>
      </c>
    </row>
    <row r="2038" spans="4:8" x14ac:dyDescent="0.25">
      <c r="D2038" s="100"/>
      <c r="G2038" s="19" t="str">
        <f>IFERROR(VLOOKUP($D2038,LISTA!$A$2:$J$9990,8,0),"")</f>
        <v/>
      </c>
      <c r="H2038" s="40" t="str">
        <f t="shared" si="42"/>
        <v/>
      </c>
    </row>
    <row r="2039" spans="4:8" x14ac:dyDescent="0.25">
      <c r="D2039" s="100"/>
      <c r="G2039" s="19" t="str">
        <f>IFERROR(VLOOKUP($D2039,LISTA!$A$2:$J$9990,8,0),"")</f>
        <v/>
      </c>
      <c r="H2039" s="40" t="str">
        <f t="shared" si="42"/>
        <v/>
      </c>
    </row>
    <row r="2040" spans="4:8" x14ac:dyDescent="0.25">
      <c r="D2040" s="100"/>
      <c r="G2040" s="19" t="str">
        <f>IFERROR(VLOOKUP($D2040,LISTA!$A$2:$J$9990,8,0),"")</f>
        <v/>
      </c>
      <c r="H2040" s="40" t="str">
        <f t="shared" si="42"/>
        <v/>
      </c>
    </row>
    <row r="2041" spans="4:8" x14ac:dyDescent="0.25">
      <c r="D2041" s="100"/>
      <c r="G2041" s="19" t="str">
        <f>IFERROR(VLOOKUP($D2041,LISTA!$A$2:$J$9990,8,0),"")</f>
        <v/>
      </c>
      <c r="H2041" s="40" t="str">
        <f t="shared" si="42"/>
        <v/>
      </c>
    </row>
    <row r="2042" spans="4:8" x14ac:dyDescent="0.25">
      <c r="D2042" s="100"/>
      <c r="G2042" s="19" t="str">
        <f>IFERROR(VLOOKUP($D2042,LISTA!$A$2:$J$9990,8,0),"")</f>
        <v/>
      </c>
      <c r="H2042" s="40" t="str">
        <f t="shared" si="42"/>
        <v/>
      </c>
    </row>
    <row r="2043" spans="4:8" x14ac:dyDescent="0.25">
      <c r="D2043" s="100"/>
      <c r="G2043" s="19" t="str">
        <f>IFERROR(VLOOKUP($D2043,LISTA!$A$2:$J$9990,8,0),"")</f>
        <v/>
      </c>
      <c r="H2043" s="40" t="str">
        <f t="shared" si="42"/>
        <v/>
      </c>
    </row>
    <row r="2044" spans="4:8" x14ac:dyDescent="0.25">
      <c r="D2044" s="100"/>
      <c r="G2044" s="19" t="str">
        <f>IFERROR(VLOOKUP($D2044,LISTA!$A$2:$J$9990,8,0),"")</f>
        <v/>
      </c>
      <c r="H2044" s="40" t="str">
        <f t="shared" si="42"/>
        <v/>
      </c>
    </row>
    <row r="2045" spans="4:8" x14ac:dyDescent="0.25">
      <c r="D2045" s="100"/>
      <c r="G2045" s="19" t="str">
        <f>IFERROR(VLOOKUP($D2045,LISTA!$A$2:$J$9990,8,0),"")</f>
        <v/>
      </c>
      <c r="H2045" s="40" t="str">
        <f t="shared" si="42"/>
        <v/>
      </c>
    </row>
    <row r="2046" spans="4:8" x14ac:dyDescent="0.25">
      <c r="D2046" s="100"/>
      <c r="G2046" s="19" t="str">
        <f>IFERROR(VLOOKUP($D2046,LISTA!$A$2:$J$9990,8,0),"")</f>
        <v/>
      </c>
      <c r="H2046" s="40" t="str">
        <f t="shared" si="42"/>
        <v/>
      </c>
    </row>
    <row r="2047" spans="4:8" x14ac:dyDescent="0.25">
      <c r="D2047" s="100"/>
      <c r="G2047" s="19" t="str">
        <f>IFERROR(VLOOKUP($D2047,LISTA!$A$2:$J$9990,8,0),"")</f>
        <v/>
      </c>
      <c r="H2047" s="40" t="str">
        <f t="shared" si="42"/>
        <v/>
      </c>
    </row>
    <row r="2048" spans="4:8" x14ac:dyDescent="0.25">
      <c r="D2048" s="100"/>
      <c r="G2048" s="19" t="str">
        <f>IFERROR(VLOOKUP($D2048,LISTA!$A$2:$J$9990,8,0),"")</f>
        <v/>
      </c>
      <c r="H2048" s="40" t="str">
        <f t="shared" si="42"/>
        <v/>
      </c>
    </row>
    <row r="2049" spans="4:8" x14ac:dyDescent="0.25">
      <c r="D2049" s="100"/>
      <c r="G2049" s="19" t="str">
        <f>IFERROR(VLOOKUP($D2049,LISTA!$A$2:$J$9990,8,0),"")</f>
        <v/>
      </c>
      <c r="H2049" s="40" t="str">
        <f t="shared" si="42"/>
        <v/>
      </c>
    </row>
    <row r="2050" spans="4:8" x14ac:dyDescent="0.25">
      <c r="D2050" s="100"/>
      <c r="G2050" s="19" t="str">
        <f>IFERROR(VLOOKUP($D2050,LISTA!$A$2:$J$9990,8,0),"")</f>
        <v/>
      </c>
      <c r="H2050" s="40" t="str">
        <f t="shared" si="42"/>
        <v/>
      </c>
    </row>
    <row r="2051" spans="4:8" x14ac:dyDescent="0.25">
      <c r="D2051" s="100"/>
      <c r="G2051" s="19" t="str">
        <f>IFERROR(VLOOKUP($D2051,LISTA!$A$2:$J$9990,8,0),"")</f>
        <v/>
      </c>
      <c r="H2051" s="40" t="str">
        <f t="shared" si="42"/>
        <v/>
      </c>
    </row>
    <row r="2052" spans="4:8" x14ac:dyDescent="0.25">
      <c r="D2052" s="100"/>
      <c r="G2052" s="19" t="str">
        <f>IFERROR(VLOOKUP($D2052,LISTA!$A$2:$J$9990,8,0),"")</f>
        <v/>
      </c>
      <c r="H2052" s="40" t="str">
        <f t="shared" si="42"/>
        <v/>
      </c>
    </row>
    <row r="2053" spans="4:8" x14ac:dyDescent="0.25">
      <c r="D2053" s="100"/>
      <c r="G2053" s="19" t="str">
        <f>IFERROR(VLOOKUP($D2053,LISTA!$A$2:$J$9990,8,0),"")</f>
        <v/>
      </c>
      <c r="H2053" s="40" t="str">
        <f t="shared" ref="H2053:H2116" si="43">IF(OR(G2053=$K$10,G2053=$K$11,G2053=$K$14,G2053=$K$15,G2053=$K$16,G2053=$K$17,G2053=$K$18,G2053=$K$19,G2053=$K$20,G2053=$K$21,G2053=$K$22,G2053=$K$23,G2053=$K$24,G2053=$K$25,G2053=$K$26,G2053=$K$27,G2053=$K$28),$K$9,IF(OR(G2053=$K$32,G2053=$K$33),$K$31,IF(OR(G2053=$K$38),$K$37,"")))</f>
        <v/>
      </c>
    </row>
    <row r="2054" spans="4:8" x14ac:dyDescent="0.25">
      <c r="D2054" s="100"/>
      <c r="G2054" s="19" t="str">
        <f>IFERROR(VLOOKUP($D2054,LISTA!$A$2:$J$9990,8,0),"")</f>
        <v/>
      </c>
      <c r="H2054" s="40" t="str">
        <f t="shared" si="43"/>
        <v/>
      </c>
    </row>
    <row r="2055" spans="4:8" x14ac:dyDescent="0.25">
      <c r="D2055" s="100"/>
      <c r="G2055" s="19" t="str">
        <f>IFERROR(VLOOKUP($D2055,LISTA!$A$2:$J$9990,8,0),"")</f>
        <v/>
      </c>
      <c r="H2055" s="40" t="str">
        <f t="shared" si="43"/>
        <v/>
      </c>
    </row>
    <row r="2056" spans="4:8" x14ac:dyDescent="0.25">
      <c r="D2056" s="100"/>
      <c r="G2056" s="19" t="str">
        <f>IFERROR(VLOOKUP($D2056,LISTA!$A$2:$J$9990,8,0),"")</f>
        <v/>
      </c>
      <c r="H2056" s="40" t="str">
        <f t="shared" si="43"/>
        <v/>
      </c>
    </row>
    <row r="2057" spans="4:8" x14ac:dyDescent="0.25">
      <c r="D2057" s="100"/>
      <c r="G2057" s="19" t="str">
        <f>IFERROR(VLOOKUP($D2057,LISTA!$A$2:$J$9990,8,0),"")</f>
        <v/>
      </c>
      <c r="H2057" s="40" t="str">
        <f t="shared" si="43"/>
        <v/>
      </c>
    </row>
    <row r="2058" spans="4:8" x14ac:dyDescent="0.25">
      <c r="D2058" s="100"/>
      <c r="G2058" s="19" t="str">
        <f>IFERROR(VLOOKUP($D2058,LISTA!$A$2:$J$9990,8,0),"")</f>
        <v/>
      </c>
      <c r="H2058" s="40" t="str">
        <f t="shared" si="43"/>
        <v/>
      </c>
    </row>
    <row r="2059" spans="4:8" x14ac:dyDescent="0.25">
      <c r="D2059" s="100"/>
      <c r="G2059" s="19" t="str">
        <f>IFERROR(VLOOKUP($D2059,LISTA!$A$2:$J$9990,8,0),"")</f>
        <v/>
      </c>
      <c r="H2059" s="40" t="str">
        <f t="shared" si="43"/>
        <v/>
      </c>
    </row>
    <row r="2060" spans="4:8" x14ac:dyDescent="0.25">
      <c r="D2060" s="100"/>
      <c r="G2060" s="19" t="str">
        <f>IFERROR(VLOOKUP($D2060,LISTA!$A$2:$J$9990,8,0),"")</f>
        <v/>
      </c>
      <c r="H2060" s="40" t="str">
        <f t="shared" si="43"/>
        <v/>
      </c>
    </row>
    <row r="2061" spans="4:8" x14ac:dyDescent="0.25">
      <c r="D2061" s="100"/>
      <c r="G2061" s="19" t="str">
        <f>IFERROR(VLOOKUP($D2061,LISTA!$A$2:$J$9990,8,0),"")</f>
        <v/>
      </c>
      <c r="H2061" s="40" t="str">
        <f t="shared" si="43"/>
        <v/>
      </c>
    </row>
    <row r="2062" spans="4:8" x14ac:dyDescent="0.25">
      <c r="D2062" s="100"/>
      <c r="G2062" s="19" t="str">
        <f>IFERROR(VLOOKUP($D2062,LISTA!$A$2:$J$9990,8,0),"")</f>
        <v/>
      </c>
      <c r="H2062" s="40" t="str">
        <f t="shared" si="43"/>
        <v/>
      </c>
    </row>
    <row r="2063" spans="4:8" x14ac:dyDescent="0.25">
      <c r="D2063" s="100"/>
      <c r="G2063" s="19" t="str">
        <f>IFERROR(VLOOKUP($D2063,LISTA!$A$2:$J$9990,8,0),"")</f>
        <v/>
      </c>
      <c r="H2063" s="40" t="str">
        <f t="shared" si="43"/>
        <v/>
      </c>
    </row>
    <row r="2064" spans="4:8" x14ac:dyDescent="0.25">
      <c r="D2064" s="100"/>
      <c r="G2064" s="19" t="str">
        <f>IFERROR(VLOOKUP($D2064,LISTA!$A$2:$J$9990,8,0),"")</f>
        <v/>
      </c>
      <c r="H2064" s="40" t="str">
        <f t="shared" si="43"/>
        <v/>
      </c>
    </row>
    <row r="2065" spans="4:8" x14ac:dyDescent="0.25">
      <c r="D2065" s="100"/>
      <c r="G2065" s="19" t="str">
        <f>IFERROR(VLOOKUP($D2065,LISTA!$A$2:$J$9990,8,0),"")</f>
        <v/>
      </c>
      <c r="H2065" s="40" t="str">
        <f t="shared" si="43"/>
        <v/>
      </c>
    </row>
    <row r="2066" spans="4:8" x14ac:dyDescent="0.25">
      <c r="D2066" s="100"/>
      <c r="G2066" s="19" t="str">
        <f>IFERROR(VLOOKUP($D2066,LISTA!$A$2:$J$9990,8,0),"")</f>
        <v/>
      </c>
      <c r="H2066" s="40" t="str">
        <f t="shared" si="43"/>
        <v/>
      </c>
    </row>
    <row r="2067" spans="4:8" x14ac:dyDescent="0.25">
      <c r="D2067" s="100"/>
      <c r="G2067" s="19" t="str">
        <f>IFERROR(VLOOKUP($D2067,LISTA!$A$2:$J$9990,8,0),"")</f>
        <v/>
      </c>
      <c r="H2067" s="40" t="str">
        <f t="shared" si="43"/>
        <v/>
      </c>
    </row>
    <row r="2068" spans="4:8" x14ac:dyDescent="0.25">
      <c r="D2068" s="100"/>
      <c r="G2068" s="19" t="str">
        <f>IFERROR(VLOOKUP($D2068,LISTA!$A$2:$J$9990,8,0),"")</f>
        <v/>
      </c>
      <c r="H2068" s="40" t="str">
        <f t="shared" si="43"/>
        <v/>
      </c>
    </row>
    <row r="2069" spans="4:8" x14ac:dyDescent="0.25">
      <c r="D2069" s="100"/>
      <c r="G2069" s="19" t="str">
        <f>IFERROR(VLOOKUP($D2069,LISTA!$A$2:$J$9990,8,0),"")</f>
        <v/>
      </c>
      <c r="H2069" s="40" t="str">
        <f t="shared" si="43"/>
        <v/>
      </c>
    </row>
    <row r="2070" spans="4:8" x14ac:dyDescent="0.25">
      <c r="D2070" s="100"/>
      <c r="G2070" s="19" t="str">
        <f>IFERROR(VLOOKUP($D2070,LISTA!$A$2:$J$9990,8,0),"")</f>
        <v/>
      </c>
      <c r="H2070" s="40" t="str">
        <f t="shared" si="43"/>
        <v/>
      </c>
    </row>
    <row r="2071" spans="4:8" x14ac:dyDescent="0.25">
      <c r="D2071" s="100"/>
      <c r="G2071" s="19" t="str">
        <f>IFERROR(VLOOKUP($D2071,LISTA!$A$2:$J$9990,8,0),"")</f>
        <v/>
      </c>
      <c r="H2071" s="40" t="str">
        <f t="shared" si="43"/>
        <v/>
      </c>
    </row>
    <row r="2072" spans="4:8" x14ac:dyDescent="0.25">
      <c r="D2072" s="100"/>
      <c r="G2072" s="19" t="str">
        <f>IFERROR(VLOOKUP($D2072,LISTA!$A$2:$J$9990,8,0),"")</f>
        <v/>
      </c>
      <c r="H2072" s="40" t="str">
        <f t="shared" si="43"/>
        <v/>
      </c>
    </row>
    <row r="2073" spans="4:8" x14ac:dyDescent="0.25">
      <c r="D2073" s="100"/>
      <c r="G2073" s="19" t="str">
        <f>IFERROR(VLOOKUP($D2073,LISTA!$A$2:$J$9990,8,0),"")</f>
        <v/>
      </c>
      <c r="H2073" s="40" t="str">
        <f t="shared" si="43"/>
        <v/>
      </c>
    </row>
    <row r="2074" spans="4:8" x14ac:dyDescent="0.25">
      <c r="D2074" s="100"/>
      <c r="G2074" s="19" t="str">
        <f>IFERROR(VLOOKUP($D2074,LISTA!$A$2:$J$9990,8,0),"")</f>
        <v/>
      </c>
      <c r="H2074" s="40" t="str">
        <f t="shared" si="43"/>
        <v/>
      </c>
    </row>
    <row r="2075" spans="4:8" x14ac:dyDescent="0.25">
      <c r="D2075" s="100"/>
      <c r="G2075" s="19" t="str">
        <f>IFERROR(VLOOKUP($D2075,LISTA!$A$2:$J$9990,8,0),"")</f>
        <v/>
      </c>
      <c r="H2075" s="40" t="str">
        <f t="shared" si="43"/>
        <v/>
      </c>
    </row>
    <row r="2076" spans="4:8" x14ac:dyDescent="0.25">
      <c r="D2076" s="100"/>
      <c r="G2076" s="19" t="str">
        <f>IFERROR(VLOOKUP($D2076,LISTA!$A$2:$J$9990,8,0),"")</f>
        <v/>
      </c>
      <c r="H2076" s="40" t="str">
        <f t="shared" si="43"/>
        <v/>
      </c>
    </row>
    <row r="2077" spans="4:8" x14ac:dyDescent="0.25">
      <c r="D2077" s="100"/>
      <c r="G2077" s="19" t="str">
        <f>IFERROR(VLOOKUP($D2077,LISTA!$A$2:$J$9990,8,0),"")</f>
        <v/>
      </c>
      <c r="H2077" s="40" t="str">
        <f t="shared" si="43"/>
        <v/>
      </c>
    </row>
    <row r="2078" spans="4:8" x14ac:dyDescent="0.25">
      <c r="D2078" s="100"/>
      <c r="G2078" s="19" t="str">
        <f>IFERROR(VLOOKUP($D2078,LISTA!$A$2:$J$9990,8,0),"")</f>
        <v/>
      </c>
      <c r="H2078" s="40" t="str">
        <f t="shared" si="43"/>
        <v/>
      </c>
    </row>
    <row r="2079" spans="4:8" x14ac:dyDescent="0.25">
      <c r="D2079" s="100"/>
      <c r="G2079" s="19" t="str">
        <f>IFERROR(VLOOKUP($D2079,LISTA!$A$2:$J$9990,8,0),"")</f>
        <v/>
      </c>
      <c r="H2079" s="40" t="str">
        <f t="shared" si="43"/>
        <v/>
      </c>
    </row>
    <row r="2080" spans="4:8" x14ac:dyDescent="0.25">
      <c r="D2080" s="100"/>
      <c r="G2080" s="19" t="str">
        <f>IFERROR(VLOOKUP($D2080,LISTA!$A$2:$J$9990,8,0),"")</f>
        <v/>
      </c>
      <c r="H2080" s="40" t="str">
        <f t="shared" si="43"/>
        <v/>
      </c>
    </row>
    <row r="2081" spans="4:8" x14ac:dyDescent="0.25">
      <c r="D2081" s="100"/>
      <c r="G2081" s="19" t="str">
        <f>IFERROR(VLOOKUP($D2081,LISTA!$A$2:$J$9990,8,0),"")</f>
        <v/>
      </c>
      <c r="H2081" s="40" t="str">
        <f t="shared" si="43"/>
        <v/>
      </c>
    </row>
    <row r="2082" spans="4:8" x14ac:dyDescent="0.25">
      <c r="D2082" s="100"/>
      <c r="G2082" s="19" t="str">
        <f>IFERROR(VLOOKUP($D2082,LISTA!$A$2:$J$9990,8,0),"")</f>
        <v/>
      </c>
      <c r="H2082" s="40" t="str">
        <f t="shared" si="43"/>
        <v/>
      </c>
    </row>
    <row r="2083" spans="4:8" x14ac:dyDescent="0.25">
      <c r="D2083" s="100"/>
      <c r="G2083" s="19" t="str">
        <f>IFERROR(VLOOKUP($D2083,LISTA!$A$2:$J$9990,8,0),"")</f>
        <v/>
      </c>
      <c r="H2083" s="40" t="str">
        <f t="shared" si="43"/>
        <v/>
      </c>
    </row>
    <row r="2084" spans="4:8" x14ac:dyDescent="0.25">
      <c r="D2084" s="100"/>
      <c r="G2084" s="19" t="str">
        <f>IFERROR(VLOOKUP($D2084,LISTA!$A$2:$J$9990,8,0),"")</f>
        <v/>
      </c>
      <c r="H2084" s="40" t="str">
        <f t="shared" si="43"/>
        <v/>
      </c>
    </row>
    <row r="2085" spans="4:8" x14ac:dyDescent="0.25">
      <c r="D2085" s="100"/>
      <c r="G2085" s="19" t="str">
        <f>IFERROR(VLOOKUP($D2085,LISTA!$A$2:$J$9990,8,0),"")</f>
        <v/>
      </c>
      <c r="H2085" s="40" t="str">
        <f t="shared" si="43"/>
        <v/>
      </c>
    </row>
    <row r="2086" spans="4:8" x14ac:dyDescent="0.25">
      <c r="D2086" s="100"/>
      <c r="G2086" s="19" t="str">
        <f>IFERROR(VLOOKUP($D2086,LISTA!$A$2:$J$9990,8,0),"")</f>
        <v/>
      </c>
      <c r="H2086" s="40" t="str">
        <f t="shared" si="43"/>
        <v/>
      </c>
    </row>
    <row r="2087" spans="4:8" x14ac:dyDescent="0.25">
      <c r="D2087" s="100"/>
      <c r="G2087" s="19" t="str">
        <f>IFERROR(VLOOKUP($D2087,LISTA!$A$2:$J$9990,8,0),"")</f>
        <v/>
      </c>
      <c r="H2087" s="40" t="str">
        <f t="shared" si="43"/>
        <v/>
      </c>
    </row>
    <row r="2088" spans="4:8" x14ac:dyDescent="0.25">
      <c r="D2088" s="100"/>
      <c r="G2088" s="19" t="str">
        <f>IFERROR(VLOOKUP($D2088,LISTA!$A$2:$J$9990,8,0),"")</f>
        <v/>
      </c>
      <c r="H2088" s="40" t="str">
        <f t="shared" si="43"/>
        <v/>
      </c>
    </row>
    <row r="2089" spans="4:8" x14ac:dyDescent="0.25">
      <c r="D2089" s="100"/>
      <c r="G2089" s="19" t="str">
        <f>IFERROR(VLOOKUP($D2089,LISTA!$A$2:$J$9990,8,0),"")</f>
        <v/>
      </c>
      <c r="H2089" s="40" t="str">
        <f t="shared" si="43"/>
        <v/>
      </c>
    </row>
    <row r="2090" spans="4:8" x14ac:dyDescent="0.25">
      <c r="D2090" s="100"/>
      <c r="G2090" s="19" t="str">
        <f>IFERROR(VLOOKUP($D2090,LISTA!$A$2:$J$9990,8,0),"")</f>
        <v/>
      </c>
      <c r="H2090" s="40" t="str">
        <f t="shared" si="43"/>
        <v/>
      </c>
    </row>
    <row r="2091" spans="4:8" x14ac:dyDescent="0.25">
      <c r="D2091" s="100"/>
      <c r="G2091" s="19" t="str">
        <f>IFERROR(VLOOKUP($D2091,LISTA!$A$2:$J$9990,8,0),"")</f>
        <v/>
      </c>
      <c r="H2091" s="40" t="str">
        <f t="shared" si="43"/>
        <v/>
      </c>
    </row>
    <row r="2092" spans="4:8" x14ac:dyDescent="0.25">
      <c r="D2092" s="100"/>
      <c r="G2092" s="19" t="str">
        <f>IFERROR(VLOOKUP($D2092,LISTA!$A$2:$J$9990,8,0),"")</f>
        <v/>
      </c>
      <c r="H2092" s="40" t="str">
        <f t="shared" si="43"/>
        <v/>
      </c>
    </row>
    <row r="2093" spans="4:8" x14ac:dyDescent="0.25">
      <c r="D2093" s="100"/>
      <c r="G2093" s="19" t="str">
        <f>IFERROR(VLOOKUP($D2093,LISTA!$A$2:$J$9990,8,0),"")</f>
        <v/>
      </c>
      <c r="H2093" s="40" t="str">
        <f t="shared" si="43"/>
        <v/>
      </c>
    </row>
    <row r="2094" spans="4:8" x14ac:dyDescent="0.25">
      <c r="D2094" s="100"/>
      <c r="G2094" s="19" t="str">
        <f>IFERROR(VLOOKUP($D2094,LISTA!$A$2:$J$9990,8,0),"")</f>
        <v/>
      </c>
      <c r="H2094" s="40" t="str">
        <f t="shared" si="43"/>
        <v/>
      </c>
    </row>
    <row r="2095" spans="4:8" x14ac:dyDescent="0.25">
      <c r="D2095" s="100"/>
      <c r="G2095" s="19" t="str">
        <f>IFERROR(VLOOKUP($D2095,LISTA!$A$2:$J$9990,8,0),"")</f>
        <v/>
      </c>
      <c r="H2095" s="40" t="str">
        <f t="shared" si="43"/>
        <v/>
      </c>
    </row>
    <row r="2096" spans="4:8" x14ac:dyDescent="0.25">
      <c r="D2096" s="100"/>
      <c r="G2096" s="19" t="str">
        <f>IFERROR(VLOOKUP($D2096,LISTA!$A$2:$J$9990,8,0),"")</f>
        <v/>
      </c>
      <c r="H2096" s="40" t="str">
        <f t="shared" si="43"/>
        <v/>
      </c>
    </row>
    <row r="2097" spans="4:8" x14ac:dyDescent="0.25">
      <c r="D2097" s="100"/>
      <c r="G2097" s="19" t="str">
        <f>IFERROR(VLOOKUP($D2097,LISTA!$A$2:$J$9990,8,0),"")</f>
        <v/>
      </c>
      <c r="H2097" s="40" t="str">
        <f t="shared" si="43"/>
        <v/>
      </c>
    </row>
    <row r="2098" spans="4:8" x14ac:dyDescent="0.25">
      <c r="D2098" s="100"/>
      <c r="G2098" s="19" t="str">
        <f>IFERROR(VLOOKUP($D2098,LISTA!$A$2:$J$9990,8,0),"")</f>
        <v/>
      </c>
      <c r="H2098" s="40" t="str">
        <f t="shared" si="43"/>
        <v/>
      </c>
    </row>
    <row r="2099" spans="4:8" x14ac:dyDescent="0.25">
      <c r="D2099" s="100"/>
      <c r="G2099" s="19" t="str">
        <f>IFERROR(VLOOKUP($D2099,LISTA!$A$2:$J$9990,8,0),"")</f>
        <v/>
      </c>
      <c r="H2099" s="40" t="str">
        <f t="shared" si="43"/>
        <v/>
      </c>
    </row>
    <row r="2100" spans="4:8" x14ac:dyDescent="0.25">
      <c r="D2100" s="100"/>
      <c r="G2100" s="19" t="str">
        <f>IFERROR(VLOOKUP($D2100,LISTA!$A$2:$J$9990,8,0),"")</f>
        <v/>
      </c>
      <c r="H2100" s="40" t="str">
        <f t="shared" si="43"/>
        <v/>
      </c>
    </row>
    <row r="2101" spans="4:8" x14ac:dyDescent="0.25">
      <c r="D2101" s="100"/>
      <c r="G2101" s="19" t="str">
        <f>IFERROR(VLOOKUP($D2101,LISTA!$A$2:$J$9990,8,0),"")</f>
        <v/>
      </c>
      <c r="H2101" s="40" t="str">
        <f t="shared" si="43"/>
        <v/>
      </c>
    </row>
    <row r="2102" spans="4:8" x14ac:dyDescent="0.25">
      <c r="D2102" s="100"/>
      <c r="G2102" s="19" t="str">
        <f>IFERROR(VLOOKUP($D2102,LISTA!$A$2:$J$9990,8,0),"")</f>
        <v/>
      </c>
      <c r="H2102" s="40" t="str">
        <f t="shared" si="43"/>
        <v/>
      </c>
    </row>
    <row r="2103" spans="4:8" x14ac:dyDescent="0.25">
      <c r="D2103" s="100"/>
      <c r="G2103" s="19" t="str">
        <f>IFERROR(VLOOKUP($D2103,LISTA!$A$2:$J$9990,8,0),"")</f>
        <v/>
      </c>
      <c r="H2103" s="40" t="str">
        <f t="shared" si="43"/>
        <v/>
      </c>
    </row>
    <row r="2104" spans="4:8" x14ac:dyDescent="0.25">
      <c r="D2104" s="100"/>
      <c r="G2104" s="19" t="str">
        <f>IFERROR(VLOOKUP($D2104,LISTA!$A$2:$J$9990,8,0),"")</f>
        <v/>
      </c>
      <c r="H2104" s="40" t="str">
        <f t="shared" si="43"/>
        <v/>
      </c>
    </row>
    <row r="2105" spans="4:8" x14ac:dyDescent="0.25">
      <c r="D2105" s="100"/>
      <c r="G2105" s="19" t="str">
        <f>IFERROR(VLOOKUP($D2105,LISTA!$A$2:$J$9990,8,0),"")</f>
        <v/>
      </c>
      <c r="H2105" s="40" t="str">
        <f t="shared" si="43"/>
        <v/>
      </c>
    </row>
    <row r="2106" spans="4:8" x14ac:dyDescent="0.25">
      <c r="D2106" s="100"/>
      <c r="G2106" s="19" t="str">
        <f>IFERROR(VLOOKUP($D2106,LISTA!$A$2:$J$9990,8,0),"")</f>
        <v/>
      </c>
      <c r="H2106" s="40" t="str">
        <f t="shared" si="43"/>
        <v/>
      </c>
    </row>
    <row r="2107" spans="4:8" x14ac:dyDescent="0.25">
      <c r="D2107" s="100"/>
      <c r="G2107" s="19" t="str">
        <f>IFERROR(VLOOKUP($D2107,LISTA!$A$2:$J$9990,8,0),"")</f>
        <v/>
      </c>
      <c r="H2107" s="40" t="str">
        <f t="shared" si="43"/>
        <v/>
      </c>
    </row>
    <row r="2108" spans="4:8" x14ac:dyDescent="0.25">
      <c r="D2108" s="100"/>
      <c r="G2108" s="19" t="str">
        <f>IFERROR(VLOOKUP($D2108,LISTA!$A$2:$J$9990,8,0),"")</f>
        <v/>
      </c>
      <c r="H2108" s="40" t="str">
        <f t="shared" si="43"/>
        <v/>
      </c>
    </row>
    <row r="2109" spans="4:8" x14ac:dyDescent="0.25">
      <c r="D2109" s="100"/>
      <c r="G2109" s="19" t="str">
        <f>IFERROR(VLOOKUP($D2109,LISTA!$A$2:$J$9990,8,0),"")</f>
        <v/>
      </c>
      <c r="H2109" s="40" t="str">
        <f t="shared" si="43"/>
        <v/>
      </c>
    </row>
    <row r="2110" spans="4:8" x14ac:dyDescent="0.25">
      <c r="D2110" s="100"/>
      <c r="G2110" s="19" t="str">
        <f>IFERROR(VLOOKUP($D2110,LISTA!$A$2:$J$9990,8,0),"")</f>
        <v/>
      </c>
      <c r="H2110" s="40" t="str">
        <f t="shared" si="43"/>
        <v/>
      </c>
    </row>
    <row r="2111" spans="4:8" x14ac:dyDescent="0.25">
      <c r="D2111" s="100"/>
      <c r="G2111" s="19" t="str">
        <f>IFERROR(VLOOKUP($D2111,LISTA!$A$2:$J$9990,8,0),"")</f>
        <v/>
      </c>
      <c r="H2111" s="40" t="str">
        <f t="shared" si="43"/>
        <v/>
      </c>
    </row>
    <row r="2112" spans="4:8" x14ac:dyDescent="0.25">
      <c r="D2112" s="100"/>
      <c r="G2112" s="19" t="str">
        <f>IFERROR(VLOOKUP($D2112,LISTA!$A$2:$J$9990,8,0),"")</f>
        <v/>
      </c>
      <c r="H2112" s="40" t="str">
        <f t="shared" si="43"/>
        <v/>
      </c>
    </row>
    <row r="2113" spans="4:8" x14ac:dyDescent="0.25">
      <c r="D2113" s="100"/>
      <c r="G2113" s="19" t="str">
        <f>IFERROR(VLOOKUP($D2113,LISTA!$A$2:$J$9990,8,0),"")</f>
        <v/>
      </c>
      <c r="H2113" s="40" t="str">
        <f t="shared" si="43"/>
        <v/>
      </c>
    </row>
    <row r="2114" spans="4:8" x14ac:dyDescent="0.25">
      <c r="D2114" s="100"/>
      <c r="G2114" s="19" t="str">
        <f>IFERROR(VLOOKUP($D2114,LISTA!$A$2:$J$9990,8,0),"")</f>
        <v/>
      </c>
      <c r="H2114" s="40" t="str">
        <f t="shared" si="43"/>
        <v/>
      </c>
    </row>
    <row r="2115" spans="4:8" x14ac:dyDescent="0.25">
      <c r="D2115" s="100"/>
      <c r="G2115" s="19" t="str">
        <f>IFERROR(VLOOKUP($D2115,LISTA!$A$2:$J$9990,8,0),"")</f>
        <v/>
      </c>
      <c r="H2115" s="40" t="str">
        <f t="shared" si="43"/>
        <v/>
      </c>
    </row>
    <row r="2116" spans="4:8" x14ac:dyDescent="0.25">
      <c r="D2116" s="100"/>
      <c r="G2116" s="19" t="str">
        <f>IFERROR(VLOOKUP($D2116,LISTA!$A$2:$J$9990,8,0),"")</f>
        <v/>
      </c>
      <c r="H2116" s="40" t="str">
        <f t="shared" si="43"/>
        <v/>
      </c>
    </row>
    <row r="2117" spans="4:8" x14ac:dyDescent="0.25">
      <c r="D2117" s="100"/>
      <c r="G2117" s="19" t="str">
        <f>IFERROR(VLOOKUP($D2117,LISTA!$A$2:$J$9990,8,0),"")</f>
        <v/>
      </c>
      <c r="H2117" s="40" t="str">
        <f t="shared" ref="H2117:H2180" si="44">IF(OR(G2117=$K$10,G2117=$K$11,G2117=$K$14,G2117=$K$15,G2117=$K$16,G2117=$K$17,G2117=$K$18,G2117=$K$19,G2117=$K$20,G2117=$K$21,G2117=$K$22,G2117=$K$23,G2117=$K$24,G2117=$K$25,G2117=$K$26,G2117=$K$27,G2117=$K$28),$K$9,IF(OR(G2117=$K$32,G2117=$K$33),$K$31,IF(OR(G2117=$K$38),$K$37,"")))</f>
        <v/>
      </c>
    </row>
    <row r="2118" spans="4:8" x14ac:dyDescent="0.25">
      <c r="D2118" s="100"/>
      <c r="G2118" s="19" t="str">
        <f>IFERROR(VLOOKUP($D2118,LISTA!$A$2:$J$9990,8,0),"")</f>
        <v/>
      </c>
      <c r="H2118" s="40" t="str">
        <f t="shared" si="44"/>
        <v/>
      </c>
    </row>
    <row r="2119" spans="4:8" x14ac:dyDescent="0.25">
      <c r="D2119" s="100"/>
      <c r="G2119" s="19" t="str">
        <f>IFERROR(VLOOKUP($D2119,LISTA!$A$2:$J$9990,8,0),"")</f>
        <v/>
      </c>
      <c r="H2119" s="40" t="str">
        <f t="shared" si="44"/>
        <v/>
      </c>
    </row>
    <row r="2120" spans="4:8" x14ac:dyDescent="0.25">
      <c r="D2120" s="100"/>
      <c r="G2120" s="19" t="str">
        <f>IFERROR(VLOOKUP($D2120,LISTA!$A$2:$J$9990,8,0),"")</f>
        <v/>
      </c>
      <c r="H2120" s="40" t="str">
        <f t="shared" si="44"/>
        <v/>
      </c>
    </row>
    <row r="2121" spans="4:8" x14ac:dyDescent="0.25">
      <c r="D2121" s="100"/>
      <c r="G2121" s="19" t="str">
        <f>IFERROR(VLOOKUP($D2121,LISTA!$A$2:$J$9990,8,0),"")</f>
        <v/>
      </c>
      <c r="H2121" s="40" t="str">
        <f t="shared" si="44"/>
        <v/>
      </c>
    </row>
    <row r="2122" spans="4:8" x14ac:dyDescent="0.25">
      <c r="D2122" s="100"/>
      <c r="G2122" s="19" t="str">
        <f>IFERROR(VLOOKUP($D2122,LISTA!$A$2:$J$9990,8,0),"")</f>
        <v/>
      </c>
      <c r="H2122" s="40" t="str">
        <f t="shared" si="44"/>
        <v/>
      </c>
    </row>
    <row r="2123" spans="4:8" x14ac:dyDescent="0.25">
      <c r="D2123" s="100"/>
      <c r="G2123" s="19" t="str">
        <f>IFERROR(VLOOKUP($D2123,LISTA!$A$2:$J$9990,8,0),"")</f>
        <v/>
      </c>
      <c r="H2123" s="40" t="str">
        <f t="shared" si="44"/>
        <v/>
      </c>
    </row>
    <row r="2124" spans="4:8" x14ac:dyDescent="0.25">
      <c r="D2124" s="100"/>
      <c r="G2124" s="19" t="str">
        <f>IFERROR(VLOOKUP($D2124,LISTA!$A$2:$J$9990,8,0),"")</f>
        <v/>
      </c>
      <c r="H2124" s="40" t="str">
        <f t="shared" si="44"/>
        <v/>
      </c>
    </row>
    <row r="2125" spans="4:8" x14ac:dyDescent="0.25">
      <c r="D2125" s="100"/>
      <c r="G2125" s="19" t="str">
        <f>IFERROR(VLOOKUP($D2125,LISTA!$A$2:$J$9990,8,0),"")</f>
        <v/>
      </c>
      <c r="H2125" s="40" t="str">
        <f t="shared" si="44"/>
        <v/>
      </c>
    </row>
    <row r="2126" spans="4:8" x14ac:dyDescent="0.25">
      <c r="D2126" s="100"/>
      <c r="G2126" s="19" t="str">
        <f>IFERROR(VLOOKUP($D2126,LISTA!$A$2:$J$9990,8,0),"")</f>
        <v/>
      </c>
      <c r="H2126" s="40" t="str">
        <f t="shared" si="44"/>
        <v/>
      </c>
    </row>
    <row r="2127" spans="4:8" x14ac:dyDescent="0.25">
      <c r="D2127" s="100"/>
      <c r="G2127" s="19" t="str">
        <f>IFERROR(VLOOKUP($D2127,LISTA!$A$2:$J$9990,8,0),"")</f>
        <v/>
      </c>
      <c r="H2127" s="40" t="str">
        <f t="shared" si="44"/>
        <v/>
      </c>
    </row>
    <row r="2128" spans="4:8" x14ac:dyDescent="0.25">
      <c r="D2128" s="100"/>
      <c r="G2128" s="19" t="str">
        <f>IFERROR(VLOOKUP($D2128,LISTA!$A$2:$J$9990,8,0),"")</f>
        <v/>
      </c>
      <c r="H2128" s="40" t="str">
        <f t="shared" si="44"/>
        <v/>
      </c>
    </row>
    <row r="2129" spans="4:8" x14ac:dyDescent="0.25">
      <c r="D2129" s="100"/>
      <c r="G2129" s="19" t="str">
        <f>IFERROR(VLOOKUP($D2129,LISTA!$A$2:$J$9990,8,0),"")</f>
        <v/>
      </c>
      <c r="H2129" s="40" t="str">
        <f t="shared" si="44"/>
        <v/>
      </c>
    </row>
    <row r="2130" spans="4:8" x14ac:dyDescent="0.25">
      <c r="D2130" s="100"/>
      <c r="G2130" s="19" t="str">
        <f>IFERROR(VLOOKUP($D2130,LISTA!$A$2:$J$9990,8,0),"")</f>
        <v/>
      </c>
      <c r="H2130" s="40" t="str">
        <f t="shared" si="44"/>
        <v/>
      </c>
    </row>
    <row r="2131" spans="4:8" x14ac:dyDescent="0.25">
      <c r="D2131" s="100"/>
      <c r="G2131" s="19" t="str">
        <f>IFERROR(VLOOKUP($D2131,LISTA!$A$2:$J$9990,8,0),"")</f>
        <v/>
      </c>
      <c r="H2131" s="40" t="str">
        <f t="shared" si="44"/>
        <v/>
      </c>
    </row>
    <row r="2132" spans="4:8" x14ac:dyDescent="0.25">
      <c r="D2132" s="100"/>
      <c r="G2132" s="19" t="str">
        <f>IFERROR(VLOOKUP($D2132,LISTA!$A$2:$J$9990,8,0),"")</f>
        <v/>
      </c>
      <c r="H2132" s="40" t="str">
        <f t="shared" si="44"/>
        <v/>
      </c>
    </row>
    <row r="2133" spans="4:8" x14ac:dyDescent="0.25">
      <c r="D2133" s="100"/>
      <c r="G2133" s="19" t="str">
        <f>IFERROR(VLOOKUP($D2133,LISTA!$A$2:$J$9990,8,0),"")</f>
        <v/>
      </c>
      <c r="H2133" s="40" t="str">
        <f t="shared" si="44"/>
        <v/>
      </c>
    </row>
    <row r="2134" spans="4:8" x14ac:dyDescent="0.25">
      <c r="D2134" s="100"/>
      <c r="G2134" s="19" t="str">
        <f>IFERROR(VLOOKUP($D2134,LISTA!$A$2:$J$9990,8,0),"")</f>
        <v/>
      </c>
      <c r="H2134" s="40" t="str">
        <f t="shared" si="44"/>
        <v/>
      </c>
    </row>
    <row r="2135" spans="4:8" x14ac:dyDescent="0.25">
      <c r="D2135" s="100"/>
      <c r="G2135" s="19" t="str">
        <f>IFERROR(VLOOKUP($D2135,LISTA!$A$2:$J$9990,8,0),"")</f>
        <v/>
      </c>
      <c r="H2135" s="40" t="str">
        <f t="shared" si="44"/>
        <v/>
      </c>
    </row>
    <row r="2136" spans="4:8" x14ac:dyDescent="0.25">
      <c r="D2136" s="100"/>
      <c r="G2136" s="19" t="str">
        <f>IFERROR(VLOOKUP($D2136,LISTA!$A$2:$J$9990,8,0),"")</f>
        <v/>
      </c>
      <c r="H2136" s="40" t="str">
        <f t="shared" si="44"/>
        <v/>
      </c>
    </row>
    <row r="2137" spans="4:8" x14ac:dyDescent="0.25">
      <c r="D2137" s="100"/>
      <c r="G2137" s="19" t="str">
        <f>IFERROR(VLOOKUP($D2137,LISTA!$A$2:$J$9990,8,0),"")</f>
        <v/>
      </c>
      <c r="H2137" s="40" t="str">
        <f t="shared" si="44"/>
        <v/>
      </c>
    </row>
    <row r="2138" spans="4:8" x14ac:dyDescent="0.25">
      <c r="D2138" s="100"/>
      <c r="G2138" s="19" t="str">
        <f>IFERROR(VLOOKUP($D2138,LISTA!$A$2:$J$9990,8,0),"")</f>
        <v/>
      </c>
      <c r="H2138" s="40" t="str">
        <f t="shared" si="44"/>
        <v/>
      </c>
    </row>
    <row r="2139" spans="4:8" x14ac:dyDescent="0.25">
      <c r="D2139" s="100"/>
      <c r="G2139" s="19" t="str">
        <f>IFERROR(VLOOKUP($D2139,LISTA!$A$2:$J$9990,8,0),"")</f>
        <v/>
      </c>
      <c r="H2139" s="40" t="str">
        <f t="shared" si="44"/>
        <v/>
      </c>
    </row>
    <row r="2140" spans="4:8" x14ac:dyDescent="0.25">
      <c r="D2140" s="100"/>
      <c r="G2140" s="19" t="str">
        <f>IFERROR(VLOOKUP($D2140,LISTA!$A$2:$J$9990,8,0),"")</f>
        <v/>
      </c>
      <c r="H2140" s="40" t="str">
        <f t="shared" si="44"/>
        <v/>
      </c>
    </row>
    <row r="2141" spans="4:8" x14ac:dyDescent="0.25">
      <c r="D2141" s="100"/>
      <c r="G2141" s="19" t="str">
        <f>IFERROR(VLOOKUP($D2141,LISTA!$A$2:$J$9990,8,0),"")</f>
        <v/>
      </c>
      <c r="H2141" s="40" t="str">
        <f t="shared" si="44"/>
        <v/>
      </c>
    </row>
    <row r="2142" spans="4:8" x14ac:dyDescent="0.25">
      <c r="D2142" s="100"/>
      <c r="G2142" s="19" t="str">
        <f>IFERROR(VLOOKUP($D2142,LISTA!$A$2:$J$9990,8,0),"")</f>
        <v/>
      </c>
      <c r="H2142" s="40" t="str">
        <f t="shared" si="44"/>
        <v/>
      </c>
    </row>
    <row r="2143" spans="4:8" x14ac:dyDescent="0.25">
      <c r="D2143" s="100"/>
      <c r="G2143" s="19" t="str">
        <f>IFERROR(VLOOKUP($D2143,LISTA!$A$2:$J$9990,8,0),"")</f>
        <v/>
      </c>
      <c r="H2143" s="40" t="str">
        <f t="shared" si="44"/>
        <v/>
      </c>
    </row>
    <row r="2144" spans="4:8" x14ac:dyDescent="0.25">
      <c r="D2144" s="100"/>
      <c r="G2144" s="19" t="str">
        <f>IFERROR(VLOOKUP($D2144,LISTA!$A$2:$J$9990,8,0),"")</f>
        <v/>
      </c>
      <c r="H2144" s="40" t="str">
        <f t="shared" si="44"/>
        <v/>
      </c>
    </row>
    <row r="2145" spans="4:8" x14ac:dyDescent="0.25">
      <c r="D2145" s="100"/>
      <c r="G2145" s="19" t="str">
        <f>IFERROR(VLOOKUP($D2145,LISTA!$A$2:$J$9990,8,0),"")</f>
        <v/>
      </c>
      <c r="H2145" s="40" t="str">
        <f t="shared" si="44"/>
        <v/>
      </c>
    </row>
    <row r="2146" spans="4:8" x14ac:dyDescent="0.25">
      <c r="D2146" s="100"/>
      <c r="G2146" s="19" t="str">
        <f>IFERROR(VLOOKUP($D2146,LISTA!$A$2:$J$9990,8,0),"")</f>
        <v/>
      </c>
      <c r="H2146" s="40" t="str">
        <f t="shared" si="44"/>
        <v/>
      </c>
    </row>
    <row r="2147" spans="4:8" x14ac:dyDescent="0.25">
      <c r="D2147" s="100"/>
      <c r="G2147" s="19" t="str">
        <f>IFERROR(VLOOKUP($D2147,LISTA!$A$2:$J$9990,8,0),"")</f>
        <v/>
      </c>
      <c r="H2147" s="40" t="str">
        <f t="shared" si="44"/>
        <v/>
      </c>
    </row>
    <row r="2148" spans="4:8" x14ac:dyDescent="0.25">
      <c r="D2148" s="100"/>
      <c r="G2148" s="19" t="str">
        <f>IFERROR(VLOOKUP($D2148,LISTA!$A$2:$J$9990,8,0),"")</f>
        <v/>
      </c>
      <c r="H2148" s="40" t="str">
        <f t="shared" si="44"/>
        <v/>
      </c>
    </row>
    <row r="2149" spans="4:8" x14ac:dyDescent="0.25">
      <c r="D2149" s="100"/>
      <c r="G2149" s="19" t="str">
        <f>IFERROR(VLOOKUP($D2149,LISTA!$A$2:$J$9990,8,0),"")</f>
        <v/>
      </c>
      <c r="H2149" s="40" t="str">
        <f t="shared" si="44"/>
        <v/>
      </c>
    </row>
    <row r="2150" spans="4:8" x14ac:dyDescent="0.25">
      <c r="D2150" s="100"/>
      <c r="G2150" s="19" t="str">
        <f>IFERROR(VLOOKUP($D2150,LISTA!$A$2:$J$9990,8,0),"")</f>
        <v/>
      </c>
      <c r="H2150" s="40" t="str">
        <f t="shared" si="44"/>
        <v/>
      </c>
    </row>
    <row r="2151" spans="4:8" x14ac:dyDescent="0.25">
      <c r="D2151" s="100"/>
      <c r="G2151" s="19" t="str">
        <f>IFERROR(VLOOKUP($D2151,LISTA!$A$2:$J$9990,8,0),"")</f>
        <v/>
      </c>
      <c r="H2151" s="40" t="str">
        <f t="shared" si="44"/>
        <v/>
      </c>
    </row>
    <row r="2152" spans="4:8" x14ac:dyDescent="0.25">
      <c r="D2152" s="100"/>
      <c r="G2152" s="19" t="str">
        <f>IFERROR(VLOOKUP($D2152,LISTA!$A$2:$J$9990,8,0),"")</f>
        <v/>
      </c>
      <c r="H2152" s="40" t="str">
        <f t="shared" si="44"/>
        <v/>
      </c>
    </row>
    <row r="2153" spans="4:8" x14ac:dyDescent="0.25">
      <c r="D2153" s="100"/>
      <c r="G2153" s="19" t="str">
        <f>IFERROR(VLOOKUP($D2153,LISTA!$A$2:$J$9990,8,0),"")</f>
        <v/>
      </c>
      <c r="H2153" s="40" t="str">
        <f t="shared" si="44"/>
        <v/>
      </c>
    </row>
    <row r="2154" spans="4:8" x14ac:dyDescent="0.25">
      <c r="D2154" s="100"/>
      <c r="G2154" s="19" t="str">
        <f>IFERROR(VLOOKUP($D2154,LISTA!$A$2:$J$9990,8,0),"")</f>
        <v/>
      </c>
      <c r="H2154" s="40" t="str">
        <f t="shared" si="44"/>
        <v/>
      </c>
    </row>
    <row r="2155" spans="4:8" x14ac:dyDescent="0.25">
      <c r="D2155" s="100"/>
      <c r="G2155" s="19" t="str">
        <f>IFERROR(VLOOKUP($D2155,LISTA!$A$2:$J$9990,8,0),"")</f>
        <v/>
      </c>
      <c r="H2155" s="40" t="str">
        <f t="shared" si="44"/>
        <v/>
      </c>
    </row>
    <row r="2156" spans="4:8" x14ac:dyDescent="0.25">
      <c r="D2156" s="100"/>
      <c r="G2156" s="19" t="str">
        <f>IFERROR(VLOOKUP($D2156,LISTA!$A$2:$J$9990,8,0),"")</f>
        <v/>
      </c>
      <c r="H2156" s="40" t="str">
        <f t="shared" si="44"/>
        <v/>
      </c>
    </row>
    <row r="2157" spans="4:8" x14ac:dyDescent="0.25">
      <c r="D2157" s="100"/>
      <c r="G2157" s="19" t="str">
        <f>IFERROR(VLOOKUP($D2157,LISTA!$A$2:$J$9990,8,0),"")</f>
        <v/>
      </c>
      <c r="H2157" s="40" t="str">
        <f t="shared" si="44"/>
        <v/>
      </c>
    </row>
    <row r="2158" spans="4:8" x14ac:dyDescent="0.25">
      <c r="D2158" s="100"/>
      <c r="G2158" s="19" t="str">
        <f>IFERROR(VLOOKUP($D2158,LISTA!$A$2:$J$9990,8,0),"")</f>
        <v/>
      </c>
      <c r="H2158" s="40" t="str">
        <f t="shared" si="44"/>
        <v/>
      </c>
    </row>
    <row r="2159" spans="4:8" x14ac:dyDescent="0.25">
      <c r="D2159" s="100"/>
      <c r="G2159" s="19" t="str">
        <f>IFERROR(VLOOKUP($D2159,LISTA!$A$2:$J$9990,8,0),"")</f>
        <v/>
      </c>
      <c r="H2159" s="40" t="str">
        <f t="shared" si="44"/>
        <v/>
      </c>
    </row>
    <row r="2160" spans="4:8" x14ac:dyDescent="0.25">
      <c r="D2160" s="100"/>
      <c r="G2160" s="19" t="str">
        <f>IFERROR(VLOOKUP($D2160,LISTA!$A$2:$J$9990,8,0),"")</f>
        <v/>
      </c>
      <c r="H2160" s="40" t="str">
        <f t="shared" si="44"/>
        <v/>
      </c>
    </row>
    <row r="2161" spans="4:8" x14ac:dyDescent="0.25">
      <c r="D2161" s="100"/>
      <c r="G2161" s="19" t="str">
        <f>IFERROR(VLOOKUP($D2161,LISTA!$A$2:$J$9990,8,0),"")</f>
        <v/>
      </c>
      <c r="H2161" s="40" t="str">
        <f t="shared" si="44"/>
        <v/>
      </c>
    </row>
    <row r="2162" spans="4:8" x14ac:dyDescent="0.25">
      <c r="D2162" s="100"/>
      <c r="G2162" s="19" t="str">
        <f>IFERROR(VLOOKUP($D2162,LISTA!$A$2:$J$9990,8,0),"")</f>
        <v/>
      </c>
      <c r="H2162" s="40" t="str">
        <f t="shared" si="44"/>
        <v/>
      </c>
    </row>
    <row r="2163" spans="4:8" x14ac:dyDescent="0.25">
      <c r="D2163" s="100"/>
      <c r="G2163" s="19" t="str">
        <f>IFERROR(VLOOKUP($D2163,LISTA!$A$2:$J$9990,8,0),"")</f>
        <v/>
      </c>
      <c r="H2163" s="40" t="str">
        <f t="shared" si="44"/>
        <v/>
      </c>
    </row>
    <row r="2164" spans="4:8" x14ac:dyDescent="0.25">
      <c r="D2164" s="100"/>
      <c r="G2164" s="19" t="str">
        <f>IFERROR(VLOOKUP($D2164,LISTA!$A$2:$J$9990,8,0),"")</f>
        <v/>
      </c>
      <c r="H2164" s="40" t="str">
        <f t="shared" si="44"/>
        <v/>
      </c>
    </row>
    <row r="2165" spans="4:8" x14ac:dyDescent="0.25">
      <c r="D2165" s="100"/>
      <c r="G2165" s="19" t="str">
        <f>IFERROR(VLOOKUP($D2165,LISTA!$A$2:$J$9990,8,0),"")</f>
        <v/>
      </c>
      <c r="H2165" s="40" t="str">
        <f t="shared" si="44"/>
        <v/>
      </c>
    </row>
    <row r="2166" spans="4:8" x14ac:dyDescent="0.25">
      <c r="D2166" s="100"/>
      <c r="G2166" s="19" t="str">
        <f>IFERROR(VLOOKUP($D2166,LISTA!$A$2:$J$9990,8,0),"")</f>
        <v/>
      </c>
      <c r="H2166" s="40" t="str">
        <f t="shared" si="44"/>
        <v/>
      </c>
    </row>
    <row r="2167" spans="4:8" x14ac:dyDescent="0.25">
      <c r="D2167" s="100"/>
      <c r="G2167" s="19" t="str">
        <f>IFERROR(VLOOKUP($D2167,LISTA!$A$2:$J$9990,8,0),"")</f>
        <v/>
      </c>
      <c r="H2167" s="40" t="str">
        <f t="shared" si="44"/>
        <v/>
      </c>
    </row>
    <row r="2168" spans="4:8" x14ac:dyDescent="0.25">
      <c r="D2168" s="100"/>
      <c r="G2168" s="19" t="str">
        <f>IFERROR(VLOOKUP($D2168,LISTA!$A$2:$J$9990,8,0),"")</f>
        <v/>
      </c>
      <c r="H2168" s="40" t="str">
        <f t="shared" si="44"/>
        <v/>
      </c>
    </row>
    <row r="2169" spans="4:8" x14ac:dyDescent="0.25">
      <c r="D2169" s="100"/>
      <c r="G2169" s="19" t="str">
        <f>IFERROR(VLOOKUP($D2169,LISTA!$A$2:$J$9990,8,0),"")</f>
        <v/>
      </c>
      <c r="H2169" s="40" t="str">
        <f t="shared" si="44"/>
        <v/>
      </c>
    </row>
    <row r="2170" spans="4:8" x14ac:dyDescent="0.25">
      <c r="D2170" s="100"/>
      <c r="G2170" s="19" t="str">
        <f>IFERROR(VLOOKUP($D2170,LISTA!$A$2:$J$9990,8,0),"")</f>
        <v/>
      </c>
      <c r="H2170" s="40" t="str">
        <f t="shared" si="44"/>
        <v/>
      </c>
    </row>
    <row r="2171" spans="4:8" x14ac:dyDescent="0.25">
      <c r="D2171" s="100"/>
      <c r="G2171" s="19" t="str">
        <f>IFERROR(VLOOKUP($D2171,LISTA!$A$2:$J$9990,8,0),"")</f>
        <v/>
      </c>
      <c r="H2171" s="40" t="str">
        <f t="shared" si="44"/>
        <v/>
      </c>
    </row>
    <row r="2172" spans="4:8" x14ac:dyDescent="0.25">
      <c r="D2172" s="100"/>
      <c r="G2172" s="19" t="str">
        <f>IFERROR(VLOOKUP($D2172,LISTA!$A$2:$J$9990,8,0),"")</f>
        <v/>
      </c>
      <c r="H2172" s="40" t="str">
        <f t="shared" si="44"/>
        <v/>
      </c>
    </row>
    <row r="2173" spans="4:8" x14ac:dyDescent="0.25">
      <c r="D2173" s="100"/>
      <c r="G2173" s="19" t="str">
        <f>IFERROR(VLOOKUP($D2173,LISTA!$A$2:$J$9990,8,0),"")</f>
        <v/>
      </c>
      <c r="H2173" s="40" t="str">
        <f t="shared" si="44"/>
        <v/>
      </c>
    </row>
    <row r="2174" spans="4:8" x14ac:dyDescent="0.25">
      <c r="D2174" s="100"/>
      <c r="G2174" s="19" t="str">
        <f>IFERROR(VLOOKUP($D2174,LISTA!$A$2:$J$9990,8,0),"")</f>
        <v/>
      </c>
      <c r="H2174" s="40" t="str">
        <f t="shared" si="44"/>
        <v/>
      </c>
    </row>
    <row r="2175" spans="4:8" x14ac:dyDescent="0.25">
      <c r="D2175" s="100"/>
      <c r="G2175" s="19" t="str">
        <f>IFERROR(VLOOKUP($D2175,LISTA!$A$2:$J$9990,8,0),"")</f>
        <v/>
      </c>
      <c r="H2175" s="40" t="str">
        <f t="shared" si="44"/>
        <v/>
      </c>
    </row>
    <row r="2176" spans="4:8" x14ac:dyDescent="0.25">
      <c r="D2176" s="100"/>
      <c r="G2176" s="19" t="str">
        <f>IFERROR(VLOOKUP($D2176,LISTA!$A$2:$J$9990,8,0),"")</f>
        <v/>
      </c>
      <c r="H2176" s="40" t="str">
        <f t="shared" si="44"/>
        <v/>
      </c>
    </row>
    <row r="2177" spans="4:8" x14ac:dyDescent="0.25">
      <c r="D2177" s="100"/>
      <c r="G2177" s="19" t="str">
        <f>IFERROR(VLOOKUP($D2177,LISTA!$A$2:$J$9990,8,0),"")</f>
        <v/>
      </c>
      <c r="H2177" s="40" t="str">
        <f t="shared" si="44"/>
        <v/>
      </c>
    </row>
    <row r="2178" spans="4:8" x14ac:dyDescent="0.25">
      <c r="D2178" s="100"/>
      <c r="G2178" s="19" t="str">
        <f>IFERROR(VLOOKUP($D2178,LISTA!$A$2:$J$9990,8,0),"")</f>
        <v/>
      </c>
      <c r="H2178" s="40" t="str">
        <f t="shared" si="44"/>
        <v/>
      </c>
    </row>
    <row r="2179" spans="4:8" x14ac:dyDescent="0.25">
      <c r="D2179" s="100"/>
      <c r="G2179" s="19" t="str">
        <f>IFERROR(VLOOKUP($D2179,LISTA!$A$2:$J$9990,8,0),"")</f>
        <v/>
      </c>
      <c r="H2179" s="40" t="str">
        <f t="shared" si="44"/>
        <v/>
      </c>
    </row>
    <row r="2180" spans="4:8" x14ac:dyDescent="0.25">
      <c r="D2180" s="100"/>
      <c r="G2180" s="19" t="str">
        <f>IFERROR(VLOOKUP($D2180,LISTA!$A$2:$J$9990,8,0),"")</f>
        <v/>
      </c>
      <c r="H2180" s="40" t="str">
        <f t="shared" si="44"/>
        <v/>
      </c>
    </row>
    <row r="2181" spans="4:8" x14ac:dyDescent="0.25">
      <c r="D2181" s="100"/>
      <c r="G2181" s="19" t="str">
        <f>IFERROR(VLOOKUP($D2181,LISTA!$A$2:$J$9990,8,0),"")</f>
        <v/>
      </c>
      <c r="H2181" s="40" t="str">
        <f t="shared" ref="H2181:H2244" si="45">IF(OR(G2181=$K$10,G2181=$K$11,G2181=$K$14,G2181=$K$15,G2181=$K$16,G2181=$K$17,G2181=$K$18,G2181=$K$19,G2181=$K$20,G2181=$K$21,G2181=$K$22,G2181=$K$23,G2181=$K$24,G2181=$K$25,G2181=$K$26,G2181=$K$27,G2181=$K$28),$K$9,IF(OR(G2181=$K$32,G2181=$K$33),$K$31,IF(OR(G2181=$K$38),$K$37,"")))</f>
        <v/>
      </c>
    </row>
    <row r="2182" spans="4:8" x14ac:dyDescent="0.25">
      <c r="D2182" s="100"/>
      <c r="G2182" s="19" t="str">
        <f>IFERROR(VLOOKUP($D2182,LISTA!$A$2:$J$9990,8,0),"")</f>
        <v/>
      </c>
      <c r="H2182" s="40" t="str">
        <f t="shared" si="45"/>
        <v/>
      </c>
    </row>
    <row r="2183" spans="4:8" x14ac:dyDescent="0.25">
      <c r="D2183" s="100"/>
      <c r="G2183" s="19" t="str">
        <f>IFERROR(VLOOKUP($D2183,LISTA!$A$2:$J$9990,8,0),"")</f>
        <v/>
      </c>
      <c r="H2183" s="40" t="str">
        <f t="shared" si="45"/>
        <v/>
      </c>
    </row>
    <row r="2184" spans="4:8" x14ac:dyDescent="0.25">
      <c r="D2184" s="100"/>
      <c r="G2184" s="19" t="str">
        <f>IFERROR(VLOOKUP($D2184,LISTA!$A$2:$J$9990,8,0),"")</f>
        <v/>
      </c>
      <c r="H2184" s="40" t="str">
        <f t="shared" si="45"/>
        <v/>
      </c>
    </row>
    <row r="2185" spans="4:8" x14ac:dyDescent="0.25">
      <c r="D2185" s="100"/>
      <c r="G2185" s="19" t="str">
        <f>IFERROR(VLOOKUP($D2185,LISTA!$A$2:$J$9990,8,0),"")</f>
        <v/>
      </c>
      <c r="H2185" s="40" t="str">
        <f t="shared" si="45"/>
        <v/>
      </c>
    </row>
    <row r="2186" spans="4:8" x14ac:dyDescent="0.25">
      <c r="D2186" s="100"/>
      <c r="G2186" s="19" t="str">
        <f>IFERROR(VLOOKUP($D2186,LISTA!$A$2:$J$9990,8,0),"")</f>
        <v/>
      </c>
      <c r="H2186" s="40" t="str">
        <f t="shared" si="45"/>
        <v/>
      </c>
    </row>
    <row r="2187" spans="4:8" x14ac:dyDescent="0.25">
      <c r="D2187" s="100"/>
      <c r="G2187" s="19" t="str">
        <f>IFERROR(VLOOKUP($D2187,LISTA!$A$2:$J$9990,8,0),"")</f>
        <v/>
      </c>
      <c r="H2187" s="40" t="str">
        <f t="shared" si="45"/>
        <v/>
      </c>
    </row>
    <row r="2188" spans="4:8" x14ac:dyDescent="0.25">
      <c r="D2188" s="100"/>
      <c r="G2188" s="19" t="str">
        <f>IFERROR(VLOOKUP($D2188,LISTA!$A$2:$J$9990,8,0),"")</f>
        <v/>
      </c>
      <c r="H2188" s="40" t="str">
        <f t="shared" si="45"/>
        <v/>
      </c>
    </row>
    <row r="2189" spans="4:8" x14ac:dyDescent="0.25">
      <c r="D2189" s="100"/>
      <c r="G2189" s="19" t="str">
        <f>IFERROR(VLOOKUP($D2189,LISTA!$A$2:$J$9990,8,0),"")</f>
        <v/>
      </c>
      <c r="H2189" s="40" t="str">
        <f t="shared" si="45"/>
        <v/>
      </c>
    </row>
    <row r="2190" spans="4:8" x14ac:dyDescent="0.25">
      <c r="D2190" s="100"/>
      <c r="G2190" s="19" t="str">
        <f>IFERROR(VLOOKUP($D2190,LISTA!$A$2:$J$9990,8,0),"")</f>
        <v/>
      </c>
      <c r="H2190" s="40" t="str">
        <f t="shared" si="45"/>
        <v/>
      </c>
    </row>
    <row r="2191" spans="4:8" x14ac:dyDescent="0.25">
      <c r="D2191" s="100"/>
      <c r="G2191" s="19" t="str">
        <f>IFERROR(VLOOKUP($D2191,LISTA!$A$2:$J$9990,8,0),"")</f>
        <v/>
      </c>
      <c r="H2191" s="40" t="str">
        <f t="shared" si="45"/>
        <v/>
      </c>
    </row>
    <row r="2192" spans="4:8" x14ac:dyDescent="0.25">
      <c r="D2192" s="100"/>
      <c r="G2192" s="19" t="str">
        <f>IFERROR(VLOOKUP($D2192,LISTA!$A$2:$J$9990,8,0),"")</f>
        <v/>
      </c>
      <c r="H2192" s="40" t="str">
        <f t="shared" si="45"/>
        <v/>
      </c>
    </row>
    <row r="2193" spans="4:8" x14ac:dyDescent="0.25">
      <c r="D2193" s="100"/>
      <c r="G2193" s="19" t="str">
        <f>IFERROR(VLOOKUP($D2193,LISTA!$A$2:$J$9990,8,0),"")</f>
        <v/>
      </c>
      <c r="H2193" s="40" t="str">
        <f t="shared" si="45"/>
        <v/>
      </c>
    </row>
    <row r="2194" spans="4:8" x14ac:dyDescent="0.25">
      <c r="D2194" s="100"/>
      <c r="G2194" s="19" t="str">
        <f>IFERROR(VLOOKUP($D2194,LISTA!$A$2:$J$9990,8,0),"")</f>
        <v/>
      </c>
      <c r="H2194" s="40" t="str">
        <f t="shared" si="45"/>
        <v/>
      </c>
    </row>
    <row r="2195" spans="4:8" x14ac:dyDescent="0.25">
      <c r="D2195" s="100"/>
      <c r="G2195" s="19" t="str">
        <f>IFERROR(VLOOKUP($D2195,LISTA!$A$2:$J$9990,8,0),"")</f>
        <v/>
      </c>
      <c r="H2195" s="40" t="str">
        <f t="shared" si="45"/>
        <v/>
      </c>
    </row>
    <row r="2196" spans="4:8" x14ac:dyDescent="0.25">
      <c r="D2196" s="100"/>
      <c r="G2196" s="19" t="str">
        <f>IFERROR(VLOOKUP($D2196,LISTA!$A$2:$J$9990,8,0),"")</f>
        <v/>
      </c>
      <c r="H2196" s="40" t="str">
        <f t="shared" si="45"/>
        <v/>
      </c>
    </row>
    <row r="2197" spans="4:8" x14ac:dyDescent="0.25">
      <c r="D2197" s="100"/>
      <c r="G2197" s="19" t="str">
        <f>IFERROR(VLOOKUP($D2197,LISTA!$A$2:$J$9990,8,0),"")</f>
        <v/>
      </c>
      <c r="H2197" s="40" t="str">
        <f t="shared" si="45"/>
        <v/>
      </c>
    </row>
    <row r="2198" spans="4:8" x14ac:dyDescent="0.25">
      <c r="D2198" s="100"/>
      <c r="G2198" s="19" t="str">
        <f>IFERROR(VLOOKUP($D2198,LISTA!$A$2:$J$9990,8,0),"")</f>
        <v/>
      </c>
      <c r="H2198" s="40" t="str">
        <f t="shared" si="45"/>
        <v/>
      </c>
    </row>
    <row r="2199" spans="4:8" x14ac:dyDescent="0.25">
      <c r="D2199" s="100"/>
      <c r="G2199" s="19" t="str">
        <f>IFERROR(VLOOKUP($D2199,LISTA!$A$2:$J$9990,8,0),"")</f>
        <v/>
      </c>
      <c r="H2199" s="40" t="str">
        <f t="shared" si="45"/>
        <v/>
      </c>
    </row>
    <row r="2200" spans="4:8" x14ac:dyDescent="0.25">
      <c r="D2200" s="100"/>
      <c r="G2200" s="19" t="str">
        <f>IFERROR(VLOOKUP($D2200,LISTA!$A$2:$J$9990,8,0),"")</f>
        <v/>
      </c>
      <c r="H2200" s="40" t="str">
        <f t="shared" si="45"/>
        <v/>
      </c>
    </row>
    <row r="2201" spans="4:8" x14ac:dyDescent="0.25">
      <c r="D2201" s="100"/>
      <c r="G2201" s="19" t="str">
        <f>IFERROR(VLOOKUP($D2201,LISTA!$A$2:$J$9990,8,0),"")</f>
        <v/>
      </c>
      <c r="H2201" s="40" t="str">
        <f t="shared" si="45"/>
        <v/>
      </c>
    </row>
    <row r="2202" spans="4:8" x14ac:dyDescent="0.25">
      <c r="D2202" s="100"/>
      <c r="G2202" s="19" t="str">
        <f>IFERROR(VLOOKUP($D2202,LISTA!$A$2:$J$9990,8,0),"")</f>
        <v/>
      </c>
      <c r="H2202" s="40" t="str">
        <f t="shared" si="45"/>
        <v/>
      </c>
    </row>
    <row r="2203" spans="4:8" x14ac:dyDescent="0.25">
      <c r="D2203" s="100"/>
      <c r="G2203" s="19" t="str">
        <f>IFERROR(VLOOKUP($D2203,LISTA!$A$2:$J$9990,8,0),"")</f>
        <v/>
      </c>
      <c r="H2203" s="40" t="str">
        <f t="shared" si="45"/>
        <v/>
      </c>
    </row>
    <row r="2204" spans="4:8" x14ac:dyDescent="0.25">
      <c r="D2204" s="100"/>
      <c r="G2204" s="19" t="str">
        <f>IFERROR(VLOOKUP($D2204,LISTA!$A$2:$J$9990,8,0),"")</f>
        <v/>
      </c>
      <c r="H2204" s="40" t="str">
        <f t="shared" si="45"/>
        <v/>
      </c>
    </row>
    <row r="2205" spans="4:8" x14ac:dyDescent="0.25">
      <c r="D2205" s="100"/>
      <c r="G2205" s="19" t="str">
        <f>IFERROR(VLOOKUP($D2205,LISTA!$A$2:$J$9990,8,0),"")</f>
        <v/>
      </c>
      <c r="H2205" s="40" t="str">
        <f t="shared" si="45"/>
        <v/>
      </c>
    </row>
    <row r="2206" spans="4:8" x14ac:dyDescent="0.25">
      <c r="D2206" s="100"/>
      <c r="G2206" s="19" t="str">
        <f>IFERROR(VLOOKUP($D2206,LISTA!$A$2:$J$9990,8,0),"")</f>
        <v/>
      </c>
      <c r="H2206" s="40" t="str">
        <f t="shared" si="45"/>
        <v/>
      </c>
    </row>
    <row r="2207" spans="4:8" x14ac:dyDescent="0.25">
      <c r="D2207" s="100"/>
      <c r="G2207" s="19" t="str">
        <f>IFERROR(VLOOKUP($D2207,LISTA!$A$2:$J$9990,8,0),"")</f>
        <v/>
      </c>
      <c r="H2207" s="40" t="str">
        <f t="shared" si="45"/>
        <v/>
      </c>
    </row>
    <row r="2208" spans="4:8" x14ac:dyDescent="0.25">
      <c r="D2208" s="100"/>
      <c r="G2208" s="19" t="str">
        <f>IFERROR(VLOOKUP($D2208,LISTA!$A$2:$J$9990,8,0),"")</f>
        <v/>
      </c>
      <c r="H2208" s="40" t="str">
        <f t="shared" si="45"/>
        <v/>
      </c>
    </row>
    <row r="2209" spans="4:8" x14ac:dyDescent="0.25">
      <c r="D2209" s="100"/>
      <c r="G2209" s="19" t="str">
        <f>IFERROR(VLOOKUP($D2209,LISTA!$A$2:$J$9990,8,0),"")</f>
        <v/>
      </c>
      <c r="H2209" s="40" t="str">
        <f t="shared" si="45"/>
        <v/>
      </c>
    </row>
    <row r="2210" spans="4:8" x14ac:dyDescent="0.25">
      <c r="D2210" s="100"/>
      <c r="G2210" s="19" t="str">
        <f>IFERROR(VLOOKUP($D2210,LISTA!$A$2:$J$9990,8,0),"")</f>
        <v/>
      </c>
      <c r="H2210" s="40" t="str">
        <f t="shared" si="45"/>
        <v/>
      </c>
    </row>
    <row r="2211" spans="4:8" x14ac:dyDescent="0.25">
      <c r="D2211" s="100"/>
      <c r="G2211" s="19" t="str">
        <f>IFERROR(VLOOKUP($D2211,LISTA!$A$2:$J$9990,8,0),"")</f>
        <v/>
      </c>
      <c r="H2211" s="40" t="str">
        <f t="shared" si="45"/>
        <v/>
      </c>
    </row>
    <row r="2212" spans="4:8" x14ac:dyDescent="0.25">
      <c r="D2212" s="100"/>
      <c r="G2212" s="19" t="str">
        <f>IFERROR(VLOOKUP($D2212,LISTA!$A$2:$J$9990,8,0),"")</f>
        <v/>
      </c>
      <c r="H2212" s="40" t="str">
        <f t="shared" si="45"/>
        <v/>
      </c>
    </row>
    <row r="2213" spans="4:8" x14ac:dyDescent="0.25">
      <c r="D2213" s="100"/>
      <c r="G2213" s="19" t="str">
        <f>IFERROR(VLOOKUP($D2213,LISTA!$A$2:$J$9990,8,0),"")</f>
        <v/>
      </c>
      <c r="H2213" s="40" t="str">
        <f t="shared" si="45"/>
        <v/>
      </c>
    </row>
    <row r="2214" spans="4:8" x14ac:dyDescent="0.25">
      <c r="D2214" s="100"/>
      <c r="G2214" s="19" t="str">
        <f>IFERROR(VLOOKUP($D2214,LISTA!$A$2:$J$9990,8,0),"")</f>
        <v/>
      </c>
      <c r="H2214" s="40" t="str">
        <f t="shared" si="45"/>
        <v/>
      </c>
    </row>
    <row r="2215" spans="4:8" x14ac:dyDescent="0.25">
      <c r="D2215" s="100"/>
      <c r="G2215" s="19" t="str">
        <f>IFERROR(VLOOKUP($D2215,LISTA!$A$2:$J$9990,8,0),"")</f>
        <v/>
      </c>
      <c r="H2215" s="40" t="str">
        <f t="shared" si="45"/>
        <v/>
      </c>
    </row>
    <row r="2216" spans="4:8" x14ac:dyDescent="0.25">
      <c r="D2216" s="100"/>
      <c r="G2216" s="19" t="str">
        <f>IFERROR(VLOOKUP($D2216,LISTA!$A$2:$J$9990,8,0),"")</f>
        <v/>
      </c>
      <c r="H2216" s="40" t="str">
        <f t="shared" si="45"/>
        <v/>
      </c>
    </row>
    <row r="2217" spans="4:8" x14ac:dyDescent="0.25">
      <c r="D2217" s="100"/>
      <c r="G2217" s="19" t="str">
        <f>IFERROR(VLOOKUP($D2217,LISTA!$A$2:$J$9990,8,0),"")</f>
        <v/>
      </c>
      <c r="H2217" s="40" t="str">
        <f t="shared" si="45"/>
        <v/>
      </c>
    </row>
    <row r="2218" spans="4:8" x14ac:dyDescent="0.25">
      <c r="D2218" s="100"/>
      <c r="G2218" s="19" t="str">
        <f>IFERROR(VLOOKUP($D2218,LISTA!$A$2:$J$9990,8,0),"")</f>
        <v/>
      </c>
      <c r="H2218" s="40" t="str">
        <f t="shared" si="45"/>
        <v/>
      </c>
    </row>
    <row r="2219" spans="4:8" x14ac:dyDescent="0.25">
      <c r="D2219" s="100"/>
      <c r="G2219" s="19" t="str">
        <f>IFERROR(VLOOKUP($D2219,LISTA!$A$2:$J$9990,8,0),"")</f>
        <v/>
      </c>
      <c r="H2219" s="40" t="str">
        <f t="shared" si="45"/>
        <v/>
      </c>
    </row>
    <row r="2220" spans="4:8" x14ac:dyDescent="0.25">
      <c r="D2220" s="100"/>
      <c r="G2220" s="19" t="str">
        <f>IFERROR(VLOOKUP($D2220,LISTA!$A$2:$J$9990,8,0),"")</f>
        <v/>
      </c>
      <c r="H2220" s="40" t="str">
        <f t="shared" si="45"/>
        <v/>
      </c>
    </row>
    <row r="2221" spans="4:8" x14ac:dyDescent="0.25">
      <c r="D2221" s="100"/>
      <c r="G2221" s="19" t="str">
        <f>IFERROR(VLOOKUP($D2221,LISTA!$A$2:$J$9990,8,0),"")</f>
        <v/>
      </c>
      <c r="H2221" s="40" t="str">
        <f t="shared" si="45"/>
        <v/>
      </c>
    </row>
    <row r="2222" spans="4:8" x14ac:dyDescent="0.25">
      <c r="D2222" s="100"/>
      <c r="G2222" s="19" t="str">
        <f>IFERROR(VLOOKUP($D2222,LISTA!$A$2:$J$9990,8,0),"")</f>
        <v/>
      </c>
      <c r="H2222" s="40" t="str">
        <f t="shared" si="45"/>
        <v/>
      </c>
    </row>
    <row r="2223" spans="4:8" x14ac:dyDescent="0.25">
      <c r="D2223" s="100"/>
      <c r="G2223" s="19" t="str">
        <f>IFERROR(VLOOKUP($D2223,LISTA!$A$2:$J$9990,8,0),"")</f>
        <v/>
      </c>
      <c r="H2223" s="40" t="str">
        <f t="shared" si="45"/>
        <v/>
      </c>
    </row>
    <row r="2224" spans="4:8" x14ac:dyDescent="0.25">
      <c r="D2224" s="100"/>
      <c r="G2224" s="19" t="str">
        <f>IFERROR(VLOOKUP($D2224,LISTA!$A$2:$J$9990,8,0),"")</f>
        <v/>
      </c>
      <c r="H2224" s="40" t="str">
        <f t="shared" si="45"/>
        <v/>
      </c>
    </row>
    <row r="2225" spans="4:8" x14ac:dyDescent="0.25">
      <c r="D2225" s="100"/>
      <c r="G2225" s="19" t="str">
        <f>IFERROR(VLOOKUP($D2225,LISTA!$A$2:$J$9990,8,0),"")</f>
        <v/>
      </c>
      <c r="H2225" s="40" t="str">
        <f t="shared" si="45"/>
        <v/>
      </c>
    </row>
    <row r="2226" spans="4:8" x14ac:dyDescent="0.25">
      <c r="D2226" s="100"/>
      <c r="G2226" s="19" t="str">
        <f>IFERROR(VLOOKUP($D2226,LISTA!$A$2:$J$9990,8,0),"")</f>
        <v/>
      </c>
      <c r="H2226" s="40" t="str">
        <f t="shared" si="45"/>
        <v/>
      </c>
    </row>
    <row r="2227" spans="4:8" x14ac:dyDescent="0.25">
      <c r="D2227" s="100"/>
      <c r="G2227" s="19" t="str">
        <f>IFERROR(VLOOKUP($D2227,LISTA!$A$2:$J$9990,8,0),"")</f>
        <v/>
      </c>
      <c r="H2227" s="40" t="str">
        <f t="shared" si="45"/>
        <v/>
      </c>
    </row>
    <row r="2228" spans="4:8" x14ac:dyDescent="0.25">
      <c r="D2228" s="100"/>
      <c r="G2228" s="19" t="str">
        <f>IFERROR(VLOOKUP($D2228,LISTA!$A$2:$J$9990,8,0),"")</f>
        <v/>
      </c>
      <c r="H2228" s="40" t="str">
        <f t="shared" si="45"/>
        <v/>
      </c>
    </row>
    <row r="2229" spans="4:8" x14ac:dyDescent="0.25">
      <c r="D2229" s="100"/>
      <c r="G2229" s="19" t="str">
        <f>IFERROR(VLOOKUP($D2229,LISTA!$A$2:$J$9990,8,0),"")</f>
        <v/>
      </c>
      <c r="H2229" s="40" t="str">
        <f t="shared" si="45"/>
        <v/>
      </c>
    </row>
    <row r="2230" spans="4:8" x14ac:dyDescent="0.25">
      <c r="D2230" s="100"/>
      <c r="G2230" s="19" t="str">
        <f>IFERROR(VLOOKUP($D2230,LISTA!$A$2:$J$9990,8,0),"")</f>
        <v/>
      </c>
      <c r="H2230" s="40" t="str">
        <f t="shared" si="45"/>
        <v/>
      </c>
    </row>
    <row r="2231" spans="4:8" x14ac:dyDescent="0.25">
      <c r="D2231" s="100"/>
      <c r="G2231" s="19" t="str">
        <f>IFERROR(VLOOKUP($D2231,LISTA!$A$2:$J$9990,8,0),"")</f>
        <v/>
      </c>
      <c r="H2231" s="40" t="str">
        <f t="shared" si="45"/>
        <v/>
      </c>
    </row>
    <row r="2232" spans="4:8" x14ac:dyDescent="0.25">
      <c r="D2232" s="100"/>
      <c r="G2232" s="19" t="str">
        <f>IFERROR(VLOOKUP($D2232,LISTA!$A$2:$J$9990,8,0),"")</f>
        <v/>
      </c>
      <c r="H2232" s="40" t="str">
        <f t="shared" si="45"/>
        <v/>
      </c>
    </row>
    <row r="2233" spans="4:8" x14ac:dyDescent="0.25">
      <c r="D2233" s="100"/>
      <c r="G2233" s="19" t="str">
        <f>IFERROR(VLOOKUP($D2233,LISTA!$A$2:$J$9990,8,0),"")</f>
        <v/>
      </c>
      <c r="H2233" s="40" t="str">
        <f t="shared" si="45"/>
        <v/>
      </c>
    </row>
    <row r="2234" spans="4:8" x14ac:dyDescent="0.25">
      <c r="D2234" s="100"/>
      <c r="G2234" s="19" t="str">
        <f>IFERROR(VLOOKUP($D2234,LISTA!$A$2:$J$9990,8,0),"")</f>
        <v/>
      </c>
      <c r="H2234" s="40" t="str">
        <f t="shared" si="45"/>
        <v/>
      </c>
    </row>
    <row r="2235" spans="4:8" x14ac:dyDescent="0.25">
      <c r="D2235" s="100"/>
      <c r="G2235" s="19" t="str">
        <f>IFERROR(VLOOKUP($D2235,LISTA!$A$2:$J$9990,8,0),"")</f>
        <v/>
      </c>
      <c r="H2235" s="40" t="str">
        <f t="shared" si="45"/>
        <v/>
      </c>
    </row>
    <row r="2236" spans="4:8" x14ac:dyDescent="0.25">
      <c r="D2236" s="100"/>
      <c r="G2236" s="19" t="str">
        <f>IFERROR(VLOOKUP($D2236,LISTA!$A$2:$J$9990,8,0),"")</f>
        <v/>
      </c>
      <c r="H2236" s="40" t="str">
        <f t="shared" si="45"/>
        <v/>
      </c>
    </row>
    <row r="2237" spans="4:8" x14ac:dyDescent="0.25">
      <c r="D2237" s="100"/>
      <c r="G2237" s="19" t="str">
        <f>IFERROR(VLOOKUP($D2237,LISTA!$A$2:$J$9990,8,0),"")</f>
        <v/>
      </c>
      <c r="H2237" s="40" t="str">
        <f t="shared" si="45"/>
        <v/>
      </c>
    </row>
    <row r="2238" spans="4:8" x14ac:dyDescent="0.25">
      <c r="D2238" s="100"/>
      <c r="G2238" s="19" t="str">
        <f>IFERROR(VLOOKUP($D2238,LISTA!$A$2:$J$9990,8,0),"")</f>
        <v/>
      </c>
      <c r="H2238" s="40" t="str">
        <f t="shared" si="45"/>
        <v/>
      </c>
    </row>
    <row r="2239" spans="4:8" x14ac:dyDescent="0.25">
      <c r="D2239" s="100"/>
      <c r="G2239" s="19" t="str">
        <f>IFERROR(VLOOKUP($D2239,LISTA!$A$2:$J$9990,8,0),"")</f>
        <v/>
      </c>
      <c r="H2239" s="40" t="str">
        <f t="shared" si="45"/>
        <v/>
      </c>
    </row>
    <row r="2240" spans="4:8" x14ac:dyDescent="0.25">
      <c r="D2240" s="100"/>
      <c r="G2240" s="19" t="str">
        <f>IFERROR(VLOOKUP($D2240,LISTA!$A$2:$J$9990,8,0),"")</f>
        <v/>
      </c>
      <c r="H2240" s="40" t="str">
        <f t="shared" si="45"/>
        <v/>
      </c>
    </row>
    <row r="2241" spans="4:8" x14ac:dyDescent="0.25">
      <c r="D2241" s="100"/>
      <c r="G2241" s="19" t="str">
        <f>IFERROR(VLOOKUP($D2241,LISTA!$A$2:$J$9990,8,0),"")</f>
        <v/>
      </c>
      <c r="H2241" s="40" t="str">
        <f t="shared" si="45"/>
        <v/>
      </c>
    </row>
    <row r="2242" spans="4:8" x14ac:dyDescent="0.25">
      <c r="D2242" s="100"/>
      <c r="G2242" s="19" t="str">
        <f>IFERROR(VLOOKUP($D2242,LISTA!$A$2:$J$9990,8,0),"")</f>
        <v/>
      </c>
      <c r="H2242" s="40" t="str">
        <f t="shared" si="45"/>
        <v/>
      </c>
    </row>
    <row r="2243" spans="4:8" x14ac:dyDescent="0.25">
      <c r="D2243" s="100"/>
      <c r="G2243" s="19" t="str">
        <f>IFERROR(VLOOKUP($D2243,LISTA!$A$2:$J$9990,8,0),"")</f>
        <v/>
      </c>
      <c r="H2243" s="40" t="str">
        <f t="shared" si="45"/>
        <v/>
      </c>
    </row>
    <row r="2244" spans="4:8" x14ac:dyDescent="0.25">
      <c r="D2244" s="100"/>
      <c r="G2244" s="19" t="str">
        <f>IFERROR(VLOOKUP($D2244,LISTA!$A$2:$J$9990,8,0),"")</f>
        <v/>
      </c>
      <c r="H2244" s="40" t="str">
        <f t="shared" si="45"/>
        <v/>
      </c>
    </row>
    <row r="2245" spans="4:8" x14ac:dyDescent="0.25">
      <c r="D2245" s="100"/>
      <c r="G2245" s="19" t="str">
        <f>IFERROR(VLOOKUP($D2245,LISTA!$A$2:$J$9990,8,0),"")</f>
        <v/>
      </c>
      <c r="H2245" s="40" t="str">
        <f t="shared" ref="H2245:H2308" si="46">IF(OR(G2245=$K$10,G2245=$K$11,G2245=$K$14,G2245=$K$15,G2245=$K$16,G2245=$K$17,G2245=$K$18,G2245=$K$19,G2245=$K$20,G2245=$K$21,G2245=$K$22,G2245=$K$23,G2245=$K$24,G2245=$K$25,G2245=$K$26,G2245=$K$27,G2245=$K$28),$K$9,IF(OR(G2245=$K$32,G2245=$K$33),$K$31,IF(OR(G2245=$K$38),$K$37,"")))</f>
        <v/>
      </c>
    </row>
    <row r="2246" spans="4:8" x14ac:dyDescent="0.25">
      <c r="D2246" s="100"/>
      <c r="G2246" s="19" t="str">
        <f>IFERROR(VLOOKUP($D2246,LISTA!$A$2:$J$9990,8,0),"")</f>
        <v/>
      </c>
      <c r="H2246" s="40" t="str">
        <f t="shared" si="46"/>
        <v/>
      </c>
    </row>
    <row r="2247" spans="4:8" x14ac:dyDescent="0.25">
      <c r="D2247" s="100"/>
      <c r="G2247" s="19" t="str">
        <f>IFERROR(VLOOKUP($D2247,LISTA!$A$2:$J$9990,8,0),"")</f>
        <v/>
      </c>
      <c r="H2247" s="40" t="str">
        <f t="shared" si="46"/>
        <v/>
      </c>
    </row>
    <row r="2248" spans="4:8" x14ac:dyDescent="0.25">
      <c r="D2248" s="100"/>
      <c r="G2248" s="19" t="str">
        <f>IFERROR(VLOOKUP($D2248,LISTA!$A$2:$J$9990,8,0),"")</f>
        <v/>
      </c>
      <c r="H2248" s="40" t="str">
        <f t="shared" si="46"/>
        <v/>
      </c>
    </row>
    <row r="2249" spans="4:8" x14ac:dyDescent="0.25">
      <c r="D2249" s="100"/>
      <c r="G2249" s="19" t="str">
        <f>IFERROR(VLOOKUP($D2249,LISTA!$A$2:$J$9990,8,0),"")</f>
        <v/>
      </c>
      <c r="H2249" s="40" t="str">
        <f t="shared" si="46"/>
        <v/>
      </c>
    </row>
    <row r="2250" spans="4:8" x14ac:dyDescent="0.25">
      <c r="D2250" s="100"/>
      <c r="G2250" s="19" t="str">
        <f>IFERROR(VLOOKUP($D2250,LISTA!$A$2:$J$9990,8,0),"")</f>
        <v/>
      </c>
      <c r="H2250" s="40" t="str">
        <f t="shared" si="46"/>
        <v/>
      </c>
    </row>
    <row r="2251" spans="4:8" x14ac:dyDescent="0.25">
      <c r="D2251" s="100"/>
      <c r="G2251" s="19" t="str">
        <f>IFERROR(VLOOKUP($D2251,LISTA!$A$2:$J$9990,8,0),"")</f>
        <v/>
      </c>
      <c r="H2251" s="40" t="str">
        <f t="shared" si="46"/>
        <v/>
      </c>
    </row>
    <row r="2252" spans="4:8" x14ac:dyDescent="0.25">
      <c r="D2252" s="100"/>
      <c r="G2252" s="19" t="str">
        <f>IFERROR(VLOOKUP($D2252,LISTA!$A$2:$J$9990,8,0),"")</f>
        <v/>
      </c>
      <c r="H2252" s="40" t="str">
        <f t="shared" si="46"/>
        <v/>
      </c>
    </row>
    <row r="2253" spans="4:8" x14ac:dyDescent="0.25">
      <c r="D2253" s="100"/>
      <c r="G2253" s="19" t="str">
        <f>IFERROR(VLOOKUP($D2253,LISTA!$A$2:$J$9990,8,0),"")</f>
        <v/>
      </c>
      <c r="H2253" s="40" t="str">
        <f t="shared" si="46"/>
        <v/>
      </c>
    </row>
    <row r="2254" spans="4:8" x14ac:dyDescent="0.25">
      <c r="D2254" s="100"/>
      <c r="G2254" s="19" t="str">
        <f>IFERROR(VLOOKUP($D2254,LISTA!$A$2:$J$9990,8,0),"")</f>
        <v/>
      </c>
      <c r="H2254" s="40" t="str">
        <f t="shared" si="46"/>
        <v/>
      </c>
    </row>
    <row r="2255" spans="4:8" x14ac:dyDescent="0.25">
      <c r="D2255" s="100"/>
      <c r="G2255" s="19" t="str">
        <f>IFERROR(VLOOKUP($D2255,LISTA!$A$2:$J$9990,8,0),"")</f>
        <v/>
      </c>
      <c r="H2255" s="40" t="str">
        <f t="shared" si="46"/>
        <v/>
      </c>
    </row>
    <row r="2256" spans="4:8" x14ac:dyDescent="0.25">
      <c r="D2256" s="100"/>
      <c r="G2256" s="19" t="str">
        <f>IFERROR(VLOOKUP($D2256,LISTA!$A$2:$J$9990,8,0),"")</f>
        <v/>
      </c>
      <c r="H2256" s="40" t="str">
        <f t="shared" si="46"/>
        <v/>
      </c>
    </row>
    <row r="2257" spans="4:8" x14ac:dyDescent="0.25">
      <c r="D2257" s="100"/>
      <c r="G2257" s="19" t="str">
        <f>IFERROR(VLOOKUP($D2257,LISTA!$A$2:$J$9990,8,0),"")</f>
        <v/>
      </c>
      <c r="H2257" s="40" t="str">
        <f t="shared" si="46"/>
        <v/>
      </c>
    </row>
    <row r="2258" spans="4:8" x14ac:dyDescent="0.25">
      <c r="D2258" s="100"/>
      <c r="G2258" s="19" t="str">
        <f>IFERROR(VLOOKUP($D2258,LISTA!$A$2:$J$9990,8,0),"")</f>
        <v/>
      </c>
      <c r="H2258" s="40" t="str">
        <f t="shared" si="46"/>
        <v/>
      </c>
    </row>
    <row r="2259" spans="4:8" x14ac:dyDescent="0.25">
      <c r="D2259" s="100"/>
      <c r="G2259" s="19" t="str">
        <f>IFERROR(VLOOKUP($D2259,LISTA!$A$2:$J$9990,8,0),"")</f>
        <v/>
      </c>
      <c r="H2259" s="40" t="str">
        <f t="shared" si="46"/>
        <v/>
      </c>
    </row>
    <row r="2260" spans="4:8" x14ac:dyDescent="0.25">
      <c r="D2260" s="100"/>
      <c r="G2260" s="19" t="str">
        <f>IFERROR(VLOOKUP($D2260,LISTA!$A$2:$J$9990,8,0),"")</f>
        <v/>
      </c>
      <c r="H2260" s="40" t="str">
        <f t="shared" si="46"/>
        <v/>
      </c>
    </row>
    <row r="2261" spans="4:8" x14ac:dyDescent="0.25">
      <c r="D2261" s="100"/>
      <c r="G2261" s="19" t="str">
        <f>IFERROR(VLOOKUP($D2261,LISTA!$A$2:$J$9990,8,0),"")</f>
        <v/>
      </c>
      <c r="H2261" s="40" t="str">
        <f t="shared" si="46"/>
        <v/>
      </c>
    </row>
    <row r="2262" spans="4:8" x14ac:dyDescent="0.25">
      <c r="D2262" s="100"/>
      <c r="G2262" s="19" t="str">
        <f>IFERROR(VLOOKUP($D2262,LISTA!$A$2:$J$9990,8,0),"")</f>
        <v/>
      </c>
      <c r="H2262" s="40" t="str">
        <f t="shared" si="46"/>
        <v/>
      </c>
    </row>
    <row r="2263" spans="4:8" x14ac:dyDescent="0.25">
      <c r="D2263" s="100"/>
      <c r="G2263" s="19" t="str">
        <f>IFERROR(VLOOKUP($D2263,LISTA!$A$2:$J$9990,8,0),"")</f>
        <v/>
      </c>
      <c r="H2263" s="40" t="str">
        <f t="shared" si="46"/>
        <v/>
      </c>
    </row>
    <row r="2264" spans="4:8" x14ac:dyDescent="0.25">
      <c r="D2264" s="100"/>
      <c r="G2264" s="19" t="str">
        <f>IFERROR(VLOOKUP($D2264,LISTA!$A$2:$J$9990,8,0),"")</f>
        <v/>
      </c>
      <c r="H2264" s="40" t="str">
        <f t="shared" si="46"/>
        <v/>
      </c>
    </row>
    <row r="2265" spans="4:8" x14ac:dyDescent="0.25">
      <c r="D2265" s="100"/>
      <c r="G2265" s="19" t="str">
        <f>IFERROR(VLOOKUP($D2265,LISTA!$A$2:$J$9990,8,0),"")</f>
        <v/>
      </c>
      <c r="H2265" s="40" t="str">
        <f t="shared" si="46"/>
        <v/>
      </c>
    </row>
    <row r="2266" spans="4:8" x14ac:dyDescent="0.25">
      <c r="D2266" s="100"/>
      <c r="G2266" s="19" t="str">
        <f>IFERROR(VLOOKUP($D2266,LISTA!$A$2:$J$9990,8,0),"")</f>
        <v/>
      </c>
      <c r="H2266" s="40" t="str">
        <f t="shared" si="46"/>
        <v/>
      </c>
    </row>
    <row r="2267" spans="4:8" x14ac:dyDescent="0.25">
      <c r="D2267" s="100"/>
      <c r="G2267" s="19" t="str">
        <f>IFERROR(VLOOKUP($D2267,LISTA!$A$2:$J$9990,8,0),"")</f>
        <v/>
      </c>
      <c r="H2267" s="40" t="str">
        <f t="shared" si="46"/>
        <v/>
      </c>
    </row>
    <row r="2268" spans="4:8" x14ac:dyDescent="0.25">
      <c r="D2268" s="100"/>
      <c r="G2268" s="19" t="str">
        <f>IFERROR(VLOOKUP($D2268,LISTA!$A$2:$J$9990,8,0),"")</f>
        <v/>
      </c>
      <c r="H2268" s="40" t="str">
        <f t="shared" si="46"/>
        <v/>
      </c>
    </row>
    <row r="2269" spans="4:8" x14ac:dyDescent="0.25">
      <c r="D2269" s="100"/>
      <c r="G2269" s="19" t="str">
        <f>IFERROR(VLOOKUP($D2269,LISTA!$A$2:$J$9990,8,0),"")</f>
        <v/>
      </c>
      <c r="H2269" s="40" t="str">
        <f t="shared" si="46"/>
        <v/>
      </c>
    </row>
    <row r="2270" spans="4:8" x14ac:dyDescent="0.25">
      <c r="D2270" s="100"/>
      <c r="G2270" s="19" t="str">
        <f>IFERROR(VLOOKUP($D2270,LISTA!$A$2:$J$9990,8,0),"")</f>
        <v/>
      </c>
      <c r="H2270" s="40" t="str">
        <f t="shared" si="46"/>
        <v/>
      </c>
    </row>
    <row r="2271" spans="4:8" x14ac:dyDescent="0.25">
      <c r="D2271" s="100"/>
      <c r="G2271" s="19" t="str">
        <f>IFERROR(VLOOKUP($D2271,LISTA!$A$2:$J$9990,8,0),"")</f>
        <v/>
      </c>
      <c r="H2271" s="40" t="str">
        <f t="shared" si="46"/>
        <v/>
      </c>
    </row>
    <row r="2272" spans="4:8" x14ac:dyDescent="0.25">
      <c r="D2272" s="100"/>
      <c r="G2272" s="19" t="str">
        <f>IFERROR(VLOOKUP($D2272,LISTA!$A$2:$J$9990,8,0),"")</f>
        <v/>
      </c>
      <c r="H2272" s="40" t="str">
        <f t="shared" si="46"/>
        <v/>
      </c>
    </row>
    <row r="2273" spans="4:8" x14ac:dyDescent="0.25">
      <c r="D2273" s="100"/>
      <c r="G2273" s="19" t="str">
        <f>IFERROR(VLOOKUP($D2273,LISTA!$A$2:$J$9990,8,0),"")</f>
        <v/>
      </c>
      <c r="H2273" s="40" t="str">
        <f t="shared" si="46"/>
        <v/>
      </c>
    </row>
    <row r="2274" spans="4:8" x14ac:dyDescent="0.25">
      <c r="D2274" s="100"/>
      <c r="G2274" s="19" t="str">
        <f>IFERROR(VLOOKUP($D2274,LISTA!$A$2:$J$9990,8,0),"")</f>
        <v/>
      </c>
      <c r="H2274" s="40" t="str">
        <f t="shared" si="46"/>
        <v/>
      </c>
    </row>
    <row r="2275" spans="4:8" x14ac:dyDescent="0.25">
      <c r="D2275" s="100"/>
      <c r="G2275" s="19" t="str">
        <f>IFERROR(VLOOKUP($D2275,LISTA!$A$2:$J$9990,8,0),"")</f>
        <v/>
      </c>
      <c r="H2275" s="40" t="str">
        <f t="shared" si="46"/>
        <v/>
      </c>
    </row>
    <row r="2276" spans="4:8" x14ac:dyDescent="0.25">
      <c r="D2276" s="100"/>
      <c r="G2276" s="19" t="str">
        <f>IFERROR(VLOOKUP($D2276,LISTA!$A$2:$J$9990,8,0),"")</f>
        <v/>
      </c>
      <c r="H2276" s="40" t="str">
        <f t="shared" si="46"/>
        <v/>
      </c>
    </row>
    <row r="2277" spans="4:8" x14ac:dyDescent="0.25">
      <c r="D2277" s="100"/>
      <c r="G2277" s="19" t="str">
        <f>IFERROR(VLOOKUP($D2277,LISTA!$A$2:$J$9990,8,0),"")</f>
        <v/>
      </c>
      <c r="H2277" s="40" t="str">
        <f t="shared" si="46"/>
        <v/>
      </c>
    </row>
    <row r="2278" spans="4:8" x14ac:dyDescent="0.25">
      <c r="D2278" s="100"/>
      <c r="G2278" s="19" t="str">
        <f>IFERROR(VLOOKUP($D2278,LISTA!$A$2:$J$9990,8,0),"")</f>
        <v/>
      </c>
      <c r="H2278" s="40" t="str">
        <f t="shared" si="46"/>
        <v/>
      </c>
    </row>
    <row r="2279" spans="4:8" x14ac:dyDescent="0.25">
      <c r="D2279" s="100"/>
      <c r="G2279" s="19" t="str">
        <f>IFERROR(VLOOKUP($D2279,LISTA!$A$2:$J$9990,8,0),"")</f>
        <v/>
      </c>
      <c r="H2279" s="40" t="str">
        <f t="shared" si="46"/>
        <v/>
      </c>
    </row>
    <row r="2280" spans="4:8" x14ac:dyDescent="0.25">
      <c r="D2280" s="100"/>
      <c r="G2280" s="19" t="str">
        <f>IFERROR(VLOOKUP($D2280,LISTA!$A$2:$J$9990,8,0),"")</f>
        <v/>
      </c>
      <c r="H2280" s="40" t="str">
        <f t="shared" si="46"/>
        <v/>
      </c>
    </row>
    <row r="2281" spans="4:8" x14ac:dyDescent="0.25">
      <c r="D2281" s="100"/>
      <c r="G2281" s="19" t="str">
        <f>IFERROR(VLOOKUP($D2281,LISTA!$A$2:$J$9990,8,0),"")</f>
        <v/>
      </c>
      <c r="H2281" s="40" t="str">
        <f t="shared" si="46"/>
        <v/>
      </c>
    </row>
    <row r="2282" spans="4:8" x14ac:dyDescent="0.25">
      <c r="D2282" s="100"/>
      <c r="G2282" s="19" t="str">
        <f>IFERROR(VLOOKUP($D2282,LISTA!$A$2:$J$9990,8,0),"")</f>
        <v/>
      </c>
      <c r="H2282" s="40" t="str">
        <f t="shared" si="46"/>
        <v/>
      </c>
    </row>
    <row r="2283" spans="4:8" x14ac:dyDescent="0.25">
      <c r="D2283" s="100"/>
      <c r="G2283" s="19" t="str">
        <f>IFERROR(VLOOKUP($D2283,LISTA!$A$2:$J$9990,8,0),"")</f>
        <v/>
      </c>
      <c r="H2283" s="40" t="str">
        <f t="shared" si="46"/>
        <v/>
      </c>
    </row>
    <row r="2284" spans="4:8" x14ac:dyDescent="0.25">
      <c r="D2284" s="100"/>
      <c r="G2284" s="19" t="str">
        <f>IFERROR(VLOOKUP($D2284,LISTA!$A$2:$J$9990,8,0),"")</f>
        <v/>
      </c>
      <c r="H2284" s="40" t="str">
        <f t="shared" si="46"/>
        <v/>
      </c>
    </row>
    <row r="2285" spans="4:8" x14ac:dyDescent="0.25">
      <c r="D2285" s="100"/>
      <c r="G2285" s="19" t="str">
        <f>IFERROR(VLOOKUP($D2285,LISTA!$A$2:$J$9990,8,0),"")</f>
        <v/>
      </c>
      <c r="H2285" s="40" t="str">
        <f t="shared" si="46"/>
        <v/>
      </c>
    </row>
    <row r="2286" spans="4:8" x14ac:dyDescent="0.25">
      <c r="D2286" s="100"/>
      <c r="G2286" s="19" t="str">
        <f>IFERROR(VLOOKUP($D2286,LISTA!$A$2:$J$9990,8,0),"")</f>
        <v/>
      </c>
      <c r="H2286" s="40" t="str">
        <f t="shared" si="46"/>
        <v/>
      </c>
    </row>
    <row r="2287" spans="4:8" x14ac:dyDescent="0.25">
      <c r="D2287" s="100"/>
      <c r="G2287" s="19" t="str">
        <f>IFERROR(VLOOKUP($D2287,LISTA!$A$2:$J$9990,8,0),"")</f>
        <v/>
      </c>
      <c r="H2287" s="40" t="str">
        <f t="shared" si="46"/>
        <v/>
      </c>
    </row>
    <row r="2288" spans="4:8" x14ac:dyDescent="0.25">
      <c r="D2288" s="100"/>
      <c r="G2288" s="19" t="str">
        <f>IFERROR(VLOOKUP($D2288,LISTA!$A$2:$J$9990,8,0),"")</f>
        <v/>
      </c>
      <c r="H2288" s="40" t="str">
        <f t="shared" si="46"/>
        <v/>
      </c>
    </row>
    <row r="2289" spans="4:8" x14ac:dyDescent="0.25">
      <c r="D2289" s="100"/>
      <c r="G2289" s="19" t="str">
        <f>IFERROR(VLOOKUP($D2289,LISTA!$A$2:$J$9990,8,0),"")</f>
        <v/>
      </c>
      <c r="H2289" s="40" t="str">
        <f t="shared" si="46"/>
        <v/>
      </c>
    </row>
    <row r="2290" spans="4:8" x14ac:dyDescent="0.25">
      <c r="D2290" s="100"/>
      <c r="G2290" s="19" t="str">
        <f>IFERROR(VLOOKUP($D2290,LISTA!$A$2:$J$9990,8,0),"")</f>
        <v/>
      </c>
      <c r="H2290" s="40" t="str">
        <f t="shared" si="46"/>
        <v/>
      </c>
    </row>
    <row r="2291" spans="4:8" x14ac:dyDescent="0.25">
      <c r="D2291" s="100"/>
      <c r="G2291" s="19" t="str">
        <f>IFERROR(VLOOKUP($D2291,LISTA!$A$2:$J$9990,8,0),"")</f>
        <v/>
      </c>
      <c r="H2291" s="40" t="str">
        <f t="shared" si="46"/>
        <v/>
      </c>
    </row>
    <row r="2292" spans="4:8" x14ac:dyDescent="0.25">
      <c r="D2292" s="100"/>
      <c r="G2292" s="19" t="str">
        <f>IFERROR(VLOOKUP($D2292,LISTA!$A$2:$J$9990,8,0),"")</f>
        <v/>
      </c>
      <c r="H2292" s="40" t="str">
        <f t="shared" si="46"/>
        <v/>
      </c>
    </row>
    <row r="2293" spans="4:8" x14ac:dyDescent="0.25">
      <c r="D2293" s="100"/>
      <c r="G2293" s="19" t="str">
        <f>IFERROR(VLOOKUP($D2293,LISTA!$A$2:$J$9990,8,0),"")</f>
        <v/>
      </c>
      <c r="H2293" s="40" t="str">
        <f t="shared" si="46"/>
        <v/>
      </c>
    </row>
    <row r="2294" spans="4:8" x14ac:dyDescent="0.25">
      <c r="D2294" s="100"/>
      <c r="G2294" s="19" t="str">
        <f>IFERROR(VLOOKUP($D2294,LISTA!$A$2:$J$9990,8,0),"")</f>
        <v/>
      </c>
      <c r="H2294" s="40" t="str">
        <f t="shared" si="46"/>
        <v/>
      </c>
    </row>
    <row r="2295" spans="4:8" x14ac:dyDescent="0.25">
      <c r="D2295" s="100"/>
      <c r="G2295" s="19" t="str">
        <f>IFERROR(VLOOKUP($D2295,LISTA!$A$2:$J$9990,8,0),"")</f>
        <v/>
      </c>
      <c r="H2295" s="40" t="str">
        <f t="shared" si="46"/>
        <v/>
      </c>
    </row>
    <row r="2296" spans="4:8" x14ac:dyDescent="0.25">
      <c r="D2296" s="100"/>
      <c r="G2296" s="19" t="str">
        <f>IFERROR(VLOOKUP($D2296,LISTA!$A$2:$J$9990,8,0),"")</f>
        <v/>
      </c>
      <c r="H2296" s="40" t="str">
        <f t="shared" si="46"/>
        <v/>
      </c>
    </row>
    <row r="2297" spans="4:8" x14ac:dyDescent="0.25">
      <c r="D2297" s="100"/>
      <c r="G2297" s="19" t="str">
        <f>IFERROR(VLOOKUP($D2297,LISTA!$A$2:$J$9990,8,0),"")</f>
        <v/>
      </c>
      <c r="H2297" s="40" t="str">
        <f t="shared" si="46"/>
        <v/>
      </c>
    </row>
    <row r="2298" spans="4:8" x14ac:dyDescent="0.25">
      <c r="D2298" s="100"/>
      <c r="G2298" s="19" t="str">
        <f>IFERROR(VLOOKUP($D2298,LISTA!$A$2:$J$9990,8,0),"")</f>
        <v/>
      </c>
      <c r="H2298" s="40" t="str">
        <f t="shared" si="46"/>
        <v/>
      </c>
    </row>
    <row r="2299" spans="4:8" x14ac:dyDescent="0.25">
      <c r="D2299" s="100"/>
      <c r="G2299" s="19" t="str">
        <f>IFERROR(VLOOKUP($D2299,LISTA!$A$2:$J$9990,8,0),"")</f>
        <v/>
      </c>
      <c r="H2299" s="40" t="str">
        <f t="shared" si="46"/>
        <v/>
      </c>
    </row>
    <row r="2300" spans="4:8" x14ac:dyDescent="0.25">
      <c r="D2300" s="100"/>
      <c r="G2300" s="19" t="str">
        <f>IFERROR(VLOOKUP($D2300,LISTA!$A$2:$J$9990,8,0),"")</f>
        <v/>
      </c>
      <c r="H2300" s="40" t="str">
        <f t="shared" si="46"/>
        <v/>
      </c>
    </row>
    <row r="2301" spans="4:8" x14ac:dyDescent="0.25">
      <c r="D2301" s="100"/>
      <c r="G2301" s="19" t="str">
        <f>IFERROR(VLOOKUP($D2301,LISTA!$A$2:$J$9990,8,0),"")</f>
        <v/>
      </c>
      <c r="H2301" s="40" t="str">
        <f t="shared" si="46"/>
        <v/>
      </c>
    </row>
    <row r="2302" spans="4:8" x14ac:dyDescent="0.25">
      <c r="D2302" s="100"/>
      <c r="G2302" s="19" t="str">
        <f>IFERROR(VLOOKUP($D2302,LISTA!$A$2:$J$9990,8,0),"")</f>
        <v/>
      </c>
      <c r="H2302" s="40" t="str">
        <f t="shared" si="46"/>
        <v/>
      </c>
    </row>
    <row r="2303" spans="4:8" x14ac:dyDescent="0.25">
      <c r="D2303" s="100"/>
      <c r="G2303" s="19" t="str">
        <f>IFERROR(VLOOKUP($D2303,LISTA!$A$2:$J$9990,8,0),"")</f>
        <v/>
      </c>
      <c r="H2303" s="40" t="str">
        <f t="shared" si="46"/>
        <v/>
      </c>
    </row>
    <row r="2304" spans="4:8" x14ac:dyDescent="0.25">
      <c r="D2304" s="100"/>
      <c r="G2304" s="19" t="str">
        <f>IFERROR(VLOOKUP($D2304,LISTA!$A$2:$J$9990,8,0),"")</f>
        <v/>
      </c>
      <c r="H2304" s="40" t="str">
        <f t="shared" si="46"/>
        <v/>
      </c>
    </row>
    <row r="2305" spans="4:8" x14ac:dyDescent="0.25">
      <c r="D2305" s="100"/>
      <c r="G2305" s="19" t="str">
        <f>IFERROR(VLOOKUP($D2305,LISTA!$A$2:$J$9990,8,0),"")</f>
        <v/>
      </c>
      <c r="H2305" s="40" t="str">
        <f t="shared" si="46"/>
        <v/>
      </c>
    </row>
    <row r="2306" spans="4:8" x14ac:dyDescent="0.25">
      <c r="D2306" s="100"/>
      <c r="G2306" s="19" t="str">
        <f>IFERROR(VLOOKUP($D2306,LISTA!$A$2:$J$9990,8,0),"")</f>
        <v/>
      </c>
      <c r="H2306" s="40" t="str">
        <f t="shared" si="46"/>
        <v/>
      </c>
    </row>
    <row r="2307" spans="4:8" x14ac:dyDescent="0.25">
      <c r="D2307" s="100"/>
      <c r="G2307" s="19" t="str">
        <f>IFERROR(VLOOKUP($D2307,LISTA!$A$2:$J$9990,8,0),"")</f>
        <v/>
      </c>
      <c r="H2307" s="40" t="str">
        <f t="shared" si="46"/>
        <v/>
      </c>
    </row>
    <row r="2308" spans="4:8" x14ac:dyDescent="0.25">
      <c r="D2308" s="100"/>
      <c r="G2308" s="19" t="str">
        <f>IFERROR(VLOOKUP($D2308,LISTA!$A$2:$J$9990,8,0),"")</f>
        <v/>
      </c>
      <c r="H2308" s="40" t="str">
        <f t="shared" si="46"/>
        <v/>
      </c>
    </row>
    <row r="2309" spans="4:8" x14ac:dyDescent="0.25">
      <c r="D2309" s="100"/>
      <c r="G2309" s="19" t="str">
        <f>IFERROR(VLOOKUP($D2309,LISTA!$A$2:$J$9990,8,0),"")</f>
        <v/>
      </c>
      <c r="H2309" s="40" t="str">
        <f t="shared" ref="H2309:H2372" si="47">IF(OR(G2309=$K$10,G2309=$K$11,G2309=$K$14,G2309=$K$15,G2309=$K$16,G2309=$K$17,G2309=$K$18,G2309=$K$19,G2309=$K$20,G2309=$K$21,G2309=$K$22,G2309=$K$23,G2309=$K$24,G2309=$K$25,G2309=$K$26,G2309=$K$27,G2309=$K$28),$K$9,IF(OR(G2309=$K$32,G2309=$K$33),$K$31,IF(OR(G2309=$K$38),$K$37,"")))</f>
        <v/>
      </c>
    </row>
    <row r="2310" spans="4:8" x14ac:dyDescent="0.25">
      <c r="D2310" s="100"/>
      <c r="G2310" s="19" t="str">
        <f>IFERROR(VLOOKUP($D2310,LISTA!$A$2:$J$9990,8,0),"")</f>
        <v/>
      </c>
      <c r="H2310" s="40" t="str">
        <f t="shared" si="47"/>
        <v/>
      </c>
    </row>
    <row r="2311" spans="4:8" x14ac:dyDescent="0.25">
      <c r="D2311" s="100"/>
      <c r="G2311" s="19" t="str">
        <f>IFERROR(VLOOKUP($D2311,LISTA!$A$2:$J$9990,8,0),"")</f>
        <v/>
      </c>
      <c r="H2311" s="40" t="str">
        <f t="shared" si="47"/>
        <v/>
      </c>
    </row>
    <row r="2312" spans="4:8" x14ac:dyDescent="0.25">
      <c r="D2312" s="100"/>
      <c r="G2312" s="19" t="str">
        <f>IFERROR(VLOOKUP($D2312,LISTA!$A$2:$J$9990,8,0),"")</f>
        <v/>
      </c>
      <c r="H2312" s="40" t="str">
        <f t="shared" si="47"/>
        <v/>
      </c>
    </row>
    <row r="2313" spans="4:8" x14ac:dyDescent="0.25">
      <c r="D2313" s="100"/>
      <c r="G2313" s="19" t="str">
        <f>IFERROR(VLOOKUP($D2313,LISTA!$A$2:$J$9990,8,0),"")</f>
        <v/>
      </c>
      <c r="H2313" s="40" t="str">
        <f t="shared" si="47"/>
        <v/>
      </c>
    </row>
    <row r="2314" spans="4:8" x14ac:dyDescent="0.25">
      <c r="D2314" s="100"/>
      <c r="G2314" s="19" t="str">
        <f>IFERROR(VLOOKUP($D2314,LISTA!$A$2:$J$9990,8,0),"")</f>
        <v/>
      </c>
      <c r="H2314" s="40" t="str">
        <f t="shared" si="47"/>
        <v/>
      </c>
    </row>
    <row r="2315" spans="4:8" x14ac:dyDescent="0.25">
      <c r="D2315" s="100"/>
      <c r="G2315" s="19" t="str">
        <f>IFERROR(VLOOKUP($D2315,LISTA!$A$2:$J$9990,8,0),"")</f>
        <v/>
      </c>
      <c r="H2315" s="40" t="str">
        <f t="shared" si="47"/>
        <v/>
      </c>
    </row>
    <row r="2316" spans="4:8" x14ac:dyDescent="0.25">
      <c r="D2316" s="100"/>
      <c r="G2316" s="19" t="str">
        <f>IFERROR(VLOOKUP($D2316,LISTA!$A$2:$J$9990,8,0),"")</f>
        <v/>
      </c>
      <c r="H2316" s="40" t="str">
        <f t="shared" si="47"/>
        <v/>
      </c>
    </row>
    <row r="2317" spans="4:8" x14ac:dyDescent="0.25">
      <c r="D2317" s="100"/>
      <c r="G2317" s="19" t="str">
        <f>IFERROR(VLOOKUP($D2317,LISTA!$A$2:$J$9990,8,0),"")</f>
        <v/>
      </c>
      <c r="H2317" s="40" t="str">
        <f t="shared" si="47"/>
        <v/>
      </c>
    </row>
    <row r="2318" spans="4:8" x14ac:dyDescent="0.25">
      <c r="D2318" s="100"/>
      <c r="G2318" s="19" t="str">
        <f>IFERROR(VLOOKUP($D2318,LISTA!$A$2:$J$9990,8,0),"")</f>
        <v/>
      </c>
      <c r="H2318" s="40" t="str">
        <f t="shared" si="47"/>
        <v/>
      </c>
    </row>
    <row r="2319" spans="4:8" x14ac:dyDescent="0.25">
      <c r="D2319" s="100"/>
      <c r="G2319" s="19" t="str">
        <f>IFERROR(VLOOKUP($D2319,LISTA!$A$2:$J$9990,8,0),"")</f>
        <v/>
      </c>
      <c r="H2319" s="40" t="str">
        <f t="shared" si="47"/>
        <v/>
      </c>
    </row>
    <row r="2320" spans="4:8" x14ac:dyDescent="0.25">
      <c r="D2320" s="100"/>
      <c r="G2320" s="19" t="str">
        <f>IFERROR(VLOOKUP($D2320,LISTA!$A$2:$J$9990,8,0),"")</f>
        <v/>
      </c>
      <c r="H2320" s="40" t="str">
        <f t="shared" si="47"/>
        <v/>
      </c>
    </row>
    <row r="2321" spans="4:8" x14ac:dyDescent="0.25">
      <c r="D2321" s="100"/>
      <c r="G2321" s="19" t="str">
        <f>IFERROR(VLOOKUP($D2321,LISTA!$A$2:$J$9990,8,0),"")</f>
        <v/>
      </c>
      <c r="H2321" s="40" t="str">
        <f t="shared" si="47"/>
        <v/>
      </c>
    </row>
    <row r="2322" spans="4:8" x14ac:dyDescent="0.25">
      <c r="D2322" s="100"/>
      <c r="G2322" s="19" t="str">
        <f>IFERROR(VLOOKUP($D2322,LISTA!$A$2:$J$9990,8,0),"")</f>
        <v/>
      </c>
      <c r="H2322" s="40" t="str">
        <f t="shared" si="47"/>
        <v/>
      </c>
    </row>
    <row r="2323" spans="4:8" x14ac:dyDescent="0.25">
      <c r="D2323" s="100"/>
      <c r="G2323" s="19" t="str">
        <f>IFERROR(VLOOKUP($D2323,LISTA!$A$2:$J$9990,8,0),"")</f>
        <v/>
      </c>
      <c r="H2323" s="40" t="str">
        <f t="shared" si="47"/>
        <v/>
      </c>
    </row>
    <row r="2324" spans="4:8" x14ac:dyDescent="0.25">
      <c r="D2324" s="100"/>
      <c r="G2324" s="19" t="str">
        <f>IFERROR(VLOOKUP($D2324,LISTA!$A$2:$J$9990,8,0),"")</f>
        <v/>
      </c>
      <c r="H2324" s="40" t="str">
        <f t="shared" si="47"/>
        <v/>
      </c>
    </row>
    <row r="2325" spans="4:8" x14ac:dyDescent="0.25">
      <c r="D2325" s="100"/>
      <c r="G2325" s="19" t="str">
        <f>IFERROR(VLOOKUP($D2325,LISTA!$A$2:$J$9990,8,0),"")</f>
        <v/>
      </c>
      <c r="H2325" s="40" t="str">
        <f t="shared" si="47"/>
        <v/>
      </c>
    </row>
    <row r="2326" spans="4:8" x14ac:dyDescent="0.25">
      <c r="D2326" s="100"/>
      <c r="G2326" s="19" t="str">
        <f>IFERROR(VLOOKUP($D2326,LISTA!$A$2:$J$9990,8,0),"")</f>
        <v/>
      </c>
      <c r="H2326" s="40" t="str">
        <f t="shared" si="47"/>
        <v/>
      </c>
    </row>
    <row r="2327" spans="4:8" x14ac:dyDescent="0.25">
      <c r="D2327" s="100"/>
      <c r="G2327" s="19" t="str">
        <f>IFERROR(VLOOKUP($D2327,LISTA!$A$2:$J$9990,8,0),"")</f>
        <v/>
      </c>
      <c r="H2327" s="40" t="str">
        <f t="shared" si="47"/>
        <v/>
      </c>
    </row>
    <row r="2328" spans="4:8" x14ac:dyDescent="0.25">
      <c r="D2328" s="100"/>
      <c r="G2328" s="19" t="str">
        <f>IFERROR(VLOOKUP($D2328,LISTA!$A$2:$J$9990,8,0),"")</f>
        <v/>
      </c>
      <c r="H2328" s="40" t="str">
        <f t="shared" si="47"/>
        <v/>
      </c>
    </row>
    <row r="2329" spans="4:8" x14ac:dyDescent="0.25">
      <c r="D2329" s="100"/>
      <c r="G2329" s="19" t="str">
        <f>IFERROR(VLOOKUP($D2329,LISTA!$A$2:$J$9990,8,0),"")</f>
        <v/>
      </c>
      <c r="H2329" s="40" t="str">
        <f t="shared" si="47"/>
        <v/>
      </c>
    </row>
    <row r="2330" spans="4:8" x14ac:dyDescent="0.25">
      <c r="D2330" s="100"/>
      <c r="G2330" s="19" t="str">
        <f>IFERROR(VLOOKUP($D2330,LISTA!$A$2:$J$9990,8,0),"")</f>
        <v/>
      </c>
      <c r="H2330" s="40" t="str">
        <f t="shared" si="47"/>
        <v/>
      </c>
    </row>
    <row r="2331" spans="4:8" x14ac:dyDescent="0.25">
      <c r="D2331" s="100"/>
      <c r="G2331" s="19" t="str">
        <f>IFERROR(VLOOKUP($D2331,LISTA!$A$2:$J$9990,8,0),"")</f>
        <v/>
      </c>
      <c r="H2331" s="40" t="str">
        <f t="shared" si="47"/>
        <v/>
      </c>
    </row>
    <row r="2332" spans="4:8" x14ac:dyDescent="0.25">
      <c r="D2332" s="100"/>
      <c r="G2332" s="19" t="str">
        <f>IFERROR(VLOOKUP($D2332,LISTA!$A$2:$J$9990,8,0),"")</f>
        <v/>
      </c>
      <c r="H2332" s="40" t="str">
        <f t="shared" si="47"/>
        <v/>
      </c>
    </row>
    <row r="2333" spans="4:8" x14ac:dyDescent="0.25">
      <c r="D2333" s="100"/>
      <c r="G2333" s="19" t="str">
        <f>IFERROR(VLOOKUP($D2333,LISTA!$A$2:$J$9990,8,0),"")</f>
        <v/>
      </c>
      <c r="H2333" s="40" t="str">
        <f t="shared" si="47"/>
        <v/>
      </c>
    </row>
    <row r="2334" spans="4:8" x14ac:dyDescent="0.25">
      <c r="D2334" s="100"/>
      <c r="G2334" s="19" t="str">
        <f>IFERROR(VLOOKUP($D2334,LISTA!$A$2:$J$9990,8,0),"")</f>
        <v/>
      </c>
      <c r="H2334" s="40" t="str">
        <f t="shared" si="47"/>
        <v/>
      </c>
    </row>
    <row r="2335" spans="4:8" x14ac:dyDescent="0.25">
      <c r="D2335" s="100"/>
      <c r="G2335" s="19" t="str">
        <f>IFERROR(VLOOKUP($D2335,LISTA!$A$2:$J$9990,8,0),"")</f>
        <v/>
      </c>
      <c r="H2335" s="40" t="str">
        <f t="shared" si="47"/>
        <v/>
      </c>
    </row>
    <row r="2336" spans="4:8" x14ac:dyDescent="0.25">
      <c r="D2336" s="100"/>
      <c r="G2336" s="19" t="str">
        <f>IFERROR(VLOOKUP($D2336,LISTA!$A$2:$J$9990,8,0),"")</f>
        <v/>
      </c>
      <c r="H2336" s="40" t="str">
        <f t="shared" si="47"/>
        <v/>
      </c>
    </row>
    <row r="2337" spans="4:8" x14ac:dyDescent="0.25">
      <c r="D2337" s="100"/>
      <c r="G2337" s="19" t="str">
        <f>IFERROR(VLOOKUP($D2337,LISTA!$A$2:$J$9990,8,0),"")</f>
        <v/>
      </c>
      <c r="H2337" s="40" t="str">
        <f t="shared" si="47"/>
        <v/>
      </c>
    </row>
    <row r="2338" spans="4:8" x14ac:dyDescent="0.25">
      <c r="D2338" s="100"/>
      <c r="G2338" s="19" t="str">
        <f>IFERROR(VLOOKUP($D2338,LISTA!$A$2:$J$9990,8,0),"")</f>
        <v/>
      </c>
      <c r="H2338" s="40" t="str">
        <f t="shared" si="47"/>
        <v/>
      </c>
    </row>
    <row r="2339" spans="4:8" x14ac:dyDescent="0.25">
      <c r="D2339" s="100"/>
      <c r="G2339" s="19" t="str">
        <f>IFERROR(VLOOKUP($D2339,LISTA!$A$2:$J$9990,8,0),"")</f>
        <v/>
      </c>
      <c r="H2339" s="40" t="str">
        <f t="shared" si="47"/>
        <v/>
      </c>
    </row>
    <row r="2340" spans="4:8" x14ac:dyDescent="0.25">
      <c r="D2340" s="100"/>
      <c r="G2340" s="19" t="str">
        <f>IFERROR(VLOOKUP($D2340,LISTA!$A$2:$J$9990,8,0),"")</f>
        <v/>
      </c>
      <c r="H2340" s="40" t="str">
        <f t="shared" si="47"/>
        <v/>
      </c>
    </row>
    <row r="2341" spans="4:8" x14ac:dyDescent="0.25">
      <c r="D2341" s="100"/>
      <c r="G2341" s="19" t="str">
        <f>IFERROR(VLOOKUP($D2341,LISTA!$A$2:$J$9990,8,0),"")</f>
        <v/>
      </c>
      <c r="H2341" s="40" t="str">
        <f t="shared" si="47"/>
        <v/>
      </c>
    </row>
    <row r="2342" spans="4:8" x14ac:dyDescent="0.25">
      <c r="D2342" s="100"/>
      <c r="G2342" s="19" t="str">
        <f>IFERROR(VLOOKUP($D2342,LISTA!$A$2:$J$9990,8,0),"")</f>
        <v/>
      </c>
      <c r="H2342" s="40" t="str">
        <f t="shared" si="47"/>
        <v/>
      </c>
    </row>
    <row r="2343" spans="4:8" x14ac:dyDescent="0.25">
      <c r="D2343" s="100"/>
      <c r="G2343" s="19" t="str">
        <f>IFERROR(VLOOKUP($D2343,LISTA!$A$2:$J$9990,8,0),"")</f>
        <v/>
      </c>
      <c r="H2343" s="40" t="str">
        <f t="shared" si="47"/>
        <v/>
      </c>
    </row>
    <row r="2344" spans="4:8" x14ac:dyDescent="0.25">
      <c r="D2344" s="100"/>
      <c r="G2344" s="19" t="str">
        <f>IFERROR(VLOOKUP($D2344,LISTA!$A$2:$J$9990,8,0),"")</f>
        <v/>
      </c>
      <c r="H2344" s="40" t="str">
        <f t="shared" si="47"/>
        <v/>
      </c>
    </row>
    <row r="2345" spans="4:8" x14ac:dyDescent="0.25">
      <c r="D2345" s="100"/>
      <c r="G2345" s="19" t="str">
        <f>IFERROR(VLOOKUP($D2345,LISTA!$A$2:$J$9990,8,0),"")</f>
        <v/>
      </c>
      <c r="H2345" s="40" t="str">
        <f t="shared" si="47"/>
        <v/>
      </c>
    </row>
    <row r="2346" spans="4:8" x14ac:dyDescent="0.25">
      <c r="D2346" s="100"/>
      <c r="G2346" s="19" t="str">
        <f>IFERROR(VLOOKUP($D2346,LISTA!$A$2:$J$9990,8,0),"")</f>
        <v/>
      </c>
      <c r="H2346" s="40" t="str">
        <f t="shared" si="47"/>
        <v/>
      </c>
    </row>
    <row r="2347" spans="4:8" x14ac:dyDescent="0.25">
      <c r="D2347" s="100"/>
      <c r="G2347" s="19" t="str">
        <f>IFERROR(VLOOKUP($D2347,LISTA!$A$2:$J$9990,8,0),"")</f>
        <v/>
      </c>
      <c r="H2347" s="40" t="str">
        <f t="shared" si="47"/>
        <v/>
      </c>
    </row>
    <row r="2348" spans="4:8" x14ac:dyDescent="0.25">
      <c r="D2348" s="100"/>
      <c r="G2348" s="19" t="str">
        <f>IFERROR(VLOOKUP($D2348,LISTA!$A$2:$J$9990,8,0),"")</f>
        <v/>
      </c>
      <c r="H2348" s="40" t="str">
        <f t="shared" si="47"/>
        <v/>
      </c>
    </row>
    <row r="2349" spans="4:8" x14ac:dyDescent="0.25">
      <c r="D2349" s="100"/>
      <c r="G2349" s="19" t="str">
        <f>IFERROR(VLOOKUP($D2349,LISTA!$A$2:$J$9990,8,0),"")</f>
        <v/>
      </c>
      <c r="H2349" s="40" t="str">
        <f t="shared" si="47"/>
        <v/>
      </c>
    </row>
    <row r="2350" spans="4:8" x14ac:dyDescent="0.25">
      <c r="D2350" s="100"/>
      <c r="G2350" s="19" t="str">
        <f>IFERROR(VLOOKUP($D2350,LISTA!$A$2:$J$9990,8,0),"")</f>
        <v/>
      </c>
      <c r="H2350" s="40" t="str">
        <f t="shared" si="47"/>
        <v/>
      </c>
    </row>
    <row r="2351" spans="4:8" x14ac:dyDescent="0.25">
      <c r="D2351" s="100"/>
      <c r="G2351" s="19" t="str">
        <f>IFERROR(VLOOKUP($D2351,LISTA!$A$2:$J$9990,8,0),"")</f>
        <v/>
      </c>
      <c r="H2351" s="40" t="str">
        <f t="shared" si="47"/>
        <v/>
      </c>
    </row>
    <row r="2352" spans="4:8" x14ac:dyDescent="0.25">
      <c r="D2352" s="100"/>
      <c r="G2352" s="19" t="str">
        <f>IFERROR(VLOOKUP($D2352,LISTA!$A$2:$J$9990,8,0),"")</f>
        <v/>
      </c>
      <c r="H2352" s="40" t="str">
        <f t="shared" si="47"/>
        <v/>
      </c>
    </row>
    <row r="2353" spans="4:8" x14ac:dyDescent="0.25">
      <c r="D2353" s="100"/>
      <c r="G2353" s="19" t="str">
        <f>IFERROR(VLOOKUP($D2353,LISTA!$A$2:$J$9990,8,0),"")</f>
        <v/>
      </c>
      <c r="H2353" s="40" t="str">
        <f t="shared" si="47"/>
        <v/>
      </c>
    </row>
    <row r="2354" spans="4:8" x14ac:dyDescent="0.25">
      <c r="D2354" s="100"/>
      <c r="G2354" s="19" t="str">
        <f>IFERROR(VLOOKUP($D2354,LISTA!$A$2:$J$9990,8,0),"")</f>
        <v/>
      </c>
      <c r="H2354" s="40" t="str">
        <f t="shared" si="47"/>
        <v/>
      </c>
    </row>
    <row r="2355" spans="4:8" x14ac:dyDescent="0.25">
      <c r="D2355" s="100"/>
      <c r="G2355" s="19" t="str">
        <f>IFERROR(VLOOKUP($D2355,LISTA!$A$2:$J$9990,8,0),"")</f>
        <v/>
      </c>
      <c r="H2355" s="40" t="str">
        <f t="shared" si="47"/>
        <v/>
      </c>
    </row>
    <row r="2356" spans="4:8" x14ac:dyDescent="0.25">
      <c r="D2356" s="100"/>
      <c r="G2356" s="19" t="str">
        <f>IFERROR(VLOOKUP($D2356,LISTA!$A$2:$J$9990,8,0),"")</f>
        <v/>
      </c>
      <c r="H2356" s="40" t="str">
        <f t="shared" si="47"/>
        <v/>
      </c>
    </row>
    <row r="2357" spans="4:8" x14ac:dyDescent="0.25">
      <c r="D2357" s="100"/>
      <c r="G2357" s="19" t="str">
        <f>IFERROR(VLOOKUP($D2357,LISTA!$A$2:$J$9990,8,0),"")</f>
        <v/>
      </c>
      <c r="H2357" s="40" t="str">
        <f t="shared" si="47"/>
        <v/>
      </c>
    </row>
    <row r="2358" spans="4:8" x14ac:dyDescent="0.25">
      <c r="D2358" s="100"/>
      <c r="G2358" s="19" t="str">
        <f>IFERROR(VLOOKUP($D2358,LISTA!$A$2:$J$9990,8,0),"")</f>
        <v/>
      </c>
      <c r="H2358" s="40" t="str">
        <f t="shared" si="47"/>
        <v/>
      </c>
    </row>
    <row r="2359" spans="4:8" x14ac:dyDescent="0.25">
      <c r="D2359" s="100"/>
      <c r="G2359" s="19" t="str">
        <f>IFERROR(VLOOKUP($D2359,LISTA!$A$2:$J$9990,8,0),"")</f>
        <v/>
      </c>
      <c r="H2359" s="40" t="str">
        <f t="shared" si="47"/>
        <v/>
      </c>
    </row>
    <row r="2360" spans="4:8" x14ac:dyDescent="0.25">
      <c r="D2360" s="100"/>
      <c r="G2360" s="19" t="str">
        <f>IFERROR(VLOOKUP($D2360,LISTA!$A$2:$J$9990,8,0),"")</f>
        <v/>
      </c>
      <c r="H2360" s="40" t="str">
        <f t="shared" si="47"/>
        <v/>
      </c>
    </row>
    <row r="2361" spans="4:8" x14ac:dyDescent="0.25">
      <c r="D2361" s="100"/>
      <c r="G2361" s="19" t="str">
        <f>IFERROR(VLOOKUP($D2361,LISTA!$A$2:$J$9990,8,0),"")</f>
        <v/>
      </c>
      <c r="H2361" s="40" t="str">
        <f t="shared" si="47"/>
        <v/>
      </c>
    </row>
    <row r="2362" spans="4:8" x14ac:dyDescent="0.25">
      <c r="D2362" s="100"/>
      <c r="G2362" s="19" t="str">
        <f>IFERROR(VLOOKUP($D2362,LISTA!$A$2:$J$9990,8,0),"")</f>
        <v/>
      </c>
      <c r="H2362" s="40" t="str">
        <f t="shared" si="47"/>
        <v/>
      </c>
    </row>
    <row r="2363" spans="4:8" x14ac:dyDescent="0.25">
      <c r="D2363" s="100"/>
      <c r="G2363" s="19" t="str">
        <f>IFERROR(VLOOKUP($D2363,LISTA!$A$2:$J$9990,8,0),"")</f>
        <v/>
      </c>
      <c r="H2363" s="40" t="str">
        <f t="shared" si="47"/>
        <v/>
      </c>
    </row>
    <row r="2364" spans="4:8" x14ac:dyDescent="0.25">
      <c r="D2364" s="100"/>
      <c r="G2364" s="19" t="str">
        <f>IFERROR(VLOOKUP($D2364,LISTA!$A$2:$J$9990,8,0),"")</f>
        <v/>
      </c>
      <c r="H2364" s="40" t="str">
        <f t="shared" si="47"/>
        <v/>
      </c>
    </row>
    <row r="2365" spans="4:8" x14ac:dyDescent="0.25">
      <c r="D2365" s="100"/>
      <c r="G2365" s="19" t="str">
        <f>IFERROR(VLOOKUP($D2365,LISTA!$A$2:$J$9990,8,0),"")</f>
        <v/>
      </c>
      <c r="H2365" s="40" t="str">
        <f t="shared" si="47"/>
        <v/>
      </c>
    </row>
    <row r="2366" spans="4:8" x14ac:dyDescent="0.25">
      <c r="D2366" s="100"/>
      <c r="G2366" s="19" t="str">
        <f>IFERROR(VLOOKUP($D2366,LISTA!$A$2:$J$9990,8,0),"")</f>
        <v/>
      </c>
      <c r="H2366" s="40" t="str">
        <f t="shared" si="47"/>
        <v/>
      </c>
    </row>
    <row r="2367" spans="4:8" x14ac:dyDescent="0.25">
      <c r="D2367" s="100"/>
      <c r="G2367" s="19" t="str">
        <f>IFERROR(VLOOKUP($D2367,LISTA!$A$2:$J$9990,8,0),"")</f>
        <v/>
      </c>
      <c r="H2367" s="40" t="str">
        <f t="shared" si="47"/>
        <v/>
      </c>
    </row>
    <row r="2368" spans="4:8" x14ac:dyDescent="0.25">
      <c r="D2368" s="100"/>
      <c r="G2368" s="19" t="str">
        <f>IFERROR(VLOOKUP($D2368,LISTA!$A$2:$J$9990,8,0),"")</f>
        <v/>
      </c>
      <c r="H2368" s="40" t="str">
        <f t="shared" si="47"/>
        <v/>
      </c>
    </row>
    <row r="2369" spans="4:8" x14ac:dyDescent="0.25">
      <c r="D2369" s="100"/>
      <c r="G2369" s="19" t="str">
        <f>IFERROR(VLOOKUP($D2369,LISTA!$A$2:$J$9990,8,0),"")</f>
        <v/>
      </c>
      <c r="H2369" s="40" t="str">
        <f t="shared" si="47"/>
        <v/>
      </c>
    </row>
    <row r="2370" spans="4:8" x14ac:dyDescent="0.25">
      <c r="D2370" s="100"/>
      <c r="G2370" s="19" t="str">
        <f>IFERROR(VLOOKUP($D2370,LISTA!$A$2:$J$9990,8,0),"")</f>
        <v/>
      </c>
      <c r="H2370" s="40" t="str">
        <f t="shared" si="47"/>
        <v/>
      </c>
    </row>
    <row r="2371" spans="4:8" x14ac:dyDescent="0.25">
      <c r="D2371" s="100"/>
      <c r="G2371" s="19" t="str">
        <f>IFERROR(VLOOKUP($D2371,LISTA!$A$2:$J$9990,8,0),"")</f>
        <v/>
      </c>
      <c r="H2371" s="40" t="str">
        <f t="shared" si="47"/>
        <v/>
      </c>
    </row>
    <row r="2372" spans="4:8" x14ac:dyDescent="0.25">
      <c r="D2372" s="100"/>
      <c r="G2372" s="19" t="str">
        <f>IFERROR(VLOOKUP($D2372,LISTA!$A$2:$J$9990,8,0),"")</f>
        <v/>
      </c>
      <c r="H2372" s="40" t="str">
        <f t="shared" si="47"/>
        <v/>
      </c>
    </row>
    <row r="2373" spans="4:8" x14ac:dyDescent="0.25">
      <c r="D2373" s="100"/>
      <c r="G2373" s="19" t="str">
        <f>IFERROR(VLOOKUP($D2373,LISTA!$A$2:$J$9990,8,0),"")</f>
        <v/>
      </c>
      <c r="H2373" s="40" t="str">
        <f t="shared" ref="H2373:H2436" si="48">IF(OR(G2373=$K$10,G2373=$K$11,G2373=$K$14,G2373=$K$15,G2373=$K$16,G2373=$K$17,G2373=$K$18,G2373=$K$19,G2373=$K$20,G2373=$K$21,G2373=$K$22,G2373=$K$23,G2373=$K$24,G2373=$K$25,G2373=$K$26,G2373=$K$27,G2373=$K$28),$K$9,IF(OR(G2373=$K$32,G2373=$K$33),$K$31,IF(OR(G2373=$K$38),$K$37,"")))</f>
        <v/>
      </c>
    </row>
    <row r="2374" spans="4:8" x14ac:dyDescent="0.25">
      <c r="D2374" s="100"/>
      <c r="G2374" s="19" t="str">
        <f>IFERROR(VLOOKUP($D2374,LISTA!$A$2:$J$9990,8,0),"")</f>
        <v/>
      </c>
      <c r="H2374" s="40" t="str">
        <f t="shared" si="48"/>
        <v/>
      </c>
    </row>
    <row r="2375" spans="4:8" x14ac:dyDescent="0.25">
      <c r="D2375" s="100"/>
      <c r="G2375" s="19" t="str">
        <f>IFERROR(VLOOKUP($D2375,LISTA!$A$2:$J$9990,8,0),"")</f>
        <v/>
      </c>
      <c r="H2375" s="40" t="str">
        <f t="shared" si="48"/>
        <v/>
      </c>
    </row>
    <row r="2376" spans="4:8" x14ac:dyDescent="0.25">
      <c r="D2376" s="100"/>
      <c r="G2376" s="19" t="str">
        <f>IFERROR(VLOOKUP($D2376,LISTA!$A$2:$J$9990,8,0),"")</f>
        <v/>
      </c>
      <c r="H2376" s="40" t="str">
        <f t="shared" si="48"/>
        <v/>
      </c>
    </row>
    <row r="2377" spans="4:8" x14ac:dyDescent="0.25">
      <c r="D2377" s="100"/>
      <c r="G2377" s="19" t="str">
        <f>IFERROR(VLOOKUP($D2377,LISTA!$A$2:$J$9990,8,0),"")</f>
        <v/>
      </c>
      <c r="H2377" s="40" t="str">
        <f t="shared" si="48"/>
        <v/>
      </c>
    </row>
    <row r="2378" spans="4:8" x14ac:dyDescent="0.25">
      <c r="D2378" s="100"/>
      <c r="G2378" s="19" t="str">
        <f>IFERROR(VLOOKUP($D2378,LISTA!$A$2:$J$9990,8,0),"")</f>
        <v/>
      </c>
      <c r="H2378" s="40" t="str">
        <f t="shared" si="48"/>
        <v/>
      </c>
    </row>
    <row r="2379" spans="4:8" x14ac:dyDescent="0.25">
      <c r="D2379" s="100"/>
      <c r="G2379" s="19" t="str">
        <f>IFERROR(VLOOKUP($D2379,LISTA!$A$2:$J$9990,8,0),"")</f>
        <v/>
      </c>
      <c r="H2379" s="40" t="str">
        <f t="shared" si="48"/>
        <v/>
      </c>
    </row>
    <row r="2380" spans="4:8" x14ac:dyDescent="0.25">
      <c r="D2380" s="100"/>
      <c r="G2380" s="19" t="str">
        <f>IFERROR(VLOOKUP($D2380,LISTA!$A$2:$J$9990,8,0),"")</f>
        <v/>
      </c>
      <c r="H2380" s="40" t="str">
        <f t="shared" si="48"/>
        <v/>
      </c>
    </row>
    <row r="2381" spans="4:8" x14ac:dyDescent="0.25">
      <c r="D2381" s="100"/>
      <c r="G2381" s="19" t="str">
        <f>IFERROR(VLOOKUP($D2381,LISTA!$A$2:$J$9990,8,0),"")</f>
        <v/>
      </c>
      <c r="H2381" s="40" t="str">
        <f t="shared" si="48"/>
        <v/>
      </c>
    </row>
    <row r="2382" spans="4:8" x14ac:dyDescent="0.25">
      <c r="D2382" s="100"/>
      <c r="G2382" s="19" t="str">
        <f>IFERROR(VLOOKUP($D2382,LISTA!$A$2:$J$9990,8,0),"")</f>
        <v/>
      </c>
      <c r="H2382" s="40" t="str">
        <f t="shared" si="48"/>
        <v/>
      </c>
    </row>
    <row r="2383" spans="4:8" x14ac:dyDescent="0.25">
      <c r="D2383" s="100"/>
      <c r="G2383" s="19" t="str">
        <f>IFERROR(VLOOKUP($D2383,LISTA!$A$2:$J$9990,8,0),"")</f>
        <v/>
      </c>
      <c r="H2383" s="40" t="str">
        <f t="shared" si="48"/>
        <v/>
      </c>
    </row>
    <row r="2384" spans="4:8" x14ac:dyDescent="0.25">
      <c r="D2384" s="100"/>
      <c r="G2384" s="19" t="str">
        <f>IFERROR(VLOOKUP($D2384,LISTA!$A$2:$J$9990,8,0),"")</f>
        <v/>
      </c>
      <c r="H2384" s="40" t="str">
        <f t="shared" si="48"/>
        <v/>
      </c>
    </row>
    <row r="2385" spans="4:8" x14ac:dyDescent="0.25">
      <c r="D2385" s="100"/>
      <c r="G2385" s="19" t="str">
        <f>IFERROR(VLOOKUP($D2385,LISTA!$A$2:$J$9990,8,0),"")</f>
        <v/>
      </c>
      <c r="H2385" s="40" t="str">
        <f t="shared" si="48"/>
        <v/>
      </c>
    </row>
    <row r="2386" spans="4:8" x14ac:dyDescent="0.25">
      <c r="D2386" s="100"/>
      <c r="G2386" s="19" t="str">
        <f>IFERROR(VLOOKUP($D2386,LISTA!$A$2:$J$9990,8,0),"")</f>
        <v/>
      </c>
      <c r="H2386" s="40" t="str">
        <f t="shared" si="48"/>
        <v/>
      </c>
    </row>
    <row r="2387" spans="4:8" x14ac:dyDescent="0.25">
      <c r="D2387" s="100"/>
      <c r="G2387" s="19" t="str">
        <f>IFERROR(VLOOKUP($D2387,LISTA!$A$2:$J$9990,8,0),"")</f>
        <v/>
      </c>
      <c r="H2387" s="40" t="str">
        <f t="shared" si="48"/>
        <v/>
      </c>
    </row>
    <row r="2388" spans="4:8" x14ac:dyDescent="0.25">
      <c r="D2388" s="100"/>
      <c r="G2388" s="19" t="str">
        <f>IFERROR(VLOOKUP($D2388,LISTA!$A$2:$J$9990,8,0),"")</f>
        <v/>
      </c>
      <c r="H2388" s="40" t="str">
        <f t="shared" si="48"/>
        <v/>
      </c>
    </row>
    <row r="2389" spans="4:8" x14ac:dyDescent="0.25">
      <c r="D2389" s="100"/>
      <c r="G2389" s="19" t="str">
        <f>IFERROR(VLOOKUP($D2389,LISTA!$A$2:$J$9990,8,0),"")</f>
        <v/>
      </c>
      <c r="H2389" s="40" t="str">
        <f t="shared" si="48"/>
        <v/>
      </c>
    </row>
    <row r="2390" spans="4:8" x14ac:dyDescent="0.25">
      <c r="D2390" s="100"/>
      <c r="G2390" s="19" t="str">
        <f>IFERROR(VLOOKUP($D2390,LISTA!$A$2:$J$9990,8,0),"")</f>
        <v/>
      </c>
      <c r="H2390" s="40" t="str">
        <f t="shared" si="48"/>
        <v/>
      </c>
    </row>
    <row r="2391" spans="4:8" x14ac:dyDescent="0.25">
      <c r="D2391" s="100"/>
      <c r="G2391" s="19" t="str">
        <f>IFERROR(VLOOKUP($D2391,LISTA!$A$2:$J$9990,8,0),"")</f>
        <v/>
      </c>
      <c r="H2391" s="40" t="str">
        <f t="shared" si="48"/>
        <v/>
      </c>
    </row>
    <row r="2392" spans="4:8" x14ac:dyDescent="0.25">
      <c r="D2392" s="100"/>
      <c r="G2392" s="19" t="str">
        <f>IFERROR(VLOOKUP($D2392,LISTA!$A$2:$J$9990,8,0),"")</f>
        <v/>
      </c>
      <c r="H2392" s="40" t="str">
        <f t="shared" si="48"/>
        <v/>
      </c>
    </row>
    <row r="2393" spans="4:8" x14ac:dyDescent="0.25">
      <c r="D2393" s="100"/>
      <c r="G2393" s="19" t="str">
        <f>IFERROR(VLOOKUP($D2393,LISTA!$A$2:$J$9990,8,0),"")</f>
        <v/>
      </c>
      <c r="H2393" s="40" t="str">
        <f t="shared" si="48"/>
        <v/>
      </c>
    </row>
    <row r="2394" spans="4:8" x14ac:dyDescent="0.25">
      <c r="D2394" s="100"/>
      <c r="G2394" s="19" t="str">
        <f>IFERROR(VLOOKUP($D2394,LISTA!$A$2:$J$9990,8,0),"")</f>
        <v/>
      </c>
      <c r="H2394" s="40" t="str">
        <f t="shared" si="48"/>
        <v/>
      </c>
    </row>
    <row r="2395" spans="4:8" x14ac:dyDescent="0.25">
      <c r="D2395" s="100"/>
      <c r="G2395" s="19" t="str">
        <f>IFERROR(VLOOKUP($D2395,LISTA!$A$2:$J$9990,8,0),"")</f>
        <v/>
      </c>
      <c r="H2395" s="40" t="str">
        <f t="shared" si="48"/>
        <v/>
      </c>
    </row>
    <row r="2396" spans="4:8" x14ac:dyDescent="0.25">
      <c r="D2396" s="100"/>
      <c r="G2396" s="19" t="str">
        <f>IFERROR(VLOOKUP($D2396,LISTA!$A$2:$J$9990,8,0),"")</f>
        <v/>
      </c>
      <c r="H2396" s="40" t="str">
        <f t="shared" si="48"/>
        <v/>
      </c>
    </row>
    <row r="2397" spans="4:8" x14ac:dyDescent="0.25">
      <c r="D2397" s="100"/>
      <c r="G2397" s="19" t="str">
        <f>IFERROR(VLOOKUP($D2397,LISTA!$A$2:$J$9990,8,0),"")</f>
        <v/>
      </c>
      <c r="H2397" s="40" t="str">
        <f t="shared" si="48"/>
        <v/>
      </c>
    </row>
    <row r="2398" spans="4:8" x14ac:dyDescent="0.25">
      <c r="D2398" s="100"/>
      <c r="G2398" s="19" t="str">
        <f>IFERROR(VLOOKUP($D2398,LISTA!$A$2:$J$9990,8,0),"")</f>
        <v/>
      </c>
      <c r="H2398" s="40" t="str">
        <f t="shared" si="48"/>
        <v/>
      </c>
    </row>
    <row r="2399" spans="4:8" x14ac:dyDescent="0.25">
      <c r="D2399" s="100"/>
      <c r="G2399" s="19" t="str">
        <f>IFERROR(VLOOKUP($D2399,LISTA!$A$2:$J$9990,8,0),"")</f>
        <v/>
      </c>
      <c r="H2399" s="40" t="str">
        <f t="shared" si="48"/>
        <v/>
      </c>
    </row>
    <row r="2400" spans="4:8" x14ac:dyDescent="0.25">
      <c r="D2400" s="100"/>
      <c r="G2400" s="19" t="str">
        <f>IFERROR(VLOOKUP($D2400,LISTA!$A$2:$J$9990,8,0),"")</f>
        <v/>
      </c>
      <c r="H2400" s="40" t="str">
        <f t="shared" si="48"/>
        <v/>
      </c>
    </row>
    <row r="2401" spans="4:8" x14ac:dyDescent="0.25">
      <c r="D2401" s="100"/>
      <c r="G2401" s="19" t="str">
        <f>IFERROR(VLOOKUP($D2401,LISTA!$A$2:$J$9990,8,0),"")</f>
        <v/>
      </c>
      <c r="H2401" s="40" t="str">
        <f t="shared" si="48"/>
        <v/>
      </c>
    </row>
    <row r="2402" spans="4:8" x14ac:dyDescent="0.25">
      <c r="D2402" s="100"/>
      <c r="G2402" s="19" t="str">
        <f>IFERROR(VLOOKUP($D2402,LISTA!$A$2:$J$9990,8,0),"")</f>
        <v/>
      </c>
      <c r="H2402" s="40" t="str">
        <f t="shared" si="48"/>
        <v/>
      </c>
    </row>
    <row r="2403" spans="4:8" x14ac:dyDescent="0.25">
      <c r="D2403" s="100"/>
      <c r="G2403" s="19" t="str">
        <f>IFERROR(VLOOKUP($D2403,LISTA!$A$2:$J$9990,8,0),"")</f>
        <v/>
      </c>
      <c r="H2403" s="40" t="str">
        <f t="shared" si="48"/>
        <v/>
      </c>
    </row>
    <row r="2404" spans="4:8" x14ac:dyDescent="0.25">
      <c r="D2404" s="100"/>
      <c r="G2404" s="19" t="str">
        <f>IFERROR(VLOOKUP($D2404,LISTA!$A$2:$J$9990,8,0),"")</f>
        <v/>
      </c>
      <c r="H2404" s="40" t="str">
        <f t="shared" si="48"/>
        <v/>
      </c>
    </row>
    <row r="2405" spans="4:8" x14ac:dyDescent="0.25">
      <c r="D2405" s="100"/>
      <c r="G2405" s="19" t="str">
        <f>IFERROR(VLOOKUP($D2405,LISTA!$A$2:$J$9990,8,0),"")</f>
        <v/>
      </c>
      <c r="H2405" s="40" t="str">
        <f t="shared" si="48"/>
        <v/>
      </c>
    </row>
    <row r="2406" spans="4:8" x14ac:dyDescent="0.25">
      <c r="D2406" s="100"/>
      <c r="G2406" s="19" t="str">
        <f>IFERROR(VLOOKUP($D2406,LISTA!$A$2:$J$9990,8,0),"")</f>
        <v/>
      </c>
      <c r="H2406" s="40" t="str">
        <f t="shared" si="48"/>
        <v/>
      </c>
    </row>
    <row r="2407" spans="4:8" x14ac:dyDescent="0.25">
      <c r="D2407" s="100"/>
      <c r="G2407" s="19" t="str">
        <f>IFERROR(VLOOKUP($D2407,LISTA!$A$2:$J$9990,8,0),"")</f>
        <v/>
      </c>
      <c r="H2407" s="40" t="str">
        <f t="shared" si="48"/>
        <v/>
      </c>
    </row>
    <row r="2408" spans="4:8" x14ac:dyDescent="0.25">
      <c r="D2408" s="100"/>
      <c r="G2408" s="19" t="str">
        <f>IFERROR(VLOOKUP($D2408,LISTA!$A$2:$J$9990,8,0),"")</f>
        <v/>
      </c>
      <c r="H2408" s="40" t="str">
        <f t="shared" si="48"/>
        <v/>
      </c>
    </row>
    <row r="2409" spans="4:8" x14ac:dyDescent="0.25">
      <c r="D2409" s="100"/>
      <c r="G2409" s="19" t="str">
        <f>IFERROR(VLOOKUP($D2409,LISTA!$A$2:$J$9990,8,0),"")</f>
        <v/>
      </c>
      <c r="H2409" s="40" t="str">
        <f t="shared" si="48"/>
        <v/>
      </c>
    </row>
    <row r="2410" spans="4:8" x14ac:dyDescent="0.25">
      <c r="D2410" s="100"/>
      <c r="G2410" s="19" t="str">
        <f>IFERROR(VLOOKUP($D2410,LISTA!$A$2:$J$9990,8,0),"")</f>
        <v/>
      </c>
      <c r="H2410" s="40" t="str">
        <f t="shared" si="48"/>
        <v/>
      </c>
    </row>
    <row r="2411" spans="4:8" x14ac:dyDescent="0.25">
      <c r="D2411" s="100"/>
      <c r="G2411" s="19" t="str">
        <f>IFERROR(VLOOKUP($D2411,LISTA!$A$2:$J$9990,8,0),"")</f>
        <v/>
      </c>
      <c r="H2411" s="40" t="str">
        <f t="shared" si="48"/>
        <v/>
      </c>
    </row>
    <row r="2412" spans="4:8" x14ac:dyDescent="0.25">
      <c r="D2412" s="100"/>
      <c r="G2412" s="19" t="str">
        <f>IFERROR(VLOOKUP($D2412,LISTA!$A$2:$J$9990,8,0),"")</f>
        <v/>
      </c>
      <c r="H2412" s="40" t="str">
        <f t="shared" si="48"/>
        <v/>
      </c>
    </row>
    <row r="2413" spans="4:8" x14ac:dyDescent="0.25">
      <c r="D2413" s="100"/>
      <c r="G2413" s="19" t="str">
        <f>IFERROR(VLOOKUP($D2413,LISTA!$A$2:$J$9990,8,0),"")</f>
        <v/>
      </c>
      <c r="H2413" s="40" t="str">
        <f t="shared" si="48"/>
        <v/>
      </c>
    </row>
    <row r="2414" spans="4:8" x14ac:dyDescent="0.25">
      <c r="D2414" s="100"/>
      <c r="G2414" s="19" t="str">
        <f>IFERROR(VLOOKUP($D2414,LISTA!$A$2:$J$9990,8,0),"")</f>
        <v/>
      </c>
      <c r="H2414" s="40" t="str">
        <f t="shared" si="48"/>
        <v/>
      </c>
    </row>
    <row r="2415" spans="4:8" x14ac:dyDescent="0.25">
      <c r="D2415" s="100"/>
      <c r="G2415" s="19" t="str">
        <f>IFERROR(VLOOKUP($D2415,LISTA!$A$2:$J$9990,8,0),"")</f>
        <v/>
      </c>
      <c r="H2415" s="40" t="str">
        <f t="shared" si="48"/>
        <v/>
      </c>
    </row>
    <row r="2416" spans="4:8" x14ac:dyDescent="0.25">
      <c r="D2416" s="100"/>
      <c r="G2416" s="19" t="str">
        <f>IFERROR(VLOOKUP($D2416,LISTA!$A$2:$J$9990,8,0),"")</f>
        <v/>
      </c>
      <c r="H2416" s="40" t="str">
        <f t="shared" si="48"/>
        <v/>
      </c>
    </row>
    <row r="2417" spans="4:8" x14ac:dyDescent="0.25">
      <c r="D2417" s="100"/>
      <c r="G2417" s="19" t="str">
        <f>IFERROR(VLOOKUP($D2417,LISTA!$A$2:$J$9990,8,0),"")</f>
        <v/>
      </c>
      <c r="H2417" s="40" t="str">
        <f t="shared" si="48"/>
        <v/>
      </c>
    </row>
    <row r="2418" spans="4:8" x14ac:dyDescent="0.25">
      <c r="D2418" s="100"/>
      <c r="G2418" s="19" t="str">
        <f>IFERROR(VLOOKUP($D2418,LISTA!$A$2:$J$9990,8,0),"")</f>
        <v/>
      </c>
      <c r="H2418" s="40" t="str">
        <f t="shared" si="48"/>
        <v/>
      </c>
    </row>
    <row r="2419" spans="4:8" x14ac:dyDescent="0.25">
      <c r="D2419" s="100"/>
      <c r="G2419" s="19" t="str">
        <f>IFERROR(VLOOKUP($D2419,LISTA!$A$2:$J$9990,8,0),"")</f>
        <v/>
      </c>
      <c r="H2419" s="40" t="str">
        <f t="shared" si="48"/>
        <v/>
      </c>
    </row>
    <row r="2420" spans="4:8" x14ac:dyDescent="0.25">
      <c r="D2420" s="100"/>
      <c r="G2420" s="19" t="str">
        <f>IFERROR(VLOOKUP($D2420,LISTA!$A$2:$J$9990,8,0),"")</f>
        <v/>
      </c>
      <c r="H2420" s="40" t="str">
        <f t="shared" si="48"/>
        <v/>
      </c>
    </row>
    <row r="2421" spans="4:8" x14ac:dyDescent="0.25">
      <c r="D2421" s="100"/>
      <c r="G2421" s="19" t="str">
        <f>IFERROR(VLOOKUP($D2421,LISTA!$A$2:$J$9990,8,0),"")</f>
        <v/>
      </c>
      <c r="H2421" s="40" t="str">
        <f t="shared" si="48"/>
        <v/>
      </c>
    </row>
    <row r="2422" spans="4:8" x14ac:dyDescent="0.25">
      <c r="D2422" s="100"/>
      <c r="G2422" s="19" t="str">
        <f>IFERROR(VLOOKUP($D2422,LISTA!$A$2:$J$9990,8,0),"")</f>
        <v/>
      </c>
      <c r="H2422" s="40" t="str">
        <f t="shared" si="48"/>
        <v/>
      </c>
    </row>
    <row r="2423" spans="4:8" x14ac:dyDescent="0.25">
      <c r="D2423" s="100"/>
      <c r="G2423" s="19" t="str">
        <f>IFERROR(VLOOKUP($D2423,LISTA!$A$2:$J$9990,8,0),"")</f>
        <v/>
      </c>
      <c r="H2423" s="40" t="str">
        <f t="shared" si="48"/>
        <v/>
      </c>
    </row>
    <row r="2424" spans="4:8" x14ac:dyDescent="0.25">
      <c r="D2424" s="100"/>
      <c r="G2424" s="19" t="str">
        <f>IFERROR(VLOOKUP($D2424,LISTA!$A$2:$J$9990,8,0),"")</f>
        <v/>
      </c>
      <c r="H2424" s="40" t="str">
        <f t="shared" si="48"/>
        <v/>
      </c>
    </row>
    <row r="2425" spans="4:8" x14ac:dyDescent="0.25">
      <c r="D2425" s="100"/>
      <c r="G2425" s="19" t="str">
        <f>IFERROR(VLOOKUP($D2425,LISTA!$A$2:$J$9990,8,0),"")</f>
        <v/>
      </c>
      <c r="H2425" s="40" t="str">
        <f t="shared" si="48"/>
        <v/>
      </c>
    </row>
    <row r="2426" spans="4:8" x14ac:dyDescent="0.25">
      <c r="D2426" s="100"/>
      <c r="G2426" s="19" t="str">
        <f>IFERROR(VLOOKUP($D2426,LISTA!$A$2:$J$9990,8,0),"")</f>
        <v/>
      </c>
      <c r="H2426" s="40" t="str">
        <f t="shared" si="48"/>
        <v/>
      </c>
    </row>
    <row r="2427" spans="4:8" x14ac:dyDescent="0.25">
      <c r="D2427" s="100"/>
      <c r="G2427" s="19" t="str">
        <f>IFERROR(VLOOKUP($D2427,LISTA!$A$2:$J$9990,8,0),"")</f>
        <v/>
      </c>
      <c r="H2427" s="40" t="str">
        <f t="shared" si="48"/>
        <v/>
      </c>
    </row>
    <row r="2428" spans="4:8" x14ac:dyDescent="0.25">
      <c r="D2428" s="100"/>
      <c r="G2428" s="19" t="str">
        <f>IFERROR(VLOOKUP($D2428,LISTA!$A$2:$J$9990,8,0),"")</f>
        <v/>
      </c>
      <c r="H2428" s="40" t="str">
        <f t="shared" si="48"/>
        <v/>
      </c>
    </row>
    <row r="2429" spans="4:8" x14ac:dyDescent="0.25">
      <c r="D2429" s="100"/>
      <c r="G2429" s="19" t="str">
        <f>IFERROR(VLOOKUP($D2429,LISTA!$A$2:$J$9990,8,0),"")</f>
        <v/>
      </c>
      <c r="H2429" s="40" t="str">
        <f t="shared" si="48"/>
        <v/>
      </c>
    </row>
    <row r="2430" spans="4:8" x14ac:dyDescent="0.25">
      <c r="D2430" s="100"/>
      <c r="G2430" s="19" t="str">
        <f>IFERROR(VLOOKUP($D2430,LISTA!$A$2:$J$9990,8,0),"")</f>
        <v/>
      </c>
      <c r="H2430" s="40" t="str">
        <f t="shared" si="48"/>
        <v/>
      </c>
    </row>
    <row r="2431" spans="4:8" x14ac:dyDescent="0.25">
      <c r="D2431" s="100"/>
      <c r="G2431" s="19" t="str">
        <f>IFERROR(VLOOKUP($D2431,LISTA!$A$2:$J$9990,8,0),"")</f>
        <v/>
      </c>
      <c r="H2431" s="40" t="str">
        <f t="shared" si="48"/>
        <v/>
      </c>
    </row>
    <row r="2432" spans="4:8" x14ac:dyDescent="0.25">
      <c r="D2432" s="100"/>
      <c r="G2432" s="19" t="str">
        <f>IFERROR(VLOOKUP($D2432,LISTA!$A$2:$J$9990,8,0),"")</f>
        <v/>
      </c>
      <c r="H2432" s="40" t="str">
        <f t="shared" si="48"/>
        <v/>
      </c>
    </row>
    <row r="2433" spans="4:8" x14ac:dyDescent="0.25">
      <c r="D2433" s="100"/>
      <c r="G2433" s="19" t="str">
        <f>IFERROR(VLOOKUP($D2433,LISTA!$A$2:$J$9990,8,0),"")</f>
        <v/>
      </c>
      <c r="H2433" s="40" t="str">
        <f t="shared" si="48"/>
        <v/>
      </c>
    </row>
    <row r="2434" spans="4:8" x14ac:dyDescent="0.25">
      <c r="D2434" s="100"/>
      <c r="G2434" s="19" t="str">
        <f>IFERROR(VLOOKUP($D2434,LISTA!$A$2:$J$9990,8,0),"")</f>
        <v/>
      </c>
      <c r="H2434" s="40" t="str">
        <f t="shared" si="48"/>
        <v/>
      </c>
    </row>
    <row r="2435" spans="4:8" x14ac:dyDescent="0.25">
      <c r="D2435" s="100"/>
      <c r="G2435" s="19" t="str">
        <f>IFERROR(VLOOKUP($D2435,LISTA!$A$2:$J$9990,8,0),"")</f>
        <v/>
      </c>
      <c r="H2435" s="40" t="str">
        <f t="shared" si="48"/>
        <v/>
      </c>
    </row>
    <row r="2436" spans="4:8" x14ac:dyDescent="0.25">
      <c r="D2436" s="100"/>
      <c r="G2436" s="19" t="str">
        <f>IFERROR(VLOOKUP($D2436,LISTA!$A$2:$J$9990,8,0),"")</f>
        <v/>
      </c>
      <c r="H2436" s="40" t="str">
        <f t="shared" si="48"/>
        <v/>
      </c>
    </row>
    <row r="2437" spans="4:8" x14ac:dyDescent="0.25">
      <c r="D2437" s="100"/>
      <c r="G2437" s="19" t="str">
        <f>IFERROR(VLOOKUP($D2437,LISTA!$A$2:$J$9990,8,0),"")</f>
        <v/>
      </c>
      <c r="H2437" s="40" t="str">
        <f t="shared" ref="H2437:H2500" si="49">IF(OR(G2437=$K$10,G2437=$K$11,G2437=$K$14,G2437=$K$15,G2437=$K$16,G2437=$K$17,G2437=$K$18,G2437=$K$19,G2437=$K$20,G2437=$K$21,G2437=$K$22,G2437=$K$23,G2437=$K$24,G2437=$K$25,G2437=$K$26,G2437=$K$27,G2437=$K$28),$K$9,IF(OR(G2437=$K$32,G2437=$K$33),$K$31,IF(OR(G2437=$K$38),$K$37,"")))</f>
        <v/>
      </c>
    </row>
    <row r="2438" spans="4:8" x14ac:dyDescent="0.25">
      <c r="D2438" s="100"/>
      <c r="G2438" s="19" t="str">
        <f>IFERROR(VLOOKUP($D2438,LISTA!$A$2:$J$9990,8,0),"")</f>
        <v/>
      </c>
      <c r="H2438" s="40" t="str">
        <f t="shared" si="49"/>
        <v/>
      </c>
    </row>
    <row r="2439" spans="4:8" x14ac:dyDescent="0.25">
      <c r="D2439" s="100"/>
      <c r="G2439" s="19" t="str">
        <f>IFERROR(VLOOKUP($D2439,LISTA!$A$2:$J$9990,8,0),"")</f>
        <v/>
      </c>
      <c r="H2439" s="40" t="str">
        <f t="shared" si="49"/>
        <v/>
      </c>
    </row>
    <row r="2440" spans="4:8" x14ac:dyDescent="0.25">
      <c r="D2440" s="100"/>
      <c r="G2440" s="19" t="str">
        <f>IFERROR(VLOOKUP($D2440,LISTA!$A$2:$J$9990,8,0),"")</f>
        <v/>
      </c>
      <c r="H2440" s="40" t="str">
        <f t="shared" si="49"/>
        <v/>
      </c>
    </row>
    <row r="2441" spans="4:8" x14ac:dyDescent="0.25">
      <c r="D2441" s="100"/>
      <c r="G2441" s="19" t="str">
        <f>IFERROR(VLOOKUP($D2441,LISTA!$A$2:$J$9990,8,0),"")</f>
        <v/>
      </c>
      <c r="H2441" s="40" t="str">
        <f t="shared" si="49"/>
        <v/>
      </c>
    </row>
    <row r="2442" spans="4:8" x14ac:dyDescent="0.25">
      <c r="D2442" s="100"/>
      <c r="G2442" s="19" t="str">
        <f>IFERROR(VLOOKUP($D2442,LISTA!$A$2:$J$9990,8,0),"")</f>
        <v/>
      </c>
      <c r="H2442" s="40" t="str">
        <f t="shared" si="49"/>
        <v/>
      </c>
    </row>
    <row r="2443" spans="4:8" x14ac:dyDescent="0.25">
      <c r="D2443" s="100"/>
      <c r="G2443" s="19" t="str">
        <f>IFERROR(VLOOKUP($D2443,LISTA!$A$2:$J$9990,8,0),"")</f>
        <v/>
      </c>
      <c r="H2443" s="40" t="str">
        <f t="shared" si="49"/>
        <v/>
      </c>
    </row>
    <row r="2444" spans="4:8" x14ac:dyDescent="0.25">
      <c r="D2444" s="100"/>
      <c r="G2444" s="19" t="str">
        <f>IFERROR(VLOOKUP($D2444,LISTA!$A$2:$J$9990,8,0),"")</f>
        <v/>
      </c>
      <c r="H2444" s="40" t="str">
        <f t="shared" si="49"/>
        <v/>
      </c>
    </row>
    <row r="2445" spans="4:8" x14ac:dyDescent="0.25">
      <c r="D2445" s="100"/>
      <c r="G2445" s="19" t="str">
        <f>IFERROR(VLOOKUP($D2445,LISTA!$A$2:$J$9990,8,0),"")</f>
        <v/>
      </c>
      <c r="H2445" s="40" t="str">
        <f t="shared" si="49"/>
        <v/>
      </c>
    </row>
    <row r="2446" spans="4:8" x14ac:dyDescent="0.25">
      <c r="D2446" s="100"/>
      <c r="G2446" s="19" t="str">
        <f>IFERROR(VLOOKUP($D2446,LISTA!$A$2:$J$9990,8,0),"")</f>
        <v/>
      </c>
      <c r="H2446" s="40" t="str">
        <f t="shared" si="49"/>
        <v/>
      </c>
    </row>
    <row r="2447" spans="4:8" x14ac:dyDescent="0.25">
      <c r="D2447" s="100"/>
      <c r="G2447" s="19" t="str">
        <f>IFERROR(VLOOKUP($D2447,LISTA!$A$2:$J$9990,8,0),"")</f>
        <v/>
      </c>
      <c r="H2447" s="40" t="str">
        <f t="shared" si="49"/>
        <v/>
      </c>
    </row>
    <row r="2448" spans="4:8" x14ac:dyDescent="0.25">
      <c r="D2448" s="100"/>
      <c r="G2448" s="19" t="str">
        <f>IFERROR(VLOOKUP($D2448,LISTA!$A$2:$J$9990,8,0),"")</f>
        <v/>
      </c>
      <c r="H2448" s="40" t="str">
        <f t="shared" si="49"/>
        <v/>
      </c>
    </row>
    <row r="2449" spans="4:8" x14ac:dyDescent="0.25">
      <c r="D2449" s="100"/>
      <c r="G2449" s="19" t="str">
        <f>IFERROR(VLOOKUP($D2449,LISTA!$A$2:$J$9990,8,0),"")</f>
        <v/>
      </c>
      <c r="H2449" s="40" t="str">
        <f t="shared" si="49"/>
        <v/>
      </c>
    </row>
    <row r="2450" spans="4:8" x14ac:dyDescent="0.25">
      <c r="D2450" s="100"/>
      <c r="G2450" s="19" t="str">
        <f>IFERROR(VLOOKUP($D2450,LISTA!$A$2:$J$9990,8,0),"")</f>
        <v/>
      </c>
      <c r="H2450" s="40" t="str">
        <f t="shared" si="49"/>
        <v/>
      </c>
    </row>
    <row r="2451" spans="4:8" x14ac:dyDescent="0.25">
      <c r="D2451" s="100"/>
      <c r="G2451" s="19" t="str">
        <f>IFERROR(VLOOKUP($D2451,LISTA!$A$2:$J$9990,8,0),"")</f>
        <v/>
      </c>
      <c r="H2451" s="40" t="str">
        <f t="shared" si="49"/>
        <v/>
      </c>
    </row>
    <row r="2452" spans="4:8" x14ac:dyDescent="0.25">
      <c r="D2452" s="100"/>
      <c r="G2452" s="19" t="str">
        <f>IFERROR(VLOOKUP($D2452,LISTA!$A$2:$J$9990,8,0),"")</f>
        <v/>
      </c>
      <c r="H2452" s="40" t="str">
        <f t="shared" si="49"/>
        <v/>
      </c>
    </row>
    <row r="2453" spans="4:8" x14ac:dyDescent="0.25">
      <c r="D2453" s="100"/>
      <c r="G2453" s="19" t="str">
        <f>IFERROR(VLOOKUP($D2453,LISTA!$A$2:$J$9990,8,0),"")</f>
        <v/>
      </c>
      <c r="H2453" s="40" t="str">
        <f t="shared" si="49"/>
        <v/>
      </c>
    </row>
    <row r="2454" spans="4:8" x14ac:dyDescent="0.25">
      <c r="D2454" s="100"/>
      <c r="G2454" s="19" t="str">
        <f>IFERROR(VLOOKUP($D2454,LISTA!$A$2:$J$9990,8,0),"")</f>
        <v/>
      </c>
      <c r="H2454" s="40" t="str">
        <f t="shared" si="49"/>
        <v/>
      </c>
    </row>
    <row r="2455" spans="4:8" x14ac:dyDescent="0.25">
      <c r="D2455" s="100"/>
      <c r="G2455" s="19" t="str">
        <f>IFERROR(VLOOKUP($D2455,LISTA!$A$2:$J$9990,8,0),"")</f>
        <v/>
      </c>
      <c r="H2455" s="40" t="str">
        <f t="shared" si="49"/>
        <v/>
      </c>
    </row>
    <row r="2456" spans="4:8" x14ac:dyDescent="0.25">
      <c r="D2456" s="100"/>
      <c r="G2456" s="19" t="str">
        <f>IFERROR(VLOOKUP($D2456,LISTA!$A$2:$J$9990,8,0),"")</f>
        <v/>
      </c>
      <c r="H2456" s="40" t="str">
        <f t="shared" si="49"/>
        <v/>
      </c>
    </row>
    <row r="2457" spans="4:8" x14ac:dyDescent="0.25">
      <c r="D2457" s="100"/>
      <c r="G2457" s="19" t="str">
        <f>IFERROR(VLOOKUP($D2457,LISTA!$A$2:$J$9990,8,0),"")</f>
        <v/>
      </c>
      <c r="H2457" s="40" t="str">
        <f t="shared" si="49"/>
        <v/>
      </c>
    </row>
    <row r="2458" spans="4:8" x14ac:dyDescent="0.25">
      <c r="D2458" s="100"/>
      <c r="G2458" s="19" t="str">
        <f>IFERROR(VLOOKUP($D2458,LISTA!$A$2:$J$9990,8,0),"")</f>
        <v/>
      </c>
      <c r="H2458" s="40" t="str">
        <f t="shared" si="49"/>
        <v/>
      </c>
    </row>
    <row r="2459" spans="4:8" x14ac:dyDescent="0.25">
      <c r="D2459" s="100"/>
      <c r="G2459" s="19" t="str">
        <f>IFERROR(VLOOKUP($D2459,LISTA!$A$2:$J$9990,8,0),"")</f>
        <v/>
      </c>
      <c r="H2459" s="40" t="str">
        <f t="shared" si="49"/>
        <v/>
      </c>
    </row>
    <row r="2460" spans="4:8" x14ac:dyDescent="0.25">
      <c r="D2460" s="100"/>
      <c r="G2460" s="19" t="str">
        <f>IFERROR(VLOOKUP($D2460,LISTA!$A$2:$J$9990,8,0),"")</f>
        <v/>
      </c>
      <c r="H2460" s="40" t="str">
        <f t="shared" si="49"/>
        <v/>
      </c>
    </row>
    <row r="2461" spans="4:8" x14ac:dyDescent="0.25">
      <c r="D2461" s="100"/>
      <c r="G2461" s="19" t="str">
        <f>IFERROR(VLOOKUP($D2461,LISTA!$A$2:$J$9990,8,0),"")</f>
        <v/>
      </c>
      <c r="H2461" s="40" t="str">
        <f t="shared" si="49"/>
        <v/>
      </c>
    </row>
    <row r="2462" spans="4:8" x14ac:dyDescent="0.25">
      <c r="D2462" s="100"/>
      <c r="G2462" s="19" t="str">
        <f>IFERROR(VLOOKUP($D2462,LISTA!$A$2:$J$9990,8,0),"")</f>
        <v/>
      </c>
      <c r="H2462" s="40" t="str">
        <f t="shared" si="49"/>
        <v/>
      </c>
    </row>
    <row r="2463" spans="4:8" x14ac:dyDescent="0.25">
      <c r="D2463" s="100"/>
      <c r="G2463" s="19" t="str">
        <f>IFERROR(VLOOKUP($D2463,LISTA!$A$2:$J$9990,8,0),"")</f>
        <v/>
      </c>
      <c r="H2463" s="40" t="str">
        <f t="shared" si="49"/>
        <v/>
      </c>
    </row>
    <row r="2464" spans="4:8" x14ac:dyDescent="0.25">
      <c r="D2464" s="100"/>
      <c r="G2464" s="19" t="str">
        <f>IFERROR(VLOOKUP($D2464,LISTA!$A$2:$J$9990,8,0),"")</f>
        <v/>
      </c>
      <c r="H2464" s="40" t="str">
        <f t="shared" si="49"/>
        <v/>
      </c>
    </row>
    <row r="2465" spans="4:8" x14ac:dyDescent="0.25">
      <c r="D2465" s="100"/>
      <c r="G2465" s="19" t="str">
        <f>IFERROR(VLOOKUP($D2465,LISTA!$A$2:$J$9990,8,0),"")</f>
        <v/>
      </c>
      <c r="H2465" s="40" t="str">
        <f t="shared" si="49"/>
        <v/>
      </c>
    </row>
    <row r="2466" spans="4:8" x14ac:dyDescent="0.25">
      <c r="D2466" s="100"/>
      <c r="G2466" s="19" t="str">
        <f>IFERROR(VLOOKUP($D2466,LISTA!$A$2:$J$9990,8,0),"")</f>
        <v/>
      </c>
      <c r="H2466" s="40" t="str">
        <f t="shared" si="49"/>
        <v/>
      </c>
    </row>
    <row r="2467" spans="4:8" x14ac:dyDescent="0.25">
      <c r="D2467" s="100"/>
      <c r="G2467" s="19" t="str">
        <f>IFERROR(VLOOKUP($D2467,LISTA!$A$2:$J$9990,8,0),"")</f>
        <v/>
      </c>
      <c r="H2467" s="40" t="str">
        <f t="shared" si="49"/>
        <v/>
      </c>
    </row>
    <row r="2468" spans="4:8" x14ac:dyDescent="0.25">
      <c r="D2468" s="100"/>
      <c r="G2468" s="19" t="str">
        <f>IFERROR(VLOOKUP($D2468,LISTA!$A$2:$J$9990,8,0),"")</f>
        <v/>
      </c>
      <c r="H2468" s="40" t="str">
        <f t="shared" si="49"/>
        <v/>
      </c>
    </row>
    <row r="2469" spans="4:8" x14ac:dyDescent="0.25">
      <c r="D2469" s="100"/>
      <c r="G2469" s="19" t="str">
        <f>IFERROR(VLOOKUP($D2469,LISTA!$A$2:$J$9990,8,0),"")</f>
        <v/>
      </c>
      <c r="H2469" s="40" t="str">
        <f t="shared" si="49"/>
        <v/>
      </c>
    </row>
    <row r="2470" spans="4:8" x14ac:dyDescent="0.25">
      <c r="D2470" s="100"/>
      <c r="G2470" s="19" t="str">
        <f>IFERROR(VLOOKUP($D2470,LISTA!$A$2:$J$9990,8,0),"")</f>
        <v/>
      </c>
      <c r="H2470" s="40" t="str">
        <f t="shared" si="49"/>
        <v/>
      </c>
    </row>
    <row r="2471" spans="4:8" x14ac:dyDescent="0.25">
      <c r="D2471" s="100"/>
      <c r="G2471" s="19" t="str">
        <f>IFERROR(VLOOKUP($D2471,LISTA!$A$2:$J$9990,8,0),"")</f>
        <v/>
      </c>
      <c r="H2471" s="40" t="str">
        <f t="shared" si="49"/>
        <v/>
      </c>
    </row>
    <row r="2472" spans="4:8" x14ac:dyDescent="0.25">
      <c r="D2472" s="100"/>
      <c r="G2472" s="19" t="str">
        <f>IFERROR(VLOOKUP($D2472,LISTA!$A$2:$J$9990,8,0),"")</f>
        <v/>
      </c>
      <c r="H2472" s="40" t="str">
        <f t="shared" si="49"/>
        <v/>
      </c>
    </row>
    <row r="2473" spans="4:8" x14ac:dyDescent="0.25">
      <c r="D2473" s="100"/>
      <c r="G2473" s="19" t="str">
        <f>IFERROR(VLOOKUP($D2473,LISTA!$A$2:$J$9990,8,0),"")</f>
        <v/>
      </c>
      <c r="H2473" s="40" t="str">
        <f t="shared" si="49"/>
        <v/>
      </c>
    </row>
    <row r="2474" spans="4:8" x14ac:dyDescent="0.25">
      <c r="D2474" s="100"/>
      <c r="G2474" s="19" t="str">
        <f>IFERROR(VLOOKUP($D2474,LISTA!$A$2:$J$9990,8,0),"")</f>
        <v/>
      </c>
      <c r="H2474" s="40" t="str">
        <f t="shared" si="49"/>
        <v/>
      </c>
    </row>
    <row r="2475" spans="4:8" x14ac:dyDescent="0.25">
      <c r="D2475" s="100"/>
      <c r="G2475" s="19" t="str">
        <f>IFERROR(VLOOKUP($D2475,LISTA!$A$2:$J$9990,8,0),"")</f>
        <v/>
      </c>
      <c r="H2475" s="40" t="str">
        <f t="shared" si="49"/>
        <v/>
      </c>
    </row>
    <row r="2476" spans="4:8" x14ac:dyDescent="0.25">
      <c r="D2476" s="100"/>
      <c r="G2476" s="19" t="str">
        <f>IFERROR(VLOOKUP($D2476,LISTA!$A$2:$J$9990,8,0),"")</f>
        <v/>
      </c>
      <c r="H2476" s="40" t="str">
        <f t="shared" si="49"/>
        <v/>
      </c>
    </row>
    <row r="2477" spans="4:8" x14ac:dyDescent="0.25">
      <c r="D2477" s="100"/>
      <c r="G2477" s="19" t="str">
        <f>IFERROR(VLOOKUP($D2477,LISTA!$A$2:$J$9990,8,0),"")</f>
        <v/>
      </c>
      <c r="H2477" s="40" t="str">
        <f t="shared" si="49"/>
        <v/>
      </c>
    </row>
    <row r="2478" spans="4:8" x14ac:dyDescent="0.25">
      <c r="D2478" s="100"/>
      <c r="G2478" s="19" t="str">
        <f>IFERROR(VLOOKUP($D2478,LISTA!$A$2:$J$9990,8,0),"")</f>
        <v/>
      </c>
      <c r="H2478" s="40" t="str">
        <f t="shared" si="49"/>
        <v/>
      </c>
    </row>
    <row r="2479" spans="4:8" x14ac:dyDescent="0.25">
      <c r="D2479" s="100"/>
      <c r="G2479" s="19" t="str">
        <f>IFERROR(VLOOKUP($D2479,LISTA!$A$2:$J$9990,8,0),"")</f>
        <v/>
      </c>
      <c r="H2479" s="40" t="str">
        <f t="shared" si="49"/>
        <v/>
      </c>
    </row>
    <row r="2480" spans="4:8" x14ac:dyDescent="0.25">
      <c r="D2480" s="100"/>
      <c r="G2480" s="19" t="str">
        <f>IFERROR(VLOOKUP($D2480,LISTA!$A$2:$J$9990,8,0),"")</f>
        <v/>
      </c>
      <c r="H2480" s="40" t="str">
        <f t="shared" si="49"/>
        <v/>
      </c>
    </row>
    <row r="2481" spans="4:8" x14ac:dyDescent="0.25">
      <c r="D2481" s="100"/>
      <c r="G2481" s="19" t="str">
        <f>IFERROR(VLOOKUP($D2481,LISTA!$A$2:$J$9990,8,0),"")</f>
        <v/>
      </c>
      <c r="H2481" s="40" t="str">
        <f t="shared" si="49"/>
        <v/>
      </c>
    </row>
    <row r="2482" spans="4:8" x14ac:dyDescent="0.25">
      <c r="D2482" s="100"/>
      <c r="G2482" s="19" t="str">
        <f>IFERROR(VLOOKUP($D2482,LISTA!$A$2:$J$9990,8,0),"")</f>
        <v/>
      </c>
      <c r="H2482" s="40" t="str">
        <f t="shared" si="49"/>
        <v/>
      </c>
    </row>
    <row r="2483" spans="4:8" x14ac:dyDescent="0.25">
      <c r="D2483" s="100"/>
      <c r="G2483" s="19" t="str">
        <f>IFERROR(VLOOKUP($D2483,LISTA!$A$2:$J$9990,8,0),"")</f>
        <v/>
      </c>
      <c r="H2483" s="40" t="str">
        <f t="shared" si="49"/>
        <v/>
      </c>
    </row>
    <row r="2484" spans="4:8" x14ac:dyDescent="0.25">
      <c r="D2484" s="100"/>
      <c r="G2484" s="19" t="str">
        <f>IFERROR(VLOOKUP($D2484,LISTA!$A$2:$J$9990,8,0),"")</f>
        <v/>
      </c>
      <c r="H2484" s="40" t="str">
        <f t="shared" si="49"/>
        <v/>
      </c>
    </row>
    <row r="2485" spans="4:8" x14ac:dyDescent="0.25">
      <c r="D2485" s="100"/>
      <c r="G2485" s="19" t="str">
        <f>IFERROR(VLOOKUP($D2485,LISTA!$A$2:$J$9990,8,0),"")</f>
        <v/>
      </c>
      <c r="H2485" s="40" t="str">
        <f t="shared" si="49"/>
        <v/>
      </c>
    </row>
    <row r="2486" spans="4:8" x14ac:dyDescent="0.25">
      <c r="D2486" s="100"/>
      <c r="G2486" s="19" t="str">
        <f>IFERROR(VLOOKUP($D2486,LISTA!$A$2:$J$9990,8,0),"")</f>
        <v/>
      </c>
      <c r="H2486" s="40" t="str">
        <f t="shared" si="49"/>
        <v/>
      </c>
    </row>
    <row r="2487" spans="4:8" x14ac:dyDescent="0.25">
      <c r="D2487" s="100"/>
      <c r="G2487" s="19" t="str">
        <f>IFERROR(VLOOKUP($D2487,LISTA!$A$2:$J$9990,8,0),"")</f>
        <v/>
      </c>
      <c r="H2487" s="40" t="str">
        <f t="shared" si="49"/>
        <v/>
      </c>
    </row>
    <row r="2488" spans="4:8" x14ac:dyDescent="0.25">
      <c r="D2488" s="100"/>
      <c r="G2488" s="19" t="str">
        <f>IFERROR(VLOOKUP($D2488,LISTA!$A$2:$J$9990,8,0),"")</f>
        <v/>
      </c>
      <c r="H2488" s="40" t="str">
        <f t="shared" si="49"/>
        <v/>
      </c>
    </row>
    <row r="2489" spans="4:8" x14ac:dyDescent="0.25">
      <c r="D2489" s="100"/>
      <c r="G2489" s="19" t="str">
        <f>IFERROR(VLOOKUP($D2489,LISTA!$A$2:$J$9990,8,0),"")</f>
        <v/>
      </c>
      <c r="H2489" s="40" t="str">
        <f t="shared" si="49"/>
        <v/>
      </c>
    </row>
    <row r="2490" spans="4:8" x14ac:dyDescent="0.25">
      <c r="D2490" s="100"/>
      <c r="G2490" s="19" t="str">
        <f>IFERROR(VLOOKUP($D2490,LISTA!$A$2:$J$9990,8,0),"")</f>
        <v/>
      </c>
      <c r="H2490" s="40" t="str">
        <f t="shared" si="49"/>
        <v/>
      </c>
    </row>
    <row r="2491" spans="4:8" x14ac:dyDescent="0.25">
      <c r="D2491" s="100"/>
      <c r="G2491" s="19" t="str">
        <f>IFERROR(VLOOKUP($D2491,LISTA!$A$2:$J$9990,8,0),"")</f>
        <v/>
      </c>
      <c r="H2491" s="40" t="str">
        <f t="shared" si="49"/>
        <v/>
      </c>
    </row>
    <row r="2492" spans="4:8" x14ac:dyDescent="0.25">
      <c r="D2492" s="100"/>
      <c r="G2492" s="19" t="str">
        <f>IFERROR(VLOOKUP($D2492,LISTA!$A$2:$J$9990,8,0),"")</f>
        <v/>
      </c>
      <c r="H2492" s="40" t="str">
        <f t="shared" si="49"/>
        <v/>
      </c>
    </row>
    <row r="2493" spans="4:8" x14ac:dyDescent="0.25">
      <c r="D2493" s="100"/>
      <c r="G2493" s="19" t="str">
        <f>IFERROR(VLOOKUP($D2493,LISTA!$A$2:$J$9990,8,0),"")</f>
        <v/>
      </c>
      <c r="H2493" s="40" t="str">
        <f t="shared" si="49"/>
        <v/>
      </c>
    </row>
    <row r="2494" spans="4:8" x14ac:dyDescent="0.25">
      <c r="D2494" s="100"/>
      <c r="G2494" s="19" t="str">
        <f>IFERROR(VLOOKUP($D2494,LISTA!$A$2:$J$9990,8,0),"")</f>
        <v/>
      </c>
      <c r="H2494" s="40" t="str">
        <f t="shared" si="49"/>
        <v/>
      </c>
    </row>
    <row r="2495" spans="4:8" x14ac:dyDescent="0.25">
      <c r="D2495" s="100"/>
      <c r="G2495" s="19" t="str">
        <f>IFERROR(VLOOKUP($D2495,LISTA!$A$2:$J$9990,8,0),"")</f>
        <v/>
      </c>
      <c r="H2495" s="40" t="str">
        <f t="shared" si="49"/>
        <v/>
      </c>
    </row>
    <row r="2496" spans="4:8" x14ac:dyDescent="0.25">
      <c r="D2496" s="100"/>
      <c r="G2496" s="19" t="str">
        <f>IFERROR(VLOOKUP($D2496,LISTA!$A$2:$J$9990,8,0),"")</f>
        <v/>
      </c>
      <c r="H2496" s="40" t="str">
        <f t="shared" si="49"/>
        <v/>
      </c>
    </row>
    <row r="2497" spans="4:8" x14ac:dyDescent="0.25">
      <c r="D2497" s="100"/>
      <c r="G2497" s="19" t="str">
        <f>IFERROR(VLOOKUP($D2497,LISTA!$A$2:$J$9990,8,0),"")</f>
        <v/>
      </c>
      <c r="H2497" s="40" t="str">
        <f t="shared" si="49"/>
        <v/>
      </c>
    </row>
    <row r="2498" spans="4:8" x14ac:dyDescent="0.25">
      <c r="D2498" s="100"/>
      <c r="G2498" s="19" t="str">
        <f>IFERROR(VLOOKUP($D2498,LISTA!$A$2:$J$9990,8,0),"")</f>
        <v/>
      </c>
      <c r="H2498" s="40" t="str">
        <f t="shared" si="49"/>
        <v/>
      </c>
    </row>
    <row r="2499" spans="4:8" x14ac:dyDescent="0.25">
      <c r="D2499" s="100"/>
      <c r="G2499" s="19" t="str">
        <f>IFERROR(VLOOKUP($D2499,LISTA!$A$2:$J$9990,8,0),"")</f>
        <v/>
      </c>
      <c r="H2499" s="40" t="str">
        <f t="shared" si="49"/>
        <v/>
      </c>
    </row>
    <row r="2500" spans="4:8" x14ac:dyDescent="0.25">
      <c r="D2500" s="100"/>
      <c r="G2500" s="19" t="str">
        <f>IFERROR(VLOOKUP($D2500,LISTA!$A$2:$J$9990,8,0),"")</f>
        <v/>
      </c>
      <c r="H2500" s="40" t="str">
        <f t="shared" si="49"/>
        <v/>
      </c>
    </row>
    <row r="2501" spans="4:8" x14ac:dyDescent="0.25">
      <c r="D2501" s="100"/>
      <c r="G2501" s="19" t="str">
        <f>IFERROR(VLOOKUP($D2501,LISTA!$A$2:$J$9990,8,0),"")</f>
        <v/>
      </c>
      <c r="H2501" s="40" t="str">
        <f t="shared" ref="H2501:H2564" si="50">IF(OR(G2501=$K$10,G2501=$K$11,G2501=$K$14,G2501=$K$15,G2501=$K$16,G2501=$K$17,G2501=$K$18,G2501=$K$19,G2501=$K$20,G2501=$K$21,G2501=$K$22,G2501=$K$23,G2501=$K$24,G2501=$K$25,G2501=$K$26,G2501=$K$27,G2501=$K$28),$K$9,IF(OR(G2501=$K$32,G2501=$K$33),$K$31,IF(OR(G2501=$K$38),$K$37,"")))</f>
        <v/>
      </c>
    </row>
    <row r="2502" spans="4:8" x14ac:dyDescent="0.25">
      <c r="D2502" s="100"/>
      <c r="G2502" s="19" t="str">
        <f>IFERROR(VLOOKUP($D2502,LISTA!$A$2:$J$9990,8,0),"")</f>
        <v/>
      </c>
      <c r="H2502" s="40" t="str">
        <f t="shared" si="50"/>
        <v/>
      </c>
    </row>
    <row r="2503" spans="4:8" x14ac:dyDescent="0.25">
      <c r="D2503" s="100"/>
      <c r="G2503" s="19" t="str">
        <f>IFERROR(VLOOKUP($D2503,LISTA!$A$2:$J$9990,8,0),"")</f>
        <v/>
      </c>
      <c r="H2503" s="40" t="str">
        <f t="shared" si="50"/>
        <v/>
      </c>
    </row>
    <row r="2504" spans="4:8" x14ac:dyDescent="0.25">
      <c r="D2504" s="100"/>
      <c r="G2504" s="19" t="str">
        <f>IFERROR(VLOOKUP($D2504,LISTA!$A$2:$J$9990,8,0),"")</f>
        <v/>
      </c>
      <c r="H2504" s="40" t="str">
        <f t="shared" si="50"/>
        <v/>
      </c>
    </row>
    <row r="2505" spans="4:8" x14ac:dyDescent="0.25">
      <c r="D2505" s="100"/>
      <c r="G2505" s="19" t="str">
        <f>IFERROR(VLOOKUP($D2505,LISTA!$A$2:$J$9990,8,0),"")</f>
        <v/>
      </c>
      <c r="H2505" s="40" t="str">
        <f t="shared" si="50"/>
        <v/>
      </c>
    </row>
    <row r="2506" spans="4:8" x14ac:dyDescent="0.25">
      <c r="D2506" s="100"/>
      <c r="G2506" s="19" t="str">
        <f>IFERROR(VLOOKUP($D2506,LISTA!$A$2:$J$9990,8,0),"")</f>
        <v/>
      </c>
      <c r="H2506" s="40" t="str">
        <f t="shared" si="50"/>
        <v/>
      </c>
    </row>
    <row r="2507" spans="4:8" x14ac:dyDescent="0.25">
      <c r="D2507" s="100"/>
      <c r="G2507" s="19" t="str">
        <f>IFERROR(VLOOKUP($D2507,LISTA!$A$2:$J$9990,8,0),"")</f>
        <v/>
      </c>
      <c r="H2507" s="40" t="str">
        <f t="shared" si="50"/>
        <v/>
      </c>
    </row>
    <row r="2508" spans="4:8" x14ac:dyDescent="0.25">
      <c r="D2508" s="100"/>
      <c r="G2508" s="19" t="str">
        <f>IFERROR(VLOOKUP($D2508,LISTA!$A$2:$J$9990,8,0),"")</f>
        <v/>
      </c>
      <c r="H2508" s="40" t="str">
        <f t="shared" si="50"/>
        <v/>
      </c>
    </row>
    <row r="2509" spans="4:8" x14ac:dyDescent="0.25">
      <c r="D2509" s="100"/>
      <c r="G2509" s="19" t="str">
        <f>IFERROR(VLOOKUP($D2509,LISTA!$A$2:$J$9990,8,0),"")</f>
        <v/>
      </c>
      <c r="H2509" s="40" t="str">
        <f t="shared" si="50"/>
        <v/>
      </c>
    </row>
    <row r="2510" spans="4:8" x14ac:dyDescent="0.25">
      <c r="D2510" s="100"/>
      <c r="G2510" s="19" t="str">
        <f>IFERROR(VLOOKUP($D2510,LISTA!$A$2:$J$9990,8,0),"")</f>
        <v/>
      </c>
      <c r="H2510" s="40" t="str">
        <f t="shared" si="50"/>
        <v/>
      </c>
    </row>
    <row r="2511" spans="4:8" x14ac:dyDescent="0.25">
      <c r="D2511" s="100"/>
      <c r="G2511" s="19" t="str">
        <f>IFERROR(VLOOKUP($D2511,LISTA!$A$2:$J$9990,8,0),"")</f>
        <v/>
      </c>
      <c r="H2511" s="40" t="str">
        <f t="shared" si="50"/>
        <v/>
      </c>
    </row>
    <row r="2512" spans="4:8" x14ac:dyDescent="0.25">
      <c r="D2512" s="100"/>
      <c r="G2512" s="19" t="str">
        <f>IFERROR(VLOOKUP($D2512,LISTA!$A$2:$J$9990,8,0),"")</f>
        <v/>
      </c>
      <c r="H2512" s="40" t="str">
        <f t="shared" si="50"/>
        <v/>
      </c>
    </row>
    <row r="2513" spans="4:8" x14ac:dyDescent="0.25">
      <c r="D2513" s="100"/>
      <c r="G2513" s="19" t="str">
        <f>IFERROR(VLOOKUP($D2513,LISTA!$A$2:$J$9990,8,0),"")</f>
        <v/>
      </c>
      <c r="H2513" s="40" t="str">
        <f t="shared" si="50"/>
        <v/>
      </c>
    </row>
    <row r="2514" spans="4:8" x14ac:dyDescent="0.25">
      <c r="D2514" s="100"/>
      <c r="G2514" s="19" t="str">
        <f>IFERROR(VLOOKUP($D2514,LISTA!$A$2:$J$9990,8,0),"")</f>
        <v/>
      </c>
      <c r="H2514" s="40" t="str">
        <f t="shared" si="50"/>
        <v/>
      </c>
    </row>
    <row r="2515" spans="4:8" x14ac:dyDescent="0.25">
      <c r="D2515" s="100"/>
      <c r="G2515" s="19" t="str">
        <f>IFERROR(VLOOKUP($D2515,LISTA!$A$2:$J$9990,8,0),"")</f>
        <v/>
      </c>
      <c r="H2515" s="40" t="str">
        <f t="shared" si="50"/>
        <v/>
      </c>
    </row>
    <row r="2516" spans="4:8" x14ac:dyDescent="0.25">
      <c r="D2516" s="100"/>
      <c r="G2516" s="19" t="str">
        <f>IFERROR(VLOOKUP($D2516,LISTA!$A$2:$J$9990,8,0),"")</f>
        <v/>
      </c>
      <c r="H2516" s="40" t="str">
        <f t="shared" si="50"/>
        <v/>
      </c>
    </row>
    <row r="2517" spans="4:8" x14ac:dyDescent="0.25">
      <c r="D2517" s="100"/>
      <c r="G2517" s="19" t="str">
        <f>IFERROR(VLOOKUP($D2517,LISTA!$A$2:$J$9990,8,0),"")</f>
        <v/>
      </c>
      <c r="H2517" s="40" t="str">
        <f t="shared" si="50"/>
        <v/>
      </c>
    </row>
    <row r="2518" spans="4:8" x14ac:dyDescent="0.25">
      <c r="D2518" s="100"/>
      <c r="G2518" s="19" t="str">
        <f>IFERROR(VLOOKUP($D2518,LISTA!$A$2:$J$9990,8,0),"")</f>
        <v/>
      </c>
      <c r="H2518" s="40" t="str">
        <f t="shared" si="50"/>
        <v/>
      </c>
    </row>
    <row r="2519" spans="4:8" x14ac:dyDescent="0.25">
      <c r="D2519" s="100"/>
      <c r="G2519" s="19" t="str">
        <f>IFERROR(VLOOKUP($D2519,LISTA!$A$2:$J$9990,8,0),"")</f>
        <v/>
      </c>
      <c r="H2519" s="40" t="str">
        <f t="shared" si="50"/>
        <v/>
      </c>
    </row>
    <row r="2520" spans="4:8" x14ac:dyDescent="0.25">
      <c r="D2520" s="100"/>
      <c r="G2520" s="19" t="str">
        <f>IFERROR(VLOOKUP($D2520,LISTA!$A$2:$J$9990,8,0),"")</f>
        <v/>
      </c>
      <c r="H2520" s="40" t="str">
        <f t="shared" si="50"/>
        <v/>
      </c>
    </row>
    <row r="2521" spans="4:8" x14ac:dyDescent="0.25">
      <c r="D2521" s="100"/>
      <c r="G2521" s="19" t="str">
        <f>IFERROR(VLOOKUP($D2521,LISTA!$A$2:$J$9990,8,0),"")</f>
        <v/>
      </c>
      <c r="H2521" s="40" t="str">
        <f t="shared" si="50"/>
        <v/>
      </c>
    </row>
    <row r="2522" spans="4:8" x14ac:dyDescent="0.25">
      <c r="D2522" s="100"/>
      <c r="G2522" s="19" t="str">
        <f>IFERROR(VLOOKUP($D2522,LISTA!$A$2:$J$9990,8,0),"")</f>
        <v/>
      </c>
      <c r="H2522" s="40" t="str">
        <f t="shared" si="50"/>
        <v/>
      </c>
    </row>
    <row r="2523" spans="4:8" x14ac:dyDescent="0.25">
      <c r="D2523" s="100"/>
      <c r="G2523" s="19" t="str">
        <f>IFERROR(VLOOKUP($D2523,LISTA!$A$2:$J$9990,8,0),"")</f>
        <v/>
      </c>
      <c r="H2523" s="40" t="str">
        <f t="shared" si="50"/>
        <v/>
      </c>
    </row>
    <row r="2524" spans="4:8" x14ac:dyDescent="0.25">
      <c r="D2524" s="100"/>
      <c r="G2524" s="19" t="str">
        <f>IFERROR(VLOOKUP($D2524,LISTA!$A$2:$J$9990,8,0),"")</f>
        <v/>
      </c>
      <c r="H2524" s="40" t="str">
        <f t="shared" si="50"/>
        <v/>
      </c>
    </row>
    <row r="2525" spans="4:8" x14ac:dyDescent="0.25">
      <c r="D2525" s="100"/>
      <c r="G2525" s="19" t="str">
        <f>IFERROR(VLOOKUP($D2525,LISTA!$A$2:$J$9990,8,0),"")</f>
        <v/>
      </c>
      <c r="H2525" s="40" t="str">
        <f t="shared" si="50"/>
        <v/>
      </c>
    </row>
    <row r="2526" spans="4:8" x14ac:dyDescent="0.25">
      <c r="D2526" s="100"/>
      <c r="G2526" s="19" t="str">
        <f>IFERROR(VLOOKUP($D2526,LISTA!$A$2:$J$9990,8,0),"")</f>
        <v/>
      </c>
      <c r="H2526" s="40" t="str">
        <f t="shared" si="50"/>
        <v/>
      </c>
    </row>
    <row r="2527" spans="4:8" x14ac:dyDescent="0.25">
      <c r="D2527" s="100"/>
      <c r="G2527" s="19" t="str">
        <f>IFERROR(VLOOKUP($D2527,LISTA!$A$2:$J$9990,8,0),"")</f>
        <v/>
      </c>
      <c r="H2527" s="40" t="str">
        <f t="shared" si="50"/>
        <v/>
      </c>
    </row>
    <row r="2528" spans="4:8" x14ac:dyDescent="0.25">
      <c r="D2528" s="100"/>
      <c r="G2528" s="19" t="str">
        <f>IFERROR(VLOOKUP($D2528,LISTA!$A$2:$J$9990,8,0),"")</f>
        <v/>
      </c>
      <c r="H2528" s="40" t="str">
        <f t="shared" si="50"/>
        <v/>
      </c>
    </row>
    <row r="2529" spans="4:8" x14ac:dyDescent="0.25">
      <c r="D2529" s="100"/>
      <c r="G2529" s="19" t="str">
        <f>IFERROR(VLOOKUP($D2529,LISTA!$A$2:$J$9990,8,0),"")</f>
        <v/>
      </c>
      <c r="H2529" s="40" t="str">
        <f t="shared" si="50"/>
        <v/>
      </c>
    </row>
    <row r="2530" spans="4:8" x14ac:dyDescent="0.25">
      <c r="D2530" s="100"/>
      <c r="G2530" s="19" t="str">
        <f>IFERROR(VLOOKUP($D2530,LISTA!$A$2:$J$9990,8,0),"")</f>
        <v/>
      </c>
      <c r="H2530" s="40" t="str">
        <f t="shared" si="50"/>
        <v/>
      </c>
    </row>
    <row r="2531" spans="4:8" x14ac:dyDescent="0.25">
      <c r="D2531" s="100"/>
      <c r="G2531" s="19" t="str">
        <f>IFERROR(VLOOKUP($D2531,LISTA!$A$2:$J$9990,8,0),"")</f>
        <v/>
      </c>
      <c r="H2531" s="40" t="str">
        <f t="shared" si="50"/>
        <v/>
      </c>
    </row>
    <row r="2532" spans="4:8" x14ac:dyDescent="0.25">
      <c r="D2532" s="100"/>
      <c r="G2532" s="19" t="str">
        <f>IFERROR(VLOOKUP($D2532,LISTA!$A$2:$J$9990,8,0),"")</f>
        <v/>
      </c>
      <c r="H2532" s="40" t="str">
        <f t="shared" si="50"/>
        <v/>
      </c>
    </row>
    <row r="2533" spans="4:8" x14ac:dyDescent="0.25">
      <c r="D2533" s="100"/>
      <c r="G2533" s="19" t="str">
        <f>IFERROR(VLOOKUP($D2533,LISTA!$A$2:$J$9990,8,0),"")</f>
        <v/>
      </c>
      <c r="H2533" s="40" t="str">
        <f t="shared" si="50"/>
        <v/>
      </c>
    </row>
    <row r="2534" spans="4:8" x14ac:dyDescent="0.25">
      <c r="D2534" s="100"/>
      <c r="G2534" s="19" t="str">
        <f>IFERROR(VLOOKUP($D2534,LISTA!$A$2:$J$9990,8,0),"")</f>
        <v/>
      </c>
      <c r="H2534" s="40" t="str">
        <f t="shared" si="50"/>
        <v/>
      </c>
    </row>
    <row r="2535" spans="4:8" x14ac:dyDescent="0.25">
      <c r="D2535" s="100"/>
      <c r="G2535" s="19" t="str">
        <f>IFERROR(VLOOKUP($D2535,LISTA!$A$2:$J$9990,8,0),"")</f>
        <v/>
      </c>
      <c r="H2535" s="40" t="str">
        <f t="shared" si="50"/>
        <v/>
      </c>
    </row>
    <row r="2536" spans="4:8" x14ac:dyDescent="0.25">
      <c r="D2536" s="100"/>
      <c r="G2536" s="19" t="str">
        <f>IFERROR(VLOOKUP($D2536,LISTA!$A$2:$J$9990,8,0),"")</f>
        <v/>
      </c>
      <c r="H2536" s="40" t="str">
        <f t="shared" si="50"/>
        <v/>
      </c>
    </row>
    <row r="2537" spans="4:8" x14ac:dyDescent="0.25">
      <c r="D2537" s="100"/>
      <c r="G2537" s="19" t="str">
        <f>IFERROR(VLOOKUP($D2537,LISTA!$A$2:$J$9990,8,0),"")</f>
        <v/>
      </c>
      <c r="H2537" s="40" t="str">
        <f t="shared" si="50"/>
        <v/>
      </c>
    </row>
    <row r="2538" spans="4:8" x14ac:dyDescent="0.25">
      <c r="D2538" s="100"/>
      <c r="G2538" s="19" t="str">
        <f>IFERROR(VLOOKUP($D2538,LISTA!$A$2:$J$9990,8,0),"")</f>
        <v/>
      </c>
      <c r="H2538" s="40" t="str">
        <f t="shared" si="50"/>
        <v/>
      </c>
    </row>
    <row r="2539" spans="4:8" x14ac:dyDescent="0.25">
      <c r="D2539" s="100"/>
      <c r="G2539" s="19" t="str">
        <f>IFERROR(VLOOKUP($D2539,LISTA!$A$2:$J$9990,8,0),"")</f>
        <v/>
      </c>
      <c r="H2539" s="40" t="str">
        <f t="shared" si="50"/>
        <v/>
      </c>
    </row>
    <row r="2540" spans="4:8" x14ac:dyDescent="0.25">
      <c r="D2540" s="100"/>
      <c r="G2540" s="19" t="str">
        <f>IFERROR(VLOOKUP($D2540,LISTA!$A$2:$J$9990,8,0),"")</f>
        <v/>
      </c>
      <c r="H2540" s="40" t="str">
        <f t="shared" si="50"/>
        <v/>
      </c>
    </row>
    <row r="2541" spans="4:8" x14ac:dyDescent="0.25">
      <c r="D2541" s="100"/>
      <c r="G2541" s="19" t="str">
        <f>IFERROR(VLOOKUP($D2541,LISTA!$A$2:$J$9990,8,0),"")</f>
        <v/>
      </c>
      <c r="H2541" s="40" t="str">
        <f t="shared" si="50"/>
        <v/>
      </c>
    </row>
    <row r="2542" spans="4:8" x14ac:dyDescent="0.25">
      <c r="D2542" s="100"/>
      <c r="G2542" s="19" t="str">
        <f>IFERROR(VLOOKUP($D2542,LISTA!$A$2:$J$9990,8,0),"")</f>
        <v/>
      </c>
      <c r="H2542" s="40" t="str">
        <f t="shared" si="50"/>
        <v/>
      </c>
    </row>
    <row r="2543" spans="4:8" x14ac:dyDescent="0.25">
      <c r="D2543" s="100"/>
      <c r="G2543" s="19" t="str">
        <f>IFERROR(VLOOKUP($D2543,LISTA!$A$2:$J$9990,8,0),"")</f>
        <v/>
      </c>
      <c r="H2543" s="40" t="str">
        <f t="shared" si="50"/>
        <v/>
      </c>
    </row>
    <row r="2544" spans="4:8" x14ac:dyDescent="0.25">
      <c r="D2544" s="100"/>
      <c r="G2544" s="19" t="str">
        <f>IFERROR(VLOOKUP($D2544,LISTA!$A$2:$J$9990,8,0),"")</f>
        <v/>
      </c>
      <c r="H2544" s="40" t="str">
        <f t="shared" si="50"/>
        <v/>
      </c>
    </row>
    <row r="2545" spans="4:8" x14ac:dyDescent="0.25">
      <c r="D2545" s="100"/>
      <c r="G2545" s="19" t="str">
        <f>IFERROR(VLOOKUP($D2545,LISTA!$A$2:$J$9990,8,0),"")</f>
        <v/>
      </c>
      <c r="H2545" s="40" t="str">
        <f t="shared" si="50"/>
        <v/>
      </c>
    </row>
    <row r="2546" spans="4:8" x14ac:dyDescent="0.25">
      <c r="D2546" s="100"/>
      <c r="G2546" s="19" t="str">
        <f>IFERROR(VLOOKUP($D2546,LISTA!$A$2:$J$9990,8,0),"")</f>
        <v/>
      </c>
      <c r="H2546" s="40" t="str">
        <f t="shared" si="50"/>
        <v/>
      </c>
    </row>
    <row r="2547" spans="4:8" x14ac:dyDescent="0.25">
      <c r="D2547" s="100"/>
      <c r="G2547" s="19" t="str">
        <f>IFERROR(VLOOKUP($D2547,LISTA!$A$2:$J$9990,8,0),"")</f>
        <v/>
      </c>
      <c r="H2547" s="40" t="str">
        <f t="shared" si="50"/>
        <v/>
      </c>
    </row>
    <row r="2548" spans="4:8" x14ac:dyDescent="0.25">
      <c r="D2548" s="100"/>
      <c r="G2548" s="19" t="str">
        <f>IFERROR(VLOOKUP($D2548,LISTA!$A$2:$J$9990,8,0),"")</f>
        <v/>
      </c>
      <c r="H2548" s="40" t="str">
        <f t="shared" si="50"/>
        <v/>
      </c>
    </row>
    <row r="2549" spans="4:8" x14ac:dyDescent="0.25">
      <c r="D2549" s="100"/>
      <c r="G2549" s="19" t="str">
        <f>IFERROR(VLOOKUP($D2549,LISTA!$A$2:$J$9990,8,0),"")</f>
        <v/>
      </c>
      <c r="H2549" s="40" t="str">
        <f t="shared" si="50"/>
        <v/>
      </c>
    </row>
    <row r="2550" spans="4:8" x14ac:dyDescent="0.25">
      <c r="D2550" s="100"/>
      <c r="G2550" s="19" t="str">
        <f>IFERROR(VLOOKUP($D2550,LISTA!$A$2:$J$9990,8,0),"")</f>
        <v/>
      </c>
      <c r="H2550" s="40" t="str">
        <f t="shared" si="50"/>
        <v/>
      </c>
    </row>
    <row r="2551" spans="4:8" x14ac:dyDescent="0.25">
      <c r="D2551" s="100"/>
      <c r="G2551" s="19" t="str">
        <f>IFERROR(VLOOKUP($D2551,LISTA!$A$2:$J$9990,8,0),"")</f>
        <v/>
      </c>
      <c r="H2551" s="40" t="str">
        <f t="shared" si="50"/>
        <v/>
      </c>
    </row>
    <row r="2552" spans="4:8" x14ac:dyDescent="0.25">
      <c r="D2552" s="100"/>
      <c r="G2552" s="19" t="str">
        <f>IFERROR(VLOOKUP($D2552,LISTA!$A$2:$J$9990,8,0),"")</f>
        <v/>
      </c>
      <c r="H2552" s="40" t="str">
        <f t="shared" si="50"/>
        <v/>
      </c>
    </row>
    <row r="2553" spans="4:8" x14ac:dyDescent="0.25">
      <c r="D2553" s="100"/>
      <c r="G2553" s="19" t="str">
        <f>IFERROR(VLOOKUP($D2553,LISTA!$A$2:$J$9990,8,0),"")</f>
        <v/>
      </c>
      <c r="H2553" s="40" t="str">
        <f t="shared" si="50"/>
        <v/>
      </c>
    </row>
    <row r="2554" spans="4:8" x14ac:dyDescent="0.25">
      <c r="D2554" s="100"/>
      <c r="G2554" s="19" t="str">
        <f>IFERROR(VLOOKUP($D2554,LISTA!$A$2:$J$9990,8,0),"")</f>
        <v/>
      </c>
      <c r="H2554" s="40" t="str">
        <f t="shared" si="50"/>
        <v/>
      </c>
    </row>
    <row r="2555" spans="4:8" x14ac:dyDescent="0.25">
      <c r="D2555" s="100"/>
      <c r="G2555" s="19" t="str">
        <f>IFERROR(VLOOKUP($D2555,LISTA!$A$2:$J$9990,8,0),"")</f>
        <v/>
      </c>
      <c r="H2555" s="40" t="str">
        <f t="shared" si="50"/>
        <v/>
      </c>
    </row>
    <row r="2556" spans="4:8" x14ac:dyDescent="0.25">
      <c r="D2556" s="100"/>
      <c r="G2556" s="19" t="str">
        <f>IFERROR(VLOOKUP($D2556,LISTA!$A$2:$J$9990,8,0),"")</f>
        <v/>
      </c>
      <c r="H2556" s="40" t="str">
        <f t="shared" si="50"/>
        <v/>
      </c>
    </row>
    <row r="2557" spans="4:8" x14ac:dyDescent="0.25">
      <c r="D2557" s="100"/>
      <c r="G2557" s="19" t="str">
        <f>IFERROR(VLOOKUP($D2557,LISTA!$A$2:$J$9990,8,0),"")</f>
        <v/>
      </c>
      <c r="H2557" s="40" t="str">
        <f t="shared" si="50"/>
        <v/>
      </c>
    </row>
    <row r="2558" spans="4:8" x14ac:dyDescent="0.25">
      <c r="D2558" s="100"/>
      <c r="G2558" s="19" t="str">
        <f>IFERROR(VLOOKUP($D2558,LISTA!$A$2:$J$9990,8,0),"")</f>
        <v/>
      </c>
      <c r="H2558" s="40" t="str">
        <f t="shared" si="50"/>
        <v/>
      </c>
    </row>
    <row r="2559" spans="4:8" x14ac:dyDescent="0.25">
      <c r="D2559" s="100"/>
      <c r="G2559" s="19" t="str">
        <f>IFERROR(VLOOKUP($D2559,LISTA!$A$2:$J$9990,8,0),"")</f>
        <v/>
      </c>
      <c r="H2559" s="40" t="str">
        <f t="shared" si="50"/>
        <v/>
      </c>
    </row>
    <row r="2560" spans="4:8" x14ac:dyDescent="0.25">
      <c r="D2560" s="100"/>
      <c r="G2560" s="19" t="str">
        <f>IFERROR(VLOOKUP($D2560,LISTA!$A$2:$J$9990,8,0),"")</f>
        <v/>
      </c>
      <c r="H2560" s="40" t="str">
        <f t="shared" si="50"/>
        <v/>
      </c>
    </row>
    <row r="2561" spans="4:8" x14ac:dyDescent="0.25">
      <c r="D2561" s="100"/>
      <c r="G2561" s="19" t="str">
        <f>IFERROR(VLOOKUP($D2561,LISTA!$A$2:$J$9990,8,0),"")</f>
        <v/>
      </c>
      <c r="H2561" s="40" t="str">
        <f t="shared" si="50"/>
        <v/>
      </c>
    </row>
    <row r="2562" spans="4:8" x14ac:dyDescent="0.25">
      <c r="D2562" s="100"/>
      <c r="G2562" s="19" t="str">
        <f>IFERROR(VLOOKUP($D2562,LISTA!$A$2:$J$9990,8,0),"")</f>
        <v/>
      </c>
      <c r="H2562" s="40" t="str">
        <f t="shared" si="50"/>
        <v/>
      </c>
    </row>
    <row r="2563" spans="4:8" x14ac:dyDescent="0.25">
      <c r="D2563" s="100"/>
      <c r="G2563" s="19" t="str">
        <f>IFERROR(VLOOKUP($D2563,LISTA!$A$2:$J$9990,8,0),"")</f>
        <v/>
      </c>
      <c r="H2563" s="40" t="str">
        <f t="shared" si="50"/>
        <v/>
      </c>
    </row>
    <row r="2564" spans="4:8" x14ac:dyDescent="0.25">
      <c r="D2564" s="100"/>
      <c r="G2564" s="19" t="str">
        <f>IFERROR(VLOOKUP($D2564,LISTA!$A$2:$J$9990,8,0),"")</f>
        <v/>
      </c>
      <c r="H2564" s="40" t="str">
        <f t="shared" si="50"/>
        <v/>
      </c>
    </row>
    <row r="2565" spans="4:8" x14ac:dyDescent="0.25">
      <c r="D2565" s="100"/>
      <c r="G2565" s="19" t="str">
        <f>IFERROR(VLOOKUP($D2565,LISTA!$A$2:$J$9990,8,0),"")</f>
        <v/>
      </c>
      <c r="H2565" s="40" t="str">
        <f t="shared" ref="H2565:H2628" si="51">IF(OR(G2565=$K$10,G2565=$K$11,G2565=$K$14,G2565=$K$15,G2565=$K$16,G2565=$K$17,G2565=$K$18,G2565=$K$19,G2565=$K$20,G2565=$K$21,G2565=$K$22,G2565=$K$23,G2565=$K$24,G2565=$K$25,G2565=$K$26,G2565=$K$27,G2565=$K$28),$K$9,IF(OR(G2565=$K$32,G2565=$K$33),$K$31,IF(OR(G2565=$K$38),$K$37,"")))</f>
        <v/>
      </c>
    </row>
    <row r="2566" spans="4:8" x14ac:dyDescent="0.25">
      <c r="D2566" s="100"/>
      <c r="G2566" s="19" t="str">
        <f>IFERROR(VLOOKUP($D2566,LISTA!$A$2:$J$9990,8,0),"")</f>
        <v/>
      </c>
      <c r="H2566" s="40" t="str">
        <f t="shared" si="51"/>
        <v/>
      </c>
    </row>
    <row r="2567" spans="4:8" x14ac:dyDescent="0.25">
      <c r="D2567" s="100"/>
      <c r="G2567" s="19" t="str">
        <f>IFERROR(VLOOKUP($D2567,LISTA!$A$2:$J$9990,8,0),"")</f>
        <v/>
      </c>
      <c r="H2567" s="40" t="str">
        <f t="shared" si="51"/>
        <v/>
      </c>
    </row>
    <row r="2568" spans="4:8" x14ac:dyDescent="0.25">
      <c r="D2568" s="100"/>
      <c r="G2568" s="19" t="str">
        <f>IFERROR(VLOOKUP($D2568,LISTA!$A$2:$J$9990,8,0),"")</f>
        <v/>
      </c>
      <c r="H2568" s="40" t="str">
        <f t="shared" si="51"/>
        <v/>
      </c>
    </row>
    <row r="2569" spans="4:8" x14ac:dyDescent="0.25">
      <c r="D2569" s="100"/>
      <c r="G2569" s="19" t="str">
        <f>IFERROR(VLOOKUP($D2569,LISTA!$A$2:$J$9990,8,0),"")</f>
        <v/>
      </c>
      <c r="H2569" s="40" t="str">
        <f t="shared" si="51"/>
        <v/>
      </c>
    </row>
    <row r="2570" spans="4:8" x14ac:dyDescent="0.25">
      <c r="D2570" s="100"/>
      <c r="G2570" s="19" t="str">
        <f>IFERROR(VLOOKUP($D2570,LISTA!$A$2:$J$9990,8,0),"")</f>
        <v/>
      </c>
      <c r="H2570" s="40" t="str">
        <f t="shared" si="51"/>
        <v/>
      </c>
    </row>
    <row r="2571" spans="4:8" x14ac:dyDescent="0.25">
      <c r="D2571" s="100"/>
      <c r="G2571" s="19" t="str">
        <f>IFERROR(VLOOKUP($D2571,LISTA!$A$2:$J$9990,8,0),"")</f>
        <v/>
      </c>
      <c r="H2571" s="40" t="str">
        <f t="shared" si="51"/>
        <v/>
      </c>
    </row>
    <row r="2572" spans="4:8" x14ac:dyDescent="0.25">
      <c r="D2572" s="100"/>
      <c r="G2572" s="19" t="str">
        <f>IFERROR(VLOOKUP($D2572,LISTA!$A$2:$J$9990,8,0),"")</f>
        <v/>
      </c>
      <c r="H2572" s="40" t="str">
        <f t="shared" si="51"/>
        <v/>
      </c>
    </row>
    <row r="2573" spans="4:8" x14ac:dyDescent="0.25">
      <c r="D2573" s="100"/>
      <c r="G2573" s="19" t="str">
        <f>IFERROR(VLOOKUP($D2573,LISTA!$A$2:$J$9990,8,0),"")</f>
        <v/>
      </c>
      <c r="H2573" s="40" t="str">
        <f t="shared" si="51"/>
        <v/>
      </c>
    </row>
    <row r="2574" spans="4:8" x14ac:dyDescent="0.25">
      <c r="D2574" s="100"/>
      <c r="G2574" s="19" t="str">
        <f>IFERROR(VLOOKUP($D2574,LISTA!$A$2:$J$9990,8,0),"")</f>
        <v/>
      </c>
      <c r="H2574" s="40" t="str">
        <f t="shared" si="51"/>
        <v/>
      </c>
    </row>
    <row r="2575" spans="4:8" x14ac:dyDescent="0.25">
      <c r="D2575" s="100"/>
      <c r="G2575" s="19" t="str">
        <f>IFERROR(VLOOKUP($D2575,LISTA!$A$2:$J$9990,8,0),"")</f>
        <v/>
      </c>
      <c r="H2575" s="40" t="str">
        <f t="shared" si="51"/>
        <v/>
      </c>
    </row>
    <row r="2576" spans="4:8" x14ac:dyDescent="0.25">
      <c r="D2576" s="100"/>
      <c r="G2576" s="19" t="str">
        <f>IFERROR(VLOOKUP($D2576,LISTA!$A$2:$J$9990,8,0),"")</f>
        <v/>
      </c>
      <c r="H2576" s="40" t="str">
        <f t="shared" si="51"/>
        <v/>
      </c>
    </row>
    <row r="2577" spans="4:8" x14ac:dyDescent="0.25">
      <c r="D2577" s="100"/>
      <c r="G2577" s="19" t="str">
        <f>IFERROR(VLOOKUP($D2577,LISTA!$A$2:$J$9990,8,0),"")</f>
        <v/>
      </c>
      <c r="H2577" s="40" t="str">
        <f t="shared" si="51"/>
        <v/>
      </c>
    </row>
    <row r="2578" spans="4:8" x14ac:dyDescent="0.25">
      <c r="D2578" s="100"/>
      <c r="G2578" s="19" t="str">
        <f>IFERROR(VLOOKUP($D2578,LISTA!$A$2:$J$9990,8,0),"")</f>
        <v/>
      </c>
      <c r="H2578" s="40" t="str">
        <f t="shared" si="51"/>
        <v/>
      </c>
    </row>
    <row r="2579" spans="4:8" x14ac:dyDescent="0.25">
      <c r="D2579" s="100"/>
      <c r="G2579" s="19" t="str">
        <f>IFERROR(VLOOKUP($D2579,LISTA!$A$2:$J$9990,8,0),"")</f>
        <v/>
      </c>
      <c r="H2579" s="40" t="str">
        <f t="shared" si="51"/>
        <v/>
      </c>
    </row>
    <row r="2580" spans="4:8" x14ac:dyDescent="0.25">
      <c r="D2580" s="100"/>
      <c r="G2580" s="19" t="str">
        <f>IFERROR(VLOOKUP($D2580,LISTA!$A$2:$J$9990,8,0),"")</f>
        <v/>
      </c>
      <c r="H2580" s="40" t="str">
        <f t="shared" si="51"/>
        <v/>
      </c>
    </row>
    <row r="2581" spans="4:8" x14ac:dyDescent="0.25">
      <c r="D2581" s="100"/>
      <c r="G2581" s="19" t="str">
        <f>IFERROR(VLOOKUP($D2581,LISTA!$A$2:$J$9990,8,0),"")</f>
        <v/>
      </c>
      <c r="H2581" s="40" t="str">
        <f t="shared" si="51"/>
        <v/>
      </c>
    </row>
    <row r="2582" spans="4:8" x14ac:dyDescent="0.25">
      <c r="D2582" s="100"/>
      <c r="G2582" s="19" t="str">
        <f>IFERROR(VLOOKUP($D2582,LISTA!$A$2:$J$9990,8,0),"")</f>
        <v/>
      </c>
      <c r="H2582" s="40" t="str">
        <f t="shared" si="51"/>
        <v/>
      </c>
    </row>
    <row r="2583" spans="4:8" x14ac:dyDescent="0.25">
      <c r="D2583" s="100"/>
      <c r="G2583" s="19" t="str">
        <f>IFERROR(VLOOKUP($D2583,LISTA!$A$2:$J$9990,8,0),"")</f>
        <v/>
      </c>
      <c r="H2583" s="40" t="str">
        <f t="shared" si="51"/>
        <v/>
      </c>
    </row>
    <row r="2584" spans="4:8" x14ac:dyDescent="0.25">
      <c r="D2584" s="100"/>
      <c r="G2584" s="19" t="str">
        <f>IFERROR(VLOOKUP($D2584,LISTA!$A$2:$J$9990,8,0),"")</f>
        <v/>
      </c>
      <c r="H2584" s="40" t="str">
        <f t="shared" si="51"/>
        <v/>
      </c>
    </row>
    <row r="2585" spans="4:8" x14ac:dyDescent="0.25">
      <c r="D2585" s="100"/>
      <c r="G2585" s="19" t="str">
        <f>IFERROR(VLOOKUP($D2585,LISTA!$A$2:$J$9990,8,0),"")</f>
        <v/>
      </c>
      <c r="H2585" s="40" t="str">
        <f t="shared" si="51"/>
        <v/>
      </c>
    </row>
    <row r="2586" spans="4:8" x14ac:dyDescent="0.25">
      <c r="D2586" s="100"/>
      <c r="G2586" s="19" t="str">
        <f>IFERROR(VLOOKUP($D2586,LISTA!$A$2:$J$9990,8,0),"")</f>
        <v/>
      </c>
      <c r="H2586" s="40" t="str">
        <f t="shared" si="51"/>
        <v/>
      </c>
    </row>
    <row r="2587" spans="4:8" x14ac:dyDescent="0.25">
      <c r="D2587" s="100"/>
      <c r="G2587" s="19" t="str">
        <f>IFERROR(VLOOKUP($D2587,LISTA!$A$2:$J$9990,8,0),"")</f>
        <v/>
      </c>
      <c r="H2587" s="40" t="str">
        <f t="shared" si="51"/>
        <v/>
      </c>
    </row>
    <row r="2588" spans="4:8" x14ac:dyDescent="0.25">
      <c r="D2588" s="100"/>
      <c r="G2588" s="19" t="str">
        <f>IFERROR(VLOOKUP($D2588,LISTA!$A$2:$J$9990,8,0),"")</f>
        <v/>
      </c>
      <c r="H2588" s="40" t="str">
        <f t="shared" si="51"/>
        <v/>
      </c>
    </row>
    <row r="2589" spans="4:8" x14ac:dyDescent="0.25">
      <c r="D2589" s="100"/>
      <c r="G2589" s="19" t="str">
        <f>IFERROR(VLOOKUP($D2589,LISTA!$A$2:$J$9990,8,0),"")</f>
        <v/>
      </c>
      <c r="H2589" s="40" t="str">
        <f t="shared" si="51"/>
        <v/>
      </c>
    </row>
    <row r="2590" spans="4:8" x14ac:dyDescent="0.25">
      <c r="D2590" s="100"/>
      <c r="G2590" s="19" t="str">
        <f>IFERROR(VLOOKUP($D2590,LISTA!$A$2:$J$9990,8,0),"")</f>
        <v/>
      </c>
      <c r="H2590" s="40" t="str">
        <f t="shared" si="51"/>
        <v/>
      </c>
    </row>
    <row r="2591" spans="4:8" x14ac:dyDescent="0.25">
      <c r="D2591" s="100"/>
      <c r="G2591" s="19" t="str">
        <f>IFERROR(VLOOKUP($D2591,LISTA!$A$2:$J$9990,8,0),"")</f>
        <v/>
      </c>
      <c r="H2591" s="40" t="str">
        <f t="shared" si="51"/>
        <v/>
      </c>
    </row>
    <row r="2592" spans="4:8" x14ac:dyDescent="0.25">
      <c r="D2592" s="100"/>
      <c r="G2592" s="19" t="str">
        <f>IFERROR(VLOOKUP($D2592,LISTA!$A$2:$J$9990,8,0),"")</f>
        <v/>
      </c>
      <c r="H2592" s="40" t="str">
        <f t="shared" si="51"/>
        <v/>
      </c>
    </row>
    <row r="2593" spans="4:8" x14ac:dyDescent="0.25">
      <c r="D2593" s="100"/>
      <c r="G2593" s="19" t="str">
        <f>IFERROR(VLOOKUP($D2593,LISTA!$A$2:$J$9990,8,0),"")</f>
        <v/>
      </c>
      <c r="H2593" s="40" t="str">
        <f t="shared" si="51"/>
        <v/>
      </c>
    </row>
    <row r="2594" spans="4:8" x14ac:dyDescent="0.25">
      <c r="D2594" s="100"/>
      <c r="G2594" s="19" t="str">
        <f>IFERROR(VLOOKUP($D2594,LISTA!$A$2:$J$9990,8,0),"")</f>
        <v/>
      </c>
      <c r="H2594" s="40" t="str">
        <f t="shared" si="51"/>
        <v/>
      </c>
    </row>
    <row r="2595" spans="4:8" x14ac:dyDescent="0.25">
      <c r="D2595" s="100"/>
      <c r="G2595" s="19" t="str">
        <f>IFERROR(VLOOKUP($D2595,LISTA!$A$2:$J$9990,8,0),"")</f>
        <v/>
      </c>
      <c r="H2595" s="40" t="str">
        <f t="shared" si="51"/>
        <v/>
      </c>
    </row>
    <row r="2596" spans="4:8" x14ac:dyDescent="0.25">
      <c r="D2596" s="100"/>
      <c r="G2596" s="19" t="str">
        <f>IFERROR(VLOOKUP($D2596,LISTA!$A$2:$J$9990,8,0),"")</f>
        <v/>
      </c>
      <c r="H2596" s="40" t="str">
        <f t="shared" si="51"/>
        <v/>
      </c>
    </row>
    <row r="2597" spans="4:8" x14ac:dyDescent="0.25">
      <c r="D2597" s="100"/>
      <c r="G2597" s="19" t="str">
        <f>IFERROR(VLOOKUP($D2597,LISTA!$A$2:$J$9990,8,0),"")</f>
        <v/>
      </c>
      <c r="H2597" s="40" t="str">
        <f t="shared" si="51"/>
        <v/>
      </c>
    </row>
    <row r="2598" spans="4:8" x14ac:dyDescent="0.25">
      <c r="D2598" s="100"/>
      <c r="G2598" s="19" t="str">
        <f>IFERROR(VLOOKUP($D2598,LISTA!$A$2:$J$9990,8,0),"")</f>
        <v/>
      </c>
      <c r="H2598" s="40" t="str">
        <f t="shared" si="51"/>
        <v/>
      </c>
    </row>
    <row r="2599" spans="4:8" x14ac:dyDescent="0.25">
      <c r="D2599" s="100"/>
      <c r="G2599" s="19" t="str">
        <f>IFERROR(VLOOKUP($D2599,LISTA!$A$2:$J$9990,8,0),"")</f>
        <v/>
      </c>
      <c r="H2599" s="40" t="str">
        <f t="shared" si="51"/>
        <v/>
      </c>
    </row>
    <row r="2600" spans="4:8" x14ac:dyDescent="0.25">
      <c r="D2600" s="100"/>
      <c r="G2600" s="19" t="str">
        <f>IFERROR(VLOOKUP($D2600,LISTA!$A$2:$J$9990,8,0),"")</f>
        <v/>
      </c>
      <c r="H2600" s="40" t="str">
        <f t="shared" si="51"/>
        <v/>
      </c>
    </row>
    <row r="2601" spans="4:8" x14ac:dyDescent="0.25">
      <c r="D2601" s="100"/>
      <c r="G2601" s="19" t="str">
        <f>IFERROR(VLOOKUP($D2601,LISTA!$A$2:$J$9990,8,0),"")</f>
        <v/>
      </c>
      <c r="H2601" s="40" t="str">
        <f t="shared" si="51"/>
        <v/>
      </c>
    </row>
    <row r="2602" spans="4:8" x14ac:dyDescent="0.25">
      <c r="D2602" s="100"/>
      <c r="G2602" s="19" t="str">
        <f>IFERROR(VLOOKUP($D2602,LISTA!$A$2:$J$9990,8,0),"")</f>
        <v/>
      </c>
      <c r="H2602" s="40" t="str">
        <f t="shared" si="51"/>
        <v/>
      </c>
    </row>
    <row r="2603" spans="4:8" x14ac:dyDescent="0.25">
      <c r="D2603" s="100"/>
      <c r="G2603" s="19" t="str">
        <f>IFERROR(VLOOKUP($D2603,LISTA!$A$2:$J$9990,8,0),"")</f>
        <v/>
      </c>
      <c r="H2603" s="40" t="str">
        <f t="shared" si="51"/>
        <v/>
      </c>
    </row>
    <row r="2604" spans="4:8" x14ac:dyDescent="0.25">
      <c r="D2604" s="100"/>
      <c r="G2604" s="19" t="str">
        <f>IFERROR(VLOOKUP($D2604,LISTA!$A$2:$J$9990,8,0),"")</f>
        <v/>
      </c>
      <c r="H2604" s="40" t="str">
        <f t="shared" si="51"/>
        <v/>
      </c>
    </row>
    <row r="2605" spans="4:8" x14ac:dyDescent="0.25">
      <c r="D2605" s="100"/>
      <c r="G2605" s="19" t="str">
        <f>IFERROR(VLOOKUP($D2605,LISTA!$A$2:$J$9990,8,0),"")</f>
        <v/>
      </c>
      <c r="H2605" s="40" t="str">
        <f t="shared" si="51"/>
        <v/>
      </c>
    </row>
    <row r="2606" spans="4:8" x14ac:dyDescent="0.25">
      <c r="D2606" s="100"/>
      <c r="G2606" s="19" t="str">
        <f>IFERROR(VLOOKUP($D2606,LISTA!$A$2:$J$9990,8,0),"")</f>
        <v/>
      </c>
      <c r="H2606" s="40" t="str">
        <f t="shared" si="51"/>
        <v/>
      </c>
    </row>
    <row r="2607" spans="4:8" x14ac:dyDescent="0.25">
      <c r="D2607" s="100"/>
      <c r="G2607" s="19" t="str">
        <f>IFERROR(VLOOKUP($D2607,LISTA!$A$2:$J$9990,8,0),"")</f>
        <v/>
      </c>
      <c r="H2607" s="40" t="str">
        <f t="shared" si="51"/>
        <v/>
      </c>
    </row>
    <row r="2608" spans="4:8" x14ac:dyDescent="0.25">
      <c r="D2608" s="100"/>
      <c r="G2608" s="19" t="str">
        <f>IFERROR(VLOOKUP($D2608,LISTA!$A$2:$J$9990,8,0),"")</f>
        <v/>
      </c>
      <c r="H2608" s="40" t="str">
        <f t="shared" si="51"/>
        <v/>
      </c>
    </row>
    <row r="2609" spans="4:8" x14ac:dyDescent="0.25">
      <c r="D2609" s="100"/>
      <c r="G2609" s="19" t="str">
        <f>IFERROR(VLOOKUP($D2609,LISTA!$A$2:$J$9990,8,0),"")</f>
        <v/>
      </c>
      <c r="H2609" s="40" t="str">
        <f t="shared" si="51"/>
        <v/>
      </c>
    </row>
    <row r="2610" spans="4:8" x14ac:dyDescent="0.25">
      <c r="D2610" s="100"/>
      <c r="G2610" s="19" t="str">
        <f>IFERROR(VLOOKUP($D2610,LISTA!$A$2:$J$9990,8,0),"")</f>
        <v/>
      </c>
      <c r="H2610" s="40" t="str">
        <f t="shared" si="51"/>
        <v/>
      </c>
    </row>
    <row r="2611" spans="4:8" x14ac:dyDescent="0.25">
      <c r="D2611" s="100"/>
      <c r="G2611" s="19" t="str">
        <f>IFERROR(VLOOKUP($D2611,LISTA!$A$2:$J$9990,8,0),"")</f>
        <v/>
      </c>
      <c r="H2611" s="40" t="str">
        <f t="shared" si="51"/>
        <v/>
      </c>
    </row>
    <row r="2612" spans="4:8" x14ac:dyDescent="0.25">
      <c r="D2612" s="100"/>
      <c r="G2612" s="19" t="str">
        <f>IFERROR(VLOOKUP($D2612,LISTA!$A$2:$J$9990,8,0),"")</f>
        <v/>
      </c>
      <c r="H2612" s="40" t="str">
        <f t="shared" si="51"/>
        <v/>
      </c>
    </row>
    <row r="2613" spans="4:8" x14ac:dyDescent="0.25">
      <c r="D2613" s="100"/>
      <c r="G2613" s="19" t="str">
        <f>IFERROR(VLOOKUP($D2613,LISTA!$A$2:$J$9990,8,0),"")</f>
        <v/>
      </c>
      <c r="H2613" s="40" t="str">
        <f t="shared" si="51"/>
        <v/>
      </c>
    </row>
    <row r="2614" spans="4:8" x14ac:dyDescent="0.25">
      <c r="D2614" s="100"/>
      <c r="G2614" s="19" t="str">
        <f>IFERROR(VLOOKUP($D2614,LISTA!$A$2:$J$9990,8,0),"")</f>
        <v/>
      </c>
      <c r="H2614" s="40" t="str">
        <f t="shared" si="51"/>
        <v/>
      </c>
    </row>
    <row r="2615" spans="4:8" x14ac:dyDescent="0.25">
      <c r="D2615" s="100"/>
      <c r="G2615" s="19" t="str">
        <f>IFERROR(VLOOKUP($D2615,LISTA!$A$2:$J$9990,8,0),"")</f>
        <v/>
      </c>
      <c r="H2615" s="40" t="str">
        <f t="shared" si="51"/>
        <v/>
      </c>
    </row>
    <row r="2616" spans="4:8" x14ac:dyDescent="0.25">
      <c r="D2616" s="100"/>
      <c r="G2616" s="19" t="str">
        <f>IFERROR(VLOOKUP($D2616,LISTA!$A$2:$J$9990,8,0),"")</f>
        <v/>
      </c>
      <c r="H2616" s="40" t="str">
        <f t="shared" si="51"/>
        <v/>
      </c>
    </row>
    <row r="2617" spans="4:8" x14ac:dyDescent="0.25">
      <c r="D2617" s="100"/>
      <c r="G2617" s="19" t="str">
        <f>IFERROR(VLOOKUP($D2617,LISTA!$A$2:$J$9990,8,0),"")</f>
        <v/>
      </c>
      <c r="H2617" s="40" t="str">
        <f t="shared" si="51"/>
        <v/>
      </c>
    </row>
    <row r="2618" spans="4:8" x14ac:dyDescent="0.25">
      <c r="D2618" s="100"/>
      <c r="G2618" s="19" t="str">
        <f>IFERROR(VLOOKUP($D2618,LISTA!$A$2:$J$9990,8,0),"")</f>
        <v/>
      </c>
      <c r="H2618" s="40" t="str">
        <f t="shared" si="51"/>
        <v/>
      </c>
    </row>
    <row r="2619" spans="4:8" x14ac:dyDescent="0.25">
      <c r="D2619" s="100"/>
      <c r="G2619" s="19" t="str">
        <f>IFERROR(VLOOKUP($D2619,LISTA!$A$2:$J$9990,8,0),"")</f>
        <v/>
      </c>
      <c r="H2619" s="40" t="str">
        <f t="shared" si="51"/>
        <v/>
      </c>
    </row>
    <row r="2620" spans="4:8" x14ac:dyDescent="0.25">
      <c r="D2620" s="100"/>
      <c r="G2620" s="19" t="str">
        <f>IFERROR(VLOOKUP($D2620,LISTA!$A$2:$J$9990,8,0),"")</f>
        <v/>
      </c>
      <c r="H2620" s="40" t="str">
        <f t="shared" si="51"/>
        <v/>
      </c>
    </row>
    <row r="2621" spans="4:8" x14ac:dyDescent="0.25">
      <c r="D2621" s="100"/>
      <c r="G2621" s="19" t="str">
        <f>IFERROR(VLOOKUP($D2621,LISTA!$A$2:$J$9990,8,0),"")</f>
        <v/>
      </c>
      <c r="H2621" s="40" t="str">
        <f t="shared" si="51"/>
        <v/>
      </c>
    </row>
    <row r="2622" spans="4:8" x14ac:dyDescent="0.25">
      <c r="D2622" s="100"/>
      <c r="G2622" s="19" t="str">
        <f>IFERROR(VLOOKUP($D2622,LISTA!$A$2:$J$9990,8,0),"")</f>
        <v/>
      </c>
      <c r="H2622" s="40" t="str">
        <f t="shared" si="51"/>
        <v/>
      </c>
    </row>
    <row r="2623" spans="4:8" x14ac:dyDescent="0.25">
      <c r="D2623" s="100"/>
      <c r="G2623" s="19" t="str">
        <f>IFERROR(VLOOKUP($D2623,LISTA!$A$2:$J$9990,8,0),"")</f>
        <v/>
      </c>
      <c r="H2623" s="40" t="str">
        <f t="shared" si="51"/>
        <v/>
      </c>
    </row>
    <row r="2624" spans="4:8" x14ac:dyDescent="0.25">
      <c r="D2624" s="100"/>
      <c r="G2624" s="19" t="str">
        <f>IFERROR(VLOOKUP($D2624,LISTA!$A$2:$J$9990,8,0),"")</f>
        <v/>
      </c>
      <c r="H2624" s="40" t="str">
        <f t="shared" si="51"/>
        <v/>
      </c>
    </row>
    <row r="2625" spans="4:8" x14ac:dyDescent="0.25">
      <c r="D2625" s="100"/>
      <c r="G2625" s="19" t="str">
        <f>IFERROR(VLOOKUP($D2625,LISTA!$A$2:$J$9990,8,0),"")</f>
        <v/>
      </c>
      <c r="H2625" s="40" t="str">
        <f t="shared" si="51"/>
        <v/>
      </c>
    </row>
    <row r="2626" spans="4:8" x14ac:dyDescent="0.25">
      <c r="D2626" s="100"/>
      <c r="G2626" s="19" t="str">
        <f>IFERROR(VLOOKUP($D2626,LISTA!$A$2:$J$9990,8,0),"")</f>
        <v/>
      </c>
      <c r="H2626" s="40" t="str">
        <f t="shared" si="51"/>
        <v/>
      </c>
    </row>
    <row r="2627" spans="4:8" x14ac:dyDescent="0.25">
      <c r="D2627" s="100"/>
      <c r="G2627" s="19" t="str">
        <f>IFERROR(VLOOKUP($D2627,LISTA!$A$2:$J$9990,8,0),"")</f>
        <v/>
      </c>
      <c r="H2627" s="40" t="str">
        <f t="shared" si="51"/>
        <v/>
      </c>
    </row>
    <row r="2628" spans="4:8" x14ac:dyDescent="0.25">
      <c r="D2628" s="100"/>
      <c r="G2628" s="19" t="str">
        <f>IFERROR(VLOOKUP($D2628,LISTA!$A$2:$J$9990,8,0),"")</f>
        <v/>
      </c>
      <c r="H2628" s="40" t="str">
        <f t="shared" si="51"/>
        <v/>
      </c>
    </row>
    <row r="2629" spans="4:8" x14ac:dyDescent="0.25">
      <c r="D2629" s="100"/>
      <c r="G2629" s="19" t="str">
        <f>IFERROR(VLOOKUP($D2629,LISTA!$A$2:$J$9990,8,0),"")</f>
        <v/>
      </c>
      <c r="H2629" s="40" t="str">
        <f t="shared" ref="H2629:H2692" si="52">IF(OR(G2629=$K$10,G2629=$K$11,G2629=$K$14,G2629=$K$15,G2629=$K$16,G2629=$K$17,G2629=$K$18,G2629=$K$19,G2629=$K$20,G2629=$K$21,G2629=$K$22,G2629=$K$23,G2629=$K$24,G2629=$K$25,G2629=$K$26,G2629=$K$27,G2629=$K$28),$K$9,IF(OR(G2629=$K$32,G2629=$K$33),$K$31,IF(OR(G2629=$K$38),$K$37,"")))</f>
        <v/>
      </c>
    </row>
    <row r="2630" spans="4:8" x14ac:dyDescent="0.25">
      <c r="D2630" s="100"/>
      <c r="G2630" s="19" t="str">
        <f>IFERROR(VLOOKUP($D2630,LISTA!$A$2:$J$9990,8,0),"")</f>
        <v/>
      </c>
      <c r="H2630" s="40" t="str">
        <f t="shared" si="52"/>
        <v/>
      </c>
    </row>
    <row r="2631" spans="4:8" x14ac:dyDescent="0.25">
      <c r="D2631" s="100"/>
      <c r="G2631" s="19" t="str">
        <f>IFERROR(VLOOKUP($D2631,LISTA!$A$2:$J$9990,8,0),"")</f>
        <v/>
      </c>
      <c r="H2631" s="40" t="str">
        <f t="shared" si="52"/>
        <v/>
      </c>
    </row>
    <row r="2632" spans="4:8" x14ac:dyDescent="0.25">
      <c r="D2632" s="100"/>
      <c r="G2632" s="19" t="str">
        <f>IFERROR(VLOOKUP($D2632,LISTA!$A$2:$J$9990,8,0),"")</f>
        <v/>
      </c>
      <c r="H2632" s="40" t="str">
        <f t="shared" si="52"/>
        <v/>
      </c>
    </row>
    <row r="2633" spans="4:8" x14ac:dyDescent="0.25">
      <c r="D2633" s="100"/>
      <c r="G2633" s="19" t="str">
        <f>IFERROR(VLOOKUP($D2633,LISTA!$A$2:$J$9990,8,0),"")</f>
        <v/>
      </c>
      <c r="H2633" s="40" t="str">
        <f t="shared" si="52"/>
        <v/>
      </c>
    </row>
    <row r="2634" spans="4:8" x14ac:dyDescent="0.25">
      <c r="D2634" s="100"/>
      <c r="G2634" s="19" t="str">
        <f>IFERROR(VLOOKUP($D2634,LISTA!$A$2:$J$9990,8,0),"")</f>
        <v/>
      </c>
      <c r="H2634" s="40" t="str">
        <f t="shared" si="52"/>
        <v/>
      </c>
    </row>
    <row r="2635" spans="4:8" x14ac:dyDescent="0.25">
      <c r="D2635" s="100"/>
      <c r="G2635" s="19" t="str">
        <f>IFERROR(VLOOKUP($D2635,LISTA!$A$2:$J$9990,8,0),"")</f>
        <v/>
      </c>
      <c r="H2635" s="40" t="str">
        <f t="shared" si="52"/>
        <v/>
      </c>
    </row>
    <row r="2636" spans="4:8" x14ac:dyDescent="0.25">
      <c r="D2636" s="100"/>
      <c r="G2636" s="19" t="str">
        <f>IFERROR(VLOOKUP($D2636,LISTA!$A$2:$J$9990,8,0),"")</f>
        <v/>
      </c>
      <c r="H2636" s="40" t="str">
        <f t="shared" si="52"/>
        <v/>
      </c>
    </row>
    <row r="2637" spans="4:8" x14ac:dyDescent="0.25">
      <c r="D2637" s="100"/>
      <c r="G2637" s="19" t="str">
        <f>IFERROR(VLOOKUP($D2637,LISTA!$A$2:$J$9990,8,0),"")</f>
        <v/>
      </c>
      <c r="H2637" s="40" t="str">
        <f t="shared" si="52"/>
        <v/>
      </c>
    </row>
    <row r="2638" spans="4:8" x14ac:dyDescent="0.25">
      <c r="D2638" s="100"/>
      <c r="G2638" s="19" t="str">
        <f>IFERROR(VLOOKUP($D2638,LISTA!$A$2:$J$9990,8,0),"")</f>
        <v/>
      </c>
      <c r="H2638" s="40" t="str">
        <f t="shared" si="52"/>
        <v/>
      </c>
    </row>
    <row r="2639" spans="4:8" x14ac:dyDescent="0.25">
      <c r="D2639" s="100"/>
      <c r="G2639" s="19" t="str">
        <f>IFERROR(VLOOKUP($D2639,LISTA!$A$2:$J$9990,8,0),"")</f>
        <v/>
      </c>
      <c r="H2639" s="40" t="str">
        <f t="shared" si="52"/>
        <v/>
      </c>
    </row>
    <row r="2640" spans="4:8" x14ac:dyDescent="0.25">
      <c r="D2640" s="100"/>
      <c r="G2640" s="19" t="str">
        <f>IFERROR(VLOOKUP($D2640,LISTA!$A$2:$J$9990,8,0),"")</f>
        <v/>
      </c>
      <c r="H2640" s="40" t="str">
        <f t="shared" si="52"/>
        <v/>
      </c>
    </row>
    <row r="2641" spans="4:8" x14ac:dyDescent="0.25">
      <c r="D2641" s="100"/>
      <c r="G2641" s="19" t="str">
        <f>IFERROR(VLOOKUP($D2641,LISTA!$A$2:$J$9990,8,0),"")</f>
        <v/>
      </c>
      <c r="H2641" s="40" t="str">
        <f t="shared" si="52"/>
        <v/>
      </c>
    </row>
    <row r="2642" spans="4:8" x14ac:dyDescent="0.25">
      <c r="D2642" s="100"/>
      <c r="G2642" s="19" t="str">
        <f>IFERROR(VLOOKUP($D2642,LISTA!$A$2:$J$9990,8,0),"")</f>
        <v/>
      </c>
      <c r="H2642" s="40" t="str">
        <f t="shared" si="52"/>
        <v/>
      </c>
    </row>
    <row r="2643" spans="4:8" x14ac:dyDescent="0.25">
      <c r="D2643" s="100"/>
      <c r="G2643" s="19" t="str">
        <f>IFERROR(VLOOKUP($D2643,LISTA!$A$2:$J$9990,8,0),"")</f>
        <v/>
      </c>
      <c r="H2643" s="40" t="str">
        <f t="shared" si="52"/>
        <v/>
      </c>
    </row>
    <row r="2644" spans="4:8" x14ac:dyDescent="0.25">
      <c r="D2644" s="100"/>
      <c r="G2644" s="19" t="str">
        <f>IFERROR(VLOOKUP($D2644,LISTA!$A$2:$J$9990,8,0),"")</f>
        <v/>
      </c>
      <c r="H2644" s="40" t="str">
        <f t="shared" si="52"/>
        <v/>
      </c>
    </row>
    <row r="2645" spans="4:8" x14ac:dyDescent="0.25">
      <c r="D2645" s="100"/>
      <c r="G2645" s="19" t="str">
        <f>IFERROR(VLOOKUP($D2645,LISTA!$A$2:$J$9990,8,0),"")</f>
        <v/>
      </c>
      <c r="H2645" s="40" t="str">
        <f t="shared" si="52"/>
        <v/>
      </c>
    </row>
    <row r="2646" spans="4:8" x14ac:dyDescent="0.25">
      <c r="D2646" s="100"/>
      <c r="G2646" s="19" t="str">
        <f>IFERROR(VLOOKUP($D2646,LISTA!$A$2:$J$9990,8,0),"")</f>
        <v/>
      </c>
      <c r="H2646" s="40" t="str">
        <f t="shared" si="52"/>
        <v/>
      </c>
    </row>
    <row r="2647" spans="4:8" x14ac:dyDescent="0.25">
      <c r="D2647" s="100"/>
      <c r="G2647" s="19" t="str">
        <f>IFERROR(VLOOKUP($D2647,LISTA!$A$2:$J$9990,8,0),"")</f>
        <v/>
      </c>
      <c r="H2647" s="40" t="str">
        <f t="shared" si="52"/>
        <v/>
      </c>
    </row>
    <row r="2648" spans="4:8" x14ac:dyDescent="0.25">
      <c r="D2648" s="100"/>
      <c r="G2648" s="19" t="str">
        <f>IFERROR(VLOOKUP($D2648,LISTA!$A$2:$J$9990,8,0),"")</f>
        <v/>
      </c>
      <c r="H2648" s="40" t="str">
        <f t="shared" si="52"/>
        <v/>
      </c>
    </row>
    <row r="2649" spans="4:8" x14ac:dyDescent="0.25">
      <c r="D2649" s="100"/>
      <c r="G2649" s="19" t="str">
        <f>IFERROR(VLOOKUP($D2649,LISTA!$A$2:$J$9990,8,0),"")</f>
        <v/>
      </c>
      <c r="H2649" s="40" t="str">
        <f t="shared" si="52"/>
        <v/>
      </c>
    </row>
    <row r="2650" spans="4:8" x14ac:dyDescent="0.25">
      <c r="D2650" s="100"/>
      <c r="G2650" s="19" t="str">
        <f>IFERROR(VLOOKUP($D2650,LISTA!$A$2:$J$9990,8,0),"")</f>
        <v/>
      </c>
      <c r="H2650" s="40" t="str">
        <f t="shared" si="52"/>
        <v/>
      </c>
    </row>
    <row r="2651" spans="4:8" x14ac:dyDescent="0.25">
      <c r="D2651" s="100"/>
      <c r="G2651" s="19" t="str">
        <f>IFERROR(VLOOKUP($D2651,LISTA!$A$2:$J$9990,8,0),"")</f>
        <v/>
      </c>
      <c r="H2651" s="40" t="str">
        <f t="shared" si="52"/>
        <v/>
      </c>
    </row>
    <row r="2652" spans="4:8" x14ac:dyDescent="0.25">
      <c r="D2652" s="100"/>
      <c r="G2652" s="19" t="str">
        <f>IFERROR(VLOOKUP($D2652,LISTA!$A$2:$J$9990,8,0),"")</f>
        <v/>
      </c>
      <c r="H2652" s="40" t="str">
        <f t="shared" si="52"/>
        <v/>
      </c>
    </row>
    <row r="2653" spans="4:8" x14ac:dyDescent="0.25">
      <c r="D2653" s="100"/>
      <c r="G2653" s="19" t="str">
        <f>IFERROR(VLOOKUP($D2653,LISTA!$A$2:$J$9990,8,0),"")</f>
        <v/>
      </c>
      <c r="H2653" s="40" t="str">
        <f t="shared" si="52"/>
        <v/>
      </c>
    </row>
    <row r="2654" spans="4:8" x14ac:dyDescent="0.25">
      <c r="D2654" s="100"/>
      <c r="G2654" s="19" t="str">
        <f>IFERROR(VLOOKUP($D2654,LISTA!$A$2:$J$9990,8,0),"")</f>
        <v/>
      </c>
      <c r="H2654" s="40" t="str">
        <f t="shared" si="52"/>
        <v/>
      </c>
    </row>
    <row r="2655" spans="4:8" x14ac:dyDescent="0.25">
      <c r="D2655" s="100"/>
      <c r="G2655" s="19" t="str">
        <f>IFERROR(VLOOKUP($D2655,LISTA!$A$2:$J$9990,8,0),"")</f>
        <v/>
      </c>
      <c r="H2655" s="40" t="str">
        <f t="shared" si="52"/>
        <v/>
      </c>
    </row>
    <row r="2656" spans="4:8" x14ac:dyDescent="0.25">
      <c r="D2656" s="100"/>
      <c r="G2656" s="19" t="str">
        <f>IFERROR(VLOOKUP($D2656,LISTA!$A$2:$J$9990,8,0),"")</f>
        <v/>
      </c>
      <c r="H2656" s="40" t="str">
        <f t="shared" si="52"/>
        <v/>
      </c>
    </row>
    <row r="2657" spans="4:8" x14ac:dyDescent="0.25">
      <c r="D2657" s="100"/>
      <c r="G2657" s="19" t="str">
        <f>IFERROR(VLOOKUP($D2657,LISTA!$A$2:$J$9990,8,0),"")</f>
        <v/>
      </c>
      <c r="H2657" s="40" t="str">
        <f t="shared" si="52"/>
        <v/>
      </c>
    </row>
    <row r="2658" spans="4:8" x14ac:dyDescent="0.25">
      <c r="D2658" s="100"/>
      <c r="G2658" s="19" t="str">
        <f>IFERROR(VLOOKUP($D2658,LISTA!$A$2:$J$9990,8,0),"")</f>
        <v/>
      </c>
      <c r="H2658" s="40" t="str">
        <f t="shared" si="52"/>
        <v/>
      </c>
    </row>
    <row r="2659" spans="4:8" x14ac:dyDescent="0.25">
      <c r="D2659" s="100"/>
      <c r="G2659" s="19" t="str">
        <f>IFERROR(VLOOKUP($D2659,LISTA!$A$2:$J$9990,8,0),"")</f>
        <v/>
      </c>
      <c r="H2659" s="40" t="str">
        <f t="shared" si="52"/>
        <v/>
      </c>
    </row>
    <row r="2660" spans="4:8" x14ac:dyDescent="0.25">
      <c r="D2660" s="100"/>
      <c r="G2660" s="19" t="str">
        <f>IFERROR(VLOOKUP($D2660,LISTA!$A$2:$J$9990,8,0),"")</f>
        <v/>
      </c>
      <c r="H2660" s="40" t="str">
        <f t="shared" si="52"/>
        <v/>
      </c>
    </row>
    <row r="2661" spans="4:8" x14ac:dyDescent="0.25">
      <c r="D2661" s="100"/>
      <c r="G2661" s="19" t="str">
        <f>IFERROR(VLOOKUP($D2661,LISTA!$A$2:$J$9990,8,0),"")</f>
        <v/>
      </c>
      <c r="H2661" s="40" t="str">
        <f t="shared" si="52"/>
        <v/>
      </c>
    </row>
    <row r="2662" spans="4:8" x14ac:dyDescent="0.25">
      <c r="D2662" s="100"/>
      <c r="G2662" s="19" t="str">
        <f>IFERROR(VLOOKUP($D2662,LISTA!$A$2:$J$9990,8,0),"")</f>
        <v/>
      </c>
      <c r="H2662" s="40" t="str">
        <f t="shared" si="52"/>
        <v/>
      </c>
    </row>
    <row r="2663" spans="4:8" x14ac:dyDescent="0.25">
      <c r="D2663" s="100"/>
      <c r="G2663" s="19" t="str">
        <f>IFERROR(VLOOKUP($D2663,LISTA!$A$2:$J$9990,8,0),"")</f>
        <v/>
      </c>
      <c r="H2663" s="40" t="str">
        <f t="shared" si="52"/>
        <v/>
      </c>
    </row>
    <row r="2664" spans="4:8" x14ac:dyDescent="0.25">
      <c r="D2664" s="100"/>
      <c r="G2664" s="19" t="str">
        <f>IFERROR(VLOOKUP($D2664,LISTA!$A$2:$J$9990,8,0),"")</f>
        <v/>
      </c>
      <c r="H2664" s="40" t="str">
        <f t="shared" si="52"/>
        <v/>
      </c>
    </row>
    <row r="2665" spans="4:8" x14ac:dyDescent="0.25">
      <c r="D2665" s="100"/>
      <c r="G2665" s="19" t="str">
        <f>IFERROR(VLOOKUP($D2665,LISTA!$A$2:$J$9990,8,0),"")</f>
        <v/>
      </c>
      <c r="H2665" s="40" t="str">
        <f t="shared" si="52"/>
        <v/>
      </c>
    </row>
    <row r="2666" spans="4:8" x14ac:dyDescent="0.25">
      <c r="D2666" s="100"/>
      <c r="G2666" s="19" t="str">
        <f>IFERROR(VLOOKUP($D2666,LISTA!$A$2:$J$9990,8,0),"")</f>
        <v/>
      </c>
      <c r="H2666" s="40" t="str">
        <f t="shared" si="52"/>
        <v/>
      </c>
    </row>
    <row r="2667" spans="4:8" x14ac:dyDescent="0.25">
      <c r="D2667" s="100"/>
      <c r="G2667" s="19" t="str">
        <f>IFERROR(VLOOKUP($D2667,LISTA!$A$2:$J$9990,8,0),"")</f>
        <v/>
      </c>
      <c r="H2667" s="40" t="str">
        <f t="shared" si="52"/>
        <v/>
      </c>
    </row>
    <row r="2668" spans="4:8" x14ac:dyDescent="0.25">
      <c r="D2668" s="100"/>
      <c r="G2668" s="19" t="str">
        <f>IFERROR(VLOOKUP($D2668,LISTA!$A$2:$J$9990,8,0),"")</f>
        <v/>
      </c>
      <c r="H2668" s="40" t="str">
        <f t="shared" si="52"/>
        <v/>
      </c>
    </row>
    <row r="2669" spans="4:8" x14ac:dyDescent="0.25">
      <c r="D2669" s="100"/>
      <c r="G2669" s="19" t="str">
        <f>IFERROR(VLOOKUP($D2669,LISTA!$A$2:$J$9990,8,0),"")</f>
        <v/>
      </c>
      <c r="H2669" s="40" t="str">
        <f t="shared" si="52"/>
        <v/>
      </c>
    </row>
    <row r="2670" spans="4:8" x14ac:dyDescent="0.25">
      <c r="D2670" s="100"/>
      <c r="G2670" s="19" t="str">
        <f>IFERROR(VLOOKUP($D2670,LISTA!$A$2:$J$9990,8,0),"")</f>
        <v/>
      </c>
      <c r="H2670" s="40" t="str">
        <f t="shared" si="52"/>
        <v/>
      </c>
    </row>
    <row r="2671" spans="4:8" x14ac:dyDescent="0.25">
      <c r="D2671" s="100"/>
      <c r="G2671" s="19" t="str">
        <f>IFERROR(VLOOKUP($D2671,LISTA!$A$2:$J$9990,8,0),"")</f>
        <v/>
      </c>
      <c r="H2671" s="40" t="str">
        <f t="shared" si="52"/>
        <v/>
      </c>
    </row>
    <row r="2672" spans="4:8" x14ac:dyDescent="0.25">
      <c r="D2672" s="100"/>
      <c r="G2672" s="19" t="str">
        <f>IFERROR(VLOOKUP($D2672,LISTA!$A$2:$J$9990,8,0),"")</f>
        <v/>
      </c>
      <c r="H2672" s="40" t="str">
        <f t="shared" si="52"/>
        <v/>
      </c>
    </row>
    <row r="2673" spans="4:8" x14ac:dyDescent="0.25">
      <c r="D2673" s="100"/>
      <c r="G2673" s="19" t="str">
        <f>IFERROR(VLOOKUP($D2673,LISTA!$A$2:$J$9990,8,0),"")</f>
        <v/>
      </c>
      <c r="H2673" s="40" t="str">
        <f t="shared" si="52"/>
        <v/>
      </c>
    </row>
    <row r="2674" spans="4:8" x14ac:dyDescent="0.25">
      <c r="D2674" s="100"/>
      <c r="G2674" s="19" t="str">
        <f>IFERROR(VLOOKUP($D2674,LISTA!$A$2:$J$9990,8,0),"")</f>
        <v/>
      </c>
      <c r="H2674" s="40" t="str">
        <f t="shared" si="52"/>
        <v/>
      </c>
    </row>
    <row r="2675" spans="4:8" x14ac:dyDescent="0.25">
      <c r="D2675" s="100"/>
      <c r="G2675" s="19" t="str">
        <f>IFERROR(VLOOKUP($D2675,LISTA!$A$2:$J$9990,8,0),"")</f>
        <v/>
      </c>
      <c r="H2675" s="40" t="str">
        <f t="shared" si="52"/>
        <v/>
      </c>
    </row>
    <row r="2676" spans="4:8" x14ac:dyDescent="0.25">
      <c r="D2676" s="100"/>
      <c r="G2676" s="19" t="str">
        <f>IFERROR(VLOOKUP($D2676,LISTA!$A$2:$J$9990,8,0),"")</f>
        <v/>
      </c>
      <c r="H2676" s="40" t="str">
        <f t="shared" si="52"/>
        <v/>
      </c>
    </row>
    <row r="2677" spans="4:8" x14ac:dyDescent="0.25">
      <c r="D2677" s="100"/>
      <c r="G2677" s="19" t="str">
        <f>IFERROR(VLOOKUP($D2677,LISTA!$A$2:$J$9990,8,0),"")</f>
        <v/>
      </c>
      <c r="H2677" s="40" t="str">
        <f t="shared" si="52"/>
        <v/>
      </c>
    </row>
    <row r="2678" spans="4:8" x14ac:dyDescent="0.25">
      <c r="D2678" s="100"/>
      <c r="G2678" s="19" t="str">
        <f>IFERROR(VLOOKUP($D2678,LISTA!$A$2:$J$9990,8,0),"")</f>
        <v/>
      </c>
      <c r="H2678" s="40" t="str">
        <f t="shared" si="52"/>
        <v/>
      </c>
    </row>
    <row r="2679" spans="4:8" x14ac:dyDescent="0.25">
      <c r="D2679" s="100"/>
      <c r="G2679" s="19" t="str">
        <f>IFERROR(VLOOKUP($D2679,LISTA!$A$2:$J$9990,8,0),"")</f>
        <v/>
      </c>
      <c r="H2679" s="40" t="str">
        <f t="shared" si="52"/>
        <v/>
      </c>
    </row>
    <row r="2680" spans="4:8" x14ac:dyDescent="0.25">
      <c r="D2680" s="100"/>
      <c r="G2680" s="19" t="str">
        <f>IFERROR(VLOOKUP($D2680,LISTA!$A$2:$J$9990,8,0),"")</f>
        <v/>
      </c>
      <c r="H2680" s="40" t="str">
        <f t="shared" si="52"/>
        <v/>
      </c>
    </row>
    <row r="2681" spans="4:8" x14ac:dyDescent="0.25">
      <c r="D2681" s="100"/>
      <c r="G2681" s="19" t="str">
        <f>IFERROR(VLOOKUP($D2681,LISTA!$A$2:$J$9990,8,0),"")</f>
        <v/>
      </c>
      <c r="H2681" s="40" t="str">
        <f t="shared" si="52"/>
        <v/>
      </c>
    </row>
    <row r="2682" spans="4:8" x14ac:dyDescent="0.25">
      <c r="D2682" s="100"/>
      <c r="G2682" s="19" t="str">
        <f>IFERROR(VLOOKUP($D2682,LISTA!$A$2:$J$9990,8,0),"")</f>
        <v/>
      </c>
      <c r="H2682" s="40" t="str">
        <f t="shared" si="52"/>
        <v/>
      </c>
    </row>
    <row r="2683" spans="4:8" x14ac:dyDescent="0.25">
      <c r="D2683" s="100"/>
      <c r="G2683" s="19" t="str">
        <f>IFERROR(VLOOKUP($D2683,LISTA!$A$2:$J$9990,8,0),"")</f>
        <v/>
      </c>
      <c r="H2683" s="40" t="str">
        <f t="shared" si="52"/>
        <v/>
      </c>
    </row>
    <row r="2684" spans="4:8" x14ac:dyDescent="0.25">
      <c r="D2684" s="100"/>
      <c r="G2684" s="19" t="str">
        <f>IFERROR(VLOOKUP($D2684,LISTA!$A$2:$J$9990,8,0),"")</f>
        <v/>
      </c>
      <c r="H2684" s="40" t="str">
        <f t="shared" si="52"/>
        <v/>
      </c>
    </row>
    <row r="2685" spans="4:8" x14ac:dyDescent="0.25">
      <c r="D2685" s="100"/>
      <c r="G2685" s="19" t="str">
        <f>IFERROR(VLOOKUP($D2685,LISTA!$A$2:$J$9990,8,0),"")</f>
        <v/>
      </c>
      <c r="H2685" s="40" t="str">
        <f t="shared" si="52"/>
        <v/>
      </c>
    </row>
    <row r="2686" spans="4:8" x14ac:dyDescent="0.25">
      <c r="D2686" s="100"/>
      <c r="G2686" s="19" t="str">
        <f>IFERROR(VLOOKUP($D2686,LISTA!$A$2:$J$9990,8,0),"")</f>
        <v/>
      </c>
      <c r="H2686" s="40" t="str">
        <f t="shared" si="52"/>
        <v/>
      </c>
    </row>
    <row r="2687" spans="4:8" x14ac:dyDescent="0.25">
      <c r="D2687" s="100"/>
      <c r="G2687" s="19" t="str">
        <f>IFERROR(VLOOKUP($D2687,LISTA!$A$2:$J$9990,8,0),"")</f>
        <v/>
      </c>
      <c r="H2687" s="40" t="str">
        <f t="shared" si="52"/>
        <v/>
      </c>
    </row>
    <row r="2688" spans="4:8" x14ac:dyDescent="0.25">
      <c r="D2688" s="100"/>
      <c r="G2688" s="19" t="str">
        <f>IFERROR(VLOOKUP($D2688,LISTA!$A$2:$J$9990,8,0),"")</f>
        <v/>
      </c>
      <c r="H2688" s="40" t="str">
        <f t="shared" si="52"/>
        <v/>
      </c>
    </row>
    <row r="2689" spans="4:8" x14ac:dyDescent="0.25">
      <c r="D2689" s="100"/>
      <c r="G2689" s="19" t="str">
        <f>IFERROR(VLOOKUP($D2689,LISTA!$A$2:$J$9990,8,0),"")</f>
        <v/>
      </c>
      <c r="H2689" s="40" t="str">
        <f t="shared" si="52"/>
        <v/>
      </c>
    </row>
    <row r="2690" spans="4:8" x14ac:dyDescent="0.25">
      <c r="D2690" s="100"/>
      <c r="G2690" s="19" t="str">
        <f>IFERROR(VLOOKUP($D2690,LISTA!$A$2:$J$9990,8,0),"")</f>
        <v/>
      </c>
      <c r="H2690" s="40" t="str">
        <f t="shared" si="52"/>
        <v/>
      </c>
    </row>
    <row r="2691" spans="4:8" x14ac:dyDescent="0.25">
      <c r="D2691" s="100"/>
      <c r="G2691" s="19" t="str">
        <f>IFERROR(VLOOKUP($D2691,LISTA!$A$2:$J$9990,8,0),"")</f>
        <v/>
      </c>
      <c r="H2691" s="40" t="str">
        <f t="shared" si="52"/>
        <v/>
      </c>
    </row>
    <row r="2692" spans="4:8" x14ac:dyDescent="0.25">
      <c r="D2692" s="100"/>
      <c r="G2692" s="19" t="str">
        <f>IFERROR(VLOOKUP($D2692,LISTA!$A$2:$J$9990,8,0),"")</f>
        <v/>
      </c>
      <c r="H2692" s="40" t="str">
        <f t="shared" si="52"/>
        <v/>
      </c>
    </row>
    <row r="2693" spans="4:8" x14ac:dyDescent="0.25">
      <c r="D2693" s="100"/>
      <c r="G2693" s="19" t="str">
        <f>IFERROR(VLOOKUP($D2693,LISTA!$A$2:$J$9990,8,0),"")</f>
        <v/>
      </c>
      <c r="H2693" s="40" t="str">
        <f t="shared" ref="H2693:H2756" si="53">IF(OR(G2693=$K$10,G2693=$K$11,G2693=$K$14,G2693=$K$15,G2693=$K$16,G2693=$K$17,G2693=$K$18,G2693=$K$19,G2693=$K$20,G2693=$K$21,G2693=$K$22,G2693=$K$23,G2693=$K$24,G2693=$K$25,G2693=$K$26,G2693=$K$27,G2693=$K$28),$K$9,IF(OR(G2693=$K$32,G2693=$K$33),$K$31,IF(OR(G2693=$K$38),$K$37,"")))</f>
        <v/>
      </c>
    </row>
    <row r="2694" spans="4:8" x14ac:dyDescent="0.25">
      <c r="D2694" s="100"/>
      <c r="G2694" s="19" t="str">
        <f>IFERROR(VLOOKUP($D2694,LISTA!$A$2:$J$9990,8,0),"")</f>
        <v/>
      </c>
      <c r="H2694" s="40" t="str">
        <f t="shared" si="53"/>
        <v/>
      </c>
    </row>
    <row r="2695" spans="4:8" x14ac:dyDescent="0.25">
      <c r="D2695" s="100"/>
      <c r="G2695" s="19" t="str">
        <f>IFERROR(VLOOKUP($D2695,LISTA!$A$2:$J$9990,8,0),"")</f>
        <v/>
      </c>
      <c r="H2695" s="40" t="str">
        <f t="shared" si="53"/>
        <v/>
      </c>
    </row>
    <row r="2696" spans="4:8" x14ac:dyDescent="0.25">
      <c r="D2696" s="100"/>
      <c r="G2696" s="19" t="str">
        <f>IFERROR(VLOOKUP($D2696,LISTA!$A$2:$J$9990,8,0),"")</f>
        <v/>
      </c>
      <c r="H2696" s="40" t="str">
        <f t="shared" si="53"/>
        <v/>
      </c>
    </row>
    <row r="2697" spans="4:8" x14ac:dyDescent="0.25">
      <c r="D2697" s="100"/>
      <c r="G2697" s="19" t="str">
        <f>IFERROR(VLOOKUP($D2697,LISTA!$A$2:$J$9990,8,0),"")</f>
        <v/>
      </c>
      <c r="H2697" s="40" t="str">
        <f t="shared" si="53"/>
        <v/>
      </c>
    </row>
    <row r="2698" spans="4:8" x14ac:dyDescent="0.25">
      <c r="D2698" s="100"/>
      <c r="G2698" s="19" t="str">
        <f>IFERROR(VLOOKUP($D2698,LISTA!$A$2:$J$9990,8,0),"")</f>
        <v/>
      </c>
      <c r="H2698" s="40" t="str">
        <f t="shared" si="53"/>
        <v/>
      </c>
    </row>
    <row r="2699" spans="4:8" x14ac:dyDescent="0.25">
      <c r="D2699" s="100"/>
      <c r="G2699" s="19" t="str">
        <f>IFERROR(VLOOKUP($D2699,LISTA!$A$2:$J$9990,8,0),"")</f>
        <v/>
      </c>
      <c r="H2699" s="40" t="str">
        <f t="shared" si="53"/>
        <v/>
      </c>
    </row>
    <row r="2700" spans="4:8" x14ac:dyDescent="0.25">
      <c r="D2700" s="100"/>
      <c r="G2700" s="19" t="str">
        <f>IFERROR(VLOOKUP($D2700,LISTA!$A$2:$J$9990,8,0),"")</f>
        <v/>
      </c>
      <c r="H2700" s="40" t="str">
        <f t="shared" si="53"/>
        <v/>
      </c>
    </row>
    <row r="2701" spans="4:8" x14ac:dyDescent="0.25">
      <c r="D2701" s="100"/>
      <c r="G2701" s="19" t="str">
        <f>IFERROR(VLOOKUP($D2701,LISTA!$A$2:$J$9990,8,0),"")</f>
        <v/>
      </c>
      <c r="H2701" s="40" t="str">
        <f t="shared" si="53"/>
        <v/>
      </c>
    </row>
    <row r="2702" spans="4:8" x14ac:dyDescent="0.25">
      <c r="D2702" s="100"/>
      <c r="G2702" s="19" t="str">
        <f>IFERROR(VLOOKUP($D2702,LISTA!$A$2:$J$9990,8,0),"")</f>
        <v/>
      </c>
      <c r="H2702" s="40" t="str">
        <f t="shared" si="53"/>
        <v/>
      </c>
    </row>
    <row r="2703" spans="4:8" x14ac:dyDescent="0.25">
      <c r="D2703" s="100"/>
      <c r="G2703" s="19" t="str">
        <f>IFERROR(VLOOKUP($D2703,LISTA!$A$2:$J$9990,8,0),"")</f>
        <v/>
      </c>
      <c r="H2703" s="40" t="str">
        <f t="shared" si="53"/>
        <v/>
      </c>
    </row>
    <row r="2704" spans="4:8" x14ac:dyDescent="0.25">
      <c r="D2704" s="100"/>
      <c r="G2704" s="19" t="str">
        <f>IFERROR(VLOOKUP($D2704,LISTA!$A$2:$J$9990,8,0),"")</f>
        <v/>
      </c>
      <c r="H2704" s="40" t="str">
        <f t="shared" si="53"/>
        <v/>
      </c>
    </row>
    <row r="2705" spans="4:8" x14ac:dyDescent="0.25">
      <c r="D2705" s="100"/>
      <c r="G2705" s="19" t="str">
        <f>IFERROR(VLOOKUP($D2705,LISTA!$A$2:$J$9990,8,0),"")</f>
        <v/>
      </c>
      <c r="H2705" s="40" t="str">
        <f t="shared" si="53"/>
        <v/>
      </c>
    </row>
    <row r="2706" spans="4:8" x14ac:dyDescent="0.25">
      <c r="D2706" s="100"/>
      <c r="G2706" s="19" t="str">
        <f>IFERROR(VLOOKUP($D2706,LISTA!$A$2:$J$9990,8,0),"")</f>
        <v/>
      </c>
      <c r="H2706" s="40" t="str">
        <f t="shared" si="53"/>
        <v/>
      </c>
    </row>
    <row r="2707" spans="4:8" x14ac:dyDescent="0.25">
      <c r="D2707" s="100"/>
      <c r="G2707" s="19" t="str">
        <f>IFERROR(VLOOKUP($D2707,LISTA!$A$2:$J$9990,8,0),"")</f>
        <v/>
      </c>
      <c r="H2707" s="40" t="str">
        <f t="shared" si="53"/>
        <v/>
      </c>
    </row>
    <row r="2708" spans="4:8" x14ac:dyDescent="0.25">
      <c r="D2708" s="100"/>
      <c r="G2708" s="19" t="str">
        <f>IFERROR(VLOOKUP($D2708,LISTA!$A$2:$J$9990,8,0),"")</f>
        <v/>
      </c>
      <c r="H2708" s="40" t="str">
        <f t="shared" si="53"/>
        <v/>
      </c>
    </row>
    <row r="2709" spans="4:8" x14ac:dyDescent="0.25">
      <c r="D2709" s="100"/>
      <c r="G2709" s="19" t="str">
        <f>IFERROR(VLOOKUP($D2709,LISTA!$A$2:$J$9990,8,0),"")</f>
        <v/>
      </c>
      <c r="H2709" s="40" t="str">
        <f t="shared" si="53"/>
        <v/>
      </c>
    </row>
    <row r="2710" spans="4:8" x14ac:dyDescent="0.25">
      <c r="D2710" s="100"/>
      <c r="G2710" s="19" t="str">
        <f>IFERROR(VLOOKUP($D2710,LISTA!$A$2:$J$9990,8,0),"")</f>
        <v/>
      </c>
      <c r="H2710" s="40" t="str">
        <f t="shared" si="53"/>
        <v/>
      </c>
    </row>
    <row r="2711" spans="4:8" x14ac:dyDescent="0.25">
      <c r="D2711" s="100"/>
      <c r="G2711" s="19" t="str">
        <f>IFERROR(VLOOKUP($D2711,LISTA!$A$2:$J$9990,8,0),"")</f>
        <v/>
      </c>
      <c r="H2711" s="40" t="str">
        <f t="shared" si="53"/>
        <v/>
      </c>
    </row>
    <row r="2712" spans="4:8" x14ac:dyDescent="0.25">
      <c r="D2712" s="100"/>
      <c r="G2712" s="19" t="str">
        <f>IFERROR(VLOOKUP($D2712,LISTA!$A$2:$J$9990,8,0),"")</f>
        <v/>
      </c>
      <c r="H2712" s="40" t="str">
        <f t="shared" si="53"/>
        <v/>
      </c>
    </row>
    <row r="2713" spans="4:8" x14ac:dyDescent="0.25">
      <c r="D2713" s="100"/>
      <c r="G2713" s="19" t="str">
        <f>IFERROR(VLOOKUP($D2713,LISTA!$A$2:$J$9990,8,0),"")</f>
        <v/>
      </c>
      <c r="H2713" s="40" t="str">
        <f t="shared" si="53"/>
        <v/>
      </c>
    </row>
    <row r="2714" spans="4:8" x14ac:dyDescent="0.25">
      <c r="D2714" s="100"/>
      <c r="G2714" s="19" t="str">
        <f>IFERROR(VLOOKUP($D2714,LISTA!$A$2:$J$9990,8,0),"")</f>
        <v/>
      </c>
      <c r="H2714" s="40" t="str">
        <f t="shared" si="53"/>
        <v/>
      </c>
    </row>
    <row r="2715" spans="4:8" x14ac:dyDescent="0.25">
      <c r="D2715" s="100"/>
      <c r="G2715" s="19" t="str">
        <f>IFERROR(VLOOKUP($D2715,LISTA!$A$2:$J$9990,8,0),"")</f>
        <v/>
      </c>
      <c r="H2715" s="40" t="str">
        <f t="shared" si="53"/>
        <v/>
      </c>
    </row>
    <row r="2716" spans="4:8" x14ac:dyDescent="0.25">
      <c r="D2716" s="100"/>
      <c r="G2716" s="19" t="str">
        <f>IFERROR(VLOOKUP($D2716,LISTA!$A$2:$J$9990,8,0),"")</f>
        <v/>
      </c>
      <c r="H2716" s="40" t="str">
        <f t="shared" si="53"/>
        <v/>
      </c>
    </row>
    <row r="2717" spans="4:8" x14ac:dyDescent="0.25">
      <c r="D2717" s="100"/>
      <c r="G2717" s="19" t="str">
        <f>IFERROR(VLOOKUP($D2717,LISTA!$A$2:$J$9990,8,0),"")</f>
        <v/>
      </c>
      <c r="H2717" s="40" t="str">
        <f t="shared" si="53"/>
        <v/>
      </c>
    </row>
    <row r="2718" spans="4:8" x14ac:dyDescent="0.25">
      <c r="D2718" s="100"/>
      <c r="G2718" s="19" t="str">
        <f>IFERROR(VLOOKUP($D2718,LISTA!$A$2:$J$9990,8,0),"")</f>
        <v/>
      </c>
      <c r="H2718" s="40" t="str">
        <f t="shared" si="53"/>
        <v/>
      </c>
    </row>
    <row r="2719" spans="4:8" x14ac:dyDescent="0.25">
      <c r="D2719" s="100"/>
      <c r="G2719" s="19" t="str">
        <f>IFERROR(VLOOKUP($D2719,LISTA!$A$2:$J$9990,8,0),"")</f>
        <v/>
      </c>
      <c r="H2719" s="40" t="str">
        <f t="shared" si="53"/>
        <v/>
      </c>
    </row>
    <row r="2720" spans="4:8" x14ac:dyDescent="0.25">
      <c r="D2720" s="100"/>
      <c r="G2720" s="19" t="str">
        <f>IFERROR(VLOOKUP($D2720,LISTA!$A$2:$J$9990,8,0),"")</f>
        <v/>
      </c>
      <c r="H2720" s="40" t="str">
        <f t="shared" si="53"/>
        <v/>
      </c>
    </row>
    <row r="2721" spans="4:8" x14ac:dyDescent="0.25">
      <c r="D2721" s="100"/>
      <c r="G2721" s="19" t="str">
        <f>IFERROR(VLOOKUP($D2721,LISTA!$A$2:$J$9990,8,0),"")</f>
        <v/>
      </c>
      <c r="H2721" s="40" t="str">
        <f t="shared" si="53"/>
        <v/>
      </c>
    </row>
    <row r="2722" spans="4:8" x14ac:dyDescent="0.25">
      <c r="D2722" s="100"/>
      <c r="G2722" s="19" t="str">
        <f>IFERROR(VLOOKUP($D2722,LISTA!$A$2:$J$9990,8,0),"")</f>
        <v/>
      </c>
      <c r="H2722" s="40" t="str">
        <f t="shared" si="53"/>
        <v/>
      </c>
    </row>
    <row r="2723" spans="4:8" x14ac:dyDescent="0.25">
      <c r="D2723" s="100"/>
      <c r="G2723" s="19" t="str">
        <f>IFERROR(VLOOKUP($D2723,LISTA!$A$2:$J$9990,8,0),"")</f>
        <v/>
      </c>
      <c r="H2723" s="40" t="str">
        <f t="shared" si="53"/>
        <v/>
      </c>
    </row>
    <row r="2724" spans="4:8" x14ac:dyDescent="0.25">
      <c r="D2724" s="100"/>
      <c r="G2724" s="19" t="str">
        <f>IFERROR(VLOOKUP($D2724,LISTA!$A$2:$J$9990,8,0),"")</f>
        <v/>
      </c>
      <c r="H2724" s="40" t="str">
        <f t="shared" si="53"/>
        <v/>
      </c>
    </row>
    <row r="2725" spans="4:8" x14ac:dyDescent="0.25">
      <c r="D2725" s="100"/>
      <c r="G2725" s="19" t="str">
        <f>IFERROR(VLOOKUP($D2725,LISTA!$A$2:$J$9990,8,0),"")</f>
        <v/>
      </c>
      <c r="H2725" s="40" t="str">
        <f t="shared" si="53"/>
        <v/>
      </c>
    </row>
    <row r="2726" spans="4:8" x14ac:dyDescent="0.25">
      <c r="D2726" s="100"/>
      <c r="G2726" s="19" t="str">
        <f>IFERROR(VLOOKUP($D2726,LISTA!$A$2:$J$9990,8,0),"")</f>
        <v/>
      </c>
      <c r="H2726" s="40" t="str">
        <f t="shared" si="53"/>
        <v/>
      </c>
    </row>
    <row r="2727" spans="4:8" x14ac:dyDescent="0.25">
      <c r="D2727" s="100"/>
      <c r="G2727" s="19" t="str">
        <f>IFERROR(VLOOKUP($D2727,LISTA!$A$2:$J$9990,8,0),"")</f>
        <v/>
      </c>
      <c r="H2727" s="40" t="str">
        <f t="shared" si="53"/>
        <v/>
      </c>
    </row>
    <row r="2728" spans="4:8" x14ac:dyDescent="0.25">
      <c r="D2728" s="100"/>
      <c r="G2728" s="19" t="str">
        <f>IFERROR(VLOOKUP($D2728,LISTA!$A$2:$J$9990,8,0),"")</f>
        <v/>
      </c>
      <c r="H2728" s="40" t="str">
        <f t="shared" si="53"/>
        <v/>
      </c>
    </row>
    <row r="2729" spans="4:8" x14ac:dyDescent="0.25">
      <c r="D2729" s="100"/>
      <c r="G2729" s="19" t="str">
        <f>IFERROR(VLOOKUP($D2729,LISTA!$A$2:$J$9990,8,0),"")</f>
        <v/>
      </c>
      <c r="H2729" s="40" t="str">
        <f t="shared" si="53"/>
        <v/>
      </c>
    </row>
    <row r="2730" spans="4:8" x14ac:dyDescent="0.25">
      <c r="D2730" s="100"/>
      <c r="G2730" s="19" t="str">
        <f>IFERROR(VLOOKUP($D2730,LISTA!$A$2:$J$9990,8,0),"")</f>
        <v/>
      </c>
      <c r="H2730" s="40" t="str">
        <f t="shared" si="53"/>
        <v/>
      </c>
    </row>
    <row r="2731" spans="4:8" x14ac:dyDescent="0.25">
      <c r="D2731" s="100"/>
      <c r="G2731" s="19" t="str">
        <f>IFERROR(VLOOKUP($D2731,LISTA!$A$2:$J$9990,8,0),"")</f>
        <v/>
      </c>
      <c r="H2731" s="40" t="str">
        <f t="shared" si="53"/>
        <v/>
      </c>
    </row>
    <row r="2732" spans="4:8" x14ac:dyDescent="0.25">
      <c r="D2732" s="100"/>
      <c r="G2732" s="19" t="str">
        <f>IFERROR(VLOOKUP($D2732,LISTA!$A$2:$J$9990,8,0),"")</f>
        <v/>
      </c>
      <c r="H2732" s="40" t="str">
        <f t="shared" si="53"/>
        <v/>
      </c>
    </row>
    <row r="2733" spans="4:8" x14ac:dyDescent="0.25">
      <c r="D2733" s="100"/>
      <c r="G2733" s="19" t="str">
        <f>IFERROR(VLOOKUP($D2733,LISTA!$A$2:$J$9990,8,0),"")</f>
        <v/>
      </c>
      <c r="H2733" s="40" t="str">
        <f t="shared" si="53"/>
        <v/>
      </c>
    </row>
    <row r="2734" spans="4:8" x14ac:dyDescent="0.25">
      <c r="D2734" s="100"/>
      <c r="G2734" s="19" t="str">
        <f>IFERROR(VLOOKUP($D2734,LISTA!$A$2:$J$9990,8,0),"")</f>
        <v/>
      </c>
      <c r="H2734" s="40" t="str">
        <f t="shared" si="53"/>
        <v/>
      </c>
    </row>
    <row r="2735" spans="4:8" x14ac:dyDescent="0.25">
      <c r="D2735" s="100"/>
      <c r="G2735" s="19" t="str">
        <f>IFERROR(VLOOKUP($D2735,LISTA!$A$2:$J$9990,8,0),"")</f>
        <v/>
      </c>
      <c r="H2735" s="40" t="str">
        <f t="shared" si="53"/>
        <v/>
      </c>
    </row>
    <row r="2736" spans="4:8" x14ac:dyDescent="0.25">
      <c r="D2736" s="100"/>
      <c r="G2736" s="19" t="str">
        <f>IFERROR(VLOOKUP($D2736,LISTA!$A$2:$J$9990,8,0),"")</f>
        <v/>
      </c>
      <c r="H2736" s="40" t="str">
        <f t="shared" si="53"/>
        <v/>
      </c>
    </row>
    <row r="2737" spans="4:8" x14ac:dyDescent="0.25">
      <c r="D2737" s="100"/>
      <c r="G2737" s="19" t="str">
        <f>IFERROR(VLOOKUP($D2737,LISTA!$A$2:$J$9990,8,0),"")</f>
        <v/>
      </c>
      <c r="H2737" s="40" t="str">
        <f t="shared" si="53"/>
        <v/>
      </c>
    </row>
    <row r="2738" spans="4:8" x14ac:dyDescent="0.25">
      <c r="D2738" s="100"/>
      <c r="G2738" s="19" t="str">
        <f>IFERROR(VLOOKUP($D2738,LISTA!$A$2:$J$9990,8,0),"")</f>
        <v/>
      </c>
      <c r="H2738" s="40" t="str">
        <f t="shared" si="53"/>
        <v/>
      </c>
    </row>
    <row r="2739" spans="4:8" x14ac:dyDescent="0.25">
      <c r="D2739" s="100"/>
      <c r="G2739" s="19" t="str">
        <f>IFERROR(VLOOKUP($D2739,LISTA!$A$2:$J$9990,8,0),"")</f>
        <v/>
      </c>
      <c r="H2739" s="40" t="str">
        <f t="shared" si="53"/>
        <v/>
      </c>
    </row>
    <row r="2740" spans="4:8" x14ac:dyDescent="0.25">
      <c r="D2740" s="100"/>
      <c r="G2740" s="19" t="str">
        <f>IFERROR(VLOOKUP($D2740,LISTA!$A$2:$J$9990,8,0),"")</f>
        <v/>
      </c>
      <c r="H2740" s="40" t="str">
        <f t="shared" si="53"/>
        <v/>
      </c>
    </row>
    <row r="2741" spans="4:8" x14ac:dyDescent="0.25">
      <c r="D2741" s="100"/>
      <c r="G2741" s="19" t="str">
        <f>IFERROR(VLOOKUP($D2741,LISTA!$A$2:$J$9990,8,0),"")</f>
        <v/>
      </c>
      <c r="H2741" s="40" t="str">
        <f t="shared" si="53"/>
        <v/>
      </c>
    </row>
    <row r="2742" spans="4:8" x14ac:dyDescent="0.25">
      <c r="D2742" s="100"/>
      <c r="G2742" s="19" t="str">
        <f>IFERROR(VLOOKUP($D2742,LISTA!$A$2:$J$9990,8,0),"")</f>
        <v/>
      </c>
      <c r="H2742" s="40" t="str">
        <f t="shared" si="53"/>
        <v/>
      </c>
    </row>
    <row r="2743" spans="4:8" x14ac:dyDescent="0.25">
      <c r="D2743" s="100"/>
      <c r="G2743" s="19" t="str">
        <f>IFERROR(VLOOKUP($D2743,LISTA!$A$2:$J$9990,8,0),"")</f>
        <v/>
      </c>
      <c r="H2743" s="40" t="str">
        <f t="shared" si="53"/>
        <v/>
      </c>
    </row>
    <row r="2744" spans="4:8" x14ac:dyDescent="0.25">
      <c r="D2744" s="100"/>
      <c r="G2744" s="19" t="str">
        <f>IFERROR(VLOOKUP($D2744,LISTA!$A$2:$J$9990,8,0),"")</f>
        <v/>
      </c>
      <c r="H2744" s="40" t="str">
        <f t="shared" si="53"/>
        <v/>
      </c>
    </row>
    <row r="2745" spans="4:8" x14ac:dyDescent="0.25">
      <c r="D2745" s="100"/>
      <c r="G2745" s="19" t="str">
        <f>IFERROR(VLOOKUP($D2745,LISTA!$A$2:$J$9990,8,0),"")</f>
        <v/>
      </c>
      <c r="H2745" s="40" t="str">
        <f t="shared" si="53"/>
        <v/>
      </c>
    </row>
    <row r="2746" spans="4:8" x14ac:dyDescent="0.25">
      <c r="D2746" s="100"/>
      <c r="G2746" s="19" t="str">
        <f>IFERROR(VLOOKUP($D2746,LISTA!$A$2:$J$9990,8,0),"")</f>
        <v/>
      </c>
      <c r="H2746" s="40" t="str">
        <f t="shared" si="53"/>
        <v/>
      </c>
    </row>
    <row r="2747" spans="4:8" x14ac:dyDescent="0.25">
      <c r="D2747" s="100"/>
      <c r="G2747" s="19" t="str">
        <f>IFERROR(VLOOKUP($D2747,LISTA!$A$2:$J$9990,8,0),"")</f>
        <v/>
      </c>
      <c r="H2747" s="40" t="str">
        <f t="shared" si="53"/>
        <v/>
      </c>
    </row>
    <row r="2748" spans="4:8" x14ac:dyDescent="0.25">
      <c r="D2748" s="100"/>
      <c r="G2748" s="19" t="str">
        <f>IFERROR(VLOOKUP($D2748,LISTA!$A$2:$J$9990,8,0),"")</f>
        <v/>
      </c>
      <c r="H2748" s="40" t="str">
        <f t="shared" si="53"/>
        <v/>
      </c>
    </row>
    <row r="2749" spans="4:8" x14ac:dyDescent="0.25">
      <c r="D2749" s="100"/>
      <c r="G2749" s="19" t="str">
        <f>IFERROR(VLOOKUP($D2749,LISTA!$A$2:$J$9990,8,0),"")</f>
        <v/>
      </c>
      <c r="H2749" s="40" t="str">
        <f t="shared" si="53"/>
        <v/>
      </c>
    </row>
    <row r="2750" spans="4:8" x14ac:dyDescent="0.25">
      <c r="D2750" s="100"/>
      <c r="G2750" s="19" t="str">
        <f>IFERROR(VLOOKUP($D2750,LISTA!$A$2:$J$9990,8,0),"")</f>
        <v/>
      </c>
      <c r="H2750" s="40" t="str">
        <f t="shared" si="53"/>
        <v/>
      </c>
    </row>
    <row r="2751" spans="4:8" x14ac:dyDescent="0.25">
      <c r="D2751" s="100"/>
      <c r="G2751" s="19" t="str">
        <f>IFERROR(VLOOKUP($D2751,LISTA!$A$2:$J$9990,8,0),"")</f>
        <v/>
      </c>
      <c r="H2751" s="40" t="str">
        <f t="shared" si="53"/>
        <v/>
      </c>
    </row>
    <row r="2752" spans="4:8" x14ac:dyDescent="0.25">
      <c r="D2752" s="100"/>
      <c r="G2752" s="19" t="str">
        <f>IFERROR(VLOOKUP($D2752,LISTA!$A$2:$J$9990,8,0),"")</f>
        <v/>
      </c>
      <c r="H2752" s="40" t="str">
        <f t="shared" si="53"/>
        <v/>
      </c>
    </row>
    <row r="2753" spans="4:8" x14ac:dyDescent="0.25">
      <c r="D2753" s="100"/>
      <c r="G2753" s="19" t="str">
        <f>IFERROR(VLOOKUP($D2753,LISTA!$A$2:$J$9990,8,0),"")</f>
        <v/>
      </c>
      <c r="H2753" s="40" t="str">
        <f t="shared" si="53"/>
        <v/>
      </c>
    </row>
    <row r="2754" spans="4:8" x14ac:dyDescent="0.25">
      <c r="D2754" s="100"/>
      <c r="G2754" s="19" t="str">
        <f>IFERROR(VLOOKUP($D2754,LISTA!$A$2:$J$9990,8,0),"")</f>
        <v/>
      </c>
      <c r="H2754" s="40" t="str">
        <f t="shared" si="53"/>
        <v/>
      </c>
    </row>
    <row r="2755" spans="4:8" x14ac:dyDescent="0.25">
      <c r="D2755" s="100"/>
      <c r="G2755" s="19" t="str">
        <f>IFERROR(VLOOKUP($D2755,LISTA!$A$2:$J$9990,8,0),"")</f>
        <v/>
      </c>
      <c r="H2755" s="40" t="str">
        <f t="shared" si="53"/>
        <v/>
      </c>
    </row>
    <row r="2756" spans="4:8" x14ac:dyDescent="0.25">
      <c r="D2756" s="100"/>
      <c r="G2756" s="19" t="str">
        <f>IFERROR(VLOOKUP($D2756,LISTA!$A$2:$J$9990,8,0),"")</f>
        <v/>
      </c>
      <c r="H2756" s="40" t="str">
        <f t="shared" si="53"/>
        <v/>
      </c>
    </row>
    <row r="2757" spans="4:8" x14ac:dyDescent="0.25">
      <c r="D2757" s="100"/>
      <c r="G2757" s="19" t="str">
        <f>IFERROR(VLOOKUP($D2757,LISTA!$A$2:$J$9990,8,0),"")</f>
        <v/>
      </c>
      <c r="H2757" s="40" t="str">
        <f t="shared" ref="H2757:H2820" si="54">IF(OR(G2757=$K$10,G2757=$K$11,G2757=$K$14,G2757=$K$15,G2757=$K$16,G2757=$K$17,G2757=$K$18,G2757=$K$19,G2757=$K$20,G2757=$K$21,G2757=$K$22,G2757=$K$23,G2757=$K$24,G2757=$K$25,G2757=$K$26,G2757=$K$27,G2757=$K$28),$K$9,IF(OR(G2757=$K$32,G2757=$K$33),$K$31,IF(OR(G2757=$K$38),$K$37,"")))</f>
        <v/>
      </c>
    </row>
    <row r="2758" spans="4:8" x14ac:dyDescent="0.25">
      <c r="D2758" s="100"/>
      <c r="G2758" s="19" t="str">
        <f>IFERROR(VLOOKUP($D2758,LISTA!$A$2:$J$9990,8,0),"")</f>
        <v/>
      </c>
      <c r="H2758" s="40" t="str">
        <f t="shared" si="54"/>
        <v/>
      </c>
    </row>
    <row r="2759" spans="4:8" x14ac:dyDescent="0.25">
      <c r="D2759" s="100"/>
      <c r="G2759" s="19" t="str">
        <f>IFERROR(VLOOKUP($D2759,LISTA!$A$2:$J$9990,8,0),"")</f>
        <v/>
      </c>
      <c r="H2759" s="40" t="str">
        <f t="shared" si="54"/>
        <v/>
      </c>
    </row>
    <row r="2760" spans="4:8" x14ac:dyDescent="0.25">
      <c r="D2760" s="100"/>
      <c r="G2760" s="19" t="str">
        <f>IFERROR(VLOOKUP($D2760,LISTA!$A$2:$J$9990,8,0),"")</f>
        <v/>
      </c>
      <c r="H2760" s="40" t="str">
        <f t="shared" si="54"/>
        <v/>
      </c>
    </row>
    <row r="2761" spans="4:8" x14ac:dyDescent="0.25">
      <c r="D2761" s="100"/>
      <c r="G2761" s="19" t="str">
        <f>IFERROR(VLOOKUP($D2761,LISTA!$A$2:$J$9990,8,0),"")</f>
        <v/>
      </c>
      <c r="H2761" s="40" t="str">
        <f t="shared" si="54"/>
        <v/>
      </c>
    </row>
    <row r="2762" spans="4:8" x14ac:dyDescent="0.25">
      <c r="D2762" s="100"/>
      <c r="G2762" s="19" t="str">
        <f>IFERROR(VLOOKUP($D2762,LISTA!$A$2:$J$9990,8,0),"")</f>
        <v/>
      </c>
      <c r="H2762" s="40" t="str">
        <f t="shared" si="54"/>
        <v/>
      </c>
    </row>
    <row r="2763" spans="4:8" x14ac:dyDescent="0.25">
      <c r="D2763" s="100"/>
      <c r="G2763" s="19" t="str">
        <f>IFERROR(VLOOKUP($D2763,LISTA!$A$2:$J$9990,8,0),"")</f>
        <v/>
      </c>
      <c r="H2763" s="40" t="str">
        <f t="shared" si="54"/>
        <v/>
      </c>
    </row>
    <row r="2764" spans="4:8" x14ac:dyDescent="0.25">
      <c r="D2764" s="100"/>
      <c r="G2764" s="19" t="str">
        <f>IFERROR(VLOOKUP($D2764,LISTA!$A$2:$J$9990,8,0),"")</f>
        <v/>
      </c>
      <c r="H2764" s="40" t="str">
        <f t="shared" si="54"/>
        <v/>
      </c>
    </row>
    <row r="2765" spans="4:8" x14ac:dyDescent="0.25">
      <c r="D2765" s="100"/>
      <c r="G2765" s="19" t="str">
        <f>IFERROR(VLOOKUP($D2765,LISTA!$A$2:$J$9990,8,0),"")</f>
        <v/>
      </c>
      <c r="H2765" s="40" t="str">
        <f t="shared" si="54"/>
        <v/>
      </c>
    </row>
    <row r="2766" spans="4:8" x14ac:dyDescent="0.25">
      <c r="D2766" s="100"/>
      <c r="G2766" s="19" t="str">
        <f>IFERROR(VLOOKUP($D2766,LISTA!$A$2:$J$9990,8,0),"")</f>
        <v/>
      </c>
      <c r="H2766" s="40" t="str">
        <f t="shared" si="54"/>
        <v/>
      </c>
    </row>
    <row r="2767" spans="4:8" x14ac:dyDescent="0.25">
      <c r="D2767" s="100"/>
      <c r="G2767" s="19" t="str">
        <f>IFERROR(VLOOKUP($D2767,LISTA!$A$2:$J$9990,8,0),"")</f>
        <v/>
      </c>
      <c r="H2767" s="40" t="str">
        <f t="shared" si="54"/>
        <v/>
      </c>
    </row>
    <row r="2768" spans="4:8" x14ac:dyDescent="0.25">
      <c r="D2768" s="100"/>
      <c r="G2768" s="19" t="str">
        <f>IFERROR(VLOOKUP($D2768,LISTA!$A$2:$J$9990,8,0),"")</f>
        <v/>
      </c>
      <c r="H2768" s="40" t="str">
        <f t="shared" si="54"/>
        <v/>
      </c>
    </row>
    <row r="2769" spans="4:8" x14ac:dyDescent="0.25">
      <c r="D2769" s="100"/>
      <c r="G2769" s="19" t="str">
        <f>IFERROR(VLOOKUP($D2769,LISTA!$A$2:$J$9990,8,0),"")</f>
        <v/>
      </c>
      <c r="H2769" s="40" t="str">
        <f t="shared" si="54"/>
        <v/>
      </c>
    </row>
    <row r="2770" spans="4:8" x14ac:dyDescent="0.25">
      <c r="D2770" s="100"/>
      <c r="G2770" s="19" t="str">
        <f>IFERROR(VLOOKUP($D2770,LISTA!$A$2:$J$9990,8,0),"")</f>
        <v/>
      </c>
      <c r="H2770" s="40" t="str">
        <f t="shared" si="54"/>
        <v/>
      </c>
    </row>
    <row r="2771" spans="4:8" x14ac:dyDescent="0.25">
      <c r="D2771" s="100"/>
      <c r="G2771" s="19" t="str">
        <f>IFERROR(VLOOKUP($D2771,LISTA!$A$2:$J$9990,8,0),"")</f>
        <v/>
      </c>
      <c r="H2771" s="40" t="str">
        <f t="shared" si="54"/>
        <v/>
      </c>
    </row>
    <row r="2772" spans="4:8" x14ac:dyDescent="0.25">
      <c r="D2772" s="100"/>
      <c r="G2772" s="19" t="str">
        <f>IFERROR(VLOOKUP($D2772,LISTA!$A$2:$J$9990,8,0),"")</f>
        <v/>
      </c>
      <c r="H2772" s="40" t="str">
        <f t="shared" si="54"/>
        <v/>
      </c>
    </row>
    <row r="2773" spans="4:8" x14ac:dyDescent="0.25">
      <c r="D2773" s="100"/>
      <c r="G2773" s="19" t="str">
        <f>IFERROR(VLOOKUP($D2773,LISTA!$A$2:$J$9990,8,0),"")</f>
        <v/>
      </c>
      <c r="H2773" s="40" t="str">
        <f t="shared" si="54"/>
        <v/>
      </c>
    </row>
    <row r="2774" spans="4:8" x14ac:dyDescent="0.25">
      <c r="D2774" s="100"/>
      <c r="G2774" s="19" t="str">
        <f>IFERROR(VLOOKUP($D2774,LISTA!$A$2:$J$9990,8,0),"")</f>
        <v/>
      </c>
      <c r="H2774" s="40" t="str">
        <f t="shared" si="54"/>
        <v/>
      </c>
    </row>
    <row r="2775" spans="4:8" x14ac:dyDescent="0.25">
      <c r="D2775" s="100"/>
      <c r="G2775" s="19" t="str">
        <f>IFERROR(VLOOKUP($D2775,LISTA!$A$2:$J$9990,8,0),"")</f>
        <v/>
      </c>
      <c r="H2775" s="40" t="str">
        <f t="shared" si="54"/>
        <v/>
      </c>
    </row>
    <row r="2776" spans="4:8" x14ac:dyDescent="0.25">
      <c r="D2776" s="100"/>
      <c r="G2776" s="19" t="str">
        <f>IFERROR(VLOOKUP($D2776,LISTA!$A$2:$J$9990,8,0),"")</f>
        <v/>
      </c>
      <c r="H2776" s="40" t="str">
        <f t="shared" si="54"/>
        <v/>
      </c>
    </row>
    <row r="2777" spans="4:8" x14ac:dyDescent="0.25">
      <c r="D2777" s="100"/>
      <c r="G2777" s="19" t="str">
        <f>IFERROR(VLOOKUP($D2777,LISTA!$A$2:$J$9990,8,0),"")</f>
        <v/>
      </c>
      <c r="H2777" s="40" t="str">
        <f t="shared" si="54"/>
        <v/>
      </c>
    </row>
    <row r="2778" spans="4:8" x14ac:dyDescent="0.25">
      <c r="D2778" s="100"/>
      <c r="G2778" s="19" t="str">
        <f>IFERROR(VLOOKUP($D2778,LISTA!$A$2:$J$9990,8,0),"")</f>
        <v/>
      </c>
      <c r="H2778" s="40" t="str">
        <f t="shared" si="54"/>
        <v/>
      </c>
    </row>
    <row r="2779" spans="4:8" x14ac:dyDescent="0.25">
      <c r="D2779" s="100"/>
      <c r="G2779" s="19" t="str">
        <f>IFERROR(VLOOKUP($D2779,LISTA!$A$2:$J$9990,8,0),"")</f>
        <v/>
      </c>
      <c r="H2779" s="40" t="str">
        <f t="shared" si="54"/>
        <v/>
      </c>
    </row>
    <row r="2780" spans="4:8" x14ac:dyDescent="0.25">
      <c r="D2780" s="100"/>
      <c r="G2780" s="19" t="str">
        <f>IFERROR(VLOOKUP($D2780,LISTA!$A$2:$J$9990,8,0),"")</f>
        <v/>
      </c>
      <c r="H2780" s="40" t="str">
        <f t="shared" si="54"/>
        <v/>
      </c>
    </row>
    <row r="2781" spans="4:8" x14ac:dyDescent="0.25">
      <c r="D2781" s="100"/>
      <c r="G2781" s="19" t="str">
        <f>IFERROR(VLOOKUP($D2781,LISTA!$A$2:$J$9990,8,0),"")</f>
        <v/>
      </c>
      <c r="H2781" s="40" t="str">
        <f t="shared" si="54"/>
        <v/>
      </c>
    </row>
    <row r="2782" spans="4:8" x14ac:dyDescent="0.25">
      <c r="D2782" s="100"/>
      <c r="G2782" s="19" t="str">
        <f>IFERROR(VLOOKUP($D2782,LISTA!$A$2:$J$9990,8,0),"")</f>
        <v/>
      </c>
      <c r="H2782" s="40" t="str">
        <f t="shared" si="54"/>
        <v/>
      </c>
    </row>
    <row r="2783" spans="4:8" x14ac:dyDescent="0.25">
      <c r="D2783" s="100"/>
      <c r="G2783" s="19" t="str">
        <f>IFERROR(VLOOKUP($D2783,LISTA!$A$2:$J$9990,8,0),"")</f>
        <v/>
      </c>
      <c r="H2783" s="40" t="str">
        <f t="shared" si="54"/>
        <v/>
      </c>
    </row>
    <row r="2784" spans="4:8" x14ac:dyDescent="0.25">
      <c r="D2784" s="100"/>
      <c r="G2784" s="19" t="str">
        <f>IFERROR(VLOOKUP($D2784,LISTA!$A$2:$J$9990,8,0),"")</f>
        <v/>
      </c>
      <c r="H2784" s="40" t="str">
        <f t="shared" si="54"/>
        <v/>
      </c>
    </row>
    <row r="2785" spans="4:8" x14ac:dyDescent="0.25">
      <c r="D2785" s="100"/>
      <c r="G2785" s="19" t="str">
        <f>IFERROR(VLOOKUP($D2785,LISTA!$A$2:$J$9990,8,0),"")</f>
        <v/>
      </c>
      <c r="H2785" s="40" t="str">
        <f t="shared" si="54"/>
        <v/>
      </c>
    </row>
    <row r="2786" spans="4:8" x14ac:dyDescent="0.25">
      <c r="D2786" s="100"/>
      <c r="G2786" s="19" t="str">
        <f>IFERROR(VLOOKUP($D2786,LISTA!$A$2:$J$9990,8,0),"")</f>
        <v/>
      </c>
      <c r="H2786" s="40" t="str">
        <f t="shared" si="54"/>
        <v/>
      </c>
    </row>
    <row r="2787" spans="4:8" x14ac:dyDescent="0.25">
      <c r="D2787" s="100"/>
      <c r="G2787" s="19" t="str">
        <f>IFERROR(VLOOKUP($D2787,LISTA!$A$2:$J$9990,8,0),"")</f>
        <v/>
      </c>
      <c r="H2787" s="40" t="str">
        <f t="shared" si="54"/>
        <v/>
      </c>
    </row>
    <row r="2788" spans="4:8" x14ac:dyDescent="0.25">
      <c r="D2788" s="100"/>
      <c r="G2788" s="19" t="str">
        <f>IFERROR(VLOOKUP($D2788,LISTA!$A$2:$J$9990,8,0),"")</f>
        <v/>
      </c>
      <c r="H2788" s="40" t="str">
        <f t="shared" si="54"/>
        <v/>
      </c>
    </row>
    <row r="2789" spans="4:8" x14ac:dyDescent="0.25">
      <c r="D2789" s="100"/>
      <c r="G2789" s="19" t="str">
        <f>IFERROR(VLOOKUP($D2789,LISTA!$A$2:$J$9990,8,0),"")</f>
        <v/>
      </c>
      <c r="H2789" s="40" t="str">
        <f t="shared" si="54"/>
        <v/>
      </c>
    </row>
    <row r="2790" spans="4:8" x14ac:dyDescent="0.25">
      <c r="D2790" s="100"/>
      <c r="G2790" s="19" t="str">
        <f>IFERROR(VLOOKUP($D2790,LISTA!$A$2:$J$9990,8,0),"")</f>
        <v/>
      </c>
      <c r="H2790" s="40" t="str">
        <f t="shared" si="54"/>
        <v/>
      </c>
    </row>
    <row r="2791" spans="4:8" x14ac:dyDescent="0.25">
      <c r="D2791" s="100"/>
      <c r="G2791" s="19" t="str">
        <f>IFERROR(VLOOKUP($D2791,LISTA!$A$2:$J$9990,8,0),"")</f>
        <v/>
      </c>
      <c r="H2791" s="40" t="str">
        <f t="shared" si="54"/>
        <v/>
      </c>
    </row>
    <row r="2792" spans="4:8" x14ac:dyDescent="0.25">
      <c r="D2792" s="100"/>
      <c r="G2792" s="19" t="str">
        <f>IFERROR(VLOOKUP($D2792,LISTA!$A$2:$J$9990,8,0),"")</f>
        <v/>
      </c>
      <c r="H2792" s="40" t="str">
        <f t="shared" si="54"/>
        <v/>
      </c>
    </row>
    <row r="2793" spans="4:8" x14ac:dyDescent="0.25">
      <c r="D2793" s="100"/>
      <c r="G2793" s="19" t="str">
        <f>IFERROR(VLOOKUP($D2793,LISTA!$A$2:$J$9990,8,0),"")</f>
        <v/>
      </c>
      <c r="H2793" s="40" t="str">
        <f t="shared" si="54"/>
        <v/>
      </c>
    </row>
    <row r="2794" spans="4:8" x14ac:dyDescent="0.25">
      <c r="D2794" s="100"/>
      <c r="G2794" s="19" t="str">
        <f>IFERROR(VLOOKUP($D2794,LISTA!$A$2:$J$9990,8,0),"")</f>
        <v/>
      </c>
      <c r="H2794" s="40" t="str">
        <f t="shared" si="54"/>
        <v/>
      </c>
    </row>
    <row r="2795" spans="4:8" x14ac:dyDescent="0.25">
      <c r="D2795" s="100"/>
      <c r="G2795" s="19" t="str">
        <f>IFERROR(VLOOKUP($D2795,LISTA!$A$2:$J$9990,8,0),"")</f>
        <v/>
      </c>
      <c r="H2795" s="40" t="str">
        <f t="shared" si="54"/>
        <v/>
      </c>
    </row>
    <row r="2796" spans="4:8" x14ac:dyDescent="0.25">
      <c r="D2796" s="100"/>
      <c r="G2796" s="19" t="str">
        <f>IFERROR(VLOOKUP($D2796,LISTA!$A$2:$J$9990,8,0),"")</f>
        <v/>
      </c>
      <c r="H2796" s="40" t="str">
        <f t="shared" si="54"/>
        <v/>
      </c>
    </row>
    <row r="2797" spans="4:8" x14ac:dyDescent="0.25">
      <c r="D2797" s="100"/>
      <c r="G2797" s="19" t="str">
        <f>IFERROR(VLOOKUP($D2797,LISTA!$A$2:$J$9990,8,0),"")</f>
        <v/>
      </c>
      <c r="H2797" s="40" t="str">
        <f t="shared" si="54"/>
        <v/>
      </c>
    </row>
    <row r="2798" spans="4:8" x14ac:dyDescent="0.25">
      <c r="D2798" s="100"/>
      <c r="G2798" s="19" t="str">
        <f>IFERROR(VLOOKUP($D2798,LISTA!$A$2:$J$9990,8,0),"")</f>
        <v/>
      </c>
      <c r="H2798" s="40" t="str">
        <f t="shared" si="54"/>
        <v/>
      </c>
    </row>
    <row r="2799" spans="4:8" x14ac:dyDescent="0.25">
      <c r="D2799" s="100"/>
      <c r="G2799" s="19" t="str">
        <f>IFERROR(VLOOKUP($D2799,LISTA!$A$2:$J$9990,8,0),"")</f>
        <v/>
      </c>
      <c r="H2799" s="40" t="str">
        <f t="shared" si="54"/>
        <v/>
      </c>
    </row>
    <row r="2800" spans="4:8" x14ac:dyDescent="0.25">
      <c r="D2800" s="100"/>
      <c r="G2800" s="19" t="str">
        <f>IFERROR(VLOOKUP($D2800,LISTA!$A$2:$J$9990,8,0),"")</f>
        <v/>
      </c>
      <c r="H2800" s="40" t="str">
        <f t="shared" si="54"/>
        <v/>
      </c>
    </row>
    <row r="2801" spans="4:8" x14ac:dyDescent="0.25">
      <c r="D2801" s="100"/>
      <c r="G2801" s="19" t="str">
        <f>IFERROR(VLOOKUP($D2801,LISTA!$A$2:$J$9990,8,0),"")</f>
        <v/>
      </c>
      <c r="H2801" s="40" t="str">
        <f t="shared" si="54"/>
        <v/>
      </c>
    </row>
    <row r="2802" spans="4:8" x14ac:dyDescent="0.25">
      <c r="D2802" s="100"/>
      <c r="G2802" s="19" t="str">
        <f>IFERROR(VLOOKUP($D2802,LISTA!$A$2:$J$9990,8,0),"")</f>
        <v/>
      </c>
      <c r="H2802" s="40" t="str">
        <f t="shared" si="54"/>
        <v/>
      </c>
    </row>
    <row r="2803" spans="4:8" x14ac:dyDescent="0.25">
      <c r="D2803" s="100"/>
      <c r="G2803" s="19" t="str">
        <f>IFERROR(VLOOKUP($D2803,LISTA!$A$2:$J$9990,8,0),"")</f>
        <v/>
      </c>
      <c r="H2803" s="40" t="str">
        <f t="shared" si="54"/>
        <v/>
      </c>
    </row>
    <row r="2804" spans="4:8" x14ac:dyDescent="0.25">
      <c r="D2804" s="100"/>
      <c r="G2804" s="19" t="str">
        <f>IFERROR(VLOOKUP($D2804,LISTA!$A$2:$J$9990,8,0),"")</f>
        <v/>
      </c>
      <c r="H2804" s="40" t="str">
        <f t="shared" si="54"/>
        <v/>
      </c>
    </row>
    <row r="2805" spans="4:8" x14ac:dyDescent="0.25">
      <c r="D2805" s="100"/>
      <c r="G2805" s="19" t="str">
        <f>IFERROR(VLOOKUP($D2805,LISTA!$A$2:$J$9990,8,0),"")</f>
        <v/>
      </c>
      <c r="H2805" s="40" t="str">
        <f t="shared" si="54"/>
        <v/>
      </c>
    </row>
    <row r="2806" spans="4:8" x14ac:dyDescent="0.25">
      <c r="D2806" s="100"/>
      <c r="G2806" s="19" t="str">
        <f>IFERROR(VLOOKUP($D2806,LISTA!$A$2:$J$9990,8,0),"")</f>
        <v/>
      </c>
      <c r="H2806" s="40" t="str">
        <f t="shared" si="54"/>
        <v/>
      </c>
    </row>
    <row r="2807" spans="4:8" x14ac:dyDescent="0.25">
      <c r="D2807" s="100"/>
      <c r="G2807" s="19" t="str">
        <f>IFERROR(VLOOKUP($D2807,LISTA!$A$2:$J$9990,8,0),"")</f>
        <v/>
      </c>
      <c r="H2807" s="40" t="str">
        <f t="shared" si="54"/>
        <v/>
      </c>
    </row>
    <row r="2808" spans="4:8" x14ac:dyDescent="0.25">
      <c r="D2808" s="100"/>
      <c r="G2808" s="19" t="str">
        <f>IFERROR(VLOOKUP($D2808,LISTA!$A$2:$J$9990,8,0),"")</f>
        <v/>
      </c>
      <c r="H2808" s="40" t="str">
        <f t="shared" si="54"/>
        <v/>
      </c>
    </row>
    <row r="2809" spans="4:8" x14ac:dyDescent="0.25">
      <c r="D2809" s="100"/>
      <c r="G2809" s="19" t="str">
        <f>IFERROR(VLOOKUP($D2809,LISTA!$A$2:$J$9990,8,0),"")</f>
        <v/>
      </c>
      <c r="H2809" s="40" t="str">
        <f t="shared" si="54"/>
        <v/>
      </c>
    </row>
    <row r="2810" spans="4:8" x14ac:dyDescent="0.25">
      <c r="D2810" s="100"/>
      <c r="G2810" s="19" t="str">
        <f>IFERROR(VLOOKUP($D2810,LISTA!$A$2:$J$9990,8,0),"")</f>
        <v/>
      </c>
      <c r="H2810" s="40" t="str">
        <f t="shared" si="54"/>
        <v/>
      </c>
    </row>
    <row r="2811" spans="4:8" x14ac:dyDescent="0.25">
      <c r="D2811" s="100"/>
      <c r="G2811" s="19" t="str">
        <f>IFERROR(VLOOKUP($D2811,LISTA!$A$2:$J$9990,8,0),"")</f>
        <v/>
      </c>
      <c r="H2811" s="40" t="str">
        <f t="shared" si="54"/>
        <v/>
      </c>
    </row>
    <row r="2812" spans="4:8" x14ac:dyDescent="0.25">
      <c r="D2812" s="100"/>
      <c r="G2812" s="19" t="str">
        <f>IFERROR(VLOOKUP($D2812,LISTA!$A$2:$J$9990,8,0),"")</f>
        <v/>
      </c>
      <c r="H2812" s="40" t="str">
        <f t="shared" si="54"/>
        <v/>
      </c>
    </row>
    <row r="2813" spans="4:8" x14ac:dyDescent="0.25">
      <c r="D2813" s="100"/>
      <c r="G2813" s="19" t="str">
        <f>IFERROR(VLOOKUP($D2813,LISTA!$A$2:$J$9990,8,0),"")</f>
        <v/>
      </c>
      <c r="H2813" s="40" t="str">
        <f t="shared" si="54"/>
        <v/>
      </c>
    </row>
    <row r="2814" spans="4:8" x14ac:dyDescent="0.25">
      <c r="D2814" s="100"/>
      <c r="G2814" s="19" t="str">
        <f>IFERROR(VLOOKUP($D2814,LISTA!$A$2:$J$9990,8,0),"")</f>
        <v/>
      </c>
      <c r="H2814" s="40" t="str">
        <f t="shared" si="54"/>
        <v/>
      </c>
    </row>
    <row r="2815" spans="4:8" x14ac:dyDescent="0.25">
      <c r="D2815" s="100"/>
      <c r="G2815" s="19" t="str">
        <f>IFERROR(VLOOKUP($D2815,LISTA!$A$2:$J$9990,8,0),"")</f>
        <v/>
      </c>
      <c r="H2815" s="40" t="str">
        <f t="shared" si="54"/>
        <v/>
      </c>
    </row>
    <row r="2816" spans="4:8" x14ac:dyDescent="0.25">
      <c r="D2816" s="100"/>
      <c r="G2816" s="19" t="str">
        <f>IFERROR(VLOOKUP($D2816,LISTA!$A$2:$J$9990,8,0),"")</f>
        <v/>
      </c>
      <c r="H2816" s="40" t="str">
        <f t="shared" si="54"/>
        <v/>
      </c>
    </row>
    <row r="2817" spans="4:8" x14ac:dyDescent="0.25">
      <c r="D2817" s="100"/>
      <c r="G2817" s="19" t="str">
        <f>IFERROR(VLOOKUP($D2817,LISTA!$A$2:$J$9990,8,0),"")</f>
        <v/>
      </c>
      <c r="H2817" s="40" t="str">
        <f t="shared" si="54"/>
        <v/>
      </c>
    </row>
    <row r="2818" spans="4:8" x14ac:dyDescent="0.25">
      <c r="D2818" s="100"/>
      <c r="G2818" s="19" t="str">
        <f>IFERROR(VLOOKUP($D2818,LISTA!$A$2:$J$9990,8,0),"")</f>
        <v/>
      </c>
      <c r="H2818" s="40" t="str">
        <f t="shared" si="54"/>
        <v/>
      </c>
    </row>
    <row r="2819" spans="4:8" x14ac:dyDescent="0.25">
      <c r="D2819" s="100"/>
      <c r="G2819" s="19" t="str">
        <f>IFERROR(VLOOKUP($D2819,LISTA!$A$2:$J$9990,8,0),"")</f>
        <v/>
      </c>
      <c r="H2819" s="40" t="str">
        <f t="shared" si="54"/>
        <v/>
      </c>
    </row>
    <row r="2820" spans="4:8" x14ac:dyDescent="0.25">
      <c r="D2820" s="100"/>
      <c r="G2820" s="19" t="str">
        <f>IFERROR(VLOOKUP($D2820,LISTA!$A$2:$J$9990,8,0),"")</f>
        <v/>
      </c>
      <c r="H2820" s="40" t="str">
        <f t="shared" si="54"/>
        <v/>
      </c>
    </row>
    <row r="2821" spans="4:8" x14ac:dyDescent="0.25">
      <c r="D2821" s="100"/>
      <c r="G2821" s="19" t="str">
        <f>IFERROR(VLOOKUP($D2821,LISTA!$A$2:$J$9990,8,0),"")</f>
        <v/>
      </c>
      <c r="H2821" s="40" t="str">
        <f t="shared" ref="H2821:H2884" si="55">IF(OR(G2821=$K$10,G2821=$K$11,G2821=$K$14,G2821=$K$15,G2821=$K$16,G2821=$K$17,G2821=$K$18,G2821=$K$19,G2821=$K$20,G2821=$K$21,G2821=$K$22,G2821=$K$23,G2821=$K$24,G2821=$K$25,G2821=$K$26,G2821=$K$27,G2821=$K$28),$K$9,IF(OR(G2821=$K$32,G2821=$K$33),$K$31,IF(OR(G2821=$K$38),$K$37,"")))</f>
        <v/>
      </c>
    </row>
    <row r="2822" spans="4:8" x14ac:dyDescent="0.25">
      <c r="D2822" s="100"/>
      <c r="G2822" s="19" t="str">
        <f>IFERROR(VLOOKUP($D2822,LISTA!$A$2:$J$9990,8,0),"")</f>
        <v/>
      </c>
      <c r="H2822" s="40" t="str">
        <f t="shared" si="55"/>
        <v/>
      </c>
    </row>
    <row r="2823" spans="4:8" x14ac:dyDescent="0.25">
      <c r="D2823" s="100"/>
      <c r="G2823" s="19" t="str">
        <f>IFERROR(VLOOKUP($D2823,LISTA!$A$2:$J$9990,8,0),"")</f>
        <v/>
      </c>
      <c r="H2823" s="40" t="str">
        <f t="shared" si="55"/>
        <v/>
      </c>
    </row>
    <row r="2824" spans="4:8" x14ac:dyDescent="0.25">
      <c r="D2824" s="100"/>
      <c r="G2824" s="19" t="str">
        <f>IFERROR(VLOOKUP($D2824,LISTA!$A$2:$J$9990,8,0),"")</f>
        <v/>
      </c>
      <c r="H2824" s="40" t="str">
        <f t="shared" si="55"/>
        <v/>
      </c>
    </row>
    <row r="2825" spans="4:8" x14ac:dyDescent="0.25">
      <c r="D2825" s="100"/>
      <c r="G2825" s="19" t="str">
        <f>IFERROR(VLOOKUP($D2825,LISTA!$A$2:$J$9990,8,0),"")</f>
        <v/>
      </c>
      <c r="H2825" s="40" t="str">
        <f t="shared" si="55"/>
        <v/>
      </c>
    </row>
    <row r="2826" spans="4:8" x14ac:dyDescent="0.25">
      <c r="D2826" s="100"/>
      <c r="G2826" s="19" t="str">
        <f>IFERROR(VLOOKUP($D2826,LISTA!$A$2:$J$9990,8,0),"")</f>
        <v/>
      </c>
      <c r="H2826" s="40" t="str">
        <f t="shared" si="55"/>
        <v/>
      </c>
    </row>
    <row r="2827" spans="4:8" x14ac:dyDescent="0.25">
      <c r="D2827" s="100"/>
      <c r="G2827" s="19" t="str">
        <f>IFERROR(VLOOKUP($D2827,LISTA!$A$2:$J$9990,8,0),"")</f>
        <v/>
      </c>
      <c r="H2827" s="40" t="str">
        <f t="shared" si="55"/>
        <v/>
      </c>
    </row>
    <row r="2828" spans="4:8" x14ac:dyDescent="0.25">
      <c r="D2828" s="100"/>
      <c r="G2828" s="19" t="str">
        <f>IFERROR(VLOOKUP($D2828,LISTA!$A$2:$J$9990,8,0),"")</f>
        <v/>
      </c>
      <c r="H2828" s="40" t="str">
        <f t="shared" si="55"/>
        <v/>
      </c>
    </row>
    <row r="2829" spans="4:8" x14ac:dyDescent="0.25">
      <c r="D2829" s="100"/>
      <c r="G2829" s="19" t="str">
        <f>IFERROR(VLOOKUP($D2829,LISTA!$A$2:$J$9990,8,0),"")</f>
        <v/>
      </c>
      <c r="H2829" s="40" t="str">
        <f t="shared" si="55"/>
        <v/>
      </c>
    </row>
    <row r="2830" spans="4:8" x14ac:dyDescent="0.25">
      <c r="D2830" s="100"/>
      <c r="G2830" s="19" t="str">
        <f>IFERROR(VLOOKUP($D2830,LISTA!$A$2:$J$9990,8,0),"")</f>
        <v/>
      </c>
      <c r="H2830" s="40" t="str">
        <f t="shared" si="55"/>
        <v/>
      </c>
    </row>
    <row r="2831" spans="4:8" x14ac:dyDescent="0.25">
      <c r="D2831" s="100"/>
      <c r="G2831" s="19" t="str">
        <f>IFERROR(VLOOKUP($D2831,LISTA!$A$2:$J$9990,8,0),"")</f>
        <v/>
      </c>
      <c r="H2831" s="40" t="str">
        <f t="shared" si="55"/>
        <v/>
      </c>
    </row>
    <row r="2832" spans="4:8" x14ac:dyDescent="0.25">
      <c r="D2832" s="100"/>
      <c r="G2832" s="19" t="str">
        <f>IFERROR(VLOOKUP($D2832,LISTA!$A$2:$J$9990,8,0),"")</f>
        <v/>
      </c>
      <c r="H2832" s="40" t="str">
        <f t="shared" si="55"/>
        <v/>
      </c>
    </row>
    <row r="2833" spans="4:8" x14ac:dyDescent="0.25">
      <c r="D2833" s="100"/>
      <c r="G2833" s="19" t="str">
        <f>IFERROR(VLOOKUP($D2833,LISTA!$A$2:$J$9990,8,0),"")</f>
        <v/>
      </c>
      <c r="H2833" s="40" t="str">
        <f t="shared" si="55"/>
        <v/>
      </c>
    </row>
    <row r="2834" spans="4:8" x14ac:dyDescent="0.25">
      <c r="D2834" s="100"/>
      <c r="G2834" s="19" t="str">
        <f>IFERROR(VLOOKUP($D2834,LISTA!$A$2:$J$9990,8,0),"")</f>
        <v/>
      </c>
      <c r="H2834" s="40" t="str">
        <f t="shared" si="55"/>
        <v/>
      </c>
    </row>
    <row r="2835" spans="4:8" x14ac:dyDescent="0.25">
      <c r="D2835" s="100"/>
      <c r="G2835" s="19" t="str">
        <f>IFERROR(VLOOKUP($D2835,LISTA!$A$2:$J$9990,8,0),"")</f>
        <v/>
      </c>
      <c r="H2835" s="40" t="str">
        <f t="shared" si="55"/>
        <v/>
      </c>
    </row>
    <row r="2836" spans="4:8" x14ac:dyDescent="0.25">
      <c r="D2836" s="100"/>
      <c r="G2836" s="19" t="str">
        <f>IFERROR(VLOOKUP($D2836,LISTA!$A$2:$J$9990,8,0),"")</f>
        <v/>
      </c>
      <c r="H2836" s="40" t="str">
        <f t="shared" si="55"/>
        <v/>
      </c>
    </row>
    <row r="2837" spans="4:8" x14ac:dyDescent="0.25">
      <c r="D2837" s="100"/>
      <c r="G2837" s="19" t="str">
        <f>IFERROR(VLOOKUP($D2837,LISTA!$A$2:$J$9990,8,0),"")</f>
        <v/>
      </c>
      <c r="H2837" s="40" t="str">
        <f t="shared" si="55"/>
        <v/>
      </c>
    </row>
    <row r="2838" spans="4:8" x14ac:dyDescent="0.25">
      <c r="D2838" s="100"/>
      <c r="G2838" s="19" t="str">
        <f>IFERROR(VLOOKUP($D2838,LISTA!$A$2:$J$9990,8,0),"")</f>
        <v/>
      </c>
      <c r="H2838" s="40" t="str">
        <f t="shared" si="55"/>
        <v/>
      </c>
    </row>
    <row r="2839" spans="4:8" x14ac:dyDescent="0.25">
      <c r="D2839" s="100"/>
      <c r="G2839" s="19" t="str">
        <f>IFERROR(VLOOKUP($D2839,LISTA!$A$2:$J$9990,8,0),"")</f>
        <v/>
      </c>
      <c r="H2839" s="40" t="str">
        <f t="shared" si="55"/>
        <v/>
      </c>
    </row>
    <row r="2840" spans="4:8" x14ac:dyDescent="0.25">
      <c r="D2840" s="100"/>
      <c r="G2840" s="19" t="str">
        <f>IFERROR(VLOOKUP($D2840,LISTA!$A$2:$J$9990,8,0),"")</f>
        <v/>
      </c>
      <c r="H2840" s="40" t="str">
        <f t="shared" si="55"/>
        <v/>
      </c>
    </row>
    <row r="2841" spans="4:8" x14ac:dyDescent="0.25">
      <c r="D2841" s="100"/>
      <c r="G2841" s="19" t="str">
        <f>IFERROR(VLOOKUP($D2841,LISTA!$A$2:$J$9990,8,0),"")</f>
        <v/>
      </c>
      <c r="H2841" s="40" t="str">
        <f t="shared" si="55"/>
        <v/>
      </c>
    </row>
    <row r="2842" spans="4:8" x14ac:dyDescent="0.25">
      <c r="D2842" s="100"/>
      <c r="G2842" s="19" t="str">
        <f>IFERROR(VLOOKUP($D2842,LISTA!$A$2:$J$9990,8,0),"")</f>
        <v/>
      </c>
      <c r="H2842" s="40" t="str">
        <f t="shared" si="55"/>
        <v/>
      </c>
    </row>
    <row r="2843" spans="4:8" x14ac:dyDescent="0.25">
      <c r="D2843" s="100"/>
      <c r="G2843" s="19" t="str">
        <f>IFERROR(VLOOKUP($D2843,LISTA!$A$2:$J$9990,8,0),"")</f>
        <v/>
      </c>
      <c r="H2843" s="40" t="str">
        <f t="shared" si="55"/>
        <v/>
      </c>
    </row>
    <row r="2844" spans="4:8" x14ac:dyDescent="0.25">
      <c r="D2844" s="100"/>
      <c r="G2844" s="19" t="str">
        <f>IFERROR(VLOOKUP($D2844,LISTA!$A$2:$J$9990,8,0),"")</f>
        <v/>
      </c>
      <c r="H2844" s="40" t="str">
        <f t="shared" si="55"/>
        <v/>
      </c>
    </row>
    <row r="2845" spans="4:8" x14ac:dyDescent="0.25">
      <c r="D2845" s="100"/>
      <c r="G2845" s="19" t="str">
        <f>IFERROR(VLOOKUP($D2845,LISTA!$A$2:$J$9990,8,0),"")</f>
        <v/>
      </c>
      <c r="H2845" s="40" t="str">
        <f t="shared" si="55"/>
        <v/>
      </c>
    </row>
    <row r="2846" spans="4:8" x14ac:dyDescent="0.25">
      <c r="D2846" s="100"/>
      <c r="G2846" s="19" t="str">
        <f>IFERROR(VLOOKUP($D2846,LISTA!$A$2:$J$9990,8,0),"")</f>
        <v/>
      </c>
      <c r="H2846" s="40" t="str">
        <f t="shared" si="55"/>
        <v/>
      </c>
    </row>
    <row r="2847" spans="4:8" x14ac:dyDescent="0.25">
      <c r="D2847" s="100"/>
      <c r="G2847" s="19" t="str">
        <f>IFERROR(VLOOKUP($D2847,LISTA!$A$2:$J$9990,8,0),"")</f>
        <v/>
      </c>
      <c r="H2847" s="40" t="str">
        <f t="shared" si="55"/>
        <v/>
      </c>
    </row>
    <row r="2848" spans="4:8" x14ac:dyDescent="0.25">
      <c r="D2848" s="100"/>
      <c r="G2848" s="19" t="str">
        <f>IFERROR(VLOOKUP($D2848,LISTA!$A$2:$J$9990,8,0),"")</f>
        <v/>
      </c>
      <c r="H2848" s="40" t="str">
        <f t="shared" si="55"/>
        <v/>
      </c>
    </row>
    <row r="2849" spans="4:8" x14ac:dyDescent="0.25">
      <c r="D2849" s="100"/>
      <c r="G2849" s="19" t="str">
        <f>IFERROR(VLOOKUP($D2849,LISTA!$A$2:$J$9990,8,0),"")</f>
        <v/>
      </c>
      <c r="H2849" s="40" t="str">
        <f t="shared" si="55"/>
        <v/>
      </c>
    </row>
    <row r="2850" spans="4:8" x14ac:dyDescent="0.25">
      <c r="D2850" s="100"/>
      <c r="G2850" s="19" t="str">
        <f>IFERROR(VLOOKUP($D2850,LISTA!$A$2:$J$9990,8,0),"")</f>
        <v/>
      </c>
      <c r="H2850" s="40" t="str">
        <f t="shared" si="55"/>
        <v/>
      </c>
    </row>
    <row r="2851" spans="4:8" x14ac:dyDescent="0.25">
      <c r="D2851" s="100"/>
      <c r="G2851" s="19" t="str">
        <f>IFERROR(VLOOKUP($D2851,LISTA!$A$2:$J$9990,8,0),"")</f>
        <v/>
      </c>
      <c r="H2851" s="40" t="str">
        <f t="shared" si="55"/>
        <v/>
      </c>
    </row>
    <row r="2852" spans="4:8" x14ac:dyDescent="0.25">
      <c r="D2852" s="100"/>
      <c r="G2852" s="19" t="str">
        <f>IFERROR(VLOOKUP($D2852,LISTA!$A$2:$J$9990,8,0),"")</f>
        <v/>
      </c>
      <c r="H2852" s="40" t="str">
        <f t="shared" si="55"/>
        <v/>
      </c>
    </row>
    <row r="2853" spans="4:8" x14ac:dyDescent="0.25">
      <c r="D2853" s="100"/>
      <c r="G2853" s="19" t="str">
        <f>IFERROR(VLOOKUP($D2853,LISTA!$A$2:$J$9990,8,0),"")</f>
        <v/>
      </c>
      <c r="H2853" s="40" t="str">
        <f t="shared" si="55"/>
        <v/>
      </c>
    </row>
    <row r="2854" spans="4:8" x14ac:dyDescent="0.25">
      <c r="D2854" s="100"/>
      <c r="G2854" s="19" t="str">
        <f>IFERROR(VLOOKUP($D2854,LISTA!$A$2:$J$9990,8,0),"")</f>
        <v/>
      </c>
      <c r="H2854" s="40" t="str">
        <f t="shared" si="55"/>
        <v/>
      </c>
    </row>
    <row r="2855" spans="4:8" x14ac:dyDescent="0.25">
      <c r="D2855" s="100"/>
      <c r="G2855" s="19" t="str">
        <f>IFERROR(VLOOKUP($D2855,LISTA!$A$2:$J$9990,8,0),"")</f>
        <v/>
      </c>
      <c r="H2855" s="40" t="str">
        <f t="shared" si="55"/>
        <v/>
      </c>
    </row>
    <row r="2856" spans="4:8" x14ac:dyDescent="0.25">
      <c r="D2856" s="100"/>
      <c r="G2856" s="19" t="str">
        <f>IFERROR(VLOOKUP($D2856,LISTA!$A$2:$J$9990,8,0),"")</f>
        <v/>
      </c>
      <c r="H2856" s="40" t="str">
        <f t="shared" si="55"/>
        <v/>
      </c>
    </row>
    <row r="2857" spans="4:8" x14ac:dyDescent="0.25">
      <c r="D2857" s="100"/>
      <c r="G2857" s="19" t="str">
        <f>IFERROR(VLOOKUP($D2857,LISTA!$A$2:$J$9990,8,0),"")</f>
        <v/>
      </c>
      <c r="H2857" s="40" t="str">
        <f t="shared" si="55"/>
        <v/>
      </c>
    </row>
    <row r="2858" spans="4:8" x14ac:dyDescent="0.25">
      <c r="D2858" s="100"/>
      <c r="G2858" s="19" t="str">
        <f>IFERROR(VLOOKUP($D2858,LISTA!$A$2:$J$9990,8,0),"")</f>
        <v/>
      </c>
      <c r="H2858" s="40" t="str">
        <f t="shared" si="55"/>
        <v/>
      </c>
    </row>
    <row r="2859" spans="4:8" x14ac:dyDescent="0.25">
      <c r="D2859" s="100"/>
      <c r="G2859" s="19" t="str">
        <f>IFERROR(VLOOKUP($D2859,LISTA!$A$2:$J$9990,8,0),"")</f>
        <v/>
      </c>
      <c r="H2859" s="40" t="str">
        <f t="shared" si="55"/>
        <v/>
      </c>
    </row>
    <row r="2860" spans="4:8" x14ac:dyDescent="0.25">
      <c r="D2860" s="100"/>
      <c r="G2860" s="19" t="str">
        <f>IFERROR(VLOOKUP($D2860,LISTA!$A$2:$J$9990,8,0),"")</f>
        <v/>
      </c>
      <c r="H2860" s="40" t="str">
        <f t="shared" si="55"/>
        <v/>
      </c>
    </row>
    <row r="2861" spans="4:8" x14ac:dyDescent="0.25">
      <c r="D2861" s="100"/>
      <c r="G2861" s="19" t="str">
        <f>IFERROR(VLOOKUP($D2861,LISTA!$A$2:$J$9990,8,0),"")</f>
        <v/>
      </c>
      <c r="H2861" s="40" t="str">
        <f t="shared" si="55"/>
        <v/>
      </c>
    </row>
    <row r="2862" spans="4:8" x14ac:dyDescent="0.25">
      <c r="D2862" s="100"/>
      <c r="G2862" s="19" t="str">
        <f>IFERROR(VLOOKUP($D2862,LISTA!$A$2:$J$9990,8,0),"")</f>
        <v/>
      </c>
      <c r="H2862" s="40" t="str">
        <f t="shared" si="55"/>
        <v/>
      </c>
    </row>
    <row r="2863" spans="4:8" x14ac:dyDescent="0.25">
      <c r="D2863" s="100"/>
      <c r="G2863" s="19" t="str">
        <f>IFERROR(VLOOKUP($D2863,LISTA!$A$2:$J$9990,8,0),"")</f>
        <v/>
      </c>
      <c r="H2863" s="40" t="str">
        <f t="shared" si="55"/>
        <v/>
      </c>
    </row>
    <row r="2864" spans="4:8" x14ac:dyDescent="0.25">
      <c r="D2864" s="100"/>
      <c r="G2864" s="19" t="str">
        <f>IFERROR(VLOOKUP($D2864,LISTA!$A$2:$J$9990,8,0),"")</f>
        <v/>
      </c>
      <c r="H2864" s="40" t="str">
        <f t="shared" si="55"/>
        <v/>
      </c>
    </row>
    <row r="2865" spans="4:8" x14ac:dyDescent="0.25">
      <c r="D2865" s="100"/>
      <c r="G2865" s="19" t="str">
        <f>IFERROR(VLOOKUP($D2865,LISTA!$A$2:$J$9990,8,0),"")</f>
        <v/>
      </c>
      <c r="H2865" s="40" t="str">
        <f t="shared" si="55"/>
        <v/>
      </c>
    </row>
    <row r="2866" spans="4:8" x14ac:dyDescent="0.25">
      <c r="D2866" s="100"/>
      <c r="G2866" s="19" t="str">
        <f>IFERROR(VLOOKUP($D2866,LISTA!$A$2:$J$9990,8,0),"")</f>
        <v/>
      </c>
      <c r="H2866" s="40" t="str">
        <f t="shared" si="55"/>
        <v/>
      </c>
    </row>
    <row r="2867" spans="4:8" x14ac:dyDescent="0.25">
      <c r="D2867" s="100"/>
      <c r="G2867" s="19" t="str">
        <f>IFERROR(VLOOKUP($D2867,LISTA!$A$2:$J$9990,8,0),"")</f>
        <v/>
      </c>
      <c r="H2867" s="40" t="str">
        <f t="shared" si="55"/>
        <v/>
      </c>
    </row>
    <row r="2868" spans="4:8" x14ac:dyDescent="0.25">
      <c r="D2868" s="100"/>
      <c r="G2868" s="19" t="str">
        <f>IFERROR(VLOOKUP($D2868,LISTA!$A$2:$J$9990,8,0),"")</f>
        <v/>
      </c>
      <c r="H2868" s="40" t="str">
        <f t="shared" si="55"/>
        <v/>
      </c>
    </row>
    <row r="2869" spans="4:8" x14ac:dyDescent="0.25">
      <c r="D2869" s="100"/>
      <c r="G2869" s="19" t="str">
        <f>IFERROR(VLOOKUP($D2869,LISTA!$A$2:$J$9990,8,0),"")</f>
        <v/>
      </c>
      <c r="H2869" s="40" t="str">
        <f t="shared" si="55"/>
        <v/>
      </c>
    </row>
    <row r="2870" spans="4:8" x14ac:dyDescent="0.25">
      <c r="D2870" s="100"/>
      <c r="G2870" s="19" t="str">
        <f>IFERROR(VLOOKUP($D2870,LISTA!$A$2:$J$9990,8,0),"")</f>
        <v/>
      </c>
      <c r="H2870" s="40" t="str">
        <f t="shared" si="55"/>
        <v/>
      </c>
    </row>
    <row r="2871" spans="4:8" x14ac:dyDescent="0.25">
      <c r="D2871" s="100"/>
      <c r="G2871" s="19" t="str">
        <f>IFERROR(VLOOKUP($D2871,LISTA!$A$2:$J$9990,8,0),"")</f>
        <v/>
      </c>
      <c r="H2871" s="40" t="str">
        <f t="shared" si="55"/>
        <v/>
      </c>
    </row>
    <row r="2872" spans="4:8" x14ac:dyDescent="0.25">
      <c r="D2872" s="100"/>
      <c r="G2872" s="19" t="str">
        <f>IFERROR(VLOOKUP($D2872,LISTA!$A$2:$J$9990,8,0),"")</f>
        <v/>
      </c>
      <c r="H2872" s="40" t="str">
        <f t="shared" si="55"/>
        <v/>
      </c>
    </row>
    <row r="2873" spans="4:8" x14ac:dyDescent="0.25">
      <c r="D2873" s="100"/>
      <c r="G2873" s="19" t="str">
        <f>IFERROR(VLOOKUP($D2873,LISTA!$A$2:$J$9990,8,0),"")</f>
        <v/>
      </c>
      <c r="H2873" s="40" t="str">
        <f t="shared" si="55"/>
        <v/>
      </c>
    </row>
    <row r="2874" spans="4:8" x14ac:dyDescent="0.25">
      <c r="D2874" s="100"/>
      <c r="G2874" s="19" t="str">
        <f>IFERROR(VLOOKUP($D2874,LISTA!$A$2:$J$9990,8,0),"")</f>
        <v/>
      </c>
      <c r="H2874" s="40" t="str">
        <f t="shared" si="55"/>
        <v/>
      </c>
    </row>
    <row r="2875" spans="4:8" x14ac:dyDescent="0.25">
      <c r="D2875" s="100"/>
      <c r="G2875" s="19" t="str">
        <f>IFERROR(VLOOKUP($D2875,LISTA!$A$2:$J$9990,8,0),"")</f>
        <v/>
      </c>
      <c r="H2875" s="40" t="str">
        <f t="shared" si="55"/>
        <v/>
      </c>
    </row>
    <row r="2876" spans="4:8" x14ac:dyDescent="0.25">
      <c r="D2876" s="100"/>
      <c r="G2876" s="19" t="str">
        <f>IFERROR(VLOOKUP($D2876,LISTA!$A$2:$J$9990,8,0),"")</f>
        <v/>
      </c>
      <c r="H2876" s="40" t="str">
        <f t="shared" si="55"/>
        <v/>
      </c>
    </row>
    <row r="2877" spans="4:8" x14ac:dyDescent="0.25">
      <c r="D2877" s="100"/>
      <c r="G2877" s="19" t="str">
        <f>IFERROR(VLOOKUP($D2877,LISTA!$A$2:$J$9990,8,0),"")</f>
        <v/>
      </c>
      <c r="H2877" s="40" t="str">
        <f t="shared" si="55"/>
        <v/>
      </c>
    </row>
    <row r="2878" spans="4:8" x14ac:dyDescent="0.25">
      <c r="D2878" s="100"/>
      <c r="G2878" s="19" t="str">
        <f>IFERROR(VLOOKUP($D2878,LISTA!$A$2:$J$9990,8,0),"")</f>
        <v/>
      </c>
      <c r="H2878" s="40" t="str">
        <f t="shared" si="55"/>
        <v/>
      </c>
    </row>
    <row r="2879" spans="4:8" x14ac:dyDescent="0.25">
      <c r="D2879" s="100"/>
      <c r="G2879" s="19" t="str">
        <f>IFERROR(VLOOKUP($D2879,LISTA!$A$2:$J$9990,8,0),"")</f>
        <v/>
      </c>
      <c r="H2879" s="40" t="str">
        <f t="shared" si="55"/>
        <v/>
      </c>
    </row>
    <row r="2880" spans="4:8" x14ac:dyDescent="0.25">
      <c r="D2880" s="100"/>
      <c r="G2880" s="19" t="str">
        <f>IFERROR(VLOOKUP($D2880,LISTA!$A$2:$J$9990,8,0),"")</f>
        <v/>
      </c>
      <c r="H2880" s="40" t="str">
        <f t="shared" si="55"/>
        <v/>
      </c>
    </row>
    <row r="2881" spans="4:8" x14ac:dyDescent="0.25">
      <c r="D2881" s="100"/>
      <c r="G2881" s="19" t="str">
        <f>IFERROR(VLOOKUP($D2881,LISTA!$A$2:$J$9990,8,0),"")</f>
        <v/>
      </c>
      <c r="H2881" s="40" t="str">
        <f t="shared" si="55"/>
        <v/>
      </c>
    </row>
    <row r="2882" spans="4:8" x14ac:dyDescent="0.25">
      <c r="D2882" s="100"/>
      <c r="G2882" s="19" t="str">
        <f>IFERROR(VLOOKUP($D2882,LISTA!$A$2:$J$9990,8,0),"")</f>
        <v/>
      </c>
      <c r="H2882" s="40" t="str">
        <f t="shared" si="55"/>
        <v/>
      </c>
    </row>
    <row r="2883" spans="4:8" x14ac:dyDescent="0.25">
      <c r="D2883" s="100"/>
      <c r="G2883" s="19" t="str">
        <f>IFERROR(VLOOKUP($D2883,LISTA!$A$2:$J$9990,8,0),"")</f>
        <v/>
      </c>
      <c r="H2883" s="40" t="str">
        <f t="shared" si="55"/>
        <v/>
      </c>
    </row>
    <row r="2884" spans="4:8" x14ac:dyDescent="0.25">
      <c r="D2884" s="100"/>
      <c r="G2884" s="19" t="str">
        <f>IFERROR(VLOOKUP($D2884,LISTA!$A$2:$J$9990,8,0),"")</f>
        <v/>
      </c>
      <c r="H2884" s="40" t="str">
        <f t="shared" si="55"/>
        <v/>
      </c>
    </row>
    <row r="2885" spans="4:8" x14ac:dyDescent="0.25">
      <c r="D2885" s="100"/>
      <c r="G2885" s="19" t="str">
        <f>IFERROR(VLOOKUP($D2885,LISTA!$A$2:$J$9990,8,0),"")</f>
        <v/>
      </c>
      <c r="H2885" s="40" t="str">
        <f t="shared" ref="H2885:H2948" si="56">IF(OR(G2885=$K$10,G2885=$K$11,G2885=$K$14,G2885=$K$15,G2885=$K$16,G2885=$K$17,G2885=$K$18,G2885=$K$19,G2885=$K$20,G2885=$K$21,G2885=$K$22,G2885=$K$23,G2885=$K$24,G2885=$K$25,G2885=$K$26,G2885=$K$27,G2885=$K$28),$K$9,IF(OR(G2885=$K$32,G2885=$K$33),$K$31,IF(OR(G2885=$K$38),$K$37,"")))</f>
        <v/>
      </c>
    </row>
    <row r="2886" spans="4:8" x14ac:dyDescent="0.25">
      <c r="D2886" s="100"/>
      <c r="G2886" s="19" t="str">
        <f>IFERROR(VLOOKUP($D2886,LISTA!$A$2:$J$9990,8,0),"")</f>
        <v/>
      </c>
      <c r="H2886" s="40" t="str">
        <f t="shared" si="56"/>
        <v/>
      </c>
    </row>
    <row r="2887" spans="4:8" x14ac:dyDescent="0.25">
      <c r="D2887" s="100"/>
      <c r="G2887" s="19" t="str">
        <f>IFERROR(VLOOKUP($D2887,LISTA!$A$2:$J$9990,8,0),"")</f>
        <v/>
      </c>
      <c r="H2887" s="40" t="str">
        <f t="shared" si="56"/>
        <v/>
      </c>
    </row>
    <row r="2888" spans="4:8" x14ac:dyDescent="0.25">
      <c r="D2888" s="100"/>
      <c r="G2888" s="19" t="str">
        <f>IFERROR(VLOOKUP($D2888,LISTA!$A$2:$J$9990,8,0),"")</f>
        <v/>
      </c>
      <c r="H2888" s="40" t="str">
        <f t="shared" si="56"/>
        <v/>
      </c>
    </row>
    <row r="2889" spans="4:8" x14ac:dyDescent="0.25">
      <c r="D2889" s="100"/>
      <c r="G2889" s="19" t="str">
        <f>IFERROR(VLOOKUP($D2889,LISTA!$A$2:$J$9990,8,0),"")</f>
        <v/>
      </c>
      <c r="H2889" s="40" t="str">
        <f t="shared" si="56"/>
        <v/>
      </c>
    </row>
    <row r="2890" spans="4:8" x14ac:dyDescent="0.25">
      <c r="D2890" s="100"/>
      <c r="G2890" s="19" t="str">
        <f>IFERROR(VLOOKUP($D2890,LISTA!$A$2:$J$9990,8,0),"")</f>
        <v/>
      </c>
      <c r="H2890" s="40" t="str">
        <f t="shared" si="56"/>
        <v/>
      </c>
    </row>
    <row r="2891" spans="4:8" x14ac:dyDescent="0.25">
      <c r="D2891" s="100"/>
      <c r="G2891" s="19" t="str">
        <f>IFERROR(VLOOKUP($D2891,LISTA!$A$2:$J$9990,8,0),"")</f>
        <v/>
      </c>
      <c r="H2891" s="40" t="str">
        <f t="shared" si="56"/>
        <v/>
      </c>
    </row>
    <row r="2892" spans="4:8" x14ac:dyDescent="0.25">
      <c r="D2892" s="100"/>
      <c r="G2892" s="19" t="str">
        <f>IFERROR(VLOOKUP($D2892,LISTA!$A$2:$J$9990,8,0),"")</f>
        <v/>
      </c>
      <c r="H2892" s="40" t="str">
        <f t="shared" si="56"/>
        <v/>
      </c>
    </row>
    <row r="2893" spans="4:8" x14ac:dyDescent="0.25">
      <c r="D2893" s="100"/>
      <c r="G2893" s="19" t="str">
        <f>IFERROR(VLOOKUP($D2893,LISTA!$A$2:$J$9990,8,0),"")</f>
        <v/>
      </c>
      <c r="H2893" s="40" t="str">
        <f t="shared" si="56"/>
        <v/>
      </c>
    </row>
    <row r="2894" spans="4:8" x14ac:dyDescent="0.25">
      <c r="D2894" s="100"/>
      <c r="G2894" s="19" t="str">
        <f>IFERROR(VLOOKUP($D2894,LISTA!$A$2:$J$9990,8,0),"")</f>
        <v/>
      </c>
      <c r="H2894" s="40" t="str">
        <f t="shared" si="56"/>
        <v/>
      </c>
    </row>
    <row r="2895" spans="4:8" x14ac:dyDescent="0.25">
      <c r="D2895" s="100"/>
      <c r="G2895" s="19" t="str">
        <f>IFERROR(VLOOKUP($D2895,LISTA!$A$2:$J$9990,8,0),"")</f>
        <v/>
      </c>
      <c r="H2895" s="40" t="str">
        <f t="shared" si="56"/>
        <v/>
      </c>
    </row>
    <row r="2896" spans="4:8" x14ac:dyDescent="0.25">
      <c r="D2896" s="100"/>
      <c r="G2896" s="19" t="str">
        <f>IFERROR(VLOOKUP($D2896,LISTA!$A$2:$J$9990,8,0),"")</f>
        <v/>
      </c>
      <c r="H2896" s="40" t="str">
        <f t="shared" si="56"/>
        <v/>
      </c>
    </row>
    <row r="2897" spans="4:8" x14ac:dyDescent="0.25">
      <c r="D2897" s="100"/>
      <c r="G2897" s="19" t="str">
        <f>IFERROR(VLOOKUP($D2897,LISTA!$A$2:$J$9990,8,0),"")</f>
        <v/>
      </c>
      <c r="H2897" s="40" t="str">
        <f t="shared" si="56"/>
        <v/>
      </c>
    </row>
    <row r="2898" spans="4:8" x14ac:dyDescent="0.25">
      <c r="D2898" s="100"/>
      <c r="G2898" s="19" t="str">
        <f>IFERROR(VLOOKUP($D2898,LISTA!$A$2:$J$9990,8,0),"")</f>
        <v/>
      </c>
      <c r="H2898" s="40" t="str">
        <f t="shared" si="56"/>
        <v/>
      </c>
    </row>
    <row r="2899" spans="4:8" x14ac:dyDescent="0.25">
      <c r="D2899" s="100"/>
      <c r="G2899" s="19" t="str">
        <f>IFERROR(VLOOKUP($D2899,LISTA!$A$2:$J$9990,8,0),"")</f>
        <v/>
      </c>
      <c r="H2899" s="40" t="str">
        <f t="shared" si="56"/>
        <v/>
      </c>
    </row>
    <row r="2900" spans="4:8" x14ac:dyDescent="0.25">
      <c r="D2900" s="100"/>
      <c r="G2900" s="19" t="str">
        <f>IFERROR(VLOOKUP($D2900,LISTA!$A$2:$J$9990,8,0),"")</f>
        <v/>
      </c>
      <c r="H2900" s="40" t="str">
        <f t="shared" si="56"/>
        <v/>
      </c>
    </row>
    <row r="2901" spans="4:8" x14ac:dyDescent="0.25">
      <c r="D2901" s="100"/>
      <c r="G2901" s="19" t="str">
        <f>IFERROR(VLOOKUP($D2901,LISTA!$A$2:$J$9990,8,0),"")</f>
        <v/>
      </c>
      <c r="H2901" s="40" t="str">
        <f t="shared" si="56"/>
        <v/>
      </c>
    </row>
    <row r="2902" spans="4:8" x14ac:dyDescent="0.25">
      <c r="D2902" s="100"/>
      <c r="G2902" s="19" t="str">
        <f>IFERROR(VLOOKUP($D2902,LISTA!$A$2:$J$9990,8,0),"")</f>
        <v/>
      </c>
      <c r="H2902" s="40" t="str">
        <f t="shared" si="56"/>
        <v/>
      </c>
    </row>
    <row r="2903" spans="4:8" x14ac:dyDescent="0.25">
      <c r="D2903" s="100"/>
      <c r="G2903" s="19" t="str">
        <f>IFERROR(VLOOKUP($D2903,LISTA!$A$2:$J$9990,8,0),"")</f>
        <v/>
      </c>
      <c r="H2903" s="40" t="str">
        <f t="shared" si="56"/>
        <v/>
      </c>
    </row>
    <row r="2904" spans="4:8" x14ac:dyDescent="0.25">
      <c r="D2904" s="100"/>
      <c r="G2904" s="19" t="str">
        <f>IFERROR(VLOOKUP($D2904,LISTA!$A$2:$J$9990,8,0),"")</f>
        <v/>
      </c>
      <c r="H2904" s="40" t="str">
        <f t="shared" si="56"/>
        <v/>
      </c>
    </row>
    <row r="2905" spans="4:8" x14ac:dyDescent="0.25">
      <c r="D2905" s="100"/>
      <c r="G2905" s="19" t="str">
        <f>IFERROR(VLOOKUP($D2905,LISTA!$A$2:$J$9990,8,0),"")</f>
        <v/>
      </c>
      <c r="H2905" s="40" t="str">
        <f t="shared" si="56"/>
        <v/>
      </c>
    </row>
    <row r="2906" spans="4:8" x14ac:dyDescent="0.25">
      <c r="D2906" s="100"/>
      <c r="G2906" s="19" t="str">
        <f>IFERROR(VLOOKUP($D2906,LISTA!$A$2:$J$9990,8,0),"")</f>
        <v/>
      </c>
      <c r="H2906" s="40" t="str">
        <f t="shared" si="56"/>
        <v/>
      </c>
    </row>
    <row r="2907" spans="4:8" x14ac:dyDescent="0.25">
      <c r="D2907" s="100"/>
      <c r="G2907" s="19" t="str">
        <f>IFERROR(VLOOKUP($D2907,LISTA!$A$2:$J$9990,8,0),"")</f>
        <v/>
      </c>
      <c r="H2907" s="40" t="str">
        <f t="shared" si="56"/>
        <v/>
      </c>
    </row>
    <row r="2908" spans="4:8" x14ac:dyDescent="0.25">
      <c r="D2908" s="100"/>
      <c r="G2908" s="19" t="str">
        <f>IFERROR(VLOOKUP($D2908,LISTA!$A$2:$J$9990,8,0),"")</f>
        <v/>
      </c>
      <c r="H2908" s="40" t="str">
        <f t="shared" si="56"/>
        <v/>
      </c>
    </row>
    <row r="2909" spans="4:8" x14ac:dyDescent="0.25">
      <c r="D2909" s="100"/>
      <c r="G2909" s="19" t="str">
        <f>IFERROR(VLOOKUP($D2909,LISTA!$A$2:$J$9990,8,0),"")</f>
        <v/>
      </c>
      <c r="H2909" s="40" t="str">
        <f t="shared" si="56"/>
        <v/>
      </c>
    </row>
    <row r="2910" spans="4:8" x14ac:dyDescent="0.25">
      <c r="D2910" s="100"/>
      <c r="G2910" s="19" t="str">
        <f>IFERROR(VLOOKUP($D2910,LISTA!$A$2:$J$9990,8,0),"")</f>
        <v/>
      </c>
      <c r="H2910" s="40" t="str">
        <f t="shared" si="56"/>
        <v/>
      </c>
    </row>
    <row r="2911" spans="4:8" x14ac:dyDescent="0.25">
      <c r="D2911" s="100"/>
      <c r="G2911" s="19" t="str">
        <f>IFERROR(VLOOKUP($D2911,LISTA!$A$2:$J$9990,8,0),"")</f>
        <v/>
      </c>
      <c r="H2911" s="40" t="str">
        <f t="shared" si="56"/>
        <v/>
      </c>
    </row>
    <row r="2912" spans="4:8" x14ac:dyDescent="0.25">
      <c r="D2912" s="100"/>
      <c r="G2912" s="19" t="str">
        <f>IFERROR(VLOOKUP($D2912,LISTA!$A$2:$J$9990,8,0),"")</f>
        <v/>
      </c>
      <c r="H2912" s="40" t="str">
        <f t="shared" si="56"/>
        <v/>
      </c>
    </row>
    <row r="2913" spans="4:8" x14ac:dyDescent="0.25">
      <c r="D2913" s="100"/>
      <c r="G2913" s="19" t="str">
        <f>IFERROR(VLOOKUP($D2913,LISTA!$A$2:$J$9990,8,0),"")</f>
        <v/>
      </c>
      <c r="H2913" s="40" t="str">
        <f t="shared" si="56"/>
        <v/>
      </c>
    </row>
    <row r="2914" spans="4:8" x14ac:dyDescent="0.25">
      <c r="D2914" s="100"/>
      <c r="G2914" s="19" t="str">
        <f>IFERROR(VLOOKUP($D2914,LISTA!$A$2:$J$9990,8,0),"")</f>
        <v/>
      </c>
      <c r="H2914" s="40" t="str">
        <f t="shared" si="56"/>
        <v/>
      </c>
    </row>
    <row r="2915" spans="4:8" x14ac:dyDescent="0.25">
      <c r="D2915" s="100"/>
      <c r="G2915" s="19" t="str">
        <f>IFERROR(VLOOKUP($D2915,LISTA!$A$2:$J$9990,8,0),"")</f>
        <v/>
      </c>
      <c r="H2915" s="40" t="str">
        <f t="shared" si="56"/>
        <v/>
      </c>
    </row>
    <row r="2916" spans="4:8" x14ac:dyDescent="0.25">
      <c r="D2916" s="100"/>
      <c r="G2916" s="19" t="str">
        <f>IFERROR(VLOOKUP($D2916,LISTA!$A$2:$J$9990,8,0),"")</f>
        <v/>
      </c>
      <c r="H2916" s="40" t="str">
        <f t="shared" si="56"/>
        <v/>
      </c>
    </row>
    <row r="2917" spans="4:8" x14ac:dyDescent="0.25">
      <c r="D2917" s="100"/>
      <c r="G2917" s="19" t="str">
        <f>IFERROR(VLOOKUP($D2917,LISTA!$A$2:$J$9990,8,0),"")</f>
        <v/>
      </c>
      <c r="H2917" s="40" t="str">
        <f t="shared" si="56"/>
        <v/>
      </c>
    </row>
    <row r="2918" spans="4:8" x14ac:dyDescent="0.25">
      <c r="D2918" s="100"/>
      <c r="G2918" s="19" t="str">
        <f>IFERROR(VLOOKUP($D2918,LISTA!$A$2:$J$9990,8,0),"")</f>
        <v/>
      </c>
      <c r="H2918" s="40" t="str">
        <f t="shared" si="56"/>
        <v/>
      </c>
    </row>
    <row r="2919" spans="4:8" x14ac:dyDescent="0.25">
      <c r="D2919" s="100"/>
      <c r="G2919" s="19" t="str">
        <f>IFERROR(VLOOKUP($D2919,LISTA!$A$2:$J$9990,8,0),"")</f>
        <v/>
      </c>
      <c r="H2919" s="40" t="str">
        <f t="shared" si="56"/>
        <v/>
      </c>
    </row>
    <row r="2920" spans="4:8" x14ac:dyDescent="0.25">
      <c r="D2920" s="100"/>
      <c r="G2920" s="19" t="str">
        <f>IFERROR(VLOOKUP($D2920,LISTA!$A$2:$J$9990,8,0),"")</f>
        <v/>
      </c>
      <c r="H2920" s="40" t="str">
        <f t="shared" si="56"/>
        <v/>
      </c>
    </row>
    <row r="2921" spans="4:8" x14ac:dyDescent="0.25">
      <c r="D2921" s="100"/>
      <c r="G2921" s="19" t="str">
        <f>IFERROR(VLOOKUP($D2921,LISTA!$A$2:$J$9990,8,0),"")</f>
        <v/>
      </c>
      <c r="H2921" s="40" t="str">
        <f t="shared" si="56"/>
        <v/>
      </c>
    </row>
    <row r="2922" spans="4:8" x14ac:dyDescent="0.25">
      <c r="D2922" s="100"/>
      <c r="G2922" s="19" t="str">
        <f>IFERROR(VLOOKUP($D2922,LISTA!$A$2:$J$9990,8,0),"")</f>
        <v/>
      </c>
      <c r="H2922" s="40" t="str">
        <f t="shared" si="56"/>
        <v/>
      </c>
    </row>
    <row r="2923" spans="4:8" x14ac:dyDescent="0.25">
      <c r="D2923" s="100"/>
      <c r="G2923" s="19" t="str">
        <f>IFERROR(VLOOKUP($D2923,LISTA!$A$2:$J$9990,8,0),"")</f>
        <v/>
      </c>
      <c r="H2923" s="40" t="str">
        <f t="shared" si="56"/>
        <v/>
      </c>
    </row>
    <row r="2924" spans="4:8" x14ac:dyDescent="0.25">
      <c r="D2924" s="100"/>
      <c r="G2924" s="19" t="str">
        <f>IFERROR(VLOOKUP($D2924,LISTA!$A$2:$J$9990,8,0),"")</f>
        <v/>
      </c>
      <c r="H2924" s="40" t="str">
        <f t="shared" si="56"/>
        <v/>
      </c>
    </row>
    <row r="2925" spans="4:8" x14ac:dyDescent="0.25">
      <c r="D2925" s="100"/>
      <c r="G2925" s="19" t="str">
        <f>IFERROR(VLOOKUP($D2925,LISTA!$A$2:$J$9990,8,0),"")</f>
        <v/>
      </c>
      <c r="H2925" s="40" t="str">
        <f t="shared" si="56"/>
        <v/>
      </c>
    </row>
    <row r="2926" spans="4:8" x14ac:dyDescent="0.25">
      <c r="D2926" s="100"/>
      <c r="G2926" s="19" t="str">
        <f>IFERROR(VLOOKUP($D2926,LISTA!$A$2:$J$9990,8,0),"")</f>
        <v/>
      </c>
      <c r="H2926" s="40" t="str">
        <f t="shared" si="56"/>
        <v/>
      </c>
    </row>
    <row r="2927" spans="4:8" x14ac:dyDescent="0.25">
      <c r="D2927" s="100"/>
      <c r="G2927" s="19" t="str">
        <f>IFERROR(VLOOKUP($D2927,LISTA!$A$2:$J$9990,8,0),"")</f>
        <v/>
      </c>
      <c r="H2927" s="40" t="str">
        <f t="shared" si="56"/>
        <v/>
      </c>
    </row>
    <row r="2928" spans="4:8" x14ac:dyDescent="0.25">
      <c r="D2928" s="100"/>
      <c r="G2928" s="19" t="str">
        <f>IFERROR(VLOOKUP($D2928,LISTA!$A$2:$J$9990,8,0),"")</f>
        <v/>
      </c>
      <c r="H2928" s="40" t="str">
        <f t="shared" si="56"/>
        <v/>
      </c>
    </row>
    <row r="2929" spans="4:8" x14ac:dyDescent="0.25">
      <c r="D2929" s="100"/>
      <c r="G2929" s="19" t="str">
        <f>IFERROR(VLOOKUP($D2929,LISTA!$A$2:$J$9990,8,0),"")</f>
        <v/>
      </c>
      <c r="H2929" s="40" t="str">
        <f t="shared" si="56"/>
        <v/>
      </c>
    </row>
    <row r="2930" spans="4:8" x14ac:dyDescent="0.25">
      <c r="D2930" s="100"/>
      <c r="G2930" s="19" t="str">
        <f>IFERROR(VLOOKUP($D2930,LISTA!$A$2:$J$9990,8,0),"")</f>
        <v/>
      </c>
      <c r="H2930" s="40" t="str">
        <f t="shared" si="56"/>
        <v/>
      </c>
    </row>
    <row r="2931" spans="4:8" x14ac:dyDescent="0.25">
      <c r="D2931" s="100"/>
      <c r="G2931" s="19" t="str">
        <f>IFERROR(VLOOKUP($D2931,LISTA!$A$2:$J$9990,8,0),"")</f>
        <v/>
      </c>
      <c r="H2931" s="40" t="str">
        <f t="shared" si="56"/>
        <v/>
      </c>
    </row>
    <row r="2932" spans="4:8" x14ac:dyDescent="0.25">
      <c r="D2932" s="100"/>
      <c r="G2932" s="19" t="str">
        <f>IFERROR(VLOOKUP($D2932,LISTA!$A$2:$J$9990,8,0),"")</f>
        <v/>
      </c>
      <c r="H2932" s="40" t="str">
        <f t="shared" si="56"/>
        <v/>
      </c>
    </row>
    <row r="2933" spans="4:8" x14ac:dyDescent="0.25">
      <c r="D2933" s="100"/>
      <c r="G2933" s="19" t="str">
        <f>IFERROR(VLOOKUP($D2933,LISTA!$A$2:$J$9990,8,0),"")</f>
        <v/>
      </c>
      <c r="H2933" s="40" t="str">
        <f t="shared" si="56"/>
        <v/>
      </c>
    </row>
    <row r="2934" spans="4:8" x14ac:dyDescent="0.25">
      <c r="D2934" s="100"/>
      <c r="G2934" s="19" t="str">
        <f>IFERROR(VLOOKUP($D2934,LISTA!$A$2:$J$9990,8,0),"")</f>
        <v/>
      </c>
      <c r="H2934" s="40" t="str">
        <f t="shared" si="56"/>
        <v/>
      </c>
    </row>
    <row r="2935" spans="4:8" x14ac:dyDescent="0.25">
      <c r="D2935" s="100"/>
      <c r="G2935" s="19" t="str">
        <f>IFERROR(VLOOKUP($D2935,LISTA!$A$2:$J$9990,8,0),"")</f>
        <v/>
      </c>
      <c r="H2935" s="40" t="str">
        <f t="shared" si="56"/>
        <v/>
      </c>
    </row>
    <row r="2936" spans="4:8" x14ac:dyDescent="0.25">
      <c r="D2936" s="100"/>
      <c r="G2936" s="19" t="str">
        <f>IFERROR(VLOOKUP($D2936,LISTA!$A$2:$J$9990,8,0),"")</f>
        <v/>
      </c>
      <c r="H2936" s="40" t="str">
        <f t="shared" si="56"/>
        <v/>
      </c>
    </row>
    <row r="2937" spans="4:8" x14ac:dyDescent="0.25">
      <c r="D2937" s="100"/>
      <c r="G2937" s="19" t="str">
        <f>IFERROR(VLOOKUP($D2937,LISTA!$A$2:$J$9990,8,0),"")</f>
        <v/>
      </c>
      <c r="H2937" s="40" t="str">
        <f t="shared" si="56"/>
        <v/>
      </c>
    </row>
    <row r="2938" spans="4:8" x14ac:dyDescent="0.25">
      <c r="D2938" s="100"/>
      <c r="G2938" s="19" t="str">
        <f>IFERROR(VLOOKUP($D2938,LISTA!$A$2:$J$9990,8,0),"")</f>
        <v/>
      </c>
      <c r="H2938" s="40" t="str">
        <f t="shared" si="56"/>
        <v/>
      </c>
    </row>
    <row r="2939" spans="4:8" x14ac:dyDescent="0.25">
      <c r="D2939" s="100"/>
      <c r="G2939" s="19" t="str">
        <f>IFERROR(VLOOKUP($D2939,LISTA!$A$2:$J$9990,8,0),"")</f>
        <v/>
      </c>
      <c r="H2939" s="40" t="str">
        <f t="shared" si="56"/>
        <v/>
      </c>
    </row>
    <row r="2940" spans="4:8" x14ac:dyDescent="0.25">
      <c r="D2940" s="100"/>
      <c r="G2940" s="19" t="str">
        <f>IFERROR(VLOOKUP($D2940,LISTA!$A$2:$J$9990,8,0),"")</f>
        <v/>
      </c>
      <c r="H2940" s="40" t="str">
        <f t="shared" si="56"/>
        <v/>
      </c>
    </row>
    <row r="2941" spans="4:8" x14ac:dyDescent="0.25">
      <c r="D2941" s="100"/>
      <c r="G2941" s="19" t="str">
        <f>IFERROR(VLOOKUP($D2941,LISTA!$A$2:$J$9990,8,0),"")</f>
        <v/>
      </c>
      <c r="H2941" s="40" t="str">
        <f t="shared" si="56"/>
        <v/>
      </c>
    </row>
    <row r="2942" spans="4:8" x14ac:dyDescent="0.25">
      <c r="D2942" s="100"/>
      <c r="G2942" s="19" t="str">
        <f>IFERROR(VLOOKUP($D2942,LISTA!$A$2:$J$9990,8,0),"")</f>
        <v/>
      </c>
      <c r="H2942" s="40" t="str">
        <f t="shared" si="56"/>
        <v/>
      </c>
    </row>
    <row r="2943" spans="4:8" x14ac:dyDescent="0.25">
      <c r="D2943" s="100"/>
      <c r="G2943" s="19" t="str">
        <f>IFERROR(VLOOKUP($D2943,LISTA!$A$2:$J$9990,8,0),"")</f>
        <v/>
      </c>
      <c r="H2943" s="40" t="str">
        <f t="shared" si="56"/>
        <v/>
      </c>
    </row>
    <row r="2944" spans="4:8" x14ac:dyDescent="0.25">
      <c r="D2944" s="100"/>
      <c r="G2944" s="19" t="str">
        <f>IFERROR(VLOOKUP($D2944,LISTA!$A$2:$J$9990,8,0),"")</f>
        <v/>
      </c>
      <c r="H2944" s="40" t="str">
        <f t="shared" si="56"/>
        <v/>
      </c>
    </row>
    <row r="2945" spans="4:8" x14ac:dyDescent="0.25">
      <c r="D2945" s="100"/>
      <c r="G2945" s="19" t="str">
        <f>IFERROR(VLOOKUP($D2945,LISTA!$A$2:$J$9990,8,0),"")</f>
        <v/>
      </c>
      <c r="H2945" s="40" t="str">
        <f t="shared" si="56"/>
        <v/>
      </c>
    </row>
    <row r="2946" spans="4:8" x14ac:dyDescent="0.25">
      <c r="D2946" s="100"/>
      <c r="G2946" s="19" t="str">
        <f>IFERROR(VLOOKUP($D2946,LISTA!$A$2:$J$9990,8,0),"")</f>
        <v/>
      </c>
      <c r="H2946" s="40" t="str">
        <f t="shared" si="56"/>
        <v/>
      </c>
    </row>
    <row r="2947" spans="4:8" x14ac:dyDescent="0.25">
      <c r="D2947" s="100"/>
      <c r="G2947" s="19" t="str">
        <f>IFERROR(VLOOKUP($D2947,LISTA!$A$2:$J$9990,8,0),"")</f>
        <v/>
      </c>
      <c r="H2947" s="40" t="str">
        <f t="shared" si="56"/>
        <v/>
      </c>
    </row>
    <row r="2948" spans="4:8" x14ac:dyDescent="0.25">
      <c r="D2948" s="100"/>
      <c r="G2948" s="19" t="str">
        <f>IFERROR(VLOOKUP($D2948,LISTA!$A$2:$J$9990,8,0),"")</f>
        <v/>
      </c>
      <c r="H2948" s="40" t="str">
        <f t="shared" si="56"/>
        <v/>
      </c>
    </row>
    <row r="2949" spans="4:8" x14ac:dyDescent="0.25">
      <c r="D2949" s="100"/>
      <c r="G2949" s="19" t="str">
        <f>IFERROR(VLOOKUP($D2949,LISTA!$A$2:$J$9990,8,0),"")</f>
        <v/>
      </c>
      <c r="H2949" s="40" t="str">
        <f t="shared" ref="H2949:H3012" si="57">IF(OR(G2949=$K$10,G2949=$K$11,G2949=$K$14,G2949=$K$15,G2949=$K$16,G2949=$K$17,G2949=$K$18,G2949=$K$19,G2949=$K$20,G2949=$K$21,G2949=$K$22,G2949=$K$23,G2949=$K$24,G2949=$K$25,G2949=$K$26,G2949=$K$27,G2949=$K$28),$K$9,IF(OR(G2949=$K$32,G2949=$K$33),$K$31,IF(OR(G2949=$K$38),$K$37,"")))</f>
        <v/>
      </c>
    </row>
    <row r="2950" spans="4:8" x14ac:dyDescent="0.25">
      <c r="D2950" s="100"/>
      <c r="G2950" s="19" t="str">
        <f>IFERROR(VLOOKUP($D2950,LISTA!$A$2:$J$9990,8,0),"")</f>
        <v/>
      </c>
      <c r="H2950" s="40" t="str">
        <f t="shared" si="57"/>
        <v/>
      </c>
    </row>
    <row r="2951" spans="4:8" x14ac:dyDescent="0.25">
      <c r="D2951" s="100"/>
      <c r="G2951" s="19" t="str">
        <f>IFERROR(VLOOKUP($D2951,LISTA!$A$2:$J$9990,8,0),"")</f>
        <v/>
      </c>
      <c r="H2951" s="40" t="str">
        <f t="shared" si="57"/>
        <v/>
      </c>
    </row>
    <row r="2952" spans="4:8" x14ac:dyDescent="0.25">
      <c r="D2952" s="100"/>
      <c r="G2952" s="19" t="str">
        <f>IFERROR(VLOOKUP($D2952,LISTA!$A$2:$J$9990,8,0),"")</f>
        <v/>
      </c>
      <c r="H2952" s="40" t="str">
        <f t="shared" si="57"/>
        <v/>
      </c>
    </row>
    <row r="2953" spans="4:8" x14ac:dyDescent="0.25">
      <c r="D2953" s="100"/>
      <c r="G2953" s="19" t="str">
        <f>IFERROR(VLOOKUP($D2953,LISTA!$A$2:$J$9990,8,0),"")</f>
        <v/>
      </c>
      <c r="H2953" s="40" t="str">
        <f t="shared" si="57"/>
        <v/>
      </c>
    </row>
    <row r="2954" spans="4:8" x14ac:dyDescent="0.25">
      <c r="D2954" s="100"/>
      <c r="G2954" s="19" t="str">
        <f>IFERROR(VLOOKUP($D2954,LISTA!$A$2:$J$9990,8,0),"")</f>
        <v/>
      </c>
      <c r="H2954" s="40" t="str">
        <f t="shared" si="57"/>
        <v/>
      </c>
    </row>
    <row r="2955" spans="4:8" x14ac:dyDescent="0.25">
      <c r="D2955" s="100"/>
      <c r="G2955" s="19" t="str">
        <f>IFERROR(VLOOKUP($D2955,LISTA!$A$2:$J$9990,8,0),"")</f>
        <v/>
      </c>
      <c r="H2955" s="40" t="str">
        <f t="shared" si="57"/>
        <v/>
      </c>
    </row>
    <row r="2956" spans="4:8" x14ac:dyDescent="0.25">
      <c r="D2956" s="100"/>
      <c r="G2956" s="19" t="str">
        <f>IFERROR(VLOOKUP($D2956,LISTA!$A$2:$J$9990,8,0),"")</f>
        <v/>
      </c>
      <c r="H2956" s="40" t="str">
        <f t="shared" si="57"/>
        <v/>
      </c>
    </row>
    <row r="2957" spans="4:8" x14ac:dyDescent="0.25">
      <c r="D2957" s="100"/>
      <c r="G2957" s="19" t="str">
        <f>IFERROR(VLOOKUP($D2957,LISTA!$A$2:$J$9990,8,0),"")</f>
        <v/>
      </c>
      <c r="H2957" s="40" t="str">
        <f t="shared" si="57"/>
        <v/>
      </c>
    </row>
    <row r="2958" spans="4:8" x14ac:dyDescent="0.25">
      <c r="D2958" s="100"/>
      <c r="G2958" s="19" t="str">
        <f>IFERROR(VLOOKUP($D2958,LISTA!$A$2:$J$9990,8,0),"")</f>
        <v/>
      </c>
      <c r="H2958" s="40" t="str">
        <f t="shared" si="57"/>
        <v/>
      </c>
    </row>
    <row r="2959" spans="4:8" x14ac:dyDescent="0.25">
      <c r="D2959" s="100"/>
      <c r="G2959" s="19" t="str">
        <f>IFERROR(VLOOKUP($D2959,LISTA!$A$2:$J$9990,8,0),"")</f>
        <v/>
      </c>
      <c r="H2959" s="40" t="str">
        <f t="shared" si="57"/>
        <v/>
      </c>
    </row>
    <row r="2960" spans="4:8" x14ac:dyDescent="0.25">
      <c r="D2960" s="100"/>
      <c r="G2960" s="19" t="str">
        <f>IFERROR(VLOOKUP($D2960,LISTA!$A$2:$J$9990,8,0),"")</f>
        <v/>
      </c>
      <c r="H2960" s="40" t="str">
        <f t="shared" si="57"/>
        <v/>
      </c>
    </row>
    <row r="2961" spans="4:8" x14ac:dyDescent="0.25">
      <c r="D2961" s="100"/>
      <c r="G2961" s="19" t="str">
        <f>IFERROR(VLOOKUP($D2961,LISTA!$A$2:$J$9990,8,0),"")</f>
        <v/>
      </c>
      <c r="H2961" s="40" t="str">
        <f t="shared" si="57"/>
        <v/>
      </c>
    </row>
    <row r="2962" spans="4:8" x14ac:dyDescent="0.25">
      <c r="D2962" s="100"/>
      <c r="G2962" s="19" t="str">
        <f>IFERROR(VLOOKUP($D2962,LISTA!$A$2:$J$9990,8,0),"")</f>
        <v/>
      </c>
      <c r="H2962" s="40" t="str">
        <f t="shared" si="57"/>
        <v/>
      </c>
    </row>
    <row r="2963" spans="4:8" x14ac:dyDescent="0.25">
      <c r="D2963" s="100"/>
      <c r="G2963" s="19" t="str">
        <f>IFERROR(VLOOKUP($D2963,LISTA!$A$2:$J$9990,8,0),"")</f>
        <v/>
      </c>
      <c r="H2963" s="40" t="str">
        <f t="shared" si="57"/>
        <v/>
      </c>
    </row>
    <row r="2964" spans="4:8" x14ac:dyDescent="0.25">
      <c r="D2964" s="100"/>
      <c r="G2964" s="19" t="str">
        <f>IFERROR(VLOOKUP($D2964,LISTA!$A$2:$J$9990,8,0),"")</f>
        <v/>
      </c>
      <c r="H2964" s="40" t="str">
        <f t="shared" si="57"/>
        <v/>
      </c>
    </row>
    <row r="2965" spans="4:8" x14ac:dyDescent="0.25">
      <c r="D2965" s="100"/>
      <c r="G2965" s="19" t="str">
        <f>IFERROR(VLOOKUP($D2965,LISTA!$A$2:$J$9990,8,0),"")</f>
        <v/>
      </c>
      <c r="H2965" s="40" t="str">
        <f t="shared" si="57"/>
        <v/>
      </c>
    </row>
    <row r="2966" spans="4:8" x14ac:dyDescent="0.25">
      <c r="D2966" s="100"/>
      <c r="G2966" s="19" t="str">
        <f>IFERROR(VLOOKUP($D2966,LISTA!$A$2:$J$9990,8,0),"")</f>
        <v/>
      </c>
      <c r="H2966" s="40" t="str">
        <f t="shared" si="57"/>
        <v/>
      </c>
    </row>
    <row r="2967" spans="4:8" x14ac:dyDescent="0.25">
      <c r="D2967" s="100"/>
      <c r="G2967" s="19" t="str">
        <f>IFERROR(VLOOKUP($D2967,LISTA!$A$2:$J$9990,8,0),"")</f>
        <v/>
      </c>
      <c r="H2967" s="40" t="str">
        <f t="shared" si="57"/>
        <v/>
      </c>
    </row>
    <row r="2968" spans="4:8" x14ac:dyDescent="0.25">
      <c r="D2968" s="100"/>
      <c r="G2968" s="19" t="str">
        <f>IFERROR(VLOOKUP($D2968,LISTA!$A$2:$J$9990,8,0),"")</f>
        <v/>
      </c>
      <c r="H2968" s="40" t="str">
        <f t="shared" si="57"/>
        <v/>
      </c>
    </row>
    <row r="2969" spans="4:8" x14ac:dyDescent="0.25">
      <c r="D2969" s="100"/>
      <c r="G2969" s="19" t="str">
        <f>IFERROR(VLOOKUP($D2969,LISTA!$A$2:$J$9990,8,0),"")</f>
        <v/>
      </c>
      <c r="H2969" s="40" t="str">
        <f t="shared" si="57"/>
        <v/>
      </c>
    </row>
    <row r="2970" spans="4:8" x14ac:dyDescent="0.25">
      <c r="D2970" s="100"/>
      <c r="G2970" s="19" t="str">
        <f>IFERROR(VLOOKUP($D2970,LISTA!$A$2:$J$9990,8,0),"")</f>
        <v/>
      </c>
      <c r="H2970" s="40" t="str">
        <f t="shared" si="57"/>
        <v/>
      </c>
    </row>
    <row r="2971" spans="4:8" x14ac:dyDescent="0.25">
      <c r="D2971" s="100"/>
      <c r="G2971" s="19" t="str">
        <f>IFERROR(VLOOKUP($D2971,LISTA!$A$2:$J$9990,8,0),"")</f>
        <v/>
      </c>
      <c r="H2971" s="40" t="str">
        <f t="shared" si="57"/>
        <v/>
      </c>
    </row>
    <row r="2972" spans="4:8" x14ac:dyDescent="0.25">
      <c r="D2972" s="100"/>
      <c r="G2972" s="19" t="str">
        <f>IFERROR(VLOOKUP($D2972,LISTA!$A$2:$J$9990,8,0),"")</f>
        <v/>
      </c>
      <c r="H2972" s="40" t="str">
        <f t="shared" si="57"/>
        <v/>
      </c>
    </row>
    <row r="2973" spans="4:8" x14ac:dyDescent="0.25">
      <c r="D2973" s="100"/>
      <c r="G2973" s="19" t="str">
        <f>IFERROR(VLOOKUP($D2973,LISTA!$A$2:$J$9990,8,0),"")</f>
        <v/>
      </c>
      <c r="H2973" s="40" t="str">
        <f t="shared" si="57"/>
        <v/>
      </c>
    </row>
    <row r="2974" spans="4:8" x14ac:dyDescent="0.25">
      <c r="D2974" s="100"/>
      <c r="G2974" s="19" t="str">
        <f>IFERROR(VLOOKUP($D2974,LISTA!$A$2:$J$9990,8,0),"")</f>
        <v/>
      </c>
      <c r="H2974" s="40" t="str">
        <f t="shared" si="57"/>
        <v/>
      </c>
    </row>
    <row r="2975" spans="4:8" x14ac:dyDescent="0.25">
      <c r="D2975" s="100"/>
      <c r="G2975" s="19" t="str">
        <f>IFERROR(VLOOKUP($D2975,LISTA!$A$2:$J$9990,8,0),"")</f>
        <v/>
      </c>
      <c r="H2975" s="40" t="str">
        <f t="shared" si="57"/>
        <v/>
      </c>
    </row>
    <row r="2976" spans="4:8" x14ac:dyDescent="0.25">
      <c r="D2976" s="100"/>
      <c r="G2976" s="19" t="str">
        <f>IFERROR(VLOOKUP($D2976,LISTA!$A$2:$J$9990,8,0),"")</f>
        <v/>
      </c>
      <c r="H2976" s="40" t="str">
        <f t="shared" si="57"/>
        <v/>
      </c>
    </row>
    <row r="2977" spans="4:8" x14ac:dyDescent="0.25">
      <c r="D2977" s="100"/>
      <c r="G2977" s="19" t="str">
        <f>IFERROR(VLOOKUP($D2977,LISTA!$A$2:$J$9990,8,0),"")</f>
        <v/>
      </c>
      <c r="H2977" s="40" t="str">
        <f t="shared" si="57"/>
        <v/>
      </c>
    </row>
    <row r="2978" spans="4:8" x14ac:dyDescent="0.25">
      <c r="D2978" s="100"/>
      <c r="G2978" s="19" t="str">
        <f>IFERROR(VLOOKUP($D2978,LISTA!$A$2:$J$9990,8,0),"")</f>
        <v/>
      </c>
      <c r="H2978" s="40" t="str">
        <f t="shared" si="57"/>
        <v/>
      </c>
    </row>
    <row r="2979" spans="4:8" x14ac:dyDescent="0.25">
      <c r="D2979" s="100"/>
      <c r="G2979" s="19" t="str">
        <f>IFERROR(VLOOKUP($D2979,LISTA!$A$2:$J$9990,8,0),"")</f>
        <v/>
      </c>
      <c r="H2979" s="40" t="str">
        <f t="shared" si="57"/>
        <v/>
      </c>
    </row>
    <row r="2980" spans="4:8" x14ac:dyDescent="0.25">
      <c r="D2980" s="100"/>
      <c r="G2980" s="19" t="str">
        <f>IFERROR(VLOOKUP($D2980,LISTA!$A$2:$J$9990,8,0),"")</f>
        <v/>
      </c>
      <c r="H2980" s="40" t="str">
        <f t="shared" si="57"/>
        <v/>
      </c>
    </row>
    <row r="2981" spans="4:8" x14ac:dyDescent="0.25">
      <c r="D2981" s="100"/>
      <c r="G2981" s="19" t="str">
        <f>IFERROR(VLOOKUP($D2981,LISTA!$A$2:$J$9990,8,0),"")</f>
        <v/>
      </c>
      <c r="H2981" s="40" t="str">
        <f t="shared" si="57"/>
        <v/>
      </c>
    </row>
    <row r="2982" spans="4:8" x14ac:dyDescent="0.25">
      <c r="D2982" s="100"/>
      <c r="G2982" s="19" t="str">
        <f>IFERROR(VLOOKUP($D2982,LISTA!$A$2:$J$9990,8,0),"")</f>
        <v/>
      </c>
      <c r="H2982" s="40" t="str">
        <f t="shared" si="57"/>
        <v/>
      </c>
    </row>
    <row r="2983" spans="4:8" x14ac:dyDescent="0.25">
      <c r="D2983" s="100"/>
      <c r="G2983" s="19" t="str">
        <f>IFERROR(VLOOKUP($D2983,LISTA!$A$2:$J$9990,8,0),"")</f>
        <v/>
      </c>
      <c r="H2983" s="40" t="str">
        <f t="shared" si="57"/>
        <v/>
      </c>
    </row>
    <row r="2984" spans="4:8" x14ac:dyDescent="0.25">
      <c r="D2984" s="100"/>
      <c r="G2984" s="19" t="str">
        <f>IFERROR(VLOOKUP($D2984,LISTA!$A$2:$J$9990,8,0),"")</f>
        <v/>
      </c>
      <c r="H2984" s="40" t="str">
        <f t="shared" si="57"/>
        <v/>
      </c>
    </row>
    <row r="2985" spans="4:8" x14ac:dyDescent="0.25">
      <c r="D2985" s="100"/>
      <c r="G2985" s="19" t="str">
        <f>IFERROR(VLOOKUP($D2985,LISTA!$A$2:$J$9990,8,0),"")</f>
        <v/>
      </c>
      <c r="H2985" s="40" t="str">
        <f t="shared" si="57"/>
        <v/>
      </c>
    </row>
    <row r="2986" spans="4:8" x14ac:dyDescent="0.25">
      <c r="D2986" s="100"/>
      <c r="G2986" s="19" t="str">
        <f>IFERROR(VLOOKUP($D2986,LISTA!$A$2:$J$9990,8,0),"")</f>
        <v/>
      </c>
      <c r="H2986" s="40" t="str">
        <f t="shared" si="57"/>
        <v/>
      </c>
    </row>
    <row r="2987" spans="4:8" x14ac:dyDescent="0.25">
      <c r="D2987" s="100"/>
      <c r="G2987" s="19" t="str">
        <f>IFERROR(VLOOKUP($D2987,LISTA!$A$2:$J$9990,8,0),"")</f>
        <v/>
      </c>
      <c r="H2987" s="40" t="str">
        <f t="shared" si="57"/>
        <v/>
      </c>
    </row>
    <row r="2988" spans="4:8" x14ac:dyDescent="0.25">
      <c r="D2988" s="100"/>
      <c r="G2988" s="19" t="str">
        <f>IFERROR(VLOOKUP($D2988,LISTA!$A$2:$J$9990,8,0),"")</f>
        <v/>
      </c>
      <c r="H2988" s="40" t="str">
        <f t="shared" si="57"/>
        <v/>
      </c>
    </row>
    <row r="2989" spans="4:8" x14ac:dyDescent="0.25">
      <c r="D2989" s="100"/>
      <c r="G2989" s="19" t="str">
        <f>IFERROR(VLOOKUP($D2989,LISTA!$A$2:$J$9990,8,0),"")</f>
        <v/>
      </c>
      <c r="H2989" s="40" t="str">
        <f t="shared" si="57"/>
        <v/>
      </c>
    </row>
    <row r="2990" spans="4:8" x14ac:dyDescent="0.25">
      <c r="D2990" s="100"/>
      <c r="G2990" s="19" t="str">
        <f>IFERROR(VLOOKUP($D2990,LISTA!$A$2:$J$9990,8,0),"")</f>
        <v/>
      </c>
      <c r="H2990" s="40" t="str">
        <f t="shared" si="57"/>
        <v/>
      </c>
    </row>
    <row r="2991" spans="4:8" x14ac:dyDescent="0.25">
      <c r="D2991" s="100"/>
      <c r="G2991" s="19" t="str">
        <f>IFERROR(VLOOKUP($D2991,LISTA!$A$2:$J$9990,8,0),"")</f>
        <v/>
      </c>
      <c r="H2991" s="40" t="str">
        <f t="shared" si="57"/>
        <v/>
      </c>
    </row>
    <row r="2992" spans="4:8" x14ac:dyDescent="0.25">
      <c r="D2992" s="100"/>
      <c r="G2992" s="19" t="str">
        <f>IFERROR(VLOOKUP($D2992,LISTA!$A$2:$J$9990,8,0),"")</f>
        <v/>
      </c>
      <c r="H2992" s="40" t="str">
        <f t="shared" si="57"/>
        <v/>
      </c>
    </row>
    <row r="2993" spans="4:8" x14ac:dyDescent="0.25">
      <c r="D2993" s="100"/>
      <c r="G2993" s="19" t="str">
        <f>IFERROR(VLOOKUP($D2993,LISTA!$A$2:$J$9990,8,0),"")</f>
        <v/>
      </c>
      <c r="H2993" s="40" t="str">
        <f t="shared" si="57"/>
        <v/>
      </c>
    </row>
    <row r="2994" spans="4:8" x14ac:dyDescent="0.25">
      <c r="D2994" s="100"/>
      <c r="G2994" s="19" t="str">
        <f>IFERROR(VLOOKUP($D2994,LISTA!$A$2:$J$9990,8,0),"")</f>
        <v/>
      </c>
      <c r="H2994" s="40" t="str">
        <f t="shared" si="57"/>
        <v/>
      </c>
    </row>
    <row r="2995" spans="4:8" x14ac:dyDescent="0.25">
      <c r="D2995" s="100"/>
      <c r="G2995" s="19" t="str">
        <f>IFERROR(VLOOKUP($D2995,LISTA!$A$2:$J$9990,8,0),"")</f>
        <v/>
      </c>
      <c r="H2995" s="40" t="str">
        <f t="shared" si="57"/>
        <v/>
      </c>
    </row>
    <row r="2996" spans="4:8" x14ac:dyDescent="0.25">
      <c r="D2996" s="100"/>
      <c r="G2996" s="19" t="str">
        <f>IFERROR(VLOOKUP($D2996,LISTA!$A$2:$J$9990,8,0),"")</f>
        <v/>
      </c>
      <c r="H2996" s="40" t="str">
        <f t="shared" si="57"/>
        <v/>
      </c>
    </row>
    <row r="2997" spans="4:8" x14ac:dyDescent="0.25">
      <c r="D2997" s="100"/>
      <c r="G2997" s="19" t="str">
        <f>IFERROR(VLOOKUP($D2997,LISTA!$A$2:$J$9990,8,0),"")</f>
        <v/>
      </c>
      <c r="H2997" s="40" t="str">
        <f t="shared" si="57"/>
        <v/>
      </c>
    </row>
    <row r="2998" spans="4:8" x14ac:dyDescent="0.25">
      <c r="D2998" s="100"/>
      <c r="G2998" s="19" t="str">
        <f>IFERROR(VLOOKUP($D2998,LISTA!$A$2:$J$9990,8,0),"")</f>
        <v/>
      </c>
      <c r="H2998" s="40" t="str">
        <f t="shared" si="57"/>
        <v/>
      </c>
    </row>
    <row r="2999" spans="4:8" x14ac:dyDescent="0.25">
      <c r="D2999" s="100"/>
      <c r="G2999" s="19" t="str">
        <f>IFERROR(VLOOKUP($D2999,LISTA!$A$2:$J$9990,8,0),"")</f>
        <v/>
      </c>
      <c r="H2999" s="40" t="str">
        <f t="shared" si="57"/>
        <v/>
      </c>
    </row>
    <row r="3000" spans="4:8" x14ac:dyDescent="0.25">
      <c r="D3000" s="100"/>
      <c r="G3000" s="19" t="str">
        <f>IFERROR(VLOOKUP($D3000,LISTA!$A$2:$J$9990,8,0),"")</f>
        <v/>
      </c>
      <c r="H3000" s="40" t="str">
        <f t="shared" si="57"/>
        <v/>
      </c>
    </row>
    <row r="3001" spans="4:8" x14ac:dyDescent="0.25">
      <c r="D3001" s="100"/>
      <c r="G3001" s="19" t="str">
        <f>IFERROR(VLOOKUP($D3001,LISTA!$A$2:$J$9990,8,0),"")</f>
        <v/>
      </c>
      <c r="H3001" s="40" t="str">
        <f t="shared" si="57"/>
        <v/>
      </c>
    </row>
    <row r="3002" spans="4:8" x14ac:dyDescent="0.25">
      <c r="D3002" s="100"/>
      <c r="G3002" s="19" t="str">
        <f>IFERROR(VLOOKUP($D3002,LISTA!$A$2:$J$9990,8,0),"")</f>
        <v/>
      </c>
      <c r="H3002" s="40" t="str">
        <f t="shared" si="57"/>
        <v/>
      </c>
    </row>
    <row r="3003" spans="4:8" x14ac:dyDescent="0.25">
      <c r="D3003" s="100"/>
      <c r="G3003" s="19" t="str">
        <f>IFERROR(VLOOKUP($D3003,LISTA!$A$2:$J$9990,8,0),"")</f>
        <v/>
      </c>
      <c r="H3003" s="40" t="str">
        <f t="shared" si="57"/>
        <v/>
      </c>
    </row>
    <row r="3004" spans="4:8" x14ac:dyDescent="0.25">
      <c r="D3004" s="100"/>
      <c r="G3004" s="19" t="str">
        <f>IFERROR(VLOOKUP($D3004,LISTA!$A$2:$J$9990,8,0),"")</f>
        <v/>
      </c>
      <c r="H3004" s="40" t="str">
        <f t="shared" si="57"/>
        <v/>
      </c>
    </row>
    <row r="3005" spans="4:8" x14ac:dyDescent="0.25">
      <c r="D3005" s="100"/>
      <c r="G3005" s="19" t="str">
        <f>IFERROR(VLOOKUP($D3005,LISTA!$A$2:$J$9990,8,0),"")</f>
        <v/>
      </c>
      <c r="H3005" s="40" t="str">
        <f t="shared" si="57"/>
        <v/>
      </c>
    </row>
    <row r="3006" spans="4:8" x14ac:dyDescent="0.25">
      <c r="D3006" s="100"/>
      <c r="G3006" s="19" t="str">
        <f>IFERROR(VLOOKUP($D3006,LISTA!$A$2:$J$9990,8,0),"")</f>
        <v/>
      </c>
      <c r="H3006" s="40" t="str">
        <f t="shared" si="57"/>
        <v/>
      </c>
    </row>
    <row r="3007" spans="4:8" x14ac:dyDescent="0.25">
      <c r="D3007" s="100"/>
      <c r="G3007" s="19" t="str">
        <f>IFERROR(VLOOKUP($D3007,LISTA!$A$2:$J$9990,8,0),"")</f>
        <v/>
      </c>
      <c r="H3007" s="40" t="str">
        <f t="shared" si="57"/>
        <v/>
      </c>
    </row>
    <row r="3008" spans="4:8" x14ac:dyDescent="0.25">
      <c r="D3008" s="100"/>
      <c r="G3008" s="19" t="str">
        <f>IFERROR(VLOOKUP($D3008,LISTA!$A$2:$J$9990,8,0),"")</f>
        <v/>
      </c>
      <c r="H3008" s="40" t="str">
        <f t="shared" si="57"/>
        <v/>
      </c>
    </row>
    <row r="3009" spans="4:8" x14ac:dyDescent="0.25">
      <c r="D3009" s="100"/>
      <c r="G3009" s="19" t="str">
        <f>IFERROR(VLOOKUP($D3009,LISTA!$A$2:$J$9990,8,0),"")</f>
        <v/>
      </c>
      <c r="H3009" s="40" t="str">
        <f t="shared" si="57"/>
        <v/>
      </c>
    </row>
    <row r="3010" spans="4:8" x14ac:dyDescent="0.25">
      <c r="D3010" s="100"/>
      <c r="G3010" s="19" t="str">
        <f>IFERROR(VLOOKUP($D3010,LISTA!$A$2:$J$9990,8,0),"")</f>
        <v/>
      </c>
      <c r="H3010" s="40" t="str">
        <f t="shared" si="57"/>
        <v/>
      </c>
    </row>
    <row r="3011" spans="4:8" x14ac:dyDescent="0.25">
      <c r="D3011" s="100"/>
      <c r="G3011" s="19" t="str">
        <f>IFERROR(VLOOKUP($D3011,LISTA!$A$2:$J$9990,8,0),"")</f>
        <v/>
      </c>
      <c r="H3011" s="40" t="str">
        <f t="shared" si="57"/>
        <v/>
      </c>
    </row>
    <row r="3012" spans="4:8" x14ac:dyDescent="0.25">
      <c r="D3012" s="100"/>
      <c r="G3012" s="19" t="str">
        <f>IFERROR(VLOOKUP($D3012,LISTA!$A$2:$J$9990,8,0),"")</f>
        <v/>
      </c>
      <c r="H3012" s="40" t="str">
        <f t="shared" si="57"/>
        <v/>
      </c>
    </row>
    <row r="3013" spans="4:8" x14ac:dyDescent="0.25">
      <c r="D3013" s="100"/>
      <c r="G3013" s="19" t="str">
        <f>IFERROR(VLOOKUP($D3013,LISTA!$A$2:$J$9990,8,0),"")</f>
        <v/>
      </c>
      <c r="H3013" s="40" t="str">
        <f t="shared" ref="H3013:H3076" si="58">IF(OR(G3013=$K$10,G3013=$K$11,G3013=$K$14,G3013=$K$15,G3013=$K$16,G3013=$K$17,G3013=$K$18,G3013=$K$19,G3013=$K$20,G3013=$K$21,G3013=$K$22,G3013=$K$23,G3013=$K$24,G3013=$K$25,G3013=$K$26,G3013=$K$27,G3013=$K$28),$K$9,IF(OR(G3013=$K$32,G3013=$K$33),$K$31,IF(OR(G3013=$K$38),$K$37,"")))</f>
        <v/>
      </c>
    </row>
    <row r="3014" spans="4:8" x14ac:dyDescent="0.25">
      <c r="D3014" s="100"/>
      <c r="G3014" s="19" t="str">
        <f>IFERROR(VLOOKUP($D3014,LISTA!$A$2:$J$9990,8,0),"")</f>
        <v/>
      </c>
      <c r="H3014" s="40" t="str">
        <f t="shared" si="58"/>
        <v/>
      </c>
    </row>
    <row r="3015" spans="4:8" x14ac:dyDescent="0.25">
      <c r="D3015" s="100"/>
      <c r="G3015" s="19" t="str">
        <f>IFERROR(VLOOKUP($D3015,LISTA!$A$2:$J$9990,8,0),"")</f>
        <v/>
      </c>
      <c r="H3015" s="40" t="str">
        <f t="shared" si="58"/>
        <v/>
      </c>
    </row>
    <row r="3016" spans="4:8" x14ac:dyDescent="0.25">
      <c r="D3016" s="100"/>
      <c r="G3016" s="19" t="str">
        <f>IFERROR(VLOOKUP($D3016,LISTA!$A$2:$J$9990,8,0),"")</f>
        <v/>
      </c>
      <c r="H3016" s="40" t="str">
        <f t="shared" si="58"/>
        <v/>
      </c>
    </row>
    <row r="3017" spans="4:8" x14ac:dyDescent="0.25">
      <c r="D3017" s="100"/>
      <c r="G3017" s="19" t="str">
        <f>IFERROR(VLOOKUP($D3017,LISTA!$A$2:$J$9990,8,0),"")</f>
        <v/>
      </c>
      <c r="H3017" s="40" t="str">
        <f t="shared" si="58"/>
        <v/>
      </c>
    </row>
    <row r="3018" spans="4:8" x14ac:dyDescent="0.25">
      <c r="D3018" s="100"/>
      <c r="G3018" s="19" t="str">
        <f>IFERROR(VLOOKUP($D3018,LISTA!$A$2:$J$9990,8,0),"")</f>
        <v/>
      </c>
      <c r="H3018" s="40" t="str">
        <f t="shared" si="58"/>
        <v/>
      </c>
    </row>
    <row r="3019" spans="4:8" x14ac:dyDescent="0.25">
      <c r="D3019" s="100"/>
      <c r="G3019" s="19" t="str">
        <f>IFERROR(VLOOKUP($D3019,LISTA!$A$2:$J$9990,8,0),"")</f>
        <v/>
      </c>
      <c r="H3019" s="40" t="str">
        <f t="shared" si="58"/>
        <v/>
      </c>
    </row>
    <row r="3020" spans="4:8" x14ac:dyDescent="0.25">
      <c r="D3020" s="100"/>
      <c r="G3020" s="19" t="str">
        <f>IFERROR(VLOOKUP($D3020,LISTA!$A$2:$J$9990,8,0),"")</f>
        <v/>
      </c>
      <c r="H3020" s="40" t="str">
        <f t="shared" si="58"/>
        <v/>
      </c>
    </row>
    <row r="3021" spans="4:8" x14ac:dyDescent="0.25">
      <c r="D3021" s="100"/>
      <c r="G3021" s="19" t="str">
        <f>IFERROR(VLOOKUP($D3021,LISTA!$A$2:$J$9990,8,0),"")</f>
        <v/>
      </c>
      <c r="H3021" s="40" t="str">
        <f t="shared" si="58"/>
        <v/>
      </c>
    </row>
    <row r="3022" spans="4:8" x14ac:dyDescent="0.25">
      <c r="D3022" s="100"/>
      <c r="G3022" s="19" t="str">
        <f>IFERROR(VLOOKUP($D3022,LISTA!$A$2:$J$9990,8,0),"")</f>
        <v/>
      </c>
      <c r="H3022" s="40" t="str">
        <f t="shared" si="58"/>
        <v/>
      </c>
    </row>
    <row r="3023" spans="4:8" x14ac:dyDescent="0.25">
      <c r="D3023" s="100"/>
      <c r="G3023" s="19" t="str">
        <f>IFERROR(VLOOKUP($D3023,LISTA!$A$2:$J$9990,8,0),"")</f>
        <v/>
      </c>
      <c r="H3023" s="40" t="str">
        <f t="shared" si="58"/>
        <v/>
      </c>
    </row>
    <row r="3024" spans="4:8" x14ac:dyDescent="0.25">
      <c r="D3024" s="100"/>
      <c r="G3024" s="19" t="str">
        <f>IFERROR(VLOOKUP($D3024,LISTA!$A$2:$J$9990,8,0),"")</f>
        <v/>
      </c>
      <c r="H3024" s="40" t="str">
        <f t="shared" si="58"/>
        <v/>
      </c>
    </row>
    <row r="3025" spans="4:8" x14ac:dyDescent="0.25">
      <c r="D3025" s="100"/>
      <c r="G3025" s="19" t="str">
        <f>IFERROR(VLOOKUP($D3025,LISTA!$A$2:$J$9990,8,0),"")</f>
        <v/>
      </c>
      <c r="H3025" s="40" t="str">
        <f t="shared" si="58"/>
        <v/>
      </c>
    </row>
    <row r="3026" spans="4:8" x14ac:dyDescent="0.25">
      <c r="D3026" s="100"/>
      <c r="G3026" s="19" t="str">
        <f>IFERROR(VLOOKUP($D3026,LISTA!$A$2:$J$9990,8,0),"")</f>
        <v/>
      </c>
      <c r="H3026" s="40" t="str">
        <f t="shared" si="58"/>
        <v/>
      </c>
    </row>
    <row r="3027" spans="4:8" x14ac:dyDescent="0.25">
      <c r="D3027" s="100"/>
      <c r="G3027" s="19" t="str">
        <f>IFERROR(VLOOKUP($D3027,LISTA!$A$2:$J$9990,8,0),"")</f>
        <v/>
      </c>
      <c r="H3027" s="40" t="str">
        <f t="shared" si="58"/>
        <v/>
      </c>
    </row>
    <row r="3028" spans="4:8" x14ac:dyDescent="0.25">
      <c r="D3028" s="100"/>
      <c r="G3028" s="19" t="str">
        <f>IFERROR(VLOOKUP($D3028,LISTA!$A$2:$J$9990,8,0),"")</f>
        <v/>
      </c>
      <c r="H3028" s="40" t="str">
        <f t="shared" si="58"/>
        <v/>
      </c>
    </row>
    <row r="3029" spans="4:8" x14ac:dyDescent="0.25">
      <c r="D3029" s="100"/>
      <c r="G3029" s="19" t="str">
        <f>IFERROR(VLOOKUP($D3029,LISTA!$A$2:$J$9990,8,0),"")</f>
        <v/>
      </c>
      <c r="H3029" s="40" t="str">
        <f t="shared" si="58"/>
        <v/>
      </c>
    </row>
    <row r="3030" spans="4:8" x14ac:dyDescent="0.25">
      <c r="D3030" s="100"/>
      <c r="G3030" s="19" t="str">
        <f>IFERROR(VLOOKUP($D3030,LISTA!$A$2:$J$9990,8,0),"")</f>
        <v/>
      </c>
      <c r="H3030" s="40" t="str">
        <f t="shared" si="58"/>
        <v/>
      </c>
    </row>
    <row r="3031" spans="4:8" x14ac:dyDescent="0.25">
      <c r="D3031" s="100"/>
      <c r="G3031" s="19" t="str">
        <f>IFERROR(VLOOKUP($D3031,LISTA!$A$2:$J$9990,8,0),"")</f>
        <v/>
      </c>
      <c r="H3031" s="40" t="str">
        <f t="shared" si="58"/>
        <v/>
      </c>
    </row>
    <row r="3032" spans="4:8" x14ac:dyDescent="0.25">
      <c r="D3032" s="100"/>
      <c r="G3032" s="19" t="str">
        <f>IFERROR(VLOOKUP($D3032,LISTA!$A$2:$J$9990,8,0),"")</f>
        <v/>
      </c>
      <c r="H3032" s="40" t="str">
        <f t="shared" si="58"/>
        <v/>
      </c>
    </row>
    <row r="3033" spans="4:8" x14ac:dyDescent="0.25">
      <c r="D3033" s="100"/>
      <c r="G3033" s="19" t="str">
        <f>IFERROR(VLOOKUP($D3033,LISTA!$A$2:$J$9990,8,0),"")</f>
        <v/>
      </c>
      <c r="H3033" s="40" t="str">
        <f t="shared" si="58"/>
        <v/>
      </c>
    </row>
    <row r="3034" spans="4:8" x14ac:dyDescent="0.25">
      <c r="D3034" s="100"/>
      <c r="G3034" s="19" t="str">
        <f>IFERROR(VLOOKUP($D3034,LISTA!$A$2:$J$9990,8,0),"")</f>
        <v/>
      </c>
      <c r="H3034" s="40" t="str">
        <f t="shared" si="58"/>
        <v/>
      </c>
    </row>
    <row r="3035" spans="4:8" x14ac:dyDescent="0.25">
      <c r="D3035" s="100"/>
      <c r="G3035" s="19" t="str">
        <f>IFERROR(VLOOKUP($D3035,LISTA!$A$2:$J$9990,8,0),"")</f>
        <v/>
      </c>
      <c r="H3035" s="40" t="str">
        <f t="shared" si="58"/>
        <v/>
      </c>
    </row>
    <row r="3036" spans="4:8" x14ac:dyDescent="0.25">
      <c r="D3036" s="100"/>
      <c r="G3036" s="19" t="str">
        <f>IFERROR(VLOOKUP($D3036,LISTA!$A$2:$J$9990,8,0),"")</f>
        <v/>
      </c>
      <c r="H3036" s="40" t="str">
        <f t="shared" si="58"/>
        <v/>
      </c>
    </row>
    <row r="3037" spans="4:8" x14ac:dyDescent="0.25">
      <c r="D3037" s="100"/>
      <c r="G3037" s="19" t="str">
        <f>IFERROR(VLOOKUP($D3037,LISTA!$A$2:$J$9990,8,0),"")</f>
        <v/>
      </c>
      <c r="H3037" s="40" t="str">
        <f t="shared" si="58"/>
        <v/>
      </c>
    </row>
    <row r="3038" spans="4:8" x14ac:dyDescent="0.25">
      <c r="D3038" s="100"/>
      <c r="G3038" s="19" t="str">
        <f>IFERROR(VLOOKUP($D3038,LISTA!$A$2:$J$9990,8,0),"")</f>
        <v/>
      </c>
      <c r="H3038" s="40" t="str">
        <f t="shared" si="58"/>
        <v/>
      </c>
    </row>
    <row r="3039" spans="4:8" x14ac:dyDescent="0.25">
      <c r="D3039" s="100"/>
      <c r="G3039" s="19" t="str">
        <f>IFERROR(VLOOKUP($D3039,LISTA!$A$2:$J$9990,8,0),"")</f>
        <v/>
      </c>
      <c r="H3039" s="40" t="str">
        <f t="shared" si="58"/>
        <v/>
      </c>
    </row>
    <row r="3040" spans="4:8" x14ac:dyDescent="0.25">
      <c r="D3040" s="100"/>
      <c r="G3040" s="19" t="str">
        <f>IFERROR(VLOOKUP($D3040,LISTA!$A$2:$J$9990,8,0),"")</f>
        <v/>
      </c>
      <c r="H3040" s="40" t="str">
        <f t="shared" si="58"/>
        <v/>
      </c>
    </row>
    <row r="3041" spans="4:8" x14ac:dyDescent="0.25">
      <c r="D3041" s="100"/>
      <c r="G3041" s="19" t="str">
        <f>IFERROR(VLOOKUP($D3041,LISTA!$A$2:$J$9990,8,0),"")</f>
        <v/>
      </c>
      <c r="H3041" s="40" t="str">
        <f t="shared" si="58"/>
        <v/>
      </c>
    </row>
    <row r="3042" spans="4:8" x14ac:dyDescent="0.25">
      <c r="D3042" s="100"/>
      <c r="G3042" s="19" t="str">
        <f>IFERROR(VLOOKUP($D3042,LISTA!$A$2:$J$9990,8,0),"")</f>
        <v/>
      </c>
      <c r="H3042" s="40" t="str">
        <f t="shared" si="58"/>
        <v/>
      </c>
    </row>
    <row r="3043" spans="4:8" x14ac:dyDescent="0.25">
      <c r="D3043" s="100"/>
      <c r="G3043" s="19" t="str">
        <f>IFERROR(VLOOKUP($D3043,LISTA!$A$2:$J$9990,8,0),"")</f>
        <v/>
      </c>
      <c r="H3043" s="40" t="str">
        <f t="shared" si="58"/>
        <v/>
      </c>
    </row>
    <row r="3044" spans="4:8" x14ac:dyDescent="0.25">
      <c r="D3044" s="100"/>
      <c r="G3044" s="19" t="str">
        <f>IFERROR(VLOOKUP($D3044,LISTA!$A$2:$J$9990,8,0),"")</f>
        <v/>
      </c>
      <c r="H3044" s="40" t="str">
        <f t="shared" si="58"/>
        <v/>
      </c>
    </row>
    <row r="3045" spans="4:8" x14ac:dyDescent="0.25">
      <c r="D3045" s="100"/>
      <c r="G3045" s="19" t="str">
        <f>IFERROR(VLOOKUP($D3045,LISTA!$A$2:$J$9990,8,0),"")</f>
        <v/>
      </c>
      <c r="H3045" s="40" t="str">
        <f t="shared" si="58"/>
        <v/>
      </c>
    </row>
    <row r="3046" spans="4:8" x14ac:dyDescent="0.25">
      <c r="D3046" s="100"/>
      <c r="G3046" s="19" t="str">
        <f>IFERROR(VLOOKUP($D3046,LISTA!$A$2:$J$9990,8,0),"")</f>
        <v/>
      </c>
      <c r="H3046" s="40" t="str">
        <f t="shared" si="58"/>
        <v/>
      </c>
    </row>
    <row r="3047" spans="4:8" x14ac:dyDescent="0.25">
      <c r="D3047" s="100"/>
      <c r="G3047" s="19" t="str">
        <f>IFERROR(VLOOKUP($D3047,LISTA!$A$2:$J$9990,8,0),"")</f>
        <v/>
      </c>
      <c r="H3047" s="40" t="str">
        <f t="shared" si="58"/>
        <v/>
      </c>
    </row>
    <row r="3048" spans="4:8" x14ac:dyDescent="0.25">
      <c r="D3048" s="100"/>
      <c r="G3048" s="19" t="str">
        <f>IFERROR(VLOOKUP($D3048,LISTA!$A$2:$J$9990,8,0),"")</f>
        <v/>
      </c>
      <c r="H3048" s="40" t="str">
        <f t="shared" si="58"/>
        <v/>
      </c>
    </row>
    <row r="3049" spans="4:8" x14ac:dyDescent="0.25">
      <c r="D3049" s="100"/>
      <c r="G3049" s="19" t="str">
        <f>IFERROR(VLOOKUP($D3049,LISTA!$A$2:$J$9990,8,0),"")</f>
        <v/>
      </c>
      <c r="H3049" s="40" t="str">
        <f t="shared" si="58"/>
        <v/>
      </c>
    </row>
    <row r="3050" spans="4:8" x14ac:dyDescent="0.25">
      <c r="D3050" s="100"/>
      <c r="G3050" s="19" t="str">
        <f>IFERROR(VLOOKUP($D3050,LISTA!$A$2:$J$9990,8,0),"")</f>
        <v/>
      </c>
      <c r="H3050" s="40" t="str">
        <f t="shared" si="58"/>
        <v/>
      </c>
    </row>
    <row r="3051" spans="4:8" x14ac:dyDescent="0.25">
      <c r="D3051" s="100"/>
      <c r="G3051" s="19" t="str">
        <f>IFERROR(VLOOKUP($D3051,LISTA!$A$2:$J$9990,8,0),"")</f>
        <v/>
      </c>
      <c r="H3051" s="40" t="str">
        <f t="shared" si="58"/>
        <v/>
      </c>
    </row>
    <row r="3052" spans="4:8" x14ac:dyDescent="0.25">
      <c r="D3052" s="100"/>
      <c r="G3052" s="19" t="str">
        <f>IFERROR(VLOOKUP($D3052,LISTA!$A$2:$J$9990,8,0),"")</f>
        <v/>
      </c>
      <c r="H3052" s="40" t="str">
        <f t="shared" si="58"/>
        <v/>
      </c>
    </row>
    <row r="3053" spans="4:8" x14ac:dyDescent="0.25">
      <c r="D3053" s="100"/>
      <c r="G3053" s="19" t="str">
        <f>IFERROR(VLOOKUP($D3053,LISTA!$A$2:$J$9990,8,0),"")</f>
        <v/>
      </c>
      <c r="H3053" s="40" t="str">
        <f t="shared" si="58"/>
        <v/>
      </c>
    </row>
    <row r="3054" spans="4:8" x14ac:dyDescent="0.25">
      <c r="D3054" s="100"/>
      <c r="G3054" s="19" t="str">
        <f>IFERROR(VLOOKUP($D3054,LISTA!$A$2:$J$9990,8,0),"")</f>
        <v/>
      </c>
      <c r="H3054" s="40" t="str">
        <f t="shared" si="58"/>
        <v/>
      </c>
    </row>
    <row r="3055" spans="4:8" x14ac:dyDescent="0.25">
      <c r="D3055" s="100"/>
      <c r="G3055" s="19" t="str">
        <f>IFERROR(VLOOKUP($D3055,LISTA!$A$2:$J$9990,8,0),"")</f>
        <v/>
      </c>
      <c r="H3055" s="40" t="str">
        <f t="shared" si="58"/>
        <v/>
      </c>
    </row>
    <row r="3056" spans="4:8" x14ac:dyDescent="0.25">
      <c r="D3056" s="100"/>
      <c r="G3056" s="19" t="str">
        <f>IFERROR(VLOOKUP($D3056,LISTA!$A$2:$J$9990,8,0),"")</f>
        <v/>
      </c>
      <c r="H3056" s="40" t="str">
        <f t="shared" si="58"/>
        <v/>
      </c>
    </row>
    <row r="3057" spans="4:8" x14ac:dyDescent="0.25">
      <c r="D3057" s="100"/>
      <c r="G3057" s="19" t="str">
        <f>IFERROR(VLOOKUP($D3057,LISTA!$A$2:$J$9990,8,0),"")</f>
        <v/>
      </c>
      <c r="H3057" s="40" t="str">
        <f t="shared" si="58"/>
        <v/>
      </c>
    </row>
    <row r="3058" spans="4:8" x14ac:dyDescent="0.25">
      <c r="D3058" s="100"/>
      <c r="G3058" s="19" t="str">
        <f>IFERROR(VLOOKUP($D3058,LISTA!$A$2:$J$9990,8,0),"")</f>
        <v/>
      </c>
      <c r="H3058" s="40" t="str">
        <f t="shared" si="58"/>
        <v/>
      </c>
    </row>
    <row r="3059" spans="4:8" x14ac:dyDescent="0.25">
      <c r="D3059" s="100"/>
      <c r="G3059" s="19" t="str">
        <f>IFERROR(VLOOKUP($D3059,LISTA!$A$2:$J$9990,8,0),"")</f>
        <v/>
      </c>
      <c r="H3059" s="40" t="str">
        <f t="shared" si="58"/>
        <v/>
      </c>
    </row>
    <row r="3060" spans="4:8" x14ac:dyDescent="0.25">
      <c r="D3060" s="100"/>
      <c r="G3060" s="19" t="str">
        <f>IFERROR(VLOOKUP($D3060,LISTA!$A$2:$J$9990,8,0),"")</f>
        <v/>
      </c>
      <c r="H3060" s="40" t="str">
        <f t="shared" si="58"/>
        <v/>
      </c>
    </row>
    <row r="3061" spans="4:8" x14ac:dyDescent="0.25">
      <c r="D3061" s="100"/>
      <c r="G3061" s="19" t="str">
        <f>IFERROR(VLOOKUP($D3061,LISTA!$A$2:$J$9990,8,0),"")</f>
        <v/>
      </c>
      <c r="H3061" s="40" t="str">
        <f t="shared" si="58"/>
        <v/>
      </c>
    </row>
    <row r="3062" spans="4:8" x14ac:dyDescent="0.25">
      <c r="D3062" s="100"/>
      <c r="G3062" s="19" t="str">
        <f>IFERROR(VLOOKUP($D3062,LISTA!$A$2:$J$9990,8,0),"")</f>
        <v/>
      </c>
      <c r="H3062" s="40" t="str">
        <f t="shared" si="58"/>
        <v/>
      </c>
    </row>
    <row r="3063" spans="4:8" x14ac:dyDescent="0.25">
      <c r="D3063" s="100"/>
      <c r="G3063" s="19" t="str">
        <f>IFERROR(VLOOKUP($D3063,LISTA!$A$2:$J$9990,8,0),"")</f>
        <v/>
      </c>
      <c r="H3063" s="40" t="str">
        <f t="shared" si="58"/>
        <v/>
      </c>
    </row>
    <row r="3064" spans="4:8" x14ac:dyDescent="0.25">
      <c r="D3064" s="100"/>
      <c r="G3064" s="19" t="str">
        <f>IFERROR(VLOOKUP($D3064,LISTA!$A$2:$J$9990,8,0),"")</f>
        <v/>
      </c>
      <c r="H3064" s="40" t="str">
        <f t="shared" si="58"/>
        <v/>
      </c>
    </row>
    <row r="3065" spans="4:8" x14ac:dyDescent="0.25">
      <c r="D3065" s="100"/>
      <c r="G3065" s="19" t="str">
        <f>IFERROR(VLOOKUP($D3065,LISTA!$A$2:$J$9990,8,0),"")</f>
        <v/>
      </c>
      <c r="H3065" s="40" t="str">
        <f t="shared" si="58"/>
        <v/>
      </c>
    </row>
    <row r="3066" spans="4:8" x14ac:dyDescent="0.25">
      <c r="D3066" s="100"/>
      <c r="G3066" s="19" t="str">
        <f>IFERROR(VLOOKUP($D3066,LISTA!$A$2:$J$9990,8,0),"")</f>
        <v/>
      </c>
      <c r="H3066" s="40" t="str">
        <f t="shared" si="58"/>
        <v/>
      </c>
    </row>
    <row r="3067" spans="4:8" x14ac:dyDescent="0.25">
      <c r="D3067" s="100"/>
      <c r="G3067" s="19" t="str">
        <f>IFERROR(VLOOKUP($D3067,LISTA!$A$2:$J$9990,8,0),"")</f>
        <v/>
      </c>
      <c r="H3067" s="40" t="str">
        <f t="shared" si="58"/>
        <v/>
      </c>
    </row>
    <row r="3068" spans="4:8" x14ac:dyDescent="0.25">
      <c r="D3068" s="100"/>
      <c r="G3068" s="19" t="str">
        <f>IFERROR(VLOOKUP($D3068,LISTA!$A$2:$J$9990,8,0),"")</f>
        <v/>
      </c>
      <c r="H3068" s="40" t="str">
        <f t="shared" si="58"/>
        <v/>
      </c>
    </row>
    <row r="3069" spans="4:8" x14ac:dyDescent="0.25">
      <c r="D3069" s="100"/>
      <c r="G3069" s="19" t="str">
        <f>IFERROR(VLOOKUP($D3069,LISTA!$A$2:$J$9990,8,0),"")</f>
        <v/>
      </c>
      <c r="H3069" s="40" t="str">
        <f t="shared" si="58"/>
        <v/>
      </c>
    </row>
    <row r="3070" spans="4:8" x14ac:dyDescent="0.25">
      <c r="D3070" s="100"/>
      <c r="G3070" s="19" t="str">
        <f>IFERROR(VLOOKUP($D3070,LISTA!$A$2:$J$9990,8,0),"")</f>
        <v/>
      </c>
      <c r="H3070" s="40" t="str">
        <f t="shared" si="58"/>
        <v/>
      </c>
    </row>
    <row r="3071" spans="4:8" x14ac:dyDescent="0.25">
      <c r="D3071" s="100"/>
      <c r="G3071" s="19" t="str">
        <f>IFERROR(VLOOKUP($D3071,LISTA!$A$2:$J$9990,8,0),"")</f>
        <v/>
      </c>
      <c r="H3071" s="40" t="str">
        <f t="shared" si="58"/>
        <v/>
      </c>
    </row>
    <row r="3072" spans="4:8" x14ac:dyDescent="0.25">
      <c r="D3072" s="100"/>
      <c r="G3072" s="19" t="str">
        <f>IFERROR(VLOOKUP($D3072,LISTA!$A$2:$J$9990,8,0),"")</f>
        <v/>
      </c>
      <c r="H3072" s="40" t="str">
        <f t="shared" si="58"/>
        <v/>
      </c>
    </row>
    <row r="3073" spans="4:8" x14ac:dyDescent="0.25">
      <c r="D3073" s="100"/>
      <c r="G3073" s="19" t="str">
        <f>IFERROR(VLOOKUP($D3073,LISTA!$A$2:$J$9990,8,0),"")</f>
        <v/>
      </c>
      <c r="H3073" s="40" t="str">
        <f t="shared" si="58"/>
        <v/>
      </c>
    </row>
    <row r="3074" spans="4:8" x14ac:dyDescent="0.25">
      <c r="D3074" s="100"/>
      <c r="G3074" s="19" t="str">
        <f>IFERROR(VLOOKUP($D3074,LISTA!$A$2:$J$9990,8,0),"")</f>
        <v/>
      </c>
      <c r="H3074" s="40" t="str">
        <f t="shared" si="58"/>
        <v/>
      </c>
    </row>
    <row r="3075" spans="4:8" x14ac:dyDescent="0.25">
      <c r="D3075" s="100"/>
      <c r="G3075" s="19" t="str">
        <f>IFERROR(VLOOKUP($D3075,LISTA!$A$2:$J$9990,8,0),"")</f>
        <v/>
      </c>
      <c r="H3075" s="40" t="str">
        <f t="shared" si="58"/>
        <v/>
      </c>
    </row>
    <row r="3076" spans="4:8" x14ac:dyDescent="0.25">
      <c r="D3076" s="100"/>
      <c r="G3076" s="19" t="str">
        <f>IFERROR(VLOOKUP($D3076,LISTA!$A$2:$J$9990,8,0),"")</f>
        <v/>
      </c>
      <c r="H3076" s="40" t="str">
        <f t="shared" si="58"/>
        <v/>
      </c>
    </row>
    <row r="3077" spans="4:8" x14ac:dyDescent="0.25">
      <c r="D3077" s="100"/>
      <c r="G3077" s="19" t="str">
        <f>IFERROR(VLOOKUP($D3077,LISTA!$A$2:$J$9990,8,0),"")</f>
        <v/>
      </c>
      <c r="H3077" s="40" t="str">
        <f t="shared" ref="H3077:H3140" si="59">IF(OR(G3077=$K$10,G3077=$K$11,G3077=$K$14,G3077=$K$15,G3077=$K$16,G3077=$K$17,G3077=$K$18,G3077=$K$19,G3077=$K$20,G3077=$K$21,G3077=$K$22,G3077=$K$23,G3077=$K$24,G3077=$K$25,G3077=$K$26,G3077=$K$27,G3077=$K$28),$K$9,IF(OR(G3077=$K$32,G3077=$K$33),$K$31,IF(OR(G3077=$K$38),$K$37,"")))</f>
        <v/>
      </c>
    </row>
    <row r="3078" spans="4:8" x14ac:dyDescent="0.25">
      <c r="D3078" s="100"/>
      <c r="G3078" s="19" t="str">
        <f>IFERROR(VLOOKUP($D3078,LISTA!$A$2:$J$9990,8,0),"")</f>
        <v/>
      </c>
      <c r="H3078" s="40" t="str">
        <f t="shared" si="59"/>
        <v/>
      </c>
    </row>
    <row r="3079" spans="4:8" x14ac:dyDescent="0.25">
      <c r="D3079" s="100"/>
      <c r="G3079" s="19" t="str">
        <f>IFERROR(VLOOKUP($D3079,LISTA!$A$2:$J$9990,8,0),"")</f>
        <v/>
      </c>
      <c r="H3079" s="40" t="str">
        <f t="shared" si="59"/>
        <v/>
      </c>
    </row>
    <row r="3080" spans="4:8" x14ac:dyDescent="0.25">
      <c r="D3080" s="100"/>
      <c r="G3080" s="19" t="str">
        <f>IFERROR(VLOOKUP($D3080,LISTA!$A$2:$J$9990,8,0),"")</f>
        <v/>
      </c>
      <c r="H3080" s="40" t="str">
        <f t="shared" si="59"/>
        <v/>
      </c>
    </row>
    <row r="3081" spans="4:8" x14ac:dyDescent="0.25">
      <c r="D3081" s="100"/>
      <c r="G3081" s="19" t="str">
        <f>IFERROR(VLOOKUP($D3081,LISTA!$A$2:$J$9990,8,0),"")</f>
        <v/>
      </c>
      <c r="H3081" s="40" t="str">
        <f t="shared" si="59"/>
        <v/>
      </c>
    </row>
    <row r="3082" spans="4:8" x14ac:dyDescent="0.25">
      <c r="D3082" s="100"/>
      <c r="G3082" s="19" t="str">
        <f>IFERROR(VLOOKUP($D3082,LISTA!$A$2:$J$9990,8,0),"")</f>
        <v/>
      </c>
      <c r="H3082" s="40" t="str">
        <f t="shared" si="59"/>
        <v/>
      </c>
    </row>
    <row r="3083" spans="4:8" x14ac:dyDescent="0.25">
      <c r="D3083" s="100"/>
      <c r="G3083" s="19" t="str">
        <f>IFERROR(VLOOKUP($D3083,LISTA!$A$2:$J$9990,8,0),"")</f>
        <v/>
      </c>
      <c r="H3083" s="40" t="str">
        <f t="shared" si="59"/>
        <v/>
      </c>
    </row>
    <row r="3084" spans="4:8" x14ac:dyDescent="0.25">
      <c r="D3084" s="100"/>
      <c r="G3084" s="19" t="str">
        <f>IFERROR(VLOOKUP($D3084,LISTA!$A$2:$J$9990,8,0),"")</f>
        <v/>
      </c>
      <c r="H3084" s="40" t="str">
        <f t="shared" si="59"/>
        <v/>
      </c>
    </row>
    <row r="3085" spans="4:8" x14ac:dyDescent="0.25">
      <c r="D3085" s="100"/>
      <c r="G3085" s="19" t="str">
        <f>IFERROR(VLOOKUP($D3085,LISTA!$A$2:$J$9990,8,0),"")</f>
        <v/>
      </c>
      <c r="H3085" s="40" t="str">
        <f t="shared" si="59"/>
        <v/>
      </c>
    </row>
    <row r="3086" spans="4:8" x14ac:dyDescent="0.25">
      <c r="D3086" s="100"/>
      <c r="G3086" s="19" t="str">
        <f>IFERROR(VLOOKUP($D3086,LISTA!$A$2:$J$9990,8,0),"")</f>
        <v/>
      </c>
      <c r="H3086" s="40" t="str">
        <f t="shared" si="59"/>
        <v/>
      </c>
    </row>
    <row r="3087" spans="4:8" x14ac:dyDescent="0.25">
      <c r="D3087" s="100"/>
      <c r="G3087" s="19" t="str">
        <f>IFERROR(VLOOKUP($D3087,LISTA!$A$2:$J$9990,8,0),"")</f>
        <v/>
      </c>
      <c r="H3087" s="40" t="str">
        <f t="shared" si="59"/>
        <v/>
      </c>
    </row>
    <row r="3088" spans="4:8" x14ac:dyDescent="0.25">
      <c r="D3088" s="100"/>
      <c r="G3088" s="19" t="str">
        <f>IFERROR(VLOOKUP($D3088,LISTA!$A$2:$J$9990,8,0),"")</f>
        <v/>
      </c>
      <c r="H3088" s="40" t="str">
        <f t="shared" si="59"/>
        <v/>
      </c>
    </row>
    <row r="3089" spans="4:8" x14ac:dyDescent="0.25">
      <c r="D3089" s="100"/>
      <c r="G3089" s="19" t="str">
        <f>IFERROR(VLOOKUP($D3089,LISTA!$A$2:$J$9990,8,0),"")</f>
        <v/>
      </c>
      <c r="H3089" s="40" t="str">
        <f t="shared" si="59"/>
        <v/>
      </c>
    </row>
    <row r="3090" spans="4:8" x14ac:dyDescent="0.25">
      <c r="D3090" s="100"/>
      <c r="G3090" s="19" t="str">
        <f>IFERROR(VLOOKUP($D3090,LISTA!$A$2:$J$9990,8,0),"")</f>
        <v/>
      </c>
      <c r="H3090" s="40" t="str">
        <f t="shared" si="59"/>
        <v/>
      </c>
    </row>
    <row r="3091" spans="4:8" x14ac:dyDescent="0.25">
      <c r="D3091" s="100"/>
      <c r="G3091" s="19" t="str">
        <f>IFERROR(VLOOKUP($D3091,LISTA!$A$2:$J$9990,8,0),"")</f>
        <v/>
      </c>
      <c r="H3091" s="40" t="str">
        <f t="shared" si="59"/>
        <v/>
      </c>
    </row>
    <row r="3092" spans="4:8" x14ac:dyDescent="0.25">
      <c r="D3092" s="100"/>
      <c r="G3092" s="19" t="str">
        <f>IFERROR(VLOOKUP($D3092,LISTA!$A$2:$J$9990,8,0),"")</f>
        <v/>
      </c>
      <c r="H3092" s="40" t="str">
        <f t="shared" si="59"/>
        <v/>
      </c>
    </row>
    <row r="3093" spans="4:8" x14ac:dyDescent="0.25">
      <c r="D3093" s="100"/>
      <c r="G3093" s="19" t="str">
        <f>IFERROR(VLOOKUP($D3093,LISTA!$A$2:$J$9990,8,0),"")</f>
        <v/>
      </c>
      <c r="H3093" s="40" t="str">
        <f t="shared" si="59"/>
        <v/>
      </c>
    </row>
    <row r="3094" spans="4:8" x14ac:dyDescent="0.25">
      <c r="D3094" s="100"/>
      <c r="G3094" s="19" t="str">
        <f>IFERROR(VLOOKUP($D3094,LISTA!$A$2:$J$9990,8,0),"")</f>
        <v/>
      </c>
      <c r="H3094" s="40" t="str">
        <f t="shared" si="59"/>
        <v/>
      </c>
    </row>
    <row r="3095" spans="4:8" x14ac:dyDescent="0.25">
      <c r="D3095" s="100"/>
      <c r="G3095" s="19" t="str">
        <f>IFERROR(VLOOKUP($D3095,LISTA!$A$2:$J$9990,8,0),"")</f>
        <v/>
      </c>
      <c r="H3095" s="40" t="str">
        <f t="shared" si="59"/>
        <v/>
      </c>
    </row>
    <row r="3096" spans="4:8" x14ac:dyDescent="0.25">
      <c r="D3096" s="100"/>
      <c r="G3096" s="19" t="str">
        <f>IFERROR(VLOOKUP($D3096,LISTA!$A$2:$J$9990,8,0),"")</f>
        <v/>
      </c>
      <c r="H3096" s="40" t="str">
        <f t="shared" si="59"/>
        <v/>
      </c>
    </row>
    <row r="3097" spans="4:8" x14ac:dyDescent="0.25">
      <c r="D3097" s="100"/>
      <c r="G3097" s="19" t="str">
        <f>IFERROR(VLOOKUP($D3097,LISTA!$A$2:$J$9990,8,0),"")</f>
        <v/>
      </c>
      <c r="H3097" s="40" t="str">
        <f t="shared" si="59"/>
        <v/>
      </c>
    </row>
    <row r="3098" spans="4:8" x14ac:dyDescent="0.25">
      <c r="D3098" s="100"/>
      <c r="G3098" s="19" t="str">
        <f>IFERROR(VLOOKUP($D3098,LISTA!$A$2:$J$9990,8,0),"")</f>
        <v/>
      </c>
      <c r="H3098" s="40" t="str">
        <f t="shared" si="59"/>
        <v/>
      </c>
    </row>
    <row r="3099" spans="4:8" x14ac:dyDescent="0.25">
      <c r="D3099" s="100"/>
      <c r="G3099" s="19" t="str">
        <f>IFERROR(VLOOKUP($D3099,LISTA!$A$2:$J$9990,8,0),"")</f>
        <v/>
      </c>
      <c r="H3099" s="40" t="str">
        <f t="shared" si="59"/>
        <v/>
      </c>
    </row>
    <row r="3100" spans="4:8" x14ac:dyDescent="0.25">
      <c r="D3100" s="100"/>
      <c r="G3100" s="19" t="str">
        <f>IFERROR(VLOOKUP($D3100,LISTA!$A$2:$J$9990,8,0),"")</f>
        <v/>
      </c>
      <c r="H3100" s="40" t="str">
        <f t="shared" si="59"/>
        <v/>
      </c>
    </row>
    <row r="3101" spans="4:8" x14ac:dyDescent="0.25">
      <c r="D3101" s="100"/>
      <c r="G3101" s="19" t="str">
        <f>IFERROR(VLOOKUP($D3101,LISTA!$A$2:$J$9990,8,0),"")</f>
        <v/>
      </c>
      <c r="H3101" s="40" t="str">
        <f t="shared" si="59"/>
        <v/>
      </c>
    </row>
    <row r="3102" spans="4:8" x14ac:dyDescent="0.25">
      <c r="D3102" s="100"/>
      <c r="G3102" s="19" t="str">
        <f>IFERROR(VLOOKUP($D3102,LISTA!$A$2:$J$9990,8,0),"")</f>
        <v/>
      </c>
      <c r="H3102" s="40" t="str">
        <f t="shared" si="59"/>
        <v/>
      </c>
    </row>
    <row r="3103" spans="4:8" x14ac:dyDescent="0.25">
      <c r="D3103" s="100"/>
      <c r="G3103" s="19" t="str">
        <f>IFERROR(VLOOKUP($D3103,LISTA!$A$2:$J$9990,8,0),"")</f>
        <v/>
      </c>
      <c r="H3103" s="40" t="str">
        <f t="shared" si="59"/>
        <v/>
      </c>
    </row>
    <row r="3104" spans="4:8" x14ac:dyDescent="0.25">
      <c r="D3104" s="100"/>
      <c r="G3104" s="19" t="str">
        <f>IFERROR(VLOOKUP($D3104,LISTA!$A$2:$J$9990,8,0),"")</f>
        <v/>
      </c>
      <c r="H3104" s="40" t="str">
        <f t="shared" si="59"/>
        <v/>
      </c>
    </row>
    <row r="3105" spans="4:8" x14ac:dyDescent="0.25">
      <c r="D3105" s="100"/>
      <c r="G3105" s="19" t="str">
        <f>IFERROR(VLOOKUP($D3105,LISTA!$A$2:$J$9990,8,0),"")</f>
        <v/>
      </c>
      <c r="H3105" s="40" t="str">
        <f t="shared" si="59"/>
        <v/>
      </c>
    </row>
    <row r="3106" spans="4:8" x14ac:dyDescent="0.25">
      <c r="D3106" s="100"/>
      <c r="G3106" s="19" t="str">
        <f>IFERROR(VLOOKUP($D3106,LISTA!$A$2:$J$9990,8,0),"")</f>
        <v/>
      </c>
      <c r="H3106" s="40" t="str">
        <f t="shared" si="59"/>
        <v/>
      </c>
    </row>
    <row r="3107" spans="4:8" x14ac:dyDescent="0.25">
      <c r="D3107" s="100"/>
      <c r="G3107" s="19" t="str">
        <f>IFERROR(VLOOKUP($D3107,LISTA!$A$2:$J$9990,8,0),"")</f>
        <v/>
      </c>
      <c r="H3107" s="40" t="str">
        <f t="shared" si="59"/>
        <v/>
      </c>
    </row>
    <row r="3108" spans="4:8" x14ac:dyDescent="0.25">
      <c r="D3108" s="100"/>
      <c r="G3108" s="19" t="str">
        <f>IFERROR(VLOOKUP($D3108,LISTA!$A$2:$J$9990,8,0),"")</f>
        <v/>
      </c>
      <c r="H3108" s="40" t="str">
        <f t="shared" si="59"/>
        <v/>
      </c>
    </row>
    <row r="3109" spans="4:8" x14ac:dyDescent="0.25">
      <c r="D3109" s="100"/>
      <c r="G3109" s="19" t="str">
        <f>IFERROR(VLOOKUP($D3109,LISTA!$A$2:$J$9990,8,0),"")</f>
        <v/>
      </c>
      <c r="H3109" s="40" t="str">
        <f t="shared" si="59"/>
        <v/>
      </c>
    </row>
    <row r="3110" spans="4:8" x14ac:dyDescent="0.25">
      <c r="D3110" s="100"/>
      <c r="G3110" s="19" t="str">
        <f>IFERROR(VLOOKUP($D3110,LISTA!$A$2:$J$9990,8,0),"")</f>
        <v/>
      </c>
      <c r="H3110" s="40" t="str">
        <f t="shared" si="59"/>
        <v/>
      </c>
    </row>
    <row r="3111" spans="4:8" x14ac:dyDescent="0.25">
      <c r="D3111" s="100"/>
      <c r="G3111" s="19" t="str">
        <f>IFERROR(VLOOKUP($D3111,LISTA!$A$2:$J$9990,8,0),"")</f>
        <v/>
      </c>
      <c r="H3111" s="40" t="str">
        <f t="shared" si="59"/>
        <v/>
      </c>
    </row>
    <row r="3112" spans="4:8" x14ac:dyDescent="0.25">
      <c r="D3112" s="100"/>
      <c r="G3112" s="19" t="str">
        <f>IFERROR(VLOOKUP($D3112,LISTA!$A$2:$J$9990,8,0),"")</f>
        <v/>
      </c>
      <c r="H3112" s="40" t="str">
        <f t="shared" si="59"/>
        <v/>
      </c>
    </row>
    <row r="3113" spans="4:8" x14ac:dyDescent="0.25">
      <c r="D3113" s="100"/>
      <c r="G3113" s="19" t="str">
        <f>IFERROR(VLOOKUP($D3113,LISTA!$A$2:$J$9990,8,0),"")</f>
        <v/>
      </c>
      <c r="H3113" s="40" t="str">
        <f t="shared" si="59"/>
        <v/>
      </c>
    </row>
    <row r="3114" spans="4:8" x14ac:dyDescent="0.25">
      <c r="D3114" s="100"/>
      <c r="G3114" s="19" t="str">
        <f>IFERROR(VLOOKUP($D3114,LISTA!$A$2:$J$9990,8,0),"")</f>
        <v/>
      </c>
      <c r="H3114" s="40" t="str">
        <f t="shared" si="59"/>
        <v/>
      </c>
    </row>
    <row r="3115" spans="4:8" x14ac:dyDescent="0.25">
      <c r="D3115" s="100"/>
      <c r="G3115" s="19" t="str">
        <f>IFERROR(VLOOKUP($D3115,LISTA!$A$2:$J$9990,8,0),"")</f>
        <v/>
      </c>
      <c r="H3115" s="40" t="str">
        <f t="shared" si="59"/>
        <v/>
      </c>
    </row>
    <row r="3116" spans="4:8" x14ac:dyDescent="0.25">
      <c r="D3116" s="100"/>
      <c r="G3116" s="19" t="str">
        <f>IFERROR(VLOOKUP($D3116,LISTA!$A$2:$J$9990,8,0),"")</f>
        <v/>
      </c>
      <c r="H3116" s="40" t="str">
        <f t="shared" si="59"/>
        <v/>
      </c>
    </row>
    <row r="3117" spans="4:8" x14ac:dyDescent="0.25">
      <c r="D3117" s="100"/>
      <c r="G3117" s="19" t="str">
        <f>IFERROR(VLOOKUP($D3117,LISTA!$A$2:$J$9990,8,0),"")</f>
        <v/>
      </c>
      <c r="H3117" s="40" t="str">
        <f t="shared" si="59"/>
        <v/>
      </c>
    </row>
    <row r="3118" spans="4:8" x14ac:dyDescent="0.25">
      <c r="D3118" s="100"/>
      <c r="G3118" s="19" t="str">
        <f>IFERROR(VLOOKUP($D3118,LISTA!$A$2:$J$9990,8,0),"")</f>
        <v/>
      </c>
      <c r="H3118" s="40" t="str">
        <f t="shared" si="59"/>
        <v/>
      </c>
    </row>
    <row r="3119" spans="4:8" x14ac:dyDescent="0.25">
      <c r="D3119" s="100"/>
      <c r="G3119" s="19" t="str">
        <f>IFERROR(VLOOKUP($D3119,LISTA!$A$2:$J$9990,8,0),"")</f>
        <v/>
      </c>
      <c r="H3119" s="40" t="str">
        <f t="shared" si="59"/>
        <v/>
      </c>
    </row>
    <row r="3120" spans="4:8" x14ac:dyDescent="0.25">
      <c r="D3120" s="100"/>
      <c r="G3120" s="19" t="str">
        <f>IFERROR(VLOOKUP($D3120,LISTA!$A$2:$J$9990,8,0),"")</f>
        <v/>
      </c>
      <c r="H3120" s="40" t="str">
        <f t="shared" si="59"/>
        <v/>
      </c>
    </row>
    <row r="3121" spans="4:8" x14ac:dyDescent="0.25">
      <c r="D3121" s="100"/>
      <c r="G3121" s="19" t="str">
        <f>IFERROR(VLOOKUP($D3121,LISTA!$A$2:$J$9990,8,0),"")</f>
        <v/>
      </c>
      <c r="H3121" s="40" t="str">
        <f t="shared" si="59"/>
        <v/>
      </c>
    </row>
    <row r="3122" spans="4:8" x14ac:dyDescent="0.25">
      <c r="D3122" s="100"/>
      <c r="G3122" s="19" t="str">
        <f>IFERROR(VLOOKUP($D3122,LISTA!$A$2:$J$9990,8,0),"")</f>
        <v/>
      </c>
      <c r="H3122" s="40" t="str">
        <f t="shared" si="59"/>
        <v/>
      </c>
    </row>
    <row r="3123" spans="4:8" x14ac:dyDescent="0.25">
      <c r="D3123" s="100"/>
      <c r="G3123" s="19" t="str">
        <f>IFERROR(VLOOKUP($D3123,LISTA!$A$2:$J$9990,8,0),"")</f>
        <v/>
      </c>
      <c r="H3123" s="40" t="str">
        <f t="shared" si="59"/>
        <v/>
      </c>
    </row>
    <row r="3124" spans="4:8" x14ac:dyDescent="0.25">
      <c r="D3124" s="100"/>
      <c r="G3124" s="19" t="str">
        <f>IFERROR(VLOOKUP($D3124,LISTA!$A$2:$J$9990,8,0),"")</f>
        <v/>
      </c>
      <c r="H3124" s="40" t="str">
        <f t="shared" si="59"/>
        <v/>
      </c>
    </row>
    <row r="3125" spans="4:8" x14ac:dyDescent="0.25">
      <c r="D3125" s="100"/>
      <c r="G3125" s="19" t="str">
        <f>IFERROR(VLOOKUP($D3125,LISTA!$A$2:$J$9990,8,0),"")</f>
        <v/>
      </c>
      <c r="H3125" s="40" t="str">
        <f t="shared" si="59"/>
        <v/>
      </c>
    </row>
    <row r="3126" spans="4:8" x14ac:dyDescent="0.25">
      <c r="D3126" s="100"/>
      <c r="G3126" s="19" t="str">
        <f>IFERROR(VLOOKUP($D3126,LISTA!$A$2:$J$9990,8,0),"")</f>
        <v/>
      </c>
      <c r="H3126" s="40" t="str">
        <f t="shared" si="59"/>
        <v/>
      </c>
    </row>
    <row r="3127" spans="4:8" x14ac:dyDescent="0.25">
      <c r="D3127" s="100"/>
      <c r="G3127" s="19" t="str">
        <f>IFERROR(VLOOKUP($D3127,LISTA!$A$2:$J$9990,8,0),"")</f>
        <v/>
      </c>
      <c r="H3127" s="40" t="str">
        <f t="shared" si="59"/>
        <v/>
      </c>
    </row>
    <row r="3128" spans="4:8" x14ac:dyDescent="0.25">
      <c r="D3128" s="100"/>
      <c r="G3128" s="19" t="str">
        <f>IFERROR(VLOOKUP($D3128,LISTA!$A$2:$J$9990,8,0),"")</f>
        <v/>
      </c>
      <c r="H3128" s="40" t="str">
        <f t="shared" si="59"/>
        <v/>
      </c>
    </row>
    <row r="3129" spans="4:8" x14ac:dyDescent="0.25">
      <c r="D3129" s="100"/>
      <c r="G3129" s="19" t="str">
        <f>IFERROR(VLOOKUP($D3129,LISTA!$A$2:$J$9990,8,0),"")</f>
        <v/>
      </c>
      <c r="H3129" s="40" t="str">
        <f t="shared" si="59"/>
        <v/>
      </c>
    </row>
    <row r="3130" spans="4:8" x14ac:dyDescent="0.25">
      <c r="D3130" s="100"/>
      <c r="G3130" s="19" t="str">
        <f>IFERROR(VLOOKUP($D3130,LISTA!$A$2:$J$9990,8,0),"")</f>
        <v/>
      </c>
      <c r="H3130" s="40" t="str">
        <f t="shared" si="59"/>
        <v/>
      </c>
    </row>
    <row r="3131" spans="4:8" x14ac:dyDescent="0.25">
      <c r="D3131" s="100"/>
      <c r="G3131" s="19" t="str">
        <f>IFERROR(VLOOKUP($D3131,LISTA!$A$2:$J$9990,8,0),"")</f>
        <v/>
      </c>
      <c r="H3131" s="40" t="str">
        <f t="shared" si="59"/>
        <v/>
      </c>
    </row>
    <row r="3132" spans="4:8" x14ac:dyDescent="0.25">
      <c r="D3132" s="100"/>
      <c r="G3132" s="19" t="str">
        <f>IFERROR(VLOOKUP($D3132,LISTA!$A$2:$J$9990,8,0),"")</f>
        <v/>
      </c>
      <c r="H3132" s="40" t="str">
        <f t="shared" si="59"/>
        <v/>
      </c>
    </row>
    <row r="3133" spans="4:8" x14ac:dyDescent="0.25">
      <c r="D3133" s="100"/>
      <c r="G3133" s="19" t="str">
        <f>IFERROR(VLOOKUP($D3133,LISTA!$A$2:$J$9990,8,0),"")</f>
        <v/>
      </c>
      <c r="H3133" s="40" t="str">
        <f t="shared" si="59"/>
        <v/>
      </c>
    </row>
    <row r="3134" spans="4:8" x14ac:dyDescent="0.25">
      <c r="D3134" s="100"/>
      <c r="G3134" s="19" t="str">
        <f>IFERROR(VLOOKUP($D3134,LISTA!$A$2:$J$9990,8,0),"")</f>
        <v/>
      </c>
      <c r="H3134" s="40" t="str">
        <f t="shared" si="59"/>
        <v/>
      </c>
    </row>
    <row r="3135" spans="4:8" x14ac:dyDescent="0.25">
      <c r="D3135" s="100"/>
      <c r="G3135" s="19" t="str">
        <f>IFERROR(VLOOKUP($D3135,LISTA!$A$2:$J$9990,8,0),"")</f>
        <v/>
      </c>
      <c r="H3135" s="40" t="str">
        <f t="shared" si="59"/>
        <v/>
      </c>
    </row>
    <row r="3136" spans="4:8" x14ac:dyDescent="0.25">
      <c r="D3136" s="100"/>
      <c r="G3136" s="19" t="str">
        <f>IFERROR(VLOOKUP($D3136,LISTA!$A$2:$J$9990,8,0),"")</f>
        <v/>
      </c>
      <c r="H3136" s="40" t="str">
        <f t="shared" si="59"/>
        <v/>
      </c>
    </row>
    <row r="3137" spans="4:8" x14ac:dyDescent="0.25">
      <c r="D3137" s="100"/>
      <c r="G3137" s="19" t="str">
        <f>IFERROR(VLOOKUP($D3137,LISTA!$A$2:$J$9990,8,0),"")</f>
        <v/>
      </c>
      <c r="H3137" s="40" t="str">
        <f t="shared" si="59"/>
        <v/>
      </c>
    </row>
    <row r="3138" spans="4:8" x14ac:dyDescent="0.25">
      <c r="D3138" s="100"/>
      <c r="G3138" s="19" t="str">
        <f>IFERROR(VLOOKUP($D3138,LISTA!$A$2:$J$9990,8,0),"")</f>
        <v/>
      </c>
      <c r="H3138" s="40" t="str">
        <f t="shared" si="59"/>
        <v/>
      </c>
    </row>
    <row r="3139" spans="4:8" x14ac:dyDescent="0.25">
      <c r="D3139" s="100"/>
      <c r="G3139" s="19" t="str">
        <f>IFERROR(VLOOKUP($D3139,LISTA!$A$2:$J$9990,8,0),"")</f>
        <v/>
      </c>
      <c r="H3139" s="40" t="str">
        <f t="shared" si="59"/>
        <v/>
      </c>
    </row>
    <row r="3140" spans="4:8" x14ac:dyDescent="0.25">
      <c r="D3140" s="100"/>
      <c r="G3140" s="19" t="str">
        <f>IFERROR(VLOOKUP($D3140,LISTA!$A$2:$J$9990,8,0),"")</f>
        <v/>
      </c>
      <c r="H3140" s="40" t="str">
        <f t="shared" si="59"/>
        <v/>
      </c>
    </row>
    <row r="3141" spans="4:8" x14ac:dyDescent="0.25">
      <c r="D3141" s="100"/>
      <c r="G3141" s="19" t="str">
        <f>IFERROR(VLOOKUP($D3141,LISTA!$A$2:$J$9990,8,0),"")</f>
        <v/>
      </c>
      <c r="H3141" s="40" t="str">
        <f t="shared" ref="H3141:H3204" si="60">IF(OR(G3141=$K$10,G3141=$K$11,G3141=$K$14,G3141=$K$15,G3141=$K$16,G3141=$K$17,G3141=$K$18,G3141=$K$19,G3141=$K$20,G3141=$K$21,G3141=$K$22,G3141=$K$23,G3141=$K$24,G3141=$K$25,G3141=$K$26,G3141=$K$27,G3141=$K$28),$K$9,IF(OR(G3141=$K$32,G3141=$K$33),$K$31,IF(OR(G3141=$K$38),$K$37,"")))</f>
        <v/>
      </c>
    </row>
    <row r="3142" spans="4:8" x14ac:dyDescent="0.25">
      <c r="D3142" s="100"/>
      <c r="G3142" s="19" t="str">
        <f>IFERROR(VLOOKUP($D3142,LISTA!$A$2:$J$9990,8,0),"")</f>
        <v/>
      </c>
      <c r="H3142" s="40" t="str">
        <f t="shared" si="60"/>
        <v/>
      </c>
    </row>
    <row r="3143" spans="4:8" x14ac:dyDescent="0.25">
      <c r="D3143" s="100"/>
      <c r="G3143" s="19" t="str">
        <f>IFERROR(VLOOKUP($D3143,LISTA!$A$2:$J$9990,8,0),"")</f>
        <v/>
      </c>
      <c r="H3143" s="40" t="str">
        <f t="shared" si="60"/>
        <v/>
      </c>
    </row>
    <row r="3144" spans="4:8" x14ac:dyDescent="0.25">
      <c r="D3144" s="100"/>
      <c r="G3144" s="19" t="str">
        <f>IFERROR(VLOOKUP($D3144,LISTA!$A$2:$J$9990,8,0),"")</f>
        <v/>
      </c>
      <c r="H3144" s="40" t="str">
        <f t="shared" si="60"/>
        <v/>
      </c>
    </row>
    <row r="3145" spans="4:8" x14ac:dyDescent="0.25">
      <c r="D3145" s="100"/>
      <c r="G3145" s="19" t="str">
        <f>IFERROR(VLOOKUP($D3145,LISTA!$A$2:$J$9990,8,0),"")</f>
        <v/>
      </c>
      <c r="H3145" s="40" t="str">
        <f t="shared" si="60"/>
        <v/>
      </c>
    </row>
    <row r="3146" spans="4:8" x14ac:dyDescent="0.25">
      <c r="D3146" s="100"/>
      <c r="G3146" s="19" t="str">
        <f>IFERROR(VLOOKUP($D3146,LISTA!$A$2:$J$9990,8,0),"")</f>
        <v/>
      </c>
      <c r="H3146" s="40" t="str">
        <f t="shared" si="60"/>
        <v/>
      </c>
    </row>
    <row r="3147" spans="4:8" x14ac:dyDescent="0.25">
      <c r="D3147" s="100"/>
      <c r="G3147" s="19" t="str">
        <f>IFERROR(VLOOKUP($D3147,LISTA!$A$2:$J$9990,8,0),"")</f>
        <v/>
      </c>
      <c r="H3147" s="40" t="str">
        <f t="shared" si="60"/>
        <v/>
      </c>
    </row>
    <row r="3148" spans="4:8" x14ac:dyDescent="0.25">
      <c r="D3148" s="100"/>
      <c r="G3148" s="19" t="str">
        <f>IFERROR(VLOOKUP($D3148,LISTA!$A$2:$J$9990,8,0),"")</f>
        <v/>
      </c>
      <c r="H3148" s="40" t="str">
        <f t="shared" si="60"/>
        <v/>
      </c>
    </row>
    <row r="3149" spans="4:8" x14ac:dyDescent="0.25">
      <c r="D3149" s="100"/>
      <c r="G3149" s="19" t="str">
        <f>IFERROR(VLOOKUP($D3149,LISTA!$A$2:$J$9990,8,0),"")</f>
        <v/>
      </c>
      <c r="H3149" s="40" t="str">
        <f t="shared" si="60"/>
        <v/>
      </c>
    </row>
    <row r="3150" spans="4:8" x14ac:dyDescent="0.25">
      <c r="D3150" s="100"/>
      <c r="G3150" s="19" t="str">
        <f>IFERROR(VLOOKUP($D3150,LISTA!$A$2:$J$9990,8,0),"")</f>
        <v/>
      </c>
      <c r="H3150" s="40" t="str">
        <f t="shared" si="60"/>
        <v/>
      </c>
    </row>
    <row r="3151" spans="4:8" x14ac:dyDescent="0.25">
      <c r="D3151" s="100"/>
      <c r="G3151" s="19" t="str">
        <f>IFERROR(VLOOKUP($D3151,LISTA!$A$2:$J$9990,8,0),"")</f>
        <v/>
      </c>
      <c r="H3151" s="40" t="str">
        <f t="shared" si="60"/>
        <v/>
      </c>
    </row>
    <row r="3152" spans="4:8" x14ac:dyDescent="0.25">
      <c r="D3152" s="100"/>
      <c r="G3152" s="19" t="str">
        <f>IFERROR(VLOOKUP($D3152,LISTA!$A$2:$J$9990,8,0),"")</f>
        <v/>
      </c>
      <c r="H3152" s="40" t="str">
        <f t="shared" si="60"/>
        <v/>
      </c>
    </row>
    <row r="3153" spans="4:8" x14ac:dyDescent="0.25">
      <c r="D3153" s="100"/>
      <c r="G3153" s="19" t="str">
        <f>IFERROR(VLOOKUP($D3153,LISTA!$A$2:$J$9990,8,0),"")</f>
        <v/>
      </c>
      <c r="H3153" s="40" t="str">
        <f t="shared" si="60"/>
        <v/>
      </c>
    </row>
    <row r="3154" spans="4:8" x14ac:dyDescent="0.25">
      <c r="D3154" s="100"/>
      <c r="G3154" s="19" t="str">
        <f>IFERROR(VLOOKUP($D3154,LISTA!$A$2:$J$9990,8,0),"")</f>
        <v/>
      </c>
      <c r="H3154" s="40" t="str">
        <f t="shared" si="60"/>
        <v/>
      </c>
    </row>
    <row r="3155" spans="4:8" x14ac:dyDescent="0.25">
      <c r="D3155" s="100"/>
      <c r="G3155" s="19" t="str">
        <f>IFERROR(VLOOKUP($D3155,LISTA!$A$2:$J$9990,8,0),"")</f>
        <v/>
      </c>
      <c r="H3155" s="40" t="str">
        <f t="shared" si="60"/>
        <v/>
      </c>
    </row>
    <row r="3156" spans="4:8" x14ac:dyDescent="0.25">
      <c r="D3156" s="100"/>
      <c r="G3156" s="19" t="str">
        <f>IFERROR(VLOOKUP($D3156,LISTA!$A$2:$J$9990,8,0),"")</f>
        <v/>
      </c>
      <c r="H3156" s="40" t="str">
        <f t="shared" si="60"/>
        <v/>
      </c>
    </row>
    <row r="3157" spans="4:8" x14ac:dyDescent="0.25">
      <c r="D3157" s="100"/>
      <c r="G3157" s="19" t="str">
        <f>IFERROR(VLOOKUP($D3157,LISTA!$A$2:$J$9990,8,0),"")</f>
        <v/>
      </c>
      <c r="H3157" s="40" t="str">
        <f t="shared" si="60"/>
        <v/>
      </c>
    </row>
    <row r="3158" spans="4:8" x14ac:dyDescent="0.25">
      <c r="D3158" s="100"/>
      <c r="G3158" s="19" t="str">
        <f>IFERROR(VLOOKUP($D3158,LISTA!$A$2:$J$9990,8,0),"")</f>
        <v/>
      </c>
      <c r="H3158" s="40" t="str">
        <f t="shared" si="60"/>
        <v/>
      </c>
    </row>
    <row r="3159" spans="4:8" x14ac:dyDescent="0.25">
      <c r="D3159" s="100"/>
      <c r="G3159" s="19" t="str">
        <f>IFERROR(VLOOKUP($D3159,LISTA!$A$2:$J$9990,8,0),"")</f>
        <v/>
      </c>
      <c r="H3159" s="40" t="str">
        <f t="shared" si="60"/>
        <v/>
      </c>
    </row>
    <row r="3160" spans="4:8" x14ac:dyDescent="0.25">
      <c r="D3160" s="100"/>
      <c r="G3160" s="19" t="str">
        <f>IFERROR(VLOOKUP($D3160,LISTA!$A$2:$J$9990,8,0),"")</f>
        <v/>
      </c>
      <c r="H3160" s="40" t="str">
        <f t="shared" si="60"/>
        <v/>
      </c>
    </row>
    <row r="3161" spans="4:8" x14ac:dyDescent="0.25">
      <c r="D3161" s="100"/>
      <c r="G3161" s="19" t="str">
        <f>IFERROR(VLOOKUP($D3161,LISTA!$A$2:$J$9990,8,0),"")</f>
        <v/>
      </c>
      <c r="H3161" s="40" t="str">
        <f t="shared" si="60"/>
        <v/>
      </c>
    </row>
    <row r="3162" spans="4:8" x14ac:dyDescent="0.25">
      <c r="D3162" s="100"/>
      <c r="G3162" s="19" t="str">
        <f>IFERROR(VLOOKUP($D3162,LISTA!$A$2:$J$9990,8,0),"")</f>
        <v/>
      </c>
      <c r="H3162" s="40" t="str">
        <f t="shared" si="60"/>
        <v/>
      </c>
    </row>
    <row r="3163" spans="4:8" x14ac:dyDescent="0.25">
      <c r="D3163" s="100"/>
      <c r="G3163" s="19" t="str">
        <f>IFERROR(VLOOKUP($D3163,LISTA!$A$2:$J$9990,8,0),"")</f>
        <v/>
      </c>
      <c r="H3163" s="40" t="str">
        <f t="shared" si="60"/>
        <v/>
      </c>
    </row>
    <row r="3164" spans="4:8" x14ac:dyDescent="0.25">
      <c r="D3164" s="100"/>
      <c r="G3164" s="19" t="str">
        <f>IFERROR(VLOOKUP($D3164,LISTA!$A$2:$J$9990,8,0),"")</f>
        <v/>
      </c>
      <c r="H3164" s="40" t="str">
        <f t="shared" si="60"/>
        <v/>
      </c>
    </row>
    <row r="3165" spans="4:8" x14ac:dyDescent="0.25">
      <c r="D3165" s="100"/>
      <c r="G3165" s="19" t="str">
        <f>IFERROR(VLOOKUP($D3165,LISTA!$A$2:$J$9990,8,0),"")</f>
        <v/>
      </c>
      <c r="H3165" s="40" t="str">
        <f t="shared" si="60"/>
        <v/>
      </c>
    </row>
    <row r="3166" spans="4:8" x14ac:dyDescent="0.25">
      <c r="D3166" s="100"/>
      <c r="G3166" s="19" t="str">
        <f>IFERROR(VLOOKUP($D3166,LISTA!$A$2:$J$9990,8,0),"")</f>
        <v/>
      </c>
      <c r="H3166" s="40" t="str">
        <f t="shared" si="60"/>
        <v/>
      </c>
    </row>
    <row r="3167" spans="4:8" x14ac:dyDescent="0.25">
      <c r="D3167" s="100"/>
      <c r="G3167" s="19" t="str">
        <f>IFERROR(VLOOKUP($D3167,LISTA!$A$2:$J$9990,8,0),"")</f>
        <v/>
      </c>
      <c r="H3167" s="40" t="str">
        <f t="shared" si="60"/>
        <v/>
      </c>
    </row>
    <row r="3168" spans="4:8" x14ac:dyDescent="0.25">
      <c r="D3168" s="100"/>
      <c r="G3168" s="19" t="str">
        <f>IFERROR(VLOOKUP($D3168,LISTA!$A$2:$J$9990,8,0),"")</f>
        <v/>
      </c>
      <c r="H3168" s="40" t="str">
        <f t="shared" si="60"/>
        <v/>
      </c>
    </row>
    <row r="3169" spans="4:8" x14ac:dyDescent="0.25">
      <c r="D3169" s="100"/>
      <c r="G3169" s="19" t="str">
        <f>IFERROR(VLOOKUP($D3169,LISTA!$A$2:$J$9990,8,0),"")</f>
        <v/>
      </c>
      <c r="H3169" s="40" t="str">
        <f t="shared" si="60"/>
        <v/>
      </c>
    </row>
    <row r="3170" spans="4:8" x14ac:dyDescent="0.25">
      <c r="D3170" s="100"/>
      <c r="G3170" s="19" t="str">
        <f>IFERROR(VLOOKUP($D3170,LISTA!$A$2:$J$9990,8,0),"")</f>
        <v/>
      </c>
      <c r="H3170" s="40" t="str">
        <f t="shared" si="60"/>
        <v/>
      </c>
    </row>
    <row r="3171" spans="4:8" x14ac:dyDescent="0.25">
      <c r="D3171" s="100"/>
      <c r="G3171" s="19" t="str">
        <f>IFERROR(VLOOKUP($D3171,LISTA!$A$2:$J$9990,8,0),"")</f>
        <v/>
      </c>
      <c r="H3171" s="40" t="str">
        <f t="shared" si="60"/>
        <v/>
      </c>
    </row>
    <row r="3172" spans="4:8" x14ac:dyDescent="0.25">
      <c r="D3172" s="100"/>
      <c r="G3172" s="19" t="str">
        <f>IFERROR(VLOOKUP($D3172,LISTA!$A$2:$J$9990,8,0),"")</f>
        <v/>
      </c>
      <c r="H3172" s="40" t="str">
        <f t="shared" si="60"/>
        <v/>
      </c>
    </row>
    <row r="3173" spans="4:8" x14ac:dyDescent="0.25">
      <c r="D3173" s="100"/>
      <c r="G3173" s="19" t="str">
        <f>IFERROR(VLOOKUP($D3173,LISTA!$A$2:$J$9990,8,0),"")</f>
        <v/>
      </c>
      <c r="H3173" s="40" t="str">
        <f t="shared" si="60"/>
        <v/>
      </c>
    </row>
    <row r="3174" spans="4:8" x14ac:dyDescent="0.25">
      <c r="D3174" s="100"/>
      <c r="G3174" s="19" t="str">
        <f>IFERROR(VLOOKUP($D3174,LISTA!$A$2:$J$9990,8,0),"")</f>
        <v/>
      </c>
      <c r="H3174" s="40" t="str">
        <f t="shared" si="60"/>
        <v/>
      </c>
    </row>
    <row r="3175" spans="4:8" x14ac:dyDescent="0.25">
      <c r="D3175" s="100"/>
      <c r="G3175" s="19" t="str">
        <f>IFERROR(VLOOKUP($D3175,LISTA!$A$2:$J$9990,8,0),"")</f>
        <v/>
      </c>
      <c r="H3175" s="40" t="str">
        <f t="shared" si="60"/>
        <v/>
      </c>
    </row>
    <row r="3176" spans="4:8" x14ac:dyDescent="0.25">
      <c r="D3176" s="100"/>
      <c r="G3176" s="19" t="str">
        <f>IFERROR(VLOOKUP($D3176,LISTA!$A$2:$J$9990,8,0),"")</f>
        <v/>
      </c>
      <c r="H3176" s="40" t="str">
        <f t="shared" si="60"/>
        <v/>
      </c>
    </row>
    <row r="3177" spans="4:8" x14ac:dyDescent="0.25">
      <c r="D3177" s="100"/>
      <c r="G3177" s="19" t="str">
        <f>IFERROR(VLOOKUP($D3177,LISTA!$A$2:$J$9990,8,0),"")</f>
        <v/>
      </c>
      <c r="H3177" s="40" t="str">
        <f t="shared" si="60"/>
        <v/>
      </c>
    </row>
    <row r="3178" spans="4:8" x14ac:dyDescent="0.25">
      <c r="D3178" s="100"/>
      <c r="G3178" s="19" t="str">
        <f>IFERROR(VLOOKUP($D3178,LISTA!$A$2:$J$9990,8,0),"")</f>
        <v/>
      </c>
      <c r="H3178" s="40" t="str">
        <f t="shared" si="60"/>
        <v/>
      </c>
    </row>
    <row r="3179" spans="4:8" x14ac:dyDescent="0.25">
      <c r="D3179" s="100"/>
      <c r="G3179" s="19" t="str">
        <f>IFERROR(VLOOKUP($D3179,LISTA!$A$2:$J$9990,8,0),"")</f>
        <v/>
      </c>
      <c r="H3179" s="40" t="str">
        <f t="shared" si="60"/>
        <v/>
      </c>
    </row>
    <row r="3180" spans="4:8" x14ac:dyDescent="0.25">
      <c r="D3180" s="100"/>
      <c r="G3180" s="19" t="str">
        <f>IFERROR(VLOOKUP($D3180,LISTA!$A$2:$J$9990,8,0),"")</f>
        <v/>
      </c>
      <c r="H3180" s="40" t="str">
        <f t="shared" si="60"/>
        <v/>
      </c>
    </row>
    <row r="3181" spans="4:8" x14ac:dyDescent="0.25">
      <c r="D3181" s="100"/>
      <c r="G3181" s="19" t="str">
        <f>IFERROR(VLOOKUP($D3181,LISTA!$A$2:$J$9990,8,0),"")</f>
        <v/>
      </c>
      <c r="H3181" s="40" t="str">
        <f t="shared" si="60"/>
        <v/>
      </c>
    </row>
    <row r="3182" spans="4:8" x14ac:dyDescent="0.25">
      <c r="D3182" s="100"/>
      <c r="G3182" s="19" t="str">
        <f>IFERROR(VLOOKUP($D3182,LISTA!$A$2:$J$9990,8,0),"")</f>
        <v/>
      </c>
      <c r="H3182" s="40" t="str">
        <f t="shared" si="60"/>
        <v/>
      </c>
    </row>
    <row r="3183" spans="4:8" x14ac:dyDescent="0.25">
      <c r="D3183" s="100"/>
      <c r="G3183" s="19" t="str">
        <f>IFERROR(VLOOKUP($D3183,LISTA!$A$2:$J$9990,8,0),"")</f>
        <v/>
      </c>
      <c r="H3183" s="40" t="str">
        <f t="shared" si="60"/>
        <v/>
      </c>
    </row>
    <row r="3184" spans="4:8" x14ac:dyDescent="0.25">
      <c r="D3184" s="100"/>
      <c r="G3184" s="19" t="str">
        <f>IFERROR(VLOOKUP($D3184,LISTA!$A$2:$J$9990,8,0),"")</f>
        <v/>
      </c>
      <c r="H3184" s="40" t="str">
        <f t="shared" si="60"/>
        <v/>
      </c>
    </row>
    <row r="3185" spans="4:8" x14ac:dyDescent="0.25">
      <c r="D3185" s="100"/>
      <c r="G3185" s="19" t="str">
        <f>IFERROR(VLOOKUP($D3185,LISTA!$A$2:$J$9990,8,0),"")</f>
        <v/>
      </c>
      <c r="H3185" s="40" t="str">
        <f t="shared" si="60"/>
        <v/>
      </c>
    </row>
    <row r="3186" spans="4:8" x14ac:dyDescent="0.25">
      <c r="D3186" s="100"/>
      <c r="G3186" s="19" t="str">
        <f>IFERROR(VLOOKUP($D3186,LISTA!$A$2:$J$9990,8,0),"")</f>
        <v/>
      </c>
      <c r="H3186" s="40" t="str">
        <f t="shared" si="60"/>
        <v/>
      </c>
    </row>
    <row r="3187" spans="4:8" x14ac:dyDescent="0.25">
      <c r="D3187" s="100"/>
      <c r="G3187" s="19" t="str">
        <f>IFERROR(VLOOKUP($D3187,LISTA!$A$2:$J$9990,8,0),"")</f>
        <v/>
      </c>
      <c r="H3187" s="40" t="str">
        <f t="shared" si="60"/>
        <v/>
      </c>
    </row>
    <row r="3188" spans="4:8" x14ac:dyDescent="0.25">
      <c r="D3188" s="100"/>
      <c r="G3188" s="19" t="str">
        <f>IFERROR(VLOOKUP($D3188,LISTA!$A$2:$J$9990,8,0),"")</f>
        <v/>
      </c>
      <c r="H3188" s="40" t="str">
        <f t="shared" si="60"/>
        <v/>
      </c>
    </row>
    <row r="3189" spans="4:8" x14ac:dyDescent="0.25">
      <c r="D3189" s="100"/>
      <c r="G3189" s="19" t="str">
        <f>IFERROR(VLOOKUP($D3189,LISTA!$A$2:$J$9990,8,0),"")</f>
        <v/>
      </c>
      <c r="H3189" s="40" t="str">
        <f t="shared" si="60"/>
        <v/>
      </c>
    </row>
    <row r="3190" spans="4:8" x14ac:dyDescent="0.25">
      <c r="D3190" s="100"/>
      <c r="G3190" s="19" t="str">
        <f>IFERROR(VLOOKUP($D3190,LISTA!$A$2:$J$9990,8,0),"")</f>
        <v/>
      </c>
      <c r="H3190" s="40" t="str">
        <f t="shared" si="60"/>
        <v/>
      </c>
    </row>
    <row r="3191" spans="4:8" x14ac:dyDescent="0.25">
      <c r="D3191" s="100"/>
      <c r="G3191" s="19" t="str">
        <f>IFERROR(VLOOKUP($D3191,LISTA!$A$2:$J$9990,8,0),"")</f>
        <v/>
      </c>
      <c r="H3191" s="40" t="str">
        <f t="shared" si="60"/>
        <v/>
      </c>
    </row>
    <row r="3192" spans="4:8" x14ac:dyDescent="0.25">
      <c r="D3192" s="100"/>
      <c r="G3192" s="19" t="str">
        <f>IFERROR(VLOOKUP($D3192,LISTA!$A$2:$J$9990,8,0),"")</f>
        <v/>
      </c>
      <c r="H3192" s="40" t="str">
        <f t="shared" si="60"/>
        <v/>
      </c>
    </row>
    <row r="3193" spans="4:8" x14ac:dyDescent="0.25">
      <c r="D3193" s="100"/>
      <c r="G3193" s="19" t="str">
        <f>IFERROR(VLOOKUP($D3193,LISTA!$A$2:$J$9990,8,0),"")</f>
        <v/>
      </c>
      <c r="H3193" s="40" t="str">
        <f t="shared" si="60"/>
        <v/>
      </c>
    </row>
    <row r="3194" spans="4:8" x14ac:dyDescent="0.25">
      <c r="D3194" s="100"/>
      <c r="G3194" s="19" t="str">
        <f>IFERROR(VLOOKUP($D3194,LISTA!$A$2:$J$9990,8,0),"")</f>
        <v/>
      </c>
      <c r="H3194" s="40" t="str">
        <f t="shared" si="60"/>
        <v/>
      </c>
    </row>
    <row r="3195" spans="4:8" x14ac:dyDescent="0.25">
      <c r="D3195" s="100"/>
      <c r="G3195" s="19" t="str">
        <f>IFERROR(VLOOKUP($D3195,LISTA!$A$2:$J$9990,8,0),"")</f>
        <v/>
      </c>
      <c r="H3195" s="40" t="str">
        <f t="shared" si="60"/>
        <v/>
      </c>
    </row>
    <row r="3196" spans="4:8" x14ac:dyDescent="0.25">
      <c r="D3196" s="100"/>
      <c r="G3196" s="19" t="str">
        <f>IFERROR(VLOOKUP($D3196,LISTA!$A$2:$J$9990,8,0),"")</f>
        <v/>
      </c>
      <c r="H3196" s="40" t="str">
        <f t="shared" si="60"/>
        <v/>
      </c>
    </row>
    <row r="3197" spans="4:8" x14ac:dyDescent="0.25">
      <c r="D3197" s="100"/>
      <c r="G3197" s="19" t="str">
        <f>IFERROR(VLOOKUP($D3197,LISTA!$A$2:$J$9990,8,0),"")</f>
        <v/>
      </c>
      <c r="H3197" s="40" t="str">
        <f t="shared" si="60"/>
        <v/>
      </c>
    </row>
    <row r="3198" spans="4:8" x14ac:dyDescent="0.25">
      <c r="D3198" s="100"/>
      <c r="G3198" s="19" t="str">
        <f>IFERROR(VLOOKUP($D3198,LISTA!$A$2:$J$9990,8,0),"")</f>
        <v/>
      </c>
      <c r="H3198" s="40" t="str">
        <f t="shared" si="60"/>
        <v/>
      </c>
    </row>
    <row r="3199" spans="4:8" x14ac:dyDescent="0.25">
      <c r="D3199" s="100"/>
      <c r="G3199" s="19" t="str">
        <f>IFERROR(VLOOKUP($D3199,LISTA!$A$2:$J$9990,8,0),"")</f>
        <v/>
      </c>
      <c r="H3199" s="40" t="str">
        <f t="shared" si="60"/>
        <v/>
      </c>
    </row>
    <row r="3200" spans="4:8" x14ac:dyDescent="0.25">
      <c r="D3200" s="100"/>
      <c r="G3200" s="19" t="str">
        <f>IFERROR(VLOOKUP($D3200,LISTA!$A$2:$J$9990,8,0),"")</f>
        <v/>
      </c>
      <c r="H3200" s="40" t="str">
        <f t="shared" si="60"/>
        <v/>
      </c>
    </row>
    <row r="3201" spans="4:8" x14ac:dyDescent="0.25">
      <c r="D3201" s="100"/>
      <c r="G3201" s="19" t="str">
        <f>IFERROR(VLOOKUP($D3201,LISTA!$A$2:$J$9990,8,0),"")</f>
        <v/>
      </c>
      <c r="H3201" s="40" t="str">
        <f t="shared" si="60"/>
        <v/>
      </c>
    </row>
    <row r="3202" spans="4:8" x14ac:dyDescent="0.25">
      <c r="D3202" s="100"/>
      <c r="G3202" s="19" t="str">
        <f>IFERROR(VLOOKUP($D3202,LISTA!$A$2:$J$9990,8,0),"")</f>
        <v/>
      </c>
      <c r="H3202" s="40" t="str">
        <f t="shared" si="60"/>
        <v/>
      </c>
    </row>
    <row r="3203" spans="4:8" x14ac:dyDescent="0.25">
      <c r="D3203" s="100"/>
      <c r="G3203" s="19" t="str">
        <f>IFERROR(VLOOKUP($D3203,LISTA!$A$2:$J$9990,8,0),"")</f>
        <v/>
      </c>
      <c r="H3203" s="40" t="str">
        <f t="shared" si="60"/>
        <v/>
      </c>
    </row>
    <row r="3204" spans="4:8" x14ac:dyDescent="0.25">
      <c r="D3204" s="100"/>
      <c r="G3204" s="19" t="str">
        <f>IFERROR(VLOOKUP($D3204,LISTA!$A$2:$J$9990,8,0),"")</f>
        <v/>
      </c>
      <c r="H3204" s="40" t="str">
        <f t="shared" si="60"/>
        <v/>
      </c>
    </row>
    <row r="3205" spans="4:8" x14ac:dyDescent="0.25">
      <c r="D3205" s="100"/>
      <c r="G3205" s="19" t="str">
        <f>IFERROR(VLOOKUP($D3205,LISTA!$A$2:$J$9990,8,0),"")</f>
        <v/>
      </c>
      <c r="H3205" s="40" t="str">
        <f t="shared" ref="H3205:H3268" si="61">IF(OR(G3205=$K$10,G3205=$K$11,G3205=$K$14,G3205=$K$15,G3205=$K$16,G3205=$K$17,G3205=$K$18,G3205=$K$19,G3205=$K$20,G3205=$K$21,G3205=$K$22,G3205=$K$23,G3205=$K$24,G3205=$K$25,G3205=$K$26,G3205=$K$27,G3205=$K$28),$K$9,IF(OR(G3205=$K$32,G3205=$K$33),$K$31,IF(OR(G3205=$K$38),$K$37,"")))</f>
        <v/>
      </c>
    </row>
    <row r="3206" spans="4:8" x14ac:dyDescent="0.25">
      <c r="D3206" s="100"/>
      <c r="G3206" s="19" t="str">
        <f>IFERROR(VLOOKUP($D3206,LISTA!$A$2:$J$9990,8,0),"")</f>
        <v/>
      </c>
      <c r="H3206" s="40" t="str">
        <f t="shared" si="61"/>
        <v/>
      </c>
    </row>
    <row r="3207" spans="4:8" x14ac:dyDescent="0.25">
      <c r="D3207" s="100"/>
      <c r="G3207" s="19" t="str">
        <f>IFERROR(VLOOKUP($D3207,LISTA!$A$2:$J$9990,8,0),"")</f>
        <v/>
      </c>
      <c r="H3207" s="40" t="str">
        <f t="shared" si="61"/>
        <v/>
      </c>
    </row>
    <row r="3208" spans="4:8" x14ac:dyDescent="0.25">
      <c r="D3208" s="100"/>
      <c r="G3208" s="19" t="str">
        <f>IFERROR(VLOOKUP($D3208,LISTA!$A$2:$J$9990,8,0),"")</f>
        <v/>
      </c>
      <c r="H3208" s="40" t="str">
        <f t="shared" si="61"/>
        <v/>
      </c>
    </row>
    <row r="3209" spans="4:8" x14ac:dyDescent="0.25">
      <c r="D3209" s="100"/>
      <c r="G3209" s="19" t="str">
        <f>IFERROR(VLOOKUP($D3209,LISTA!$A$2:$J$9990,8,0),"")</f>
        <v/>
      </c>
      <c r="H3209" s="40" t="str">
        <f t="shared" si="61"/>
        <v/>
      </c>
    </row>
    <row r="3210" spans="4:8" x14ac:dyDescent="0.25">
      <c r="D3210" s="100"/>
      <c r="G3210" s="19" t="str">
        <f>IFERROR(VLOOKUP($D3210,LISTA!$A$2:$J$9990,8,0),"")</f>
        <v/>
      </c>
      <c r="H3210" s="40" t="str">
        <f t="shared" si="61"/>
        <v/>
      </c>
    </row>
    <row r="3211" spans="4:8" x14ac:dyDescent="0.25">
      <c r="D3211" s="100"/>
      <c r="G3211" s="19" t="str">
        <f>IFERROR(VLOOKUP($D3211,LISTA!$A$2:$J$9990,8,0),"")</f>
        <v/>
      </c>
      <c r="H3211" s="40" t="str">
        <f t="shared" si="61"/>
        <v/>
      </c>
    </row>
    <row r="3212" spans="4:8" x14ac:dyDescent="0.25">
      <c r="D3212" s="100"/>
      <c r="G3212" s="19" t="str">
        <f>IFERROR(VLOOKUP($D3212,LISTA!$A$2:$J$9990,8,0),"")</f>
        <v/>
      </c>
      <c r="H3212" s="40" t="str">
        <f t="shared" si="61"/>
        <v/>
      </c>
    </row>
    <row r="3213" spans="4:8" x14ac:dyDescent="0.25">
      <c r="D3213" s="100"/>
      <c r="G3213" s="19" t="str">
        <f>IFERROR(VLOOKUP($D3213,LISTA!$A$2:$J$9990,8,0),"")</f>
        <v/>
      </c>
      <c r="H3213" s="40" t="str">
        <f t="shared" si="61"/>
        <v/>
      </c>
    </row>
    <row r="3214" spans="4:8" x14ac:dyDescent="0.25">
      <c r="D3214" s="100"/>
      <c r="G3214" s="19" t="str">
        <f>IFERROR(VLOOKUP($D3214,LISTA!$A$2:$J$9990,8,0),"")</f>
        <v/>
      </c>
      <c r="H3214" s="40" t="str">
        <f t="shared" si="61"/>
        <v/>
      </c>
    </row>
    <row r="3215" spans="4:8" x14ac:dyDescent="0.25">
      <c r="D3215" s="100"/>
      <c r="G3215" s="19" t="str">
        <f>IFERROR(VLOOKUP($D3215,LISTA!$A$2:$J$9990,8,0),"")</f>
        <v/>
      </c>
      <c r="H3215" s="40" t="str">
        <f t="shared" si="61"/>
        <v/>
      </c>
    </row>
    <row r="3216" spans="4:8" x14ac:dyDescent="0.25">
      <c r="D3216" s="100"/>
      <c r="G3216" s="19" t="str">
        <f>IFERROR(VLOOKUP($D3216,LISTA!$A$2:$J$9990,8,0),"")</f>
        <v/>
      </c>
      <c r="H3216" s="40" t="str">
        <f t="shared" si="61"/>
        <v/>
      </c>
    </row>
    <row r="3217" spans="4:8" x14ac:dyDescent="0.25">
      <c r="D3217" s="100"/>
      <c r="G3217" s="19" t="str">
        <f>IFERROR(VLOOKUP($D3217,LISTA!$A$2:$J$9990,8,0),"")</f>
        <v/>
      </c>
      <c r="H3217" s="40" t="str">
        <f t="shared" si="61"/>
        <v/>
      </c>
    </row>
    <row r="3218" spans="4:8" x14ac:dyDescent="0.25">
      <c r="D3218" s="100"/>
      <c r="G3218" s="19" t="str">
        <f>IFERROR(VLOOKUP($D3218,LISTA!$A$2:$J$9990,8,0),"")</f>
        <v/>
      </c>
      <c r="H3218" s="40" t="str">
        <f t="shared" si="61"/>
        <v/>
      </c>
    </row>
    <row r="3219" spans="4:8" x14ac:dyDescent="0.25">
      <c r="D3219" s="100"/>
      <c r="G3219" s="19" t="str">
        <f>IFERROR(VLOOKUP($D3219,LISTA!$A$2:$J$9990,8,0),"")</f>
        <v/>
      </c>
      <c r="H3219" s="40" t="str">
        <f t="shared" si="61"/>
        <v/>
      </c>
    </row>
    <row r="3220" spans="4:8" x14ac:dyDescent="0.25">
      <c r="D3220" s="100"/>
      <c r="G3220" s="19" t="str">
        <f>IFERROR(VLOOKUP($D3220,LISTA!$A$2:$J$9990,8,0),"")</f>
        <v/>
      </c>
      <c r="H3220" s="40" t="str">
        <f t="shared" si="61"/>
        <v/>
      </c>
    </row>
    <row r="3221" spans="4:8" x14ac:dyDescent="0.25">
      <c r="D3221" s="100"/>
      <c r="G3221" s="19" t="str">
        <f>IFERROR(VLOOKUP($D3221,LISTA!$A$2:$J$9990,8,0),"")</f>
        <v/>
      </c>
      <c r="H3221" s="40" t="str">
        <f t="shared" si="61"/>
        <v/>
      </c>
    </row>
    <row r="3222" spans="4:8" x14ac:dyDescent="0.25">
      <c r="D3222" s="100"/>
      <c r="G3222" s="19" t="str">
        <f>IFERROR(VLOOKUP($D3222,LISTA!$A$2:$J$9990,8,0),"")</f>
        <v/>
      </c>
      <c r="H3222" s="40" t="str">
        <f t="shared" si="61"/>
        <v/>
      </c>
    </row>
    <row r="3223" spans="4:8" x14ac:dyDescent="0.25">
      <c r="D3223" s="100"/>
      <c r="G3223" s="19" t="str">
        <f>IFERROR(VLOOKUP($D3223,LISTA!$A$2:$J$9990,8,0),"")</f>
        <v/>
      </c>
      <c r="H3223" s="40" t="str">
        <f t="shared" si="61"/>
        <v/>
      </c>
    </row>
    <row r="3224" spans="4:8" x14ac:dyDescent="0.25">
      <c r="D3224" s="100"/>
      <c r="G3224" s="19" t="str">
        <f>IFERROR(VLOOKUP($D3224,LISTA!$A$2:$J$9990,8,0),"")</f>
        <v/>
      </c>
      <c r="H3224" s="40" t="str">
        <f t="shared" si="61"/>
        <v/>
      </c>
    </row>
    <row r="3225" spans="4:8" x14ac:dyDescent="0.25">
      <c r="D3225" s="100"/>
      <c r="G3225" s="19" t="str">
        <f>IFERROR(VLOOKUP($D3225,LISTA!$A$2:$J$9990,8,0),"")</f>
        <v/>
      </c>
      <c r="H3225" s="40" t="str">
        <f t="shared" si="61"/>
        <v/>
      </c>
    </row>
    <row r="3226" spans="4:8" x14ac:dyDescent="0.25">
      <c r="D3226" s="100"/>
      <c r="G3226" s="19" t="str">
        <f>IFERROR(VLOOKUP($D3226,LISTA!$A$2:$J$9990,8,0),"")</f>
        <v/>
      </c>
      <c r="H3226" s="40" t="str">
        <f t="shared" si="61"/>
        <v/>
      </c>
    </row>
    <row r="3227" spans="4:8" x14ac:dyDescent="0.25">
      <c r="D3227" s="100"/>
      <c r="G3227" s="19" t="str">
        <f>IFERROR(VLOOKUP($D3227,LISTA!$A$2:$J$9990,8,0),"")</f>
        <v/>
      </c>
      <c r="H3227" s="40" t="str">
        <f t="shared" si="61"/>
        <v/>
      </c>
    </row>
    <row r="3228" spans="4:8" x14ac:dyDescent="0.25">
      <c r="D3228" s="100"/>
      <c r="G3228" s="19" t="str">
        <f>IFERROR(VLOOKUP($D3228,LISTA!$A$2:$J$9990,8,0),"")</f>
        <v/>
      </c>
      <c r="H3228" s="40" t="str">
        <f t="shared" si="61"/>
        <v/>
      </c>
    </row>
    <row r="3229" spans="4:8" x14ac:dyDescent="0.25">
      <c r="D3229" s="100"/>
      <c r="G3229" s="19" t="str">
        <f>IFERROR(VLOOKUP($D3229,LISTA!$A$2:$J$9990,8,0),"")</f>
        <v/>
      </c>
      <c r="H3229" s="40" t="str">
        <f t="shared" si="61"/>
        <v/>
      </c>
    </row>
    <row r="3230" spans="4:8" x14ac:dyDescent="0.25">
      <c r="D3230" s="100"/>
      <c r="G3230" s="19" t="str">
        <f>IFERROR(VLOOKUP($D3230,LISTA!$A$2:$J$9990,8,0),"")</f>
        <v/>
      </c>
      <c r="H3230" s="40" t="str">
        <f t="shared" si="61"/>
        <v/>
      </c>
    </row>
    <row r="3231" spans="4:8" x14ac:dyDescent="0.25">
      <c r="D3231" s="100"/>
      <c r="G3231" s="19" t="str">
        <f>IFERROR(VLOOKUP($D3231,LISTA!$A$2:$J$9990,8,0),"")</f>
        <v/>
      </c>
      <c r="H3231" s="40" t="str">
        <f t="shared" si="61"/>
        <v/>
      </c>
    </row>
    <row r="3232" spans="4:8" x14ac:dyDescent="0.25">
      <c r="D3232" s="100"/>
      <c r="G3232" s="19" t="str">
        <f>IFERROR(VLOOKUP($D3232,LISTA!$A$2:$J$9990,8,0),"")</f>
        <v/>
      </c>
      <c r="H3232" s="40" t="str">
        <f t="shared" si="61"/>
        <v/>
      </c>
    </row>
    <row r="3233" spans="4:8" x14ac:dyDescent="0.25">
      <c r="D3233" s="100"/>
      <c r="G3233" s="19" t="str">
        <f>IFERROR(VLOOKUP($D3233,LISTA!$A$2:$J$9990,8,0),"")</f>
        <v/>
      </c>
      <c r="H3233" s="40" t="str">
        <f t="shared" si="61"/>
        <v/>
      </c>
    </row>
    <row r="3234" spans="4:8" x14ac:dyDescent="0.25">
      <c r="D3234" s="100"/>
      <c r="G3234" s="19" t="str">
        <f>IFERROR(VLOOKUP($D3234,LISTA!$A$2:$J$9990,8,0),"")</f>
        <v/>
      </c>
      <c r="H3234" s="40" t="str">
        <f t="shared" si="61"/>
        <v/>
      </c>
    </row>
    <row r="3235" spans="4:8" x14ac:dyDescent="0.25">
      <c r="D3235" s="100"/>
      <c r="G3235" s="19" t="str">
        <f>IFERROR(VLOOKUP($D3235,LISTA!$A$2:$J$9990,8,0),"")</f>
        <v/>
      </c>
      <c r="H3235" s="40" t="str">
        <f t="shared" si="61"/>
        <v/>
      </c>
    </row>
    <row r="3236" spans="4:8" x14ac:dyDescent="0.25">
      <c r="D3236" s="100"/>
      <c r="G3236" s="19" t="str">
        <f>IFERROR(VLOOKUP($D3236,LISTA!$A$2:$J$9990,8,0),"")</f>
        <v/>
      </c>
      <c r="H3236" s="40" t="str">
        <f t="shared" si="61"/>
        <v/>
      </c>
    </row>
    <row r="3237" spans="4:8" x14ac:dyDescent="0.25">
      <c r="D3237" s="100"/>
      <c r="G3237" s="19" t="str">
        <f>IFERROR(VLOOKUP($D3237,LISTA!$A$2:$J$9990,8,0),"")</f>
        <v/>
      </c>
      <c r="H3237" s="40" t="str">
        <f t="shared" si="61"/>
        <v/>
      </c>
    </row>
    <row r="3238" spans="4:8" x14ac:dyDescent="0.25">
      <c r="D3238" s="100"/>
      <c r="G3238" s="19" t="str">
        <f>IFERROR(VLOOKUP($D3238,LISTA!$A$2:$J$9990,8,0),"")</f>
        <v/>
      </c>
      <c r="H3238" s="40" t="str">
        <f t="shared" si="61"/>
        <v/>
      </c>
    </row>
    <row r="3239" spans="4:8" x14ac:dyDescent="0.25">
      <c r="D3239" s="100"/>
      <c r="G3239" s="19" t="str">
        <f>IFERROR(VLOOKUP($D3239,LISTA!$A$2:$J$9990,8,0),"")</f>
        <v/>
      </c>
      <c r="H3239" s="40" t="str">
        <f t="shared" si="61"/>
        <v/>
      </c>
    </row>
    <row r="3240" spans="4:8" x14ac:dyDescent="0.25">
      <c r="D3240" s="100"/>
      <c r="G3240" s="19" t="str">
        <f>IFERROR(VLOOKUP($D3240,LISTA!$A$2:$J$9990,8,0),"")</f>
        <v/>
      </c>
      <c r="H3240" s="40" t="str">
        <f t="shared" si="61"/>
        <v/>
      </c>
    </row>
    <row r="3241" spans="4:8" x14ac:dyDescent="0.25">
      <c r="D3241" s="100"/>
      <c r="G3241" s="19" t="str">
        <f>IFERROR(VLOOKUP($D3241,LISTA!$A$2:$J$9990,8,0),"")</f>
        <v/>
      </c>
      <c r="H3241" s="40" t="str">
        <f t="shared" si="61"/>
        <v/>
      </c>
    </row>
    <row r="3242" spans="4:8" x14ac:dyDescent="0.25">
      <c r="D3242" s="100"/>
      <c r="G3242" s="19" t="str">
        <f>IFERROR(VLOOKUP($D3242,LISTA!$A$2:$J$9990,8,0),"")</f>
        <v/>
      </c>
      <c r="H3242" s="40" t="str">
        <f t="shared" si="61"/>
        <v/>
      </c>
    </row>
    <row r="3243" spans="4:8" x14ac:dyDescent="0.25">
      <c r="D3243" s="100"/>
      <c r="G3243" s="19" t="str">
        <f>IFERROR(VLOOKUP($D3243,LISTA!$A$2:$J$9990,8,0),"")</f>
        <v/>
      </c>
      <c r="H3243" s="40" t="str">
        <f t="shared" si="61"/>
        <v/>
      </c>
    </row>
    <row r="3244" spans="4:8" x14ac:dyDescent="0.25">
      <c r="D3244" s="100"/>
      <c r="G3244" s="19" t="str">
        <f>IFERROR(VLOOKUP($D3244,LISTA!$A$2:$J$9990,8,0),"")</f>
        <v/>
      </c>
      <c r="H3244" s="40" t="str">
        <f t="shared" si="61"/>
        <v/>
      </c>
    </row>
    <row r="3245" spans="4:8" x14ac:dyDescent="0.25">
      <c r="D3245" s="100"/>
      <c r="G3245" s="19" t="str">
        <f>IFERROR(VLOOKUP($D3245,LISTA!$A$2:$J$9990,8,0),"")</f>
        <v/>
      </c>
      <c r="H3245" s="40" t="str">
        <f t="shared" si="61"/>
        <v/>
      </c>
    </row>
    <row r="3246" spans="4:8" x14ac:dyDescent="0.25">
      <c r="D3246" s="100"/>
      <c r="G3246" s="19" t="str">
        <f>IFERROR(VLOOKUP($D3246,LISTA!$A$2:$J$9990,8,0),"")</f>
        <v/>
      </c>
      <c r="H3246" s="40" t="str">
        <f t="shared" si="61"/>
        <v/>
      </c>
    </row>
    <row r="3247" spans="4:8" x14ac:dyDescent="0.25">
      <c r="D3247" s="100"/>
      <c r="G3247" s="19" t="str">
        <f>IFERROR(VLOOKUP($D3247,LISTA!$A$2:$J$9990,8,0),"")</f>
        <v/>
      </c>
      <c r="H3247" s="40" t="str">
        <f t="shared" si="61"/>
        <v/>
      </c>
    </row>
    <row r="3248" spans="4:8" x14ac:dyDescent="0.25">
      <c r="D3248" s="100"/>
      <c r="G3248" s="19" t="str">
        <f>IFERROR(VLOOKUP($D3248,LISTA!$A$2:$J$9990,8,0),"")</f>
        <v/>
      </c>
      <c r="H3248" s="40" t="str">
        <f t="shared" si="61"/>
        <v/>
      </c>
    </row>
    <row r="3249" spans="4:8" x14ac:dyDescent="0.25">
      <c r="D3249" s="100"/>
      <c r="G3249" s="19" t="str">
        <f>IFERROR(VLOOKUP($D3249,LISTA!$A$2:$J$9990,8,0),"")</f>
        <v/>
      </c>
      <c r="H3249" s="40" t="str">
        <f t="shared" si="61"/>
        <v/>
      </c>
    </row>
    <row r="3250" spans="4:8" x14ac:dyDescent="0.25">
      <c r="D3250" s="100"/>
      <c r="G3250" s="19" t="str">
        <f>IFERROR(VLOOKUP($D3250,LISTA!$A$2:$J$9990,8,0),"")</f>
        <v/>
      </c>
      <c r="H3250" s="40" t="str">
        <f t="shared" si="61"/>
        <v/>
      </c>
    </row>
    <row r="3251" spans="4:8" x14ac:dyDescent="0.25">
      <c r="D3251" s="100"/>
      <c r="G3251" s="19" t="str">
        <f>IFERROR(VLOOKUP($D3251,LISTA!$A$2:$J$9990,8,0),"")</f>
        <v/>
      </c>
      <c r="H3251" s="40" t="str">
        <f t="shared" si="61"/>
        <v/>
      </c>
    </row>
    <row r="3252" spans="4:8" x14ac:dyDescent="0.25">
      <c r="D3252" s="100"/>
      <c r="G3252" s="19" t="str">
        <f>IFERROR(VLOOKUP($D3252,LISTA!$A$2:$J$9990,8,0),"")</f>
        <v/>
      </c>
      <c r="H3252" s="40" t="str">
        <f t="shared" si="61"/>
        <v/>
      </c>
    </row>
    <row r="3253" spans="4:8" x14ac:dyDescent="0.25">
      <c r="D3253" s="100"/>
      <c r="G3253" s="19" t="str">
        <f>IFERROR(VLOOKUP($D3253,LISTA!$A$2:$J$9990,8,0),"")</f>
        <v/>
      </c>
      <c r="H3253" s="40" t="str">
        <f t="shared" si="61"/>
        <v/>
      </c>
    </row>
    <row r="3254" spans="4:8" x14ac:dyDescent="0.25">
      <c r="D3254" s="100"/>
      <c r="G3254" s="19" t="str">
        <f>IFERROR(VLOOKUP($D3254,LISTA!$A$2:$J$9990,8,0),"")</f>
        <v/>
      </c>
      <c r="H3254" s="40" t="str">
        <f t="shared" si="61"/>
        <v/>
      </c>
    </row>
    <row r="3255" spans="4:8" x14ac:dyDescent="0.25">
      <c r="D3255" s="100"/>
      <c r="G3255" s="19" t="str">
        <f>IFERROR(VLOOKUP($D3255,LISTA!$A$2:$J$9990,8,0),"")</f>
        <v/>
      </c>
      <c r="H3255" s="40" t="str">
        <f t="shared" si="61"/>
        <v/>
      </c>
    </row>
    <row r="3256" spans="4:8" x14ac:dyDescent="0.25">
      <c r="D3256" s="100"/>
      <c r="G3256" s="19" t="str">
        <f>IFERROR(VLOOKUP($D3256,LISTA!$A$2:$J$9990,8,0),"")</f>
        <v/>
      </c>
      <c r="H3256" s="40" t="str">
        <f t="shared" si="61"/>
        <v/>
      </c>
    </row>
    <row r="3257" spans="4:8" x14ac:dyDescent="0.25">
      <c r="D3257" s="100"/>
      <c r="G3257" s="19" t="str">
        <f>IFERROR(VLOOKUP($D3257,LISTA!$A$2:$J$9990,8,0),"")</f>
        <v/>
      </c>
      <c r="H3257" s="40" t="str">
        <f t="shared" si="61"/>
        <v/>
      </c>
    </row>
    <row r="3258" spans="4:8" x14ac:dyDescent="0.25">
      <c r="D3258" s="100"/>
      <c r="G3258" s="19" t="str">
        <f>IFERROR(VLOOKUP($D3258,LISTA!$A$2:$J$9990,8,0),"")</f>
        <v/>
      </c>
      <c r="H3258" s="40" t="str">
        <f t="shared" si="61"/>
        <v/>
      </c>
    </row>
    <row r="3259" spans="4:8" x14ac:dyDescent="0.25">
      <c r="D3259" s="100"/>
      <c r="G3259" s="19" t="str">
        <f>IFERROR(VLOOKUP($D3259,LISTA!$A$2:$J$9990,8,0),"")</f>
        <v/>
      </c>
      <c r="H3259" s="40" t="str">
        <f t="shared" si="61"/>
        <v/>
      </c>
    </row>
    <row r="3260" spans="4:8" x14ac:dyDescent="0.25">
      <c r="D3260" s="100"/>
      <c r="G3260" s="19" t="str">
        <f>IFERROR(VLOOKUP($D3260,LISTA!$A$2:$J$9990,8,0),"")</f>
        <v/>
      </c>
      <c r="H3260" s="40" t="str">
        <f t="shared" si="61"/>
        <v/>
      </c>
    </row>
    <row r="3261" spans="4:8" x14ac:dyDescent="0.25">
      <c r="D3261" s="100"/>
      <c r="G3261" s="19" t="str">
        <f>IFERROR(VLOOKUP($D3261,LISTA!$A$2:$J$9990,8,0),"")</f>
        <v/>
      </c>
      <c r="H3261" s="40" t="str">
        <f t="shared" si="61"/>
        <v/>
      </c>
    </row>
    <row r="3262" spans="4:8" x14ac:dyDescent="0.25">
      <c r="D3262" s="100"/>
      <c r="G3262" s="19" t="str">
        <f>IFERROR(VLOOKUP($D3262,LISTA!$A$2:$J$9990,8,0),"")</f>
        <v/>
      </c>
      <c r="H3262" s="40" t="str">
        <f t="shared" si="61"/>
        <v/>
      </c>
    </row>
    <row r="3263" spans="4:8" x14ac:dyDescent="0.25">
      <c r="D3263" s="100"/>
      <c r="G3263" s="19" t="str">
        <f>IFERROR(VLOOKUP($D3263,LISTA!$A$2:$J$9990,8,0),"")</f>
        <v/>
      </c>
      <c r="H3263" s="40" t="str">
        <f t="shared" si="61"/>
        <v/>
      </c>
    </row>
    <row r="3264" spans="4:8" x14ac:dyDescent="0.25">
      <c r="D3264" s="100"/>
      <c r="G3264" s="19" t="str">
        <f>IFERROR(VLOOKUP($D3264,LISTA!$A$2:$J$9990,8,0),"")</f>
        <v/>
      </c>
      <c r="H3264" s="40" t="str">
        <f t="shared" si="61"/>
        <v/>
      </c>
    </row>
    <row r="3265" spans="4:8" x14ac:dyDescent="0.25">
      <c r="D3265" s="100"/>
      <c r="G3265" s="19" t="str">
        <f>IFERROR(VLOOKUP($D3265,LISTA!$A$2:$J$9990,8,0),"")</f>
        <v/>
      </c>
      <c r="H3265" s="40" t="str">
        <f t="shared" si="61"/>
        <v/>
      </c>
    </row>
    <row r="3266" spans="4:8" x14ac:dyDescent="0.25">
      <c r="D3266" s="100"/>
      <c r="G3266" s="19" t="str">
        <f>IFERROR(VLOOKUP($D3266,LISTA!$A$2:$J$9990,8,0),"")</f>
        <v/>
      </c>
      <c r="H3266" s="40" t="str">
        <f t="shared" si="61"/>
        <v/>
      </c>
    </row>
    <row r="3267" spans="4:8" x14ac:dyDescent="0.25">
      <c r="D3267" s="100"/>
      <c r="G3267" s="19" t="str">
        <f>IFERROR(VLOOKUP($D3267,LISTA!$A$2:$J$9990,8,0),"")</f>
        <v/>
      </c>
      <c r="H3267" s="40" t="str">
        <f t="shared" si="61"/>
        <v/>
      </c>
    </row>
    <row r="3268" spans="4:8" x14ac:dyDescent="0.25">
      <c r="D3268" s="100"/>
      <c r="G3268" s="19" t="str">
        <f>IFERROR(VLOOKUP($D3268,LISTA!$A$2:$J$9990,8,0),"")</f>
        <v/>
      </c>
      <c r="H3268" s="40" t="str">
        <f t="shared" si="61"/>
        <v/>
      </c>
    </row>
    <row r="3269" spans="4:8" x14ac:dyDescent="0.25">
      <c r="D3269" s="100"/>
      <c r="G3269" s="19" t="str">
        <f>IFERROR(VLOOKUP($D3269,LISTA!$A$2:$J$9990,8,0),"")</f>
        <v/>
      </c>
      <c r="H3269" s="40" t="str">
        <f t="shared" ref="H3269:H3332" si="62">IF(OR(G3269=$K$10,G3269=$K$11,G3269=$K$14,G3269=$K$15,G3269=$K$16,G3269=$K$17,G3269=$K$18,G3269=$K$19,G3269=$K$20,G3269=$K$21,G3269=$K$22,G3269=$K$23,G3269=$K$24,G3269=$K$25,G3269=$K$26,G3269=$K$27,G3269=$K$28),$K$9,IF(OR(G3269=$K$32,G3269=$K$33),$K$31,IF(OR(G3269=$K$38),$K$37,"")))</f>
        <v/>
      </c>
    </row>
    <row r="3270" spans="4:8" x14ac:dyDescent="0.25">
      <c r="D3270" s="100"/>
      <c r="G3270" s="19" t="str">
        <f>IFERROR(VLOOKUP($D3270,LISTA!$A$2:$J$9990,8,0),"")</f>
        <v/>
      </c>
      <c r="H3270" s="40" t="str">
        <f t="shared" si="62"/>
        <v/>
      </c>
    </row>
    <row r="3271" spans="4:8" x14ac:dyDescent="0.25">
      <c r="D3271" s="100"/>
      <c r="G3271" s="19" t="str">
        <f>IFERROR(VLOOKUP($D3271,LISTA!$A$2:$J$9990,8,0),"")</f>
        <v/>
      </c>
      <c r="H3271" s="40" t="str">
        <f t="shared" si="62"/>
        <v/>
      </c>
    </row>
    <row r="3272" spans="4:8" x14ac:dyDescent="0.25">
      <c r="D3272" s="100"/>
      <c r="G3272" s="19" t="str">
        <f>IFERROR(VLOOKUP($D3272,LISTA!$A$2:$J$9990,8,0),"")</f>
        <v/>
      </c>
      <c r="H3272" s="40" t="str">
        <f t="shared" si="62"/>
        <v/>
      </c>
    </row>
    <row r="3273" spans="4:8" x14ac:dyDescent="0.25">
      <c r="D3273" s="100"/>
      <c r="G3273" s="19" t="str">
        <f>IFERROR(VLOOKUP($D3273,LISTA!$A$2:$J$9990,8,0),"")</f>
        <v/>
      </c>
      <c r="H3273" s="40" t="str">
        <f t="shared" si="62"/>
        <v/>
      </c>
    </row>
    <row r="3274" spans="4:8" x14ac:dyDescent="0.25">
      <c r="D3274" s="100"/>
      <c r="G3274" s="19" t="str">
        <f>IFERROR(VLOOKUP($D3274,LISTA!$A$2:$J$9990,8,0),"")</f>
        <v/>
      </c>
      <c r="H3274" s="40" t="str">
        <f t="shared" si="62"/>
        <v/>
      </c>
    </row>
    <row r="3275" spans="4:8" x14ac:dyDescent="0.25">
      <c r="D3275" s="100"/>
      <c r="G3275" s="19" t="str">
        <f>IFERROR(VLOOKUP($D3275,LISTA!$A$2:$J$9990,8,0),"")</f>
        <v/>
      </c>
      <c r="H3275" s="40" t="str">
        <f t="shared" si="62"/>
        <v/>
      </c>
    </row>
    <row r="3276" spans="4:8" x14ac:dyDescent="0.25">
      <c r="D3276" s="100"/>
      <c r="G3276" s="19" t="str">
        <f>IFERROR(VLOOKUP($D3276,LISTA!$A$2:$J$9990,8,0),"")</f>
        <v/>
      </c>
      <c r="H3276" s="40" t="str">
        <f t="shared" si="62"/>
        <v/>
      </c>
    </row>
    <row r="3277" spans="4:8" x14ac:dyDescent="0.25">
      <c r="D3277" s="100"/>
      <c r="G3277" s="19" t="str">
        <f>IFERROR(VLOOKUP($D3277,LISTA!$A$2:$J$9990,8,0),"")</f>
        <v/>
      </c>
      <c r="H3277" s="40" t="str">
        <f t="shared" si="62"/>
        <v/>
      </c>
    </row>
    <row r="3278" spans="4:8" x14ac:dyDescent="0.25">
      <c r="D3278" s="100"/>
      <c r="G3278" s="19" t="str">
        <f>IFERROR(VLOOKUP($D3278,LISTA!$A$2:$J$9990,8,0),"")</f>
        <v/>
      </c>
      <c r="H3278" s="40" t="str">
        <f t="shared" si="62"/>
        <v/>
      </c>
    </row>
    <row r="3279" spans="4:8" x14ac:dyDescent="0.25">
      <c r="D3279" s="100"/>
      <c r="G3279" s="19" t="str">
        <f>IFERROR(VLOOKUP($D3279,LISTA!$A$2:$J$9990,8,0),"")</f>
        <v/>
      </c>
      <c r="H3279" s="40" t="str">
        <f t="shared" si="62"/>
        <v/>
      </c>
    </row>
    <row r="3280" spans="4:8" x14ac:dyDescent="0.25">
      <c r="D3280" s="100"/>
      <c r="G3280" s="19" t="str">
        <f>IFERROR(VLOOKUP($D3280,LISTA!$A$2:$J$9990,8,0),"")</f>
        <v/>
      </c>
      <c r="H3280" s="40" t="str">
        <f t="shared" si="62"/>
        <v/>
      </c>
    </row>
    <row r="3281" spans="4:8" x14ac:dyDescent="0.25">
      <c r="D3281" s="100"/>
      <c r="G3281" s="19" t="str">
        <f>IFERROR(VLOOKUP($D3281,LISTA!$A$2:$J$9990,8,0),"")</f>
        <v/>
      </c>
      <c r="H3281" s="40" t="str">
        <f t="shared" si="62"/>
        <v/>
      </c>
    </row>
    <row r="3282" spans="4:8" x14ac:dyDescent="0.25">
      <c r="D3282" s="100"/>
      <c r="G3282" s="19" t="str">
        <f>IFERROR(VLOOKUP($D3282,LISTA!$A$2:$J$9990,8,0),"")</f>
        <v/>
      </c>
      <c r="H3282" s="40" t="str">
        <f t="shared" si="62"/>
        <v/>
      </c>
    </row>
    <row r="3283" spans="4:8" x14ac:dyDescent="0.25">
      <c r="D3283" s="100"/>
      <c r="G3283" s="19" t="str">
        <f>IFERROR(VLOOKUP($D3283,LISTA!$A$2:$J$9990,8,0),"")</f>
        <v/>
      </c>
      <c r="H3283" s="40" t="str">
        <f t="shared" si="62"/>
        <v/>
      </c>
    </row>
    <row r="3284" spans="4:8" x14ac:dyDescent="0.25">
      <c r="D3284" s="100"/>
      <c r="G3284" s="19" t="str">
        <f>IFERROR(VLOOKUP($D3284,LISTA!$A$2:$J$9990,8,0),"")</f>
        <v/>
      </c>
      <c r="H3284" s="40" t="str">
        <f t="shared" si="62"/>
        <v/>
      </c>
    </row>
    <row r="3285" spans="4:8" x14ac:dyDescent="0.25">
      <c r="D3285" s="100"/>
      <c r="G3285" s="19" t="str">
        <f>IFERROR(VLOOKUP($D3285,LISTA!$A$2:$J$9990,8,0),"")</f>
        <v/>
      </c>
      <c r="H3285" s="40" t="str">
        <f t="shared" si="62"/>
        <v/>
      </c>
    </row>
    <row r="3286" spans="4:8" x14ac:dyDescent="0.25">
      <c r="D3286" s="100"/>
      <c r="G3286" s="19" t="str">
        <f>IFERROR(VLOOKUP($D3286,LISTA!$A$2:$J$9990,8,0),"")</f>
        <v/>
      </c>
      <c r="H3286" s="40" t="str">
        <f t="shared" si="62"/>
        <v/>
      </c>
    </row>
    <row r="3287" spans="4:8" x14ac:dyDescent="0.25">
      <c r="D3287" s="100"/>
      <c r="G3287" s="19" t="str">
        <f>IFERROR(VLOOKUP($D3287,LISTA!$A$2:$J$9990,8,0),"")</f>
        <v/>
      </c>
      <c r="H3287" s="40" t="str">
        <f t="shared" si="62"/>
        <v/>
      </c>
    </row>
    <row r="3288" spans="4:8" x14ac:dyDescent="0.25">
      <c r="D3288" s="100"/>
      <c r="G3288" s="19" t="str">
        <f>IFERROR(VLOOKUP($D3288,LISTA!$A$2:$J$9990,8,0),"")</f>
        <v/>
      </c>
      <c r="H3288" s="40" t="str">
        <f t="shared" si="62"/>
        <v/>
      </c>
    </row>
    <row r="3289" spans="4:8" x14ac:dyDescent="0.25">
      <c r="D3289" s="100"/>
      <c r="G3289" s="19" t="str">
        <f>IFERROR(VLOOKUP($D3289,LISTA!$A$2:$J$9990,8,0),"")</f>
        <v/>
      </c>
      <c r="H3289" s="40" t="str">
        <f t="shared" si="62"/>
        <v/>
      </c>
    </row>
    <row r="3290" spans="4:8" x14ac:dyDescent="0.25">
      <c r="D3290" s="100"/>
      <c r="G3290" s="19" t="str">
        <f>IFERROR(VLOOKUP($D3290,LISTA!$A$2:$J$9990,8,0),"")</f>
        <v/>
      </c>
      <c r="H3290" s="40" t="str">
        <f t="shared" si="62"/>
        <v/>
      </c>
    </row>
    <row r="3291" spans="4:8" x14ac:dyDescent="0.25">
      <c r="D3291" s="100"/>
      <c r="G3291" s="19" t="str">
        <f>IFERROR(VLOOKUP($D3291,LISTA!$A$2:$J$9990,8,0),"")</f>
        <v/>
      </c>
      <c r="H3291" s="40" t="str">
        <f t="shared" si="62"/>
        <v/>
      </c>
    </row>
    <row r="3292" spans="4:8" x14ac:dyDescent="0.25">
      <c r="D3292" s="100"/>
      <c r="G3292" s="19" t="str">
        <f>IFERROR(VLOOKUP($D3292,LISTA!$A$2:$J$9990,8,0),"")</f>
        <v/>
      </c>
      <c r="H3292" s="40" t="str">
        <f t="shared" si="62"/>
        <v/>
      </c>
    </row>
    <row r="3293" spans="4:8" x14ac:dyDescent="0.25">
      <c r="D3293" s="100"/>
      <c r="G3293" s="19" t="str">
        <f>IFERROR(VLOOKUP($D3293,LISTA!$A$2:$J$9990,8,0),"")</f>
        <v/>
      </c>
      <c r="H3293" s="40" t="str">
        <f t="shared" si="62"/>
        <v/>
      </c>
    </row>
    <row r="3294" spans="4:8" x14ac:dyDescent="0.25">
      <c r="D3294" s="100"/>
      <c r="G3294" s="19" t="str">
        <f>IFERROR(VLOOKUP($D3294,LISTA!$A$2:$J$9990,8,0),"")</f>
        <v/>
      </c>
      <c r="H3294" s="40" t="str">
        <f t="shared" si="62"/>
        <v/>
      </c>
    </row>
    <row r="3295" spans="4:8" x14ac:dyDescent="0.25">
      <c r="D3295" s="100"/>
      <c r="G3295" s="19" t="str">
        <f>IFERROR(VLOOKUP($D3295,LISTA!$A$2:$J$9990,8,0),"")</f>
        <v/>
      </c>
      <c r="H3295" s="40" t="str">
        <f t="shared" si="62"/>
        <v/>
      </c>
    </row>
    <row r="3296" spans="4:8" x14ac:dyDescent="0.25">
      <c r="D3296" s="100"/>
      <c r="G3296" s="19" t="str">
        <f>IFERROR(VLOOKUP($D3296,LISTA!$A$2:$J$9990,8,0),"")</f>
        <v/>
      </c>
      <c r="H3296" s="40" t="str">
        <f t="shared" si="62"/>
        <v/>
      </c>
    </row>
    <row r="3297" spans="4:8" x14ac:dyDescent="0.25">
      <c r="D3297" s="100"/>
      <c r="G3297" s="19" t="str">
        <f>IFERROR(VLOOKUP($D3297,LISTA!$A$2:$J$9990,8,0),"")</f>
        <v/>
      </c>
      <c r="H3297" s="40" t="str">
        <f t="shared" si="62"/>
        <v/>
      </c>
    </row>
    <row r="3298" spans="4:8" x14ac:dyDescent="0.25">
      <c r="D3298" s="100"/>
      <c r="G3298" s="19" t="str">
        <f>IFERROR(VLOOKUP($D3298,LISTA!$A$2:$J$9990,8,0),"")</f>
        <v/>
      </c>
      <c r="H3298" s="40" t="str">
        <f t="shared" si="62"/>
        <v/>
      </c>
    </row>
    <row r="3299" spans="4:8" x14ac:dyDescent="0.25">
      <c r="D3299" s="100"/>
      <c r="G3299" s="19" t="str">
        <f>IFERROR(VLOOKUP($D3299,LISTA!$A$2:$J$9990,8,0),"")</f>
        <v/>
      </c>
      <c r="H3299" s="40" t="str">
        <f t="shared" si="62"/>
        <v/>
      </c>
    </row>
    <row r="3300" spans="4:8" x14ac:dyDescent="0.25">
      <c r="D3300" s="100"/>
      <c r="G3300" s="19" t="str">
        <f>IFERROR(VLOOKUP($D3300,LISTA!$A$2:$J$9990,8,0),"")</f>
        <v/>
      </c>
      <c r="H3300" s="40" t="str">
        <f t="shared" si="62"/>
        <v/>
      </c>
    </row>
    <row r="3301" spans="4:8" x14ac:dyDescent="0.25">
      <c r="D3301" s="100"/>
      <c r="G3301" s="19" t="str">
        <f>IFERROR(VLOOKUP($D3301,LISTA!$A$2:$J$9990,8,0),"")</f>
        <v/>
      </c>
      <c r="H3301" s="40" t="str">
        <f t="shared" si="62"/>
        <v/>
      </c>
    </row>
    <row r="3302" spans="4:8" x14ac:dyDescent="0.25">
      <c r="D3302" s="100"/>
      <c r="G3302" s="19" t="str">
        <f>IFERROR(VLOOKUP($D3302,LISTA!$A$2:$J$9990,8,0),"")</f>
        <v/>
      </c>
      <c r="H3302" s="40" t="str">
        <f t="shared" si="62"/>
        <v/>
      </c>
    </row>
    <row r="3303" spans="4:8" x14ac:dyDescent="0.25">
      <c r="D3303" s="100"/>
      <c r="G3303" s="19" t="str">
        <f>IFERROR(VLOOKUP($D3303,LISTA!$A$2:$J$9990,8,0),"")</f>
        <v/>
      </c>
      <c r="H3303" s="40" t="str">
        <f t="shared" si="62"/>
        <v/>
      </c>
    </row>
    <row r="3304" spans="4:8" x14ac:dyDescent="0.25">
      <c r="D3304" s="100"/>
      <c r="G3304" s="19" t="str">
        <f>IFERROR(VLOOKUP($D3304,LISTA!$A$2:$J$9990,8,0),"")</f>
        <v/>
      </c>
      <c r="H3304" s="40" t="str">
        <f t="shared" si="62"/>
        <v/>
      </c>
    </row>
    <row r="3305" spans="4:8" x14ac:dyDescent="0.25">
      <c r="D3305" s="100"/>
      <c r="G3305" s="19" t="str">
        <f>IFERROR(VLOOKUP($D3305,LISTA!$A$2:$J$9990,8,0),"")</f>
        <v/>
      </c>
      <c r="H3305" s="40" t="str">
        <f t="shared" si="62"/>
        <v/>
      </c>
    </row>
    <row r="3306" spans="4:8" x14ac:dyDescent="0.25">
      <c r="D3306" s="100"/>
      <c r="G3306" s="19" t="str">
        <f>IFERROR(VLOOKUP($D3306,LISTA!$A$2:$J$9990,8,0),"")</f>
        <v/>
      </c>
      <c r="H3306" s="40" t="str">
        <f t="shared" si="62"/>
        <v/>
      </c>
    </row>
    <row r="3307" spans="4:8" x14ac:dyDescent="0.25">
      <c r="D3307" s="100"/>
      <c r="G3307" s="19" t="str">
        <f>IFERROR(VLOOKUP($D3307,LISTA!$A$2:$J$9990,8,0),"")</f>
        <v/>
      </c>
      <c r="H3307" s="40" t="str">
        <f t="shared" si="62"/>
        <v/>
      </c>
    </row>
    <row r="3308" spans="4:8" x14ac:dyDescent="0.25">
      <c r="D3308" s="100"/>
      <c r="G3308" s="19" t="str">
        <f>IFERROR(VLOOKUP($D3308,LISTA!$A$2:$J$9990,8,0),"")</f>
        <v/>
      </c>
      <c r="H3308" s="40" t="str">
        <f t="shared" si="62"/>
        <v/>
      </c>
    </row>
    <row r="3309" spans="4:8" x14ac:dyDescent="0.25">
      <c r="D3309" s="100"/>
      <c r="G3309" s="19" t="str">
        <f>IFERROR(VLOOKUP($D3309,LISTA!$A$2:$J$9990,8,0),"")</f>
        <v/>
      </c>
      <c r="H3309" s="40" t="str">
        <f t="shared" si="62"/>
        <v/>
      </c>
    </row>
    <row r="3310" spans="4:8" x14ac:dyDescent="0.25">
      <c r="D3310" s="100"/>
      <c r="G3310" s="19" t="str">
        <f>IFERROR(VLOOKUP($D3310,LISTA!$A$2:$J$9990,8,0),"")</f>
        <v/>
      </c>
      <c r="H3310" s="40" t="str">
        <f t="shared" si="62"/>
        <v/>
      </c>
    </row>
    <row r="3311" spans="4:8" x14ac:dyDescent="0.25">
      <c r="D3311" s="100"/>
      <c r="G3311" s="19" t="str">
        <f>IFERROR(VLOOKUP($D3311,LISTA!$A$2:$J$9990,8,0),"")</f>
        <v/>
      </c>
      <c r="H3311" s="40" t="str">
        <f t="shared" si="62"/>
        <v/>
      </c>
    </row>
    <row r="3312" spans="4:8" x14ac:dyDescent="0.25">
      <c r="D3312" s="100"/>
      <c r="G3312" s="19" t="str">
        <f>IFERROR(VLOOKUP($D3312,LISTA!$A$2:$J$9990,8,0),"")</f>
        <v/>
      </c>
      <c r="H3312" s="40" t="str">
        <f t="shared" si="62"/>
        <v/>
      </c>
    </row>
    <row r="3313" spans="4:8" x14ac:dyDescent="0.25">
      <c r="D3313" s="100"/>
      <c r="G3313" s="19" t="str">
        <f>IFERROR(VLOOKUP($D3313,LISTA!$A$2:$J$9990,8,0),"")</f>
        <v/>
      </c>
      <c r="H3313" s="40" t="str">
        <f t="shared" si="62"/>
        <v/>
      </c>
    </row>
    <row r="3314" spans="4:8" x14ac:dyDescent="0.25">
      <c r="D3314" s="100"/>
      <c r="G3314" s="19" t="str">
        <f>IFERROR(VLOOKUP($D3314,LISTA!$A$2:$J$9990,8,0),"")</f>
        <v/>
      </c>
      <c r="H3314" s="40" t="str">
        <f t="shared" si="62"/>
        <v/>
      </c>
    </row>
    <row r="3315" spans="4:8" x14ac:dyDescent="0.25">
      <c r="D3315" s="100"/>
      <c r="G3315" s="19" t="str">
        <f>IFERROR(VLOOKUP($D3315,LISTA!$A$2:$J$9990,8,0),"")</f>
        <v/>
      </c>
      <c r="H3315" s="40" t="str">
        <f t="shared" si="62"/>
        <v/>
      </c>
    </row>
    <row r="3316" spans="4:8" x14ac:dyDescent="0.25">
      <c r="D3316" s="100"/>
      <c r="G3316" s="19" t="str">
        <f>IFERROR(VLOOKUP($D3316,LISTA!$A$2:$J$9990,8,0),"")</f>
        <v/>
      </c>
      <c r="H3316" s="40" t="str">
        <f t="shared" si="62"/>
        <v/>
      </c>
    </row>
    <row r="3317" spans="4:8" x14ac:dyDescent="0.25">
      <c r="D3317" s="100"/>
      <c r="G3317" s="19" t="str">
        <f>IFERROR(VLOOKUP($D3317,LISTA!$A$2:$J$9990,8,0),"")</f>
        <v/>
      </c>
      <c r="H3317" s="40" t="str">
        <f t="shared" si="62"/>
        <v/>
      </c>
    </row>
    <row r="3318" spans="4:8" x14ac:dyDescent="0.25">
      <c r="D3318" s="100"/>
      <c r="G3318" s="19" t="str">
        <f>IFERROR(VLOOKUP($D3318,LISTA!$A$2:$J$9990,8,0),"")</f>
        <v/>
      </c>
      <c r="H3318" s="40" t="str">
        <f t="shared" si="62"/>
        <v/>
      </c>
    </row>
    <row r="3319" spans="4:8" x14ac:dyDescent="0.25">
      <c r="D3319" s="100"/>
      <c r="G3319" s="19" t="str">
        <f>IFERROR(VLOOKUP($D3319,LISTA!$A$2:$J$9990,8,0),"")</f>
        <v/>
      </c>
      <c r="H3319" s="40" t="str">
        <f t="shared" si="62"/>
        <v/>
      </c>
    </row>
    <row r="3320" spans="4:8" x14ac:dyDescent="0.25">
      <c r="D3320" s="100"/>
      <c r="G3320" s="19" t="str">
        <f>IFERROR(VLOOKUP($D3320,LISTA!$A$2:$J$9990,8,0),"")</f>
        <v/>
      </c>
      <c r="H3320" s="40" t="str">
        <f t="shared" si="62"/>
        <v/>
      </c>
    </row>
    <row r="3321" spans="4:8" x14ac:dyDescent="0.25">
      <c r="D3321" s="100"/>
      <c r="G3321" s="19" t="str">
        <f>IFERROR(VLOOKUP($D3321,LISTA!$A$2:$J$9990,8,0),"")</f>
        <v/>
      </c>
      <c r="H3321" s="40" t="str">
        <f t="shared" si="62"/>
        <v/>
      </c>
    </row>
    <row r="3322" spans="4:8" x14ac:dyDescent="0.25">
      <c r="D3322" s="100"/>
      <c r="G3322" s="19" t="str">
        <f>IFERROR(VLOOKUP($D3322,LISTA!$A$2:$J$9990,8,0),"")</f>
        <v/>
      </c>
      <c r="H3322" s="40" t="str">
        <f t="shared" si="62"/>
        <v/>
      </c>
    </row>
    <row r="3323" spans="4:8" x14ac:dyDescent="0.25">
      <c r="D3323" s="100"/>
      <c r="G3323" s="19" t="str">
        <f>IFERROR(VLOOKUP($D3323,LISTA!$A$2:$J$9990,8,0),"")</f>
        <v/>
      </c>
      <c r="H3323" s="40" t="str">
        <f t="shared" si="62"/>
        <v/>
      </c>
    </row>
    <row r="3324" spans="4:8" x14ac:dyDescent="0.25">
      <c r="D3324" s="100"/>
      <c r="G3324" s="19" t="str">
        <f>IFERROR(VLOOKUP($D3324,LISTA!$A$2:$J$9990,8,0),"")</f>
        <v/>
      </c>
      <c r="H3324" s="40" t="str">
        <f t="shared" si="62"/>
        <v/>
      </c>
    </row>
    <row r="3325" spans="4:8" x14ac:dyDescent="0.25">
      <c r="D3325" s="100"/>
      <c r="G3325" s="19" t="str">
        <f>IFERROR(VLOOKUP($D3325,LISTA!$A$2:$J$9990,8,0),"")</f>
        <v/>
      </c>
      <c r="H3325" s="40" t="str">
        <f t="shared" si="62"/>
        <v/>
      </c>
    </row>
    <row r="3326" spans="4:8" x14ac:dyDescent="0.25">
      <c r="D3326" s="100"/>
      <c r="G3326" s="19" t="str">
        <f>IFERROR(VLOOKUP($D3326,LISTA!$A$2:$J$9990,8,0),"")</f>
        <v/>
      </c>
      <c r="H3326" s="40" t="str">
        <f t="shared" si="62"/>
        <v/>
      </c>
    </row>
    <row r="3327" spans="4:8" x14ac:dyDescent="0.25">
      <c r="D3327" s="100"/>
      <c r="G3327" s="19" t="str">
        <f>IFERROR(VLOOKUP($D3327,LISTA!$A$2:$J$9990,8,0),"")</f>
        <v/>
      </c>
      <c r="H3327" s="40" t="str">
        <f t="shared" si="62"/>
        <v/>
      </c>
    </row>
    <row r="3328" spans="4:8" x14ac:dyDescent="0.25">
      <c r="D3328" s="100"/>
      <c r="G3328" s="19" t="str">
        <f>IFERROR(VLOOKUP($D3328,LISTA!$A$2:$J$9990,8,0),"")</f>
        <v/>
      </c>
      <c r="H3328" s="40" t="str">
        <f t="shared" si="62"/>
        <v/>
      </c>
    </row>
    <row r="3329" spans="4:8" x14ac:dyDescent="0.25">
      <c r="D3329" s="100"/>
      <c r="G3329" s="19" t="str">
        <f>IFERROR(VLOOKUP($D3329,LISTA!$A$2:$J$9990,8,0),"")</f>
        <v/>
      </c>
      <c r="H3329" s="40" t="str">
        <f t="shared" si="62"/>
        <v/>
      </c>
    </row>
    <row r="3330" spans="4:8" x14ac:dyDescent="0.25">
      <c r="D3330" s="100"/>
      <c r="G3330" s="19" t="str">
        <f>IFERROR(VLOOKUP($D3330,LISTA!$A$2:$J$9990,8,0),"")</f>
        <v/>
      </c>
      <c r="H3330" s="40" t="str">
        <f t="shared" si="62"/>
        <v/>
      </c>
    </row>
    <row r="3331" spans="4:8" x14ac:dyDescent="0.25">
      <c r="D3331" s="100"/>
      <c r="G3331" s="19" t="str">
        <f>IFERROR(VLOOKUP($D3331,LISTA!$A$2:$J$9990,8,0),"")</f>
        <v/>
      </c>
      <c r="H3331" s="40" t="str">
        <f t="shared" si="62"/>
        <v/>
      </c>
    </row>
    <row r="3332" spans="4:8" x14ac:dyDescent="0.25">
      <c r="D3332" s="100"/>
      <c r="G3332" s="19" t="str">
        <f>IFERROR(VLOOKUP($D3332,LISTA!$A$2:$J$9990,8,0),"")</f>
        <v/>
      </c>
      <c r="H3332" s="40" t="str">
        <f t="shared" si="62"/>
        <v/>
      </c>
    </row>
    <row r="3333" spans="4:8" x14ac:dyDescent="0.25">
      <c r="D3333" s="100"/>
      <c r="G3333" s="19" t="str">
        <f>IFERROR(VLOOKUP($D3333,LISTA!$A$2:$J$9990,8,0),"")</f>
        <v/>
      </c>
      <c r="H3333" s="40" t="str">
        <f t="shared" ref="H3333:H3396" si="63">IF(OR(G3333=$K$10,G3333=$K$11,G3333=$K$14,G3333=$K$15,G3333=$K$16,G3333=$K$17,G3333=$K$18,G3333=$K$19,G3333=$K$20,G3333=$K$21,G3333=$K$22,G3333=$K$23,G3333=$K$24,G3333=$K$25,G3333=$K$26,G3333=$K$27,G3333=$K$28),$K$9,IF(OR(G3333=$K$32,G3333=$K$33),$K$31,IF(OR(G3333=$K$38),$K$37,"")))</f>
        <v/>
      </c>
    </row>
    <row r="3334" spans="4:8" x14ac:dyDescent="0.25">
      <c r="D3334" s="100"/>
      <c r="G3334" s="19" t="str">
        <f>IFERROR(VLOOKUP($D3334,LISTA!$A$2:$J$9990,8,0),"")</f>
        <v/>
      </c>
      <c r="H3334" s="40" t="str">
        <f t="shared" si="63"/>
        <v/>
      </c>
    </row>
    <row r="3335" spans="4:8" x14ac:dyDescent="0.25">
      <c r="D3335" s="100"/>
      <c r="G3335" s="19" t="str">
        <f>IFERROR(VLOOKUP($D3335,LISTA!$A$2:$J$9990,8,0),"")</f>
        <v/>
      </c>
      <c r="H3335" s="40" t="str">
        <f t="shared" si="63"/>
        <v/>
      </c>
    </row>
    <row r="3336" spans="4:8" x14ac:dyDescent="0.25">
      <c r="D3336" s="100"/>
      <c r="G3336" s="19" t="str">
        <f>IFERROR(VLOOKUP($D3336,LISTA!$A$2:$J$9990,8,0),"")</f>
        <v/>
      </c>
      <c r="H3336" s="40" t="str">
        <f t="shared" si="63"/>
        <v/>
      </c>
    </row>
    <row r="3337" spans="4:8" x14ac:dyDescent="0.25">
      <c r="D3337" s="100"/>
      <c r="G3337" s="19" t="str">
        <f>IFERROR(VLOOKUP($D3337,LISTA!$A$2:$J$9990,8,0),"")</f>
        <v/>
      </c>
      <c r="H3337" s="40" t="str">
        <f t="shared" si="63"/>
        <v/>
      </c>
    </row>
    <row r="3338" spans="4:8" x14ac:dyDescent="0.25">
      <c r="D3338" s="100"/>
      <c r="G3338" s="19" t="str">
        <f>IFERROR(VLOOKUP($D3338,LISTA!$A$2:$J$9990,8,0),"")</f>
        <v/>
      </c>
      <c r="H3338" s="40" t="str">
        <f t="shared" si="63"/>
        <v/>
      </c>
    </row>
    <row r="3339" spans="4:8" x14ac:dyDescent="0.25">
      <c r="D3339" s="100"/>
      <c r="G3339" s="19" t="str">
        <f>IFERROR(VLOOKUP($D3339,LISTA!$A$2:$J$9990,8,0),"")</f>
        <v/>
      </c>
      <c r="H3339" s="40" t="str">
        <f t="shared" si="63"/>
        <v/>
      </c>
    </row>
    <row r="3340" spans="4:8" x14ac:dyDescent="0.25">
      <c r="D3340" s="100"/>
      <c r="G3340" s="19" t="str">
        <f>IFERROR(VLOOKUP($D3340,LISTA!$A$2:$J$9990,8,0),"")</f>
        <v/>
      </c>
      <c r="H3340" s="40" t="str">
        <f t="shared" si="63"/>
        <v/>
      </c>
    </row>
    <row r="3341" spans="4:8" x14ac:dyDescent="0.25">
      <c r="D3341" s="100"/>
      <c r="G3341" s="19" t="str">
        <f>IFERROR(VLOOKUP($D3341,LISTA!$A$2:$J$9990,8,0),"")</f>
        <v/>
      </c>
      <c r="H3341" s="40" t="str">
        <f t="shared" si="63"/>
        <v/>
      </c>
    </row>
    <row r="3342" spans="4:8" x14ac:dyDescent="0.25">
      <c r="D3342" s="100"/>
      <c r="G3342" s="19" t="str">
        <f>IFERROR(VLOOKUP($D3342,LISTA!$A$2:$J$9990,8,0),"")</f>
        <v/>
      </c>
      <c r="H3342" s="40" t="str">
        <f t="shared" si="63"/>
        <v/>
      </c>
    </row>
    <row r="3343" spans="4:8" x14ac:dyDescent="0.25">
      <c r="D3343" s="100"/>
      <c r="G3343" s="19" t="str">
        <f>IFERROR(VLOOKUP($D3343,LISTA!$A$2:$J$9990,8,0),"")</f>
        <v/>
      </c>
      <c r="H3343" s="40" t="str">
        <f t="shared" si="63"/>
        <v/>
      </c>
    </row>
    <row r="3344" spans="4:8" x14ac:dyDescent="0.25">
      <c r="D3344" s="100"/>
      <c r="G3344" s="19" t="str">
        <f>IFERROR(VLOOKUP($D3344,LISTA!$A$2:$J$9990,8,0),"")</f>
        <v/>
      </c>
      <c r="H3344" s="40" t="str">
        <f t="shared" si="63"/>
        <v/>
      </c>
    </row>
    <row r="3345" spans="4:8" x14ac:dyDescent="0.25">
      <c r="D3345" s="100"/>
      <c r="G3345" s="19" t="str">
        <f>IFERROR(VLOOKUP($D3345,LISTA!$A$2:$J$9990,8,0),"")</f>
        <v/>
      </c>
      <c r="H3345" s="40" t="str">
        <f t="shared" si="63"/>
        <v/>
      </c>
    </row>
    <row r="3346" spans="4:8" x14ac:dyDescent="0.25">
      <c r="D3346" s="100"/>
      <c r="G3346" s="19" t="str">
        <f>IFERROR(VLOOKUP($D3346,LISTA!$A$2:$J$9990,8,0),"")</f>
        <v/>
      </c>
      <c r="H3346" s="40" t="str">
        <f t="shared" si="63"/>
        <v/>
      </c>
    </row>
    <row r="3347" spans="4:8" x14ac:dyDescent="0.25">
      <c r="D3347" s="100"/>
      <c r="G3347" s="19" t="str">
        <f>IFERROR(VLOOKUP($D3347,LISTA!$A$2:$J$9990,8,0),"")</f>
        <v/>
      </c>
      <c r="H3347" s="40" t="str">
        <f t="shared" si="63"/>
        <v/>
      </c>
    </row>
    <row r="3348" spans="4:8" x14ac:dyDescent="0.25">
      <c r="D3348" s="100"/>
      <c r="G3348" s="19" t="str">
        <f>IFERROR(VLOOKUP($D3348,LISTA!$A$2:$J$9990,8,0),"")</f>
        <v/>
      </c>
      <c r="H3348" s="40" t="str">
        <f t="shared" si="63"/>
        <v/>
      </c>
    </row>
    <row r="3349" spans="4:8" x14ac:dyDescent="0.25">
      <c r="D3349" s="100"/>
      <c r="G3349" s="19" t="str">
        <f>IFERROR(VLOOKUP($D3349,LISTA!$A$2:$J$9990,8,0),"")</f>
        <v/>
      </c>
      <c r="H3349" s="40" t="str">
        <f t="shared" si="63"/>
        <v/>
      </c>
    </row>
    <row r="3350" spans="4:8" x14ac:dyDescent="0.25">
      <c r="D3350" s="100"/>
      <c r="G3350" s="19" t="str">
        <f>IFERROR(VLOOKUP($D3350,LISTA!$A$2:$J$9990,8,0),"")</f>
        <v/>
      </c>
      <c r="H3350" s="40" t="str">
        <f t="shared" si="63"/>
        <v/>
      </c>
    </row>
    <row r="3351" spans="4:8" x14ac:dyDescent="0.25">
      <c r="D3351" s="100"/>
      <c r="G3351" s="19" t="str">
        <f>IFERROR(VLOOKUP($D3351,LISTA!$A$2:$J$9990,8,0),"")</f>
        <v/>
      </c>
      <c r="H3351" s="40" t="str">
        <f t="shared" si="63"/>
        <v/>
      </c>
    </row>
    <row r="3352" spans="4:8" x14ac:dyDescent="0.25">
      <c r="D3352" s="100"/>
      <c r="G3352" s="19" t="str">
        <f>IFERROR(VLOOKUP($D3352,LISTA!$A$2:$J$9990,8,0),"")</f>
        <v/>
      </c>
      <c r="H3352" s="40" t="str">
        <f t="shared" si="63"/>
        <v/>
      </c>
    </row>
    <row r="3353" spans="4:8" x14ac:dyDescent="0.25">
      <c r="D3353" s="100"/>
      <c r="G3353" s="19" t="str">
        <f>IFERROR(VLOOKUP($D3353,LISTA!$A$2:$J$9990,8,0),"")</f>
        <v/>
      </c>
      <c r="H3353" s="40" t="str">
        <f t="shared" si="63"/>
        <v/>
      </c>
    </row>
    <row r="3354" spans="4:8" x14ac:dyDescent="0.25">
      <c r="D3354" s="100"/>
      <c r="G3354" s="19" t="str">
        <f>IFERROR(VLOOKUP($D3354,LISTA!$A$2:$J$9990,8,0),"")</f>
        <v/>
      </c>
      <c r="H3354" s="40" t="str">
        <f t="shared" si="63"/>
        <v/>
      </c>
    </row>
    <row r="3355" spans="4:8" x14ac:dyDescent="0.25">
      <c r="D3355" s="100"/>
      <c r="G3355" s="19" t="str">
        <f>IFERROR(VLOOKUP($D3355,LISTA!$A$2:$J$9990,8,0),"")</f>
        <v/>
      </c>
      <c r="H3355" s="40" t="str">
        <f t="shared" si="63"/>
        <v/>
      </c>
    </row>
    <row r="3356" spans="4:8" x14ac:dyDescent="0.25">
      <c r="D3356" s="100"/>
      <c r="G3356" s="19" t="str">
        <f>IFERROR(VLOOKUP($D3356,LISTA!$A$2:$J$9990,8,0),"")</f>
        <v/>
      </c>
      <c r="H3356" s="40" t="str">
        <f t="shared" si="63"/>
        <v/>
      </c>
    </row>
    <row r="3357" spans="4:8" x14ac:dyDescent="0.25">
      <c r="D3357" s="100"/>
      <c r="G3357" s="19" t="str">
        <f>IFERROR(VLOOKUP($D3357,LISTA!$A$2:$J$9990,8,0),"")</f>
        <v/>
      </c>
      <c r="H3357" s="40" t="str">
        <f t="shared" si="63"/>
        <v/>
      </c>
    </row>
    <row r="3358" spans="4:8" x14ac:dyDescent="0.25">
      <c r="D3358" s="100"/>
      <c r="G3358" s="19" t="str">
        <f>IFERROR(VLOOKUP($D3358,LISTA!$A$2:$J$9990,8,0),"")</f>
        <v/>
      </c>
      <c r="H3358" s="40" t="str">
        <f t="shared" si="63"/>
        <v/>
      </c>
    </row>
    <row r="3359" spans="4:8" x14ac:dyDescent="0.25">
      <c r="D3359" s="100"/>
      <c r="G3359" s="19" t="str">
        <f>IFERROR(VLOOKUP($D3359,LISTA!$A$2:$J$9990,8,0),"")</f>
        <v/>
      </c>
      <c r="H3359" s="40" t="str">
        <f t="shared" si="63"/>
        <v/>
      </c>
    </row>
    <row r="3360" spans="4:8" x14ac:dyDescent="0.25">
      <c r="D3360" s="100"/>
      <c r="G3360" s="19" t="str">
        <f>IFERROR(VLOOKUP($D3360,LISTA!$A$2:$J$9990,8,0),"")</f>
        <v/>
      </c>
      <c r="H3360" s="40" t="str">
        <f t="shared" si="63"/>
        <v/>
      </c>
    </row>
    <row r="3361" spans="4:8" x14ac:dyDescent="0.25">
      <c r="D3361" s="100"/>
      <c r="G3361" s="19" t="str">
        <f>IFERROR(VLOOKUP($D3361,LISTA!$A$2:$J$9990,8,0),"")</f>
        <v/>
      </c>
      <c r="H3361" s="40" t="str">
        <f t="shared" si="63"/>
        <v/>
      </c>
    </row>
    <row r="3362" spans="4:8" x14ac:dyDescent="0.25">
      <c r="D3362" s="100"/>
      <c r="G3362" s="19" t="str">
        <f>IFERROR(VLOOKUP($D3362,LISTA!$A$2:$J$9990,8,0),"")</f>
        <v/>
      </c>
      <c r="H3362" s="40" t="str">
        <f t="shared" si="63"/>
        <v/>
      </c>
    </row>
    <row r="3363" spans="4:8" x14ac:dyDescent="0.25">
      <c r="D3363" s="100"/>
      <c r="G3363" s="19" t="str">
        <f>IFERROR(VLOOKUP($D3363,LISTA!$A$2:$J$9990,8,0),"")</f>
        <v/>
      </c>
      <c r="H3363" s="40" t="str">
        <f t="shared" si="63"/>
        <v/>
      </c>
    </row>
    <row r="3364" spans="4:8" x14ac:dyDescent="0.25">
      <c r="D3364" s="100"/>
      <c r="G3364" s="19" t="str">
        <f>IFERROR(VLOOKUP($D3364,LISTA!$A$2:$J$9990,8,0),"")</f>
        <v/>
      </c>
      <c r="H3364" s="40" t="str">
        <f t="shared" si="63"/>
        <v/>
      </c>
    </row>
    <row r="3365" spans="4:8" x14ac:dyDescent="0.25">
      <c r="D3365" s="100"/>
      <c r="G3365" s="19" t="str">
        <f>IFERROR(VLOOKUP($D3365,LISTA!$A$2:$J$9990,8,0),"")</f>
        <v/>
      </c>
      <c r="H3365" s="40" t="str">
        <f t="shared" si="63"/>
        <v/>
      </c>
    </row>
    <row r="3366" spans="4:8" x14ac:dyDescent="0.25">
      <c r="D3366" s="100"/>
      <c r="G3366" s="19" t="str">
        <f>IFERROR(VLOOKUP($D3366,LISTA!$A$2:$J$9990,8,0),"")</f>
        <v/>
      </c>
      <c r="H3366" s="40" t="str">
        <f t="shared" si="63"/>
        <v/>
      </c>
    </row>
    <row r="3367" spans="4:8" x14ac:dyDescent="0.25">
      <c r="D3367" s="100"/>
      <c r="G3367" s="19" t="str">
        <f>IFERROR(VLOOKUP($D3367,LISTA!$A$2:$J$9990,8,0),"")</f>
        <v/>
      </c>
      <c r="H3367" s="40" t="str">
        <f t="shared" si="63"/>
        <v/>
      </c>
    </row>
    <row r="3368" spans="4:8" x14ac:dyDescent="0.25">
      <c r="D3368" s="100"/>
      <c r="G3368" s="19" t="str">
        <f>IFERROR(VLOOKUP($D3368,LISTA!$A$2:$J$9990,8,0),"")</f>
        <v/>
      </c>
      <c r="H3368" s="40" t="str">
        <f t="shared" si="63"/>
        <v/>
      </c>
    </row>
    <row r="3369" spans="4:8" x14ac:dyDescent="0.25">
      <c r="D3369" s="100"/>
      <c r="G3369" s="19" t="str">
        <f>IFERROR(VLOOKUP($D3369,LISTA!$A$2:$J$9990,8,0),"")</f>
        <v/>
      </c>
      <c r="H3369" s="40" t="str">
        <f t="shared" si="63"/>
        <v/>
      </c>
    </row>
    <row r="3370" spans="4:8" x14ac:dyDescent="0.25">
      <c r="D3370" s="100"/>
      <c r="G3370" s="19" t="str">
        <f>IFERROR(VLOOKUP($D3370,LISTA!$A$2:$J$9990,8,0),"")</f>
        <v/>
      </c>
      <c r="H3370" s="40" t="str">
        <f t="shared" si="63"/>
        <v/>
      </c>
    </row>
    <row r="3371" spans="4:8" x14ac:dyDescent="0.25">
      <c r="D3371" s="100"/>
      <c r="G3371" s="19" t="str">
        <f>IFERROR(VLOOKUP($D3371,LISTA!$A$2:$J$9990,8,0),"")</f>
        <v/>
      </c>
      <c r="H3371" s="40" t="str">
        <f t="shared" si="63"/>
        <v/>
      </c>
    </row>
    <row r="3372" spans="4:8" x14ac:dyDescent="0.25">
      <c r="D3372" s="100"/>
      <c r="G3372" s="19" t="str">
        <f>IFERROR(VLOOKUP($D3372,LISTA!$A$2:$J$9990,8,0),"")</f>
        <v/>
      </c>
      <c r="H3372" s="40" t="str">
        <f t="shared" si="63"/>
        <v/>
      </c>
    </row>
    <row r="3373" spans="4:8" x14ac:dyDescent="0.25">
      <c r="D3373" s="100"/>
      <c r="G3373" s="19" t="str">
        <f>IFERROR(VLOOKUP($D3373,LISTA!$A$2:$J$9990,8,0),"")</f>
        <v/>
      </c>
      <c r="H3373" s="40" t="str">
        <f t="shared" si="63"/>
        <v/>
      </c>
    </row>
    <row r="3374" spans="4:8" x14ac:dyDescent="0.25">
      <c r="D3374" s="100"/>
      <c r="G3374" s="19" t="str">
        <f>IFERROR(VLOOKUP($D3374,LISTA!$A$2:$J$9990,8,0),"")</f>
        <v/>
      </c>
      <c r="H3374" s="40" t="str">
        <f t="shared" si="63"/>
        <v/>
      </c>
    </row>
    <row r="3375" spans="4:8" x14ac:dyDescent="0.25">
      <c r="D3375" s="100"/>
      <c r="G3375" s="19" t="str">
        <f>IFERROR(VLOOKUP($D3375,LISTA!$A$2:$J$9990,8,0),"")</f>
        <v/>
      </c>
      <c r="H3375" s="40" t="str">
        <f t="shared" si="63"/>
        <v/>
      </c>
    </row>
    <row r="3376" spans="4:8" x14ac:dyDescent="0.25">
      <c r="D3376" s="100"/>
      <c r="G3376" s="19" t="str">
        <f>IFERROR(VLOOKUP($D3376,LISTA!$A$2:$J$9990,8,0),"")</f>
        <v/>
      </c>
      <c r="H3376" s="40" t="str">
        <f t="shared" si="63"/>
        <v/>
      </c>
    </row>
    <row r="3377" spans="4:8" x14ac:dyDescent="0.25">
      <c r="D3377" s="100"/>
      <c r="G3377" s="19" t="str">
        <f>IFERROR(VLOOKUP($D3377,LISTA!$A$2:$J$9990,8,0),"")</f>
        <v/>
      </c>
      <c r="H3377" s="40" t="str">
        <f t="shared" si="63"/>
        <v/>
      </c>
    </row>
    <row r="3378" spans="4:8" x14ac:dyDescent="0.25">
      <c r="D3378" s="100"/>
      <c r="G3378" s="19" t="str">
        <f>IFERROR(VLOOKUP($D3378,LISTA!$A$2:$J$9990,8,0),"")</f>
        <v/>
      </c>
      <c r="H3378" s="40" t="str">
        <f t="shared" si="63"/>
        <v/>
      </c>
    </row>
    <row r="3379" spans="4:8" x14ac:dyDescent="0.25">
      <c r="D3379" s="100"/>
      <c r="G3379" s="19" t="str">
        <f>IFERROR(VLOOKUP($D3379,LISTA!$A$2:$J$9990,8,0),"")</f>
        <v/>
      </c>
      <c r="H3379" s="40" t="str">
        <f t="shared" si="63"/>
        <v/>
      </c>
    </row>
    <row r="3380" spans="4:8" x14ac:dyDescent="0.25">
      <c r="D3380" s="100"/>
      <c r="G3380" s="19" t="str">
        <f>IFERROR(VLOOKUP($D3380,LISTA!$A$2:$J$9990,8,0),"")</f>
        <v/>
      </c>
      <c r="H3380" s="40" t="str">
        <f t="shared" si="63"/>
        <v/>
      </c>
    </row>
    <row r="3381" spans="4:8" x14ac:dyDescent="0.25">
      <c r="D3381" s="100"/>
      <c r="G3381" s="19" t="str">
        <f>IFERROR(VLOOKUP($D3381,LISTA!$A$2:$J$9990,8,0),"")</f>
        <v/>
      </c>
      <c r="H3381" s="40" t="str">
        <f t="shared" si="63"/>
        <v/>
      </c>
    </row>
    <row r="3382" spans="4:8" x14ac:dyDescent="0.25">
      <c r="D3382" s="100"/>
      <c r="G3382" s="19" t="str">
        <f>IFERROR(VLOOKUP($D3382,LISTA!$A$2:$J$9990,8,0),"")</f>
        <v/>
      </c>
      <c r="H3382" s="40" t="str">
        <f t="shared" si="63"/>
        <v/>
      </c>
    </row>
    <row r="3383" spans="4:8" x14ac:dyDescent="0.25">
      <c r="D3383" s="100"/>
      <c r="G3383" s="19" t="str">
        <f>IFERROR(VLOOKUP($D3383,LISTA!$A$2:$J$9990,8,0),"")</f>
        <v/>
      </c>
      <c r="H3383" s="40" t="str">
        <f t="shared" si="63"/>
        <v/>
      </c>
    </row>
    <row r="3384" spans="4:8" x14ac:dyDescent="0.25">
      <c r="D3384" s="100"/>
      <c r="G3384" s="19" t="str">
        <f>IFERROR(VLOOKUP($D3384,LISTA!$A$2:$J$9990,8,0),"")</f>
        <v/>
      </c>
      <c r="H3384" s="40" t="str">
        <f t="shared" si="63"/>
        <v/>
      </c>
    </row>
    <row r="3385" spans="4:8" x14ac:dyDescent="0.25">
      <c r="D3385" s="100"/>
      <c r="G3385" s="19" t="str">
        <f>IFERROR(VLOOKUP($D3385,LISTA!$A$2:$J$9990,8,0),"")</f>
        <v/>
      </c>
      <c r="H3385" s="40" t="str">
        <f t="shared" si="63"/>
        <v/>
      </c>
    </row>
    <row r="3386" spans="4:8" x14ac:dyDescent="0.25">
      <c r="D3386" s="100"/>
      <c r="G3386" s="19" t="str">
        <f>IFERROR(VLOOKUP($D3386,LISTA!$A$2:$J$9990,8,0),"")</f>
        <v/>
      </c>
      <c r="H3386" s="40" t="str">
        <f t="shared" si="63"/>
        <v/>
      </c>
    </row>
    <row r="3387" spans="4:8" x14ac:dyDescent="0.25">
      <c r="D3387" s="100"/>
      <c r="G3387" s="19" t="str">
        <f>IFERROR(VLOOKUP($D3387,LISTA!$A$2:$J$9990,8,0),"")</f>
        <v/>
      </c>
      <c r="H3387" s="40" t="str">
        <f t="shared" si="63"/>
        <v/>
      </c>
    </row>
    <row r="3388" spans="4:8" x14ac:dyDescent="0.25">
      <c r="D3388" s="100"/>
      <c r="G3388" s="19" t="str">
        <f>IFERROR(VLOOKUP($D3388,LISTA!$A$2:$J$9990,8,0),"")</f>
        <v/>
      </c>
      <c r="H3388" s="40" t="str">
        <f t="shared" si="63"/>
        <v/>
      </c>
    </row>
    <row r="3389" spans="4:8" x14ac:dyDescent="0.25">
      <c r="D3389" s="100"/>
      <c r="G3389" s="19" t="str">
        <f>IFERROR(VLOOKUP($D3389,LISTA!$A$2:$J$9990,8,0),"")</f>
        <v/>
      </c>
      <c r="H3389" s="40" t="str">
        <f t="shared" si="63"/>
        <v/>
      </c>
    </row>
    <row r="3390" spans="4:8" x14ac:dyDescent="0.25">
      <c r="D3390" s="100"/>
      <c r="G3390" s="19" t="str">
        <f>IFERROR(VLOOKUP($D3390,LISTA!$A$2:$J$9990,8,0),"")</f>
        <v/>
      </c>
      <c r="H3390" s="40" t="str">
        <f t="shared" si="63"/>
        <v/>
      </c>
    </row>
    <row r="3391" spans="4:8" x14ac:dyDescent="0.25">
      <c r="D3391" s="100"/>
      <c r="G3391" s="19" t="str">
        <f>IFERROR(VLOOKUP($D3391,LISTA!$A$2:$J$9990,8,0),"")</f>
        <v/>
      </c>
      <c r="H3391" s="40" t="str">
        <f t="shared" si="63"/>
        <v/>
      </c>
    </row>
    <row r="3392" spans="4:8" x14ac:dyDescent="0.25">
      <c r="D3392" s="100"/>
      <c r="G3392" s="19" t="str">
        <f>IFERROR(VLOOKUP($D3392,LISTA!$A$2:$J$9990,8,0),"")</f>
        <v/>
      </c>
      <c r="H3392" s="40" t="str">
        <f t="shared" si="63"/>
        <v/>
      </c>
    </row>
    <row r="3393" spans="4:8" x14ac:dyDescent="0.25">
      <c r="D3393" s="100"/>
      <c r="G3393" s="19" t="str">
        <f>IFERROR(VLOOKUP($D3393,LISTA!$A$2:$J$9990,8,0),"")</f>
        <v/>
      </c>
      <c r="H3393" s="40" t="str">
        <f t="shared" si="63"/>
        <v/>
      </c>
    </row>
    <row r="3394" spans="4:8" x14ac:dyDescent="0.25">
      <c r="D3394" s="100"/>
      <c r="G3394" s="19" t="str">
        <f>IFERROR(VLOOKUP($D3394,LISTA!$A$2:$J$9990,8,0),"")</f>
        <v/>
      </c>
      <c r="H3394" s="40" t="str">
        <f t="shared" si="63"/>
        <v/>
      </c>
    </row>
    <row r="3395" spans="4:8" x14ac:dyDescent="0.25">
      <c r="D3395" s="100"/>
      <c r="G3395" s="19" t="str">
        <f>IFERROR(VLOOKUP($D3395,LISTA!$A$2:$J$9990,8,0),"")</f>
        <v/>
      </c>
      <c r="H3395" s="40" t="str">
        <f t="shared" si="63"/>
        <v/>
      </c>
    </row>
    <row r="3396" spans="4:8" x14ac:dyDescent="0.25">
      <c r="D3396" s="100"/>
      <c r="G3396" s="19" t="str">
        <f>IFERROR(VLOOKUP($D3396,LISTA!$A$2:$J$9990,8,0),"")</f>
        <v/>
      </c>
      <c r="H3396" s="40" t="str">
        <f t="shared" si="63"/>
        <v/>
      </c>
    </row>
    <row r="3397" spans="4:8" x14ac:dyDescent="0.25">
      <c r="D3397" s="100"/>
      <c r="G3397" s="19" t="str">
        <f>IFERROR(VLOOKUP($D3397,LISTA!$A$2:$J$9990,8,0),"")</f>
        <v/>
      </c>
      <c r="H3397" s="40" t="str">
        <f t="shared" ref="H3397:H3460" si="64">IF(OR(G3397=$K$10,G3397=$K$11,G3397=$K$14,G3397=$K$15,G3397=$K$16,G3397=$K$17,G3397=$K$18,G3397=$K$19,G3397=$K$20,G3397=$K$21,G3397=$K$22,G3397=$K$23,G3397=$K$24,G3397=$K$25,G3397=$K$26,G3397=$K$27,G3397=$K$28),$K$9,IF(OR(G3397=$K$32,G3397=$K$33),$K$31,IF(OR(G3397=$K$38),$K$37,"")))</f>
        <v/>
      </c>
    </row>
    <row r="3398" spans="4:8" x14ac:dyDescent="0.25">
      <c r="D3398" s="100"/>
      <c r="G3398" s="19" t="str">
        <f>IFERROR(VLOOKUP($D3398,LISTA!$A$2:$J$9990,8,0),"")</f>
        <v/>
      </c>
      <c r="H3398" s="40" t="str">
        <f t="shared" si="64"/>
        <v/>
      </c>
    </row>
    <row r="3399" spans="4:8" x14ac:dyDescent="0.25">
      <c r="D3399" s="100"/>
      <c r="G3399" s="19" t="str">
        <f>IFERROR(VLOOKUP($D3399,LISTA!$A$2:$J$9990,8,0),"")</f>
        <v/>
      </c>
      <c r="H3399" s="40" t="str">
        <f t="shared" si="64"/>
        <v/>
      </c>
    </row>
    <row r="3400" spans="4:8" x14ac:dyDescent="0.25">
      <c r="D3400" s="100"/>
      <c r="G3400" s="19" t="str">
        <f>IFERROR(VLOOKUP($D3400,LISTA!$A$2:$J$9990,8,0),"")</f>
        <v/>
      </c>
      <c r="H3400" s="40" t="str">
        <f t="shared" si="64"/>
        <v/>
      </c>
    </row>
    <row r="3401" spans="4:8" x14ac:dyDescent="0.25">
      <c r="D3401" s="100"/>
      <c r="G3401" s="19" t="str">
        <f>IFERROR(VLOOKUP($D3401,LISTA!$A$2:$J$9990,8,0),"")</f>
        <v/>
      </c>
      <c r="H3401" s="40" t="str">
        <f t="shared" si="64"/>
        <v/>
      </c>
    </row>
    <row r="3402" spans="4:8" x14ac:dyDescent="0.25">
      <c r="D3402" s="100"/>
      <c r="G3402" s="19" t="str">
        <f>IFERROR(VLOOKUP($D3402,LISTA!$A$2:$J$9990,8,0),"")</f>
        <v/>
      </c>
      <c r="H3402" s="40" t="str">
        <f t="shared" si="64"/>
        <v/>
      </c>
    </row>
    <row r="3403" spans="4:8" x14ac:dyDescent="0.25">
      <c r="D3403" s="100"/>
      <c r="G3403" s="19" t="str">
        <f>IFERROR(VLOOKUP($D3403,LISTA!$A$2:$J$9990,8,0),"")</f>
        <v/>
      </c>
      <c r="H3403" s="40" t="str">
        <f t="shared" si="64"/>
        <v/>
      </c>
    </row>
    <row r="3404" spans="4:8" x14ac:dyDescent="0.25">
      <c r="D3404" s="100"/>
      <c r="G3404" s="19" t="str">
        <f>IFERROR(VLOOKUP($D3404,LISTA!$A$2:$J$9990,8,0),"")</f>
        <v/>
      </c>
      <c r="H3404" s="40" t="str">
        <f t="shared" si="64"/>
        <v/>
      </c>
    </row>
    <row r="3405" spans="4:8" x14ac:dyDescent="0.25">
      <c r="D3405" s="100"/>
      <c r="G3405" s="19" t="str">
        <f>IFERROR(VLOOKUP($D3405,LISTA!$A$2:$J$9990,8,0),"")</f>
        <v/>
      </c>
      <c r="H3405" s="40" t="str">
        <f t="shared" si="64"/>
        <v/>
      </c>
    </row>
    <row r="3406" spans="4:8" x14ac:dyDescent="0.25">
      <c r="D3406" s="100"/>
      <c r="G3406" s="19" t="str">
        <f>IFERROR(VLOOKUP($D3406,LISTA!$A$2:$J$9990,8,0),"")</f>
        <v/>
      </c>
      <c r="H3406" s="40" t="str">
        <f t="shared" si="64"/>
        <v/>
      </c>
    </row>
    <row r="3407" spans="4:8" x14ac:dyDescent="0.25">
      <c r="D3407" s="100"/>
      <c r="G3407" s="19" t="str">
        <f>IFERROR(VLOOKUP($D3407,LISTA!$A$2:$J$9990,8,0),"")</f>
        <v/>
      </c>
      <c r="H3407" s="40" t="str">
        <f t="shared" si="64"/>
        <v/>
      </c>
    </row>
    <row r="3408" spans="4:8" x14ac:dyDescent="0.25">
      <c r="D3408" s="100"/>
      <c r="G3408" s="19" t="str">
        <f>IFERROR(VLOOKUP($D3408,LISTA!$A$2:$J$9990,8,0),"")</f>
        <v/>
      </c>
      <c r="H3408" s="40" t="str">
        <f t="shared" si="64"/>
        <v/>
      </c>
    </row>
    <row r="3409" spans="4:8" x14ac:dyDescent="0.25">
      <c r="D3409" s="100"/>
      <c r="G3409" s="19" t="str">
        <f>IFERROR(VLOOKUP($D3409,LISTA!$A$2:$J$9990,8,0),"")</f>
        <v/>
      </c>
      <c r="H3409" s="40" t="str">
        <f t="shared" si="64"/>
        <v/>
      </c>
    </row>
    <row r="3410" spans="4:8" x14ac:dyDescent="0.25">
      <c r="D3410" s="100"/>
      <c r="G3410" s="19" t="str">
        <f>IFERROR(VLOOKUP($D3410,LISTA!$A$2:$J$9990,8,0),"")</f>
        <v/>
      </c>
      <c r="H3410" s="40" t="str">
        <f t="shared" si="64"/>
        <v/>
      </c>
    </row>
    <row r="3411" spans="4:8" x14ac:dyDescent="0.25">
      <c r="D3411" s="100"/>
      <c r="G3411" s="19" t="str">
        <f>IFERROR(VLOOKUP($D3411,LISTA!$A$2:$J$9990,8,0),"")</f>
        <v/>
      </c>
      <c r="H3411" s="40" t="str">
        <f t="shared" si="64"/>
        <v/>
      </c>
    </row>
    <row r="3412" spans="4:8" x14ac:dyDescent="0.25">
      <c r="D3412" s="100"/>
      <c r="G3412" s="19" t="str">
        <f>IFERROR(VLOOKUP($D3412,LISTA!$A$2:$J$9990,8,0),"")</f>
        <v/>
      </c>
      <c r="H3412" s="40" t="str">
        <f t="shared" si="64"/>
        <v/>
      </c>
    </row>
    <row r="3413" spans="4:8" x14ac:dyDescent="0.25">
      <c r="D3413" s="100"/>
      <c r="G3413" s="19" t="str">
        <f>IFERROR(VLOOKUP($D3413,LISTA!$A$2:$J$9990,8,0),"")</f>
        <v/>
      </c>
      <c r="H3413" s="40" t="str">
        <f t="shared" si="64"/>
        <v/>
      </c>
    </row>
    <row r="3414" spans="4:8" x14ac:dyDescent="0.25">
      <c r="D3414" s="100"/>
      <c r="G3414" s="19" t="str">
        <f>IFERROR(VLOOKUP($D3414,LISTA!$A$2:$J$9990,8,0),"")</f>
        <v/>
      </c>
      <c r="H3414" s="40" t="str">
        <f t="shared" si="64"/>
        <v/>
      </c>
    </row>
    <row r="3415" spans="4:8" x14ac:dyDescent="0.25">
      <c r="D3415" s="100"/>
      <c r="G3415" s="19" t="str">
        <f>IFERROR(VLOOKUP($D3415,LISTA!$A$2:$J$9990,8,0),"")</f>
        <v/>
      </c>
      <c r="H3415" s="40" t="str">
        <f t="shared" si="64"/>
        <v/>
      </c>
    </row>
    <row r="3416" spans="4:8" x14ac:dyDescent="0.25">
      <c r="D3416" s="100"/>
      <c r="G3416" s="19" t="str">
        <f>IFERROR(VLOOKUP($D3416,LISTA!$A$2:$J$9990,8,0),"")</f>
        <v/>
      </c>
      <c r="H3416" s="40" t="str">
        <f t="shared" si="64"/>
        <v/>
      </c>
    </row>
    <row r="3417" spans="4:8" x14ac:dyDescent="0.25">
      <c r="D3417" s="100"/>
      <c r="G3417" s="19" t="str">
        <f>IFERROR(VLOOKUP($D3417,LISTA!$A$2:$J$9990,8,0),"")</f>
        <v/>
      </c>
      <c r="H3417" s="40" t="str">
        <f t="shared" si="64"/>
        <v/>
      </c>
    </row>
    <row r="3418" spans="4:8" x14ac:dyDescent="0.25">
      <c r="D3418" s="100"/>
      <c r="G3418" s="19" t="str">
        <f>IFERROR(VLOOKUP($D3418,LISTA!$A$2:$J$9990,8,0),"")</f>
        <v/>
      </c>
      <c r="H3418" s="40" t="str">
        <f t="shared" si="64"/>
        <v/>
      </c>
    </row>
    <row r="3419" spans="4:8" x14ac:dyDescent="0.25">
      <c r="D3419" s="100"/>
      <c r="G3419" s="19" t="str">
        <f>IFERROR(VLOOKUP($D3419,LISTA!$A$2:$J$9990,8,0),"")</f>
        <v/>
      </c>
      <c r="H3419" s="40" t="str">
        <f t="shared" si="64"/>
        <v/>
      </c>
    </row>
    <row r="3420" spans="4:8" x14ac:dyDescent="0.25">
      <c r="D3420" s="100"/>
      <c r="G3420" s="19" t="str">
        <f>IFERROR(VLOOKUP($D3420,LISTA!$A$2:$J$9990,8,0),"")</f>
        <v/>
      </c>
      <c r="H3420" s="40" t="str">
        <f t="shared" si="64"/>
        <v/>
      </c>
    </row>
    <row r="3421" spans="4:8" x14ac:dyDescent="0.25">
      <c r="D3421" s="100"/>
      <c r="G3421" s="19" t="str">
        <f>IFERROR(VLOOKUP($D3421,LISTA!$A$2:$J$9990,8,0),"")</f>
        <v/>
      </c>
      <c r="H3421" s="40" t="str">
        <f t="shared" si="64"/>
        <v/>
      </c>
    </row>
    <row r="3422" spans="4:8" x14ac:dyDescent="0.25">
      <c r="D3422" s="100"/>
      <c r="G3422" s="19" t="str">
        <f>IFERROR(VLOOKUP($D3422,LISTA!$A$2:$J$9990,8,0),"")</f>
        <v/>
      </c>
      <c r="H3422" s="40" t="str">
        <f t="shared" si="64"/>
        <v/>
      </c>
    </row>
    <row r="3423" spans="4:8" x14ac:dyDescent="0.25">
      <c r="D3423" s="100"/>
      <c r="G3423" s="19" t="str">
        <f>IFERROR(VLOOKUP($D3423,LISTA!$A$2:$J$9990,8,0),"")</f>
        <v/>
      </c>
      <c r="H3423" s="40" t="str">
        <f t="shared" si="64"/>
        <v/>
      </c>
    </row>
    <row r="3424" spans="4:8" x14ac:dyDescent="0.25">
      <c r="D3424" s="100"/>
      <c r="G3424" s="19" t="str">
        <f>IFERROR(VLOOKUP($D3424,LISTA!$A$2:$J$9990,8,0),"")</f>
        <v/>
      </c>
      <c r="H3424" s="40" t="str">
        <f t="shared" si="64"/>
        <v/>
      </c>
    </row>
    <row r="3425" spans="4:8" x14ac:dyDescent="0.25">
      <c r="D3425" s="100"/>
      <c r="G3425" s="19" t="str">
        <f>IFERROR(VLOOKUP($D3425,LISTA!$A$2:$J$9990,8,0),"")</f>
        <v/>
      </c>
      <c r="H3425" s="40" t="str">
        <f t="shared" si="64"/>
        <v/>
      </c>
    </row>
    <row r="3426" spans="4:8" x14ac:dyDescent="0.25">
      <c r="D3426" s="100"/>
      <c r="G3426" s="19" t="str">
        <f>IFERROR(VLOOKUP($D3426,LISTA!$A$2:$J$9990,8,0),"")</f>
        <v/>
      </c>
      <c r="H3426" s="40" t="str">
        <f t="shared" si="64"/>
        <v/>
      </c>
    </row>
    <row r="3427" spans="4:8" x14ac:dyDescent="0.25">
      <c r="D3427" s="100"/>
      <c r="G3427" s="19" t="str">
        <f>IFERROR(VLOOKUP($D3427,LISTA!$A$2:$J$9990,8,0),"")</f>
        <v/>
      </c>
      <c r="H3427" s="40" t="str">
        <f t="shared" si="64"/>
        <v/>
      </c>
    </row>
    <row r="3428" spans="4:8" x14ac:dyDescent="0.25">
      <c r="D3428" s="100"/>
      <c r="G3428" s="19" t="str">
        <f>IFERROR(VLOOKUP($D3428,LISTA!$A$2:$J$9990,8,0),"")</f>
        <v/>
      </c>
      <c r="H3428" s="40" t="str">
        <f t="shared" si="64"/>
        <v/>
      </c>
    </row>
    <row r="3429" spans="4:8" x14ac:dyDescent="0.25">
      <c r="D3429" s="100"/>
      <c r="G3429" s="19" t="str">
        <f>IFERROR(VLOOKUP($D3429,LISTA!$A$2:$J$9990,8,0),"")</f>
        <v/>
      </c>
      <c r="H3429" s="40" t="str">
        <f t="shared" si="64"/>
        <v/>
      </c>
    </row>
    <row r="3430" spans="4:8" x14ac:dyDescent="0.25">
      <c r="D3430" s="100"/>
      <c r="G3430" s="19" t="str">
        <f>IFERROR(VLOOKUP($D3430,LISTA!$A$2:$J$9990,8,0),"")</f>
        <v/>
      </c>
      <c r="H3430" s="40" t="str">
        <f t="shared" si="64"/>
        <v/>
      </c>
    </row>
    <row r="3431" spans="4:8" x14ac:dyDescent="0.25">
      <c r="D3431" s="100"/>
      <c r="G3431" s="19" t="str">
        <f>IFERROR(VLOOKUP($D3431,LISTA!$A$2:$J$9990,8,0),"")</f>
        <v/>
      </c>
      <c r="H3431" s="40" t="str">
        <f t="shared" si="64"/>
        <v/>
      </c>
    </row>
    <row r="3432" spans="4:8" x14ac:dyDescent="0.25">
      <c r="D3432" s="100"/>
      <c r="G3432" s="19" t="str">
        <f>IFERROR(VLOOKUP($D3432,LISTA!$A$2:$J$9990,8,0),"")</f>
        <v/>
      </c>
      <c r="H3432" s="40" t="str">
        <f t="shared" si="64"/>
        <v/>
      </c>
    </row>
    <row r="3433" spans="4:8" x14ac:dyDescent="0.25">
      <c r="D3433" s="100"/>
      <c r="G3433" s="19" t="str">
        <f>IFERROR(VLOOKUP($D3433,LISTA!$A$2:$J$9990,8,0),"")</f>
        <v/>
      </c>
      <c r="H3433" s="40" t="str">
        <f t="shared" si="64"/>
        <v/>
      </c>
    </row>
    <row r="3434" spans="4:8" x14ac:dyDescent="0.25">
      <c r="D3434" s="100"/>
      <c r="G3434" s="19" t="str">
        <f>IFERROR(VLOOKUP($D3434,LISTA!$A$2:$J$9990,8,0),"")</f>
        <v/>
      </c>
      <c r="H3434" s="40" t="str">
        <f t="shared" si="64"/>
        <v/>
      </c>
    </row>
    <row r="3435" spans="4:8" x14ac:dyDescent="0.25">
      <c r="D3435" s="100"/>
      <c r="G3435" s="19" t="str">
        <f>IFERROR(VLOOKUP($D3435,LISTA!$A$2:$J$9990,8,0),"")</f>
        <v/>
      </c>
      <c r="H3435" s="40" t="str">
        <f t="shared" si="64"/>
        <v/>
      </c>
    </row>
    <row r="3436" spans="4:8" x14ac:dyDescent="0.25">
      <c r="D3436" s="100"/>
      <c r="G3436" s="19" t="str">
        <f>IFERROR(VLOOKUP($D3436,LISTA!$A$2:$J$9990,8,0),"")</f>
        <v/>
      </c>
      <c r="H3436" s="40" t="str">
        <f t="shared" si="64"/>
        <v/>
      </c>
    </row>
    <row r="3437" spans="4:8" x14ac:dyDescent="0.25">
      <c r="D3437" s="100"/>
      <c r="G3437" s="19" t="str">
        <f>IFERROR(VLOOKUP($D3437,LISTA!$A$2:$J$9990,8,0),"")</f>
        <v/>
      </c>
      <c r="H3437" s="40" t="str">
        <f t="shared" si="64"/>
        <v/>
      </c>
    </row>
    <row r="3438" spans="4:8" x14ac:dyDescent="0.25">
      <c r="D3438" s="100"/>
      <c r="G3438" s="19" t="str">
        <f>IFERROR(VLOOKUP($D3438,LISTA!$A$2:$J$9990,8,0),"")</f>
        <v/>
      </c>
      <c r="H3438" s="40" t="str">
        <f t="shared" si="64"/>
        <v/>
      </c>
    </row>
    <row r="3439" spans="4:8" x14ac:dyDescent="0.25">
      <c r="D3439" s="100"/>
      <c r="G3439" s="19" t="str">
        <f>IFERROR(VLOOKUP($D3439,LISTA!$A$2:$J$9990,8,0),"")</f>
        <v/>
      </c>
      <c r="H3439" s="40" t="str">
        <f t="shared" si="64"/>
        <v/>
      </c>
    </row>
    <row r="3440" spans="4:8" x14ac:dyDescent="0.25">
      <c r="D3440" s="100"/>
      <c r="G3440" s="19" t="str">
        <f>IFERROR(VLOOKUP($D3440,LISTA!$A$2:$J$9990,8,0),"")</f>
        <v/>
      </c>
      <c r="H3440" s="40" t="str">
        <f t="shared" si="64"/>
        <v/>
      </c>
    </row>
    <row r="3441" spans="4:8" x14ac:dyDescent="0.25">
      <c r="D3441" s="100"/>
      <c r="G3441" s="19" t="str">
        <f>IFERROR(VLOOKUP($D3441,LISTA!$A$2:$J$9990,8,0),"")</f>
        <v/>
      </c>
      <c r="H3441" s="40" t="str">
        <f t="shared" si="64"/>
        <v/>
      </c>
    </row>
    <row r="3442" spans="4:8" x14ac:dyDescent="0.25">
      <c r="D3442" s="100"/>
      <c r="G3442" s="19" t="str">
        <f>IFERROR(VLOOKUP($D3442,LISTA!$A$2:$J$9990,8,0),"")</f>
        <v/>
      </c>
      <c r="H3442" s="40" t="str">
        <f t="shared" si="64"/>
        <v/>
      </c>
    </row>
    <row r="3443" spans="4:8" x14ac:dyDescent="0.25">
      <c r="D3443" s="100"/>
      <c r="G3443" s="19" t="str">
        <f>IFERROR(VLOOKUP($D3443,LISTA!$A$2:$J$9990,8,0),"")</f>
        <v/>
      </c>
      <c r="H3443" s="40" t="str">
        <f t="shared" si="64"/>
        <v/>
      </c>
    </row>
    <row r="3444" spans="4:8" x14ac:dyDescent="0.25">
      <c r="D3444" s="100"/>
      <c r="G3444" s="19" t="str">
        <f>IFERROR(VLOOKUP($D3444,LISTA!$A$2:$J$9990,8,0),"")</f>
        <v/>
      </c>
      <c r="H3444" s="40" t="str">
        <f t="shared" si="64"/>
        <v/>
      </c>
    </row>
    <row r="3445" spans="4:8" x14ac:dyDescent="0.25">
      <c r="D3445" s="100"/>
      <c r="G3445" s="19" t="str">
        <f>IFERROR(VLOOKUP($D3445,LISTA!$A$2:$J$9990,8,0),"")</f>
        <v/>
      </c>
      <c r="H3445" s="40" t="str">
        <f t="shared" si="64"/>
        <v/>
      </c>
    </row>
    <row r="3446" spans="4:8" x14ac:dyDescent="0.25">
      <c r="D3446" s="100"/>
      <c r="G3446" s="19" t="str">
        <f>IFERROR(VLOOKUP($D3446,LISTA!$A$2:$J$9990,8,0),"")</f>
        <v/>
      </c>
      <c r="H3446" s="40" t="str">
        <f t="shared" si="64"/>
        <v/>
      </c>
    </row>
    <row r="3447" spans="4:8" x14ac:dyDescent="0.25">
      <c r="D3447" s="100"/>
      <c r="G3447" s="19" t="str">
        <f>IFERROR(VLOOKUP($D3447,LISTA!$A$2:$J$9990,8,0),"")</f>
        <v/>
      </c>
      <c r="H3447" s="40" t="str">
        <f t="shared" si="64"/>
        <v/>
      </c>
    </row>
    <row r="3448" spans="4:8" x14ac:dyDescent="0.25">
      <c r="D3448" s="100"/>
      <c r="G3448" s="19" t="str">
        <f>IFERROR(VLOOKUP($D3448,LISTA!$A$2:$J$9990,8,0),"")</f>
        <v/>
      </c>
      <c r="H3448" s="40" t="str">
        <f t="shared" si="64"/>
        <v/>
      </c>
    </row>
    <row r="3449" spans="4:8" x14ac:dyDescent="0.25">
      <c r="D3449" s="100"/>
      <c r="G3449" s="19" t="str">
        <f>IFERROR(VLOOKUP($D3449,LISTA!$A$2:$J$9990,8,0),"")</f>
        <v/>
      </c>
      <c r="H3449" s="40" t="str">
        <f t="shared" si="64"/>
        <v/>
      </c>
    </row>
    <row r="3450" spans="4:8" x14ac:dyDescent="0.25">
      <c r="D3450" s="100"/>
      <c r="G3450" s="19" t="str">
        <f>IFERROR(VLOOKUP($D3450,LISTA!$A$2:$J$9990,8,0),"")</f>
        <v/>
      </c>
      <c r="H3450" s="40" t="str">
        <f t="shared" si="64"/>
        <v/>
      </c>
    </row>
    <row r="3451" spans="4:8" x14ac:dyDescent="0.25">
      <c r="D3451" s="100"/>
      <c r="G3451" s="19" t="str">
        <f>IFERROR(VLOOKUP($D3451,LISTA!$A$2:$J$9990,8,0),"")</f>
        <v/>
      </c>
      <c r="H3451" s="40" t="str">
        <f t="shared" si="64"/>
        <v/>
      </c>
    </row>
    <row r="3452" spans="4:8" x14ac:dyDescent="0.25">
      <c r="D3452" s="100"/>
      <c r="G3452" s="19" t="str">
        <f>IFERROR(VLOOKUP($D3452,LISTA!$A$2:$J$9990,8,0),"")</f>
        <v/>
      </c>
      <c r="H3452" s="40" t="str">
        <f t="shared" si="64"/>
        <v/>
      </c>
    </row>
    <row r="3453" spans="4:8" x14ac:dyDescent="0.25">
      <c r="D3453" s="100"/>
      <c r="G3453" s="19" t="str">
        <f>IFERROR(VLOOKUP($D3453,LISTA!$A$2:$J$9990,8,0),"")</f>
        <v/>
      </c>
      <c r="H3453" s="40" t="str">
        <f t="shared" si="64"/>
        <v/>
      </c>
    </row>
    <row r="3454" spans="4:8" x14ac:dyDescent="0.25">
      <c r="D3454" s="100"/>
      <c r="G3454" s="19" t="str">
        <f>IFERROR(VLOOKUP($D3454,LISTA!$A$2:$J$9990,8,0),"")</f>
        <v/>
      </c>
      <c r="H3454" s="40" t="str">
        <f t="shared" si="64"/>
        <v/>
      </c>
    </row>
    <row r="3455" spans="4:8" x14ac:dyDescent="0.25">
      <c r="D3455" s="100"/>
      <c r="G3455" s="19" t="str">
        <f>IFERROR(VLOOKUP($D3455,LISTA!$A$2:$J$9990,8,0),"")</f>
        <v/>
      </c>
      <c r="H3455" s="40" t="str">
        <f t="shared" si="64"/>
        <v/>
      </c>
    </row>
    <row r="3456" spans="4:8" x14ac:dyDescent="0.25">
      <c r="D3456" s="100"/>
      <c r="G3456" s="19" t="str">
        <f>IFERROR(VLOOKUP($D3456,LISTA!$A$2:$J$9990,8,0),"")</f>
        <v/>
      </c>
      <c r="H3456" s="40" t="str">
        <f t="shared" si="64"/>
        <v/>
      </c>
    </row>
    <row r="3457" spans="4:8" x14ac:dyDescent="0.25">
      <c r="D3457" s="100"/>
      <c r="G3457" s="19" t="str">
        <f>IFERROR(VLOOKUP($D3457,LISTA!$A$2:$J$9990,8,0),"")</f>
        <v/>
      </c>
      <c r="H3457" s="40" t="str">
        <f t="shared" si="64"/>
        <v/>
      </c>
    </row>
    <row r="3458" spans="4:8" x14ac:dyDescent="0.25">
      <c r="D3458" s="100"/>
      <c r="G3458" s="19" t="str">
        <f>IFERROR(VLOOKUP($D3458,LISTA!$A$2:$J$9990,8,0),"")</f>
        <v/>
      </c>
      <c r="H3458" s="40" t="str">
        <f t="shared" si="64"/>
        <v/>
      </c>
    </row>
    <row r="3459" spans="4:8" x14ac:dyDescent="0.25">
      <c r="D3459" s="100"/>
      <c r="G3459" s="19" t="str">
        <f>IFERROR(VLOOKUP($D3459,LISTA!$A$2:$J$9990,8,0),"")</f>
        <v/>
      </c>
      <c r="H3459" s="40" t="str">
        <f t="shared" si="64"/>
        <v/>
      </c>
    </row>
    <row r="3460" spans="4:8" x14ac:dyDescent="0.25">
      <c r="D3460" s="100"/>
      <c r="G3460" s="19" t="str">
        <f>IFERROR(VLOOKUP($D3460,LISTA!$A$2:$J$9990,8,0),"")</f>
        <v/>
      </c>
      <c r="H3460" s="40" t="str">
        <f t="shared" si="64"/>
        <v/>
      </c>
    </row>
    <row r="3461" spans="4:8" x14ac:dyDescent="0.25">
      <c r="D3461" s="100"/>
      <c r="G3461" s="19" t="str">
        <f>IFERROR(VLOOKUP($D3461,LISTA!$A$2:$J$9990,8,0),"")</f>
        <v/>
      </c>
      <c r="H3461" s="40" t="str">
        <f t="shared" ref="H3461:H3524" si="65">IF(OR(G3461=$K$10,G3461=$K$11,G3461=$K$14,G3461=$K$15,G3461=$K$16,G3461=$K$17,G3461=$K$18,G3461=$K$19,G3461=$K$20,G3461=$K$21,G3461=$K$22,G3461=$K$23,G3461=$K$24,G3461=$K$25,G3461=$K$26,G3461=$K$27,G3461=$K$28),$K$9,IF(OR(G3461=$K$32,G3461=$K$33),$K$31,IF(OR(G3461=$K$38),$K$37,"")))</f>
        <v/>
      </c>
    </row>
    <row r="3462" spans="4:8" x14ac:dyDescent="0.25">
      <c r="D3462" s="100"/>
      <c r="G3462" s="19" t="str">
        <f>IFERROR(VLOOKUP($D3462,LISTA!$A$2:$J$9990,8,0),"")</f>
        <v/>
      </c>
      <c r="H3462" s="40" t="str">
        <f t="shared" si="65"/>
        <v/>
      </c>
    </row>
    <row r="3463" spans="4:8" x14ac:dyDescent="0.25">
      <c r="D3463" s="100"/>
      <c r="G3463" s="19" t="str">
        <f>IFERROR(VLOOKUP($D3463,LISTA!$A$2:$J$9990,8,0),"")</f>
        <v/>
      </c>
      <c r="H3463" s="40" t="str">
        <f t="shared" si="65"/>
        <v/>
      </c>
    </row>
    <row r="3464" spans="4:8" x14ac:dyDescent="0.25">
      <c r="D3464" s="100"/>
      <c r="G3464" s="19" t="str">
        <f>IFERROR(VLOOKUP($D3464,LISTA!$A$2:$J$9990,8,0),"")</f>
        <v/>
      </c>
      <c r="H3464" s="40" t="str">
        <f t="shared" si="65"/>
        <v/>
      </c>
    </row>
    <row r="3465" spans="4:8" x14ac:dyDescent="0.25">
      <c r="D3465" s="100"/>
      <c r="G3465" s="19" t="str">
        <f>IFERROR(VLOOKUP($D3465,LISTA!$A$2:$J$9990,8,0),"")</f>
        <v/>
      </c>
      <c r="H3465" s="40" t="str">
        <f t="shared" si="65"/>
        <v/>
      </c>
    </row>
    <row r="3466" spans="4:8" x14ac:dyDescent="0.25">
      <c r="D3466" s="100"/>
      <c r="G3466" s="19" t="str">
        <f>IFERROR(VLOOKUP($D3466,LISTA!$A$2:$J$9990,8,0),"")</f>
        <v/>
      </c>
      <c r="H3466" s="40" t="str">
        <f t="shared" si="65"/>
        <v/>
      </c>
    </row>
    <row r="3467" spans="4:8" x14ac:dyDescent="0.25">
      <c r="D3467" s="100"/>
      <c r="G3467" s="19" t="str">
        <f>IFERROR(VLOOKUP($D3467,LISTA!$A$2:$J$9990,8,0),"")</f>
        <v/>
      </c>
      <c r="H3467" s="40" t="str">
        <f t="shared" si="65"/>
        <v/>
      </c>
    </row>
    <row r="3468" spans="4:8" x14ac:dyDescent="0.25">
      <c r="D3468" s="100"/>
      <c r="G3468" s="19" t="str">
        <f>IFERROR(VLOOKUP($D3468,LISTA!$A$2:$J$9990,8,0),"")</f>
        <v/>
      </c>
      <c r="H3468" s="40" t="str">
        <f t="shared" si="65"/>
        <v/>
      </c>
    </row>
    <row r="3469" spans="4:8" x14ac:dyDescent="0.25">
      <c r="D3469" s="100"/>
      <c r="G3469" s="19" t="str">
        <f>IFERROR(VLOOKUP($D3469,LISTA!$A$2:$J$9990,8,0),"")</f>
        <v/>
      </c>
      <c r="H3469" s="40" t="str">
        <f t="shared" si="65"/>
        <v/>
      </c>
    </row>
    <row r="3470" spans="4:8" x14ac:dyDescent="0.25">
      <c r="D3470" s="100"/>
      <c r="G3470" s="19" t="str">
        <f>IFERROR(VLOOKUP($D3470,LISTA!$A$2:$J$9990,8,0),"")</f>
        <v/>
      </c>
      <c r="H3470" s="40" t="str">
        <f t="shared" si="65"/>
        <v/>
      </c>
    </row>
    <row r="3471" spans="4:8" x14ac:dyDescent="0.25">
      <c r="D3471" s="100"/>
      <c r="G3471" s="19" t="str">
        <f>IFERROR(VLOOKUP($D3471,LISTA!$A$2:$J$9990,8,0),"")</f>
        <v/>
      </c>
      <c r="H3471" s="40" t="str">
        <f t="shared" si="65"/>
        <v/>
      </c>
    </row>
    <row r="3472" spans="4:8" x14ac:dyDescent="0.25">
      <c r="D3472" s="100"/>
      <c r="G3472" s="19" t="str">
        <f>IFERROR(VLOOKUP($D3472,LISTA!$A$2:$J$9990,8,0),"")</f>
        <v/>
      </c>
      <c r="H3472" s="40" t="str">
        <f t="shared" si="65"/>
        <v/>
      </c>
    </row>
    <row r="3473" spans="4:8" x14ac:dyDescent="0.25">
      <c r="D3473" s="100"/>
      <c r="G3473" s="19" t="str">
        <f>IFERROR(VLOOKUP($D3473,LISTA!$A$2:$J$9990,8,0),"")</f>
        <v/>
      </c>
      <c r="H3473" s="40" t="str">
        <f t="shared" si="65"/>
        <v/>
      </c>
    </row>
    <row r="3474" spans="4:8" x14ac:dyDescent="0.25">
      <c r="D3474" s="100"/>
      <c r="G3474" s="19" t="str">
        <f>IFERROR(VLOOKUP($D3474,LISTA!$A$2:$J$9990,8,0),"")</f>
        <v/>
      </c>
      <c r="H3474" s="40" t="str">
        <f t="shared" si="65"/>
        <v/>
      </c>
    </row>
    <row r="3475" spans="4:8" x14ac:dyDescent="0.25">
      <c r="D3475" s="100"/>
      <c r="G3475" s="19" t="str">
        <f>IFERROR(VLOOKUP($D3475,LISTA!$A$2:$J$9990,8,0),"")</f>
        <v/>
      </c>
      <c r="H3475" s="40" t="str">
        <f t="shared" si="65"/>
        <v/>
      </c>
    </row>
    <row r="3476" spans="4:8" x14ac:dyDescent="0.25">
      <c r="D3476" s="100"/>
      <c r="G3476" s="19" t="str">
        <f>IFERROR(VLOOKUP($D3476,LISTA!$A$2:$J$9990,8,0),"")</f>
        <v/>
      </c>
      <c r="H3476" s="40" t="str">
        <f t="shared" si="65"/>
        <v/>
      </c>
    </row>
    <row r="3477" spans="4:8" x14ac:dyDescent="0.25">
      <c r="D3477" s="100"/>
      <c r="G3477" s="19" t="str">
        <f>IFERROR(VLOOKUP($D3477,LISTA!$A$2:$J$9990,8,0),"")</f>
        <v/>
      </c>
      <c r="H3477" s="40" t="str">
        <f t="shared" si="65"/>
        <v/>
      </c>
    </row>
    <row r="3478" spans="4:8" x14ac:dyDescent="0.25">
      <c r="D3478" s="100"/>
      <c r="G3478" s="19" t="str">
        <f>IFERROR(VLOOKUP($D3478,LISTA!$A$2:$J$9990,8,0),"")</f>
        <v/>
      </c>
      <c r="H3478" s="40" t="str">
        <f t="shared" si="65"/>
        <v/>
      </c>
    </row>
    <row r="3479" spans="4:8" x14ac:dyDescent="0.25">
      <c r="D3479" s="100"/>
      <c r="G3479" s="19" t="str">
        <f>IFERROR(VLOOKUP($D3479,LISTA!$A$2:$J$9990,8,0),"")</f>
        <v/>
      </c>
      <c r="H3479" s="40" t="str">
        <f t="shared" si="65"/>
        <v/>
      </c>
    </row>
    <row r="3480" spans="4:8" x14ac:dyDescent="0.25">
      <c r="D3480" s="100"/>
      <c r="G3480" s="19" t="str">
        <f>IFERROR(VLOOKUP($D3480,LISTA!$A$2:$J$9990,8,0),"")</f>
        <v/>
      </c>
      <c r="H3480" s="40" t="str">
        <f t="shared" si="65"/>
        <v/>
      </c>
    </row>
    <row r="3481" spans="4:8" x14ac:dyDescent="0.25">
      <c r="D3481" s="100"/>
      <c r="G3481" s="19" t="str">
        <f>IFERROR(VLOOKUP($D3481,LISTA!$A$2:$J$9990,8,0),"")</f>
        <v/>
      </c>
      <c r="H3481" s="40" t="str">
        <f t="shared" si="65"/>
        <v/>
      </c>
    </row>
    <row r="3482" spans="4:8" x14ac:dyDescent="0.25">
      <c r="D3482" s="100"/>
      <c r="G3482" s="19" t="str">
        <f>IFERROR(VLOOKUP($D3482,LISTA!$A$2:$J$9990,8,0),"")</f>
        <v/>
      </c>
      <c r="H3482" s="40" t="str">
        <f t="shared" si="65"/>
        <v/>
      </c>
    </row>
    <row r="3483" spans="4:8" x14ac:dyDescent="0.25">
      <c r="D3483" s="100"/>
      <c r="G3483" s="19" t="str">
        <f>IFERROR(VLOOKUP($D3483,LISTA!$A$2:$J$9990,8,0),"")</f>
        <v/>
      </c>
      <c r="H3483" s="40" t="str">
        <f t="shared" si="65"/>
        <v/>
      </c>
    </row>
    <row r="3484" spans="4:8" x14ac:dyDescent="0.25">
      <c r="D3484" s="100"/>
      <c r="G3484" s="19" t="str">
        <f>IFERROR(VLOOKUP($D3484,LISTA!$A$2:$J$9990,8,0),"")</f>
        <v/>
      </c>
      <c r="H3484" s="40" t="str">
        <f t="shared" si="65"/>
        <v/>
      </c>
    </row>
    <row r="3485" spans="4:8" x14ac:dyDescent="0.25">
      <c r="D3485" s="100"/>
      <c r="G3485" s="19" t="str">
        <f>IFERROR(VLOOKUP($D3485,LISTA!$A$2:$J$9990,8,0),"")</f>
        <v/>
      </c>
      <c r="H3485" s="40" t="str">
        <f t="shared" si="65"/>
        <v/>
      </c>
    </row>
    <row r="3486" spans="4:8" x14ac:dyDescent="0.25">
      <c r="D3486" s="100"/>
      <c r="G3486" s="19" t="str">
        <f>IFERROR(VLOOKUP($D3486,LISTA!$A$2:$J$9990,8,0),"")</f>
        <v/>
      </c>
      <c r="H3486" s="40" t="str">
        <f t="shared" si="65"/>
        <v/>
      </c>
    </row>
    <row r="3487" spans="4:8" x14ac:dyDescent="0.25">
      <c r="D3487" s="100"/>
      <c r="G3487" s="19" t="str">
        <f>IFERROR(VLOOKUP($D3487,LISTA!$A$2:$J$9990,8,0),"")</f>
        <v/>
      </c>
      <c r="H3487" s="40" t="str">
        <f t="shared" si="65"/>
        <v/>
      </c>
    </row>
    <row r="3488" spans="4:8" x14ac:dyDescent="0.25">
      <c r="D3488" s="100"/>
      <c r="G3488" s="19" t="str">
        <f>IFERROR(VLOOKUP($D3488,LISTA!$A$2:$J$9990,8,0),"")</f>
        <v/>
      </c>
      <c r="H3488" s="40" t="str">
        <f t="shared" si="65"/>
        <v/>
      </c>
    </row>
    <row r="3489" spans="4:8" x14ac:dyDescent="0.25">
      <c r="D3489" s="100"/>
      <c r="G3489" s="19" t="str">
        <f>IFERROR(VLOOKUP($D3489,LISTA!$A$2:$J$9990,8,0),"")</f>
        <v/>
      </c>
      <c r="H3489" s="40" t="str">
        <f t="shared" si="65"/>
        <v/>
      </c>
    </row>
    <row r="3490" spans="4:8" x14ac:dyDescent="0.25">
      <c r="D3490" s="100"/>
      <c r="G3490" s="19" t="str">
        <f>IFERROR(VLOOKUP($D3490,LISTA!$A$2:$J$9990,8,0),"")</f>
        <v/>
      </c>
      <c r="H3490" s="40" t="str">
        <f t="shared" si="65"/>
        <v/>
      </c>
    </row>
    <row r="3491" spans="4:8" x14ac:dyDescent="0.25">
      <c r="D3491" s="100"/>
      <c r="G3491" s="19" t="str">
        <f>IFERROR(VLOOKUP($D3491,LISTA!$A$2:$J$9990,8,0),"")</f>
        <v/>
      </c>
      <c r="H3491" s="40" t="str">
        <f t="shared" si="65"/>
        <v/>
      </c>
    </row>
    <row r="3492" spans="4:8" x14ac:dyDescent="0.25">
      <c r="D3492" s="100"/>
      <c r="G3492" s="19" t="str">
        <f>IFERROR(VLOOKUP($D3492,LISTA!$A$2:$J$9990,8,0),"")</f>
        <v/>
      </c>
      <c r="H3492" s="40" t="str">
        <f t="shared" si="65"/>
        <v/>
      </c>
    </row>
    <row r="3493" spans="4:8" x14ac:dyDescent="0.25">
      <c r="D3493" s="100"/>
      <c r="G3493" s="19" t="str">
        <f>IFERROR(VLOOKUP($D3493,LISTA!$A$2:$J$9990,8,0),"")</f>
        <v/>
      </c>
      <c r="H3493" s="40" t="str">
        <f t="shared" si="65"/>
        <v/>
      </c>
    </row>
    <row r="3494" spans="4:8" x14ac:dyDescent="0.25">
      <c r="D3494" s="100"/>
      <c r="G3494" s="19" t="str">
        <f>IFERROR(VLOOKUP($D3494,LISTA!$A$2:$J$9990,8,0),"")</f>
        <v/>
      </c>
      <c r="H3494" s="40" t="str">
        <f t="shared" si="65"/>
        <v/>
      </c>
    </row>
    <row r="3495" spans="4:8" x14ac:dyDescent="0.25">
      <c r="D3495" s="100"/>
      <c r="G3495" s="19" t="str">
        <f>IFERROR(VLOOKUP($D3495,LISTA!$A$2:$J$9990,8,0),"")</f>
        <v/>
      </c>
      <c r="H3495" s="40" t="str">
        <f t="shared" si="65"/>
        <v/>
      </c>
    </row>
    <row r="3496" spans="4:8" x14ac:dyDescent="0.25">
      <c r="D3496" s="100"/>
      <c r="G3496" s="19" t="str">
        <f>IFERROR(VLOOKUP($D3496,LISTA!$A$2:$J$9990,8,0),"")</f>
        <v/>
      </c>
      <c r="H3496" s="40" t="str">
        <f t="shared" si="65"/>
        <v/>
      </c>
    </row>
    <row r="3497" spans="4:8" x14ac:dyDescent="0.25">
      <c r="D3497" s="100"/>
      <c r="G3497" s="19" t="str">
        <f>IFERROR(VLOOKUP($D3497,LISTA!$A$2:$J$9990,8,0),"")</f>
        <v/>
      </c>
      <c r="H3497" s="40" t="str">
        <f t="shared" si="65"/>
        <v/>
      </c>
    </row>
    <row r="3498" spans="4:8" x14ac:dyDescent="0.25">
      <c r="D3498" s="100"/>
      <c r="G3498" s="19" t="str">
        <f>IFERROR(VLOOKUP($D3498,LISTA!$A$2:$J$9990,8,0),"")</f>
        <v/>
      </c>
      <c r="H3498" s="40" t="str">
        <f t="shared" si="65"/>
        <v/>
      </c>
    </row>
    <row r="3499" spans="4:8" x14ac:dyDescent="0.25">
      <c r="D3499" s="100"/>
      <c r="G3499" s="19" t="str">
        <f>IFERROR(VLOOKUP($D3499,LISTA!$A$2:$J$9990,8,0),"")</f>
        <v/>
      </c>
      <c r="H3499" s="40" t="str">
        <f t="shared" si="65"/>
        <v/>
      </c>
    </row>
    <row r="3500" spans="4:8" x14ac:dyDescent="0.25">
      <c r="D3500" s="100"/>
      <c r="G3500" s="19" t="str">
        <f>IFERROR(VLOOKUP($D3500,LISTA!$A$2:$J$9990,8,0),"")</f>
        <v/>
      </c>
      <c r="H3500" s="40" t="str">
        <f t="shared" si="65"/>
        <v/>
      </c>
    </row>
    <row r="3501" spans="4:8" x14ac:dyDescent="0.25">
      <c r="D3501" s="100"/>
      <c r="G3501" s="19" t="str">
        <f>IFERROR(VLOOKUP($D3501,LISTA!$A$2:$J$9990,8,0),"")</f>
        <v/>
      </c>
      <c r="H3501" s="40" t="str">
        <f t="shared" si="65"/>
        <v/>
      </c>
    </row>
    <row r="3502" spans="4:8" x14ac:dyDescent="0.25">
      <c r="D3502" s="100"/>
      <c r="G3502" s="19" t="str">
        <f>IFERROR(VLOOKUP($D3502,LISTA!$A$2:$J$9990,8,0),"")</f>
        <v/>
      </c>
      <c r="H3502" s="40" t="str">
        <f t="shared" si="65"/>
        <v/>
      </c>
    </row>
    <row r="3503" spans="4:8" x14ac:dyDescent="0.25">
      <c r="D3503" s="100"/>
      <c r="G3503" s="19" t="str">
        <f>IFERROR(VLOOKUP($D3503,LISTA!$A$2:$J$9990,8,0),"")</f>
        <v/>
      </c>
      <c r="H3503" s="40" t="str">
        <f t="shared" si="65"/>
        <v/>
      </c>
    </row>
    <row r="3504" spans="4:8" x14ac:dyDescent="0.25">
      <c r="D3504" s="100"/>
      <c r="G3504" s="19" t="str">
        <f>IFERROR(VLOOKUP($D3504,LISTA!$A$2:$J$9990,8,0),"")</f>
        <v/>
      </c>
      <c r="H3504" s="40" t="str">
        <f t="shared" si="65"/>
        <v/>
      </c>
    </row>
    <row r="3505" spans="4:8" x14ac:dyDescent="0.25">
      <c r="D3505" s="100"/>
      <c r="G3505" s="19" t="str">
        <f>IFERROR(VLOOKUP($D3505,LISTA!$A$2:$J$9990,8,0),"")</f>
        <v/>
      </c>
      <c r="H3505" s="40" t="str">
        <f t="shared" si="65"/>
        <v/>
      </c>
    </row>
    <row r="3506" spans="4:8" x14ac:dyDescent="0.25">
      <c r="D3506" s="100"/>
      <c r="G3506" s="19" t="str">
        <f>IFERROR(VLOOKUP($D3506,LISTA!$A$2:$J$9990,8,0),"")</f>
        <v/>
      </c>
      <c r="H3506" s="40" t="str">
        <f t="shared" si="65"/>
        <v/>
      </c>
    </row>
    <row r="3507" spans="4:8" x14ac:dyDescent="0.25">
      <c r="D3507" s="100"/>
      <c r="G3507" s="19" t="str">
        <f>IFERROR(VLOOKUP($D3507,LISTA!$A$2:$J$9990,8,0),"")</f>
        <v/>
      </c>
      <c r="H3507" s="40" t="str">
        <f t="shared" si="65"/>
        <v/>
      </c>
    </row>
    <row r="3508" spans="4:8" x14ac:dyDescent="0.25">
      <c r="D3508" s="100"/>
      <c r="G3508" s="19" t="str">
        <f>IFERROR(VLOOKUP($D3508,LISTA!$A$2:$J$9990,8,0),"")</f>
        <v/>
      </c>
      <c r="H3508" s="40" t="str">
        <f t="shared" si="65"/>
        <v/>
      </c>
    </row>
    <row r="3509" spans="4:8" x14ac:dyDescent="0.25">
      <c r="D3509" s="100"/>
      <c r="G3509" s="19" t="str">
        <f>IFERROR(VLOOKUP($D3509,LISTA!$A$2:$J$9990,8,0),"")</f>
        <v/>
      </c>
      <c r="H3509" s="40" t="str">
        <f t="shared" si="65"/>
        <v/>
      </c>
    </row>
    <row r="3510" spans="4:8" x14ac:dyDescent="0.25">
      <c r="D3510" s="100"/>
      <c r="G3510" s="19" t="str">
        <f>IFERROR(VLOOKUP($D3510,LISTA!$A$2:$J$9990,8,0),"")</f>
        <v/>
      </c>
      <c r="H3510" s="40" t="str">
        <f t="shared" si="65"/>
        <v/>
      </c>
    </row>
    <row r="3511" spans="4:8" x14ac:dyDescent="0.25">
      <c r="D3511" s="100"/>
      <c r="G3511" s="19" t="str">
        <f>IFERROR(VLOOKUP($D3511,LISTA!$A$2:$J$9990,8,0),"")</f>
        <v/>
      </c>
      <c r="H3511" s="40" t="str">
        <f t="shared" si="65"/>
        <v/>
      </c>
    </row>
    <row r="3512" spans="4:8" x14ac:dyDescent="0.25">
      <c r="D3512" s="100"/>
      <c r="G3512" s="19" t="str">
        <f>IFERROR(VLOOKUP($D3512,LISTA!$A$2:$J$9990,8,0),"")</f>
        <v/>
      </c>
      <c r="H3512" s="40" t="str">
        <f t="shared" si="65"/>
        <v/>
      </c>
    </row>
    <row r="3513" spans="4:8" x14ac:dyDescent="0.25">
      <c r="D3513" s="100"/>
      <c r="G3513" s="19" t="str">
        <f>IFERROR(VLOOKUP($D3513,LISTA!$A$2:$J$9990,8,0),"")</f>
        <v/>
      </c>
      <c r="H3513" s="40" t="str">
        <f t="shared" si="65"/>
        <v/>
      </c>
    </row>
    <row r="3514" spans="4:8" x14ac:dyDescent="0.25">
      <c r="D3514" s="100"/>
      <c r="G3514" s="19" t="str">
        <f>IFERROR(VLOOKUP($D3514,LISTA!$A$2:$J$9990,8,0),"")</f>
        <v/>
      </c>
      <c r="H3514" s="40" t="str">
        <f t="shared" si="65"/>
        <v/>
      </c>
    </row>
    <row r="3515" spans="4:8" x14ac:dyDescent="0.25">
      <c r="D3515" s="100"/>
      <c r="G3515" s="19" t="str">
        <f>IFERROR(VLOOKUP($D3515,LISTA!$A$2:$J$9990,8,0),"")</f>
        <v/>
      </c>
      <c r="H3515" s="40" t="str">
        <f t="shared" si="65"/>
        <v/>
      </c>
    </row>
    <row r="3516" spans="4:8" x14ac:dyDescent="0.25">
      <c r="D3516" s="100"/>
      <c r="G3516" s="19" t="str">
        <f>IFERROR(VLOOKUP($D3516,LISTA!$A$2:$J$9990,8,0),"")</f>
        <v/>
      </c>
      <c r="H3516" s="40" t="str">
        <f t="shared" si="65"/>
        <v/>
      </c>
    </row>
    <row r="3517" spans="4:8" x14ac:dyDescent="0.25">
      <c r="D3517" s="100"/>
      <c r="G3517" s="19" t="str">
        <f>IFERROR(VLOOKUP($D3517,LISTA!$A$2:$J$9990,8,0),"")</f>
        <v/>
      </c>
      <c r="H3517" s="40" t="str">
        <f t="shared" si="65"/>
        <v/>
      </c>
    </row>
    <row r="3518" spans="4:8" x14ac:dyDescent="0.25">
      <c r="D3518" s="100"/>
      <c r="G3518" s="19" t="str">
        <f>IFERROR(VLOOKUP($D3518,LISTA!$A$2:$J$9990,8,0),"")</f>
        <v/>
      </c>
      <c r="H3518" s="40" t="str">
        <f t="shared" si="65"/>
        <v/>
      </c>
    </row>
    <row r="3519" spans="4:8" x14ac:dyDescent="0.25">
      <c r="D3519" s="100"/>
      <c r="G3519" s="19" t="str">
        <f>IFERROR(VLOOKUP($D3519,LISTA!$A$2:$J$9990,8,0),"")</f>
        <v/>
      </c>
      <c r="H3519" s="40" t="str">
        <f t="shared" si="65"/>
        <v/>
      </c>
    </row>
    <row r="3520" spans="4:8" x14ac:dyDescent="0.25">
      <c r="D3520" s="100"/>
      <c r="G3520" s="19" t="str">
        <f>IFERROR(VLOOKUP($D3520,LISTA!$A$2:$J$9990,8,0),"")</f>
        <v/>
      </c>
      <c r="H3520" s="40" t="str">
        <f t="shared" si="65"/>
        <v/>
      </c>
    </row>
    <row r="3521" spans="4:8" x14ac:dyDescent="0.25">
      <c r="D3521" s="100"/>
      <c r="G3521" s="19" t="str">
        <f>IFERROR(VLOOKUP($D3521,LISTA!$A$2:$J$9990,8,0),"")</f>
        <v/>
      </c>
      <c r="H3521" s="40" t="str">
        <f t="shared" si="65"/>
        <v/>
      </c>
    </row>
    <row r="3522" spans="4:8" x14ac:dyDescent="0.25">
      <c r="D3522" s="100"/>
      <c r="G3522" s="19" t="str">
        <f>IFERROR(VLOOKUP($D3522,LISTA!$A$2:$J$9990,8,0),"")</f>
        <v/>
      </c>
      <c r="H3522" s="40" t="str">
        <f t="shared" si="65"/>
        <v/>
      </c>
    </row>
    <row r="3523" spans="4:8" x14ac:dyDescent="0.25">
      <c r="D3523" s="100"/>
      <c r="G3523" s="19" t="str">
        <f>IFERROR(VLOOKUP($D3523,LISTA!$A$2:$J$9990,8,0),"")</f>
        <v/>
      </c>
      <c r="H3523" s="40" t="str">
        <f t="shared" si="65"/>
        <v/>
      </c>
    </row>
    <row r="3524" spans="4:8" x14ac:dyDescent="0.25">
      <c r="D3524" s="100"/>
      <c r="G3524" s="19" t="str">
        <f>IFERROR(VLOOKUP($D3524,LISTA!$A$2:$J$9990,8,0),"")</f>
        <v/>
      </c>
      <c r="H3524" s="40" t="str">
        <f t="shared" si="65"/>
        <v/>
      </c>
    </row>
    <row r="3525" spans="4:8" x14ac:dyDescent="0.25">
      <c r="D3525" s="100"/>
      <c r="G3525" s="19" t="str">
        <f>IFERROR(VLOOKUP($D3525,LISTA!$A$2:$J$9990,8,0),"")</f>
        <v/>
      </c>
      <c r="H3525" s="40" t="str">
        <f t="shared" ref="H3525:H3588" si="66">IF(OR(G3525=$K$10,G3525=$K$11,G3525=$K$14,G3525=$K$15,G3525=$K$16,G3525=$K$17,G3525=$K$18,G3525=$K$19,G3525=$K$20,G3525=$K$21,G3525=$K$22,G3525=$K$23,G3525=$K$24,G3525=$K$25,G3525=$K$26,G3525=$K$27,G3525=$K$28),$K$9,IF(OR(G3525=$K$32,G3525=$K$33),$K$31,IF(OR(G3525=$K$38),$K$37,"")))</f>
        <v/>
      </c>
    </row>
    <row r="3526" spans="4:8" x14ac:dyDescent="0.25">
      <c r="D3526" s="100"/>
      <c r="G3526" s="19" t="str">
        <f>IFERROR(VLOOKUP($D3526,LISTA!$A$2:$J$9990,8,0),"")</f>
        <v/>
      </c>
      <c r="H3526" s="40" t="str">
        <f t="shared" si="66"/>
        <v/>
      </c>
    </row>
    <row r="3527" spans="4:8" x14ac:dyDescent="0.25">
      <c r="D3527" s="100"/>
      <c r="G3527" s="19" t="str">
        <f>IFERROR(VLOOKUP($D3527,LISTA!$A$2:$J$9990,8,0),"")</f>
        <v/>
      </c>
      <c r="H3527" s="40" t="str">
        <f t="shared" si="66"/>
        <v/>
      </c>
    </row>
    <row r="3528" spans="4:8" x14ac:dyDescent="0.25">
      <c r="D3528" s="100"/>
      <c r="G3528" s="19" t="str">
        <f>IFERROR(VLOOKUP($D3528,LISTA!$A$2:$J$9990,8,0),"")</f>
        <v/>
      </c>
      <c r="H3528" s="40" t="str">
        <f t="shared" si="66"/>
        <v/>
      </c>
    </row>
    <row r="3529" spans="4:8" x14ac:dyDescent="0.25">
      <c r="D3529" s="100"/>
      <c r="G3529" s="19" t="str">
        <f>IFERROR(VLOOKUP($D3529,LISTA!$A$2:$J$9990,8,0),"")</f>
        <v/>
      </c>
      <c r="H3529" s="40" t="str">
        <f t="shared" si="66"/>
        <v/>
      </c>
    </row>
    <row r="3530" spans="4:8" x14ac:dyDescent="0.25">
      <c r="D3530" s="100"/>
      <c r="G3530" s="19" t="str">
        <f>IFERROR(VLOOKUP($D3530,LISTA!$A$2:$J$9990,8,0),"")</f>
        <v/>
      </c>
      <c r="H3530" s="40" t="str">
        <f t="shared" si="66"/>
        <v/>
      </c>
    </row>
    <row r="3531" spans="4:8" x14ac:dyDescent="0.25">
      <c r="D3531" s="100"/>
      <c r="G3531" s="19" t="str">
        <f>IFERROR(VLOOKUP($D3531,LISTA!$A$2:$J$9990,8,0),"")</f>
        <v/>
      </c>
      <c r="H3531" s="40" t="str">
        <f t="shared" si="66"/>
        <v/>
      </c>
    </row>
    <row r="3532" spans="4:8" x14ac:dyDescent="0.25">
      <c r="D3532" s="100"/>
      <c r="G3532" s="19" t="str">
        <f>IFERROR(VLOOKUP($D3532,LISTA!$A$2:$J$9990,8,0),"")</f>
        <v/>
      </c>
      <c r="H3532" s="40" t="str">
        <f t="shared" si="66"/>
        <v/>
      </c>
    </row>
    <row r="3533" spans="4:8" x14ac:dyDescent="0.25">
      <c r="D3533" s="100"/>
      <c r="G3533" s="19" t="str">
        <f>IFERROR(VLOOKUP($D3533,LISTA!$A$2:$J$9990,8,0),"")</f>
        <v/>
      </c>
      <c r="H3533" s="40" t="str">
        <f t="shared" si="66"/>
        <v/>
      </c>
    </row>
    <row r="3534" spans="4:8" x14ac:dyDescent="0.25">
      <c r="D3534" s="100"/>
      <c r="G3534" s="19" t="str">
        <f>IFERROR(VLOOKUP($D3534,LISTA!$A$2:$J$9990,8,0),"")</f>
        <v/>
      </c>
      <c r="H3534" s="40" t="str">
        <f t="shared" si="66"/>
        <v/>
      </c>
    </row>
    <row r="3535" spans="4:8" x14ac:dyDescent="0.25">
      <c r="D3535" s="100"/>
      <c r="G3535" s="19" t="str">
        <f>IFERROR(VLOOKUP($D3535,LISTA!$A$2:$J$9990,8,0),"")</f>
        <v/>
      </c>
      <c r="H3535" s="40" t="str">
        <f t="shared" si="66"/>
        <v/>
      </c>
    </row>
    <row r="3536" spans="4:8" x14ac:dyDescent="0.25">
      <c r="D3536" s="100"/>
      <c r="G3536" s="19" t="str">
        <f>IFERROR(VLOOKUP($D3536,LISTA!$A$2:$J$9990,8,0),"")</f>
        <v/>
      </c>
      <c r="H3536" s="40" t="str">
        <f t="shared" si="66"/>
        <v/>
      </c>
    </row>
    <row r="3537" spans="4:8" x14ac:dyDescent="0.25">
      <c r="D3537" s="100"/>
      <c r="G3537" s="19" t="str">
        <f>IFERROR(VLOOKUP($D3537,LISTA!$A$2:$J$9990,8,0),"")</f>
        <v/>
      </c>
      <c r="H3537" s="40" t="str">
        <f t="shared" si="66"/>
        <v/>
      </c>
    </row>
    <row r="3538" spans="4:8" x14ac:dyDescent="0.25">
      <c r="D3538" s="100"/>
      <c r="G3538" s="19" t="str">
        <f>IFERROR(VLOOKUP($D3538,LISTA!$A$2:$J$9990,8,0),"")</f>
        <v/>
      </c>
      <c r="H3538" s="40" t="str">
        <f t="shared" si="66"/>
        <v/>
      </c>
    </row>
    <row r="3539" spans="4:8" x14ac:dyDescent="0.25">
      <c r="D3539" s="100"/>
      <c r="G3539" s="19" t="str">
        <f>IFERROR(VLOOKUP($D3539,LISTA!$A$2:$J$9990,8,0),"")</f>
        <v/>
      </c>
      <c r="H3539" s="40" t="str">
        <f t="shared" si="66"/>
        <v/>
      </c>
    </row>
    <row r="3540" spans="4:8" x14ac:dyDescent="0.25">
      <c r="D3540" s="100"/>
      <c r="G3540" s="19" t="str">
        <f>IFERROR(VLOOKUP($D3540,LISTA!$A$2:$J$9990,8,0),"")</f>
        <v/>
      </c>
      <c r="H3540" s="40" t="str">
        <f t="shared" si="66"/>
        <v/>
      </c>
    </row>
    <row r="3541" spans="4:8" x14ac:dyDescent="0.25">
      <c r="D3541" s="100"/>
      <c r="G3541" s="19" t="str">
        <f>IFERROR(VLOOKUP($D3541,LISTA!$A$2:$J$9990,8,0),"")</f>
        <v/>
      </c>
      <c r="H3541" s="40" t="str">
        <f t="shared" si="66"/>
        <v/>
      </c>
    </row>
    <row r="3542" spans="4:8" x14ac:dyDescent="0.25">
      <c r="D3542" s="100"/>
      <c r="G3542" s="19" t="str">
        <f>IFERROR(VLOOKUP($D3542,LISTA!$A$2:$J$9990,8,0),"")</f>
        <v/>
      </c>
      <c r="H3542" s="40" t="str">
        <f t="shared" si="66"/>
        <v/>
      </c>
    </row>
    <row r="3543" spans="4:8" x14ac:dyDescent="0.25">
      <c r="D3543" s="100"/>
      <c r="G3543" s="19" t="str">
        <f>IFERROR(VLOOKUP($D3543,LISTA!$A$2:$J$9990,8,0),"")</f>
        <v/>
      </c>
      <c r="H3543" s="40" t="str">
        <f t="shared" si="66"/>
        <v/>
      </c>
    </row>
    <row r="3544" spans="4:8" x14ac:dyDescent="0.25">
      <c r="D3544" s="100"/>
      <c r="G3544" s="19" t="str">
        <f>IFERROR(VLOOKUP($D3544,LISTA!$A$2:$J$9990,8,0),"")</f>
        <v/>
      </c>
      <c r="H3544" s="40" t="str">
        <f t="shared" si="66"/>
        <v/>
      </c>
    </row>
    <row r="3545" spans="4:8" x14ac:dyDescent="0.25">
      <c r="D3545" s="100"/>
      <c r="G3545" s="19" t="str">
        <f>IFERROR(VLOOKUP($D3545,LISTA!$A$2:$J$9990,8,0),"")</f>
        <v/>
      </c>
      <c r="H3545" s="40" t="str">
        <f t="shared" si="66"/>
        <v/>
      </c>
    </row>
    <row r="3546" spans="4:8" x14ac:dyDescent="0.25">
      <c r="D3546" s="100"/>
      <c r="G3546" s="19" t="str">
        <f>IFERROR(VLOOKUP($D3546,LISTA!$A$2:$J$9990,8,0),"")</f>
        <v/>
      </c>
      <c r="H3546" s="40" t="str">
        <f t="shared" si="66"/>
        <v/>
      </c>
    </row>
    <row r="3547" spans="4:8" x14ac:dyDescent="0.25">
      <c r="D3547" s="100"/>
      <c r="G3547" s="19" t="str">
        <f>IFERROR(VLOOKUP($D3547,LISTA!$A$2:$J$9990,8,0),"")</f>
        <v/>
      </c>
      <c r="H3547" s="40" t="str">
        <f t="shared" si="66"/>
        <v/>
      </c>
    </row>
    <row r="3548" spans="4:8" x14ac:dyDescent="0.25">
      <c r="D3548" s="100"/>
      <c r="G3548" s="19" t="str">
        <f>IFERROR(VLOOKUP($D3548,LISTA!$A$2:$J$9990,8,0),"")</f>
        <v/>
      </c>
      <c r="H3548" s="40" t="str">
        <f t="shared" si="66"/>
        <v/>
      </c>
    </row>
    <row r="3549" spans="4:8" x14ac:dyDescent="0.25">
      <c r="D3549" s="100"/>
      <c r="G3549" s="19" t="str">
        <f>IFERROR(VLOOKUP($D3549,LISTA!$A$2:$J$9990,8,0),"")</f>
        <v/>
      </c>
      <c r="H3549" s="40" t="str">
        <f t="shared" si="66"/>
        <v/>
      </c>
    </row>
    <row r="3550" spans="4:8" x14ac:dyDescent="0.25">
      <c r="D3550" s="100"/>
      <c r="G3550" s="19" t="str">
        <f>IFERROR(VLOOKUP($D3550,LISTA!$A$2:$J$9990,8,0),"")</f>
        <v/>
      </c>
      <c r="H3550" s="40" t="str">
        <f t="shared" si="66"/>
        <v/>
      </c>
    </row>
    <row r="3551" spans="4:8" x14ac:dyDescent="0.25">
      <c r="D3551" s="100"/>
      <c r="G3551" s="19" t="str">
        <f>IFERROR(VLOOKUP($D3551,LISTA!$A$2:$J$9990,8,0),"")</f>
        <v/>
      </c>
      <c r="H3551" s="40" t="str">
        <f t="shared" si="66"/>
        <v/>
      </c>
    </row>
    <row r="3552" spans="4:8" x14ac:dyDescent="0.25">
      <c r="D3552" s="100"/>
      <c r="G3552" s="19" t="str">
        <f>IFERROR(VLOOKUP($D3552,LISTA!$A$2:$J$9990,8,0),"")</f>
        <v/>
      </c>
      <c r="H3552" s="40" t="str">
        <f t="shared" si="66"/>
        <v/>
      </c>
    </row>
    <row r="3553" spans="4:8" x14ac:dyDescent="0.25">
      <c r="D3553" s="100"/>
      <c r="G3553" s="19" t="str">
        <f>IFERROR(VLOOKUP($D3553,LISTA!$A$2:$J$9990,8,0),"")</f>
        <v/>
      </c>
      <c r="H3553" s="40" t="str">
        <f t="shared" si="66"/>
        <v/>
      </c>
    </row>
    <row r="3554" spans="4:8" x14ac:dyDescent="0.25">
      <c r="D3554" s="100"/>
      <c r="G3554" s="19" t="str">
        <f>IFERROR(VLOOKUP($D3554,LISTA!$A$2:$J$9990,8,0),"")</f>
        <v/>
      </c>
      <c r="H3554" s="40" t="str">
        <f t="shared" si="66"/>
        <v/>
      </c>
    </row>
    <row r="3555" spans="4:8" x14ac:dyDescent="0.25">
      <c r="D3555" s="100"/>
      <c r="G3555" s="19" t="str">
        <f>IFERROR(VLOOKUP($D3555,LISTA!$A$2:$J$9990,8,0),"")</f>
        <v/>
      </c>
      <c r="H3555" s="40" t="str">
        <f t="shared" si="66"/>
        <v/>
      </c>
    </row>
    <row r="3556" spans="4:8" x14ac:dyDescent="0.25">
      <c r="D3556" s="100"/>
      <c r="G3556" s="19" t="str">
        <f>IFERROR(VLOOKUP($D3556,LISTA!$A$2:$J$9990,8,0),"")</f>
        <v/>
      </c>
      <c r="H3556" s="40" t="str">
        <f t="shared" si="66"/>
        <v/>
      </c>
    </row>
    <row r="3557" spans="4:8" x14ac:dyDescent="0.25">
      <c r="D3557" s="100"/>
      <c r="G3557" s="19" t="str">
        <f>IFERROR(VLOOKUP($D3557,LISTA!$A$2:$J$9990,8,0),"")</f>
        <v/>
      </c>
      <c r="H3557" s="40" t="str">
        <f t="shared" si="66"/>
        <v/>
      </c>
    </row>
    <row r="3558" spans="4:8" x14ac:dyDescent="0.25">
      <c r="D3558" s="100"/>
      <c r="G3558" s="19" t="str">
        <f>IFERROR(VLOOKUP($D3558,LISTA!$A$2:$J$9990,8,0),"")</f>
        <v/>
      </c>
      <c r="H3558" s="40" t="str">
        <f t="shared" si="66"/>
        <v/>
      </c>
    </row>
    <row r="3559" spans="4:8" x14ac:dyDescent="0.25">
      <c r="D3559" s="100"/>
      <c r="G3559" s="19" t="str">
        <f>IFERROR(VLOOKUP($D3559,LISTA!$A$2:$J$9990,8,0),"")</f>
        <v/>
      </c>
      <c r="H3559" s="40" t="str">
        <f t="shared" si="66"/>
        <v/>
      </c>
    </row>
    <row r="3560" spans="4:8" x14ac:dyDescent="0.25">
      <c r="D3560" s="100"/>
      <c r="G3560" s="19" t="str">
        <f>IFERROR(VLOOKUP($D3560,LISTA!$A$2:$J$9990,8,0),"")</f>
        <v/>
      </c>
      <c r="H3560" s="40" t="str">
        <f t="shared" si="66"/>
        <v/>
      </c>
    </row>
    <row r="3561" spans="4:8" x14ac:dyDescent="0.25">
      <c r="D3561" s="100"/>
      <c r="G3561" s="19" t="str">
        <f>IFERROR(VLOOKUP($D3561,LISTA!$A$2:$J$9990,8,0),"")</f>
        <v/>
      </c>
      <c r="H3561" s="40" t="str">
        <f t="shared" si="66"/>
        <v/>
      </c>
    </row>
    <row r="3562" spans="4:8" x14ac:dyDescent="0.25">
      <c r="D3562" s="100"/>
      <c r="G3562" s="19" t="str">
        <f>IFERROR(VLOOKUP($D3562,LISTA!$A$2:$J$9990,8,0),"")</f>
        <v/>
      </c>
      <c r="H3562" s="40" t="str">
        <f t="shared" si="66"/>
        <v/>
      </c>
    </row>
    <row r="3563" spans="4:8" x14ac:dyDescent="0.25">
      <c r="D3563" s="100"/>
      <c r="G3563" s="19" t="str">
        <f>IFERROR(VLOOKUP($D3563,LISTA!$A$2:$J$9990,8,0),"")</f>
        <v/>
      </c>
      <c r="H3563" s="40" t="str">
        <f t="shared" si="66"/>
        <v/>
      </c>
    </row>
    <row r="3564" spans="4:8" x14ac:dyDescent="0.25">
      <c r="D3564" s="100"/>
      <c r="G3564" s="19" t="str">
        <f>IFERROR(VLOOKUP($D3564,LISTA!$A$2:$J$9990,8,0),"")</f>
        <v/>
      </c>
      <c r="H3564" s="40" t="str">
        <f t="shared" si="66"/>
        <v/>
      </c>
    </row>
    <row r="3565" spans="4:8" x14ac:dyDescent="0.25">
      <c r="D3565" s="100"/>
      <c r="G3565" s="19" t="str">
        <f>IFERROR(VLOOKUP($D3565,LISTA!$A$2:$J$9990,8,0),"")</f>
        <v/>
      </c>
      <c r="H3565" s="40" t="str">
        <f t="shared" si="66"/>
        <v/>
      </c>
    </row>
    <row r="3566" spans="4:8" x14ac:dyDescent="0.25">
      <c r="D3566" s="100"/>
      <c r="G3566" s="19" t="str">
        <f>IFERROR(VLOOKUP($D3566,LISTA!$A$2:$J$9990,8,0),"")</f>
        <v/>
      </c>
      <c r="H3566" s="40" t="str">
        <f t="shared" si="66"/>
        <v/>
      </c>
    </row>
    <row r="3567" spans="4:8" x14ac:dyDescent="0.25">
      <c r="D3567" s="100"/>
      <c r="G3567" s="19" t="str">
        <f>IFERROR(VLOOKUP($D3567,LISTA!$A$2:$J$9990,8,0),"")</f>
        <v/>
      </c>
      <c r="H3567" s="40" t="str">
        <f t="shared" si="66"/>
        <v/>
      </c>
    </row>
    <row r="3568" spans="4:8" x14ac:dyDescent="0.25">
      <c r="D3568" s="100"/>
      <c r="G3568" s="19" t="str">
        <f>IFERROR(VLOOKUP($D3568,LISTA!$A$2:$J$9990,8,0),"")</f>
        <v/>
      </c>
      <c r="H3568" s="40" t="str">
        <f t="shared" si="66"/>
        <v/>
      </c>
    </row>
    <row r="3569" spans="4:8" x14ac:dyDescent="0.25">
      <c r="D3569" s="100"/>
      <c r="G3569" s="19" t="str">
        <f>IFERROR(VLOOKUP($D3569,LISTA!$A$2:$J$9990,8,0),"")</f>
        <v/>
      </c>
      <c r="H3569" s="40" t="str">
        <f t="shared" si="66"/>
        <v/>
      </c>
    </row>
    <row r="3570" spans="4:8" x14ac:dyDescent="0.25">
      <c r="D3570" s="100"/>
      <c r="G3570" s="19" t="str">
        <f>IFERROR(VLOOKUP($D3570,LISTA!$A$2:$J$9990,8,0),"")</f>
        <v/>
      </c>
      <c r="H3570" s="40" t="str">
        <f t="shared" si="66"/>
        <v/>
      </c>
    </row>
    <row r="3571" spans="4:8" x14ac:dyDescent="0.25">
      <c r="D3571" s="100"/>
      <c r="G3571" s="19" t="str">
        <f>IFERROR(VLOOKUP($D3571,LISTA!$A$2:$J$9990,8,0),"")</f>
        <v/>
      </c>
      <c r="H3571" s="40" t="str">
        <f t="shared" si="66"/>
        <v/>
      </c>
    </row>
    <row r="3572" spans="4:8" x14ac:dyDescent="0.25">
      <c r="D3572" s="100"/>
      <c r="G3572" s="19" t="str">
        <f>IFERROR(VLOOKUP($D3572,LISTA!$A$2:$J$9990,8,0),"")</f>
        <v/>
      </c>
      <c r="H3572" s="40" t="str">
        <f t="shared" si="66"/>
        <v/>
      </c>
    </row>
    <row r="3573" spans="4:8" x14ac:dyDescent="0.25">
      <c r="D3573" s="100"/>
      <c r="G3573" s="19" t="str">
        <f>IFERROR(VLOOKUP($D3573,LISTA!$A$2:$J$9990,8,0),"")</f>
        <v/>
      </c>
      <c r="H3573" s="40" t="str">
        <f t="shared" si="66"/>
        <v/>
      </c>
    </row>
    <row r="3574" spans="4:8" x14ac:dyDescent="0.25">
      <c r="D3574" s="100"/>
      <c r="G3574" s="19" t="str">
        <f>IFERROR(VLOOKUP($D3574,LISTA!$A$2:$J$9990,8,0),"")</f>
        <v/>
      </c>
      <c r="H3574" s="40" t="str">
        <f t="shared" si="66"/>
        <v/>
      </c>
    </row>
    <row r="3575" spans="4:8" x14ac:dyDescent="0.25">
      <c r="D3575" s="100"/>
      <c r="G3575" s="19" t="str">
        <f>IFERROR(VLOOKUP($D3575,LISTA!$A$2:$J$9990,8,0),"")</f>
        <v/>
      </c>
      <c r="H3575" s="40" t="str">
        <f t="shared" si="66"/>
        <v/>
      </c>
    </row>
    <row r="3576" spans="4:8" x14ac:dyDescent="0.25">
      <c r="D3576" s="100"/>
      <c r="G3576" s="19" t="str">
        <f>IFERROR(VLOOKUP($D3576,LISTA!$A$2:$J$9990,8,0),"")</f>
        <v/>
      </c>
      <c r="H3576" s="40" t="str">
        <f t="shared" si="66"/>
        <v/>
      </c>
    </row>
    <row r="3577" spans="4:8" x14ac:dyDescent="0.25">
      <c r="D3577" s="100"/>
      <c r="G3577" s="19" t="str">
        <f>IFERROR(VLOOKUP($D3577,LISTA!$A$2:$J$9990,8,0),"")</f>
        <v/>
      </c>
      <c r="H3577" s="40" t="str">
        <f t="shared" si="66"/>
        <v/>
      </c>
    </row>
    <row r="3578" spans="4:8" x14ac:dyDescent="0.25">
      <c r="D3578" s="100"/>
      <c r="G3578" s="19" t="str">
        <f>IFERROR(VLOOKUP($D3578,LISTA!$A$2:$J$9990,8,0),"")</f>
        <v/>
      </c>
      <c r="H3578" s="40" t="str">
        <f t="shared" si="66"/>
        <v/>
      </c>
    </row>
    <row r="3579" spans="4:8" x14ac:dyDescent="0.25">
      <c r="D3579" s="100"/>
      <c r="G3579" s="19" t="str">
        <f>IFERROR(VLOOKUP($D3579,LISTA!$A$2:$J$9990,8,0),"")</f>
        <v/>
      </c>
      <c r="H3579" s="40" t="str">
        <f t="shared" si="66"/>
        <v/>
      </c>
    </row>
    <row r="3580" spans="4:8" x14ac:dyDescent="0.25">
      <c r="D3580" s="100"/>
      <c r="G3580" s="19" t="str">
        <f>IFERROR(VLOOKUP($D3580,LISTA!$A$2:$J$9990,8,0),"")</f>
        <v/>
      </c>
      <c r="H3580" s="40" t="str">
        <f t="shared" si="66"/>
        <v/>
      </c>
    </row>
    <row r="3581" spans="4:8" x14ac:dyDescent="0.25">
      <c r="D3581" s="100"/>
      <c r="G3581" s="19" t="str">
        <f>IFERROR(VLOOKUP($D3581,LISTA!$A$2:$J$9990,8,0),"")</f>
        <v/>
      </c>
      <c r="H3581" s="40" t="str">
        <f t="shared" si="66"/>
        <v/>
      </c>
    </row>
    <row r="3582" spans="4:8" x14ac:dyDescent="0.25">
      <c r="D3582" s="100"/>
      <c r="G3582" s="19" t="str">
        <f>IFERROR(VLOOKUP($D3582,LISTA!$A$2:$J$9990,8,0),"")</f>
        <v/>
      </c>
      <c r="H3582" s="40" t="str">
        <f t="shared" si="66"/>
        <v/>
      </c>
    </row>
    <row r="3583" spans="4:8" x14ac:dyDescent="0.25">
      <c r="D3583" s="100"/>
      <c r="G3583" s="19" t="str">
        <f>IFERROR(VLOOKUP($D3583,LISTA!$A$2:$J$9990,8,0),"")</f>
        <v/>
      </c>
      <c r="H3583" s="40" t="str">
        <f t="shared" si="66"/>
        <v/>
      </c>
    </row>
    <row r="3584" spans="4:8" x14ac:dyDescent="0.25">
      <c r="D3584" s="100"/>
      <c r="G3584" s="19" t="str">
        <f>IFERROR(VLOOKUP($D3584,LISTA!$A$2:$J$9990,8,0),"")</f>
        <v/>
      </c>
      <c r="H3584" s="40" t="str">
        <f t="shared" si="66"/>
        <v/>
      </c>
    </row>
    <row r="3585" spans="4:8" x14ac:dyDescent="0.25">
      <c r="D3585" s="100"/>
      <c r="G3585" s="19" t="str">
        <f>IFERROR(VLOOKUP($D3585,LISTA!$A$2:$J$9990,8,0),"")</f>
        <v/>
      </c>
      <c r="H3585" s="40" t="str">
        <f t="shared" si="66"/>
        <v/>
      </c>
    </row>
    <row r="3586" spans="4:8" x14ac:dyDescent="0.25">
      <c r="D3586" s="100"/>
      <c r="G3586" s="19" t="str">
        <f>IFERROR(VLOOKUP($D3586,LISTA!$A$2:$J$9990,8,0),"")</f>
        <v/>
      </c>
      <c r="H3586" s="40" t="str">
        <f t="shared" si="66"/>
        <v/>
      </c>
    </row>
    <row r="3587" spans="4:8" x14ac:dyDescent="0.25">
      <c r="D3587" s="100"/>
      <c r="G3587" s="19" t="str">
        <f>IFERROR(VLOOKUP($D3587,LISTA!$A$2:$J$9990,8,0),"")</f>
        <v/>
      </c>
      <c r="H3587" s="40" t="str">
        <f t="shared" si="66"/>
        <v/>
      </c>
    </row>
    <row r="3588" spans="4:8" x14ac:dyDescent="0.25">
      <c r="D3588" s="100"/>
      <c r="G3588" s="19" t="str">
        <f>IFERROR(VLOOKUP($D3588,LISTA!$A$2:$J$9990,8,0),"")</f>
        <v/>
      </c>
      <c r="H3588" s="40" t="str">
        <f t="shared" si="66"/>
        <v/>
      </c>
    </row>
    <row r="3589" spans="4:8" x14ac:dyDescent="0.25">
      <c r="D3589" s="100"/>
      <c r="G3589" s="19" t="str">
        <f>IFERROR(VLOOKUP($D3589,LISTA!$A$2:$J$9990,8,0),"")</f>
        <v/>
      </c>
      <c r="H3589" s="40" t="str">
        <f t="shared" ref="H3589:H3652" si="67">IF(OR(G3589=$K$10,G3589=$K$11,G3589=$K$14,G3589=$K$15,G3589=$K$16,G3589=$K$17,G3589=$K$18,G3589=$K$19,G3589=$K$20,G3589=$K$21,G3589=$K$22,G3589=$K$23,G3589=$K$24,G3589=$K$25,G3589=$K$26,G3589=$K$27,G3589=$K$28),$K$9,IF(OR(G3589=$K$32,G3589=$K$33),$K$31,IF(OR(G3589=$K$38),$K$37,"")))</f>
        <v/>
      </c>
    </row>
    <row r="3590" spans="4:8" x14ac:dyDescent="0.25">
      <c r="D3590" s="100"/>
      <c r="G3590" s="19" t="str">
        <f>IFERROR(VLOOKUP($D3590,LISTA!$A$2:$J$9990,8,0),"")</f>
        <v/>
      </c>
      <c r="H3590" s="40" t="str">
        <f t="shared" si="67"/>
        <v/>
      </c>
    </row>
    <row r="3591" spans="4:8" x14ac:dyDescent="0.25">
      <c r="D3591" s="100"/>
      <c r="G3591" s="19" t="str">
        <f>IFERROR(VLOOKUP($D3591,LISTA!$A$2:$J$9990,8,0),"")</f>
        <v/>
      </c>
      <c r="H3591" s="40" t="str">
        <f t="shared" si="67"/>
        <v/>
      </c>
    </row>
    <row r="3592" spans="4:8" x14ac:dyDescent="0.25">
      <c r="D3592" s="100"/>
      <c r="G3592" s="19" t="str">
        <f>IFERROR(VLOOKUP($D3592,LISTA!$A$2:$J$9990,8,0),"")</f>
        <v/>
      </c>
      <c r="H3592" s="40" t="str">
        <f t="shared" si="67"/>
        <v/>
      </c>
    </row>
    <row r="3593" spans="4:8" x14ac:dyDescent="0.25">
      <c r="D3593" s="100"/>
      <c r="G3593" s="19" t="str">
        <f>IFERROR(VLOOKUP($D3593,LISTA!$A$2:$J$9990,8,0),"")</f>
        <v/>
      </c>
      <c r="H3593" s="40" t="str">
        <f t="shared" si="67"/>
        <v/>
      </c>
    </row>
    <row r="3594" spans="4:8" x14ac:dyDescent="0.25">
      <c r="D3594" s="100"/>
      <c r="G3594" s="19" t="str">
        <f>IFERROR(VLOOKUP($D3594,LISTA!$A$2:$J$9990,8,0),"")</f>
        <v/>
      </c>
      <c r="H3594" s="40" t="str">
        <f t="shared" si="67"/>
        <v/>
      </c>
    </row>
    <row r="3595" spans="4:8" x14ac:dyDescent="0.25">
      <c r="D3595" s="100"/>
      <c r="G3595" s="19" t="str">
        <f>IFERROR(VLOOKUP($D3595,LISTA!$A$2:$J$9990,8,0),"")</f>
        <v/>
      </c>
      <c r="H3595" s="40" t="str">
        <f t="shared" si="67"/>
        <v/>
      </c>
    </row>
    <row r="3596" spans="4:8" x14ac:dyDescent="0.25">
      <c r="D3596" s="100"/>
      <c r="G3596" s="19" t="str">
        <f>IFERROR(VLOOKUP($D3596,LISTA!$A$2:$J$9990,8,0),"")</f>
        <v/>
      </c>
      <c r="H3596" s="40" t="str">
        <f t="shared" si="67"/>
        <v/>
      </c>
    </row>
    <row r="3597" spans="4:8" x14ac:dyDescent="0.25">
      <c r="D3597" s="100"/>
      <c r="G3597" s="19" t="str">
        <f>IFERROR(VLOOKUP($D3597,LISTA!$A$2:$J$9990,8,0),"")</f>
        <v/>
      </c>
      <c r="H3597" s="40" t="str">
        <f t="shared" si="67"/>
        <v/>
      </c>
    </row>
    <row r="3598" spans="4:8" x14ac:dyDescent="0.25">
      <c r="D3598" s="100"/>
      <c r="G3598" s="19" t="str">
        <f>IFERROR(VLOOKUP($D3598,LISTA!$A$2:$J$9990,8,0),"")</f>
        <v/>
      </c>
      <c r="H3598" s="40" t="str">
        <f t="shared" si="67"/>
        <v/>
      </c>
    </row>
    <row r="3599" spans="4:8" x14ac:dyDescent="0.25">
      <c r="D3599" s="100"/>
      <c r="G3599" s="19" t="str">
        <f>IFERROR(VLOOKUP($D3599,LISTA!$A$2:$J$9990,8,0),"")</f>
        <v/>
      </c>
      <c r="H3599" s="40" t="str">
        <f t="shared" si="67"/>
        <v/>
      </c>
    </row>
    <row r="3600" spans="4:8" x14ac:dyDescent="0.25">
      <c r="D3600" s="100"/>
      <c r="G3600" s="19" t="str">
        <f>IFERROR(VLOOKUP($D3600,LISTA!$A$2:$J$9990,8,0),"")</f>
        <v/>
      </c>
      <c r="H3600" s="40" t="str">
        <f t="shared" si="67"/>
        <v/>
      </c>
    </row>
    <row r="3601" spans="4:8" x14ac:dyDescent="0.25">
      <c r="D3601" s="100"/>
      <c r="G3601" s="19" t="str">
        <f>IFERROR(VLOOKUP($D3601,LISTA!$A$2:$J$9990,8,0),"")</f>
        <v/>
      </c>
      <c r="H3601" s="40" t="str">
        <f t="shared" si="67"/>
        <v/>
      </c>
    </row>
    <row r="3602" spans="4:8" x14ac:dyDescent="0.25">
      <c r="D3602" s="100"/>
      <c r="G3602" s="19" t="str">
        <f>IFERROR(VLOOKUP($D3602,LISTA!$A$2:$J$9990,8,0),"")</f>
        <v/>
      </c>
      <c r="H3602" s="40" t="str">
        <f t="shared" si="67"/>
        <v/>
      </c>
    </row>
    <row r="3603" spans="4:8" x14ac:dyDescent="0.25">
      <c r="D3603" s="100"/>
      <c r="G3603" s="19" t="str">
        <f>IFERROR(VLOOKUP($D3603,LISTA!$A$2:$J$9990,8,0),"")</f>
        <v/>
      </c>
      <c r="H3603" s="40" t="str">
        <f t="shared" si="67"/>
        <v/>
      </c>
    </row>
    <row r="3604" spans="4:8" x14ac:dyDescent="0.25">
      <c r="D3604" s="100"/>
      <c r="G3604" s="19" t="str">
        <f>IFERROR(VLOOKUP($D3604,LISTA!$A$2:$J$9990,8,0),"")</f>
        <v/>
      </c>
      <c r="H3604" s="40" t="str">
        <f t="shared" si="67"/>
        <v/>
      </c>
    </row>
    <row r="3605" spans="4:8" x14ac:dyDescent="0.25">
      <c r="D3605" s="100"/>
      <c r="G3605" s="19" t="str">
        <f>IFERROR(VLOOKUP($D3605,LISTA!$A$2:$J$9990,8,0),"")</f>
        <v/>
      </c>
      <c r="H3605" s="40" t="str">
        <f t="shared" si="67"/>
        <v/>
      </c>
    </row>
    <row r="3606" spans="4:8" x14ac:dyDescent="0.25">
      <c r="D3606" s="100"/>
      <c r="G3606" s="19" t="str">
        <f>IFERROR(VLOOKUP($D3606,LISTA!$A$2:$J$9990,8,0),"")</f>
        <v/>
      </c>
      <c r="H3606" s="40" t="str">
        <f t="shared" si="67"/>
        <v/>
      </c>
    </row>
    <row r="3607" spans="4:8" x14ac:dyDescent="0.25">
      <c r="D3607" s="100"/>
      <c r="G3607" s="19" t="str">
        <f>IFERROR(VLOOKUP($D3607,LISTA!$A$2:$J$9990,8,0),"")</f>
        <v/>
      </c>
      <c r="H3607" s="40" t="str">
        <f t="shared" si="67"/>
        <v/>
      </c>
    </row>
    <row r="3608" spans="4:8" x14ac:dyDescent="0.25">
      <c r="D3608" s="100"/>
      <c r="G3608" s="19" t="str">
        <f>IFERROR(VLOOKUP($D3608,LISTA!$A$2:$J$9990,8,0),"")</f>
        <v/>
      </c>
      <c r="H3608" s="40" t="str">
        <f t="shared" si="67"/>
        <v/>
      </c>
    </row>
    <row r="3609" spans="4:8" x14ac:dyDescent="0.25">
      <c r="D3609" s="100"/>
      <c r="G3609" s="19" t="str">
        <f>IFERROR(VLOOKUP($D3609,LISTA!$A$2:$J$9990,8,0),"")</f>
        <v/>
      </c>
      <c r="H3609" s="40" t="str">
        <f t="shared" si="67"/>
        <v/>
      </c>
    </row>
    <row r="3610" spans="4:8" x14ac:dyDescent="0.25">
      <c r="D3610" s="100"/>
      <c r="G3610" s="19" t="str">
        <f>IFERROR(VLOOKUP($D3610,LISTA!$A$2:$J$9990,8,0),"")</f>
        <v/>
      </c>
      <c r="H3610" s="40" t="str">
        <f t="shared" si="67"/>
        <v/>
      </c>
    </row>
    <row r="3611" spans="4:8" x14ac:dyDescent="0.25">
      <c r="D3611" s="100"/>
      <c r="G3611" s="19" t="str">
        <f>IFERROR(VLOOKUP($D3611,LISTA!$A$2:$J$9990,8,0),"")</f>
        <v/>
      </c>
      <c r="H3611" s="40" t="str">
        <f t="shared" si="67"/>
        <v/>
      </c>
    </row>
    <row r="3612" spans="4:8" x14ac:dyDescent="0.25">
      <c r="D3612" s="100"/>
      <c r="G3612" s="19" t="str">
        <f>IFERROR(VLOOKUP($D3612,LISTA!$A$2:$J$9990,8,0),"")</f>
        <v/>
      </c>
      <c r="H3612" s="40" t="str">
        <f t="shared" si="67"/>
        <v/>
      </c>
    </row>
    <row r="3613" spans="4:8" x14ac:dyDescent="0.25">
      <c r="D3613" s="100"/>
      <c r="G3613" s="19" t="str">
        <f>IFERROR(VLOOKUP($D3613,LISTA!$A$2:$J$9990,8,0),"")</f>
        <v/>
      </c>
      <c r="H3613" s="40" t="str">
        <f t="shared" si="67"/>
        <v/>
      </c>
    </row>
    <row r="3614" spans="4:8" x14ac:dyDescent="0.25">
      <c r="D3614" s="100"/>
      <c r="G3614" s="19" t="str">
        <f>IFERROR(VLOOKUP($D3614,LISTA!$A$2:$J$9990,8,0),"")</f>
        <v/>
      </c>
      <c r="H3614" s="40" t="str">
        <f t="shared" si="67"/>
        <v/>
      </c>
    </row>
    <row r="3615" spans="4:8" x14ac:dyDescent="0.25">
      <c r="D3615" s="100"/>
      <c r="G3615" s="19" t="str">
        <f>IFERROR(VLOOKUP($D3615,LISTA!$A$2:$J$9990,8,0),"")</f>
        <v/>
      </c>
      <c r="H3615" s="40" t="str">
        <f t="shared" si="67"/>
        <v/>
      </c>
    </row>
    <row r="3616" spans="4:8" x14ac:dyDescent="0.25">
      <c r="D3616" s="100"/>
      <c r="G3616" s="19" t="str">
        <f>IFERROR(VLOOKUP($D3616,LISTA!$A$2:$J$9990,8,0),"")</f>
        <v/>
      </c>
      <c r="H3616" s="40" t="str">
        <f t="shared" si="67"/>
        <v/>
      </c>
    </row>
    <row r="3617" spans="4:8" x14ac:dyDescent="0.25">
      <c r="D3617" s="100"/>
      <c r="G3617" s="19" t="str">
        <f>IFERROR(VLOOKUP($D3617,LISTA!$A$2:$J$9990,8,0),"")</f>
        <v/>
      </c>
      <c r="H3617" s="40" t="str">
        <f t="shared" si="67"/>
        <v/>
      </c>
    </row>
    <row r="3618" spans="4:8" x14ac:dyDescent="0.25">
      <c r="D3618" s="100"/>
      <c r="G3618" s="19" t="str">
        <f>IFERROR(VLOOKUP($D3618,LISTA!$A$2:$J$9990,8,0),"")</f>
        <v/>
      </c>
      <c r="H3618" s="40" t="str">
        <f t="shared" si="67"/>
        <v/>
      </c>
    </row>
    <row r="3619" spans="4:8" x14ac:dyDescent="0.25">
      <c r="D3619" s="100"/>
      <c r="G3619" s="19" t="str">
        <f>IFERROR(VLOOKUP($D3619,LISTA!$A$2:$J$9990,8,0),"")</f>
        <v/>
      </c>
      <c r="H3619" s="40" t="str">
        <f t="shared" si="67"/>
        <v/>
      </c>
    </row>
    <row r="3620" spans="4:8" x14ac:dyDescent="0.25">
      <c r="D3620" s="100"/>
      <c r="G3620" s="19" t="str">
        <f>IFERROR(VLOOKUP($D3620,LISTA!$A$2:$J$9990,8,0),"")</f>
        <v/>
      </c>
      <c r="H3620" s="40" t="str">
        <f t="shared" si="67"/>
        <v/>
      </c>
    </row>
    <row r="3621" spans="4:8" x14ac:dyDescent="0.25">
      <c r="D3621" s="100"/>
      <c r="G3621" s="19" t="str">
        <f>IFERROR(VLOOKUP($D3621,LISTA!$A$2:$J$9990,8,0),"")</f>
        <v/>
      </c>
      <c r="H3621" s="40" t="str">
        <f t="shared" si="67"/>
        <v/>
      </c>
    </row>
    <row r="3622" spans="4:8" x14ac:dyDescent="0.25">
      <c r="D3622" s="100"/>
      <c r="G3622" s="19" t="str">
        <f>IFERROR(VLOOKUP($D3622,LISTA!$A$2:$J$9990,8,0),"")</f>
        <v/>
      </c>
      <c r="H3622" s="40" t="str">
        <f t="shared" si="67"/>
        <v/>
      </c>
    </row>
    <row r="3623" spans="4:8" x14ac:dyDescent="0.25">
      <c r="D3623" s="100"/>
      <c r="G3623" s="19" t="str">
        <f>IFERROR(VLOOKUP($D3623,LISTA!$A$2:$J$9990,8,0),"")</f>
        <v/>
      </c>
      <c r="H3623" s="40" t="str">
        <f t="shared" si="67"/>
        <v/>
      </c>
    </row>
    <row r="3624" spans="4:8" x14ac:dyDescent="0.25">
      <c r="D3624" s="100"/>
      <c r="G3624" s="19" t="str">
        <f>IFERROR(VLOOKUP($D3624,LISTA!$A$2:$J$9990,8,0),"")</f>
        <v/>
      </c>
      <c r="H3624" s="40" t="str">
        <f t="shared" si="67"/>
        <v/>
      </c>
    </row>
    <row r="3625" spans="4:8" x14ac:dyDescent="0.25">
      <c r="D3625" s="100"/>
      <c r="G3625" s="19" t="str">
        <f>IFERROR(VLOOKUP($D3625,LISTA!$A$2:$J$9990,8,0),"")</f>
        <v/>
      </c>
      <c r="H3625" s="40" t="str">
        <f t="shared" si="67"/>
        <v/>
      </c>
    </row>
    <row r="3626" spans="4:8" x14ac:dyDescent="0.25">
      <c r="D3626" s="100"/>
      <c r="G3626" s="19" t="str">
        <f>IFERROR(VLOOKUP($D3626,LISTA!$A$2:$J$9990,8,0),"")</f>
        <v/>
      </c>
      <c r="H3626" s="40" t="str">
        <f t="shared" si="67"/>
        <v/>
      </c>
    </row>
    <row r="3627" spans="4:8" x14ac:dyDescent="0.25">
      <c r="D3627" s="100"/>
      <c r="G3627" s="19" t="str">
        <f>IFERROR(VLOOKUP($D3627,LISTA!$A$2:$J$9990,8,0),"")</f>
        <v/>
      </c>
      <c r="H3627" s="40" t="str">
        <f t="shared" si="67"/>
        <v/>
      </c>
    </row>
    <row r="3628" spans="4:8" x14ac:dyDescent="0.25">
      <c r="D3628" s="100"/>
      <c r="G3628" s="19" t="str">
        <f>IFERROR(VLOOKUP($D3628,LISTA!$A$2:$J$9990,8,0),"")</f>
        <v/>
      </c>
      <c r="H3628" s="40" t="str">
        <f t="shared" si="67"/>
        <v/>
      </c>
    </row>
    <row r="3629" spans="4:8" x14ac:dyDescent="0.25">
      <c r="D3629" s="100"/>
      <c r="G3629" s="19" t="str">
        <f>IFERROR(VLOOKUP($D3629,LISTA!$A$2:$J$9990,8,0),"")</f>
        <v/>
      </c>
      <c r="H3629" s="40" t="str">
        <f t="shared" si="67"/>
        <v/>
      </c>
    </row>
    <row r="3630" spans="4:8" x14ac:dyDescent="0.25">
      <c r="D3630" s="100"/>
      <c r="G3630" s="19" t="str">
        <f>IFERROR(VLOOKUP($D3630,LISTA!$A$2:$J$9990,8,0),"")</f>
        <v/>
      </c>
      <c r="H3630" s="40" t="str">
        <f t="shared" si="67"/>
        <v/>
      </c>
    </row>
    <row r="3631" spans="4:8" x14ac:dyDescent="0.25">
      <c r="D3631" s="100"/>
      <c r="G3631" s="19" t="str">
        <f>IFERROR(VLOOKUP($D3631,LISTA!$A$2:$J$9990,8,0),"")</f>
        <v/>
      </c>
      <c r="H3631" s="40" t="str">
        <f t="shared" si="67"/>
        <v/>
      </c>
    </row>
    <row r="3632" spans="4:8" x14ac:dyDescent="0.25">
      <c r="D3632" s="100"/>
      <c r="G3632" s="19" t="str">
        <f>IFERROR(VLOOKUP($D3632,LISTA!$A$2:$J$9990,8,0),"")</f>
        <v/>
      </c>
      <c r="H3632" s="40" t="str">
        <f t="shared" si="67"/>
        <v/>
      </c>
    </row>
    <row r="3633" spans="4:8" x14ac:dyDescent="0.25">
      <c r="D3633" s="100"/>
      <c r="G3633" s="19" t="str">
        <f>IFERROR(VLOOKUP($D3633,LISTA!$A$2:$J$9990,8,0),"")</f>
        <v/>
      </c>
      <c r="H3633" s="40" t="str">
        <f t="shared" si="67"/>
        <v/>
      </c>
    </row>
    <row r="3634" spans="4:8" x14ac:dyDescent="0.25">
      <c r="D3634" s="100"/>
      <c r="G3634" s="19" t="str">
        <f>IFERROR(VLOOKUP($D3634,LISTA!$A$2:$J$9990,8,0),"")</f>
        <v/>
      </c>
      <c r="H3634" s="40" t="str">
        <f t="shared" si="67"/>
        <v/>
      </c>
    </row>
    <row r="3635" spans="4:8" x14ac:dyDescent="0.25">
      <c r="D3635" s="100"/>
      <c r="G3635" s="19" t="str">
        <f>IFERROR(VLOOKUP($D3635,LISTA!$A$2:$J$9990,8,0),"")</f>
        <v/>
      </c>
      <c r="H3635" s="40" t="str">
        <f t="shared" si="67"/>
        <v/>
      </c>
    </row>
    <row r="3636" spans="4:8" x14ac:dyDescent="0.25">
      <c r="D3636" s="100"/>
      <c r="G3636" s="19" t="str">
        <f>IFERROR(VLOOKUP($D3636,LISTA!$A$2:$J$9990,8,0),"")</f>
        <v/>
      </c>
      <c r="H3636" s="40" t="str">
        <f t="shared" si="67"/>
        <v/>
      </c>
    </row>
    <row r="3637" spans="4:8" x14ac:dyDescent="0.25">
      <c r="D3637" s="100"/>
      <c r="G3637" s="19" t="str">
        <f>IFERROR(VLOOKUP($D3637,LISTA!$A$2:$J$9990,8,0),"")</f>
        <v/>
      </c>
      <c r="H3637" s="40" t="str">
        <f t="shared" si="67"/>
        <v/>
      </c>
    </row>
    <row r="3638" spans="4:8" x14ac:dyDescent="0.25">
      <c r="D3638" s="100"/>
      <c r="G3638" s="19" t="str">
        <f>IFERROR(VLOOKUP($D3638,LISTA!$A$2:$J$9990,8,0),"")</f>
        <v/>
      </c>
      <c r="H3638" s="40" t="str">
        <f t="shared" si="67"/>
        <v/>
      </c>
    </row>
    <row r="3639" spans="4:8" x14ac:dyDescent="0.25">
      <c r="D3639" s="100"/>
      <c r="G3639" s="19" t="str">
        <f>IFERROR(VLOOKUP($D3639,LISTA!$A$2:$J$9990,8,0),"")</f>
        <v/>
      </c>
      <c r="H3639" s="40" t="str">
        <f t="shared" si="67"/>
        <v/>
      </c>
    </row>
    <row r="3640" spans="4:8" x14ac:dyDescent="0.25">
      <c r="D3640" s="100"/>
      <c r="G3640" s="19" t="str">
        <f>IFERROR(VLOOKUP($D3640,LISTA!$A$2:$J$9990,8,0),"")</f>
        <v/>
      </c>
      <c r="H3640" s="40" t="str">
        <f t="shared" si="67"/>
        <v/>
      </c>
    </row>
    <row r="3641" spans="4:8" x14ac:dyDescent="0.25">
      <c r="D3641" s="100"/>
      <c r="G3641" s="19" t="str">
        <f>IFERROR(VLOOKUP($D3641,LISTA!$A$2:$J$9990,8,0),"")</f>
        <v/>
      </c>
      <c r="H3641" s="40" t="str">
        <f t="shared" si="67"/>
        <v/>
      </c>
    </row>
    <row r="3642" spans="4:8" x14ac:dyDescent="0.25">
      <c r="D3642" s="100"/>
      <c r="G3642" s="19" t="str">
        <f>IFERROR(VLOOKUP($D3642,LISTA!$A$2:$J$9990,8,0),"")</f>
        <v/>
      </c>
      <c r="H3642" s="40" t="str">
        <f t="shared" si="67"/>
        <v/>
      </c>
    </row>
    <row r="3643" spans="4:8" x14ac:dyDescent="0.25">
      <c r="D3643" s="100"/>
      <c r="G3643" s="19" t="str">
        <f>IFERROR(VLOOKUP($D3643,LISTA!$A$2:$J$9990,8,0),"")</f>
        <v/>
      </c>
      <c r="H3643" s="40" t="str">
        <f t="shared" si="67"/>
        <v/>
      </c>
    </row>
    <row r="3644" spans="4:8" x14ac:dyDescent="0.25">
      <c r="D3644" s="100"/>
      <c r="G3644" s="19" t="str">
        <f>IFERROR(VLOOKUP($D3644,LISTA!$A$2:$J$9990,8,0),"")</f>
        <v/>
      </c>
      <c r="H3644" s="40" t="str">
        <f t="shared" si="67"/>
        <v/>
      </c>
    </row>
    <row r="3645" spans="4:8" x14ac:dyDescent="0.25">
      <c r="D3645" s="100"/>
      <c r="G3645" s="19" t="str">
        <f>IFERROR(VLOOKUP($D3645,LISTA!$A$2:$J$9990,8,0),"")</f>
        <v/>
      </c>
      <c r="H3645" s="40" t="str">
        <f t="shared" si="67"/>
        <v/>
      </c>
    </row>
    <row r="3646" spans="4:8" x14ac:dyDescent="0.25">
      <c r="D3646" s="100"/>
      <c r="G3646" s="19" t="str">
        <f>IFERROR(VLOOKUP($D3646,LISTA!$A$2:$J$9990,8,0),"")</f>
        <v/>
      </c>
      <c r="H3646" s="40" t="str">
        <f t="shared" si="67"/>
        <v/>
      </c>
    </row>
    <row r="3647" spans="4:8" x14ac:dyDescent="0.25">
      <c r="D3647" s="100"/>
      <c r="G3647" s="19" t="str">
        <f>IFERROR(VLOOKUP($D3647,LISTA!$A$2:$J$9990,8,0),"")</f>
        <v/>
      </c>
      <c r="H3647" s="40" t="str">
        <f t="shared" si="67"/>
        <v/>
      </c>
    </row>
    <row r="3648" spans="4:8" x14ac:dyDescent="0.25">
      <c r="D3648" s="100"/>
      <c r="G3648" s="19" t="str">
        <f>IFERROR(VLOOKUP($D3648,LISTA!$A$2:$J$9990,8,0),"")</f>
        <v/>
      </c>
      <c r="H3648" s="40" t="str">
        <f t="shared" si="67"/>
        <v/>
      </c>
    </row>
    <row r="3649" spans="4:8" x14ac:dyDescent="0.25">
      <c r="D3649" s="100"/>
      <c r="G3649" s="19" t="str">
        <f>IFERROR(VLOOKUP($D3649,LISTA!$A$2:$J$9990,8,0),"")</f>
        <v/>
      </c>
      <c r="H3649" s="40" t="str">
        <f t="shared" si="67"/>
        <v/>
      </c>
    </row>
    <row r="3650" spans="4:8" x14ac:dyDescent="0.25">
      <c r="D3650" s="100"/>
      <c r="G3650" s="19" t="str">
        <f>IFERROR(VLOOKUP($D3650,LISTA!$A$2:$J$9990,8,0),"")</f>
        <v/>
      </c>
      <c r="H3650" s="40" t="str">
        <f t="shared" si="67"/>
        <v/>
      </c>
    </row>
    <row r="3651" spans="4:8" x14ac:dyDescent="0.25">
      <c r="D3651" s="100"/>
      <c r="G3651" s="19" t="str">
        <f>IFERROR(VLOOKUP($D3651,LISTA!$A$2:$J$9990,8,0),"")</f>
        <v/>
      </c>
      <c r="H3651" s="40" t="str">
        <f t="shared" si="67"/>
        <v/>
      </c>
    </row>
    <row r="3652" spans="4:8" x14ac:dyDescent="0.25">
      <c r="D3652" s="100"/>
      <c r="G3652" s="19" t="str">
        <f>IFERROR(VLOOKUP($D3652,LISTA!$A$2:$J$9990,8,0),"")</f>
        <v/>
      </c>
      <c r="H3652" s="40" t="str">
        <f t="shared" si="67"/>
        <v/>
      </c>
    </row>
    <row r="3653" spans="4:8" x14ac:dyDescent="0.25">
      <c r="D3653" s="100"/>
      <c r="G3653" s="19" t="str">
        <f>IFERROR(VLOOKUP($D3653,LISTA!$A$2:$J$9990,8,0),"")</f>
        <v/>
      </c>
      <c r="H3653" s="40" t="str">
        <f t="shared" ref="H3653:H3716" si="68">IF(OR(G3653=$K$10,G3653=$K$11,G3653=$K$14,G3653=$K$15,G3653=$K$16,G3653=$K$17,G3653=$K$18,G3653=$K$19,G3653=$K$20,G3653=$K$21,G3653=$K$22,G3653=$K$23,G3653=$K$24,G3653=$K$25,G3653=$K$26,G3653=$K$27,G3653=$K$28),$K$9,IF(OR(G3653=$K$32,G3653=$K$33),$K$31,IF(OR(G3653=$K$38),$K$37,"")))</f>
        <v/>
      </c>
    </row>
    <row r="3654" spans="4:8" x14ac:dyDescent="0.25">
      <c r="D3654" s="100"/>
      <c r="G3654" s="19" t="str">
        <f>IFERROR(VLOOKUP($D3654,LISTA!$A$2:$J$9990,8,0),"")</f>
        <v/>
      </c>
      <c r="H3654" s="40" t="str">
        <f t="shared" si="68"/>
        <v/>
      </c>
    </row>
    <row r="3655" spans="4:8" x14ac:dyDescent="0.25">
      <c r="D3655" s="100"/>
      <c r="G3655" s="19" t="str">
        <f>IFERROR(VLOOKUP($D3655,LISTA!$A$2:$J$9990,8,0),"")</f>
        <v/>
      </c>
      <c r="H3655" s="40" t="str">
        <f t="shared" si="68"/>
        <v/>
      </c>
    </row>
    <row r="3656" spans="4:8" x14ac:dyDescent="0.25">
      <c r="D3656" s="100"/>
      <c r="G3656" s="19" t="str">
        <f>IFERROR(VLOOKUP($D3656,LISTA!$A$2:$J$9990,8,0),"")</f>
        <v/>
      </c>
      <c r="H3656" s="40" t="str">
        <f t="shared" si="68"/>
        <v/>
      </c>
    </row>
    <row r="3657" spans="4:8" x14ac:dyDescent="0.25">
      <c r="D3657" s="100"/>
      <c r="G3657" s="19" t="str">
        <f>IFERROR(VLOOKUP($D3657,LISTA!$A$2:$J$9990,8,0),"")</f>
        <v/>
      </c>
      <c r="H3657" s="40" t="str">
        <f t="shared" si="68"/>
        <v/>
      </c>
    </row>
    <row r="3658" spans="4:8" x14ac:dyDescent="0.25">
      <c r="D3658" s="100"/>
      <c r="G3658" s="19" t="str">
        <f>IFERROR(VLOOKUP($D3658,LISTA!$A$2:$J$9990,8,0),"")</f>
        <v/>
      </c>
      <c r="H3658" s="40" t="str">
        <f t="shared" si="68"/>
        <v/>
      </c>
    </row>
    <row r="3659" spans="4:8" x14ac:dyDescent="0.25">
      <c r="D3659" s="100"/>
      <c r="G3659" s="19" t="str">
        <f>IFERROR(VLOOKUP($D3659,LISTA!$A$2:$J$9990,8,0),"")</f>
        <v/>
      </c>
      <c r="H3659" s="40" t="str">
        <f t="shared" si="68"/>
        <v/>
      </c>
    </row>
    <row r="3660" spans="4:8" x14ac:dyDescent="0.25">
      <c r="D3660" s="100"/>
      <c r="G3660" s="19" t="str">
        <f>IFERROR(VLOOKUP($D3660,LISTA!$A$2:$J$9990,8,0),"")</f>
        <v/>
      </c>
      <c r="H3660" s="40" t="str">
        <f t="shared" si="68"/>
        <v/>
      </c>
    </row>
    <row r="3661" spans="4:8" x14ac:dyDescent="0.25">
      <c r="D3661" s="100"/>
      <c r="G3661" s="19" t="str">
        <f>IFERROR(VLOOKUP($D3661,LISTA!$A$2:$J$9990,8,0),"")</f>
        <v/>
      </c>
      <c r="H3661" s="40" t="str">
        <f t="shared" si="68"/>
        <v/>
      </c>
    </row>
    <row r="3662" spans="4:8" x14ac:dyDescent="0.25">
      <c r="D3662" s="100"/>
      <c r="G3662" s="19" t="str">
        <f>IFERROR(VLOOKUP($D3662,LISTA!$A$2:$J$9990,8,0),"")</f>
        <v/>
      </c>
      <c r="H3662" s="40" t="str">
        <f t="shared" si="68"/>
        <v/>
      </c>
    </row>
    <row r="3663" spans="4:8" x14ac:dyDescent="0.25">
      <c r="D3663" s="100"/>
      <c r="G3663" s="19" t="str">
        <f>IFERROR(VLOOKUP($D3663,LISTA!$A$2:$J$9990,8,0),"")</f>
        <v/>
      </c>
      <c r="H3663" s="40" t="str">
        <f t="shared" si="68"/>
        <v/>
      </c>
    </row>
    <row r="3664" spans="4:8" x14ac:dyDescent="0.25">
      <c r="D3664" s="100"/>
      <c r="G3664" s="19" t="str">
        <f>IFERROR(VLOOKUP($D3664,LISTA!$A$2:$J$9990,8,0),"")</f>
        <v/>
      </c>
      <c r="H3664" s="40" t="str">
        <f t="shared" si="68"/>
        <v/>
      </c>
    </row>
    <row r="3665" spans="4:8" x14ac:dyDescent="0.25">
      <c r="D3665" s="100"/>
      <c r="G3665" s="19" t="str">
        <f>IFERROR(VLOOKUP($D3665,LISTA!$A$2:$J$9990,8,0),"")</f>
        <v/>
      </c>
      <c r="H3665" s="40" t="str">
        <f t="shared" si="68"/>
        <v/>
      </c>
    </row>
    <row r="3666" spans="4:8" x14ac:dyDescent="0.25">
      <c r="D3666" s="100"/>
      <c r="G3666" s="19" t="str">
        <f>IFERROR(VLOOKUP($D3666,LISTA!$A$2:$J$9990,8,0),"")</f>
        <v/>
      </c>
      <c r="H3666" s="40" t="str">
        <f t="shared" si="68"/>
        <v/>
      </c>
    </row>
    <row r="3667" spans="4:8" x14ac:dyDescent="0.25">
      <c r="D3667" s="100"/>
      <c r="G3667" s="19" t="str">
        <f>IFERROR(VLOOKUP($D3667,LISTA!$A$2:$J$9990,8,0),"")</f>
        <v/>
      </c>
      <c r="H3667" s="40" t="str">
        <f t="shared" si="68"/>
        <v/>
      </c>
    </row>
    <row r="3668" spans="4:8" x14ac:dyDescent="0.25">
      <c r="D3668" s="100"/>
      <c r="G3668" s="19" t="str">
        <f>IFERROR(VLOOKUP($D3668,LISTA!$A$2:$J$9990,8,0),"")</f>
        <v/>
      </c>
      <c r="H3668" s="40" t="str">
        <f t="shared" si="68"/>
        <v/>
      </c>
    </row>
    <row r="3669" spans="4:8" x14ac:dyDescent="0.25">
      <c r="D3669" s="100"/>
      <c r="G3669" s="19" t="str">
        <f>IFERROR(VLOOKUP($D3669,LISTA!$A$2:$J$9990,8,0),"")</f>
        <v/>
      </c>
      <c r="H3669" s="40" t="str">
        <f t="shared" si="68"/>
        <v/>
      </c>
    </row>
    <row r="3670" spans="4:8" x14ac:dyDescent="0.25">
      <c r="D3670" s="100"/>
      <c r="G3670" s="19" t="str">
        <f>IFERROR(VLOOKUP($D3670,LISTA!$A$2:$J$9990,8,0),"")</f>
        <v/>
      </c>
      <c r="H3670" s="40" t="str">
        <f t="shared" si="68"/>
        <v/>
      </c>
    </row>
    <row r="3671" spans="4:8" x14ac:dyDescent="0.25">
      <c r="D3671" s="100"/>
      <c r="G3671" s="19" t="str">
        <f>IFERROR(VLOOKUP($D3671,LISTA!$A$2:$J$9990,8,0),"")</f>
        <v/>
      </c>
      <c r="H3671" s="40" t="str">
        <f t="shared" si="68"/>
        <v/>
      </c>
    </row>
    <row r="3672" spans="4:8" x14ac:dyDescent="0.25">
      <c r="D3672" s="100"/>
      <c r="G3672" s="19" t="str">
        <f>IFERROR(VLOOKUP($D3672,LISTA!$A$2:$J$9990,8,0),"")</f>
        <v/>
      </c>
      <c r="H3672" s="40" t="str">
        <f t="shared" si="68"/>
        <v/>
      </c>
    </row>
    <row r="3673" spans="4:8" x14ac:dyDescent="0.25">
      <c r="D3673" s="100"/>
      <c r="G3673" s="19" t="str">
        <f>IFERROR(VLOOKUP($D3673,LISTA!$A$2:$J$9990,8,0),"")</f>
        <v/>
      </c>
      <c r="H3673" s="40" t="str">
        <f t="shared" si="68"/>
        <v/>
      </c>
    </row>
    <row r="3674" spans="4:8" x14ac:dyDescent="0.25">
      <c r="D3674" s="100"/>
      <c r="G3674" s="19" t="str">
        <f>IFERROR(VLOOKUP($D3674,LISTA!$A$2:$J$9990,8,0),"")</f>
        <v/>
      </c>
      <c r="H3674" s="40" t="str">
        <f t="shared" si="68"/>
        <v/>
      </c>
    </row>
    <row r="3675" spans="4:8" x14ac:dyDescent="0.25">
      <c r="D3675" s="100"/>
      <c r="G3675" s="19" t="str">
        <f>IFERROR(VLOOKUP($D3675,LISTA!$A$2:$J$9990,8,0),"")</f>
        <v/>
      </c>
      <c r="H3675" s="40" t="str">
        <f t="shared" si="68"/>
        <v/>
      </c>
    </row>
    <row r="3676" spans="4:8" x14ac:dyDescent="0.25">
      <c r="D3676" s="100"/>
      <c r="G3676" s="19" t="str">
        <f>IFERROR(VLOOKUP($D3676,LISTA!$A$2:$J$9990,8,0),"")</f>
        <v/>
      </c>
      <c r="H3676" s="40" t="str">
        <f t="shared" si="68"/>
        <v/>
      </c>
    </row>
    <row r="3677" spans="4:8" x14ac:dyDescent="0.25">
      <c r="D3677" s="100"/>
      <c r="G3677" s="19" t="str">
        <f>IFERROR(VLOOKUP($D3677,LISTA!$A$2:$J$9990,8,0),"")</f>
        <v/>
      </c>
      <c r="H3677" s="40" t="str">
        <f t="shared" si="68"/>
        <v/>
      </c>
    </row>
    <row r="3678" spans="4:8" x14ac:dyDescent="0.25">
      <c r="D3678" s="100"/>
      <c r="G3678" s="19" t="str">
        <f>IFERROR(VLOOKUP($D3678,LISTA!$A$2:$J$9990,8,0),"")</f>
        <v/>
      </c>
      <c r="H3678" s="40" t="str">
        <f t="shared" si="68"/>
        <v/>
      </c>
    </row>
    <row r="3679" spans="4:8" x14ac:dyDescent="0.25">
      <c r="D3679" s="100"/>
      <c r="G3679" s="19" t="str">
        <f>IFERROR(VLOOKUP($D3679,LISTA!$A$2:$J$9990,8,0),"")</f>
        <v/>
      </c>
      <c r="H3679" s="40" t="str">
        <f t="shared" si="68"/>
        <v/>
      </c>
    </row>
    <row r="3680" spans="4:8" x14ac:dyDescent="0.25">
      <c r="D3680" s="100"/>
      <c r="G3680" s="19" t="str">
        <f>IFERROR(VLOOKUP($D3680,LISTA!$A$2:$J$9990,8,0),"")</f>
        <v/>
      </c>
      <c r="H3680" s="40" t="str">
        <f t="shared" si="68"/>
        <v/>
      </c>
    </row>
    <row r="3681" spans="4:8" x14ac:dyDescent="0.25">
      <c r="D3681" s="100"/>
      <c r="G3681" s="19" t="str">
        <f>IFERROR(VLOOKUP($D3681,LISTA!$A$2:$J$9990,8,0),"")</f>
        <v/>
      </c>
      <c r="H3681" s="40" t="str">
        <f t="shared" si="68"/>
        <v/>
      </c>
    </row>
    <row r="3682" spans="4:8" x14ac:dyDescent="0.25">
      <c r="D3682" s="100"/>
      <c r="G3682" s="19" t="str">
        <f>IFERROR(VLOOKUP($D3682,LISTA!$A$2:$J$9990,8,0),"")</f>
        <v/>
      </c>
      <c r="H3682" s="40" t="str">
        <f t="shared" si="68"/>
        <v/>
      </c>
    </row>
    <row r="3683" spans="4:8" x14ac:dyDescent="0.25">
      <c r="D3683" s="100"/>
      <c r="G3683" s="19" t="str">
        <f>IFERROR(VLOOKUP($D3683,LISTA!$A$2:$J$9990,8,0),"")</f>
        <v/>
      </c>
      <c r="H3683" s="40" t="str">
        <f t="shared" si="68"/>
        <v/>
      </c>
    </row>
    <row r="3684" spans="4:8" x14ac:dyDescent="0.25">
      <c r="D3684" s="100"/>
      <c r="G3684" s="19" t="str">
        <f>IFERROR(VLOOKUP($D3684,LISTA!$A$2:$J$9990,8,0),"")</f>
        <v/>
      </c>
      <c r="H3684" s="40" t="str">
        <f t="shared" si="68"/>
        <v/>
      </c>
    </row>
    <row r="3685" spans="4:8" x14ac:dyDescent="0.25">
      <c r="D3685" s="100"/>
      <c r="G3685" s="19" t="str">
        <f>IFERROR(VLOOKUP($D3685,LISTA!$A$2:$J$9990,8,0),"")</f>
        <v/>
      </c>
      <c r="H3685" s="40" t="str">
        <f t="shared" si="68"/>
        <v/>
      </c>
    </row>
    <row r="3686" spans="4:8" x14ac:dyDescent="0.25">
      <c r="D3686" s="100"/>
      <c r="G3686" s="19" t="str">
        <f>IFERROR(VLOOKUP($D3686,LISTA!$A$2:$J$9990,8,0),"")</f>
        <v/>
      </c>
      <c r="H3686" s="40" t="str">
        <f t="shared" si="68"/>
        <v/>
      </c>
    </row>
    <row r="3687" spans="4:8" x14ac:dyDescent="0.25">
      <c r="D3687" s="100"/>
      <c r="G3687" s="19" t="str">
        <f>IFERROR(VLOOKUP($D3687,LISTA!$A$2:$J$9990,8,0),"")</f>
        <v/>
      </c>
      <c r="H3687" s="40" t="str">
        <f t="shared" si="68"/>
        <v/>
      </c>
    </row>
    <row r="3688" spans="4:8" x14ac:dyDescent="0.25">
      <c r="D3688" s="100"/>
      <c r="G3688" s="19" t="str">
        <f>IFERROR(VLOOKUP($D3688,LISTA!$A$2:$J$9990,8,0),"")</f>
        <v/>
      </c>
      <c r="H3688" s="40" t="str">
        <f t="shared" si="68"/>
        <v/>
      </c>
    </row>
    <row r="3689" spans="4:8" x14ac:dyDescent="0.25">
      <c r="D3689" s="100"/>
      <c r="G3689" s="19" t="str">
        <f>IFERROR(VLOOKUP($D3689,LISTA!$A$2:$J$9990,8,0),"")</f>
        <v/>
      </c>
      <c r="H3689" s="40" t="str">
        <f t="shared" si="68"/>
        <v/>
      </c>
    </row>
    <row r="3690" spans="4:8" x14ac:dyDescent="0.25">
      <c r="D3690" s="100"/>
      <c r="G3690" s="19" t="str">
        <f>IFERROR(VLOOKUP($D3690,LISTA!$A$2:$J$9990,8,0),"")</f>
        <v/>
      </c>
      <c r="H3690" s="40" t="str">
        <f t="shared" si="68"/>
        <v/>
      </c>
    </row>
    <row r="3691" spans="4:8" x14ac:dyDescent="0.25">
      <c r="D3691" s="100"/>
      <c r="G3691" s="19" t="str">
        <f>IFERROR(VLOOKUP($D3691,LISTA!$A$2:$J$9990,8,0),"")</f>
        <v/>
      </c>
      <c r="H3691" s="40" t="str">
        <f t="shared" si="68"/>
        <v/>
      </c>
    </row>
    <row r="3692" spans="4:8" x14ac:dyDescent="0.25">
      <c r="D3692" s="100"/>
      <c r="G3692" s="19" t="str">
        <f>IFERROR(VLOOKUP($D3692,LISTA!$A$2:$J$9990,8,0),"")</f>
        <v/>
      </c>
      <c r="H3692" s="40" t="str">
        <f t="shared" si="68"/>
        <v/>
      </c>
    </row>
    <row r="3693" spans="4:8" x14ac:dyDescent="0.25">
      <c r="D3693" s="100"/>
      <c r="G3693" s="19" t="str">
        <f>IFERROR(VLOOKUP($D3693,LISTA!$A$2:$J$9990,8,0),"")</f>
        <v/>
      </c>
      <c r="H3693" s="40" t="str">
        <f t="shared" si="68"/>
        <v/>
      </c>
    </row>
    <row r="3694" spans="4:8" x14ac:dyDescent="0.25">
      <c r="D3694" s="100"/>
      <c r="G3694" s="19" t="str">
        <f>IFERROR(VLOOKUP($D3694,LISTA!$A$2:$J$9990,8,0),"")</f>
        <v/>
      </c>
      <c r="H3694" s="40" t="str">
        <f t="shared" si="68"/>
        <v/>
      </c>
    </row>
    <row r="3695" spans="4:8" x14ac:dyDescent="0.25">
      <c r="D3695" s="100"/>
      <c r="G3695" s="19" t="str">
        <f>IFERROR(VLOOKUP($D3695,LISTA!$A$2:$J$9990,8,0),"")</f>
        <v/>
      </c>
      <c r="H3695" s="40" t="str">
        <f t="shared" si="68"/>
        <v/>
      </c>
    </row>
    <row r="3696" spans="4:8" x14ac:dyDescent="0.25">
      <c r="D3696" s="100"/>
      <c r="G3696" s="19" t="str">
        <f>IFERROR(VLOOKUP($D3696,LISTA!$A$2:$J$9990,8,0),"")</f>
        <v/>
      </c>
      <c r="H3696" s="40" t="str">
        <f t="shared" si="68"/>
        <v/>
      </c>
    </row>
    <row r="3697" spans="4:8" x14ac:dyDescent="0.25">
      <c r="D3697" s="100"/>
      <c r="G3697" s="19" t="str">
        <f>IFERROR(VLOOKUP($D3697,LISTA!$A$2:$J$9990,8,0),"")</f>
        <v/>
      </c>
      <c r="H3697" s="40" t="str">
        <f t="shared" si="68"/>
        <v/>
      </c>
    </row>
    <row r="3698" spans="4:8" x14ac:dyDescent="0.25">
      <c r="D3698" s="100"/>
      <c r="G3698" s="19" t="str">
        <f>IFERROR(VLOOKUP($D3698,LISTA!$A$2:$J$9990,8,0),"")</f>
        <v/>
      </c>
      <c r="H3698" s="40" t="str">
        <f t="shared" si="68"/>
        <v/>
      </c>
    </row>
    <row r="3699" spans="4:8" x14ac:dyDescent="0.25">
      <c r="D3699" s="100"/>
      <c r="G3699" s="19" t="str">
        <f>IFERROR(VLOOKUP($D3699,LISTA!$A$2:$J$9990,8,0),"")</f>
        <v/>
      </c>
      <c r="H3699" s="40" t="str">
        <f t="shared" si="68"/>
        <v/>
      </c>
    </row>
    <row r="3700" spans="4:8" x14ac:dyDescent="0.25">
      <c r="D3700" s="100"/>
      <c r="G3700" s="19" t="str">
        <f>IFERROR(VLOOKUP($D3700,LISTA!$A$2:$J$9990,8,0),"")</f>
        <v/>
      </c>
      <c r="H3700" s="40" t="str">
        <f t="shared" si="68"/>
        <v/>
      </c>
    </row>
    <row r="3701" spans="4:8" x14ac:dyDescent="0.25">
      <c r="D3701" s="100"/>
      <c r="G3701" s="19" t="str">
        <f>IFERROR(VLOOKUP($D3701,LISTA!$A$2:$J$9990,8,0),"")</f>
        <v/>
      </c>
      <c r="H3701" s="40" t="str">
        <f t="shared" si="68"/>
        <v/>
      </c>
    </row>
    <row r="3702" spans="4:8" x14ac:dyDescent="0.25">
      <c r="D3702" s="100"/>
      <c r="G3702" s="19" t="str">
        <f>IFERROR(VLOOKUP($D3702,LISTA!$A$2:$J$9990,8,0),"")</f>
        <v/>
      </c>
      <c r="H3702" s="40" t="str">
        <f t="shared" si="68"/>
        <v/>
      </c>
    </row>
    <row r="3703" spans="4:8" x14ac:dyDescent="0.25">
      <c r="D3703" s="100"/>
      <c r="G3703" s="19" t="str">
        <f>IFERROR(VLOOKUP($D3703,LISTA!$A$2:$J$9990,8,0),"")</f>
        <v/>
      </c>
      <c r="H3703" s="40" t="str">
        <f t="shared" si="68"/>
        <v/>
      </c>
    </row>
    <row r="3704" spans="4:8" x14ac:dyDescent="0.25">
      <c r="D3704" s="100"/>
      <c r="G3704" s="19" t="str">
        <f>IFERROR(VLOOKUP($D3704,LISTA!$A$2:$J$9990,8,0),"")</f>
        <v/>
      </c>
      <c r="H3704" s="40" t="str">
        <f t="shared" si="68"/>
        <v/>
      </c>
    </row>
    <row r="3705" spans="4:8" x14ac:dyDescent="0.25">
      <c r="D3705" s="100"/>
      <c r="G3705" s="19" t="str">
        <f>IFERROR(VLOOKUP($D3705,LISTA!$A$2:$J$9990,8,0),"")</f>
        <v/>
      </c>
      <c r="H3705" s="40" t="str">
        <f t="shared" si="68"/>
        <v/>
      </c>
    </row>
    <row r="3706" spans="4:8" x14ac:dyDescent="0.25">
      <c r="D3706" s="100"/>
      <c r="G3706" s="19" t="str">
        <f>IFERROR(VLOOKUP($D3706,LISTA!$A$2:$J$9990,8,0),"")</f>
        <v/>
      </c>
      <c r="H3706" s="40" t="str">
        <f t="shared" si="68"/>
        <v/>
      </c>
    </row>
    <row r="3707" spans="4:8" x14ac:dyDescent="0.25">
      <c r="D3707" s="100"/>
      <c r="G3707" s="19" t="str">
        <f>IFERROR(VLOOKUP($D3707,LISTA!$A$2:$J$9990,8,0),"")</f>
        <v/>
      </c>
      <c r="H3707" s="40" t="str">
        <f t="shared" si="68"/>
        <v/>
      </c>
    </row>
    <row r="3708" spans="4:8" x14ac:dyDescent="0.25">
      <c r="D3708" s="100"/>
      <c r="G3708" s="19" t="str">
        <f>IFERROR(VLOOKUP($D3708,LISTA!$A$2:$J$9990,8,0),"")</f>
        <v/>
      </c>
      <c r="H3708" s="40" t="str">
        <f t="shared" si="68"/>
        <v/>
      </c>
    </row>
    <row r="3709" spans="4:8" x14ac:dyDescent="0.25">
      <c r="D3709" s="100"/>
      <c r="G3709" s="19" t="str">
        <f>IFERROR(VLOOKUP($D3709,LISTA!$A$2:$J$9990,8,0),"")</f>
        <v/>
      </c>
      <c r="H3709" s="40" t="str">
        <f t="shared" si="68"/>
        <v/>
      </c>
    </row>
    <row r="3710" spans="4:8" x14ac:dyDescent="0.25">
      <c r="D3710" s="100"/>
      <c r="G3710" s="19" t="str">
        <f>IFERROR(VLOOKUP($D3710,LISTA!$A$2:$J$9990,8,0),"")</f>
        <v/>
      </c>
      <c r="H3710" s="40" t="str">
        <f t="shared" si="68"/>
        <v/>
      </c>
    </row>
    <row r="3711" spans="4:8" x14ac:dyDescent="0.25">
      <c r="D3711" s="100"/>
      <c r="G3711" s="19" t="str">
        <f>IFERROR(VLOOKUP($D3711,LISTA!$A$2:$J$9990,8,0),"")</f>
        <v/>
      </c>
      <c r="H3711" s="40" t="str">
        <f t="shared" si="68"/>
        <v/>
      </c>
    </row>
    <row r="3712" spans="4:8" x14ac:dyDescent="0.25">
      <c r="D3712" s="100"/>
      <c r="G3712" s="19" t="str">
        <f>IFERROR(VLOOKUP($D3712,LISTA!$A$2:$J$9990,8,0),"")</f>
        <v/>
      </c>
      <c r="H3712" s="40" t="str">
        <f t="shared" si="68"/>
        <v/>
      </c>
    </row>
    <row r="3713" spans="4:8" x14ac:dyDescent="0.25">
      <c r="D3713" s="100"/>
      <c r="G3713" s="19" t="str">
        <f>IFERROR(VLOOKUP($D3713,LISTA!$A$2:$J$9990,8,0),"")</f>
        <v/>
      </c>
      <c r="H3713" s="40" t="str">
        <f t="shared" si="68"/>
        <v/>
      </c>
    </row>
    <row r="3714" spans="4:8" x14ac:dyDescent="0.25">
      <c r="D3714" s="100"/>
      <c r="G3714" s="19" t="str">
        <f>IFERROR(VLOOKUP($D3714,LISTA!$A$2:$J$9990,8,0),"")</f>
        <v/>
      </c>
      <c r="H3714" s="40" t="str">
        <f t="shared" si="68"/>
        <v/>
      </c>
    </row>
    <row r="3715" spans="4:8" x14ac:dyDescent="0.25">
      <c r="D3715" s="100"/>
      <c r="G3715" s="19" t="str">
        <f>IFERROR(VLOOKUP($D3715,LISTA!$A$2:$J$9990,8,0),"")</f>
        <v/>
      </c>
      <c r="H3715" s="40" t="str">
        <f t="shared" si="68"/>
        <v/>
      </c>
    </row>
    <row r="3716" spans="4:8" x14ac:dyDescent="0.25">
      <c r="D3716" s="100"/>
      <c r="G3716" s="19" t="str">
        <f>IFERROR(VLOOKUP($D3716,LISTA!$A$2:$J$9990,8,0),"")</f>
        <v/>
      </c>
      <c r="H3716" s="40" t="str">
        <f t="shared" si="68"/>
        <v/>
      </c>
    </row>
    <row r="3717" spans="4:8" x14ac:dyDescent="0.25">
      <c r="D3717" s="100"/>
      <c r="G3717" s="19" t="str">
        <f>IFERROR(VLOOKUP($D3717,LISTA!$A$2:$J$9990,8,0),"")</f>
        <v/>
      </c>
      <c r="H3717" s="40" t="str">
        <f t="shared" ref="H3717:H3780" si="69">IF(OR(G3717=$K$10,G3717=$K$11,G3717=$K$14,G3717=$K$15,G3717=$K$16,G3717=$K$17,G3717=$K$18,G3717=$K$19,G3717=$K$20,G3717=$K$21,G3717=$K$22,G3717=$K$23,G3717=$K$24,G3717=$K$25,G3717=$K$26,G3717=$K$27,G3717=$K$28),$K$9,IF(OR(G3717=$K$32,G3717=$K$33),$K$31,IF(OR(G3717=$K$38),$K$37,"")))</f>
        <v/>
      </c>
    </row>
    <row r="3718" spans="4:8" x14ac:dyDescent="0.25">
      <c r="D3718" s="100"/>
      <c r="G3718" s="19" t="str">
        <f>IFERROR(VLOOKUP($D3718,LISTA!$A$2:$J$9990,8,0),"")</f>
        <v/>
      </c>
      <c r="H3718" s="40" t="str">
        <f t="shared" si="69"/>
        <v/>
      </c>
    </row>
    <row r="3719" spans="4:8" x14ac:dyDescent="0.25">
      <c r="D3719" s="100"/>
      <c r="G3719" s="19" t="str">
        <f>IFERROR(VLOOKUP($D3719,LISTA!$A$2:$J$9990,8,0),"")</f>
        <v/>
      </c>
      <c r="H3719" s="40" t="str">
        <f t="shared" si="69"/>
        <v/>
      </c>
    </row>
    <row r="3720" spans="4:8" x14ac:dyDescent="0.25">
      <c r="D3720" s="100"/>
      <c r="G3720" s="19" t="str">
        <f>IFERROR(VLOOKUP($D3720,LISTA!$A$2:$J$9990,8,0),"")</f>
        <v/>
      </c>
      <c r="H3720" s="40" t="str">
        <f t="shared" si="69"/>
        <v/>
      </c>
    </row>
    <row r="3721" spans="4:8" x14ac:dyDescent="0.25">
      <c r="D3721" s="100"/>
      <c r="G3721" s="19" t="str">
        <f>IFERROR(VLOOKUP($D3721,LISTA!$A$2:$J$9990,8,0),"")</f>
        <v/>
      </c>
      <c r="H3721" s="40" t="str">
        <f t="shared" si="69"/>
        <v/>
      </c>
    </row>
    <row r="3722" spans="4:8" x14ac:dyDescent="0.25">
      <c r="D3722" s="100"/>
      <c r="G3722" s="19" t="str">
        <f>IFERROR(VLOOKUP($D3722,LISTA!$A$2:$J$9990,8,0),"")</f>
        <v/>
      </c>
      <c r="H3722" s="40" t="str">
        <f t="shared" si="69"/>
        <v/>
      </c>
    </row>
    <row r="3723" spans="4:8" x14ac:dyDescent="0.25">
      <c r="D3723" s="100"/>
      <c r="G3723" s="19" t="str">
        <f>IFERROR(VLOOKUP($D3723,LISTA!$A$2:$J$9990,8,0),"")</f>
        <v/>
      </c>
      <c r="H3723" s="40" t="str">
        <f t="shared" si="69"/>
        <v/>
      </c>
    </row>
    <row r="3724" spans="4:8" x14ac:dyDescent="0.25">
      <c r="D3724" s="100"/>
      <c r="G3724" s="19" t="str">
        <f>IFERROR(VLOOKUP($D3724,LISTA!$A$2:$J$9990,8,0),"")</f>
        <v/>
      </c>
      <c r="H3724" s="40" t="str">
        <f t="shared" si="69"/>
        <v/>
      </c>
    </row>
    <row r="3725" spans="4:8" x14ac:dyDescent="0.25">
      <c r="D3725" s="100"/>
      <c r="G3725" s="19" t="str">
        <f>IFERROR(VLOOKUP($D3725,LISTA!$A$2:$J$9990,8,0),"")</f>
        <v/>
      </c>
      <c r="H3725" s="40" t="str">
        <f t="shared" si="69"/>
        <v/>
      </c>
    </row>
    <row r="3726" spans="4:8" x14ac:dyDescent="0.25">
      <c r="D3726" s="100"/>
      <c r="G3726" s="19" t="str">
        <f>IFERROR(VLOOKUP($D3726,LISTA!$A$2:$J$9990,8,0),"")</f>
        <v/>
      </c>
      <c r="H3726" s="40" t="str">
        <f t="shared" si="69"/>
        <v/>
      </c>
    </row>
    <row r="3727" spans="4:8" x14ac:dyDescent="0.25">
      <c r="D3727" s="100"/>
      <c r="G3727" s="19" t="str">
        <f>IFERROR(VLOOKUP($D3727,LISTA!$A$2:$J$9990,8,0),"")</f>
        <v/>
      </c>
      <c r="H3727" s="40" t="str">
        <f t="shared" si="69"/>
        <v/>
      </c>
    </row>
    <row r="3728" spans="4:8" x14ac:dyDescent="0.25">
      <c r="D3728" s="100"/>
      <c r="G3728" s="19" t="str">
        <f>IFERROR(VLOOKUP($D3728,LISTA!$A$2:$J$9990,8,0),"")</f>
        <v/>
      </c>
      <c r="H3728" s="40" t="str">
        <f t="shared" si="69"/>
        <v/>
      </c>
    </row>
    <row r="3729" spans="4:8" x14ac:dyDescent="0.25">
      <c r="D3729" s="100"/>
      <c r="G3729" s="19" t="str">
        <f>IFERROR(VLOOKUP($D3729,LISTA!$A$2:$J$9990,8,0),"")</f>
        <v/>
      </c>
      <c r="H3729" s="40" t="str">
        <f t="shared" si="69"/>
        <v/>
      </c>
    </row>
    <row r="3730" spans="4:8" x14ac:dyDescent="0.25">
      <c r="D3730" s="100"/>
      <c r="G3730" s="19" t="str">
        <f>IFERROR(VLOOKUP($D3730,LISTA!$A$2:$J$9990,8,0),"")</f>
        <v/>
      </c>
      <c r="H3730" s="40" t="str">
        <f t="shared" si="69"/>
        <v/>
      </c>
    </row>
    <row r="3731" spans="4:8" x14ac:dyDescent="0.25">
      <c r="D3731" s="100"/>
      <c r="G3731" s="19" t="str">
        <f>IFERROR(VLOOKUP($D3731,LISTA!$A$2:$J$9990,8,0),"")</f>
        <v/>
      </c>
      <c r="H3731" s="40" t="str">
        <f t="shared" si="69"/>
        <v/>
      </c>
    </row>
    <row r="3732" spans="4:8" x14ac:dyDescent="0.25">
      <c r="D3732" s="100"/>
      <c r="G3732" s="19" t="str">
        <f>IFERROR(VLOOKUP($D3732,LISTA!$A$2:$J$9990,8,0),"")</f>
        <v/>
      </c>
      <c r="H3732" s="40" t="str">
        <f t="shared" si="69"/>
        <v/>
      </c>
    </row>
    <row r="3733" spans="4:8" x14ac:dyDescent="0.25">
      <c r="D3733" s="100"/>
      <c r="G3733" s="19" t="str">
        <f>IFERROR(VLOOKUP($D3733,LISTA!$A$2:$J$9990,8,0),"")</f>
        <v/>
      </c>
      <c r="H3733" s="40" t="str">
        <f t="shared" si="69"/>
        <v/>
      </c>
    </row>
    <row r="3734" spans="4:8" x14ac:dyDescent="0.25">
      <c r="D3734" s="100"/>
      <c r="G3734" s="19" t="str">
        <f>IFERROR(VLOOKUP($D3734,LISTA!$A$2:$J$9990,8,0),"")</f>
        <v/>
      </c>
      <c r="H3734" s="40" t="str">
        <f t="shared" si="69"/>
        <v/>
      </c>
    </row>
    <row r="3735" spans="4:8" x14ac:dyDescent="0.25">
      <c r="D3735" s="100"/>
      <c r="G3735" s="19" t="str">
        <f>IFERROR(VLOOKUP($D3735,LISTA!$A$2:$J$9990,8,0),"")</f>
        <v/>
      </c>
      <c r="H3735" s="40" t="str">
        <f t="shared" si="69"/>
        <v/>
      </c>
    </row>
    <row r="3736" spans="4:8" x14ac:dyDescent="0.25">
      <c r="D3736" s="100"/>
      <c r="G3736" s="19" t="str">
        <f>IFERROR(VLOOKUP($D3736,LISTA!$A$2:$J$9990,8,0),"")</f>
        <v/>
      </c>
      <c r="H3736" s="40" t="str">
        <f t="shared" si="69"/>
        <v/>
      </c>
    </row>
    <row r="3737" spans="4:8" x14ac:dyDescent="0.25">
      <c r="D3737" s="100"/>
      <c r="G3737" s="19" t="str">
        <f>IFERROR(VLOOKUP($D3737,LISTA!$A$2:$J$9990,8,0),"")</f>
        <v/>
      </c>
      <c r="H3737" s="40" t="str">
        <f t="shared" si="69"/>
        <v/>
      </c>
    </row>
    <row r="3738" spans="4:8" x14ac:dyDescent="0.25">
      <c r="D3738" s="100"/>
      <c r="G3738" s="19" t="str">
        <f>IFERROR(VLOOKUP($D3738,LISTA!$A$2:$J$9990,8,0),"")</f>
        <v/>
      </c>
      <c r="H3738" s="40" t="str">
        <f t="shared" si="69"/>
        <v/>
      </c>
    </row>
    <row r="3739" spans="4:8" x14ac:dyDescent="0.25">
      <c r="D3739" s="100"/>
      <c r="G3739" s="19" t="str">
        <f>IFERROR(VLOOKUP($D3739,LISTA!$A$2:$J$9990,8,0),"")</f>
        <v/>
      </c>
      <c r="H3739" s="40" t="str">
        <f t="shared" si="69"/>
        <v/>
      </c>
    </row>
    <row r="3740" spans="4:8" x14ac:dyDescent="0.25">
      <c r="D3740" s="100"/>
      <c r="G3740" s="19" t="str">
        <f>IFERROR(VLOOKUP($D3740,LISTA!$A$2:$J$9990,8,0),"")</f>
        <v/>
      </c>
      <c r="H3740" s="40" t="str">
        <f t="shared" si="69"/>
        <v/>
      </c>
    </row>
    <row r="3741" spans="4:8" x14ac:dyDescent="0.25">
      <c r="D3741" s="100"/>
      <c r="G3741" s="19" t="str">
        <f>IFERROR(VLOOKUP($D3741,LISTA!$A$2:$J$9990,8,0),"")</f>
        <v/>
      </c>
      <c r="H3741" s="40" t="str">
        <f t="shared" si="69"/>
        <v/>
      </c>
    </row>
    <row r="3742" spans="4:8" x14ac:dyDescent="0.25">
      <c r="D3742" s="100"/>
      <c r="G3742" s="19" t="str">
        <f>IFERROR(VLOOKUP($D3742,LISTA!$A$2:$J$9990,8,0),"")</f>
        <v/>
      </c>
      <c r="H3742" s="40" t="str">
        <f t="shared" si="69"/>
        <v/>
      </c>
    </row>
    <row r="3743" spans="4:8" x14ac:dyDescent="0.25">
      <c r="D3743" s="100"/>
      <c r="G3743" s="19" t="str">
        <f>IFERROR(VLOOKUP($D3743,LISTA!$A$2:$J$9990,8,0),"")</f>
        <v/>
      </c>
      <c r="H3743" s="40" t="str">
        <f t="shared" si="69"/>
        <v/>
      </c>
    </row>
    <row r="3744" spans="4:8" x14ac:dyDescent="0.25">
      <c r="D3744" s="100"/>
      <c r="G3744" s="19" t="str">
        <f>IFERROR(VLOOKUP($D3744,LISTA!$A$2:$J$9990,8,0),"")</f>
        <v/>
      </c>
      <c r="H3744" s="40" t="str">
        <f t="shared" si="69"/>
        <v/>
      </c>
    </row>
    <row r="3745" spans="4:8" x14ac:dyDescent="0.25">
      <c r="D3745" s="100"/>
      <c r="G3745" s="19" t="str">
        <f>IFERROR(VLOOKUP($D3745,LISTA!$A$2:$J$9990,8,0),"")</f>
        <v/>
      </c>
      <c r="H3745" s="40" t="str">
        <f t="shared" si="69"/>
        <v/>
      </c>
    </row>
    <row r="3746" spans="4:8" x14ac:dyDescent="0.25">
      <c r="D3746" s="100"/>
      <c r="G3746" s="19" t="str">
        <f>IFERROR(VLOOKUP($D3746,LISTA!$A$2:$J$9990,8,0),"")</f>
        <v/>
      </c>
      <c r="H3746" s="40" t="str">
        <f t="shared" si="69"/>
        <v/>
      </c>
    </row>
    <row r="3747" spans="4:8" x14ac:dyDescent="0.25">
      <c r="D3747" s="100"/>
      <c r="G3747" s="19" t="str">
        <f>IFERROR(VLOOKUP($D3747,LISTA!$A$2:$J$9990,8,0),"")</f>
        <v/>
      </c>
      <c r="H3747" s="40" t="str">
        <f t="shared" si="69"/>
        <v/>
      </c>
    </row>
    <row r="3748" spans="4:8" x14ac:dyDescent="0.25">
      <c r="D3748" s="100"/>
      <c r="G3748" s="19" t="str">
        <f>IFERROR(VLOOKUP($D3748,LISTA!$A$2:$J$9990,8,0),"")</f>
        <v/>
      </c>
      <c r="H3748" s="40" t="str">
        <f t="shared" si="69"/>
        <v/>
      </c>
    </row>
    <row r="3749" spans="4:8" x14ac:dyDescent="0.25">
      <c r="D3749" s="100"/>
      <c r="G3749" s="19" t="str">
        <f>IFERROR(VLOOKUP($D3749,LISTA!$A$2:$J$9990,8,0),"")</f>
        <v/>
      </c>
      <c r="H3749" s="40" t="str">
        <f t="shared" si="69"/>
        <v/>
      </c>
    </row>
    <row r="3750" spans="4:8" x14ac:dyDescent="0.25">
      <c r="D3750" s="100"/>
      <c r="G3750" s="19" t="str">
        <f>IFERROR(VLOOKUP($D3750,LISTA!$A$2:$J$9990,8,0),"")</f>
        <v/>
      </c>
      <c r="H3750" s="40" t="str">
        <f t="shared" si="69"/>
        <v/>
      </c>
    </row>
    <row r="3751" spans="4:8" x14ac:dyDescent="0.25">
      <c r="D3751" s="100"/>
      <c r="G3751" s="19" t="str">
        <f>IFERROR(VLOOKUP($D3751,LISTA!$A$2:$J$9990,8,0),"")</f>
        <v/>
      </c>
      <c r="H3751" s="40" t="str">
        <f t="shared" si="69"/>
        <v/>
      </c>
    </row>
    <row r="3752" spans="4:8" x14ac:dyDescent="0.25">
      <c r="D3752" s="100"/>
      <c r="G3752" s="19" t="str">
        <f>IFERROR(VLOOKUP($D3752,LISTA!$A$2:$J$9990,8,0),"")</f>
        <v/>
      </c>
      <c r="H3752" s="40" t="str">
        <f t="shared" si="69"/>
        <v/>
      </c>
    </row>
    <row r="3753" spans="4:8" x14ac:dyDescent="0.25">
      <c r="D3753" s="100"/>
      <c r="G3753" s="19" t="str">
        <f>IFERROR(VLOOKUP($D3753,LISTA!$A$2:$J$9990,8,0),"")</f>
        <v/>
      </c>
      <c r="H3753" s="40" t="str">
        <f t="shared" si="69"/>
        <v/>
      </c>
    </row>
    <row r="3754" spans="4:8" x14ac:dyDescent="0.25">
      <c r="D3754" s="100"/>
      <c r="G3754" s="19" t="str">
        <f>IFERROR(VLOOKUP($D3754,LISTA!$A$2:$J$9990,8,0),"")</f>
        <v/>
      </c>
      <c r="H3754" s="40" t="str">
        <f t="shared" si="69"/>
        <v/>
      </c>
    </row>
    <row r="3755" spans="4:8" x14ac:dyDescent="0.25">
      <c r="D3755" s="100"/>
      <c r="G3755" s="19" t="str">
        <f>IFERROR(VLOOKUP($D3755,LISTA!$A$2:$J$9990,8,0),"")</f>
        <v/>
      </c>
      <c r="H3755" s="40" t="str">
        <f t="shared" si="69"/>
        <v/>
      </c>
    </row>
    <row r="3756" spans="4:8" x14ac:dyDescent="0.25">
      <c r="D3756" s="100"/>
      <c r="G3756" s="19" t="str">
        <f>IFERROR(VLOOKUP($D3756,LISTA!$A$2:$J$9990,8,0),"")</f>
        <v/>
      </c>
      <c r="H3756" s="40" t="str">
        <f t="shared" si="69"/>
        <v/>
      </c>
    </row>
    <row r="3757" spans="4:8" x14ac:dyDescent="0.25">
      <c r="D3757" s="100"/>
      <c r="G3757" s="19" t="str">
        <f>IFERROR(VLOOKUP($D3757,LISTA!$A$2:$J$9990,8,0),"")</f>
        <v/>
      </c>
      <c r="H3757" s="40" t="str">
        <f t="shared" si="69"/>
        <v/>
      </c>
    </row>
    <row r="3758" spans="4:8" x14ac:dyDescent="0.25">
      <c r="D3758" s="100"/>
      <c r="G3758" s="19" t="str">
        <f>IFERROR(VLOOKUP($D3758,LISTA!$A$2:$J$9990,8,0),"")</f>
        <v/>
      </c>
      <c r="H3758" s="40" t="str">
        <f t="shared" si="69"/>
        <v/>
      </c>
    </row>
    <row r="3759" spans="4:8" x14ac:dyDescent="0.25">
      <c r="D3759" s="100"/>
      <c r="G3759" s="19" t="str">
        <f>IFERROR(VLOOKUP($D3759,LISTA!$A$2:$J$9990,8,0),"")</f>
        <v/>
      </c>
      <c r="H3759" s="40" t="str">
        <f t="shared" si="69"/>
        <v/>
      </c>
    </row>
    <row r="3760" spans="4:8" x14ac:dyDescent="0.25">
      <c r="D3760" s="100"/>
      <c r="G3760" s="19" t="str">
        <f>IFERROR(VLOOKUP($D3760,LISTA!$A$2:$J$9990,8,0),"")</f>
        <v/>
      </c>
      <c r="H3760" s="40" t="str">
        <f t="shared" si="69"/>
        <v/>
      </c>
    </row>
    <row r="3761" spans="4:8" x14ac:dyDescent="0.25">
      <c r="D3761" s="100"/>
      <c r="G3761" s="19" t="str">
        <f>IFERROR(VLOOKUP($D3761,LISTA!$A$2:$J$9990,8,0),"")</f>
        <v/>
      </c>
      <c r="H3761" s="40" t="str">
        <f t="shared" si="69"/>
        <v/>
      </c>
    </row>
    <row r="3762" spans="4:8" x14ac:dyDescent="0.25">
      <c r="D3762" s="100"/>
      <c r="G3762" s="19" t="str">
        <f>IFERROR(VLOOKUP($D3762,LISTA!$A$2:$J$9990,8,0),"")</f>
        <v/>
      </c>
      <c r="H3762" s="40" t="str">
        <f t="shared" si="69"/>
        <v/>
      </c>
    </row>
    <row r="3763" spans="4:8" x14ac:dyDescent="0.25">
      <c r="D3763" s="100"/>
      <c r="G3763" s="19" t="str">
        <f>IFERROR(VLOOKUP($D3763,LISTA!$A$2:$J$9990,8,0),"")</f>
        <v/>
      </c>
      <c r="H3763" s="40" t="str">
        <f t="shared" si="69"/>
        <v/>
      </c>
    </row>
    <row r="3764" spans="4:8" x14ac:dyDescent="0.25">
      <c r="D3764" s="100"/>
      <c r="G3764" s="19" t="str">
        <f>IFERROR(VLOOKUP($D3764,LISTA!$A$2:$J$9990,8,0),"")</f>
        <v/>
      </c>
      <c r="H3764" s="40" t="str">
        <f t="shared" si="69"/>
        <v/>
      </c>
    </row>
    <row r="3765" spans="4:8" x14ac:dyDescent="0.25">
      <c r="D3765" s="100"/>
      <c r="G3765" s="19" t="str">
        <f>IFERROR(VLOOKUP($D3765,LISTA!$A$2:$J$9990,8,0),"")</f>
        <v/>
      </c>
      <c r="H3765" s="40" t="str">
        <f t="shared" si="69"/>
        <v/>
      </c>
    </row>
    <row r="3766" spans="4:8" x14ac:dyDescent="0.25">
      <c r="D3766" s="100"/>
      <c r="G3766" s="19" t="str">
        <f>IFERROR(VLOOKUP($D3766,LISTA!$A$2:$J$9990,8,0),"")</f>
        <v/>
      </c>
      <c r="H3766" s="40" t="str">
        <f t="shared" si="69"/>
        <v/>
      </c>
    </row>
    <row r="3767" spans="4:8" x14ac:dyDescent="0.25">
      <c r="D3767" s="100"/>
      <c r="G3767" s="19" t="str">
        <f>IFERROR(VLOOKUP($D3767,LISTA!$A$2:$J$9990,8,0),"")</f>
        <v/>
      </c>
      <c r="H3767" s="40" t="str">
        <f t="shared" si="69"/>
        <v/>
      </c>
    </row>
    <row r="3768" spans="4:8" x14ac:dyDescent="0.25">
      <c r="D3768" s="100"/>
      <c r="G3768" s="19" t="str">
        <f>IFERROR(VLOOKUP($D3768,LISTA!$A$2:$J$9990,8,0),"")</f>
        <v/>
      </c>
      <c r="H3768" s="40" t="str">
        <f t="shared" si="69"/>
        <v/>
      </c>
    </row>
    <row r="3769" spans="4:8" x14ac:dyDescent="0.25">
      <c r="D3769" s="100"/>
      <c r="G3769" s="19" t="str">
        <f>IFERROR(VLOOKUP($D3769,LISTA!$A$2:$J$9990,8,0),"")</f>
        <v/>
      </c>
      <c r="H3769" s="40" t="str">
        <f t="shared" si="69"/>
        <v/>
      </c>
    </row>
    <row r="3770" spans="4:8" x14ac:dyDescent="0.25">
      <c r="D3770" s="100"/>
      <c r="G3770" s="19" t="str">
        <f>IFERROR(VLOOKUP($D3770,LISTA!$A$2:$J$9990,8,0),"")</f>
        <v/>
      </c>
      <c r="H3770" s="40" t="str">
        <f t="shared" si="69"/>
        <v/>
      </c>
    </row>
    <row r="3771" spans="4:8" x14ac:dyDescent="0.25">
      <c r="D3771" s="100"/>
      <c r="G3771" s="19" t="str">
        <f>IFERROR(VLOOKUP($D3771,LISTA!$A$2:$J$9990,8,0),"")</f>
        <v/>
      </c>
      <c r="H3771" s="40" t="str">
        <f t="shared" si="69"/>
        <v/>
      </c>
    </row>
    <row r="3772" spans="4:8" x14ac:dyDescent="0.25">
      <c r="D3772" s="100"/>
      <c r="G3772" s="19" t="str">
        <f>IFERROR(VLOOKUP($D3772,LISTA!$A$2:$J$9990,8,0),"")</f>
        <v/>
      </c>
      <c r="H3772" s="40" t="str">
        <f t="shared" si="69"/>
        <v/>
      </c>
    </row>
    <row r="3773" spans="4:8" x14ac:dyDescent="0.25">
      <c r="D3773" s="100"/>
      <c r="G3773" s="19" t="str">
        <f>IFERROR(VLOOKUP($D3773,LISTA!$A$2:$J$9990,8,0),"")</f>
        <v/>
      </c>
      <c r="H3773" s="40" t="str">
        <f t="shared" si="69"/>
        <v/>
      </c>
    </row>
    <row r="3774" spans="4:8" x14ac:dyDescent="0.25">
      <c r="D3774" s="100"/>
      <c r="G3774" s="19" t="str">
        <f>IFERROR(VLOOKUP($D3774,LISTA!$A$2:$J$9990,8,0),"")</f>
        <v/>
      </c>
      <c r="H3774" s="40" t="str">
        <f t="shared" si="69"/>
        <v/>
      </c>
    </row>
    <row r="3775" spans="4:8" x14ac:dyDescent="0.25">
      <c r="D3775" s="100"/>
      <c r="G3775" s="19" t="str">
        <f>IFERROR(VLOOKUP($D3775,LISTA!$A$2:$J$9990,8,0),"")</f>
        <v/>
      </c>
      <c r="H3775" s="40" t="str">
        <f t="shared" si="69"/>
        <v/>
      </c>
    </row>
    <row r="3776" spans="4:8" x14ac:dyDescent="0.25">
      <c r="D3776" s="100"/>
      <c r="G3776" s="19" t="str">
        <f>IFERROR(VLOOKUP($D3776,LISTA!$A$2:$J$9990,8,0),"")</f>
        <v/>
      </c>
      <c r="H3776" s="40" t="str">
        <f t="shared" si="69"/>
        <v/>
      </c>
    </row>
    <row r="3777" spans="4:8" x14ac:dyDescent="0.25">
      <c r="D3777" s="100"/>
      <c r="G3777" s="19" t="str">
        <f>IFERROR(VLOOKUP($D3777,LISTA!$A$2:$J$9990,8,0),"")</f>
        <v/>
      </c>
      <c r="H3777" s="40" t="str">
        <f t="shared" si="69"/>
        <v/>
      </c>
    </row>
    <row r="3778" spans="4:8" x14ac:dyDescent="0.25">
      <c r="D3778" s="100"/>
      <c r="G3778" s="19" t="str">
        <f>IFERROR(VLOOKUP($D3778,LISTA!$A$2:$J$9990,8,0),"")</f>
        <v/>
      </c>
      <c r="H3778" s="40" t="str">
        <f t="shared" si="69"/>
        <v/>
      </c>
    </row>
    <row r="3779" spans="4:8" x14ac:dyDescent="0.25">
      <c r="D3779" s="100"/>
      <c r="G3779" s="19" t="str">
        <f>IFERROR(VLOOKUP($D3779,LISTA!$A$2:$J$9990,8,0),"")</f>
        <v/>
      </c>
      <c r="H3779" s="40" t="str">
        <f t="shared" si="69"/>
        <v/>
      </c>
    </row>
    <row r="3780" spans="4:8" x14ac:dyDescent="0.25">
      <c r="D3780" s="100"/>
      <c r="G3780" s="19" t="str">
        <f>IFERROR(VLOOKUP($D3780,LISTA!$A$2:$J$9990,8,0),"")</f>
        <v/>
      </c>
      <c r="H3780" s="40" t="str">
        <f t="shared" si="69"/>
        <v/>
      </c>
    </row>
    <row r="3781" spans="4:8" x14ac:dyDescent="0.25">
      <c r="D3781" s="100"/>
      <c r="G3781" s="19" t="str">
        <f>IFERROR(VLOOKUP($D3781,LISTA!$A$2:$J$9990,8,0),"")</f>
        <v/>
      </c>
      <c r="H3781" s="40" t="str">
        <f t="shared" ref="H3781:H3844" si="70">IF(OR(G3781=$K$10,G3781=$K$11,G3781=$K$14,G3781=$K$15,G3781=$K$16,G3781=$K$17,G3781=$K$18,G3781=$K$19,G3781=$K$20,G3781=$K$21,G3781=$K$22,G3781=$K$23,G3781=$K$24,G3781=$K$25,G3781=$K$26,G3781=$K$27,G3781=$K$28),$K$9,IF(OR(G3781=$K$32,G3781=$K$33),$K$31,IF(OR(G3781=$K$38),$K$37,"")))</f>
        <v/>
      </c>
    </row>
    <row r="3782" spans="4:8" x14ac:dyDescent="0.25">
      <c r="D3782" s="100"/>
      <c r="G3782" s="19" t="str">
        <f>IFERROR(VLOOKUP($D3782,LISTA!$A$2:$J$9990,8,0),"")</f>
        <v/>
      </c>
      <c r="H3782" s="40" t="str">
        <f t="shared" si="70"/>
        <v/>
      </c>
    </row>
    <row r="3783" spans="4:8" x14ac:dyDescent="0.25">
      <c r="D3783" s="100"/>
      <c r="G3783" s="19" t="str">
        <f>IFERROR(VLOOKUP($D3783,LISTA!$A$2:$J$9990,8,0),"")</f>
        <v/>
      </c>
      <c r="H3783" s="40" t="str">
        <f t="shared" si="70"/>
        <v/>
      </c>
    </row>
    <row r="3784" spans="4:8" x14ac:dyDescent="0.25">
      <c r="D3784" s="100"/>
      <c r="G3784" s="19" t="str">
        <f>IFERROR(VLOOKUP($D3784,LISTA!$A$2:$J$9990,8,0),"")</f>
        <v/>
      </c>
      <c r="H3784" s="40" t="str">
        <f t="shared" si="70"/>
        <v/>
      </c>
    </row>
    <row r="3785" spans="4:8" x14ac:dyDescent="0.25">
      <c r="D3785" s="100"/>
      <c r="G3785" s="19" t="str">
        <f>IFERROR(VLOOKUP($D3785,LISTA!$A$2:$J$9990,8,0),"")</f>
        <v/>
      </c>
      <c r="H3785" s="40" t="str">
        <f t="shared" si="70"/>
        <v/>
      </c>
    </row>
    <row r="3786" spans="4:8" x14ac:dyDescent="0.25">
      <c r="D3786" s="100"/>
      <c r="G3786" s="19" t="str">
        <f>IFERROR(VLOOKUP($D3786,LISTA!$A$2:$J$9990,8,0),"")</f>
        <v/>
      </c>
      <c r="H3786" s="40" t="str">
        <f t="shared" si="70"/>
        <v/>
      </c>
    </row>
    <row r="3787" spans="4:8" x14ac:dyDescent="0.25">
      <c r="D3787" s="100"/>
      <c r="G3787" s="19" t="str">
        <f>IFERROR(VLOOKUP($D3787,LISTA!$A$2:$J$9990,8,0),"")</f>
        <v/>
      </c>
      <c r="H3787" s="40" t="str">
        <f t="shared" si="70"/>
        <v/>
      </c>
    </row>
    <row r="3788" spans="4:8" x14ac:dyDescent="0.25">
      <c r="D3788" s="100"/>
      <c r="G3788" s="19" t="str">
        <f>IFERROR(VLOOKUP($D3788,LISTA!$A$2:$J$9990,8,0),"")</f>
        <v/>
      </c>
      <c r="H3788" s="40" t="str">
        <f t="shared" si="70"/>
        <v/>
      </c>
    </row>
    <row r="3789" spans="4:8" x14ac:dyDescent="0.25">
      <c r="D3789" s="100"/>
      <c r="G3789" s="19" t="str">
        <f>IFERROR(VLOOKUP($D3789,LISTA!$A$2:$J$9990,8,0),"")</f>
        <v/>
      </c>
      <c r="H3789" s="40" t="str">
        <f t="shared" si="70"/>
        <v/>
      </c>
    </row>
    <row r="3790" spans="4:8" x14ac:dyDescent="0.25">
      <c r="D3790" s="100"/>
      <c r="G3790" s="19" t="str">
        <f>IFERROR(VLOOKUP($D3790,LISTA!$A$2:$J$9990,8,0),"")</f>
        <v/>
      </c>
      <c r="H3790" s="40" t="str">
        <f t="shared" si="70"/>
        <v/>
      </c>
    </row>
    <row r="3791" spans="4:8" x14ac:dyDescent="0.25">
      <c r="D3791" s="100"/>
      <c r="G3791" s="19" t="str">
        <f>IFERROR(VLOOKUP($D3791,LISTA!$A$2:$J$9990,8,0),"")</f>
        <v/>
      </c>
      <c r="H3791" s="40" t="str">
        <f t="shared" si="70"/>
        <v/>
      </c>
    </row>
    <row r="3792" spans="4:8" x14ac:dyDescent="0.25">
      <c r="D3792" s="100"/>
      <c r="G3792" s="19" t="str">
        <f>IFERROR(VLOOKUP($D3792,LISTA!$A$2:$J$9990,8,0),"")</f>
        <v/>
      </c>
      <c r="H3792" s="40" t="str">
        <f t="shared" si="70"/>
        <v/>
      </c>
    </row>
    <row r="3793" spans="4:8" x14ac:dyDescent="0.25">
      <c r="D3793" s="100"/>
      <c r="G3793" s="19" t="str">
        <f>IFERROR(VLOOKUP($D3793,LISTA!$A$2:$J$9990,8,0),"")</f>
        <v/>
      </c>
      <c r="H3793" s="40" t="str">
        <f t="shared" si="70"/>
        <v/>
      </c>
    </row>
    <row r="3794" spans="4:8" x14ac:dyDescent="0.25">
      <c r="D3794" s="100"/>
      <c r="G3794" s="19" t="str">
        <f>IFERROR(VLOOKUP($D3794,LISTA!$A$2:$J$9990,8,0),"")</f>
        <v/>
      </c>
      <c r="H3794" s="40" t="str">
        <f t="shared" si="70"/>
        <v/>
      </c>
    </row>
    <row r="3795" spans="4:8" x14ac:dyDescent="0.25">
      <c r="D3795" s="100"/>
      <c r="G3795" s="19" t="str">
        <f>IFERROR(VLOOKUP($D3795,LISTA!$A$2:$J$9990,8,0),"")</f>
        <v/>
      </c>
      <c r="H3795" s="40" t="str">
        <f t="shared" si="70"/>
        <v/>
      </c>
    </row>
    <row r="3796" spans="4:8" x14ac:dyDescent="0.25">
      <c r="D3796" s="100"/>
      <c r="G3796" s="19" t="str">
        <f>IFERROR(VLOOKUP($D3796,LISTA!$A$2:$J$9990,8,0),"")</f>
        <v/>
      </c>
      <c r="H3796" s="40" t="str">
        <f t="shared" si="70"/>
        <v/>
      </c>
    </row>
    <row r="3797" spans="4:8" x14ac:dyDescent="0.25">
      <c r="D3797" s="100"/>
      <c r="G3797" s="19" t="str">
        <f>IFERROR(VLOOKUP($D3797,LISTA!$A$2:$J$9990,8,0),"")</f>
        <v/>
      </c>
      <c r="H3797" s="40" t="str">
        <f t="shared" si="70"/>
        <v/>
      </c>
    </row>
    <row r="3798" spans="4:8" x14ac:dyDescent="0.25">
      <c r="D3798" s="100"/>
      <c r="G3798" s="19" t="str">
        <f>IFERROR(VLOOKUP($D3798,LISTA!$A$2:$J$9990,8,0),"")</f>
        <v/>
      </c>
      <c r="H3798" s="40" t="str">
        <f t="shared" si="70"/>
        <v/>
      </c>
    </row>
    <row r="3799" spans="4:8" x14ac:dyDescent="0.25">
      <c r="D3799" s="100"/>
      <c r="G3799" s="19" t="str">
        <f>IFERROR(VLOOKUP($D3799,LISTA!$A$2:$J$9990,8,0),"")</f>
        <v/>
      </c>
      <c r="H3799" s="40" t="str">
        <f t="shared" si="70"/>
        <v/>
      </c>
    </row>
    <row r="3800" spans="4:8" x14ac:dyDescent="0.25">
      <c r="D3800" s="100"/>
      <c r="G3800" s="19" t="str">
        <f>IFERROR(VLOOKUP($D3800,LISTA!$A$2:$J$9990,8,0),"")</f>
        <v/>
      </c>
      <c r="H3800" s="40" t="str">
        <f t="shared" si="70"/>
        <v/>
      </c>
    </row>
    <row r="3801" spans="4:8" x14ac:dyDescent="0.25">
      <c r="D3801" s="100"/>
      <c r="G3801" s="19" t="str">
        <f>IFERROR(VLOOKUP($D3801,LISTA!$A$2:$J$9990,8,0),"")</f>
        <v/>
      </c>
      <c r="H3801" s="40" t="str">
        <f t="shared" si="70"/>
        <v/>
      </c>
    </row>
    <row r="3802" spans="4:8" x14ac:dyDescent="0.25">
      <c r="D3802" s="100"/>
      <c r="G3802" s="19" t="str">
        <f>IFERROR(VLOOKUP($D3802,LISTA!$A$2:$J$9990,8,0),"")</f>
        <v/>
      </c>
      <c r="H3802" s="40" t="str">
        <f t="shared" si="70"/>
        <v/>
      </c>
    </row>
    <row r="3803" spans="4:8" x14ac:dyDescent="0.25">
      <c r="D3803" s="100"/>
      <c r="G3803" s="19" t="str">
        <f>IFERROR(VLOOKUP($D3803,LISTA!$A$2:$J$9990,8,0),"")</f>
        <v/>
      </c>
      <c r="H3803" s="40" t="str">
        <f t="shared" si="70"/>
        <v/>
      </c>
    </row>
    <row r="3804" spans="4:8" x14ac:dyDescent="0.25">
      <c r="D3804" s="100"/>
      <c r="G3804" s="19" t="str">
        <f>IFERROR(VLOOKUP($D3804,LISTA!$A$2:$J$9990,8,0),"")</f>
        <v/>
      </c>
      <c r="H3804" s="40" t="str">
        <f t="shared" si="70"/>
        <v/>
      </c>
    </row>
    <row r="3805" spans="4:8" x14ac:dyDescent="0.25">
      <c r="D3805" s="100"/>
      <c r="G3805" s="19" t="str">
        <f>IFERROR(VLOOKUP($D3805,LISTA!$A$2:$J$9990,8,0),"")</f>
        <v/>
      </c>
      <c r="H3805" s="40" t="str">
        <f t="shared" si="70"/>
        <v/>
      </c>
    </row>
    <row r="3806" spans="4:8" x14ac:dyDescent="0.25">
      <c r="D3806" s="100"/>
      <c r="G3806" s="19" t="str">
        <f>IFERROR(VLOOKUP($D3806,LISTA!$A$2:$J$9990,8,0),"")</f>
        <v/>
      </c>
      <c r="H3806" s="40" t="str">
        <f t="shared" si="70"/>
        <v/>
      </c>
    </row>
    <row r="3807" spans="4:8" x14ac:dyDescent="0.25">
      <c r="D3807" s="100"/>
      <c r="G3807" s="19" t="str">
        <f>IFERROR(VLOOKUP($D3807,LISTA!$A$2:$J$9990,8,0),"")</f>
        <v/>
      </c>
      <c r="H3807" s="40" t="str">
        <f t="shared" si="70"/>
        <v/>
      </c>
    </row>
    <row r="3808" spans="4:8" x14ac:dyDescent="0.25">
      <c r="D3808" s="100"/>
      <c r="G3808" s="19" t="str">
        <f>IFERROR(VLOOKUP($D3808,LISTA!$A$2:$J$9990,8,0),"")</f>
        <v/>
      </c>
      <c r="H3808" s="40" t="str">
        <f t="shared" si="70"/>
        <v/>
      </c>
    </row>
    <row r="3809" spans="4:8" x14ac:dyDescent="0.25">
      <c r="D3809" s="100"/>
      <c r="G3809" s="19" t="str">
        <f>IFERROR(VLOOKUP($D3809,LISTA!$A$2:$J$9990,8,0),"")</f>
        <v/>
      </c>
      <c r="H3809" s="40" t="str">
        <f t="shared" si="70"/>
        <v/>
      </c>
    </row>
    <row r="3810" spans="4:8" x14ac:dyDescent="0.25">
      <c r="D3810" s="100"/>
      <c r="G3810" s="19" t="str">
        <f>IFERROR(VLOOKUP($D3810,LISTA!$A$2:$J$9990,8,0),"")</f>
        <v/>
      </c>
      <c r="H3810" s="40" t="str">
        <f t="shared" si="70"/>
        <v/>
      </c>
    </row>
    <row r="3811" spans="4:8" x14ac:dyDescent="0.25">
      <c r="D3811" s="100"/>
      <c r="G3811" s="19" t="str">
        <f>IFERROR(VLOOKUP($D3811,LISTA!$A$2:$J$9990,8,0),"")</f>
        <v/>
      </c>
      <c r="H3811" s="40" t="str">
        <f t="shared" si="70"/>
        <v/>
      </c>
    </row>
    <row r="3812" spans="4:8" x14ac:dyDescent="0.25">
      <c r="D3812" s="100"/>
      <c r="G3812" s="19" t="str">
        <f>IFERROR(VLOOKUP($D3812,LISTA!$A$2:$J$9990,8,0),"")</f>
        <v/>
      </c>
      <c r="H3812" s="40" t="str">
        <f t="shared" si="70"/>
        <v/>
      </c>
    </row>
    <row r="3813" spans="4:8" x14ac:dyDescent="0.25">
      <c r="D3813" s="100"/>
      <c r="G3813" s="19" t="str">
        <f>IFERROR(VLOOKUP($D3813,LISTA!$A$2:$J$9990,8,0),"")</f>
        <v/>
      </c>
      <c r="H3813" s="40" t="str">
        <f t="shared" si="70"/>
        <v/>
      </c>
    </row>
    <row r="3814" spans="4:8" x14ac:dyDescent="0.25">
      <c r="D3814" s="100"/>
      <c r="G3814" s="19" t="str">
        <f>IFERROR(VLOOKUP($D3814,LISTA!$A$2:$J$9990,8,0),"")</f>
        <v/>
      </c>
      <c r="H3814" s="40" t="str">
        <f t="shared" si="70"/>
        <v/>
      </c>
    </row>
    <row r="3815" spans="4:8" x14ac:dyDescent="0.25">
      <c r="D3815" s="100"/>
      <c r="G3815" s="19" t="str">
        <f>IFERROR(VLOOKUP($D3815,LISTA!$A$2:$J$9990,8,0),"")</f>
        <v/>
      </c>
      <c r="H3815" s="40" t="str">
        <f t="shared" si="70"/>
        <v/>
      </c>
    </row>
    <row r="3816" spans="4:8" x14ac:dyDescent="0.25">
      <c r="D3816" s="100"/>
      <c r="G3816" s="19" t="str">
        <f>IFERROR(VLOOKUP($D3816,LISTA!$A$2:$J$9990,8,0),"")</f>
        <v/>
      </c>
      <c r="H3816" s="40" t="str">
        <f t="shared" si="70"/>
        <v/>
      </c>
    </row>
    <row r="3817" spans="4:8" x14ac:dyDescent="0.25">
      <c r="D3817" s="100"/>
      <c r="G3817" s="19" t="str">
        <f>IFERROR(VLOOKUP($D3817,LISTA!$A$2:$J$9990,8,0),"")</f>
        <v/>
      </c>
      <c r="H3817" s="40" t="str">
        <f t="shared" si="70"/>
        <v/>
      </c>
    </row>
    <row r="3818" spans="4:8" x14ac:dyDescent="0.25">
      <c r="D3818" s="100"/>
      <c r="G3818" s="19" t="str">
        <f>IFERROR(VLOOKUP($D3818,LISTA!$A$2:$J$9990,8,0),"")</f>
        <v/>
      </c>
      <c r="H3818" s="40" t="str">
        <f t="shared" si="70"/>
        <v/>
      </c>
    </row>
    <row r="3819" spans="4:8" x14ac:dyDescent="0.25">
      <c r="D3819" s="100"/>
      <c r="G3819" s="19" t="str">
        <f>IFERROR(VLOOKUP($D3819,LISTA!$A$2:$J$9990,8,0),"")</f>
        <v/>
      </c>
      <c r="H3819" s="40" t="str">
        <f t="shared" si="70"/>
        <v/>
      </c>
    </row>
    <row r="3820" spans="4:8" x14ac:dyDescent="0.25">
      <c r="D3820" s="100"/>
      <c r="G3820" s="19" t="str">
        <f>IFERROR(VLOOKUP($D3820,LISTA!$A$2:$J$9990,8,0),"")</f>
        <v/>
      </c>
      <c r="H3820" s="40" t="str">
        <f t="shared" si="70"/>
        <v/>
      </c>
    </row>
    <row r="3821" spans="4:8" x14ac:dyDescent="0.25">
      <c r="D3821" s="100"/>
      <c r="G3821" s="19" t="str">
        <f>IFERROR(VLOOKUP($D3821,LISTA!$A$2:$J$9990,8,0),"")</f>
        <v/>
      </c>
      <c r="H3821" s="40" t="str">
        <f t="shared" si="70"/>
        <v/>
      </c>
    </row>
    <row r="3822" spans="4:8" x14ac:dyDescent="0.25">
      <c r="D3822" s="100"/>
      <c r="G3822" s="19" t="str">
        <f>IFERROR(VLOOKUP($D3822,LISTA!$A$2:$J$9990,8,0),"")</f>
        <v/>
      </c>
      <c r="H3822" s="40" t="str">
        <f t="shared" si="70"/>
        <v/>
      </c>
    </row>
    <row r="3823" spans="4:8" x14ac:dyDescent="0.25">
      <c r="D3823" s="100"/>
      <c r="G3823" s="19" t="str">
        <f>IFERROR(VLOOKUP($D3823,LISTA!$A$2:$J$9990,8,0),"")</f>
        <v/>
      </c>
      <c r="H3823" s="40" t="str">
        <f t="shared" si="70"/>
        <v/>
      </c>
    </row>
    <row r="3824" spans="4:8" x14ac:dyDescent="0.25">
      <c r="D3824" s="100"/>
      <c r="G3824" s="19" t="str">
        <f>IFERROR(VLOOKUP($D3824,LISTA!$A$2:$J$9990,8,0),"")</f>
        <v/>
      </c>
      <c r="H3824" s="40" t="str">
        <f t="shared" si="70"/>
        <v/>
      </c>
    </row>
    <row r="3825" spans="4:8" x14ac:dyDescent="0.25">
      <c r="D3825" s="100"/>
      <c r="G3825" s="19" t="str">
        <f>IFERROR(VLOOKUP($D3825,LISTA!$A$2:$J$9990,8,0),"")</f>
        <v/>
      </c>
      <c r="H3825" s="40" t="str">
        <f t="shared" si="70"/>
        <v/>
      </c>
    </row>
    <row r="3826" spans="4:8" x14ac:dyDescent="0.25">
      <c r="D3826" s="100"/>
      <c r="G3826" s="19" t="str">
        <f>IFERROR(VLOOKUP($D3826,LISTA!$A$2:$J$9990,8,0),"")</f>
        <v/>
      </c>
      <c r="H3826" s="40" t="str">
        <f t="shared" si="70"/>
        <v/>
      </c>
    </row>
    <row r="3827" spans="4:8" x14ac:dyDescent="0.25">
      <c r="D3827" s="100"/>
      <c r="G3827" s="19" t="str">
        <f>IFERROR(VLOOKUP($D3827,LISTA!$A$2:$J$9990,8,0),"")</f>
        <v/>
      </c>
      <c r="H3827" s="40" t="str">
        <f t="shared" si="70"/>
        <v/>
      </c>
    </row>
    <row r="3828" spans="4:8" x14ac:dyDescent="0.25">
      <c r="D3828" s="100"/>
      <c r="G3828" s="19" t="str">
        <f>IFERROR(VLOOKUP($D3828,LISTA!$A$2:$J$9990,8,0),"")</f>
        <v/>
      </c>
      <c r="H3828" s="40" t="str">
        <f t="shared" si="70"/>
        <v/>
      </c>
    </row>
    <row r="3829" spans="4:8" x14ac:dyDescent="0.25">
      <c r="D3829" s="100"/>
      <c r="G3829" s="19" t="str">
        <f>IFERROR(VLOOKUP($D3829,LISTA!$A$2:$J$9990,8,0),"")</f>
        <v/>
      </c>
      <c r="H3829" s="40" t="str">
        <f t="shared" si="70"/>
        <v/>
      </c>
    </row>
    <row r="3830" spans="4:8" x14ac:dyDescent="0.25">
      <c r="D3830" s="100"/>
      <c r="G3830" s="19" t="str">
        <f>IFERROR(VLOOKUP($D3830,LISTA!$A$2:$J$9990,8,0),"")</f>
        <v/>
      </c>
      <c r="H3830" s="40" t="str">
        <f t="shared" si="70"/>
        <v/>
      </c>
    </row>
    <row r="3831" spans="4:8" x14ac:dyDescent="0.25">
      <c r="D3831" s="100"/>
      <c r="G3831" s="19" t="str">
        <f>IFERROR(VLOOKUP($D3831,LISTA!$A$2:$J$9990,8,0),"")</f>
        <v/>
      </c>
      <c r="H3831" s="40" t="str">
        <f t="shared" si="70"/>
        <v/>
      </c>
    </row>
    <row r="3832" spans="4:8" x14ac:dyDescent="0.25">
      <c r="D3832" s="100"/>
      <c r="G3832" s="19" t="str">
        <f>IFERROR(VLOOKUP($D3832,LISTA!$A$2:$J$9990,8,0),"")</f>
        <v/>
      </c>
      <c r="H3832" s="40" t="str">
        <f t="shared" si="70"/>
        <v/>
      </c>
    </row>
    <row r="3833" spans="4:8" x14ac:dyDescent="0.25">
      <c r="D3833" s="100"/>
      <c r="G3833" s="19" t="str">
        <f>IFERROR(VLOOKUP($D3833,LISTA!$A$2:$J$9990,8,0),"")</f>
        <v/>
      </c>
      <c r="H3833" s="40" t="str">
        <f t="shared" si="70"/>
        <v/>
      </c>
    </row>
    <row r="3834" spans="4:8" x14ac:dyDescent="0.25">
      <c r="D3834" s="100"/>
      <c r="G3834" s="19" t="str">
        <f>IFERROR(VLOOKUP($D3834,LISTA!$A$2:$J$9990,8,0),"")</f>
        <v/>
      </c>
      <c r="H3834" s="40" t="str">
        <f t="shared" si="70"/>
        <v/>
      </c>
    </row>
    <row r="3835" spans="4:8" x14ac:dyDescent="0.25">
      <c r="D3835" s="100"/>
      <c r="G3835" s="19" t="str">
        <f>IFERROR(VLOOKUP($D3835,LISTA!$A$2:$J$9990,8,0),"")</f>
        <v/>
      </c>
      <c r="H3835" s="40" t="str">
        <f t="shared" si="70"/>
        <v/>
      </c>
    </row>
    <row r="3836" spans="4:8" x14ac:dyDescent="0.25">
      <c r="D3836" s="100"/>
      <c r="G3836" s="19" t="str">
        <f>IFERROR(VLOOKUP($D3836,LISTA!$A$2:$J$9990,8,0),"")</f>
        <v/>
      </c>
      <c r="H3836" s="40" t="str">
        <f t="shared" si="70"/>
        <v/>
      </c>
    </row>
    <row r="3837" spans="4:8" x14ac:dyDescent="0.25">
      <c r="D3837" s="100"/>
      <c r="G3837" s="19" t="str">
        <f>IFERROR(VLOOKUP($D3837,LISTA!$A$2:$J$9990,8,0),"")</f>
        <v/>
      </c>
      <c r="H3837" s="40" t="str">
        <f t="shared" si="70"/>
        <v/>
      </c>
    </row>
    <row r="3838" spans="4:8" x14ac:dyDescent="0.25">
      <c r="D3838" s="100"/>
      <c r="G3838" s="19" t="str">
        <f>IFERROR(VLOOKUP($D3838,LISTA!$A$2:$J$9990,8,0),"")</f>
        <v/>
      </c>
      <c r="H3838" s="40" t="str">
        <f t="shared" si="70"/>
        <v/>
      </c>
    </row>
    <row r="3839" spans="4:8" x14ac:dyDescent="0.25">
      <c r="D3839" s="100"/>
      <c r="G3839" s="19" t="str">
        <f>IFERROR(VLOOKUP($D3839,LISTA!$A$2:$J$9990,8,0),"")</f>
        <v/>
      </c>
      <c r="H3839" s="40" t="str">
        <f t="shared" si="70"/>
        <v/>
      </c>
    </row>
    <row r="3840" spans="4:8" x14ac:dyDescent="0.25">
      <c r="D3840" s="100"/>
      <c r="G3840" s="19" t="str">
        <f>IFERROR(VLOOKUP($D3840,LISTA!$A$2:$J$9990,8,0),"")</f>
        <v/>
      </c>
      <c r="H3840" s="40" t="str">
        <f t="shared" si="70"/>
        <v/>
      </c>
    </row>
    <row r="3841" spans="4:8" x14ac:dyDescent="0.25">
      <c r="D3841" s="100"/>
      <c r="G3841" s="19" t="str">
        <f>IFERROR(VLOOKUP($D3841,LISTA!$A$2:$J$9990,8,0),"")</f>
        <v/>
      </c>
      <c r="H3841" s="40" t="str">
        <f t="shared" si="70"/>
        <v/>
      </c>
    </row>
    <row r="3842" spans="4:8" x14ac:dyDescent="0.25">
      <c r="D3842" s="100"/>
      <c r="G3842" s="19" t="str">
        <f>IFERROR(VLOOKUP($D3842,LISTA!$A$2:$J$9990,8,0),"")</f>
        <v/>
      </c>
      <c r="H3842" s="40" t="str">
        <f t="shared" si="70"/>
        <v/>
      </c>
    </row>
    <row r="3843" spans="4:8" x14ac:dyDescent="0.25">
      <c r="D3843" s="100"/>
      <c r="G3843" s="19" t="str">
        <f>IFERROR(VLOOKUP($D3843,LISTA!$A$2:$J$9990,8,0),"")</f>
        <v/>
      </c>
      <c r="H3843" s="40" t="str">
        <f t="shared" si="70"/>
        <v/>
      </c>
    </row>
    <row r="3844" spans="4:8" x14ac:dyDescent="0.25">
      <c r="D3844" s="100"/>
      <c r="G3844" s="19" t="str">
        <f>IFERROR(VLOOKUP($D3844,LISTA!$A$2:$J$9990,8,0),"")</f>
        <v/>
      </c>
      <c r="H3844" s="40" t="str">
        <f t="shared" si="70"/>
        <v/>
      </c>
    </row>
    <row r="3845" spans="4:8" x14ac:dyDescent="0.25">
      <c r="D3845" s="100"/>
      <c r="G3845" s="19" t="str">
        <f>IFERROR(VLOOKUP($D3845,LISTA!$A$2:$J$9990,8,0),"")</f>
        <v/>
      </c>
      <c r="H3845" s="40" t="str">
        <f t="shared" ref="H3845:H3908" si="71">IF(OR(G3845=$K$10,G3845=$K$11,G3845=$K$14,G3845=$K$15,G3845=$K$16,G3845=$K$17,G3845=$K$18,G3845=$K$19,G3845=$K$20,G3845=$K$21,G3845=$K$22,G3845=$K$23,G3845=$K$24,G3845=$K$25,G3845=$K$26,G3845=$K$27,G3845=$K$28),$K$9,IF(OR(G3845=$K$32,G3845=$K$33),$K$31,IF(OR(G3845=$K$38),$K$37,"")))</f>
        <v/>
      </c>
    </row>
    <row r="3846" spans="4:8" x14ac:dyDescent="0.25">
      <c r="D3846" s="100"/>
      <c r="G3846" s="19" t="str">
        <f>IFERROR(VLOOKUP($D3846,LISTA!$A$2:$J$9990,8,0),"")</f>
        <v/>
      </c>
      <c r="H3846" s="40" t="str">
        <f t="shared" si="71"/>
        <v/>
      </c>
    </row>
    <row r="3847" spans="4:8" x14ac:dyDescent="0.25">
      <c r="D3847" s="100"/>
      <c r="G3847" s="19" t="str">
        <f>IFERROR(VLOOKUP($D3847,LISTA!$A$2:$J$9990,8,0),"")</f>
        <v/>
      </c>
      <c r="H3847" s="40" t="str">
        <f t="shared" si="71"/>
        <v/>
      </c>
    </row>
    <row r="3848" spans="4:8" x14ac:dyDescent="0.25">
      <c r="D3848" s="100"/>
      <c r="G3848" s="19" t="str">
        <f>IFERROR(VLOOKUP($D3848,LISTA!$A$2:$J$9990,8,0),"")</f>
        <v/>
      </c>
      <c r="H3848" s="40" t="str">
        <f t="shared" si="71"/>
        <v/>
      </c>
    </row>
    <row r="3849" spans="4:8" x14ac:dyDescent="0.25">
      <c r="D3849" s="100"/>
      <c r="G3849" s="19" t="str">
        <f>IFERROR(VLOOKUP($D3849,LISTA!$A$2:$J$9990,8,0),"")</f>
        <v/>
      </c>
      <c r="H3849" s="40" t="str">
        <f t="shared" si="71"/>
        <v/>
      </c>
    </row>
    <row r="3850" spans="4:8" x14ac:dyDescent="0.25">
      <c r="D3850" s="100"/>
      <c r="G3850" s="19" t="str">
        <f>IFERROR(VLOOKUP($D3850,LISTA!$A$2:$J$9990,8,0),"")</f>
        <v/>
      </c>
      <c r="H3850" s="40" t="str">
        <f t="shared" si="71"/>
        <v/>
      </c>
    </row>
    <row r="3851" spans="4:8" x14ac:dyDescent="0.25">
      <c r="D3851" s="100"/>
      <c r="G3851" s="19" t="str">
        <f>IFERROR(VLOOKUP($D3851,LISTA!$A$2:$J$9990,8,0),"")</f>
        <v/>
      </c>
      <c r="H3851" s="40" t="str">
        <f t="shared" si="71"/>
        <v/>
      </c>
    </row>
    <row r="3852" spans="4:8" x14ac:dyDescent="0.25">
      <c r="D3852" s="100"/>
      <c r="G3852" s="19" t="str">
        <f>IFERROR(VLOOKUP($D3852,LISTA!$A$2:$J$9990,8,0),"")</f>
        <v/>
      </c>
      <c r="H3852" s="40" t="str">
        <f t="shared" si="71"/>
        <v/>
      </c>
    </row>
    <row r="3853" spans="4:8" x14ac:dyDescent="0.25">
      <c r="D3853" s="100"/>
      <c r="G3853" s="19" t="str">
        <f>IFERROR(VLOOKUP($D3853,LISTA!$A$2:$J$9990,8,0),"")</f>
        <v/>
      </c>
      <c r="H3853" s="40" t="str">
        <f t="shared" si="71"/>
        <v/>
      </c>
    </row>
    <row r="3854" spans="4:8" x14ac:dyDescent="0.25">
      <c r="D3854" s="100"/>
      <c r="G3854" s="19" t="str">
        <f>IFERROR(VLOOKUP($D3854,LISTA!$A$2:$J$9990,8,0),"")</f>
        <v/>
      </c>
      <c r="H3854" s="40" t="str">
        <f t="shared" si="71"/>
        <v/>
      </c>
    </row>
    <row r="3855" spans="4:8" x14ac:dyDescent="0.25">
      <c r="D3855" s="100"/>
      <c r="G3855" s="19" t="str">
        <f>IFERROR(VLOOKUP($D3855,LISTA!$A$2:$J$9990,8,0),"")</f>
        <v/>
      </c>
      <c r="H3855" s="40" t="str">
        <f t="shared" si="71"/>
        <v/>
      </c>
    </row>
    <row r="3856" spans="4:8" x14ac:dyDescent="0.25">
      <c r="D3856" s="100"/>
      <c r="G3856" s="19" t="str">
        <f>IFERROR(VLOOKUP($D3856,LISTA!$A$2:$J$9990,8,0),"")</f>
        <v/>
      </c>
      <c r="H3856" s="40" t="str">
        <f t="shared" si="71"/>
        <v/>
      </c>
    </row>
    <row r="3857" spans="4:8" x14ac:dyDescent="0.25">
      <c r="D3857" s="100"/>
      <c r="G3857" s="19" t="str">
        <f>IFERROR(VLOOKUP($D3857,LISTA!$A$2:$J$9990,8,0),"")</f>
        <v/>
      </c>
      <c r="H3857" s="40" t="str">
        <f t="shared" si="71"/>
        <v/>
      </c>
    </row>
    <row r="3858" spans="4:8" x14ac:dyDescent="0.25">
      <c r="D3858" s="100"/>
      <c r="G3858" s="19" t="str">
        <f>IFERROR(VLOOKUP($D3858,LISTA!$A$2:$J$9990,8,0),"")</f>
        <v/>
      </c>
      <c r="H3858" s="40" t="str">
        <f t="shared" si="71"/>
        <v/>
      </c>
    </row>
    <row r="3859" spans="4:8" x14ac:dyDescent="0.25">
      <c r="D3859" s="100"/>
      <c r="G3859" s="19" t="str">
        <f>IFERROR(VLOOKUP($D3859,LISTA!$A$2:$J$9990,8,0),"")</f>
        <v/>
      </c>
      <c r="H3859" s="40" t="str">
        <f t="shared" si="71"/>
        <v/>
      </c>
    </row>
    <row r="3860" spans="4:8" x14ac:dyDescent="0.25">
      <c r="D3860" s="100"/>
      <c r="G3860" s="19" t="str">
        <f>IFERROR(VLOOKUP($D3860,LISTA!$A$2:$J$9990,8,0),"")</f>
        <v/>
      </c>
      <c r="H3860" s="40" t="str">
        <f t="shared" si="71"/>
        <v/>
      </c>
    </row>
    <row r="3861" spans="4:8" x14ac:dyDescent="0.25">
      <c r="D3861" s="100"/>
      <c r="G3861" s="19" t="str">
        <f>IFERROR(VLOOKUP($D3861,LISTA!$A$2:$J$9990,8,0),"")</f>
        <v/>
      </c>
      <c r="H3861" s="40" t="str">
        <f t="shared" si="71"/>
        <v/>
      </c>
    </row>
    <row r="3862" spans="4:8" x14ac:dyDescent="0.25">
      <c r="D3862" s="100"/>
      <c r="G3862" s="19" t="str">
        <f>IFERROR(VLOOKUP($D3862,LISTA!$A$2:$J$9990,8,0),"")</f>
        <v/>
      </c>
      <c r="H3862" s="40" t="str">
        <f t="shared" si="71"/>
        <v/>
      </c>
    </row>
    <row r="3863" spans="4:8" x14ac:dyDescent="0.25">
      <c r="D3863" s="100"/>
      <c r="G3863" s="19" t="str">
        <f>IFERROR(VLOOKUP($D3863,LISTA!$A$2:$J$9990,8,0),"")</f>
        <v/>
      </c>
      <c r="H3863" s="40" t="str">
        <f t="shared" si="71"/>
        <v/>
      </c>
    </row>
    <row r="3864" spans="4:8" x14ac:dyDescent="0.25">
      <c r="D3864" s="100"/>
      <c r="G3864" s="19" t="str">
        <f>IFERROR(VLOOKUP($D3864,LISTA!$A$2:$J$9990,8,0),"")</f>
        <v/>
      </c>
      <c r="H3864" s="40" t="str">
        <f t="shared" si="71"/>
        <v/>
      </c>
    </row>
    <row r="3865" spans="4:8" x14ac:dyDescent="0.25">
      <c r="D3865" s="100"/>
      <c r="G3865" s="19" t="str">
        <f>IFERROR(VLOOKUP($D3865,LISTA!$A$2:$J$9990,8,0),"")</f>
        <v/>
      </c>
      <c r="H3865" s="40" t="str">
        <f t="shared" si="71"/>
        <v/>
      </c>
    </row>
    <row r="3866" spans="4:8" x14ac:dyDescent="0.25">
      <c r="D3866" s="100"/>
      <c r="G3866" s="19" t="str">
        <f>IFERROR(VLOOKUP($D3866,LISTA!$A$2:$J$9990,8,0),"")</f>
        <v/>
      </c>
      <c r="H3866" s="40" t="str">
        <f t="shared" si="71"/>
        <v/>
      </c>
    </row>
    <row r="3867" spans="4:8" x14ac:dyDescent="0.25">
      <c r="D3867" s="100"/>
      <c r="G3867" s="19" t="str">
        <f>IFERROR(VLOOKUP($D3867,LISTA!$A$2:$J$9990,8,0),"")</f>
        <v/>
      </c>
      <c r="H3867" s="40" t="str">
        <f t="shared" si="71"/>
        <v/>
      </c>
    </row>
    <row r="3868" spans="4:8" x14ac:dyDescent="0.25">
      <c r="D3868" s="100"/>
      <c r="G3868" s="19" t="str">
        <f>IFERROR(VLOOKUP($D3868,LISTA!$A$2:$J$9990,8,0),"")</f>
        <v/>
      </c>
      <c r="H3868" s="40" t="str">
        <f t="shared" si="71"/>
        <v/>
      </c>
    </row>
    <row r="3869" spans="4:8" x14ac:dyDescent="0.25">
      <c r="D3869" s="100"/>
      <c r="G3869" s="19" t="str">
        <f>IFERROR(VLOOKUP($D3869,LISTA!$A$2:$J$9990,8,0),"")</f>
        <v/>
      </c>
      <c r="H3869" s="40" t="str">
        <f t="shared" si="71"/>
        <v/>
      </c>
    </row>
    <row r="3870" spans="4:8" x14ac:dyDescent="0.25">
      <c r="D3870" s="100"/>
      <c r="G3870" s="19" t="str">
        <f>IFERROR(VLOOKUP($D3870,LISTA!$A$2:$J$9990,8,0),"")</f>
        <v/>
      </c>
      <c r="H3870" s="40" t="str">
        <f t="shared" si="71"/>
        <v/>
      </c>
    </row>
    <row r="3871" spans="4:8" x14ac:dyDescent="0.25">
      <c r="D3871" s="100"/>
      <c r="G3871" s="19" t="str">
        <f>IFERROR(VLOOKUP($D3871,LISTA!$A$2:$J$9990,8,0),"")</f>
        <v/>
      </c>
      <c r="H3871" s="40" t="str">
        <f t="shared" si="71"/>
        <v/>
      </c>
    </row>
    <row r="3872" spans="4:8" x14ac:dyDescent="0.25">
      <c r="D3872" s="100"/>
      <c r="G3872" s="19" t="str">
        <f>IFERROR(VLOOKUP($D3872,LISTA!$A$2:$J$9990,8,0),"")</f>
        <v/>
      </c>
      <c r="H3872" s="40" t="str">
        <f t="shared" si="71"/>
        <v/>
      </c>
    </row>
    <row r="3873" spans="4:8" x14ac:dyDescent="0.25">
      <c r="D3873" s="100"/>
      <c r="G3873" s="19" t="str">
        <f>IFERROR(VLOOKUP($D3873,LISTA!$A$2:$J$9990,8,0),"")</f>
        <v/>
      </c>
      <c r="H3873" s="40" t="str">
        <f t="shared" si="71"/>
        <v/>
      </c>
    </row>
    <row r="3874" spans="4:8" x14ac:dyDescent="0.25">
      <c r="D3874" s="100"/>
      <c r="G3874" s="19" t="str">
        <f>IFERROR(VLOOKUP($D3874,LISTA!$A$2:$J$9990,8,0),"")</f>
        <v/>
      </c>
      <c r="H3874" s="40" t="str">
        <f t="shared" si="71"/>
        <v/>
      </c>
    </row>
    <row r="3875" spans="4:8" x14ac:dyDescent="0.25">
      <c r="D3875" s="100"/>
      <c r="G3875" s="19" t="str">
        <f>IFERROR(VLOOKUP($D3875,LISTA!$A$2:$J$9990,8,0),"")</f>
        <v/>
      </c>
      <c r="H3875" s="40" t="str">
        <f t="shared" si="71"/>
        <v/>
      </c>
    </row>
    <row r="3876" spans="4:8" x14ac:dyDescent="0.25">
      <c r="D3876" s="100"/>
      <c r="G3876" s="19" t="str">
        <f>IFERROR(VLOOKUP($D3876,LISTA!$A$2:$J$9990,8,0),"")</f>
        <v/>
      </c>
      <c r="H3876" s="40" t="str">
        <f t="shared" si="71"/>
        <v/>
      </c>
    </row>
    <row r="3877" spans="4:8" x14ac:dyDescent="0.25">
      <c r="D3877" s="100"/>
      <c r="G3877" s="19" t="str">
        <f>IFERROR(VLOOKUP($D3877,LISTA!$A$2:$J$9990,8,0),"")</f>
        <v/>
      </c>
      <c r="H3877" s="40" t="str">
        <f t="shared" si="71"/>
        <v/>
      </c>
    </row>
    <row r="3878" spans="4:8" x14ac:dyDescent="0.25">
      <c r="D3878" s="100"/>
      <c r="G3878" s="19" t="str">
        <f>IFERROR(VLOOKUP($D3878,LISTA!$A$2:$J$9990,8,0),"")</f>
        <v/>
      </c>
      <c r="H3878" s="40" t="str">
        <f t="shared" si="71"/>
        <v/>
      </c>
    </row>
    <row r="3879" spans="4:8" x14ac:dyDescent="0.25">
      <c r="D3879" s="100"/>
      <c r="G3879" s="19" t="str">
        <f>IFERROR(VLOOKUP($D3879,LISTA!$A$2:$J$9990,8,0),"")</f>
        <v/>
      </c>
      <c r="H3879" s="40" t="str">
        <f t="shared" si="71"/>
        <v/>
      </c>
    </row>
    <row r="3880" spans="4:8" x14ac:dyDescent="0.25">
      <c r="D3880" s="100"/>
      <c r="G3880" s="19" t="str">
        <f>IFERROR(VLOOKUP($D3880,LISTA!$A$2:$J$9990,8,0),"")</f>
        <v/>
      </c>
      <c r="H3880" s="40" t="str">
        <f t="shared" si="71"/>
        <v/>
      </c>
    </row>
    <row r="3881" spans="4:8" x14ac:dyDescent="0.25">
      <c r="D3881" s="100"/>
      <c r="G3881" s="19" t="str">
        <f>IFERROR(VLOOKUP($D3881,LISTA!$A$2:$J$9990,8,0),"")</f>
        <v/>
      </c>
      <c r="H3881" s="40" t="str">
        <f t="shared" si="71"/>
        <v/>
      </c>
    </row>
    <row r="3882" spans="4:8" x14ac:dyDescent="0.25">
      <c r="D3882" s="100"/>
      <c r="G3882" s="19" t="str">
        <f>IFERROR(VLOOKUP($D3882,LISTA!$A$2:$J$9990,8,0),"")</f>
        <v/>
      </c>
      <c r="H3882" s="40" t="str">
        <f t="shared" si="71"/>
        <v/>
      </c>
    </row>
    <row r="3883" spans="4:8" x14ac:dyDescent="0.25">
      <c r="D3883" s="100"/>
      <c r="G3883" s="19" t="str">
        <f>IFERROR(VLOOKUP($D3883,LISTA!$A$2:$J$9990,8,0),"")</f>
        <v/>
      </c>
      <c r="H3883" s="40" t="str">
        <f t="shared" si="71"/>
        <v/>
      </c>
    </row>
    <row r="3884" spans="4:8" x14ac:dyDescent="0.25">
      <c r="D3884" s="100"/>
      <c r="G3884" s="19" t="str">
        <f>IFERROR(VLOOKUP($D3884,LISTA!$A$2:$J$9990,8,0),"")</f>
        <v/>
      </c>
      <c r="H3884" s="40" t="str">
        <f t="shared" si="71"/>
        <v/>
      </c>
    </row>
    <row r="3885" spans="4:8" x14ac:dyDescent="0.25">
      <c r="D3885" s="100"/>
      <c r="G3885" s="19" t="str">
        <f>IFERROR(VLOOKUP($D3885,LISTA!$A$2:$J$9990,8,0),"")</f>
        <v/>
      </c>
      <c r="H3885" s="40" t="str">
        <f t="shared" si="71"/>
        <v/>
      </c>
    </row>
    <row r="3886" spans="4:8" x14ac:dyDescent="0.25">
      <c r="D3886" s="100"/>
      <c r="G3886" s="19" t="str">
        <f>IFERROR(VLOOKUP($D3886,LISTA!$A$2:$J$9990,8,0),"")</f>
        <v/>
      </c>
      <c r="H3886" s="40" t="str">
        <f t="shared" si="71"/>
        <v/>
      </c>
    </row>
    <row r="3887" spans="4:8" x14ac:dyDescent="0.25">
      <c r="D3887" s="100"/>
      <c r="G3887" s="19" t="str">
        <f>IFERROR(VLOOKUP($D3887,LISTA!$A$2:$J$9990,8,0),"")</f>
        <v/>
      </c>
      <c r="H3887" s="40" t="str">
        <f t="shared" si="71"/>
        <v/>
      </c>
    </row>
    <row r="3888" spans="4:8" x14ac:dyDescent="0.25">
      <c r="D3888" s="100"/>
      <c r="G3888" s="19" t="str">
        <f>IFERROR(VLOOKUP($D3888,LISTA!$A$2:$J$9990,8,0),"")</f>
        <v/>
      </c>
      <c r="H3888" s="40" t="str">
        <f t="shared" si="71"/>
        <v/>
      </c>
    </row>
    <row r="3889" spans="4:8" x14ac:dyDescent="0.25">
      <c r="D3889" s="100"/>
      <c r="G3889" s="19" t="str">
        <f>IFERROR(VLOOKUP($D3889,LISTA!$A$2:$J$9990,8,0),"")</f>
        <v/>
      </c>
      <c r="H3889" s="40" t="str">
        <f t="shared" si="71"/>
        <v/>
      </c>
    </row>
    <row r="3890" spans="4:8" x14ac:dyDescent="0.25">
      <c r="D3890" s="100"/>
      <c r="G3890" s="19" t="str">
        <f>IFERROR(VLOOKUP($D3890,LISTA!$A$2:$J$9990,8,0),"")</f>
        <v/>
      </c>
      <c r="H3890" s="40" t="str">
        <f t="shared" si="71"/>
        <v/>
      </c>
    </row>
    <row r="3891" spans="4:8" x14ac:dyDescent="0.25">
      <c r="D3891" s="100"/>
      <c r="G3891" s="19" t="str">
        <f>IFERROR(VLOOKUP($D3891,LISTA!$A$2:$J$9990,8,0),"")</f>
        <v/>
      </c>
      <c r="H3891" s="40" t="str">
        <f t="shared" si="71"/>
        <v/>
      </c>
    </row>
    <row r="3892" spans="4:8" x14ac:dyDescent="0.25">
      <c r="D3892" s="100"/>
      <c r="G3892" s="19" t="str">
        <f>IFERROR(VLOOKUP($D3892,LISTA!$A$2:$J$9990,8,0),"")</f>
        <v/>
      </c>
      <c r="H3892" s="40" t="str">
        <f t="shared" si="71"/>
        <v/>
      </c>
    </row>
    <row r="3893" spans="4:8" x14ac:dyDescent="0.25">
      <c r="D3893" s="100"/>
      <c r="G3893" s="19" t="str">
        <f>IFERROR(VLOOKUP($D3893,LISTA!$A$2:$J$9990,8,0),"")</f>
        <v/>
      </c>
      <c r="H3893" s="40" t="str">
        <f t="shared" si="71"/>
        <v/>
      </c>
    </row>
    <row r="3894" spans="4:8" x14ac:dyDescent="0.25">
      <c r="D3894" s="100"/>
      <c r="G3894" s="19" t="str">
        <f>IFERROR(VLOOKUP($D3894,LISTA!$A$2:$J$9990,8,0),"")</f>
        <v/>
      </c>
      <c r="H3894" s="40" t="str">
        <f t="shared" si="71"/>
        <v/>
      </c>
    </row>
    <row r="3895" spans="4:8" x14ac:dyDescent="0.25">
      <c r="D3895" s="100"/>
      <c r="G3895" s="19" t="str">
        <f>IFERROR(VLOOKUP($D3895,LISTA!$A$2:$J$9990,8,0),"")</f>
        <v/>
      </c>
      <c r="H3895" s="40" t="str">
        <f t="shared" si="71"/>
        <v/>
      </c>
    </row>
    <row r="3896" spans="4:8" x14ac:dyDescent="0.25">
      <c r="D3896" s="100"/>
      <c r="G3896" s="19" t="str">
        <f>IFERROR(VLOOKUP($D3896,LISTA!$A$2:$J$9990,8,0),"")</f>
        <v/>
      </c>
      <c r="H3896" s="40" t="str">
        <f t="shared" si="71"/>
        <v/>
      </c>
    </row>
    <row r="3897" spans="4:8" x14ac:dyDescent="0.25">
      <c r="D3897" s="100"/>
      <c r="G3897" s="19" t="str">
        <f>IFERROR(VLOOKUP($D3897,LISTA!$A$2:$J$9990,8,0),"")</f>
        <v/>
      </c>
      <c r="H3897" s="40" t="str">
        <f t="shared" si="71"/>
        <v/>
      </c>
    </row>
    <row r="3898" spans="4:8" x14ac:dyDescent="0.25">
      <c r="D3898" s="100"/>
      <c r="G3898" s="19" t="str">
        <f>IFERROR(VLOOKUP($D3898,LISTA!$A$2:$J$9990,8,0),"")</f>
        <v/>
      </c>
      <c r="H3898" s="40" t="str">
        <f t="shared" si="71"/>
        <v/>
      </c>
    </row>
    <row r="3899" spans="4:8" x14ac:dyDescent="0.25">
      <c r="D3899" s="100"/>
      <c r="G3899" s="19" t="str">
        <f>IFERROR(VLOOKUP($D3899,LISTA!$A$2:$J$9990,8,0),"")</f>
        <v/>
      </c>
      <c r="H3899" s="40" t="str">
        <f t="shared" si="71"/>
        <v/>
      </c>
    </row>
    <row r="3900" spans="4:8" x14ac:dyDescent="0.25">
      <c r="D3900" s="100"/>
      <c r="G3900" s="19" t="str">
        <f>IFERROR(VLOOKUP($D3900,LISTA!$A$2:$J$9990,8,0),"")</f>
        <v/>
      </c>
      <c r="H3900" s="40" t="str">
        <f t="shared" si="71"/>
        <v/>
      </c>
    </row>
    <row r="3901" spans="4:8" x14ac:dyDescent="0.25">
      <c r="D3901" s="100"/>
      <c r="G3901" s="19" t="str">
        <f>IFERROR(VLOOKUP($D3901,LISTA!$A$2:$J$9990,8,0),"")</f>
        <v/>
      </c>
      <c r="H3901" s="40" t="str">
        <f t="shared" si="71"/>
        <v/>
      </c>
    </row>
    <row r="3902" spans="4:8" x14ac:dyDescent="0.25">
      <c r="D3902" s="100"/>
      <c r="G3902" s="19" t="str">
        <f>IFERROR(VLOOKUP($D3902,LISTA!$A$2:$J$9990,8,0),"")</f>
        <v/>
      </c>
      <c r="H3902" s="40" t="str">
        <f t="shared" si="71"/>
        <v/>
      </c>
    </row>
    <row r="3903" spans="4:8" x14ac:dyDescent="0.25">
      <c r="D3903" s="100"/>
      <c r="G3903" s="19" t="str">
        <f>IFERROR(VLOOKUP($D3903,LISTA!$A$2:$J$9990,8,0),"")</f>
        <v/>
      </c>
      <c r="H3903" s="40" t="str">
        <f t="shared" si="71"/>
        <v/>
      </c>
    </row>
    <row r="3904" spans="4:8" x14ac:dyDescent="0.25">
      <c r="D3904" s="100"/>
      <c r="G3904" s="19" t="str">
        <f>IFERROR(VLOOKUP($D3904,LISTA!$A$2:$J$9990,8,0),"")</f>
        <v/>
      </c>
      <c r="H3904" s="40" t="str">
        <f t="shared" si="71"/>
        <v/>
      </c>
    </row>
    <row r="3905" spans="4:8" x14ac:dyDescent="0.25">
      <c r="D3905" s="100"/>
      <c r="G3905" s="19" t="str">
        <f>IFERROR(VLOOKUP($D3905,LISTA!$A$2:$J$9990,8,0),"")</f>
        <v/>
      </c>
      <c r="H3905" s="40" t="str">
        <f t="shared" si="71"/>
        <v/>
      </c>
    </row>
    <row r="3906" spans="4:8" x14ac:dyDescent="0.25">
      <c r="D3906" s="100"/>
      <c r="G3906" s="19" t="str">
        <f>IFERROR(VLOOKUP($D3906,LISTA!$A$2:$J$9990,8,0),"")</f>
        <v/>
      </c>
      <c r="H3906" s="40" t="str">
        <f t="shared" si="71"/>
        <v/>
      </c>
    </row>
    <row r="3907" spans="4:8" x14ac:dyDescent="0.25">
      <c r="D3907" s="100"/>
      <c r="G3907" s="19" t="str">
        <f>IFERROR(VLOOKUP($D3907,LISTA!$A$2:$J$9990,8,0),"")</f>
        <v/>
      </c>
      <c r="H3907" s="40" t="str">
        <f t="shared" si="71"/>
        <v/>
      </c>
    </row>
    <row r="3908" spans="4:8" x14ac:dyDescent="0.25">
      <c r="D3908" s="100"/>
      <c r="G3908" s="19" t="str">
        <f>IFERROR(VLOOKUP($D3908,LISTA!$A$2:$J$9990,8,0),"")</f>
        <v/>
      </c>
      <c r="H3908" s="40" t="str">
        <f t="shared" si="71"/>
        <v/>
      </c>
    </row>
    <row r="3909" spans="4:8" x14ac:dyDescent="0.25">
      <c r="D3909" s="100"/>
      <c r="G3909" s="19" t="str">
        <f>IFERROR(VLOOKUP($D3909,LISTA!$A$2:$J$9990,8,0),"")</f>
        <v/>
      </c>
      <c r="H3909" s="40" t="str">
        <f t="shared" ref="H3909:H3972" si="72">IF(OR(G3909=$K$10,G3909=$K$11,G3909=$K$14,G3909=$K$15,G3909=$K$16,G3909=$K$17,G3909=$K$18,G3909=$K$19,G3909=$K$20,G3909=$K$21,G3909=$K$22,G3909=$K$23,G3909=$K$24,G3909=$K$25,G3909=$K$26,G3909=$K$27,G3909=$K$28),$K$9,IF(OR(G3909=$K$32,G3909=$K$33),$K$31,IF(OR(G3909=$K$38),$K$37,"")))</f>
        <v/>
      </c>
    </row>
    <row r="3910" spans="4:8" x14ac:dyDescent="0.25">
      <c r="D3910" s="100"/>
      <c r="G3910" s="19" t="str">
        <f>IFERROR(VLOOKUP($D3910,LISTA!$A$2:$J$9990,8,0),"")</f>
        <v/>
      </c>
      <c r="H3910" s="40" t="str">
        <f t="shared" si="72"/>
        <v/>
      </c>
    </row>
    <row r="3911" spans="4:8" x14ac:dyDescent="0.25">
      <c r="D3911" s="100"/>
      <c r="G3911" s="19" t="str">
        <f>IFERROR(VLOOKUP($D3911,LISTA!$A$2:$J$9990,8,0),"")</f>
        <v/>
      </c>
      <c r="H3911" s="40" t="str">
        <f t="shared" si="72"/>
        <v/>
      </c>
    </row>
    <row r="3912" spans="4:8" x14ac:dyDescent="0.25">
      <c r="D3912" s="100"/>
      <c r="G3912" s="19" t="str">
        <f>IFERROR(VLOOKUP($D3912,LISTA!$A$2:$J$9990,8,0),"")</f>
        <v/>
      </c>
      <c r="H3912" s="40" t="str">
        <f t="shared" si="72"/>
        <v/>
      </c>
    </row>
    <row r="3913" spans="4:8" x14ac:dyDescent="0.25">
      <c r="D3913" s="100"/>
      <c r="G3913" s="19" t="str">
        <f>IFERROR(VLOOKUP($D3913,LISTA!$A$2:$J$9990,8,0),"")</f>
        <v/>
      </c>
      <c r="H3913" s="40" t="str">
        <f t="shared" si="72"/>
        <v/>
      </c>
    </row>
    <row r="3914" spans="4:8" x14ac:dyDescent="0.25">
      <c r="D3914" s="100"/>
      <c r="G3914" s="19" t="str">
        <f>IFERROR(VLOOKUP($D3914,LISTA!$A$2:$J$9990,8,0),"")</f>
        <v/>
      </c>
      <c r="H3914" s="40" t="str">
        <f t="shared" si="72"/>
        <v/>
      </c>
    </row>
    <row r="3915" spans="4:8" x14ac:dyDescent="0.25">
      <c r="D3915" s="100"/>
      <c r="G3915" s="19" t="str">
        <f>IFERROR(VLOOKUP($D3915,LISTA!$A$2:$J$9990,8,0),"")</f>
        <v/>
      </c>
      <c r="H3915" s="40" t="str">
        <f t="shared" si="72"/>
        <v/>
      </c>
    </row>
    <row r="3916" spans="4:8" x14ac:dyDescent="0.25">
      <c r="D3916" s="100"/>
      <c r="G3916" s="19" t="str">
        <f>IFERROR(VLOOKUP($D3916,LISTA!$A$2:$J$9990,8,0),"")</f>
        <v/>
      </c>
      <c r="H3916" s="40" t="str">
        <f t="shared" si="72"/>
        <v/>
      </c>
    </row>
    <row r="3917" spans="4:8" x14ac:dyDescent="0.25">
      <c r="D3917" s="100"/>
      <c r="G3917" s="19" t="str">
        <f>IFERROR(VLOOKUP($D3917,LISTA!$A$2:$J$9990,8,0),"")</f>
        <v/>
      </c>
      <c r="H3917" s="40" t="str">
        <f t="shared" si="72"/>
        <v/>
      </c>
    </row>
    <row r="3918" spans="4:8" x14ac:dyDescent="0.25">
      <c r="D3918" s="100"/>
      <c r="G3918" s="19" t="str">
        <f>IFERROR(VLOOKUP($D3918,LISTA!$A$2:$J$9990,8,0),"")</f>
        <v/>
      </c>
      <c r="H3918" s="40" t="str">
        <f t="shared" si="72"/>
        <v/>
      </c>
    </row>
    <row r="3919" spans="4:8" x14ac:dyDescent="0.25">
      <c r="D3919" s="100"/>
      <c r="G3919" s="19" t="str">
        <f>IFERROR(VLOOKUP($D3919,LISTA!$A$2:$J$9990,8,0),"")</f>
        <v/>
      </c>
      <c r="H3919" s="40" t="str">
        <f t="shared" si="72"/>
        <v/>
      </c>
    </row>
    <row r="3920" spans="4:8" x14ac:dyDescent="0.25">
      <c r="D3920" s="100"/>
      <c r="G3920" s="19" t="str">
        <f>IFERROR(VLOOKUP($D3920,LISTA!$A$2:$J$9990,8,0),"")</f>
        <v/>
      </c>
      <c r="H3920" s="40" t="str">
        <f t="shared" si="72"/>
        <v/>
      </c>
    </row>
    <row r="3921" spans="4:8" x14ac:dyDescent="0.25">
      <c r="D3921" s="100"/>
      <c r="G3921" s="19" t="str">
        <f>IFERROR(VLOOKUP($D3921,LISTA!$A$2:$J$9990,8,0),"")</f>
        <v/>
      </c>
      <c r="H3921" s="40" t="str">
        <f t="shared" si="72"/>
        <v/>
      </c>
    </row>
    <row r="3922" spans="4:8" x14ac:dyDescent="0.25">
      <c r="D3922" s="100"/>
      <c r="G3922" s="19" t="str">
        <f>IFERROR(VLOOKUP($D3922,LISTA!$A$2:$J$9990,8,0),"")</f>
        <v/>
      </c>
      <c r="H3922" s="40" t="str">
        <f t="shared" si="72"/>
        <v/>
      </c>
    </row>
    <row r="3923" spans="4:8" x14ac:dyDescent="0.25">
      <c r="D3923" s="100"/>
      <c r="G3923" s="19" t="str">
        <f>IFERROR(VLOOKUP($D3923,LISTA!$A$2:$J$9990,8,0),"")</f>
        <v/>
      </c>
      <c r="H3923" s="40" t="str">
        <f t="shared" si="72"/>
        <v/>
      </c>
    </row>
    <row r="3924" spans="4:8" x14ac:dyDescent="0.25">
      <c r="D3924" s="100"/>
      <c r="G3924" s="19" t="str">
        <f>IFERROR(VLOOKUP($D3924,LISTA!$A$2:$J$9990,8,0),"")</f>
        <v/>
      </c>
      <c r="H3924" s="40" t="str">
        <f t="shared" si="72"/>
        <v/>
      </c>
    </row>
    <row r="3925" spans="4:8" x14ac:dyDescent="0.25">
      <c r="D3925" s="100"/>
      <c r="G3925" s="19" t="str">
        <f>IFERROR(VLOOKUP($D3925,LISTA!$A$2:$J$9990,8,0),"")</f>
        <v/>
      </c>
      <c r="H3925" s="40" t="str">
        <f t="shared" si="72"/>
        <v/>
      </c>
    </row>
    <row r="3926" spans="4:8" x14ac:dyDescent="0.25">
      <c r="D3926" s="100"/>
      <c r="G3926" s="19" t="str">
        <f>IFERROR(VLOOKUP($D3926,LISTA!$A$2:$J$9990,8,0),"")</f>
        <v/>
      </c>
      <c r="H3926" s="40" t="str">
        <f t="shared" si="72"/>
        <v/>
      </c>
    </row>
    <row r="3927" spans="4:8" x14ac:dyDescent="0.25">
      <c r="D3927" s="100"/>
      <c r="G3927" s="19" t="str">
        <f>IFERROR(VLOOKUP($D3927,LISTA!$A$2:$J$9990,8,0),"")</f>
        <v/>
      </c>
      <c r="H3927" s="40" t="str">
        <f t="shared" si="72"/>
        <v/>
      </c>
    </row>
    <row r="3928" spans="4:8" x14ac:dyDescent="0.25">
      <c r="D3928" s="100"/>
      <c r="G3928" s="19" t="str">
        <f>IFERROR(VLOOKUP($D3928,LISTA!$A$2:$J$9990,8,0),"")</f>
        <v/>
      </c>
      <c r="H3928" s="40" t="str">
        <f t="shared" si="72"/>
        <v/>
      </c>
    </row>
    <row r="3929" spans="4:8" x14ac:dyDescent="0.25">
      <c r="D3929" s="100"/>
      <c r="G3929" s="19" t="str">
        <f>IFERROR(VLOOKUP($D3929,LISTA!$A$2:$J$9990,8,0),"")</f>
        <v/>
      </c>
      <c r="H3929" s="40" t="str">
        <f t="shared" si="72"/>
        <v/>
      </c>
    </row>
    <row r="3930" spans="4:8" x14ac:dyDescent="0.25">
      <c r="D3930" s="100"/>
      <c r="G3930" s="19" t="str">
        <f>IFERROR(VLOOKUP($D3930,LISTA!$A$2:$J$9990,8,0),"")</f>
        <v/>
      </c>
      <c r="H3930" s="40" t="str">
        <f t="shared" si="72"/>
        <v/>
      </c>
    </row>
    <row r="3931" spans="4:8" x14ac:dyDescent="0.25">
      <c r="D3931" s="100"/>
      <c r="G3931" s="19" t="str">
        <f>IFERROR(VLOOKUP($D3931,LISTA!$A$2:$J$9990,8,0),"")</f>
        <v/>
      </c>
      <c r="H3931" s="40" t="str">
        <f t="shared" si="72"/>
        <v/>
      </c>
    </row>
    <row r="3932" spans="4:8" x14ac:dyDescent="0.25">
      <c r="D3932" s="100"/>
      <c r="G3932" s="19" t="str">
        <f>IFERROR(VLOOKUP($D3932,LISTA!$A$2:$J$9990,8,0),"")</f>
        <v/>
      </c>
      <c r="H3932" s="40" t="str">
        <f t="shared" si="72"/>
        <v/>
      </c>
    </row>
    <row r="3933" spans="4:8" x14ac:dyDescent="0.25">
      <c r="D3933" s="100"/>
      <c r="G3933" s="19" t="str">
        <f>IFERROR(VLOOKUP($D3933,LISTA!$A$2:$J$9990,8,0),"")</f>
        <v/>
      </c>
      <c r="H3933" s="40" t="str">
        <f t="shared" si="72"/>
        <v/>
      </c>
    </row>
    <row r="3934" spans="4:8" x14ac:dyDescent="0.25">
      <c r="D3934" s="100"/>
      <c r="G3934" s="19" t="str">
        <f>IFERROR(VLOOKUP($D3934,LISTA!$A$2:$J$9990,8,0),"")</f>
        <v/>
      </c>
      <c r="H3934" s="40" t="str">
        <f t="shared" si="72"/>
        <v/>
      </c>
    </row>
    <row r="3935" spans="4:8" x14ac:dyDescent="0.25">
      <c r="D3935" s="100"/>
      <c r="G3935" s="19" t="str">
        <f>IFERROR(VLOOKUP($D3935,LISTA!$A$2:$J$9990,8,0),"")</f>
        <v/>
      </c>
      <c r="H3935" s="40" t="str">
        <f t="shared" si="72"/>
        <v/>
      </c>
    </row>
    <row r="3936" spans="4:8" x14ac:dyDescent="0.25">
      <c r="D3936" s="100"/>
      <c r="G3936" s="19" t="str">
        <f>IFERROR(VLOOKUP($D3936,LISTA!$A$2:$J$9990,8,0),"")</f>
        <v/>
      </c>
      <c r="H3936" s="40" t="str">
        <f t="shared" si="72"/>
        <v/>
      </c>
    </row>
    <row r="3937" spans="4:8" x14ac:dyDescent="0.25">
      <c r="D3937" s="100"/>
      <c r="G3937" s="19" t="str">
        <f>IFERROR(VLOOKUP($D3937,LISTA!$A$2:$J$9990,8,0),"")</f>
        <v/>
      </c>
      <c r="H3937" s="40" t="str">
        <f t="shared" si="72"/>
        <v/>
      </c>
    </row>
    <row r="3938" spans="4:8" x14ac:dyDescent="0.25">
      <c r="D3938" s="100"/>
      <c r="G3938" s="19" t="str">
        <f>IFERROR(VLOOKUP($D3938,LISTA!$A$2:$J$9990,8,0),"")</f>
        <v/>
      </c>
      <c r="H3938" s="40" t="str">
        <f t="shared" si="72"/>
        <v/>
      </c>
    </row>
    <row r="3939" spans="4:8" x14ac:dyDescent="0.25">
      <c r="D3939" s="100"/>
      <c r="G3939" s="19" t="str">
        <f>IFERROR(VLOOKUP($D3939,LISTA!$A$2:$J$9990,8,0),"")</f>
        <v/>
      </c>
      <c r="H3939" s="40" t="str">
        <f t="shared" si="72"/>
        <v/>
      </c>
    </row>
    <row r="3940" spans="4:8" x14ac:dyDescent="0.25">
      <c r="D3940" s="100"/>
      <c r="G3940" s="19" t="str">
        <f>IFERROR(VLOOKUP($D3940,LISTA!$A$2:$J$9990,8,0),"")</f>
        <v/>
      </c>
      <c r="H3940" s="40" t="str">
        <f t="shared" si="72"/>
        <v/>
      </c>
    </row>
    <row r="3941" spans="4:8" x14ac:dyDescent="0.25">
      <c r="D3941" s="100"/>
      <c r="G3941" s="19" t="str">
        <f>IFERROR(VLOOKUP($D3941,LISTA!$A$2:$J$9990,8,0),"")</f>
        <v/>
      </c>
      <c r="H3941" s="40" t="str">
        <f t="shared" si="72"/>
        <v/>
      </c>
    </row>
    <row r="3942" spans="4:8" x14ac:dyDescent="0.25">
      <c r="D3942" s="100"/>
      <c r="G3942" s="19" t="str">
        <f>IFERROR(VLOOKUP($D3942,LISTA!$A$2:$J$9990,8,0),"")</f>
        <v/>
      </c>
      <c r="H3942" s="40" t="str">
        <f t="shared" si="72"/>
        <v/>
      </c>
    </row>
    <row r="3943" spans="4:8" x14ac:dyDescent="0.25">
      <c r="D3943" s="100"/>
      <c r="G3943" s="19" t="str">
        <f>IFERROR(VLOOKUP($D3943,LISTA!$A$2:$J$9990,8,0),"")</f>
        <v/>
      </c>
      <c r="H3943" s="40" t="str">
        <f t="shared" si="72"/>
        <v/>
      </c>
    </row>
    <row r="3944" spans="4:8" x14ac:dyDescent="0.25">
      <c r="D3944" s="100"/>
      <c r="G3944" s="19" t="str">
        <f>IFERROR(VLOOKUP($D3944,LISTA!$A$2:$J$9990,8,0),"")</f>
        <v/>
      </c>
      <c r="H3944" s="40" t="str">
        <f t="shared" si="72"/>
        <v/>
      </c>
    </row>
    <row r="3945" spans="4:8" x14ac:dyDescent="0.25">
      <c r="D3945" s="100"/>
      <c r="G3945" s="19" t="str">
        <f>IFERROR(VLOOKUP($D3945,LISTA!$A$2:$J$9990,8,0),"")</f>
        <v/>
      </c>
      <c r="H3945" s="40" t="str">
        <f t="shared" si="72"/>
        <v/>
      </c>
    </row>
    <row r="3946" spans="4:8" x14ac:dyDescent="0.25">
      <c r="D3946" s="100"/>
      <c r="G3946" s="19" t="str">
        <f>IFERROR(VLOOKUP($D3946,LISTA!$A$2:$J$9990,8,0),"")</f>
        <v/>
      </c>
      <c r="H3946" s="40" t="str">
        <f t="shared" si="72"/>
        <v/>
      </c>
    </row>
    <row r="3947" spans="4:8" x14ac:dyDescent="0.25">
      <c r="D3947" s="100"/>
      <c r="G3947" s="19" t="str">
        <f>IFERROR(VLOOKUP($D3947,LISTA!$A$2:$J$9990,8,0),"")</f>
        <v/>
      </c>
      <c r="H3947" s="40" t="str">
        <f t="shared" si="72"/>
        <v/>
      </c>
    </row>
    <row r="3948" spans="4:8" x14ac:dyDescent="0.25">
      <c r="D3948" s="100"/>
      <c r="G3948" s="19" t="str">
        <f>IFERROR(VLOOKUP($D3948,LISTA!$A$2:$J$9990,8,0),"")</f>
        <v/>
      </c>
      <c r="H3948" s="40" t="str">
        <f t="shared" si="72"/>
        <v/>
      </c>
    </row>
    <row r="3949" spans="4:8" x14ac:dyDescent="0.25">
      <c r="D3949" s="100"/>
      <c r="G3949" s="19" t="str">
        <f>IFERROR(VLOOKUP($D3949,LISTA!$A$2:$J$9990,8,0),"")</f>
        <v/>
      </c>
      <c r="H3949" s="40" t="str">
        <f t="shared" si="72"/>
        <v/>
      </c>
    </row>
    <row r="3950" spans="4:8" x14ac:dyDescent="0.25">
      <c r="D3950" s="100"/>
      <c r="G3950" s="19" t="str">
        <f>IFERROR(VLOOKUP($D3950,LISTA!$A$2:$J$9990,8,0),"")</f>
        <v/>
      </c>
      <c r="H3950" s="40" t="str">
        <f t="shared" si="72"/>
        <v/>
      </c>
    </row>
    <row r="3951" spans="4:8" x14ac:dyDescent="0.25">
      <c r="D3951" s="100"/>
      <c r="G3951" s="19" t="str">
        <f>IFERROR(VLOOKUP($D3951,LISTA!$A$2:$J$9990,8,0),"")</f>
        <v/>
      </c>
      <c r="H3951" s="40" t="str">
        <f t="shared" si="72"/>
        <v/>
      </c>
    </row>
    <row r="3952" spans="4:8" x14ac:dyDescent="0.25">
      <c r="D3952" s="100"/>
      <c r="G3952" s="19" t="str">
        <f>IFERROR(VLOOKUP($D3952,LISTA!$A$2:$J$9990,8,0),"")</f>
        <v/>
      </c>
      <c r="H3952" s="40" t="str">
        <f t="shared" si="72"/>
        <v/>
      </c>
    </row>
    <row r="3953" spans="4:8" x14ac:dyDescent="0.25">
      <c r="D3953" s="100"/>
      <c r="G3953" s="19" t="str">
        <f>IFERROR(VLOOKUP($D3953,LISTA!$A$2:$J$9990,8,0),"")</f>
        <v/>
      </c>
      <c r="H3953" s="40" t="str">
        <f t="shared" si="72"/>
        <v/>
      </c>
    </row>
    <row r="3954" spans="4:8" x14ac:dyDescent="0.25">
      <c r="D3954" s="100"/>
      <c r="G3954" s="19" t="str">
        <f>IFERROR(VLOOKUP($D3954,LISTA!$A$2:$J$9990,8,0),"")</f>
        <v/>
      </c>
      <c r="H3954" s="40" t="str">
        <f t="shared" si="72"/>
        <v/>
      </c>
    </row>
    <row r="3955" spans="4:8" x14ac:dyDescent="0.25">
      <c r="D3955" s="100"/>
      <c r="G3955" s="19" t="str">
        <f>IFERROR(VLOOKUP($D3955,LISTA!$A$2:$J$9990,8,0),"")</f>
        <v/>
      </c>
      <c r="H3955" s="40" t="str">
        <f t="shared" si="72"/>
        <v/>
      </c>
    </row>
    <row r="3956" spans="4:8" x14ac:dyDescent="0.25">
      <c r="D3956" s="100"/>
      <c r="G3956" s="19" t="str">
        <f>IFERROR(VLOOKUP($D3956,LISTA!$A$2:$J$9990,8,0),"")</f>
        <v/>
      </c>
      <c r="H3956" s="40" t="str">
        <f t="shared" si="72"/>
        <v/>
      </c>
    </row>
    <row r="3957" spans="4:8" x14ac:dyDescent="0.25">
      <c r="D3957" s="100"/>
      <c r="G3957" s="19" t="str">
        <f>IFERROR(VLOOKUP($D3957,LISTA!$A$2:$J$9990,8,0),"")</f>
        <v/>
      </c>
      <c r="H3957" s="40" t="str">
        <f t="shared" si="72"/>
        <v/>
      </c>
    </row>
    <row r="3958" spans="4:8" x14ac:dyDescent="0.25">
      <c r="D3958" s="100"/>
      <c r="G3958" s="19" t="str">
        <f>IFERROR(VLOOKUP($D3958,LISTA!$A$2:$J$9990,8,0),"")</f>
        <v/>
      </c>
      <c r="H3958" s="40" t="str">
        <f t="shared" si="72"/>
        <v/>
      </c>
    </row>
    <row r="3959" spans="4:8" x14ac:dyDescent="0.25">
      <c r="D3959" s="100"/>
      <c r="G3959" s="19" t="str">
        <f>IFERROR(VLOOKUP($D3959,LISTA!$A$2:$J$9990,8,0),"")</f>
        <v/>
      </c>
      <c r="H3959" s="40" t="str">
        <f t="shared" si="72"/>
        <v/>
      </c>
    </row>
    <row r="3960" spans="4:8" x14ac:dyDescent="0.25">
      <c r="D3960" s="100"/>
      <c r="G3960" s="19" t="str">
        <f>IFERROR(VLOOKUP($D3960,LISTA!$A$2:$J$9990,8,0),"")</f>
        <v/>
      </c>
      <c r="H3960" s="40" t="str">
        <f t="shared" si="72"/>
        <v/>
      </c>
    </row>
    <row r="3961" spans="4:8" x14ac:dyDescent="0.25">
      <c r="D3961" s="100"/>
      <c r="G3961" s="19" t="str">
        <f>IFERROR(VLOOKUP($D3961,LISTA!$A$2:$J$9990,8,0),"")</f>
        <v/>
      </c>
      <c r="H3961" s="40" t="str">
        <f t="shared" si="72"/>
        <v/>
      </c>
    </row>
    <row r="3962" spans="4:8" x14ac:dyDescent="0.25">
      <c r="D3962" s="100"/>
      <c r="G3962" s="19" t="str">
        <f>IFERROR(VLOOKUP($D3962,LISTA!$A$2:$J$9990,8,0),"")</f>
        <v/>
      </c>
      <c r="H3962" s="40" t="str">
        <f t="shared" si="72"/>
        <v/>
      </c>
    </row>
    <row r="3963" spans="4:8" x14ac:dyDescent="0.25">
      <c r="D3963" s="100"/>
      <c r="G3963" s="19" t="str">
        <f>IFERROR(VLOOKUP($D3963,LISTA!$A$2:$J$9990,8,0),"")</f>
        <v/>
      </c>
      <c r="H3963" s="40" t="str">
        <f t="shared" si="72"/>
        <v/>
      </c>
    </row>
    <row r="3964" spans="4:8" x14ac:dyDescent="0.25">
      <c r="D3964" s="100"/>
      <c r="G3964" s="19" t="str">
        <f>IFERROR(VLOOKUP($D3964,LISTA!$A$2:$J$9990,8,0),"")</f>
        <v/>
      </c>
      <c r="H3964" s="40" t="str">
        <f t="shared" si="72"/>
        <v/>
      </c>
    </row>
    <row r="3965" spans="4:8" x14ac:dyDescent="0.25">
      <c r="D3965" s="100"/>
      <c r="G3965" s="19" t="str">
        <f>IFERROR(VLOOKUP($D3965,LISTA!$A$2:$J$9990,8,0),"")</f>
        <v/>
      </c>
      <c r="H3965" s="40" t="str">
        <f t="shared" si="72"/>
        <v/>
      </c>
    </row>
    <row r="3966" spans="4:8" x14ac:dyDescent="0.25">
      <c r="D3966" s="100"/>
      <c r="G3966" s="19" t="str">
        <f>IFERROR(VLOOKUP($D3966,LISTA!$A$2:$J$9990,8,0),"")</f>
        <v/>
      </c>
      <c r="H3966" s="40" t="str">
        <f t="shared" si="72"/>
        <v/>
      </c>
    </row>
    <row r="3967" spans="4:8" x14ac:dyDescent="0.25">
      <c r="D3967" s="100"/>
      <c r="G3967" s="19" t="str">
        <f>IFERROR(VLOOKUP($D3967,LISTA!$A$2:$J$9990,8,0),"")</f>
        <v/>
      </c>
      <c r="H3967" s="40" t="str">
        <f t="shared" si="72"/>
        <v/>
      </c>
    </row>
    <row r="3968" spans="4:8" x14ac:dyDescent="0.25">
      <c r="D3968" s="100"/>
      <c r="G3968" s="19" t="str">
        <f>IFERROR(VLOOKUP($D3968,LISTA!$A$2:$J$9990,8,0),"")</f>
        <v/>
      </c>
      <c r="H3968" s="40" t="str">
        <f t="shared" si="72"/>
        <v/>
      </c>
    </row>
    <row r="3969" spans="4:8" x14ac:dyDescent="0.25">
      <c r="D3969" s="100"/>
      <c r="G3969" s="19" t="str">
        <f>IFERROR(VLOOKUP($D3969,LISTA!$A$2:$J$9990,8,0),"")</f>
        <v/>
      </c>
      <c r="H3969" s="40" t="str">
        <f t="shared" si="72"/>
        <v/>
      </c>
    </row>
    <row r="3970" spans="4:8" x14ac:dyDescent="0.25">
      <c r="D3970" s="100"/>
      <c r="G3970" s="19" t="str">
        <f>IFERROR(VLOOKUP($D3970,LISTA!$A$2:$J$9990,8,0),"")</f>
        <v/>
      </c>
      <c r="H3970" s="40" t="str">
        <f t="shared" si="72"/>
        <v/>
      </c>
    </row>
    <row r="3971" spans="4:8" x14ac:dyDescent="0.25">
      <c r="D3971" s="100"/>
      <c r="G3971" s="19" t="str">
        <f>IFERROR(VLOOKUP($D3971,LISTA!$A$2:$J$9990,8,0),"")</f>
        <v/>
      </c>
      <c r="H3971" s="40" t="str">
        <f t="shared" si="72"/>
        <v/>
      </c>
    </row>
    <row r="3972" spans="4:8" x14ac:dyDescent="0.25">
      <c r="D3972" s="100"/>
      <c r="G3972" s="19" t="str">
        <f>IFERROR(VLOOKUP($D3972,LISTA!$A$2:$J$9990,8,0),"")</f>
        <v/>
      </c>
      <c r="H3972" s="40" t="str">
        <f t="shared" si="72"/>
        <v/>
      </c>
    </row>
    <row r="3973" spans="4:8" x14ac:dyDescent="0.25">
      <c r="D3973" s="100"/>
      <c r="G3973" s="19" t="str">
        <f>IFERROR(VLOOKUP($D3973,LISTA!$A$2:$J$9990,8,0),"")</f>
        <v/>
      </c>
      <c r="H3973" s="40" t="str">
        <f t="shared" ref="H3973:H4036" si="73">IF(OR(G3973=$K$10,G3973=$K$11,G3973=$K$14,G3973=$K$15,G3973=$K$16,G3973=$K$17,G3973=$K$18,G3973=$K$19,G3973=$K$20,G3973=$K$21,G3973=$K$22,G3973=$K$23,G3973=$K$24,G3973=$K$25,G3973=$K$26,G3973=$K$27,G3973=$K$28),$K$9,IF(OR(G3973=$K$32,G3973=$K$33),$K$31,IF(OR(G3973=$K$38),$K$37,"")))</f>
        <v/>
      </c>
    </row>
    <row r="3974" spans="4:8" x14ac:dyDescent="0.25">
      <c r="D3974" s="100"/>
      <c r="G3974" s="19" t="str">
        <f>IFERROR(VLOOKUP($D3974,LISTA!$A$2:$J$9990,8,0),"")</f>
        <v/>
      </c>
      <c r="H3974" s="40" t="str">
        <f t="shared" si="73"/>
        <v/>
      </c>
    </row>
    <row r="3975" spans="4:8" x14ac:dyDescent="0.25">
      <c r="D3975" s="100"/>
      <c r="G3975" s="19" t="str">
        <f>IFERROR(VLOOKUP($D3975,LISTA!$A$2:$J$9990,8,0),"")</f>
        <v/>
      </c>
      <c r="H3975" s="40" t="str">
        <f t="shared" si="73"/>
        <v/>
      </c>
    </row>
    <row r="3976" spans="4:8" x14ac:dyDescent="0.25">
      <c r="D3976" s="100"/>
      <c r="G3976" s="19" t="str">
        <f>IFERROR(VLOOKUP($D3976,LISTA!$A$2:$J$9990,8,0),"")</f>
        <v/>
      </c>
      <c r="H3976" s="40" t="str">
        <f t="shared" si="73"/>
        <v/>
      </c>
    </row>
    <row r="3977" spans="4:8" x14ac:dyDescent="0.25">
      <c r="D3977" s="100"/>
      <c r="G3977" s="19" t="str">
        <f>IFERROR(VLOOKUP($D3977,LISTA!$A$2:$J$9990,8,0),"")</f>
        <v/>
      </c>
      <c r="H3977" s="40" t="str">
        <f t="shared" si="73"/>
        <v/>
      </c>
    </row>
    <row r="3978" spans="4:8" x14ac:dyDescent="0.25">
      <c r="D3978" s="100"/>
      <c r="G3978" s="19" t="str">
        <f>IFERROR(VLOOKUP($D3978,LISTA!$A$2:$J$9990,8,0),"")</f>
        <v/>
      </c>
      <c r="H3978" s="40" t="str">
        <f t="shared" si="73"/>
        <v/>
      </c>
    </row>
    <row r="3979" spans="4:8" x14ac:dyDescent="0.25">
      <c r="D3979" s="100"/>
      <c r="G3979" s="19" t="str">
        <f>IFERROR(VLOOKUP($D3979,LISTA!$A$2:$J$9990,8,0),"")</f>
        <v/>
      </c>
      <c r="H3979" s="40" t="str">
        <f t="shared" si="73"/>
        <v/>
      </c>
    </row>
    <row r="3980" spans="4:8" x14ac:dyDescent="0.25">
      <c r="D3980" s="100"/>
      <c r="G3980" s="19" t="str">
        <f>IFERROR(VLOOKUP($D3980,LISTA!$A$2:$J$9990,8,0),"")</f>
        <v/>
      </c>
      <c r="H3980" s="40" t="str">
        <f t="shared" si="73"/>
        <v/>
      </c>
    </row>
    <row r="3981" spans="4:8" x14ac:dyDescent="0.25">
      <c r="D3981" s="100"/>
      <c r="G3981" s="19" t="str">
        <f>IFERROR(VLOOKUP($D3981,LISTA!$A$2:$J$9990,8,0),"")</f>
        <v/>
      </c>
      <c r="H3981" s="40" t="str">
        <f t="shared" si="73"/>
        <v/>
      </c>
    </row>
    <row r="3982" spans="4:8" x14ac:dyDescent="0.25">
      <c r="D3982" s="100"/>
      <c r="G3982" s="19" t="str">
        <f>IFERROR(VLOOKUP($D3982,LISTA!$A$2:$J$9990,8,0),"")</f>
        <v/>
      </c>
      <c r="H3982" s="40" t="str">
        <f t="shared" si="73"/>
        <v/>
      </c>
    </row>
    <row r="3983" spans="4:8" x14ac:dyDescent="0.25">
      <c r="D3983" s="100"/>
      <c r="G3983" s="19" t="str">
        <f>IFERROR(VLOOKUP($D3983,LISTA!$A$2:$J$9990,8,0),"")</f>
        <v/>
      </c>
      <c r="H3983" s="40" t="str">
        <f t="shared" si="73"/>
        <v/>
      </c>
    </row>
    <row r="3984" spans="4:8" x14ac:dyDescent="0.25">
      <c r="D3984" s="100"/>
      <c r="G3984" s="19" t="str">
        <f>IFERROR(VLOOKUP($D3984,LISTA!$A$2:$J$9990,8,0),"")</f>
        <v/>
      </c>
      <c r="H3984" s="40" t="str">
        <f t="shared" si="73"/>
        <v/>
      </c>
    </row>
    <row r="3985" spans="4:8" x14ac:dyDescent="0.25">
      <c r="D3985" s="100"/>
      <c r="G3985" s="19" t="str">
        <f>IFERROR(VLOOKUP($D3985,LISTA!$A$2:$J$9990,8,0),"")</f>
        <v/>
      </c>
      <c r="H3985" s="40" t="str">
        <f t="shared" si="73"/>
        <v/>
      </c>
    </row>
    <row r="3986" spans="4:8" x14ac:dyDescent="0.25">
      <c r="D3986" s="100"/>
      <c r="G3986" s="19" t="str">
        <f>IFERROR(VLOOKUP($D3986,LISTA!$A$2:$J$9990,8,0),"")</f>
        <v/>
      </c>
      <c r="H3986" s="40" t="str">
        <f t="shared" si="73"/>
        <v/>
      </c>
    </row>
    <row r="3987" spans="4:8" x14ac:dyDescent="0.25">
      <c r="D3987" s="100"/>
      <c r="G3987" s="19" t="str">
        <f>IFERROR(VLOOKUP($D3987,LISTA!$A$2:$J$9990,8,0),"")</f>
        <v/>
      </c>
      <c r="H3987" s="40" t="str">
        <f t="shared" si="73"/>
        <v/>
      </c>
    </row>
    <row r="3988" spans="4:8" x14ac:dyDescent="0.25">
      <c r="D3988" s="100"/>
      <c r="G3988" s="19" t="str">
        <f>IFERROR(VLOOKUP($D3988,LISTA!$A$2:$J$9990,8,0),"")</f>
        <v/>
      </c>
      <c r="H3988" s="40" t="str">
        <f t="shared" si="73"/>
        <v/>
      </c>
    </row>
    <row r="3989" spans="4:8" x14ac:dyDescent="0.25">
      <c r="D3989" s="100"/>
      <c r="G3989" s="19" t="str">
        <f>IFERROR(VLOOKUP($D3989,LISTA!$A$2:$J$9990,8,0),"")</f>
        <v/>
      </c>
      <c r="H3989" s="40" t="str">
        <f t="shared" si="73"/>
        <v/>
      </c>
    </row>
    <row r="3990" spans="4:8" x14ac:dyDescent="0.25">
      <c r="D3990" s="100"/>
      <c r="G3990" s="19" t="str">
        <f>IFERROR(VLOOKUP($D3990,LISTA!$A$2:$J$9990,8,0),"")</f>
        <v/>
      </c>
      <c r="H3990" s="40" t="str">
        <f t="shared" si="73"/>
        <v/>
      </c>
    </row>
    <row r="3991" spans="4:8" x14ac:dyDescent="0.25">
      <c r="D3991" s="100"/>
      <c r="G3991" s="19" t="str">
        <f>IFERROR(VLOOKUP($D3991,LISTA!$A$2:$J$9990,8,0),"")</f>
        <v/>
      </c>
      <c r="H3991" s="40" t="str">
        <f t="shared" si="73"/>
        <v/>
      </c>
    </row>
    <row r="3992" spans="4:8" x14ac:dyDescent="0.25">
      <c r="D3992" s="100"/>
      <c r="G3992" s="19" t="str">
        <f>IFERROR(VLOOKUP($D3992,LISTA!$A$2:$J$9990,8,0),"")</f>
        <v/>
      </c>
      <c r="H3992" s="40" t="str">
        <f t="shared" si="73"/>
        <v/>
      </c>
    </row>
    <row r="3993" spans="4:8" x14ac:dyDescent="0.25">
      <c r="D3993" s="100"/>
      <c r="G3993" s="19" t="str">
        <f>IFERROR(VLOOKUP($D3993,LISTA!$A$2:$J$9990,8,0),"")</f>
        <v/>
      </c>
      <c r="H3993" s="40" t="str">
        <f t="shared" si="73"/>
        <v/>
      </c>
    </row>
    <row r="3994" spans="4:8" x14ac:dyDescent="0.25">
      <c r="D3994" s="100"/>
      <c r="G3994" s="19" t="str">
        <f>IFERROR(VLOOKUP($D3994,LISTA!$A$2:$J$9990,8,0),"")</f>
        <v/>
      </c>
      <c r="H3994" s="40" t="str">
        <f t="shared" si="73"/>
        <v/>
      </c>
    </row>
    <row r="3995" spans="4:8" x14ac:dyDescent="0.25">
      <c r="D3995" s="100"/>
      <c r="G3995" s="19" t="str">
        <f>IFERROR(VLOOKUP($D3995,LISTA!$A$2:$J$9990,8,0),"")</f>
        <v/>
      </c>
      <c r="H3995" s="40" t="str">
        <f t="shared" si="73"/>
        <v/>
      </c>
    </row>
    <row r="3996" spans="4:8" x14ac:dyDescent="0.25">
      <c r="D3996" s="100"/>
      <c r="G3996" s="19" t="str">
        <f>IFERROR(VLOOKUP($D3996,LISTA!$A$2:$J$9990,8,0),"")</f>
        <v/>
      </c>
      <c r="H3996" s="40" t="str">
        <f t="shared" si="73"/>
        <v/>
      </c>
    </row>
    <row r="3997" spans="4:8" x14ac:dyDescent="0.25">
      <c r="D3997" s="100"/>
      <c r="G3997" s="19" t="str">
        <f>IFERROR(VLOOKUP($D3997,LISTA!$A$2:$J$9990,8,0),"")</f>
        <v/>
      </c>
      <c r="H3997" s="40" t="str">
        <f t="shared" si="73"/>
        <v/>
      </c>
    </row>
    <row r="3998" spans="4:8" x14ac:dyDescent="0.25">
      <c r="D3998" s="100"/>
      <c r="G3998" s="19" t="str">
        <f>IFERROR(VLOOKUP($D3998,LISTA!$A$2:$J$9990,8,0),"")</f>
        <v/>
      </c>
      <c r="H3998" s="40" t="str">
        <f t="shared" si="73"/>
        <v/>
      </c>
    </row>
    <row r="3999" spans="4:8" x14ac:dyDescent="0.25">
      <c r="D3999" s="100"/>
      <c r="G3999" s="19" t="str">
        <f>IFERROR(VLOOKUP($D3999,LISTA!$A$2:$J$9990,8,0),"")</f>
        <v/>
      </c>
      <c r="H3999" s="40" t="str">
        <f t="shared" si="73"/>
        <v/>
      </c>
    </row>
    <row r="4000" spans="4:8" x14ac:dyDescent="0.25">
      <c r="D4000" s="100"/>
      <c r="G4000" s="19" t="str">
        <f>IFERROR(VLOOKUP($D4000,LISTA!$A$2:$J$9990,8,0),"")</f>
        <v/>
      </c>
      <c r="H4000" s="40" t="str">
        <f t="shared" si="73"/>
        <v/>
      </c>
    </row>
    <row r="4001" spans="4:8" x14ac:dyDescent="0.25">
      <c r="D4001" s="100"/>
      <c r="G4001" s="19" t="str">
        <f>IFERROR(VLOOKUP($D4001,LISTA!$A$2:$J$9990,8,0),"")</f>
        <v/>
      </c>
      <c r="H4001" s="40" t="str">
        <f t="shared" si="73"/>
        <v/>
      </c>
    </row>
    <row r="4002" spans="4:8" x14ac:dyDescent="0.25">
      <c r="D4002" s="100"/>
      <c r="G4002" s="19" t="str">
        <f>IFERROR(VLOOKUP($D4002,LISTA!$A$2:$J$9990,8,0),"")</f>
        <v/>
      </c>
      <c r="H4002" s="40" t="str">
        <f t="shared" si="73"/>
        <v/>
      </c>
    </row>
    <row r="4003" spans="4:8" x14ac:dyDescent="0.25">
      <c r="D4003" s="100"/>
      <c r="G4003" s="19" t="str">
        <f>IFERROR(VLOOKUP($D4003,LISTA!$A$2:$J$9990,8,0),"")</f>
        <v/>
      </c>
      <c r="H4003" s="40" t="str">
        <f t="shared" si="73"/>
        <v/>
      </c>
    </row>
    <row r="4004" spans="4:8" x14ac:dyDescent="0.25">
      <c r="D4004" s="100"/>
      <c r="G4004" s="19" t="str">
        <f>IFERROR(VLOOKUP($D4004,LISTA!$A$2:$J$9990,8,0),"")</f>
        <v/>
      </c>
      <c r="H4004" s="40" t="str">
        <f t="shared" si="73"/>
        <v/>
      </c>
    </row>
    <row r="4005" spans="4:8" x14ac:dyDescent="0.25">
      <c r="D4005" s="100"/>
      <c r="G4005" s="19" t="str">
        <f>IFERROR(VLOOKUP($D4005,LISTA!$A$2:$J$9990,8,0),"")</f>
        <v/>
      </c>
      <c r="H4005" s="40" t="str">
        <f t="shared" si="73"/>
        <v/>
      </c>
    </row>
    <row r="4006" spans="4:8" x14ac:dyDescent="0.25">
      <c r="D4006" s="100"/>
      <c r="G4006" s="19" t="str">
        <f>IFERROR(VLOOKUP($D4006,LISTA!$A$2:$J$9990,8,0),"")</f>
        <v/>
      </c>
      <c r="H4006" s="40" t="str">
        <f t="shared" si="73"/>
        <v/>
      </c>
    </row>
    <row r="4007" spans="4:8" x14ac:dyDescent="0.25">
      <c r="D4007" s="100"/>
      <c r="G4007" s="19" t="str">
        <f>IFERROR(VLOOKUP($D4007,LISTA!$A$2:$J$9990,8,0),"")</f>
        <v/>
      </c>
      <c r="H4007" s="40" t="str">
        <f t="shared" si="73"/>
        <v/>
      </c>
    </row>
    <row r="4008" spans="4:8" x14ac:dyDescent="0.25">
      <c r="D4008" s="100"/>
      <c r="G4008" s="19" t="str">
        <f>IFERROR(VLOOKUP($D4008,LISTA!$A$2:$J$9990,8,0),"")</f>
        <v/>
      </c>
      <c r="H4008" s="40" t="str">
        <f t="shared" si="73"/>
        <v/>
      </c>
    </row>
    <row r="4009" spans="4:8" x14ac:dyDescent="0.25">
      <c r="D4009" s="100"/>
      <c r="G4009" s="19" t="str">
        <f>IFERROR(VLOOKUP($D4009,LISTA!$A$2:$J$9990,8,0),"")</f>
        <v/>
      </c>
      <c r="H4009" s="40" t="str">
        <f t="shared" si="73"/>
        <v/>
      </c>
    </row>
    <row r="4010" spans="4:8" x14ac:dyDescent="0.25">
      <c r="D4010" s="100"/>
      <c r="G4010" s="19" t="str">
        <f>IFERROR(VLOOKUP($D4010,LISTA!$A$2:$J$9990,8,0),"")</f>
        <v/>
      </c>
      <c r="H4010" s="40" t="str">
        <f t="shared" si="73"/>
        <v/>
      </c>
    </row>
    <row r="4011" spans="4:8" x14ac:dyDescent="0.25">
      <c r="D4011" s="100"/>
      <c r="G4011" s="19" t="str">
        <f>IFERROR(VLOOKUP($D4011,LISTA!$A$2:$J$9990,8,0),"")</f>
        <v/>
      </c>
      <c r="H4011" s="40" t="str">
        <f t="shared" si="73"/>
        <v/>
      </c>
    </row>
    <row r="4012" spans="4:8" x14ac:dyDescent="0.25">
      <c r="D4012" s="100"/>
      <c r="G4012" s="19" t="str">
        <f>IFERROR(VLOOKUP($D4012,LISTA!$A$2:$J$9990,8,0),"")</f>
        <v/>
      </c>
      <c r="H4012" s="40" t="str">
        <f t="shared" si="73"/>
        <v/>
      </c>
    </row>
    <row r="4013" spans="4:8" x14ac:dyDescent="0.25">
      <c r="D4013" s="100"/>
      <c r="G4013" s="19" t="str">
        <f>IFERROR(VLOOKUP($D4013,LISTA!$A$2:$J$9990,8,0),"")</f>
        <v/>
      </c>
      <c r="H4013" s="40" t="str">
        <f t="shared" si="73"/>
        <v/>
      </c>
    </row>
    <row r="4014" spans="4:8" x14ac:dyDescent="0.25">
      <c r="D4014" s="100"/>
      <c r="G4014" s="19" t="str">
        <f>IFERROR(VLOOKUP($D4014,LISTA!$A$2:$J$9990,8,0),"")</f>
        <v/>
      </c>
      <c r="H4014" s="40" t="str">
        <f t="shared" si="73"/>
        <v/>
      </c>
    </row>
    <row r="4015" spans="4:8" x14ac:dyDescent="0.25">
      <c r="D4015" s="100"/>
      <c r="G4015" s="19" t="str">
        <f>IFERROR(VLOOKUP($D4015,LISTA!$A$2:$J$9990,8,0),"")</f>
        <v/>
      </c>
      <c r="H4015" s="40" t="str">
        <f t="shared" si="73"/>
        <v/>
      </c>
    </row>
    <row r="4016" spans="4:8" x14ac:dyDescent="0.25">
      <c r="D4016" s="100"/>
      <c r="G4016" s="19" t="str">
        <f>IFERROR(VLOOKUP($D4016,LISTA!$A$2:$J$9990,8,0),"")</f>
        <v/>
      </c>
      <c r="H4016" s="40" t="str">
        <f t="shared" si="73"/>
        <v/>
      </c>
    </row>
    <row r="4017" spans="4:8" x14ac:dyDescent="0.25">
      <c r="D4017" s="100"/>
      <c r="G4017" s="19" t="str">
        <f>IFERROR(VLOOKUP($D4017,LISTA!$A$2:$J$9990,8,0),"")</f>
        <v/>
      </c>
      <c r="H4017" s="40" t="str">
        <f t="shared" si="73"/>
        <v/>
      </c>
    </row>
    <row r="4018" spans="4:8" x14ac:dyDescent="0.25">
      <c r="D4018" s="100"/>
      <c r="G4018" s="19" t="str">
        <f>IFERROR(VLOOKUP($D4018,LISTA!$A$2:$J$9990,8,0),"")</f>
        <v/>
      </c>
      <c r="H4018" s="40" t="str">
        <f t="shared" si="73"/>
        <v/>
      </c>
    </row>
    <row r="4019" spans="4:8" x14ac:dyDescent="0.25">
      <c r="D4019" s="100"/>
      <c r="G4019" s="19" t="str">
        <f>IFERROR(VLOOKUP($D4019,LISTA!$A$2:$J$9990,8,0),"")</f>
        <v/>
      </c>
      <c r="H4019" s="40" t="str">
        <f t="shared" si="73"/>
        <v/>
      </c>
    </row>
    <row r="4020" spans="4:8" x14ac:dyDescent="0.25">
      <c r="D4020" s="100"/>
      <c r="G4020" s="19" t="str">
        <f>IFERROR(VLOOKUP($D4020,LISTA!$A$2:$J$9990,8,0),"")</f>
        <v/>
      </c>
      <c r="H4020" s="40" t="str">
        <f t="shared" si="73"/>
        <v/>
      </c>
    </row>
    <row r="4021" spans="4:8" x14ac:dyDescent="0.25">
      <c r="D4021" s="100"/>
      <c r="G4021" s="19" t="str">
        <f>IFERROR(VLOOKUP($D4021,LISTA!$A$2:$J$9990,8,0),"")</f>
        <v/>
      </c>
      <c r="H4021" s="40" t="str">
        <f t="shared" si="73"/>
        <v/>
      </c>
    </row>
    <row r="4022" spans="4:8" x14ac:dyDescent="0.25">
      <c r="D4022" s="100"/>
      <c r="G4022" s="19" t="str">
        <f>IFERROR(VLOOKUP($D4022,LISTA!$A$2:$J$9990,8,0),"")</f>
        <v/>
      </c>
      <c r="H4022" s="40" t="str">
        <f t="shared" si="73"/>
        <v/>
      </c>
    </row>
    <row r="4023" spans="4:8" x14ac:dyDescent="0.25">
      <c r="D4023" s="100"/>
      <c r="G4023" s="19" t="str">
        <f>IFERROR(VLOOKUP($D4023,LISTA!$A$2:$J$9990,8,0),"")</f>
        <v/>
      </c>
      <c r="H4023" s="40" t="str">
        <f t="shared" si="73"/>
        <v/>
      </c>
    </row>
    <row r="4024" spans="4:8" x14ac:dyDescent="0.25">
      <c r="D4024" s="100"/>
      <c r="G4024" s="19" t="str">
        <f>IFERROR(VLOOKUP($D4024,LISTA!$A$2:$J$9990,8,0),"")</f>
        <v/>
      </c>
      <c r="H4024" s="40" t="str">
        <f t="shared" si="73"/>
        <v/>
      </c>
    </row>
    <row r="4025" spans="4:8" x14ac:dyDescent="0.25">
      <c r="D4025" s="100"/>
      <c r="G4025" s="19" t="str">
        <f>IFERROR(VLOOKUP($D4025,LISTA!$A$2:$J$9990,8,0),"")</f>
        <v/>
      </c>
      <c r="H4025" s="40" t="str">
        <f t="shared" si="73"/>
        <v/>
      </c>
    </row>
    <row r="4026" spans="4:8" x14ac:dyDescent="0.25">
      <c r="D4026" s="100"/>
      <c r="G4026" s="19" t="str">
        <f>IFERROR(VLOOKUP($D4026,LISTA!$A$2:$J$9990,8,0),"")</f>
        <v/>
      </c>
      <c r="H4026" s="40" t="str">
        <f t="shared" si="73"/>
        <v/>
      </c>
    </row>
    <row r="4027" spans="4:8" x14ac:dyDescent="0.25">
      <c r="D4027" s="100"/>
      <c r="G4027" s="19" t="str">
        <f>IFERROR(VLOOKUP($D4027,LISTA!$A$2:$J$9990,8,0),"")</f>
        <v/>
      </c>
      <c r="H4027" s="40" t="str">
        <f t="shared" si="73"/>
        <v/>
      </c>
    </row>
    <row r="4028" spans="4:8" x14ac:dyDescent="0.25">
      <c r="D4028" s="100"/>
      <c r="G4028" s="19" t="str">
        <f>IFERROR(VLOOKUP($D4028,LISTA!$A$2:$J$9990,8,0),"")</f>
        <v/>
      </c>
      <c r="H4028" s="40" t="str">
        <f t="shared" si="73"/>
        <v/>
      </c>
    </row>
    <row r="4029" spans="4:8" x14ac:dyDescent="0.25">
      <c r="D4029" s="100"/>
      <c r="G4029" s="19" t="str">
        <f>IFERROR(VLOOKUP($D4029,LISTA!$A$2:$J$9990,8,0),"")</f>
        <v/>
      </c>
      <c r="H4029" s="40" t="str">
        <f t="shared" si="73"/>
        <v/>
      </c>
    </row>
    <row r="4030" spans="4:8" x14ac:dyDescent="0.25">
      <c r="D4030" s="100"/>
      <c r="G4030" s="19" t="str">
        <f>IFERROR(VLOOKUP($D4030,LISTA!$A$2:$J$9990,8,0),"")</f>
        <v/>
      </c>
      <c r="H4030" s="40" t="str">
        <f t="shared" si="73"/>
        <v/>
      </c>
    </row>
    <row r="4031" spans="4:8" x14ac:dyDescent="0.25">
      <c r="D4031" s="100"/>
      <c r="G4031" s="19" t="str">
        <f>IFERROR(VLOOKUP($D4031,LISTA!$A$2:$J$9990,8,0),"")</f>
        <v/>
      </c>
      <c r="H4031" s="40" t="str">
        <f t="shared" si="73"/>
        <v/>
      </c>
    </row>
    <row r="4032" spans="4:8" x14ac:dyDescent="0.25">
      <c r="D4032" s="100"/>
      <c r="G4032" s="19" t="str">
        <f>IFERROR(VLOOKUP($D4032,LISTA!$A$2:$J$9990,8,0),"")</f>
        <v/>
      </c>
      <c r="H4032" s="40" t="str">
        <f t="shared" si="73"/>
        <v/>
      </c>
    </row>
    <row r="4033" spans="4:8" x14ac:dyDescent="0.25">
      <c r="D4033" s="100"/>
      <c r="G4033" s="19" t="str">
        <f>IFERROR(VLOOKUP($D4033,LISTA!$A$2:$J$9990,8,0),"")</f>
        <v/>
      </c>
      <c r="H4033" s="40" t="str">
        <f t="shared" si="73"/>
        <v/>
      </c>
    </row>
    <row r="4034" spans="4:8" x14ac:dyDescent="0.25">
      <c r="D4034" s="100"/>
      <c r="G4034" s="19" t="str">
        <f>IFERROR(VLOOKUP($D4034,LISTA!$A$2:$J$9990,8,0),"")</f>
        <v/>
      </c>
      <c r="H4034" s="40" t="str">
        <f t="shared" si="73"/>
        <v/>
      </c>
    </row>
    <row r="4035" spans="4:8" x14ac:dyDescent="0.25">
      <c r="D4035" s="100"/>
      <c r="G4035" s="19" t="str">
        <f>IFERROR(VLOOKUP($D4035,LISTA!$A$2:$J$9990,8,0),"")</f>
        <v/>
      </c>
      <c r="H4035" s="40" t="str">
        <f t="shared" si="73"/>
        <v/>
      </c>
    </row>
    <row r="4036" spans="4:8" x14ac:dyDescent="0.25">
      <c r="D4036" s="100"/>
      <c r="G4036" s="19" t="str">
        <f>IFERROR(VLOOKUP($D4036,LISTA!$A$2:$J$9990,8,0),"")</f>
        <v/>
      </c>
      <c r="H4036" s="40" t="str">
        <f t="shared" si="73"/>
        <v/>
      </c>
    </row>
    <row r="4037" spans="4:8" x14ac:dyDescent="0.25">
      <c r="D4037" s="100"/>
      <c r="G4037" s="19" t="str">
        <f>IFERROR(VLOOKUP($D4037,LISTA!$A$2:$J$9990,8,0),"")</f>
        <v/>
      </c>
      <c r="H4037" s="40" t="str">
        <f t="shared" ref="H4037:H4100" si="74">IF(OR(G4037=$K$10,G4037=$K$11,G4037=$K$14,G4037=$K$15,G4037=$K$16,G4037=$K$17,G4037=$K$18,G4037=$K$19,G4037=$K$20,G4037=$K$21,G4037=$K$22,G4037=$K$23,G4037=$K$24,G4037=$K$25,G4037=$K$26,G4037=$K$27,G4037=$K$28),$K$9,IF(OR(G4037=$K$32,G4037=$K$33),$K$31,IF(OR(G4037=$K$38),$K$37,"")))</f>
        <v/>
      </c>
    </row>
    <row r="4038" spans="4:8" x14ac:dyDescent="0.25">
      <c r="D4038" s="100"/>
      <c r="G4038" s="19" t="str">
        <f>IFERROR(VLOOKUP($D4038,LISTA!$A$2:$J$9990,8,0),"")</f>
        <v/>
      </c>
      <c r="H4038" s="40" t="str">
        <f t="shared" si="74"/>
        <v/>
      </c>
    </row>
    <row r="4039" spans="4:8" x14ac:dyDescent="0.25">
      <c r="D4039" s="100"/>
      <c r="G4039" s="19" t="str">
        <f>IFERROR(VLOOKUP($D4039,LISTA!$A$2:$J$9990,8,0),"")</f>
        <v/>
      </c>
      <c r="H4039" s="40" t="str">
        <f t="shared" si="74"/>
        <v/>
      </c>
    </row>
    <row r="4040" spans="4:8" x14ac:dyDescent="0.25">
      <c r="D4040" s="100"/>
      <c r="G4040" s="19" t="str">
        <f>IFERROR(VLOOKUP($D4040,LISTA!$A$2:$J$9990,8,0),"")</f>
        <v/>
      </c>
      <c r="H4040" s="40" t="str">
        <f t="shared" si="74"/>
        <v/>
      </c>
    </row>
    <row r="4041" spans="4:8" x14ac:dyDescent="0.25">
      <c r="D4041" s="100"/>
      <c r="G4041" s="19" t="str">
        <f>IFERROR(VLOOKUP($D4041,LISTA!$A$2:$J$9990,8,0),"")</f>
        <v/>
      </c>
      <c r="H4041" s="40" t="str">
        <f t="shared" si="74"/>
        <v/>
      </c>
    </row>
    <row r="4042" spans="4:8" x14ac:dyDescent="0.25">
      <c r="D4042" s="100"/>
      <c r="G4042" s="19" t="str">
        <f>IFERROR(VLOOKUP($D4042,LISTA!$A$2:$J$9990,8,0),"")</f>
        <v/>
      </c>
      <c r="H4042" s="40" t="str">
        <f t="shared" si="74"/>
        <v/>
      </c>
    </row>
    <row r="4043" spans="4:8" x14ac:dyDescent="0.25">
      <c r="D4043" s="100"/>
      <c r="G4043" s="19" t="str">
        <f>IFERROR(VLOOKUP($D4043,LISTA!$A$2:$J$9990,8,0),"")</f>
        <v/>
      </c>
      <c r="H4043" s="40" t="str">
        <f t="shared" si="74"/>
        <v/>
      </c>
    </row>
    <row r="4044" spans="4:8" x14ac:dyDescent="0.25">
      <c r="D4044" s="100"/>
      <c r="G4044" s="19" t="str">
        <f>IFERROR(VLOOKUP($D4044,LISTA!$A$2:$J$9990,8,0),"")</f>
        <v/>
      </c>
      <c r="H4044" s="40" t="str">
        <f t="shared" si="74"/>
        <v/>
      </c>
    </row>
    <row r="4045" spans="4:8" x14ac:dyDescent="0.25">
      <c r="D4045" s="100"/>
      <c r="G4045" s="19" t="str">
        <f>IFERROR(VLOOKUP($D4045,LISTA!$A$2:$J$9990,8,0),"")</f>
        <v/>
      </c>
      <c r="H4045" s="40" t="str">
        <f t="shared" si="74"/>
        <v/>
      </c>
    </row>
    <row r="4046" spans="4:8" x14ac:dyDescent="0.25">
      <c r="D4046" s="100"/>
      <c r="G4046" s="19" t="str">
        <f>IFERROR(VLOOKUP($D4046,LISTA!$A$2:$J$9990,8,0),"")</f>
        <v/>
      </c>
      <c r="H4046" s="40" t="str">
        <f t="shared" si="74"/>
        <v/>
      </c>
    </row>
    <row r="4047" spans="4:8" x14ac:dyDescent="0.25">
      <c r="D4047" s="100"/>
      <c r="G4047" s="19" t="str">
        <f>IFERROR(VLOOKUP($D4047,LISTA!$A$2:$J$9990,8,0),"")</f>
        <v/>
      </c>
      <c r="H4047" s="40" t="str">
        <f t="shared" si="74"/>
        <v/>
      </c>
    </row>
    <row r="4048" spans="4:8" x14ac:dyDescent="0.25">
      <c r="D4048" s="100"/>
      <c r="G4048" s="19" t="str">
        <f>IFERROR(VLOOKUP($D4048,LISTA!$A$2:$J$9990,8,0),"")</f>
        <v/>
      </c>
      <c r="H4048" s="40" t="str">
        <f t="shared" si="74"/>
        <v/>
      </c>
    </row>
    <row r="4049" spans="4:8" x14ac:dyDescent="0.25">
      <c r="D4049" s="100"/>
      <c r="G4049" s="19" t="str">
        <f>IFERROR(VLOOKUP($D4049,LISTA!$A$2:$J$9990,8,0),"")</f>
        <v/>
      </c>
      <c r="H4049" s="40" t="str">
        <f t="shared" si="74"/>
        <v/>
      </c>
    </row>
    <row r="4050" spans="4:8" x14ac:dyDescent="0.25">
      <c r="D4050" s="100"/>
      <c r="G4050" s="19" t="str">
        <f>IFERROR(VLOOKUP($D4050,LISTA!$A$2:$J$9990,8,0),"")</f>
        <v/>
      </c>
      <c r="H4050" s="40" t="str">
        <f t="shared" si="74"/>
        <v/>
      </c>
    </row>
    <row r="4051" spans="4:8" x14ac:dyDescent="0.25">
      <c r="D4051" s="100"/>
      <c r="G4051" s="19" t="str">
        <f>IFERROR(VLOOKUP($D4051,LISTA!$A$2:$J$9990,8,0),"")</f>
        <v/>
      </c>
      <c r="H4051" s="40" t="str">
        <f t="shared" si="74"/>
        <v/>
      </c>
    </row>
    <row r="4052" spans="4:8" x14ac:dyDescent="0.25">
      <c r="D4052" s="100"/>
      <c r="G4052" s="19" t="str">
        <f>IFERROR(VLOOKUP($D4052,LISTA!$A$2:$J$9990,8,0),"")</f>
        <v/>
      </c>
      <c r="H4052" s="40" t="str">
        <f t="shared" si="74"/>
        <v/>
      </c>
    </row>
    <row r="4053" spans="4:8" x14ac:dyDescent="0.25">
      <c r="D4053" s="100"/>
      <c r="G4053" s="19" t="str">
        <f>IFERROR(VLOOKUP($D4053,LISTA!$A$2:$J$9990,8,0),"")</f>
        <v/>
      </c>
      <c r="H4053" s="40" t="str">
        <f t="shared" si="74"/>
        <v/>
      </c>
    </row>
    <row r="4054" spans="4:8" x14ac:dyDescent="0.25">
      <c r="D4054" s="100"/>
      <c r="G4054" s="19" t="str">
        <f>IFERROR(VLOOKUP($D4054,LISTA!$A$2:$J$9990,8,0),"")</f>
        <v/>
      </c>
      <c r="H4054" s="40" t="str">
        <f t="shared" si="74"/>
        <v/>
      </c>
    </row>
    <row r="4055" spans="4:8" x14ac:dyDescent="0.25">
      <c r="D4055" s="100"/>
      <c r="G4055" s="19" t="str">
        <f>IFERROR(VLOOKUP($D4055,LISTA!$A$2:$J$9990,8,0),"")</f>
        <v/>
      </c>
      <c r="H4055" s="40" t="str">
        <f t="shared" si="74"/>
        <v/>
      </c>
    </row>
    <row r="4056" spans="4:8" x14ac:dyDescent="0.25">
      <c r="D4056" s="100"/>
      <c r="G4056" s="19" t="str">
        <f>IFERROR(VLOOKUP($D4056,LISTA!$A$2:$J$9990,8,0),"")</f>
        <v/>
      </c>
      <c r="H4056" s="40" t="str">
        <f t="shared" si="74"/>
        <v/>
      </c>
    </row>
    <row r="4057" spans="4:8" x14ac:dyDescent="0.25">
      <c r="D4057" s="100"/>
      <c r="G4057" s="19" t="str">
        <f>IFERROR(VLOOKUP($D4057,LISTA!$A$2:$J$9990,8,0),"")</f>
        <v/>
      </c>
      <c r="H4057" s="40" t="str">
        <f t="shared" si="74"/>
        <v/>
      </c>
    </row>
    <row r="4058" spans="4:8" x14ac:dyDescent="0.25">
      <c r="D4058" s="100"/>
      <c r="G4058" s="19" t="str">
        <f>IFERROR(VLOOKUP($D4058,LISTA!$A$2:$J$9990,8,0),"")</f>
        <v/>
      </c>
      <c r="H4058" s="40" t="str">
        <f t="shared" si="74"/>
        <v/>
      </c>
    </row>
    <row r="4059" spans="4:8" x14ac:dyDescent="0.25">
      <c r="D4059" s="100"/>
      <c r="G4059" s="19" t="str">
        <f>IFERROR(VLOOKUP($D4059,LISTA!$A$2:$J$9990,8,0),"")</f>
        <v/>
      </c>
      <c r="H4059" s="40" t="str">
        <f t="shared" si="74"/>
        <v/>
      </c>
    </row>
    <row r="4060" spans="4:8" x14ac:dyDescent="0.25">
      <c r="D4060" s="100"/>
      <c r="G4060" s="19" t="str">
        <f>IFERROR(VLOOKUP($D4060,LISTA!$A$2:$J$9990,8,0),"")</f>
        <v/>
      </c>
      <c r="H4060" s="40" t="str">
        <f t="shared" si="74"/>
        <v/>
      </c>
    </row>
    <row r="4061" spans="4:8" x14ac:dyDescent="0.25">
      <c r="D4061" s="100"/>
      <c r="G4061" s="19" t="str">
        <f>IFERROR(VLOOKUP($D4061,LISTA!$A$2:$J$9990,8,0),"")</f>
        <v/>
      </c>
      <c r="H4061" s="40" t="str">
        <f t="shared" si="74"/>
        <v/>
      </c>
    </row>
    <row r="4062" spans="4:8" x14ac:dyDescent="0.25">
      <c r="D4062" s="100"/>
      <c r="G4062" s="19" t="str">
        <f>IFERROR(VLOOKUP($D4062,LISTA!$A$2:$J$9990,8,0),"")</f>
        <v/>
      </c>
      <c r="H4062" s="40" t="str">
        <f t="shared" si="74"/>
        <v/>
      </c>
    </row>
    <row r="4063" spans="4:8" x14ac:dyDescent="0.25">
      <c r="D4063" s="100"/>
      <c r="G4063" s="19" t="str">
        <f>IFERROR(VLOOKUP($D4063,LISTA!$A$2:$J$9990,8,0),"")</f>
        <v/>
      </c>
      <c r="H4063" s="40" t="str">
        <f t="shared" si="74"/>
        <v/>
      </c>
    </row>
    <row r="4064" spans="4:8" x14ac:dyDescent="0.25">
      <c r="D4064" s="100"/>
      <c r="G4064" s="19" t="str">
        <f>IFERROR(VLOOKUP($D4064,LISTA!$A$2:$J$9990,8,0),"")</f>
        <v/>
      </c>
      <c r="H4064" s="40" t="str">
        <f t="shared" si="74"/>
        <v/>
      </c>
    </row>
    <row r="4065" spans="2:8" x14ac:dyDescent="0.25">
      <c r="D4065" s="100"/>
      <c r="G4065" s="19" t="str">
        <f>IFERROR(VLOOKUP($D4065,LISTA!$A$2:$J$9990,8,0),"")</f>
        <v/>
      </c>
      <c r="H4065" s="40" t="str">
        <f t="shared" si="74"/>
        <v/>
      </c>
    </row>
    <row r="4066" spans="2:8" x14ac:dyDescent="0.25">
      <c r="D4066" s="100"/>
      <c r="G4066" s="19" t="str">
        <f>IFERROR(VLOOKUP($D4066,LISTA!$A$2:$J$9990,8,0),"")</f>
        <v/>
      </c>
      <c r="H4066" s="40" t="str">
        <f t="shared" si="74"/>
        <v/>
      </c>
    </row>
    <row r="4067" spans="2:8" x14ac:dyDescent="0.25">
      <c r="D4067" s="100"/>
      <c r="G4067" s="19" t="str">
        <f>IFERROR(VLOOKUP($D4067,LISTA!$A$2:$J$9990,8,0),"")</f>
        <v/>
      </c>
      <c r="H4067" s="40" t="str">
        <f t="shared" si="74"/>
        <v/>
      </c>
    </row>
    <row r="4068" spans="2:8" x14ac:dyDescent="0.25">
      <c r="D4068" s="100"/>
      <c r="G4068" s="19" t="str">
        <f>IFERROR(VLOOKUP($D4068,LISTA!$A$2:$J$9990,8,0),"")</f>
        <v/>
      </c>
      <c r="H4068" s="40" t="str">
        <f t="shared" si="74"/>
        <v/>
      </c>
    </row>
    <row r="4069" spans="2:8" x14ac:dyDescent="0.25">
      <c r="D4069" s="100"/>
      <c r="G4069" s="19" t="str">
        <f>IFERROR(VLOOKUP($D4069,LISTA!$A$2:$J$9990,8,0),"")</f>
        <v/>
      </c>
      <c r="H4069" s="40" t="str">
        <f t="shared" si="74"/>
        <v/>
      </c>
    </row>
    <row r="4070" spans="2:8" x14ac:dyDescent="0.25">
      <c r="D4070" s="100"/>
      <c r="G4070" s="19" t="str">
        <f>IFERROR(VLOOKUP($D4070,LISTA!$A$2:$J$9990,8,0),"")</f>
        <v/>
      </c>
      <c r="H4070" s="40" t="str">
        <f t="shared" si="74"/>
        <v/>
      </c>
    </row>
    <row r="4071" spans="2:8" x14ac:dyDescent="0.25">
      <c r="D4071" s="100"/>
      <c r="G4071" s="19" t="str">
        <f>IFERROR(VLOOKUP($D4071,LISTA!$A$2:$J$9990,8,0),"")</f>
        <v/>
      </c>
      <c r="H4071" s="40" t="str">
        <f t="shared" si="74"/>
        <v/>
      </c>
    </row>
    <row r="4072" spans="2:8" x14ac:dyDescent="0.25">
      <c r="D4072" s="100"/>
      <c r="G4072" s="19" t="str">
        <f>IFERROR(VLOOKUP($D4072,LISTA!$A$2:$J$9990,8,0),"")</f>
        <v/>
      </c>
      <c r="H4072" s="40" t="str">
        <f t="shared" si="74"/>
        <v/>
      </c>
    </row>
    <row r="4073" spans="2:8" x14ac:dyDescent="0.25">
      <c r="D4073" s="100"/>
      <c r="G4073" s="19" t="str">
        <f>IFERROR(VLOOKUP($D4073,LISTA!$A$2:$J$9990,8,0),"")</f>
        <v/>
      </c>
      <c r="H4073" s="40" t="str">
        <f t="shared" si="74"/>
        <v/>
      </c>
    </row>
    <row r="4074" spans="2:8" x14ac:dyDescent="0.25">
      <c r="D4074" s="100"/>
      <c r="G4074" s="19" t="str">
        <f>IFERROR(VLOOKUP($D4074,LISTA!$A$2:$J$9990,8,0),"")</f>
        <v/>
      </c>
      <c r="H4074" s="40" t="str">
        <f t="shared" si="74"/>
        <v/>
      </c>
    </row>
    <row r="4075" spans="2:8" x14ac:dyDescent="0.25">
      <c r="B4075" s="98" t="str">
        <f t="shared" ref="B4075:B4108" si="75">IF($D4075="","",$B4074+1)</f>
        <v/>
      </c>
      <c r="C4075" s="97" t="str">
        <f t="shared" ref="C4075:C4108" si="76">IF(D4075&lt;&gt;"",1,"")</f>
        <v/>
      </c>
      <c r="D4075" s="100"/>
      <c r="E4075" s="38"/>
      <c r="F4075" s="74" t="str">
        <f>IF($D4075="","",PEDIDO!$U209)</f>
        <v/>
      </c>
      <c r="G4075" s="19" t="str">
        <f>IFERROR(VLOOKUP($D4075,LISTA!$A$2:$J$9990,8,0),"")</f>
        <v/>
      </c>
      <c r="H4075" s="40" t="str">
        <f t="shared" si="74"/>
        <v/>
      </c>
    </row>
    <row r="4076" spans="2:8" x14ac:dyDescent="0.25">
      <c r="B4076" s="98" t="str">
        <f t="shared" si="75"/>
        <v/>
      </c>
      <c r="C4076" s="97" t="str">
        <f t="shared" si="76"/>
        <v/>
      </c>
      <c r="D4076" s="100"/>
      <c r="E4076" s="38"/>
      <c r="F4076" s="74" t="str">
        <f>IF($D4076="","",PEDIDO!$U235)</f>
        <v/>
      </c>
      <c r="G4076" s="19" t="str">
        <f>IFERROR(VLOOKUP($D4076,LISTA!$A$2:$J$9990,8,0),"")</f>
        <v/>
      </c>
      <c r="H4076" s="40" t="str">
        <f t="shared" si="74"/>
        <v/>
      </c>
    </row>
    <row r="4077" spans="2:8" x14ac:dyDescent="0.25">
      <c r="B4077" s="98" t="str">
        <f t="shared" si="75"/>
        <v/>
      </c>
      <c r="C4077" s="97" t="str">
        <f t="shared" si="76"/>
        <v/>
      </c>
      <c r="D4077" s="100"/>
      <c r="E4077" s="38"/>
      <c r="F4077" s="74" t="str">
        <f>IF($D4077="","",PEDIDO!$U257)</f>
        <v/>
      </c>
      <c r="G4077" s="19" t="str">
        <f>IFERROR(VLOOKUP($D4077,LISTA!$A$2:$J$9990,8,0),"")</f>
        <v/>
      </c>
      <c r="H4077" s="40" t="str">
        <f t="shared" si="74"/>
        <v/>
      </c>
    </row>
    <row r="4078" spans="2:8" x14ac:dyDescent="0.25">
      <c r="B4078" s="98" t="str">
        <f t="shared" si="75"/>
        <v/>
      </c>
      <c r="C4078" s="97" t="str">
        <f t="shared" si="76"/>
        <v/>
      </c>
      <c r="D4078" s="100"/>
      <c r="E4078" s="38"/>
      <c r="F4078" s="74" t="str">
        <f>IF($D4078="","",PEDIDO!$U423)</f>
        <v/>
      </c>
      <c r="G4078" s="19" t="str">
        <f>IFERROR(VLOOKUP($D4078,LISTA!$A$2:$J$9990,8,0),"")</f>
        <v/>
      </c>
      <c r="H4078" s="40" t="str">
        <f t="shared" si="74"/>
        <v/>
      </c>
    </row>
    <row r="4079" spans="2:8" x14ac:dyDescent="0.25">
      <c r="B4079" s="98" t="str">
        <f t="shared" si="75"/>
        <v/>
      </c>
      <c r="C4079" s="97" t="str">
        <f t="shared" si="76"/>
        <v/>
      </c>
      <c r="D4079" s="100"/>
      <c r="E4079" s="38"/>
      <c r="F4079" s="74" t="str">
        <f>IF($D4079="","",PEDIDO!$U443)</f>
        <v/>
      </c>
      <c r="G4079" s="19" t="str">
        <f>IFERROR(VLOOKUP($D4079,LISTA!$A$2:$J$9990,8,0),"")</f>
        <v/>
      </c>
      <c r="H4079" s="40" t="str">
        <f t="shared" si="74"/>
        <v/>
      </c>
    </row>
    <row r="4080" spans="2:8" x14ac:dyDescent="0.25">
      <c r="B4080" s="98" t="str">
        <f t="shared" si="75"/>
        <v/>
      </c>
      <c r="C4080" s="97" t="str">
        <f t="shared" si="76"/>
        <v/>
      </c>
      <c r="D4080" s="100"/>
      <c r="E4080" s="38"/>
      <c r="F4080" s="74" t="str">
        <f>IF($D4080="","",PEDIDO!$U507)</f>
        <v/>
      </c>
      <c r="G4080" s="19" t="str">
        <f>IFERROR(VLOOKUP($D4080,LISTA!$A$2:$J$9990,8,0),"")</f>
        <v/>
      </c>
      <c r="H4080" s="40" t="str">
        <f t="shared" si="74"/>
        <v/>
      </c>
    </row>
    <row r="4081" spans="2:8" x14ac:dyDescent="0.25">
      <c r="B4081" s="98" t="str">
        <f t="shared" si="75"/>
        <v/>
      </c>
      <c r="C4081" s="97" t="str">
        <f t="shared" si="76"/>
        <v/>
      </c>
      <c r="D4081" s="100"/>
      <c r="E4081" s="38"/>
      <c r="F4081" s="74" t="str">
        <f>IF($D4081="","",PEDIDO!$U508)</f>
        <v/>
      </c>
      <c r="G4081" s="19" t="str">
        <f>IFERROR(VLOOKUP($D4081,LISTA!$A$2:$J$9990,8,0),"")</f>
        <v/>
      </c>
      <c r="H4081" s="40" t="str">
        <f t="shared" si="74"/>
        <v/>
      </c>
    </row>
    <row r="4082" spans="2:8" x14ac:dyDescent="0.25">
      <c r="B4082" s="98" t="str">
        <f t="shared" si="75"/>
        <v/>
      </c>
      <c r="C4082" s="97" t="str">
        <f t="shared" si="76"/>
        <v/>
      </c>
      <c r="D4082" s="100"/>
      <c r="E4082" s="38"/>
      <c r="F4082" s="74" t="str">
        <f>IF($D4082="","",PEDIDO!$U540)</f>
        <v/>
      </c>
      <c r="G4082" s="19" t="str">
        <f>IFERROR(VLOOKUP($D4082,LISTA!$A$2:$J$9990,8,0),"")</f>
        <v/>
      </c>
      <c r="H4082" s="40" t="str">
        <f t="shared" si="74"/>
        <v/>
      </c>
    </row>
    <row r="4083" spans="2:8" x14ac:dyDescent="0.25">
      <c r="B4083" s="98" t="str">
        <f t="shared" si="75"/>
        <v/>
      </c>
      <c r="C4083" s="97" t="str">
        <f t="shared" si="76"/>
        <v/>
      </c>
      <c r="D4083" s="100"/>
      <c r="E4083" s="38"/>
      <c r="F4083" s="74" t="str">
        <f>IF($D4083="","",PEDIDO!$U547)</f>
        <v/>
      </c>
      <c r="G4083" s="19" t="str">
        <f>IFERROR(VLOOKUP($D4083,LISTA!$A$2:$J$9990,8,0),"")</f>
        <v/>
      </c>
      <c r="H4083" s="40" t="str">
        <f t="shared" si="74"/>
        <v/>
      </c>
    </row>
    <row r="4084" spans="2:8" x14ac:dyDescent="0.25">
      <c r="B4084" s="98" t="str">
        <f t="shared" si="75"/>
        <v/>
      </c>
      <c r="C4084" s="97" t="str">
        <f t="shared" si="76"/>
        <v/>
      </c>
      <c r="D4084" s="100"/>
      <c r="E4084" s="38"/>
      <c r="F4084" s="74" t="str">
        <f>IF($D4084="","",PEDIDO!$U567)</f>
        <v/>
      </c>
      <c r="G4084" s="19" t="str">
        <f>IFERROR(VLOOKUP($D4084,LISTA!$A$2:$J$9990,8,0),"")</f>
        <v/>
      </c>
      <c r="H4084" s="40" t="str">
        <f t="shared" si="74"/>
        <v/>
      </c>
    </row>
    <row r="4085" spans="2:8" x14ac:dyDescent="0.25">
      <c r="B4085" s="98" t="str">
        <f t="shared" si="75"/>
        <v/>
      </c>
      <c r="C4085" s="97" t="str">
        <f t="shared" si="76"/>
        <v/>
      </c>
      <c r="D4085" s="100"/>
      <c r="E4085" s="38"/>
      <c r="F4085" s="74" t="str">
        <f>IF($D4085="","",PEDIDO!$U570)</f>
        <v/>
      </c>
      <c r="G4085" s="19" t="str">
        <f>IFERROR(VLOOKUP($D4085,LISTA!$A$2:$J$9990,8,0),"")</f>
        <v/>
      </c>
      <c r="H4085" s="40" t="str">
        <f t="shared" si="74"/>
        <v/>
      </c>
    </row>
    <row r="4086" spans="2:8" x14ac:dyDescent="0.25">
      <c r="B4086" s="98" t="str">
        <f t="shared" si="75"/>
        <v/>
      </c>
      <c r="C4086" s="97" t="str">
        <f t="shared" si="76"/>
        <v/>
      </c>
      <c r="D4086" s="100"/>
      <c r="E4086" s="38"/>
      <c r="F4086" s="74" t="str">
        <f>IF($D4086="","",PEDIDO!$U574)</f>
        <v/>
      </c>
      <c r="G4086" s="19" t="str">
        <f>IFERROR(VLOOKUP($D4086,LISTA!$A$2:$J$9990,8,0),"")</f>
        <v/>
      </c>
      <c r="H4086" s="40" t="str">
        <f t="shared" si="74"/>
        <v/>
      </c>
    </row>
    <row r="4087" spans="2:8" x14ac:dyDescent="0.25">
      <c r="B4087" s="98" t="str">
        <f t="shared" si="75"/>
        <v/>
      </c>
      <c r="C4087" s="97" t="str">
        <f t="shared" si="76"/>
        <v/>
      </c>
      <c r="D4087" s="100"/>
      <c r="E4087" s="38"/>
      <c r="F4087" s="74" t="str">
        <f>IF($D4087="","",PEDIDO!$U576)</f>
        <v/>
      </c>
      <c r="G4087" s="19" t="str">
        <f>IFERROR(VLOOKUP($D4087,LISTA!$A$2:$J$9990,8,0),"")</f>
        <v/>
      </c>
      <c r="H4087" s="40" t="str">
        <f t="shared" si="74"/>
        <v/>
      </c>
    </row>
    <row r="4088" spans="2:8" x14ac:dyDescent="0.25">
      <c r="B4088" s="98" t="str">
        <f t="shared" si="75"/>
        <v/>
      </c>
      <c r="C4088" s="97" t="str">
        <f t="shared" si="76"/>
        <v/>
      </c>
      <c r="D4088" s="100"/>
      <c r="E4088" s="38"/>
      <c r="F4088" s="74" t="str">
        <f>IF($D4088="","",PEDIDO!$U577)</f>
        <v/>
      </c>
      <c r="G4088" s="19" t="str">
        <f>IFERROR(VLOOKUP($D4088,LISTA!$A$2:$J$9990,8,0),"")</f>
        <v/>
      </c>
      <c r="H4088" s="40" t="str">
        <f t="shared" si="74"/>
        <v/>
      </c>
    </row>
    <row r="4089" spans="2:8" x14ac:dyDescent="0.25">
      <c r="B4089" s="98" t="str">
        <f t="shared" si="75"/>
        <v/>
      </c>
      <c r="C4089" s="97" t="str">
        <f t="shared" si="76"/>
        <v/>
      </c>
      <c r="D4089" s="100"/>
      <c r="E4089" s="38"/>
      <c r="F4089" s="74" t="str">
        <f>IF($D4089="","",PEDIDO!$U578)</f>
        <v/>
      </c>
      <c r="G4089" s="19" t="str">
        <f>IFERROR(VLOOKUP($D4089,LISTA!$A$2:$J$9990,8,0),"")</f>
        <v/>
      </c>
      <c r="H4089" s="40" t="str">
        <f t="shared" si="74"/>
        <v/>
      </c>
    </row>
    <row r="4090" spans="2:8" x14ac:dyDescent="0.25">
      <c r="B4090" s="98" t="str">
        <f t="shared" si="75"/>
        <v/>
      </c>
      <c r="C4090" s="97" t="str">
        <f t="shared" si="76"/>
        <v/>
      </c>
      <c r="D4090" s="100"/>
      <c r="E4090" s="38"/>
      <c r="F4090" s="74" t="str">
        <f>IF($D4090="","",PEDIDO!$U582)</f>
        <v/>
      </c>
      <c r="G4090" s="19" t="str">
        <f>IFERROR(VLOOKUP($D4090,LISTA!$A$2:$J$9990,8,0),"")</f>
        <v/>
      </c>
      <c r="H4090" s="40" t="str">
        <f t="shared" si="74"/>
        <v/>
      </c>
    </row>
    <row r="4091" spans="2:8" x14ac:dyDescent="0.25">
      <c r="B4091" s="98" t="str">
        <f t="shared" si="75"/>
        <v/>
      </c>
      <c r="C4091" s="97" t="str">
        <f t="shared" si="76"/>
        <v/>
      </c>
      <c r="D4091" s="100"/>
      <c r="E4091" s="38"/>
      <c r="F4091" s="74" t="str">
        <f>IF($D4091="","",PEDIDO!$U583)</f>
        <v/>
      </c>
      <c r="G4091" s="19" t="str">
        <f>IFERROR(VLOOKUP($D4091,LISTA!$A$2:$J$9990,8,0),"")</f>
        <v/>
      </c>
      <c r="H4091" s="40" t="str">
        <f t="shared" si="74"/>
        <v/>
      </c>
    </row>
    <row r="4092" spans="2:8" x14ac:dyDescent="0.25">
      <c r="B4092" s="98" t="str">
        <f t="shared" si="75"/>
        <v/>
      </c>
      <c r="C4092" s="97" t="str">
        <f t="shared" si="76"/>
        <v/>
      </c>
      <c r="D4092" s="100"/>
      <c r="E4092" s="38"/>
      <c r="F4092" s="74" t="str">
        <f>IF($D4092="","",PEDIDO!$U585)</f>
        <v/>
      </c>
      <c r="G4092" s="19" t="str">
        <f>IFERROR(VLOOKUP($D4092,LISTA!$A$2:$J$9990,8,0),"")</f>
        <v/>
      </c>
      <c r="H4092" s="40" t="str">
        <f t="shared" si="74"/>
        <v/>
      </c>
    </row>
    <row r="4093" spans="2:8" x14ac:dyDescent="0.25">
      <c r="B4093" s="98" t="str">
        <f t="shared" si="75"/>
        <v/>
      </c>
      <c r="C4093" s="97" t="str">
        <f t="shared" si="76"/>
        <v/>
      </c>
      <c r="D4093" s="100"/>
      <c r="E4093" s="38"/>
      <c r="F4093" s="74" t="str">
        <f>IF($D4093="","",PEDIDO!$U587)</f>
        <v/>
      </c>
      <c r="G4093" s="19" t="str">
        <f>IFERROR(VLOOKUP($D4093,LISTA!$A$2:$J$9990,8,0),"")</f>
        <v/>
      </c>
      <c r="H4093" s="40" t="str">
        <f t="shared" si="74"/>
        <v/>
      </c>
    </row>
    <row r="4094" spans="2:8" x14ac:dyDescent="0.25">
      <c r="B4094" s="98" t="str">
        <f t="shared" si="75"/>
        <v/>
      </c>
      <c r="C4094" s="97" t="str">
        <f t="shared" si="76"/>
        <v/>
      </c>
      <c r="D4094" s="100"/>
      <c r="E4094" s="38"/>
      <c r="F4094" s="74" t="str">
        <f>IF($D4094="","",PEDIDO!$U588)</f>
        <v/>
      </c>
      <c r="G4094" s="19" t="str">
        <f>IFERROR(VLOOKUP($D4094,LISTA!$A$2:$J$9990,8,0),"")</f>
        <v/>
      </c>
      <c r="H4094" s="40" t="str">
        <f t="shared" si="74"/>
        <v/>
      </c>
    </row>
    <row r="4095" spans="2:8" x14ac:dyDescent="0.25">
      <c r="B4095" s="98" t="str">
        <f t="shared" si="75"/>
        <v/>
      </c>
      <c r="C4095" s="97" t="str">
        <f t="shared" si="76"/>
        <v/>
      </c>
      <c r="D4095" s="100"/>
      <c r="E4095" s="38"/>
      <c r="F4095" s="74" t="str">
        <f>IF($D4095="","",PEDIDO!$U591)</f>
        <v/>
      </c>
      <c r="G4095" s="19" t="str">
        <f>IFERROR(VLOOKUP($D4095,LISTA!$A$2:$J$9990,8,0),"")</f>
        <v/>
      </c>
      <c r="H4095" s="40" t="str">
        <f t="shared" si="74"/>
        <v/>
      </c>
    </row>
    <row r="4096" spans="2:8" x14ac:dyDescent="0.25">
      <c r="B4096" s="98" t="str">
        <f t="shared" si="75"/>
        <v/>
      </c>
      <c r="C4096" s="97" t="str">
        <f t="shared" si="76"/>
        <v/>
      </c>
      <c r="D4096" s="100"/>
      <c r="E4096" s="38"/>
      <c r="F4096" s="74" t="str">
        <f>IF($D4096="","",PEDIDO!$U593)</f>
        <v/>
      </c>
      <c r="G4096" s="19" t="str">
        <f>IFERROR(VLOOKUP($D4096,LISTA!$A$2:$J$9990,8,0),"")</f>
        <v/>
      </c>
      <c r="H4096" s="40" t="str">
        <f t="shared" si="74"/>
        <v/>
      </c>
    </row>
    <row r="4097" spans="2:8" x14ac:dyDescent="0.25">
      <c r="B4097" s="98" t="str">
        <f t="shared" si="75"/>
        <v/>
      </c>
      <c r="C4097" s="97" t="str">
        <f t="shared" si="76"/>
        <v/>
      </c>
      <c r="D4097" s="100"/>
      <c r="E4097" s="38"/>
      <c r="F4097" s="74" t="str">
        <f>IF($D4097="","",PEDIDO!$U595)</f>
        <v/>
      </c>
      <c r="G4097" s="19" t="str">
        <f>IFERROR(VLOOKUP($D4097,LISTA!$A$2:$J$9990,8,0),"")</f>
        <v/>
      </c>
      <c r="H4097" s="40" t="str">
        <f t="shared" si="74"/>
        <v/>
      </c>
    </row>
    <row r="4098" spans="2:8" x14ac:dyDescent="0.25">
      <c r="B4098" s="98" t="str">
        <f t="shared" si="75"/>
        <v/>
      </c>
      <c r="C4098" s="97" t="str">
        <f t="shared" si="76"/>
        <v/>
      </c>
      <c r="D4098" s="100"/>
      <c r="E4098" s="38"/>
      <c r="F4098" s="74" t="str">
        <f>IF($D4098="","",PEDIDO!$U596)</f>
        <v/>
      </c>
      <c r="G4098" s="19" t="str">
        <f>IFERROR(VLOOKUP($D4098,LISTA!$A$2:$J$9990,8,0),"")</f>
        <v/>
      </c>
      <c r="H4098" s="40" t="str">
        <f t="shared" si="74"/>
        <v/>
      </c>
    </row>
    <row r="4099" spans="2:8" x14ac:dyDescent="0.25">
      <c r="B4099" s="98" t="str">
        <f t="shared" si="75"/>
        <v/>
      </c>
      <c r="C4099" s="97" t="str">
        <f t="shared" si="76"/>
        <v/>
      </c>
      <c r="D4099" s="100"/>
      <c r="E4099" s="38"/>
      <c r="F4099" s="74" t="str">
        <f>IF($D4099="","",PEDIDO!$U599)</f>
        <v/>
      </c>
      <c r="G4099" s="19" t="str">
        <f>IFERROR(VLOOKUP($D4099,LISTA!$A$2:$J$9990,8,0),"")</f>
        <v/>
      </c>
      <c r="H4099" s="40" t="str">
        <f t="shared" si="74"/>
        <v/>
      </c>
    </row>
    <row r="4100" spans="2:8" x14ac:dyDescent="0.25">
      <c r="B4100" s="98" t="str">
        <f t="shared" si="75"/>
        <v/>
      </c>
      <c r="C4100" s="97" t="str">
        <f t="shared" si="76"/>
        <v/>
      </c>
      <c r="D4100" s="100"/>
      <c r="E4100" s="38"/>
      <c r="F4100" s="74" t="str">
        <f>IF($D4100="","",PEDIDO!$U603)</f>
        <v/>
      </c>
      <c r="G4100" s="19" t="str">
        <f>IFERROR(VLOOKUP($D4100,LISTA!$A$2:$J$9990,8,0),"")</f>
        <v/>
      </c>
      <c r="H4100" s="40" t="str">
        <f t="shared" si="74"/>
        <v/>
      </c>
    </row>
    <row r="4101" spans="2:8" x14ac:dyDescent="0.25">
      <c r="B4101" s="98" t="str">
        <f t="shared" si="75"/>
        <v/>
      </c>
      <c r="C4101" s="97" t="str">
        <f t="shared" si="76"/>
        <v/>
      </c>
      <c r="D4101" s="100"/>
      <c r="E4101" s="38"/>
      <c r="F4101" s="74" t="str">
        <f>IF($D4101="","",PEDIDO!$U604)</f>
        <v/>
      </c>
      <c r="G4101" s="19" t="str">
        <f>IFERROR(VLOOKUP($D4101,LISTA!$A$2:$J$9990,8,0),"")</f>
        <v/>
      </c>
      <c r="H4101" s="40" t="str">
        <f t="shared" ref="H4101:H4164" si="77">IF(OR(G4101=$K$10,G4101=$K$11,G4101=$K$14,G4101=$K$15,G4101=$K$16,G4101=$K$17,G4101=$K$18,G4101=$K$19,G4101=$K$20,G4101=$K$21,G4101=$K$22,G4101=$K$23,G4101=$K$24,G4101=$K$25,G4101=$K$26,G4101=$K$27,G4101=$K$28),$K$9,IF(OR(G4101=$K$32,G4101=$K$33),$K$31,IF(OR(G4101=$K$38),$K$37,"")))</f>
        <v/>
      </c>
    </row>
    <row r="4102" spans="2:8" x14ac:dyDescent="0.25">
      <c r="B4102" s="98" t="str">
        <f t="shared" si="75"/>
        <v/>
      </c>
      <c r="C4102" s="97" t="str">
        <f t="shared" si="76"/>
        <v/>
      </c>
      <c r="D4102" s="100"/>
      <c r="E4102" s="38"/>
      <c r="F4102" s="74" t="str">
        <f>IF($D4102="","",PEDIDO!$U606)</f>
        <v/>
      </c>
      <c r="G4102" s="19" t="str">
        <f>IFERROR(VLOOKUP($D4102,LISTA!$A$2:$J$9990,8,0),"")</f>
        <v/>
      </c>
      <c r="H4102" s="40" t="str">
        <f t="shared" si="77"/>
        <v/>
      </c>
    </row>
    <row r="4103" spans="2:8" x14ac:dyDescent="0.25">
      <c r="B4103" s="98" t="str">
        <f t="shared" si="75"/>
        <v/>
      </c>
      <c r="C4103" s="97" t="str">
        <f t="shared" si="76"/>
        <v/>
      </c>
      <c r="D4103" s="100"/>
      <c r="E4103" s="38"/>
      <c r="F4103" s="74" t="str">
        <f>IF($D4103="","",PEDIDO!$U607)</f>
        <v/>
      </c>
      <c r="G4103" s="19" t="str">
        <f>IFERROR(VLOOKUP($D4103,LISTA!$A$2:$J$9990,8,0),"")</f>
        <v/>
      </c>
      <c r="H4103" s="40" t="str">
        <f t="shared" si="77"/>
        <v/>
      </c>
    </row>
    <row r="4104" spans="2:8" x14ac:dyDescent="0.25">
      <c r="B4104" s="98" t="str">
        <f t="shared" si="75"/>
        <v/>
      </c>
      <c r="C4104" s="97" t="str">
        <f t="shared" si="76"/>
        <v/>
      </c>
      <c r="D4104" s="100"/>
      <c r="E4104" s="38"/>
      <c r="F4104" s="74" t="str">
        <f>IF($D4104="","",PEDIDO!$U608)</f>
        <v/>
      </c>
      <c r="G4104" s="19" t="str">
        <f>IFERROR(VLOOKUP($D4104,LISTA!$A$2:$J$9990,8,0),"")</f>
        <v/>
      </c>
      <c r="H4104" s="40" t="str">
        <f t="shared" si="77"/>
        <v/>
      </c>
    </row>
    <row r="4105" spans="2:8" x14ac:dyDescent="0.25">
      <c r="B4105" s="98" t="str">
        <f t="shared" si="75"/>
        <v/>
      </c>
      <c r="C4105" s="97" t="str">
        <f t="shared" si="76"/>
        <v/>
      </c>
      <c r="D4105" s="100"/>
      <c r="E4105" s="38"/>
      <c r="F4105" s="74" t="str">
        <f>IF($D4105="","",PEDIDO!$U609)</f>
        <v/>
      </c>
      <c r="G4105" s="19" t="str">
        <f>IFERROR(VLOOKUP($D4105,LISTA!$A$2:$J$9990,8,0),"")</f>
        <v/>
      </c>
      <c r="H4105" s="40" t="str">
        <f t="shared" si="77"/>
        <v/>
      </c>
    </row>
    <row r="4106" spans="2:8" x14ac:dyDescent="0.25">
      <c r="B4106" s="98" t="str">
        <f t="shared" si="75"/>
        <v/>
      </c>
      <c r="C4106" s="97" t="str">
        <f t="shared" si="76"/>
        <v/>
      </c>
      <c r="D4106" s="100"/>
      <c r="E4106" s="38"/>
      <c r="F4106" s="74" t="str">
        <f>IF($D4106="","",PEDIDO!$U610)</f>
        <v/>
      </c>
      <c r="G4106" s="19" t="str">
        <f>IFERROR(VLOOKUP($D4106,LISTA!$A$2:$J$9990,8,0),"")</f>
        <v/>
      </c>
      <c r="H4106" s="40" t="str">
        <f t="shared" si="77"/>
        <v/>
      </c>
    </row>
    <row r="4107" spans="2:8" x14ac:dyDescent="0.25">
      <c r="B4107" s="98" t="str">
        <f t="shared" si="75"/>
        <v/>
      </c>
      <c r="C4107" s="97" t="str">
        <f t="shared" si="76"/>
        <v/>
      </c>
      <c r="D4107" s="100"/>
      <c r="E4107" s="38"/>
      <c r="F4107" s="74" t="str">
        <f>IF($D4107="","",PEDIDO!$U611)</f>
        <v/>
      </c>
      <c r="G4107" s="19" t="str">
        <f>IFERROR(VLOOKUP($D4107,LISTA!$A$2:$J$9990,8,0),"")</f>
        <v/>
      </c>
      <c r="H4107" s="40" t="str">
        <f t="shared" si="77"/>
        <v/>
      </c>
    </row>
    <row r="4108" spans="2:8" x14ac:dyDescent="0.25">
      <c r="B4108" s="98" t="str">
        <f t="shared" si="75"/>
        <v/>
      </c>
      <c r="C4108" s="97" t="str">
        <f t="shared" si="76"/>
        <v/>
      </c>
      <c r="D4108" s="100"/>
      <c r="E4108" s="38"/>
      <c r="F4108" s="74" t="str">
        <f>IF($D4108="","",PEDIDO!$U616)</f>
        <v/>
      </c>
      <c r="G4108" s="19" t="str">
        <f>IFERROR(VLOOKUP($D4108,LISTA!$A$2:$J$9990,8,0),"")</f>
        <v/>
      </c>
      <c r="H4108" s="40" t="str">
        <f t="shared" si="77"/>
        <v/>
      </c>
    </row>
    <row r="4109" spans="2:8" x14ac:dyDescent="0.25">
      <c r="D4109" s="100"/>
      <c r="G4109" s="19" t="str">
        <f>IFERROR(VLOOKUP($D4109,LISTA!$A$2:$J$9990,8,0),"")</f>
        <v/>
      </c>
      <c r="H4109" s="40" t="str">
        <f t="shared" si="77"/>
        <v/>
      </c>
    </row>
    <row r="4110" spans="2:8" x14ac:dyDescent="0.25">
      <c r="D4110" s="100"/>
      <c r="G4110" s="19" t="str">
        <f>IFERROR(VLOOKUP($D4110,LISTA!$A$2:$J$9990,8,0),"")</f>
        <v/>
      </c>
      <c r="H4110" s="40" t="str">
        <f t="shared" si="77"/>
        <v/>
      </c>
    </row>
    <row r="4111" spans="2:8" x14ac:dyDescent="0.25">
      <c r="D4111" s="100"/>
      <c r="G4111" s="19" t="str">
        <f>IFERROR(VLOOKUP($D4111,LISTA!$A$2:$J$9990,8,0),"")</f>
        <v/>
      </c>
      <c r="H4111" s="40" t="str">
        <f t="shared" si="77"/>
        <v/>
      </c>
    </row>
    <row r="4112" spans="2:8" x14ac:dyDescent="0.25">
      <c r="D4112" s="100"/>
      <c r="G4112" s="19" t="str">
        <f>IFERROR(VLOOKUP($D4112,LISTA!$A$2:$J$9990,8,0),"")</f>
        <v/>
      </c>
      <c r="H4112" s="40" t="str">
        <f t="shared" si="77"/>
        <v/>
      </c>
    </row>
    <row r="4113" spans="4:8" x14ac:dyDescent="0.25">
      <c r="D4113" s="100"/>
      <c r="G4113" s="19" t="str">
        <f>IFERROR(VLOOKUP($D4113,LISTA!$A$2:$J$9990,8,0),"")</f>
        <v/>
      </c>
      <c r="H4113" s="40" t="str">
        <f t="shared" si="77"/>
        <v/>
      </c>
    </row>
    <row r="4114" spans="4:8" x14ac:dyDescent="0.25">
      <c r="D4114" s="100"/>
      <c r="G4114" s="19" t="str">
        <f>IFERROR(VLOOKUP($D4114,LISTA!$A$2:$J$9990,8,0),"")</f>
        <v/>
      </c>
      <c r="H4114" s="40" t="str">
        <f t="shared" si="77"/>
        <v/>
      </c>
    </row>
    <row r="4115" spans="4:8" x14ac:dyDescent="0.25">
      <c r="D4115" s="100"/>
      <c r="G4115" s="19" t="str">
        <f>IFERROR(VLOOKUP($D4115,LISTA!$A$2:$J$9990,8,0),"")</f>
        <v/>
      </c>
      <c r="H4115" s="40" t="str">
        <f t="shared" si="77"/>
        <v/>
      </c>
    </row>
    <row r="4116" spans="4:8" x14ac:dyDescent="0.25">
      <c r="D4116" s="100"/>
      <c r="G4116" s="19" t="str">
        <f>IFERROR(VLOOKUP($D4116,LISTA!$A$2:$J$9990,8,0),"")</f>
        <v/>
      </c>
      <c r="H4116" s="40" t="str">
        <f t="shared" si="77"/>
        <v/>
      </c>
    </row>
    <row r="4117" spans="4:8" x14ac:dyDescent="0.25">
      <c r="D4117" s="100"/>
      <c r="G4117" s="19" t="str">
        <f>IFERROR(VLOOKUP($D4117,LISTA!$A$2:$J$9990,8,0),"")</f>
        <v/>
      </c>
      <c r="H4117" s="40" t="str">
        <f t="shared" si="77"/>
        <v/>
      </c>
    </row>
    <row r="4118" spans="4:8" x14ac:dyDescent="0.25">
      <c r="D4118" s="100"/>
      <c r="G4118" s="19" t="str">
        <f>IFERROR(VLOOKUP($D4118,LISTA!$A$2:$J$9990,8,0),"")</f>
        <v/>
      </c>
      <c r="H4118" s="40" t="str">
        <f t="shared" si="77"/>
        <v/>
      </c>
    </row>
    <row r="4119" spans="4:8" x14ac:dyDescent="0.25">
      <c r="D4119" s="100"/>
      <c r="G4119" s="19" t="str">
        <f>IFERROR(VLOOKUP($D4119,LISTA!$A$2:$J$9990,8,0),"")</f>
        <v/>
      </c>
      <c r="H4119" s="40" t="str">
        <f t="shared" si="77"/>
        <v/>
      </c>
    </row>
    <row r="4120" spans="4:8" x14ac:dyDescent="0.25">
      <c r="D4120" s="100"/>
      <c r="G4120" s="19" t="str">
        <f>IFERROR(VLOOKUP($D4120,LISTA!$A$2:$J$9990,8,0),"")</f>
        <v/>
      </c>
      <c r="H4120" s="40" t="str">
        <f t="shared" si="77"/>
        <v/>
      </c>
    </row>
    <row r="4121" spans="4:8" x14ac:dyDescent="0.25">
      <c r="D4121" s="100"/>
      <c r="G4121" s="19" t="str">
        <f>IFERROR(VLOOKUP($D4121,LISTA!$A$2:$J$9990,8,0),"")</f>
        <v/>
      </c>
      <c r="H4121" s="40" t="str">
        <f t="shared" si="77"/>
        <v/>
      </c>
    </row>
    <row r="4122" spans="4:8" x14ac:dyDescent="0.25">
      <c r="D4122" s="100"/>
      <c r="G4122" s="19" t="str">
        <f>IFERROR(VLOOKUP($D4122,LISTA!$A$2:$J$9990,8,0),"")</f>
        <v/>
      </c>
      <c r="H4122" s="40" t="str">
        <f t="shared" si="77"/>
        <v/>
      </c>
    </row>
    <row r="4123" spans="4:8" x14ac:dyDescent="0.25">
      <c r="D4123" s="100"/>
      <c r="G4123" s="19" t="str">
        <f>IFERROR(VLOOKUP($D4123,LISTA!$A$2:$J$9990,8,0),"")</f>
        <v/>
      </c>
      <c r="H4123" s="40" t="str">
        <f t="shared" si="77"/>
        <v/>
      </c>
    </row>
    <row r="4124" spans="4:8" x14ac:dyDescent="0.25">
      <c r="D4124" s="100"/>
      <c r="G4124" s="19" t="str">
        <f>IFERROR(VLOOKUP($D4124,LISTA!$A$2:$J$9990,8,0),"")</f>
        <v/>
      </c>
      <c r="H4124" s="40" t="str">
        <f t="shared" si="77"/>
        <v/>
      </c>
    </row>
    <row r="4125" spans="4:8" x14ac:dyDescent="0.25">
      <c r="D4125" s="100"/>
      <c r="G4125" s="19" t="str">
        <f>IFERROR(VLOOKUP($D4125,LISTA!$A$2:$J$9990,8,0),"")</f>
        <v/>
      </c>
      <c r="H4125" s="40" t="str">
        <f t="shared" si="77"/>
        <v/>
      </c>
    </row>
    <row r="4126" spans="4:8" x14ac:dyDescent="0.25">
      <c r="D4126" s="100"/>
      <c r="G4126" s="19" t="str">
        <f>IFERROR(VLOOKUP($D4126,LISTA!$A$2:$J$9990,8,0),"")</f>
        <v/>
      </c>
      <c r="H4126" s="40" t="str">
        <f t="shared" si="77"/>
        <v/>
      </c>
    </row>
    <row r="4127" spans="4:8" x14ac:dyDescent="0.25">
      <c r="D4127" s="100"/>
      <c r="G4127" s="19" t="str">
        <f>IFERROR(VLOOKUP($D4127,LISTA!$A$2:$J$9990,8,0),"")</f>
        <v/>
      </c>
      <c r="H4127" s="40" t="str">
        <f t="shared" si="77"/>
        <v/>
      </c>
    </row>
    <row r="4128" spans="4:8" x14ac:dyDescent="0.25">
      <c r="D4128" s="100"/>
      <c r="G4128" s="19" t="str">
        <f>IFERROR(VLOOKUP($D4128,LISTA!$A$2:$J$9990,8,0),"")</f>
        <v/>
      </c>
      <c r="H4128" s="40" t="str">
        <f t="shared" si="77"/>
        <v/>
      </c>
    </row>
    <row r="4129" spans="4:8" x14ac:dyDescent="0.25">
      <c r="D4129" s="100"/>
      <c r="G4129" s="19" t="str">
        <f>IFERROR(VLOOKUP($D4129,LISTA!$A$2:$J$9990,8,0),"")</f>
        <v/>
      </c>
      <c r="H4129" s="40" t="str">
        <f t="shared" si="77"/>
        <v/>
      </c>
    </row>
    <row r="4130" spans="4:8" x14ac:dyDescent="0.25">
      <c r="D4130" s="100"/>
      <c r="G4130" s="19" t="str">
        <f>IFERROR(VLOOKUP($D4130,LISTA!$A$2:$J$9990,8,0),"")</f>
        <v/>
      </c>
      <c r="H4130" s="40" t="str">
        <f t="shared" si="77"/>
        <v/>
      </c>
    </row>
    <row r="4131" spans="4:8" x14ac:dyDescent="0.25">
      <c r="D4131" s="100"/>
      <c r="G4131" s="19" t="str">
        <f>IFERROR(VLOOKUP($D4131,LISTA!$A$2:$J$9990,8,0),"")</f>
        <v/>
      </c>
      <c r="H4131" s="40" t="str">
        <f t="shared" si="77"/>
        <v/>
      </c>
    </row>
    <row r="4132" spans="4:8" x14ac:dyDescent="0.25">
      <c r="D4132" s="100"/>
      <c r="G4132" s="19" t="str">
        <f>IFERROR(VLOOKUP($D4132,LISTA!$A$2:$J$9990,8,0),"")</f>
        <v/>
      </c>
      <c r="H4132" s="40" t="str">
        <f t="shared" si="77"/>
        <v/>
      </c>
    </row>
    <row r="4133" spans="4:8" x14ac:dyDescent="0.25">
      <c r="D4133" s="100"/>
      <c r="G4133" s="19" t="str">
        <f>IFERROR(VLOOKUP($D4133,LISTA!$A$2:$J$9990,8,0),"")</f>
        <v/>
      </c>
      <c r="H4133" s="40" t="str">
        <f t="shared" si="77"/>
        <v/>
      </c>
    </row>
    <row r="4134" spans="4:8" x14ac:dyDescent="0.25">
      <c r="D4134" s="100"/>
      <c r="G4134" s="19" t="str">
        <f>IFERROR(VLOOKUP($D4134,LISTA!$A$2:$J$9990,8,0),"")</f>
        <v/>
      </c>
      <c r="H4134" s="40" t="str">
        <f t="shared" si="77"/>
        <v/>
      </c>
    </row>
    <row r="4135" spans="4:8" x14ac:dyDescent="0.25">
      <c r="D4135" s="100"/>
      <c r="G4135" s="19" t="str">
        <f>IFERROR(VLOOKUP($D4135,LISTA!$A$2:$J$9990,8,0),"")</f>
        <v/>
      </c>
      <c r="H4135" s="40" t="str">
        <f t="shared" si="77"/>
        <v/>
      </c>
    </row>
    <row r="4136" spans="4:8" x14ac:dyDescent="0.25">
      <c r="D4136" s="100"/>
      <c r="G4136" s="19" t="str">
        <f>IFERROR(VLOOKUP($D4136,LISTA!$A$2:$J$9990,8,0),"")</f>
        <v/>
      </c>
      <c r="H4136" s="40" t="str">
        <f t="shared" si="77"/>
        <v/>
      </c>
    </row>
    <row r="4137" spans="4:8" x14ac:dyDescent="0.25">
      <c r="D4137" s="100"/>
      <c r="G4137" s="19" t="str">
        <f>IFERROR(VLOOKUP($D4137,LISTA!$A$2:$J$9990,8,0),"")</f>
        <v/>
      </c>
      <c r="H4137" s="40" t="str">
        <f t="shared" si="77"/>
        <v/>
      </c>
    </row>
    <row r="4138" spans="4:8" x14ac:dyDescent="0.25">
      <c r="D4138" s="100"/>
      <c r="G4138" s="19" t="str">
        <f>IFERROR(VLOOKUP($D4138,LISTA!$A$2:$J$9990,8,0),"")</f>
        <v/>
      </c>
      <c r="H4138" s="40" t="str">
        <f t="shared" si="77"/>
        <v/>
      </c>
    </row>
    <row r="4139" spans="4:8" x14ac:dyDescent="0.25">
      <c r="D4139" s="100"/>
      <c r="G4139" s="19" t="str">
        <f>IFERROR(VLOOKUP($D4139,LISTA!$A$2:$J$9990,8,0),"")</f>
        <v/>
      </c>
      <c r="H4139" s="40" t="str">
        <f t="shared" si="77"/>
        <v/>
      </c>
    </row>
    <row r="4140" spans="4:8" x14ac:dyDescent="0.25">
      <c r="D4140" s="100"/>
      <c r="G4140" s="19" t="str">
        <f>IFERROR(VLOOKUP($D4140,LISTA!$A$2:$J$9990,8,0),"")</f>
        <v/>
      </c>
      <c r="H4140" s="40" t="str">
        <f t="shared" si="77"/>
        <v/>
      </c>
    </row>
    <row r="4141" spans="4:8" x14ac:dyDescent="0.25">
      <c r="D4141" s="100"/>
      <c r="G4141" s="19" t="str">
        <f>IFERROR(VLOOKUP($D4141,LISTA!$A$2:$J$9990,8,0),"")</f>
        <v/>
      </c>
      <c r="H4141" s="40" t="str">
        <f t="shared" si="77"/>
        <v/>
      </c>
    </row>
    <row r="4142" spans="4:8" x14ac:dyDescent="0.25">
      <c r="D4142" s="100"/>
      <c r="G4142" s="19" t="str">
        <f>IFERROR(VLOOKUP($D4142,LISTA!$A$2:$J$9990,8,0),"")</f>
        <v/>
      </c>
      <c r="H4142" s="40" t="str">
        <f t="shared" si="77"/>
        <v/>
      </c>
    </row>
    <row r="4143" spans="4:8" x14ac:dyDescent="0.25">
      <c r="D4143" s="100"/>
      <c r="G4143" s="19" t="str">
        <f>IFERROR(VLOOKUP($D4143,LISTA!$A$2:$J$9990,8,0),"")</f>
        <v/>
      </c>
      <c r="H4143" s="40" t="str">
        <f t="shared" si="77"/>
        <v/>
      </c>
    </row>
    <row r="4144" spans="4:8" x14ac:dyDescent="0.25">
      <c r="D4144" s="100"/>
      <c r="G4144" s="19" t="str">
        <f>IFERROR(VLOOKUP($D4144,LISTA!$A$2:$J$9990,8,0),"")</f>
        <v/>
      </c>
      <c r="H4144" s="40" t="str">
        <f t="shared" si="77"/>
        <v/>
      </c>
    </row>
    <row r="4145" spans="4:8" x14ac:dyDescent="0.25">
      <c r="D4145" s="100"/>
      <c r="G4145" s="19" t="str">
        <f>IFERROR(VLOOKUP($D4145,LISTA!$A$2:$J$9990,8,0),"")</f>
        <v/>
      </c>
      <c r="H4145" s="40" t="str">
        <f t="shared" si="77"/>
        <v/>
      </c>
    </row>
    <row r="4146" spans="4:8" x14ac:dyDescent="0.25">
      <c r="D4146" s="100"/>
      <c r="G4146" s="19" t="str">
        <f>IFERROR(VLOOKUP($D4146,LISTA!$A$2:$J$9990,8,0),"")</f>
        <v/>
      </c>
      <c r="H4146" s="40" t="str">
        <f t="shared" si="77"/>
        <v/>
      </c>
    </row>
    <row r="4147" spans="4:8" x14ac:dyDescent="0.25">
      <c r="D4147" s="100"/>
      <c r="G4147" s="19" t="str">
        <f>IFERROR(VLOOKUP($D4147,LISTA!$A$2:$J$9990,8,0),"")</f>
        <v/>
      </c>
      <c r="H4147" s="40" t="str">
        <f t="shared" si="77"/>
        <v/>
      </c>
    </row>
    <row r="4148" spans="4:8" x14ac:dyDescent="0.25">
      <c r="D4148" s="100"/>
      <c r="G4148" s="19" t="str">
        <f>IFERROR(VLOOKUP($D4148,LISTA!$A$2:$J$9990,8,0),"")</f>
        <v/>
      </c>
      <c r="H4148" s="40" t="str">
        <f t="shared" si="77"/>
        <v/>
      </c>
    </row>
    <row r="4149" spans="4:8" x14ac:dyDescent="0.25">
      <c r="D4149" s="100"/>
      <c r="G4149" s="19" t="str">
        <f>IFERROR(VLOOKUP($D4149,LISTA!$A$2:$J$9990,8,0),"")</f>
        <v/>
      </c>
      <c r="H4149" s="40" t="str">
        <f t="shared" si="77"/>
        <v/>
      </c>
    </row>
    <row r="4150" spans="4:8" x14ac:dyDescent="0.25">
      <c r="D4150" s="100"/>
      <c r="G4150" s="19" t="str">
        <f>IFERROR(VLOOKUP($D4150,LISTA!$A$2:$J$9990,8,0),"")</f>
        <v/>
      </c>
      <c r="H4150" s="40" t="str">
        <f t="shared" si="77"/>
        <v/>
      </c>
    </row>
    <row r="4151" spans="4:8" x14ac:dyDescent="0.25">
      <c r="D4151" s="100"/>
      <c r="G4151" s="19" t="str">
        <f>IFERROR(VLOOKUP($D4151,LISTA!$A$2:$J$9990,8,0),"")</f>
        <v/>
      </c>
      <c r="H4151" s="40" t="str">
        <f t="shared" si="77"/>
        <v/>
      </c>
    </row>
    <row r="4152" spans="4:8" x14ac:dyDescent="0.25">
      <c r="D4152" s="100"/>
      <c r="G4152" s="19" t="str">
        <f>IFERROR(VLOOKUP($D4152,LISTA!$A$2:$J$9990,8,0),"")</f>
        <v/>
      </c>
      <c r="H4152" s="40" t="str">
        <f t="shared" si="77"/>
        <v/>
      </c>
    </row>
    <row r="4153" spans="4:8" x14ac:dyDescent="0.25">
      <c r="D4153" s="100"/>
      <c r="G4153" s="19" t="str">
        <f>IFERROR(VLOOKUP($D4153,LISTA!$A$2:$J$9990,8,0),"")</f>
        <v/>
      </c>
      <c r="H4153" s="40" t="str">
        <f t="shared" si="77"/>
        <v/>
      </c>
    </row>
    <row r="4154" spans="4:8" x14ac:dyDescent="0.25">
      <c r="D4154" s="100"/>
      <c r="G4154" s="19" t="str">
        <f>IFERROR(VLOOKUP($D4154,LISTA!$A$2:$J$9990,8,0),"")</f>
        <v/>
      </c>
      <c r="H4154" s="40" t="str">
        <f t="shared" si="77"/>
        <v/>
      </c>
    </row>
    <row r="4155" spans="4:8" x14ac:dyDescent="0.25">
      <c r="D4155" s="100"/>
      <c r="G4155" s="19" t="str">
        <f>IFERROR(VLOOKUP($D4155,LISTA!$A$2:$J$9990,8,0),"")</f>
        <v/>
      </c>
      <c r="H4155" s="40" t="str">
        <f t="shared" si="77"/>
        <v/>
      </c>
    </row>
    <row r="4156" spans="4:8" x14ac:dyDescent="0.25">
      <c r="D4156" s="100"/>
      <c r="G4156" s="19" t="str">
        <f>IFERROR(VLOOKUP($D4156,LISTA!$A$2:$J$9990,8,0),"")</f>
        <v/>
      </c>
      <c r="H4156" s="40" t="str">
        <f t="shared" si="77"/>
        <v/>
      </c>
    </row>
    <row r="4157" spans="4:8" x14ac:dyDescent="0.25">
      <c r="D4157" s="100"/>
      <c r="G4157" s="19" t="str">
        <f>IFERROR(VLOOKUP($D4157,LISTA!$A$2:$J$9990,8,0),"")</f>
        <v/>
      </c>
      <c r="H4157" s="40" t="str">
        <f t="shared" si="77"/>
        <v/>
      </c>
    </row>
    <row r="4158" spans="4:8" x14ac:dyDescent="0.25">
      <c r="D4158" s="100"/>
      <c r="G4158" s="19" t="str">
        <f>IFERROR(VLOOKUP($D4158,LISTA!$A$2:$J$9990,8,0),"")</f>
        <v/>
      </c>
      <c r="H4158" s="40" t="str">
        <f t="shared" si="77"/>
        <v/>
      </c>
    </row>
    <row r="4159" spans="4:8" x14ac:dyDescent="0.25">
      <c r="D4159" s="100"/>
      <c r="G4159" s="19" t="str">
        <f>IFERROR(VLOOKUP($D4159,LISTA!$A$2:$J$9990,8,0),"")</f>
        <v/>
      </c>
      <c r="H4159" s="40" t="str">
        <f t="shared" si="77"/>
        <v/>
      </c>
    </row>
    <row r="4160" spans="4:8" x14ac:dyDescent="0.25">
      <c r="D4160" s="100"/>
      <c r="G4160" s="19" t="str">
        <f>IFERROR(VLOOKUP($D4160,LISTA!$A$2:$J$9990,8,0),"")</f>
        <v/>
      </c>
      <c r="H4160" s="40" t="str">
        <f t="shared" si="77"/>
        <v/>
      </c>
    </row>
    <row r="4161" spans="4:8" x14ac:dyDescent="0.25">
      <c r="D4161" s="100"/>
      <c r="G4161" s="19" t="str">
        <f>IFERROR(VLOOKUP($D4161,LISTA!$A$2:$J$9990,8,0),"")</f>
        <v/>
      </c>
      <c r="H4161" s="40" t="str">
        <f t="shared" si="77"/>
        <v/>
      </c>
    </row>
    <row r="4162" spans="4:8" x14ac:dyDescent="0.25">
      <c r="D4162" s="100"/>
      <c r="G4162" s="19" t="str">
        <f>IFERROR(VLOOKUP($D4162,LISTA!$A$2:$J$9990,8,0),"")</f>
        <v/>
      </c>
      <c r="H4162" s="40" t="str">
        <f t="shared" si="77"/>
        <v/>
      </c>
    </row>
    <row r="4163" spans="4:8" x14ac:dyDescent="0.25">
      <c r="D4163" s="100"/>
      <c r="G4163" s="19" t="str">
        <f>IFERROR(VLOOKUP($D4163,LISTA!$A$2:$J$9990,8,0),"")</f>
        <v/>
      </c>
      <c r="H4163" s="40" t="str">
        <f t="shared" si="77"/>
        <v/>
      </c>
    </row>
    <row r="4164" spans="4:8" x14ac:dyDescent="0.25">
      <c r="D4164" s="100"/>
      <c r="G4164" s="19" t="str">
        <f>IFERROR(VLOOKUP($D4164,LISTA!$A$2:$J$9990,8,0),"")</f>
        <v/>
      </c>
      <c r="H4164" s="40" t="str">
        <f t="shared" si="77"/>
        <v/>
      </c>
    </row>
    <row r="4165" spans="4:8" x14ac:dyDescent="0.25">
      <c r="D4165" s="100"/>
      <c r="G4165" s="19" t="str">
        <f>IFERROR(VLOOKUP($D4165,LISTA!$A$2:$J$9990,8,0),"")</f>
        <v/>
      </c>
      <c r="H4165" s="40" t="str">
        <f t="shared" ref="H4165:H4228" si="78">IF(OR(G4165=$K$10,G4165=$K$11,G4165=$K$14,G4165=$K$15,G4165=$K$16,G4165=$K$17,G4165=$K$18,G4165=$K$19,G4165=$K$20,G4165=$K$21,G4165=$K$22,G4165=$K$23,G4165=$K$24,G4165=$K$25,G4165=$K$26,G4165=$K$27,G4165=$K$28),$K$9,IF(OR(G4165=$K$32,G4165=$K$33),$K$31,IF(OR(G4165=$K$38),$K$37,"")))</f>
        <v/>
      </c>
    </row>
    <row r="4166" spans="4:8" x14ac:dyDescent="0.25">
      <c r="D4166" s="100"/>
      <c r="G4166" s="19" t="str">
        <f>IFERROR(VLOOKUP($D4166,LISTA!$A$2:$J$9990,8,0),"")</f>
        <v/>
      </c>
      <c r="H4166" s="40" t="str">
        <f t="shared" si="78"/>
        <v/>
      </c>
    </row>
    <row r="4167" spans="4:8" x14ac:dyDescent="0.25">
      <c r="D4167" s="100"/>
      <c r="G4167" s="19" t="str">
        <f>IFERROR(VLOOKUP($D4167,LISTA!$A$2:$J$9990,8,0),"")</f>
        <v/>
      </c>
      <c r="H4167" s="40" t="str">
        <f t="shared" si="78"/>
        <v/>
      </c>
    </row>
    <row r="4168" spans="4:8" x14ac:dyDescent="0.25">
      <c r="D4168" s="100"/>
      <c r="G4168" s="19" t="str">
        <f>IFERROR(VLOOKUP($D4168,LISTA!$A$2:$J$9990,8,0),"")</f>
        <v/>
      </c>
      <c r="H4168" s="40" t="str">
        <f t="shared" si="78"/>
        <v/>
      </c>
    </row>
    <row r="4169" spans="4:8" x14ac:dyDescent="0.25">
      <c r="D4169" s="100"/>
      <c r="G4169" s="19" t="str">
        <f>IFERROR(VLOOKUP($D4169,LISTA!$A$2:$J$9990,8,0),"")</f>
        <v/>
      </c>
      <c r="H4169" s="40" t="str">
        <f t="shared" si="78"/>
        <v/>
      </c>
    </row>
    <row r="4170" spans="4:8" x14ac:dyDescent="0.25">
      <c r="D4170" s="100"/>
      <c r="G4170" s="19" t="str">
        <f>IFERROR(VLOOKUP($D4170,LISTA!$A$2:$J$9990,8,0),"")</f>
        <v/>
      </c>
      <c r="H4170" s="40" t="str">
        <f t="shared" si="78"/>
        <v/>
      </c>
    </row>
    <row r="4171" spans="4:8" x14ac:dyDescent="0.25">
      <c r="D4171" s="100"/>
      <c r="G4171" s="19" t="str">
        <f>IFERROR(VLOOKUP($D4171,LISTA!$A$2:$J$9990,8,0),"")</f>
        <v/>
      </c>
      <c r="H4171" s="40" t="str">
        <f t="shared" si="78"/>
        <v/>
      </c>
    </row>
    <row r="4172" spans="4:8" x14ac:dyDescent="0.25">
      <c r="D4172" s="100"/>
      <c r="G4172" s="19" t="str">
        <f>IFERROR(VLOOKUP($D4172,LISTA!$A$2:$J$9990,8,0),"")</f>
        <v/>
      </c>
      <c r="H4172" s="40" t="str">
        <f t="shared" si="78"/>
        <v/>
      </c>
    </row>
    <row r="4173" spans="4:8" x14ac:dyDescent="0.25">
      <c r="D4173" s="100"/>
      <c r="G4173" s="19" t="str">
        <f>IFERROR(VLOOKUP($D4173,LISTA!$A$2:$J$9990,8,0),"")</f>
        <v/>
      </c>
      <c r="H4173" s="40" t="str">
        <f t="shared" si="78"/>
        <v/>
      </c>
    </row>
    <row r="4174" spans="4:8" x14ac:dyDescent="0.25">
      <c r="D4174" s="100"/>
      <c r="G4174" s="19" t="str">
        <f>IFERROR(VLOOKUP($D4174,LISTA!$A$2:$J$9990,8,0),"")</f>
        <v/>
      </c>
      <c r="H4174" s="40" t="str">
        <f t="shared" si="78"/>
        <v/>
      </c>
    </row>
    <row r="4175" spans="4:8" x14ac:dyDescent="0.25">
      <c r="D4175" s="100"/>
      <c r="G4175" s="19" t="str">
        <f>IFERROR(VLOOKUP($D4175,LISTA!$A$2:$J$9990,8,0),"")</f>
        <v/>
      </c>
      <c r="H4175" s="40" t="str">
        <f t="shared" si="78"/>
        <v/>
      </c>
    </row>
    <row r="4176" spans="4:8" x14ac:dyDescent="0.25">
      <c r="D4176" s="100"/>
      <c r="G4176" s="19" t="str">
        <f>IFERROR(VLOOKUP($D4176,LISTA!$A$2:$J$9990,8,0),"")</f>
        <v/>
      </c>
      <c r="H4176" s="40" t="str">
        <f t="shared" si="78"/>
        <v/>
      </c>
    </row>
    <row r="4177" spans="4:8" x14ac:dyDescent="0.25">
      <c r="D4177" s="100"/>
      <c r="G4177" s="19" t="str">
        <f>IFERROR(VLOOKUP($D4177,LISTA!$A$2:$J$9990,8,0),"")</f>
        <v/>
      </c>
      <c r="H4177" s="40" t="str">
        <f t="shared" si="78"/>
        <v/>
      </c>
    </row>
    <row r="4178" spans="4:8" x14ac:dyDescent="0.25">
      <c r="D4178" s="100"/>
      <c r="G4178" s="19" t="str">
        <f>IFERROR(VLOOKUP($D4178,LISTA!$A$2:$J$9990,8,0),"")</f>
        <v/>
      </c>
      <c r="H4178" s="40" t="str">
        <f t="shared" si="78"/>
        <v/>
      </c>
    </row>
    <row r="4179" spans="4:8" x14ac:dyDescent="0.25">
      <c r="D4179" s="100"/>
      <c r="G4179" s="19" t="str">
        <f>IFERROR(VLOOKUP($D4179,LISTA!$A$2:$J$9990,8,0),"")</f>
        <v/>
      </c>
      <c r="H4179" s="40" t="str">
        <f t="shared" si="78"/>
        <v/>
      </c>
    </row>
    <row r="4180" spans="4:8" x14ac:dyDescent="0.25">
      <c r="D4180" s="100"/>
      <c r="G4180" s="19" t="str">
        <f>IFERROR(VLOOKUP($D4180,LISTA!$A$2:$J$9990,8,0),"")</f>
        <v/>
      </c>
      <c r="H4180" s="40" t="str">
        <f t="shared" si="78"/>
        <v/>
      </c>
    </row>
    <row r="4181" spans="4:8" x14ac:dyDescent="0.25">
      <c r="D4181" s="100"/>
      <c r="G4181" s="19" t="str">
        <f>IFERROR(VLOOKUP($D4181,LISTA!$A$2:$J$9990,8,0),"")</f>
        <v/>
      </c>
      <c r="H4181" s="40" t="str">
        <f t="shared" si="78"/>
        <v/>
      </c>
    </row>
    <row r="4182" spans="4:8" x14ac:dyDescent="0.25">
      <c r="D4182" s="100"/>
      <c r="G4182" s="19" t="str">
        <f>IFERROR(VLOOKUP($D4182,LISTA!$A$2:$J$9990,8,0),"")</f>
        <v/>
      </c>
      <c r="H4182" s="40" t="str">
        <f t="shared" si="78"/>
        <v/>
      </c>
    </row>
    <row r="4183" spans="4:8" x14ac:dyDescent="0.25">
      <c r="D4183" s="100"/>
      <c r="G4183" s="19" t="str">
        <f>IFERROR(VLOOKUP($D4183,LISTA!$A$2:$J$9990,8,0),"")</f>
        <v/>
      </c>
      <c r="H4183" s="40" t="str">
        <f t="shared" si="78"/>
        <v/>
      </c>
    </row>
    <row r="4184" spans="4:8" x14ac:dyDescent="0.25">
      <c r="D4184" s="100"/>
      <c r="G4184" s="19" t="str">
        <f>IFERROR(VLOOKUP($D4184,LISTA!$A$2:$J$9990,8,0),"")</f>
        <v/>
      </c>
      <c r="H4184" s="40" t="str">
        <f t="shared" si="78"/>
        <v/>
      </c>
    </row>
    <row r="4185" spans="4:8" x14ac:dyDescent="0.25">
      <c r="D4185" s="100"/>
      <c r="G4185" s="19" t="str">
        <f>IFERROR(VLOOKUP($D4185,LISTA!$A$2:$J$9990,8,0),"")</f>
        <v/>
      </c>
      <c r="H4185" s="40" t="str">
        <f t="shared" si="78"/>
        <v/>
      </c>
    </row>
    <row r="4186" spans="4:8" x14ac:dyDescent="0.25">
      <c r="D4186" s="100"/>
      <c r="G4186" s="19" t="str">
        <f>IFERROR(VLOOKUP($D4186,LISTA!$A$2:$J$9990,8,0),"")</f>
        <v/>
      </c>
      <c r="H4186" s="40" t="str">
        <f t="shared" si="78"/>
        <v/>
      </c>
    </row>
    <row r="4187" spans="4:8" x14ac:dyDescent="0.25">
      <c r="D4187" s="100"/>
      <c r="G4187" s="19" t="str">
        <f>IFERROR(VLOOKUP($D4187,LISTA!$A$2:$J$9990,8,0),"")</f>
        <v/>
      </c>
      <c r="H4187" s="40" t="str">
        <f t="shared" si="78"/>
        <v/>
      </c>
    </row>
    <row r="4188" spans="4:8" x14ac:dyDescent="0.25">
      <c r="D4188" s="100"/>
      <c r="G4188" s="19" t="str">
        <f>IFERROR(VLOOKUP($D4188,LISTA!$A$2:$J$9990,8,0),"")</f>
        <v/>
      </c>
      <c r="H4188" s="40" t="str">
        <f t="shared" si="78"/>
        <v/>
      </c>
    </row>
    <row r="4189" spans="4:8" x14ac:dyDescent="0.25">
      <c r="D4189" s="100"/>
      <c r="G4189" s="19" t="str">
        <f>IFERROR(VLOOKUP($D4189,LISTA!$A$2:$J$9990,8,0),"")</f>
        <v/>
      </c>
      <c r="H4189" s="40" t="str">
        <f t="shared" si="78"/>
        <v/>
      </c>
    </row>
    <row r="4190" spans="4:8" x14ac:dyDescent="0.25">
      <c r="D4190" s="100"/>
      <c r="G4190" s="19" t="str">
        <f>IFERROR(VLOOKUP($D4190,LISTA!$A$2:$J$9990,8,0),"")</f>
        <v/>
      </c>
      <c r="H4190" s="40" t="str">
        <f t="shared" si="78"/>
        <v/>
      </c>
    </row>
    <row r="4191" spans="4:8" x14ac:dyDescent="0.25">
      <c r="D4191" s="100"/>
      <c r="G4191" s="19" t="str">
        <f>IFERROR(VLOOKUP($D4191,LISTA!$A$2:$J$9990,8,0),"")</f>
        <v/>
      </c>
      <c r="H4191" s="40" t="str">
        <f t="shared" si="78"/>
        <v/>
      </c>
    </row>
    <row r="4192" spans="4:8" x14ac:dyDescent="0.25">
      <c r="D4192" s="100"/>
      <c r="G4192" s="19" t="str">
        <f>IFERROR(VLOOKUP($D4192,LISTA!$A$2:$J$9990,8,0),"")</f>
        <v/>
      </c>
      <c r="H4192" s="40" t="str">
        <f t="shared" si="78"/>
        <v/>
      </c>
    </row>
    <row r="4193" spans="4:8" x14ac:dyDescent="0.25">
      <c r="D4193" s="100"/>
      <c r="G4193" s="19" t="str">
        <f>IFERROR(VLOOKUP($D4193,LISTA!$A$2:$J$9990,8,0),"")</f>
        <v/>
      </c>
      <c r="H4193" s="40" t="str">
        <f t="shared" si="78"/>
        <v/>
      </c>
    </row>
    <row r="4194" spans="4:8" x14ac:dyDescent="0.25">
      <c r="D4194" s="100"/>
      <c r="G4194" s="19" t="str">
        <f>IFERROR(VLOOKUP($D4194,LISTA!$A$2:$J$9990,8,0),"")</f>
        <v/>
      </c>
      <c r="H4194" s="40" t="str">
        <f t="shared" si="78"/>
        <v/>
      </c>
    </row>
    <row r="4195" spans="4:8" x14ac:dyDescent="0.25">
      <c r="D4195" s="100"/>
      <c r="G4195" s="19" t="str">
        <f>IFERROR(VLOOKUP($D4195,LISTA!$A$2:$J$9990,8,0),"")</f>
        <v/>
      </c>
      <c r="H4195" s="40" t="str">
        <f t="shared" si="78"/>
        <v/>
      </c>
    </row>
    <row r="4196" spans="4:8" x14ac:dyDescent="0.25">
      <c r="D4196" s="100"/>
      <c r="G4196" s="19" t="str">
        <f>IFERROR(VLOOKUP($D4196,LISTA!$A$2:$J$9990,8,0),"")</f>
        <v/>
      </c>
      <c r="H4196" s="40" t="str">
        <f t="shared" si="78"/>
        <v/>
      </c>
    </row>
    <row r="4197" spans="4:8" x14ac:dyDescent="0.25">
      <c r="D4197" s="100"/>
      <c r="G4197" s="19" t="str">
        <f>IFERROR(VLOOKUP($D4197,LISTA!$A$2:$J$9990,8,0),"")</f>
        <v/>
      </c>
      <c r="H4197" s="40" t="str">
        <f t="shared" si="78"/>
        <v/>
      </c>
    </row>
    <row r="4198" spans="4:8" x14ac:dyDescent="0.25">
      <c r="D4198" s="100"/>
      <c r="G4198" s="19" t="str">
        <f>IFERROR(VLOOKUP($D4198,LISTA!$A$2:$J$9990,8,0),"")</f>
        <v/>
      </c>
      <c r="H4198" s="40" t="str">
        <f t="shared" si="78"/>
        <v/>
      </c>
    </row>
    <row r="4199" spans="4:8" x14ac:dyDescent="0.25">
      <c r="D4199" s="100"/>
      <c r="G4199" s="19" t="str">
        <f>IFERROR(VLOOKUP($D4199,LISTA!$A$2:$J$9990,8,0),"")</f>
        <v/>
      </c>
      <c r="H4199" s="40" t="str">
        <f t="shared" si="78"/>
        <v/>
      </c>
    </row>
    <row r="4200" spans="4:8" x14ac:dyDescent="0.25">
      <c r="D4200" s="100"/>
      <c r="G4200" s="19" t="str">
        <f>IFERROR(VLOOKUP($D4200,LISTA!$A$2:$J$9990,8,0),"")</f>
        <v/>
      </c>
      <c r="H4200" s="40" t="str">
        <f t="shared" si="78"/>
        <v/>
      </c>
    </row>
    <row r="4201" spans="4:8" x14ac:dyDescent="0.25">
      <c r="D4201" s="100"/>
      <c r="G4201" s="19" t="str">
        <f>IFERROR(VLOOKUP($D4201,LISTA!$A$2:$J$9990,8,0),"")</f>
        <v/>
      </c>
      <c r="H4201" s="40" t="str">
        <f t="shared" si="78"/>
        <v/>
      </c>
    </row>
    <row r="4202" spans="4:8" x14ac:dyDescent="0.25">
      <c r="D4202" s="100"/>
      <c r="G4202" s="19" t="str">
        <f>IFERROR(VLOOKUP($D4202,LISTA!$A$2:$J$9990,8,0),"")</f>
        <v/>
      </c>
      <c r="H4202" s="40" t="str">
        <f t="shared" si="78"/>
        <v/>
      </c>
    </row>
    <row r="4203" spans="4:8" x14ac:dyDescent="0.25">
      <c r="D4203" s="100"/>
      <c r="G4203" s="19" t="str">
        <f>IFERROR(VLOOKUP($D4203,LISTA!$A$2:$J$9990,8,0),"")</f>
        <v/>
      </c>
      <c r="H4203" s="40" t="str">
        <f t="shared" si="78"/>
        <v/>
      </c>
    </row>
    <row r="4204" spans="4:8" x14ac:dyDescent="0.25">
      <c r="D4204" s="100"/>
      <c r="G4204" s="19" t="str">
        <f>IFERROR(VLOOKUP($D4204,LISTA!$A$2:$J$9990,8,0),"")</f>
        <v/>
      </c>
      <c r="H4204" s="40" t="str">
        <f t="shared" si="78"/>
        <v/>
      </c>
    </row>
    <row r="4205" spans="4:8" x14ac:dyDescent="0.25">
      <c r="D4205" s="100"/>
      <c r="G4205" s="19" t="str">
        <f>IFERROR(VLOOKUP($D4205,LISTA!$A$2:$J$9990,8,0),"")</f>
        <v/>
      </c>
      <c r="H4205" s="40" t="str">
        <f t="shared" si="78"/>
        <v/>
      </c>
    </row>
    <row r="4206" spans="4:8" x14ac:dyDescent="0.25">
      <c r="D4206" s="100"/>
      <c r="G4206" s="19" t="str">
        <f>IFERROR(VLOOKUP($D4206,LISTA!$A$2:$J$9990,8,0),"")</f>
        <v/>
      </c>
      <c r="H4206" s="40" t="str">
        <f t="shared" si="78"/>
        <v/>
      </c>
    </row>
    <row r="4207" spans="4:8" x14ac:dyDescent="0.25">
      <c r="D4207" s="100"/>
      <c r="G4207" s="19" t="str">
        <f>IFERROR(VLOOKUP($D4207,LISTA!$A$2:$J$9990,8,0),"")</f>
        <v/>
      </c>
      <c r="H4207" s="40" t="str">
        <f t="shared" si="78"/>
        <v/>
      </c>
    </row>
    <row r="4208" spans="4:8" x14ac:dyDescent="0.25">
      <c r="D4208" s="100"/>
      <c r="G4208" s="19" t="str">
        <f>IFERROR(VLOOKUP($D4208,LISTA!$A$2:$J$9990,8,0),"")</f>
        <v/>
      </c>
      <c r="H4208" s="40" t="str">
        <f t="shared" si="78"/>
        <v/>
      </c>
    </row>
    <row r="4209" spans="4:8" x14ac:dyDescent="0.25">
      <c r="D4209" s="100"/>
      <c r="G4209" s="19" t="str">
        <f>IFERROR(VLOOKUP($D4209,LISTA!$A$2:$J$9990,8,0),"")</f>
        <v/>
      </c>
      <c r="H4209" s="40" t="str">
        <f t="shared" si="78"/>
        <v/>
      </c>
    </row>
    <row r="4210" spans="4:8" x14ac:dyDescent="0.25">
      <c r="D4210" s="100"/>
      <c r="G4210" s="19" t="str">
        <f>IFERROR(VLOOKUP($D4210,LISTA!$A$2:$J$9990,8,0),"")</f>
        <v/>
      </c>
      <c r="H4210" s="40" t="str">
        <f t="shared" si="78"/>
        <v/>
      </c>
    </row>
    <row r="4211" spans="4:8" x14ac:dyDescent="0.25">
      <c r="D4211" s="100"/>
      <c r="G4211" s="19" t="str">
        <f>IFERROR(VLOOKUP($D4211,LISTA!$A$2:$J$9990,8,0),"")</f>
        <v/>
      </c>
      <c r="H4211" s="40" t="str">
        <f t="shared" si="78"/>
        <v/>
      </c>
    </row>
    <row r="4212" spans="4:8" x14ac:dyDescent="0.25">
      <c r="D4212" s="100"/>
      <c r="G4212" s="19" t="str">
        <f>IFERROR(VLOOKUP($D4212,LISTA!$A$2:$J$9990,8,0),"")</f>
        <v/>
      </c>
      <c r="H4212" s="40" t="str">
        <f t="shared" si="78"/>
        <v/>
      </c>
    </row>
    <row r="4213" spans="4:8" x14ac:dyDescent="0.25">
      <c r="D4213" s="100"/>
      <c r="G4213" s="19" t="str">
        <f>IFERROR(VLOOKUP($D4213,LISTA!$A$2:$J$9990,8,0),"")</f>
        <v/>
      </c>
      <c r="H4213" s="40" t="str">
        <f t="shared" si="78"/>
        <v/>
      </c>
    </row>
    <row r="4214" spans="4:8" x14ac:dyDescent="0.25">
      <c r="D4214" s="100"/>
      <c r="G4214" s="19" t="str">
        <f>IFERROR(VLOOKUP($D4214,LISTA!$A$2:$J$9990,8,0),"")</f>
        <v/>
      </c>
      <c r="H4214" s="40" t="str">
        <f t="shared" si="78"/>
        <v/>
      </c>
    </row>
    <row r="4215" spans="4:8" x14ac:dyDescent="0.25">
      <c r="D4215" s="100"/>
      <c r="G4215" s="19" t="str">
        <f>IFERROR(VLOOKUP($D4215,LISTA!$A$2:$J$9990,8,0),"")</f>
        <v/>
      </c>
      <c r="H4215" s="40" t="str">
        <f t="shared" si="78"/>
        <v/>
      </c>
    </row>
    <row r="4216" spans="4:8" x14ac:dyDescent="0.25">
      <c r="D4216" s="100"/>
      <c r="G4216" s="19" t="str">
        <f>IFERROR(VLOOKUP($D4216,LISTA!$A$2:$J$9990,8,0),"")</f>
        <v/>
      </c>
      <c r="H4216" s="40" t="str">
        <f t="shared" si="78"/>
        <v/>
      </c>
    </row>
    <row r="4217" spans="4:8" x14ac:dyDescent="0.25">
      <c r="D4217" s="100"/>
      <c r="G4217" s="19" t="str">
        <f>IFERROR(VLOOKUP($D4217,LISTA!$A$2:$J$9990,8,0),"")</f>
        <v/>
      </c>
      <c r="H4217" s="40" t="str">
        <f t="shared" si="78"/>
        <v/>
      </c>
    </row>
    <row r="4218" spans="4:8" x14ac:dyDescent="0.25">
      <c r="D4218" s="100"/>
      <c r="G4218" s="19" t="str">
        <f>IFERROR(VLOOKUP($D4218,LISTA!$A$2:$J$9990,8,0),"")</f>
        <v/>
      </c>
      <c r="H4218" s="40" t="str">
        <f t="shared" si="78"/>
        <v/>
      </c>
    </row>
    <row r="4219" spans="4:8" x14ac:dyDescent="0.25">
      <c r="D4219" s="100"/>
      <c r="G4219" s="19" t="str">
        <f>IFERROR(VLOOKUP($D4219,LISTA!$A$2:$J$9990,8,0),"")</f>
        <v/>
      </c>
      <c r="H4219" s="40" t="str">
        <f t="shared" si="78"/>
        <v/>
      </c>
    </row>
    <row r="4220" spans="4:8" x14ac:dyDescent="0.25">
      <c r="D4220" s="100"/>
      <c r="G4220" s="19" t="str">
        <f>IFERROR(VLOOKUP($D4220,LISTA!$A$2:$J$9990,8,0),"")</f>
        <v/>
      </c>
      <c r="H4220" s="40" t="str">
        <f t="shared" si="78"/>
        <v/>
      </c>
    </row>
    <row r="4221" spans="4:8" x14ac:dyDescent="0.25">
      <c r="D4221" s="100"/>
      <c r="G4221" s="19" t="str">
        <f>IFERROR(VLOOKUP($D4221,LISTA!$A$2:$J$9990,8,0),"")</f>
        <v/>
      </c>
      <c r="H4221" s="40" t="str">
        <f t="shared" si="78"/>
        <v/>
      </c>
    </row>
    <row r="4222" spans="4:8" x14ac:dyDescent="0.25">
      <c r="D4222" s="100"/>
      <c r="G4222" s="19" t="str">
        <f>IFERROR(VLOOKUP($D4222,LISTA!$A$2:$J$9990,8,0),"")</f>
        <v/>
      </c>
      <c r="H4222" s="40" t="str">
        <f t="shared" si="78"/>
        <v/>
      </c>
    </row>
    <row r="4223" spans="4:8" x14ac:dyDescent="0.25">
      <c r="D4223" s="100"/>
      <c r="G4223" s="19" t="str">
        <f>IFERROR(VLOOKUP($D4223,LISTA!$A$2:$J$9990,8,0),"")</f>
        <v/>
      </c>
      <c r="H4223" s="40" t="str">
        <f t="shared" si="78"/>
        <v/>
      </c>
    </row>
    <row r="4224" spans="4:8" x14ac:dyDescent="0.25">
      <c r="D4224" s="100"/>
      <c r="G4224" s="19" t="str">
        <f>IFERROR(VLOOKUP($D4224,LISTA!$A$2:$J$9990,8,0),"")</f>
        <v/>
      </c>
      <c r="H4224" s="40" t="str">
        <f t="shared" si="78"/>
        <v/>
      </c>
    </row>
    <row r="4225" spans="4:8" x14ac:dyDescent="0.25">
      <c r="D4225" s="100"/>
      <c r="G4225" s="19" t="str">
        <f>IFERROR(VLOOKUP($D4225,LISTA!$A$2:$J$9990,8,0),"")</f>
        <v/>
      </c>
      <c r="H4225" s="40" t="str">
        <f t="shared" si="78"/>
        <v/>
      </c>
    </row>
    <row r="4226" spans="4:8" x14ac:dyDescent="0.25">
      <c r="D4226" s="100"/>
      <c r="G4226" s="19" t="str">
        <f>IFERROR(VLOOKUP($D4226,LISTA!$A$2:$J$9990,8,0),"")</f>
        <v/>
      </c>
      <c r="H4226" s="40" t="str">
        <f t="shared" si="78"/>
        <v/>
      </c>
    </row>
    <row r="4227" spans="4:8" x14ac:dyDescent="0.25">
      <c r="D4227" s="100"/>
      <c r="G4227" s="19" t="str">
        <f>IFERROR(VLOOKUP($D4227,LISTA!$A$2:$J$9990,8,0),"")</f>
        <v/>
      </c>
      <c r="H4227" s="40" t="str">
        <f t="shared" si="78"/>
        <v/>
      </c>
    </row>
    <row r="4228" spans="4:8" x14ac:dyDescent="0.25">
      <c r="D4228" s="100"/>
      <c r="G4228" s="19" t="str">
        <f>IFERROR(VLOOKUP($D4228,LISTA!$A$2:$J$9990,8,0),"")</f>
        <v/>
      </c>
      <c r="H4228" s="40" t="str">
        <f t="shared" si="78"/>
        <v/>
      </c>
    </row>
    <row r="4229" spans="4:8" x14ac:dyDescent="0.25">
      <c r="D4229" s="100"/>
      <c r="G4229" s="19" t="str">
        <f>IFERROR(VLOOKUP($D4229,LISTA!$A$2:$J$9990,8,0),"")</f>
        <v/>
      </c>
      <c r="H4229" s="40" t="str">
        <f t="shared" ref="H4229:H4292" si="79">IF(OR(G4229=$K$10,G4229=$K$11,G4229=$K$14,G4229=$K$15,G4229=$K$16,G4229=$K$17,G4229=$K$18,G4229=$K$19,G4229=$K$20,G4229=$K$21,G4229=$K$22,G4229=$K$23,G4229=$K$24,G4229=$K$25,G4229=$K$26,G4229=$K$27,G4229=$K$28),$K$9,IF(OR(G4229=$K$32,G4229=$K$33),$K$31,IF(OR(G4229=$K$38),$K$37,"")))</f>
        <v/>
      </c>
    </row>
    <row r="4230" spans="4:8" x14ac:dyDescent="0.25">
      <c r="D4230" s="100"/>
      <c r="G4230" s="19" t="str">
        <f>IFERROR(VLOOKUP($D4230,LISTA!$A$2:$J$9990,8,0),"")</f>
        <v/>
      </c>
      <c r="H4230" s="40" t="str">
        <f t="shared" si="79"/>
        <v/>
      </c>
    </row>
    <row r="4231" spans="4:8" x14ac:dyDescent="0.25">
      <c r="D4231" s="100"/>
      <c r="G4231" s="19" t="str">
        <f>IFERROR(VLOOKUP($D4231,LISTA!$A$2:$J$9990,8,0),"")</f>
        <v/>
      </c>
      <c r="H4231" s="40" t="str">
        <f t="shared" si="79"/>
        <v/>
      </c>
    </row>
    <row r="4232" spans="4:8" x14ac:dyDescent="0.25">
      <c r="D4232" s="100"/>
      <c r="G4232" s="19" t="str">
        <f>IFERROR(VLOOKUP($D4232,LISTA!$A$2:$J$9990,8,0),"")</f>
        <v/>
      </c>
      <c r="H4232" s="40" t="str">
        <f t="shared" si="79"/>
        <v/>
      </c>
    </row>
    <row r="4233" spans="4:8" x14ac:dyDescent="0.25">
      <c r="D4233" s="100"/>
      <c r="G4233" s="19" t="str">
        <f>IFERROR(VLOOKUP($D4233,LISTA!$A$2:$J$9990,8,0),"")</f>
        <v/>
      </c>
      <c r="H4233" s="40" t="str">
        <f t="shared" si="79"/>
        <v/>
      </c>
    </row>
    <row r="4234" spans="4:8" x14ac:dyDescent="0.25">
      <c r="D4234" s="100"/>
      <c r="G4234" s="19" t="str">
        <f>IFERROR(VLOOKUP($D4234,LISTA!$A$2:$J$9990,8,0),"")</f>
        <v/>
      </c>
      <c r="H4234" s="40" t="str">
        <f t="shared" si="79"/>
        <v/>
      </c>
    </row>
    <row r="4235" spans="4:8" x14ac:dyDescent="0.25">
      <c r="D4235" s="100"/>
      <c r="G4235" s="19" t="str">
        <f>IFERROR(VLOOKUP($D4235,LISTA!$A$2:$J$9990,8,0),"")</f>
        <v/>
      </c>
      <c r="H4235" s="40" t="str">
        <f t="shared" si="79"/>
        <v/>
      </c>
    </row>
    <row r="4236" spans="4:8" x14ac:dyDescent="0.25">
      <c r="D4236" s="100"/>
      <c r="G4236" s="19" t="str">
        <f>IFERROR(VLOOKUP($D4236,LISTA!$A$2:$J$9990,8,0),"")</f>
        <v/>
      </c>
      <c r="H4236" s="40" t="str">
        <f t="shared" si="79"/>
        <v/>
      </c>
    </row>
    <row r="4237" spans="4:8" x14ac:dyDescent="0.25">
      <c r="D4237" s="100"/>
      <c r="G4237" s="19" t="str">
        <f>IFERROR(VLOOKUP($D4237,LISTA!$A$2:$J$9990,8,0),"")</f>
        <v/>
      </c>
      <c r="H4237" s="40" t="str">
        <f t="shared" si="79"/>
        <v/>
      </c>
    </row>
    <row r="4238" spans="4:8" x14ac:dyDescent="0.25">
      <c r="D4238" s="100"/>
      <c r="G4238" s="19" t="str">
        <f>IFERROR(VLOOKUP($D4238,LISTA!$A$2:$J$9990,8,0),"")</f>
        <v/>
      </c>
      <c r="H4238" s="40" t="str">
        <f t="shared" si="79"/>
        <v/>
      </c>
    </row>
    <row r="4239" spans="4:8" x14ac:dyDescent="0.25">
      <c r="D4239" s="100"/>
      <c r="G4239" s="19" t="str">
        <f>IFERROR(VLOOKUP($D4239,LISTA!$A$2:$J$9990,8,0),"")</f>
        <v/>
      </c>
      <c r="H4239" s="40" t="str">
        <f t="shared" si="79"/>
        <v/>
      </c>
    </row>
    <row r="4240" spans="4:8" x14ac:dyDescent="0.25">
      <c r="D4240" s="100"/>
      <c r="G4240" s="19" t="str">
        <f>IFERROR(VLOOKUP($D4240,LISTA!$A$2:$J$9990,8,0),"")</f>
        <v/>
      </c>
      <c r="H4240" s="40" t="str">
        <f t="shared" si="79"/>
        <v/>
      </c>
    </row>
    <row r="4241" spans="4:8" x14ac:dyDescent="0.25">
      <c r="D4241" s="100"/>
      <c r="G4241" s="19" t="str">
        <f>IFERROR(VLOOKUP($D4241,LISTA!$A$2:$J$9990,8,0),"")</f>
        <v/>
      </c>
      <c r="H4241" s="40" t="str">
        <f t="shared" si="79"/>
        <v/>
      </c>
    </row>
    <row r="4242" spans="4:8" x14ac:dyDescent="0.25">
      <c r="D4242" s="100"/>
      <c r="G4242" s="19" t="str">
        <f>IFERROR(VLOOKUP($D4242,LISTA!$A$2:$J$9990,8,0),"")</f>
        <v/>
      </c>
      <c r="H4242" s="40" t="str">
        <f t="shared" si="79"/>
        <v/>
      </c>
    </row>
    <row r="4243" spans="4:8" x14ac:dyDescent="0.25">
      <c r="D4243" s="100"/>
      <c r="G4243" s="19" t="str">
        <f>IFERROR(VLOOKUP($D4243,LISTA!$A$2:$J$9990,8,0),"")</f>
        <v/>
      </c>
      <c r="H4243" s="40" t="str">
        <f t="shared" si="79"/>
        <v/>
      </c>
    </row>
    <row r="4244" spans="4:8" x14ac:dyDescent="0.25">
      <c r="D4244" s="100"/>
      <c r="G4244" s="19" t="str">
        <f>IFERROR(VLOOKUP($D4244,LISTA!$A$2:$J$9990,8,0),"")</f>
        <v/>
      </c>
      <c r="H4244" s="40" t="str">
        <f t="shared" si="79"/>
        <v/>
      </c>
    </row>
    <row r="4245" spans="4:8" x14ac:dyDescent="0.25">
      <c r="D4245" s="100"/>
      <c r="G4245" s="19" t="str">
        <f>IFERROR(VLOOKUP($D4245,LISTA!$A$2:$J$9990,8,0),"")</f>
        <v/>
      </c>
      <c r="H4245" s="40" t="str">
        <f t="shared" si="79"/>
        <v/>
      </c>
    </row>
    <row r="4246" spans="4:8" x14ac:dyDescent="0.25">
      <c r="D4246" s="100"/>
      <c r="G4246" s="19" t="str">
        <f>IFERROR(VLOOKUP($D4246,LISTA!$A$2:$J$9990,8,0),"")</f>
        <v/>
      </c>
      <c r="H4246" s="40" t="str">
        <f t="shared" si="79"/>
        <v/>
      </c>
    </row>
    <row r="4247" spans="4:8" x14ac:dyDescent="0.25">
      <c r="D4247" s="100"/>
      <c r="G4247" s="19" t="str">
        <f>IFERROR(VLOOKUP($D4247,LISTA!$A$2:$J$9990,8,0),"")</f>
        <v/>
      </c>
      <c r="H4247" s="40" t="str">
        <f t="shared" si="79"/>
        <v/>
      </c>
    </row>
    <row r="4248" spans="4:8" x14ac:dyDescent="0.25">
      <c r="D4248" s="100"/>
      <c r="G4248" s="19" t="str">
        <f>IFERROR(VLOOKUP($D4248,LISTA!$A$2:$J$9990,8,0),"")</f>
        <v/>
      </c>
      <c r="H4248" s="40" t="str">
        <f t="shared" si="79"/>
        <v/>
      </c>
    </row>
    <row r="4249" spans="4:8" x14ac:dyDescent="0.25">
      <c r="D4249" s="100"/>
      <c r="G4249" s="19" t="str">
        <f>IFERROR(VLOOKUP($D4249,LISTA!$A$2:$J$9990,8,0),"")</f>
        <v/>
      </c>
      <c r="H4249" s="40" t="str">
        <f t="shared" si="79"/>
        <v/>
      </c>
    </row>
    <row r="4250" spans="4:8" x14ac:dyDescent="0.25">
      <c r="D4250" s="100"/>
      <c r="G4250" s="19" t="str">
        <f>IFERROR(VLOOKUP($D4250,LISTA!$A$2:$J$9990,8,0),"")</f>
        <v/>
      </c>
      <c r="H4250" s="40" t="str">
        <f t="shared" si="79"/>
        <v/>
      </c>
    </row>
    <row r="4251" spans="4:8" x14ac:dyDescent="0.25">
      <c r="D4251" s="100"/>
      <c r="G4251" s="19" t="str">
        <f>IFERROR(VLOOKUP($D4251,LISTA!$A$2:$J$9990,8,0),"")</f>
        <v/>
      </c>
      <c r="H4251" s="40" t="str">
        <f t="shared" si="79"/>
        <v/>
      </c>
    </row>
    <row r="4252" spans="4:8" x14ac:dyDescent="0.25">
      <c r="D4252" s="100"/>
      <c r="G4252" s="19" t="str">
        <f>IFERROR(VLOOKUP($D4252,LISTA!$A$2:$J$9990,8,0),"")</f>
        <v/>
      </c>
      <c r="H4252" s="40" t="str">
        <f t="shared" si="79"/>
        <v/>
      </c>
    </row>
    <row r="4253" spans="4:8" x14ac:dyDescent="0.25">
      <c r="D4253" s="100"/>
      <c r="G4253" s="19" t="str">
        <f>IFERROR(VLOOKUP($D4253,LISTA!$A$2:$J$9990,8,0),"")</f>
        <v/>
      </c>
      <c r="H4253" s="40" t="str">
        <f t="shared" si="79"/>
        <v/>
      </c>
    </row>
    <row r="4254" spans="4:8" x14ac:dyDescent="0.25">
      <c r="D4254" s="100"/>
      <c r="G4254" s="19" t="str">
        <f>IFERROR(VLOOKUP($D4254,LISTA!$A$2:$J$9990,8,0),"")</f>
        <v/>
      </c>
      <c r="H4254" s="40" t="str">
        <f t="shared" si="79"/>
        <v/>
      </c>
    </row>
    <row r="4255" spans="4:8" x14ac:dyDescent="0.25">
      <c r="D4255" s="100"/>
      <c r="G4255" s="19" t="str">
        <f>IFERROR(VLOOKUP($D4255,LISTA!$A$2:$J$9990,8,0),"")</f>
        <v/>
      </c>
      <c r="H4255" s="40" t="str">
        <f t="shared" si="79"/>
        <v/>
      </c>
    </row>
    <row r="4256" spans="4:8" x14ac:dyDescent="0.25">
      <c r="D4256" s="100"/>
      <c r="G4256" s="19" t="str">
        <f>IFERROR(VLOOKUP($D4256,LISTA!$A$2:$J$9990,8,0),"")</f>
        <v/>
      </c>
      <c r="H4256" s="40" t="str">
        <f t="shared" si="79"/>
        <v/>
      </c>
    </row>
    <row r="4257" spans="4:8" x14ac:dyDescent="0.25">
      <c r="D4257" s="100"/>
      <c r="G4257" s="19" t="str">
        <f>IFERROR(VLOOKUP($D4257,LISTA!$A$2:$J$9990,8,0),"")</f>
        <v/>
      </c>
      <c r="H4257" s="40" t="str">
        <f t="shared" si="79"/>
        <v/>
      </c>
    </row>
    <row r="4258" spans="4:8" x14ac:dyDescent="0.25">
      <c r="D4258" s="100"/>
      <c r="G4258" s="19" t="str">
        <f>IFERROR(VLOOKUP($D4258,LISTA!$A$2:$J$9990,8,0),"")</f>
        <v/>
      </c>
      <c r="H4258" s="40" t="str">
        <f t="shared" si="79"/>
        <v/>
      </c>
    </row>
    <row r="4259" spans="4:8" x14ac:dyDescent="0.25">
      <c r="D4259" s="100"/>
      <c r="G4259" s="19" t="str">
        <f>IFERROR(VLOOKUP($D4259,LISTA!$A$2:$J$9990,8,0),"")</f>
        <v/>
      </c>
      <c r="H4259" s="40" t="str">
        <f t="shared" si="79"/>
        <v/>
      </c>
    </row>
    <row r="4260" spans="4:8" x14ac:dyDescent="0.25">
      <c r="D4260" s="100"/>
      <c r="G4260" s="19" t="str">
        <f>IFERROR(VLOOKUP($D4260,LISTA!$A$2:$J$9990,8,0),"")</f>
        <v/>
      </c>
      <c r="H4260" s="40" t="str">
        <f t="shared" si="79"/>
        <v/>
      </c>
    </row>
    <row r="4261" spans="4:8" x14ac:dyDescent="0.25">
      <c r="D4261" s="100"/>
      <c r="G4261" s="19" t="str">
        <f>IFERROR(VLOOKUP($D4261,LISTA!$A$2:$J$9990,8,0),"")</f>
        <v/>
      </c>
      <c r="H4261" s="40" t="str">
        <f t="shared" si="79"/>
        <v/>
      </c>
    </row>
    <row r="4262" spans="4:8" x14ac:dyDescent="0.25">
      <c r="D4262" s="100"/>
      <c r="G4262" s="19" t="str">
        <f>IFERROR(VLOOKUP($D4262,LISTA!$A$2:$J$9990,8,0),"")</f>
        <v/>
      </c>
      <c r="H4262" s="40" t="str">
        <f t="shared" si="79"/>
        <v/>
      </c>
    </row>
    <row r="4263" spans="4:8" x14ac:dyDescent="0.25">
      <c r="D4263" s="100"/>
      <c r="G4263" s="19" t="str">
        <f>IFERROR(VLOOKUP($D4263,LISTA!$A$2:$J$9990,8,0),"")</f>
        <v/>
      </c>
      <c r="H4263" s="40" t="str">
        <f t="shared" si="79"/>
        <v/>
      </c>
    </row>
    <row r="4264" spans="4:8" x14ac:dyDescent="0.25">
      <c r="D4264" s="100"/>
      <c r="G4264" s="19" t="str">
        <f>IFERROR(VLOOKUP($D4264,LISTA!$A$2:$J$9990,8,0),"")</f>
        <v/>
      </c>
      <c r="H4264" s="40" t="str">
        <f t="shared" si="79"/>
        <v/>
      </c>
    </row>
    <row r="4265" spans="4:8" x14ac:dyDescent="0.25">
      <c r="D4265" s="100"/>
      <c r="G4265" s="19" t="str">
        <f>IFERROR(VLOOKUP($D4265,LISTA!$A$2:$J$9990,8,0),"")</f>
        <v/>
      </c>
      <c r="H4265" s="40" t="str">
        <f t="shared" si="79"/>
        <v/>
      </c>
    </row>
    <row r="4266" spans="4:8" x14ac:dyDescent="0.25">
      <c r="D4266" s="100"/>
      <c r="G4266" s="19" t="str">
        <f>IFERROR(VLOOKUP($D4266,LISTA!$A$2:$J$9990,8,0),"")</f>
        <v/>
      </c>
      <c r="H4266" s="40" t="str">
        <f t="shared" si="79"/>
        <v/>
      </c>
    </row>
    <row r="4267" spans="4:8" x14ac:dyDescent="0.25">
      <c r="D4267" s="100"/>
      <c r="G4267" s="19" t="str">
        <f>IFERROR(VLOOKUP($D4267,LISTA!$A$2:$J$9990,8,0),"")</f>
        <v/>
      </c>
      <c r="H4267" s="40" t="str">
        <f t="shared" si="79"/>
        <v/>
      </c>
    </row>
    <row r="4268" spans="4:8" x14ac:dyDescent="0.25">
      <c r="D4268" s="100"/>
      <c r="G4268" s="19" t="str">
        <f>IFERROR(VLOOKUP($D4268,LISTA!$A$2:$J$9990,8,0),"")</f>
        <v/>
      </c>
      <c r="H4268" s="40" t="str">
        <f t="shared" si="79"/>
        <v/>
      </c>
    </row>
    <row r="4269" spans="4:8" x14ac:dyDescent="0.25">
      <c r="D4269" s="100"/>
      <c r="G4269" s="19" t="str">
        <f>IFERROR(VLOOKUP($D4269,LISTA!$A$2:$J$9990,8,0),"")</f>
        <v/>
      </c>
      <c r="H4269" s="40" t="str">
        <f t="shared" si="79"/>
        <v/>
      </c>
    </row>
    <row r="4270" spans="4:8" x14ac:dyDescent="0.25">
      <c r="D4270" s="100"/>
      <c r="G4270" s="19" t="str">
        <f>IFERROR(VLOOKUP($D4270,LISTA!$A$2:$J$9990,8,0),"")</f>
        <v/>
      </c>
      <c r="H4270" s="40" t="str">
        <f t="shared" si="79"/>
        <v/>
      </c>
    </row>
    <row r="4271" spans="4:8" x14ac:dyDescent="0.25">
      <c r="D4271" s="100"/>
      <c r="G4271" s="19" t="str">
        <f>IFERROR(VLOOKUP($D4271,LISTA!$A$2:$J$9990,8,0),"")</f>
        <v/>
      </c>
      <c r="H4271" s="40" t="str">
        <f t="shared" si="79"/>
        <v/>
      </c>
    </row>
    <row r="4272" spans="4:8" x14ac:dyDescent="0.25">
      <c r="D4272" s="100"/>
      <c r="G4272" s="19" t="str">
        <f>IFERROR(VLOOKUP($D4272,LISTA!$A$2:$J$9990,8,0),"")</f>
        <v/>
      </c>
      <c r="H4272" s="40" t="str">
        <f t="shared" si="79"/>
        <v/>
      </c>
    </row>
    <row r="4273" spans="4:8" x14ac:dyDescent="0.25">
      <c r="D4273" s="100"/>
      <c r="G4273" s="19" t="str">
        <f>IFERROR(VLOOKUP($D4273,LISTA!$A$2:$J$9990,8,0),"")</f>
        <v/>
      </c>
      <c r="H4273" s="40" t="str">
        <f t="shared" si="79"/>
        <v/>
      </c>
    </row>
    <row r="4274" spans="4:8" x14ac:dyDescent="0.25">
      <c r="D4274" s="100"/>
      <c r="G4274" s="19" t="str">
        <f>IFERROR(VLOOKUP($D4274,LISTA!$A$2:$J$9990,8,0),"")</f>
        <v/>
      </c>
      <c r="H4274" s="40" t="str">
        <f t="shared" si="79"/>
        <v/>
      </c>
    </row>
    <row r="4275" spans="4:8" x14ac:dyDescent="0.25">
      <c r="D4275" s="100"/>
      <c r="G4275" s="19" t="str">
        <f>IFERROR(VLOOKUP($D4275,LISTA!$A$2:$J$9990,8,0),"")</f>
        <v/>
      </c>
      <c r="H4275" s="40" t="str">
        <f t="shared" si="79"/>
        <v/>
      </c>
    </row>
    <row r="4276" spans="4:8" x14ac:dyDescent="0.25">
      <c r="D4276" s="100"/>
      <c r="G4276" s="19" t="str">
        <f>IFERROR(VLOOKUP($D4276,LISTA!$A$2:$J$9990,8,0),"")</f>
        <v/>
      </c>
      <c r="H4276" s="40" t="str">
        <f t="shared" si="79"/>
        <v/>
      </c>
    </row>
    <row r="4277" spans="4:8" x14ac:dyDescent="0.25">
      <c r="D4277" s="100"/>
      <c r="G4277" s="19" t="str">
        <f>IFERROR(VLOOKUP($D4277,LISTA!$A$2:$J$9990,8,0),"")</f>
        <v/>
      </c>
      <c r="H4277" s="40" t="str">
        <f t="shared" si="79"/>
        <v/>
      </c>
    </row>
    <row r="4278" spans="4:8" x14ac:dyDescent="0.25">
      <c r="D4278" s="100"/>
      <c r="G4278" s="19" t="str">
        <f>IFERROR(VLOOKUP($D4278,LISTA!$A$2:$J$9990,8,0),"")</f>
        <v/>
      </c>
      <c r="H4278" s="40" t="str">
        <f t="shared" si="79"/>
        <v/>
      </c>
    </row>
    <row r="4279" spans="4:8" x14ac:dyDescent="0.25">
      <c r="D4279" s="100"/>
      <c r="G4279" s="19" t="str">
        <f>IFERROR(VLOOKUP($D4279,LISTA!$A$2:$J$9990,8,0),"")</f>
        <v/>
      </c>
      <c r="H4279" s="40" t="str">
        <f t="shared" si="79"/>
        <v/>
      </c>
    </row>
    <row r="4280" spans="4:8" x14ac:dyDescent="0.25">
      <c r="D4280" s="100"/>
      <c r="G4280" s="19" t="str">
        <f>IFERROR(VLOOKUP($D4280,LISTA!$A$2:$J$9990,8,0),"")</f>
        <v/>
      </c>
      <c r="H4280" s="40" t="str">
        <f t="shared" si="79"/>
        <v/>
      </c>
    </row>
    <row r="4281" spans="4:8" x14ac:dyDescent="0.25">
      <c r="D4281" s="100"/>
      <c r="G4281" s="19" t="str">
        <f>IFERROR(VLOOKUP($D4281,LISTA!$A$2:$J$9990,8,0),"")</f>
        <v/>
      </c>
      <c r="H4281" s="40" t="str">
        <f t="shared" si="79"/>
        <v/>
      </c>
    </row>
    <row r="4282" spans="4:8" x14ac:dyDescent="0.25">
      <c r="D4282" s="100"/>
      <c r="G4282" s="19" t="str">
        <f>IFERROR(VLOOKUP($D4282,LISTA!$A$2:$J$9990,8,0),"")</f>
        <v/>
      </c>
      <c r="H4282" s="40" t="str">
        <f t="shared" si="79"/>
        <v/>
      </c>
    </row>
    <row r="4283" spans="4:8" x14ac:dyDescent="0.25">
      <c r="D4283" s="100"/>
      <c r="G4283" s="19" t="str">
        <f>IFERROR(VLOOKUP($D4283,LISTA!$A$2:$J$9990,8,0),"")</f>
        <v/>
      </c>
      <c r="H4283" s="40" t="str">
        <f t="shared" si="79"/>
        <v/>
      </c>
    </row>
    <row r="4284" spans="4:8" x14ac:dyDescent="0.25">
      <c r="D4284" s="100"/>
      <c r="G4284" s="19" t="str">
        <f>IFERROR(VLOOKUP($D4284,LISTA!$A$2:$J$9990,8,0),"")</f>
        <v/>
      </c>
      <c r="H4284" s="40" t="str">
        <f t="shared" si="79"/>
        <v/>
      </c>
    </row>
    <row r="4285" spans="4:8" x14ac:dyDescent="0.25">
      <c r="D4285" s="100"/>
      <c r="G4285" s="19" t="str">
        <f>IFERROR(VLOOKUP($D4285,LISTA!$A$2:$J$9990,8,0),"")</f>
        <v/>
      </c>
      <c r="H4285" s="40" t="str">
        <f t="shared" si="79"/>
        <v/>
      </c>
    </row>
    <row r="4286" spans="4:8" x14ac:dyDescent="0.25">
      <c r="D4286" s="100"/>
      <c r="G4286" s="19" t="str">
        <f>IFERROR(VLOOKUP($D4286,LISTA!$A$2:$J$9990,8,0),"")</f>
        <v/>
      </c>
      <c r="H4286" s="40" t="str">
        <f t="shared" si="79"/>
        <v/>
      </c>
    </row>
    <row r="4287" spans="4:8" x14ac:dyDescent="0.25">
      <c r="D4287" s="100"/>
      <c r="G4287" s="19" t="str">
        <f>IFERROR(VLOOKUP($D4287,LISTA!$A$2:$J$9990,8,0),"")</f>
        <v/>
      </c>
      <c r="H4287" s="40" t="str">
        <f t="shared" si="79"/>
        <v/>
      </c>
    </row>
    <row r="4288" spans="4:8" x14ac:dyDescent="0.25">
      <c r="D4288" s="100"/>
      <c r="G4288" s="19" t="str">
        <f>IFERROR(VLOOKUP($D4288,LISTA!$A$2:$J$9990,8,0),"")</f>
        <v/>
      </c>
      <c r="H4288" s="40" t="str">
        <f t="shared" si="79"/>
        <v/>
      </c>
    </row>
    <row r="4289" spans="4:8" x14ac:dyDescent="0.25">
      <c r="D4289" s="100"/>
      <c r="G4289" s="19" t="str">
        <f>IFERROR(VLOOKUP($D4289,LISTA!$A$2:$J$9990,8,0),"")</f>
        <v/>
      </c>
      <c r="H4289" s="40" t="str">
        <f t="shared" si="79"/>
        <v/>
      </c>
    </row>
    <row r="4290" spans="4:8" x14ac:dyDescent="0.25">
      <c r="D4290" s="100"/>
      <c r="G4290" s="19" t="str">
        <f>IFERROR(VLOOKUP($D4290,LISTA!$A$2:$J$9990,8,0),"")</f>
        <v/>
      </c>
      <c r="H4290" s="40" t="str">
        <f t="shared" si="79"/>
        <v/>
      </c>
    </row>
    <row r="4291" spans="4:8" x14ac:dyDescent="0.25">
      <c r="D4291" s="100"/>
      <c r="G4291" s="19" t="str">
        <f>IFERROR(VLOOKUP($D4291,LISTA!$A$2:$J$9990,8,0),"")</f>
        <v/>
      </c>
      <c r="H4291" s="40" t="str">
        <f t="shared" si="79"/>
        <v/>
      </c>
    </row>
    <row r="4292" spans="4:8" x14ac:dyDescent="0.25">
      <c r="D4292" s="100"/>
      <c r="G4292" s="19" t="str">
        <f>IFERROR(VLOOKUP($D4292,LISTA!$A$2:$J$9990,8,0),"")</f>
        <v/>
      </c>
      <c r="H4292" s="40" t="str">
        <f t="shared" si="79"/>
        <v/>
      </c>
    </row>
    <row r="4293" spans="4:8" x14ac:dyDescent="0.25">
      <c r="D4293" s="100"/>
      <c r="G4293" s="19" t="str">
        <f>IFERROR(VLOOKUP($D4293,LISTA!$A$2:$J$9990,8,0),"")</f>
        <v/>
      </c>
      <c r="H4293" s="40" t="str">
        <f t="shared" ref="H4293:H4356" si="80">IF(OR(G4293=$K$10,G4293=$K$11,G4293=$K$14,G4293=$K$15,G4293=$K$16,G4293=$K$17,G4293=$K$18,G4293=$K$19,G4293=$K$20,G4293=$K$21,G4293=$K$22,G4293=$K$23,G4293=$K$24,G4293=$K$25,G4293=$K$26,G4293=$K$27,G4293=$K$28),$K$9,IF(OR(G4293=$K$32,G4293=$K$33),$K$31,IF(OR(G4293=$K$38),$K$37,"")))</f>
        <v/>
      </c>
    </row>
    <row r="4294" spans="4:8" x14ac:dyDescent="0.25">
      <c r="D4294" s="100"/>
      <c r="G4294" s="19" t="str">
        <f>IFERROR(VLOOKUP($D4294,LISTA!$A$2:$J$9990,8,0),"")</f>
        <v/>
      </c>
      <c r="H4294" s="40" t="str">
        <f t="shared" si="80"/>
        <v/>
      </c>
    </row>
    <row r="4295" spans="4:8" x14ac:dyDescent="0.25">
      <c r="D4295" s="100"/>
      <c r="G4295" s="19" t="str">
        <f>IFERROR(VLOOKUP($D4295,LISTA!$A$2:$J$9990,8,0),"")</f>
        <v/>
      </c>
      <c r="H4295" s="40" t="str">
        <f t="shared" si="80"/>
        <v/>
      </c>
    </row>
    <row r="4296" spans="4:8" x14ac:dyDescent="0.25">
      <c r="D4296" s="100"/>
      <c r="G4296" s="19" t="str">
        <f>IFERROR(VLOOKUP($D4296,LISTA!$A$2:$J$9990,8,0),"")</f>
        <v/>
      </c>
      <c r="H4296" s="40" t="str">
        <f t="shared" si="80"/>
        <v/>
      </c>
    </row>
    <row r="4297" spans="4:8" x14ac:dyDescent="0.25">
      <c r="D4297" s="100"/>
      <c r="G4297" s="19" t="str">
        <f>IFERROR(VLOOKUP($D4297,LISTA!$A$2:$J$9990,8,0),"")</f>
        <v/>
      </c>
      <c r="H4297" s="40" t="str">
        <f t="shared" si="80"/>
        <v/>
      </c>
    </row>
    <row r="4298" spans="4:8" x14ac:dyDescent="0.25">
      <c r="D4298" s="100"/>
      <c r="G4298" s="19" t="str">
        <f>IFERROR(VLOOKUP($D4298,LISTA!$A$2:$J$9990,8,0),"")</f>
        <v/>
      </c>
      <c r="H4298" s="40" t="str">
        <f t="shared" si="80"/>
        <v/>
      </c>
    </row>
    <row r="4299" spans="4:8" x14ac:dyDescent="0.25">
      <c r="D4299" s="100"/>
      <c r="G4299" s="19" t="str">
        <f>IFERROR(VLOOKUP($D4299,LISTA!$A$2:$J$9990,8,0),"")</f>
        <v/>
      </c>
      <c r="H4299" s="40" t="str">
        <f t="shared" si="80"/>
        <v/>
      </c>
    </row>
    <row r="4300" spans="4:8" x14ac:dyDescent="0.25">
      <c r="D4300" s="100"/>
      <c r="G4300" s="19" t="str">
        <f>IFERROR(VLOOKUP($D4300,LISTA!$A$2:$J$9990,8,0),"")</f>
        <v/>
      </c>
      <c r="H4300" s="40" t="str">
        <f t="shared" si="80"/>
        <v/>
      </c>
    </row>
    <row r="4301" spans="4:8" x14ac:dyDescent="0.25">
      <c r="D4301" s="100"/>
      <c r="G4301" s="19" t="str">
        <f>IFERROR(VLOOKUP($D4301,LISTA!$A$2:$J$9990,8,0),"")</f>
        <v/>
      </c>
      <c r="H4301" s="40" t="str">
        <f t="shared" si="80"/>
        <v/>
      </c>
    </row>
    <row r="4302" spans="4:8" x14ac:dyDescent="0.25">
      <c r="D4302" s="100"/>
      <c r="G4302" s="19" t="str">
        <f>IFERROR(VLOOKUP($D4302,LISTA!$A$2:$J$9990,8,0),"")</f>
        <v/>
      </c>
      <c r="H4302" s="40" t="str">
        <f t="shared" si="80"/>
        <v/>
      </c>
    </row>
    <row r="4303" spans="4:8" x14ac:dyDescent="0.25">
      <c r="D4303" s="100"/>
      <c r="G4303" s="19" t="str">
        <f>IFERROR(VLOOKUP($D4303,LISTA!$A$2:$J$9990,8,0),"")</f>
        <v/>
      </c>
      <c r="H4303" s="40" t="str">
        <f t="shared" si="80"/>
        <v/>
      </c>
    </row>
    <row r="4304" spans="4:8" x14ac:dyDescent="0.25">
      <c r="D4304" s="100"/>
      <c r="G4304" s="19" t="str">
        <f>IFERROR(VLOOKUP($D4304,LISTA!$A$2:$J$9990,8,0),"")</f>
        <v/>
      </c>
      <c r="H4304" s="40" t="str">
        <f t="shared" si="80"/>
        <v/>
      </c>
    </row>
    <row r="4305" spans="4:8" x14ac:dyDescent="0.25">
      <c r="D4305" s="100"/>
      <c r="G4305" s="19" t="str">
        <f>IFERROR(VLOOKUP($D4305,LISTA!$A$2:$J$9990,8,0),"")</f>
        <v/>
      </c>
      <c r="H4305" s="40" t="str">
        <f t="shared" si="80"/>
        <v/>
      </c>
    </row>
    <row r="4306" spans="4:8" x14ac:dyDescent="0.25">
      <c r="D4306" s="100"/>
      <c r="G4306" s="19" t="str">
        <f>IFERROR(VLOOKUP($D4306,LISTA!$A$2:$J$9990,8,0),"")</f>
        <v/>
      </c>
      <c r="H4306" s="40" t="str">
        <f t="shared" si="80"/>
        <v/>
      </c>
    </row>
    <row r="4307" spans="4:8" x14ac:dyDescent="0.25">
      <c r="D4307" s="100"/>
      <c r="G4307" s="19" t="str">
        <f>IFERROR(VLOOKUP($D4307,LISTA!$A$2:$J$9990,8,0),"")</f>
        <v/>
      </c>
      <c r="H4307" s="40" t="str">
        <f t="shared" si="80"/>
        <v/>
      </c>
    </row>
    <row r="4308" spans="4:8" x14ac:dyDescent="0.25">
      <c r="D4308" s="100"/>
      <c r="G4308" s="19" t="str">
        <f>IFERROR(VLOOKUP($D4308,LISTA!$A$2:$J$9990,8,0),"")</f>
        <v/>
      </c>
      <c r="H4308" s="40" t="str">
        <f t="shared" si="80"/>
        <v/>
      </c>
    </row>
    <row r="4309" spans="4:8" x14ac:dyDescent="0.25">
      <c r="D4309" s="100"/>
      <c r="G4309" s="19" t="str">
        <f>IFERROR(VLOOKUP($D4309,LISTA!$A$2:$J$9990,8,0),"")</f>
        <v/>
      </c>
      <c r="H4309" s="40" t="str">
        <f t="shared" si="80"/>
        <v/>
      </c>
    </row>
    <row r="4310" spans="4:8" x14ac:dyDescent="0.25">
      <c r="D4310" s="100"/>
      <c r="G4310" s="19" t="str">
        <f>IFERROR(VLOOKUP($D4310,LISTA!$A$2:$J$9990,8,0),"")</f>
        <v/>
      </c>
      <c r="H4310" s="40" t="str">
        <f t="shared" si="80"/>
        <v/>
      </c>
    </row>
    <row r="4311" spans="4:8" x14ac:dyDescent="0.25">
      <c r="D4311" s="100"/>
      <c r="G4311" s="19" t="str">
        <f>IFERROR(VLOOKUP($D4311,LISTA!$A$2:$J$9990,8,0),"")</f>
        <v/>
      </c>
      <c r="H4311" s="40" t="str">
        <f t="shared" si="80"/>
        <v/>
      </c>
    </row>
    <row r="4312" spans="4:8" x14ac:dyDescent="0.25">
      <c r="D4312" s="100"/>
      <c r="G4312" s="19" t="str">
        <f>IFERROR(VLOOKUP($D4312,LISTA!$A$2:$J$9990,8,0),"")</f>
        <v/>
      </c>
      <c r="H4312" s="40" t="str">
        <f t="shared" si="80"/>
        <v/>
      </c>
    </row>
    <row r="4313" spans="4:8" x14ac:dyDescent="0.25">
      <c r="D4313" s="100"/>
      <c r="G4313" s="19" t="str">
        <f>IFERROR(VLOOKUP($D4313,LISTA!$A$2:$J$9990,8,0),"")</f>
        <v/>
      </c>
      <c r="H4313" s="40" t="str">
        <f t="shared" si="80"/>
        <v/>
      </c>
    </row>
    <row r="4314" spans="4:8" x14ac:dyDescent="0.25">
      <c r="D4314" s="100"/>
      <c r="G4314" s="19" t="str">
        <f>IFERROR(VLOOKUP($D4314,LISTA!$A$2:$J$9990,8,0),"")</f>
        <v/>
      </c>
      <c r="H4314" s="40" t="str">
        <f t="shared" si="80"/>
        <v/>
      </c>
    </row>
    <row r="4315" spans="4:8" x14ac:dyDescent="0.25">
      <c r="D4315" s="100"/>
      <c r="G4315" s="19" t="str">
        <f>IFERROR(VLOOKUP($D4315,LISTA!$A$2:$J$9990,8,0),"")</f>
        <v/>
      </c>
      <c r="H4315" s="40" t="str">
        <f t="shared" si="80"/>
        <v/>
      </c>
    </row>
    <row r="4316" spans="4:8" x14ac:dyDescent="0.25">
      <c r="D4316" s="100"/>
      <c r="G4316" s="19" t="str">
        <f>IFERROR(VLOOKUP($D4316,LISTA!$A$2:$J$9990,8,0),"")</f>
        <v/>
      </c>
      <c r="H4316" s="40" t="str">
        <f t="shared" si="80"/>
        <v/>
      </c>
    </row>
    <row r="4317" spans="4:8" x14ac:dyDescent="0.25">
      <c r="D4317" s="100"/>
      <c r="G4317" s="19" t="str">
        <f>IFERROR(VLOOKUP($D4317,LISTA!$A$2:$J$9990,8,0),"")</f>
        <v/>
      </c>
      <c r="H4317" s="40" t="str">
        <f t="shared" si="80"/>
        <v/>
      </c>
    </row>
    <row r="4318" spans="4:8" x14ac:dyDescent="0.25">
      <c r="D4318" s="100"/>
      <c r="G4318" s="19" t="str">
        <f>IFERROR(VLOOKUP($D4318,LISTA!$A$2:$J$9990,8,0),"")</f>
        <v/>
      </c>
      <c r="H4318" s="40" t="str">
        <f t="shared" si="80"/>
        <v/>
      </c>
    </row>
    <row r="4319" spans="4:8" x14ac:dyDescent="0.25">
      <c r="D4319" s="100"/>
      <c r="G4319" s="19" t="str">
        <f>IFERROR(VLOOKUP($D4319,LISTA!$A$2:$J$9990,8,0),"")</f>
        <v/>
      </c>
      <c r="H4319" s="40" t="str">
        <f t="shared" si="80"/>
        <v/>
      </c>
    </row>
    <row r="4320" spans="4:8" x14ac:dyDescent="0.25">
      <c r="D4320" s="100"/>
      <c r="G4320" s="19" t="str">
        <f>IFERROR(VLOOKUP($D4320,LISTA!$A$2:$J$9990,8,0),"")</f>
        <v/>
      </c>
      <c r="H4320" s="40" t="str">
        <f t="shared" si="80"/>
        <v/>
      </c>
    </row>
    <row r="4321" spans="4:8" x14ac:dyDescent="0.25">
      <c r="D4321" s="100"/>
      <c r="G4321" s="19" t="str">
        <f>IFERROR(VLOOKUP($D4321,LISTA!$A$2:$J$9990,8,0),"")</f>
        <v/>
      </c>
      <c r="H4321" s="40" t="str">
        <f t="shared" si="80"/>
        <v/>
      </c>
    </row>
    <row r="4322" spans="4:8" x14ac:dyDescent="0.25">
      <c r="D4322" s="100"/>
      <c r="G4322" s="19" t="str">
        <f>IFERROR(VLOOKUP($D4322,LISTA!$A$2:$J$9990,8,0),"")</f>
        <v/>
      </c>
      <c r="H4322" s="40" t="str">
        <f t="shared" si="80"/>
        <v/>
      </c>
    </row>
    <row r="4323" spans="4:8" x14ac:dyDescent="0.25">
      <c r="D4323" s="100"/>
      <c r="G4323" s="19" t="str">
        <f>IFERROR(VLOOKUP($D4323,LISTA!$A$2:$J$9990,8,0),"")</f>
        <v/>
      </c>
      <c r="H4323" s="40" t="str">
        <f t="shared" si="80"/>
        <v/>
      </c>
    </row>
    <row r="4324" spans="4:8" x14ac:dyDescent="0.25">
      <c r="D4324" s="100"/>
      <c r="G4324" s="19" t="str">
        <f>IFERROR(VLOOKUP($D4324,LISTA!$A$2:$J$9990,8,0),"")</f>
        <v/>
      </c>
      <c r="H4324" s="40" t="str">
        <f t="shared" si="80"/>
        <v/>
      </c>
    </row>
    <row r="4325" spans="4:8" x14ac:dyDescent="0.25">
      <c r="D4325" s="100"/>
      <c r="G4325" s="19" t="str">
        <f>IFERROR(VLOOKUP($D4325,LISTA!$A$2:$J$9990,8,0),"")</f>
        <v/>
      </c>
      <c r="H4325" s="40" t="str">
        <f t="shared" si="80"/>
        <v/>
      </c>
    </row>
    <row r="4326" spans="4:8" x14ac:dyDescent="0.25">
      <c r="D4326" s="100"/>
      <c r="G4326" s="19" t="str">
        <f>IFERROR(VLOOKUP($D4326,LISTA!$A$2:$J$9990,8,0),"")</f>
        <v/>
      </c>
      <c r="H4326" s="40" t="str">
        <f t="shared" si="80"/>
        <v/>
      </c>
    </row>
    <row r="4327" spans="4:8" x14ac:dyDescent="0.25">
      <c r="D4327" s="100"/>
      <c r="G4327" s="19" t="str">
        <f>IFERROR(VLOOKUP($D4327,LISTA!$A$2:$J$9990,8,0),"")</f>
        <v/>
      </c>
      <c r="H4327" s="40" t="str">
        <f t="shared" si="80"/>
        <v/>
      </c>
    </row>
    <row r="4328" spans="4:8" x14ac:dyDescent="0.25">
      <c r="D4328" s="100"/>
      <c r="G4328" s="19" t="str">
        <f>IFERROR(VLOOKUP($D4328,LISTA!$A$2:$J$9990,8,0),"")</f>
        <v/>
      </c>
      <c r="H4328" s="40" t="str">
        <f t="shared" si="80"/>
        <v/>
      </c>
    </row>
    <row r="4329" spans="4:8" x14ac:dyDescent="0.25">
      <c r="D4329" s="100"/>
      <c r="G4329" s="19" t="str">
        <f>IFERROR(VLOOKUP($D4329,LISTA!$A$2:$J$9990,8,0),"")</f>
        <v/>
      </c>
      <c r="H4329" s="40" t="str">
        <f t="shared" si="80"/>
        <v/>
      </c>
    </row>
    <row r="4330" spans="4:8" x14ac:dyDescent="0.25">
      <c r="D4330" s="100"/>
      <c r="G4330" s="19" t="str">
        <f>IFERROR(VLOOKUP($D4330,LISTA!$A$2:$J$9990,8,0),"")</f>
        <v/>
      </c>
      <c r="H4330" s="40" t="str">
        <f t="shared" si="80"/>
        <v/>
      </c>
    </row>
    <row r="4331" spans="4:8" x14ac:dyDescent="0.25">
      <c r="D4331" s="100"/>
      <c r="G4331" s="19" t="str">
        <f>IFERROR(VLOOKUP($D4331,LISTA!$A$2:$J$9990,8,0),"")</f>
        <v/>
      </c>
      <c r="H4331" s="40" t="str">
        <f t="shared" si="80"/>
        <v/>
      </c>
    </row>
    <row r="4332" spans="4:8" x14ac:dyDescent="0.25">
      <c r="D4332" s="100"/>
      <c r="G4332" s="19" t="str">
        <f>IFERROR(VLOOKUP($D4332,LISTA!$A$2:$J$9990,8,0),"")</f>
        <v/>
      </c>
      <c r="H4332" s="40" t="str">
        <f t="shared" si="80"/>
        <v/>
      </c>
    </row>
    <row r="4333" spans="4:8" x14ac:dyDescent="0.25">
      <c r="D4333" s="100"/>
      <c r="G4333" s="19" t="str">
        <f>IFERROR(VLOOKUP($D4333,LISTA!$A$2:$J$9990,8,0),"")</f>
        <v/>
      </c>
      <c r="H4333" s="40" t="str">
        <f t="shared" si="80"/>
        <v/>
      </c>
    </row>
    <row r="4334" spans="4:8" x14ac:dyDescent="0.25">
      <c r="D4334" s="100"/>
      <c r="G4334" s="19" t="str">
        <f>IFERROR(VLOOKUP($D4334,LISTA!$A$2:$J$9990,8,0),"")</f>
        <v/>
      </c>
      <c r="H4334" s="40" t="str">
        <f t="shared" si="80"/>
        <v/>
      </c>
    </row>
    <row r="4335" spans="4:8" x14ac:dyDescent="0.25">
      <c r="D4335" s="100"/>
      <c r="G4335" s="19" t="str">
        <f>IFERROR(VLOOKUP($D4335,LISTA!$A$2:$J$9990,8,0),"")</f>
        <v/>
      </c>
      <c r="H4335" s="40" t="str">
        <f t="shared" si="80"/>
        <v/>
      </c>
    </row>
    <row r="4336" spans="4:8" x14ac:dyDescent="0.25">
      <c r="D4336" s="100"/>
      <c r="G4336" s="19" t="str">
        <f>IFERROR(VLOOKUP($D4336,LISTA!$A$2:$J$9990,8,0),"")</f>
        <v/>
      </c>
      <c r="H4336" s="40" t="str">
        <f t="shared" si="80"/>
        <v/>
      </c>
    </row>
    <row r="4337" spans="4:8" x14ac:dyDescent="0.25">
      <c r="D4337" s="100"/>
      <c r="G4337" s="19" t="str">
        <f>IFERROR(VLOOKUP($D4337,LISTA!$A$2:$J$9990,8,0),"")</f>
        <v/>
      </c>
      <c r="H4337" s="40" t="str">
        <f t="shared" si="80"/>
        <v/>
      </c>
    </row>
    <row r="4338" spans="4:8" x14ac:dyDescent="0.25">
      <c r="D4338" s="100"/>
      <c r="G4338" s="19" t="str">
        <f>IFERROR(VLOOKUP($D4338,LISTA!$A$2:$J$9990,8,0),"")</f>
        <v/>
      </c>
      <c r="H4338" s="40" t="str">
        <f t="shared" si="80"/>
        <v/>
      </c>
    </row>
    <row r="4339" spans="4:8" x14ac:dyDescent="0.25">
      <c r="D4339" s="100"/>
      <c r="G4339" s="19" t="str">
        <f>IFERROR(VLOOKUP($D4339,LISTA!$A$2:$J$9990,8,0),"")</f>
        <v/>
      </c>
      <c r="H4339" s="40" t="str">
        <f t="shared" si="80"/>
        <v/>
      </c>
    </row>
    <row r="4340" spans="4:8" x14ac:dyDescent="0.25">
      <c r="D4340" s="100"/>
      <c r="G4340" s="19" t="str">
        <f>IFERROR(VLOOKUP($D4340,LISTA!$A$2:$J$9990,8,0),"")</f>
        <v/>
      </c>
      <c r="H4340" s="40" t="str">
        <f t="shared" si="80"/>
        <v/>
      </c>
    </row>
    <row r="4341" spans="4:8" x14ac:dyDescent="0.25">
      <c r="D4341" s="100"/>
      <c r="G4341" s="19" t="str">
        <f>IFERROR(VLOOKUP($D4341,LISTA!$A$2:$J$9990,8,0),"")</f>
        <v/>
      </c>
      <c r="H4341" s="40" t="str">
        <f t="shared" si="80"/>
        <v/>
      </c>
    </row>
    <row r="4342" spans="4:8" x14ac:dyDescent="0.25">
      <c r="D4342" s="100"/>
      <c r="G4342" s="19" t="str">
        <f>IFERROR(VLOOKUP($D4342,LISTA!$A$2:$J$9990,8,0),"")</f>
        <v/>
      </c>
      <c r="H4342" s="40" t="str">
        <f t="shared" si="80"/>
        <v/>
      </c>
    </row>
    <row r="4343" spans="4:8" x14ac:dyDescent="0.25">
      <c r="D4343" s="100"/>
      <c r="G4343" s="19" t="str">
        <f>IFERROR(VLOOKUP($D4343,LISTA!$A$2:$J$9990,8,0),"")</f>
        <v/>
      </c>
      <c r="H4343" s="40" t="str">
        <f t="shared" si="80"/>
        <v/>
      </c>
    </row>
    <row r="4344" spans="4:8" x14ac:dyDescent="0.25">
      <c r="D4344" s="100"/>
      <c r="G4344" s="19" t="str">
        <f>IFERROR(VLOOKUP($D4344,LISTA!$A$2:$J$9990,8,0),"")</f>
        <v/>
      </c>
      <c r="H4344" s="40" t="str">
        <f t="shared" si="80"/>
        <v/>
      </c>
    </row>
    <row r="4345" spans="4:8" x14ac:dyDescent="0.25">
      <c r="D4345" s="100"/>
      <c r="G4345" s="19" t="str">
        <f>IFERROR(VLOOKUP($D4345,LISTA!$A$2:$J$9990,8,0),"")</f>
        <v/>
      </c>
      <c r="H4345" s="40" t="str">
        <f t="shared" si="80"/>
        <v/>
      </c>
    </row>
    <row r="4346" spans="4:8" x14ac:dyDescent="0.25">
      <c r="D4346" s="100"/>
      <c r="G4346" s="19" t="str">
        <f>IFERROR(VLOOKUP($D4346,LISTA!$A$2:$J$9990,8,0),"")</f>
        <v/>
      </c>
      <c r="H4346" s="40" t="str">
        <f t="shared" si="80"/>
        <v/>
      </c>
    </row>
    <row r="4347" spans="4:8" x14ac:dyDescent="0.25">
      <c r="D4347" s="100"/>
      <c r="G4347" s="19" t="str">
        <f>IFERROR(VLOOKUP($D4347,LISTA!$A$2:$J$9990,8,0),"")</f>
        <v/>
      </c>
      <c r="H4347" s="40" t="str">
        <f t="shared" si="80"/>
        <v/>
      </c>
    </row>
    <row r="4348" spans="4:8" x14ac:dyDescent="0.25">
      <c r="D4348" s="100"/>
      <c r="G4348" s="19" t="str">
        <f>IFERROR(VLOOKUP($D4348,LISTA!$A$2:$J$9990,8,0),"")</f>
        <v/>
      </c>
      <c r="H4348" s="40" t="str">
        <f t="shared" si="80"/>
        <v/>
      </c>
    </row>
    <row r="4349" spans="4:8" x14ac:dyDescent="0.25">
      <c r="D4349" s="100"/>
      <c r="G4349" s="19" t="str">
        <f>IFERROR(VLOOKUP($D4349,LISTA!$A$2:$J$9990,8,0),"")</f>
        <v/>
      </c>
      <c r="H4349" s="40" t="str">
        <f t="shared" si="80"/>
        <v/>
      </c>
    </row>
    <row r="4350" spans="4:8" x14ac:dyDescent="0.25">
      <c r="D4350" s="100"/>
      <c r="G4350" s="19" t="str">
        <f>IFERROR(VLOOKUP($D4350,LISTA!$A$2:$J$9990,8,0),"")</f>
        <v/>
      </c>
      <c r="H4350" s="40" t="str">
        <f t="shared" si="80"/>
        <v/>
      </c>
    </row>
    <row r="4351" spans="4:8" x14ac:dyDescent="0.25">
      <c r="D4351" s="100"/>
      <c r="G4351" s="19" t="str">
        <f>IFERROR(VLOOKUP($D4351,LISTA!$A$2:$J$9990,8,0),"")</f>
        <v/>
      </c>
      <c r="H4351" s="40" t="str">
        <f t="shared" si="80"/>
        <v/>
      </c>
    </row>
    <row r="4352" spans="4:8" x14ac:dyDescent="0.25">
      <c r="D4352" s="100"/>
      <c r="G4352" s="19" t="str">
        <f>IFERROR(VLOOKUP($D4352,LISTA!$A$2:$J$9990,8,0),"")</f>
        <v/>
      </c>
      <c r="H4352" s="40" t="str">
        <f t="shared" si="80"/>
        <v/>
      </c>
    </row>
    <row r="4353" spans="4:8" x14ac:dyDescent="0.25">
      <c r="D4353" s="100"/>
      <c r="G4353" s="19" t="str">
        <f>IFERROR(VLOOKUP($D4353,LISTA!$A$2:$J$9990,8,0),"")</f>
        <v/>
      </c>
      <c r="H4353" s="40" t="str">
        <f t="shared" si="80"/>
        <v/>
      </c>
    </row>
    <row r="4354" spans="4:8" x14ac:dyDescent="0.25">
      <c r="D4354" s="100"/>
      <c r="G4354" s="19" t="str">
        <f>IFERROR(VLOOKUP($D4354,LISTA!$A$2:$J$9990,8,0),"")</f>
        <v/>
      </c>
      <c r="H4354" s="40" t="str">
        <f t="shared" si="80"/>
        <v/>
      </c>
    </row>
    <row r="4355" spans="4:8" x14ac:dyDescent="0.25">
      <c r="D4355" s="100"/>
      <c r="G4355" s="19" t="str">
        <f>IFERROR(VLOOKUP($D4355,LISTA!$A$2:$J$9990,8,0),"")</f>
        <v/>
      </c>
      <c r="H4355" s="40" t="str">
        <f t="shared" si="80"/>
        <v/>
      </c>
    </row>
    <row r="4356" spans="4:8" x14ac:dyDescent="0.25">
      <c r="D4356" s="100"/>
      <c r="G4356" s="19" t="str">
        <f>IFERROR(VLOOKUP($D4356,LISTA!$A$2:$J$9990,8,0),"")</f>
        <v/>
      </c>
      <c r="H4356" s="40" t="str">
        <f t="shared" si="80"/>
        <v/>
      </c>
    </row>
    <row r="4357" spans="4:8" x14ac:dyDescent="0.25">
      <c r="D4357" s="100"/>
      <c r="G4357" s="19" t="str">
        <f>IFERROR(VLOOKUP($D4357,LISTA!$A$2:$J$9990,8,0),"")</f>
        <v/>
      </c>
      <c r="H4357" s="40" t="str">
        <f t="shared" ref="H4357:H4420" si="81">IF(OR(G4357=$K$10,G4357=$K$11,G4357=$K$14,G4357=$K$15,G4357=$K$16,G4357=$K$17,G4357=$K$18,G4357=$K$19,G4357=$K$20,G4357=$K$21,G4357=$K$22,G4357=$K$23,G4357=$K$24,G4357=$K$25,G4357=$K$26,G4357=$K$27,G4357=$K$28),$K$9,IF(OR(G4357=$K$32,G4357=$K$33),$K$31,IF(OR(G4357=$K$38),$K$37,"")))</f>
        <v/>
      </c>
    </row>
    <row r="4358" spans="4:8" x14ac:dyDescent="0.25">
      <c r="D4358" s="100"/>
      <c r="G4358" s="19" t="str">
        <f>IFERROR(VLOOKUP($D4358,LISTA!$A$2:$J$9990,8,0),"")</f>
        <v/>
      </c>
      <c r="H4358" s="40" t="str">
        <f t="shared" si="81"/>
        <v/>
      </c>
    </row>
    <row r="4359" spans="4:8" x14ac:dyDescent="0.25">
      <c r="D4359" s="100"/>
      <c r="G4359" s="19" t="str">
        <f>IFERROR(VLOOKUP($D4359,LISTA!$A$2:$J$9990,8,0),"")</f>
        <v/>
      </c>
      <c r="H4359" s="40" t="str">
        <f t="shared" si="81"/>
        <v/>
      </c>
    </row>
    <row r="4360" spans="4:8" x14ac:dyDescent="0.25">
      <c r="D4360" s="100"/>
      <c r="G4360" s="19" t="str">
        <f>IFERROR(VLOOKUP($D4360,LISTA!$A$2:$J$9990,8,0),"")</f>
        <v/>
      </c>
      <c r="H4360" s="40" t="str">
        <f t="shared" si="81"/>
        <v/>
      </c>
    </row>
    <row r="4361" spans="4:8" x14ac:dyDescent="0.25">
      <c r="D4361" s="100"/>
      <c r="G4361" s="19" t="str">
        <f>IFERROR(VLOOKUP($D4361,LISTA!$A$2:$J$9990,8,0),"")</f>
        <v/>
      </c>
      <c r="H4361" s="40" t="str">
        <f t="shared" si="81"/>
        <v/>
      </c>
    </row>
    <row r="4362" spans="4:8" x14ac:dyDescent="0.25">
      <c r="D4362" s="100"/>
      <c r="G4362" s="19" t="str">
        <f>IFERROR(VLOOKUP($D4362,LISTA!$A$2:$J$9990,8,0),"")</f>
        <v/>
      </c>
      <c r="H4362" s="40" t="str">
        <f t="shared" si="81"/>
        <v/>
      </c>
    </row>
    <row r="4363" spans="4:8" x14ac:dyDescent="0.25">
      <c r="D4363" s="100"/>
      <c r="G4363" s="19" t="str">
        <f>IFERROR(VLOOKUP($D4363,LISTA!$A$2:$J$9990,8,0),"")</f>
        <v/>
      </c>
      <c r="H4363" s="40" t="str">
        <f t="shared" si="81"/>
        <v/>
      </c>
    </row>
    <row r="4364" spans="4:8" x14ac:dyDescent="0.25">
      <c r="D4364" s="100"/>
      <c r="G4364" s="19" t="str">
        <f>IFERROR(VLOOKUP($D4364,LISTA!$A$2:$J$9990,8,0),"")</f>
        <v/>
      </c>
      <c r="H4364" s="40" t="str">
        <f t="shared" si="81"/>
        <v/>
      </c>
    </row>
    <row r="4365" spans="4:8" x14ac:dyDescent="0.25">
      <c r="D4365" s="100"/>
      <c r="G4365" s="19" t="str">
        <f>IFERROR(VLOOKUP($D4365,LISTA!$A$2:$J$9990,8,0),"")</f>
        <v/>
      </c>
      <c r="H4365" s="40" t="str">
        <f t="shared" si="81"/>
        <v/>
      </c>
    </row>
    <row r="4366" spans="4:8" x14ac:dyDescent="0.25">
      <c r="D4366" s="100"/>
      <c r="G4366" s="19" t="str">
        <f>IFERROR(VLOOKUP($D4366,LISTA!$A$2:$J$9990,8,0),"")</f>
        <v/>
      </c>
      <c r="H4366" s="40" t="str">
        <f t="shared" si="81"/>
        <v/>
      </c>
    </row>
    <row r="4367" spans="4:8" x14ac:dyDescent="0.25">
      <c r="D4367" s="100"/>
      <c r="G4367" s="19" t="str">
        <f>IFERROR(VLOOKUP($D4367,LISTA!$A$2:$J$9990,8,0),"")</f>
        <v/>
      </c>
      <c r="H4367" s="40" t="str">
        <f t="shared" si="81"/>
        <v/>
      </c>
    </row>
    <row r="4368" spans="4:8" x14ac:dyDescent="0.25">
      <c r="D4368" s="100"/>
      <c r="G4368" s="19" t="str">
        <f>IFERROR(VLOOKUP($D4368,LISTA!$A$2:$J$9990,8,0),"")</f>
        <v/>
      </c>
      <c r="H4368" s="40" t="str">
        <f t="shared" si="81"/>
        <v/>
      </c>
    </row>
    <row r="4369" spans="4:8" x14ac:dyDescent="0.25">
      <c r="D4369" s="100"/>
      <c r="G4369" s="19" t="str">
        <f>IFERROR(VLOOKUP($D4369,LISTA!$A$2:$J$9990,8,0),"")</f>
        <v/>
      </c>
      <c r="H4369" s="40" t="str">
        <f t="shared" si="81"/>
        <v/>
      </c>
    </row>
    <row r="4370" spans="4:8" x14ac:dyDescent="0.25">
      <c r="D4370" s="100"/>
      <c r="G4370" s="19" t="str">
        <f>IFERROR(VLOOKUP($D4370,LISTA!$A$2:$J$9990,8,0),"")</f>
        <v/>
      </c>
      <c r="H4370" s="40" t="str">
        <f t="shared" si="81"/>
        <v/>
      </c>
    </row>
    <row r="4371" spans="4:8" x14ac:dyDescent="0.25">
      <c r="D4371" s="100"/>
      <c r="G4371" s="19" t="str">
        <f>IFERROR(VLOOKUP($D4371,LISTA!$A$2:$J$9990,8,0),"")</f>
        <v/>
      </c>
      <c r="H4371" s="40" t="str">
        <f t="shared" si="81"/>
        <v/>
      </c>
    </row>
    <row r="4372" spans="4:8" x14ac:dyDescent="0.25">
      <c r="D4372" s="100"/>
      <c r="G4372" s="19" t="str">
        <f>IFERROR(VLOOKUP($D4372,LISTA!$A$2:$J$9990,8,0),"")</f>
        <v/>
      </c>
      <c r="H4372" s="40" t="str">
        <f t="shared" si="81"/>
        <v/>
      </c>
    </row>
    <row r="4373" spans="4:8" x14ac:dyDescent="0.25">
      <c r="D4373" s="100"/>
      <c r="G4373" s="19" t="str">
        <f>IFERROR(VLOOKUP($D4373,LISTA!$A$2:$J$9990,8,0),"")</f>
        <v/>
      </c>
      <c r="H4373" s="40" t="str">
        <f t="shared" si="81"/>
        <v/>
      </c>
    </row>
    <row r="4374" spans="4:8" x14ac:dyDescent="0.25">
      <c r="D4374" s="100"/>
      <c r="G4374" s="19" t="str">
        <f>IFERROR(VLOOKUP($D4374,LISTA!$A$2:$J$9990,8,0),"")</f>
        <v/>
      </c>
      <c r="H4374" s="40" t="str">
        <f t="shared" si="81"/>
        <v/>
      </c>
    </row>
    <row r="4375" spans="4:8" x14ac:dyDescent="0.25">
      <c r="D4375" s="100"/>
      <c r="G4375" s="19" t="str">
        <f>IFERROR(VLOOKUP($D4375,LISTA!$A$2:$J$9990,8,0),"")</f>
        <v/>
      </c>
      <c r="H4375" s="40" t="str">
        <f t="shared" si="81"/>
        <v/>
      </c>
    </row>
    <row r="4376" spans="4:8" x14ac:dyDescent="0.25">
      <c r="D4376" s="100"/>
      <c r="G4376" s="19" t="str">
        <f>IFERROR(VLOOKUP($D4376,LISTA!$A$2:$J$9990,8,0),"")</f>
        <v/>
      </c>
      <c r="H4376" s="40" t="str">
        <f t="shared" si="81"/>
        <v/>
      </c>
    </row>
    <row r="4377" spans="4:8" x14ac:dyDescent="0.25">
      <c r="D4377" s="100"/>
      <c r="G4377" s="19" t="str">
        <f>IFERROR(VLOOKUP($D4377,LISTA!$A$2:$J$9990,8,0),"")</f>
        <v/>
      </c>
      <c r="H4377" s="40" t="str">
        <f t="shared" si="81"/>
        <v/>
      </c>
    </row>
    <row r="4378" spans="4:8" x14ac:dyDescent="0.25">
      <c r="D4378" s="100"/>
      <c r="G4378" s="19" t="str">
        <f>IFERROR(VLOOKUP($D4378,LISTA!$A$2:$J$9990,8,0),"")</f>
        <v/>
      </c>
      <c r="H4378" s="40" t="str">
        <f t="shared" si="81"/>
        <v/>
      </c>
    </row>
    <row r="4379" spans="4:8" x14ac:dyDescent="0.25">
      <c r="D4379" s="100"/>
      <c r="G4379" s="19" t="str">
        <f>IFERROR(VLOOKUP($D4379,LISTA!$A$2:$J$9990,8,0),"")</f>
        <v/>
      </c>
      <c r="H4379" s="40" t="str">
        <f t="shared" si="81"/>
        <v/>
      </c>
    </row>
    <row r="4380" spans="4:8" x14ac:dyDescent="0.25">
      <c r="D4380" s="100"/>
      <c r="G4380" s="19" t="str">
        <f>IFERROR(VLOOKUP($D4380,LISTA!$A$2:$J$9990,8,0),"")</f>
        <v/>
      </c>
      <c r="H4380" s="40" t="str">
        <f t="shared" si="81"/>
        <v/>
      </c>
    </row>
    <row r="4381" spans="4:8" x14ac:dyDescent="0.25">
      <c r="D4381" s="100"/>
      <c r="G4381" s="19" t="str">
        <f>IFERROR(VLOOKUP($D4381,LISTA!$A$2:$J$9990,8,0),"")</f>
        <v/>
      </c>
      <c r="H4381" s="40" t="str">
        <f t="shared" si="81"/>
        <v/>
      </c>
    </row>
    <row r="4382" spans="4:8" x14ac:dyDescent="0.25">
      <c r="D4382" s="100"/>
      <c r="G4382" s="19" t="str">
        <f>IFERROR(VLOOKUP($D4382,LISTA!$A$2:$J$9990,8,0),"")</f>
        <v/>
      </c>
      <c r="H4382" s="40" t="str">
        <f t="shared" si="81"/>
        <v/>
      </c>
    </row>
    <row r="4383" spans="4:8" x14ac:dyDescent="0.25">
      <c r="D4383" s="100"/>
      <c r="G4383" s="19" t="str">
        <f>IFERROR(VLOOKUP($D4383,LISTA!$A$2:$J$9990,8,0),"")</f>
        <v/>
      </c>
      <c r="H4383" s="40" t="str">
        <f t="shared" si="81"/>
        <v/>
      </c>
    </row>
    <row r="4384" spans="4:8" x14ac:dyDescent="0.25">
      <c r="D4384" s="100"/>
      <c r="G4384" s="19" t="str">
        <f>IFERROR(VLOOKUP($D4384,LISTA!$A$2:$J$9990,8,0),"")</f>
        <v/>
      </c>
      <c r="H4384" s="40" t="str">
        <f t="shared" si="81"/>
        <v/>
      </c>
    </row>
    <row r="4385" spans="4:8" x14ac:dyDescent="0.25">
      <c r="D4385" s="100"/>
      <c r="G4385" s="19" t="str">
        <f>IFERROR(VLOOKUP($D4385,LISTA!$A$2:$J$9990,8,0),"")</f>
        <v/>
      </c>
      <c r="H4385" s="40" t="str">
        <f t="shared" si="81"/>
        <v/>
      </c>
    </row>
    <row r="4386" spans="4:8" x14ac:dyDescent="0.25">
      <c r="D4386" s="100"/>
      <c r="G4386" s="19" t="str">
        <f>IFERROR(VLOOKUP($D4386,LISTA!$A$2:$J$9990,8,0),"")</f>
        <v/>
      </c>
      <c r="H4386" s="40" t="str">
        <f t="shared" si="81"/>
        <v/>
      </c>
    </row>
    <row r="4387" spans="4:8" x14ac:dyDescent="0.25">
      <c r="D4387" s="100"/>
      <c r="G4387" s="19" t="str">
        <f>IFERROR(VLOOKUP($D4387,LISTA!$A$2:$J$9990,8,0),"")</f>
        <v/>
      </c>
      <c r="H4387" s="40" t="str">
        <f t="shared" si="81"/>
        <v/>
      </c>
    </row>
    <row r="4388" spans="4:8" x14ac:dyDescent="0.25">
      <c r="D4388" s="100"/>
      <c r="G4388" s="19" t="str">
        <f>IFERROR(VLOOKUP($D4388,LISTA!$A$2:$J$9990,8,0),"")</f>
        <v/>
      </c>
      <c r="H4388" s="40" t="str">
        <f t="shared" si="81"/>
        <v/>
      </c>
    </row>
    <row r="4389" spans="4:8" x14ac:dyDescent="0.25">
      <c r="D4389" s="100"/>
      <c r="G4389" s="19" t="str">
        <f>IFERROR(VLOOKUP($D4389,LISTA!$A$2:$J$9990,8,0),"")</f>
        <v/>
      </c>
      <c r="H4389" s="40" t="str">
        <f t="shared" si="81"/>
        <v/>
      </c>
    </row>
    <row r="4390" spans="4:8" x14ac:dyDescent="0.25">
      <c r="D4390" s="100"/>
      <c r="G4390" s="19" t="str">
        <f>IFERROR(VLOOKUP($D4390,LISTA!$A$2:$J$9990,8,0),"")</f>
        <v/>
      </c>
      <c r="H4390" s="40" t="str">
        <f t="shared" si="81"/>
        <v/>
      </c>
    </row>
    <row r="4391" spans="4:8" x14ac:dyDescent="0.25">
      <c r="D4391" s="100"/>
      <c r="G4391" s="19" t="str">
        <f>IFERROR(VLOOKUP($D4391,LISTA!$A$2:$J$9990,8,0),"")</f>
        <v/>
      </c>
      <c r="H4391" s="40" t="str">
        <f t="shared" si="81"/>
        <v/>
      </c>
    </row>
    <row r="4392" spans="4:8" x14ac:dyDescent="0.25">
      <c r="D4392" s="100"/>
      <c r="G4392" s="19" t="str">
        <f>IFERROR(VLOOKUP($D4392,LISTA!$A$2:$J$9990,8,0),"")</f>
        <v/>
      </c>
      <c r="H4392" s="40" t="str">
        <f t="shared" si="81"/>
        <v/>
      </c>
    </row>
    <row r="4393" spans="4:8" x14ac:dyDescent="0.25">
      <c r="D4393" s="100"/>
      <c r="G4393" s="19" t="str">
        <f>IFERROR(VLOOKUP($D4393,LISTA!$A$2:$J$9990,8,0),"")</f>
        <v/>
      </c>
      <c r="H4393" s="40" t="str">
        <f t="shared" si="81"/>
        <v/>
      </c>
    </row>
    <row r="4394" spans="4:8" x14ac:dyDescent="0.25">
      <c r="D4394" s="100"/>
      <c r="G4394" s="19" t="str">
        <f>IFERROR(VLOOKUP($D4394,LISTA!$A$2:$J$9990,8,0),"")</f>
        <v/>
      </c>
      <c r="H4394" s="40" t="str">
        <f t="shared" si="81"/>
        <v/>
      </c>
    </row>
    <row r="4395" spans="4:8" x14ac:dyDescent="0.25">
      <c r="D4395" s="100"/>
      <c r="G4395" s="19" t="str">
        <f>IFERROR(VLOOKUP($D4395,LISTA!$A$2:$J$9990,8,0),"")</f>
        <v/>
      </c>
      <c r="H4395" s="40" t="str">
        <f t="shared" si="81"/>
        <v/>
      </c>
    </row>
    <row r="4396" spans="4:8" x14ac:dyDescent="0.25">
      <c r="D4396" s="100"/>
      <c r="G4396" s="19" t="str">
        <f>IFERROR(VLOOKUP($D4396,LISTA!$A$2:$J$9990,8,0),"")</f>
        <v/>
      </c>
      <c r="H4396" s="40" t="str">
        <f t="shared" si="81"/>
        <v/>
      </c>
    </row>
    <row r="4397" spans="4:8" x14ac:dyDescent="0.25">
      <c r="D4397" s="100"/>
      <c r="G4397" s="19" t="str">
        <f>IFERROR(VLOOKUP($D4397,LISTA!$A$2:$J$9990,8,0),"")</f>
        <v/>
      </c>
      <c r="H4397" s="40" t="str">
        <f t="shared" si="81"/>
        <v/>
      </c>
    </row>
    <row r="4398" spans="4:8" x14ac:dyDescent="0.25">
      <c r="D4398" s="100"/>
      <c r="G4398" s="19" t="str">
        <f>IFERROR(VLOOKUP($D4398,LISTA!$A$2:$J$9990,8,0),"")</f>
        <v/>
      </c>
      <c r="H4398" s="40" t="str">
        <f t="shared" si="81"/>
        <v/>
      </c>
    </row>
    <row r="4399" spans="4:8" x14ac:dyDescent="0.25">
      <c r="D4399" s="100"/>
      <c r="G4399" s="19" t="str">
        <f>IFERROR(VLOOKUP($D4399,LISTA!$A$2:$J$9990,8,0),"")</f>
        <v/>
      </c>
      <c r="H4399" s="40" t="str">
        <f t="shared" si="81"/>
        <v/>
      </c>
    </row>
    <row r="4400" spans="4:8" x14ac:dyDescent="0.25">
      <c r="D4400" s="100"/>
      <c r="G4400" s="19" t="str">
        <f>IFERROR(VLOOKUP($D4400,LISTA!$A$2:$J$9990,8,0),"")</f>
        <v/>
      </c>
      <c r="H4400" s="40" t="str">
        <f t="shared" si="81"/>
        <v/>
      </c>
    </row>
    <row r="4401" spans="4:8" x14ac:dyDescent="0.25">
      <c r="D4401" s="100"/>
      <c r="G4401" s="19" t="str">
        <f>IFERROR(VLOOKUP($D4401,LISTA!$A$2:$J$9990,8,0),"")</f>
        <v/>
      </c>
      <c r="H4401" s="40" t="str">
        <f t="shared" si="81"/>
        <v/>
      </c>
    </row>
    <row r="4402" spans="4:8" x14ac:dyDescent="0.25">
      <c r="D4402" s="100"/>
      <c r="G4402" s="19" t="str">
        <f>IFERROR(VLOOKUP($D4402,LISTA!$A$2:$J$9990,8,0),"")</f>
        <v/>
      </c>
      <c r="H4402" s="40" t="str">
        <f t="shared" si="81"/>
        <v/>
      </c>
    </row>
    <row r="4403" spans="4:8" x14ac:dyDescent="0.25">
      <c r="D4403" s="100"/>
      <c r="G4403" s="19" t="str">
        <f>IFERROR(VLOOKUP($D4403,LISTA!$A$2:$J$9990,8,0),"")</f>
        <v/>
      </c>
      <c r="H4403" s="40" t="str">
        <f t="shared" si="81"/>
        <v/>
      </c>
    </row>
    <row r="4404" spans="4:8" x14ac:dyDescent="0.25">
      <c r="D4404" s="100"/>
      <c r="G4404" s="19" t="str">
        <f>IFERROR(VLOOKUP($D4404,LISTA!$A$2:$J$9990,8,0),"")</f>
        <v/>
      </c>
      <c r="H4404" s="40" t="str">
        <f t="shared" si="81"/>
        <v/>
      </c>
    </row>
    <row r="4405" spans="4:8" x14ac:dyDescent="0.25">
      <c r="D4405" s="100"/>
      <c r="G4405" s="19" t="str">
        <f>IFERROR(VLOOKUP($D4405,LISTA!$A$2:$J$9990,8,0),"")</f>
        <v/>
      </c>
      <c r="H4405" s="40" t="str">
        <f t="shared" si="81"/>
        <v/>
      </c>
    </row>
    <row r="4406" spans="4:8" x14ac:dyDescent="0.25">
      <c r="D4406" s="100"/>
      <c r="G4406" s="19" t="str">
        <f>IFERROR(VLOOKUP($D4406,LISTA!$A$2:$J$9990,8,0),"")</f>
        <v/>
      </c>
      <c r="H4406" s="40" t="str">
        <f t="shared" si="81"/>
        <v/>
      </c>
    </row>
    <row r="4407" spans="4:8" x14ac:dyDescent="0.25">
      <c r="D4407" s="100"/>
      <c r="G4407" s="19" t="str">
        <f>IFERROR(VLOOKUP($D4407,LISTA!$A$2:$J$9990,8,0),"")</f>
        <v/>
      </c>
      <c r="H4407" s="40" t="str">
        <f t="shared" si="81"/>
        <v/>
      </c>
    </row>
    <row r="4408" spans="4:8" x14ac:dyDescent="0.25">
      <c r="D4408" s="100"/>
      <c r="G4408" s="19" t="str">
        <f>IFERROR(VLOOKUP($D4408,LISTA!$A$2:$J$9990,8,0),"")</f>
        <v/>
      </c>
      <c r="H4408" s="40" t="str">
        <f t="shared" si="81"/>
        <v/>
      </c>
    </row>
    <row r="4409" spans="4:8" x14ac:dyDescent="0.25">
      <c r="D4409" s="100"/>
      <c r="G4409" s="19" t="str">
        <f>IFERROR(VLOOKUP($D4409,LISTA!$A$2:$J$9990,8,0),"")</f>
        <v/>
      </c>
      <c r="H4409" s="40" t="str">
        <f t="shared" si="81"/>
        <v/>
      </c>
    </row>
    <row r="4410" spans="4:8" x14ac:dyDescent="0.25">
      <c r="D4410" s="100"/>
      <c r="G4410" s="19" t="str">
        <f>IFERROR(VLOOKUP($D4410,LISTA!$A$2:$J$9990,8,0),"")</f>
        <v/>
      </c>
      <c r="H4410" s="40" t="str">
        <f t="shared" si="81"/>
        <v/>
      </c>
    </row>
    <row r="4411" spans="4:8" x14ac:dyDescent="0.25">
      <c r="D4411" s="100"/>
      <c r="G4411" s="19" t="str">
        <f>IFERROR(VLOOKUP($D4411,LISTA!$A$2:$J$9990,8,0),"")</f>
        <v/>
      </c>
      <c r="H4411" s="40" t="str">
        <f t="shared" si="81"/>
        <v/>
      </c>
    </row>
    <row r="4412" spans="4:8" x14ac:dyDescent="0.25">
      <c r="D4412" s="100"/>
      <c r="G4412" s="19" t="str">
        <f>IFERROR(VLOOKUP($D4412,LISTA!$A$2:$J$9990,8,0),"")</f>
        <v/>
      </c>
      <c r="H4412" s="40" t="str">
        <f t="shared" si="81"/>
        <v/>
      </c>
    </row>
    <row r="4413" spans="4:8" x14ac:dyDescent="0.25">
      <c r="D4413" s="100"/>
      <c r="G4413" s="19" t="str">
        <f>IFERROR(VLOOKUP($D4413,LISTA!$A$2:$J$9990,8,0),"")</f>
        <v/>
      </c>
      <c r="H4413" s="40" t="str">
        <f t="shared" si="81"/>
        <v/>
      </c>
    </row>
    <row r="4414" spans="4:8" x14ac:dyDescent="0.25">
      <c r="D4414" s="100"/>
      <c r="G4414" s="19" t="str">
        <f>IFERROR(VLOOKUP($D4414,LISTA!$A$2:$J$9990,8,0),"")</f>
        <v/>
      </c>
      <c r="H4414" s="40" t="str">
        <f t="shared" si="81"/>
        <v/>
      </c>
    </row>
    <row r="4415" spans="4:8" x14ac:dyDescent="0.25">
      <c r="D4415" s="100"/>
      <c r="G4415" s="19" t="str">
        <f>IFERROR(VLOOKUP($D4415,LISTA!$A$2:$J$9990,8,0),"")</f>
        <v/>
      </c>
      <c r="H4415" s="40" t="str">
        <f t="shared" si="81"/>
        <v/>
      </c>
    </row>
    <row r="4416" spans="4:8" x14ac:dyDescent="0.25">
      <c r="D4416" s="100"/>
      <c r="G4416" s="19" t="str">
        <f>IFERROR(VLOOKUP($D4416,LISTA!$A$2:$J$9990,8,0),"")</f>
        <v/>
      </c>
      <c r="H4416" s="40" t="str">
        <f t="shared" si="81"/>
        <v/>
      </c>
    </row>
    <row r="4417" spans="4:8" x14ac:dyDescent="0.25">
      <c r="D4417" s="100"/>
      <c r="G4417" s="19" t="str">
        <f>IFERROR(VLOOKUP($D4417,LISTA!$A$2:$J$9990,8,0),"")</f>
        <v/>
      </c>
      <c r="H4417" s="40" t="str">
        <f t="shared" si="81"/>
        <v/>
      </c>
    </row>
    <row r="4418" spans="4:8" x14ac:dyDescent="0.25">
      <c r="D4418" s="100"/>
      <c r="G4418" s="19" t="str">
        <f>IFERROR(VLOOKUP($D4418,LISTA!$A$2:$J$9990,8,0),"")</f>
        <v/>
      </c>
      <c r="H4418" s="40" t="str">
        <f t="shared" si="81"/>
        <v/>
      </c>
    </row>
    <row r="4419" spans="4:8" x14ac:dyDescent="0.25">
      <c r="D4419" s="100"/>
      <c r="G4419" s="19" t="str">
        <f>IFERROR(VLOOKUP($D4419,LISTA!$A$2:$J$9990,8,0),"")</f>
        <v/>
      </c>
      <c r="H4419" s="40" t="str">
        <f t="shared" si="81"/>
        <v/>
      </c>
    </row>
    <row r="4420" spans="4:8" x14ac:dyDescent="0.25">
      <c r="D4420" s="100"/>
      <c r="G4420" s="19" t="str">
        <f>IFERROR(VLOOKUP($D4420,LISTA!$A$2:$J$9990,8,0),"")</f>
        <v/>
      </c>
      <c r="H4420" s="40" t="str">
        <f t="shared" si="81"/>
        <v/>
      </c>
    </row>
    <row r="4421" spans="4:8" x14ac:dyDescent="0.25">
      <c r="D4421" s="100"/>
      <c r="G4421" s="19" t="str">
        <f>IFERROR(VLOOKUP($D4421,LISTA!$A$2:$J$9990,8,0),"")</f>
        <v/>
      </c>
      <c r="H4421" s="40" t="str">
        <f t="shared" ref="H4421:H4484" si="82">IF(OR(G4421=$K$10,G4421=$K$11,G4421=$K$14,G4421=$K$15,G4421=$K$16,G4421=$K$17,G4421=$K$18,G4421=$K$19,G4421=$K$20,G4421=$K$21,G4421=$K$22,G4421=$K$23,G4421=$K$24,G4421=$K$25,G4421=$K$26,G4421=$K$27,G4421=$K$28),$K$9,IF(OR(G4421=$K$32,G4421=$K$33),$K$31,IF(OR(G4421=$K$38),$K$37,"")))</f>
        <v/>
      </c>
    </row>
    <row r="4422" spans="4:8" x14ac:dyDescent="0.25">
      <c r="D4422" s="100"/>
      <c r="G4422" s="19" t="str">
        <f>IFERROR(VLOOKUP($D4422,LISTA!$A$2:$J$9990,8,0),"")</f>
        <v/>
      </c>
      <c r="H4422" s="40" t="str">
        <f t="shared" si="82"/>
        <v/>
      </c>
    </row>
    <row r="4423" spans="4:8" x14ac:dyDescent="0.25">
      <c r="D4423" s="100"/>
      <c r="G4423" s="19" t="str">
        <f>IFERROR(VLOOKUP($D4423,LISTA!$A$2:$J$9990,8,0),"")</f>
        <v/>
      </c>
      <c r="H4423" s="40" t="str">
        <f t="shared" si="82"/>
        <v/>
      </c>
    </row>
    <row r="4424" spans="4:8" x14ac:dyDescent="0.25">
      <c r="D4424" s="100"/>
      <c r="G4424" s="19" t="str">
        <f>IFERROR(VLOOKUP($D4424,LISTA!$A$2:$J$9990,8,0),"")</f>
        <v/>
      </c>
      <c r="H4424" s="40" t="str">
        <f t="shared" si="82"/>
        <v/>
      </c>
    </row>
    <row r="4425" spans="4:8" x14ac:dyDescent="0.25">
      <c r="D4425" s="100"/>
      <c r="G4425" s="19" t="str">
        <f>IFERROR(VLOOKUP($D4425,LISTA!$A$2:$J$9990,8,0),"")</f>
        <v/>
      </c>
      <c r="H4425" s="40" t="str">
        <f t="shared" si="82"/>
        <v/>
      </c>
    </row>
    <row r="4426" spans="4:8" x14ac:dyDescent="0.25">
      <c r="D4426" s="100"/>
      <c r="G4426" s="19" t="str">
        <f>IFERROR(VLOOKUP($D4426,LISTA!$A$2:$J$9990,8,0),"")</f>
        <v/>
      </c>
      <c r="H4426" s="40" t="str">
        <f t="shared" si="82"/>
        <v/>
      </c>
    </row>
    <row r="4427" spans="4:8" x14ac:dyDescent="0.25">
      <c r="D4427" s="100"/>
      <c r="G4427" s="19" t="str">
        <f>IFERROR(VLOOKUP($D4427,LISTA!$A$2:$J$9990,8,0),"")</f>
        <v/>
      </c>
      <c r="H4427" s="40" t="str">
        <f t="shared" si="82"/>
        <v/>
      </c>
    </row>
    <row r="4428" spans="4:8" x14ac:dyDescent="0.25">
      <c r="D4428" s="100"/>
      <c r="G4428" s="19" t="str">
        <f>IFERROR(VLOOKUP($D4428,LISTA!$A$2:$J$9990,8,0),"")</f>
        <v/>
      </c>
      <c r="H4428" s="40" t="str">
        <f t="shared" si="82"/>
        <v/>
      </c>
    </row>
    <row r="4429" spans="4:8" x14ac:dyDescent="0.25">
      <c r="D4429" s="100"/>
      <c r="G4429" s="19" t="str">
        <f>IFERROR(VLOOKUP($D4429,LISTA!$A$2:$J$9990,8,0),"")</f>
        <v/>
      </c>
      <c r="H4429" s="40" t="str">
        <f t="shared" si="82"/>
        <v/>
      </c>
    </row>
    <row r="4430" spans="4:8" x14ac:dyDescent="0.25">
      <c r="D4430" s="100"/>
      <c r="G4430" s="19" t="str">
        <f>IFERROR(VLOOKUP($D4430,LISTA!$A$2:$J$9990,8,0),"")</f>
        <v/>
      </c>
      <c r="H4430" s="40" t="str">
        <f t="shared" si="82"/>
        <v/>
      </c>
    </row>
    <row r="4431" spans="4:8" x14ac:dyDescent="0.25">
      <c r="D4431" s="100"/>
      <c r="G4431" s="19" t="str">
        <f>IFERROR(VLOOKUP($D4431,LISTA!$A$2:$J$9990,8,0),"")</f>
        <v/>
      </c>
      <c r="H4431" s="40" t="str">
        <f t="shared" si="82"/>
        <v/>
      </c>
    </row>
    <row r="4432" spans="4:8" x14ac:dyDescent="0.25">
      <c r="D4432" s="100"/>
      <c r="G4432" s="19" t="str">
        <f>IFERROR(VLOOKUP($D4432,LISTA!$A$2:$J$9990,8,0),"")</f>
        <v/>
      </c>
      <c r="H4432" s="40" t="str">
        <f t="shared" si="82"/>
        <v/>
      </c>
    </row>
    <row r="4433" spans="4:8" x14ac:dyDescent="0.25">
      <c r="D4433" s="100"/>
      <c r="G4433" s="19" t="str">
        <f>IFERROR(VLOOKUP($D4433,LISTA!$A$2:$J$9990,8,0),"")</f>
        <v/>
      </c>
      <c r="H4433" s="40" t="str">
        <f t="shared" si="82"/>
        <v/>
      </c>
    </row>
    <row r="4434" spans="4:8" x14ac:dyDescent="0.25">
      <c r="D4434" s="100"/>
      <c r="G4434" s="19" t="str">
        <f>IFERROR(VLOOKUP($D4434,LISTA!$A$2:$J$9990,8,0),"")</f>
        <v/>
      </c>
      <c r="H4434" s="40" t="str">
        <f t="shared" si="82"/>
        <v/>
      </c>
    </row>
    <row r="4435" spans="4:8" x14ac:dyDescent="0.25">
      <c r="D4435" s="100"/>
      <c r="G4435" s="19" t="str">
        <f>IFERROR(VLOOKUP($D4435,LISTA!$A$2:$J$9990,8,0),"")</f>
        <v/>
      </c>
      <c r="H4435" s="40" t="str">
        <f t="shared" si="82"/>
        <v/>
      </c>
    </row>
    <row r="4436" spans="4:8" x14ac:dyDescent="0.25">
      <c r="D4436" s="100"/>
      <c r="G4436" s="19" t="str">
        <f>IFERROR(VLOOKUP($D4436,LISTA!$A$2:$J$9990,8,0),"")</f>
        <v/>
      </c>
      <c r="H4436" s="40" t="str">
        <f t="shared" si="82"/>
        <v/>
      </c>
    </row>
    <row r="4437" spans="4:8" x14ac:dyDescent="0.25">
      <c r="D4437" s="100"/>
      <c r="G4437" s="19" t="str">
        <f>IFERROR(VLOOKUP($D4437,LISTA!$A$2:$J$9990,8,0),"")</f>
        <v/>
      </c>
      <c r="H4437" s="40" t="str">
        <f t="shared" si="82"/>
        <v/>
      </c>
    </row>
    <row r="4438" spans="4:8" x14ac:dyDescent="0.25">
      <c r="D4438" s="100"/>
      <c r="G4438" s="19" t="str">
        <f>IFERROR(VLOOKUP($D4438,LISTA!$A$2:$J$9990,8,0),"")</f>
        <v/>
      </c>
      <c r="H4438" s="40" t="str">
        <f t="shared" si="82"/>
        <v/>
      </c>
    </row>
    <row r="4439" spans="4:8" x14ac:dyDescent="0.25">
      <c r="D4439" s="100"/>
      <c r="G4439" s="19" t="str">
        <f>IFERROR(VLOOKUP($D4439,LISTA!$A$2:$J$9990,8,0),"")</f>
        <v/>
      </c>
      <c r="H4439" s="40" t="str">
        <f t="shared" si="82"/>
        <v/>
      </c>
    </row>
    <row r="4440" spans="4:8" x14ac:dyDescent="0.25">
      <c r="D4440" s="100"/>
      <c r="G4440" s="19" t="str">
        <f>IFERROR(VLOOKUP($D4440,LISTA!$A$2:$J$9990,8,0),"")</f>
        <v/>
      </c>
      <c r="H4440" s="40" t="str">
        <f t="shared" si="82"/>
        <v/>
      </c>
    </row>
    <row r="4441" spans="4:8" x14ac:dyDescent="0.25">
      <c r="D4441" s="100"/>
      <c r="G4441" s="19" t="str">
        <f>IFERROR(VLOOKUP($D4441,LISTA!$A$2:$J$9990,8,0),"")</f>
        <v/>
      </c>
      <c r="H4441" s="40" t="str">
        <f t="shared" si="82"/>
        <v/>
      </c>
    </row>
    <row r="4442" spans="4:8" x14ac:dyDescent="0.25">
      <c r="D4442" s="100"/>
      <c r="G4442" s="19" t="str">
        <f>IFERROR(VLOOKUP($D4442,LISTA!$A$2:$J$9990,8,0),"")</f>
        <v/>
      </c>
      <c r="H4442" s="40" t="str">
        <f t="shared" si="82"/>
        <v/>
      </c>
    </row>
    <row r="4443" spans="4:8" x14ac:dyDescent="0.25">
      <c r="D4443" s="100"/>
      <c r="G4443" s="19" t="str">
        <f>IFERROR(VLOOKUP($D4443,LISTA!$A$2:$J$9990,8,0),"")</f>
        <v/>
      </c>
      <c r="H4443" s="40" t="str">
        <f t="shared" si="82"/>
        <v/>
      </c>
    </row>
    <row r="4444" spans="4:8" x14ac:dyDescent="0.25">
      <c r="D4444" s="100"/>
      <c r="G4444" s="19" t="str">
        <f>IFERROR(VLOOKUP($D4444,LISTA!$A$2:$J$9990,8,0),"")</f>
        <v/>
      </c>
      <c r="H4444" s="40" t="str">
        <f t="shared" si="82"/>
        <v/>
      </c>
    </row>
    <row r="4445" spans="4:8" x14ac:dyDescent="0.25">
      <c r="D4445" s="100"/>
      <c r="G4445" s="19" t="str">
        <f>IFERROR(VLOOKUP($D4445,LISTA!$A$2:$J$9990,8,0),"")</f>
        <v/>
      </c>
      <c r="H4445" s="40" t="str">
        <f t="shared" si="82"/>
        <v/>
      </c>
    </row>
    <row r="4446" spans="4:8" x14ac:dyDescent="0.25">
      <c r="D4446" s="100"/>
      <c r="G4446" s="19" t="str">
        <f>IFERROR(VLOOKUP($D4446,LISTA!$A$2:$J$9990,8,0),"")</f>
        <v/>
      </c>
      <c r="H4446" s="40" t="str">
        <f t="shared" si="82"/>
        <v/>
      </c>
    </row>
    <row r="4447" spans="4:8" x14ac:dyDescent="0.25">
      <c r="D4447" s="100"/>
      <c r="G4447" s="19" t="str">
        <f>IFERROR(VLOOKUP($D4447,LISTA!$A$2:$J$9990,8,0),"")</f>
        <v/>
      </c>
      <c r="H4447" s="40" t="str">
        <f t="shared" si="82"/>
        <v/>
      </c>
    </row>
    <row r="4448" spans="4:8" x14ac:dyDescent="0.25">
      <c r="D4448" s="100"/>
      <c r="G4448" s="19" t="str">
        <f>IFERROR(VLOOKUP($D4448,LISTA!$A$2:$J$9990,8,0),"")</f>
        <v/>
      </c>
      <c r="H4448" s="40" t="str">
        <f t="shared" si="82"/>
        <v/>
      </c>
    </row>
    <row r="4449" spans="4:8" x14ac:dyDescent="0.25">
      <c r="D4449" s="100"/>
      <c r="G4449" s="19" t="str">
        <f>IFERROR(VLOOKUP($D4449,LISTA!$A$2:$J$9990,8,0),"")</f>
        <v/>
      </c>
      <c r="H4449" s="40" t="str">
        <f t="shared" si="82"/>
        <v/>
      </c>
    </row>
    <row r="4450" spans="4:8" x14ac:dyDescent="0.25">
      <c r="D4450" s="100"/>
      <c r="G4450" s="19" t="str">
        <f>IFERROR(VLOOKUP($D4450,LISTA!$A$2:$J$9990,8,0),"")</f>
        <v/>
      </c>
      <c r="H4450" s="40" t="str">
        <f t="shared" si="82"/>
        <v/>
      </c>
    </row>
    <row r="4451" spans="4:8" x14ac:dyDescent="0.25">
      <c r="D4451" s="100"/>
      <c r="G4451" s="19" t="str">
        <f>IFERROR(VLOOKUP($D4451,LISTA!$A$2:$J$9990,8,0),"")</f>
        <v/>
      </c>
      <c r="H4451" s="40" t="str">
        <f t="shared" si="82"/>
        <v/>
      </c>
    </row>
    <row r="4452" spans="4:8" x14ac:dyDescent="0.25">
      <c r="D4452" s="100"/>
      <c r="G4452" s="19" t="str">
        <f>IFERROR(VLOOKUP($D4452,LISTA!$A$2:$J$9990,8,0),"")</f>
        <v/>
      </c>
      <c r="H4452" s="40" t="str">
        <f t="shared" si="82"/>
        <v/>
      </c>
    </row>
    <row r="4453" spans="4:8" x14ac:dyDescent="0.25">
      <c r="D4453" s="100"/>
      <c r="G4453" s="19" t="str">
        <f>IFERROR(VLOOKUP($D4453,LISTA!$A$2:$J$9990,8,0),"")</f>
        <v/>
      </c>
      <c r="H4453" s="40" t="str">
        <f t="shared" si="82"/>
        <v/>
      </c>
    </row>
    <row r="4454" spans="4:8" x14ac:dyDescent="0.25">
      <c r="D4454" s="100"/>
      <c r="G4454" s="19" t="str">
        <f>IFERROR(VLOOKUP($D4454,LISTA!$A$2:$J$9990,8,0),"")</f>
        <v/>
      </c>
      <c r="H4454" s="40" t="str">
        <f t="shared" si="82"/>
        <v/>
      </c>
    </row>
    <row r="4455" spans="4:8" x14ac:dyDescent="0.25">
      <c r="D4455" s="100"/>
      <c r="G4455" s="19" t="str">
        <f>IFERROR(VLOOKUP($D4455,LISTA!$A$2:$J$9990,8,0),"")</f>
        <v/>
      </c>
      <c r="H4455" s="40" t="str">
        <f t="shared" si="82"/>
        <v/>
      </c>
    </row>
    <row r="4456" spans="4:8" x14ac:dyDescent="0.25">
      <c r="D4456" s="100"/>
      <c r="G4456" s="19" t="str">
        <f>IFERROR(VLOOKUP($D4456,LISTA!$A$2:$J$9990,8,0),"")</f>
        <v/>
      </c>
      <c r="H4456" s="40" t="str">
        <f t="shared" si="82"/>
        <v/>
      </c>
    </row>
    <row r="4457" spans="4:8" x14ac:dyDescent="0.25">
      <c r="D4457" s="100"/>
      <c r="G4457" s="19" t="str">
        <f>IFERROR(VLOOKUP($D4457,LISTA!$A$2:$J$9990,8,0),"")</f>
        <v/>
      </c>
      <c r="H4457" s="40" t="str">
        <f t="shared" si="82"/>
        <v/>
      </c>
    </row>
    <row r="4458" spans="4:8" x14ac:dyDescent="0.25">
      <c r="D4458" s="100"/>
      <c r="G4458" s="19" t="str">
        <f>IFERROR(VLOOKUP($D4458,LISTA!$A$2:$J$9990,8,0),"")</f>
        <v/>
      </c>
      <c r="H4458" s="40" t="str">
        <f t="shared" si="82"/>
        <v/>
      </c>
    </row>
    <row r="4459" spans="4:8" x14ac:dyDescent="0.25">
      <c r="D4459" s="100"/>
      <c r="G4459" s="19" t="str">
        <f>IFERROR(VLOOKUP($D4459,LISTA!$A$2:$J$9990,8,0),"")</f>
        <v/>
      </c>
      <c r="H4459" s="40" t="str">
        <f t="shared" si="82"/>
        <v/>
      </c>
    </row>
    <row r="4460" spans="4:8" x14ac:dyDescent="0.25">
      <c r="D4460" s="100"/>
      <c r="G4460" s="19" t="str">
        <f>IFERROR(VLOOKUP($D4460,LISTA!$A$2:$J$9990,8,0),"")</f>
        <v/>
      </c>
      <c r="H4460" s="40" t="str">
        <f t="shared" si="82"/>
        <v/>
      </c>
    </row>
    <row r="4461" spans="4:8" x14ac:dyDescent="0.25">
      <c r="D4461" s="100"/>
      <c r="G4461" s="19" t="str">
        <f>IFERROR(VLOOKUP($D4461,LISTA!$A$2:$J$9990,8,0),"")</f>
        <v/>
      </c>
      <c r="H4461" s="40" t="str">
        <f t="shared" si="82"/>
        <v/>
      </c>
    </row>
    <row r="4462" spans="4:8" x14ac:dyDescent="0.25">
      <c r="D4462" s="100"/>
      <c r="G4462" s="19" t="str">
        <f>IFERROR(VLOOKUP($D4462,LISTA!$A$2:$J$9990,8,0),"")</f>
        <v/>
      </c>
      <c r="H4462" s="40" t="str">
        <f t="shared" si="82"/>
        <v/>
      </c>
    </row>
    <row r="4463" spans="4:8" x14ac:dyDescent="0.25">
      <c r="D4463" s="100"/>
      <c r="G4463" s="19" t="str">
        <f>IFERROR(VLOOKUP($D4463,LISTA!$A$2:$J$9990,8,0),"")</f>
        <v/>
      </c>
      <c r="H4463" s="40" t="str">
        <f t="shared" si="82"/>
        <v/>
      </c>
    </row>
    <row r="4464" spans="4:8" x14ac:dyDescent="0.25">
      <c r="D4464" s="100"/>
      <c r="G4464" s="19" t="str">
        <f>IFERROR(VLOOKUP($D4464,LISTA!$A$2:$J$9990,8,0),"")</f>
        <v/>
      </c>
      <c r="H4464" s="40" t="str">
        <f t="shared" si="82"/>
        <v/>
      </c>
    </row>
    <row r="4465" spans="4:8" x14ac:dyDescent="0.25">
      <c r="D4465" s="100"/>
      <c r="G4465" s="19" t="str">
        <f>IFERROR(VLOOKUP($D4465,LISTA!$A$2:$J$9990,8,0),"")</f>
        <v/>
      </c>
      <c r="H4465" s="40" t="str">
        <f t="shared" si="82"/>
        <v/>
      </c>
    </row>
    <row r="4466" spans="4:8" x14ac:dyDescent="0.25">
      <c r="D4466" s="100"/>
      <c r="G4466" s="19" t="str">
        <f>IFERROR(VLOOKUP($D4466,LISTA!$A$2:$J$9990,8,0),"")</f>
        <v/>
      </c>
      <c r="H4466" s="40" t="str">
        <f t="shared" si="82"/>
        <v/>
      </c>
    </row>
    <row r="4467" spans="4:8" x14ac:dyDescent="0.25">
      <c r="D4467" s="100"/>
      <c r="G4467" s="19" t="str">
        <f>IFERROR(VLOOKUP($D4467,LISTA!$A$2:$J$9990,8,0),"")</f>
        <v/>
      </c>
      <c r="H4467" s="40" t="str">
        <f t="shared" si="82"/>
        <v/>
      </c>
    </row>
    <row r="4468" spans="4:8" x14ac:dyDescent="0.25">
      <c r="D4468" s="100"/>
      <c r="G4468" s="19" t="str">
        <f>IFERROR(VLOOKUP($D4468,LISTA!$A$2:$J$9990,8,0),"")</f>
        <v/>
      </c>
      <c r="H4468" s="40" t="str">
        <f t="shared" si="82"/>
        <v/>
      </c>
    </row>
    <row r="4469" spans="4:8" x14ac:dyDescent="0.25">
      <c r="D4469" s="100"/>
      <c r="G4469" s="19" t="str">
        <f>IFERROR(VLOOKUP($D4469,LISTA!$A$2:$J$9990,8,0),"")</f>
        <v/>
      </c>
      <c r="H4469" s="40" t="str">
        <f t="shared" si="82"/>
        <v/>
      </c>
    </row>
    <row r="4470" spans="4:8" x14ac:dyDescent="0.25">
      <c r="D4470" s="100"/>
      <c r="G4470" s="19" t="str">
        <f>IFERROR(VLOOKUP($D4470,LISTA!$A$2:$J$9990,8,0),"")</f>
        <v/>
      </c>
      <c r="H4470" s="40" t="str">
        <f t="shared" si="82"/>
        <v/>
      </c>
    </row>
    <row r="4471" spans="4:8" x14ac:dyDescent="0.25">
      <c r="D4471" s="100"/>
      <c r="G4471" s="19" t="str">
        <f>IFERROR(VLOOKUP($D4471,LISTA!$A$2:$J$9990,8,0),"")</f>
        <v/>
      </c>
      <c r="H4471" s="40" t="str">
        <f t="shared" si="82"/>
        <v/>
      </c>
    </row>
    <row r="4472" spans="4:8" x14ac:dyDescent="0.25">
      <c r="D4472" s="100"/>
      <c r="G4472" s="19" t="str">
        <f>IFERROR(VLOOKUP($D4472,LISTA!$A$2:$J$9990,8,0),"")</f>
        <v/>
      </c>
      <c r="H4472" s="40" t="str">
        <f t="shared" si="82"/>
        <v/>
      </c>
    </row>
    <row r="4473" spans="4:8" x14ac:dyDescent="0.25">
      <c r="D4473" s="100"/>
      <c r="G4473" s="19" t="str">
        <f>IFERROR(VLOOKUP($D4473,LISTA!$A$2:$J$9990,8,0),"")</f>
        <v/>
      </c>
      <c r="H4473" s="40" t="str">
        <f t="shared" si="82"/>
        <v/>
      </c>
    </row>
    <row r="4474" spans="4:8" x14ac:dyDescent="0.25">
      <c r="D4474" s="100"/>
      <c r="G4474" s="19" t="str">
        <f>IFERROR(VLOOKUP($D4474,LISTA!$A$2:$J$9990,8,0),"")</f>
        <v/>
      </c>
      <c r="H4474" s="40" t="str">
        <f t="shared" si="82"/>
        <v/>
      </c>
    </row>
    <row r="4475" spans="4:8" x14ac:dyDescent="0.25">
      <c r="D4475" s="100"/>
      <c r="G4475" s="19" t="str">
        <f>IFERROR(VLOOKUP($D4475,LISTA!$A$2:$J$9990,8,0),"")</f>
        <v/>
      </c>
      <c r="H4475" s="40" t="str">
        <f t="shared" si="82"/>
        <v/>
      </c>
    </row>
    <row r="4476" spans="4:8" x14ac:dyDescent="0.25">
      <c r="D4476" s="100"/>
      <c r="G4476" s="19" t="str">
        <f>IFERROR(VLOOKUP($D4476,LISTA!$A$2:$J$9990,8,0),"")</f>
        <v/>
      </c>
      <c r="H4476" s="40" t="str">
        <f t="shared" si="82"/>
        <v/>
      </c>
    </row>
    <row r="4477" spans="4:8" x14ac:dyDescent="0.25">
      <c r="D4477" s="100"/>
      <c r="G4477" s="19" t="str">
        <f>IFERROR(VLOOKUP($D4477,LISTA!$A$2:$J$9990,8,0),"")</f>
        <v/>
      </c>
      <c r="H4477" s="40" t="str">
        <f t="shared" si="82"/>
        <v/>
      </c>
    </row>
    <row r="4478" spans="4:8" x14ac:dyDescent="0.25">
      <c r="D4478" s="100"/>
      <c r="G4478" s="19" t="str">
        <f>IFERROR(VLOOKUP($D4478,LISTA!$A$2:$J$9990,8,0),"")</f>
        <v/>
      </c>
      <c r="H4478" s="40" t="str">
        <f t="shared" si="82"/>
        <v/>
      </c>
    </row>
    <row r="4479" spans="4:8" x14ac:dyDescent="0.25">
      <c r="D4479" s="100"/>
      <c r="G4479" s="19" t="str">
        <f>IFERROR(VLOOKUP($D4479,LISTA!$A$2:$J$9990,8,0),"")</f>
        <v/>
      </c>
      <c r="H4479" s="40" t="str">
        <f t="shared" si="82"/>
        <v/>
      </c>
    </row>
    <row r="4480" spans="4:8" x14ac:dyDescent="0.25">
      <c r="D4480" s="100"/>
      <c r="G4480" s="19" t="str">
        <f>IFERROR(VLOOKUP($D4480,LISTA!$A$2:$J$9990,8,0),"")</f>
        <v/>
      </c>
      <c r="H4480" s="40" t="str">
        <f t="shared" si="82"/>
        <v/>
      </c>
    </row>
    <row r="4481" spans="4:8" x14ac:dyDescent="0.25">
      <c r="D4481" s="100"/>
      <c r="G4481" s="19" t="str">
        <f>IFERROR(VLOOKUP($D4481,LISTA!$A$2:$J$9990,8,0),"")</f>
        <v/>
      </c>
      <c r="H4481" s="40" t="str">
        <f t="shared" si="82"/>
        <v/>
      </c>
    </row>
    <row r="4482" spans="4:8" x14ac:dyDescent="0.25">
      <c r="D4482" s="100"/>
      <c r="G4482" s="19" t="str">
        <f>IFERROR(VLOOKUP($D4482,LISTA!$A$2:$J$9990,8,0),"")</f>
        <v/>
      </c>
      <c r="H4482" s="40" t="str">
        <f t="shared" si="82"/>
        <v/>
      </c>
    </row>
    <row r="4483" spans="4:8" x14ac:dyDescent="0.25">
      <c r="D4483" s="100"/>
      <c r="G4483" s="19" t="str">
        <f>IFERROR(VLOOKUP($D4483,LISTA!$A$2:$J$9990,8,0),"")</f>
        <v/>
      </c>
      <c r="H4483" s="40" t="str">
        <f t="shared" si="82"/>
        <v/>
      </c>
    </row>
    <row r="4484" spans="4:8" x14ac:dyDescent="0.25">
      <c r="D4484" s="100"/>
      <c r="G4484" s="19" t="str">
        <f>IFERROR(VLOOKUP($D4484,LISTA!$A$2:$J$9990,8,0),"")</f>
        <v/>
      </c>
      <c r="H4484" s="40" t="str">
        <f t="shared" si="82"/>
        <v/>
      </c>
    </row>
    <row r="4485" spans="4:8" x14ac:dyDescent="0.25">
      <c r="D4485" s="100"/>
      <c r="G4485" s="19" t="str">
        <f>IFERROR(VLOOKUP($D4485,LISTA!$A$2:$J$9990,8,0),"")</f>
        <v/>
      </c>
      <c r="H4485" s="40" t="str">
        <f t="shared" ref="H4485:H4548" si="83">IF(OR(G4485=$K$10,G4485=$K$11,G4485=$K$14,G4485=$K$15,G4485=$K$16,G4485=$K$17,G4485=$K$18,G4485=$K$19,G4485=$K$20,G4485=$K$21,G4485=$K$22,G4485=$K$23,G4485=$K$24,G4485=$K$25,G4485=$K$26,G4485=$K$27,G4485=$K$28),$K$9,IF(OR(G4485=$K$32,G4485=$K$33),$K$31,IF(OR(G4485=$K$38),$K$37,"")))</f>
        <v/>
      </c>
    </row>
    <row r="4486" spans="4:8" x14ac:dyDescent="0.25">
      <c r="D4486" s="100"/>
      <c r="G4486" s="19" t="str">
        <f>IFERROR(VLOOKUP($D4486,LISTA!$A$2:$J$9990,8,0),"")</f>
        <v/>
      </c>
      <c r="H4486" s="40" t="str">
        <f t="shared" si="83"/>
        <v/>
      </c>
    </row>
    <row r="4487" spans="4:8" x14ac:dyDescent="0.25">
      <c r="D4487" s="100"/>
      <c r="G4487" s="19" t="str">
        <f>IFERROR(VLOOKUP($D4487,LISTA!$A$2:$J$9990,8,0),"")</f>
        <v/>
      </c>
      <c r="H4487" s="40" t="str">
        <f t="shared" si="83"/>
        <v/>
      </c>
    </row>
    <row r="4488" spans="4:8" x14ac:dyDescent="0.25">
      <c r="D4488" s="100"/>
      <c r="G4488" s="19" t="str">
        <f>IFERROR(VLOOKUP($D4488,LISTA!$A$2:$J$9990,8,0),"")</f>
        <v/>
      </c>
      <c r="H4488" s="40" t="str">
        <f t="shared" si="83"/>
        <v/>
      </c>
    </row>
    <row r="4489" spans="4:8" x14ac:dyDescent="0.25">
      <c r="D4489" s="100"/>
      <c r="G4489" s="19" t="str">
        <f>IFERROR(VLOOKUP($D4489,LISTA!$A$2:$J$9990,8,0),"")</f>
        <v/>
      </c>
      <c r="H4489" s="40" t="str">
        <f t="shared" si="83"/>
        <v/>
      </c>
    </row>
    <row r="4490" spans="4:8" x14ac:dyDescent="0.25">
      <c r="D4490" s="100"/>
      <c r="G4490" s="19" t="str">
        <f>IFERROR(VLOOKUP($D4490,LISTA!$A$2:$J$9990,8,0),"")</f>
        <v/>
      </c>
      <c r="H4490" s="40" t="str">
        <f t="shared" si="83"/>
        <v/>
      </c>
    </row>
    <row r="4491" spans="4:8" x14ac:dyDescent="0.25">
      <c r="D4491" s="100"/>
      <c r="G4491" s="19" t="str">
        <f>IFERROR(VLOOKUP($D4491,LISTA!$A$2:$J$9990,8,0),"")</f>
        <v/>
      </c>
      <c r="H4491" s="40" t="str">
        <f t="shared" si="83"/>
        <v/>
      </c>
    </row>
    <row r="4492" spans="4:8" x14ac:dyDescent="0.25">
      <c r="D4492" s="100"/>
      <c r="G4492" s="19" t="str">
        <f>IFERROR(VLOOKUP($D4492,LISTA!$A$2:$J$9990,8,0),"")</f>
        <v/>
      </c>
      <c r="H4492" s="40" t="str">
        <f t="shared" si="83"/>
        <v/>
      </c>
    </row>
    <row r="4493" spans="4:8" x14ac:dyDescent="0.25">
      <c r="D4493" s="100"/>
      <c r="G4493" s="19" t="str">
        <f>IFERROR(VLOOKUP($D4493,LISTA!$A$2:$J$9990,8,0),"")</f>
        <v/>
      </c>
      <c r="H4493" s="40" t="str">
        <f t="shared" si="83"/>
        <v/>
      </c>
    </row>
    <row r="4494" spans="4:8" x14ac:dyDescent="0.25">
      <c r="D4494" s="100"/>
      <c r="G4494" s="19" t="str">
        <f>IFERROR(VLOOKUP($D4494,LISTA!$A$2:$J$9990,8,0),"")</f>
        <v/>
      </c>
      <c r="H4494" s="40" t="str">
        <f t="shared" si="83"/>
        <v/>
      </c>
    </row>
    <row r="4495" spans="4:8" x14ac:dyDescent="0.25">
      <c r="D4495" s="100"/>
      <c r="G4495" s="19" t="str">
        <f>IFERROR(VLOOKUP($D4495,LISTA!$A$2:$J$9990,8,0),"")</f>
        <v/>
      </c>
      <c r="H4495" s="40" t="str">
        <f t="shared" si="83"/>
        <v/>
      </c>
    </row>
    <row r="4496" spans="4:8" x14ac:dyDescent="0.25">
      <c r="D4496" s="100"/>
      <c r="G4496" s="19" t="str">
        <f>IFERROR(VLOOKUP($D4496,LISTA!$A$2:$J$9990,8,0),"")</f>
        <v/>
      </c>
      <c r="H4496" s="40" t="str">
        <f t="shared" si="83"/>
        <v/>
      </c>
    </row>
    <row r="4497" spans="4:8" x14ac:dyDescent="0.25">
      <c r="D4497" s="100"/>
      <c r="G4497" s="19" t="str">
        <f>IFERROR(VLOOKUP($D4497,LISTA!$A$2:$J$9990,8,0),"")</f>
        <v/>
      </c>
      <c r="H4497" s="40" t="str">
        <f t="shared" si="83"/>
        <v/>
      </c>
    </row>
    <row r="4498" spans="4:8" x14ac:dyDescent="0.25">
      <c r="D4498" s="100"/>
      <c r="G4498" s="19" t="str">
        <f>IFERROR(VLOOKUP($D4498,LISTA!$A$2:$J$9990,8,0),"")</f>
        <v/>
      </c>
      <c r="H4498" s="40" t="str">
        <f t="shared" si="83"/>
        <v/>
      </c>
    </row>
    <row r="4499" spans="4:8" x14ac:dyDescent="0.25">
      <c r="D4499" s="100"/>
      <c r="G4499" s="19" t="str">
        <f>IFERROR(VLOOKUP($D4499,LISTA!$A$2:$J$9990,8,0),"")</f>
        <v/>
      </c>
      <c r="H4499" s="40" t="str">
        <f t="shared" si="83"/>
        <v/>
      </c>
    </row>
    <row r="4500" spans="4:8" x14ac:dyDescent="0.25">
      <c r="D4500" s="100"/>
      <c r="G4500" s="19" t="str">
        <f>IFERROR(VLOOKUP($D4500,LISTA!$A$2:$J$9990,8,0),"")</f>
        <v/>
      </c>
      <c r="H4500" s="40" t="str">
        <f t="shared" si="83"/>
        <v/>
      </c>
    </row>
    <row r="4501" spans="4:8" x14ac:dyDescent="0.25">
      <c r="D4501" s="100"/>
      <c r="G4501" s="19" t="str">
        <f>IFERROR(VLOOKUP($D4501,LISTA!$A$2:$J$9990,8,0),"")</f>
        <v/>
      </c>
      <c r="H4501" s="40" t="str">
        <f t="shared" si="83"/>
        <v/>
      </c>
    </row>
    <row r="4502" spans="4:8" x14ac:dyDescent="0.25">
      <c r="D4502" s="100"/>
      <c r="G4502" s="19" t="str">
        <f>IFERROR(VLOOKUP($D4502,LISTA!$A$2:$J$9990,8,0),"")</f>
        <v/>
      </c>
      <c r="H4502" s="40" t="str">
        <f t="shared" si="83"/>
        <v/>
      </c>
    </row>
    <row r="4503" spans="4:8" x14ac:dyDescent="0.25">
      <c r="D4503" s="100"/>
      <c r="G4503" s="19" t="str">
        <f>IFERROR(VLOOKUP($D4503,LISTA!$A$2:$J$9990,8,0),"")</f>
        <v/>
      </c>
      <c r="H4503" s="40" t="str">
        <f t="shared" si="83"/>
        <v/>
      </c>
    </row>
    <row r="4504" spans="4:8" x14ac:dyDescent="0.25">
      <c r="D4504" s="100"/>
      <c r="G4504" s="19" t="str">
        <f>IFERROR(VLOOKUP($D4504,LISTA!$A$2:$J$9990,8,0),"")</f>
        <v/>
      </c>
      <c r="H4504" s="40" t="str">
        <f t="shared" si="83"/>
        <v/>
      </c>
    </row>
    <row r="4505" spans="4:8" x14ac:dyDescent="0.25">
      <c r="D4505" s="100"/>
      <c r="G4505" s="19" t="str">
        <f>IFERROR(VLOOKUP($D4505,LISTA!$A$2:$J$9990,8,0),"")</f>
        <v/>
      </c>
      <c r="H4505" s="40" t="str">
        <f t="shared" si="83"/>
        <v/>
      </c>
    </row>
    <row r="4506" spans="4:8" x14ac:dyDescent="0.25">
      <c r="D4506" s="100"/>
      <c r="G4506" s="19" t="str">
        <f>IFERROR(VLOOKUP($D4506,LISTA!$A$2:$J$9990,8,0),"")</f>
        <v/>
      </c>
      <c r="H4506" s="40" t="str">
        <f t="shared" si="83"/>
        <v/>
      </c>
    </row>
    <row r="4507" spans="4:8" x14ac:dyDescent="0.25">
      <c r="D4507" s="100"/>
      <c r="G4507" s="19" t="str">
        <f>IFERROR(VLOOKUP($D4507,LISTA!$A$2:$J$9990,8,0),"")</f>
        <v/>
      </c>
      <c r="H4507" s="40" t="str">
        <f t="shared" si="83"/>
        <v/>
      </c>
    </row>
    <row r="4508" spans="4:8" x14ac:dyDescent="0.25">
      <c r="D4508" s="100"/>
      <c r="G4508" s="19" t="str">
        <f>IFERROR(VLOOKUP($D4508,LISTA!$A$2:$J$9990,8,0),"")</f>
        <v/>
      </c>
      <c r="H4508" s="40" t="str">
        <f t="shared" si="83"/>
        <v/>
      </c>
    </row>
    <row r="4509" spans="4:8" x14ac:dyDescent="0.25">
      <c r="D4509" s="100"/>
      <c r="G4509" s="19" t="str">
        <f>IFERROR(VLOOKUP($D4509,LISTA!$A$2:$J$9990,8,0),"")</f>
        <v/>
      </c>
      <c r="H4509" s="40" t="str">
        <f t="shared" si="83"/>
        <v/>
      </c>
    </row>
    <row r="4510" spans="4:8" x14ac:dyDescent="0.25">
      <c r="D4510" s="100"/>
      <c r="G4510" s="19" t="str">
        <f>IFERROR(VLOOKUP($D4510,LISTA!$A$2:$J$9990,8,0),"")</f>
        <v/>
      </c>
      <c r="H4510" s="40" t="str">
        <f t="shared" si="83"/>
        <v/>
      </c>
    </row>
    <row r="4511" spans="4:8" x14ac:dyDescent="0.25">
      <c r="D4511" s="100"/>
      <c r="G4511" s="19" t="str">
        <f>IFERROR(VLOOKUP($D4511,LISTA!$A$2:$J$9990,8,0),"")</f>
        <v/>
      </c>
      <c r="H4511" s="40" t="str">
        <f t="shared" si="83"/>
        <v/>
      </c>
    </row>
    <row r="4512" spans="4:8" x14ac:dyDescent="0.25">
      <c r="D4512" s="100"/>
      <c r="G4512" s="19" t="str">
        <f>IFERROR(VLOOKUP($D4512,LISTA!$A$2:$J$9990,8,0),"")</f>
        <v/>
      </c>
      <c r="H4512" s="40" t="str">
        <f t="shared" si="83"/>
        <v/>
      </c>
    </row>
    <row r="4513" spans="4:8" x14ac:dyDescent="0.25">
      <c r="D4513" s="100"/>
      <c r="G4513" s="19" t="str">
        <f>IFERROR(VLOOKUP($D4513,LISTA!$A$2:$J$9990,8,0),"")</f>
        <v/>
      </c>
      <c r="H4513" s="40" t="str">
        <f t="shared" si="83"/>
        <v/>
      </c>
    </row>
    <row r="4514" spans="4:8" x14ac:dyDescent="0.25">
      <c r="D4514" s="100"/>
      <c r="G4514" s="19" t="str">
        <f>IFERROR(VLOOKUP($D4514,LISTA!$A$2:$J$9990,8,0),"")</f>
        <v/>
      </c>
      <c r="H4514" s="40" t="str">
        <f t="shared" si="83"/>
        <v/>
      </c>
    </row>
    <row r="4515" spans="4:8" x14ac:dyDescent="0.25">
      <c r="D4515" s="100"/>
      <c r="G4515" s="19" t="str">
        <f>IFERROR(VLOOKUP($D4515,LISTA!$A$2:$J$9990,8,0),"")</f>
        <v/>
      </c>
      <c r="H4515" s="40" t="str">
        <f t="shared" si="83"/>
        <v/>
      </c>
    </row>
    <row r="4516" spans="4:8" x14ac:dyDescent="0.25">
      <c r="D4516" s="100"/>
      <c r="G4516" s="19" t="str">
        <f>IFERROR(VLOOKUP($D4516,LISTA!$A$2:$J$9990,8,0),"")</f>
        <v/>
      </c>
      <c r="H4516" s="40" t="str">
        <f t="shared" si="83"/>
        <v/>
      </c>
    </row>
    <row r="4517" spans="4:8" x14ac:dyDescent="0.25">
      <c r="D4517" s="100"/>
      <c r="G4517" s="19" t="str">
        <f>IFERROR(VLOOKUP($D4517,LISTA!$A$2:$J$9990,8,0),"")</f>
        <v/>
      </c>
      <c r="H4517" s="40" t="str">
        <f t="shared" si="83"/>
        <v/>
      </c>
    </row>
    <row r="4518" spans="4:8" x14ac:dyDescent="0.25">
      <c r="D4518" s="100"/>
      <c r="G4518" s="19" t="str">
        <f>IFERROR(VLOOKUP($D4518,LISTA!$A$2:$J$9990,8,0),"")</f>
        <v/>
      </c>
      <c r="H4518" s="40" t="str">
        <f t="shared" si="83"/>
        <v/>
      </c>
    </row>
    <row r="4519" spans="4:8" x14ac:dyDescent="0.25">
      <c r="D4519" s="100"/>
      <c r="G4519" s="19" t="str">
        <f>IFERROR(VLOOKUP($D4519,LISTA!$A$2:$J$9990,8,0),"")</f>
        <v/>
      </c>
      <c r="H4519" s="40" t="str">
        <f t="shared" si="83"/>
        <v/>
      </c>
    </row>
    <row r="4520" spans="4:8" x14ac:dyDescent="0.25">
      <c r="D4520" s="100"/>
      <c r="G4520" s="19" t="str">
        <f>IFERROR(VLOOKUP($D4520,LISTA!$A$2:$J$9990,8,0),"")</f>
        <v/>
      </c>
      <c r="H4520" s="40" t="str">
        <f t="shared" si="83"/>
        <v/>
      </c>
    </row>
    <row r="4521" spans="4:8" x14ac:dyDescent="0.25">
      <c r="D4521" s="100"/>
      <c r="G4521" s="19" t="str">
        <f>IFERROR(VLOOKUP($D4521,LISTA!$A$2:$J$9990,8,0),"")</f>
        <v/>
      </c>
      <c r="H4521" s="40" t="str">
        <f t="shared" si="83"/>
        <v/>
      </c>
    </row>
    <row r="4522" spans="4:8" x14ac:dyDescent="0.25">
      <c r="D4522" s="100"/>
      <c r="G4522" s="19" t="str">
        <f>IFERROR(VLOOKUP($D4522,LISTA!$A$2:$J$9990,8,0),"")</f>
        <v/>
      </c>
      <c r="H4522" s="40" t="str">
        <f t="shared" si="83"/>
        <v/>
      </c>
    </row>
    <row r="4523" spans="4:8" x14ac:dyDescent="0.25">
      <c r="D4523" s="100"/>
      <c r="G4523" s="19" t="str">
        <f>IFERROR(VLOOKUP($D4523,LISTA!$A$2:$J$9990,8,0),"")</f>
        <v/>
      </c>
      <c r="H4523" s="40" t="str">
        <f t="shared" si="83"/>
        <v/>
      </c>
    </row>
    <row r="4524" spans="4:8" x14ac:dyDescent="0.25">
      <c r="D4524" s="100"/>
      <c r="G4524" s="19" t="str">
        <f>IFERROR(VLOOKUP($D4524,LISTA!$A$2:$J$9990,8,0),"")</f>
        <v/>
      </c>
      <c r="H4524" s="40" t="str">
        <f t="shared" si="83"/>
        <v/>
      </c>
    </row>
    <row r="4525" spans="4:8" x14ac:dyDescent="0.25">
      <c r="D4525" s="100"/>
      <c r="G4525" s="19" t="str">
        <f>IFERROR(VLOOKUP($D4525,LISTA!$A$2:$J$9990,8,0),"")</f>
        <v/>
      </c>
      <c r="H4525" s="40" t="str">
        <f t="shared" si="83"/>
        <v/>
      </c>
    </row>
    <row r="4526" spans="4:8" x14ac:dyDescent="0.25">
      <c r="D4526" s="100"/>
      <c r="G4526" s="19" t="str">
        <f>IFERROR(VLOOKUP($D4526,LISTA!$A$2:$J$9990,8,0),"")</f>
        <v/>
      </c>
      <c r="H4526" s="40" t="str">
        <f t="shared" si="83"/>
        <v/>
      </c>
    </row>
    <row r="4527" spans="4:8" x14ac:dyDescent="0.25">
      <c r="D4527" s="100"/>
      <c r="G4527" s="19" t="str">
        <f>IFERROR(VLOOKUP($D4527,LISTA!$A$2:$J$9990,8,0),"")</f>
        <v/>
      </c>
      <c r="H4527" s="40" t="str">
        <f t="shared" si="83"/>
        <v/>
      </c>
    </row>
    <row r="4528" spans="4:8" x14ac:dyDescent="0.25">
      <c r="D4528" s="100"/>
      <c r="G4528" s="19" t="str">
        <f>IFERROR(VLOOKUP($D4528,LISTA!$A$2:$J$9990,8,0),"")</f>
        <v/>
      </c>
      <c r="H4528" s="40" t="str">
        <f t="shared" si="83"/>
        <v/>
      </c>
    </row>
    <row r="4529" spans="4:8" x14ac:dyDescent="0.25">
      <c r="D4529" s="100"/>
      <c r="G4529" s="19" t="str">
        <f>IFERROR(VLOOKUP($D4529,LISTA!$A$2:$J$9990,8,0),"")</f>
        <v/>
      </c>
      <c r="H4529" s="40" t="str">
        <f t="shared" si="83"/>
        <v/>
      </c>
    </row>
    <row r="4530" spans="4:8" x14ac:dyDescent="0.25">
      <c r="D4530" s="100"/>
      <c r="G4530" s="19" t="str">
        <f>IFERROR(VLOOKUP($D4530,LISTA!$A$2:$J$9990,8,0),"")</f>
        <v/>
      </c>
      <c r="H4530" s="40" t="str">
        <f t="shared" si="83"/>
        <v/>
      </c>
    </row>
    <row r="4531" spans="4:8" x14ac:dyDescent="0.25">
      <c r="D4531" s="100"/>
      <c r="G4531" s="19" t="str">
        <f>IFERROR(VLOOKUP($D4531,LISTA!$A$2:$J$9990,8,0),"")</f>
        <v/>
      </c>
      <c r="H4531" s="40" t="str">
        <f t="shared" si="83"/>
        <v/>
      </c>
    </row>
    <row r="4532" spans="4:8" x14ac:dyDescent="0.25">
      <c r="D4532" s="100"/>
      <c r="G4532" s="19" t="str">
        <f>IFERROR(VLOOKUP($D4532,LISTA!$A$2:$J$9990,8,0),"")</f>
        <v/>
      </c>
      <c r="H4532" s="40" t="str">
        <f t="shared" si="83"/>
        <v/>
      </c>
    </row>
    <row r="4533" spans="4:8" x14ac:dyDescent="0.25">
      <c r="D4533" s="100"/>
      <c r="G4533" s="19" t="str">
        <f>IFERROR(VLOOKUP($D4533,LISTA!$A$2:$J$9990,8,0),"")</f>
        <v/>
      </c>
      <c r="H4533" s="40" t="str">
        <f t="shared" si="83"/>
        <v/>
      </c>
    </row>
    <row r="4534" spans="4:8" x14ac:dyDescent="0.25">
      <c r="D4534" s="100"/>
      <c r="G4534" s="19" t="str">
        <f>IFERROR(VLOOKUP($D4534,LISTA!$A$2:$J$9990,8,0),"")</f>
        <v/>
      </c>
      <c r="H4534" s="40" t="str">
        <f t="shared" si="83"/>
        <v/>
      </c>
    </row>
    <row r="4535" spans="4:8" x14ac:dyDescent="0.25">
      <c r="D4535" s="100"/>
      <c r="G4535" s="19" t="str">
        <f>IFERROR(VLOOKUP($D4535,LISTA!$A$2:$J$9990,8,0),"")</f>
        <v/>
      </c>
      <c r="H4535" s="40" t="str">
        <f t="shared" si="83"/>
        <v/>
      </c>
    </row>
    <row r="4536" spans="4:8" x14ac:dyDescent="0.25">
      <c r="D4536" s="100"/>
      <c r="G4536" s="19" t="str">
        <f>IFERROR(VLOOKUP($D4536,LISTA!$A$2:$J$9990,8,0),"")</f>
        <v/>
      </c>
      <c r="H4536" s="40" t="str">
        <f t="shared" si="83"/>
        <v/>
      </c>
    </row>
    <row r="4537" spans="4:8" x14ac:dyDescent="0.25">
      <c r="D4537" s="100"/>
      <c r="G4537" s="19" t="str">
        <f>IFERROR(VLOOKUP($D4537,LISTA!$A$2:$J$9990,8,0),"")</f>
        <v/>
      </c>
      <c r="H4537" s="40" t="str">
        <f t="shared" si="83"/>
        <v/>
      </c>
    </row>
    <row r="4538" spans="4:8" x14ac:dyDescent="0.25">
      <c r="D4538" s="100"/>
      <c r="G4538" s="19" t="str">
        <f>IFERROR(VLOOKUP($D4538,LISTA!$A$2:$J$9990,8,0),"")</f>
        <v/>
      </c>
      <c r="H4538" s="40" t="str">
        <f t="shared" si="83"/>
        <v/>
      </c>
    </row>
    <row r="4539" spans="4:8" x14ac:dyDescent="0.25">
      <c r="D4539" s="100"/>
      <c r="G4539" s="19" t="str">
        <f>IFERROR(VLOOKUP($D4539,LISTA!$A$2:$J$9990,8,0),"")</f>
        <v/>
      </c>
      <c r="H4539" s="40" t="str">
        <f t="shared" si="83"/>
        <v/>
      </c>
    </row>
    <row r="4540" spans="4:8" x14ac:dyDescent="0.25">
      <c r="D4540" s="100"/>
      <c r="G4540" s="19" t="str">
        <f>IFERROR(VLOOKUP($D4540,LISTA!$A$2:$J$9990,8,0),"")</f>
        <v/>
      </c>
      <c r="H4540" s="40" t="str">
        <f t="shared" si="83"/>
        <v/>
      </c>
    </row>
    <row r="4541" spans="4:8" x14ac:dyDescent="0.25">
      <c r="D4541" s="100"/>
      <c r="G4541" s="19" t="str">
        <f>IFERROR(VLOOKUP($D4541,LISTA!$A$2:$J$9990,8,0),"")</f>
        <v/>
      </c>
      <c r="H4541" s="40" t="str">
        <f t="shared" si="83"/>
        <v/>
      </c>
    </row>
    <row r="4542" spans="4:8" x14ac:dyDescent="0.25">
      <c r="D4542" s="100"/>
      <c r="G4542" s="19" t="str">
        <f>IFERROR(VLOOKUP($D4542,LISTA!$A$2:$J$9990,8,0),"")</f>
        <v/>
      </c>
      <c r="H4542" s="40" t="str">
        <f t="shared" si="83"/>
        <v/>
      </c>
    </row>
    <row r="4543" spans="4:8" x14ac:dyDescent="0.25">
      <c r="D4543" s="100"/>
      <c r="G4543" s="19" t="str">
        <f>IFERROR(VLOOKUP($D4543,LISTA!$A$2:$J$9990,8,0),"")</f>
        <v/>
      </c>
      <c r="H4543" s="40" t="str">
        <f t="shared" si="83"/>
        <v/>
      </c>
    </row>
    <row r="4544" spans="4:8" x14ac:dyDescent="0.25">
      <c r="D4544" s="100"/>
      <c r="G4544" s="19" t="str">
        <f>IFERROR(VLOOKUP($D4544,LISTA!$A$2:$J$9990,8,0),"")</f>
        <v/>
      </c>
      <c r="H4544" s="40" t="str">
        <f t="shared" si="83"/>
        <v/>
      </c>
    </row>
    <row r="4545" spans="4:8" x14ac:dyDescent="0.25">
      <c r="D4545" s="100"/>
      <c r="G4545" s="19" t="str">
        <f>IFERROR(VLOOKUP($D4545,LISTA!$A$2:$J$9990,8,0),"")</f>
        <v/>
      </c>
      <c r="H4545" s="40" t="str">
        <f t="shared" si="83"/>
        <v/>
      </c>
    </row>
    <row r="4546" spans="4:8" x14ac:dyDescent="0.25">
      <c r="D4546" s="100"/>
      <c r="G4546" s="19" t="str">
        <f>IFERROR(VLOOKUP($D4546,LISTA!$A$2:$J$9990,8,0),"")</f>
        <v/>
      </c>
      <c r="H4546" s="40" t="str">
        <f t="shared" si="83"/>
        <v/>
      </c>
    </row>
    <row r="4547" spans="4:8" x14ac:dyDescent="0.25">
      <c r="D4547" s="100"/>
      <c r="G4547" s="19" t="str">
        <f>IFERROR(VLOOKUP($D4547,LISTA!$A$2:$J$9990,8,0),"")</f>
        <v/>
      </c>
      <c r="H4547" s="40" t="str">
        <f t="shared" si="83"/>
        <v/>
      </c>
    </row>
    <row r="4548" spans="4:8" x14ac:dyDescent="0.25">
      <c r="D4548" s="100"/>
      <c r="G4548" s="19" t="str">
        <f>IFERROR(VLOOKUP($D4548,LISTA!$A$2:$J$9990,8,0),"")</f>
        <v/>
      </c>
      <c r="H4548" s="40" t="str">
        <f t="shared" si="83"/>
        <v/>
      </c>
    </row>
    <row r="4549" spans="4:8" x14ac:dyDescent="0.25">
      <c r="D4549" s="100"/>
      <c r="G4549" s="19" t="str">
        <f>IFERROR(VLOOKUP($D4549,LISTA!$A$2:$J$9990,8,0),"")</f>
        <v/>
      </c>
      <c r="H4549" s="40" t="str">
        <f t="shared" ref="H4549:H4612" si="84">IF(OR(G4549=$K$10,G4549=$K$11,G4549=$K$14,G4549=$K$15,G4549=$K$16,G4549=$K$17,G4549=$K$18,G4549=$K$19,G4549=$K$20,G4549=$K$21,G4549=$K$22,G4549=$K$23,G4549=$K$24,G4549=$K$25,G4549=$K$26,G4549=$K$27,G4549=$K$28),$K$9,IF(OR(G4549=$K$32,G4549=$K$33),$K$31,IF(OR(G4549=$K$38),$K$37,"")))</f>
        <v/>
      </c>
    </row>
    <row r="4550" spans="4:8" x14ac:dyDescent="0.25">
      <c r="D4550" s="100"/>
      <c r="G4550" s="19" t="str">
        <f>IFERROR(VLOOKUP($D4550,LISTA!$A$2:$J$9990,8,0),"")</f>
        <v/>
      </c>
      <c r="H4550" s="40" t="str">
        <f t="shared" si="84"/>
        <v/>
      </c>
    </row>
    <row r="4551" spans="4:8" x14ac:dyDescent="0.25">
      <c r="D4551" s="100"/>
      <c r="G4551" s="19" t="str">
        <f>IFERROR(VLOOKUP($D4551,LISTA!$A$2:$J$9990,8,0),"")</f>
        <v/>
      </c>
      <c r="H4551" s="40" t="str">
        <f t="shared" si="84"/>
        <v/>
      </c>
    </row>
    <row r="4552" spans="4:8" x14ac:dyDescent="0.25">
      <c r="D4552" s="100"/>
      <c r="G4552" s="19" t="str">
        <f>IFERROR(VLOOKUP($D4552,LISTA!$A$2:$J$9990,8,0),"")</f>
        <v/>
      </c>
      <c r="H4552" s="40" t="str">
        <f t="shared" si="84"/>
        <v/>
      </c>
    </row>
    <row r="4553" spans="4:8" x14ac:dyDescent="0.25">
      <c r="D4553" s="100"/>
      <c r="G4553" s="19" t="str">
        <f>IFERROR(VLOOKUP($D4553,LISTA!$A$2:$J$9990,8,0),"")</f>
        <v/>
      </c>
      <c r="H4553" s="40" t="str">
        <f t="shared" si="84"/>
        <v/>
      </c>
    </row>
    <row r="4554" spans="4:8" x14ac:dyDescent="0.25">
      <c r="D4554" s="100"/>
      <c r="G4554" s="19" t="str">
        <f>IFERROR(VLOOKUP($D4554,LISTA!$A$2:$J$9990,8,0),"")</f>
        <v/>
      </c>
      <c r="H4554" s="40" t="str">
        <f t="shared" si="84"/>
        <v/>
      </c>
    </row>
    <row r="4555" spans="4:8" x14ac:dyDescent="0.25">
      <c r="D4555" s="100"/>
      <c r="G4555" s="19" t="str">
        <f>IFERROR(VLOOKUP($D4555,LISTA!$A$2:$J$9990,8,0),"")</f>
        <v/>
      </c>
      <c r="H4555" s="40" t="str">
        <f t="shared" si="84"/>
        <v/>
      </c>
    </row>
    <row r="4556" spans="4:8" x14ac:dyDescent="0.25">
      <c r="D4556" s="100"/>
      <c r="G4556" s="19" t="str">
        <f>IFERROR(VLOOKUP($D4556,LISTA!$A$2:$J$9990,8,0),"")</f>
        <v/>
      </c>
      <c r="H4556" s="40" t="str">
        <f t="shared" si="84"/>
        <v/>
      </c>
    </row>
    <row r="4557" spans="4:8" x14ac:dyDescent="0.25">
      <c r="D4557" s="100"/>
      <c r="G4557" s="19" t="str">
        <f>IFERROR(VLOOKUP($D4557,LISTA!$A$2:$J$9990,8,0),"")</f>
        <v/>
      </c>
      <c r="H4557" s="40" t="str">
        <f t="shared" si="84"/>
        <v/>
      </c>
    </row>
    <row r="4558" spans="4:8" x14ac:dyDescent="0.25">
      <c r="D4558" s="100"/>
      <c r="G4558" s="19" t="str">
        <f>IFERROR(VLOOKUP($D4558,LISTA!$A$2:$J$9990,8,0),"")</f>
        <v/>
      </c>
      <c r="H4558" s="40" t="str">
        <f t="shared" si="84"/>
        <v/>
      </c>
    </row>
    <row r="4559" spans="4:8" x14ac:dyDescent="0.25">
      <c r="D4559" s="100"/>
      <c r="G4559" s="19" t="str">
        <f>IFERROR(VLOOKUP($D4559,LISTA!$A$2:$J$9990,8,0),"")</f>
        <v/>
      </c>
      <c r="H4559" s="40" t="str">
        <f t="shared" si="84"/>
        <v/>
      </c>
    </row>
    <row r="4560" spans="4:8" x14ac:dyDescent="0.25">
      <c r="D4560" s="100"/>
      <c r="G4560" s="19" t="str">
        <f>IFERROR(VLOOKUP($D4560,LISTA!$A$2:$J$9990,8,0),"")</f>
        <v/>
      </c>
      <c r="H4560" s="40" t="str">
        <f t="shared" si="84"/>
        <v/>
      </c>
    </row>
    <row r="4561" spans="4:8" x14ac:dyDescent="0.25">
      <c r="D4561" s="100"/>
      <c r="G4561" s="19" t="str">
        <f>IFERROR(VLOOKUP($D4561,LISTA!$A$2:$J$9990,8,0),"")</f>
        <v/>
      </c>
      <c r="H4561" s="40" t="str">
        <f t="shared" si="84"/>
        <v/>
      </c>
    </row>
    <row r="4562" spans="4:8" x14ac:dyDescent="0.25">
      <c r="D4562" s="100"/>
      <c r="G4562" s="19" t="str">
        <f>IFERROR(VLOOKUP($D4562,LISTA!$A$2:$J$9990,8,0),"")</f>
        <v/>
      </c>
      <c r="H4562" s="40" t="str">
        <f t="shared" si="84"/>
        <v/>
      </c>
    </row>
    <row r="4563" spans="4:8" x14ac:dyDescent="0.25">
      <c r="D4563" s="100"/>
      <c r="G4563" s="19" t="str">
        <f>IFERROR(VLOOKUP($D4563,LISTA!$A$2:$J$9990,8,0),"")</f>
        <v/>
      </c>
      <c r="H4563" s="40" t="str">
        <f t="shared" si="84"/>
        <v/>
      </c>
    </row>
    <row r="4564" spans="4:8" x14ac:dyDescent="0.25">
      <c r="D4564" s="100"/>
      <c r="G4564" s="19" t="str">
        <f>IFERROR(VLOOKUP($D4564,LISTA!$A$2:$J$9990,8,0),"")</f>
        <v/>
      </c>
      <c r="H4564" s="40" t="str">
        <f t="shared" si="84"/>
        <v/>
      </c>
    </row>
    <row r="4565" spans="4:8" x14ac:dyDescent="0.25">
      <c r="D4565" s="100"/>
      <c r="G4565" s="19" t="str">
        <f>IFERROR(VLOOKUP($D4565,LISTA!$A$2:$J$9990,8,0),"")</f>
        <v/>
      </c>
      <c r="H4565" s="40" t="str">
        <f t="shared" si="84"/>
        <v/>
      </c>
    </row>
    <row r="4566" spans="4:8" x14ac:dyDescent="0.25">
      <c r="D4566" s="100"/>
      <c r="G4566" s="19" t="str">
        <f>IFERROR(VLOOKUP($D4566,LISTA!$A$2:$J$9990,8,0),"")</f>
        <v/>
      </c>
      <c r="H4566" s="40" t="str">
        <f t="shared" si="84"/>
        <v/>
      </c>
    </row>
    <row r="4567" spans="4:8" x14ac:dyDescent="0.25">
      <c r="D4567" s="100"/>
      <c r="G4567" s="19" t="str">
        <f>IFERROR(VLOOKUP($D4567,LISTA!$A$2:$J$9990,8,0),"")</f>
        <v/>
      </c>
      <c r="H4567" s="40" t="str">
        <f t="shared" si="84"/>
        <v/>
      </c>
    </row>
    <row r="4568" spans="4:8" x14ac:dyDescent="0.25">
      <c r="D4568" s="100"/>
      <c r="G4568" s="19" t="str">
        <f>IFERROR(VLOOKUP($D4568,LISTA!$A$2:$J$9990,8,0),"")</f>
        <v/>
      </c>
      <c r="H4568" s="40" t="str">
        <f t="shared" si="84"/>
        <v/>
      </c>
    </row>
    <row r="4569" spans="4:8" x14ac:dyDescent="0.25">
      <c r="D4569" s="100"/>
      <c r="G4569" s="19" t="str">
        <f>IFERROR(VLOOKUP($D4569,LISTA!$A$2:$J$9990,8,0),"")</f>
        <v/>
      </c>
      <c r="H4569" s="40" t="str">
        <f t="shared" si="84"/>
        <v/>
      </c>
    </row>
    <row r="4570" spans="4:8" x14ac:dyDescent="0.25">
      <c r="D4570" s="100"/>
      <c r="G4570" s="19" t="str">
        <f>IFERROR(VLOOKUP($D4570,LISTA!$A$2:$J$9990,8,0),"")</f>
        <v/>
      </c>
      <c r="H4570" s="40" t="str">
        <f t="shared" si="84"/>
        <v/>
      </c>
    </row>
    <row r="4571" spans="4:8" x14ac:dyDescent="0.25">
      <c r="D4571" s="100"/>
      <c r="G4571" s="19" t="str">
        <f>IFERROR(VLOOKUP($D4571,LISTA!$A$2:$J$9990,8,0),"")</f>
        <v/>
      </c>
      <c r="H4571" s="40" t="str">
        <f t="shared" si="84"/>
        <v/>
      </c>
    </row>
    <row r="4572" spans="4:8" x14ac:dyDescent="0.25">
      <c r="D4572" s="100"/>
      <c r="G4572" s="19" t="str">
        <f>IFERROR(VLOOKUP($D4572,LISTA!$A$2:$J$9990,8,0),"")</f>
        <v/>
      </c>
      <c r="H4572" s="40" t="str">
        <f t="shared" si="84"/>
        <v/>
      </c>
    </row>
    <row r="4573" spans="4:8" x14ac:dyDescent="0.25">
      <c r="D4573" s="100"/>
      <c r="G4573" s="19" t="str">
        <f>IFERROR(VLOOKUP($D4573,LISTA!$A$2:$J$9990,8,0),"")</f>
        <v/>
      </c>
      <c r="H4573" s="40" t="str">
        <f t="shared" si="84"/>
        <v/>
      </c>
    </row>
    <row r="4574" spans="4:8" x14ac:dyDescent="0.25">
      <c r="D4574" s="100"/>
      <c r="G4574" s="19" t="str">
        <f>IFERROR(VLOOKUP($D4574,LISTA!$A$2:$J$9990,8,0),"")</f>
        <v/>
      </c>
      <c r="H4574" s="40" t="str">
        <f t="shared" si="84"/>
        <v/>
      </c>
    </row>
    <row r="4575" spans="4:8" x14ac:dyDescent="0.25">
      <c r="D4575" s="100"/>
      <c r="G4575" s="19" t="str">
        <f>IFERROR(VLOOKUP($D4575,LISTA!$A$2:$J$9990,8,0),"")</f>
        <v/>
      </c>
      <c r="H4575" s="40" t="str">
        <f t="shared" si="84"/>
        <v/>
      </c>
    </row>
    <row r="4576" spans="4:8" x14ac:dyDescent="0.25">
      <c r="D4576" s="100"/>
      <c r="G4576" s="19" t="str">
        <f>IFERROR(VLOOKUP($D4576,LISTA!$A$2:$J$9990,8,0),"")</f>
        <v/>
      </c>
      <c r="H4576" s="40" t="str">
        <f t="shared" si="84"/>
        <v/>
      </c>
    </row>
    <row r="4577" spans="4:8" x14ac:dyDescent="0.25">
      <c r="D4577" s="100"/>
      <c r="G4577" s="19" t="str">
        <f>IFERROR(VLOOKUP($D4577,LISTA!$A$2:$J$9990,8,0),"")</f>
        <v/>
      </c>
      <c r="H4577" s="40" t="str">
        <f t="shared" si="84"/>
        <v/>
      </c>
    </row>
    <row r="4578" spans="4:8" x14ac:dyDescent="0.25">
      <c r="D4578" s="100"/>
      <c r="G4578" s="19" t="str">
        <f>IFERROR(VLOOKUP($D4578,LISTA!$A$2:$J$9990,8,0),"")</f>
        <v/>
      </c>
      <c r="H4578" s="40" t="str">
        <f t="shared" si="84"/>
        <v/>
      </c>
    </row>
    <row r="4579" spans="4:8" x14ac:dyDescent="0.25">
      <c r="D4579" s="100"/>
      <c r="G4579" s="19" t="str">
        <f>IFERROR(VLOOKUP($D4579,LISTA!$A$2:$J$9990,8,0),"")</f>
        <v/>
      </c>
      <c r="H4579" s="40" t="str">
        <f t="shared" si="84"/>
        <v/>
      </c>
    </row>
    <row r="4580" spans="4:8" x14ac:dyDescent="0.25">
      <c r="D4580" s="100"/>
      <c r="G4580" s="19" t="str">
        <f>IFERROR(VLOOKUP($D4580,LISTA!$A$2:$J$9990,8,0),"")</f>
        <v/>
      </c>
      <c r="H4580" s="40" t="str">
        <f t="shared" si="84"/>
        <v/>
      </c>
    </row>
    <row r="4581" spans="4:8" x14ac:dyDescent="0.25">
      <c r="D4581" s="100"/>
      <c r="G4581" s="19" t="str">
        <f>IFERROR(VLOOKUP($D4581,LISTA!$A$2:$J$9990,8,0),"")</f>
        <v/>
      </c>
      <c r="H4581" s="40" t="str">
        <f t="shared" si="84"/>
        <v/>
      </c>
    </row>
    <row r="4582" spans="4:8" x14ac:dyDescent="0.25">
      <c r="D4582" s="100"/>
      <c r="G4582" s="19" t="str">
        <f>IFERROR(VLOOKUP($D4582,LISTA!$A$2:$J$9990,8,0),"")</f>
        <v/>
      </c>
      <c r="H4582" s="40" t="str">
        <f t="shared" si="84"/>
        <v/>
      </c>
    </row>
    <row r="4583" spans="4:8" x14ac:dyDescent="0.25">
      <c r="D4583" s="100"/>
      <c r="G4583" s="19" t="str">
        <f>IFERROR(VLOOKUP($D4583,LISTA!$A$2:$J$9990,8,0),"")</f>
        <v/>
      </c>
      <c r="H4583" s="40" t="str">
        <f t="shared" si="84"/>
        <v/>
      </c>
    </row>
    <row r="4584" spans="4:8" x14ac:dyDescent="0.25">
      <c r="D4584" s="100"/>
      <c r="G4584" s="19" t="str">
        <f>IFERROR(VLOOKUP($D4584,LISTA!$A$2:$J$9990,8,0),"")</f>
        <v/>
      </c>
      <c r="H4584" s="40" t="str">
        <f t="shared" si="84"/>
        <v/>
      </c>
    </row>
    <row r="4585" spans="4:8" x14ac:dyDescent="0.25">
      <c r="D4585" s="100"/>
      <c r="G4585" s="19" t="str">
        <f>IFERROR(VLOOKUP($D4585,LISTA!$A$2:$J$9990,8,0),"")</f>
        <v/>
      </c>
      <c r="H4585" s="40" t="str">
        <f t="shared" si="84"/>
        <v/>
      </c>
    </row>
    <row r="4586" spans="4:8" x14ac:dyDescent="0.25">
      <c r="D4586" s="100"/>
      <c r="G4586" s="19" t="str">
        <f>IFERROR(VLOOKUP($D4586,LISTA!$A$2:$J$9990,8,0),"")</f>
        <v/>
      </c>
      <c r="H4586" s="40" t="str">
        <f t="shared" si="84"/>
        <v/>
      </c>
    </row>
    <row r="4587" spans="4:8" x14ac:dyDescent="0.25">
      <c r="D4587" s="100"/>
      <c r="G4587" s="19" t="str">
        <f>IFERROR(VLOOKUP($D4587,LISTA!$A$2:$J$9990,8,0),"")</f>
        <v/>
      </c>
      <c r="H4587" s="40" t="str">
        <f t="shared" si="84"/>
        <v/>
      </c>
    </row>
    <row r="4588" spans="4:8" x14ac:dyDescent="0.25">
      <c r="D4588" s="100"/>
      <c r="G4588" s="19" t="str">
        <f>IFERROR(VLOOKUP($D4588,LISTA!$A$2:$J$9990,8,0),"")</f>
        <v/>
      </c>
      <c r="H4588" s="40" t="str">
        <f t="shared" si="84"/>
        <v/>
      </c>
    </row>
    <row r="4589" spans="4:8" x14ac:dyDescent="0.25">
      <c r="D4589" s="100"/>
      <c r="G4589" s="19" t="str">
        <f>IFERROR(VLOOKUP($D4589,LISTA!$A$2:$J$9990,8,0),"")</f>
        <v/>
      </c>
      <c r="H4589" s="40" t="str">
        <f t="shared" si="84"/>
        <v/>
      </c>
    </row>
    <row r="4590" spans="4:8" x14ac:dyDescent="0.25">
      <c r="D4590" s="100"/>
      <c r="G4590" s="19" t="str">
        <f>IFERROR(VLOOKUP($D4590,LISTA!$A$2:$J$9990,8,0),"")</f>
        <v/>
      </c>
      <c r="H4590" s="40" t="str">
        <f t="shared" si="84"/>
        <v/>
      </c>
    </row>
    <row r="4591" spans="4:8" x14ac:dyDescent="0.25">
      <c r="D4591" s="100"/>
      <c r="G4591" s="19" t="str">
        <f>IFERROR(VLOOKUP($D4591,LISTA!$A$2:$J$9990,8,0),"")</f>
        <v/>
      </c>
      <c r="H4591" s="40" t="str">
        <f t="shared" si="84"/>
        <v/>
      </c>
    </row>
    <row r="4592" spans="4:8" x14ac:dyDescent="0.25">
      <c r="D4592" s="100"/>
      <c r="G4592" s="19" t="str">
        <f>IFERROR(VLOOKUP($D4592,LISTA!$A$2:$J$9990,8,0),"")</f>
        <v/>
      </c>
      <c r="H4592" s="40" t="str">
        <f t="shared" si="84"/>
        <v/>
      </c>
    </row>
    <row r="4593" spans="4:8" x14ac:dyDescent="0.25">
      <c r="D4593" s="100"/>
      <c r="G4593" s="19" t="str">
        <f>IFERROR(VLOOKUP($D4593,LISTA!$A$2:$J$9990,8,0),"")</f>
        <v/>
      </c>
      <c r="H4593" s="40" t="str">
        <f t="shared" si="84"/>
        <v/>
      </c>
    </row>
    <row r="4594" spans="4:8" x14ac:dyDescent="0.25">
      <c r="D4594" s="100"/>
      <c r="G4594" s="19" t="str">
        <f>IFERROR(VLOOKUP($D4594,LISTA!$A$2:$J$9990,8,0),"")</f>
        <v/>
      </c>
      <c r="H4594" s="40" t="str">
        <f t="shared" si="84"/>
        <v/>
      </c>
    </row>
    <row r="4595" spans="4:8" x14ac:dyDescent="0.25">
      <c r="D4595" s="100"/>
      <c r="G4595" s="19" t="str">
        <f>IFERROR(VLOOKUP($D4595,LISTA!$A$2:$J$9990,8,0),"")</f>
        <v/>
      </c>
      <c r="H4595" s="40" t="str">
        <f t="shared" si="84"/>
        <v/>
      </c>
    </row>
    <row r="4596" spans="4:8" x14ac:dyDescent="0.25">
      <c r="D4596" s="100"/>
      <c r="G4596" s="19" t="str">
        <f>IFERROR(VLOOKUP($D4596,LISTA!$A$2:$J$9990,8,0),"")</f>
        <v/>
      </c>
      <c r="H4596" s="40" t="str">
        <f t="shared" si="84"/>
        <v/>
      </c>
    </row>
    <row r="4597" spans="4:8" x14ac:dyDescent="0.25">
      <c r="D4597" s="100"/>
      <c r="G4597" s="19" t="str">
        <f>IFERROR(VLOOKUP($D4597,LISTA!$A$2:$J$9990,8,0),"")</f>
        <v/>
      </c>
      <c r="H4597" s="40" t="str">
        <f t="shared" si="84"/>
        <v/>
      </c>
    </row>
    <row r="4598" spans="4:8" x14ac:dyDescent="0.25">
      <c r="D4598" s="100"/>
      <c r="G4598" s="19" t="str">
        <f>IFERROR(VLOOKUP($D4598,LISTA!$A$2:$J$9990,8,0),"")</f>
        <v/>
      </c>
      <c r="H4598" s="40" t="str">
        <f t="shared" si="84"/>
        <v/>
      </c>
    </row>
    <row r="4599" spans="4:8" x14ac:dyDescent="0.25">
      <c r="D4599" s="100"/>
      <c r="G4599" s="19" t="str">
        <f>IFERROR(VLOOKUP($D4599,LISTA!$A$2:$J$9990,8,0),"")</f>
        <v/>
      </c>
      <c r="H4599" s="40" t="str">
        <f t="shared" si="84"/>
        <v/>
      </c>
    </row>
    <row r="4600" spans="4:8" x14ac:dyDescent="0.25">
      <c r="D4600" s="100"/>
      <c r="G4600" s="19" t="str">
        <f>IFERROR(VLOOKUP($D4600,LISTA!$A$2:$J$9990,8,0),"")</f>
        <v/>
      </c>
      <c r="H4600" s="40" t="str">
        <f t="shared" si="84"/>
        <v/>
      </c>
    </row>
    <row r="4601" spans="4:8" x14ac:dyDescent="0.25">
      <c r="D4601" s="100"/>
      <c r="G4601" s="19" t="str">
        <f>IFERROR(VLOOKUP($D4601,LISTA!$A$2:$J$9990,8,0),"")</f>
        <v/>
      </c>
      <c r="H4601" s="40" t="str">
        <f t="shared" si="84"/>
        <v/>
      </c>
    </row>
    <row r="4602" spans="4:8" x14ac:dyDescent="0.25">
      <c r="D4602" s="100"/>
      <c r="G4602" s="19" t="str">
        <f>IFERROR(VLOOKUP($D4602,LISTA!$A$2:$J$9990,8,0),"")</f>
        <v/>
      </c>
      <c r="H4602" s="40" t="str">
        <f t="shared" si="84"/>
        <v/>
      </c>
    </row>
    <row r="4603" spans="4:8" x14ac:dyDescent="0.25">
      <c r="D4603" s="100"/>
      <c r="G4603" s="19" t="str">
        <f>IFERROR(VLOOKUP($D4603,LISTA!$A$2:$J$9990,8,0),"")</f>
        <v/>
      </c>
      <c r="H4603" s="40" t="str">
        <f t="shared" si="84"/>
        <v/>
      </c>
    </row>
    <row r="4604" spans="4:8" x14ac:dyDescent="0.25">
      <c r="D4604" s="100"/>
      <c r="G4604" s="19" t="str">
        <f>IFERROR(VLOOKUP($D4604,LISTA!$A$2:$J$9990,8,0),"")</f>
        <v/>
      </c>
      <c r="H4604" s="40" t="str">
        <f t="shared" si="84"/>
        <v/>
      </c>
    </row>
    <row r="4605" spans="4:8" x14ac:dyDescent="0.25">
      <c r="D4605" s="100"/>
      <c r="G4605" s="19" t="str">
        <f>IFERROR(VLOOKUP($D4605,LISTA!$A$2:$J$9990,8,0),"")</f>
        <v/>
      </c>
      <c r="H4605" s="40" t="str">
        <f t="shared" si="84"/>
        <v/>
      </c>
    </row>
    <row r="4606" spans="4:8" x14ac:dyDescent="0.25">
      <c r="D4606" s="100"/>
      <c r="G4606" s="19" t="str">
        <f>IFERROR(VLOOKUP($D4606,LISTA!$A$2:$J$9990,8,0),"")</f>
        <v/>
      </c>
      <c r="H4606" s="40" t="str">
        <f t="shared" si="84"/>
        <v/>
      </c>
    </row>
    <row r="4607" spans="4:8" x14ac:dyDescent="0.25">
      <c r="D4607" s="100"/>
      <c r="G4607" s="19" t="str">
        <f>IFERROR(VLOOKUP($D4607,LISTA!$A$2:$J$9990,8,0),"")</f>
        <v/>
      </c>
      <c r="H4607" s="40" t="str">
        <f t="shared" si="84"/>
        <v/>
      </c>
    </row>
    <row r="4608" spans="4:8" x14ac:dyDescent="0.25">
      <c r="D4608" s="100"/>
      <c r="G4608" s="19" t="str">
        <f>IFERROR(VLOOKUP($D4608,LISTA!$A$2:$J$9990,8,0),"")</f>
        <v/>
      </c>
      <c r="H4608" s="40" t="str">
        <f t="shared" si="84"/>
        <v/>
      </c>
    </row>
    <row r="4609" spans="4:8" x14ac:dyDescent="0.25">
      <c r="D4609" s="100"/>
      <c r="G4609" s="19" t="str">
        <f>IFERROR(VLOOKUP($D4609,LISTA!$A$2:$J$9990,8,0),"")</f>
        <v/>
      </c>
      <c r="H4609" s="40" t="str">
        <f t="shared" si="84"/>
        <v/>
      </c>
    </row>
    <row r="4610" spans="4:8" x14ac:dyDescent="0.25">
      <c r="D4610" s="100"/>
      <c r="G4610" s="19" t="str">
        <f>IFERROR(VLOOKUP($D4610,LISTA!$A$2:$J$9990,8,0),"")</f>
        <v/>
      </c>
      <c r="H4610" s="40" t="str">
        <f t="shared" si="84"/>
        <v/>
      </c>
    </row>
    <row r="4611" spans="4:8" x14ac:dyDescent="0.25">
      <c r="D4611" s="100"/>
      <c r="G4611" s="19" t="str">
        <f>IFERROR(VLOOKUP($D4611,LISTA!$A$2:$J$9990,8,0),"")</f>
        <v/>
      </c>
      <c r="H4611" s="40" t="str">
        <f t="shared" si="84"/>
        <v/>
      </c>
    </row>
    <row r="4612" spans="4:8" x14ac:dyDescent="0.25">
      <c r="D4612" s="100"/>
      <c r="G4612" s="19" t="str">
        <f>IFERROR(VLOOKUP($D4612,LISTA!$A$2:$J$9990,8,0),"")</f>
        <v/>
      </c>
      <c r="H4612" s="40" t="str">
        <f t="shared" si="84"/>
        <v/>
      </c>
    </row>
    <row r="4613" spans="4:8" x14ac:dyDescent="0.25">
      <c r="D4613" s="100"/>
      <c r="G4613" s="19" t="str">
        <f>IFERROR(VLOOKUP($D4613,LISTA!$A$2:$J$9990,8,0),"")</f>
        <v/>
      </c>
      <c r="H4613" s="40" t="str">
        <f t="shared" ref="H4613:H4676" si="85">IF(OR(G4613=$K$10,G4613=$K$11,G4613=$K$14,G4613=$K$15,G4613=$K$16,G4613=$K$17,G4613=$K$18,G4613=$K$19,G4613=$K$20,G4613=$K$21,G4613=$K$22,G4613=$K$23,G4613=$K$24,G4613=$K$25,G4613=$K$26,G4613=$K$27,G4613=$K$28),$K$9,IF(OR(G4613=$K$32,G4613=$K$33),$K$31,IF(OR(G4613=$K$38),$K$37,"")))</f>
        <v/>
      </c>
    </row>
    <row r="4614" spans="4:8" x14ac:dyDescent="0.25">
      <c r="D4614" s="100"/>
      <c r="G4614" s="19" t="str">
        <f>IFERROR(VLOOKUP($D4614,LISTA!$A$2:$J$9990,8,0),"")</f>
        <v/>
      </c>
      <c r="H4614" s="40" t="str">
        <f t="shared" si="85"/>
        <v/>
      </c>
    </row>
    <row r="4615" spans="4:8" x14ac:dyDescent="0.25">
      <c r="D4615" s="100"/>
      <c r="G4615" s="19" t="str">
        <f>IFERROR(VLOOKUP($D4615,LISTA!$A$2:$J$9990,8,0),"")</f>
        <v/>
      </c>
      <c r="H4615" s="40" t="str">
        <f t="shared" si="85"/>
        <v/>
      </c>
    </row>
    <row r="4616" spans="4:8" x14ac:dyDescent="0.25">
      <c r="D4616" s="100"/>
      <c r="G4616" s="19" t="str">
        <f>IFERROR(VLOOKUP($D4616,LISTA!$A$2:$J$9990,8,0),"")</f>
        <v/>
      </c>
      <c r="H4616" s="40" t="str">
        <f t="shared" si="85"/>
        <v/>
      </c>
    </row>
    <row r="4617" spans="4:8" x14ac:dyDescent="0.25">
      <c r="D4617" s="100"/>
      <c r="G4617" s="19" t="str">
        <f>IFERROR(VLOOKUP($D4617,LISTA!$A$2:$J$9990,8,0),"")</f>
        <v/>
      </c>
      <c r="H4617" s="40" t="str">
        <f t="shared" si="85"/>
        <v/>
      </c>
    </row>
    <row r="4618" spans="4:8" x14ac:dyDescent="0.25">
      <c r="D4618" s="100"/>
      <c r="G4618" s="19" t="str">
        <f>IFERROR(VLOOKUP($D4618,LISTA!$A$2:$J$9990,8,0),"")</f>
        <v/>
      </c>
      <c r="H4618" s="40" t="str">
        <f t="shared" si="85"/>
        <v/>
      </c>
    </row>
    <row r="4619" spans="4:8" x14ac:dyDescent="0.25">
      <c r="D4619" s="100"/>
      <c r="G4619" s="19" t="str">
        <f>IFERROR(VLOOKUP($D4619,LISTA!$A$2:$J$9990,8,0),"")</f>
        <v/>
      </c>
      <c r="H4619" s="40" t="str">
        <f t="shared" si="85"/>
        <v/>
      </c>
    </row>
    <row r="4620" spans="4:8" x14ac:dyDescent="0.25">
      <c r="D4620" s="100"/>
      <c r="G4620" s="19" t="str">
        <f>IFERROR(VLOOKUP($D4620,LISTA!$A$2:$J$9990,8,0),"")</f>
        <v/>
      </c>
      <c r="H4620" s="40" t="str">
        <f t="shared" si="85"/>
        <v/>
      </c>
    </row>
    <row r="4621" spans="4:8" x14ac:dyDescent="0.25">
      <c r="D4621" s="100"/>
      <c r="G4621" s="19" t="str">
        <f>IFERROR(VLOOKUP($D4621,LISTA!$A$2:$J$9990,8,0),"")</f>
        <v/>
      </c>
      <c r="H4621" s="40" t="str">
        <f t="shared" si="85"/>
        <v/>
      </c>
    </row>
    <row r="4622" spans="4:8" x14ac:dyDescent="0.25">
      <c r="D4622" s="100"/>
      <c r="G4622" s="19" t="str">
        <f>IFERROR(VLOOKUP($D4622,LISTA!$A$2:$J$9990,8,0),"")</f>
        <v/>
      </c>
      <c r="H4622" s="40" t="str">
        <f t="shared" si="85"/>
        <v/>
      </c>
    </row>
    <row r="4623" spans="4:8" x14ac:dyDescent="0.25">
      <c r="D4623" s="100"/>
      <c r="G4623" s="19" t="str">
        <f>IFERROR(VLOOKUP($D4623,LISTA!$A$2:$J$9990,8,0),"")</f>
        <v/>
      </c>
      <c r="H4623" s="40" t="str">
        <f t="shared" si="85"/>
        <v/>
      </c>
    </row>
    <row r="4624" spans="4:8" x14ac:dyDescent="0.25">
      <c r="D4624" s="100"/>
      <c r="G4624" s="19" t="str">
        <f>IFERROR(VLOOKUP($D4624,LISTA!$A$2:$J$9990,8,0),"")</f>
        <v/>
      </c>
      <c r="H4624" s="40" t="str">
        <f t="shared" si="85"/>
        <v/>
      </c>
    </row>
    <row r="4625" spans="4:8" x14ac:dyDescent="0.25">
      <c r="D4625" s="100"/>
      <c r="G4625" s="19" t="str">
        <f>IFERROR(VLOOKUP($D4625,LISTA!$A$2:$J$9990,8,0),"")</f>
        <v/>
      </c>
      <c r="H4625" s="40" t="str">
        <f t="shared" si="85"/>
        <v/>
      </c>
    </row>
    <row r="4626" spans="4:8" x14ac:dyDescent="0.25">
      <c r="D4626" s="100"/>
      <c r="G4626" s="19" t="str">
        <f>IFERROR(VLOOKUP($D4626,LISTA!$A$2:$J$9990,8,0),"")</f>
        <v/>
      </c>
      <c r="H4626" s="40" t="str">
        <f t="shared" si="85"/>
        <v/>
      </c>
    </row>
    <row r="4627" spans="4:8" x14ac:dyDescent="0.25">
      <c r="D4627" s="100"/>
      <c r="G4627" s="19" t="str">
        <f>IFERROR(VLOOKUP($D4627,LISTA!$A$2:$J$9990,8,0),"")</f>
        <v/>
      </c>
      <c r="H4627" s="40" t="str">
        <f t="shared" si="85"/>
        <v/>
      </c>
    </row>
    <row r="4628" spans="4:8" x14ac:dyDescent="0.25">
      <c r="D4628" s="100"/>
      <c r="G4628" s="19" t="str">
        <f>IFERROR(VLOOKUP($D4628,LISTA!$A$2:$J$9990,8,0),"")</f>
        <v/>
      </c>
      <c r="H4628" s="40" t="str">
        <f t="shared" si="85"/>
        <v/>
      </c>
    </row>
    <row r="4629" spans="4:8" x14ac:dyDescent="0.25">
      <c r="D4629" s="100"/>
      <c r="G4629" s="19" t="str">
        <f>IFERROR(VLOOKUP($D4629,LISTA!$A$2:$J$9990,8,0),"")</f>
        <v/>
      </c>
      <c r="H4629" s="40" t="str">
        <f t="shared" si="85"/>
        <v/>
      </c>
    </row>
    <row r="4630" spans="4:8" x14ac:dyDescent="0.25">
      <c r="D4630" s="100"/>
      <c r="G4630" s="19" t="str">
        <f>IFERROR(VLOOKUP($D4630,LISTA!$A$2:$J$9990,8,0),"")</f>
        <v/>
      </c>
      <c r="H4630" s="40" t="str">
        <f t="shared" si="85"/>
        <v/>
      </c>
    </row>
    <row r="4631" spans="4:8" x14ac:dyDescent="0.25">
      <c r="D4631" s="100"/>
      <c r="G4631" s="19" t="str">
        <f>IFERROR(VLOOKUP($D4631,LISTA!$A$2:$J$9990,8,0),"")</f>
        <v/>
      </c>
      <c r="H4631" s="40" t="str">
        <f t="shared" si="85"/>
        <v/>
      </c>
    </row>
    <row r="4632" spans="4:8" x14ac:dyDescent="0.25">
      <c r="D4632" s="100"/>
      <c r="G4632" s="19" t="str">
        <f>IFERROR(VLOOKUP($D4632,LISTA!$A$2:$J$9990,8,0),"")</f>
        <v/>
      </c>
      <c r="H4632" s="40" t="str">
        <f t="shared" si="85"/>
        <v/>
      </c>
    </row>
    <row r="4633" spans="4:8" x14ac:dyDescent="0.25">
      <c r="D4633" s="100"/>
      <c r="G4633" s="19" t="str">
        <f>IFERROR(VLOOKUP($D4633,LISTA!$A$2:$J$9990,8,0),"")</f>
        <v/>
      </c>
      <c r="H4633" s="40" t="str">
        <f t="shared" si="85"/>
        <v/>
      </c>
    </row>
    <row r="4634" spans="4:8" x14ac:dyDescent="0.25">
      <c r="D4634" s="100"/>
      <c r="G4634" s="19" t="str">
        <f>IFERROR(VLOOKUP($D4634,LISTA!$A$2:$J$9990,8,0),"")</f>
        <v/>
      </c>
      <c r="H4634" s="40" t="str">
        <f t="shared" si="85"/>
        <v/>
      </c>
    </row>
    <row r="4635" spans="4:8" x14ac:dyDescent="0.25">
      <c r="D4635" s="100"/>
      <c r="G4635" s="19" t="str">
        <f>IFERROR(VLOOKUP($D4635,LISTA!$A$2:$J$9990,8,0),"")</f>
        <v/>
      </c>
      <c r="H4635" s="40" t="str">
        <f t="shared" si="85"/>
        <v/>
      </c>
    </row>
    <row r="4636" spans="4:8" x14ac:dyDescent="0.25">
      <c r="D4636" s="100"/>
      <c r="G4636" s="19" t="str">
        <f>IFERROR(VLOOKUP($D4636,LISTA!$A$2:$J$9990,8,0),"")</f>
        <v/>
      </c>
      <c r="H4636" s="40" t="str">
        <f t="shared" si="85"/>
        <v/>
      </c>
    </row>
    <row r="4637" spans="4:8" x14ac:dyDescent="0.25">
      <c r="D4637" s="100"/>
      <c r="G4637" s="19" t="str">
        <f>IFERROR(VLOOKUP($D4637,LISTA!$A$2:$J$9990,8,0),"")</f>
        <v/>
      </c>
      <c r="H4637" s="40" t="str">
        <f t="shared" si="85"/>
        <v/>
      </c>
    </row>
    <row r="4638" spans="4:8" x14ac:dyDescent="0.25">
      <c r="D4638" s="100"/>
      <c r="G4638" s="19" t="str">
        <f>IFERROR(VLOOKUP($D4638,LISTA!$A$2:$J$9990,8,0),"")</f>
        <v/>
      </c>
      <c r="H4638" s="40" t="str">
        <f t="shared" si="85"/>
        <v/>
      </c>
    </row>
    <row r="4639" spans="4:8" x14ac:dyDescent="0.25">
      <c r="D4639" s="100"/>
      <c r="G4639" s="19" t="str">
        <f>IFERROR(VLOOKUP($D4639,LISTA!$A$2:$J$9990,8,0),"")</f>
        <v/>
      </c>
      <c r="H4639" s="40" t="str">
        <f t="shared" si="85"/>
        <v/>
      </c>
    </row>
    <row r="4640" spans="4:8" x14ac:dyDescent="0.25">
      <c r="D4640" s="100"/>
      <c r="G4640" s="19" t="str">
        <f>IFERROR(VLOOKUP($D4640,LISTA!$A$2:$J$9990,8,0),"")</f>
        <v/>
      </c>
      <c r="H4640" s="40" t="str">
        <f t="shared" si="85"/>
        <v/>
      </c>
    </row>
    <row r="4641" spans="4:8" x14ac:dyDescent="0.25">
      <c r="D4641" s="100"/>
      <c r="G4641" s="19" t="str">
        <f>IFERROR(VLOOKUP($D4641,LISTA!$A$2:$J$9990,8,0),"")</f>
        <v/>
      </c>
      <c r="H4641" s="40" t="str">
        <f t="shared" si="85"/>
        <v/>
      </c>
    </row>
    <row r="4642" spans="4:8" x14ac:dyDescent="0.25">
      <c r="D4642" s="100"/>
      <c r="G4642" s="19" t="str">
        <f>IFERROR(VLOOKUP($D4642,LISTA!$A$2:$J$9990,8,0),"")</f>
        <v/>
      </c>
      <c r="H4642" s="40" t="str">
        <f t="shared" si="85"/>
        <v/>
      </c>
    </row>
    <row r="4643" spans="4:8" x14ac:dyDescent="0.25">
      <c r="D4643" s="100"/>
      <c r="G4643" s="19" t="str">
        <f>IFERROR(VLOOKUP($D4643,LISTA!$A$2:$J$9990,8,0),"")</f>
        <v/>
      </c>
      <c r="H4643" s="40" t="str">
        <f t="shared" si="85"/>
        <v/>
      </c>
    </row>
    <row r="4644" spans="4:8" x14ac:dyDescent="0.25">
      <c r="D4644" s="100"/>
      <c r="G4644" s="19" t="str">
        <f>IFERROR(VLOOKUP($D4644,LISTA!$A$2:$J$9990,8,0),"")</f>
        <v/>
      </c>
      <c r="H4644" s="40" t="str">
        <f t="shared" si="85"/>
        <v/>
      </c>
    </row>
    <row r="4645" spans="4:8" x14ac:dyDescent="0.25">
      <c r="D4645" s="100"/>
      <c r="G4645" s="19" t="str">
        <f>IFERROR(VLOOKUP($D4645,LISTA!$A$2:$J$9990,8,0),"")</f>
        <v/>
      </c>
      <c r="H4645" s="40" t="str">
        <f t="shared" si="85"/>
        <v/>
      </c>
    </row>
    <row r="4646" spans="4:8" x14ac:dyDescent="0.25">
      <c r="D4646" s="100"/>
      <c r="G4646" s="19" t="str">
        <f>IFERROR(VLOOKUP($D4646,LISTA!$A$2:$J$9990,8,0),"")</f>
        <v/>
      </c>
      <c r="H4646" s="40" t="str">
        <f t="shared" si="85"/>
        <v/>
      </c>
    </row>
    <row r="4647" spans="4:8" x14ac:dyDescent="0.25">
      <c r="D4647" s="100"/>
      <c r="G4647" s="19" t="str">
        <f>IFERROR(VLOOKUP($D4647,LISTA!$A$2:$J$9990,8,0),"")</f>
        <v/>
      </c>
      <c r="H4647" s="40" t="str">
        <f t="shared" si="85"/>
        <v/>
      </c>
    </row>
    <row r="4648" spans="4:8" x14ac:dyDescent="0.25">
      <c r="D4648" s="100"/>
      <c r="G4648" s="19" t="str">
        <f>IFERROR(VLOOKUP($D4648,LISTA!$A$2:$J$9990,8,0),"")</f>
        <v/>
      </c>
      <c r="H4648" s="40" t="str">
        <f t="shared" si="85"/>
        <v/>
      </c>
    </row>
    <row r="4649" spans="4:8" x14ac:dyDescent="0.25">
      <c r="D4649" s="100"/>
      <c r="G4649" s="19" t="str">
        <f>IFERROR(VLOOKUP($D4649,LISTA!$A$2:$J$9990,8,0),"")</f>
        <v/>
      </c>
      <c r="H4649" s="40" t="str">
        <f t="shared" si="85"/>
        <v/>
      </c>
    </row>
    <row r="4650" spans="4:8" x14ac:dyDescent="0.25">
      <c r="D4650" s="100"/>
      <c r="G4650" s="19" t="str">
        <f>IFERROR(VLOOKUP($D4650,LISTA!$A$2:$J$9990,8,0),"")</f>
        <v/>
      </c>
      <c r="H4650" s="40" t="str">
        <f t="shared" si="85"/>
        <v/>
      </c>
    </row>
    <row r="4651" spans="4:8" x14ac:dyDescent="0.25">
      <c r="D4651" s="100"/>
      <c r="G4651" s="19" t="str">
        <f>IFERROR(VLOOKUP($D4651,LISTA!$A$2:$J$9990,8,0),"")</f>
        <v/>
      </c>
      <c r="H4651" s="40" t="str">
        <f t="shared" si="85"/>
        <v/>
      </c>
    </row>
    <row r="4652" spans="4:8" x14ac:dyDescent="0.25">
      <c r="D4652" s="100"/>
      <c r="G4652" s="19" t="str">
        <f>IFERROR(VLOOKUP($D4652,LISTA!$A$2:$J$9990,8,0),"")</f>
        <v/>
      </c>
      <c r="H4652" s="40" t="str">
        <f t="shared" si="85"/>
        <v/>
      </c>
    </row>
    <row r="4653" spans="4:8" x14ac:dyDescent="0.25">
      <c r="D4653" s="100"/>
      <c r="G4653" s="19" t="str">
        <f>IFERROR(VLOOKUP($D4653,LISTA!$A$2:$J$9990,8,0),"")</f>
        <v/>
      </c>
      <c r="H4653" s="40" t="str">
        <f t="shared" si="85"/>
        <v/>
      </c>
    </row>
    <row r="4654" spans="4:8" x14ac:dyDescent="0.25">
      <c r="D4654" s="100"/>
      <c r="G4654" s="19" t="str">
        <f>IFERROR(VLOOKUP($D4654,LISTA!$A$2:$J$9990,8,0),"")</f>
        <v/>
      </c>
      <c r="H4654" s="40" t="str">
        <f t="shared" si="85"/>
        <v/>
      </c>
    </row>
    <row r="4655" spans="4:8" x14ac:dyDescent="0.25">
      <c r="D4655" s="100"/>
      <c r="G4655" s="19" t="str">
        <f>IFERROR(VLOOKUP($D4655,LISTA!$A$2:$J$9990,8,0),"")</f>
        <v/>
      </c>
      <c r="H4655" s="40" t="str">
        <f t="shared" si="85"/>
        <v/>
      </c>
    </row>
    <row r="4656" spans="4:8" x14ac:dyDescent="0.25">
      <c r="D4656" s="100"/>
      <c r="G4656" s="19" t="str">
        <f>IFERROR(VLOOKUP($D4656,LISTA!$A$2:$J$9990,8,0),"")</f>
        <v/>
      </c>
      <c r="H4656" s="40" t="str">
        <f t="shared" si="85"/>
        <v/>
      </c>
    </row>
    <row r="4657" spans="4:8" x14ac:dyDescent="0.25">
      <c r="D4657" s="100"/>
      <c r="G4657" s="19" t="str">
        <f>IFERROR(VLOOKUP($D4657,LISTA!$A$2:$J$9990,8,0),"")</f>
        <v/>
      </c>
      <c r="H4657" s="40" t="str">
        <f t="shared" si="85"/>
        <v/>
      </c>
    </row>
    <row r="4658" spans="4:8" x14ac:dyDescent="0.25">
      <c r="D4658" s="100"/>
      <c r="G4658" s="19" t="str">
        <f>IFERROR(VLOOKUP($D4658,LISTA!$A$2:$J$9990,8,0),"")</f>
        <v/>
      </c>
      <c r="H4658" s="40" t="str">
        <f t="shared" si="85"/>
        <v/>
      </c>
    </row>
    <row r="4659" spans="4:8" x14ac:dyDescent="0.25">
      <c r="D4659" s="100"/>
      <c r="G4659" s="19" t="str">
        <f>IFERROR(VLOOKUP($D4659,LISTA!$A$2:$J$9990,8,0),"")</f>
        <v/>
      </c>
      <c r="H4659" s="40" t="str">
        <f t="shared" si="85"/>
        <v/>
      </c>
    </row>
    <row r="4660" spans="4:8" x14ac:dyDescent="0.25">
      <c r="D4660" s="100"/>
      <c r="G4660" s="19" t="str">
        <f>IFERROR(VLOOKUP($D4660,LISTA!$A$2:$J$9990,8,0),"")</f>
        <v/>
      </c>
      <c r="H4660" s="40" t="str">
        <f t="shared" si="85"/>
        <v/>
      </c>
    </row>
    <row r="4661" spans="4:8" x14ac:dyDescent="0.25">
      <c r="D4661" s="100"/>
      <c r="G4661" s="19" t="str">
        <f>IFERROR(VLOOKUP($D4661,LISTA!$A$2:$J$9990,8,0),"")</f>
        <v/>
      </c>
      <c r="H4661" s="40" t="str">
        <f t="shared" si="85"/>
        <v/>
      </c>
    </row>
    <row r="4662" spans="4:8" x14ac:dyDescent="0.25">
      <c r="D4662" s="100"/>
      <c r="G4662" s="19" t="str">
        <f>IFERROR(VLOOKUP($D4662,LISTA!$A$2:$J$9990,8,0),"")</f>
        <v/>
      </c>
      <c r="H4662" s="40" t="str">
        <f t="shared" si="85"/>
        <v/>
      </c>
    </row>
    <row r="4663" spans="4:8" x14ac:dyDescent="0.25">
      <c r="D4663" s="100"/>
      <c r="G4663" s="19" t="str">
        <f>IFERROR(VLOOKUP($D4663,LISTA!$A$2:$J$9990,8,0),"")</f>
        <v/>
      </c>
      <c r="H4663" s="40" t="str">
        <f t="shared" si="85"/>
        <v/>
      </c>
    </row>
    <row r="4664" spans="4:8" x14ac:dyDescent="0.25">
      <c r="D4664" s="100"/>
      <c r="G4664" s="19" t="str">
        <f>IFERROR(VLOOKUP($D4664,LISTA!$A$2:$J$9990,8,0),"")</f>
        <v/>
      </c>
      <c r="H4664" s="40" t="str">
        <f t="shared" si="85"/>
        <v/>
      </c>
    </row>
    <row r="4665" spans="4:8" x14ac:dyDescent="0.25">
      <c r="D4665" s="100"/>
      <c r="G4665" s="19" t="str">
        <f>IFERROR(VLOOKUP($D4665,LISTA!$A$2:$J$9990,8,0),"")</f>
        <v/>
      </c>
      <c r="H4665" s="40" t="str">
        <f t="shared" si="85"/>
        <v/>
      </c>
    </row>
    <row r="4666" spans="4:8" x14ac:dyDescent="0.25">
      <c r="D4666" s="100"/>
      <c r="G4666" s="19" t="str">
        <f>IFERROR(VLOOKUP($D4666,LISTA!$A$2:$J$9990,8,0),"")</f>
        <v/>
      </c>
      <c r="H4666" s="40" t="str">
        <f t="shared" si="85"/>
        <v/>
      </c>
    </row>
    <row r="4667" spans="4:8" x14ac:dyDescent="0.25">
      <c r="D4667" s="100"/>
      <c r="G4667" s="19" t="str">
        <f>IFERROR(VLOOKUP($D4667,LISTA!$A$2:$J$9990,8,0),"")</f>
        <v/>
      </c>
      <c r="H4667" s="40" t="str">
        <f t="shared" si="85"/>
        <v/>
      </c>
    </row>
    <row r="4668" spans="4:8" x14ac:dyDescent="0.25">
      <c r="D4668" s="100"/>
      <c r="G4668" s="19" t="str">
        <f>IFERROR(VLOOKUP($D4668,LISTA!$A$2:$J$9990,8,0),"")</f>
        <v/>
      </c>
      <c r="H4668" s="40" t="str">
        <f t="shared" si="85"/>
        <v/>
      </c>
    </row>
    <row r="4669" spans="4:8" x14ac:dyDescent="0.25">
      <c r="D4669" s="100"/>
      <c r="G4669" s="19" t="str">
        <f>IFERROR(VLOOKUP($D4669,LISTA!$A$2:$J$9990,8,0),"")</f>
        <v/>
      </c>
      <c r="H4669" s="40" t="str">
        <f t="shared" si="85"/>
        <v/>
      </c>
    </row>
    <row r="4670" spans="4:8" x14ac:dyDescent="0.25">
      <c r="D4670" s="100"/>
      <c r="G4670" s="19" t="str">
        <f>IFERROR(VLOOKUP($D4670,LISTA!$A$2:$J$9990,8,0),"")</f>
        <v/>
      </c>
      <c r="H4670" s="40" t="str">
        <f t="shared" si="85"/>
        <v/>
      </c>
    </row>
    <row r="4671" spans="4:8" x14ac:dyDescent="0.25">
      <c r="D4671" s="100"/>
      <c r="G4671" s="19" t="str">
        <f>IFERROR(VLOOKUP($D4671,LISTA!$A$2:$J$9990,8,0),"")</f>
        <v/>
      </c>
      <c r="H4671" s="40" t="str">
        <f t="shared" si="85"/>
        <v/>
      </c>
    </row>
    <row r="4672" spans="4:8" x14ac:dyDescent="0.25">
      <c r="D4672" s="100"/>
      <c r="G4672" s="19" t="str">
        <f>IFERROR(VLOOKUP($D4672,LISTA!$A$2:$J$9990,8,0),"")</f>
        <v/>
      </c>
      <c r="H4672" s="40" t="str">
        <f t="shared" si="85"/>
        <v/>
      </c>
    </row>
    <row r="4673" spans="4:8" x14ac:dyDescent="0.25">
      <c r="D4673" s="100"/>
      <c r="G4673" s="19" t="str">
        <f>IFERROR(VLOOKUP($D4673,LISTA!$A$2:$J$9990,8,0),"")</f>
        <v/>
      </c>
      <c r="H4673" s="40" t="str">
        <f t="shared" si="85"/>
        <v/>
      </c>
    </row>
    <row r="4674" spans="4:8" x14ac:dyDescent="0.25">
      <c r="D4674" s="100"/>
      <c r="G4674" s="19" t="str">
        <f>IFERROR(VLOOKUP($D4674,LISTA!$A$2:$J$9990,8,0),"")</f>
        <v/>
      </c>
      <c r="H4674" s="40" t="str">
        <f t="shared" si="85"/>
        <v/>
      </c>
    </row>
    <row r="4675" spans="4:8" x14ac:dyDescent="0.25">
      <c r="D4675" s="100"/>
      <c r="G4675" s="19" t="str">
        <f>IFERROR(VLOOKUP($D4675,LISTA!$A$2:$J$9990,8,0),"")</f>
        <v/>
      </c>
      <c r="H4675" s="40" t="str">
        <f t="shared" si="85"/>
        <v/>
      </c>
    </row>
    <row r="4676" spans="4:8" x14ac:dyDescent="0.25">
      <c r="D4676" s="100"/>
      <c r="G4676" s="19" t="str">
        <f>IFERROR(VLOOKUP($D4676,LISTA!$A$2:$J$9990,8,0),"")</f>
        <v/>
      </c>
      <c r="H4676" s="40" t="str">
        <f t="shared" si="85"/>
        <v/>
      </c>
    </row>
    <row r="4677" spans="4:8" x14ac:dyDescent="0.25">
      <c r="D4677" s="100"/>
      <c r="G4677" s="19" t="str">
        <f>IFERROR(VLOOKUP($D4677,LISTA!$A$2:$J$9990,8,0),"")</f>
        <v/>
      </c>
      <c r="H4677" s="40" t="str">
        <f t="shared" ref="H4677:H4740" si="86">IF(OR(G4677=$K$10,G4677=$K$11,G4677=$K$14,G4677=$K$15,G4677=$K$16,G4677=$K$17,G4677=$K$18,G4677=$K$19,G4677=$K$20,G4677=$K$21,G4677=$K$22,G4677=$K$23,G4677=$K$24,G4677=$K$25,G4677=$K$26,G4677=$K$27,G4677=$K$28),$K$9,IF(OR(G4677=$K$32,G4677=$K$33),$K$31,IF(OR(G4677=$K$38),$K$37,"")))</f>
        <v/>
      </c>
    </row>
    <row r="4678" spans="4:8" x14ac:dyDescent="0.25">
      <c r="D4678" s="100"/>
      <c r="G4678" s="19" t="str">
        <f>IFERROR(VLOOKUP($D4678,LISTA!$A$2:$J$9990,8,0),"")</f>
        <v/>
      </c>
      <c r="H4678" s="40" t="str">
        <f t="shared" si="86"/>
        <v/>
      </c>
    </row>
    <row r="4679" spans="4:8" x14ac:dyDescent="0.25">
      <c r="D4679" s="100"/>
      <c r="G4679" s="19" t="str">
        <f>IFERROR(VLOOKUP($D4679,LISTA!$A$2:$J$9990,8,0),"")</f>
        <v/>
      </c>
      <c r="H4679" s="40" t="str">
        <f t="shared" si="86"/>
        <v/>
      </c>
    </row>
    <row r="4680" spans="4:8" x14ac:dyDescent="0.25">
      <c r="D4680" s="100"/>
      <c r="G4680" s="19" t="str">
        <f>IFERROR(VLOOKUP($D4680,LISTA!$A$2:$J$9990,8,0),"")</f>
        <v/>
      </c>
      <c r="H4680" s="40" t="str">
        <f t="shared" si="86"/>
        <v/>
      </c>
    </row>
    <row r="4681" spans="4:8" x14ac:dyDescent="0.25">
      <c r="D4681" s="100"/>
      <c r="G4681" s="19" t="str">
        <f>IFERROR(VLOOKUP($D4681,LISTA!$A$2:$J$9990,8,0),"")</f>
        <v/>
      </c>
      <c r="H4681" s="40" t="str">
        <f t="shared" si="86"/>
        <v/>
      </c>
    </row>
    <row r="4682" spans="4:8" x14ac:dyDescent="0.25">
      <c r="D4682" s="100"/>
      <c r="G4682" s="19" t="str">
        <f>IFERROR(VLOOKUP($D4682,LISTA!$A$2:$J$9990,8,0),"")</f>
        <v/>
      </c>
      <c r="H4682" s="40" t="str">
        <f t="shared" si="86"/>
        <v/>
      </c>
    </row>
    <row r="4683" spans="4:8" x14ac:dyDescent="0.25">
      <c r="D4683" s="100"/>
      <c r="G4683" s="19" t="str">
        <f>IFERROR(VLOOKUP($D4683,LISTA!$A$2:$J$9990,8,0),"")</f>
        <v/>
      </c>
      <c r="H4683" s="40" t="str">
        <f t="shared" si="86"/>
        <v/>
      </c>
    </row>
    <row r="4684" spans="4:8" x14ac:dyDescent="0.25">
      <c r="D4684" s="100"/>
      <c r="G4684" s="19" t="str">
        <f>IFERROR(VLOOKUP($D4684,LISTA!$A$2:$J$9990,8,0),"")</f>
        <v/>
      </c>
      <c r="H4684" s="40" t="str">
        <f t="shared" si="86"/>
        <v/>
      </c>
    </row>
    <row r="4685" spans="4:8" x14ac:dyDescent="0.25">
      <c r="D4685" s="100"/>
      <c r="G4685" s="19" t="str">
        <f>IFERROR(VLOOKUP($D4685,LISTA!$A$2:$J$9990,8,0),"")</f>
        <v/>
      </c>
      <c r="H4685" s="40" t="str">
        <f t="shared" si="86"/>
        <v/>
      </c>
    </row>
    <row r="4686" spans="4:8" x14ac:dyDescent="0.25">
      <c r="D4686" s="100"/>
      <c r="G4686" s="19" t="str">
        <f>IFERROR(VLOOKUP($D4686,LISTA!$A$2:$J$9990,8,0),"")</f>
        <v/>
      </c>
      <c r="H4686" s="40" t="str">
        <f t="shared" si="86"/>
        <v/>
      </c>
    </row>
    <row r="4687" spans="4:8" x14ac:dyDescent="0.25">
      <c r="D4687" s="100"/>
      <c r="G4687" s="19" t="str">
        <f>IFERROR(VLOOKUP($D4687,LISTA!$A$2:$J$9990,8,0),"")</f>
        <v/>
      </c>
      <c r="H4687" s="40" t="str">
        <f t="shared" si="86"/>
        <v/>
      </c>
    </row>
    <row r="4688" spans="4:8" x14ac:dyDescent="0.25">
      <c r="D4688" s="100"/>
      <c r="G4688" s="19" t="str">
        <f>IFERROR(VLOOKUP($D4688,LISTA!$A$2:$J$9990,8,0),"")</f>
        <v/>
      </c>
      <c r="H4688" s="40" t="str">
        <f t="shared" si="86"/>
        <v/>
      </c>
    </row>
    <row r="4689" spans="4:8" x14ac:dyDescent="0.25">
      <c r="D4689" s="100"/>
      <c r="G4689" s="19" t="str">
        <f>IFERROR(VLOOKUP($D4689,LISTA!$A$2:$J$9990,8,0),"")</f>
        <v/>
      </c>
      <c r="H4689" s="40" t="str">
        <f t="shared" si="86"/>
        <v/>
      </c>
    </row>
    <row r="4690" spans="4:8" x14ac:dyDescent="0.25">
      <c r="D4690" s="100"/>
      <c r="G4690" s="19" t="str">
        <f>IFERROR(VLOOKUP($D4690,LISTA!$A$2:$J$9990,8,0),"")</f>
        <v/>
      </c>
      <c r="H4690" s="40" t="str">
        <f t="shared" si="86"/>
        <v/>
      </c>
    </row>
    <row r="4691" spans="4:8" x14ac:dyDescent="0.25">
      <c r="D4691" s="100"/>
      <c r="G4691" s="19" t="str">
        <f>IFERROR(VLOOKUP($D4691,LISTA!$A$2:$J$9990,8,0),"")</f>
        <v/>
      </c>
      <c r="H4691" s="40" t="str">
        <f t="shared" si="86"/>
        <v/>
      </c>
    </row>
    <row r="4692" spans="4:8" x14ac:dyDescent="0.25">
      <c r="D4692" s="100"/>
      <c r="G4692" s="19" t="str">
        <f>IFERROR(VLOOKUP($D4692,LISTA!$A$2:$J$9990,8,0),"")</f>
        <v/>
      </c>
      <c r="H4692" s="40" t="str">
        <f t="shared" si="86"/>
        <v/>
      </c>
    </row>
    <row r="4693" spans="4:8" x14ac:dyDescent="0.25">
      <c r="D4693" s="100"/>
      <c r="G4693" s="19" t="str">
        <f>IFERROR(VLOOKUP($D4693,LISTA!$A$2:$J$9990,8,0),"")</f>
        <v/>
      </c>
      <c r="H4693" s="40" t="str">
        <f t="shared" si="86"/>
        <v/>
      </c>
    </row>
    <row r="4694" spans="4:8" x14ac:dyDescent="0.25">
      <c r="D4694" s="100"/>
      <c r="G4694" s="19" t="str">
        <f>IFERROR(VLOOKUP($D4694,LISTA!$A$2:$J$9990,8,0),"")</f>
        <v/>
      </c>
      <c r="H4694" s="40" t="str">
        <f t="shared" si="86"/>
        <v/>
      </c>
    </row>
    <row r="4695" spans="4:8" x14ac:dyDescent="0.25">
      <c r="D4695" s="100"/>
      <c r="G4695" s="19" t="str">
        <f>IFERROR(VLOOKUP($D4695,LISTA!$A$2:$J$9990,8,0),"")</f>
        <v/>
      </c>
      <c r="H4695" s="40" t="str">
        <f t="shared" si="86"/>
        <v/>
      </c>
    </row>
    <row r="4696" spans="4:8" x14ac:dyDescent="0.25">
      <c r="D4696" s="100"/>
      <c r="G4696" s="19" t="str">
        <f>IFERROR(VLOOKUP($D4696,LISTA!$A$2:$J$9990,8,0),"")</f>
        <v/>
      </c>
      <c r="H4696" s="40" t="str">
        <f t="shared" si="86"/>
        <v/>
      </c>
    </row>
    <row r="4697" spans="4:8" x14ac:dyDescent="0.25">
      <c r="D4697" s="100"/>
      <c r="G4697" s="19" t="str">
        <f>IFERROR(VLOOKUP($D4697,LISTA!$A$2:$J$9990,8,0),"")</f>
        <v/>
      </c>
      <c r="H4697" s="40" t="str">
        <f t="shared" si="86"/>
        <v/>
      </c>
    </row>
    <row r="4698" spans="4:8" x14ac:dyDescent="0.25">
      <c r="D4698" s="100"/>
      <c r="G4698" s="19" t="str">
        <f>IFERROR(VLOOKUP($D4698,LISTA!$A$2:$J$9990,8,0),"")</f>
        <v/>
      </c>
      <c r="H4698" s="40" t="str">
        <f t="shared" si="86"/>
        <v/>
      </c>
    </row>
    <row r="4699" spans="4:8" x14ac:dyDescent="0.25">
      <c r="D4699" s="100"/>
      <c r="G4699" s="19" t="str">
        <f>IFERROR(VLOOKUP($D4699,LISTA!$A$2:$J$9990,8,0),"")</f>
        <v/>
      </c>
      <c r="H4699" s="40" t="str">
        <f t="shared" si="86"/>
        <v/>
      </c>
    </row>
    <row r="4700" spans="4:8" x14ac:dyDescent="0.25">
      <c r="D4700" s="100"/>
      <c r="G4700" s="19" t="str">
        <f>IFERROR(VLOOKUP($D4700,LISTA!$A$2:$J$9990,8,0),"")</f>
        <v/>
      </c>
      <c r="H4700" s="40" t="str">
        <f t="shared" si="86"/>
        <v/>
      </c>
    </row>
    <row r="4701" spans="4:8" x14ac:dyDescent="0.25">
      <c r="D4701" s="100"/>
      <c r="G4701" s="19" t="str">
        <f>IFERROR(VLOOKUP($D4701,LISTA!$A$2:$J$9990,8,0),"")</f>
        <v/>
      </c>
      <c r="H4701" s="40" t="str">
        <f t="shared" si="86"/>
        <v/>
      </c>
    </row>
    <row r="4702" spans="4:8" x14ac:dyDescent="0.25">
      <c r="D4702" s="100"/>
      <c r="G4702" s="19" t="str">
        <f>IFERROR(VLOOKUP($D4702,LISTA!$A$2:$J$9990,8,0),"")</f>
        <v/>
      </c>
      <c r="H4702" s="40" t="str">
        <f t="shared" si="86"/>
        <v/>
      </c>
    </row>
    <row r="4703" spans="4:8" x14ac:dyDescent="0.25">
      <c r="D4703" s="100"/>
      <c r="G4703" s="19" t="str">
        <f>IFERROR(VLOOKUP($D4703,LISTA!$A$2:$J$9990,8,0),"")</f>
        <v/>
      </c>
      <c r="H4703" s="40" t="str">
        <f t="shared" si="86"/>
        <v/>
      </c>
    </row>
    <row r="4704" spans="4:8" x14ac:dyDescent="0.25">
      <c r="D4704" s="100"/>
      <c r="G4704" s="19" t="str">
        <f>IFERROR(VLOOKUP($D4704,LISTA!$A$2:$J$9990,8,0),"")</f>
        <v/>
      </c>
      <c r="H4704" s="40" t="str">
        <f t="shared" si="86"/>
        <v/>
      </c>
    </row>
    <row r="4705" spans="4:8" x14ac:dyDescent="0.25">
      <c r="D4705" s="100"/>
      <c r="G4705" s="19" t="str">
        <f>IFERROR(VLOOKUP($D4705,LISTA!$A$2:$J$9990,8,0),"")</f>
        <v/>
      </c>
      <c r="H4705" s="40" t="str">
        <f t="shared" si="86"/>
        <v/>
      </c>
    </row>
    <row r="4706" spans="4:8" x14ac:dyDescent="0.25">
      <c r="D4706" s="100"/>
      <c r="G4706" s="19" t="str">
        <f>IFERROR(VLOOKUP($D4706,LISTA!$A$2:$J$9990,8,0),"")</f>
        <v/>
      </c>
      <c r="H4706" s="40" t="str">
        <f t="shared" si="86"/>
        <v/>
      </c>
    </row>
    <row r="4707" spans="4:8" x14ac:dyDescent="0.25">
      <c r="D4707" s="100"/>
      <c r="G4707" s="19" t="str">
        <f>IFERROR(VLOOKUP($D4707,LISTA!$A$2:$J$9990,8,0),"")</f>
        <v/>
      </c>
      <c r="H4707" s="40" t="str">
        <f t="shared" si="86"/>
        <v/>
      </c>
    </row>
    <row r="4708" spans="4:8" x14ac:dyDescent="0.25">
      <c r="D4708" s="100"/>
      <c r="G4708" s="19" t="str">
        <f>IFERROR(VLOOKUP($D4708,LISTA!$A$2:$J$9990,8,0),"")</f>
        <v/>
      </c>
      <c r="H4708" s="40" t="str">
        <f t="shared" si="86"/>
        <v/>
      </c>
    </row>
    <row r="4709" spans="4:8" x14ac:dyDescent="0.25">
      <c r="D4709" s="100"/>
      <c r="G4709" s="19" t="str">
        <f>IFERROR(VLOOKUP($D4709,LISTA!$A$2:$J$9990,8,0),"")</f>
        <v/>
      </c>
      <c r="H4709" s="40" t="str">
        <f t="shared" si="86"/>
        <v/>
      </c>
    </row>
    <row r="4710" spans="4:8" x14ac:dyDescent="0.25">
      <c r="D4710" s="100"/>
      <c r="G4710" s="19" t="str">
        <f>IFERROR(VLOOKUP($D4710,LISTA!$A$2:$J$9990,8,0),"")</f>
        <v/>
      </c>
      <c r="H4710" s="40" t="str">
        <f t="shared" si="86"/>
        <v/>
      </c>
    </row>
    <row r="4711" spans="4:8" x14ac:dyDescent="0.25">
      <c r="D4711" s="100"/>
      <c r="G4711" s="19" t="str">
        <f>IFERROR(VLOOKUP($D4711,LISTA!$A$2:$J$9990,8,0),"")</f>
        <v/>
      </c>
      <c r="H4711" s="40" t="str">
        <f t="shared" si="86"/>
        <v/>
      </c>
    </row>
    <row r="4712" spans="4:8" x14ac:dyDescent="0.25">
      <c r="D4712" s="100"/>
      <c r="G4712" s="19" t="str">
        <f>IFERROR(VLOOKUP($D4712,LISTA!$A$2:$J$9990,8,0),"")</f>
        <v/>
      </c>
      <c r="H4712" s="40" t="str">
        <f t="shared" si="86"/>
        <v/>
      </c>
    </row>
    <row r="4713" spans="4:8" x14ac:dyDescent="0.25">
      <c r="D4713" s="100"/>
      <c r="G4713" s="19" t="str">
        <f>IFERROR(VLOOKUP($D4713,LISTA!$A$2:$J$9990,8,0),"")</f>
        <v/>
      </c>
      <c r="H4713" s="40" t="str">
        <f t="shared" si="86"/>
        <v/>
      </c>
    </row>
    <row r="4714" spans="4:8" x14ac:dyDescent="0.25">
      <c r="D4714" s="100"/>
      <c r="G4714" s="19" t="str">
        <f>IFERROR(VLOOKUP($D4714,LISTA!$A$2:$J$9990,8,0),"")</f>
        <v/>
      </c>
      <c r="H4714" s="40" t="str">
        <f t="shared" si="86"/>
        <v/>
      </c>
    </row>
    <row r="4715" spans="4:8" x14ac:dyDescent="0.25">
      <c r="D4715" s="100"/>
      <c r="G4715" s="19" t="str">
        <f>IFERROR(VLOOKUP($D4715,LISTA!$A$2:$J$9990,8,0),"")</f>
        <v/>
      </c>
      <c r="H4715" s="40" t="str">
        <f t="shared" si="86"/>
        <v/>
      </c>
    </row>
    <row r="4716" spans="4:8" x14ac:dyDescent="0.25">
      <c r="D4716" s="100"/>
      <c r="G4716" s="19" t="str">
        <f>IFERROR(VLOOKUP($D4716,LISTA!$A$2:$J$9990,8,0),"")</f>
        <v/>
      </c>
      <c r="H4716" s="40" t="str">
        <f t="shared" si="86"/>
        <v/>
      </c>
    </row>
    <row r="4717" spans="4:8" x14ac:dyDescent="0.25">
      <c r="D4717" s="100"/>
      <c r="G4717" s="19" t="str">
        <f>IFERROR(VLOOKUP($D4717,LISTA!$A$2:$J$9990,8,0),"")</f>
        <v/>
      </c>
      <c r="H4717" s="40" t="str">
        <f t="shared" si="86"/>
        <v/>
      </c>
    </row>
    <row r="4718" spans="4:8" x14ac:dyDescent="0.25">
      <c r="D4718" s="100"/>
      <c r="G4718" s="19" t="str">
        <f>IFERROR(VLOOKUP($D4718,LISTA!$A$2:$J$9990,8,0),"")</f>
        <v/>
      </c>
      <c r="H4718" s="40" t="str">
        <f t="shared" si="86"/>
        <v/>
      </c>
    </row>
    <row r="4719" spans="4:8" x14ac:dyDescent="0.25">
      <c r="D4719" s="100"/>
      <c r="G4719" s="19" t="str">
        <f>IFERROR(VLOOKUP($D4719,LISTA!$A$2:$J$9990,8,0),"")</f>
        <v/>
      </c>
      <c r="H4719" s="40" t="str">
        <f t="shared" si="86"/>
        <v/>
      </c>
    </row>
    <row r="4720" spans="4:8" x14ac:dyDescent="0.25">
      <c r="D4720" s="100"/>
      <c r="G4720" s="19" t="str">
        <f>IFERROR(VLOOKUP($D4720,LISTA!$A$2:$J$9990,8,0),"")</f>
        <v/>
      </c>
      <c r="H4720" s="40" t="str">
        <f t="shared" si="86"/>
        <v/>
      </c>
    </row>
    <row r="4721" spans="4:8" x14ac:dyDescent="0.25">
      <c r="D4721" s="100"/>
      <c r="G4721" s="19" t="str">
        <f>IFERROR(VLOOKUP($D4721,LISTA!$A$2:$J$9990,8,0),"")</f>
        <v/>
      </c>
      <c r="H4721" s="40" t="str">
        <f t="shared" si="86"/>
        <v/>
      </c>
    </row>
    <row r="4722" spans="4:8" x14ac:dyDescent="0.25">
      <c r="D4722" s="100"/>
      <c r="G4722" s="19" t="str">
        <f>IFERROR(VLOOKUP($D4722,LISTA!$A$2:$J$9990,8,0),"")</f>
        <v/>
      </c>
      <c r="H4722" s="40" t="str">
        <f t="shared" si="86"/>
        <v/>
      </c>
    </row>
    <row r="4723" spans="4:8" x14ac:dyDescent="0.25">
      <c r="D4723" s="100"/>
      <c r="G4723" s="19" t="str">
        <f>IFERROR(VLOOKUP($D4723,LISTA!$A$2:$J$9990,8,0),"")</f>
        <v/>
      </c>
      <c r="H4723" s="40" t="str">
        <f t="shared" si="86"/>
        <v/>
      </c>
    </row>
    <row r="4724" spans="4:8" x14ac:dyDescent="0.25">
      <c r="D4724" s="100"/>
      <c r="G4724" s="19" t="str">
        <f>IFERROR(VLOOKUP($D4724,LISTA!$A$2:$J$9990,8,0),"")</f>
        <v/>
      </c>
      <c r="H4724" s="40" t="str">
        <f t="shared" si="86"/>
        <v/>
      </c>
    </row>
    <row r="4725" spans="4:8" x14ac:dyDescent="0.25">
      <c r="D4725" s="100"/>
      <c r="G4725" s="19" t="str">
        <f>IFERROR(VLOOKUP($D4725,LISTA!$A$2:$J$9990,8,0),"")</f>
        <v/>
      </c>
      <c r="H4725" s="40" t="str">
        <f t="shared" si="86"/>
        <v/>
      </c>
    </row>
    <row r="4726" spans="4:8" x14ac:dyDescent="0.25">
      <c r="D4726" s="100"/>
      <c r="G4726" s="19" t="str">
        <f>IFERROR(VLOOKUP($D4726,LISTA!$A$2:$J$9990,8,0),"")</f>
        <v/>
      </c>
      <c r="H4726" s="40" t="str">
        <f t="shared" si="86"/>
        <v/>
      </c>
    </row>
    <row r="4727" spans="4:8" x14ac:dyDescent="0.25">
      <c r="D4727" s="100"/>
      <c r="G4727" s="19" t="str">
        <f>IFERROR(VLOOKUP($D4727,LISTA!$A$2:$J$9990,8,0),"")</f>
        <v/>
      </c>
      <c r="H4727" s="40" t="str">
        <f t="shared" si="86"/>
        <v/>
      </c>
    </row>
    <row r="4728" spans="4:8" x14ac:dyDescent="0.25">
      <c r="D4728" s="100"/>
      <c r="G4728" s="19" t="str">
        <f>IFERROR(VLOOKUP($D4728,LISTA!$A$2:$J$9990,8,0),"")</f>
        <v/>
      </c>
      <c r="H4728" s="40" t="str">
        <f t="shared" si="86"/>
        <v/>
      </c>
    </row>
    <row r="4729" spans="4:8" x14ac:dyDescent="0.25">
      <c r="D4729" s="100"/>
      <c r="G4729" s="19" t="str">
        <f>IFERROR(VLOOKUP($D4729,LISTA!$A$2:$J$9990,8,0),"")</f>
        <v/>
      </c>
      <c r="H4729" s="40" t="str">
        <f t="shared" si="86"/>
        <v/>
      </c>
    </row>
    <row r="4730" spans="4:8" x14ac:dyDescent="0.25">
      <c r="D4730" s="100"/>
      <c r="G4730" s="19" t="str">
        <f>IFERROR(VLOOKUP($D4730,LISTA!$A$2:$J$9990,8,0),"")</f>
        <v/>
      </c>
      <c r="H4730" s="40" t="str">
        <f t="shared" si="86"/>
        <v/>
      </c>
    </row>
    <row r="4731" spans="4:8" x14ac:dyDescent="0.25">
      <c r="D4731" s="100"/>
      <c r="G4731" s="19" t="str">
        <f>IFERROR(VLOOKUP($D4731,LISTA!$A$2:$J$9990,8,0),"")</f>
        <v/>
      </c>
      <c r="H4731" s="40" t="str">
        <f t="shared" si="86"/>
        <v/>
      </c>
    </row>
    <row r="4732" spans="4:8" x14ac:dyDescent="0.25">
      <c r="D4732" s="100"/>
      <c r="G4732" s="19" t="str">
        <f>IFERROR(VLOOKUP($D4732,LISTA!$A$2:$J$9990,8,0),"")</f>
        <v/>
      </c>
      <c r="H4732" s="40" t="str">
        <f t="shared" si="86"/>
        <v/>
      </c>
    </row>
    <row r="4733" spans="4:8" x14ac:dyDescent="0.25">
      <c r="D4733" s="100"/>
      <c r="G4733" s="19" t="str">
        <f>IFERROR(VLOOKUP($D4733,LISTA!$A$2:$J$9990,8,0),"")</f>
        <v/>
      </c>
      <c r="H4733" s="40" t="str">
        <f t="shared" si="86"/>
        <v/>
      </c>
    </row>
    <row r="4734" spans="4:8" x14ac:dyDescent="0.25">
      <c r="D4734" s="100"/>
      <c r="G4734" s="19" t="str">
        <f>IFERROR(VLOOKUP($D4734,LISTA!$A$2:$J$9990,8,0),"")</f>
        <v/>
      </c>
      <c r="H4734" s="40" t="str">
        <f t="shared" si="86"/>
        <v/>
      </c>
    </row>
    <row r="4735" spans="4:8" x14ac:dyDescent="0.25">
      <c r="D4735" s="100"/>
      <c r="G4735" s="19" t="str">
        <f>IFERROR(VLOOKUP($D4735,LISTA!$A$2:$J$9990,8,0),"")</f>
        <v/>
      </c>
      <c r="H4735" s="40" t="str">
        <f t="shared" si="86"/>
        <v/>
      </c>
    </row>
    <row r="4736" spans="4:8" x14ac:dyDescent="0.25">
      <c r="D4736" s="100"/>
      <c r="G4736" s="19" t="str">
        <f>IFERROR(VLOOKUP($D4736,LISTA!$A$2:$J$9990,8,0),"")</f>
        <v/>
      </c>
      <c r="H4736" s="40" t="str">
        <f t="shared" si="86"/>
        <v/>
      </c>
    </row>
    <row r="4737" spans="4:8" x14ac:dyDescent="0.25">
      <c r="D4737" s="100"/>
      <c r="G4737" s="19" t="str">
        <f>IFERROR(VLOOKUP($D4737,LISTA!$A$2:$J$9990,8,0),"")</f>
        <v/>
      </c>
      <c r="H4737" s="40" t="str">
        <f t="shared" si="86"/>
        <v/>
      </c>
    </row>
    <row r="4738" spans="4:8" x14ac:dyDescent="0.25">
      <c r="D4738" s="100"/>
      <c r="G4738" s="19" t="str">
        <f>IFERROR(VLOOKUP($D4738,LISTA!$A$2:$J$9990,8,0),"")</f>
        <v/>
      </c>
      <c r="H4738" s="40" t="str">
        <f t="shared" si="86"/>
        <v/>
      </c>
    </row>
    <row r="4739" spans="4:8" x14ac:dyDescent="0.25">
      <c r="D4739" s="100"/>
      <c r="G4739" s="19" t="str">
        <f>IFERROR(VLOOKUP($D4739,LISTA!$A$2:$J$9990,8,0),"")</f>
        <v/>
      </c>
      <c r="H4739" s="40" t="str">
        <f t="shared" si="86"/>
        <v/>
      </c>
    </row>
    <row r="4740" spans="4:8" x14ac:dyDescent="0.25">
      <c r="D4740" s="100"/>
      <c r="G4740" s="19" t="str">
        <f>IFERROR(VLOOKUP($D4740,LISTA!$A$2:$J$9990,8,0),"")</f>
        <v/>
      </c>
      <c r="H4740" s="40" t="str">
        <f t="shared" si="86"/>
        <v/>
      </c>
    </row>
    <row r="4741" spans="4:8" x14ac:dyDescent="0.25">
      <c r="D4741" s="100"/>
      <c r="G4741" s="19" t="str">
        <f>IFERROR(VLOOKUP($D4741,LISTA!$A$2:$J$9990,8,0),"")</f>
        <v/>
      </c>
      <c r="H4741" s="40" t="str">
        <f t="shared" ref="H4741:H4804" si="87">IF(OR(G4741=$K$10,G4741=$K$11,G4741=$K$14,G4741=$K$15,G4741=$K$16,G4741=$K$17,G4741=$K$18,G4741=$K$19,G4741=$K$20,G4741=$K$21,G4741=$K$22,G4741=$K$23,G4741=$K$24,G4741=$K$25,G4741=$K$26,G4741=$K$27,G4741=$K$28),$K$9,IF(OR(G4741=$K$32,G4741=$K$33),$K$31,IF(OR(G4741=$K$38),$K$37,"")))</f>
        <v/>
      </c>
    </row>
    <row r="4742" spans="4:8" x14ac:dyDescent="0.25">
      <c r="D4742" s="100"/>
      <c r="G4742" s="19" t="str">
        <f>IFERROR(VLOOKUP($D4742,LISTA!$A$2:$J$9990,8,0),"")</f>
        <v/>
      </c>
      <c r="H4742" s="40" t="str">
        <f t="shared" si="87"/>
        <v/>
      </c>
    </row>
    <row r="4743" spans="4:8" x14ac:dyDescent="0.25">
      <c r="D4743" s="100"/>
      <c r="G4743" s="19" t="str">
        <f>IFERROR(VLOOKUP($D4743,LISTA!$A$2:$J$9990,8,0),"")</f>
        <v/>
      </c>
      <c r="H4743" s="40" t="str">
        <f t="shared" si="87"/>
        <v/>
      </c>
    </row>
    <row r="4744" spans="4:8" x14ac:dyDescent="0.25">
      <c r="D4744" s="100"/>
      <c r="G4744" s="19" t="str">
        <f>IFERROR(VLOOKUP($D4744,LISTA!$A$2:$J$9990,8,0),"")</f>
        <v/>
      </c>
      <c r="H4744" s="40" t="str">
        <f t="shared" si="87"/>
        <v/>
      </c>
    </row>
    <row r="4745" spans="4:8" x14ac:dyDescent="0.25">
      <c r="D4745" s="100"/>
      <c r="G4745" s="19" t="str">
        <f>IFERROR(VLOOKUP($D4745,LISTA!$A$2:$J$9990,8,0),"")</f>
        <v/>
      </c>
      <c r="H4745" s="40" t="str">
        <f t="shared" si="87"/>
        <v/>
      </c>
    </row>
    <row r="4746" spans="4:8" x14ac:dyDescent="0.25">
      <c r="D4746" s="100"/>
      <c r="G4746" s="19" t="str">
        <f>IFERROR(VLOOKUP($D4746,LISTA!$A$2:$J$9990,8,0),"")</f>
        <v/>
      </c>
      <c r="H4746" s="40" t="str">
        <f t="shared" si="87"/>
        <v/>
      </c>
    </row>
    <row r="4747" spans="4:8" x14ac:dyDescent="0.25">
      <c r="D4747" s="100"/>
      <c r="G4747" s="19" t="str">
        <f>IFERROR(VLOOKUP($D4747,LISTA!$A$2:$J$9990,8,0),"")</f>
        <v/>
      </c>
      <c r="H4747" s="40" t="str">
        <f t="shared" si="87"/>
        <v/>
      </c>
    </row>
    <row r="4748" spans="4:8" x14ac:dyDescent="0.25">
      <c r="D4748" s="100"/>
      <c r="G4748" s="19" t="str">
        <f>IFERROR(VLOOKUP($D4748,LISTA!$A$2:$J$9990,8,0),"")</f>
        <v/>
      </c>
      <c r="H4748" s="40" t="str">
        <f t="shared" si="87"/>
        <v/>
      </c>
    </row>
    <row r="4749" spans="4:8" x14ac:dyDescent="0.25">
      <c r="D4749" s="100"/>
      <c r="G4749" s="19" t="str">
        <f>IFERROR(VLOOKUP($D4749,LISTA!$A$2:$J$9990,8,0),"")</f>
        <v/>
      </c>
      <c r="H4749" s="40" t="str">
        <f t="shared" si="87"/>
        <v/>
      </c>
    </row>
    <row r="4750" spans="4:8" x14ac:dyDescent="0.25">
      <c r="D4750" s="100"/>
      <c r="G4750" s="19" t="str">
        <f>IFERROR(VLOOKUP($D4750,LISTA!$A$2:$J$9990,8,0),"")</f>
        <v/>
      </c>
      <c r="H4750" s="40" t="str">
        <f t="shared" si="87"/>
        <v/>
      </c>
    </row>
    <row r="4751" spans="4:8" x14ac:dyDescent="0.25">
      <c r="D4751" s="100"/>
      <c r="G4751" s="19" t="str">
        <f>IFERROR(VLOOKUP($D4751,LISTA!$A$2:$J$9990,8,0),"")</f>
        <v/>
      </c>
      <c r="H4751" s="40" t="str">
        <f t="shared" si="87"/>
        <v/>
      </c>
    </row>
    <row r="4752" spans="4:8" x14ac:dyDescent="0.25">
      <c r="D4752" s="100"/>
      <c r="G4752" s="19" t="str">
        <f>IFERROR(VLOOKUP($D4752,LISTA!$A$2:$J$9990,8,0),"")</f>
        <v/>
      </c>
      <c r="H4752" s="40" t="str">
        <f t="shared" si="87"/>
        <v/>
      </c>
    </row>
    <row r="4753" spans="4:8" x14ac:dyDescent="0.25">
      <c r="D4753" s="100"/>
      <c r="G4753" s="19" t="str">
        <f>IFERROR(VLOOKUP($D4753,LISTA!$A$2:$J$9990,8,0),"")</f>
        <v/>
      </c>
      <c r="H4753" s="40" t="str">
        <f t="shared" si="87"/>
        <v/>
      </c>
    </row>
    <row r="4754" spans="4:8" x14ac:dyDescent="0.25">
      <c r="D4754" s="100"/>
      <c r="G4754" s="19" t="str">
        <f>IFERROR(VLOOKUP($D4754,LISTA!$A$2:$J$9990,8,0),"")</f>
        <v/>
      </c>
      <c r="H4754" s="40" t="str">
        <f t="shared" si="87"/>
        <v/>
      </c>
    </row>
    <row r="4755" spans="4:8" x14ac:dyDescent="0.25">
      <c r="D4755" s="100"/>
      <c r="G4755" s="19" t="str">
        <f>IFERROR(VLOOKUP($D4755,LISTA!$A$2:$J$9990,8,0),"")</f>
        <v/>
      </c>
      <c r="H4755" s="40" t="str">
        <f t="shared" si="87"/>
        <v/>
      </c>
    </row>
    <row r="4756" spans="4:8" x14ac:dyDescent="0.25">
      <c r="D4756" s="100"/>
      <c r="G4756" s="19" t="str">
        <f>IFERROR(VLOOKUP($D4756,LISTA!$A$2:$J$9990,8,0),"")</f>
        <v/>
      </c>
      <c r="H4756" s="40" t="str">
        <f t="shared" si="87"/>
        <v/>
      </c>
    </row>
    <row r="4757" spans="4:8" x14ac:dyDescent="0.25">
      <c r="D4757" s="100"/>
      <c r="G4757" s="19" t="str">
        <f>IFERROR(VLOOKUP($D4757,LISTA!$A$2:$J$9990,8,0),"")</f>
        <v/>
      </c>
      <c r="H4757" s="40" t="str">
        <f t="shared" si="87"/>
        <v/>
      </c>
    </row>
    <row r="4758" spans="4:8" x14ac:dyDescent="0.25">
      <c r="D4758" s="100"/>
      <c r="G4758" s="19" t="str">
        <f>IFERROR(VLOOKUP($D4758,LISTA!$A$2:$J$9990,8,0),"")</f>
        <v/>
      </c>
      <c r="H4758" s="40" t="str">
        <f t="shared" si="87"/>
        <v/>
      </c>
    </row>
    <row r="4759" spans="4:8" x14ac:dyDescent="0.25">
      <c r="D4759" s="100"/>
      <c r="G4759" s="19" t="str">
        <f>IFERROR(VLOOKUP($D4759,LISTA!$A$2:$J$9990,8,0),"")</f>
        <v/>
      </c>
      <c r="H4759" s="40" t="str">
        <f t="shared" si="87"/>
        <v/>
      </c>
    </row>
    <row r="4760" spans="4:8" x14ac:dyDescent="0.25">
      <c r="D4760" s="100"/>
      <c r="G4760" s="19" t="str">
        <f>IFERROR(VLOOKUP($D4760,LISTA!$A$2:$J$9990,8,0),"")</f>
        <v/>
      </c>
      <c r="H4760" s="40" t="str">
        <f t="shared" si="87"/>
        <v/>
      </c>
    </row>
    <row r="4761" spans="4:8" x14ac:dyDescent="0.25">
      <c r="D4761" s="100"/>
      <c r="G4761" s="19" t="str">
        <f>IFERROR(VLOOKUP($D4761,LISTA!$A$2:$J$9990,8,0),"")</f>
        <v/>
      </c>
      <c r="H4761" s="40" t="str">
        <f t="shared" si="87"/>
        <v/>
      </c>
    </row>
    <row r="4762" spans="4:8" x14ac:dyDescent="0.25">
      <c r="D4762" s="100"/>
      <c r="G4762" s="19" t="str">
        <f>IFERROR(VLOOKUP($D4762,LISTA!$A$2:$J$9990,8,0),"")</f>
        <v/>
      </c>
      <c r="H4762" s="40" t="str">
        <f t="shared" si="87"/>
        <v/>
      </c>
    </row>
    <row r="4763" spans="4:8" x14ac:dyDescent="0.25">
      <c r="D4763" s="100"/>
      <c r="G4763" s="19" t="str">
        <f>IFERROR(VLOOKUP($D4763,LISTA!$A$2:$J$9990,8,0),"")</f>
        <v/>
      </c>
      <c r="H4763" s="40" t="str">
        <f t="shared" si="87"/>
        <v/>
      </c>
    </row>
    <row r="4764" spans="4:8" x14ac:dyDescent="0.25">
      <c r="D4764" s="100"/>
      <c r="G4764" s="19" t="str">
        <f>IFERROR(VLOOKUP($D4764,LISTA!$A$2:$J$9990,8,0),"")</f>
        <v/>
      </c>
      <c r="H4764" s="40" t="str">
        <f t="shared" si="87"/>
        <v/>
      </c>
    </row>
    <row r="4765" spans="4:8" x14ac:dyDescent="0.25">
      <c r="D4765" s="100"/>
      <c r="G4765" s="19" t="str">
        <f>IFERROR(VLOOKUP($D4765,LISTA!$A$2:$J$9990,8,0),"")</f>
        <v/>
      </c>
      <c r="H4765" s="40" t="str">
        <f t="shared" si="87"/>
        <v/>
      </c>
    </row>
    <row r="4766" spans="4:8" x14ac:dyDescent="0.25">
      <c r="D4766" s="100"/>
      <c r="G4766" s="19" t="str">
        <f>IFERROR(VLOOKUP($D4766,LISTA!$A$2:$J$9990,8,0),"")</f>
        <v/>
      </c>
      <c r="H4766" s="40" t="str">
        <f t="shared" si="87"/>
        <v/>
      </c>
    </row>
    <row r="4767" spans="4:8" x14ac:dyDescent="0.25">
      <c r="D4767" s="100"/>
      <c r="G4767" s="19" t="str">
        <f>IFERROR(VLOOKUP($D4767,LISTA!$A$2:$J$9990,8,0),"")</f>
        <v/>
      </c>
      <c r="H4767" s="40" t="str">
        <f t="shared" si="87"/>
        <v/>
      </c>
    </row>
    <row r="4768" spans="4:8" x14ac:dyDescent="0.25">
      <c r="D4768" s="100"/>
      <c r="G4768" s="19" t="str">
        <f>IFERROR(VLOOKUP($D4768,LISTA!$A$2:$J$9990,8,0),"")</f>
        <v/>
      </c>
      <c r="H4768" s="40" t="str">
        <f t="shared" si="87"/>
        <v/>
      </c>
    </row>
    <row r="4769" spans="4:8" x14ac:dyDescent="0.25">
      <c r="D4769" s="100"/>
      <c r="G4769" s="19" t="str">
        <f>IFERROR(VLOOKUP($D4769,LISTA!$A$2:$J$9990,8,0),"")</f>
        <v/>
      </c>
      <c r="H4769" s="40" t="str">
        <f t="shared" si="87"/>
        <v/>
      </c>
    </row>
    <row r="4770" spans="4:8" x14ac:dyDescent="0.25">
      <c r="D4770" s="100"/>
      <c r="G4770" s="19" t="str">
        <f>IFERROR(VLOOKUP($D4770,LISTA!$A$2:$J$9990,8,0),"")</f>
        <v/>
      </c>
      <c r="H4770" s="40" t="str">
        <f t="shared" si="87"/>
        <v/>
      </c>
    </row>
    <row r="4771" spans="4:8" x14ac:dyDescent="0.25">
      <c r="D4771" s="100"/>
      <c r="G4771" s="19" t="str">
        <f>IFERROR(VLOOKUP($D4771,LISTA!$A$2:$J$9990,8,0),"")</f>
        <v/>
      </c>
      <c r="H4771" s="40" t="str">
        <f t="shared" si="87"/>
        <v/>
      </c>
    </row>
    <row r="4772" spans="4:8" x14ac:dyDescent="0.25">
      <c r="D4772" s="100"/>
      <c r="G4772" s="19" t="str">
        <f>IFERROR(VLOOKUP($D4772,LISTA!$A$2:$J$9990,8,0),"")</f>
        <v/>
      </c>
      <c r="H4772" s="40" t="str">
        <f t="shared" si="87"/>
        <v/>
      </c>
    </row>
    <row r="4773" spans="4:8" x14ac:dyDescent="0.25">
      <c r="D4773" s="100"/>
      <c r="G4773" s="19" t="str">
        <f>IFERROR(VLOOKUP($D4773,LISTA!$A$2:$J$9990,8,0),"")</f>
        <v/>
      </c>
      <c r="H4773" s="40" t="str">
        <f t="shared" si="87"/>
        <v/>
      </c>
    </row>
    <row r="4774" spans="4:8" x14ac:dyDescent="0.25">
      <c r="D4774" s="100"/>
      <c r="G4774" s="19" t="str">
        <f>IFERROR(VLOOKUP($D4774,LISTA!$A$2:$J$9990,8,0),"")</f>
        <v/>
      </c>
      <c r="H4774" s="40" t="str">
        <f t="shared" si="87"/>
        <v/>
      </c>
    </row>
    <row r="4775" spans="4:8" x14ac:dyDescent="0.25">
      <c r="D4775" s="100"/>
      <c r="G4775" s="19" t="str">
        <f>IFERROR(VLOOKUP($D4775,LISTA!$A$2:$J$9990,8,0),"")</f>
        <v/>
      </c>
      <c r="H4775" s="40" t="str">
        <f t="shared" si="87"/>
        <v/>
      </c>
    </row>
    <row r="4776" spans="4:8" x14ac:dyDescent="0.25">
      <c r="D4776" s="100"/>
      <c r="G4776" s="19" t="str">
        <f>IFERROR(VLOOKUP($D4776,LISTA!$A$2:$J$9990,8,0),"")</f>
        <v/>
      </c>
      <c r="H4776" s="40" t="str">
        <f t="shared" si="87"/>
        <v/>
      </c>
    </row>
    <row r="4777" spans="4:8" x14ac:dyDescent="0.25">
      <c r="D4777" s="100"/>
      <c r="G4777" s="19" t="str">
        <f>IFERROR(VLOOKUP($D4777,LISTA!$A$2:$J$9990,8,0),"")</f>
        <v/>
      </c>
      <c r="H4777" s="40" t="str">
        <f t="shared" si="87"/>
        <v/>
      </c>
    </row>
    <row r="4778" spans="4:8" x14ac:dyDescent="0.25">
      <c r="D4778" s="100"/>
      <c r="G4778" s="19" t="str">
        <f>IFERROR(VLOOKUP($D4778,LISTA!$A$2:$J$9990,8,0),"")</f>
        <v/>
      </c>
      <c r="H4778" s="40" t="str">
        <f t="shared" si="87"/>
        <v/>
      </c>
    </row>
    <row r="4779" spans="4:8" x14ac:dyDescent="0.25">
      <c r="D4779" s="100"/>
      <c r="G4779" s="19" t="str">
        <f>IFERROR(VLOOKUP($D4779,LISTA!$A$2:$J$9990,8,0),"")</f>
        <v/>
      </c>
      <c r="H4779" s="40" t="str">
        <f t="shared" si="87"/>
        <v/>
      </c>
    </row>
    <row r="4780" spans="4:8" x14ac:dyDescent="0.25">
      <c r="D4780" s="100"/>
      <c r="G4780" s="19" t="str">
        <f>IFERROR(VLOOKUP($D4780,LISTA!$A$2:$J$9990,8,0),"")</f>
        <v/>
      </c>
      <c r="H4780" s="40" t="str">
        <f t="shared" si="87"/>
        <v/>
      </c>
    </row>
    <row r="4781" spans="4:8" x14ac:dyDescent="0.25">
      <c r="D4781" s="100"/>
      <c r="G4781" s="19" t="str">
        <f>IFERROR(VLOOKUP($D4781,LISTA!$A$2:$J$9990,8,0),"")</f>
        <v/>
      </c>
      <c r="H4781" s="40" t="str">
        <f t="shared" si="87"/>
        <v/>
      </c>
    </row>
    <row r="4782" spans="4:8" x14ac:dyDescent="0.25">
      <c r="D4782" s="100"/>
      <c r="G4782" s="19" t="str">
        <f>IFERROR(VLOOKUP($D4782,LISTA!$A$2:$J$9990,8,0),"")</f>
        <v/>
      </c>
      <c r="H4782" s="40" t="str">
        <f t="shared" si="87"/>
        <v/>
      </c>
    </row>
    <row r="4783" spans="4:8" x14ac:dyDescent="0.25">
      <c r="D4783" s="100"/>
      <c r="G4783" s="19" t="str">
        <f>IFERROR(VLOOKUP($D4783,LISTA!$A$2:$J$9990,8,0),"")</f>
        <v/>
      </c>
      <c r="H4783" s="40" t="str">
        <f t="shared" si="87"/>
        <v/>
      </c>
    </row>
    <row r="4784" spans="4:8" x14ac:dyDescent="0.25">
      <c r="D4784" s="100"/>
      <c r="G4784" s="19" t="str">
        <f>IFERROR(VLOOKUP($D4784,LISTA!$A$2:$J$9990,8,0),"")</f>
        <v/>
      </c>
      <c r="H4784" s="40" t="str">
        <f t="shared" si="87"/>
        <v/>
      </c>
    </row>
    <row r="4785" spans="4:8" x14ac:dyDescent="0.25">
      <c r="D4785" s="100"/>
      <c r="G4785" s="19" t="str">
        <f>IFERROR(VLOOKUP($D4785,LISTA!$A$2:$J$9990,8,0),"")</f>
        <v/>
      </c>
      <c r="H4785" s="40" t="str">
        <f t="shared" si="87"/>
        <v/>
      </c>
    </row>
    <row r="4786" spans="4:8" x14ac:dyDescent="0.25">
      <c r="D4786" s="100"/>
      <c r="G4786" s="19" t="str">
        <f>IFERROR(VLOOKUP($D4786,LISTA!$A$2:$J$9990,8,0),"")</f>
        <v/>
      </c>
      <c r="H4786" s="40" t="str">
        <f t="shared" si="87"/>
        <v/>
      </c>
    </row>
    <row r="4787" spans="4:8" x14ac:dyDescent="0.25">
      <c r="D4787" s="100"/>
      <c r="G4787" s="19" t="str">
        <f>IFERROR(VLOOKUP($D4787,LISTA!$A$2:$J$9990,8,0),"")</f>
        <v/>
      </c>
      <c r="H4787" s="40" t="str">
        <f t="shared" si="87"/>
        <v/>
      </c>
    </row>
    <row r="4788" spans="4:8" x14ac:dyDescent="0.25">
      <c r="D4788" s="100"/>
      <c r="G4788" s="19" t="str">
        <f>IFERROR(VLOOKUP($D4788,LISTA!$A$2:$J$9990,8,0),"")</f>
        <v/>
      </c>
      <c r="H4788" s="40" t="str">
        <f t="shared" si="87"/>
        <v/>
      </c>
    </row>
    <row r="4789" spans="4:8" x14ac:dyDescent="0.25">
      <c r="D4789" s="100"/>
      <c r="G4789" s="19" t="str">
        <f>IFERROR(VLOOKUP($D4789,LISTA!$A$2:$J$9990,8,0),"")</f>
        <v/>
      </c>
      <c r="H4789" s="40" t="str">
        <f t="shared" si="87"/>
        <v/>
      </c>
    </row>
    <row r="4790" spans="4:8" x14ac:dyDescent="0.25">
      <c r="D4790" s="100"/>
      <c r="G4790" s="19" t="str">
        <f>IFERROR(VLOOKUP($D4790,LISTA!$A$2:$J$9990,8,0),"")</f>
        <v/>
      </c>
      <c r="H4790" s="40" t="str">
        <f t="shared" si="87"/>
        <v/>
      </c>
    </row>
    <row r="4791" spans="4:8" x14ac:dyDescent="0.25">
      <c r="D4791" s="100"/>
      <c r="G4791" s="19" t="str">
        <f>IFERROR(VLOOKUP($D4791,LISTA!$A$2:$J$9990,8,0),"")</f>
        <v/>
      </c>
      <c r="H4791" s="40" t="str">
        <f t="shared" si="87"/>
        <v/>
      </c>
    </row>
    <row r="4792" spans="4:8" x14ac:dyDescent="0.25">
      <c r="D4792" s="100"/>
      <c r="G4792" s="19" t="str">
        <f>IFERROR(VLOOKUP($D4792,LISTA!$A$2:$J$9990,8,0),"")</f>
        <v/>
      </c>
      <c r="H4792" s="40" t="str">
        <f t="shared" si="87"/>
        <v/>
      </c>
    </row>
    <row r="4793" spans="4:8" x14ac:dyDescent="0.25">
      <c r="D4793" s="100"/>
      <c r="G4793" s="19" t="str">
        <f>IFERROR(VLOOKUP($D4793,LISTA!$A$2:$J$9990,8,0),"")</f>
        <v/>
      </c>
      <c r="H4793" s="40" t="str">
        <f t="shared" si="87"/>
        <v/>
      </c>
    </row>
    <row r="4794" spans="4:8" x14ac:dyDescent="0.25">
      <c r="D4794" s="100"/>
      <c r="G4794" s="19" t="str">
        <f>IFERROR(VLOOKUP($D4794,LISTA!$A$2:$J$9990,8,0),"")</f>
        <v/>
      </c>
      <c r="H4794" s="40" t="str">
        <f t="shared" si="87"/>
        <v/>
      </c>
    </row>
    <row r="4795" spans="4:8" x14ac:dyDescent="0.25">
      <c r="D4795" s="100"/>
      <c r="G4795" s="19" t="str">
        <f>IFERROR(VLOOKUP($D4795,LISTA!$A$2:$J$9990,8,0),"")</f>
        <v/>
      </c>
      <c r="H4795" s="40" t="str">
        <f t="shared" si="87"/>
        <v/>
      </c>
    </row>
    <row r="4796" spans="4:8" x14ac:dyDescent="0.25">
      <c r="D4796" s="100"/>
      <c r="G4796" s="19" t="str">
        <f>IFERROR(VLOOKUP($D4796,LISTA!$A$2:$J$9990,8,0),"")</f>
        <v/>
      </c>
      <c r="H4796" s="40" t="str">
        <f t="shared" si="87"/>
        <v/>
      </c>
    </row>
    <row r="4797" spans="4:8" x14ac:dyDescent="0.25">
      <c r="D4797" s="100"/>
      <c r="G4797" s="19" t="str">
        <f>IFERROR(VLOOKUP($D4797,LISTA!$A$2:$J$9990,8,0),"")</f>
        <v/>
      </c>
      <c r="H4797" s="40" t="str">
        <f t="shared" si="87"/>
        <v/>
      </c>
    </row>
    <row r="4798" spans="4:8" x14ac:dyDescent="0.25">
      <c r="D4798" s="100"/>
      <c r="G4798" s="19" t="str">
        <f>IFERROR(VLOOKUP($D4798,LISTA!$A$2:$J$9990,8,0),"")</f>
        <v/>
      </c>
      <c r="H4798" s="40" t="str">
        <f t="shared" si="87"/>
        <v/>
      </c>
    </row>
    <row r="4799" spans="4:8" x14ac:dyDescent="0.25">
      <c r="D4799" s="100"/>
      <c r="G4799" s="19" t="str">
        <f>IFERROR(VLOOKUP($D4799,LISTA!$A$2:$J$9990,8,0),"")</f>
        <v/>
      </c>
      <c r="H4799" s="40" t="str">
        <f t="shared" si="87"/>
        <v/>
      </c>
    </row>
    <row r="4800" spans="4:8" x14ac:dyDescent="0.25">
      <c r="D4800" s="100"/>
      <c r="G4800" s="19" t="str">
        <f>IFERROR(VLOOKUP($D4800,LISTA!$A$2:$J$9990,8,0),"")</f>
        <v/>
      </c>
      <c r="H4800" s="40" t="str">
        <f t="shared" si="87"/>
        <v/>
      </c>
    </row>
    <row r="4801" spans="4:8" x14ac:dyDescent="0.25">
      <c r="D4801" s="100"/>
      <c r="G4801" s="19" t="str">
        <f>IFERROR(VLOOKUP($D4801,LISTA!$A$2:$J$9990,8,0),"")</f>
        <v/>
      </c>
      <c r="H4801" s="40" t="str">
        <f t="shared" si="87"/>
        <v/>
      </c>
    </row>
    <row r="4802" spans="4:8" x14ac:dyDescent="0.25">
      <c r="D4802" s="100"/>
      <c r="G4802" s="19" t="str">
        <f>IFERROR(VLOOKUP($D4802,LISTA!$A$2:$J$9990,8,0),"")</f>
        <v/>
      </c>
      <c r="H4802" s="40" t="str">
        <f t="shared" si="87"/>
        <v/>
      </c>
    </row>
    <row r="4803" spans="4:8" x14ac:dyDescent="0.25">
      <c r="D4803" s="100"/>
      <c r="G4803" s="19" t="str">
        <f>IFERROR(VLOOKUP($D4803,LISTA!$A$2:$J$9990,8,0),"")</f>
        <v/>
      </c>
      <c r="H4803" s="40" t="str">
        <f t="shared" si="87"/>
        <v/>
      </c>
    </row>
    <row r="4804" spans="4:8" x14ac:dyDescent="0.25">
      <c r="D4804" s="100"/>
      <c r="G4804" s="19" t="str">
        <f>IFERROR(VLOOKUP($D4804,LISTA!$A$2:$J$9990,8,0),"")</f>
        <v/>
      </c>
      <c r="H4804" s="40" t="str">
        <f t="shared" si="87"/>
        <v/>
      </c>
    </row>
    <row r="4805" spans="4:8" x14ac:dyDescent="0.25">
      <c r="D4805" s="100"/>
      <c r="G4805" s="19" t="str">
        <f>IFERROR(VLOOKUP($D4805,LISTA!$A$2:$J$9990,8,0),"")</f>
        <v/>
      </c>
      <c r="H4805" s="40" t="str">
        <f t="shared" ref="H4805:H4868" si="88">IF(OR(G4805=$K$10,G4805=$K$11,G4805=$K$14,G4805=$K$15,G4805=$K$16,G4805=$K$17,G4805=$K$18,G4805=$K$19,G4805=$K$20,G4805=$K$21,G4805=$K$22,G4805=$K$23,G4805=$K$24,G4805=$K$25,G4805=$K$26,G4805=$K$27,G4805=$K$28),$K$9,IF(OR(G4805=$K$32,G4805=$K$33),$K$31,IF(OR(G4805=$K$38),$K$37,"")))</f>
        <v/>
      </c>
    </row>
    <row r="4806" spans="4:8" x14ac:dyDescent="0.25">
      <c r="D4806" s="100"/>
      <c r="G4806" s="19" t="str">
        <f>IFERROR(VLOOKUP($D4806,LISTA!$A$2:$J$9990,8,0),"")</f>
        <v/>
      </c>
      <c r="H4806" s="40" t="str">
        <f t="shared" si="88"/>
        <v/>
      </c>
    </row>
    <row r="4807" spans="4:8" x14ac:dyDescent="0.25">
      <c r="D4807" s="100"/>
      <c r="G4807" s="19" t="str">
        <f>IFERROR(VLOOKUP($D4807,LISTA!$A$2:$J$9990,8,0),"")</f>
        <v/>
      </c>
      <c r="H4807" s="40" t="str">
        <f t="shared" si="88"/>
        <v/>
      </c>
    </row>
    <row r="4808" spans="4:8" x14ac:dyDescent="0.25">
      <c r="D4808" s="100"/>
      <c r="G4808" s="19" t="str">
        <f>IFERROR(VLOOKUP($D4808,LISTA!$A$2:$J$9990,8,0),"")</f>
        <v/>
      </c>
      <c r="H4808" s="40" t="str">
        <f t="shared" si="88"/>
        <v/>
      </c>
    </row>
    <row r="4809" spans="4:8" x14ac:dyDescent="0.25">
      <c r="D4809" s="100"/>
      <c r="G4809" s="19" t="str">
        <f>IFERROR(VLOOKUP($D4809,LISTA!$A$2:$J$9990,8,0),"")</f>
        <v/>
      </c>
      <c r="H4809" s="40" t="str">
        <f t="shared" si="88"/>
        <v/>
      </c>
    </row>
    <row r="4810" spans="4:8" x14ac:dyDescent="0.25">
      <c r="D4810" s="100"/>
      <c r="G4810" s="19" t="str">
        <f>IFERROR(VLOOKUP($D4810,LISTA!$A$2:$J$9990,8,0),"")</f>
        <v/>
      </c>
      <c r="H4810" s="40" t="str">
        <f t="shared" si="88"/>
        <v/>
      </c>
    </row>
    <row r="4811" spans="4:8" x14ac:dyDescent="0.25">
      <c r="D4811" s="100"/>
      <c r="G4811" s="19" t="str">
        <f>IFERROR(VLOOKUP($D4811,LISTA!$A$2:$J$9990,8,0),"")</f>
        <v/>
      </c>
      <c r="H4811" s="40" t="str">
        <f t="shared" si="88"/>
        <v/>
      </c>
    </row>
    <row r="4812" spans="4:8" x14ac:dyDescent="0.25">
      <c r="D4812" s="100"/>
      <c r="G4812" s="19" t="str">
        <f>IFERROR(VLOOKUP($D4812,LISTA!$A$2:$J$9990,8,0),"")</f>
        <v/>
      </c>
      <c r="H4812" s="40" t="str">
        <f t="shared" si="88"/>
        <v/>
      </c>
    </row>
    <row r="4813" spans="4:8" x14ac:dyDescent="0.25">
      <c r="D4813" s="100"/>
      <c r="G4813" s="19" t="str">
        <f>IFERROR(VLOOKUP($D4813,LISTA!$A$2:$J$9990,8,0),"")</f>
        <v/>
      </c>
      <c r="H4813" s="40" t="str">
        <f t="shared" si="88"/>
        <v/>
      </c>
    </row>
    <row r="4814" spans="4:8" x14ac:dyDescent="0.25">
      <c r="D4814" s="100"/>
      <c r="G4814" s="19" t="str">
        <f>IFERROR(VLOOKUP($D4814,LISTA!$A$2:$J$9990,8,0),"")</f>
        <v/>
      </c>
      <c r="H4814" s="40" t="str">
        <f t="shared" si="88"/>
        <v/>
      </c>
    </row>
    <row r="4815" spans="4:8" x14ac:dyDescent="0.25">
      <c r="D4815" s="100"/>
      <c r="G4815" s="19" t="str">
        <f>IFERROR(VLOOKUP($D4815,LISTA!$A$2:$J$9990,8,0),"")</f>
        <v/>
      </c>
      <c r="H4815" s="40" t="str">
        <f t="shared" si="88"/>
        <v/>
      </c>
    </row>
    <row r="4816" spans="4:8" x14ac:dyDescent="0.25">
      <c r="D4816" s="100"/>
      <c r="G4816" s="19" t="str">
        <f>IFERROR(VLOOKUP($D4816,LISTA!$A$2:$J$9990,8,0),"")</f>
        <v/>
      </c>
      <c r="H4816" s="40" t="str">
        <f t="shared" si="88"/>
        <v/>
      </c>
    </row>
    <row r="4817" spans="4:8" x14ac:dyDescent="0.25">
      <c r="D4817" s="100"/>
      <c r="G4817" s="19" t="str">
        <f>IFERROR(VLOOKUP($D4817,LISTA!$A$2:$J$9990,8,0),"")</f>
        <v/>
      </c>
      <c r="H4817" s="40" t="str">
        <f t="shared" si="88"/>
        <v/>
      </c>
    </row>
    <row r="4818" spans="4:8" x14ac:dyDescent="0.25">
      <c r="D4818" s="100"/>
      <c r="G4818" s="19" t="str">
        <f>IFERROR(VLOOKUP($D4818,LISTA!$A$2:$J$9990,8,0),"")</f>
        <v/>
      </c>
      <c r="H4818" s="40" t="str">
        <f t="shared" si="88"/>
        <v/>
      </c>
    </row>
    <row r="4819" spans="4:8" x14ac:dyDescent="0.25">
      <c r="D4819" s="100"/>
      <c r="G4819" s="19" t="str">
        <f>IFERROR(VLOOKUP($D4819,LISTA!$A$2:$J$9990,8,0),"")</f>
        <v/>
      </c>
      <c r="H4819" s="40" t="str">
        <f t="shared" si="88"/>
        <v/>
      </c>
    </row>
    <row r="4820" spans="4:8" x14ac:dyDescent="0.25">
      <c r="D4820" s="100"/>
      <c r="G4820" s="19" t="str">
        <f>IFERROR(VLOOKUP($D4820,LISTA!$A$2:$J$9990,8,0),"")</f>
        <v/>
      </c>
      <c r="H4820" s="40" t="str">
        <f t="shared" si="88"/>
        <v/>
      </c>
    </row>
    <row r="4821" spans="4:8" x14ac:dyDescent="0.25">
      <c r="D4821" s="100"/>
      <c r="G4821" s="19" t="str">
        <f>IFERROR(VLOOKUP($D4821,LISTA!$A$2:$J$9990,8,0),"")</f>
        <v/>
      </c>
      <c r="H4821" s="40" t="str">
        <f t="shared" si="88"/>
        <v/>
      </c>
    </row>
    <row r="4822" spans="4:8" x14ac:dyDescent="0.25">
      <c r="D4822" s="100"/>
      <c r="G4822" s="19" t="str">
        <f>IFERROR(VLOOKUP($D4822,LISTA!$A$2:$J$9990,8,0),"")</f>
        <v/>
      </c>
      <c r="H4822" s="40" t="str">
        <f t="shared" si="88"/>
        <v/>
      </c>
    </row>
    <row r="4823" spans="4:8" x14ac:dyDescent="0.25">
      <c r="D4823" s="100"/>
      <c r="G4823" s="19" t="str">
        <f>IFERROR(VLOOKUP($D4823,LISTA!$A$2:$J$9990,8,0),"")</f>
        <v/>
      </c>
      <c r="H4823" s="40" t="str">
        <f t="shared" si="88"/>
        <v/>
      </c>
    </row>
    <row r="4824" spans="4:8" x14ac:dyDescent="0.25">
      <c r="D4824" s="100"/>
      <c r="G4824" s="19" t="str">
        <f>IFERROR(VLOOKUP($D4824,LISTA!$A$2:$J$9990,8,0),"")</f>
        <v/>
      </c>
      <c r="H4824" s="40" t="str">
        <f t="shared" si="88"/>
        <v/>
      </c>
    </row>
    <row r="4825" spans="4:8" x14ac:dyDescent="0.25">
      <c r="D4825" s="100"/>
      <c r="G4825" s="19" t="str">
        <f>IFERROR(VLOOKUP($D4825,LISTA!$A$2:$J$9990,8,0),"")</f>
        <v/>
      </c>
      <c r="H4825" s="40" t="str">
        <f t="shared" si="88"/>
        <v/>
      </c>
    </row>
    <row r="4826" spans="4:8" x14ac:dyDescent="0.25">
      <c r="D4826" s="100"/>
      <c r="G4826" s="19" t="str">
        <f>IFERROR(VLOOKUP($D4826,LISTA!$A$2:$J$9990,8,0),"")</f>
        <v/>
      </c>
      <c r="H4826" s="40" t="str">
        <f t="shared" si="88"/>
        <v/>
      </c>
    </row>
    <row r="4827" spans="4:8" x14ac:dyDescent="0.25">
      <c r="D4827" s="100"/>
      <c r="G4827" s="19" t="str">
        <f>IFERROR(VLOOKUP($D4827,LISTA!$A$2:$J$9990,8,0),"")</f>
        <v/>
      </c>
      <c r="H4827" s="40" t="str">
        <f t="shared" si="88"/>
        <v/>
      </c>
    </row>
    <row r="4828" spans="4:8" x14ac:dyDescent="0.25">
      <c r="D4828" s="100"/>
      <c r="G4828" s="19" t="str">
        <f>IFERROR(VLOOKUP($D4828,LISTA!$A$2:$J$9990,8,0),"")</f>
        <v/>
      </c>
      <c r="H4828" s="40" t="str">
        <f t="shared" si="88"/>
        <v/>
      </c>
    </row>
    <row r="4829" spans="4:8" x14ac:dyDescent="0.25">
      <c r="D4829" s="100"/>
      <c r="G4829" s="19" t="str">
        <f>IFERROR(VLOOKUP($D4829,LISTA!$A$2:$J$9990,8,0),"")</f>
        <v/>
      </c>
      <c r="H4829" s="40" t="str">
        <f t="shared" si="88"/>
        <v/>
      </c>
    </row>
    <row r="4830" spans="4:8" x14ac:dyDescent="0.25">
      <c r="D4830" s="100"/>
      <c r="G4830" s="19" t="str">
        <f>IFERROR(VLOOKUP($D4830,LISTA!$A$2:$J$9990,8,0),"")</f>
        <v/>
      </c>
      <c r="H4830" s="40" t="str">
        <f t="shared" si="88"/>
        <v/>
      </c>
    </row>
    <row r="4831" spans="4:8" x14ac:dyDescent="0.25">
      <c r="D4831" s="100"/>
      <c r="G4831" s="19" t="str">
        <f>IFERROR(VLOOKUP($D4831,LISTA!$A$2:$J$9990,8,0),"")</f>
        <v/>
      </c>
      <c r="H4831" s="40" t="str">
        <f t="shared" si="88"/>
        <v/>
      </c>
    </row>
    <row r="4832" spans="4:8" x14ac:dyDescent="0.25">
      <c r="D4832" s="100"/>
      <c r="G4832" s="19" t="str">
        <f>IFERROR(VLOOKUP($D4832,LISTA!$A$2:$J$9990,8,0),"")</f>
        <v/>
      </c>
      <c r="H4832" s="40" t="str">
        <f t="shared" si="88"/>
        <v/>
      </c>
    </row>
    <row r="4833" spans="4:8" x14ac:dyDescent="0.25">
      <c r="D4833" s="100"/>
      <c r="G4833" s="19" t="str">
        <f>IFERROR(VLOOKUP($D4833,LISTA!$A$2:$J$9990,8,0),"")</f>
        <v/>
      </c>
      <c r="H4833" s="40" t="str">
        <f t="shared" si="88"/>
        <v/>
      </c>
    </row>
    <row r="4834" spans="4:8" x14ac:dyDescent="0.25">
      <c r="D4834" s="100"/>
      <c r="G4834" s="19" t="str">
        <f>IFERROR(VLOOKUP($D4834,LISTA!$A$2:$J$9990,8,0),"")</f>
        <v/>
      </c>
      <c r="H4834" s="40" t="str">
        <f t="shared" si="88"/>
        <v/>
      </c>
    </row>
    <row r="4835" spans="4:8" x14ac:dyDescent="0.25">
      <c r="D4835" s="100"/>
      <c r="G4835" s="19" t="str">
        <f>IFERROR(VLOOKUP($D4835,LISTA!$A$2:$J$9990,8,0),"")</f>
        <v/>
      </c>
      <c r="H4835" s="40" t="str">
        <f t="shared" si="88"/>
        <v/>
      </c>
    </row>
    <row r="4836" spans="4:8" x14ac:dyDescent="0.25">
      <c r="D4836" s="100"/>
      <c r="G4836" s="19" t="str">
        <f>IFERROR(VLOOKUP($D4836,LISTA!$A$2:$J$9990,8,0),"")</f>
        <v/>
      </c>
      <c r="H4836" s="40" t="str">
        <f t="shared" si="88"/>
        <v/>
      </c>
    </row>
    <row r="4837" spans="4:8" x14ac:dyDescent="0.25">
      <c r="D4837" s="100"/>
      <c r="G4837" s="19" t="str">
        <f>IFERROR(VLOOKUP($D4837,LISTA!$A$2:$J$9990,8,0),"")</f>
        <v/>
      </c>
      <c r="H4837" s="40" t="str">
        <f t="shared" si="88"/>
        <v/>
      </c>
    </row>
    <row r="4838" spans="4:8" x14ac:dyDescent="0.25">
      <c r="D4838" s="100"/>
      <c r="G4838" s="19" t="str">
        <f>IFERROR(VLOOKUP($D4838,LISTA!$A$2:$J$9990,8,0),"")</f>
        <v/>
      </c>
      <c r="H4838" s="40" t="str">
        <f t="shared" si="88"/>
        <v/>
      </c>
    </row>
    <row r="4839" spans="4:8" x14ac:dyDescent="0.25">
      <c r="D4839" s="100"/>
      <c r="G4839" s="19" t="str">
        <f>IFERROR(VLOOKUP($D4839,LISTA!$A$2:$J$9990,8,0),"")</f>
        <v/>
      </c>
      <c r="H4839" s="40" t="str">
        <f t="shared" si="88"/>
        <v/>
      </c>
    </row>
    <row r="4840" spans="4:8" x14ac:dyDescent="0.25">
      <c r="D4840" s="100"/>
      <c r="G4840" s="19" t="str">
        <f>IFERROR(VLOOKUP($D4840,LISTA!$A$2:$J$9990,8,0),"")</f>
        <v/>
      </c>
      <c r="H4840" s="40" t="str">
        <f t="shared" si="88"/>
        <v/>
      </c>
    </row>
    <row r="4841" spans="4:8" x14ac:dyDescent="0.25">
      <c r="D4841" s="100"/>
      <c r="G4841" s="19" t="str">
        <f>IFERROR(VLOOKUP($D4841,LISTA!$A$2:$J$9990,8,0),"")</f>
        <v/>
      </c>
      <c r="H4841" s="40" t="str">
        <f t="shared" si="88"/>
        <v/>
      </c>
    </row>
    <row r="4842" spans="4:8" x14ac:dyDescent="0.25">
      <c r="D4842" s="100"/>
      <c r="G4842" s="19" t="str">
        <f>IFERROR(VLOOKUP($D4842,LISTA!$A$2:$J$9990,8,0),"")</f>
        <v/>
      </c>
      <c r="H4842" s="40" t="str">
        <f t="shared" si="88"/>
        <v/>
      </c>
    </row>
    <row r="4843" spans="4:8" x14ac:dyDescent="0.25">
      <c r="D4843" s="100"/>
      <c r="G4843" s="19" t="str">
        <f>IFERROR(VLOOKUP($D4843,LISTA!$A$2:$J$9990,8,0),"")</f>
        <v/>
      </c>
      <c r="H4843" s="40" t="str">
        <f t="shared" si="88"/>
        <v/>
      </c>
    </row>
    <row r="4844" spans="4:8" x14ac:dyDescent="0.25">
      <c r="D4844" s="100"/>
      <c r="G4844" s="19" t="str">
        <f>IFERROR(VLOOKUP($D4844,LISTA!$A$2:$J$9990,8,0),"")</f>
        <v/>
      </c>
      <c r="H4844" s="40" t="str">
        <f t="shared" si="88"/>
        <v/>
      </c>
    </row>
    <row r="4845" spans="4:8" x14ac:dyDescent="0.25">
      <c r="D4845" s="100"/>
      <c r="G4845" s="19" t="str">
        <f>IFERROR(VLOOKUP($D4845,LISTA!$A$2:$J$9990,8,0),"")</f>
        <v/>
      </c>
      <c r="H4845" s="40" t="str">
        <f t="shared" si="88"/>
        <v/>
      </c>
    </row>
    <row r="4846" spans="4:8" x14ac:dyDescent="0.25">
      <c r="D4846" s="100"/>
      <c r="G4846" s="19" t="str">
        <f>IFERROR(VLOOKUP($D4846,LISTA!$A$2:$J$9990,8,0),"")</f>
        <v/>
      </c>
      <c r="H4846" s="40" t="str">
        <f t="shared" si="88"/>
        <v/>
      </c>
    </row>
    <row r="4847" spans="4:8" x14ac:dyDescent="0.25">
      <c r="D4847" s="100"/>
      <c r="G4847" s="19" t="str">
        <f>IFERROR(VLOOKUP($D4847,LISTA!$A$2:$J$9990,8,0),"")</f>
        <v/>
      </c>
      <c r="H4847" s="40" t="str">
        <f t="shared" si="88"/>
        <v/>
      </c>
    </row>
    <row r="4848" spans="4:8" x14ac:dyDescent="0.25">
      <c r="D4848" s="100"/>
      <c r="G4848" s="19" t="str">
        <f>IFERROR(VLOOKUP($D4848,LISTA!$A$2:$J$9990,8,0),"")</f>
        <v/>
      </c>
      <c r="H4848" s="40" t="str">
        <f t="shared" si="88"/>
        <v/>
      </c>
    </row>
    <row r="4849" spans="4:8" x14ac:dyDescent="0.25">
      <c r="D4849" s="100"/>
      <c r="G4849" s="19" t="str">
        <f>IFERROR(VLOOKUP($D4849,LISTA!$A$2:$J$9990,8,0),"")</f>
        <v/>
      </c>
      <c r="H4849" s="40" t="str">
        <f t="shared" si="88"/>
        <v/>
      </c>
    </row>
    <row r="4850" spans="4:8" x14ac:dyDescent="0.25">
      <c r="D4850" s="100"/>
      <c r="G4850" s="19" t="str">
        <f>IFERROR(VLOOKUP($D4850,LISTA!$A$2:$J$9990,8,0),"")</f>
        <v/>
      </c>
      <c r="H4850" s="40" t="str">
        <f t="shared" si="88"/>
        <v/>
      </c>
    </row>
    <row r="4851" spans="4:8" x14ac:dyDescent="0.25">
      <c r="D4851" s="100"/>
      <c r="G4851" s="19" t="str">
        <f>IFERROR(VLOOKUP($D4851,LISTA!$A$2:$J$9990,8,0),"")</f>
        <v/>
      </c>
      <c r="H4851" s="40" t="str">
        <f t="shared" si="88"/>
        <v/>
      </c>
    </row>
    <row r="4852" spans="4:8" x14ac:dyDescent="0.25">
      <c r="D4852" s="100"/>
      <c r="G4852" s="19" t="str">
        <f>IFERROR(VLOOKUP($D4852,LISTA!$A$2:$J$9990,8,0),"")</f>
        <v/>
      </c>
      <c r="H4852" s="40" t="str">
        <f t="shared" si="88"/>
        <v/>
      </c>
    </row>
    <row r="4853" spans="4:8" x14ac:dyDescent="0.25">
      <c r="D4853" s="100"/>
      <c r="G4853" s="19" t="str">
        <f>IFERROR(VLOOKUP($D4853,LISTA!$A$2:$J$9990,8,0),"")</f>
        <v/>
      </c>
      <c r="H4853" s="40" t="str">
        <f t="shared" si="88"/>
        <v/>
      </c>
    </row>
    <row r="4854" spans="4:8" x14ac:dyDescent="0.25">
      <c r="D4854" s="100"/>
      <c r="G4854" s="19" t="str">
        <f>IFERROR(VLOOKUP($D4854,LISTA!$A$2:$J$9990,8,0),"")</f>
        <v/>
      </c>
      <c r="H4854" s="40" t="str">
        <f t="shared" si="88"/>
        <v/>
      </c>
    </row>
    <row r="4855" spans="4:8" x14ac:dyDescent="0.25">
      <c r="D4855" s="100"/>
      <c r="G4855" s="19" t="str">
        <f>IFERROR(VLOOKUP($D4855,LISTA!$A$2:$J$9990,8,0),"")</f>
        <v/>
      </c>
      <c r="H4855" s="40" t="str">
        <f t="shared" si="88"/>
        <v/>
      </c>
    </row>
    <row r="4856" spans="4:8" x14ac:dyDescent="0.25">
      <c r="D4856" s="100"/>
      <c r="G4856" s="19" t="str">
        <f>IFERROR(VLOOKUP($D4856,LISTA!$A$2:$J$9990,8,0),"")</f>
        <v/>
      </c>
      <c r="H4856" s="40" t="str">
        <f t="shared" si="88"/>
        <v/>
      </c>
    </row>
    <row r="4857" spans="4:8" x14ac:dyDescent="0.25">
      <c r="D4857" s="100"/>
      <c r="G4857" s="19" t="str">
        <f>IFERROR(VLOOKUP($D4857,LISTA!$A$2:$J$9990,8,0),"")</f>
        <v/>
      </c>
      <c r="H4857" s="40" t="str">
        <f t="shared" si="88"/>
        <v/>
      </c>
    </row>
    <row r="4858" spans="4:8" x14ac:dyDescent="0.25">
      <c r="D4858" s="100"/>
      <c r="G4858" s="19" t="str">
        <f>IFERROR(VLOOKUP($D4858,LISTA!$A$2:$J$9990,8,0),"")</f>
        <v/>
      </c>
      <c r="H4858" s="40" t="str">
        <f t="shared" si="88"/>
        <v/>
      </c>
    </row>
    <row r="4859" spans="4:8" x14ac:dyDescent="0.25">
      <c r="D4859" s="100"/>
      <c r="G4859" s="19" t="str">
        <f>IFERROR(VLOOKUP($D4859,LISTA!$A$2:$J$9990,8,0),"")</f>
        <v/>
      </c>
      <c r="H4859" s="40" t="str">
        <f t="shared" si="88"/>
        <v/>
      </c>
    </row>
    <row r="4860" spans="4:8" x14ac:dyDescent="0.25">
      <c r="D4860" s="100"/>
      <c r="G4860" s="19" t="str">
        <f>IFERROR(VLOOKUP($D4860,LISTA!$A$2:$J$9990,8,0),"")</f>
        <v/>
      </c>
      <c r="H4860" s="40" t="str">
        <f t="shared" si="88"/>
        <v/>
      </c>
    </row>
    <row r="4861" spans="4:8" x14ac:dyDescent="0.25">
      <c r="D4861" s="100"/>
      <c r="G4861" s="19" t="str">
        <f>IFERROR(VLOOKUP($D4861,LISTA!$A$2:$J$9990,8,0),"")</f>
        <v/>
      </c>
      <c r="H4861" s="40" t="str">
        <f t="shared" si="88"/>
        <v/>
      </c>
    </row>
    <row r="4862" spans="4:8" x14ac:dyDescent="0.25">
      <c r="D4862" s="100"/>
      <c r="G4862" s="19" t="str">
        <f>IFERROR(VLOOKUP($D4862,LISTA!$A$2:$J$9990,8,0),"")</f>
        <v/>
      </c>
      <c r="H4862" s="40" t="str">
        <f t="shared" si="88"/>
        <v/>
      </c>
    </row>
    <row r="4863" spans="4:8" x14ac:dyDescent="0.25">
      <c r="D4863" s="100"/>
      <c r="G4863" s="19" t="str">
        <f>IFERROR(VLOOKUP($D4863,LISTA!$A$2:$J$9990,8,0),"")</f>
        <v/>
      </c>
      <c r="H4863" s="40" t="str">
        <f t="shared" si="88"/>
        <v/>
      </c>
    </row>
    <row r="4864" spans="4:8" x14ac:dyDescent="0.25">
      <c r="D4864" s="100"/>
      <c r="G4864" s="19" t="str">
        <f>IFERROR(VLOOKUP($D4864,LISTA!$A$2:$J$9990,8,0),"")</f>
        <v/>
      </c>
      <c r="H4864" s="40" t="str">
        <f t="shared" si="88"/>
        <v/>
      </c>
    </row>
    <row r="4865" spans="4:8" x14ac:dyDescent="0.25">
      <c r="D4865" s="100"/>
      <c r="G4865" s="19" t="str">
        <f>IFERROR(VLOOKUP($D4865,LISTA!$A$2:$J$9990,8,0),"")</f>
        <v/>
      </c>
      <c r="H4865" s="40" t="str">
        <f t="shared" si="88"/>
        <v/>
      </c>
    </row>
    <row r="4866" spans="4:8" x14ac:dyDescent="0.25">
      <c r="D4866" s="100"/>
      <c r="G4866" s="19" t="str">
        <f>IFERROR(VLOOKUP($D4866,LISTA!$A$2:$J$9990,8,0),"")</f>
        <v/>
      </c>
      <c r="H4866" s="40" t="str">
        <f t="shared" si="88"/>
        <v/>
      </c>
    </row>
    <row r="4867" spans="4:8" x14ac:dyDescent="0.25">
      <c r="D4867" s="100"/>
      <c r="G4867" s="19" t="str">
        <f>IFERROR(VLOOKUP($D4867,LISTA!$A$2:$J$9990,8,0),"")</f>
        <v/>
      </c>
      <c r="H4867" s="40" t="str">
        <f t="shared" si="88"/>
        <v/>
      </c>
    </row>
    <row r="4868" spans="4:8" x14ac:dyDescent="0.25">
      <c r="D4868" s="100"/>
      <c r="G4868" s="19" t="str">
        <f>IFERROR(VLOOKUP($D4868,LISTA!$A$2:$J$9990,8,0),"")</f>
        <v/>
      </c>
      <c r="H4868" s="40" t="str">
        <f t="shared" si="88"/>
        <v/>
      </c>
    </row>
    <row r="4869" spans="4:8" x14ac:dyDescent="0.25">
      <c r="D4869" s="100"/>
      <c r="G4869" s="19" t="str">
        <f>IFERROR(VLOOKUP($D4869,LISTA!$A$2:$J$9990,8,0),"")</f>
        <v/>
      </c>
      <c r="H4869" s="40" t="str">
        <f t="shared" ref="H4869:H4932" si="89">IF(OR(G4869=$K$10,G4869=$K$11,G4869=$K$14,G4869=$K$15,G4869=$K$16,G4869=$K$17,G4869=$K$18,G4869=$K$19,G4869=$K$20,G4869=$K$21,G4869=$K$22,G4869=$K$23,G4869=$K$24,G4869=$K$25,G4869=$K$26,G4869=$K$27,G4869=$K$28),$K$9,IF(OR(G4869=$K$32,G4869=$K$33),$K$31,IF(OR(G4869=$K$38),$K$37,"")))</f>
        <v/>
      </c>
    </row>
    <row r="4870" spans="4:8" x14ac:dyDescent="0.25">
      <c r="D4870" s="100"/>
      <c r="G4870" s="19" t="str">
        <f>IFERROR(VLOOKUP($D4870,LISTA!$A$2:$J$9990,8,0),"")</f>
        <v/>
      </c>
      <c r="H4870" s="40" t="str">
        <f t="shared" si="89"/>
        <v/>
      </c>
    </row>
    <row r="4871" spans="4:8" x14ac:dyDescent="0.25">
      <c r="D4871" s="100"/>
      <c r="G4871" s="19" t="str">
        <f>IFERROR(VLOOKUP($D4871,LISTA!$A$2:$J$9990,8,0),"")</f>
        <v/>
      </c>
      <c r="H4871" s="40" t="str">
        <f t="shared" si="89"/>
        <v/>
      </c>
    </row>
    <row r="4872" spans="4:8" x14ac:dyDescent="0.25">
      <c r="D4872" s="100"/>
      <c r="G4872" s="19" t="str">
        <f>IFERROR(VLOOKUP($D4872,LISTA!$A$2:$J$9990,8,0),"")</f>
        <v/>
      </c>
      <c r="H4872" s="40" t="str">
        <f t="shared" si="89"/>
        <v/>
      </c>
    </row>
    <row r="4873" spans="4:8" x14ac:dyDescent="0.25">
      <c r="D4873" s="100"/>
      <c r="G4873" s="19" t="str">
        <f>IFERROR(VLOOKUP($D4873,LISTA!$A$2:$J$9990,8,0),"")</f>
        <v/>
      </c>
      <c r="H4873" s="40" t="str">
        <f t="shared" si="89"/>
        <v/>
      </c>
    </row>
    <row r="4874" spans="4:8" x14ac:dyDescent="0.25">
      <c r="D4874" s="100"/>
      <c r="G4874" s="19" t="str">
        <f>IFERROR(VLOOKUP($D4874,LISTA!$A$2:$J$9990,8,0),"")</f>
        <v/>
      </c>
      <c r="H4874" s="40" t="str">
        <f t="shared" si="89"/>
        <v/>
      </c>
    </row>
    <row r="4875" spans="4:8" x14ac:dyDescent="0.25">
      <c r="D4875" s="100"/>
      <c r="G4875" s="19" t="str">
        <f>IFERROR(VLOOKUP($D4875,LISTA!$A$2:$J$9990,8,0),"")</f>
        <v/>
      </c>
      <c r="H4875" s="40" t="str">
        <f t="shared" si="89"/>
        <v/>
      </c>
    </row>
    <row r="4876" spans="4:8" x14ac:dyDescent="0.25">
      <c r="D4876" s="100"/>
      <c r="G4876" s="19" t="str">
        <f>IFERROR(VLOOKUP($D4876,LISTA!$A$2:$J$9990,8,0),"")</f>
        <v/>
      </c>
      <c r="H4876" s="40" t="str">
        <f t="shared" si="89"/>
        <v/>
      </c>
    </row>
    <row r="4877" spans="4:8" x14ac:dyDescent="0.25">
      <c r="D4877" s="100"/>
      <c r="G4877" s="19" t="str">
        <f>IFERROR(VLOOKUP($D4877,LISTA!$A$2:$J$9990,8,0),"")</f>
        <v/>
      </c>
      <c r="H4877" s="40" t="str">
        <f t="shared" si="89"/>
        <v/>
      </c>
    </row>
    <row r="4878" spans="4:8" x14ac:dyDescent="0.25">
      <c r="D4878" s="100"/>
      <c r="G4878" s="19" t="str">
        <f>IFERROR(VLOOKUP($D4878,LISTA!$A$2:$J$9990,8,0),"")</f>
        <v/>
      </c>
      <c r="H4878" s="40" t="str">
        <f t="shared" si="89"/>
        <v/>
      </c>
    </row>
    <row r="4879" spans="4:8" x14ac:dyDescent="0.25">
      <c r="D4879" s="100"/>
      <c r="G4879" s="19" t="str">
        <f>IFERROR(VLOOKUP($D4879,LISTA!$A$2:$J$9990,8,0),"")</f>
        <v/>
      </c>
      <c r="H4879" s="40" t="str">
        <f t="shared" si="89"/>
        <v/>
      </c>
    </row>
    <row r="4880" spans="4:8" x14ac:dyDescent="0.25">
      <c r="D4880" s="100"/>
      <c r="G4880" s="19" t="str">
        <f>IFERROR(VLOOKUP($D4880,LISTA!$A$2:$J$9990,8,0),"")</f>
        <v/>
      </c>
      <c r="H4880" s="40" t="str">
        <f t="shared" si="89"/>
        <v/>
      </c>
    </row>
    <row r="4881" spans="4:8" x14ac:dyDescent="0.25">
      <c r="D4881" s="100"/>
      <c r="G4881" s="19" t="str">
        <f>IFERROR(VLOOKUP($D4881,LISTA!$A$2:$J$9990,8,0),"")</f>
        <v/>
      </c>
      <c r="H4881" s="40" t="str">
        <f t="shared" si="89"/>
        <v/>
      </c>
    </row>
    <row r="4882" spans="4:8" x14ac:dyDescent="0.25">
      <c r="D4882" s="100"/>
      <c r="G4882" s="19" t="str">
        <f>IFERROR(VLOOKUP($D4882,LISTA!$A$2:$J$9990,8,0),"")</f>
        <v/>
      </c>
      <c r="H4882" s="40" t="str">
        <f t="shared" si="89"/>
        <v/>
      </c>
    </row>
    <row r="4883" spans="4:8" x14ac:dyDescent="0.25">
      <c r="D4883" s="100"/>
      <c r="G4883" s="19" t="str">
        <f>IFERROR(VLOOKUP($D4883,LISTA!$A$2:$J$9990,8,0),"")</f>
        <v/>
      </c>
      <c r="H4883" s="40" t="str">
        <f t="shared" si="89"/>
        <v/>
      </c>
    </row>
    <row r="4884" spans="4:8" x14ac:dyDescent="0.25">
      <c r="D4884" s="100"/>
      <c r="G4884" s="19" t="str">
        <f>IFERROR(VLOOKUP($D4884,LISTA!$A$2:$J$9990,8,0),"")</f>
        <v/>
      </c>
      <c r="H4884" s="40" t="str">
        <f t="shared" si="89"/>
        <v/>
      </c>
    </row>
    <row r="4885" spans="4:8" x14ac:dyDescent="0.25">
      <c r="D4885" s="100"/>
      <c r="G4885" s="19" t="str">
        <f>IFERROR(VLOOKUP($D4885,LISTA!$A$2:$J$9990,8,0),"")</f>
        <v/>
      </c>
      <c r="H4885" s="40" t="str">
        <f t="shared" si="89"/>
        <v/>
      </c>
    </row>
    <row r="4886" spans="4:8" x14ac:dyDescent="0.25">
      <c r="D4886" s="100"/>
      <c r="G4886" s="19" t="str">
        <f>IFERROR(VLOOKUP($D4886,LISTA!$A$2:$J$9990,8,0),"")</f>
        <v/>
      </c>
      <c r="H4886" s="40" t="str">
        <f t="shared" si="89"/>
        <v/>
      </c>
    </row>
    <row r="4887" spans="4:8" x14ac:dyDescent="0.25">
      <c r="D4887" s="100"/>
      <c r="G4887" s="19" t="str">
        <f>IFERROR(VLOOKUP($D4887,LISTA!$A$2:$J$9990,8,0),"")</f>
        <v/>
      </c>
      <c r="H4887" s="40" t="str">
        <f t="shared" si="89"/>
        <v/>
      </c>
    </row>
    <row r="4888" spans="4:8" x14ac:dyDescent="0.25">
      <c r="D4888" s="100"/>
      <c r="G4888" s="19" t="str">
        <f>IFERROR(VLOOKUP($D4888,LISTA!$A$2:$J$9990,8,0),"")</f>
        <v/>
      </c>
      <c r="H4888" s="40" t="str">
        <f t="shared" si="89"/>
        <v/>
      </c>
    </row>
    <row r="4889" spans="4:8" x14ac:dyDescent="0.25">
      <c r="D4889" s="100"/>
      <c r="G4889" s="19" t="str">
        <f>IFERROR(VLOOKUP($D4889,LISTA!$A$2:$J$9990,8,0),"")</f>
        <v/>
      </c>
      <c r="H4889" s="40" t="str">
        <f t="shared" si="89"/>
        <v/>
      </c>
    </row>
    <row r="4890" spans="4:8" x14ac:dyDescent="0.25">
      <c r="D4890" s="100"/>
      <c r="G4890" s="19" t="str">
        <f>IFERROR(VLOOKUP($D4890,LISTA!$A$2:$J$9990,8,0),"")</f>
        <v/>
      </c>
      <c r="H4890" s="40" t="str">
        <f t="shared" si="89"/>
        <v/>
      </c>
    </row>
    <row r="4891" spans="4:8" x14ac:dyDescent="0.25">
      <c r="D4891" s="100"/>
      <c r="G4891" s="19" t="str">
        <f>IFERROR(VLOOKUP($D4891,LISTA!$A$2:$J$9990,8,0),"")</f>
        <v/>
      </c>
      <c r="H4891" s="40" t="str">
        <f t="shared" si="89"/>
        <v/>
      </c>
    </row>
    <row r="4892" spans="4:8" x14ac:dyDescent="0.25">
      <c r="D4892" s="100"/>
      <c r="G4892" s="19" t="str">
        <f>IFERROR(VLOOKUP($D4892,LISTA!$A$2:$J$9990,8,0),"")</f>
        <v/>
      </c>
      <c r="H4892" s="40" t="str">
        <f t="shared" si="89"/>
        <v/>
      </c>
    </row>
    <row r="4893" spans="4:8" x14ac:dyDescent="0.25">
      <c r="D4893" s="100"/>
      <c r="G4893" s="19" t="str">
        <f>IFERROR(VLOOKUP($D4893,LISTA!$A$2:$J$9990,8,0),"")</f>
        <v/>
      </c>
      <c r="H4893" s="40" t="str">
        <f t="shared" si="89"/>
        <v/>
      </c>
    </row>
    <row r="4894" spans="4:8" x14ac:dyDescent="0.25">
      <c r="D4894" s="100"/>
      <c r="G4894" s="19" t="str">
        <f>IFERROR(VLOOKUP($D4894,LISTA!$A$2:$J$9990,8,0),"")</f>
        <v/>
      </c>
      <c r="H4894" s="40" t="str">
        <f t="shared" si="89"/>
        <v/>
      </c>
    </row>
    <row r="4895" spans="4:8" x14ac:dyDescent="0.25">
      <c r="D4895" s="100"/>
      <c r="G4895" s="19" t="str">
        <f>IFERROR(VLOOKUP($D4895,LISTA!$A$2:$J$9990,8,0),"")</f>
        <v/>
      </c>
      <c r="H4895" s="40" t="str">
        <f t="shared" si="89"/>
        <v/>
      </c>
    </row>
    <row r="4896" spans="4:8" x14ac:dyDescent="0.25">
      <c r="D4896" s="100"/>
      <c r="G4896" s="19" t="str">
        <f>IFERROR(VLOOKUP($D4896,LISTA!$A$2:$J$9990,8,0),"")</f>
        <v/>
      </c>
      <c r="H4896" s="40" t="str">
        <f t="shared" si="89"/>
        <v/>
      </c>
    </row>
    <row r="4897" spans="4:8" x14ac:dyDescent="0.25">
      <c r="D4897" s="100"/>
      <c r="G4897" s="19" t="str">
        <f>IFERROR(VLOOKUP($D4897,LISTA!$A$2:$J$9990,8,0),"")</f>
        <v/>
      </c>
      <c r="H4897" s="40" t="str">
        <f t="shared" si="89"/>
        <v/>
      </c>
    </row>
    <row r="4898" spans="4:8" x14ac:dyDescent="0.25">
      <c r="D4898" s="100"/>
      <c r="G4898" s="19" t="str">
        <f>IFERROR(VLOOKUP($D4898,LISTA!$A$2:$J$9990,8,0),"")</f>
        <v/>
      </c>
      <c r="H4898" s="40" t="str">
        <f t="shared" si="89"/>
        <v/>
      </c>
    </row>
    <row r="4899" spans="4:8" x14ac:dyDescent="0.25">
      <c r="D4899" s="100"/>
      <c r="G4899" s="19" t="str">
        <f>IFERROR(VLOOKUP($D4899,LISTA!$A$2:$J$9990,8,0),"")</f>
        <v/>
      </c>
      <c r="H4899" s="40" t="str">
        <f t="shared" si="89"/>
        <v/>
      </c>
    </row>
    <row r="4900" spans="4:8" x14ac:dyDescent="0.25">
      <c r="D4900" s="100"/>
      <c r="G4900" s="19" t="str">
        <f>IFERROR(VLOOKUP($D4900,LISTA!$A$2:$J$9990,8,0),"")</f>
        <v/>
      </c>
      <c r="H4900" s="40" t="str">
        <f t="shared" si="89"/>
        <v/>
      </c>
    </row>
    <row r="4901" spans="4:8" x14ac:dyDescent="0.25">
      <c r="D4901" s="100"/>
      <c r="G4901" s="19" t="str">
        <f>IFERROR(VLOOKUP($D4901,LISTA!$A$2:$J$9990,8,0),"")</f>
        <v/>
      </c>
      <c r="H4901" s="40" t="str">
        <f t="shared" si="89"/>
        <v/>
      </c>
    </row>
    <row r="4902" spans="4:8" x14ac:dyDescent="0.25">
      <c r="D4902" s="100"/>
      <c r="G4902" s="19" t="str">
        <f>IFERROR(VLOOKUP($D4902,LISTA!$A$2:$J$9990,8,0),"")</f>
        <v/>
      </c>
      <c r="H4902" s="40" t="str">
        <f t="shared" si="89"/>
        <v/>
      </c>
    </row>
    <row r="4903" spans="4:8" x14ac:dyDescent="0.25">
      <c r="D4903" s="100"/>
      <c r="G4903" s="19" t="str">
        <f>IFERROR(VLOOKUP($D4903,LISTA!$A$2:$J$9990,8,0),"")</f>
        <v/>
      </c>
      <c r="H4903" s="40" t="str">
        <f t="shared" si="89"/>
        <v/>
      </c>
    </row>
    <row r="4904" spans="4:8" x14ac:dyDescent="0.25">
      <c r="D4904" s="100"/>
      <c r="G4904" s="19" t="str">
        <f>IFERROR(VLOOKUP($D4904,LISTA!$A$2:$J$9990,8,0),"")</f>
        <v/>
      </c>
      <c r="H4904" s="40" t="str">
        <f t="shared" si="89"/>
        <v/>
      </c>
    </row>
    <row r="4905" spans="4:8" x14ac:dyDescent="0.25">
      <c r="D4905" s="100"/>
      <c r="G4905" s="19" t="str">
        <f>IFERROR(VLOOKUP($D4905,LISTA!$A$2:$J$9990,8,0),"")</f>
        <v/>
      </c>
      <c r="H4905" s="40" t="str">
        <f t="shared" si="89"/>
        <v/>
      </c>
    </row>
    <row r="4906" spans="4:8" x14ac:dyDescent="0.25">
      <c r="D4906" s="100"/>
      <c r="G4906" s="19" t="str">
        <f>IFERROR(VLOOKUP($D4906,LISTA!$A$2:$J$9990,8,0),"")</f>
        <v/>
      </c>
      <c r="H4906" s="40" t="str">
        <f t="shared" si="89"/>
        <v/>
      </c>
    </row>
    <row r="4907" spans="4:8" x14ac:dyDescent="0.25">
      <c r="D4907" s="100"/>
      <c r="G4907" s="19" t="str">
        <f>IFERROR(VLOOKUP($D4907,LISTA!$A$2:$J$9990,8,0),"")</f>
        <v/>
      </c>
      <c r="H4907" s="40" t="str">
        <f t="shared" si="89"/>
        <v/>
      </c>
    </row>
    <row r="4908" spans="4:8" x14ac:dyDescent="0.25">
      <c r="D4908" s="100"/>
      <c r="G4908" s="19" t="str">
        <f>IFERROR(VLOOKUP($D4908,LISTA!$A$2:$J$9990,8,0),"")</f>
        <v/>
      </c>
      <c r="H4908" s="40" t="str">
        <f t="shared" si="89"/>
        <v/>
      </c>
    </row>
    <row r="4909" spans="4:8" x14ac:dyDescent="0.25">
      <c r="D4909" s="100"/>
      <c r="G4909" s="19" t="str">
        <f>IFERROR(VLOOKUP($D4909,LISTA!$A$2:$J$9990,8,0),"")</f>
        <v/>
      </c>
      <c r="H4909" s="40" t="str">
        <f t="shared" si="89"/>
        <v/>
      </c>
    </row>
    <row r="4910" spans="4:8" x14ac:dyDescent="0.25">
      <c r="D4910" s="100"/>
      <c r="G4910" s="19" t="str">
        <f>IFERROR(VLOOKUP($D4910,LISTA!$A$2:$J$9990,8,0),"")</f>
        <v/>
      </c>
      <c r="H4910" s="40" t="str">
        <f t="shared" si="89"/>
        <v/>
      </c>
    </row>
    <row r="4911" spans="4:8" x14ac:dyDescent="0.25">
      <c r="D4911" s="100"/>
      <c r="G4911" s="19" t="str">
        <f>IFERROR(VLOOKUP($D4911,LISTA!$A$2:$J$9990,8,0),"")</f>
        <v/>
      </c>
      <c r="H4911" s="40" t="str">
        <f t="shared" si="89"/>
        <v/>
      </c>
    </row>
    <row r="4912" spans="4:8" x14ac:dyDescent="0.25">
      <c r="D4912" s="100"/>
      <c r="G4912" s="19" t="str">
        <f>IFERROR(VLOOKUP($D4912,LISTA!$A$2:$J$9990,8,0),"")</f>
        <v/>
      </c>
      <c r="H4912" s="40" t="str">
        <f t="shared" si="89"/>
        <v/>
      </c>
    </row>
    <row r="4913" spans="4:8" x14ac:dyDescent="0.25">
      <c r="D4913" s="100"/>
      <c r="G4913" s="19" t="str">
        <f>IFERROR(VLOOKUP($D4913,LISTA!$A$2:$J$9990,8,0),"")</f>
        <v/>
      </c>
      <c r="H4913" s="40" t="str">
        <f t="shared" si="89"/>
        <v/>
      </c>
    </row>
    <row r="4914" spans="4:8" x14ac:dyDescent="0.25">
      <c r="D4914" s="100"/>
      <c r="G4914" s="19" t="str">
        <f>IFERROR(VLOOKUP($D4914,LISTA!$A$2:$J$9990,8,0),"")</f>
        <v/>
      </c>
      <c r="H4914" s="40" t="str">
        <f t="shared" si="89"/>
        <v/>
      </c>
    </row>
    <row r="4915" spans="4:8" x14ac:dyDescent="0.25">
      <c r="D4915" s="100"/>
      <c r="G4915" s="19" t="str">
        <f>IFERROR(VLOOKUP($D4915,LISTA!$A$2:$J$9990,8,0),"")</f>
        <v/>
      </c>
      <c r="H4915" s="40" t="str">
        <f t="shared" si="89"/>
        <v/>
      </c>
    </row>
    <row r="4916" spans="4:8" x14ac:dyDescent="0.25">
      <c r="D4916" s="100"/>
      <c r="G4916" s="19" t="str">
        <f>IFERROR(VLOOKUP($D4916,LISTA!$A$2:$J$9990,8,0),"")</f>
        <v/>
      </c>
      <c r="H4916" s="40" t="str">
        <f t="shared" si="89"/>
        <v/>
      </c>
    </row>
    <row r="4917" spans="4:8" x14ac:dyDescent="0.25">
      <c r="D4917" s="100"/>
      <c r="G4917" s="19" t="str">
        <f>IFERROR(VLOOKUP($D4917,LISTA!$A$2:$J$9990,8,0),"")</f>
        <v/>
      </c>
      <c r="H4917" s="40" t="str">
        <f t="shared" si="89"/>
        <v/>
      </c>
    </row>
    <row r="4918" spans="4:8" x14ac:dyDescent="0.25">
      <c r="D4918" s="100"/>
      <c r="G4918" s="19" t="str">
        <f>IFERROR(VLOOKUP($D4918,LISTA!$A$2:$J$9990,8,0),"")</f>
        <v/>
      </c>
      <c r="H4918" s="40" t="str">
        <f t="shared" si="89"/>
        <v/>
      </c>
    </row>
    <row r="4919" spans="4:8" x14ac:dyDescent="0.25">
      <c r="D4919" s="100"/>
      <c r="G4919" s="19" t="str">
        <f>IFERROR(VLOOKUP($D4919,LISTA!$A$2:$J$9990,8,0),"")</f>
        <v/>
      </c>
      <c r="H4919" s="40" t="str">
        <f t="shared" si="89"/>
        <v/>
      </c>
    </row>
    <row r="4920" spans="4:8" x14ac:dyDescent="0.25">
      <c r="D4920" s="100"/>
      <c r="G4920" s="19" t="str">
        <f>IFERROR(VLOOKUP($D4920,LISTA!$A$2:$J$9990,8,0),"")</f>
        <v/>
      </c>
      <c r="H4920" s="40" t="str">
        <f t="shared" si="89"/>
        <v/>
      </c>
    </row>
    <row r="4921" spans="4:8" x14ac:dyDescent="0.25">
      <c r="D4921" s="100"/>
      <c r="G4921" s="19" t="str">
        <f>IFERROR(VLOOKUP($D4921,LISTA!$A$2:$J$9990,8,0),"")</f>
        <v/>
      </c>
      <c r="H4921" s="40" t="str">
        <f t="shared" si="89"/>
        <v/>
      </c>
    </row>
    <row r="4922" spans="4:8" x14ac:dyDescent="0.25">
      <c r="D4922" s="100"/>
      <c r="G4922" s="19" t="str">
        <f>IFERROR(VLOOKUP($D4922,LISTA!$A$2:$J$9990,8,0),"")</f>
        <v/>
      </c>
      <c r="H4922" s="40" t="str">
        <f t="shared" si="89"/>
        <v/>
      </c>
    </row>
    <row r="4923" spans="4:8" x14ac:dyDescent="0.25">
      <c r="D4923" s="100"/>
      <c r="G4923" s="19" t="str">
        <f>IFERROR(VLOOKUP($D4923,LISTA!$A$2:$J$9990,8,0),"")</f>
        <v/>
      </c>
      <c r="H4923" s="40" t="str">
        <f t="shared" si="89"/>
        <v/>
      </c>
    </row>
    <row r="4924" spans="4:8" x14ac:dyDescent="0.25">
      <c r="D4924" s="100"/>
      <c r="G4924" s="19" t="str">
        <f>IFERROR(VLOOKUP($D4924,LISTA!$A$2:$J$9990,8,0),"")</f>
        <v/>
      </c>
      <c r="H4924" s="40" t="str">
        <f t="shared" si="89"/>
        <v/>
      </c>
    </row>
    <row r="4925" spans="4:8" x14ac:dyDescent="0.25">
      <c r="D4925" s="100"/>
      <c r="G4925" s="19" t="str">
        <f>IFERROR(VLOOKUP($D4925,LISTA!$A$2:$J$9990,8,0),"")</f>
        <v/>
      </c>
      <c r="H4925" s="40" t="str">
        <f t="shared" si="89"/>
        <v/>
      </c>
    </row>
    <row r="4926" spans="4:8" x14ac:dyDescent="0.25">
      <c r="D4926" s="100"/>
      <c r="G4926" s="19" t="str">
        <f>IFERROR(VLOOKUP($D4926,LISTA!$A$2:$J$9990,8,0),"")</f>
        <v/>
      </c>
      <c r="H4926" s="40" t="str">
        <f t="shared" si="89"/>
        <v/>
      </c>
    </row>
    <row r="4927" spans="4:8" x14ac:dyDescent="0.25">
      <c r="D4927" s="100"/>
      <c r="G4927" s="19" t="str">
        <f>IFERROR(VLOOKUP($D4927,LISTA!$A$2:$J$9990,8,0),"")</f>
        <v/>
      </c>
      <c r="H4927" s="40" t="str">
        <f t="shared" si="89"/>
        <v/>
      </c>
    </row>
    <row r="4928" spans="4:8" x14ac:dyDescent="0.25">
      <c r="D4928" s="100"/>
      <c r="G4928" s="19" t="str">
        <f>IFERROR(VLOOKUP($D4928,LISTA!$A$2:$J$9990,8,0),"")</f>
        <v/>
      </c>
      <c r="H4928" s="40" t="str">
        <f t="shared" si="89"/>
        <v/>
      </c>
    </row>
    <row r="4929" spans="4:8" x14ac:dyDescent="0.25">
      <c r="D4929" s="100"/>
      <c r="G4929" s="19" t="str">
        <f>IFERROR(VLOOKUP($D4929,LISTA!$A$2:$J$9990,8,0),"")</f>
        <v/>
      </c>
      <c r="H4929" s="40" t="str">
        <f t="shared" si="89"/>
        <v/>
      </c>
    </row>
    <row r="4930" spans="4:8" x14ac:dyDescent="0.25">
      <c r="D4930" s="100"/>
      <c r="G4930" s="19" t="str">
        <f>IFERROR(VLOOKUP($D4930,LISTA!$A$2:$J$9990,8,0),"")</f>
        <v/>
      </c>
      <c r="H4930" s="40" t="str">
        <f t="shared" si="89"/>
        <v/>
      </c>
    </row>
    <row r="4931" spans="4:8" x14ac:dyDescent="0.25">
      <c r="D4931" s="100"/>
      <c r="G4931" s="19" t="str">
        <f>IFERROR(VLOOKUP($D4931,LISTA!$A$2:$J$9990,8,0),"")</f>
        <v/>
      </c>
      <c r="H4931" s="40" t="str">
        <f t="shared" si="89"/>
        <v/>
      </c>
    </row>
    <row r="4932" spans="4:8" x14ac:dyDescent="0.25">
      <c r="D4932" s="100"/>
      <c r="G4932" s="19" t="str">
        <f>IFERROR(VLOOKUP($D4932,LISTA!$A$2:$J$9990,8,0),"")</f>
        <v/>
      </c>
      <c r="H4932" s="40" t="str">
        <f t="shared" si="89"/>
        <v/>
      </c>
    </row>
    <row r="4933" spans="4:8" x14ac:dyDescent="0.25">
      <c r="D4933" s="100"/>
      <c r="G4933" s="19" t="str">
        <f>IFERROR(VLOOKUP($D4933,LISTA!$A$2:$J$9990,8,0),"")</f>
        <v/>
      </c>
      <c r="H4933" s="40" t="str">
        <f t="shared" ref="H4933:H4996" si="90">IF(OR(G4933=$K$10,G4933=$K$11,G4933=$K$14,G4933=$K$15,G4933=$K$16,G4933=$K$17,G4933=$K$18,G4933=$K$19,G4933=$K$20,G4933=$K$21,G4933=$K$22,G4933=$K$23,G4933=$K$24,G4933=$K$25,G4933=$K$26,G4933=$K$27,G4933=$K$28),$K$9,IF(OR(G4933=$K$32,G4933=$K$33),$K$31,IF(OR(G4933=$K$38),$K$37,"")))</f>
        <v/>
      </c>
    </row>
    <row r="4934" spans="4:8" x14ac:dyDescent="0.25">
      <c r="D4934" s="100"/>
      <c r="G4934" s="19" t="str">
        <f>IFERROR(VLOOKUP($D4934,LISTA!$A$2:$J$9990,8,0),"")</f>
        <v/>
      </c>
      <c r="H4934" s="40" t="str">
        <f t="shared" si="90"/>
        <v/>
      </c>
    </row>
    <row r="4935" spans="4:8" x14ac:dyDescent="0.25">
      <c r="D4935" s="100"/>
      <c r="G4935" s="19" t="str">
        <f>IFERROR(VLOOKUP($D4935,LISTA!$A$2:$J$9990,8,0),"")</f>
        <v/>
      </c>
      <c r="H4935" s="40" t="str">
        <f t="shared" si="90"/>
        <v/>
      </c>
    </row>
    <row r="4936" spans="4:8" x14ac:dyDescent="0.25">
      <c r="D4936" s="100"/>
      <c r="G4936" s="19" t="str">
        <f>IFERROR(VLOOKUP($D4936,LISTA!$A$2:$J$9990,8,0),"")</f>
        <v/>
      </c>
      <c r="H4936" s="40" t="str">
        <f t="shared" si="90"/>
        <v/>
      </c>
    </row>
    <row r="4937" spans="4:8" x14ac:dyDescent="0.25">
      <c r="D4937" s="100"/>
      <c r="G4937" s="19" t="str">
        <f>IFERROR(VLOOKUP($D4937,LISTA!$A$2:$J$9990,8,0),"")</f>
        <v/>
      </c>
      <c r="H4937" s="40" t="str">
        <f t="shared" si="90"/>
        <v/>
      </c>
    </row>
    <row r="4938" spans="4:8" x14ac:dyDescent="0.25">
      <c r="D4938" s="100"/>
      <c r="G4938" s="19" t="str">
        <f>IFERROR(VLOOKUP($D4938,LISTA!$A$2:$J$9990,8,0),"")</f>
        <v/>
      </c>
      <c r="H4938" s="40" t="str">
        <f t="shared" si="90"/>
        <v/>
      </c>
    </row>
    <row r="4939" spans="4:8" x14ac:dyDescent="0.25">
      <c r="D4939" s="100"/>
      <c r="G4939" s="19" t="str">
        <f>IFERROR(VLOOKUP($D4939,LISTA!$A$2:$J$9990,8,0),"")</f>
        <v/>
      </c>
      <c r="H4939" s="40" t="str">
        <f t="shared" si="90"/>
        <v/>
      </c>
    </row>
    <row r="4940" spans="4:8" x14ac:dyDescent="0.25">
      <c r="D4940" s="100"/>
      <c r="G4940" s="19" t="str">
        <f>IFERROR(VLOOKUP($D4940,LISTA!$A$2:$J$9990,8,0),"")</f>
        <v/>
      </c>
      <c r="H4940" s="40" t="str">
        <f t="shared" si="90"/>
        <v/>
      </c>
    </row>
    <row r="4941" spans="4:8" x14ac:dyDescent="0.25">
      <c r="D4941" s="100"/>
      <c r="G4941" s="19" t="str">
        <f>IFERROR(VLOOKUP($D4941,LISTA!$A$2:$J$9990,8,0),"")</f>
        <v/>
      </c>
      <c r="H4941" s="40" t="str">
        <f t="shared" si="90"/>
        <v/>
      </c>
    </row>
    <row r="4942" spans="4:8" x14ac:dyDescent="0.25">
      <c r="D4942" s="100"/>
      <c r="G4942" s="19" t="str">
        <f>IFERROR(VLOOKUP($D4942,LISTA!$A$2:$J$9990,8,0),"")</f>
        <v/>
      </c>
      <c r="H4942" s="40" t="str">
        <f t="shared" si="90"/>
        <v/>
      </c>
    </row>
    <row r="4943" spans="4:8" x14ac:dyDescent="0.25">
      <c r="D4943" s="100"/>
      <c r="G4943" s="19" t="str">
        <f>IFERROR(VLOOKUP($D4943,LISTA!$A$2:$J$9990,8,0),"")</f>
        <v/>
      </c>
      <c r="H4943" s="40" t="str">
        <f t="shared" si="90"/>
        <v/>
      </c>
    </row>
    <row r="4944" spans="4:8" x14ac:dyDescent="0.25">
      <c r="D4944" s="100"/>
      <c r="G4944" s="19" t="str">
        <f>IFERROR(VLOOKUP($D4944,LISTA!$A$2:$J$9990,8,0),"")</f>
        <v/>
      </c>
      <c r="H4944" s="40" t="str">
        <f t="shared" si="90"/>
        <v/>
      </c>
    </row>
    <row r="4945" spans="4:8" x14ac:dyDescent="0.25">
      <c r="D4945" s="100"/>
      <c r="G4945" s="19" t="str">
        <f>IFERROR(VLOOKUP($D4945,LISTA!$A$2:$J$9990,8,0),"")</f>
        <v/>
      </c>
      <c r="H4945" s="40" t="str">
        <f t="shared" si="90"/>
        <v/>
      </c>
    </row>
    <row r="4946" spans="4:8" x14ac:dyDescent="0.25">
      <c r="D4946" s="100"/>
      <c r="G4946" s="19" t="str">
        <f>IFERROR(VLOOKUP($D4946,LISTA!$A$2:$J$9990,8,0),"")</f>
        <v/>
      </c>
      <c r="H4946" s="40" t="str">
        <f t="shared" si="90"/>
        <v/>
      </c>
    </row>
    <row r="4947" spans="4:8" x14ac:dyDescent="0.25">
      <c r="D4947" s="100"/>
      <c r="G4947" s="19" t="str">
        <f>IFERROR(VLOOKUP($D4947,LISTA!$A$2:$J$9990,8,0),"")</f>
        <v/>
      </c>
      <c r="H4947" s="40" t="str">
        <f t="shared" si="90"/>
        <v/>
      </c>
    </row>
    <row r="4948" spans="4:8" x14ac:dyDescent="0.25">
      <c r="D4948" s="100"/>
      <c r="G4948" s="19" t="str">
        <f>IFERROR(VLOOKUP($D4948,LISTA!$A$2:$J$9990,8,0),"")</f>
        <v/>
      </c>
      <c r="H4948" s="40" t="str">
        <f t="shared" si="90"/>
        <v/>
      </c>
    </row>
    <row r="4949" spans="4:8" x14ac:dyDescent="0.25">
      <c r="D4949" s="100"/>
      <c r="G4949" s="19" t="str">
        <f>IFERROR(VLOOKUP($D4949,LISTA!$A$2:$J$9990,8,0),"")</f>
        <v/>
      </c>
      <c r="H4949" s="40" t="str">
        <f t="shared" si="90"/>
        <v/>
      </c>
    </row>
    <row r="4950" spans="4:8" x14ac:dyDescent="0.25">
      <c r="D4950" s="100"/>
      <c r="G4950" s="19" t="str">
        <f>IFERROR(VLOOKUP($D4950,LISTA!$A$2:$J$9990,8,0),"")</f>
        <v/>
      </c>
      <c r="H4950" s="40" t="str">
        <f t="shared" si="90"/>
        <v/>
      </c>
    </row>
    <row r="4951" spans="4:8" x14ac:dyDescent="0.25">
      <c r="D4951" s="100"/>
      <c r="G4951" s="19" t="str">
        <f>IFERROR(VLOOKUP($D4951,LISTA!$A$2:$J$9990,8,0),"")</f>
        <v/>
      </c>
      <c r="H4951" s="40" t="str">
        <f t="shared" si="90"/>
        <v/>
      </c>
    </row>
    <row r="4952" spans="4:8" x14ac:dyDescent="0.25">
      <c r="D4952" s="100"/>
      <c r="G4952" s="19" t="str">
        <f>IFERROR(VLOOKUP($D4952,LISTA!$A$2:$J$9990,8,0),"")</f>
        <v/>
      </c>
      <c r="H4952" s="40" t="str">
        <f t="shared" si="90"/>
        <v/>
      </c>
    </row>
    <row r="4953" spans="4:8" x14ac:dyDescent="0.25">
      <c r="D4953" s="100"/>
      <c r="G4953" s="19" t="str">
        <f>IFERROR(VLOOKUP($D4953,LISTA!$A$2:$J$9990,8,0),"")</f>
        <v/>
      </c>
      <c r="H4953" s="40" t="str">
        <f t="shared" si="90"/>
        <v/>
      </c>
    </row>
    <row r="4954" spans="4:8" x14ac:dyDescent="0.25">
      <c r="D4954" s="100"/>
      <c r="G4954" s="19" t="str">
        <f>IFERROR(VLOOKUP($D4954,LISTA!$A$2:$J$9990,8,0),"")</f>
        <v/>
      </c>
      <c r="H4954" s="40" t="str">
        <f t="shared" si="90"/>
        <v/>
      </c>
    </row>
    <row r="4955" spans="4:8" x14ac:dyDescent="0.25">
      <c r="D4955" s="100"/>
      <c r="G4955" s="19" t="str">
        <f>IFERROR(VLOOKUP($D4955,LISTA!$A$2:$J$9990,8,0),"")</f>
        <v/>
      </c>
      <c r="H4955" s="40" t="str">
        <f t="shared" si="90"/>
        <v/>
      </c>
    </row>
    <row r="4956" spans="4:8" x14ac:dyDescent="0.25">
      <c r="D4956" s="100"/>
      <c r="G4956" s="19" t="str">
        <f>IFERROR(VLOOKUP($D4956,LISTA!$A$2:$J$9990,8,0),"")</f>
        <v/>
      </c>
      <c r="H4956" s="40" t="str">
        <f t="shared" si="90"/>
        <v/>
      </c>
    </row>
    <row r="4957" spans="4:8" x14ac:dyDescent="0.25">
      <c r="D4957" s="100"/>
      <c r="G4957" s="19" t="str">
        <f>IFERROR(VLOOKUP($D4957,LISTA!$A$2:$J$9990,8,0),"")</f>
        <v/>
      </c>
      <c r="H4957" s="40" t="str">
        <f t="shared" si="90"/>
        <v/>
      </c>
    </row>
    <row r="4958" spans="4:8" x14ac:dyDescent="0.25">
      <c r="D4958" s="100"/>
      <c r="G4958" s="19" t="str">
        <f>IFERROR(VLOOKUP($D4958,LISTA!$A$2:$J$9990,8,0),"")</f>
        <v/>
      </c>
      <c r="H4958" s="40" t="str">
        <f t="shared" si="90"/>
        <v/>
      </c>
    </row>
    <row r="4959" spans="4:8" x14ac:dyDescent="0.25">
      <c r="D4959" s="100"/>
      <c r="G4959" s="19" t="str">
        <f>IFERROR(VLOOKUP($D4959,LISTA!$A$2:$J$9990,8,0),"")</f>
        <v/>
      </c>
      <c r="H4959" s="40" t="str">
        <f t="shared" si="90"/>
        <v/>
      </c>
    </row>
    <row r="4960" spans="4:8" x14ac:dyDescent="0.25">
      <c r="D4960" s="100"/>
      <c r="G4960" s="19" t="str">
        <f>IFERROR(VLOOKUP($D4960,LISTA!$A$2:$J$9990,8,0),"")</f>
        <v/>
      </c>
      <c r="H4960" s="40" t="str">
        <f t="shared" si="90"/>
        <v/>
      </c>
    </row>
    <row r="4961" spans="4:8" x14ac:dyDescent="0.25">
      <c r="D4961" s="100"/>
      <c r="G4961" s="19" t="str">
        <f>IFERROR(VLOOKUP($D4961,LISTA!$A$2:$J$9990,8,0),"")</f>
        <v/>
      </c>
      <c r="H4961" s="40" t="str">
        <f t="shared" si="90"/>
        <v/>
      </c>
    </row>
    <row r="4962" spans="4:8" x14ac:dyDescent="0.25">
      <c r="D4962" s="100"/>
      <c r="G4962" s="19" t="str">
        <f>IFERROR(VLOOKUP($D4962,LISTA!$A$2:$J$9990,8,0),"")</f>
        <v/>
      </c>
      <c r="H4962" s="40" t="str">
        <f t="shared" si="90"/>
        <v/>
      </c>
    </row>
    <row r="4963" spans="4:8" x14ac:dyDescent="0.25">
      <c r="D4963" s="100"/>
      <c r="G4963" s="19" t="str">
        <f>IFERROR(VLOOKUP($D4963,LISTA!$A$2:$J$9990,8,0),"")</f>
        <v/>
      </c>
      <c r="H4963" s="40" t="str">
        <f t="shared" si="90"/>
        <v/>
      </c>
    </row>
    <row r="4964" spans="4:8" x14ac:dyDescent="0.25">
      <c r="D4964" s="100"/>
      <c r="G4964" s="19" t="str">
        <f>IFERROR(VLOOKUP($D4964,LISTA!$A$2:$J$9990,8,0),"")</f>
        <v/>
      </c>
      <c r="H4964" s="40" t="str">
        <f t="shared" si="90"/>
        <v/>
      </c>
    </row>
    <row r="4965" spans="4:8" x14ac:dyDescent="0.25">
      <c r="D4965" s="100"/>
      <c r="G4965" s="19" t="str">
        <f>IFERROR(VLOOKUP($D4965,LISTA!$A$2:$J$9990,8,0),"")</f>
        <v/>
      </c>
      <c r="H4965" s="40" t="str">
        <f t="shared" si="90"/>
        <v/>
      </c>
    </row>
    <row r="4966" spans="4:8" x14ac:dyDescent="0.25">
      <c r="D4966" s="100"/>
      <c r="G4966" s="19" t="str">
        <f>IFERROR(VLOOKUP($D4966,LISTA!$A$2:$J$9990,8,0),"")</f>
        <v/>
      </c>
      <c r="H4966" s="40" t="str">
        <f t="shared" si="90"/>
        <v/>
      </c>
    </row>
    <row r="4967" spans="4:8" x14ac:dyDescent="0.25">
      <c r="D4967" s="100"/>
      <c r="G4967" s="19" t="str">
        <f>IFERROR(VLOOKUP($D4967,LISTA!$A$2:$J$9990,8,0),"")</f>
        <v/>
      </c>
      <c r="H4967" s="40" t="str">
        <f t="shared" si="90"/>
        <v/>
      </c>
    </row>
    <row r="4968" spans="4:8" x14ac:dyDescent="0.25">
      <c r="D4968" s="100"/>
      <c r="G4968" s="19" t="str">
        <f>IFERROR(VLOOKUP($D4968,LISTA!$A$2:$J$9990,8,0),"")</f>
        <v/>
      </c>
      <c r="H4968" s="40" t="str">
        <f t="shared" si="90"/>
        <v/>
      </c>
    </row>
    <row r="4969" spans="4:8" x14ac:dyDescent="0.25">
      <c r="D4969" s="100"/>
      <c r="G4969" s="19" t="str">
        <f>IFERROR(VLOOKUP($D4969,LISTA!$A$2:$J$9990,8,0),"")</f>
        <v/>
      </c>
      <c r="H4969" s="40" t="str">
        <f t="shared" si="90"/>
        <v/>
      </c>
    </row>
    <row r="4970" spans="4:8" x14ac:dyDescent="0.25">
      <c r="D4970" s="100"/>
      <c r="G4970" s="19" t="str">
        <f>IFERROR(VLOOKUP($D4970,LISTA!$A$2:$J$9990,8,0),"")</f>
        <v/>
      </c>
      <c r="H4970" s="40" t="str">
        <f t="shared" si="90"/>
        <v/>
      </c>
    </row>
    <row r="4971" spans="4:8" x14ac:dyDescent="0.25">
      <c r="D4971" s="100"/>
      <c r="G4971" s="19" t="str">
        <f>IFERROR(VLOOKUP($D4971,LISTA!$A$2:$J$9990,8,0),"")</f>
        <v/>
      </c>
      <c r="H4971" s="40" t="str">
        <f t="shared" si="90"/>
        <v/>
      </c>
    </row>
    <row r="4972" spans="4:8" x14ac:dyDescent="0.25">
      <c r="D4972" s="100"/>
      <c r="G4972" s="19" t="str">
        <f>IFERROR(VLOOKUP($D4972,LISTA!$A$2:$J$9990,8,0),"")</f>
        <v/>
      </c>
      <c r="H4972" s="40" t="str">
        <f t="shared" si="90"/>
        <v/>
      </c>
    </row>
    <row r="4973" spans="4:8" x14ac:dyDescent="0.25">
      <c r="D4973" s="100"/>
      <c r="G4973" s="19" t="str">
        <f>IFERROR(VLOOKUP($D4973,LISTA!$A$2:$J$9990,8,0),"")</f>
        <v/>
      </c>
      <c r="H4973" s="40" t="str">
        <f t="shared" si="90"/>
        <v/>
      </c>
    </row>
    <row r="4974" spans="4:8" x14ac:dyDescent="0.25">
      <c r="D4974" s="100"/>
      <c r="G4974" s="19" t="str">
        <f>IFERROR(VLOOKUP($D4974,LISTA!$A$2:$J$9990,8,0),"")</f>
        <v/>
      </c>
      <c r="H4974" s="40" t="str">
        <f t="shared" si="90"/>
        <v/>
      </c>
    </row>
    <row r="4975" spans="4:8" x14ac:dyDescent="0.25">
      <c r="D4975" s="100"/>
      <c r="G4975" s="19" t="str">
        <f>IFERROR(VLOOKUP($D4975,LISTA!$A$2:$J$9990,8,0),"")</f>
        <v/>
      </c>
      <c r="H4975" s="40" t="str">
        <f t="shared" si="90"/>
        <v/>
      </c>
    </row>
    <row r="4976" spans="4:8" x14ac:dyDescent="0.25">
      <c r="D4976" s="100"/>
      <c r="G4976" s="19" t="str">
        <f>IFERROR(VLOOKUP($D4976,LISTA!$A$2:$J$9990,8,0),"")</f>
        <v/>
      </c>
      <c r="H4976" s="40" t="str">
        <f t="shared" si="90"/>
        <v/>
      </c>
    </row>
    <row r="4977" spans="4:8" x14ac:dyDescent="0.25">
      <c r="D4977" s="100"/>
      <c r="G4977" s="19" t="str">
        <f>IFERROR(VLOOKUP($D4977,LISTA!$A$2:$J$9990,8,0),"")</f>
        <v/>
      </c>
      <c r="H4977" s="40" t="str">
        <f t="shared" si="90"/>
        <v/>
      </c>
    </row>
    <row r="4978" spans="4:8" x14ac:dyDescent="0.25">
      <c r="D4978" s="100"/>
      <c r="G4978" s="19" t="str">
        <f>IFERROR(VLOOKUP($D4978,LISTA!$A$2:$J$9990,8,0),"")</f>
        <v/>
      </c>
      <c r="H4978" s="40" t="str">
        <f t="shared" si="90"/>
        <v/>
      </c>
    </row>
    <row r="4979" spans="4:8" x14ac:dyDescent="0.25">
      <c r="D4979" s="100"/>
      <c r="G4979" s="19" t="str">
        <f>IFERROR(VLOOKUP($D4979,LISTA!$A$2:$J$9990,8,0),"")</f>
        <v/>
      </c>
      <c r="H4979" s="40" t="str">
        <f t="shared" si="90"/>
        <v/>
      </c>
    </row>
    <row r="4980" spans="4:8" x14ac:dyDescent="0.25">
      <c r="D4980" s="100"/>
      <c r="G4980" s="19" t="str">
        <f>IFERROR(VLOOKUP($D4980,LISTA!$A$2:$J$9990,8,0),"")</f>
        <v/>
      </c>
      <c r="H4980" s="40" t="str">
        <f t="shared" si="90"/>
        <v/>
      </c>
    </row>
    <row r="4981" spans="4:8" x14ac:dyDescent="0.25">
      <c r="D4981" s="100"/>
      <c r="G4981" s="19" t="str">
        <f>IFERROR(VLOOKUP($D4981,LISTA!$A$2:$J$9990,8,0),"")</f>
        <v/>
      </c>
      <c r="H4981" s="40" t="str">
        <f t="shared" si="90"/>
        <v/>
      </c>
    </row>
    <row r="4982" spans="4:8" x14ac:dyDescent="0.25">
      <c r="D4982" s="100"/>
      <c r="G4982" s="19" t="str">
        <f>IFERROR(VLOOKUP($D4982,LISTA!$A$2:$J$9990,8,0),"")</f>
        <v/>
      </c>
      <c r="H4982" s="40" t="str">
        <f t="shared" si="90"/>
        <v/>
      </c>
    </row>
    <row r="4983" spans="4:8" x14ac:dyDescent="0.25">
      <c r="D4983" s="100"/>
      <c r="G4983" s="19" t="str">
        <f>IFERROR(VLOOKUP($D4983,LISTA!$A$2:$J$9990,8,0),"")</f>
        <v/>
      </c>
      <c r="H4983" s="40" t="str">
        <f t="shared" si="90"/>
        <v/>
      </c>
    </row>
    <row r="4984" spans="4:8" x14ac:dyDescent="0.25">
      <c r="D4984" s="100"/>
      <c r="G4984" s="19" t="str">
        <f>IFERROR(VLOOKUP($D4984,LISTA!$A$2:$J$9990,8,0),"")</f>
        <v/>
      </c>
      <c r="H4984" s="40" t="str">
        <f t="shared" si="90"/>
        <v/>
      </c>
    </row>
    <row r="4985" spans="4:8" x14ac:dyDescent="0.25">
      <c r="D4985" s="100"/>
      <c r="G4985" s="19" t="str">
        <f>IFERROR(VLOOKUP($D4985,LISTA!$A$2:$J$9990,8,0),"")</f>
        <v/>
      </c>
      <c r="H4985" s="40" t="str">
        <f t="shared" si="90"/>
        <v/>
      </c>
    </row>
    <row r="4986" spans="4:8" x14ac:dyDescent="0.25">
      <c r="D4986" s="100"/>
      <c r="G4986" s="19" t="str">
        <f>IFERROR(VLOOKUP($D4986,LISTA!$A$2:$J$9990,8,0),"")</f>
        <v/>
      </c>
      <c r="H4986" s="40" t="str">
        <f t="shared" si="90"/>
        <v/>
      </c>
    </row>
    <row r="4987" spans="4:8" x14ac:dyDescent="0.25">
      <c r="D4987" s="100"/>
      <c r="G4987" s="19" t="str">
        <f>IFERROR(VLOOKUP($D4987,LISTA!$A$2:$J$9990,8,0),"")</f>
        <v/>
      </c>
      <c r="H4987" s="40" t="str">
        <f t="shared" si="90"/>
        <v/>
      </c>
    </row>
    <row r="4988" spans="4:8" x14ac:dyDescent="0.25">
      <c r="D4988" s="100"/>
      <c r="G4988" s="19" t="str">
        <f>IFERROR(VLOOKUP($D4988,LISTA!$A$2:$J$9990,8,0),"")</f>
        <v/>
      </c>
      <c r="H4988" s="40" t="str">
        <f t="shared" si="90"/>
        <v/>
      </c>
    </row>
    <row r="4989" spans="4:8" x14ac:dyDescent="0.25">
      <c r="D4989" s="100"/>
      <c r="G4989" s="19" t="str">
        <f>IFERROR(VLOOKUP($D4989,LISTA!$A$2:$J$9990,8,0),"")</f>
        <v/>
      </c>
      <c r="H4989" s="40" t="str">
        <f t="shared" si="90"/>
        <v/>
      </c>
    </row>
    <row r="4990" spans="4:8" x14ac:dyDescent="0.25">
      <c r="D4990" s="100"/>
      <c r="G4990" s="19" t="str">
        <f>IFERROR(VLOOKUP($D4990,LISTA!$A$2:$J$9990,8,0),"")</f>
        <v/>
      </c>
      <c r="H4990" s="40" t="str">
        <f t="shared" si="90"/>
        <v/>
      </c>
    </row>
    <row r="4991" spans="4:8" x14ac:dyDescent="0.25">
      <c r="D4991" s="100"/>
      <c r="G4991" s="19" t="str">
        <f>IFERROR(VLOOKUP($D4991,LISTA!$A$2:$J$9990,8,0),"")</f>
        <v/>
      </c>
      <c r="H4991" s="40" t="str">
        <f t="shared" si="90"/>
        <v/>
      </c>
    </row>
    <row r="4992" spans="4:8" x14ac:dyDescent="0.25">
      <c r="D4992" s="100"/>
      <c r="G4992" s="19" t="str">
        <f>IFERROR(VLOOKUP($D4992,LISTA!$A$2:$J$9990,8,0),"")</f>
        <v/>
      </c>
      <c r="H4992" s="40" t="str">
        <f t="shared" si="90"/>
        <v/>
      </c>
    </row>
    <row r="4993" spans="4:8" x14ac:dyDescent="0.25">
      <c r="D4993" s="100"/>
      <c r="G4993" s="19" t="str">
        <f>IFERROR(VLOOKUP($D4993,LISTA!$A$2:$J$9990,8,0),"")</f>
        <v/>
      </c>
      <c r="H4993" s="40" t="str">
        <f t="shared" si="90"/>
        <v/>
      </c>
    </row>
    <row r="4994" spans="4:8" x14ac:dyDescent="0.25">
      <c r="D4994" s="100"/>
      <c r="G4994" s="19" t="str">
        <f>IFERROR(VLOOKUP($D4994,LISTA!$A$2:$J$9990,8,0),"")</f>
        <v/>
      </c>
      <c r="H4994" s="40" t="str">
        <f t="shared" si="90"/>
        <v/>
      </c>
    </row>
    <row r="4995" spans="4:8" x14ac:dyDescent="0.25">
      <c r="D4995" s="100"/>
      <c r="G4995" s="19" t="str">
        <f>IFERROR(VLOOKUP($D4995,LISTA!$A$2:$J$9990,8,0),"")</f>
        <v/>
      </c>
      <c r="H4995" s="40" t="str">
        <f t="shared" si="90"/>
        <v/>
      </c>
    </row>
    <row r="4996" spans="4:8" x14ac:dyDescent="0.25">
      <c r="D4996" s="100"/>
      <c r="G4996" s="19" t="str">
        <f>IFERROR(VLOOKUP($D4996,LISTA!$A$2:$J$9990,8,0),"")</f>
        <v/>
      </c>
      <c r="H4996" s="40" t="str">
        <f t="shared" si="90"/>
        <v/>
      </c>
    </row>
    <row r="4997" spans="4:8" x14ac:dyDescent="0.25">
      <c r="D4997" s="100"/>
      <c r="G4997" s="19" t="str">
        <f>IFERROR(VLOOKUP($D4997,LISTA!$A$2:$J$9990,8,0),"")</f>
        <v/>
      </c>
      <c r="H4997" s="40" t="str">
        <f t="shared" ref="H4997:H5060" si="91">IF(OR(G4997=$K$10,G4997=$K$11,G4997=$K$14,G4997=$K$15,G4997=$K$16,G4997=$K$17,G4997=$K$18,G4997=$K$19,G4997=$K$20,G4997=$K$21,G4997=$K$22,G4997=$K$23,G4997=$K$24,G4997=$K$25,G4997=$K$26,G4997=$K$27,G4997=$K$28),$K$9,IF(OR(G4997=$K$32,G4997=$K$33),$K$31,IF(OR(G4997=$K$38),$K$37,"")))</f>
        <v/>
      </c>
    </row>
    <row r="4998" spans="4:8" x14ac:dyDescent="0.25">
      <c r="D4998" s="100"/>
      <c r="G4998" s="19" t="str">
        <f>IFERROR(VLOOKUP($D4998,LISTA!$A$2:$J$9990,8,0),"")</f>
        <v/>
      </c>
      <c r="H4998" s="40" t="str">
        <f t="shared" si="91"/>
        <v/>
      </c>
    </row>
    <row r="4999" spans="4:8" x14ac:dyDescent="0.25">
      <c r="D4999" s="100"/>
      <c r="G4999" s="19" t="str">
        <f>IFERROR(VLOOKUP($D4999,LISTA!$A$2:$J$9990,8,0),"")</f>
        <v/>
      </c>
      <c r="H4999" s="40" t="str">
        <f t="shared" si="91"/>
        <v/>
      </c>
    </row>
    <row r="5000" spans="4:8" x14ac:dyDescent="0.25">
      <c r="D5000" s="100"/>
      <c r="G5000" s="19" t="str">
        <f>IFERROR(VLOOKUP($D5000,LISTA!$A$2:$J$9990,8,0),"")</f>
        <v/>
      </c>
      <c r="H5000" s="40" t="str">
        <f t="shared" si="91"/>
        <v/>
      </c>
    </row>
    <row r="5001" spans="4:8" x14ac:dyDescent="0.25">
      <c r="D5001" s="100"/>
      <c r="G5001" s="19" t="str">
        <f>IFERROR(VLOOKUP($D5001,LISTA!$A$2:$J$9990,8,0),"")</f>
        <v/>
      </c>
      <c r="H5001" s="40" t="str">
        <f t="shared" si="91"/>
        <v/>
      </c>
    </row>
    <row r="5002" spans="4:8" x14ac:dyDescent="0.25">
      <c r="D5002" s="100"/>
      <c r="G5002" s="19" t="str">
        <f>IFERROR(VLOOKUP($D5002,LISTA!$A$2:$J$9990,8,0),"")</f>
        <v/>
      </c>
      <c r="H5002" s="40" t="str">
        <f t="shared" si="91"/>
        <v/>
      </c>
    </row>
    <row r="5003" spans="4:8" x14ac:dyDescent="0.25">
      <c r="D5003" s="100"/>
      <c r="G5003" s="19" t="str">
        <f>IFERROR(VLOOKUP($D5003,LISTA!$A$2:$J$9990,8,0),"")</f>
        <v/>
      </c>
      <c r="H5003" s="40" t="str">
        <f t="shared" si="91"/>
        <v/>
      </c>
    </row>
    <row r="5004" spans="4:8" x14ac:dyDescent="0.25">
      <c r="D5004" s="100"/>
      <c r="G5004" s="19" t="str">
        <f>IFERROR(VLOOKUP($D5004,LISTA!$A$2:$J$9990,8,0),"")</f>
        <v/>
      </c>
      <c r="H5004" s="40" t="str">
        <f t="shared" si="91"/>
        <v/>
      </c>
    </row>
    <row r="5005" spans="4:8" x14ac:dyDescent="0.25">
      <c r="D5005" s="100"/>
      <c r="G5005" s="19" t="str">
        <f>IFERROR(VLOOKUP($D5005,LISTA!$A$2:$J$9990,8,0),"")</f>
        <v/>
      </c>
      <c r="H5005" s="40" t="str">
        <f t="shared" si="91"/>
        <v/>
      </c>
    </row>
    <row r="5006" spans="4:8" x14ac:dyDescent="0.25">
      <c r="D5006" s="100"/>
      <c r="G5006" s="19" t="str">
        <f>IFERROR(VLOOKUP($D5006,LISTA!$A$2:$J$9990,8,0),"")</f>
        <v/>
      </c>
      <c r="H5006" s="40" t="str">
        <f t="shared" si="91"/>
        <v/>
      </c>
    </row>
    <row r="5007" spans="4:8" x14ac:dyDescent="0.25">
      <c r="D5007" s="100"/>
      <c r="G5007" s="19" t="str">
        <f>IFERROR(VLOOKUP($D5007,LISTA!$A$2:$J$9990,8,0),"")</f>
        <v/>
      </c>
      <c r="H5007" s="40" t="str">
        <f t="shared" si="91"/>
        <v/>
      </c>
    </row>
    <row r="5008" spans="4:8" x14ac:dyDescent="0.25">
      <c r="D5008" s="100"/>
      <c r="G5008" s="19" t="str">
        <f>IFERROR(VLOOKUP($D5008,LISTA!$A$2:$J$9990,8,0),"")</f>
        <v/>
      </c>
      <c r="H5008" s="40" t="str">
        <f t="shared" si="91"/>
        <v/>
      </c>
    </row>
    <row r="5009" spans="4:8" x14ac:dyDescent="0.25">
      <c r="D5009" s="100"/>
      <c r="G5009" s="19" t="str">
        <f>IFERROR(VLOOKUP($D5009,LISTA!$A$2:$J$9990,8,0),"")</f>
        <v/>
      </c>
      <c r="H5009" s="40" t="str">
        <f t="shared" si="91"/>
        <v/>
      </c>
    </row>
    <row r="5010" spans="4:8" x14ac:dyDescent="0.25">
      <c r="D5010" s="100"/>
      <c r="G5010" s="19" t="str">
        <f>IFERROR(VLOOKUP($D5010,LISTA!$A$2:$J$9990,8,0),"")</f>
        <v/>
      </c>
      <c r="H5010" s="40" t="str">
        <f t="shared" si="91"/>
        <v/>
      </c>
    </row>
    <row r="5011" spans="4:8" x14ac:dyDescent="0.25">
      <c r="D5011" s="100"/>
      <c r="G5011" s="19" t="str">
        <f>IFERROR(VLOOKUP($D5011,LISTA!$A$2:$J$9990,8,0),"")</f>
        <v/>
      </c>
      <c r="H5011" s="40" t="str">
        <f t="shared" si="91"/>
        <v/>
      </c>
    </row>
    <row r="5012" spans="4:8" x14ac:dyDescent="0.25">
      <c r="D5012" s="100"/>
      <c r="G5012" s="19" t="str">
        <f>IFERROR(VLOOKUP($D5012,LISTA!$A$2:$J$9990,8,0),"")</f>
        <v/>
      </c>
      <c r="H5012" s="40" t="str">
        <f t="shared" si="91"/>
        <v/>
      </c>
    </row>
    <row r="5013" spans="4:8" x14ac:dyDescent="0.25">
      <c r="D5013" s="100"/>
      <c r="G5013" s="19" t="str">
        <f>IFERROR(VLOOKUP($D5013,LISTA!$A$2:$J$9990,8,0),"")</f>
        <v/>
      </c>
      <c r="H5013" s="40" t="str">
        <f t="shared" si="91"/>
        <v/>
      </c>
    </row>
    <row r="5014" spans="4:8" x14ac:dyDescent="0.25">
      <c r="D5014" s="100"/>
      <c r="G5014" s="19" t="str">
        <f>IFERROR(VLOOKUP($D5014,LISTA!$A$2:$J$9990,8,0),"")</f>
        <v/>
      </c>
      <c r="H5014" s="40" t="str">
        <f t="shared" si="91"/>
        <v/>
      </c>
    </row>
    <row r="5015" spans="4:8" x14ac:dyDescent="0.25">
      <c r="D5015" s="100"/>
      <c r="G5015" s="19" t="str">
        <f>IFERROR(VLOOKUP($D5015,LISTA!$A$2:$J$9990,8,0),"")</f>
        <v/>
      </c>
      <c r="H5015" s="40" t="str">
        <f t="shared" si="91"/>
        <v/>
      </c>
    </row>
    <row r="5016" spans="4:8" x14ac:dyDescent="0.25">
      <c r="D5016" s="100"/>
      <c r="G5016" s="19" t="str">
        <f>IFERROR(VLOOKUP($D5016,LISTA!$A$2:$J$9990,8,0),"")</f>
        <v/>
      </c>
      <c r="H5016" s="40" t="str">
        <f t="shared" si="91"/>
        <v/>
      </c>
    </row>
    <row r="5017" spans="4:8" x14ac:dyDescent="0.25">
      <c r="D5017" s="100"/>
      <c r="G5017" s="19" t="str">
        <f>IFERROR(VLOOKUP($D5017,LISTA!$A$2:$J$9990,8,0),"")</f>
        <v/>
      </c>
      <c r="H5017" s="40" t="str">
        <f t="shared" si="91"/>
        <v/>
      </c>
    </row>
    <row r="5018" spans="4:8" x14ac:dyDescent="0.25">
      <c r="D5018" s="100"/>
      <c r="G5018" s="19" t="str">
        <f>IFERROR(VLOOKUP($D5018,LISTA!$A$2:$J$9990,8,0),"")</f>
        <v/>
      </c>
      <c r="H5018" s="40" t="str">
        <f t="shared" si="91"/>
        <v/>
      </c>
    </row>
    <row r="5019" spans="4:8" x14ac:dyDescent="0.25">
      <c r="D5019" s="100"/>
      <c r="G5019" s="19" t="str">
        <f>IFERROR(VLOOKUP($D5019,LISTA!$A$2:$J$9990,8,0),"")</f>
        <v/>
      </c>
      <c r="H5019" s="40" t="str">
        <f t="shared" si="91"/>
        <v/>
      </c>
    </row>
    <row r="5020" spans="4:8" x14ac:dyDescent="0.25">
      <c r="D5020" s="100"/>
      <c r="G5020" s="19" t="str">
        <f>IFERROR(VLOOKUP($D5020,LISTA!$A$2:$J$9990,8,0),"")</f>
        <v/>
      </c>
      <c r="H5020" s="40" t="str">
        <f t="shared" si="91"/>
        <v/>
      </c>
    </row>
    <row r="5021" spans="4:8" x14ac:dyDescent="0.25">
      <c r="D5021" s="100"/>
      <c r="G5021" s="19" t="str">
        <f>IFERROR(VLOOKUP($D5021,LISTA!$A$2:$J$9990,8,0),"")</f>
        <v/>
      </c>
      <c r="H5021" s="40" t="str">
        <f t="shared" si="91"/>
        <v/>
      </c>
    </row>
    <row r="5022" spans="4:8" x14ac:dyDescent="0.25">
      <c r="D5022" s="100"/>
      <c r="G5022" s="19" t="str">
        <f>IFERROR(VLOOKUP($D5022,LISTA!$A$2:$J$9990,8,0),"")</f>
        <v/>
      </c>
      <c r="H5022" s="40" t="str">
        <f t="shared" si="91"/>
        <v/>
      </c>
    </row>
    <row r="5023" spans="4:8" x14ac:dyDescent="0.25">
      <c r="D5023" s="100"/>
      <c r="G5023" s="19" t="str">
        <f>IFERROR(VLOOKUP($D5023,LISTA!$A$2:$J$9990,8,0),"")</f>
        <v/>
      </c>
      <c r="H5023" s="40" t="str">
        <f t="shared" si="91"/>
        <v/>
      </c>
    </row>
    <row r="5024" spans="4:8" x14ac:dyDescent="0.25">
      <c r="D5024" s="100"/>
      <c r="G5024" s="19" t="str">
        <f>IFERROR(VLOOKUP($D5024,LISTA!$A$2:$J$9990,8,0),"")</f>
        <v/>
      </c>
      <c r="H5024" s="40" t="str">
        <f t="shared" si="91"/>
        <v/>
      </c>
    </row>
    <row r="5025" spans="4:8" x14ac:dyDescent="0.25">
      <c r="D5025" s="100"/>
      <c r="G5025" s="19" t="str">
        <f>IFERROR(VLOOKUP($D5025,LISTA!$A$2:$J$9990,8,0),"")</f>
        <v/>
      </c>
      <c r="H5025" s="40" t="str">
        <f t="shared" si="91"/>
        <v/>
      </c>
    </row>
    <row r="5026" spans="4:8" x14ac:dyDescent="0.25">
      <c r="D5026" s="100"/>
      <c r="G5026" s="19" t="str">
        <f>IFERROR(VLOOKUP($D5026,LISTA!$A$2:$J$9990,8,0),"")</f>
        <v/>
      </c>
      <c r="H5026" s="40" t="str">
        <f t="shared" si="91"/>
        <v/>
      </c>
    </row>
    <row r="5027" spans="4:8" x14ac:dyDescent="0.25">
      <c r="D5027" s="100"/>
      <c r="G5027" s="19" t="str">
        <f>IFERROR(VLOOKUP($D5027,LISTA!$A$2:$J$9990,8,0),"")</f>
        <v/>
      </c>
      <c r="H5027" s="40" t="str">
        <f t="shared" si="91"/>
        <v/>
      </c>
    </row>
    <row r="5028" spans="4:8" x14ac:dyDescent="0.25">
      <c r="D5028" s="100"/>
      <c r="G5028" s="19" t="str">
        <f>IFERROR(VLOOKUP($D5028,LISTA!$A$2:$J$9990,8,0),"")</f>
        <v/>
      </c>
      <c r="H5028" s="40" t="str">
        <f t="shared" si="91"/>
        <v/>
      </c>
    </row>
    <row r="5029" spans="4:8" x14ac:dyDescent="0.25">
      <c r="D5029" s="100"/>
      <c r="G5029" s="19" t="str">
        <f>IFERROR(VLOOKUP($D5029,LISTA!$A$2:$J$9990,8,0),"")</f>
        <v/>
      </c>
      <c r="H5029" s="40" t="str">
        <f t="shared" si="91"/>
        <v/>
      </c>
    </row>
    <row r="5030" spans="4:8" x14ac:dyDescent="0.25">
      <c r="D5030" s="100"/>
      <c r="G5030" s="19" t="str">
        <f>IFERROR(VLOOKUP($D5030,LISTA!$A$2:$J$9990,8,0),"")</f>
        <v/>
      </c>
      <c r="H5030" s="40" t="str">
        <f t="shared" si="91"/>
        <v/>
      </c>
    </row>
    <row r="5031" spans="4:8" x14ac:dyDescent="0.25">
      <c r="D5031" s="100"/>
      <c r="G5031" s="19" t="str">
        <f>IFERROR(VLOOKUP($D5031,LISTA!$A$2:$J$9990,8,0),"")</f>
        <v/>
      </c>
      <c r="H5031" s="40" t="str">
        <f t="shared" si="91"/>
        <v/>
      </c>
    </row>
    <row r="5032" spans="4:8" x14ac:dyDescent="0.25">
      <c r="D5032" s="100"/>
      <c r="G5032" s="19" t="str">
        <f>IFERROR(VLOOKUP($D5032,LISTA!$A$2:$J$9990,8,0),"")</f>
        <v/>
      </c>
      <c r="H5032" s="40" t="str">
        <f t="shared" si="91"/>
        <v/>
      </c>
    </row>
    <row r="5033" spans="4:8" x14ac:dyDescent="0.25">
      <c r="D5033" s="100"/>
      <c r="G5033" s="19" t="str">
        <f>IFERROR(VLOOKUP($D5033,LISTA!$A$2:$J$9990,8,0),"")</f>
        <v/>
      </c>
      <c r="H5033" s="40" t="str">
        <f t="shared" si="91"/>
        <v/>
      </c>
    </row>
    <row r="5034" spans="4:8" x14ac:dyDescent="0.25">
      <c r="D5034" s="100"/>
      <c r="G5034" s="19" t="str">
        <f>IFERROR(VLOOKUP($D5034,LISTA!$A$2:$J$9990,8,0),"")</f>
        <v/>
      </c>
      <c r="H5034" s="40" t="str">
        <f t="shared" si="91"/>
        <v/>
      </c>
    </row>
    <row r="5035" spans="4:8" x14ac:dyDescent="0.25">
      <c r="D5035" s="100"/>
      <c r="G5035" s="19" t="str">
        <f>IFERROR(VLOOKUP($D5035,LISTA!$A$2:$J$9990,8,0),"")</f>
        <v/>
      </c>
      <c r="H5035" s="40" t="str">
        <f t="shared" si="91"/>
        <v/>
      </c>
    </row>
    <row r="5036" spans="4:8" x14ac:dyDescent="0.25">
      <c r="D5036" s="100"/>
      <c r="G5036" s="19" t="str">
        <f>IFERROR(VLOOKUP($D5036,LISTA!$A$2:$J$9990,8,0),"")</f>
        <v/>
      </c>
      <c r="H5036" s="40" t="str">
        <f t="shared" si="91"/>
        <v/>
      </c>
    </row>
    <row r="5037" spans="4:8" x14ac:dyDescent="0.25">
      <c r="D5037" s="100"/>
      <c r="G5037" s="19" t="str">
        <f>IFERROR(VLOOKUP($D5037,LISTA!$A$2:$J$9990,8,0),"")</f>
        <v/>
      </c>
      <c r="H5037" s="40" t="str">
        <f t="shared" si="91"/>
        <v/>
      </c>
    </row>
    <row r="5038" spans="4:8" x14ac:dyDescent="0.25">
      <c r="D5038" s="100"/>
      <c r="G5038" s="19" t="str">
        <f>IFERROR(VLOOKUP($D5038,LISTA!$A$2:$J$9990,8,0),"")</f>
        <v/>
      </c>
      <c r="H5038" s="40" t="str">
        <f t="shared" si="91"/>
        <v/>
      </c>
    </row>
    <row r="5039" spans="4:8" x14ac:dyDescent="0.25">
      <c r="D5039" s="100"/>
      <c r="G5039" s="19" t="str">
        <f>IFERROR(VLOOKUP($D5039,LISTA!$A$2:$J$9990,8,0),"")</f>
        <v/>
      </c>
      <c r="H5039" s="40" t="str">
        <f t="shared" si="91"/>
        <v/>
      </c>
    </row>
    <row r="5040" spans="4:8" x14ac:dyDescent="0.25">
      <c r="D5040" s="100"/>
      <c r="G5040" s="19" t="str">
        <f>IFERROR(VLOOKUP($D5040,LISTA!$A$2:$J$9990,8,0),"")</f>
        <v/>
      </c>
      <c r="H5040" s="40" t="str">
        <f t="shared" si="91"/>
        <v/>
      </c>
    </row>
    <row r="5041" spans="4:8" x14ac:dyDescent="0.25">
      <c r="D5041" s="100"/>
      <c r="G5041" s="19" t="str">
        <f>IFERROR(VLOOKUP($D5041,LISTA!$A$2:$J$9990,8,0),"")</f>
        <v/>
      </c>
      <c r="H5041" s="40" t="str">
        <f t="shared" si="91"/>
        <v/>
      </c>
    </row>
    <row r="5042" spans="4:8" x14ac:dyDescent="0.25">
      <c r="D5042" s="100"/>
      <c r="G5042" s="19" t="str">
        <f>IFERROR(VLOOKUP($D5042,LISTA!$A$2:$J$9990,8,0),"")</f>
        <v/>
      </c>
      <c r="H5042" s="40" t="str">
        <f t="shared" si="91"/>
        <v/>
      </c>
    </row>
    <row r="5043" spans="4:8" x14ac:dyDescent="0.25">
      <c r="D5043" s="100"/>
      <c r="G5043" s="19" t="str">
        <f>IFERROR(VLOOKUP($D5043,LISTA!$A$2:$J$9990,8,0),"")</f>
        <v/>
      </c>
      <c r="H5043" s="40" t="str">
        <f t="shared" si="91"/>
        <v/>
      </c>
    </row>
    <row r="5044" spans="4:8" x14ac:dyDescent="0.25">
      <c r="D5044" s="100"/>
      <c r="G5044" s="19" t="str">
        <f>IFERROR(VLOOKUP($D5044,LISTA!$A$2:$J$9990,8,0),"")</f>
        <v/>
      </c>
      <c r="H5044" s="40" t="str">
        <f t="shared" si="91"/>
        <v/>
      </c>
    </row>
    <row r="5045" spans="4:8" x14ac:dyDescent="0.25">
      <c r="D5045" s="100"/>
      <c r="G5045" s="19" t="str">
        <f>IFERROR(VLOOKUP($D5045,LISTA!$A$2:$J$9990,8,0),"")</f>
        <v/>
      </c>
      <c r="H5045" s="40" t="str">
        <f t="shared" si="91"/>
        <v/>
      </c>
    </row>
    <row r="5046" spans="4:8" x14ac:dyDescent="0.25">
      <c r="D5046" s="100"/>
      <c r="G5046" s="19" t="str">
        <f>IFERROR(VLOOKUP($D5046,LISTA!$A$2:$J$9990,8,0),"")</f>
        <v/>
      </c>
      <c r="H5046" s="40" t="str">
        <f t="shared" si="91"/>
        <v/>
      </c>
    </row>
    <row r="5047" spans="4:8" x14ac:dyDescent="0.25">
      <c r="D5047" s="100"/>
      <c r="G5047" s="19" t="str">
        <f>IFERROR(VLOOKUP($D5047,LISTA!$A$2:$J$9990,8,0),"")</f>
        <v/>
      </c>
      <c r="H5047" s="40" t="str">
        <f t="shared" si="91"/>
        <v/>
      </c>
    </row>
    <row r="5048" spans="4:8" x14ac:dyDescent="0.25">
      <c r="D5048" s="100"/>
      <c r="G5048" s="19" t="str">
        <f>IFERROR(VLOOKUP($D5048,LISTA!$A$2:$J$9990,8,0),"")</f>
        <v/>
      </c>
      <c r="H5048" s="40" t="str">
        <f t="shared" si="91"/>
        <v/>
      </c>
    </row>
    <row r="5049" spans="4:8" x14ac:dyDescent="0.25">
      <c r="D5049" s="100"/>
      <c r="G5049" s="19" t="str">
        <f>IFERROR(VLOOKUP($D5049,LISTA!$A$2:$J$9990,8,0),"")</f>
        <v/>
      </c>
      <c r="H5049" s="40" t="str">
        <f t="shared" si="91"/>
        <v/>
      </c>
    </row>
    <row r="5050" spans="4:8" x14ac:dyDescent="0.25">
      <c r="D5050" s="100"/>
      <c r="G5050" s="19" t="str">
        <f>IFERROR(VLOOKUP($D5050,LISTA!$A$2:$J$9990,8,0),"")</f>
        <v/>
      </c>
      <c r="H5050" s="40" t="str">
        <f t="shared" si="91"/>
        <v/>
      </c>
    </row>
    <row r="5051" spans="4:8" x14ac:dyDescent="0.25">
      <c r="D5051" s="100"/>
      <c r="G5051" s="19" t="str">
        <f>IFERROR(VLOOKUP($D5051,LISTA!$A$2:$J$9990,8,0),"")</f>
        <v/>
      </c>
      <c r="H5051" s="40" t="str">
        <f t="shared" si="91"/>
        <v/>
      </c>
    </row>
    <row r="5052" spans="4:8" x14ac:dyDescent="0.25">
      <c r="D5052" s="100"/>
      <c r="G5052" s="19" t="str">
        <f>IFERROR(VLOOKUP($D5052,LISTA!$A$2:$J$9990,8,0),"")</f>
        <v/>
      </c>
      <c r="H5052" s="40" t="str">
        <f t="shared" si="91"/>
        <v/>
      </c>
    </row>
    <row r="5053" spans="4:8" x14ac:dyDescent="0.25">
      <c r="D5053" s="100"/>
      <c r="G5053" s="19" t="str">
        <f>IFERROR(VLOOKUP($D5053,LISTA!$A$2:$J$9990,8,0),"")</f>
        <v/>
      </c>
      <c r="H5053" s="40" t="str">
        <f t="shared" si="91"/>
        <v/>
      </c>
    </row>
    <row r="5054" spans="4:8" x14ac:dyDescent="0.25">
      <c r="D5054" s="100"/>
      <c r="G5054" s="19" t="str">
        <f>IFERROR(VLOOKUP($D5054,LISTA!$A$2:$J$9990,8,0),"")</f>
        <v/>
      </c>
      <c r="H5054" s="40" t="str">
        <f t="shared" si="91"/>
        <v/>
      </c>
    </row>
    <row r="5055" spans="4:8" x14ac:dyDescent="0.25">
      <c r="D5055" s="100"/>
      <c r="G5055" s="19" t="str">
        <f>IFERROR(VLOOKUP($D5055,LISTA!$A$2:$J$9990,8,0),"")</f>
        <v/>
      </c>
      <c r="H5055" s="40" t="str">
        <f t="shared" si="91"/>
        <v/>
      </c>
    </row>
    <row r="5056" spans="4:8" x14ac:dyDescent="0.25">
      <c r="D5056" s="100"/>
      <c r="G5056" s="19" t="str">
        <f>IFERROR(VLOOKUP($D5056,LISTA!$A$2:$J$9990,8,0),"")</f>
        <v/>
      </c>
      <c r="H5056" s="40" t="str">
        <f t="shared" si="91"/>
        <v/>
      </c>
    </row>
    <row r="5057" spans="4:8" x14ac:dyDescent="0.25">
      <c r="D5057" s="100"/>
      <c r="G5057" s="19" t="str">
        <f>IFERROR(VLOOKUP($D5057,LISTA!$A$2:$J$9990,8,0),"")</f>
        <v/>
      </c>
      <c r="H5057" s="40" t="str">
        <f t="shared" si="91"/>
        <v/>
      </c>
    </row>
    <row r="5058" spans="4:8" x14ac:dyDescent="0.25">
      <c r="D5058" s="100"/>
      <c r="G5058" s="19" t="str">
        <f>IFERROR(VLOOKUP($D5058,LISTA!$A$2:$J$9990,8,0),"")</f>
        <v/>
      </c>
      <c r="H5058" s="40" t="str">
        <f t="shared" si="91"/>
        <v/>
      </c>
    </row>
    <row r="5059" spans="4:8" x14ac:dyDescent="0.25">
      <c r="D5059" s="100"/>
      <c r="G5059" s="19" t="str">
        <f>IFERROR(VLOOKUP($D5059,LISTA!$A$2:$J$9990,8,0),"")</f>
        <v/>
      </c>
      <c r="H5059" s="40" t="str">
        <f t="shared" si="91"/>
        <v/>
      </c>
    </row>
    <row r="5060" spans="4:8" x14ac:dyDescent="0.25">
      <c r="D5060" s="100"/>
      <c r="G5060" s="19" t="str">
        <f>IFERROR(VLOOKUP($D5060,LISTA!$A$2:$J$9990,8,0),"")</f>
        <v/>
      </c>
      <c r="H5060" s="40" t="str">
        <f t="shared" si="91"/>
        <v/>
      </c>
    </row>
    <row r="5061" spans="4:8" x14ac:dyDescent="0.25">
      <c r="D5061" s="100"/>
      <c r="G5061" s="19" t="str">
        <f>IFERROR(VLOOKUP($D5061,LISTA!$A$2:$J$9990,8,0),"")</f>
        <v/>
      </c>
      <c r="H5061" s="40" t="str">
        <f t="shared" ref="H5061:H5124" si="92">IF(OR(G5061=$K$10,G5061=$K$11,G5061=$K$14,G5061=$K$15,G5061=$K$16,G5061=$K$17,G5061=$K$18,G5061=$K$19,G5061=$K$20,G5061=$K$21,G5061=$K$22,G5061=$K$23,G5061=$K$24,G5061=$K$25,G5061=$K$26,G5061=$K$27,G5061=$K$28),$K$9,IF(OR(G5061=$K$32,G5061=$K$33),$K$31,IF(OR(G5061=$K$38),$K$37,"")))</f>
        <v/>
      </c>
    </row>
    <row r="5062" spans="4:8" x14ac:dyDescent="0.25">
      <c r="D5062" s="100"/>
      <c r="G5062" s="19" t="str">
        <f>IFERROR(VLOOKUP($D5062,LISTA!$A$2:$J$9990,8,0),"")</f>
        <v/>
      </c>
      <c r="H5062" s="40" t="str">
        <f t="shared" si="92"/>
        <v/>
      </c>
    </row>
    <row r="5063" spans="4:8" x14ac:dyDescent="0.25">
      <c r="D5063" s="100"/>
      <c r="G5063" s="19" t="str">
        <f>IFERROR(VLOOKUP($D5063,LISTA!$A$2:$J$9990,8,0),"")</f>
        <v/>
      </c>
      <c r="H5063" s="40" t="str">
        <f t="shared" si="92"/>
        <v/>
      </c>
    </row>
    <row r="5064" spans="4:8" x14ac:dyDescent="0.25">
      <c r="D5064" s="100"/>
      <c r="G5064" s="19" t="str">
        <f>IFERROR(VLOOKUP($D5064,LISTA!$A$2:$J$9990,8,0),"")</f>
        <v/>
      </c>
      <c r="H5064" s="40" t="str">
        <f t="shared" si="92"/>
        <v/>
      </c>
    </row>
    <row r="5065" spans="4:8" x14ac:dyDescent="0.25">
      <c r="D5065" s="100"/>
      <c r="G5065" s="19" t="str">
        <f>IFERROR(VLOOKUP($D5065,LISTA!$A$2:$J$9990,8,0),"")</f>
        <v/>
      </c>
      <c r="H5065" s="40" t="str">
        <f t="shared" si="92"/>
        <v/>
      </c>
    </row>
    <row r="5066" spans="4:8" x14ac:dyDescent="0.25">
      <c r="D5066" s="100"/>
      <c r="G5066" s="19" t="str">
        <f>IFERROR(VLOOKUP($D5066,LISTA!$A$2:$J$9990,8,0),"")</f>
        <v/>
      </c>
      <c r="H5066" s="40" t="str">
        <f t="shared" si="92"/>
        <v/>
      </c>
    </row>
    <row r="5067" spans="4:8" x14ac:dyDescent="0.25">
      <c r="D5067" s="100"/>
      <c r="G5067" s="19" t="str">
        <f>IFERROR(VLOOKUP($D5067,LISTA!$A$2:$J$9990,8,0),"")</f>
        <v/>
      </c>
      <c r="H5067" s="40" t="str">
        <f t="shared" si="92"/>
        <v/>
      </c>
    </row>
    <row r="5068" spans="4:8" x14ac:dyDescent="0.25">
      <c r="D5068" s="100"/>
      <c r="G5068" s="19" t="str">
        <f>IFERROR(VLOOKUP($D5068,LISTA!$A$2:$J$9990,8,0),"")</f>
        <v/>
      </c>
      <c r="H5068" s="40" t="str">
        <f t="shared" si="92"/>
        <v/>
      </c>
    </row>
    <row r="5069" spans="4:8" x14ac:dyDescent="0.25">
      <c r="D5069" s="100"/>
      <c r="G5069" s="19" t="str">
        <f>IFERROR(VLOOKUP($D5069,LISTA!$A$2:$J$9990,8,0),"")</f>
        <v/>
      </c>
      <c r="H5069" s="40" t="str">
        <f t="shared" si="92"/>
        <v/>
      </c>
    </row>
    <row r="5070" spans="4:8" x14ac:dyDescent="0.25">
      <c r="D5070" s="100"/>
      <c r="G5070" s="19" t="str">
        <f>IFERROR(VLOOKUP($D5070,LISTA!$A$2:$J$9990,8,0),"")</f>
        <v/>
      </c>
      <c r="H5070" s="40" t="str">
        <f t="shared" si="92"/>
        <v/>
      </c>
    </row>
    <row r="5071" spans="4:8" x14ac:dyDescent="0.25">
      <c r="D5071" s="100"/>
      <c r="G5071" s="19" t="str">
        <f>IFERROR(VLOOKUP($D5071,LISTA!$A$2:$J$9990,8,0),"")</f>
        <v/>
      </c>
      <c r="H5071" s="40" t="str">
        <f t="shared" si="92"/>
        <v/>
      </c>
    </row>
    <row r="5072" spans="4:8" x14ac:dyDescent="0.25">
      <c r="D5072" s="100"/>
      <c r="G5072" s="19" t="str">
        <f>IFERROR(VLOOKUP($D5072,LISTA!$A$2:$J$9990,8,0),"")</f>
        <v/>
      </c>
      <c r="H5072" s="40" t="str">
        <f t="shared" si="92"/>
        <v/>
      </c>
    </row>
    <row r="5073" spans="4:8" x14ac:dyDescent="0.25">
      <c r="D5073" s="100"/>
      <c r="G5073" s="19" t="str">
        <f>IFERROR(VLOOKUP($D5073,LISTA!$A$2:$J$9990,8,0),"")</f>
        <v/>
      </c>
      <c r="H5073" s="40" t="str">
        <f t="shared" si="92"/>
        <v/>
      </c>
    </row>
    <row r="5074" spans="4:8" x14ac:dyDescent="0.25">
      <c r="D5074" s="100"/>
      <c r="G5074" s="19" t="str">
        <f>IFERROR(VLOOKUP($D5074,LISTA!$A$2:$J$9990,8,0),"")</f>
        <v/>
      </c>
      <c r="H5074" s="40" t="str">
        <f t="shared" si="92"/>
        <v/>
      </c>
    </row>
    <row r="5075" spans="4:8" x14ac:dyDescent="0.25">
      <c r="D5075" s="100"/>
      <c r="G5075" s="19" t="str">
        <f>IFERROR(VLOOKUP($D5075,LISTA!$A$2:$J$9990,8,0),"")</f>
        <v/>
      </c>
      <c r="H5075" s="40" t="str">
        <f t="shared" si="92"/>
        <v/>
      </c>
    </row>
    <row r="5076" spans="4:8" x14ac:dyDescent="0.25">
      <c r="D5076" s="100"/>
      <c r="G5076" s="19" t="str">
        <f>IFERROR(VLOOKUP($D5076,LISTA!$A$2:$J$9990,8,0),"")</f>
        <v/>
      </c>
      <c r="H5076" s="40" t="str">
        <f t="shared" si="92"/>
        <v/>
      </c>
    </row>
    <row r="5077" spans="4:8" x14ac:dyDescent="0.25">
      <c r="D5077" s="100"/>
      <c r="G5077" s="19" t="str">
        <f>IFERROR(VLOOKUP($D5077,LISTA!$A$2:$J$9990,8,0),"")</f>
        <v/>
      </c>
      <c r="H5077" s="40" t="str">
        <f t="shared" si="92"/>
        <v/>
      </c>
    </row>
    <row r="5078" spans="4:8" x14ac:dyDescent="0.25">
      <c r="D5078" s="100"/>
      <c r="G5078" s="19" t="str">
        <f>IFERROR(VLOOKUP($D5078,LISTA!$A$2:$J$9990,8,0),"")</f>
        <v/>
      </c>
      <c r="H5078" s="40" t="str">
        <f t="shared" si="92"/>
        <v/>
      </c>
    </row>
    <row r="5079" spans="4:8" x14ac:dyDescent="0.25">
      <c r="D5079" s="100"/>
      <c r="G5079" s="19" t="str">
        <f>IFERROR(VLOOKUP($D5079,LISTA!$A$2:$J$9990,8,0),"")</f>
        <v/>
      </c>
      <c r="H5079" s="40" t="str">
        <f t="shared" si="92"/>
        <v/>
      </c>
    </row>
    <row r="5080" spans="4:8" x14ac:dyDescent="0.25">
      <c r="D5080" s="100"/>
      <c r="G5080" s="19" t="str">
        <f>IFERROR(VLOOKUP($D5080,LISTA!$A$2:$J$9990,8,0),"")</f>
        <v/>
      </c>
      <c r="H5080" s="40" t="str">
        <f t="shared" si="92"/>
        <v/>
      </c>
    </row>
    <row r="5081" spans="4:8" x14ac:dyDescent="0.25">
      <c r="D5081" s="100"/>
      <c r="G5081" s="19" t="str">
        <f>IFERROR(VLOOKUP($D5081,LISTA!$A$2:$J$9990,8,0),"")</f>
        <v/>
      </c>
      <c r="H5081" s="40" t="str">
        <f t="shared" si="92"/>
        <v/>
      </c>
    </row>
    <row r="5082" spans="4:8" x14ac:dyDescent="0.25">
      <c r="D5082" s="100"/>
      <c r="G5082" s="19" t="str">
        <f>IFERROR(VLOOKUP($D5082,LISTA!$A$2:$J$9990,8,0),"")</f>
        <v/>
      </c>
      <c r="H5082" s="40" t="str">
        <f t="shared" si="92"/>
        <v/>
      </c>
    </row>
    <row r="5083" spans="4:8" x14ac:dyDescent="0.25">
      <c r="D5083" s="100"/>
      <c r="G5083" s="19" t="str">
        <f>IFERROR(VLOOKUP($D5083,LISTA!$A$2:$J$9990,8,0),"")</f>
        <v/>
      </c>
      <c r="H5083" s="40" t="str">
        <f t="shared" si="92"/>
        <v/>
      </c>
    </row>
    <row r="5084" spans="4:8" x14ac:dyDescent="0.25">
      <c r="D5084" s="100"/>
      <c r="G5084" s="19" t="str">
        <f>IFERROR(VLOOKUP($D5084,LISTA!$A$2:$J$9990,8,0),"")</f>
        <v/>
      </c>
      <c r="H5084" s="40" t="str">
        <f t="shared" si="92"/>
        <v/>
      </c>
    </row>
    <row r="5085" spans="4:8" x14ac:dyDescent="0.25">
      <c r="D5085" s="100"/>
      <c r="G5085" s="19" t="str">
        <f>IFERROR(VLOOKUP($D5085,LISTA!$A$2:$J$9990,8,0),"")</f>
        <v/>
      </c>
      <c r="H5085" s="40" t="str">
        <f t="shared" si="92"/>
        <v/>
      </c>
    </row>
    <row r="5086" spans="4:8" x14ac:dyDescent="0.25">
      <c r="D5086" s="100"/>
      <c r="G5086" s="19" t="str">
        <f>IFERROR(VLOOKUP($D5086,LISTA!$A$2:$J$9990,8,0),"")</f>
        <v/>
      </c>
      <c r="H5086" s="40" t="str">
        <f t="shared" si="92"/>
        <v/>
      </c>
    </row>
    <row r="5087" spans="4:8" x14ac:dyDescent="0.25">
      <c r="D5087" s="100"/>
      <c r="G5087" s="19" t="str">
        <f>IFERROR(VLOOKUP($D5087,LISTA!$A$2:$J$9990,8,0),"")</f>
        <v/>
      </c>
      <c r="H5087" s="40" t="str">
        <f t="shared" si="92"/>
        <v/>
      </c>
    </row>
    <row r="5088" spans="4:8" x14ac:dyDescent="0.25">
      <c r="D5088" s="100"/>
      <c r="G5088" s="19" t="str">
        <f>IFERROR(VLOOKUP($D5088,LISTA!$A$2:$J$9990,8,0),"")</f>
        <v/>
      </c>
      <c r="H5088" s="40" t="str">
        <f t="shared" si="92"/>
        <v/>
      </c>
    </row>
    <row r="5089" spans="4:8" x14ac:dyDescent="0.25">
      <c r="D5089" s="100"/>
      <c r="G5089" s="19" t="str">
        <f>IFERROR(VLOOKUP($D5089,LISTA!$A$2:$J$9990,8,0),"")</f>
        <v/>
      </c>
      <c r="H5089" s="40" t="str">
        <f t="shared" si="92"/>
        <v/>
      </c>
    </row>
    <row r="5090" spans="4:8" x14ac:dyDescent="0.25">
      <c r="D5090" s="100"/>
      <c r="G5090" s="19" t="str">
        <f>IFERROR(VLOOKUP($D5090,LISTA!$A$2:$J$9990,8,0),"")</f>
        <v/>
      </c>
      <c r="H5090" s="40" t="str">
        <f t="shared" si="92"/>
        <v/>
      </c>
    </row>
    <row r="5091" spans="4:8" x14ac:dyDescent="0.25">
      <c r="D5091" s="100"/>
      <c r="G5091" s="19" t="str">
        <f>IFERROR(VLOOKUP($D5091,LISTA!$A$2:$J$9990,8,0),"")</f>
        <v/>
      </c>
      <c r="H5091" s="40" t="str">
        <f t="shared" si="92"/>
        <v/>
      </c>
    </row>
    <row r="5092" spans="4:8" x14ac:dyDescent="0.25">
      <c r="D5092" s="100"/>
      <c r="G5092" s="19" t="str">
        <f>IFERROR(VLOOKUP($D5092,LISTA!$A$2:$J$9990,8,0),"")</f>
        <v/>
      </c>
      <c r="H5092" s="40" t="str">
        <f t="shared" si="92"/>
        <v/>
      </c>
    </row>
    <row r="5093" spans="4:8" x14ac:dyDescent="0.25">
      <c r="D5093" s="100"/>
      <c r="G5093" s="19" t="str">
        <f>IFERROR(VLOOKUP($D5093,LISTA!$A$2:$J$9990,8,0),"")</f>
        <v/>
      </c>
      <c r="H5093" s="40" t="str">
        <f t="shared" si="92"/>
        <v/>
      </c>
    </row>
    <row r="5094" spans="4:8" x14ac:dyDescent="0.25">
      <c r="D5094" s="100"/>
      <c r="G5094" s="19" t="str">
        <f>IFERROR(VLOOKUP($D5094,LISTA!$A$2:$J$9990,8,0),"")</f>
        <v/>
      </c>
      <c r="H5094" s="40" t="str">
        <f t="shared" si="92"/>
        <v/>
      </c>
    </row>
    <row r="5095" spans="4:8" x14ac:dyDescent="0.25">
      <c r="D5095" s="100"/>
      <c r="G5095" s="19" t="str">
        <f>IFERROR(VLOOKUP($D5095,LISTA!$A$2:$J$9990,8,0),"")</f>
        <v/>
      </c>
      <c r="H5095" s="40" t="str">
        <f t="shared" si="92"/>
        <v/>
      </c>
    </row>
    <row r="5096" spans="4:8" x14ac:dyDescent="0.25">
      <c r="D5096" s="100"/>
      <c r="G5096" s="19" t="str">
        <f>IFERROR(VLOOKUP($D5096,LISTA!$A$2:$J$9990,8,0),"")</f>
        <v/>
      </c>
      <c r="H5096" s="40" t="str">
        <f t="shared" si="92"/>
        <v/>
      </c>
    </row>
    <row r="5097" spans="4:8" x14ac:dyDescent="0.25">
      <c r="D5097" s="100"/>
      <c r="G5097" s="19" t="str">
        <f>IFERROR(VLOOKUP($D5097,LISTA!$A$2:$J$9990,8,0),"")</f>
        <v/>
      </c>
      <c r="H5097" s="40" t="str">
        <f t="shared" si="92"/>
        <v/>
      </c>
    </row>
    <row r="5098" spans="4:8" x14ac:dyDescent="0.25">
      <c r="D5098" s="100"/>
      <c r="G5098" s="19" t="str">
        <f>IFERROR(VLOOKUP($D5098,LISTA!$A$2:$J$9990,8,0),"")</f>
        <v/>
      </c>
      <c r="H5098" s="40" t="str">
        <f t="shared" si="92"/>
        <v/>
      </c>
    </row>
    <row r="5099" spans="4:8" x14ac:dyDescent="0.25">
      <c r="D5099" s="100"/>
      <c r="G5099" s="19" t="str">
        <f>IFERROR(VLOOKUP($D5099,LISTA!$A$2:$J$9990,8,0),"")</f>
        <v/>
      </c>
      <c r="H5099" s="40" t="str">
        <f t="shared" si="92"/>
        <v/>
      </c>
    </row>
    <row r="5100" spans="4:8" x14ac:dyDescent="0.25">
      <c r="D5100" s="100"/>
      <c r="G5100" s="19" t="str">
        <f>IFERROR(VLOOKUP($D5100,LISTA!$A$2:$J$9990,8,0),"")</f>
        <v/>
      </c>
      <c r="H5100" s="40" t="str">
        <f t="shared" si="92"/>
        <v/>
      </c>
    </row>
    <row r="5101" spans="4:8" x14ac:dyDescent="0.25">
      <c r="D5101" s="100"/>
      <c r="G5101" s="19" t="str">
        <f>IFERROR(VLOOKUP($D5101,LISTA!$A$2:$J$9990,8,0),"")</f>
        <v/>
      </c>
      <c r="H5101" s="40" t="str">
        <f t="shared" si="92"/>
        <v/>
      </c>
    </row>
    <row r="5102" spans="4:8" x14ac:dyDescent="0.25">
      <c r="D5102" s="100"/>
      <c r="G5102" s="19" t="str">
        <f>IFERROR(VLOOKUP($D5102,LISTA!$A$2:$J$9990,8,0),"")</f>
        <v/>
      </c>
      <c r="H5102" s="40" t="str">
        <f t="shared" si="92"/>
        <v/>
      </c>
    </row>
    <row r="5103" spans="4:8" x14ac:dyDescent="0.25">
      <c r="D5103" s="100"/>
      <c r="G5103" s="19" t="str">
        <f>IFERROR(VLOOKUP($D5103,LISTA!$A$2:$J$9990,8,0),"")</f>
        <v/>
      </c>
      <c r="H5103" s="40" t="str">
        <f t="shared" si="92"/>
        <v/>
      </c>
    </row>
    <row r="5104" spans="4:8" x14ac:dyDescent="0.25">
      <c r="D5104" s="100"/>
      <c r="G5104" s="19" t="str">
        <f>IFERROR(VLOOKUP($D5104,LISTA!$A$2:$J$9990,8,0),"")</f>
        <v/>
      </c>
      <c r="H5104" s="40" t="str">
        <f t="shared" si="92"/>
        <v/>
      </c>
    </row>
    <row r="5105" spans="4:8" x14ac:dyDescent="0.25">
      <c r="D5105" s="100"/>
      <c r="G5105" s="19" t="str">
        <f>IFERROR(VLOOKUP($D5105,LISTA!$A$2:$J$9990,8,0),"")</f>
        <v/>
      </c>
      <c r="H5105" s="40" t="str">
        <f t="shared" si="92"/>
        <v/>
      </c>
    </row>
    <row r="5106" spans="4:8" x14ac:dyDescent="0.25">
      <c r="D5106" s="100"/>
      <c r="G5106" s="19" t="str">
        <f>IFERROR(VLOOKUP($D5106,LISTA!$A$2:$J$9990,8,0),"")</f>
        <v/>
      </c>
      <c r="H5106" s="40" t="str">
        <f t="shared" si="92"/>
        <v/>
      </c>
    </row>
    <row r="5107" spans="4:8" x14ac:dyDescent="0.25">
      <c r="D5107" s="100"/>
      <c r="G5107" s="19" t="str">
        <f>IFERROR(VLOOKUP($D5107,LISTA!$A$2:$J$9990,8,0),"")</f>
        <v/>
      </c>
      <c r="H5107" s="40" t="str">
        <f t="shared" si="92"/>
        <v/>
      </c>
    </row>
    <row r="5108" spans="4:8" x14ac:dyDescent="0.25">
      <c r="D5108" s="100"/>
      <c r="G5108" s="19" t="str">
        <f>IFERROR(VLOOKUP($D5108,LISTA!$A$2:$J$9990,8,0),"")</f>
        <v/>
      </c>
      <c r="H5108" s="40" t="str">
        <f t="shared" si="92"/>
        <v/>
      </c>
    </row>
    <row r="5109" spans="4:8" x14ac:dyDescent="0.25">
      <c r="D5109" s="100"/>
      <c r="G5109" s="19" t="str">
        <f>IFERROR(VLOOKUP($D5109,LISTA!$A$2:$J$9990,8,0),"")</f>
        <v/>
      </c>
      <c r="H5109" s="40" t="str">
        <f t="shared" si="92"/>
        <v/>
      </c>
    </row>
    <row r="5110" spans="4:8" x14ac:dyDescent="0.25">
      <c r="D5110" s="100"/>
      <c r="G5110" s="19" t="str">
        <f>IFERROR(VLOOKUP($D5110,LISTA!$A$2:$J$9990,8,0),"")</f>
        <v/>
      </c>
      <c r="H5110" s="40" t="str">
        <f t="shared" si="92"/>
        <v/>
      </c>
    </row>
    <row r="5111" spans="4:8" x14ac:dyDescent="0.25">
      <c r="D5111" s="100"/>
      <c r="G5111" s="19" t="str">
        <f>IFERROR(VLOOKUP($D5111,LISTA!$A$2:$J$9990,8,0),"")</f>
        <v/>
      </c>
      <c r="H5111" s="40" t="str">
        <f t="shared" si="92"/>
        <v/>
      </c>
    </row>
    <row r="5112" spans="4:8" x14ac:dyDescent="0.25">
      <c r="D5112" s="100"/>
      <c r="G5112" s="19" t="str">
        <f>IFERROR(VLOOKUP($D5112,LISTA!$A$2:$J$9990,8,0),"")</f>
        <v/>
      </c>
      <c r="H5112" s="40" t="str">
        <f t="shared" si="92"/>
        <v/>
      </c>
    </row>
    <row r="5113" spans="4:8" x14ac:dyDescent="0.25">
      <c r="D5113" s="100"/>
      <c r="G5113" s="19" t="str">
        <f>IFERROR(VLOOKUP($D5113,LISTA!$A$2:$J$9990,8,0),"")</f>
        <v/>
      </c>
      <c r="H5113" s="40" t="str">
        <f t="shared" si="92"/>
        <v/>
      </c>
    </row>
    <row r="5114" spans="4:8" x14ac:dyDescent="0.25">
      <c r="D5114" s="100"/>
      <c r="G5114" s="19" t="str">
        <f>IFERROR(VLOOKUP($D5114,LISTA!$A$2:$J$9990,8,0),"")</f>
        <v/>
      </c>
      <c r="H5114" s="40" t="str">
        <f t="shared" si="92"/>
        <v/>
      </c>
    </row>
    <row r="5115" spans="4:8" x14ac:dyDescent="0.25">
      <c r="D5115" s="100"/>
      <c r="G5115" s="19" t="str">
        <f>IFERROR(VLOOKUP($D5115,LISTA!$A$2:$J$9990,8,0),"")</f>
        <v/>
      </c>
      <c r="H5115" s="40" t="str">
        <f t="shared" si="92"/>
        <v/>
      </c>
    </row>
    <row r="5116" spans="4:8" x14ac:dyDescent="0.25">
      <c r="D5116" s="100"/>
      <c r="G5116" s="19" t="str">
        <f>IFERROR(VLOOKUP($D5116,LISTA!$A$2:$J$9990,8,0),"")</f>
        <v/>
      </c>
      <c r="H5116" s="40" t="str">
        <f t="shared" si="92"/>
        <v/>
      </c>
    </row>
    <row r="5117" spans="4:8" x14ac:dyDescent="0.25">
      <c r="D5117" s="100"/>
      <c r="G5117" s="19" t="str">
        <f>IFERROR(VLOOKUP($D5117,LISTA!$A$2:$J$9990,8,0),"")</f>
        <v/>
      </c>
      <c r="H5117" s="40" t="str">
        <f t="shared" si="92"/>
        <v/>
      </c>
    </row>
    <row r="5118" spans="4:8" x14ac:dyDescent="0.25">
      <c r="D5118" s="100"/>
      <c r="G5118" s="19" t="str">
        <f>IFERROR(VLOOKUP($D5118,LISTA!$A$2:$J$9990,8,0),"")</f>
        <v/>
      </c>
      <c r="H5118" s="40" t="str">
        <f t="shared" si="92"/>
        <v/>
      </c>
    </row>
    <row r="5119" spans="4:8" x14ac:dyDescent="0.25">
      <c r="D5119" s="100"/>
      <c r="G5119" s="19" t="str">
        <f>IFERROR(VLOOKUP($D5119,LISTA!$A$2:$J$9990,8,0),"")</f>
        <v/>
      </c>
      <c r="H5119" s="40" t="str">
        <f t="shared" si="92"/>
        <v/>
      </c>
    </row>
    <row r="5120" spans="4:8" x14ac:dyDescent="0.25">
      <c r="D5120" s="100"/>
      <c r="G5120" s="19" t="str">
        <f>IFERROR(VLOOKUP($D5120,LISTA!$A$2:$J$9990,8,0),"")</f>
        <v/>
      </c>
      <c r="H5120" s="40" t="str">
        <f t="shared" si="92"/>
        <v/>
      </c>
    </row>
    <row r="5121" spans="4:8" x14ac:dyDescent="0.25">
      <c r="D5121" s="100"/>
      <c r="G5121" s="19" t="str">
        <f>IFERROR(VLOOKUP($D5121,LISTA!$A$2:$J$9990,8,0),"")</f>
        <v/>
      </c>
      <c r="H5121" s="40" t="str">
        <f t="shared" si="92"/>
        <v/>
      </c>
    </row>
    <row r="5122" spans="4:8" x14ac:dyDescent="0.25">
      <c r="D5122" s="100"/>
      <c r="G5122" s="19" t="str">
        <f>IFERROR(VLOOKUP($D5122,LISTA!$A$2:$J$9990,8,0),"")</f>
        <v/>
      </c>
      <c r="H5122" s="40" t="str">
        <f t="shared" si="92"/>
        <v/>
      </c>
    </row>
    <row r="5123" spans="4:8" x14ac:dyDescent="0.25">
      <c r="D5123" s="100"/>
      <c r="G5123" s="19" t="str">
        <f>IFERROR(VLOOKUP($D5123,LISTA!$A$2:$J$9990,8,0),"")</f>
        <v/>
      </c>
      <c r="H5123" s="40" t="str">
        <f t="shared" si="92"/>
        <v/>
      </c>
    </row>
    <row r="5124" spans="4:8" x14ac:dyDescent="0.25">
      <c r="D5124" s="100"/>
      <c r="G5124" s="19" t="str">
        <f>IFERROR(VLOOKUP($D5124,LISTA!$A$2:$J$9990,8,0),"")</f>
        <v/>
      </c>
      <c r="H5124" s="40" t="str">
        <f t="shared" si="92"/>
        <v/>
      </c>
    </row>
    <row r="5125" spans="4:8" x14ac:dyDescent="0.25">
      <c r="D5125" s="100"/>
      <c r="G5125" s="19" t="str">
        <f>IFERROR(VLOOKUP($D5125,LISTA!$A$2:$J$9990,8,0),"")</f>
        <v/>
      </c>
      <c r="H5125" s="40" t="str">
        <f t="shared" ref="H5125:H5188" si="93">IF(OR(G5125=$K$10,G5125=$K$11,G5125=$K$14,G5125=$K$15,G5125=$K$16,G5125=$K$17,G5125=$K$18,G5125=$K$19,G5125=$K$20,G5125=$K$21,G5125=$K$22,G5125=$K$23,G5125=$K$24,G5125=$K$25,G5125=$K$26,G5125=$K$27,G5125=$K$28),$K$9,IF(OR(G5125=$K$32,G5125=$K$33),$K$31,IF(OR(G5125=$K$38),$K$37,"")))</f>
        <v/>
      </c>
    </row>
    <row r="5126" spans="4:8" x14ac:dyDescent="0.25">
      <c r="D5126" s="100"/>
      <c r="G5126" s="19" t="str">
        <f>IFERROR(VLOOKUP($D5126,LISTA!$A$2:$J$9990,8,0),"")</f>
        <v/>
      </c>
      <c r="H5126" s="40" t="str">
        <f t="shared" si="93"/>
        <v/>
      </c>
    </row>
    <row r="5127" spans="4:8" x14ac:dyDescent="0.25">
      <c r="D5127" s="100"/>
      <c r="G5127" s="19" t="str">
        <f>IFERROR(VLOOKUP($D5127,LISTA!$A$2:$J$9990,8,0),"")</f>
        <v/>
      </c>
      <c r="H5127" s="40" t="str">
        <f t="shared" si="93"/>
        <v/>
      </c>
    </row>
    <row r="5128" spans="4:8" x14ac:dyDescent="0.25">
      <c r="D5128" s="100"/>
      <c r="G5128" s="19" t="str">
        <f>IFERROR(VLOOKUP($D5128,LISTA!$A$2:$J$9990,8,0),"")</f>
        <v/>
      </c>
      <c r="H5128" s="40" t="str">
        <f t="shared" si="93"/>
        <v/>
      </c>
    </row>
    <row r="5129" spans="4:8" x14ac:dyDescent="0.25">
      <c r="D5129" s="100"/>
      <c r="G5129" s="19" t="str">
        <f>IFERROR(VLOOKUP($D5129,LISTA!$A$2:$J$9990,8,0),"")</f>
        <v/>
      </c>
      <c r="H5129" s="40" t="str">
        <f t="shared" si="93"/>
        <v/>
      </c>
    </row>
    <row r="5130" spans="4:8" x14ac:dyDescent="0.25">
      <c r="D5130" s="100"/>
      <c r="G5130" s="19" t="str">
        <f>IFERROR(VLOOKUP($D5130,LISTA!$A$2:$J$9990,8,0),"")</f>
        <v/>
      </c>
      <c r="H5130" s="40" t="str">
        <f t="shared" si="93"/>
        <v/>
      </c>
    </row>
    <row r="5131" spans="4:8" x14ac:dyDescent="0.25">
      <c r="D5131" s="100"/>
      <c r="G5131" s="19" t="str">
        <f>IFERROR(VLOOKUP($D5131,LISTA!$A$2:$J$9990,8,0),"")</f>
        <v/>
      </c>
      <c r="H5131" s="40" t="str">
        <f t="shared" si="93"/>
        <v/>
      </c>
    </row>
    <row r="5132" spans="4:8" x14ac:dyDescent="0.25">
      <c r="D5132" s="100"/>
      <c r="G5132" s="19" t="str">
        <f>IFERROR(VLOOKUP($D5132,LISTA!$A$2:$J$9990,8,0),"")</f>
        <v/>
      </c>
      <c r="H5132" s="40" t="str">
        <f t="shared" si="93"/>
        <v/>
      </c>
    </row>
    <row r="5133" spans="4:8" x14ac:dyDescent="0.25">
      <c r="D5133" s="100"/>
      <c r="G5133" s="19" t="str">
        <f>IFERROR(VLOOKUP($D5133,LISTA!$A$2:$J$9990,8,0),"")</f>
        <v/>
      </c>
      <c r="H5133" s="40" t="str">
        <f t="shared" si="93"/>
        <v/>
      </c>
    </row>
    <row r="5134" spans="4:8" x14ac:dyDescent="0.25">
      <c r="D5134" s="100"/>
      <c r="G5134" s="19" t="str">
        <f>IFERROR(VLOOKUP($D5134,LISTA!$A$2:$J$9990,8,0),"")</f>
        <v/>
      </c>
      <c r="H5134" s="40" t="str">
        <f t="shared" si="93"/>
        <v/>
      </c>
    </row>
    <row r="5135" spans="4:8" x14ac:dyDescent="0.25">
      <c r="D5135" s="100"/>
      <c r="G5135" s="19" t="str">
        <f>IFERROR(VLOOKUP($D5135,LISTA!$A$2:$J$9990,8,0),"")</f>
        <v/>
      </c>
      <c r="H5135" s="40" t="str">
        <f t="shared" si="93"/>
        <v/>
      </c>
    </row>
    <row r="5136" spans="4:8" x14ac:dyDescent="0.25">
      <c r="D5136" s="100"/>
      <c r="G5136" s="19" t="str">
        <f>IFERROR(VLOOKUP($D5136,LISTA!$A$2:$J$9990,8,0),"")</f>
        <v/>
      </c>
      <c r="H5136" s="40" t="str">
        <f t="shared" si="93"/>
        <v/>
      </c>
    </row>
    <row r="5137" spans="4:8" x14ac:dyDescent="0.25">
      <c r="D5137" s="100"/>
      <c r="G5137" s="19" t="str">
        <f>IFERROR(VLOOKUP($D5137,LISTA!$A$2:$J$9990,8,0),"")</f>
        <v/>
      </c>
      <c r="H5137" s="40" t="str">
        <f t="shared" si="93"/>
        <v/>
      </c>
    </row>
    <row r="5138" spans="4:8" x14ac:dyDescent="0.25">
      <c r="D5138" s="100"/>
      <c r="G5138" s="19" t="str">
        <f>IFERROR(VLOOKUP($D5138,LISTA!$A$2:$J$9990,8,0),"")</f>
        <v/>
      </c>
      <c r="H5138" s="40" t="str">
        <f t="shared" si="93"/>
        <v/>
      </c>
    </row>
    <row r="5139" spans="4:8" x14ac:dyDescent="0.25">
      <c r="D5139" s="100"/>
      <c r="G5139" s="19" t="str">
        <f>IFERROR(VLOOKUP($D5139,LISTA!$A$2:$J$9990,8,0),"")</f>
        <v/>
      </c>
      <c r="H5139" s="40" t="str">
        <f t="shared" si="93"/>
        <v/>
      </c>
    </row>
    <row r="5140" spans="4:8" x14ac:dyDescent="0.25">
      <c r="D5140" s="100"/>
      <c r="G5140" s="19" t="str">
        <f>IFERROR(VLOOKUP($D5140,LISTA!$A$2:$J$9990,8,0),"")</f>
        <v/>
      </c>
      <c r="H5140" s="40" t="str">
        <f t="shared" si="93"/>
        <v/>
      </c>
    </row>
    <row r="5141" spans="4:8" x14ac:dyDescent="0.25">
      <c r="D5141" s="100"/>
      <c r="G5141" s="19" t="str">
        <f>IFERROR(VLOOKUP($D5141,LISTA!$A$2:$J$9990,8,0),"")</f>
        <v/>
      </c>
      <c r="H5141" s="40" t="str">
        <f t="shared" si="93"/>
        <v/>
      </c>
    </row>
    <row r="5142" spans="4:8" x14ac:dyDescent="0.25">
      <c r="D5142" s="100"/>
      <c r="G5142" s="19" t="str">
        <f>IFERROR(VLOOKUP($D5142,LISTA!$A$2:$J$9990,8,0),"")</f>
        <v/>
      </c>
      <c r="H5142" s="40" t="str">
        <f t="shared" si="93"/>
        <v/>
      </c>
    </row>
    <row r="5143" spans="4:8" x14ac:dyDescent="0.25">
      <c r="D5143" s="100"/>
      <c r="G5143" s="19" t="str">
        <f>IFERROR(VLOOKUP($D5143,LISTA!$A$2:$J$9990,8,0),"")</f>
        <v/>
      </c>
      <c r="H5143" s="40" t="str">
        <f t="shared" si="93"/>
        <v/>
      </c>
    </row>
    <row r="5144" spans="4:8" x14ac:dyDescent="0.25">
      <c r="D5144" s="100"/>
      <c r="G5144" s="19" t="str">
        <f>IFERROR(VLOOKUP($D5144,LISTA!$A$2:$J$9990,8,0),"")</f>
        <v/>
      </c>
      <c r="H5144" s="40" t="str">
        <f t="shared" si="93"/>
        <v/>
      </c>
    </row>
    <row r="5145" spans="4:8" x14ac:dyDescent="0.25">
      <c r="D5145" s="100"/>
      <c r="G5145" s="19" t="str">
        <f>IFERROR(VLOOKUP($D5145,LISTA!$A$2:$J$9990,8,0),"")</f>
        <v/>
      </c>
      <c r="H5145" s="40" t="str">
        <f t="shared" si="93"/>
        <v/>
      </c>
    </row>
    <row r="5146" spans="4:8" x14ac:dyDescent="0.25">
      <c r="D5146" s="100"/>
      <c r="G5146" s="19" t="str">
        <f>IFERROR(VLOOKUP($D5146,LISTA!$A$2:$J$9990,8,0),"")</f>
        <v/>
      </c>
      <c r="H5146" s="40" t="str">
        <f t="shared" si="93"/>
        <v/>
      </c>
    </row>
    <row r="5147" spans="4:8" x14ac:dyDescent="0.25">
      <c r="D5147" s="100"/>
      <c r="G5147" s="19" t="str">
        <f>IFERROR(VLOOKUP($D5147,LISTA!$A$2:$J$9990,8,0),"")</f>
        <v/>
      </c>
      <c r="H5147" s="40" t="str">
        <f t="shared" si="93"/>
        <v/>
      </c>
    </row>
    <row r="5148" spans="4:8" x14ac:dyDescent="0.25">
      <c r="D5148" s="100"/>
      <c r="G5148" s="19" t="str">
        <f>IFERROR(VLOOKUP($D5148,LISTA!$A$2:$J$9990,8,0),"")</f>
        <v/>
      </c>
      <c r="H5148" s="40" t="str">
        <f t="shared" si="93"/>
        <v/>
      </c>
    </row>
    <row r="5149" spans="4:8" x14ac:dyDescent="0.25">
      <c r="D5149" s="100"/>
      <c r="G5149" s="19" t="str">
        <f>IFERROR(VLOOKUP($D5149,LISTA!$A$2:$J$9990,8,0),"")</f>
        <v/>
      </c>
      <c r="H5149" s="40" t="str">
        <f t="shared" si="93"/>
        <v/>
      </c>
    </row>
    <row r="5150" spans="4:8" x14ac:dyDescent="0.25">
      <c r="D5150" s="100"/>
      <c r="G5150" s="19" t="str">
        <f>IFERROR(VLOOKUP($D5150,LISTA!$A$2:$J$9990,8,0),"")</f>
        <v/>
      </c>
      <c r="H5150" s="40" t="str">
        <f t="shared" si="93"/>
        <v/>
      </c>
    </row>
    <row r="5151" spans="4:8" x14ac:dyDescent="0.25">
      <c r="D5151" s="100"/>
      <c r="G5151" s="19" t="str">
        <f>IFERROR(VLOOKUP($D5151,LISTA!$A$2:$J$9990,8,0),"")</f>
        <v/>
      </c>
      <c r="H5151" s="40" t="str">
        <f t="shared" si="93"/>
        <v/>
      </c>
    </row>
    <row r="5152" spans="4:8" x14ac:dyDescent="0.25">
      <c r="D5152" s="100"/>
      <c r="G5152" s="19" t="str">
        <f>IFERROR(VLOOKUP($D5152,LISTA!$A$2:$J$9990,8,0),"")</f>
        <v/>
      </c>
      <c r="H5152" s="40" t="str">
        <f t="shared" si="93"/>
        <v/>
      </c>
    </row>
    <row r="5153" spans="4:8" x14ac:dyDescent="0.25">
      <c r="D5153" s="100"/>
      <c r="G5153" s="19" t="str">
        <f>IFERROR(VLOOKUP($D5153,LISTA!$A$2:$J$9990,8,0),"")</f>
        <v/>
      </c>
      <c r="H5153" s="40" t="str">
        <f t="shared" si="93"/>
        <v/>
      </c>
    </row>
    <row r="5154" spans="4:8" x14ac:dyDescent="0.25">
      <c r="D5154" s="100"/>
      <c r="G5154" s="19" t="str">
        <f>IFERROR(VLOOKUP($D5154,LISTA!$A$2:$J$9990,8,0),"")</f>
        <v/>
      </c>
      <c r="H5154" s="40" t="str">
        <f t="shared" si="93"/>
        <v/>
      </c>
    </row>
    <row r="5155" spans="4:8" x14ac:dyDescent="0.25">
      <c r="D5155" s="100"/>
      <c r="G5155" s="19" t="str">
        <f>IFERROR(VLOOKUP($D5155,LISTA!$A$2:$J$9990,8,0),"")</f>
        <v/>
      </c>
      <c r="H5155" s="40" t="str">
        <f t="shared" si="93"/>
        <v/>
      </c>
    </row>
    <row r="5156" spans="4:8" x14ac:dyDescent="0.25">
      <c r="D5156" s="100"/>
      <c r="G5156" s="19" t="str">
        <f>IFERROR(VLOOKUP($D5156,LISTA!$A$2:$J$9990,8,0),"")</f>
        <v/>
      </c>
      <c r="H5156" s="40" t="str">
        <f t="shared" si="93"/>
        <v/>
      </c>
    </row>
    <row r="5157" spans="4:8" x14ac:dyDescent="0.25">
      <c r="D5157" s="100"/>
      <c r="G5157" s="19" t="str">
        <f>IFERROR(VLOOKUP($D5157,LISTA!$A$2:$J$9990,8,0),"")</f>
        <v/>
      </c>
      <c r="H5157" s="40" t="str">
        <f t="shared" si="93"/>
        <v/>
      </c>
    </row>
    <row r="5158" spans="4:8" x14ac:dyDescent="0.25">
      <c r="D5158" s="100"/>
      <c r="G5158" s="19" t="str">
        <f>IFERROR(VLOOKUP($D5158,LISTA!$A$2:$J$9990,8,0),"")</f>
        <v/>
      </c>
      <c r="H5158" s="40" t="str">
        <f t="shared" si="93"/>
        <v/>
      </c>
    </row>
    <row r="5159" spans="4:8" x14ac:dyDescent="0.25">
      <c r="D5159" s="100"/>
      <c r="G5159" s="19" t="str">
        <f>IFERROR(VLOOKUP($D5159,LISTA!$A$2:$J$9990,8,0),"")</f>
        <v/>
      </c>
      <c r="H5159" s="40" t="str">
        <f t="shared" si="93"/>
        <v/>
      </c>
    </row>
    <row r="5160" spans="4:8" x14ac:dyDescent="0.25">
      <c r="D5160" s="100"/>
      <c r="G5160" s="19" t="str">
        <f>IFERROR(VLOOKUP($D5160,LISTA!$A$2:$J$9990,8,0),"")</f>
        <v/>
      </c>
      <c r="H5160" s="40" t="str">
        <f t="shared" si="93"/>
        <v/>
      </c>
    </row>
    <row r="5161" spans="4:8" x14ac:dyDescent="0.25">
      <c r="D5161" s="100"/>
      <c r="G5161" s="19" t="str">
        <f>IFERROR(VLOOKUP($D5161,LISTA!$A$2:$J$9990,8,0),"")</f>
        <v/>
      </c>
      <c r="H5161" s="40" t="str">
        <f t="shared" si="93"/>
        <v/>
      </c>
    </row>
    <row r="5162" spans="4:8" x14ac:dyDescent="0.25">
      <c r="D5162" s="100"/>
      <c r="G5162" s="19" t="str">
        <f>IFERROR(VLOOKUP($D5162,LISTA!$A$2:$J$9990,8,0),"")</f>
        <v/>
      </c>
      <c r="H5162" s="40" t="str">
        <f t="shared" si="93"/>
        <v/>
      </c>
    </row>
    <row r="5163" spans="4:8" x14ac:dyDescent="0.25">
      <c r="D5163" s="100"/>
      <c r="G5163" s="19" t="str">
        <f>IFERROR(VLOOKUP($D5163,LISTA!$A$2:$J$9990,8,0),"")</f>
        <v/>
      </c>
      <c r="H5163" s="40" t="str">
        <f t="shared" si="93"/>
        <v/>
      </c>
    </row>
    <row r="5164" spans="4:8" x14ac:dyDescent="0.25">
      <c r="D5164" s="100"/>
      <c r="G5164" s="19" t="str">
        <f>IFERROR(VLOOKUP($D5164,LISTA!$A$2:$J$9990,8,0),"")</f>
        <v/>
      </c>
      <c r="H5164" s="40" t="str">
        <f t="shared" si="93"/>
        <v/>
      </c>
    </row>
    <row r="5165" spans="4:8" x14ac:dyDescent="0.25">
      <c r="D5165" s="100"/>
      <c r="G5165" s="19" t="str">
        <f>IFERROR(VLOOKUP($D5165,LISTA!$A$2:$J$9990,8,0),"")</f>
        <v/>
      </c>
      <c r="H5165" s="40" t="str">
        <f t="shared" si="93"/>
        <v/>
      </c>
    </row>
    <row r="5166" spans="4:8" x14ac:dyDescent="0.25">
      <c r="D5166" s="100"/>
      <c r="G5166" s="19" t="str">
        <f>IFERROR(VLOOKUP($D5166,LISTA!$A$2:$J$9990,8,0),"")</f>
        <v/>
      </c>
      <c r="H5166" s="40" t="str">
        <f t="shared" si="93"/>
        <v/>
      </c>
    </row>
    <row r="5167" spans="4:8" x14ac:dyDescent="0.25">
      <c r="D5167" s="100"/>
      <c r="G5167" s="19" t="str">
        <f>IFERROR(VLOOKUP($D5167,LISTA!$A$2:$J$9990,8,0),"")</f>
        <v/>
      </c>
      <c r="H5167" s="40" t="str">
        <f t="shared" si="93"/>
        <v/>
      </c>
    </row>
    <row r="5168" spans="4:8" x14ac:dyDescent="0.25">
      <c r="D5168" s="100"/>
      <c r="G5168" s="19" t="str">
        <f>IFERROR(VLOOKUP($D5168,LISTA!$A$2:$J$9990,8,0),"")</f>
        <v/>
      </c>
      <c r="H5168" s="40" t="str">
        <f t="shared" si="93"/>
        <v/>
      </c>
    </row>
    <row r="5169" spans="4:8" x14ac:dyDescent="0.25">
      <c r="D5169" s="100"/>
      <c r="G5169" s="19" t="str">
        <f>IFERROR(VLOOKUP($D5169,LISTA!$A$2:$J$9990,8,0),"")</f>
        <v/>
      </c>
      <c r="H5169" s="40" t="str">
        <f t="shared" si="93"/>
        <v/>
      </c>
    </row>
    <row r="5170" spans="4:8" x14ac:dyDescent="0.25">
      <c r="D5170" s="100"/>
      <c r="G5170" s="19" t="str">
        <f>IFERROR(VLOOKUP($D5170,LISTA!$A$2:$J$9990,8,0),"")</f>
        <v/>
      </c>
      <c r="H5170" s="40" t="str">
        <f t="shared" si="93"/>
        <v/>
      </c>
    </row>
    <row r="5171" spans="4:8" x14ac:dyDescent="0.25">
      <c r="D5171" s="100"/>
      <c r="G5171" s="19" t="str">
        <f>IFERROR(VLOOKUP($D5171,LISTA!$A$2:$J$9990,8,0),"")</f>
        <v/>
      </c>
      <c r="H5171" s="40" t="str">
        <f t="shared" si="93"/>
        <v/>
      </c>
    </row>
    <row r="5172" spans="4:8" x14ac:dyDescent="0.25">
      <c r="D5172" s="100"/>
      <c r="G5172" s="19" t="str">
        <f>IFERROR(VLOOKUP($D5172,LISTA!$A$2:$J$9990,8,0),"")</f>
        <v/>
      </c>
      <c r="H5172" s="40" t="str">
        <f t="shared" si="93"/>
        <v/>
      </c>
    </row>
    <row r="5173" spans="4:8" x14ac:dyDescent="0.25">
      <c r="D5173" s="100"/>
      <c r="G5173" s="19" t="str">
        <f>IFERROR(VLOOKUP($D5173,LISTA!$A$2:$J$9990,8,0),"")</f>
        <v/>
      </c>
      <c r="H5173" s="40" t="str">
        <f t="shared" si="93"/>
        <v/>
      </c>
    </row>
    <row r="5174" spans="4:8" x14ac:dyDescent="0.25">
      <c r="D5174" s="100"/>
      <c r="G5174" s="19" t="str">
        <f>IFERROR(VLOOKUP($D5174,LISTA!$A$2:$J$9990,8,0),"")</f>
        <v/>
      </c>
      <c r="H5174" s="40" t="str">
        <f t="shared" si="93"/>
        <v/>
      </c>
    </row>
    <row r="5175" spans="4:8" x14ac:dyDescent="0.25">
      <c r="D5175" s="100"/>
      <c r="G5175" s="19" t="str">
        <f>IFERROR(VLOOKUP($D5175,LISTA!$A$2:$J$9990,8,0),"")</f>
        <v/>
      </c>
      <c r="H5175" s="40" t="str">
        <f t="shared" si="93"/>
        <v/>
      </c>
    </row>
    <row r="5176" spans="4:8" x14ac:dyDescent="0.25">
      <c r="D5176" s="100"/>
      <c r="G5176" s="19" t="str">
        <f>IFERROR(VLOOKUP($D5176,LISTA!$A$2:$J$9990,8,0),"")</f>
        <v/>
      </c>
      <c r="H5176" s="40" t="str">
        <f t="shared" si="93"/>
        <v/>
      </c>
    </row>
    <row r="5177" spans="4:8" x14ac:dyDescent="0.25">
      <c r="D5177" s="100"/>
      <c r="G5177" s="19" t="str">
        <f>IFERROR(VLOOKUP($D5177,LISTA!$A$2:$J$9990,8,0),"")</f>
        <v/>
      </c>
      <c r="H5177" s="40" t="str">
        <f t="shared" si="93"/>
        <v/>
      </c>
    </row>
    <row r="5178" spans="4:8" x14ac:dyDescent="0.25">
      <c r="D5178" s="100"/>
      <c r="G5178" s="19" t="str">
        <f>IFERROR(VLOOKUP($D5178,LISTA!$A$2:$J$9990,8,0),"")</f>
        <v/>
      </c>
      <c r="H5178" s="40" t="str">
        <f t="shared" si="93"/>
        <v/>
      </c>
    </row>
    <row r="5179" spans="4:8" x14ac:dyDescent="0.25">
      <c r="D5179" s="100"/>
      <c r="G5179" s="19" t="str">
        <f>IFERROR(VLOOKUP($D5179,LISTA!$A$2:$J$9990,8,0),"")</f>
        <v/>
      </c>
      <c r="H5179" s="40" t="str">
        <f t="shared" si="93"/>
        <v/>
      </c>
    </row>
    <row r="5180" spans="4:8" x14ac:dyDescent="0.25">
      <c r="D5180" s="100"/>
      <c r="G5180" s="19" t="str">
        <f>IFERROR(VLOOKUP($D5180,LISTA!$A$2:$J$9990,8,0),"")</f>
        <v/>
      </c>
      <c r="H5180" s="40" t="str">
        <f t="shared" si="93"/>
        <v/>
      </c>
    </row>
    <row r="5181" spans="4:8" x14ac:dyDescent="0.25">
      <c r="D5181" s="100"/>
      <c r="G5181" s="19" t="str">
        <f>IFERROR(VLOOKUP($D5181,LISTA!$A$2:$J$9990,8,0),"")</f>
        <v/>
      </c>
      <c r="H5181" s="40" t="str">
        <f t="shared" si="93"/>
        <v/>
      </c>
    </row>
    <row r="5182" spans="4:8" x14ac:dyDescent="0.25">
      <c r="D5182" s="100"/>
      <c r="G5182" s="19" t="str">
        <f>IFERROR(VLOOKUP($D5182,LISTA!$A$2:$J$9990,8,0),"")</f>
        <v/>
      </c>
      <c r="H5182" s="40" t="str">
        <f t="shared" si="93"/>
        <v/>
      </c>
    </row>
    <row r="5183" spans="4:8" x14ac:dyDescent="0.25">
      <c r="D5183" s="100"/>
      <c r="G5183" s="19" t="str">
        <f>IFERROR(VLOOKUP($D5183,LISTA!$A$2:$J$9990,8,0),"")</f>
        <v/>
      </c>
      <c r="H5183" s="40" t="str">
        <f t="shared" si="93"/>
        <v/>
      </c>
    </row>
    <row r="5184" spans="4:8" x14ac:dyDescent="0.25">
      <c r="D5184" s="100"/>
      <c r="G5184" s="19" t="str">
        <f>IFERROR(VLOOKUP($D5184,LISTA!$A$2:$J$9990,8,0),"")</f>
        <v/>
      </c>
      <c r="H5184" s="40" t="str">
        <f t="shared" si="93"/>
        <v/>
      </c>
    </row>
    <row r="5185" spans="4:8" x14ac:dyDescent="0.25">
      <c r="D5185" s="100"/>
      <c r="G5185" s="19" t="str">
        <f>IFERROR(VLOOKUP($D5185,LISTA!$A$2:$J$9990,8,0),"")</f>
        <v/>
      </c>
      <c r="H5185" s="40" t="str">
        <f t="shared" si="93"/>
        <v/>
      </c>
    </row>
    <row r="5186" spans="4:8" x14ac:dyDescent="0.25">
      <c r="D5186" s="100"/>
      <c r="G5186" s="19" t="str">
        <f>IFERROR(VLOOKUP($D5186,LISTA!$A$2:$J$9990,8,0),"")</f>
        <v/>
      </c>
      <c r="H5186" s="40" t="str">
        <f t="shared" si="93"/>
        <v/>
      </c>
    </row>
    <row r="5187" spans="4:8" x14ac:dyDescent="0.25">
      <c r="D5187" s="100"/>
      <c r="G5187" s="19" t="str">
        <f>IFERROR(VLOOKUP($D5187,LISTA!$A$2:$J$9990,8,0),"")</f>
        <v/>
      </c>
      <c r="H5187" s="40" t="str">
        <f t="shared" si="93"/>
        <v/>
      </c>
    </row>
    <row r="5188" spans="4:8" x14ac:dyDescent="0.25">
      <c r="D5188" s="100"/>
      <c r="G5188" s="19" t="str">
        <f>IFERROR(VLOOKUP($D5188,LISTA!$A$2:$J$9990,8,0),"")</f>
        <v/>
      </c>
      <c r="H5188" s="40" t="str">
        <f t="shared" si="93"/>
        <v/>
      </c>
    </row>
    <row r="5189" spans="4:8" x14ac:dyDescent="0.25">
      <c r="D5189" s="100"/>
      <c r="G5189" s="19" t="str">
        <f>IFERROR(VLOOKUP($D5189,LISTA!$A$2:$J$9990,8,0),"")</f>
        <v/>
      </c>
      <c r="H5189" s="40" t="str">
        <f t="shared" ref="H5189:H5252" si="94">IF(OR(G5189=$K$10,G5189=$K$11,G5189=$K$14,G5189=$K$15,G5189=$K$16,G5189=$K$17,G5189=$K$18,G5189=$K$19,G5189=$K$20,G5189=$K$21,G5189=$K$22,G5189=$K$23,G5189=$K$24,G5189=$K$25,G5189=$K$26,G5189=$K$27,G5189=$K$28),$K$9,IF(OR(G5189=$K$32,G5189=$K$33),$K$31,IF(OR(G5189=$K$38),$K$37,"")))</f>
        <v/>
      </c>
    </row>
    <row r="5190" spans="4:8" x14ac:dyDescent="0.25">
      <c r="D5190" s="100"/>
      <c r="G5190" s="19" t="str">
        <f>IFERROR(VLOOKUP($D5190,LISTA!$A$2:$J$9990,8,0),"")</f>
        <v/>
      </c>
      <c r="H5190" s="40" t="str">
        <f t="shared" si="94"/>
        <v/>
      </c>
    </row>
    <row r="5191" spans="4:8" x14ac:dyDescent="0.25">
      <c r="D5191" s="100"/>
      <c r="G5191" s="19" t="str">
        <f>IFERROR(VLOOKUP($D5191,LISTA!$A$2:$J$9990,8,0),"")</f>
        <v/>
      </c>
      <c r="H5191" s="40" t="str">
        <f t="shared" si="94"/>
        <v/>
      </c>
    </row>
    <row r="5192" spans="4:8" x14ac:dyDescent="0.25">
      <c r="D5192" s="100"/>
      <c r="G5192" s="19" t="str">
        <f>IFERROR(VLOOKUP($D5192,LISTA!$A$2:$J$9990,8,0),"")</f>
        <v/>
      </c>
      <c r="H5192" s="40" t="str">
        <f t="shared" si="94"/>
        <v/>
      </c>
    </row>
    <row r="5193" spans="4:8" x14ac:dyDescent="0.25">
      <c r="D5193" s="100"/>
      <c r="G5193" s="19" t="str">
        <f>IFERROR(VLOOKUP($D5193,LISTA!$A$2:$J$9990,8,0),"")</f>
        <v/>
      </c>
      <c r="H5193" s="40" t="str">
        <f t="shared" si="94"/>
        <v/>
      </c>
    </row>
    <row r="5194" spans="4:8" x14ac:dyDescent="0.25">
      <c r="D5194" s="100"/>
      <c r="G5194" s="19" t="str">
        <f>IFERROR(VLOOKUP($D5194,LISTA!$A$2:$J$9990,8,0),"")</f>
        <v/>
      </c>
      <c r="H5194" s="40" t="str">
        <f t="shared" si="94"/>
        <v/>
      </c>
    </row>
    <row r="5195" spans="4:8" x14ac:dyDescent="0.25">
      <c r="D5195" s="100"/>
      <c r="G5195" s="19" t="str">
        <f>IFERROR(VLOOKUP($D5195,LISTA!$A$2:$J$9990,8,0),"")</f>
        <v/>
      </c>
      <c r="H5195" s="40" t="str">
        <f t="shared" si="94"/>
        <v/>
      </c>
    </row>
    <row r="5196" spans="4:8" x14ac:dyDescent="0.25">
      <c r="D5196" s="100"/>
      <c r="G5196" s="19" t="str">
        <f>IFERROR(VLOOKUP($D5196,LISTA!$A$2:$J$9990,8,0),"")</f>
        <v/>
      </c>
      <c r="H5196" s="40" t="str">
        <f t="shared" si="94"/>
        <v/>
      </c>
    </row>
    <row r="5197" spans="4:8" x14ac:dyDescent="0.25">
      <c r="D5197" s="100"/>
      <c r="G5197" s="19" t="str">
        <f>IFERROR(VLOOKUP($D5197,LISTA!$A$2:$J$9990,8,0),"")</f>
        <v/>
      </c>
      <c r="H5197" s="40" t="str">
        <f t="shared" si="94"/>
        <v/>
      </c>
    </row>
    <row r="5198" spans="4:8" x14ac:dyDescent="0.25">
      <c r="D5198" s="100"/>
      <c r="G5198" s="19" t="str">
        <f>IFERROR(VLOOKUP($D5198,LISTA!$A$2:$J$9990,8,0),"")</f>
        <v/>
      </c>
      <c r="H5198" s="40" t="str">
        <f t="shared" si="94"/>
        <v/>
      </c>
    </row>
    <row r="5199" spans="4:8" x14ac:dyDescent="0.25">
      <c r="D5199" s="100"/>
      <c r="G5199" s="19" t="str">
        <f>IFERROR(VLOOKUP($D5199,LISTA!$A$2:$J$9990,8,0),"")</f>
        <v/>
      </c>
      <c r="H5199" s="40" t="str">
        <f t="shared" si="94"/>
        <v/>
      </c>
    </row>
    <row r="5200" spans="4:8" x14ac:dyDescent="0.25">
      <c r="D5200" s="100"/>
      <c r="G5200" s="19" t="str">
        <f>IFERROR(VLOOKUP($D5200,LISTA!$A$2:$J$9990,8,0),"")</f>
        <v/>
      </c>
      <c r="H5200" s="40" t="str">
        <f t="shared" si="94"/>
        <v/>
      </c>
    </row>
    <row r="5201" spans="4:8" x14ac:dyDescent="0.25">
      <c r="D5201" s="100"/>
      <c r="G5201" s="19" t="str">
        <f>IFERROR(VLOOKUP($D5201,LISTA!$A$2:$J$9990,8,0),"")</f>
        <v/>
      </c>
      <c r="H5201" s="40" t="str">
        <f t="shared" si="94"/>
        <v/>
      </c>
    </row>
    <row r="5202" spans="4:8" x14ac:dyDescent="0.25">
      <c r="D5202" s="100"/>
      <c r="G5202" s="19" t="str">
        <f>IFERROR(VLOOKUP($D5202,LISTA!$A$2:$J$9990,8,0),"")</f>
        <v/>
      </c>
      <c r="H5202" s="40" t="str">
        <f t="shared" si="94"/>
        <v/>
      </c>
    </row>
    <row r="5203" spans="4:8" x14ac:dyDescent="0.25">
      <c r="D5203" s="100"/>
      <c r="G5203" s="19" t="str">
        <f>IFERROR(VLOOKUP($D5203,LISTA!$A$2:$J$9990,8,0),"")</f>
        <v/>
      </c>
      <c r="H5203" s="40" t="str">
        <f t="shared" si="94"/>
        <v/>
      </c>
    </row>
    <row r="5204" spans="4:8" x14ac:dyDescent="0.25">
      <c r="D5204" s="100"/>
      <c r="G5204" s="19" t="str">
        <f>IFERROR(VLOOKUP($D5204,LISTA!$A$2:$J$9990,8,0),"")</f>
        <v/>
      </c>
      <c r="H5204" s="40" t="str">
        <f t="shared" si="94"/>
        <v/>
      </c>
    </row>
    <row r="5205" spans="4:8" x14ac:dyDescent="0.25">
      <c r="D5205" s="100"/>
      <c r="G5205" s="19" t="str">
        <f>IFERROR(VLOOKUP($D5205,LISTA!$A$2:$J$9990,8,0),"")</f>
        <v/>
      </c>
      <c r="H5205" s="40" t="str">
        <f t="shared" si="94"/>
        <v/>
      </c>
    </row>
    <row r="5206" spans="4:8" x14ac:dyDescent="0.25">
      <c r="D5206" s="100"/>
      <c r="G5206" s="19" t="str">
        <f>IFERROR(VLOOKUP($D5206,LISTA!$A$2:$J$9990,8,0),"")</f>
        <v/>
      </c>
      <c r="H5206" s="40" t="str">
        <f t="shared" si="94"/>
        <v/>
      </c>
    </row>
    <row r="5207" spans="4:8" x14ac:dyDescent="0.25">
      <c r="D5207" s="100"/>
      <c r="G5207" s="19" t="str">
        <f>IFERROR(VLOOKUP($D5207,LISTA!$A$2:$J$9990,8,0),"")</f>
        <v/>
      </c>
      <c r="H5207" s="40" t="str">
        <f t="shared" si="94"/>
        <v/>
      </c>
    </row>
    <row r="5208" spans="4:8" x14ac:dyDescent="0.25">
      <c r="D5208" s="100"/>
      <c r="G5208" s="19" t="str">
        <f>IFERROR(VLOOKUP($D5208,LISTA!$A$2:$J$9990,8,0),"")</f>
        <v/>
      </c>
      <c r="H5208" s="40" t="str">
        <f t="shared" si="94"/>
        <v/>
      </c>
    </row>
    <row r="5209" spans="4:8" x14ac:dyDescent="0.25">
      <c r="D5209" s="100"/>
      <c r="G5209" s="19" t="str">
        <f>IFERROR(VLOOKUP($D5209,LISTA!$A$2:$J$9990,8,0),"")</f>
        <v/>
      </c>
      <c r="H5209" s="40" t="str">
        <f t="shared" si="94"/>
        <v/>
      </c>
    </row>
    <row r="5210" spans="4:8" x14ac:dyDescent="0.25">
      <c r="D5210" s="100"/>
      <c r="G5210" s="19" t="str">
        <f>IFERROR(VLOOKUP($D5210,LISTA!$A$2:$J$9990,8,0),"")</f>
        <v/>
      </c>
      <c r="H5210" s="40" t="str">
        <f t="shared" si="94"/>
        <v/>
      </c>
    </row>
    <row r="5211" spans="4:8" x14ac:dyDescent="0.25">
      <c r="D5211" s="100"/>
      <c r="G5211" s="19" t="str">
        <f>IFERROR(VLOOKUP($D5211,LISTA!$A$2:$J$9990,8,0),"")</f>
        <v/>
      </c>
      <c r="H5211" s="40" t="str">
        <f t="shared" si="94"/>
        <v/>
      </c>
    </row>
    <row r="5212" spans="4:8" x14ac:dyDescent="0.25">
      <c r="D5212" s="100"/>
      <c r="G5212" s="19" t="str">
        <f>IFERROR(VLOOKUP($D5212,LISTA!$A$2:$J$9990,8,0),"")</f>
        <v/>
      </c>
      <c r="H5212" s="40" t="str">
        <f t="shared" si="94"/>
        <v/>
      </c>
    </row>
    <row r="5213" spans="4:8" x14ac:dyDescent="0.25">
      <c r="D5213" s="100"/>
      <c r="G5213" s="19" t="str">
        <f>IFERROR(VLOOKUP($D5213,LISTA!$A$2:$J$9990,8,0),"")</f>
        <v/>
      </c>
      <c r="H5213" s="40" t="str">
        <f t="shared" si="94"/>
        <v/>
      </c>
    </row>
    <row r="5214" spans="4:8" x14ac:dyDescent="0.25">
      <c r="D5214" s="100"/>
      <c r="G5214" s="19" t="str">
        <f>IFERROR(VLOOKUP($D5214,LISTA!$A$2:$J$9990,8,0),"")</f>
        <v/>
      </c>
      <c r="H5214" s="40" t="str">
        <f t="shared" si="94"/>
        <v/>
      </c>
    </row>
    <row r="5215" spans="4:8" x14ac:dyDescent="0.25">
      <c r="D5215" s="100"/>
      <c r="G5215" s="19" t="str">
        <f>IFERROR(VLOOKUP($D5215,LISTA!$A$2:$J$9990,8,0),"")</f>
        <v/>
      </c>
      <c r="H5215" s="40" t="str">
        <f t="shared" si="94"/>
        <v/>
      </c>
    </row>
    <row r="5216" spans="4:8" x14ac:dyDescent="0.25">
      <c r="D5216" s="100"/>
      <c r="G5216" s="19" t="str">
        <f>IFERROR(VLOOKUP($D5216,LISTA!$A$2:$J$9990,8,0),"")</f>
        <v/>
      </c>
      <c r="H5216" s="40" t="str">
        <f t="shared" si="94"/>
        <v/>
      </c>
    </row>
    <row r="5217" spans="4:8" x14ac:dyDescent="0.25">
      <c r="D5217" s="100"/>
      <c r="G5217" s="19" t="str">
        <f>IFERROR(VLOOKUP($D5217,LISTA!$A$2:$J$9990,8,0),"")</f>
        <v/>
      </c>
      <c r="H5217" s="40" t="str">
        <f t="shared" si="94"/>
        <v/>
      </c>
    </row>
    <row r="5218" spans="4:8" x14ac:dyDescent="0.25">
      <c r="D5218" s="100"/>
      <c r="G5218" s="19" t="str">
        <f>IFERROR(VLOOKUP($D5218,LISTA!$A$2:$J$9990,8,0),"")</f>
        <v/>
      </c>
      <c r="H5218" s="40" t="str">
        <f t="shared" si="94"/>
        <v/>
      </c>
    </row>
    <row r="5219" spans="4:8" x14ac:dyDescent="0.25">
      <c r="D5219" s="100"/>
      <c r="G5219" s="19" t="str">
        <f>IFERROR(VLOOKUP($D5219,LISTA!$A$2:$J$9990,8,0),"")</f>
        <v/>
      </c>
      <c r="H5219" s="40" t="str">
        <f t="shared" si="94"/>
        <v/>
      </c>
    </row>
    <row r="5220" spans="4:8" x14ac:dyDescent="0.25">
      <c r="D5220" s="100"/>
      <c r="G5220" s="19" t="str">
        <f>IFERROR(VLOOKUP($D5220,LISTA!$A$2:$J$9990,8,0),"")</f>
        <v/>
      </c>
      <c r="H5220" s="40" t="str">
        <f t="shared" si="94"/>
        <v/>
      </c>
    </row>
    <row r="5221" spans="4:8" x14ac:dyDescent="0.25">
      <c r="D5221" s="100"/>
      <c r="G5221" s="19" t="str">
        <f>IFERROR(VLOOKUP($D5221,LISTA!$A$2:$J$9990,8,0),"")</f>
        <v/>
      </c>
      <c r="H5221" s="40" t="str">
        <f t="shared" si="94"/>
        <v/>
      </c>
    </row>
    <row r="5222" spans="4:8" x14ac:dyDescent="0.25">
      <c r="D5222" s="100"/>
      <c r="G5222" s="19" t="str">
        <f>IFERROR(VLOOKUP($D5222,LISTA!$A$2:$J$9990,8,0),"")</f>
        <v/>
      </c>
      <c r="H5222" s="40" t="str">
        <f t="shared" si="94"/>
        <v/>
      </c>
    </row>
    <row r="5223" spans="4:8" x14ac:dyDescent="0.25">
      <c r="D5223" s="100"/>
      <c r="G5223" s="19" t="str">
        <f>IFERROR(VLOOKUP($D5223,LISTA!$A$2:$J$9990,8,0),"")</f>
        <v/>
      </c>
      <c r="H5223" s="40" t="str">
        <f t="shared" si="94"/>
        <v/>
      </c>
    </row>
    <row r="5224" spans="4:8" x14ac:dyDescent="0.25">
      <c r="D5224" s="100"/>
      <c r="G5224" s="19" t="str">
        <f>IFERROR(VLOOKUP($D5224,LISTA!$A$2:$J$9990,8,0),"")</f>
        <v/>
      </c>
      <c r="H5224" s="40" t="str">
        <f t="shared" si="94"/>
        <v/>
      </c>
    </row>
    <row r="5225" spans="4:8" x14ac:dyDescent="0.25">
      <c r="D5225" s="100"/>
      <c r="G5225" s="19" t="str">
        <f>IFERROR(VLOOKUP($D5225,LISTA!$A$2:$J$9990,8,0),"")</f>
        <v/>
      </c>
      <c r="H5225" s="40" t="str">
        <f t="shared" si="94"/>
        <v/>
      </c>
    </row>
    <row r="5226" spans="4:8" x14ac:dyDescent="0.25">
      <c r="D5226" s="100"/>
      <c r="G5226" s="19" t="str">
        <f>IFERROR(VLOOKUP($D5226,LISTA!$A$2:$J$9990,8,0),"")</f>
        <v/>
      </c>
      <c r="H5226" s="40" t="str">
        <f t="shared" si="94"/>
        <v/>
      </c>
    </row>
    <row r="5227" spans="4:8" x14ac:dyDescent="0.25">
      <c r="D5227" s="100"/>
      <c r="G5227" s="19" t="str">
        <f>IFERROR(VLOOKUP($D5227,LISTA!$A$2:$J$9990,8,0),"")</f>
        <v/>
      </c>
      <c r="H5227" s="40" t="str">
        <f t="shared" si="94"/>
        <v/>
      </c>
    </row>
    <row r="5228" spans="4:8" x14ac:dyDescent="0.25">
      <c r="D5228" s="100"/>
      <c r="G5228" s="19" t="str">
        <f>IFERROR(VLOOKUP($D5228,LISTA!$A$2:$J$9990,8,0),"")</f>
        <v/>
      </c>
      <c r="H5228" s="40" t="str">
        <f t="shared" si="94"/>
        <v/>
      </c>
    </row>
    <row r="5229" spans="4:8" x14ac:dyDescent="0.25">
      <c r="D5229" s="100"/>
      <c r="G5229" s="19" t="str">
        <f>IFERROR(VLOOKUP($D5229,LISTA!$A$2:$J$9990,8,0),"")</f>
        <v/>
      </c>
      <c r="H5229" s="40" t="str">
        <f t="shared" si="94"/>
        <v/>
      </c>
    </row>
    <row r="5230" spans="4:8" x14ac:dyDescent="0.25">
      <c r="D5230" s="100"/>
      <c r="G5230" s="19" t="str">
        <f>IFERROR(VLOOKUP($D5230,LISTA!$A$2:$J$9990,8,0),"")</f>
        <v/>
      </c>
      <c r="H5230" s="40" t="str">
        <f t="shared" si="94"/>
        <v/>
      </c>
    </row>
    <row r="5231" spans="4:8" x14ac:dyDescent="0.25">
      <c r="D5231" s="100"/>
      <c r="G5231" s="19" t="str">
        <f>IFERROR(VLOOKUP($D5231,LISTA!$A$2:$J$9990,8,0),"")</f>
        <v/>
      </c>
      <c r="H5231" s="40" t="str">
        <f t="shared" si="94"/>
        <v/>
      </c>
    </row>
    <row r="5232" spans="4:8" x14ac:dyDescent="0.25">
      <c r="D5232" s="100"/>
      <c r="G5232" s="19" t="str">
        <f>IFERROR(VLOOKUP($D5232,LISTA!$A$2:$J$9990,8,0),"")</f>
        <v/>
      </c>
      <c r="H5232" s="40" t="str">
        <f t="shared" si="94"/>
        <v/>
      </c>
    </row>
    <row r="5233" spans="4:8" x14ac:dyDescent="0.25">
      <c r="D5233" s="100"/>
      <c r="G5233" s="19" t="str">
        <f>IFERROR(VLOOKUP($D5233,LISTA!$A$2:$J$9990,8,0),"")</f>
        <v/>
      </c>
      <c r="H5233" s="40" t="str">
        <f t="shared" si="94"/>
        <v/>
      </c>
    </row>
    <row r="5234" spans="4:8" x14ac:dyDescent="0.25">
      <c r="D5234" s="100"/>
      <c r="G5234" s="19" t="str">
        <f>IFERROR(VLOOKUP($D5234,LISTA!$A$2:$J$9990,8,0),"")</f>
        <v/>
      </c>
      <c r="H5234" s="40" t="str">
        <f t="shared" si="94"/>
        <v/>
      </c>
    </row>
    <row r="5235" spans="4:8" x14ac:dyDescent="0.25">
      <c r="D5235" s="100"/>
      <c r="G5235" s="19" t="str">
        <f>IFERROR(VLOOKUP($D5235,LISTA!$A$2:$J$9990,8,0),"")</f>
        <v/>
      </c>
      <c r="H5235" s="40" t="str">
        <f t="shared" si="94"/>
        <v/>
      </c>
    </row>
    <row r="5236" spans="4:8" x14ac:dyDescent="0.25">
      <c r="D5236" s="100"/>
      <c r="G5236" s="19" t="str">
        <f>IFERROR(VLOOKUP($D5236,LISTA!$A$2:$J$9990,8,0),"")</f>
        <v/>
      </c>
      <c r="H5236" s="40" t="str">
        <f t="shared" si="94"/>
        <v/>
      </c>
    </row>
    <row r="5237" spans="4:8" x14ac:dyDescent="0.25">
      <c r="D5237" s="100"/>
      <c r="G5237" s="19" t="str">
        <f>IFERROR(VLOOKUP($D5237,LISTA!$A$2:$J$9990,8,0),"")</f>
        <v/>
      </c>
      <c r="H5237" s="40" t="str">
        <f t="shared" si="94"/>
        <v/>
      </c>
    </row>
    <row r="5238" spans="4:8" x14ac:dyDescent="0.25">
      <c r="D5238" s="100"/>
      <c r="G5238" s="19" t="str">
        <f>IFERROR(VLOOKUP($D5238,LISTA!$A$2:$J$9990,8,0),"")</f>
        <v/>
      </c>
      <c r="H5238" s="40" t="str">
        <f t="shared" si="94"/>
        <v/>
      </c>
    </row>
    <row r="5239" spans="4:8" x14ac:dyDescent="0.25">
      <c r="D5239" s="100"/>
      <c r="G5239" s="19" t="str">
        <f>IFERROR(VLOOKUP($D5239,LISTA!$A$2:$J$9990,8,0),"")</f>
        <v/>
      </c>
      <c r="H5239" s="40" t="str">
        <f t="shared" si="94"/>
        <v/>
      </c>
    </row>
    <row r="5240" spans="4:8" x14ac:dyDescent="0.25">
      <c r="D5240" s="100"/>
      <c r="G5240" s="19" t="str">
        <f>IFERROR(VLOOKUP($D5240,LISTA!$A$2:$J$9990,8,0),"")</f>
        <v/>
      </c>
      <c r="H5240" s="40" t="str">
        <f t="shared" si="94"/>
        <v/>
      </c>
    </row>
    <row r="5241" spans="4:8" x14ac:dyDescent="0.25">
      <c r="D5241" s="100"/>
      <c r="G5241" s="19" t="str">
        <f>IFERROR(VLOOKUP($D5241,LISTA!$A$2:$J$9990,8,0),"")</f>
        <v/>
      </c>
      <c r="H5241" s="40" t="str">
        <f t="shared" si="94"/>
        <v/>
      </c>
    </row>
    <row r="5242" spans="4:8" x14ac:dyDescent="0.25">
      <c r="D5242" s="100"/>
      <c r="G5242" s="19" t="str">
        <f>IFERROR(VLOOKUP($D5242,LISTA!$A$2:$J$9990,8,0),"")</f>
        <v/>
      </c>
      <c r="H5242" s="40" t="str">
        <f t="shared" si="94"/>
        <v/>
      </c>
    </row>
    <row r="5243" spans="4:8" x14ac:dyDescent="0.25">
      <c r="D5243" s="100"/>
      <c r="G5243" s="19" t="str">
        <f>IFERROR(VLOOKUP($D5243,LISTA!$A$2:$J$9990,8,0),"")</f>
        <v/>
      </c>
      <c r="H5243" s="40" t="str">
        <f t="shared" si="94"/>
        <v/>
      </c>
    </row>
    <row r="5244" spans="4:8" x14ac:dyDescent="0.25">
      <c r="D5244" s="100"/>
      <c r="G5244" s="19" t="str">
        <f>IFERROR(VLOOKUP($D5244,LISTA!$A$2:$J$9990,8,0),"")</f>
        <v/>
      </c>
      <c r="H5244" s="40" t="str">
        <f t="shared" si="94"/>
        <v/>
      </c>
    </row>
    <row r="5245" spans="4:8" x14ac:dyDescent="0.25">
      <c r="D5245" s="100"/>
      <c r="G5245" s="19" t="str">
        <f>IFERROR(VLOOKUP($D5245,LISTA!$A$2:$J$9990,8,0),"")</f>
        <v/>
      </c>
      <c r="H5245" s="40" t="str">
        <f t="shared" si="94"/>
        <v/>
      </c>
    </row>
    <row r="5246" spans="4:8" x14ac:dyDescent="0.25">
      <c r="D5246" s="100"/>
      <c r="G5246" s="19" t="str">
        <f>IFERROR(VLOOKUP($D5246,LISTA!$A$2:$J$9990,8,0),"")</f>
        <v/>
      </c>
      <c r="H5246" s="40" t="str">
        <f t="shared" si="94"/>
        <v/>
      </c>
    </row>
    <row r="5247" spans="4:8" x14ac:dyDescent="0.25">
      <c r="D5247" s="100"/>
      <c r="G5247" s="19" t="str">
        <f>IFERROR(VLOOKUP($D5247,LISTA!$A$2:$J$9990,8,0),"")</f>
        <v/>
      </c>
      <c r="H5247" s="40" t="str">
        <f t="shared" si="94"/>
        <v/>
      </c>
    </row>
    <row r="5248" spans="4:8" x14ac:dyDescent="0.25">
      <c r="D5248" s="100"/>
      <c r="G5248" s="19" t="str">
        <f>IFERROR(VLOOKUP($D5248,LISTA!$A$2:$J$9990,8,0),"")</f>
        <v/>
      </c>
      <c r="H5248" s="40" t="str">
        <f t="shared" si="94"/>
        <v/>
      </c>
    </row>
    <row r="5249" spans="4:8" x14ac:dyDescent="0.25">
      <c r="D5249" s="100"/>
      <c r="G5249" s="19" t="str">
        <f>IFERROR(VLOOKUP($D5249,LISTA!$A$2:$J$9990,8,0),"")</f>
        <v/>
      </c>
      <c r="H5249" s="40" t="str">
        <f t="shared" si="94"/>
        <v/>
      </c>
    </row>
    <row r="5250" spans="4:8" x14ac:dyDescent="0.25">
      <c r="D5250" s="100"/>
      <c r="G5250" s="19" t="str">
        <f>IFERROR(VLOOKUP($D5250,LISTA!$A$2:$J$9990,8,0),"")</f>
        <v/>
      </c>
      <c r="H5250" s="40" t="str">
        <f t="shared" si="94"/>
        <v/>
      </c>
    </row>
    <row r="5251" spans="4:8" x14ac:dyDescent="0.25">
      <c r="D5251" s="100"/>
      <c r="G5251" s="19" t="str">
        <f>IFERROR(VLOOKUP($D5251,LISTA!$A$2:$J$9990,8,0),"")</f>
        <v/>
      </c>
      <c r="H5251" s="40" t="str">
        <f t="shared" si="94"/>
        <v/>
      </c>
    </row>
    <row r="5252" spans="4:8" x14ac:dyDescent="0.25">
      <c r="D5252" s="100"/>
      <c r="G5252" s="19" t="str">
        <f>IFERROR(VLOOKUP($D5252,LISTA!$A$2:$J$9990,8,0),"")</f>
        <v/>
      </c>
      <c r="H5252" s="40" t="str">
        <f t="shared" si="94"/>
        <v/>
      </c>
    </row>
    <row r="5253" spans="4:8" x14ac:dyDescent="0.25">
      <c r="D5253" s="100"/>
      <c r="G5253" s="19" t="str">
        <f>IFERROR(VLOOKUP($D5253,LISTA!$A$2:$J$9990,8,0),"")</f>
        <v/>
      </c>
      <c r="H5253" s="40" t="str">
        <f t="shared" ref="H5253:H5316" si="95">IF(OR(G5253=$K$10,G5253=$K$11,G5253=$K$14,G5253=$K$15,G5253=$K$16,G5253=$K$17,G5253=$K$18,G5253=$K$19,G5253=$K$20,G5253=$K$21,G5253=$K$22,G5253=$K$23,G5253=$K$24,G5253=$K$25,G5253=$K$26,G5253=$K$27,G5253=$K$28),$K$9,IF(OR(G5253=$K$32,G5253=$K$33),$K$31,IF(OR(G5253=$K$38),$K$37,"")))</f>
        <v/>
      </c>
    </row>
    <row r="5254" spans="4:8" x14ac:dyDescent="0.25">
      <c r="D5254" s="100"/>
      <c r="G5254" s="19" t="str">
        <f>IFERROR(VLOOKUP($D5254,LISTA!$A$2:$J$9990,8,0),"")</f>
        <v/>
      </c>
      <c r="H5254" s="40" t="str">
        <f t="shared" si="95"/>
        <v/>
      </c>
    </row>
    <row r="5255" spans="4:8" x14ac:dyDescent="0.25">
      <c r="D5255" s="100"/>
      <c r="G5255" s="19" t="str">
        <f>IFERROR(VLOOKUP($D5255,LISTA!$A$2:$J$9990,8,0),"")</f>
        <v/>
      </c>
      <c r="H5255" s="40" t="str">
        <f t="shared" si="95"/>
        <v/>
      </c>
    </row>
    <row r="5256" spans="4:8" x14ac:dyDescent="0.25">
      <c r="D5256" s="100"/>
      <c r="G5256" s="19" t="str">
        <f>IFERROR(VLOOKUP($D5256,LISTA!$A$2:$J$9990,8,0),"")</f>
        <v/>
      </c>
      <c r="H5256" s="40" t="str">
        <f t="shared" si="95"/>
        <v/>
      </c>
    </row>
    <row r="5257" spans="4:8" x14ac:dyDescent="0.25">
      <c r="D5257" s="100"/>
      <c r="G5257" s="19" t="str">
        <f>IFERROR(VLOOKUP($D5257,LISTA!$A$2:$J$9990,8,0),"")</f>
        <v/>
      </c>
      <c r="H5257" s="40" t="str">
        <f t="shared" si="95"/>
        <v/>
      </c>
    </row>
    <row r="5258" spans="4:8" x14ac:dyDescent="0.25">
      <c r="D5258" s="100"/>
      <c r="G5258" s="19" t="str">
        <f>IFERROR(VLOOKUP($D5258,LISTA!$A$2:$J$9990,8,0),"")</f>
        <v/>
      </c>
      <c r="H5258" s="40" t="str">
        <f t="shared" si="95"/>
        <v/>
      </c>
    </row>
    <row r="5259" spans="4:8" x14ac:dyDescent="0.25">
      <c r="D5259" s="100"/>
      <c r="G5259" s="19" t="str">
        <f>IFERROR(VLOOKUP($D5259,LISTA!$A$2:$J$9990,8,0),"")</f>
        <v/>
      </c>
      <c r="H5259" s="40" t="str">
        <f t="shared" si="95"/>
        <v/>
      </c>
    </row>
    <row r="5260" spans="4:8" x14ac:dyDescent="0.25">
      <c r="D5260" s="100"/>
      <c r="G5260" s="19" t="str">
        <f>IFERROR(VLOOKUP($D5260,LISTA!$A$2:$J$9990,8,0),"")</f>
        <v/>
      </c>
      <c r="H5260" s="40" t="str">
        <f t="shared" si="95"/>
        <v/>
      </c>
    </row>
    <row r="5261" spans="4:8" x14ac:dyDescent="0.25">
      <c r="D5261" s="100"/>
      <c r="G5261" s="19" t="str">
        <f>IFERROR(VLOOKUP($D5261,LISTA!$A$2:$J$9990,8,0),"")</f>
        <v/>
      </c>
      <c r="H5261" s="40" t="str">
        <f t="shared" si="95"/>
        <v/>
      </c>
    </row>
    <row r="5262" spans="4:8" x14ac:dyDescent="0.25">
      <c r="D5262" s="100"/>
      <c r="G5262" s="19" t="str">
        <f>IFERROR(VLOOKUP($D5262,LISTA!$A$2:$J$9990,8,0),"")</f>
        <v/>
      </c>
      <c r="H5262" s="40" t="str">
        <f t="shared" si="95"/>
        <v/>
      </c>
    </row>
    <row r="5263" spans="4:8" x14ac:dyDescent="0.25">
      <c r="D5263" s="100"/>
      <c r="G5263" s="19" t="str">
        <f>IFERROR(VLOOKUP($D5263,LISTA!$A$2:$J$9990,8,0),"")</f>
        <v/>
      </c>
      <c r="H5263" s="40" t="str">
        <f t="shared" si="95"/>
        <v/>
      </c>
    </row>
    <row r="5264" spans="4:8" x14ac:dyDescent="0.25">
      <c r="D5264" s="100"/>
      <c r="G5264" s="19" t="str">
        <f>IFERROR(VLOOKUP($D5264,LISTA!$A$2:$J$9990,8,0),"")</f>
        <v/>
      </c>
      <c r="H5264" s="40" t="str">
        <f t="shared" si="95"/>
        <v/>
      </c>
    </row>
    <row r="5265" spans="4:8" x14ac:dyDescent="0.25">
      <c r="D5265" s="100"/>
      <c r="G5265" s="19" t="str">
        <f>IFERROR(VLOOKUP($D5265,LISTA!$A$2:$J$9990,8,0),"")</f>
        <v/>
      </c>
      <c r="H5265" s="40" t="str">
        <f t="shared" si="95"/>
        <v/>
      </c>
    </row>
    <row r="5266" spans="4:8" x14ac:dyDescent="0.25">
      <c r="D5266" s="100"/>
      <c r="G5266" s="19" t="str">
        <f>IFERROR(VLOOKUP($D5266,LISTA!$A$2:$J$9990,8,0),"")</f>
        <v/>
      </c>
      <c r="H5266" s="40" t="str">
        <f t="shared" si="95"/>
        <v/>
      </c>
    </row>
    <row r="5267" spans="4:8" x14ac:dyDescent="0.25">
      <c r="D5267" s="100"/>
      <c r="G5267" s="19" t="str">
        <f>IFERROR(VLOOKUP($D5267,LISTA!$A$2:$J$9990,8,0),"")</f>
        <v/>
      </c>
      <c r="H5267" s="40" t="str">
        <f t="shared" si="95"/>
        <v/>
      </c>
    </row>
    <row r="5268" spans="4:8" x14ac:dyDescent="0.25">
      <c r="D5268" s="100"/>
      <c r="G5268" s="19" t="str">
        <f>IFERROR(VLOOKUP($D5268,LISTA!$A$2:$J$9990,8,0),"")</f>
        <v/>
      </c>
      <c r="H5268" s="40" t="str">
        <f t="shared" si="95"/>
        <v/>
      </c>
    </row>
    <row r="5269" spans="4:8" x14ac:dyDescent="0.25">
      <c r="D5269" s="100"/>
      <c r="G5269" s="19" t="str">
        <f>IFERROR(VLOOKUP($D5269,LISTA!$A$2:$J$9990,8,0),"")</f>
        <v/>
      </c>
      <c r="H5269" s="40" t="str">
        <f t="shared" si="95"/>
        <v/>
      </c>
    </row>
    <row r="5270" spans="4:8" x14ac:dyDescent="0.25">
      <c r="D5270" s="100"/>
      <c r="G5270" s="19" t="str">
        <f>IFERROR(VLOOKUP($D5270,LISTA!$A$2:$J$9990,8,0),"")</f>
        <v/>
      </c>
      <c r="H5270" s="40" t="str">
        <f t="shared" si="95"/>
        <v/>
      </c>
    </row>
    <row r="5271" spans="4:8" x14ac:dyDescent="0.25">
      <c r="D5271" s="100"/>
      <c r="G5271" s="19" t="str">
        <f>IFERROR(VLOOKUP($D5271,LISTA!$A$2:$J$9990,8,0),"")</f>
        <v/>
      </c>
      <c r="H5271" s="40" t="str">
        <f t="shared" si="95"/>
        <v/>
      </c>
    </row>
    <row r="5272" spans="4:8" x14ac:dyDescent="0.25">
      <c r="D5272" s="100"/>
      <c r="G5272" s="19" t="str">
        <f>IFERROR(VLOOKUP($D5272,LISTA!$A$2:$J$9990,8,0),"")</f>
        <v/>
      </c>
      <c r="H5272" s="40" t="str">
        <f t="shared" si="95"/>
        <v/>
      </c>
    </row>
    <row r="5273" spans="4:8" x14ac:dyDescent="0.25">
      <c r="D5273" s="100"/>
      <c r="G5273" s="19" t="str">
        <f>IFERROR(VLOOKUP($D5273,LISTA!$A$2:$J$9990,8,0),"")</f>
        <v/>
      </c>
      <c r="H5273" s="40" t="str">
        <f t="shared" si="95"/>
        <v/>
      </c>
    </row>
    <row r="5274" spans="4:8" x14ac:dyDescent="0.25">
      <c r="D5274" s="100"/>
      <c r="G5274" s="19" t="str">
        <f>IFERROR(VLOOKUP($D5274,LISTA!$A$2:$J$9990,8,0),"")</f>
        <v/>
      </c>
      <c r="H5274" s="40" t="str">
        <f t="shared" si="95"/>
        <v/>
      </c>
    </row>
    <row r="5275" spans="4:8" x14ac:dyDescent="0.25">
      <c r="D5275" s="100"/>
      <c r="G5275" s="19" t="str">
        <f>IFERROR(VLOOKUP($D5275,LISTA!$A$2:$J$9990,8,0),"")</f>
        <v/>
      </c>
      <c r="H5275" s="40" t="str">
        <f t="shared" si="95"/>
        <v/>
      </c>
    </row>
    <row r="5276" spans="4:8" x14ac:dyDescent="0.25">
      <c r="D5276" s="100"/>
      <c r="G5276" s="19" t="str">
        <f>IFERROR(VLOOKUP($D5276,LISTA!$A$2:$J$9990,8,0),"")</f>
        <v/>
      </c>
      <c r="H5276" s="40" t="str">
        <f t="shared" si="95"/>
        <v/>
      </c>
    </row>
    <row r="5277" spans="4:8" x14ac:dyDescent="0.25">
      <c r="D5277" s="100"/>
      <c r="G5277" s="19" t="str">
        <f>IFERROR(VLOOKUP($D5277,LISTA!$A$2:$J$9990,8,0),"")</f>
        <v/>
      </c>
      <c r="H5277" s="40" t="str">
        <f t="shared" si="95"/>
        <v/>
      </c>
    </row>
    <row r="5278" spans="4:8" x14ac:dyDescent="0.25">
      <c r="D5278" s="100"/>
      <c r="G5278" s="19" t="str">
        <f>IFERROR(VLOOKUP($D5278,LISTA!$A$2:$J$9990,8,0),"")</f>
        <v/>
      </c>
      <c r="H5278" s="40" t="str">
        <f t="shared" si="95"/>
        <v/>
      </c>
    </row>
    <row r="5279" spans="4:8" x14ac:dyDescent="0.25">
      <c r="D5279" s="100"/>
      <c r="G5279" s="19" t="str">
        <f>IFERROR(VLOOKUP($D5279,LISTA!$A$2:$J$9990,8,0),"")</f>
        <v/>
      </c>
      <c r="H5279" s="40" t="str">
        <f t="shared" si="95"/>
        <v/>
      </c>
    </row>
    <row r="5280" spans="4:8" x14ac:dyDescent="0.25">
      <c r="D5280" s="100"/>
      <c r="G5280" s="19" t="str">
        <f>IFERROR(VLOOKUP($D5280,LISTA!$A$2:$J$9990,8,0),"")</f>
        <v/>
      </c>
      <c r="H5280" s="40" t="str">
        <f t="shared" si="95"/>
        <v/>
      </c>
    </row>
    <row r="5281" spans="4:8" x14ac:dyDescent="0.25">
      <c r="D5281" s="100"/>
      <c r="G5281" s="19" t="str">
        <f>IFERROR(VLOOKUP($D5281,LISTA!$A$2:$J$9990,8,0),"")</f>
        <v/>
      </c>
      <c r="H5281" s="40" t="str">
        <f t="shared" si="95"/>
        <v/>
      </c>
    </row>
    <row r="5282" spans="4:8" x14ac:dyDescent="0.25">
      <c r="D5282" s="100"/>
      <c r="G5282" s="19" t="str">
        <f>IFERROR(VLOOKUP($D5282,LISTA!$A$2:$J$9990,8,0),"")</f>
        <v/>
      </c>
      <c r="H5282" s="40" t="str">
        <f t="shared" si="95"/>
        <v/>
      </c>
    </row>
    <row r="5283" spans="4:8" x14ac:dyDescent="0.25">
      <c r="D5283" s="100"/>
      <c r="G5283" s="19" t="str">
        <f>IFERROR(VLOOKUP($D5283,LISTA!$A$2:$J$9990,8,0),"")</f>
        <v/>
      </c>
      <c r="H5283" s="40" t="str">
        <f t="shared" si="95"/>
        <v/>
      </c>
    </row>
    <row r="5284" spans="4:8" x14ac:dyDescent="0.25">
      <c r="D5284" s="100"/>
      <c r="G5284" s="19" t="str">
        <f>IFERROR(VLOOKUP($D5284,LISTA!$A$2:$J$9990,8,0),"")</f>
        <v/>
      </c>
      <c r="H5284" s="40" t="str">
        <f t="shared" si="95"/>
        <v/>
      </c>
    </row>
    <row r="5285" spans="4:8" x14ac:dyDescent="0.25">
      <c r="D5285" s="100"/>
      <c r="G5285" s="19" t="str">
        <f>IFERROR(VLOOKUP($D5285,LISTA!$A$2:$J$9990,8,0),"")</f>
        <v/>
      </c>
      <c r="H5285" s="40" t="str">
        <f t="shared" si="95"/>
        <v/>
      </c>
    </row>
    <row r="5286" spans="4:8" x14ac:dyDescent="0.25">
      <c r="D5286" s="100"/>
      <c r="G5286" s="19" t="str">
        <f>IFERROR(VLOOKUP($D5286,LISTA!$A$2:$J$9990,8,0),"")</f>
        <v/>
      </c>
      <c r="H5286" s="40" t="str">
        <f t="shared" si="95"/>
        <v/>
      </c>
    </row>
    <row r="5287" spans="4:8" x14ac:dyDescent="0.25">
      <c r="D5287" s="100"/>
      <c r="G5287" s="19" t="str">
        <f>IFERROR(VLOOKUP($D5287,LISTA!$A$2:$J$9990,8,0),"")</f>
        <v/>
      </c>
      <c r="H5287" s="40" t="str">
        <f t="shared" si="95"/>
        <v/>
      </c>
    </row>
    <row r="5288" spans="4:8" x14ac:dyDescent="0.25">
      <c r="D5288" s="100"/>
      <c r="G5288" s="19" t="str">
        <f>IFERROR(VLOOKUP($D5288,LISTA!$A$2:$J$9990,8,0),"")</f>
        <v/>
      </c>
      <c r="H5288" s="40" t="str">
        <f t="shared" si="95"/>
        <v/>
      </c>
    </row>
    <row r="5289" spans="4:8" x14ac:dyDescent="0.25">
      <c r="D5289" s="100"/>
      <c r="G5289" s="19" t="str">
        <f>IFERROR(VLOOKUP($D5289,LISTA!$A$2:$J$9990,8,0),"")</f>
        <v/>
      </c>
      <c r="H5289" s="40" t="str">
        <f t="shared" si="95"/>
        <v/>
      </c>
    </row>
    <row r="5290" spans="4:8" x14ac:dyDescent="0.25">
      <c r="D5290" s="100"/>
      <c r="G5290" s="19" t="str">
        <f>IFERROR(VLOOKUP($D5290,LISTA!$A$2:$J$9990,8,0),"")</f>
        <v/>
      </c>
      <c r="H5290" s="40" t="str">
        <f t="shared" si="95"/>
        <v/>
      </c>
    </row>
    <row r="5291" spans="4:8" x14ac:dyDescent="0.25">
      <c r="D5291" s="100"/>
      <c r="G5291" s="19" t="str">
        <f>IFERROR(VLOOKUP($D5291,LISTA!$A$2:$J$9990,8,0),"")</f>
        <v/>
      </c>
      <c r="H5291" s="40" t="str">
        <f t="shared" si="95"/>
        <v/>
      </c>
    </row>
    <row r="5292" spans="4:8" x14ac:dyDescent="0.25">
      <c r="D5292" s="100"/>
      <c r="G5292" s="19" t="str">
        <f>IFERROR(VLOOKUP($D5292,LISTA!$A$2:$J$9990,8,0),"")</f>
        <v/>
      </c>
      <c r="H5292" s="40" t="str">
        <f t="shared" si="95"/>
        <v/>
      </c>
    </row>
    <row r="5293" spans="4:8" x14ac:dyDescent="0.25">
      <c r="D5293" s="100"/>
      <c r="G5293" s="19" t="str">
        <f>IFERROR(VLOOKUP($D5293,LISTA!$A$2:$J$9990,8,0),"")</f>
        <v/>
      </c>
      <c r="H5293" s="40" t="str">
        <f t="shared" si="95"/>
        <v/>
      </c>
    </row>
    <row r="5294" spans="4:8" x14ac:dyDescent="0.25">
      <c r="D5294" s="100"/>
      <c r="G5294" s="19" t="str">
        <f>IFERROR(VLOOKUP($D5294,LISTA!$A$2:$J$9990,8,0),"")</f>
        <v/>
      </c>
      <c r="H5294" s="40" t="str">
        <f t="shared" si="95"/>
        <v/>
      </c>
    </row>
    <row r="5295" spans="4:8" x14ac:dyDescent="0.25">
      <c r="D5295" s="100"/>
      <c r="G5295" s="19" t="str">
        <f>IFERROR(VLOOKUP($D5295,LISTA!$A$2:$J$9990,8,0),"")</f>
        <v/>
      </c>
      <c r="H5295" s="40" t="str">
        <f t="shared" si="95"/>
        <v/>
      </c>
    </row>
    <row r="5296" spans="4:8" x14ac:dyDescent="0.25">
      <c r="D5296" s="100"/>
      <c r="G5296" s="19" t="str">
        <f>IFERROR(VLOOKUP($D5296,LISTA!$A$2:$J$9990,8,0),"")</f>
        <v/>
      </c>
      <c r="H5296" s="40" t="str">
        <f t="shared" si="95"/>
        <v/>
      </c>
    </row>
    <row r="5297" spans="4:8" x14ac:dyDescent="0.25">
      <c r="D5297" s="100"/>
      <c r="G5297" s="19" t="str">
        <f>IFERROR(VLOOKUP($D5297,LISTA!$A$2:$J$9990,8,0),"")</f>
        <v/>
      </c>
      <c r="H5297" s="40" t="str">
        <f t="shared" si="95"/>
        <v/>
      </c>
    </row>
    <row r="5298" spans="4:8" x14ac:dyDescent="0.25">
      <c r="D5298" s="100"/>
      <c r="G5298" s="19" t="str">
        <f>IFERROR(VLOOKUP($D5298,LISTA!$A$2:$J$9990,8,0),"")</f>
        <v/>
      </c>
      <c r="H5298" s="40" t="str">
        <f t="shared" si="95"/>
        <v/>
      </c>
    </row>
    <row r="5299" spans="4:8" x14ac:dyDescent="0.25">
      <c r="D5299" s="100"/>
      <c r="G5299" s="19" t="str">
        <f>IFERROR(VLOOKUP($D5299,LISTA!$A$2:$J$9990,8,0),"")</f>
        <v/>
      </c>
      <c r="H5299" s="40" t="str">
        <f t="shared" si="95"/>
        <v/>
      </c>
    </row>
    <row r="5300" spans="4:8" x14ac:dyDescent="0.25">
      <c r="D5300" s="100"/>
      <c r="G5300" s="19" t="str">
        <f>IFERROR(VLOOKUP($D5300,LISTA!$A$2:$J$9990,8,0),"")</f>
        <v/>
      </c>
      <c r="H5300" s="40" t="str">
        <f t="shared" si="95"/>
        <v/>
      </c>
    </row>
    <row r="5301" spans="4:8" x14ac:dyDescent="0.25">
      <c r="D5301" s="100"/>
      <c r="G5301" s="19" t="str">
        <f>IFERROR(VLOOKUP($D5301,LISTA!$A$2:$J$9990,8,0),"")</f>
        <v/>
      </c>
      <c r="H5301" s="40" t="str">
        <f t="shared" si="95"/>
        <v/>
      </c>
    </row>
    <row r="5302" spans="4:8" x14ac:dyDescent="0.25">
      <c r="D5302" s="100"/>
      <c r="G5302" s="19" t="str">
        <f>IFERROR(VLOOKUP($D5302,LISTA!$A$2:$J$9990,8,0),"")</f>
        <v/>
      </c>
      <c r="H5302" s="40" t="str">
        <f t="shared" si="95"/>
        <v/>
      </c>
    </row>
    <row r="5303" spans="4:8" x14ac:dyDescent="0.25">
      <c r="D5303" s="100"/>
      <c r="G5303" s="19" t="str">
        <f>IFERROR(VLOOKUP($D5303,LISTA!$A$2:$J$9990,8,0),"")</f>
        <v/>
      </c>
      <c r="H5303" s="40" t="str">
        <f t="shared" si="95"/>
        <v/>
      </c>
    </row>
    <row r="5304" spans="4:8" x14ac:dyDescent="0.25">
      <c r="D5304" s="100"/>
      <c r="G5304" s="19" t="str">
        <f>IFERROR(VLOOKUP($D5304,LISTA!$A$2:$J$9990,8,0),"")</f>
        <v/>
      </c>
      <c r="H5304" s="40" t="str">
        <f t="shared" si="95"/>
        <v/>
      </c>
    </row>
    <row r="5305" spans="4:8" x14ac:dyDescent="0.25">
      <c r="D5305" s="100"/>
      <c r="G5305" s="19" t="str">
        <f>IFERROR(VLOOKUP($D5305,LISTA!$A$2:$J$9990,8,0),"")</f>
        <v/>
      </c>
      <c r="H5305" s="40" t="str">
        <f t="shared" si="95"/>
        <v/>
      </c>
    </row>
    <row r="5306" spans="4:8" x14ac:dyDescent="0.25">
      <c r="D5306" s="100"/>
      <c r="G5306" s="19" t="str">
        <f>IFERROR(VLOOKUP($D5306,LISTA!$A$2:$J$9990,8,0),"")</f>
        <v/>
      </c>
      <c r="H5306" s="40" t="str">
        <f t="shared" si="95"/>
        <v/>
      </c>
    </row>
    <row r="5307" spans="4:8" x14ac:dyDescent="0.25">
      <c r="D5307" s="100"/>
      <c r="G5307" s="19" t="str">
        <f>IFERROR(VLOOKUP($D5307,LISTA!$A$2:$J$9990,8,0),"")</f>
        <v/>
      </c>
      <c r="H5307" s="40" t="str">
        <f t="shared" si="95"/>
        <v/>
      </c>
    </row>
    <row r="5308" spans="4:8" x14ac:dyDescent="0.25">
      <c r="D5308" s="100"/>
      <c r="G5308" s="19" t="str">
        <f>IFERROR(VLOOKUP($D5308,LISTA!$A$2:$J$9990,8,0),"")</f>
        <v/>
      </c>
      <c r="H5308" s="40" t="str">
        <f t="shared" si="95"/>
        <v/>
      </c>
    </row>
    <row r="5309" spans="4:8" x14ac:dyDescent="0.25">
      <c r="D5309" s="100"/>
      <c r="G5309" s="19" t="str">
        <f>IFERROR(VLOOKUP($D5309,LISTA!$A$2:$J$9990,8,0),"")</f>
        <v/>
      </c>
      <c r="H5309" s="40" t="str">
        <f t="shared" si="95"/>
        <v/>
      </c>
    </row>
    <row r="5310" spans="4:8" x14ac:dyDescent="0.25">
      <c r="D5310" s="100"/>
      <c r="G5310" s="19" t="str">
        <f>IFERROR(VLOOKUP($D5310,LISTA!$A$2:$J$9990,8,0),"")</f>
        <v/>
      </c>
      <c r="H5310" s="40" t="str">
        <f t="shared" si="95"/>
        <v/>
      </c>
    </row>
    <row r="5311" spans="4:8" x14ac:dyDescent="0.25">
      <c r="D5311" s="100"/>
      <c r="G5311" s="19" t="str">
        <f>IFERROR(VLOOKUP($D5311,LISTA!$A$2:$J$9990,8,0),"")</f>
        <v/>
      </c>
      <c r="H5311" s="40" t="str">
        <f t="shared" si="95"/>
        <v/>
      </c>
    </row>
    <row r="5312" spans="4:8" x14ac:dyDescent="0.25">
      <c r="D5312" s="100"/>
      <c r="G5312" s="19" t="str">
        <f>IFERROR(VLOOKUP($D5312,LISTA!$A$2:$J$9990,8,0),"")</f>
        <v/>
      </c>
      <c r="H5312" s="40" t="str">
        <f t="shared" si="95"/>
        <v/>
      </c>
    </row>
    <row r="5313" spans="4:8" x14ac:dyDescent="0.25">
      <c r="D5313" s="100"/>
      <c r="G5313" s="19" t="str">
        <f>IFERROR(VLOOKUP($D5313,LISTA!$A$2:$J$9990,8,0),"")</f>
        <v/>
      </c>
      <c r="H5313" s="40" t="str">
        <f t="shared" si="95"/>
        <v/>
      </c>
    </row>
    <row r="5314" spans="4:8" x14ac:dyDescent="0.25">
      <c r="D5314" s="100"/>
      <c r="G5314" s="19" t="str">
        <f>IFERROR(VLOOKUP($D5314,LISTA!$A$2:$J$9990,8,0),"")</f>
        <v/>
      </c>
      <c r="H5314" s="40" t="str">
        <f t="shared" si="95"/>
        <v/>
      </c>
    </row>
    <row r="5315" spans="4:8" x14ac:dyDescent="0.25">
      <c r="D5315" s="100"/>
      <c r="G5315" s="19" t="str">
        <f>IFERROR(VLOOKUP($D5315,LISTA!$A$2:$J$9990,8,0),"")</f>
        <v/>
      </c>
      <c r="H5315" s="40" t="str">
        <f t="shared" si="95"/>
        <v/>
      </c>
    </row>
    <row r="5316" spans="4:8" x14ac:dyDescent="0.25">
      <c r="D5316" s="100"/>
      <c r="G5316" s="19" t="str">
        <f>IFERROR(VLOOKUP($D5316,LISTA!$A$2:$J$9990,8,0),"")</f>
        <v/>
      </c>
      <c r="H5316" s="40" t="str">
        <f t="shared" si="95"/>
        <v/>
      </c>
    </row>
    <row r="5317" spans="4:8" x14ac:dyDescent="0.25">
      <c r="D5317" s="100"/>
      <c r="G5317" s="19" t="str">
        <f>IFERROR(VLOOKUP($D5317,LISTA!$A$2:$J$9990,8,0),"")</f>
        <v/>
      </c>
      <c r="H5317" s="40" t="str">
        <f t="shared" ref="H5317:H5380" si="96">IF(OR(G5317=$K$10,G5317=$K$11,G5317=$K$14,G5317=$K$15,G5317=$K$16,G5317=$K$17,G5317=$K$18,G5317=$K$19,G5317=$K$20,G5317=$K$21,G5317=$K$22,G5317=$K$23,G5317=$K$24,G5317=$K$25,G5317=$K$26,G5317=$K$27,G5317=$K$28),$K$9,IF(OR(G5317=$K$32,G5317=$K$33),$K$31,IF(OR(G5317=$K$38),$K$37,"")))</f>
        <v/>
      </c>
    </row>
    <row r="5318" spans="4:8" x14ac:dyDescent="0.25">
      <c r="D5318" s="100"/>
      <c r="G5318" s="19" t="str">
        <f>IFERROR(VLOOKUP($D5318,LISTA!$A$2:$J$9990,8,0),"")</f>
        <v/>
      </c>
      <c r="H5318" s="40" t="str">
        <f t="shared" si="96"/>
        <v/>
      </c>
    </row>
    <row r="5319" spans="4:8" x14ac:dyDescent="0.25">
      <c r="D5319" s="100"/>
      <c r="G5319" s="19" t="str">
        <f>IFERROR(VLOOKUP($D5319,LISTA!$A$2:$J$9990,8,0),"")</f>
        <v/>
      </c>
      <c r="H5319" s="40" t="str">
        <f t="shared" si="96"/>
        <v/>
      </c>
    </row>
    <row r="5320" spans="4:8" x14ac:dyDescent="0.25">
      <c r="D5320" s="100"/>
      <c r="G5320" s="19" t="str">
        <f>IFERROR(VLOOKUP($D5320,LISTA!$A$2:$J$9990,8,0),"")</f>
        <v/>
      </c>
      <c r="H5320" s="40" t="str">
        <f t="shared" si="96"/>
        <v/>
      </c>
    </row>
    <row r="5321" spans="4:8" x14ac:dyDescent="0.25">
      <c r="D5321" s="100"/>
      <c r="G5321" s="19" t="str">
        <f>IFERROR(VLOOKUP($D5321,LISTA!$A$2:$J$9990,8,0),"")</f>
        <v/>
      </c>
      <c r="H5321" s="40" t="str">
        <f t="shared" si="96"/>
        <v/>
      </c>
    </row>
    <row r="5322" spans="4:8" x14ac:dyDescent="0.25">
      <c r="D5322" s="100"/>
      <c r="G5322" s="19" t="str">
        <f>IFERROR(VLOOKUP($D5322,LISTA!$A$2:$J$9990,8,0),"")</f>
        <v/>
      </c>
      <c r="H5322" s="40" t="str">
        <f t="shared" si="96"/>
        <v/>
      </c>
    </row>
    <row r="5323" spans="4:8" x14ac:dyDescent="0.25">
      <c r="D5323" s="100"/>
      <c r="G5323" s="19" t="str">
        <f>IFERROR(VLOOKUP($D5323,LISTA!$A$2:$J$9990,8,0),"")</f>
        <v/>
      </c>
      <c r="H5323" s="40" t="str">
        <f t="shared" si="96"/>
        <v/>
      </c>
    </row>
    <row r="5324" spans="4:8" x14ac:dyDescent="0.25">
      <c r="D5324" s="100"/>
      <c r="G5324" s="19" t="str">
        <f>IFERROR(VLOOKUP($D5324,LISTA!$A$2:$J$9990,8,0),"")</f>
        <v/>
      </c>
      <c r="H5324" s="40" t="str">
        <f t="shared" si="96"/>
        <v/>
      </c>
    </row>
    <row r="5325" spans="4:8" x14ac:dyDescent="0.25">
      <c r="D5325" s="100"/>
      <c r="G5325" s="19" t="str">
        <f>IFERROR(VLOOKUP($D5325,LISTA!$A$2:$J$9990,8,0),"")</f>
        <v/>
      </c>
      <c r="H5325" s="40" t="str">
        <f t="shared" si="96"/>
        <v/>
      </c>
    </row>
    <row r="5326" spans="4:8" x14ac:dyDescent="0.25">
      <c r="D5326" s="100"/>
      <c r="G5326" s="19" t="str">
        <f>IFERROR(VLOOKUP($D5326,LISTA!$A$2:$J$9990,8,0),"")</f>
        <v/>
      </c>
      <c r="H5326" s="40" t="str">
        <f t="shared" si="96"/>
        <v/>
      </c>
    </row>
    <row r="5327" spans="4:8" x14ac:dyDescent="0.25">
      <c r="D5327" s="100"/>
      <c r="G5327" s="19" t="str">
        <f>IFERROR(VLOOKUP($D5327,LISTA!$A$2:$J$9990,8,0),"")</f>
        <v/>
      </c>
      <c r="H5327" s="40" t="str">
        <f t="shared" si="96"/>
        <v/>
      </c>
    </row>
    <row r="5328" spans="4:8" x14ac:dyDescent="0.25">
      <c r="D5328" s="100"/>
      <c r="G5328" s="19" t="str">
        <f>IFERROR(VLOOKUP($D5328,LISTA!$A$2:$J$9990,8,0),"")</f>
        <v/>
      </c>
      <c r="H5328" s="40" t="str">
        <f t="shared" si="96"/>
        <v/>
      </c>
    </row>
    <row r="5329" spans="4:8" x14ac:dyDescent="0.25">
      <c r="D5329" s="100"/>
      <c r="G5329" s="19" t="str">
        <f>IFERROR(VLOOKUP($D5329,LISTA!$A$2:$J$9990,8,0),"")</f>
        <v/>
      </c>
      <c r="H5329" s="40" t="str">
        <f t="shared" si="96"/>
        <v/>
      </c>
    </row>
    <row r="5330" spans="4:8" x14ac:dyDescent="0.25">
      <c r="D5330" s="100"/>
      <c r="G5330" s="19" t="str">
        <f>IFERROR(VLOOKUP($D5330,LISTA!$A$2:$J$9990,8,0),"")</f>
        <v/>
      </c>
      <c r="H5330" s="40" t="str">
        <f t="shared" si="96"/>
        <v/>
      </c>
    </row>
    <row r="5331" spans="4:8" x14ac:dyDescent="0.25">
      <c r="D5331" s="100"/>
      <c r="G5331" s="19" t="str">
        <f>IFERROR(VLOOKUP($D5331,LISTA!$A$2:$J$9990,8,0),"")</f>
        <v/>
      </c>
      <c r="H5331" s="40" t="str">
        <f t="shared" si="96"/>
        <v/>
      </c>
    </row>
    <row r="5332" spans="4:8" x14ac:dyDescent="0.25">
      <c r="D5332" s="100"/>
      <c r="G5332" s="19" t="str">
        <f>IFERROR(VLOOKUP($D5332,LISTA!$A$2:$J$9990,8,0),"")</f>
        <v/>
      </c>
      <c r="H5332" s="40" t="str">
        <f t="shared" si="96"/>
        <v/>
      </c>
    </row>
    <row r="5333" spans="4:8" x14ac:dyDescent="0.25">
      <c r="D5333" s="100"/>
      <c r="G5333" s="19" t="str">
        <f>IFERROR(VLOOKUP($D5333,LISTA!$A$2:$J$9990,8,0),"")</f>
        <v/>
      </c>
      <c r="H5333" s="40" t="str">
        <f t="shared" si="96"/>
        <v/>
      </c>
    </row>
    <row r="5334" spans="4:8" x14ac:dyDescent="0.25">
      <c r="D5334" s="100"/>
      <c r="G5334" s="19" t="str">
        <f>IFERROR(VLOOKUP($D5334,LISTA!$A$2:$J$9990,8,0),"")</f>
        <v/>
      </c>
      <c r="H5334" s="40" t="str">
        <f t="shared" si="96"/>
        <v/>
      </c>
    </row>
    <row r="5335" spans="4:8" x14ac:dyDescent="0.25">
      <c r="D5335" s="100"/>
      <c r="G5335" s="19" t="str">
        <f>IFERROR(VLOOKUP($D5335,LISTA!$A$2:$J$9990,8,0),"")</f>
        <v/>
      </c>
      <c r="H5335" s="40" t="str">
        <f t="shared" si="96"/>
        <v/>
      </c>
    </row>
    <row r="5336" spans="4:8" x14ac:dyDescent="0.25">
      <c r="D5336" s="100"/>
      <c r="G5336" s="19" t="str">
        <f>IFERROR(VLOOKUP($D5336,LISTA!$A$2:$J$9990,8,0),"")</f>
        <v/>
      </c>
      <c r="H5336" s="40" t="str">
        <f t="shared" si="96"/>
        <v/>
      </c>
    </row>
    <row r="5337" spans="4:8" x14ac:dyDescent="0.25">
      <c r="D5337" s="100"/>
      <c r="G5337" s="19" t="str">
        <f>IFERROR(VLOOKUP($D5337,LISTA!$A$2:$J$9990,8,0),"")</f>
        <v/>
      </c>
      <c r="H5337" s="40" t="str">
        <f t="shared" si="96"/>
        <v/>
      </c>
    </row>
    <row r="5338" spans="4:8" x14ac:dyDescent="0.25">
      <c r="D5338" s="100"/>
      <c r="G5338" s="19" t="str">
        <f>IFERROR(VLOOKUP($D5338,LISTA!$A$2:$J$9990,8,0),"")</f>
        <v/>
      </c>
      <c r="H5338" s="40" t="str">
        <f t="shared" si="96"/>
        <v/>
      </c>
    </row>
    <row r="5339" spans="4:8" x14ac:dyDescent="0.25">
      <c r="D5339" s="100"/>
      <c r="G5339" s="19" t="str">
        <f>IFERROR(VLOOKUP($D5339,LISTA!$A$2:$J$9990,8,0),"")</f>
        <v/>
      </c>
      <c r="H5339" s="40" t="str">
        <f t="shared" si="96"/>
        <v/>
      </c>
    </row>
    <row r="5340" spans="4:8" x14ac:dyDescent="0.25">
      <c r="D5340" s="100"/>
      <c r="G5340" s="19" t="str">
        <f>IFERROR(VLOOKUP($D5340,LISTA!$A$2:$J$9990,8,0),"")</f>
        <v/>
      </c>
      <c r="H5340" s="40" t="str">
        <f t="shared" si="96"/>
        <v/>
      </c>
    </row>
    <row r="5341" spans="4:8" x14ac:dyDescent="0.25">
      <c r="D5341" s="100"/>
      <c r="G5341" s="19" t="str">
        <f>IFERROR(VLOOKUP($D5341,LISTA!$A$2:$J$9990,8,0),"")</f>
        <v/>
      </c>
      <c r="H5341" s="40" t="str">
        <f t="shared" si="96"/>
        <v/>
      </c>
    </row>
    <row r="5342" spans="4:8" x14ac:dyDescent="0.25">
      <c r="D5342" s="100"/>
      <c r="G5342" s="19" t="str">
        <f>IFERROR(VLOOKUP($D5342,LISTA!$A$2:$J$9990,8,0),"")</f>
        <v/>
      </c>
      <c r="H5342" s="40" t="str">
        <f t="shared" si="96"/>
        <v/>
      </c>
    </row>
    <row r="5343" spans="4:8" x14ac:dyDescent="0.25">
      <c r="D5343" s="100"/>
      <c r="G5343" s="19" t="str">
        <f>IFERROR(VLOOKUP($D5343,LISTA!$A$2:$J$9990,8,0),"")</f>
        <v/>
      </c>
      <c r="H5343" s="40" t="str">
        <f t="shared" si="96"/>
        <v/>
      </c>
    </row>
    <row r="5344" spans="4:8" x14ac:dyDescent="0.25">
      <c r="D5344" s="100"/>
      <c r="G5344" s="19" t="str">
        <f>IFERROR(VLOOKUP($D5344,LISTA!$A$2:$J$9990,8,0),"")</f>
        <v/>
      </c>
      <c r="H5344" s="40" t="str">
        <f t="shared" si="96"/>
        <v/>
      </c>
    </row>
    <row r="5345" spans="4:8" x14ac:dyDescent="0.25">
      <c r="D5345" s="100"/>
      <c r="G5345" s="19" t="str">
        <f>IFERROR(VLOOKUP($D5345,LISTA!$A$2:$J$9990,8,0),"")</f>
        <v/>
      </c>
      <c r="H5345" s="40" t="str">
        <f t="shared" si="96"/>
        <v/>
      </c>
    </row>
    <row r="5346" spans="4:8" x14ac:dyDescent="0.25">
      <c r="D5346" s="100"/>
      <c r="G5346" s="19" t="str">
        <f>IFERROR(VLOOKUP($D5346,LISTA!$A$2:$J$9990,8,0),"")</f>
        <v/>
      </c>
      <c r="H5346" s="40" t="str">
        <f t="shared" si="96"/>
        <v/>
      </c>
    </row>
    <row r="5347" spans="4:8" x14ac:dyDescent="0.25">
      <c r="D5347" s="100"/>
      <c r="G5347" s="19" t="str">
        <f>IFERROR(VLOOKUP($D5347,LISTA!$A$2:$J$9990,8,0),"")</f>
        <v/>
      </c>
      <c r="H5347" s="40" t="str">
        <f t="shared" si="96"/>
        <v/>
      </c>
    </row>
    <row r="5348" spans="4:8" x14ac:dyDescent="0.25">
      <c r="D5348" s="100"/>
      <c r="G5348" s="19" t="str">
        <f>IFERROR(VLOOKUP($D5348,LISTA!$A$2:$J$9990,8,0),"")</f>
        <v/>
      </c>
      <c r="H5348" s="40" t="str">
        <f t="shared" si="96"/>
        <v/>
      </c>
    </row>
    <row r="5349" spans="4:8" x14ac:dyDescent="0.25">
      <c r="D5349" s="100"/>
      <c r="G5349" s="19" t="str">
        <f>IFERROR(VLOOKUP($D5349,LISTA!$A$2:$J$9990,8,0),"")</f>
        <v/>
      </c>
      <c r="H5349" s="40" t="str">
        <f t="shared" si="96"/>
        <v/>
      </c>
    </row>
    <row r="5350" spans="4:8" x14ac:dyDescent="0.25">
      <c r="D5350" s="100"/>
      <c r="G5350" s="19" t="str">
        <f>IFERROR(VLOOKUP($D5350,LISTA!$A$2:$J$9990,8,0),"")</f>
        <v/>
      </c>
      <c r="H5350" s="40" t="str">
        <f t="shared" si="96"/>
        <v/>
      </c>
    </row>
    <row r="5351" spans="4:8" x14ac:dyDescent="0.25">
      <c r="D5351" s="100"/>
      <c r="G5351" s="19" t="str">
        <f>IFERROR(VLOOKUP($D5351,LISTA!$A$2:$J$9990,8,0),"")</f>
        <v/>
      </c>
      <c r="H5351" s="40" t="str">
        <f t="shared" si="96"/>
        <v/>
      </c>
    </row>
    <row r="5352" spans="4:8" x14ac:dyDescent="0.25">
      <c r="D5352" s="100"/>
      <c r="G5352" s="19" t="str">
        <f>IFERROR(VLOOKUP($D5352,LISTA!$A$2:$J$9990,8,0),"")</f>
        <v/>
      </c>
      <c r="H5352" s="40" t="str">
        <f t="shared" si="96"/>
        <v/>
      </c>
    </row>
    <row r="5353" spans="4:8" x14ac:dyDescent="0.25">
      <c r="D5353" s="100"/>
      <c r="G5353" s="19" t="str">
        <f>IFERROR(VLOOKUP($D5353,LISTA!$A$2:$J$9990,8,0),"")</f>
        <v/>
      </c>
      <c r="H5353" s="40" t="str">
        <f t="shared" si="96"/>
        <v/>
      </c>
    </row>
    <row r="5354" spans="4:8" x14ac:dyDescent="0.25">
      <c r="D5354" s="100"/>
      <c r="G5354" s="19" t="str">
        <f>IFERROR(VLOOKUP($D5354,LISTA!$A$2:$J$9990,8,0),"")</f>
        <v/>
      </c>
      <c r="H5354" s="40" t="str">
        <f t="shared" si="96"/>
        <v/>
      </c>
    </row>
    <row r="5355" spans="4:8" x14ac:dyDescent="0.25">
      <c r="D5355" s="100"/>
      <c r="G5355" s="19" t="str">
        <f>IFERROR(VLOOKUP($D5355,LISTA!$A$2:$J$9990,8,0),"")</f>
        <v/>
      </c>
      <c r="H5355" s="40" t="str">
        <f t="shared" si="96"/>
        <v/>
      </c>
    </row>
    <row r="5356" spans="4:8" x14ac:dyDescent="0.25">
      <c r="D5356" s="100"/>
      <c r="G5356" s="19" t="str">
        <f>IFERROR(VLOOKUP($D5356,LISTA!$A$2:$J$9990,8,0),"")</f>
        <v/>
      </c>
      <c r="H5356" s="40" t="str">
        <f t="shared" si="96"/>
        <v/>
      </c>
    </row>
    <row r="5357" spans="4:8" x14ac:dyDescent="0.25">
      <c r="D5357" s="100"/>
      <c r="G5357" s="19" t="str">
        <f>IFERROR(VLOOKUP($D5357,LISTA!$A$2:$J$9990,8,0),"")</f>
        <v/>
      </c>
      <c r="H5357" s="40" t="str">
        <f t="shared" si="96"/>
        <v/>
      </c>
    </row>
    <row r="5358" spans="4:8" x14ac:dyDescent="0.25">
      <c r="D5358" s="100"/>
      <c r="G5358" s="19" t="str">
        <f>IFERROR(VLOOKUP($D5358,LISTA!$A$2:$J$9990,8,0),"")</f>
        <v/>
      </c>
      <c r="H5358" s="40" t="str">
        <f t="shared" si="96"/>
        <v/>
      </c>
    </row>
    <row r="5359" spans="4:8" x14ac:dyDescent="0.25">
      <c r="D5359" s="100"/>
      <c r="G5359" s="19" t="str">
        <f>IFERROR(VLOOKUP($D5359,LISTA!$A$2:$J$9990,8,0),"")</f>
        <v/>
      </c>
      <c r="H5359" s="40" t="str">
        <f t="shared" si="96"/>
        <v/>
      </c>
    </row>
    <row r="5360" spans="4:8" x14ac:dyDescent="0.25">
      <c r="D5360" s="100"/>
      <c r="G5360" s="19" t="str">
        <f>IFERROR(VLOOKUP($D5360,LISTA!$A$2:$J$9990,8,0),"")</f>
        <v/>
      </c>
      <c r="H5360" s="40" t="str">
        <f t="shared" si="96"/>
        <v/>
      </c>
    </row>
    <row r="5361" spans="4:8" x14ac:dyDescent="0.25">
      <c r="D5361" s="100"/>
      <c r="G5361" s="19" t="str">
        <f>IFERROR(VLOOKUP($D5361,LISTA!$A$2:$J$9990,8,0),"")</f>
        <v/>
      </c>
      <c r="H5361" s="40" t="str">
        <f t="shared" si="96"/>
        <v/>
      </c>
    </row>
    <row r="5362" spans="4:8" x14ac:dyDescent="0.25">
      <c r="D5362" s="100"/>
      <c r="G5362" s="19" t="str">
        <f>IFERROR(VLOOKUP($D5362,LISTA!$A$2:$J$9990,8,0),"")</f>
        <v/>
      </c>
      <c r="H5362" s="40" t="str">
        <f t="shared" si="96"/>
        <v/>
      </c>
    </row>
    <row r="5363" spans="4:8" x14ac:dyDescent="0.25">
      <c r="D5363" s="100"/>
      <c r="G5363" s="19" t="str">
        <f>IFERROR(VLOOKUP($D5363,LISTA!$A$2:$J$9990,8,0),"")</f>
        <v/>
      </c>
      <c r="H5363" s="40" t="str">
        <f t="shared" si="96"/>
        <v/>
      </c>
    </row>
    <row r="5364" spans="4:8" x14ac:dyDescent="0.25">
      <c r="D5364" s="100"/>
      <c r="G5364" s="19" t="str">
        <f>IFERROR(VLOOKUP($D5364,LISTA!$A$2:$J$9990,8,0),"")</f>
        <v/>
      </c>
      <c r="H5364" s="40" t="str">
        <f t="shared" si="96"/>
        <v/>
      </c>
    </row>
    <row r="5365" spans="4:8" x14ac:dyDescent="0.25">
      <c r="D5365" s="100"/>
      <c r="G5365" s="19" t="str">
        <f>IFERROR(VLOOKUP($D5365,LISTA!$A$2:$J$9990,8,0),"")</f>
        <v/>
      </c>
      <c r="H5365" s="40" t="str">
        <f t="shared" si="96"/>
        <v/>
      </c>
    </row>
    <row r="5366" spans="4:8" x14ac:dyDescent="0.25">
      <c r="D5366" s="100"/>
      <c r="G5366" s="19" t="str">
        <f>IFERROR(VLOOKUP($D5366,LISTA!$A$2:$J$9990,8,0),"")</f>
        <v/>
      </c>
      <c r="H5366" s="40" t="str">
        <f t="shared" si="96"/>
        <v/>
      </c>
    </row>
    <row r="5367" spans="4:8" x14ac:dyDescent="0.25">
      <c r="D5367" s="100"/>
      <c r="G5367" s="19" t="str">
        <f>IFERROR(VLOOKUP($D5367,LISTA!$A$2:$J$9990,8,0),"")</f>
        <v/>
      </c>
      <c r="H5367" s="40" t="str">
        <f t="shared" si="96"/>
        <v/>
      </c>
    </row>
    <row r="5368" spans="4:8" x14ac:dyDescent="0.25">
      <c r="D5368" s="100"/>
      <c r="G5368" s="19" t="str">
        <f>IFERROR(VLOOKUP($D5368,LISTA!$A$2:$J$9990,8,0),"")</f>
        <v/>
      </c>
      <c r="H5368" s="40" t="str">
        <f t="shared" si="96"/>
        <v/>
      </c>
    </row>
    <row r="5369" spans="4:8" x14ac:dyDescent="0.25">
      <c r="D5369" s="100"/>
      <c r="G5369" s="19" t="str">
        <f>IFERROR(VLOOKUP($D5369,LISTA!$A$2:$J$9990,8,0),"")</f>
        <v/>
      </c>
      <c r="H5369" s="40" t="str">
        <f t="shared" si="96"/>
        <v/>
      </c>
    </row>
    <row r="5370" spans="4:8" x14ac:dyDescent="0.25">
      <c r="D5370" s="100"/>
      <c r="G5370" s="19" t="str">
        <f>IFERROR(VLOOKUP($D5370,LISTA!$A$2:$J$9990,8,0),"")</f>
        <v/>
      </c>
      <c r="H5370" s="40" t="str">
        <f t="shared" si="96"/>
        <v/>
      </c>
    </row>
    <row r="5371" spans="4:8" x14ac:dyDescent="0.25">
      <c r="D5371" s="100"/>
      <c r="G5371" s="19" t="str">
        <f>IFERROR(VLOOKUP($D5371,LISTA!$A$2:$J$9990,8,0),"")</f>
        <v/>
      </c>
      <c r="H5371" s="40" t="str">
        <f t="shared" si="96"/>
        <v/>
      </c>
    </row>
    <row r="5372" spans="4:8" x14ac:dyDescent="0.25">
      <c r="D5372" s="100"/>
      <c r="G5372" s="19" t="str">
        <f>IFERROR(VLOOKUP($D5372,LISTA!$A$2:$J$9990,8,0),"")</f>
        <v/>
      </c>
      <c r="H5372" s="40" t="str">
        <f t="shared" si="96"/>
        <v/>
      </c>
    </row>
    <row r="5373" spans="4:8" x14ac:dyDescent="0.25">
      <c r="D5373" s="100"/>
      <c r="G5373" s="19" t="str">
        <f>IFERROR(VLOOKUP($D5373,LISTA!$A$2:$J$9990,8,0),"")</f>
        <v/>
      </c>
      <c r="H5373" s="40" t="str">
        <f t="shared" si="96"/>
        <v/>
      </c>
    </row>
    <row r="5374" spans="4:8" x14ac:dyDescent="0.25">
      <c r="D5374" s="100"/>
      <c r="G5374" s="19" t="str">
        <f>IFERROR(VLOOKUP($D5374,LISTA!$A$2:$J$9990,8,0),"")</f>
        <v/>
      </c>
      <c r="H5374" s="40" t="str">
        <f t="shared" si="96"/>
        <v/>
      </c>
    </row>
    <row r="5375" spans="4:8" x14ac:dyDescent="0.25">
      <c r="D5375" s="100"/>
      <c r="G5375" s="19" t="str">
        <f>IFERROR(VLOOKUP($D5375,LISTA!$A$2:$J$9990,8,0),"")</f>
        <v/>
      </c>
      <c r="H5375" s="40" t="str">
        <f t="shared" si="96"/>
        <v/>
      </c>
    </row>
    <row r="5376" spans="4:8" x14ac:dyDescent="0.25">
      <c r="D5376" s="100"/>
      <c r="G5376" s="19" t="str">
        <f>IFERROR(VLOOKUP($D5376,LISTA!$A$2:$J$9990,8,0),"")</f>
        <v/>
      </c>
      <c r="H5376" s="40" t="str">
        <f t="shared" si="96"/>
        <v/>
      </c>
    </row>
    <row r="5377" spans="4:8" x14ac:dyDescent="0.25">
      <c r="D5377" s="100"/>
      <c r="G5377" s="19" t="str">
        <f>IFERROR(VLOOKUP($D5377,LISTA!$A$2:$J$9990,8,0),"")</f>
        <v/>
      </c>
      <c r="H5377" s="40" t="str">
        <f t="shared" si="96"/>
        <v/>
      </c>
    </row>
    <row r="5378" spans="4:8" x14ac:dyDescent="0.25">
      <c r="D5378" s="100"/>
      <c r="G5378" s="19" t="str">
        <f>IFERROR(VLOOKUP($D5378,LISTA!$A$2:$J$9990,8,0),"")</f>
        <v/>
      </c>
      <c r="H5378" s="40" t="str">
        <f t="shared" si="96"/>
        <v/>
      </c>
    </row>
    <row r="5379" spans="4:8" x14ac:dyDescent="0.25">
      <c r="D5379" s="100"/>
      <c r="G5379" s="19" t="str">
        <f>IFERROR(VLOOKUP($D5379,LISTA!$A$2:$J$9990,8,0),"")</f>
        <v/>
      </c>
      <c r="H5379" s="40" t="str">
        <f t="shared" si="96"/>
        <v/>
      </c>
    </row>
    <row r="5380" spans="4:8" x14ac:dyDescent="0.25">
      <c r="D5380" s="100"/>
      <c r="G5380" s="19" t="str">
        <f>IFERROR(VLOOKUP($D5380,LISTA!$A$2:$J$9990,8,0),"")</f>
        <v/>
      </c>
      <c r="H5380" s="40" t="str">
        <f t="shared" si="96"/>
        <v/>
      </c>
    </row>
    <row r="5381" spans="4:8" x14ac:dyDescent="0.25">
      <c r="D5381" s="100"/>
      <c r="G5381" s="19" t="str">
        <f>IFERROR(VLOOKUP($D5381,LISTA!$A$2:$J$9990,8,0),"")</f>
        <v/>
      </c>
      <c r="H5381" s="40" t="str">
        <f t="shared" ref="H5381:H5444" si="97">IF(OR(G5381=$K$10,G5381=$K$11,G5381=$K$14,G5381=$K$15,G5381=$K$16,G5381=$K$17,G5381=$K$18,G5381=$K$19,G5381=$K$20,G5381=$K$21,G5381=$K$22,G5381=$K$23,G5381=$K$24,G5381=$K$25,G5381=$K$26,G5381=$K$27,G5381=$K$28),$K$9,IF(OR(G5381=$K$32,G5381=$K$33),$K$31,IF(OR(G5381=$K$38),$K$37,"")))</f>
        <v/>
      </c>
    </row>
    <row r="5382" spans="4:8" x14ac:dyDescent="0.25">
      <c r="D5382" s="100"/>
      <c r="G5382" s="19" t="str">
        <f>IFERROR(VLOOKUP($D5382,LISTA!$A$2:$J$9990,8,0),"")</f>
        <v/>
      </c>
      <c r="H5382" s="40" t="str">
        <f t="shared" si="97"/>
        <v/>
      </c>
    </row>
    <row r="5383" spans="4:8" x14ac:dyDescent="0.25">
      <c r="D5383" s="100"/>
      <c r="G5383" s="19" t="str">
        <f>IFERROR(VLOOKUP($D5383,LISTA!$A$2:$J$9990,8,0),"")</f>
        <v/>
      </c>
      <c r="H5383" s="40" t="str">
        <f t="shared" si="97"/>
        <v/>
      </c>
    </row>
    <row r="5384" spans="4:8" x14ac:dyDescent="0.25">
      <c r="D5384" s="100"/>
      <c r="G5384" s="19" t="str">
        <f>IFERROR(VLOOKUP($D5384,LISTA!$A$2:$J$9990,8,0),"")</f>
        <v/>
      </c>
      <c r="H5384" s="40" t="str">
        <f t="shared" si="97"/>
        <v/>
      </c>
    </row>
    <row r="5385" spans="4:8" x14ac:dyDescent="0.25">
      <c r="D5385" s="100"/>
      <c r="G5385" s="19" t="str">
        <f>IFERROR(VLOOKUP($D5385,LISTA!$A$2:$J$9990,8,0),"")</f>
        <v/>
      </c>
      <c r="H5385" s="40" t="str">
        <f t="shared" si="97"/>
        <v/>
      </c>
    </row>
    <row r="5386" spans="4:8" x14ac:dyDescent="0.25">
      <c r="D5386" s="100"/>
      <c r="G5386" s="19" t="str">
        <f>IFERROR(VLOOKUP($D5386,LISTA!$A$2:$J$9990,8,0),"")</f>
        <v/>
      </c>
      <c r="H5386" s="40" t="str">
        <f t="shared" si="97"/>
        <v/>
      </c>
    </row>
    <row r="5387" spans="4:8" x14ac:dyDescent="0.25">
      <c r="D5387" s="100"/>
      <c r="G5387" s="19" t="str">
        <f>IFERROR(VLOOKUP($D5387,LISTA!$A$2:$J$9990,8,0),"")</f>
        <v/>
      </c>
      <c r="H5387" s="40" t="str">
        <f t="shared" si="97"/>
        <v/>
      </c>
    </row>
    <row r="5388" spans="4:8" x14ac:dyDescent="0.25">
      <c r="D5388" s="100"/>
      <c r="G5388" s="19" t="str">
        <f>IFERROR(VLOOKUP($D5388,LISTA!$A$2:$J$9990,8,0),"")</f>
        <v/>
      </c>
      <c r="H5388" s="40" t="str">
        <f t="shared" si="97"/>
        <v/>
      </c>
    </row>
    <row r="5389" spans="4:8" x14ac:dyDescent="0.25">
      <c r="D5389" s="100"/>
      <c r="G5389" s="19" t="str">
        <f>IFERROR(VLOOKUP($D5389,LISTA!$A$2:$J$9990,8,0),"")</f>
        <v/>
      </c>
      <c r="H5389" s="40" t="str">
        <f t="shared" si="97"/>
        <v/>
      </c>
    </row>
    <row r="5390" spans="4:8" x14ac:dyDescent="0.25">
      <c r="D5390" s="100"/>
      <c r="G5390" s="19" t="str">
        <f>IFERROR(VLOOKUP($D5390,LISTA!$A$2:$J$9990,8,0),"")</f>
        <v/>
      </c>
      <c r="H5390" s="40" t="str">
        <f t="shared" si="97"/>
        <v/>
      </c>
    </row>
    <row r="5391" spans="4:8" x14ac:dyDescent="0.25">
      <c r="D5391" s="100"/>
      <c r="G5391" s="19" t="str">
        <f>IFERROR(VLOOKUP($D5391,LISTA!$A$2:$J$9990,8,0),"")</f>
        <v/>
      </c>
      <c r="H5391" s="40" t="str">
        <f t="shared" si="97"/>
        <v/>
      </c>
    </row>
    <row r="5392" spans="4:8" x14ac:dyDescent="0.25">
      <c r="D5392" s="100"/>
      <c r="G5392" s="19" t="str">
        <f>IFERROR(VLOOKUP($D5392,LISTA!$A$2:$J$9990,8,0),"")</f>
        <v/>
      </c>
      <c r="H5392" s="40" t="str">
        <f t="shared" si="97"/>
        <v/>
      </c>
    </row>
    <row r="5393" spans="2:8" x14ac:dyDescent="0.25">
      <c r="D5393" s="100"/>
      <c r="G5393" s="19" t="str">
        <f>IFERROR(VLOOKUP($D5393,LISTA!$A$2:$J$9990,8,0),"")</f>
        <v/>
      </c>
      <c r="H5393" s="40" t="str">
        <f t="shared" si="97"/>
        <v/>
      </c>
    </row>
    <row r="5394" spans="2:8" x14ac:dyDescent="0.25">
      <c r="D5394" s="100"/>
      <c r="G5394" s="19" t="str">
        <f>IFERROR(VLOOKUP($D5394,LISTA!$A$2:$J$9990,8,0),"")</f>
        <v/>
      </c>
      <c r="H5394" s="40" t="str">
        <f t="shared" si="97"/>
        <v/>
      </c>
    </row>
    <row r="5395" spans="2:8" x14ac:dyDescent="0.25">
      <c r="D5395" s="100"/>
      <c r="G5395" s="19" t="str">
        <f>IFERROR(VLOOKUP($D5395,LISTA!$A$2:$J$9990,8,0),"")</f>
        <v/>
      </c>
      <c r="H5395" s="40" t="str">
        <f t="shared" si="97"/>
        <v/>
      </c>
    </row>
    <row r="5396" spans="2:8" x14ac:dyDescent="0.25">
      <c r="D5396" s="100"/>
      <c r="G5396" s="19" t="str">
        <f>IFERROR(VLOOKUP($D5396,LISTA!$A$2:$J$9990,8,0),"")</f>
        <v/>
      </c>
      <c r="H5396" s="40" t="str">
        <f t="shared" si="97"/>
        <v/>
      </c>
    </row>
    <row r="5397" spans="2:8" x14ac:dyDescent="0.25">
      <c r="D5397" s="100"/>
      <c r="G5397" s="19" t="str">
        <f>IFERROR(VLOOKUP($D5397,LISTA!$A$2:$J$9990,8,0),"")</f>
        <v/>
      </c>
      <c r="H5397" s="40" t="str">
        <f t="shared" si="97"/>
        <v/>
      </c>
    </row>
    <row r="5398" spans="2:8" x14ac:dyDescent="0.25">
      <c r="D5398" s="100"/>
      <c r="G5398" s="19" t="str">
        <f>IFERROR(VLOOKUP($D5398,LISTA!$A$2:$J$9990,8,0),"")</f>
        <v/>
      </c>
      <c r="H5398" s="40" t="str">
        <f t="shared" si="97"/>
        <v/>
      </c>
    </row>
    <row r="5399" spans="2:8" x14ac:dyDescent="0.25">
      <c r="D5399" s="100"/>
      <c r="G5399" s="19" t="str">
        <f>IFERROR(VLOOKUP($D5399,LISTA!$A$2:$J$9990,8,0),"")</f>
        <v/>
      </c>
      <c r="H5399" s="40" t="str">
        <f t="shared" si="97"/>
        <v/>
      </c>
    </row>
    <row r="5400" spans="2:8" x14ac:dyDescent="0.25">
      <c r="D5400" s="100"/>
      <c r="G5400" s="19" t="str">
        <f>IFERROR(VLOOKUP($D5400,LISTA!$A$2:$J$9990,8,0),"")</f>
        <v/>
      </c>
      <c r="H5400" s="40" t="str">
        <f t="shared" si="97"/>
        <v/>
      </c>
    </row>
    <row r="5401" spans="2:8" x14ac:dyDescent="0.25">
      <c r="D5401" s="100"/>
      <c r="G5401" s="19" t="str">
        <f>IFERROR(VLOOKUP($D5401,LISTA!$A$2:$J$9990,8,0),"")</f>
        <v/>
      </c>
      <c r="H5401" s="40" t="str">
        <f t="shared" si="97"/>
        <v/>
      </c>
    </row>
    <row r="5402" spans="2:8" x14ac:dyDescent="0.25">
      <c r="D5402" s="100"/>
      <c r="G5402" s="19" t="str">
        <f>IFERROR(VLOOKUP($D5402,LISTA!$A$2:$J$9990,8,0),"")</f>
        <v/>
      </c>
      <c r="H5402" s="40" t="str">
        <f t="shared" si="97"/>
        <v/>
      </c>
    </row>
    <row r="5403" spans="2:8" x14ac:dyDescent="0.25">
      <c r="D5403" s="100"/>
      <c r="G5403" s="19" t="str">
        <f>IFERROR(VLOOKUP($D5403,LISTA!$A$2:$J$9990,8,0),"")</f>
        <v/>
      </c>
      <c r="H5403" s="40" t="str">
        <f t="shared" si="97"/>
        <v/>
      </c>
    </row>
    <row r="5404" spans="2:8" x14ac:dyDescent="0.25">
      <c r="D5404" s="100"/>
      <c r="G5404" s="19" t="str">
        <f>IFERROR(VLOOKUP($D5404,LISTA!$A$2:$J$9990,8,0),"")</f>
        <v/>
      </c>
      <c r="H5404" s="40" t="str">
        <f t="shared" si="97"/>
        <v/>
      </c>
    </row>
    <row r="5405" spans="2:8" x14ac:dyDescent="0.25">
      <c r="D5405" s="100"/>
      <c r="G5405" s="19" t="str">
        <f>IFERROR(VLOOKUP($D5405,LISTA!$A$2:$J$9990,8,0),"")</f>
        <v/>
      </c>
      <c r="H5405" s="40" t="str">
        <f t="shared" si="97"/>
        <v/>
      </c>
    </row>
    <row r="5406" spans="2:8" x14ac:dyDescent="0.25">
      <c r="D5406" s="100"/>
      <c r="G5406" s="19" t="str">
        <f>IFERROR(VLOOKUP($D5406,LISTA!$A$2:$J$9990,8,0),"")</f>
        <v/>
      </c>
      <c r="H5406" s="40" t="str">
        <f t="shared" si="97"/>
        <v/>
      </c>
    </row>
    <row r="5407" spans="2:8" x14ac:dyDescent="0.25">
      <c r="D5407" s="100"/>
      <c r="G5407" s="19" t="str">
        <f>IFERROR(VLOOKUP($D5407,LISTA!$A$2:$J$9990,8,0),"")</f>
        <v/>
      </c>
      <c r="H5407" s="40" t="str">
        <f t="shared" si="97"/>
        <v/>
      </c>
    </row>
    <row r="5408" spans="2:8" x14ac:dyDescent="0.25">
      <c r="B5408" s="98" t="str">
        <f t="shared" ref="B5408:B5439" si="98">IF($D5408="","",$B5407+1)</f>
        <v/>
      </c>
      <c r="C5408" s="97" t="str">
        <f t="shared" ref="C5408:C5439" si="99">IF(D5408&lt;&gt;"",1,"")</f>
        <v/>
      </c>
      <c r="D5408" s="100"/>
      <c r="E5408" s="38"/>
      <c r="F5408" s="74" t="str">
        <f>IF($D5408="","",PEDIDO!$U29)</f>
        <v/>
      </c>
      <c r="G5408" s="19" t="str">
        <f>IFERROR(VLOOKUP($D5408,LISTA!$A$2:$J$9990,8,0),"")</f>
        <v/>
      </c>
      <c r="H5408" s="40" t="str">
        <f t="shared" si="97"/>
        <v/>
      </c>
    </row>
    <row r="5409" spans="2:8" x14ac:dyDescent="0.25">
      <c r="B5409" s="98" t="str">
        <f t="shared" si="98"/>
        <v/>
      </c>
      <c r="C5409" s="97" t="str">
        <f t="shared" si="99"/>
        <v/>
      </c>
      <c r="D5409" s="100"/>
      <c r="E5409" s="38"/>
      <c r="F5409" s="74" t="str">
        <f>IF($D5409="","",PEDIDO!$U229)</f>
        <v/>
      </c>
      <c r="G5409" s="19" t="str">
        <f>IFERROR(VLOOKUP($D5409,LISTA!$A$2:$J$9990,8,0),"")</f>
        <v/>
      </c>
      <c r="H5409" s="40" t="str">
        <f t="shared" si="97"/>
        <v/>
      </c>
    </row>
    <row r="5410" spans="2:8" x14ac:dyDescent="0.25">
      <c r="B5410" s="98" t="str">
        <f t="shared" si="98"/>
        <v/>
      </c>
      <c r="C5410" s="97" t="str">
        <f t="shared" si="99"/>
        <v/>
      </c>
      <c r="D5410" s="100"/>
      <c r="E5410" s="38"/>
      <c r="F5410" s="74" t="str">
        <f>IF($D5410="","",PEDIDO!$U43)</f>
        <v/>
      </c>
      <c r="G5410" s="19" t="str">
        <f>IFERROR(VLOOKUP($D5410,LISTA!$A$2:$J$9990,8,0),"")</f>
        <v/>
      </c>
      <c r="H5410" s="40" t="str">
        <f t="shared" si="97"/>
        <v/>
      </c>
    </row>
    <row r="5411" spans="2:8" x14ac:dyDescent="0.25">
      <c r="B5411" s="98" t="str">
        <f t="shared" si="98"/>
        <v/>
      </c>
      <c r="C5411" s="97" t="str">
        <f t="shared" si="99"/>
        <v/>
      </c>
      <c r="D5411" s="100"/>
      <c r="E5411" s="38"/>
      <c r="F5411" s="74" t="str">
        <f>IF($D5411="","",PEDIDO!$U30)</f>
        <v/>
      </c>
      <c r="G5411" s="19" t="str">
        <f>IFERROR(VLOOKUP($D5411,LISTA!$A$2:$J$9990,8,0),"")</f>
        <v/>
      </c>
      <c r="H5411" s="40" t="str">
        <f t="shared" si="97"/>
        <v/>
      </c>
    </row>
    <row r="5412" spans="2:8" x14ac:dyDescent="0.25">
      <c r="B5412" s="98" t="str">
        <f t="shared" si="98"/>
        <v/>
      </c>
      <c r="C5412" s="97" t="str">
        <f t="shared" si="99"/>
        <v/>
      </c>
      <c r="D5412" s="100"/>
      <c r="E5412" s="38"/>
      <c r="F5412" s="74" t="str">
        <f>IF($D5412="","",PEDIDO!$U44)</f>
        <v/>
      </c>
      <c r="G5412" s="19" t="str">
        <f>IFERROR(VLOOKUP($D5412,LISTA!$A$2:$J$9990,8,0),"")</f>
        <v/>
      </c>
      <c r="H5412" s="40" t="str">
        <f t="shared" si="97"/>
        <v/>
      </c>
    </row>
    <row r="5413" spans="2:8" x14ac:dyDescent="0.25">
      <c r="B5413" s="98" t="str">
        <f t="shared" si="98"/>
        <v/>
      </c>
      <c r="C5413" s="97" t="str">
        <f t="shared" si="99"/>
        <v/>
      </c>
      <c r="D5413" s="100"/>
      <c r="E5413" s="38"/>
      <c r="F5413" s="74" t="str">
        <f>IF($D5413="","",PEDIDO!$U56)</f>
        <v/>
      </c>
      <c r="G5413" s="19" t="str">
        <f>IFERROR(VLOOKUP($D5413,LISTA!$A$2:$J$9990,8,0),"")</f>
        <v/>
      </c>
      <c r="H5413" s="40" t="str">
        <f t="shared" si="97"/>
        <v/>
      </c>
    </row>
    <row r="5414" spans="2:8" x14ac:dyDescent="0.25">
      <c r="B5414" s="98" t="str">
        <f t="shared" si="98"/>
        <v/>
      </c>
      <c r="C5414" s="97" t="str">
        <f t="shared" si="99"/>
        <v/>
      </c>
      <c r="D5414" s="100"/>
      <c r="E5414" s="38"/>
      <c r="F5414" s="74" t="str">
        <f>IF($D5414="","",PEDIDO!$U48)</f>
        <v/>
      </c>
      <c r="G5414" s="19" t="str">
        <f>IFERROR(VLOOKUP($D5414,LISTA!$A$2:$J$9990,8,0),"")</f>
        <v/>
      </c>
      <c r="H5414" s="40" t="str">
        <f t="shared" si="97"/>
        <v/>
      </c>
    </row>
    <row r="5415" spans="2:8" x14ac:dyDescent="0.25">
      <c r="B5415" s="98" t="str">
        <f t="shared" si="98"/>
        <v/>
      </c>
      <c r="C5415" s="97" t="str">
        <f t="shared" si="99"/>
        <v/>
      </c>
      <c r="D5415" s="100"/>
      <c r="E5415" s="38"/>
      <c r="F5415" s="74" t="str">
        <f>IF($D5415="","",PEDIDO!$U31)</f>
        <v/>
      </c>
      <c r="G5415" s="19" t="str">
        <f>IFERROR(VLOOKUP($D5415,LISTA!$A$2:$J$9990,8,0),"")</f>
        <v/>
      </c>
      <c r="H5415" s="40" t="str">
        <f t="shared" si="97"/>
        <v/>
      </c>
    </row>
    <row r="5416" spans="2:8" x14ac:dyDescent="0.25">
      <c r="B5416" s="98" t="str">
        <f t="shared" si="98"/>
        <v/>
      </c>
      <c r="C5416" s="97" t="str">
        <f t="shared" si="99"/>
        <v/>
      </c>
      <c r="D5416" s="100"/>
      <c r="E5416" s="38"/>
      <c r="F5416" s="74" t="str">
        <f>IF($D5416="","",PEDIDO!$U252)</f>
        <v/>
      </c>
      <c r="G5416" s="19" t="str">
        <f>IFERROR(VLOOKUP($D5416,LISTA!$A$2:$J$9990,8,0),"")</f>
        <v/>
      </c>
      <c r="H5416" s="40" t="str">
        <f t="shared" si="97"/>
        <v/>
      </c>
    </row>
    <row r="5417" spans="2:8" x14ac:dyDescent="0.25">
      <c r="B5417" s="98" t="str">
        <f t="shared" si="98"/>
        <v/>
      </c>
      <c r="C5417" s="97" t="str">
        <f t="shared" si="99"/>
        <v/>
      </c>
      <c r="D5417" s="100"/>
      <c r="E5417" s="38"/>
      <c r="F5417" s="74" t="str">
        <f>IF($D5417="","",PEDIDO!$U224)</f>
        <v/>
      </c>
      <c r="G5417" s="19" t="str">
        <f>IFERROR(VLOOKUP($D5417,LISTA!$A$2:$J$9990,8,0),"")</f>
        <v/>
      </c>
      <c r="H5417" s="40" t="str">
        <f t="shared" si="97"/>
        <v/>
      </c>
    </row>
    <row r="5418" spans="2:8" x14ac:dyDescent="0.25">
      <c r="B5418" s="98" t="str">
        <f t="shared" si="98"/>
        <v/>
      </c>
      <c r="C5418" s="97" t="str">
        <f t="shared" si="99"/>
        <v/>
      </c>
      <c r="D5418" s="100"/>
      <c r="E5418" s="38"/>
      <c r="F5418" s="74" t="str">
        <f>IF($D5418="","",PEDIDO!$U181)</f>
        <v/>
      </c>
      <c r="G5418" s="19" t="str">
        <f>IFERROR(VLOOKUP($D5418,LISTA!$A$2:$J$9990,8,0),"")</f>
        <v/>
      </c>
      <c r="H5418" s="40" t="str">
        <f t="shared" si="97"/>
        <v/>
      </c>
    </row>
    <row r="5419" spans="2:8" x14ac:dyDescent="0.25">
      <c r="B5419" s="98" t="str">
        <f t="shared" si="98"/>
        <v/>
      </c>
      <c r="C5419" s="97" t="str">
        <f t="shared" si="99"/>
        <v/>
      </c>
      <c r="D5419" s="100"/>
      <c r="E5419" s="38"/>
      <c r="F5419" s="74" t="str">
        <f>IF($D5419="","",PEDIDO!$U78)</f>
        <v/>
      </c>
      <c r="G5419" s="19" t="str">
        <f>IFERROR(VLOOKUP($D5419,LISTA!$A$2:$J$9990,8,0),"")</f>
        <v/>
      </c>
      <c r="H5419" s="40" t="str">
        <f t="shared" si="97"/>
        <v/>
      </c>
    </row>
    <row r="5420" spans="2:8" x14ac:dyDescent="0.25">
      <c r="B5420" s="98" t="str">
        <f t="shared" si="98"/>
        <v/>
      </c>
      <c r="C5420" s="97" t="str">
        <f t="shared" si="99"/>
        <v/>
      </c>
      <c r="D5420" s="100"/>
      <c r="E5420" s="38"/>
      <c r="F5420" s="74" t="str">
        <f>IF($D5420="","",PEDIDO!$U24)</f>
        <v/>
      </c>
      <c r="G5420" s="19" t="str">
        <f>IFERROR(VLOOKUP($D5420,LISTA!$A$2:$J$9990,8,0),"")</f>
        <v/>
      </c>
      <c r="H5420" s="40" t="str">
        <f t="shared" si="97"/>
        <v/>
      </c>
    </row>
    <row r="5421" spans="2:8" x14ac:dyDescent="0.25">
      <c r="B5421" s="98" t="str">
        <f t="shared" si="98"/>
        <v/>
      </c>
      <c r="C5421" s="97" t="str">
        <f t="shared" si="99"/>
        <v/>
      </c>
      <c r="D5421" s="100"/>
      <c r="E5421" s="38"/>
      <c r="F5421" s="74" t="str">
        <f>IF($D5421="","",PEDIDO!$U51)</f>
        <v/>
      </c>
      <c r="G5421" s="19" t="str">
        <f>IFERROR(VLOOKUP($D5421,LISTA!$A$2:$J$9990,8,0),"")</f>
        <v/>
      </c>
      <c r="H5421" s="40" t="str">
        <f t="shared" si="97"/>
        <v/>
      </c>
    </row>
    <row r="5422" spans="2:8" x14ac:dyDescent="0.25">
      <c r="B5422" s="98" t="str">
        <f t="shared" si="98"/>
        <v/>
      </c>
      <c r="C5422" s="97" t="str">
        <f t="shared" si="99"/>
        <v/>
      </c>
      <c r="D5422" s="100"/>
      <c r="E5422" s="38"/>
      <c r="F5422" s="74" t="str">
        <f>IF($D5422="","",PEDIDO!$U45)</f>
        <v/>
      </c>
      <c r="G5422" s="19" t="str">
        <f>IFERROR(VLOOKUP($D5422,LISTA!$A$2:$J$9990,8,0),"")</f>
        <v/>
      </c>
      <c r="H5422" s="40" t="str">
        <f t="shared" si="97"/>
        <v/>
      </c>
    </row>
    <row r="5423" spans="2:8" x14ac:dyDescent="0.25">
      <c r="B5423" s="98" t="str">
        <f t="shared" si="98"/>
        <v/>
      </c>
      <c r="C5423" s="97" t="str">
        <f t="shared" si="99"/>
        <v/>
      </c>
      <c r="D5423" s="100"/>
      <c r="E5423" s="38"/>
      <c r="F5423" s="74" t="str">
        <f>IF($D5423="","",PEDIDO!$U34)</f>
        <v/>
      </c>
      <c r="G5423" s="19" t="str">
        <f>IFERROR(VLOOKUP($D5423,LISTA!$A$2:$J$9990,8,0),"")</f>
        <v/>
      </c>
      <c r="H5423" s="40" t="str">
        <f t="shared" si="97"/>
        <v/>
      </c>
    </row>
    <row r="5424" spans="2:8" x14ac:dyDescent="0.25">
      <c r="B5424" s="98" t="str">
        <f t="shared" si="98"/>
        <v/>
      </c>
      <c r="C5424" s="97" t="str">
        <f t="shared" si="99"/>
        <v/>
      </c>
      <c r="D5424" s="100"/>
      <c r="E5424" s="38"/>
      <c r="F5424" s="74" t="str">
        <f>IF($D5424="","",PEDIDO!$U37)</f>
        <v/>
      </c>
      <c r="G5424" s="19" t="str">
        <f>IFERROR(VLOOKUP($D5424,LISTA!$A$2:$J$9990,8,0),"")</f>
        <v/>
      </c>
      <c r="H5424" s="40" t="str">
        <f t="shared" si="97"/>
        <v/>
      </c>
    </row>
    <row r="5425" spans="2:8" x14ac:dyDescent="0.25">
      <c r="B5425" s="98" t="str">
        <f t="shared" si="98"/>
        <v/>
      </c>
      <c r="C5425" s="97" t="str">
        <f t="shared" si="99"/>
        <v/>
      </c>
      <c r="D5425" s="100"/>
      <c r="E5425" s="38"/>
      <c r="F5425" s="74" t="str">
        <f>IF($D5425="","",PEDIDO!$U230)</f>
        <v/>
      </c>
      <c r="G5425" s="19" t="str">
        <f>IFERROR(VLOOKUP($D5425,LISTA!$A$2:$J$9990,8,0),"")</f>
        <v/>
      </c>
      <c r="H5425" s="40" t="str">
        <f t="shared" si="97"/>
        <v/>
      </c>
    </row>
    <row r="5426" spans="2:8" x14ac:dyDescent="0.25">
      <c r="B5426" s="98" t="str">
        <f t="shared" si="98"/>
        <v/>
      </c>
      <c r="C5426" s="97" t="str">
        <f t="shared" si="99"/>
        <v/>
      </c>
      <c r="D5426" s="100"/>
      <c r="E5426" s="38"/>
      <c r="F5426" s="74" t="str">
        <f>IF($D5426="","",PEDIDO!$U21)</f>
        <v/>
      </c>
      <c r="G5426" s="19" t="str">
        <f>IFERROR(VLOOKUP($D5426,LISTA!$A$2:$J$9990,8,0),"")</f>
        <v/>
      </c>
      <c r="H5426" s="40" t="str">
        <f t="shared" si="97"/>
        <v/>
      </c>
    </row>
    <row r="5427" spans="2:8" x14ac:dyDescent="0.25">
      <c r="B5427" s="98" t="str">
        <f t="shared" si="98"/>
        <v/>
      </c>
      <c r="C5427" s="97" t="str">
        <f t="shared" si="99"/>
        <v/>
      </c>
      <c r="D5427" s="100"/>
      <c r="E5427" s="38"/>
      <c r="F5427" s="74" t="str">
        <f>IF($D5427="","",PEDIDO!$U231)</f>
        <v/>
      </c>
      <c r="G5427" s="19" t="str">
        <f>IFERROR(VLOOKUP($D5427,LISTA!$A$2:$J$9990,8,0),"")</f>
        <v/>
      </c>
      <c r="H5427" s="40" t="str">
        <f t="shared" si="97"/>
        <v/>
      </c>
    </row>
    <row r="5428" spans="2:8" x14ac:dyDescent="0.25">
      <c r="B5428" s="98" t="str">
        <f t="shared" si="98"/>
        <v/>
      </c>
      <c r="C5428" s="97" t="str">
        <f t="shared" si="99"/>
        <v/>
      </c>
      <c r="D5428" s="100"/>
      <c r="E5428" s="38"/>
      <c r="F5428" s="74" t="str">
        <f>IF($D5428="","",PEDIDO!$U217)</f>
        <v/>
      </c>
      <c r="G5428" s="19" t="str">
        <f>IFERROR(VLOOKUP($D5428,LISTA!$A$2:$J$9990,8,0),"")</f>
        <v/>
      </c>
      <c r="H5428" s="40" t="str">
        <f t="shared" si="97"/>
        <v/>
      </c>
    </row>
    <row r="5429" spans="2:8" x14ac:dyDescent="0.25">
      <c r="B5429" s="98" t="str">
        <f t="shared" si="98"/>
        <v/>
      </c>
      <c r="C5429" s="97" t="str">
        <f t="shared" si="99"/>
        <v/>
      </c>
      <c r="D5429" s="100"/>
      <c r="E5429" s="38"/>
      <c r="F5429" s="74" t="str">
        <f>IF($D5429="","",PEDIDO!$U17)</f>
        <v/>
      </c>
      <c r="G5429" s="19" t="str">
        <f>IFERROR(VLOOKUP($D5429,LISTA!$A$2:$J$9990,8,0),"")</f>
        <v/>
      </c>
      <c r="H5429" s="40" t="str">
        <f t="shared" si="97"/>
        <v/>
      </c>
    </row>
    <row r="5430" spans="2:8" x14ac:dyDescent="0.25">
      <c r="B5430" s="98" t="str">
        <f t="shared" si="98"/>
        <v/>
      </c>
      <c r="C5430" s="97" t="str">
        <f t="shared" si="99"/>
        <v/>
      </c>
      <c r="D5430" s="100"/>
      <c r="E5430" s="38"/>
      <c r="F5430" s="74" t="str">
        <f>IF($D5430="","",PEDIDO!$U53)</f>
        <v/>
      </c>
      <c r="G5430" s="19" t="str">
        <f>IFERROR(VLOOKUP($D5430,LISTA!$A$2:$J$9990,8,0),"")</f>
        <v/>
      </c>
      <c r="H5430" s="40" t="str">
        <f t="shared" si="97"/>
        <v/>
      </c>
    </row>
    <row r="5431" spans="2:8" x14ac:dyDescent="0.25">
      <c r="B5431" s="98" t="str">
        <f t="shared" si="98"/>
        <v/>
      </c>
      <c r="C5431" s="97" t="str">
        <f t="shared" si="99"/>
        <v/>
      </c>
      <c r="D5431" s="100"/>
      <c r="E5431" s="38"/>
      <c r="F5431" s="74" t="str">
        <f>IF($D5431="","",PEDIDO!$U246)</f>
        <v/>
      </c>
      <c r="G5431" s="19" t="str">
        <f>IFERROR(VLOOKUP($D5431,LISTA!$A$2:$J$9990,8,0),"")</f>
        <v/>
      </c>
      <c r="H5431" s="40" t="str">
        <f t="shared" si="97"/>
        <v/>
      </c>
    </row>
    <row r="5432" spans="2:8" x14ac:dyDescent="0.25">
      <c r="B5432" s="98" t="str">
        <f t="shared" si="98"/>
        <v/>
      </c>
      <c r="C5432" s="97" t="str">
        <f t="shared" si="99"/>
        <v/>
      </c>
      <c r="D5432" s="100"/>
      <c r="E5432" s="38"/>
      <c r="F5432" s="74" t="str">
        <f>IF($D5432="","",PEDIDO!$U81)</f>
        <v/>
      </c>
      <c r="G5432" s="19" t="str">
        <f>IFERROR(VLOOKUP($D5432,LISTA!$A$2:$J$9990,8,0),"")</f>
        <v/>
      </c>
      <c r="H5432" s="40" t="str">
        <f t="shared" si="97"/>
        <v/>
      </c>
    </row>
    <row r="5433" spans="2:8" x14ac:dyDescent="0.25">
      <c r="B5433" s="98" t="str">
        <f t="shared" si="98"/>
        <v/>
      </c>
      <c r="C5433" s="97" t="str">
        <f t="shared" si="99"/>
        <v/>
      </c>
      <c r="D5433" s="100"/>
      <c r="E5433" s="38"/>
      <c r="F5433" s="74" t="str">
        <f>IF($D5433="","",PEDIDO!$U253)</f>
        <v/>
      </c>
      <c r="G5433" s="19" t="str">
        <f>IFERROR(VLOOKUP($D5433,LISTA!$A$2:$J$9990,8,0),"")</f>
        <v/>
      </c>
      <c r="H5433" s="40" t="str">
        <f t="shared" si="97"/>
        <v/>
      </c>
    </row>
    <row r="5434" spans="2:8" x14ac:dyDescent="0.25">
      <c r="B5434" s="98" t="str">
        <f t="shared" si="98"/>
        <v/>
      </c>
      <c r="C5434" s="97" t="str">
        <f t="shared" si="99"/>
        <v/>
      </c>
      <c r="D5434" s="100"/>
      <c r="E5434" s="38"/>
      <c r="F5434" s="74" t="str">
        <f>IF($D5434="","",PEDIDO!$U179)</f>
        <v/>
      </c>
      <c r="G5434" s="19" t="str">
        <f>IFERROR(VLOOKUP($D5434,LISTA!$A$2:$J$9990,8,0),"")</f>
        <v/>
      </c>
      <c r="H5434" s="40" t="str">
        <f t="shared" si="97"/>
        <v/>
      </c>
    </row>
    <row r="5435" spans="2:8" x14ac:dyDescent="0.25">
      <c r="B5435" s="98" t="str">
        <f t="shared" si="98"/>
        <v/>
      </c>
      <c r="C5435" s="97" t="str">
        <f t="shared" si="99"/>
        <v/>
      </c>
      <c r="D5435" s="100"/>
      <c r="E5435" s="38"/>
      <c r="F5435" s="74" t="str">
        <f>IF($D5435="","",PEDIDO!$U55)</f>
        <v/>
      </c>
      <c r="G5435" s="19" t="str">
        <f>IFERROR(VLOOKUP($D5435,LISTA!$A$2:$J$9990,8,0),"")</f>
        <v/>
      </c>
      <c r="H5435" s="40" t="str">
        <f t="shared" si="97"/>
        <v/>
      </c>
    </row>
    <row r="5436" spans="2:8" x14ac:dyDescent="0.25">
      <c r="B5436" s="98" t="str">
        <f t="shared" si="98"/>
        <v/>
      </c>
      <c r="C5436" s="97" t="str">
        <f t="shared" si="99"/>
        <v/>
      </c>
      <c r="D5436" s="100"/>
      <c r="E5436" s="38"/>
      <c r="F5436" s="74" t="str">
        <f>IF($D5436="","",PEDIDO!$U46)</f>
        <v/>
      </c>
      <c r="G5436" s="19" t="str">
        <f>IFERROR(VLOOKUP($D5436,LISTA!$A$2:$J$9990,8,0),"")</f>
        <v/>
      </c>
      <c r="H5436" s="40" t="str">
        <f t="shared" si="97"/>
        <v/>
      </c>
    </row>
    <row r="5437" spans="2:8" x14ac:dyDescent="0.25">
      <c r="B5437" s="98" t="str">
        <f t="shared" si="98"/>
        <v/>
      </c>
      <c r="C5437" s="97" t="str">
        <f t="shared" si="99"/>
        <v/>
      </c>
      <c r="D5437" s="100"/>
      <c r="E5437" s="38"/>
      <c r="F5437" s="74" t="str">
        <f>IF($D5437="","",PEDIDO!$U23)</f>
        <v/>
      </c>
      <c r="G5437" s="19" t="str">
        <f>IFERROR(VLOOKUP($D5437,LISTA!$A$2:$J$9990,8,0),"")</f>
        <v/>
      </c>
      <c r="H5437" s="40" t="str">
        <f t="shared" si="97"/>
        <v/>
      </c>
    </row>
    <row r="5438" spans="2:8" x14ac:dyDescent="0.25">
      <c r="B5438" s="98" t="str">
        <f t="shared" si="98"/>
        <v/>
      </c>
      <c r="C5438" s="97" t="str">
        <f t="shared" si="99"/>
        <v/>
      </c>
      <c r="D5438" s="100"/>
      <c r="E5438" s="38"/>
      <c r="F5438" s="74" t="str">
        <f>IF($D5438="","",PEDIDO!$U25)</f>
        <v/>
      </c>
      <c r="G5438" s="19" t="str">
        <f>IFERROR(VLOOKUP($D5438,LISTA!$A$2:$J$9990,8,0),"")</f>
        <v/>
      </c>
      <c r="H5438" s="40" t="str">
        <f t="shared" si="97"/>
        <v/>
      </c>
    </row>
    <row r="5439" spans="2:8" x14ac:dyDescent="0.25">
      <c r="B5439" s="98" t="str">
        <f t="shared" si="98"/>
        <v/>
      </c>
      <c r="C5439" s="97" t="str">
        <f t="shared" si="99"/>
        <v/>
      </c>
      <c r="D5439" s="100"/>
      <c r="E5439" s="38"/>
      <c r="F5439" s="74" t="str">
        <f>IF($D5439="","",PEDIDO!$U36)</f>
        <v/>
      </c>
      <c r="G5439" s="19" t="str">
        <f>IFERROR(VLOOKUP($D5439,LISTA!$A$2:$J$9990,8,0),"")</f>
        <v/>
      </c>
      <c r="H5439" s="40" t="str">
        <f t="shared" si="97"/>
        <v/>
      </c>
    </row>
    <row r="5440" spans="2:8" x14ac:dyDescent="0.25">
      <c r="B5440" s="98" t="str">
        <f t="shared" ref="B5440:B5471" si="100">IF($D5440="","",$B5439+1)</f>
        <v/>
      </c>
      <c r="C5440" s="97" t="str">
        <f t="shared" ref="C5440:C5471" si="101">IF(D5440&lt;&gt;"",1,"")</f>
        <v/>
      </c>
      <c r="D5440" s="100"/>
      <c r="E5440" s="38"/>
      <c r="F5440" s="74" t="str">
        <f>IF($D5440="","",PEDIDO!$U180)</f>
        <v/>
      </c>
      <c r="G5440" s="19" t="str">
        <f>IFERROR(VLOOKUP($D5440,LISTA!$A$2:$J$9990,8,0),"")</f>
        <v/>
      </c>
      <c r="H5440" s="40" t="str">
        <f t="shared" si="97"/>
        <v/>
      </c>
    </row>
    <row r="5441" spans="2:8" x14ac:dyDescent="0.25">
      <c r="B5441" s="98" t="str">
        <f t="shared" si="100"/>
        <v/>
      </c>
      <c r="C5441" s="97" t="str">
        <f t="shared" si="101"/>
        <v/>
      </c>
      <c r="D5441" s="100"/>
      <c r="E5441" s="38"/>
      <c r="F5441" s="74" t="str">
        <f>IF($D5441="","",PEDIDO!$U27)</f>
        <v/>
      </c>
      <c r="G5441" s="19" t="str">
        <f>IFERROR(VLOOKUP($D5441,LISTA!$A$2:$J$9990,8,0),"")</f>
        <v/>
      </c>
      <c r="H5441" s="40" t="str">
        <f t="shared" si="97"/>
        <v/>
      </c>
    </row>
    <row r="5442" spans="2:8" x14ac:dyDescent="0.25">
      <c r="B5442" s="98" t="str">
        <f t="shared" si="100"/>
        <v/>
      </c>
      <c r="C5442" s="97" t="str">
        <f t="shared" si="101"/>
        <v/>
      </c>
      <c r="D5442" s="100"/>
      <c r="E5442" s="38"/>
      <c r="F5442" s="74" t="str">
        <f>IF($D5442="","",PEDIDO!$U244)</f>
        <v/>
      </c>
      <c r="G5442" s="19" t="str">
        <f>IFERROR(VLOOKUP($D5442,LISTA!$A$2:$J$9990,8,0),"")</f>
        <v/>
      </c>
      <c r="H5442" s="40" t="str">
        <f t="shared" si="97"/>
        <v/>
      </c>
    </row>
    <row r="5443" spans="2:8" x14ac:dyDescent="0.25">
      <c r="B5443" s="98" t="str">
        <f t="shared" si="100"/>
        <v/>
      </c>
      <c r="C5443" s="97" t="str">
        <f t="shared" si="101"/>
        <v/>
      </c>
      <c r="D5443" s="100"/>
      <c r="E5443" s="38"/>
      <c r="F5443" s="74" t="str">
        <f>IF($D5443="","",PEDIDO!$U38)</f>
        <v/>
      </c>
      <c r="G5443" s="19" t="str">
        <f>IFERROR(VLOOKUP($D5443,LISTA!$A$2:$J$9990,8,0),"")</f>
        <v/>
      </c>
      <c r="H5443" s="40" t="str">
        <f t="shared" si="97"/>
        <v/>
      </c>
    </row>
    <row r="5444" spans="2:8" x14ac:dyDescent="0.25">
      <c r="B5444" s="98" t="str">
        <f t="shared" si="100"/>
        <v/>
      </c>
      <c r="C5444" s="97" t="str">
        <f t="shared" si="101"/>
        <v/>
      </c>
      <c r="D5444" s="100"/>
      <c r="E5444" s="38"/>
      <c r="F5444" s="74" t="str">
        <f>IF($D5444="","",PEDIDO!$U226)</f>
        <v/>
      </c>
      <c r="G5444" s="19" t="str">
        <f>IFERROR(VLOOKUP($D5444,LISTA!$A$2:$J$9990,8,0),"")</f>
        <v/>
      </c>
      <c r="H5444" s="40" t="str">
        <f t="shared" si="97"/>
        <v/>
      </c>
    </row>
    <row r="5445" spans="2:8" x14ac:dyDescent="0.25">
      <c r="B5445" s="98" t="str">
        <f t="shared" si="100"/>
        <v/>
      </c>
      <c r="C5445" s="97" t="str">
        <f t="shared" si="101"/>
        <v/>
      </c>
      <c r="D5445" s="100"/>
      <c r="E5445" s="38"/>
      <c r="F5445" s="74" t="str">
        <f>IF($D5445="","",PEDIDO!$U274)</f>
        <v/>
      </c>
      <c r="G5445" s="19" t="str">
        <f>IFERROR(VLOOKUP($D5445,LISTA!$A$2:$J$9990,8,0),"")</f>
        <v/>
      </c>
      <c r="H5445" s="40" t="str">
        <f t="shared" ref="H5445:H5508" si="102">IF(OR(G5445=$K$10,G5445=$K$11,G5445=$K$14,G5445=$K$15,G5445=$K$16,G5445=$K$17,G5445=$K$18,G5445=$K$19,G5445=$K$20,G5445=$K$21,G5445=$K$22,G5445=$K$23,G5445=$K$24,G5445=$K$25,G5445=$K$26,G5445=$K$27,G5445=$K$28),$K$9,IF(OR(G5445=$K$32,G5445=$K$33),$K$31,IF(OR(G5445=$K$38),$K$37,"")))</f>
        <v/>
      </c>
    </row>
    <row r="5446" spans="2:8" x14ac:dyDescent="0.25">
      <c r="B5446" s="98" t="str">
        <f t="shared" si="100"/>
        <v/>
      </c>
      <c r="C5446" s="97" t="str">
        <f t="shared" si="101"/>
        <v/>
      </c>
      <c r="D5446" s="100"/>
      <c r="E5446" s="38"/>
      <c r="F5446" s="74" t="str">
        <f>IF($D5446="","",PEDIDO!$U275)</f>
        <v/>
      </c>
      <c r="G5446" s="19" t="str">
        <f>IFERROR(VLOOKUP($D5446,LISTA!$A$2:$J$9990,8,0),"")</f>
        <v/>
      </c>
      <c r="H5446" s="40" t="str">
        <f t="shared" si="102"/>
        <v/>
      </c>
    </row>
    <row r="5447" spans="2:8" x14ac:dyDescent="0.25">
      <c r="B5447" s="98" t="str">
        <f t="shared" si="100"/>
        <v/>
      </c>
      <c r="C5447" s="97" t="str">
        <f t="shared" si="101"/>
        <v/>
      </c>
      <c r="D5447" s="100"/>
      <c r="E5447" s="38"/>
      <c r="F5447" s="74" t="str">
        <f>IF($D5447="","",PEDIDO!$U70)</f>
        <v/>
      </c>
      <c r="G5447" s="19" t="str">
        <f>IFERROR(VLOOKUP($D5447,LISTA!$A$2:$J$9990,8,0),"")</f>
        <v/>
      </c>
      <c r="H5447" s="40" t="str">
        <f t="shared" si="102"/>
        <v/>
      </c>
    </row>
    <row r="5448" spans="2:8" x14ac:dyDescent="0.25">
      <c r="B5448" s="98" t="str">
        <f t="shared" si="100"/>
        <v/>
      </c>
      <c r="C5448" s="97" t="str">
        <f t="shared" si="101"/>
        <v/>
      </c>
      <c r="D5448" s="100"/>
      <c r="E5448" s="38"/>
      <c r="F5448" s="74" t="str">
        <f>IF($D5448="","",PEDIDO!$U286)</f>
        <v/>
      </c>
      <c r="G5448" s="19" t="str">
        <f>IFERROR(VLOOKUP($D5448,LISTA!$A$2:$J$9990,8,0),"")</f>
        <v/>
      </c>
      <c r="H5448" s="40" t="str">
        <f t="shared" si="102"/>
        <v/>
      </c>
    </row>
    <row r="5449" spans="2:8" x14ac:dyDescent="0.25">
      <c r="B5449" s="98" t="str">
        <f t="shared" si="100"/>
        <v/>
      </c>
      <c r="C5449" s="97" t="str">
        <f t="shared" si="101"/>
        <v/>
      </c>
      <c r="D5449" s="100"/>
      <c r="E5449" s="38"/>
      <c r="F5449" s="74" t="str">
        <f>IF($D5449="","",PEDIDO!$U227)</f>
        <v/>
      </c>
      <c r="G5449" s="19" t="str">
        <f>IFERROR(VLOOKUP($D5449,LISTA!$A$2:$J$9990,8,0),"")</f>
        <v/>
      </c>
      <c r="H5449" s="40" t="str">
        <f t="shared" si="102"/>
        <v/>
      </c>
    </row>
    <row r="5450" spans="2:8" x14ac:dyDescent="0.25">
      <c r="B5450" s="98" t="str">
        <f t="shared" si="100"/>
        <v/>
      </c>
      <c r="C5450" s="97" t="str">
        <f t="shared" si="101"/>
        <v/>
      </c>
      <c r="D5450" s="100"/>
      <c r="E5450" s="38"/>
      <c r="F5450" s="74" t="str">
        <f>IF($D5450="","",PEDIDO!$U66)</f>
        <v/>
      </c>
      <c r="G5450" s="19" t="str">
        <f>IFERROR(VLOOKUP($D5450,LISTA!$A$2:$J$9990,8,0),"")</f>
        <v/>
      </c>
      <c r="H5450" s="40" t="str">
        <f t="shared" si="102"/>
        <v/>
      </c>
    </row>
    <row r="5451" spans="2:8" x14ac:dyDescent="0.25">
      <c r="B5451" s="98" t="str">
        <f t="shared" si="100"/>
        <v/>
      </c>
      <c r="C5451" s="97" t="str">
        <f t="shared" si="101"/>
        <v/>
      </c>
      <c r="D5451" s="100"/>
      <c r="E5451" s="38"/>
      <c r="F5451" s="74" t="str">
        <f>IF($D5451="","",PEDIDO!$U232)</f>
        <v/>
      </c>
      <c r="G5451" s="19" t="str">
        <f>IFERROR(VLOOKUP($D5451,LISTA!$A$2:$J$9990,8,0),"")</f>
        <v/>
      </c>
      <c r="H5451" s="40" t="str">
        <f t="shared" si="102"/>
        <v/>
      </c>
    </row>
    <row r="5452" spans="2:8" x14ac:dyDescent="0.25">
      <c r="B5452" s="98" t="str">
        <f t="shared" si="100"/>
        <v/>
      </c>
      <c r="C5452" s="97" t="str">
        <f t="shared" si="101"/>
        <v/>
      </c>
      <c r="D5452" s="100"/>
      <c r="E5452" s="38"/>
      <c r="F5452" s="74" t="str">
        <f>IF($D5452="","",PEDIDO!$U272)</f>
        <v/>
      </c>
      <c r="G5452" s="19" t="str">
        <f>IFERROR(VLOOKUP($D5452,LISTA!$A$2:$J$9990,8,0),"")</f>
        <v/>
      </c>
      <c r="H5452" s="40" t="str">
        <f t="shared" si="102"/>
        <v/>
      </c>
    </row>
    <row r="5453" spans="2:8" x14ac:dyDescent="0.25">
      <c r="B5453" s="98" t="str">
        <f t="shared" si="100"/>
        <v/>
      </c>
      <c r="C5453" s="97" t="str">
        <f t="shared" si="101"/>
        <v/>
      </c>
      <c r="D5453" s="100"/>
      <c r="E5453" s="38"/>
      <c r="F5453" s="74" t="str">
        <f>IF($D5453="","",PEDIDO!$U215)</f>
        <v/>
      </c>
      <c r="G5453" s="19" t="str">
        <f>IFERROR(VLOOKUP($D5453,LISTA!$A$2:$J$9990,8,0),"")</f>
        <v/>
      </c>
      <c r="H5453" s="40" t="str">
        <f t="shared" si="102"/>
        <v/>
      </c>
    </row>
    <row r="5454" spans="2:8" x14ac:dyDescent="0.25">
      <c r="B5454" s="98" t="str">
        <f t="shared" si="100"/>
        <v/>
      </c>
      <c r="C5454" s="97" t="str">
        <f t="shared" si="101"/>
        <v/>
      </c>
      <c r="D5454" s="100"/>
      <c r="E5454" s="38"/>
      <c r="F5454" s="74" t="str">
        <f>IF($D5454="","",PEDIDO!$U35)</f>
        <v/>
      </c>
      <c r="G5454" s="19" t="str">
        <f>IFERROR(VLOOKUP($D5454,LISTA!$A$2:$J$9990,8,0),"")</f>
        <v/>
      </c>
      <c r="H5454" s="40" t="str">
        <f t="shared" si="102"/>
        <v/>
      </c>
    </row>
    <row r="5455" spans="2:8" x14ac:dyDescent="0.25">
      <c r="B5455" s="98" t="str">
        <f t="shared" si="100"/>
        <v/>
      </c>
      <c r="C5455" s="97" t="str">
        <f t="shared" si="101"/>
        <v/>
      </c>
      <c r="D5455" s="100"/>
      <c r="E5455" s="38"/>
      <c r="F5455" s="74" t="str">
        <f>IF($D5455="","",PEDIDO!$U278)</f>
        <v/>
      </c>
      <c r="G5455" s="19" t="str">
        <f>IFERROR(VLOOKUP($D5455,LISTA!$A$2:$J$9990,8,0),"")</f>
        <v/>
      </c>
      <c r="H5455" s="40" t="str">
        <f t="shared" si="102"/>
        <v/>
      </c>
    </row>
    <row r="5456" spans="2:8" x14ac:dyDescent="0.25">
      <c r="B5456" s="98" t="str">
        <f t="shared" si="100"/>
        <v/>
      </c>
      <c r="C5456" s="97" t="str">
        <f t="shared" si="101"/>
        <v/>
      </c>
      <c r="D5456" s="100"/>
      <c r="E5456" s="38"/>
      <c r="F5456" s="74" t="str">
        <f>IF($D5456="","",PEDIDO!$U64)</f>
        <v/>
      </c>
      <c r="G5456" s="19" t="str">
        <f>IFERROR(VLOOKUP($D5456,LISTA!$A$2:$J$9990,8,0),"")</f>
        <v/>
      </c>
      <c r="H5456" s="40" t="str">
        <f t="shared" si="102"/>
        <v/>
      </c>
    </row>
    <row r="5457" spans="2:8" x14ac:dyDescent="0.25">
      <c r="B5457" s="98" t="str">
        <f t="shared" si="100"/>
        <v/>
      </c>
      <c r="C5457" s="97" t="str">
        <f t="shared" si="101"/>
        <v/>
      </c>
      <c r="D5457" s="100"/>
      <c r="E5457" s="38"/>
      <c r="F5457" s="74" t="str">
        <f>IF($D5457="","",PEDIDO!$U233)</f>
        <v/>
      </c>
      <c r="G5457" s="19" t="str">
        <f>IFERROR(VLOOKUP($D5457,LISTA!$A$2:$J$9990,8,0),"")</f>
        <v/>
      </c>
      <c r="H5457" s="40" t="str">
        <f t="shared" si="102"/>
        <v/>
      </c>
    </row>
    <row r="5458" spans="2:8" x14ac:dyDescent="0.25">
      <c r="B5458" s="98" t="str">
        <f t="shared" si="100"/>
        <v/>
      </c>
      <c r="C5458" s="97" t="str">
        <f t="shared" si="101"/>
        <v/>
      </c>
      <c r="D5458" s="100"/>
      <c r="E5458" s="38"/>
      <c r="F5458" s="74" t="str">
        <f>IF($D5458="","",PEDIDO!$U57)</f>
        <v/>
      </c>
      <c r="G5458" s="19" t="str">
        <f>IFERROR(VLOOKUP($D5458,LISTA!$A$2:$J$9990,8,0),"")</f>
        <v/>
      </c>
      <c r="H5458" s="40" t="str">
        <f t="shared" si="102"/>
        <v/>
      </c>
    </row>
    <row r="5459" spans="2:8" x14ac:dyDescent="0.25">
      <c r="B5459" s="98" t="str">
        <f t="shared" si="100"/>
        <v/>
      </c>
      <c r="C5459" s="97" t="str">
        <f t="shared" si="101"/>
        <v/>
      </c>
      <c r="D5459" s="100"/>
      <c r="E5459" s="38"/>
      <c r="F5459" s="74" t="str">
        <f>IF($D5459="","",PEDIDO!$U75)</f>
        <v/>
      </c>
      <c r="G5459" s="19" t="str">
        <f>IFERROR(VLOOKUP($D5459,LISTA!$A$2:$J$9990,8,0),"")</f>
        <v/>
      </c>
      <c r="H5459" s="40" t="str">
        <f t="shared" si="102"/>
        <v/>
      </c>
    </row>
    <row r="5460" spans="2:8" x14ac:dyDescent="0.25">
      <c r="B5460" s="98" t="str">
        <f t="shared" si="100"/>
        <v/>
      </c>
      <c r="C5460" s="97" t="str">
        <f t="shared" si="101"/>
        <v/>
      </c>
      <c r="D5460" s="100"/>
      <c r="E5460" s="38"/>
      <c r="F5460" s="74" t="str">
        <f>IF($D5460="","",PEDIDO!$U33)</f>
        <v/>
      </c>
      <c r="G5460" s="19" t="str">
        <f>IFERROR(VLOOKUP($D5460,LISTA!$A$2:$J$9990,8,0),"")</f>
        <v/>
      </c>
      <c r="H5460" s="40" t="str">
        <f t="shared" si="102"/>
        <v/>
      </c>
    </row>
    <row r="5461" spans="2:8" x14ac:dyDescent="0.25">
      <c r="B5461" s="98" t="str">
        <f t="shared" si="100"/>
        <v/>
      </c>
      <c r="C5461" s="97" t="str">
        <f t="shared" si="101"/>
        <v/>
      </c>
      <c r="D5461" s="100"/>
      <c r="E5461" s="38"/>
      <c r="F5461" s="74" t="str">
        <f>IF($D5461="","",PEDIDO!$U39)</f>
        <v/>
      </c>
      <c r="G5461" s="19" t="str">
        <f>IFERROR(VLOOKUP($D5461,LISTA!$A$2:$J$9990,8,0),"")</f>
        <v/>
      </c>
      <c r="H5461" s="40" t="str">
        <f t="shared" si="102"/>
        <v/>
      </c>
    </row>
    <row r="5462" spans="2:8" x14ac:dyDescent="0.25">
      <c r="B5462" s="98" t="str">
        <f t="shared" si="100"/>
        <v/>
      </c>
      <c r="C5462" s="97" t="str">
        <f t="shared" si="101"/>
        <v/>
      </c>
      <c r="D5462" s="100"/>
      <c r="E5462" s="38"/>
      <c r="F5462" s="74" t="str">
        <f>IF($D5462="","",PEDIDO!$U32)</f>
        <v/>
      </c>
      <c r="G5462" s="19" t="str">
        <f>IFERROR(VLOOKUP($D5462,LISTA!$A$2:$J$9990,8,0),"")</f>
        <v/>
      </c>
      <c r="H5462" s="40" t="str">
        <f t="shared" si="102"/>
        <v/>
      </c>
    </row>
    <row r="5463" spans="2:8" x14ac:dyDescent="0.25">
      <c r="B5463" s="98" t="str">
        <f t="shared" si="100"/>
        <v/>
      </c>
      <c r="C5463" s="97" t="str">
        <f t="shared" si="101"/>
        <v/>
      </c>
      <c r="D5463" s="100"/>
      <c r="E5463" s="38"/>
      <c r="F5463" s="74" t="str">
        <f>IF($D5463="","",PEDIDO!$U40)</f>
        <v/>
      </c>
      <c r="G5463" s="19" t="str">
        <f>IFERROR(VLOOKUP($D5463,LISTA!$A$2:$J$9990,8,0),"")</f>
        <v/>
      </c>
      <c r="H5463" s="40" t="str">
        <f t="shared" si="102"/>
        <v/>
      </c>
    </row>
    <row r="5464" spans="2:8" x14ac:dyDescent="0.25">
      <c r="B5464" s="98" t="str">
        <f t="shared" si="100"/>
        <v/>
      </c>
      <c r="C5464" s="97" t="str">
        <f t="shared" si="101"/>
        <v/>
      </c>
      <c r="D5464" s="100"/>
      <c r="E5464" s="38"/>
      <c r="F5464" s="74" t="str">
        <f>IF($D5464="","",PEDIDO!$U42)</f>
        <v/>
      </c>
      <c r="G5464" s="19" t="str">
        <f>IFERROR(VLOOKUP($D5464,LISTA!$A$2:$J$9990,8,0),"")</f>
        <v/>
      </c>
      <c r="H5464" s="40" t="str">
        <f t="shared" si="102"/>
        <v/>
      </c>
    </row>
    <row r="5465" spans="2:8" x14ac:dyDescent="0.25">
      <c r="B5465" s="98" t="str">
        <f t="shared" si="100"/>
        <v/>
      </c>
      <c r="C5465" s="97" t="str">
        <f t="shared" si="101"/>
        <v/>
      </c>
      <c r="D5465" s="100"/>
      <c r="E5465" s="38"/>
      <c r="F5465" s="74" t="str">
        <f>IF($D5465="","",PEDIDO!$U59)</f>
        <v/>
      </c>
      <c r="G5465" s="19" t="str">
        <f>IFERROR(VLOOKUP($D5465,LISTA!$A$2:$J$9990,8,0),"")</f>
        <v/>
      </c>
      <c r="H5465" s="40" t="str">
        <f t="shared" si="102"/>
        <v/>
      </c>
    </row>
    <row r="5466" spans="2:8" x14ac:dyDescent="0.25">
      <c r="B5466" s="98" t="str">
        <f t="shared" si="100"/>
        <v/>
      </c>
      <c r="C5466" s="97" t="str">
        <f t="shared" si="101"/>
        <v/>
      </c>
      <c r="D5466" s="100"/>
      <c r="E5466" s="38"/>
      <c r="F5466" s="74" t="str">
        <f>IF($D5466="","",PEDIDO!$U60)</f>
        <v/>
      </c>
      <c r="G5466" s="19" t="str">
        <f>IFERROR(VLOOKUP($D5466,LISTA!$A$2:$J$9990,8,0),"")</f>
        <v/>
      </c>
      <c r="H5466" s="40" t="str">
        <f t="shared" si="102"/>
        <v/>
      </c>
    </row>
    <row r="5467" spans="2:8" x14ac:dyDescent="0.25">
      <c r="B5467" s="98" t="str">
        <f t="shared" si="100"/>
        <v/>
      </c>
      <c r="C5467" s="97" t="str">
        <f t="shared" si="101"/>
        <v/>
      </c>
      <c r="D5467" s="100"/>
      <c r="E5467" s="38"/>
      <c r="F5467" s="74" t="str">
        <f>IF($D5467="","",PEDIDO!$U41)</f>
        <v/>
      </c>
      <c r="G5467" s="19" t="str">
        <f>IFERROR(VLOOKUP($D5467,LISTA!$A$2:$J$9990,8,0),"")</f>
        <v/>
      </c>
      <c r="H5467" s="40" t="str">
        <f t="shared" si="102"/>
        <v/>
      </c>
    </row>
    <row r="5468" spans="2:8" x14ac:dyDescent="0.25">
      <c r="B5468" s="98" t="str">
        <f t="shared" si="100"/>
        <v/>
      </c>
      <c r="C5468" s="97" t="str">
        <f t="shared" si="101"/>
        <v/>
      </c>
      <c r="D5468" s="100"/>
      <c r="E5468" s="38"/>
      <c r="F5468" s="74" t="str">
        <f>IF($D5468="","",PEDIDO!$U61)</f>
        <v/>
      </c>
      <c r="G5468" s="19" t="str">
        <f>IFERROR(VLOOKUP($D5468,LISTA!$A$2:$J$9990,8,0),"")</f>
        <v/>
      </c>
      <c r="H5468" s="40" t="str">
        <f t="shared" si="102"/>
        <v/>
      </c>
    </row>
    <row r="5469" spans="2:8" x14ac:dyDescent="0.25">
      <c r="B5469" s="98" t="str">
        <f t="shared" si="100"/>
        <v/>
      </c>
      <c r="C5469" s="97" t="str">
        <f t="shared" si="101"/>
        <v/>
      </c>
      <c r="D5469" s="100"/>
      <c r="E5469" s="38"/>
      <c r="F5469" s="74" t="str">
        <f>IF($D5469="","",PEDIDO!$U62)</f>
        <v/>
      </c>
      <c r="G5469" s="19" t="str">
        <f>IFERROR(VLOOKUP($D5469,LISTA!$A$2:$J$9990,8,0),"")</f>
        <v/>
      </c>
      <c r="H5469" s="40" t="str">
        <f t="shared" si="102"/>
        <v/>
      </c>
    </row>
    <row r="5470" spans="2:8" x14ac:dyDescent="0.25">
      <c r="B5470" s="98" t="str">
        <f t="shared" si="100"/>
        <v/>
      </c>
      <c r="C5470" s="97" t="str">
        <f t="shared" si="101"/>
        <v/>
      </c>
      <c r="D5470" s="100"/>
      <c r="E5470" s="38"/>
      <c r="F5470" s="74" t="str">
        <f>IF($D5470="","",PEDIDO!$U63)</f>
        <v/>
      </c>
      <c r="G5470" s="19" t="str">
        <f>IFERROR(VLOOKUP($D5470,LISTA!$A$2:$J$9990,8,0),"")</f>
        <v/>
      </c>
      <c r="H5470" s="40" t="str">
        <f t="shared" si="102"/>
        <v/>
      </c>
    </row>
    <row r="5471" spans="2:8" x14ac:dyDescent="0.25">
      <c r="B5471" s="98" t="str">
        <f t="shared" si="100"/>
        <v/>
      </c>
      <c r="C5471" s="97" t="str">
        <f t="shared" si="101"/>
        <v/>
      </c>
      <c r="D5471" s="100"/>
      <c r="E5471" s="38"/>
      <c r="F5471" s="74" t="str">
        <f>IF($D5471="","",PEDIDO!$U65)</f>
        <v/>
      </c>
      <c r="G5471" s="19" t="str">
        <f>IFERROR(VLOOKUP($D5471,LISTA!$A$2:$J$9990,8,0),"")</f>
        <v/>
      </c>
      <c r="H5471" s="40" t="str">
        <f t="shared" si="102"/>
        <v/>
      </c>
    </row>
    <row r="5472" spans="2:8" x14ac:dyDescent="0.25">
      <c r="B5472" s="98" t="str">
        <f t="shared" ref="B5472:B5503" si="103">IF($D5472="","",$B5471+1)</f>
        <v/>
      </c>
      <c r="C5472" s="97" t="str">
        <f t="shared" ref="C5472:C5503" si="104">IF(D5472&lt;&gt;"",1,"")</f>
        <v/>
      </c>
      <c r="D5472" s="100"/>
      <c r="E5472" s="38"/>
      <c r="F5472" s="74" t="str">
        <f>IF($D5472="","",PEDIDO!$U69)</f>
        <v/>
      </c>
      <c r="G5472" s="19" t="str">
        <f>IFERROR(VLOOKUP($D5472,LISTA!$A$2:$J$9990,8,0),"")</f>
        <v/>
      </c>
      <c r="H5472" s="40" t="str">
        <f t="shared" si="102"/>
        <v/>
      </c>
    </row>
    <row r="5473" spans="2:8" x14ac:dyDescent="0.25">
      <c r="B5473" s="98" t="str">
        <f t="shared" si="103"/>
        <v/>
      </c>
      <c r="C5473" s="97" t="str">
        <f t="shared" si="104"/>
        <v/>
      </c>
      <c r="D5473" s="100"/>
      <c r="E5473" s="38"/>
      <c r="F5473" s="74" t="str">
        <f>IF($D5473="","",PEDIDO!$U72)</f>
        <v/>
      </c>
      <c r="G5473" s="19" t="str">
        <f>IFERROR(VLOOKUP($D5473,LISTA!$A$2:$J$9990,8,0),"")</f>
        <v/>
      </c>
      <c r="H5473" s="40" t="str">
        <f t="shared" si="102"/>
        <v/>
      </c>
    </row>
    <row r="5474" spans="2:8" x14ac:dyDescent="0.25">
      <c r="B5474" s="98" t="str">
        <f t="shared" si="103"/>
        <v/>
      </c>
      <c r="C5474" s="97" t="str">
        <f t="shared" si="104"/>
        <v/>
      </c>
      <c r="D5474" s="100"/>
      <c r="E5474" s="38"/>
      <c r="F5474" s="74" t="str">
        <f>IF($D5474="","",PEDIDO!$U73)</f>
        <v/>
      </c>
      <c r="G5474" s="19" t="str">
        <f>IFERROR(VLOOKUP($D5474,LISTA!$A$2:$J$9990,8,0),"")</f>
        <v/>
      </c>
      <c r="H5474" s="40" t="str">
        <f t="shared" si="102"/>
        <v/>
      </c>
    </row>
    <row r="5475" spans="2:8" x14ac:dyDescent="0.25">
      <c r="B5475" s="98" t="str">
        <f t="shared" si="103"/>
        <v/>
      </c>
      <c r="C5475" s="97" t="str">
        <f t="shared" si="104"/>
        <v/>
      </c>
      <c r="D5475" s="100"/>
      <c r="E5475" s="38"/>
      <c r="F5475" s="74" t="str">
        <f>IF($D5475="","",PEDIDO!$U74)</f>
        <v/>
      </c>
      <c r="G5475" s="19" t="str">
        <f>IFERROR(VLOOKUP($D5475,LISTA!$A$2:$J$9990,8,0),"")</f>
        <v/>
      </c>
      <c r="H5475" s="40" t="str">
        <f t="shared" si="102"/>
        <v/>
      </c>
    </row>
    <row r="5476" spans="2:8" x14ac:dyDescent="0.25">
      <c r="B5476" s="98" t="str">
        <f t="shared" si="103"/>
        <v/>
      </c>
      <c r="C5476" s="97" t="str">
        <f t="shared" si="104"/>
        <v/>
      </c>
      <c r="D5476" s="100"/>
      <c r="E5476" s="38"/>
      <c r="F5476" s="74" t="str">
        <f>IF($D5476="","",PEDIDO!$U80)</f>
        <v/>
      </c>
      <c r="G5476" s="19" t="str">
        <f>IFERROR(VLOOKUP($D5476,LISTA!$A$2:$J$9990,8,0),"")</f>
        <v/>
      </c>
      <c r="H5476" s="40" t="str">
        <f t="shared" si="102"/>
        <v/>
      </c>
    </row>
    <row r="5477" spans="2:8" x14ac:dyDescent="0.25">
      <c r="B5477" s="98" t="str">
        <f t="shared" si="103"/>
        <v/>
      </c>
      <c r="C5477" s="97" t="str">
        <f t="shared" si="104"/>
        <v/>
      </c>
      <c r="D5477" s="100"/>
      <c r="E5477" s="38"/>
      <c r="F5477" s="74" t="str">
        <f>IF($D5477="","",PEDIDO!$U82)</f>
        <v/>
      </c>
      <c r="G5477" s="19" t="str">
        <f>IFERROR(VLOOKUP($D5477,LISTA!$A$2:$J$9990,8,0),"")</f>
        <v/>
      </c>
      <c r="H5477" s="40" t="str">
        <f t="shared" si="102"/>
        <v/>
      </c>
    </row>
    <row r="5478" spans="2:8" x14ac:dyDescent="0.25">
      <c r="B5478" s="98" t="str">
        <f t="shared" si="103"/>
        <v/>
      </c>
      <c r="C5478" s="97" t="str">
        <f t="shared" si="104"/>
        <v/>
      </c>
      <c r="D5478" s="100"/>
      <c r="E5478" s="38"/>
      <c r="F5478" s="74" t="str">
        <f>IF($D5478="","",PEDIDO!$U83)</f>
        <v/>
      </c>
      <c r="G5478" s="19" t="str">
        <f>IFERROR(VLOOKUP($D5478,LISTA!$A$2:$J$9990,8,0),"")</f>
        <v/>
      </c>
      <c r="H5478" s="40" t="str">
        <f t="shared" si="102"/>
        <v/>
      </c>
    </row>
    <row r="5479" spans="2:8" x14ac:dyDescent="0.25">
      <c r="B5479" s="98" t="str">
        <f t="shared" si="103"/>
        <v/>
      </c>
      <c r="C5479" s="97" t="str">
        <f t="shared" si="104"/>
        <v/>
      </c>
      <c r="D5479" s="100"/>
      <c r="E5479" s="38"/>
      <c r="F5479" s="74" t="str">
        <f>IF($D5479="","",PEDIDO!$U84)</f>
        <v/>
      </c>
      <c r="G5479" s="19" t="str">
        <f>IFERROR(VLOOKUP($D5479,LISTA!$A$2:$J$9990,8,0),"")</f>
        <v/>
      </c>
      <c r="H5479" s="40" t="str">
        <f t="shared" si="102"/>
        <v/>
      </c>
    </row>
    <row r="5480" spans="2:8" x14ac:dyDescent="0.25">
      <c r="B5480" s="98" t="str">
        <f t="shared" si="103"/>
        <v/>
      </c>
      <c r="C5480" s="97" t="str">
        <f t="shared" si="104"/>
        <v/>
      </c>
      <c r="D5480" s="100"/>
      <c r="E5480" s="38"/>
      <c r="F5480" s="74" t="str">
        <f>IF($D5480="","",PEDIDO!$U85)</f>
        <v/>
      </c>
      <c r="G5480" s="19" t="str">
        <f>IFERROR(VLOOKUP($D5480,LISTA!$A$2:$J$9990,8,0),"")</f>
        <v/>
      </c>
      <c r="H5480" s="40" t="str">
        <f t="shared" si="102"/>
        <v/>
      </c>
    </row>
    <row r="5481" spans="2:8" x14ac:dyDescent="0.25">
      <c r="B5481" s="98" t="str">
        <f t="shared" si="103"/>
        <v/>
      </c>
      <c r="C5481" s="97" t="str">
        <f t="shared" si="104"/>
        <v/>
      </c>
      <c r="D5481" s="100"/>
      <c r="E5481" s="38"/>
      <c r="F5481" s="74" t="str">
        <f>IF($D5481="","",PEDIDO!$U86)</f>
        <v/>
      </c>
      <c r="G5481" s="19" t="str">
        <f>IFERROR(VLOOKUP($D5481,LISTA!$A$2:$J$9990,8,0),"")</f>
        <v/>
      </c>
      <c r="H5481" s="40" t="str">
        <f t="shared" si="102"/>
        <v/>
      </c>
    </row>
    <row r="5482" spans="2:8" x14ac:dyDescent="0.25">
      <c r="B5482" s="98" t="str">
        <f t="shared" si="103"/>
        <v/>
      </c>
      <c r="C5482" s="97" t="str">
        <f t="shared" si="104"/>
        <v/>
      </c>
      <c r="D5482" s="100"/>
      <c r="E5482" s="38"/>
      <c r="F5482" s="74" t="str">
        <f>IF($D5482="","",PEDIDO!$U87)</f>
        <v/>
      </c>
      <c r="G5482" s="19" t="str">
        <f>IFERROR(VLOOKUP($D5482,LISTA!$A$2:$J$9990,8,0),"")</f>
        <v/>
      </c>
      <c r="H5482" s="40" t="str">
        <f t="shared" si="102"/>
        <v/>
      </c>
    </row>
    <row r="5483" spans="2:8" x14ac:dyDescent="0.25">
      <c r="B5483" s="98" t="str">
        <f t="shared" si="103"/>
        <v/>
      </c>
      <c r="C5483" s="97" t="str">
        <f t="shared" si="104"/>
        <v/>
      </c>
      <c r="D5483" s="100"/>
      <c r="E5483" s="38"/>
      <c r="F5483" s="74" t="str">
        <f>IF($D5483="","",PEDIDO!$U182)</f>
        <v/>
      </c>
      <c r="G5483" s="19" t="str">
        <f>IFERROR(VLOOKUP($D5483,LISTA!$A$2:$J$9990,8,0),"")</f>
        <v/>
      </c>
      <c r="H5483" s="40" t="str">
        <f t="shared" si="102"/>
        <v/>
      </c>
    </row>
    <row r="5484" spans="2:8" x14ac:dyDescent="0.25">
      <c r="B5484" s="98" t="str">
        <f t="shared" si="103"/>
        <v/>
      </c>
      <c r="C5484" s="97" t="str">
        <f t="shared" si="104"/>
        <v/>
      </c>
      <c r="D5484" s="100"/>
      <c r="E5484" s="38"/>
      <c r="F5484" s="74" t="str">
        <f>IF($D5484="","",PEDIDO!$U202)</f>
        <v/>
      </c>
      <c r="G5484" s="19" t="str">
        <f>IFERROR(VLOOKUP($D5484,LISTA!$A$2:$J$9990,8,0),"")</f>
        <v/>
      </c>
      <c r="H5484" s="40" t="str">
        <f t="shared" si="102"/>
        <v/>
      </c>
    </row>
    <row r="5485" spans="2:8" x14ac:dyDescent="0.25">
      <c r="B5485" s="98" t="str">
        <f t="shared" si="103"/>
        <v/>
      </c>
      <c r="C5485" s="97" t="str">
        <f t="shared" si="104"/>
        <v/>
      </c>
      <c r="D5485" s="100"/>
      <c r="E5485" s="38"/>
      <c r="F5485" s="74" t="str">
        <f>IF($D5485="","",PEDIDO!$U203)</f>
        <v/>
      </c>
      <c r="G5485" s="19" t="str">
        <f>IFERROR(VLOOKUP($D5485,LISTA!$A$2:$J$9990,8,0),"")</f>
        <v/>
      </c>
      <c r="H5485" s="40" t="str">
        <f t="shared" si="102"/>
        <v/>
      </c>
    </row>
    <row r="5486" spans="2:8" x14ac:dyDescent="0.25">
      <c r="B5486" s="98" t="str">
        <f t="shared" si="103"/>
        <v/>
      </c>
      <c r="C5486" s="97" t="str">
        <f t="shared" si="104"/>
        <v/>
      </c>
      <c r="D5486" s="100"/>
      <c r="E5486" s="38"/>
      <c r="F5486" s="74" t="str">
        <f>IF($D5486="","",PEDIDO!$U206)</f>
        <v/>
      </c>
      <c r="G5486" s="19" t="str">
        <f>IFERROR(VLOOKUP($D5486,LISTA!$A$2:$J$9990,8,0),"")</f>
        <v/>
      </c>
      <c r="H5486" s="40" t="str">
        <f t="shared" si="102"/>
        <v/>
      </c>
    </row>
    <row r="5487" spans="2:8" x14ac:dyDescent="0.25">
      <c r="B5487" s="98" t="str">
        <f t="shared" si="103"/>
        <v/>
      </c>
      <c r="C5487" s="97" t="str">
        <f t="shared" si="104"/>
        <v/>
      </c>
      <c r="D5487" s="100"/>
      <c r="E5487" s="38"/>
      <c r="F5487" s="74" t="str">
        <f>IF($D5487="","",PEDIDO!$U207)</f>
        <v/>
      </c>
      <c r="G5487" s="19" t="str">
        <f>IFERROR(VLOOKUP($D5487,LISTA!$A$2:$J$9990,8,0),"")</f>
        <v/>
      </c>
      <c r="H5487" s="40" t="str">
        <f t="shared" si="102"/>
        <v/>
      </c>
    </row>
    <row r="5488" spans="2:8" x14ac:dyDescent="0.25">
      <c r="B5488" s="98" t="str">
        <f t="shared" si="103"/>
        <v/>
      </c>
      <c r="C5488" s="97" t="str">
        <f t="shared" si="104"/>
        <v/>
      </c>
      <c r="D5488" s="100"/>
      <c r="E5488" s="38"/>
      <c r="F5488" s="74" t="str">
        <f>IF($D5488="","",PEDIDO!$U208)</f>
        <v/>
      </c>
      <c r="G5488" s="19" t="str">
        <f>IFERROR(VLOOKUP($D5488,LISTA!$A$2:$J$9990,8,0),"")</f>
        <v/>
      </c>
      <c r="H5488" s="40" t="str">
        <f t="shared" si="102"/>
        <v/>
      </c>
    </row>
    <row r="5489" spans="2:8" x14ac:dyDescent="0.25">
      <c r="B5489" s="98" t="str">
        <f t="shared" si="103"/>
        <v/>
      </c>
      <c r="C5489" s="97" t="str">
        <f t="shared" si="104"/>
        <v/>
      </c>
      <c r="D5489" s="100"/>
      <c r="E5489" s="38"/>
      <c r="F5489" s="74" t="str">
        <f>IF($D5489="","",PEDIDO!$U236)</f>
        <v/>
      </c>
      <c r="G5489" s="19" t="str">
        <f>IFERROR(VLOOKUP($D5489,LISTA!$A$2:$J$9990,8,0),"")</f>
        <v/>
      </c>
      <c r="H5489" s="40" t="str">
        <f t="shared" si="102"/>
        <v/>
      </c>
    </row>
    <row r="5490" spans="2:8" x14ac:dyDescent="0.25">
      <c r="B5490" s="98" t="str">
        <f t="shared" si="103"/>
        <v/>
      </c>
      <c r="C5490" s="97" t="str">
        <f t="shared" si="104"/>
        <v/>
      </c>
      <c r="D5490" s="100"/>
      <c r="E5490" s="38"/>
      <c r="F5490" s="74" t="str">
        <f>IF($D5490="","",PEDIDO!$U237)</f>
        <v/>
      </c>
      <c r="G5490" s="19" t="str">
        <f>IFERROR(VLOOKUP($D5490,LISTA!$A$2:$J$9990,8,0),"")</f>
        <v/>
      </c>
      <c r="H5490" s="40" t="str">
        <f t="shared" si="102"/>
        <v/>
      </c>
    </row>
    <row r="5491" spans="2:8" x14ac:dyDescent="0.25">
      <c r="B5491" s="98" t="str">
        <f t="shared" si="103"/>
        <v/>
      </c>
      <c r="C5491" s="97" t="str">
        <f t="shared" si="104"/>
        <v/>
      </c>
      <c r="D5491" s="100"/>
      <c r="E5491" s="38"/>
      <c r="F5491" s="74" t="str">
        <f>IF($D5491="","",PEDIDO!$U238)</f>
        <v/>
      </c>
      <c r="G5491" s="19" t="str">
        <f>IFERROR(VLOOKUP($D5491,LISTA!$A$2:$J$9990,8,0),"")</f>
        <v/>
      </c>
      <c r="H5491" s="40" t="str">
        <f t="shared" si="102"/>
        <v/>
      </c>
    </row>
    <row r="5492" spans="2:8" x14ac:dyDescent="0.25">
      <c r="B5492" s="98" t="str">
        <f t="shared" si="103"/>
        <v/>
      </c>
      <c r="C5492" s="97" t="str">
        <f t="shared" si="104"/>
        <v/>
      </c>
      <c r="D5492" s="100"/>
      <c r="E5492" s="38"/>
      <c r="F5492" s="74" t="str">
        <f>IF($D5492="","",PEDIDO!$U239)</f>
        <v/>
      </c>
      <c r="G5492" s="19" t="str">
        <f>IFERROR(VLOOKUP($D5492,LISTA!$A$2:$J$9990,8,0),"")</f>
        <v/>
      </c>
      <c r="H5492" s="40" t="str">
        <f t="shared" si="102"/>
        <v/>
      </c>
    </row>
    <row r="5493" spans="2:8" x14ac:dyDescent="0.25">
      <c r="B5493" s="98" t="str">
        <f t="shared" si="103"/>
        <v/>
      </c>
      <c r="C5493" s="97" t="str">
        <f t="shared" si="104"/>
        <v/>
      </c>
      <c r="D5493" s="100"/>
      <c r="E5493" s="38"/>
      <c r="F5493" s="74" t="str">
        <f>IF($D5493="","",PEDIDO!$U240)</f>
        <v/>
      </c>
      <c r="G5493" s="19" t="str">
        <f>IFERROR(VLOOKUP($D5493,LISTA!$A$2:$J$9990,8,0),"")</f>
        <v/>
      </c>
      <c r="H5493" s="40" t="str">
        <f t="shared" si="102"/>
        <v/>
      </c>
    </row>
    <row r="5494" spans="2:8" x14ac:dyDescent="0.25">
      <c r="B5494" s="98" t="str">
        <f t="shared" si="103"/>
        <v/>
      </c>
      <c r="C5494" s="97" t="str">
        <f t="shared" si="104"/>
        <v/>
      </c>
      <c r="D5494" s="100"/>
      <c r="E5494" s="38"/>
      <c r="F5494" s="74" t="str">
        <f>IF($D5494="","",PEDIDO!$U294)</f>
        <v/>
      </c>
      <c r="G5494" s="19" t="str">
        <f>IFERROR(VLOOKUP($D5494,LISTA!$A$2:$J$9990,8,0),"")</f>
        <v/>
      </c>
      <c r="H5494" s="40" t="str">
        <f t="shared" si="102"/>
        <v/>
      </c>
    </row>
    <row r="5495" spans="2:8" x14ac:dyDescent="0.25">
      <c r="B5495" s="98" t="str">
        <f t="shared" si="103"/>
        <v/>
      </c>
      <c r="C5495" s="97" t="str">
        <f t="shared" si="104"/>
        <v/>
      </c>
      <c r="D5495" s="100"/>
      <c r="E5495" s="38"/>
      <c r="F5495" s="74" t="str">
        <f>IF($D5495="","",PEDIDO!$U297)</f>
        <v/>
      </c>
      <c r="G5495" s="19" t="str">
        <f>IFERROR(VLOOKUP($D5495,LISTA!$A$2:$J$9990,8,0),"")</f>
        <v/>
      </c>
      <c r="H5495" s="40" t="str">
        <f t="shared" si="102"/>
        <v/>
      </c>
    </row>
    <row r="5496" spans="2:8" x14ac:dyDescent="0.25">
      <c r="B5496" s="98" t="str">
        <f t="shared" si="103"/>
        <v/>
      </c>
      <c r="C5496" s="97" t="str">
        <f t="shared" si="104"/>
        <v/>
      </c>
      <c r="D5496" s="100"/>
      <c r="E5496" s="38"/>
      <c r="F5496" s="74" t="str">
        <f>IF($D5496="","",PEDIDO!$U301)</f>
        <v/>
      </c>
      <c r="G5496" s="19" t="str">
        <f>IFERROR(VLOOKUP($D5496,LISTA!$A$2:$J$9990,8,0),"")</f>
        <v/>
      </c>
      <c r="H5496" s="40" t="str">
        <f t="shared" si="102"/>
        <v/>
      </c>
    </row>
    <row r="5497" spans="2:8" x14ac:dyDescent="0.25">
      <c r="B5497" s="98" t="str">
        <f t="shared" si="103"/>
        <v/>
      </c>
      <c r="C5497" s="97" t="str">
        <f t="shared" si="104"/>
        <v/>
      </c>
      <c r="D5497" s="100"/>
      <c r="E5497" s="38"/>
      <c r="F5497" s="74" t="str">
        <f>IF($D5497="","",PEDIDO!$U308)</f>
        <v/>
      </c>
      <c r="G5497" s="19" t="str">
        <f>IFERROR(VLOOKUP($D5497,LISTA!$A$2:$J$9990,8,0),"")</f>
        <v/>
      </c>
      <c r="H5497" s="40" t="str">
        <f t="shared" si="102"/>
        <v/>
      </c>
    </row>
    <row r="5498" spans="2:8" x14ac:dyDescent="0.25">
      <c r="B5498" s="98" t="str">
        <f t="shared" si="103"/>
        <v/>
      </c>
      <c r="C5498" s="97" t="str">
        <f t="shared" si="104"/>
        <v/>
      </c>
      <c r="D5498" s="100"/>
      <c r="E5498" s="38"/>
      <c r="F5498" s="74" t="str">
        <f>IF($D5498="","",PEDIDO!$U311)</f>
        <v/>
      </c>
      <c r="G5498" s="19" t="str">
        <f>IFERROR(VLOOKUP($D5498,LISTA!$A$2:$J$9990,8,0),"")</f>
        <v/>
      </c>
      <c r="H5498" s="40" t="str">
        <f t="shared" si="102"/>
        <v/>
      </c>
    </row>
    <row r="5499" spans="2:8" x14ac:dyDescent="0.25">
      <c r="B5499" s="98" t="str">
        <f t="shared" si="103"/>
        <v/>
      </c>
      <c r="C5499" s="97" t="str">
        <f t="shared" si="104"/>
        <v/>
      </c>
      <c r="D5499" s="100"/>
      <c r="E5499" s="38"/>
      <c r="F5499" s="74" t="str">
        <f>IF($D5499="","",PEDIDO!$U313)</f>
        <v/>
      </c>
      <c r="G5499" s="19" t="str">
        <f>IFERROR(VLOOKUP($D5499,LISTA!$A$2:$J$9990,8,0),"")</f>
        <v/>
      </c>
      <c r="H5499" s="40" t="str">
        <f t="shared" si="102"/>
        <v/>
      </c>
    </row>
    <row r="5500" spans="2:8" x14ac:dyDescent="0.25">
      <c r="B5500" s="98" t="str">
        <f t="shared" si="103"/>
        <v/>
      </c>
      <c r="C5500" s="97" t="str">
        <f t="shared" si="104"/>
        <v/>
      </c>
      <c r="D5500" s="100"/>
      <c r="E5500" s="38"/>
      <c r="F5500" s="74" t="str">
        <f>IF($D5500="","",PEDIDO!$U317)</f>
        <v/>
      </c>
      <c r="G5500" s="19" t="str">
        <f>IFERROR(VLOOKUP($D5500,LISTA!$A$2:$J$9990,8,0),"")</f>
        <v/>
      </c>
      <c r="H5500" s="40" t="str">
        <f t="shared" si="102"/>
        <v/>
      </c>
    </row>
    <row r="5501" spans="2:8" x14ac:dyDescent="0.25">
      <c r="B5501" s="98" t="str">
        <f t="shared" si="103"/>
        <v/>
      </c>
      <c r="C5501" s="97" t="str">
        <f t="shared" si="104"/>
        <v/>
      </c>
      <c r="D5501" s="100"/>
      <c r="E5501" s="38"/>
      <c r="F5501" s="74" t="str">
        <f>IF($D5501="","",PEDIDO!$U326)</f>
        <v/>
      </c>
      <c r="G5501" s="19" t="str">
        <f>IFERROR(VLOOKUP($D5501,LISTA!$A$2:$J$9990,8,0),"")</f>
        <v/>
      </c>
      <c r="H5501" s="40" t="str">
        <f t="shared" si="102"/>
        <v/>
      </c>
    </row>
    <row r="5502" spans="2:8" x14ac:dyDescent="0.25">
      <c r="B5502" s="98" t="str">
        <f t="shared" si="103"/>
        <v/>
      </c>
      <c r="C5502" s="97" t="str">
        <f t="shared" si="104"/>
        <v/>
      </c>
      <c r="D5502" s="100"/>
      <c r="E5502" s="38"/>
      <c r="F5502" s="74" t="str">
        <f>IF($D5502="","",PEDIDO!$U327)</f>
        <v/>
      </c>
      <c r="G5502" s="19" t="str">
        <f>IFERROR(VLOOKUP($D5502,LISTA!$A$2:$J$9990,8,0),"")</f>
        <v/>
      </c>
      <c r="H5502" s="40" t="str">
        <f t="shared" si="102"/>
        <v/>
      </c>
    </row>
    <row r="5503" spans="2:8" x14ac:dyDescent="0.25">
      <c r="B5503" s="98" t="str">
        <f t="shared" si="103"/>
        <v/>
      </c>
      <c r="C5503" s="97" t="str">
        <f t="shared" si="104"/>
        <v/>
      </c>
      <c r="D5503" s="100"/>
      <c r="E5503" s="38"/>
      <c r="F5503" s="74" t="str">
        <f>IF($D5503="","",PEDIDO!$U332)</f>
        <v/>
      </c>
      <c r="G5503" s="19" t="str">
        <f>IFERROR(VLOOKUP($D5503,LISTA!$A$2:$J$9990,8,0),"")</f>
        <v/>
      </c>
      <c r="H5503" s="40" t="str">
        <f t="shared" si="102"/>
        <v/>
      </c>
    </row>
    <row r="5504" spans="2:8" x14ac:dyDescent="0.25">
      <c r="B5504" s="98" t="str">
        <f t="shared" ref="B5504:B5535" si="105">IF($D5504="","",$B5503+1)</f>
        <v/>
      </c>
      <c r="C5504" s="97" t="str">
        <f t="shared" ref="C5504:C5535" si="106">IF(D5504&lt;&gt;"",1,"")</f>
        <v/>
      </c>
      <c r="D5504" s="100"/>
      <c r="E5504" s="38"/>
      <c r="F5504" s="74" t="str">
        <f>IF($D5504="","",PEDIDO!$U335)</f>
        <v/>
      </c>
      <c r="G5504" s="19" t="str">
        <f>IFERROR(VLOOKUP($D5504,LISTA!$A$2:$J$9990,8,0),"")</f>
        <v/>
      </c>
      <c r="H5504" s="40" t="str">
        <f t="shared" si="102"/>
        <v/>
      </c>
    </row>
    <row r="5505" spans="2:8" x14ac:dyDescent="0.25">
      <c r="B5505" s="98" t="str">
        <f t="shared" si="105"/>
        <v/>
      </c>
      <c r="C5505" s="97" t="str">
        <f t="shared" si="106"/>
        <v/>
      </c>
      <c r="D5505" s="100"/>
      <c r="E5505" s="38"/>
      <c r="F5505" s="74" t="str">
        <f>IF($D5505="","",PEDIDO!$U337)</f>
        <v/>
      </c>
      <c r="G5505" s="19" t="str">
        <f>IFERROR(VLOOKUP($D5505,LISTA!$A$2:$J$9990,8,0),"")</f>
        <v/>
      </c>
      <c r="H5505" s="40" t="str">
        <f t="shared" si="102"/>
        <v/>
      </c>
    </row>
    <row r="5506" spans="2:8" x14ac:dyDescent="0.25">
      <c r="B5506" s="98" t="str">
        <f t="shared" si="105"/>
        <v/>
      </c>
      <c r="C5506" s="97" t="str">
        <f t="shared" si="106"/>
        <v/>
      </c>
      <c r="D5506" s="100"/>
      <c r="E5506" s="38"/>
      <c r="F5506" s="74" t="str">
        <f>IF($D5506="","",PEDIDO!$U341)</f>
        <v/>
      </c>
      <c r="G5506" s="19" t="str">
        <f>IFERROR(VLOOKUP($D5506,LISTA!$A$2:$J$9990,8,0),"")</f>
        <v/>
      </c>
      <c r="H5506" s="40" t="str">
        <f t="shared" si="102"/>
        <v/>
      </c>
    </row>
    <row r="5507" spans="2:8" x14ac:dyDescent="0.25">
      <c r="B5507" s="98" t="str">
        <f t="shared" si="105"/>
        <v/>
      </c>
      <c r="C5507" s="97" t="str">
        <f t="shared" si="106"/>
        <v/>
      </c>
      <c r="D5507" s="100"/>
      <c r="E5507" s="38"/>
      <c r="F5507" s="74" t="str">
        <f>IF($D5507="","",PEDIDO!$U424)</f>
        <v/>
      </c>
      <c r="G5507" s="19" t="str">
        <f>IFERROR(VLOOKUP($D5507,LISTA!$A$2:$J$9990,8,0),"")</f>
        <v/>
      </c>
      <c r="H5507" s="40" t="str">
        <f t="shared" si="102"/>
        <v/>
      </c>
    </row>
    <row r="5508" spans="2:8" x14ac:dyDescent="0.25">
      <c r="B5508" s="98" t="str">
        <f t="shared" si="105"/>
        <v/>
      </c>
      <c r="C5508" s="97" t="str">
        <f t="shared" si="106"/>
        <v/>
      </c>
      <c r="D5508" s="100"/>
      <c r="E5508" s="38"/>
      <c r="F5508" s="74" t="str">
        <f>IF($D5508="","",PEDIDO!$U425)</f>
        <v/>
      </c>
      <c r="G5508" s="19" t="str">
        <f>IFERROR(VLOOKUP($D5508,LISTA!$A$2:$J$9990,8,0),"")</f>
        <v/>
      </c>
      <c r="H5508" s="40" t="str">
        <f t="shared" si="102"/>
        <v/>
      </c>
    </row>
    <row r="5509" spans="2:8" x14ac:dyDescent="0.25">
      <c r="B5509" s="98" t="str">
        <f t="shared" si="105"/>
        <v/>
      </c>
      <c r="C5509" s="97" t="str">
        <f t="shared" si="106"/>
        <v/>
      </c>
      <c r="D5509" s="100"/>
      <c r="E5509" s="38"/>
      <c r="F5509" s="74" t="str">
        <f>IF($D5509="","",PEDIDO!$U426)</f>
        <v/>
      </c>
      <c r="G5509" s="19" t="str">
        <f>IFERROR(VLOOKUP($D5509,LISTA!$A$2:$J$9990,8,0),"")</f>
        <v/>
      </c>
      <c r="H5509" s="40" t="str">
        <f t="shared" ref="H5509:H5572" si="107">IF(OR(G5509=$K$10,G5509=$K$11,G5509=$K$14,G5509=$K$15,G5509=$K$16,G5509=$K$17,G5509=$K$18,G5509=$K$19,G5509=$K$20,G5509=$K$21,G5509=$K$22,G5509=$K$23,G5509=$K$24,G5509=$K$25,G5509=$K$26,G5509=$K$27,G5509=$K$28),$K$9,IF(OR(G5509=$K$32,G5509=$K$33),$K$31,IF(OR(G5509=$K$38),$K$37,"")))</f>
        <v/>
      </c>
    </row>
    <row r="5510" spans="2:8" x14ac:dyDescent="0.25">
      <c r="B5510" s="98" t="str">
        <f t="shared" si="105"/>
        <v/>
      </c>
      <c r="C5510" s="97" t="str">
        <f t="shared" si="106"/>
        <v/>
      </c>
      <c r="D5510" s="100"/>
      <c r="E5510" s="38"/>
      <c r="F5510" s="74" t="str">
        <f>IF($D5510="","",PEDIDO!$U427)</f>
        <v/>
      </c>
      <c r="G5510" s="19" t="str">
        <f>IFERROR(VLOOKUP($D5510,LISTA!$A$2:$J$9990,8,0),"")</f>
        <v/>
      </c>
      <c r="H5510" s="40" t="str">
        <f t="shared" si="107"/>
        <v/>
      </c>
    </row>
    <row r="5511" spans="2:8" x14ac:dyDescent="0.25">
      <c r="B5511" s="98" t="str">
        <f t="shared" si="105"/>
        <v/>
      </c>
      <c r="C5511" s="97" t="str">
        <f t="shared" si="106"/>
        <v/>
      </c>
      <c r="D5511" s="100"/>
      <c r="E5511" s="38"/>
      <c r="F5511" s="74" t="str">
        <f>IF($D5511="","",PEDIDO!$U428)</f>
        <v/>
      </c>
      <c r="G5511" s="19" t="str">
        <f>IFERROR(VLOOKUP($D5511,LISTA!$A$2:$J$9990,8,0),"")</f>
        <v/>
      </c>
      <c r="H5511" s="40" t="str">
        <f t="shared" si="107"/>
        <v/>
      </c>
    </row>
    <row r="5512" spans="2:8" x14ac:dyDescent="0.25">
      <c r="B5512" s="98" t="str">
        <f t="shared" si="105"/>
        <v/>
      </c>
      <c r="C5512" s="97" t="str">
        <f t="shared" si="106"/>
        <v/>
      </c>
      <c r="D5512" s="100"/>
      <c r="E5512" s="38"/>
      <c r="F5512" s="74" t="str">
        <f>IF($D5512="","",PEDIDO!$U429)</f>
        <v/>
      </c>
      <c r="G5512" s="19" t="str">
        <f>IFERROR(VLOOKUP($D5512,LISTA!$A$2:$J$9990,8,0),"")</f>
        <v/>
      </c>
      <c r="H5512" s="40" t="str">
        <f t="shared" si="107"/>
        <v/>
      </c>
    </row>
    <row r="5513" spans="2:8" x14ac:dyDescent="0.25">
      <c r="B5513" s="98" t="str">
        <f t="shared" si="105"/>
        <v/>
      </c>
      <c r="C5513" s="97" t="str">
        <f t="shared" si="106"/>
        <v/>
      </c>
      <c r="D5513" s="100"/>
      <c r="E5513" s="38"/>
      <c r="F5513" s="74" t="str">
        <f>IF($D5513="","",PEDIDO!$U430)</f>
        <v/>
      </c>
      <c r="G5513" s="19" t="str">
        <f>IFERROR(VLOOKUP($D5513,LISTA!$A$2:$J$9990,8,0),"")</f>
        <v/>
      </c>
      <c r="H5513" s="40" t="str">
        <f t="shared" si="107"/>
        <v/>
      </c>
    </row>
    <row r="5514" spans="2:8" x14ac:dyDescent="0.25">
      <c r="B5514" s="98" t="str">
        <f t="shared" si="105"/>
        <v/>
      </c>
      <c r="C5514" s="97" t="str">
        <f t="shared" si="106"/>
        <v/>
      </c>
      <c r="D5514" s="100"/>
      <c r="E5514" s="38"/>
      <c r="F5514" s="74" t="str">
        <f>IF($D5514="","",PEDIDO!$U440)</f>
        <v/>
      </c>
      <c r="G5514" s="19" t="str">
        <f>IFERROR(VLOOKUP($D5514,LISTA!$A$2:$J$9990,8,0),"")</f>
        <v/>
      </c>
      <c r="H5514" s="40" t="str">
        <f t="shared" si="107"/>
        <v/>
      </c>
    </row>
    <row r="5515" spans="2:8" x14ac:dyDescent="0.25">
      <c r="B5515" s="98" t="str">
        <f t="shared" si="105"/>
        <v/>
      </c>
      <c r="C5515" s="97" t="str">
        <f t="shared" si="106"/>
        <v/>
      </c>
      <c r="D5515" s="100"/>
      <c r="E5515" s="38"/>
      <c r="F5515" s="74" t="str">
        <f>IF($D5515="","",PEDIDO!$U441)</f>
        <v/>
      </c>
      <c r="G5515" s="19" t="str">
        <f>IFERROR(VLOOKUP($D5515,LISTA!$A$2:$J$9990,8,0),"")</f>
        <v/>
      </c>
      <c r="H5515" s="40" t="str">
        <f t="shared" si="107"/>
        <v/>
      </c>
    </row>
    <row r="5516" spans="2:8" x14ac:dyDescent="0.25">
      <c r="B5516" s="98" t="str">
        <f t="shared" si="105"/>
        <v/>
      </c>
      <c r="C5516" s="97" t="str">
        <f t="shared" si="106"/>
        <v/>
      </c>
      <c r="D5516" s="100"/>
      <c r="E5516" s="38"/>
      <c r="F5516" s="74" t="str">
        <f>IF($D5516="","",PEDIDO!$U453)</f>
        <v/>
      </c>
      <c r="G5516" s="19" t="str">
        <f>IFERROR(VLOOKUP($D5516,LISTA!$A$2:$J$9990,8,0),"")</f>
        <v/>
      </c>
      <c r="H5516" s="40" t="str">
        <f t="shared" si="107"/>
        <v/>
      </c>
    </row>
    <row r="5517" spans="2:8" x14ac:dyDescent="0.25">
      <c r="B5517" s="98" t="str">
        <f t="shared" si="105"/>
        <v/>
      </c>
      <c r="C5517" s="97" t="str">
        <f t="shared" si="106"/>
        <v/>
      </c>
      <c r="D5517" s="100"/>
      <c r="E5517" s="38"/>
      <c r="F5517" s="74" t="str">
        <f>IF($D5517="","",PEDIDO!$U541)</f>
        <v/>
      </c>
      <c r="G5517" s="19" t="str">
        <f>IFERROR(VLOOKUP($D5517,LISTA!$A$2:$J$9990,8,0),"")</f>
        <v/>
      </c>
      <c r="H5517" s="40" t="str">
        <f t="shared" si="107"/>
        <v/>
      </c>
    </row>
    <row r="5518" spans="2:8" x14ac:dyDescent="0.25">
      <c r="B5518" s="98" t="str">
        <f t="shared" si="105"/>
        <v/>
      </c>
      <c r="C5518" s="97" t="str">
        <f t="shared" si="106"/>
        <v/>
      </c>
      <c r="D5518" s="100"/>
      <c r="E5518" s="38"/>
      <c r="F5518" s="74" t="str">
        <f>IF($D5518="","",PEDIDO!$U542)</f>
        <v/>
      </c>
      <c r="G5518" s="19" t="str">
        <f>IFERROR(VLOOKUP($D5518,LISTA!$A$2:$J$9990,8,0),"")</f>
        <v/>
      </c>
      <c r="H5518" s="40" t="str">
        <f t="shared" si="107"/>
        <v/>
      </c>
    </row>
    <row r="5519" spans="2:8" x14ac:dyDescent="0.25">
      <c r="B5519" s="98" t="str">
        <f t="shared" si="105"/>
        <v/>
      </c>
      <c r="C5519" s="97" t="str">
        <f t="shared" si="106"/>
        <v/>
      </c>
      <c r="D5519" s="100"/>
      <c r="E5519" s="38"/>
      <c r="F5519" s="74" t="str">
        <f>IF($D5519="","",PEDIDO!$U543)</f>
        <v/>
      </c>
      <c r="G5519" s="19" t="str">
        <f>IFERROR(VLOOKUP($D5519,LISTA!$A$2:$J$9990,8,0),"")</f>
        <v/>
      </c>
      <c r="H5519" s="40" t="str">
        <f t="shared" si="107"/>
        <v/>
      </c>
    </row>
    <row r="5520" spans="2:8" x14ac:dyDescent="0.25">
      <c r="B5520" s="98" t="str">
        <f t="shared" si="105"/>
        <v/>
      </c>
      <c r="C5520" s="97" t="str">
        <f t="shared" si="106"/>
        <v/>
      </c>
      <c r="D5520" s="100"/>
      <c r="E5520" s="38"/>
      <c r="F5520" s="74" t="str">
        <f>IF($D5520="","",PEDIDO!$U544)</f>
        <v/>
      </c>
      <c r="G5520" s="19" t="str">
        <f>IFERROR(VLOOKUP($D5520,LISTA!$A$2:$J$9990,8,0),"")</f>
        <v/>
      </c>
      <c r="H5520" s="40" t="str">
        <f t="shared" si="107"/>
        <v/>
      </c>
    </row>
    <row r="5521" spans="2:8" x14ac:dyDescent="0.25">
      <c r="B5521" s="98" t="str">
        <f t="shared" si="105"/>
        <v/>
      </c>
      <c r="C5521" s="97" t="str">
        <f t="shared" si="106"/>
        <v/>
      </c>
      <c r="D5521" s="100"/>
      <c r="E5521" s="38"/>
      <c r="F5521" s="74" t="str">
        <f>IF($D5521="","",PEDIDO!$U545)</f>
        <v/>
      </c>
      <c r="G5521" s="19" t="str">
        <f>IFERROR(VLOOKUP($D5521,LISTA!$A$2:$J$9990,8,0),"")</f>
        <v/>
      </c>
      <c r="H5521" s="40" t="str">
        <f t="shared" si="107"/>
        <v/>
      </c>
    </row>
    <row r="5522" spans="2:8" x14ac:dyDescent="0.25">
      <c r="B5522" s="98" t="str">
        <f t="shared" si="105"/>
        <v/>
      </c>
      <c r="C5522" s="97" t="str">
        <f t="shared" si="106"/>
        <v/>
      </c>
      <c r="D5522" s="100"/>
      <c r="E5522" s="38"/>
      <c r="F5522" s="74" t="str">
        <f>IF($D5522="","",PEDIDO!$U548)</f>
        <v/>
      </c>
      <c r="G5522" s="19" t="str">
        <f>IFERROR(VLOOKUP($D5522,LISTA!$A$2:$J$9990,8,0),"")</f>
        <v/>
      </c>
      <c r="H5522" s="40" t="str">
        <f t="shared" si="107"/>
        <v/>
      </c>
    </row>
    <row r="5523" spans="2:8" x14ac:dyDescent="0.25">
      <c r="B5523" s="98" t="str">
        <f t="shared" si="105"/>
        <v/>
      </c>
      <c r="C5523" s="97" t="str">
        <f t="shared" si="106"/>
        <v/>
      </c>
      <c r="D5523" s="100"/>
      <c r="E5523" s="38"/>
      <c r="F5523" s="74" t="str">
        <f>IF($D5523="","",PEDIDO!$U549)</f>
        <v/>
      </c>
      <c r="G5523" s="19" t="str">
        <f>IFERROR(VLOOKUP($D5523,LISTA!$A$2:$J$9990,8,0),"")</f>
        <v/>
      </c>
      <c r="H5523" s="40" t="str">
        <f t="shared" si="107"/>
        <v/>
      </c>
    </row>
    <row r="5524" spans="2:8" x14ac:dyDescent="0.25">
      <c r="B5524" s="98" t="str">
        <f t="shared" si="105"/>
        <v/>
      </c>
      <c r="C5524" s="97" t="str">
        <f t="shared" si="106"/>
        <v/>
      </c>
      <c r="D5524" s="100"/>
      <c r="E5524" s="38"/>
      <c r="F5524" s="74" t="str">
        <f>IF($D5524="","",PEDIDO!$U554)</f>
        <v/>
      </c>
      <c r="G5524" s="19" t="str">
        <f>IFERROR(VLOOKUP($D5524,LISTA!$A$2:$J$9990,8,0),"")</f>
        <v/>
      </c>
      <c r="H5524" s="40" t="str">
        <f t="shared" si="107"/>
        <v/>
      </c>
    </row>
    <row r="5525" spans="2:8" x14ac:dyDescent="0.25">
      <c r="B5525" s="98" t="str">
        <f t="shared" si="105"/>
        <v/>
      </c>
      <c r="C5525" s="97" t="str">
        <f t="shared" si="106"/>
        <v/>
      </c>
      <c r="D5525" s="100"/>
      <c r="E5525" s="38"/>
      <c r="F5525" s="74" t="str">
        <f>IF($D5525="","",PEDIDO!$U555)</f>
        <v/>
      </c>
      <c r="G5525" s="19" t="str">
        <f>IFERROR(VLOOKUP($D5525,LISTA!$A$2:$J$9990,8,0),"")</f>
        <v/>
      </c>
      <c r="H5525" s="40" t="str">
        <f t="shared" si="107"/>
        <v/>
      </c>
    </row>
    <row r="5526" spans="2:8" x14ac:dyDescent="0.25">
      <c r="B5526" s="98" t="str">
        <f t="shared" si="105"/>
        <v/>
      </c>
      <c r="C5526" s="97" t="str">
        <f t="shared" si="106"/>
        <v/>
      </c>
      <c r="D5526" s="100"/>
      <c r="E5526" s="38"/>
      <c r="F5526" s="74" t="str">
        <f>IF($D5526="","",PEDIDO!$U556)</f>
        <v/>
      </c>
      <c r="G5526" s="19" t="str">
        <f>IFERROR(VLOOKUP($D5526,LISTA!$A$2:$J$9990,8,0),"")</f>
        <v/>
      </c>
      <c r="H5526" s="40" t="str">
        <f t="shared" si="107"/>
        <v/>
      </c>
    </row>
    <row r="5527" spans="2:8" x14ac:dyDescent="0.25">
      <c r="B5527" s="98" t="str">
        <f t="shared" si="105"/>
        <v/>
      </c>
      <c r="C5527" s="97" t="str">
        <f t="shared" si="106"/>
        <v/>
      </c>
      <c r="D5527" s="100"/>
      <c r="E5527" s="38"/>
      <c r="F5527" s="74" t="str">
        <f>IF($D5527="","",PEDIDO!$U557)</f>
        <v/>
      </c>
      <c r="G5527" s="19" t="str">
        <f>IFERROR(VLOOKUP($D5527,LISTA!$A$2:$J$9990,8,0),"")</f>
        <v/>
      </c>
      <c r="H5527" s="40" t="str">
        <f t="shared" si="107"/>
        <v/>
      </c>
    </row>
    <row r="5528" spans="2:8" x14ac:dyDescent="0.25">
      <c r="B5528" s="98" t="str">
        <f t="shared" si="105"/>
        <v/>
      </c>
      <c r="C5528" s="97" t="str">
        <f t="shared" si="106"/>
        <v/>
      </c>
      <c r="D5528" s="100"/>
      <c r="E5528" s="38"/>
      <c r="F5528" s="74" t="str">
        <f>IF($D5528="","",PEDIDO!$U558)</f>
        <v/>
      </c>
      <c r="G5528" s="19" t="str">
        <f>IFERROR(VLOOKUP($D5528,LISTA!$A$2:$J$9990,8,0),"")</f>
        <v/>
      </c>
      <c r="H5528" s="40" t="str">
        <f t="shared" si="107"/>
        <v/>
      </c>
    </row>
    <row r="5529" spans="2:8" x14ac:dyDescent="0.25">
      <c r="B5529" s="98" t="str">
        <f t="shared" si="105"/>
        <v/>
      </c>
      <c r="C5529" s="97" t="str">
        <f t="shared" si="106"/>
        <v/>
      </c>
      <c r="D5529" s="100"/>
      <c r="E5529" s="38"/>
      <c r="F5529" s="74" t="str">
        <f>IF($D5529="","",PEDIDO!$U559)</f>
        <v/>
      </c>
      <c r="G5529" s="19" t="str">
        <f>IFERROR(VLOOKUP($D5529,LISTA!$A$2:$J$9990,8,0),"")</f>
        <v/>
      </c>
      <c r="H5529" s="40" t="str">
        <f t="shared" si="107"/>
        <v/>
      </c>
    </row>
    <row r="5530" spans="2:8" x14ac:dyDescent="0.25">
      <c r="B5530" s="98" t="str">
        <f t="shared" si="105"/>
        <v/>
      </c>
      <c r="C5530" s="97" t="str">
        <f t="shared" si="106"/>
        <v/>
      </c>
      <c r="D5530" s="100"/>
      <c r="E5530" s="38"/>
      <c r="F5530" s="74" t="str">
        <f>IF($D5530="","",PEDIDO!$U560)</f>
        <v/>
      </c>
      <c r="G5530" s="19" t="str">
        <f>IFERROR(VLOOKUP($D5530,LISTA!$A$2:$J$9990,8,0),"")</f>
        <v/>
      </c>
      <c r="H5530" s="40" t="str">
        <f t="shared" si="107"/>
        <v/>
      </c>
    </row>
    <row r="5531" spans="2:8" x14ac:dyDescent="0.25">
      <c r="B5531" s="98" t="str">
        <f t="shared" si="105"/>
        <v/>
      </c>
      <c r="C5531" s="97" t="str">
        <f t="shared" si="106"/>
        <v/>
      </c>
      <c r="D5531" s="100"/>
      <c r="E5531" s="38"/>
      <c r="F5531" s="74" t="str">
        <f>IF($D5531="","",PEDIDO!$U561)</f>
        <v/>
      </c>
      <c r="G5531" s="19" t="str">
        <f>IFERROR(VLOOKUP($D5531,LISTA!$A$2:$J$9990,8,0),"")</f>
        <v/>
      </c>
      <c r="H5531" s="40" t="str">
        <f t="shared" si="107"/>
        <v/>
      </c>
    </row>
    <row r="5532" spans="2:8" x14ac:dyDescent="0.25">
      <c r="B5532" s="98" t="str">
        <f t="shared" si="105"/>
        <v/>
      </c>
      <c r="C5532" s="97" t="str">
        <f t="shared" si="106"/>
        <v/>
      </c>
      <c r="D5532" s="100"/>
      <c r="E5532" s="38"/>
      <c r="F5532" s="74" t="str">
        <f>IF($D5532="","",PEDIDO!$U562)</f>
        <v/>
      </c>
      <c r="G5532" s="19" t="str">
        <f>IFERROR(VLOOKUP($D5532,LISTA!$A$2:$J$9990,8,0),"")</f>
        <v/>
      </c>
      <c r="H5532" s="40" t="str">
        <f t="shared" si="107"/>
        <v/>
      </c>
    </row>
    <row r="5533" spans="2:8" x14ac:dyDescent="0.25">
      <c r="B5533" s="98" t="str">
        <f t="shared" si="105"/>
        <v/>
      </c>
      <c r="C5533" s="97" t="str">
        <f t="shared" si="106"/>
        <v/>
      </c>
      <c r="D5533" s="100"/>
      <c r="E5533" s="38"/>
      <c r="F5533" s="74" t="str">
        <f>IF($D5533="","",PEDIDO!$U563)</f>
        <v/>
      </c>
      <c r="G5533" s="19" t="str">
        <f>IFERROR(VLOOKUP($D5533,LISTA!$A$2:$J$9990,8,0),"")</f>
        <v/>
      </c>
      <c r="H5533" s="40" t="str">
        <f t="shared" si="107"/>
        <v/>
      </c>
    </row>
    <row r="5534" spans="2:8" x14ac:dyDescent="0.25">
      <c r="B5534" s="98" t="str">
        <f t="shared" si="105"/>
        <v/>
      </c>
      <c r="C5534" s="97" t="str">
        <f t="shared" si="106"/>
        <v/>
      </c>
      <c r="D5534" s="100"/>
      <c r="E5534" s="38"/>
      <c r="F5534" s="74" t="str">
        <f>IF($D5534="","",PEDIDO!$U564)</f>
        <v/>
      </c>
      <c r="G5534" s="19" t="str">
        <f>IFERROR(VLOOKUP($D5534,LISTA!$A$2:$J$9990,8,0),"")</f>
        <v/>
      </c>
      <c r="H5534" s="40" t="str">
        <f t="shared" si="107"/>
        <v/>
      </c>
    </row>
    <row r="5535" spans="2:8" x14ac:dyDescent="0.25">
      <c r="B5535" s="98" t="str">
        <f t="shared" si="105"/>
        <v/>
      </c>
      <c r="C5535" s="97" t="str">
        <f t="shared" si="106"/>
        <v/>
      </c>
      <c r="D5535" s="100"/>
      <c r="E5535" s="38"/>
      <c r="F5535" s="74" t="str">
        <f>IF($D5535="","",PEDIDO!$U565)</f>
        <v/>
      </c>
      <c r="G5535" s="19" t="str">
        <f>IFERROR(VLOOKUP($D5535,LISTA!$A$2:$J$9990,8,0),"")</f>
        <v/>
      </c>
      <c r="H5535" s="40" t="str">
        <f t="shared" si="107"/>
        <v/>
      </c>
    </row>
    <row r="5536" spans="2:8" x14ac:dyDescent="0.25">
      <c r="B5536" s="98" t="str">
        <f t="shared" ref="B5536:B5557" si="108">IF($D5536="","",$B5535+1)</f>
        <v/>
      </c>
      <c r="C5536" s="97" t="str">
        <f t="shared" ref="C5536:C5557" si="109">IF(D5536&lt;&gt;"",1,"")</f>
        <v/>
      </c>
      <c r="D5536" s="100"/>
      <c r="E5536" s="38"/>
      <c r="F5536" s="74" t="str">
        <f>IF($D5536="","",PEDIDO!$U566)</f>
        <v/>
      </c>
      <c r="G5536" s="19" t="str">
        <f>IFERROR(VLOOKUP($D5536,LISTA!$A$2:$J$9990,8,0),"")</f>
        <v/>
      </c>
      <c r="H5536" s="40" t="str">
        <f t="shared" si="107"/>
        <v/>
      </c>
    </row>
    <row r="5537" spans="2:8" x14ac:dyDescent="0.25">
      <c r="B5537" s="98" t="str">
        <f t="shared" si="108"/>
        <v/>
      </c>
      <c r="C5537" s="97" t="str">
        <f t="shared" si="109"/>
        <v/>
      </c>
      <c r="D5537" s="100"/>
      <c r="E5537" s="38"/>
      <c r="F5537" s="74" t="str">
        <f>IF($D5537="","",PEDIDO!$U568)</f>
        <v/>
      </c>
      <c r="G5537" s="19" t="str">
        <f>IFERROR(VLOOKUP($D5537,LISTA!$A$2:$J$9990,8,0),"")</f>
        <v/>
      </c>
      <c r="H5537" s="40" t="str">
        <f t="shared" si="107"/>
        <v/>
      </c>
    </row>
    <row r="5538" spans="2:8" x14ac:dyDescent="0.25">
      <c r="B5538" s="98" t="str">
        <f t="shared" si="108"/>
        <v/>
      </c>
      <c r="C5538" s="97" t="str">
        <f t="shared" si="109"/>
        <v/>
      </c>
      <c r="D5538" s="100"/>
      <c r="E5538" s="38"/>
      <c r="F5538" s="74" t="str">
        <f>IF($D5538="","",PEDIDO!$U569)</f>
        <v/>
      </c>
      <c r="G5538" s="19" t="str">
        <f>IFERROR(VLOOKUP($D5538,LISTA!$A$2:$J$9990,8,0),"")</f>
        <v/>
      </c>
      <c r="H5538" s="40" t="str">
        <f t="shared" si="107"/>
        <v/>
      </c>
    </row>
    <row r="5539" spans="2:8" x14ac:dyDescent="0.25">
      <c r="B5539" s="98" t="str">
        <f t="shared" si="108"/>
        <v/>
      </c>
      <c r="C5539" s="97" t="str">
        <f t="shared" si="109"/>
        <v/>
      </c>
      <c r="D5539" s="100"/>
      <c r="E5539" s="38"/>
      <c r="F5539" s="74" t="str">
        <f>IF($D5539="","",PEDIDO!$U571)</f>
        <v/>
      </c>
      <c r="G5539" s="19" t="str">
        <f>IFERROR(VLOOKUP($D5539,LISTA!$A$2:$J$9990,8,0),"")</f>
        <v/>
      </c>
      <c r="H5539" s="40" t="str">
        <f t="shared" si="107"/>
        <v/>
      </c>
    </row>
    <row r="5540" spans="2:8" x14ac:dyDescent="0.25">
      <c r="B5540" s="98" t="str">
        <f t="shared" si="108"/>
        <v/>
      </c>
      <c r="C5540" s="97" t="str">
        <f t="shared" si="109"/>
        <v/>
      </c>
      <c r="D5540" s="100"/>
      <c r="E5540" s="38"/>
      <c r="F5540" s="74" t="str">
        <f>IF($D5540="","",PEDIDO!$U572)</f>
        <v/>
      </c>
      <c r="G5540" s="19" t="str">
        <f>IFERROR(VLOOKUP($D5540,LISTA!$A$2:$J$9990,8,0),"")</f>
        <v/>
      </c>
      <c r="H5540" s="40" t="str">
        <f t="shared" si="107"/>
        <v/>
      </c>
    </row>
    <row r="5541" spans="2:8" x14ac:dyDescent="0.25">
      <c r="B5541" s="98" t="str">
        <f t="shared" si="108"/>
        <v/>
      </c>
      <c r="C5541" s="97" t="str">
        <f t="shared" si="109"/>
        <v/>
      </c>
      <c r="D5541" s="100"/>
      <c r="E5541" s="38"/>
      <c r="F5541" s="74" t="str">
        <f>IF($D5541="","",PEDIDO!$U573)</f>
        <v/>
      </c>
      <c r="G5541" s="19" t="str">
        <f>IFERROR(VLOOKUP($D5541,LISTA!$A$2:$J$9990,8,0),"")</f>
        <v/>
      </c>
      <c r="H5541" s="40" t="str">
        <f t="shared" si="107"/>
        <v/>
      </c>
    </row>
    <row r="5542" spans="2:8" x14ac:dyDescent="0.25">
      <c r="B5542" s="98" t="str">
        <f t="shared" si="108"/>
        <v/>
      </c>
      <c r="C5542" s="97" t="str">
        <f t="shared" si="109"/>
        <v/>
      </c>
      <c r="D5542" s="100"/>
      <c r="E5542" s="38"/>
      <c r="F5542" s="74" t="str">
        <f>IF($D5542="","",PEDIDO!$U575)</f>
        <v/>
      </c>
      <c r="G5542" s="19" t="str">
        <f>IFERROR(VLOOKUP($D5542,LISTA!$A$2:$J$9990,8,0),"")</f>
        <v/>
      </c>
      <c r="H5542" s="40" t="str">
        <f t="shared" si="107"/>
        <v/>
      </c>
    </row>
    <row r="5543" spans="2:8" x14ac:dyDescent="0.25">
      <c r="B5543" s="98" t="str">
        <f t="shared" si="108"/>
        <v/>
      </c>
      <c r="C5543" s="97" t="str">
        <f t="shared" si="109"/>
        <v/>
      </c>
      <c r="D5543" s="100"/>
      <c r="E5543" s="38"/>
      <c r="F5543" s="74" t="str">
        <f>IF($D5543="","",PEDIDO!$U579)</f>
        <v/>
      </c>
      <c r="G5543" s="19" t="str">
        <f>IFERROR(VLOOKUP($D5543,LISTA!$A$2:$J$9990,8,0),"")</f>
        <v/>
      </c>
      <c r="H5543" s="40" t="str">
        <f t="shared" si="107"/>
        <v/>
      </c>
    </row>
    <row r="5544" spans="2:8" x14ac:dyDescent="0.25">
      <c r="B5544" s="98" t="str">
        <f t="shared" si="108"/>
        <v/>
      </c>
      <c r="C5544" s="97" t="str">
        <f t="shared" si="109"/>
        <v/>
      </c>
      <c r="D5544" s="100"/>
      <c r="E5544" s="38"/>
      <c r="F5544" s="74" t="str">
        <f>IF($D5544="","",PEDIDO!$U580)</f>
        <v/>
      </c>
      <c r="G5544" s="19" t="str">
        <f>IFERROR(VLOOKUP($D5544,LISTA!$A$2:$J$9990,8,0),"")</f>
        <v/>
      </c>
      <c r="H5544" s="40" t="str">
        <f t="shared" si="107"/>
        <v/>
      </c>
    </row>
    <row r="5545" spans="2:8" x14ac:dyDescent="0.25">
      <c r="B5545" s="98" t="str">
        <f t="shared" si="108"/>
        <v/>
      </c>
      <c r="C5545" s="97" t="str">
        <f t="shared" si="109"/>
        <v/>
      </c>
      <c r="D5545" s="100"/>
      <c r="E5545" s="38"/>
      <c r="F5545" s="74" t="str">
        <f>IF($D5545="","",PEDIDO!$U581)</f>
        <v/>
      </c>
      <c r="G5545" s="19" t="str">
        <f>IFERROR(VLOOKUP($D5545,LISTA!$A$2:$J$9990,8,0),"")</f>
        <v/>
      </c>
      <c r="H5545" s="40" t="str">
        <f t="shared" si="107"/>
        <v/>
      </c>
    </row>
    <row r="5546" spans="2:8" x14ac:dyDescent="0.25">
      <c r="B5546" s="98" t="str">
        <f t="shared" si="108"/>
        <v/>
      </c>
      <c r="C5546" s="97" t="str">
        <f t="shared" si="109"/>
        <v/>
      </c>
      <c r="D5546" s="100"/>
      <c r="E5546" s="38"/>
      <c r="F5546" s="74" t="str">
        <f>IF($D5546="","",PEDIDO!$U584)</f>
        <v/>
      </c>
      <c r="G5546" s="19" t="str">
        <f>IFERROR(VLOOKUP($D5546,LISTA!$A$2:$J$9990,8,0),"")</f>
        <v/>
      </c>
      <c r="H5546" s="40" t="str">
        <f t="shared" si="107"/>
        <v/>
      </c>
    </row>
    <row r="5547" spans="2:8" x14ac:dyDescent="0.25">
      <c r="B5547" s="98" t="str">
        <f t="shared" si="108"/>
        <v/>
      </c>
      <c r="C5547" s="97" t="str">
        <f t="shared" si="109"/>
        <v/>
      </c>
      <c r="D5547" s="100"/>
      <c r="E5547" s="38"/>
      <c r="F5547" s="74" t="str">
        <f>IF($D5547="","",PEDIDO!$U586)</f>
        <v/>
      </c>
      <c r="G5547" s="19" t="str">
        <f>IFERROR(VLOOKUP($D5547,LISTA!$A$2:$J$9990,8,0),"")</f>
        <v/>
      </c>
      <c r="H5547" s="40" t="str">
        <f t="shared" si="107"/>
        <v/>
      </c>
    </row>
    <row r="5548" spans="2:8" x14ac:dyDescent="0.25">
      <c r="B5548" s="98" t="str">
        <f t="shared" si="108"/>
        <v/>
      </c>
      <c r="C5548" s="97" t="str">
        <f t="shared" si="109"/>
        <v/>
      </c>
      <c r="D5548" s="100"/>
      <c r="E5548" s="38"/>
      <c r="F5548" s="74" t="str">
        <f>IF($D5548="","",PEDIDO!$U589)</f>
        <v/>
      </c>
      <c r="G5548" s="19" t="str">
        <f>IFERROR(VLOOKUP($D5548,LISTA!$A$2:$J$9990,8,0),"")</f>
        <v/>
      </c>
      <c r="H5548" s="40" t="str">
        <f t="shared" si="107"/>
        <v/>
      </c>
    </row>
    <row r="5549" spans="2:8" x14ac:dyDescent="0.25">
      <c r="B5549" s="98" t="str">
        <f t="shared" si="108"/>
        <v/>
      </c>
      <c r="C5549" s="97" t="str">
        <f t="shared" si="109"/>
        <v/>
      </c>
      <c r="D5549" s="100"/>
      <c r="E5549" s="38"/>
      <c r="F5549" s="74" t="str">
        <f>IF($D5549="","",PEDIDO!$U590)</f>
        <v/>
      </c>
      <c r="G5549" s="19" t="str">
        <f>IFERROR(VLOOKUP($D5549,LISTA!$A$2:$J$9990,8,0),"")</f>
        <v/>
      </c>
      <c r="H5549" s="40" t="str">
        <f t="shared" si="107"/>
        <v/>
      </c>
    </row>
    <row r="5550" spans="2:8" x14ac:dyDescent="0.25">
      <c r="B5550" s="98" t="str">
        <f t="shared" si="108"/>
        <v/>
      </c>
      <c r="C5550" s="97" t="str">
        <f t="shared" si="109"/>
        <v/>
      </c>
      <c r="D5550" s="100"/>
      <c r="E5550" s="38"/>
      <c r="F5550" s="74" t="str">
        <f>IF($D5550="","",PEDIDO!$U592)</f>
        <v/>
      </c>
      <c r="G5550" s="19" t="str">
        <f>IFERROR(VLOOKUP($D5550,LISTA!$A$2:$J$9990,8,0),"")</f>
        <v/>
      </c>
      <c r="H5550" s="40" t="str">
        <f t="shared" si="107"/>
        <v/>
      </c>
    </row>
    <row r="5551" spans="2:8" x14ac:dyDescent="0.25">
      <c r="B5551" s="98" t="str">
        <f t="shared" si="108"/>
        <v/>
      </c>
      <c r="C5551" s="97" t="str">
        <f t="shared" si="109"/>
        <v/>
      </c>
      <c r="D5551" s="100"/>
      <c r="E5551" s="38"/>
      <c r="F5551" s="74" t="str">
        <f>IF($D5551="","",PEDIDO!$U594)</f>
        <v/>
      </c>
      <c r="G5551" s="19" t="str">
        <f>IFERROR(VLOOKUP($D5551,LISTA!$A$2:$J$9990,8,0),"")</f>
        <v/>
      </c>
      <c r="H5551" s="40" t="str">
        <f t="shared" si="107"/>
        <v/>
      </c>
    </row>
    <row r="5552" spans="2:8" x14ac:dyDescent="0.25">
      <c r="B5552" s="98" t="str">
        <f t="shared" si="108"/>
        <v/>
      </c>
      <c r="C5552" s="97" t="str">
        <f t="shared" si="109"/>
        <v/>
      </c>
      <c r="D5552" s="100"/>
      <c r="E5552" s="38"/>
      <c r="F5552" s="74" t="str">
        <f>IF($D5552="","",PEDIDO!$U597)</f>
        <v/>
      </c>
      <c r="G5552" s="19" t="str">
        <f>IFERROR(VLOOKUP($D5552,LISTA!$A$2:$J$9990,8,0),"")</f>
        <v/>
      </c>
      <c r="H5552" s="40" t="str">
        <f t="shared" si="107"/>
        <v/>
      </c>
    </row>
    <row r="5553" spans="2:8" x14ac:dyDescent="0.25">
      <c r="B5553" s="98" t="str">
        <f t="shared" si="108"/>
        <v/>
      </c>
      <c r="C5553" s="97" t="str">
        <f t="shared" si="109"/>
        <v/>
      </c>
      <c r="D5553" s="100"/>
      <c r="E5553" s="38"/>
      <c r="F5553" s="74" t="str">
        <f>IF($D5553="","",PEDIDO!$U598)</f>
        <v/>
      </c>
      <c r="G5553" s="19" t="str">
        <f>IFERROR(VLOOKUP($D5553,LISTA!$A$2:$J$9990,8,0),"")</f>
        <v/>
      </c>
      <c r="H5553" s="40" t="str">
        <f t="shared" si="107"/>
        <v/>
      </c>
    </row>
    <row r="5554" spans="2:8" x14ac:dyDescent="0.25">
      <c r="B5554" s="98" t="str">
        <f t="shared" si="108"/>
        <v/>
      </c>
      <c r="C5554" s="97" t="str">
        <f t="shared" si="109"/>
        <v/>
      </c>
      <c r="D5554" s="100"/>
      <c r="E5554" s="38"/>
      <c r="F5554" s="74" t="str">
        <f>IF($D5554="","",PEDIDO!$U600)</f>
        <v/>
      </c>
      <c r="G5554" s="19" t="str">
        <f>IFERROR(VLOOKUP($D5554,LISTA!$A$2:$J$9990,8,0),"")</f>
        <v/>
      </c>
      <c r="H5554" s="40" t="str">
        <f t="shared" si="107"/>
        <v/>
      </c>
    </row>
    <row r="5555" spans="2:8" x14ac:dyDescent="0.25">
      <c r="B5555" s="98" t="str">
        <f t="shared" si="108"/>
        <v/>
      </c>
      <c r="C5555" s="97" t="str">
        <f t="shared" si="109"/>
        <v/>
      </c>
      <c r="D5555" s="100"/>
      <c r="E5555" s="38"/>
      <c r="F5555" s="74" t="str">
        <f>IF($D5555="","",PEDIDO!$U601)</f>
        <v/>
      </c>
      <c r="G5555" s="19" t="str">
        <f>IFERROR(VLOOKUP($D5555,LISTA!$A$2:$J$9990,8,0),"")</f>
        <v/>
      </c>
      <c r="H5555" s="40" t="str">
        <f t="shared" si="107"/>
        <v/>
      </c>
    </row>
    <row r="5556" spans="2:8" x14ac:dyDescent="0.25">
      <c r="B5556" s="98" t="str">
        <f t="shared" si="108"/>
        <v/>
      </c>
      <c r="C5556" s="97" t="str">
        <f t="shared" si="109"/>
        <v/>
      </c>
      <c r="D5556" s="100"/>
      <c r="E5556" s="38"/>
      <c r="F5556" s="74" t="str">
        <f>IF($D5556="","",PEDIDO!$U602)</f>
        <v/>
      </c>
      <c r="G5556" s="19" t="str">
        <f>IFERROR(VLOOKUP($D5556,LISTA!$A$2:$J$9990,8,0),"")</f>
        <v/>
      </c>
      <c r="H5556" s="40" t="str">
        <f t="shared" si="107"/>
        <v/>
      </c>
    </row>
    <row r="5557" spans="2:8" x14ac:dyDescent="0.25">
      <c r="B5557" s="98" t="str">
        <f t="shared" si="108"/>
        <v/>
      </c>
      <c r="C5557" s="97" t="str">
        <f t="shared" si="109"/>
        <v/>
      </c>
      <c r="D5557" s="100"/>
      <c r="E5557" s="38"/>
      <c r="F5557" s="74" t="str">
        <f>IF($D5557="","",PEDIDO!$U605)</f>
        <v/>
      </c>
      <c r="G5557" s="19" t="str">
        <f>IFERROR(VLOOKUP($D5557,LISTA!$A$2:$J$9990,8,0),"")</f>
        <v/>
      </c>
      <c r="H5557" s="40" t="str">
        <f t="shared" si="107"/>
        <v/>
      </c>
    </row>
    <row r="5558" spans="2:8" x14ac:dyDescent="0.25">
      <c r="D5558" s="100"/>
      <c r="G5558" s="19" t="str">
        <f>IFERROR(VLOOKUP($D5558,LISTA!$A$2:$J$9990,8,0),"")</f>
        <v/>
      </c>
      <c r="H5558" s="40" t="str">
        <f t="shared" si="107"/>
        <v/>
      </c>
    </row>
    <row r="5559" spans="2:8" x14ac:dyDescent="0.25">
      <c r="D5559" s="100"/>
      <c r="G5559" s="19" t="str">
        <f>IFERROR(VLOOKUP($D5559,LISTA!$A$2:$J$9990,8,0),"")</f>
        <v/>
      </c>
      <c r="H5559" s="40" t="str">
        <f t="shared" si="107"/>
        <v/>
      </c>
    </row>
    <row r="5560" spans="2:8" x14ac:dyDescent="0.25">
      <c r="D5560" s="100"/>
      <c r="G5560" s="19" t="str">
        <f>IFERROR(VLOOKUP($D5560,LISTA!$A$2:$J$9990,8,0),"")</f>
        <v/>
      </c>
      <c r="H5560" s="40" t="str">
        <f t="shared" si="107"/>
        <v/>
      </c>
    </row>
    <row r="5561" spans="2:8" x14ac:dyDescent="0.25">
      <c r="D5561" s="100"/>
      <c r="G5561" s="19" t="str">
        <f>IFERROR(VLOOKUP($D5561,LISTA!$A$2:$J$9990,8,0),"")</f>
        <v/>
      </c>
      <c r="H5561" s="40" t="str">
        <f t="shared" si="107"/>
        <v/>
      </c>
    </row>
    <row r="5562" spans="2:8" x14ac:dyDescent="0.25">
      <c r="D5562" s="100"/>
      <c r="G5562" s="19" t="str">
        <f>IFERROR(VLOOKUP($D5562,LISTA!$A$2:$J$9990,8,0),"")</f>
        <v/>
      </c>
      <c r="H5562" s="40" t="str">
        <f t="shared" si="107"/>
        <v/>
      </c>
    </row>
    <row r="5563" spans="2:8" x14ac:dyDescent="0.25">
      <c r="D5563" s="100"/>
      <c r="G5563" s="19" t="str">
        <f>IFERROR(VLOOKUP($D5563,LISTA!$A$2:$J$9990,8,0),"")</f>
        <v/>
      </c>
      <c r="H5563" s="40" t="str">
        <f t="shared" si="107"/>
        <v/>
      </c>
    </row>
    <row r="5564" spans="2:8" x14ac:dyDescent="0.25">
      <c r="D5564" s="100"/>
      <c r="G5564" s="19" t="str">
        <f>IFERROR(VLOOKUP($D5564,LISTA!$A$2:$J$9990,8,0),"")</f>
        <v/>
      </c>
      <c r="H5564" s="40" t="str">
        <f t="shared" si="107"/>
        <v/>
      </c>
    </row>
    <row r="5565" spans="2:8" x14ac:dyDescent="0.25">
      <c r="D5565" s="100"/>
      <c r="G5565" s="19" t="str">
        <f>IFERROR(VLOOKUP($D5565,LISTA!$A$2:$J$9990,8,0),"")</f>
        <v/>
      </c>
      <c r="H5565" s="40" t="str">
        <f t="shared" si="107"/>
        <v/>
      </c>
    </row>
    <row r="5566" spans="2:8" x14ac:dyDescent="0.25">
      <c r="D5566" s="100"/>
      <c r="G5566" s="19" t="str">
        <f>IFERROR(VLOOKUP($D5566,LISTA!$A$2:$J$9990,8,0),"")</f>
        <v/>
      </c>
      <c r="H5566" s="40" t="str">
        <f t="shared" si="107"/>
        <v/>
      </c>
    </row>
    <row r="5567" spans="2:8" x14ac:dyDescent="0.25">
      <c r="D5567" s="100"/>
      <c r="G5567" s="19" t="str">
        <f>IFERROR(VLOOKUP($D5567,LISTA!$A$2:$J$9990,8,0),"")</f>
        <v/>
      </c>
      <c r="H5567" s="40" t="str">
        <f t="shared" si="107"/>
        <v/>
      </c>
    </row>
    <row r="5568" spans="2:8" x14ac:dyDescent="0.25">
      <c r="D5568" s="100"/>
      <c r="G5568" s="19" t="str">
        <f>IFERROR(VLOOKUP($D5568,LISTA!$A$2:$J$9990,8,0),"")</f>
        <v/>
      </c>
      <c r="H5568" s="40" t="str">
        <f t="shared" si="107"/>
        <v/>
      </c>
    </row>
    <row r="5569" spans="4:8" x14ac:dyDescent="0.25">
      <c r="D5569" s="100"/>
      <c r="G5569" s="19" t="str">
        <f>IFERROR(VLOOKUP($D5569,LISTA!$A$2:$J$9990,8,0),"")</f>
        <v/>
      </c>
      <c r="H5569" s="40" t="str">
        <f t="shared" si="107"/>
        <v/>
      </c>
    </row>
    <row r="5570" spans="4:8" x14ac:dyDescent="0.25">
      <c r="D5570" s="100"/>
      <c r="G5570" s="19" t="str">
        <f>IFERROR(VLOOKUP($D5570,LISTA!$A$2:$J$9990,8,0),"")</f>
        <v/>
      </c>
      <c r="H5570" s="40" t="str">
        <f t="shared" si="107"/>
        <v/>
      </c>
    </row>
    <row r="5571" spans="4:8" x14ac:dyDescent="0.25">
      <c r="D5571" s="100"/>
      <c r="G5571" s="19" t="str">
        <f>IFERROR(VLOOKUP($D5571,LISTA!$A$2:$J$9990,8,0),"")</f>
        <v/>
      </c>
      <c r="H5571" s="40" t="str">
        <f t="shared" si="107"/>
        <v/>
      </c>
    </row>
    <row r="5572" spans="4:8" x14ac:dyDescent="0.25">
      <c r="D5572" s="100"/>
      <c r="G5572" s="19" t="str">
        <f>IFERROR(VLOOKUP($D5572,LISTA!$A$2:$J$9990,8,0),"")</f>
        <v/>
      </c>
      <c r="H5572" s="40" t="str">
        <f t="shared" si="107"/>
        <v/>
      </c>
    </row>
    <row r="5573" spans="4:8" x14ac:dyDescent="0.25">
      <c r="D5573" s="100"/>
      <c r="G5573" s="19" t="str">
        <f>IFERROR(VLOOKUP($D5573,LISTA!$A$2:$J$9990,8,0),"")</f>
        <v/>
      </c>
      <c r="H5573" s="40" t="str">
        <f t="shared" ref="H5573:H5636" si="110">IF(OR(G5573=$K$10,G5573=$K$11,G5573=$K$14,G5573=$K$15,G5573=$K$16,G5573=$K$17,G5573=$K$18,G5573=$K$19,G5573=$K$20,G5573=$K$21,G5573=$K$22,G5573=$K$23,G5573=$K$24,G5573=$K$25,G5573=$K$26,G5573=$K$27,G5573=$K$28),$K$9,IF(OR(G5573=$K$32,G5573=$K$33),$K$31,IF(OR(G5573=$K$38),$K$37,"")))</f>
        <v/>
      </c>
    </row>
    <row r="5574" spans="4:8" x14ac:dyDescent="0.25">
      <c r="D5574" s="100"/>
      <c r="G5574" s="19" t="str">
        <f>IFERROR(VLOOKUP($D5574,LISTA!$A$2:$J$9990,8,0),"")</f>
        <v/>
      </c>
      <c r="H5574" s="40" t="str">
        <f t="shared" si="110"/>
        <v/>
      </c>
    </row>
    <row r="5575" spans="4:8" x14ac:dyDescent="0.25">
      <c r="D5575" s="100"/>
      <c r="G5575" s="19" t="str">
        <f>IFERROR(VLOOKUP($D5575,LISTA!$A$2:$J$9990,8,0),"")</f>
        <v/>
      </c>
      <c r="H5575" s="40" t="str">
        <f t="shared" si="110"/>
        <v/>
      </c>
    </row>
    <row r="5576" spans="4:8" x14ac:dyDescent="0.25">
      <c r="D5576" s="100"/>
      <c r="G5576" s="19" t="str">
        <f>IFERROR(VLOOKUP($D5576,LISTA!$A$2:$J$9990,8,0),"")</f>
        <v/>
      </c>
      <c r="H5576" s="40" t="str">
        <f t="shared" si="110"/>
        <v/>
      </c>
    </row>
    <row r="5577" spans="4:8" x14ac:dyDescent="0.25">
      <c r="D5577" s="100"/>
      <c r="G5577" s="19" t="str">
        <f>IFERROR(VLOOKUP($D5577,LISTA!$A$2:$J$9990,8,0),"")</f>
        <v/>
      </c>
      <c r="H5577" s="40" t="str">
        <f t="shared" si="110"/>
        <v/>
      </c>
    </row>
    <row r="5578" spans="4:8" x14ac:dyDescent="0.25">
      <c r="D5578" s="100"/>
      <c r="G5578" s="19" t="str">
        <f>IFERROR(VLOOKUP($D5578,LISTA!$A$2:$J$9990,8,0),"")</f>
        <v/>
      </c>
      <c r="H5578" s="40" t="str">
        <f t="shared" si="110"/>
        <v/>
      </c>
    </row>
    <row r="5579" spans="4:8" x14ac:dyDescent="0.25">
      <c r="D5579" s="100"/>
      <c r="G5579" s="19" t="str">
        <f>IFERROR(VLOOKUP($D5579,LISTA!$A$2:$J$9990,8,0),"")</f>
        <v/>
      </c>
      <c r="H5579" s="40" t="str">
        <f t="shared" si="110"/>
        <v/>
      </c>
    </row>
    <row r="5580" spans="4:8" x14ac:dyDescent="0.25">
      <c r="D5580" s="100"/>
      <c r="G5580" s="19" t="str">
        <f>IFERROR(VLOOKUP($D5580,LISTA!$A$2:$J$9990,8,0),"")</f>
        <v/>
      </c>
      <c r="H5580" s="40" t="str">
        <f t="shared" si="110"/>
        <v/>
      </c>
    </row>
    <row r="5581" spans="4:8" x14ac:dyDescent="0.25">
      <c r="D5581" s="100"/>
      <c r="G5581" s="19" t="str">
        <f>IFERROR(VLOOKUP($D5581,LISTA!$A$2:$J$9990,8,0),"")</f>
        <v/>
      </c>
      <c r="H5581" s="40" t="str">
        <f t="shared" si="110"/>
        <v/>
      </c>
    </row>
    <row r="5582" spans="4:8" x14ac:dyDescent="0.25">
      <c r="D5582" s="100"/>
      <c r="G5582" s="19" t="str">
        <f>IFERROR(VLOOKUP($D5582,LISTA!$A$2:$J$9990,8,0),"")</f>
        <v/>
      </c>
      <c r="H5582" s="40" t="str">
        <f t="shared" si="110"/>
        <v/>
      </c>
    </row>
    <row r="5583" spans="4:8" x14ac:dyDescent="0.25">
      <c r="D5583" s="100"/>
      <c r="G5583" s="19" t="str">
        <f>IFERROR(VLOOKUP($D5583,LISTA!$A$2:$J$9990,8,0),"")</f>
        <v/>
      </c>
      <c r="H5583" s="40" t="str">
        <f t="shared" si="110"/>
        <v/>
      </c>
    </row>
    <row r="5584" spans="4:8" x14ac:dyDescent="0.25">
      <c r="D5584" s="100"/>
      <c r="G5584" s="19" t="str">
        <f>IFERROR(VLOOKUP($D5584,LISTA!$A$2:$J$9990,8,0),"")</f>
        <v/>
      </c>
      <c r="H5584" s="40" t="str">
        <f t="shared" si="110"/>
        <v/>
      </c>
    </row>
    <row r="5585" spans="4:8" x14ac:dyDescent="0.25">
      <c r="D5585" s="100"/>
      <c r="G5585" s="19" t="str">
        <f>IFERROR(VLOOKUP($D5585,LISTA!$A$2:$J$9990,8,0),"")</f>
        <v/>
      </c>
      <c r="H5585" s="40" t="str">
        <f t="shared" si="110"/>
        <v/>
      </c>
    </row>
    <row r="5586" spans="4:8" x14ac:dyDescent="0.25">
      <c r="D5586" s="100"/>
      <c r="G5586" s="19" t="str">
        <f>IFERROR(VLOOKUP($D5586,LISTA!$A$2:$J$9990,8,0),"")</f>
        <v/>
      </c>
      <c r="H5586" s="40" t="str">
        <f t="shared" si="110"/>
        <v/>
      </c>
    </row>
    <row r="5587" spans="4:8" x14ac:dyDescent="0.25">
      <c r="D5587" s="100"/>
      <c r="G5587" s="19" t="str">
        <f>IFERROR(VLOOKUP($D5587,LISTA!$A$2:$J$9990,8,0),"")</f>
        <v/>
      </c>
      <c r="H5587" s="40" t="str">
        <f t="shared" si="110"/>
        <v/>
      </c>
    </row>
    <row r="5588" spans="4:8" x14ac:dyDescent="0.25">
      <c r="D5588" s="100"/>
      <c r="G5588" s="19" t="str">
        <f>IFERROR(VLOOKUP($D5588,LISTA!$A$2:$J$9990,8,0),"")</f>
        <v/>
      </c>
      <c r="H5588" s="40" t="str">
        <f t="shared" si="110"/>
        <v/>
      </c>
    </row>
    <row r="5589" spans="4:8" x14ac:dyDescent="0.25">
      <c r="D5589" s="100"/>
      <c r="G5589" s="19" t="str">
        <f>IFERROR(VLOOKUP($D5589,LISTA!$A$2:$J$9990,8,0),"")</f>
        <v/>
      </c>
      <c r="H5589" s="40" t="str">
        <f t="shared" si="110"/>
        <v/>
      </c>
    </row>
    <row r="5590" spans="4:8" x14ac:dyDescent="0.25">
      <c r="D5590" s="100"/>
      <c r="G5590" s="19" t="str">
        <f>IFERROR(VLOOKUP($D5590,LISTA!$A$2:$J$9990,8,0),"")</f>
        <v/>
      </c>
      <c r="H5590" s="40" t="str">
        <f t="shared" si="110"/>
        <v/>
      </c>
    </row>
    <row r="5591" spans="4:8" x14ac:dyDescent="0.25">
      <c r="D5591" s="100"/>
      <c r="G5591" s="19" t="str">
        <f>IFERROR(VLOOKUP($D5591,LISTA!$A$2:$J$9990,8,0),"")</f>
        <v/>
      </c>
      <c r="H5591" s="40" t="str">
        <f t="shared" si="110"/>
        <v/>
      </c>
    </row>
    <row r="5592" spans="4:8" x14ac:dyDescent="0.25">
      <c r="D5592" s="100"/>
      <c r="G5592" s="19" t="str">
        <f>IFERROR(VLOOKUP($D5592,LISTA!$A$2:$J$9990,8,0),"")</f>
        <v/>
      </c>
      <c r="H5592" s="40" t="str">
        <f t="shared" si="110"/>
        <v/>
      </c>
    </row>
    <row r="5593" spans="4:8" x14ac:dyDescent="0.25">
      <c r="D5593" s="100"/>
      <c r="G5593" s="19" t="str">
        <f>IFERROR(VLOOKUP($D5593,LISTA!$A$2:$J$9990,8,0),"")</f>
        <v/>
      </c>
      <c r="H5593" s="40" t="str">
        <f t="shared" si="110"/>
        <v/>
      </c>
    </row>
    <row r="5594" spans="4:8" x14ac:dyDescent="0.25">
      <c r="D5594" s="100"/>
      <c r="G5594" s="19" t="str">
        <f>IFERROR(VLOOKUP($D5594,LISTA!$A$2:$J$9990,8,0),"")</f>
        <v/>
      </c>
      <c r="H5594" s="40" t="str">
        <f t="shared" si="110"/>
        <v/>
      </c>
    </row>
    <row r="5595" spans="4:8" x14ac:dyDescent="0.25">
      <c r="D5595" s="100"/>
      <c r="G5595" s="19" t="str">
        <f>IFERROR(VLOOKUP($D5595,LISTA!$A$2:$J$9990,8,0),"")</f>
        <v/>
      </c>
      <c r="H5595" s="40" t="str">
        <f t="shared" si="110"/>
        <v/>
      </c>
    </row>
    <row r="5596" spans="4:8" x14ac:dyDescent="0.25">
      <c r="D5596" s="100"/>
      <c r="G5596" s="19" t="str">
        <f>IFERROR(VLOOKUP($D5596,LISTA!$A$2:$J$9990,8,0),"")</f>
        <v/>
      </c>
      <c r="H5596" s="40" t="str">
        <f t="shared" si="110"/>
        <v/>
      </c>
    </row>
    <row r="5597" spans="4:8" x14ac:dyDescent="0.25">
      <c r="D5597" s="100"/>
      <c r="G5597" s="19" t="str">
        <f>IFERROR(VLOOKUP($D5597,LISTA!$A$2:$J$9990,8,0),"")</f>
        <v/>
      </c>
      <c r="H5597" s="40" t="str">
        <f t="shared" si="110"/>
        <v/>
      </c>
    </row>
    <row r="5598" spans="4:8" x14ac:dyDescent="0.25">
      <c r="D5598" s="100"/>
      <c r="G5598" s="19" t="str">
        <f>IFERROR(VLOOKUP($D5598,LISTA!$A$2:$J$9990,8,0),"")</f>
        <v/>
      </c>
      <c r="H5598" s="40" t="str">
        <f t="shared" si="110"/>
        <v/>
      </c>
    </row>
    <row r="5599" spans="4:8" x14ac:dyDescent="0.25">
      <c r="D5599" s="100"/>
      <c r="G5599" s="19" t="str">
        <f>IFERROR(VLOOKUP($D5599,LISTA!$A$2:$J$9990,8,0),"")</f>
        <v/>
      </c>
      <c r="H5599" s="40" t="str">
        <f t="shared" si="110"/>
        <v/>
      </c>
    </row>
    <row r="5600" spans="4:8" x14ac:dyDescent="0.25">
      <c r="D5600" s="100"/>
      <c r="G5600" s="19" t="str">
        <f>IFERROR(VLOOKUP($D5600,LISTA!$A$2:$J$9990,8,0),"")</f>
        <v/>
      </c>
      <c r="H5600" s="40" t="str">
        <f t="shared" si="110"/>
        <v/>
      </c>
    </row>
    <row r="5601" spans="4:8" x14ac:dyDescent="0.25">
      <c r="D5601" s="100"/>
      <c r="G5601" s="19" t="str">
        <f>IFERROR(VLOOKUP($D5601,LISTA!$A$2:$J$9990,8,0),"")</f>
        <v/>
      </c>
      <c r="H5601" s="40" t="str">
        <f t="shared" si="110"/>
        <v/>
      </c>
    </row>
    <row r="5602" spans="4:8" x14ac:dyDescent="0.25">
      <c r="D5602" s="100"/>
      <c r="G5602" s="19" t="str">
        <f>IFERROR(VLOOKUP($D5602,LISTA!$A$2:$J$9990,8,0),"")</f>
        <v/>
      </c>
      <c r="H5602" s="40" t="str">
        <f t="shared" si="110"/>
        <v/>
      </c>
    </row>
    <row r="5603" spans="4:8" x14ac:dyDescent="0.25">
      <c r="D5603" s="100"/>
      <c r="G5603" s="19" t="str">
        <f>IFERROR(VLOOKUP($D5603,LISTA!$A$2:$J$9990,8,0),"")</f>
        <v/>
      </c>
      <c r="H5603" s="40" t="str">
        <f t="shared" si="110"/>
        <v/>
      </c>
    </row>
    <row r="5604" spans="4:8" x14ac:dyDescent="0.25">
      <c r="D5604" s="100"/>
      <c r="G5604" s="19" t="str">
        <f>IFERROR(VLOOKUP($D5604,LISTA!$A$2:$J$9990,8,0),"")</f>
        <v/>
      </c>
      <c r="H5604" s="40" t="str">
        <f t="shared" si="110"/>
        <v/>
      </c>
    </row>
    <row r="5605" spans="4:8" x14ac:dyDescent="0.25">
      <c r="D5605" s="100"/>
      <c r="G5605" s="19" t="str">
        <f>IFERROR(VLOOKUP($D5605,LISTA!$A$2:$J$9990,8,0),"")</f>
        <v/>
      </c>
      <c r="H5605" s="40" t="str">
        <f t="shared" si="110"/>
        <v/>
      </c>
    </row>
    <row r="5606" spans="4:8" x14ac:dyDescent="0.25">
      <c r="D5606" s="100"/>
      <c r="G5606" s="19" t="str">
        <f>IFERROR(VLOOKUP($D5606,LISTA!$A$2:$J$9990,8,0),"")</f>
        <v/>
      </c>
      <c r="H5606" s="40" t="str">
        <f t="shared" si="110"/>
        <v/>
      </c>
    </row>
    <row r="5607" spans="4:8" x14ac:dyDescent="0.25">
      <c r="D5607" s="100"/>
      <c r="G5607" s="19" t="str">
        <f>IFERROR(VLOOKUP($D5607,LISTA!$A$2:$J$9990,8,0),"")</f>
        <v/>
      </c>
      <c r="H5607" s="40" t="str">
        <f t="shared" si="110"/>
        <v/>
      </c>
    </row>
    <row r="5608" spans="4:8" x14ac:dyDescent="0.25">
      <c r="D5608" s="100"/>
      <c r="G5608" s="19" t="str">
        <f>IFERROR(VLOOKUP($D5608,LISTA!$A$2:$J$9990,8,0),"")</f>
        <v/>
      </c>
      <c r="H5608" s="40" t="str">
        <f t="shared" si="110"/>
        <v/>
      </c>
    </row>
    <row r="5609" spans="4:8" x14ac:dyDescent="0.25">
      <c r="D5609" s="100"/>
      <c r="G5609" s="19" t="str">
        <f>IFERROR(VLOOKUP($D5609,LISTA!$A$2:$J$9990,8,0),"")</f>
        <v/>
      </c>
      <c r="H5609" s="40" t="str">
        <f t="shared" si="110"/>
        <v/>
      </c>
    </row>
    <row r="5610" spans="4:8" x14ac:dyDescent="0.25">
      <c r="D5610" s="100"/>
      <c r="G5610" s="19" t="str">
        <f>IFERROR(VLOOKUP($D5610,LISTA!$A$2:$J$9990,8,0),"")</f>
        <v/>
      </c>
      <c r="H5610" s="40" t="str">
        <f t="shared" si="110"/>
        <v/>
      </c>
    </row>
    <row r="5611" spans="4:8" x14ac:dyDescent="0.25">
      <c r="D5611" s="100"/>
      <c r="G5611" s="19" t="str">
        <f>IFERROR(VLOOKUP($D5611,LISTA!$A$2:$J$9990,8,0),"")</f>
        <v/>
      </c>
      <c r="H5611" s="40" t="str">
        <f t="shared" si="110"/>
        <v/>
      </c>
    </row>
    <row r="5612" spans="4:8" x14ac:dyDescent="0.25">
      <c r="D5612" s="100"/>
      <c r="G5612" s="19" t="str">
        <f>IFERROR(VLOOKUP($D5612,LISTA!$A$2:$J$9990,8,0),"")</f>
        <v/>
      </c>
      <c r="H5612" s="40" t="str">
        <f t="shared" si="110"/>
        <v/>
      </c>
    </row>
    <row r="5613" spans="4:8" x14ac:dyDescent="0.25">
      <c r="D5613" s="100"/>
      <c r="G5613" s="19" t="str">
        <f>IFERROR(VLOOKUP($D5613,LISTA!$A$2:$J$9990,8,0),"")</f>
        <v/>
      </c>
      <c r="H5613" s="40" t="str">
        <f t="shared" si="110"/>
        <v/>
      </c>
    </row>
    <row r="5614" spans="4:8" x14ac:dyDescent="0.25">
      <c r="D5614" s="100"/>
      <c r="G5614" s="19" t="str">
        <f>IFERROR(VLOOKUP($D5614,LISTA!$A$2:$J$9990,8,0),"")</f>
        <v/>
      </c>
      <c r="H5614" s="40" t="str">
        <f t="shared" si="110"/>
        <v/>
      </c>
    </row>
    <row r="5615" spans="4:8" x14ac:dyDescent="0.25">
      <c r="D5615" s="100"/>
      <c r="G5615" s="19" t="str">
        <f>IFERROR(VLOOKUP($D5615,LISTA!$A$2:$J$9990,8,0),"")</f>
        <v/>
      </c>
      <c r="H5615" s="40" t="str">
        <f t="shared" si="110"/>
        <v/>
      </c>
    </row>
    <row r="5616" spans="4:8" x14ac:dyDescent="0.25">
      <c r="D5616" s="100"/>
      <c r="G5616" s="19" t="str">
        <f>IFERROR(VLOOKUP($D5616,LISTA!$A$2:$J$9990,8,0),"")</f>
        <v/>
      </c>
      <c r="H5616" s="40" t="str">
        <f t="shared" si="110"/>
        <v/>
      </c>
    </row>
    <row r="5617" spans="4:8" x14ac:dyDescent="0.25">
      <c r="D5617" s="100"/>
      <c r="G5617" s="19" t="str">
        <f>IFERROR(VLOOKUP($D5617,LISTA!$A$2:$J$9990,8,0),"")</f>
        <v/>
      </c>
      <c r="H5617" s="40" t="str">
        <f t="shared" si="110"/>
        <v/>
      </c>
    </row>
    <row r="5618" spans="4:8" x14ac:dyDescent="0.25">
      <c r="D5618" s="100"/>
      <c r="G5618" s="19" t="str">
        <f>IFERROR(VLOOKUP($D5618,LISTA!$A$2:$J$9990,8,0),"")</f>
        <v/>
      </c>
      <c r="H5618" s="40" t="str">
        <f t="shared" si="110"/>
        <v/>
      </c>
    </row>
    <row r="5619" spans="4:8" x14ac:dyDescent="0.25">
      <c r="D5619" s="100"/>
      <c r="G5619" s="19" t="str">
        <f>IFERROR(VLOOKUP($D5619,LISTA!$A$2:$J$9990,8,0),"")</f>
        <v/>
      </c>
      <c r="H5619" s="40" t="str">
        <f t="shared" si="110"/>
        <v/>
      </c>
    </row>
    <row r="5620" spans="4:8" x14ac:dyDescent="0.25">
      <c r="D5620" s="100"/>
      <c r="G5620" s="19" t="str">
        <f>IFERROR(VLOOKUP($D5620,LISTA!$A$2:$J$9990,8,0),"")</f>
        <v/>
      </c>
      <c r="H5620" s="40" t="str">
        <f t="shared" si="110"/>
        <v/>
      </c>
    </row>
    <row r="5621" spans="4:8" x14ac:dyDescent="0.25">
      <c r="D5621" s="100"/>
      <c r="G5621" s="19" t="str">
        <f>IFERROR(VLOOKUP($D5621,LISTA!$A$2:$J$9990,8,0),"")</f>
        <v/>
      </c>
      <c r="H5621" s="40" t="str">
        <f t="shared" si="110"/>
        <v/>
      </c>
    </row>
    <row r="5622" spans="4:8" x14ac:dyDescent="0.25">
      <c r="D5622" s="100"/>
      <c r="G5622" s="19" t="str">
        <f>IFERROR(VLOOKUP($D5622,LISTA!$A$2:$J$9990,8,0),"")</f>
        <v/>
      </c>
      <c r="H5622" s="40" t="str">
        <f t="shared" si="110"/>
        <v/>
      </c>
    </row>
    <row r="5623" spans="4:8" x14ac:dyDescent="0.25">
      <c r="D5623" s="100"/>
      <c r="G5623" s="19" t="str">
        <f>IFERROR(VLOOKUP($D5623,LISTA!$A$2:$J$9990,8,0),"")</f>
        <v/>
      </c>
      <c r="H5623" s="40" t="str">
        <f t="shared" si="110"/>
        <v/>
      </c>
    </row>
    <row r="5624" spans="4:8" x14ac:dyDescent="0.25">
      <c r="D5624" s="100"/>
      <c r="G5624" s="19" t="str">
        <f>IFERROR(VLOOKUP($D5624,LISTA!$A$2:$J$9990,8,0),"")</f>
        <v/>
      </c>
      <c r="H5624" s="40" t="str">
        <f t="shared" si="110"/>
        <v/>
      </c>
    </row>
    <row r="5625" spans="4:8" x14ac:dyDescent="0.25">
      <c r="D5625" s="100"/>
      <c r="G5625" s="19" t="str">
        <f>IFERROR(VLOOKUP($D5625,LISTA!$A$2:$J$9990,8,0),"")</f>
        <v/>
      </c>
      <c r="H5625" s="40" t="str">
        <f t="shared" si="110"/>
        <v/>
      </c>
    </row>
    <row r="5626" spans="4:8" x14ac:dyDescent="0.25">
      <c r="D5626" s="100"/>
      <c r="G5626" s="19" t="str">
        <f>IFERROR(VLOOKUP($D5626,LISTA!$A$2:$J$9990,8,0),"")</f>
        <v/>
      </c>
      <c r="H5626" s="40" t="str">
        <f t="shared" si="110"/>
        <v/>
      </c>
    </row>
    <row r="5627" spans="4:8" x14ac:dyDescent="0.25">
      <c r="D5627" s="100"/>
      <c r="G5627" s="19" t="str">
        <f>IFERROR(VLOOKUP($D5627,LISTA!$A$2:$J$9990,8,0),"")</f>
        <v/>
      </c>
      <c r="H5627" s="40" t="str">
        <f t="shared" si="110"/>
        <v/>
      </c>
    </row>
    <row r="5628" spans="4:8" x14ac:dyDescent="0.25">
      <c r="D5628" s="100"/>
      <c r="G5628" s="19" t="str">
        <f>IFERROR(VLOOKUP($D5628,LISTA!$A$2:$J$9990,8,0),"")</f>
        <v/>
      </c>
      <c r="H5628" s="40" t="str">
        <f t="shared" si="110"/>
        <v/>
      </c>
    </row>
    <row r="5629" spans="4:8" x14ac:dyDescent="0.25">
      <c r="D5629" s="100"/>
      <c r="G5629" s="19" t="str">
        <f>IFERROR(VLOOKUP($D5629,LISTA!$A$2:$J$9990,8,0),"")</f>
        <v/>
      </c>
      <c r="H5629" s="40" t="str">
        <f t="shared" si="110"/>
        <v/>
      </c>
    </row>
    <row r="5630" spans="4:8" x14ac:dyDescent="0.25">
      <c r="D5630" s="100"/>
      <c r="G5630" s="19" t="str">
        <f>IFERROR(VLOOKUP($D5630,LISTA!$A$2:$J$9990,8,0),"")</f>
        <v/>
      </c>
      <c r="H5630" s="40" t="str">
        <f t="shared" si="110"/>
        <v/>
      </c>
    </row>
    <row r="5631" spans="4:8" x14ac:dyDescent="0.25">
      <c r="D5631" s="100"/>
      <c r="G5631" s="19" t="str">
        <f>IFERROR(VLOOKUP($D5631,LISTA!$A$2:$J$9990,8,0),"")</f>
        <v/>
      </c>
      <c r="H5631" s="40" t="str">
        <f t="shared" si="110"/>
        <v/>
      </c>
    </row>
    <row r="5632" spans="4:8" x14ac:dyDescent="0.25">
      <c r="D5632" s="100"/>
      <c r="G5632" s="19" t="str">
        <f>IFERROR(VLOOKUP($D5632,LISTA!$A$2:$J$9990,8,0),"")</f>
        <v/>
      </c>
      <c r="H5632" s="40" t="str">
        <f t="shared" si="110"/>
        <v/>
      </c>
    </row>
    <row r="5633" spans="4:8" x14ac:dyDescent="0.25">
      <c r="D5633" s="100"/>
      <c r="G5633" s="19" t="str">
        <f>IFERROR(VLOOKUP($D5633,LISTA!$A$2:$J$9990,8,0),"")</f>
        <v/>
      </c>
      <c r="H5633" s="40" t="str">
        <f t="shared" si="110"/>
        <v/>
      </c>
    </row>
    <row r="5634" spans="4:8" x14ac:dyDescent="0.25">
      <c r="D5634" s="100"/>
      <c r="G5634" s="19" t="str">
        <f>IFERROR(VLOOKUP($D5634,LISTA!$A$2:$J$9990,8,0),"")</f>
        <v/>
      </c>
      <c r="H5634" s="40" t="str">
        <f t="shared" si="110"/>
        <v/>
      </c>
    </row>
    <row r="5635" spans="4:8" x14ac:dyDescent="0.25">
      <c r="D5635" s="100"/>
      <c r="G5635" s="19" t="str">
        <f>IFERROR(VLOOKUP($D5635,LISTA!$A$2:$J$9990,8,0),"")</f>
        <v/>
      </c>
      <c r="H5635" s="40" t="str">
        <f t="shared" si="110"/>
        <v/>
      </c>
    </row>
    <row r="5636" spans="4:8" x14ac:dyDescent="0.25">
      <c r="D5636" s="100"/>
      <c r="G5636" s="19" t="str">
        <f>IFERROR(VLOOKUP($D5636,LISTA!$A$2:$J$9990,8,0),"")</f>
        <v/>
      </c>
      <c r="H5636" s="40" t="str">
        <f t="shared" si="110"/>
        <v/>
      </c>
    </row>
    <row r="5637" spans="4:8" x14ac:dyDescent="0.25">
      <c r="D5637" s="100"/>
      <c r="G5637" s="19" t="str">
        <f>IFERROR(VLOOKUP($D5637,LISTA!$A$2:$J$9990,8,0),"")</f>
        <v/>
      </c>
      <c r="H5637" s="40" t="str">
        <f t="shared" ref="H5637:H5700" si="111">IF(OR(G5637=$K$10,G5637=$K$11,G5637=$K$14,G5637=$K$15,G5637=$K$16,G5637=$K$17,G5637=$K$18,G5637=$K$19,G5637=$K$20,G5637=$K$21,G5637=$K$22,G5637=$K$23,G5637=$K$24,G5637=$K$25,G5637=$K$26,G5637=$K$27,G5637=$K$28),$K$9,IF(OR(G5637=$K$32,G5637=$K$33),$K$31,IF(OR(G5637=$K$38),$K$37,"")))</f>
        <v/>
      </c>
    </row>
    <row r="5638" spans="4:8" x14ac:dyDescent="0.25">
      <c r="D5638" s="100"/>
      <c r="G5638" s="19" t="str">
        <f>IFERROR(VLOOKUP($D5638,LISTA!$A$2:$J$9990,8,0),"")</f>
        <v/>
      </c>
      <c r="H5638" s="40" t="str">
        <f t="shared" si="111"/>
        <v/>
      </c>
    </row>
    <row r="5639" spans="4:8" x14ac:dyDescent="0.25">
      <c r="D5639" s="100"/>
      <c r="G5639" s="19" t="str">
        <f>IFERROR(VLOOKUP($D5639,LISTA!$A$2:$J$9990,8,0),"")</f>
        <v/>
      </c>
      <c r="H5639" s="40" t="str">
        <f t="shared" si="111"/>
        <v/>
      </c>
    </row>
    <row r="5640" spans="4:8" x14ac:dyDescent="0.25">
      <c r="D5640" s="100"/>
      <c r="G5640" s="19" t="str">
        <f>IFERROR(VLOOKUP($D5640,LISTA!$A$2:$J$9990,8,0),"")</f>
        <v/>
      </c>
      <c r="H5640" s="40" t="str">
        <f t="shared" si="111"/>
        <v/>
      </c>
    </row>
    <row r="5641" spans="4:8" x14ac:dyDescent="0.25">
      <c r="D5641" s="100"/>
      <c r="G5641" s="19" t="str">
        <f>IFERROR(VLOOKUP($D5641,LISTA!$A$2:$J$9990,8,0),"")</f>
        <v/>
      </c>
      <c r="H5641" s="40" t="str">
        <f t="shared" si="111"/>
        <v/>
      </c>
    </row>
    <row r="5642" spans="4:8" x14ac:dyDescent="0.25">
      <c r="D5642" s="100"/>
      <c r="G5642" s="19" t="str">
        <f>IFERROR(VLOOKUP($D5642,LISTA!$A$2:$J$9990,8,0),"")</f>
        <v/>
      </c>
      <c r="H5642" s="40" t="str">
        <f t="shared" si="111"/>
        <v/>
      </c>
    </row>
    <row r="5643" spans="4:8" x14ac:dyDescent="0.25">
      <c r="D5643" s="100"/>
      <c r="G5643" s="19" t="str">
        <f>IFERROR(VLOOKUP($D5643,LISTA!$A$2:$J$9990,8,0),"")</f>
        <v/>
      </c>
      <c r="H5643" s="40" t="str">
        <f t="shared" si="111"/>
        <v/>
      </c>
    </row>
    <row r="5644" spans="4:8" x14ac:dyDescent="0.25">
      <c r="D5644" s="100"/>
      <c r="G5644" s="19" t="str">
        <f>IFERROR(VLOOKUP($D5644,LISTA!$A$2:$J$9990,8,0),"")</f>
        <v/>
      </c>
      <c r="H5644" s="40" t="str">
        <f t="shared" si="111"/>
        <v/>
      </c>
    </row>
    <row r="5645" spans="4:8" x14ac:dyDescent="0.25">
      <c r="D5645" s="100"/>
      <c r="G5645" s="19" t="str">
        <f>IFERROR(VLOOKUP($D5645,LISTA!$A$2:$J$9990,8,0),"")</f>
        <v/>
      </c>
      <c r="H5645" s="40" t="str">
        <f t="shared" si="111"/>
        <v/>
      </c>
    </row>
    <row r="5646" spans="4:8" x14ac:dyDescent="0.25">
      <c r="D5646" s="100"/>
      <c r="G5646" s="19" t="str">
        <f>IFERROR(VLOOKUP($D5646,LISTA!$A$2:$J$9990,8,0),"")</f>
        <v/>
      </c>
      <c r="H5646" s="40" t="str">
        <f t="shared" si="111"/>
        <v/>
      </c>
    </row>
    <row r="5647" spans="4:8" x14ac:dyDescent="0.25">
      <c r="D5647" s="100"/>
      <c r="G5647" s="19" t="str">
        <f>IFERROR(VLOOKUP($D5647,LISTA!$A$2:$J$9990,8,0),"")</f>
        <v/>
      </c>
      <c r="H5647" s="40" t="str">
        <f t="shared" si="111"/>
        <v/>
      </c>
    </row>
    <row r="5648" spans="4:8" x14ac:dyDescent="0.25">
      <c r="D5648" s="100"/>
      <c r="G5648" s="19" t="str">
        <f>IFERROR(VLOOKUP($D5648,LISTA!$A$2:$J$9990,8,0),"")</f>
        <v/>
      </c>
      <c r="H5648" s="40" t="str">
        <f t="shared" si="111"/>
        <v/>
      </c>
    </row>
    <row r="5649" spans="4:8" x14ac:dyDescent="0.25">
      <c r="D5649" s="100"/>
      <c r="G5649" s="19" t="str">
        <f>IFERROR(VLOOKUP($D5649,LISTA!$A$2:$J$9990,8,0),"")</f>
        <v/>
      </c>
      <c r="H5649" s="40" t="str">
        <f t="shared" si="111"/>
        <v/>
      </c>
    </row>
    <row r="5650" spans="4:8" x14ac:dyDescent="0.25">
      <c r="D5650" s="100"/>
      <c r="G5650" s="19" t="str">
        <f>IFERROR(VLOOKUP($D5650,LISTA!$A$2:$J$9990,8,0),"")</f>
        <v/>
      </c>
      <c r="H5650" s="40" t="str">
        <f t="shared" si="111"/>
        <v/>
      </c>
    </row>
    <row r="5651" spans="4:8" x14ac:dyDescent="0.25">
      <c r="D5651" s="100"/>
      <c r="G5651" s="19" t="str">
        <f>IFERROR(VLOOKUP($D5651,LISTA!$A$2:$J$9990,8,0),"")</f>
        <v/>
      </c>
      <c r="H5651" s="40" t="str">
        <f t="shared" si="111"/>
        <v/>
      </c>
    </row>
    <row r="5652" spans="4:8" x14ac:dyDescent="0.25">
      <c r="D5652" s="100"/>
      <c r="G5652" s="19" t="str">
        <f>IFERROR(VLOOKUP($D5652,LISTA!$A$2:$J$9990,8,0),"")</f>
        <v/>
      </c>
      <c r="H5652" s="40" t="str">
        <f t="shared" si="111"/>
        <v/>
      </c>
    </row>
    <row r="5653" spans="4:8" x14ac:dyDescent="0.25">
      <c r="D5653" s="100"/>
      <c r="G5653" s="19" t="str">
        <f>IFERROR(VLOOKUP($D5653,LISTA!$A$2:$J$9990,8,0),"")</f>
        <v/>
      </c>
      <c r="H5653" s="40" t="str">
        <f t="shared" si="111"/>
        <v/>
      </c>
    </row>
    <row r="5654" spans="4:8" x14ac:dyDescent="0.25">
      <c r="D5654" s="100"/>
      <c r="G5654" s="19" t="str">
        <f>IFERROR(VLOOKUP($D5654,LISTA!$A$2:$J$9990,8,0),"")</f>
        <v/>
      </c>
      <c r="H5654" s="40" t="str">
        <f t="shared" si="111"/>
        <v/>
      </c>
    </row>
    <row r="5655" spans="4:8" x14ac:dyDescent="0.25">
      <c r="D5655" s="100"/>
      <c r="G5655" s="19" t="str">
        <f>IFERROR(VLOOKUP($D5655,LISTA!$A$2:$J$9990,8,0),"")</f>
        <v/>
      </c>
      <c r="H5655" s="40" t="str">
        <f t="shared" si="111"/>
        <v/>
      </c>
    </row>
    <row r="5656" spans="4:8" x14ac:dyDescent="0.25">
      <c r="D5656" s="100"/>
      <c r="G5656" s="19" t="str">
        <f>IFERROR(VLOOKUP($D5656,LISTA!$A$2:$J$9990,8,0),"")</f>
        <v/>
      </c>
      <c r="H5656" s="40" t="str">
        <f t="shared" si="111"/>
        <v/>
      </c>
    </row>
    <row r="5657" spans="4:8" x14ac:dyDescent="0.25">
      <c r="D5657" s="100"/>
      <c r="G5657" s="19" t="str">
        <f>IFERROR(VLOOKUP($D5657,LISTA!$A$2:$J$9990,8,0),"")</f>
        <v/>
      </c>
      <c r="H5657" s="40" t="str">
        <f t="shared" si="111"/>
        <v/>
      </c>
    </row>
    <row r="5658" spans="4:8" x14ac:dyDescent="0.25">
      <c r="D5658" s="100"/>
      <c r="G5658" s="19" t="str">
        <f>IFERROR(VLOOKUP($D5658,LISTA!$A$2:$J$9990,8,0),"")</f>
        <v/>
      </c>
      <c r="H5658" s="40" t="str">
        <f t="shared" si="111"/>
        <v/>
      </c>
    </row>
    <row r="5659" spans="4:8" x14ac:dyDescent="0.25">
      <c r="D5659" s="100"/>
      <c r="G5659" s="19" t="str">
        <f>IFERROR(VLOOKUP($D5659,LISTA!$A$2:$J$9990,8,0),"")</f>
        <v/>
      </c>
      <c r="H5659" s="40" t="str">
        <f t="shared" si="111"/>
        <v/>
      </c>
    </row>
    <row r="5660" spans="4:8" x14ac:dyDescent="0.25">
      <c r="D5660" s="100"/>
      <c r="G5660" s="19" t="str">
        <f>IFERROR(VLOOKUP($D5660,LISTA!$A$2:$J$9990,8,0),"")</f>
        <v/>
      </c>
      <c r="H5660" s="40" t="str">
        <f t="shared" si="111"/>
        <v/>
      </c>
    </row>
    <row r="5661" spans="4:8" x14ac:dyDescent="0.25">
      <c r="D5661" s="100"/>
      <c r="G5661" s="19" t="str">
        <f>IFERROR(VLOOKUP($D5661,LISTA!$A$2:$J$9990,8,0),"")</f>
        <v/>
      </c>
      <c r="H5661" s="40" t="str">
        <f t="shared" si="111"/>
        <v/>
      </c>
    </row>
    <row r="5662" spans="4:8" x14ac:dyDescent="0.25">
      <c r="D5662" s="100"/>
      <c r="G5662" s="19" t="str">
        <f>IFERROR(VLOOKUP($D5662,LISTA!$A$2:$J$9990,8,0),"")</f>
        <v/>
      </c>
      <c r="H5662" s="40" t="str">
        <f t="shared" si="111"/>
        <v/>
      </c>
    </row>
    <row r="5663" spans="4:8" x14ac:dyDescent="0.25">
      <c r="D5663" s="100"/>
      <c r="G5663" s="19" t="str">
        <f>IFERROR(VLOOKUP($D5663,LISTA!$A$2:$J$9990,8,0),"")</f>
        <v/>
      </c>
      <c r="H5663" s="40" t="str">
        <f t="shared" si="111"/>
        <v/>
      </c>
    </row>
    <row r="5664" spans="4:8" x14ac:dyDescent="0.25">
      <c r="D5664" s="100"/>
      <c r="G5664" s="19" t="str">
        <f>IFERROR(VLOOKUP($D5664,LISTA!$A$2:$J$9990,8,0),"")</f>
        <v/>
      </c>
      <c r="H5664" s="40" t="str">
        <f t="shared" si="111"/>
        <v/>
      </c>
    </row>
    <row r="5665" spans="4:8" x14ac:dyDescent="0.25">
      <c r="D5665" s="100"/>
      <c r="G5665" s="19" t="str">
        <f>IFERROR(VLOOKUP($D5665,LISTA!$A$2:$J$9990,8,0),"")</f>
        <v/>
      </c>
      <c r="H5665" s="40" t="str">
        <f t="shared" si="111"/>
        <v/>
      </c>
    </row>
    <row r="5666" spans="4:8" x14ac:dyDescent="0.25">
      <c r="D5666" s="100"/>
      <c r="G5666" s="19" t="str">
        <f>IFERROR(VLOOKUP($D5666,LISTA!$A$2:$J$9990,8,0),"")</f>
        <v/>
      </c>
      <c r="H5666" s="40" t="str">
        <f t="shared" si="111"/>
        <v/>
      </c>
    </row>
    <row r="5667" spans="4:8" x14ac:dyDescent="0.25">
      <c r="D5667" s="100"/>
      <c r="G5667" s="19" t="str">
        <f>IFERROR(VLOOKUP($D5667,LISTA!$A$2:$J$9990,8,0),"")</f>
        <v/>
      </c>
      <c r="H5667" s="40" t="str">
        <f t="shared" si="111"/>
        <v/>
      </c>
    </row>
    <row r="5668" spans="4:8" x14ac:dyDescent="0.25">
      <c r="D5668" s="100"/>
      <c r="G5668" s="19" t="str">
        <f>IFERROR(VLOOKUP($D5668,LISTA!$A$2:$J$9990,8,0),"")</f>
        <v/>
      </c>
      <c r="H5668" s="40" t="str">
        <f t="shared" si="111"/>
        <v/>
      </c>
    </row>
    <row r="5669" spans="4:8" x14ac:dyDescent="0.25">
      <c r="D5669" s="100"/>
      <c r="G5669" s="19" t="str">
        <f>IFERROR(VLOOKUP($D5669,LISTA!$A$2:$J$9990,8,0),"")</f>
        <v/>
      </c>
      <c r="H5669" s="40" t="str">
        <f t="shared" si="111"/>
        <v/>
      </c>
    </row>
    <row r="5670" spans="4:8" x14ac:dyDescent="0.25">
      <c r="D5670" s="100"/>
      <c r="G5670" s="19" t="str">
        <f>IFERROR(VLOOKUP($D5670,LISTA!$A$2:$J$9990,8,0),"")</f>
        <v/>
      </c>
      <c r="H5670" s="40" t="str">
        <f t="shared" si="111"/>
        <v/>
      </c>
    </row>
    <row r="5671" spans="4:8" x14ac:dyDescent="0.25">
      <c r="D5671" s="100"/>
      <c r="G5671" s="19" t="str">
        <f>IFERROR(VLOOKUP($D5671,LISTA!$A$2:$J$9990,8,0),"")</f>
        <v/>
      </c>
      <c r="H5671" s="40" t="str">
        <f t="shared" si="111"/>
        <v/>
      </c>
    </row>
    <row r="5672" spans="4:8" x14ac:dyDescent="0.25">
      <c r="D5672" s="100"/>
      <c r="G5672" s="19" t="str">
        <f>IFERROR(VLOOKUP($D5672,LISTA!$A$2:$J$9990,8,0),"")</f>
        <v/>
      </c>
      <c r="H5672" s="40" t="str">
        <f t="shared" si="111"/>
        <v/>
      </c>
    </row>
    <row r="5673" spans="4:8" x14ac:dyDescent="0.25">
      <c r="D5673" s="100"/>
      <c r="G5673" s="19" t="str">
        <f>IFERROR(VLOOKUP($D5673,LISTA!$A$2:$J$9990,8,0),"")</f>
        <v/>
      </c>
      <c r="H5673" s="40" t="str">
        <f t="shared" si="111"/>
        <v/>
      </c>
    </row>
    <row r="5674" spans="4:8" x14ac:dyDescent="0.25">
      <c r="D5674" s="100"/>
      <c r="G5674" s="19" t="str">
        <f>IFERROR(VLOOKUP($D5674,LISTA!$A$2:$J$9990,8,0),"")</f>
        <v/>
      </c>
      <c r="H5674" s="40" t="str">
        <f t="shared" si="111"/>
        <v/>
      </c>
    </row>
    <row r="5675" spans="4:8" x14ac:dyDescent="0.25">
      <c r="D5675" s="100"/>
      <c r="G5675" s="19" t="str">
        <f>IFERROR(VLOOKUP($D5675,LISTA!$A$2:$J$9990,8,0),"")</f>
        <v/>
      </c>
      <c r="H5675" s="40" t="str">
        <f t="shared" si="111"/>
        <v/>
      </c>
    </row>
    <row r="5676" spans="4:8" x14ac:dyDescent="0.25">
      <c r="D5676" s="100"/>
      <c r="G5676" s="19" t="str">
        <f>IFERROR(VLOOKUP($D5676,LISTA!$A$2:$J$9990,8,0),"")</f>
        <v/>
      </c>
      <c r="H5676" s="40" t="str">
        <f t="shared" si="111"/>
        <v/>
      </c>
    </row>
    <row r="5677" spans="4:8" x14ac:dyDescent="0.25">
      <c r="D5677" s="100"/>
      <c r="G5677" s="19" t="str">
        <f>IFERROR(VLOOKUP($D5677,LISTA!$A$2:$J$9990,8,0),"")</f>
        <v/>
      </c>
      <c r="H5677" s="40" t="str">
        <f t="shared" si="111"/>
        <v/>
      </c>
    </row>
    <row r="5678" spans="4:8" x14ac:dyDescent="0.25">
      <c r="D5678" s="100"/>
      <c r="G5678" s="19" t="str">
        <f>IFERROR(VLOOKUP($D5678,LISTA!$A$2:$J$9990,8,0),"")</f>
        <v/>
      </c>
      <c r="H5678" s="40" t="str">
        <f t="shared" si="111"/>
        <v/>
      </c>
    </row>
    <row r="5679" spans="4:8" x14ac:dyDescent="0.25">
      <c r="D5679" s="100"/>
      <c r="G5679" s="19" t="str">
        <f>IFERROR(VLOOKUP($D5679,LISTA!$A$2:$J$9990,8,0),"")</f>
        <v/>
      </c>
      <c r="H5679" s="40" t="str">
        <f t="shared" si="111"/>
        <v/>
      </c>
    </row>
    <row r="5680" spans="4:8" x14ac:dyDescent="0.25">
      <c r="D5680" s="100"/>
      <c r="G5680" s="19" t="str">
        <f>IFERROR(VLOOKUP($D5680,LISTA!$A$2:$J$9990,8,0),"")</f>
        <v/>
      </c>
      <c r="H5680" s="40" t="str">
        <f t="shared" si="111"/>
        <v/>
      </c>
    </row>
    <row r="5681" spans="4:8" x14ac:dyDescent="0.25">
      <c r="D5681" s="100"/>
      <c r="G5681" s="19" t="str">
        <f>IFERROR(VLOOKUP($D5681,LISTA!$A$2:$J$9990,8,0),"")</f>
        <v/>
      </c>
      <c r="H5681" s="40" t="str">
        <f t="shared" si="111"/>
        <v/>
      </c>
    </row>
    <row r="5682" spans="4:8" x14ac:dyDescent="0.25">
      <c r="D5682" s="100"/>
      <c r="G5682" s="19" t="str">
        <f>IFERROR(VLOOKUP($D5682,LISTA!$A$2:$J$9990,8,0),"")</f>
        <v/>
      </c>
      <c r="H5682" s="40" t="str">
        <f t="shared" si="111"/>
        <v/>
      </c>
    </row>
    <row r="5683" spans="4:8" x14ac:dyDescent="0.25">
      <c r="D5683" s="100"/>
      <c r="G5683" s="19" t="str">
        <f>IFERROR(VLOOKUP($D5683,LISTA!$A$2:$J$9990,8,0),"")</f>
        <v/>
      </c>
      <c r="H5683" s="40" t="str">
        <f t="shared" si="111"/>
        <v/>
      </c>
    </row>
    <row r="5684" spans="4:8" x14ac:dyDescent="0.25">
      <c r="D5684" s="100"/>
      <c r="G5684" s="19" t="str">
        <f>IFERROR(VLOOKUP($D5684,LISTA!$A$2:$J$9990,8,0),"")</f>
        <v/>
      </c>
      <c r="H5684" s="40" t="str">
        <f t="shared" si="111"/>
        <v/>
      </c>
    </row>
    <row r="5685" spans="4:8" x14ac:dyDescent="0.25">
      <c r="D5685" s="100"/>
      <c r="G5685" s="19" t="str">
        <f>IFERROR(VLOOKUP($D5685,LISTA!$A$2:$J$9990,8,0),"")</f>
        <v/>
      </c>
      <c r="H5685" s="40" t="str">
        <f t="shared" si="111"/>
        <v/>
      </c>
    </row>
    <row r="5686" spans="4:8" x14ac:dyDescent="0.25">
      <c r="D5686" s="100"/>
      <c r="G5686" s="19" t="str">
        <f>IFERROR(VLOOKUP($D5686,LISTA!$A$2:$J$9990,8,0),"")</f>
        <v/>
      </c>
      <c r="H5686" s="40" t="str">
        <f t="shared" si="111"/>
        <v/>
      </c>
    </row>
    <row r="5687" spans="4:8" x14ac:dyDescent="0.25">
      <c r="D5687" s="100"/>
      <c r="G5687" s="19" t="str">
        <f>IFERROR(VLOOKUP($D5687,LISTA!$A$2:$J$9990,8,0),"")</f>
        <v/>
      </c>
      <c r="H5687" s="40" t="str">
        <f t="shared" si="111"/>
        <v/>
      </c>
    </row>
    <row r="5688" spans="4:8" x14ac:dyDescent="0.25">
      <c r="D5688" s="100"/>
      <c r="G5688" s="19" t="str">
        <f>IFERROR(VLOOKUP($D5688,LISTA!$A$2:$J$9990,8,0),"")</f>
        <v/>
      </c>
      <c r="H5688" s="40" t="str">
        <f t="shared" si="111"/>
        <v/>
      </c>
    </row>
    <row r="5689" spans="4:8" x14ac:dyDescent="0.25">
      <c r="D5689" s="100"/>
      <c r="G5689" s="19" t="str">
        <f>IFERROR(VLOOKUP($D5689,LISTA!$A$2:$J$9990,8,0),"")</f>
        <v/>
      </c>
      <c r="H5689" s="40" t="str">
        <f t="shared" si="111"/>
        <v/>
      </c>
    </row>
    <row r="5690" spans="4:8" x14ac:dyDescent="0.25">
      <c r="D5690" s="100"/>
      <c r="G5690" s="19" t="str">
        <f>IFERROR(VLOOKUP($D5690,LISTA!$A$2:$J$9990,8,0),"")</f>
        <v/>
      </c>
      <c r="H5690" s="40" t="str">
        <f t="shared" si="111"/>
        <v/>
      </c>
    </row>
    <row r="5691" spans="4:8" x14ac:dyDescent="0.25">
      <c r="D5691" s="100"/>
      <c r="G5691" s="19" t="str">
        <f>IFERROR(VLOOKUP($D5691,LISTA!$A$2:$J$9990,8,0),"")</f>
        <v/>
      </c>
      <c r="H5691" s="40" t="str">
        <f t="shared" si="111"/>
        <v/>
      </c>
    </row>
    <row r="5692" spans="4:8" x14ac:dyDescent="0.25">
      <c r="D5692" s="100"/>
      <c r="G5692" s="19" t="str">
        <f>IFERROR(VLOOKUP($D5692,LISTA!$A$2:$J$9990,8,0),"")</f>
        <v/>
      </c>
      <c r="H5692" s="40" t="str">
        <f t="shared" si="111"/>
        <v/>
      </c>
    </row>
    <row r="5693" spans="4:8" x14ac:dyDescent="0.25">
      <c r="D5693" s="100"/>
      <c r="G5693" s="19" t="str">
        <f>IFERROR(VLOOKUP($D5693,LISTA!$A$2:$J$9990,8,0),"")</f>
        <v/>
      </c>
      <c r="H5693" s="40" t="str">
        <f t="shared" si="111"/>
        <v/>
      </c>
    </row>
    <row r="5694" spans="4:8" x14ac:dyDescent="0.25">
      <c r="D5694" s="100"/>
      <c r="G5694" s="19" t="str">
        <f>IFERROR(VLOOKUP($D5694,LISTA!$A$2:$J$9990,8,0),"")</f>
        <v/>
      </c>
      <c r="H5694" s="40" t="str">
        <f t="shared" si="111"/>
        <v/>
      </c>
    </row>
    <row r="5695" spans="4:8" x14ac:dyDescent="0.25">
      <c r="D5695" s="100"/>
      <c r="G5695" s="19" t="str">
        <f>IFERROR(VLOOKUP($D5695,LISTA!$A$2:$J$9990,8,0),"")</f>
        <v/>
      </c>
      <c r="H5695" s="40" t="str">
        <f t="shared" si="111"/>
        <v/>
      </c>
    </row>
    <row r="5696" spans="4:8" x14ac:dyDescent="0.25">
      <c r="D5696" s="100"/>
      <c r="G5696" s="19" t="str">
        <f>IFERROR(VLOOKUP($D5696,LISTA!$A$2:$J$9990,8,0),"")</f>
        <v/>
      </c>
      <c r="H5696" s="40" t="str">
        <f t="shared" si="111"/>
        <v/>
      </c>
    </row>
    <row r="5697" spans="4:8" x14ac:dyDescent="0.25">
      <c r="D5697" s="100"/>
      <c r="G5697" s="19" t="str">
        <f>IFERROR(VLOOKUP($D5697,LISTA!$A$2:$J$9990,8,0),"")</f>
        <v/>
      </c>
      <c r="H5697" s="40" t="str">
        <f t="shared" si="111"/>
        <v/>
      </c>
    </row>
    <row r="5698" spans="4:8" x14ac:dyDescent="0.25">
      <c r="D5698" s="100"/>
      <c r="G5698" s="19" t="str">
        <f>IFERROR(VLOOKUP($D5698,LISTA!$A$2:$J$9990,8,0),"")</f>
        <v/>
      </c>
      <c r="H5698" s="40" t="str">
        <f t="shared" si="111"/>
        <v/>
      </c>
    </row>
    <row r="5699" spans="4:8" x14ac:dyDescent="0.25">
      <c r="D5699" s="100"/>
      <c r="G5699" s="19" t="str">
        <f>IFERROR(VLOOKUP($D5699,LISTA!$A$2:$J$9990,8,0),"")</f>
        <v/>
      </c>
      <c r="H5699" s="40" t="str">
        <f t="shared" si="111"/>
        <v/>
      </c>
    </row>
    <row r="5700" spans="4:8" x14ac:dyDescent="0.25">
      <c r="D5700" s="100"/>
      <c r="G5700" s="19" t="str">
        <f>IFERROR(VLOOKUP($D5700,LISTA!$A$2:$J$9990,8,0),"")</f>
        <v/>
      </c>
      <c r="H5700" s="40" t="str">
        <f t="shared" si="111"/>
        <v/>
      </c>
    </row>
    <row r="5701" spans="4:8" x14ac:dyDescent="0.25">
      <c r="D5701" s="100"/>
      <c r="G5701" s="19" t="str">
        <f>IFERROR(VLOOKUP($D5701,LISTA!$A$2:$J$9990,8,0),"")</f>
        <v/>
      </c>
      <c r="H5701" s="40" t="str">
        <f t="shared" ref="H5701:H5764" si="112">IF(OR(G5701=$K$10,G5701=$K$11,G5701=$K$14,G5701=$K$15,G5701=$K$16,G5701=$K$17,G5701=$K$18,G5701=$K$19,G5701=$K$20,G5701=$K$21,G5701=$K$22,G5701=$K$23,G5701=$K$24,G5701=$K$25,G5701=$K$26,G5701=$K$27,G5701=$K$28),$K$9,IF(OR(G5701=$K$32,G5701=$K$33),$K$31,IF(OR(G5701=$K$38),$K$37,"")))</f>
        <v/>
      </c>
    </row>
    <row r="5702" spans="4:8" x14ac:dyDescent="0.25">
      <c r="D5702" s="100"/>
      <c r="G5702" s="19" t="str">
        <f>IFERROR(VLOOKUP($D5702,LISTA!$A$2:$J$9990,8,0),"")</f>
        <v/>
      </c>
      <c r="H5702" s="40" t="str">
        <f t="shared" si="112"/>
        <v/>
      </c>
    </row>
    <row r="5703" spans="4:8" x14ac:dyDescent="0.25">
      <c r="D5703" s="100"/>
      <c r="G5703" s="19" t="str">
        <f>IFERROR(VLOOKUP($D5703,LISTA!$A$2:$J$9990,8,0),"")</f>
        <v/>
      </c>
      <c r="H5703" s="40" t="str">
        <f t="shared" si="112"/>
        <v/>
      </c>
    </row>
    <row r="5704" spans="4:8" x14ac:dyDescent="0.25">
      <c r="D5704" s="100"/>
      <c r="G5704" s="19" t="str">
        <f>IFERROR(VLOOKUP($D5704,LISTA!$A$2:$J$9990,8,0),"")</f>
        <v/>
      </c>
      <c r="H5704" s="40" t="str">
        <f t="shared" si="112"/>
        <v/>
      </c>
    </row>
    <row r="5705" spans="4:8" x14ac:dyDescent="0.25">
      <c r="D5705" s="100"/>
      <c r="G5705" s="19" t="str">
        <f>IFERROR(VLOOKUP($D5705,LISTA!$A$2:$J$9990,8,0),"")</f>
        <v/>
      </c>
      <c r="H5705" s="40" t="str">
        <f t="shared" si="112"/>
        <v/>
      </c>
    </row>
    <row r="5706" spans="4:8" x14ac:dyDescent="0.25">
      <c r="D5706" s="100"/>
      <c r="G5706" s="19" t="str">
        <f>IFERROR(VLOOKUP($D5706,LISTA!$A$2:$J$9990,8,0),"")</f>
        <v/>
      </c>
      <c r="H5706" s="40" t="str">
        <f t="shared" si="112"/>
        <v/>
      </c>
    </row>
    <row r="5707" spans="4:8" x14ac:dyDescent="0.25">
      <c r="D5707" s="100"/>
      <c r="G5707" s="19" t="str">
        <f>IFERROR(VLOOKUP($D5707,LISTA!$A$2:$J$9990,8,0),"")</f>
        <v/>
      </c>
      <c r="H5707" s="40" t="str">
        <f t="shared" si="112"/>
        <v/>
      </c>
    </row>
    <row r="5708" spans="4:8" x14ac:dyDescent="0.25">
      <c r="D5708" s="100"/>
      <c r="G5708" s="19" t="str">
        <f>IFERROR(VLOOKUP($D5708,LISTA!$A$2:$J$9990,8,0),"")</f>
        <v/>
      </c>
      <c r="H5708" s="40" t="str">
        <f t="shared" si="112"/>
        <v/>
      </c>
    </row>
    <row r="5709" spans="4:8" x14ac:dyDescent="0.25">
      <c r="D5709" s="100"/>
      <c r="G5709" s="19" t="str">
        <f>IFERROR(VLOOKUP($D5709,LISTA!$A$2:$J$9990,8,0),"")</f>
        <v/>
      </c>
      <c r="H5709" s="40" t="str">
        <f t="shared" si="112"/>
        <v/>
      </c>
    </row>
    <row r="5710" spans="4:8" x14ac:dyDescent="0.25">
      <c r="D5710" s="100"/>
      <c r="G5710" s="19" t="str">
        <f>IFERROR(VLOOKUP($D5710,LISTA!$A$2:$J$9990,8,0),"")</f>
        <v/>
      </c>
      <c r="H5710" s="40" t="str">
        <f t="shared" si="112"/>
        <v/>
      </c>
    </row>
    <row r="5711" spans="4:8" x14ac:dyDescent="0.25">
      <c r="D5711" s="100"/>
      <c r="G5711" s="19" t="str">
        <f>IFERROR(VLOOKUP($D5711,LISTA!$A$2:$J$9990,8,0),"")</f>
        <v/>
      </c>
      <c r="H5711" s="40" t="str">
        <f t="shared" si="112"/>
        <v/>
      </c>
    </row>
    <row r="5712" spans="4:8" x14ac:dyDescent="0.25">
      <c r="D5712" s="100"/>
      <c r="G5712" s="19" t="str">
        <f>IFERROR(VLOOKUP($D5712,LISTA!$A$2:$J$9990,8,0),"")</f>
        <v/>
      </c>
      <c r="H5712" s="40" t="str">
        <f t="shared" si="112"/>
        <v/>
      </c>
    </row>
    <row r="5713" spans="4:8" x14ac:dyDescent="0.25">
      <c r="D5713" s="100"/>
      <c r="G5713" s="19" t="str">
        <f>IFERROR(VLOOKUP($D5713,LISTA!$A$2:$J$9990,8,0),"")</f>
        <v/>
      </c>
      <c r="H5713" s="40" t="str">
        <f t="shared" si="112"/>
        <v/>
      </c>
    </row>
    <row r="5714" spans="4:8" x14ac:dyDescent="0.25">
      <c r="D5714" s="100"/>
      <c r="G5714" s="19" t="str">
        <f>IFERROR(VLOOKUP($D5714,LISTA!$A$2:$J$9990,8,0),"")</f>
        <v/>
      </c>
      <c r="H5714" s="40" t="str">
        <f t="shared" si="112"/>
        <v/>
      </c>
    </row>
    <row r="5715" spans="4:8" x14ac:dyDescent="0.25">
      <c r="D5715" s="100"/>
      <c r="G5715" s="19" t="str">
        <f>IFERROR(VLOOKUP($D5715,LISTA!$A$2:$J$9990,8,0),"")</f>
        <v/>
      </c>
      <c r="H5715" s="40" t="str">
        <f t="shared" si="112"/>
        <v/>
      </c>
    </row>
    <row r="5716" spans="4:8" x14ac:dyDescent="0.25">
      <c r="D5716" s="100"/>
      <c r="G5716" s="19" t="str">
        <f>IFERROR(VLOOKUP($D5716,LISTA!$A$2:$J$9990,8,0),"")</f>
        <v/>
      </c>
      <c r="H5716" s="40" t="str">
        <f t="shared" si="112"/>
        <v/>
      </c>
    </row>
    <row r="5717" spans="4:8" x14ac:dyDescent="0.25">
      <c r="D5717" s="100"/>
      <c r="G5717" s="19" t="str">
        <f>IFERROR(VLOOKUP($D5717,LISTA!$A$2:$J$9990,8,0),"")</f>
        <v/>
      </c>
      <c r="H5717" s="40" t="str">
        <f t="shared" si="112"/>
        <v/>
      </c>
    </row>
    <row r="5718" spans="4:8" x14ac:dyDescent="0.25">
      <c r="D5718" s="100"/>
      <c r="G5718" s="19" t="str">
        <f>IFERROR(VLOOKUP($D5718,LISTA!$A$2:$J$9990,8,0),"")</f>
        <v/>
      </c>
      <c r="H5718" s="40" t="str">
        <f t="shared" si="112"/>
        <v/>
      </c>
    </row>
    <row r="5719" spans="4:8" x14ac:dyDescent="0.25">
      <c r="D5719" s="100"/>
      <c r="G5719" s="19" t="str">
        <f>IFERROR(VLOOKUP($D5719,LISTA!$A$2:$J$9990,8,0),"")</f>
        <v/>
      </c>
      <c r="H5719" s="40" t="str">
        <f t="shared" si="112"/>
        <v/>
      </c>
    </row>
    <row r="5720" spans="4:8" x14ac:dyDescent="0.25">
      <c r="D5720" s="100"/>
      <c r="G5720" s="19" t="str">
        <f>IFERROR(VLOOKUP($D5720,LISTA!$A$2:$J$9990,8,0),"")</f>
        <v/>
      </c>
      <c r="H5720" s="40" t="str">
        <f t="shared" si="112"/>
        <v/>
      </c>
    </row>
    <row r="5721" spans="4:8" x14ac:dyDescent="0.25">
      <c r="D5721" s="100"/>
      <c r="G5721" s="19" t="str">
        <f>IFERROR(VLOOKUP($D5721,LISTA!$A$2:$J$9990,8,0),"")</f>
        <v/>
      </c>
      <c r="H5721" s="40" t="str">
        <f t="shared" si="112"/>
        <v/>
      </c>
    </row>
    <row r="5722" spans="4:8" x14ac:dyDescent="0.25">
      <c r="D5722" s="100"/>
      <c r="G5722" s="19" t="str">
        <f>IFERROR(VLOOKUP($D5722,LISTA!$A$2:$J$9990,8,0),"")</f>
        <v/>
      </c>
      <c r="H5722" s="40" t="str">
        <f t="shared" si="112"/>
        <v/>
      </c>
    </row>
    <row r="5723" spans="4:8" x14ac:dyDescent="0.25">
      <c r="D5723" s="100"/>
      <c r="G5723" s="19" t="str">
        <f>IFERROR(VLOOKUP($D5723,LISTA!$A$2:$J$9990,8,0),"")</f>
        <v/>
      </c>
      <c r="H5723" s="40" t="str">
        <f t="shared" si="112"/>
        <v/>
      </c>
    </row>
    <row r="5724" spans="4:8" x14ac:dyDescent="0.25">
      <c r="D5724" s="100"/>
      <c r="G5724" s="19" t="str">
        <f>IFERROR(VLOOKUP($D5724,LISTA!$A$2:$J$9990,8,0),"")</f>
        <v/>
      </c>
      <c r="H5724" s="40" t="str">
        <f t="shared" si="112"/>
        <v/>
      </c>
    </row>
    <row r="5725" spans="4:8" x14ac:dyDescent="0.25">
      <c r="D5725" s="100"/>
      <c r="G5725" s="19" t="str">
        <f>IFERROR(VLOOKUP($D5725,LISTA!$A$2:$J$9990,8,0),"")</f>
        <v/>
      </c>
      <c r="H5725" s="40" t="str">
        <f t="shared" si="112"/>
        <v/>
      </c>
    </row>
    <row r="5726" spans="4:8" x14ac:dyDescent="0.25">
      <c r="D5726" s="100"/>
      <c r="G5726" s="19" t="str">
        <f>IFERROR(VLOOKUP($D5726,LISTA!$A$2:$J$9990,8,0),"")</f>
        <v/>
      </c>
      <c r="H5726" s="40" t="str">
        <f t="shared" si="112"/>
        <v/>
      </c>
    </row>
    <row r="5727" spans="4:8" x14ac:dyDescent="0.25">
      <c r="D5727" s="100"/>
      <c r="G5727" s="19" t="str">
        <f>IFERROR(VLOOKUP($D5727,LISTA!$A$2:$J$9990,8,0),"")</f>
        <v/>
      </c>
      <c r="H5727" s="40" t="str">
        <f t="shared" si="112"/>
        <v/>
      </c>
    </row>
    <row r="5728" spans="4:8" x14ac:dyDescent="0.25">
      <c r="D5728" s="100"/>
      <c r="G5728" s="19" t="str">
        <f>IFERROR(VLOOKUP($D5728,LISTA!$A$2:$J$9990,8,0),"")</f>
        <v/>
      </c>
      <c r="H5728" s="40" t="str">
        <f t="shared" si="112"/>
        <v/>
      </c>
    </row>
    <row r="5729" spans="4:8" x14ac:dyDescent="0.25">
      <c r="D5729" s="100"/>
      <c r="G5729" s="19" t="str">
        <f>IFERROR(VLOOKUP($D5729,LISTA!$A$2:$J$9990,8,0),"")</f>
        <v/>
      </c>
      <c r="H5729" s="40" t="str">
        <f t="shared" si="112"/>
        <v/>
      </c>
    </row>
    <row r="5730" spans="4:8" x14ac:dyDescent="0.25">
      <c r="D5730" s="100"/>
      <c r="G5730" s="19" t="str">
        <f>IFERROR(VLOOKUP($D5730,LISTA!$A$2:$J$9990,8,0),"")</f>
        <v/>
      </c>
      <c r="H5730" s="40" t="str">
        <f t="shared" si="112"/>
        <v/>
      </c>
    </row>
    <row r="5731" spans="4:8" x14ac:dyDescent="0.25">
      <c r="D5731" s="100"/>
      <c r="G5731" s="19" t="str">
        <f>IFERROR(VLOOKUP($D5731,LISTA!$A$2:$J$9990,8,0),"")</f>
        <v/>
      </c>
      <c r="H5731" s="40" t="str">
        <f t="shared" si="112"/>
        <v/>
      </c>
    </row>
    <row r="5732" spans="4:8" x14ac:dyDescent="0.25">
      <c r="D5732" s="100"/>
      <c r="G5732" s="19" t="str">
        <f>IFERROR(VLOOKUP($D5732,LISTA!$A$2:$J$9990,8,0),"")</f>
        <v/>
      </c>
      <c r="H5732" s="40" t="str">
        <f t="shared" si="112"/>
        <v/>
      </c>
    </row>
    <row r="5733" spans="4:8" x14ac:dyDescent="0.25">
      <c r="D5733" s="100"/>
      <c r="G5733" s="19" t="str">
        <f>IFERROR(VLOOKUP($D5733,LISTA!$A$2:$J$9990,8,0),"")</f>
        <v/>
      </c>
      <c r="H5733" s="40" t="str">
        <f t="shared" si="112"/>
        <v/>
      </c>
    </row>
    <row r="5734" spans="4:8" x14ac:dyDescent="0.25">
      <c r="D5734" s="100"/>
      <c r="G5734" s="19" t="str">
        <f>IFERROR(VLOOKUP($D5734,LISTA!$A$2:$J$9990,8,0),"")</f>
        <v/>
      </c>
      <c r="H5734" s="40" t="str">
        <f t="shared" si="112"/>
        <v/>
      </c>
    </row>
    <row r="5735" spans="4:8" x14ac:dyDescent="0.25">
      <c r="D5735" s="100"/>
      <c r="G5735" s="19" t="str">
        <f>IFERROR(VLOOKUP($D5735,LISTA!$A$2:$J$9990,8,0),"")</f>
        <v/>
      </c>
      <c r="H5735" s="40" t="str">
        <f t="shared" si="112"/>
        <v/>
      </c>
    </row>
    <row r="5736" spans="4:8" x14ac:dyDescent="0.25">
      <c r="D5736" s="100"/>
      <c r="G5736" s="19" t="str">
        <f>IFERROR(VLOOKUP($D5736,LISTA!$A$2:$J$9990,8,0),"")</f>
        <v/>
      </c>
      <c r="H5736" s="40" t="str">
        <f t="shared" si="112"/>
        <v/>
      </c>
    </row>
    <row r="5737" spans="4:8" x14ac:dyDescent="0.25">
      <c r="D5737" s="100"/>
      <c r="G5737" s="19" t="str">
        <f>IFERROR(VLOOKUP($D5737,LISTA!$A$2:$J$9990,8,0),"")</f>
        <v/>
      </c>
      <c r="H5737" s="40" t="str">
        <f t="shared" si="112"/>
        <v/>
      </c>
    </row>
    <row r="5738" spans="4:8" x14ac:dyDescent="0.25">
      <c r="D5738" s="100"/>
      <c r="G5738" s="19" t="str">
        <f>IFERROR(VLOOKUP($D5738,LISTA!$A$2:$J$9990,8,0),"")</f>
        <v/>
      </c>
      <c r="H5738" s="40" t="str">
        <f t="shared" si="112"/>
        <v/>
      </c>
    </row>
    <row r="5739" spans="4:8" x14ac:dyDescent="0.25">
      <c r="D5739" s="100"/>
      <c r="G5739" s="19" t="str">
        <f>IFERROR(VLOOKUP($D5739,LISTA!$A$2:$J$9990,8,0),"")</f>
        <v/>
      </c>
      <c r="H5739" s="40" t="str">
        <f t="shared" si="112"/>
        <v/>
      </c>
    </row>
    <row r="5740" spans="4:8" x14ac:dyDescent="0.25">
      <c r="D5740" s="100"/>
      <c r="G5740" s="19" t="str">
        <f>IFERROR(VLOOKUP($D5740,LISTA!$A$2:$J$9990,8,0),"")</f>
        <v/>
      </c>
      <c r="H5740" s="40" t="str">
        <f t="shared" si="112"/>
        <v/>
      </c>
    </row>
    <row r="5741" spans="4:8" x14ac:dyDescent="0.25">
      <c r="D5741" s="100"/>
      <c r="G5741" s="19" t="str">
        <f>IFERROR(VLOOKUP($D5741,LISTA!$A$2:$J$9990,8,0),"")</f>
        <v/>
      </c>
      <c r="H5741" s="40" t="str">
        <f t="shared" si="112"/>
        <v/>
      </c>
    </row>
    <row r="5742" spans="4:8" x14ac:dyDescent="0.25">
      <c r="D5742" s="100"/>
      <c r="G5742" s="19" t="str">
        <f>IFERROR(VLOOKUP($D5742,LISTA!$A$2:$J$9990,8,0),"")</f>
        <v/>
      </c>
      <c r="H5742" s="40" t="str">
        <f t="shared" si="112"/>
        <v/>
      </c>
    </row>
    <row r="5743" spans="4:8" x14ac:dyDescent="0.25">
      <c r="D5743" s="100"/>
      <c r="G5743" s="19" t="str">
        <f>IFERROR(VLOOKUP($D5743,LISTA!$A$2:$J$9990,8,0),"")</f>
        <v/>
      </c>
      <c r="H5743" s="40" t="str">
        <f t="shared" si="112"/>
        <v/>
      </c>
    </row>
    <row r="5744" spans="4:8" x14ac:dyDescent="0.25">
      <c r="D5744" s="100"/>
      <c r="G5744" s="19" t="str">
        <f>IFERROR(VLOOKUP($D5744,LISTA!$A$2:$J$9990,8,0),"")</f>
        <v/>
      </c>
      <c r="H5744" s="40" t="str">
        <f t="shared" si="112"/>
        <v/>
      </c>
    </row>
    <row r="5745" spans="4:8" x14ac:dyDescent="0.25">
      <c r="D5745" s="100"/>
      <c r="G5745" s="19" t="str">
        <f>IFERROR(VLOOKUP($D5745,LISTA!$A$2:$J$9990,8,0),"")</f>
        <v/>
      </c>
      <c r="H5745" s="40" t="str">
        <f t="shared" si="112"/>
        <v/>
      </c>
    </row>
    <row r="5746" spans="4:8" x14ac:dyDescent="0.25">
      <c r="D5746" s="100"/>
      <c r="G5746" s="19" t="str">
        <f>IFERROR(VLOOKUP($D5746,LISTA!$A$2:$J$9990,8,0),"")</f>
        <v/>
      </c>
      <c r="H5746" s="40" t="str">
        <f t="shared" si="112"/>
        <v/>
      </c>
    </row>
    <row r="5747" spans="4:8" x14ac:dyDescent="0.25">
      <c r="D5747" s="100"/>
      <c r="G5747" s="19" t="str">
        <f>IFERROR(VLOOKUP($D5747,LISTA!$A$2:$J$9990,8,0),"")</f>
        <v/>
      </c>
      <c r="H5747" s="40" t="str">
        <f t="shared" si="112"/>
        <v/>
      </c>
    </row>
    <row r="5748" spans="4:8" x14ac:dyDescent="0.25">
      <c r="D5748" s="100"/>
      <c r="G5748" s="19" t="str">
        <f>IFERROR(VLOOKUP($D5748,LISTA!$A$2:$J$9990,8,0),"")</f>
        <v/>
      </c>
      <c r="H5748" s="40" t="str">
        <f t="shared" si="112"/>
        <v/>
      </c>
    </row>
    <row r="5749" spans="4:8" x14ac:dyDescent="0.25">
      <c r="D5749" s="100"/>
      <c r="G5749" s="19" t="str">
        <f>IFERROR(VLOOKUP($D5749,LISTA!$A$2:$J$9990,8,0),"")</f>
        <v/>
      </c>
      <c r="H5749" s="40" t="str">
        <f t="shared" si="112"/>
        <v/>
      </c>
    </row>
    <row r="5750" spans="4:8" x14ac:dyDescent="0.25">
      <c r="D5750" s="100"/>
      <c r="G5750" s="19" t="str">
        <f>IFERROR(VLOOKUP($D5750,LISTA!$A$2:$J$9990,8,0),"")</f>
        <v/>
      </c>
      <c r="H5750" s="40" t="str">
        <f t="shared" si="112"/>
        <v/>
      </c>
    </row>
    <row r="5751" spans="4:8" x14ac:dyDescent="0.25">
      <c r="D5751" s="100"/>
      <c r="G5751" s="19" t="str">
        <f>IFERROR(VLOOKUP($D5751,LISTA!$A$2:$J$9990,8,0),"")</f>
        <v/>
      </c>
      <c r="H5751" s="40" t="str">
        <f t="shared" si="112"/>
        <v/>
      </c>
    </row>
    <row r="5752" spans="4:8" x14ac:dyDescent="0.25">
      <c r="D5752" s="100"/>
      <c r="G5752" s="19" t="str">
        <f>IFERROR(VLOOKUP($D5752,LISTA!$A$2:$J$9990,8,0),"")</f>
        <v/>
      </c>
      <c r="H5752" s="40" t="str">
        <f t="shared" si="112"/>
        <v/>
      </c>
    </row>
    <row r="5753" spans="4:8" x14ac:dyDescent="0.25">
      <c r="D5753" s="100"/>
      <c r="G5753" s="19" t="str">
        <f>IFERROR(VLOOKUP($D5753,LISTA!$A$2:$J$9990,8,0),"")</f>
        <v/>
      </c>
      <c r="H5753" s="40" t="str">
        <f t="shared" si="112"/>
        <v/>
      </c>
    </row>
    <row r="5754" spans="4:8" x14ac:dyDescent="0.25">
      <c r="D5754" s="100"/>
      <c r="G5754" s="19" t="str">
        <f>IFERROR(VLOOKUP($D5754,LISTA!$A$2:$J$9990,8,0),"")</f>
        <v/>
      </c>
      <c r="H5754" s="40" t="str">
        <f t="shared" si="112"/>
        <v/>
      </c>
    </row>
    <row r="5755" spans="4:8" x14ac:dyDescent="0.25">
      <c r="D5755" s="100"/>
      <c r="G5755" s="19" t="str">
        <f>IFERROR(VLOOKUP($D5755,LISTA!$A$2:$J$9990,8,0),"")</f>
        <v/>
      </c>
      <c r="H5755" s="40" t="str">
        <f t="shared" si="112"/>
        <v/>
      </c>
    </row>
    <row r="5756" spans="4:8" x14ac:dyDescent="0.25">
      <c r="D5756" s="100"/>
      <c r="G5756" s="19" t="str">
        <f>IFERROR(VLOOKUP($D5756,LISTA!$A$2:$J$9990,8,0),"")</f>
        <v/>
      </c>
      <c r="H5756" s="40" t="str">
        <f t="shared" si="112"/>
        <v/>
      </c>
    </row>
    <row r="5757" spans="4:8" x14ac:dyDescent="0.25">
      <c r="D5757" s="100"/>
      <c r="G5757" s="19" t="str">
        <f>IFERROR(VLOOKUP($D5757,LISTA!$A$2:$J$9990,8,0),"")</f>
        <v/>
      </c>
      <c r="H5757" s="40" t="str">
        <f t="shared" si="112"/>
        <v/>
      </c>
    </row>
    <row r="5758" spans="4:8" x14ac:dyDescent="0.25">
      <c r="D5758" s="100"/>
      <c r="G5758" s="19" t="str">
        <f>IFERROR(VLOOKUP($D5758,LISTA!$A$2:$J$9990,8,0),"")</f>
        <v/>
      </c>
      <c r="H5758" s="40" t="str">
        <f t="shared" si="112"/>
        <v/>
      </c>
    </row>
    <row r="5759" spans="4:8" x14ac:dyDescent="0.25">
      <c r="D5759" s="100"/>
      <c r="G5759" s="19" t="str">
        <f>IFERROR(VLOOKUP($D5759,LISTA!$A$2:$J$9990,8,0),"")</f>
        <v/>
      </c>
      <c r="H5759" s="40" t="str">
        <f t="shared" si="112"/>
        <v/>
      </c>
    </row>
    <row r="5760" spans="4:8" x14ac:dyDescent="0.25">
      <c r="D5760" s="100"/>
      <c r="G5760" s="19" t="str">
        <f>IFERROR(VLOOKUP($D5760,LISTA!$A$2:$J$9990,8,0),"")</f>
        <v/>
      </c>
      <c r="H5760" s="40" t="str">
        <f t="shared" si="112"/>
        <v/>
      </c>
    </row>
    <row r="5761" spans="4:8" x14ac:dyDescent="0.25">
      <c r="D5761" s="100"/>
      <c r="G5761" s="19" t="str">
        <f>IFERROR(VLOOKUP($D5761,LISTA!$A$2:$J$9990,8,0),"")</f>
        <v/>
      </c>
      <c r="H5761" s="40" t="str">
        <f t="shared" si="112"/>
        <v/>
      </c>
    </row>
    <row r="5762" spans="4:8" x14ac:dyDescent="0.25">
      <c r="D5762" s="100"/>
      <c r="G5762" s="19" t="str">
        <f>IFERROR(VLOOKUP($D5762,LISTA!$A$2:$J$9990,8,0),"")</f>
        <v/>
      </c>
      <c r="H5762" s="40" t="str">
        <f t="shared" si="112"/>
        <v/>
      </c>
    </row>
    <row r="5763" spans="4:8" x14ac:dyDescent="0.25">
      <c r="D5763" s="100"/>
      <c r="G5763" s="19" t="str">
        <f>IFERROR(VLOOKUP($D5763,LISTA!$A$2:$J$9990,8,0),"")</f>
        <v/>
      </c>
      <c r="H5763" s="40" t="str">
        <f t="shared" si="112"/>
        <v/>
      </c>
    </row>
    <row r="5764" spans="4:8" x14ac:dyDescent="0.25">
      <c r="D5764" s="100"/>
      <c r="G5764" s="19" t="str">
        <f>IFERROR(VLOOKUP($D5764,LISTA!$A$2:$J$9990,8,0),"")</f>
        <v/>
      </c>
      <c r="H5764" s="40" t="str">
        <f t="shared" si="112"/>
        <v/>
      </c>
    </row>
    <row r="5765" spans="4:8" x14ac:dyDescent="0.25">
      <c r="D5765" s="100"/>
      <c r="G5765" s="19" t="str">
        <f>IFERROR(VLOOKUP($D5765,LISTA!$A$2:$J$9990,8,0),"")</f>
        <v/>
      </c>
      <c r="H5765" s="40" t="str">
        <f t="shared" ref="H5765:H5828" si="113">IF(OR(G5765=$K$10,G5765=$K$11,G5765=$K$14,G5765=$K$15,G5765=$K$16,G5765=$K$17,G5765=$K$18,G5765=$K$19,G5765=$K$20,G5765=$K$21,G5765=$K$22,G5765=$K$23,G5765=$K$24,G5765=$K$25,G5765=$K$26,G5765=$K$27,G5765=$K$28),$K$9,IF(OR(G5765=$K$32,G5765=$K$33),$K$31,IF(OR(G5765=$K$38),$K$37,"")))</f>
        <v/>
      </c>
    </row>
    <row r="5766" spans="4:8" x14ac:dyDescent="0.25">
      <c r="D5766" s="100"/>
      <c r="G5766" s="19" t="str">
        <f>IFERROR(VLOOKUP($D5766,LISTA!$A$2:$J$9990,8,0),"")</f>
        <v/>
      </c>
      <c r="H5766" s="40" t="str">
        <f t="shared" si="113"/>
        <v/>
      </c>
    </row>
    <row r="5767" spans="4:8" x14ac:dyDescent="0.25">
      <c r="D5767" s="100"/>
      <c r="G5767" s="19" t="str">
        <f>IFERROR(VLOOKUP($D5767,LISTA!$A$2:$J$9990,8,0),"")</f>
        <v/>
      </c>
      <c r="H5767" s="40" t="str">
        <f t="shared" si="113"/>
        <v/>
      </c>
    </row>
    <row r="5768" spans="4:8" x14ac:dyDescent="0.25">
      <c r="D5768" s="100"/>
      <c r="G5768" s="19" t="str">
        <f>IFERROR(VLOOKUP($D5768,LISTA!$A$2:$J$9990,8,0),"")</f>
        <v/>
      </c>
      <c r="H5768" s="40" t="str">
        <f t="shared" si="113"/>
        <v/>
      </c>
    </row>
    <row r="5769" spans="4:8" x14ac:dyDescent="0.25">
      <c r="D5769" s="100"/>
      <c r="G5769" s="19" t="str">
        <f>IFERROR(VLOOKUP($D5769,LISTA!$A$2:$J$9990,8,0),"")</f>
        <v/>
      </c>
      <c r="H5769" s="40" t="str">
        <f t="shared" si="113"/>
        <v/>
      </c>
    </row>
    <row r="5770" spans="4:8" x14ac:dyDescent="0.25">
      <c r="D5770" s="100"/>
      <c r="G5770" s="19" t="str">
        <f>IFERROR(VLOOKUP($D5770,LISTA!$A$2:$J$9990,8,0),"")</f>
        <v/>
      </c>
      <c r="H5770" s="40" t="str">
        <f t="shared" si="113"/>
        <v/>
      </c>
    </row>
    <row r="5771" spans="4:8" x14ac:dyDescent="0.25">
      <c r="D5771" s="100"/>
      <c r="G5771" s="19" t="str">
        <f>IFERROR(VLOOKUP($D5771,LISTA!$A$2:$J$9990,8,0),"")</f>
        <v/>
      </c>
      <c r="H5771" s="40" t="str">
        <f t="shared" si="113"/>
        <v/>
      </c>
    </row>
    <row r="5772" spans="4:8" x14ac:dyDescent="0.25">
      <c r="D5772" s="100"/>
      <c r="G5772" s="19" t="str">
        <f>IFERROR(VLOOKUP($D5772,LISTA!$A$2:$J$9990,8,0),"")</f>
        <v/>
      </c>
      <c r="H5772" s="40" t="str">
        <f t="shared" si="113"/>
        <v/>
      </c>
    </row>
    <row r="5773" spans="4:8" x14ac:dyDescent="0.25">
      <c r="D5773" s="100"/>
      <c r="G5773" s="19" t="str">
        <f>IFERROR(VLOOKUP($D5773,LISTA!$A$2:$J$9990,8,0),"")</f>
        <v/>
      </c>
      <c r="H5773" s="40" t="str">
        <f t="shared" si="113"/>
        <v/>
      </c>
    </row>
    <row r="5774" spans="4:8" x14ac:dyDescent="0.25">
      <c r="D5774" s="100"/>
      <c r="G5774" s="19" t="str">
        <f>IFERROR(VLOOKUP($D5774,LISTA!$A$2:$J$9990,8,0),"")</f>
        <v/>
      </c>
      <c r="H5774" s="40" t="str">
        <f t="shared" si="113"/>
        <v/>
      </c>
    </row>
    <row r="5775" spans="4:8" x14ac:dyDescent="0.25">
      <c r="D5775" s="100"/>
      <c r="G5775" s="19" t="str">
        <f>IFERROR(VLOOKUP($D5775,LISTA!$A$2:$J$9990,8,0),"")</f>
        <v/>
      </c>
      <c r="H5775" s="40" t="str">
        <f t="shared" si="113"/>
        <v/>
      </c>
    </row>
    <row r="5776" spans="4:8" x14ac:dyDescent="0.25">
      <c r="D5776" s="100"/>
      <c r="G5776" s="19" t="str">
        <f>IFERROR(VLOOKUP($D5776,LISTA!$A$2:$J$9990,8,0),"")</f>
        <v/>
      </c>
      <c r="H5776" s="40" t="str">
        <f t="shared" si="113"/>
        <v/>
      </c>
    </row>
    <row r="5777" spans="4:8" x14ac:dyDescent="0.25">
      <c r="D5777" s="100"/>
      <c r="G5777" s="19" t="str">
        <f>IFERROR(VLOOKUP($D5777,LISTA!$A$2:$J$9990,8,0),"")</f>
        <v/>
      </c>
      <c r="H5777" s="40" t="str">
        <f t="shared" si="113"/>
        <v/>
      </c>
    </row>
    <row r="5778" spans="4:8" x14ac:dyDescent="0.25">
      <c r="D5778" s="100"/>
      <c r="G5778" s="19" t="str">
        <f>IFERROR(VLOOKUP($D5778,LISTA!$A$2:$J$9990,8,0),"")</f>
        <v/>
      </c>
      <c r="H5778" s="40" t="str">
        <f t="shared" si="113"/>
        <v/>
      </c>
    </row>
    <row r="5779" spans="4:8" x14ac:dyDescent="0.25">
      <c r="D5779" s="100"/>
      <c r="G5779" s="19" t="str">
        <f>IFERROR(VLOOKUP($D5779,LISTA!$A$2:$J$9990,8,0),"")</f>
        <v/>
      </c>
      <c r="H5779" s="40" t="str">
        <f t="shared" si="113"/>
        <v/>
      </c>
    </row>
    <row r="5780" spans="4:8" x14ac:dyDescent="0.25">
      <c r="D5780" s="100"/>
      <c r="G5780" s="19" t="str">
        <f>IFERROR(VLOOKUP($D5780,LISTA!$A$2:$J$9990,8,0),"")</f>
        <v/>
      </c>
      <c r="H5780" s="40" t="str">
        <f t="shared" si="113"/>
        <v/>
      </c>
    </row>
    <row r="5781" spans="4:8" x14ac:dyDescent="0.25">
      <c r="D5781" s="100"/>
      <c r="G5781" s="19" t="str">
        <f>IFERROR(VLOOKUP($D5781,LISTA!$A$2:$J$9990,8,0),"")</f>
        <v/>
      </c>
      <c r="H5781" s="40" t="str">
        <f t="shared" si="113"/>
        <v/>
      </c>
    </row>
    <row r="5782" spans="4:8" x14ac:dyDescent="0.25">
      <c r="D5782" s="100"/>
      <c r="G5782" s="19" t="str">
        <f>IFERROR(VLOOKUP($D5782,LISTA!$A$2:$J$9990,8,0),"")</f>
        <v/>
      </c>
      <c r="H5782" s="40" t="str">
        <f t="shared" si="113"/>
        <v/>
      </c>
    </row>
    <row r="5783" spans="4:8" x14ac:dyDescent="0.25">
      <c r="D5783" s="100"/>
      <c r="G5783" s="19" t="str">
        <f>IFERROR(VLOOKUP($D5783,LISTA!$A$2:$J$9990,8,0),"")</f>
        <v/>
      </c>
      <c r="H5783" s="40" t="str">
        <f t="shared" si="113"/>
        <v/>
      </c>
    </row>
    <row r="5784" spans="4:8" x14ac:dyDescent="0.25">
      <c r="D5784" s="100"/>
      <c r="G5784" s="19" t="str">
        <f>IFERROR(VLOOKUP($D5784,LISTA!$A$2:$J$9990,8,0),"")</f>
        <v/>
      </c>
      <c r="H5784" s="40" t="str">
        <f t="shared" si="113"/>
        <v/>
      </c>
    </row>
    <row r="5785" spans="4:8" x14ac:dyDescent="0.25">
      <c r="D5785" s="100"/>
      <c r="G5785" s="19" t="str">
        <f>IFERROR(VLOOKUP($D5785,LISTA!$A$2:$J$9990,8,0),"")</f>
        <v/>
      </c>
      <c r="H5785" s="40" t="str">
        <f t="shared" si="113"/>
        <v/>
      </c>
    </row>
    <row r="5786" spans="4:8" x14ac:dyDescent="0.25">
      <c r="D5786" s="100"/>
      <c r="G5786" s="19" t="str">
        <f>IFERROR(VLOOKUP($D5786,LISTA!$A$2:$J$9990,8,0),"")</f>
        <v/>
      </c>
      <c r="H5786" s="40" t="str">
        <f t="shared" si="113"/>
        <v/>
      </c>
    </row>
    <row r="5787" spans="4:8" x14ac:dyDescent="0.25">
      <c r="D5787" s="100"/>
      <c r="G5787" s="19" t="str">
        <f>IFERROR(VLOOKUP($D5787,LISTA!$A$2:$J$9990,8,0),"")</f>
        <v/>
      </c>
      <c r="H5787" s="40" t="str">
        <f t="shared" si="113"/>
        <v/>
      </c>
    </row>
    <row r="5788" spans="4:8" x14ac:dyDescent="0.25">
      <c r="D5788" s="100"/>
      <c r="G5788" s="19" t="str">
        <f>IFERROR(VLOOKUP($D5788,LISTA!$A$2:$J$9990,8,0),"")</f>
        <v/>
      </c>
      <c r="H5788" s="40" t="str">
        <f t="shared" si="113"/>
        <v/>
      </c>
    </row>
    <row r="5789" spans="4:8" x14ac:dyDescent="0.25">
      <c r="D5789" s="100"/>
      <c r="G5789" s="19" t="str">
        <f>IFERROR(VLOOKUP($D5789,LISTA!$A$2:$J$9990,8,0),"")</f>
        <v/>
      </c>
      <c r="H5789" s="40" t="str">
        <f t="shared" si="113"/>
        <v/>
      </c>
    </row>
    <row r="5790" spans="4:8" x14ac:dyDescent="0.25">
      <c r="D5790" s="100"/>
      <c r="G5790" s="19" t="str">
        <f>IFERROR(VLOOKUP($D5790,LISTA!$A$2:$J$9990,8,0),"")</f>
        <v/>
      </c>
      <c r="H5790" s="40" t="str">
        <f t="shared" si="113"/>
        <v/>
      </c>
    </row>
    <row r="5791" spans="4:8" x14ac:dyDescent="0.25">
      <c r="D5791" s="100"/>
      <c r="G5791" s="19" t="str">
        <f>IFERROR(VLOOKUP($D5791,LISTA!$A$2:$J$9990,8,0),"")</f>
        <v/>
      </c>
      <c r="H5791" s="40" t="str">
        <f t="shared" si="113"/>
        <v/>
      </c>
    </row>
    <row r="5792" spans="4:8" x14ac:dyDescent="0.25">
      <c r="D5792" s="100"/>
      <c r="G5792" s="19" t="str">
        <f>IFERROR(VLOOKUP($D5792,LISTA!$A$2:$J$9990,8,0),"")</f>
        <v/>
      </c>
      <c r="H5792" s="40" t="str">
        <f t="shared" si="113"/>
        <v/>
      </c>
    </row>
    <row r="5793" spans="4:8" x14ac:dyDescent="0.25">
      <c r="D5793" s="100"/>
      <c r="G5793" s="19" t="str">
        <f>IFERROR(VLOOKUP($D5793,LISTA!$A$2:$J$9990,8,0),"")</f>
        <v/>
      </c>
      <c r="H5793" s="40" t="str">
        <f t="shared" si="113"/>
        <v/>
      </c>
    </row>
    <row r="5794" spans="4:8" x14ac:dyDescent="0.25">
      <c r="D5794" s="100"/>
      <c r="G5794" s="19" t="str">
        <f>IFERROR(VLOOKUP($D5794,LISTA!$A$2:$J$9990,8,0),"")</f>
        <v/>
      </c>
      <c r="H5794" s="40" t="str">
        <f t="shared" si="113"/>
        <v/>
      </c>
    </row>
    <row r="5795" spans="4:8" x14ac:dyDescent="0.25">
      <c r="D5795" s="100"/>
      <c r="G5795" s="19" t="str">
        <f>IFERROR(VLOOKUP($D5795,LISTA!$A$2:$J$9990,8,0),"")</f>
        <v/>
      </c>
      <c r="H5795" s="40" t="str">
        <f t="shared" si="113"/>
        <v/>
      </c>
    </row>
    <row r="5796" spans="4:8" x14ac:dyDescent="0.25">
      <c r="D5796" s="100"/>
      <c r="G5796" s="19" t="str">
        <f>IFERROR(VLOOKUP($D5796,LISTA!$A$2:$J$9990,8,0),"")</f>
        <v/>
      </c>
      <c r="H5796" s="40" t="str">
        <f t="shared" si="113"/>
        <v/>
      </c>
    </row>
    <row r="5797" spans="4:8" x14ac:dyDescent="0.25">
      <c r="D5797" s="100"/>
      <c r="G5797" s="19" t="str">
        <f>IFERROR(VLOOKUP($D5797,LISTA!$A$2:$J$9990,8,0),"")</f>
        <v/>
      </c>
      <c r="H5797" s="40" t="str">
        <f t="shared" si="113"/>
        <v/>
      </c>
    </row>
    <row r="5798" spans="4:8" x14ac:dyDescent="0.25">
      <c r="D5798" s="100"/>
      <c r="G5798" s="19" t="str">
        <f>IFERROR(VLOOKUP($D5798,LISTA!$A$2:$J$9990,8,0),"")</f>
        <v/>
      </c>
      <c r="H5798" s="40" t="str">
        <f t="shared" si="113"/>
        <v/>
      </c>
    </row>
    <row r="5799" spans="4:8" x14ac:dyDescent="0.25">
      <c r="D5799" s="100"/>
      <c r="G5799" s="19" t="str">
        <f>IFERROR(VLOOKUP($D5799,LISTA!$A$2:$J$9990,8,0),"")</f>
        <v/>
      </c>
      <c r="H5799" s="40" t="str">
        <f t="shared" si="113"/>
        <v/>
      </c>
    </row>
    <row r="5800" spans="4:8" x14ac:dyDescent="0.25">
      <c r="D5800" s="100"/>
      <c r="G5800" s="19" t="str">
        <f>IFERROR(VLOOKUP($D5800,LISTA!$A$2:$J$9990,8,0),"")</f>
        <v/>
      </c>
      <c r="H5800" s="40" t="str">
        <f t="shared" si="113"/>
        <v/>
      </c>
    </row>
    <row r="5801" spans="4:8" x14ac:dyDescent="0.25">
      <c r="D5801" s="100"/>
      <c r="G5801" s="19" t="str">
        <f>IFERROR(VLOOKUP($D5801,LISTA!$A$2:$J$9990,8,0),"")</f>
        <v/>
      </c>
      <c r="H5801" s="40" t="str">
        <f t="shared" si="113"/>
        <v/>
      </c>
    </row>
    <row r="5802" spans="4:8" x14ac:dyDescent="0.25">
      <c r="D5802" s="100"/>
      <c r="G5802" s="19" t="str">
        <f>IFERROR(VLOOKUP($D5802,LISTA!$A$2:$J$9990,8,0),"")</f>
        <v/>
      </c>
      <c r="H5802" s="40" t="str">
        <f t="shared" si="113"/>
        <v/>
      </c>
    </row>
    <row r="5803" spans="4:8" x14ac:dyDescent="0.25">
      <c r="D5803" s="100"/>
      <c r="G5803" s="19" t="str">
        <f>IFERROR(VLOOKUP($D5803,LISTA!$A$2:$J$9990,8,0),"")</f>
        <v/>
      </c>
      <c r="H5803" s="40" t="str">
        <f t="shared" si="113"/>
        <v/>
      </c>
    </row>
    <row r="5804" spans="4:8" x14ac:dyDescent="0.25">
      <c r="D5804" s="100"/>
      <c r="G5804" s="19" t="str">
        <f>IFERROR(VLOOKUP($D5804,LISTA!$A$2:$J$9990,8,0),"")</f>
        <v/>
      </c>
      <c r="H5804" s="40" t="str">
        <f t="shared" si="113"/>
        <v/>
      </c>
    </row>
    <row r="5805" spans="4:8" x14ac:dyDescent="0.25">
      <c r="D5805" s="100"/>
      <c r="G5805" s="19" t="str">
        <f>IFERROR(VLOOKUP($D5805,LISTA!$A$2:$J$9990,8,0),"")</f>
        <v/>
      </c>
      <c r="H5805" s="40" t="str">
        <f t="shared" si="113"/>
        <v/>
      </c>
    </row>
    <row r="5806" spans="4:8" x14ac:dyDescent="0.25">
      <c r="D5806" s="100"/>
      <c r="G5806" s="19" t="str">
        <f>IFERROR(VLOOKUP($D5806,LISTA!$A$2:$J$9990,8,0),"")</f>
        <v/>
      </c>
      <c r="H5806" s="40" t="str">
        <f t="shared" si="113"/>
        <v/>
      </c>
    </row>
    <row r="5807" spans="4:8" x14ac:dyDescent="0.25">
      <c r="D5807" s="100"/>
      <c r="G5807" s="19" t="str">
        <f>IFERROR(VLOOKUP($D5807,LISTA!$A$2:$J$9990,8,0),"")</f>
        <v/>
      </c>
      <c r="H5807" s="40" t="str">
        <f t="shared" si="113"/>
        <v/>
      </c>
    </row>
    <row r="5808" spans="4:8" x14ac:dyDescent="0.25">
      <c r="D5808" s="100"/>
      <c r="G5808" s="19" t="str">
        <f>IFERROR(VLOOKUP($D5808,LISTA!$A$2:$J$9990,8,0),"")</f>
        <v/>
      </c>
      <c r="H5808" s="40" t="str">
        <f t="shared" si="113"/>
        <v/>
      </c>
    </row>
    <row r="5809" spans="4:8" x14ac:dyDescent="0.25">
      <c r="D5809" s="100"/>
      <c r="G5809" s="19" t="str">
        <f>IFERROR(VLOOKUP($D5809,LISTA!$A$2:$J$9990,8,0),"")</f>
        <v/>
      </c>
      <c r="H5809" s="40" t="str">
        <f t="shared" si="113"/>
        <v/>
      </c>
    </row>
    <row r="5810" spans="4:8" x14ac:dyDescent="0.25">
      <c r="D5810" s="100"/>
      <c r="G5810" s="19" t="str">
        <f>IFERROR(VLOOKUP($D5810,LISTA!$A$2:$J$9990,8,0),"")</f>
        <v/>
      </c>
      <c r="H5810" s="40" t="str">
        <f t="shared" si="113"/>
        <v/>
      </c>
    </row>
    <row r="5811" spans="4:8" x14ac:dyDescent="0.25">
      <c r="D5811" s="100"/>
      <c r="G5811" s="19" t="str">
        <f>IFERROR(VLOOKUP($D5811,LISTA!$A$2:$J$9990,8,0),"")</f>
        <v/>
      </c>
      <c r="H5811" s="40" t="str">
        <f t="shared" si="113"/>
        <v/>
      </c>
    </row>
    <row r="5812" spans="4:8" x14ac:dyDescent="0.25">
      <c r="D5812" s="100"/>
      <c r="G5812" s="19" t="str">
        <f>IFERROR(VLOOKUP($D5812,LISTA!$A$2:$J$9990,8,0),"")</f>
        <v/>
      </c>
      <c r="H5812" s="40" t="str">
        <f t="shared" si="113"/>
        <v/>
      </c>
    </row>
    <row r="5813" spans="4:8" x14ac:dyDescent="0.25">
      <c r="D5813" s="100"/>
      <c r="G5813" s="19" t="str">
        <f>IFERROR(VLOOKUP($D5813,LISTA!$A$2:$J$9990,8,0),"")</f>
        <v/>
      </c>
      <c r="H5813" s="40" t="str">
        <f t="shared" si="113"/>
        <v/>
      </c>
    </row>
    <row r="5814" spans="4:8" x14ac:dyDescent="0.25">
      <c r="D5814" s="100"/>
      <c r="G5814" s="19" t="str">
        <f>IFERROR(VLOOKUP($D5814,LISTA!$A$2:$J$9990,8,0),"")</f>
        <v/>
      </c>
      <c r="H5814" s="40" t="str">
        <f t="shared" si="113"/>
        <v/>
      </c>
    </row>
    <row r="5815" spans="4:8" x14ac:dyDescent="0.25">
      <c r="D5815" s="100"/>
      <c r="G5815" s="19" t="str">
        <f>IFERROR(VLOOKUP($D5815,LISTA!$A$2:$J$9990,8,0),"")</f>
        <v/>
      </c>
      <c r="H5815" s="40" t="str">
        <f t="shared" si="113"/>
        <v/>
      </c>
    </row>
    <row r="5816" spans="4:8" x14ac:dyDescent="0.25">
      <c r="D5816" s="100"/>
      <c r="G5816" s="19" t="str">
        <f>IFERROR(VLOOKUP($D5816,LISTA!$A$2:$J$9990,8,0),"")</f>
        <v/>
      </c>
      <c r="H5816" s="40" t="str">
        <f t="shared" si="113"/>
        <v/>
      </c>
    </row>
    <row r="5817" spans="4:8" x14ac:dyDescent="0.25">
      <c r="D5817" s="100"/>
      <c r="G5817" s="19" t="str">
        <f>IFERROR(VLOOKUP($D5817,LISTA!$A$2:$J$9990,8,0),"")</f>
        <v/>
      </c>
      <c r="H5817" s="40" t="str">
        <f t="shared" si="113"/>
        <v/>
      </c>
    </row>
    <row r="5818" spans="4:8" x14ac:dyDescent="0.25">
      <c r="D5818" s="100"/>
      <c r="G5818" s="19" t="str">
        <f>IFERROR(VLOOKUP($D5818,LISTA!$A$2:$J$9990,8,0),"")</f>
        <v/>
      </c>
      <c r="H5818" s="40" t="str">
        <f t="shared" si="113"/>
        <v/>
      </c>
    </row>
    <row r="5819" spans="4:8" x14ac:dyDescent="0.25">
      <c r="D5819" s="100"/>
      <c r="G5819" s="19" t="str">
        <f>IFERROR(VLOOKUP($D5819,LISTA!$A$2:$J$9990,8,0),"")</f>
        <v/>
      </c>
      <c r="H5819" s="40" t="str">
        <f t="shared" si="113"/>
        <v/>
      </c>
    </row>
    <row r="5820" spans="4:8" x14ac:dyDescent="0.25">
      <c r="D5820" s="100"/>
      <c r="G5820" s="19" t="str">
        <f>IFERROR(VLOOKUP($D5820,LISTA!$A$2:$J$9990,8,0),"")</f>
        <v/>
      </c>
      <c r="H5820" s="40" t="str">
        <f t="shared" si="113"/>
        <v/>
      </c>
    </row>
    <row r="5821" spans="4:8" x14ac:dyDescent="0.25">
      <c r="D5821" s="100"/>
      <c r="G5821" s="19" t="str">
        <f>IFERROR(VLOOKUP($D5821,LISTA!$A$2:$J$9990,8,0),"")</f>
        <v/>
      </c>
      <c r="H5821" s="40" t="str">
        <f t="shared" si="113"/>
        <v/>
      </c>
    </row>
    <row r="5822" spans="4:8" x14ac:dyDescent="0.25">
      <c r="D5822" s="100"/>
      <c r="G5822" s="19" t="str">
        <f>IFERROR(VLOOKUP($D5822,LISTA!$A$2:$J$9990,8,0),"")</f>
        <v/>
      </c>
      <c r="H5822" s="40" t="str">
        <f t="shared" si="113"/>
        <v/>
      </c>
    </row>
    <row r="5823" spans="4:8" x14ac:dyDescent="0.25">
      <c r="D5823" s="100"/>
      <c r="G5823" s="19" t="str">
        <f>IFERROR(VLOOKUP($D5823,LISTA!$A$2:$J$9990,8,0),"")</f>
        <v/>
      </c>
      <c r="H5823" s="40" t="str">
        <f t="shared" si="113"/>
        <v/>
      </c>
    </row>
    <row r="5824" spans="4:8" x14ac:dyDescent="0.25">
      <c r="D5824" s="100"/>
      <c r="G5824" s="19" t="str">
        <f>IFERROR(VLOOKUP($D5824,LISTA!$A$2:$J$9990,8,0),"")</f>
        <v/>
      </c>
      <c r="H5824" s="40" t="str">
        <f t="shared" si="113"/>
        <v/>
      </c>
    </row>
    <row r="5825" spans="4:8" x14ac:dyDescent="0.25">
      <c r="D5825" s="100"/>
      <c r="G5825" s="19" t="str">
        <f>IFERROR(VLOOKUP($D5825,LISTA!$A$2:$J$9990,8,0),"")</f>
        <v/>
      </c>
      <c r="H5825" s="40" t="str">
        <f t="shared" si="113"/>
        <v/>
      </c>
    </row>
    <row r="5826" spans="4:8" x14ac:dyDescent="0.25">
      <c r="D5826" s="100"/>
      <c r="G5826" s="19" t="str">
        <f>IFERROR(VLOOKUP($D5826,LISTA!$A$2:$J$9990,8,0),"")</f>
        <v/>
      </c>
      <c r="H5826" s="40" t="str">
        <f t="shared" si="113"/>
        <v/>
      </c>
    </row>
    <row r="5827" spans="4:8" x14ac:dyDescent="0.25">
      <c r="D5827" s="100"/>
      <c r="G5827" s="19" t="str">
        <f>IFERROR(VLOOKUP($D5827,LISTA!$A$2:$J$9990,8,0),"")</f>
        <v/>
      </c>
      <c r="H5827" s="40" t="str">
        <f t="shared" si="113"/>
        <v/>
      </c>
    </row>
    <row r="5828" spans="4:8" x14ac:dyDescent="0.25">
      <c r="D5828" s="100"/>
      <c r="G5828" s="19" t="str">
        <f>IFERROR(VLOOKUP($D5828,LISTA!$A$2:$J$9990,8,0),"")</f>
        <v/>
      </c>
      <c r="H5828" s="40" t="str">
        <f t="shared" si="113"/>
        <v/>
      </c>
    </row>
    <row r="5829" spans="4:8" x14ac:dyDescent="0.25">
      <c r="D5829" s="100"/>
      <c r="G5829" s="19" t="str">
        <f>IFERROR(VLOOKUP($D5829,LISTA!$A$2:$J$9990,8,0),"")</f>
        <v/>
      </c>
      <c r="H5829" s="40" t="str">
        <f t="shared" ref="H5829:H5892" si="114">IF(OR(G5829=$K$10,G5829=$K$11,G5829=$K$14,G5829=$K$15,G5829=$K$16,G5829=$K$17,G5829=$K$18,G5829=$K$19,G5829=$K$20,G5829=$K$21,G5829=$K$22,G5829=$K$23,G5829=$K$24,G5829=$K$25,G5829=$K$26,G5829=$K$27,G5829=$K$28),$K$9,IF(OR(G5829=$K$32,G5829=$K$33),$K$31,IF(OR(G5829=$K$38),$K$37,"")))</f>
        <v/>
      </c>
    </row>
    <row r="5830" spans="4:8" x14ac:dyDescent="0.25">
      <c r="D5830" s="100"/>
      <c r="G5830" s="19" t="str">
        <f>IFERROR(VLOOKUP($D5830,LISTA!$A$2:$J$9990,8,0),"")</f>
        <v/>
      </c>
      <c r="H5830" s="40" t="str">
        <f t="shared" si="114"/>
        <v/>
      </c>
    </row>
    <row r="5831" spans="4:8" x14ac:dyDescent="0.25">
      <c r="D5831" s="100"/>
      <c r="G5831" s="19" t="str">
        <f>IFERROR(VLOOKUP($D5831,LISTA!$A$2:$J$9990,8,0),"")</f>
        <v/>
      </c>
      <c r="H5831" s="40" t="str">
        <f t="shared" si="114"/>
        <v/>
      </c>
    </row>
    <row r="5832" spans="4:8" x14ac:dyDescent="0.25">
      <c r="D5832" s="100"/>
      <c r="G5832" s="19" t="str">
        <f>IFERROR(VLOOKUP($D5832,LISTA!$A$2:$J$9990,8,0),"")</f>
        <v/>
      </c>
      <c r="H5832" s="40" t="str">
        <f t="shared" si="114"/>
        <v/>
      </c>
    </row>
    <row r="5833" spans="4:8" x14ac:dyDescent="0.25">
      <c r="D5833" s="100"/>
      <c r="G5833" s="19" t="str">
        <f>IFERROR(VLOOKUP($D5833,LISTA!$A$2:$J$9990,8,0),"")</f>
        <v/>
      </c>
      <c r="H5833" s="40" t="str">
        <f t="shared" si="114"/>
        <v/>
      </c>
    </row>
    <row r="5834" spans="4:8" x14ac:dyDescent="0.25">
      <c r="D5834" s="100"/>
      <c r="G5834" s="19" t="str">
        <f>IFERROR(VLOOKUP($D5834,LISTA!$A$2:$J$9990,8,0),"")</f>
        <v/>
      </c>
      <c r="H5834" s="40" t="str">
        <f t="shared" si="114"/>
        <v/>
      </c>
    </row>
    <row r="5835" spans="4:8" x14ac:dyDescent="0.25">
      <c r="D5835" s="100"/>
      <c r="G5835" s="19" t="str">
        <f>IFERROR(VLOOKUP($D5835,LISTA!$A$2:$J$9990,8,0),"")</f>
        <v/>
      </c>
      <c r="H5835" s="40" t="str">
        <f t="shared" si="114"/>
        <v/>
      </c>
    </row>
    <row r="5836" spans="4:8" x14ac:dyDescent="0.25">
      <c r="D5836" s="100"/>
      <c r="G5836" s="19" t="str">
        <f>IFERROR(VLOOKUP($D5836,LISTA!$A$2:$J$9990,8,0),"")</f>
        <v/>
      </c>
      <c r="H5836" s="40" t="str">
        <f t="shared" si="114"/>
        <v/>
      </c>
    </row>
    <row r="5837" spans="4:8" x14ac:dyDescent="0.25">
      <c r="D5837" s="100"/>
      <c r="G5837" s="19" t="str">
        <f>IFERROR(VLOOKUP($D5837,LISTA!$A$2:$J$9990,8,0),"")</f>
        <v/>
      </c>
      <c r="H5837" s="40" t="str">
        <f t="shared" si="114"/>
        <v/>
      </c>
    </row>
    <row r="5838" spans="4:8" x14ac:dyDescent="0.25">
      <c r="D5838" s="100"/>
      <c r="G5838" s="19" t="str">
        <f>IFERROR(VLOOKUP($D5838,LISTA!$A$2:$J$9990,8,0),"")</f>
        <v/>
      </c>
      <c r="H5838" s="40" t="str">
        <f t="shared" si="114"/>
        <v/>
      </c>
    </row>
    <row r="5839" spans="4:8" x14ac:dyDescent="0.25">
      <c r="D5839" s="100"/>
      <c r="G5839" s="19" t="str">
        <f>IFERROR(VLOOKUP($D5839,LISTA!$A$2:$J$9990,8,0),"")</f>
        <v/>
      </c>
      <c r="H5839" s="40" t="str">
        <f t="shared" si="114"/>
        <v/>
      </c>
    </row>
    <row r="5840" spans="4:8" x14ac:dyDescent="0.25">
      <c r="D5840" s="100"/>
      <c r="G5840" s="19" t="str">
        <f>IFERROR(VLOOKUP($D5840,LISTA!$A$2:$J$9990,8,0),"")</f>
        <v/>
      </c>
      <c r="H5840" s="40" t="str">
        <f t="shared" si="114"/>
        <v/>
      </c>
    </row>
    <row r="5841" spans="4:8" x14ac:dyDescent="0.25">
      <c r="D5841" s="100"/>
      <c r="G5841" s="19" t="str">
        <f>IFERROR(VLOOKUP($D5841,LISTA!$A$2:$J$9990,8,0),"")</f>
        <v/>
      </c>
      <c r="H5841" s="40" t="str">
        <f t="shared" si="114"/>
        <v/>
      </c>
    </row>
    <row r="5842" spans="4:8" x14ac:dyDescent="0.25">
      <c r="D5842" s="100"/>
      <c r="G5842" s="19" t="str">
        <f>IFERROR(VLOOKUP($D5842,LISTA!$A$2:$J$9990,8,0),"")</f>
        <v/>
      </c>
      <c r="H5842" s="40" t="str">
        <f t="shared" si="114"/>
        <v/>
      </c>
    </row>
    <row r="5843" spans="4:8" x14ac:dyDescent="0.25">
      <c r="D5843" s="100"/>
      <c r="G5843" s="19" t="str">
        <f>IFERROR(VLOOKUP($D5843,LISTA!$A$2:$J$9990,8,0),"")</f>
        <v/>
      </c>
      <c r="H5843" s="40" t="str">
        <f t="shared" si="114"/>
        <v/>
      </c>
    </row>
    <row r="5844" spans="4:8" x14ac:dyDescent="0.25">
      <c r="D5844" s="100"/>
      <c r="G5844" s="19" t="str">
        <f>IFERROR(VLOOKUP($D5844,LISTA!$A$2:$J$9990,8,0),"")</f>
        <v/>
      </c>
      <c r="H5844" s="40" t="str">
        <f t="shared" si="114"/>
        <v/>
      </c>
    </row>
    <row r="5845" spans="4:8" x14ac:dyDescent="0.25">
      <c r="D5845" s="100"/>
      <c r="G5845" s="19" t="str">
        <f>IFERROR(VLOOKUP($D5845,LISTA!$A$2:$J$9990,8,0),"")</f>
        <v/>
      </c>
      <c r="H5845" s="40" t="str">
        <f t="shared" si="114"/>
        <v/>
      </c>
    </row>
    <row r="5846" spans="4:8" x14ac:dyDescent="0.25">
      <c r="D5846" s="100"/>
      <c r="G5846" s="19" t="str">
        <f>IFERROR(VLOOKUP($D5846,LISTA!$A$2:$J$9990,8,0),"")</f>
        <v/>
      </c>
      <c r="H5846" s="40" t="str">
        <f t="shared" si="114"/>
        <v/>
      </c>
    </row>
    <row r="5847" spans="4:8" x14ac:dyDescent="0.25">
      <c r="D5847" s="100"/>
      <c r="G5847" s="19" t="str">
        <f>IFERROR(VLOOKUP($D5847,LISTA!$A$2:$J$9990,8,0),"")</f>
        <v/>
      </c>
      <c r="H5847" s="40" t="str">
        <f t="shared" si="114"/>
        <v/>
      </c>
    </row>
    <row r="5848" spans="4:8" x14ac:dyDescent="0.25">
      <c r="D5848" s="100"/>
      <c r="G5848" s="19" t="str">
        <f>IFERROR(VLOOKUP($D5848,LISTA!$A$2:$J$9990,8,0),"")</f>
        <v/>
      </c>
      <c r="H5848" s="40" t="str">
        <f t="shared" si="114"/>
        <v/>
      </c>
    </row>
    <row r="5849" spans="4:8" x14ac:dyDescent="0.25">
      <c r="D5849" s="100"/>
      <c r="G5849" s="19" t="str">
        <f>IFERROR(VLOOKUP($D5849,LISTA!$A$2:$J$9990,8,0),"")</f>
        <v/>
      </c>
      <c r="H5849" s="40" t="str">
        <f t="shared" si="114"/>
        <v/>
      </c>
    </row>
    <row r="5850" spans="4:8" x14ac:dyDescent="0.25">
      <c r="D5850" s="100"/>
      <c r="G5850" s="19" t="str">
        <f>IFERROR(VLOOKUP($D5850,LISTA!$A$2:$J$9990,8,0),"")</f>
        <v/>
      </c>
      <c r="H5850" s="40" t="str">
        <f t="shared" si="114"/>
        <v/>
      </c>
    </row>
    <row r="5851" spans="4:8" x14ac:dyDescent="0.25">
      <c r="D5851" s="100"/>
      <c r="G5851" s="19" t="str">
        <f>IFERROR(VLOOKUP($D5851,LISTA!$A$2:$J$9990,8,0),"")</f>
        <v/>
      </c>
      <c r="H5851" s="40" t="str">
        <f t="shared" si="114"/>
        <v/>
      </c>
    </row>
    <row r="5852" spans="4:8" x14ac:dyDescent="0.25">
      <c r="D5852" s="100"/>
      <c r="G5852" s="19" t="str">
        <f>IFERROR(VLOOKUP($D5852,LISTA!$A$2:$J$9990,8,0),"")</f>
        <v/>
      </c>
      <c r="H5852" s="40" t="str">
        <f t="shared" si="114"/>
        <v/>
      </c>
    </row>
    <row r="5853" spans="4:8" x14ac:dyDescent="0.25">
      <c r="D5853" s="100"/>
      <c r="G5853" s="19" t="str">
        <f>IFERROR(VLOOKUP($D5853,LISTA!$A$2:$J$9990,8,0),"")</f>
        <v/>
      </c>
      <c r="H5853" s="40" t="str">
        <f t="shared" si="114"/>
        <v/>
      </c>
    </row>
    <row r="5854" spans="4:8" x14ac:dyDescent="0.25">
      <c r="D5854" s="100"/>
      <c r="G5854" s="19" t="str">
        <f>IFERROR(VLOOKUP($D5854,LISTA!$A$2:$J$9990,8,0),"")</f>
        <v/>
      </c>
      <c r="H5854" s="40" t="str">
        <f t="shared" si="114"/>
        <v/>
      </c>
    </row>
    <row r="5855" spans="4:8" x14ac:dyDescent="0.25">
      <c r="D5855" s="100"/>
      <c r="G5855" s="19" t="str">
        <f>IFERROR(VLOOKUP($D5855,LISTA!$A$2:$J$9990,8,0),"")</f>
        <v/>
      </c>
      <c r="H5855" s="40" t="str">
        <f t="shared" si="114"/>
        <v/>
      </c>
    </row>
    <row r="5856" spans="4:8" x14ac:dyDescent="0.25">
      <c r="D5856" s="100"/>
      <c r="G5856" s="19" t="str">
        <f>IFERROR(VLOOKUP($D5856,LISTA!$A$2:$J$9990,8,0),"")</f>
        <v/>
      </c>
      <c r="H5856" s="40" t="str">
        <f t="shared" si="114"/>
        <v/>
      </c>
    </row>
    <row r="5857" spans="4:8" x14ac:dyDescent="0.25">
      <c r="D5857" s="100"/>
      <c r="G5857" s="19" t="str">
        <f>IFERROR(VLOOKUP($D5857,LISTA!$A$2:$J$9990,8,0),"")</f>
        <v/>
      </c>
      <c r="H5857" s="40" t="str">
        <f t="shared" si="114"/>
        <v/>
      </c>
    </row>
    <row r="5858" spans="4:8" x14ac:dyDescent="0.25">
      <c r="D5858" s="100"/>
      <c r="G5858" s="19" t="str">
        <f>IFERROR(VLOOKUP($D5858,LISTA!$A$2:$J$9990,8,0),"")</f>
        <v/>
      </c>
      <c r="H5858" s="40" t="str">
        <f t="shared" si="114"/>
        <v/>
      </c>
    </row>
    <row r="5859" spans="4:8" x14ac:dyDescent="0.25">
      <c r="D5859" s="100"/>
      <c r="G5859" s="19" t="str">
        <f>IFERROR(VLOOKUP($D5859,LISTA!$A$2:$J$9990,8,0),"")</f>
        <v/>
      </c>
      <c r="H5859" s="40" t="str">
        <f t="shared" si="114"/>
        <v/>
      </c>
    </row>
    <row r="5860" spans="4:8" x14ac:dyDescent="0.25">
      <c r="D5860" s="100"/>
      <c r="G5860" s="19" t="str">
        <f>IFERROR(VLOOKUP($D5860,LISTA!$A$2:$J$9990,8,0),"")</f>
        <v/>
      </c>
      <c r="H5860" s="40" t="str">
        <f t="shared" si="114"/>
        <v/>
      </c>
    </row>
    <row r="5861" spans="4:8" x14ac:dyDescent="0.25">
      <c r="D5861" s="100"/>
      <c r="G5861" s="19" t="str">
        <f>IFERROR(VLOOKUP($D5861,LISTA!$A$2:$J$9990,8,0),"")</f>
        <v/>
      </c>
      <c r="H5861" s="40" t="str">
        <f t="shared" si="114"/>
        <v/>
      </c>
    </row>
    <row r="5862" spans="4:8" x14ac:dyDescent="0.25">
      <c r="D5862" s="100"/>
      <c r="G5862" s="19" t="str">
        <f>IFERROR(VLOOKUP($D5862,LISTA!$A$2:$J$9990,8,0),"")</f>
        <v/>
      </c>
      <c r="H5862" s="40" t="str">
        <f t="shared" si="114"/>
        <v/>
      </c>
    </row>
    <row r="5863" spans="4:8" x14ac:dyDescent="0.25">
      <c r="D5863" s="100"/>
      <c r="G5863" s="19" t="str">
        <f>IFERROR(VLOOKUP($D5863,LISTA!$A$2:$J$9990,8,0),"")</f>
        <v/>
      </c>
      <c r="H5863" s="40" t="str">
        <f t="shared" si="114"/>
        <v/>
      </c>
    </row>
    <row r="5864" spans="4:8" x14ac:dyDescent="0.25">
      <c r="D5864" s="100"/>
      <c r="G5864" s="19" t="str">
        <f>IFERROR(VLOOKUP($D5864,LISTA!$A$2:$J$9990,8,0),"")</f>
        <v/>
      </c>
      <c r="H5864" s="40" t="str">
        <f t="shared" si="114"/>
        <v/>
      </c>
    </row>
    <row r="5865" spans="4:8" x14ac:dyDescent="0.25">
      <c r="D5865" s="100"/>
      <c r="G5865" s="19" t="str">
        <f>IFERROR(VLOOKUP($D5865,LISTA!$A$2:$J$9990,8,0),"")</f>
        <v/>
      </c>
      <c r="H5865" s="40" t="str">
        <f t="shared" si="114"/>
        <v/>
      </c>
    </row>
    <row r="5866" spans="4:8" x14ac:dyDescent="0.25">
      <c r="D5866" s="100"/>
      <c r="G5866" s="19" t="str">
        <f>IFERROR(VLOOKUP($D5866,LISTA!$A$2:$J$9990,8,0),"")</f>
        <v/>
      </c>
      <c r="H5866" s="40" t="str">
        <f t="shared" si="114"/>
        <v/>
      </c>
    </row>
    <row r="5867" spans="4:8" x14ac:dyDescent="0.25">
      <c r="D5867" s="100"/>
      <c r="G5867" s="19" t="str">
        <f>IFERROR(VLOOKUP($D5867,LISTA!$A$2:$J$9990,8,0),"")</f>
        <v/>
      </c>
      <c r="H5867" s="40" t="str">
        <f t="shared" si="114"/>
        <v/>
      </c>
    </row>
    <row r="5868" spans="4:8" x14ac:dyDescent="0.25">
      <c r="D5868" s="100"/>
      <c r="G5868" s="19" t="str">
        <f>IFERROR(VLOOKUP($D5868,LISTA!$A$2:$J$9990,8,0),"")</f>
        <v/>
      </c>
      <c r="H5868" s="40" t="str">
        <f t="shared" si="114"/>
        <v/>
      </c>
    </row>
    <row r="5869" spans="4:8" x14ac:dyDescent="0.25">
      <c r="D5869" s="100"/>
      <c r="G5869" s="19" t="str">
        <f>IFERROR(VLOOKUP($D5869,LISTA!$A$2:$J$9990,8,0),"")</f>
        <v/>
      </c>
      <c r="H5869" s="40" t="str">
        <f t="shared" si="114"/>
        <v/>
      </c>
    </row>
    <row r="5870" spans="4:8" x14ac:dyDescent="0.25">
      <c r="D5870" s="100"/>
      <c r="G5870" s="19" t="str">
        <f>IFERROR(VLOOKUP($D5870,LISTA!$A$2:$J$9990,8,0),"")</f>
        <v/>
      </c>
      <c r="H5870" s="40" t="str">
        <f t="shared" si="114"/>
        <v/>
      </c>
    </row>
    <row r="5871" spans="4:8" x14ac:dyDescent="0.25">
      <c r="D5871" s="100"/>
      <c r="G5871" s="19" t="str">
        <f>IFERROR(VLOOKUP($D5871,LISTA!$A$2:$J$9990,8,0),"")</f>
        <v/>
      </c>
      <c r="H5871" s="40" t="str">
        <f t="shared" si="114"/>
        <v/>
      </c>
    </row>
    <row r="5872" spans="4:8" x14ac:dyDescent="0.25">
      <c r="D5872" s="100"/>
      <c r="G5872" s="19" t="str">
        <f>IFERROR(VLOOKUP($D5872,LISTA!$A$2:$J$9990,8,0),"")</f>
        <v/>
      </c>
      <c r="H5872" s="40" t="str">
        <f t="shared" si="114"/>
        <v/>
      </c>
    </row>
    <row r="5873" spans="4:8" x14ac:dyDescent="0.25">
      <c r="D5873" s="100"/>
      <c r="G5873" s="19" t="str">
        <f>IFERROR(VLOOKUP($D5873,LISTA!$A$2:$J$9990,8,0),"")</f>
        <v/>
      </c>
      <c r="H5873" s="40" t="str">
        <f t="shared" si="114"/>
        <v/>
      </c>
    </row>
    <row r="5874" spans="4:8" x14ac:dyDescent="0.25">
      <c r="D5874" s="100"/>
      <c r="G5874" s="19" t="str">
        <f>IFERROR(VLOOKUP($D5874,LISTA!$A$2:$J$9990,8,0),"")</f>
        <v/>
      </c>
      <c r="H5874" s="40" t="str">
        <f t="shared" si="114"/>
        <v/>
      </c>
    </row>
    <row r="5875" spans="4:8" x14ac:dyDescent="0.25">
      <c r="D5875" s="100"/>
      <c r="G5875" s="19" t="str">
        <f>IFERROR(VLOOKUP($D5875,LISTA!$A$2:$J$9990,8,0),"")</f>
        <v/>
      </c>
      <c r="H5875" s="40" t="str">
        <f t="shared" si="114"/>
        <v/>
      </c>
    </row>
    <row r="5876" spans="4:8" x14ac:dyDescent="0.25">
      <c r="D5876" s="100"/>
      <c r="G5876" s="19" t="str">
        <f>IFERROR(VLOOKUP($D5876,LISTA!$A$2:$J$9990,8,0),"")</f>
        <v/>
      </c>
      <c r="H5876" s="40" t="str">
        <f t="shared" si="114"/>
        <v/>
      </c>
    </row>
    <row r="5877" spans="4:8" x14ac:dyDescent="0.25">
      <c r="D5877" s="100"/>
      <c r="G5877" s="19" t="str">
        <f>IFERROR(VLOOKUP($D5877,LISTA!$A$2:$J$9990,8,0),"")</f>
        <v/>
      </c>
      <c r="H5877" s="40" t="str">
        <f t="shared" si="114"/>
        <v/>
      </c>
    </row>
    <row r="5878" spans="4:8" x14ac:dyDescent="0.25">
      <c r="D5878" s="100"/>
      <c r="G5878" s="19" t="str">
        <f>IFERROR(VLOOKUP($D5878,LISTA!$A$2:$J$9990,8,0),"")</f>
        <v/>
      </c>
      <c r="H5878" s="40" t="str">
        <f t="shared" si="114"/>
        <v/>
      </c>
    </row>
    <row r="5879" spans="4:8" x14ac:dyDescent="0.25">
      <c r="D5879" s="100"/>
      <c r="G5879" s="19" t="str">
        <f>IFERROR(VLOOKUP($D5879,LISTA!$A$2:$J$9990,8,0),"")</f>
        <v/>
      </c>
      <c r="H5879" s="40" t="str">
        <f t="shared" si="114"/>
        <v/>
      </c>
    </row>
    <row r="5880" spans="4:8" x14ac:dyDescent="0.25">
      <c r="D5880" s="100"/>
      <c r="G5880" s="19" t="str">
        <f>IFERROR(VLOOKUP($D5880,LISTA!$A$2:$J$9990,8,0),"")</f>
        <v/>
      </c>
      <c r="H5880" s="40" t="str">
        <f t="shared" si="114"/>
        <v/>
      </c>
    </row>
    <row r="5881" spans="4:8" x14ac:dyDescent="0.25">
      <c r="D5881" s="100"/>
      <c r="G5881" s="19" t="str">
        <f>IFERROR(VLOOKUP($D5881,LISTA!$A$2:$J$9990,8,0),"")</f>
        <v/>
      </c>
      <c r="H5881" s="40" t="str">
        <f t="shared" si="114"/>
        <v/>
      </c>
    </row>
    <row r="5882" spans="4:8" x14ac:dyDescent="0.25">
      <c r="D5882" s="100"/>
      <c r="G5882" s="19" t="str">
        <f>IFERROR(VLOOKUP($D5882,LISTA!$A$2:$J$9990,8,0),"")</f>
        <v/>
      </c>
      <c r="H5882" s="40" t="str">
        <f t="shared" si="114"/>
        <v/>
      </c>
    </row>
    <row r="5883" spans="4:8" x14ac:dyDescent="0.25">
      <c r="D5883" s="100"/>
      <c r="G5883" s="19" t="str">
        <f>IFERROR(VLOOKUP($D5883,LISTA!$A$2:$J$9990,8,0),"")</f>
        <v/>
      </c>
      <c r="H5883" s="40" t="str">
        <f t="shared" si="114"/>
        <v/>
      </c>
    </row>
    <row r="5884" spans="4:8" x14ac:dyDescent="0.25">
      <c r="D5884" s="100"/>
      <c r="G5884" s="19" t="str">
        <f>IFERROR(VLOOKUP($D5884,LISTA!$A$2:$J$9990,8,0),"")</f>
        <v/>
      </c>
      <c r="H5884" s="40" t="str">
        <f t="shared" si="114"/>
        <v/>
      </c>
    </row>
    <row r="5885" spans="4:8" x14ac:dyDescent="0.25">
      <c r="D5885" s="100"/>
      <c r="G5885" s="19" t="str">
        <f>IFERROR(VLOOKUP($D5885,LISTA!$A$2:$J$9990,8,0),"")</f>
        <v/>
      </c>
      <c r="H5885" s="40" t="str">
        <f t="shared" si="114"/>
        <v/>
      </c>
    </row>
    <row r="5886" spans="4:8" x14ac:dyDescent="0.25">
      <c r="D5886" s="100"/>
      <c r="G5886" s="19" t="str">
        <f>IFERROR(VLOOKUP($D5886,LISTA!$A$2:$J$9990,8,0),"")</f>
        <v/>
      </c>
      <c r="H5886" s="40" t="str">
        <f t="shared" si="114"/>
        <v/>
      </c>
    </row>
    <row r="5887" spans="4:8" x14ac:dyDescent="0.25">
      <c r="D5887" s="100"/>
      <c r="G5887" s="19" t="str">
        <f>IFERROR(VLOOKUP($D5887,LISTA!$A$2:$J$9990,8,0),"")</f>
        <v/>
      </c>
      <c r="H5887" s="40" t="str">
        <f t="shared" si="114"/>
        <v/>
      </c>
    </row>
    <row r="5888" spans="4:8" x14ac:dyDescent="0.25">
      <c r="D5888" s="100"/>
      <c r="G5888" s="19" t="str">
        <f>IFERROR(VLOOKUP($D5888,LISTA!$A$2:$J$9990,8,0),"")</f>
        <v/>
      </c>
      <c r="H5888" s="40" t="str">
        <f t="shared" si="114"/>
        <v/>
      </c>
    </row>
    <row r="5889" spans="4:8" x14ac:dyDescent="0.25">
      <c r="D5889" s="100"/>
      <c r="G5889" s="19" t="str">
        <f>IFERROR(VLOOKUP($D5889,LISTA!$A$2:$J$9990,8,0),"")</f>
        <v/>
      </c>
      <c r="H5889" s="40" t="str">
        <f t="shared" si="114"/>
        <v/>
      </c>
    </row>
    <row r="5890" spans="4:8" x14ac:dyDescent="0.25">
      <c r="D5890" s="100"/>
      <c r="G5890" s="19" t="str">
        <f>IFERROR(VLOOKUP($D5890,LISTA!$A$2:$J$9990,8,0),"")</f>
        <v/>
      </c>
      <c r="H5890" s="40" t="str">
        <f t="shared" si="114"/>
        <v/>
      </c>
    </row>
    <row r="5891" spans="4:8" x14ac:dyDescent="0.25">
      <c r="D5891" s="100"/>
      <c r="G5891" s="19" t="str">
        <f>IFERROR(VLOOKUP($D5891,LISTA!$A$2:$J$9990,8,0),"")</f>
        <v/>
      </c>
      <c r="H5891" s="40" t="str">
        <f t="shared" si="114"/>
        <v/>
      </c>
    </row>
    <row r="5892" spans="4:8" x14ac:dyDescent="0.25">
      <c r="D5892" s="100"/>
      <c r="G5892" s="19" t="str">
        <f>IFERROR(VLOOKUP($D5892,LISTA!$A$2:$J$9990,8,0),"")</f>
        <v/>
      </c>
      <c r="H5892" s="40" t="str">
        <f t="shared" si="114"/>
        <v/>
      </c>
    </row>
    <row r="5893" spans="4:8" x14ac:dyDescent="0.25">
      <c r="D5893" s="100"/>
      <c r="G5893" s="19" t="str">
        <f>IFERROR(VLOOKUP($D5893,LISTA!$A$2:$J$9990,8,0),"")</f>
        <v/>
      </c>
      <c r="H5893" s="40" t="str">
        <f t="shared" ref="H5893:H5956" si="115">IF(OR(G5893=$K$10,G5893=$K$11,G5893=$K$14,G5893=$K$15,G5893=$K$16,G5893=$K$17,G5893=$K$18,G5893=$K$19,G5893=$K$20,G5893=$K$21,G5893=$K$22,G5893=$K$23,G5893=$K$24,G5893=$K$25,G5893=$K$26,G5893=$K$27,G5893=$K$28),$K$9,IF(OR(G5893=$K$32,G5893=$K$33),$K$31,IF(OR(G5893=$K$38),$K$37,"")))</f>
        <v/>
      </c>
    </row>
    <row r="5894" spans="4:8" x14ac:dyDescent="0.25">
      <c r="D5894" s="100"/>
      <c r="G5894" s="19" t="str">
        <f>IFERROR(VLOOKUP($D5894,LISTA!$A$2:$J$9990,8,0),"")</f>
        <v/>
      </c>
      <c r="H5894" s="40" t="str">
        <f t="shared" si="115"/>
        <v/>
      </c>
    </row>
    <row r="5895" spans="4:8" x14ac:dyDescent="0.25">
      <c r="D5895" s="100"/>
      <c r="G5895" s="19" t="str">
        <f>IFERROR(VLOOKUP($D5895,LISTA!$A$2:$J$9990,8,0),"")</f>
        <v/>
      </c>
      <c r="H5895" s="40" t="str">
        <f t="shared" si="115"/>
        <v/>
      </c>
    </row>
    <row r="5896" spans="4:8" x14ac:dyDescent="0.25">
      <c r="D5896" s="100"/>
      <c r="G5896" s="19" t="str">
        <f>IFERROR(VLOOKUP($D5896,LISTA!$A$2:$J$9990,8,0),"")</f>
        <v/>
      </c>
      <c r="H5896" s="40" t="str">
        <f t="shared" si="115"/>
        <v/>
      </c>
    </row>
    <row r="5897" spans="4:8" x14ac:dyDescent="0.25">
      <c r="D5897" s="100"/>
      <c r="G5897" s="19" t="str">
        <f>IFERROR(VLOOKUP($D5897,LISTA!$A$2:$J$9990,8,0),"")</f>
        <v/>
      </c>
      <c r="H5897" s="40" t="str">
        <f t="shared" si="115"/>
        <v/>
      </c>
    </row>
    <row r="5898" spans="4:8" x14ac:dyDescent="0.25">
      <c r="D5898" s="100"/>
      <c r="G5898" s="19" t="str">
        <f>IFERROR(VLOOKUP($D5898,LISTA!$A$2:$J$9990,8,0),"")</f>
        <v/>
      </c>
      <c r="H5898" s="40" t="str">
        <f t="shared" si="115"/>
        <v/>
      </c>
    </row>
    <row r="5899" spans="4:8" x14ac:dyDescent="0.25">
      <c r="D5899" s="100"/>
      <c r="G5899" s="19" t="str">
        <f>IFERROR(VLOOKUP($D5899,LISTA!$A$2:$J$9990,8,0),"")</f>
        <v/>
      </c>
      <c r="H5899" s="40" t="str">
        <f t="shared" si="115"/>
        <v/>
      </c>
    </row>
    <row r="5900" spans="4:8" x14ac:dyDescent="0.25">
      <c r="D5900" s="100"/>
      <c r="G5900" s="19" t="str">
        <f>IFERROR(VLOOKUP($D5900,LISTA!$A$2:$J$9990,8,0),"")</f>
        <v/>
      </c>
      <c r="H5900" s="40" t="str">
        <f t="shared" si="115"/>
        <v/>
      </c>
    </row>
    <row r="5901" spans="4:8" x14ac:dyDescent="0.25">
      <c r="D5901" s="100"/>
      <c r="G5901" s="19" t="str">
        <f>IFERROR(VLOOKUP($D5901,LISTA!$A$2:$J$9990,8,0),"")</f>
        <v/>
      </c>
      <c r="H5901" s="40" t="str">
        <f t="shared" si="115"/>
        <v/>
      </c>
    </row>
    <row r="5902" spans="4:8" x14ac:dyDescent="0.25">
      <c r="D5902" s="100"/>
      <c r="G5902" s="19" t="str">
        <f>IFERROR(VLOOKUP($D5902,LISTA!$A$2:$J$9990,8,0),"")</f>
        <v/>
      </c>
      <c r="H5902" s="40" t="str">
        <f t="shared" si="115"/>
        <v/>
      </c>
    </row>
    <row r="5903" spans="4:8" x14ac:dyDescent="0.25">
      <c r="D5903" s="100"/>
      <c r="G5903" s="19" t="str">
        <f>IFERROR(VLOOKUP($D5903,LISTA!$A$2:$J$9990,8,0),"")</f>
        <v/>
      </c>
      <c r="H5903" s="40" t="str">
        <f t="shared" si="115"/>
        <v/>
      </c>
    </row>
    <row r="5904" spans="4:8" x14ac:dyDescent="0.25">
      <c r="D5904" s="100"/>
      <c r="G5904" s="19" t="str">
        <f>IFERROR(VLOOKUP($D5904,LISTA!$A$2:$J$9990,8,0),"")</f>
        <v/>
      </c>
      <c r="H5904" s="40" t="str">
        <f t="shared" si="115"/>
        <v/>
      </c>
    </row>
    <row r="5905" spans="4:8" x14ac:dyDescent="0.25">
      <c r="D5905" s="100"/>
      <c r="G5905" s="19" t="str">
        <f>IFERROR(VLOOKUP($D5905,LISTA!$A$2:$J$9990,8,0),"")</f>
        <v/>
      </c>
      <c r="H5905" s="40" t="str">
        <f t="shared" si="115"/>
        <v/>
      </c>
    </row>
    <row r="5906" spans="4:8" x14ac:dyDescent="0.25">
      <c r="D5906" s="100"/>
      <c r="G5906" s="19" t="str">
        <f>IFERROR(VLOOKUP($D5906,LISTA!$A$2:$J$9990,8,0),"")</f>
        <v/>
      </c>
      <c r="H5906" s="40" t="str">
        <f t="shared" si="115"/>
        <v/>
      </c>
    </row>
    <row r="5907" spans="4:8" x14ac:dyDescent="0.25">
      <c r="D5907" s="100"/>
      <c r="G5907" s="19" t="str">
        <f>IFERROR(VLOOKUP($D5907,LISTA!$A$2:$J$9990,8,0),"")</f>
        <v/>
      </c>
      <c r="H5907" s="40" t="str">
        <f t="shared" si="115"/>
        <v/>
      </c>
    </row>
    <row r="5908" spans="4:8" x14ac:dyDescent="0.25">
      <c r="D5908" s="100"/>
      <c r="G5908" s="19" t="str">
        <f>IFERROR(VLOOKUP($D5908,LISTA!$A$2:$J$9990,8,0),"")</f>
        <v/>
      </c>
      <c r="H5908" s="40" t="str">
        <f t="shared" si="115"/>
        <v/>
      </c>
    </row>
    <row r="5909" spans="4:8" x14ac:dyDescent="0.25">
      <c r="D5909" s="100"/>
      <c r="G5909" s="19" t="str">
        <f>IFERROR(VLOOKUP($D5909,LISTA!$A$2:$J$9990,8,0),"")</f>
        <v/>
      </c>
      <c r="H5909" s="40" t="str">
        <f t="shared" si="115"/>
        <v/>
      </c>
    </row>
    <row r="5910" spans="4:8" x14ac:dyDescent="0.25">
      <c r="D5910" s="100"/>
      <c r="G5910" s="19" t="str">
        <f>IFERROR(VLOOKUP($D5910,LISTA!$A$2:$J$9990,8,0),"")</f>
        <v/>
      </c>
      <c r="H5910" s="40" t="str">
        <f t="shared" si="115"/>
        <v/>
      </c>
    </row>
    <row r="5911" spans="4:8" x14ac:dyDescent="0.25">
      <c r="D5911" s="100"/>
      <c r="G5911" s="19" t="str">
        <f>IFERROR(VLOOKUP($D5911,LISTA!$A$2:$J$9990,8,0),"")</f>
        <v/>
      </c>
      <c r="H5911" s="40" t="str">
        <f t="shared" si="115"/>
        <v/>
      </c>
    </row>
    <row r="5912" spans="4:8" x14ac:dyDescent="0.25">
      <c r="D5912" s="100"/>
      <c r="G5912" s="19" t="str">
        <f>IFERROR(VLOOKUP($D5912,LISTA!$A$2:$J$9990,8,0),"")</f>
        <v/>
      </c>
      <c r="H5912" s="40" t="str">
        <f t="shared" si="115"/>
        <v/>
      </c>
    </row>
    <row r="5913" spans="4:8" x14ac:dyDescent="0.25">
      <c r="D5913" s="100"/>
      <c r="G5913" s="19" t="str">
        <f>IFERROR(VLOOKUP($D5913,LISTA!$A$2:$J$9990,8,0),"")</f>
        <v/>
      </c>
      <c r="H5913" s="40" t="str">
        <f t="shared" si="115"/>
        <v/>
      </c>
    </row>
    <row r="5914" spans="4:8" x14ac:dyDescent="0.25">
      <c r="D5914" s="100"/>
      <c r="G5914" s="19" t="str">
        <f>IFERROR(VLOOKUP($D5914,LISTA!$A$2:$J$9990,8,0),"")</f>
        <v/>
      </c>
      <c r="H5914" s="40" t="str">
        <f t="shared" si="115"/>
        <v/>
      </c>
    </row>
    <row r="5915" spans="4:8" x14ac:dyDescent="0.25">
      <c r="D5915" s="100"/>
      <c r="G5915" s="19" t="str">
        <f>IFERROR(VLOOKUP($D5915,LISTA!$A$2:$J$9990,8,0),"")</f>
        <v/>
      </c>
      <c r="H5915" s="40" t="str">
        <f t="shared" si="115"/>
        <v/>
      </c>
    </row>
    <row r="5916" spans="4:8" x14ac:dyDescent="0.25">
      <c r="D5916" s="100"/>
      <c r="G5916" s="19" t="str">
        <f>IFERROR(VLOOKUP($D5916,LISTA!$A$2:$J$9990,8,0),"")</f>
        <v/>
      </c>
      <c r="H5916" s="40" t="str">
        <f t="shared" si="115"/>
        <v/>
      </c>
    </row>
    <row r="5917" spans="4:8" x14ac:dyDescent="0.25">
      <c r="D5917" s="100"/>
      <c r="G5917" s="19" t="str">
        <f>IFERROR(VLOOKUP($D5917,LISTA!$A$2:$J$9990,8,0),"")</f>
        <v/>
      </c>
      <c r="H5917" s="40" t="str">
        <f t="shared" si="115"/>
        <v/>
      </c>
    </row>
    <row r="5918" spans="4:8" x14ac:dyDescent="0.25">
      <c r="D5918" s="100"/>
      <c r="G5918" s="19" t="str">
        <f>IFERROR(VLOOKUP($D5918,LISTA!$A$2:$J$9990,8,0),"")</f>
        <v/>
      </c>
      <c r="H5918" s="40" t="str">
        <f t="shared" si="115"/>
        <v/>
      </c>
    </row>
    <row r="5919" spans="4:8" x14ac:dyDescent="0.25">
      <c r="D5919" s="100"/>
      <c r="G5919" s="19" t="str">
        <f>IFERROR(VLOOKUP($D5919,LISTA!$A$2:$J$9990,8,0),"")</f>
        <v/>
      </c>
      <c r="H5919" s="40" t="str">
        <f t="shared" si="115"/>
        <v/>
      </c>
    </row>
    <row r="5920" spans="4:8" x14ac:dyDescent="0.25">
      <c r="D5920" s="100"/>
      <c r="G5920" s="19" t="str">
        <f>IFERROR(VLOOKUP($D5920,LISTA!$A$2:$J$9990,8,0),"")</f>
        <v/>
      </c>
      <c r="H5920" s="40" t="str">
        <f t="shared" si="115"/>
        <v/>
      </c>
    </row>
    <row r="5921" spans="4:8" x14ac:dyDescent="0.25">
      <c r="D5921" s="100"/>
      <c r="G5921" s="19" t="str">
        <f>IFERROR(VLOOKUP($D5921,LISTA!$A$2:$J$9990,8,0),"")</f>
        <v/>
      </c>
      <c r="H5921" s="40" t="str">
        <f t="shared" si="115"/>
        <v/>
      </c>
    </row>
    <row r="5922" spans="4:8" x14ac:dyDescent="0.25">
      <c r="D5922" s="100"/>
      <c r="G5922" s="19" t="str">
        <f>IFERROR(VLOOKUP($D5922,LISTA!$A$2:$J$9990,8,0),"")</f>
        <v/>
      </c>
      <c r="H5922" s="40" t="str">
        <f t="shared" si="115"/>
        <v/>
      </c>
    </row>
    <row r="5923" spans="4:8" x14ac:dyDescent="0.25">
      <c r="D5923" s="100"/>
      <c r="G5923" s="19" t="str">
        <f>IFERROR(VLOOKUP($D5923,LISTA!$A$2:$J$9990,8,0),"")</f>
        <v/>
      </c>
      <c r="H5923" s="40" t="str">
        <f t="shared" si="115"/>
        <v/>
      </c>
    </row>
    <row r="5924" spans="4:8" x14ac:dyDescent="0.25">
      <c r="D5924" s="100"/>
      <c r="G5924" s="19" t="str">
        <f>IFERROR(VLOOKUP($D5924,LISTA!$A$2:$J$9990,8,0),"")</f>
        <v/>
      </c>
      <c r="H5924" s="40" t="str">
        <f t="shared" si="115"/>
        <v/>
      </c>
    </row>
    <row r="5925" spans="4:8" x14ac:dyDescent="0.25">
      <c r="D5925" s="100"/>
      <c r="G5925" s="19" t="str">
        <f>IFERROR(VLOOKUP($D5925,LISTA!$A$2:$J$9990,8,0),"")</f>
        <v/>
      </c>
      <c r="H5925" s="40" t="str">
        <f t="shared" si="115"/>
        <v/>
      </c>
    </row>
    <row r="5926" spans="4:8" x14ac:dyDescent="0.25">
      <c r="D5926" s="100"/>
      <c r="G5926" s="19" t="str">
        <f>IFERROR(VLOOKUP($D5926,LISTA!$A$2:$J$9990,8,0),"")</f>
        <v/>
      </c>
      <c r="H5926" s="40" t="str">
        <f t="shared" si="115"/>
        <v/>
      </c>
    </row>
    <row r="5927" spans="4:8" x14ac:dyDescent="0.25">
      <c r="D5927" s="100"/>
      <c r="G5927" s="19" t="str">
        <f>IFERROR(VLOOKUP($D5927,LISTA!$A$2:$J$9990,8,0),"")</f>
        <v/>
      </c>
      <c r="H5927" s="40" t="str">
        <f t="shared" si="115"/>
        <v/>
      </c>
    </row>
    <row r="5928" spans="4:8" x14ac:dyDescent="0.25">
      <c r="D5928" s="100"/>
      <c r="G5928" s="19" t="str">
        <f>IFERROR(VLOOKUP($D5928,LISTA!$A$2:$J$9990,8,0),"")</f>
        <v/>
      </c>
      <c r="H5928" s="40" t="str">
        <f t="shared" si="115"/>
        <v/>
      </c>
    </row>
    <row r="5929" spans="4:8" x14ac:dyDescent="0.25">
      <c r="D5929" s="100"/>
      <c r="G5929" s="19" t="str">
        <f>IFERROR(VLOOKUP($D5929,LISTA!$A$2:$J$9990,8,0),"")</f>
        <v/>
      </c>
      <c r="H5929" s="40" t="str">
        <f t="shared" si="115"/>
        <v/>
      </c>
    </row>
    <row r="5930" spans="4:8" x14ac:dyDescent="0.25">
      <c r="D5930" s="100"/>
      <c r="G5930" s="19" t="str">
        <f>IFERROR(VLOOKUP($D5930,LISTA!$A$2:$J$9990,8,0),"")</f>
        <v/>
      </c>
      <c r="H5930" s="40" t="str">
        <f t="shared" si="115"/>
        <v/>
      </c>
    </row>
    <row r="5931" spans="4:8" x14ac:dyDescent="0.25">
      <c r="D5931" s="100"/>
      <c r="G5931" s="19" t="str">
        <f>IFERROR(VLOOKUP($D5931,LISTA!$A$2:$J$9990,8,0),"")</f>
        <v/>
      </c>
      <c r="H5931" s="40" t="str">
        <f t="shared" si="115"/>
        <v/>
      </c>
    </row>
    <row r="5932" spans="4:8" x14ac:dyDescent="0.25">
      <c r="D5932" s="100"/>
      <c r="G5932" s="19" t="str">
        <f>IFERROR(VLOOKUP($D5932,LISTA!$A$2:$J$9990,8,0),"")</f>
        <v/>
      </c>
      <c r="H5932" s="40" t="str">
        <f t="shared" si="115"/>
        <v/>
      </c>
    </row>
    <row r="5933" spans="4:8" x14ac:dyDescent="0.25">
      <c r="D5933" s="100"/>
      <c r="G5933" s="19" t="str">
        <f>IFERROR(VLOOKUP($D5933,LISTA!$A$2:$J$9990,8,0),"")</f>
        <v/>
      </c>
      <c r="H5933" s="40" t="str">
        <f t="shared" si="115"/>
        <v/>
      </c>
    </row>
    <row r="5934" spans="4:8" x14ac:dyDescent="0.25">
      <c r="D5934" s="100"/>
      <c r="G5934" s="19" t="str">
        <f>IFERROR(VLOOKUP($D5934,LISTA!$A$2:$J$9990,8,0),"")</f>
        <v/>
      </c>
      <c r="H5934" s="40" t="str">
        <f t="shared" si="115"/>
        <v/>
      </c>
    </row>
    <row r="5935" spans="4:8" x14ac:dyDescent="0.25">
      <c r="D5935" s="100"/>
      <c r="G5935" s="19" t="str">
        <f>IFERROR(VLOOKUP($D5935,LISTA!$A$2:$J$9990,8,0),"")</f>
        <v/>
      </c>
      <c r="H5935" s="40" t="str">
        <f t="shared" si="115"/>
        <v/>
      </c>
    </row>
    <row r="5936" spans="4:8" x14ac:dyDescent="0.25">
      <c r="D5936" s="100"/>
      <c r="G5936" s="19" t="str">
        <f>IFERROR(VLOOKUP($D5936,LISTA!$A$2:$J$9990,8,0),"")</f>
        <v/>
      </c>
      <c r="H5936" s="40" t="str">
        <f t="shared" si="115"/>
        <v/>
      </c>
    </row>
    <row r="5937" spans="4:8" x14ac:dyDescent="0.25">
      <c r="D5937" s="100"/>
      <c r="G5937" s="19" t="str">
        <f>IFERROR(VLOOKUP($D5937,LISTA!$A$2:$J$9990,8,0),"")</f>
        <v/>
      </c>
      <c r="H5937" s="40" t="str">
        <f t="shared" si="115"/>
        <v/>
      </c>
    </row>
    <row r="5938" spans="4:8" x14ac:dyDescent="0.25">
      <c r="D5938" s="100"/>
      <c r="G5938" s="19" t="str">
        <f>IFERROR(VLOOKUP($D5938,LISTA!$A$2:$J$9990,8,0),"")</f>
        <v/>
      </c>
      <c r="H5938" s="40" t="str">
        <f t="shared" si="115"/>
        <v/>
      </c>
    </row>
    <row r="5939" spans="4:8" x14ac:dyDescent="0.25">
      <c r="D5939" s="100"/>
      <c r="G5939" s="19" t="str">
        <f>IFERROR(VLOOKUP($D5939,LISTA!$A$2:$J$9990,8,0),"")</f>
        <v/>
      </c>
      <c r="H5939" s="40" t="str">
        <f t="shared" si="115"/>
        <v/>
      </c>
    </row>
    <row r="5940" spans="4:8" x14ac:dyDescent="0.25">
      <c r="D5940" s="100"/>
      <c r="G5940" s="19" t="str">
        <f>IFERROR(VLOOKUP($D5940,LISTA!$A$2:$J$9990,8,0),"")</f>
        <v/>
      </c>
      <c r="H5940" s="40" t="str">
        <f t="shared" si="115"/>
        <v/>
      </c>
    </row>
    <row r="5941" spans="4:8" x14ac:dyDescent="0.25">
      <c r="D5941" s="100"/>
      <c r="G5941" s="19" t="str">
        <f>IFERROR(VLOOKUP($D5941,LISTA!$A$2:$J$9990,8,0),"")</f>
        <v/>
      </c>
      <c r="H5941" s="40" t="str">
        <f t="shared" si="115"/>
        <v/>
      </c>
    </row>
    <row r="5942" spans="4:8" x14ac:dyDescent="0.25">
      <c r="D5942" s="100"/>
      <c r="G5942" s="19" t="str">
        <f>IFERROR(VLOOKUP($D5942,LISTA!$A$2:$J$9990,8,0),"")</f>
        <v/>
      </c>
      <c r="H5942" s="40" t="str">
        <f t="shared" si="115"/>
        <v/>
      </c>
    </row>
    <row r="5943" spans="4:8" x14ac:dyDescent="0.25">
      <c r="D5943" s="100"/>
      <c r="G5943" s="19" t="str">
        <f>IFERROR(VLOOKUP($D5943,LISTA!$A$2:$J$9990,8,0),"")</f>
        <v/>
      </c>
      <c r="H5943" s="40" t="str">
        <f t="shared" si="115"/>
        <v/>
      </c>
    </row>
    <row r="5944" spans="4:8" x14ac:dyDescent="0.25">
      <c r="D5944" s="100"/>
      <c r="G5944" s="19" t="str">
        <f>IFERROR(VLOOKUP($D5944,LISTA!$A$2:$J$9990,8,0),"")</f>
        <v/>
      </c>
      <c r="H5944" s="40" t="str">
        <f t="shared" si="115"/>
        <v/>
      </c>
    </row>
    <row r="5945" spans="4:8" x14ac:dyDescent="0.25">
      <c r="D5945" s="100"/>
      <c r="G5945" s="19" t="str">
        <f>IFERROR(VLOOKUP($D5945,LISTA!$A$2:$J$9990,8,0),"")</f>
        <v/>
      </c>
      <c r="H5945" s="40" t="str">
        <f t="shared" si="115"/>
        <v/>
      </c>
    </row>
    <row r="5946" spans="4:8" x14ac:dyDescent="0.25">
      <c r="D5946" s="100"/>
      <c r="G5946" s="19" t="str">
        <f>IFERROR(VLOOKUP($D5946,LISTA!$A$2:$J$9990,8,0),"")</f>
        <v/>
      </c>
      <c r="H5946" s="40" t="str">
        <f t="shared" si="115"/>
        <v/>
      </c>
    </row>
    <row r="5947" spans="4:8" x14ac:dyDescent="0.25">
      <c r="D5947" s="100"/>
      <c r="G5947" s="19" t="str">
        <f>IFERROR(VLOOKUP($D5947,LISTA!$A$2:$J$9990,8,0),"")</f>
        <v/>
      </c>
      <c r="H5947" s="40" t="str">
        <f t="shared" si="115"/>
        <v/>
      </c>
    </row>
    <row r="5948" spans="4:8" x14ac:dyDescent="0.25">
      <c r="D5948" s="100"/>
      <c r="G5948" s="19" t="str">
        <f>IFERROR(VLOOKUP($D5948,LISTA!$A$2:$J$9990,8,0),"")</f>
        <v/>
      </c>
      <c r="H5948" s="40" t="str">
        <f t="shared" si="115"/>
        <v/>
      </c>
    </row>
    <row r="5949" spans="4:8" x14ac:dyDescent="0.25">
      <c r="D5949" s="100"/>
      <c r="G5949" s="19" t="str">
        <f>IFERROR(VLOOKUP($D5949,LISTA!$A$2:$J$9990,8,0),"")</f>
        <v/>
      </c>
      <c r="H5949" s="40" t="str">
        <f t="shared" si="115"/>
        <v/>
      </c>
    </row>
    <row r="5950" spans="4:8" x14ac:dyDescent="0.25">
      <c r="D5950" s="100"/>
      <c r="G5950" s="19" t="str">
        <f>IFERROR(VLOOKUP($D5950,LISTA!$A$2:$J$9990,8,0),"")</f>
        <v/>
      </c>
      <c r="H5950" s="40" t="str">
        <f t="shared" si="115"/>
        <v/>
      </c>
    </row>
    <row r="5951" spans="4:8" x14ac:dyDescent="0.25">
      <c r="D5951" s="100"/>
      <c r="G5951" s="19" t="str">
        <f>IFERROR(VLOOKUP($D5951,LISTA!$A$2:$J$9990,8,0),"")</f>
        <v/>
      </c>
      <c r="H5951" s="40" t="str">
        <f t="shared" si="115"/>
        <v/>
      </c>
    </row>
    <row r="5952" spans="4:8" x14ac:dyDescent="0.25">
      <c r="D5952" s="100"/>
      <c r="G5952" s="19" t="str">
        <f>IFERROR(VLOOKUP($D5952,LISTA!$A$2:$J$9990,8,0),"")</f>
        <v/>
      </c>
      <c r="H5952" s="40" t="str">
        <f t="shared" si="115"/>
        <v/>
      </c>
    </row>
    <row r="5953" spans="4:8" x14ac:dyDescent="0.25">
      <c r="D5953" s="100"/>
      <c r="G5953" s="19" t="str">
        <f>IFERROR(VLOOKUP($D5953,LISTA!$A$2:$J$9990,8,0),"")</f>
        <v/>
      </c>
      <c r="H5953" s="40" t="str">
        <f t="shared" si="115"/>
        <v/>
      </c>
    </row>
    <row r="5954" spans="4:8" x14ac:dyDescent="0.25">
      <c r="D5954" s="100"/>
      <c r="G5954" s="19" t="str">
        <f>IFERROR(VLOOKUP($D5954,LISTA!$A$2:$J$9990,8,0),"")</f>
        <v/>
      </c>
      <c r="H5954" s="40" t="str">
        <f t="shared" si="115"/>
        <v/>
      </c>
    </row>
    <row r="5955" spans="4:8" x14ac:dyDescent="0.25">
      <c r="D5955" s="100"/>
      <c r="G5955" s="19" t="str">
        <f>IFERROR(VLOOKUP($D5955,LISTA!$A$2:$J$9990,8,0),"")</f>
        <v/>
      </c>
      <c r="H5955" s="40" t="str">
        <f t="shared" si="115"/>
        <v/>
      </c>
    </row>
    <row r="5956" spans="4:8" x14ac:dyDescent="0.25">
      <c r="D5956" s="100"/>
      <c r="G5956" s="19" t="str">
        <f>IFERROR(VLOOKUP($D5956,LISTA!$A$2:$J$9990,8,0),"")</f>
        <v/>
      </c>
      <c r="H5956" s="40" t="str">
        <f t="shared" si="115"/>
        <v/>
      </c>
    </row>
    <row r="5957" spans="4:8" x14ac:dyDescent="0.25">
      <c r="D5957" s="100"/>
      <c r="G5957" s="19" t="str">
        <f>IFERROR(VLOOKUP($D5957,LISTA!$A$2:$J$9990,8,0),"")</f>
        <v/>
      </c>
      <c r="H5957" s="40" t="str">
        <f t="shared" ref="H5957:H6020" si="116">IF(OR(G5957=$K$10,G5957=$K$11,G5957=$K$14,G5957=$K$15,G5957=$K$16,G5957=$K$17,G5957=$K$18,G5957=$K$19,G5957=$K$20,G5957=$K$21,G5957=$K$22,G5957=$K$23,G5957=$K$24,G5957=$K$25,G5957=$K$26,G5957=$K$27,G5957=$K$28),$K$9,IF(OR(G5957=$K$32,G5957=$K$33),$K$31,IF(OR(G5957=$K$38),$K$37,"")))</f>
        <v/>
      </c>
    </row>
    <row r="5958" spans="4:8" x14ac:dyDescent="0.25">
      <c r="D5958" s="100"/>
      <c r="G5958" s="19" t="str">
        <f>IFERROR(VLOOKUP($D5958,LISTA!$A$2:$J$9990,8,0),"")</f>
        <v/>
      </c>
      <c r="H5958" s="40" t="str">
        <f t="shared" si="116"/>
        <v/>
      </c>
    </row>
    <row r="5959" spans="4:8" x14ac:dyDescent="0.25">
      <c r="D5959" s="100"/>
      <c r="G5959" s="19" t="str">
        <f>IFERROR(VLOOKUP($D5959,LISTA!$A$2:$J$9990,8,0),"")</f>
        <v/>
      </c>
      <c r="H5959" s="40" t="str">
        <f t="shared" si="116"/>
        <v/>
      </c>
    </row>
    <row r="5960" spans="4:8" x14ac:dyDescent="0.25">
      <c r="D5960" s="100"/>
      <c r="G5960" s="19" t="str">
        <f>IFERROR(VLOOKUP($D5960,LISTA!$A$2:$J$9990,8,0),"")</f>
        <v/>
      </c>
      <c r="H5960" s="40" t="str">
        <f t="shared" si="116"/>
        <v/>
      </c>
    </row>
    <row r="5961" spans="4:8" x14ac:dyDescent="0.25">
      <c r="D5961" s="100"/>
      <c r="G5961" s="19" t="str">
        <f>IFERROR(VLOOKUP($D5961,LISTA!$A$2:$J$9990,8,0),"")</f>
        <v/>
      </c>
      <c r="H5961" s="40" t="str">
        <f t="shared" si="116"/>
        <v/>
      </c>
    </row>
    <row r="5962" spans="4:8" x14ac:dyDescent="0.25">
      <c r="D5962" s="100"/>
      <c r="G5962" s="19" t="str">
        <f>IFERROR(VLOOKUP($D5962,LISTA!$A$2:$J$9990,8,0),"")</f>
        <v/>
      </c>
      <c r="H5962" s="40" t="str">
        <f t="shared" si="116"/>
        <v/>
      </c>
    </row>
    <row r="5963" spans="4:8" x14ac:dyDescent="0.25">
      <c r="D5963" s="100"/>
      <c r="G5963" s="19" t="str">
        <f>IFERROR(VLOOKUP($D5963,LISTA!$A$2:$J$9990,8,0),"")</f>
        <v/>
      </c>
      <c r="H5963" s="40" t="str">
        <f t="shared" si="116"/>
        <v/>
      </c>
    </row>
    <row r="5964" spans="4:8" x14ac:dyDescent="0.25">
      <c r="D5964" s="100"/>
      <c r="G5964" s="19" t="str">
        <f>IFERROR(VLOOKUP($D5964,LISTA!$A$2:$J$9990,8,0),"")</f>
        <v/>
      </c>
      <c r="H5964" s="40" t="str">
        <f t="shared" si="116"/>
        <v/>
      </c>
    </row>
    <row r="5965" spans="4:8" x14ac:dyDescent="0.25">
      <c r="D5965" s="100"/>
      <c r="G5965" s="19" t="str">
        <f>IFERROR(VLOOKUP($D5965,LISTA!$A$2:$J$9990,8,0),"")</f>
        <v/>
      </c>
      <c r="H5965" s="40" t="str">
        <f t="shared" si="116"/>
        <v/>
      </c>
    </row>
    <row r="5966" spans="4:8" x14ac:dyDescent="0.25">
      <c r="D5966" s="100"/>
      <c r="G5966" s="19" t="str">
        <f>IFERROR(VLOOKUP($D5966,LISTA!$A$2:$J$9990,8,0),"")</f>
        <v/>
      </c>
      <c r="H5966" s="40" t="str">
        <f t="shared" si="116"/>
        <v/>
      </c>
    </row>
    <row r="5967" spans="4:8" x14ac:dyDescent="0.25">
      <c r="D5967" s="100"/>
      <c r="G5967" s="19" t="str">
        <f>IFERROR(VLOOKUP($D5967,LISTA!$A$2:$J$9990,8,0),"")</f>
        <v/>
      </c>
      <c r="H5967" s="40" t="str">
        <f t="shared" si="116"/>
        <v/>
      </c>
    </row>
    <row r="5968" spans="4:8" x14ac:dyDescent="0.25">
      <c r="D5968" s="100"/>
      <c r="G5968" s="19" t="str">
        <f>IFERROR(VLOOKUP($D5968,LISTA!$A$2:$J$9990,8,0),"")</f>
        <v/>
      </c>
      <c r="H5968" s="40" t="str">
        <f t="shared" si="116"/>
        <v/>
      </c>
    </row>
    <row r="5969" spans="4:8" x14ac:dyDescent="0.25">
      <c r="D5969" s="100"/>
      <c r="G5969" s="19" t="str">
        <f>IFERROR(VLOOKUP($D5969,LISTA!$A$2:$J$9990,8,0),"")</f>
        <v/>
      </c>
      <c r="H5969" s="40" t="str">
        <f t="shared" si="116"/>
        <v/>
      </c>
    </row>
    <row r="5970" spans="4:8" x14ac:dyDescent="0.25">
      <c r="D5970" s="100"/>
      <c r="G5970" s="19" t="str">
        <f>IFERROR(VLOOKUP($D5970,LISTA!$A$2:$J$9990,8,0),"")</f>
        <v/>
      </c>
      <c r="H5970" s="40" t="str">
        <f t="shared" si="116"/>
        <v/>
      </c>
    </row>
    <row r="5971" spans="4:8" x14ac:dyDescent="0.25">
      <c r="D5971" s="100"/>
      <c r="G5971" s="19" t="str">
        <f>IFERROR(VLOOKUP($D5971,LISTA!$A$2:$J$9990,8,0),"")</f>
        <v/>
      </c>
      <c r="H5971" s="40" t="str">
        <f t="shared" si="116"/>
        <v/>
      </c>
    </row>
    <row r="5972" spans="4:8" x14ac:dyDescent="0.25">
      <c r="D5972" s="100"/>
      <c r="G5972" s="19" t="str">
        <f>IFERROR(VLOOKUP($D5972,LISTA!$A$2:$J$9990,8,0),"")</f>
        <v/>
      </c>
      <c r="H5972" s="40" t="str">
        <f t="shared" si="116"/>
        <v/>
      </c>
    </row>
    <row r="5973" spans="4:8" x14ac:dyDescent="0.25">
      <c r="D5973" s="100"/>
      <c r="G5973" s="19" t="str">
        <f>IFERROR(VLOOKUP($D5973,LISTA!$A$2:$J$9990,8,0),"")</f>
        <v/>
      </c>
      <c r="H5973" s="40" t="str">
        <f t="shared" si="116"/>
        <v/>
      </c>
    </row>
    <row r="5974" spans="4:8" x14ac:dyDescent="0.25">
      <c r="D5974" s="100"/>
      <c r="G5974" s="19" t="str">
        <f>IFERROR(VLOOKUP($D5974,LISTA!$A$2:$J$9990,8,0),"")</f>
        <v/>
      </c>
      <c r="H5974" s="40" t="str">
        <f t="shared" si="116"/>
        <v/>
      </c>
    </row>
    <row r="5975" spans="4:8" x14ac:dyDescent="0.25">
      <c r="D5975" s="100"/>
      <c r="G5975" s="19" t="str">
        <f>IFERROR(VLOOKUP($D5975,LISTA!$A$2:$J$9990,8,0),"")</f>
        <v/>
      </c>
      <c r="H5975" s="40" t="str">
        <f t="shared" si="116"/>
        <v/>
      </c>
    </row>
    <row r="5976" spans="4:8" x14ac:dyDescent="0.25">
      <c r="D5976" s="100"/>
      <c r="G5976" s="19" t="str">
        <f>IFERROR(VLOOKUP($D5976,LISTA!$A$2:$J$9990,8,0),"")</f>
        <v/>
      </c>
      <c r="H5976" s="40" t="str">
        <f t="shared" si="116"/>
        <v/>
      </c>
    </row>
    <row r="5977" spans="4:8" x14ac:dyDescent="0.25">
      <c r="D5977" s="100"/>
      <c r="G5977" s="19" t="str">
        <f>IFERROR(VLOOKUP($D5977,LISTA!$A$2:$J$9990,8,0),"")</f>
        <v/>
      </c>
      <c r="H5977" s="40" t="str">
        <f t="shared" si="116"/>
        <v/>
      </c>
    </row>
    <row r="5978" spans="4:8" x14ac:dyDescent="0.25">
      <c r="D5978" s="100"/>
      <c r="G5978" s="19" t="str">
        <f>IFERROR(VLOOKUP($D5978,LISTA!$A$2:$J$9990,8,0),"")</f>
        <v/>
      </c>
      <c r="H5978" s="40" t="str">
        <f t="shared" si="116"/>
        <v/>
      </c>
    </row>
    <row r="5979" spans="4:8" x14ac:dyDescent="0.25">
      <c r="D5979" s="100"/>
      <c r="G5979" s="19" t="str">
        <f>IFERROR(VLOOKUP($D5979,LISTA!$A$2:$J$9990,8,0),"")</f>
        <v/>
      </c>
      <c r="H5979" s="40" t="str">
        <f t="shared" si="116"/>
        <v/>
      </c>
    </row>
    <row r="5980" spans="4:8" x14ac:dyDescent="0.25">
      <c r="D5980" s="100"/>
      <c r="G5980" s="19" t="str">
        <f>IFERROR(VLOOKUP($D5980,LISTA!$A$2:$J$9990,8,0),"")</f>
        <v/>
      </c>
      <c r="H5980" s="40" t="str">
        <f t="shared" si="116"/>
        <v/>
      </c>
    </row>
    <row r="5981" spans="4:8" x14ac:dyDescent="0.25">
      <c r="D5981" s="100"/>
      <c r="G5981" s="19" t="str">
        <f>IFERROR(VLOOKUP($D5981,LISTA!$A$2:$J$9990,8,0),"")</f>
        <v/>
      </c>
      <c r="H5981" s="40" t="str">
        <f t="shared" si="116"/>
        <v/>
      </c>
    </row>
    <row r="5982" spans="4:8" x14ac:dyDescent="0.25">
      <c r="D5982" s="100"/>
      <c r="G5982" s="19" t="str">
        <f>IFERROR(VLOOKUP($D5982,LISTA!$A$2:$J$9990,8,0),"")</f>
        <v/>
      </c>
      <c r="H5982" s="40" t="str">
        <f t="shared" si="116"/>
        <v/>
      </c>
    </row>
    <row r="5983" spans="4:8" x14ac:dyDescent="0.25">
      <c r="D5983" s="100"/>
      <c r="G5983" s="19" t="str">
        <f>IFERROR(VLOOKUP($D5983,LISTA!$A$2:$J$9990,8,0),"")</f>
        <v/>
      </c>
      <c r="H5983" s="40" t="str">
        <f t="shared" si="116"/>
        <v/>
      </c>
    </row>
    <row r="5984" spans="4:8" x14ac:dyDescent="0.25">
      <c r="D5984" s="100"/>
      <c r="G5984" s="19" t="str">
        <f>IFERROR(VLOOKUP($D5984,LISTA!$A$2:$J$9990,8,0),"")</f>
        <v/>
      </c>
      <c r="H5984" s="40" t="str">
        <f t="shared" si="116"/>
        <v/>
      </c>
    </row>
    <row r="5985" spans="4:8" x14ac:dyDescent="0.25">
      <c r="D5985" s="100"/>
      <c r="G5985" s="19" t="str">
        <f>IFERROR(VLOOKUP($D5985,LISTA!$A$2:$J$9990,8,0),"")</f>
        <v/>
      </c>
      <c r="H5985" s="40" t="str">
        <f t="shared" si="116"/>
        <v/>
      </c>
    </row>
    <row r="5986" spans="4:8" x14ac:dyDescent="0.25">
      <c r="D5986" s="100"/>
      <c r="G5986" s="19" t="str">
        <f>IFERROR(VLOOKUP($D5986,LISTA!$A$2:$J$9990,8,0),"")</f>
        <v/>
      </c>
      <c r="H5986" s="40" t="str">
        <f t="shared" si="116"/>
        <v/>
      </c>
    </row>
    <row r="5987" spans="4:8" x14ac:dyDescent="0.25">
      <c r="D5987" s="100"/>
      <c r="G5987" s="19" t="str">
        <f>IFERROR(VLOOKUP($D5987,LISTA!$A$2:$J$9990,8,0),"")</f>
        <v/>
      </c>
      <c r="H5987" s="40" t="str">
        <f t="shared" si="116"/>
        <v/>
      </c>
    </row>
    <row r="5988" spans="4:8" x14ac:dyDescent="0.25">
      <c r="D5988" s="100"/>
      <c r="G5988" s="19" t="str">
        <f>IFERROR(VLOOKUP($D5988,LISTA!$A$2:$J$9990,8,0),"")</f>
        <v/>
      </c>
      <c r="H5988" s="40" t="str">
        <f t="shared" si="116"/>
        <v/>
      </c>
    </row>
    <row r="5989" spans="4:8" x14ac:dyDescent="0.25">
      <c r="D5989" s="100"/>
      <c r="G5989" s="19" t="str">
        <f>IFERROR(VLOOKUP($D5989,LISTA!$A$2:$J$9990,8,0),"")</f>
        <v/>
      </c>
      <c r="H5989" s="40" t="str">
        <f t="shared" si="116"/>
        <v/>
      </c>
    </row>
    <row r="5990" spans="4:8" x14ac:dyDescent="0.25">
      <c r="D5990" s="100"/>
      <c r="G5990" s="19" t="str">
        <f>IFERROR(VLOOKUP($D5990,LISTA!$A$2:$J$9990,8,0),"")</f>
        <v/>
      </c>
      <c r="H5990" s="40" t="str">
        <f t="shared" si="116"/>
        <v/>
      </c>
    </row>
    <row r="5991" spans="4:8" x14ac:dyDescent="0.25">
      <c r="D5991" s="100"/>
      <c r="G5991" s="19" t="str">
        <f>IFERROR(VLOOKUP($D5991,LISTA!$A$2:$J$9990,8,0),"")</f>
        <v/>
      </c>
      <c r="H5991" s="40" t="str">
        <f t="shared" si="116"/>
        <v/>
      </c>
    </row>
    <row r="5992" spans="4:8" x14ac:dyDescent="0.25">
      <c r="D5992" s="100"/>
      <c r="G5992" s="19" t="str">
        <f>IFERROR(VLOOKUP($D5992,LISTA!$A$2:$J$9990,8,0),"")</f>
        <v/>
      </c>
      <c r="H5992" s="40" t="str">
        <f t="shared" si="116"/>
        <v/>
      </c>
    </row>
    <row r="5993" spans="4:8" x14ac:dyDescent="0.25">
      <c r="D5993" s="100"/>
      <c r="G5993" s="19" t="str">
        <f>IFERROR(VLOOKUP($D5993,LISTA!$A$2:$J$9990,8,0),"")</f>
        <v/>
      </c>
      <c r="H5993" s="40" t="str">
        <f t="shared" si="116"/>
        <v/>
      </c>
    </row>
    <row r="5994" spans="4:8" x14ac:dyDescent="0.25">
      <c r="D5994" s="100"/>
      <c r="G5994" s="19" t="str">
        <f>IFERROR(VLOOKUP($D5994,LISTA!$A$2:$J$9990,8,0),"")</f>
        <v/>
      </c>
      <c r="H5994" s="40" t="str">
        <f t="shared" si="116"/>
        <v/>
      </c>
    </row>
    <row r="5995" spans="4:8" x14ac:dyDescent="0.25">
      <c r="D5995" s="100"/>
      <c r="G5995" s="19" t="str">
        <f>IFERROR(VLOOKUP($D5995,LISTA!$A$2:$J$9990,8,0),"")</f>
        <v/>
      </c>
      <c r="H5995" s="40" t="str">
        <f t="shared" si="116"/>
        <v/>
      </c>
    </row>
    <row r="5996" spans="4:8" x14ac:dyDescent="0.25">
      <c r="D5996" s="100"/>
      <c r="G5996" s="19" t="str">
        <f>IFERROR(VLOOKUP($D5996,LISTA!$A$2:$J$9990,8,0),"")</f>
        <v/>
      </c>
      <c r="H5996" s="40" t="str">
        <f t="shared" si="116"/>
        <v/>
      </c>
    </row>
    <row r="5997" spans="4:8" x14ac:dyDescent="0.25">
      <c r="D5997" s="100"/>
      <c r="G5997" s="19" t="str">
        <f>IFERROR(VLOOKUP($D5997,LISTA!$A$2:$J$9990,8,0),"")</f>
        <v/>
      </c>
      <c r="H5997" s="40" t="str">
        <f t="shared" si="116"/>
        <v/>
      </c>
    </row>
    <row r="5998" spans="4:8" x14ac:dyDescent="0.25">
      <c r="D5998" s="100"/>
      <c r="G5998" s="19" t="str">
        <f>IFERROR(VLOOKUP($D5998,LISTA!$A$2:$J$9990,8,0),"")</f>
        <v/>
      </c>
      <c r="H5998" s="40" t="str">
        <f t="shared" si="116"/>
        <v/>
      </c>
    </row>
    <row r="5999" spans="4:8" x14ac:dyDescent="0.25">
      <c r="D5999" s="100"/>
      <c r="G5999" s="19" t="str">
        <f>IFERROR(VLOOKUP($D5999,LISTA!$A$2:$J$9990,8,0),"")</f>
        <v/>
      </c>
      <c r="H5999" s="40" t="str">
        <f t="shared" si="116"/>
        <v/>
      </c>
    </row>
    <row r="6000" spans="4:8" x14ac:dyDescent="0.25">
      <c r="D6000" s="100"/>
      <c r="G6000" s="19" t="str">
        <f>IFERROR(VLOOKUP($D6000,LISTA!$A$2:$J$9990,8,0),"")</f>
        <v/>
      </c>
      <c r="H6000" s="40" t="str">
        <f t="shared" si="116"/>
        <v/>
      </c>
    </row>
    <row r="6001" spans="4:8" x14ac:dyDescent="0.25">
      <c r="D6001" s="100"/>
      <c r="G6001" s="19" t="str">
        <f>IFERROR(VLOOKUP($D6001,LISTA!$A$2:$J$9990,8,0),"")</f>
        <v/>
      </c>
      <c r="H6001" s="40" t="str">
        <f t="shared" si="116"/>
        <v/>
      </c>
    </row>
    <row r="6002" spans="4:8" x14ac:dyDescent="0.25">
      <c r="D6002" s="100"/>
      <c r="G6002" s="19" t="str">
        <f>IFERROR(VLOOKUP($D6002,LISTA!$A$2:$J$9990,8,0),"")</f>
        <v/>
      </c>
      <c r="H6002" s="40" t="str">
        <f t="shared" si="116"/>
        <v/>
      </c>
    </row>
    <row r="6003" spans="4:8" x14ac:dyDescent="0.25">
      <c r="D6003" s="100"/>
      <c r="G6003" s="19" t="str">
        <f>IFERROR(VLOOKUP($D6003,LISTA!$A$2:$J$9990,8,0),"")</f>
        <v/>
      </c>
      <c r="H6003" s="40" t="str">
        <f t="shared" si="116"/>
        <v/>
      </c>
    </row>
    <row r="6004" spans="4:8" x14ac:dyDescent="0.25">
      <c r="D6004" s="100"/>
      <c r="G6004" s="19" t="str">
        <f>IFERROR(VLOOKUP($D6004,LISTA!$A$2:$J$9990,8,0),"")</f>
        <v/>
      </c>
      <c r="H6004" s="40" t="str">
        <f t="shared" si="116"/>
        <v/>
      </c>
    </row>
    <row r="6005" spans="4:8" x14ac:dyDescent="0.25">
      <c r="D6005" s="100"/>
      <c r="G6005" s="19" t="str">
        <f>IFERROR(VLOOKUP($D6005,LISTA!$A$2:$J$9990,8,0),"")</f>
        <v/>
      </c>
      <c r="H6005" s="40" t="str">
        <f t="shared" si="116"/>
        <v/>
      </c>
    </row>
    <row r="6006" spans="4:8" x14ac:dyDescent="0.25">
      <c r="D6006" s="100"/>
      <c r="G6006" s="19" t="str">
        <f>IFERROR(VLOOKUP($D6006,LISTA!$A$2:$J$9990,8,0),"")</f>
        <v/>
      </c>
      <c r="H6006" s="40" t="str">
        <f t="shared" si="116"/>
        <v/>
      </c>
    </row>
    <row r="6007" spans="4:8" x14ac:dyDescent="0.25">
      <c r="D6007" s="100"/>
      <c r="G6007" s="19" t="str">
        <f>IFERROR(VLOOKUP($D6007,LISTA!$A$2:$J$9990,8,0),"")</f>
        <v/>
      </c>
      <c r="H6007" s="40" t="str">
        <f t="shared" si="116"/>
        <v/>
      </c>
    </row>
    <row r="6008" spans="4:8" x14ac:dyDescent="0.25">
      <c r="D6008" s="100"/>
      <c r="G6008" s="19" t="str">
        <f>IFERROR(VLOOKUP($D6008,LISTA!$A$2:$J$9990,8,0),"")</f>
        <v/>
      </c>
      <c r="H6008" s="40" t="str">
        <f t="shared" si="116"/>
        <v/>
      </c>
    </row>
    <row r="6009" spans="4:8" x14ac:dyDescent="0.25">
      <c r="D6009" s="100"/>
      <c r="G6009" s="19" t="str">
        <f>IFERROR(VLOOKUP($D6009,LISTA!$A$2:$J$9990,8,0),"")</f>
        <v/>
      </c>
      <c r="H6009" s="40" t="str">
        <f t="shared" si="116"/>
        <v/>
      </c>
    </row>
    <row r="6010" spans="4:8" x14ac:dyDescent="0.25">
      <c r="D6010" s="100"/>
      <c r="G6010" s="19" t="str">
        <f>IFERROR(VLOOKUP($D6010,LISTA!$A$2:$J$9990,8,0),"")</f>
        <v/>
      </c>
      <c r="H6010" s="40" t="str">
        <f t="shared" si="116"/>
        <v/>
      </c>
    </row>
    <row r="6011" spans="4:8" x14ac:dyDescent="0.25">
      <c r="D6011" s="100"/>
      <c r="G6011" s="19" t="str">
        <f>IFERROR(VLOOKUP($D6011,LISTA!$A$2:$J$9990,8,0),"")</f>
        <v/>
      </c>
      <c r="H6011" s="40" t="str">
        <f t="shared" si="116"/>
        <v/>
      </c>
    </row>
    <row r="6012" spans="4:8" x14ac:dyDescent="0.25">
      <c r="D6012" s="100"/>
      <c r="G6012" s="19" t="str">
        <f>IFERROR(VLOOKUP($D6012,LISTA!$A$2:$J$9990,8,0),"")</f>
        <v/>
      </c>
      <c r="H6012" s="40" t="str">
        <f t="shared" si="116"/>
        <v/>
      </c>
    </row>
    <row r="6013" spans="4:8" x14ac:dyDescent="0.25">
      <c r="D6013" s="100"/>
      <c r="G6013" s="19" t="str">
        <f>IFERROR(VLOOKUP($D6013,LISTA!$A$2:$J$9990,8,0),"")</f>
        <v/>
      </c>
      <c r="H6013" s="40" t="str">
        <f t="shared" si="116"/>
        <v/>
      </c>
    </row>
    <row r="6014" spans="4:8" x14ac:dyDescent="0.25">
      <c r="D6014" s="100"/>
      <c r="G6014" s="19" t="str">
        <f>IFERROR(VLOOKUP($D6014,LISTA!$A$2:$J$9990,8,0),"")</f>
        <v/>
      </c>
      <c r="H6014" s="40" t="str">
        <f t="shared" si="116"/>
        <v/>
      </c>
    </row>
    <row r="6015" spans="4:8" x14ac:dyDescent="0.25">
      <c r="D6015" s="100"/>
      <c r="G6015" s="19" t="str">
        <f>IFERROR(VLOOKUP($D6015,LISTA!$A$2:$J$9990,8,0),"")</f>
        <v/>
      </c>
      <c r="H6015" s="40" t="str">
        <f t="shared" si="116"/>
        <v/>
      </c>
    </row>
    <row r="6016" spans="4:8" x14ac:dyDescent="0.25">
      <c r="D6016" s="100"/>
      <c r="G6016" s="19" t="str">
        <f>IFERROR(VLOOKUP($D6016,LISTA!$A$2:$J$9990,8,0),"")</f>
        <v/>
      </c>
      <c r="H6016" s="40" t="str">
        <f t="shared" si="116"/>
        <v/>
      </c>
    </row>
    <row r="6017" spans="4:8" x14ac:dyDescent="0.25">
      <c r="D6017" s="100"/>
      <c r="G6017" s="19" t="str">
        <f>IFERROR(VLOOKUP($D6017,LISTA!$A$2:$J$9990,8,0),"")</f>
        <v/>
      </c>
      <c r="H6017" s="40" t="str">
        <f t="shared" si="116"/>
        <v/>
      </c>
    </row>
    <row r="6018" spans="4:8" x14ac:dyDescent="0.25">
      <c r="D6018" s="100"/>
      <c r="G6018" s="19" t="str">
        <f>IFERROR(VLOOKUP($D6018,LISTA!$A$2:$J$9990,8,0),"")</f>
        <v/>
      </c>
      <c r="H6018" s="40" t="str">
        <f t="shared" si="116"/>
        <v/>
      </c>
    </row>
    <row r="6019" spans="4:8" x14ac:dyDescent="0.25">
      <c r="D6019" s="100"/>
      <c r="G6019" s="19" t="str">
        <f>IFERROR(VLOOKUP($D6019,LISTA!$A$2:$J$9990,8,0),"")</f>
        <v/>
      </c>
      <c r="H6019" s="40" t="str">
        <f t="shared" si="116"/>
        <v/>
      </c>
    </row>
    <row r="6020" spans="4:8" x14ac:dyDescent="0.25">
      <c r="D6020" s="100"/>
      <c r="G6020" s="19" t="str">
        <f>IFERROR(VLOOKUP($D6020,LISTA!$A$2:$J$9990,8,0),"")</f>
        <v/>
      </c>
      <c r="H6020" s="40" t="str">
        <f t="shared" si="116"/>
        <v/>
      </c>
    </row>
    <row r="6021" spans="4:8" x14ac:dyDescent="0.25">
      <c r="D6021" s="100"/>
      <c r="G6021" s="19" t="str">
        <f>IFERROR(VLOOKUP($D6021,LISTA!$A$2:$J$9990,8,0),"")</f>
        <v/>
      </c>
      <c r="H6021" s="40" t="str">
        <f t="shared" ref="H6021:H6084" si="117">IF(OR(G6021=$K$10,G6021=$K$11,G6021=$K$14,G6021=$K$15,G6021=$K$16,G6021=$K$17,G6021=$K$18,G6021=$K$19,G6021=$K$20,G6021=$K$21,G6021=$K$22,G6021=$K$23,G6021=$K$24,G6021=$K$25,G6021=$K$26,G6021=$K$27,G6021=$K$28),$K$9,IF(OR(G6021=$K$32,G6021=$K$33),$K$31,IF(OR(G6021=$K$38),$K$37,"")))</f>
        <v/>
      </c>
    </row>
    <row r="6022" spans="4:8" x14ac:dyDescent="0.25">
      <c r="D6022" s="100"/>
      <c r="G6022" s="19" t="str">
        <f>IFERROR(VLOOKUP($D6022,LISTA!$A$2:$J$9990,8,0),"")</f>
        <v/>
      </c>
      <c r="H6022" s="40" t="str">
        <f t="shared" si="117"/>
        <v/>
      </c>
    </row>
    <row r="6023" spans="4:8" x14ac:dyDescent="0.25">
      <c r="D6023" s="100"/>
      <c r="G6023" s="19" t="str">
        <f>IFERROR(VLOOKUP($D6023,LISTA!$A$2:$J$9990,8,0),"")</f>
        <v/>
      </c>
      <c r="H6023" s="40" t="str">
        <f t="shared" si="117"/>
        <v/>
      </c>
    </row>
    <row r="6024" spans="4:8" x14ac:dyDescent="0.25">
      <c r="D6024" s="100"/>
      <c r="G6024" s="19" t="str">
        <f>IFERROR(VLOOKUP($D6024,LISTA!$A$2:$J$9990,8,0),"")</f>
        <v/>
      </c>
      <c r="H6024" s="40" t="str">
        <f t="shared" si="117"/>
        <v/>
      </c>
    </row>
    <row r="6025" spans="4:8" x14ac:dyDescent="0.25">
      <c r="D6025" s="100"/>
      <c r="G6025" s="19" t="str">
        <f>IFERROR(VLOOKUP($D6025,LISTA!$A$2:$J$9990,8,0),"")</f>
        <v/>
      </c>
      <c r="H6025" s="40" t="str">
        <f t="shared" si="117"/>
        <v/>
      </c>
    </row>
    <row r="6026" spans="4:8" x14ac:dyDescent="0.25">
      <c r="D6026" s="100"/>
      <c r="G6026" s="19" t="str">
        <f>IFERROR(VLOOKUP($D6026,LISTA!$A$2:$J$9990,8,0),"")</f>
        <v/>
      </c>
      <c r="H6026" s="40" t="str">
        <f t="shared" si="117"/>
        <v/>
      </c>
    </row>
    <row r="6027" spans="4:8" x14ac:dyDescent="0.25">
      <c r="D6027" s="100"/>
      <c r="G6027" s="19" t="str">
        <f>IFERROR(VLOOKUP($D6027,LISTA!$A$2:$J$9990,8,0),"")</f>
        <v/>
      </c>
      <c r="H6027" s="40" t="str">
        <f t="shared" si="117"/>
        <v/>
      </c>
    </row>
    <row r="6028" spans="4:8" x14ac:dyDescent="0.25">
      <c r="D6028" s="100"/>
      <c r="G6028" s="19" t="str">
        <f>IFERROR(VLOOKUP($D6028,LISTA!$A$2:$J$9990,8,0),"")</f>
        <v/>
      </c>
      <c r="H6028" s="40" t="str">
        <f t="shared" si="117"/>
        <v/>
      </c>
    </row>
    <row r="6029" spans="4:8" x14ac:dyDescent="0.25">
      <c r="D6029" s="100"/>
      <c r="G6029" s="19" t="str">
        <f>IFERROR(VLOOKUP($D6029,LISTA!$A$2:$J$9990,8,0),"")</f>
        <v/>
      </c>
      <c r="H6029" s="40" t="str">
        <f t="shared" si="117"/>
        <v/>
      </c>
    </row>
    <row r="6030" spans="4:8" x14ac:dyDescent="0.25">
      <c r="D6030" s="100"/>
      <c r="G6030" s="19" t="str">
        <f>IFERROR(VLOOKUP($D6030,LISTA!$A$2:$J$9990,8,0),"")</f>
        <v/>
      </c>
      <c r="H6030" s="40" t="str">
        <f t="shared" si="117"/>
        <v/>
      </c>
    </row>
    <row r="6031" spans="4:8" x14ac:dyDescent="0.25">
      <c r="D6031" s="100"/>
      <c r="G6031" s="19" t="str">
        <f>IFERROR(VLOOKUP($D6031,LISTA!$A$2:$J$9990,8,0),"")</f>
        <v/>
      </c>
      <c r="H6031" s="40" t="str">
        <f t="shared" si="117"/>
        <v/>
      </c>
    </row>
    <row r="6032" spans="4:8" x14ac:dyDescent="0.25">
      <c r="D6032" s="100"/>
      <c r="G6032" s="19" t="str">
        <f>IFERROR(VLOOKUP($D6032,LISTA!$A$2:$J$9990,8,0),"")</f>
        <v/>
      </c>
      <c r="H6032" s="40" t="str">
        <f t="shared" si="117"/>
        <v/>
      </c>
    </row>
    <row r="6033" spans="4:8" x14ac:dyDescent="0.25">
      <c r="D6033" s="100"/>
      <c r="G6033" s="19" t="str">
        <f>IFERROR(VLOOKUP($D6033,LISTA!$A$2:$J$9990,8,0),"")</f>
        <v/>
      </c>
      <c r="H6033" s="40" t="str">
        <f t="shared" si="117"/>
        <v/>
      </c>
    </row>
    <row r="6034" spans="4:8" x14ac:dyDescent="0.25">
      <c r="D6034" s="100"/>
      <c r="G6034" s="19" t="str">
        <f>IFERROR(VLOOKUP($D6034,LISTA!$A$2:$J$9990,8,0),"")</f>
        <v/>
      </c>
      <c r="H6034" s="40" t="str">
        <f t="shared" si="117"/>
        <v/>
      </c>
    </row>
    <row r="6035" spans="4:8" x14ac:dyDescent="0.25">
      <c r="D6035" s="100"/>
      <c r="G6035" s="19" t="str">
        <f>IFERROR(VLOOKUP($D6035,LISTA!$A$2:$J$9990,8,0),"")</f>
        <v/>
      </c>
      <c r="H6035" s="40" t="str">
        <f t="shared" si="117"/>
        <v/>
      </c>
    </row>
    <row r="6036" spans="4:8" x14ac:dyDescent="0.25">
      <c r="D6036" s="100"/>
      <c r="G6036" s="19" t="str">
        <f>IFERROR(VLOOKUP($D6036,LISTA!$A$2:$J$9990,8,0),"")</f>
        <v/>
      </c>
      <c r="H6036" s="40" t="str">
        <f t="shared" si="117"/>
        <v/>
      </c>
    </row>
    <row r="6037" spans="4:8" x14ac:dyDescent="0.25">
      <c r="D6037" s="100"/>
      <c r="G6037" s="19" t="str">
        <f>IFERROR(VLOOKUP($D6037,LISTA!$A$2:$J$9990,8,0),"")</f>
        <v/>
      </c>
      <c r="H6037" s="40" t="str">
        <f t="shared" si="117"/>
        <v/>
      </c>
    </row>
    <row r="6038" spans="4:8" x14ac:dyDescent="0.25">
      <c r="D6038" s="100"/>
      <c r="G6038" s="19" t="str">
        <f>IFERROR(VLOOKUP($D6038,LISTA!$A$2:$J$9990,8,0),"")</f>
        <v/>
      </c>
      <c r="H6038" s="40" t="str">
        <f t="shared" si="117"/>
        <v/>
      </c>
    </row>
    <row r="6039" spans="4:8" x14ac:dyDescent="0.25">
      <c r="D6039" s="100"/>
      <c r="G6039" s="19" t="str">
        <f>IFERROR(VLOOKUP($D6039,LISTA!$A$2:$J$9990,8,0),"")</f>
        <v/>
      </c>
      <c r="H6039" s="40" t="str">
        <f t="shared" si="117"/>
        <v/>
      </c>
    </row>
    <row r="6040" spans="4:8" x14ac:dyDescent="0.25">
      <c r="D6040" s="100"/>
      <c r="G6040" s="19" t="str">
        <f>IFERROR(VLOOKUP($D6040,LISTA!$A$2:$J$9990,8,0),"")</f>
        <v/>
      </c>
      <c r="H6040" s="40" t="str">
        <f t="shared" si="117"/>
        <v/>
      </c>
    </row>
    <row r="6041" spans="4:8" x14ac:dyDescent="0.25">
      <c r="D6041" s="100"/>
      <c r="G6041" s="19" t="str">
        <f>IFERROR(VLOOKUP($D6041,LISTA!$A$2:$J$9990,8,0),"")</f>
        <v/>
      </c>
      <c r="H6041" s="40" t="str">
        <f t="shared" si="117"/>
        <v/>
      </c>
    </row>
    <row r="6042" spans="4:8" x14ac:dyDescent="0.25">
      <c r="D6042" s="100"/>
      <c r="G6042" s="19" t="str">
        <f>IFERROR(VLOOKUP($D6042,LISTA!$A$2:$J$9990,8,0),"")</f>
        <v/>
      </c>
      <c r="H6042" s="40" t="str">
        <f t="shared" si="117"/>
        <v/>
      </c>
    </row>
    <row r="6043" spans="4:8" x14ac:dyDescent="0.25">
      <c r="D6043" s="100"/>
      <c r="G6043" s="19" t="str">
        <f>IFERROR(VLOOKUP($D6043,LISTA!$A$2:$J$9990,8,0),"")</f>
        <v/>
      </c>
      <c r="H6043" s="40" t="str">
        <f t="shared" si="117"/>
        <v/>
      </c>
    </row>
    <row r="6044" spans="4:8" x14ac:dyDescent="0.25">
      <c r="D6044" s="100"/>
      <c r="G6044" s="19" t="str">
        <f>IFERROR(VLOOKUP($D6044,LISTA!$A$2:$J$9990,8,0),"")</f>
        <v/>
      </c>
      <c r="H6044" s="40" t="str">
        <f t="shared" si="117"/>
        <v/>
      </c>
    </row>
    <row r="6045" spans="4:8" x14ac:dyDescent="0.25">
      <c r="D6045" s="100"/>
      <c r="G6045" s="19" t="str">
        <f>IFERROR(VLOOKUP($D6045,LISTA!$A$2:$J$9990,8,0),"")</f>
        <v/>
      </c>
      <c r="H6045" s="40" t="str">
        <f t="shared" si="117"/>
        <v/>
      </c>
    </row>
    <row r="6046" spans="4:8" x14ac:dyDescent="0.25">
      <c r="D6046" s="100"/>
      <c r="G6046" s="19" t="str">
        <f>IFERROR(VLOOKUP($D6046,LISTA!$A$2:$J$9990,8,0),"")</f>
        <v/>
      </c>
      <c r="H6046" s="40" t="str">
        <f t="shared" si="117"/>
        <v/>
      </c>
    </row>
    <row r="6047" spans="4:8" x14ac:dyDescent="0.25">
      <c r="D6047" s="100"/>
      <c r="G6047" s="19" t="str">
        <f>IFERROR(VLOOKUP($D6047,LISTA!$A$2:$J$9990,8,0),"")</f>
        <v/>
      </c>
      <c r="H6047" s="40" t="str">
        <f t="shared" si="117"/>
        <v/>
      </c>
    </row>
    <row r="6048" spans="4:8" x14ac:dyDescent="0.25">
      <c r="D6048" s="100"/>
      <c r="G6048" s="19" t="str">
        <f>IFERROR(VLOOKUP($D6048,LISTA!$A$2:$J$9990,8,0),"")</f>
        <v/>
      </c>
      <c r="H6048" s="40" t="str">
        <f t="shared" si="117"/>
        <v/>
      </c>
    </row>
    <row r="6049" spans="4:8" x14ac:dyDescent="0.25">
      <c r="D6049" s="100"/>
      <c r="G6049" s="19" t="str">
        <f>IFERROR(VLOOKUP($D6049,LISTA!$A$2:$J$9990,8,0),"")</f>
        <v/>
      </c>
      <c r="H6049" s="40" t="str">
        <f t="shared" si="117"/>
        <v/>
      </c>
    </row>
    <row r="6050" spans="4:8" x14ac:dyDescent="0.25">
      <c r="D6050" s="100"/>
      <c r="G6050" s="19" t="str">
        <f>IFERROR(VLOOKUP($D6050,LISTA!$A$2:$J$9990,8,0),"")</f>
        <v/>
      </c>
      <c r="H6050" s="40" t="str">
        <f t="shared" si="117"/>
        <v/>
      </c>
    </row>
    <row r="6051" spans="4:8" x14ac:dyDescent="0.25">
      <c r="D6051" s="100"/>
      <c r="G6051" s="19" t="str">
        <f>IFERROR(VLOOKUP($D6051,LISTA!$A$2:$J$9990,8,0),"")</f>
        <v/>
      </c>
      <c r="H6051" s="40" t="str">
        <f t="shared" si="117"/>
        <v/>
      </c>
    </row>
    <row r="6052" spans="4:8" x14ac:dyDescent="0.25">
      <c r="D6052" s="100"/>
      <c r="G6052" s="19" t="str">
        <f>IFERROR(VLOOKUP($D6052,LISTA!$A$2:$J$9990,8,0),"")</f>
        <v/>
      </c>
      <c r="H6052" s="40" t="str">
        <f t="shared" si="117"/>
        <v/>
      </c>
    </row>
    <row r="6053" spans="4:8" x14ac:dyDescent="0.25">
      <c r="D6053" s="100"/>
      <c r="G6053" s="19" t="str">
        <f>IFERROR(VLOOKUP($D6053,LISTA!$A$2:$J$9990,8,0),"")</f>
        <v/>
      </c>
      <c r="H6053" s="40" t="str">
        <f t="shared" si="117"/>
        <v/>
      </c>
    </row>
    <row r="6054" spans="4:8" x14ac:dyDescent="0.25">
      <c r="D6054" s="100"/>
      <c r="G6054" s="19" t="str">
        <f>IFERROR(VLOOKUP($D6054,LISTA!$A$2:$J$9990,8,0),"")</f>
        <v/>
      </c>
      <c r="H6054" s="40" t="str">
        <f t="shared" si="117"/>
        <v/>
      </c>
    </row>
    <row r="6055" spans="4:8" x14ac:dyDescent="0.25">
      <c r="D6055" s="100"/>
      <c r="G6055" s="19" t="str">
        <f>IFERROR(VLOOKUP($D6055,LISTA!$A$2:$J$9990,8,0),"")</f>
        <v/>
      </c>
      <c r="H6055" s="40" t="str">
        <f t="shared" si="117"/>
        <v/>
      </c>
    </row>
    <row r="6056" spans="4:8" x14ac:dyDescent="0.25">
      <c r="D6056" s="100"/>
      <c r="G6056" s="19" t="str">
        <f>IFERROR(VLOOKUP($D6056,LISTA!$A$2:$J$9990,8,0),"")</f>
        <v/>
      </c>
      <c r="H6056" s="40" t="str">
        <f t="shared" si="117"/>
        <v/>
      </c>
    </row>
    <row r="6057" spans="4:8" x14ac:dyDescent="0.25">
      <c r="D6057" s="100"/>
      <c r="G6057" s="19" t="str">
        <f>IFERROR(VLOOKUP($D6057,LISTA!$A$2:$J$9990,8,0),"")</f>
        <v/>
      </c>
      <c r="H6057" s="40" t="str">
        <f t="shared" si="117"/>
        <v/>
      </c>
    </row>
    <row r="6058" spans="4:8" x14ac:dyDescent="0.25">
      <c r="D6058" s="100"/>
      <c r="G6058" s="19" t="str">
        <f>IFERROR(VLOOKUP($D6058,LISTA!$A$2:$J$9990,8,0),"")</f>
        <v/>
      </c>
      <c r="H6058" s="40" t="str">
        <f t="shared" si="117"/>
        <v/>
      </c>
    </row>
    <row r="6059" spans="4:8" x14ac:dyDescent="0.25">
      <c r="D6059" s="100"/>
      <c r="G6059" s="19" t="str">
        <f>IFERROR(VLOOKUP($D6059,LISTA!$A$2:$J$9990,8,0),"")</f>
        <v/>
      </c>
      <c r="H6059" s="40" t="str">
        <f t="shared" si="117"/>
        <v/>
      </c>
    </row>
    <row r="6060" spans="4:8" x14ac:dyDescent="0.25">
      <c r="D6060" s="100"/>
      <c r="G6060" s="19" t="str">
        <f>IFERROR(VLOOKUP($D6060,LISTA!$A$2:$J$9990,8,0),"")</f>
        <v/>
      </c>
      <c r="H6060" s="40" t="str">
        <f t="shared" si="117"/>
        <v/>
      </c>
    </row>
    <row r="6061" spans="4:8" x14ac:dyDescent="0.25">
      <c r="D6061" s="100"/>
      <c r="G6061" s="19" t="str">
        <f>IFERROR(VLOOKUP($D6061,LISTA!$A$2:$J$9990,8,0),"")</f>
        <v/>
      </c>
      <c r="H6061" s="40" t="str">
        <f t="shared" si="117"/>
        <v/>
      </c>
    </row>
    <row r="6062" spans="4:8" x14ac:dyDescent="0.25">
      <c r="D6062" s="100"/>
      <c r="G6062" s="19" t="str">
        <f>IFERROR(VLOOKUP($D6062,LISTA!$A$2:$J$9990,8,0),"")</f>
        <v/>
      </c>
      <c r="H6062" s="40" t="str">
        <f t="shared" si="117"/>
        <v/>
      </c>
    </row>
    <row r="6063" spans="4:8" x14ac:dyDescent="0.25">
      <c r="D6063" s="100"/>
      <c r="G6063" s="19" t="str">
        <f>IFERROR(VLOOKUP($D6063,LISTA!$A$2:$J$9990,8,0),"")</f>
        <v/>
      </c>
      <c r="H6063" s="40" t="str">
        <f t="shared" si="117"/>
        <v/>
      </c>
    </row>
    <row r="6064" spans="4:8" x14ac:dyDescent="0.25">
      <c r="D6064" s="100"/>
      <c r="G6064" s="19" t="str">
        <f>IFERROR(VLOOKUP($D6064,LISTA!$A$2:$J$9990,8,0),"")</f>
        <v/>
      </c>
      <c r="H6064" s="40" t="str">
        <f t="shared" si="117"/>
        <v/>
      </c>
    </row>
    <row r="6065" spans="4:8" x14ac:dyDescent="0.25">
      <c r="D6065" s="100"/>
      <c r="G6065" s="19" t="str">
        <f>IFERROR(VLOOKUP($D6065,LISTA!$A$2:$J$9990,8,0),"")</f>
        <v/>
      </c>
      <c r="H6065" s="40" t="str">
        <f t="shared" si="117"/>
        <v/>
      </c>
    </row>
    <row r="6066" spans="4:8" x14ac:dyDescent="0.25">
      <c r="D6066" s="100"/>
      <c r="G6066" s="19" t="str">
        <f>IFERROR(VLOOKUP($D6066,LISTA!$A$2:$J$9990,8,0),"")</f>
        <v/>
      </c>
      <c r="H6066" s="40" t="str">
        <f t="shared" si="117"/>
        <v/>
      </c>
    </row>
    <row r="6067" spans="4:8" x14ac:dyDescent="0.25">
      <c r="D6067" s="100"/>
      <c r="G6067" s="19" t="str">
        <f>IFERROR(VLOOKUP($D6067,LISTA!$A$2:$J$9990,8,0),"")</f>
        <v/>
      </c>
      <c r="H6067" s="40" t="str">
        <f t="shared" si="117"/>
        <v/>
      </c>
    </row>
    <row r="6068" spans="4:8" x14ac:dyDescent="0.25">
      <c r="D6068" s="100"/>
      <c r="G6068" s="19" t="str">
        <f>IFERROR(VLOOKUP($D6068,LISTA!$A$2:$J$9990,8,0),"")</f>
        <v/>
      </c>
      <c r="H6068" s="40" t="str">
        <f t="shared" si="117"/>
        <v/>
      </c>
    </row>
    <row r="6069" spans="4:8" x14ac:dyDescent="0.25">
      <c r="D6069" s="100"/>
      <c r="G6069" s="19" t="str">
        <f>IFERROR(VLOOKUP($D6069,LISTA!$A$2:$J$9990,8,0),"")</f>
        <v/>
      </c>
      <c r="H6069" s="40" t="str">
        <f t="shared" si="117"/>
        <v/>
      </c>
    </row>
    <row r="6070" spans="4:8" x14ac:dyDescent="0.25">
      <c r="D6070" s="100"/>
      <c r="G6070" s="19" t="str">
        <f>IFERROR(VLOOKUP($D6070,LISTA!$A$2:$J$9990,8,0),"")</f>
        <v/>
      </c>
      <c r="H6070" s="40" t="str">
        <f t="shared" si="117"/>
        <v/>
      </c>
    </row>
    <row r="6071" spans="4:8" x14ac:dyDescent="0.25">
      <c r="D6071" s="100"/>
      <c r="G6071" s="19" t="str">
        <f>IFERROR(VLOOKUP($D6071,LISTA!$A$2:$J$9990,8,0),"")</f>
        <v/>
      </c>
      <c r="H6071" s="40" t="str">
        <f t="shared" si="117"/>
        <v/>
      </c>
    </row>
    <row r="6072" spans="4:8" x14ac:dyDescent="0.25">
      <c r="D6072" s="100"/>
      <c r="G6072" s="19" t="str">
        <f>IFERROR(VLOOKUP($D6072,LISTA!$A$2:$J$9990,8,0),"")</f>
        <v/>
      </c>
      <c r="H6072" s="40" t="str">
        <f t="shared" si="117"/>
        <v/>
      </c>
    </row>
    <row r="6073" spans="4:8" x14ac:dyDescent="0.25">
      <c r="D6073" s="100"/>
      <c r="G6073" s="19" t="str">
        <f>IFERROR(VLOOKUP($D6073,LISTA!$A$2:$J$9990,8,0),"")</f>
        <v/>
      </c>
      <c r="H6073" s="40" t="str">
        <f t="shared" si="117"/>
        <v/>
      </c>
    </row>
    <row r="6074" spans="4:8" x14ac:dyDescent="0.25">
      <c r="D6074" s="100"/>
      <c r="G6074" s="19" t="str">
        <f>IFERROR(VLOOKUP($D6074,LISTA!$A$2:$J$9990,8,0),"")</f>
        <v/>
      </c>
      <c r="H6074" s="40" t="str">
        <f t="shared" si="117"/>
        <v/>
      </c>
    </row>
    <row r="6075" spans="4:8" x14ac:dyDescent="0.25">
      <c r="D6075" s="100"/>
      <c r="G6075" s="19" t="str">
        <f>IFERROR(VLOOKUP($D6075,LISTA!$A$2:$J$9990,8,0),"")</f>
        <v/>
      </c>
      <c r="H6075" s="40" t="str">
        <f t="shared" si="117"/>
        <v/>
      </c>
    </row>
    <row r="6076" spans="4:8" x14ac:dyDescent="0.25">
      <c r="D6076" s="100"/>
      <c r="G6076" s="19" t="str">
        <f>IFERROR(VLOOKUP($D6076,LISTA!$A$2:$J$9990,8,0),"")</f>
        <v/>
      </c>
      <c r="H6076" s="40" t="str">
        <f t="shared" si="117"/>
        <v/>
      </c>
    </row>
    <row r="6077" spans="4:8" x14ac:dyDescent="0.25">
      <c r="D6077" s="100"/>
      <c r="G6077" s="19" t="str">
        <f>IFERROR(VLOOKUP($D6077,LISTA!$A$2:$J$9990,8,0),"")</f>
        <v/>
      </c>
      <c r="H6077" s="40" t="str">
        <f t="shared" si="117"/>
        <v/>
      </c>
    </row>
    <row r="6078" spans="4:8" x14ac:dyDescent="0.25">
      <c r="D6078" s="100"/>
      <c r="G6078" s="19" t="str">
        <f>IFERROR(VLOOKUP($D6078,LISTA!$A$2:$J$9990,8,0),"")</f>
        <v/>
      </c>
      <c r="H6078" s="40" t="str">
        <f t="shared" si="117"/>
        <v/>
      </c>
    </row>
    <row r="6079" spans="4:8" x14ac:dyDescent="0.25">
      <c r="D6079" s="100"/>
      <c r="G6079" s="19" t="str">
        <f>IFERROR(VLOOKUP($D6079,LISTA!$A$2:$J$9990,8,0),"")</f>
        <v/>
      </c>
      <c r="H6079" s="40" t="str">
        <f t="shared" si="117"/>
        <v/>
      </c>
    </row>
    <row r="6080" spans="4:8" x14ac:dyDescent="0.25">
      <c r="D6080" s="100"/>
      <c r="G6080" s="19" t="str">
        <f>IFERROR(VLOOKUP($D6080,LISTA!$A$2:$J$9990,8,0),"")</f>
        <v/>
      </c>
      <c r="H6080" s="40" t="str">
        <f t="shared" si="117"/>
        <v/>
      </c>
    </row>
    <row r="6081" spans="4:8" x14ac:dyDescent="0.25">
      <c r="D6081" s="100"/>
      <c r="G6081" s="19" t="str">
        <f>IFERROR(VLOOKUP($D6081,LISTA!$A$2:$J$9990,8,0),"")</f>
        <v/>
      </c>
      <c r="H6081" s="40" t="str">
        <f t="shared" si="117"/>
        <v/>
      </c>
    </row>
    <row r="6082" spans="4:8" x14ac:dyDescent="0.25">
      <c r="D6082" s="100"/>
      <c r="G6082" s="19" t="str">
        <f>IFERROR(VLOOKUP($D6082,LISTA!$A$2:$J$9990,8,0),"")</f>
        <v/>
      </c>
      <c r="H6082" s="40" t="str">
        <f t="shared" si="117"/>
        <v/>
      </c>
    </row>
    <row r="6083" spans="4:8" x14ac:dyDescent="0.25">
      <c r="D6083" s="100"/>
      <c r="G6083" s="19" t="str">
        <f>IFERROR(VLOOKUP($D6083,LISTA!$A$2:$J$9990,8,0),"")</f>
        <v/>
      </c>
      <c r="H6083" s="40" t="str">
        <f t="shared" si="117"/>
        <v/>
      </c>
    </row>
    <row r="6084" spans="4:8" x14ac:dyDescent="0.25">
      <c r="D6084" s="100"/>
      <c r="G6084" s="19" t="str">
        <f>IFERROR(VLOOKUP($D6084,LISTA!$A$2:$J$9990,8,0),"")</f>
        <v/>
      </c>
      <c r="H6084" s="40" t="str">
        <f t="shared" si="117"/>
        <v/>
      </c>
    </row>
    <row r="6085" spans="4:8" x14ac:dyDescent="0.25">
      <c r="D6085" s="100"/>
      <c r="G6085" s="19" t="str">
        <f>IFERROR(VLOOKUP($D6085,LISTA!$A$2:$J$9990,8,0),"")</f>
        <v/>
      </c>
      <c r="H6085" s="40" t="str">
        <f t="shared" ref="H6085:H6148" si="118">IF(OR(G6085=$K$10,G6085=$K$11,G6085=$K$14,G6085=$K$15,G6085=$K$16,G6085=$K$17,G6085=$K$18,G6085=$K$19,G6085=$K$20,G6085=$K$21,G6085=$K$22,G6085=$K$23,G6085=$K$24,G6085=$K$25,G6085=$K$26,G6085=$K$27,G6085=$K$28),$K$9,IF(OR(G6085=$K$32,G6085=$K$33),$K$31,IF(OR(G6085=$K$38),$K$37,"")))</f>
        <v/>
      </c>
    </row>
    <row r="6086" spans="4:8" x14ac:dyDescent="0.25">
      <c r="D6086" s="100"/>
      <c r="G6086" s="19" t="str">
        <f>IFERROR(VLOOKUP($D6086,LISTA!$A$2:$J$9990,8,0),"")</f>
        <v/>
      </c>
      <c r="H6086" s="40" t="str">
        <f t="shared" si="118"/>
        <v/>
      </c>
    </row>
    <row r="6087" spans="4:8" x14ac:dyDescent="0.25">
      <c r="D6087" s="100"/>
      <c r="G6087" s="19" t="str">
        <f>IFERROR(VLOOKUP($D6087,LISTA!$A$2:$J$9990,8,0),"")</f>
        <v/>
      </c>
      <c r="H6087" s="40" t="str">
        <f t="shared" si="118"/>
        <v/>
      </c>
    </row>
    <row r="6088" spans="4:8" x14ac:dyDescent="0.25">
      <c r="D6088" s="100"/>
      <c r="G6088" s="19" t="str">
        <f>IFERROR(VLOOKUP($D6088,LISTA!$A$2:$J$9990,8,0),"")</f>
        <v/>
      </c>
      <c r="H6088" s="40" t="str">
        <f t="shared" si="118"/>
        <v/>
      </c>
    </row>
    <row r="6089" spans="4:8" x14ac:dyDescent="0.25">
      <c r="D6089" s="100"/>
      <c r="G6089" s="19" t="str">
        <f>IFERROR(VLOOKUP($D6089,LISTA!$A$2:$J$9990,8,0),"")</f>
        <v/>
      </c>
      <c r="H6089" s="40" t="str">
        <f t="shared" si="118"/>
        <v/>
      </c>
    </row>
    <row r="6090" spans="4:8" x14ac:dyDescent="0.25">
      <c r="D6090" s="100"/>
      <c r="G6090" s="19" t="str">
        <f>IFERROR(VLOOKUP($D6090,LISTA!$A$2:$J$9990,8,0),"")</f>
        <v/>
      </c>
      <c r="H6090" s="40" t="str">
        <f t="shared" si="118"/>
        <v/>
      </c>
    </row>
    <row r="6091" spans="4:8" x14ac:dyDescent="0.25">
      <c r="D6091" s="100"/>
      <c r="G6091" s="19" t="str">
        <f>IFERROR(VLOOKUP($D6091,LISTA!$A$2:$J$9990,8,0),"")</f>
        <v/>
      </c>
      <c r="H6091" s="40" t="str">
        <f t="shared" si="118"/>
        <v/>
      </c>
    </row>
    <row r="6092" spans="4:8" x14ac:dyDescent="0.25">
      <c r="D6092" s="100"/>
      <c r="G6092" s="19" t="str">
        <f>IFERROR(VLOOKUP($D6092,LISTA!$A$2:$J$9990,8,0),"")</f>
        <v/>
      </c>
      <c r="H6092" s="40" t="str">
        <f t="shared" si="118"/>
        <v/>
      </c>
    </row>
    <row r="6093" spans="4:8" x14ac:dyDescent="0.25">
      <c r="D6093" s="100"/>
      <c r="G6093" s="19" t="str">
        <f>IFERROR(VLOOKUP($D6093,LISTA!$A$2:$J$9990,8,0),"")</f>
        <v/>
      </c>
      <c r="H6093" s="40" t="str">
        <f t="shared" si="118"/>
        <v/>
      </c>
    </row>
    <row r="6094" spans="4:8" x14ac:dyDescent="0.25">
      <c r="D6094" s="100"/>
      <c r="G6094" s="19" t="str">
        <f>IFERROR(VLOOKUP($D6094,LISTA!$A$2:$J$9990,8,0),"")</f>
        <v/>
      </c>
      <c r="H6094" s="40" t="str">
        <f t="shared" si="118"/>
        <v/>
      </c>
    </row>
    <row r="6095" spans="4:8" x14ac:dyDescent="0.25">
      <c r="D6095" s="100"/>
      <c r="G6095" s="19" t="str">
        <f>IFERROR(VLOOKUP($D6095,LISTA!$A$2:$J$9990,8,0),"")</f>
        <v/>
      </c>
      <c r="H6095" s="40" t="str">
        <f t="shared" si="118"/>
        <v/>
      </c>
    </row>
    <row r="6096" spans="4:8" x14ac:dyDescent="0.25">
      <c r="D6096" s="100"/>
      <c r="G6096" s="19" t="str">
        <f>IFERROR(VLOOKUP($D6096,LISTA!$A$2:$J$9990,8,0),"")</f>
        <v/>
      </c>
      <c r="H6096" s="40" t="str">
        <f t="shared" si="118"/>
        <v/>
      </c>
    </row>
    <row r="6097" spans="4:8" x14ac:dyDescent="0.25">
      <c r="D6097" s="100"/>
      <c r="G6097" s="19" t="str">
        <f>IFERROR(VLOOKUP($D6097,LISTA!$A$2:$J$9990,8,0),"")</f>
        <v/>
      </c>
      <c r="H6097" s="40" t="str">
        <f t="shared" si="118"/>
        <v/>
      </c>
    </row>
    <row r="6098" spans="4:8" x14ac:dyDescent="0.25">
      <c r="D6098" s="100"/>
      <c r="G6098" s="19" t="str">
        <f>IFERROR(VLOOKUP($D6098,LISTA!$A$2:$J$9990,8,0),"")</f>
        <v/>
      </c>
      <c r="H6098" s="40" t="str">
        <f t="shared" si="118"/>
        <v/>
      </c>
    </row>
    <row r="6099" spans="4:8" x14ac:dyDescent="0.25">
      <c r="D6099" s="100"/>
      <c r="G6099" s="19" t="str">
        <f>IFERROR(VLOOKUP($D6099,LISTA!$A$2:$J$9990,8,0),"")</f>
        <v/>
      </c>
      <c r="H6099" s="40" t="str">
        <f t="shared" si="118"/>
        <v/>
      </c>
    </row>
    <row r="6100" spans="4:8" x14ac:dyDescent="0.25">
      <c r="D6100" s="100"/>
      <c r="G6100" s="19" t="str">
        <f>IFERROR(VLOOKUP($D6100,LISTA!$A$2:$J$9990,8,0),"")</f>
        <v/>
      </c>
      <c r="H6100" s="40" t="str">
        <f t="shared" si="118"/>
        <v/>
      </c>
    </row>
    <row r="6101" spans="4:8" x14ac:dyDescent="0.25">
      <c r="D6101" s="100"/>
      <c r="G6101" s="19" t="str">
        <f>IFERROR(VLOOKUP($D6101,LISTA!$A$2:$J$9990,8,0),"")</f>
        <v/>
      </c>
      <c r="H6101" s="40" t="str">
        <f t="shared" si="118"/>
        <v/>
      </c>
    </row>
    <row r="6102" spans="4:8" x14ac:dyDescent="0.25">
      <c r="D6102" s="100"/>
      <c r="G6102" s="19" t="str">
        <f>IFERROR(VLOOKUP($D6102,LISTA!$A$2:$J$9990,8,0),"")</f>
        <v/>
      </c>
      <c r="H6102" s="40" t="str">
        <f t="shared" si="118"/>
        <v/>
      </c>
    </row>
    <row r="6103" spans="4:8" x14ac:dyDescent="0.25">
      <c r="D6103" s="100"/>
      <c r="G6103" s="19" t="str">
        <f>IFERROR(VLOOKUP($D6103,LISTA!$A$2:$J$9990,8,0),"")</f>
        <v/>
      </c>
      <c r="H6103" s="40" t="str">
        <f t="shared" si="118"/>
        <v/>
      </c>
    </row>
    <row r="6104" spans="4:8" x14ac:dyDescent="0.25">
      <c r="D6104" s="100"/>
      <c r="G6104" s="19" t="str">
        <f>IFERROR(VLOOKUP($D6104,LISTA!$A$2:$J$9990,8,0),"")</f>
        <v/>
      </c>
      <c r="H6104" s="40" t="str">
        <f t="shared" si="118"/>
        <v/>
      </c>
    </row>
    <row r="6105" spans="4:8" x14ac:dyDescent="0.25">
      <c r="D6105" s="100"/>
      <c r="G6105" s="19" t="str">
        <f>IFERROR(VLOOKUP($D6105,LISTA!$A$2:$J$9990,8,0),"")</f>
        <v/>
      </c>
      <c r="H6105" s="40" t="str">
        <f t="shared" si="118"/>
        <v/>
      </c>
    </row>
    <row r="6106" spans="4:8" x14ac:dyDescent="0.25">
      <c r="D6106" s="100"/>
      <c r="G6106" s="19" t="str">
        <f>IFERROR(VLOOKUP($D6106,LISTA!$A$2:$J$9990,8,0),"")</f>
        <v/>
      </c>
      <c r="H6106" s="40" t="str">
        <f t="shared" si="118"/>
        <v/>
      </c>
    </row>
    <row r="6107" spans="4:8" x14ac:dyDescent="0.25">
      <c r="D6107" s="100"/>
      <c r="G6107" s="19" t="str">
        <f>IFERROR(VLOOKUP($D6107,LISTA!$A$2:$J$9990,8,0),"")</f>
        <v/>
      </c>
      <c r="H6107" s="40" t="str">
        <f t="shared" si="118"/>
        <v/>
      </c>
    </row>
    <row r="6108" spans="4:8" x14ac:dyDescent="0.25">
      <c r="D6108" s="100"/>
      <c r="G6108" s="19" t="str">
        <f>IFERROR(VLOOKUP($D6108,LISTA!$A$2:$J$9990,8,0),"")</f>
        <v/>
      </c>
      <c r="H6108" s="40" t="str">
        <f t="shared" si="118"/>
        <v/>
      </c>
    </row>
    <row r="6109" spans="4:8" x14ac:dyDescent="0.25">
      <c r="D6109" s="100"/>
      <c r="G6109" s="19" t="str">
        <f>IFERROR(VLOOKUP($D6109,LISTA!$A$2:$J$9990,8,0),"")</f>
        <v/>
      </c>
      <c r="H6109" s="40" t="str">
        <f t="shared" si="118"/>
        <v/>
      </c>
    </row>
    <row r="6110" spans="4:8" x14ac:dyDescent="0.25">
      <c r="D6110" s="100"/>
      <c r="G6110" s="19" t="str">
        <f>IFERROR(VLOOKUP($D6110,LISTA!$A$2:$J$9990,8,0),"")</f>
        <v/>
      </c>
      <c r="H6110" s="40" t="str">
        <f t="shared" si="118"/>
        <v/>
      </c>
    </row>
    <row r="6111" spans="4:8" x14ac:dyDescent="0.25">
      <c r="D6111" s="100"/>
      <c r="G6111" s="19" t="str">
        <f>IFERROR(VLOOKUP($D6111,LISTA!$A$2:$J$9990,8,0),"")</f>
        <v/>
      </c>
      <c r="H6111" s="40" t="str">
        <f t="shared" si="118"/>
        <v/>
      </c>
    </row>
    <row r="6112" spans="4:8" x14ac:dyDescent="0.25">
      <c r="D6112" s="100"/>
      <c r="G6112" s="19" t="str">
        <f>IFERROR(VLOOKUP($D6112,LISTA!$A$2:$J$9990,8,0),"")</f>
        <v/>
      </c>
      <c r="H6112" s="40" t="str">
        <f t="shared" si="118"/>
        <v/>
      </c>
    </row>
    <row r="6113" spans="4:8" x14ac:dyDescent="0.25">
      <c r="D6113" s="100"/>
      <c r="G6113" s="19" t="str">
        <f>IFERROR(VLOOKUP($D6113,LISTA!$A$2:$J$9990,8,0),"")</f>
        <v/>
      </c>
      <c r="H6113" s="40" t="str">
        <f t="shared" si="118"/>
        <v/>
      </c>
    </row>
    <row r="6114" spans="4:8" x14ac:dyDescent="0.25">
      <c r="D6114" s="100"/>
      <c r="G6114" s="19" t="str">
        <f>IFERROR(VLOOKUP($D6114,LISTA!$A$2:$J$9990,8,0),"")</f>
        <v/>
      </c>
      <c r="H6114" s="40" t="str">
        <f t="shared" si="118"/>
        <v/>
      </c>
    </row>
    <row r="6115" spans="4:8" x14ac:dyDescent="0.25">
      <c r="D6115" s="100"/>
      <c r="G6115" s="19" t="str">
        <f>IFERROR(VLOOKUP($D6115,LISTA!$A$2:$J$9990,8,0),"")</f>
        <v/>
      </c>
      <c r="H6115" s="40" t="str">
        <f t="shared" si="118"/>
        <v/>
      </c>
    </row>
    <row r="6116" spans="4:8" x14ac:dyDescent="0.25">
      <c r="D6116" s="100"/>
      <c r="G6116" s="19" t="str">
        <f>IFERROR(VLOOKUP($D6116,LISTA!$A$2:$J$9990,8,0),"")</f>
        <v/>
      </c>
      <c r="H6116" s="40" t="str">
        <f t="shared" si="118"/>
        <v/>
      </c>
    </row>
    <row r="6117" spans="4:8" x14ac:dyDescent="0.25">
      <c r="D6117" s="100"/>
      <c r="G6117" s="19" t="str">
        <f>IFERROR(VLOOKUP($D6117,LISTA!$A$2:$J$9990,8,0),"")</f>
        <v/>
      </c>
      <c r="H6117" s="40" t="str">
        <f t="shared" si="118"/>
        <v/>
      </c>
    </row>
    <row r="6118" spans="4:8" x14ac:dyDescent="0.25">
      <c r="D6118" s="100"/>
      <c r="G6118" s="19" t="str">
        <f>IFERROR(VLOOKUP($D6118,LISTA!$A$2:$J$9990,8,0),"")</f>
        <v/>
      </c>
      <c r="H6118" s="40" t="str">
        <f t="shared" si="118"/>
        <v/>
      </c>
    </row>
    <row r="6119" spans="4:8" x14ac:dyDescent="0.25">
      <c r="D6119" s="100"/>
      <c r="G6119" s="19" t="str">
        <f>IFERROR(VLOOKUP($D6119,LISTA!$A$2:$J$9990,8,0),"")</f>
        <v/>
      </c>
      <c r="H6119" s="40" t="str">
        <f t="shared" si="118"/>
        <v/>
      </c>
    </row>
    <row r="6120" spans="4:8" x14ac:dyDescent="0.25">
      <c r="D6120" s="100"/>
      <c r="G6120" s="19" t="str">
        <f>IFERROR(VLOOKUP($D6120,LISTA!$A$2:$J$9990,8,0),"")</f>
        <v/>
      </c>
      <c r="H6120" s="40" t="str">
        <f t="shared" si="118"/>
        <v/>
      </c>
    </row>
    <row r="6121" spans="4:8" x14ac:dyDescent="0.25">
      <c r="D6121" s="100"/>
      <c r="G6121" s="19" t="str">
        <f>IFERROR(VLOOKUP($D6121,LISTA!$A$2:$J$9990,8,0),"")</f>
        <v/>
      </c>
      <c r="H6121" s="40" t="str">
        <f t="shared" si="118"/>
        <v/>
      </c>
    </row>
    <row r="6122" spans="4:8" x14ac:dyDescent="0.25">
      <c r="D6122" s="100"/>
      <c r="G6122" s="19" t="str">
        <f>IFERROR(VLOOKUP($D6122,LISTA!$A$2:$J$9990,8,0),"")</f>
        <v/>
      </c>
      <c r="H6122" s="40" t="str">
        <f t="shared" si="118"/>
        <v/>
      </c>
    </row>
    <row r="6123" spans="4:8" x14ac:dyDescent="0.25">
      <c r="D6123" s="100"/>
      <c r="G6123" s="19" t="str">
        <f>IFERROR(VLOOKUP($D6123,LISTA!$A$2:$J$9990,8,0),"")</f>
        <v/>
      </c>
      <c r="H6123" s="40" t="str">
        <f t="shared" si="118"/>
        <v/>
      </c>
    </row>
    <row r="6124" spans="4:8" x14ac:dyDescent="0.25">
      <c r="D6124" s="100"/>
      <c r="G6124" s="19" t="str">
        <f>IFERROR(VLOOKUP($D6124,LISTA!$A$2:$J$9990,8,0),"")</f>
        <v/>
      </c>
      <c r="H6124" s="40" t="str">
        <f t="shared" si="118"/>
        <v/>
      </c>
    </row>
    <row r="6125" spans="4:8" x14ac:dyDescent="0.25">
      <c r="D6125" s="100"/>
      <c r="G6125" s="19" t="str">
        <f>IFERROR(VLOOKUP($D6125,LISTA!$A$2:$J$9990,8,0),"")</f>
        <v/>
      </c>
      <c r="H6125" s="40" t="str">
        <f t="shared" si="118"/>
        <v/>
      </c>
    </row>
    <row r="6126" spans="4:8" x14ac:dyDescent="0.25">
      <c r="D6126" s="100"/>
      <c r="G6126" s="19" t="str">
        <f>IFERROR(VLOOKUP($D6126,LISTA!$A$2:$J$9990,8,0),"")</f>
        <v/>
      </c>
      <c r="H6126" s="40" t="str">
        <f t="shared" si="118"/>
        <v/>
      </c>
    </row>
    <row r="6127" spans="4:8" x14ac:dyDescent="0.25">
      <c r="D6127" s="100"/>
      <c r="G6127" s="19" t="str">
        <f>IFERROR(VLOOKUP($D6127,LISTA!$A$2:$J$9990,8,0),"")</f>
        <v/>
      </c>
      <c r="H6127" s="40" t="str">
        <f t="shared" si="118"/>
        <v/>
      </c>
    </row>
    <row r="6128" spans="4:8" x14ac:dyDescent="0.25">
      <c r="D6128" s="100"/>
      <c r="G6128" s="19" t="str">
        <f>IFERROR(VLOOKUP($D6128,LISTA!$A$2:$J$9990,8,0),"")</f>
        <v/>
      </c>
      <c r="H6128" s="40" t="str">
        <f t="shared" si="118"/>
        <v/>
      </c>
    </row>
    <row r="6129" spans="4:8" x14ac:dyDescent="0.25">
      <c r="D6129" s="100"/>
      <c r="G6129" s="19" t="str">
        <f>IFERROR(VLOOKUP($D6129,LISTA!$A$2:$J$9990,8,0),"")</f>
        <v/>
      </c>
      <c r="H6129" s="40" t="str">
        <f t="shared" si="118"/>
        <v/>
      </c>
    </row>
    <row r="6130" spans="4:8" x14ac:dyDescent="0.25">
      <c r="D6130" s="100"/>
      <c r="G6130" s="19" t="str">
        <f>IFERROR(VLOOKUP($D6130,LISTA!$A$2:$J$9990,8,0),"")</f>
        <v/>
      </c>
      <c r="H6130" s="40" t="str">
        <f t="shared" si="118"/>
        <v/>
      </c>
    </row>
    <row r="6131" spans="4:8" x14ac:dyDescent="0.25">
      <c r="D6131" s="100"/>
      <c r="G6131" s="19" t="str">
        <f>IFERROR(VLOOKUP($D6131,LISTA!$A$2:$J$9990,8,0),"")</f>
        <v/>
      </c>
      <c r="H6131" s="40" t="str">
        <f t="shared" si="118"/>
        <v/>
      </c>
    </row>
    <row r="6132" spans="4:8" x14ac:dyDescent="0.25">
      <c r="D6132" s="100"/>
      <c r="G6132" s="19" t="str">
        <f>IFERROR(VLOOKUP($D6132,LISTA!$A$2:$J$9990,8,0),"")</f>
        <v/>
      </c>
      <c r="H6132" s="40" t="str">
        <f t="shared" si="118"/>
        <v/>
      </c>
    </row>
    <row r="6133" spans="4:8" x14ac:dyDescent="0.25">
      <c r="D6133" s="100"/>
      <c r="G6133" s="19" t="str">
        <f>IFERROR(VLOOKUP($D6133,LISTA!$A$2:$J$9990,8,0),"")</f>
        <v/>
      </c>
      <c r="H6133" s="40" t="str">
        <f t="shared" si="118"/>
        <v/>
      </c>
    </row>
    <row r="6134" spans="4:8" x14ac:dyDescent="0.25">
      <c r="D6134" s="100"/>
      <c r="G6134" s="19" t="str">
        <f>IFERROR(VLOOKUP($D6134,LISTA!$A$2:$J$9990,8,0),"")</f>
        <v/>
      </c>
      <c r="H6134" s="40" t="str">
        <f t="shared" si="118"/>
        <v/>
      </c>
    </row>
    <row r="6135" spans="4:8" x14ac:dyDescent="0.25">
      <c r="D6135" s="100"/>
      <c r="G6135" s="19" t="str">
        <f>IFERROR(VLOOKUP($D6135,LISTA!$A$2:$J$9990,8,0),"")</f>
        <v/>
      </c>
      <c r="H6135" s="40" t="str">
        <f t="shared" si="118"/>
        <v/>
      </c>
    </row>
    <row r="6136" spans="4:8" x14ac:dyDescent="0.25">
      <c r="D6136" s="100"/>
      <c r="G6136" s="19" t="str">
        <f>IFERROR(VLOOKUP($D6136,LISTA!$A$2:$J$9990,8,0),"")</f>
        <v/>
      </c>
      <c r="H6136" s="40" t="str">
        <f t="shared" si="118"/>
        <v/>
      </c>
    </row>
    <row r="6137" spans="4:8" x14ac:dyDescent="0.25">
      <c r="D6137" s="100"/>
      <c r="G6137" s="19" t="str">
        <f>IFERROR(VLOOKUP($D6137,LISTA!$A$2:$J$9990,8,0),"")</f>
        <v/>
      </c>
      <c r="H6137" s="40" t="str">
        <f t="shared" si="118"/>
        <v/>
      </c>
    </row>
    <row r="6138" spans="4:8" x14ac:dyDescent="0.25">
      <c r="D6138" s="100"/>
      <c r="G6138" s="19" t="str">
        <f>IFERROR(VLOOKUP($D6138,LISTA!$A$2:$J$9990,8,0),"")</f>
        <v/>
      </c>
      <c r="H6138" s="40" t="str">
        <f t="shared" si="118"/>
        <v/>
      </c>
    </row>
    <row r="6139" spans="4:8" x14ac:dyDescent="0.25">
      <c r="D6139" s="100"/>
      <c r="G6139" s="19" t="str">
        <f>IFERROR(VLOOKUP($D6139,LISTA!$A$2:$J$9990,8,0),"")</f>
        <v/>
      </c>
      <c r="H6139" s="40" t="str">
        <f t="shared" si="118"/>
        <v/>
      </c>
    </row>
    <row r="6140" spans="4:8" x14ac:dyDescent="0.25">
      <c r="D6140" s="100"/>
      <c r="G6140" s="19" t="str">
        <f>IFERROR(VLOOKUP($D6140,LISTA!$A$2:$J$9990,8,0),"")</f>
        <v/>
      </c>
      <c r="H6140" s="40" t="str">
        <f t="shared" si="118"/>
        <v/>
      </c>
    </row>
    <row r="6141" spans="4:8" x14ac:dyDescent="0.25">
      <c r="D6141" s="100"/>
      <c r="G6141" s="19" t="str">
        <f>IFERROR(VLOOKUP($D6141,LISTA!$A$2:$J$9990,8,0),"")</f>
        <v/>
      </c>
      <c r="H6141" s="40" t="str">
        <f t="shared" si="118"/>
        <v/>
      </c>
    </row>
    <row r="6142" spans="4:8" x14ac:dyDescent="0.25">
      <c r="D6142" s="100"/>
      <c r="G6142" s="19" t="str">
        <f>IFERROR(VLOOKUP($D6142,LISTA!$A$2:$J$9990,8,0),"")</f>
        <v/>
      </c>
      <c r="H6142" s="40" t="str">
        <f t="shared" si="118"/>
        <v/>
      </c>
    </row>
    <row r="6143" spans="4:8" x14ac:dyDescent="0.25">
      <c r="D6143" s="100"/>
      <c r="G6143" s="19" t="str">
        <f>IFERROR(VLOOKUP($D6143,LISTA!$A$2:$J$9990,8,0),"")</f>
        <v/>
      </c>
      <c r="H6143" s="40" t="str">
        <f t="shared" si="118"/>
        <v/>
      </c>
    </row>
    <row r="6144" spans="4:8" x14ac:dyDescent="0.25">
      <c r="D6144" s="100"/>
      <c r="G6144" s="19" t="str">
        <f>IFERROR(VLOOKUP($D6144,LISTA!$A$2:$J$9990,8,0),"")</f>
        <v/>
      </c>
      <c r="H6144" s="40" t="str">
        <f t="shared" si="118"/>
        <v/>
      </c>
    </row>
    <row r="6145" spans="4:8" x14ac:dyDescent="0.25">
      <c r="D6145" s="100"/>
      <c r="G6145" s="19" t="str">
        <f>IFERROR(VLOOKUP($D6145,LISTA!$A$2:$J$9990,8,0),"")</f>
        <v/>
      </c>
      <c r="H6145" s="40" t="str">
        <f t="shared" si="118"/>
        <v/>
      </c>
    </row>
    <row r="6146" spans="4:8" x14ac:dyDescent="0.25">
      <c r="D6146" s="100"/>
      <c r="G6146" s="19" t="str">
        <f>IFERROR(VLOOKUP($D6146,LISTA!$A$2:$J$9990,8,0),"")</f>
        <v/>
      </c>
      <c r="H6146" s="40" t="str">
        <f t="shared" si="118"/>
        <v/>
      </c>
    </row>
    <row r="6147" spans="4:8" x14ac:dyDescent="0.25">
      <c r="D6147" s="100"/>
      <c r="G6147" s="19" t="str">
        <f>IFERROR(VLOOKUP($D6147,LISTA!$A$2:$J$9990,8,0),"")</f>
        <v/>
      </c>
      <c r="H6147" s="40" t="str">
        <f t="shared" si="118"/>
        <v/>
      </c>
    </row>
    <row r="6148" spans="4:8" x14ac:dyDescent="0.25">
      <c r="D6148" s="100"/>
      <c r="G6148" s="19" t="str">
        <f>IFERROR(VLOOKUP($D6148,LISTA!$A$2:$J$9990,8,0),"")</f>
        <v/>
      </c>
      <c r="H6148" s="40" t="str">
        <f t="shared" si="118"/>
        <v/>
      </c>
    </row>
    <row r="6149" spans="4:8" x14ac:dyDescent="0.25">
      <c r="D6149" s="100"/>
      <c r="G6149" s="19" t="str">
        <f>IFERROR(VLOOKUP($D6149,LISTA!$A$2:$J$9990,8,0),"")</f>
        <v/>
      </c>
      <c r="H6149" s="40" t="str">
        <f t="shared" ref="H6149:H6212" si="119">IF(OR(G6149=$K$10,G6149=$K$11,G6149=$K$14,G6149=$K$15,G6149=$K$16,G6149=$K$17,G6149=$K$18,G6149=$K$19,G6149=$K$20,G6149=$K$21,G6149=$K$22,G6149=$K$23,G6149=$K$24,G6149=$K$25,G6149=$K$26,G6149=$K$27,G6149=$K$28),$K$9,IF(OR(G6149=$K$32,G6149=$K$33),$K$31,IF(OR(G6149=$K$38),$K$37,"")))</f>
        <v/>
      </c>
    </row>
    <row r="6150" spans="4:8" x14ac:dyDescent="0.25">
      <c r="D6150" s="100"/>
      <c r="G6150" s="19" t="str">
        <f>IFERROR(VLOOKUP($D6150,LISTA!$A$2:$J$9990,8,0),"")</f>
        <v/>
      </c>
      <c r="H6150" s="40" t="str">
        <f t="shared" si="119"/>
        <v/>
      </c>
    </row>
    <row r="6151" spans="4:8" x14ac:dyDescent="0.25">
      <c r="D6151" s="100"/>
      <c r="G6151" s="19" t="str">
        <f>IFERROR(VLOOKUP($D6151,LISTA!$A$2:$J$9990,8,0),"")</f>
        <v/>
      </c>
      <c r="H6151" s="40" t="str">
        <f t="shared" si="119"/>
        <v/>
      </c>
    </row>
    <row r="6152" spans="4:8" x14ac:dyDescent="0.25">
      <c r="D6152" s="100"/>
      <c r="G6152" s="19" t="str">
        <f>IFERROR(VLOOKUP($D6152,LISTA!$A$2:$J$9990,8,0),"")</f>
        <v/>
      </c>
      <c r="H6152" s="40" t="str">
        <f t="shared" si="119"/>
        <v/>
      </c>
    </row>
    <row r="6153" spans="4:8" x14ac:dyDescent="0.25">
      <c r="D6153" s="100"/>
      <c r="G6153" s="19" t="str">
        <f>IFERROR(VLOOKUP($D6153,LISTA!$A$2:$J$9990,8,0),"")</f>
        <v/>
      </c>
      <c r="H6153" s="40" t="str">
        <f t="shared" si="119"/>
        <v/>
      </c>
    </row>
    <row r="6154" spans="4:8" x14ac:dyDescent="0.25">
      <c r="D6154" s="100"/>
      <c r="G6154" s="19" t="str">
        <f>IFERROR(VLOOKUP($D6154,LISTA!$A$2:$J$9990,8,0),"")</f>
        <v/>
      </c>
      <c r="H6154" s="40" t="str">
        <f t="shared" si="119"/>
        <v/>
      </c>
    </row>
    <row r="6155" spans="4:8" x14ac:dyDescent="0.25">
      <c r="D6155" s="100"/>
      <c r="G6155" s="19" t="str">
        <f>IFERROR(VLOOKUP($D6155,LISTA!$A$2:$J$9990,8,0),"")</f>
        <v/>
      </c>
      <c r="H6155" s="40" t="str">
        <f t="shared" si="119"/>
        <v/>
      </c>
    </row>
    <row r="6156" spans="4:8" x14ac:dyDescent="0.25">
      <c r="D6156" s="100"/>
      <c r="G6156" s="19" t="str">
        <f>IFERROR(VLOOKUP($D6156,LISTA!$A$2:$J$9990,8,0),"")</f>
        <v/>
      </c>
      <c r="H6156" s="40" t="str">
        <f t="shared" si="119"/>
        <v/>
      </c>
    </row>
    <row r="6157" spans="4:8" x14ac:dyDescent="0.25">
      <c r="D6157" s="100"/>
      <c r="G6157" s="19" t="str">
        <f>IFERROR(VLOOKUP($D6157,LISTA!$A$2:$J$9990,8,0),"")</f>
        <v/>
      </c>
      <c r="H6157" s="40" t="str">
        <f t="shared" si="119"/>
        <v/>
      </c>
    </row>
    <row r="6158" spans="4:8" x14ac:dyDescent="0.25">
      <c r="D6158" s="100"/>
      <c r="G6158" s="19" t="str">
        <f>IFERROR(VLOOKUP($D6158,LISTA!$A$2:$J$9990,8,0),"")</f>
        <v/>
      </c>
      <c r="H6158" s="40" t="str">
        <f t="shared" si="119"/>
        <v/>
      </c>
    </row>
    <row r="6159" spans="4:8" x14ac:dyDescent="0.25">
      <c r="D6159" s="100"/>
      <c r="G6159" s="19" t="str">
        <f>IFERROR(VLOOKUP($D6159,LISTA!$A$2:$J$9990,8,0),"")</f>
        <v/>
      </c>
      <c r="H6159" s="40" t="str">
        <f t="shared" si="119"/>
        <v/>
      </c>
    </row>
    <row r="6160" spans="4:8" x14ac:dyDescent="0.25">
      <c r="D6160" s="100"/>
      <c r="G6160" s="19" t="str">
        <f>IFERROR(VLOOKUP($D6160,LISTA!$A$2:$J$9990,8,0),"")</f>
        <v/>
      </c>
      <c r="H6160" s="40" t="str">
        <f t="shared" si="119"/>
        <v/>
      </c>
    </row>
    <row r="6161" spans="4:8" x14ac:dyDescent="0.25">
      <c r="D6161" s="100"/>
      <c r="G6161" s="19" t="str">
        <f>IFERROR(VLOOKUP($D6161,LISTA!$A$2:$J$9990,8,0),"")</f>
        <v/>
      </c>
      <c r="H6161" s="40" t="str">
        <f t="shared" si="119"/>
        <v/>
      </c>
    </row>
    <row r="6162" spans="4:8" x14ac:dyDescent="0.25">
      <c r="D6162" s="100"/>
      <c r="G6162" s="19" t="str">
        <f>IFERROR(VLOOKUP($D6162,LISTA!$A$2:$J$9990,8,0),"")</f>
        <v/>
      </c>
      <c r="H6162" s="40" t="str">
        <f t="shared" si="119"/>
        <v/>
      </c>
    </row>
    <row r="6163" spans="4:8" x14ac:dyDescent="0.25">
      <c r="D6163" s="100"/>
      <c r="G6163" s="19" t="str">
        <f>IFERROR(VLOOKUP($D6163,LISTA!$A$2:$J$9990,8,0),"")</f>
        <v/>
      </c>
      <c r="H6163" s="40" t="str">
        <f t="shared" si="119"/>
        <v/>
      </c>
    </row>
    <row r="6164" spans="4:8" x14ac:dyDescent="0.25">
      <c r="D6164" s="100"/>
      <c r="G6164" s="19" t="str">
        <f>IFERROR(VLOOKUP($D6164,LISTA!$A$2:$J$9990,8,0),"")</f>
        <v/>
      </c>
      <c r="H6164" s="40" t="str">
        <f t="shared" si="119"/>
        <v/>
      </c>
    </row>
    <row r="6165" spans="4:8" x14ac:dyDescent="0.25">
      <c r="D6165" s="100"/>
      <c r="G6165" s="19" t="str">
        <f>IFERROR(VLOOKUP($D6165,LISTA!$A$2:$J$9990,8,0),"")</f>
        <v/>
      </c>
      <c r="H6165" s="40" t="str">
        <f t="shared" si="119"/>
        <v/>
      </c>
    </row>
    <row r="6166" spans="4:8" x14ac:dyDescent="0.25">
      <c r="D6166" s="100"/>
      <c r="G6166" s="19" t="str">
        <f>IFERROR(VLOOKUP($D6166,LISTA!$A$2:$J$9990,8,0),"")</f>
        <v/>
      </c>
      <c r="H6166" s="40" t="str">
        <f t="shared" si="119"/>
        <v/>
      </c>
    </row>
    <row r="6167" spans="4:8" x14ac:dyDescent="0.25">
      <c r="D6167" s="100"/>
      <c r="G6167" s="19" t="str">
        <f>IFERROR(VLOOKUP($D6167,LISTA!$A$2:$J$9990,8,0),"")</f>
        <v/>
      </c>
      <c r="H6167" s="40" t="str">
        <f t="shared" si="119"/>
        <v/>
      </c>
    </row>
    <row r="6168" spans="4:8" x14ac:dyDescent="0.25">
      <c r="D6168" s="100"/>
      <c r="G6168" s="19" t="str">
        <f>IFERROR(VLOOKUP($D6168,LISTA!$A$2:$J$9990,8,0),"")</f>
        <v/>
      </c>
      <c r="H6168" s="40" t="str">
        <f t="shared" si="119"/>
        <v/>
      </c>
    </row>
    <row r="6169" spans="4:8" x14ac:dyDescent="0.25">
      <c r="D6169" s="100"/>
      <c r="G6169" s="19" t="str">
        <f>IFERROR(VLOOKUP($D6169,LISTA!$A$2:$J$9990,8,0),"")</f>
        <v/>
      </c>
      <c r="H6169" s="40" t="str">
        <f t="shared" si="119"/>
        <v/>
      </c>
    </row>
    <row r="6170" spans="4:8" x14ac:dyDescent="0.25">
      <c r="D6170" s="100"/>
      <c r="G6170" s="19" t="str">
        <f>IFERROR(VLOOKUP($D6170,LISTA!$A$2:$J$9990,8,0),"")</f>
        <v/>
      </c>
      <c r="H6170" s="40" t="str">
        <f t="shared" si="119"/>
        <v/>
      </c>
    </row>
    <row r="6171" spans="4:8" x14ac:dyDescent="0.25">
      <c r="D6171" s="100"/>
      <c r="G6171" s="19" t="str">
        <f>IFERROR(VLOOKUP($D6171,LISTA!$A$2:$J$9990,8,0),"")</f>
        <v/>
      </c>
      <c r="H6171" s="40" t="str">
        <f t="shared" si="119"/>
        <v/>
      </c>
    </row>
    <row r="6172" spans="4:8" x14ac:dyDescent="0.25">
      <c r="D6172" s="100"/>
      <c r="G6172" s="19" t="str">
        <f>IFERROR(VLOOKUP($D6172,LISTA!$A$2:$J$9990,8,0),"")</f>
        <v/>
      </c>
      <c r="H6172" s="40" t="str">
        <f t="shared" si="119"/>
        <v/>
      </c>
    </row>
    <row r="6173" spans="4:8" x14ac:dyDescent="0.25">
      <c r="D6173" s="100"/>
      <c r="G6173" s="19" t="str">
        <f>IFERROR(VLOOKUP($D6173,LISTA!$A$2:$J$9990,8,0),"")</f>
        <v/>
      </c>
      <c r="H6173" s="40" t="str">
        <f t="shared" si="119"/>
        <v/>
      </c>
    </row>
    <row r="6174" spans="4:8" x14ac:dyDescent="0.25">
      <c r="D6174" s="100"/>
      <c r="G6174" s="19" t="str">
        <f>IFERROR(VLOOKUP($D6174,LISTA!$A$2:$J$9990,8,0),"")</f>
        <v/>
      </c>
      <c r="H6174" s="40" t="str">
        <f t="shared" si="119"/>
        <v/>
      </c>
    </row>
    <row r="6175" spans="4:8" x14ac:dyDescent="0.25">
      <c r="D6175" s="100"/>
      <c r="G6175" s="19" t="str">
        <f>IFERROR(VLOOKUP($D6175,LISTA!$A$2:$J$9990,8,0),"")</f>
        <v/>
      </c>
      <c r="H6175" s="40" t="str">
        <f t="shared" si="119"/>
        <v/>
      </c>
    </row>
    <row r="6176" spans="4:8" x14ac:dyDescent="0.25">
      <c r="D6176" s="100"/>
      <c r="G6176" s="19" t="str">
        <f>IFERROR(VLOOKUP($D6176,LISTA!$A$2:$J$9990,8,0),"")</f>
        <v/>
      </c>
      <c r="H6176" s="40" t="str">
        <f t="shared" si="119"/>
        <v/>
      </c>
    </row>
    <row r="6177" spans="4:8" x14ac:dyDescent="0.25">
      <c r="D6177" s="100"/>
      <c r="G6177" s="19" t="str">
        <f>IFERROR(VLOOKUP($D6177,LISTA!$A$2:$J$9990,8,0),"")</f>
        <v/>
      </c>
      <c r="H6177" s="40" t="str">
        <f t="shared" si="119"/>
        <v/>
      </c>
    </row>
    <row r="6178" spans="4:8" x14ac:dyDescent="0.25">
      <c r="D6178" s="100"/>
      <c r="G6178" s="19" t="str">
        <f>IFERROR(VLOOKUP($D6178,LISTA!$A$2:$J$9990,8,0),"")</f>
        <v/>
      </c>
      <c r="H6178" s="40" t="str">
        <f t="shared" si="119"/>
        <v/>
      </c>
    </row>
    <row r="6179" spans="4:8" x14ac:dyDescent="0.25">
      <c r="D6179" s="100"/>
      <c r="G6179" s="19" t="str">
        <f>IFERROR(VLOOKUP($D6179,LISTA!$A$2:$J$9990,8,0),"")</f>
        <v/>
      </c>
      <c r="H6179" s="40" t="str">
        <f t="shared" si="119"/>
        <v/>
      </c>
    </row>
    <row r="6180" spans="4:8" x14ac:dyDescent="0.25">
      <c r="D6180" s="100"/>
      <c r="G6180" s="19" t="str">
        <f>IFERROR(VLOOKUP($D6180,LISTA!$A$2:$J$9990,8,0),"")</f>
        <v/>
      </c>
      <c r="H6180" s="40" t="str">
        <f t="shared" si="119"/>
        <v/>
      </c>
    </row>
    <row r="6181" spans="4:8" x14ac:dyDescent="0.25">
      <c r="D6181" s="100"/>
      <c r="G6181" s="19" t="str">
        <f>IFERROR(VLOOKUP($D6181,LISTA!$A$2:$J$9990,8,0),"")</f>
        <v/>
      </c>
      <c r="H6181" s="40" t="str">
        <f t="shared" si="119"/>
        <v/>
      </c>
    </row>
    <row r="6182" spans="4:8" x14ac:dyDescent="0.25">
      <c r="D6182" s="100"/>
      <c r="G6182" s="19" t="str">
        <f>IFERROR(VLOOKUP($D6182,LISTA!$A$2:$J$9990,8,0),"")</f>
        <v/>
      </c>
      <c r="H6182" s="40" t="str">
        <f t="shared" si="119"/>
        <v/>
      </c>
    </row>
    <row r="6183" spans="4:8" x14ac:dyDescent="0.25">
      <c r="D6183" s="100"/>
      <c r="G6183" s="19" t="str">
        <f>IFERROR(VLOOKUP($D6183,LISTA!$A$2:$J$9990,8,0),"")</f>
        <v/>
      </c>
      <c r="H6183" s="40" t="str">
        <f t="shared" si="119"/>
        <v/>
      </c>
    </row>
    <row r="6184" spans="4:8" x14ac:dyDescent="0.25">
      <c r="D6184" s="100"/>
      <c r="G6184" s="19" t="str">
        <f>IFERROR(VLOOKUP($D6184,LISTA!$A$2:$J$9990,8,0),"")</f>
        <v/>
      </c>
      <c r="H6184" s="40" t="str">
        <f t="shared" si="119"/>
        <v/>
      </c>
    </row>
    <row r="6185" spans="4:8" x14ac:dyDescent="0.25">
      <c r="D6185" s="100"/>
      <c r="G6185" s="19" t="str">
        <f>IFERROR(VLOOKUP($D6185,LISTA!$A$2:$J$9990,8,0),"")</f>
        <v/>
      </c>
      <c r="H6185" s="40" t="str">
        <f t="shared" si="119"/>
        <v/>
      </c>
    </row>
    <row r="6186" spans="4:8" x14ac:dyDescent="0.25">
      <c r="D6186" s="100"/>
      <c r="G6186" s="19" t="str">
        <f>IFERROR(VLOOKUP($D6186,LISTA!$A$2:$J$9990,8,0),"")</f>
        <v/>
      </c>
      <c r="H6186" s="40" t="str">
        <f t="shared" si="119"/>
        <v/>
      </c>
    </row>
    <row r="6187" spans="4:8" x14ac:dyDescent="0.25">
      <c r="D6187" s="100"/>
      <c r="G6187" s="19" t="str">
        <f>IFERROR(VLOOKUP($D6187,LISTA!$A$2:$J$9990,8,0),"")</f>
        <v/>
      </c>
      <c r="H6187" s="40" t="str">
        <f t="shared" si="119"/>
        <v/>
      </c>
    </row>
    <row r="6188" spans="4:8" x14ac:dyDescent="0.25">
      <c r="D6188" s="100"/>
      <c r="G6188" s="19" t="str">
        <f>IFERROR(VLOOKUP($D6188,LISTA!$A$2:$J$9990,8,0),"")</f>
        <v/>
      </c>
      <c r="H6188" s="40" t="str">
        <f t="shared" si="119"/>
        <v/>
      </c>
    </row>
    <row r="6189" spans="4:8" x14ac:dyDescent="0.25">
      <c r="D6189" s="100"/>
      <c r="G6189" s="19" t="str">
        <f>IFERROR(VLOOKUP($D6189,LISTA!$A$2:$J$9990,8,0),"")</f>
        <v/>
      </c>
      <c r="H6189" s="40" t="str">
        <f t="shared" si="119"/>
        <v/>
      </c>
    </row>
    <row r="6190" spans="4:8" x14ac:dyDescent="0.25">
      <c r="D6190" s="100"/>
      <c r="G6190" s="19" t="str">
        <f>IFERROR(VLOOKUP($D6190,LISTA!$A$2:$J$9990,8,0),"")</f>
        <v/>
      </c>
      <c r="H6190" s="40" t="str">
        <f t="shared" si="119"/>
        <v/>
      </c>
    </row>
    <row r="6191" spans="4:8" x14ac:dyDescent="0.25">
      <c r="D6191" s="100"/>
      <c r="G6191" s="19" t="str">
        <f>IFERROR(VLOOKUP($D6191,LISTA!$A$2:$J$9990,8,0),"")</f>
        <v/>
      </c>
      <c r="H6191" s="40" t="str">
        <f t="shared" si="119"/>
        <v/>
      </c>
    </row>
    <row r="6192" spans="4:8" x14ac:dyDescent="0.25">
      <c r="D6192" s="100"/>
      <c r="G6192" s="19" t="str">
        <f>IFERROR(VLOOKUP($D6192,LISTA!$A$2:$J$9990,8,0),"")</f>
        <v/>
      </c>
      <c r="H6192" s="40" t="str">
        <f t="shared" si="119"/>
        <v/>
      </c>
    </row>
    <row r="6193" spans="4:8" x14ac:dyDescent="0.25">
      <c r="D6193" s="100"/>
      <c r="G6193" s="19" t="str">
        <f>IFERROR(VLOOKUP($D6193,LISTA!$A$2:$J$9990,8,0),"")</f>
        <v/>
      </c>
      <c r="H6193" s="40" t="str">
        <f t="shared" si="119"/>
        <v/>
      </c>
    </row>
    <row r="6194" spans="4:8" x14ac:dyDescent="0.25">
      <c r="D6194" s="100"/>
      <c r="G6194" s="19" t="str">
        <f>IFERROR(VLOOKUP($D6194,LISTA!$A$2:$J$9990,8,0),"")</f>
        <v/>
      </c>
      <c r="H6194" s="40" t="str">
        <f t="shared" si="119"/>
        <v/>
      </c>
    </row>
    <row r="6195" spans="4:8" x14ac:dyDescent="0.25">
      <c r="D6195" s="100"/>
      <c r="G6195" s="19" t="str">
        <f>IFERROR(VLOOKUP($D6195,LISTA!$A$2:$J$9990,8,0),"")</f>
        <v/>
      </c>
      <c r="H6195" s="40" t="str">
        <f t="shared" si="119"/>
        <v/>
      </c>
    </row>
    <row r="6196" spans="4:8" x14ac:dyDescent="0.25">
      <c r="D6196" s="100"/>
      <c r="G6196" s="19" t="str">
        <f>IFERROR(VLOOKUP($D6196,LISTA!$A$2:$J$9990,8,0),"")</f>
        <v/>
      </c>
      <c r="H6196" s="40" t="str">
        <f t="shared" si="119"/>
        <v/>
      </c>
    </row>
    <row r="6197" spans="4:8" x14ac:dyDescent="0.25">
      <c r="D6197" s="100"/>
      <c r="G6197" s="19" t="str">
        <f>IFERROR(VLOOKUP($D6197,LISTA!$A$2:$J$9990,8,0),"")</f>
        <v/>
      </c>
      <c r="H6197" s="40" t="str">
        <f t="shared" si="119"/>
        <v/>
      </c>
    </row>
    <row r="6198" spans="4:8" x14ac:dyDescent="0.25">
      <c r="D6198" s="100"/>
      <c r="G6198" s="19" t="str">
        <f>IFERROR(VLOOKUP($D6198,LISTA!$A$2:$J$9990,8,0),"")</f>
        <v/>
      </c>
      <c r="H6198" s="40" t="str">
        <f t="shared" si="119"/>
        <v/>
      </c>
    </row>
    <row r="6199" spans="4:8" x14ac:dyDescent="0.25">
      <c r="D6199" s="100"/>
      <c r="G6199" s="19" t="str">
        <f>IFERROR(VLOOKUP($D6199,LISTA!$A$2:$J$9990,8,0),"")</f>
        <v/>
      </c>
      <c r="H6199" s="40" t="str">
        <f t="shared" si="119"/>
        <v/>
      </c>
    </row>
    <row r="6200" spans="4:8" x14ac:dyDescent="0.25">
      <c r="D6200" s="100"/>
      <c r="G6200" s="19" t="str">
        <f>IFERROR(VLOOKUP($D6200,LISTA!$A$2:$J$9990,8,0),"")</f>
        <v/>
      </c>
      <c r="H6200" s="40" t="str">
        <f t="shared" si="119"/>
        <v/>
      </c>
    </row>
    <row r="6201" spans="4:8" x14ac:dyDescent="0.25">
      <c r="D6201" s="100"/>
      <c r="G6201" s="19" t="str">
        <f>IFERROR(VLOOKUP($D6201,LISTA!$A$2:$J$9990,8,0),"")</f>
        <v/>
      </c>
      <c r="H6201" s="40" t="str">
        <f t="shared" si="119"/>
        <v/>
      </c>
    </row>
    <row r="6202" spans="4:8" x14ac:dyDescent="0.25">
      <c r="D6202" s="100"/>
      <c r="G6202" s="19" t="str">
        <f>IFERROR(VLOOKUP($D6202,LISTA!$A$2:$J$9990,8,0),"")</f>
        <v/>
      </c>
      <c r="H6202" s="40" t="str">
        <f t="shared" si="119"/>
        <v/>
      </c>
    </row>
    <row r="6203" spans="4:8" x14ac:dyDescent="0.25">
      <c r="D6203" s="100"/>
      <c r="G6203" s="19" t="str">
        <f>IFERROR(VLOOKUP($D6203,LISTA!$A$2:$J$9990,8,0),"")</f>
        <v/>
      </c>
      <c r="H6203" s="40" t="str">
        <f t="shared" si="119"/>
        <v/>
      </c>
    </row>
    <row r="6204" spans="4:8" x14ac:dyDescent="0.25">
      <c r="D6204" s="100"/>
      <c r="G6204" s="19" t="str">
        <f>IFERROR(VLOOKUP($D6204,LISTA!$A$2:$J$9990,8,0),"")</f>
        <v/>
      </c>
      <c r="H6204" s="40" t="str">
        <f t="shared" si="119"/>
        <v/>
      </c>
    </row>
    <row r="6205" spans="4:8" x14ac:dyDescent="0.25">
      <c r="D6205" s="100"/>
      <c r="G6205" s="19" t="str">
        <f>IFERROR(VLOOKUP($D6205,LISTA!$A$2:$J$9990,8,0),"")</f>
        <v/>
      </c>
      <c r="H6205" s="40" t="str">
        <f t="shared" si="119"/>
        <v/>
      </c>
    </row>
    <row r="6206" spans="4:8" x14ac:dyDescent="0.25">
      <c r="D6206" s="100"/>
      <c r="G6206" s="19" t="str">
        <f>IFERROR(VLOOKUP($D6206,LISTA!$A$2:$J$9990,8,0),"")</f>
        <v/>
      </c>
      <c r="H6206" s="40" t="str">
        <f t="shared" si="119"/>
        <v/>
      </c>
    </row>
    <row r="6207" spans="4:8" x14ac:dyDescent="0.25">
      <c r="D6207" s="100"/>
      <c r="G6207" s="19" t="str">
        <f>IFERROR(VLOOKUP($D6207,LISTA!$A$2:$J$9990,8,0),"")</f>
        <v/>
      </c>
      <c r="H6207" s="40" t="str">
        <f t="shared" si="119"/>
        <v/>
      </c>
    </row>
    <row r="6208" spans="4:8" x14ac:dyDescent="0.25">
      <c r="D6208" s="100"/>
      <c r="G6208" s="19" t="str">
        <f>IFERROR(VLOOKUP($D6208,LISTA!$A$2:$J$9990,8,0),"")</f>
        <v/>
      </c>
      <c r="H6208" s="40" t="str">
        <f t="shared" si="119"/>
        <v/>
      </c>
    </row>
    <row r="6209" spans="4:8" x14ac:dyDescent="0.25">
      <c r="D6209" s="100"/>
      <c r="G6209" s="19" t="str">
        <f>IFERROR(VLOOKUP($D6209,LISTA!$A$2:$J$9990,8,0),"")</f>
        <v/>
      </c>
      <c r="H6209" s="40" t="str">
        <f t="shared" si="119"/>
        <v/>
      </c>
    </row>
    <row r="6210" spans="4:8" x14ac:dyDescent="0.25">
      <c r="D6210" s="100"/>
      <c r="G6210" s="19" t="str">
        <f>IFERROR(VLOOKUP($D6210,LISTA!$A$2:$J$9990,8,0),"")</f>
        <v/>
      </c>
      <c r="H6210" s="40" t="str">
        <f t="shared" si="119"/>
        <v/>
      </c>
    </row>
    <row r="6211" spans="4:8" x14ac:dyDescent="0.25">
      <c r="D6211" s="100"/>
      <c r="G6211" s="19" t="str">
        <f>IFERROR(VLOOKUP($D6211,LISTA!$A$2:$J$9990,8,0),"")</f>
        <v/>
      </c>
      <c r="H6211" s="40" t="str">
        <f t="shared" si="119"/>
        <v/>
      </c>
    </row>
    <row r="6212" spans="4:8" x14ac:dyDescent="0.25">
      <c r="D6212" s="100"/>
      <c r="G6212" s="19" t="str">
        <f>IFERROR(VLOOKUP($D6212,LISTA!$A$2:$J$9990,8,0),"")</f>
        <v/>
      </c>
      <c r="H6212" s="40" t="str">
        <f t="shared" si="119"/>
        <v/>
      </c>
    </row>
    <row r="6213" spans="4:8" x14ac:dyDescent="0.25">
      <c r="D6213" s="100"/>
      <c r="G6213" s="19" t="str">
        <f>IFERROR(VLOOKUP($D6213,LISTA!$A$2:$J$9990,8,0),"")</f>
        <v/>
      </c>
      <c r="H6213" s="40" t="str">
        <f t="shared" ref="H6213:H6276" si="120">IF(OR(G6213=$K$10,G6213=$K$11,G6213=$K$14,G6213=$K$15,G6213=$K$16,G6213=$K$17,G6213=$K$18,G6213=$K$19,G6213=$K$20,G6213=$K$21,G6213=$K$22,G6213=$K$23,G6213=$K$24,G6213=$K$25,G6213=$K$26,G6213=$K$27,G6213=$K$28),$K$9,IF(OR(G6213=$K$32,G6213=$K$33),$K$31,IF(OR(G6213=$K$38),$K$37,"")))</f>
        <v/>
      </c>
    </row>
    <row r="6214" spans="4:8" x14ac:dyDescent="0.25">
      <c r="D6214" s="100"/>
      <c r="G6214" s="19" t="str">
        <f>IFERROR(VLOOKUP($D6214,LISTA!$A$2:$J$9990,8,0),"")</f>
        <v/>
      </c>
      <c r="H6214" s="40" t="str">
        <f t="shared" si="120"/>
        <v/>
      </c>
    </row>
    <row r="6215" spans="4:8" x14ac:dyDescent="0.25">
      <c r="D6215" s="100"/>
      <c r="G6215" s="19" t="str">
        <f>IFERROR(VLOOKUP($D6215,LISTA!$A$2:$J$9990,8,0),"")</f>
        <v/>
      </c>
      <c r="H6215" s="40" t="str">
        <f t="shared" si="120"/>
        <v/>
      </c>
    </row>
    <row r="6216" spans="4:8" x14ac:dyDescent="0.25">
      <c r="D6216" s="100"/>
      <c r="G6216" s="19" t="str">
        <f>IFERROR(VLOOKUP($D6216,LISTA!$A$2:$J$9990,8,0),"")</f>
        <v/>
      </c>
      <c r="H6216" s="40" t="str">
        <f t="shared" si="120"/>
        <v/>
      </c>
    </row>
    <row r="6217" spans="4:8" x14ac:dyDescent="0.25">
      <c r="D6217" s="100"/>
      <c r="G6217" s="19" t="str">
        <f>IFERROR(VLOOKUP($D6217,LISTA!$A$2:$J$9990,8,0),"")</f>
        <v/>
      </c>
      <c r="H6217" s="40" t="str">
        <f t="shared" si="120"/>
        <v/>
      </c>
    </row>
    <row r="6218" spans="4:8" x14ac:dyDescent="0.25">
      <c r="D6218" s="100"/>
      <c r="G6218" s="19" t="str">
        <f>IFERROR(VLOOKUP($D6218,LISTA!$A$2:$J$9990,8,0),"")</f>
        <v/>
      </c>
      <c r="H6218" s="40" t="str">
        <f t="shared" si="120"/>
        <v/>
      </c>
    </row>
    <row r="6219" spans="4:8" x14ac:dyDescent="0.25">
      <c r="D6219" s="100"/>
      <c r="G6219" s="19" t="str">
        <f>IFERROR(VLOOKUP($D6219,LISTA!$A$2:$J$9990,8,0),"")</f>
        <v/>
      </c>
      <c r="H6219" s="40" t="str">
        <f t="shared" si="120"/>
        <v/>
      </c>
    </row>
    <row r="6220" spans="4:8" x14ac:dyDescent="0.25">
      <c r="D6220" s="100"/>
      <c r="G6220" s="19" t="str">
        <f>IFERROR(VLOOKUP($D6220,LISTA!$A$2:$J$9990,8,0),"")</f>
        <v/>
      </c>
      <c r="H6220" s="40" t="str">
        <f t="shared" si="120"/>
        <v/>
      </c>
    </row>
    <row r="6221" spans="4:8" x14ac:dyDescent="0.25">
      <c r="D6221" s="100"/>
      <c r="G6221" s="19" t="str">
        <f>IFERROR(VLOOKUP($D6221,LISTA!$A$2:$J$9990,8,0),"")</f>
        <v/>
      </c>
      <c r="H6221" s="40" t="str">
        <f t="shared" si="120"/>
        <v/>
      </c>
    </row>
    <row r="6222" spans="4:8" x14ac:dyDescent="0.25">
      <c r="D6222" s="100"/>
      <c r="G6222" s="19" t="str">
        <f>IFERROR(VLOOKUP($D6222,LISTA!$A$2:$J$9990,8,0),"")</f>
        <v/>
      </c>
      <c r="H6222" s="40" t="str">
        <f t="shared" si="120"/>
        <v/>
      </c>
    </row>
    <row r="6223" spans="4:8" x14ac:dyDescent="0.25">
      <c r="D6223" s="100"/>
      <c r="G6223" s="19" t="str">
        <f>IFERROR(VLOOKUP($D6223,LISTA!$A$2:$J$9990,8,0),"")</f>
        <v/>
      </c>
      <c r="H6223" s="40" t="str">
        <f t="shared" si="120"/>
        <v/>
      </c>
    </row>
    <row r="6224" spans="4:8" x14ac:dyDescent="0.25">
      <c r="D6224" s="100"/>
      <c r="G6224" s="19" t="str">
        <f>IFERROR(VLOOKUP($D6224,LISTA!$A$2:$J$9990,8,0),"")</f>
        <v/>
      </c>
      <c r="H6224" s="40" t="str">
        <f t="shared" si="120"/>
        <v/>
      </c>
    </row>
    <row r="6225" spans="4:8" x14ac:dyDescent="0.25">
      <c r="D6225" s="100"/>
      <c r="G6225" s="19" t="str">
        <f>IFERROR(VLOOKUP($D6225,LISTA!$A$2:$J$9990,8,0),"")</f>
        <v/>
      </c>
      <c r="H6225" s="40" t="str">
        <f t="shared" si="120"/>
        <v/>
      </c>
    </row>
    <row r="6226" spans="4:8" x14ac:dyDescent="0.25">
      <c r="D6226" s="100"/>
      <c r="G6226" s="19" t="str">
        <f>IFERROR(VLOOKUP($D6226,LISTA!$A$2:$J$9990,8,0),"")</f>
        <v/>
      </c>
      <c r="H6226" s="40" t="str">
        <f t="shared" si="120"/>
        <v/>
      </c>
    </row>
    <row r="6227" spans="4:8" x14ac:dyDescent="0.25">
      <c r="D6227" s="100"/>
      <c r="G6227" s="19" t="str">
        <f>IFERROR(VLOOKUP($D6227,LISTA!$A$2:$J$9990,8,0),"")</f>
        <v/>
      </c>
      <c r="H6227" s="40" t="str">
        <f t="shared" si="120"/>
        <v/>
      </c>
    </row>
    <row r="6228" spans="4:8" x14ac:dyDescent="0.25">
      <c r="D6228" s="100"/>
      <c r="G6228" s="19" t="str">
        <f>IFERROR(VLOOKUP($D6228,LISTA!$A$2:$J$9990,8,0),"")</f>
        <v/>
      </c>
      <c r="H6228" s="40" t="str">
        <f t="shared" si="120"/>
        <v/>
      </c>
    </row>
    <row r="6229" spans="4:8" x14ac:dyDescent="0.25">
      <c r="D6229" s="100"/>
      <c r="G6229" s="19" t="str">
        <f>IFERROR(VLOOKUP($D6229,LISTA!$A$2:$J$9990,8,0),"")</f>
        <v/>
      </c>
      <c r="H6229" s="40" t="str">
        <f t="shared" si="120"/>
        <v/>
      </c>
    </row>
    <row r="6230" spans="4:8" x14ac:dyDescent="0.25">
      <c r="D6230" s="100"/>
      <c r="G6230" s="19" t="str">
        <f>IFERROR(VLOOKUP($D6230,LISTA!$A$2:$J$9990,8,0),"")</f>
        <v/>
      </c>
      <c r="H6230" s="40" t="str">
        <f t="shared" si="120"/>
        <v/>
      </c>
    </row>
    <row r="6231" spans="4:8" x14ac:dyDescent="0.25">
      <c r="D6231" s="100"/>
      <c r="G6231" s="19" t="str">
        <f>IFERROR(VLOOKUP($D6231,LISTA!$A$2:$J$9990,8,0),"")</f>
        <v/>
      </c>
      <c r="H6231" s="40" t="str">
        <f t="shared" si="120"/>
        <v/>
      </c>
    </row>
    <row r="6232" spans="4:8" x14ac:dyDescent="0.25">
      <c r="D6232" s="100"/>
      <c r="G6232" s="19" t="str">
        <f>IFERROR(VLOOKUP($D6232,LISTA!$A$2:$J$9990,8,0),"")</f>
        <v/>
      </c>
      <c r="H6232" s="40" t="str">
        <f t="shared" si="120"/>
        <v/>
      </c>
    </row>
    <row r="6233" spans="4:8" x14ac:dyDescent="0.25">
      <c r="D6233" s="100"/>
      <c r="G6233" s="19" t="str">
        <f>IFERROR(VLOOKUP($D6233,LISTA!$A$2:$J$9990,8,0),"")</f>
        <v/>
      </c>
      <c r="H6233" s="40" t="str">
        <f t="shared" si="120"/>
        <v/>
      </c>
    </row>
    <row r="6234" spans="4:8" x14ac:dyDescent="0.25">
      <c r="D6234" s="100"/>
      <c r="G6234" s="19" t="str">
        <f>IFERROR(VLOOKUP($D6234,LISTA!$A$2:$J$9990,8,0),"")</f>
        <v/>
      </c>
      <c r="H6234" s="40" t="str">
        <f t="shared" si="120"/>
        <v/>
      </c>
    </row>
    <row r="6235" spans="4:8" x14ac:dyDescent="0.25">
      <c r="D6235" s="100"/>
      <c r="G6235" s="19" t="str">
        <f>IFERROR(VLOOKUP($D6235,LISTA!$A$2:$J$9990,8,0),"")</f>
        <v/>
      </c>
      <c r="H6235" s="40" t="str">
        <f t="shared" si="120"/>
        <v/>
      </c>
    </row>
    <row r="6236" spans="4:8" x14ac:dyDescent="0.25">
      <c r="D6236" s="100"/>
      <c r="G6236" s="19" t="str">
        <f>IFERROR(VLOOKUP($D6236,LISTA!$A$2:$J$9990,8,0),"")</f>
        <v/>
      </c>
      <c r="H6236" s="40" t="str">
        <f t="shared" si="120"/>
        <v/>
      </c>
    </row>
    <row r="6237" spans="4:8" x14ac:dyDescent="0.25">
      <c r="D6237" s="100"/>
      <c r="G6237" s="19" t="str">
        <f>IFERROR(VLOOKUP($D6237,LISTA!$A$2:$J$9990,8,0),"")</f>
        <v/>
      </c>
      <c r="H6237" s="40" t="str">
        <f t="shared" si="120"/>
        <v/>
      </c>
    </row>
    <row r="6238" spans="4:8" x14ac:dyDescent="0.25">
      <c r="D6238" s="100"/>
      <c r="G6238" s="19" t="str">
        <f>IFERROR(VLOOKUP($D6238,LISTA!$A$2:$J$9990,8,0),"")</f>
        <v/>
      </c>
      <c r="H6238" s="40" t="str">
        <f t="shared" si="120"/>
        <v/>
      </c>
    </row>
    <row r="6239" spans="4:8" x14ac:dyDescent="0.25">
      <c r="D6239" s="100"/>
      <c r="G6239" s="19" t="str">
        <f>IFERROR(VLOOKUP($D6239,LISTA!$A$2:$J$9990,8,0),"")</f>
        <v/>
      </c>
      <c r="H6239" s="40" t="str">
        <f t="shared" si="120"/>
        <v/>
      </c>
    </row>
    <row r="6240" spans="4:8" x14ac:dyDescent="0.25">
      <c r="D6240" s="100"/>
      <c r="G6240" s="19" t="str">
        <f>IFERROR(VLOOKUP($D6240,LISTA!$A$2:$J$9990,8,0),"")</f>
        <v/>
      </c>
      <c r="H6240" s="40" t="str">
        <f t="shared" si="120"/>
        <v/>
      </c>
    </row>
    <row r="6241" spans="4:8" x14ac:dyDescent="0.25">
      <c r="D6241" s="100"/>
      <c r="G6241" s="19" t="str">
        <f>IFERROR(VLOOKUP($D6241,LISTA!$A$2:$J$9990,8,0),"")</f>
        <v/>
      </c>
      <c r="H6241" s="40" t="str">
        <f t="shared" si="120"/>
        <v/>
      </c>
    </row>
    <row r="6242" spans="4:8" x14ac:dyDescent="0.25">
      <c r="D6242" s="100"/>
      <c r="G6242" s="19" t="str">
        <f>IFERROR(VLOOKUP($D6242,LISTA!$A$2:$J$9990,8,0),"")</f>
        <v/>
      </c>
      <c r="H6242" s="40" t="str">
        <f t="shared" si="120"/>
        <v/>
      </c>
    </row>
    <row r="6243" spans="4:8" x14ac:dyDescent="0.25">
      <c r="D6243" s="100"/>
      <c r="G6243" s="19" t="str">
        <f>IFERROR(VLOOKUP($D6243,LISTA!$A$2:$J$9990,8,0),"")</f>
        <v/>
      </c>
      <c r="H6243" s="40" t="str">
        <f t="shared" si="120"/>
        <v/>
      </c>
    </row>
    <row r="6244" spans="4:8" x14ac:dyDescent="0.25">
      <c r="D6244" s="100"/>
      <c r="G6244" s="19" t="str">
        <f>IFERROR(VLOOKUP($D6244,LISTA!$A$2:$J$9990,8,0),"")</f>
        <v/>
      </c>
      <c r="H6244" s="40" t="str">
        <f t="shared" si="120"/>
        <v/>
      </c>
    </row>
    <row r="6245" spans="4:8" x14ac:dyDescent="0.25">
      <c r="D6245" s="100"/>
      <c r="G6245" s="19" t="str">
        <f>IFERROR(VLOOKUP($D6245,LISTA!$A$2:$J$9990,8,0),"")</f>
        <v/>
      </c>
      <c r="H6245" s="40" t="str">
        <f t="shared" si="120"/>
        <v/>
      </c>
    </row>
    <row r="6246" spans="4:8" x14ac:dyDescent="0.25">
      <c r="D6246" s="100"/>
      <c r="G6246" s="19" t="str">
        <f>IFERROR(VLOOKUP($D6246,LISTA!$A$2:$J$9990,8,0),"")</f>
        <v/>
      </c>
      <c r="H6246" s="40" t="str">
        <f t="shared" si="120"/>
        <v/>
      </c>
    </row>
    <row r="6247" spans="4:8" x14ac:dyDescent="0.25">
      <c r="D6247" s="100"/>
      <c r="G6247" s="19" t="str">
        <f>IFERROR(VLOOKUP($D6247,LISTA!$A$2:$J$9990,8,0),"")</f>
        <v/>
      </c>
      <c r="H6247" s="40" t="str">
        <f t="shared" si="120"/>
        <v/>
      </c>
    </row>
    <row r="6248" spans="4:8" x14ac:dyDescent="0.25">
      <c r="D6248" s="100"/>
      <c r="G6248" s="19" t="str">
        <f>IFERROR(VLOOKUP($D6248,LISTA!$A$2:$J$9990,8,0),"")</f>
        <v/>
      </c>
      <c r="H6248" s="40" t="str">
        <f t="shared" si="120"/>
        <v/>
      </c>
    </row>
    <row r="6249" spans="4:8" x14ac:dyDescent="0.25">
      <c r="D6249" s="100"/>
      <c r="G6249" s="19" t="str">
        <f>IFERROR(VLOOKUP($D6249,LISTA!$A$2:$J$9990,8,0),"")</f>
        <v/>
      </c>
      <c r="H6249" s="40" t="str">
        <f t="shared" si="120"/>
        <v/>
      </c>
    </row>
    <row r="6250" spans="4:8" x14ac:dyDescent="0.25">
      <c r="D6250" s="100"/>
      <c r="G6250" s="19" t="str">
        <f>IFERROR(VLOOKUP($D6250,LISTA!$A$2:$J$9990,8,0),"")</f>
        <v/>
      </c>
      <c r="H6250" s="40" t="str">
        <f t="shared" si="120"/>
        <v/>
      </c>
    </row>
    <row r="6251" spans="4:8" x14ac:dyDescent="0.25">
      <c r="D6251" s="100"/>
      <c r="G6251" s="19" t="str">
        <f>IFERROR(VLOOKUP($D6251,LISTA!$A$2:$J$9990,8,0),"")</f>
        <v/>
      </c>
      <c r="H6251" s="40" t="str">
        <f t="shared" si="120"/>
        <v/>
      </c>
    </row>
    <row r="6252" spans="4:8" x14ac:dyDescent="0.25">
      <c r="D6252" s="100"/>
      <c r="G6252" s="19" t="str">
        <f>IFERROR(VLOOKUP($D6252,LISTA!$A$2:$J$9990,8,0),"")</f>
        <v/>
      </c>
      <c r="H6252" s="40" t="str">
        <f t="shared" si="120"/>
        <v/>
      </c>
    </row>
    <row r="6253" spans="4:8" x14ac:dyDescent="0.25">
      <c r="D6253" s="100"/>
      <c r="G6253" s="19" t="str">
        <f>IFERROR(VLOOKUP($D6253,LISTA!$A$2:$J$9990,8,0),"")</f>
        <v/>
      </c>
      <c r="H6253" s="40" t="str">
        <f t="shared" si="120"/>
        <v/>
      </c>
    </row>
    <row r="6254" spans="4:8" x14ac:dyDescent="0.25">
      <c r="D6254" s="100"/>
      <c r="G6254" s="19" t="str">
        <f>IFERROR(VLOOKUP($D6254,LISTA!$A$2:$J$9990,8,0),"")</f>
        <v/>
      </c>
      <c r="H6254" s="40" t="str">
        <f t="shared" si="120"/>
        <v/>
      </c>
    </row>
    <row r="6255" spans="4:8" x14ac:dyDescent="0.25">
      <c r="D6255" s="100"/>
      <c r="G6255" s="19" t="str">
        <f>IFERROR(VLOOKUP($D6255,LISTA!$A$2:$J$9990,8,0),"")</f>
        <v/>
      </c>
      <c r="H6255" s="40" t="str">
        <f t="shared" si="120"/>
        <v/>
      </c>
    </row>
    <row r="6256" spans="4:8" x14ac:dyDescent="0.25">
      <c r="D6256" s="100"/>
      <c r="G6256" s="19" t="str">
        <f>IFERROR(VLOOKUP($D6256,LISTA!$A$2:$J$9990,8,0),"")</f>
        <v/>
      </c>
      <c r="H6256" s="40" t="str">
        <f t="shared" si="120"/>
        <v/>
      </c>
    </row>
    <row r="6257" spans="4:8" x14ac:dyDescent="0.25">
      <c r="D6257" s="100"/>
      <c r="G6257" s="19" t="str">
        <f>IFERROR(VLOOKUP($D6257,LISTA!$A$2:$J$9990,8,0),"")</f>
        <v/>
      </c>
      <c r="H6257" s="40" t="str">
        <f t="shared" si="120"/>
        <v/>
      </c>
    </row>
    <row r="6258" spans="4:8" x14ac:dyDescent="0.25">
      <c r="D6258" s="100"/>
      <c r="G6258" s="19" t="str">
        <f>IFERROR(VLOOKUP($D6258,LISTA!$A$2:$J$9990,8,0),"")</f>
        <v/>
      </c>
      <c r="H6258" s="40" t="str">
        <f t="shared" si="120"/>
        <v/>
      </c>
    </row>
    <row r="6259" spans="4:8" x14ac:dyDescent="0.25">
      <c r="D6259" s="100"/>
      <c r="G6259" s="19" t="str">
        <f>IFERROR(VLOOKUP($D6259,LISTA!$A$2:$J$9990,8,0),"")</f>
        <v/>
      </c>
      <c r="H6259" s="40" t="str">
        <f t="shared" si="120"/>
        <v/>
      </c>
    </row>
    <row r="6260" spans="4:8" x14ac:dyDescent="0.25">
      <c r="D6260" s="100"/>
      <c r="G6260" s="19" t="str">
        <f>IFERROR(VLOOKUP($D6260,LISTA!$A$2:$J$9990,8,0),"")</f>
        <v/>
      </c>
      <c r="H6260" s="40" t="str">
        <f t="shared" si="120"/>
        <v/>
      </c>
    </row>
    <row r="6261" spans="4:8" x14ac:dyDescent="0.25">
      <c r="D6261" s="100"/>
      <c r="G6261" s="19" t="str">
        <f>IFERROR(VLOOKUP($D6261,LISTA!$A$2:$J$9990,8,0),"")</f>
        <v/>
      </c>
      <c r="H6261" s="40" t="str">
        <f t="shared" si="120"/>
        <v/>
      </c>
    </row>
    <row r="6262" spans="4:8" x14ac:dyDescent="0.25">
      <c r="D6262" s="100"/>
      <c r="G6262" s="19" t="str">
        <f>IFERROR(VLOOKUP($D6262,LISTA!$A$2:$J$9990,8,0),"")</f>
        <v/>
      </c>
      <c r="H6262" s="40" t="str">
        <f t="shared" si="120"/>
        <v/>
      </c>
    </row>
    <row r="6263" spans="4:8" x14ac:dyDescent="0.25">
      <c r="D6263" s="100"/>
      <c r="G6263" s="19" t="str">
        <f>IFERROR(VLOOKUP($D6263,LISTA!$A$2:$J$9990,8,0),"")</f>
        <v/>
      </c>
      <c r="H6263" s="40" t="str">
        <f t="shared" si="120"/>
        <v/>
      </c>
    </row>
    <row r="6264" spans="4:8" x14ac:dyDescent="0.25">
      <c r="D6264" s="100"/>
      <c r="G6264" s="19" t="str">
        <f>IFERROR(VLOOKUP($D6264,LISTA!$A$2:$J$9990,8,0),"")</f>
        <v/>
      </c>
      <c r="H6264" s="40" t="str">
        <f t="shared" si="120"/>
        <v/>
      </c>
    </row>
    <row r="6265" spans="4:8" x14ac:dyDescent="0.25">
      <c r="D6265" s="100"/>
      <c r="G6265" s="19" t="str">
        <f>IFERROR(VLOOKUP($D6265,LISTA!$A$2:$J$9990,8,0),"")</f>
        <v/>
      </c>
      <c r="H6265" s="40" t="str">
        <f t="shared" si="120"/>
        <v/>
      </c>
    </row>
    <row r="6266" spans="4:8" x14ac:dyDescent="0.25">
      <c r="D6266" s="100"/>
      <c r="G6266" s="19" t="str">
        <f>IFERROR(VLOOKUP($D6266,LISTA!$A$2:$J$9990,8,0),"")</f>
        <v/>
      </c>
      <c r="H6266" s="40" t="str">
        <f t="shared" si="120"/>
        <v/>
      </c>
    </row>
    <row r="6267" spans="4:8" x14ac:dyDescent="0.25">
      <c r="D6267" s="100"/>
      <c r="G6267" s="19" t="str">
        <f>IFERROR(VLOOKUP($D6267,LISTA!$A$2:$J$9990,8,0),"")</f>
        <v/>
      </c>
      <c r="H6267" s="40" t="str">
        <f t="shared" si="120"/>
        <v/>
      </c>
    </row>
    <row r="6268" spans="4:8" x14ac:dyDescent="0.25">
      <c r="D6268" s="100"/>
      <c r="G6268" s="19" t="str">
        <f>IFERROR(VLOOKUP($D6268,LISTA!$A$2:$J$9990,8,0),"")</f>
        <v/>
      </c>
      <c r="H6268" s="40" t="str">
        <f t="shared" si="120"/>
        <v/>
      </c>
    </row>
    <row r="6269" spans="4:8" x14ac:dyDescent="0.25">
      <c r="D6269" s="100"/>
      <c r="G6269" s="19" t="str">
        <f>IFERROR(VLOOKUP($D6269,LISTA!$A$2:$J$9990,8,0),"")</f>
        <v/>
      </c>
      <c r="H6269" s="40" t="str">
        <f t="shared" si="120"/>
        <v/>
      </c>
    </row>
    <row r="6270" spans="4:8" x14ac:dyDescent="0.25">
      <c r="D6270" s="100"/>
      <c r="G6270" s="19" t="str">
        <f>IFERROR(VLOOKUP($D6270,LISTA!$A$2:$J$9990,8,0),"")</f>
        <v/>
      </c>
      <c r="H6270" s="40" t="str">
        <f t="shared" si="120"/>
        <v/>
      </c>
    </row>
    <row r="6271" spans="4:8" x14ac:dyDescent="0.25">
      <c r="D6271" s="100"/>
      <c r="G6271" s="19" t="str">
        <f>IFERROR(VLOOKUP($D6271,LISTA!$A$2:$J$9990,8,0),"")</f>
        <v/>
      </c>
      <c r="H6271" s="40" t="str">
        <f t="shared" si="120"/>
        <v/>
      </c>
    </row>
    <row r="6272" spans="4:8" x14ac:dyDescent="0.25">
      <c r="D6272" s="100"/>
      <c r="G6272" s="19" t="str">
        <f>IFERROR(VLOOKUP($D6272,LISTA!$A$2:$J$9990,8,0),"")</f>
        <v/>
      </c>
      <c r="H6272" s="40" t="str">
        <f t="shared" si="120"/>
        <v/>
      </c>
    </row>
    <row r="6273" spans="4:8" x14ac:dyDescent="0.25">
      <c r="D6273" s="100"/>
      <c r="G6273" s="19" t="str">
        <f>IFERROR(VLOOKUP($D6273,LISTA!$A$2:$J$9990,8,0),"")</f>
        <v/>
      </c>
      <c r="H6273" s="40" t="str">
        <f t="shared" si="120"/>
        <v/>
      </c>
    </row>
    <row r="6274" spans="4:8" x14ac:dyDescent="0.25">
      <c r="D6274" s="100"/>
      <c r="G6274" s="19" t="str">
        <f>IFERROR(VLOOKUP($D6274,LISTA!$A$2:$J$9990,8,0),"")</f>
        <v/>
      </c>
      <c r="H6274" s="40" t="str">
        <f t="shared" si="120"/>
        <v/>
      </c>
    </row>
    <row r="6275" spans="4:8" x14ac:dyDescent="0.25">
      <c r="D6275" s="100"/>
      <c r="G6275" s="19" t="str">
        <f>IFERROR(VLOOKUP($D6275,LISTA!$A$2:$J$9990,8,0),"")</f>
        <v/>
      </c>
      <c r="H6275" s="40" t="str">
        <f t="shared" si="120"/>
        <v/>
      </c>
    </row>
    <row r="6276" spans="4:8" x14ac:dyDescent="0.25">
      <c r="D6276" s="100"/>
      <c r="G6276" s="19" t="str">
        <f>IFERROR(VLOOKUP($D6276,LISTA!$A$2:$J$9990,8,0),"")</f>
        <v/>
      </c>
      <c r="H6276" s="40" t="str">
        <f t="shared" si="120"/>
        <v/>
      </c>
    </row>
    <row r="6277" spans="4:8" x14ac:dyDescent="0.25">
      <c r="D6277" s="100"/>
      <c r="G6277" s="19" t="str">
        <f>IFERROR(VLOOKUP($D6277,LISTA!$A$2:$J$9990,8,0),"")</f>
        <v/>
      </c>
      <c r="H6277" s="40" t="str">
        <f t="shared" ref="H6277:H6340" si="121">IF(OR(G6277=$K$10,G6277=$K$11,G6277=$K$14,G6277=$K$15,G6277=$K$16,G6277=$K$17,G6277=$K$18,G6277=$K$19,G6277=$K$20,G6277=$K$21,G6277=$K$22,G6277=$K$23,G6277=$K$24,G6277=$K$25,G6277=$K$26,G6277=$K$27,G6277=$K$28),$K$9,IF(OR(G6277=$K$32,G6277=$K$33),$K$31,IF(OR(G6277=$K$38),$K$37,"")))</f>
        <v/>
      </c>
    </row>
    <row r="6278" spans="4:8" x14ac:dyDescent="0.25">
      <c r="D6278" s="100"/>
      <c r="G6278" s="19" t="str">
        <f>IFERROR(VLOOKUP($D6278,LISTA!$A$2:$J$9990,8,0),"")</f>
        <v/>
      </c>
      <c r="H6278" s="40" t="str">
        <f t="shared" si="121"/>
        <v/>
      </c>
    </row>
    <row r="6279" spans="4:8" x14ac:dyDescent="0.25">
      <c r="D6279" s="100"/>
      <c r="G6279" s="19" t="str">
        <f>IFERROR(VLOOKUP($D6279,LISTA!$A$2:$J$9990,8,0),"")</f>
        <v/>
      </c>
      <c r="H6279" s="40" t="str">
        <f t="shared" si="121"/>
        <v/>
      </c>
    </row>
    <row r="6280" spans="4:8" x14ac:dyDescent="0.25">
      <c r="D6280" s="100"/>
      <c r="G6280" s="19" t="str">
        <f>IFERROR(VLOOKUP($D6280,LISTA!$A$2:$J$9990,8,0),"")</f>
        <v/>
      </c>
      <c r="H6280" s="40" t="str">
        <f t="shared" si="121"/>
        <v/>
      </c>
    </row>
    <row r="6281" spans="4:8" x14ac:dyDescent="0.25">
      <c r="D6281" s="100"/>
      <c r="G6281" s="19" t="str">
        <f>IFERROR(VLOOKUP($D6281,LISTA!$A$2:$J$9990,8,0),"")</f>
        <v/>
      </c>
      <c r="H6281" s="40" t="str">
        <f t="shared" si="121"/>
        <v/>
      </c>
    </row>
    <row r="6282" spans="4:8" x14ac:dyDescent="0.25">
      <c r="D6282" s="100"/>
      <c r="G6282" s="19" t="str">
        <f>IFERROR(VLOOKUP($D6282,LISTA!$A$2:$J$9990,8,0),"")</f>
        <v/>
      </c>
      <c r="H6282" s="40" t="str">
        <f t="shared" si="121"/>
        <v/>
      </c>
    </row>
    <row r="6283" spans="4:8" x14ac:dyDescent="0.25">
      <c r="D6283" s="100"/>
      <c r="G6283" s="19" t="str">
        <f>IFERROR(VLOOKUP($D6283,LISTA!$A$2:$J$9990,8,0),"")</f>
        <v/>
      </c>
      <c r="H6283" s="40" t="str">
        <f t="shared" si="121"/>
        <v/>
      </c>
    </row>
    <row r="6284" spans="4:8" x14ac:dyDescent="0.25">
      <c r="D6284" s="100"/>
      <c r="G6284" s="19" t="str">
        <f>IFERROR(VLOOKUP($D6284,LISTA!$A$2:$J$9990,8,0),"")</f>
        <v/>
      </c>
      <c r="H6284" s="40" t="str">
        <f t="shared" si="121"/>
        <v/>
      </c>
    </row>
    <row r="6285" spans="4:8" x14ac:dyDescent="0.25">
      <c r="D6285" s="100"/>
      <c r="G6285" s="19" t="str">
        <f>IFERROR(VLOOKUP($D6285,LISTA!$A$2:$J$9990,8,0),"")</f>
        <v/>
      </c>
      <c r="H6285" s="40" t="str">
        <f t="shared" si="121"/>
        <v/>
      </c>
    </row>
    <row r="6286" spans="4:8" x14ac:dyDescent="0.25">
      <c r="D6286" s="100"/>
      <c r="G6286" s="19" t="str">
        <f>IFERROR(VLOOKUP($D6286,LISTA!$A$2:$J$9990,8,0),"")</f>
        <v/>
      </c>
      <c r="H6286" s="40" t="str">
        <f t="shared" si="121"/>
        <v/>
      </c>
    </row>
    <row r="6287" spans="4:8" x14ac:dyDescent="0.25">
      <c r="D6287" s="100"/>
      <c r="G6287" s="19" t="str">
        <f>IFERROR(VLOOKUP($D6287,LISTA!$A$2:$J$9990,8,0),"")</f>
        <v/>
      </c>
      <c r="H6287" s="40" t="str">
        <f t="shared" si="121"/>
        <v/>
      </c>
    </row>
    <row r="6288" spans="4:8" x14ac:dyDescent="0.25">
      <c r="D6288" s="100"/>
      <c r="G6288" s="19" t="str">
        <f>IFERROR(VLOOKUP($D6288,LISTA!$A$2:$J$9990,8,0),"")</f>
        <v/>
      </c>
      <c r="H6288" s="40" t="str">
        <f t="shared" si="121"/>
        <v/>
      </c>
    </row>
    <row r="6289" spans="4:8" x14ac:dyDescent="0.25">
      <c r="D6289" s="100"/>
      <c r="G6289" s="19" t="str">
        <f>IFERROR(VLOOKUP($D6289,LISTA!$A$2:$J$9990,8,0),"")</f>
        <v/>
      </c>
      <c r="H6289" s="40" t="str">
        <f t="shared" si="121"/>
        <v/>
      </c>
    </row>
    <row r="6290" spans="4:8" x14ac:dyDescent="0.25">
      <c r="D6290" s="100"/>
      <c r="G6290" s="19" t="str">
        <f>IFERROR(VLOOKUP($D6290,LISTA!$A$2:$J$9990,8,0),"")</f>
        <v/>
      </c>
      <c r="H6290" s="40" t="str">
        <f t="shared" si="121"/>
        <v/>
      </c>
    </row>
    <row r="6291" spans="4:8" x14ac:dyDescent="0.25">
      <c r="D6291" s="100"/>
      <c r="G6291" s="19" t="str">
        <f>IFERROR(VLOOKUP($D6291,LISTA!$A$2:$J$9990,8,0),"")</f>
        <v/>
      </c>
      <c r="H6291" s="40" t="str">
        <f t="shared" si="121"/>
        <v/>
      </c>
    </row>
    <row r="6292" spans="4:8" x14ac:dyDescent="0.25">
      <c r="D6292" s="100"/>
      <c r="G6292" s="19" t="str">
        <f>IFERROR(VLOOKUP($D6292,LISTA!$A$2:$J$9990,8,0),"")</f>
        <v/>
      </c>
      <c r="H6292" s="40" t="str">
        <f t="shared" si="121"/>
        <v/>
      </c>
    </row>
    <row r="6293" spans="4:8" x14ac:dyDescent="0.25">
      <c r="D6293" s="100"/>
      <c r="G6293" s="19" t="str">
        <f>IFERROR(VLOOKUP($D6293,LISTA!$A$2:$J$9990,8,0),"")</f>
        <v/>
      </c>
      <c r="H6293" s="40" t="str">
        <f t="shared" si="121"/>
        <v/>
      </c>
    </row>
    <row r="6294" spans="4:8" x14ac:dyDescent="0.25">
      <c r="D6294" s="100"/>
      <c r="G6294" s="19" t="str">
        <f>IFERROR(VLOOKUP($D6294,LISTA!$A$2:$J$9990,8,0),"")</f>
        <v/>
      </c>
      <c r="H6294" s="40" t="str">
        <f t="shared" si="121"/>
        <v/>
      </c>
    </row>
    <row r="6295" spans="4:8" x14ac:dyDescent="0.25">
      <c r="D6295" s="100"/>
      <c r="G6295" s="19" t="str">
        <f>IFERROR(VLOOKUP($D6295,LISTA!$A$2:$J$9990,8,0),"")</f>
        <v/>
      </c>
      <c r="H6295" s="40" t="str">
        <f t="shared" si="121"/>
        <v/>
      </c>
    </row>
    <row r="6296" spans="4:8" x14ac:dyDescent="0.25">
      <c r="D6296" s="100"/>
      <c r="G6296" s="19" t="str">
        <f>IFERROR(VLOOKUP($D6296,LISTA!$A$2:$J$9990,8,0),"")</f>
        <v/>
      </c>
      <c r="H6296" s="40" t="str">
        <f t="shared" si="121"/>
        <v/>
      </c>
    </row>
    <row r="6297" spans="4:8" x14ac:dyDescent="0.25">
      <c r="D6297" s="100"/>
      <c r="G6297" s="19" t="str">
        <f>IFERROR(VLOOKUP($D6297,LISTA!$A$2:$J$9990,8,0),"")</f>
        <v/>
      </c>
      <c r="H6297" s="40" t="str">
        <f t="shared" si="121"/>
        <v/>
      </c>
    </row>
    <row r="6298" spans="4:8" x14ac:dyDescent="0.25">
      <c r="D6298" s="100"/>
      <c r="G6298" s="19" t="str">
        <f>IFERROR(VLOOKUP($D6298,LISTA!$A$2:$J$9990,8,0),"")</f>
        <v/>
      </c>
      <c r="H6298" s="40" t="str">
        <f t="shared" si="121"/>
        <v/>
      </c>
    </row>
    <row r="6299" spans="4:8" x14ac:dyDescent="0.25">
      <c r="D6299" s="100"/>
      <c r="G6299" s="19" t="str">
        <f>IFERROR(VLOOKUP($D6299,LISTA!$A$2:$J$9990,8,0),"")</f>
        <v/>
      </c>
      <c r="H6299" s="40" t="str">
        <f t="shared" si="121"/>
        <v/>
      </c>
    </row>
    <row r="6300" spans="4:8" x14ac:dyDescent="0.25">
      <c r="D6300" s="100"/>
      <c r="G6300" s="19" t="str">
        <f>IFERROR(VLOOKUP($D6300,LISTA!$A$2:$J$9990,8,0),"")</f>
        <v/>
      </c>
      <c r="H6300" s="40" t="str">
        <f t="shared" si="121"/>
        <v/>
      </c>
    </row>
    <row r="6301" spans="4:8" x14ac:dyDescent="0.25">
      <c r="D6301" s="100"/>
      <c r="G6301" s="19" t="str">
        <f>IFERROR(VLOOKUP($D6301,LISTA!$A$2:$J$9990,8,0),"")</f>
        <v/>
      </c>
      <c r="H6301" s="40" t="str">
        <f t="shared" si="121"/>
        <v/>
      </c>
    </row>
    <row r="6302" spans="4:8" x14ac:dyDescent="0.25">
      <c r="D6302" s="100"/>
      <c r="G6302" s="19" t="str">
        <f>IFERROR(VLOOKUP($D6302,LISTA!$A$2:$J$9990,8,0),"")</f>
        <v/>
      </c>
      <c r="H6302" s="40" t="str">
        <f t="shared" si="121"/>
        <v/>
      </c>
    </row>
    <row r="6303" spans="4:8" x14ac:dyDescent="0.25">
      <c r="D6303" s="100"/>
      <c r="G6303" s="19" t="str">
        <f>IFERROR(VLOOKUP($D6303,LISTA!$A$2:$J$9990,8,0),"")</f>
        <v/>
      </c>
      <c r="H6303" s="40" t="str">
        <f t="shared" si="121"/>
        <v/>
      </c>
    </row>
    <row r="6304" spans="4:8" x14ac:dyDescent="0.25">
      <c r="D6304" s="100"/>
      <c r="G6304" s="19" t="str">
        <f>IFERROR(VLOOKUP($D6304,LISTA!$A$2:$J$9990,8,0),"")</f>
        <v/>
      </c>
      <c r="H6304" s="40" t="str">
        <f t="shared" si="121"/>
        <v/>
      </c>
    </row>
    <row r="6305" spans="4:8" x14ac:dyDescent="0.25">
      <c r="D6305" s="100"/>
      <c r="G6305" s="19" t="str">
        <f>IFERROR(VLOOKUP($D6305,LISTA!$A$2:$J$9990,8,0),"")</f>
        <v/>
      </c>
      <c r="H6305" s="40" t="str">
        <f t="shared" si="121"/>
        <v/>
      </c>
    </row>
    <row r="6306" spans="4:8" x14ac:dyDescent="0.25">
      <c r="D6306" s="100"/>
      <c r="G6306" s="19" t="str">
        <f>IFERROR(VLOOKUP($D6306,LISTA!$A$2:$J$9990,8,0),"")</f>
        <v/>
      </c>
      <c r="H6306" s="40" t="str">
        <f t="shared" si="121"/>
        <v/>
      </c>
    </row>
    <row r="6307" spans="4:8" x14ac:dyDescent="0.25">
      <c r="D6307" s="100"/>
      <c r="G6307" s="19" t="str">
        <f>IFERROR(VLOOKUP($D6307,LISTA!$A$2:$J$9990,8,0),"")</f>
        <v/>
      </c>
      <c r="H6307" s="40" t="str">
        <f t="shared" si="121"/>
        <v/>
      </c>
    </row>
    <row r="6308" spans="4:8" x14ac:dyDescent="0.25">
      <c r="D6308" s="100"/>
      <c r="G6308" s="19" t="str">
        <f>IFERROR(VLOOKUP($D6308,LISTA!$A$2:$J$9990,8,0),"")</f>
        <v/>
      </c>
      <c r="H6308" s="40" t="str">
        <f t="shared" si="121"/>
        <v/>
      </c>
    </row>
    <row r="6309" spans="4:8" x14ac:dyDescent="0.25">
      <c r="D6309" s="100"/>
      <c r="G6309" s="19" t="str">
        <f>IFERROR(VLOOKUP($D6309,LISTA!$A$2:$J$9990,8,0),"")</f>
        <v/>
      </c>
      <c r="H6309" s="40" t="str">
        <f t="shared" si="121"/>
        <v/>
      </c>
    </row>
    <row r="6310" spans="4:8" x14ac:dyDescent="0.25">
      <c r="D6310" s="100"/>
      <c r="G6310" s="19" t="str">
        <f>IFERROR(VLOOKUP($D6310,LISTA!$A$2:$J$9990,8,0),"")</f>
        <v/>
      </c>
      <c r="H6310" s="40" t="str">
        <f t="shared" si="121"/>
        <v/>
      </c>
    </row>
    <row r="6311" spans="4:8" x14ac:dyDescent="0.25">
      <c r="D6311" s="100"/>
      <c r="G6311" s="19" t="str">
        <f>IFERROR(VLOOKUP($D6311,LISTA!$A$2:$J$9990,8,0),"")</f>
        <v/>
      </c>
      <c r="H6311" s="40" t="str">
        <f t="shared" si="121"/>
        <v/>
      </c>
    </row>
    <row r="6312" spans="4:8" x14ac:dyDescent="0.25">
      <c r="D6312" s="100"/>
      <c r="G6312" s="19" t="str">
        <f>IFERROR(VLOOKUP($D6312,LISTA!$A$2:$J$9990,8,0),"")</f>
        <v/>
      </c>
      <c r="H6312" s="40" t="str">
        <f t="shared" si="121"/>
        <v/>
      </c>
    </row>
    <row r="6313" spans="4:8" x14ac:dyDescent="0.25">
      <c r="D6313" s="100"/>
      <c r="G6313" s="19" t="str">
        <f>IFERROR(VLOOKUP($D6313,LISTA!$A$2:$J$9990,8,0),"")</f>
        <v/>
      </c>
      <c r="H6313" s="40" t="str">
        <f t="shared" si="121"/>
        <v/>
      </c>
    </row>
    <row r="6314" spans="4:8" x14ac:dyDescent="0.25">
      <c r="D6314" s="100"/>
      <c r="G6314" s="19" t="str">
        <f>IFERROR(VLOOKUP($D6314,LISTA!$A$2:$J$9990,8,0),"")</f>
        <v/>
      </c>
      <c r="H6314" s="40" t="str">
        <f t="shared" si="121"/>
        <v/>
      </c>
    </row>
    <row r="6315" spans="4:8" x14ac:dyDescent="0.25">
      <c r="D6315" s="100"/>
      <c r="G6315" s="19" t="str">
        <f>IFERROR(VLOOKUP($D6315,LISTA!$A$2:$J$9990,8,0),"")</f>
        <v/>
      </c>
      <c r="H6315" s="40" t="str">
        <f t="shared" si="121"/>
        <v/>
      </c>
    </row>
    <row r="6316" spans="4:8" x14ac:dyDescent="0.25">
      <c r="D6316" s="100"/>
      <c r="G6316" s="19" t="str">
        <f>IFERROR(VLOOKUP($D6316,LISTA!$A$2:$J$9990,8,0),"")</f>
        <v/>
      </c>
      <c r="H6316" s="40" t="str">
        <f t="shared" si="121"/>
        <v/>
      </c>
    </row>
    <row r="6317" spans="4:8" x14ac:dyDescent="0.25">
      <c r="D6317" s="100"/>
      <c r="G6317" s="19" t="str">
        <f>IFERROR(VLOOKUP($D6317,LISTA!$A$2:$J$9990,8,0),"")</f>
        <v/>
      </c>
      <c r="H6317" s="40" t="str">
        <f t="shared" si="121"/>
        <v/>
      </c>
    </row>
    <row r="6318" spans="4:8" x14ac:dyDescent="0.25">
      <c r="D6318" s="100"/>
      <c r="G6318" s="19" t="str">
        <f>IFERROR(VLOOKUP($D6318,LISTA!$A$2:$J$9990,8,0),"")</f>
        <v/>
      </c>
      <c r="H6318" s="40" t="str">
        <f t="shared" si="121"/>
        <v/>
      </c>
    </row>
    <row r="6319" spans="4:8" x14ac:dyDescent="0.25">
      <c r="D6319" s="100"/>
      <c r="G6319" s="19" t="str">
        <f>IFERROR(VLOOKUP($D6319,LISTA!$A$2:$J$9990,8,0),"")</f>
        <v/>
      </c>
      <c r="H6319" s="40" t="str">
        <f t="shared" si="121"/>
        <v/>
      </c>
    </row>
    <row r="6320" spans="4:8" x14ac:dyDescent="0.25">
      <c r="D6320" s="100"/>
      <c r="G6320" s="19" t="str">
        <f>IFERROR(VLOOKUP($D6320,LISTA!$A$2:$J$9990,8,0),"")</f>
        <v/>
      </c>
      <c r="H6320" s="40" t="str">
        <f t="shared" si="121"/>
        <v/>
      </c>
    </row>
    <row r="6321" spans="4:8" x14ac:dyDescent="0.25">
      <c r="D6321" s="100"/>
      <c r="G6321" s="19" t="str">
        <f>IFERROR(VLOOKUP($D6321,LISTA!$A$2:$J$9990,8,0),"")</f>
        <v/>
      </c>
      <c r="H6321" s="40" t="str">
        <f t="shared" si="121"/>
        <v/>
      </c>
    </row>
    <row r="6322" spans="4:8" x14ac:dyDescent="0.25">
      <c r="D6322" s="100"/>
      <c r="G6322" s="19" t="str">
        <f>IFERROR(VLOOKUP($D6322,LISTA!$A$2:$J$9990,8,0),"")</f>
        <v/>
      </c>
      <c r="H6322" s="40" t="str">
        <f t="shared" si="121"/>
        <v/>
      </c>
    </row>
    <row r="6323" spans="4:8" x14ac:dyDescent="0.25">
      <c r="D6323" s="100"/>
      <c r="G6323" s="19" t="str">
        <f>IFERROR(VLOOKUP($D6323,LISTA!$A$2:$J$9990,8,0),"")</f>
        <v/>
      </c>
      <c r="H6323" s="40" t="str">
        <f t="shared" si="121"/>
        <v/>
      </c>
    </row>
    <row r="6324" spans="4:8" x14ac:dyDescent="0.25">
      <c r="D6324" s="100"/>
      <c r="G6324" s="19" t="str">
        <f>IFERROR(VLOOKUP($D6324,LISTA!$A$2:$J$9990,8,0),"")</f>
        <v/>
      </c>
      <c r="H6324" s="40" t="str">
        <f t="shared" si="121"/>
        <v/>
      </c>
    </row>
    <row r="6325" spans="4:8" x14ac:dyDescent="0.25">
      <c r="D6325" s="100"/>
      <c r="G6325" s="19" t="str">
        <f>IFERROR(VLOOKUP($D6325,LISTA!$A$2:$J$9990,8,0),"")</f>
        <v/>
      </c>
      <c r="H6325" s="40" t="str">
        <f t="shared" si="121"/>
        <v/>
      </c>
    </row>
    <row r="6326" spans="4:8" x14ac:dyDescent="0.25">
      <c r="D6326" s="100"/>
      <c r="G6326" s="19" t="str">
        <f>IFERROR(VLOOKUP($D6326,LISTA!$A$2:$J$9990,8,0),"")</f>
        <v/>
      </c>
      <c r="H6326" s="40" t="str">
        <f t="shared" si="121"/>
        <v/>
      </c>
    </row>
    <row r="6327" spans="4:8" x14ac:dyDescent="0.25">
      <c r="D6327" s="100"/>
      <c r="G6327" s="19" t="str">
        <f>IFERROR(VLOOKUP($D6327,LISTA!$A$2:$J$9990,8,0),"")</f>
        <v/>
      </c>
      <c r="H6327" s="40" t="str">
        <f t="shared" si="121"/>
        <v/>
      </c>
    </row>
    <row r="6328" spans="4:8" x14ac:dyDescent="0.25">
      <c r="D6328" s="100"/>
      <c r="G6328" s="19" t="str">
        <f>IFERROR(VLOOKUP($D6328,LISTA!$A$2:$J$9990,8,0),"")</f>
        <v/>
      </c>
      <c r="H6328" s="40" t="str">
        <f t="shared" si="121"/>
        <v/>
      </c>
    </row>
    <row r="6329" spans="4:8" x14ac:dyDescent="0.25">
      <c r="D6329" s="100"/>
      <c r="G6329" s="19" t="str">
        <f>IFERROR(VLOOKUP($D6329,LISTA!$A$2:$J$9990,8,0),"")</f>
        <v/>
      </c>
      <c r="H6329" s="40" t="str">
        <f t="shared" si="121"/>
        <v/>
      </c>
    </row>
    <row r="6330" spans="4:8" x14ac:dyDescent="0.25">
      <c r="D6330" s="100"/>
      <c r="G6330" s="19" t="str">
        <f>IFERROR(VLOOKUP($D6330,LISTA!$A$2:$J$9990,8,0),"")</f>
        <v/>
      </c>
      <c r="H6330" s="40" t="str">
        <f t="shared" si="121"/>
        <v/>
      </c>
    </row>
    <row r="6331" spans="4:8" x14ac:dyDescent="0.25">
      <c r="D6331" s="100"/>
      <c r="G6331" s="19" t="str">
        <f>IFERROR(VLOOKUP($D6331,LISTA!$A$2:$J$9990,8,0),"")</f>
        <v/>
      </c>
      <c r="H6331" s="40" t="str">
        <f t="shared" si="121"/>
        <v/>
      </c>
    </row>
    <row r="6332" spans="4:8" x14ac:dyDescent="0.25">
      <c r="D6332" s="100"/>
      <c r="G6332" s="19" t="str">
        <f>IFERROR(VLOOKUP($D6332,LISTA!$A$2:$J$9990,8,0),"")</f>
        <v/>
      </c>
      <c r="H6332" s="40" t="str">
        <f t="shared" si="121"/>
        <v/>
      </c>
    </row>
    <row r="6333" spans="4:8" x14ac:dyDescent="0.25">
      <c r="D6333" s="100"/>
      <c r="G6333" s="19" t="str">
        <f>IFERROR(VLOOKUP($D6333,LISTA!$A$2:$J$9990,8,0),"")</f>
        <v/>
      </c>
      <c r="H6333" s="40" t="str">
        <f t="shared" si="121"/>
        <v/>
      </c>
    </row>
    <row r="6334" spans="4:8" x14ac:dyDescent="0.25">
      <c r="D6334" s="100"/>
      <c r="G6334" s="19" t="str">
        <f>IFERROR(VLOOKUP($D6334,LISTA!$A$2:$J$9990,8,0),"")</f>
        <v/>
      </c>
      <c r="H6334" s="40" t="str">
        <f t="shared" si="121"/>
        <v/>
      </c>
    </row>
    <row r="6335" spans="4:8" x14ac:dyDescent="0.25">
      <c r="D6335" s="100"/>
      <c r="G6335" s="19" t="str">
        <f>IFERROR(VLOOKUP($D6335,LISTA!$A$2:$J$9990,8,0),"")</f>
        <v/>
      </c>
      <c r="H6335" s="40" t="str">
        <f t="shared" si="121"/>
        <v/>
      </c>
    </row>
    <row r="6336" spans="4:8" x14ac:dyDescent="0.25">
      <c r="D6336" s="100"/>
      <c r="G6336" s="19" t="str">
        <f>IFERROR(VLOOKUP($D6336,LISTA!$A$2:$J$9990,8,0),"")</f>
        <v/>
      </c>
      <c r="H6336" s="40" t="str">
        <f t="shared" si="121"/>
        <v/>
      </c>
    </row>
    <row r="6337" spans="4:8" x14ac:dyDescent="0.25">
      <c r="D6337" s="100"/>
      <c r="G6337" s="19" t="str">
        <f>IFERROR(VLOOKUP($D6337,LISTA!$A$2:$J$9990,8,0),"")</f>
        <v/>
      </c>
      <c r="H6337" s="40" t="str">
        <f t="shared" si="121"/>
        <v/>
      </c>
    </row>
    <row r="6338" spans="4:8" x14ac:dyDescent="0.25">
      <c r="D6338" s="100"/>
      <c r="G6338" s="19" t="str">
        <f>IFERROR(VLOOKUP($D6338,LISTA!$A$2:$J$9990,8,0),"")</f>
        <v/>
      </c>
      <c r="H6338" s="40" t="str">
        <f t="shared" si="121"/>
        <v/>
      </c>
    </row>
    <row r="6339" spans="4:8" x14ac:dyDescent="0.25">
      <c r="D6339" s="100"/>
      <c r="G6339" s="19" t="str">
        <f>IFERROR(VLOOKUP($D6339,LISTA!$A$2:$J$9990,8,0),"")</f>
        <v/>
      </c>
      <c r="H6339" s="40" t="str">
        <f t="shared" si="121"/>
        <v/>
      </c>
    </row>
    <row r="6340" spans="4:8" x14ac:dyDescent="0.25">
      <c r="D6340" s="100"/>
      <c r="G6340" s="19" t="str">
        <f>IFERROR(VLOOKUP($D6340,LISTA!$A$2:$J$9990,8,0),"")</f>
        <v/>
      </c>
      <c r="H6340" s="40" t="str">
        <f t="shared" si="121"/>
        <v/>
      </c>
    </row>
    <row r="6341" spans="4:8" x14ac:dyDescent="0.25">
      <c r="D6341" s="100"/>
      <c r="G6341" s="19" t="str">
        <f>IFERROR(VLOOKUP($D6341,LISTA!$A$2:$J$9990,8,0),"")</f>
        <v/>
      </c>
      <c r="H6341" s="40" t="str">
        <f t="shared" ref="H6341:H6404" si="122">IF(OR(G6341=$K$10,G6341=$K$11,G6341=$K$14,G6341=$K$15,G6341=$K$16,G6341=$K$17,G6341=$K$18,G6341=$K$19,G6341=$K$20,G6341=$K$21,G6341=$K$22,G6341=$K$23,G6341=$K$24,G6341=$K$25,G6341=$K$26,G6341=$K$27,G6341=$K$28),$K$9,IF(OR(G6341=$K$32,G6341=$K$33),$K$31,IF(OR(G6341=$K$38),$K$37,"")))</f>
        <v/>
      </c>
    </row>
    <row r="6342" spans="4:8" x14ac:dyDescent="0.25">
      <c r="D6342" s="100"/>
      <c r="G6342" s="19" t="str">
        <f>IFERROR(VLOOKUP($D6342,LISTA!$A$2:$J$9990,8,0),"")</f>
        <v/>
      </c>
      <c r="H6342" s="40" t="str">
        <f t="shared" si="122"/>
        <v/>
      </c>
    </row>
    <row r="6343" spans="4:8" x14ac:dyDescent="0.25">
      <c r="D6343" s="100"/>
      <c r="G6343" s="19" t="str">
        <f>IFERROR(VLOOKUP($D6343,LISTA!$A$2:$J$9990,8,0),"")</f>
        <v/>
      </c>
      <c r="H6343" s="40" t="str">
        <f t="shared" si="122"/>
        <v/>
      </c>
    </row>
    <row r="6344" spans="4:8" x14ac:dyDescent="0.25">
      <c r="D6344" s="100"/>
      <c r="G6344" s="19" t="str">
        <f>IFERROR(VLOOKUP($D6344,LISTA!$A$2:$J$9990,8,0),"")</f>
        <v/>
      </c>
      <c r="H6344" s="40" t="str">
        <f t="shared" si="122"/>
        <v/>
      </c>
    </row>
    <row r="6345" spans="4:8" x14ac:dyDescent="0.25">
      <c r="D6345" s="100"/>
      <c r="G6345" s="19" t="str">
        <f>IFERROR(VLOOKUP($D6345,LISTA!$A$2:$J$9990,8,0),"")</f>
        <v/>
      </c>
      <c r="H6345" s="40" t="str">
        <f t="shared" si="122"/>
        <v/>
      </c>
    </row>
    <row r="6346" spans="4:8" x14ac:dyDescent="0.25">
      <c r="D6346" s="100"/>
      <c r="G6346" s="19" t="str">
        <f>IFERROR(VLOOKUP($D6346,LISTA!$A$2:$J$9990,8,0),"")</f>
        <v/>
      </c>
      <c r="H6346" s="40" t="str">
        <f t="shared" si="122"/>
        <v/>
      </c>
    </row>
    <row r="6347" spans="4:8" x14ac:dyDescent="0.25">
      <c r="D6347" s="100"/>
      <c r="G6347" s="19" t="str">
        <f>IFERROR(VLOOKUP($D6347,LISTA!$A$2:$J$9990,8,0),"")</f>
        <v/>
      </c>
      <c r="H6347" s="40" t="str">
        <f t="shared" si="122"/>
        <v/>
      </c>
    </row>
    <row r="6348" spans="4:8" x14ac:dyDescent="0.25">
      <c r="D6348" s="100"/>
      <c r="G6348" s="19" t="str">
        <f>IFERROR(VLOOKUP($D6348,LISTA!$A$2:$J$9990,8,0),"")</f>
        <v/>
      </c>
      <c r="H6348" s="40" t="str">
        <f t="shared" si="122"/>
        <v/>
      </c>
    </row>
    <row r="6349" spans="4:8" x14ac:dyDescent="0.25">
      <c r="D6349" s="100"/>
      <c r="G6349" s="19" t="str">
        <f>IFERROR(VLOOKUP($D6349,LISTA!$A$2:$J$9990,8,0),"")</f>
        <v/>
      </c>
      <c r="H6349" s="40" t="str">
        <f t="shared" si="122"/>
        <v/>
      </c>
    </row>
    <row r="6350" spans="4:8" x14ac:dyDescent="0.25">
      <c r="D6350" s="100"/>
      <c r="G6350" s="19" t="str">
        <f>IFERROR(VLOOKUP($D6350,LISTA!$A$2:$J$9990,8,0),"")</f>
        <v/>
      </c>
      <c r="H6350" s="40" t="str">
        <f t="shared" si="122"/>
        <v/>
      </c>
    </row>
    <row r="6351" spans="4:8" x14ac:dyDescent="0.25">
      <c r="D6351" s="100"/>
      <c r="G6351" s="19" t="str">
        <f>IFERROR(VLOOKUP($D6351,LISTA!$A$2:$J$9990,8,0),"")</f>
        <v/>
      </c>
      <c r="H6351" s="40" t="str">
        <f t="shared" si="122"/>
        <v/>
      </c>
    </row>
    <row r="6352" spans="4:8" x14ac:dyDescent="0.25">
      <c r="D6352" s="100"/>
      <c r="G6352" s="19" t="str">
        <f>IFERROR(VLOOKUP($D6352,LISTA!$A$2:$J$9990,8,0),"")</f>
        <v/>
      </c>
      <c r="H6352" s="40" t="str">
        <f t="shared" si="122"/>
        <v/>
      </c>
    </row>
    <row r="6353" spans="4:8" x14ac:dyDescent="0.25">
      <c r="D6353" s="100"/>
      <c r="G6353" s="19" t="str">
        <f>IFERROR(VLOOKUP($D6353,LISTA!$A$2:$J$9990,8,0),"")</f>
        <v/>
      </c>
      <c r="H6353" s="40" t="str">
        <f t="shared" si="122"/>
        <v/>
      </c>
    </row>
    <row r="6354" spans="4:8" x14ac:dyDescent="0.25">
      <c r="D6354" s="100"/>
      <c r="G6354" s="19" t="str">
        <f>IFERROR(VLOOKUP($D6354,LISTA!$A$2:$J$9990,8,0),"")</f>
        <v/>
      </c>
      <c r="H6354" s="40" t="str">
        <f t="shared" si="122"/>
        <v/>
      </c>
    </row>
    <row r="6355" spans="4:8" x14ac:dyDescent="0.25">
      <c r="D6355" s="100"/>
      <c r="G6355" s="19" t="str">
        <f>IFERROR(VLOOKUP($D6355,LISTA!$A$2:$J$9990,8,0),"")</f>
        <v/>
      </c>
      <c r="H6355" s="40" t="str">
        <f t="shared" si="122"/>
        <v/>
      </c>
    </row>
    <row r="6356" spans="4:8" x14ac:dyDescent="0.25">
      <c r="D6356" s="100"/>
      <c r="G6356" s="19" t="str">
        <f>IFERROR(VLOOKUP($D6356,LISTA!$A$2:$J$9990,8,0),"")</f>
        <v/>
      </c>
      <c r="H6356" s="40" t="str">
        <f t="shared" si="122"/>
        <v/>
      </c>
    </row>
    <row r="6357" spans="4:8" x14ac:dyDescent="0.25">
      <c r="D6357" s="100"/>
      <c r="G6357" s="19" t="str">
        <f>IFERROR(VLOOKUP($D6357,LISTA!$A$2:$J$9990,8,0),"")</f>
        <v/>
      </c>
      <c r="H6357" s="40" t="str">
        <f t="shared" si="122"/>
        <v/>
      </c>
    </row>
    <row r="6358" spans="4:8" x14ac:dyDescent="0.25">
      <c r="D6358" s="100"/>
      <c r="G6358" s="19" t="str">
        <f>IFERROR(VLOOKUP($D6358,LISTA!$A$2:$J$9990,8,0),"")</f>
        <v/>
      </c>
      <c r="H6358" s="40" t="str">
        <f t="shared" si="122"/>
        <v/>
      </c>
    </row>
    <row r="6359" spans="4:8" x14ac:dyDescent="0.25">
      <c r="D6359" s="100"/>
      <c r="G6359" s="19" t="str">
        <f>IFERROR(VLOOKUP($D6359,LISTA!$A$2:$J$9990,8,0),"")</f>
        <v/>
      </c>
      <c r="H6359" s="40" t="str">
        <f t="shared" si="122"/>
        <v/>
      </c>
    </row>
    <row r="6360" spans="4:8" x14ac:dyDescent="0.25">
      <c r="D6360" s="100"/>
      <c r="G6360" s="19" t="str">
        <f>IFERROR(VLOOKUP($D6360,LISTA!$A$2:$J$9990,8,0),"")</f>
        <v/>
      </c>
      <c r="H6360" s="40" t="str">
        <f t="shared" si="122"/>
        <v/>
      </c>
    </row>
    <row r="6361" spans="4:8" x14ac:dyDescent="0.25">
      <c r="D6361" s="100"/>
      <c r="G6361" s="19" t="str">
        <f>IFERROR(VLOOKUP($D6361,LISTA!$A$2:$J$9990,8,0),"")</f>
        <v/>
      </c>
      <c r="H6361" s="40" t="str">
        <f t="shared" si="122"/>
        <v/>
      </c>
    </row>
    <row r="6362" spans="4:8" x14ac:dyDescent="0.25">
      <c r="D6362" s="100"/>
      <c r="G6362" s="19" t="str">
        <f>IFERROR(VLOOKUP($D6362,LISTA!$A$2:$J$9990,8,0),"")</f>
        <v/>
      </c>
      <c r="H6362" s="40" t="str">
        <f t="shared" si="122"/>
        <v/>
      </c>
    </row>
    <row r="6363" spans="4:8" x14ac:dyDescent="0.25">
      <c r="D6363" s="100"/>
      <c r="G6363" s="19" t="str">
        <f>IFERROR(VLOOKUP($D6363,LISTA!$A$2:$J$9990,8,0),"")</f>
        <v/>
      </c>
      <c r="H6363" s="40" t="str">
        <f t="shared" si="122"/>
        <v/>
      </c>
    </row>
    <row r="6364" spans="4:8" x14ac:dyDescent="0.25">
      <c r="D6364" s="100"/>
      <c r="G6364" s="19" t="str">
        <f>IFERROR(VLOOKUP($D6364,LISTA!$A$2:$J$9990,8,0),"")</f>
        <v/>
      </c>
      <c r="H6364" s="40" t="str">
        <f t="shared" si="122"/>
        <v/>
      </c>
    </row>
    <row r="6365" spans="4:8" x14ac:dyDescent="0.25">
      <c r="D6365" s="100"/>
      <c r="G6365" s="19" t="str">
        <f>IFERROR(VLOOKUP($D6365,LISTA!$A$2:$J$9990,8,0),"")</f>
        <v/>
      </c>
      <c r="H6365" s="40" t="str">
        <f t="shared" si="122"/>
        <v/>
      </c>
    </row>
    <row r="6366" spans="4:8" x14ac:dyDescent="0.25">
      <c r="D6366" s="100"/>
      <c r="G6366" s="19" t="str">
        <f>IFERROR(VLOOKUP($D6366,LISTA!$A$2:$J$9990,8,0),"")</f>
        <v/>
      </c>
      <c r="H6366" s="40" t="str">
        <f t="shared" si="122"/>
        <v/>
      </c>
    </row>
    <row r="6367" spans="4:8" x14ac:dyDescent="0.25">
      <c r="D6367" s="100"/>
      <c r="G6367" s="19" t="str">
        <f>IFERROR(VLOOKUP($D6367,LISTA!$A$2:$J$9990,8,0),"")</f>
        <v/>
      </c>
      <c r="H6367" s="40" t="str">
        <f t="shared" si="122"/>
        <v/>
      </c>
    </row>
    <row r="6368" spans="4:8" x14ac:dyDescent="0.25">
      <c r="D6368" s="100"/>
      <c r="G6368" s="19" t="str">
        <f>IFERROR(VLOOKUP($D6368,LISTA!$A$2:$J$9990,8,0),"")</f>
        <v/>
      </c>
      <c r="H6368" s="40" t="str">
        <f t="shared" si="122"/>
        <v/>
      </c>
    </row>
    <row r="6369" spans="4:8" x14ac:dyDescent="0.25">
      <c r="D6369" s="100"/>
      <c r="G6369" s="19" t="str">
        <f>IFERROR(VLOOKUP($D6369,LISTA!$A$2:$J$9990,8,0),"")</f>
        <v/>
      </c>
      <c r="H6369" s="40" t="str">
        <f t="shared" si="122"/>
        <v/>
      </c>
    </row>
    <row r="6370" spans="4:8" x14ac:dyDescent="0.25">
      <c r="D6370" s="100"/>
      <c r="G6370" s="19" t="str">
        <f>IFERROR(VLOOKUP($D6370,LISTA!$A$2:$J$9990,8,0),"")</f>
        <v/>
      </c>
      <c r="H6370" s="40" t="str">
        <f t="shared" si="122"/>
        <v/>
      </c>
    </row>
    <row r="6371" spans="4:8" x14ac:dyDescent="0.25">
      <c r="D6371" s="100"/>
      <c r="G6371" s="19" t="str">
        <f>IFERROR(VLOOKUP($D6371,LISTA!$A$2:$J$9990,8,0),"")</f>
        <v/>
      </c>
      <c r="H6371" s="40" t="str">
        <f t="shared" si="122"/>
        <v/>
      </c>
    </row>
    <row r="6372" spans="4:8" x14ac:dyDescent="0.25">
      <c r="D6372" s="100"/>
      <c r="G6372" s="19" t="str">
        <f>IFERROR(VLOOKUP($D6372,LISTA!$A$2:$J$9990,8,0),"")</f>
        <v/>
      </c>
      <c r="H6372" s="40" t="str">
        <f t="shared" si="122"/>
        <v/>
      </c>
    </row>
    <row r="6373" spans="4:8" x14ac:dyDescent="0.25">
      <c r="D6373" s="100"/>
      <c r="G6373" s="19" t="str">
        <f>IFERROR(VLOOKUP($D6373,LISTA!$A$2:$J$9990,8,0),"")</f>
        <v/>
      </c>
      <c r="H6373" s="40" t="str">
        <f t="shared" si="122"/>
        <v/>
      </c>
    </row>
    <row r="6374" spans="4:8" x14ac:dyDescent="0.25">
      <c r="D6374" s="100"/>
      <c r="G6374" s="19" t="str">
        <f>IFERROR(VLOOKUP($D6374,LISTA!$A$2:$J$9990,8,0),"")</f>
        <v/>
      </c>
      <c r="H6374" s="40" t="str">
        <f t="shared" si="122"/>
        <v/>
      </c>
    </row>
    <row r="6375" spans="4:8" x14ac:dyDescent="0.25">
      <c r="D6375" s="100"/>
      <c r="G6375" s="19" t="str">
        <f>IFERROR(VLOOKUP($D6375,LISTA!$A$2:$J$9990,8,0),"")</f>
        <v/>
      </c>
      <c r="H6375" s="40" t="str">
        <f t="shared" si="122"/>
        <v/>
      </c>
    </row>
    <row r="6376" spans="4:8" x14ac:dyDescent="0.25">
      <c r="D6376" s="100"/>
      <c r="G6376" s="19" t="str">
        <f>IFERROR(VLOOKUP($D6376,LISTA!$A$2:$J$9990,8,0),"")</f>
        <v/>
      </c>
      <c r="H6376" s="40" t="str">
        <f t="shared" si="122"/>
        <v/>
      </c>
    </row>
    <row r="6377" spans="4:8" x14ac:dyDescent="0.25">
      <c r="D6377" s="100"/>
      <c r="G6377" s="19" t="str">
        <f>IFERROR(VLOOKUP($D6377,LISTA!$A$2:$J$9990,8,0),"")</f>
        <v/>
      </c>
      <c r="H6377" s="40" t="str">
        <f t="shared" si="122"/>
        <v/>
      </c>
    </row>
    <row r="6378" spans="4:8" x14ac:dyDescent="0.25">
      <c r="D6378" s="100"/>
      <c r="G6378" s="19" t="str">
        <f>IFERROR(VLOOKUP($D6378,LISTA!$A$2:$J$9990,8,0),"")</f>
        <v/>
      </c>
      <c r="H6378" s="40" t="str">
        <f t="shared" si="122"/>
        <v/>
      </c>
    </row>
    <row r="6379" spans="4:8" x14ac:dyDescent="0.25">
      <c r="D6379" s="100"/>
      <c r="G6379" s="19" t="str">
        <f>IFERROR(VLOOKUP($D6379,LISTA!$A$2:$J$9990,8,0),"")</f>
        <v/>
      </c>
      <c r="H6379" s="40" t="str">
        <f t="shared" si="122"/>
        <v/>
      </c>
    </row>
    <row r="6380" spans="4:8" x14ac:dyDescent="0.25">
      <c r="D6380" s="100"/>
      <c r="G6380" s="19" t="str">
        <f>IFERROR(VLOOKUP($D6380,LISTA!$A$2:$J$9990,8,0),"")</f>
        <v/>
      </c>
      <c r="H6380" s="40" t="str">
        <f t="shared" si="122"/>
        <v/>
      </c>
    </row>
    <row r="6381" spans="4:8" x14ac:dyDescent="0.25">
      <c r="D6381" s="100"/>
      <c r="G6381" s="19" t="str">
        <f>IFERROR(VLOOKUP($D6381,LISTA!$A$2:$J$9990,8,0),"")</f>
        <v/>
      </c>
      <c r="H6381" s="40" t="str">
        <f t="shared" si="122"/>
        <v/>
      </c>
    </row>
    <row r="6382" spans="4:8" x14ac:dyDescent="0.25">
      <c r="D6382" s="100"/>
      <c r="G6382" s="19" t="str">
        <f>IFERROR(VLOOKUP($D6382,LISTA!$A$2:$J$9990,8,0),"")</f>
        <v/>
      </c>
      <c r="H6382" s="40" t="str">
        <f t="shared" si="122"/>
        <v/>
      </c>
    </row>
    <row r="6383" spans="4:8" x14ac:dyDescent="0.25">
      <c r="D6383" s="100"/>
      <c r="G6383" s="19" t="str">
        <f>IFERROR(VLOOKUP($D6383,LISTA!$A$2:$J$9990,8,0),"")</f>
        <v/>
      </c>
      <c r="H6383" s="40" t="str">
        <f t="shared" si="122"/>
        <v/>
      </c>
    </row>
    <row r="6384" spans="4:8" x14ac:dyDescent="0.25">
      <c r="D6384" s="100"/>
      <c r="G6384" s="19" t="str">
        <f>IFERROR(VLOOKUP($D6384,LISTA!$A$2:$J$9990,8,0),"")</f>
        <v/>
      </c>
      <c r="H6384" s="40" t="str">
        <f t="shared" si="122"/>
        <v/>
      </c>
    </row>
    <row r="6385" spans="4:8" x14ac:dyDescent="0.25">
      <c r="D6385" s="100"/>
      <c r="G6385" s="19" t="str">
        <f>IFERROR(VLOOKUP($D6385,LISTA!$A$2:$J$9990,8,0),"")</f>
        <v/>
      </c>
      <c r="H6385" s="40" t="str">
        <f t="shared" si="122"/>
        <v/>
      </c>
    </row>
    <row r="6386" spans="4:8" x14ac:dyDescent="0.25">
      <c r="D6386" s="100"/>
      <c r="G6386" s="19" t="str">
        <f>IFERROR(VLOOKUP($D6386,LISTA!$A$2:$J$9990,8,0),"")</f>
        <v/>
      </c>
      <c r="H6386" s="40" t="str">
        <f t="shared" si="122"/>
        <v/>
      </c>
    </row>
    <row r="6387" spans="4:8" x14ac:dyDescent="0.25">
      <c r="D6387" s="100"/>
      <c r="G6387" s="19" t="str">
        <f>IFERROR(VLOOKUP($D6387,LISTA!$A$2:$J$9990,8,0),"")</f>
        <v/>
      </c>
      <c r="H6387" s="40" t="str">
        <f t="shared" si="122"/>
        <v/>
      </c>
    </row>
    <row r="6388" spans="4:8" x14ac:dyDescent="0.25">
      <c r="D6388" s="100"/>
      <c r="G6388" s="19" t="str">
        <f>IFERROR(VLOOKUP($D6388,LISTA!$A$2:$J$9990,8,0),"")</f>
        <v/>
      </c>
      <c r="H6388" s="40" t="str">
        <f t="shared" si="122"/>
        <v/>
      </c>
    </row>
    <row r="6389" spans="4:8" x14ac:dyDescent="0.25">
      <c r="D6389" s="100"/>
      <c r="G6389" s="19" t="str">
        <f>IFERROR(VLOOKUP($D6389,LISTA!$A$2:$J$9990,8,0),"")</f>
        <v/>
      </c>
      <c r="H6389" s="40" t="str">
        <f t="shared" si="122"/>
        <v/>
      </c>
    </row>
    <row r="6390" spans="4:8" x14ac:dyDescent="0.25">
      <c r="D6390" s="100"/>
      <c r="G6390" s="19" t="str">
        <f>IFERROR(VLOOKUP($D6390,LISTA!$A$2:$J$9990,8,0),"")</f>
        <v/>
      </c>
      <c r="H6390" s="40" t="str">
        <f t="shared" si="122"/>
        <v/>
      </c>
    </row>
    <row r="6391" spans="4:8" x14ac:dyDescent="0.25">
      <c r="D6391" s="100"/>
      <c r="G6391" s="19" t="str">
        <f>IFERROR(VLOOKUP($D6391,LISTA!$A$2:$J$9990,8,0),"")</f>
        <v/>
      </c>
      <c r="H6391" s="40" t="str">
        <f t="shared" si="122"/>
        <v/>
      </c>
    </row>
    <row r="6392" spans="4:8" x14ac:dyDescent="0.25">
      <c r="D6392" s="100"/>
      <c r="G6392" s="19" t="str">
        <f>IFERROR(VLOOKUP($D6392,LISTA!$A$2:$J$9990,8,0),"")</f>
        <v/>
      </c>
      <c r="H6392" s="40" t="str">
        <f t="shared" si="122"/>
        <v/>
      </c>
    </row>
    <row r="6393" spans="4:8" x14ac:dyDescent="0.25">
      <c r="D6393" s="100"/>
      <c r="G6393" s="19" t="str">
        <f>IFERROR(VLOOKUP($D6393,LISTA!$A$2:$J$9990,8,0),"")</f>
        <v/>
      </c>
      <c r="H6393" s="40" t="str">
        <f t="shared" si="122"/>
        <v/>
      </c>
    </row>
    <row r="6394" spans="4:8" x14ac:dyDescent="0.25">
      <c r="D6394" s="100"/>
      <c r="G6394" s="19" t="str">
        <f>IFERROR(VLOOKUP($D6394,LISTA!$A$2:$J$9990,8,0),"")</f>
        <v/>
      </c>
      <c r="H6394" s="40" t="str">
        <f t="shared" si="122"/>
        <v/>
      </c>
    </row>
    <row r="6395" spans="4:8" x14ac:dyDescent="0.25">
      <c r="D6395" s="100"/>
      <c r="G6395" s="19" t="str">
        <f>IFERROR(VLOOKUP($D6395,LISTA!$A$2:$J$9990,8,0),"")</f>
        <v/>
      </c>
      <c r="H6395" s="40" t="str">
        <f t="shared" si="122"/>
        <v/>
      </c>
    </row>
    <row r="6396" spans="4:8" x14ac:dyDescent="0.25">
      <c r="D6396" s="100"/>
      <c r="G6396" s="19" t="str">
        <f>IFERROR(VLOOKUP($D6396,LISTA!$A$2:$J$9990,8,0),"")</f>
        <v/>
      </c>
      <c r="H6396" s="40" t="str">
        <f t="shared" si="122"/>
        <v/>
      </c>
    </row>
    <row r="6397" spans="4:8" x14ac:dyDescent="0.25">
      <c r="D6397" s="100"/>
      <c r="G6397" s="19" t="str">
        <f>IFERROR(VLOOKUP($D6397,LISTA!$A$2:$J$9990,8,0),"")</f>
        <v/>
      </c>
      <c r="H6397" s="40" t="str">
        <f t="shared" si="122"/>
        <v/>
      </c>
    </row>
    <row r="6398" spans="4:8" x14ac:dyDescent="0.25">
      <c r="D6398" s="100"/>
      <c r="G6398" s="19" t="str">
        <f>IFERROR(VLOOKUP($D6398,LISTA!$A$2:$J$9990,8,0),"")</f>
        <v/>
      </c>
      <c r="H6398" s="40" t="str">
        <f t="shared" si="122"/>
        <v/>
      </c>
    </row>
    <row r="6399" spans="4:8" x14ac:dyDescent="0.25">
      <c r="D6399" s="100"/>
      <c r="G6399" s="19" t="str">
        <f>IFERROR(VLOOKUP($D6399,LISTA!$A$2:$J$9990,8,0),"")</f>
        <v/>
      </c>
      <c r="H6399" s="40" t="str">
        <f t="shared" si="122"/>
        <v/>
      </c>
    </row>
    <row r="6400" spans="4:8" x14ac:dyDescent="0.25">
      <c r="D6400" s="100"/>
      <c r="G6400" s="19" t="str">
        <f>IFERROR(VLOOKUP($D6400,LISTA!$A$2:$J$9990,8,0),"")</f>
        <v/>
      </c>
      <c r="H6400" s="40" t="str">
        <f t="shared" si="122"/>
        <v/>
      </c>
    </row>
    <row r="6401" spans="4:8" x14ac:dyDescent="0.25">
      <c r="D6401" s="100"/>
      <c r="G6401" s="19" t="str">
        <f>IFERROR(VLOOKUP($D6401,LISTA!$A$2:$J$9990,8,0),"")</f>
        <v/>
      </c>
      <c r="H6401" s="40" t="str">
        <f t="shared" si="122"/>
        <v/>
      </c>
    </row>
    <row r="6402" spans="4:8" x14ac:dyDescent="0.25">
      <c r="D6402" s="100"/>
      <c r="G6402" s="19" t="str">
        <f>IFERROR(VLOOKUP($D6402,LISTA!$A$2:$J$9990,8,0),"")</f>
        <v/>
      </c>
      <c r="H6402" s="40" t="str">
        <f t="shared" si="122"/>
        <v/>
      </c>
    </row>
    <row r="6403" spans="4:8" x14ac:dyDescent="0.25">
      <c r="D6403" s="100"/>
      <c r="G6403" s="19" t="str">
        <f>IFERROR(VLOOKUP($D6403,LISTA!$A$2:$J$9990,8,0),"")</f>
        <v/>
      </c>
      <c r="H6403" s="40" t="str">
        <f t="shared" si="122"/>
        <v/>
      </c>
    </row>
    <row r="6404" spans="4:8" x14ac:dyDescent="0.25">
      <c r="D6404" s="100"/>
      <c r="G6404" s="19" t="str">
        <f>IFERROR(VLOOKUP($D6404,LISTA!$A$2:$J$9990,8,0),"")</f>
        <v/>
      </c>
      <c r="H6404" s="40" t="str">
        <f t="shared" si="122"/>
        <v/>
      </c>
    </row>
    <row r="6405" spans="4:8" x14ac:dyDescent="0.25">
      <c r="D6405" s="100"/>
      <c r="G6405" s="19" t="str">
        <f>IFERROR(VLOOKUP($D6405,LISTA!$A$2:$J$9990,8,0),"")</f>
        <v/>
      </c>
      <c r="H6405" s="40" t="str">
        <f t="shared" ref="H6405:H6468" si="123">IF(OR(G6405=$K$10,G6405=$K$11,G6405=$K$14,G6405=$K$15,G6405=$K$16,G6405=$K$17,G6405=$K$18,G6405=$K$19,G6405=$K$20,G6405=$K$21,G6405=$K$22,G6405=$K$23,G6405=$K$24,G6405=$K$25,G6405=$K$26,G6405=$K$27,G6405=$K$28),$K$9,IF(OR(G6405=$K$32,G6405=$K$33),$K$31,IF(OR(G6405=$K$38),$K$37,"")))</f>
        <v/>
      </c>
    </row>
    <row r="6406" spans="4:8" x14ac:dyDescent="0.25">
      <c r="D6406" s="100"/>
      <c r="G6406" s="19" t="str">
        <f>IFERROR(VLOOKUP($D6406,LISTA!$A$2:$J$9990,8,0),"")</f>
        <v/>
      </c>
      <c r="H6406" s="40" t="str">
        <f t="shared" si="123"/>
        <v/>
      </c>
    </row>
    <row r="6407" spans="4:8" x14ac:dyDescent="0.25">
      <c r="D6407" s="100"/>
      <c r="G6407" s="19" t="str">
        <f>IFERROR(VLOOKUP($D6407,LISTA!$A$2:$J$9990,8,0),"")</f>
        <v/>
      </c>
      <c r="H6407" s="40" t="str">
        <f t="shared" si="123"/>
        <v/>
      </c>
    </row>
    <row r="6408" spans="4:8" x14ac:dyDescent="0.25">
      <c r="D6408" s="100"/>
      <c r="G6408" s="19" t="str">
        <f>IFERROR(VLOOKUP($D6408,LISTA!$A$2:$J$9990,8,0),"")</f>
        <v/>
      </c>
      <c r="H6408" s="40" t="str">
        <f t="shared" si="123"/>
        <v/>
      </c>
    </row>
    <row r="6409" spans="4:8" x14ac:dyDescent="0.25">
      <c r="D6409" s="100"/>
      <c r="G6409" s="19" t="str">
        <f>IFERROR(VLOOKUP($D6409,LISTA!$A$2:$J$9990,8,0),"")</f>
        <v/>
      </c>
      <c r="H6409" s="40" t="str">
        <f t="shared" si="123"/>
        <v/>
      </c>
    </row>
    <row r="6410" spans="4:8" x14ac:dyDescent="0.25">
      <c r="D6410" s="100"/>
      <c r="G6410" s="19" t="str">
        <f>IFERROR(VLOOKUP($D6410,LISTA!$A$2:$J$9990,8,0),"")</f>
        <v/>
      </c>
      <c r="H6410" s="40" t="str">
        <f t="shared" si="123"/>
        <v/>
      </c>
    </row>
    <row r="6411" spans="4:8" x14ac:dyDescent="0.25">
      <c r="D6411" s="100"/>
      <c r="G6411" s="19" t="str">
        <f>IFERROR(VLOOKUP($D6411,LISTA!$A$2:$J$9990,8,0),"")</f>
        <v/>
      </c>
      <c r="H6411" s="40" t="str">
        <f t="shared" si="123"/>
        <v/>
      </c>
    </row>
    <row r="6412" spans="4:8" x14ac:dyDescent="0.25">
      <c r="D6412" s="100"/>
      <c r="G6412" s="19" t="str">
        <f>IFERROR(VLOOKUP($D6412,LISTA!$A$2:$J$9990,8,0),"")</f>
        <v/>
      </c>
      <c r="H6412" s="40" t="str">
        <f t="shared" si="123"/>
        <v/>
      </c>
    </row>
    <row r="6413" spans="4:8" x14ac:dyDescent="0.25">
      <c r="D6413" s="100"/>
      <c r="G6413" s="19" t="str">
        <f>IFERROR(VLOOKUP($D6413,LISTA!$A$2:$J$9990,8,0),"")</f>
        <v/>
      </c>
      <c r="H6413" s="40" t="str">
        <f t="shared" si="123"/>
        <v/>
      </c>
    </row>
    <row r="6414" spans="4:8" x14ac:dyDescent="0.25">
      <c r="D6414" s="100"/>
      <c r="G6414" s="19" t="str">
        <f>IFERROR(VLOOKUP($D6414,LISTA!$A$2:$J$9990,8,0),"")</f>
        <v/>
      </c>
      <c r="H6414" s="40" t="str">
        <f t="shared" si="123"/>
        <v/>
      </c>
    </row>
    <row r="6415" spans="4:8" x14ac:dyDescent="0.25">
      <c r="D6415" s="100"/>
      <c r="G6415" s="19" t="str">
        <f>IFERROR(VLOOKUP($D6415,LISTA!$A$2:$J$9990,8,0),"")</f>
        <v/>
      </c>
      <c r="H6415" s="40" t="str">
        <f t="shared" si="123"/>
        <v/>
      </c>
    </row>
    <row r="6416" spans="4:8" x14ac:dyDescent="0.25">
      <c r="D6416" s="100"/>
      <c r="G6416" s="19" t="str">
        <f>IFERROR(VLOOKUP($D6416,LISTA!$A$2:$J$9990,8,0),"")</f>
        <v/>
      </c>
      <c r="H6416" s="40" t="str">
        <f t="shared" si="123"/>
        <v/>
      </c>
    </row>
    <row r="6417" spans="4:8" x14ac:dyDescent="0.25">
      <c r="D6417" s="100"/>
      <c r="G6417" s="19" t="str">
        <f>IFERROR(VLOOKUP($D6417,LISTA!$A$2:$J$9990,8,0),"")</f>
        <v/>
      </c>
      <c r="H6417" s="40" t="str">
        <f t="shared" si="123"/>
        <v/>
      </c>
    </row>
    <row r="6418" spans="4:8" x14ac:dyDescent="0.25">
      <c r="D6418" s="100"/>
      <c r="G6418" s="19" t="str">
        <f>IFERROR(VLOOKUP($D6418,LISTA!$A$2:$J$9990,8,0),"")</f>
        <v/>
      </c>
      <c r="H6418" s="40" t="str">
        <f t="shared" si="123"/>
        <v/>
      </c>
    </row>
    <row r="6419" spans="4:8" x14ac:dyDescent="0.25">
      <c r="D6419" s="100"/>
      <c r="G6419" s="19" t="str">
        <f>IFERROR(VLOOKUP($D6419,LISTA!$A$2:$J$9990,8,0),"")</f>
        <v/>
      </c>
      <c r="H6419" s="40" t="str">
        <f t="shared" si="123"/>
        <v/>
      </c>
    </row>
    <row r="6420" spans="4:8" x14ac:dyDescent="0.25">
      <c r="D6420" s="100"/>
      <c r="G6420" s="19" t="str">
        <f>IFERROR(VLOOKUP($D6420,LISTA!$A$2:$J$9990,8,0),"")</f>
        <v/>
      </c>
      <c r="H6420" s="40" t="str">
        <f t="shared" si="123"/>
        <v/>
      </c>
    </row>
    <row r="6421" spans="4:8" x14ac:dyDescent="0.25">
      <c r="D6421" s="100"/>
      <c r="G6421" s="19" t="str">
        <f>IFERROR(VLOOKUP($D6421,LISTA!$A$2:$J$9990,8,0),"")</f>
        <v/>
      </c>
      <c r="H6421" s="40" t="str">
        <f t="shared" si="123"/>
        <v/>
      </c>
    </row>
    <row r="6422" spans="4:8" x14ac:dyDescent="0.25">
      <c r="D6422" s="100"/>
      <c r="G6422" s="19" t="str">
        <f>IFERROR(VLOOKUP($D6422,LISTA!$A$2:$J$9990,8,0),"")</f>
        <v/>
      </c>
      <c r="H6422" s="40" t="str">
        <f t="shared" si="123"/>
        <v/>
      </c>
    </row>
    <row r="6423" spans="4:8" x14ac:dyDescent="0.25">
      <c r="D6423" s="100"/>
      <c r="G6423" s="19" t="str">
        <f>IFERROR(VLOOKUP($D6423,LISTA!$A$2:$J$9990,8,0),"")</f>
        <v/>
      </c>
      <c r="H6423" s="40" t="str">
        <f t="shared" si="123"/>
        <v/>
      </c>
    </row>
    <row r="6424" spans="4:8" x14ac:dyDescent="0.25">
      <c r="D6424" s="100"/>
      <c r="G6424" s="19" t="str">
        <f>IFERROR(VLOOKUP($D6424,LISTA!$A$2:$J$9990,8,0),"")</f>
        <v/>
      </c>
      <c r="H6424" s="40" t="str">
        <f t="shared" si="123"/>
        <v/>
      </c>
    </row>
    <row r="6425" spans="4:8" x14ac:dyDescent="0.25">
      <c r="D6425" s="100"/>
      <c r="G6425" s="19" t="str">
        <f>IFERROR(VLOOKUP($D6425,LISTA!$A$2:$J$9990,8,0),"")</f>
        <v/>
      </c>
      <c r="H6425" s="40" t="str">
        <f t="shared" si="123"/>
        <v/>
      </c>
    </row>
    <row r="6426" spans="4:8" x14ac:dyDescent="0.25">
      <c r="D6426" s="100"/>
      <c r="G6426" s="19" t="str">
        <f>IFERROR(VLOOKUP($D6426,LISTA!$A$2:$J$9990,8,0),"")</f>
        <v/>
      </c>
      <c r="H6426" s="40" t="str">
        <f t="shared" si="123"/>
        <v/>
      </c>
    </row>
    <row r="6427" spans="4:8" x14ac:dyDescent="0.25">
      <c r="D6427" s="100"/>
      <c r="G6427" s="19" t="str">
        <f>IFERROR(VLOOKUP($D6427,LISTA!$A$2:$J$9990,8,0),"")</f>
        <v/>
      </c>
      <c r="H6427" s="40" t="str">
        <f t="shared" si="123"/>
        <v/>
      </c>
    </row>
    <row r="6428" spans="4:8" x14ac:dyDescent="0.25">
      <c r="D6428" s="100"/>
      <c r="G6428" s="19" t="str">
        <f>IFERROR(VLOOKUP($D6428,LISTA!$A$2:$J$9990,8,0),"")</f>
        <v/>
      </c>
      <c r="H6428" s="40" t="str">
        <f t="shared" si="123"/>
        <v/>
      </c>
    </row>
    <row r="6429" spans="4:8" x14ac:dyDescent="0.25">
      <c r="D6429" s="100"/>
      <c r="G6429" s="19" t="str">
        <f>IFERROR(VLOOKUP($D6429,LISTA!$A$2:$J$9990,8,0),"")</f>
        <v/>
      </c>
      <c r="H6429" s="40" t="str">
        <f t="shared" si="123"/>
        <v/>
      </c>
    </row>
    <row r="6430" spans="4:8" x14ac:dyDescent="0.25">
      <c r="D6430" s="100"/>
      <c r="G6430" s="19" t="str">
        <f>IFERROR(VLOOKUP($D6430,LISTA!$A$2:$J$9990,8,0),"")</f>
        <v/>
      </c>
      <c r="H6430" s="40" t="str">
        <f t="shared" si="123"/>
        <v/>
      </c>
    </row>
    <row r="6431" spans="4:8" x14ac:dyDescent="0.25">
      <c r="D6431" s="100"/>
      <c r="G6431" s="19" t="str">
        <f>IFERROR(VLOOKUP($D6431,LISTA!$A$2:$J$9990,8,0),"")</f>
        <v/>
      </c>
      <c r="H6431" s="40" t="str">
        <f t="shared" si="123"/>
        <v/>
      </c>
    </row>
    <row r="6432" spans="4:8" x14ac:dyDescent="0.25">
      <c r="D6432" s="100"/>
      <c r="G6432" s="19" t="str">
        <f>IFERROR(VLOOKUP($D6432,LISTA!$A$2:$J$9990,8,0),"")</f>
        <v/>
      </c>
      <c r="H6432" s="40" t="str">
        <f t="shared" si="123"/>
        <v/>
      </c>
    </row>
    <row r="6433" spans="4:8" x14ac:dyDescent="0.25">
      <c r="D6433" s="100"/>
      <c r="G6433" s="19" t="str">
        <f>IFERROR(VLOOKUP($D6433,LISTA!$A$2:$J$9990,8,0),"")</f>
        <v/>
      </c>
      <c r="H6433" s="40" t="str">
        <f t="shared" si="123"/>
        <v/>
      </c>
    </row>
    <row r="6434" spans="4:8" x14ac:dyDescent="0.25">
      <c r="D6434" s="100"/>
      <c r="G6434" s="19" t="str">
        <f>IFERROR(VLOOKUP($D6434,LISTA!$A$2:$J$9990,8,0),"")</f>
        <v/>
      </c>
      <c r="H6434" s="40" t="str">
        <f t="shared" si="123"/>
        <v/>
      </c>
    </row>
    <row r="6435" spans="4:8" x14ac:dyDescent="0.25">
      <c r="D6435" s="100"/>
      <c r="G6435" s="19" t="str">
        <f>IFERROR(VLOOKUP($D6435,LISTA!$A$2:$J$9990,8,0),"")</f>
        <v/>
      </c>
      <c r="H6435" s="40" t="str">
        <f t="shared" si="123"/>
        <v/>
      </c>
    </row>
    <row r="6436" spans="4:8" x14ac:dyDescent="0.25">
      <c r="D6436" s="100"/>
      <c r="G6436" s="19" t="str">
        <f>IFERROR(VLOOKUP($D6436,LISTA!$A$2:$J$9990,8,0),"")</f>
        <v/>
      </c>
      <c r="H6436" s="40" t="str">
        <f t="shared" si="123"/>
        <v/>
      </c>
    </row>
    <row r="6437" spans="4:8" x14ac:dyDescent="0.25">
      <c r="D6437" s="100"/>
      <c r="G6437" s="19" t="str">
        <f>IFERROR(VLOOKUP($D6437,LISTA!$A$2:$J$9990,8,0),"")</f>
        <v/>
      </c>
      <c r="H6437" s="40" t="str">
        <f t="shared" si="123"/>
        <v/>
      </c>
    </row>
    <row r="6438" spans="4:8" x14ac:dyDescent="0.25">
      <c r="D6438" s="100"/>
      <c r="G6438" s="19" t="str">
        <f>IFERROR(VLOOKUP($D6438,LISTA!$A$2:$J$9990,8,0),"")</f>
        <v/>
      </c>
      <c r="H6438" s="40" t="str">
        <f t="shared" si="123"/>
        <v/>
      </c>
    </row>
    <row r="6439" spans="4:8" x14ac:dyDescent="0.25">
      <c r="D6439" s="100"/>
      <c r="G6439" s="19" t="str">
        <f>IFERROR(VLOOKUP($D6439,LISTA!$A$2:$J$9990,8,0),"")</f>
        <v/>
      </c>
      <c r="H6439" s="40" t="str">
        <f t="shared" si="123"/>
        <v/>
      </c>
    </row>
    <row r="6440" spans="4:8" x14ac:dyDescent="0.25">
      <c r="D6440" s="100"/>
      <c r="G6440" s="19" t="str">
        <f>IFERROR(VLOOKUP($D6440,LISTA!$A$2:$J$9990,8,0),"")</f>
        <v/>
      </c>
      <c r="H6440" s="40" t="str">
        <f t="shared" si="123"/>
        <v/>
      </c>
    </row>
    <row r="6441" spans="4:8" x14ac:dyDescent="0.25">
      <c r="D6441" s="100"/>
      <c r="G6441" s="19" t="str">
        <f>IFERROR(VLOOKUP($D6441,LISTA!$A$2:$J$9990,8,0),"")</f>
        <v/>
      </c>
      <c r="H6441" s="40" t="str">
        <f t="shared" si="123"/>
        <v/>
      </c>
    </row>
    <row r="6442" spans="4:8" x14ac:dyDescent="0.25">
      <c r="D6442" s="100"/>
      <c r="G6442" s="19" t="str">
        <f>IFERROR(VLOOKUP($D6442,LISTA!$A$2:$J$9990,8,0),"")</f>
        <v/>
      </c>
      <c r="H6442" s="40" t="str">
        <f t="shared" si="123"/>
        <v/>
      </c>
    </row>
    <row r="6443" spans="4:8" x14ac:dyDescent="0.25">
      <c r="D6443" s="100"/>
      <c r="G6443" s="19" t="str">
        <f>IFERROR(VLOOKUP($D6443,LISTA!$A$2:$J$9990,8,0),"")</f>
        <v/>
      </c>
      <c r="H6443" s="40" t="str">
        <f t="shared" si="123"/>
        <v/>
      </c>
    </row>
    <row r="6444" spans="4:8" x14ac:dyDescent="0.25">
      <c r="D6444" s="100"/>
      <c r="G6444" s="19" t="str">
        <f>IFERROR(VLOOKUP($D6444,LISTA!$A$2:$J$9990,8,0),"")</f>
        <v/>
      </c>
      <c r="H6444" s="40" t="str">
        <f t="shared" si="123"/>
        <v/>
      </c>
    </row>
    <row r="6445" spans="4:8" x14ac:dyDescent="0.25">
      <c r="D6445" s="100"/>
      <c r="G6445" s="19" t="str">
        <f>IFERROR(VLOOKUP($D6445,LISTA!$A$2:$J$9990,8,0),"")</f>
        <v/>
      </c>
      <c r="H6445" s="40" t="str">
        <f t="shared" si="123"/>
        <v/>
      </c>
    </row>
    <row r="6446" spans="4:8" x14ac:dyDescent="0.25">
      <c r="D6446" s="100"/>
      <c r="G6446" s="19" t="str">
        <f>IFERROR(VLOOKUP($D6446,LISTA!$A$2:$J$9990,8,0),"")</f>
        <v/>
      </c>
      <c r="H6446" s="40" t="str">
        <f t="shared" si="123"/>
        <v/>
      </c>
    </row>
    <row r="6447" spans="4:8" x14ac:dyDescent="0.25">
      <c r="D6447" s="100"/>
      <c r="G6447" s="19" t="str">
        <f>IFERROR(VLOOKUP($D6447,LISTA!$A$2:$J$9990,8,0),"")</f>
        <v/>
      </c>
      <c r="H6447" s="40" t="str">
        <f t="shared" si="123"/>
        <v/>
      </c>
    </row>
    <row r="6448" spans="4:8" x14ac:dyDescent="0.25">
      <c r="D6448" s="100"/>
      <c r="G6448" s="19" t="str">
        <f>IFERROR(VLOOKUP($D6448,LISTA!$A$2:$J$9990,8,0),"")</f>
        <v/>
      </c>
      <c r="H6448" s="40" t="str">
        <f t="shared" si="123"/>
        <v/>
      </c>
    </row>
    <row r="6449" spans="4:8" x14ac:dyDescent="0.25">
      <c r="D6449" s="100"/>
      <c r="G6449" s="19" t="str">
        <f>IFERROR(VLOOKUP($D6449,LISTA!$A$2:$J$9990,8,0),"")</f>
        <v/>
      </c>
      <c r="H6449" s="40" t="str">
        <f t="shared" si="123"/>
        <v/>
      </c>
    </row>
    <row r="6450" spans="4:8" x14ac:dyDescent="0.25">
      <c r="D6450" s="100"/>
      <c r="G6450" s="19" t="str">
        <f>IFERROR(VLOOKUP($D6450,LISTA!$A$2:$J$9990,8,0),"")</f>
        <v/>
      </c>
      <c r="H6450" s="40" t="str">
        <f t="shared" si="123"/>
        <v/>
      </c>
    </row>
    <row r="6451" spans="4:8" x14ac:dyDescent="0.25">
      <c r="D6451" s="100"/>
      <c r="G6451" s="19" t="str">
        <f>IFERROR(VLOOKUP($D6451,LISTA!$A$2:$J$9990,8,0),"")</f>
        <v/>
      </c>
      <c r="H6451" s="40" t="str">
        <f t="shared" si="123"/>
        <v/>
      </c>
    </row>
    <row r="6452" spans="4:8" x14ac:dyDescent="0.25">
      <c r="D6452" s="100"/>
      <c r="G6452" s="19" t="str">
        <f>IFERROR(VLOOKUP($D6452,LISTA!$A$2:$J$9990,8,0),"")</f>
        <v/>
      </c>
      <c r="H6452" s="40" t="str">
        <f t="shared" si="123"/>
        <v/>
      </c>
    </row>
    <row r="6453" spans="4:8" x14ac:dyDescent="0.25">
      <c r="D6453" s="100"/>
      <c r="G6453" s="19" t="str">
        <f>IFERROR(VLOOKUP($D6453,LISTA!$A$2:$J$9990,8,0),"")</f>
        <v/>
      </c>
      <c r="H6453" s="40" t="str">
        <f t="shared" si="123"/>
        <v/>
      </c>
    </row>
    <row r="6454" spans="4:8" x14ac:dyDescent="0.25">
      <c r="D6454" s="100"/>
      <c r="G6454" s="19" t="str">
        <f>IFERROR(VLOOKUP($D6454,LISTA!$A$2:$J$9990,8,0),"")</f>
        <v/>
      </c>
      <c r="H6454" s="40" t="str">
        <f t="shared" si="123"/>
        <v/>
      </c>
    </row>
    <row r="6455" spans="4:8" x14ac:dyDescent="0.25">
      <c r="D6455" s="100"/>
      <c r="G6455" s="19" t="str">
        <f>IFERROR(VLOOKUP($D6455,LISTA!$A$2:$J$9990,8,0),"")</f>
        <v/>
      </c>
      <c r="H6455" s="40" t="str">
        <f t="shared" si="123"/>
        <v/>
      </c>
    </row>
    <row r="6456" spans="4:8" x14ac:dyDescent="0.25">
      <c r="D6456" s="100"/>
      <c r="G6456" s="19" t="str">
        <f>IFERROR(VLOOKUP($D6456,LISTA!$A$2:$J$9990,8,0),"")</f>
        <v/>
      </c>
      <c r="H6456" s="40" t="str">
        <f t="shared" si="123"/>
        <v/>
      </c>
    </row>
    <row r="6457" spans="4:8" x14ac:dyDescent="0.25">
      <c r="D6457" s="100"/>
      <c r="G6457" s="19" t="str">
        <f>IFERROR(VLOOKUP($D6457,LISTA!$A$2:$J$9990,8,0),"")</f>
        <v/>
      </c>
      <c r="H6457" s="40" t="str">
        <f t="shared" si="123"/>
        <v/>
      </c>
    </row>
    <row r="6458" spans="4:8" x14ac:dyDescent="0.25">
      <c r="D6458" s="100"/>
      <c r="G6458" s="19" t="str">
        <f>IFERROR(VLOOKUP($D6458,LISTA!$A$2:$J$9990,8,0),"")</f>
        <v/>
      </c>
      <c r="H6458" s="40" t="str">
        <f t="shared" si="123"/>
        <v/>
      </c>
    </row>
    <row r="6459" spans="4:8" x14ac:dyDescent="0.25">
      <c r="D6459" s="100"/>
      <c r="G6459" s="19" t="str">
        <f>IFERROR(VLOOKUP($D6459,LISTA!$A$2:$J$9990,8,0),"")</f>
        <v/>
      </c>
      <c r="H6459" s="40" t="str">
        <f t="shared" si="123"/>
        <v/>
      </c>
    </row>
    <row r="6460" spans="4:8" x14ac:dyDescent="0.25">
      <c r="D6460" s="100"/>
      <c r="G6460" s="19" t="str">
        <f>IFERROR(VLOOKUP($D6460,LISTA!$A$2:$J$9990,8,0),"")</f>
        <v/>
      </c>
      <c r="H6460" s="40" t="str">
        <f t="shared" si="123"/>
        <v/>
      </c>
    </row>
    <row r="6461" spans="4:8" x14ac:dyDescent="0.25">
      <c r="D6461" s="100"/>
      <c r="G6461" s="19" t="str">
        <f>IFERROR(VLOOKUP($D6461,LISTA!$A$2:$J$9990,8,0),"")</f>
        <v/>
      </c>
      <c r="H6461" s="40" t="str">
        <f t="shared" si="123"/>
        <v/>
      </c>
    </row>
    <row r="6462" spans="4:8" x14ac:dyDescent="0.25">
      <c r="D6462" s="100"/>
      <c r="G6462" s="19" t="str">
        <f>IFERROR(VLOOKUP($D6462,LISTA!$A$2:$J$9990,8,0),"")</f>
        <v/>
      </c>
      <c r="H6462" s="40" t="str">
        <f t="shared" si="123"/>
        <v/>
      </c>
    </row>
    <row r="6463" spans="4:8" x14ac:dyDescent="0.25">
      <c r="D6463" s="100"/>
      <c r="G6463" s="19" t="str">
        <f>IFERROR(VLOOKUP($D6463,LISTA!$A$2:$J$9990,8,0),"")</f>
        <v/>
      </c>
      <c r="H6463" s="40" t="str">
        <f t="shared" si="123"/>
        <v/>
      </c>
    </row>
    <row r="6464" spans="4:8" x14ac:dyDescent="0.25">
      <c r="D6464" s="100"/>
      <c r="G6464" s="19" t="str">
        <f>IFERROR(VLOOKUP($D6464,LISTA!$A$2:$J$9990,8,0),"")</f>
        <v/>
      </c>
      <c r="H6464" s="40" t="str">
        <f t="shared" si="123"/>
        <v/>
      </c>
    </row>
    <row r="6465" spans="4:8" x14ac:dyDescent="0.25">
      <c r="D6465" s="100"/>
      <c r="G6465" s="19" t="str">
        <f>IFERROR(VLOOKUP($D6465,LISTA!$A$2:$J$9990,8,0),"")</f>
        <v/>
      </c>
      <c r="H6465" s="40" t="str">
        <f t="shared" si="123"/>
        <v/>
      </c>
    </row>
    <row r="6466" spans="4:8" x14ac:dyDescent="0.25">
      <c r="D6466" s="100"/>
      <c r="G6466" s="19" t="str">
        <f>IFERROR(VLOOKUP($D6466,LISTA!$A$2:$J$9990,8,0),"")</f>
        <v/>
      </c>
      <c r="H6466" s="40" t="str">
        <f t="shared" si="123"/>
        <v/>
      </c>
    </row>
    <row r="6467" spans="4:8" x14ac:dyDescent="0.25">
      <c r="D6467" s="100"/>
      <c r="G6467" s="19" t="str">
        <f>IFERROR(VLOOKUP($D6467,LISTA!$A$2:$J$9990,8,0),"")</f>
        <v/>
      </c>
      <c r="H6467" s="40" t="str">
        <f t="shared" si="123"/>
        <v/>
      </c>
    </row>
    <row r="6468" spans="4:8" x14ac:dyDescent="0.25">
      <c r="D6468" s="100"/>
      <c r="G6468" s="19" t="str">
        <f>IFERROR(VLOOKUP($D6468,LISTA!$A$2:$J$9990,8,0),"")</f>
        <v/>
      </c>
      <c r="H6468" s="40" t="str">
        <f t="shared" si="123"/>
        <v/>
      </c>
    </row>
    <row r="6469" spans="4:8" x14ac:dyDescent="0.25">
      <c r="D6469" s="100"/>
      <c r="G6469" s="19" t="str">
        <f>IFERROR(VLOOKUP($D6469,LISTA!$A$2:$J$9990,8,0),"")</f>
        <v/>
      </c>
      <c r="H6469" s="40" t="str">
        <f t="shared" ref="H6469:H6532" si="124">IF(OR(G6469=$K$10,G6469=$K$11,G6469=$K$14,G6469=$K$15,G6469=$K$16,G6469=$K$17,G6469=$K$18,G6469=$K$19,G6469=$K$20,G6469=$K$21,G6469=$K$22,G6469=$K$23,G6469=$K$24,G6469=$K$25,G6469=$K$26,G6469=$K$27,G6469=$K$28),$K$9,IF(OR(G6469=$K$32,G6469=$K$33),$K$31,IF(OR(G6469=$K$38),$K$37,"")))</f>
        <v/>
      </c>
    </row>
    <row r="6470" spans="4:8" x14ac:dyDescent="0.25">
      <c r="D6470" s="100"/>
      <c r="G6470" s="19" t="str">
        <f>IFERROR(VLOOKUP($D6470,LISTA!$A$2:$J$9990,8,0),"")</f>
        <v/>
      </c>
      <c r="H6470" s="40" t="str">
        <f t="shared" si="124"/>
        <v/>
      </c>
    </row>
    <row r="6471" spans="4:8" x14ac:dyDescent="0.25">
      <c r="D6471" s="100"/>
      <c r="G6471" s="19" t="str">
        <f>IFERROR(VLOOKUP($D6471,LISTA!$A$2:$J$9990,8,0),"")</f>
        <v/>
      </c>
      <c r="H6471" s="40" t="str">
        <f t="shared" si="124"/>
        <v/>
      </c>
    </row>
    <row r="6472" spans="4:8" x14ac:dyDescent="0.25">
      <c r="D6472" s="100"/>
      <c r="G6472" s="19" t="str">
        <f>IFERROR(VLOOKUP($D6472,LISTA!$A$2:$J$9990,8,0),"")</f>
        <v/>
      </c>
      <c r="H6472" s="40" t="str">
        <f t="shared" si="124"/>
        <v/>
      </c>
    </row>
    <row r="6473" spans="4:8" x14ac:dyDescent="0.25">
      <c r="D6473" s="100"/>
      <c r="G6473" s="19" t="str">
        <f>IFERROR(VLOOKUP($D6473,LISTA!$A$2:$J$9990,8,0),"")</f>
        <v/>
      </c>
      <c r="H6473" s="40" t="str">
        <f t="shared" si="124"/>
        <v/>
      </c>
    </row>
    <row r="6474" spans="4:8" x14ac:dyDescent="0.25">
      <c r="D6474" s="100"/>
      <c r="G6474" s="19" t="str">
        <f>IFERROR(VLOOKUP($D6474,LISTA!$A$2:$J$9990,8,0),"")</f>
        <v/>
      </c>
      <c r="H6474" s="40" t="str">
        <f t="shared" si="124"/>
        <v/>
      </c>
    </row>
    <row r="6475" spans="4:8" x14ac:dyDescent="0.25">
      <c r="D6475" s="100"/>
      <c r="G6475" s="19" t="str">
        <f>IFERROR(VLOOKUP($D6475,LISTA!$A$2:$J$9990,8,0),"")</f>
        <v/>
      </c>
      <c r="H6475" s="40" t="str">
        <f t="shared" si="124"/>
        <v/>
      </c>
    </row>
    <row r="6476" spans="4:8" x14ac:dyDescent="0.25">
      <c r="D6476" s="100"/>
      <c r="G6476" s="19" t="str">
        <f>IFERROR(VLOOKUP($D6476,LISTA!$A$2:$J$9990,8,0),"")</f>
        <v/>
      </c>
      <c r="H6476" s="40" t="str">
        <f t="shared" si="124"/>
        <v/>
      </c>
    </row>
    <row r="6477" spans="4:8" x14ac:dyDescent="0.25">
      <c r="D6477" s="100"/>
      <c r="G6477" s="19" t="str">
        <f>IFERROR(VLOOKUP($D6477,LISTA!$A$2:$J$9990,8,0),"")</f>
        <v/>
      </c>
      <c r="H6477" s="40" t="str">
        <f t="shared" si="124"/>
        <v/>
      </c>
    </row>
    <row r="6478" spans="4:8" x14ac:dyDescent="0.25">
      <c r="D6478" s="100"/>
      <c r="G6478" s="19" t="str">
        <f>IFERROR(VLOOKUP($D6478,LISTA!$A$2:$J$9990,8,0),"")</f>
        <v/>
      </c>
      <c r="H6478" s="40" t="str">
        <f t="shared" si="124"/>
        <v/>
      </c>
    </row>
    <row r="6479" spans="4:8" x14ac:dyDescent="0.25">
      <c r="D6479" s="100"/>
      <c r="G6479" s="19" t="str">
        <f>IFERROR(VLOOKUP($D6479,LISTA!$A$2:$J$9990,8,0),"")</f>
        <v/>
      </c>
      <c r="H6479" s="40" t="str">
        <f t="shared" si="124"/>
        <v/>
      </c>
    </row>
    <row r="6480" spans="4:8" x14ac:dyDescent="0.25">
      <c r="D6480" s="100"/>
      <c r="G6480" s="19" t="str">
        <f>IFERROR(VLOOKUP($D6480,LISTA!$A$2:$J$9990,8,0),"")</f>
        <v/>
      </c>
      <c r="H6480" s="40" t="str">
        <f t="shared" si="124"/>
        <v/>
      </c>
    </row>
    <row r="6481" spans="4:8" x14ac:dyDescent="0.25">
      <c r="D6481" s="100"/>
      <c r="G6481" s="19" t="str">
        <f>IFERROR(VLOOKUP($D6481,LISTA!$A$2:$J$9990,8,0),"")</f>
        <v/>
      </c>
      <c r="H6481" s="40" t="str">
        <f t="shared" si="124"/>
        <v/>
      </c>
    </row>
    <row r="6482" spans="4:8" x14ac:dyDescent="0.25">
      <c r="D6482" s="100"/>
      <c r="G6482" s="19" t="str">
        <f>IFERROR(VLOOKUP($D6482,LISTA!$A$2:$J$9990,8,0),"")</f>
        <v/>
      </c>
      <c r="H6482" s="40" t="str">
        <f t="shared" si="124"/>
        <v/>
      </c>
    </row>
    <row r="6483" spans="4:8" x14ac:dyDescent="0.25">
      <c r="D6483" s="100"/>
      <c r="G6483" s="19" t="str">
        <f>IFERROR(VLOOKUP($D6483,LISTA!$A$2:$J$9990,8,0),"")</f>
        <v/>
      </c>
      <c r="H6483" s="40" t="str">
        <f t="shared" si="124"/>
        <v/>
      </c>
    </row>
    <row r="6484" spans="4:8" x14ac:dyDescent="0.25">
      <c r="D6484" s="100"/>
      <c r="G6484" s="19" t="str">
        <f>IFERROR(VLOOKUP($D6484,LISTA!$A$2:$J$9990,8,0),"")</f>
        <v/>
      </c>
      <c r="H6484" s="40" t="str">
        <f t="shared" si="124"/>
        <v/>
      </c>
    </row>
    <row r="6485" spans="4:8" x14ac:dyDescent="0.25">
      <c r="D6485" s="100"/>
      <c r="G6485" s="19" t="str">
        <f>IFERROR(VLOOKUP($D6485,LISTA!$A$2:$J$9990,8,0),"")</f>
        <v/>
      </c>
      <c r="H6485" s="40" t="str">
        <f t="shared" si="124"/>
        <v/>
      </c>
    </row>
    <row r="6486" spans="4:8" x14ac:dyDescent="0.25">
      <c r="D6486" s="100"/>
      <c r="G6486" s="19" t="str">
        <f>IFERROR(VLOOKUP($D6486,LISTA!$A$2:$J$9990,8,0),"")</f>
        <v/>
      </c>
      <c r="H6486" s="40" t="str">
        <f t="shared" si="124"/>
        <v/>
      </c>
    </row>
    <row r="6487" spans="4:8" x14ac:dyDescent="0.25">
      <c r="D6487" s="100"/>
      <c r="G6487" s="19" t="str">
        <f>IFERROR(VLOOKUP($D6487,LISTA!$A$2:$J$9990,8,0),"")</f>
        <v/>
      </c>
      <c r="H6487" s="40" t="str">
        <f t="shared" si="124"/>
        <v/>
      </c>
    </row>
    <row r="6488" spans="4:8" x14ac:dyDescent="0.25">
      <c r="D6488" s="100"/>
      <c r="G6488" s="19" t="str">
        <f>IFERROR(VLOOKUP($D6488,LISTA!$A$2:$J$9990,8,0),"")</f>
        <v/>
      </c>
      <c r="H6488" s="40" t="str">
        <f t="shared" si="124"/>
        <v/>
      </c>
    </row>
    <row r="6489" spans="4:8" x14ac:dyDescent="0.25">
      <c r="D6489" s="100"/>
      <c r="G6489" s="19" t="str">
        <f>IFERROR(VLOOKUP($D6489,LISTA!$A$2:$J$9990,8,0),"")</f>
        <v/>
      </c>
      <c r="H6489" s="40" t="str">
        <f t="shared" si="124"/>
        <v/>
      </c>
    </row>
    <row r="6490" spans="4:8" x14ac:dyDescent="0.25">
      <c r="D6490" s="100"/>
      <c r="G6490" s="19" t="str">
        <f>IFERROR(VLOOKUP($D6490,LISTA!$A$2:$J$9990,8,0),"")</f>
        <v/>
      </c>
      <c r="H6490" s="40" t="str">
        <f t="shared" si="124"/>
        <v/>
      </c>
    </row>
    <row r="6491" spans="4:8" x14ac:dyDescent="0.25">
      <c r="D6491" s="100"/>
      <c r="G6491" s="19" t="str">
        <f>IFERROR(VLOOKUP($D6491,LISTA!$A$2:$J$9990,8,0),"")</f>
        <v/>
      </c>
      <c r="H6491" s="40" t="str">
        <f t="shared" si="124"/>
        <v/>
      </c>
    </row>
    <row r="6492" spans="4:8" x14ac:dyDescent="0.25">
      <c r="D6492" s="100"/>
      <c r="G6492" s="19" t="str">
        <f>IFERROR(VLOOKUP($D6492,LISTA!$A$2:$J$9990,8,0),"")</f>
        <v/>
      </c>
      <c r="H6492" s="40" t="str">
        <f t="shared" si="124"/>
        <v/>
      </c>
    </row>
    <row r="6493" spans="4:8" x14ac:dyDescent="0.25">
      <c r="D6493" s="100"/>
      <c r="G6493" s="19" t="str">
        <f>IFERROR(VLOOKUP($D6493,LISTA!$A$2:$J$9990,8,0),"")</f>
        <v/>
      </c>
      <c r="H6493" s="40" t="str">
        <f t="shared" si="124"/>
        <v/>
      </c>
    </row>
    <row r="6494" spans="4:8" x14ac:dyDescent="0.25">
      <c r="D6494" s="100"/>
      <c r="G6494" s="19" t="str">
        <f>IFERROR(VLOOKUP($D6494,LISTA!$A$2:$J$9990,8,0),"")</f>
        <v/>
      </c>
      <c r="H6494" s="40" t="str">
        <f t="shared" si="124"/>
        <v/>
      </c>
    </row>
    <row r="6495" spans="4:8" x14ac:dyDescent="0.25">
      <c r="D6495" s="100"/>
      <c r="G6495" s="19" t="str">
        <f>IFERROR(VLOOKUP($D6495,LISTA!$A$2:$J$9990,8,0),"")</f>
        <v/>
      </c>
      <c r="H6495" s="40" t="str">
        <f t="shared" si="124"/>
        <v/>
      </c>
    </row>
    <row r="6496" spans="4:8" x14ac:dyDescent="0.25">
      <c r="D6496" s="100"/>
      <c r="G6496" s="19" t="str">
        <f>IFERROR(VLOOKUP($D6496,LISTA!$A$2:$J$9990,8,0),"")</f>
        <v/>
      </c>
      <c r="H6496" s="40" t="str">
        <f t="shared" si="124"/>
        <v/>
      </c>
    </row>
    <row r="6497" spans="4:8" x14ac:dyDescent="0.25">
      <c r="D6497" s="100"/>
      <c r="G6497" s="19" t="str">
        <f>IFERROR(VLOOKUP($D6497,LISTA!$A$2:$J$9990,8,0),"")</f>
        <v/>
      </c>
      <c r="H6497" s="40" t="str">
        <f t="shared" si="124"/>
        <v/>
      </c>
    </row>
    <row r="6498" spans="4:8" x14ac:dyDescent="0.25">
      <c r="D6498" s="100"/>
      <c r="G6498" s="19" t="str">
        <f>IFERROR(VLOOKUP($D6498,LISTA!$A$2:$J$9990,8,0),"")</f>
        <v/>
      </c>
      <c r="H6498" s="40" t="str">
        <f t="shared" si="124"/>
        <v/>
      </c>
    </row>
    <row r="6499" spans="4:8" x14ac:dyDescent="0.25">
      <c r="D6499" s="100"/>
      <c r="G6499" s="19" t="str">
        <f>IFERROR(VLOOKUP($D6499,LISTA!$A$2:$J$9990,8,0),"")</f>
        <v/>
      </c>
      <c r="H6499" s="40" t="str">
        <f t="shared" si="124"/>
        <v/>
      </c>
    </row>
    <row r="6500" spans="4:8" x14ac:dyDescent="0.25">
      <c r="D6500" s="100"/>
      <c r="G6500" s="19" t="str">
        <f>IFERROR(VLOOKUP($D6500,LISTA!$A$2:$J$9990,8,0),"")</f>
        <v/>
      </c>
      <c r="H6500" s="40" t="str">
        <f t="shared" si="124"/>
        <v/>
      </c>
    </row>
    <row r="6501" spans="4:8" x14ac:dyDescent="0.25">
      <c r="D6501" s="100"/>
      <c r="G6501" s="19" t="str">
        <f>IFERROR(VLOOKUP($D6501,LISTA!$A$2:$J$9990,8,0),"")</f>
        <v/>
      </c>
      <c r="H6501" s="40" t="str">
        <f t="shared" si="124"/>
        <v/>
      </c>
    </row>
    <row r="6502" spans="4:8" x14ac:dyDescent="0.25">
      <c r="D6502" s="100"/>
      <c r="G6502" s="19" t="str">
        <f>IFERROR(VLOOKUP($D6502,LISTA!$A$2:$J$9990,8,0),"")</f>
        <v/>
      </c>
      <c r="H6502" s="40" t="str">
        <f t="shared" si="124"/>
        <v/>
      </c>
    </row>
    <row r="6503" spans="4:8" x14ac:dyDescent="0.25">
      <c r="D6503" s="100"/>
      <c r="G6503" s="19" t="str">
        <f>IFERROR(VLOOKUP($D6503,LISTA!$A$2:$J$9990,8,0),"")</f>
        <v/>
      </c>
      <c r="H6503" s="40" t="str">
        <f t="shared" si="124"/>
        <v/>
      </c>
    </row>
    <row r="6504" spans="4:8" x14ac:dyDescent="0.25">
      <c r="D6504" s="100"/>
      <c r="G6504" s="19" t="str">
        <f>IFERROR(VLOOKUP($D6504,LISTA!$A$2:$J$9990,8,0),"")</f>
        <v/>
      </c>
      <c r="H6504" s="40" t="str">
        <f t="shared" si="124"/>
        <v/>
      </c>
    </row>
    <row r="6505" spans="4:8" x14ac:dyDescent="0.25">
      <c r="D6505" s="100"/>
      <c r="G6505" s="19" t="str">
        <f>IFERROR(VLOOKUP($D6505,LISTA!$A$2:$J$9990,8,0),"")</f>
        <v/>
      </c>
      <c r="H6505" s="40" t="str">
        <f t="shared" si="124"/>
        <v/>
      </c>
    </row>
    <row r="6506" spans="4:8" x14ac:dyDescent="0.25">
      <c r="D6506" s="100"/>
      <c r="G6506" s="19" t="str">
        <f>IFERROR(VLOOKUP($D6506,LISTA!$A$2:$J$9990,8,0),"")</f>
        <v/>
      </c>
      <c r="H6506" s="40" t="str">
        <f t="shared" si="124"/>
        <v/>
      </c>
    </row>
    <row r="6507" spans="4:8" x14ac:dyDescent="0.25">
      <c r="D6507" s="100"/>
      <c r="G6507" s="19" t="str">
        <f>IFERROR(VLOOKUP($D6507,LISTA!$A$2:$J$9990,8,0),"")</f>
        <v/>
      </c>
      <c r="H6507" s="40" t="str">
        <f t="shared" si="124"/>
        <v/>
      </c>
    </row>
    <row r="6508" spans="4:8" x14ac:dyDescent="0.25">
      <c r="D6508" s="100"/>
      <c r="G6508" s="19" t="str">
        <f>IFERROR(VLOOKUP($D6508,LISTA!$A$2:$J$9990,8,0),"")</f>
        <v/>
      </c>
      <c r="H6508" s="40" t="str">
        <f t="shared" si="124"/>
        <v/>
      </c>
    </row>
    <row r="6509" spans="4:8" x14ac:dyDescent="0.25">
      <c r="D6509" s="100"/>
      <c r="G6509" s="19" t="str">
        <f>IFERROR(VLOOKUP($D6509,LISTA!$A$2:$J$9990,8,0),"")</f>
        <v/>
      </c>
      <c r="H6509" s="40" t="str">
        <f t="shared" si="124"/>
        <v/>
      </c>
    </row>
    <row r="6510" spans="4:8" x14ac:dyDescent="0.25">
      <c r="D6510" s="100"/>
      <c r="G6510" s="19" t="str">
        <f>IFERROR(VLOOKUP($D6510,LISTA!$A$2:$J$9990,8,0),"")</f>
        <v/>
      </c>
      <c r="H6510" s="40" t="str">
        <f t="shared" si="124"/>
        <v/>
      </c>
    </row>
    <row r="6511" spans="4:8" x14ac:dyDescent="0.25">
      <c r="D6511" s="100"/>
      <c r="G6511" s="19" t="str">
        <f>IFERROR(VLOOKUP($D6511,LISTA!$A$2:$J$9990,8,0),"")</f>
        <v/>
      </c>
      <c r="H6511" s="40" t="str">
        <f t="shared" si="124"/>
        <v/>
      </c>
    </row>
    <row r="6512" spans="4:8" x14ac:dyDescent="0.25">
      <c r="D6512" s="100"/>
      <c r="G6512" s="19" t="str">
        <f>IFERROR(VLOOKUP($D6512,LISTA!$A$2:$J$9990,8,0),"")</f>
        <v/>
      </c>
      <c r="H6512" s="40" t="str">
        <f t="shared" si="124"/>
        <v/>
      </c>
    </row>
    <row r="6513" spans="4:8" x14ac:dyDescent="0.25">
      <c r="D6513" s="100"/>
      <c r="G6513" s="19" t="str">
        <f>IFERROR(VLOOKUP($D6513,LISTA!$A$2:$J$9990,8,0),"")</f>
        <v/>
      </c>
      <c r="H6513" s="40" t="str">
        <f t="shared" si="124"/>
        <v/>
      </c>
    </row>
    <row r="6514" spans="4:8" x14ac:dyDescent="0.25">
      <c r="D6514" s="100"/>
      <c r="G6514" s="19" t="str">
        <f>IFERROR(VLOOKUP($D6514,LISTA!$A$2:$J$9990,8,0),"")</f>
        <v/>
      </c>
      <c r="H6514" s="40" t="str">
        <f t="shared" si="124"/>
        <v/>
      </c>
    </row>
    <row r="6515" spans="4:8" x14ac:dyDescent="0.25">
      <c r="D6515" s="100"/>
      <c r="G6515" s="19" t="str">
        <f>IFERROR(VLOOKUP($D6515,LISTA!$A$2:$J$9990,8,0),"")</f>
        <v/>
      </c>
      <c r="H6515" s="40" t="str">
        <f t="shared" si="124"/>
        <v/>
      </c>
    </row>
    <row r="6516" spans="4:8" x14ac:dyDescent="0.25">
      <c r="D6516" s="100"/>
      <c r="G6516" s="19" t="str">
        <f>IFERROR(VLOOKUP($D6516,LISTA!$A$2:$J$9990,8,0),"")</f>
        <v/>
      </c>
      <c r="H6516" s="40" t="str">
        <f t="shared" si="124"/>
        <v/>
      </c>
    </row>
    <row r="6517" spans="4:8" x14ac:dyDescent="0.25">
      <c r="D6517" s="100"/>
      <c r="G6517" s="19" t="str">
        <f>IFERROR(VLOOKUP($D6517,LISTA!$A$2:$J$9990,8,0),"")</f>
        <v/>
      </c>
      <c r="H6517" s="40" t="str">
        <f t="shared" si="124"/>
        <v/>
      </c>
    </row>
    <row r="6518" spans="4:8" x14ac:dyDescent="0.25">
      <c r="D6518" s="100"/>
      <c r="G6518" s="19" t="str">
        <f>IFERROR(VLOOKUP($D6518,LISTA!$A$2:$J$9990,8,0),"")</f>
        <v/>
      </c>
      <c r="H6518" s="40" t="str">
        <f t="shared" si="124"/>
        <v/>
      </c>
    </row>
    <row r="6519" spans="4:8" x14ac:dyDescent="0.25">
      <c r="D6519" s="100"/>
      <c r="G6519" s="19" t="str">
        <f>IFERROR(VLOOKUP($D6519,LISTA!$A$2:$J$9990,8,0),"")</f>
        <v/>
      </c>
      <c r="H6519" s="40" t="str">
        <f t="shared" si="124"/>
        <v/>
      </c>
    </row>
    <row r="6520" spans="4:8" x14ac:dyDescent="0.25">
      <c r="D6520" s="100"/>
      <c r="G6520" s="19" t="str">
        <f>IFERROR(VLOOKUP($D6520,LISTA!$A$2:$J$9990,8,0),"")</f>
        <v/>
      </c>
      <c r="H6520" s="40" t="str">
        <f t="shared" si="124"/>
        <v/>
      </c>
    </row>
    <row r="6521" spans="4:8" x14ac:dyDescent="0.25">
      <c r="D6521" s="100"/>
      <c r="G6521" s="19" t="str">
        <f>IFERROR(VLOOKUP($D6521,LISTA!$A$2:$J$9990,8,0),"")</f>
        <v/>
      </c>
      <c r="H6521" s="40" t="str">
        <f t="shared" si="124"/>
        <v/>
      </c>
    </row>
    <row r="6522" spans="4:8" x14ac:dyDescent="0.25">
      <c r="D6522" s="100"/>
      <c r="G6522" s="19" t="str">
        <f>IFERROR(VLOOKUP($D6522,LISTA!$A$2:$J$9990,8,0),"")</f>
        <v/>
      </c>
      <c r="H6522" s="40" t="str">
        <f t="shared" si="124"/>
        <v/>
      </c>
    </row>
    <row r="6523" spans="4:8" x14ac:dyDescent="0.25">
      <c r="D6523" s="100"/>
      <c r="G6523" s="19" t="str">
        <f>IFERROR(VLOOKUP($D6523,LISTA!$A$2:$J$9990,8,0),"")</f>
        <v/>
      </c>
      <c r="H6523" s="40" t="str">
        <f t="shared" si="124"/>
        <v/>
      </c>
    </row>
    <row r="6524" spans="4:8" x14ac:dyDescent="0.25">
      <c r="D6524" s="100"/>
      <c r="G6524" s="19" t="str">
        <f>IFERROR(VLOOKUP($D6524,LISTA!$A$2:$J$9990,8,0),"")</f>
        <v/>
      </c>
      <c r="H6524" s="40" t="str">
        <f t="shared" si="124"/>
        <v/>
      </c>
    </row>
    <row r="6525" spans="4:8" x14ac:dyDescent="0.25">
      <c r="D6525" s="100"/>
      <c r="G6525" s="19" t="str">
        <f>IFERROR(VLOOKUP($D6525,LISTA!$A$2:$J$9990,8,0),"")</f>
        <v/>
      </c>
      <c r="H6525" s="40" t="str">
        <f t="shared" si="124"/>
        <v/>
      </c>
    </row>
    <row r="6526" spans="4:8" x14ac:dyDescent="0.25">
      <c r="D6526" s="100"/>
      <c r="G6526" s="19" t="str">
        <f>IFERROR(VLOOKUP($D6526,LISTA!$A$2:$J$9990,8,0),"")</f>
        <v/>
      </c>
      <c r="H6526" s="40" t="str">
        <f t="shared" si="124"/>
        <v/>
      </c>
    </row>
    <row r="6527" spans="4:8" x14ac:dyDescent="0.25">
      <c r="D6527" s="100"/>
      <c r="G6527" s="19" t="str">
        <f>IFERROR(VLOOKUP($D6527,LISTA!$A$2:$J$9990,8,0),"")</f>
        <v/>
      </c>
      <c r="H6527" s="40" t="str">
        <f t="shared" si="124"/>
        <v/>
      </c>
    </row>
    <row r="6528" spans="4:8" x14ac:dyDescent="0.25">
      <c r="D6528" s="100"/>
      <c r="G6528" s="19" t="str">
        <f>IFERROR(VLOOKUP($D6528,LISTA!$A$2:$J$9990,8,0),"")</f>
        <v/>
      </c>
      <c r="H6528" s="40" t="str">
        <f t="shared" si="124"/>
        <v/>
      </c>
    </row>
    <row r="6529" spans="4:8" x14ac:dyDescent="0.25">
      <c r="D6529" s="100"/>
      <c r="G6529" s="19" t="str">
        <f>IFERROR(VLOOKUP($D6529,LISTA!$A$2:$J$9990,8,0),"")</f>
        <v/>
      </c>
      <c r="H6529" s="40" t="str">
        <f t="shared" si="124"/>
        <v/>
      </c>
    </row>
    <row r="6530" spans="4:8" x14ac:dyDescent="0.25">
      <c r="D6530" s="100"/>
      <c r="G6530" s="19" t="str">
        <f>IFERROR(VLOOKUP($D6530,LISTA!$A$2:$J$9990,8,0),"")</f>
        <v/>
      </c>
      <c r="H6530" s="40" t="str">
        <f t="shared" si="124"/>
        <v/>
      </c>
    </row>
    <row r="6531" spans="4:8" x14ac:dyDescent="0.25">
      <c r="D6531" s="100"/>
      <c r="G6531" s="19" t="str">
        <f>IFERROR(VLOOKUP($D6531,LISTA!$A$2:$J$9990,8,0),"")</f>
        <v/>
      </c>
      <c r="H6531" s="40" t="str">
        <f t="shared" si="124"/>
        <v/>
      </c>
    </row>
    <row r="6532" spans="4:8" x14ac:dyDescent="0.25">
      <c r="D6532" s="100"/>
      <c r="G6532" s="19" t="str">
        <f>IFERROR(VLOOKUP($D6532,LISTA!$A$2:$J$9990,8,0),"")</f>
        <v/>
      </c>
      <c r="H6532" s="40" t="str">
        <f t="shared" si="124"/>
        <v/>
      </c>
    </row>
    <row r="6533" spans="4:8" x14ac:dyDescent="0.25">
      <c r="D6533" s="100"/>
      <c r="G6533" s="19" t="str">
        <f>IFERROR(VLOOKUP($D6533,LISTA!$A$2:$J$9990,8,0),"")</f>
        <v/>
      </c>
      <c r="H6533" s="40" t="str">
        <f t="shared" ref="H6533:H6596" si="125">IF(OR(G6533=$K$10,G6533=$K$11,G6533=$K$14,G6533=$K$15,G6533=$K$16,G6533=$K$17,G6533=$K$18,G6533=$K$19,G6533=$K$20,G6533=$K$21,G6533=$K$22,G6533=$K$23,G6533=$K$24,G6533=$K$25,G6533=$K$26,G6533=$K$27,G6533=$K$28),$K$9,IF(OR(G6533=$K$32,G6533=$K$33),$K$31,IF(OR(G6533=$K$38),$K$37,"")))</f>
        <v/>
      </c>
    </row>
    <row r="6534" spans="4:8" x14ac:dyDescent="0.25">
      <c r="D6534" s="100"/>
      <c r="G6534" s="19" t="str">
        <f>IFERROR(VLOOKUP($D6534,LISTA!$A$2:$J$9990,8,0),"")</f>
        <v/>
      </c>
      <c r="H6534" s="40" t="str">
        <f t="shared" si="125"/>
        <v/>
      </c>
    </row>
    <row r="6535" spans="4:8" x14ac:dyDescent="0.25">
      <c r="D6535" s="100"/>
      <c r="G6535" s="19" t="str">
        <f>IFERROR(VLOOKUP($D6535,LISTA!$A$2:$J$9990,8,0),"")</f>
        <v/>
      </c>
      <c r="H6535" s="40" t="str">
        <f t="shared" si="125"/>
        <v/>
      </c>
    </row>
    <row r="6536" spans="4:8" x14ac:dyDescent="0.25">
      <c r="D6536" s="100"/>
      <c r="G6536" s="19" t="str">
        <f>IFERROR(VLOOKUP($D6536,LISTA!$A$2:$J$9990,8,0),"")</f>
        <v/>
      </c>
      <c r="H6536" s="40" t="str">
        <f t="shared" si="125"/>
        <v/>
      </c>
    </row>
    <row r="6537" spans="4:8" x14ac:dyDescent="0.25">
      <c r="D6537" s="100"/>
      <c r="G6537" s="19" t="str">
        <f>IFERROR(VLOOKUP($D6537,LISTA!$A$2:$J$9990,8,0),"")</f>
        <v/>
      </c>
      <c r="H6537" s="40" t="str">
        <f t="shared" si="125"/>
        <v/>
      </c>
    </row>
    <row r="6538" spans="4:8" x14ac:dyDescent="0.25">
      <c r="D6538" s="100"/>
      <c r="G6538" s="19" t="str">
        <f>IFERROR(VLOOKUP($D6538,LISTA!$A$2:$J$9990,8,0),"")</f>
        <v/>
      </c>
      <c r="H6538" s="40" t="str">
        <f t="shared" si="125"/>
        <v/>
      </c>
    </row>
    <row r="6539" spans="4:8" x14ac:dyDescent="0.25">
      <c r="D6539" s="100"/>
      <c r="G6539" s="19" t="str">
        <f>IFERROR(VLOOKUP($D6539,LISTA!$A$2:$J$9990,8,0),"")</f>
        <v/>
      </c>
      <c r="H6539" s="40" t="str">
        <f t="shared" si="125"/>
        <v/>
      </c>
    </row>
    <row r="6540" spans="4:8" x14ac:dyDescent="0.25">
      <c r="D6540" s="100"/>
      <c r="G6540" s="19" t="str">
        <f>IFERROR(VLOOKUP($D6540,LISTA!$A$2:$J$9990,8,0),"")</f>
        <v/>
      </c>
      <c r="H6540" s="40" t="str">
        <f t="shared" si="125"/>
        <v/>
      </c>
    </row>
    <row r="6541" spans="4:8" x14ac:dyDescent="0.25">
      <c r="D6541" s="100"/>
      <c r="G6541" s="19" t="str">
        <f>IFERROR(VLOOKUP($D6541,LISTA!$A$2:$J$9990,8,0),"")</f>
        <v/>
      </c>
      <c r="H6541" s="40" t="str">
        <f t="shared" si="125"/>
        <v/>
      </c>
    </row>
    <row r="6542" spans="4:8" x14ac:dyDescent="0.25">
      <c r="D6542" s="100"/>
      <c r="G6542" s="19" t="str">
        <f>IFERROR(VLOOKUP($D6542,LISTA!$A$2:$J$9990,8,0),"")</f>
        <v/>
      </c>
      <c r="H6542" s="40" t="str">
        <f t="shared" si="125"/>
        <v/>
      </c>
    </row>
    <row r="6543" spans="4:8" x14ac:dyDescent="0.25">
      <c r="D6543" s="100"/>
      <c r="G6543" s="19" t="str">
        <f>IFERROR(VLOOKUP($D6543,LISTA!$A$2:$J$9990,8,0),"")</f>
        <v/>
      </c>
      <c r="H6543" s="40" t="str">
        <f t="shared" si="125"/>
        <v/>
      </c>
    </row>
    <row r="6544" spans="4:8" x14ac:dyDescent="0.25">
      <c r="D6544" s="100"/>
      <c r="G6544" s="19" t="str">
        <f>IFERROR(VLOOKUP($D6544,LISTA!$A$2:$J$9990,8,0),"")</f>
        <v/>
      </c>
      <c r="H6544" s="40" t="str">
        <f t="shared" si="125"/>
        <v/>
      </c>
    </row>
    <row r="6545" spans="4:8" x14ac:dyDescent="0.25">
      <c r="D6545" s="100"/>
      <c r="G6545" s="19" t="str">
        <f>IFERROR(VLOOKUP($D6545,LISTA!$A$2:$J$9990,8,0),"")</f>
        <v/>
      </c>
      <c r="H6545" s="40" t="str">
        <f t="shared" si="125"/>
        <v/>
      </c>
    </row>
    <row r="6546" spans="4:8" x14ac:dyDescent="0.25">
      <c r="D6546" s="100"/>
      <c r="G6546" s="19" t="str">
        <f>IFERROR(VLOOKUP($D6546,LISTA!$A$2:$J$9990,8,0),"")</f>
        <v/>
      </c>
      <c r="H6546" s="40" t="str">
        <f t="shared" si="125"/>
        <v/>
      </c>
    </row>
    <row r="6547" spans="4:8" x14ac:dyDescent="0.25">
      <c r="D6547" s="100"/>
      <c r="G6547" s="19" t="str">
        <f>IFERROR(VLOOKUP($D6547,LISTA!$A$2:$J$9990,8,0),"")</f>
        <v/>
      </c>
      <c r="H6547" s="40" t="str">
        <f t="shared" si="125"/>
        <v/>
      </c>
    </row>
    <row r="6548" spans="4:8" x14ac:dyDescent="0.25">
      <c r="D6548" s="100"/>
      <c r="G6548" s="19" t="str">
        <f>IFERROR(VLOOKUP($D6548,LISTA!$A$2:$J$9990,8,0),"")</f>
        <v/>
      </c>
      <c r="H6548" s="40" t="str">
        <f t="shared" si="125"/>
        <v/>
      </c>
    </row>
    <row r="6549" spans="4:8" x14ac:dyDescent="0.25">
      <c r="D6549" s="100"/>
      <c r="G6549" s="19" t="str">
        <f>IFERROR(VLOOKUP($D6549,LISTA!$A$2:$J$9990,8,0),"")</f>
        <v/>
      </c>
      <c r="H6549" s="40" t="str">
        <f t="shared" si="125"/>
        <v/>
      </c>
    </row>
    <row r="6550" spans="4:8" x14ac:dyDescent="0.25">
      <c r="D6550" s="100"/>
      <c r="G6550" s="19" t="str">
        <f>IFERROR(VLOOKUP($D6550,LISTA!$A$2:$J$9990,8,0),"")</f>
        <v/>
      </c>
      <c r="H6550" s="40" t="str">
        <f t="shared" si="125"/>
        <v/>
      </c>
    </row>
    <row r="6551" spans="4:8" x14ac:dyDescent="0.25">
      <c r="D6551" s="100"/>
      <c r="G6551" s="19" t="str">
        <f>IFERROR(VLOOKUP($D6551,LISTA!$A$2:$J$9990,8,0),"")</f>
        <v/>
      </c>
      <c r="H6551" s="40" t="str">
        <f t="shared" si="125"/>
        <v/>
      </c>
    </row>
    <row r="6552" spans="4:8" x14ac:dyDescent="0.25">
      <c r="D6552" s="100"/>
      <c r="G6552" s="19" t="str">
        <f>IFERROR(VLOOKUP($D6552,LISTA!$A$2:$J$9990,8,0),"")</f>
        <v/>
      </c>
      <c r="H6552" s="40" t="str">
        <f t="shared" si="125"/>
        <v/>
      </c>
    </row>
    <row r="6553" spans="4:8" x14ac:dyDescent="0.25">
      <c r="D6553" s="100"/>
      <c r="G6553" s="19" t="str">
        <f>IFERROR(VLOOKUP($D6553,LISTA!$A$2:$J$9990,8,0),"")</f>
        <v/>
      </c>
      <c r="H6553" s="40" t="str">
        <f t="shared" si="125"/>
        <v/>
      </c>
    </row>
    <row r="6554" spans="4:8" x14ac:dyDescent="0.25">
      <c r="D6554" s="100"/>
      <c r="G6554" s="19" t="str">
        <f>IFERROR(VLOOKUP($D6554,LISTA!$A$2:$J$9990,8,0),"")</f>
        <v/>
      </c>
      <c r="H6554" s="40" t="str">
        <f t="shared" si="125"/>
        <v/>
      </c>
    </row>
    <row r="6555" spans="4:8" x14ac:dyDescent="0.25">
      <c r="D6555" s="100"/>
      <c r="G6555" s="19" t="str">
        <f>IFERROR(VLOOKUP($D6555,LISTA!$A$2:$J$9990,8,0),"")</f>
        <v/>
      </c>
      <c r="H6555" s="40" t="str">
        <f t="shared" si="125"/>
        <v/>
      </c>
    </row>
    <row r="6556" spans="4:8" x14ac:dyDescent="0.25">
      <c r="D6556" s="100"/>
      <c r="G6556" s="19" t="str">
        <f>IFERROR(VLOOKUP($D6556,LISTA!$A$2:$J$9990,8,0),"")</f>
        <v/>
      </c>
      <c r="H6556" s="40" t="str">
        <f t="shared" si="125"/>
        <v/>
      </c>
    </row>
    <row r="6557" spans="4:8" x14ac:dyDescent="0.25">
      <c r="D6557" s="100"/>
      <c r="G6557" s="19" t="str">
        <f>IFERROR(VLOOKUP($D6557,LISTA!$A$2:$J$9990,8,0),"")</f>
        <v/>
      </c>
      <c r="H6557" s="40" t="str">
        <f t="shared" si="125"/>
        <v/>
      </c>
    </row>
    <row r="6558" spans="4:8" x14ac:dyDescent="0.25">
      <c r="D6558" s="100"/>
      <c r="G6558" s="19" t="str">
        <f>IFERROR(VLOOKUP($D6558,LISTA!$A$2:$J$9990,8,0),"")</f>
        <v/>
      </c>
      <c r="H6558" s="40" t="str">
        <f t="shared" si="125"/>
        <v/>
      </c>
    </row>
    <row r="6559" spans="4:8" x14ac:dyDescent="0.25">
      <c r="D6559" s="100"/>
      <c r="G6559" s="19" t="str">
        <f>IFERROR(VLOOKUP($D6559,LISTA!$A$2:$J$9990,8,0),"")</f>
        <v/>
      </c>
      <c r="H6559" s="40" t="str">
        <f t="shared" si="125"/>
        <v/>
      </c>
    </row>
    <row r="6560" spans="4:8" x14ac:dyDescent="0.25">
      <c r="D6560" s="100"/>
      <c r="G6560" s="19" t="str">
        <f>IFERROR(VLOOKUP($D6560,LISTA!$A$2:$J$9990,8,0),"")</f>
        <v/>
      </c>
      <c r="H6560" s="40" t="str">
        <f t="shared" si="125"/>
        <v/>
      </c>
    </row>
    <row r="6561" spans="4:8" x14ac:dyDescent="0.25">
      <c r="D6561" s="100"/>
      <c r="G6561" s="19" t="str">
        <f>IFERROR(VLOOKUP($D6561,LISTA!$A$2:$J$9990,8,0),"")</f>
        <v/>
      </c>
      <c r="H6561" s="40" t="str">
        <f t="shared" si="125"/>
        <v/>
      </c>
    </row>
    <row r="6562" spans="4:8" x14ac:dyDescent="0.25">
      <c r="D6562" s="100"/>
      <c r="G6562" s="19" t="str">
        <f>IFERROR(VLOOKUP($D6562,LISTA!$A$2:$J$9990,8,0),"")</f>
        <v/>
      </c>
      <c r="H6562" s="40" t="str">
        <f t="shared" si="125"/>
        <v/>
      </c>
    </row>
    <row r="6563" spans="4:8" x14ac:dyDescent="0.25">
      <c r="D6563" s="100"/>
      <c r="G6563" s="19" t="str">
        <f>IFERROR(VLOOKUP($D6563,LISTA!$A$2:$J$9990,8,0),"")</f>
        <v/>
      </c>
      <c r="H6563" s="40" t="str">
        <f t="shared" si="125"/>
        <v/>
      </c>
    </row>
    <row r="6564" spans="4:8" x14ac:dyDescent="0.25">
      <c r="D6564" s="100"/>
      <c r="G6564" s="19" t="str">
        <f>IFERROR(VLOOKUP($D6564,LISTA!$A$2:$J$9990,8,0),"")</f>
        <v/>
      </c>
      <c r="H6564" s="40" t="str">
        <f t="shared" si="125"/>
        <v/>
      </c>
    </row>
    <row r="6565" spans="4:8" x14ac:dyDescent="0.25">
      <c r="D6565" s="100"/>
      <c r="G6565" s="19" t="str">
        <f>IFERROR(VLOOKUP($D6565,LISTA!$A$2:$J$9990,8,0),"")</f>
        <v/>
      </c>
      <c r="H6565" s="40" t="str">
        <f t="shared" si="125"/>
        <v/>
      </c>
    </row>
    <row r="6566" spans="4:8" x14ac:dyDescent="0.25">
      <c r="D6566" s="100"/>
      <c r="G6566" s="19" t="str">
        <f>IFERROR(VLOOKUP($D6566,LISTA!$A$2:$J$9990,8,0),"")</f>
        <v/>
      </c>
      <c r="H6566" s="40" t="str">
        <f t="shared" si="125"/>
        <v/>
      </c>
    </row>
    <row r="6567" spans="4:8" x14ac:dyDescent="0.25">
      <c r="D6567" s="100"/>
      <c r="G6567" s="19" t="str">
        <f>IFERROR(VLOOKUP($D6567,LISTA!$A$2:$J$9990,8,0),"")</f>
        <v/>
      </c>
      <c r="H6567" s="40" t="str">
        <f t="shared" si="125"/>
        <v/>
      </c>
    </row>
    <row r="6568" spans="4:8" x14ac:dyDescent="0.25">
      <c r="D6568" s="100"/>
      <c r="G6568" s="19" t="str">
        <f>IFERROR(VLOOKUP($D6568,LISTA!$A$2:$J$9990,8,0),"")</f>
        <v/>
      </c>
      <c r="H6568" s="40" t="str">
        <f t="shared" si="125"/>
        <v/>
      </c>
    </row>
    <row r="6569" spans="4:8" x14ac:dyDescent="0.25">
      <c r="D6569" s="100"/>
      <c r="G6569" s="19" t="str">
        <f>IFERROR(VLOOKUP($D6569,LISTA!$A$2:$J$9990,8,0),"")</f>
        <v/>
      </c>
      <c r="H6569" s="40" t="str">
        <f t="shared" si="125"/>
        <v/>
      </c>
    </row>
    <row r="6570" spans="4:8" x14ac:dyDescent="0.25">
      <c r="D6570" s="100"/>
      <c r="G6570" s="19" t="str">
        <f>IFERROR(VLOOKUP($D6570,LISTA!$A$2:$J$9990,8,0),"")</f>
        <v/>
      </c>
      <c r="H6570" s="40" t="str">
        <f t="shared" si="125"/>
        <v/>
      </c>
    </row>
    <row r="6571" spans="4:8" x14ac:dyDescent="0.25">
      <c r="D6571" s="100"/>
      <c r="G6571" s="19" t="str">
        <f>IFERROR(VLOOKUP($D6571,LISTA!$A$2:$J$9990,8,0),"")</f>
        <v/>
      </c>
      <c r="H6571" s="40" t="str">
        <f t="shared" si="125"/>
        <v/>
      </c>
    </row>
    <row r="6572" spans="4:8" x14ac:dyDescent="0.25">
      <c r="D6572" s="100"/>
      <c r="G6572" s="19" t="str">
        <f>IFERROR(VLOOKUP($D6572,LISTA!$A$2:$J$9990,8,0),"")</f>
        <v/>
      </c>
      <c r="H6572" s="40" t="str">
        <f t="shared" si="125"/>
        <v/>
      </c>
    </row>
    <row r="6573" spans="4:8" x14ac:dyDescent="0.25">
      <c r="D6573" s="100"/>
      <c r="G6573" s="19" t="str">
        <f>IFERROR(VLOOKUP($D6573,LISTA!$A$2:$J$9990,8,0),"")</f>
        <v/>
      </c>
      <c r="H6573" s="40" t="str">
        <f t="shared" si="125"/>
        <v/>
      </c>
    </row>
    <row r="6574" spans="4:8" x14ac:dyDescent="0.25">
      <c r="D6574" s="100"/>
      <c r="G6574" s="19" t="str">
        <f>IFERROR(VLOOKUP($D6574,LISTA!$A$2:$J$9990,8,0),"")</f>
        <v/>
      </c>
      <c r="H6574" s="40" t="str">
        <f t="shared" si="125"/>
        <v/>
      </c>
    </row>
    <row r="6575" spans="4:8" x14ac:dyDescent="0.25">
      <c r="D6575" s="100"/>
      <c r="G6575" s="19" t="str">
        <f>IFERROR(VLOOKUP($D6575,LISTA!$A$2:$J$9990,8,0),"")</f>
        <v/>
      </c>
      <c r="H6575" s="40" t="str">
        <f t="shared" si="125"/>
        <v/>
      </c>
    </row>
    <row r="6576" spans="4:8" x14ac:dyDescent="0.25">
      <c r="D6576" s="100"/>
      <c r="G6576" s="19" t="str">
        <f>IFERROR(VLOOKUP($D6576,LISTA!$A$2:$J$9990,8,0),"")</f>
        <v/>
      </c>
      <c r="H6576" s="40" t="str">
        <f t="shared" si="125"/>
        <v/>
      </c>
    </row>
    <row r="6577" spans="4:8" x14ac:dyDescent="0.25">
      <c r="D6577" s="100"/>
      <c r="G6577" s="19" t="str">
        <f>IFERROR(VLOOKUP($D6577,LISTA!$A$2:$J$9990,8,0),"")</f>
        <v/>
      </c>
      <c r="H6577" s="40" t="str">
        <f t="shared" si="125"/>
        <v/>
      </c>
    </row>
    <row r="6578" spans="4:8" x14ac:dyDescent="0.25">
      <c r="D6578" s="100"/>
      <c r="G6578" s="19" t="str">
        <f>IFERROR(VLOOKUP($D6578,LISTA!$A$2:$J$9990,8,0),"")</f>
        <v/>
      </c>
      <c r="H6578" s="40" t="str">
        <f t="shared" si="125"/>
        <v/>
      </c>
    </row>
    <row r="6579" spans="4:8" x14ac:dyDescent="0.25">
      <c r="D6579" s="100"/>
      <c r="G6579" s="19" t="str">
        <f>IFERROR(VLOOKUP($D6579,LISTA!$A$2:$J$9990,8,0),"")</f>
        <v/>
      </c>
      <c r="H6579" s="40" t="str">
        <f t="shared" si="125"/>
        <v/>
      </c>
    </row>
    <row r="6580" spans="4:8" x14ac:dyDescent="0.25">
      <c r="D6580" s="100"/>
      <c r="G6580" s="19" t="str">
        <f>IFERROR(VLOOKUP($D6580,LISTA!$A$2:$J$9990,8,0),"")</f>
        <v/>
      </c>
      <c r="H6580" s="40" t="str">
        <f t="shared" si="125"/>
        <v/>
      </c>
    </row>
    <row r="6581" spans="4:8" x14ac:dyDescent="0.25">
      <c r="D6581" s="100"/>
      <c r="G6581" s="19" t="str">
        <f>IFERROR(VLOOKUP($D6581,LISTA!$A$2:$J$9990,8,0),"")</f>
        <v/>
      </c>
      <c r="H6581" s="40" t="str">
        <f t="shared" si="125"/>
        <v/>
      </c>
    </row>
    <row r="6582" spans="4:8" x14ac:dyDescent="0.25">
      <c r="D6582" s="100"/>
      <c r="G6582" s="19" t="str">
        <f>IFERROR(VLOOKUP($D6582,LISTA!$A$2:$J$9990,8,0),"")</f>
        <v/>
      </c>
      <c r="H6582" s="40" t="str">
        <f t="shared" si="125"/>
        <v/>
      </c>
    </row>
    <row r="6583" spans="4:8" x14ac:dyDescent="0.25">
      <c r="D6583" s="100"/>
      <c r="G6583" s="19" t="str">
        <f>IFERROR(VLOOKUP($D6583,LISTA!$A$2:$J$9990,8,0),"")</f>
        <v/>
      </c>
      <c r="H6583" s="40" t="str">
        <f t="shared" si="125"/>
        <v/>
      </c>
    </row>
    <row r="6584" spans="4:8" x14ac:dyDescent="0.25">
      <c r="D6584" s="100"/>
      <c r="G6584" s="19" t="str">
        <f>IFERROR(VLOOKUP($D6584,LISTA!$A$2:$J$9990,8,0),"")</f>
        <v/>
      </c>
      <c r="H6584" s="40" t="str">
        <f t="shared" si="125"/>
        <v/>
      </c>
    </row>
    <row r="6585" spans="4:8" x14ac:dyDescent="0.25">
      <c r="D6585" s="100"/>
      <c r="G6585" s="19" t="str">
        <f>IFERROR(VLOOKUP($D6585,LISTA!$A$2:$J$9990,8,0),"")</f>
        <v/>
      </c>
      <c r="H6585" s="40" t="str">
        <f t="shared" si="125"/>
        <v/>
      </c>
    </row>
    <row r="6586" spans="4:8" x14ac:dyDescent="0.25">
      <c r="D6586" s="100"/>
      <c r="G6586" s="19" t="str">
        <f>IFERROR(VLOOKUP($D6586,LISTA!$A$2:$J$9990,8,0),"")</f>
        <v/>
      </c>
      <c r="H6586" s="40" t="str">
        <f t="shared" si="125"/>
        <v/>
      </c>
    </row>
    <row r="6587" spans="4:8" x14ac:dyDescent="0.25">
      <c r="D6587" s="100"/>
      <c r="G6587" s="19" t="str">
        <f>IFERROR(VLOOKUP($D6587,LISTA!$A$2:$J$9990,8,0),"")</f>
        <v/>
      </c>
      <c r="H6587" s="40" t="str">
        <f t="shared" si="125"/>
        <v/>
      </c>
    </row>
    <row r="6588" spans="4:8" x14ac:dyDescent="0.25">
      <c r="D6588" s="100"/>
      <c r="G6588" s="19" t="str">
        <f>IFERROR(VLOOKUP($D6588,LISTA!$A$2:$J$9990,8,0),"")</f>
        <v/>
      </c>
      <c r="H6588" s="40" t="str">
        <f t="shared" si="125"/>
        <v/>
      </c>
    </row>
    <row r="6589" spans="4:8" x14ac:dyDescent="0.25">
      <c r="D6589" s="100"/>
      <c r="G6589" s="19" t="str">
        <f>IFERROR(VLOOKUP($D6589,LISTA!$A$2:$J$9990,8,0),"")</f>
        <v/>
      </c>
      <c r="H6589" s="40" t="str">
        <f t="shared" si="125"/>
        <v/>
      </c>
    </row>
    <row r="6590" spans="4:8" x14ac:dyDescent="0.25">
      <c r="D6590" s="100"/>
      <c r="G6590" s="19" t="str">
        <f>IFERROR(VLOOKUP($D6590,LISTA!$A$2:$J$9990,8,0),"")</f>
        <v/>
      </c>
      <c r="H6590" s="40" t="str">
        <f t="shared" si="125"/>
        <v/>
      </c>
    </row>
    <row r="6591" spans="4:8" x14ac:dyDescent="0.25">
      <c r="D6591" s="100"/>
      <c r="G6591" s="19" t="str">
        <f>IFERROR(VLOOKUP($D6591,LISTA!$A$2:$J$9990,8,0),"")</f>
        <v/>
      </c>
      <c r="H6591" s="40" t="str">
        <f t="shared" si="125"/>
        <v/>
      </c>
    </row>
    <row r="6592" spans="4:8" x14ac:dyDescent="0.25">
      <c r="D6592" s="100"/>
      <c r="G6592" s="19" t="str">
        <f>IFERROR(VLOOKUP($D6592,LISTA!$A$2:$J$9990,8,0),"")</f>
        <v/>
      </c>
      <c r="H6592" s="40" t="str">
        <f t="shared" si="125"/>
        <v/>
      </c>
    </row>
    <row r="6593" spans="4:8" x14ac:dyDescent="0.25">
      <c r="D6593" s="100"/>
      <c r="G6593" s="19" t="str">
        <f>IFERROR(VLOOKUP($D6593,LISTA!$A$2:$J$9990,8,0),"")</f>
        <v/>
      </c>
      <c r="H6593" s="40" t="str">
        <f t="shared" si="125"/>
        <v/>
      </c>
    </row>
    <row r="6594" spans="4:8" x14ac:dyDescent="0.25">
      <c r="D6594" s="100"/>
      <c r="G6594" s="19" t="str">
        <f>IFERROR(VLOOKUP($D6594,LISTA!$A$2:$J$9990,8,0),"")</f>
        <v/>
      </c>
      <c r="H6594" s="40" t="str">
        <f t="shared" si="125"/>
        <v/>
      </c>
    </row>
    <row r="6595" spans="4:8" x14ac:dyDescent="0.25">
      <c r="D6595" s="100"/>
      <c r="G6595" s="19" t="str">
        <f>IFERROR(VLOOKUP($D6595,LISTA!$A$2:$J$9990,8,0),"")</f>
        <v/>
      </c>
      <c r="H6595" s="40" t="str">
        <f t="shared" si="125"/>
        <v/>
      </c>
    </row>
    <row r="6596" spans="4:8" x14ac:dyDescent="0.25">
      <c r="D6596" s="100"/>
      <c r="G6596" s="19" t="str">
        <f>IFERROR(VLOOKUP($D6596,LISTA!$A$2:$J$9990,8,0),"")</f>
        <v/>
      </c>
      <c r="H6596" s="40" t="str">
        <f t="shared" si="125"/>
        <v/>
      </c>
    </row>
    <row r="6597" spans="4:8" x14ac:dyDescent="0.25">
      <c r="D6597" s="100"/>
      <c r="G6597" s="19" t="str">
        <f>IFERROR(VLOOKUP($D6597,LISTA!$A$2:$J$9990,8,0),"")</f>
        <v/>
      </c>
      <c r="H6597" s="40" t="str">
        <f t="shared" ref="H6597:H6660" si="126">IF(OR(G6597=$K$10,G6597=$K$11,G6597=$K$14,G6597=$K$15,G6597=$K$16,G6597=$K$17,G6597=$K$18,G6597=$K$19,G6597=$K$20,G6597=$K$21,G6597=$K$22,G6597=$K$23,G6597=$K$24,G6597=$K$25,G6597=$K$26,G6597=$K$27,G6597=$K$28),$K$9,IF(OR(G6597=$K$32,G6597=$K$33),$K$31,IF(OR(G6597=$K$38),$K$37,"")))</f>
        <v/>
      </c>
    </row>
    <row r="6598" spans="4:8" x14ac:dyDescent="0.25">
      <c r="D6598" s="100"/>
      <c r="G6598" s="19" t="str">
        <f>IFERROR(VLOOKUP($D6598,LISTA!$A$2:$J$9990,8,0),"")</f>
        <v/>
      </c>
      <c r="H6598" s="40" t="str">
        <f t="shared" si="126"/>
        <v/>
      </c>
    </row>
    <row r="6599" spans="4:8" x14ac:dyDescent="0.25">
      <c r="D6599" s="100"/>
      <c r="G6599" s="19" t="str">
        <f>IFERROR(VLOOKUP($D6599,LISTA!$A$2:$J$9990,8,0),"")</f>
        <v/>
      </c>
      <c r="H6599" s="40" t="str">
        <f t="shared" si="126"/>
        <v/>
      </c>
    </row>
    <row r="6600" spans="4:8" x14ac:dyDescent="0.25">
      <c r="D6600" s="100"/>
      <c r="G6600" s="19" t="str">
        <f>IFERROR(VLOOKUP($D6600,LISTA!$A$2:$J$9990,8,0),"")</f>
        <v/>
      </c>
      <c r="H6600" s="40" t="str">
        <f t="shared" si="126"/>
        <v/>
      </c>
    </row>
    <row r="6601" spans="4:8" x14ac:dyDescent="0.25">
      <c r="D6601" s="100"/>
      <c r="G6601" s="19" t="str">
        <f>IFERROR(VLOOKUP($D6601,LISTA!$A$2:$J$9990,8,0),"")</f>
        <v/>
      </c>
      <c r="H6601" s="40" t="str">
        <f t="shared" si="126"/>
        <v/>
      </c>
    </row>
    <row r="6602" spans="4:8" x14ac:dyDescent="0.25">
      <c r="D6602" s="100"/>
      <c r="G6602" s="19" t="str">
        <f>IFERROR(VLOOKUP($D6602,LISTA!$A$2:$J$9990,8,0),"")</f>
        <v/>
      </c>
      <c r="H6602" s="40" t="str">
        <f t="shared" si="126"/>
        <v/>
      </c>
    </row>
    <row r="6603" spans="4:8" x14ac:dyDescent="0.25">
      <c r="D6603" s="100"/>
      <c r="G6603" s="19" t="str">
        <f>IFERROR(VLOOKUP($D6603,LISTA!$A$2:$J$9990,8,0),"")</f>
        <v/>
      </c>
      <c r="H6603" s="40" t="str">
        <f t="shared" si="126"/>
        <v/>
      </c>
    </row>
    <row r="6604" spans="4:8" x14ac:dyDescent="0.25">
      <c r="D6604" s="100"/>
      <c r="G6604" s="19" t="str">
        <f>IFERROR(VLOOKUP($D6604,LISTA!$A$2:$J$9990,8,0),"")</f>
        <v/>
      </c>
      <c r="H6604" s="40" t="str">
        <f t="shared" si="126"/>
        <v/>
      </c>
    </row>
    <row r="6605" spans="4:8" x14ac:dyDescent="0.25">
      <c r="D6605" s="100"/>
      <c r="G6605" s="19" t="str">
        <f>IFERROR(VLOOKUP($D6605,LISTA!$A$2:$J$9990,8,0),"")</f>
        <v/>
      </c>
      <c r="H6605" s="40" t="str">
        <f t="shared" si="126"/>
        <v/>
      </c>
    </row>
    <row r="6606" spans="4:8" x14ac:dyDescent="0.25">
      <c r="D6606" s="100"/>
      <c r="G6606" s="19" t="str">
        <f>IFERROR(VLOOKUP($D6606,LISTA!$A$2:$J$9990,8,0),"")</f>
        <v/>
      </c>
      <c r="H6606" s="40" t="str">
        <f t="shared" si="126"/>
        <v/>
      </c>
    </row>
    <row r="6607" spans="4:8" x14ac:dyDescent="0.25">
      <c r="D6607" s="100"/>
      <c r="G6607" s="19" t="str">
        <f>IFERROR(VLOOKUP($D6607,LISTA!$A$2:$J$9990,8,0),"")</f>
        <v/>
      </c>
      <c r="H6607" s="40" t="str">
        <f t="shared" si="126"/>
        <v/>
      </c>
    </row>
    <row r="6608" spans="4:8" x14ac:dyDescent="0.25">
      <c r="D6608" s="100"/>
      <c r="G6608" s="19" t="str">
        <f>IFERROR(VLOOKUP($D6608,LISTA!$A$2:$J$9990,8,0),"")</f>
        <v/>
      </c>
      <c r="H6608" s="40" t="str">
        <f t="shared" si="126"/>
        <v/>
      </c>
    </row>
    <row r="6609" spans="4:8" x14ac:dyDescent="0.25">
      <c r="D6609" s="100"/>
      <c r="G6609" s="19" t="str">
        <f>IFERROR(VLOOKUP($D6609,LISTA!$A$2:$J$9990,8,0),"")</f>
        <v/>
      </c>
      <c r="H6609" s="40" t="str">
        <f t="shared" si="126"/>
        <v/>
      </c>
    </row>
    <row r="6610" spans="4:8" x14ac:dyDescent="0.25">
      <c r="D6610" s="100"/>
      <c r="G6610" s="19" t="str">
        <f>IFERROR(VLOOKUP($D6610,LISTA!$A$2:$J$9990,8,0),"")</f>
        <v/>
      </c>
      <c r="H6610" s="40" t="str">
        <f t="shared" si="126"/>
        <v/>
      </c>
    </row>
    <row r="6611" spans="4:8" x14ac:dyDescent="0.25">
      <c r="D6611" s="100"/>
      <c r="G6611" s="19" t="str">
        <f>IFERROR(VLOOKUP($D6611,LISTA!$A$2:$J$9990,8,0),"")</f>
        <v/>
      </c>
      <c r="H6611" s="40" t="str">
        <f t="shared" si="126"/>
        <v/>
      </c>
    </row>
    <row r="6612" spans="4:8" x14ac:dyDescent="0.25">
      <c r="D6612" s="100"/>
      <c r="G6612" s="19" t="str">
        <f>IFERROR(VLOOKUP($D6612,LISTA!$A$2:$J$9990,8,0),"")</f>
        <v/>
      </c>
      <c r="H6612" s="40" t="str">
        <f t="shared" si="126"/>
        <v/>
      </c>
    </row>
    <row r="6613" spans="4:8" x14ac:dyDescent="0.25">
      <c r="D6613" s="100"/>
      <c r="G6613" s="19" t="str">
        <f>IFERROR(VLOOKUP($D6613,LISTA!$A$2:$J$9990,8,0),"")</f>
        <v/>
      </c>
      <c r="H6613" s="40" t="str">
        <f t="shared" si="126"/>
        <v/>
      </c>
    </row>
    <row r="6614" spans="4:8" x14ac:dyDescent="0.25">
      <c r="D6614" s="100"/>
      <c r="G6614" s="19" t="str">
        <f>IFERROR(VLOOKUP($D6614,LISTA!$A$2:$J$9990,8,0),"")</f>
        <v/>
      </c>
      <c r="H6614" s="40" t="str">
        <f t="shared" si="126"/>
        <v/>
      </c>
    </row>
    <row r="6615" spans="4:8" x14ac:dyDescent="0.25">
      <c r="D6615" s="100"/>
      <c r="G6615" s="19" t="str">
        <f>IFERROR(VLOOKUP($D6615,LISTA!$A$2:$J$9990,8,0),"")</f>
        <v/>
      </c>
      <c r="H6615" s="40" t="str">
        <f t="shared" si="126"/>
        <v/>
      </c>
    </row>
    <row r="6616" spans="4:8" x14ac:dyDescent="0.25">
      <c r="D6616" s="100"/>
      <c r="G6616" s="19" t="str">
        <f>IFERROR(VLOOKUP($D6616,LISTA!$A$2:$J$9990,8,0),"")</f>
        <v/>
      </c>
      <c r="H6616" s="40" t="str">
        <f t="shared" si="126"/>
        <v/>
      </c>
    </row>
    <row r="6617" spans="4:8" x14ac:dyDescent="0.25">
      <c r="D6617" s="100"/>
      <c r="G6617" s="19" t="str">
        <f>IFERROR(VLOOKUP($D6617,LISTA!$A$2:$J$9990,8,0),"")</f>
        <v/>
      </c>
      <c r="H6617" s="40" t="str">
        <f t="shared" si="126"/>
        <v/>
      </c>
    </row>
    <row r="6618" spans="4:8" x14ac:dyDescent="0.25">
      <c r="D6618" s="100"/>
      <c r="G6618" s="19" t="str">
        <f>IFERROR(VLOOKUP($D6618,LISTA!$A$2:$J$9990,8,0),"")</f>
        <v/>
      </c>
      <c r="H6618" s="40" t="str">
        <f t="shared" si="126"/>
        <v/>
      </c>
    </row>
    <row r="6619" spans="4:8" x14ac:dyDescent="0.25">
      <c r="D6619" s="100"/>
      <c r="G6619" s="19" t="str">
        <f>IFERROR(VLOOKUP($D6619,LISTA!$A$2:$J$9990,8,0),"")</f>
        <v/>
      </c>
      <c r="H6619" s="40" t="str">
        <f t="shared" si="126"/>
        <v/>
      </c>
    </row>
    <row r="6620" spans="4:8" x14ac:dyDescent="0.25">
      <c r="D6620" s="100"/>
      <c r="G6620" s="19" t="str">
        <f>IFERROR(VLOOKUP($D6620,LISTA!$A$2:$J$9990,8,0),"")</f>
        <v/>
      </c>
      <c r="H6620" s="40" t="str">
        <f t="shared" si="126"/>
        <v/>
      </c>
    </row>
    <row r="6621" spans="4:8" x14ac:dyDescent="0.25">
      <c r="D6621" s="100"/>
      <c r="G6621" s="19" t="str">
        <f>IFERROR(VLOOKUP($D6621,LISTA!$A$2:$J$9990,8,0),"")</f>
        <v/>
      </c>
      <c r="H6621" s="40" t="str">
        <f t="shared" si="126"/>
        <v/>
      </c>
    </row>
    <row r="6622" spans="4:8" x14ac:dyDescent="0.25">
      <c r="D6622" s="100"/>
      <c r="G6622" s="19" t="str">
        <f>IFERROR(VLOOKUP($D6622,LISTA!$A$2:$J$9990,8,0),"")</f>
        <v/>
      </c>
      <c r="H6622" s="40" t="str">
        <f t="shared" si="126"/>
        <v/>
      </c>
    </row>
    <row r="6623" spans="4:8" x14ac:dyDescent="0.25">
      <c r="D6623" s="100"/>
      <c r="G6623" s="19" t="str">
        <f>IFERROR(VLOOKUP($D6623,LISTA!$A$2:$J$9990,8,0),"")</f>
        <v/>
      </c>
      <c r="H6623" s="40" t="str">
        <f t="shared" si="126"/>
        <v/>
      </c>
    </row>
    <row r="6624" spans="4:8" x14ac:dyDescent="0.25">
      <c r="D6624" s="100"/>
      <c r="G6624" s="19" t="str">
        <f>IFERROR(VLOOKUP($D6624,LISTA!$A$2:$J$9990,8,0),"")</f>
        <v/>
      </c>
      <c r="H6624" s="40" t="str">
        <f t="shared" si="126"/>
        <v/>
      </c>
    </row>
    <row r="6625" spans="4:8" x14ac:dyDescent="0.25">
      <c r="D6625" s="100"/>
      <c r="G6625" s="19" t="str">
        <f>IFERROR(VLOOKUP($D6625,LISTA!$A$2:$J$9990,8,0),"")</f>
        <v/>
      </c>
      <c r="H6625" s="40" t="str">
        <f t="shared" si="126"/>
        <v/>
      </c>
    </row>
    <row r="6626" spans="4:8" x14ac:dyDescent="0.25">
      <c r="D6626" s="100"/>
      <c r="G6626" s="19" t="str">
        <f>IFERROR(VLOOKUP($D6626,LISTA!$A$2:$J$9990,8,0),"")</f>
        <v/>
      </c>
      <c r="H6626" s="40" t="str">
        <f t="shared" si="126"/>
        <v/>
      </c>
    </row>
    <row r="6627" spans="4:8" x14ac:dyDescent="0.25">
      <c r="D6627" s="100"/>
      <c r="G6627" s="19" t="str">
        <f>IFERROR(VLOOKUP($D6627,LISTA!$A$2:$J$9990,8,0),"")</f>
        <v/>
      </c>
      <c r="H6627" s="40" t="str">
        <f t="shared" si="126"/>
        <v/>
      </c>
    </row>
    <row r="6628" spans="4:8" x14ac:dyDescent="0.25">
      <c r="D6628" s="100"/>
      <c r="G6628" s="19" t="str">
        <f>IFERROR(VLOOKUP($D6628,LISTA!$A$2:$J$9990,8,0),"")</f>
        <v/>
      </c>
      <c r="H6628" s="40" t="str">
        <f t="shared" si="126"/>
        <v/>
      </c>
    </row>
    <row r="6629" spans="4:8" x14ac:dyDescent="0.25">
      <c r="D6629" s="100"/>
      <c r="G6629" s="19" t="str">
        <f>IFERROR(VLOOKUP($D6629,LISTA!$A$2:$J$9990,8,0),"")</f>
        <v/>
      </c>
      <c r="H6629" s="40" t="str">
        <f t="shared" si="126"/>
        <v/>
      </c>
    </row>
    <row r="6630" spans="4:8" x14ac:dyDescent="0.25">
      <c r="D6630" s="100"/>
      <c r="G6630" s="19" t="str">
        <f>IFERROR(VLOOKUP($D6630,LISTA!$A$2:$J$9990,8,0),"")</f>
        <v/>
      </c>
      <c r="H6630" s="40" t="str">
        <f t="shared" si="126"/>
        <v/>
      </c>
    </row>
    <row r="6631" spans="4:8" x14ac:dyDescent="0.25">
      <c r="D6631" s="100"/>
      <c r="G6631" s="19" t="str">
        <f>IFERROR(VLOOKUP($D6631,LISTA!$A$2:$J$9990,8,0),"")</f>
        <v/>
      </c>
      <c r="H6631" s="40" t="str">
        <f t="shared" si="126"/>
        <v/>
      </c>
    </row>
    <row r="6632" spans="4:8" x14ac:dyDescent="0.25">
      <c r="D6632" s="100"/>
      <c r="G6632" s="19" t="str">
        <f>IFERROR(VLOOKUP($D6632,LISTA!$A$2:$J$9990,8,0),"")</f>
        <v/>
      </c>
      <c r="H6632" s="40" t="str">
        <f t="shared" si="126"/>
        <v/>
      </c>
    </row>
    <row r="6633" spans="4:8" x14ac:dyDescent="0.25">
      <c r="D6633" s="100"/>
      <c r="G6633" s="19" t="str">
        <f>IFERROR(VLOOKUP($D6633,LISTA!$A$2:$J$9990,8,0),"")</f>
        <v/>
      </c>
      <c r="H6633" s="40" t="str">
        <f t="shared" si="126"/>
        <v/>
      </c>
    </row>
    <row r="6634" spans="4:8" x14ac:dyDescent="0.25">
      <c r="D6634" s="100"/>
      <c r="G6634" s="19" t="str">
        <f>IFERROR(VLOOKUP($D6634,LISTA!$A$2:$J$9990,8,0),"")</f>
        <v/>
      </c>
      <c r="H6634" s="40" t="str">
        <f t="shared" si="126"/>
        <v/>
      </c>
    </row>
    <row r="6635" spans="4:8" x14ac:dyDescent="0.25">
      <c r="D6635" s="100"/>
      <c r="G6635" s="19" t="str">
        <f>IFERROR(VLOOKUP($D6635,LISTA!$A$2:$J$9990,8,0),"")</f>
        <v/>
      </c>
      <c r="H6635" s="40" t="str">
        <f t="shared" si="126"/>
        <v/>
      </c>
    </row>
    <row r="6636" spans="4:8" x14ac:dyDescent="0.25">
      <c r="D6636" s="100"/>
      <c r="G6636" s="19" t="str">
        <f>IFERROR(VLOOKUP($D6636,LISTA!$A$2:$J$9990,8,0),"")</f>
        <v/>
      </c>
      <c r="H6636" s="40" t="str">
        <f t="shared" si="126"/>
        <v/>
      </c>
    </row>
    <row r="6637" spans="4:8" x14ac:dyDescent="0.25">
      <c r="D6637" s="100"/>
      <c r="G6637" s="19" t="str">
        <f>IFERROR(VLOOKUP($D6637,LISTA!$A$2:$J$9990,8,0),"")</f>
        <v/>
      </c>
      <c r="H6637" s="40" t="str">
        <f t="shared" si="126"/>
        <v/>
      </c>
    </row>
    <row r="6638" spans="4:8" x14ac:dyDescent="0.25">
      <c r="D6638" s="100"/>
      <c r="G6638" s="19" t="str">
        <f>IFERROR(VLOOKUP($D6638,LISTA!$A$2:$J$9990,8,0),"")</f>
        <v/>
      </c>
      <c r="H6638" s="40" t="str">
        <f t="shared" si="126"/>
        <v/>
      </c>
    </row>
    <row r="6639" spans="4:8" x14ac:dyDescent="0.25">
      <c r="D6639" s="100"/>
      <c r="G6639" s="19" t="str">
        <f>IFERROR(VLOOKUP($D6639,LISTA!$A$2:$J$9990,8,0),"")</f>
        <v/>
      </c>
      <c r="H6639" s="40" t="str">
        <f t="shared" si="126"/>
        <v/>
      </c>
    </row>
    <row r="6640" spans="4:8" x14ac:dyDescent="0.25">
      <c r="D6640" s="100"/>
      <c r="G6640" s="19" t="str">
        <f>IFERROR(VLOOKUP($D6640,LISTA!$A$2:$J$9990,8,0),"")</f>
        <v/>
      </c>
      <c r="H6640" s="40" t="str">
        <f t="shared" si="126"/>
        <v/>
      </c>
    </row>
    <row r="6641" spans="4:8" x14ac:dyDescent="0.25">
      <c r="D6641" s="100"/>
      <c r="G6641" s="19" t="str">
        <f>IFERROR(VLOOKUP($D6641,LISTA!$A$2:$J$9990,8,0),"")</f>
        <v/>
      </c>
      <c r="H6641" s="40" t="str">
        <f t="shared" si="126"/>
        <v/>
      </c>
    </row>
    <row r="6642" spans="4:8" x14ac:dyDescent="0.25">
      <c r="D6642" s="100"/>
      <c r="G6642" s="19" t="str">
        <f>IFERROR(VLOOKUP($D6642,LISTA!$A$2:$J$9990,8,0),"")</f>
        <v/>
      </c>
      <c r="H6642" s="40" t="str">
        <f t="shared" si="126"/>
        <v/>
      </c>
    </row>
    <row r="6643" spans="4:8" x14ac:dyDescent="0.25">
      <c r="D6643" s="100"/>
      <c r="G6643" s="19" t="str">
        <f>IFERROR(VLOOKUP($D6643,LISTA!$A$2:$J$9990,8,0),"")</f>
        <v/>
      </c>
      <c r="H6643" s="40" t="str">
        <f t="shared" si="126"/>
        <v/>
      </c>
    </row>
    <row r="6644" spans="4:8" x14ac:dyDescent="0.25">
      <c r="D6644" s="100"/>
      <c r="G6644" s="19" t="str">
        <f>IFERROR(VLOOKUP($D6644,LISTA!$A$2:$J$9990,8,0),"")</f>
        <v/>
      </c>
      <c r="H6644" s="40" t="str">
        <f t="shared" si="126"/>
        <v/>
      </c>
    </row>
    <row r="6645" spans="4:8" x14ac:dyDescent="0.25">
      <c r="D6645" s="100"/>
      <c r="G6645" s="19" t="str">
        <f>IFERROR(VLOOKUP($D6645,LISTA!$A$2:$J$9990,8,0),"")</f>
        <v/>
      </c>
      <c r="H6645" s="40" t="str">
        <f t="shared" si="126"/>
        <v/>
      </c>
    </row>
    <row r="6646" spans="4:8" x14ac:dyDescent="0.25">
      <c r="D6646" s="100"/>
      <c r="G6646" s="19" t="str">
        <f>IFERROR(VLOOKUP($D6646,LISTA!$A$2:$J$9990,8,0),"")</f>
        <v/>
      </c>
      <c r="H6646" s="40" t="str">
        <f t="shared" si="126"/>
        <v/>
      </c>
    </row>
    <row r="6647" spans="4:8" x14ac:dyDescent="0.25">
      <c r="D6647" s="100"/>
      <c r="G6647" s="19" t="str">
        <f>IFERROR(VLOOKUP($D6647,LISTA!$A$2:$J$9990,8,0),"")</f>
        <v/>
      </c>
      <c r="H6647" s="40" t="str">
        <f t="shared" si="126"/>
        <v/>
      </c>
    </row>
    <row r="6648" spans="4:8" x14ac:dyDescent="0.25">
      <c r="D6648" s="100"/>
      <c r="G6648" s="19" t="str">
        <f>IFERROR(VLOOKUP($D6648,LISTA!$A$2:$J$9990,8,0),"")</f>
        <v/>
      </c>
      <c r="H6648" s="40" t="str">
        <f t="shared" si="126"/>
        <v/>
      </c>
    </row>
    <row r="6649" spans="4:8" x14ac:dyDescent="0.25">
      <c r="D6649" s="100"/>
      <c r="G6649" s="19" t="str">
        <f>IFERROR(VLOOKUP($D6649,LISTA!$A$2:$J$9990,8,0),"")</f>
        <v/>
      </c>
      <c r="H6649" s="40" t="str">
        <f t="shared" si="126"/>
        <v/>
      </c>
    </row>
    <row r="6650" spans="4:8" x14ac:dyDescent="0.25">
      <c r="D6650" s="100"/>
      <c r="G6650" s="19" t="str">
        <f>IFERROR(VLOOKUP($D6650,LISTA!$A$2:$J$9990,8,0),"")</f>
        <v/>
      </c>
      <c r="H6650" s="40" t="str">
        <f t="shared" si="126"/>
        <v/>
      </c>
    </row>
    <row r="6651" spans="4:8" x14ac:dyDescent="0.25">
      <c r="D6651" s="100"/>
      <c r="G6651" s="19" t="str">
        <f>IFERROR(VLOOKUP($D6651,LISTA!$A$2:$J$9990,8,0),"")</f>
        <v/>
      </c>
      <c r="H6651" s="40" t="str">
        <f t="shared" si="126"/>
        <v/>
      </c>
    </row>
    <row r="6652" spans="4:8" x14ac:dyDescent="0.25">
      <c r="D6652" s="100"/>
      <c r="G6652" s="19" t="str">
        <f>IFERROR(VLOOKUP($D6652,LISTA!$A$2:$J$9990,8,0),"")</f>
        <v/>
      </c>
      <c r="H6652" s="40" t="str">
        <f t="shared" si="126"/>
        <v/>
      </c>
    </row>
    <row r="6653" spans="4:8" x14ac:dyDescent="0.25">
      <c r="D6653" s="100"/>
      <c r="G6653" s="19" t="str">
        <f>IFERROR(VLOOKUP($D6653,LISTA!$A$2:$J$9990,8,0),"")</f>
        <v/>
      </c>
      <c r="H6653" s="40" t="str">
        <f t="shared" si="126"/>
        <v/>
      </c>
    </row>
    <row r="6654" spans="4:8" x14ac:dyDescent="0.25">
      <c r="D6654" s="100"/>
      <c r="G6654" s="19" t="str">
        <f>IFERROR(VLOOKUP($D6654,LISTA!$A$2:$J$9990,8,0),"")</f>
        <v/>
      </c>
      <c r="H6654" s="40" t="str">
        <f t="shared" si="126"/>
        <v/>
      </c>
    </row>
    <row r="6655" spans="4:8" x14ac:dyDescent="0.25">
      <c r="D6655" s="100"/>
      <c r="G6655" s="19" t="str">
        <f>IFERROR(VLOOKUP($D6655,LISTA!$A$2:$J$9990,8,0),"")</f>
        <v/>
      </c>
      <c r="H6655" s="40" t="str">
        <f t="shared" si="126"/>
        <v/>
      </c>
    </row>
    <row r="6656" spans="4:8" x14ac:dyDescent="0.25">
      <c r="D6656" s="100"/>
      <c r="G6656" s="19" t="str">
        <f>IFERROR(VLOOKUP($D6656,LISTA!$A$2:$J$9990,8,0),"")</f>
        <v/>
      </c>
      <c r="H6656" s="40" t="str">
        <f t="shared" si="126"/>
        <v/>
      </c>
    </row>
    <row r="6657" spans="4:8" x14ac:dyDescent="0.25">
      <c r="D6657" s="100"/>
      <c r="G6657" s="19" t="str">
        <f>IFERROR(VLOOKUP($D6657,LISTA!$A$2:$J$9990,8,0),"")</f>
        <v/>
      </c>
      <c r="H6657" s="40" t="str">
        <f t="shared" si="126"/>
        <v/>
      </c>
    </row>
    <row r="6658" spans="4:8" x14ac:dyDescent="0.25">
      <c r="D6658" s="100"/>
      <c r="G6658" s="19" t="str">
        <f>IFERROR(VLOOKUP($D6658,LISTA!$A$2:$J$9990,8,0),"")</f>
        <v/>
      </c>
      <c r="H6658" s="40" t="str">
        <f t="shared" si="126"/>
        <v/>
      </c>
    </row>
    <row r="6659" spans="4:8" x14ac:dyDescent="0.25">
      <c r="D6659" s="100"/>
      <c r="G6659" s="19" t="str">
        <f>IFERROR(VLOOKUP($D6659,LISTA!$A$2:$J$9990,8,0),"")</f>
        <v/>
      </c>
      <c r="H6659" s="40" t="str">
        <f t="shared" si="126"/>
        <v/>
      </c>
    </row>
    <row r="6660" spans="4:8" x14ac:dyDescent="0.25">
      <c r="D6660" s="100"/>
      <c r="G6660" s="19" t="str">
        <f>IFERROR(VLOOKUP($D6660,LISTA!$A$2:$J$9990,8,0),"")</f>
        <v/>
      </c>
      <c r="H6660" s="40" t="str">
        <f t="shared" si="126"/>
        <v/>
      </c>
    </row>
    <row r="6661" spans="4:8" x14ac:dyDescent="0.25">
      <c r="D6661" s="100"/>
      <c r="G6661" s="19" t="str">
        <f>IFERROR(VLOOKUP($D6661,LISTA!$A$2:$J$9990,8,0),"")</f>
        <v/>
      </c>
      <c r="H6661" s="40" t="str">
        <f t="shared" ref="H6661:H6724" si="127">IF(OR(G6661=$K$10,G6661=$K$11,G6661=$K$14,G6661=$K$15,G6661=$K$16,G6661=$K$17,G6661=$K$18,G6661=$K$19,G6661=$K$20,G6661=$K$21,G6661=$K$22,G6661=$K$23,G6661=$K$24,G6661=$K$25,G6661=$K$26,G6661=$K$27,G6661=$K$28),$K$9,IF(OR(G6661=$K$32,G6661=$K$33),$K$31,IF(OR(G6661=$K$38),$K$37,"")))</f>
        <v/>
      </c>
    </row>
    <row r="6662" spans="4:8" x14ac:dyDescent="0.25">
      <c r="D6662" s="100"/>
      <c r="G6662" s="19" t="str">
        <f>IFERROR(VLOOKUP($D6662,LISTA!$A$2:$J$9990,8,0),"")</f>
        <v/>
      </c>
      <c r="H6662" s="40" t="str">
        <f t="shared" si="127"/>
        <v/>
      </c>
    </row>
    <row r="6663" spans="4:8" x14ac:dyDescent="0.25">
      <c r="D6663" s="100"/>
      <c r="G6663" s="19" t="str">
        <f>IFERROR(VLOOKUP($D6663,LISTA!$A$2:$J$9990,8,0),"")</f>
        <v/>
      </c>
      <c r="H6663" s="40" t="str">
        <f t="shared" si="127"/>
        <v/>
      </c>
    </row>
    <row r="6664" spans="4:8" x14ac:dyDescent="0.25">
      <c r="D6664" s="100"/>
      <c r="G6664" s="19" t="str">
        <f>IFERROR(VLOOKUP($D6664,LISTA!$A$2:$J$9990,8,0),"")</f>
        <v/>
      </c>
      <c r="H6664" s="40" t="str">
        <f t="shared" si="127"/>
        <v/>
      </c>
    </row>
    <row r="6665" spans="4:8" x14ac:dyDescent="0.25">
      <c r="D6665" s="100"/>
      <c r="G6665" s="19" t="str">
        <f>IFERROR(VLOOKUP($D6665,LISTA!$A$2:$J$9990,8,0),"")</f>
        <v/>
      </c>
      <c r="H6665" s="40" t="str">
        <f t="shared" si="127"/>
        <v/>
      </c>
    </row>
    <row r="6666" spans="4:8" x14ac:dyDescent="0.25">
      <c r="D6666" s="100"/>
      <c r="G6666" s="19" t="str">
        <f>IFERROR(VLOOKUP($D6666,LISTA!$A$2:$J$9990,8,0),"")</f>
        <v/>
      </c>
      <c r="H6666" s="40" t="str">
        <f t="shared" si="127"/>
        <v/>
      </c>
    </row>
    <row r="6667" spans="4:8" x14ac:dyDescent="0.25">
      <c r="D6667" s="100"/>
      <c r="G6667" s="19" t="str">
        <f>IFERROR(VLOOKUP($D6667,LISTA!$A$2:$J$9990,8,0),"")</f>
        <v/>
      </c>
      <c r="H6667" s="40" t="str">
        <f t="shared" si="127"/>
        <v/>
      </c>
    </row>
    <row r="6668" spans="4:8" x14ac:dyDescent="0.25">
      <c r="D6668" s="100"/>
      <c r="G6668" s="19" t="str">
        <f>IFERROR(VLOOKUP($D6668,LISTA!$A$2:$J$9990,8,0),"")</f>
        <v/>
      </c>
      <c r="H6668" s="40" t="str">
        <f t="shared" si="127"/>
        <v/>
      </c>
    </row>
    <row r="6669" spans="4:8" x14ac:dyDescent="0.25">
      <c r="D6669" s="100"/>
      <c r="G6669" s="19" t="str">
        <f>IFERROR(VLOOKUP($D6669,LISTA!$A$2:$J$9990,8,0),"")</f>
        <v/>
      </c>
      <c r="H6669" s="40" t="str">
        <f t="shared" si="127"/>
        <v/>
      </c>
    </row>
    <row r="6670" spans="4:8" x14ac:dyDescent="0.25">
      <c r="D6670" s="100"/>
      <c r="G6670" s="19" t="str">
        <f>IFERROR(VLOOKUP($D6670,LISTA!$A$2:$J$9990,8,0),"")</f>
        <v/>
      </c>
      <c r="H6670" s="40" t="str">
        <f t="shared" si="127"/>
        <v/>
      </c>
    </row>
    <row r="6671" spans="4:8" x14ac:dyDescent="0.25">
      <c r="D6671" s="100"/>
      <c r="G6671" s="19" t="str">
        <f>IFERROR(VLOOKUP($D6671,LISTA!$A$2:$J$9990,8,0),"")</f>
        <v/>
      </c>
      <c r="H6671" s="40" t="str">
        <f t="shared" si="127"/>
        <v/>
      </c>
    </row>
    <row r="6672" spans="4:8" x14ac:dyDescent="0.25">
      <c r="D6672" s="100"/>
      <c r="G6672" s="19" t="str">
        <f>IFERROR(VLOOKUP($D6672,LISTA!$A$2:$J$9990,8,0),"")</f>
        <v/>
      </c>
      <c r="H6672" s="40" t="str">
        <f t="shared" si="127"/>
        <v/>
      </c>
    </row>
    <row r="6673" spans="4:8" x14ac:dyDescent="0.25">
      <c r="D6673" s="100"/>
      <c r="G6673" s="19" t="str">
        <f>IFERROR(VLOOKUP($D6673,LISTA!$A$2:$J$9990,8,0),"")</f>
        <v/>
      </c>
      <c r="H6673" s="40" t="str">
        <f t="shared" si="127"/>
        <v/>
      </c>
    </row>
    <row r="6674" spans="4:8" x14ac:dyDescent="0.25">
      <c r="D6674" s="100"/>
      <c r="G6674" s="19" t="str">
        <f>IFERROR(VLOOKUP($D6674,LISTA!$A$2:$J$9990,8,0),"")</f>
        <v/>
      </c>
      <c r="H6674" s="40" t="str">
        <f t="shared" si="127"/>
        <v/>
      </c>
    </row>
    <row r="6675" spans="4:8" x14ac:dyDescent="0.25">
      <c r="D6675" s="100"/>
      <c r="G6675" s="19" t="str">
        <f>IFERROR(VLOOKUP($D6675,LISTA!$A$2:$J$9990,8,0),"")</f>
        <v/>
      </c>
      <c r="H6675" s="40" t="str">
        <f t="shared" si="127"/>
        <v/>
      </c>
    </row>
    <row r="6676" spans="4:8" x14ac:dyDescent="0.25">
      <c r="D6676" s="100"/>
      <c r="G6676" s="19" t="str">
        <f>IFERROR(VLOOKUP($D6676,LISTA!$A$2:$J$9990,8,0),"")</f>
        <v/>
      </c>
      <c r="H6676" s="40" t="str">
        <f t="shared" si="127"/>
        <v/>
      </c>
    </row>
    <row r="6677" spans="4:8" x14ac:dyDescent="0.25">
      <c r="D6677" s="100"/>
      <c r="G6677" s="19" t="str">
        <f>IFERROR(VLOOKUP($D6677,LISTA!$A$2:$J$9990,8,0),"")</f>
        <v/>
      </c>
      <c r="H6677" s="40" t="str">
        <f t="shared" si="127"/>
        <v/>
      </c>
    </row>
    <row r="6678" spans="4:8" x14ac:dyDescent="0.25">
      <c r="D6678" s="100"/>
      <c r="G6678" s="19" t="str">
        <f>IFERROR(VLOOKUP($D6678,LISTA!$A$2:$J$9990,8,0),"")</f>
        <v/>
      </c>
      <c r="H6678" s="40" t="str">
        <f t="shared" si="127"/>
        <v/>
      </c>
    </row>
    <row r="6679" spans="4:8" x14ac:dyDescent="0.25">
      <c r="D6679" s="100"/>
      <c r="G6679" s="19" t="str">
        <f>IFERROR(VLOOKUP($D6679,LISTA!$A$2:$J$9990,8,0),"")</f>
        <v/>
      </c>
      <c r="H6679" s="40" t="str">
        <f t="shared" si="127"/>
        <v/>
      </c>
    </row>
    <row r="6680" spans="4:8" x14ac:dyDescent="0.25">
      <c r="D6680" s="100"/>
      <c r="G6680" s="19" t="str">
        <f>IFERROR(VLOOKUP($D6680,LISTA!$A$2:$J$9990,8,0),"")</f>
        <v/>
      </c>
      <c r="H6680" s="40" t="str">
        <f t="shared" si="127"/>
        <v/>
      </c>
    </row>
    <row r="6681" spans="4:8" x14ac:dyDescent="0.25">
      <c r="D6681" s="100"/>
      <c r="G6681" s="19" t="str">
        <f>IFERROR(VLOOKUP($D6681,LISTA!$A$2:$J$9990,8,0),"")</f>
        <v/>
      </c>
      <c r="H6681" s="40" t="str">
        <f t="shared" si="127"/>
        <v/>
      </c>
    </row>
    <row r="6682" spans="4:8" x14ac:dyDescent="0.25">
      <c r="D6682" s="100"/>
      <c r="G6682" s="19" t="str">
        <f>IFERROR(VLOOKUP($D6682,LISTA!$A$2:$J$9990,8,0),"")</f>
        <v/>
      </c>
      <c r="H6682" s="40" t="str">
        <f t="shared" si="127"/>
        <v/>
      </c>
    </row>
    <row r="6683" spans="4:8" x14ac:dyDescent="0.25">
      <c r="D6683" s="100"/>
      <c r="G6683" s="19" t="str">
        <f>IFERROR(VLOOKUP($D6683,LISTA!$A$2:$J$9990,8,0),"")</f>
        <v/>
      </c>
      <c r="H6683" s="40" t="str">
        <f t="shared" si="127"/>
        <v/>
      </c>
    </row>
    <row r="6684" spans="4:8" x14ac:dyDescent="0.25">
      <c r="D6684" s="100"/>
      <c r="G6684" s="19" t="str">
        <f>IFERROR(VLOOKUP($D6684,LISTA!$A$2:$J$9990,8,0),"")</f>
        <v/>
      </c>
      <c r="H6684" s="40" t="str">
        <f t="shared" si="127"/>
        <v/>
      </c>
    </row>
    <row r="6685" spans="4:8" x14ac:dyDescent="0.25">
      <c r="D6685" s="100"/>
      <c r="G6685" s="19" t="str">
        <f>IFERROR(VLOOKUP($D6685,LISTA!$A$2:$J$9990,8,0),"")</f>
        <v/>
      </c>
      <c r="H6685" s="40" t="str">
        <f t="shared" si="127"/>
        <v/>
      </c>
    </row>
    <row r="6686" spans="4:8" x14ac:dyDescent="0.25">
      <c r="D6686" s="100"/>
      <c r="G6686" s="19" t="str">
        <f>IFERROR(VLOOKUP($D6686,LISTA!$A$2:$J$9990,8,0),"")</f>
        <v/>
      </c>
      <c r="H6686" s="40" t="str">
        <f t="shared" si="127"/>
        <v/>
      </c>
    </row>
    <row r="6687" spans="4:8" x14ac:dyDescent="0.25">
      <c r="D6687" s="100"/>
      <c r="G6687" s="19" t="str">
        <f>IFERROR(VLOOKUP($D6687,LISTA!$A$2:$J$9990,8,0),"")</f>
        <v/>
      </c>
      <c r="H6687" s="40" t="str">
        <f t="shared" si="127"/>
        <v/>
      </c>
    </row>
    <row r="6688" spans="4:8" x14ac:dyDescent="0.25">
      <c r="D6688" s="100"/>
      <c r="G6688" s="19" t="str">
        <f>IFERROR(VLOOKUP($D6688,LISTA!$A$2:$J$9990,8,0),"")</f>
        <v/>
      </c>
      <c r="H6688" s="40" t="str">
        <f t="shared" si="127"/>
        <v/>
      </c>
    </row>
    <row r="6689" spans="4:8" x14ac:dyDescent="0.25">
      <c r="D6689" s="100"/>
      <c r="G6689" s="19" t="str">
        <f>IFERROR(VLOOKUP($D6689,LISTA!$A$2:$J$9990,8,0),"")</f>
        <v/>
      </c>
      <c r="H6689" s="40" t="str">
        <f t="shared" si="127"/>
        <v/>
      </c>
    </row>
    <row r="6690" spans="4:8" x14ac:dyDescent="0.25">
      <c r="D6690" s="100"/>
      <c r="G6690" s="19" t="str">
        <f>IFERROR(VLOOKUP($D6690,LISTA!$A$2:$J$9990,8,0),"")</f>
        <v/>
      </c>
      <c r="H6690" s="40" t="str">
        <f t="shared" si="127"/>
        <v/>
      </c>
    </row>
    <row r="6691" spans="4:8" x14ac:dyDescent="0.25">
      <c r="D6691" s="100"/>
      <c r="G6691" s="19" t="str">
        <f>IFERROR(VLOOKUP($D6691,LISTA!$A$2:$J$9990,8,0),"")</f>
        <v/>
      </c>
      <c r="H6691" s="40" t="str">
        <f t="shared" si="127"/>
        <v/>
      </c>
    </row>
    <row r="6692" spans="4:8" x14ac:dyDescent="0.25">
      <c r="D6692" s="100"/>
      <c r="G6692" s="19" t="str">
        <f>IFERROR(VLOOKUP($D6692,LISTA!$A$2:$J$9990,8,0),"")</f>
        <v/>
      </c>
      <c r="H6692" s="40" t="str">
        <f t="shared" si="127"/>
        <v/>
      </c>
    </row>
    <row r="6693" spans="4:8" x14ac:dyDescent="0.25">
      <c r="D6693" s="100"/>
      <c r="G6693" s="19" t="str">
        <f>IFERROR(VLOOKUP($D6693,LISTA!$A$2:$J$9990,8,0),"")</f>
        <v/>
      </c>
      <c r="H6693" s="40" t="str">
        <f t="shared" si="127"/>
        <v/>
      </c>
    </row>
    <row r="6694" spans="4:8" x14ac:dyDescent="0.25">
      <c r="D6694" s="100"/>
      <c r="G6694" s="19" t="str">
        <f>IFERROR(VLOOKUP($D6694,LISTA!$A$2:$J$9990,8,0),"")</f>
        <v/>
      </c>
      <c r="H6694" s="40" t="str">
        <f t="shared" si="127"/>
        <v/>
      </c>
    </row>
    <row r="6695" spans="4:8" x14ac:dyDescent="0.25">
      <c r="D6695" s="100"/>
      <c r="G6695" s="19" t="str">
        <f>IFERROR(VLOOKUP($D6695,LISTA!$A$2:$J$9990,8,0),"")</f>
        <v/>
      </c>
      <c r="H6695" s="40" t="str">
        <f t="shared" si="127"/>
        <v/>
      </c>
    </row>
    <row r="6696" spans="4:8" x14ac:dyDescent="0.25">
      <c r="D6696" s="100"/>
      <c r="G6696" s="19" t="str">
        <f>IFERROR(VLOOKUP($D6696,LISTA!$A$2:$J$9990,8,0),"")</f>
        <v/>
      </c>
      <c r="H6696" s="40" t="str">
        <f t="shared" si="127"/>
        <v/>
      </c>
    </row>
    <row r="6697" spans="4:8" x14ac:dyDescent="0.25">
      <c r="D6697" s="100"/>
      <c r="G6697" s="19" t="str">
        <f>IFERROR(VLOOKUP($D6697,LISTA!$A$2:$J$9990,8,0),"")</f>
        <v/>
      </c>
      <c r="H6697" s="40" t="str">
        <f t="shared" si="127"/>
        <v/>
      </c>
    </row>
    <row r="6698" spans="4:8" x14ac:dyDescent="0.25">
      <c r="D6698" s="100"/>
      <c r="G6698" s="19" t="str">
        <f>IFERROR(VLOOKUP($D6698,LISTA!$A$2:$J$9990,8,0),"")</f>
        <v/>
      </c>
      <c r="H6698" s="40" t="str">
        <f t="shared" si="127"/>
        <v/>
      </c>
    </row>
    <row r="6699" spans="4:8" x14ac:dyDescent="0.25">
      <c r="D6699" s="100"/>
      <c r="G6699" s="19" t="str">
        <f>IFERROR(VLOOKUP($D6699,LISTA!$A$2:$J$9990,8,0),"")</f>
        <v/>
      </c>
      <c r="H6699" s="40" t="str">
        <f t="shared" si="127"/>
        <v/>
      </c>
    </row>
    <row r="6700" spans="4:8" x14ac:dyDescent="0.25">
      <c r="D6700" s="100"/>
      <c r="G6700" s="19" t="str">
        <f>IFERROR(VLOOKUP($D6700,LISTA!$A$2:$J$9990,8,0),"")</f>
        <v/>
      </c>
      <c r="H6700" s="40" t="str">
        <f t="shared" si="127"/>
        <v/>
      </c>
    </row>
    <row r="6701" spans="4:8" x14ac:dyDescent="0.25">
      <c r="D6701" s="100"/>
      <c r="G6701" s="19" t="str">
        <f>IFERROR(VLOOKUP($D6701,LISTA!$A$2:$J$9990,8,0),"")</f>
        <v/>
      </c>
      <c r="H6701" s="40" t="str">
        <f t="shared" si="127"/>
        <v/>
      </c>
    </row>
    <row r="6702" spans="4:8" x14ac:dyDescent="0.25">
      <c r="D6702" s="100"/>
      <c r="G6702" s="19" t="str">
        <f>IFERROR(VLOOKUP($D6702,LISTA!$A$2:$J$9990,8,0),"")</f>
        <v/>
      </c>
      <c r="H6702" s="40" t="str">
        <f t="shared" si="127"/>
        <v/>
      </c>
    </row>
    <row r="6703" spans="4:8" x14ac:dyDescent="0.25">
      <c r="D6703" s="100"/>
      <c r="G6703" s="19" t="str">
        <f>IFERROR(VLOOKUP($D6703,LISTA!$A$2:$J$9990,8,0),"")</f>
        <v/>
      </c>
      <c r="H6703" s="40" t="str">
        <f t="shared" si="127"/>
        <v/>
      </c>
    </row>
    <row r="6704" spans="4:8" x14ac:dyDescent="0.25">
      <c r="D6704" s="100"/>
      <c r="G6704" s="19" t="str">
        <f>IFERROR(VLOOKUP($D6704,LISTA!$A$2:$J$9990,8,0),"")</f>
        <v/>
      </c>
      <c r="H6704" s="40" t="str">
        <f t="shared" si="127"/>
        <v/>
      </c>
    </row>
    <row r="6705" spans="4:8" x14ac:dyDescent="0.25">
      <c r="D6705" s="100"/>
      <c r="G6705" s="19" t="str">
        <f>IFERROR(VLOOKUP($D6705,LISTA!$A$2:$J$9990,8,0),"")</f>
        <v/>
      </c>
      <c r="H6705" s="40" t="str">
        <f t="shared" si="127"/>
        <v/>
      </c>
    </row>
    <row r="6706" spans="4:8" x14ac:dyDescent="0.25">
      <c r="D6706" s="100"/>
      <c r="G6706" s="19" t="str">
        <f>IFERROR(VLOOKUP($D6706,LISTA!$A$2:$J$9990,8,0),"")</f>
        <v/>
      </c>
      <c r="H6706" s="40" t="str">
        <f t="shared" si="127"/>
        <v/>
      </c>
    </row>
    <row r="6707" spans="4:8" x14ac:dyDescent="0.25">
      <c r="D6707" s="100"/>
      <c r="G6707" s="19" t="str">
        <f>IFERROR(VLOOKUP($D6707,LISTA!$A$2:$J$9990,8,0),"")</f>
        <v/>
      </c>
      <c r="H6707" s="40" t="str">
        <f t="shared" si="127"/>
        <v/>
      </c>
    </row>
    <row r="6708" spans="4:8" x14ac:dyDescent="0.25">
      <c r="D6708" s="100"/>
      <c r="G6708" s="19" t="str">
        <f>IFERROR(VLOOKUP($D6708,LISTA!$A$2:$J$9990,8,0),"")</f>
        <v/>
      </c>
      <c r="H6708" s="40" t="str">
        <f t="shared" si="127"/>
        <v/>
      </c>
    </row>
    <row r="6709" spans="4:8" x14ac:dyDescent="0.25">
      <c r="D6709" s="100"/>
      <c r="G6709" s="19" t="str">
        <f>IFERROR(VLOOKUP($D6709,LISTA!$A$2:$J$9990,8,0),"")</f>
        <v/>
      </c>
      <c r="H6709" s="40" t="str">
        <f t="shared" si="127"/>
        <v/>
      </c>
    </row>
    <row r="6710" spans="4:8" x14ac:dyDescent="0.25">
      <c r="D6710" s="100"/>
      <c r="G6710" s="19" t="str">
        <f>IFERROR(VLOOKUP($D6710,LISTA!$A$2:$J$9990,8,0),"")</f>
        <v/>
      </c>
      <c r="H6710" s="40" t="str">
        <f t="shared" si="127"/>
        <v/>
      </c>
    </row>
    <row r="6711" spans="4:8" x14ac:dyDescent="0.25">
      <c r="D6711" s="100"/>
      <c r="G6711" s="19" t="str">
        <f>IFERROR(VLOOKUP($D6711,LISTA!$A$2:$J$9990,8,0),"")</f>
        <v/>
      </c>
      <c r="H6711" s="40" t="str">
        <f t="shared" si="127"/>
        <v/>
      </c>
    </row>
    <row r="6712" spans="4:8" x14ac:dyDescent="0.25">
      <c r="D6712" s="100"/>
      <c r="G6712" s="19" t="str">
        <f>IFERROR(VLOOKUP($D6712,LISTA!$A$2:$J$9990,8,0),"")</f>
        <v/>
      </c>
      <c r="H6712" s="40" t="str">
        <f t="shared" si="127"/>
        <v/>
      </c>
    </row>
    <row r="6713" spans="4:8" x14ac:dyDescent="0.25">
      <c r="D6713" s="100"/>
      <c r="G6713" s="19" t="str">
        <f>IFERROR(VLOOKUP($D6713,LISTA!$A$2:$J$9990,8,0),"")</f>
        <v/>
      </c>
      <c r="H6713" s="40" t="str">
        <f t="shared" si="127"/>
        <v/>
      </c>
    </row>
    <row r="6714" spans="4:8" x14ac:dyDescent="0.25">
      <c r="D6714" s="100"/>
      <c r="G6714" s="19" t="str">
        <f>IFERROR(VLOOKUP($D6714,LISTA!$A$2:$J$9990,8,0),"")</f>
        <v/>
      </c>
      <c r="H6714" s="40" t="str">
        <f t="shared" si="127"/>
        <v/>
      </c>
    </row>
    <row r="6715" spans="4:8" x14ac:dyDescent="0.25">
      <c r="D6715" s="100"/>
      <c r="G6715" s="19" t="str">
        <f>IFERROR(VLOOKUP($D6715,LISTA!$A$2:$J$9990,8,0),"")</f>
        <v/>
      </c>
      <c r="H6715" s="40" t="str">
        <f t="shared" si="127"/>
        <v/>
      </c>
    </row>
    <row r="6716" spans="4:8" x14ac:dyDescent="0.25">
      <c r="D6716" s="100"/>
      <c r="G6716" s="19" t="str">
        <f>IFERROR(VLOOKUP($D6716,LISTA!$A$2:$J$9990,8,0),"")</f>
        <v/>
      </c>
      <c r="H6716" s="40" t="str">
        <f t="shared" si="127"/>
        <v/>
      </c>
    </row>
    <row r="6717" spans="4:8" x14ac:dyDescent="0.25">
      <c r="D6717" s="100"/>
      <c r="G6717" s="19" t="str">
        <f>IFERROR(VLOOKUP($D6717,LISTA!$A$2:$J$9990,8,0),"")</f>
        <v/>
      </c>
      <c r="H6717" s="40" t="str">
        <f t="shared" si="127"/>
        <v/>
      </c>
    </row>
    <row r="6718" spans="4:8" x14ac:dyDescent="0.25">
      <c r="D6718" s="100"/>
      <c r="G6718" s="19" t="str">
        <f>IFERROR(VLOOKUP($D6718,LISTA!$A$2:$J$9990,8,0),"")</f>
        <v/>
      </c>
      <c r="H6718" s="40" t="str">
        <f t="shared" si="127"/>
        <v/>
      </c>
    </row>
    <row r="6719" spans="4:8" x14ac:dyDescent="0.25">
      <c r="D6719" s="100"/>
      <c r="G6719" s="19" t="str">
        <f>IFERROR(VLOOKUP($D6719,LISTA!$A$2:$J$9990,8,0),"")</f>
        <v/>
      </c>
      <c r="H6719" s="40" t="str">
        <f t="shared" si="127"/>
        <v/>
      </c>
    </row>
    <row r="6720" spans="4:8" x14ac:dyDescent="0.25">
      <c r="D6720" s="100"/>
      <c r="G6720" s="19" t="str">
        <f>IFERROR(VLOOKUP($D6720,LISTA!$A$2:$J$9990,8,0),"")</f>
        <v/>
      </c>
      <c r="H6720" s="40" t="str">
        <f t="shared" si="127"/>
        <v/>
      </c>
    </row>
    <row r="6721" spans="4:8" x14ac:dyDescent="0.25">
      <c r="D6721" s="100"/>
      <c r="G6721" s="19" t="str">
        <f>IFERROR(VLOOKUP($D6721,LISTA!$A$2:$J$9990,8,0),"")</f>
        <v/>
      </c>
      <c r="H6721" s="40" t="str">
        <f t="shared" si="127"/>
        <v/>
      </c>
    </row>
    <row r="6722" spans="4:8" x14ac:dyDescent="0.25">
      <c r="D6722" s="100"/>
      <c r="G6722" s="19" t="str">
        <f>IFERROR(VLOOKUP($D6722,LISTA!$A$2:$J$9990,8,0),"")</f>
        <v/>
      </c>
      <c r="H6722" s="40" t="str">
        <f t="shared" si="127"/>
        <v/>
      </c>
    </row>
    <row r="6723" spans="4:8" x14ac:dyDescent="0.25">
      <c r="D6723" s="100"/>
      <c r="G6723" s="19" t="str">
        <f>IFERROR(VLOOKUP($D6723,LISTA!$A$2:$J$9990,8,0),"")</f>
        <v/>
      </c>
      <c r="H6723" s="40" t="str">
        <f t="shared" si="127"/>
        <v/>
      </c>
    </row>
    <row r="6724" spans="4:8" x14ac:dyDescent="0.25">
      <c r="D6724" s="100"/>
      <c r="G6724" s="19" t="str">
        <f>IFERROR(VLOOKUP($D6724,LISTA!$A$2:$J$9990,8,0),"")</f>
        <v/>
      </c>
      <c r="H6724" s="40" t="str">
        <f t="shared" si="127"/>
        <v/>
      </c>
    </row>
    <row r="6725" spans="4:8" x14ac:dyDescent="0.25">
      <c r="D6725" s="100"/>
      <c r="G6725" s="19" t="str">
        <f>IFERROR(VLOOKUP($D6725,LISTA!$A$2:$J$9990,8,0),"")</f>
        <v/>
      </c>
      <c r="H6725" s="40" t="str">
        <f t="shared" ref="H6725:H6788" si="128">IF(OR(G6725=$K$10,G6725=$K$11,G6725=$K$14,G6725=$K$15,G6725=$K$16,G6725=$K$17,G6725=$K$18,G6725=$K$19,G6725=$K$20,G6725=$K$21,G6725=$K$22,G6725=$K$23,G6725=$K$24,G6725=$K$25,G6725=$K$26,G6725=$K$27,G6725=$K$28),$K$9,IF(OR(G6725=$K$32,G6725=$K$33),$K$31,IF(OR(G6725=$K$38),$K$37,"")))</f>
        <v/>
      </c>
    </row>
    <row r="6726" spans="4:8" x14ac:dyDescent="0.25">
      <c r="D6726" s="100"/>
      <c r="G6726" s="19" t="str">
        <f>IFERROR(VLOOKUP($D6726,LISTA!$A$2:$J$9990,8,0),"")</f>
        <v/>
      </c>
      <c r="H6726" s="40" t="str">
        <f t="shared" si="128"/>
        <v/>
      </c>
    </row>
    <row r="6727" spans="4:8" x14ac:dyDescent="0.25">
      <c r="D6727" s="100"/>
      <c r="G6727" s="19" t="str">
        <f>IFERROR(VLOOKUP($D6727,LISTA!$A$2:$J$9990,8,0),"")</f>
        <v/>
      </c>
      <c r="H6727" s="40" t="str">
        <f t="shared" si="128"/>
        <v/>
      </c>
    </row>
    <row r="6728" spans="4:8" x14ac:dyDescent="0.25">
      <c r="D6728" s="100"/>
      <c r="G6728" s="19" t="str">
        <f>IFERROR(VLOOKUP($D6728,LISTA!$A$2:$J$9990,8,0),"")</f>
        <v/>
      </c>
      <c r="H6728" s="40" t="str">
        <f t="shared" si="128"/>
        <v/>
      </c>
    </row>
    <row r="6729" spans="4:8" x14ac:dyDescent="0.25">
      <c r="D6729" s="100"/>
      <c r="G6729" s="19" t="str">
        <f>IFERROR(VLOOKUP($D6729,LISTA!$A$2:$J$9990,8,0),"")</f>
        <v/>
      </c>
      <c r="H6729" s="40" t="str">
        <f t="shared" si="128"/>
        <v/>
      </c>
    </row>
    <row r="6730" spans="4:8" x14ac:dyDescent="0.25">
      <c r="D6730" s="100"/>
      <c r="G6730" s="19" t="str">
        <f>IFERROR(VLOOKUP($D6730,LISTA!$A$2:$J$9990,8,0),"")</f>
        <v/>
      </c>
      <c r="H6730" s="40" t="str">
        <f t="shared" si="128"/>
        <v/>
      </c>
    </row>
    <row r="6731" spans="4:8" x14ac:dyDescent="0.25">
      <c r="D6731" s="100"/>
      <c r="G6731" s="19" t="str">
        <f>IFERROR(VLOOKUP($D6731,LISTA!$A$2:$J$9990,8,0),"")</f>
        <v/>
      </c>
      <c r="H6731" s="40" t="str">
        <f t="shared" si="128"/>
        <v/>
      </c>
    </row>
    <row r="6732" spans="4:8" x14ac:dyDescent="0.25">
      <c r="D6732" s="100"/>
      <c r="G6732" s="19" t="str">
        <f>IFERROR(VLOOKUP($D6732,LISTA!$A$2:$J$9990,8,0),"")</f>
        <v/>
      </c>
      <c r="H6732" s="40" t="str">
        <f t="shared" si="128"/>
        <v/>
      </c>
    </row>
    <row r="6733" spans="4:8" x14ac:dyDescent="0.25">
      <c r="D6733" s="100"/>
      <c r="G6733" s="19" t="str">
        <f>IFERROR(VLOOKUP($D6733,LISTA!$A$2:$J$9990,8,0),"")</f>
        <v/>
      </c>
      <c r="H6733" s="40" t="str">
        <f t="shared" si="128"/>
        <v/>
      </c>
    </row>
    <row r="6734" spans="4:8" x14ac:dyDescent="0.25">
      <c r="D6734" s="100"/>
      <c r="G6734" s="19" t="str">
        <f>IFERROR(VLOOKUP($D6734,LISTA!$A$2:$J$9990,8,0),"")</f>
        <v/>
      </c>
      <c r="H6734" s="40" t="str">
        <f t="shared" si="128"/>
        <v/>
      </c>
    </row>
    <row r="6735" spans="4:8" x14ac:dyDescent="0.25">
      <c r="D6735" s="100"/>
      <c r="G6735" s="19" t="str">
        <f>IFERROR(VLOOKUP($D6735,LISTA!$A$2:$J$9990,8,0),"")</f>
        <v/>
      </c>
      <c r="H6735" s="40" t="str">
        <f t="shared" si="128"/>
        <v/>
      </c>
    </row>
    <row r="6736" spans="4:8" x14ac:dyDescent="0.25">
      <c r="D6736" s="100"/>
      <c r="G6736" s="19" t="str">
        <f>IFERROR(VLOOKUP($D6736,LISTA!$A$2:$J$9990,8,0),"")</f>
        <v/>
      </c>
      <c r="H6736" s="40" t="str">
        <f t="shared" si="128"/>
        <v/>
      </c>
    </row>
    <row r="6737" spans="4:8" x14ac:dyDescent="0.25">
      <c r="D6737" s="100"/>
      <c r="G6737" s="19" t="str">
        <f>IFERROR(VLOOKUP($D6737,LISTA!$A$2:$J$9990,8,0),"")</f>
        <v/>
      </c>
      <c r="H6737" s="40" t="str">
        <f t="shared" si="128"/>
        <v/>
      </c>
    </row>
    <row r="6738" spans="4:8" x14ac:dyDescent="0.25">
      <c r="D6738" s="100"/>
      <c r="G6738" s="19" t="str">
        <f>IFERROR(VLOOKUP($D6738,LISTA!$A$2:$J$9990,8,0),"")</f>
        <v/>
      </c>
      <c r="H6738" s="40" t="str">
        <f t="shared" si="128"/>
        <v/>
      </c>
    </row>
    <row r="6739" spans="4:8" x14ac:dyDescent="0.25">
      <c r="D6739" s="100"/>
      <c r="G6739" s="19" t="str">
        <f>IFERROR(VLOOKUP($D6739,LISTA!$A$2:$J$9990,8,0),"")</f>
        <v/>
      </c>
      <c r="H6739" s="40" t="str">
        <f t="shared" si="128"/>
        <v/>
      </c>
    </row>
    <row r="6740" spans="4:8" x14ac:dyDescent="0.25">
      <c r="D6740" s="100"/>
      <c r="G6740" s="19" t="str">
        <f>IFERROR(VLOOKUP($D6740,LISTA!$A$2:$J$9990,8,0),"")</f>
        <v/>
      </c>
      <c r="H6740" s="40" t="str">
        <f t="shared" si="128"/>
        <v/>
      </c>
    </row>
    <row r="6741" spans="4:8" x14ac:dyDescent="0.25">
      <c r="D6741" s="100"/>
      <c r="G6741" s="19" t="str">
        <f>IFERROR(VLOOKUP($D6741,LISTA!$A$2:$J$9990,8,0),"")</f>
        <v/>
      </c>
      <c r="H6741" s="40" t="str">
        <f t="shared" si="128"/>
        <v/>
      </c>
    </row>
    <row r="6742" spans="4:8" x14ac:dyDescent="0.25">
      <c r="D6742" s="100"/>
      <c r="G6742" s="19" t="str">
        <f>IFERROR(VLOOKUP($D6742,LISTA!$A$2:$J$9990,8,0),"")</f>
        <v/>
      </c>
      <c r="H6742" s="40" t="str">
        <f t="shared" si="128"/>
        <v/>
      </c>
    </row>
    <row r="6743" spans="4:8" x14ac:dyDescent="0.25">
      <c r="D6743" s="100"/>
      <c r="G6743" s="19" t="str">
        <f>IFERROR(VLOOKUP($D6743,LISTA!$A$2:$J$9990,8,0),"")</f>
        <v/>
      </c>
      <c r="H6743" s="40" t="str">
        <f t="shared" si="128"/>
        <v/>
      </c>
    </row>
    <row r="6744" spans="4:8" x14ac:dyDescent="0.25">
      <c r="D6744" s="100"/>
      <c r="G6744" s="19" t="str">
        <f>IFERROR(VLOOKUP($D6744,LISTA!$A$2:$J$9990,8,0),"")</f>
        <v/>
      </c>
      <c r="H6744" s="40" t="str">
        <f t="shared" si="128"/>
        <v/>
      </c>
    </row>
    <row r="6745" spans="4:8" x14ac:dyDescent="0.25">
      <c r="D6745" s="100"/>
      <c r="G6745" s="19" t="str">
        <f>IFERROR(VLOOKUP($D6745,LISTA!$A$2:$J$9990,8,0),"")</f>
        <v/>
      </c>
      <c r="H6745" s="40" t="str">
        <f t="shared" si="128"/>
        <v/>
      </c>
    </row>
    <row r="6746" spans="4:8" x14ac:dyDescent="0.25">
      <c r="D6746" s="100"/>
      <c r="G6746" s="19" t="str">
        <f>IFERROR(VLOOKUP($D6746,LISTA!$A$2:$J$9990,8,0),"")</f>
        <v/>
      </c>
      <c r="H6746" s="40" t="str">
        <f t="shared" si="128"/>
        <v/>
      </c>
    </row>
    <row r="6747" spans="4:8" x14ac:dyDescent="0.25">
      <c r="D6747" s="100"/>
      <c r="G6747" s="19" t="str">
        <f>IFERROR(VLOOKUP($D6747,LISTA!$A$2:$J$9990,8,0),"")</f>
        <v/>
      </c>
      <c r="H6747" s="40" t="str">
        <f t="shared" si="128"/>
        <v/>
      </c>
    </row>
    <row r="6748" spans="4:8" x14ac:dyDescent="0.25">
      <c r="D6748" s="100"/>
      <c r="G6748" s="19" t="str">
        <f>IFERROR(VLOOKUP($D6748,LISTA!$A$2:$J$9990,8,0),"")</f>
        <v/>
      </c>
      <c r="H6748" s="40" t="str">
        <f t="shared" si="128"/>
        <v/>
      </c>
    </row>
    <row r="6749" spans="4:8" x14ac:dyDescent="0.25">
      <c r="D6749" s="100"/>
      <c r="G6749" s="19" t="str">
        <f>IFERROR(VLOOKUP($D6749,LISTA!$A$2:$J$9990,8,0),"")</f>
        <v/>
      </c>
      <c r="H6749" s="40" t="str">
        <f t="shared" si="128"/>
        <v/>
      </c>
    </row>
    <row r="6750" spans="4:8" x14ac:dyDescent="0.25">
      <c r="D6750" s="100"/>
      <c r="G6750" s="19" t="str">
        <f>IFERROR(VLOOKUP($D6750,LISTA!$A$2:$J$9990,8,0),"")</f>
        <v/>
      </c>
      <c r="H6750" s="40" t="str">
        <f t="shared" si="128"/>
        <v/>
      </c>
    </row>
    <row r="6751" spans="4:8" x14ac:dyDescent="0.25">
      <c r="D6751" s="100"/>
      <c r="G6751" s="19" t="str">
        <f>IFERROR(VLOOKUP($D6751,LISTA!$A$2:$J$9990,8,0),"")</f>
        <v/>
      </c>
      <c r="H6751" s="40" t="str">
        <f t="shared" si="128"/>
        <v/>
      </c>
    </row>
    <row r="6752" spans="4:8" x14ac:dyDescent="0.25">
      <c r="D6752" s="100"/>
      <c r="G6752" s="19" t="str">
        <f>IFERROR(VLOOKUP($D6752,LISTA!$A$2:$J$9990,8,0),"")</f>
        <v/>
      </c>
      <c r="H6752" s="40" t="str">
        <f t="shared" si="128"/>
        <v/>
      </c>
    </row>
    <row r="6753" spans="4:8" x14ac:dyDescent="0.25">
      <c r="D6753" s="100"/>
      <c r="G6753" s="19" t="str">
        <f>IFERROR(VLOOKUP($D6753,LISTA!$A$2:$J$9990,8,0),"")</f>
        <v/>
      </c>
      <c r="H6753" s="40" t="str">
        <f t="shared" si="128"/>
        <v/>
      </c>
    </row>
    <row r="6754" spans="4:8" x14ac:dyDescent="0.25">
      <c r="D6754" s="100"/>
      <c r="G6754" s="19" t="str">
        <f>IFERROR(VLOOKUP($D6754,LISTA!$A$2:$J$9990,8,0),"")</f>
        <v/>
      </c>
      <c r="H6754" s="40" t="str">
        <f t="shared" si="128"/>
        <v/>
      </c>
    </row>
    <row r="6755" spans="4:8" x14ac:dyDescent="0.25">
      <c r="D6755" s="100"/>
      <c r="G6755" s="19" t="str">
        <f>IFERROR(VLOOKUP($D6755,LISTA!$A$2:$J$9990,8,0),"")</f>
        <v/>
      </c>
      <c r="H6755" s="40" t="str">
        <f t="shared" si="128"/>
        <v/>
      </c>
    </row>
    <row r="6756" spans="4:8" x14ac:dyDescent="0.25">
      <c r="D6756" s="100"/>
      <c r="G6756" s="19" t="str">
        <f>IFERROR(VLOOKUP($D6756,LISTA!$A$2:$J$9990,8,0),"")</f>
        <v/>
      </c>
      <c r="H6756" s="40" t="str">
        <f t="shared" si="128"/>
        <v/>
      </c>
    </row>
    <row r="6757" spans="4:8" x14ac:dyDescent="0.25">
      <c r="D6757" s="100"/>
      <c r="G6757" s="19" t="str">
        <f>IFERROR(VLOOKUP($D6757,LISTA!$A$2:$J$9990,8,0),"")</f>
        <v/>
      </c>
      <c r="H6757" s="40" t="str">
        <f t="shared" si="128"/>
        <v/>
      </c>
    </row>
    <row r="6758" spans="4:8" x14ac:dyDescent="0.25">
      <c r="D6758" s="100"/>
      <c r="G6758" s="19" t="str">
        <f>IFERROR(VLOOKUP($D6758,LISTA!$A$2:$J$9990,8,0),"")</f>
        <v/>
      </c>
      <c r="H6758" s="40" t="str">
        <f t="shared" si="128"/>
        <v/>
      </c>
    </row>
    <row r="6759" spans="4:8" x14ac:dyDescent="0.25">
      <c r="D6759" s="100"/>
      <c r="G6759" s="19" t="str">
        <f>IFERROR(VLOOKUP($D6759,LISTA!$A$2:$J$9990,8,0),"")</f>
        <v/>
      </c>
      <c r="H6759" s="40" t="str">
        <f t="shared" si="128"/>
        <v/>
      </c>
    </row>
    <row r="6760" spans="4:8" x14ac:dyDescent="0.25">
      <c r="D6760" s="100"/>
      <c r="G6760" s="19" t="str">
        <f>IFERROR(VLOOKUP($D6760,LISTA!$A$2:$J$9990,8,0),"")</f>
        <v/>
      </c>
      <c r="H6760" s="40" t="str">
        <f t="shared" si="128"/>
        <v/>
      </c>
    </row>
    <row r="6761" spans="4:8" x14ac:dyDescent="0.25">
      <c r="D6761" s="100"/>
      <c r="G6761" s="19" t="str">
        <f>IFERROR(VLOOKUP($D6761,LISTA!$A$2:$J$9990,8,0),"")</f>
        <v/>
      </c>
      <c r="H6761" s="40" t="str">
        <f t="shared" si="128"/>
        <v/>
      </c>
    </row>
    <row r="6762" spans="4:8" x14ac:dyDescent="0.25">
      <c r="D6762" s="100"/>
      <c r="G6762" s="19" t="str">
        <f>IFERROR(VLOOKUP($D6762,LISTA!$A$2:$J$9990,8,0),"")</f>
        <v/>
      </c>
      <c r="H6762" s="40" t="str">
        <f t="shared" si="128"/>
        <v/>
      </c>
    </row>
    <row r="6763" spans="4:8" x14ac:dyDescent="0.25">
      <c r="D6763" s="100"/>
      <c r="G6763" s="19" t="str">
        <f>IFERROR(VLOOKUP($D6763,LISTA!$A$2:$J$9990,8,0),"")</f>
        <v/>
      </c>
      <c r="H6763" s="40" t="str">
        <f t="shared" si="128"/>
        <v/>
      </c>
    </row>
    <row r="6764" spans="4:8" x14ac:dyDescent="0.25">
      <c r="D6764" s="100"/>
      <c r="G6764" s="19" t="str">
        <f>IFERROR(VLOOKUP($D6764,LISTA!$A$2:$J$9990,8,0),"")</f>
        <v/>
      </c>
      <c r="H6764" s="40" t="str">
        <f t="shared" si="128"/>
        <v/>
      </c>
    </row>
    <row r="6765" spans="4:8" x14ac:dyDescent="0.25">
      <c r="D6765" s="100"/>
      <c r="G6765" s="19" t="str">
        <f>IFERROR(VLOOKUP($D6765,LISTA!$A$2:$J$9990,8,0),"")</f>
        <v/>
      </c>
      <c r="H6765" s="40" t="str">
        <f t="shared" si="128"/>
        <v/>
      </c>
    </row>
    <row r="6766" spans="4:8" x14ac:dyDescent="0.25">
      <c r="D6766" s="100"/>
      <c r="G6766" s="19" t="str">
        <f>IFERROR(VLOOKUP($D6766,LISTA!$A$2:$J$9990,8,0),"")</f>
        <v/>
      </c>
      <c r="H6766" s="40" t="str">
        <f t="shared" si="128"/>
        <v/>
      </c>
    </row>
    <row r="6767" spans="4:8" x14ac:dyDescent="0.25">
      <c r="D6767" s="100"/>
      <c r="G6767" s="19" t="str">
        <f>IFERROR(VLOOKUP($D6767,LISTA!$A$2:$J$9990,8,0),"")</f>
        <v/>
      </c>
      <c r="H6767" s="40" t="str">
        <f t="shared" si="128"/>
        <v/>
      </c>
    </row>
    <row r="6768" spans="4:8" x14ac:dyDescent="0.25">
      <c r="D6768" s="100"/>
      <c r="G6768" s="19" t="str">
        <f>IFERROR(VLOOKUP($D6768,LISTA!$A$2:$J$9990,8,0),"")</f>
        <v/>
      </c>
      <c r="H6768" s="40" t="str">
        <f t="shared" si="128"/>
        <v/>
      </c>
    </row>
    <row r="6769" spans="4:8" x14ac:dyDescent="0.25">
      <c r="D6769" s="100"/>
      <c r="G6769" s="19" t="str">
        <f>IFERROR(VLOOKUP($D6769,LISTA!$A$2:$J$9990,8,0),"")</f>
        <v/>
      </c>
      <c r="H6769" s="40" t="str">
        <f t="shared" si="128"/>
        <v/>
      </c>
    </row>
    <row r="6770" spans="4:8" x14ac:dyDescent="0.25">
      <c r="D6770" s="100"/>
      <c r="G6770" s="19" t="str">
        <f>IFERROR(VLOOKUP($D6770,LISTA!$A$2:$J$9990,8,0),"")</f>
        <v/>
      </c>
      <c r="H6770" s="40" t="str">
        <f t="shared" si="128"/>
        <v/>
      </c>
    </row>
    <row r="6771" spans="4:8" x14ac:dyDescent="0.25">
      <c r="D6771" s="100"/>
      <c r="G6771" s="19" t="str">
        <f>IFERROR(VLOOKUP($D6771,LISTA!$A$2:$J$9990,8,0),"")</f>
        <v/>
      </c>
      <c r="H6771" s="40" t="str">
        <f t="shared" si="128"/>
        <v/>
      </c>
    </row>
    <row r="6772" spans="4:8" x14ac:dyDescent="0.25">
      <c r="D6772" s="100"/>
      <c r="G6772" s="19" t="str">
        <f>IFERROR(VLOOKUP($D6772,LISTA!$A$2:$J$9990,8,0),"")</f>
        <v/>
      </c>
      <c r="H6772" s="40" t="str">
        <f t="shared" si="128"/>
        <v/>
      </c>
    </row>
    <row r="6773" spans="4:8" x14ac:dyDescent="0.25">
      <c r="D6773" s="100"/>
      <c r="G6773" s="19" t="str">
        <f>IFERROR(VLOOKUP($D6773,LISTA!$A$2:$J$9990,8,0),"")</f>
        <v/>
      </c>
      <c r="H6773" s="40" t="str">
        <f t="shared" si="128"/>
        <v/>
      </c>
    </row>
    <row r="6774" spans="4:8" x14ac:dyDescent="0.25">
      <c r="D6774" s="100"/>
      <c r="G6774" s="19" t="str">
        <f>IFERROR(VLOOKUP($D6774,LISTA!$A$2:$J$9990,8,0),"")</f>
        <v/>
      </c>
      <c r="H6774" s="40" t="str">
        <f t="shared" si="128"/>
        <v/>
      </c>
    </row>
    <row r="6775" spans="4:8" x14ac:dyDescent="0.25">
      <c r="D6775" s="100"/>
      <c r="G6775" s="19" t="str">
        <f>IFERROR(VLOOKUP($D6775,LISTA!$A$2:$J$9990,8,0),"")</f>
        <v/>
      </c>
      <c r="H6775" s="40" t="str">
        <f t="shared" si="128"/>
        <v/>
      </c>
    </row>
    <row r="6776" spans="4:8" x14ac:dyDescent="0.25">
      <c r="D6776" s="100"/>
      <c r="G6776" s="19" t="str">
        <f>IFERROR(VLOOKUP($D6776,LISTA!$A$2:$J$9990,8,0),"")</f>
        <v/>
      </c>
      <c r="H6776" s="40" t="str">
        <f t="shared" si="128"/>
        <v/>
      </c>
    </row>
    <row r="6777" spans="4:8" x14ac:dyDescent="0.25">
      <c r="D6777" s="100"/>
      <c r="G6777" s="19" t="str">
        <f>IFERROR(VLOOKUP($D6777,LISTA!$A$2:$J$9990,8,0),"")</f>
        <v/>
      </c>
      <c r="H6777" s="40" t="str">
        <f t="shared" si="128"/>
        <v/>
      </c>
    </row>
    <row r="6778" spans="4:8" x14ac:dyDescent="0.25">
      <c r="D6778" s="100"/>
      <c r="G6778" s="19" t="str">
        <f>IFERROR(VLOOKUP($D6778,LISTA!$A$2:$J$9990,8,0),"")</f>
        <v/>
      </c>
      <c r="H6778" s="40" t="str">
        <f t="shared" si="128"/>
        <v/>
      </c>
    </row>
    <row r="6779" spans="4:8" x14ac:dyDescent="0.25">
      <c r="D6779" s="100"/>
      <c r="G6779" s="19" t="str">
        <f>IFERROR(VLOOKUP($D6779,LISTA!$A$2:$J$9990,8,0),"")</f>
        <v/>
      </c>
      <c r="H6779" s="40" t="str">
        <f t="shared" si="128"/>
        <v/>
      </c>
    </row>
    <row r="6780" spans="4:8" x14ac:dyDescent="0.25">
      <c r="D6780" s="100"/>
      <c r="G6780" s="19" t="str">
        <f>IFERROR(VLOOKUP($D6780,LISTA!$A$2:$J$9990,8,0),"")</f>
        <v/>
      </c>
      <c r="H6780" s="40" t="str">
        <f t="shared" si="128"/>
        <v/>
      </c>
    </row>
    <row r="6781" spans="4:8" x14ac:dyDescent="0.25">
      <c r="D6781" s="100"/>
      <c r="G6781" s="19" t="str">
        <f>IFERROR(VLOOKUP($D6781,LISTA!$A$2:$J$9990,8,0),"")</f>
        <v/>
      </c>
      <c r="H6781" s="40" t="str">
        <f t="shared" si="128"/>
        <v/>
      </c>
    </row>
    <row r="6782" spans="4:8" x14ac:dyDescent="0.25">
      <c r="D6782" s="100"/>
      <c r="G6782" s="19" t="str">
        <f>IFERROR(VLOOKUP($D6782,LISTA!$A$2:$J$9990,8,0),"")</f>
        <v/>
      </c>
      <c r="H6782" s="40" t="str">
        <f t="shared" si="128"/>
        <v/>
      </c>
    </row>
    <row r="6783" spans="4:8" x14ac:dyDescent="0.25">
      <c r="D6783" s="100"/>
      <c r="G6783" s="19" t="str">
        <f>IFERROR(VLOOKUP($D6783,LISTA!$A$2:$J$9990,8,0),"")</f>
        <v/>
      </c>
      <c r="H6783" s="40" t="str">
        <f t="shared" si="128"/>
        <v/>
      </c>
    </row>
    <row r="6784" spans="4:8" x14ac:dyDescent="0.25">
      <c r="D6784" s="100"/>
      <c r="G6784" s="19" t="str">
        <f>IFERROR(VLOOKUP($D6784,LISTA!$A$2:$J$9990,8,0),"")</f>
        <v/>
      </c>
      <c r="H6784" s="40" t="str">
        <f t="shared" si="128"/>
        <v/>
      </c>
    </row>
    <row r="6785" spans="4:8" x14ac:dyDescent="0.25">
      <c r="D6785" s="100"/>
      <c r="G6785" s="19" t="str">
        <f>IFERROR(VLOOKUP($D6785,LISTA!$A$2:$J$9990,8,0),"")</f>
        <v/>
      </c>
      <c r="H6785" s="40" t="str">
        <f t="shared" si="128"/>
        <v/>
      </c>
    </row>
    <row r="6786" spans="4:8" x14ac:dyDescent="0.25">
      <c r="D6786" s="100"/>
      <c r="G6786" s="19" t="str">
        <f>IFERROR(VLOOKUP($D6786,LISTA!$A$2:$J$9990,8,0),"")</f>
        <v/>
      </c>
      <c r="H6786" s="40" t="str">
        <f t="shared" si="128"/>
        <v/>
      </c>
    </row>
    <row r="6787" spans="4:8" x14ac:dyDescent="0.25">
      <c r="D6787" s="100"/>
      <c r="G6787" s="19" t="str">
        <f>IFERROR(VLOOKUP($D6787,LISTA!$A$2:$J$9990,8,0),"")</f>
        <v/>
      </c>
      <c r="H6787" s="40" t="str">
        <f t="shared" si="128"/>
        <v/>
      </c>
    </row>
    <row r="6788" spans="4:8" x14ac:dyDescent="0.25">
      <c r="D6788" s="100"/>
      <c r="G6788" s="19" t="str">
        <f>IFERROR(VLOOKUP($D6788,LISTA!$A$2:$J$9990,8,0),"")</f>
        <v/>
      </c>
      <c r="H6788" s="40" t="str">
        <f t="shared" si="128"/>
        <v/>
      </c>
    </row>
    <row r="6789" spans="4:8" x14ac:dyDescent="0.25">
      <c r="D6789" s="100"/>
      <c r="G6789" s="19" t="str">
        <f>IFERROR(VLOOKUP($D6789,LISTA!$A$2:$J$9990,8,0),"")</f>
        <v/>
      </c>
      <c r="H6789" s="40" t="str">
        <f t="shared" ref="H6789:H6852" si="129">IF(OR(G6789=$K$10,G6789=$K$11,G6789=$K$14,G6789=$K$15,G6789=$K$16,G6789=$K$17,G6789=$K$18,G6789=$K$19,G6789=$K$20,G6789=$K$21,G6789=$K$22,G6789=$K$23,G6789=$K$24,G6789=$K$25,G6789=$K$26,G6789=$K$27,G6789=$K$28),$K$9,IF(OR(G6789=$K$32,G6789=$K$33),$K$31,IF(OR(G6789=$K$38),$K$37,"")))</f>
        <v/>
      </c>
    </row>
    <row r="6790" spans="4:8" x14ac:dyDescent="0.25">
      <c r="D6790" s="100"/>
      <c r="G6790" s="19" t="str">
        <f>IFERROR(VLOOKUP($D6790,LISTA!$A$2:$J$9990,8,0),"")</f>
        <v/>
      </c>
      <c r="H6790" s="40" t="str">
        <f t="shared" si="129"/>
        <v/>
      </c>
    </row>
    <row r="6791" spans="4:8" x14ac:dyDescent="0.25">
      <c r="D6791" s="100"/>
      <c r="G6791" s="19" t="str">
        <f>IFERROR(VLOOKUP($D6791,LISTA!$A$2:$J$9990,8,0),"")</f>
        <v/>
      </c>
      <c r="H6791" s="40" t="str">
        <f t="shared" si="129"/>
        <v/>
      </c>
    </row>
    <row r="6792" spans="4:8" x14ac:dyDescent="0.25">
      <c r="D6792" s="100"/>
      <c r="G6792" s="19" t="str">
        <f>IFERROR(VLOOKUP($D6792,LISTA!$A$2:$J$9990,8,0),"")</f>
        <v/>
      </c>
      <c r="H6792" s="40" t="str">
        <f t="shared" si="129"/>
        <v/>
      </c>
    </row>
    <row r="6793" spans="4:8" x14ac:dyDescent="0.25">
      <c r="D6793" s="100"/>
      <c r="G6793" s="19" t="str">
        <f>IFERROR(VLOOKUP($D6793,LISTA!$A$2:$J$9990,8,0),"")</f>
        <v/>
      </c>
      <c r="H6793" s="40" t="str">
        <f t="shared" si="129"/>
        <v/>
      </c>
    </row>
    <row r="6794" spans="4:8" x14ac:dyDescent="0.25">
      <c r="D6794" s="100"/>
      <c r="G6794" s="19" t="str">
        <f>IFERROR(VLOOKUP($D6794,LISTA!$A$2:$J$9990,8,0),"")</f>
        <v/>
      </c>
      <c r="H6794" s="40" t="str">
        <f t="shared" si="129"/>
        <v/>
      </c>
    </row>
    <row r="6795" spans="4:8" x14ac:dyDescent="0.25">
      <c r="D6795" s="100"/>
      <c r="G6795" s="19" t="str">
        <f>IFERROR(VLOOKUP($D6795,LISTA!$A$2:$J$9990,8,0),"")</f>
        <v/>
      </c>
      <c r="H6795" s="40" t="str">
        <f t="shared" si="129"/>
        <v/>
      </c>
    </row>
    <row r="6796" spans="4:8" x14ac:dyDescent="0.25">
      <c r="D6796" s="100"/>
      <c r="G6796" s="19" t="str">
        <f>IFERROR(VLOOKUP($D6796,LISTA!$A$2:$J$9990,8,0),"")</f>
        <v/>
      </c>
      <c r="H6796" s="40" t="str">
        <f t="shared" si="129"/>
        <v/>
      </c>
    </row>
    <row r="6797" spans="4:8" x14ac:dyDescent="0.25">
      <c r="D6797" s="100"/>
      <c r="G6797" s="19" t="str">
        <f>IFERROR(VLOOKUP($D6797,LISTA!$A$2:$J$9990,8,0),"")</f>
        <v/>
      </c>
      <c r="H6797" s="40" t="str">
        <f t="shared" si="129"/>
        <v/>
      </c>
    </row>
    <row r="6798" spans="4:8" x14ac:dyDescent="0.25">
      <c r="D6798" s="100"/>
      <c r="G6798" s="19" t="str">
        <f>IFERROR(VLOOKUP($D6798,LISTA!$A$2:$J$9990,8,0),"")</f>
        <v/>
      </c>
      <c r="H6798" s="40" t="str">
        <f t="shared" si="129"/>
        <v/>
      </c>
    </row>
    <row r="6799" spans="4:8" x14ac:dyDescent="0.25">
      <c r="D6799" s="100"/>
      <c r="G6799" s="19" t="str">
        <f>IFERROR(VLOOKUP($D6799,LISTA!$A$2:$J$9990,8,0),"")</f>
        <v/>
      </c>
      <c r="H6799" s="40" t="str">
        <f t="shared" si="129"/>
        <v/>
      </c>
    </row>
    <row r="6800" spans="4:8" x14ac:dyDescent="0.25">
      <c r="D6800" s="100"/>
      <c r="G6800" s="19" t="str">
        <f>IFERROR(VLOOKUP($D6800,LISTA!$A$2:$J$9990,8,0),"")</f>
        <v/>
      </c>
      <c r="H6800" s="40" t="str">
        <f t="shared" si="129"/>
        <v/>
      </c>
    </row>
    <row r="6801" spans="4:8" x14ac:dyDescent="0.25">
      <c r="D6801" s="100"/>
      <c r="G6801" s="19" t="str">
        <f>IFERROR(VLOOKUP($D6801,LISTA!$A$2:$J$9990,8,0),"")</f>
        <v/>
      </c>
      <c r="H6801" s="40" t="str">
        <f t="shared" si="129"/>
        <v/>
      </c>
    </row>
    <row r="6802" spans="4:8" x14ac:dyDescent="0.25">
      <c r="D6802" s="100"/>
      <c r="G6802" s="19" t="str">
        <f>IFERROR(VLOOKUP($D6802,LISTA!$A$2:$J$9990,8,0),"")</f>
        <v/>
      </c>
      <c r="H6802" s="40" t="str">
        <f t="shared" si="129"/>
        <v/>
      </c>
    </row>
    <row r="6803" spans="4:8" x14ac:dyDescent="0.25">
      <c r="D6803" s="100"/>
      <c r="G6803" s="19" t="str">
        <f>IFERROR(VLOOKUP($D6803,LISTA!$A$2:$J$9990,8,0),"")</f>
        <v/>
      </c>
      <c r="H6803" s="40" t="str">
        <f t="shared" si="129"/>
        <v/>
      </c>
    </row>
    <row r="6804" spans="4:8" x14ac:dyDescent="0.25">
      <c r="D6804" s="100"/>
      <c r="G6804" s="19" t="str">
        <f>IFERROR(VLOOKUP($D6804,LISTA!$A$2:$J$9990,8,0),"")</f>
        <v/>
      </c>
      <c r="H6804" s="40" t="str">
        <f t="shared" si="129"/>
        <v/>
      </c>
    </row>
    <row r="6805" spans="4:8" x14ac:dyDescent="0.25">
      <c r="D6805" s="100"/>
      <c r="G6805" s="19" t="str">
        <f>IFERROR(VLOOKUP($D6805,LISTA!$A$2:$J$9990,8,0),"")</f>
        <v/>
      </c>
      <c r="H6805" s="40" t="str">
        <f t="shared" si="129"/>
        <v/>
      </c>
    </row>
    <row r="6806" spans="4:8" x14ac:dyDescent="0.25">
      <c r="D6806" s="100"/>
      <c r="G6806" s="19" t="str">
        <f>IFERROR(VLOOKUP($D6806,LISTA!$A$2:$J$9990,8,0),"")</f>
        <v/>
      </c>
      <c r="H6806" s="40" t="str">
        <f t="shared" si="129"/>
        <v/>
      </c>
    </row>
    <row r="6807" spans="4:8" x14ac:dyDescent="0.25">
      <c r="D6807" s="100"/>
      <c r="G6807" s="19" t="str">
        <f>IFERROR(VLOOKUP($D6807,LISTA!$A$2:$J$9990,8,0),"")</f>
        <v/>
      </c>
      <c r="H6807" s="40" t="str">
        <f t="shared" si="129"/>
        <v/>
      </c>
    </row>
    <row r="6808" spans="4:8" x14ac:dyDescent="0.25">
      <c r="D6808" s="100"/>
      <c r="G6808" s="19" t="str">
        <f>IFERROR(VLOOKUP($D6808,LISTA!$A$2:$J$9990,8,0),"")</f>
        <v/>
      </c>
      <c r="H6808" s="40" t="str">
        <f t="shared" si="129"/>
        <v/>
      </c>
    </row>
    <row r="6809" spans="4:8" x14ac:dyDescent="0.25">
      <c r="D6809" s="100"/>
      <c r="G6809" s="19" t="str">
        <f>IFERROR(VLOOKUP($D6809,LISTA!$A$2:$J$9990,8,0),"")</f>
        <v/>
      </c>
      <c r="H6809" s="40" t="str">
        <f t="shared" si="129"/>
        <v/>
      </c>
    </row>
    <row r="6810" spans="4:8" x14ac:dyDescent="0.25">
      <c r="D6810" s="100"/>
      <c r="G6810" s="19" t="str">
        <f>IFERROR(VLOOKUP($D6810,LISTA!$A$2:$J$9990,8,0),"")</f>
        <v/>
      </c>
      <c r="H6810" s="40" t="str">
        <f t="shared" si="129"/>
        <v/>
      </c>
    </row>
    <row r="6811" spans="4:8" x14ac:dyDescent="0.25">
      <c r="D6811" s="100"/>
      <c r="G6811" s="19" t="str">
        <f>IFERROR(VLOOKUP($D6811,LISTA!$A$2:$J$9990,8,0),"")</f>
        <v/>
      </c>
      <c r="H6811" s="40" t="str">
        <f t="shared" si="129"/>
        <v/>
      </c>
    </row>
    <row r="6812" spans="4:8" x14ac:dyDescent="0.25">
      <c r="D6812" s="100"/>
      <c r="G6812" s="19" t="str">
        <f>IFERROR(VLOOKUP($D6812,LISTA!$A$2:$J$9990,8,0),"")</f>
        <v/>
      </c>
      <c r="H6812" s="40" t="str">
        <f t="shared" si="129"/>
        <v/>
      </c>
    </row>
    <row r="6813" spans="4:8" x14ac:dyDescent="0.25">
      <c r="D6813" s="100"/>
      <c r="G6813" s="19" t="str">
        <f>IFERROR(VLOOKUP($D6813,LISTA!$A$2:$J$9990,8,0),"")</f>
        <v/>
      </c>
      <c r="H6813" s="40" t="str">
        <f t="shared" si="129"/>
        <v/>
      </c>
    </row>
    <row r="6814" spans="4:8" x14ac:dyDescent="0.25">
      <c r="D6814" s="100"/>
      <c r="G6814" s="19" t="str">
        <f>IFERROR(VLOOKUP($D6814,LISTA!$A$2:$J$9990,8,0),"")</f>
        <v/>
      </c>
      <c r="H6814" s="40" t="str">
        <f t="shared" si="129"/>
        <v/>
      </c>
    </row>
    <row r="6815" spans="4:8" x14ac:dyDescent="0.25">
      <c r="D6815" s="100"/>
      <c r="G6815" s="19" t="str">
        <f>IFERROR(VLOOKUP($D6815,LISTA!$A$2:$J$9990,8,0),"")</f>
        <v/>
      </c>
      <c r="H6815" s="40" t="str">
        <f t="shared" si="129"/>
        <v/>
      </c>
    </row>
    <row r="6816" spans="4:8" x14ac:dyDescent="0.25">
      <c r="D6816" s="100"/>
      <c r="G6816" s="19" t="str">
        <f>IFERROR(VLOOKUP($D6816,LISTA!$A$2:$J$9990,8,0),"")</f>
        <v/>
      </c>
      <c r="H6816" s="40" t="str">
        <f t="shared" si="129"/>
        <v/>
      </c>
    </row>
    <row r="6817" spans="4:8" x14ac:dyDescent="0.25">
      <c r="D6817" s="100"/>
      <c r="G6817" s="19" t="str">
        <f>IFERROR(VLOOKUP($D6817,LISTA!$A$2:$J$9990,8,0),"")</f>
        <v/>
      </c>
      <c r="H6817" s="40" t="str">
        <f t="shared" si="129"/>
        <v/>
      </c>
    </row>
    <row r="6818" spans="4:8" x14ac:dyDescent="0.25">
      <c r="D6818" s="100"/>
      <c r="G6818" s="19" t="str">
        <f>IFERROR(VLOOKUP($D6818,LISTA!$A$2:$J$9990,8,0),"")</f>
        <v/>
      </c>
      <c r="H6818" s="40" t="str">
        <f t="shared" si="129"/>
        <v/>
      </c>
    </row>
    <row r="6819" spans="4:8" x14ac:dyDescent="0.25">
      <c r="D6819" s="100"/>
      <c r="G6819" s="19" t="str">
        <f>IFERROR(VLOOKUP($D6819,LISTA!$A$2:$J$9990,8,0),"")</f>
        <v/>
      </c>
      <c r="H6819" s="40" t="str">
        <f t="shared" si="129"/>
        <v/>
      </c>
    </row>
    <row r="6820" spans="4:8" x14ac:dyDescent="0.25">
      <c r="D6820" s="100"/>
      <c r="G6820" s="19" t="str">
        <f>IFERROR(VLOOKUP($D6820,LISTA!$A$2:$J$9990,8,0),"")</f>
        <v/>
      </c>
      <c r="H6820" s="40" t="str">
        <f t="shared" si="129"/>
        <v/>
      </c>
    </row>
    <row r="6821" spans="4:8" x14ac:dyDescent="0.25">
      <c r="D6821" s="100"/>
      <c r="G6821" s="19" t="str">
        <f>IFERROR(VLOOKUP($D6821,LISTA!$A$2:$J$9990,8,0),"")</f>
        <v/>
      </c>
      <c r="H6821" s="40" t="str">
        <f t="shared" si="129"/>
        <v/>
      </c>
    </row>
    <row r="6822" spans="4:8" x14ac:dyDescent="0.25">
      <c r="D6822" s="100"/>
      <c r="G6822" s="19" t="str">
        <f>IFERROR(VLOOKUP($D6822,LISTA!$A$2:$J$9990,8,0),"")</f>
        <v/>
      </c>
      <c r="H6822" s="40" t="str">
        <f t="shared" si="129"/>
        <v/>
      </c>
    </row>
    <row r="6823" spans="4:8" x14ac:dyDescent="0.25">
      <c r="D6823" s="100"/>
      <c r="G6823" s="19" t="str">
        <f>IFERROR(VLOOKUP($D6823,LISTA!$A$2:$J$9990,8,0),"")</f>
        <v/>
      </c>
      <c r="H6823" s="40" t="str">
        <f t="shared" si="129"/>
        <v/>
      </c>
    </row>
    <row r="6824" spans="4:8" x14ac:dyDescent="0.25">
      <c r="D6824" s="100"/>
      <c r="G6824" s="19" t="str">
        <f>IFERROR(VLOOKUP($D6824,LISTA!$A$2:$J$9990,8,0),"")</f>
        <v/>
      </c>
      <c r="H6824" s="40" t="str">
        <f t="shared" si="129"/>
        <v/>
      </c>
    </row>
    <row r="6825" spans="4:8" x14ac:dyDescent="0.25">
      <c r="D6825" s="100"/>
      <c r="G6825" s="19" t="str">
        <f>IFERROR(VLOOKUP($D6825,LISTA!$A$2:$J$9990,8,0),"")</f>
        <v/>
      </c>
      <c r="H6825" s="40" t="str">
        <f t="shared" si="129"/>
        <v/>
      </c>
    </row>
    <row r="6826" spans="4:8" x14ac:dyDescent="0.25">
      <c r="D6826" s="100"/>
      <c r="G6826" s="19" t="str">
        <f>IFERROR(VLOOKUP($D6826,LISTA!$A$2:$J$9990,8,0),"")</f>
        <v/>
      </c>
      <c r="H6826" s="40" t="str">
        <f t="shared" si="129"/>
        <v/>
      </c>
    </row>
    <row r="6827" spans="4:8" x14ac:dyDescent="0.25">
      <c r="D6827" s="100"/>
      <c r="G6827" s="19" t="str">
        <f>IFERROR(VLOOKUP($D6827,LISTA!$A$2:$J$9990,8,0),"")</f>
        <v/>
      </c>
      <c r="H6827" s="40" t="str">
        <f t="shared" si="129"/>
        <v/>
      </c>
    </row>
    <row r="6828" spans="4:8" x14ac:dyDescent="0.25">
      <c r="D6828" s="100"/>
      <c r="G6828" s="19" t="str">
        <f>IFERROR(VLOOKUP($D6828,LISTA!$A$2:$J$9990,8,0),"")</f>
        <v/>
      </c>
      <c r="H6828" s="40" t="str">
        <f t="shared" si="129"/>
        <v/>
      </c>
    </row>
    <row r="6829" spans="4:8" x14ac:dyDescent="0.25">
      <c r="D6829" s="100"/>
      <c r="G6829" s="19" t="str">
        <f>IFERROR(VLOOKUP($D6829,LISTA!$A$2:$J$9990,8,0),"")</f>
        <v/>
      </c>
      <c r="H6829" s="40" t="str">
        <f t="shared" si="129"/>
        <v/>
      </c>
    </row>
    <row r="6830" spans="4:8" x14ac:dyDescent="0.25">
      <c r="D6830" s="100"/>
      <c r="G6830" s="19" t="str">
        <f>IFERROR(VLOOKUP($D6830,LISTA!$A$2:$J$9990,8,0),"")</f>
        <v/>
      </c>
      <c r="H6830" s="40" t="str">
        <f t="shared" si="129"/>
        <v/>
      </c>
    </row>
    <row r="6831" spans="4:8" x14ac:dyDescent="0.25">
      <c r="D6831" s="100"/>
      <c r="G6831" s="19" t="str">
        <f>IFERROR(VLOOKUP($D6831,LISTA!$A$2:$J$9990,8,0),"")</f>
        <v/>
      </c>
      <c r="H6831" s="40" t="str">
        <f t="shared" si="129"/>
        <v/>
      </c>
    </row>
    <row r="6832" spans="4:8" x14ac:dyDescent="0.25">
      <c r="D6832" s="100"/>
      <c r="G6832" s="19" t="str">
        <f>IFERROR(VLOOKUP($D6832,LISTA!$A$2:$J$9990,8,0),"")</f>
        <v/>
      </c>
      <c r="H6832" s="40" t="str">
        <f t="shared" si="129"/>
        <v/>
      </c>
    </row>
    <row r="6833" spans="4:8" x14ac:dyDescent="0.25">
      <c r="D6833" s="100"/>
      <c r="G6833" s="19" t="str">
        <f>IFERROR(VLOOKUP($D6833,LISTA!$A$2:$J$9990,8,0),"")</f>
        <v/>
      </c>
      <c r="H6833" s="40" t="str">
        <f t="shared" si="129"/>
        <v/>
      </c>
    </row>
    <row r="6834" spans="4:8" x14ac:dyDescent="0.25">
      <c r="D6834" s="100"/>
      <c r="G6834" s="19" t="str">
        <f>IFERROR(VLOOKUP($D6834,LISTA!$A$2:$J$9990,8,0),"")</f>
        <v/>
      </c>
      <c r="H6834" s="40" t="str">
        <f t="shared" si="129"/>
        <v/>
      </c>
    </row>
    <row r="6835" spans="4:8" x14ac:dyDescent="0.25">
      <c r="D6835" s="100"/>
      <c r="G6835" s="19" t="str">
        <f>IFERROR(VLOOKUP($D6835,LISTA!$A$2:$J$9990,8,0),"")</f>
        <v/>
      </c>
      <c r="H6835" s="40" t="str">
        <f t="shared" si="129"/>
        <v/>
      </c>
    </row>
    <row r="6836" spans="4:8" x14ac:dyDescent="0.25">
      <c r="D6836" s="100"/>
      <c r="G6836" s="19" t="str">
        <f>IFERROR(VLOOKUP($D6836,LISTA!$A$2:$J$9990,8,0),"")</f>
        <v/>
      </c>
      <c r="H6836" s="40" t="str">
        <f t="shared" si="129"/>
        <v/>
      </c>
    </row>
    <row r="6837" spans="4:8" x14ac:dyDescent="0.25">
      <c r="D6837" s="100"/>
      <c r="G6837" s="19" t="str">
        <f>IFERROR(VLOOKUP($D6837,LISTA!$A$2:$J$9990,8,0),"")</f>
        <v/>
      </c>
      <c r="H6837" s="40" t="str">
        <f t="shared" si="129"/>
        <v/>
      </c>
    </row>
    <row r="6838" spans="4:8" x14ac:dyDescent="0.25">
      <c r="D6838" s="100"/>
      <c r="G6838" s="19" t="str">
        <f>IFERROR(VLOOKUP($D6838,LISTA!$A$2:$J$9990,8,0),"")</f>
        <v/>
      </c>
      <c r="H6838" s="40" t="str">
        <f t="shared" si="129"/>
        <v/>
      </c>
    </row>
    <row r="6839" spans="4:8" x14ac:dyDescent="0.25">
      <c r="D6839" s="100"/>
      <c r="G6839" s="19" t="str">
        <f>IFERROR(VLOOKUP($D6839,LISTA!$A$2:$J$9990,8,0),"")</f>
        <v/>
      </c>
      <c r="H6839" s="40" t="str">
        <f t="shared" si="129"/>
        <v/>
      </c>
    </row>
    <row r="6840" spans="4:8" x14ac:dyDescent="0.25">
      <c r="D6840" s="100"/>
      <c r="G6840" s="19" t="str">
        <f>IFERROR(VLOOKUP($D6840,LISTA!$A$2:$J$9990,8,0),"")</f>
        <v/>
      </c>
      <c r="H6840" s="40" t="str">
        <f t="shared" si="129"/>
        <v/>
      </c>
    </row>
    <row r="6841" spans="4:8" x14ac:dyDescent="0.25">
      <c r="D6841" s="100"/>
      <c r="G6841" s="19" t="str">
        <f>IFERROR(VLOOKUP($D6841,LISTA!$A$2:$J$9990,8,0),"")</f>
        <v/>
      </c>
      <c r="H6841" s="40" t="str">
        <f t="shared" si="129"/>
        <v/>
      </c>
    </row>
    <row r="6842" spans="4:8" x14ac:dyDescent="0.25">
      <c r="D6842" s="100"/>
      <c r="G6842" s="19" t="str">
        <f>IFERROR(VLOOKUP($D6842,LISTA!$A$2:$J$9990,8,0),"")</f>
        <v/>
      </c>
      <c r="H6842" s="40" t="str">
        <f t="shared" si="129"/>
        <v/>
      </c>
    </row>
    <row r="6843" spans="4:8" x14ac:dyDescent="0.25">
      <c r="D6843" s="100"/>
      <c r="G6843" s="19" t="str">
        <f>IFERROR(VLOOKUP($D6843,LISTA!$A$2:$J$9990,8,0),"")</f>
        <v/>
      </c>
      <c r="H6843" s="40" t="str">
        <f t="shared" si="129"/>
        <v/>
      </c>
    </row>
    <row r="6844" spans="4:8" x14ac:dyDescent="0.25">
      <c r="D6844" s="100"/>
      <c r="G6844" s="19" t="str">
        <f>IFERROR(VLOOKUP($D6844,LISTA!$A$2:$J$9990,8,0),"")</f>
        <v/>
      </c>
      <c r="H6844" s="40" t="str">
        <f t="shared" si="129"/>
        <v/>
      </c>
    </row>
    <row r="6845" spans="4:8" x14ac:dyDescent="0.25">
      <c r="D6845" s="100"/>
      <c r="G6845" s="19" t="str">
        <f>IFERROR(VLOOKUP($D6845,LISTA!$A$2:$J$9990,8,0),"")</f>
        <v/>
      </c>
      <c r="H6845" s="40" t="str">
        <f t="shared" si="129"/>
        <v/>
      </c>
    </row>
    <row r="6846" spans="4:8" x14ac:dyDescent="0.25">
      <c r="D6846" s="100"/>
      <c r="G6846" s="19" t="str">
        <f>IFERROR(VLOOKUP($D6846,LISTA!$A$2:$J$9990,8,0),"")</f>
        <v/>
      </c>
      <c r="H6846" s="40" t="str">
        <f t="shared" si="129"/>
        <v/>
      </c>
    </row>
    <row r="6847" spans="4:8" x14ac:dyDescent="0.25">
      <c r="D6847" s="100"/>
      <c r="G6847" s="19" t="str">
        <f>IFERROR(VLOOKUP($D6847,LISTA!$A$2:$J$9990,8,0),"")</f>
        <v/>
      </c>
      <c r="H6847" s="40" t="str">
        <f t="shared" si="129"/>
        <v/>
      </c>
    </row>
    <row r="6848" spans="4:8" x14ac:dyDescent="0.25">
      <c r="D6848" s="100"/>
      <c r="G6848" s="19" t="str">
        <f>IFERROR(VLOOKUP($D6848,LISTA!$A$2:$J$9990,8,0),"")</f>
        <v/>
      </c>
      <c r="H6848" s="40" t="str">
        <f t="shared" si="129"/>
        <v/>
      </c>
    </row>
    <row r="6849" spans="4:8" x14ac:dyDescent="0.25">
      <c r="D6849" s="100"/>
      <c r="G6849" s="19" t="str">
        <f>IFERROR(VLOOKUP($D6849,LISTA!$A$2:$J$9990,8,0),"")</f>
        <v/>
      </c>
      <c r="H6849" s="40" t="str">
        <f t="shared" si="129"/>
        <v/>
      </c>
    </row>
    <row r="6850" spans="4:8" x14ac:dyDescent="0.25">
      <c r="D6850" s="100"/>
      <c r="G6850" s="19" t="str">
        <f>IFERROR(VLOOKUP($D6850,LISTA!$A$2:$J$9990,8,0),"")</f>
        <v/>
      </c>
      <c r="H6850" s="40" t="str">
        <f t="shared" si="129"/>
        <v/>
      </c>
    </row>
    <row r="6851" spans="4:8" x14ac:dyDescent="0.25">
      <c r="D6851" s="100"/>
      <c r="G6851" s="19" t="str">
        <f>IFERROR(VLOOKUP($D6851,LISTA!$A$2:$J$9990,8,0),"")</f>
        <v/>
      </c>
      <c r="H6851" s="40" t="str">
        <f t="shared" si="129"/>
        <v/>
      </c>
    </row>
    <row r="6852" spans="4:8" x14ac:dyDescent="0.25">
      <c r="D6852" s="100"/>
      <c r="G6852" s="19" t="str">
        <f>IFERROR(VLOOKUP($D6852,LISTA!$A$2:$J$9990,8,0),"")</f>
        <v/>
      </c>
      <c r="H6852" s="40" t="str">
        <f t="shared" si="129"/>
        <v/>
      </c>
    </row>
    <row r="6853" spans="4:8" x14ac:dyDescent="0.25">
      <c r="D6853" s="100"/>
      <c r="G6853" s="19" t="str">
        <f>IFERROR(VLOOKUP($D6853,LISTA!$A$2:$J$9990,8,0),"")</f>
        <v/>
      </c>
      <c r="H6853" s="40" t="str">
        <f t="shared" ref="H6853:H6916" si="130">IF(OR(G6853=$K$10,G6853=$K$11,G6853=$K$14,G6853=$K$15,G6853=$K$16,G6853=$K$17,G6853=$K$18,G6853=$K$19,G6853=$K$20,G6853=$K$21,G6853=$K$22,G6853=$K$23,G6853=$K$24,G6853=$K$25,G6853=$K$26,G6853=$K$27,G6853=$K$28),$K$9,IF(OR(G6853=$K$32,G6853=$K$33),$K$31,IF(OR(G6853=$K$38),$K$37,"")))</f>
        <v/>
      </c>
    </row>
    <row r="6854" spans="4:8" x14ac:dyDescent="0.25">
      <c r="D6854" s="100"/>
      <c r="G6854" s="19" t="str">
        <f>IFERROR(VLOOKUP($D6854,LISTA!$A$2:$J$9990,8,0),"")</f>
        <v/>
      </c>
      <c r="H6854" s="40" t="str">
        <f t="shared" si="130"/>
        <v/>
      </c>
    </row>
    <row r="6855" spans="4:8" x14ac:dyDescent="0.25">
      <c r="D6855" s="100"/>
      <c r="G6855" s="19" t="str">
        <f>IFERROR(VLOOKUP($D6855,LISTA!$A$2:$J$9990,8,0),"")</f>
        <v/>
      </c>
      <c r="H6855" s="40" t="str">
        <f t="shared" si="130"/>
        <v/>
      </c>
    </row>
    <row r="6856" spans="4:8" x14ac:dyDescent="0.25">
      <c r="D6856" s="100"/>
      <c r="G6856" s="19" t="str">
        <f>IFERROR(VLOOKUP($D6856,LISTA!$A$2:$J$9990,8,0),"")</f>
        <v/>
      </c>
      <c r="H6856" s="40" t="str">
        <f t="shared" si="130"/>
        <v/>
      </c>
    </row>
    <row r="6857" spans="4:8" x14ac:dyDescent="0.25">
      <c r="D6857" s="100"/>
      <c r="G6857" s="19" t="str">
        <f>IFERROR(VLOOKUP($D6857,LISTA!$A$2:$J$9990,8,0),"")</f>
        <v/>
      </c>
      <c r="H6857" s="40" t="str">
        <f t="shared" si="130"/>
        <v/>
      </c>
    </row>
    <row r="6858" spans="4:8" x14ac:dyDescent="0.25">
      <c r="D6858" s="100"/>
      <c r="G6858" s="19" t="str">
        <f>IFERROR(VLOOKUP($D6858,LISTA!$A$2:$J$9990,8,0),"")</f>
        <v/>
      </c>
      <c r="H6858" s="40" t="str">
        <f t="shared" si="130"/>
        <v/>
      </c>
    </row>
    <row r="6859" spans="4:8" x14ac:dyDescent="0.25">
      <c r="D6859" s="100"/>
      <c r="G6859" s="19" t="str">
        <f>IFERROR(VLOOKUP($D6859,LISTA!$A$2:$J$9990,8,0),"")</f>
        <v/>
      </c>
      <c r="H6859" s="40" t="str">
        <f t="shared" si="130"/>
        <v/>
      </c>
    </row>
    <row r="6860" spans="4:8" x14ac:dyDescent="0.25">
      <c r="D6860" s="100"/>
      <c r="G6860" s="19" t="str">
        <f>IFERROR(VLOOKUP($D6860,LISTA!$A$2:$J$9990,8,0),"")</f>
        <v/>
      </c>
      <c r="H6860" s="40" t="str">
        <f t="shared" si="130"/>
        <v/>
      </c>
    </row>
    <row r="6861" spans="4:8" x14ac:dyDescent="0.25">
      <c r="D6861" s="100"/>
      <c r="G6861" s="19" t="str">
        <f>IFERROR(VLOOKUP($D6861,LISTA!$A$2:$J$9990,8,0),"")</f>
        <v/>
      </c>
      <c r="H6861" s="40" t="str">
        <f t="shared" si="130"/>
        <v/>
      </c>
    </row>
    <row r="6862" spans="4:8" x14ac:dyDescent="0.25">
      <c r="D6862" s="100"/>
      <c r="G6862" s="19" t="str">
        <f>IFERROR(VLOOKUP($D6862,LISTA!$A$2:$J$9990,8,0),"")</f>
        <v/>
      </c>
      <c r="H6862" s="40" t="str">
        <f t="shared" si="130"/>
        <v/>
      </c>
    </row>
    <row r="6863" spans="4:8" x14ac:dyDescent="0.25">
      <c r="D6863" s="100"/>
      <c r="G6863" s="19" t="str">
        <f>IFERROR(VLOOKUP($D6863,LISTA!$A$2:$J$9990,8,0),"")</f>
        <v/>
      </c>
      <c r="H6863" s="40" t="str">
        <f t="shared" si="130"/>
        <v/>
      </c>
    </row>
    <row r="6864" spans="4:8" x14ac:dyDescent="0.25">
      <c r="D6864" s="100"/>
      <c r="G6864" s="19" t="str">
        <f>IFERROR(VLOOKUP($D6864,LISTA!$A$2:$J$9990,8,0),"")</f>
        <v/>
      </c>
      <c r="H6864" s="40" t="str">
        <f t="shared" si="130"/>
        <v/>
      </c>
    </row>
    <row r="6865" spans="4:8" x14ac:dyDescent="0.25">
      <c r="D6865" s="100"/>
      <c r="G6865" s="19" t="str">
        <f>IFERROR(VLOOKUP($D6865,LISTA!$A$2:$J$9990,8,0),"")</f>
        <v/>
      </c>
      <c r="H6865" s="40" t="str">
        <f t="shared" si="130"/>
        <v/>
      </c>
    </row>
    <row r="6866" spans="4:8" x14ac:dyDescent="0.25">
      <c r="D6866" s="100"/>
      <c r="G6866" s="19" t="str">
        <f>IFERROR(VLOOKUP($D6866,LISTA!$A$2:$J$9990,8,0),"")</f>
        <v/>
      </c>
      <c r="H6866" s="40" t="str">
        <f t="shared" si="130"/>
        <v/>
      </c>
    </row>
    <row r="6867" spans="4:8" x14ac:dyDescent="0.25">
      <c r="D6867" s="100"/>
      <c r="G6867" s="19" t="str">
        <f>IFERROR(VLOOKUP($D6867,LISTA!$A$2:$J$9990,8,0),"")</f>
        <v/>
      </c>
      <c r="H6867" s="40" t="str">
        <f t="shared" si="130"/>
        <v/>
      </c>
    </row>
    <row r="6868" spans="4:8" x14ac:dyDescent="0.25">
      <c r="D6868" s="100"/>
      <c r="G6868" s="19" t="str">
        <f>IFERROR(VLOOKUP($D6868,LISTA!$A$2:$J$9990,8,0),"")</f>
        <v/>
      </c>
      <c r="H6868" s="40" t="str">
        <f t="shared" si="130"/>
        <v/>
      </c>
    </row>
    <row r="6869" spans="4:8" x14ac:dyDescent="0.25">
      <c r="D6869" s="100"/>
      <c r="G6869" s="19" t="str">
        <f>IFERROR(VLOOKUP($D6869,LISTA!$A$2:$J$9990,8,0),"")</f>
        <v/>
      </c>
      <c r="H6869" s="40" t="str">
        <f t="shared" si="130"/>
        <v/>
      </c>
    </row>
    <row r="6870" spans="4:8" x14ac:dyDescent="0.25">
      <c r="D6870" s="100"/>
      <c r="G6870" s="19" t="str">
        <f>IFERROR(VLOOKUP($D6870,LISTA!$A$2:$J$9990,8,0),"")</f>
        <v/>
      </c>
      <c r="H6870" s="40" t="str">
        <f t="shared" si="130"/>
        <v/>
      </c>
    </row>
    <row r="6871" spans="4:8" x14ac:dyDescent="0.25">
      <c r="D6871" s="100"/>
      <c r="G6871" s="19" t="str">
        <f>IFERROR(VLOOKUP($D6871,LISTA!$A$2:$J$9990,8,0),"")</f>
        <v/>
      </c>
      <c r="H6871" s="40" t="str">
        <f t="shared" si="130"/>
        <v/>
      </c>
    </row>
    <row r="6872" spans="4:8" x14ac:dyDescent="0.25">
      <c r="D6872" s="100"/>
      <c r="G6872" s="19" t="str">
        <f>IFERROR(VLOOKUP($D6872,LISTA!$A$2:$J$9990,8,0),"")</f>
        <v/>
      </c>
      <c r="H6872" s="40" t="str">
        <f t="shared" si="130"/>
        <v/>
      </c>
    </row>
    <row r="6873" spans="4:8" x14ac:dyDescent="0.25">
      <c r="D6873" s="100"/>
      <c r="G6873" s="19" t="str">
        <f>IFERROR(VLOOKUP($D6873,LISTA!$A$2:$J$9990,8,0),"")</f>
        <v/>
      </c>
      <c r="H6873" s="40" t="str">
        <f t="shared" si="130"/>
        <v/>
      </c>
    </row>
    <row r="6874" spans="4:8" x14ac:dyDescent="0.25">
      <c r="D6874" s="100"/>
      <c r="G6874" s="19" t="str">
        <f>IFERROR(VLOOKUP($D6874,LISTA!$A$2:$J$9990,8,0),"")</f>
        <v/>
      </c>
      <c r="H6874" s="40" t="str">
        <f t="shared" si="130"/>
        <v/>
      </c>
    </row>
    <row r="6875" spans="4:8" x14ac:dyDescent="0.25">
      <c r="D6875" s="100"/>
      <c r="G6875" s="19" t="str">
        <f>IFERROR(VLOOKUP($D6875,LISTA!$A$2:$J$9990,8,0),"")</f>
        <v/>
      </c>
      <c r="H6875" s="40" t="str">
        <f t="shared" si="130"/>
        <v/>
      </c>
    </row>
    <row r="6876" spans="4:8" x14ac:dyDescent="0.25">
      <c r="D6876" s="100"/>
      <c r="G6876" s="19" t="str">
        <f>IFERROR(VLOOKUP($D6876,LISTA!$A$2:$J$9990,8,0),"")</f>
        <v/>
      </c>
      <c r="H6876" s="40" t="str">
        <f t="shared" si="130"/>
        <v/>
      </c>
    </row>
    <row r="6877" spans="4:8" x14ac:dyDescent="0.25">
      <c r="D6877" s="100"/>
      <c r="G6877" s="19" t="str">
        <f>IFERROR(VLOOKUP($D6877,LISTA!$A$2:$J$9990,8,0),"")</f>
        <v/>
      </c>
      <c r="H6877" s="40" t="str">
        <f t="shared" si="130"/>
        <v/>
      </c>
    </row>
    <row r="6878" spans="4:8" x14ac:dyDescent="0.25">
      <c r="D6878" s="100"/>
      <c r="G6878" s="19" t="str">
        <f>IFERROR(VLOOKUP($D6878,LISTA!$A$2:$J$9990,8,0),"")</f>
        <v/>
      </c>
      <c r="H6878" s="40" t="str">
        <f t="shared" si="130"/>
        <v/>
      </c>
    </row>
    <row r="6879" spans="4:8" x14ac:dyDescent="0.25">
      <c r="D6879" s="100"/>
      <c r="G6879" s="19" t="str">
        <f>IFERROR(VLOOKUP($D6879,LISTA!$A$2:$J$9990,8,0),"")</f>
        <v/>
      </c>
      <c r="H6879" s="40" t="str">
        <f t="shared" si="130"/>
        <v/>
      </c>
    </row>
    <row r="6880" spans="4:8" x14ac:dyDescent="0.25">
      <c r="D6880" s="100"/>
      <c r="G6880" s="19" t="str">
        <f>IFERROR(VLOOKUP($D6880,LISTA!$A$2:$J$9990,8,0),"")</f>
        <v/>
      </c>
      <c r="H6880" s="40" t="str">
        <f t="shared" si="130"/>
        <v/>
      </c>
    </row>
    <row r="6881" spans="4:8" x14ac:dyDescent="0.25">
      <c r="D6881" s="100"/>
      <c r="G6881" s="19" t="str">
        <f>IFERROR(VLOOKUP($D6881,LISTA!$A$2:$J$9990,8,0),"")</f>
        <v/>
      </c>
      <c r="H6881" s="40" t="str">
        <f t="shared" si="130"/>
        <v/>
      </c>
    </row>
    <row r="6882" spans="4:8" x14ac:dyDescent="0.25">
      <c r="D6882" s="100"/>
      <c r="G6882" s="19" t="str">
        <f>IFERROR(VLOOKUP($D6882,LISTA!$A$2:$J$9990,8,0),"")</f>
        <v/>
      </c>
      <c r="H6882" s="40" t="str">
        <f t="shared" si="130"/>
        <v/>
      </c>
    </row>
    <row r="6883" spans="4:8" x14ac:dyDescent="0.25">
      <c r="D6883" s="100"/>
      <c r="G6883" s="19" t="str">
        <f>IFERROR(VLOOKUP($D6883,LISTA!$A$2:$J$9990,8,0),"")</f>
        <v/>
      </c>
      <c r="H6883" s="40" t="str">
        <f t="shared" si="130"/>
        <v/>
      </c>
    </row>
    <row r="6884" spans="4:8" x14ac:dyDescent="0.25">
      <c r="D6884" s="100"/>
      <c r="G6884" s="19" t="str">
        <f>IFERROR(VLOOKUP($D6884,LISTA!$A$2:$J$9990,8,0),"")</f>
        <v/>
      </c>
      <c r="H6884" s="40" t="str">
        <f t="shared" si="130"/>
        <v/>
      </c>
    </row>
    <row r="6885" spans="4:8" x14ac:dyDescent="0.25">
      <c r="D6885" s="100"/>
      <c r="G6885" s="19" t="str">
        <f>IFERROR(VLOOKUP($D6885,LISTA!$A$2:$J$9990,8,0),"")</f>
        <v/>
      </c>
      <c r="H6885" s="40" t="str">
        <f t="shared" si="130"/>
        <v/>
      </c>
    </row>
    <row r="6886" spans="4:8" x14ac:dyDescent="0.25">
      <c r="D6886" s="100"/>
      <c r="G6886" s="19" t="str">
        <f>IFERROR(VLOOKUP($D6886,LISTA!$A$2:$J$9990,8,0),"")</f>
        <v/>
      </c>
      <c r="H6886" s="40" t="str">
        <f t="shared" si="130"/>
        <v/>
      </c>
    </row>
    <row r="6887" spans="4:8" x14ac:dyDescent="0.25">
      <c r="D6887" s="100"/>
      <c r="G6887" s="19" t="str">
        <f>IFERROR(VLOOKUP($D6887,LISTA!$A$2:$J$9990,8,0),"")</f>
        <v/>
      </c>
      <c r="H6887" s="40" t="str">
        <f t="shared" si="130"/>
        <v/>
      </c>
    </row>
    <row r="6888" spans="4:8" x14ac:dyDescent="0.25">
      <c r="D6888" s="100"/>
      <c r="G6888" s="19" t="str">
        <f>IFERROR(VLOOKUP($D6888,LISTA!$A$2:$J$9990,8,0),"")</f>
        <v/>
      </c>
      <c r="H6888" s="40" t="str">
        <f t="shared" si="130"/>
        <v/>
      </c>
    </row>
    <row r="6889" spans="4:8" x14ac:dyDescent="0.25">
      <c r="D6889" s="100"/>
      <c r="G6889" s="19" t="str">
        <f>IFERROR(VLOOKUP($D6889,LISTA!$A$2:$J$9990,8,0),"")</f>
        <v/>
      </c>
      <c r="H6889" s="40" t="str">
        <f t="shared" si="130"/>
        <v/>
      </c>
    </row>
    <row r="6890" spans="4:8" x14ac:dyDescent="0.25">
      <c r="D6890" s="100"/>
      <c r="G6890" s="19" t="str">
        <f>IFERROR(VLOOKUP($D6890,LISTA!$A$2:$J$9990,8,0),"")</f>
        <v/>
      </c>
      <c r="H6890" s="40" t="str">
        <f t="shared" si="130"/>
        <v/>
      </c>
    </row>
    <row r="6891" spans="4:8" x14ac:dyDescent="0.25">
      <c r="D6891" s="100"/>
      <c r="G6891" s="19" t="str">
        <f>IFERROR(VLOOKUP($D6891,LISTA!$A$2:$J$9990,8,0),"")</f>
        <v/>
      </c>
      <c r="H6891" s="40" t="str">
        <f t="shared" si="130"/>
        <v/>
      </c>
    </row>
    <row r="6892" spans="4:8" x14ac:dyDescent="0.25">
      <c r="D6892" s="100"/>
      <c r="G6892" s="19" t="str">
        <f>IFERROR(VLOOKUP($D6892,LISTA!$A$2:$J$9990,8,0),"")</f>
        <v/>
      </c>
      <c r="H6892" s="40" t="str">
        <f t="shared" si="130"/>
        <v/>
      </c>
    </row>
    <row r="6893" spans="4:8" x14ac:dyDescent="0.25">
      <c r="D6893" s="100"/>
      <c r="G6893" s="19" t="str">
        <f>IFERROR(VLOOKUP($D6893,LISTA!$A$2:$J$9990,8,0),"")</f>
        <v/>
      </c>
      <c r="H6893" s="40" t="str">
        <f t="shared" si="130"/>
        <v/>
      </c>
    </row>
    <row r="6894" spans="4:8" x14ac:dyDescent="0.25">
      <c r="D6894" s="100"/>
      <c r="G6894" s="19" t="str">
        <f>IFERROR(VLOOKUP($D6894,LISTA!$A$2:$J$9990,8,0),"")</f>
        <v/>
      </c>
      <c r="H6894" s="40" t="str">
        <f t="shared" si="130"/>
        <v/>
      </c>
    </row>
    <row r="6895" spans="4:8" x14ac:dyDescent="0.25">
      <c r="D6895" s="100"/>
      <c r="G6895" s="19" t="str">
        <f>IFERROR(VLOOKUP($D6895,LISTA!$A$2:$J$9990,8,0),"")</f>
        <v/>
      </c>
      <c r="H6895" s="40" t="str">
        <f t="shared" si="130"/>
        <v/>
      </c>
    </row>
    <row r="6896" spans="4:8" x14ac:dyDescent="0.25">
      <c r="D6896" s="100"/>
      <c r="G6896" s="19" t="str">
        <f>IFERROR(VLOOKUP($D6896,LISTA!$A$2:$J$9990,8,0),"")</f>
        <v/>
      </c>
      <c r="H6896" s="40" t="str">
        <f t="shared" si="130"/>
        <v/>
      </c>
    </row>
    <row r="6897" spans="4:8" x14ac:dyDescent="0.25">
      <c r="D6897" s="100"/>
      <c r="G6897" s="19" t="str">
        <f>IFERROR(VLOOKUP($D6897,LISTA!$A$2:$J$9990,8,0),"")</f>
        <v/>
      </c>
      <c r="H6897" s="40" t="str">
        <f t="shared" si="130"/>
        <v/>
      </c>
    </row>
    <row r="6898" spans="4:8" x14ac:dyDescent="0.25">
      <c r="D6898" s="100"/>
      <c r="G6898" s="19" t="str">
        <f>IFERROR(VLOOKUP($D6898,LISTA!$A$2:$J$9990,8,0),"")</f>
        <v/>
      </c>
      <c r="H6898" s="40" t="str">
        <f t="shared" si="130"/>
        <v/>
      </c>
    </row>
    <row r="6899" spans="4:8" x14ac:dyDescent="0.25">
      <c r="D6899" s="100"/>
      <c r="G6899" s="19" t="str">
        <f>IFERROR(VLOOKUP($D6899,LISTA!$A$2:$J$9990,8,0),"")</f>
        <v/>
      </c>
      <c r="H6899" s="40" t="str">
        <f t="shared" si="130"/>
        <v/>
      </c>
    </row>
    <row r="6900" spans="4:8" x14ac:dyDescent="0.25">
      <c r="D6900" s="100"/>
      <c r="G6900" s="19" t="str">
        <f>IFERROR(VLOOKUP($D6900,LISTA!$A$2:$J$9990,8,0),"")</f>
        <v/>
      </c>
      <c r="H6900" s="40" t="str">
        <f t="shared" si="130"/>
        <v/>
      </c>
    </row>
    <row r="6901" spans="4:8" x14ac:dyDescent="0.25">
      <c r="D6901" s="100"/>
      <c r="G6901" s="19" t="str">
        <f>IFERROR(VLOOKUP($D6901,LISTA!$A$2:$J$9990,8,0),"")</f>
        <v/>
      </c>
      <c r="H6901" s="40" t="str">
        <f t="shared" si="130"/>
        <v/>
      </c>
    </row>
    <row r="6902" spans="4:8" x14ac:dyDescent="0.25">
      <c r="D6902" s="100"/>
      <c r="G6902" s="19" t="str">
        <f>IFERROR(VLOOKUP($D6902,LISTA!$A$2:$J$9990,8,0),"")</f>
        <v/>
      </c>
      <c r="H6902" s="40" t="str">
        <f t="shared" si="130"/>
        <v/>
      </c>
    </row>
    <row r="6903" spans="4:8" x14ac:dyDescent="0.25">
      <c r="D6903" s="100"/>
      <c r="G6903" s="19" t="str">
        <f>IFERROR(VLOOKUP($D6903,LISTA!$A$2:$J$9990,8,0),"")</f>
        <v/>
      </c>
      <c r="H6903" s="40" t="str">
        <f t="shared" si="130"/>
        <v/>
      </c>
    </row>
    <row r="6904" spans="4:8" x14ac:dyDescent="0.25">
      <c r="D6904" s="100"/>
      <c r="G6904" s="19" t="str">
        <f>IFERROR(VLOOKUP($D6904,LISTA!$A$2:$J$9990,8,0),"")</f>
        <v/>
      </c>
      <c r="H6904" s="40" t="str">
        <f t="shared" si="130"/>
        <v/>
      </c>
    </row>
    <row r="6905" spans="4:8" x14ac:dyDescent="0.25">
      <c r="D6905" s="100"/>
      <c r="G6905" s="19" t="str">
        <f>IFERROR(VLOOKUP($D6905,LISTA!$A$2:$J$9990,8,0),"")</f>
        <v/>
      </c>
      <c r="H6905" s="40" t="str">
        <f t="shared" si="130"/>
        <v/>
      </c>
    </row>
    <row r="6906" spans="4:8" x14ac:dyDescent="0.25">
      <c r="D6906" s="100"/>
      <c r="G6906" s="19" t="str">
        <f>IFERROR(VLOOKUP($D6906,LISTA!$A$2:$J$9990,8,0),"")</f>
        <v/>
      </c>
      <c r="H6906" s="40" t="str">
        <f t="shared" si="130"/>
        <v/>
      </c>
    </row>
    <row r="6907" spans="4:8" x14ac:dyDescent="0.25">
      <c r="D6907" s="100"/>
      <c r="G6907" s="19" t="str">
        <f>IFERROR(VLOOKUP($D6907,LISTA!$A$2:$J$9990,8,0),"")</f>
        <v/>
      </c>
      <c r="H6907" s="40" t="str">
        <f t="shared" si="130"/>
        <v/>
      </c>
    </row>
    <row r="6908" spans="4:8" x14ac:dyDescent="0.25">
      <c r="D6908" s="100"/>
      <c r="G6908" s="19" t="str">
        <f>IFERROR(VLOOKUP($D6908,LISTA!$A$2:$J$9990,8,0),"")</f>
        <v/>
      </c>
      <c r="H6908" s="40" t="str">
        <f t="shared" si="130"/>
        <v/>
      </c>
    </row>
    <row r="6909" spans="4:8" x14ac:dyDescent="0.25">
      <c r="D6909" s="100"/>
      <c r="G6909" s="19" t="str">
        <f>IFERROR(VLOOKUP($D6909,LISTA!$A$2:$J$9990,8,0),"")</f>
        <v/>
      </c>
      <c r="H6909" s="40" t="str">
        <f t="shared" si="130"/>
        <v/>
      </c>
    </row>
    <row r="6910" spans="4:8" x14ac:dyDescent="0.25">
      <c r="D6910" s="100"/>
      <c r="G6910" s="19" t="str">
        <f>IFERROR(VLOOKUP($D6910,LISTA!$A$2:$J$9990,8,0),"")</f>
        <v/>
      </c>
      <c r="H6910" s="40" t="str">
        <f t="shared" si="130"/>
        <v/>
      </c>
    </row>
    <row r="6911" spans="4:8" x14ac:dyDescent="0.25">
      <c r="D6911" s="100"/>
      <c r="G6911" s="19" t="str">
        <f>IFERROR(VLOOKUP($D6911,LISTA!$A$2:$J$9990,8,0),"")</f>
        <v/>
      </c>
      <c r="H6911" s="40" t="str">
        <f t="shared" si="130"/>
        <v/>
      </c>
    </row>
    <row r="6912" spans="4:8" x14ac:dyDescent="0.25">
      <c r="D6912" s="100"/>
      <c r="G6912" s="19" t="str">
        <f>IFERROR(VLOOKUP($D6912,LISTA!$A$2:$J$9990,8,0),"")</f>
        <v/>
      </c>
      <c r="H6912" s="40" t="str">
        <f t="shared" si="130"/>
        <v/>
      </c>
    </row>
    <row r="6913" spans="4:8" x14ac:dyDescent="0.25">
      <c r="D6913" s="100"/>
      <c r="G6913" s="19" t="str">
        <f>IFERROR(VLOOKUP($D6913,LISTA!$A$2:$J$9990,8,0),"")</f>
        <v/>
      </c>
      <c r="H6913" s="40" t="str">
        <f t="shared" si="130"/>
        <v/>
      </c>
    </row>
    <row r="6914" spans="4:8" x14ac:dyDescent="0.25">
      <c r="D6914" s="100"/>
      <c r="G6914" s="19" t="str">
        <f>IFERROR(VLOOKUP($D6914,LISTA!$A$2:$J$9990,8,0),"")</f>
        <v/>
      </c>
      <c r="H6914" s="40" t="str">
        <f t="shared" si="130"/>
        <v/>
      </c>
    </row>
    <row r="6915" spans="4:8" x14ac:dyDescent="0.25">
      <c r="D6915" s="100"/>
      <c r="G6915" s="19" t="str">
        <f>IFERROR(VLOOKUP($D6915,LISTA!$A$2:$J$9990,8,0),"")</f>
        <v/>
      </c>
      <c r="H6915" s="40" t="str">
        <f t="shared" si="130"/>
        <v/>
      </c>
    </row>
    <row r="6916" spans="4:8" x14ac:dyDescent="0.25">
      <c r="D6916" s="100"/>
      <c r="G6916" s="19" t="str">
        <f>IFERROR(VLOOKUP($D6916,LISTA!$A$2:$J$9990,8,0),"")</f>
        <v/>
      </c>
      <c r="H6916" s="40" t="str">
        <f t="shared" si="130"/>
        <v/>
      </c>
    </row>
    <row r="6917" spans="4:8" x14ac:dyDescent="0.25">
      <c r="D6917" s="100"/>
      <c r="G6917" s="19" t="str">
        <f>IFERROR(VLOOKUP($D6917,LISTA!$A$2:$J$9990,8,0),"")</f>
        <v/>
      </c>
      <c r="H6917" s="40" t="str">
        <f t="shared" ref="H6917:H6980" si="131">IF(OR(G6917=$K$10,G6917=$K$11,G6917=$K$14,G6917=$K$15,G6917=$K$16,G6917=$K$17,G6917=$K$18,G6917=$K$19,G6917=$K$20,G6917=$K$21,G6917=$K$22,G6917=$K$23,G6917=$K$24,G6917=$K$25,G6917=$K$26,G6917=$K$27,G6917=$K$28),$K$9,IF(OR(G6917=$K$32,G6917=$K$33),$K$31,IF(OR(G6917=$K$38),$K$37,"")))</f>
        <v/>
      </c>
    </row>
    <row r="6918" spans="4:8" x14ac:dyDescent="0.25">
      <c r="D6918" s="100"/>
      <c r="G6918" s="19" t="str">
        <f>IFERROR(VLOOKUP($D6918,LISTA!$A$2:$J$9990,8,0),"")</f>
        <v/>
      </c>
      <c r="H6918" s="40" t="str">
        <f t="shared" si="131"/>
        <v/>
      </c>
    </row>
    <row r="6919" spans="4:8" x14ac:dyDescent="0.25">
      <c r="D6919" s="100"/>
      <c r="G6919" s="19" t="str">
        <f>IFERROR(VLOOKUP($D6919,LISTA!$A$2:$J$9990,8,0),"")</f>
        <v/>
      </c>
      <c r="H6919" s="40" t="str">
        <f t="shared" si="131"/>
        <v/>
      </c>
    </row>
    <row r="6920" spans="4:8" x14ac:dyDescent="0.25">
      <c r="D6920" s="100"/>
      <c r="G6920" s="19" t="str">
        <f>IFERROR(VLOOKUP($D6920,LISTA!$A$2:$J$9990,8,0),"")</f>
        <v/>
      </c>
      <c r="H6920" s="40" t="str">
        <f t="shared" si="131"/>
        <v/>
      </c>
    </row>
    <row r="6921" spans="4:8" x14ac:dyDescent="0.25">
      <c r="D6921" s="100"/>
      <c r="G6921" s="19" t="str">
        <f>IFERROR(VLOOKUP($D6921,LISTA!$A$2:$J$9990,8,0),"")</f>
        <v/>
      </c>
      <c r="H6921" s="40" t="str">
        <f t="shared" si="131"/>
        <v/>
      </c>
    </row>
    <row r="6922" spans="4:8" x14ac:dyDescent="0.25">
      <c r="D6922" s="100"/>
      <c r="G6922" s="19" t="str">
        <f>IFERROR(VLOOKUP($D6922,LISTA!$A$2:$J$9990,8,0),"")</f>
        <v/>
      </c>
      <c r="H6922" s="40" t="str">
        <f t="shared" si="131"/>
        <v/>
      </c>
    </row>
    <row r="6923" spans="4:8" x14ac:dyDescent="0.25">
      <c r="D6923" s="100"/>
      <c r="G6923" s="19" t="str">
        <f>IFERROR(VLOOKUP($D6923,LISTA!$A$2:$J$9990,8,0),"")</f>
        <v/>
      </c>
      <c r="H6923" s="40" t="str">
        <f t="shared" si="131"/>
        <v/>
      </c>
    </row>
    <row r="6924" spans="4:8" x14ac:dyDescent="0.25">
      <c r="D6924" s="100"/>
      <c r="G6924" s="19" t="str">
        <f>IFERROR(VLOOKUP($D6924,LISTA!$A$2:$J$9990,8,0),"")</f>
        <v/>
      </c>
      <c r="H6924" s="40" t="str">
        <f t="shared" si="131"/>
        <v/>
      </c>
    </row>
    <row r="6925" spans="4:8" x14ac:dyDescent="0.25">
      <c r="D6925" s="100"/>
      <c r="G6925" s="19" t="str">
        <f>IFERROR(VLOOKUP($D6925,LISTA!$A$2:$J$9990,8,0),"")</f>
        <v/>
      </c>
      <c r="H6925" s="40" t="str">
        <f t="shared" si="131"/>
        <v/>
      </c>
    </row>
    <row r="6926" spans="4:8" x14ac:dyDescent="0.25">
      <c r="D6926" s="100"/>
      <c r="G6926" s="19" t="str">
        <f>IFERROR(VLOOKUP($D6926,LISTA!$A$2:$J$9990,8,0),"")</f>
        <v/>
      </c>
      <c r="H6926" s="40" t="str">
        <f t="shared" si="131"/>
        <v/>
      </c>
    </row>
    <row r="6927" spans="4:8" x14ac:dyDescent="0.25">
      <c r="D6927" s="100"/>
      <c r="G6927" s="19" t="str">
        <f>IFERROR(VLOOKUP($D6927,LISTA!$A$2:$J$9990,8,0),"")</f>
        <v/>
      </c>
      <c r="H6927" s="40" t="str">
        <f t="shared" si="131"/>
        <v/>
      </c>
    </row>
    <row r="6928" spans="4:8" x14ac:dyDescent="0.25">
      <c r="D6928" s="100"/>
      <c r="G6928" s="19" t="str">
        <f>IFERROR(VLOOKUP($D6928,LISTA!$A$2:$J$9990,8,0),"")</f>
        <v/>
      </c>
      <c r="H6928" s="40" t="str">
        <f t="shared" si="131"/>
        <v/>
      </c>
    </row>
    <row r="6929" spans="4:8" x14ac:dyDescent="0.25">
      <c r="D6929" s="100"/>
      <c r="G6929" s="19" t="str">
        <f>IFERROR(VLOOKUP($D6929,LISTA!$A$2:$J$9990,8,0),"")</f>
        <v/>
      </c>
      <c r="H6929" s="40" t="str">
        <f t="shared" si="131"/>
        <v/>
      </c>
    </row>
    <row r="6930" spans="4:8" x14ac:dyDescent="0.25">
      <c r="D6930" s="100"/>
      <c r="G6930" s="19" t="str">
        <f>IFERROR(VLOOKUP($D6930,LISTA!$A$2:$J$9990,8,0),"")</f>
        <v/>
      </c>
      <c r="H6930" s="40" t="str">
        <f t="shared" si="131"/>
        <v/>
      </c>
    </row>
    <row r="6931" spans="4:8" x14ac:dyDescent="0.25">
      <c r="D6931" s="100"/>
      <c r="G6931" s="19" t="str">
        <f>IFERROR(VLOOKUP($D6931,LISTA!$A$2:$J$9990,8,0),"")</f>
        <v/>
      </c>
      <c r="H6931" s="40" t="str">
        <f t="shared" si="131"/>
        <v/>
      </c>
    </row>
    <row r="6932" spans="4:8" x14ac:dyDescent="0.25">
      <c r="D6932" s="100"/>
      <c r="G6932" s="19" t="str">
        <f>IFERROR(VLOOKUP($D6932,LISTA!$A$2:$J$9990,8,0),"")</f>
        <v/>
      </c>
      <c r="H6932" s="40" t="str">
        <f t="shared" si="131"/>
        <v/>
      </c>
    </row>
    <row r="6933" spans="4:8" x14ac:dyDescent="0.25">
      <c r="D6933" s="100"/>
      <c r="G6933" s="19" t="str">
        <f>IFERROR(VLOOKUP($D6933,LISTA!$A$2:$J$9990,8,0),"")</f>
        <v/>
      </c>
      <c r="H6933" s="40" t="str">
        <f t="shared" si="131"/>
        <v/>
      </c>
    </row>
    <row r="6934" spans="4:8" x14ac:dyDescent="0.25">
      <c r="D6934" s="100"/>
      <c r="G6934" s="19" t="str">
        <f>IFERROR(VLOOKUP($D6934,LISTA!$A$2:$J$9990,8,0),"")</f>
        <v/>
      </c>
      <c r="H6934" s="40" t="str">
        <f t="shared" si="131"/>
        <v/>
      </c>
    </row>
    <row r="6935" spans="4:8" x14ac:dyDescent="0.25">
      <c r="D6935" s="100"/>
      <c r="G6935" s="19" t="str">
        <f>IFERROR(VLOOKUP($D6935,LISTA!$A$2:$J$9990,8,0),"")</f>
        <v/>
      </c>
      <c r="H6935" s="40" t="str">
        <f t="shared" si="131"/>
        <v/>
      </c>
    </row>
    <row r="6936" spans="4:8" x14ac:dyDescent="0.25">
      <c r="D6936" s="100"/>
      <c r="G6936" s="19" t="str">
        <f>IFERROR(VLOOKUP($D6936,LISTA!$A$2:$J$9990,8,0),"")</f>
        <v/>
      </c>
      <c r="H6936" s="40" t="str">
        <f t="shared" si="131"/>
        <v/>
      </c>
    </row>
    <row r="6937" spans="4:8" x14ac:dyDescent="0.25">
      <c r="D6937" s="100"/>
      <c r="G6937" s="19" t="str">
        <f>IFERROR(VLOOKUP($D6937,LISTA!$A$2:$J$9990,8,0),"")</f>
        <v/>
      </c>
      <c r="H6937" s="40" t="str">
        <f t="shared" si="131"/>
        <v/>
      </c>
    </row>
    <row r="6938" spans="4:8" x14ac:dyDescent="0.25">
      <c r="D6938" s="100"/>
      <c r="G6938" s="19" t="str">
        <f>IFERROR(VLOOKUP($D6938,LISTA!$A$2:$J$9990,8,0),"")</f>
        <v/>
      </c>
      <c r="H6938" s="40" t="str">
        <f t="shared" si="131"/>
        <v/>
      </c>
    </row>
    <row r="6939" spans="4:8" x14ac:dyDescent="0.25">
      <c r="D6939" s="100"/>
      <c r="G6939" s="19" t="str">
        <f>IFERROR(VLOOKUP($D6939,LISTA!$A$2:$J$9990,8,0),"")</f>
        <v/>
      </c>
      <c r="H6939" s="40" t="str">
        <f t="shared" si="131"/>
        <v/>
      </c>
    </row>
    <row r="6940" spans="4:8" x14ac:dyDescent="0.25">
      <c r="D6940" s="100"/>
      <c r="G6940" s="19" t="str">
        <f>IFERROR(VLOOKUP($D6940,LISTA!$A$2:$J$9990,8,0),"")</f>
        <v/>
      </c>
      <c r="H6940" s="40" t="str">
        <f t="shared" si="131"/>
        <v/>
      </c>
    </row>
    <row r="6941" spans="4:8" x14ac:dyDescent="0.25">
      <c r="D6941" s="100"/>
      <c r="G6941" s="19" t="str">
        <f>IFERROR(VLOOKUP($D6941,LISTA!$A$2:$J$9990,8,0),"")</f>
        <v/>
      </c>
      <c r="H6941" s="40" t="str">
        <f t="shared" si="131"/>
        <v/>
      </c>
    </row>
    <row r="6942" spans="4:8" x14ac:dyDescent="0.25">
      <c r="D6942" s="100"/>
      <c r="G6942" s="19" t="str">
        <f>IFERROR(VLOOKUP($D6942,LISTA!$A$2:$J$9990,8,0),"")</f>
        <v/>
      </c>
      <c r="H6942" s="40" t="str">
        <f t="shared" si="131"/>
        <v/>
      </c>
    </row>
    <row r="6943" spans="4:8" x14ac:dyDescent="0.25">
      <c r="D6943" s="100"/>
      <c r="G6943" s="19" t="str">
        <f>IFERROR(VLOOKUP($D6943,LISTA!$A$2:$J$9990,8,0),"")</f>
        <v/>
      </c>
      <c r="H6943" s="40" t="str">
        <f t="shared" si="131"/>
        <v/>
      </c>
    </row>
    <row r="6944" spans="4:8" x14ac:dyDescent="0.25">
      <c r="D6944" s="100"/>
      <c r="G6944" s="19" t="str">
        <f>IFERROR(VLOOKUP($D6944,LISTA!$A$2:$J$9990,8,0),"")</f>
        <v/>
      </c>
      <c r="H6944" s="40" t="str">
        <f t="shared" si="131"/>
        <v/>
      </c>
    </row>
    <row r="6945" spans="4:8" x14ac:dyDescent="0.25">
      <c r="D6945" s="100"/>
      <c r="G6945" s="19" t="str">
        <f>IFERROR(VLOOKUP($D6945,LISTA!$A$2:$J$9990,8,0),"")</f>
        <v/>
      </c>
      <c r="H6945" s="40" t="str">
        <f t="shared" si="131"/>
        <v/>
      </c>
    </row>
    <row r="6946" spans="4:8" x14ac:dyDescent="0.25">
      <c r="D6946" s="100"/>
      <c r="G6946" s="19" t="str">
        <f>IFERROR(VLOOKUP($D6946,LISTA!$A$2:$J$9990,8,0),"")</f>
        <v/>
      </c>
      <c r="H6946" s="40" t="str">
        <f t="shared" si="131"/>
        <v/>
      </c>
    </row>
    <row r="6947" spans="4:8" x14ac:dyDescent="0.25">
      <c r="D6947" s="100"/>
      <c r="G6947" s="19" t="str">
        <f>IFERROR(VLOOKUP($D6947,LISTA!$A$2:$J$9990,8,0),"")</f>
        <v/>
      </c>
      <c r="H6947" s="40" t="str">
        <f t="shared" si="131"/>
        <v/>
      </c>
    </row>
    <row r="6948" spans="4:8" x14ac:dyDescent="0.25">
      <c r="D6948" s="100"/>
      <c r="G6948" s="19" t="str">
        <f>IFERROR(VLOOKUP($D6948,LISTA!$A$2:$J$9990,8,0),"")</f>
        <v/>
      </c>
      <c r="H6948" s="40" t="str">
        <f t="shared" si="131"/>
        <v/>
      </c>
    </row>
    <row r="6949" spans="4:8" x14ac:dyDescent="0.25">
      <c r="D6949" s="100"/>
      <c r="G6949" s="19" t="str">
        <f>IFERROR(VLOOKUP($D6949,LISTA!$A$2:$J$9990,8,0),"")</f>
        <v/>
      </c>
      <c r="H6949" s="40" t="str">
        <f t="shared" si="131"/>
        <v/>
      </c>
    </row>
    <row r="6950" spans="4:8" x14ac:dyDescent="0.25">
      <c r="D6950" s="100"/>
      <c r="G6950" s="19" t="str">
        <f>IFERROR(VLOOKUP($D6950,LISTA!$A$2:$J$9990,8,0),"")</f>
        <v/>
      </c>
      <c r="H6950" s="40" t="str">
        <f t="shared" si="131"/>
        <v/>
      </c>
    </row>
    <row r="6951" spans="4:8" x14ac:dyDescent="0.25">
      <c r="D6951" s="100"/>
      <c r="G6951" s="19" t="str">
        <f>IFERROR(VLOOKUP($D6951,LISTA!$A$2:$J$9990,8,0),"")</f>
        <v/>
      </c>
      <c r="H6951" s="40" t="str">
        <f t="shared" si="131"/>
        <v/>
      </c>
    </row>
    <row r="6952" spans="4:8" x14ac:dyDescent="0.25">
      <c r="D6952" s="100"/>
      <c r="G6952" s="19" t="str">
        <f>IFERROR(VLOOKUP($D6952,LISTA!$A$2:$J$9990,8,0),"")</f>
        <v/>
      </c>
      <c r="H6952" s="40" t="str">
        <f t="shared" si="131"/>
        <v/>
      </c>
    </row>
    <row r="6953" spans="4:8" x14ac:dyDescent="0.25">
      <c r="D6953" s="100"/>
      <c r="G6953" s="19" t="str">
        <f>IFERROR(VLOOKUP($D6953,LISTA!$A$2:$J$9990,8,0),"")</f>
        <v/>
      </c>
      <c r="H6953" s="40" t="str">
        <f t="shared" si="131"/>
        <v/>
      </c>
    </row>
    <row r="6954" spans="4:8" x14ac:dyDescent="0.25">
      <c r="D6954" s="100"/>
      <c r="G6954" s="19" t="str">
        <f>IFERROR(VLOOKUP($D6954,LISTA!$A$2:$J$9990,8,0),"")</f>
        <v/>
      </c>
      <c r="H6954" s="40" t="str">
        <f t="shared" si="131"/>
        <v/>
      </c>
    </row>
    <row r="6955" spans="4:8" x14ac:dyDescent="0.25">
      <c r="D6955" s="100"/>
      <c r="G6955" s="19" t="str">
        <f>IFERROR(VLOOKUP($D6955,LISTA!$A$2:$J$9990,8,0),"")</f>
        <v/>
      </c>
      <c r="H6955" s="40" t="str">
        <f t="shared" si="131"/>
        <v/>
      </c>
    </row>
    <row r="6956" spans="4:8" x14ac:dyDescent="0.25">
      <c r="D6956" s="100"/>
      <c r="G6956" s="19" t="str">
        <f>IFERROR(VLOOKUP($D6956,LISTA!$A$2:$J$9990,8,0),"")</f>
        <v/>
      </c>
      <c r="H6956" s="40" t="str">
        <f t="shared" si="131"/>
        <v/>
      </c>
    </row>
    <row r="6957" spans="4:8" x14ac:dyDescent="0.25">
      <c r="D6957" s="100"/>
      <c r="G6957" s="19" t="str">
        <f>IFERROR(VLOOKUP($D6957,LISTA!$A$2:$J$9990,8,0),"")</f>
        <v/>
      </c>
      <c r="H6957" s="40" t="str">
        <f t="shared" si="131"/>
        <v/>
      </c>
    </row>
    <row r="6958" spans="4:8" x14ac:dyDescent="0.25">
      <c r="D6958" s="100"/>
      <c r="G6958" s="19" t="str">
        <f>IFERROR(VLOOKUP($D6958,LISTA!$A$2:$J$9990,8,0),"")</f>
        <v/>
      </c>
      <c r="H6958" s="40" t="str">
        <f t="shared" si="131"/>
        <v/>
      </c>
    </row>
    <row r="6959" spans="4:8" x14ac:dyDescent="0.25">
      <c r="D6959" s="100"/>
      <c r="G6959" s="19" t="str">
        <f>IFERROR(VLOOKUP($D6959,LISTA!$A$2:$J$9990,8,0),"")</f>
        <v/>
      </c>
      <c r="H6959" s="40" t="str">
        <f t="shared" si="131"/>
        <v/>
      </c>
    </row>
    <row r="6960" spans="4:8" x14ac:dyDescent="0.25">
      <c r="D6960" s="100"/>
      <c r="G6960" s="19" t="str">
        <f>IFERROR(VLOOKUP($D6960,LISTA!$A$2:$J$9990,8,0),"")</f>
        <v/>
      </c>
      <c r="H6960" s="40" t="str">
        <f t="shared" si="131"/>
        <v/>
      </c>
    </row>
    <row r="6961" spans="4:8" x14ac:dyDescent="0.25">
      <c r="D6961" s="100"/>
      <c r="G6961" s="19" t="str">
        <f>IFERROR(VLOOKUP($D6961,LISTA!$A$2:$J$9990,8,0),"")</f>
        <v/>
      </c>
      <c r="H6961" s="40" t="str">
        <f t="shared" si="131"/>
        <v/>
      </c>
    </row>
    <row r="6962" spans="4:8" x14ac:dyDescent="0.25">
      <c r="D6962" s="100"/>
      <c r="G6962" s="19" t="str">
        <f>IFERROR(VLOOKUP($D6962,LISTA!$A$2:$J$9990,8,0),"")</f>
        <v/>
      </c>
      <c r="H6962" s="40" t="str">
        <f t="shared" si="131"/>
        <v/>
      </c>
    </row>
    <row r="6963" spans="4:8" x14ac:dyDescent="0.25">
      <c r="D6963" s="100"/>
      <c r="G6963" s="19" t="str">
        <f>IFERROR(VLOOKUP($D6963,LISTA!$A$2:$J$9990,8,0),"")</f>
        <v/>
      </c>
      <c r="H6963" s="40" t="str">
        <f t="shared" si="131"/>
        <v/>
      </c>
    </row>
    <row r="6964" spans="4:8" x14ac:dyDescent="0.25">
      <c r="D6964" s="100"/>
      <c r="G6964" s="19" t="str">
        <f>IFERROR(VLOOKUP($D6964,LISTA!$A$2:$J$9990,8,0),"")</f>
        <v/>
      </c>
      <c r="H6964" s="40" t="str">
        <f t="shared" si="131"/>
        <v/>
      </c>
    </row>
    <row r="6965" spans="4:8" x14ac:dyDescent="0.25">
      <c r="D6965" s="100"/>
      <c r="G6965" s="19" t="str">
        <f>IFERROR(VLOOKUP($D6965,LISTA!$A$2:$J$9990,8,0),"")</f>
        <v/>
      </c>
      <c r="H6965" s="40" t="str">
        <f t="shared" si="131"/>
        <v/>
      </c>
    </row>
    <row r="6966" spans="4:8" x14ac:dyDescent="0.25">
      <c r="D6966" s="100"/>
      <c r="G6966" s="19" t="str">
        <f>IFERROR(VLOOKUP($D6966,LISTA!$A$2:$J$9990,8,0),"")</f>
        <v/>
      </c>
      <c r="H6966" s="40" t="str">
        <f t="shared" si="131"/>
        <v/>
      </c>
    </row>
    <row r="6967" spans="4:8" x14ac:dyDescent="0.25">
      <c r="D6967" s="100"/>
      <c r="G6967" s="19" t="str">
        <f>IFERROR(VLOOKUP($D6967,LISTA!$A$2:$J$9990,8,0),"")</f>
        <v/>
      </c>
      <c r="H6967" s="40" t="str">
        <f t="shared" si="131"/>
        <v/>
      </c>
    </row>
    <row r="6968" spans="4:8" x14ac:dyDescent="0.25">
      <c r="D6968" s="100"/>
      <c r="G6968" s="19" t="str">
        <f>IFERROR(VLOOKUP($D6968,LISTA!$A$2:$J$9990,8,0),"")</f>
        <v/>
      </c>
      <c r="H6968" s="40" t="str">
        <f t="shared" si="131"/>
        <v/>
      </c>
    </row>
    <row r="6969" spans="4:8" x14ac:dyDescent="0.25">
      <c r="D6969" s="100"/>
      <c r="G6969" s="19" t="str">
        <f>IFERROR(VLOOKUP($D6969,LISTA!$A$2:$J$9990,8,0),"")</f>
        <v/>
      </c>
      <c r="H6969" s="40" t="str">
        <f t="shared" si="131"/>
        <v/>
      </c>
    </row>
    <row r="6970" spans="4:8" x14ac:dyDescent="0.25">
      <c r="D6970" s="100"/>
      <c r="G6970" s="19" t="str">
        <f>IFERROR(VLOOKUP($D6970,LISTA!$A$2:$J$9990,8,0),"")</f>
        <v/>
      </c>
      <c r="H6970" s="40" t="str">
        <f t="shared" si="131"/>
        <v/>
      </c>
    </row>
    <row r="6971" spans="4:8" x14ac:dyDescent="0.25">
      <c r="D6971" s="100"/>
      <c r="G6971" s="19" t="str">
        <f>IFERROR(VLOOKUP($D6971,LISTA!$A$2:$J$9990,8,0),"")</f>
        <v/>
      </c>
      <c r="H6971" s="40" t="str">
        <f t="shared" si="131"/>
        <v/>
      </c>
    </row>
    <row r="6972" spans="4:8" x14ac:dyDescent="0.25">
      <c r="D6972" s="100"/>
      <c r="G6972" s="19" t="str">
        <f>IFERROR(VLOOKUP($D6972,LISTA!$A$2:$J$9990,8,0),"")</f>
        <v/>
      </c>
      <c r="H6972" s="40" t="str">
        <f t="shared" si="131"/>
        <v/>
      </c>
    </row>
    <row r="6973" spans="4:8" x14ac:dyDescent="0.25">
      <c r="D6973" s="100"/>
      <c r="G6973" s="19" t="str">
        <f>IFERROR(VLOOKUP($D6973,LISTA!$A$2:$J$9990,8,0),"")</f>
        <v/>
      </c>
      <c r="H6973" s="40" t="str">
        <f t="shared" si="131"/>
        <v/>
      </c>
    </row>
    <row r="6974" spans="4:8" x14ac:dyDescent="0.25">
      <c r="D6974" s="100"/>
      <c r="G6974" s="19" t="str">
        <f>IFERROR(VLOOKUP($D6974,LISTA!$A$2:$J$9990,8,0),"")</f>
        <v/>
      </c>
      <c r="H6974" s="40" t="str">
        <f t="shared" si="131"/>
        <v/>
      </c>
    </row>
    <row r="6975" spans="4:8" x14ac:dyDescent="0.25">
      <c r="D6975" s="100"/>
      <c r="G6975" s="19" t="str">
        <f>IFERROR(VLOOKUP($D6975,LISTA!$A$2:$J$9990,8,0),"")</f>
        <v/>
      </c>
      <c r="H6975" s="40" t="str">
        <f t="shared" si="131"/>
        <v/>
      </c>
    </row>
    <row r="6976" spans="4:8" x14ac:dyDescent="0.25">
      <c r="D6976" s="100"/>
      <c r="G6976" s="19" t="str">
        <f>IFERROR(VLOOKUP($D6976,LISTA!$A$2:$J$9990,8,0),"")</f>
        <v/>
      </c>
      <c r="H6976" s="40" t="str">
        <f t="shared" si="131"/>
        <v/>
      </c>
    </row>
    <row r="6977" spans="4:8" x14ac:dyDescent="0.25">
      <c r="D6977" s="100"/>
      <c r="G6977" s="19" t="str">
        <f>IFERROR(VLOOKUP($D6977,LISTA!$A$2:$J$9990,8,0),"")</f>
        <v/>
      </c>
      <c r="H6977" s="40" t="str">
        <f t="shared" si="131"/>
        <v/>
      </c>
    </row>
    <row r="6978" spans="4:8" x14ac:dyDescent="0.25">
      <c r="D6978" s="100"/>
      <c r="G6978" s="19" t="str">
        <f>IFERROR(VLOOKUP($D6978,LISTA!$A$2:$J$9990,8,0),"")</f>
        <v/>
      </c>
      <c r="H6978" s="40" t="str">
        <f t="shared" si="131"/>
        <v/>
      </c>
    </row>
    <row r="6979" spans="4:8" x14ac:dyDescent="0.25">
      <c r="D6979" s="100"/>
      <c r="G6979" s="19" t="str">
        <f>IFERROR(VLOOKUP($D6979,LISTA!$A$2:$J$9990,8,0),"")</f>
        <v/>
      </c>
      <c r="H6979" s="40" t="str">
        <f t="shared" si="131"/>
        <v/>
      </c>
    </row>
    <row r="6980" spans="4:8" x14ac:dyDescent="0.25">
      <c r="D6980" s="100"/>
      <c r="G6980" s="19" t="str">
        <f>IFERROR(VLOOKUP($D6980,LISTA!$A$2:$J$9990,8,0),"")</f>
        <v/>
      </c>
      <c r="H6980" s="40" t="str">
        <f t="shared" si="131"/>
        <v/>
      </c>
    </row>
    <row r="6981" spans="4:8" x14ac:dyDescent="0.25">
      <c r="D6981" s="100"/>
      <c r="G6981" s="19" t="str">
        <f>IFERROR(VLOOKUP($D6981,LISTA!$A$2:$J$9990,8,0),"")</f>
        <v/>
      </c>
      <c r="H6981" s="40" t="str">
        <f t="shared" ref="H6981:H7044" si="132">IF(OR(G6981=$K$10,G6981=$K$11,G6981=$K$14,G6981=$K$15,G6981=$K$16,G6981=$K$17,G6981=$K$18,G6981=$K$19,G6981=$K$20,G6981=$K$21,G6981=$K$22,G6981=$K$23,G6981=$K$24,G6981=$K$25,G6981=$K$26,G6981=$K$27,G6981=$K$28),$K$9,IF(OR(G6981=$K$32,G6981=$K$33),$K$31,IF(OR(G6981=$K$38),$K$37,"")))</f>
        <v/>
      </c>
    </row>
    <row r="6982" spans="4:8" x14ac:dyDescent="0.25">
      <c r="D6982" s="100"/>
      <c r="G6982" s="19" t="str">
        <f>IFERROR(VLOOKUP($D6982,LISTA!$A$2:$J$9990,8,0),"")</f>
        <v/>
      </c>
      <c r="H6982" s="40" t="str">
        <f t="shared" si="132"/>
        <v/>
      </c>
    </row>
    <row r="6983" spans="4:8" x14ac:dyDescent="0.25">
      <c r="D6983" s="100"/>
      <c r="G6983" s="19" t="str">
        <f>IFERROR(VLOOKUP($D6983,LISTA!$A$2:$J$9990,8,0),"")</f>
        <v/>
      </c>
      <c r="H6983" s="40" t="str">
        <f t="shared" si="132"/>
        <v/>
      </c>
    </row>
    <row r="6984" spans="4:8" x14ac:dyDescent="0.25">
      <c r="D6984" s="100"/>
      <c r="G6984" s="19" t="str">
        <f>IFERROR(VLOOKUP($D6984,LISTA!$A$2:$J$9990,8,0),"")</f>
        <v/>
      </c>
      <c r="H6984" s="40" t="str">
        <f t="shared" si="132"/>
        <v/>
      </c>
    </row>
    <row r="6985" spans="4:8" x14ac:dyDescent="0.25">
      <c r="D6985" s="100"/>
      <c r="G6985" s="19" t="str">
        <f>IFERROR(VLOOKUP($D6985,LISTA!$A$2:$J$9990,8,0),"")</f>
        <v/>
      </c>
      <c r="H6985" s="40" t="str">
        <f t="shared" si="132"/>
        <v/>
      </c>
    </row>
    <row r="6986" spans="4:8" x14ac:dyDescent="0.25">
      <c r="D6986" s="100"/>
      <c r="G6986" s="19" t="str">
        <f>IFERROR(VLOOKUP($D6986,LISTA!$A$2:$J$9990,8,0),"")</f>
        <v/>
      </c>
      <c r="H6986" s="40" t="str">
        <f t="shared" si="132"/>
        <v/>
      </c>
    </row>
    <row r="6987" spans="4:8" x14ac:dyDescent="0.25">
      <c r="D6987" s="100"/>
      <c r="G6987" s="19" t="str">
        <f>IFERROR(VLOOKUP($D6987,LISTA!$A$2:$J$9990,8,0),"")</f>
        <v/>
      </c>
      <c r="H6987" s="40" t="str">
        <f t="shared" si="132"/>
        <v/>
      </c>
    </row>
    <row r="6988" spans="4:8" x14ac:dyDescent="0.25">
      <c r="D6988" s="100"/>
      <c r="G6988" s="19" t="str">
        <f>IFERROR(VLOOKUP($D6988,LISTA!$A$2:$J$9990,8,0),"")</f>
        <v/>
      </c>
      <c r="H6988" s="40" t="str">
        <f t="shared" si="132"/>
        <v/>
      </c>
    </row>
    <row r="6989" spans="4:8" x14ac:dyDescent="0.25">
      <c r="D6989" s="100"/>
      <c r="G6989" s="19" t="str">
        <f>IFERROR(VLOOKUP($D6989,LISTA!$A$2:$J$9990,8,0),"")</f>
        <v/>
      </c>
      <c r="H6989" s="40" t="str">
        <f t="shared" si="132"/>
        <v/>
      </c>
    </row>
    <row r="6990" spans="4:8" x14ac:dyDescent="0.25">
      <c r="D6990" s="100"/>
      <c r="G6990" s="19" t="str">
        <f>IFERROR(VLOOKUP($D6990,LISTA!$A$2:$J$9990,8,0),"")</f>
        <v/>
      </c>
      <c r="H6990" s="40" t="str">
        <f t="shared" si="132"/>
        <v/>
      </c>
    </row>
    <row r="6991" spans="4:8" x14ac:dyDescent="0.25">
      <c r="D6991" s="100"/>
      <c r="G6991" s="19" t="str">
        <f>IFERROR(VLOOKUP($D6991,LISTA!$A$2:$J$9990,8,0),"")</f>
        <v/>
      </c>
      <c r="H6991" s="40" t="str">
        <f t="shared" si="132"/>
        <v/>
      </c>
    </row>
    <row r="6992" spans="4:8" x14ac:dyDescent="0.25">
      <c r="D6992" s="100"/>
      <c r="G6992" s="19" t="str">
        <f>IFERROR(VLOOKUP($D6992,LISTA!$A$2:$J$9990,8,0),"")</f>
        <v/>
      </c>
      <c r="H6992" s="40" t="str">
        <f t="shared" si="132"/>
        <v/>
      </c>
    </row>
    <row r="6993" spans="4:8" x14ac:dyDescent="0.25">
      <c r="D6993" s="100"/>
      <c r="G6993" s="19" t="str">
        <f>IFERROR(VLOOKUP($D6993,LISTA!$A$2:$J$9990,8,0),"")</f>
        <v/>
      </c>
      <c r="H6993" s="40" t="str">
        <f t="shared" si="132"/>
        <v/>
      </c>
    </row>
    <row r="6994" spans="4:8" x14ac:dyDescent="0.25">
      <c r="D6994" s="100"/>
      <c r="G6994" s="19" t="str">
        <f>IFERROR(VLOOKUP($D6994,LISTA!$A$2:$J$9990,8,0),"")</f>
        <v/>
      </c>
      <c r="H6994" s="40" t="str">
        <f t="shared" si="132"/>
        <v/>
      </c>
    </row>
    <row r="6995" spans="4:8" x14ac:dyDescent="0.25">
      <c r="D6995" s="100"/>
      <c r="G6995" s="19" t="str">
        <f>IFERROR(VLOOKUP($D6995,LISTA!$A$2:$J$9990,8,0),"")</f>
        <v/>
      </c>
      <c r="H6995" s="40" t="str">
        <f t="shared" si="132"/>
        <v/>
      </c>
    </row>
    <row r="6996" spans="4:8" x14ac:dyDescent="0.25">
      <c r="D6996" s="100"/>
      <c r="G6996" s="19" t="str">
        <f>IFERROR(VLOOKUP($D6996,LISTA!$A$2:$J$9990,8,0),"")</f>
        <v/>
      </c>
      <c r="H6996" s="40" t="str">
        <f t="shared" si="132"/>
        <v/>
      </c>
    </row>
    <row r="6997" spans="4:8" x14ac:dyDescent="0.25">
      <c r="D6997" s="100"/>
      <c r="G6997" s="19" t="str">
        <f>IFERROR(VLOOKUP($D6997,LISTA!$A$2:$J$9990,8,0),"")</f>
        <v/>
      </c>
      <c r="H6997" s="40" t="str">
        <f t="shared" si="132"/>
        <v/>
      </c>
    </row>
    <row r="6998" spans="4:8" x14ac:dyDescent="0.25">
      <c r="D6998" s="100"/>
      <c r="G6998" s="19" t="str">
        <f>IFERROR(VLOOKUP($D6998,LISTA!$A$2:$J$9990,8,0),"")</f>
        <v/>
      </c>
      <c r="H6998" s="40" t="str">
        <f t="shared" si="132"/>
        <v/>
      </c>
    </row>
    <row r="6999" spans="4:8" x14ac:dyDescent="0.25">
      <c r="D6999" s="100"/>
      <c r="G6999" s="19" t="str">
        <f>IFERROR(VLOOKUP($D6999,LISTA!$A$2:$J$9990,8,0),"")</f>
        <v/>
      </c>
      <c r="H6999" s="40" t="str">
        <f t="shared" si="132"/>
        <v/>
      </c>
    </row>
    <row r="7000" spans="4:8" x14ac:dyDescent="0.25">
      <c r="D7000" s="100"/>
      <c r="G7000" s="19" t="str">
        <f>IFERROR(VLOOKUP($D7000,LISTA!$A$2:$J$9990,8,0),"")</f>
        <v/>
      </c>
      <c r="H7000" s="40" t="str">
        <f t="shared" si="132"/>
        <v/>
      </c>
    </row>
    <row r="7001" spans="4:8" x14ac:dyDescent="0.25">
      <c r="D7001" s="100"/>
      <c r="G7001" s="19" t="str">
        <f>IFERROR(VLOOKUP($D7001,LISTA!$A$2:$J$9990,8,0),"")</f>
        <v/>
      </c>
      <c r="H7001" s="40" t="str">
        <f t="shared" si="132"/>
        <v/>
      </c>
    </row>
    <row r="7002" spans="4:8" x14ac:dyDescent="0.25">
      <c r="D7002" s="100"/>
      <c r="G7002" s="19" t="str">
        <f>IFERROR(VLOOKUP($D7002,LISTA!$A$2:$J$9990,8,0),"")</f>
        <v/>
      </c>
      <c r="H7002" s="40" t="str">
        <f t="shared" si="132"/>
        <v/>
      </c>
    </row>
    <row r="7003" spans="4:8" x14ac:dyDescent="0.25">
      <c r="D7003" s="100"/>
      <c r="G7003" s="19" t="str">
        <f>IFERROR(VLOOKUP($D7003,LISTA!$A$2:$J$9990,8,0),"")</f>
        <v/>
      </c>
      <c r="H7003" s="40" t="str">
        <f t="shared" si="132"/>
        <v/>
      </c>
    </row>
    <row r="7004" spans="4:8" x14ac:dyDescent="0.25">
      <c r="D7004" s="100"/>
      <c r="G7004" s="19" t="str">
        <f>IFERROR(VLOOKUP($D7004,LISTA!$A$2:$J$9990,8,0),"")</f>
        <v/>
      </c>
      <c r="H7004" s="40" t="str">
        <f t="shared" si="132"/>
        <v/>
      </c>
    </row>
    <row r="7005" spans="4:8" x14ac:dyDescent="0.25">
      <c r="D7005" s="100"/>
      <c r="G7005" s="19" t="str">
        <f>IFERROR(VLOOKUP($D7005,LISTA!$A$2:$J$9990,8,0),"")</f>
        <v/>
      </c>
      <c r="H7005" s="40" t="str">
        <f t="shared" si="132"/>
        <v/>
      </c>
    </row>
    <row r="7006" spans="4:8" x14ac:dyDescent="0.25">
      <c r="D7006" s="100"/>
      <c r="G7006" s="19" t="str">
        <f>IFERROR(VLOOKUP($D7006,LISTA!$A$2:$J$9990,8,0),"")</f>
        <v/>
      </c>
      <c r="H7006" s="40" t="str">
        <f t="shared" si="132"/>
        <v/>
      </c>
    </row>
    <row r="7007" spans="4:8" x14ac:dyDescent="0.25">
      <c r="D7007" s="100"/>
      <c r="G7007" s="19" t="str">
        <f>IFERROR(VLOOKUP($D7007,LISTA!$A$2:$J$9990,8,0),"")</f>
        <v/>
      </c>
      <c r="H7007" s="40" t="str">
        <f t="shared" si="132"/>
        <v/>
      </c>
    </row>
    <row r="7008" spans="4:8" x14ac:dyDescent="0.25">
      <c r="D7008" s="100"/>
      <c r="G7008" s="19" t="str">
        <f>IFERROR(VLOOKUP($D7008,LISTA!$A$2:$J$9990,8,0),"")</f>
        <v/>
      </c>
      <c r="H7008" s="40" t="str">
        <f t="shared" si="132"/>
        <v/>
      </c>
    </row>
    <row r="7009" spans="4:8" x14ac:dyDescent="0.25">
      <c r="D7009" s="100"/>
      <c r="G7009" s="19" t="str">
        <f>IFERROR(VLOOKUP($D7009,LISTA!$A$2:$J$9990,8,0),"")</f>
        <v/>
      </c>
      <c r="H7009" s="40" t="str">
        <f t="shared" si="132"/>
        <v/>
      </c>
    </row>
    <row r="7010" spans="4:8" x14ac:dyDescent="0.25">
      <c r="D7010" s="100"/>
      <c r="G7010" s="19" t="str">
        <f>IFERROR(VLOOKUP($D7010,LISTA!$A$2:$J$9990,8,0),"")</f>
        <v/>
      </c>
      <c r="H7010" s="40" t="str">
        <f t="shared" si="132"/>
        <v/>
      </c>
    </row>
    <row r="7011" spans="4:8" x14ac:dyDescent="0.25">
      <c r="D7011" s="100"/>
      <c r="G7011" s="19" t="str">
        <f>IFERROR(VLOOKUP($D7011,LISTA!$A$2:$J$9990,8,0),"")</f>
        <v/>
      </c>
      <c r="H7011" s="40" t="str">
        <f t="shared" si="132"/>
        <v/>
      </c>
    </row>
    <row r="7012" spans="4:8" x14ac:dyDescent="0.25">
      <c r="D7012" s="100"/>
      <c r="G7012" s="19" t="str">
        <f>IFERROR(VLOOKUP($D7012,LISTA!$A$2:$J$9990,8,0),"")</f>
        <v/>
      </c>
      <c r="H7012" s="40" t="str">
        <f t="shared" si="132"/>
        <v/>
      </c>
    </row>
    <row r="7013" spans="4:8" x14ac:dyDescent="0.25">
      <c r="D7013" s="100"/>
      <c r="G7013" s="19" t="str">
        <f>IFERROR(VLOOKUP($D7013,LISTA!$A$2:$J$9990,8,0),"")</f>
        <v/>
      </c>
      <c r="H7013" s="40" t="str">
        <f t="shared" si="132"/>
        <v/>
      </c>
    </row>
    <row r="7014" spans="4:8" x14ac:dyDescent="0.25">
      <c r="D7014" s="100"/>
      <c r="G7014" s="19" t="str">
        <f>IFERROR(VLOOKUP($D7014,LISTA!$A$2:$J$9990,8,0),"")</f>
        <v/>
      </c>
      <c r="H7014" s="40" t="str">
        <f t="shared" si="132"/>
        <v/>
      </c>
    </row>
    <row r="7015" spans="4:8" x14ac:dyDescent="0.25">
      <c r="D7015" s="100"/>
      <c r="G7015" s="19" t="str">
        <f>IFERROR(VLOOKUP($D7015,LISTA!$A$2:$J$9990,8,0),"")</f>
        <v/>
      </c>
      <c r="H7015" s="40" t="str">
        <f t="shared" si="132"/>
        <v/>
      </c>
    </row>
    <row r="7016" spans="4:8" x14ac:dyDescent="0.25">
      <c r="D7016" s="100"/>
      <c r="G7016" s="19" t="str">
        <f>IFERROR(VLOOKUP($D7016,LISTA!$A$2:$J$9990,8,0),"")</f>
        <v/>
      </c>
      <c r="H7016" s="40" t="str">
        <f t="shared" si="132"/>
        <v/>
      </c>
    </row>
    <row r="7017" spans="4:8" x14ac:dyDescent="0.25">
      <c r="D7017" s="100"/>
      <c r="G7017" s="19" t="str">
        <f>IFERROR(VLOOKUP($D7017,LISTA!$A$2:$J$9990,8,0),"")</f>
        <v/>
      </c>
      <c r="H7017" s="40" t="str">
        <f t="shared" si="132"/>
        <v/>
      </c>
    </row>
    <row r="7018" spans="4:8" x14ac:dyDescent="0.25">
      <c r="D7018" s="100"/>
      <c r="G7018" s="19" t="str">
        <f>IFERROR(VLOOKUP($D7018,LISTA!$A$2:$J$9990,8,0),"")</f>
        <v/>
      </c>
      <c r="H7018" s="40" t="str">
        <f t="shared" si="132"/>
        <v/>
      </c>
    </row>
    <row r="7019" spans="4:8" x14ac:dyDescent="0.25">
      <c r="D7019" s="100"/>
      <c r="G7019" s="19" t="str">
        <f>IFERROR(VLOOKUP($D7019,LISTA!$A$2:$J$9990,8,0),"")</f>
        <v/>
      </c>
      <c r="H7019" s="40" t="str">
        <f t="shared" si="132"/>
        <v/>
      </c>
    </row>
    <row r="7020" spans="4:8" x14ac:dyDescent="0.25">
      <c r="D7020" s="100"/>
      <c r="G7020" s="19" t="str">
        <f>IFERROR(VLOOKUP($D7020,LISTA!$A$2:$J$9990,8,0),"")</f>
        <v/>
      </c>
      <c r="H7020" s="40" t="str">
        <f t="shared" si="132"/>
        <v/>
      </c>
    </row>
    <row r="7021" spans="4:8" x14ac:dyDescent="0.25">
      <c r="D7021" s="100"/>
      <c r="G7021" s="19" t="str">
        <f>IFERROR(VLOOKUP($D7021,LISTA!$A$2:$J$9990,8,0),"")</f>
        <v/>
      </c>
      <c r="H7021" s="40" t="str">
        <f t="shared" si="132"/>
        <v/>
      </c>
    </row>
    <row r="7022" spans="4:8" x14ac:dyDescent="0.25">
      <c r="D7022" s="100"/>
      <c r="G7022" s="19" t="str">
        <f>IFERROR(VLOOKUP($D7022,LISTA!$A$2:$J$9990,8,0),"")</f>
        <v/>
      </c>
      <c r="H7022" s="40" t="str">
        <f t="shared" si="132"/>
        <v/>
      </c>
    </row>
    <row r="7023" spans="4:8" x14ac:dyDescent="0.25">
      <c r="D7023" s="100"/>
      <c r="G7023" s="19" t="str">
        <f>IFERROR(VLOOKUP($D7023,LISTA!$A$2:$J$9990,8,0),"")</f>
        <v/>
      </c>
      <c r="H7023" s="40" t="str">
        <f t="shared" si="132"/>
        <v/>
      </c>
    </row>
    <row r="7024" spans="4:8" x14ac:dyDescent="0.25">
      <c r="D7024" s="100"/>
      <c r="G7024" s="19" t="str">
        <f>IFERROR(VLOOKUP($D7024,LISTA!$A$2:$J$9990,8,0),"")</f>
        <v/>
      </c>
      <c r="H7024" s="40" t="str">
        <f t="shared" si="132"/>
        <v/>
      </c>
    </row>
    <row r="7025" spans="4:8" x14ac:dyDescent="0.25">
      <c r="D7025" s="100"/>
      <c r="G7025" s="19" t="str">
        <f>IFERROR(VLOOKUP($D7025,LISTA!$A$2:$J$9990,8,0),"")</f>
        <v/>
      </c>
      <c r="H7025" s="40" t="str">
        <f t="shared" si="132"/>
        <v/>
      </c>
    </row>
    <row r="7026" spans="4:8" x14ac:dyDescent="0.25">
      <c r="D7026" s="100"/>
      <c r="G7026" s="19" t="str">
        <f>IFERROR(VLOOKUP($D7026,LISTA!$A$2:$J$9990,8,0),"")</f>
        <v/>
      </c>
      <c r="H7026" s="40" t="str">
        <f t="shared" si="132"/>
        <v/>
      </c>
    </row>
    <row r="7027" spans="4:8" x14ac:dyDescent="0.25">
      <c r="D7027" s="100"/>
      <c r="G7027" s="19" t="str">
        <f>IFERROR(VLOOKUP($D7027,LISTA!$A$2:$J$9990,8,0),"")</f>
        <v/>
      </c>
      <c r="H7027" s="40" t="str">
        <f t="shared" si="132"/>
        <v/>
      </c>
    </row>
    <row r="7028" spans="4:8" x14ac:dyDescent="0.25">
      <c r="D7028" s="100"/>
      <c r="G7028" s="19" t="str">
        <f>IFERROR(VLOOKUP($D7028,LISTA!$A$2:$J$9990,8,0),"")</f>
        <v/>
      </c>
      <c r="H7028" s="40" t="str">
        <f t="shared" si="132"/>
        <v/>
      </c>
    </row>
    <row r="7029" spans="4:8" x14ac:dyDescent="0.25">
      <c r="D7029" s="100"/>
      <c r="G7029" s="19" t="str">
        <f>IFERROR(VLOOKUP($D7029,LISTA!$A$2:$J$9990,8,0),"")</f>
        <v/>
      </c>
      <c r="H7029" s="40" t="str">
        <f t="shared" si="132"/>
        <v/>
      </c>
    </row>
    <row r="7030" spans="4:8" x14ac:dyDescent="0.25">
      <c r="D7030" s="100"/>
      <c r="G7030" s="19" t="str">
        <f>IFERROR(VLOOKUP($D7030,LISTA!$A$2:$J$9990,8,0),"")</f>
        <v/>
      </c>
      <c r="H7030" s="40" t="str">
        <f t="shared" si="132"/>
        <v/>
      </c>
    </row>
    <row r="7031" spans="4:8" x14ac:dyDescent="0.25">
      <c r="D7031" s="100"/>
      <c r="G7031" s="19" t="str">
        <f>IFERROR(VLOOKUP($D7031,LISTA!$A$2:$J$9990,8,0),"")</f>
        <v/>
      </c>
      <c r="H7031" s="40" t="str">
        <f t="shared" si="132"/>
        <v/>
      </c>
    </row>
    <row r="7032" spans="4:8" x14ac:dyDescent="0.25">
      <c r="D7032" s="100"/>
      <c r="G7032" s="19" t="str">
        <f>IFERROR(VLOOKUP($D7032,LISTA!$A$2:$J$9990,8,0),"")</f>
        <v/>
      </c>
      <c r="H7032" s="40" t="str">
        <f t="shared" si="132"/>
        <v/>
      </c>
    </row>
    <row r="7033" spans="4:8" x14ac:dyDescent="0.25">
      <c r="D7033" s="100"/>
      <c r="G7033" s="19" t="str">
        <f>IFERROR(VLOOKUP($D7033,LISTA!$A$2:$J$9990,8,0),"")</f>
        <v/>
      </c>
      <c r="H7033" s="40" t="str">
        <f t="shared" si="132"/>
        <v/>
      </c>
    </row>
    <row r="7034" spans="4:8" x14ac:dyDescent="0.25">
      <c r="D7034" s="100"/>
      <c r="G7034" s="19" t="str">
        <f>IFERROR(VLOOKUP($D7034,LISTA!$A$2:$J$9990,8,0),"")</f>
        <v/>
      </c>
      <c r="H7034" s="40" t="str">
        <f t="shared" si="132"/>
        <v/>
      </c>
    </row>
    <row r="7035" spans="4:8" x14ac:dyDescent="0.25">
      <c r="D7035" s="100"/>
      <c r="G7035" s="19" t="str">
        <f>IFERROR(VLOOKUP($D7035,LISTA!$A$2:$J$9990,8,0),"")</f>
        <v/>
      </c>
      <c r="H7035" s="40" t="str">
        <f t="shared" si="132"/>
        <v/>
      </c>
    </row>
    <row r="7036" spans="4:8" x14ac:dyDescent="0.25">
      <c r="D7036" s="100"/>
      <c r="G7036" s="19" t="str">
        <f>IFERROR(VLOOKUP($D7036,LISTA!$A$2:$J$9990,8,0),"")</f>
        <v/>
      </c>
      <c r="H7036" s="40" t="str">
        <f t="shared" si="132"/>
        <v/>
      </c>
    </row>
    <row r="7037" spans="4:8" x14ac:dyDescent="0.25">
      <c r="D7037" s="100"/>
      <c r="G7037" s="19" t="str">
        <f>IFERROR(VLOOKUP($D7037,LISTA!$A$2:$J$9990,8,0),"")</f>
        <v/>
      </c>
      <c r="H7037" s="40" t="str">
        <f t="shared" si="132"/>
        <v/>
      </c>
    </row>
    <row r="7038" spans="4:8" x14ac:dyDescent="0.25">
      <c r="D7038" s="100"/>
      <c r="G7038" s="19" t="str">
        <f>IFERROR(VLOOKUP($D7038,LISTA!$A$2:$J$9990,8,0),"")</f>
        <v/>
      </c>
      <c r="H7038" s="40" t="str">
        <f t="shared" si="132"/>
        <v/>
      </c>
    </row>
    <row r="7039" spans="4:8" x14ac:dyDescent="0.25">
      <c r="D7039" s="100"/>
      <c r="G7039" s="19" t="str">
        <f>IFERROR(VLOOKUP($D7039,LISTA!$A$2:$J$9990,8,0),"")</f>
        <v/>
      </c>
      <c r="H7039" s="40" t="str">
        <f t="shared" si="132"/>
        <v/>
      </c>
    </row>
    <row r="7040" spans="4:8" x14ac:dyDescent="0.25">
      <c r="D7040" s="100"/>
      <c r="G7040" s="19" t="str">
        <f>IFERROR(VLOOKUP($D7040,LISTA!$A$2:$J$9990,8,0),"")</f>
        <v/>
      </c>
      <c r="H7040" s="40" t="str">
        <f t="shared" si="132"/>
        <v/>
      </c>
    </row>
    <row r="7041" spans="4:8" x14ac:dyDescent="0.25">
      <c r="D7041" s="100"/>
      <c r="G7041" s="19" t="str">
        <f>IFERROR(VLOOKUP($D7041,LISTA!$A$2:$J$9990,8,0),"")</f>
        <v/>
      </c>
      <c r="H7041" s="40" t="str">
        <f t="shared" si="132"/>
        <v/>
      </c>
    </row>
    <row r="7042" spans="4:8" x14ac:dyDescent="0.25">
      <c r="D7042" s="100"/>
      <c r="G7042" s="19" t="str">
        <f>IFERROR(VLOOKUP($D7042,LISTA!$A$2:$J$9990,8,0),"")</f>
        <v/>
      </c>
      <c r="H7042" s="40" t="str">
        <f t="shared" si="132"/>
        <v/>
      </c>
    </row>
    <row r="7043" spans="4:8" x14ac:dyDescent="0.25">
      <c r="D7043" s="100"/>
      <c r="G7043" s="19" t="str">
        <f>IFERROR(VLOOKUP($D7043,LISTA!$A$2:$J$9990,8,0),"")</f>
        <v/>
      </c>
      <c r="H7043" s="40" t="str">
        <f t="shared" si="132"/>
        <v/>
      </c>
    </row>
    <row r="7044" spans="4:8" x14ac:dyDescent="0.25">
      <c r="D7044" s="100"/>
      <c r="G7044" s="19" t="str">
        <f>IFERROR(VLOOKUP($D7044,LISTA!$A$2:$J$9990,8,0),"")</f>
        <v/>
      </c>
      <c r="H7044" s="40" t="str">
        <f t="shared" si="132"/>
        <v/>
      </c>
    </row>
    <row r="7045" spans="4:8" x14ac:dyDescent="0.25">
      <c r="D7045" s="100"/>
      <c r="G7045" s="19" t="str">
        <f>IFERROR(VLOOKUP($D7045,LISTA!$A$2:$J$9990,8,0),"")</f>
        <v/>
      </c>
      <c r="H7045" s="40" t="str">
        <f t="shared" ref="H7045:H7108" si="133">IF(OR(G7045=$K$10,G7045=$K$11,G7045=$K$14,G7045=$K$15,G7045=$K$16,G7045=$K$17,G7045=$K$18,G7045=$K$19,G7045=$K$20,G7045=$K$21,G7045=$K$22,G7045=$K$23,G7045=$K$24,G7045=$K$25,G7045=$K$26,G7045=$K$27,G7045=$K$28),$K$9,IF(OR(G7045=$K$32,G7045=$K$33),$K$31,IF(OR(G7045=$K$38),$K$37,"")))</f>
        <v/>
      </c>
    </row>
    <row r="7046" spans="4:8" x14ac:dyDescent="0.25">
      <c r="D7046" s="100"/>
      <c r="G7046" s="19" t="str">
        <f>IFERROR(VLOOKUP($D7046,LISTA!$A$2:$J$9990,8,0),"")</f>
        <v/>
      </c>
      <c r="H7046" s="40" t="str">
        <f t="shared" si="133"/>
        <v/>
      </c>
    </row>
    <row r="7047" spans="4:8" x14ac:dyDescent="0.25">
      <c r="D7047" s="100"/>
      <c r="G7047" s="19" t="str">
        <f>IFERROR(VLOOKUP($D7047,LISTA!$A$2:$J$9990,8,0),"")</f>
        <v/>
      </c>
      <c r="H7047" s="40" t="str">
        <f t="shared" si="133"/>
        <v/>
      </c>
    </row>
    <row r="7048" spans="4:8" x14ac:dyDescent="0.25">
      <c r="D7048" s="100"/>
      <c r="G7048" s="19" t="str">
        <f>IFERROR(VLOOKUP($D7048,LISTA!$A$2:$J$9990,8,0),"")</f>
        <v/>
      </c>
      <c r="H7048" s="40" t="str">
        <f t="shared" si="133"/>
        <v/>
      </c>
    </row>
    <row r="7049" spans="4:8" x14ac:dyDescent="0.25">
      <c r="D7049" s="100"/>
      <c r="G7049" s="19" t="str">
        <f>IFERROR(VLOOKUP($D7049,LISTA!$A$2:$J$9990,8,0),"")</f>
        <v/>
      </c>
      <c r="H7049" s="40" t="str">
        <f t="shared" si="133"/>
        <v/>
      </c>
    </row>
    <row r="7050" spans="4:8" x14ac:dyDescent="0.25">
      <c r="D7050" s="100"/>
      <c r="G7050" s="19" t="str">
        <f>IFERROR(VLOOKUP($D7050,LISTA!$A$2:$J$9990,8,0),"")</f>
        <v/>
      </c>
      <c r="H7050" s="40" t="str">
        <f t="shared" si="133"/>
        <v/>
      </c>
    </row>
    <row r="7051" spans="4:8" x14ac:dyDescent="0.25">
      <c r="D7051" s="100"/>
      <c r="G7051" s="19" t="str">
        <f>IFERROR(VLOOKUP($D7051,LISTA!$A$2:$J$9990,8,0),"")</f>
        <v/>
      </c>
      <c r="H7051" s="40" t="str">
        <f t="shared" si="133"/>
        <v/>
      </c>
    </row>
    <row r="7052" spans="4:8" x14ac:dyDescent="0.25">
      <c r="D7052" s="100"/>
      <c r="G7052" s="19" t="str">
        <f>IFERROR(VLOOKUP($D7052,LISTA!$A$2:$J$9990,8,0),"")</f>
        <v/>
      </c>
      <c r="H7052" s="40" t="str">
        <f t="shared" si="133"/>
        <v/>
      </c>
    </row>
    <row r="7053" spans="4:8" x14ac:dyDescent="0.25">
      <c r="D7053" s="100"/>
      <c r="G7053" s="19" t="str">
        <f>IFERROR(VLOOKUP($D7053,LISTA!$A$2:$J$9990,8,0),"")</f>
        <v/>
      </c>
      <c r="H7053" s="40" t="str">
        <f t="shared" si="133"/>
        <v/>
      </c>
    </row>
    <row r="7054" spans="4:8" x14ac:dyDescent="0.25">
      <c r="D7054" s="100"/>
      <c r="G7054" s="19" t="str">
        <f>IFERROR(VLOOKUP($D7054,LISTA!$A$2:$J$9990,8,0),"")</f>
        <v/>
      </c>
      <c r="H7054" s="40" t="str">
        <f t="shared" si="133"/>
        <v/>
      </c>
    </row>
    <row r="7055" spans="4:8" x14ac:dyDescent="0.25">
      <c r="D7055" s="100"/>
      <c r="G7055" s="19" t="str">
        <f>IFERROR(VLOOKUP($D7055,LISTA!$A$2:$J$9990,8,0),"")</f>
        <v/>
      </c>
      <c r="H7055" s="40" t="str">
        <f t="shared" si="133"/>
        <v/>
      </c>
    </row>
    <row r="7056" spans="4:8" x14ac:dyDescent="0.25">
      <c r="D7056" s="100"/>
      <c r="G7056" s="19" t="str">
        <f>IFERROR(VLOOKUP($D7056,LISTA!$A$2:$J$9990,8,0),"")</f>
        <v/>
      </c>
      <c r="H7056" s="40" t="str">
        <f t="shared" si="133"/>
        <v/>
      </c>
    </row>
    <row r="7057" spans="4:8" x14ac:dyDescent="0.25">
      <c r="D7057" s="100"/>
      <c r="G7057" s="19" t="str">
        <f>IFERROR(VLOOKUP($D7057,LISTA!$A$2:$J$9990,8,0),"")</f>
        <v/>
      </c>
      <c r="H7057" s="40" t="str">
        <f t="shared" si="133"/>
        <v/>
      </c>
    </row>
    <row r="7058" spans="4:8" x14ac:dyDescent="0.25">
      <c r="D7058" s="100"/>
      <c r="G7058" s="19" t="str">
        <f>IFERROR(VLOOKUP($D7058,LISTA!$A$2:$J$9990,8,0),"")</f>
        <v/>
      </c>
      <c r="H7058" s="40" t="str">
        <f t="shared" si="133"/>
        <v/>
      </c>
    </row>
    <row r="7059" spans="4:8" x14ac:dyDescent="0.25">
      <c r="D7059" s="100"/>
      <c r="G7059" s="19" t="str">
        <f>IFERROR(VLOOKUP($D7059,LISTA!$A$2:$J$9990,8,0),"")</f>
        <v/>
      </c>
      <c r="H7059" s="40" t="str">
        <f t="shared" si="133"/>
        <v/>
      </c>
    </row>
    <row r="7060" spans="4:8" x14ac:dyDescent="0.25">
      <c r="D7060" s="100"/>
      <c r="G7060" s="19" t="str">
        <f>IFERROR(VLOOKUP($D7060,LISTA!$A$2:$J$9990,8,0),"")</f>
        <v/>
      </c>
      <c r="H7060" s="40" t="str">
        <f t="shared" si="133"/>
        <v/>
      </c>
    </row>
    <row r="7061" spans="4:8" x14ac:dyDescent="0.25">
      <c r="D7061" s="100"/>
      <c r="G7061" s="19" t="str">
        <f>IFERROR(VLOOKUP($D7061,LISTA!$A$2:$J$9990,8,0),"")</f>
        <v/>
      </c>
      <c r="H7061" s="40" t="str">
        <f t="shared" si="133"/>
        <v/>
      </c>
    </row>
    <row r="7062" spans="4:8" x14ac:dyDescent="0.25">
      <c r="D7062" s="100"/>
      <c r="G7062" s="19" t="str">
        <f>IFERROR(VLOOKUP($D7062,LISTA!$A$2:$J$9990,8,0),"")</f>
        <v/>
      </c>
      <c r="H7062" s="40" t="str">
        <f t="shared" si="133"/>
        <v/>
      </c>
    </row>
    <row r="7063" spans="4:8" x14ac:dyDescent="0.25">
      <c r="D7063" s="100"/>
      <c r="G7063" s="19" t="str">
        <f>IFERROR(VLOOKUP($D7063,LISTA!$A$2:$J$9990,8,0),"")</f>
        <v/>
      </c>
      <c r="H7063" s="40" t="str">
        <f t="shared" si="133"/>
        <v/>
      </c>
    </row>
    <row r="7064" spans="4:8" x14ac:dyDescent="0.25">
      <c r="D7064" s="100"/>
      <c r="G7064" s="19" t="str">
        <f>IFERROR(VLOOKUP($D7064,LISTA!$A$2:$J$9990,8,0),"")</f>
        <v/>
      </c>
      <c r="H7064" s="40" t="str">
        <f t="shared" si="133"/>
        <v/>
      </c>
    </row>
    <row r="7065" spans="4:8" x14ac:dyDescent="0.25">
      <c r="D7065" s="100"/>
      <c r="G7065" s="19" t="str">
        <f>IFERROR(VLOOKUP($D7065,LISTA!$A$2:$J$9990,8,0),"")</f>
        <v/>
      </c>
      <c r="H7065" s="40" t="str">
        <f t="shared" si="133"/>
        <v/>
      </c>
    </row>
    <row r="7066" spans="4:8" x14ac:dyDescent="0.25">
      <c r="D7066" s="100"/>
      <c r="G7066" s="19" t="str">
        <f>IFERROR(VLOOKUP($D7066,LISTA!$A$2:$J$9990,8,0),"")</f>
        <v/>
      </c>
      <c r="H7066" s="40" t="str">
        <f t="shared" si="133"/>
        <v/>
      </c>
    </row>
    <row r="7067" spans="4:8" x14ac:dyDescent="0.25">
      <c r="D7067" s="100"/>
      <c r="G7067" s="19" t="str">
        <f>IFERROR(VLOOKUP($D7067,LISTA!$A$2:$J$9990,8,0),"")</f>
        <v/>
      </c>
      <c r="H7067" s="40" t="str">
        <f t="shared" si="133"/>
        <v/>
      </c>
    </row>
    <row r="7068" spans="4:8" x14ac:dyDescent="0.25">
      <c r="D7068" s="100"/>
      <c r="G7068" s="19" t="str">
        <f>IFERROR(VLOOKUP($D7068,LISTA!$A$2:$J$9990,8,0),"")</f>
        <v/>
      </c>
      <c r="H7068" s="40" t="str">
        <f t="shared" si="133"/>
        <v/>
      </c>
    </row>
    <row r="7069" spans="4:8" x14ac:dyDescent="0.25">
      <c r="D7069" s="100"/>
      <c r="G7069" s="19" t="str">
        <f>IFERROR(VLOOKUP($D7069,LISTA!$A$2:$J$9990,8,0),"")</f>
        <v/>
      </c>
      <c r="H7069" s="40" t="str">
        <f t="shared" si="133"/>
        <v/>
      </c>
    </row>
    <row r="7070" spans="4:8" x14ac:dyDescent="0.25">
      <c r="D7070" s="100"/>
      <c r="G7070" s="19" t="str">
        <f>IFERROR(VLOOKUP($D7070,LISTA!$A$2:$J$9990,8,0),"")</f>
        <v/>
      </c>
      <c r="H7070" s="40" t="str">
        <f t="shared" si="133"/>
        <v/>
      </c>
    </row>
    <row r="7071" spans="4:8" x14ac:dyDescent="0.25">
      <c r="D7071" s="100"/>
      <c r="G7071" s="19" t="str">
        <f>IFERROR(VLOOKUP($D7071,LISTA!$A$2:$J$9990,8,0),"")</f>
        <v/>
      </c>
      <c r="H7071" s="40" t="str">
        <f t="shared" si="133"/>
        <v/>
      </c>
    </row>
    <row r="7072" spans="4:8" x14ac:dyDescent="0.25">
      <c r="D7072" s="100"/>
      <c r="G7072" s="19" t="str">
        <f>IFERROR(VLOOKUP($D7072,LISTA!$A$2:$J$9990,8,0),"")</f>
        <v/>
      </c>
      <c r="H7072" s="40" t="str">
        <f t="shared" si="133"/>
        <v/>
      </c>
    </row>
    <row r="7073" spans="4:8" x14ac:dyDescent="0.25">
      <c r="D7073" s="100"/>
      <c r="G7073" s="19" t="str">
        <f>IFERROR(VLOOKUP($D7073,LISTA!$A$2:$J$9990,8,0),"")</f>
        <v/>
      </c>
      <c r="H7073" s="40" t="str">
        <f t="shared" si="133"/>
        <v/>
      </c>
    </row>
    <row r="7074" spans="4:8" x14ac:dyDescent="0.25">
      <c r="D7074" s="100"/>
      <c r="G7074" s="19" t="str">
        <f>IFERROR(VLOOKUP($D7074,LISTA!$A$2:$J$9990,8,0),"")</f>
        <v/>
      </c>
      <c r="H7074" s="40" t="str">
        <f t="shared" si="133"/>
        <v/>
      </c>
    </row>
    <row r="7075" spans="4:8" x14ac:dyDescent="0.25">
      <c r="D7075" s="100"/>
      <c r="G7075" s="19" t="str">
        <f>IFERROR(VLOOKUP($D7075,LISTA!$A$2:$J$9990,8,0),"")</f>
        <v/>
      </c>
      <c r="H7075" s="40" t="str">
        <f t="shared" si="133"/>
        <v/>
      </c>
    </row>
    <row r="7076" spans="4:8" x14ac:dyDescent="0.25">
      <c r="D7076" s="100"/>
      <c r="G7076" s="19" t="str">
        <f>IFERROR(VLOOKUP($D7076,LISTA!$A$2:$J$9990,8,0),"")</f>
        <v/>
      </c>
      <c r="H7076" s="40" t="str">
        <f t="shared" si="133"/>
        <v/>
      </c>
    </row>
    <row r="7077" spans="4:8" x14ac:dyDescent="0.25">
      <c r="D7077" s="100"/>
      <c r="G7077" s="19" t="str">
        <f>IFERROR(VLOOKUP($D7077,LISTA!$A$2:$J$9990,8,0),"")</f>
        <v/>
      </c>
      <c r="H7077" s="40" t="str">
        <f t="shared" si="133"/>
        <v/>
      </c>
    </row>
    <row r="7078" spans="4:8" x14ac:dyDescent="0.25">
      <c r="D7078" s="100"/>
      <c r="G7078" s="19" t="str">
        <f>IFERROR(VLOOKUP($D7078,LISTA!$A$2:$J$9990,8,0),"")</f>
        <v/>
      </c>
      <c r="H7078" s="40" t="str">
        <f t="shared" si="133"/>
        <v/>
      </c>
    </row>
    <row r="7079" spans="4:8" x14ac:dyDescent="0.25">
      <c r="D7079" s="100"/>
      <c r="G7079" s="19" t="str">
        <f>IFERROR(VLOOKUP($D7079,LISTA!$A$2:$J$9990,8,0),"")</f>
        <v/>
      </c>
      <c r="H7079" s="40" t="str">
        <f t="shared" si="133"/>
        <v/>
      </c>
    </row>
    <row r="7080" spans="4:8" x14ac:dyDescent="0.25">
      <c r="D7080" s="100"/>
      <c r="G7080" s="19" t="str">
        <f>IFERROR(VLOOKUP($D7080,LISTA!$A$2:$J$9990,8,0),"")</f>
        <v/>
      </c>
      <c r="H7080" s="40" t="str">
        <f t="shared" si="133"/>
        <v/>
      </c>
    </row>
    <row r="7081" spans="4:8" x14ac:dyDescent="0.25">
      <c r="D7081" s="100"/>
      <c r="G7081" s="19" t="str">
        <f>IFERROR(VLOOKUP($D7081,LISTA!$A$2:$J$9990,8,0),"")</f>
        <v/>
      </c>
      <c r="H7081" s="40" t="str">
        <f t="shared" si="133"/>
        <v/>
      </c>
    </row>
    <row r="7082" spans="4:8" x14ac:dyDescent="0.25">
      <c r="D7082" s="100"/>
      <c r="G7082" s="19" t="str">
        <f>IFERROR(VLOOKUP($D7082,LISTA!$A$2:$J$9990,8,0),"")</f>
        <v/>
      </c>
      <c r="H7082" s="40" t="str">
        <f t="shared" si="133"/>
        <v/>
      </c>
    </row>
    <row r="7083" spans="4:8" x14ac:dyDescent="0.25">
      <c r="D7083" s="100"/>
      <c r="G7083" s="19" t="str">
        <f>IFERROR(VLOOKUP($D7083,LISTA!$A$2:$J$9990,8,0),"")</f>
        <v/>
      </c>
      <c r="H7083" s="40" t="str">
        <f t="shared" si="133"/>
        <v/>
      </c>
    </row>
    <row r="7084" spans="4:8" x14ac:dyDescent="0.25">
      <c r="D7084" s="100"/>
      <c r="G7084" s="19" t="str">
        <f>IFERROR(VLOOKUP($D7084,LISTA!$A$2:$J$9990,8,0),"")</f>
        <v/>
      </c>
      <c r="H7084" s="40" t="str">
        <f t="shared" si="133"/>
        <v/>
      </c>
    </row>
    <row r="7085" spans="4:8" x14ac:dyDescent="0.25">
      <c r="D7085" s="100"/>
      <c r="G7085" s="19" t="str">
        <f>IFERROR(VLOOKUP($D7085,LISTA!$A$2:$J$9990,8,0),"")</f>
        <v/>
      </c>
      <c r="H7085" s="40" t="str">
        <f t="shared" si="133"/>
        <v/>
      </c>
    </row>
    <row r="7086" spans="4:8" x14ac:dyDescent="0.25">
      <c r="D7086" s="100"/>
      <c r="G7086" s="19" t="str">
        <f>IFERROR(VLOOKUP($D7086,LISTA!$A$2:$J$9990,8,0),"")</f>
        <v/>
      </c>
      <c r="H7086" s="40" t="str">
        <f t="shared" si="133"/>
        <v/>
      </c>
    </row>
    <row r="7087" spans="4:8" x14ac:dyDescent="0.25">
      <c r="D7087" s="100"/>
      <c r="G7087" s="19" t="str">
        <f>IFERROR(VLOOKUP($D7087,LISTA!$A$2:$J$9990,8,0),"")</f>
        <v/>
      </c>
      <c r="H7087" s="40" t="str">
        <f t="shared" si="133"/>
        <v/>
      </c>
    </row>
    <row r="7088" spans="4:8" x14ac:dyDescent="0.25">
      <c r="D7088" s="100"/>
      <c r="G7088" s="19" t="str">
        <f>IFERROR(VLOOKUP($D7088,LISTA!$A$2:$J$9990,8,0),"")</f>
        <v/>
      </c>
      <c r="H7088" s="40" t="str">
        <f t="shared" si="133"/>
        <v/>
      </c>
    </row>
    <row r="7089" spans="4:8" x14ac:dyDescent="0.25">
      <c r="D7089" s="100"/>
      <c r="G7089" s="19" t="str">
        <f>IFERROR(VLOOKUP($D7089,LISTA!$A$2:$J$9990,8,0),"")</f>
        <v/>
      </c>
      <c r="H7089" s="40" t="str">
        <f t="shared" si="133"/>
        <v/>
      </c>
    </row>
    <row r="7090" spans="4:8" x14ac:dyDescent="0.25">
      <c r="D7090" s="100"/>
      <c r="G7090" s="19" t="str">
        <f>IFERROR(VLOOKUP($D7090,LISTA!$A$2:$J$9990,8,0),"")</f>
        <v/>
      </c>
      <c r="H7090" s="40" t="str">
        <f t="shared" si="133"/>
        <v/>
      </c>
    </row>
    <row r="7091" spans="4:8" x14ac:dyDescent="0.25">
      <c r="D7091" s="100"/>
      <c r="G7091" s="19" t="str">
        <f>IFERROR(VLOOKUP($D7091,LISTA!$A$2:$J$9990,8,0),"")</f>
        <v/>
      </c>
      <c r="H7091" s="40" t="str">
        <f t="shared" si="133"/>
        <v/>
      </c>
    </row>
    <row r="7092" spans="4:8" x14ac:dyDescent="0.25">
      <c r="D7092" s="100"/>
      <c r="G7092" s="19" t="str">
        <f>IFERROR(VLOOKUP($D7092,LISTA!$A$2:$J$9990,8,0),"")</f>
        <v/>
      </c>
      <c r="H7092" s="40" t="str">
        <f t="shared" si="133"/>
        <v/>
      </c>
    </row>
    <row r="7093" spans="4:8" x14ac:dyDescent="0.25">
      <c r="D7093" s="100"/>
      <c r="G7093" s="19" t="str">
        <f>IFERROR(VLOOKUP($D7093,LISTA!$A$2:$J$9990,8,0),"")</f>
        <v/>
      </c>
      <c r="H7093" s="40" t="str">
        <f t="shared" si="133"/>
        <v/>
      </c>
    </row>
    <row r="7094" spans="4:8" x14ac:dyDescent="0.25">
      <c r="D7094" s="100"/>
      <c r="G7094" s="19" t="str">
        <f>IFERROR(VLOOKUP($D7094,LISTA!$A$2:$J$9990,8,0),"")</f>
        <v/>
      </c>
      <c r="H7094" s="40" t="str">
        <f t="shared" si="133"/>
        <v/>
      </c>
    </row>
    <row r="7095" spans="4:8" x14ac:dyDescent="0.25">
      <c r="D7095" s="100"/>
      <c r="G7095" s="19" t="str">
        <f>IFERROR(VLOOKUP($D7095,LISTA!$A$2:$J$9990,8,0),"")</f>
        <v/>
      </c>
      <c r="H7095" s="40" t="str">
        <f t="shared" si="133"/>
        <v/>
      </c>
    </row>
    <row r="7096" spans="4:8" x14ac:dyDescent="0.25">
      <c r="D7096" s="100"/>
      <c r="G7096" s="19" t="str">
        <f>IFERROR(VLOOKUP($D7096,LISTA!$A$2:$J$9990,8,0),"")</f>
        <v/>
      </c>
      <c r="H7096" s="40" t="str">
        <f t="shared" si="133"/>
        <v/>
      </c>
    </row>
    <row r="7097" spans="4:8" x14ac:dyDescent="0.25">
      <c r="D7097" s="100"/>
      <c r="G7097" s="19" t="str">
        <f>IFERROR(VLOOKUP($D7097,LISTA!$A$2:$J$9990,8,0),"")</f>
        <v/>
      </c>
      <c r="H7097" s="40" t="str">
        <f t="shared" si="133"/>
        <v/>
      </c>
    </row>
    <row r="7098" spans="4:8" x14ac:dyDescent="0.25">
      <c r="D7098" s="100"/>
      <c r="G7098" s="19" t="str">
        <f>IFERROR(VLOOKUP($D7098,LISTA!$A$2:$J$9990,8,0),"")</f>
        <v/>
      </c>
      <c r="H7098" s="40" t="str">
        <f t="shared" si="133"/>
        <v/>
      </c>
    </row>
    <row r="7099" spans="4:8" x14ac:dyDescent="0.25">
      <c r="D7099" s="100"/>
      <c r="G7099" s="19" t="str">
        <f>IFERROR(VLOOKUP($D7099,LISTA!$A$2:$J$9990,8,0),"")</f>
        <v/>
      </c>
      <c r="H7099" s="40" t="str">
        <f t="shared" si="133"/>
        <v/>
      </c>
    </row>
    <row r="7100" spans="4:8" x14ac:dyDescent="0.25">
      <c r="D7100" s="100"/>
      <c r="G7100" s="19" t="str">
        <f>IFERROR(VLOOKUP($D7100,LISTA!$A$2:$J$9990,8,0),"")</f>
        <v/>
      </c>
      <c r="H7100" s="40" t="str">
        <f t="shared" si="133"/>
        <v/>
      </c>
    </row>
    <row r="7101" spans="4:8" x14ac:dyDescent="0.25">
      <c r="D7101" s="100"/>
      <c r="G7101" s="19" t="str">
        <f>IFERROR(VLOOKUP($D7101,LISTA!$A$2:$J$9990,8,0),"")</f>
        <v/>
      </c>
      <c r="H7101" s="40" t="str">
        <f t="shared" si="133"/>
        <v/>
      </c>
    </row>
    <row r="7102" spans="4:8" x14ac:dyDescent="0.25">
      <c r="D7102" s="100"/>
      <c r="G7102" s="19" t="str">
        <f>IFERROR(VLOOKUP($D7102,LISTA!$A$2:$J$9990,8,0),"")</f>
        <v/>
      </c>
      <c r="H7102" s="40" t="str">
        <f t="shared" si="133"/>
        <v/>
      </c>
    </row>
    <row r="7103" spans="4:8" x14ac:dyDescent="0.25">
      <c r="D7103" s="100"/>
      <c r="G7103" s="19" t="str">
        <f>IFERROR(VLOOKUP($D7103,LISTA!$A$2:$J$9990,8,0),"")</f>
        <v/>
      </c>
      <c r="H7103" s="40" t="str">
        <f t="shared" si="133"/>
        <v/>
      </c>
    </row>
    <row r="7104" spans="4:8" x14ac:dyDescent="0.25">
      <c r="D7104" s="100"/>
      <c r="G7104" s="19" t="str">
        <f>IFERROR(VLOOKUP($D7104,LISTA!$A$2:$J$9990,8,0),"")</f>
        <v/>
      </c>
      <c r="H7104" s="40" t="str">
        <f t="shared" si="133"/>
        <v/>
      </c>
    </row>
    <row r="7105" spans="4:8" x14ac:dyDescent="0.25">
      <c r="D7105" s="100"/>
      <c r="G7105" s="19" t="str">
        <f>IFERROR(VLOOKUP($D7105,LISTA!$A$2:$J$9990,8,0),"")</f>
        <v/>
      </c>
      <c r="H7105" s="40" t="str">
        <f t="shared" si="133"/>
        <v/>
      </c>
    </row>
    <row r="7106" spans="4:8" x14ac:dyDescent="0.25">
      <c r="D7106" s="100"/>
      <c r="G7106" s="19" t="str">
        <f>IFERROR(VLOOKUP($D7106,LISTA!$A$2:$J$9990,8,0),"")</f>
        <v/>
      </c>
      <c r="H7106" s="40" t="str">
        <f t="shared" si="133"/>
        <v/>
      </c>
    </row>
    <row r="7107" spans="4:8" x14ac:dyDescent="0.25">
      <c r="D7107" s="100"/>
      <c r="G7107" s="19" t="str">
        <f>IFERROR(VLOOKUP($D7107,LISTA!$A$2:$J$9990,8,0),"")</f>
        <v/>
      </c>
      <c r="H7107" s="40" t="str">
        <f t="shared" si="133"/>
        <v/>
      </c>
    </row>
    <row r="7108" spans="4:8" x14ac:dyDescent="0.25">
      <c r="D7108" s="100"/>
      <c r="G7108" s="19" t="str">
        <f>IFERROR(VLOOKUP($D7108,LISTA!$A$2:$J$9990,8,0),"")</f>
        <v/>
      </c>
      <c r="H7108" s="40" t="str">
        <f t="shared" si="133"/>
        <v/>
      </c>
    </row>
    <row r="7109" spans="4:8" x14ac:dyDescent="0.25">
      <c r="D7109" s="100"/>
      <c r="G7109" s="19" t="str">
        <f>IFERROR(VLOOKUP($D7109,LISTA!$A$2:$J$9990,8,0),"")</f>
        <v/>
      </c>
      <c r="H7109" s="40" t="str">
        <f t="shared" ref="H7109:H7172" si="134">IF(OR(G7109=$K$10,G7109=$K$11,G7109=$K$14,G7109=$K$15,G7109=$K$16,G7109=$K$17,G7109=$K$18,G7109=$K$19,G7109=$K$20,G7109=$K$21,G7109=$K$22,G7109=$K$23,G7109=$K$24,G7109=$K$25,G7109=$K$26,G7109=$K$27,G7109=$K$28),$K$9,IF(OR(G7109=$K$32,G7109=$K$33),$K$31,IF(OR(G7109=$K$38),$K$37,"")))</f>
        <v/>
      </c>
    </row>
    <row r="7110" spans="4:8" x14ac:dyDescent="0.25">
      <c r="D7110" s="100"/>
      <c r="G7110" s="19" t="str">
        <f>IFERROR(VLOOKUP($D7110,LISTA!$A$2:$J$9990,8,0),"")</f>
        <v/>
      </c>
      <c r="H7110" s="40" t="str">
        <f t="shared" si="134"/>
        <v/>
      </c>
    </row>
    <row r="7111" spans="4:8" x14ac:dyDescent="0.25">
      <c r="D7111" s="100"/>
      <c r="G7111" s="19" t="str">
        <f>IFERROR(VLOOKUP($D7111,LISTA!$A$2:$J$9990,8,0),"")</f>
        <v/>
      </c>
      <c r="H7111" s="40" t="str">
        <f t="shared" si="134"/>
        <v/>
      </c>
    </row>
    <row r="7112" spans="4:8" x14ac:dyDescent="0.25">
      <c r="D7112" s="100"/>
      <c r="G7112" s="19" t="str">
        <f>IFERROR(VLOOKUP($D7112,LISTA!$A$2:$J$9990,8,0),"")</f>
        <v/>
      </c>
      <c r="H7112" s="40" t="str">
        <f t="shared" si="134"/>
        <v/>
      </c>
    </row>
    <row r="7113" spans="4:8" x14ac:dyDescent="0.25">
      <c r="D7113" s="100"/>
      <c r="G7113" s="19" t="str">
        <f>IFERROR(VLOOKUP($D7113,LISTA!$A$2:$J$9990,8,0),"")</f>
        <v/>
      </c>
      <c r="H7113" s="40" t="str">
        <f t="shared" si="134"/>
        <v/>
      </c>
    </row>
    <row r="7114" spans="4:8" x14ac:dyDescent="0.25">
      <c r="D7114" s="100"/>
      <c r="G7114" s="19" t="str">
        <f>IFERROR(VLOOKUP($D7114,LISTA!$A$2:$J$9990,8,0),"")</f>
        <v/>
      </c>
      <c r="H7114" s="40" t="str">
        <f t="shared" si="134"/>
        <v/>
      </c>
    </row>
    <row r="7115" spans="4:8" x14ac:dyDescent="0.25">
      <c r="D7115" s="100"/>
      <c r="G7115" s="19" t="str">
        <f>IFERROR(VLOOKUP($D7115,LISTA!$A$2:$J$9990,8,0),"")</f>
        <v/>
      </c>
      <c r="H7115" s="40" t="str">
        <f t="shared" si="134"/>
        <v/>
      </c>
    </row>
    <row r="7116" spans="4:8" x14ac:dyDescent="0.25">
      <c r="D7116" s="100"/>
      <c r="G7116" s="19" t="str">
        <f>IFERROR(VLOOKUP($D7116,LISTA!$A$2:$J$9990,8,0),"")</f>
        <v/>
      </c>
      <c r="H7116" s="40" t="str">
        <f t="shared" si="134"/>
        <v/>
      </c>
    </row>
    <row r="7117" spans="4:8" x14ac:dyDescent="0.25">
      <c r="D7117" s="100"/>
      <c r="G7117" s="19" t="str">
        <f>IFERROR(VLOOKUP($D7117,LISTA!$A$2:$J$9990,8,0),"")</f>
        <v/>
      </c>
      <c r="H7117" s="40" t="str">
        <f t="shared" si="134"/>
        <v/>
      </c>
    </row>
    <row r="7118" spans="4:8" x14ac:dyDescent="0.25">
      <c r="D7118" s="100"/>
      <c r="G7118" s="19" t="str">
        <f>IFERROR(VLOOKUP($D7118,LISTA!$A$2:$J$9990,8,0),"")</f>
        <v/>
      </c>
      <c r="H7118" s="40" t="str">
        <f t="shared" si="134"/>
        <v/>
      </c>
    </row>
    <row r="7119" spans="4:8" x14ac:dyDescent="0.25">
      <c r="D7119" s="100"/>
      <c r="G7119" s="19" t="str">
        <f>IFERROR(VLOOKUP($D7119,LISTA!$A$2:$J$9990,8,0),"")</f>
        <v/>
      </c>
      <c r="H7119" s="40" t="str">
        <f t="shared" si="134"/>
        <v/>
      </c>
    </row>
    <row r="7120" spans="4:8" x14ac:dyDescent="0.25">
      <c r="D7120" s="100"/>
      <c r="G7120" s="19" t="str">
        <f>IFERROR(VLOOKUP($D7120,LISTA!$A$2:$J$9990,8,0),"")</f>
        <v/>
      </c>
      <c r="H7120" s="40" t="str">
        <f t="shared" si="134"/>
        <v/>
      </c>
    </row>
    <row r="7121" spans="4:8" x14ac:dyDescent="0.25">
      <c r="D7121" s="100"/>
      <c r="G7121" s="19" t="str">
        <f>IFERROR(VLOOKUP($D7121,LISTA!$A$2:$J$9990,8,0),"")</f>
        <v/>
      </c>
      <c r="H7121" s="40" t="str">
        <f t="shared" si="134"/>
        <v/>
      </c>
    </row>
    <row r="7122" spans="4:8" x14ac:dyDescent="0.25">
      <c r="D7122" s="100"/>
      <c r="G7122" s="19" t="str">
        <f>IFERROR(VLOOKUP($D7122,LISTA!$A$2:$J$9990,8,0),"")</f>
        <v/>
      </c>
      <c r="H7122" s="40" t="str">
        <f t="shared" si="134"/>
        <v/>
      </c>
    </row>
    <row r="7123" spans="4:8" x14ac:dyDescent="0.25">
      <c r="D7123" s="100"/>
      <c r="G7123" s="19" t="str">
        <f>IFERROR(VLOOKUP($D7123,LISTA!$A$2:$J$9990,8,0),"")</f>
        <v/>
      </c>
      <c r="H7123" s="40" t="str">
        <f t="shared" si="134"/>
        <v/>
      </c>
    </row>
    <row r="7124" spans="4:8" x14ac:dyDescent="0.25">
      <c r="D7124" s="100"/>
      <c r="G7124" s="19" t="str">
        <f>IFERROR(VLOOKUP($D7124,LISTA!$A$2:$J$9990,8,0),"")</f>
        <v/>
      </c>
      <c r="H7124" s="40" t="str">
        <f t="shared" si="134"/>
        <v/>
      </c>
    </row>
    <row r="7125" spans="4:8" x14ac:dyDescent="0.25">
      <c r="D7125" s="100"/>
      <c r="G7125" s="19" t="str">
        <f>IFERROR(VLOOKUP($D7125,LISTA!$A$2:$J$9990,8,0),"")</f>
        <v/>
      </c>
      <c r="H7125" s="40" t="str">
        <f t="shared" si="134"/>
        <v/>
      </c>
    </row>
    <row r="7126" spans="4:8" x14ac:dyDescent="0.25">
      <c r="D7126" s="100"/>
      <c r="G7126" s="19" t="str">
        <f>IFERROR(VLOOKUP($D7126,LISTA!$A$2:$J$9990,8,0),"")</f>
        <v/>
      </c>
      <c r="H7126" s="40" t="str">
        <f t="shared" si="134"/>
        <v/>
      </c>
    </row>
    <row r="7127" spans="4:8" x14ac:dyDescent="0.25">
      <c r="D7127" s="100"/>
      <c r="G7127" s="19" t="str">
        <f>IFERROR(VLOOKUP($D7127,LISTA!$A$2:$J$9990,8,0),"")</f>
        <v/>
      </c>
      <c r="H7127" s="40" t="str">
        <f t="shared" si="134"/>
        <v/>
      </c>
    </row>
    <row r="7128" spans="4:8" x14ac:dyDescent="0.25">
      <c r="D7128" s="100"/>
      <c r="G7128" s="19" t="str">
        <f>IFERROR(VLOOKUP($D7128,LISTA!$A$2:$J$9990,8,0),"")</f>
        <v/>
      </c>
      <c r="H7128" s="40" t="str">
        <f t="shared" si="134"/>
        <v/>
      </c>
    </row>
    <row r="7129" spans="4:8" x14ac:dyDescent="0.25">
      <c r="D7129" s="100"/>
      <c r="G7129" s="19" t="str">
        <f>IFERROR(VLOOKUP($D7129,LISTA!$A$2:$J$9990,8,0),"")</f>
        <v/>
      </c>
      <c r="H7129" s="40" t="str">
        <f t="shared" si="134"/>
        <v/>
      </c>
    </row>
    <row r="7130" spans="4:8" x14ac:dyDescent="0.25">
      <c r="D7130" s="100"/>
      <c r="G7130" s="19" t="str">
        <f>IFERROR(VLOOKUP($D7130,LISTA!$A$2:$J$9990,8,0),"")</f>
        <v/>
      </c>
      <c r="H7130" s="40" t="str">
        <f t="shared" si="134"/>
        <v/>
      </c>
    </row>
    <row r="7131" spans="4:8" x14ac:dyDescent="0.25">
      <c r="D7131" s="100"/>
      <c r="G7131" s="19" t="str">
        <f>IFERROR(VLOOKUP($D7131,LISTA!$A$2:$J$9990,8,0),"")</f>
        <v/>
      </c>
      <c r="H7131" s="40" t="str">
        <f t="shared" si="134"/>
        <v/>
      </c>
    </row>
    <row r="7132" spans="4:8" x14ac:dyDescent="0.25">
      <c r="D7132" s="100"/>
      <c r="G7132" s="19" t="str">
        <f>IFERROR(VLOOKUP($D7132,LISTA!$A$2:$J$9990,8,0),"")</f>
        <v/>
      </c>
      <c r="H7132" s="40" t="str">
        <f t="shared" si="134"/>
        <v/>
      </c>
    </row>
    <row r="7133" spans="4:8" x14ac:dyDescent="0.25">
      <c r="D7133" s="100"/>
      <c r="G7133" s="19" t="str">
        <f>IFERROR(VLOOKUP($D7133,LISTA!$A$2:$J$9990,8,0),"")</f>
        <v/>
      </c>
      <c r="H7133" s="40" t="str">
        <f t="shared" si="134"/>
        <v/>
      </c>
    </row>
    <row r="7134" spans="4:8" x14ac:dyDescent="0.25">
      <c r="D7134" s="100"/>
      <c r="G7134" s="19" t="str">
        <f>IFERROR(VLOOKUP($D7134,LISTA!$A$2:$J$9990,8,0),"")</f>
        <v/>
      </c>
      <c r="H7134" s="40" t="str">
        <f t="shared" si="134"/>
        <v/>
      </c>
    </row>
    <row r="7135" spans="4:8" x14ac:dyDescent="0.25">
      <c r="D7135" s="100"/>
      <c r="G7135" s="19" t="str">
        <f>IFERROR(VLOOKUP($D7135,LISTA!$A$2:$J$9990,8,0),"")</f>
        <v/>
      </c>
      <c r="H7135" s="40" t="str">
        <f t="shared" si="134"/>
        <v/>
      </c>
    </row>
    <row r="7136" spans="4:8" x14ac:dyDescent="0.25">
      <c r="D7136" s="100"/>
      <c r="G7136" s="19" t="str">
        <f>IFERROR(VLOOKUP($D7136,LISTA!$A$2:$J$9990,8,0),"")</f>
        <v/>
      </c>
      <c r="H7136" s="40" t="str">
        <f t="shared" si="134"/>
        <v/>
      </c>
    </row>
    <row r="7137" spans="4:8" x14ac:dyDescent="0.25">
      <c r="D7137" s="100"/>
      <c r="G7137" s="19" t="str">
        <f>IFERROR(VLOOKUP($D7137,LISTA!$A$2:$J$9990,8,0),"")</f>
        <v/>
      </c>
      <c r="H7137" s="40" t="str">
        <f t="shared" si="134"/>
        <v/>
      </c>
    </row>
    <row r="7138" spans="4:8" x14ac:dyDescent="0.25">
      <c r="D7138" s="100"/>
      <c r="G7138" s="19" t="str">
        <f>IFERROR(VLOOKUP($D7138,LISTA!$A$2:$J$9990,8,0),"")</f>
        <v/>
      </c>
      <c r="H7138" s="40" t="str">
        <f t="shared" si="134"/>
        <v/>
      </c>
    </row>
    <row r="7139" spans="4:8" x14ac:dyDescent="0.25">
      <c r="D7139" s="100"/>
      <c r="G7139" s="19" t="str">
        <f>IFERROR(VLOOKUP($D7139,LISTA!$A$2:$J$9990,8,0),"")</f>
        <v/>
      </c>
      <c r="H7139" s="40" t="str">
        <f t="shared" si="134"/>
        <v/>
      </c>
    </row>
    <row r="7140" spans="4:8" x14ac:dyDescent="0.25">
      <c r="D7140" s="100"/>
      <c r="G7140" s="19" t="str">
        <f>IFERROR(VLOOKUP($D7140,LISTA!$A$2:$J$9990,8,0),"")</f>
        <v/>
      </c>
      <c r="H7140" s="40" t="str">
        <f t="shared" si="134"/>
        <v/>
      </c>
    </row>
    <row r="7141" spans="4:8" x14ac:dyDescent="0.25">
      <c r="D7141" s="100"/>
      <c r="G7141" s="19" t="str">
        <f>IFERROR(VLOOKUP($D7141,LISTA!$A$2:$J$9990,8,0),"")</f>
        <v/>
      </c>
      <c r="H7141" s="40" t="str">
        <f t="shared" si="134"/>
        <v/>
      </c>
    </row>
    <row r="7142" spans="4:8" x14ac:dyDescent="0.25">
      <c r="D7142" s="100"/>
      <c r="G7142" s="19" t="str">
        <f>IFERROR(VLOOKUP($D7142,LISTA!$A$2:$J$9990,8,0),"")</f>
        <v/>
      </c>
      <c r="H7142" s="40" t="str">
        <f t="shared" si="134"/>
        <v/>
      </c>
    </row>
    <row r="7143" spans="4:8" x14ac:dyDescent="0.25">
      <c r="D7143" s="100"/>
      <c r="G7143" s="19" t="str">
        <f>IFERROR(VLOOKUP($D7143,LISTA!$A$2:$J$9990,8,0),"")</f>
        <v/>
      </c>
      <c r="H7143" s="40" t="str">
        <f t="shared" si="134"/>
        <v/>
      </c>
    </row>
    <row r="7144" spans="4:8" x14ac:dyDescent="0.25">
      <c r="D7144" s="100"/>
      <c r="G7144" s="19" t="str">
        <f>IFERROR(VLOOKUP($D7144,LISTA!$A$2:$J$9990,8,0),"")</f>
        <v/>
      </c>
      <c r="H7144" s="40" t="str">
        <f t="shared" si="134"/>
        <v/>
      </c>
    </row>
    <row r="7145" spans="4:8" x14ac:dyDescent="0.25">
      <c r="D7145" s="100"/>
      <c r="G7145" s="19" t="str">
        <f>IFERROR(VLOOKUP($D7145,LISTA!$A$2:$J$9990,8,0),"")</f>
        <v/>
      </c>
      <c r="H7145" s="40" t="str">
        <f t="shared" si="134"/>
        <v/>
      </c>
    </row>
    <row r="7146" spans="4:8" x14ac:dyDescent="0.25">
      <c r="D7146" s="100"/>
      <c r="G7146" s="19" t="str">
        <f>IFERROR(VLOOKUP($D7146,LISTA!$A$2:$J$9990,8,0),"")</f>
        <v/>
      </c>
      <c r="H7146" s="40" t="str">
        <f t="shared" si="134"/>
        <v/>
      </c>
    </row>
    <row r="7147" spans="4:8" x14ac:dyDescent="0.25">
      <c r="D7147" s="100"/>
      <c r="G7147" s="19" t="str">
        <f>IFERROR(VLOOKUP($D7147,LISTA!$A$2:$J$9990,8,0),"")</f>
        <v/>
      </c>
      <c r="H7147" s="40" t="str">
        <f t="shared" si="134"/>
        <v/>
      </c>
    </row>
    <row r="7148" spans="4:8" x14ac:dyDescent="0.25">
      <c r="D7148" s="100"/>
      <c r="G7148" s="19" t="str">
        <f>IFERROR(VLOOKUP($D7148,LISTA!$A$2:$J$9990,8,0),"")</f>
        <v/>
      </c>
      <c r="H7148" s="40" t="str">
        <f t="shared" si="134"/>
        <v/>
      </c>
    </row>
    <row r="7149" spans="4:8" x14ac:dyDescent="0.25">
      <c r="D7149" s="100"/>
      <c r="G7149" s="19" t="str">
        <f>IFERROR(VLOOKUP($D7149,LISTA!$A$2:$J$9990,8,0),"")</f>
        <v/>
      </c>
      <c r="H7149" s="40" t="str">
        <f t="shared" si="134"/>
        <v/>
      </c>
    </row>
    <row r="7150" spans="4:8" x14ac:dyDescent="0.25">
      <c r="D7150" s="100"/>
      <c r="G7150" s="19" t="str">
        <f>IFERROR(VLOOKUP($D7150,LISTA!$A$2:$J$9990,8,0),"")</f>
        <v/>
      </c>
      <c r="H7150" s="40" t="str">
        <f t="shared" si="134"/>
        <v/>
      </c>
    </row>
    <row r="7151" spans="4:8" x14ac:dyDescent="0.25">
      <c r="D7151" s="100"/>
      <c r="G7151" s="19" t="str">
        <f>IFERROR(VLOOKUP($D7151,LISTA!$A$2:$J$9990,8,0),"")</f>
        <v/>
      </c>
      <c r="H7151" s="40" t="str">
        <f t="shared" si="134"/>
        <v/>
      </c>
    </row>
    <row r="7152" spans="4:8" x14ac:dyDescent="0.25">
      <c r="D7152" s="100"/>
      <c r="G7152" s="19" t="str">
        <f>IFERROR(VLOOKUP($D7152,LISTA!$A$2:$J$9990,8,0),"")</f>
        <v/>
      </c>
      <c r="H7152" s="40" t="str">
        <f t="shared" si="134"/>
        <v/>
      </c>
    </row>
    <row r="7153" spans="4:8" x14ac:dyDescent="0.25">
      <c r="D7153" s="100"/>
      <c r="G7153" s="19" t="str">
        <f>IFERROR(VLOOKUP($D7153,LISTA!$A$2:$J$9990,8,0),"")</f>
        <v/>
      </c>
      <c r="H7153" s="40" t="str">
        <f t="shared" si="134"/>
        <v/>
      </c>
    </row>
    <row r="7154" spans="4:8" x14ac:dyDescent="0.25">
      <c r="D7154" s="100"/>
      <c r="G7154" s="19" t="str">
        <f>IFERROR(VLOOKUP($D7154,LISTA!$A$2:$J$9990,8,0),"")</f>
        <v/>
      </c>
      <c r="H7154" s="40" t="str">
        <f t="shared" si="134"/>
        <v/>
      </c>
    </row>
    <row r="7155" spans="4:8" x14ac:dyDescent="0.25">
      <c r="D7155" s="100"/>
      <c r="G7155" s="19" t="str">
        <f>IFERROR(VLOOKUP($D7155,LISTA!$A$2:$J$9990,8,0),"")</f>
        <v/>
      </c>
      <c r="H7155" s="40" t="str">
        <f t="shared" si="134"/>
        <v/>
      </c>
    </row>
    <row r="7156" spans="4:8" x14ac:dyDescent="0.25">
      <c r="D7156" s="100"/>
      <c r="G7156" s="19" t="str">
        <f>IFERROR(VLOOKUP($D7156,LISTA!$A$2:$J$9990,8,0),"")</f>
        <v/>
      </c>
      <c r="H7156" s="40" t="str">
        <f t="shared" si="134"/>
        <v/>
      </c>
    </row>
    <row r="7157" spans="4:8" x14ac:dyDescent="0.25">
      <c r="D7157" s="100"/>
      <c r="G7157" s="19" t="str">
        <f>IFERROR(VLOOKUP($D7157,LISTA!$A$2:$J$9990,8,0),"")</f>
        <v/>
      </c>
      <c r="H7157" s="40" t="str">
        <f t="shared" si="134"/>
        <v/>
      </c>
    </row>
    <row r="7158" spans="4:8" x14ac:dyDescent="0.25">
      <c r="D7158" s="100"/>
      <c r="G7158" s="19" t="str">
        <f>IFERROR(VLOOKUP($D7158,LISTA!$A$2:$J$9990,8,0),"")</f>
        <v/>
      </c>
      <c r="H7158" s="40" t="str">
        <f t="shared" si="134"/>
        <v/>
      </c>
    </row>
    <row r="7159" spans="4:8" x14ac:dyDescent="0.25">
      <c r="D7159" s="100"/>
      <c r="G7159" s="19" t="str">
        <f>IFERROR(VLOOKUP($D7159,LISTA!$A$2:$J$9990,8,0),"")</f>
        <v/>
      </c>
      <c r="H7159" s="40" t="str">
        <f t="shared" si="134"/>
        <v/>
      </c>
    </row>
    <row r="7160" spans="4:8" x14ac:dyDescent="0.25">
      <c r="D7160" s="100"/>
      <c r="G7160" s="19" t="str">
        <f>IFERROR(VLOOKUP($D7160,LISTA!$A$2:$J$9990,8,0),"")</f>
        <v/>
      </c>
      <c r="H7160" s="40" t="str">
        <f t="shared" si="134"/>
        <v/>
      </c>
    </row>
    <row r="7161" spans="4:8" x14ac:dyDescent="0.25">
      <c r="D7161" s="100"/>
      <c r="G7161" s="19" t="str">
        <f>IFERROR(VLOOKUP($D7161,LISTA!$A$2:$J$9990,8,0),"")</f>
        <v/>
      </c>
      <c r="H7161" s="40" t="str">
        <f t="shared" si="134"/>
        <v/>
      </c>
    </row>
    <row r="7162" spans="4:8" x14ac:dyDescent="0.25">
      <c r="D7162" s="100"/>
      <c r="G7162" s="19" t="str">
        <f>IFERROR(VLOOKUP($D7162,LISTA!$A$2:$J$9990,8,0),"")</f>
        <v/>
      </c>
      <c r="H7162" s="40" t="str">
        <f t="shared" si="134"/>
        <v/>
      </c>
    </row>
    <row r="7163" spans="4:8" x14ac:dyDescent="0.25">
      <c r="D7163" s="100"/>
      <c r="G7163" s="19" t="str">
        <f>IFERROR(VLOOKUP($D7163,LISTA!$A$2:$J$9990,8,0),"")</f>
        <v/>
      </c>
      <c r="H7163" s="40" t="str">
        <f t="shared" si="134"/>
        <v/>
      </c>
    </row>
    <row r="7164" spans="4:8" x14ac:dyDescent="0.25">
      <c r="D7164" s="100"/>
      <c r="G7164" s="19" t="str">
        <f>IFERROR(VLOOKUP($D7164,LISTA!$A$2:$J$9990,8,0),"")</f>
        <v/>
      </c>
      <c r="H7164" s="40" t="str">
        <f t="shared" si="134"/>
        <v/>
      </c>
    </row>
    <row r="7165" spans="4:8" x14ac:dyDescent="0.25">
      <c r="D7165" s="100"/>
      <c r="G7165" s="19" t="str">
        <f>IFERROR(VLOOKUP($D7165,LISTA!$A$2:$J$9990,8,0),"")</f>
        <v/>
      </c>
      <c r="H7165" s="40" t="str">
        <f t="shared" si="134"/>
        <v/>
      </c>
    </row>
    <row r="7166" spans="4:8" x14ac:dyDescent="0.25">
      <c r="D7166" s="100"/>
      <c r="G7166" s="19" t="str">
        <f>IFERROR(VLOOKUP($D7166,LISTA!$A$2:$J$9990,8,0),"")</f>
        <v/>
      </c>
      <c r="H7166" s="40" t="str">
        <f t="shared" si="134"/>
        <v/>
      </c>
    </row>
    <row r="7167" spans="4:8" x14ac:dyDescent="0.25">
      <c r="D7167" s="100"/>
      <c r="G7167" s="19" t="str">
        <f>IFERROR(VLOOKUP($D7167,LISTA!$A$2:$J$9990,8,0),"")</f>
        <v/>
      </c>
      <c r="H7167" s="40" t="str">
        <f t="shared" si="134"/>
        <v/>
      </c>
    </row>
    <row r="7168" spans="4:8" x14ac:dyDescent="0.25">
      <c r="D7168" s="100"/>
      <c r="G7168" s="19" t="str">
        <f>IFERROR(VLOOKUP($D7168,LISTA!$A$2:$J$9990,8,0),"")</f>
        <v/>
      </c>
      <c r="H7168" s="40" t="str">
        <f t="shared" si="134"/>
        <v/>
      </c>
    </row>
    <row r="7169" spans="4:8" x14ac:dyDescent="0.25">
      <c r="D7169" s="100"/>
      <c r="G7169" s="19" t="str">
        <f>IFERROR(VLOOKUP($D7169,LISTA!$A$2:$J$9990,8,0),"")</f>
        <v/>
      </c>
      <c r="H7169" s="40" t="str">
        <f t="shared" si="134"/>
        <v/>
      </c>
    </row>
    <row r="7170" spans="4:8" x14ac:dyDescent="0.25">
      <c r="D7170" s="100"/>
      <c r="G7170" s="19" t="str">
        <f>IFERROR(VLOOKUP($D7170,LISTA!$A$2:$J$9990,8,0),"")</f>
        <v/>
      </c>
      <c r="H7170" s="40" t="str">
        <f t="shared" si="134"/>
        <v/>
      </c>
    </row>
    <row r="7171" spans="4:8" x14ac:dyDescent="0.25">
      <c r="D7171" s="100"/>
      <c r="G7171" s="19" t="str">
        <f>IFERROR(VLOOKUP($D7171,LISTA!$A$2:$J$9990,8,0),"")</f>
        <v/>
      </c>
      <c r="H7171" s="40" t="str">
        <f t="shared" si="134"/>
        <v/>
      </c>
    </row>
    <row r="7172" spans="4:8" x14ac:dyDescent="0.25">
      <c r="D7172" s="100"/>
      <c r="G7172" s="19" t="str">
        <f>IFERROR(VLOOKUP($D7172,LISTA!$A$2:$J$9990,8,0),"")</f>
        <v/>
      </c>
      <c r="H7172" s="40" t="str">
        <f t="shared" si="134"/>
        <v/>
      </c>
    </row>
    <row r="7173" spans="4:8" x14ac:dyDescent="0.25">
      <c r="D7173" s="100"/>
      <c r="G7173" s="19" t="str">
        <f>IFERROR(VLOOKUP($D7173,LISTA!$A$2:$J$9990,8,0),"")</f>
        <v/>
      </c>
      <c r="H7173" s="40" t="str">
        <f t="shared" ref="H7173:H7236" si="135">IF(OR(G7173=$K$10,G7173=$K$11,G7173=$K$14,G7173=$K$15,G7173=$K$16,G7173=$K$17,G7173=$K$18,G7173=$K$19,G7173=$K$20,G7173=$K$21,G7173=$K$22,G7173=$K$23,G7173=$K$24,G7173=$K$25,G7173=$K$26,G7173=$K$27,G7173=$K$28),$K$9,IF(OR(G7173=$K$32,G7173=$K$33),$K$31,IF(OR(G7173=$K$38),$K$37,"")))</f>
        <v/>
      </c>
    </row>
    <row r="7174" spans="4:8" x14ac:dyDescent="0.25">
      <c r="D7174" s="100"/>
      <c r="G7174" s="19" t="str">
        <f>IFERROR(VLOOKUP($D7174,LISTA!$A$2:$J$9990,8,0),"")</f>
        <v/>
      </c>
      <c r="H7174" s="40" t="str">
        <f t="shared" si="135"/>
        <v/>
      </c>
    </row>
    <row r="7175" spans="4:8" x14ac:dyDescent="0.25">
      <c r="D7175" s="100"/>
      <c r="G7175" s="19" t="str">
        <f>IFERROR(VLOOKUP($D7175,LISTA!$A$2:$J$9990,8,0),"")</f>
        <v/>
      </c>
      <c r="H7175" s="40" t="str">
        <f t="shared" si="135"/>
        <v/>
      </c>
    </row>
    <row r="7176" spans="4:8" x14ac:dyDescent="0.25">
      <c r="D7176" s="100"/>
      <c r="G7176" s="19" t="str">
        <f>IFERROR(VLOOKUP($D7176,LISTA!$A$2:$J$9990,8,0),"")</f>
        <v/>
      </c>
      <c r="H7176" s="40" t="str">
        <f t="shared" si="135"/>
        <v/>
      </c>
    </row>
    <row r="7177" spans="4:8" x14ac:dyDescent="0.25">
      <c r="D7177" s="100"/>
      <c r="G7177" s="19" t="str">
        <f>IFERROR(VLOOKUP($D7177,LISTA!$A$2:$J$9990,8,0),"")</f>
        <v/>
      </c>
      <c r="H7177" s="40" t="str">
        <f t="shared" si="135"/>
        <v/>
      </c>
    </row>
    <row r="7178" spans="4:8" x14ac:dyDescent="0.25">
      <c r="D7178" s="100"/>
      <c r="G7178" s="19" t="str">
        <f>IFERROR(VLOOKUP($D7178,LISTA!$A$2:$J$9990,8,0),"")</f>
        <v/>
      </c>
      <c r="H7178" s="40" t="str">
        <f t="shared" si="135"/>
        <v/>
      </c>
    </row>
    <row r="7179" spans="4:8" x14ac:dyDescent="0.25">
      <c r="D7179" s="100"/>
      <c r="G7179" s="19" t="str">
        <f>IFERROR(VLOOKUP($D7179,LISTA!$A$2:$J$9990,8,0),"")</f>
        <v/>
      </c>
      <c r="H7179" s="40" t="str">
        <f t="shared" si="135"/>
        <v/>
      </c>
    </row>
    <row r="7180" spans="4:8" x14ac:dyDescent="0.25">
      <c r="D7180" s="100"/>
      <c r="G7180" s="19" t="str">
        <f>IFERROR(VLOOKUP($D7180,LISTA!$A$2:$J$9990,8,0),"")</f>
        <v/>
      </c>
      <c r="H7180" s="40" t="str">
        <f t="shared" si="135"/>
        <v/>
      </c>
    </row>
    <row r="7181" spans="4:8" x14ac:dyDescent="0.25">
      <c r="D7181" s="100"/>
      <c r="G7181" s="19" t="str">
        <f>IFERROR(VLOOKUP($D7181,LISTA!$A$2:$J$9990,8,0),"")</f>
        <v/>
      </c>
      <c r="H7181" s="40" t="str">
        <f t="shared" si="135"/>
        <v/>
      </c>
    </row>
    <row r="7182" spans="4:8" x14ac:dyDescent="0.25">
      <c r="D7182" s="100"/>
      <c r="G7182" s="19" t="str">
        <f>IFERROR(VLOOKUP($D7182,LISTA!$A$2:$J$9990,8,0),"")</f>
        <v/>
      </c>
      <c r="H7182" s="40" t="str">
        <f t="shared" si="135"/>
        <v/>
      </c>
    </row>
    <row r="7183" spans="4:8" x14ac:dyDescent="0.25">
      <c r="D7183" s="100"/>
      <c r="G7183" s="19" t="str">
        <f>IFERROR(VLOOKUP($D7183,LISTA!$A$2:$J$9990,8,0),"")</f>
        <v/>
      </c>
      <c r="H7183" s="40" t="str">
        <f t="shared" si="135"/>
        <v/>
      </c>
    </row>
    <row r="7184" spans="4:8" x14ac:dyDescent="0.25">
      <c r="D7184" s="100"/>
      <c r="G7184" s="19" t="str">
        <f>IFERROR(VLOOKUP($D7184,LISTA!$A$2:$J$9990,8,0),"")</f>
        <v/>
      </c>
      <c r="H7184" s="40" t="str">
        <f t="shared" si="135"/>
        <v/>
      </c>
    </row>
    <row r="7185" spans="4:8" x14ac:dyDescent="0.25">
      <c r="D7185" s="100"/>
      <c r="G7185" s="19" t="str">
        <f>IFERROR(VLOOKUP($D7185,LISTA!$A$2:$J$9990,8,0),"")</f>
        <v/>
      </c>
      <c r="H7185" s="40" t="str">
        <f t="shared" si="135"/>
        <v/>
      </c>
    </row>
    <row r="7186" spans="4:8" x14ac:dyDescent="0.25">
      <c r="D7186" s="100"/>
      <c r="G7186" s="19" t="str">
        <f>IFERROR(VLOOKUP($D7186,LISTA!$A$2:$J$9990,8,0),"")</f>
        <v/>
      </c>
      <c r="H7186" s="40" t="str">
        <f t="shared" si="135"/>
        <v/>
      </c>
    </row>
    <row r="7187" spans="4:8" x14ac:dyDescent="0.25">
      <c r="D7187" s="100"/>
      <c r="G7187" s="19" t="str">
        <f>IFERROR(VLOOKUP($D7187,LISTA!$A$2:$J$9990,8,0),"")</f>
        <v/>
      </c>
      <c r="H7187" s="40" t="str">
        <f t="shared" si="135"/>
        <v/>
      </c>
    </row>
    <row r="7188" spans="4:8" x14ac:dyDescent="0.25">
      <c r="D7188" s="100"/>
      <c r="G7188" s="19" t="str">
        <f>IFERROR(VLOOKUP($D7188,LISTA!$A$2:$J$9990,8,0),"")</f>
        <v/>
      </c>
      <c r="H7188" s="40" t="str">
        <f t="shared" si="135"/>
        <v/>
      </c>
    </row>
    <row r="7189" spans="4:8" x14ac:dyDescent="0.25">
      <c r="D7189" s="100"/>
      <c r="G7189" s="19" t="str">
        <f>IFERROR(VLOOKUP($D7189,LISTA!$A$2:$J$9990,8,0),"")</f>
        <v/>
      </c>
      <c r="H7189" s="40" t="str">
        <f t="shared" si="135"/>
        <v/>
      </c>
    </row>
    <row r="7190" spans="4:8" x14ac:dyDescent="0.25">
      <c r="D7190" s="100"/>
      <c r="G7190" s="19" t="str">
        <f>IFERROR(VLOOKUP($D7190,LISTA!$A$2:$J$9990,8,0),"")</f>
        <v/>
      </c>
      <c r="H7190" s="40" t="str">
        <f t="shared" si="135"/>
        <v/>
      </c>
    </row>
    <row r="7191" spans="4:8" x14ac:dyDescent="0.25">
      <c r="D7191" s="100"/>
      <c r="G7191" s="19" t="str">
        <f>IFERROR(VLOOKUP($D7191,LISTA!$A$2:$J$9990,8,0),"")</f>
        <v/>
      </c>
      <c r="H7191" s="40" t="str">
        <f t="shared" si="135"/>
        <v/>
      </c>
    </row>
    <row r="7192" spans="4:8" x14ac:dyDescent="0.25">
      <c r="D7192" s="100"/>
      <c r="G7192" s="19" t="str">
        <f>IFERROR(VLOOKUP($D7192,LISTA!$A$2:$J$9990,8,0),"")</f>
        <v/>
      </c>
      <c r="H7192" s="40" t="str">
        <f t="shared" si="135"/>
        <v/>
      </c>
    </row>
    <row r="7193" spans="4:8" x14ac:dyDescent="0.25">
      <c r="D7193" s="100"/>
      <c r="G7193" s="19" t="str">
        <f>IFERROR(VLOOKUP($D7193,LISTA!$A$2:$J$9990,8,0),"")</f>
        <v/>
      </c>
      <c r="H7193" s="40" t="str">
        <f t="shared" si="135"/>
        <v/>
      </c>
    </row>
    <row r="7194" spans="4:8" x14ac:dyDescent="0.25">
      <c r="D7194" s="100"/>
      <c r="G7194" s="19" t="str">
        <f>IFERROR(VLOOKUP($D7194,LISTA!$A$2:$J$9990,8,0),"")</f>
        <v/>
      </c>
      <c r="H7194" s="40" t="str">
        <f t="shared" si="135"/>
        <v/>
      </c>
    </row>
    <row r="7195" spans="4:8" x14ac:dyDescent="0.25">
      <c r="D7195" s="100"/>
      <c r="G7195" s="19" t="str">
        <f>IFERROR(VLOOKUP($D7195,LISTA!$A$2:$J$9990,8,0),"")</f>
        <v/>
      </c>
      <c r="H7195" s="40" t="str">
        <f t="shared" si="135"/>
        <v/>
      </c>
    </row>
    <row r="7196" spans="4:8" x14ac:dyDescent="0.25">
      <c r="D7196" s="100"/>
      <c r="G7196" s="19" t="str">
        <f>IFERROR(VLOOKUP($D7196,LISTA!$A$2:$J$9990,8,0),"")</f>
        <v/>
      </c>
      <c r="H7196" s="40" t="str">
        <f t="shared" si="135"/>
        <v/>
      </c>
    </row>
    <row r="7197" spans="4:8" x14ac:dyDescent="0.25">
      <c r="D7197" s="100"/>
      <c r="G7197" s="19" t="str">
        <f>IFERROR(VLOOKUP($D7197,LISTA!$A$2:$J$9990,8,0),"")</f>
        <v/>
      </c>
      <c r="H7197" s="40" t="str">
        <f t="shared" si="135"/>
        <v/>
      </c>
    </row>
    <row r="7198" spans="4:8" x14ac:dyDescent="0.25">
      <c r="D7198" s="100"/>
      <c r="G7198" s="19" t="str">
        <f>IFERROR(VLOOKUP($D7198,LISTA!$A$2:$J$9990,8,0),"")</f>
        <v/>
      </c>
      <c r="H7198" s="40" t="str">
        <f t="shared" si="135"/>
        <v/>
      </c>
    </row>
    <row r="7199" spans="4:8" x14ac:dyDescent="0.25">
      <c r="D7199" s="100"/>
      <c r="G7199" s="19" t="str">
        <f>IFERROR(VLOOKUP($D7199,LISTA!$A$2:$J$9990,8,0),"")</f>
        <v/>
      </c>
      <c r="H7199" s="40" t="str">
        <f t="shared" si="135"/>
        <v/>
      </c>
    </row>
    <row r="7200" spans="4:8" x14ac:dyDescent="0.25">
      <c r="D7200" s="100"/>
      <c r="G7200" s="19" t="str">
        <f>IFERROR(VLOOKUP($D7200,LISTA!$A$2:$J$9990,8,0),"")</f>
        <v/>
      </c>
      <c r="H7200" s="40" t="str">
        <f t="shared" si="135"/>
        <v/>
      </c>
    </row>
    <row r="7201" spans="4:8" x14ac:dyDescent="0.25">
      <c r="D7201" s="100"/>
      <c r="G7201" s="19" t="str">
        <f>IFERROR(VLOOKUP($D7201,LISTA!$A$2:$J$9990,8,0),"")</f>
        <v/>
      </c>
      <c r="H7201" s="40" t="str">
        <f t="shared" si="135"/>
        <v/>
      </c>
    </row>
    <row r="7202" spans="4:8" x14ac:dyDescent="0.25">
      <c r="D7202" s="100"/>
      <c r="G7202" s="19" t="str">
        <f>IFERROR(VLOOKUP($D7202,LISTA!$A$2:$J$9990,8,0),"")</f>
        <v/>
      </c>
      <c r="H7202" s="40" t="str">
        <f t="shared" si="135"/>
        <v/>
      </c>
    </row>
    <row r="7203" spans="4:8" x14ac:dyDescent="0.25">
      <c r="D7203" s="100"/>
      <c r="G7203" s="19" t="str">
        <f>IFERROR(VLOOKUP($D7203,LISTA!$A$2:$J$9990,8,0),"")</f>
        <v/>
      </c>
      <c r="H7203" s="40" t="str">
        <f t="shared" si="135"/>
        <v/>
      </c>
    </row>
    <row r="7204" spans="4:8" x14ac:dyDescent="0.25">
      <c r="D7204" s="100"/>
      <c r="G7204" s="19" t="str">
        <f>IFERROR(VLOOKUP($D7204,LISTA!$A$2:$J$9990,8,0),"")</f>
        <v/>
      </c>
      <c r="H7204" s="40" t="str">
        <f t="shared" si="135"/>
        <v/>
      </c>
    </row>
    <row r="7205" spans="4:8" x14ac:dyDescent="0.25">
      <c r="D7205" s="100"/>
      <c r="G7205" s="19" t="str">
        <f>IFERROR(VLOOKUP($D7205,LISTA!$A$2:$J$9990,8,0),"")</f>
        <v/>
      </c>
      <c r="H7205" s="40" t="str">
        <f t="shared" si="135"/>
        <v/>
      </c>
    </row>
    <row r="7206" spans="4:8" x14ac:dyDescent="0.25">
      <c r="D7206" s="100"/>
      <c r="G7206" s="19" t="str">
        <f>IFERROR(VLOOKUP($D7206,LISTA!$A$2:$J$9990,8,0),"")</f>
        <v/>
      </c>
      <c r="H7206" s="40" t="str">
        <f t="shared" si="135"/>
        <v/>
      </c>
    </row>
    <row r="7207" spans="4:8" x14ac:dyDescent="0.25">
      <c r="D7207" s="100"/>
      <c r="G7207" s="19" t="str">
        <f>IFERROR(VLOOKUP($D7207,LISTA!$A$2:$J$9990,8,0),"")</f>
        <v/>
      </c>
      <c r="H7207" s="40" t="str">
        <f t="shared" si="135"/>
        <v/>
      </c>
    </row>
    <row r="7208" spans="4:8" x14ac:dyDescent="0.25">
      <c r="D7208" s="100"/>
      <c r="G7208" s="19" t="str">
        <f>IFERROR(VLOOKUP($D7208,LISTA!$A$2:$J$9990,8,0),"")</f>
        <v/>
      </c>
      <c r="H7208" s="40" t="str">
        <f t="shared" si="135"/>
        <v/>
      </c>
    </row>
    <row r="7209" spans="4:8" x14ac:dyDescent="0.25">
      <c r="D7209" s="100"/>
      <c r="G7209" s="19" t="str">
        <f>IFERROR(VLOOKUP($D7209,LISTA!$A$2:$J$9990,8,0),"")</f>
        <v/>
      </c>
      <c r="H7209" s="40" t="str">
        <f t="shared" si="135"/>
        <v/>
      </c>
    </row>
    <row r="7210" spans="4:8" x14ac:dyDescent="0.25">
      <c r="D7210" s="100"/>
      <c r="G7210" s="19" t="str">
        <f>IFERROR(VLOOKUP($D7210,LISTA!$A$2:$J$9990,8,0),"")</f>
        <v/>
      </c>
      <c r="H7210" s="40" t="str">
        <f t="shared" si="135"/>
        <v/>
      </c>
    </row>
    <row r="7211" spans="4:8" x14ac:dyDescent="0.25">
      <c r="D7211" s="100"/>
      <c r="G7211" s="19" t="str">
        <f>IFERROR(VLOOKUP($D7211,LISTA!$A$2:$J$9990,8,0),"")</f>
        <v/>
      </c>
      <c r="H7211" s="40" t="str">
        <f t="shared" si="135"/>
        <v/>
      </c>
    </row>
    <row r="7212" spans="4:8" x14ac:dyDescent="0.25">
      <c r="D7212" s="100"/>
      <c r="G7212" s="19" t="str">
        <f>IFERROR(VLOOKUP($D7212,LISTA!$A$2:$J$9990,8,0),"")</f>
        <v/>
      </c>
      <c r="H7212" s="40" t="str">
        <f t="shared" si="135"/>
        <v/>
      </c>
    </row>
    <row r="7213" spans="4:8" x14ac:dyDescent="0.25">
      <c r="D7213" s="100"/>
      <c r="G7213" s="19" t="str">
        <f>IFERROR(VLOOKUP($D7213,LISTA!$A$2:$J$9990,8,0),"")</f>
        <v/>
      </c>
      <c r="H7213" s="40" t="str">
        <f t="shared" si="135"/>
        <v/>
      </c>
    </row>
    <row r="7214" spans="4:8" x14ac:dyDescent="0.25">
      <c r="D7214" s="100"/>
      <c r="G7214" s="19" t="str">
        <f>IFERROR(VLOOKUP($D7214,LISTA!$A$2:$J$9990,8,0),"")</f>
        <v/>
      </c>
      <c r="H7214" s="40" t="str">
        <f t="shared" si="135"/>
        <v/>
      </c>
    </row>
    <row r="7215" spans="4:8" x14ac:dyDescent="0.25">
      <c r="D7215" s="100"/>
      <c r="G7215" s="19" t="str">
        <f>IFERROR(VLOOKUP($D7215,LISTA!$A$2:$J$9990,8,0),"")</f>
        <v/>
      </c>
      <c r="H7215" s="40" t="str">
        <f t="shared" si="135"/>
        <v/>
      </c>
    </row>
    <row r="7216" spans="4:8" x14ac:dyDescent="0.25">
      <c r="D7216" s="100"/>
      <c r="G7216" s="19" t="str">
        <f>IFERROR(VLOOKUP($D7216,LISTA!$A$2:$J$9990,8,0),"")</f>
        <v/>
      </c>
      <c r="H7216" s="40" t="str">
        <f t="shared" si="135"/>
        <v/>
      </c>
    </row>
    <row r="7217" spans="4:8" x14ac:dyDescent="0.25">
      <c r="D7217" s="100"/>
      <c r="G7217" s="19" t="str">
        <f>IFERROR(VLOOKUP($D7217,LISTA!$A$2:$J$9990,8,0),"")</f>
        <v/>
      </c>
      <c r="H7217" s="40" t="str">
        <f t="shared" si="135"/>
        <v/>
      </c>
    </row>
    <row r="7218" spans="4:8" x14ac:dyDescent="0.25">
      <c r="D7218" s="100"/>
      <c r="G7218" s="19" t="str">
        <f>IFERROR(VLOOKUP($D7218,LISTA!$A$2:$J$9990,8,0),"")</f>
        <v/>
      </c>
      <c r="H7218" s="40" t="str">
        <f t="shared" si="135"/>
        <v/>
      </c>
    </row>
    <row r="7219" spans="4:8" x14ac:dyDescent="0.25">
      <c r="D7219" s="100"/>
      <c r="G7219" s="19" t="str">
        <f>IFERROR(VLOOKUP($D7219,LISTA!$A$2:$J$9990,8,0),"")</f>
        <v/>
      </c>
      <c r="H7219" s="40" t="str">
        <f t="shared" si="135"/>
        <v/>
      </c>
    </row>
    <row r="7220" spans="4:8" x14ac:dyDescent="0.25">
      <c r="D7220" s="100"/>
      <c r="G7220" s="19" t="str">
        <f>IFERROR(VLOOKUP($D7220,LISTA!$A$2:$J$9990,8,0),"")</f>
        <v/>
      </c>
      <c r="H7220" s="40" t="str">
        <f t="shared" si="135"/>
        <v/>
      </c>
    </row>
    <row r="7221" spans="4:8" x14ac:dyDescent="0.25">
      <c r="D7221" s="100"/>
      <c r="G7221" s="19" t="str">
        <f>IFERROR(VLOOKUP($D7221,LISTA!$A$2:$J$9990,8,0),"")</f>
        <v/>
      </c>
      <c r="H7221" s="40" t="str">
        <f t="shared" si="135"/>
        <v/>
      </c>
    </row>
    <row r="7222" spans="4:8" x14ac:dyDescent="0.25">
      <c r="D7222" s="100"/>
      <c r="G7222" s="19" t="str">
        <f>IFERROR(VLOOKUP($D7222,LISTA!$A$2:$J$9990,8,0),"")</f>
        <v/>
      </c>
      <c r="H7222" s="40" t="str">
        <f t="shared" si="135"/>
        <v/>
      </c>
    </row>
    <row r="7223" spans="4:8" x14ac:dyDescent="0.25">
      <c r="D7223" s="100"/>
      <c r="G7223" s="19" t="str">
        <f>IFERROR(VLOOKUP($D7223,LISTA!$A$2:$J$9990,8,0),"")</f>
        <v/>
      </c>
      <c r="H7223" s="40" t="str">
        <f t="shared" si="135"/>
        <v/>
      </c>
    </row>
    <row r="7224" spans="4:8" x14ac:dyDescent="0.25">
      <c r="D7224" s="100"/>
      <c r="G7224" s="19" t="str">
        <f>IFERROR(VLOOKUP($D7224,LISTA!$A$2:$J$9990,8,0),"")</f>
        <v/>
      </c>
      <c r="H7224" s="40" t="str">
        <f t="shared" si="135"/>
        <v/>
      </c>
    </row>
    <row r="7225" spans="4:8" x14ac:dyDescent="0.25">
      <c r="D7225" s="100"/>
      <c r="G7225" s="19" t="str">
        <f>IFERROR(VLOOKUP($D7225,LISTA!$A$2:$J$9990,8,0),"")</f>
        <v/>
      </c>
      <c r="H7225" s="40" t="str">
        <f t="shared" si="135"/>
        <v/>
      </c>
    </row>
    <row r="7226" spans="4:8" x14ac:dyDescent="0.25">
      <c r="D7226" s="100"/>
      <c r="G7226" s="19" t="str">
        <f>IFERROR(VLOOKUP($D7226,LISTA!$A$2:$J$9990,8,0),"")</f>
        <v/>
      </c>
      <c r="H7226" s="40" t="str">
        <f t="shared" si="135"/>
        <v/>
      </c>
    </row>
    <row r="7227" spans="4:8" x14ac:dyDescent="0.25">
      <c r="D7227" s="100"/>
      <c r="G7227" s="19" t="str">
        <f>IFERROR(VLOOKUP($D7227,LISTA!$A$2:$J$9990,8,0),"")</f>
        <v/>
      </c>
      <c r="H7227" s="40" t="str">
        <f t="shared" si="135"/>
        <v/>
      </c>
    </row>
    <row r="7228" spans="4:8" x14ac:dyDescent="0.25">
      <c r="D7228" s="100"/>
      <c r="G7228" s="19" t="str">
        <f>IFERROR(VLOOKUP($D7228,LISTA!$A$2:$J$9990,8,0),"")</f>
        <v/>
      </c>
      <c r="H7228" s="40" t="str">
        <f t="shared" si="135"/>
        <v/>
      </c>
    </row>
    <row r="7229" spans="4:8" x14ac:dyDescent="0.25">
      <c r="D7229" s="100"/>
      <c r="G7229" s="19" t="str">
        <f>IFERROR(VLOOKUP($D7229,LISTA!$A$2:$J$9990,8,0),"")</f>
        <v/>
      </c>
      <c r="H7229" s="40" t="str">
        <f t="shared" si="135"/>
        <v/>
      </c>
    </row>
    <row r="7230" spans="4:8" x14ac:dyDescent="0.25">
      <c r="D7230" s="100"/>
      <c r="G7230" s="19" t="str">
        <f>IFERROR(VLOOKUP($D7230,LISTA!$A$2:$J$9990,8,0),"")</f>
        <v/>
      </c>
      <c r="H7230" s="40" t="str">
        <f t="shared" si="135"/>
        <v/>
      </c>
    </row>
    <row r="7231" spans="4:8" x14ac:dyDescent="0.25">
      <c r="D7231" s="100"/>
      <c r="G7231" s="19" t="str">
        <f>IFERROR(VLOOKUP($D7231,LISTA!$A$2:$J$9990,8,0),"")</f>
        <v/>
      </c>
      <c r="H7231" s="40" t="str">
        <f t="shared" si="135"/>
        <v/>
      </c>
    </row>
    <row r="7232" spans="4:8" x14ac:dyDescent="0.25">
      <c r="D7232" s="100"/>
      <c r="G7232" s="19" t="str">
        <f>IFERROR(VLOOKUP($D7232,LISTA!$A$2:$J$9990,8,0),"")</f>
        <v/>
      </c>
      <c r="H7232" s="40" t="str">
        <f t="shared" si="135"/>
        <v/>
      </c>
    </row>
    <row r="7233" spans="4:8" x14ac:dyDescent="0.25">
      <c r="D7233" s="100"/>
      <c r="G7233" s="19" t="str">
        <f>IFERROR(VLOOKUP($D7233,LISTA!$A$2:$J$9990,8,0),"")</f>
        <v/>
      </c>
      <c r="H7233" s="40" t="str">
        <f t="shared" si="135"/>
        <v/>
      </c>
    </row>
    <row r="7234" spans="4:8" x14ac:dyDescent="0.25">
      <c r="D7234" s="100"/>
      <c r="G7234" s="19" t="str">
        <f>IFERROR(VLOOKUP($D7234,LISTA!$A$2:$J$9990,8,0),"")</f>
        <v/>
      </c>
      <c r="H7234" s="40" t="str">
        <f t="shared" si="135"/>
        <v/>
      </c>
    </row>
    <row r="7235" spans="4:8" x14ac:dyDescent="0.25">
      <c r="D7235" s="100"/>
      <c r="G7235" s="19" t="str">
        <f>IFERROR(VLOOKUP($D7235,LISTA!$A$2:$J$9990,8,0),"")</f>
        <v/>
      </c>
      <c r="H7235" s="40" t="str">
        <f t="shared" si="135"/>
        <v/>
      </c>
    </row>
    <row r="7236" spans="4:8" x14ac:dyDescent="0.25">
      <c r="D7236" s="100"/>
      <c r="G7236" s="19" t="str">
        <f>IFERROR(VLOOKUP($D7236,LISTA!$A$2:$J$9990,8,0),"")</f>
        <v/>
      </c>
      <c r="H7236" s="40" t="str">
        <f t="shared" si="135"/>
        <v/>
      </c>
    </row>
    <row r="7237" spans="4:8" x14ac:dyDescent="0.25">
      <c r="D7237" s="100"/>
      <c r="G7237" s="19" t="str">
        <f>IFERROR(VLOOKUP($D7237,LISTA!$A$2:$J$9990,8,0),"")</f>
        <v/>
      </c>
      <c r="H7237" s="40" t="str">
        <f t="shared" ref="H7237:H7300" si="136">IF(OR(G7237=$K$10,G7237=$K$11,G7237=$K$14,G7237=$K$15,G7237=$K$16,G7237=$K$17,G7237=$K$18,G7237=$K$19,G7237=$K$20,G7237=$K$21,G7237=$K$22,G7237=$K$23,G7237=$K$24,G7237=$K$25,G7237=$K$26,G7237=$K$27,G7237=$K$28),$K$9,IF(OR(G7237=$K$32,G7237=$K$33),$K$31,IF(OR(G7237=$K$38),$K$37,"")))</f>
        <v/>
      </c>
    </row>
    <row r="7238" spans="4:8" x14ac:dyDescent="0.25">
      <c r="D7238" s="100"/>
      <c r="G7238" s="19" t="str">
        <f>IFERROR(VLOOKUP($D7238,LISTA!$A$2:$J$9990,8,0),"")</f>
        <v/>
      </c>
      <c r="H7238" s="40" t="str">
        <f t="shared" si="136"/>
        <v/>
      </c>
    </row>
    <row r="7239" spans="4:8" x14ac:dyDescent="0.25">
      <c r="D7239" s="100"/>
      <c r="G7239" s="19" t="str">
        <f>IFERROR(VLOOKUP($D7239,LISTA!$A$2:$J$9990,8,0),"")</f>
        <v/>
      </c>
      <c r="H7239" s="40" t="str">
        <f t="shared" si="136"/>
        <v/>
      </c>
    </row>
    <row r="7240" spans="4:8" x14ac:dyDescent="0.25">
      <c r="D7240" s="100"/>
      <c r="G7240" s="19" t="str">
        <f>IFERROR(VLOOKUP($D7240,LISTA!$A$2:$J$9990,8,0),"")</f>
        <v/>
      </c>
      <c r="H7240" s="40" t="str">
        <f t="shared" si="136"/>
        <v/>
      </c>
    </row>
    <row r="7241" spans="4:8" x14ac:dyDescent="0.25">
      <c r="D7241" s="100"/>
      <c r="G7241" s="19" t="str">
        <f>IFERROR(VLOOKUP($D7241,LISTA!$A$2:$J$9990,8,0),"")</f>
        <v/>
      </c>
      <c r="H7241" s="40" t="str">
        <f t="shared" si="136"/>
        <v/>
      </c>
    </row>
    <row r="7242" spans="4:8" x14ac:dyDescent="0.25">
      <c r="D7242" s="100"/>
      <c r="G7242" s="19" t="str">
        <f>IFERROR(VLOOKUP($D7242,LISTA!$A$2:$J$9990,8,0),"")</f>
        <v/>
      </c>
      <c r="H7242" s="40" t="str">
        <f t="shared" si="136"/>
        <v/>
      </c>
    </row>
    <row r="7243" spans="4:8" x14ac:dyDescent="0.25">
      <c r="D7243" s="100"/>
      <c r="G7243" s="19" t="str">
        <f>IFERROR(VLOOKUP($D7243,LISTA!$A$2:$J$9990,8,0),"")</f>
        <v/>
      </c>
      <c r="H7243" s="40" t="str">
        <f t="shared" si="136"/>
        <v/>
      </c>
    </row>
    <row r="7244" spans="4:8" x14ac:dyDescent="0.25">
      <c r="D7244" s="100"/>
      <c r="G7244" s="19" t="str">
        <f>IFERROR(VLOOKUP($D7244,LISTA!$A$2:$J$9990,8,0),"")</f>
        <v/>
      </c>
      <c r="H7244" s="40" t="str">
        <f t="shared" si="136"/>
        <v/>
      </c>
    </row>
    <row r="7245" spans="4:8" x14ac:dyDescent="0.25">
      <c r="D7245" s="100"/>
      <c r="G7245" s="19" t="str">
        <f>IFERROR(VLOOKUP($D7245,LISTA!$A$2:$J$9990,8,0),"")</f>
        <v/>
      </c>
      <c r="H7245" s="40" t="str">
        <f t="shared" si="136"/>
        <v/>
      </c>
    </row>
    <row r="7246" spans="4:8" x14ac:dyDescent="0.25">
      <c r="D7246" s="100"/>
      <c r="G7246" s="19" t="str">
        <f>IFERROR(VLOOKUP($D7246,LISTA!$A$2:$J$9990,8,0),"")</f>
        <v/>
      </c>
      <c r="H7246" s="40" t="str">
        <f t="shared" si="136"/>
        <v/>
      </c>
    </row>
    <row r="7247" spans="4:8" x14ac:dyDescent="0.25">
      <c r="D7247" s="100"/>
      <c r="G7247" s="19" t="str">
        <f>IFERROR(VLOOKUP($D7247,LISTA!$A$2:$J$9990,8,0),"")</f>
        <v/>
      </c>
      <c r="H7247" s="40" t="str">
        <f t="shared" si="136"/>
        <v/>
      </c>
    </row>
    <row r="7248" spans="4:8" x14ac:dyDescent="0.25">
      <c r="D7248" s="100"/>
      <c r="G7248" s="19" t="str">
        <f>IFERROR(VLOOKUP($D7248,LISTA!$A$2:$J$9990,8,0),"")</f>
        <v/>
      </c>
      <c r="H7248" s="40" t="str">
        <f t="shared" si="136"/>
        <v/>
      </c>
    </row>
    <row r="7249" spans="4:8" x14ac:dyDescent="0.25">
      <c r="D7249" s="100"/>
      <c r="G7249" s="19" t="str">
        <f>IFERROR(VLOOKUP($D7249,LISTA!$A$2:$J$9990,8,0),"")</f>
        <v/>
      </c>
      <c r="H7249" s="40" t="str">
        <f t="shared" si="136"/>
        <v/>
      </c>
    </row>
    <row r="7250" spans="4:8" x14ac:dyDescent="0.25">
      <c r="D7250" s="100"/>
      <c r="G7250" s="19" t="str">
        <f>IFERROR(VLOOKUP($D7250,LISTA!$A$2:$J$9990,8,0),"")</f>
        <v/>
      </c>
      <c r="H7250" s="40" t="str">
        <f t="shared" si="136"/>
        <v/>
      </c>
    </row>
    <row r="7251" spans="4:8" x14ac:dyDescent="0.25">
      <c r="D7251" s="100"/>
      <c r="G7251" s="19" t="str">
        <f>IFERROR(VLOOKUP($D7251,LISTA!$A$2:$J$9990,8,0),"")</f>
        <v/>
      </c>
      <c r="H7251" s="40" t="str">
        <f t="shared" si="136"/>
        <v/>
      </c>
    </row>
    <row r="7252" spans="4:8" x14ac:dyDescent="0.25">
      <c r="D7252" s="100"/>
      <c r="G7252" s="19" t="str">
        <f>IFERROR(VLOOKUP($D7252,LISTA!$A$2:$J$9990,8,0),"")</f>
        <v/>
      </c>
      <c r="H7252" s="40" t="str">
        <f t="shared" si="136"/>
        <v/>
      </c>
    </row>
    <row r="7253" spans="4:8" x14ac:dyDescent="0.25">
      <c r="D7253" s="100"/>
      <c r="G7253" s="19" t="str">
        <f>IFERROR(VLOOKUP($D7253,LISTA!$A$2:$J$9990,8,0),"")</f>
        <v/>
      </c>
      <c r="H7253" s="40" t="str">
        <f t="shared" si="136"/>
        <v/>
      </c>
    </row>
    <row r="7254" spans="4:8" x14ac:dyDescent="0.25">
      <c r="D7254" s="100"/>
      <c r="G7254" s="19" t="str">
        <f>IFERROR(VLOOKUP($D7254,LISTA!$A$2:$J$9990,8,0),"")</f>
        <v/>
      </c>
      <c r="H7254" s="40" t="str">
        <f t="shared" si="136"/>
        <v/>
      </c>
    </row>
    <row r="7255" spans="4:8" x14ac:dyDescent="0.25">
      <c r="D7255" s="100"/>
      <c r="G7255" s="19" t="str">
        <f>IFERROR(VLOOKUP($D7255,LISTA!$A$2:$J$9990,8,0),"")</f>
        <v/>
      </c>
      <c r="H7255" s="40" t="str">
        <f t="shared" si="136"/>
        <v/>
      </c>
    </row>
    <row r="7256" spans="4:8" x14ac:dyDescent="0.25">
      <c r="D7256" s="100"/>
      <c r="G7256" s="19" t="str">
        <f>IFERROR(VLOOKUP($D7256,LISTA!$A$2:$J$9990,8,0),"")</f>
        <v/>
      </c>
      <c r="H7256" s="40" t="str">
        <f t="shared" si="136"/>
        <v/>
      </c>
    </row>
    <row r="7257" spans="4:8" x14ac:dyDescent="0.25">
      <c r="D7257" s="100"/>
      <c r="G7257" s="19" t="str">
        <f>IFERROR(VLOOKUP($D7257,LISTA!$A$2:$J$9990,8,0),"")</f>
        <v/>
      </c>
      <c r="H7257" s="40" t="str">
        <f t="shared" si="136"/>
        <v/>
      </c>
    </row>
    <row r="7258" spans="4:8" x14ac:dyDescent="0.25">
      <c r="D7258" s="100"/>
      <c r="G7258" s="19" t="str">
        <f>IFERROR(VLOOKUP($D7258,LISTA!$A$2:$J$9990,8,0),"")</f>
        <v/>
      </c>
      <c r="H7258" s="40" t="str">
        <f t="shared" si="136"/>
        <v/>
      </c>
    </row>
    <row r="7259" spans="4:8" x14ac:dyDescent="0.25">
      <c r="D7259" s="100"/>
      <c r="G7259" s="19" t="str">
        <f>IFERROR(VLOOKUP($D7259,LISTA!$A$2:$J$9990,8,0),"")</f>
        <v/>
      </c>
      <c r="H7259" s="40" t="str">
        <f t="shared" si="136"/>
        <v/>
      </c>
    </row>
    <row r="7260" spans="4:8" x14ac:dyDescent="0.25">
      <c r="D7260" s="100"/>
      <c r="G7260" s="19" t="str">
        <f>IFERROR(VLOOKUP($D7260,LISTA!$A$2:$J$9990,8,0),"")</f>
        <v/>
      </c>
      <c r="H7260" s="40" t="str">
        <f t="shared" si="136"/>
        <v/>
      </c>
    </row>
    <row r="7261" spans="4:8" x14ac:dyDescent="0.25">
      <c r="D7261" s="100"/>
      <c r="G7261" s="19" t="str">
        <f>IFERROR(VLOOKUP($D7261,LISTA!$A$2:$J$9990,8,0),"")</f>
        <v/>
      </c>
      <c r="H7261" s="40" t="str">
        <f t="shared" si="136"/>
        <v/>
      </c>
    </row>
    <row r="7262" spans="4:8" x14ac:dyDescent="0.25">
      <c r="D7262" s="100"/>
      <c r="G7262" s="19" t="str">
        <f>IFERROR(VLOOKUP($D7262,LISTA!$A$2:$J$9990,8,0),"")</f>
        <v/>
      </c>
      <c r="H7262" s="40" t="str">
        <f t="shared" si="136"/>
        <v/>
      </c>
    </row>
    <row r="7263" spans="4:8" x14ac:dyDescent="0.25">
      <c r="D7263" s="100"/>
      <c r="G7263" s="19" t="str">
        <f>IFERROR(VLOOKUP($D7263,LISTA!$A$2:$J$9990,8,0),"")</f>
        <v/>
      </c>
      <c r="H7263" s="40" t="str">
        <f t="shared" si="136"/>
        <v/>
      </c>
    </row>
    <row r="7264" spans="4:8" x14ac:dyDescent="0.25">
      <c r="D7264" s="100"/>
      <c r="G7264" s="19" t="str">
        <f>IFERROR(VLOOKUP($D7264,LISTA!$A$2:$J$9990,8,0),"")</f>
        <v/>
      </c>
      <c r="H7264" s="40" t="str">
        <f t="shared" si="136"/>
        <v/>
      </c>
    </row>
    <row r="7265" spans="4:8" x14ac:dyDescent="0.25">
      <c r="D7265" s="100"/>
      <c r="G7265" s="19" t="str">
        <f>IFERROR(VLOOKUP($D7265,LISTA!$A$2:$J$9990,8,0),"")</f>
        <v/>
      </c>
      <c r="H7265" s="40" t="str">
        <f t="shared" si="136"/>
        <v/>
      </c>
    </row>
    <row r="7266" spans="4:8" x14ac:dyDescent="0.25">
      <c r="D7266" s="100"/>
      <c r="G7266" s="19" t="str">
        <f>IFERROR(VLOOKUP($D7266,LISTA!$A$2:$J$9990,8,0),"")</f>
        <v/>
      </c>
      <c r="H7266" s="40" t="str">
        <f t="shared" si="136"/>
        <v/>
      </c>
    </row>
    <row r="7267" spans="4:8" x14ac:dyDescent="0.25">
      <c r="D7267" s="100"/>
      <c r="G7267" s="19" t="str">
        <f>IFERROR(VLOOKUP($D7267,LISTA!$A$2:$J$9990,8,0),"")</f>
        <v/>
      </c>
      <c r="H7267" s="40" t="str">
        <f t="shared" si="136"/>
        <v/>
      </c>
    </row>
    <row r="7268" spans="4:8" x14ac:dyDescent="0.25">
      <c r="D7268" s="100"/>
      <c r="G7268" s="19" t="str">
        <f>IFERROR(VLOOKUP($D7268,LISTA!$A$2:$J$9990,8,0),"")</f>
        <v/>
      </c>
      <c r="H7268" s="40" t="str">
        <f t="shared" si="136"/>
        <v/>
      </c>
    </row>
    <row r="7269" spans="4:8" x14ac:dyDescent="0.25">
      <c r="D7269" s="100"/>
      <c r="G7269" s="19" t="str">
        <f>IFERROR(VLOOKUP($D7269,LISTA!$A$2:$J$9990,8,0),"")</f>
        <v/>
      </c>
      <c r="H7269" s="40" t="str">
        <f t="shared" si="136"/>
        <v/>
      </c>
    </row>
    <row r="7270" spans="4:8" x14ac:dyDescent="0.25">
      <c r="D7270" s="100"/>
      <c r="G7270" s="19" t="str">
        <f>IFERROR(VLOOKUP($D7270,LISTA!$A$2:$J$9990,8,0),"")</f>
        <v/>
      </c>
      <c r="H7270" s="40" t="str">
        <f t="shared" si="136"/>
        <v/>
      </c>
    </row>
    <row r="7271" spans="4:8" x14ac:dyDescent="0.25">
      <c r="D7271" s="100"/>
      <c r="G7271" s="19" t="str">
        <f>IFERROR(VLOOKUP($D7271,LISTA!$A$2:$J$9990,8,0),"")</f>
        <v/>
      </c>
      <c r="H7271" s="40" t="str">
        <f t="shared" si="136"/>
        <v/>
      </c>
    </row>
    <row r="7272" spans="4:8" x14ac:dyDescent="0.25">
      <c r="D7272" s="100"/>
      <c r="G7272" s="19" t="str">
        <f>IFERROR(VLOOKUP($D7272,LISTA!$A$2:$J$9990,8,0),"")</f>
        <v/>
      </c>
      <c r="H7272" s="40" t="str">
        <f t="shared" si="136"/>
        <v/>
      </c>
    </row>
    <row r="7273" spans="4:8" x14ac:dyDescent="0.25">
      <c r="D7273" s="100"/>
      <c r="G7273" s="19" t="str">
        <f>IFERROR(VLOOKUP($D7273,LISTA!$A$2:$J$9990,8,0),"")</f>
        <v/>
      </c>
      <c r="H7273" s="40" t="str">
        <f t="shared" si="136"/>
        <v/>
      </c>
    </row>
    <row r="7274" spans="4:8" x14ac:dyDescent="0.25">
      <c r="D7274" s="100"/>
      <c r="G7274" s="19" t="str">
        <f>IFERROR(VLOOKUP($D7274,LISTA!$A$2:$J$9990,8,0),"")</f>
        <v/>
      </c>
      <c r="H7274" s="40" t="str">
        <f t="shared" si="136"/>
        <v/>
      </c>
    </row>
    <row r="7275" spans="4:8" x14ac:dyDescent="0.25">
      <c r="D7275" s="100"/>
      <c r="G7275" s="19" t="str">
        <f>IFERROR(VLOOKUP($D7275,LISTA!$A$2:$J$9990,8,0),"")</f>
        <v/>
      </c>
      <c r="H7275" s="40" t="str">
        <f t="shared" si="136"/>
        <v/>
      </c>
    </row>
    <row r="7276" spans="4:8" x14ac:dyDescent="0.25">
      <c r="D7276" s="100"/>
      <c r="G7276" s="19" t="str">
        <f>IFERROR(VLOOKUP($D7276,LISTA!$A$2:$J$9990,8,0),"")</f>
        <v/>
      </c>
      <c r="H7276" s="40" t="str">
        <f t="shared" si="136"/>
        <v/>
      </c>
    </row>
    <row r="7277" spans="4:8" x14ac:dyDescent="0.25">
      <c r="D7277" s="100"/>
      <c r="G7277" s="19" t="str">
        <f>IFERROR(VLOOKUP($D7277,LISTA!$A$2:$J$9990,8,0),"")</f>
        <v/>
      </c>
      <c r="H7277" s="40" t="str">
        <f t="shared" si="136"/>
        <v/>
      </c>
    </row>
    <row r="7278" spans="4:8" x14ac:dyDescent="0.25">
      <c r="D7278" s="100"/>
      <c r="G7278" s="19" t="str">
        <f>IFERROR(VLOOKUP($D7278,LISTA!$A$2:$J$9990,8,0),"")</f>
        <v/>
      </c>
      <c r="H7278" s="40" t="str">
        <f t="shared" si="136"/>
        <v/>
      </c>
    </row>
    <row r="7279" spans="4:8" x14ac:dyDescent="0.25">
      <c r="D7279" s="100"/>
      <c r="G7279" s="19" t="str">
        <f>IFERROR(VLOOKUP($D7279,LISTA!$A$2:$J$9990,8,0),"")</f>
        <v/>
      </c>
      <c r="H7279" s="40" t="str">
        <f t="shared" si="136"/>
        <v/>
      </c>
    </row>
    <row r="7280" spans="4:8" x14ac:dyDescent="0.25">
      <c r="D7280" s="100"/>
      <c r="G7280" s="19" t="str">
        <f>IFERROR(VLOOKUP($D7280,LISTA!$A$2:$J$9990,8,0),"")</f>
        <v/>
      </c>
      <c r="H7280" s="40" t="str">
        <f t="shared" si="136"/>
        <v/>
      </c>
    </row>
    <row r="7281" spans="4:8" x14ac:dyDescent="0.25">
      <c r="D7281" s="100"/>
      <c r="G7281" s="19" t="str">
        <f>IFERROR(VLOOKUP($D7281,LISTA!$A$2:$J$9990,8,0),"")</f>
        <v/>
      </c>
      <c r="H7281" s="40" t="str">
        <f t="shared" si="136"/>
        <v/>
      </c>
    </row>
    <row r="7282" spans="4:8" x14ac:dyDescent="0.25">
      <c r="D7282" s="100"/>
      <c r="G7282" s="19" t="str">
        <f>IFERROR(VLOOKUP($D7282,LISTA!$A$2:$J$9990,8,0),"")</f>
        <v/>
      </c>
      <c r="H7282" s="40" t="str">
        <f t="shared" si="136"/>
        <v/>
      </c>
    </row>
    <row r="7283" spans="4:8" x14ac:dyDescent="0.25">
      <c r="D7283" s="100"/>
      <c r="G7283" s="19" t="str">
        <f>IFERROR(VLOOKUP($D7283,LISTA!$A$2:$J$9990,8,0),"")</f>
        <v/>
      </c>
      <c r="H7283" s="40" t="str">
        <f t="shared" si="136"/>
        <v/>
      </c>
    </row>
    <row r="7284" spans="4:8" x14ac:dyDescent="0.25">
      <c r="D7284" s="100"/>
      <c r="G7284" s="19" t="str">
        <f>IFERROR(VLOOKUP($D7284,LISTA!$A$2:$J$9990,8,0),"")</f>
        <v/>
      </c>
      <c r="H7284" s="40" t="str">
        <f t="shared" si="136"/>
        <v/>
      </c>
    </row>
    <row r="7285" spans="4:8" x14ac:dyDescent="0.25">
      <c r="D7285" s="100"/>
      <c r="G7285" s="19" t="str">
        <f>IFERROR(VLOOKUP($D7285,LISTA!$A$2:$J$9990,8,0),"")</f>
        <v/>
      </c>
      <c r="H7285" s="40" t="str">
        <f t="shared" si="136"/>
        <v/>
      </c>
    </row>
    <row r="7286" spans="4:8" x14ac:dyDescent="0.25">
      <c r="D7286" s="100"/>
      <c r="G7286" s="19" t="str">
        <f>IFERROR(VLOOKUP($D7286,LISTA!$A$2:$J$9990,8,0),"")</f>
        <v/>
      </c>
      <c r="H7286" s="40" t="str">
        <f t="shared" si="136"/>
        <v/>
      </c>
    </row>
    <row r="7287" spans="4:8" x14ac:dyDescent="0.25">
      <c r="D7287" s="100"/>
      <c r="G7287" s="19" t="str">
        <f>IFERROR(VLOOKUP($D7287,LISTA!$A$2:$J$9990,8,0),"")</f>
        <v/>
      </c>
      <c r="H7287" s="40" t="str">
        <f t="shared" si="136"/>
        <v/>
      </c>
    </row>
    <row r="7288" spans="4:8" x14ac:dyDescent="0.25">
      <c r="D7288" s="100"/>
      <c r="G7288" s="19" t="str">
        <f>IFERROR(VLOOKUP($D7288,LISTA!$A$2:$J$9990,8,0),"")</f>
        <v/>
      </c>
      <c r="H7288" s="40" t="str">
        <f t="shared" si="136"/>
        <v/>
      </c>
    </row>
    <row r="7289" spans="4:8" x14ac:dyDescent="0.25">
      <c r="D7289" s="100"/>
      <c r="G7289" s="19" t="str">
        <f>IFERROR(VLOOKUP($D7289,LISTA!$A$2:$J$9990,8,0),"")</f>
        <v/>
      </c>
      <c r="H7289" s="40" t="str">
        <f t="shared" si="136"/>
        <v/>
      </c>
    </row>
    <row r="7290" spans="4:8" x14ac:dyDescent="0.25">
      <c r="D7290" s="100"/>
      <c r="G7290" s="19" t="str">
        <f>IFERROR(VLOOKUP($D7290,LISTA!$A$2:$J$9990,8,0),"")</f>
        <v/>
      </c>
      <c r="H7290" s="40" t="str">
        <f t="shared" si="136"/>
        <v/>
      </c>
    </row>
    <row r="7291" spans="4:8" x14ac:dyDescent="0.25">
      <c r="D7291" s="100"/>
      <c r="G7291" s="19" t="str">
        <f>IFERROR(VLOOKUP($D7291,LISTA!$A$2:$J$9990,8,0),"")</f>
        <v/>
      </c>
      <c r="H7291" s="40" t="str">
        <f t="shared" si="136"/>
        <v/>
      </c>
    </row>
    <row r="7292" spans="4:8" x14ac:dyDescent="0.25">
      <c r="D7292" s="100"/>
      <c r="G7292" s="19" t="str">
        <f>IFERROR(VLOOKUP($D7292,LISTA!$A$2:$J$9990,8,0),"")</f>
        <v/>
      </c>
      <c r="H7292" s="40" t="str">
        <f t="shared" si="136"/>
        <v/>
      </c>
    </row>
    <row r="7293" spans="4:8" x14ac:dyDescent="0.25">
      <c r="D7293" s="100"/>
      <c r="G7293" s="19" t="str">
        <f>IFERROR(VLOOKUP($D7293,LISTA!$A$2:$J$9990,8,0),"")</f>
        <v/>
      </c>
      <c r="H7293" s="40" t="str">
        <f t="shared" si="136"/>
        <v/>
      </c>
    </row>
    <row r="7294" spans="4:8" x14ac:dyDescent="0.25">
      <c r="D7294" s="100"/>
      <c r="G7294" s="19" t="str">
        <f>IFERROR(VLOOKUP($D7294,LISTA!$A$2:$J$9990,8,0),"")</f>
        <v/>
      </c>
      <c r="H7294" s="40" t="str">
        <f t="shared" si="136"/>
        <v/>
      </c>
    </row>
    <row r="7295" spans="4:8" x14ac:dyDescent="0.25">
      <c r="D7295" s="100"/>
      <c r="G7295" s="19" t="str">
        <f>IFERROR(VLOOKUP($D7295,LISTA!$A$2:$J$9990,8,0),"")</f>
        <v/>
      </c>
      <c r="H7295" s="40" t="str">
        <f t="shared" si="136"/>
        <v/>
      </c>
    </row>
    <row r="7296" spans="4:8" x14ac:dyDescent="0.25">
      <c r="D7296" s="100"/>
      <c r="G7296" s="19" t="str">
        <f>IFERROR(VLOOKUP($D7296,LISTA!$A$2:$J$9990,8,0),"")</f>
        <v/>
      </c>
      <c r="H7296" s="40" t="str">
        <f t="shared" si="136"/>
        <v/>
      </c>
    </row>
    <row r="7297" spans="4:8" x14ac:dyDescent="0.25">
      <c r="D7297" s="100"/>
      <c r="G7297" s="19" t="str">
        <f>IFERROR(VLOOKUP($D7297,LISTA!$A$2:$J$9990,8,0),"")</f>
        <v/>
      </c>
      <c r="H7297" s="40" t="str">
        <f t="shared" si="136"/>
        <v/>
      </c>
    </row>
    <row r="7298" spans="4:8" x14ac:dyDescent="0.25">
      <c r="D7298" s="100"/>
      <c r="G7298" s="19" t="str">
        <f>IFERROR(VLOOKUP($D7298,LISTA!$A$2:$J$9990,8,0),"")</f>
        <v/>
      </c>
      <c r="H7298" s="40" t="str">
        <f t="shared" si="136"/>
        <v/>
      </c>
    </row>
    <row r="7299" spans="4:8" x14ac:dyDescent="0.25">
      <c r="D7299" s="100"/>
      <c r="G7299" s="19" t="str">
        <f>IFERROR(VLOOKUP($D7299,LISTA!$A$2:$J$9990,8,0),"")</f>
        <v/>
      </c>
      <c r="H7299" s="40" t="str">
        <f t="shared" si="136"/>
        <v/>
      </c>
    </row>
    <row r="7300" spans="4:8" x14ac:dyDescent="0.25">
      <c r="D7300" s="100"/>
      <c r="G7300" s="19" t="str">
        <f>IFERROR(VLOOKUP($D7300,LISTA!$A$2:$J$9990,8,0),"")</f>
        <v/>
      </c>
      <c r="H7300" s="40" t="str">
        <f t="shared" si="136"/>
        <v/>
      </c>
    </row>
    <row r="7301" spans="4:8" x14ac:dyDescent="0.25">
      <c r="D7301" s="100"/>
      <c r="G7301" s="19" t="str">
        <f>IFERROR(VLOOKUP($D7301,LISTA!$A$2:$J$9990,8,0),"")</f>
        <v/>
      </c>
      <c r="H7301" s="40" t="str">
        <f t="shared" ref="H7301:H7364" si="137">IF(OR(G7301=$K$10,G7301=$K$11,G7301=$K$14,G7301=$K$15,G7301=$K$16,G7301=$K$17,G7301=$K$18,G7301=$K$19,G7301=$K$20,G7301=$K$21,G7301=$K$22,G7301=$K$23,G7301=$K$24,G7301=$K$25,G7301=$K$26,G7301=$K$27,G7301=$K$28),$K$9,IF(OR(G7301=$K$32,G7301=$K$33),$K$31,IF(OR(G7301=$K$38),$K$37,"")))</f>
        <v/>
      </c>
    </row>
    <row r="7302" spans="4:8" x14ac:dyDescent="0.25">
      <c r="D7302" s="100"/>
      <c r="G7302" s="19" t="str">
        <f>IFERROR(VLOOKUP($D7302,LISTA!$A$2:$J$9990,8,0),"")</f>
        <v/>
      </c>
      <c r="H7302" s="40" t="str">
        <f t="shared" si="137"/>
        <v/>
      </c>
    </row>
    <row r="7303" spans="4:8" x14ac:dyDescent="0.25">
      <c r="D7303" s="100"/>
      <c r="G7303" s="19" t="str">
        <f>IFERROR(VLOOKUP($D7303,LISTA!$A$2:$J$9990,8,0),"")</f>
        <v/>
      </c>
      <c r="H7303" s="40" t="str">
        <f t="shared" si="137"/>
        <v/>
      </c>
    </row>
    <row r="7304" spans="4:8" x14ac:dyDescent="0.25">
      <c r="D7304" s="100"/>
      <c r="G7304" s="19" t="str">
        <f>IFERROR(VLOOKUP($D7304,LISTA!$A$2:$J$9990,8,0),"")</f>
        <v/>
      </c>
      <c r="H7304" s="40" t="str">
        <f t="shared" si="137"/>
        <v/>
      </c>
    </row>
    <row r="7305" spans="4:8" x14ac:dyDescent="0.25">
      <c r="D7305" s="100"/>
      <c r="G7305" s="19" t="str">
        <f>IFERROR(VLOOKUP($D7305,LISTA!$A$2:$J$9990,8,0),"")</f>
        <v/>
      </c>
      <c r="H7305" s="40" t="str">
        <f t="shared" si="137"/>
        <v/>
      </c>
    </row>
    <row r="7306" spans="4:8" x14ac:dyDescent="0.25">
      <c r="D7306" s="100"/>
      <c r="G7306" s="19" t="str">
        <f>IFERROR(VLOOKUP($D7306,LISTA!$A$2:$J$9990,8,0),"")</f>
        <v/>
      </c>
      <c r="H7306" s="40" t="str">
        <f t="shared" si="137"/>
        <v/>
      </c>
    </row>
    <row r="7307" spans="4:8" x14ac:dyDescent="0.25">
      <c r="D7307" s="100"/>
      <c r="G7307" s="19" t="str">
        <f>IFERROR(VLOOKUP($D7307,LISTA!$A$2:$J$9990,8,0),"")</f>
        <v/>
      </c>
      <c r="H7307" s="40" t="str">
        <f t="shared" si="137"/>
        <v/>
      </c>
    </row>
    <row r="7308" spans="4:8" x14ac:dyDescent="0.25">
      <c r="D7308" s="100"/>
      <c r="G7308" s="19" t="str">
        <f>IFERROR(VLOOKUP($D7308,LISTA!$A$2:$J$9990,8,0),"")</f>
        <v/>
      </c>
      <c r="H7308" s="40" t="str">
        <f t="shared" si="137"/>
        <v/>
      </c>
    </row>
    <row r="7309" spans="4:8" x14ac:dyDescent="0.25">
      <c r="D7309" s="100"/>
      <c r="G7309" s="19" t="str">
        <f>IFERROR(VLOOKUP($D7309,LISTA!$A$2:$J$9990,8,0),"")</f>
        <v/>
      </c>
      <c r="H7309" s="40" t="str">
        <f t="shared" si="137"/>
        <v/>
      </c>
    </row>
    <row r="7310" spans="4:8" x14ac:dyDescent="0.25">
      <c r="D7310" s="100"/>
      <c r="G7310" s="19" t="str">
        <f>IFERROR(VLOOKUP($D7310,LISTA!$A$2:$J$9990,8,0),"")</f>
        <v/>
      </c>
      <c r="H7310" s="40" t="str">
        <f t="shared" si="137"/>
        <v/>
      </c>
    </row>
    <row r="7311" spans="4:8" x14ac:dyDescent="0.25">
      <c r="D7311" s="100"/>
      <c r="G7311" s="19" t="str">
        <f>IFERROR(VLOOKUP($D7311,LISTA!$A$2:$J$9990,8,0),"")</f>
        <v/>
      </c>
      <c r="H7311" s="40" t="str">
        <f t="shared" si="137"/>
        <v/>
      </c>
    </row>
    <row r="7312" spans="4:8" x14ac:dyDescent="0.25">
      <c r="D7312" s="100"/>
      <c r="G7312" s="19" t="str">
        <f>IFERROR(VLOOKUP($D7312,LISTA!$A$2:$J$9990,8,0),"")</f>
        <v/>
      </c>
      <c r="H7312" s="40" t="str">
        <f t="shared" si="137"/>
        <v/>
      </c>
    </row>
    <row r="7313" spans="4:8" x14ac:dyDescent="0.25">
      <c r="D7313" s="100"/>
      <c r="G7313" s="19" t="str">
        <f>IFERROR(VLOOKUP($D7313,LISTA!$A$2:$J$9990,8,0),"")</f>
        <v/>
      </c>
      <c r="H7313" s="40" t="str">
        <f t="shared" si="137"/>
        <v/>
      </c>
    </row>
    <row r="7314" spans="4:8" x14ac:dyDescent="0.25">
      <c r="D7314" s="100"/>
      <c r="G7314" s="19" t="str">
        <f>IFERROR(VLOOKUP($D7314,LISTA!$A$2:$J$9990,8,0),"")</f>
        <v/>
      </c>
      <c r="H7314" s="40" t="str">
        <f t="shared" si="137"/>
        <v/>
      </c>
    </row>
    <row r="7315" spans="4:8" x14ac:dyDescent="0.25">
      <c r="D7315" s="100"/>
      <c r="G7315" s="19" t="str">
        <f>IFERROR(VLOOKUP($D7315,LISTA!$A$2:$J$9990,8,0),"")</f>
        <v/>
      </c>
      <c r="H7315" s="40" t="str">
        <f t="shared" si="137"/>
        <v/>
      </c>
    </row>
    <row r="7316" spans="4:8" x14ac:dyDescent="0.25">
      <c r="D7316" s="100"/>
      <c r="G7316" s="19" t="str">
        <f>IFERROR(VLOOKUP($D7316,LISTA!$A$2:$J$9990,8,0),"")</f>
        <v/>
      </c>
      <c r="H7316" s="40" t="str">
        <f t="shared" si="137"/>
        <v/>
      </c>
    </row>
    <row r="7317" spans="4:8" x14ac:dyDescent="0.25">
      <c r="D7317" s="100"/>
      <c r="G7317" s="19" t="str">
        <f>IFERROR(VLOOKUP($D7317,LISTA!$A$2:$J$9990,8,0),"")</f>
        <v/>
      </c>
      <c r="H7317" s="40" t="str">
        <f t="shared" si="137"/>
        <v/>
      </c>
    </row>
    <row r="7318" spans="4:8" x14ac:dyDescent="0.25">
      <c r="D7318" s="100"/>
      <c r="G7318" s="19" t="str">
        <f>IFERROR(VLOOKUP($D7318,LISTA!$A$2:$J$9990,8,0),"")</f>
        <v/>
      </c>
      <c r="H7318" s="40" t="str">
        <f t="shared" si="137"/>
        <v/>
      </c>
    </row>
    <row r="7319" spans="4:8" x14ac:dyDescent="0.25">
      <c r="D7319" s="100"/>
      <c r="G7319" s="19" t="str">
        <f>IFERROR(VLOOKUP($D7319,LISTA!$A$2:$J$9990,8,0),"")</f>
        <v/>
      </c>
      <c r="H7319" s="40" t="str">
        <f t="shared" si="137"/>
        <v/>
      </c>
    </row>
    <row r="7320" spans="4:8" x14ac:dyDescent="0.25">
      <c r="D7320" s="100"/>
      <c r="G7320" s="19" t="str">
        <f>IFERROR(VLOOKUP($D7320,LISTA!$A$2:$J$9990,8,0),"")</f>
        <v/>
      </c>
      <c r="H7320" s="40" t="str">
        <f t="shared" si="137"/>
        <v/>
      </c>
    </row>
    <row r="7321" spans="4:8" x14ac:dyDescent="0.25">
      <c r="D7321" s="100"/>
      <c r="G7321" s="19" t="str">
        <f>IFERROR(VLOOKUP($D7321,LISTA!$A$2:$J$9990,8,0),"")</f>
        <v/>
      </c>
      <c r="H7321" s="40" t="str">
        <f t="shared" si="137"/>
        <v/>
      </c>
    </row>
    <row r="7322" spans="4:8" x14ac:dyDescent="0.25">
      <c r="D7322" s="100"/>
      <c r="G7322" s="19" t="str">
        <f>IFERROR(VLOOKUP($D7322,LISTA!$A$2:$J$9990,8,0),"")</f>
        <v/>
      </c>
      <c r="H7322" s="40" t="str">
        <f t="shared" si="137"/>
        <v/>
      </c>
    </row>
    <row r="7323" spans="4:8" x14ac:dyDescent="0.25">
      <c r="D7323" s="100"/>
      <c r="G7323" s="19" t="str">
        <f>IFERROR(VLOOKUP($D7323,LISTA!$A$2:$J$9990,8,0),"")</f>
        <v/>
      </c>
      <c r="H7323" s="40" t="str">
        <f t="shared" si="137"/>
        <v/>
      </c>
    </row>
    <row r="7324" spans="4:8" x14ac:dyDescent="0.25">
      <c r="D7324" s="100"/>
      <c r="G7324" s="19" t="str">
        <f>IFERROR(VLOOKUP($D7324,LISTA!$A$2:$J$9990,8,0),"")</f>
        <v/>
      </c>
      <c r="H7324" s="40" t="str">
        <f t="shared" si="137"/>
        <v/>
      </c>
    </row>
    <row r="7325" spans="4:8" x14ac:dyDescent="0.25">
      <c r="D7325" s="100"/>
      <c r="G7325" s="19" t="str">
        <f>IFERROR(VLOOKUP($D7325,LISTA!$A$2:$J$9990,8,0),"")</f>
        <v/>
      </c>
      <c r="H7325" s="40" t="str">
        <f t="shared" si="137"/>
        <v/>
      </c>
    </row>
    <row r="7326" spans="4:8" x14ac:dyDescent="0.25">
      <c r="D7326" s="100"/>
      <c r="G7326" s="19" t="str">
        <f>IFERROR(VLOOKUP($D7326,LISTA!$A$2:$J$9990,8,0),"")</f>
        <v/>
      </c>
      <c r="H7326" s="40" t="str">
        <f t="shared" si="137"/>
        <v/>
      </c>
    </row>
    <row r="7327" spans="4:8" x14ac:dyDescent="0.25">
      <c r="D7327" s="100"/>
      <c r="G7327" s="19" t="str">
        <f>IFERROR(VLOOKUP($D7327,LISTA!$A$2:$J$9990,8,0),"")</f>
        <v/>
      </c>
      <c r="H7327" s="40" t="str">
        <f t="shared" si="137"/>
        <v/>
      </c>
    </row>
    <row r="7328" spans="4:8" x14ac:dyDescent="0.25">
      <c r="D7328" s="100"/>
      <c r="G7328" s="19" t="str">
        <f>IFERROR(VLOOKUP($D7328,LISTA!$A$2:$J$9990,8,0),"")</f>
        <v/>
      </c>
      <c r="H7328" s="40" t="str">
        <f t="shared" si="137"/>
        <v/>
      </c>
    </row>
    <row r="7329" spans="4:8" x14ac:dyDescent="0.25">
      <c r="D7329" s="100"/>
      <c r="G7329" s="19" t="str">
        <f>IFERROR(VLOOKUP($D7329,LISTA!$A$2:$J$9990,8,0),"")</f>
        <v/>
      </c>
      <c r="H7329" s="40" t="str">
        <f t="shared" si="137"/>
        <v/>
      </c>
    </row>
    <row r="7330" spans="4:8" x14ac:dyDescent="0.25">
      <c r="D7330" s="100"/>
      <c r="G7330" s="19" t="str">
        <f>IFERROR(VLOOKUP($D7330,LISTA!$A$2:$J$9990,8,0),"")</f>
        <v/>
      </c>
      <c r="H7330" s="40" t="str">
        <f t="shared" si="137"/>
        <v/>
      </c>
    </row>
    <row r="7331" spans="4:8" x14ac:dyDescent="0.25">
      <c r="D7331" s="100"/>
      <c r="G7331" s="19" t="str">
        <f>IFERROR(VLOOKUP($D7331,LISTA!$A$2:$J$9990,8,0),"")</f>
        <v/>
      </c>
      <c r="H7331" s="40" t="str">
        <f t="shared" si="137"/>
        <v/>
      </c>
    </row>
    <row r="7332" spans="4:8" x14ac:dyDescent="0.25">
      <c r="D7332" s="100"/>
      <c r="G7332" s="19" t="str">
        <f>IFERROR(VLOOKUP($D7332,LISTA!$A$2:$J$9990,8,0),"")</f>
        <v/>
      </c>
      <c r="H7332" s="40" t="str">
        <f t="shared" si="137"/>
        <v/>
      </c>
    </row>
    <row r="7333" spans="4:8" x14ac:dyDescent="0.25">
      <c r="D7333" s="100"/>
      <c r="G7333" s="19" t="str">
        <f>IFERROR(VLOOKUP($D7333,LISTA!$A$2:$J$9990,8,0),"")</f>
        <v/>
      </c>
      <c r="H7333" s="40" t="str">
        <f t="shared" si="137"/>
        <v/>
      </c>
    </row>
    <row r="7334" spans="4:8" x14ac:dyDescent="0.25">
      <c r="D7334" s="100"/>
      <c r="G7334" s="19" t="str">
        <f>IFERROR(VLOOKUP($D7334,LISTA!$A$2:$J$9990,8,0),"")</f>
        <v/>
      </c>
      <c r="H7334" s="40" t="str">
        <f t="shared" si="137"/>
        <v/>
      </c>
    </row>
    <row r="7335" spans="4:8" x14ac:dyDescent="0.25">
      <c r="D7335" s="100"/>
      <c r="G7335" s="19" t="str">
        <f>IFERROR(VLOOKUP($D7335,LISTA!$A$2:$J$9990,8,0),"")</f>
        <v/>
      </c>
      <c r="H7335" s="40" t="str">
        <f t="shared" si="137"/>
        <v/>
      </c>
    </row>
    <row r="7336" spans="4:8" x14ac:dyDescent="0.25">
      <c r="D7336" s="100"/>
      <c r="G7336" s="19" t="str">
        <f>IFERROR(VLOOKUP($D7336,LISTA!$A$2:$J$9990,8,0),"")</f>
        <v/>
      </c>
      <c r="H7336" s="40" t="str">
        <f t="shared" si="137"/>
        <v/>
      </c>
    </row>
    <row r="7337" spans="4:8" x14ac:dyDescent="0.25">
      <c r="D7337" s="100"/>
      <c r="G7337" s="19" t="str">
        <f>IFERROR(VLOOKUP($D7337,LISTA!$A$2:$J$9990,8,0),"")</f>
        <v/>
      </c>
      <c r="H7337" s="40" t="str">
        <f t="shared" si="137"/>
        <v/>
      </c>
    </row>
    <row r="7338" spans="4:8" x14ac:dyDescent="0.25">
      <c r="D7338" s="100"/>
      <c r="G7338" s="19" t="str">
        <f>IFERROR(VLOOKUP($D7338,LISTA!$A$2:$J$9990,8,0),"")</f>
        <v/>
      </c>
      <c r="H7338" s="40" t="str">
        <f t="shared" si="137"/>
        <v/>
      </c>
    </row>
    <row r="7339" spans="4:8" x14ac:dyDescent="0.25">
      <c r="D7339" s="100"/>
      <c r="G7339" s="19" t="str">
        <f>IFERROR(VLOOKUP($D7339,LISTA!$A$2:$J$9990,8,0),"")</f>
        <v/>
      </c>
      <c r="H7339" s="40" t="str">
        <f t="shared" si="137"/>
        <v/>
      </c>
    </row>
    <row r="7340" spans="4:8" x14ac:dyDescent="0.25">
      <c r="D7340" s="100"/>
      <c r="G7340" s="19" t="str">
        <f>IFERROR(VLOOKUP($D7340,LISTA!$A$2:$J$9990,8,0),"")</f>
        <v/>
      </c>
      <c r="H7340" s="40" t="str">
        <f t="shared" si="137"/>
        <v/>
      </c>
    </row>
    <row r="7341" spans="4:8" x14ac:dyDescent="0.25">
      <c r="D7341" s="100"/>
      <c r="G7341" s="19" t="str">
        <f>IFERROR(VLOOKUP($D7341,LISTA!$A$2:$J$9990,8,0),"")</f>
        <v/>
      </c>
      <c r="H7341" s="40" t="str">
        <f t="shared" si="137"/>
        <v/>
      </c>
    </row>
    <row r="7342" spans="4:8" x14ac:dyDescent="0.25">
      <c r="D7342" s="100"/>
      <c r="G7342" s="19" t="str">
        <f>IFERROR(VLOOKUP($D7342,LISTA!$A$2:$J$9990,8,0),"")</f>
        <v/>
      </c>
      <c r="H7342" s="40" t="str">
        <f t="shared" si="137"/>
        <v/>
      </c>
    </row>
    <row r="7343" spans="4:8" x14ac:dyDescent="0.25">
      <c r="D7343" s="100"/>
      <c r="G7343" s="19" t="str">
        <f>IFERROR(VLOOKUP($D7343,LISTA!$A$2:$J$9990,8,0),"")</f>
        <v/>
      </c>
      <c r="H7343" s="40" t="str">
        <f t="shared" si="137"/>
        <v/>
      </c>
    </row>
    <row r="7344" spans="4:8" x14ac:dyDescent="0.25">
      <c r="D7344" s="100"/>
      <c r="G7344" s="19" t="str">
        <f>IFERROR(VLOOKUP($D7344,LISTA!$A$2:$J$9990,8,0),"")</f>
        <v/>
      </c>
      <c r="H7344" s="40" t="str">
        <f t="shared" si="137"/>
        <v/>
      </c>
    </row>
    <row r="7345" spans="4:8" x14ac:dyDescent="0.25">
      <c r="D7345" s="100"/>
      <c r="G7345" s="19" t="str">
        <f>IFERROR(VLOOKUP($D7345,LISTA!$A$2:$J$9990,8,0),"")</f>
        <v/>
      </c>
      <c r="H7345" s="40" t="str">
        <f t="shared" si="137"/>
        <v/>
      </c>
    </row>
    <row r="7346" spans="4:8" x14ac:dyDescent="0.25">
      <c r="D7346" s="100"/>
      <c r="G7346" s="19" t="str">
        <f>IFERROR(VLOOKUP($D7346,LISTA!$A$2:$J$9990,8,0),"")</f>
        <v/>
      </c>
      <c r="H7346" s="40" t="str">
        <f t="shared" si="137"/>
        <v/>
      </c>
    </row>
    <row r="7347" spans="4:8" x14ac:dyDescent="0.25">
      <c r="D7347" s="100"/>
      <c r="G7347" s="19" t="str">
        <f>IFERROR(VLOOKUP($D7347,LISTA!$A$2:$J$9990,8,0),"")</f>
        <v/>
      </c>
      <c r="H7347" s="40" t="str">
        <f t="shared" si="137"/>
        <v/>
      </c>
    </row>
    <row r="7348" spans="4:8" x14ac:dyDescent="0.25">
      <c r="D7348" s="100"/>
      <c r="G7348" s="19" t="str">
        <f>IFERROR(VLOOKUP($D7348,LISTA!$A$2:$J$9990,8,0),"")</f>
        <v/>
      </c>
      <c r="H7348" s="40" t="str">
        <f t="shared" si="137"/>
        <v/>
      </c>
    </row>
    <row r="7349" spans="4:8" x14ac:dyDescent="0.25">
      <c r="D7349" s="100"/>
      <c r="G7349" s="19" t="str">
        <f>IFERROR(VLOOKUP($D7349,LISTA!$A$2:$J$9990,8,0),"")</f>
        <v/>
      </c>
      <c r="H7349" s="40" t="str">
        <f t="shared" si="137"/>
        <v/>
      </c>
    </row>
    <row r="7350" spans="4:8" x14ac:dyDescent="0.25">
      <c r="D7350" s="100"/>
      <c r="G7350" s="19" t="str">
        <f>IFERROR(VLOOKUP($D7350,LISTA!$A$2:$J$9990,8,0),"")</f>
        <v/>
      </c>
      <c r="H7350" s="40" t="str">
        <f t="shared" si="137"/>
        <v/>
      </c>
    </row>
    <row r="7351" spans="4:8" x14ac:dyDescent="0.25">
      <c r="D7351" s="100"/>
      <c r="G7351" s="19" t="str">
        <f>IFERROR(VLOOKUP($D7351,LISTA!$A$2:$J$9990,8,0),"")</f>
        <v/>
      </c>
      <c r="H7351" s="40" t="str">
        <f t="shared" si="137"/>
        <v/>
      </c>
    </row>
    <row r="7352" spans="4:8" x14ac:dyDescent="0.25">
      <c r="D7352" s="100"/>
      <c r="G7352" s="19" t="str">
        <f>IFERROR(VLOOKUP($D7352,LISTA!$A$2:$J$9990,8,0),"")</f>
        <v/>
      </c>
      <c r="H7352" s="40" t="str">
        <f t="shared" si="137"/>
        <v/>
      </c>
    </row>
    <row r="7353" spans="4:8" x14ac:dyDescent="0.25">
      <c r="D7353" s="100"/>
      <c r="G7353" s="19" t="str">
        <f>IFERROR(VLOOKUP($D7353,LISTA!$A$2:$J$9990,8,0),"")</f>
        <v/>
      </c>
      <c r="H7353" s="40" t="str">
        <f t="shared" si="137"/>
        <v/>
      </c>
    </row>
    <row r="7354" spans="4:8" x14ac:dyDescent="0.25">
      <c r="D7354" s="100"/>
      <c r="G7354" s="19" t="str">
        <f>IFERROR(VLOOKUP($D7354,LISTA!$A$2:$J$9990,8,0),"")</f>
        <v/>
      </c>
      <c r="H7354" s="40" t="str">
        <f t="shared" si="137"/>
        <v/>
      </c>
    </row>
    <row r="7355" spans="4:8" x14ac:dyDescent="0.25">
      <c r="D7355" s="100"/>
      <c r="G7355" s="19" t="str">
        <f>IFERROR(VLOOKUP($D7355,LISTA!$A$2:$J$9990,8,0),"")</f>
        <v/>
      </c>
      <c r="H7355" s="40" t="str">
        <f t="shared" si="137"/>
        <v/>
      </c>
    </row>
    <row r="7356" spans="4:8" x14ac:dyDescent="0.25">
      <c r="D7356" s="100"/>
      <c r="G7356" s="19" t="str">
        <f>IFERROR(VLOOKUP($D7356,LISTA!$A$2:$J$9990,8,0),"")</f>
        <v/>
      </c>
      <c r="H7356" s="40" t="str">
        <f t="shared" si="137"/>
        <v/>
      </c>
    </row>
    <row r="7357" spans="4:8" x14ac:dyDescent="0.25">
      <c r="D7357" s="100"/>
      <c r="G7357" s="19" t="str">
        <f>IFERROR(VLOOKUP($D7357,LISTA!$A$2:$J$9990,8,0),"")</f>
        <v/>
      </c>
      <c r="H7357" s="40" t="str">
        <f t="shared" si="137"/>
        <v/>
      </c>
    </row>
    <row r="7358" spans="4:8" x14ac:dyDescent="0.25">
      <c r="D7358" s="100"/>
      <c r="G7358" s="19" t="str">
        <f>IFERROR(VLOOKUP($D7358,LISTA!$A$2:$J$9990,8,0),"")</f>
        <v/>
      </c>
      <c r="H7358" s="40" t="str">
        <f t="shared" si="137"/>
        <v/>
      </c>
    </row>
    <row r="7359" spans="4:8" x14ac:dyDescent="0.25">
      <c r="D7359" s="100"/>
      <c r="G7359" s="19" t="str">
        <f>IFERROR(VLOOKUP($D7359,LISTA!$A$2:$J$9990,8,0),"")</f>
        <v/>
      </c>
      <c r="H7359" s="40" t="str">
        <f t="shared" si="137"/>
        <v/>
      </c>
    </row>
    <row r="7360" spans="4:8" x14ac:dyDescent="0.25">
      <c r="D7360" s="100"/>
      <c r="G7360" s="19" t="str">
        <f>IFERROR(VLOOKUP($D7360,LISTA!$A$2:$J$9990,8,0),"")</f>
        <v/>
      </c>
      <c r="H7360" s="40" t="str">
        <f t="shared" si="137"/>
        <v/>
      </c>
    </row>
    <row r="7361" spans="4:8" x14ac:dyDescent="0.25">
      <c r="D7361" s="100"/>
      <c r="G7361" s="19" t="str">
        <f>IFERROR(VLOOKUP($D7361,LISTA!$A$2:$J$9990,8,0),"")</f>
        <v/>
      </c>
      <c r="H7361" s="40" t="str">
        <f t="shared" si="137"/>
        <v/>
      </c>
    </row>
    <row r="7362" spans="4:8" x14ac:dyDescent="0.25">
      <c r="D7362" s="100"/>
      <c r="G7362" s="19" t="str">
        <f>IFERROR(VLOOKUP($D7362,LISTA!$A$2:$J$9990,8,0),"")</f>
        <v/>
      </c>
      <c r="H7362" s="40" t="str">
        <f t="shared" si="137"/>
        <v/>
      </c>
    </row>
    <row r="7363" spans="4:8" x14ac:dyDescent="0.25">
      <c r="D7363" s="100"/>
      <c r="G7363" s="19" t="str">
        <f>IFERROR(VLOOKUP($D7363,LISTA!$A$2:$J$9990,8,0),"")</f>
        <v/>
      </c>
      <c r="H7363" s="40" t="str">
        <f t="shared" si="137"/>
        <v/>
      </c>
    </row>
    <row r="7364" spans="4:8" x14ac:dyDescent="0.25">
      <c r="D7364" s="100"/>
      <c r="G7364" s="19" t="str">
        <f>IFERROR(VLOOKUP($D7364,LISTA!$A$2:$J$9990,8,0),"")</f>
        <v/>
      </c>
      <c r="H7364" s="40" t="str">
        <f t="shared" si="137"/>
        <v/>
      </c>
    </row>
    <row r="7365" spans="4:8" x14ac:dyDescent="0.25">
      <c r="D7365" s="100"/>
      <c r="G7365" s="19" t="str">
        <f>IFERROR(VLOOKUP($D7365,LISTA!$A$2:$J$9990,8,0),"")</f>
        <v/>
      </c>
      <c r="H7365" s="40" t="str">
        <f t="shared" ref="H7365:H7428" si="138">IF(OR(G7365=$K$10,G7365=$K$11,G7365=$K$14,G7365=$K$15,G7365=$K$16,G7365=$K$17,G7365=$K$18,G7365=$K$19,G7365=$K$20,G7365=$K$21,G7365=$K$22,G7365=$K$23,G7365=$K$24,G7365=$K$25,G7365=$K$26,G7365=$K$27,G7365=$K$28),$K$9,IF(OR(G7365=$K$32,G7365=$K$33),$K$31,IF(OR(G7365=$K$38),$K$37,"")))</f>
        <v/>
      </c>
    </row>
    <row r="7366" spans="4:8" x14ac:dyDescent="0.25">
      <c r="D7366" s="100"/>
      <c r="G7366" s="19" t="str">
        <f>IFERROR(VLOOKUP($D7366,LISTA!$A$2:$J$9990,8,0),"")</f>
        <v/>
      </c>
      <c r="H7366" s="40" t="str">
        <f t="shared" si="138"/>
        <v/>
      </c>
    </row>
    <row r="7367" spans="4:8" x14ac:dyDescent="0.25">
      <c r="D7367" s="100"/>
      <c r="G7367" s="19" t="str">
        <f>IFERROR(VLOOKUP($D7367,LISTA!$A$2:$J$9990,8,0),"")</f>
        <v/>
      </c>
      <c r="H7367" s="40" t="str">
        <f t="shared" si="138"/>
        <v/>
      </c>
    </row>
    <row r="7368" spans="4:8" x14ac:dyDescent="0.25">
      <c r="D7368" s="100"/>
      <c r="G7368" s="19" t="str">
        <f>IFERROR(VLOOKUP($D7368,LISTA!$A$2:$J$9990,8,0),"")</f>
        <v/>
      </c>
      <c r="H7368" s="40" t="str">
        <f t="shared" si="138"/>
        <v/>
      </c>
    </row>
    <row r="7369" spans="4:8" x14ac:dyDescent="0.25">
      <c r="D7369" s="100"/>
      <c r="G7369" s="19" t="str">
        <f>IFERROR(VLOOKUP($D7369,LISTA!$A$2:$J$9990,8,0),"")</f>
        <v/>
      </c>
      <c r="H7369" s="40" t="str">
        <f t="shared" si="138"/>
        <v/>
      </c>
    </row>
    <row r="7370" spans="4:8" x14ac:dyDescent="0.25">
      <c r="D7370" s="100"/>
      <c r="G7370" s="19" t="str">
        <f>IFERROR(VLOOKUP($D7370,LISTA!$A$2:$J$9990,8,0),"")</f>
        <v/>
      </c>
      <c r="H7370" s="40" t="str">
        <f t="shared" si="138"/>
        <v/>
      </c>
    </row>
    <row r="7371" spans="4:8" x14ac:dyDescent="0.25">
      <c r="D7371" s="100"/>
      <c r="G7371" s="19" t="str">
        <f>IFERROR(VLOOKUP($D7371,LISTA!$A$2:$J$9990,8,0),"")</f>
        <v/>
      </c>
      <c r="H7371" s="40" t="str">
        <f t="shared" si="138"/>
        <v/>
      </c>
    </row>
    <row r="7372" spans="4:8" x14ac:dyDescent="0.25">
      <c r="D7372" s="100"/>
      <c r="G7372" s="19" t="str">
        <f>IFERROR(VLOOKUP($D7372,LISTA!$A$2:$J$9990,8,0),"")</f>
        <v/>
      </c>
      <c r="H7372" s="40" t="str">
        <f t="shared" si="138"/>
        <v/>
      </c>
    </row>
    <row r="7373" spans="4:8" x14ac:dyDescent="0.25">
      <c r="D7373" s="100"/>
      <c r="G7373" s="19" t="str">
        <f>IFERROR(VLOOKUP($D7373,LISTA!$A$2:$J$9990,8,0),"")</f>
        <v/>
      </c>
      <c r="H7373" s="40" t="str">
        <f t="shared" si="138"/>
        <v/>
      </c>
    </row>
    <row r="7374" spans="4:8" x14ac:dyDescent="0.25">
      <c r="D7374" s="100"/>
      <c r="G7374" s="19" t="str">
        <f>IFERROR(VLOOKUP($D7374,LISTA!$A$2:$J$9990,8,0),"")</f>
        <v/>
      </c>
      <c r="H7374" s="40" t="str">
        <f t="shared" si="138"/>
        <v/>
      </c>
    </row>
    <row r="7375" spans="4:8" x14ac:dyDescent="0.25">
      <c r="D7375" s="100"/>
      <c r="G7375" s="19" t="str">
        <f>IFERROR(VLOOKUP($D7375,LISTA!$A$2:$J$9990,8,0),"")</f>
        <v/>
      </c>
      <c r="H7375" s="40" t="str">
        <f t="shared" si="138"/>
        <v/>
      </c>
    </row>
    <row r="7376" spans="4:8" x14ac:dyDescent="0.25">
      <c r="D7376" s="100"/>
      <c r="G7376" s="19" t="str">
        <f>IFERROR(VLOOKUP($D7376,LISTA!$A$2:$J$9990,8,0),"")</f>
        <v/>
      </c>
      <c r="H7376" s="40" t="str">
        <f t="shared" si="138"/>
        <v/>
      </c>
    </row>
    <row r="7377" spans="4:8" x14ac:dyDescent="0.25">
      <c r="D7377" s="100"/>
      <c r="G7377" s="19" t="str">
        <f>IFERROR(VLOOKUP($D7377,LISTA!$A$2:$J$9990,8,0),"")</f>
        <v/>
      </c>
      <c r="H7377" s="40" t="str">
        <f t="shared" si="138"/>
        <v/>
      </c>
    </row>
    <row r="7378" spans="4:8" x14ac:dyDescent="0.25">
      <c r="D7378" s="100"/>
      <c r="G7378" s="19" t="str">
        <f>IFERROR(VLOOKUP($D7378,LISTA!$A$2:$J$9990,8,0),"")</f>
        <v/>
      </c>
      <c r="H7378" s="40" t="str">
        <f t="shared" si="138"/>
        <v/>
      </c>
    </row>
    <row r="7379" spans="4:8" x14ac:dyDescent="0.25">
      <c r="D7379" s="100"/>
      <c r="G7379" s="19" t="str">
        <f>IFERROR(VLOOKUP($D7379,LISTA!$A$2:$J$9990,8,0),"")</f>
        <v/>
      </c>
      <c r="H7379" s="40" t="str">
        <f t="shared" si="138"/>
        <v/>
      </c>
    </row>
    <row r="7380" spans="4:8" x14ac:dyDescent="0.25">
      <c r="D7380" s="100"/>
      <c r="G7380" s="19" t="str">
        <f>IFERROR(VLOOKUP($D7380,LISTA!$A$2:$J$9990,8,0),"")</f>
        <v/>
      </c>
      <c r="H7380" s="40" t="str">
        <f t="shared" si="138"/>
        <v/>
      </c>
    </row>
    <row r="7381" spans="4:8" x14ac:dyDescent="0.25">
      <c r="D7381" s="100"/>
      <c r="G7381" s="19" t="str">
        <f>IFERROR(VLOOKUP($D7381,LISTA!$A$2:$J$9990,8,0),"")</f>
        <v/>
      </c>
      <c r="H7381" s="40" t="str">
        <f t="shared" si="138"/>
        <v/>
      </c>
    </row>
    <row r="7382" spans="4:8" x14ac:dyDescent="0.25">
      <c r="D7382" s="100"/>
      <c r="G7382" s="19" t="str">
        <f>IFERROR(VLOOKUP($D7382,LISTA!$A$2:$J$9990,8,0),"")</f>
        <v/>
      </c>
      <c r="H7382" s="40" t="str">
        <f t="shared" si="138"/>
        <v/>
      </c>
    </row>
    <row r="7383" spans="4:8" x14ac:dyDescent="0.25">
      <c r="D7383" s="100"/>
      <c r="G7383" s="19" t="str">
        <f>IFERROR(VLOOKUP($D7383,LISTA!$A$2:$J$9990,8,0),"")</f>
        <v/>
      </c>
      <c r="H7383" s="40" t="str">
        <f t="shared" si="138"/>
        <v/>
      </c>
    </row>
    <row r="7384" spans="4:8" x14ac:dyDescent="0.25">
      <c r="D7384" s="100"/>
      <c r="G7384" s="19" t="str">
        <f>IFERROR(VLOOKUP($D7384,LISTA!$A$2:$J$9990,8,0),"")</f>
        <v/>
      </c>
      <c r="H7384" s="40" t="str">
        <f t="shared" si="138"/>
        <v/>
      </c>
    </row>
    <row r="7385" spans="4:8" x14ac:dyDescent="0.25">
      <c r="D7385" s="100"/>
      <c r="G7385" s="19" t="str">
        <f>IFERROR(VLOOKUP($D7385,LISTA!$A$2:$J$9990,8,0),"")</f>
        <v/>
      </c>
      <c r="H7385" s="40" t="str">
        <f t="shared" si="138"/>
        <v/>
      </c>
    </row>
    <row r="7386" spans="4:8" x14ac:dyDescent="0.25">
      <c r="D7386" s="100"/>
      <c r="G7386" s="19" t="str">
        <f>IFERROR(VLOOKUP($D7386,LISTA!$A$2:$J$9990,8,0),"")</f>
        <v/>
      </c>
      <c r="H7386" s="40" t="str">
        <f t="shared" si="138"/>
        <v/>
      </c>
    </row>
    <row r="7387" spans="4:8" x14ac:dyDescent="0.25">
      <c r="D7387" s="100"/>
      <c r="G7387" s="19" t="str">
        <f>IFERROR(VLOOKUP($D7387,LISTA!$A$2:$J$9990,8,0),"")</f>
        <v/>
      </c>
      <c r="H7387" s="40" t="str">
        <f t="shared" si="138"/>
        <v/>
      </c>
    </row>
    <row r="7388" spans="4:8" x14ac:dyDescent="0.25">
      <c r="D7388" s="100"/>
      <c r="G7388" s="19" t="str">
        <f>IFERROR(VLOOKUP($D7388,LISTA!$A$2:$J$9990,8,0),"")</f>
        <v/>
      </c>
      <c r="H7388" s="40" t="str">
        <f t="shared" si="138"/>
        <v/>
      </c>
    </row>
    <row r="7389" spans="4:8" x14ac:dyDescent="0.25">
      <c r="D7389" s="100"/>
      <c r="G7389" s="19" t="str">
        <f>IFERROR(VLOOKUP($D7389,LISTA!$A$2:$J$9990,8,0),"")</f>
        <v/>
      </c>
      <c r="H7389" s="40" t="str">
        <f t="shared" si="138"/>
        <v/>
      </c>
    </row>
    <row r="7390" spans="4:8" x14ac:dyDescent="0.25">
      <c r="D7390" s="100"/>
      <c r="G7390" s="19" t="str">
        <f>IFERROR(VLOOKUP($D7390,LISTA!$A$2:$J$9990,8,0),"")</f>
        <v/>
      </c>
      <c r="H7390" s="40" t="str">
        <f t="shared" si="138"/>
        <v/>
      </c>
    </row>
    <row r="7391" spans="4:8" x14ac:dyDescent="0.25">
      <c r="D7391" s="100"/>
      <c r="G7391" s="19" t="str">
        <f>IFERROR(VLOOKUP($D7391,LISTA!$A$2:$J$9990,8,0),"")</f>
        <v/>
      </c>
      <c r="H7391" s="40" t="str">
        <f t="shared" si="138"/>
        <v/>
      </c>
    </row>
    <row r="7392" spans="4:8" x14ac:dyDescent="0.25">
      <c r="D7392" s="100"/>
      <c r="G7392" s="19" t="str">
        <f>IFERROR(VLOOKUP($D7392,LISTA!$A$2:$J$9990,8,0),"")</f>
        <v/>
      </c>
      <c r="H7392" s="40" t="str">
        <f t="shared" si="138"/>
        <v/>
      </c>
    </row>
    <row r="7393" spans="4:8" x14ac:dyDescent="0.25">
      <c r="D7393" s="100"/>
      <c r="G7393" s="19" t="str">
        <f>IFERROR(VLOOKUP($D7393,LISTA!$A$2:$J$9990,8,0),"")</f>
        <v/>
      </c>
      <c r="H7393" s="40" t="str">
        <f t="shared" si="138"/>
        <v/>
      </c>
    </row>
    <row r="7394" spans="4:8" x14ac:dyDescent="0.25">
      <c r="D7394" s="100"/>
      <c r="G7394" s="19" t="str">
        <f>IFERROR(VLOOKUP($D7394,LISTA!$A$2:$J$9990,8,0),"")</f>
        <v/>
      </c>
      <c r="H7394" s="40" t="str">
        <f t="shared" si="138"/>
        <v/>
      </c>
    </row>
    <row r="7395" spans="4:8" x14ac:dyDescent="0.25">
      <c r="D7395" s="100"/>
      <c r="G7395" s="19" t="str">
        <f>IFERROR(VLOOKUP($D7395,LISTA!$A$2:$J$9990,8,0),"")</f>
        <v/>
      </c>
      <c r="H7395" s="40" t="str">
        <f t="shared" si="138"/>
        <v/>
      </c>
    </row>
    <row r="7396" spans="4:8" x14ac:dyDescent="0.25">
      <c r="D7396" s="100"/>
      <c r="G7396" s="19" t="str">
        <f>IFERROR(VLOOKUP($D7396,LISTA!$A$2:$J$9990,8,0),"")</f>
        <v/>
      </c>
      <c r="H7396" s="40" t="str">
        <f t="shared" si="138"/>
        <v/>
      </c>
    </row>
    <row r="7397" spans="4:8" x14ac:dyDescent="0.25">
      <c r="D7397" s="100"/>
      <c r="G7397" s="19" t="str">
        <f>IFERROR(VLOOKUP($D7397,LISTA!$A$2:$J$9990,8,0),"")</f>
        <v/>
      </c>
      <c r="H7397" s="40" t="str">
        <f t="shared" si="138"/>
        <v/>
      </c>
    </row>
    <row r="7398" spans="4:8" x14ac:dyDescent="0.25">
      <c r="D7398" s="100"/>
      <c r="G7398" s="19" t="str">
        <f>IFERROR(VLOOKUP($D7398,LISTA!$A$2:$J$9990,8,0),"")</f>
        <v/>
      </c>
      <c r="H7398" s="40" t="str">
        <f t="shared" si="138"/>
        <v/>
      </c>
    </row>
    <row r="7399" spans="4:8" x14ac:dyDescent="0.25">
      <c r="D7399" s="100"/>
      <c r="G7399" s="19" t="str">
        <f>IFERROR(VLOOKUP($D7399,LISTA!$A$2:$J$9990,8,0),"")</f>
        <v/>
      </c>
      <c r="H7399" s="40" t="str">
        <f t="shared" si="138"/>
        <v/>
      </c>
    </row>
    <row r="7400" spans="4:8" x14ac:dyDescent="0.25">
      <c r="D7400" s="100"/>
      <c r="G7400" s="19" t="str">
        <f>IFERROR(VLOOKUP($D7400,LISTA!$A$2:$J$9990,8,0),"")</f>
        <v/>
      </c>
      <c r="H7400" s="40" t="str">
        <f t="shared" si="138"/>
        <v/>
      </c>
    </row>
    <row r="7401" spans="4:8" x14ac:dyDescent="0.25">
      <c r="D7401" s="100"/>
      <c r="G7401" s="19" t="str">
        <f>IFERROR(VLOOKUP($D7401,LISTA!$A$2:$J$9990,8,0),"")</f>
        <v/>
      </c>
      <c r="H7401" s="40" t="str">
        <f t="shared" si="138"/>
        <v/>
      </c>
    </row>
    <row r="7402" spans="4:8" x14ac:dyDescent="0.25">
      <c r="D7402" s="100"/>
      <c r="G7402" s="19" t="str">
        <f>IFERROR(VLOOKUP($D7402,LISTA!$A$2:$J$9990,8,0),"")</f>
        <v/>
      </c>
      <c r="H7402" s="40" t="str">
        <f t="shared" si="138"/>
        <v/>
      </c>
    </row>
    <row r="7403" spans="4:8" x14ac:dyDescent="0.25">
      <c r="D7403" s="100"/>
      <c r="G7403" s="19" t="str">
        <f>IFERROR(VLOOKUP($D7403,LISTA!$A$2:$J$9990,8,0),"")</f>
        <v/>
      </c>
      <c r="H7403" s="40" t="str">
        <f t="shared" si="138"/>
        <v/>
      </c>
    </row>
    <row r="7404" spans="4:8" x14ac:dyDescent="0.25">
      <c r="D7404" s="100"/>
      <c r="G7404" s="19" t="str">
        <f>IFERROR(VLOOKUP($D7404,LISTA!$A$2:$J$9990,8,0),"")</f>
        <v/>
      </c>
      <c r="H7404" s="40" t="str">
        <f t="shared" si="138"/>
        <v/>
      </c>
    </row>
    <row r="7405" spans="4:8" x14ac:dyDescent="0.25">
      <c r="D7405" s="100"/>
      <c r="G7405" s="19" t="str">
        <f>IFERROR(VLOOKUP($D7405,LISTA!$A$2:$J$9990,8,0),"")</f>
        <v/>
      </c>
      <c r="H7405" s="40" t="str">
        <f t="shared" si="138"/>
        <v/>
      </c>
    </row>
    <row r="7406" spans="4:8" x14ac:dyDescent="0.25">
      <c r="D7406" s="100"/>
      <c r="G7406" s="19" t="str">
        <f>IFERROR(VLOOKUP($D7406,LISTA!$A$2:$J$9990,8,0),"")</f>
        <v/>
      </c>
      <c r="H7406" s="40" t="str">
        <f t="shared" si="138"/>
        <v/>
      </c>
    </row>
    <row r="7407" spans="4:8" x14ac:dyDescent="0.25">
      <c r="D7407" s="100"/>
      <c r="G7407" s="19" t="str">
        <f>IFERROR(VLOOKUP($D7407,LISTA!$A$2:$J$9990,8,0),"")</f>
        <v/>
      </c>
      <c r="H7407" s="40" t="str">
        <f t="shared" si="138"/>
        <v/>
      </c>
    </row>
    <row r="7408" spans="4:8" x14ac:dyDescent="0.25">
      <c r="D7408" s="100"/>
      <c r="G7408" s="19" t="str">
        <f>IFERROR(VLOOKUP($D7408,LISTA!$A$2:$J$9990,8,0),"")</f>
        <v/>
      </c>
      <c r="H7408" s="40" t="str">
        <f t="shared" si="138"/>
        <v/>
      </c>
    </row>
    <row r="7409" spans="4:8" x14ac:dyDescent="0.25">
      <c r="D7409" s="100"/>
      <c r="G7409" s="19" t="str">
        <f>IFERROR(VLOOKUP($D7409,LISTA!$A$2:$J$9990,8,0),"")</f>
        <v/>
      </c>
      <c r="H7409" s="40" t="str">
        <f t="shared" si="138"/>
        <v/>
      </c>
    </row>
    <row r="7410" spans="4:8" x14ac:dyDescent="0.25">
      <c r="D7410" s="100"/>
      <c r="G7410" s="19" t="str">
        <f>IFERROR(VLOOKUP($D7410,LISTA!$A$2:$J$9990,8,0),"")</f>
        <v/>
      </c>
      <c r="H7410" s="40" t="str">
        <f t="shared" si="138"/>
        <v/>
      </c>
    </row>
    <row r="7411" spans="4:8" x14ac:dyDescent="0.25">
      <c r="D7411" s="100"/>
      <c r="G7411" s="19" t="str">
        <f>IFERROR(VLOOKUP($D7411,LISTA!$A$2:$J$9990,8,0),"")</f>
        <v/>
      </c>
      <c r="H7411" s="40" t="str">
        <f t="shared" si="138"/>
        <v/>
      </c>
    </row>
    <row r="7412" spans="4:8" x14ac:dyDescent="0.25">
      <c r="D7412" s="100"/>
      <c r="G7412" s="19" t="str">
        <f>IFERROR(VLOOKUP($D7412,LISTA!$A$2:$J$9990,8,0),"")</f>
        <v/>
      </c>
      <c r="H7412" s="40" t="str">
        <f t="shared" si="138"/>
        <v/>
      </c>
    </row>
    <row r="7413" spans="4:8" x14ac:dyDescent="0.25">
      <c r="D7413" s="100"/>
      <c r="G7413" s="19" t="str">
        <f>IFERROR(VLOOKUP($D7413,LISTA!$A$2:$J$9990,8,0),"")</f>
        <v/>
      </c>
      <c r="H7413" s="40" t="str">
        <f t="shared" si="138"/>
        <v/>
      </c>
    </row>
    <row r="7414" spans="4:8" x14ac:dyDescent="0.25">
      <c r="D7414" s="100"/>
      <c r="G7414" s="19" t="str">
        <f>IFERROR(VLOOKUP($D7414,LISTA!$A$2:$J$9990,8,0),"")</f>
        <v/>
      </c>
      <c r="H7414" s="40" t="str">
        <f t="shared" si="138"/>
        <v/>
      </c>
    </row>
    <row r="7415" spans="4:8" x14ac:dyDescent="0.25">
      <c r="D7415" s="100"/>
      <c r="G7415" s="19" t="str">
        <f>IFERROR(VLOOKUP($D7415,LISTA!$A$2:$J$9990,8,0),"")</f>
        <v/>
      </c>
      <c r="H7415" s="40" t="str">
        <f t="shared" si="138"/>
        <v/>
      </c>
    </row>
    <row r="7416" spans="4:8" x14ac:dyDescent="0.25">
      <c r="D7416" s="100"/>
      <c r="G7416" s="19" t="str">
        <f>IFERROR(VLOOKUP($D7416,LISTA!$A$2:$J$9990,8,0),"")</f>
        <v/>
      </c>
      <c r="H7416" s="40" t="str">
        <f t="shared" si="138"/>
        <v/>
      </c>
    </row>
    <row r="7417" spans="4:8" x14ac:dyDescent="0.25">
      <c r="D7417" s="100"/>
      <c r="G7417" s="19" t="str">
        <f>IFERROR(VLOOKUP($D7417,LISTA!$A$2:$J$9990,8,0),"")</f>
        <v/>
      </c>
      <c r="H7417" s="40" t="str">
        <f t="shared" si="138"/>
        <v/>
      </c>
    </row>
    <row r="7418" spans="4:8" x14ac:dyDescent="0.25">
      <c r="D7418" s="100"/>
      <c r="G7418" s="19" t="str">
        <f>IFERROR(VLOOKUP($D7418,LISTA!$A$2:$J$9990,8,0),"")</f>
        <v/>
      </c>
      <c r="H7418" s="40" t="str">
        <f t="shared" si="138"/>
        <v/>
      </c>
    </row>
    <row r="7419" spans="4:8" x14ac:dyDescent="0.25">
      <c r="D7419" s="100"/>
      <c r="G7419" s="19" t="str">
        <f>IFERROR(VLOOKUP($D7419,LISTA!$A$2:$J$9990,8,0),"")</f>
        <v/>
      </c>
      <c r="H7419" s="40" t="str">
        <f t="shared" si="138"/>
        <v/>
      </c>
    </row>
    <row r="7420" spans="4:8" x14ac:dyDescent="0.25">
      <c r="D7420" s="100"/>
      <c r="G7420" s="19" t="str">
        <f>IFERROR(VLOOKUP($D7420,LISTA!$A$2:$J$9990,8,0),"")</f>
        <v/>
      </c>
      <c r="H7420" s="40" t="str">
        <f t="shared" si="138"/>
        <v/>
      </c>
    </row>
    <row r="7421" spans="4:8" x14ac:dyDescent="0.25">
      <c r="D7421" s="100"/>
      <c r="G7421" s="19" t="str">
        <f>IFERROR(VLOOKUP($D7421,LISTA!$A$2:$J$9990,8,0),"")</f>
        <v/>
      </c>
      <c r="H7421" s="40" t="str">
        <f t="shared" si="138"/>
        <v/>
      </c>
    </row>
    <row r="7422" spans="4:8" x14ac:dyDescent="0.25">
      <c r="D7422" s="100"/>
      <c r="G7422" s="19" t="str">
        <f>IFERROR(VLOOKUP($D7422,LISTA!$A$2:$J$9990,8,0),"")</f>
        <v/>
      </c>
      <c r="H7422" s="40" t="str">
        <f t="shared" si="138"/>
        <v/>
      </c>
    </row>
    <row r="7423" spans="4:8" x14ac:dyDescent="0.25">
      <c r="D7423" s="100"/>
      <c r="G7423" s="19" t="str">
        <f>IFERROR(VLOOKUP($D7423,LISTA!$A$2:$J$9990,8,0),"")</f>
        <v/>
      </c>
      <c r="H7423" s="40" t="str">
        <f t="shared" si="138"/>
        <v/>
      </c>
    </row>
    <row r="7424" spans="4:8" x14ac:dyDescent="0.25">
      <c r="D7424" s="100"/>
      <c r="G7424" s="19" t="str">
        <f>IFERROR(VLOOKUP($D7424,LISTA!$A$2:$J$9990,8,0),"")</f>
        <v/>
      </c>
      <c r="H7424" s="40" t="str">
        <f t="shared" si="138"/>
        <v/>
      </c>
    </row>
    <row r="7425" spans="4:8" x14ac:dyDescent="0.25">
      <c r="D7425" s="100"/>
      <c r="G7425" s="19" t="str">
        <f>IFERROR(VLOOKUP($D7425,LISTA!$A$2:$J$9990,8,0),"")</f>
        <v/>
      </c>
      <c r="H7425" s="40" t="str">
        <f t="shared" si="138"/>
        <v/>
      </c>
    </row>
    <row r="7426" spans="4:8" x14ac:dyDescent="0.25">
      <c r="D7426" s="100"/>
      <c r="G7426" s="19" t="str">
        <f>IFERROR(VLOOKUP($D7426,LISTA!$A$2:$J$9990,8,0),"")</f>
        <v/>
      </c>
      <c r="H7426" s="40" t="str">
        <f t="shared" si="138"/>
        <v/>
      </c>
    </row>
    <row r="7427" spans="4:8" x14ac:dyDescent="0.25">
      <c r="D7427" s="100"/>
      <c r="G7427" s="19" t="str">
        <f>IFERROR(VLOOKUP($D7427,LISTA!$A$2:$J$9990,8,0),"")</f>
        <v/>
      </c>
      <c r="H7427" s="40" t="str">
        <f t="shared" si="138"/>
        <v/>
      </c>
    </row>
    <row r="7428" spans="4:8" x14ac:dyDescent="0.25">
      <c r="D7428" s="100"/>
      <c r="G7428" s="19" t="str">
        <f>IFERROR(VLOOKUP($D7428,LISTA!$A$2:$J$9990,8,0),"")</f>
        <v/>
      </c>
      <c r="H7428" s="40" t="str">
        <f t="shared" si="138"/>
        <v/>
      </c>
    </row>
    <row r="7429" spans="4:8" x14ac:dyDescent="0.25">
      <c r="D7429" s="100"/>
      <c r="G7429" s="19" t="str">
        <f>IFERROR(VLOOKUP($D7429,LISTA!$A$2:$J$9990,8,0),"")</f>
        <v/>
      </c>
      <c r="H7429" s="40" t="str">
        <f t="shared" ref="H7429:H7492" si="139">IF(OR(G7429=$K$10,G7429=$K$11,G7429=$K$14,G7429=$K$15,G7429=$K$16,G7429=$K$17,G7429=$K$18,G7429=$K$19,G7429=$K$20,G7429=$K$21,G7429=$K$22,G7429=$K$23,G7429=$K$24,G7429=$K$25,G7429=$K$26,G7429=$K$27,G7429=$K$28),$K$9,IF(OR(G7429=$K$32,G7429=$K$33),$K$31,IF(OR(G7429=$K$38),$K$37,"")))</f>
        <v/>
      </c>
    </row>
    <row r="7430" spans="4:8" x14ac:dyDescent="0.25">
      <c r="D7430" s="100"/>
      <c r="G7430" s="19" t="str">
        <f>IFERROR(VLOOKUP($D7430,LISTA!$A$2:$J$9990,8,0),"")</f>
        <v/>
      </c>
      <c r="H7430" s="40" t="str">
        <f t="shared" si="139"/>
        <v/>
      </c>
    </row>
    <row r="7431" spans="4:8" x14ac:dyDescent="0.25">
      <c r="D7431" s="100"/>
      <c r="G7431" s="19" t="str">
        <f>IFERROR(VLOOKUP($D7431,LISTA!$A$2:$J$9990,8,0),"")</f>
        <v/>
      </c>
      <c r="H7431" s="40" t="str">
        <f t="shared" si="139"/>
        <v/>
      </c>
    </row>
    <row r="7432" spans="4:8" x14ac:dyDescent="0.25">
      <c r="D7432" s="100"/>
      <c r="G7432" s="19" t="str">
        <f>IFERROR(VLOOKUP($D7432,LISTA!$A$2:$J$9990,8,0),"")</f>
        <v/>
      </c>
      <c r="H7432" s="40" t="str">
        <f t="shared" si="139"/>
        <v/>
      </c>
    </row>
    <row r="7433" spans="4:8" x14ac:dyDescent="0.25">
      <c r="D7433" s="100"/>
      <c r="G7433" s="19" t="str">
        <f>IFERROR(VLOOKUP($D7433,LISTA!$A$2:$J$9990,8,0),"")</f>
        <v/>
      </c>
      <c r="H7433" s="40" t="str">
        <f t="shared" si="139"/>
        <v/>
      </c>
    </row>
    <row r="7434" spans="4:8" x14ac:dyDescent="0.25">
      <c r="D7434" s="100"/>
      <c r="G7434" s="19" t="str">
        <f>IFERROR(VLOOKUP($D7434,LISTA!$A$2:$J$9990,8,0),"")</f>
        <v/>
      </c>
      <c r="H7434" s="40" t="str">
        <f t="shared" si="139"/>
        <v/>
      </c>
    </row>
    <row r="7435" spans="4:8" x14ac:dyDescent="0.25">
      <c r="D7435" s="100"/>
      <c r="G7435" s="19" t="str">
        <f>IFERROR(VLOOKUP($D7435,LISTA!$A$2:$J$9990,8,0),"")</f>
        <v/>
      </c>
      <c r="H7435" s="40" t="str">
        <f t="shared" si="139"/>
        <v/>
      </c>
    </row>
    <row r="7436" spans="4:8" x14ac:dyDescent="0.25">
      <c r="D7436" s="100"/>
      <c r="G7436" s="19" t="str">
        <f>IFERROR(VLOOKUP($D7436,LISTA!$A$2:$J$9990,8,0),"")</f>
        <v/>
      </c>
      <c r="H7436" s="40" t="str">
        <f t="shared" si="139"/>
        <v/>
      </c>
    </row>
    <row r="7437" spans="4:8" x14ac:dyDescent="0.25">
      <c r="D7437" s="100"/>
      <c r="G7437" s="19" t="str">
        <f>IFERROR(VLOOKUP($D7437,LISTA!$A$2:$J$9990,8,0),"")</f>
        <v/>
      </c>
      <c r="H7437" s="40" t="str">
        <f t="shared" si="139"/>
        <v/>
      </c>
    </row>
    <row r="7438" spans="4:8" x14ac:dyDescent="0.25">
      <c r="D7438" s="100"/>
      <c r="G7438" s="19" t="str">
        <f>IFERROR(VLOOKUP($D7438,LISTA!$A$2:$J$9990,8,0),"")</f>
        <v/>
      </c>
      <c r="H7438" s="40" t="str">
        <f t="shared" si="139"/>
        <v/>
      </c>
    </row>
    <row r="7439" spans="4:8" x14ac:dyDescent="0.25">
      <c r="D7439" s="100"/>
      <c r="G7439" s="19" t="str">
        <f>IFERROR(VLOOKUP($D7439,LISTA!$A$2:$J$9990,8,0),"")</f>
        <v/>
      </c>
      <c r="H7439" s="40" t="str">
        <f t="shared" si="139"/>
        <v/>
      </c>
    </row>
    <row r="7440" spans="4:8" x14ac:dyDescent="0.25">
      <c r="D7440" s="100"/>
      <c r="G7440" s="19" t="str">
        <f>IFERROR(VLOOKUP($D7440,LISTA!$A$2:$J$9990,8,0),"")</f>
        <v/>
      </c>
      <c r="H7440" s="40" t="str">
        <f t="shared" si="139"/>
        <v/>
      </c>
    </row>
    <row r="7441" spans="4:8" x14ac:dyDescent="0.25">
      <c r="D7441" s="100"/>
      <c r="G7441" s="19" t="str">
        <f>IFERROR(VLOOKUP($D7441,LISTA!$A$2:$J$9990,8,0),"")</f>
        <v/>
      </c>
      <c r="H7441" s="40" t="str">
        <f t="shared" si="139"/>
        <v/>
      </c>
    </row>
    <row r="7442" spans="4:8" x14ac:dyDescent="0.25">
      <c r="D7442" s="100"/>
      <c r="G7442" s="19" t="str">
        <f>IFERROR(VLOOKUP($D7442,LISTA!$A$2:$J$9990,8,0),"")</f>
        <v/>
      </c>
      <c r="H7442" s="40" t="str">
        <f t="shared" si="139"/>
        <v/>
      </c>
    </row>
    <row r="7443" spans="4:8" x14ac:dyDescent="0.25">
      <c r="D7443" s="100"/>
      <c r="G7443" s="19" t="str">
        <f>IFERROR(VLOOKUP($D7443,LISTA!$A$2:$J$9990,8,0),"")</f>
        <v/>
      </c>
      <c r="H7443" s="40" t="str">
        <f t="shared" si="139"/>
        <v/>
      </c>
    </row>
    <row r="7444" spans="4:8" x14ac:dyDescent="0.25">
      <c r="D7444" s="100"/>
      <c r="G7444" s="19" t="str">
        <f>IFERROR(VLOOKUP($D7444,LISTA!$A$2:$J$9990,8,0),"")</f>
        <v/>
      </c>
      <c r="H7444" s="40" t="str">
        <f t="shared" si="139"/>
        <v/>
      </c>
    </row>
    <row r="7445" spans="4:8" x14ac:dyDescent="0.25">
      <c r="D7445" s="100"/>
      <c r="G7445" s="19" t="str">
        <f>IFERROR(VLOOKUP($D7445,LISTA!$A$2:$J$9990,8,0),"")</f>
        <v/>
      </c>
      <c r="H7445" s="40" t="str">
        <f t="shared" si="139"/>
        <v/>
      </c>
    </row>
    <row r="7446" spans="4:8" x14ac:dyDescent="0.25">
      <c r="D7446" s="100"/>
      <c r="G7446" s="19" t="str">
        <f>IFERROR(VLOOKUP($D7446,LISTA!$A$2:$J$9990,8,0),"")</f>
        <v/>
      </c>
      <c r="H7446" s="40" t="str">
        <f t="shared" si="139"/>
        <v/>
      </c>
    </row>
    <row r="7447" spans="4:8" x14ac:dyDescent="0.25">
      <c r="D7447" s="100"/>
      <c r="G7447" s="19" t="str">
        <f>IFERROR(VLOOKUP($D7447,LISTA!$A$2:$J$9990,8,0),"")</f>
        <v/>
      </c>
      <c r="H7447" s="40" t="str">
        <f t="shared" si="139"/>
        <v/>
      </c>
    </row>
    <row r="7448" spans="4:8" x14ac:dyDescent="0.25">
      <c r="D7448" s="100"/>
      <c r="G7448" s="19" t="str">
        <f>IFERROR(VLOOKUP($D7448,LISTA!$A$2:$J$9990,8,0),"")</f>
        <v/>
      </c>
      <c r="H7448" s="40" t="str">
        <f t="shared" si="139"/>
        <v/>
      </c>
    </row>
    <row r="7449" spans="4:8" x14ac:dyDescent="0.25">
      <c r="D7449" s="100"/>
      <c r="G7449" s="19" t="str">
        <f>IFERROR(VLOOKUP($D7449,LISTA!$A$2:$J$9990,8,0),"")</f>
        <v/>
      </c>
      <c r="H7449" s="40" t="str">
        <f t="shared" si="139"/>
        <v/>
      </c>
    </row>
    <row r="7450" spans="4:8" x14ac:dyDescent="0.25">
      <c r="D7450" s="100"/>
      <c r="G7450" s="19" t="str">
        <f>IFERROR(VLOOKUP($D7450,LISTA!$A$2:$J$9990,8,0),"")</f>
        <v/>
      </c>
      <c r="H7450" s="40" t="str">
        <f t="shared" si="139"/>
        <v/>
      </c>
    </row>
    <row r="7451" spans="4:8" x14ac:dyDescent="0.25">
      <c r="D7451" s="100"/>
      <c r="G7451" s="19" t="str">
        <f>IFERROR(VLOOKUP($D7451,LISTA!$A$2:$J$9990,8,0),"")</f>
        <v/>
      </c>
      <c r="H7451" s="40" t="str">
        <f t="shared" si="139"/>
        <v/>
      </c>
    </row>
    <row r="7452" spans="4:8" x14ac:dyDescent="0.25">
      <c r="D7452" s="100"/>
      <c r="G7452" s="19" t="str">
        <f>IFERROR(VLOOKUP($D7452,LISTA!$A$2:$J$9990,8,0),"")</f>
        <v/>
      </c>
      <c r="H7452" s="40" t="str">
        <f t="shared" si="139"/>
        <v/>
      </c>
    </row>
    <row r="7453" spans="4:8" x14ac:dyDescent="0.25">
      <c r="D7453" s="100"/>
      <c r="G7453" s="19" t="str">
        <f>IFERROR(VLOOKUP($D7453,LISTA!$A$2:$J$9990,8,0),"")</f>
        <v/>
      </c>
      <c r="H7453" s="40" t="str">
        <f t="shared" si="139"/>
        <v/>
      </c>
    </row>
    <row r="7454" spans="4:8" x14ac:dyDescent="0.25">
      <c r="D7454" s="100"/>
      <c r="G7454" s="19" t="str">
        <f>IFERROR(VLOOKUP($D7454,LISTA!$A$2:$J$9990,8,0),"")</f>
        <v/>
      </c>
      <c r="H7454" s="40" t="str">
        <f t="shared" si="139"/>
        <v/>
      </c>
    </row>
    <row r="7455" spans="4:8" x14ac:dyDescent="0.25">
      <c r="D7455" s="100"/>
      <c r="G7455" s="19" t="str">
        <f>IFERROR(VLOOKUP($D7455,LISTA!$A$2:$J$9990,8,0),"")</f>
        <v/>
      </c>
      <c r="H7455" s="40" t="str">
        <f t="shared" si="139"/>
        <v/>
      </c>
    </row>
    <row r="7456" spans="4:8" x14ac:dyDescent="0.25">
      <c r="D7456" s="100"/>
      <c r="G7456" s="19" t="str">
        <f>IFERROR(VLOOKUP($D7456,LISTA!$A$2:$J$9990,8,0),"")</f>
        <v/>
      </c>
      <c r="H7456" s="40" t="str">
        <f t="shared" si="139"/>
        <v/>
      </c>
    </row>
    <row r="7457" spans="4:8" x14ac:dyDescent="0.25">
      <c r="D7457" s="100"/>
      <c r="G7457" s="19" t="str">
        <f>IFERROR(VLOOKUP($D7457,LISTA!$A$2:$J$9990,8,0),"")</f>
        <v/>
      </c>
      <c r="H7457" s="40" t="str">
        <f t="shared" si="139"/>
        <v/>
      </c>
    </row>
    <row r="7458" spans="4:8" x14ac:dyDescent="0.25">
      <c r="D7458" s="100"/>
      <c r="G7458" s="19" t="str">
        <f>IFERROR(VLOOKUP($D7458,LISTA!$A$2:$J$9990,8,0),"")</f>
        <v/>
      </c>
      <c r="H7458" s="40" t="str">
        <f t="shared" si="139"/>
        <v/>
      </c>
    </row>
    <row r="7459" spans="4:8" x14ac:dyDescent="0.25">
      <c r="D7459" s="100"/>
      <c r="G7459" s="19" t="str">
        <f>IFERROR(VLOOKUP($D7459,LISTA!$A$2:$J$9990,8,0),"")</f>
        <v/>
      </c>
      <c r="H7459" s="40" t="str">
        <f t="shared" si="139"/>
        <v/>
      </c>
    </row>
    <row r="7460" spans="4:8" x14ac:dyDescent="0.25">
      <c r="D7460" s="100"/>
      <c r="G7460" s="19" t="str">
        <f>IFERROR(VLOOKUP($D7460,LISTA!$A$2:$J$9990,8,0),"")</f>
        <v/>
      </c>
      <c r="H7460" s="40" t="str">
        <f t="shared" si="139"/>
        <v/>
      </c>
    </row>
    <row r="7461" spans="4:8" x14ac:dyDescent="0.25">
      <c r="D7461" s="100"/>
      <c r="G7461" s="19" t="str">
        <f>IFERROR(VLOOKUP($D7461,LISTA!$A$2:$J$9990,8,0),"")</f>
        <v/>
      </c>
      <c r="H7461" s="40" t="str">
        <f t="shared" si="139"/>
        <v/>
      </c>
    </row>
    <row r="7462" spans="4:8" x14ac:dyDescent="0.25">
      <c r="D7462" s="100"/>
      <c r="G7462" s="19" t="str">
        <f>IFERROR(VLOOKUP($D7462,LISTA!$A$2:$J$9990,8,0),"")</f>
        <v/>
      </c>
      <c r="H7462" s="40" t="str">
        <f t="shared" si="139"/>
        <v/>
      </c>
    </row>
    <row r="7463" spans="4:8" x14ac:dyDescent="0.25">
      <c r="D7463" s="100"/>
      <c r="G7463" s="19" t="str">
        <f>IFERROR(VLOOKUP($D7463,LISTA!$A$2:$J$9990,8,0),"")</f>
        <v/>
      </c>
      <c r="H7463" s="40" t="str">
        <f t="shared" si="139"/>
        <v/>
      </c>
    </row>
    <row r="7464" spans="4:8" x14ac:dyDescent="0.25">
      <c r="D7464" s="100"/>
      <c r="G7464" s="19" t="str">
        <f>IFERROR(VLOOKUP($D7464,LISTA!$A$2:$J$9990,8,0),"")</f>
        <v/>
      </c>
      <c r="H7464" s="40" t="str">
        <f t="shared" si="139"/>
        <v/>
      </c>
    </row>
    <row r="7465" spans="4:8" x14ac:dyDescent="0.25">
      <c r="D7465" s="100"/>
      <c r="G7465" s="19" t="str">
        <f>IFERROR(VLOOKUP($D7465,LISTA!$A$2:$J$9990,8,0),"")</f>
        <v/>
      </c>
      <c r="H7465" s="40" t="str">
        <f t="shared" si="139"/>
        <v/>
      </c>
    </row>
    <row r="7466" spans="4:8" x14ac:dyDescent="0.25">
      <c r="D7466" s="100"/>
      <c r="G7466" s="19" t="str">
        <f>IFERROR(VLOOKUP($D7466,LISTA!$A$2:$J$9990,8,0),"")</f>
        <v/>
      </c>
      <c r="H7466" s="40" t="str">
        <f t="shared" si="139"/>
        <v/>
      </c>
    </row>
    <row r="7467" spans="4:8" x14ac:dyDescent="0.25">
      <c r="D7467" s="100"/>
      <c r="G7467" s="19" t="str">
        <f>IFERROR(VLOOKUP($D7467,LISTA!$A$2:$J$9990,8,0),"")</f>
        <v/>
      </c>
      <c r="H7467" s="40" t="str">
        <f t="shared" si="139"/>
        <v/>
      </c>
    </row>
    <row r="7468" spans="4:8" x14ac:dyDescent="0.25">
      <c r="D7468" s="100"/>
      <c r="G7468" s="19" t="str">
        <f>IFERROR(VLOOKUP($D7468,LISTA!$A$2:$J$9990,8,0),"")</f>
        <v/>
      </c>
      <c r="H7468" s="40" t="str">
        <f t="shared" si="139"/>
        <v/>
      </c>
    </row>
    <row r="7469" spans="4:8" x14ac:dyDescent="0.25">
      <c r="D7469" s="100"/>
      <c r="G7469" s="19" t="str">
        <f>IFERROR(VLOOKUP($D7469,LISTA!$A$2:$J$9990,8,0),"")</f>
        <v/>
      </c>
      <c r="H7469" s="40" t="str">
        <f t="shared" si="139"/>
        <v/>
      </c>
    </row>
    <row r="7470" spans="4:8" x14ac:dyDescent="0.25">
      <c r="D7470" s="100"/>
      <c r="G7470" s="19" t="str">
        <f>IFERROR(VLOOKUP($D7470,LISTA!$A$2:$J$9990,8,0),"")</f>
        <v/>
      </c>
      <c r="H7470" s="40" t="str">
        <f t="shared" si="139"/>
        <v/>
      </c>
    </row>
    <row r="7471" spans="4:8" x14ac:dyDescent="0.25">
      <c r="D7471" s="100"/>
      <c r="G7471" s="19" t="str">
        <f>IFERROR(VLOOKUP($D7471,LISTA!$A$2:$J$9990,8,0),"")</f>
        <v/>
      </c>
      <c r="H7471" s="40" t="str">
        <f t="shared" si="139"/>
        <v/>
      </c>
    </row>
    <row r="7472" spans="4:8" x14ac:dyDescent="0.25">
      <c r="D7472" s="100"/>
      <c r="G7472" s="19" t="str">
        <f>IFERROR(VLOOKUP($D7472,LISTA!$A$2:$J$9990,8,0),"")</f>
        <v/>
      </c>
      <c r="H7472" s="40" t="str">
        <f t="shared" si="139"/>
        <v/>
      </c>
    </row>
    <row r="7473" spans="4:8" x14ac:dyDescent="0.25">
      <c r="D7473" s="100"/>
      <c r="G7473" s="19" t="str">
        <f>IFERROR(VLOOKUP($D7473,LISTA!$A$2:$J$9990,8,0),"")</f>
        <v/>
      </c>
      <c r="H7473" s="40" t="str">
        <f t="shared" si="139"/>
        <v/>
      </c>
    </row>
    <row r="7474" spans="4:8" x14ac:dyDescent="0.25">
      <c r="D7474" s="100"/>
      <c r="G7474" s="19" t="str">
        <f>IFERROR(VLOOKUP($D7474,LISTA!$A$2:$J$9990,8,0),"")</f>
        <v/>
      </c>
      <c r="H7474" s="40" t="str">
        <f t="shared" si="139"/>
        <v/>
      </c>
    </row>
    <row r="7475" spans="4:8" x14ac:dyDescent="0.25">
      <c r="D7475" s="100"/>
      <c r="G7475" s="19" t="str">
        <f>IFERROR(VLOOKUP($D7475,LISTA!$A$2:$J$9990,8,0),"")</f>
        <v/>
      </c>
      <c r="H7475" s="40" t="str">
        <f t="shared" si="139"/>
        <v/>
      </c>
    </row>
    <row r="7476" spans="4:8" x14ac:dyDescent="0.25">
      <c r="D7476" s="100"/>
      <c r="G7476" s="19" t="str">
        <f>IFERROR(VLOOKUP($D7476,LISTA!$A$2:$J$9990,8,0),"")</f>
        <v/>
      </c>
      <c r="H7476" s="40" t="str">
        <f t="shared" si="139"/>
        <v/>
      </c>
    </row>
    <row r="7477" spans="4:8" x14ac:dyDescent="0.25">
      <c r="D7477" s="100"/>
      <c r="G7477" s="19" t="str">
        <f>IFERROR(VLOOKUP($D7477,LISTA!$A$2:$J$9990,8,0),"")</f>
        <v/>
      </c>
      <c r="H7477" s="40" t="str">
        <f t="shared" si="139"/>
        <v/>
      </c>
    </row>
    <row r="7478" spans="4:8" x14ac:dyDescent="0.25">
      <c r="D7478" s="100"/>
      <c r="G7478" s="19" t="str">
        <f>IFERROR(VLOOKUP($D7478,LISTA!$A$2:$J$9990,8,0),"")</f>
        <v/>
      </c>
      <c r="H7478" s="40" t="str">
        <f t="shared" si="139"/>
        <v/>
      </c>
    </row>
    <row r="7479" spans="4:8" x14ac:dyDescent="0.25">
      <c r="D7479" s="100"/>
      <c r="G7479" s="19" t="str">
        <f>IFERROR(VLOOKUP($D7479,LISTA!$A$2:$J$9990,8,0),"")</f>
        <v/>
      </c>
      <c r="H7479" s="40" t="str">
        <f t="shared" si="139"/>
        <v/>
      </c>
    </row>
    <row r="7480" spans="4:8" x14ac:dyDescent="0.25">
      <c r="D7480" s="100"/>
      <c r="G7480" s="19" t="str">
        <f>IFERROR(VLOOKUP($D7480,LISTA!$A$2:$J$9990,8,0),"")</f>
        <v/>
      </c>
      <c r="H7480" s="40" t="str">
        <f t="shared" si="139"/>
        <v/>
      </c>
    </row>
    <row r="7481" spans="4:8" x14ac:dyDescent="0.25">
      <c r="D7481" s="100"/>
      <c r="G7481" s="19" t="str">
        <f>IFERROR(VLOOKUP($D7481,LISTA!$A$2:$J$9990,8,0),"")</f>
        <v/>
      </c>
      <c r="H7481" s="40" t="str">
        <f t="shared" si="139"/>
        <v/>
      </c>
    </row>
    <row r="7482" spans="4:8" x14ac:dyDescent="0.25">
      <c r="D7482" s="100"/>
      <c r="G7482" s="19" t="str">
        <f>IFERROR(VLOOKUP($D7482,LISTA!$A$2:$J$9990,8,0),"")</f>
        <v/>
      </c>
      <c r="H7482" s="40" t="str">
        <f t="shared" si="139"/>
        <v/>
      </c>
    </row>
    <row r="7483" spans="4:8" x14ac:dyDescent="0.25">
      <c r="D7483" s="100"/>
      <c r="G7483" s="19" t="str">
        <f>IFERROR(VLOOKUP($D7483,LISTA!$A$2:$J$9990,8,0),"")</f>
        <v/>
      </c>
      <c r="H7483" s="40" t="str">
        <f t="shared" si="139"/>
        <v/>
      </c>
    </row>
    <row r="7484" spans="4:8" x14ac:dyDescent="0.25">
      <c r="D7484" s="100"/>
      <c r="G7484" s="19" t="str">
        <f>IFERROR(VLOOKUP($D7484,LISTA!$A$2:$J$9990,8,0),"")</f>
        <v/>
      </c>
      <c r="H7484" s="40" t="str">
        <f t="shared" si="139"/>
        <v/>
      </c>
    </row>
    <row r="7485" spans="4:8" x14ac:dyDescent="0.25">
      <c r="D7485" s="100"/>
      <c r="G7485" s="19" t="str">
        <f>IFERROR(VLOOKUP($D7485,LISTA!$A$2:$J$9990,8,0),"")</f>
        <v/>
      </c>
      <c r="H7485" s="40" t="str">
        <f t="shared" si="139"/>
        <v/>
      </c>
    </row>
    <row r="7486" spans="4:8" x14ac:dyDescent="0.25">
      <c r="D7486" s="100"/>
      <c r="G7486" s="19" t="str">
        <f>IFERROR(VLOOKUP($D7486,LISTA!$A$2:$J$9990,8,0),"")</f>
        <v/>
      </c>
      <c r="H7486" s="40" t="str">
        <f t="shared" si="139"/>
        <v/>
      </c>
    </row>
    <row r="7487" spans="4:8" x14ac:dyDescent="0.25">
      <c r="D7487" s="100"/>
      <c r="G7487" s="19" t="str">
        <f>IFERROR(VLOOKUP($D7487,LISTA!$A$2:$J$9990,8,0),"")</f>
        <v/>
      </c>
      <c r="H7487" s="40" t="str">
        <f t="shared" si="139"/>
        <v/>
      </c>
    </row>
    <row r="7488" spans="4:8" x14ac:dyDescent="0.25">
      <c r="D7488" s="100"/>
      <c r="G7488" s="19" t="str">
        <f>IFERROR(VLOOKUP($D7488,LISTA!$A$2:$J$9990,8,0),"")</f>
        <v/>
      </c>
      <c r="H7488" s="40" t="str">
        <f t="shared" si="139"/>
        <v/>
      </c>
    </row>
    <row r="7489" spans="4:8" x14ac:dyDescent="0.25">
      <c r="D7489" s="100"/>
      <c r="G7489" s="19" t="str">
        <f>IFERROR(VLOOKUP($D7489,LISTA!$A$2:$J$9990,8,0),"")</f>
        <v/>
      </c>
      <c r="H7489" s="40" t="str">
        <f t="shared" si="139"/>
        <v/>
      </c>
    </row>
    <row r="7490" spans="4:8" x14ac:dyDescent="0.25">
      <c r="D7490" s="100"/>
      <c r="G7490" s="19" t="str">
        <f>IFERROR(VLOOKUP($D7490,LISTA!$A$2:$J$9990,8,0),"")</f>
        <v/>
      </c>
      <c r="H7490" s="40" t="str">
        <f t="shared" si="139"/>
        <v/>
      </c>
    </row>
    <row r="7491" spans="4:8" x14ac:dyDescent="0.25">
      <c r="D7491" s="100"/>
      <c r="G7491" s="19" t="str">
        <f>IFERROR(VLOOKUP($D7491,LISTA!$A$2:$J$9990,8,0),"")</f>
        <v/>
      </c>
      <c r="H7491" s="40" t="str">
        <f t="shared" si="139"/>
        <v/>
      </c>
    </row>
    <row r="7492" spans="4:8" x14ac:dyDescent="0.25">
      <c r="D7492" s="100"/>
      <c r="G7492" s="19" t="str">
        <f>IFERROR(VLOOKUP($D7492,LISTA!$A$2:$J$9990,8,0),"")</f>
        <v/>
      </c>
      <c r="H7492" s="40" t="str">
        <f t="shared" si="139"/>
        <v/>
      </c>
    </row>
    <row r="7493" spans="4:8" x14ac:dyDescent="0.25">
      <c r="D7493" s="100"/>
      <c r="G7493" s="19" t="str">
        <f>IFERROR(VLOOKUP($D7493,LISTA!$A$2:$J$9990,8,0),"")</f>
        <v/>
      </c>
      <c r="H7493" s="40" t="str">
        <f t="shared" ref="H7493:H7556" si="140">IF(OR(G7493=$K$10,G7493=$K$11,G7493=$K$14,G7493=$K$15,G7493=$K$16,G7493=$K$17,G7493=$K$18,G7493=$K$19,G7493=$K$20,G7493=$K$21,G7493=$K$22,G7493=$K$23,G7493=$K$24,G7493=$K$25,G7493=$K$26,G7493=$K$27,G7493=$K$28),$K$9,IF(OR(G7493=$K$32,G7493=$K$33),$K$31,IF(OR(G7493=$K$38),$K$37,"")))</f>
        <v/>
      </c>
    </row>
    <row r="7494" spans="4:8" x14ac:dyDescent="0.25">
      <c r="D7494" s="100"/>
      <c r="G7494" s="19" t="str">
        <f>IFERROR(VLOOKUP($D7494,LISTA!$A$2:$J$9990,8,0),"")</f>
        <v/>
      </c>
      <c r="H7494" s="40" t="str">
        <f t="shared" si="140"/>
        <v/>
      </c>
    </row>
    <row r="7495" spans="4:8" x14ac:dyDescent="0.25">
      <c r="D7495" s="100"/>
      <c r="G7495" s="19" t="str">
        <f>IFERROR(VLOOKUP($D7495,LISTA!$A$2:$J$9990,8,0),"")</f>
        <v/>
      </c>
      <c r="H7495" s="40" t="str">
        <f t="shared" si="140"/>
        <v/>
      </c>
    </row>
    <row r="7496" spans="4:8" x14ac:dyDescent="0.25">
      <c r="D7496" s="100"/>
      <c r="G7496" s="19" t="str">
        <f>IFERROR(VLOOKUP($D7496,LISTA!$A$2:$J$9990,8,0),"")</f>
        <v/>
      </c>
      <c r="H7496" s="40" t="str">
        <f t="shared" si="140"/>
        <v/>
      </c>
    </row>
    <row r="7497" spans="4:8" x14ac:dyDescent="0.25">
      <c r="D7497" s="100"/>
      <c r="G7497" s="19" t="str">
        <f>IFERROR(VLOOKUP($D7497,LISTA!$A$2:$J$9990,8,0),"")</f>
        <v/>
      </c>
      <c r="H7497" s="40" t="str">
        <f t="shared" si="140"/>
        <v/>
      </c>
    </row>
    <row r="7498" spans="4:8" x14ac:dyDescent="0.25">
      <c r="D7498" s="100"/>
      <c r="G7498" s="19" t="str">
        <f>IFERROR(VLOOKUP($D7498,LISTA!$A$2:$J$9990,8,0),"")</f>
        <v/>
      </c>
      <c r="H7498" s="40" t="str">
        <f t="shared" si="140"/>
        <v/>
      </c>
    </row>
    <row r="7499" spans="4:8" x14ac:dyDescent="0.25">
      <c r="D7499" s="100"/>
      <c r="G7499" s="19" t="str">
        <f>IFERROR(VLOOKUP($D7499,LISTA!$A$2:$J$9990,8,0),"")</f>
        <v/>
      </c>
      <c r="H7499" s="40" t="str">
        <f t="shared" si="140"/>
        <v/>
      </c>
    </row>
    <row r="7500" spans="4:8" x14ac:dyDescent="0.25">
      <c r="D7500" s="100"/>
      <c r="G7500" s="19" t="str">
        <f>IFERROR(VLOOKUP($D7500,LISTA!$A$2:$J$9990,8,0),"")</f>
        <v/>
      </c>
      <c r="H7500" s="40" t="str">
        <f t="shared" si="140"/>
        <v/>
      </c>
    </row>
    <row r="7501" spans="4:8" x14ac:dyDescent="0.25">
      <c r="D7501" s="100"/>
      <c r="G7501" s="19" t="str">
        <f>IFERROR(VLOOKUP($D7501,LISTA!$A$2:$J$9990,8,0),"")</f>
        <v/>
      </c>
      <c r="H7501" s="40" t="str">
        <f t="shared" si="140"/>
        <v/>
      </c>
    </row>
    <row r="7502" spans="4:8" x14ac:dyDescent="0.25">
      <c r="D7502" s="100"/>
      <c r="G7502" s="19" t="str">
        <f>IFERROR(VLOOKUP($D7502,LISTA!$A$2:$J$9990,8,0),"")</f>
        <v/>
      </c>
      <c r="H7502" s="40" t="str">
        <f t="shared" si="140"/>
        <v/>
      </c>
    </row>
    <row r="7503" spans="4:8" x14ac:dyDescent="0.25">
      <c r="D7503" s="100"/>
      <c r="G7503" s="19" t="str">
        <f>IFERROR(VLOOKUP($D7503,LISTA!$A$2:$J$9990,8,0),"")</f>
        <v/>
      </c>
      <c r="H7503" s="40" t="str">
        <f t="shared" si="140"/>
        <v/>
      </c>
    </row>
    <row r="7504" spans="4:8" x14ac:dyDescent="0.25">
      <c r="D7504" s="100"/>
      <c r="G7504" s="19" t="str">
        <f>IFERROR(VLOOKUP($D7504,LISTA!$A$2:$J$9990,8,0),"")</f>
        <v/>
      </c>
      <c r="H7504" s="40" t="str">
        <f t="shared" si="140"/>
        <v/>
      </c>
    </row>
    <row r="7505" spans="4:8" x14ac:dyDescent="0.25">
      <c r="D7505" s="100"/>
      <c r="G7505" s="19" t="str">
        <f>IFERROR(VLOOKUP($D7505,LISTA!$A$2:$J$9990,8,0),"")</f>
        <v/>
      </c>
      <c r="H7505" s="40" t="str">
        <f t="shared" si="140"/>
        <v/>
      </c>
    </row>
    <row r="7506" spans="4:8" x14ac:dyDescent="0.25">
      <c r="D7506" s="100"/>
      <c r="G7506" s="19" t="str">
        <f>IFERROR(VLOOKUP($D7506,LISTA!$A$2:$J$9990,8,0),"")</f>
        <v/>
      </c>
      <c r="H7506" s="40" t="str">
        <f t="shared" si="140"/>
        <v/>
      </c>
    </row>
    <row r="7507" spans="4:8" x14ac:dyDescent="0.25">
      <c r="D7507" s="100"/>
      <c r="G7507" s="19" t="str">
        <f>IFERROR(VLOOKUP($D7507,LISTA!$A$2:$J$9990,8,0),"")</f>
        <v/>
      </c>
      <c r="H7507" s="40" t="str">
        <f t="shared" si="140"/>
        <v/>
      </c>
    </row>
    <row r="7508" spans="4:8" x14ac:dyDescent="0.25">
      <c r="D7508" s="100"/>
      <c r="G7508" s="19" t="str">
        <f>IFERROR(VLOOKUP($D7508,LISTA!$A$2:$J$9990,8,0),"")</f>
        <v/>
      </c>
      <c r="H7508" s="40" t="str">
        <f t="shared" si="140"/>
        <v/>
      </c>
    </row>
    <row r="7509" spans="4:8" x14ac:dyDescent="0.25">
      <c r="D7509" s="100"/>
      <c r="G7509" s="19" t="str">
        <f>IFERROR(VLOOKUP($D7509,LISTA!$A$2:$J$9990,8,0),"")</f>
        <v/>
      </c>
      <c r="H7509" s="40" t="str">
        <f t="shared" si="140"/>
        <v/>
      </c>
    </row>
    <row r="7510" spans="4:8" x14ac:dyDescent="0.25">
      <c r="D7510" s="100"/>
      <c r="G7510" s="19" t="str">
        <f>IFERROR(VLOOKUP($D7510,LISTA!$A$2:$J$9990,8,0),"")</f>
        <v/>
      </c>
      <c r="H7510" s="40" t="str">
        <f t="shared" si="140"/>
        <v/>
      </c>
    </row>
    <row r="7511" spans="4:8" x14ac:dyDescent="0.25">
      <c r="D7511" s="100"/>
      <c r="G7511" s="19" t="str">
        <f>IFERROR(VLOOKUP($D7511,LISTA!$A$2:$J$9990,8,0),"")</f>
        <v/>
      </c>
      <c r="H7511" s="40" t="str">
        <f t="shared" si="140"/>
        <v/>
      </c>
    </row>
    <row r="7512" spans="4:8" x14ac:dyDescent="0.25">
      <c r="D7512" s="100"/>
      <c r="G7512" s="19" t="str">
        <f>IFERROR(VLOOKUP($D7512,LISTA!$A$2:$J$9990,8,0),"")</f>
        <v/>
      </c>
      <c r="H7512" s="40" t="str">
        <f t="shared" si="140"/>
        <v/>
      </c>
    </row>
    <row r="7513" spans="4:8" x14ac:dyDescent="0.25">
      <c r="D7513" s="100"/>
      <c r="G7513" s="19" t="str">
        <f>IFERROR(VLOOKUP($D7513,LISTA!$A$2:$J$9990,8,0),"")</f>
        <v/>
      </c>
      <c r="H7513" s="40" t="str">
        <f t="shared" si="140"/>
        <v/>
      </c>
    </row>
    <row r="7514" spans="4:8" x14ac:dyDescent="0.25">
      <c r="D7514" s="100"/>
      <c r="G7514" s="19" t="str">
        <f>IFERROR(VLOOKUP($D7514,LISTA!$A$2:$J$9990,8,0),"")</f>
        <v/>
      </c>
      <c r="H7514" s="40" t="str">
        <f t="shared" si="140"/>
        <v/>
      </c>
    </row>
    <row r="7515" spans="4:8" x14ac:dyDescent="0.25">
      <c r="D7515" s="100"/>
      <c r="G7515" s="19" t="str">
        <f>IFERROR(VLOOKUP($D7515,LISTA!$A$2:$J$9990,8,0),"")</f>
        <v/>
      </c>
      <c r="H7515" s="40" t="str">
        <f t="shared" si="140"/>
        <v/>
      </c>
    </row>
    <row r="7516" spans="4:8" x14ac:dyDescent="0.25">
      <c r="D7516" s="100"/>
      <c r="G7516" s="19" t="str">
        <f>IFERROR(VLOOKUP($D7516,LISTA!$A$2:$J$9990,8,0),"")</f>
        <v/>
      </c>
      <c r="H7516" s="40" t="str">
        <f t="shared" si="140"/>
        <v/>
      </c>
    </row>
    <row r="7517" spans="4:8" x14ac:dyDescent="0.25">
      <c r="D7517" s="100"/>
      <c r="G7517" s="19" t="str">
        <f>IFERROR(VLOOKUP($D7517,LISTA!$A$2:$J$9990,8,0),"")</f>
        <v/>
      </c>
      <c r="H7517" s="40" t="str">
        <f t="shared" si="140"/>
        <v/>
      </c>
    </row>
    <row r="7518" spans="4:8" x14ac:dyDescent="0.25">
      <c r="D7518" s="100"/>
      <c r="G7518" s="19" t="str">
        <f>IFERROR(VLOOKUP($D7518,LISTA!$A$2:$J$9990,8,0),"")</f>
        <v/>
      </c>
      <c r="H7518" s="40" t="str">
        <f t="shared" si="140"/>
        <v/>
      </c>
    </row>
    <row r="7519" spans="4:8" x14ac:dyDescent="0.25">
      <c r="D7519" s="100"/>
      <c r="G7519" s="19" t="str">
        <f>IFERROR(VLOOKUP($D7519,LISTA!$A$2:$J$9990,8,0),"")</f>
        <v/>
      </c>
      <c r="H7519" s="40" t="str">
        <f t="shared" si="140"/>
        <v/>
      </c>
    </row>
    <row r="7520" spans="4:8" x14ac:dyDescent="0.25">
      <c r="D7520" s="100"/>
      <c r="G7520" s="19" t="str">
        <f>IFERROR(VLOOKUP($D7520,LISTA!$A$2:$J$9990,8,0),"")</f>
        <v/>
      </c>
      <c r="H7520" s="40" t="str">
        <f t="shared" si="140"/>
        <v/>
      </c>
    </row>
    <row r="7521" spans="4:8" x14ac:dyDescent="0.25">
      <c r="D7521" s="100"/>
      <c r="G7521" s="19" t="str">
        <f>IFERROR(VLOOKUP($D7521,LISTA!$A$2:$J$9990,8,0),"")</f>
        <v/>
      </c>
      <c r="H7521" s="40" t="str">
        <f t="shared" si="140"/>
        <v/>
      </c>
    </row>
    <row r="7522" spans="4:8" x14ac:dyDescent="0.25">
      <c r="D7522" s="100"/>
      <c r="G7522" s="19" t="str">
        <f>IFERROR(VLOOKUP($D7522,LISTA!$A$2:$J$9990,8,0),"")</f>
        <v/>
      </c>
      <c r="H7522" s="40" t="str">
        <f t="shared" si="140"/>
        <v/>
      </c>
    </row>
    <row r="7523" spans="4:8" x14ac:dyDescent="0.25">
      <c r="D7523" s="100"/>
      <c r="G7523" s="19" t="str">
        <f>IFERROR(VLOOKUP($D7523,LISTA!$A$2:$J$9990,8,0),"")</f>
        <v/>
      </c>
      <c r="H7523" s="40" t="str">
        <f t="shared" si="140"/>
        <v/>
      </c>
    </row>
    <row r="7524" spans="4:8" x14ac:dyDescent="0.25">
      <c r="D7524" s="100"/>
      <c r="G7524" s="19" t="str">
        <f>IFERROR(VLOOKUP($D7524,LISTA!$A$2:$J$9990,8,0),"")</f>
        <v/>
      </c>
      <c r="H7524" s="40" t="str">
        <f t="shared" si="140"/>
        <v/>
      </c>
    </row>
    <row r="7525" spans="4:8" x14ac:dyDescent="0.25">
      <c r="D7525" s="100"/>
      <c r="G7525" s="19" t="str">
        <f>IFERROR(VLOOKUP($D7525,LISTA!$A$2:$J$9990,8,0),"")</f>
        <v/>
      </c>
      <c r="H7525" s="40" t="str">
        <f t="shared" si="140"/>
        <v/>
      </c>
    </row>
    <row r="7526" spans="4:8" x14ac:dyDescent="0.25">
      <c r="D7526" s="100"/>
      <c r="G7526" s="19" t="str">
        <f>IFERROR(VLOOKUP($D7526,LISTA!$A$2:$J$9990,8,0),"")</f>
        <v/>
      </c>
      <c r="H7526" s="40" t="str">
        <f t="shared" si="140"/>
        <v/>
      </c>
    </row>
    <row r="7527" spans="4:8" x14ac:dyDescent="0.25">
      <c r="D7527" s="100"/>
      <c r="G7527" s="19" t="str">
        <f>IFERROR(VLOOKUP($D7527,LISTA!$A$2:$J$9990,8,0),"")</f>
        <v/>
      </c>
      <c r="H7527" s="40" t="str">
        <f t="shared" si="140"/>
        <v/>
      </c>
    </row>
    <row r="7528" spans="4:8" x14ac:dyDescent="0.25">
      <c r="D7528" s="100"/>
      <c r="G7528" s="19" t="str">
        <f>IFERROR(VLOOKUP($D7528,LISTA!$A$2:$J$9990,8,0),"")</f>
        <v/>
      </c>
      <c r="H7528" s="40" t="str">
        <f t="shared" si="140"/>
        <v/>
      </c>
    </row>
    <row r="7529" spans="4:8" x14ac:dyDescent="0.25">
      <c r="D7529" s="100"/>
      <c r="G7529" s="19" t="str">
        <f>IFERROR(VLOOKUP($D7529,LISTA!$A$2:$J$9990,8,0),"")</f>
        <v/>
      </c>
      <c r="H7529" s="40" t="str">
        <f t="shared" si="140"/>
        <v/>
      </c>
    </row>
    <row r="7530" spans="4:8" x14ac:dyDescent="0.25">
      <c r="D7530" s="100"/>
      <c r="G7530" s="19" t="str">
        <f>IFERROR(VLOOKUP($D7530,LISTA!$A$2:$J$9990,8,0),"")</f>
        <v/>
      </c>
      <c r="H7530" s="40" t="str">
        <f t="shared" si="140"/>
        <v/>
      </c>
    </row>
    <row r="7531" spans="4:8" x14ac:dyDescent="0.25">
      <c r="D7531" s="100"/>
      <c r="G7531" s="19" t="str">
        <f>IFERROR(VLOOKUP($D7531,LISTA!$A$2:$J$9990,8,0),"")</f>
        <v/>
      </c>
      <c r="H7531" s="40" t="str">
        <f t="shared" si="140"/>
        <v/>
      </c>
    </row>
    <row r="7532" spans="4:8" x14ac:dyDescent="0.25">
      <c r="D7532" s="100"/>
      <c r="G7532" s="19" t="str">
        <f>IFERROR(VLOOKUP($D7532,LISTA!$A$2:$J$9990,8,0),"")</f>
        <v/>
      </c>
      <c r="H7532" s="40" t="str">
        <f t="shared" si="140"/>
        <v/>
      </c>
    </row>
    <row r="7533" spans="4:8" x14ac:dyDescent="0.25">
      <c r="D7533" s="100"/>
      <c r="G7533" s="19" t="str">
        <f>IFERROR(VLOOKUP($D7533,LISTA!$A$2:$J$9990,8,0),"")</f>
        <v/>
      </c>
      <c r="H7533" s="40" t="str">
        <f t="shared" si="140"/>
        <v/>
      </c>
    </row>
    <row r="7534" spans="4:8" x14ac:dyDescent="0.25">
      <c r="D7534" s="100"/>
      <c r="G7534" s="19" t="str">
        <f>IFERROR(VLOOKUP($D7534,LISTA!$A$2:$J$9990,8,0),"")</f>
        <v/>
      </c>
      <c r="H7534" s="40" t="str">
        <f t="shared" si="140"/>
        <v/>
      </c>
    </row>
    <row r="7535" spans="4:8" x14ac:dyDescent="0.25">
      <c r="D7535" s="100"/>
      <c r="G7535" s="19" t="str">
        <f>IFERROR(VLOOKUP($D7535,LISTA!$A$2:$J$9990,8,0),"")</f>
        <v/>
      </c>
      <c r="H7535" s="40" t="str">
        <f t="shared" si="140"/>
        <v/>
      </c>
    </row>
    <row r="7536" spans="4:8" x14ac:dyDescent="0.25">
      <c r="D7536" s="100"/>
      <c r="G7536" s="19" t="str">
        <f>IFERROR(VLOOKUP($D7536,LISTA!$A$2:$J$9990,8,0),"")</f>
        <v/>
      </c>
      <c r="H7536" s="40" t="str">
        <f t="shared" si="140"/>
        <v/>
      </c>
    </row>
    <row r="7537" spans="4:8" x14ac:dyDescent="0.25">
      <c r="D7537" s="100"/>
      <c r="G7537" s="19" t="str">
        <f>IFERROR(VLOOKUP($D7537,LISTA!$A$2:$J$9990,8,0),"")</f>
        <v/>
      </c>
      <c r="H7537" s="40" t="str">
        <f t="shared" si="140"/>
        <v/>
      </c>
    </row>
    <row r="7538" spans="4:8" x14ac:dyDescent="0.25">
      <c r="D7538" s="100"/>
      <c r="G7538" s="19" t="str">
        <f>IFERROR(VLOOKUP($D7538,LISTA!$A$2:$J$9990,8,0),"")</f>
        <v/>
      </c>
      <c r="H7538" s="40" t="str">
        <f t="shared" si="140"/>
        <v/>
      </c>
    </row>
    <row r="7539" spans="4:8" x14ac:dyDescent="0.25">
      <c r="D7539" s="100"/>
      <c r="G7539" s="19" t="str">
        <f>IFERROR(VLOOKUP($D7539,LISTA!$A$2:$J$9990,8,0),"")</f>
        <v/>
      </c>
      <c r="H7539" s="40" t="str">
        <f t="shared" si="140"/>
        <v/>
      </c>
    </row>
    <row r="7540" spans="4:8" x14ac:dyDescent="0.25">
      <c r="D7540" s="100"/>
      <c r="G7540" s="19" t="str">
        <f>IFERROR(VLOOKUP($D7540,LISTA!$A$2:$J$9990,8,0),"")</f>
        <v/>
      </c>
      <c r="H7540" s="40" t="str">
        <f t="shared" si="140"/>
        <v/>
      </c>
    </row>
    <row r="7541" spans="4:8" x14ac:dyDescent="0.25">
      <c r="D7541" s="100"/>
      <c r="G7541" s="19" t="str">
        <f>IFERROR(VLOOKUP($D7541,LISTA!$A$2:$J$9990,8,0),"")</f>
        <v/>
      </c>
      <c r="H7541" s="40" t="str">
        <f t="shared" si="140"/>
        <v/>
      </c>
    </row>
    <row r="7542" spans="4:8" x14ac:dyDescent="0.25">
      <c r="D7542" s="100"/>
      <c r="G7542" s="19" t="str">
        <f>IFERROR(VLOOKUP($D7542,LISTA!$A$2:$J$9990,8,0),"")</f>
        <v/>
      </c>
      <c r="H7542" s="40" t="str">
        <f t="shared" si="140"/>
        <v/>
      </c>
    </row>
    <row r="7543" spans="4:8" x14ac:dyDescent="0.25">
      <c r="D7543" s="100"/>
      <c r="G7543" s="19" t="str">
        <f>IFERROR(VLOOKUP($D7543,LISTA!$A$2:$J$9990,8,0),"")</f>
        <v/>
      </c>
      <c r="H7543" s="40" t="str">
        <f t="shared" si="140"/>
        <v/>
      </c>
    </row>
    <row r="7544" spans="4:8" x14ac:dyDescent="0.25">
      <c r="D7544" s="100"/>
      <c r="G7544" s="19" t="str">
        <f>IFERROR(VLOOKUP($D7544,LISTA!$A$2:$J$9990,8,0),"")</f>
        <v/>
      </c>
      <c r="H7544" s="40" t="str">
        <f t="shared" si="140"/>
        <v/>
      </c>
    </row>
    <row r="7545" spans="4:8" x14ac:dyDescent="0.25">
      <c r="D7545" s="100"/>
      <c r="G7545" s="19" t="str">
        <f>IFERROR(VLOOKUP($D7545,LISTA!$A$2:$J$9990,8,0),"")</f>
        <v/>
      </c>
      <c r="H7545" s="40" t="str">
        <f t="shared" si="140"/>
        <v/>
      </c>
    </row>
    <row r="7546" spans="4:8" x14ac:dyDescent="0.25">
      <c r="D7546" s="100"/>
      <c r="G7546" s="19" t="str">
        <f>IFERROR(VLOOKUP($D7546,LISTA!$A$2:$J$9990,8,0),"")</f>
        <v/>
      </c>
      <c r="H7546" s="40" t="str">
        <f t="shared" si="140"/>
        <v/>
      </c>
    </row>
    <row r="7547" spans="4:8" x14ac:dyDescent="0.25">
      <c r="D7547" s="100"/>
      <c r="G7547" s="19" t="str">
        <f>IFERROR(VLOOKUP($D7547,LISTA!$A$2:$J$9990,8,0),"")</f>
        <v/>
      </c>
      <c r="H7547" s="40" t="str">
        <f t="shared" si="140"/>
        <v/>
      </c>
    </row>
    <row r="7548" spans="4:8" x14ac:dyDescent="0.25">
      <c r="D7548" s="100"/>
      <c r="G7548" s="19" t="str">
        <f>IFERROR(VLOOKUP($D7548,LISTA!$A$2:$J$9990,8,0),"")</f>
        <v/>
      </c>
      <c r="H7548" s="40" t="str">
        <f t="shared" si="140"/>
        <v/>
      </c>
    </row>
    <row r="7549" spans="4:8" x14ac:dyDescent="0.25">
      <c r="D7549" s="100"/>
      <c r="G7549" s="19" t="str">
        <f>IFERROR(VLOOKUP($D7549,LISTA!$A$2:$J$9990,8,0),"")</f>
        <v/>
      </c>
      <c r="H7549" s="40" t="str">
        <f t="shared" si="140"/>
        <v/>
      </c>
    </row>
    <row r="7550" spans="4:8" x14ac:dyDescent="0.25">
      <c r="D7550" s="100"/>
      <c r="G7550" s="19" t="str">
        <f>IFERROR(VLOOKUP($D7550,LISTA!$A$2:$J$9990,8,0),"")</f>
        <v/>
      </c>
      <c r="H7550" s="40" t="str">
        <f t="shared" si="140"/>
        <v/>
      </c>
    </row>
    <row r="7551" spans="4:8" x14ac:dyDescent="0.25">
      <c r="D7551" s="100"/>
      <c r="G7551" s="19" t="str">
        <f>IFERROR(VLOOKUP($D7551,LISTA!$A$2:$J$9990,8,0),"")</f>
        <v/>
      </c>
      <c r="H7551" s="40" t="str">
        <f t="shared" si="140"/>
        <v/>
      </c>
    </row>
    <row r="7552" spans="4:8" x14ac:dyDescent="0.25">
      <c r="D7552" s="100"/>
      <c r="G7552" s="19" t="str">
        <f>IFERROR(VLOOKUP($D7552,LISTA!$A$2:$J$9990,8,0),"")</f>
        <v/>
      </c>
      <c r="H7552" s="40" t="str">
        <f t="shared" si="140"/>
        <v/>
      </c>
    </row>
    <row r="7553" spans="4:8" x14ac:dyDescent="0.25">
      <c r="D7553" s="100"/>
      <c r="G7553" s="19" t="str">
        <f>IFERROR(VLOOKUP($D7553,LISTA!$A$2:$J$9990,8,0),"")</f>
        <v/>
      </c>
      <c r="H7553" s="40" t="str">
        <f t="shared" si="140"/>
        <v/>
      </c>
    </row>
    <row r="7554" spans="4:8" x14ac:dyDescent="0.25">
      <c r="D7554" s="100"/>
      <c r="G7554" s="19" t="str">
        <f>IFERROR(VLOOKUP($D7554,LISTA!$A$2:$J$9990,8,0),"")</f>
        <v/>
      </c>
      <c r="H7554" s="40" t="str">
        <f t="shared" si="140"/>
        <v/>
      </c>
    </row>
    <row r="7555" spans="4:8" x14ac:dyDescent="0.25">
      <c r="D7555" s="100"/>
      <c r="G7555" s="19" t="str">
        <f>IFERROR(VLOOKUP($D7555,LISTA!$A$2:$J$9990,8,0),"")</f>
        <v/>
      </c>
      <c r="H7555" s="40" t="str">
        <f t="shared" si="140"/>
        <v/>
      </c>
    </row>
    <row r="7556" spans="4:8" x14ac:dyDescent="0.25">
      <c r="D7556" s="100"/>
      <c r="G7556" s="19" t="str">
        <f>IFERROR(VLOOKUP($D7556,LISTA!$A$2:$J$9990,8,0),"")</f>
        <v/>
      </c>
      <c r="H7556" s="40" t="str">
        <f t="shared" si="140"/>
        <v/>
      </c>
    </row>
    <row r="7557" spans="4:8" x14ac:dyDescent="0.25">
      <c r="D7557" s="100"/>
      <c r="G7557" s="19" t="str">
        <f>IFERROR(VLOOKUP($D7557,LISTA!$A$2:$J$9990,8,0),"")</f>
        <v/>
      </c>
      <c r="H7557" s="40" t="str">
        <f t="shared" ref="H7557:H7620" si="141">IF(OR(G7557=$K$10,G7557=$K$11,G7557=$K$14,G7557=$K$15,G7557=$K$16,G7557=$K$17,G7557=$K$18,G7557=$K$19,G7557=$K$20,G7557=$K$21,G7557=$K$22,G7557=$K$23,G7557=$K$24,G7557=$K$25,G7557=$K$26,G7557=$K$27,G7557=$K$28),$K$9,IF(OR(G7557=$K$32,G7557=$K$33),$K$31,IF(OR(G7557=$K$38),$K$37,"")))</f>
        <v/>
      </c>
    </row>
    <row r="7558" spans="4:8" x14ac:dyDescent="0.25">
      <c r="D7558" s="100"/>
      <c r="G7558" s="19" t="str">
        <f>IFERROR(VLOOKUP($D7558,LISTA!$A$2:$J$9990,8,0),"")</f>
        <v/>
      </c>
      <c r="H7558" s="40" t="str">
        <f t="shared" si="141"/>
        <v/>
      </c>
    </row>
    <row r="7559" spans="4:8" x14ac:dyDescent="0.25">
      <c r="D7559" s="100"/>
      <c r="G7559" s="19" t="str">
        <f>IFERROR(VLOOKUP($D7559,LISTA!$A$2:$J$9990,8,0),"")</f>
        <v/>
      </c>
      <c r="H7559" s="40" t="str">
        <f t="shared" si="141"/>
        <v/>
      </c>
    </row>
    <row r="7560" spans="4:8" x14ac:dyDescent="0.25">
      <c r="D7560" s="100"/>
      <c r="G7560" s="19" t="str">
        <f>IFERROR(VLOOKUP($D7560,LISTA!$A$2:$J$9990,8,0),"")</f>
        <v/>
      </c>
      <c r="H7560" s="40" t="str">
        <f t="shared" si="141"/>
        <v/>
      </c>
    </row>
    <row r="7561" spans="4:8" x14ac:dyDescent="0.25">
      <c r="D7561" s="100"/>
      <c r="G7561" s="19" t="str">
        <f>IFERROR(VLOOKUP($D7561,LISTA!$A$2:$J$9990,8,0),"")</f>
        <v/>
      </c>
      <c r="H7561" s="40" t="str">
        <f t="shared" si="141"/>
        <v/>
      </c>
    </row>
    <row r="7562" spans="4:8" x14ac:dyDescent="0.25">
      <c r="D7562" s="100"/>
      <c r="G7562" s="19" t="str">
        <f>IFERROR(VLOOKUP($D7562,LISTA!$A$2:$J$9990,8,0),"")</f>
        <v/>
      </c>
      <c r="H7562" s="40" t="str">
        <f t="shared" si="141"/>
        <v/>
      </c>
    </row>
    <row r="7563" spans="4:8" x14ac:dyDescent="0.25">
      <c r="D7563" s="100"/>
      <c r="G7563" s="19" t="str">
        <f>IFERROR(VLOOKUP($D7563,LISTA!$A$2:$J$9990,8,0),"")</f>
        <v/>
      </c>
      <c r="H7563" s="40" t="str">
        <f t="shared" si="141"/>
        <v/>
      </c>
    </row>
    <row r="7564" spans="4:8" x14ac:dyDescent="0.25">
      <c r="D7564" s="100"/>
      <c r="G7564" s="19" t="str">
        <f>IFERROR(VLOOKUP($D7564,LISTA!$A$2:$J$9990,8,0),"")</f>
        <v/>
      </c>
      <c r="H7564" s="40" t="str">
        <f t="shared" si="141"/>
        <v/>
      </c>
    </row>
    <row r="7565" spans="4:8" x14ac:dyDescent="0.25">
      <c r="D7565" s="100"/>
      <c r="G7565" s="19" t="str">
        <f>IFERROR(VLOOKUP($D7565,LISTA!$A$2:$J$9990,8,0),"")</f>
        <v/>
      </c>
      <c r="H7565" s="40" t="str">
        <f t="shared" si="141"/>
        <v/>
      </c>
    </row>
    <row r="7566" spans="4:8" x14ac:dyDescent="0.25">
      <c r="D7566" s="100"/>
      <c r="G7566" s="19" t="str">
        <f>IFERROR(VLOOKUP($D7566,LISTA!$A$2:$J$9990,8,0),"")</f>
        <v/>
      </c>
      <c r="H7566" s="40" t="str">
        <f t="shared" si="141"/>
        <v/>
      </c>
    </row>
    <row r="7567" spans="4:8" x14ac:dyDescent="0.25">
      <c r="D7567" s="100"/>
      <c r="G7567" s="19" t="str">
        <f>IFERROR(VLOOKUP($D7567,LISTA!$A$2:$J$9990,8,0),"")</f>
        <v/>
      </c>
      <c r="H7567" s="40" t="str">
        <f t="shared" si="141"/>
        <v/>
      </c>
    </row>
    <row r="7568" spans="4:8" x14ac:dyDescent="0.25">
      <c r="D7568" s="100"/>
      <c r="G7568" s="19" t="str">
        <f>IFERROR(VLOOKUP($D7568,LISTA!$A$2:$J$9990,8,0),"")</f>
        <v/>
      </c>
      <c r="H7568" s="40" t="str">
        <f t="shared" si="141"/>
        <v/>
      </c>
    </row>
    <row r="7569" spans="4:8" x14ac:dyDescent="0.25">
      <c r="D7569" s="100"/>
      <c r="G7569" s="19" t="str">
        <f>IFERROR(VLOOKUP($D7569,LISTA!$A$2:$J$9990,8,0),"")</f>
        <v/>
      </c>
      <c r="H7569" s="40" t="str">
        <f t="shared" si="141"/>
        <v/>
      </c>
    </row>
    <row r="7570" spans="4:8" x14ac:dyDescent="0.25">
      <c r="D7570" s="100"/>
      <c r="G7570" s="19" t="str">
        <f>IFERROR(VLOOKUP($D7570,LISTA!$A$2:$J$9990,8,0),"")</f>
        <v/>
      </c>
      <c r="H7570" s="40" t="str">
        <f t="shared" si="141"/>
        <v/>
      </c>
    </row>
    <row r="7571" spans="4:8" x14ac:dyDescent="0.25">
      <c r="D7571" s="100"/>
      <c r="G7571" s="19" t="str">
        <f>IFERROR(VLOOKUP($D7571,LISTA!$A$2:$J$9990,8,0),"")</f>
        <v/>
      </c>
      <c r="H7571" s="40" t="str">
        <f t="shared" si="141"/>
        <v/>
      </c>
    </row>
    <row r="7572" spans="4:8" x14ac:dyDescent="0.25">
      <c r="D7572" s="100"/>
      <c r="G7572" s="19" t="str">
        <f>IFERROR(VLOOKUP($D7572,LISTA!$A$2:$J$9990,8,0),"")</f>
        <v/>
      </c>
      <c r="H7572" s="40" t="str">
        <f t="shared" si="141"/>
        <v/>
      </c>
    </row>
    <row r="7573" spans="4:8" x14ac:dyDescent="0.25">
      <c r="D7573" s="100"/>
      <c r="G7573" s="19" t="str">
        <f>IFERROR(VLOOKUP($D7573,LISTA!$A$2:$J$9990,8,0),"")</f>
        <v/>
      </c>
      <c r="H7573" s="40" t="str">
        <f t="shared" si="141"/>
        <v/>
      </c>
    </row>
    <row r="7574" spans="4:8" x14ac:dyDescent="0.25">
      <c r="D7574" s="100"/>
      <c r="G7574" s="19" t="str">
        <f>IFERROR(VLOOKUP($D7574,LISTA!$A$2:$J$9990,8,0),"")</f>
        <v/>
      </c>
      <c r="H7574" s="40" t="str">
        <f t="shared" si="141"/>
        <v/>
      </c>
    </row>
    <row r="7575" spans="4:8" x14ac:dyDescent="0.25">
      <c r="D7575" s="100"/>
      <c r="G7575" s="19" t="str">
        <f>IFERROR(VLOOKUP($D7575,LISTA!$A$2:$J$9990,8,0),"")</f>
        <v/>
      </c>
      <c r="H7575" s="40" t="str">
        <f t="shared" si="141"/>
        <v/>
      </c>
    </row>
    <row r="7576" spans="4:8" x14ac:dyDescent="0.25">
      <c r="D7576" s="100"/>
      <c r="G7576" s="19" t="str">
        <f>IFERROR(VLOOKUP($D7576,LISTA!$A$2:$J$9990,8,0),"")</f>
        <v/>
      </c>
      <c r="H7576" s="40" t="str">
        <f t="shared" si="141"/>
        <v/>
      </c>
    </row>
    <row r="7577" spans="4:8" x14ac:dyDescent="0.25">
      <c r="D7577" s="100"/>
      <c r="G7577" s="19" t="str">
        <f>IFERROR(VLOOKUP($D7577,LISTA!$A$2:$J$9990,8,0),"")</f>
        <v/>
      </c>
      <c r="H7577" s="40" t="str">
        <f t="shared" si="141"/>
        <v/>
      </c>
    </row>
    <row r="7578" spans="4:8" x14ac:dyDescent="0.25">
      <c r="D7578" s="100"/>
      <c r="G7578" s="19" t="str">
        <f>IFERROR(VLOOKUP($D7578,LISTA!$A$2:$J$9990,8,0),"")</f>
        <v/>
      </c>
      <c r="H7578" s="40" t="str">
        <f t="shared" si="141"/>
        <v/>
      </c>
    </row>
    <row r="7579" spans="4:8" x14ac:dyDescent="0.25">
      <c r="D7579" s="100"/>
      <c r="G7579" s="19" t="str">
        <f>IFERROR(VLOOKUP($D7579,LISTA!$A$2:$J$9990,8,0),"")</f>
        <v/>
      </c>
      <c r="H7579" s="40" t="str">
        <f t="shared" si="141"/>
        <v/>
      </c>
    </row>
    <row r="7580" spans="4:8" x14ac:dyDescent="0.25">
      <c r="D7580" s="100"/>
      <c r="G7580" s="19" t="str">
        <f>IFERROR(VLOOKUP($D7580,LISTA!$A$2:$J$9990,8,0),"")</f>
        <v/>
      </c>
      <c r="H7580" s="40" t="str">
        <f t="shared" si="141"/>
        <v/>
      </c>
    </row>
    <row r="7581" spans="4:8" x14ac:dyDescent="0.25">
      <c r="D7581" s="100"/>
      <c r="G7581" s="19" t="str">
        <f>IFERROR(VLOOKUP($D7581,LISTA!$A$2:$J$9990,8,0),"")</f>
        <v/>
      </c>
      <c r="H7581" s="40" t="str">
        <f t="shared" si="141"/>
        <v/>
      </c>
    </row>
    <row r="7582" spans="4:8" x14ac:dyDescent="0.25">
      <c r="D7582" s="100"/>
      <c r="G7582" s="19" t="str">
        <f>IFERROR(VLOOKUP($D7582,LISTA!$A$2:$J$9990,8,0),"")</f>
        <v/>
      </c>
      <c r="H7582" s="40" t="str">
        <f t="shared" si="141"/>
        <v/>
      </c>
    </row>
    <row r="7583" spans="4:8" x14ac:dyDescent="0.25">
      <c r="D7583" s="100"/>
      <c r="G7583" s="19" t="str">
        <f>IFERROR(VLOOKUP($D7583,LISTA!$A$2:$J$9990,8,0),"")</f>
        <v/>
      </c>
      <c r="H7583" s="40" t="str">
        <f t="shared" si="141"/>
        <v/>
      </c>
    </row>
    <row r="7584" spans="4:8" x14ac:dyDescent="0.25">
      <c r="D7584" s="100"/>
      <c r="G7584" s="19" t="str">
        <f>IFERROR(VLOOKUP($D7584,LISTA!$A$2:$J$9990,8,0),"")</f>
        <v/>
      </c>
      <c r="H7584" s="40" t="str">
        <f t="shared" si="141"/>
        <v/>
      </c>
    </row>
    <row r="7585" spans="4:8" x14ac:dyDescent="0.25">
      <c r="D7585" s="100"/>
      <c r="G7585" s="19" t="str">
        <f>IFERROR(VLOOKUP($D7585,LISTA!$A$2:$J$9990,8,0),"")</f>
        <v/>
      </c>
      <c r="H7585" s="40" t="str">
        <f t="shared" si="141"/>
        <v/>
      </c>
    </row>
    <row r="7586" spans="4:8" x14ac:dyDescent="0.25">
      <c r="D7586" s="100"/>
      <c r="G7586" s="19" t="str">
        <f>IFERROR(VLOOKUP($D7586,LISTA!$A$2:$J$9990,8,0),"")</f>
        <v/>
      </c>
      <c r="H7586" s="40" t="str">
        <f t="shared" si="141"/>
        <v/>
      </c>
    </row>
    <row r="7587" spans="4:8" x14ac:dyDescent="0.25">
      <c r="D7587" s="100"/>
      <c r="G7587" s="19" t="str">
        <f>IFERROR(VLOOKUP($D7587,LISTA!$A$2:$J$9990,8,0),"")</f>
        <v/>
      </c>
      <c r="H7587" s="40" t="str">
        <f t="shared" si="141"/>
        <v/>
      </c>
    </row>
    <row r="7588" spans="4:8" x14ac:dyDescent="0.25">
      <c r="D7588" s="100"/>
      <c r="G7588" s="19" t="str">
        <f>IFERROR(VLOOKUP($D7588,LISTA!$A$2:$J$9990,8,0),"")</f>
        <v/>
      </c>
      <c r="H7588" s="40" t="str">
        <f t="shared" si="141"/>
        <v/>
      </c>
    </row>
    <row r="7589" spans="4:8" x14ac:dyDescent="0.25">
      <c r="D7589" s="100"/>
      <c r="G7589" s="19" t="str">
        <f>IFERROR(VLOOKUP($D7589,LISTA!$A$2:$J$9990,8,0),"")</f>
        <v/>
      </c>
      <c r="H7589" s="40" t="str">
        <f t="shared" si="141"/>
        <v/>
      </c>
    </row>
    <row r="7590" spans="4:8" x14ac:dyDescent="0.25">
      <c r="D7590" s="100"/>
      <c r="G7590" s="19" t="str">
        <f>IFERROR(VLOOKUP($D7590,LISTA!$A$2:$J$9990,8,0),"")</f>
        <v/>
      </c>
      <c r="H7590" s="40" t="str">
        <f t="shared" si="141"/>
        <v/>
      </c>
    </row>
    <row r="7591" spans="4:8" x14ac:dyDescent="0.25">
      <c r="D7591" s="100"/>
      <c r="G7591" s="19" t="str">
        <f>IFERROR(VLOOKUP($D7591,LISTA!$A$2:$J$9990,8,0),"")</f>
        <v/>
      </c>
      <c r="H7591" s="40" t="str">
        <f t="shared" si="141"/>
        <v/>
      </c>
    </row>
    <row r="7592" spans="4:8" x14ac:dyDescent="0.25">
      <c r="D7592" s="100"/>
      <c r="G7592" s="19" t="str">
        <f>IFERROR(VLOOKUP($D7592,LISTA!$A$2:$J$9990,8,0),"")</f>
        <v/>
      </c>
      <c r="H7592" s="40" t="str">
        <f t="shared" si="141"/>
        <v/>
      </c>
    </row>
    <row r="7593" spans="4:8" x14ac:dyDescent="0.25">
      <c r="D7593" s="100"/>
      <c r="G7593" s="19" t="str">
        <f>IFERROR(VLOOKUP($D7593,LISTA!$A$2:$J$9990,8,0),"")</f>
        <v/>
      </c>
      <c r="H7593" s="40" t="str">
        <f t="shared" si="141"/>
        <v/>
      </c>
    </row>
    <row r="7594" spans="4:8" x14ac:dyDescent="0.25">
      <c r="D7594" s="100"/>
      <c r="G7594" s="19" t="str">
        <f>IFERROR(VLOOKUP($D7594,LISTA!$A$2:$J$9990,8,0),"")</f>
        <v/>
      </c>
      <c r="H7594" s="40" t="str">
        <f t="shared" si="141"/>
        <v/>
      </c>
    </row>
    <row r="7595" spans="4:8" x14ac:dyDescent="0.25">
      <c r="D7595" s="100"/>
      <c r="G7595" s="19" t="str">
        <f>IFERROR(VLOOKUP($D7595,LISTA!$A$2:$J$9990,8,0),"")</f>
        <v/>
      </c>
      <c r="H7595" s="40" t="str">
        <f t="shared" si="141"/>
        <v/>
      </c>
    </row>
    <row r="7596" spans="4:8" x14ac:dyDescent="0.25">
      <c r="D7596" s="100"/>
      <c r="G7596" s="19" t="str">
        <f>IFERROR(VLOOKUP($D7596,LISTA!$A$2:$J$9990,8,0),"")</f>
        <v/>
      </c>
      <c r="H7596" s="40" t="str">
        <f t="shared" si="141"/>
        <v/>
      </c>
    </row>
    <row r="7597" spans="4:8" x14ac:dyDescent="0.25">
      <c r="D7597" s="100"/>
      <c r="G7597" s="19" t="str">
        <f>IFERROR(VLOOKUP($D7597,LISTA!$A$2:$J$9990,8,0),"")</f>
        <v/>
      </c>
      <c r="H7597" s="40" t="str">
        <f t="shared" si="141"/>
        <v/>
      </c>
    </row>
    <row r="7598" spans="4:8" x14ac:dyDescent="0.25">
      <c r="D7598" s="100"/>
      <c r="G7598" s="19" t="str">
        <f>IFERROR(VLOOKUP($D7598,LISTA!$A$2:$J$9990,8,0),"")</f>
        <v/>
      </c>
      <c r="H7598" s="40" t="str">
        <f t="shared" si="141"/>
        <v/>
      </c>
    </row>
    <row r="7599" spans="4:8" x14ac:dyDescent="0.25">
      <c r="D7599" s="100"/>
      <c r="G7599" s="19" t="str">
        <f>IFERROR(VLOOKUP($D7599,LISTA!$A$2:$J$9990,8,0),"")</f>
        <v/>
      </c>
      <c r="H7599" s="40" t="str">
        <f t="shared" si="141"/>
        <v/>
      </c>
    </row>
    <row r="7600" spans="4:8" x14ac:dyDescent="0.25">
      <c r="D7600" s="100"/>
      <c r="G7600" s="19" t="str">
        <f>IFERROR(VLOOKUP($D7600,LISTA!$A$2:$J$9990,8,0),"")</f>
        <v/>
      </c>
      <c r="H7600" s="40" t="str">
        <f t="shared" si="141"/>
        <v/>
      </c>
    </row>
    <row r="7601" spans="4:8" x14ac:dyDescent="0.25">
      <c r="D7601" s="100"/>
      <c r="G7601" s="19" t="str">
        <f>IFERROR(VLOOKUP($D7601,LISTA!$A$2:$J$9990,8,0),"")</f>
        <v/>
      </c>
      <c r="H7601" s="40" t="str">
        <f t="shared" si="141"/>
        <v/>
      </c>
    </row>
    <row r="7602" spans="4:8" x14ac:dyDescent="0.25">
      <c r="D7602" s="100"/>
      <c r="G7602" s="19" t="str">
        <f>IFERROR(VLOOKUP($D7602,LISTA!$A$2:$J$9990,8,0),"")</f>
        <v/>
      </c>
      <c r="H7602" s="40" t="str">
        <f t="shared" si="141"/>
        <v/>
      </c>
    </row>
    <row r="7603" spans="4:8" x14ac:dyDescent="0.25">
      <c r="D7603" s="100"/>
      <c r="G7603" s="19" t="str">
        <f>IFERROR(VLOOKUP($D7603,LISTA!$A$2:$J$9990,8,0),"")</f>
        <v/>
      </c>
      <c r="H7603" s="40" t="str">
        <f t="shared" si="141"/>
        <v/>
      </c>
    </row>
    <row r="7604" spans="4:8" x14ac:dyDescent="0.25">
      <c r="D7604" s="100"/>
      <c r="G7604" s="19" t="str">
        <f>IFERROR(VLOOKUP($D7604,LISTA!$A$2:$J$9990,8,0),"")</f>
        <v/>
      </c>
      <c r="H7604" s="40" t="str">
        <f t="shared" si="141"/>
        <v/>
      </c>
    </row>
    <row r="7605" spans="4:8" x14ac:dyDescent="0.25">
      <c r="D7605" s="100"/>
      <c r="G7605" s="19" t="str">
        <f>IFERROR(VLOOKUP($D7605,LISTA!$A$2:$J$9990,8,0),"")</f>
        <v/>
      </c>
      <c r="H7605" s="40" t="str">
        <f t="shared" si="141"/>
        <v/>
      </c>
    </row>
    <row r="7606" spans="4:8" x14ac:dyDescent="0.25">
      <c r="D7606" s="100"/>
      <c r="G7606" s="19" t="str">
        <f>IFERROR(VLOOKUP($D7606,LISTA!$A$2:$J$9990,8,0),"")</f>
        <v/>
      </c>
      <c r="H7606" s="40" t="str">
        <f t="shared" si="141"/>
        <v/>
      </c>
    </row>
    <row r="7607" spans="4:8" x14ac:dyDescent="0.25">
      <c r="D7607" s="100"/>
      <c r="G7607" s="19" t="str">
        <f>IFERROR(VLOOKUP($D7607,LISTA!$A$2:$J$9990,8,0),"")</f>
        <v/>
      </c>
      <c r="H7607" s="40" t="str">
        <f t="shared" si="141"/>
        <v/>
      </c>
    </row>
    <row r="7608" spans="4:8" x14ac:dyDescent="0.25">
      <c r="D7608" s="100"/>
      <c r="G7608" s="19" t="str">
        <f>IFERROR(VLOOKUP($D7608,LISTA!$A$2:$J$9990,8,0),"")</f>
        <v/>
      </c>
      <c r="H7608" s="40" t="str">
        <f t="shared" si="141"/>
        <v/>
      </c>
    </row>
    <row r="7609" spans="4:8" x14ac:dyDescent="0.25">
      <c r="D7609" s="100"/>
      <c r="G7609" s="19" t="str">
        <f>IFERROR(VLOOKUP($D7609,LISTA!$A$2:$J$9990,8,0),"")</f>
        <v/>
      </c>
      <c r="H7609" s="40" t="str">
        <f t="shared" si="141"/>
        <v/>
      </c>
    </row>
    <row r="7610" spans="4:8" x14ac:dyDescent="0.25">
      <c r="D7610" s="100"/>
      <c r="G7610" s="19" t="str">
        <f>IFERROR(VLOOKUP($D7610,LISTA!$A$2:$J$9990,8,0),"")</f>
        <v/>
      </c>
      <c r="H7610" s="40" t="str">
        <f t="shared" si="141"/>
        <v/>
      </c>
    </row>
    <row r="7611" spans="4:8" x14ac:dyDescent="0.25">
      <c r="D7611" s="100"/>
      <c r="G7611" s="19" t="str">
        <f>IFERROR(VLOOKUP($D7611,LISTA!$A$2:$J$9990,8,0),"")</f>
        <v/>
      </c>
      <c r="H7611" s="40" t="str">
        <f t="shared" si="141"/>
        <v/>
      </c>
    </row>
    <row r="7612" spans="4:8" x14ac:dyDescent="0.25">
      <c r="D7612" s="100"/>
      <c r="G7612" s="19" t="str">
        <f>IFERROR(VLOOKUP($D7612,LISTA!$A$2:$J$9990,8,0),"")</f>
        <v/>
      </c>
      <c r="H7612" s="40" t="str">
        <f t="shared" si="141"/>
        <v/>
      </c>
    </row>
    <row r="7613" spans="4:8" x14ac:dyDescent="0.25">
      <c r="D7613" s="100"/>
      <c r="G7613" s="19" t="str">
        <f>IFERROR(VLOOKUP($D7613,LISTA!$A$2:$J$9990,8,0),"")</f>
        <v/>
      </c>
      <c r="H7613" s="40" t="str">
        <f t="shared" si="141"/>
        <v/>
      </c>
    </row>
    <row r="7614" spans="4:8" x14ac:dyDescent="0.25">
      <c r="D7614" s="100"/>
      <c r="G7614" s="19" t="str">
        <f>IFERROR(VLOOKUP($D7614,LISTA!$A$2:$J$9990,8,0),"")</f>
        <v/>
      </c>
      <c r="H7614" s="40" t="str">
        <f t="shared" si="141"/>
        <v/>
      </c>
    </row>
    <row r="7615" spans="4:8" x14ac:dyDescent="0.25">
      <c r="D7615" s="100"/>
      <c r="G7615" s="19" t="str">
        <f>IFERROR(VLOOKUP($D7615,LISTA!$A$2:$J$9990,8,0),"")</f>
        <v/>
      </c>
      <c r="H7615" s="40" t="str">
        <f t="shared" si="141"/>
        <v/>
      </c>
    </row>
    <row r="7616" spans="4:8" x14ac:dyDescent="0.25">
      <c r="D7616" s="100"/>
      <c r="G7616" s="19" t="str">
        <f>IFERROR(VLOOKUP($D7616,LISTA!$A$2:$J$9990,8,0),"")</f>
        <v/>
      </c>
      <c r="H7616" s="40" t="str">
        <f t="shared" si="141"/>
        <v/>
      </c>
    </row>
    <row r="7617" spans="4:8" x14ac:dyDescent="0.25">
      <c r="D7617" s="100"/>
      <c r="G7617" s="19" t="str">
        <f>IFERROR(VLOOKUP($D7617,LISTA!$A$2:$J$9990,8,0),"")</f>
        <v/>
      </c>
      <c r="H7617" s="40" t="str">
        <f t="shared" si="141"/>
        <v/>
      </c>
    </row>
    <row r="7618" spans="4:8" x14ac:dyDescent="0.25">
      <c r="D7618" s="100"/>
      <c r="G7618" s="19" t="str">
        <f>IFERROR(VLOOKUP($D7618,LISTA!$A$2:$J$9990,8,0),"")</f>
        <v/>
      </c>
      <c r="H7618" s="40" t="str">
        <f t="shared" si="141"/>
        <v/>
      </c>
    </row>
    <row r="7619" spans="4:8" x14ac:dyDescent="0.25">
      <c r="D7619" s="100"/>
      <c r="G7619" s="19" t="str">
        <f>IFERROR(VLOOKUP($D7619,LISTA!$A$2:$J$9990,8,0),"")</f>
        <v/>
      </c>
      <c r="H7619" s="40" t="str">
        <f t="shared" si="141"/>
        <v/>
      </c>
    </row>
    <row r="7620" spans="4:8" x14ac:dyDescent="0.25">
      <c r="D7620" s="100"/>
      <c r="G7620" s="19" t="str">
        <f>IFERROR(VLOOKUP($D7620,LISTA!$A$2:$J$9990,8,0),"")</f>
        <v/>
      </c>
      <c r="H7620" s="40" t="str">
        <f t="shared" si="141"/>
        <v/>
      </c>
    </row>
    <row r="7621" spans="4:8" x14ac:dyDescent="0.25">
      <c r="D7621" s="100"/>
      <c r="G7621" s="19" t="str">
        <f>IFERROR(VLOOKUP($D7621,LISTA!$A$2:$J$9990,8,0),"")</f>
        <v/>
      </c>
      <c r="H7621" s="40" t="str">
        <f t="shared" ref="H7621:H7684" si="142">IF(OR(G7621=$K$10,G7621=$K$11,G7621=$K$14,G7621=$K$15,G7621=$K$16,G7621=$K$17,G7621=$K$18,G7621=$K$19,G7621=$K$20,G7621=$K$21,G7621=$K$22,G7621=$K$23,G7621=$K$24,G7621=$K$25,G7621=$K$26,G7621=$K$27,G7621=$K$28),$K$9,IF(OR(G7621=$K$32,G7621=$K$33),$K$31,IF(OR(G7621=$K$38),$K$37,"")))</f>
        <v/>
      </c>
    </row>
    <row r="7622" spans="4:8" x14ac:dyDescent="0.25">
      <c r="D7622" s="100"/>
      <c r="G7622" s="19" t="str">
        <f>IFERROR(VLOOKUP($D7622,LISTA!$A$2:$J$9990,8,0),"")</f>
        <v/>
      </c>
      <c r="H7622" s="40" t="str">
        <f t="shared" si="142"/>
        <v/>
      </c>
    </row>
    <row r="7623" spans="4:8" x14ac:dyDescent="0.25">
      <c r="D7623" s="100"/>
      <c r="G7623" s="19" t="str">
        <f>IFERROR(VLOOKUP($D7623,LISTA!$A$2:$J$9990,8,0),"")</f>
        <v/>
      </c>
      <c r="H7623" s="40" t="str">
        <f t="shared" si="142"/>
        <v/>
      </c>
    </row>
    <row r="7624" spans="4:8" x14ac:dyDescent="0.25">
      <c r="D7624" s="100"/>
      <c r="G7624" s="19" t="str">
        <f>IFERROR(VLOOKUP($D7624,LISTA!$A$2:$J$9990,8,0),"")</f>
        <v/>
      </c>
      <c r="H7624" s="40" t="str">
        <f t="shared" si="142"/>
        <v/>
      </c>
    </row>
    <row r="7625" spans="4:8" x14ac:dyDescent="0.25">
      <c r="D7625" s="100"/>
      <c r="G7625" s="19" t="str">
        <f>IFERROR(VLOOKUP($D7625,LISTA!$A$2:$J$9990,8,0),"")</f>
        <v/>
      </c>
      <c r="H7625" s="40" t="str">
        <f t="shared" si="142"/>
        <v/>
      </c>
    </row>
    <row r="7626" spans="4:8" x14ac:dyDescent="0.25">
      <c r="D7626" s="100"/>
      <c r="G7626" s="19" t="str">
        <f>IFERROR(VLOOKUP($D7626,LISTA!$A$2:$J$9990,8,0),"")</f>
        <v/>
      </c>
      <c r="H7626" s="40" t="str">
        <f t="shared" si="142"/>
        <v/>
      </c>
    </row>
    <row r="7627" spans="4:8" x14ac:dyDescent="0.25">
      <c r="D7627" s="100"/>
      <c r="G7627" s="19" t="str">
        <f>IFERROR(VLOOKUP($D7627,LISTA!$A$2:$J$9990,8,0),"")</f>
        <v/>
      </c>
      <c r="H7627" s="40" t="str">
        <f t="shared" si="142"/>
        <v/>
      </c>
    </row>
    <row r="7628" spans="4:8" x14ac:dyDescent="0.25">
      <c r="D7628" s="100"/>
      <c r="G7628" s="19" t="str">
        <f>IFERROR(VLOOKUP($D7628,LISTA!$A$2:$J$9990,8,0),"")</f>
        <v/>
      </c>
      <c r="H7628" s="40" t="str">
        <f t="shared" si="142"/>
        <v/>
      </c>
    </row>
    <row r="7629" spans="4:8" x14ac:dyDescent="0.25">
      <c r="D7629" s="100"/>
      <c r="G7629" s="19" t="str">
        <f>IFERROR(VLOOKUP($D7629,LISTA!$A$2:$J$9990,8,0),"")</f>
        <v/>
      </c>
      <c r="H7629" s="40" t="str">
        <f t="shared" si="142"/>
        <v/>
      </c>
    </row>
    <row r="7630" spans="4:8" x14ac:dyDescent="0.25">
      <c r="D7630" s="100"/>
      <c r="G7630" s="19" t="str">
        <f>IFERROR(VLOOKUP($D7630,LISTA!$A$2:$J$9990,8,0),"")</f>
        <v/>
      </c>
      <c r="H7630" s="40" t="str">
        <f t="shared" si="142"/>
        <v/>
      </c>
    </row>
    <row r="7631" spans="4:8" x14ac:dyDescent="0.25">
      <c r="D7631" s="100"/>
      <c r="G7631" s="19" t="str">
        <f>IFERROR(VLOOKUP($D7631,LISTA!$A$2:$J$9990,8,0),"")</f>
        <v/>
      </c>
      <c r="H7631" s="40" t="str">
        <f t="shared" si="142"/>
        <v/>
      </c>
    </row>
    <row r="7632" spans="4:8" x14ac:dyDescent="0.25">
      <c r="D7632" s="100"/>
      <c r="G7632" s="19" t="str">
        <f>IFERROR(VLOOKUP($D7632,LISTA!$A$2:$J$9990,8,0),"")</f>
        <v/>
      </c>
      <c r="H7632" s="40" t="str">
        <f t="shared" si="142"/>
        <v/>
      </c>
    </row>
    <row r="7633" spans="4:8" x14ac:dyDescent="0.25">
      <c r="D7633" s="100"/>
      <c r="G7633" s="19" t="str">
        <f>IFERROR(VLOOKUP($D7633,LISTA!$A$2:$J$9990,8,0),"")</f>
        <v/>
      </c>
      <c r="H7633" s="40" t="str">
        <f t="shared" si="142"/>
        <v/>
      </c>
    </row>
    <row r="7634" spans="4:8" x14ac:dyDescent="0.25">
      <c r="D7634" s="100"/>
      <c r="G7634" s="19" t="str">
        <f>IFERROR(VLOOKUP($D7634,LISTA!$A$2:$J$9990,8,0),"")</f>
        <v/>
      </c>
      <c r="H7634" s="40" t="str">
        <f t="shared" si="142"/>
        <v/>
      </c>
    </row>
    <row r="7635" spans="4:8" x14ac:dyDescent="0.25">
      <c r="D7635" s="100"/>
      <c r="G7635" s="19" t="str">
        <f>IFERROR(VLOOKUP($D7635,LISTA!$A$2:$J$9990,8,0),"")</f>
        <v/>
      </c>
      <c r="H7635" s="40" t="str">
        <f t="shared" si="142"/>
        <v/>
      </c>
    </row>
    <row r="7636" spans="4:8" x14ac:dyDescent="0.25">
      <c r="D7636" s="100"/>
      <c r="G7636" s="19" t="str">
        <f>IFERROR(VLOOKUP($D7636,LISTA!$A$2:$J$9990,8,0),"")</f>
        <v/>
      </c>
      <c r="H7636" s="40" t="str">
        <f t="shared" si="142"/>
        <v/>
      </c>
    </row>
    <row r="7637" spans="4:8" x14ac:dyDescent="0.25">
      <c r="D7637" s="100"/>
      <c r="G7637" s="19" t="str">
        <f>IFERROR(VLOOKUP($D7637,LISTA!$A$2:$J$9990,8,0),"")</f>
        <v/>
      </c>
      <c r="H7637" s="40" t="str">
        <f t="shared" si="142"/>
        <v/>
      </c>
    </row>
    <row r="7638" spans="4:8" x14ac:dyDescent="0.25">
      <c r="D7638" s="100"/>
      <c r="G7638" s="19" t="str">
        <f>IFERROR(VLOOKUP($D7638,LISTA!$A$2:$J$9990,8,0),"")</f>
        <v/>
      </c>
      <c r="H7638" s="40" t="str">
        <f t="shared" si="142"/>
        <v/>
      </c>
    </row>
    <row r="7639" spans="4:8" x14ac:dyDescent="0.25">
      <c r="D7639" s="100"/>
      <c r="G7639" s="19" t="str">
        <f>IFERROR(VLOOKUP($D7639,LISTA!$A$2:$J$9990,8,0),"")</f>
        <v/>
      </c>
      <c r="H7639" s="40" t="str">
        <f t="shared" si="142"/>
        <v/>
      </c>
    </row>
    <row r="7640" spans="4:8" x14ac:dyDescent="0.25">
      <c r="D7640" s="100"/>
      <c r="G7640" s="19" t="str">
        <f>IFERROR(VLOOKUP($D7640,LISTA!$A$2:$J$9990,8,0),"")</f>
        <v/>
      </c>
      <c r="H7640" s="40" t="str">
        <f t="shared" si="142"/>
        <v/>
      </c>
    </row>
    <row r="7641" spans="4:8" x14ac:dyDescent="0.25">
      <c r="D7641" s="100"/>
      <c r="G7641" s="19" t="str">
        <f>IFERROR(VLOOKUP($D7641,LISTA!$A$2:$J$9990,8,0),"")</f>
        <v/>
      </c>
      <c r="H7641" s="40" t="str">
        <f t="shared" si="142"/>
        <v/>
      </c>
    </row>
    <row r="7642" spans="4:8" x14ac:dyDescent="0.25">
      <c r="D7642" s="100"/>
      <c r="G7642" s="19" t="str">
        <f>IFERROR(VLOOKUP($D7642,LISTA!$A$2:$J$9990,8,0),"")</f>
        <v/>
      </c>
      <c r="H7642" s="40" t="str">
        <f t="shared" si="142"/>
        <v/>
      </c>
    </row>
    <row r="7643" spans="4:8" x14ac:dyDescent="0.25">
      <c r="D7643" s="100"/>
      <c r="G7643" s="19" t="str">
        <f>IFERROR(VLOOKUP($D7643,LISTA!$A$2:$J$9990,8,0),"")</f>
        <v/>
      </c>
      <c r="H7643" s="40" t="str">
        <f t="shared" si="142"/>
        <v/>
      </c>
    </row>
    <row r="7644" spans="4:8" x14ac:dyDescent="0.25">
      <c r="D7644" s="100"/>
      <c r="G7644" s="19" t="str">
        <f>IFERROR(VLOOKUP($D7644,LISTA!$A$2:$J$9990,8,0),"")</f>
        <v/>
      </c>
      <c r="H7644" s="40" t="str">
        <f t="shared" si="142"/>
        <v/>
      </c>
    </row>
    <row r="7645" spans="4:8" x14ac:dyDescent="0.25">
      <c r="D7645" s="100"/>
      <c r="G7645" s="19" t="str">
        <f>IFERROR(VLOOKUP($D7645,LISTA!$A$2:$J$9990,8,0),"")</f>
        <v/>
      </c>
      <c r="H7645" s="40" t="str">
        <f t="shared" si="142"/>
        <v/>
      </c>
    </row>
    <row r="7646" spans="4:8" x14ac:dyDescent="0.25">
      <c r="D7646" s="100"/>
      <c r="G7646" s="19" t="str">
        <f>IFERROR(VLOOKUP($D7646,LISTA!$A$2:$J$9990,8,0),"")</f>
        <v/>
      </c>
      <c r="H7646" s="40" t="str">
        <f t="shared" si="142"/>
        <v/>
      </c>
    </row>
    <row r="7647" spans="4:8" x14ac:dyDescent="0.25">
      <c r="D7647" s="100"/>
      <c r="G7647" s="19" t="str">
        <f>IFERROR(VLOOKUP($D7647,LISTA!$A$2:$J$9990,8,0),"")</f>
        <v/>
      </c>
      <c r="H7647" s="40" t="str">
        <f t="shared" si="142"/>
        <v/>
      </c>
    </row>
    <row r="7648" spans="4:8" x14ac:dyDescent="0.25">
      <c r="D7648" s="100"/>
      <c r="G7648" s="19" t="str">
        <f>IFERROR(VLOOKUP($D7648,LISTA!$A$2:$J$9990,8,0),"")</f>
        <v/>
      </c>
      <c r="H7648" s="40" t="str">
        <f t="shared" si="142"/>
        <v/>
      </c>
    </row>
    <row r="7649" spans="4:8" x14ac:dyDescent="0.25">
      <c r="D7649" s="100"/>
      <c r="G7649" s="19" t="str">
        <f>IFERROR(VLOOKUP($D7649,LISTA!$A$2:$J$9990,8,0),"")</f>
        <v/>
      </c>
      <c r="H7649" s="40" t="str">
        <f t="shared" si="142"/>
        <v/>
      </c>
    </row>
    <row r="7650" spans="4:8" x14ac:dyDescent="0.25">
      <c r="D7650" s="100"/>
      <c r="G7650" s="19" t="str">
        <f>IFERROR(VLOOKUP($D7650,LISTA!$A$2:$J$9990,8,0),"")</f>
        <v/>
      </c>
      <c r="H7650" s="40" t="str">
        <f t="shared" si="142"/>
        <v/>
      </c>
    </row>
    <row r="7651" spans="4:8" x14ac:dyDescent="0.25">
      <c r="D7651" s="100"/>
      <c r="G7651" s="19" t="str">
        <f>IFERROR(VLOOKUP($D7651,LISTA!$A$2:$J$9990,8,0),"")</f>
        <v/>
      </c>
      <c r="H7651" s="40" t="str">
        <f t="shared" si="142"/>
        <v/>
      </c>
    </row>
    <row r="7652" spans="4:8" x14ac:dyDescent="0.25">
      <c r="D7652" s="100"/>
      <c r="G7652" s="19" t="str">
        <f>IFERROR(VLOOKUP($D7652,LISTA!$A$2:$J$9990,8,0),"")</f>
        <v/>
      </c>
      <c r="H7652" s="40" t="str">
        <f t="shared" si="142"/>
        <v/>
      </c>
    </row>
    <row r="7653" spans="4:8" x14ac:dyDescent="0.25">
      <c r="D7653" s="100"/>
      <c r="G7653" s="19" t="str">
        <f>IFERROR(VLOOKUP($D7653,LISTA!$A$2:$J$9990,8,0),"")</f>
        <v/>
      </c>
      <c r="H7653" s="40" t="str">
        <f t="shared" si="142"/>
        <v/>
      </c>
    </row>
    <row r="7654" spans="4:8" x14ac:dyDescent="0.25">
      <c r="D7654" s="100"/>
      <c r="G7654" s="19" t="str">
        <f>IFERROR(VLOOKUP($D7654,LISTA!$A$2:$J$9990,8,0),"")</f>
        <v/>
      </c>
      <c r="H7654" s="40" t="str">
        <f t="shared" si="142"/>
        <v/>
      </c>
    </row>
    <row r="7655" spans="4:8" x14ac:dyDescent="0.25">
      <c r="D7655" s="100"/>
      <c r="G7655" s="19" t="str">
        <f>IFERROR(VLOOKUP($D7655,LISTA!$A$2:$J$9990,8,0),"")</f>
        <v/>
      </c>
      <c r="H7655" s="40" t="str">
        <f t="shared" si="142"/>
        <v/>
      </c>
    </row>
    <row r="7656" spans="4:8" x14ac:dyDescent="0.25">
      <c r="D7656" s="100"/>
      <c r="G7656" s="19" t="str">
        <f>IFERROR(VLOOKUP($D7656,LISTA!$A$2:$J$9990,8,0),"")</f>
        <v/>
      </c>
      <c r="H7656" s="40" t="str">
        <f t="shared" si="142"/>
        <v/>
      </c>
    </row>
    <row r="7657" spans="4:8" x14ac:dyDescent="0.25">
      <c r="D7657" s="100"/>
      <c r="G7657" s="19" t="str">
        <f>IFERROR(VLOOKUP($D7657,LISTA!$A$2:$J$9990,8,0),"")</f>
        <v/>
      </c>
      <c r="H7657" s="40" t="str">
        <f t="shared" si="142"/>
        <v/>
      </c>
    </row>
    <row r="7658" spans="4:8" x14ac:dyDescent="0.25">
      <c r="D7658" s="100"/>
      <c r="G7658" s="19" t="str">
        <f>IFERROR(VLOOKUP($D7658,LISTA!$A$2:$J$9990,8,0),"")</f>
        <v/>
      </c>
      <c r="H7658" s="40" t="str">
        <f t="shared" si="142"/>
        <v/>
      </c>
    </row>
    <row r="7659" spans="4:8" x14ac:dyDescent="0.25">
      <c r="D7659" s="100"/>
      <c r="G7659" s="19" t="str">
        <f>IFERROR(VLOOKUP($D7659,LISTA!$A$2:$J$9990,8,0),"")</f>
        <v/>
      </c>
      <c r="H7659" s="40" t="str">
        <f t="shared" si="142"/>
        <v/>
      </c>
    </row>
    <row r="7660" spans="4:8" x14ac:dyDescent="0.25">
      <c r="D7660" s="100"/>
      <c r="G7660" s="19" t="str">
        <f>IFERROR(VLOOKUP($D7660,LISTA!$A$2:$J$9990,8,0),"")</f>
        <v/>
      </c>
      <c r="H7660" s="40" t="str">
        <f t="shared" si="142"/>
        <v/>
      </c>
    </row>
    <row r="7661" spans="4:8" x14ac:dyDescent="0.25">
      <c r="D7661" s="100"/>
      <c r="G7661" s="19" t="str">
        <f>IFERROR(VLOOKUP($D7661,LISTA!$A$2:$J$9990,8,0),"")</f>
        <v/>
      </c>
      <c r="H7661" s="40" t="str">
        <f t="shared" si="142"/>
        <v/>
      </c>
    </row>
    <row r="7662" spans="4:8" x14ac:dyDescent="0.25">
      <c r="D7662" s="100"/>
      <c r="G7662" s="19" t="str">
        <f>IFERROR(VLOOKUP($D7662,LISTA!$A$2:$J$9990,8,0),"")</f>
        <v/>
      </c>
      <c r="H7662" s="40" t="str">
        <f t="shared" si="142"/>
        <v/>
      </c>
    </row>
    <row r="7663" spans="4:8" x14ac:dyDescent="0.25">
      <c r="D7663" s="100"/>
      <c r="G7663" s="19" t="str">
        <f>IFERROR(VLOOKUP($D7663,LISTA!$A$2:$J$9990,8,0),"")</f>
        <v/>
      </c>
      <c r="H7663" s="40" t="str">
        <f t="shared" si="142"/>
        <v/>
      </c>
    </row>
    <row r="7664" spans="4:8" x14ac:dyDescent="0.25">
      <c r="D7664" s="100"/>
      <c r="G7664" s="19" t="str">
        <f>IFERROR(VLOOKUP($D7664,LISTA!$A$2:$J$9990,8,0),"")</f>
        <v/>
      </c>
      <c r="H7664" s="40" t="str">
        <f t="shared" si="142"/>
        <v/>
      </c>
    </row>
    <row r="7665" spans="4:8" x14ac:dyDescent="0.25">
      <c r="D7665" s="100"/>
      <c r="G7665" s="19" t="str">
        <f>IFERROR(VLOOKUP($D7665,LISTA!$A$2:$J$9990,8,0),"")</f>
        <v/>
      </c>
      <c r="H7665" s="40" t="str">
        <f t="shared" si="142"/>
        <v/>
      </c>
    </row>
    <row r="7666" spans="4:8" x14ac:dyDescent="0.25">
      <c r="D7666" s="100"/>
      <c r="G7666" s="19" t="str">
        <f>IFERROR(VLOOKUP($D7666,LISTA!$A$2:$J$9990,8,0),"")</f>
        <v/>
      </c>
      <c r="H7666" s="40" t="str">
        <f t="shared" si="142"/>
        <v/>
      </c>
    </row>
    <row r="7667" spans="4:8" x14ac:dyDescent="0.25">
      <c r="D7667" s="100"/>
      <c r="G7667" s="19" t="str">
        <f>IFERROR(VLOOKUP($D7667,LISTA!$A$2:$J$9990,8,0),"")</f>
        <v/>
      </c>
      <c r="H7667" s="40" t="str">
        <f t="shared" si="142"/>
        <v/>
      </c>
    </row>
    <row r="7668" spans="4:8" x14ac:dyDescent="0.25">
      <c r="D7668" s="100"/>
      <c r="G7668" s="19" t="str">
        <f>IFERROR(VLOOKUP($D7668,LISTA!$A$2:$J$9990,8,0),"")</f>
        <v/>
      </c>
      <c r="H7668" s="40" t="str">
        <f t="shared" si="142"/>
        <v/>
      </c>
    </row>
    <row r="7669" spans="4:8" x14ac:dyDescent="0.25">
      <c r="D7669" s="100"/>
      <c r="G7669" s="19" t="str">
        <f>IFERROR(VLOOKUP($D7669,LISTA!$A$2:$J$9990,8,0),"")</f>
        <v/>
      </c>
      <c r="H7669" s="40" t="str">
        <f t="shared" si="142"/>
        <v/>
      </c>
    </row>
    <row r="7670" spans="4:8" x14ac:dyDescent="0.25">
      <c r="D7670" s="100"/>
      <c r="G7670" s="19" t="str">
        <f>IFERROR(VLOOKUP($D7670,LISTA!$A$2:$J$9990,8,0),"")</f>
        <v/>
      </c>
      <c r="H7670" s="40" t="str">
        <f t="shared" si="142"/>
        <v/>
      </c>
    </row>
    <row r="7671" spans="4:8" x14ac:dyDescent="0.25">
      <c r="D7671" s="100"/>
      <c r="G7671" s="19" t="str">
        <f>IFERROR(VLOOKUP($D7671,LISTA!$A$2:$J$9990,8,0),"")</f>
        <v/>
      </c>
      <c r="H7671" s="40" t="str">
        <f t="shared" si="142"/>
        <v/>
      </c>
    </row>
    <row r="7672" spans="4:8" x14ac:dyDescent="0.25">
      <c r="D7672" s="100"/>
      <c r="G7672" s="19" t="str">
        <f>IFERROR(VLOOKUP($D7672,LISTA!$A$2:$J$9990,8,0),"")</f>
        <v/>
      </c>
      <c r="H7672" s="40" t="str">
        <f t="shared" si="142"/>
        <v/>
      </c>
    </row>
    <row r="7673" spans="4:8" x14ac:dyDescent="0.25">
      <c r="D7673" s="100"/>
      <c r="G7673" s="19" t="str">
        <f>IFERROR(VLOOKUP($D7673,LISTA!$A$2:$J$9990,8,0),"")</f>
        <v/>
      </c>
      <c r="H7673" s="40" t="str">
        <f t="shared" si="142"/>
        <v/>
      </c>
    </row>
    <row r="7674" spans="4:8" x14ac:dyDescent="0.25">
      <c r="D7674" s="100"/>
      <c r="G7674" s="19" t="str">
        <f>IFERROR(VLOOKUP($D7674,LISTA!$A$2:$J$9990,8,0),"")</f>
        <v/>
      </c>
      <c r="H7674" s="40" t="str">
        <f t="shared" si="142"/>
        <v/>
      </c>
    </row>
    <row r="7675" spans="4:8" x14ac:dyDescent="0.25">
      <c r="D7675" s="100"/>
      <c r="G7675" s="19" t="str">
        <f>IFERROR(VLOOKUP($D7675,LISTA!$A$2:$J$9990,8,0),"")</f>
        <v/>
      </c>
      <c r="H7675" s="40" t="str">
        <f t="shared" si="142"/>
        <v/>
      </c>
    </row>
    <row r="7676" spans="4:8" x14ac:dyDescent="0.25">
      <c r="D7676" s="100"/>
      <c r="G7676" s="19" t="str">
        <f>IFERROR(VLOOKUP($D7676,LISTA!$A$2:$J$9990,8,0),"")</f>
        <v/>
      </c>
      <c r="H7676" s="40" t="str">
        <f t="shared" si="142"/>
        <v/>
      </c>
    </row>
    <row r="7677" spans="4:8" x14ac:dyDescent="0.25">
      <c r="D7677" s="100"/>
      <c r="G7677" s="19" t="str">
        <f>IFERROR(VLOOKUP($D7677,LISTA!$A$2:$J$9990,8,0),"")</f>
        <v/>
      </c>
      <c r="H7677" s="40" t="str">
        <f t="shared" si="142"/>
        <v/>
      </c>
    </row>
    <row r="7678" spans="4:8" x14ac:dyDescent="0.25">
      <c r="D7678" s="100"/>
      <c r="G7678" s="19" t="str">
        <f>IFERROR(VLOOKUP($D7678,LISTA!$A$2:$J$9990,8,0),"")</f>
        <v/>
      </c>
      <c r="H7678" s="40" t="str">
        <f t="shared" si="142"/>
        <v/>
      </c>
    </row>
    <row r="7679" spans="4:8" x14ac:dyDescent="0.25">
      <c r="D7679" s="100"/>
      <c r="G7679" s="19" t="str">
        <f>IFERROR(VLOOKUP($D7679,LISTA!$A$2:$J$9990,8,0),"")</f>
        <v/>
      </c>
      <c r="H7679" s="40" t="str">
        <f t="shared" si="142"/>
        <v/>
      </c>
    </row>
    <row r="7680" spans="4:8" x14ac:dyDescent="0.25">
      <c r="D7680" s="100"/>
      <c r="G7680" s="19" t="str">
        <f>IFERROR(VLOOKUP($D7680,LISTA!$A$2:$J$9990,8,0),"")</f>
        <v/>
      </c>
      <c r="H7680" s="40" t="str">
        <f t="shared" si="142"/>
        <v/>
      </c>
    </row>
    <row r="7681" spans="4:8" x14ac:dyDescent="0.25">
      <c r="D7681" s="100"/>
      <c r="G7681" s="19" t="str">
        <f>IFERROR(VLOOKUP($D7681,LISTA!$A$2:$J$9990,8,0),"")</f>
        <v/>
      </c>
      <c r="H7681" s="40" t="str">
        <f t="shared" si="142"/>
        <v/>
      </c>
    </row>
    <row r="7682" spans="4:8" x14ac:dyDescent="0.25">
      <c r="D7682" s="100"/>
      <c r="G7682" s="19" t="str">
        <f>IFERROR(VLOOKUP($D7682,LISTA!$A$2:$J$9990,8,0),"")</f>
        <v/>
      </c>
      <c r="H7682" s="40" t="str">
        <f t="shared" si="142"/>
        <v/>
      </c>
    </row>
    <row r="7683" spans="4:8" x14ac:dyDescent="0.25">
      <c r="D7683" s="100"/>
      <c r="G7683" s="19" t="str">
        <f>IFERROR(VLOOKUP($D7683,LISTA!$A$2:$J$9990,8,0),"")</f>
        <v/>
      </c>
      <c r="H7683" s="40" t="str">
        <f t="shared" si="142"/>
        <v/>
      </c>
    </row>
    <row r="7684" spans="4:8" x14ac:dyDescent="0.25">
      <c r="D7684" s="100"/>
      <c r="G7684" s="19" t="str">
        <f>IFERROR(VLOOKUP($D7684,LISTA!$A$2:$J$9990,8,0),"")</f>
        <v/>
      </c>
      <c r="H7684" s="40" t="str">
        <f t="shared" si="142"/>
        <v/>
      </c>
    </row>
    <row r="7685" spans="4:8" x14ac:dyDescent="0.25">
      <c r="D7685" s="100"/>
      <c r="G7685" s="19" t="str">
        <f>IFERROR(VLOOKUP($D7685,LISTA!$A$2:$J$9990,8,0),"")</f>
        <v/>
      </c>
      <c r="H7685" s="40" t="str">
        <f t="shared" ref="H7685:H7748" si="143">IF(OR(G7685=$K$10,G7685=$K$11,G7685=$K$14,G7685=$K$15,G7685=$K$16,G7685=$K$17,G7685=$K$18,G7685=$K$19,G7685=$K$20,G7685=$K$21,G7685=$K$22,G7685=$K$23,G7685=$K$24,G7685=$K$25,G7685=$K$26,G7685=$K$27,G7685=$K$28),$K$9,IF(OR(G7685=$K$32,G7685=$K$33),$K$31,IF(OR(G7685=$K$38),$K$37,"")))</f>
        <v/>
      </c>
    </row>
    <row r="7686" spans="4:8" x14ac:dyDescent="0.25">
      <c r="D7686" s="100"/>
      <c r="G7686" s="19" t="str">
        <f>IFERROR(VLOOKUP($D7686,LISTA!$A$2:$J$9990,8,0),"")</f>
        <v/>
      </c>
      <c r="H7686" s="40" t="str">
        <f t="shared" si="143"/>
        <v/>
      </c>
    </row>
    <row r="7687" spans="4:8" x14ac:dyDescent="0.25">
      <c r="D7687" s="100"/>
      <c r="G7687" s="19" t="str">
        <f>IFERROR(VLOOKUP($D7687,LISTA!$A$2:$J$9990,8,0),"")</f>
        <v/>
      </c>
      <c r="H7687" s="40" t="str">
        <f t="shared" si="143"/>
        <v/>
      </c>
    </row>
    <row r="7688" spans="4:8" x14ac:dyDescent="0.25">
      <c r="D7688" s="100"/>
      <c r="G7688" s="19" t="str">
        <f>IFERROR(VLOOKUP($D7688,LISTA!$A$2:$J$9990,8,0),"")</f>
        <v/>
      </c>
      <c r="H7688" s="40" t="str">
        <f t="shared" si="143"/>
        <v/>
      </c>
    </row>
    <row r="7689" spans="4:8" x14ac:dyDescent="0.25">
      <c r="D7689" s="100"/>
      <c r="G7689" s="19" t="str">
        <f>IFERROR(VLOOKUP($D7689,LISTA!$A$2:$J$9990,8,0),"")</f>
        <v/>
      </c>
      <c r="H7689" s="40" t="str">
        <f t="shared" si="143"/>
        <v/>
      </c>
    </row>
    <row r="7690" spans="4:8" x14ac:dyDescent="0.25">
      <c r="D7690" s="100"/>
      <c r="G7690" s="19" t="str">
        <f>IFERROR(VLOOKUP($D7690,LISTA!$A$2:$J$9990,8,0),"")</f>
        <v/>
      </c>
      <c r="H7690" s="40" t="str">
        <f t="shared" si="143"/>
        <v/>
      </c>
    </row>
    <row r="7691" spans="4:8" x14ac:dyDescent="0.25">
      <c r="D7691" s="100"/>
      <c r="G7691" s="19" t="str">
        <f>IFERROR(VLOOKUP($D7691,LISTA!$A$2:$J$9990,8,0),"")</f>
        <v/>
      </c>
      <c r="H7691" s="40" t="str">
        <f t="shared" si="143"/>
        <v/>
      </c>
    </row>
    <row r="7692" spans="4:8" x14ac:dyDescent="0.25">
      <c r="D7692" s="100"/>
      <c r="G7692" s="19" t="str">
        <f>IFERROR(VLOOKUP($D7692,LISTA!$A$2:$J$9990,8,0),"")</f>
        <v/>
      </c>
      <c r="H7692" s="40" t="str">
        <f t="shared" si="143"/>
        <v/>
      </c>
    </row>
    <row r="7693" spans="4:8" x14ac:dyDescent="0.25">
      <c r="D7693" s="100"/>
      <c r="G7693" s="19" t="str">
        <f>IFERROR(VLOOKUP($D7693,LISTA!$A$2:$J$9990,8,0),"")</f>
        <v/>
      </c>
      <c r="H7693" s="40" t="str">
        <f t="shared" si="143"/>
        <v/>
      </c>
    </row>
    <row r="7694" spans="4:8" x14ac:dyDescent="0.25">
      <c r="D7694" s="100"/>
      <c r="G7694" s="19" t="str">
        <f>IFERROR(VLOOKUP($D7694,LISTA!$A$2:$J$9990,8,0),"")</f>
        <v/>
      </c>
      <c r="H7694" s="40" t="str">
        <f t="shared" si="143"/>
        <v/>
      </c>
    </row>
    <row r="7695" spans="4:8" x14ac:dyDescent="0.25">
      <c r="D7695" s="100"/>
      <c r="G7695" s="19" t="str">
        <f>IFERROR(VLOOKUP($D7695,LISTA!$A$2:$J$9990,8,0),"")</f>
        <v/>
      </c>
      <c r="H7695" s="40" t="str">
        <f t="shared" si="143"/>
        <v/>
      </c>
    </row>
    <row r="7696" spans="4:8" x14ac:dyDescent="0.25">
      <c r="D7696" s="100"/>
      <c r="G7696" s="19" t="str">
        <f>IFERROR(VLOOKUP($D7696,LISTA!$A$2:$J$9990,8,0),"")</f>
        <v/>
      </c>
      <c r="H7696" s="40" t="str">
        <f t="shared" si="143"/>
        <v/>
      </c>
    </row>
    <row r="7697" spans="4:8" x14ac:dyDescent="0.25">
      <c r="D7697" s="100"/>
      <c r="G7697" s="19" t="str">
        <f>IFERROR(VLOOKUP($D7697,LISTA!$A$2:$J$9990,8,0),"")</f>
        <v/>
      </c>
      <c r="H7697" s="40" t="str">
        <f t="shared" si="143"/>
        <v/>
      </c>
    </row>
    <row r="7698" spans="4:8" x14ac:dyDescent="0.25">
      <c r="D7698" s="100"/>
      <c r="G7698" s="19" t="str">
        <f>IFERROR(VLOOKUP($D7698,LISTA!$A$2:$J$9990,8,0),"")</f>
        <v/>
      </c>
      <c r="H7698" s="40" t="str">
        <f t="shared" si="143"/>
        <v/>
      </c>
    </row>
    <row r="7699" spans="4:8" x14ac:dyDescent="0.25">
      <c r="D7699" s="100"/>
      <c r="G7699" s="19" t="str">
        <f>IFERROR(VLOOKUP($D7699,LISTA!$A$2:$J$9990,8,0),"")</f>
        <v/>
      </c>
      <c r="H7699" s="40" t="str">
        <f t="shared" si="143"/>
        <v/>
      </c>
    </row>
    <row r="7700" spans="4:8" x14ac:dyDescent="0.25">
      <c r="D7700" s="100"/>
      <c r="G7700" s="19" t="str">
        <f>IFERROR(VLOOKUP($D7700,LISTA!$A$2:$J$9990,8,0),"")</f>
        <v/>
      </c>
      <c r="H7700" s="40" t="str">
        <f t="shared" si="143"/>
        <v/>
      </c>
    </row>
    <row r="7701" spans="4:8" x14ac:dyDescent="0.25">
      <c r="D7701" s="100"/>
      <c r="G7701" s="19" t="str">
        <f>IFERROR(VLOOKUP($D7701,LISTA!$A$2:$J$9990,8,0),"")</f>
        <v/>
      </c>
      <c r="H7701" s="40" t="str">
        <f t="shared" si="143"/>
        <v/>
      </c>
    </row>
    <row r="7702" spans="4:8" x14ac:dyDescent="0.25">
      <c r="D7702" s="100"/>
      <c r="G7702" s="19" t="str">
        <f>IFERROR(VLOOKUP($D7702,LISTA!$A$2:$J$9990,8,0),"")</f>
        <v/>
      </c>
      <c r="H7702" s="40" t="str">
        <f t="shared" si="143"/>
        <v/>
      </c>
    </row>
    <row r="7703" spans="4:8" x14ac:dyDescent="0.25">
      <c r="D7703" s="100"/>
      <c r="G7703" s="19" t="str">
        <f>IFERROR(VLOOKUP($D7703,LISTA!$A$2:$J$9990,8,0),"")</f>
        <v/>
      </c>
      <c r="H7703" s="40" t="str">
        <f t="shared" si="143"/>
        <v/>
      </c>
    </row>
    <row r="7704" spans="4:8" x14ac:dyDescent="0.25">
      <c r="D7704" s="100"/>
      <c r="G7704" s="19" t="str">
        <f>IFERROR(VLOOKUP($D7704,LISTA!$A$2:$J$9990,8,0),"")</f>
        <v/>
      </c>
      <c r="H7704" s="40" t="str">
        <f t="shared" si="143"/>
        <v/>
      </c>
    </row>
    <row r="7705" spans="4:8" x14ac:dyDescent="0.25">
      <c r="D7705" s="100"/>
      <c r="G7705" s="19" t="str">
        <f>IFERROR(VLOOKUP($D7705,LISTA!$A$2:$J$9990,8,0),"")</f>
        <v/>
      </c>
      <c r="H7705" s="40" t="str">
        <f t="shared" si="143"/>
        <v/>
      </c>
    </row>
    <row r="7706" spans="4:8" x14ac:dyDescent="0.25">
      <c r="D7706" s="100"/>
      <c r="G7706" s="19" t="str">
        <f>IFERROR(VLOOKUP($D7706,LISTA!$A$2:$J$9990,8,0),"")</f>
        <v/>
      </c>
      <c r="H7706" s="40" t="str">
        <f t="shared" si="143"/>
        <v/>
      </c>
    </row>
    <row r="7707" spans="4:8" x14ac:dyDescent="0.25">
      <c r="D7707" s="100"/>
      <c r="G7707" s="19" t="str">
        <f>IFERROR(VLOOKUP($D7707,LISTA!$A$2:$J$9990,8,0),"")</f>
        <v/>
      </c>
      <c r="H7707" s="40" t="str">
        <f t="shared" si="143"/>
        <v/>
      </c>
    </row>
    <row r="7708" spans="4:8" x14ac:dyDescent="0.25">
      <c r="D7708" s="100"/>
      <c r="G7708" s="19" t="str">
        <f>IFERROR(VLOOKUP($D7708,LISTA!$A$2:$J$9990,8,0),"")</f>
        <v/>
      </c>
      <c r="H7708" s="40" t="str">
        <f t="shared" si="143"/>
        <v/>
      </c>
    </row>
    <row r="7709" spans="4:8" x14ac:dyDescent="0.25">
      <c r="D7709" s="100"/>
      <c r="G7709" s="19" t="str">
        <f>IFERROR(VLOOKUP($D7709,LISTA!$A$2:$J$9990,8,0),"")</f>
        <v/>
      </c>
      <c r="H7709" s="40" t="str">
        <f t="shared" si="143"/>
        <v/>
      </c>
    </row>
    <row r="7710" spans="4:8" x14ac:dyDescent="0.25">
      <c r="D7710" s="100"/>
      <c r="G7710" s="19" t="str">
        <f>IFERROR(VLOOKUP($D7710,LISTA!$A$2:$J$9990,8,0),"")</f>
        <v/>
      </c>
      <c r="H7710" s="40" t="str">
        <f t="shared" si="143"/>
        <v/>
      </c>
    </row>
    <row r="7711" spans="4:8" x14ac:dyDescent="0.25">
      <c r="D7711" s="100"/>
      <c r="G7711" s="19" t="str">
        <f>IFERROR(VLOOKUP($D7711,LISTA!$A$2:$J$9990,8,0),"")</f>
        <v/>
      </c>
      <c r="H7711" s="40" t="str">
        <f t="shared" si="143"/>
        <v/>
      </c>
    </row>
    <row r="7712" spans="4:8" x14ac:dyDescent="0.25">
      <c r="D7712" s="100"/>
      <c r="G7712" s="19" t="str">
        <f>IFERROR(VLOOKUP($D7712,LISTA!$A$2:$J$9990,8,0),"")</f>
        <v/>
      </c>
      <c r="H7712" s="40" t="str">
        <f t="shared" si="143"/>
        <v/>
      </c>
    </row>
    <row r="7713" spans="4:8" x14ac:dyDescent="0.25">
      <c r="D7713" s="100"/>
      <c r="G7713" s="19" t="str">
        <f>IFERROR(VLOOKUP($D7713,LISTA!$A$2:$J$9990,8,0),"")</f>
        <v/>
      </c>
      <c r="H7713" s="40" t="str">
        <f t="shared" si="143"/>
        <v/>
      </c>
    </row>
    <row r="7714" spans="4:8" x14ac:dyDescent="0.25">
      <c r="D7714" s="100"/>
      <c r="G7714" s="19" t="str">
        <f>IFERROR(VLOOKUP($D7714,LISTA!$A$2:$J$9990,8,0),"")</f>
        <v/>
      </c>
      <c r="H7714" s="40" t="str">
        <f t="shared" si="143"/>
        <v/>
      </c>
    </row>
    <row r="7715" spans="4:8" x14ac:dyDescent="0.25">
      <c r="D7715" s="100"/>
      <c r="G7715" s="19" t="str">
        <f>IFERROR(VLOOKUP($D7715,LISTA!$A$2:$J$9990,8,0),"")</f>
        <v/>
      </c>
      <c r="H7715" s="40" t="str">
        <f t="shared" si="143"/>
        <v/>
      </c>
    </row>
    <row r="7716" spans="4:8" x14ac:dyDescent="0.25">
      <c r="D7716" s="100"/>
      <c r="G7716" s="19" t="str">
        <f>IFERROR(VLOOKUP($D7716,LISTA!$A$2:$J$9990,8,0),"")</f>
        <v/>
      </c>
      <c r="H7716" s="40" t="str">
        <f t="shared" si="143"/>
        <v/>
      </c>
    </row>
    <row r="7717" spans="4:8" x14ac:dyDescent="0.25">
      <c r="D7717" s="100"/>
      <c r="G7717" s="19" t="str">
        <f>IFERROR(VLOOKUP($D7717,LISTA!$A$2:$J$9990,8,0),"")</f>
        <v/>
      </c>
      <c r="H7717" s="40" t="str">
        <f t="shared" si="143"/>
        <v/>
      </c>
    </row>
    <row r="7718" spans="4:8" x14ac:dyDescent="0.25">
      <c r="D7718" s="100"/>
      <c r="G7718" s="19" t="str">
        <f>IFERROR(VLOOKUP($D7718,LISTA!$A$2:$J$9990,8,0),"")</f>
        <v/>
      </c>
      <c r="H7718" s="40" t="str">
        <f t="shared" si="143"/>
        <v/>
      </c>
    </row>
    <row r="7719" spans="4:8" x14ac:dyDescent="0.25">
      <c r="D7719" s="100"/>
      <c r="G7719" s="19" t="str">
        <f>IFERROR(VLOOKUP($D7719,LISTA!$A$2:$J$9990,8,0),"")</f>
        <v/>
      </c>
      <c r="H7719" s="40" t="str">
        <f t="shared" si="143"/>
        <v/>
      </c>
    </row>
    <row r="7720" spans="4:8" x14ac:dyDescent="0.25">
      <c r="D7720" s="100"/>
      <c r="G7720" s="19" t="str">
        <f>IFERROR(VLOOKUP($D7720,LISTA!$A$2:$J$9990,8,0),"")</f>
        <v/>
      </c>
      <c r="H7720" s="40" t="str">
        <f t="shared" si="143"/>
        <v/>
      </c>
    </row>
    <row r="7721" spans="4:8" x14ac:dyDescent="0.25">
      <c r="D7721" s="100"/>
      <c r="G7721" s="19" t="str">
        <f>IFERROR(VLOOKUP($D7721,LISTA!$A$2:$J$9990,8,0),"")</f>
        <v/>
      </c>
      <c r="H7721" s="40" t="str">
        <f t="shared" si="143"/>
        <v/>
      </c>
    </row>
    <row r="7722" spans="4:8" x14ac:dyDescent="0.25">
      <c r="D7722" s="100"/>
      <c r="G7722" s="19" t="str">
        <f>IFERROR(VLOOKUP($D7722,LISTA!$A$2:$J$9990,8,0),"")</f>
        <v/>
      </c>
      <c r="H7722" s="40" t="str">
        <f t="shared" si="143"/>
        <v/>
      </c>
    </row>
    <row r="7723" spans="4:8" x14ac:dyDescent="0.25">
      <c r="D7723" s="100"/>
      <c r="G7723" s="19" t="str">
        <f>IFERROR(VLOOKUP($D7723,LISTA!$A$2:$J$9990,8,0),"")</f>
        <v/>
      </c>
      <c r="H7723" s="40" t="str">
        <f t="shared" si="143"/>
        <v/>
      </c>
    </row>
    <row r="7724" spans="4:8" x14ac:dyDescent="0.25">
      <c r="D7724" s="100"/>
      <c r="G7724" s="19" t="str">
        <f>IFERROR(VLOOKUP($D7724,LISTA!$A$2:$J$9990,8,0),"")</f>
        <v/>
      </c>
      <c r="H7724" s="40" t="str">
        <f t="shared" si="143"/>
        <v/>
      </c>
    </row>
    <row r="7725" spans="4:8" x14ac:dyDescent="0.25">
      <c r="D7725" s="100"/>
      <c r="G7725" s="19" t="str">
        <f>IFERROR(VLOOKUP($D7725,LISTA!$A$2:$J$9990,8,0),"")</f>
        <v/>
      </c>
      <c r="H7725" s="40" t="str">
        <f t="shared" si="143"/>
        <v/>
      </c>
    </row>
    <row r="7726" spans="4:8" x14ac:dyDescent="0.25">
      <c r="D7726" s="100"/>
      <c r="G7726" s="19" t="str">
        <f>IFERROR(VLOOKUP($D7726,LISTA!$A$2:$J$9990,8,0),"")</f>
        <v/>
      </c>
      <c r="H7726" s="40" t="str">
        <f t="shared" si="143"/>
        <v/>
      </c>
    </row>
    <row r="7727" spans="4:8" x14ac:dyDescent="0.25">
      <c r="D7727" s="100"/>
      <c r="G7727" s="19" t="str">
        <f>IFERROR(VLOOKUP($D7727,LISTA!$A$2:$J$9990,8,0),"")</f>
        <v/>
      </c>
      <c r="H7727" s="40" t="str">
        <f t="shared" si="143"/>
        <v/>
      </c>
    </row>
    <row r="7728" spans="4:8" x14ac:dyDescent="0.25">
      <c r="D7728" s="100"/>
      <c r="G7728" s="19" t="str">
        <f>IFERROR(VLOOKUP($D7728,LISTA!$A$2:$J$9990,8,0),"")</f>
        <v/>
      </c>
      <c r="H7728" s="40" t="str">
        <f t="shared" si="143"/>
        <v/>
      </c>
    </row>
    <row r="7729" spans="4:8" x14ac:dyDescent="0.25">
      <c r="D7729" s="100"/>
      <c r="G7729" s="19" t="str">
        <f>IFERROR(VLOOKUP($D7729,LISTA!$A$2:$J$9990,8,0),"")</f>
        <v/>
      </c>
      <c r="H7729" s="40" t="str">
        <f t="shared" si="143"/>
        <v/>
      </c>
    </row>
    <row r="7730" spans="4:8" x14ac:dyDescent="0.25">
      <c r="D7730" s="100"/>
      <c r="G7730" s="19" t="str">
        <f>IFERROR(VLOOKUP($D7730,LISTA!$A$2:$J$9990,8,0),"")</f>
        <v/>
      </c>
      <c r="H7730" s="40" t="str">
        <f t="shared" si="143"/>
        <v/>
      </c>
    </row>
    <row r="7731" spans="4:8" x14ac:dyDescent="0.25">
      <c r="D7731" s="100"/>
      <c r="G7731" s="19" t="str">
        <f>IFERROR(VLOOKUP($D7731,LISTA!$A$2:$J$9990,8,0),"")</f>
        <v/>
      </c>
      <c r="H7731" s="40" t="str">
        <f t="shared" si="143"/>
        <v/>
      </c>
    </row>
    <row r="7732" spans="4:8" x14ac:dyDescent="0.25">
      <c r="D7732" s="100"/>
      <c r="G7732" s="19" t="str">
        <f>IFERROR(VLOOKUP($D7732,LISTA!$A$2:$J$9990,8,0),"")</f>
        <v/>
      </c>
      <c r="H7732" s="40" t="str">
        <f t="shared" si="143"/>
        <v/>
      </c>
    </row>
    <row r="7733" spans="4:8" x14ac:dyDescent="0.25">
      <c r="D7733" s="100"/>
      <c r="G7733" s="19" t="str">
        <f>IFERROR(VLOOKUP($D7733,LISTA!$A$2:$J$9990,8,0),"")</f>
        <v/>
      </c>
      <c r="H7733" s="40" t="str">
        <f t="shared" si="143"/>
        <v/>
      </c>
    </row>
    <row r="7734" spans="4:8" x14ac:dyDescent="0.25">
      <c r="D7734" s="100"/>
      <c r="G7734" s="19" t="str">
        <f>IFERROR(VLOOKUP($D7734,LISTA!$A$2:$J$9990,8,0),"")</f>
        <v/>
      </c>
      <c r="H7734" s="40" t="str">
        <f t="shared" si="143"/>
        <v/>
      </c>
    </row>
    <row r="7735" spans="4:8" x14ac:dyDescent="0.25">
      <c r="D7735" s="100"/>
      <c r="G7735" s="19" t="str">
        <f>IFERROR(VLOOKUP($D7735,LISTA!$A$2:$J$9990,8,0),"")</f>
        <v/>
      </c>
      <c r="H7735" s="40" t="str">
        <f t="shared" si="143"/>
        <v/>
      </c>
    </row>
    <row r="7736" spans="4:8" x14ac:dyDescent="0.25">
      <c r="D7736" s="100"/>
      <c r="G7736" s="19" t="str">
        <f>IFERROR(VLOOKUP($D7736,LISTA!$A$2:$J$9990,8,0),"")</f>
        <v/>
      </c>
      <c r="H7736" s="40" t="str">
        <f t="shared" si="143"/>
        <v/>
      </c>
    </row>
    <row r="7737" spans="4:8" x14ac:dyDescent="0.25">
      <c r="D7737" s="100"/>
      <c r="G7737" s="19" t="str">
        <f>IFERROR(VLOOKUP($D7737,LISTA!$A$2:$J$9990,8,0),"")</f>
        <v/>
      </c>
      <c r="H7737" s="40" t="str">
        <f t="shared" si="143"/>
        <v/>
      </c>
    </row>
    <row r="7738" spans="4:8" x14ac:dyDescent="0.25">
      <c r="D7738" s="100"/>
      <c r="G7738" s="19" t="str">
        <f>IFERROR(VLOOKUP($D7738,LISTA!$A$2:$J$9990,8,0),"")</f>
        <v/>
      </c>
      <c r="H7738" s="40" t="str">
        <f t="shared" si="143"/>
        <v/>
      </c>
    </row>
    <row r="7739" spans="4:8" x14ac:dyDescent="0.25">
      <c r="D7739" s="100"/>
      <c r="G7739" s="19" t="str">
        <f>IFERROR(VLOOKUP($D7739,LISTA!$A$2:$J$9990,8,0),"")</f>
        <v/>
      </c>
      <c r="H7739" s="40" t="str">
        <f t="shared" si="143"/>
        <v/>
      </c>
    </row>
    <row r="7740" spans="4:8" x14ac:dyDescent="0.25">
      <c r="D7740" s="100"/>
      <c r="G7740" s="19" t="str">
        <f>IFERROR(VLOOKUP($D7740,LISTA!$A$2:$J$9990,8,0),"")</f>
        <v/>
      </c>
      <c r="H7740" s="40" t="str">
        <f t="shared" si="143"/>
        <v/>
      </c>
    </row>
    <row r="7741" spans="4:8" x14ac:dyDescent="0.25">
      <c r="D7741" s="100"/>
      <c r="G7741" s="19" t="str">
        <f>IFERROR(VLOOKUP($D7741,LISTA!$A$2:$J$9990,8,0),"")</f>
        <v/>
      </c>
      <c r="H7741" s="40" t="str">
        <f t="shared" si="143"/>
        <v/>
      </c>
    </row>
    <row r="7742" spans="4:8" x14ac:dyDescent="0.25">
      <c r="D7742" s="100"/>
      <c r="G7742" s="19" t="str">
        <f>IFERROR(VLOOKUP($D7742,LISTA!$A$2:$J$9990,8,0),"")</f>
        <v/>
      </c>
      <c r="H7742" s="40" t="str">
        <f t="shared" si="143"/>
        <v/>
      </c>
    </row>
    <row r="7743" spans="4:8" x14ac:dyDescent="0.25">
      <c r="D7743" s="100"/>
      <c r="G7743" s="19" t="str">
        <f>IFERROR(VLOOKUP($D7743,LISTA!$A$2:$J$9990,8,0),"")</f>
        <v/>
      </c>
      <c r="H7743" s="40" t="str">
        <f t="shared" si="143"/>
        <v/>
      </c>
    </row>
    <row r="7744" spans="4:8" x14ac:dyDescent="0.25">
      <c r="D7744" s="100"/>
      <c r="G7744" s="19" t="str">
        <f>IFERROR(VLOOKUP($D7744,LISTA!$A$2:$J$9990,8,0),"")</f>
        <v/>
      </c>
      <c r="H7744" s="40" t="str">
        <f t="shared" si="143"/>
        <v/>
      </c>
    </row>
    <row r="7745" spans="4:8" x14ac:dyDescent="0.25">
      <c r="D7745" s="100"/>
      <c r="G7745" s="19" t="str">
        <f>IFERROR(VLOOKUP($D7745,LISTA!$A$2:$J$9990,8,0),"")</f>
        <v/>
      </c>
      <c r="H7745" s="40" t="str">
        <f t="shared" si="143"/>
        <v/>
      </c>
    </row>
    <row r="7746" spans="4:8" x14ac:dyDescent="0.25">
      <c r="D7746" s="100"/>
      <c r="G7746" s="19" t="str">
        <f>IFERROR(VLOOKUP($D7746,LISTA!$A$2:$J$9990,8,0),"")</f>
        <v/>
      </c>
      <c r="H7746" s="40" t="str">
        <f t="shared" si="143"/>
        <v/>
      </c>
    </row>
    <row r="7747" spans="4:8" x14ac:dyDescent="0.25">
      <c r="D7747" s="100"/>
      <c r="G7747" s="19" t="str">
        <f>IFERROR(VLOOKUP($D7747,LISTA!$A$2:$J$9990,8,0),"")</f>
        <v/>
      </c>
      <c r="H7747" s="40" t="str">
        <f t="shared" si="143"/>
        <v/>
      </c>
    </row>
    <row r="7748" spans="4:8" x14ac:dyDescent="0.25">
      <c r="D7748" s="100"/>
      <c r="G7748" s="19" t="str">
        <f>IFERROR(VLOOKUP($D7748,LISTA!$A$2:$J$9990,8,0),"")</f>
        <v/>
      </c>
      <c r="H7748" s="40" t="str">
        <f t="shared" si="143"/>
        <v/>
      </c>
    </row>
    <row r="7749" spans="4:8" x14ac:dyDescent="0.25">
      <c r="D7749" s="100"/>
      <c r="G7749" s="19" t="str">
        <f>IFERROR(VLOOKUP($D7749,LISTA!$A$2:$J$9990,8,0),"")</f>
        <v/>
      </c>
      <c r="H7749" s="40" t="str">
        <f t="shared" ref="H7749:H7812" si="144">IF(OR(G7749=$K$10,G7749=$K$11,G7749=$K$14,G7749=$K$15,G7749=$K$16,G7749=$K$17,G7749=$K$18,G7749=$K$19,G7749=$K$20,G7749=$K$21,G7749=$K$22,G7749=$K$23,G7749=$K$24,G7749=$K$25,G7749=$K$26,G7749=$K$27,G7749=$K$28),$K$9,IF(OR(G7749=$K$32,G7749=$K$33),$K$31,IF(OR(G7749=$K$38),$K$37,"")))</f>
        <v/>
      </c>
    </row>
    <row r="7750" spans="4:8" x14ac:dyDescent="0.25">
      <c r="D7750" s="100"/>
      <c r="G7750" s="19" t="str">
        <f>IFERROR(VLOOKUP($D7750,LISTA!$A$2:$J$9990,8,0),"")</f>
        <v/>
      </c>
      <c r="H7750" s="40" t="str">
        <f t="shared" si="144"/>
        <v/>
      </c>
    </row>
    <row r="7751" spans="4:8" x14ac:dyDescent="0.25">
      <c r="D7751" s="100"/>
      <c r="G7751" s="19" t="str">
        <f>IFERROR(VLOOKUP($D7751,LISTA!$A$2:$J$9990,8,0),"")</f>
        <v/>
      </c>
      <c r="H7751" s="40" t="str">
        <f t="shared" si="144"/>
        <v/>
      </c>
    </row>
    <row r="7752" spans="4:8" x14ac:dyDescent="0.25">
      <c r="D7752" s="100"/>
      <c r="G7752" s="19" t="str">
        <f>IFERROR(VLOOKUP($D7752,LISTA!$A$2:$J$9990,8,0),"")</f>
        <v/>
      </c>
      <c r="H7752" s="40" t="str">
        <f t="shared" si="144"/>
        <v/>
      </c>
    </row>
    <row r="7753" spans="4:8" x14ac:dyDescent="0.25">
      <c r="D7753" s="100"/>
      <c r="G7753" s="19" t="str">
        <f>IFERROR(VLOOKUP($D7753,LISTA!$A$2:$J$9990,8,0),"")</f>
        <v/>
      </c>
      <c r="H7753" s="40" t="str">
        <f t="shared" si="144"/>
        <v/>
      </c>
    </row>
    <row r="7754" spans="4:8" x14ac:dyDescent="0.25">
      <c r="D7754" s="100"/>
      <c r="G7754" s="19" t="str">
        <f>IFERROR(VLOOKUP($D7754,LISTA!$A$2:$J$9990,8,0),"")</f>
        <v/>
      </c>
      <c r="H7754" s="40" t="str">
        <f t="shared" si="144"/>
        <v/>
      </c>
    </row>
    <row r="7755" spans="4:8" x14ac:dyDescent="0.25">
      <c r="D7755" s="100"/>
      <c r="G7755" s="19" t="str">
        <f>IFERROR(VLOOKUP($D7755,LISTA!$A$2:$J$9990,8,0),"")</f>
        <v/>
      </c>
      <c r="H7755" s="40" t="str">
        <f t="shared" si="144"/>
        <v/>
      </c>
    </row>
    <row r="7756" spans="4:8" x14ac:dyDescent="0.25">
      <c r="D7756" s="100"/>
      <c r="G7756" s="19" t="str">
        <f>IFERROR(VLOOKUP($D7756,LISTA!$A$2:$J$9990,8,0),"")</f>
        <v/>
      </c>
      <c r="H7756" s="40" t="str">
        <f t="shared" si="144"/>
        <v/>
      </c>
    </row>
    <row r="7757" spans="4:8" x14ac:dyDescent="0.25">
      <c r="D7757" s="100"/>
      <c r="G7757" s="19" t="str">
        <f>IFERROR(VLOOKUP($D7757,LISTA!$A$2:$J$9990,8,0),"")</f>
        <v/>
      </c>
      <c r="H7757" s="40" t="str">
        <f t="shared" si="144"/>
        <v/>
      </c>
    </row>
    <row r="7758" spans="4:8" x14ac:dyDescent="0.25">
      <c r="D7758" s="100"/>
      <c r="G7758" s="19" t="str">
        <f>IFERROR(VLOOKUP($D7758,LISTA!$A$2:$J$9990,8,0),"")</f>
        <v/>
      </c>
      <c r="H7758" s="40" t="str">
        <f t="shared" si="144"/>
        <v/>
      </c>
    </row>
    <row r="7759" spans="4:8" x14ac:dyDescent="0.25">
      <c r="D7759" s="100"/>
      <c r="G7759" s="19" t="str">
        <f>IFERROR(VLOOKUP($D7759,LISTA!$A$2:$J$9990,8,0),"")</f>
        <v/>
      </c>
      <c r="H7759" s="40" t="str">
        <f t="shared" si="144"/>
        <v/>
      </c>
    </row>
    <row r="7760" spans="4:8" x14ac:dyDescent="0.25">
      <c r="D7760" s="100"/>
      <c r="G7760" s="19" t="str">
        <f>IFERROR(VLOOKUP($D7760,LISTA!$A$2:$J$9990,8,0),"")</f>
        <v/>
      </c>
      <c r="H7760" s="40" t="str">
        <f t="shared" si="144"/>
        <v/>
      </c>
    </row>
    <row r="7761" spans="4:8" x14ac:dyDescent="0.25">
      <c r="D7761" s="100"/>
      <c r="G7761" s="19" t="str">
        <f>IFERROR(VLOOKUP($D7761,LISTA!$A$2:$J$9990,8,0),"")</f>
        <v/>
      </c>
      <c r="H7761" s="40" t="str">
        <f t="shared" si="144"/>
        <v/>
      </c>
    </row>
    <row r="7762" spans="4:8" x14ac:dyDescent="0.25">
      <c r="D7762" s="100"/>
      <c r="G7762" s="19" t="str">
        <f>IFERROR(VLOOKUP($D7762,LISTA!$A$2:$J$9990,8,0),"")</f>
        <v/>
      </c>
      <c r="H7762" s="40" t="str">
        <f t="shared" si="144"/>
        <v/>
      </c>
    </row>
    <row r="7763" spans="4:8" x14ac:dyDescent="0.25">
      <c r="D7763" s="100"/>
      <c r="G7763" s="19" t="str">
        <f>IFERROR(VLOOKUP($D7763,LISTA!$A$2:$J$9990,8,0),"")</f>
        <v/>
      </c>
      <c r="H7763" s="40" t="str">
        <f t="shared" si="144"/>
        <v/>
      </c>
    </row>
    <row r="7764" spans="4:8" x14ac:dyDescent="0.25">
      <c r="D7764" s="100"/>
      <c r="G7764" s="19" t="str">
        <f>IFERROR(VLOOKUP($D7764,LISTA!$A$2:$J$9990,8,0),"")</f>
        <v/>
      </c>
      <c r="H7764" s="40" t="str">
        <f t="shared" si="144"/>
        <v/>
      </c>
    </row>
    <row r="7765" spans="4:8" x14ac:dyDescent="0.25">
      <c r="D7765" s="100"/>
      <c r="G7765" s="19" t="str">
        <f>IFERROR(VLOOKUP($D7765,LISTA!$A$2:$J$9990,8,0),"")</f>
        <v/>
      </c>
      <c r="H7765" s="40" t="str">
        <f t="shared" si="144"/>
        <v/>
      </c>
    </row>
    <row r="7766" spans="4:8" x14ac:dyDescent="0.25">
      <c r="D7766" s="100"/>
      <c r="G7766" s="19" t="str">
        <f>IFERROR(VLOOKUP($D7766,LISTA!$A$2:$J$9990,8,0),"")</f>
        <v/>
      </c>
      <c r="H7766" s="40" t="str">
        <f t="shared" si="144"/>
        <v/>
      </c>
    </row>
    <row r="7767" spans="4:8" x14ac:dyDescent="0.25">
      <c r="D7767" s="100"/>
      <c r="G7767" s="19" t="str">
        <f>IFERROR(VLOOKUP($D7767,LISTA!$A$2:$J$9990,8,0),"")</f>
        <v/>
      </c>
      <c r="H7767" s="40" t="str">
        <f t="shared" si="144"/>
        <v/>
      </c>
    </row>
    <row r="7768" spans="4:8" x14ac:dyDescent="0.25">
      <c r="D7768" s="100"/>
      <c r="G7768" s="19" t="str">
        <f>IFERROR(VLOOKUP($D7768,LISTA!$A$2:$J$9990,8,0),"")</f>
        <v/>
      </c>
      <c r="H7768" s="40" t="str">
        <f t="shared" si="144"/>
        <v/>
      </c>
    </row>
    <row r="7769" spans="4:8" x14ac:dyDescent="0.25">
      <c r="D7769" s="100"/>
      <c r="G7769" s="19" t="str">
        <f>IFERROR(VLOOKUP($D7769,LISTA!$A$2:$J$9990,8,0),"")</f>
        <v/>
      </c>
      <c r="H7769" s="40" t="str">
        <f t="shared" si="144"/>
        <v/>
      </c>
    </row>
    <row r="7770" spans="4:8" x14ac:dyDescent="0.25">
      <c r="D7770" s="100"/>
      <c r="G7770" s="19" t="str">
        <f>IFERROR(VLOOKUP($D7770,LISTA!$A$2:$J$9990,8,0),"")</f>
        <v/>
      </c>
      <c r="H7770" s="40" t="str">
        <f t="shared" si="144"/>
        <v/>
      </c>
    </row>
    <row r="7771" spans="4:8" x14ac:dyDescent="0.25">
      <c r="D7771" s="100"/>
      <c r="G7771" s="19" t="str">
        <f>IFERROR(VLOOKUP($D7771,LISTA!$A$2:$J$9990,8,0),"")</f>
        <v/>
      </c>
      <c r="H7771" s="40" t="str">
        <f t="shared" si="144"/>
        <v/>
      </c>
    </row>
    <row r="7772" spans="4:8" x14ac:dyDescent="0.25">
      <c r="D7772" s="100"/>
      <c r="G7772" s="19" t="str">
        <f>IFERROR(VLOOKUP($D7772,LISTA!$A$2:$J$9990,8,0),"")</f>
        <v/>
      </c>
      <c r="H7772" s="40" t="str">
        <f t="shared" si="144"/>
        <v/>
      </c>
    </row>
    <row r="7773" spans="4:8" x14ac:dyDescent="0.25">
      <c r="D7773" s="100"/>
      <c r="G7773" s="19" t="str">
        <f>IFERROR(VLOOKUP($D7773,LISTA!$A$2:$J$9990,8,0),"")</f>
        <v/>
      </c>
      <c r="H7773" s="40" t="str">
        <f t="shared" si="144"/>
        <v/>
      </c>
    </row>
    <row r="7774" spans="4:8" x14ac:dyDescent="0.25">
      <c r="D7774" s="100"/>
      <c r="G7774" s="19" t="str">
        <f>IFERROR(VLOOKUP($D7774,LISTA!$A$2:$J$9990,8,0),"")</f>
        <v/>
      </c>
      <c r="H7774" s="40" t="str">
        <f t="shared" si="144"/>
        <v/>
      </c>
    </row>
    <row r="7775" spans="4:8" x14ac:dyDescent="0.25">
      <c r="D7775" s="100"/>
      <c r="G7775" s="19" t="str">
        <f>IFERROR(VLOOKUP($D7775,LISTA!$A$2:$J$9990,8,0),"")</f>
        <v/>
      </c>
      <c r="H7775" s="40" t="str">
        <f t="shared" si="144"/>
        <v/>
      </c>
    </row>
    <row r="7776" spans="4:8" x14ac:dyDescent="0.25">
      <c r="D7776" s="100"/>
      <c r="G7776" s="19" t="str">
        <f>IFERROR(VLOOKUP($D7776,LISTA!$A$2:$J$9990,8,0),"")</f>
        <v/>
      </c>
      <c r="H7776" s="40" t="str">
        <f t="shared" si="144"/>
        <v/>
      </c>
    </row>
    <row r="7777" spans="4:8" x14ac:dyDescent="0.25">
      <c r="D7777" s="100"/>
      <c r="G7777" s="19" t="str">
        <f>IFERROR(VLOOKUP($D7777,LISTA!$A$2:$J$9990,8,0),"")</f>
        <v/>
      </c>
      <c r="H7777" s="40" t="str">
        <f t="shared" si="144"/>
        <v/>
      </c>
    </row>
    <row r="7778" spans="4:8" x14ac:dyDescent="0.25">
      <c r="D7778" s="100"/>
      <c r="G7778" s="19" t="str">
        <f>IFERROR(VLOOKUP($D7778,LISTA!$A$2:$J$9990,8,0),"")</f>
        <v/>
      </c>
      <c r="H7778" s="40" t="str">
        <f t="shared" si="144"/>
        <v/>
      </c>
    </row>
    <row r="7779" spans="4:8" x14ac:dyDescent="0.25">
      <c r="D7779" s="100"/>
      <c r="G7779" s="19" t="str">
        <f>IFERROR(VLOOKUP($D7779,LISTA!$A$2:$J$9990,8,0),"")</f>
        <v/>
      </c>
      <c r="H7779" s="40" t="str">
        <f t="shared" si="144"/>
        <v/>
      </c>
    </row>
    <row r="7780" spans="4:8" x14ac:dyDescent="0.25">
      <c r="D7780" s="100"/>
      <c r="G7780" s="19" t="str">
        <f>IFERROR(VLOOKUP($D7780,LISTA!$A$2:$J$9990,8,0),"")</f>
        <v/>
      </c>
      <c r="H7780" s="40" t="str">
        <f t="shared" si="144"/>
        <v/>
      </c>
    </row>
    <row r="7781" spans="4:8" x14ac:dyDescent="0.25">
      <c r="D7781" s="100"/>
      <c r="G7781" s="19" t="str">
        <f>IFERROR(VLOOKUP($D7781,LISTA!$A$2:$J$9990,8,0),"")</f>
        <v/>
      </c>
      <c r="H7781" s="40" t="str">
        <f t="shared" si="144"/>
        <v/>
      </c>
    </row>
    <row r="7782" spans="4:8" x14ac:dyDescent="0.25">
      <c r="D7782" s="100"/>
      <c r="G7782" s="19" t="str">
        <f>IFERROR(VLOOKUP($D7782,LISTA!$A$2:$J$9990,8,0),"")</f>
        <v/>
      </c>
      <c r="H7782" s="40" t="str">
        <f t="shared" si="144"/>
        <v/>
      </c>
    </row>
    <row r="7783" spans="4:8" x14ac:dyDescent="0.25">
      <c r="D7783" s="100"/>
      <c r="G7783" s="19" t="str">
        <f>IFERROR(VLOOKUP($D7783,LISTA!$A$2:$J$9990,8,0),"")</f>
        <v/>
      </c>
      <c r="H7783" s="40" t="str">
        <f t="shared" si="144"/>
        <v/>
      </c>
    </row>
    <row r="7784" spans="4:8" x14ac:dyDescent="0.25">
      <c r="D7784" s="100"/>
      <c r="G7784" s="19" t="str">
        <f>IFERROR(VLOOKUP($D7784,LISTA!$A$2:$J$9990,8,0),"")</f>
        <v/>
      </c>
      <c r="H7784" s="40" t="str">
        <f t="shared" si="144"/>
        <v/>
      </c>
    </row>
    <row r="7785" spans="4:8" x14ac:dyDescent="0.25">
      <c r="D7785" s="100"/>
      <c r="G7785" s="19" t="str">
        <f>IFERROR(VLOOKUP($D7785,LISTA!$A$2:$J$9990,8,0),"")</f>
        <v/>
      </c>
      <c r="H7785" s="40" t="str">
        <f t="shared" si="144"/>
        <v/>
      </c>
    </row>
    <row r="7786" spans="4:8" x14ac:dyDescent="0.25">
      <c r="D7786" s="100"/>
      <c r="G7786" s="19" t="str">
        <f>IFERROR(VLOOKUP($D7786,LISTA!$A$2:$J$9990,8,0),"")</f>
        <v/>
      </c>
      <c r="H7786" s="40" t="str">
        <f t="shared" si="144"/>
        <v/>
      </c>
    </row>
    <row r="7787" spans="4:8" x14ac:dyDescent="0.25">
      <c r="D7787" s="100"/>
      <c r="G7787" s="19" t="str">
        <f>IFERROR(VLOOKUP($D7787,LISTA!$A$2:$J$9990,8,0),"")</f>
        <v/>
      </c>
      <c r="H7787" s="40" t="str">
        <f t="shared" si="144"/>
        <v/>
      </c>
    </row>
    <row r="7788" spans="4:8" x14ac:dyDescent="0.25">
      <c r="D7788" s="100"/>
      <c r="G7788" s="19" t="str">
        <f>IFERROR(VLOOKUP($D7788,LISTA!$A$2:$J$9990,8,0),"")</f>
        <v/>
      </c>
      <c r="H7788" s="40" t="str">
        <f t="shared" si="144"/>
        <v/>
      </c>
    </row>
    <row r="7789" spans="4:8" x14ac:dyDescent="0.25">
      <c r="D7789" s="100"/>
      <c r="G7789" s="19" t="str">
        <f>IFERROR(VLOOKUP($D7789,LISTA!$A$2:$J$9990,8,0),"")</f>
        <v/>
      </c>
      <c r="H7789" s="40" t="str">
        <f t="shared" si="144"/>
        <v/>
      </c>
    </row>
    <row r="7790" spans="4:8" x14ac:dyDescent="0.25">
      <c r="D7790" s="100"/>
      <c r="G7790" s="19" t="str">
        <f>IFERROR(VLOOKUP($D7790,LISTA!$A$2:$J$9990,8,0),"")</f>
        <v/>
      </c>
      <c r="H7790" s="40" t="str">
        <f t="shared" si="144"/>
        <v/>
      </c>
    </row>
    <row r="7791" spans="4:8" x14ac:dyDescent="0.25">
      <c r="D7791" s="100"/>
      <c r="G7791" s="19" t="str">
        <f>IFERROR(VLOOKUP($D7791,LISTA!$A$2:$J$9990,8,0),"")</f>
        <v/>
      </c>
      <c r="H7791" s="40" t="str">
        <f t="shared" si="144"/>
        <v/>
      </c>
    </row>
    <row r="7792" spans="4:8" x14ac:dyDescent="0.25">
      <c r="D7792" s="100"/>
      <c r="G7792" s="19" t="str">
        <f>IFERROR(VLOOKUP($D7792,LISTA!$A$2:$J$9990,8,0),"")</f>
        <v/>
      </c>
      <c r="H7792" s="40" t="str">
        <f t="shared" si="144"/>
        <v/>
      </c>
    </row>
    <row r="7793" spans="4:8" x14ac:dyDescent="0.25">
      <c r="D7793" s="100"/>
      <c r="G7793" s="19" t="str">
        <f>IFERROR(VLOOKUP($D7793,LISTA!$A$2:$J$9990,8,0),"")</f>
        <v/>
      </c>
      <c r="H7793" s="40" t="str">
        <f t="shared" si="144"/>
        <v/>
      </c>
    </row>
    <row r="7794" spans="4:8" x14ac:dyDescent="0.25">
      <c r="D7794" s="100"/>
      <c r="G7794" s="19" t="str">
        <f>IFERROR(VLOOKUP($D7794,LISTA!$A$2:$J$9990,8,0),"")</f>
        <v/>
      </c>
      <c r="H7794" s="40" t="str">
        <f t="shared" si="144"/>
        <v/>
      </c>
    </row>
    <row r="7795" spans="4:8" x14ac:dyDescent="0.25">
      <c r="D7795" s="100"/>
      <c r="G7795" s="19" t="str">
        <f>IFERROR(VLOOKUP($D7795,LISTA!$A$2:$J$9990,8,0),"")</f>
        <v/>
      </c>
      <c r="H7795" s="40" t="str">
        <f t="shared" si="144"/>
        <v/>
      </c>
    </row>
    <row r="7796" spans="4:8" x14ac:dyDescent="0.25">
      <c r="D7796" s="100"/>
      <c r="G7796" s="19" t="str">
        <f>IFERROR(VLOOKUP($D7796,LISTA!$A$2:$J$9990,8,0),"")</f>
        <v/>
      </c>
      <c r="H7796" s="40" t="str">
        <f t="shared" si="144"/>
        <v/>
      </c>
    </row>
    <row r="7797" spans="4:8" x14ac:dyDescent="0.25">
      <c r="D7797" s="100"/>
      <c r="G7797" s="19" t="str">
        <f>IFERROR(VLOOKUP($D7797,LISTA!$A$2:$J$9990,8,0),"")</f>
        <v/>
      </c>
      <c r="H7797" s="40" t="str">
        <f t="shared" si="144"/>
        <v/>
      </c>
    </row>
    <row r="7798" spans="4:8" x14ac:dyDescent="0.25">
      <c r="D7798" s="100"/>
      <c r="G7798" s="19" t="str">
        <f>IFERROR(VLOOKUP($D7798,LISTA!$A$2:$J$9990,8,0),"")</f>
        <v/>
      </c>
      <c r="H7798" s="40" t="str">
        <f t="shared" si="144"/>
        <v/>
      </c>
    </row>
    <row r="7799" spans="4:8" x14ac:dyDescent="0.25">
      <c r="D7799" s="100"/>
      <c r="G7799" s="19" t="str">
        <f>IFERROR(VLOOKUP($D7799,LISTA!$A$2:$J$9990,8,0),"")</f>
        <v/>
      </c>
      <c r="H7799" s="40" t="str">
        <f t="shared" si="144"/>
        <v/>
      </c>
    </row>
    <row r="7800" spans="4:8" x14ac:dyDescent="0.25">
      <c r="D7800" s="100"/>
      <c r="G7800" s="19" t="str">
        <f>IFERROR(VLOOKUP($D7800,LISTA!$A$2:$J$9990,8,0),"")</f>
        <v/>
      </c>
      <c r="H7800" s="40" t="str">
        <f t="shared" si="144"/>
        <v/>
      </c>
    </row>
    <row r="7801" spans="4:8" x14ac:dyDescent="0.25">
      <c r="D7801" s="100"/>
      <c r="G7801" s="19" t="str">
        <f>IFERROR(VLOOKUP($D7801,LISTA!$A$2:$J$9990,8,0),"")</f>
        <v/>
      </c>
      <c r="H7801" s="40" t="str">
        <f t="shared" si="144"/>
        <v/>
      </c>
    </row>
    <row r="7802" spans="4:8" x14ac:dyDescent="0.25">
      <c r="D7802" s="100"/>
      <c r="G7802" s="19" t="str">
        <f>IFERROR(VLOOKUP($D7802,LISTA!$A$2:$J$9990,8,0),"")</f>
        <v/>
      </c>
      <c r="H7802" s="40" t="str">
        <f t="shared" si="144"/>
        <v/>
      </c>
    </row>
    <row r="7803" spans="4:8" x14ac:dyDescent="0.25">
      <c r="D7803" s="100"/>
      <c r="G7803" s="19" t="str">
        <f>IFERROR(VLOOKUP($D7803,LISTA!$A$2:$J$9990,8,0),"")</f>
        <v/>
      </c>
      <c r="H7803" s="40" t="str">
        <f t="shared" si="144"/>
        <v/>
      </c>
    </row>
    <row r="7804" spans="4:8" x14ac:dyDescent="0.25">
      <c r="D7804" s="100"/>
      <c r="G7804" s="19" t="str">
        <f>IFERROR(VLOOKUP($D7804,LISTA!$A$2:$J$9990,8,0),"")</f>
        <v/>
      </c>
      <c r="H7804" s="40" t="str">
        <f t="shared" si="144"/>
        <v/>
      </c>
    </row>
    <row r="7805" spans="4:8" x14ac:dyDescent="0.25">
      <c r="D7805" s="100"/>
      <c r="G7805" s="19" t="str">
        <f>IFERROR(VLOOKUP($D7805,LISTA!$A$2:$J$9990,8,0),"")</f>
        <v/>
      </c>
      <c r="H7805" s="40" t="str">
        <f t="shared" si="144"/>
        <v/>
      </c>
    </row>
    <row r="7806" spans="4:8" x14ac:dyDescent="0.25">
      <c r="D7806" s="100"/>
      <c r="G7806" s="19" t="str">
        <f>IFERROR(VLOOKUP($D7806,LISTA!$A$2:$J$9990,8,0),"")</f>
        <v/>
      </c>
      <c r="H7806" s="40" t="str">
        <f t="shared" si="144"/>
        <v/>
      </c>
    </row>
    <row r="7807" spans="4:8" x14ac:dyDescent="0.25">
      <c r="D7807" s="100"/>
      <c r="G7807" s="19" t="str">
        <f>IFERROR(VLOOKUP($D7807,LISTA!$A$2:$J$9990,8,0),"")</f>
        <v/>
      </c>
      <c r="H7807" s="40" t="str">
        <f t="shared" si="144"/>
        <v/>
      </c>
    </row>
    <row r="7808" spans="4:8" x14ac:dyDescent="0.25">
      <c r="D7808" s="100"/>
      <c r="G7808" s="19" t="str">
        <f>IFERROR(VLOOKUP($D7808,LISTA!$A$2:$J$9990,8,0),"")</f>
        <v/>
      </c>
      <c r="H7808" s="40" t="str">
        <f t="shared" si="144"/>
        <v/>
      </c>
    </row>
    <row r="7809" spans="4:8" x14ac:dyDescent="0.25">
      <c r="D7809" s="100"/>
      <c r="G7809" s="19" t="str">
        <f>IFERROR(VLOOKUP($D7809,LISTA!$A$2:$J$9990,8,0),"")</f>
        <v/>
      </c>
      <c r="H7809" s="40" t="str">
        <f t="shared" si="144"/>
        <v/>
      </c>
    </row>
    <row r="7810" spans="4:8" x14ac:dyDescent="0.25">
      <c r="D7810" s="100"/>
      <c r="G7810" s="19" t="str">
        <f>IFERROR(VLOOKUP($D7810,LISTA!$A$2:$J$9990,8,0),"")</f>
        <v/>
      </c>
      <c r="H7810" s="40" t="str">
        <f t="shared" si="144"/>
        <v/>
      </c>
    </row>
    <row r="7811" spans="4:8" x14ac:dyDescent="0.25">
      <c r="D7811" s="100"/>
      <c r="G7811" s="19" t="str">
        <f>IFERROR(VLOOKUP($D7811,LISTA!$A$2:$J$9990,8,0),"")</f>
        <v/>
      </c>
      <c r="H7811" s="40" t="str">
        <f t="shared" si="144"/>
        <v/>
      </c>
    </row>
    <row r="7812" spans="4:8" x14ac:dyDescent="0.25">
      <c r="D7812" s="100"/>
      <c r="G7812" s="19" t="str">
        <f>IFERROR(VLOOKUP($D7812,LISTA!$A$2:$J$9990,8,0),"")</f>
        <v/>
      </c>
      <c r="H7812" s="40" t="str">
        <f t="shared" si="144"/>
        <v/>
      </c>
    </row>
    <row r="7813" spans="4:8" x14ac:dyDescent="0.25">
      <c r="D7813" s="100"/>
      <c r="G7813" s="19" t="str">
        <f>IFERROR(VLOOKUP($D7813,LISTA!$A$2:$J$9990,8,0),"")</f>
        <v/>
      </c>
      <c r="H7813" s="40" t="str">
        <f t="shared" ref="H7813:H7876" si="145">IF(OR(G7813=$K$10,G7813=$K$11,G7813=$K$14,G7813=$K$15,G7813=$K$16,G7813=$K$17,G7813=$K$18,G7813=$K$19,G7813=$K$20,G7813=$K$21,G7813=$K$22,G7813=$K$23,G7813=$K$24,G7813=$K$25,G7813=$K$26,G7813=$K$27,G7813=$K$28),$K$9,IF(OR(G7813=$K$32,G7813=$K$33),$K$31,IF(OR(G7813=$K$38),$K$37,"")))</f>
        <v/>
      </c>
    </row>
    <row r="7814" spans="4:8" x14ac:dyDescent="0.25">
      <c r="D7814" s="100"/>
      <c r="G7814" s="19" t="str">
        <f>IFERROR(VLOOKUP($D7814,LISTA!$A$2:$J$9990,8,0),"")</f>
        <v/>
      </c>
      <c r="H7814" s="40" t="str">
        <f t="shared" si="145"/>
        <v/>
      </c>
    </row>
    <row r="7815" spans="4:8" x14ac:dyDescent="0.25">
      <c r="D7815" s="100"/>
      <c r="G7815" s="19" t="str">
        <f>IFERROR(VLOOKUP($D7815,LISTA!$A$2:$J$9990,8,0),"")</f>
        <v/>
      </c>
      <c r="H7815" s="40" t="str">
        <f t="shared" si="145"/>
        <v/>
      </c>
    </row>
    <row r="7816" spans="4:8" x14ac:dyDescent="0.25">
      <c r="D7816" s="100"/>
      <c r="G7816" s="19" t="str">
        <f>IFERROR(VLOOKUP($D7816,LISTA!$A$2:$J$9990,8,0),"")</f>
        <v/>
      </c>
      <c r="H7816" s="40" t="str">
        <f t="shared" si="145"/>
        <v/>
      </c>
    </row>
    <row r="7817" spans="4:8" x14ac:dyDescent="0.25">
      <c r="D7817" s="100"/>
      <c r="G7817" s="19" t="str">
        <f>IFERROR(VLOOKUP($D7817,LISTA!$A$2:$J$9990,8,0),"")</f>
        <v/>
      </c>
      <c r="H7817" s="40" t="str">
        <f t="shared" si="145"/>
        <v/>
      </c>
    </row>
    <row r="7818" spans="4:8" x14ac:dyDescent="0.25">
      <c r="D7818" s="100"/>
      <c r="G7818" s="19" t="str">
        <f>IFERROR(VLOOKUP($D7818,LISTA!$A$2:$J$9990,8,0),"")</f>
        <v/>
      </c>
      <c r="H7818" s="40" t="str">
        <f t="shared" si="145"/>
        <v/>
      </c>
    </row>
    <row r="7819" spans="4:8" x14ac:dyDescent="0.25">
      <c r="D7819" s="100"/>
      <c r="G7819" s="19" t="str">
        <f>IFERROR(VLOOKUP($D7819,LISTA!$A$2:$J$9990,8,0),"")</f>
        <v/>
      </c>
      <c r="H7819" s="40" t="str">
        <f t="shared" si="145"/>
        <v/>
      </c>
    </row>
    <row r="7820" spans="4:8" x14ac:dyDescent="0.25">
      <c r="D7820" s="100"/>
      <c r="G7820" s="19" t="str">
        <f>IFERROR(VLOOKUP($D7820,LISTA!$A$2:$J$9990,8,0),"")</f>
        <v/>
      </c>
      <c r="H7820" s="40" t="str">
        <f t="shared" si="145"/>
        <v/>
      </c>
    </row>
    <row r="7821" spans="4:8" x14ac:dyDescent="0.25">
      <c r="D7821" s="100"/>
      <c r="G7821" s="19" t="str">
        <f>IFERROR(VLOOKUP($D7821,LISTA!$A$2:$J$9990,8,0),"")</f>
        <v/>
      </c>
      <c r="H7821" s="40" t="str">
        <f t="shared" si="145"/>
        <v/>
      </c>
    </row>
    <row r="7822" spans="4:8" x14ac:dyDescent="0.25">
      <c r="D7822" s="100"/>
      <c r="G7822" s="19" t="str">
        <f>IFERROR(VLOOKUP($D7822,LISTA!$A$2:$J$9990,8,0),"")</f>
        <v/>
      </c>
      <c r="H7822" s="40" t="str">
        <f t="shared" si="145"/>
        <v/>
      </c>
    </row>
    <row r="7823" spans="4:8" x14ac:dyDescent="0.25">
      <c r="D7823" s="100"/>
      <c r="G7823" s="19" t="str">
        <f>IFERROR(VLOOKUP($D7823,LISTA!$A$2:$J$9990,8,0),"")</f>
        <v/>
      </c>
      <c r="H7823" s="40" t="str">
        <f t="shared" si="145"/>
        <v/>
      </c>
    </row>
    <row r="7824" spans="4:8" x14ac:dyDescent="0.25">
      <c r="D7824" s="100"/>
      <c r="G7824" s="19" t="str">
        <f>IFERROR(VLOOKUP($D7824,LISTA!$A$2:$J$9990,8,0),"")</f>
        <v/>
      </c>
      <c r="H7824" s="40" t="str">
        <f t="shared" si="145"/>
        <v/>
      </c>
    </row>
    <row r="7825" spans="4:8" x14ac:dyDescent="0.25">
      <c r="D7825" s="100"/>
      <c r="G7825" s="19" t="str">
        <f>IFERROR(VLOOKUP($D7825,LISTA!$A$2:$J$9990,8,0),"")</f>
        <v/>
      </c>
      <c r="H7825" s="40" t="str">
        <f t="shared" si="145"/>
        <v/>
      </c>
    </row>
    <row r="7826" spans="4:8" x14ac:dyDescent="0.25">
      <c r="D7826" s="100"/>
      <c r="G7826" s="19" t="str">
        <f>IFERROR(VLOOKUP($D7826,LISTA!$A$2:$J$9990,8,0),"")</f>
        <v/>
      </c>
      <c r="H7826" s="40" t="str">
        <f t="shared" si="145"/>
        <v/>
      </c>
    </row>
    <row r="7827" spans="4:8" x14ac:dyDescent="0.25">
      <c r="D7827" s="100"/>
      <c r="G7827" s="19" t="str">
        <f>IFERROR(VLOOKUP($D7827,LISTA!$A$2:$J$9990,8,0),"")</f>
        <v/>
      </c>
      <c r="H7827" s="40" t="str">
        <f t="shared" si="145"/>
        <v/>
      </c>
    </row>
    <row r="7828" spans="4:8" x14ac:dyDescent="0.25">
      <c r="D7828" s="100"/>
      <c r="G7828" s="19" t="str">
        <f>IFERROR(VLOOKUP($D7828,LISTA!$A$2:$J$9990,8,0),"")</f>
        <v/>
      </c>
      <c r="H7828" s="40" t="str">
        <f t="shared" si="145"/>
        <v/>
      </c>
    </row>
    <row r="7829" spans="4:8" x14ac:dyDescent="0.25">
      <c r="D7829" s="100"/>
      <c r="G7829" s="19" t="str">
        <f>IFERROR(VLOOKUP($D7829,LISTA!$A$2:$J$9990,8,0),"")</f>
        <v/>
      </c>
      <c r="H7829" s="40" t="str">
        <f t="shared" si="145"/>
        <v/>
      </c>
    </row>
    <row r="7830" spans="4:8" x14ac:dyDescent="0.25">
      <c r="D7830" s="100"/>
      <c r="G7830" s="19" t="str">
        <f>IFERROR(VLOOKUP($D7830,LISTA!$A$2:$J$9990,8,0),"")</f>
        <v/>
      </c>
      <c r="H7830" s="40" t="str">
        <f t="shared" si="145"/>
        <v/>
      </c>
    </row>
    <row r="7831" spans="4:8" x14ac:dyDescent="0.25">
      <c r="D7831" s="100"/>
      <c r="G7831" s="19" t="str">
        <f>IFERROR(VLOOKUP($D7831,LISTA!$A$2:$J$9990,8,0),"")</f>
        <v/>
      </c>
      <c r="H7831" s="40" t="str">
        <f t="shared" si="145"/>
        <v/>
      </c>
    </row>
    <row r="7832" spans="4:8" x14ac:dyDescent="0.25">
      <c r="D7832" s="100"/>
      <c r="G7832" s="19" t="str">
        <f>IFERROR(VLOOKUP($D7832,LISTA!$A$2:$J$9990,8,0),"")</f>
        <v/>
      </c>
      <c r="H7832" s="40" t="str">
        <f t="shared" si="145"/>
        <v/>
      </c>
    </row>
    <row r="7833" spans="4:8" x14ac:dyDescent="0.25">
      <c r="D7833" s="100"/>
      <c r="G7833" s="19" t="str">
        <f>IFERROR(VLOOKUP($D7833,LISTA!$A$2:$J$9990,8,0),"")</f>
        <v/>
      </c>
      <c r="H7833" s="40" t="str">
        <f t="shared" si="145"/>
        <v/>
      </c>
    </row>
    <row r="7834" spans="4:8" x14ac:dyDescent="0.25">
      <c r="D7834" s="100"/>
      <c r="G7834" s="19" t="str">
        <f>IFERROR(VLOOKUP($D7834,LISTA!$A$2:$J$9990,8,0),"")</f>
        <v/>
      </c>
      <c r="H7834" s="40" t="str">
        <f t="shared" si="145"/>
        <v/>
      </c>
    </row>
    <row r="7835" spans="4:8" x14ac:dyDescent="0.25">
      <c r="D7835" s="100"/>
      <c r="G7835" s="19" t="str">
        <f>IFERROR(VLOOKUP($D7835,LISTA!$A$2:$J$9990,8,0),"")</f>
        <v/>
      </c>
      <c r="H7835" s="40" t="str">
        <f t="shared" si="145"/>
        <v/>
      </c>
    </row>
    <row r="7836" spans="4:8" x14ac:dyDescent="0.25">
      <c r="D7836" s="100"/>
      <c r="G7836" s="19" t="str">
        <f>IFERROR(VLOOKUP($D7836,LISTA!$A$2:$J$9990,8,0),"")</f>
        <v/>
      </c>
      <c r="H7836" s="40" t="str">
        <f t="shared" si="145"/>
        <v/>
      </c>
    </row>
    <row r="7837" spans="4:8" x14ac:dyDescent="0.25">
      <c r="D7837" s="100"/>
      <c r="G7837" s="19" t="str">
        <f>IFERROR(VLOOKUP($D7837,LISTA!$A$2:$J$9990,8,0),"")</f>
        <v/>
      </c>
      <c r="H7837" s="40" t="str">
        <f t="shared" si="145"/>
        <v/>
      </c>
    </row>
    <row r="7838" spans="4:8" x14ac:dyDescent="0.25">
      <c r="D7838" s="100"/>
      <c r="G7838" s="19" t="str">
        <f>IFERROR(VLOOKUP($D7838,LISTA!$A$2:$J$9990,8,0),"")</f>
        <v/>
      </c>
      <c r="H7838" s="40" t="str">
        <f t="shared" si="145"/>
        <v/>
      </c>
    </row>
    <row r="7839" spans="4:8" x14ac:dyDescent="0.25">
      <c r="D7839" s="100"/>
      <c r="G7839" s="19" t="str">
        <f>IFERROR(VLOOKUP($D7839,LISTA!$A$2:$J$9990,8,0),"")</f>
        <v/>
      </c>
      <c r="H7839" s="40" t="str">
        <f t="shared" si="145"/>
        <v/>
      </c>
    </row>
    <row r="7840" spans="4:8" x14ac:dyDescent="0.25">
      <c r="D7840" s="100"/>
      <c r="G7840" s="19" t="str">
        <f>IFERROR(VLOOKUP($D7840,LISTA!$A$2:$J$9990,8,0),"")</f>
        <v/>
      </c>
      <c r="H7840" s="40" t="str">
        <f t="shared" si="145"/>
        <v/>
      </c>
    </row>
    <row r="7841" spans="4:8" x14ac:dyDescent="0.25">
      <c r="D7841" s="100"/>
      <c r="G7841" s="19" t="str">
        <f>IFERROR(VLOOKUP($D7841,LISTA!$A$2:$J$9990,8,0),"")</f>
        <v/>
      </c>
      <c r="H7841" s="40" t="str">
        <f t="shared" si="145"/>
        <v/>
      </c>
    </row>
    <row r="7842" spans="4:8" x14ac:dyDescent="0.25">
      <c r="D7842" s="100"/>
      <c r="G7842" s="19" t="str">
        <f>IFERROR(VLOOKUP($D7842,LISTA!$A$2:$J$9990,8,0),"")</f>
        <v/>
      </c>
      <c r="H7842" s="40" t="str">
        <f t="shared" si="145"/>
        <v/>
      </c>
    </row>
    <row r="7843" spans="4:8" x14ac:dyDescent="0.25">
      <c r="D7843" s="100"/>
      <c r="G7843" s="19" t="str">
        <f>IFERROR(VLOOKUP($D7843,LISTA!$A$2:$J$9990,8,0),"")</f>
        <v/>
      </c>
      <c r="H7843" s="40" t="str">
        <f t="shared" si="145"/>
        <v/>
      </c>
    </row>
    <row r="7844" spans="4:8" x14ac:dyDescent="0.25">
      <c r="D7844" s="100"/>
      <c r="G7844" s="19" t="str">
        <f>IFERROR(VLOOKUP($D7844,LISTA!$A$2:$J$9990,8,0),"")</f>
        <v/>
      </c>
      <c r="H7844" s="40" t="str">
        <f t="shared" si="145"/>
        <v/>
      </c>
    </row>
    <row r="7845" spans="4:8" x14ac:dyDescent="0.25">
      <c r="D7845" s="100"/>
      <c r="G7845" s="19" t="str">
        <f>IFERROR(VLOOKUP($D7845,LISTA!$A$2:$J$9990,8,0),"")</f>
        <v/>
      </c>
      <c r="H7845" s="40" t="str">
        <f t="shared" si="145"/>
        <v/>
      </c>
    </row>
    <row r="7846" spans="4:8" x14ac:dyDescent="0.25">
      <c r="D7846" s="100"/>
      <c r="G7846" s="19" t="str">
        <f>IFERROR(VLOOKUP($D7846,LISTA!$A$2:$J$9990,8,0),"")</f>
        <v/>
      </c>
      <c r="H7846" s="40" t="str">
        <f t="shared" si="145"/>
        <v/>
      </c>
    </row>
    <row r="7847" spans="4:8" x14ac:dyDescent="0.25">
      <c r="D7847" s="100"/>
      <c r="G7847" s="19" t="str">
        <f>IFERROR(VLOOKUP($D7847,LISTA!$A$2:$J$9990,8,0),"")</f>
        <v/>
      </c>
      <c r="H7847" s="40" t="str">
        <f t="shared" si="145"/>
        <v/>
      </c>
    </row>
    <row r="7848" spans="4:8" x14ac:dyDescent="0.25">
      <c r="D7848" s="100"/>
      <c r="G7848" s="19" t="str">
        <f>IFERROR(VLOOKUP($D7848,LISTA!$A$2:$J$9990,8,0),"")</f>
        <v/>
      </c>
      <c r="H7848" s="40" t="str">
        <f t="shared" si="145"/>
        <v/>
      </c>
    </row>
    <row r="7849" spans="4:8" x14ac:dyDescent="0.25">
      <c r="D7849" s="100"/>
      <c r="G7849" s="19" t="str">
        <f>IFERROR(VLOOKUP($D7849,LISTA!$A$2:$J$9990,8,0),"")</f>
        <v/>
      </c>
      <c r="H7849" s="40" t="str">
        <f t="shared" si="145"/>
        <v/>
      </c>
    </row>
    <row r="7850" spans="4:8" x14ac:dyDescent="0.25">
      <c r="D7850" s="100"/>
      <c r="G7850" s="19" t="str">
        <f>IFERROR(VLOOKUP($D7850,LISTA!$A$2:$J$9990,8,0),"")</f>
        <v/>
      </c>
      <c r="H7850" s="40" t="str">
        <f t="shared" si="145"/>
        <v/>
      </c>
    </row>
    <row r="7851" spans="4:8" x14ac:dyDescent="0.25">
      <c r="D7851" s="100"/>
      <c r="G7851" s="19" t="str">
        <f>IFERROR(VLOOKUP($D7851,LISTA!$A$2:$J$9990,8,0),"")</f>
        <v/>
      </c>
      <c r="H7851" s="40" t="str">
        <f t="shared" si="145"/>
        <v/>
      </c>
    </row>
    <row r="7852" spans="4:8" x14ac:dyDescent="0.25">
      <c r="D7852" s="100"/>
      <c r="G7852" s="19" t="str">
        <f>IFERROR(VLOOKUP($D7852,LISTA!$A$2:$J$9990,8,0),"")</f>
        <v/>
      </c>
      <c r="H7852" s="40" t="str">
        <f t="shared" si="145"/>
        <v/>
      </c>
    </row>
    <row r="7853" spans="4:8" x14ac:dyDescent="0.25">
      <c r="D7853" s="100"/>
      <c r="G7853" s="19" t="str">
        <f>IFERROR(VLOOKUP($D7853,LISTA!$A$2:$J$9990,8,0),"")</f>
        <v/>
      </c>
      <c r="H7853" s="40" t="str">
        <f t="shared" si="145"/>
        <v/>
      </c>
    </row>
    <row r="7854" spans="4:8" x14ac:dyDescent="0.25">
      <c r="D7854" s="100"/>
      <c r="G7854" s="19" t="str">
        <f>IFERROR(VLOOKUP($D7854,LISTA!$A$2:$J$9990,8,0),"")</f>
        <v/>
      </c>
      <c r="H7854" s="40" t="str">
        <f t="shared" si="145"/>
        <v/>
      </c>
    </row>
    <row r="7855" spans="4:8" x14ac:dyDescent="0.25">
      <c r="D7855" s="100"/>
      <c r="G7855" s="19" t="str">
        <f>IFERROR(VLOOKUP($D7855,LISTA!$A$2:$J$9990,8,0),"")</f>
        <v/>
      </c>
      <c r="H7855" s="40" t="str">
        <f t="shared" si="145"/>
        <v/>
      </c>
    </row>
    <row r="7856" spans="4:8" x14ac:dyDescent="0.25">
      <c r="D7856" s="100"/>
      <c r="G7856" s="19" t="str">
        <f>IFERROR(VLOOKUP($D7856,LISTA!$A$2:$J$9990,8,0),"")</f>
        <v/>
      </c>
      <c r="H7856" s="40" t="str">
        <f t="shared" si="145"/>
        <v/>
      </c>
    </row>
    <row r="7857" spans="4:8" x14ac:dyDescent="0.25">
      <c r="D7857" s="100"/>
      <c r="G7857" s="19" t="str">
        <f>IFERROR(VLOOKUP($D7857,LISTA!$A$2:$J$9990,8,0),"")</f>
        <v/>
      </c>
      <c r="H7857" s="40" t="str">
        <f t="shared" si="145"/>
        <v/>
      </c>
    </row>
    <row r="7858" spans="4:8" x14ac:dyDescent="0.25">
      <c r="D7858" s="100"/>
      <c r="G7858" s="19" t="str">
        <f>IFERROR(VLOOKUP($D7858,LISTA!$A$2:$J$9990,8,0),"")</f>
        <v/>
      </c>
      <c r="H7858" s="40" t="str">
        <f t="shared" si="145"/>
        <v/>
      </c>
    </row>
    <row r="7859" spans="4:8" x14ac:dyDescent="0.25">
      <c r="D7859" s="100"/>
      <c r="G7859" s="19" t="str">
        <f>IFERROR(VLOOKUP($D7859,LISTA!$A$2:$J$9990,8,0),"")</f>
        <v/>
      </c>
      <c r="H7859" s="40" t="str">
        <f t="shared" si="145"/>
        <v/>
      </c>
    </row>
    <row r="7860" spans="4:8" x14ac:dyDescent="0.25">
      <c r="D7860" s="100"/>
      <c r="G7860" s="19" t="str">
        <f>IFERROR(VLOOKUP($D7860,LISTA!$A$2:$J$9990,8,0),"")</f>
        <v/>
      </c>
      <c r="H7860" s="40" t="str">
        <f t="shared" si="145"/>
        <v/>
      </c>
    </row>
    <row r="7861" spans="4:8" x14ac:dyDescent="0.25">
      <c r="D7861" s="100"/>
      <c r="G7861" s="19" t="str">
        <f>IFERROR(VLOOKUP($D7861,LISTA!$A$2:$J$9990,8,0),"")</f>
        <v/>
      </c>
      <c r="H7861" s="40" t="str">
        <f t="shared" si="145"/>
        <v/>
      </c>
    </row>
    <row r="7862" spans="4:8" x14ac:dyDescent="0.25">
      <c r="D7862" s="100"/>
      <c r="G7862" s="19" t="str">
        <f>IFERROR(VLOOKUP($D7862,LISTA!$A$2:$J$9990,8,0),"")</f>
        <v/>
      </c>
      <c r="H7862" s="40" t="str">
        <f t="shared" si="145"/>
        <v/>
      </c>
    </row>
    <row r="7863" spans="4:8" x14ac:dyDescent="0.25">
      <c r="D7863" s="100"/>
      <c r="G7863" s="19" t="str">
        <f>IFERROR(VLOOKUP($D7863,LISTA!$A$2:$J$9990,8,0),"")</f>
        <v/>
      </c>
      <c r="H7863" s="40" t="str">
        <f t="shared" si="145"/>
        <v/>
      </c>
    </row>
    <row r="7864" spans="4:8" x14ac:dyDescent="0.25">
      <c r="D7864" s="100"/>
      <c r="G7864" s="19" t="str">
        <f>IFERROR(VLOOKUP($D7864,LISTA!$A$2:$J$9990,8,0),"")</f>
        <v/>
      </c>
      <c r="H7864" s="40" t="str">
        <f t="shared" si="145"/>
        <v/>
      </c>
    </row>
    <row r="7865" spans="4:8" x14ac:dyDescent="0.25">
      <c r="D7865" s="100"/>
      <c r="G7865" s="19" t="str">
        <f>IFERROR(VLOOKUP($D7865,LISTA!$A$2:$J$9990,8,0),"")</f>
        <v/>
      </c>
      <c r="H7865" s="40" t="str">
        <f t="shared" si="145"/>
        <v/>
      </c>
    </row>
    <row r="7866" spans="4:8" x14ac:dyDescent="0.25">
      <c r="D7866" s="100"/>
      <c r="G7866" s="19" t="str">
        <f>IFERROR(VLOOKUP($D7866,LISTA!$A$2:$J$9990,8,0),"")</f>
        <v/>
      </c>
      <c r="H7866" s="40" t="str">
        <f t="shared" si="145"/>
        <v/>
      </c>
    </row>
    <row r="7867" spans="4:8" x14ac:dyDescent="0.25">
      <c r="D7867" s="100"/>
      <c r="G7867" s="19" t="str">
        <f>IFERROR(VLOOKUP($D7867,LISTA!$A$2:$J$9990,8,0),"")</f>
        <v/>
      </c>
      <c r="H7867" s="40" t="str">
        <f t="shared" si="145"/>
        <v/>
      </c>
    </row>
    <row r="7868" spans="4:8" x14ac:dyDescent="0.25">
      <c r="D7868" s="100"/>
      <c r="G7868" s="19" t="str">
        <f>IFERROR(VLOOKUP($D7868,LISTA!$A$2:$J$9990,8,0),"")</f>
        <v/>
      </c>
      <c r="H7868" s="40" t="str">
        <f t="shared" si="145"/>
        <v/>
      </c>
    </row>
    <row r="7869" spans="4:8" x14ac:dyDescent="0.25">
      <c r="D7869" s="100"/>
      <c r="G7869" s="19" t="str">
        <f>IFERROR(VLOOKUP($D7869,LISTA!$A$2:$J$9990,8,0),"")</f>
        <v/>
      </c>
      <c r="H7869" s="40" t="str">
        <f t="shared" si="145"/>
        <v/>
      </c>
    </row>
    <row r="7870" spans="4:8" x14ac:dyDescent="0.25">
      <c r="D7870" s="100"/>
      <c r="G7870" s="19" t="str">
        <f>IFERROR(VLOOKUP($D7870,LISTA!$A$2:$J$9990,8,0),"")</f>
        <v/>
      </c>
      <c r="H7870" s="40" t="str">
        <f t="shared" si="145"/>
        <v/>
      </c>
    </row>
    <row r="7871" spans="4:8" x14ac:dyDescent="0.25">
      <c r="D7871" s="100"/>
      <c r="G7871" s="19" t="str">
        <f>IFERROR(VLOOKUP($D7871,LISTA!$A$2:$J$9990,8,0),"")</f>
        <v/>
      </c>
      <c r="H7871" s="40" t="str">
        <f t="shared" si="145"/>
        <v/>
      </c>
    </row>
    <row r="7872" spans="4:8" x14ac:dyDescent="0.25">
      <c r="D7872" s="100"/>
      <c r="G7872" s="19" t="str">
        <f>IFERROR(VLOOKUP($D7872,LISTA!$A$2:$J$9990,8,0),"")</f>
        <v/>
      </c>
      <c r="H7872" s="40" t="str">
        <f t="shared" si="145"/>
        <v/>
      </c>
    </row>
    <row r="7873" spans="4:8" x14ac:dyDescent="0.25">
      <c r="D7873" s="100"/>
      <c r="G7873" s="19" t="str">
        <f>IFERROR(VLOOKUP($D7873,LISTA!$A$2:$J$9990,8,0),"")</f>
        <v/>
      </c>
      <c r="H7873" s="40" t="str">
        <f t="shared" si="145"/>
        <v/>
      </c>
    </row>
    <row r="7874" spans="4:8" x14ac:dyDescent="0.25">
      <c r="D7874" s="100"/>
      <c r="G7874" s="19" t="str">
        <f>IFERROR(VLOOKUP($D7874,LISTA!$A$2:$J$9990,8,0),"")</f>
        <v/>
      </c>
      <c r="H7874" s="40" t="str">
        <f t="shared" si="145"/>
        <v/>
      </c>
    </row>
    <row r="7875" spans="4:8" x14ac:dyDescent="0.25">
      <c r="D7875" s="100"/>
      <c r="G7875" s="19" t="str">
        <f>IFERROR(VLOOKUP($D7875,LISTA!$A$2:$J$9990,8,0),"")</f>
        <v/>
      </c>
      <c r="H7875" s="40" t="str">
        <f t="shared" si="145"/>
        <v/>
      </c>
    </row>
    <row r="7876" spans="4:8" x14ac:dyDescent="0.25">
      <c r="D7876" s="100"/>
      <c r="G7876" s="19" t="str">
        <f>IFERROR(VLOOKUP($D7876,LISTA!$A$2:$J$9990,8,0),"")</f>
        <v/>
      </c>
      <c r="H7876" s="40" t="str">
        <f t="shared" si="145"/>
        <v/>
      </c>
    </row>
    <row r="7877" spans="4:8" x14ac:dyDescent="0.25">
      <c r="D7877" s="100"/>
      <c r="G7877" s="19" t="str">
        <f>IFERROR(VLOOKUP($D7877,LISTA!$A$2:$J$9990,8,0),"")</f>
        <v/>
      </c>
      <c r="H7877" s="40" t="str">
        <f t="shared" ref="H7877:H7940" si="146">IF(OR(G7877=$K$10,G7877=$K$11,G7877=$K$14,G7877=$K$15,G7877=$K$16,G7877=$K$17,G7877=$K$18,G7877=$K$19,G7877=$K$20,G7877=$K$21,G7877=$K$22,G7877=$K$23,G7877=$K$24,G7877=$K$25,G7877=$K$26,G7877=$K$27,G7877=$K$28),$K$9,IF(OR(G7877=$K$32,G7877=$K$33),$K$31,IF(OR(G7877=$K$38),$K$37,"")))</f>
        <v/>
      </c>
    </row>
    <row r="7878" spans="4:8" x14ac:dyDescent="0.25">
      <c r="D7878" s="100"/>
      <c r="G7878" s="19" t="str">
        <f>IFERROR(VLOOKUP($D7878,LISTA!$A$2:$J$9990,8,0),"")</f>
        <v/>
      </c>
      <c r="H7878" s="40" t="str">
        <f t="shared" si="146"/>
        <v/>
      </c>
    </row>
    <row r="7879" spans="4:8" x14ac:dyDescent="0.25">
      <c r="D7879" s="100"/>
      <c r="G7879" s="19" t="str">
        <f>IFERROR(VLOOKUP($D7879,LISTA!$A$2:$J$9990,8,0),"")</f>
        <v/>
      </c>
      <c r="H7879" s="40" t="str">
        <f t="shared" si="146"/>
        <v/>
      </c>
    </row>
    <row r="7880" spans="4:8" x14ac:dyDescent="0.25">
      <c r="D7880" s="100"/>
      <c r="G7880" s="19" t="str">
        <f>IFERROR(VLOOKUP($D7880,LISTA!$A$2:$J$9990,8,0),"")</f>
        <v/>
      </c>
      <c r="H7880" s="40" t="str">
        <f t="shared" si="146"/>
        <v/>
      </c>
    </row>
    <row r="7881" spans="4:8" x14ac:dyDescent="0.25">
      <c r="D7881" s="100"/>
      <c r="G7881" s="19" t="str">
        <f>IFERROR(VLOOKUP($D7881,LISTA!$A$2:$J$9990,8,0),"")</f>
        <v/>
      </c>
      <c r="H7881" s="40" t="str">
        <f t="shared" si="146"/>
        <v/>
      </c>
    </row>
    <row r="7882" spans="4:8" x14ac:dyDescent="0.25">
      <c r="D7882" s="100"/>
      <c r="G7882" s="19" t="str">
        <f>IFERROR(VLOOKUP($D7882,LISTA!$A$2:$J$9990,8,0),"")</f>
        <v/>
      </c>
      <c r="H7882" s="40" t="str">
        <f t="shared" si="146"/>
        <v/>
      </c>
    </row>
    <row r="7883" spans="4:8" x14ac:dyDescent="0.25">
      <c r="D7883" s="100"/>
      <c r="G7883" s="19" t="str">
        <f>IFERROR(VLOOKUP($D7883,LISTA!$A$2:$J$9990,8,0),"")</f>
        <v/>
      </c>
      <c r="H7883" s="40" t="str">
        <f t="shared" si="146"/>
        <v/>
      </c>
    </row>
    <row r="7884" spans="4:8" x14ac:dyDescent="0.25">
      <c r="D7884" s="100"/>
      <c r="G7884" s="19" t="str">
        <f>IFERROR(VLOOKUP($D7884,LISTA!$A$2:$J$9990,8,0),"")</f>
        <v/>
      </c>
      <c r="H7884" s="40" t="str">
        <f t="shared" si="146"/>
        <v/>
      </c>
    </row>
    <row r="7885" spans="4:8" x14ac:dyDescent="0.25">
      <c r="D7885" s="100"/>
      <c r="G7885" s="19" t="str">
        <f>IFERROR(VLOOKUP($D7885,LISTA!$A$2:$J$9990,8,0),"")</f>
        <v/>
      </c>
      <c r="H7885" s="40" t="str">
        <f t="shared" si="146"/>
        <v/>
      </c>
    </row>
    <row r="7886" spans="4:8" x14ac:dyDescent="0.25">
      <c r="D7886" s="100"/>
      <c r="G7886" s="19" t="str">
        <f>IFERROR(VLOOKUP($D7886,LISTA!$A$2:$J$9990,8,0),"")</f>
        <v/>
      </c>
      <c r="H7886" s="40" t="str">
        <f t="shared" si="146"/>
        <v/>
      </c>
    </row>
    <row r="7887" spans="4:8" x14ac:dyDescent="0.25">
      <c r="D7887" s="100"/>
      <c r="G7887" s="19" t="str">
        <f>IFERROR(VLOOKUP($D7887,LISTA!$A$2:$J$9990,8,0),"")</f>
        <v/>
      </c>
      <c r="H7887" s="40" t="str">
        <f t="shared" si="146"/>
        <v/>
      </c>
    </row>
    <row r="7888" spans="4:8" x14ac:dyDescent="0.25">
      <c r="D7888" s="100"/>
      <c r="G7888" s="19" t="str">
        <f>IFERROR(VLOOKUP($D7888,LISTA!$A$2:$J$9990,8,0),"")</f>
        <v/>
      </c>
      <c r="H7888" s="40" t="str">
        <f t="shared" si="146"/>
        <v/>
      </c>
    </row>
    <row r="7889" spans="4:8" x14ac:dyDescent="0.25">
      <c r="D7889" s="100"/>
      <c r="G7889" s="19" t="str">
        <f>IFERROR(VLOOKUP($D7889,LISTA!$A$2:$J$9990,8,0),"")</f>
        <v/>
      </c>
      <c r="H7889" s="40" t="str">
        <f t="shared" si="146"/>
        <v/>
      </c>
    </row>
    <row r="7890" spans="4:8" x14ac:dyDescent="0.25">
      <c r="D7890" s="100"/>
      <c r="G7890" s="19" t="str">
        <f>IFERROR(VLOOKUP($D7890,LISTA!$A$2:$J$9990,8,0),"")</f>
        <v/>
      </c>
      <c r="H7890" s="40" t="str">
        <f t="shared" si="146"/>
        <v/>
      </c>
    </row>
    <row r="7891" spans="4:8" x14ac:dyDescent="0.25">
      <c r="D7891" s="100"/>
      <c r="G7891" s="19" t="str">
        <f>IFERROR(VLOOKUP($D7891,LISTA!$A$2:$J$9990,8,0),"")</f>
        <v/>
      </c>
      <c r="H7891" s="40" t="str">
        <f t="shared" si="146"/>
        <v/>
      </c>
    </row>
    <row r="7892" spans="4:8" x14ac:dyDescent="0.25">
      <c r="D7892" s="100"/>
      <c r="G7892" s="19" t="str">
        <f>IFERROR(VLOOKUP($D7892,LISTA!$A$2:$J$9990,8,0),"")</f>
        <v/>
      </c>
      <c r="H7892" s="40" t="str">
        <f t="shared" si="146"/>
        <v/>
      </c>
    </row>
    <row r="7893" spans="4:8" x14ac:dyDescent="0.25">
      <c r="D7893" s="100"/>
      <c r="G7893" s="19" t="str">
        <f>IFERROR(VLOOKUP($D7893,LISTA!$A$2:$J$9990,8,0),"")</f>
        <v/>
      </c>
      <c r="H7893" s="40" t="str">
        <f t="shared" si="146"/>
        <v/>
      </c>
    </row>
    <row r="7894" spans="4:8" x14ac:dyDescent="0.25">
      <c r="D7894" s="100"/>
      <c r="G7894" s="19" t="str">
        <f>IFERROR(VLOOKUP($D7894,LISTA!$A$2:$J$9990,8,0),"")</f>
        <v/>
      </c>
      <c r="H7894" s="40" t="str">
        <f t="shared" si="146"/>
        <v/>
      </c>
    </row>
    <row r="7895" spans="4:8" x14ac:dyDescent="0.25">
      <c r="D7895" s="100"/>
      <c r="G7895" s="19" t="str">
        <f>IFERROR(VLOOKUP($D7895,LISTA!$A$2:$J$9990,8,0),"")</f>
        <v/>
      </c>
      <c r="H7895" s="40" t="str">
        <f t="shared" si="146"/>
        <v/>
      </c>
    </row>
    <row r="7896" spans="4:8" x14ac:dyDescent="0.25">
      <c r="D7896" s="100"/>
      <c r="G7896" s="19" t="str">
        <f>IFERROR(VLOOKUP($D7896,LISTA!$A$2:$J$9990,8,0),"")</f>
        <v/>
      </c>
      <c r="H7896" s="40" t="str">
        <f t="shared" si="146"/>
        <v/>
      </c>
    </row>
    <row r="7897" spans="4:8" x14ac:dyDescent="0.25">
      <c r="D7897" s="100"/>
      <c r="G7897" s="19" t="str">
        <f>IFERROR(VLOOKUP($D7897,LISTA!$A$2:$J$9990,8,0),"")</f>
        <v/>
      </c>
      <c r="H7897" s="40" t="str">
        <f t="shared" si="146"/>
        <v/>
      </c>
    </row>
    <row r="7898" spans="4:8" x14ac:dyDescent="0.25">
      <c r="D7898" s="100"/>
      <c r="G7898" s="19" t="str">
        <f>IFERROR(VLOOKUP($D7898,LISTA!$A$2:$J$9990,8,0),"")</f>
        <v/>
      </c>
      <c r="H7898" s="40" t="str">
        <f t="shared" si="146"/>
        <v/>
      </c>
    </row>
    <row r="7899" spans="4:8" x14ac:dyDescent="0.25">
      <c r="D7899" s="100"/>
      <c r="G7899" s="19" t="str">
        <f>IFERROR(VLOOKUP($D7899,LISTA!$A$2:$J$9990,8,0),"")</f>
        <v/>
      </c>
      <c r="H7899" s="40" t="str">
        <f t="shared" si="146"/>
        <v/>
      </c>
    </row>
    <row r="7900" spans="4:8" x14ac:dyDescent="0.25">
      <c r="D7900" s="100"/>
      <c r="G7900" s="19" t="str">
        <f>IFERROR(VLOOKUP($D7900,LISTA!$A$2:$J$9990,8,0),"")</f>
        <v/>
      </c>
      <c r="H7900" s="40" t="str">
        <f t="shared" si="146"/>
        <v/>
      </c>
    </row>
    <row r="7901" spans="4:8" x14ac:dyDescent="0.25">
      <c r="D7901" s="100"/>
      <c r="G7901" s="19" t="str">
        <f>IFERROR(VLOOKUP($D7901,LISTA!$A$2:$J$9990,8,0),"")</f>
        <v/>
      </c>
      <c r="H7901" s="40" t="str">
        <f t="shared" si="146"/>
        <v/>
      </c>
    </row>
    <row r="7902" spans="4:8" x14ac:dyDescent="0.25">
      <c r="D7902" s="100"/>
      <c r="G7902" s="19" t="str">
        <f>IFERROR(VLOOKUP($D7902,LISTA!$A$2:$J$9990,8,0),"")</f>
        <v/>
      </c>
      <c r="H7902" s="40" t="str">
        <f t="shared" si="146"/>
        <v/>
      </c>
    </row>
    <row r="7903" spans="4:8" x14ac:dyDescent="0.25">
      <c r="D7903" s="100"/>
      <c r="G7903" s="19" t="str">
        <f>IFERROR(VLOOKUP($D7903,LISTA!$A$2:$J$9990,8,0),"")</f>
        <v/>
      </c>
      <c r="H7903" s="40" t="str">
        <f t="shared" si="146"/>
        <v/>
      </c>
    </row>
    <row r="7904" spans="4:8" x14ac:dyDescent="0.25">
      <c r="D7904" s="100"/>
      <c r="G7904" s="19" t="str">
        <f>IFERROR(VLOOKUP($D7904,LISTA!$A$2:$J$9990,8,0),"")</f>
        <v/>
      </c>
      <c r="H7904" s="40" t="str">
        <f t="shared" si="146"/>
        <v/>
      </c>
    </row>
    <row r="7905" spans="4:8" x14ac:dyDescent="0.25">
      <c r="D7905" s="100"/>
      <c r="G7905" s="19" t="str">
        <f>IFERROR(VLOOKUP($D7905,LISTA!$A$2:$J$9990,8,0),"")</f>
        <v/>
      </c>
      <c r="H7905" s="40" t="str">
        <f t="shared" si="146"/>
        <v/>
      </c>
    </row>
    <row r="7906" spans="4:8" x14ac:dyDescent="0.25">
      <c r="D7906" s="100"/>
      <c r="G7906" s="19" t="str">
        <f>IFERROR(VLOOKUP($D7906,LISTA!$A$2:$J$9990,8,0),"")</f>
        <v/>
      </c>
      <c r="H7906" s="40" t="str">
        <f t="shared" si="146"/>
        <v/>
      </c>
    </row>
    <row r="7907" spans="4:8" x14ac:dyDescent="0.25">
      <c r="D7907" s="100"/>
      <c r="G7907" s="19" t="str">
        <f>IFERROR(VLOOKUP($D7907,LISTA!$A$2:$J$9990,8,0),"")</f>
        <v/>
      </c>
      <c r="H7907" s="40" t="str">
        <f t="shared" si="146"/>
        <v/>
      </c>
    </row>
    <row r="7908" spans="4:8" x14ac:dyDescent="0.25">
      <c r="D7908" s="100"/>
      <c r="G7908" s="19" t="str">
        <f>IFERROR(VLOOKUP($D7908,LISTA!$A$2:$J$9990,8,0),"")</f>
        <v/>
      </c>
      <c r="H7908" s="40" t="str">
        <f t="shared" si="146"/>
        <v/>
      </c>
    </row>
    <row r="7909" spans="4:8" x14ac:dyDescent="0.25">
      <c r="D7909" s="100"/>
      <c r="G7909" s="19" t="str">
        <f>IFERROR(VLOOKUP($D7909,LISTA!$A$2:$J$9990,8,0),"")</f>
        <v/>
      </c>
      <c r="H7909" s="40" t="str">
        <f t="shared" si="146"/>
        <v/>
      </c>
    </row>
    <row r="7910" spans="4:8" x14ac:dyDescent="0.25">
      <c r="D7910" s="100"/>
      <c r="G7910" s="19" t="str">
        <f>IFERROR(VLOOKUP($D7910,LISTA!$A$2:$J$9990,8,0),"")</f>
        <v/>
      </c>
      <c r="H7910" s="40" t="str">
        <f t="shared" si="146"/>
        <v/>
      </c>
    </row>
    <row r="7911" spans="4:8" x14ac:dyDescent="0.25">
      <c r="D7911" s="100"/>
      <c r="G7911" s="19" t="str">
        <f>IFERROR(VLOOKUP($D7911,LISTA!$A$2:$J$9990,8,0),"")</f>
        <v/>
      </c>
      <c r="H7911" s="40" t="str">
        <f t="shared" si="146"/>
        <v/>
      </c>
    </row>
    <row r="7912" spans="4:8" x14ac:dyDescent="0.25">
      <c r="D7912" s="100"/>
      <c r="G7912" s="19" t="str">
        <f>IFERROR(VLOOKUP($D7912,LISTA!$A$2:$J$9990,8,0),"")</f>
        <v/>
      </c>
      <c r="H7912" s="40" t="str">
        <f t="shared" si="146"/>
        <v/>
      </c>
    </row>
    <row r="7913" spans="4:8" x14ac:dyDescent="0.25">
      <c r="D7913" s="100"/>
      <c r="G7913" s="19" t="str">
        <f>IFERROR(VLOOKUP($D7913,LISTA!$A$2:$J$9990,8,0),"")</f>
        <v/>
      </c>
      <c r="H7913" s="40" t="str">
        <f t="shared" si="146"/>
        <v/>
      </c>
    </row>
    <row r="7914" spans="4:8" x14ac:dyDescent="0.25">
      <c r="D7914" s="100"/>
      <c r="G7914" s="19" t="str">
        <f>IFERROR(VLOOKUP($D7914,LISTA!$A$2:$J$9990,8,0),"")</f>
        <v/>
      </c>
      <c r="H7914" s="40" t="str">
        <f t="shared" si="146"/>
        <v/>
      </c>
    </row>
    <row r="7915" spans="4:8" x14ac:dyDescent="0.25">
      <c r="D7915" s="100"/>
      <c r="G7915" s="19" t="str">
        <f>IFERROR(VLOOKUP($D7915,LISTA!$A$2:$J$9990,8,0),"")</f>
        <v/>
      </c>
      <c r="H7915" s="40" t="str">
        <f t="shared" si="146"/>
        <v/>
      </c>
    </row>
    <row r="7916" spans="4:8" x14ac:dyDescent="0.25">
      <c r="D7916" s="100"/>
      <c r="G7916" s="19" t="str">
        <f>IFERROR(VLOOKUP($D7916,LISTA!$A$2:$J$9990,8,0),"")</f>
        <v/>
      </c>
      <c r="H7916" s="40" t="str">
        <f t="shared" si="146"/>
        <v/>
      </c>
    </row>
    <row r="7917" spans="4:8" x14ac:dyDescent="0.25">
      <c r="D7917" s="100"/>
      <c r="G7917" s="19" t="str">
        <f>IFERROR(VLOOKUP($D7917,LISTA!$A$2:$J$9990,8,0),"")</f>
        <v/>
      </c>
      <c r="H7917" s="40" t="str">
        <f t="shared" si="146"/>
        <v/>
      </c>
    </row>
    <row r="7918" spans="4:8" x14ac:dyDescent="0.25">
      <c r="D7918" s="100"/>
      <c r="G7918" s="19" t="str">
        <f>IFERROR(VLOOKUP($D7918,LISTA!$A$2:$J$9990,8,0),"")</f>
        <v/>
      </c>
      <c r="H7918" s="40" t="str">
        <f t="shared" si="146"/>
        <v/>
      </c>
    </row>
    <row r="7919" spans="4:8" x14ac:dyDescent="0.25">
      <c r="D7919" s="100"/>
      <c r="G7919" s="19" t="str">
        <f>IFERROR(VLOOKUP($D7919,LISTA!$A$2:$J$9990,8,0),"")</f>
        <v/>
      </c>
      <c r="H7919" s="40" t="str">
        <f t="shared" si="146"/>
        <v/>
      </c>
    </row>
    <row r="7920" spans="4:8" x14ac:dyDescent="0.25">
      <c r="D7920" s="100"/>
      <c r="G7920" s="19" t="str">
        <f>IFERROR(VLOOKUP($D7920,LISTA!$A$2:$J$9990,8,0),"")</f>
        <v/>
      </c>
      <c r="H7920" s="40" t="str">
        <f t="shared" si="146"/>
        <v/>
      </c>
    </row>
    <row r="7921" spans="4:8" x14ac:dyDescent="0.25">
      <c r="D7921" s="100"/>
      <c r="G7921" s="19" t="str">
        <f>IFERROR(VLOOKUP($D7921,LISTA!$A$2:$J$9990,8,0),"")</f>
        <v/>
      </c>
      <c r="H7921" s="40" t="str">
        <f t="shared" si="146"/>
        <v/>
      </c>
    </row>
    <row r="7922" spans="4:8" x14ac:dyDescent="0.25">
      <c r="D7922" s="100"/>
      <c r="G7922" s="19" t="str">
        <f>IFERROR(VLOOKUP($D7922,LISTA!$A$2:$J$9990,8,0),"")</f>
        <v/>
      </c>
      <c r="H7922" s="40" t="str">
        <f t="shared" si="146"/>
        <v/>
      </c>
    </row>
    <row r="7923" spans="4:8" x14ac:dyDescent="0.25">
      <c r="D7923" s="100"/>
      <c r="G7923" s="19" t="str">
        <f>IFERROR(VLOOKUP($D7923,LISTA!$A$2:$J$9990,8,0),"")</f>
        <v/>
      </c>
      <c r="H7923" s="40" t="str">
        <f t="shared" si="146"/>
        <v/>
      </c>
    </row>
    <row r="7924" spans="4:8" x14ac:dyDescent="0.25">
      <c r="D7924" s="100"/>
      <c r="G7924" s="19" t="str">
        <f>IFERROR(VLOOKUP($D7924,LISTA!$A$2:$J$9990,8,0),"")</f>
        <v/>
      </c>
      <c r="H7924" s="40" t="str">
        <f t="shared" si="146"/>
        <v/>
      </c>
    </row>
    <row r="7925" spans="4:8" x14ac:dyDescent="0.25">
      <c r="D7925" s="100"/>
      <c r="G7925" s="19" t="str">
        <f>IFERROR(VLOOKUP($D7925,LISTA!$A$2:$J$9990,8,0),"")</f>
        <v/>
      </c>
      <c r="H7925" s="40" t="str">
        <f t="shared" si="146"/>
        <v/>
      </c>
    </row>
    <row r="7926" spans="4:8" x14ac:dyDescent="0.25">
      <c r="D7926" s="100"/>
      <c r="G7926" s="19" t="str">
        <f>IFERROR(VLOOKUP($D7926,LISTA!$A$2:$J$9990,8,0),"")</f>
        <v/>
      </c>
      <c r="H7926" s="40" t="str">
        <f t="shared" si="146"/>
        <v/>
      </c>
    </row>
    <row r="7927" spans="4:8" x14ac:dyDescent="0.25">
      <c r="D7927" s="100"/>
      <c r="G7927" s="19" t="str">
        <f>IFERROR(VLOOKUP($D7927,LISTA!$A$2:$J$9990,8,0),"")</f>
        <v/>
      </c>
      <c r="H7927" s="40" t="str">
        <f t="shared" si="146"/>
        <v/>
      </c>
    </row>
    <row r="7928" spans="4:8" x14ac:dyDescent="0.25">
      <c r="D7928" s="100"/>
      <c r="G7928" s="19" t="str">
        <f>IFERROR(VLOOKUP($D7928,LISTA!$A$2:$J$9990,8,0),"")</f>
        <v/>
      </c>
      <c r="H7928" s="40" t="str">
        <f t="shared" si="146"/>
        <v/>
      </c>
    </row>
    <row r="7929" spans="4:8" x14ac:dyDescent="0.25">
      <c r="D7929" s="100"/>
      <c r="G7929" s="19" t="str">
        <f>IFERROR(VLOOKUP($D7929,LISTA!$A$2:$J$9990,8,0),"")</f>
        <v/>
      </c>
      <c r="H7929" s="40" t="str">
        <f t="shared" si="146"/>
        <v/>
      </c>
    </row>
    <row r="7930" spans="4:8" x14ac:dyDescent="0.25">
      <c r="D7930" s="100"/>
      <c r="G7930" s="19" t="str">
        <f>IFERROR(VLOOKUP($D7930,LISTA!$A$2:$J$9990,8,0),"")</f>
        <v/>
      </c>
      <c r="H7930" s="40" t="str">
        <f t="shared" si="146"/>
        <v/>
      </c>
    </row>
    <row r="7931" spans="4:8" x14ac:dyDescent="0.25">
      <c r="D7931" s="100"/>
      <c r="G7931" s="19" t="str">
        <f>IFERROR(VLOOKUP($D7931,LISTA!$A$2:$J$9990,8,0),"")</f>
        <v/>
      </c>
      <c r="H7931" s="40" t="str">
        <f t="shared" si="146"/>
        <v/>
      </c>
    </row>
    <row r="7932" spans="4:8" x14ac:dyDescent="0.25">
      <c r="D7932" s="100"/>
      <c r="G7932" s="19" t="str">
        <f>IFERROR(VLOOKUP($D7932,LISTA!$A$2:$J$9990,8,0),"")</f>
        <v/>
      </c>
      <c r="H7932" s="40" t="str">
        <f t="shared" si="146"/>
        <v/>
      </c>
    </row>
    <row r="7933" spans="4:8" x14ac:dyDescent="0.25">
      <c r="D7933" s="100"/>
      <c r="G7933" s="19" t="str">
        <f>IFERROR(VLOOKUP($D7933,LISTA!$A$2:$J$9990,8,0),"")</f>
        <v/>
      </c>
      <c r="H7933" s="40" t="str">
        <f t="shared" si="146"/>
        <v/>
      </c>
    </row>
    <row r="7934" spans="4:8" x14ac:dyDescent="0.25">
      <c r="D7934" s="100"/>
      <c r="G7934" s="19" t="str">
        <f>IFERROR(VLOOKUP($D7934,LISTA!$A$2:$J$9990,8,0),"")</f>
        <v/>
      </c>
      <c r="H7934" s="40" t="str">
        <f t="shared" si="146"/>
        <v/>
      </c>
    </row>
    <row r="7935" spans="4:8" x14ac:dyDescent="0.25">
      <c r="D7935" s="100"/>
      <c r="G7935" s="19" t="str">
        <f>IFERROR(VLOOKUP($D7935,LISTA!$A$2:$J$9990,8,0),"")</f>
        <v/>
      </c>
      <c r="H7935" s="40" t="str">
        <f t="shared" si="146"/>
        <v/>
      </c>
    </row>
    <row r="7936" spans="4:8" x14ac:dyDescent="0.25">
      <c r="D7936" s="100"/>
      <c r="G7936" s="19" t="str">
        <f>IFERROR(VLOOKUP($D7936,LISTA!$A$2:$J$9990,8,0),"")</f>
        <v/>
      </c>
      <c r="H7936" s="40" t="str">
        <f t="shared" si="146"/>
        <v/>
      </c>
    </row>
    <row r="7937" spans="4:8" x14ac:dyDescent="0.25">
      <c r="D7937" s="100"/>
      <c r="G7937" s="19" t="str">
        <f>IFERROR(VLOOKUP($D7937,LISTA!$A$2:$J$9990,8,0),"")</f>
        <v/>
      </c>
      <c r="H7937" s="40" t="str">
        <f t="shared" si="146"/>
        <v/>
      </c>
    </row>
    <row r="7938" spans="4:8" x14ac:dyDescent="0.25">
      <c r="D7938" s="100"/>
      <c r="G7938" s="19" t="str">
        <f>IFERROR(VLOOKUP($D7938,LISTA!$A$2:$J$9990,8,0),"")</f>
        <v/>
      </c>
      <c r="H7938" s="40" t="str">
        <f t="shared" si="146"/>
        <v/>
      </c>
    </row>
    <row r="7939" spans="4:8" x14ac:dyDescent="0.25">
      <c r="D7939" s="100"/>
      <c r="G7939" s="19" t="str">
        <f>IFERROR(VLOOKUP($D7939,LISTA!$A$2:$J$9990,8,0),"")</f>
        <v/>
      </c>
      <c r="H7939" s="40" t="str">
        <f t="shared" si="146"/>
        <v/>
      </c>
    </row>
    <row r="7940" spans="4:8" x14ac:dyDescent="0.25">
      <c r="D7940" s="100"/>
      <c r="G7940" s="19" t="str">
        <f>IFERROR(VLOOKUP($D7940,LISTA!$A$2:$J$9990,8,0),"")</f>
        <v/>
      </c>
      <c r="H7940" s="40" t="str">
        <f t="shared" si="146"/>
        <v/>
      </c>
    </row>
    <row r="7941" spans="4:8" x14ac:dyDescent="0.25">
      <c r="D7941" s="100"/>
      <c r="G7941" s="19" t="str">
        <f>IFERROR(VLOOKUP($D7941,LISTA!$A$2:$J$9990,8,0),"")</f>
        <v/>
      </c>
      <c r="H7941" s="40" t="str">
        <f t="shared" ref="H7941:H8004" si="147">IF(OR(G7941=$K$10,G7941=$K$11,G7941=$K$14,G7941=$K$15,G7941=$K$16,G7941=$K$17,G7941=$K$18,G7941=$K$19,G7941=$K$20,G7941=$K$21,G7941=$K$22,G7941=$K$23,G7941=$K$24,G7941=$K$25,G7941=$K$26,G7941=$K$27,G7941=$K$28),$K$9,IF(OR(G7941=$K$32,G7941=$K$33),$K$31,IF(OR(G7941=$K$38),$K$37,"")))</f>
        <v/>
      </c>
    </row>
    <row r="7942" spans="4:8" x14ac:dyDescent="0.25">
      <c r="D7942" s="100"/>
      <c r="G7942" s="19" t="str">
        <f>IFERROR(VLOOKUP($D7942,LISTA!$A$2:$J$9990,8,0),"")</f>
        <v/>
      </c>
      <c r="H7942" s="40" t="str">
        <f t="shared" si="147"/>
        <v/>
      </c>
    </row>
    <row r="7943" spans="4:8" x14ac:dyDescent="0.25">
      <c r="D7943" s="100"/>
      <c r="G7943" s="19" t="str">
        <f>IFERROR(VLOOKUP($D7943,LISTA!$A$2:$J$9990,8,0),"")</f>
        <v/>
      </c>
      <c r="H7943" s="40" t="str">
        <f t="shared" si="147"/>
        <v/>
      </c>
    </row>
    <row r="7944" spans="4:8" x14ac:dyDescent="0.25">
      <c r="D7944" s="100"/>
      <c r="G7944" s="19" t="str">
        <f>IFERROR(VLOOKUP($D7944,LISTA!$A$2:$J$9990,8,0),"")</f>
        <v/>
      </c>
      <c r="H7944" s="40" t="str">
        <f t="shared" si="147"/>
        <v/>
      </c>
    </row>
    <row r="7945" spans="4:8" x14ac:dyDescent="0.25">
      <c r="D7945" s="100"/>
      <c r="G7945" s="19" t="str">
        <f>IFERROR(VLOOKUP($D7945,LISTA!$A$2:$J$9990,8,0),"")</f>
        <v/>
      </c>
      <c r="H7945" s="40" t="str">
        <f t="shared" si="147"/>
        <v/>
      </c>
    </row>
    <row r="7946" spans="4:8" x14ac:dyDescent="0.25">
      <c r="D7946" s="100"/>
      <c r="G7946" s="19" t="str">
        <f>IFERROR(VLOOKUP($D7946,LISTA!$A$2:$J$9990,8,0),"")</f>
        <v/>
      </c>
      <c r="H7946" s="40" t="str">
        <f t="shared" si="147"/>
        <v/>
      </c>
    </row>
    <row r="7947" spans="4:8" x14ac:dyDescent="0.25">
      <c r="D7947" s="100"/>
      <c r="G7947" s="19" t="str">
        <f>IFERROR(VLOOKUP($D7947,LISTA!$A$2:$J$9990,8,0),"")</f>
        <v/>
      </c>
      <c r="H7947" s="40" t="str">
        <f t="shared" si="147"/>
        <v/>
      </c>
    </row>
    <row r="7948" spans="4:8" x14ac:dyDescent="0.25">
      <c r="D7948" s="100"/>
      <c r="G7948" s="19" t="str">
        <f>IFERROR(VLOOKUP($D7948,LISTA!$A$2:$J$9990,8,0),"")</f>
        <v/>
      </c>
      <c r="H7948" s="40" t="str">
        <f t="shared" si="147"/>
        <v/>
      </c>
    </row>
    <row r="7949" spans="4:8" x14ac:dyDescent="0.25">
      <c r="D7949" s="100"/>
      <c r="G7949" s="19" t="str">
        <f>IFERROR(VLOOKUP($D7949,LISTA!$A$2:$J$9990,8,0),"")</f>
        <v/>
      </c>
      <c r="H7949" s="40" t="str">
        <f t="shared" si="147"/>
        <v/>
      </c>
    </row>
    <row r="7950" spans="4:8" x14ac:dyDescent="0.25">
      <c r="D7950" s="100"/>
      <c r="G7950" s="19" t="str">
        <f>IFERROR(VLOOKUP($D7950,LISTA!$A$2:$J$9990,8,0),"")</f>
        <v/>
      </c>
      <c r="H7950" s="40" t="str">
        <f t="shared" si="147"/>
        <v/>
      </c>
    </row>
    <row r="7951" spans="4:8" x14ac:dyDescent="0.25">
      <c r="D7951" s="100"/>
      <c r="G7951" s="19" t="str">
        <f>IFERROR(VLOOKUP($D7951,LISTA!$A$2:$J$9990,8,0),"")</f>
        <v/>
      </c>
      <c r="H7951" s="40" t="str">
        <f t="shared" si="147"/>
        <v/>
      </c>
    </row>
    <row r="7952" spans="4:8" x14ac:dyDescent="0.25">
      <c r="D7952" s="100"/>
      <c r="G7952" s="19" t="str">
        <f>IFERROR(VLOOKUP($D7952,LISTA!$A$2:$J$9990,8,0),"")</f>
        <v/>
      </c>
      <c r="H7952" s="40" t="str">
        <f t="shared" si="147"/>
        <v/>
      </c>
    </row>
    <row r="7953" spans="4:8" x14ac:dyDescent="0.25">
      <c r="D7953" s="100"/>
      <c r="G7953" s="19" t="str">
        <f>IFERROR(VLOOKUP($D7953,LISTA!$A$2:$J$9990,8,0),"")</f>
        <v/>
      </c>
      <c r="H7953" s="40" t="str">
        <f t="shared" si="147"/>
        <v/>
      </c>
    </row>
    <row r="7954" spans="4:8" x14ac:dyDescent="0.25">
      <c r="D7954" s="100"/>
      <c r="G7954" s="19" t="str">
        <f>IFERROR(VLOOKUP($D7954,LISTA!$A$2:$J$9990,8,0),"")</f>
        <v/>
      </c>
      <c r="H7954" s="40" t="str">
        <f t="shared" si="147"/>
        <v/>
      </c>
    </row>
    <row r="7955" spans="4:8" x14ac:dyDescent="0.25">
      <c r="D7955" s="100"/>
      <c r="G7955" s="19" t="str">
        <f>IFERROR(VLOOKUP($D7955,LISTA!$A$2:$J$9990,8,0),"")</f>
        <v/>
      </c>
      <c r="H7955" s="40" t="str">
        <f t="shared" si="147"/>
        <v/>
      </c>
    </row>
    <row r="7956" spans="4:8" x14ac:dyDescent="0.25">
      <c r="D7956" s="100"/>
      <c r="G7956" s="19" t="str">
        <f>IFERROR(VLOOKUP($D7956,LISTA!$A$2:$J$9990,8,0),"")</f>
        <v/>
      </c>
      <c r="H7956" s="40" t="str">
        <f t="shared" si="147"/>
        <v/>
      </c>
    </row>
    <row r="7957" spans="4:8" x14ac:dyDescent="0.25">
      <c r="D7957" s="100"/>
      <c r="G7957" s="19" t="str">
        <f>IFERROR(VLOOKUP($D7957,LISTA!$A$2:$J$9990,8,0),"")</f>
        <v/>
      </c>
      <c r="H7957" s="40" t="str">
        <f t="shared" si="147"/>
        <v/>
      </c>
    </row>
    <row r="7958" spans="4:8" x14ac:dyDescent="0.25">
      <c r="D7958" s="100"/>
      <c r="G7958" s="19" t="str">
        <f>IFERROR(VLOOKUP($D7958,LISTA!$A$2:$J$9990,8,0),"")</f>
        <v/>
      </c>
      <c r="H7958" s="40" t="str">
        <f t="shared" si="147"/>
        <v/>
      </c>
    </row>
    <row r="7959" spans="4:8" x14ac:dyDescent="0.25">
      <c r="D7959" s="100"/>
      <c r="G7959" s="19" t="str">
        <f>IFERROR(VLOOKUP($D7959,LISTA!$A$2:$J$9990,8,0),"")</f>
        <v/>
      </c>
      <c r="H7959" s="40" t="str">
        <f t="shared" si="147"/>
        <v/>
      </c>
    </row>
    <row r="7960" spans="4:8" x14ac:dyDescent="0.25">
      <c r="D7960" s="100"/>
      <c r="G7960" s="19" t="str">
        <f>IFERROR(VLOOKUP($D7960,LISTA!$A$2:$J$9990,8,0),"")</f>
        <v/>
      </c>
      <c r="H7960" s="40" t="str">
        <f t="shared" si="147"/>
        <v/>
      </c>
    </row>
    <row r="7961" spans="4:8" x14ac:dyDescent="0.25">
      <c r="D7961" s="100"/>
      <c r="G7961" s="19" t="str">
        <f>IFERROR(VLOOKUP($D7961,LISTA!$A$2:$J$9990,8,0),"")</f>
        <v/>
      </c>
      <c r="H7961" s="40" t="str">
        <f t="shared" si="147"/>
        <v/>
      </c>
    </row>
    <row r="7962" spans="4:8" x14ac:dyDescent="0.25">
      <c r="D7962" s="100"/>
      <c r="G7962" s="19" t="str">
        <f>IFERROR(VLOOKUP($D7962,LISTA!$A$2:$J$9990,8,0),"")</f>
        <v/>
      </c>
      <c r="H7962" s="40" t="str">
        <f t="shared" si="147"/>
        <v/>
      </c>
    </row>
    <row r="7963" spans="4:8" x14ac:dyDescent="0.25">
      <c r="D7963" s="100"/>
      <c r="G7963" s="19" t="str">
        <f>IFERROR(VLOOKUP($D7963,LISTA!$A$2:$J$9990,8,0),"")</f>
        <v/>
      </c>
      <c r="H7963" s="40" t="str">
        <f t="shared" si="147"/>
        <v/>
      </c>
    </row>
    <row r="7964" spans="4:8" x14ac:dyDescent="0.25">
      <c r="D7964" s="100"/>
      <c r="G7964" s="19" t="str">
        <f>IFERROR(VLOOKUP($D7964,LISTA!$A$2:$J$9990,8,0),"")</f>
        <v/>
      </c>
      <c r="H7964" s="40" t="str">
        <f t="shared" si="147"/>
        <v/>
      </c>
    </row>
    <row r="7965" spans="4:8" x14ac:dyDescent="0.25">
      <c r="D7965" s="100"/>
      <c r="G7965" s="19" t="str">
        <f>IFERROR(VLOOKUP($D7965,LISTA!$A$2:$J$9990,8,0),"")</f>
        <v/>
      </c>
      <c r="H7965" s="40" t="str">
        <f t="shared" si="147"/>
        <v/>
      </c>
    </row>
    <row r="7966" spans="4:8" x14ac:dyDescent="0.25">
      <c r="D7966" s="100"/>
      <c r="G7966" s="19" t="str">
        <f>IFERROR(VLOOKUP($D7966,LISTA!$A$2:$J$9990,8,0),"")</f>
        <v/>
      </c>
      <c r="H7966" s="40" t="str">
        <f t="shared" si="147"/>
        <v/>
      </c>
    </row>
    <row r="7967" spans="4:8" x14ac:dyDescent="0.25">
      <c r="D7967" s="100"/>
      <c r="G7967" s="19" t="str">
        <f>IFERROR(VLOOKUP($D7967,LISTA!$A$2:$J$9990,8,0),"")</f>
        <v/>
      </c>
      <c r="H7967" s="40" t="str">
        <f t="shared" si="147"/>
        <v/>
      </c>
    </row>
    <row r="7968" spans="4:8" x14ac:dyDescent="0.25">
      <c r="D7968" s="100"/>
      <c r="G7968" s="19" t="str">
        <f>IFERROR(VLOOKUP($D7968,LISTA!$A$2:$J$9990,8,0),"")</f>
        <v/>
      </c>
      <c r="H7968" s="40" t="str">
        <f t="shared" si="147"/>
        <v/>
      </c>
    </row>
    <row r="7969" spans="4:8" x14ac:dyDescent="0.25">
      <c r="D7969" s="100"/>
      <c r="G7969" s="19" t="str">
        <f>IFERROR(VLOOKUP($D7969,LISTA!$A$2:$J$9990,8,0),"")</f>
        <v/>
      </c>
      <c r="H7969" s="40" t="str">
        <f t="shared" si="147"/>
        <v/>
      </c>
    </row>
    <row r="7970" spans="4:8" x14ac:dyDescent="0.25">
      <c r="D7970" s="100"/>
      <c r="G7970" s="19" t="str">
        <f>IFERROR(VLOOKUP($D7970,LISTA!$A$2:$J$9990,8,0),"")</f>
        <v/>
      </c>
      <c r="H7970" s="40" t="str">
        <f t="shared" si="147"/>
        <v/>
      </c>
    </row>
    <row r="7971" spans="4:8" x14ac:dyDescent="0.25">
      <c r="D7971" s="100"/>
      <c r="G7971" s="19" t="str">
        <f>IFERROR(VLOOKUP($D7971,LISTA!$A$2:$J$9990,8,0),"")</f>
        <v/>
      </c>
      <c r="H7971" s="40" t="str">
        <f t="shared" si="147"/>
        <v/>
      </c>
    </row>
    <row r="7972" spans="4:8" x14ac:dyDescent="0.25">
      <c r="D7972" s="100"/>
      <c r="G7972" s="19" t="str">
        <f>IFERROR(VLOOKUP($D7972,LISTA!$A$2:$J$9990,8,0),"")</f>
        <v/>
      </c>
      <c r="H7972" s="40" t="str">
        <f t="shared" si="147"/>
        <v/>
      </c>
    </row>
    <row r="7973" spans="4:8" x14ac:dyDescent="0.25">
      <c r="D7973" s="100"/>
      <c r="G7973" s="19" t="str">
        <f>IFERROR(VLOOKUP($D7973,LISTA!$A$2:$J$9990,8,0),"")</f>
        <v/>
      </c>
      <c r="H7973" s="40" t="str">
        <f t="shared" si="147"/>
        <v/>
      </c>
    </row>
    <row r="7974" spans="4:8" x14ac:dyDescent="0.25">
      <c r="D7974" s="100"/>
      <c r="G7974" s="19" t="str">
        <f>IFERROR(VLOOKUP($D7974,LISTA!$A$2:$J$9990,8,0),"")</f>
        <v/>
      </c>
      <c r="H7974" s="40" t="str">
        <f t="shared" si="147"/>
        <v/>
      </c>
    </row>
    <row r="7975" spans="4:8" x14ac:dyDescent="0.25">
      <c r="D7975" s="100"/>
      <c r="G7975" s="19" t="str">
        <f>IFERROR(VLOOKUP($D7975,LISTA!$A$2:$J$9990,8,0),"")</f>
        <v/>
      </c>
      <c r="H7975" s="40" t="str">
        <f t="shared" si="147"/>
        <v/>
      </c>
    </row>
    <row r="7976" spans="4:8" x14ac:dyDescent="0.25">
      <c r="D7976" s="100"/>
      <c r="G7976" s="19" t="str">
        <f>IFERROR(VLOOKUP($D7976,LISTA!$A$2:$J$9990,8,0),"")</f>
        <v/>
      </c>
      <c r="H7976" s="40" t="str">
        <f t="shared" si="147"/>
        <v/>
      </c>
    </row>
    <row r="7977" spans="4:8" x14ac:dyDescent="0.25">
      <c r="D7977" s="100"/>
      <c r="G7977" s="19" t="str">
        <f>IFERROR(VLOOKUP($D7977,LISTA!$A$2:$J$9990,8,0),"")</f>
        <v/>
      </c>
      <c r="H7977" s="40" t="str">
        <f t="shared" si="147"/>
        <v/>
      </c>
    </row>
    <row r="7978" spans="4:8" x14ac:dyDescent="0.25">
      <c r="D7978" s="100"/>
      <c r="G7978" s="19" t="str">
        <f>IFERROR(VLOOKUP($D7978,LISTA!$A$2:$J$9990,8,0),"")</f>
        <v/>
      </c>
      <c r="H7978" s="40" t="str">
        <f t="shared" si="147"/>
        <v/>
      </c>
    </row>
    <row r="7979" spans="4:8" x14ac:dyDescent="0.25">
      <c r="D7979" s="100"/>
      <c r="G7979" s="19" t="str">
        <f>IFERROR(VLOOKUP($D7979,LISTA!$A$2:$J$9990,8,0),"")</f>
        <v/>
      </c>
      <c r="H7979" s="40" t="str">
        <f t="shared" si="147"/>
        <v/>
      </c>
    </row>
    <row r="7980" spans="4:8" x14ac:dyDescent="0.25">
      <c r="D7980" s="100"/>
      <c r="G7980" s="19" t="str">
        <f>IFERROR(VLOOKUP($D7980,LISTA!$A$2:$J$9990,8,0),"")</f>
        <v/>
      </c>
      <c r="H7980" s="40" t="str">
        <f t="shared" si="147"/>
        <v/>
      </c>
    </row>
    <row r="7981" spans="4:8" x14ac:dyDescent="0.25">
      <c r="D7981" s="100"/>
      <c r="G7981" s="19" t="str">
        <f>IFERROR(VLOOKUP($D7981,LISTA!$A$2:$J$9990,8,0),"")</f>
        <v/>
      </c>
      <c r="H7981" s="40" t="str">
        <f t="shared" si="147"/>
        <v/>
      </c>
    </row>
    <row r="7982" spans="4:8" x14ac:dyDescent="0.25">
      <c r="D7982" s="100"/>
      <c r="G7982" s="19" t="str">
        <f>IFERROR(VLOOKUP($D7982,LISTA!$A$2:$J$9990,8,0),"")</f>
        <v/>
      </c>
      <c r="H7982" s="40" t="str">
        <f t="shared" si="147"/>
        <v/>
      </c>
    </row>
    <row r="7983" spans="4:8" x14ac:dyDescent="0.25">
      <c r="D7983" s="100"/>
      <c r="G7983" s="19" t="str">
        <f>IFERROR(VLOOKUP($D7983,LISTA!$A$2:$J$9990,8,0),"")</f>
        <v/>
      </c>
      <c r="H7983" s="40" t="str">
        <f t="shared" si="147"/>
        <v/>
      </c>
    </row>
    <row r="7984" spans="4:8" x14ac:dyDescent="0.25">
      <c r="D7984" s="100"/>
      <c r="G7984" s="19" t="str">
        <f>IFERROR(VLOOKUP($D7984,LISTA!$A$2:$J$9990,8,0),"")</f>
        <v/>
      </c>
      <c r="H7984" s="40" t="str">
        <f t="shared" si="147"/>
        <v/>
      </c>
    </row>
    <row r="7985" spans="4:8" x14ac:dyDescent="0.25">
      <c r="D7985" s="100"/>
      <c r="G7985" s="19" t="str">
        <f>IFERROR(VLOOKUP($D7985,LISTA!$A$2:$J$9990,8,0),"")</f>
        <v/>
      </c>
      <c r="H7985" s="40" t="str">
        <f t="shared" si="147"/>
        <v/>
      </c>
    </row>
    <row r="7986" spans="4:8" x14ac:dyDescent="0.25">
      <c r="D7986" s="100"/>
      <c r="G7986" s="19" t="str">
        <f>IFERROR(VLOOKUP($D7986,LISTA!$A$2:$J$9990,8,0),"")</f>
        <v/>
      </c>
      <c r="H7986" s="40" t="str">
        <f t="shared" si="147"/>
        <v/>
      </c>
    </row>
    <row r="7987" spans="4:8" x14ac:dyDescent="0.25">
      <c r="D7987" s="100"/>
      <c r="G7987" s="19" t="str">
        <f>IFERROR(VLOOKUP($D7987,LISTA!$A$2:$J$9990,8,0),"")</f>
        <v/>
      </c>
      <c r="H7987" s="40" t="str">
        <f t="shared" si="147"/>
        <v/>
      </c>
    </row>
    <row r="7988" spans="4:8" x14ac:dyDescent="0.25">
      <c r="D7988" s="100"/>
      <c r="G7988" s="19" t="str">
        <f>IFERROR(VLOOKUP($D7988,LISTA!$A$2:$J$9990,8,0),"")</f>
        <v/>
      </c>
      <c r="H7988" s="40" t="str">
        <f t="shared" si="147"/>
        <v/>
      </c>
    </row>
    <row r="7989" spans="4:8" x14ac:dyDescent="0.25">
      <c r="D7989" s="100"/>
      <c r="G7989" s="19" t="str">
        <f>IFERROR(VLOOKUP($D7989,LISTA!$A$2:$J$9990,8,0),"")</f>
        <v/>
      </c>
      <c r="H7989" s="40" t="str">
        <f t="shared" si="147"/>
        <v/>
      </c>
    </row>
    <row r="7990" spans="4:8" x14ac:dyDescent="0.25">
      <c r="D7990" s="100"/>
      <c r="G7990" s="19" t="str">
        <f>IFERROR(VLOOKUP($D7990,LISTA!$A$2:$J$9990,8,0),"")</f>
        <v/>
      </c>
      <c r="H7990" s="40" t="str">
        <f t="shared" si="147"/>
        <v/>
      </c>
    </row>
    <row r="7991" spans="4:8" x14ac:dyDescent="0.25">
      <c r="D7991" s="100"/>
      <c r="G7991" s="19" t="str">
        <f>IFERROR(VLOOKUP($D7991,LISTA!$A$2:$J$9990,8,0),"")</f>
        <v/>
      </c>
      <c r="H7991" s="40" t="str">
        <f t="shared" si="147"/>
        <v/>
      </c>
    </row>
    <row r="7992" spans="4:8" x14ac:dyDescent="0.25">
      <c r="D7992" s="100"/>
      <c r="G7992" s="19" t="str">
        <f>IFERROR(VLOOKUP($D7992,LISTA!$A$2:$J$9990,8,0),"")</f>
        <v/>
      </c>
      <c r="H7992" s="40" t="str">
        <f t="shared" si="147"/>
        <v/>
      </c>
    </row>
    <row r="7993" spans="4:8" x14ac:dyDescent="0.25">
      <c r="D7993" s="100"/>
      <c r="G7993" s="19" t="str">
        <f>IFERROR(VLOOKUP($D7993,LISTA!$A$2:$J$9990,8,0),"")</f>
        <v/>
      </c>
      <c r="H7993" s="40" t="str">
        <f t="shared" si="147"/>
        <v/>
      </c>
    </row>
    <row r="7994" spans="4:8" x14ac:dyDescent="0.25">
      <c r="D7994" s="100"/>
      <c r="G7994" s="19" t="str">
        <f>IFERROR(VLOOKUP($D7994,LISTA!$A$2:$J$9990,8,0),"")</f>
        <v/>
      </c>
      <c r="H7994" s="40" t="str">
        <f t="shared" si="147"/>
        <v/>
      </c>
    </row>
    <row r="7995" spans="4:8" x14ac:dyDescent="0.25">
      <c r="D7995" s="100"/>
      <c r="G7995" s="19" t="str">
        <f>IFERROR(VLOOKUP($D7995,LISTA!$A$2:$J$9990,8,0),"")</f>
        <v/>
      </c>
      <c r="H7995" s="40" t="str">
        <f t="shared" si="147"/>
        <v/>
      </c>
    </row>
    <row r="7996" spans="4:8" x14ac:dyDescent="0.25">
      <c r="D7996" s="100"/>
      <c r="G7996" s="19" t="str">
        <f>IFERROR(VLOOKUP($D7996,LISTA!$A$2:$J$9990,8,0),"")</f>
        <v/>
      </c>
      <c r="H7996" s="40" t="str">
        <f t="shared" si="147"/>
        <v/>
      </c>
    </row>
    <row r="7997" spans="4:8" x14ac:dyDescent="0.25">
      <c r="D7997" s="100"/>
      <c r="G7997" s="19" t="str">
        <f>IFERROR(VLOOKUP($D7997,LISTA!$A$2:$J$9990,8,0),"")</f>
        <v/>
      </c>
      <c r="H7997" s="40" t="str">
        <f t="shared" si="147"/>
        <v/>
      </c>
    </row>
    <row r="7998" spans="4:8" x14ac:dyDescent="0.25">
      <c r="D7998" s="100"/>
      <c r="G7998" s="19" t="str">
        <f>IFERROR(VLOOKUP($D7998,LISTA!$A$2:$J$9990,8,0),"")</f>
        <v/>
      </c>
      <c r="H7998" s="40" t="str">
        <f t="shared" si="147"/>
        <v/>
      </c>
    </row>
    <row r="7999" spans="4:8" x14ac:dyDescent="0.25">
      <c r="D7999" s="100"/>
      <c r="G7999" s="19" t="str">
        <f>IFERROR(VLOOKUP($D7999,LISTA!$A$2:$J$9990,8,0),"")</f>
        <v/>
      </c>
      <c r="H7999" s="40" t="str">
        <f t="shared" si="147"/>
        <v/>
      </c>
    </row>
    <row r="8000" spans="4:8" x14ac:dyDescent="0.25">
      <c r="D8000" s="100"/>
      <c r="G8000" s="19" t="str">
        <f>IFERROR(VLOOKUP($D8000,LISTA!$A$2:$J$9990,8,0),"")</f>
        <v/>
      </c>
      <c r="H8000" s="40" t="str">
        <f t="shared" si="147"/>
        <v/>
      </c>
    </row>
    <row r="8001" spans="4:8" x14ac:dyDescent="0.25">
      <c r="D8001" s="100"/>
      <c r="G8001" s="19" t="str">
        <f>IFERROR(VLOOKUP($D8001,LISTA!$A$2:$J$9990,8,0),"")</f>
        <v/>
      </c>
      <c r="H8001" s="40" t="str">
        <f t="shared" si="147"/>
        <v/>
      </c>
    </row>
    <row r="8002" spans="4:8" x14ac:dyDescent="0.25">
      <c r="D8002" s="100"/>
      <c r="G8002" s="19" t="str">
        <f>IFERROR(VLOOKUP($D8002,LISTA!$A$2:$J$9990,8,0),"")</f>
        <v/>
      </c>
      <c r="H8002" s="40" t="str">
        <f t="shared" si="147"/>
        <v/>
      </c>
    </row>
    <row r="8003" spans="4:8" x14ac:dyDescent="0.25">
      <c r="D8003" s="100"/>
      <c r="G8003" s="19" t="str">
        <f>IFERROR(VLOOKUP($D8003,LISTA!$A$2:$J$9990,8,0),"")</f>
        <v/>
      </c>
      <c r="H8003" s="40" t="str">
        <f t="shared" si="147"/>
        <v/>
      </c>
    </row>
    <row r="8004" spans="4:8" x14ac:dyDescent="0.25">
      <c r="D8004" s="100"/>
      <c r="G8004" s="19" t="str">
        <f>IFERROR(VLOOKUP($D8004,LISTA!$A$2:$J$9990,8,0),"")</f>
        <v/>
      </c>
      <c r="H8004" s="40" t="str">
        <f t="shared" si="147"/>
        <v/>
      </c>
    </row>
    <row r="8005" spans="4:8" x14ac:dyDescent="0.25">
      <c r="D8005" s="100"/>
      <c r="G8005" s="19" t="str">
        <f>IFERROR(VLOOKUP($D8005,LISTA!$A$2:$J$9990,8,0),"")</f>
        <v/>
      </c>
      <c r="H8005" s="40" t="str">
        <f t="shared" ref="H8005:H8068" si="148">IF(OR(G8005=$K$10,G8005=$K$11,G8005=$K$14,G8005=$K$15,G8005=$K$16,G8005=$K$17,G8005=$K$18,G8005=$K$19,G8005=$K$20,G8005=$K$21,G8005=$K$22,G8005=$K$23,G8005=$K$24,G8005=$K$25,G8005=$K$26,G8005=$K$27,G8005=$K$28),$K$9,IF(OR(G8005=$K$32,G8005=$K$33),$K$31,IF(OR(G8005=$K$38),$K$37,"")))</f>
        <v/>
      </c>
    </row>
    <row r="8006" spans="4:8" x14ac:dyDescent="0.25">
      <c r="D8006" s="100"/>
      <c r="G8006" s="19" t="str">
        <f>IFERROR(VLOOKUP($D8006,LISTA!$A$2:$J$9990,8,0),"")</f>
        <v/>
      </c>
      <c r="H8006" s="40" t="str">
        <f t="shared" si="148"/>
        <v/>
      </c>
    </row>
    <row r="8007" spans="4:8" x14ac:dyDescent="0.25">
      <c r="D8007" s="100"/>
      <c r="G8007" s="19" t="str">
        <f>IFERROR(VLOOKUP($D8007,LISTA!$A$2:$J$9990,8,0),"")</f>
        <v/>
      </c>
      <c r="H8007" s="40" t="str">
        <f t="shared" si="148"/>
        <v/>
      </c>
    </row>
    <row r="8008" spans="4:8" x14ac:dyDescent="0.25">
      <c r="D8008" s="100"/>
      <c r="G8008" s="19" t="str">
        <f>IFERROR(VLOOKUP($D8008,LISTA!$A$2:$J$9990,8,0),"")</f>
        <v/>
      </c>
      <c r="H8008" s="40" t="str">
        <f t="shared" si="148"/>
        <v/>
      </c>
    </row>
    <row r="8009" spans="4:8" x14ac:dyDescent="0.25">
      <c r="D8009" s="100"/>
      <c r="G8009" s="19" t="str">
        <f>IFERROR(VLOOKUP($D8009,LISTA!$A$2:$J$9990,8,0),"")</f>
        <v/>
      </c>
      <c r="H8009" s="40" t="str">
        <f t="shared" si="148"/>
        <v/>
      </c>
    </row>
    <row r="8010" spans="4:8" x14ac:dyDescent="0.25">
      <c r="D8010" s="100"/>
      <c r="G8010" s="19" t="str">
        <f>IFERROR(VLOOKUP($D8010,LISTA!$A$2:$J$9990,8,0),"")</f>
        <v/>
      </c>
      <c r="H8010" s="40" t="str">
        <f t="shared" si="148"/>
        <v/>
      </c>
    </row>
    <row r="8011" spans="4:8" x14ac:dyDescent="0.25">
      <c r="D8011" s="100"/>
      <c r="G8011" s="19" t="str">
        <f>IFERROR(VLOOKUP($D8011,LISTA!$A$2:$J$9990,8,0),"")</f>
        <v/>
      </c>
      <c r="H8011" s="40" t="str">
        <f t="shared" si="148"/>
        <v/>
      </c>
    </row>
    <row r="8012" spans="4:8" x14ac:dyDescent="0.25">
      <c r="D8012" s="100"/>
      <c r="G8012" s="19" t="str">
        <f>IFERROR(VLOOKUP($D8012,LISTA!$A$2:$J$9990,8,0),"")</f>
        <v/>
      </c>
      <c r="H8012" s="40" t="str">
        <f t="shared" si="148"/>
        <v/>
      </c>
    </row>
    <row r="8013" spans="4:8" x14ac:dyDescent="0.25">
      <c r="D8013" s="100"/>
      <c r="G8013" s="19" t="str">
        <f>IFERROR(VLOOKUP($D8013,LISTA!$A$2:$J$9990,8,0),"")</f>
        <v/>
      </c>
      <c r="H8013" s="40" t="str">
        <f t="shared" si="148"/>
        <v/>
      </c>
    </row>
    <row r="8014" spans="4:8" x14ac:dyDescent="0.25">
      <c r="D8014" s="100"/>
      <c r="G8014" s="19" t="str">
        <f>IFERROR(VLOOKUP($D8014,LISTA!$A$2:$J$9990,8,0),"")</f>
        <v/>
      </c>
      <c r="H8014" s="40" t="str">
        <f t="shared" si="148"/>
        <v/>
      </c>
    </row>
    <row r="8015" spans="4:8" x14ac:dyDescent="0.25">
      <c r="D8015" s="100"/>
      <c r="G8015" s="19" t="str">
        <f>IFERROR(VLOOKUP($D8015,LISTA!$A$2:$J$9990,8,0),"")</f>
        <v/>
      </c>
      <c r="H8015" s="40" t="str">
        <f t="shared" si="148"/>
        <v/>
      </c>
    </row>
    <row r="8016" spans="4:8" x14ac:dyDescent="0.25">
      <c r="D8016" s="100"/>
      <c r="G8016" s="19" t="str">
        <f>IFERROR(VLOOKUP($D8016,LISTA!$A$2:$J$9990,8,0),"")</f>
        <v/>
      </c>
      <c r="H8016" s="40" t="str">
        <f t="shared" si="148"/>
        <v/>
      </c>
    </row>
    <row r="8017" spans="4:8" x14ac:dyDescent="0.25">
      <c r="D8017" s="100"/>
      <c r="G8017" s="19" t="str">
        <f>IFERROR(VLOOKUP($D8017,LISTA!$A$2:$J$9990,8,0),"")</f>
        <v/>
      </c>
      <c r="H8017" s="40" t="str">
        <f t="shared" si="148"/>
        <v/>
      </c>
    </row>
    <row r="8018" spans="4:8" x14ac:dyDescent="0.25">
      <c r="D8018" s="100"/>
      <c r="G8018" s="19" t="str">
        <f>IFERROR(VLOOKUP($D8018,LISTA!$A$2:$J$9990,8,0),"")</f>
        <v/>
      </c>
      <c r="H8018" s="40" t="str">
        <f t="shared" si="148"/>
        <v/>
      </c>
    </row>
    <row r="8019" spans="4:8" x14ac:dyDescent="0.25">
      <c r="D8019" s="100"/>
      <c r="G8019" s="19" t="str">
        <f>IFERROR(VLOOKUP($D8019,LISTA!$A$2:$J$9990,8,0),"")</f>
        <v/>
      </c>
      <c r="H8019" s="40" t="str">
        <f t="shared" si="148"/>
        <v/>
      </c>
    </row>
    <row r="8020" spans="4:8" x14ac:dyDescent="0.25">
      <c r="D8020" s="100"/>
      <c r="G8020" s="19" t="str">
        <f>IFERROR(VLOOKUP($D8020,LISTA!$A$2:$J$9990,8,0),"")</f>
        <v/>
      </c>
      <c r="H8020" s="40" t="str">
        <f t="shared" si="148"/>
        <v/>
      </c>
    </row>
    <row r="8021" spans="4:8" x14ac:dyDescent="0.25">
      <c r="D8021" s="100"/>
      <c r="G8021" s="19" t="str">
        <f>IFERROR(VLOOKUP($D8021,LISTA!$A$2:$J$9990,8,0),"")</f>
        <v/>
      </c>
      <c r="H8021" s="40" t="str">
        <f t="shared" si="148"/>
        <v/>
      </c>
    </row>
    <row r="8022" spans="4:8" x14ac:dyDescent="0.25">
      <c r="D8022" s="100"/>
      <c r="G8022" s="19" t="str">
        <f>IFERROR(VLOOKUP($D8022,LISTA!$A$2:$J$9990,8,0),"")</f>
        <v/>
      </c>
      <c r="H8022" s="40" t="str">
        <f t="shared" si="148"/>
        <v/>
      </c>
    </row>
    <row r="8023" spans="4:8" x14ac:dyDescent="0.25">
      <c r="D8023" s="100"/>
      <c r="G8023" s="19" t="str">
        <f>IFERROR(VLOOKUP($D8023,LISTA!$A$2:$J$9990,8,0),"")</f>
        <v/>
      </c>
      <c r="H8023" s="40" t="str">
        <f t="shared" si="148"/>
        <v/>
      </c>
    </row>
    <row r="8024" spans="4:8" x14ac:dyDescent="0.25">
      <c r="D8024" s="100"/>
      <c r="G8024" s="19" t="str">
        <f>IFERROR(VLOOKUP($D8024,LISTA!$A$2:$J$9990,8,0),"")</f>
        <v/>
      </c>
      <c r="H8024" s="40" t="str">
        <f t="shared" si="148"/>
        <v/>
      </c>
    </row>
    <row r="8025" spans="4:8" x14ac:dyDescent="0.25">
      <c r="D8025" s="100"/>
      <c r="G8025" s="19" t="str">
        <f>IFERROR(VLOOKUP($D8025,LISTA!$A$2:$J$9990,8,0),"")</f>
        <v/>
      </c>
      <c r="H8025" s="40" t="str">
        <f t="shared" si="148"/>
        <v/>
      </c>
    </row>
    <row r="8026" spans="4:8" x14ac:dyDescent="0.25">
      <c r="D8026" s="100"/>
      <c r="G8026" s="19" t="str">
        <f>IFERROR(VLOOKUP($D8026,LISTA!$A$2:$J$9990,8,0),"")</f>
        <v/>
      </c>
      <c r="H8026" s="40" t="str">
        <f t="shared" si="148"/>
        <v/>
      </c>
    </row>
    <row r="8027" spans="4:8" x14ac:dyDescent="0.25">
      <c r="D8027" s="100"/>
      <c r="G8027" s="19" t="str">
        <f>IFERROR(VLOOKUP($D8027,LISTA!$A$2:$J$9990,8,0),"")</f>
        <v/>
      </c>
      <c r="H8027" s="40" t="str">
        <f t="shared" si="148"/>
        <v/>
      </c>
    </row>
    <row r="8028" spans="4:8" x14ac:dyDescent="0.25">
      <c r="D8028" s="100"/>
      <c r="G8028" s="19" t="str">
        <f>IFERROR(VLOOKUP($D8028,LISTA!$A$2:$J$9990,8,0),"")</f>
        <v/>
      </c>
      <c r="H8028" s="40" t="str">
        <f t="shared" si="148"/>
        <v/>
      </c>
    </row>
    <row r="8029" spans="4:8" x14ac:dyDescent="0.25">
      <c r="D8029" s="100"/>
      <c r="G8029" s="19" t="str">
        <f>IFERROR(VLOOKUP($D8029,LISTA!$A$2:$J$9990,8,0),"")</f>
        <v/>
      </c>
      <c r="H8029" s="40" t="str">
        <f t="shared" si="148"/>
        <v/>
      </c>
    </row>
    <row r="8030" spans="4:8" x14ac:dyDescent="0.25">
      <c r="D8030" s="100"/>
      <c r="G8030" s="19" t="str">
        <f>IFERROR(VLOOKUP($D8030,LISTA!$A$2:$J$9990,8,0),"")</f>
        <v/>
      </c>
      <c r="H8030" s="40" t="str">
        <f t="shared" si="148"/>
        <v/>
      </c>
    </row>
    <row r="8031" spans="4:8" x14ac:dyDescent="0.25">
      <c r="D8031" s="100"/>
      <c r="G8031" s="19" t="str">
        <f>IFERROR(VLOOKUP($D8031,LISTA!$A$2:$J$9990,8,0),"")</f>
        <v/>
      </c>
      <c r="H8031" s="40" t="str">
        <f t="shared" si="148"/>
        <v/>
      </c>
    </row>
    <row r="8032" spans="4:8" x14ac:dyDescent="0.25">
      <c r="D8032" s="100"/>
      <c r="G8032" s="19" t="str">
        <f>IFERROR(VLOOKUP($D8032,LISTA!$A$2:$J$9990,8,0),"")</f>
        <v/>
      </c>
      <c r="H8032" s="40" t="str">
        <f t="shared" si="148"/>
        <v/>
      </c>
    </row>
    <row r="8033" spans="4:8" x14ac:dyDescent="0.25">
      <c r="D8033" s="100"/>
      <c r="G8033" s="19" t="str">
        <f>IFERROR(VLOOKUP($D8033,LISTA!$A$2:$J$9990,8,0),"")</f>
        <v/>
      </c>
      <c r="H8033" s="40" t="str">
        <f t="shared" si="148"/>
        <v/>
      </c>
    </row>
    <row r="8034" spans="4:8" x14ac:dyDescent="0.25">
      <c r="D8034" s="100"/>
      <c r="G8034" s="19" t="str">
        <f>IFERROR(VLOOKUP($D8034,LISTA!$A$2:$J$9990,8,0),"")</f>
        <v/>
      </c>
      <c r="H8034" s="40" t="str">
        <f t="shared" si="148"/>
        <v/>
      </c>
    </row>
    <row r="8035" spans="4:8" x14ac:dyDescent="0.25">
      <c r="D8035" s="100"/>
      <c r="G8035" s="19" t="str">
        <f>IFERROR(VLOOKUP($D8035,LISTA!$A$2:$J$9990,8,0),"")</f>
        <v/>
      </c>
      <c r="H8035" s="40" t="str">
        <f t="shared" si="148"/>
        <v/>
      </c>
    </row>
    <row r="8036" spans="4:8" x14ac:dyDescent="0.25">
      <c r="D8036" s="100"/>
      <c r="G8036" s="19" t="str">
        <f>IFERROR(VLOOKUP($D8036,LISTA!$A$2:$J$9990,8,0),"")</f>
        <v/>
      </c>
      <c r="H8036" s="40" t="str">
        <f t="shared" si="148"/>
        <v/>
      </c>
    </row>
    <row r="8037" spans="4:8" x14ac:dyDescent="0.25">
      <c r="D8037" s="100"/>
      <c r="G8037" s="19" t="str">
        <f>IFERROR(VLOOKUP($D8037,LISTA!$A$2:$J$9990,8,0),"")</f>
        <v/>
      </c>
      <c r="H8037" s="40" t="str">
        <f t="shared" si="148"/>
        <v/>
      </c>
    </row>
    <row r="8038" spans="4:8" x14ac:dyDescent="0.25">
      <c r="D8038" s="100"/>
      <c r="G8038" s="19" t="str">
        <f>IFERROR(VLOOKUP($D8038,LISTA!$A$2:$J$9990,8,0),"")</f>
        <v/>
      </c>
      <c r="H8038" s="40" t="str">
        <f t="shared" si="148"/>
        <v/>
      </c>
    </row>
    <row r="8039" spans="4:8" x14ac:dyDescent="0.25">
      <c r="D8039" s="100"/>
      <c r="G8039" s="19" t="str">
        <f>IFERROR(VLOOKUP($D8039,LISTA!$A$2:$J$9990,8,0),"")</f>
        <v/>
      </c>
      <c r="H8039" s="40" t="str">
        <f t="shared" si="148"/>
        <v/>
      </c>
    </row>
    <row r="8040" spans="4:8" x14ac:dyDescent="0.25">
      <c r="D8040" s="100"/>
      <c r="G8040" s="19" t="str">
        <f>IFERROR(VLOOKUP($D8040,LISTA!$A$2:$J$9990,8,0),"")</f>
        <v/>
      </c>
      <c r="H8040" s="40" t="str">
        <f t="shared" si="148"/>
        <v/>
      </c>
    </row>
    <row r="8041" spans="4:8" x14ac:dyDescent="0.25">
      <c r="D8041" s="100"/>
      <c r="G8041" s="19" t="str">
        <f>IFERROR(VLOOKUP($D8041,LISTA!$A$2:$J$9990,8,0),"")</f>
        <v/>
      </c>
      <c r="H8041" s="40" t="str">
        <f t="shared" si="148"/>
        <v/>
      </c>
    </row>
    <row r="8042" spans="4:8" x14ac:dyDescent="0.25">
      <c r="D8042" s="100"/>
      <c r="G8042" s="19" t="str">
        <f>IFERROR(VLOOKUP($D8042,LISTA!$A$2:$J$9990,8,0),"")</f>
        <v/>
      </c>
      <c r="H8042" s="40" t="str">
        <f t="shared" si="148"/>
        <v/>
      </c>
    </row>
    <row r="8043" spans="4:8" x14ac:dyDescent="0.25">
      <c r="D8043" s="100"/>
      <c r="G8043" s="19" t="str">
        <f>IFERROR(VLOOKUP($D8043,LISTA!$A$2:$J$9990,8,0),"")</f>
        <v/>
      </c>
      <c r="H8043" s="40" t="str">
        <f t="shared" si="148"/>
        <v/>
      </c>
    </row>
    <row r="8044" spans="4:8" x14ac:dyDescent="0.25">
      <c r="D8044" s="100"/>
      <c r="G8044" s="19" t="str">
        <f>IFERROR(VLOOKUP($D8044,LISTA!$A$2:$J$9990,8,0),"")</f>
        <v/>
      </c>
      <c r="H8044" s="40" t="str">
        <f t="shared" si="148"/>
        <v/>
      </c>
    </row>
    <row r="8045" spans="4:8" x14ac:dyDescent="0.25">
      <c r="D8045" s="100"/>
      <c r="G8045" s="19" t="str">
        <f>IFERROR(VLOOKUP($D8045,LISTA!$A$2:$J$9990,8,0),"")</f>
        <v/>
      </c>
      <c r="H8045" s="40" t="str">
        <f t="shared" si="148"/>
        <v/>
      </c>
    </row>
    <row r="8046" spans="4:8" x14ac:dyDescent="0.25">
      <c r="D8046" s="100"/>
      <c r="G8046" s="19" t="str">
        <f>IFERROR(VLOOKUP($D8046,LISTA!$A$2:$J$9990,8,0),"")</f>
        <v/>
      </c>
      <c r="H8046" s="40" t="str">
        <f t="shared" si="148"/>
        <v/>
      </c>
    </row>
    <row r="8047" spans="4:8" x14ac:dyDescent="0.25">
      <c r="D8047" s="100"/>
      <c r="G8047" s="19" t="str">
        <f>IFERROR(VLOOKUP($D8047,LISTA!$A$2:$J$9990,8,0),"")</f>
        <v/>
      </c>
      <c r="H8047" s="40" t="str">
        <f t="shared" si="148"/>
        <v/>
      </c>
    </row>
    <row r="8048" spans="4:8" x14ac:dyDescent="0.25">
      <c r="D8048" s="100"/>
      <c r="G8048" s="19" t="str">
        <f>IFERROR(VLOOKUP($D8048,LISTA!$A$2:$J$9990,8,0),"")</f>
        <v/>
      </c>
      <c r="H8048" s="40" t="str">
        <f t="shared" si="148"/>
        <v/>
      </c>
    </row>
    <row r="8049" spans="4:8" x14ac:dyDescent="0.25">
      <c r="D8049" s="100"/>
      <c r="G8049" s="19" t="str">
        <f>IFERROR(VLOOKUP($D8049,LISTA!$A$2:$J$9990,8,0),"")</f>
        <v/>
      </c>
      <c r="H8049" s="40" t="str">
        <f t="shared" si="148"/>
        <v/>
      </c>
    </row>
    <row r="8050" spans="4:8" x14ac:dyDescent="0.25">
      <c r="D8050" s="100"/>
      <c r="G8050" s="19" t="str">
        <f>IFERROR(VLOOKUP($D8050,LISTA!$A$2:$J$9990,8,0),"")</f>
        <v/>
      </c>
      <c r="H8050" s="40" t="str">
        <f t="shared" si="148"/>
        <v/>
      </c>
    </row>
    <row r="8051" spans="4:8" x14ac:dyDescent="0.25">
      <c r="D8051" s="100"/>
      <c r="G8051" s="19" t="str">
        <f>IFERROR(VLOOKUP($D8051,LISTA!$A$2:$J$9990,8,0),"")</f>
        <v/>
      </c>
      <c r="H8051" s="40" t="str">
        <f t="shared" si="148"/>
        <v/>
      </c>
    </row>
    <row r="8052" spans="4:8" x14ac:dyDescent="0.25">
      <c r="D8052" s="100"/>
      <c r="G8052" s="19" t="str">
        <f>IFERROR(VLOOKUP($D8052,LISTA!$A$2:$J$9990,8,0),"")</f>
        <v/>
      </c>
      <c r="H8052" s="40" t="str">
        <f t="shared" si="148"/>
        <v/>
      </c>
    </row>
    <row r="8053" spans="4:8" x14ac:dyDescent="0.25">
      <c r="D8053" s="100"/>
      <c r="G8053" s="19" t="str">
        <f>IFERROR(VLOOKUP($D8053,LISTA!$A$2:$J$9990,8,0),"")</f>
        <v/>
      </c>
      <c r="H8053" s="40" t="str">
        <f t="shared" si="148"/>
        <v/>
      </c>
    </row>
    <row r="8054" spans="4:8" x14ac:dyDescent="0.25">
      <c r="D8054" s="100"/>
      <c r="G8054" s="19" t="str">
        <f>IFERROR(VLOOKUP($D8054,LISTA!$A$2:$J$9990,8,0),"")</f>
        <v/>
      </c>
      <c r="H8054" s="40" t="str">
        <f t="shared" si="148"/>
        <v/>
      </c>
    </row>
    <row r="8055" spans="4:8" x14ac:dyDescent="0.25">
      <c r="D8055" s="100"/>
      <c r="G8055" s="19" t="str">
        <f>IFERROR(VLOOKUP($D8055,LISTA!$A$2:$J$9990,8,0),"")</f>
        <v/>
      </c>
      <c r="H8055" s="40" t="str">
        <f t="shared" si="148"/>
        <v/>
      </c>
    </row>
    <row r="8056" spans="4:8" x14ac:dyDescent="0.25">
      <c r="D8056" s="100"/>
      <c r="G8056" s="19" t="str">
        <f>IFERROR(VLOOKUP($D8056,LISTA!$A$2:$J$9990,8,0),"")</f>
        <v/>
      </c>
      <c r="H8056" s="40" t="str">
        <f t="shared" si="148"/>
        <v/>
      </c>
    </row>
    <row r="8057" spans="4:8" x14ac:dyDescent="0.25">
      <c r="D8057" s="100"/>
      <c r="G8057" s="19" t="str">
        <f>IFERROR(VLOOKUP($D8057,LISTA!$A$2:$J$9990,8,0),"")</f>
        <v/>
      </c>
      <c r="H8057" s="40" t="str">
        <f t="shared" si="148"/>
        <v/>
      </c>
    </row>
    <row r="8058" spans="4:8" x14ac:dyDescent="0.25">
      <c r="D8058" s="100"/>
      <c r="G8058" s="19" t="str">
        <f>IFERROR(VLOOKUP($D8058,LISTA!$A$2:$J$9990,8,0),"")</f>
        <v/>
      </c>
      <c r="H8058" s="40" t="str">
        <f t="shared" si="148"/>
        <v/>
      </c>
    </row>
    <row r="8059" spans="4:8" x14ac:dyDescent="0.25">
      <c r="D8059" s="100"/>
      <c r="G8059" s="19" t="str">
        <f>IFERROR(VLOOKUP($D8059,LISTA!$A$2:$J$9990,8,0),"")</f>
        <v/>
      </c>
      <c r="H8059" s="40" t="str">
        <f t="shared" si="148"/>
        <v/>
      </c>
    </row>
    <row r="8060" spans="4:8" x14ac:dyDescent="0.25">
      <c r="D8060" s="100"/>
      <c r="G8060" s="19" t="str">
        <f>IFERROR(VLOOKUP($D8060,LISTA!$A$2:$J$9990,8,0),"")</f>
        <v/>
      </c>
      <c r="H8060" s="40" t="str">
        <f t="shared" si="148"/>
        <v/>
      </c>
    </row>
    <row r="8061" spans="4:8" x14ac:dyDescent="0.25">
      <c r="D8061" s="100"/>
      <c r="G8061" s="19" t="str">
        <f>IFERROR(VLOOKUP($D8061,LISTA!$A$2:$J$9990,8,0),"")</f>
        <v/>
      </c>
      <c r="H8061" s="40" t="str">
        <f t="shared" si="148"/>
        <v/>
      </c>
    </row>
    <row r="8062" spans="4:8" x14ac:dyDescent="0.25">
      <c r="D8062" s="100"/>
      <c r="G8062" s="19" t="str">
        <f>IFERROR(VLOOKUP($D8062,LISTA!$A$2:$J$9990,8,0),"")</f>
        <v/>
      </c>
      <c r="H8062" s="40" t="str">
        <f t="shared" si="148"/>
        <v/>
      </c>
    </row>
    <row r="8063" spans="4:8" x14ac:dyDescent="0.25">
      <c r="D8063" s="100"/>
      <c r="G8063" s="19" t="str">
        <f>IFERROR(VLOOKUP($D8063,LISTA!$A$2:$J$9990,8,0),"")</f>
        <v/>
      </c>
      <c r="H8063" s="40" t="str">
        <f t="shared" si="148"/>
        <v/>
      </c>
    </row>
    <row r="8064" spans="4:8" x14ac:dyDescent="0.25">
      <c r="D8064" s="100"/>
      <c r="G8064" s="19" t="str">
        <f>IFERROR(VLOOKUP($D8064,LISTA!$A$2:$J$9990,8,0),"")</f>
        <v/>
      </c>
      <c r="H8064" s="40" t="str">
        <f t="shared" si="148"/>
        <v/>
      </c>
    </row>
    <row r="8065" spans="4:8" x14ac:dyDescent="0.25">
      <c r="D8065" s="100"/>
      <c r="G8065" s="19" t="str">
        <f>IFERROR(VLOOKUP($D8065,LISTA!$A$2:$J$9990,8,0),"")</f>
        <v/>
      </c>
      <c r="H8065" s="40" t="str">
        <f t="shared" si="148"/>
        <v/>
      </c>
    </row>
    <row r="8066" spans="4:8" x14ac:dyDescent="0.25">
      <c r="D8066" s="100"/>
      <c r="G8066" s="19" t="str">
        <f>IFERROR(VLOOKUP($D8066,LISTA!$A$2:$J$9990,8,0),"")</f>
        <v/>
      </c>
      <c r="H8066" s="40" t="str">
        <f t="shared" si="148"/>
        <v/>
      </c>
    </row>
    <row r="8067" spans="4:8" x14ac:dyDescent="0.25">
      <c r="D8067" s="100"/>
      <c r="G8067" s="19" t="str">
        <f>IFERROR(VLOOKUP($D8067,LISTA!$A$2:$J$9990,8,0),"")</f>
        <v/>
      </c>
      <c r="H8067" s="40" t="str">
        <f t="shared" si="148"/>
        <v/>
      </c>
    </row>
    <row r="8068" spans="4:8" x14ac:dyDescent="0.25">
      <c r="D8068" s="100"/>
      <c r="G8068" s="19" t="str">
        <f>IFERROR(VLOOKUP($D8068,LISTA!$A$2:$J$9990,8,0),"")</f>
        <v/>
      </c>
      <c r="H8068" s="40" t="str">
        <f t="shared" si="148"/>
        <v/>
      </c>
    </row>
    <row r="8069" spans="4:8" x14ac:dyDescent="0.25">
      <c r="D8069" s="100"/>
      <c r="G8069" s="19" t="str">
        <f>IFERROR(VLOOKUP($D8069,LISTA!$A$2:$J$9990,8,0),"")</f>
        <v/>
      </c>
      <c r="H8069" s="40" t="str">
        <f t="shared" ref="H8069:H8132" si="149">IF(OR(G8069=$K$10,G8069=$K$11,G8069=$K$14,G8069=$K$15,G8069=$K$16,G8069=$K$17,G8069=$K$18,G8069=$K$19,G8069=$K$20,G8069=$K$21,G8069=$K$22,G8069=$K$23,G8069=$K$24,G8069=$K$25,G8069=$K$26,G8069=$K$27,G8069=$K$28),$K$9,IF(OR(G8069=$K$32,G8069=$K$33),$K$31,IF(OR(G8069=$K$38),$K$37,"")))</f>
        <v/>
      </c>
    </row>
    <row r="8070" spans="4:8" x14ac:dyDescent="0.25">
      <c r="D8070" s="100"/>
      <c r="G8070" s="19" t="str">
        <f>IFERROR(VLOOKUP($D8070,LISTA!$A$2:$J$9990,8,0),"")</f>
        <v/>
      </c>
      <c r="H8070" s="40" t="str">
        <f t="shared" si="149"/>
        <v/>
      </c>
    </row>
    <row r="8071" spans="4:8" x14ac:dyDescent="0.25">
      <c r="D8071" s="100"/>
      <c r="G8071" s="19" t="str">
        <f>IFERROR(VLOOKUP($D8071,LISTA!$A$2:$J$9990,8,0),"")</f>
        <v/>
      </c>
      <c r="H8071" s="40" t="str">
        <f t="shared" si="149"/>
        <v/>
      </c>
    </row>
    <row r="8072" spans="4:8" x14ac:dyDescent="0.25">
      <c r="D8072" s="100"/>
      <c r="G8072" s="19" t="str">
        <f>IFERROR(VLOOKUP($D8072,LISTA!$A$2:$J$9990,8,0),"")</f>
        <v/>
      </c>
      <c r="H8072" s="40" t="str">
        <f t="shared" si="149"/>
        <v/>
      </c>
    </row>
    <row r="8073" spans="4:8" x14ac:dyDescent="0.25">
      <c r="D8073" s="100"/>
      <c r="G8073" s="19" t="str">
        <f>IFERROR(VLOOKUP($D8073,LISTA!$A$2:$J$9990,8,0),"")</f>
        <v/>
      </c>
      <c r="H8073" s="40" t="str">
        <f t="shared" si="149"/>
        <v/>
      </c>
    </row>
    <row r="8074" spans="4:8" x14ac:dyDescent="0.25">
      <c r="D8074" s="100"/>
      <c r="G8074" s="19" t="str">
        <f>IFERROR(VLOOKUP($D8074,LISTA!$A$2:$J$9990,8,0),"")</f>
        <v/>
      </c>
      <c r="H8074" s="40" t="str">
        <f t="shared" si="149"/>
        <v/>
      </c>
    </row>
    <row r="8075" spans="4:8" x14ac:dyDescent="0.25">
      <c r="D8075" s="100"/>
      <c r="G8075" s="19" t="str">
        <f>IFERROR(VLOOKUP($D8075,LISTA!$A$2:$J$9990,8,0),"")</f>
        <v/>
      </c>
      <c r="H8075" s="40" t="str">
        <f t="shared" si="149"/>
        <v/>
      </c>
    </row>
    <row r="8076" spans="4:8" x14ac:dyDescent="0.25">
      <c r="D8076" s="100"/>
      <c r="G8076" s="19" t="str">
        <f>IFERROR(VLOOKUP($D8076,LISTA!$A$2:$J$9990,8,0),"")</f>
        <v/>
      </c>
      <c r="H8076" s="40" t="str">
        <f t="shared" si="149"/>
        <v/>
      </c>
    </row>
    <row r="8077" spans="4:8" x14ac:dyDescent="0.25">
      <c r="D8077" s="100"/>
      <c r="G8077" s="19" t="str">
        <f>IFERROR(VLOOKUP($D8077,LISTA!$A$2:$J$9990,8,0),"")</f>
        <v/>
      </c>
      <c r="H8077" s="40" t="str">
        <f t="shared" si="149"/>
        <v/>
      </c>
    </row>
    <row r="8078" spans="4:8" x14ac:dyDescent="0.25">
      <c r="D8078" s="100"/>
      <c r="G8078" s="19" t="str">
        <f>IFERROR(VLOOKUP($D8078,LISTA!$A$2:$J$9990,8,0),"")</f>
        <v/>
      </c>
      <c r="H8078" s="40" t="str">
        <f t="shared" si="149"/>
        <v/>
      </c>
    </row>
    <row r="8079" spans="4:8" x14ac:dyDescent="0.25">
      <c r="D8079" s="100"/>
      <c r="G8079" s="19" t="str">
        <f>IFERROR(VLOOKUP($D8079,LISTA!$A$2:$J$9990,8,0),"")</f>
        <v/>
      </c>
      <c r="H8079" s="40" t="str">
        <f t="shared" si="149"/>
        <v/>
      </c>
    </row>
    <row r="8080" spans="4:8" x14ac:dyDescent="0.25">
      <c r="D8080" s="100"/>
      <c r="G8080" s="19" t="str">
        <f>IFERROR(VLOOKUP($D8080,LISTA!$A$2:$J$9990,8,0),"")</f>
        <v/>
      </c>
      <c r="H8080" s="40" t="str">
        <f t="shared" si="149"/>
        <v/>
      </c>
    </row>
    <row r="8081" spans="2:8" x14ac:dyDescent="0.25">
      <c r="D8081" s="100"/>
      <c r="G8081" s="19" t="str">
        <f>IFERROR(VLOOKUP($D8081,LISTA!$A$2:$J$9990,8,0),"")</f>
        <v/>
      </c>
      <c r="H8081" s="40" t="str">
        <f t="shared" si="149"/>
        <v/>
      </c>
    </row>
    <row r="8082" spans="2:8" x14ac:dyDescent="0.25">
      <c r="D8082" s="100"/>
      <c r="G8082" s="19" t="str">
        <f>IFERROR(VLOOKUP($D8082,LISTA!$A$2:$J$9990,8,0),"")</f>
        <v/>
      </c>
      <c r="H8082" s="40" t="str">
        <f t="shared" si="149"/>
        <v/>
      </c>
    </row>
    <row r="8083" spans="2:8" x14ac:dyDescent="0.25">
      <c r="D8083" s="100"/>
      <c r="G8083" s="19" t="str">
        <f>IFERROR(VLOOKUP($D8083,LISTA!$A$2:$J$9990,8,0),"")</f>
        <v/>
      </c>
      <c r="H8083" s="40" t="str">
        <f t="shared" si="149"/>
        <v/>
      </c>
    </row>
    <row r="8084" spans="2:8" x14ac:dyDescent="0.25">
      <c r="D8084" s="100"/>
      <c r="G8084" s="19" t="str">
        <f>IFERROR(VLOOKUP($D8084,LISTA!$A$2:$J$9990,8,0),"")</f>
        <v/>
      </c>
      <c r="H8084" s="40" t="str">
        <f t="shared" si="149"/>
        <v/>
      </c>
    </row>
    <row r="8085" spans="2:8" x14ac:dyDescent="0.25">
      <c r="D8085" s="100"/>
      <c r="G8085" s="19" t="str">
        <f>IFERROR(VLOOKUP($D8085,LISTA!$A$2:$J$9990,8,0),"")</f>
        <v/>
      </c>
      <c r="H8085" s="40" t="str">
        <f t="shared" si="149"/>
        <v/>
      </c>
    </row>
    <row r="8086" spans="2:8" x14ac:dyDescent="0.25">
      <c r="D8086" s="100"/>
      <c r="G8086" s="19" t="str">
        <f>IFERROR(VLOOKUP($D8086,LISTA!$A$2:$J$9990,8,0),"")</f>
        <v/>
      </c>
      <c r="H8086" s="40" t="str">
        <f t="shared" si="149"/>
        <v/>
      </c>
    </row>
    <row r="8087" spans="2:8" x14ac:dyDescent="0.25">
      <c r="D8087" s="100"/>
      <c r="G8087" s="19" t="str">
        <f>IFERROR(VLOOKUP($D8087,LISTA!$A$2:$J$9990,8,0),"")</f>
        <v/>
      </c>
      <c r="H8087" s="40" t="str">
        <f t="shared" si="149"/>
        <v/>
      </c>
    </row>
    <row r="8088" spans="2:8" x14ac:dyDescent="0.25">
      <c r="B8088" s="98" t="str">
        <f t="shared" ref="B8088:B8097" si="150">IF($D8088="","",$B8087+1)</f>
        <v/>
      </c>
      <c r="C8088" s="97" t="str">
        <f t="shared" ref="C8088:C8097" si="151">IF(D8088&lt;&gt;"",1,"")</f>
        <v/>
      </c>
      <c r="D8088" s="100"/>
      <c r="E8088" s="38"/>
      <c r="F8088" s="74" t="str">
        <f>IF($D8088="","",PEDIDO!$U26)</f>
        <v/>
      </c>
      <c r="G8088" s="19" t="str">
        <f>IFERROR(VLOOKUP($D8088,LISTA!$A$2:$J$9990,8,0),"")</f>
        <v/>
      </c>
      <c r="H8088" s="40" t="str">
        <f t="shared" si="149"/>
        <v/>
      </c>
    </row>
    <row r="8089" spans="2:8" x14ac:dyDescent="0.25">
      <c r="B8089" s="98" t="str">
        <f t="shared" si="150"/>
        <v/>
      </c>
      <c r="C8089" s="97" t="str">
        <f t="shared" si="151"/>
        <v/>
      </c>
      <c r="D8089" s="100"/>
      <c r="E8089" s="38"/>
      <c r="F8089" s="74" t="str">
        <f>IF($D8089="","",PEDIDO!$U223)</f>
        <v/>
      </c>
      <c r="G8089" s="19" t="str">
        <f>IFERROR(VLOOKUP($D8089,LISTA!$A$2:$J$9990,8,0),"")</f>
        <v/>
      </c>
      <c r="H8089" s="40" t="str">
        <f t="shared" si="149"/>
        <v/>
      </c>
    </row>
    <row r="8090" spans="2:8" x14ac:dyDescent="0.25">
      <c r="B8090" s="98" t="str">
        <f t="shared" si="150"/>
        <v/>
      </c>
      <c r="C8090" s="97" t="str">
        <f t="shared" si="151"/>
        <v/>
      </c>
      <c r="D8090" s="100"/>
      <c r="E8090" s="38"/>
      <c r="F8090" s="74" t="str">
        <f>IF($D8090="","",PEDIDO!$U287)</f>
        <v/>
      </c>
      <c r="G8090" s="19" t="str">
        <f>IFERROR(VLOOKUP($D8090,LISTA!$A$2:$J$9990,8,0),"")</f>
        <v/>
      </c>
      <c r="H8090" s="40" t="str">
        <f t="shared" si="149"/>
        <v/>
      </c>
    </row>
    <row r="8091" spans="2:8" x14ac:dyDescent="0.25">
      <c r="B8091" s="98" t="str">
        <f t="shared" si="150"/>
        <v/>
      </c>
      <c r="C8091" s="97" t="str">
        <f t="shared" si="151"/>
        <v/>
      </c>
      <c r="D8091" s="100"/>
      <c r="E8091" s="38"/>
      <c r="F8091" s="74" t="str">
        <f>IF($D8091="","",PEDIDO!$U79)</f>
        <v/>
      </c>
      <c r="G8091" s="19" t="str">
        <f>IFERROR(VLOOKUP($D8091,LISTA!$A$2:$J$9990,8,0),"")</f>
        <v/>
      </c>
      <c r="H8091" s="40" t="str">
        <f t="shared" si="149"/>
        <v/>
      </c>
    </row>
    <row r="8092" spans="2:8" x14ac:dyDescent="0.25">
      <c r="B8092" s="98" t="str">
        <f t="shared" si="150"/>
        <v/>
      </c>
      <c r="C8092" s="97" t="str">
        <f t="shared" si="151"/>
        <v/>
      </c>
      <c r="D8092" s="100"/>
      <c r="E8092" s="38"/>
      <c r="F8092" s="74" t="str">
        <f>IF($D8092="","",PEDIDO!$U218)</f>
        <v/>
      </c>
      <c r="G8092" s="19" t="str">
        <f>IFERROR(VLOOKUP($D8092,LISTA!$A$2:$J$9990,8,0),"")</f>
        <v/>
      </c>
      <c r="H8092" s="40" t="str">
        <f t="shared" si="149"/>
        <v/>
      </c>
    </row>
    <row r="8093" spans="2:8" x14ac:dyDescent="0.25">
      <c r="B8093" s="98" t="str">
        <f t="shared" si="150"/>
        <v/>
      </c>
      <c r="C8093" s="97" t="str">
        <f t="shared" si="151"/>
        <v/>
      </c>
      <c r="D8093" s="100"/>
      <c r="E8093" s="38"/>
      <c r="F8093" s="74" t="str">
        <f>IF($D8093="","",PEDIDO!$U270)</f>
        <v/>
      </c>
      <c r="G8093" s="19" t="str">
        <f>IFERROR(VLOOKUP($D8093,LISTA!$A$2:$J$9990,8,0),"")</f>
        <v/>
      </c>
      <c r="H8093" s="40" t="str">
        <f t="shared" si="149"/>
        <v/>
      </c>
    </row>
    <row r="8094" spans="2:8" x14ac:dyDescent="0.25">
      <c r="B8094" s="98" t="str">
        <f t="shared" si="150"/>
        <v/>
      </c>
      <c r="C8094" s="97" t="str">
        <f t="shared" si="151"/>
        <v/>
      </c>
      <c r="D8094" s="100"/>
      <c r="E8094" s="38"/>
      <c r="F8094" s="74" t="str">
        <f>IF($D8094="","",PEDIDO!$U49)</f>
        <v/>
      </c>
      <c r="G8094" s="19" t="str">
        <f>IFERROR(VLOOKUP($D8094,LISTA!$A$2:$J$9990,8,0),"")</f>
        <v/>
      </c>
      <c r="H8094" s="40" t="str">
        <f t="shared" si="149"/>
        <v/>
      </c>
    </row>
    <row r="8095" spans="2:8" x14ac:dyDescent="0.25">
      <c r="B8095" s="98" t="str">
        <f t="shared" si="150"/>
        <v/>
      </c>
      <c r="C8095" s="97" t="str">
        <f t="shared" si="151"/>
        <v/>
      </c>
      <c r="D8095" s="100"/>
      <c r="E8095" s="38"/>
      <c r="F8095" s="74" t="str">
        <f>IF($D8095="","",PEDIDO!$U471)</f>
        <v/>
      </c>
      <c r="G8095" s="19" t="str">
        <f>IFERROR(VLOOKUP($D8095,LISTA!$A$2:$J$9990,8,0),"")</f>
        <v/>
      </c>
      <c r="H8095" s="40" t="str">
        <f t="shared" si="149"/>
        <v/>
      </c>
    </row>
    <row r="8096" spans="2:8" x14ac:dyDescent="0.25">
      <c r="B8096" s="98" t="str">
        <f t="shared" si="150"/>
        <v/>
      </c>
      <c r="C8096" s="97" t="str">
        <f t="shared" si="151"/>
        <v/>
      </c>
      <c r="D8096" s="100"/>
      <c r="E8096" s="38"/>
      <c r="F8096" s="74" t="str">
        <f>IF($D8096="","",PEDIDO!$U617)</f>
        <v/>
      </c>
      <c r="G8096" s="19" t="str">
        <f>IFERROR(VLOOKUP($D8096,LISTA!$A$2:$J$9990,8,0),"")</f>
        <v/>
      </c>
      <c r="H8096" s="40" t="str">
        <f t="shared" si="149"/>
        <v/>
      </c>
    </row>
    <row r="8097" spans="2:8" x14ac:dyDescent="0.25">
      <c r="B8097" s="98" t="str">
        <f t="shared" si="150"/>
        <v/>
      </c>
      <c r="C8097" s="97" t="str">
        <f t="shared" si="151"/>
        <v/>
      </c>
      <c r="D8097" s="100"/>
      <c r="E8097" s="38"/>
      <c r="F8097" s="74" t="str">
        <f>IF($D8097="","",PEDIDO!$U618)</f>
        <v/>
      </c>
      <c r="G8097" s="19" t="str">
        <f>IFERROR(VLOOKUP($D8097,LISTA!$A$2:$J$9990,8,0),"")</f>
        <v/>
      </c>
      <c r="H8097" s="40" t="str">
        <f t="shared" si="149"/>
        <v/>
      </c>
    </row>
    <row r="8098" spans="2:8" x14ac:dyDescent="0.25">
      <c r="D8098" s="100"/>
      <c r="G8098" s="19" t="str">
        <f>IFERROR(VLOOKUP($D8098,LISTA!$A$2:$J$9990,8,0),"")</f>
        <v/>
      </c>
      <c r="H8098" s="40" t="str">
        <f t="shared" si="149"/>
        <v/>
      </c>
    </row>
    <row r="8099" spans="2:8" x14ac:dyDescent="0.25">
      <c r="D8099" s="100"/>
      <c r="G8099" s="19" t="str">
        <f>IFERROR(VLOOKUP($D8099,LISTA!$A$2:$J$9990,8,0),"")</f>
        <v/>
      </c>
      <c r="H8099" s="40" t="str">
        <f t="shared" si="149"/>
        <v/>
      </c>
    </row>
    <row r="8100" spans="2:8" x14ac:dyDescent="0.25">
      <c r="D8100" s="100"/>
      <c r="G8100" s="19" t="str">
        <f>IFERROR(VLOOKUP($D8100,LISTA!$A$2:$J$9990,8,0),"")</f>
        <v/>
      </c>
      <c r="H8100" s="40" t="str">
        <f t="shared" si="149"/>
        <v/>
      </c>
    </row>
    <row r="8101" spans="2:8" x14ac:dyDescent="0.25">
      <c r="D8101" s="100"/>
      <c r="G8101" s="19" t="str">
        <f>IFERROR(VLOOKUP($D8101,LISTA!$A$2:$J$9990,8,0),"")</f>
        <v/>
      </c>
      <c r="H8101" s="40" t="str">
        <f t="shared" si="149"/>
        <v/>
      </c>
    </row>
    <row r="8102" spans="2:8" x14ac:dyDescent="0.25">
      <c r="D8102" s="100"/>
      <c r="G8102" s="19" t="str">
        <f>IFERROR(VLOOKUP($D8102,LISTA!$A$2:$J$9990,8,0),"")</f>
        <v/>
      </c>
      <c r="H8102" s="40" t="str">
        <f t="shared" si="149"/>
        <v/>
      </c>
    </row>
    <row r="8103" spans="2:8" x14ac:dyDescent="0.25">
      <c r="D8103" s="100"/>
      <c r="G8103" s="19" t="str">
        <f>IFERROR(VLOOKUP($D8103,LISTA!$A$2:$J$9990,8,0),"")</f>
        <v/>
      </c>
      <c r="H8103" s="40" t="str">
        <f t="shared" si="149"/>
        <v/>
      </c>
    </row>
    <row r="8104" spans="2:8" x14ac:dyDescent="0.25">
      <c r="D8104" s="100"/>
      <c r="G8104" s="19" t="str">
        <f>IFERROR(VLOOKUP($D8104,LISTA!$A$2:$J$9990,8,0),"")</f>
        <v/>
      </c>
      <c r="H8104" s="40" t="str">
        <f t="shared" si="149"/>
        <v/>
      </c>
    </row>
    <row r="8105" spans="2:8" x14ac:dyDescent="0.25">
      <c r="D8105" s="100"/>
      <c r="G8105" s="19" t="str">
        <f>IFERROR(VLOOKUP($D8105,LISTA!$A$2:$J$9990,8,0),"")</f>
        <v/>
      </c>
      <c r="H8105" s="40" t="str">
        <f t="shared" si="149"/>
        <v/>
      </c>
    </row>
    <row r="8106" spans="2:8" x14ac:dyDescent="0.25">
      <c r="D8106" s="100"/>
      <c r="G8106" s="19" t="str">
        <f>IFERROR(VLOOKUP($D8106,LISTA!$A$2:$J$9990,8,0),"")</f>
        <v/>
      </c>
      <c r="H8106" s="40" t="str">
        <f t="shared" si="149"/>
        <v/>
      </c>
    </row>
    <row r="8107" spans="2:8" x14ac:dyDescent="0.25">
      <c r="D8107" s="100"/>
      <c r="G8107" s="19" t="str">
        <f>IFERROR(VLOOKUP($D8107,LISTA!$A$2:$J$9990,8,0),"")</f>
        <v/>
      </c>
      <c r="H8107" s="40" t="str">
        <f t="shared" si="149"/>
        <v/>
      </c>
    </row>
    <row r="8108" spans="2:8" x14ac:dyDescent="0.25">
      <c r="D8108" s="100"/>
      <c r="G8108" s="19" t="str">
        <f>IFERROR(VLOOKUP($D8108,LISTA!$A$2:$J$9990,8,0),"")</f>
        <v/>
      </c>
      <c r="H8108" s="40" t="str">
        <f t="shared" si="149"/>
        <v/>
      </c>
    </row>
    <row r="8109" spans="2:8" x14ac:dyDescent="0.25">
      <c r="D8109" s="100"/>
      <c r="G8109" s="19" t="str">
        <f>IFERROR(VLOOKUP($D8109,LISTA!$A$2:$J$9990,8,0),"")</f>
        <v/>
      </c>
      <c r="H8109" s="40" t="str">
        <f t="shared" si="149"/>
        <v/>
      </c>
    </row>
    <row r="8110" spans="2:8" x14ac:dyDescent="0.25">
      <c r="D8110" s="100"/>
      <c r="G8110" s="19" t="str">
        <f>IFERROR(VLOOKUP($D8110,LISTA!$A$2:$J$9990,8,0),"")</f>
        <v/>
      </c>
      <c r="H8110" s="40" t="str">
        <f t="shared" si="149"/>
        <v/>
      </c>
    </row>
    <row r="8111" spans="2:8" x14ac:dyDescent="0.25">
      <c r="D8111" s="100"/>
      <c r="G8111" s="19" t="str">
        <f>IFERROR(VLOOKUP($D8111,LISTA!$A$2:$J$9990,8,0),"")</f>
        <v/>
      </c>
      <c r="H8111" s="40" t="str">
        <f t="shared" si="149"/>
        <v/>
      </c>
    </row>
    <row r="8112" spans="2:8" x14ac:dyDescent="0.25">
      <c r="D8112" s="100"/>
      <c r="G8112" s="19" t="str">
        <f>IFERROR(VLOOKUP($D8112,LISTA!$A$2:$J$9990,8,0),"")</f>
        <v/>
      </c>
      <c r="H8112" s="40" t="str">
        <f t="shared" si="149"/>
        <v/>
      </c>
    </row>
    <row r="8113" spans="4:8" x14ac:dyDescent="0.25">
      <c r="D8113" s="100"/>
      <c r="G8113" s="19" t="str">
        <f>IFERROR(VLOOKUP($D8113,LISTA!$A$2:$J$9990,8,0),"")</f>
        <v/>
      </c>
      <c r="H8113" s="40" t="str">
        <f t="shared" si="149"/>
        <v/>
      </c>
    </row>
    <row r="8114" spans="4:8" x14ac:dyDescent="0.25">
      <c r="D8114" s="100"/>
      <c r="G8114" s="19" t="str">
        <f>IFERROR(VLOOKUP($D8114,LISTA!$A$2:$J$9990,8,0),"")</f>
        <v/>
      </c>
      <c r="H8114" s="40" t="str">
        <f t="shared" si="149"/>
        <v/>
      </c>
    </row>
    <row r="8115" spans="4:8" x14ac:dyDescent="0.25">
      <c r="D8115" s="100"/>
      <c r="G8115" s="19" t="str">
        <f>IFERROR(VLOOKUP($D8115,LISTA!$A$2:$J$9990,8,0),"")</f>
        <v/>
      </c>
      <c r="H8115" s="40" t="str">
        <f t="shared" si="149"/>
        <v/>
      </c>
    </row>
    <row r="8116" spans="4:8" x14ac:dyDescent="0.25">
      <c r="D8116" s="100"/>
      <c r="G8116" s="19" t="str">
        <f>IFERROR(VLOOKUP($D8116,LISTA!$A$2:$J$9990,8,0),"")</f>
        <v/>
      </c>
      <c r="H8116" s="40" t="str">
        <f t="shared" si="149"/>
        <v/>
      </c>
    </row>
    <row r="8117" spans="4:8" x14ac:dyDescent="0.25">
      <c r="D8117" s="100"/>
      <c r="G8117" s="19" t="str">
        <f>IFERROR(VLOOKUP($D8117,LISTA!$A$2:$J$9990,8,0),"")</f>
        <v/>
      </c>
      <c r="H8117" s="40" t="str">
        <f t="shared" si="149"/>
        <v/>
      </c>
    </row>
    <row r="8118" spans="4:8" x14ac:dyDescent="0.25">
      <c r="D8118" s="100"/>
      <c r="G8118" s="19" t="str">
        <f>IFERROR(VLOOKUP($D8118,LISTA!$A$2:$J$9990,8,0),"")</f>
        <v/>
      </c>
      <c r="H8118" s="40" t="str">
        <f t="shared" si="149"/>
        <v/>
      </c>
    </row>
    <row r="8119" spans="4:8" x14ac:dyDescent="0.25">
      <c r="D8119" s="100"/>
      <c r="G8119" s="19" t="str">
        <f>IFERROR(VLOOKUP($D8119,LISTA!$A$2:$J$9990,8,0),"")</f>
        <v/>
      </c>
      <c r="H8119" s="40" t="str">
        <f t="shared" si="149"/>
        <v/>
      </c>
    </row>
    <row r="8120" spans="4:8" x14ac:dyDescent="0.25">
      <c r="D8120" s="100"/>
      <c r="G8120" s="19" t="str">
        <f>IFERROR(VLOOKUP($D8120,LISTA!$A$2:$J$9990,8,0),"")</f>
        <v/>
      </c>
      <c r="H8120" s="40" t="str">
        <f t="shared" si="149"/>
        <v/>
      </c>
    </row>
    <row r="8121" spans="4:8" x14ac:dyDescent="0.25">
      <c r="D8121" s="100"/>
      <c r="G8121" s="19" t="str">
        <f>IFERROR(VLOOKUP($D8121,LISTA!$A$2:$J$9990,8,0),"")</f>
        <v/>
      </c>
      <c r="H8121" s="40" t="str">
        <f t="shared" si="149"/>
        <v/>
      </c>
    </row>
    <row r="8122" spans="4:8" x14ac:dyDescent="0.25">
      <c r="D8122" s="100"/>
      <c r="G8122" s="19" t="str">
        <f>IFERROR(VLOOKUP($D8122,LISTA!$A$2:$J$9990,8,0),"")</f>
        <v/>
      </c>
      <c r="H8122" s="40" t="str">
        <f t="shared" si="149"/>
        <v/>
      </c>
    </row>
    <row r="8123" spans="4:8" x14ac:dyDescent="0.25">
      <c r="D8123" s="100"/>
      <c r="G8123" s="19" t="str">
        <f>IFERROR(VLOOKUP($D8123,LISTA!$A$2:$J$9990,8,0),"")</f>
        <v/>
      </c>
      <c r="H8123" s="40" t="str">
        <f t="shared" si="149"/>
        <v/>
      </c>
    </row>
    <row r="8124" spans="4:8" x14ac:dyDescent="0.25">
      <c r="D8124" s="100"/>
      <c r="G8124" s="19" t="str">
        <f>IFERROR(VLOOKUP($D8124,LISTA!$A$2:$J$9990,8,0),"")</f>
        <v/>
      </c>
      <c r="H8124" s="40" t="str">
        <f t="shared" si="149"/>
        <v/>
      </c>
    </row>
    <row r="8125" spans="4:8" x14ac:dyDescent="0.25">
      <c r="D8125" s="100"/>
      <c r="G8125" s="19" t="str">
        <f>IFERROR(VLOOKUP($D8125,LISTA!$A$2:$J$9990,8,0),"")</f>
        <v/>
      </c>
      <c r="H8125" s="40" t="str">
        <f t="shared" si="149"/>
        <v/>
      </c>
    </row>
    <row r="8126" spans="4:8" x14ac:dyDescent="0.25">
      <c r="D8126" s="100"/>
      <c r="G8126" s="19" t="str">
        <f>IFERROR(VLOOKUP($D8126,LISTA!$A$2:$J$9990,8,0),"")</f>
        <v/>
      </c>
      <c r="H8126" s="40" t="str">
        <f t="shared" si="149"/>
        <v/>
      </c>
    </row>
    <row r="8127" spans="4:8" x14ac:dyDescent="0.25">
      <c r="D8127" s="100"/>
      <c r="G8127" s="19" t="str">
        <f>IFERROR(VLOOKUP($D8127,LISTA!$A$2:$J$9990,8,0),"")</f>
        <v/>
      </c>
      <c r="H8127" s="40" t="str">
        <f t="shared" si="149"/>
        <v/>
      </c>
    </row>
    <row r="8128" spans="4:8" x14ac:dyDescent="0.25">
      <c r="D8128" s="100"/>
      <c r="G8128" s="19" t="str">
        <f>IFERROR(VLOOKUP($D8128,LISTA!$A$2:$J$9990,8,0),"")</f>
        <v/>
      </c>
      <c r="H8128" s="40" t="str">
        <f t="shared" si="149"/>
        <v/>
      </c>
    </row>
    <row r="8129" spans="4:8" x14ac:dyDescent="0.25">
      <c r="D8129" s="100"/>
      <c r="G8129" s="19" t="str">
        <f>IFERROR(VLOOKUP($D8129,LISTA!$A$2:$J$9990,8,0),"")</f>
        <v/>
      </c>
      <c r="H8129" s="40" t="str">
        <f t="shared" si="149"/>
        <v/>
      </c>
    </row>
    <row r="8130" spans="4:8" x14ac:dyDescent="0.25">
      <c r="D8130" s="100"/>
      <c r="G8130" s="19" t="str">
        <f>IFERROR(VLOOKUP($D8130,LISTA!$A$2:$J$9990,8,0),"")</f>
        <v/>
      </c>
      <c r="H8130" s="40" t="str">
        <f t="shared" si="149"/>
        <v/>
      </c>
    </row>
    <row r="8131" spans="4:8" x14ac:dyDescent="0.25">
      <c r="D8131" s="100"/>
      <c r="G8131" s="19" t="str">
        <f>IFERROR(VLOOKUP($D8131,LISTA!$A$2:$J$9990,8,0),"")</f>
        <v/>
      </c>
      <c r="H8131" s="40" t="str">
        <f t="shared" si="149"/>
        <v/>
      </c>
    </row>
    <row r="8132" spans="4:8" x14ac:dyDescent="0.25">
      <c r="D8132" s="100"/>
      <c r="G8132" s="19" t="str">
        <f>IFERROR(VLOOKUP($D8132,LISTA!$A$2:$J$9990,8,0),"")</f>
        <v/>
      </c>
      <c r="H8132" s="40" t="str">
        <f t="shared" si="149"/>
        <v/>
      </c>
    </row>
    <row r="8133" spans="4:8" x14ac:dyDescent="0.25">
      <c r="D8133" s="100"/>
      <c r="G8133" s="19" t="str">
        <f>IFERROR(VLOOKUP($D8133,LISTA!$A$2:$J$9990,8,0),"")</f>
        <v/>
      </c>
      <c r="H8133" s="40" t="str">
        <f t="shared" ref="H8133:H8196" si="152">IF(OR(G8133=$K$10,G8133=$K$11,G8133=$K$14,G8133=$K$15,G8133=$K$16,G8133=$K$17,G8133=$K$18,G8133=$K$19,G8133=$K$20,G8133=$K$21,G8133=$K$22,G8133=$K$23,G8133=$K$24,G8133=$K$25,G8133=$K$26,G8133=$K$27,G8133=$K$28),$K$9,IF(OR(G8133=$K$32,G8133=$K$33),$K$31,IF(OR(G8133=$K$38),$K$37,"")))</f>
        <v/>
      </c>
    </row>
    <row r="8134" spans="4:8" x14ac:dyDescent="0.25">
      <c r="D8134" s="100"/>
      <c r="G8134" s="19" t="str">
        <f>IFERROR(VLOOKUP($D8134,LISTA!$A$2:$J$9990,8,0),"")</f>
        <v/>
      </c>
      <c r="H8134" s="40" t="str">
        <f t="shared" si="152"/>
        <v/>
      </c>
    </row>
    <row r="8135" spans="4:8" x14ac:dyDescent="0.25">
      <c r="D8135" s="100"/>
      <c r="G8135" s="19" t="str">
        <f>IFERROR(VLOOKUP($D8135,LISTA!$A$2:$J$9990,8,0),"")</f>
        <v/>
      </c>
      <c r="H8135" s="40" t="str">
        <f t="shared" si="152"/>
        <v/>
      </c>
    </row>
    <row r="8136" spans="4:8" x14ac:dyDescent="0.25">
      <c r="D8136" s="100"/>
      <c r="G8136" s="19" t="str">
        <f>IFERROR(VLOOKUP($D8136,LISTA!$A$2:$J$9990,8,0),"")</f>
        <v/>
      </c>
      <c r="H8136" s="40" t="str">
        <f t="shared" si="152"/>
        <v/>
      </c>
    </row>
    <row r="8137" spans="4:8" x14ac:dyDescent="0.25">
      <c r="D8137" s="100"/>
      <c r="G8137" s="19" t="str">
        <f>IFERROR(VLOOKUP($D8137,LISTA!$A$2:$J$9990,8,0),"")</f>
        <v/>
      </c>
      <c r="H8137" s="40" t="str">
        <f t="shared" si="152"/>
        <v/>
      </c>
    </row>
    <row r="8138" spans="4:8" x14ac:dyDescent="0.25">
      <c r="D8138" s="100"/>
      <c r="G8138" s="19" t="str">
        <f>IFERROR(VLOOKUP($D8138,LISTA!$A$2:$J$9990,8,0),"")</f>
        <v/>
      </c>
      <c r="H8138" s="40" t="str">
        <f t="shared" si="152"/>
        <v/>
      </c>
    </row>
    <row r="8139" spans="4:8" x14ac:dyDescent="0.25">
      <c r="D8139" s="100"/>
      <c r="G8139" s="19" t="str">
        <f>IFERROR(VLOOKUP($D8139,LISTA!$A$2:$J$9990,8,0),"")</f>
        <v/>
      </c>
      <c r="H8139" s="40" t="str">
        <f t="shared" si="152"/>
        <v/>
      </c>
    </row>
    <row r="8140" spans="4:8" x14ac:dyDescent="0.25">
      <c r="D8140" s="100"/>
      <c r="G8140" s="19" t="str">
        <f>IFERROR(VLOOKUP($D8140,LISTA!$A$2:$J$9990,8,0),"")</f>
        <v/>
      </c>
      <c r="H8140" s="40" t="str">
        <f t="shared" si="152"/>
        <v/>
      </c>
    </row>
    <row r="8141" spans="4:8" x14ac:dyDescent="0.25">
      <c r="D8141" s="100"/>
      <c r="G8141" s="19" t="str">
        <f>IFERROR(VLOOKUP($D8141,LISTA!$A$2:$J$9990,8,0),"")</f>
        <v/>
      </c>
      <c r="H8141" s="40" t="str">
        <f t="shared" si="152"/>
        <v/>
      </c>
    </row>
    <row r="8142" spans="4:8" x14ac:dyDescent="0.25">
      <c r="D8142" s="100"/>
      <c r="G8142" s="19" t="str">
        <f>IFERROR(VLOOKUP($D8142,LISTA!$A$2:$J$9990,8,0),"")</f>
        <v/>
      </c>
      <c r="H8142" s="40" t="str">
        <f t="shared" si="152"/>
        <v/>
      </c>
    </row>
    <row r="8143" spans="4:8" x14ac:dyDescent="0.25">
      <c r="D8143" s="100"/>
      <c r="G8143" s="19" t="str">
        <f>IFERROR(VLOOKUP($D8143,LISTA!$A$2:$J$9990,8,0),"")</f>
        <v/>
      </c>
      <c r="H8143" s="40" t="str">
        <f t="shared" si="152"/>
        <v/>
      </c>
    </row>
    <row r="8144" spans="4:8" x14ac:dyDescent="0.25">
      <c r="D8144" s="100"/>
      <c r="G8144" s="19" t="str">
        <f>IFERROR(VLOOKUP($D8144,LISTA!$A$2:$J$9990,8,0),"")</f>
        <v/>
      </c>
      <c r="H8144" s="40" t="str">
        <f t="shared" si="152"/>
        <v/>
      </c>
    </row>
    <row r="8145" spans="4:8" x14ac:dyDescent="0.25">
      <c r="D8145" s="100"/>
      <c r="G8145" s="19" t="str">
        <f>IFERROR(VLOOKUP($D8145,LISTA!$A$2:$J$9990,8,0),"")</f>
        <v/>
      </c>
      <c r="H8145" s="40" t="str">
        <f t="shared" si="152"/>
        <v/>
      </c>
    </row>
    <row r="8146" spans="4:8" x14ac:dyDescent="0.25">
      <c r="D8146" s="100"/>
      <c r="G8146" s="19" t="str">
        <f>IFERROR(VLOOKUP($D8146,LISTA!$A$2:$J$9990,8,0),"")</f>
        <v/>
      </c>
      <c r="H8146" s="40" t="str">
        <f t="shared" si="152"/>
        <v/>
      </c>
    </row>
    <row r="8147" spans="4:8" x14ac:dyDescent="0.25">
      <c r="D8147" s="100"/>
      <c r="G8147" s="19" t="str">
        <f>IFERROR(VLOOKUP($D8147,LISTA!$A$2:$J$9990,8,0),"")</f>
        <v/>
      </c>
      <c r="H8147" s="40" t="str">
        <f t="shared" si="152"/>
        <v/>
      </c>
    </row>
    <row r="8148" spans="4:8" x14ac:dyDescent="0.25">
      <c r="D8148" s="100"/>
      <c r="G8148" s="19" t="str">
        <f>IFERROR(VLOOKUP($D8148,LISTA!$A$2:$J$9990,8,0),"")</f>
        <v/>
      </c>
      <c r="H8148" s="40" t="str">
        <f t="shared" si="152"/>
        <v/>
      </c>
    </row>
    <row r="8149" spans="4:8" x14ac:dyDescent="0.25">
      <c r="D8149" s="100"/>
      <c r="G8149" s="19" t="str">
        <f>IFERROR(VLOOKUP($D8149,LISTA!$A$2:$J$9990,8,0),"")</f>
        <v/>
      </c>
      <c r="H8149" s="40" t="str">
        <f t="shared" si="152"/>
        <v/>
      </c>
    </row>
    <row r="8150" spans="4:8" x14ac:dyDescent="0.25">
      <c r="D8150" s="100"/>
      <c r="G8150" s="19" t="str">
        <f>IFERROR(VLOOKUP($D8150,LISTA!$A$2:$J$9990,8,0),"")</f>
        <v/>
      </c>
      <c r="H8150" s="40" t="str">
        <f t="shared" si="152"/>
        <v/>
      </c>
    </row>
    <row r="8151" spans="4:8" x14ac:dyDescent="0.25">
      <c r="D8151" s="100"/>
      <c r="G8151" s="19" t="str">
        <f>IFERROR(VLOOKUP($D8151,LISTA!$A$2:$J$9990,8,0),"")</f>
        <v/>
      </c>
      <c r="H8151" s="40" t="str">
        <f t="shared" si="152"/>
        <v/>
      </c>
    </row>
    <row r="8152" spans="4:8" x14ac:dyDescent="0.25">
      <c r="D8152" s="100"/>
      <c r="G8152" s="19" t="str">
        <f>IFERROR(VLOOKUP($D8152,LISTA!$A$2:$J$9990,8,0),"")</f>
        <v/>
      </c>
      <c r="H8152" s="40" t="str">
        <f t="shared" si="152"/>
        <v/>
      </c>
    </row>
    <row r="8153" spans="4:8" x14ac:dyDescent="0.25">
      <c r="D8153" s="100"/>
      <c r="G8153" s="19" t="str">
        <f>IFERROR(VLOOKUP($D8153,LISTA!$A$2:$J$9990,8,0),"")</f>
        <v/>
      </c>
      <c r="H8153" s="40" t="str">
        <f t="shared" si="152"/>
        <v/>
      </c>
    </row>
    <row r="8154" spans="4:8" x14ac:dyDescent="0.25">
      <c r="D8154" s="100"/>
      <c r="G8154" s="19" t="str">
        <f>IFERROR(VLOOKUP($D8154,LISTA!$A$2:$J$9990,8,0),"")</f>
        <v/>
      </c>
      <c r="H8154" s="40" t="str">
        <f t="shared" si="152"/>
        <v/>
      </c>
    </row>
    <row r="8155" spans="4:8" x14ac:dyDescent="0.25">
      <c r="D8155" s="100"/>
      <c r="G8155" s="19" t="str">
        <f>IFERROR(VLOOKUP($D8155,LISTA!$A$2:$J$9990,8,0),"")</f>
        <v/>
      </c>
      <c r="H8155" s="40" t="str">
        <f t="shared" si="152"/>
        <v/>
      </c>
    </row>
    <row r="8156" spans="4:8" x14ac:dyDescent="0.25">
      <c r="D8156" s="100"/>
      <c r="G8156" s="19" t="str">
        <f>IFERROR(VLOOKUP($D8156,LISTA!$A$2:$J$9990,8,0),"")</f>
        <v/>
      </c>
      <c r="H8156" s="40" t="str">
        <f t="shared" si="152"/>
        <v/>
      </c>
    </row>
    <row r="8157" spans="4:8" x14ac:dyDescent="0.25">
      <c r="D8157" s="100"/>
      <c r="G8157" s="19" t="str">
        <f>IFERROR(VLOOKUP($D8157,LISTA!$A$2:$J$9990,8,0),"")</f>
        <v/>
      </c>
      <c r="H8157" s="40" t="str">
        <f t="shared" si="152"/>
        <v/>
      </c>
    </row>
    <row r="8158" spans="4:8" x14ac:dyDescent="0.25">
      <c r="D8158" s="100"/>
      <c r="G8158" s="19" t="str">
        <f>IFERROR(VLOOKUP($D8158,LISTA!$A$2:$J$9990,8,0),"")</f>
        <v/>
      </c>
      <c r="H8158" s="40" t="str">
        <f t="shared" si="152"/>
        <v/>
      </c>
    </row>
    <row r="8159" spans="4:8" x14ac:dyDescent="0.25">
      <c r="D8159" s="100"/>
      <c r="G8159" s="19" t="str">
        <f>IFERROR(VLOOKUP($D8159,LISTA!$A$2:$J$9990,8,0),"")</f>
        <v/>
      </c>
      <c r="H8159" s="40" t="str">
        <f t="shared" si="152"/>
        <v/>
      </c>
    </row>
    <row r="8160" spans="4:8" x14ac:dyDescent="0.25">
      <c r="D8160" s="100"/>
      <c r="G8160" s="19" t="str">
        <f>IFERROR(VLOOKUP($D8160,LISTA!$A$2:$J$9990,8,0),"")</f>
        <v/>
      </c>
      <c r="H8160" s="40" t="str">
        <f t="shared" si="152"/>
        <v/>
      </c>
    </row>
    <row r="8161" spans="4:8" x14ac:dyDescent="0.25">
      <c r="D8161" s="100"/>
      <c r="G8161" s="19" t="str">
        <f>IFERROR(VLOOKUP($D8161,LISTA!$A$2:$J$9990,8,0),"")</f>
        <v/>
      </c>
      <c r="H8161" s="40" t="str">
        <f t="shared" si="152"/>
        <v/>
      </c>
    </row>
    <row r="8162" spans="4:8" x14ac:dyDescent="0.25">
      <c r="D8162" s="100"/>
      <c r="G8162" s="19" t="str">
        <f>IFERROR(VLOOKUP($D8162,LISTA!$A$2:$J$9990,8,0),"")</f>
        <v/>
      </c>
      <c r="H8162" s="40" t="str">
        <f t="shared" si="152"/>
        <v/>
      </c>
    </row>
    <row r="8163" spans="4:8" x14ac:dyDescent="0.25">
      <c r="D8163" s="100"/>
      <c r="G8163" s="19" t="str">
        <f>IFERROR(VLOOKUP($D8163,LISTA!$A$2:$J$9990,8,0),"")</f>
        <v/>
      </c>
      <c r="H8163" s="40" t="str">
        <f t="shared" si="152"/>
        <v/>
      </c>
    </row>
    <row r="8164" spans="4:8" x14ac:dyDescent="0.25">
      <c r="D8164" s="100"/>
      <c r="G8164" s="19" t="str">
        <f>IFERROR(VLOOKUP($D8164,LISTA!$A$2:$J$9990,8,0),"")</f>
        <v/>
      </c>
      <c r="H8164" s="40" t="str">
        <f t="shared" si="152"/>
        <v/>
      </c>
    </row>
    <row r="8165" spans="4:8" x14ac:dyDescent="0.25">
      <c r="D8165" s="100"/>
      <c r="G8165" s="19" t="str">
        <f>IFERROR(VLOOKUP($D8165,LISTA!$A$2:$J$9990,8,0),"")</f>
        <v/>
      </c>
      <c r="H8165" s="40" t="str">
        <f t="shared" si="152"/>
        <v/>
      </c>
    </row>
    <row r="8166" spans="4:8" x14ac:dyDescent="0.25">
      <c r="D8166" s="100"/>
      <c r="G8166" s="19" t="str">
        <f>IFERROR(VLOOKUP($D8166,LISTA!$A$2:$J$9990,8,0),"")</f>
        <v/>
      </c>
      <c r="H8166" s="40" t="str">
        <f t="shared" si="152"/>
        <v/>
      </c>
    </row>
    <row r="8167" spans="4:8" x14ac:dyDescent="0.25">
      <c r="D8167" s="100"/>
      <c r="G8167" s="19" t="str">
        <f>IFERROR(VLOOKUP($D8167,LISTA!$A$2:$J$9990,8,0),"")</f>
        <v/>
      </c>
      <c r="H8167" s="40" t="str">
        <f t="shared" si="152"/>
        <v/>
      </c>
    </row>
    <row r="8168" spans="4:8" x14ac:dyDescent="0.25">
      <c r="D8168" s="100"/>
      <c r="G8168" s="19" t="str">
        <f>IFERROR(VLOOKUP($D8168,LISTA!$A$2:$J$9990,8,0),"")</f>
        <v/>
      </c>
      <c r="H8168" s="40" t="str">
        <f t="shared" si="152"/>
        <v/>
      </c>
    </row>
    <row r="8169" spans="4:8" x14ac:dyDescent="0.25">
      <c r="D8169" s="100"/>
      <c r="G8169" s="19" t="str">
        <f>IFERROR(VLOOKUP($D8169,LISTA!$A$2:$J$9990,8,0),"")</f>
        <v/>
      </c>
      <c r="H8169" s="40" t="str">
        <f t="shared" si="152"/>
        <v/>
      </c>
    </row>
    <row r="8170" spans="4:8" x14ac:dyDescent="0.25">
      <c r="G8170" s="19" t="str">
        <f>IFERROR(VLOOKUP($D8170,LISTA!$A$2:$J$9990,8,0),"")</f>
        <v/>
      </c>
      <c r="H8170" s="40" t="str">
        <f t="shared" si="152"/>
        <v/>
      </c>
    </row>
    <row r="8171" spans="4:8" x14ac:dyDescent="0.25">
      <c r="G8171" s="19" t="str">
        <f>IFERROR(VLOOKUP($D8171,LISTA!$A$2:$J$9990,8,0),"")</f>
        <v/>
      </c>
      <c r="H8171" s="40" t="str">
        <f t="shared" si="152"/>
        <v/>
      </c>
    </row>
    <row r="8172" spans="4:8" x14ac:dyDescent="0.25">
      <c r="G8172" s="19" t="str">
        <f>IFERROR(VLOOKUP($D8172,LISTA!$A$2:$J$9990,8,0),"")</f>
        <v/>
      </c>
      <c r="H8172" s="40" t="str">
        <f t="shared" si="152"/>
        <v/>
      </c>
    </row>
    <row r="8173" spans="4:8" x14ac:dyDescent="0.25">
      <c r="G8173" s="19" t="str">
        <f>IFERROR(VLOOKUP($D8173,LISTA!$A$2:$J$9990,8,0),"")</f>
        <v/>
      </c>
      <c r="H8173" s="40" t="str">
        <f t="shared" si="152"/>
        <v/>
      </c>
    </row>
    <row r="8174" spans="4:8" x14ac:dyDescent="0.25">
      <c r="G8174" s="19" t="str">
        <f>IFERROR(VLOOKUP($D8174,LISTA!$A$2:$J$9990,8,0),"")</f>
        <v/>
      </c>
      <c r="H8174" s="40" t="str">
        <f t="shared" si="152"/>
        <v/>
      </c>
    </row>
    <row r="8175" spans="4:8" x14ac:dyDescent="0.25">
      <c r="G8175" s="19" t="str">
        <f>IFERROR(VLOOKUP($D8175,LISTA!$A$2:$J$9990,8,0),"")</f>
        <v/>
      </c>
      <c r="H8175" s="40" t="str">
        <f t="shared" si="152"/>
        <v/>
      </c>
    </row>
    <row r="8176" spans="4:8" x14ac:dyDescent="0.25">
      <c r="G8176" s="19" t="str">
        <f>IFERROR(VLOOKUP($D8176,LISTA!$A$2:$J$9990,8,0),"")</f>
        <v/>
      </c>
      <c r="H8176" s="40" t="str">
        <f t="shared" si="152"/>
        <v/>
      </c>
    </row>
    <row r="8177" spans="7:8" x14ac:dyDescent="0.25">
      <c r="G8177" s="19" t="str">
        <f>IFERROR(VLOOKUP($D8177,LISTA!$A$2:$J$9990,8,0),"")</f>
        <v/>
      </c>
      <c r="H8177" s="40" t="str">
        <f t="shared" si="152"/>
        <v/>
      </c>
    </row>
    <row r="8178" spans="7:8" x14ac:dyDescent="0.25">
      <c r="G8178" s="19" t="str">
        <f>IFERROR(VLOOKUP($D8178,LISTA!$A$2:$J$9990,8,0),"")</f>
        <v/>
      </c>
      <c r="H8178" s="40" t="str">
        <f t="shared" si="152"/>
        <v/>
      </c>
    </row>
    <row r="8179" spans="7:8" x14ac:dyDescent="0.25">
      <c r="G8179" s="19" t="str">
        <f>IFERROR(VLOOKUP($D8179,LISTA!$A$2:$J$9990,8,0),"")</f>
        <v/>
      </c>
      <c r="H8179" s="40" t="str">
        <f t="shared" si="152"/>
        <v/>
      </c>
    </row>
    <row r="8180" spans="7:8" x14ac:dyDescent="0.25">
      <c r="G8180" s="19" t="str">
        <f>IFERROR(VLOOKUP($D8180,LISTA!$A$2:$J$9990,8,0),"")</f>
        <v/>
      </c>
      <c r="H8180" s="40" t="str">
        <f t="shared" si="152"/>
        <v/>
      </c>
    </row>
    <row r="8181" spans="7:8" x14ac:dyDescent="0.25">
      <c r="G8181" s="19" t="str">
        <f>IFERROR(VLOOKUP($D8181,LISTA!$A$2:$J$9990,8,0),"")</f>
        <v/>
      </c>
      <c r="H8181" s="40" t="str">
        <f t="shared" si="152"/>
        <v/>
      </c>
    </row>
    <row r="8182" spans="7:8" x14ac:dyDescent="0.25">
      <c r="G8182" s="19" t="str">
        <f>IFERROR(VLOOKUP($D8182,LISTA!$A$2:$J$9990,8,0),"")</f>
        <v/>
      </c>
      <c r="H8182" s="40" t="str">
        <f t="shared" si="152"/>
        <v/>
      </c>
    </row>
    <row r="8183" spans="7:8" x14ac:dyDescent="0.25">
      <c r="G8183" s="19" t="str">
        <f>IFERROR(VLOOKUP($D8183,LISTA!$A$2:$J$9990,8,0),"")</f>
        <v/>
      </c>
      <c r="H8183" s="40" t="str">
        <f t="shared" si="152"/>
        <v/>
      </c>
    </row>
    <row r="8184" spans="7:8" x14ac:dyDescent="0.25">
      <c r="G8184" s="19" t="str">
        <f>IFERROR(VLOOKUP($D8184,LISTA!$A$2:$J$9990,8,0),"")</f>
        <v/>
      </c>
      <c r="H8184" s="40" t="str">
        <f t="shared" si="152"/>
        <v/>
      </c>
    </row>
    <row r="8185" spans="7:8" x14ac:dyDescent="0.25">
      <c r="G8185" s="19" t="str">
        <f>IFERROR(VLOOKUP($D8185,LISTA!$A$2:$J$9990,8,0),"")</f>
        <v/>
      </c>
      <c r="H8185" s="40" t="str">
        <f t="shared" si="152"/>
        <v/>
      </c>
    </row>
    <row r="8186" spans="7:8" x14ac:dyDescent="0.25">
      <c r="G8186" s="19" t="str">
        <f>IFERROR(VLOOKUP($D8186,LISTA!$A$2:$J$9990,8,0),"")</f>
        <v/>
      </c>
      <c r="H8186" s="40" t="str">
        <f t="shared" si="152"/>
        <v/>
      </c>
    </row>
    <row r="8187" spans="7:8" x14ac:dyDescent="0.25">
      <c r="G8187" s="19" t="str">
        <f>IFERROR(VLOOKUP($D8187,LISTA!$A$2:$J$9990,8,0),"")</f>
        <v/>
      </c>
      <c r="H8187" s="40" t="str">
        <f t="shared" si="152"/>
        <v/>
      </c>
    </row>
    <row r="8188" spans="7:8" x14ac:dyDescent="0.25">
      <c r="G8188" s="19" t="str">
        <f>IFERROR(VLOOKUP($D8188,LISTA!$A$2:$J$9990,8,0),"")</f>
        <v/>
      </c>
      <c r="H8188" s="40" t="str">
        <f t="shared" si="152"/>
        <v/>
      </c>
    </row>
    <row r="8189" spans="7:8" x14ac:dyDescent="0.25">
      <c r="G8189" s="19" t="str">
        <f>IFERROR(VLOOKUP($D8189,LISTA!$A$2:$J$9990,8,0),"")</f>
        <v/>
      </c>
      <c r="H8189" s="40" t="str">
        <f t="shared" si="152"/>
        <v/>
      </c>
    </row>
    <row r="8190" spans="7:8" x14ac:dyDescent="0.25">
      <c r="G8190" s="19" t="str">
        <f>IFERROR(VLOOKUP($D8190,LISTA!$A$2:$J$9990,8,0),"")</f>
        <v/>
      </c>
      <c r="H8190" s="40" t="str">
        <f t="shared" si="152"/>
        <v/>
      </c>
    </row>
    <row r="8191" spans="7:8" x14ac:dyDescent="0.25">
      <c r="G8191" s="19" t="str">
        <f>IFERROR(VLOOKUP($D8191,LISTA!$A$2:$J$9990,8,0),"")</f>
        <v/>
      </c>
      <c r="H8191" s="40" t="str">
        <f t="shared" si="152"/>
        <v/>
      </c>
    </row>
    <row r="8192" spans="7:8" x14ac:dyDescent="0.25">
      <c r="G8192" s="19" t="str">
        <f>IFERROR(VLOOKUP($D8192,LISTA!$A$2:$J$9990,8,0),"")</f>
        <v/>
      </c>
      <c r="H8192" s="40" t="str">
        <f t="shared" si="152"/>
        <v/>
      </c>
    </row>
    <row r="8193" spans="7:8" x14ac:dyDescent="0.25">
      <c r="G8193" s="19" t="str">
        <f>IFERROR(VLOOKUP($D8193,LISTA!$A$2:$J$9990,8,0),"")</f>
        <v/>
      </c>
      <c r="H8193" s="40" t="str">
        <f t="shared" si="152"/>
        <v/>
      </c>
    </row>
    <row r="8194" spans="7:8" x14ac:dyDescent="0.25">
      <c r="G8194" s="19" t="str">
        <f>IFERROR(VLOOKUP($D8194,LISTA!$A$2:$J$9990,8,0),"")</f>
        <v/>
      </c>
      <c r="H8194" s="40" t="str">
        <f t="shared" si="152"/>
        <v/>
      </c>
    </row>
    <row r="8195" spans="7:8" x14ac:dyDescent="0.25">
      <c r="G8195" s="19" t="str">
        <f>IFERROR(VLOOKUP($D8195,LISTA!$A$2:$J$9990,8,0),"")</f>
        <v/>
      </c>
      <c r="H8195" s="40" t="str">
        <f t="shared" si="152"/>
        <v/>
      </c>
    </row>
    <row r="8196" spans="7:8" x14ac:dyDescent="0.25">
      <c r="G8196" s="19" t="str">
        <f>IFERROR(VLOOKUP($D8196,LISTA!$A$2:$J$9990,8,0),"")</f>
        <v/>
      </c>
      <c r="H8196" s="40" t="str">
        <f t="shared" si="152"/>
        <v/>
      </c>
    </row>
    <row r="8197" spans="7:8" x14ac:dyDescent="0.25">
      <c r="G8197" s="19" t="str">
        <f>IFERROR(VLOOKUP($D8197,LISTA!$A$2:$J$9990,8,0),"")</f>
        <v/>
      </c>
      <c r="H8197" s="40" t="str">
        <f t="shared" ref="H8197:H8260" si="153">IF(OR(G8197=$K$10,G8197=$K$11,G8197=$K$14,G8197=$K$15,G8197=$K$16,G8197=$K$17,G8197=$K$18,G8197=$K$19,G8197=$K$20,G8197=$K$21,G8197=$K$22,G8197=$K$23,G8197=$K$24,G8197=$K$25,G8197=$K$26,G8197=$K$27,G8197=$K$28),$K$9,IF(OR(G8197=$K$32,G8197=$K$33),$K$31,IF(OR(G8197=$K$38),$K$37,"")))</f>
        <v/>
      </c>
    </row>
    <row r="8198" spans="7:8" x14ac:dyDescent="0.25">
      <c r="G8198" s="19" t="str">
        <f>IFERROR(VLOOKUP($D8198,LISTA!$A$2:$J$9990,8,0),"")</f>
        <v/>
      </c>
      <c r="H8198" s="40" t="str">
        <f t="shared" si="153"/>
        <v/>
      </c>
    </row>
    <row r="8199" spans="7:8" x14ac:dyDescent="0.25">
      <c r="G8199" s="19" t="str">
        <f>IFERROR(VLOOKUP($D8199,LISTA!$A$2:$J$9990,8,0),"")</f>
        <v/>
      </c>
      <c r="H8199" s="40" t="str">
        <f t="shared" si="153"/>
        <v/>
      </c>
    </row>
    <row r="8200" spans="7:8" x14ac:dyDescent="0.25">
      <c r="G8200" s="19" t="str">
        <f>IFERROR(VLOOKUP($D8200,LISTA!$A$2:$J$9990,8,0),"")</f>
        <v/>
      </c>
      <c r="H8200" s="40" t="str">
        <f t="shared" si="153"/>
        <v/>
      </c>
    </row>
    <row r="8201" spans="7:8" x14ac:dyDescent="0.25">
      <c r="G8201" s="19" t="str">
        <f>IFERROR(VLOOKUP($D8201,LISTA!$A$2:$J$9990,8,0),"")</f>
        <v/>
      </c>
      <c r="H8201" s="40" t="str">
        <f t="shared" si="153"/>
        <v/>
      </c>
    </row>
    <row r="8202" spans="7:8" x14ac:dyDescent="0.25">
      <c r="G8202" s="19" t="str">
        <f>IFERROR(VLOOKUP($D8202,LISTA!$A$2:$J$9990,8,0),"")</f>
        <v/>
      </c>
      <c r="H8202" s="40" t="str">
        <f t="shared" si="153"/>
        <v/>
      </c>
    </row>
    <row r="8203" spans="7:8" x14ac:dyDescent="0.25">
      <c r="G8203" s="19" t="str">
        <f>IFERROR(VLOOKUP($D8203,LISTA!$A$2:$J$9990,8,0),"")</f>
        <v/>
      </c>
      <c r="H8203" s="40" t="str">
        <f t="shared" si="153"/>
        <v/>
      </c>
    </row>
    <row r="8204" spans="7:8" x14ac:dyDescent="0.25">
      <c r="G8204" s="19" t="str">
        <f>IFERROR(VLOOKUP($D8204,LISTA!$A$2:$J$9990,8,0),"")</f>
        <v/>
      </c>
      <c r="H8204" s="40" t="str">
        <f t="shared" si="153"/>
        <v/>
      </c>
    </row>
    <row r="8205" spans="7:8" x14ac:dyDescent="0.25">
      <c r="G8205" s="19" t="str">
        <f>IFERROR(VLOOKUP($D8205,LISTA!$A$2:$J$9990,8,0),"")</f>
        <v/>
      </c>
      <c r="H8205" s="40" t="str">
        <f t="shared" si="153"/>
        <v/>
      </c>
    </row>
    <row r="8206" spans="7:8" x14ac:dyDescent="0.25">
      <c r="G8206" s="19" t="str">
        <f>IFERROR(VLOOKUP($D8206,LISTA!$A$2:$J$9990,8,0),"")</f>
        <v/>
      </c>
      <c r="H8206" s="40" t="str">
        <f t="shared" si="153"/>
        <v/>
      </c>
    </row>
    <row r="8207" spans="7:8" x14ac:dyDescent="0.25">
      <c r="G8207" s="19" t="str">
        <f>IFERROR(VLOOKUP($D8207,LISTA!$A$2:$J$9990,8,0),"")</f>
        <v/>
      </c>
      <c r="H8207" s="40" t="str">
        <f t="shared" si="153"/>
        <v/>
      </c>
    </row>
    <row r="8208" spans="7:8" x14ac:dyDescent="0.25">
      <c r="G8208" s="19" t="str">
        <f>IFERROR(VLOOKUP($D8208,LISTA!$A$2:$J$9990,8,0),"")</f>
        <v/>
      </c>
      <c r="H8208" s="40" t="str">
        <f t="shared" si="153"/>
        <v/>
      </c>
    </row>
    <row r="8209" spans="7:8" x14ac:dyDescent="0.25">
      <c r="G8209" s="19" t="str">
        <f>IFERROR(VLOOKUP($D8209,LISTA!$A$2:$J$9990,8,0),"")</f>
        <v/>
      </c>
      <c r="H8209" s="40" t="str">
        <f t="shared" si="153"/>
        <v/>
      </c>
    </row>
    <row r="8210" spans="7:8" x14ac:dyDescent="0.25">
      <c r="G8210" s="19" t="str">
        <f>IFERROR(VLOOKUP($D8210,LISTA!$A$2:$J$9990,8,0),"")</f>
        <v/>
      </c>
      <c r="H8210" s="40" t="str">
        <f t="shared" si="153"/>
        <v/>
      </c>
    </row>
    <row r="8211" spans="7:8" x14ac:dyDescent="0.25">
      <c r="G8211" s="19" t="str">
        <f>IFERROR(VLOOKUP($D8211,LISTA!$A$2:$J$9990,8,0),"")</f>
        <v/>
      </c>
      <c r="H8211" s="40" t="str">
        <f t="shared" si="153"/>
        <v/>
      </c>
    </row>
    <row r="8212" spans="7:8" x14ac:dyDescent="0.25">
      <c r="G8212" s="19" t="str">
        <f>IFERROR(VLOOKUP($D8212,LISTA!$A$2:$J$9990,8,0),"")</f>
        <v/>
      </c>
      <c r="H8212" s="40" t="str">
        <f t="shared" si="153"/>
        <v/>
      </c>
    </row>
    <row r="8213" spans="7:8" x14ac:dyDescent="0.25">
      <c r="G8213" s="19" t="str">
        <f>IFERROR(VLOOKUP($D8213,LISTA!$A$2:$J$9990,8,0),"")</f>
        <v/>
      </c>
      <c r="H8213" s="40" t="str">
        <f t="shared" si="153"/>
        <v/>
      </c>
    </row>
    <row r="8214" spans="7:8" x14ac:dyDescent="0.25">
      <c r="G8214" s="19" t="str">
        <f>IFERROR(VLOOKUP($D8214,LISTA!$A$2:$J$9990,8,0),"")</f>
        <v/>
      </c>
      <c r="H8214" s="40" t="str">
        <f t="shared" si="153"/>
        <v/>
      </c>
    </row>
    <row r="8215" spans="7:8" x14ac:dyDescent="0.25">
      <c r="G8215" s="19" t="str">
        <f>IFERROR(VLOOKUP($D8215,LISTA!$A$2:$J$9990,8,0),"")</f>
        <v/>
      </c>
      <c r="H8215" s="40" t="str">
        <f t="shared" si="153"/>
        <v/>
      </c>
    </row>
    <row r="8216" spans="7:8" x14ac:dyDescent="0.25">
      <c r="G8216" s="19" t="str">
        <f>IFERROR(VLOOKUP($D8216,LISTA!$A$2:$J$9990,8,0),"")</f>
        <v/>
      </c>
      <c r="H8216" s="40" t="str">
        <f t="shared" si="153"/>
        <v/>
      </c>
    </row>
    <row r="8217" spans="7:8" x14ac:dyDescent="0.25">
      <c r="G8217" s="19" t="str">
        <f>IFERROR(VLOOKUP($D8217,LISTA!$A$2:$J$9990,8,0),"")</f>
        <v/>
      </c>
      <c r="H8217" s="40" t="str">
        <f t="shared" si="153"/>
        <v/>
      </c>
    </row>
    <row r="8218" spans="7:8" x14ac:dyDescent="0.25">
      <c r="G8218" s="19" t="str">
        <f>IFERROR(VLOOKUP($D8218,LISTA!$A$2:$J$9990,8,0),"")</f>
        <v/>
      </c>
      <c r="H8218" s="40" t="str">
        <f t="shared" si="153"/>
        <v/>
      </c>
    </row>
    <row r="8219" spans="7:8" x14ac:dyDescent="0.25">
      <c r="G8219" s="19" t="str">
        <f>IFERROR(VLOOKUP($D8219,LISTA!$A$2:$J$9990,8,0),"")</f>
        <v/>
      </c>
      <c r="H8219" s="40" t="str">
        <f t="shared" si="153"/>
        <v/>
      </c>
    </row>
    <row r="8220" spans="7:8" x14ac:dyDescent="0.25">
      <c r="G8220" s="19" t="str">
        <f>IFERROR(VLOOKUP($D8220,LISTA!$A$2:$J$9990,8,0),"")</f>
        <v/>
      </c>
      <c r="H8220" s="40" t="str">
        <f t="shared" si="153"/>
        <v/>
      </c>
    </row>
    <row r="8221" spans="7:8" x14ac:dyDescent="0.25">
      <c r="G8221" s="19" t="str">
        <f>IFERROR(VLOOKUP($D8221,LISTA!$A$2:$J$9990,8,0),"")</f>
        <v/>
      </c>
      <c r="H8221" s="40" t="str">
        <f t="shared" si="153"/>
        <v/>
      </c>
    </row>
    <row r="8222" spans="7:8" x14ac:dyDescent="0.25">
      <c r="G8222" s="19" t="str">
        <f>IFERROR(VLOOKUP($D8222,LISTA!$A$2:$J$9990,8,0),"")</f>
        <v/>
      </c>
      <c r="H8222" s="40" t="str">
        <f t="shared" si="153"/>
        <v/>
      </c>
    </row>
    <row r="8223" spans="7:8" x14ac:dyDescent="0.25">
      <c r="G8223" s="19" t="str">
        <f>IFERROR(VLOOKUP($D8223,LISTA!$A$2:$J$9990,8,0),"")</f>
        <v/>
      </c>
      <c r="H8223" s="40" t="str">
        <f t="shared" si="153"/>
        <v/>
      </c>
    </row>
    <row r="8224" spans="7:8" x14ac:dyDescent="0.25">
      <c r="G8224" s="19" t="str">
        <f>IFERROR(VLOOKUP($D8224,LISTA!$A$2:$J$9990,8,0),"")</f>
        <v/>
      </c>
      <c r="H8224" s="40" t="str">
        <f t="shared" si="153"/>
        <v/>
      </c>
    </row>
    <row r="8225" spans="7:8" x14ac:dyDescent="0.25">
      <c r="G8225" s="19" t="str">
        <f>IFERROR(VLOOKUP($D8225,LISTA!$A$2:$J$9990,8,0),"")</f>
        <v/>
      </c>
      <c r="H8225" s="40" t="str">
        <f t="shared" si="153"/>
        <v/>
      </c>
    </row>
    <row r="8226" spans="7:8" x14ac:dyDescent="0.25">
      <c r="G8226" s="19" t="str">
        <f>IFERROR(VLOOKUP($D8226,LISTA!$A$2:$J$9990,8,0),"")</f>
        <v/>
      </c>
      <c r="H8226" s="40" t="str">
        <f t="shared" si="153"/>
        <v/>
      </c>
    </row>
    <row r="8227" spans="7:8" x14ac:dyDescent="0.25">
      <c r="G8227" s="19" t="str">
        <f>IFERROR(VLOOKUP($D8227,LISTA!$A$2:$J$9990,8,0),"")</f>
        <v/>
      </c>
      <c r="H8227" s="40" t="str">
        <f t="shared" si="153"/>
        <v/>
      </c>
    </row>
    <row r="8228" spans="7:8" x14ac:dyDescent="0.25">
      <c r="G8228" s="19" t="str">
        <f>IFERROR(VLOOKUP($D8228,LISTA!$A$2:$J$9990,8,0),"")</f>
        <v/>
      </c>
      <c r="H8228" s="40" t="str">
        <f t="shared" si="153"/>
        <v/>
      </c>
    </row>
    <row r="8229" spans="7:8" x14ac:dyDescent="0.25">
      <c r="G8229" s="19" t="str">
        <f>IFERROR(VLOOKUP($D8229,LISTA!$A$2:$J$9990,8,0),"")</f>
        <v/>
      </c>
      <c r="H8229" s="40" t="str">
        <f t="shared" si="153"/>
        <v/>
      </c>
    </row>
    <row r="8230" spans="7:8" x14ac:dyDescent="0.25">
      <c r="G8230" s="19" t="str">
        <f>IFERROR(VLOOKUP($D8230,LISTA!$A$2:$J$9990,8,0),"")</f>
        <v/>
      </c>
      <c r="H8230" s="40" t="str">
        <f t="shared" si="153"/>
        <v/>
      </c>
    </row>
    <row r="8231" spans="7:8" x14ac:dyDescent="0.25">
      <c r="G8231" s="19" t="str">
        <f>IFERROR(VLOOKUP($D8231,LISTA!$A$2:$J$9990,8,0),"")</f>
        <v/>
      </c>
      <c r="H8231" s="40" t="str">
        <f t="shared" si="153"/>
        <v/>
      </c>
    </row>
    <row r="8232" spans="7:8" x14ac:dyDescent="0.25">
      <c r="G8232" s="19" t="str">
        <f>IFERROR(VLOOKUP($D8232,LISTA!$A$2:$J$9990,8,0),"")</f>
        <v/>
      </c>
      <c r="H8232" s="40" t="str">
        <f t="shared" si="153"/>
        <v/>
      </c>
    </row>
    <row r="8233" spans="7:8" x14ac:dyDescent="0.25">
      <c r="G8233" s="19" t="str">
        <f>IFERROR(VLOOKUP($D8233,LISTA!$A$2:$J$9990,8,0),"")</f>
        <v/>
      </c>
      <c r="H8233" s="40" t="str">
        <f t="shared" si="153"/>
        <v/>
      </c>
    </row>
    <row r="8234" spans="7:8" x14ac:dyDescent="0.25">
      <c r="G8234" s="19" t="str">
        <f>IFERROR(VLOOKUP($D8234,LISTA!$A$2:$J$9990,8,0),"")</f>
        <v/>
      </c>
      <c r="H8234" s="40" t="str">
        <f t="shared" si="153"/>
        <v/>
      </c>
    </row>
    <row r="8235" spans="7:8" x14ac:dyDescent="0.25">
      <c r="G8235" s="19" t="str">
        <f>IFERROR(VLOOKUP($D8235,LISTA!$A$2:$J$9990,8,0),"")</f>
        <v/>
      </c>
      <c r="H8235" s="40" t="str">
        <f t="shared" si="153"/>
        <v/>
      </c>
    </row>
    <row r="8236" spans="7:8" x14ac:dyDescent="0.25">
      <c r="G8236" s="19" t="str">
        <f>IFERROR(VLOOKUP($D8236,LISTA!$A$2:$J$9990,8,0),"")</f>
        <v/>
      </c>
      <c r="H8236" s="40" t="str">
        <f t="shared" si="153"/>
        <v/>
      </c>
    </row>
    <row r="8237" spans="7:8" x14ac:dyDescent="0.25">
      <c r="G8237" s="19" t="str">
        <f>IFERROR(VLOOKUP($D8237,LISTA!$A$2:$J$9990,8,0),"")</f>
        <v/>
      </c>
      <c r="H8237" s="40" t="str">
        <f t="shared" si="153"/>
        <v/>
      </c>
    </row>
    <row r="8238" spans="7:8" x14ac:dyDescent="0.25">
      <c r="G8238" s="19" t="str">
        <f>IFERROR(VLOOKUP($D8238,LISTA!$A$2:$J$9990,8,0),"")</f>
        <v/>
      </c>
      <c r="H8238" s="40" t="str">
        <f t="shared" si="153"/>
        <v/>
      </c>
    </row>
    <row r="8239" spans="7:8" x14ac:dyDescent="0.25">
      <c r="G8239" s="19" t="str">
        <f>IFERROR(VLOOKUP($D8239,LISTA!$A$2:$J$9990,8,0),"")</f>
        <v/>
      </c>
      <c r="H8239" s="40" t="str">
        <f t="shared" si="153"/>
        <v/>
      </c>
    </row>
    <row r="8240" spans="7:8" x14ac:dyDescent="0.25">
      <c r="G8240" s="19" t="str">
        <f>IFERROR(VLOOKUP($D8240,LISTA!$A$2:$J$9990,8,0),"")</f>
        <v/>
      </c>
      <c r="H8240" s="40" t="str">
        <f t="shared" si="153"/>
        <v/>
      </c>
    </row>
    <row r="8241" spans="7:8" x14ac:dyDescent="0.25">
      <c r="G8241" s="19" t="str">
        <f>IFERROR(VLOOKUP($D8241,LISTA!$A$2:$J$9990,8,0),"")</f>
        <v/>
      </c>
      <c r="H8241" s="40" t="str">
        <f t="shared" si="153"/>
        <v/>
      </c>
    </row>
    <row r="8242" spans="7:8" x14ac:dyDescent="0.25">
      <c r="G8242" s="19" t="str">
        <f>IFERROR(VLOOKUP($D8242,LISTA!$A$2:$J$9990,8,0),"")</f>
        <v/>
      </c>
      <c r="H8242" s="40" t="str">
        <f t="shared" si="153"/>
        <v/>
      </c>
    </row>
    <row r="8243" spans="7:8" x14ac:dyDescent="0.25">
      <c r="G8243" s="19" t="str">
        <f>IFERROR(VLOOKUP($D8243,LISTA!$A$2:$J$9990,8,0),"")</f>
        <v/>
      </c>
      <c r="H8243" s="40" t="str">
        <f t="shared" si="153"/>
        <v/>
      </c>
    </row>
    <row r="8244" spans="7:8" x14ac:dyDescent="0.25">
      <c r="G8244" s="19" t="str">
        <f>IFERROR(VLOOKUP($D8244,LISTA!$A$2:$J$9990,8,0),"")</f>
        <v/>
      </c>
      <c r="H8244" s="40" t="str">
        <f t="shared" si="153"/>
        <v/>
      </c>
    </row>
    <row r="8245" spans="7:8" x14ac:dyDescent="0.25">
      <c r="G8245" s="19" t="str">
        <f>IFERROR(VLOOKUP($D8245,LISTA!$A$2:$J$9990,8,0),"")</f>
        <v/>
      </c>
      <c r="H8245" s="40" t="str">
        <f t="shared" si="153"/>
        <v/>
      </c>
    </row>
    <row r="8246" spans="7:8" x14ac:dyDescent="0.25">
      <c r="G8246" s="19" t="str">
        <f>IFERROR(VLOOKUP($D8246,LISTA!$A$2:$J$9990,8,0),"")</f>
        <v/>
      </c>
      <c r="H8246" s="40" t="str">
        <f t="shared" si="153"/>
        <v/>
      </c>
    </row>
    <row r="8247" spans="7:8" x14ac:dyDescent="0.25">
      <c r="G8247" s="19" t="str">
        <f>IFERROR(VLOOKUP($D8247,LISTA!$A$2:$J$9990,8,0),"")</f>
        <v/>
      </c>
      <c r="H8247" s="40" t="str">
        <f t="shared" si="153"/>
        <v/>
      </c>
    </row>
    <row r="8248" spans="7:8" x14ac:dyDescent="0.25">
      <c r="G8248" s="19" t="str">
        <f>IFERROR(VLOOKUP($D8248,LISTA!$A$2:$J$9990,8,0),"")</f>
        <v/>
      </c>
      <c r="H8248" s="40" t="str">
        <f t="shared" si="153"/>
        <v/>
      </c>
    </row>
    <row r="8249" spans="7:8" x14ac:dyDescent="0.25">
      <c r="G8249" s="19" t="str">
        <f>IFERROR(VLOOKUP($D8249,LISTA!$A$2:$J$9990,8,0),"")</f>
        <v/>
      </c>
      <c r="H8249" s="40" t="str">
        <f t="shared" si="153"/>
        <v/>
      </c>
    </row>
    <row r="8250" spans="7:8" x14ac:dyDescent="0.25">
      <c r="G8250" s="19" t="str">
        <f>IFERROR(VLOOKUP($D8250,LISTA!$A$2:$J$9990,8,0),"")</f>
        <v/>
      </c>
      <c r="H8250" s="40" t="str">
        <f t="shared" si="153"/>
        <v/>
      </c>
    </row>
    <row r="8251" spans="7:8" x14ac:dyDescent="0.25">
      <c r="G8251" s="19" t="str">
        <f>IFERROR(VLOOKUP($D8251,LISTA!$A$2:$J$9990,8,0),"")</f>
        <v/>
      </c>
      <c r="H8251" s="40" t="str">
        <f t="shared" si="153"/>
        <v/>
      </c>
    </row>
    <row r="8252" spans="7:8" x14ac:dyDescent="0.25">
      <c r="G8252" s="19" t="str">
        <f>IFERROR(VLOOKUP($D8252,LISTA!$A$2:$J$9990,8,0),"")</f>
        <v/>
      </c>
      <c r="H8252" s="40" t="str">
        <f t="shared" si="153"/>
        <v/>
      </c>
    </row>
    <row r="8253" spans="7:8" x14ac:dyDescent="0.25">
      <c r="G8253" s="19" t="str">
        <f>IFERROR(VLOOKUP($D8253,LISTA!$A$2:$J$9990,8,0),"")</f>
        <v/>
      </c>
      <c r="H8253" s="40" t="str">
        <f t="shared" si="153"/>
        <v/>
      </c>
    </row>
    <row r="8254" spans="7:8" x14ac:dyDescent="0.25">
      <c r="G8254" s="19" t="str">
        <f>IFERROR(VLOOKUP($D8254,LISTA!$A$2:$J$9990,8,0),"")</f>
        <v/>
      </c>
      <c r="H8254" s="40" t="str">
        <f t="shared" si="153"/>
        <v/>
      </c>
    </row>
    <row r="8255" spans="7:8" x14ac:dyDescent="0.25">
      <c r="G8255" s="19" t="str">
        <f>IFERROR(VLOOKUP($D8255,LISTA!$A$2:$J$9990,8,0),"")</f>
        <v/>
      </c>
      <c r="H8255" s="40" t="str">
        <f t="shared" si="153"/>
        <v/>
      </c>
    </row>
    <row r="8256" spans="7:8" x14ac:dyDescent="0.25">
      <c r="G8256" s="19" t="str">
        <f>IFERROR(VLOOKUP($D8256,LISTA!$A$2:$J$9990,8,0),"")</f>
        <v/>
      </c>
      <c r="H8256" s="40" t="str">
        <f t="shared" si="153"/>
        <v/>
      </c>
    </row>
    <row r="8257" spans="7:8" x14ac:dyDescent="0.25">
      <c r="G8257" s="19" t="str">
        <f>IFERROR(VLOOKUP($D8257,LISTA!$A$2:$J$9990,8,0),"")</f>
        <v/>
      </c>
      <c r="H8257" s="40" t="str">
        <f t="shared" si="153"/>
        <v/>
      </c>
    </row>
    <row r="8258" spans="7:8" x14ac:dyDescent="0.25">
      <c r="G8258" s="19" t="str">
        <f>IFERROR(VLOOKUP($D8258,LISTA!$A$2:$J$9990,8,0),"")</f>
        <v/>
      </c>
      <c r="H8258" s="40" t="str">
        <f t="shared" si="153"/>
        <v/>
      </c>
    </row>
    <row r="8259" spans="7:8" x14ac:dyDescent="0.25">
      <c r="G8259" s="19" t="str">
        <f>IFERROR(VLOOKUP($D8259,LISTA!$A$2:$J$9990,8,0),"")</f>
        <v/>
      </c>
      <c r="H8259" s="40" t="str">
        <f t="shared" si="153"/>
        <v/>
      </c>
    </row>
    <row r="8260" spans="7:8" x14ac:dyDescent="0.25">
      <c r="G8260" s="19" t="str">
        <f>IFERROR(VLOOKUP($D8260,LISTA!$A$2:$J$9990,8,0),"")</f>
        <v/>
      </c>
      <c r="H8260" s="40" t="str">
        <f t="shared" si="153"/>
        <v/>
      </c>
    </row>
    <row r="8261" spans="7:8" x14ac:dyDescent="0.25">
      <c r="G8261" s="19" t="str">
        <f>IFERROR(VLOOKUP($D8261,LISTA!$A$2:$J$9990,8,0),"")</f>
        <v/>
      </c>
      <c r="H8261" s="40" t="str">
        <f t="shared" ref="H8261:H8324" si="154">IF(OR(G8261=$K$10,G8261=$K$11,G8261=$K$14,G8261=$K$15,G8261=$K$16,G8261=$K$17,G8261=$K$18,G8261=$K$19,G8261=$K$20,G8261=$K$21,G8261=$K$22,G8261=$K$23,G8261=$K$24,G8261=$K$25,G8261=$K$26,G8261=$K$27,G8261=$K$28),$K$9,IF(OR(G8261=$K$32,G8261=$K$33),$K$31,IF(OR(G8261=$K$38),$K$37,"")))</f>
        <v/>
      </c>
    </row>
    <row r="8262" spans="7:8" x14ac:dyDescent="0.25">
      <c r="G8262" s="19" t="str">
        <f>IFERROR(VLOOKUP($D8262,LISTA!$A$2:$J$9990,8,0),"")</f>
        <v/>
      </c>
      <c r="H8262" s="40" t="str">
        <f t="shared" si="154"/>
        <v/>
      </c>
    </row>
    <row r="8263" spans="7:8" x14ac:dyDescent="0.25">
      <c r="G8263" s="19" t="str">
        <f>IFERROR(VLOOKUP($D8263,LISTA!$A$2:$J$9990,8,0),"")</f>
        <v/>
      </c>
      <c r="H8263" s="40" t="str">
        <f t="shared" si="154"/>
        <v/>
      </c>
    </row>
    <row r="8264" spans="7:8" x14ac:dyDescent="0.25">
      <c r="G8264" s="19" t="str">
        <f>IFERROR(VLOOKUP($D8264,LISTA!$A$2:$J$9990,8,0),"")</f>
        <v/>
      </c>
      <c r="H8264" s="40" t="str">
        <f t="shared" si="154"/>
        <v/>
      </c>
    </row>
    <row r="8265" spans="7:8" x14ac:dyDescent="0.25">
      <c r="G8265" s="19" t="str">
        <f>IFERROR(VLOOKUP($D8265,LISTA!$A$2:$J$9990,8,0),"")</f>
        <v/>
      </c>
      <c r="H8265" s="40" t="str">
        <f t="shared" si="154"/>
        <v/>
      </c>
    </row>
    <row r="8266" spans="7:8" x14ac:dyDescent="0.25">
      <c r="G8266" s="19" t="str">
        <f>IFERROR(VLOOKUP($D8266,LISTA!$A$2:$J$9990,8,0),"")</f>
        <v/>
      </c>
      <c r="H8266" s="40" t="str">
        <f t="shared" si="154"/>
        <v/>
      </c>
    </row>
    <row r="8267" spans="7:8" x14ac:dyDescent="0.25">
      <c r="G8267" s="19" t="str">
        <f>IFERROR(VLOOKUP($D8267,LISTA!$A$2:$J$9990,8,0),"")</f>
        <v/>
      </c>
      <c r="H8267" s="40" t="str">
        <f t="shared" si="154"/>
        <v/>
      </c>
    </row>
    <row r="8268" spans="7:8" x14ac:dyDescent="0.25">
      <c r="G8268" s="19" t="str">
        <f>IFERROR(VLOOKUP($D8268,LISTA!$A$2:$J$9990,8,0),"")</f>
        <v/>
      </c>
      <c r="H8268" s="40" t="str">
        <f t="shared" si="154"/>
        <v/>
      </c>
    </row>
    <row r="8269" spans="7:8" x14ac:dyDescent="0.25">
      <c r="G8269" s="19" t="str">
        <f>IFERROR(VLOOKUP($D8269,LISTA!$A$2:$J$9990,8,0),"")</f>
        <v/>
      </c>
      <c r="H8269" s="40" t="str">
        <f t="shared" si="154"/>
        <v/>
      </c>
    </row>
    <row r="8270" spans="7:8" x14ac:dyDescent="0.25">
      <c r="G8270" s="19" t="str">
        <f>IFERROR(VLOOKUP($D8270,LISTA!$A$2:$J$9990,8,0),"")</f>
        <v/>
      </c>
      <c r="H8270" s="40" t="str">
        <f t="shared" si="154"/>
        <v/>
      </c>
    </row>
    <row r="8271" spans="7:8" x14ac:dyDescent="0.25">
      <c r="G8271" s="19" t="str">
        <f>IFERROR(VLOOKUP($D8271,LISTA!$A$2:$J$9990,8,0),"")</f>
        <v/>
      </c>
      <c r="H8271" s="40" t="str">
        <f t="shared" si="154"/>
        <v/>
      </c>
    </row>
    <row r="8272" spans="7:8" x14ac:dyDescent="0.25">
      <c r="G8272" s="19" t="str">
        <f>IFERROR(VLOOKUP($D8272,LISTA!$A$2:$J$9990,8,0),"")</f>
        <v/>
      </c>
      <c r="H8272" s="40" t="str">
        <f t="shared" si="154"/>
        <v/>
      </c>
    </row>
    <row r="8273" spans="7:8" x14ac:dyDescent="0.25">
      <c r="G8273" s="19" t="str">
        <f>IFERROR(VLOOKUP($D8273,LISTA!$A$2:$J$9990,8,0),"")</f>
        <v/>
      </c>
      <c r="H8273" s="40" t="str">
        <f t="shared" si="154"/>
        <v/>
      </c>
    </row>
    <row r="8274" spans="7:8" x14ac:dyDescent="0.25">
      <c r="G8274" s="19" t="str">
        <f>IFERROR(VLOOKUP($D8274,LISTA!$A$2:$J$9990,8,0),"")</f>
        <v/>
      </c>
      <c r="H8274" s="40" t="str">
        <f t="shared" si="154"/>
        <v/>
      </c>
    </row>
    <row r="8275" spans="7:8" x14ac:dyDescent="0.25">
      <c r="G8275" s="19" t="str">
        <f>IFERROR(VLOOKUP($D8275,LISTA!$A$2:$J$9990,8,0),"")</f>
        <v/>
      </c>
      <c r="H8275" s="40" t="str">
        <f t="shared" si="154"/>
        <v/>
      </c>
    </row>
    <row r="8276" spans="7:8" x14ac:dyDescent="0.25">
      <c r="G8276" s="19" t="str">
        <f>IFERROR(VLOOKUP($D8276,LISTA!$A$2:$J$9990,8,0),"")</f>
        <v/>
      </c>
      <c r="H8276" s="40" t="str">
        <f t="shared" si="154"/>
        <v/>
      </c>
    </row>
    <row r="8277" spans="7:8" x14ac:dyDescent="0.25">
      <c r="G8277" s="19" t="str">
        <f>IFERROR(VLOOKUP($D8277,LISTA!$A$2:$J$9990,8,0),"")</f>
        <v/>
      </c>
      <c r="H8277" s="40" t="str">
        <f t="shared" si="154"/>
        <v/>
      </c>
    </row>
    <row r="8278" spans="7:8" x14ac:dyDescent="0.25">
      <c r="G8278" s="19" t="str">
        <f>IFERROR(VLOOKUP($D8278,LISTA!$A$2:$J$9990,8,0),"")</f>
        <v/>
      </c>
      <c r="H8278" s="40" t="str">
        <f t="shared" si="154"/>
        <v/>
      </c>
    </row>
    <row r="8279" spans="7:8" x14ac:dyDescent="0.25">
      <c r="G8279" s="19" t="str">
        <f>IFERROR(VLOOKUP($D8279,LISTA!$A$2:$J$9990,8,0),"")</f>
        <v/>
      </c>
      <c r="H8279" s="40" t="str">
        <f t="shared" si="154"/>
        <v/>
      </c>
    </row>
    <row r="8280" spans="7:8" x14ac:dyDescent="0.25">
      <c r="G8280" s="19" t="str">
        <f>IFERROR(VLOOKUP($D8280,LISTA!$A$2:$J$9990,8,0),"")</f>
        <v/>
      </c>
      <c r="H8280" s="40" t="str">
        <f t="shared" si="154"/>
        <v/>
      </c>
    </row>
    <row r="8281" spans="7:8" x14ac:dyDescent="0.25">
      <c r="G8281" s="19" t="str">
        <f>IFERROR(VLOOKUP($D8281,LISTA!$A$2:$J$9990,8,0),"")</f>
        <v/>
      </c>
      <c r="H8281" s="40" t="str">
        <f t="shared" si="154"/>
        <v/>
      </c>
    </row>
    <row r="8282" spans="7:8" x14ac:dyDescent="0.25">
      <c r="G8282" s="19" t="str">
        <f>IFERROR(VLOOKUP($D8282,LISTA!$A$2:$J$9990,8,0),"")</f>
        <v/>
      </c>
      <c r="H8282" s="40" t="str">
        <f t="shared" si="154"/>
        <v/>
      </c>
    </row>
    <row r="8283" spans="7:8" x14ac:dyDescent="0.25">
      <c r="G8283" s="19" t="str">
        <f>IFERROR(VLOOKUP($D8283,LISTA!$A$2:$J$9990,8,0),"")</f>
        <v/>
      </c>
      <c r="H8283" s="40" t="str">
        <f t="shared" si="154"/>
        <v/>
      </c>
    </row>
    <row r="8284" spans="7:8" x14ac:dyDescent="0.25">
      <c r="G8284" s="19" t="str">
        <f>IFERROR(VLOOKUP($D8284,LISTA!$A$2:$J$9990,8,0),"")</f>
        <v/>
      </c>
      <c r="H8284" s="40" t="str">
        <f t="shared" si="154"/>
        <v/>
      </c>
    </row>
    <row r="8285" spans="7:8" x14ac:dyDescent="0.25">
      <c r="G8285" s="19" t="str">
        <f>IFERROR(VLOOKUP($D8285,LISTA!$A$2:$J$9990,8,0),"")</f>
        <v/>
      </c>
      <c r="H8285" s="40" t="str">
        <f t="shared" si="154"/>
        <v/>
      </c>
    </row>
    <row r="8286" spans="7:8" x14ac:dyDescent="0.25">
      <c r="G8286" s="19" t="str">
        <f>IFERROR(VLOOKUP($D8286,LISTA!$A$2:$J$9990,8,0),"")</f>
        <v/>
      </c>
      <c r="H8286" s="40" t="str">
        <f t="shared" si="154"/>
        <v/>
      </c>
    </row>
    <row r="8287" spans="7:8" x14ac:dyDescent="0.25">
      <c r="G8287" s="19" t="str">
        <f>IFERROR(VLOOKUP($D8287,LISTA!$A$2:$J$9990,8,0),"")</f>
        <v/>
      </c>
      <c r="H8287" s="40" t="str">
        <f t="shared" si="154"/>
        <v/>
      </c>
    </row>
    <row r="8288" spans="7:8" x14ac:dyDescent="0.25">
      <c r="G8288" s="19" t="str">
        <f>IFERROR(VLOOKUP($D8288,LISTA!$A$2:$J$9990,8,0),"")</f>
        <v/>
      </c>
      <c r="H8288" s="40" t="str">
        <f t="shared" si="154"/>
        <v/>
      </c>
    </row>
    <row r="8289" spans="7:8" x14ac:dyDescent="0.25">
      <c r="G8289" s="19" t="str">
        <f>IFERROR(VLOOKUP($D8289,LISTA!$A$2:$J$9990,8,0),"")</f>
        <v/>
      </c>
      <c r="H8289" s="40" t="str">
        <f t="shared" si="154"/>
        <v/>
      </c>
    </row>
    <row r="8290" spans="7:8" x14ac:dyDescent="0.25">
      <c r="G8290" s="19" t="str">
        <f>IFERROR(VLOOKUP($D8290,LISTA!$A$2:$J$9990,8,0),"")</f>
        <v/>
      </c>
      <c r="H8290" s="40" t="str">
        <f t="shared" si="154"/>
        <v/>
      </c>
    </row>
    <row r="8291" spans="7:8" x14ac:dyDescent="0.25">
      <c r="G8291" s="19" t="str">
        <f>IFERROR(VLOOKUP($D8291,LISTA!$A$2:$J$9990,8,0),"")</f>
        <v/>
      </c>
      <c r="H8291" s="40" t="str">
        <f t="shared" si="154"/>
        <v/>
      </c>
    </row>
    <row r="8292" spans="7:8" x14ac:dyDescent="0.25">
      <c r="G8292" s="19" t="str">
        <f>IFERROR(VLOOKUP($D8292,LISTA!$A$2:$J$9990,8,0),"")</f>
        <v/>
      </c>
      <c r="H8292" s="40" t="str">
        <f t="shared" si="154"/>
        <v/>
      </c>
    </row>
    <row r="8293" spans="7:8" x14ac:dyDescent="0.25">
      <c r="G8293" s="19" t="str">
        <f>IFERROR(VLOOKUP($D8293,LISTA!$A$2:$J$9990,8,0),"")</f>
        <v/>
      </c>
      <c r="H8293" s="40" t="str">
        <f t="shared" si="154"/>
        <v/>
      </c>
    </row>
    <row r="8294" spans="7:8" x14ac:dyDescent="0.25">
      <c r="G8294" s="19" t="str">
        <f>IFERROR(VLOOKUP($D8294,LISTA!$A$2:$J$9990,8,0),"")</f>
        <v/>
      </c>
      <c r="H8294" s="40" t="str">
        <f t="shared" si="154"/>
        <v/>
      </c>
    </row>
    <row r="8295" spans="7:8" x14ac:dyDescent="0.25">
      <c r="G8295" s="19" t="str">
        <f>IFERROR(VLOOKUP($D8295,LISTA!$A$2:$J$9990,8,0),"")</f>
        <v/>
      </c>
      <c r="H8295" s="40" t="str">
        <f t="shared" si="154"/>
        <v/>
      </c>
    </row>
    <row r="8296" spans="7:8" x14ac:dyDescent="0.25">
      <c r="G8296" s="19" t="str">
        <f>IFERROR(VLOOKUP($D8296,LISTA!$A$2:$J$9990,8,0),"")</f>
        <v/>
      </c>
      <c r="H8296" s="40" t="str">
        <f t="shared" si="154"/>
        <v/>
      </c>
    </row>
    <row r="8297" spans="7:8" x14ac:dyDescent="0.25">
      <c r="G8297" s="19" t="str">
        <f>IFERROR(VLOOKUP($D8297,LISTA!$A$2:$J$9990,8,0),"")</f>
        <v/>
      </c>
      <c r="H8297" s="40" t="str">
        <f t="shared" si="154"/>
        <v/>
      </c>
    </row>
    <row r="8298" spans="7:8" x14ac:dyDescent="0.25">
      <c r="G8298" s="19" t="str">
        <f>IFERROR(VLOOKUP($D8298,LISTA!$A$2:$J$9990,8,0),"")</f>
        <v/>
      </c>
      <c r="H8298" s="40" t="str">
        <f t="shared" si="154"/>
        <v/>
      </c>
    </row>
    <row r="8299" spans="7:8" x14ac:dyDescent="0.25">
      <c r="G8299" s="19" t="str">
        <f>IFERROR(VLOOKUP($D8299,LISTA!$A$2:$J$9990,8,0),"")</f>
        <v/>
      </c>
      <c r="H8299" s="40" t="str">
        <f t="shared" si="154"/>
        <v/>
      </c>
    </row>
    <row r="8300" spans="7:8" x14ac:dyDescent="0.25">
      <c r="G8300" s="19" t="str">
        <f>IFERROR(VLOOKUP($D8300,LISTA!$A$2:$J$9990,8,0),"")</f>
        <v/>
      </c>
      <c r="H8300" s="40" t="str">
        <f t="shared" si="154"/>
        <v/>
      </c>
    </row>
    <row r="8301" spans="7:8" x14ac:dyDescent="0.25">
      <c r="G8301" s="19" t="str">
        <f>IFERROR(VLOOKUP($D8301,LISTA!$A$2:$J$9990,8,0),"")</f>
        <v/>
      </c>
      <c r="H8301" s="40" t="str">
        <f t="shared" si="154"/>
        <v/>
      </c>
    </row>
    <row r="8302" spans="7:8" x14ac:dyDescent="0.25">
      <c r="G8302" s="19" t="str">
        <f>IFERROR(VLOOKUP($D8302,LISTA!$A$2:$J$9990,8,0),"")</f>
        <v/>
      </c>
      <c r="H8302" s="40" t="str">
        <f t="shared" si="154"/>
        <v/>
      </c>
    </row>
    <row r="8303" spans="7:8" x14ac:dyDescent="0.25">
      <c r="G8303" s="19" t="str">
        <f>IFERROR(VLOOKUP($D8303,LISTA!$A$2:$J$9990,8,0),"")</f>
        <v/>
      </c>
      <c r="H8303" s="40" t="str">
        <f t="shared" si="154"/>
        <v/>
      </c>
    </row>
    <row r="8304" spans="7:8" x14ac:dyDescent="0.25">
      <c r="G8304" s="19" t="str">
        <f>IFERROR(VLOOKUP($D8304,LISTA!$A$2:$J$9990,8,0),"")</f>
        <v/>
      </c>
      <c r="H8304" s="40" t="str">
        <f t="shared" si="154"/>
        <v/>
      </c>
    </row>
    <row r="8305" spans="7:8" x14ac:dyDescent="0.25">
      <c r="G8305" s="19" t="str">
        <f>IFERROR(VLOOKUP($D8305,LISTA!$A$2:$J$9990,8,0),"")</f>
        <v/>
      </c>
      <c r="H8305" s="40" t="str">
        <f t="shared" si="154"/>
        <v/>
      </c>
    </row>
    <row r="8306" spans="7:8" x14ac:dyDescent="0.25">
      <c r="G8306" s="19" t="str">
        <f>IFERROR(VLOOKUP($D8306,LISTA!$A$2:$J$9990,8,0),"")</f>
        <v/>
      </c>
      <c r="H8306" s="40" t="str">
        <f t="shared" si="154"/>
        <v/>
      </c>
    </row>
    <row r="8307" spans="7:8" x14ac:dyDescent="0.25">
      <c r="G8307" s="19" t="str">
        <f>IFERROR(VLOOKUP($D8307,LISTA!$A$2:$J$9990,8,0),"")</f>
        <v/>
      </c>
      <c r="H8307" s="40" t="str">
        <f t="shared" si="154"/>
        <v/>
      </c>
    </row>
    <row r="8308" spans="7:8" x14ac:dyDescent="0.25">
      <c r="G8308" s="19" t="str">
        <f>IFERROR(VLOOKUP($D8308,LISTA!$A$2:$J$9990,8,0),"")</f>
        <v/>
      </c>
      <c r="H8308" s="40" t="str">
        <f t="shared" si="154"/>
        <v/>
      </c>
    </row>
    <row r="8309" spans="7:8" x14ac:dyDescent="0.25">
      <c r="G8309" s="19" t="str">
        <f>IFERROR(VLOOKUP($D8309,LISTA!$A$2:$J$9990,8,0),"")</f>
        <v/>
      </c>
      <c r="H8309" s="40" t="str">
        <f t="shared" si="154"/>
        <v/>
      </c>
    </row>
    <row r="8310" spans="7:8" x14ac:dyDescent="0.25">
      <c r="G8310" s="19" t="str">
        <f>IFERROR(VLOOKUP($D8310,LISTA!$A$2:$J$9990,8,0),"")</f>
        <v/>
      </c>
      <c r="H8310" s="40" t="str">
        <f t="shared" si="154"/>
        <v/>
      </c>
    </row>
    <row r="8311" spans="7:8" x14ac:dyDescent="0.25">
      <c r="G8311" s="19" t="str">
        <f>IFERROR(VLOOKUP($D8311,LISTA!$A$2:$J$9990,8,0),"")</f>
        <v/>
      </c>
      <c r="H8311" s="40" t="str">
        <f t="shared" si="154"/>
        <v/>
      </c>
    </row>
    <row r="8312" spans="7:8" x14ac:dyDescent="0.25">
      <c r="G8312" s="19" t="str">
        <f>IFERROR(VLOOKUP($D8312,LISTA!$A$2:$J$9990,8,0),"")</f>
        <v/>
      </c>
      <c r="H8312" s="40" t="str">
        <f t="shared" si="154"/>
        <v/>
      </c>
    </row>
    <row r="8313" spans="7:8" x14ac:dyDescent="0.25">
      <c r="G8313" s="19" t="str">
        <f>IFERROR(VLOOKUP($D8313,LISTA!$A$2:$J$9990,8,0),"")</f>
        <v/>
      </c>
      <c r="H8313" s="40" t="str">
        <f t="shared" si="154"/>
        <v/>
      </c>
    </row>
    <row r="8314" spans="7:8" x14ac:dyDescent="0.25">
      <c r="G8314" s="19" t="str">
        <f>IFERROR(VLOOKUP($D8314,LISTA!$A$2:$J$9990,8,0),"")</f>
        <v/>
      </c>
      <c r="H8314" s="40" t="str">
        <f t="shared" si="154"/>
        <v/>
      </c>
    </row>
    <row r="8315" spans="7:8" x14ac:dyDescent="0.25">
      <c r="G8315" s="19" t="str">
        <f>IFERROR(VLOOKUP($D8315,LISTA!$A$2:$J$9990,8,0),"")</f>
        <v/>
      </c>
      <c r="H8315" s="40" t="str">
        <f t="shared" si="154"/>
        <v/>
      </c>
    </row>
    <row r="8316" spans="7:8" x14ac:dyDescent="0.25">
      <c r="G8316" s="19" t="str">
        <f>IFERROR(VLOOKUP($D8316,LISTA!$A$2:$J$9990,8,0),"")</f>
        <v/>
      </c>
      <c r="H8316" s="40" t="str">
        <f t="shared" si="154"/>
        <v/>
      </c>
    </row>
    <row r="8317" spans="7:8" x14ac:dyDescent="0.25">
      <c r="G8317" s="19" t="str">
        <f>IFERROR(VLOOKUP($D8317,LISTA!$A$2:$J$9990,8,0),"")</f>
        <v/>
      </c>
      <c r="H8317" s="40" t="str">
        <f t="shared" si="154"/>
        <v/>
      </c>
    </row>
    <row r="8318" spans="7:8" x14ac:dyDescent="0.25">
      <c r="G8318" s="19" t="str">
        <f>IFERROR(VLOOKUP($D8318,LISTA!$A$2:$J$9990,8,0),"")</f>
        <v/>
      </c>
      <c r="H8318" s="40" t="str">
        <f t="shared" si="154"/>
        <v/>
      </c>
    </row>
    <row r="8319" spans="7:8" x14ac:dyDescent="0.25">
      <c r="G8319" s="19" t="str">
        <f>IFERROR(VLOOKUP($D8319,LISTA!$A$2:$J$9990,8,0),"")</f>
        <v/>
      </c>
      <c r="H8319" s="40" t="str">
        <f t="shared" si="154"/>
        <v/>
      </c>
    </row>
    <row r="8320" spans="7:8" x14ac:dyDescent="0.25">
      <c r="G8320" s="19" t="str">
        <f>IFERROR(VLOOKUP($D8320,LISTA!$A$2:$J$9990,8,0),"")</f>
        <v/>
      </c>
      <c r="H8320" s="40" t="str">
        <f t="shared" si="154"/>
        <v/>
      </c>
    </row>
    <row r="8321" spans="7:8" x14ac:dyDescent="0.25">
      <c r="G8321" s="19" t="str">
        <f>IFERROR(VLOOKUP($D8321,LISTA!$A$2:$J$9990,8,0),"")</f>
        <v/>
      </c>
      <c r="H8321" s="40" t="str">
        <f t="shared" si="154"/>
        <v/>
      </c>
    </row>
    <row r="8322" spans="7:8" x14ac:dyDescent="0.25">
      <c r="G8322" s="19" t="str">
        <f>IFERROR(VLOOKUP($D8322,LISTA!$A$2:$J$9990,8,0),"")</f>
        <v/>
      </c>
      <c r="H8322" s="40" t="str">
        <f t="shared" si="154"/>
        <v/>
      </c>
    </row>
    <row r="8323" spans="7:8" x14ac:dyDescent="0.25">
      <c r="G8323" s="19" t="str">
        <f>IFERROR(VLOOKUP($D8323,LISTA!$A$2:$J$9990,8,0),"")</f>
        <v/>
      </c>
      <c r="H8323" s="40" t="str">
        <f t="shared" si="154"/>
        <v/>
      </c>
    </row>
    <row r="8324" spans="7:8" x14ac:dyDescent="0.25">
      <c r="G8324" s="19" t="str">
        <f>IFERROR(VLOOKUP($D8324,LISTA!$A$2:$J$9990,8,0),"")</f>
        <v/>
      </c>
      <c r="H8324" s="40" t="str">
        <f t="shared" si="154"/>
        <v/>
      </c>
    </row>
    <row r="8325" spans="7:8" x14ac:dyDescent="0.25">
      <c r="G8325" s="19" t="str">
        <f>IFERROR(VLOOKUP($D8325,LISTA!$A$2:$J$9990,8,0),"")</f>
        <v/>
      </c>
      <c r="H8325" s="40" t="str">
        <f t="shared" ref="H8325:H8388" si="155">IF(OR(G8325=$K$10,G8325=$K$11,G8325=$K$14,G8325=$K$15,G8325=$K$16,G8325=$K$17,G8325=$K$18,G8325=$K$19,G8325=$K$20,G8325=$K$21,G8325=$K$22,G8325=$K$23,G8325=$K$24,G8325=$K$25,G8325=$K$26,G8325=$K$27,G8325=$K$28),$K$9,IF(OR(G8325=$K$32,G8325=$K$33),$K$31,IF(OR(G8325=$K$38),$K$37,"")))</f>
        <v/>
      </c>
    </row>
    <row r="8326" spans="7:8" x14ac:dyDescent="0.25">
      <c r="G8326" s="19" t="str">
        <f>IFERROR(VLOOKUP($D8326,LISTA!$A$2:$J$9990,8,0),"")</f>
        <v/>
      </c>
      <c r="H8326" s="40" t="str">
        <f t="shared" si="155"/>
        <v/>
      </c>
    </row>
    <row r="8327" spans="7:8" x14ac:dyDescent="0.25">
      <c r="G8327" s="19" t="str">
        <f>IFERROR(VLOOKUP($D8327,LISTA!$A$2:$J$9990,8,0),"")</f>
        <v/>
      </c>
      <c r="H8327" s="40" t="str">
        <f t="shared" si="155"/>
        <v/>
      </c>
    </row>
    <row r="8328" spans="7:8" x14ac:dyDescent="0.25">
      <c r="G8328" s="19" t="str">
        <f>IFERROR(VLOOKUP($D8328,LISTA!$A$2:$J$9990,8,0),"")</f>
        <v/>
      </c>
      <c r="H8328" s="40" t="str">
        <f t="shared" si="155"/>
        <v/>
      </c>
    </row>
    <row r="8329" spans="7:8" x14ac:dyDescent="0.25">
      <c r="G8329" s="19" t="str">
        <f>IFERROR(VLOOKUP($D8329,LISTA!$A$2:$J$9990,8,0),"")</f>
        <v/>
      </c>
      <c r="H8329" s="40" t="str">
        <f t="shared" si="155"/>
        <v/>
      </c>
    </row>
    <row r="8330" spans="7:8" x14ac:dyDescent="0.25">
      <c r="G8330" s="19" t="str">
        <f>IFERROR(VLOOKUP($D8330,LISTA!$A$2:$J$9990,8,0),"")</f>
        <v/>
      </c>
      <c r="H8330" s="40" t="str">
        <f t="shared" si="155"/>
        <v/>
      </c>
    </row>
    <row r="8331" spans="7:8" x14ac:dyDescent="0.25">
      <c r="G8331" s="19" t="str">
        <f>IFERROR(VLOOKUP($D8331,LISTA!$A$2:$J$9990,8,0),"")</f>
        <v/>
      </c>
      <c r="H8331" s="40" t="str">
        <f t="shared" si="155"/>
        <v/>
      </c>
    </row>
    <row r="8332" spans="7:8" x14ac:dyDescent="0.25">
      <c r="G8332" s="19" t="str">
        <f>IFERROR(VLOOKUP($D8332,LISTA!$A$2:$J$9990,8,0),"")</f>
        <v/>
      </c>
      <c r="H8332" s="40" t="str">
        <f t="shared" si="155"/>
        <v/>
      </c>
    </row>
    <row r="8333" spans="7:8" x14ac:dyDescent="0.25">
      <c r="G8333" s="19" t="str">
        <f>IFERROR(VLOOKUP($D8333,LISTA!$A$2:$J$9990,8,0),"")</f>
        <v/>
      </c>
      <c r="H8333" s="40" t="str">
        <f t="shared" si="155"/>
        <v/>
      </c>
    </row>
    <row r="8334" spans="7:8" x14ac:dyDescent="0.25">
      <c r="G8334" s="19" t="str">
        <f>IFERROR(VLOOKUP($D8334,LISTA!$A$2:$J$9990,8,0),"")</f>
        <v/>
      </c>
      <c r="H8334" s="40" t="str">
        <f t="shared" si="155"/>
        <v/>
      </c>
    </row>
    <row r="8335" spans="7:8" x14ac:dyDescent="0.25">
      <c r="G8335" s="19" t="str">
        <f>IFERROR(VLOOKUP($D8335,LISTA!$A$2:$J$9990,8,0),"")</f>
        <v/>
      </c>
      <c r="H8335" s="40" t="str">
        <f t="shared" si="155"/>
        <v/>
      </c>
    </row>
    <row r="8336" spans="7:8" x14ac:dyDescent="0.25">
      <c r="G8336" s="19" t="str">
        <f>IFERROR(VLOOKUP($D8336,LISTA!$A$2:$J$9990,8,0),"")</f>
        <v/>
      </c>
      <c r="H8336" s="40" t="str">
        <f t="shared" si="155"/>
        <v/>
      </c>
    </row>
    <row r="8337" spans="7:8" x14ac:dyDescent="0.25">
      <c r="G8337" s="19" t="str">
        <f>IFERROR(VLOOKUP($D8337,LISTA!$A$2:$J$9990,8,0),"")</f>
        <v/>
      </c>
      <c r="H8337" s="40" t="str">
        <f t="shared" si="155"/>
        <v/>
      </c>
    </row>
    <row r="8338" spans="7:8" x14ac:dyDescent="0.25">
      <c r="G8338" s="19" t="str">
        <f>IFERROR(VLOOKUP($D8338,LISTA!$A$2:$J$9990,8,0),"")</f>
        <v/>
      </c>
      <c r="H8338" s="40" t="str">
        <f t="shared" si="155"/>
        <v/>
      </c>
    </row>
    <row r="8339" spans="7:8" x14ac:dyDescent="0.25">
      <c r="G8339" s="19" t="str">
        <f>IFERROR(VLOOKUP($D8339,LISTA!$A$2:$J$9990,8,0),"")</f>
        <v/>
      </c>
      <c r="H8339" s="40" t="str">
        <f t="shared" si="155"/>
        <v/>
      </c>
    </row>
    <row r="8340" spans="7:8" x14ac:dyDescent="0.25">
      <c r="G8340" s="19" t="str">
        <f>IFERROR(VLOOKUP($D8340,LISTA!$A$2:$J$9990,8,0),"")</f>
        <v/>
      </c>
      <c r="H8340" s="40" t="str">
        <f t="shared" si="155"/>
        <v/>
      </c>
    </row>
    <row r="8341" spans="7:8" x14ac:dyDescent="0.25">
      <c r="G8341" s="19" t="str">
        <f>IFERROR(VLOOKUP($D8341,LISTA!$A$2:$J$9990,8,0),"")</f>
        <v/>
      </c>
      <c r="H8341" s="40" t="str">
        <f t="shared" si="155"/>
        <v/>
      </c>
    </row>
    <row r="8342" spans="7:8" x14ac:dyDescent="0.25">
      <c r="G8342" s="19" t="str">
        <f>IFERROR(VLOOKUP($D8342,LISTA!$A$2:$J$9990,8,0),"")</f>
        <v/>
      </c>
      <c r="H8342" s="40" t="str">
        <f t="shared" si="155"/>
        <v/>
      </c>
    </row>
    <row r="8343" spans="7:8" x14ac:dyDescent="0.25">
      <c r="G8343" s="19" t="str">
        <f>IFERROR(VLOOKUP($D8343,LISTA!$A$2:$J$9990,8,0),"")</f>
        <v/>
      </c>
      <c r="H8343" s="40" t="str">
        <f t="shared" si="155"/>
        <v/>
      </c>
    </row>
    <row r="8344" spans="7:8" x14ac:dyDescent="0.25">
      <c r="G8344" s="19" t="str">
        <f>IFERROR(VLOOKUP($D8344,LISTA!$A$2:$J$9990,8,0),"")</f>
        <v/>
      </c>
      <c r="H8344" s="40" t="str">
        <f t="shared" si="155"/>
        <v/>
      </c>
    </row>
    <row r="8345" spans="7:8" x14ac:dyDescent="0.25">
      <c r="G8345" s="19" t="str">
        <f>IFERROR(VLOOKUP($D8345,LISTA!$A$2:$J$9990,8,0),"")</f>
        <v/>
      </c>
      <c r="H8345" s="40" t="str">
        <f t="shared" si="155"/>
        <v/>
      </c>
    </row>
    <row r="8346" spans="7:8" x14ac:dyDescent="0.25">
      <c r="G8346" s="19" t="str">
        <f>IFERROR(VLOOKUP($D8346,LISTA!$A$2:$J$9990,8,0),"")</f>
        <v/>
      </c>
      <c r="H8346" s="40" t="str">
        <f t="shared" si="155"/>
        <v/>
      </c>
    </row>
    <row r="8347" spans="7:8" x14ac:dyDescent="0.25">
      <c r="G8347" s="19" t="str">
        <f>IFERROR(VLOOKUP($D8347,LISTA!$A$2:$J$9990,8,0),"")</f>
        <v/>
      </c>
      <c r="H8347" s="40" t="str">
        <f t="shared" si="155"/>
        <v/>
      </c>
    </row>
    <row r="8348" spans="7:8" x14ac:dyDescent="0.25">
      <c r="G8348" s="19" t="str">
        <f>IFERROR(VLOOKUP($D8348,LISTA!$A$2:$J$9990,8,0),"")</f>
        <v/>
      </c>
      <c r="H8348" s="40" t="str">
        <f t="shared" si="155"/>
        <v/>
      </c>
    </row>
    <row r="8349" spans="7:8" x14ac:dyDescent="0.25">
      <c r="G8349" s="19" t="str">
        <f>IFERROR(VLOOKUP($D8349,LISTA!$A$2:$J$9990,8,0),"")</f>
        <v/>
      </c>
      <c r="H8349" s="40" t="str">
        <f t="shared" si="155"/>
        <v/>
      </c>
    </row>
    <row r="8350" spans="7:8" x14ac:dyDescent="0.25">
      <c r="G8350" s="19" t="str">
        <f>IFERROR(VLOOKUP($D8350,LISTA!$A$2:$J$9990,8,0),"")</f>
        <v/>
      </c>
      <c r="H8350" s="40" t="str">
        <f t="shared" si="155"/>
        <v/>
      </c>
    </row>
    <row r="8351" spans="7:8" x14ac:dyDescent="0.25">
      <c r="G8351" s="19" t="str">
        <f>IFERROR(VLOOKUP($D8351,LISTA!$A$2:$J$9990,8,0),"")</f>
        <v/>
      </c>
      <c r="H8351" s="40" t="str">
        <f t="shared" si="155"/>
        <v/>
      </c>
    </row>
    <row r="8352" spans="7:8" x14ac:dyDescent="0.25">
      <c r="G8352" s="19" t="str">
        <f>IFERROR(VLOOKUP($D8352,LISTA!$A$2:$J$9990,8,0),"")</f>
        <v/>
      </c>
      <c r="H8352" s="40" t="str">
        <f t="shared" si="155"/>
        <v/>
      </c>
    </row>
    <row r="8353" spans="7:8" x14ac:dyDescent="0.25">
      <c r="G8353" s="19" t="str">
        <f>IFERROR(VLOOKUP($D8353,LISTA!$A$2:$J$9990,8,0),"")</f>
        <v/>
      </c>
      <c r="H8353" s="40" t="str">
        <f t="shared" si="155"/>
        <v/>
      </c>
    </row>
    <row r="8354" spans="7:8" x14ac:dyDescent="0.25">
      <c r="G8354" s="19" t="str">
        <f>IFERROR(VLOOKUP($D8354,LISTA!$A$2:$J$9990,8,0),"")</f>
        <v/>
      </c>
      <c r="H8354" s="40" t="str">
        <f t="shared" si="155"/>
        <v/>
      </c>
    </row>
    <row r="8355" spans="7:8" x14ac:dyDescent="0.25">
      <c r="G8355" s="19" t="str">
        <f>IFERROR(VLOOKUP($D8355,LISTA!$A$2:$J$9990,8,0),"")</f>
        <v/>
      </c>
      <c r="H8355" s="40" t="str">
        <f t="shared" si="155"/>
        <v/>
      </c>
    </row>
    <row r="8356" spans="7:8" x14ac:dyDescent="0.25">
      <c r="G8356" s="19" t="str">
        <f>IFERROR(VLOOKUP($D8356,LISTA!$A$2:$J$9990,8,0),"")</f>
        <v/>
      </c>
      <c r="H8356" s="40" t="str">
        <f t="shared" si="155"/>
        <v/>
      </c>
    </row>
    <row r="8357" spans="7:8" x14ac:dyDescent="0.25">
      <c r="G8357" s="19" t="str">
        <f>IFERROR(VLOOKUP($D8357,LISTA!$A$2:$J$9990,8,0),"")</f>
        <v/>
      </c>
      <c r="H8357" s="40" t="str">
        <f t="shared" si="155"/>
        <v/>
      </c>
    </row>
    <row r="8358" spans="7:8" x14ac:dyDescent="0.25">
      <c r="G8358" s="19" t="str">
        <f>IFERROR(VLOOKUP($D8358,LISTA!$A$2:$J$9990,8,0),"")</f>
        <v/>
      </c>
      <c r="H8358" s="40" t="str">
        <f t="shared" si="155"/>
        <v/>
      </c>
    </row>
    <row r="8359" spans="7:8" x14ac:dyDescent="0.25">
      <c r="G8359" s="19" t="str">
        <f>IFERROR(VLOOKUP($D8359,LISTA!$A$2:$J$9990,8,0),"")</f>
        <v/>
      </c>
      <c r="H8359" s="40" t="str">
        <f t="shared" si="155"/>
        <v/>
      </c>
    </row>
    <row r="8360" spans="7:8" x14ac:dyDescent="0.25">
      <c r="G8360" s="19" t="str">
        <f>IFERROR(VLOOKUP($D8360,LISTA!$A$2:$J$9990,8,0),"")</f>
        <v/>
      </c>
      <c r="H8360" s="40" t="str">
        <f t="shared" si="155"/>
        <v/>
      </c>
    </row>
    <row r="8361" spans="7:8" x14ac:dyDescent="0.25">
      <c r="G8361" s="19" t="str">
        <f>IFERROR(VLOOKUP($D8361,LISTA!$A$2:$J$9990,8,0),"")</f>
        <v/>
      </c>
      <c r="H8361" s="40" t="str">
        <f t="shared" si="155"/>
        <v/>
      </c>
    </row>
    <row r="8362" spans="7:8" x14ac:dyDescent="0.25">
      <c r="G8362" s="19" t="str">
        <f>IFERROR(VLOOKUP($D8362,LISTA!$A$2:$J$9990,8,0),"")</f>
        <v/>
      </c>
      <c r="H8362" s="40" t="str">
        <f t="shared" si="155"/>
        <v/>
      </c>
    </row>
    <row r="8363" spans="7:8" x14ac:dyDescent="0.25">
      <c r="G8363" s="19" t="str">
        <f>IFERROR(VLOOKUP($D8363,LISTA!$A$2:$J$9990,8,0),"")</f>
        <v/>
      </c>
      <c r="H8363" s="40" t="str">
        <f t="shared" si="155"/>
        <v/>
      </c>
    </row>
    <row r="8364" spans="7:8" x14ac:dyDescent="0.25">
      <c r="G8364" s="19" t="str">
        <f>IFERROR(VLOOKUP($D8364,LISTA!$A$2:$J$9990,8,0),"")</f>
        <v/>
      </c>
      <c r="H8364" s="40" t="str">
        <f t="shared" si="155"/>
        <v/>
      </c>
    </row>
    <row r="8365" spans="7:8" x14ac:dyDescent="0.25">
      <c r="G8365" s="19" t="str">
        <f>IFERROR(VLOOKUP($D8365,LISTA!$A$2:$J$9990,8,0),"")</f>
        <v/>
      </c>
      <c r="H8365" s="40" t="str">
        <f t="shared" si="155"/>
        <v/>
      </c>
    </row>
    <row r="8366" spans="7:8" x14ac:dyDescent="0.25">
      <c r="G8366" s="19" t="str">
        <f>IFERROR(VLOOKUP($D8366,LISTA!$A$2:$J$9990,8,0),"")</f>
        <v/>
      </c>
      <c r="H8366" s="40" t="str">
        <f t="shared" si="155"/>
        <v/>
      </c>
    </row>
    <row r="8367" spans="7:8" x14ac:dyDescent="0.25">
      <c r="G8367" s="19" t="str">
        <f>IFERROR(VLOOKUP($D8367,LISTA!$A$2:$J$9990,8,0),"")</f>
        <v/>
      </c>
      <c r="H8367" s="40" t="str">
        <f t="shared" si="155"/>
        <v/>
      </c>
    </row>
    <row r="8368" spans="7:8" x14ac:dyDescent="0.25">
      <c r="G8368" s="19" t="str">
        <f>IFERROR(VLOOKUP($D8368,LISTA!$A$2:$J$9990,8,0),"")</f>
        <v/>
      </c>
      <c r="H8368" s="40" t="str">
        <f t="shared" si="155"/>
        <v/>
      </c>
    </row>
    <row r="8369" spans="7:8" x14ac:dyDescent="0.25">
      <c r="G8369" s="19" t="str">
        <f>IFERROR(VLOOKUP($D8369,LISTA!$A$2:$J$9990,8,0),"")</f>
        <v/>
      </c>
      <c r="H8369" s="40" t="str">
        <f t="shared" si="155"/>
        <v/>
      </c>
    </row>
    <row r="8370" spans="7:8" x14ac:dyDescent="0.25">
      <c r="G8370" s="19" t="str">
        <f>IFERROR(VLOOKUP($D8370,LISTA!$A$2:$J$9990,8,0),"")</f>
        <v/>
      </c>
      <c r="H8370" s="40" t="str">
        <f t="shared" si="155"/>
        <v/>
      </c>
    </row>
    <row r="8371" spans="7:8" x14ac:dyDescent="0.25">
      <c r="G8371" s="19" t="str">
        <f>IFERROR(VLOOKUP($D8371,LISTA!$A$2:$J$9990,8,0),"")</f>
        <v/>
      </c>
      <c r="H8371" s="40" t="str">
        <f t="shared" si="155"/>
        <v/>
      </c>
    </row>
    <row r="8372" spans="7:8" x14ac:dyDescent="0.25">
      <c r="G8372" s="19" t="str">
        <f>IFERROR(VLOOKUP($D8372,LISTA!$A$2:$J$9990,8,0),"")</f>
        <v/>
      </c>
      <c r="H8372" s="40" t="str">
        <f t="shared" si="155"/>
        <v/>
      </c>
    </row>
    <row r="8373" spans="7:8" x14ac:dyDescent="0.25">
      <c r="G8373" s="19" t="str">
        <f>IFERROR(VLOOKUP($D8373,LISTA!$A$2:$J$9990,8,0),"")</f>
        <v/>
      </c>
      <c r="H8373" s="40" t="str">
        <f t="shared" si="155"/>
        <v/>
      </c>
    </row>
    <row r="8374" spans="7:8" x14ac:dyDescent="0.25">
      <c r="G8374" s="19" t="str">
        <f>IFERROR(VLOOKUP($D8374,LISTA!$A$2:$J$9990,8,0),"")</f>
        <v/>
      </c>
      <c r="H8374" s="40" t="str">
        <f t="shared" si="155"/>
        <v/>
      </c>
    </row>
    <row r="8375" spans="7:8" x14ac:dyDescent="0.25">
      <c r="G8375" s="19" t="str">
        <f>IFERROR(VLOOKUP($D8375,LISTA!$A$2:$J$9990,8,0),"")</f>
        <v/>
      </c>
      <c r="H8375" s="40" t="str">
        <f t="shared" si="155"/>
        <v/>
      </c>
    </row>
    <row r="8376" spans="7:8" x14ac:dyDescent="0.25">
      <c r="G8376" s="19" t="str">
        <f>IFERROR(VLOOKUP($D8376,LISTA!$A$2:$J$9990,8,0),"")</f>
        <v/>
      </c>
      <c r="H8376" s="40" t="str">
        <f t="shared" si="155"/>
        <v/>
      </c>
    </row>
    <row r="8377" spans="7:8" x14ac:dyDescent="0.25">
      <c r="G8377" s="19" t="str">
        <f>IFERROR(VLOOKUP($D8377,LISTA!$A$2:$J$9990,8,0),"")</f>
        <v/>
      </c>
      <c r="H8377" s="40" t="str">
        <f t="shared" si="155"/>
        <v/>
      </c>
    </row>
    <row r="8378" spans="7:8" x14ac:dyDescent="0.25">
      <c r="G8378" s="19" t="str">
        <f>IFERROR(VLOOKUP($D8378,LISTA!$A$2:$J$9990,8,0),"")</f>
        <v/>
      </c>
      <c r="H8378" s="40" t="str">
        <f t="shared" si="155"/>
        <v/>
      </c>
    </row>
    <row r="8379" spans="7:8" x14ac:dyDescent="0.25">
      <c r="G8379" s="19" t="str">
        <f>IFERROR(VLOOKUP($D8379,LISTA!$A$2:$J$9990,8,0),"")</f>
        <v/>
      </c>
      <c r="H8379" s="40" t="str">
        <f t="shared" si="155"/>
        <v/>
      </c>
    </row>
    <row r="8380" spans="7:8" x14ac:dyDescent="0.25">
      <c r="G8380" s="19" t="str">
        <f>IFERROR(VLOOKUP($D8380,LISTA!$A$2:$J$9990,8,0),"")</f>
        <v/>
      </c>
      <c r="H8380" s="40" t="str">
        <f t="shared" si="155"/>
        <v/>
      </c>
    </row>
    <row r="8381" spans="7:8" x14ac:dyDescent="0.25">
      <c r="G8381" s="19" t="str">
        <f>IFERROR(VLOOKUP($D8381,LISTA!$A$2:$J$9990,8,0),"")</f>
        <v/>
      </c>
      <c r="H8381" s="40" t="str">
        <f t="shared" si="155"/>
        <v/>
      </c>
    </row>
    <row r="8382" spans="7:8" x14ac:dyDescent="0.25">
      <c r="G8382" s="19" t="str">
        <f>IFERROR(VLOOKUP($D8382,LISTA!$A$2:$J$9990,8,0),"")</f>
        <v/>
      </c>
      <c r="H8382" s="40" t="str">
        <f t="shared" si="155"/>
        <v/>
      </c>
    </row>
    <row r="8383" spans="7:8" x14ac:dyDescent="0.25">
      <c r="G8383" s="19" t="str">
        <f>IFERROR(VLOOKUP($D8383,LISTA!$A$2:$J$9990,8,0),"")</f>
        <v/>
      </c>
      <c r="H8383" s="40" t="str">
        <f t="shared" si="155"/>
        <v/>
      </c>
    </row>
    <row r="8384" spans="7:8" x14ac:dyDescent="0.25">
      <c r="G8384" s="19" t="str">
        <f>IFERROR(VLOOKUP($D8384,LISTA!$A$2:$J$9990,8,0),"")</f>
        <v/>
      </c>
      <c r="H8384" s="40" t="str">
        <f t="shared" si="155"/>
        <v/>
      </c>
    </row>
    <row r="8385" spans="7:8" x14ac:dyDescent="0.25">
      <c r="G8385" s="19" t="str">
        <f>IFERROR(VLOOKUP($D8385,LISTA!$A$2:$J$9990,8,0),"")</f>
        <v/>
      </c>
      <c r="H8385" s="40" t="str">
        <f t="shared" si="155"/>
        <v/>
      </c>
    </row>
    <row r="8386" spans="7:8" x14ac:dyDescent="0.25">
      <c r="G8386" s="19" t="str">
        <f>IFERROR(VLOOKUP($D8386,LISTA!$A$2:$J$9990,8,0),"")</f>
        <v/>
      </c>
      <c r="H8386" s="40" t="str">
        <f t="shared" si="155"/>
        <v/>
      </c>
    </row>
    <row r="8387" spans="7:8" x14ac:dyDescent="0.25">
      <c r="G8387" s="19" t="str">
        <f>IFERROR(VLOOKUP($D8387,LISTA!$A$2:$J$9990,8,0),"")</f>
        <v/>
      </c>
      <c r="H8387" s="40" t="str">
        <f t="shared" si="155"/>
        <v/>
      </c>
    </row>
    <row r="8388" spans="7:8" x14ac:dyDescent="0.25">
      <c r="G8388" s="19" t="str">
        <f>IFERROR(VLOOKUP($D8388,LISTA!$A$2:$J$9990,8,0),"")</f>
        <v/>
      </c>
      <c r="H8388" s="40" t="str">
        <f t="shared" si="155"/>
        <v/>
      </c>
    </row>
    <row r="8389" spans="7:8" x14ac:dyDescent="0.25">
      <c r="G8389" s="19" t="str">
        <f>IFERROR(VLOOKUP($D8389,LISTA!$A$2:$J$9990,8,0),"")</f>
        <v/>
      </c>
      <c r="H8389" s="40" t="str">
        <f t="shared" ref="H8389:H8452" si="156">IF(OR(G8389=$K$10,G8389=$K$11,G8389=$K$14,G8389=$K$15,G8389=$K$16,G8389=$K$17,G8389=$K$18,G8389=$K$19,G8389=$K$20,G8389=$K$21,G8389=$K$22,G8389=$K$23,G8389=$K$24,G8389=$K$25,G8389=$K$26,G8389=$K$27,G8389=$K$28),$K$9,IF(OR(G8389=$K$32,G8389=$K$33),$K$31,IF(OR(G8389=$K$38),$K$37,"")))</f>
        <v/>
      </c>
    </row>
    <row r="8390" spans="7:8" x14ac:dyDescent="0.25">
      <c r="G8390" s="19" t="str">
        <f>IFERROR(VLOOKUP($D8390,LISTA!$A$2:$J$9990,8,0),"")</f>
        <v/>
      </c>
      <c r="H8390" s="40" t="str">
        <f t="shared" si="156"/>
        <v/>
      </c>
    </row>
    <row r="8391" spans="7:8" x14ac:dyDescent="0.25">
      <c r="G8391" s="19" t="str">
        <f>IFERROR(VLOOKUP($D8391,LISTA!$A$2:$J$9990,8,0),"")</f>
        <v/>
      </c>
      <c r="H8391" s="40" t="str">
        <f t="shared" si="156"/>
        <v/>
      </c>
    </row>
    <row r="8392" spans="7:8" x14ac:dyDescent="0.25">
      <c r="G8392" s="19" t="str">
        <f>IFERROR(VLOOKUP($D8392,LISTA!$A$2:$J$9990,8,0),"")</f>
        <v/>
      </c>
      <c r="H8392" s="40" t="str">
        <f t="shared" si="156"/>
        <v/>
      </c>
    </row>
    <row r="8393" spans="7:8" x14ac:dyDescent="0.25">
      <c r="G8393" s="19" t="str">
        <f>IFERROR(VLOOKUP($D8393,LISTA!$A$2:$J$9990,8,0),"")</f>
        <v/>
      </c>
      <c r="H8393" s="40" t="str">
        <f t="shared" si="156"/>
        <v/>
      </c>
    </row>
    <row r="8394" spans="7:8" x14ac:dyDescent="0.25">
      <c r="G8394" s="19" t="str">
        <f>IFERROR(VLOOKUP($D8394,LISTA!$A$2:$J$9990,8,0),"")</f>
        <v/>
      </c>
      <c r="H8394" s="40" t="str">
        <f t="shared" si="156"/>
        <v/>
      </c>
    </row>
    <row r="8395" spans="7:8" x14ac:dyDescent="0.25">
      <c r="G8395" s="19" t="str">
        <f>IFERROR(VLOOKUP($D8395,LISTA!$A$2:$J$9990,8,0),"")</f>
        <v/>
      </c>
      <c r="H8395" s="40" t="str">
        <f t="shared" si="156"/>
        <v/>
      </c>
    </row>
    <row r="8396" spans="7:8" x14ac:dyDescent="0.25">
      <c r="G8396" s="19" t="str">
        <f>IFERROR(VLOOKUP($D8396,LISTA!$A$2:$J$9990,8,0),"")</f>
        <v/>
      </c>
      <c r="H8396" s="40" t="str">
        <f t="shared" si="156"/>
        <v/>
      </c>
    </row>
    <row r="8397" spans="7:8" x14ac:dyDescent="0.25">
      <c r="G8397" s="19" t="str">
        <f>IFERROR(VLOOKUP($D8397,LISTA!$A$2:$J$9990,8,0),"")</f>
        <v/>
      </c>
      <c r="H8397" s="40" t="str">
        <f t="shared" si="156"/>
        <v/>
      </c>
    </row>
    <row r="8398" spans="7:8" x14ac:dyDescent="0.25">
      <c r="G8398" s="19" t="str">
        <f>IFERROR(VLOOKUP($D8398,LISTA!$A$2:$J$9990,8,0),"")</f>
        <v/>
      </c>
      <c r="H8398" s="40" t="str">
        <f t="shared" si="156"/>
        <v/>
      </c>
    </row>
    <row r="8399" spans="7:8" x14ac:dyDescent="0.25">
      <c r="G8399" s="19" t="str">
        <f>IFERROR(VLOOKUP($D8399,LISTA!$A$2:$J$9990,8,0),"")</f>
        <v/>
      </c>
      <c r="H8399" s="40" t="str">
        <f t="shared" si="156"/>
        <v/>
      </c>
    </row>
    <row r="8400" spans="7:8" x14ac:dyDescent="0.25">
      <c r="G8400" s="19" t="str">
        <f>IFERROR(VLOOKUP($D8400,LISTA!$A$2:$J$9990,8,0),"")</f>
        <v/>
      </c>
      <c r="H8400" s="40" t="str">
        <f t="shared" si="156"/>
        <v/>
      </c>
    </row>
    <row r="8401" spans="7:8" x14ac:dyDescent="0.25">
      <c r="G8401" s="19" t="str">
        <f>IFERROR(VLOOKUP($D8401,LISTA!$A$2:$J$9990,8,0),"")</f>
        <v/>
      </c>
      <c r="H8401" s="40" t="str">
        <f t="shared" si="156"/>
        <v/>
      </c>
    </row>
    <row r="8402" spans="7:8" x14ac:dyDescent="0.25">
      <c r="G8402" s="19" t="str">
        <f>IFERROR(VLOOKUP($D8402,LISTA!$A$2:$J$9990,8,0),"")</f>
        <v/>
      </c>
      <c r="H8402" s="40" t="str">
        <f t="shared" si="156"/>
        <v/>
      </c>
    </row>
    <row r="8403" spans="7:8" x14ac:dyDescent="0.25">
      <c r="G8403" s="19" t="str">
        <f>IFERROR(VLOOKUP($D8403,LISTA!$A$2:$J$9990,8,0),"")</f>
        <v/>
      </c>
      <c r="H8403" s="40" t="str">
        <f t="shared" si="156"/>
        <v/>
      </c>
    </row>
    <row r="8404" spans="7:8" x14ac:dyDescent="0.25">
      <c r="G8404" s="19" t="str">
        <f>IFERROR(VLOOKUP($D8404,LISTA!$A$2:$J$9990,8,0),"")</f>
        <v/>
      </c>
      <c r="H8404" s="40" t="str">
        <f t="shared" si="156"/>
        <v/>
      </c>
    </row>
    <row r="8405" spans="7:8" x14ac:dyDescent="0.25">
      <c r="G8405" s="19" t="str">
        <f>IFERROR(VLOOKUP($D8405,LISTA!$A$2:$J$9990,8,0),"")</f>
        <v/>
      </c>
      <c r="H8405" s="40" t="str">
        <f t="shared" si="156"/>
        <v/>
      </c>
    </row>
    <row r="8406" spans="7:8" x14ac:dyDescent="0.25">
      <c r="G8406" s="19" t="str">
        <f>IFERROR(VLOOKUP($D8406,LISTA!$A$2:$J$9990,8,0),"")</f>
        <v/>
      </c>
      <c r="H8406" s="40" t="str">
        <f t="shared" si="156"/>
        <v/>
      </c>
    </row>
    <row r="8407" spans="7:8" x14ac:dyDescent="0.25">
      <c r="G8407" s="19" t="str">
        <f>IFERROR(VLOOKUP($D8407,LISTA!$A$2:$J$9990,8,0),"")</f>
        <v/>
      </c>
      <c r="H8407" s="40" t="str">
        <f t="shared" si="156"/>
        <v/>
      </c>
    </row>
    <row r="8408" spans="7:8" x14ac:dyDescent="0.25">
      <c r="G8408" s="19" t="str">
        <f>IFERROR(VLOOKUP($D8408,LISTA!$A$2:$J$9990,8,0),"")</f>
        <v/>
      </c>
      <c r="H8408" s="40" t="str">
        <f t="shared" si="156"/>
        <v/>
      </c>
    </row>
    <row r="8409" spans="7:8" x14ac:dyDescent="0.25">
      <c r="G8409" s="19" t="str">
        <f>IFERROR(VLOOKUP($D8409,LISTA!$A$2:$J$9990,8,0),"")</f>
        <v/>
      </c>
      <c r="H8409" s="40" t="str">
        <f t="shared" si="156"/>
        <v/>
      </c>
    </row>
    <row r="8410" spans="7:8" x14ac:dyDescent="0.25">
      <c r="G8410" s="19" t="str">
        <f>IFERROR(VLOOKUP($D8410,LISTA!$A$2:$J$9990,8,0),"")</f>
        <v/>
      </c>
      <c r="H8410" s="40" t="str">
        <f t="shared" si="156"/>
        <v/>
      </c>
    </row>
    <row r="8411" spans="7:8" x14ac:dyDescent="0.25">
      <c r="G8411" s="19" t="str">
        <f>IFERROR(VLOOKUP($D8411,LISTA!$A$2:$J$9990,8,0),"")</f>
        <v/>
      </c>
      <c r="H8411" s="40" t="str">
        <f t="shared" si="156"/>
        <v/>
      </c>
    </row>
    <row r="8412" spans="7:8" x14ac:dyDescent="0.25">
      <c r="G8412" s="19" t="str">
        <f>IFERROR(VLOOKUP($D8412,LISTA!$A$2:$J$9990,8,0),"")</f>
        <v/>
      </c>
      <c r="H8412" s="40" t="str">
        <f t="shared" si="156"/>
        <v/>
      </c>
    </row>
    <row r="8413" spans="7:8" x14ac:dyDescent="0.25">
      <c r="G8413" s="19" t="str">
        <f>IFERROR(VLOOKUP($D8413,LISTA!$A$2:$J$9990,8,0),"")</f>
        <v/>
      </c>
      <c r="H8413" s="40" t="str">
        <f t="shared" si="156"/>
        <v/>
      </c>
    </row>
    <row r="8414" spans="7:8" x14ac:dyDescent="0.25">
      <c r="G8414" s="19" t="str">
        <f>IFERROR(VLOOKUP($D8414,LISTA!$A$2:$J$9990,8,0),"")</f>
        <v/>
      </c>
      <c r="H8414" s="40" t="str">
        <f t="shared" si="156"/>
        <v/>
      </c>
    </row>
    <row r="8415" spans="7:8" x14ac:dyDescent="0.25">
      <c r="G8415" s="19" t="str">
        <f>IFERROR(VLOOKUP($D8415,LISTA!$A$2:$J$9990,8,0),"")</f>
        <v/>
      </c>
      <c r="H8415" s="40" t="str">
        <f t="shared" si="156"/>
        <v/>
      </c>
    </row>
    <row r="8416" spans="7:8" x14ac:dyDescent="0.25">
      <c r="G8416" s="19" t="str">
        <f>IFERROR(VLOOKUP($D8416,LISTA!$A$2:$J$9990,8,0),"")</f>
        <v/>
      </c>
      <c r="H8416" s="40" t="str">
        <f t="shared" si="156"/>
        <v/>
      </c>
    </row>
    <row r="8417" spans="7:8" x14ac:dyDescent="0.25">
      <c r="G8417" s="19" t="str">
        <f>IFERROR(VLOOKUP($D8417,LISTA!$A$2:$J$9990,8,0),"")</f>
        <v/>
      </c>
      <c r="H8417" s="40" t="str">
        <f t="shared" si="156"/>
        <v/>
      </c>
    </row>
    <row r="8418" spans="7:8" x14ac:dyDescent="0.25">
      <c r="G8418" s="19" t="str">
        <f>IFERROR(VLOOKUP($D8418,LISTA!$A$2:$J$9990,8,0),"")</f>
        <v/>
      </c>
      <c r="H8418" s="40" t="str">
        <f t="shared" si="156"/>
        <v/>
      </c>
    </row>
    <row r="8419" spans="7:8" x14ac:dyDescent="0.25">
      <c r="G8419" s="19" t="str">
        <f>IFERROR(VLOOKUP($D8419,LISTA!$A$2:$J$9990,8,0),"")</f>
        <v/>
      </c>
      <c r="H8419" s="40" t="str">
        <f t="shared" si="156"/>
        <v/>
      </c>
    </row>
    <row r="8420" spans="7:8" x14ac:dyDescent="0.25">
      <c r="G8420" s="19" t="str">
        <f>IFERROR(VLOOKUP($D8420,LISTA!$A$2:$J$9990,8,0),"")</f>
        <v/>
      </c>
      <c r="H8420" s="40" t="str">
        <f t="shared" si="156"/>
        <v/>
      </c>
    </row>
    <row r="8421" spans="7:8" x14ac:dyDescent="0.25">
      <c r="G8421" s="19" t="str">
        <f>IFERROR(VLOOKUP($D8421,LISTA!$A$2:$J$9990,8,0),"")</f>
        <v/>
      </c>
      <c r="H8421" s="40" t="str">
        <f t="shared" si="156"/>
        <v/>
      </c>
    </row>
    <row r="8422" spans="7:8" x14ac:dyDescent="0.25">
      <c r="G8422" s="19" t="str">
        <f>IFERROR(VLOOKUP($D8422,LISTA!$A$2:$J$9990,8,0),"")</f>
        <v/>
      </c>
      <c r="H8422" s="40" t="str">
        <f t="shared" si="156"/>
        <v/>
      </c>
    </row>
    <row r="8423" spans="7:8" x14ac:dyDescent="0.25">
      <c r="G8423" s="19" t="str">
        <f>IFERROR(VLOOKUP($D8423,LISTA!$A$2:$J$9990,8,0),"")</f>
        <v/>
      </c>
      <c r="H8423" s="40" t="str">
        <f t="shared" si="156"/>
        <v/>
      </c>
    </row>
    <row r="8424" spans="7:8" x14ac:dyDescent="0.25">
      <c r="G8424" s="19" t="str">
        <f>IFERROR(VLOOKUP($D8424,LISTA!$A$2:$J$9990,8,0),"")</f>
        <v/>
      </c>
      <c r="H8424" s="40" t="str">
        <f t="shared" si="156"/>
        <v/>
      </c>
    </row>
    <row r="8425" spans="7:8" x14ac:dyDescent="0.25">
      <c r="G8425" s="19" t="str">
        <f>IFERROR(VLOOKUP($D8425,LISTA!$A$2:$J$9990,8,0),"")</f>
        <v/>
      </c>
      <c r="H8425" s="40" t="str">
        <f t="shared" si="156"/>
        <v/>
      </c>
    </row>
    <row r="8426" spans="7:8" x14ac:dyDescent="0.25">
      <c r="G8426" s="19" t="str">
        <f>IFERROR(VLOOKUP($D8426,LISTA!$A$2:$J$9990,8,0),"")</f>
        <v/>
      </c>
      <c r="H8426" s="40" t="str">
        <f t="shared" si="156"/>
        <v/>
      </c>
    </row>
    <row r="8427" spans="7:8" x14ac:dyDescent="0.25">
      <c r="G8427" s="19" t="str">
        <f>IFERROR(VLOOKUP($D8427,LISTA!$A$2:$J$9990,8,0),"")</f>
        <v/>
      </c>
      <c r="H8427" s="40" t="str">
        <f t="shared" si="156"/>
        <v/>
      </c>
    </row>
    <row r="8428" spans="7:8" x14ac:dyDescent="0.25">
      <c r="G8428" s="19" t="str">
        <f>IFERROR(VLOOKUP($D8428,LISTA!$A$2:$J$9990,8,0),"")</f>
        <v/>
      </c>
      <c r="H8428" s="40" t="str">
        <f t="shared" si="156"/>
        <v/>
      </c>
    </row>
    <row r="8429" spans="7:8" x14ac:dyDescent="0.25">
      <c r="G8429" s="19" t="str">
        <f>IFERROR(VLOOKUP($D8429,LISTA!$A$2:$J$9990,8,0),"")</f>
        <v/>
      </c>
      <c r="H8429" s="40" t="str">
        <f t="shared" si="156"/>
        <v/>
      </c>
    </row>
    <row r="8430" spans="7:8" x14ac:dyDescent="0.25">
      <c r="G8430" s="19" t="str">
        <f>IFERROR(VLOOKUP($D8430,LISTA!$A$2:$J$9990,8,0),"")</f>
        <v/>
      </c>
      <c r="H8430" s="40" t="str">
        <f t="shared" si="156"/>
        <v/>
      </c>
    </row>
    <row r="8431" spans="7:8" x14ac:dyDescent="0.25">
      <c r="G8431" s="19" t="str">
        <f>IFERROR(VLOOKUP($D8431,LISTA!$A$2:$J$9990,8,0),"")</f>
        <v/>
      </c>
      <c r="H8431" s="40" t="str">
        <f t="shared" si="156"/>
        <v/>
      </c>
    </row>
    <row r="8432" spans="7:8" x14ac:dyDescent="0.25">
      <c r="G8432" s="19" t="str">
        <f>IFERROR(VLOOKUP($D8432,LISTA!$A$2:$J$9990,8,0),"")</f>
        <v/>
      </c>
      <c r="H8432" s="40" t="str">
        <f t="shared" si="156"/>
        <v/>
      </c>
    </row>
    <row r="8433" spans="7:8" x14ac:dyDescent="0.25">
      <c r="G8433" s="19" t="str">
        <f>IFERROR(VLOOKUP($D8433,LISTA!$A$2:$J$9990,8,0),"")</f>
        <v/>
      </c>
      <c r="H8433" s="40" t="str">
        <f t="shared" si="156"/>
        <v/>
      </c>
    </row>
    <row r="8434" spans="7:8" x14ac:dyDescent="0.25">
      <c r="G8434" s="19" t="str">
        <f>IFERROR(VLOOKUP($D8434,LISTA!$A$2:$J$9990,8,0),"")</f>
        <v/>
      </c>
      <c r="H8434" s="40" t="str">
        <f t="shared" si="156"/>
        <v/>
      </c>
    </row>
    <row r="8435" spans="7:8" x14ac:dyDescent="0.25">
      <c r="G8435" s="19" t="str">
        <f>IFERROR(VLOOKUP($D8435,LISTA!$A$2:$J$9990,8,0),"")</f>
        <v/>
      </c>
      <c r="H8435" s="40" t="str">
        <f t="shared" si="156"/>
        <v/>
      </c>
    </row>
    <row r="8436" spans="7:8" x14ac:dyDescent="0.25">
      <c r="G8436" s="19" t="str">
        <f>IFERROR(VLOOKUP($D8436,LISTA!$A$2:$J$9990,8,0),"")</f>
        <v/>
      </c>
      <c r="H8436" s="40" t="str">
        <f t="shared" si="156"/>
        <v/>
      </c>
    </row>
    <row r="8437" spans="7:8" x14ac:dyDescent="0.25">
      <c r="G8437" s="19" t="str">
        <f>IFERROR(VLOOKUP($D8437,LISTA!$A$2:$J$9990,8,0),"")</f>
        <v/>
      </c>
      <c r="H8437" s="40" t="str">
        <f t="shared" si="156"/>
        <v/>
      </c>
    </row>
    <row r="8438" spans="7:8" x14ac:dyDescent="0.25">
      <c r="G8438" s="19" t="str">
        <f>IFERROR(VLOOKUP($D8438,LISTA!$A$2:$J$9990,8,0),"")</f>
        <v/>
      </c>
      <c r="H8438" s="40" t="str">
        <f t="shared" si="156"/>
        <v/>
      </c>
    </row>
    <row r="8439" spans="7:8" x14ac:dyDescent="0.25">
      <c r="G8439" s="19" t="str">
        <f>IFERROR(VLOOKUP($D8439,LISTA!$A$2:$J$9990,8,0),"")</f>
        <v/>
      </c>
      <c r="H8439" s="40" t="str">
        <f t="shared" si="156"/>
        <v/>
      </c>
    </row>
    <row r="8440" spans="7:8" x14ac:dyDescent="0.25">
      <c r="G8440" s="19" t="str">
        <f>IFERROR(VLOOKUP($D8440,LISTA!$A$2:$J$9990,8,0),"")</f>
        <v/>
      </c>
      <c r="H8440" s="40" t="str">
        <f t="shared" si="156"/>
        <v/>
      </c>
    </row>
    <row r="8441" spans="7:8" x14ac:dyDescent="0.25">
      <c r="G8441" s="19" t="str">
        <f>IFERROR(VLOOKUP($D8441,LISTA!$A$2:$J$9990,8,0),"")</f>
        <v/>
      </c>
      <c r="H8441" s="40" t="str">
        <f t="shared" si="156"/>
        <v/>
      </c>
    </row>
    <row r="8442" spans="7:8" x14ac:dyDescent="0.25">
      <c r="G8442" s="19" t="str">
        <f>IFERROR(VLOOKUP($D8442,LISTA!$A$2:$J$9990,8,0),"")</f>
        <v/>
      </c>
      <c r="H8442" s="40" t="str">
        <f t="shared" si="156"/>
        <v/>
      </c>
    </row>
    <row r="8443" spans="7:8" x14ac:dyDescent="0.25">
      <c r="G8443" s="19" t="str">
        <f>IFERROR(VLOOKUP($D8443,LISTA!$A$2:$J$9990,8,0),"")</f>
        <v/>
      </c>
      <c r="H8443" s="40" t="str">
        <f t="shared" si="156"/>
        <v/>
      </c>
    </row>
    <row r="8444" spans="7:8" x14ac:dyDescent="0.25">
      <c r="G8444" s="19" t="str">
        <f>IFERROR(VLOOKUP($D8444,LISTA!$A$2:$J$9990,8,0),"")</f>
        <v/>
      </c>
      <c r="H8444" s="40" t="str">
        <f t="shared" si="156"/>
        <v/>
      </c>
    </row>
    <row r="8445" spans="7:8" x14ac:dyDescent="0.25">
      <c r="G8445" s="19" t="str">
        <f>IFERROR(VLOOKUP($D8445,LISTA!$A$2:$J$9990,8,0),"")</f>
        <v/>
      </c>
      <c r="H8445" s="40" t="str">
        <f t="shared" si="156"/>
        <v/>
      </c>
    </row>
    <row r="8446" spans="7:8" x14ac:dyDescent="0.25">
      <c r="G8446" s="19" t="str">
        <f>IFERROR(VLOOKUP($D8446,LISTA!$A$2:$J$9990,8,0),"")</f>
        <v/>
      </c>
      <c r="H8446" s="40" t="str">
        <f t="shared" si="156"/>
        <v/>
      </c>
    </row>
    <row r="8447" spans="7:8" x14ac:dyDescent="0.25">
      <c r="G8447" s="19" t="str">
        <f>IFERROR(VLOOKUP($D8447,LISTA!$A$2:$J$9990,8,0),"")</f>
        <v/>
      </c>
      <c r="H8447" s="40" t="str">
        <f t="shared" si="156"/>
        <v/>
      </c>
    </row>
    <row r="8448" spans="7:8" x14ac:dyDescent="0.25">
      <c r="G8448" s="19" t="str">
        <f>IFERROR(VLOOKUP($D8448,LISTA!$A$2:$J$9990,8,0),"")</f>
        <v/>
      </c>
      <c r="H8448" s="40" t="str">
        <f t="shared" si="156"/>
        <v/>
      </c>
    </row>
    <row r="8449" spans="7:8" x14ac:dyDescent="0.25">
      <c r="G8449" s="19" t="str">
        <f>IFERROR(VLOOKUP($D8449,LISTA!$A$2:$J$9990,8,0),"")</f>
        <v/>
      </c>
      <c r="H8449" s="40" t="str">
        <f t="shared" si="156"/>
        <v/>
      </c>
    </row>
    <row r="8450" spans="7:8" x14ac:dyDescent="0.25">
      <c r="G8450" s="19" t="str">
        <f>IFERROR(VLOOKUP($D8450,LISTA!$A$2:$J$9990,8,0),"")</f>
        <v/>
      </c>
      <c r="H8450" s="40" t="str">
        <f t="shared" si="156"/>
        <v/>
      </c>
    </row>
    <row r="8451" spans="7:8" x14ac:dyDescent="0.25">
      <c r="G8451" s="19" t="str">
        <f>IFERROR(VLOOKUP($D8451,LISTA!$A$2:$J$9990,8,0),"")</f>
        <v/>
      </c>
      <c r="H8451" s="40" t="str">
        <f t="shared" si="156"/>
        <v/>
      </c>
    </row>
    <row r="8452" spans="7:8" x14ac:dyDescent="0.25">
      <c r="G8452" s="19" t="str">
        <f>IFERROR(VLOOKUP($D8452,LISTA!$A$2:$J$9990,8,0),"")</f>
        <v/>
      </c>
      <c r="H8452" s="40" t="str">
        <f t="shared" si="156"/>
        <v/>
      </c>
    </row>
    <row r="8453" spans="7:8" x14ac:dyDescent="0.25">
      <c r="G8453" s="19" t="str">
        <f>IFERROR(VLOOKUP($D8453,LISTA!$A$2:$J$9990,8,0),"")</f>
        <v/>
      </c>
      <c r="H8453" s="40" t="str">
        <f t="shared" ref="H8453:H8516" si="157">IF(OR(G8453=$K$10,G8453=$K$11,G8453=$K$14,G8453=$K$15,G8453=$K$16,G8453=$K$17,G8453=$K$18,G8453=$K$19,G8453=$K$20,G8453=$K$21,G8453=$K$22,G8453=$K$23,G8453=$K$24,G8453=$K$25,G8453=$K$26,G8453=$K$27,G8453=$K$28),$K$9,IF(OR(G8453=$K$32,G8453=$K$33),$K$31,IF(OR(G8453=$K$38),$K$37,"")))</f>
        <v/>
      </c>
    </row>
    <row r="8454" spans="7:8" x14ac:dyDescent="0.25">
      <c r="G8454" s="19" t="str">
        <f>IFERROR(VLOOKUP($D8454,LISTA!$A$2:$J$9990,8,0),"")</f>
        <v/>
      </c>
      <c r="H8454" s="40" t="str">
        <f t="shared" si="157"/>
        <v/>
      </c>
    </row>
    <row r="8455" spans="7:8" x14ac:dyDescent="0.25">
      <c r="G8455" s="19" t="str">
        <f>IFERROR(VLOOKUP($D8455,LISTA!$A$2:$J$9990,8,0),"")</f>
        <v/>
      </c>
      <c r="H8455" s="40" t="str">
        <f t="shared" si="157"/>
        <v/>
      </c>
    </row>
    <row r="8456" spans="7:8" x14ac:dyDescent="0.25">
      <c r="G8456" s="19" t="str">
        <f>IFERROR(VLOOKUP($D8456,LISTA!$A$2:$J$9990,8,0),"")</f>
        <v/>
      </c>
      <c r="H8456" s="40" t="str">
        <f t="shared" si="157"/>
        <v/>
      </c>
    </row>
    <row r="8457" spans="7:8" x14ac:dyDescent="0.25">
      <c r="G8457" s="19" t="str">
        <f>IFERROR(VLOOKUP($D8457,LISTA!$A$2:$J$9990,8,0),"")</f>
        <v/>
      </c>
      <c r="H8457" s="40" t="str">
        <f t="shared" si="157"/>
        <v/>
      </c>
    </row>
    <row r="8458" spans="7:8" x14ac:dyDescent="0.25">
      <c r="G8458" s="19" t="str">
        <f>IFERROR(VLOOKUP($D8458,LISTA!$A$2:$J$9990,8,0),"")</f>
        <v/>
      </c>
      <c r="H8458" s="40" t="str">
        <f t="shared" si="157"/>
        <v/>
      </c>
    </row>
    <row r="8459" spans="7:8" x14ac:dyDescent="0.25">
      <c r="G8459" s="19" t="str">
        <f>IFERROR(VLOOKUP($D8459,LISTA!$A$2:$J$9990,8,0),"")</f>
        <v/>
      </c>
      <c r="H8459" s="40" t="str">
        <f t="shared" si="157"/>
        <v/>
      </c>
    </row>
    <row r="8460" spans="7:8" x14ac:dyDescent="0.25">
      <c r="G8460" s="19" t="str">
        <f>IFERROR(VLOOKUP($D8460,LISTA!$A$2:$J$9990,8,0),"")</f>
        <v/>
      </c>
      <c r="H8460" s="40" t="str">
        <f t="shared" si="157"/>
        <v/>
      </c>
    </row>
    <row r="8461" spans="7:8" x14ac:dyDescent="0.25">
      <c r="G8461" s="19" t="str">
        <f>IFERROR(VLOOKUP($D8461,LISTA!$A$2:$J$9990,8,0),"")</f>
        <v/>
      </c>
      <c r="H8461" s="40" t="str">
        <f t="shared" si="157"/>
        <v/>
      </c>
    </row>
    <row r="8462" spans="7:8" x14ac:dyDescent="0.25">
      <c r="G8462" s="19" t="str">
        <f>IFERROR(VLOOKUP($D8462,LISTA!$A$2:$J$9990,8,0),"")</f>
        <v/>
      </c>
      <c r="H8462" s="40" t="str">
        <f t="shared" si="157"/>
        <v/>
      </c>
    </row>
    <row r="8463" spans="7:8" x14ac:dyDescent="0.25">
      <c r="G8463" s="19" t="str">
        <f>IFERROR(VLOOKUP($D8463,LISTA!$A$2:$J$9990,8,0),"")</f>
        <v/>
      </c>
      <c r="H8463" s="40" t="str">
        <f t="shared" si="157"/>
        <v/>
      </c>
    </row>
    <row r="8464" spans="7:8" x14ac:dyDescent="0.25">
      <c r="G8464" s="19" t="str">
        <f>IFERROR(VLOOKUP($D8464,LISTA!$A$2:$J$9990,8,0),"")</f>
        <v/>
      </c>
      <c r="H8464" s="40" t="str">
        <f t="shared" si="157"/>
        <v/>
      </c>
    </row>
    <row r="8465" spans="7:8" x14ac:dyDescent="0.25">
      <c r="G8465" s="19" t="str">
        <f>IFERROR(VLOOKUP($D8465,LISTA!$A$2:$J$9990,8,0),"")</f>
        <v/>
      </c>
      <c r="H8465" s="40" t="str">
        <f t="shared" si="157"/>
        <v/>
      </c>
    </row>
    <row r="8466" spans="7:8" x14ac:dyDescent="0.25">
      <c r="G8466" s="19" t="str">
        <f>IFERROR(VLOOKUP($D8466,LISTA!$A$2:$J$9990,8,0),"")</f>
        <v/>
      </c>
      <c r="H8466" s="40" t="str">
        <f t="shared" si="157"/>
        <v/>
      </c>
    </row>
    <row r="8467" spans="7:8" x14ac:dyDescent="0.25">
      <c r="G8467" s="19" t="str">
        <f>IFERROR(VLOOKUP($D8467,LISTA!$A$2:$J$9990,8,0),"")</f>
        <v/>
      </c>
      <c r="H8467" s="40" t="str">
        <f t="shared" si="157"/>
        <v/>
      </c>
    </row>
    <row r="8468" spans="7:8" x14ac:dyDescent="0.25">
      <c r="G8468" s="19" t="str">
        <f>IFERROR(VLOOKUP($D8468,LISTA!$A$2:$J$9990,8,0),"")</f>
        <v/>
      </c>
      <c r="H8468" s="40" t="str">
        <f t="shared" si="157"/>
        <v/>
      </c>
    </row>
    <row r="8469" spans="7:8" x14ac:dyDescent="0.25">
      <c r="G8469" s="19" t="str">
        <f>IFERROR(VLOOKUP($D8469,LISTA!$A$2:$J$9990,8,0),"")</f>
        <v/>
      </c>
      <c r="H8469" s="40" t="str">
        <f t="shared" si="157"/>
        <v/>
      </c>
    </row>
    <row r="8470" spans="7:8" x14ac:dyDescent="0.25">
      <c r="G8470" s="19" t="str">
        <f>IFERROR(VLOOKUP($D8470,LISTA!$A$2:$J$9990,8,0),"")</f>
        <v/>
      </c>
      <c r="H8470" s="40" t="str">
        <f t="shared" si="157"/>
        <v/>
      </c>
    </row>
    <row r="8471" spans="7:8" x14ac:dyDescent="0.25">
      <c r="G8471" s="19" t="str">
        <f>IFERROR(VLOOKUP($D8471,LISTA!$A$2:$J$9990,8,0),"")</f>
        <v/>
      </c>
      <c r="H8471" s="40" t="str">
        <f t="shared" si="157"/>
        <v/>
      </c>
    </row>
    <row r="8472" spans="7:8" x14ac:dyDescent="0.25">
      <c r="G8472" s="19" t="str">
        <f>IFERROR(VLOOKUP($D8472,LISTA!$A$2:$J$9990,8,0),"")</f>
        <v/>
      </c>
      <c r="H8472" s="40" t="str">
        <f t="shared" si="157"/>
        <v/>
      </c>
    </row>
    <row r="8473" spans="7:8" x14ac:dyDescent="0.25">
      <c r="G8473" s="19" t="str">
        <f>IFERROR(VLOOKUP($D8473,LISTA!$A$2:$J$9990,8,0),"")</f>
        <v/>
      </c>
      <c r="H8473" s="40" t="str">
        <f t="shared" si="157"/>
        <v/>
      </c>
    </row>
    <row r="8474" spans="7:8" x14ac:dyDescent="0.25">
      <c r="G8474" s="19" t="str">
        <f>IFERROR(VLOOKUP($D8474,LISTA!$A$2:$J$9990,8,0),"")</f>
        <v/>
      </c>
      <c r="H8474" s="40" t="str">
        <f t="shared" si="157"/>
        <v/>
      </c>
    </row>
    <row r="8475" spans="7:8" x14ac:dyDescent="0.25">
      <c r="G8475" s="19" t="str">
        <f>IFERROR(VLOOKUP($D8475,LISTA!$A$2:$J$9990,8,0),"")</f>
        <v/>
      </c>
      <c r="H8475" s="40" t="str">
        <f t="shared" si="157"/>
        <v/>
      </c>
    </row>
    <row r="8476" spans="7:8" x14ac:dyDescent="0.25">
      <c r="G8476" s="19" t="str">
        <f>IFERROR(VLOOKUP($D8476,LISTA!$A$2:$J$9990,8,0),"")</f>
        <v/>
      </c>
      <c r="H8476" s="40" t="str">
        <f t="shared" si="157"/>
        <v/>
      </c>
    </row>
    <row r="8477" spans="7:8" x14ac:dyDescent="0.25">
      <c r="G8477" s="19" t="str">
        <f>IFERROR(VLOOKUP($D8477,LISTA!$A$2:$J$9990,8,0),"")</f>
        <v/>
      </c>
      <c r="H8477" s="40" t="str">
        <f t="shared" si="157"/>
        <v/>
      </c>
    </row>
    <row r="8478" spans="7:8" x14ac:dyDescent="0.25">
      <c r="G8478" s="19" t="str">
        <f>IFERROR(VLOOKUP($D8478,LISTA!$A$2:$J$9990,8,0),"")</f>
        <v/>
      </c>
      <c r="H8478" s="40" t="str">
        <f t="shared" si="157"/>
        <v/>
      </c>
    </row>
    <row r="8479" spans="7:8" x14ac:dyDescent="0.25">
      <c r="G8479" s="19" t="str">
        <f>IFERROR(VLOOKUP($D8479,LISTA!$A$2:$J$9990,8,0),"")</f>
        <v/>
      </c>
      <c r="H8479" s="40" t="str">
        <f t="shared" si="157"/>
        <v/>
      </c>
    </row>
    <row r="8480" spans="7:8" x14ac:dyDescent="0.25">
      <c r="G8480" s="19" t="str">
        <f>IFERROR(VLOOKUP($D8480,LISTA!$A$2:$J$9990,8,0),"")</f>
        <v/>
      </c>
      <c r="H8480" s="40" t="str">
        <f t="shared" si="157"/>
        <v/>
      </c>
    </row>
    <row r="8481" spans="7:8" x14ac:dyDescent="0.25">
      <c r="G8481" s="19" t="str">
        <f>IFERROR(VLOOKUP($D8481,LISTA!$A$2:$J$9990,8,0),"")</f>
        <v/>
      </c>
      <c r="H8481" s="40" t="str">
        <f t="shared" si="157"/>
        <v/>
      </c>
    </row>
    <row r="8482" spans="7:8" x14ac:dyDescent="0.25">
      <c r="G8482" s="19" t="str">
        <f>IFERROR(VLOOKUP($D8482,LISTA!$A$2:$J$9990,8,0),"")</f>
        <v/>
      </c>
      <c r="H8482" s="40" t="str">
        <f t="shared" si="157"/>
        <v/>
      </c>
    </row>
    <row r="8483" spans="7:8" x14ac:dyDescent="0.25">
      <c r="G8483" s="19" t="str">
        <f>IFERROR(VLOOKUP($D8483,LISTA!$A$2:$J$9990,8,0),"")</f>
        <v/>
      </c>
      <c r="H8483" s="40" t="str">
        <f t="shared" si="157"/>
        <v/>
      </c>
    </row>
    <row r="8484" spans="7:8" x14ac:dyDescent="0.25">
      <c r="G8484" s="19" t="str">
        <f>IFERROR(VLOOKUP($D8484,LISTA!$A$2:$J$9990,8,0),"")</f>
        <v/>
      </c>
      <c r="H8484" s="40" t="str">
        <f t="shared" si="157"/>
        <v/>
      </c>
    </row>
    <row r="8485" spans="7:8" x14ac:dyDescent="0.25">
      <c r="G8485" s="19" t="str">
        <f>IFERROR(VLOOKUP($D8485,LISTA!$A$2:$J$9990,8,0),"")</f>
        <v/>
      </c>
      <c r="H8485" s="40" t="str">
        <f t="shared" si="157"/>
        <v/>
      </c>
    </row>
    <row r="8486" spans="7:8" x14ac:dyDescent="0.25">
      <c r="G8486" s="19" t="str">
        <f>IFERROR(VLOOKUP($D8486,LISTA!$A$2:$J$9990,8,0),"")</f>
        <v/>
      </c>
      <c r="H8486" s="40" t="str">
        <f t="shared" si="157"/>
        <v/>
      </c>
    </row>
    <row r="8487" spans="7:8" x14ac:dyDescent="0.25">
      <c r="G8487" s="19" t="str">
        <f>IFERROR(VLOOKUP($D8487,LISTA!$A$2:$J$9990,8,0),"")</f>
        <v/>
      </c>
      <c r="H8487" s="40" t="str">
        <f t="shared" si="157"/>
        <v/>
      </c>
    </row>
    <row r="8488" spans="7:8" x14ac:dyDescent="0.25">
      <c r="G8488" s="19" t="str">
        <f>IFERROR(VLOOKUP($D8488,LISTA!$A$2:$J$9990,8,0),"")</f>
        <v/>
      </c>
      <c r="H8488" s="40" t="str">
        <f t="shared" si="157"/>
        <v/>
      </c>
    </row>
    <row r="8489" spans="7:8" x14ac:dyDescent="0.25">
      <c r="G8489" s="19" t="str">
        <f>IFERROR(VLOOKUP($D8489,LISTA!$A$2:$J$9990,8,0),"")</f>
        <v/>
      </c>
      <c r="H8489" s="40" t="str">
        <f t="shared" si="157"/>
        <v/>
      </c>
    </row>
    <row r="8490" spans="7:8" x14ac:dyDescent="0.25">
      <c r="G8490" s="19" t="str">
        <f>IFERROR(VLOOKUP($D8490,LISTA!$A$2:$J$9990,8,0),"")</f>
        <v/>
      </c>
      <c r="H8490" s="40" t="str">
        <f t="shared" si="157"/>
        <v/>
      </c>
    </row>
    <row r="8491" spans="7:8" x14ac:dyDescent="0.25">
      <c r="G8491" s="19" t="str">
        <f>IFERROR(VLOOKUP($D8491,LISTA!$A$2:$J$9990,8,0),"")</f>
        <v/>
      </c>
      <c r="H8491" s="40" t="str">
        <f t="shared" si="157"/>
        <v/>
      </c>
    </row>
    <row r="8492" spans="7:8" x14ac:dyDescent="0.25">
      <c r="G8492" s="19" t="str">
        <f>IFERROR(VLOOKUP($D8492,LISTA!$A$2:$J$9990,8,0),"")</f>
        <v/>
      </c>
      <c r="H8492" s="40" t="str">
        <f t="shared" si="157"/>
        <v/>
      </c>
    </row>
    <row r="8493" spans="7:8" x14ac:dyDescent="0.25">
      <c r="G8493" s="19" t="str">
        <f>IFERROR(VLOOKUP($D8493,LISTA!$A$2:$J$9990,8,0),"")</f>
        <v/>
      </c>
      <c r="H8493" s="40" t="str">
        <f t="shared" si="157"/>
        <v/>
      </c>
    </row>
    <row r="8494" spans="7:8" x14ac:dyDescent="0.25">
      <c r="G8494" s="19" t="str">
        <f>IFERROR(VLOOKUP($D8494,LISTA!$A$2:$J$9990,8,0),"")</f>
        <v/>
      </c>
      <c r="H8494" s="40" t="str">
        <f t="shared" si="157"/>
        <v/>
      </c>
    </row>
    <row r="8495" spans="7:8" x14ac:dyDescent="0.25">
      <c r="G8495" s="19" t="str">
        <f>IFERROR(VLOOKUP($D8495,LISTA!$A$2:$J$9990,8,0),"")</f>
        <v/>
      </c>
      <c r="H8495" s="40" t="str">
        <f t="shared" si="157"/>
        <v/>
      </c>
    </row>
    <row r="8496" spans="7:8" x14ac:dyDescent="0.25">
      <c r="G8496" s="19" t="str">
        <f>IFERROR(VLOOKUP($D8496,LISTA!$A$2:$J$9990,8,0),"")</f>
        <v/>
      </c>
      <c r="H8496" s="40" t="str">
        <f t="shared" si="157"/>
        <v/>
      </c>
    </row>
    <row r="8497" spans="7:8" x14ac:dyDescent="0.25">
      <c r="G8497" s="19" t="str">
        <f>IFERROR(VLOOKUP($D8497,LISTA!$A$2:$J$9990,8,0),"")</f>
        <v/>
      </c>
      <c r="H8497" s="40" t="str">
        <f t="shared" si="157"/>
        <v/>
      </c>
    </row>
    <row r="8498" spans="7:8" x14ac:dyDescent="0.25">
      <c r="G8498" s="19" t="str">
        <f>IFERROR(VLOOKUP($D8498,LISTA!$A$2:$J$9990,8,0),"")</f>
        <v/>
      </c>
      <c r="H8498" s="40" t="str">
        <f t="shared" si="157"/>
        <v/>
      </c>
    </row>
    <row r="8499" spans="7:8" x14ac:dyDescent="0.25">
      <c r="G8499" s="19" t="str">
        <f>IFERROR(VLOOKUP($D8499,LISTA!$A$2:$J$9990,8,0),"")</f>
        <v/>
      </c>
      <c r="H8499" s="40" t="str">
        <f t="shared" si="157"/>
        <v/>
      </c>
    </row>
    <row r="8500" spans="7:8" x14ac:dyDescent="0.25">
      <c r="G8500" s="19" t="str">
        <f>IFERROR(VLOOKUP($D8500,LISTA!$A$2:$J$9990,8,0),"")</f>
        <v/>
      </c>
      <c r="H8500" s="40" t="str">
        <f t="shared" si="157"/>
        <v/>
      </c>
    </row>
    <row r="8501" spans="7:8" x14ac:dyDescent="0.25">
      <c r="G8501" s="19" t="str">
        <f>IFERROR(VLOOKUP($D8501,LISTA!$A$2:$J$9990,8,0),"")</f>
        <v/>
      </c>
      <c r="H8501" s="40" t="str">
        <f t="shared" si="157"/>
        <v/>
      </c>
    </row>
    <row r="8502" spans="7:8" x14ac:dyDescent="0.25">
      <c r="G8502" s="19" t="str">
        <f>IFERROR(VLOOKUP($D8502,LISTA!$A$2:$J$9990,8,0),"")</f>
        <v/>
      </c>
      <c r="H8502" s="40" t="str">
        <f t="shared" si="157"/>
        <v/>
      </c>
    </row>
    <row r="8503" spans="7:8" x14ac:dyDescent="0.25">
      <c r="G8503" s="19" t="str">
        <f>IFERROR(VLOOKUP($D8503,LISTA!$A$2:$J$9990,8,0),"")</f>
        <v/>
      </c>
      <c r="H8503" s="40" t="str">
        <f t="shared" si="157"/>
        <v/>
      </c>
    </row>
    <row r="8504" spans="7:8" x14ac:dyDescent="0.25">
      <c r="G8504" s="19" t="str">
        <f>IFERROR(VLOOKUP($D8504,LISTA!$A$2:$J$9990,8,0),"")</f>
        <v/>
      </c>
      <c r="H8504" s="40" t="str">
        <f t="shared" si="157"/>
        <v/>
      </c>
    </row>
    <row r="8505" spans="7:8" x14ac:dyDescent="0.25">
      <c r="G8505" s="19" t="str">
        <f>IFERROR(VLOOKUP($D8505,LISTA!$A$2:$J$9990,8,0),"")</f>
        <v/>
      </c>
      <c r="H8505" s="40" t="str">
        <f t="shared" si="157"/>
        <v/>
      </c>
    </row>
    <row r="8506" spans="7:8" x14ac:dyDescent="0.25">
      <c r="G8506" s="19" t="str">
        <f>IFERROR(VLOOKUP($D8506,LISTA!$A$2:$J$9990,8,0),"")</f>
        <v/>
      </c>
      <c r="H8506" s="40" t="str">
        <f t="shared" si="157"/>
        <v/>
      </c>
    </row>
    <row r="8507" spans="7:8" x14ac:dyDescent="0.25">
      <c r="G8507" s="19" t="str">
        <f>IFERROR(VLOOKUP($D8507,LISTA!$A$2:$J$9990,8,0),"")</f>
        <v/>
      </c>
      <c r="H8507" s="40" t="str">
        <f t="shared" si="157"/>
        <v/>
      </c>
    </row>
    <row r="8508" spans="7:8" x14ac:dyDescent="0.25">
      <c r="G8508" s="19" t="str">
        <f>IFERROR(VLOOKUP($D8508,LISTA!$A$2:$J$9990,8,0),"")</f>
        <v/>
      </c>
      <c r="H8508" s="40" t="str">
        <f t="shared" si="157"/>
        <v/>
      </c>
    </row>
    <row r="8509" spans="7:8" x14ac:dyDescent="0.25">
      <c r="G8509" s="19" t="str">
        <f>IFERROR(VLOOKUP($D8509,LISTA!$A$2:$J$9990,8,0),"")</f>
        <v/>
      </c>
      <c r="H8509" s="40" t="str">
        <f t="shared" si="157"/>
        <v/>
      </c>
    </row>
    <row r="8510" spans="7:8" x14ac:dyDescent="0.25">
      <c r="G8510" s="19" t="str">
        <f>IFERROR(VLOOKUP($D8510,LISTA!$A$2:$J$9990,8,0),"")</f>
        <v/>
      </c>
      <c r="H8510" s="40" t="str">
        <f t="shared" si="157"/>
        <v/>
      </c>
    </row>
    <row r="8511" spans="7:8" x14ac:dyDescent="0.25">
      <c r="G8511" s="19" t="str">
        <f>IFERROR(VLOOKUP($D8511,LISTA!$A$2:$J$9990,8,0),"")</f>
        <v/>
      </c>
      <c r="H8511" s="40" t="str">
        <f t="shared" si="157"/>
        <v/>
      </c>
    </row>
    <row r="8512" spans="7:8" x14ac:dyDescent="0.25">
      <c r="G8512" s="19" t="str">
        <f>IFERROR(VLOOKUP($D8512,LISTA!$A$2:$J$9990,8,0),"")</f>
        <v/>
      </c>
      <c r="H8512" s="40" t="str">
        <f t="shared" si="157"/>
        <v/>
      </c>
    </row>
    <row r="8513" spans="7:8" x14ac:dyDescent="0.25">
      <c r="G8513" s="19" t="str">
        <f>IFERROR(VLOOKUP($D8513,LISTA!$A$2:$J$9990,8,0),"")</f>
        <v/>
      </c>
      <c r="H8513" s="40" t="str">
        <f t="shared" si="157"/>
        <v/>
      </c>
    </row>
    <row r="8514" spans="7:8" x14ac:dyDescent="0.25">
      <c r="G8514" s="19" t="str">
        <f>IFERROR(VLOOKUP($D8514,LISTA!$A$2:$J$9990,8,0),"")</f>
        <v/>
      </c>
      <c r="H8514" s="40" t="str">
        <f t="shared" si="157"/>
        <v/>
      </c>
    </row>
    <row r="8515" spans="7:8" x14ac:dyDescent="0.25">
      <c r="G8515" s="19" t="str">
        <f>IFERROR(VLOOKUP($D8515,LISTA!$A$2:$J$9990,8,0),"")</f>
        <v/>
      </c>
      <c r="H8515" s="40" t="str">
        <f t="shared" si="157"/>
        <v/>
      </c>
    </row>
    <row r="8516" spans="7:8" x14ac:dyDescent="0.25">
      <c r="G8516" s="19" t="str">
        <f>IFERROR(VLOOKUP($D8516,LISTA!$A$2:$J$9990,8,0),"")</f>
        <v/>
      </c>
      <c r="H8516" s="40" t="str">
        <f t="shared" si="157"/>
        <v/>
      </c>
    </row>
    <row r="8517" spans="7:8" x14ac:dyDescent="0.25">
      <c r="G8517" s="19" t="str">
        <f>IFERROR(VLOOKUP($D8517,LISTA!$A$2:$J$9990,8,0),"")</f>
        <v/>
      </c>
      <c r="H8517" s="40" t="str">
        <f t="shared" ref="H8517:H8580" si="158">IF(OR(G8517=$K$10,G8517=$K$11,G8517=$K$14,G8517=$K$15,G8517=$K$16,G8517=$K$17,G8517=$K$18,G8517=$K$19,G8517=$K$20,G8517=$K$21,G8517=$K$22,G8517=$K$23,G8517=$K$24,G8517=$K$25,G8517=$K$26,G8517=$K$27,G8517=$K$28),$K$9,IF(OR(G8517=$K$32,G8517=$K$33),$K$31,IF(OR(G8517=$K$38),$K$37,"")))</f>
        <v/>
      </c>
    </row>
    <row r="8518" spans="7:8" x14ac:dyDescent="0.25">
      <c r="G8518" s="19" t="str">
        <f>IFERROR(VLOOKUP($D8518,LISTA!$A$2:$J$9990,8,0),"")</f>
        <v/>
      </c>
      <c r="H8518" s="40" t="str">
        <f t="shared" si="158"/>
        <v/>
      </c>
    </row>
    <row r="8519" spans="7:8" x14ac:dyDescent="0.25">
      <c r="G8519" s="19" t="str">
        <f>IFERROR(VLOOKUP($D8519,LISTA!$A$2:$J$9990,8,0),"")</f>
        <v/>
      </c>
      <c r="H8519" s="40" t="str">
        <f t="shared" si="158"/>
        <v/>
      </c>
    </row>
    <row r="8520" spans="7:8" x14ac:dyDescent="0.25">
      <c r="G8520" s="19" t="str">
        <f>IFERROR(VLOOKUP($D8520,LISTA!$A$2:$J$9990,8,0),"")</f>
        <v/>
      </c>
      <c r="H8520" s="40" t="str">
        <f t="shared" si="158"/>
        <v/>
      </c>
    </row>
    <row r="8521" spans="7:8" x14ac:dyDescent="0.25">
      <c r="G8521" s="19" t="str">
        <f>IFERROR(VLOOKUP($D8521,LISTA!$A$2:$J$9990,8,0),"")</f>
        <v/>
      </c>
      <c r="H8521" s="40" t="str">
        <f t="shared" si="158"/>
        <v/>
      </c>
    </row>
    <row r="8522" spans="7:8" x14ac:dyDescent="0.25">
      <c r="G8522" s="19" t="str">
        <f>IFERROR(VLOOKUP($D8522,LISTA!$A$2:$J$9990,8,0),"")</f>
        <v/>
      </c>
      <c r="H8522" s="40" t="str">
        <f t="shared" si="158"/>
        <v/>
      </c>
    </row>
    <row r="8523" spans="7:8" x14ac:dyDescent="0.25">
      <c r="G8523" s="19" t="str">
        <f>IFERROR(VLOOKUP($D8523,LISTA!$A$2:$J$9990,8,0),"")</f>
        <v/>
      </c>
      <c r="H8523" s="40" t="str">
        <f t="shared" si="158"/>
        <v/>
      </c>
    </row>
    <row r="8524" spans="7:8" x14ac:dyDescent="0.25">
      <c r="G8524" s="19" t="str">
        <f>IFERROR(VLOOKUP($D8524,LISTA!$A$2:$J$9990,8,0),"")</f>
        <v/>
      </c>
      <c r="H8524" s="40" t="str">
        <f t="shared" si="158"/>
        <v/>
      </c>
    </row>
    <row r="8525" spans="7:8" x14ac:dyDescent="0.25">
      <c r="G8525" s="19" t="str">
        <f>IFERROR(VLOOKUP($D8525,LISTA!$A$2:$J$9990,8,0),"")</f>
        <v/>
      </c>
      <c r="H8525" s="40" t="str">
        <f t="shared" si="158"/>
        <v/>
      </c>
    </row>
    <row r="8526" spans="7:8" x14ac:dyDescent="0.25">
      <c r="G8526" s="19" t="str">
        <f>IFERROR(VLOOKUP($D8526,LISTA!$A$2:$J$9990,8,0),"")</f>
        <v/>
      </c>
      <c r="H8526" s="40" t="str">
        <f t="shared" si="158"/>
        <v/>
      </c>
    </row>
    <row r="8527" spans="7:8" x14ac:dyDescent="0.25">
      <c r="G8527" s="19" t="str">
        <f>IFERROR(VLOOKUP($D8527,LISTA!$A$2:$J$9990,8,0),"")</f>
        <v/>
      </c>
      <c r="H8527" s="40" t="str">
        <f t="shared" si="158"/>
        <v/>
      </c>
    </row>
    <row r="8528" spans="7:8" x14ac:dyDescent="0.25">
      <c r="G8528" s="19" t="str">
        <f>IFERROR(VLOOKUP($D8528,LISTA!$A$2:$J$9990,8,0),"")</f>
        <v/>
      </c>
      <c r="H8528" s="40" t="str">
        <f t="shared" si="158"/>
        <v/>
      </c>
    </row>
    <row r="8529" spans="7:8" x14ac:dyDescent="0.25">
      <c r="G8529" s="19" t="str">
        <f>IFERROR(VLOOKUP($D8529,LISTA!$A$2:$J$9990,8,0),"")</f>
        <v/>
      </c>
      <c r="H8529" s="40" t="str">
        <f t="shared" si="158"/>
        <v/>
      </c>
    </row>
    <row r="8530" spans="7:8" x14ac:dyDescent="0.25">
      <c r="G8530" s="19" t="str">
        <f>IFERROR(VLOOKUP($D8530,LISTA!$A$2:$J$9990,8,0),"")</f>
        <v/>
      </c>
      <c r="H8530" s="40" t="str">
        <f t="shared" si="158"/>
        <v/>
      </c>
    </row>
    <row r="8531" spans="7:8" x14ac:dyDescent="0.25">
      <c r="G8531" s="19" t="str">
        <f>IFERROR(VLOOKUP($D8531,LISTA!$A$2:$J$9990,8,0),"")</f>
        <v/>
      </c>
      <c r="H8531" s="40" t="str">
        <f t="shared" si="158"/>
        <v/>
      </c>
    </row>
    <row r="8532" spans="7:8" x14ac:dyDescent="0.25">
      <c r="G8532" s="19" t="str">
        <f>IFERROR(VLOOKUP($D8532,LISTA!$A$2:$J$9990,8,0),"")</f>
        <v/>
      </c>
      <c r="H8532" s="40" t="str">
        <f t="shared" si="158"/>
        <v/>
      </c>
    </row>
    <row r="8533" spans="7:8" x14ac:dyDescent="0.25">
      <c r="G8533" s="19" t="str">
        <f>IFERROR(VLOOKUP($D8533,LISTA!$A$2:$J$9990,8,0),"")</f>
        <v/>
      </c>
      <c r="H8533" s="40" t="str">
        <f t="shared" si="158"/>
        <v/>
      </c>
    </row>
    <row r="8534" spans="7:8" x14ac:dyDescent="0.25">
      <c r="G8534" s="19" t="str">
        <f>IFERROR(VLOOKUP($D8534,LISTA!$A$2:$J$9990,8,0),"")</f>
        <v/>
      </c>
      <c r="H8534" s="40" t="str">
        <f t="shared" si="158"/>
        <v/>
      </c>
    </row>
    <row r="8535" spans="7:8" x14ac:dyDescent="0.25">
      <c r="G8535" s="19" t="str">
        <f>IFERROR(VLOOKUP($D8535,LISTA!$A$2:$J$9990,8,0),"")</f>
        <v/>
      </c>
      <c r="H8535" s="40" t="str">
        <f t="shared" si="158"/>
        <v/>
      </c>
    </row>
    <row r="8536" spans="7:8" x14ac:dyDescent="0.25">
      <c r="G8536" s="19" t="str">
        <f>IFERROR(VLOOKUP($D8536,LISTA!$A$2:$J$9990,8,0),"")</f>
        <v/>
      </c>
      <c r="H8536" s="40" t="str">
        <f t="shared" si="158"/>
        <v/>
      </c>
    </row>
    <row r="8537" spans="7:8" x14ac:dyDescent="0.25">
      <c r="G8537" s="19" t="str">
        <f>IFERROR(VLOOKUP($D8537,LISTA!$A$2:$J$9990,8,0),"")</f>
        <v/>
      </c>
      <c r="H8537" s="40" t="str">
        <f t="shared" si="158"/>
        <v/>
      </c>
    </row>
    <row r="8538" spans="7:8" x14ac:dyDescent="0.25">
      <c r="G8538" s="19" t="str">
        <f>IFERROR(VLOOKUP($D8538,LISTA!$A$2:$J$9990,8,0),"")</f>
        <v/>
      </c>
      <c r="H8538" s="40" t="str">
        <f t="shared" si="158"/>
        <v/>
      </c>
    </row>
    <row r="8539" spans="7:8" x14ac:dyDescent="0.25">
      <c r="G8539" s="19" t="str">
        <f>IFERROR(VLOOKUP($D8539,LISTA!$A$2:$J$9990,8,0),"")</f>
        <v/>
      </c>
      <c r="H8539" s="40" t="str">
        <f t="shared" si="158"/>
        <v/>
      </c>
    </row>
    <row r="8540" spans="7:8" x14ac:dyDescent="0.25">
      <c r="G8540" s="19" t="str">
        <f>IFERROR(VLOOKUP($D8540,LISTA!$A$2:$J$9990,8,0),"")</f>
        <v/>
      </c>
      <c r="H8540" s="40" t="str">
        <f t="shared" si="158"/>
        <v/>
      </c>
    </row>
    <row r="8541" spans="7:8" x14ac:dyDescent="0.25">
      <c r="G8541" s="19" t="str">
        <f>IFERROR(VLOOKUP($D8541,LISTA!$A$2:$J$9990,8,0),"")</f>
        <v/>
      </c>
      <c r="H8541" s="40" t="str">
        <f t="shared" si="158"/>
        <v/>
      </c>
    </row>
    <row r="8542" spans="7:8" x14ac:dyDescent="0.25">
      <c r="G8542" s="19" t="str">
        <f>IFERROR(VLOOKUP($D8542,LISTA!$A$2:$J$9990,8,0),"")</f>
        <v/>
      </c>
      <c r="H8542" s="40" t="str">
        <f t="shared" si="158"/>
        <v/>
      </c>
    </row>
    <row r="8543" spans="7:8" x14ac:dyDescent="0.25">
      <c r="G8543" s="19" t="str">
        <f>IFERROR(VLOOKUP($D8543,LISTA!$A$2:$J$9990,8,0),"")</f>
        <v/>
      </c>
      <c r="H8543" s="40" t="str">
        <f t="shared" si="158"/>
        <v/>
      </c>
    </row>
    <row r="8544" spans="7:8" x14ac:dyDescent="0.25">
      <c r="G8544" s="19" t="str">
        <f>IFERROR(VLOOKUP($D8544,LISTA!$A$2:$J$9990,8,0),"")</f>
        <v/>
      </c>
      <c r="H8544" s="40" t="str">
        <f t="shared" si="158"/>
        <v/>
      </c>
    </row>
    <row r="8545" spans="7:8" x14ac:dyDescent="0.25">
      <c r="G8545" s="19" t="str">
        <f>IFERROR(VLOOKUP($D8545,LISTA!$A$2:$J$9990,8,0),"")</f>
        <v/>
      </c>
      <c r="H8545" s="40" t="str">
        <f t="shared" si="158"/>
        <v/>
      </c>
    </row>
    <row r="8546" spans="7:8" x14ac:dyDescent="0.25">
      <c r="G8546" s="19" t="str">
        <f>IFERROR(VLOOKUP($D8546,LISTA!$A$2:$J$9990,8,0),"")</f>
        <v/>
      </c>
      <c r="H8546" s="40" t="str">
        <f t="shared" si="158"/>
        <v/>
      </c>
    </row>
    <row r="8547" spans="7:8" x14ac:dyDescent="0.25">
      <c r="G8547" s="19" t="str">
        <f>IFERROR(VLOOKUP($D8547,LISTA!$A$2:$J$9990,8,0),"")</f>
        <v/>
      </c>
      <c r="H8547" s="40" t="str">
        <f t="shared" si="158"/>
        <v/>
      </c>
    </row>
    <row r="8548" spans="7:8" x14ac:dyDescent="0.25">
      <c r="G8548" s="19" t="str">
        <f>IFERROR(VLOOKUP($D8548,LISTA!$A$2:$J$9990,8,0),"")</f>
        <v/>
      </c>
      <c r="H8548" s="40" t="str">
        <f t="shared" si="158"/>
        <v/>
      </c>
    </row>
    <row r="8549" spans="7:8" x14ac:dyDescent="0.25">
      <c r="G8549" s="19" t="str">
        <f>IFERROR(VLOOKUP($D8549,LISTA!$A$2:$J$9990,8,0),"")</f>
        <v/>
      </c>
      <c r="H8549" s="40" t="str">
        <f t="shared" si="158"/>
        <v/>
      </c>
    </row>
    <row r="8550" spans="7:8" x14ac:dyDescent="0.25">
      <c r="G8550" s="19" t="str">
        <f>IFERROR(VLOOKUP($D8550,LISTA!$A$2:$J$9990,8,0),"")</f>
        <v/>
      </c>
      <c r="H8550" s="40" t="str">
        <f t="shared" si="158"/>
        <v/>
      </c>
    </row>
    <row r="8551" spans="7:8" x14ac:dyDescent="0.25">
      <c r="G8551" s="19" t="str">
        <f>IFERROR(VLOOKUP($D8551,LISTA!$A$2:$J$9990,8,0),"")</f>
        <v/>
      </c>
      <c r="H8551" s="40" t="str">
        <f t="shared" si="158"/>
        <v/>
      </c>
    </row>
    <row r="8552" spans="7:8" x14ac:dyDescent="0.25">
      <c r="G8552" s="19" t="str">
        <f>IFERROR(VLOOKUP($D8552,LISTA!$A$2:$J$9990,8,0),"")</f>
        <v/>
      </c>
      <c r="H8552" s="40" t="str">
        <f t="shared" si="158"/>
        <v/>
      </c>
    </row>
    <row r="8553" spans="7:8" x14ac:dyDescent="0.25">
      <c r="G8553" s="19" t="str">
        <f>IFERROR(VLOOKUP($D8553,LISTA!$A$2:$J$9990,8,0),"")</f>
        <v/>
      </c>
      <c r="H8553" s="40" t="str">
        <f t="shared" si="158"/>
        <v/>
      </c>
    </row>
    <row r="8554" spans="7:8" x14ac:dyDescent="0.25">
      <c r="G8554" s="19" t="str">
        <f>IFERROR(VLOOKUP($D8554,LISTA!$A$2:$J$9990,8,0),"")</f>
        <v/>
      </c>
      <c r="H8554" s="40" t="str">
        <f t="shared" si="158"/>
        <v/>
      </c>
    </row>
    <row r="8555" spans="7:8" x14ac:dyDescent="0.25">
      <c r="G8555" s="19" t="str">
        <f>IFERROR(VLOOKUP($D8555,LISTA!$A$2:$J$9990,8,0),"")</f>
        <v/>
      </c>
      <c r="H8555" s="40" t="str">
        <f t="shared" si="158"/>
        <v/>
      </c>
    </row>
    <row r="8556" spans="7:8" x14ac:dyDescent="0.25">
      <c r="G8556" s="19" t="str">
        <f>IFERROR(VLOOKUP($D8556,LISTA!$A$2:$J$9990,8,0),"")</f>
        <v/>
      </c>
      <c r="H8556" s="40" t="str">
        <f t="shared" si="158"/>
        <v/>
      </c>
    </row>
    <row r="8557" spans="7:8" x14ac:dyDescent="0.25">
      <c r="G8557" s="19" t="str">
        <f>IFERROR(VLOOKUP($D8557,LISTA!$A$2:$J$9990,8,0),"")</f>
        <v/>
      </c>
      <c r="H8557" s="40" t="str">
        <f t="shared" si="158"/>
        <v/>
      </c>
    </row>
    <row r="8558" spans="7:8" x14ac:dyDescent="0.25">
      <c r="G8558" s="19" t="str">
        <f>IFERROR(VLOOKUP($D8558,LISTA!$A$2:$J$9990,8,0),"")</f>
        <v/>
      </c>
      <c r="H8558" s="40" t="str">
        <f t="shared" si="158"/>
        <v/>
      </c>
    </row>
    <row r="8559" spans="7:8" x14ac:dyDescent="0.25">
      <c r="G8559" s="19" t="str">
        <f>IFERROR(VLOOKUP($D8559,LISTA!$A$2:$J$9990,8,0),"")</f>
        <v/>
      </c>
      <c r="H8559" s="40" t="str">
        <f t="shared" si="158"/>
        <v/>
      </c>
    </row>
    <row r="8560" spans="7:8" x14ac:dyDescent="0.25">
      <c r="G8560" s="19" t="str">
        <f>IFERROR(VLOOKUP($D8560,LISTA!$A$2:$J$9990,8,0),"")</f>
        <v/>
      </c>
      <c r="H8560" s="40" t="str">
        <f t="shared" si="158"/>
        <v/>
      </c>
    </row>
    <row r="8561" spans="7:8" x14ac:dyDescent="0.25">
      <c r="G8561" s="19" t="str">
        <f>IFERROR(VLOOKUP($D8561,LISTA!$A$2:$J$9990,8,0),"")</f>
        <v/>
      </c>
      <c r="H8561" s="40" t="str">
        <f t="shared" si="158"/>
        <v/>
      </c>
    </row>
    <row r="8562" spans="7:8" x14ac:dyDescent="0.25">
      <c r="G8562" s="19" t="str">
        <f>IFERROR(VLOOKUP($D8562,LISTA!$A$2:$J$9990,8,0),"")</f>
        <v/>
      </c>
      <c r="H8562" s="40" t="str">
        <f t="shared" si="158"/>
        <v/>
      </c>
    </row>
    <row r="8563" spans="7:8" x14ac:dyDescent="0.25">
      <c r="G8563" s="19" t="str">
        <f>IFERROR(VLOOKUP($D8563,LISTA!$A$2:$J$9990,8,0),"")</f>
        <v/>
      </c>
      <c r="H8563" s="40" t="str">
        <f t="shared" si="158"/>
        <v/>
      </c>
    </row>
    <row r="8564" spans="7:8" x14ac:dyDescent="0.25">
      <c r="G8564" s="19" t="str">
        <f>IFERROR(VLOOKUP($D8564,LISTA!$A$2:$J$9990,8,0),"")</f>
        <v/>
      </c>
      <c r="H8564" s="40" t="str">
        <f t="shared" si="158"/>
        <v/>
      </c>
    </row>
    <row r="8565" spans="7:8" x14ac:dyDescent="0.25">
      <c r="G8565" s="19" t="str">
        <f>IFERROR(VLOOKUP($D8565,LISTA!$A$2:$J$9990,8,0),"")</f>
        <v/>
      </c>
      <c r="H8565" s="40" t="str">
        <f t="shared" si="158"/>
        <v/>
      </c>
    </row>
    <row r="8566" spans="7:8" x14ac:dyDescent="0.25">
      <c r="G8566" s="19" t="str">
        <f>IFERROR(VLOOKUP($D8566,LISTA!$A$2:$J$9990,8,0),"")</f>
        <v/>
      </c>
      <c r="H8566" s="40" t="str">
        <f t="shared" si="158"/>
        <v/>
      </c>
    </row>
    <row r="8567" spans="7:8" x14ac:dyDescent="0.25">
      <c r="G8567" s="19" t="str">
        <f>IFERROR(VLOOKUP($D8567,LISTA!$A$2:$J$9990,8,0),"")</f>
        <v/>
      </c>
      <c r="H8567" s="40" t="str">
        <f t="shared" si="158"/>
        <v/>
      </c>
    </row>
    <row r="8568" spans="7:8" x14ac:dyDescent="0.25">
      <c r="G8568" s="19" t="str">
        <f>IFERROR(VLOOKUP($D8568,LISTA!$A$2:$J$9990,8,0),"")</f>
        <v/>
      </c>
      <c r="H8568" s="40" t="str">
        <f t="shared" si="158"/>
        <v/>
      </c>
    </row>
    <row r="8569" spans="7:8" x14ac:dyDescent="0.25">
      <c r="G8569" s="19" t="str">
        <f>IFERROR(VLOOKUP($D8569,LISTA!$A$2:$J$9990,8,0),"")</f>
        <v/>
      </c>
      <c r="H8569" s="40" t="str">
        <f t="shared" si="158"/>
        <v/>
      </c>
    </row>
    <row r="8570" spans="7:8" x14ac:dyDescent="0.25">
      <c r="G8570" s="19" t="str">
        <f>IFERROR(VLOOKUP($D8570,LISTA!$A$2:$J$9990,8,0),"")</f>
        <v/>
      </c>
      <c r="H8570" s="40" t="str">
        <f t="shared" si="158"/>
        <v/>
      </c>
    </row>
    <row r="8571" spans="7:8" x14ac:dyDescent="0.25">
      <c r="G8571" s="19" t="str">
        <f>IFERROR(VLOOKUP($D8571,LISTA!$A$2:$J$9990,8,0),"")</f>
        <v/>
      </c>
      <c r="H8571" s="40" t="str">
        <f t="shared" si="158"/>
        <v/>
      </c>
    </row>
    <row r="8572" spans="7:8" x14ac:dyDescent="0.25">
      <c r="G8572" s="19" t="str">
        <f>IFERROR(VLOOKUP($D8572,LISTA!$A$2:$J$9990,8,0),"")</f>
        <v/>
      </c>
      <c r="H8572" s="40" t="str">
        <f t="shared" si="158"/>
        <v/>
      </c>
    </row>
    <row r="8573" spans="7:8" x14ac:dyDescent="0.25">
      <c r="G8573" s="19" t="str">
        <f>IFERROR(VLOOKUP($D8573,LISTA!$A$2:$J$9990,8,0),"")</f>
        <v/>
      </c>
      <c r="H8573" s="40" t="str">
        <f t="shared" si="158"/>
        <v/>
      </c>
    </row>
    <row r="8574" spans="7:8" x14ac:dyDescent="0.25">
      <c r="G8574" s="19" t="str">
        <f>IFERROR(VLOOKUP($D8574,LISTA!$A$2:$J$9990,8,0),"")</f>
        <v/>
      </c>
      <c r="H8574" s="40" t="str">
        <f t="shared" si="158"/>
        <v/>
      </c>
    </row>
    <row r="8575" spans="7:8" x14ac:dyDescent="0.25">
      <c r="G8575" s="19" t="str">
        <f>IFERROR(VLOOKUP($D8575,LISTA!$A$2:$J$9990,8,0),"")</f>
        <v/>
      </c>
      <c r="H8575" s="40" t="str">
        <f t="shared" si="158"/>
        <v/>
      </c>
    </row>
    <row r="8576" spans="7:8" x14ac:dyDescent="0.25">
      <c r="G8576" s="19" t="str">
        <f>IFERROR(VLOOKUP($D8576,LISTA!$A$2:$J$9990,8,0),"")</f>
        <v/>
      </c>
      <c r="H8576" s="40" t="str">
        <f t="shared" si="158"/>
        <v/>
      </c>
    </row>
    <row r="8577" spans="7:8" x14ac:dyDescent="0.25">
      <c r="G8577" s="19" t="str">
        <f>IFERROR(VLOOKUP($D8577,LISTA!$A$2:$J$9990,8,0),"")</f>
        <v/>
      </c>
      <c r="H8577" s="40" t="str">
        <f t="shared" si="158"/>
        <v/>
      </c>
    </row>
    <row r="8578" spans="7:8" x14ac:dyDescent="0.25">
      <c r="G8578" s="19" t="str">
        <f>IFERROR(VLOOKUP($D8578,LISTA!$A$2:$J$9990,8,0),"")</f>
        <v/>
      </c>
      <c r="H8578" s="40" t="str">
        <f t="shared" si="158"/>
        <v/>
      </c>
    </row>
    <row r="8579" spans="7:8" x14ac:dyDescent="0.25">
      <c r="G8579" s="19" t="str">
        <f>IFERROR(VLOOKUP($D8579,LISTA!$A$2:$J$9990,8,0),"")</f>
        <v/>
      </c>
      <c r="H8579" s="40" t="str">
        <f t="shared" si="158"/>
        <v/>
      </c>
    </row>
    <row r="8580" spans="7:8" x14ac:dyDescent="0.25">
      <c r="G8580" s="19" t="str">
        <f>IFERROR(VLOOKUP($D8580,LISTA!$A$2:$J$9990,8,0),"")</f>
        <v/>
      </c>
      <c r="H8580" s="40" t="str">
        <f t="shared" si="158"/>
        <v/>
      </c>
    </row>
    <row r="8581" spans="7:8" x14ac:dyDescent="0.25">
      <c r="G8581" s="19" t="str">
        <f>IFERROR(VLOOKUP($D8581,LISTA!$A$2:$J$9990,8,0),"")</f>
        <v/>
      </c>
      <c r="H8581" s="40" t="str">
        <f t="shared" ref="H8581:H8644" si="159">IF(OR(G8581=$K$10,G8581=$K$11,G8581=$K$14,G8581=$K$15,G8581=$K$16,G8581=$K$17,G8581=$K$18,G8581=$K$19,G8581=$K$20,G8581=$K$21,G8581=$K$22,G8581=$K$23,G8581=$K$24,G8581=$K$25,G8581=$K$26,G8581=$K$27,G8581=$K$28),$K$9,IF(OR(G8581=$K$32,G8581=$K$33),$K$31,IF(OR(G8581=$K$38),$K$37,"")))</f>
        <v/>
      </c>
    </row>
    <row r="8582" spans="7:8" x14ac:dyDescent="0.25">
      <c r="G8582" s="19" t="str">
        <f>IFERROR(VLOOKUP($D8582,LISTA!$A$2:$J$9990,8,0),"")</f>
        <v/>
      </c>
      <c r="H8582" s="40" t="str">
        <f t="shared" si="159"/>
        <v/>
      </c>
    </row>
    <row r="8583" spans="7:8" x14ac:dyDescent="0.25">
      <c r="G8583" s="19" t="str">
        <f>IFERROR(VLOOKUP($D8583,LISTA!$A$2:$J$9990,8,0),"")</f>
        <v/>
      </c>
      <c r="H8583" s="40" t="str">
        <f t="shared" si="159"/>
        <v/>
      </c>
    </row>
    <row r="8584" spans="7:8" x14ac:dyDescent="0.25">
      <c r="G8584" s="19" t="str">
        <f>IFERROR(VLOOKUP($D8584,LISTA!$A$2:$J$9990,8,0),"")</f>
        <v/>
      </c>
      <c r="H8584" s="40" t="str">
        <f t="shared" si="159"/>
        <v/>
      </c>
    </row>
    <row r="8585" spans="7:8" x14ac:dyDescent="0.25">
      <c r="G8585" s="19" t="str">
        <f>IFERROR(VLOOKUP($D8585,LISTA!$A$2:$J$9990,8,0),"")</f>
        <v/>
      </c>
      <c r="H8585" s="40" t="str">
        <f t="shared" si="159"/>
        <v/>
      </c>
    </row>
    <row r="8586" spans="7:8" x14ac:dyDescent="0.25">
      <c r="G8586" s="19" t="str">
        <f>IFERROR(VLOOKUP($D8586,LISTA!$A$2:$J$9990,8,0),"")</f>
        <v/>
      </c>
      <c r="H8586" s="40" t="str">
        <f t="shared" si="159"/>
        <v/>
      </c>
    </row>
    <row r="8587" spans="7:8" x14ac:dyDescent="0.25">
      <c r="G8587" s="19" t="str">
        <f>IFERROR(VLOOKUP($D8587,LISTA!$A$2:$J$9990,8,0),"")</f>
        <v/>
      </c>
      <c r="H8587" s="40" t="str">
        <f t="shared" si="159"/>
        <v/>
      </c>
    </row>
    <row r="8588" spans="7:8" x14ac:dyDescent="0.25">
      <c r="G8588" s="19" t="str">
        <f>IFERROR(VLOOKUP($D8588,LISTA!$A$2:$J$9990,8,0),"")</f>
        <v/>
      </c>
      <c r="H8588" s="40" t="str">
        <f t="shared" si="159"/>
        <v/>
      </c>
    </row>
    <row r="8589" spans="7:8" x14ac:dyDescent="0.25">
      <c r="G8589" s="19" t="str">
        <f>IFERROR(VLOOKUP($D8589,LISTA!$A$2:$J$9990,8,0),"")</f>
        <v/>
      </c>
      <c r="H8589" s="40" t="str">
        <f t="shared" si="159"/>
        <v/>
      </c>
    </row>
    <row r="8590" spans="7:8" x14ac:dyDescent="0.25">
      <c r="G8590" s="19" t="str">
        <f>IFERROR(VLOOKUP($D8590,LISTA!$A$2:$J$9990,8,0),"")</f>
        <v/>
      </c>
      <c r="H8590" s="40" t="str">
        <f t="shared" si="159"/>
        <v/>
      </c>
    </row>
    <row r="8591" spans="7:8" x14ac:dyDescent="0.25">
      <c r="G8591" s="19" t="str">
        <f>IFERROR(VLOOKUP($D8591,LISTA!$A$2:$J$9990,8,0),"")</f>
        <v/>
      </c>
      <c r="H8591" s="40" t="str">
        <f t="shared" si="159"/>
        <v/>
      </c>
    </row>
    <row r="8592" spans="7:8" x14ac:dyDescent="0.25">
      <c r="G8592" s="19" t="str">
        <f>IFERROR(VLOOKUP($D8592,LISTA!$A$2:$J$9990,8,0),"")</f>
        <v/>
      </c>
      <c r="H8592" s="40" t="str">
        <f t="shared" si="159"/>
        <v/>
      </c>
    </row>
    <row r="8593" spans="7:8" x14ac:dyDescent="0.25">
      <c r="G8593" s="19" t="str">
        <f>IFERROR(VLOOKUP($D8593,LISTA!$A$2:$J$9990,8,0),"")</f>
        <v/>
      </c>
      <c r="H8593" s="40" t="str">
        <f t="shared" si="159"/>
        <v/>
      </c>
    </row>
    <row r="8594" spans="7:8" x14ac:dyDescent="0.25">
      <c r="G8594" s="19" t="str">
        <f>IFERROR(VLOOKUP($D8594,LISTA!$A$2:$J$9990,8,0),"")</f>
        <v/>
      </c>
      <c r="H8594" s="40" t="str">
        <f t="shared" si="159"/>
        <v/>
      </c>
    </row>
    <row r="8595" spans="7:8" x14ac:dyDescent="0.25">
      <c r="G8595" s="19" t="str">
        <f>IFERROR(VLOOKUP($D8595,LISTA!$A$2:$J$9990,8,0),"")</f>
        <v/>
      </c>
      <c r="H8595" s="40" t="str">
        <f t="shared" si="159"/>
        <v/>
      </c>
    </row>
    <row r="8596" spans="7:8" x14ac:dyDescent="0.25">
      <c r="G8596" s="19" t="str">
        <f>IFERROR(VLOOKUP($D8596,LISTA!$A$2:$J$9990,8,0),"")</f>
        <v/>
      </c>
      <c r="H8596" s="40" t="str">
        <f t="shared" si="159"/>
        <v/>
      </c>
    </row>
    <row r="8597" spans="7:8" x14ac:dyDescent="0.25">
      <c r="G8597" s="19" t="str">
        <f>IFERROR(VLOOKUP($D8597,LISTA!$A$2:$J$9990,8,0),"")</f>
        <v/>
      </c>
      <c r="H8597" s="40" t="str">
        <f t="shared" si="159"/>
        <v/>
      </c>
    </row>
    <row r="8598" spans="7:8" x14ac:dyDescent="0.25">
      <c r="G8598" s="19" t="str">
        <f>IFERROR(VLOOKUP($D8598,LISTA!$A$2:$J$9990,8,0),"")</f>
        <v/>
      </c>
      <c r="H8598" s="40" t="str">
        <f t="shared" si="159"/>
        <v/>
      </c>
    </row>
    <row r="8599" spans="7:8" x14ac:dyDescent="0.25">
      <c r="G8599" s="19" t="str">
        <f>IFERROR(VLOOKUP($D8599,LISTA!$A$2:$J$9990,8,0),"")</f>
        <v/>
      </c>
      <c r="H8599" s="40" t="str">
        <f t="shared" si="159"/>
        <v/>
      </c>
    </row>
    <row r="8600" spans="7:8" x14ac:dyDescent="0.25">
      <c r="G8600" s="19" t="str">
        <f>IFERROR(VLOOKUP($D8600,LISTA!$A$2:$J$9990,8,0),"")</f>
        <v/>
      </c>
      <c r="H8600" s="40" t="str">
        <f t="shared" si="159"/>
        <v/>
      </c>
    </row>
    <row r="8601" spans="7:8" x14ac:dyDescent="0.25">
      <c r="G8601" s="19" t="str">
        <f>IFERROR(VLOOKUP($D8601,LISTA!$A$2:$J$9990,8,0),"")</f>
        <v/>
      </c>
      <c r="H8601" s="40" t="str">
        <f t="shared" si="159"/>
        <v/>
      </c>
    </row>
    <row r="8602" spans="7:8" x14ac:dyDescent="0.25">
      <c r="G8602" s="19" t="str">
        <f>IFERROR(VLOOKUP($D8602,LISTA!$A$2:$J$9990,8,0),"")</f>
        <v/>
      </c>
      <c r="H8602" s="40" t="str">
        <f t="shared" si="159"/>
        <v/>
      </c>
    </row>
    <row r="8603" spans="7:8" x14ac:dyDescent="0.25">
      <c r="G8603" s="19" t="str">
        <f>IFERROR(VLOOKUP($D8603,LISTA!$A$2:$J$9990,8,0),"")</f>
        <v/>
      </c>
      <c r="H8603" s="40" t="str">
        <f t="shared" si="159"/>
        <v/>
      </c>
    </row>
    <row r="8604" spans="7:8" x14ac:dyDescent="0.25">
      <c r="G8604" s="19" t="str">
        <f>IFERROR(VLOOKUP($D8604,LISTA!$A$2:$J$9990,8,0),"")</f>
        <v/>
      </c>
      <c r="H8604" s="40" t="str">
        <f t="shared" si="159"/>
        <v/>
      </c>
    </row>
    <row r="8605" spans="7:8" x14ac:dyDescent="0.25">
      <c r="G8605" s="19" t="str">
        <f>IFERROR(VLOOKUP($D8605,LISTA!$A$2:$J$9990,8,0),"")</f>
        <v/>
      </c>
      <c r="H8605" s="40" t="str">
        <f t="shared" si="159"/>
        <v/>
      </c>
    </row>
    <row r="8606" spans="7:8" x14ac:dyDescent="0.25">
      <c r="G8606" s="19" t="str">
        <f>IFERROR(VLOOKUP($D8606,LISTA!$A$2:$J$9990,8,0),"")</f>
        <v/>
      </c>
      <c r="H8606" s="40" t="str">
        <f t="shared" si="159"/>
        <v/>
      </c>
    </row>
    <row r="8607" spans="7:8" x14ac:dyDescent="0.25">
      <c r="G8607" s="19" t="str">
        <f>IFERROR(VLOOKUP($D8607,LISTA!$A$2:$J$9990,8,0),"")</f>
        <v/>
      </c>
      <c r="H8607" s="40" t="str">
        <f t="shared" si="159"/>
        <v/>
      </c>
    </row>
    <row r="8608" spans="7:8" x14ac:dyDescent="0.25">
      <c r="G8608" s="19" t="str">
        <f>IFERROR(VLOOKUP($D8608,LISTA!$A$2:$J$9990,8,0),"")</f>
        <v/>
      </c>
      <c r="H8608" s="40" t="str">
        <f t="shared" si="159"/>
        <v/>
      </c>
    </row>
    <row r="8609" spans="7:8" x14ac:dyDescent="0.25">
      <c r="G8609" s="19" t="str">
        <f>IFERROR(VLOOKUP($D8609,LISTA!$A$2:$J$9990,8,0),"")</f>
        <v/>
      </c>
      <c r="H8609" s="40" t="str">
        <f t="shared" si="159"/>
        <v/>
      </c>
    </row>
    <row r="8610" spans="7:8" x14ac:dyDescent="0.25">
      <c r="G8610" s="19" t="str">
        <f>IFERROR(VLOOKUP($D8610,LISTA!$A$2:$J$9990,8,0),"")</f>
        <v/>
      </c>
      <c r="H8610" s="40" t="str">
        <f t="shared" si="159"/>
        <v/>
      </c>
    </row>
    <row r="8611" spans="7:8" x14ac:dyDescent="0.25">
      <c r="G8611" s="19" t="str">
        <f>IFERROR(VLOOKUP($D8611,LISTA!$A$2:$J$9990,8,0),"")</f>
        <v/>
      </c>
      <c r="H8611" s="40" t="str">
        <f t="shared" si="159"/>
        <v/>
      </c>
    </row>
    <row r="8612" spans="7:8" x14ac:dyDescent="0.25">
      <c r="G8612" s="19" t="str">
        <f>IFERROR(VLOOKUP($D8612,LISTA!$A$2:$J$9990,8,0),"")</f>
        <v/>
      </c>
      <c r="H8612" s="40" t="str">
        <f t="shared" si="159"/>
        <v/>
      </c>
    </row>
    <row r="8613" spans="7:8" x14ac:dyDescent="0.25">
      <c r="G8613" s="19" t="str">
        <f>IFERROR(VLOOKUP($D8613,LISTA!$A$2:$J$9990,8,0),"")</f>
        <v/>
      </c>
      <c r="H8613" s="40" t="str">
        <f t="shared" si="159"/>
        <v/>
      </c>
    </row>
    <row r="8614" spans="7:8" x14ac:dyDescent="0.25">
      <c r="G8614" s="19" t="str">
        <f>IFERROR(VLOOKUP($D8614,LISTA!$A$2:$J$9990,8,0),"")</f>
        <v/>
      </c>
      <c r="H8614" s="40" t="str">
        <f t="shared" si="159"/>
        <v/>
      </c>
    </row>
    <row r="8615" spans="7:8" x14ac:dyDescent="0.25">
      <c r="G8615" s="19" t="str">
        <f>IFERROR(VLOOKUP($D8615,LISTA!$A$2:$J$9990,8,0),"")</f>
        <v/>
      </c>
      <c r="H8615" s="40" t="str">
        <f t="shared" si="159"/>
        <v/>
      </c>
    </row>
    <row r="8616" spans="7:8" x14ac:dyDescent="0.25">
      <c r="G8616" s="19" t="str">
        <f>IFERROR(VLOOKUP($D8616,LISTA!$A$2:$J$9990,8,0),"")</f>
        <v/>
      </c>
      <c r="H8616" s="40" t="str">
        <f t="shared" si="159"/>
        <v/>
      </c>
    </row>
    <row r="8617" spans="7:8" x14ac:dyDescent="0.25">
      <c r="G8617" s="19" t="str">
        <f>IFERROR(VLOOKUP($D8617,LISTA!$A$2:$J$9990,8,0),"")</f>
        <v/>
      </c>
      <c r="H8617" s="40" t="str">
        <f t="shared" si="159"/>
        <v/>
      </c>
    </row>
    <row r="8618" spans="7:8" x14ac:dyDescent="0.25">
      <c r="G8618" s="19" t="str">
        <f>IFERROR(VLOOKUP($D8618,LISTA!$A$2:$J$9990,8,0),"")</f>
        <v/>
      </c>
      <c r="H8618" s="40" t="str">
        <f t="shared" si="159"/>
        <v/>
      </c>
    </row>
    <row r="8619" spans="7:8" x14ac:dyDescent="0.25">
      <c r="G8619" s="19" t="str">
        <f>IFERROR(VLOOKUP($D8619,LISTA!$A$2:$J$9990,8,0),"")</f>
        <v/>
      </c>
      <c r="H8619" s="40" t="str">
        <f t="shared" si="159"/>
        <v/>
      </c>
    </row>
    <row r="8620" spans="7:8" x14ac:dyDescent="0.25">
      <c r="G8620" s="19" t="str">
        <f>IFERROR(VLOOKUP($D8620,LISTA!$A$2:$J$9990,8,0),"")</f>
        <v/>
      </c>
      <c r="H8620" s="40" t="str">
        <f t="shared" si="159"/>
        <v/>
      </c>
    </row>
    <row r="8621" spans="7:8" x14ac:dyDescent="0.25">
      <c r="G8621" s="19" t="str">
        <f>IFERROR(VLOOKUP($D8621,LISTA!$A$2:$J$9990,8,0),"")</f>
        <v/>
      </c>
      <c r="H8621" s="40" t="str">
        <f t="shared" si="159"/>
        <v/>
      </c>
    </row>
    <row r="8622" spans="7:8" x14ac:dyDescent="0.25">
      <c r="G8622" s="19" t="str">
        <f>IFERROR(VLOOKUP($D8622,LISTA!$A$2:$J$9990,8,0),"")</f>
        <v/>
      </c>
      <c r="H8622" s="40" t="str">
        <f t="shared" si="159"/>
        <v/>
      </c>
    </row>
    <row r="8623" spans="7:8" x14ac:dyDescent="0.25">
      <c r="G8623" s="19" t="str">
        <f>IFERROR(VLOOKUP($D8623,LISTA!$A$2:$J$9990,8,0),"")</f>
        <v/>
      </c>
      <c r="H8623" s="40" t="str">
        <f t="shared" si="159"/>
        <v/>
      </c>
    </row>
    <row r="8624" spans="7:8" x14ac:dyDescent="0.25">
      <c r="G8624" s="19" t="str">
        <f>IFERROR(VLOOKUP($D8624,LISTA!$A$2:$J$9990,8,0),"")</f>
        <v/>
      </c>
      <c r="H8624" s="40" t="str">
        <f t="shared" si="159"/>
        <v/>
      </c>
    </row>
    <row r="8625" spans="7:8" x14ac:dyDescent="0.25">
      <c r="G8625" s="19" t="str">
        <f>IFERROR(VLOOKUP($D8625,LISTA!$A$2:$J$9990,8,0),"")</f>
        <v/>
      </c>
      <c r="H8625" s="40" t="str">
        <f t="shared" si="159"/>
        <v/>
      </c>
    </row>
    <row r="8626" spans="7:8" x14ac:dyDescent="0.25">
      <c r="G8626" s="19" t="str">
        <f>IFERROR(VLOOKUP($D8626,LISTA!$A$2:$J$9990,8,0),"")</f>
        <v/>
      </c>
      <c r="H8626" s="40" t="str">
        <f t="shared" si="159"/>
        <v/>
      </c>
    </row>
    <row r="8627" spans="7:8" x14ac:dyDescent="0.25">
      <c r="G8627" s="19" t="str">
        <f>IFERROR(VLOOKUP($D8627,LISTA!$A$2:$J$9990,8,0),"")</f>
        <v/>
      </c>
      <c r="H8627" s="40" t="str">
        <f t="shared" si="159"/>
        <v/>
      </c>
    </row>
    <row r="8628" spans="7:8" x14ac:dyDescent="0.25">
      <c r="G8628" s="19" t="str">
        <f>IFERROR(VLOOKUP($D8628,LISTA!$A$2:$J$9990,8,0),"")</f>
        <v/>
      </c>
      <c r="H8628" s="40" t="str">
        <f t="shared" si="159"/>
        <v/>
      </c>
    </row>
    <row r="8629" spans="7:8" x14ac:dyDescent="0.25">
      <c r="G8629" s="19" t="str">
        <f>IFERROR(VLOOKUP($D8629,LISTA!$A$2:$J$9990,8,0),"")</f>
        <v/>
      </c>
      <c r="H8629" s="40" t="str">
        <f t="shared" si="159"/>
        <v/>
      </c>
    </row>
    <row r="8630" spans="7:8" x14ac:dyDescent="0.25">
      <c r="G8630" s="19" t="str">
        <f>IFERROR(VLOOKUP($D8630,LISTA!$A$2:$J$9990,8,0),"")</f>
        <v/>
      </c>
      <c r="H8630" s="40" t="str">
        <f t="shared" si="159"/>
        <v/>
      </c>
    </row>
    <row r="8631" spans="7:8" x14ac:dyDescent="0.25">
      <c r="G8631" s="19" t="str">
        <f>IFERROR(VLOOKUP($D8631,LISTA!$A$2:$J$9990,8,0),"")</f>
        <v/>
      </c>
      <c r="H8631" s="40" t="str">
        <f t="shared" si="159"/>
        <v/>
      </c>
    </row>
    <row r="8632" spans="7:8" x14ac:dyDescent="0.25">
      <c r="G8632" s="19" t="str">
        <f>IFERROR(VLOOKUP($D8632,LISTA!$A$2:$J$9990,8,0),"")</f>
        <v/>
      </c>
      <c r="H8632" s="40" t="str">
        <f t="shared" si="159"/>
        <v/>
      </c>
    </row>
    <row r="8633" spans="7:8" x14ac:dyDescent="0.25">
      <c r="G8633" s="19" t="str">
        <f>IFERROR(VLOOKUP($D8633,LISTA!$A$2:$J$9990,8,0),"")</f>
        <v/>
      </c>
      <c r="H8633" s="40" t="str">
        <f t="shared" si="159"/>
        <v/>
      </c>
    </row>
    <row r="8634" spans="7:8" x14ac:dyDescent="0.25">
      <c r="G8634" s="19" t="str">
        <f>IFERROR(VLOOKUP($D8634,LISTA!$A$2:$J$9990,8,0),"")</f>
        <v/>
      </c>
      <c r="H8634" s="40" t="str">
        <f t="shared" si="159"/>
        <v/>
      </c>
    </row>
    <row r="8635" spans="7:8" x14ac:dyDescent="0.25">
      <c r="G8635" s="19" t="str">
        <f>IFERROR(VLOOKUP($D8635,LISTA!$A$2:$J$9990,8,0),"")</f>
        <v/>
      </c>
      <c r="H8635" s="40" t="str">
        <f t="shared" si="159"/>
        <v/>
      </c>
    </row>
    <row r="8636" spans="7:8" x14ac:dyDescent="0.25">
      <c r="G8636" s="19" t="str">
        <f>IFERROR(VLOOKUP($D8636,LISTA!$A$2:$J$9990,8,0),"")</f>
        <v/>
      </c>
      <c r="H8636" s="40" t="str">
        <f t="shared" si="159"/>
        <v/>
      </c>
    </row>
    <row r="8637" spans="7:8" x14ac:dyDescent="0.25">
      <c r="G8637" s="19" t="str">
        <f>IFERROR(VLOOKUP($D8637,LISTA!$A$2:$J$9990,8,0),"")</f>
        <v/>
      </c>
      <c r="H8637" s="40" t="str">
        <f t="shared" si="159"/>
        <v/>
      </c>
    </row>
    <row r="8638" spans="7:8" x14ac:dyDescent="0.25">
      <c r="G8638" s="19" t="str">
        <f>IFERROR(VLOOKUP($D8638,LISTA!$A$2:$J$9990,8,0),"")</f>
        <v/>
      </c>
      <c r="H8638" s="40" t="str">
        <f t="shared" si="159"/>
        <v/>
      </c>
    </row>
    <row r="8639" spans="7:8" x14ac:dyDescent="0.25">
      <c r="G8639" s="19" t="str">
        <f>IFERROR(VLOOKUP($D8639,LISTA!$A$2:$J$9990,8,0),"")</f>
        <v/>
      </c>
      <c r="H8639" s="40" t="str">
        <f t="shared" si="159"/>
        <v/>
      </c>
    </row>
    <row r="8640" spans="7:8" x14ac:dyDescent="0.25">
      <c r="G8640" s="19" t="str">
        <f>IFERROR(VLOOKUP($D8640,LISTA!$A$2:$J$9990,8,0),"")</f>
        <v/>
      </c>
      <c r="H8640" s="40" t="str">
        <f t="shared" si="159"/>
        <v/>
      </c>
    </row>
    <row r="8641" spans="7:8" x14ac:dyDescent="0.25">
      <c r="G8641" s="19" t="str">
        <f>IFERROR(VLOOKUP($D8641,LISTA!$A$2:$J$9990,8,0),"")</f>
        <v/>
      </c>
      <c r="H8641" s="40" t="str">
        <f t="shared" si="159"/>
        <v/>
      </c>
    </row>
    <row r="8642" spans="7:8" x14ac:dyDescent="0.25">
      <c r="G8642" s="19" t="str">
        <f>IFERROR(VLOOKUP($D8642,LISTA!$A$2:$J$9990,8,0),"")</f>
        <v/>
      </c>
      <c r="H8642" s="40" t="str">
        <f t="shared" si="159"/>
        <v/>
      </c>
    </row>
    <row r="8643" spans="7:8" x14ac:dyDescent="0.25">
      <c r="G8643" s="19" t="str">
        <f>IFERROR(VLOOKUP($D8643,LISTA!$A$2:$J$9990,8,0),"")</f>
        <v/>
      </c>
      <c r="H8643" s="40" t="str">
        <f t="shared" si="159"/>
        <v/>
      </c>
    </row>
    <row r="8644" spans="7:8" x14ac:dyDescent="0.25">
      <c r="G8644" s="19" t="str">
        <f>IFERROR(VLOOKUP($D8644,LISTA!$A$2:$J$9990,8,0),"")</f>
        <v/>
      </c>
      <c r="H8644" s="40" t="str">
        <f t="shared" si="159"/>
        <v/>
      </c>
    </row>
    <row r="8645" spans="7:8" x14ac:dyDescent="0.25">
      <c r="G8645" s="19" t="str">
        <f>IFERROR(VLOOKUP($D8645,LISTA!$A$2:$J$9990,8,0),"")</f>
        <v/>
      </c>
      <c r="H8645" s="40" t="str">
        <f t="shared" ref="H8645:H8708" si="160">IF(OR(G8645=$K$10,G8645=$K$11,G8645=$K$14,G8645=$K$15,G8645=$K$16,G8645=$K$17,G8645=$K$18,G8645=$K$19,G8645=$K$20,G8645=$K$21,G8645=$K$22,G8645=$K$23,G8645=$K$24,G8645=$K$25,G8645=$K$26,G8645=$K$27,G8645=$K$28),$K$9,IF(OR(G8645=$K$32,G8645=$K$33),$K$31,IF(OR(G8645=$K$38),$K$37,"")))</f>
        <v/>
      </c>
    </row>
    <row r="8646" spans="7:8" x14ac:dyDescent="0.25">
      <c r="G8646" s="19" t="str">
        <f>IFERROR(VLOOKUP($D8646,LISTA!$A$2:$J$9990,8,0),"")</f>
        <v/>
      </c>
      <c r="H8646" s="40" t="str">
        <f t="shared" si="160"/>
        <v/>
      </c>
    </row>
    <row r="8647" spans="7:8" x14ac:dyDescent="0.25">
      <c r="G8647" s="19" t="str">
        <f>IFERROR(VLOOKUP($D8647,LISTA!$A$2:$J$9990,8,0),"")</f>
        <v/>
      </c>
      <c r="H8647" s="40" t="str">
        <f t="shared" si="160"/>
        <v/>
      </c>
    </row>
    <row r="8648" spans="7:8" x14ac:dyDescent="0.25">
      <c r="G8648" s="19" t="str">
        <f>IFERROR(VLOOKUP($D8648,LISTA!$A$2:$J$9990,8,0),"")</f>
        <v/>
      </c>
      <c r="H8648" s="40" t="str">
        <f t="shared" si="160"/>
        <v/>
      </c>
    </row>
    <row r="8649" spans="7:8" x14ac:dyDescent="0.25">
      <c r="G8649" s="19" t="str">
        <f>IFERROR(VLOOKUP($D8649,LISTA!$A$2:$J$9990,8,0),"")</f>
        <v/>
      </c>
      <c r="H8649" s="40" t="str">
        <f t="shared" si="160"/>
        <v/>
      </c>
    </row>
    <row r="8650" spans="7:8" x14ac:dyDescent="0.25">
      <c r="G8650" s="19" t="str">
        <f>IFERROR(VLOOKUP($D8650,LISTA!$A$2:$J$9990,8,0),"")</f>
        <v/>
      </c>
      <c r="H8650" s="40" t="str">
        <f t="shared" si="160"/>
        <v/>
      </c>
    </row>
    <row r="8651" spans="7:8" x14ac:dyDescent="0.25">
      <c r="G8651" s="19" t="str">
        <f>IFERROR(VLOOKUP($D8651,LISTA!$A$2:$J$9990,8,0),"")</f>
        <v/>
      </c>
      <c r="H8651" s="40" t="str">
        <f t="shared" si="160"/>
        <v/>
      </c>
    </row>
    <row r="8652" spans="7:8" x14ac:dyDescent="0.25">
      <c r="G8652" s="19" t="str">
        <f>IFERROR(VLOOKUP($D8652,LISTA!$A$2:$J$9990,8,0),"")</f>
        <v/>
      </c>
      <c r="H8652" s="40" t="str">
        <f t="shared" si="160"/>
        <v/>
      </c>
    </row>
    <row r="8653" spans="7:8" x14ac:dyDescent="0.25">
      <c r="G8653" s="19" t="str">
        <f>IFERROR(VLOOKUP($D8653,LISTA!$A$2:$J$9990,8,0),"")</f>
        <v/>
      </c>
      <c r="H8653" s="40" t="str">
        <f t="shared" si="160"/>
        <v/>
      </c>
    </row>
    <row r="8654" spans="7:8" x14ac:dyDescent="0.25">
      <c r="G8654" s="19" t="str">
        <f>IFERROR(VLOOKUP($D8654,LISTA!$A$2:$J$9990,8,0),"")</f>
        <v/>
      </c>
      <c r="H8654" s="40" t="str">
        <f t="shared" si="160"/>
        <v/>
      </c>
    </row>
    <row r="8655" spans="7:8" x14ac:dyDescent="0.25">
      <c r="G8655" s="19" t="str">
        <f>IFERROR(VLOOKUP($D8655,LISTA!$A$2:$J$9990,8,0),"")</f>
        <v/>
      </c>
      <c r="H8655" s="40" t="str">
        <f t="shared" si="160"/>
        <v/>
      </c>
    </row>
    <row r="8656" spans="7:8" x14ac:dyDescent="0.25">
      <c r="G8656" s="19" t="str">
        <f>IFERROR(VLOOKUP($D8656,LISTA!$A$2:$J$9990,8,0),"")</f>
        <v/>
      </c>
      <c r="H8656" s="40" t="str">
        <f t="shared" si="160"/>
        <v/>
      </c>
    </row>
    <row r="8657" spans="7:8" x14ac:dyDescent="0.25">
      <c r="G8657" s="19" t="str">
        <f>IFERROR(VLOOKUP($D8657,LISTA!$A$2:$J$9990,8,0),"")</f>
        <v/>
      </c>
      <c r="H8657" s="40" t="str">
        <f t="shared" si="160"/>
        <v/>
      </c>
    </row>
    <row r="8658" spans="7:8" x14ac:dyDescent="0.25">
      <c r="G8658" s="19" t="str">
        <f>IFERROR(VLOOKUP($D8658,LISTA!$A$2:$J$9990,8,0),"")</f>
        <v/>
      </c>
      <c r="H8658" s="40" t="str">
        <f t="shared" si="160"/>
        <v/>
      </c>
    </row>
    <row r="8659" spans="7:8" x14ac:dyDescent="0.25">
      <c r="G8659" s="19" t="str">
        <f>IFERROR(VLOOKUP($D8659,LISTA!$A$2:$J$9990,8,0),"")</f>
        <v/>
      </c>
      <c r="H8659" s="40" t="str">
        <f t="shared" si="160"/>
        <v/>
      </c>
    </row>
    <row r="8660" spans="7:8" x14ac:dyDescent="0.25">
      <c r="G8660" s="19" t="str">
        <f>IFERROR(VLOOKUP($D8660,LISTA!$A$2:$J$9990,8,0),"")</f>
        <v/>
      </c>
      <c r="H8660" s="40" t="str">
        <f t="shared" si="160"/>
        <v/>
      </c>
    </row>
    <row r="8661" spans="7:8" x14ac:dyDescent="0.25">
      <c r="G8661" s="19" t="str">
        <f>IFERROR(VLOOKUP($D8661,LISTA!$A$2:$J$9990,8,0),"")</f>
        <v/>
      </c>
      <c r="H8661" s="40" t="str">
        <f t="shared" si="160"/>
        <v/>
      </c>
    </row>
    <row r="8662" spans="7:8" x14ac:dyDescent="0.25">
      <c r="G8662" s="19" t="str">
        <f>IFERROR(VLOOKUP($D8662,LISTA!$A$2:$J$9990,8,0),"")</f>
        <v/>
      </c>
      <c r="H8662" s="40" t="str">
        <f t="shared" si="160"/>
        <v/>
      </c>
    </row>
    <row r="8663" spans="7:8" x14ac:dyDescent="0.25">
      <c r="G8663" s="19" t="str">
        <f>IFERROR(VLOOKUP($D8663,LISTA!$A$2:$J$9990,8,0),"")</f>
        <v/>
      </c>
      <c r="H8663" s="40" t="str">
        <f t="shared" si="160"/>
        <v/>
      </c>
    </row>
    <row r="8664" spans="7:8" x14ac:dyDescent="0.25">
      <c r="G8664" s="19" t="str">
        <f>IFERROR(VLOOKUP($D8664,LISTA!$A$2:$J$9990,8,0),"")</f>
        <v/>
      </c>
      <c r="H8664" s="40" t="str">
        <f t="shared" si="160"/>
        <v/>
      </c>
    </row>
    <row r="8665" spans="7:8" x14ac:dyDescent="0.25">
      <c r="G8665" s="19" t="str">
        <f>IFERROR(VLOOKUP($D8665,LISTA!$A$2:$J$9990,8,0),"")</f>
        <v/>
      </c>
      <c r="H8665" s="40" t="str">
        <f t="shared" si="160"/>
        <v/>
      </c>
    </row>
    <row r="8666" spans="7:8" x14ac:dyDescent="0.25">
      <c r="G8666" s="19" t="str">
        <f>IFERROR(VLOOKUP($D8666,LISTA!$A$2:$J$9990,8,0),"")</f>
        <v/>
      </c>
      <c r="H8666" s="40" t="str">
        <f t="shared" si="160"/>
        <v/>
      </c>
    </row>
    <row r="8667" spans="7:8" x14ac:dyDescent="0.25">
      <c r="G8667" s="19" t="str">
        <f>IFERROR(VLOOKUP($D8667,LISTA!$A$2:$J$9990,8,0),"")</f>
        <v/>
      </c>
      <c r="H8667" s="40" t="str">
        <f t="shared" si="160"/>
        <v/>
      </c>
    </row>
    <row r="8668" spans="7:8" x14ac:dyDescent="0.25">
      <c r="G8668" s="19" t="str">
        <f>IFERROR(VLOOKUP($D8668,LISTA!$A$2:$J$9990,8,0),"")</f>
        <v/>
      </c>
      <c r="H8668" s="40" t="str">
        <f t="shared" si="160"/>
        <v/>
      </c>
    </row>
    <row r="8669" spans="7:8" x14ac:dyDescent="0.25">
      <c r="G8669" s="19" t="str">
        <f>IFERROR(VLOOKUP($D8669,LISTA!$A$2:$J$9990,8,0),"")</f>
        <v/>
      </c>
      <c r="H8669" s="40" t="str">
        <f t="shared" si="160"/>
        <v/>
      </c>
    </row>
    <row r="8670" spans="7:8" x14ac:dyDescent="0.25">
      <c r="G8670" s="19" t="str">
        <f>IFERROR(VLOOKUP($D8670,LISTA!$A$2:$J$9990,8,0),"")</f>
        <v/>
      </c>
      <c r="H8670" s="40" t="str">
        <f t="shared" si="160"/>
        <v/>
      </c>
    </row>
    <row r="8671" spans="7:8" x14ac:dyDescent="0.25">
      <c r="G8671" s="19" t="str">
        <f>IFERROR(VLOOKUP($D8671,LISTA!$A$2:$J$9990,8,0),"")</f>
        <v/>
      </c>
      <c r="H8671" s="40" t="str">
        <f t="shared" si="160"/>
        <v/>
      </c>
    </row>
    <row r="8672" spans="7:8" x14ac:dyDescent="0.25">
      <c r="G8672" s="19" t="str">
        <f>IFERROR(VLOOKUP($D8672,LISTA!$A$2:$J$9990,8,0),"")</f>
        <v/>
      </c>
      <c r="H8672" s="40" t="str">
        <f t="shared" si="160"/>
        <v/>
      </c>
    </row>
    <row r="8673" spans="7:8" x14ac:dyDescent="0.25">
      <c r="G8673" s="19" t="str">
        <f>IFERROR(VLOOKUP($D8673,LISTA!$A$2:$J$9990,8,0),"")</f>
        <v/>
      </c>
      <c r="H8673" s="40" t="str">
        <f t="shared" si="160"/>
        <v/>
      </c>
    </row>
    <row r="8674" spans="7:8" x14ac:dyDescent="0.25">
      <c r="G8674" s="19" t="str">
        <f>IFERROR(VLOOKUP($D8674,LISTA!$A$2:$J$9990,8,0),"")</f>
        <v/>
      </c>
      <c r="H8674" s="40" t="str">
        <f t="shared" si="160"/>
        <v/>
      </c>
    </row>
    <row r="8675" spans="7:8" x14ac:dyDescent="0.25">
      <c r="G8675" s="19" t="str">
        <f>IFERROR(VLOOKUP($D8675,LISTA!$A$2:$J$9990,8,0),"")</f>
        <v/>
      </c>
      <c r="H8675" s="40" t="str">
        <f t="shared" si="160"/>
        <v/>
      </c>
    </row>
    <row r="8676" spans="7:8" x14ac:dyDescent="0.25">
      <c r="G8676" s="19" t="str">
        <f>IFERROR(VLOOKUP($D8676,LISTA!$A$2:$J$9990,8,0),"")</f>
        <v/>
      </c>
      <c r="H8676" s="40" t="str">
        <f t="shared" si="160"/>
        <v/>
      </c>
    </row>
    <row r="8677" spans="7:8" x14ac:dyDescent="0.25">
      <c r="G8677" s="19" t="str">
        <f>IFERROR(VLOOKUP($D8677,LISTA!$A$2:$J$9990,8,0),"")</f>
        <v/>
      </c>
      <c r="H8677" s="40" t="str">
        <f t="shared" si="160"/>
        <v/>
      </c>
    </row>
    <row r="8678" spans="7:8" x14ac:dyDescent="0.25">
      <c r="G8678" s="19" t="str">
        <f>IFERROR(VLOOKUP($D8678,LISTA!$A$2:$J$9990,8,0),"")</f>
        <v/>
      </c>
      <c r="H8678" s="40" t="str">
        <f t="shared" si="160"/>
        <v/>
      </c>
    </row>
    <row r="8679" spans="7:8" x14ac:dyDescent="0.25">
      <c r="G8679" s="19" t="str">
        <f>IFERROR(VLOOKUP($D8679,LISTA!$A$2:$J$9990,8,0),"")</f>
        <v/>
      </c>
      <c r="H8679" s="40" t="str">
        <f t="shared" si="160"/>
        <v/>
      </c>
    </row>
    <row r="8680" spans="7:8" x14ac:dyDescent="0.25">
      <c r="G8680" s="19" t="str">
        <f>IFERROR(VLOOKUP($D8680,LISTA!$A$2:$J$9990,8,0),"")</f>
        <v/>
      </c>
      <c r="H8680" s="40" t="str">
        <f t="shared" si="160"/>
        <v/>
      </c>
    </row>
    <row r="8681" spans="7:8" x14ac:dyDescent="0.25">
      <c r="G8681" s="19" t="str">
        <f>IFERROR(VLOOKUP($D8681,LISTA!$A$2:$J$9990,8,0),"")</f>
        <v/>
      </c>
      <c r="H8681" s="40" t="str">
        <f t="shared" si="160"/>
        <v/>
      </c>
    </row>
    <row r="8682" spans="7:8" x14ac:dyDescent="0.25">
      <c r="G8682" s="19" t="str">
        <f>IFERROR(VLOOKUP($D8682,LISTA!$A$2:$J$9990,8,0),"")</f>
        <v/>
      </c>
      <c r="H8682" s="40" t="str">
        <f t="shared" si="160"/>
        <v/>
      </c>
    </row>
    <row r="8683" spans="7:8" x14ac:dyDescent="0.25">
      <c r="G8683" s="19" t="str">
        <f>IFERROR(VLOOKUP($D8683,LISTA!$A$2:$J$9990,8,0),"")</f>
        <v/>
      </c>
      <c r="H8683" s="40" t="str">
        <f t="shared" si="160"/>
        <v/>
      </c>
    </row>
    <row r="8684" spans="7:8" x14ac:dyDescent="0.25">
      <c r="G8684" s="19" t="str">
        <f>IFERROR(VLOOKUP($D8684,LISTA!$A$2:$J$9990,8,0),"")</f>
        <v/>
      </c>
      <c r="H8684" s="40" t="str">
        <f t="shared" si="160"/>
        <v/>
      </c>
    </row>
    <row r="8685" spans="7:8" x14ac:dyDescent="0.25">
      <c r="G8685" s="19" t="str">
        <f>IFERROR(VLOOKUP($D8685,LISTA!$A$2:$J$9990,8,0),"")</f>
        <v/>
      </c>
      <c r="H8685" s="40" t="str">
        <f t="shared" si="160"/>
        <v/>
      </c>
    </row>
    <row r="8686" spans="7:8" x14ac:dyDescent="0.25">
      <c r="G8686" s="19" t="str">
        <f>IFERROR(VLOOKUP($D8686,LISTA!$A$2:$J$9990,8,0),"")</f>
        <v/>
      </c>
      <c r="H8686" s="40" t="str">
        <f t="shared" si="160"/>
        <v/>
      </c>
    </row>
    <row r="8687" spans="7:8" x14ac:dyDescent="0.25">
      <c r="G8687" s="19" t="str">
        <f>IFERROR(VLOOKUP($D8687,LISTA!$A$2:$J$9990,8,0),"")</f>
        <v/>
      </c>
      <c r="H8687" s="40" t="str">
        <f t="shared" si="160"/>
        <v/>
      </c>
    </row>
    <row r="8688" spans="7:8" x14ac:dyDescent="0.25">
      <c r="G8688" s="19" t="str">
        <f>IFERROR(VLOOKUP($D8688,LISTA!$A$2:$J$9990,8,0),"")</f>
        <v/>
      </c>
      <c r="H8688" s="40" t="str">
        <f t="shared" si="160"/>
        <v/>
      </c>
    </row>
    <row r="8689" spans="7:8" x14ac:dyDescent="0.25">
      <c r="G8689" s="19" t="str">
        <f>IFERROR(VLOOKUP($D8689,LISTA!$A$2:$J$9990,8,0),"")</f>
        <v/>
      </c>
      <c r="H8689" s="40" t="str">
        <f t="shared" si="160"/>
        <v/>
      </c>
    </row>
    <row r="8690" spans="7:8" x14ac:dyDescent="0.25">
      <c r="G8690" s="19" t="str">
        <f>IFERROR(VLOOKUP($D8690,LISTA!$A$2:$J$9990,8,0),"")</f>
        <v/>
      </c>
      <c r="H8690" s="40" t="str">
        <f t="shared" si="160"/>
        <v/>
      </c>
    </row>
    <row r="8691" spans="7:8" x14ac:dyDescent="0.25">
      <c r="G8691" s="19" t="str">
        <f>IFERROR(VLOOKUP($D8691,LISTA!$A$2:$J$9990,8,0),"")</f>
        <v/>
      </c>
      <c r="H8691" s="40" t="str">
        <f t="shared" si="160"/>
        <v/>
      </c>
    </row>
    <row r="8692" spans="7:8" x14ac:dyDescent="0.25">
      <c r="G8692" s="19" t="str">
        <f>IFERROR(VLOOKUP($D8692,LISTA!$A$2:$J$9990,8,0),"")</f>
        <v/>
      </c>
      <c r="H8692" s="40" t="str">
        <f t="shared" si="160"/>
        <v/>
      </c>
    </row>
    <row r="8693" spans="7:8" x14ac:dyDescent="0.25">
      <c r="G8693" s="19" t="str">
        <f>IFERROR(VLOOKUP($D8693,LISTA!$A$2:$J$9990,8,0),"")</f>
        <v/>
      </c>
      <c r="H8693" s="40" t="str">
        <f t="shared" si="160"/>
        <v/>
      </c>
    </row>
    <row r="8694" spans="7:8" x14ac:dyDescent="0.25">
      <c r="G8694" s="19" t="str">
        <f>IFERROR(VLOOKUP($D8694,LISTA!$A$2:$J$9990,8,0),"")</f>
        <v/>
      </c>
      <c r="H8694" s="40" t="str">
        <f t="shared" si="160"/>
        <v/>
      </c>
    </row>
    <row r="8695" spans="7:8" x14ac:dyDescent="0.25">
      <c r="G8695" s="19" t="str">
        <f>IFERROR(VLOOKUP($D8695,LISTA!$A$2:$J$9990,8,0),"")</f>
        <v/>
      </c>
      <c r="H8695" s="40" t="str">
        <f t="shared" si="160"/>
        <v/>
      </c>
    </row>
    <row r="8696" spans="7:8" x14ac:dyDescent="0.25">
      <c r="G8696" s="19" t="str">
        <f>IFERROR(VLOOKUP($D8696,LISTA!$A$2:$J$9990,8,0),"")</f>
        <v/>
      </c>
      <c r="H8696" s="40" t="str">
        <f t="shared" si="160"/>
        <v/>
      </c>
    </row>
    <row r="8697" spans="7:8" x14ac:dyDescent="0.25">
      <c r="G8697" s="19" t="str">
        <f>IFERROR(VLOOKUP($D8697,LISTA!$A$2:$J$9990,8,0),"")</f>
        <v/>
      </c>
      <c r="H8697" s="40" t="str">
        <f t="shared" si="160"/>
        <v/>
      </c>
    </row>
    <row r="8698" spans="7:8" x14ac:dyDescent="0.25">
      <c r="G8698" s="19" t="str">
        <f>IFERROR(VLOOKUP($D8698,LISTA!$A$2:$J$9990,8,0),"")</f>
        <v/>
      </c>
      <c r="H8698" s="40" t="str">
        <f t="shared" si="160"/>
        <v/>
      </c>
    </row>
    <row r="8699" spans="7:8" x14ac:dyDescent="0.25">
      <c r="G8699" s="19" t="str">
        <f>IFERROR(VLOOKUP($D8699,LISTA!$A$2:$J$9990,8,0),"")</f>
        <v/>
      </c>
      <c r="H8699" s="40" t="str">
        <f t="shared" si="160"/>
        <v/>
      </c>
    </row>
    <row r="8700" spans="7:8" x14ac:dyDescent="0.25">
      <c r="G8700" s="19" t="str">
        <f>IFERROR(VLOOKUP($D8700,LISTA!$A$2:$J$9990,8,0),"")</f>
        <v/>
      </c>
      <c r="H8700" s="40" t="str">
        <f t="shared" si="160"/>
        <v/>
      </c>
    </row>
    <row r="8701" spans="7:8" x14ac:dyDescent="0.25">
      <c r="G8701" s="19" t="str">
        <f>IFERROR(VLOOKUP($D8701,LISTA!$A$2:$J$9990,8,0),"")</f>
        <v/>
      </c>
      <c r="H8701" s="40" t="str">
        <f t="shared" si="160"/>
        <v/>
      </c>
    </row>
    <row r="8702" spans="7:8" x14ac:dyDescent="0.25">
      <c r="G8702" s="19" t="str">
        <f>IFERROR(VLOOKUP($D8702,LISTA!$A$2:$J$9990,8,0),"")</f>
        <v/>
      </c>
      <c r="H8702" s="40" t="str">
        <f t="shared" si="160"/>
        <v/>
      </c>
    </row>
    <row r="8703" spans="7:8" x14ac:dyDescent="0.25">
      <c r="G8703" s="19" t="str">
        <f>IFERROR(VLOOKUP($D8703,LISTA!$A$2:$J$9990,8,0),"")</f>
        <v/>
      </c>
      <c r="H8703" s="40" t="str">
        <f t="shared" si="160"/>
        <v/>
      </c>
    </row>
    <row r="8704" spans="7:8" x14ac:dyDescent="0.25">
      <c r="G8704" s="19" t="str">
        <f>IFERROR(VLOOKUP($D8704,LISTA!$A$2:$J$9990,8,0),"")</f>
        <v/>
      </c>
      <c r="H8704" s="40" t="str">
        <f t="shared" si="160"/>
        <v/>
      </c>
    </row>
    <row r="8705" spans="7:8" x14ac:dyDescent="0.25">
      <c r="G8705" s="19" t="str">
        <f>IFERROR(VLOOKUP($D8705,LISTA!$A$2:$J$9990,8,0),"")</f>
        <v/>
      </c>
      <c r="H8705" s="40" t="str">
        <f t="shared" si="160"/>
        <v/>
      </c>
    </row>
    <row r="8706" spans="7:8" x14ac:dyDescent="0.25">
      <c r="G8706" s="19" t="str">
        <f>IFERROR(VLOOKUP($D8706,LISTA!$A$2:$J$9990,8,0),"")</f>
        <v/>
      </c>
      <c r="H8706" s="40" t="str">
        <f t="shared" si="160"/>
        <v/>
      </c>
    </row>
    <row r="8707" spans="7:8" x14ac:dyDescent="0.25">
      <c r="G8707" s="19" t="str">
        <f>IFERROR(VLOOKUP($D8707,LISTA!$A$2:$J$9990,8,0),"")</f>
        <v/>
      </c>
      <c r="H8707" s="40" t="str">
        <f t="shared" si="160"/>
        <v/>
      </c>
    </row>
    <row r="8708" spans="7:8" x14ac:dyDescent="0.25">
      <c r="G8708" s="19" t="str">
        <f>IFERROR(VLOOKUP($D8708,LISTA!$A$2:$J$9990,8,0),"")</f>
        <v/>
      </c>
      <c r="H8708" s="40" t="str">
        <f t="shared" si="160"/>
        <v/>
      </c>
    </row>
    <row r="8709" spans="7:8" x14ac:dyDescent="0.25">
      <c r="G8709" s="19" t="str">
        <f>IFERROR(VLOOKUP($D8709,LISTA!$A$2:$J$9990,8,0),"")</f>
        <v/>
      </c>
      <c r="H8709" s="40" t="str">
        <f t="shared" ref="H8709:H8772" si="161">IF(OR(G8709=$K$10,G8709=$K$11,G8709=$K$14,G8709=$K$15,G8709=$K$16,G8709=$K$17,G8709=$K$18,G8709=$K$19,G8709=$K$20,G8709=$K$21,G8709=$K$22,G8709=$K$23,G8709=$K$24,G8709=$K$25,G8709=$K$26,G8709=$K$27,G8709=$K$28),$K$9,IF(OR(G8709=$K$32,G8709=$K$33),$K$31,IF(OR(G8709=$K$38),$K$37,"")))</f>
        <v/>
      </c>
    </row>
    <row r="8710" spans="7:8" x14ac:dyDescent="0.25">
      <c r="G8710" s="19" t="str">
        <f>IFERROR(VLOOKUP($D8710,LISTA!$A$2:$J$9990,8,0),"")</f>
        <v/>
      </c>
      <c r="H8710" s="40" t="str">
        <f t="shared" si="161"/>
        <v/>
      </c>
    </row>
    <row r="8711" spans="7:8" x14ac:dyDescent="0.25">
      <c r="G8711" s="19" t="str">
        <f>IFERROR(VLOOKUP($D8711,LISTA!$A$2:$J$9990,8,0),"")</f>
        <v/>
      </c>
      <c r="H8711" s="40" t="str">
        <f t="shared" si="161"/>
        <v/>
      </c>
    </row>
    <row r="8712" spans="7:8" x14ac:dyDescent="0.25">
      <c r="G8712" s="19" t="str">
        <f>IFERROR(VLOOKUP($D8712,LISTA!$A$2:$J$9990,8,0),"")</f>
        <v/>
      </c>
      <c r="H8712" s="40" t="str">
        <f t="shared" si="161"/>
        <v/>
      </c>
    </row>
    <row r="8713" spans="7:8" x14ac:dyDescent="0.25">
      <c r="G8713" s="19" t="str">
        <f>IFERROR(VLOOKUP($D8713,LISTA!$A$2:$J$9990,8,0),"")</f>
        <v/>
      </c>
      <c r="H8713" s="40" t="str">
        <f t="shared" si="161"/>
        <v/>
      </c>
    </row>
    <row r="8714" spans="7:8" x14ac:dyDescent="0.25">
      <c r="G8714" s="19" t="str">
        <f>IFERROR(VLOOKUP($D8714,LISTA!$A$2:$J$9990,8,0),"")</f>
        <v/>
      </c>
      <c r="H8714" s="40" t="str">
        <f t="shared" si="161"/>
        <v/>
      </c>
    </row>
    <row r="8715" spans="7:8" x14ac:dyDescent="0.25">
      <c r="G8715" s="19" t="str">
        <f>IFERROR(VLOOKUP($D8715,LISTA!$A$2:$J$9990,8,0),"")</f>
        <v/>
      </c>
      <c r="H8715" s="40" t="str">
        <f t="shared" si="161"/>
        <v/>
      </c>
    </row>
    <row r="8716" spans="7:8" x14ac:dyDescent="0.25">
      <c r="G8716" s="19" t="str">
        <f>IFERROR(VLOOKUP($D8716,LISTA!$A$2:$J$9990,8,0),"")</f>
        <v/>
      </c>
      <c r="H8716" s="40" t="str">
        <f t="shared" si="161"/>
        <v/>
      </c>
    </row>
    <row r="8717" spans="7:8" x14ac:dyDescent="0.25">
      <c r="G8717" s="19" t="str">
        <f>IFERROR(VLOOKUP($D8717,LISTA!$A$2:$J$9990,8,0),"")</f>
        <v/>
      </c>
      <c r="H8717" s="40" t="str">
        <f t="shared" si="161"/>
        <v/>
      </c>
    </row>
    <row r="8718" spans="7:8" x14ac:dyDescent="0.25">
      <c r="G8718" s="19" t="str">
        <f>IFERROR(VLOOKUP($D8718,LISTA!$A$2:$J$9990,8,0),"")</f>
        <v/>
      </c>
      <c r="H8718" s="40" t="str">
        <f t="shared" si="161"/>
        <v/>
      </c>
    </row>
    <row r="8719" spans="7:8" x14ac:dyDescent="0.25">
      <c r="G8719" s="19" t="str">
        <f>IFERROR(VLOOKUP($D8719,LISTA!$A$2:$J$9990,8,0),"")</f>
        <v/>
      </c>
      <c r="H8719" s="40" t="str">
        <f t="shared" si="161"/>
        <v/>
      </c>
    </row>
    <row r="8720" spans="7:8" x14ac:dyDescent="0.25">
      <c r="G8720" s="19" t="str">
        <f>IFERROR(VLOOKUP($D8720,LISTA!$A$2:$J$9990,8,0),"")</f>
        <v/>
      </c>
      <c r="H8720" s="40" t="str">
        <f t="shared" si="161"/>
        <v/>
      </c>
    </row>
    <row r="8721" spans="7:8" x14ac:dyDescent="0.25">
      <c r="G8721" s="19" t="str">
        <f>IFERROR(VLOOKUP($D8721,LISTA!$A$2:$J$9990,8,0),"")</f>
        <v/>
      </c>
      <c r="H8721" s="40" t="str">
        <f t="shared" si="161"/>
        <v/>
      </c>
    </row>
    <row r="8722" spans="7:8" x14ac:dyDescent="0.25">
      <c r="G8722" s="19" t="str">
        <f>IFERROR(VLOOKUP($D8722,LISTA!$A$2:$J$9990,8,0),"")</f>
        <v/>
      </c>
      <c r="H8722" s="40" t="str">
        <f t="shared" si="161"/>
        <v/>
      </c>
    </row>
    <row r="8723" spans="7:8" x14ac:dyDescent="0.25">
      <c r="G8723" s="19" t="str">
        <f>IFERROR(VLOOKUP($D8723,LISTA!$A$2:$J$9990,8,0),"")</f>
        <v/>
      </c>
      <c r="H8723" s="40" t="str">
        <f t="shared" si="161"/>
        <v/>
      </c>
    </row>
    <row r="8724" spans="7:8" x14ac:dyDescent="0.25">
      <c r="G8724" s="19" t="str">
        <f>IFERROR(VLOOKUP($D8724,LISTA!$A$2:$J$9990,8,0),"")</f>
        <v/>
      </c>
      <c r="H8724" s="40" t="str">
        <f t="shared" si="161"/>
        <v/>
      </c>
    </row>
    <row r="8725" spans="7:8" x14ac:dyDescent="0.25">
      <c r="G8725" s="19" t="str">
        <f>IFERROR(VLOOKUP($D8725,LISTA!$A$2:$J$9990,8,0),"")</f>
        <v/>
      </c>
      <c r="H8725" s="40" t="str">
        <f t="shared" si="161"/>
        <v/>
      </c>
    </row>
    <row r="8726" spans="7:8" x14ac:dyDescent="0.25">
      <c r="G8726" s="19" t="str">
        <f>IFERROR(VLOOKUP($D8726,LISTA!$A$2:$J$9990,8,0),"")</f>
        <v/>
      </c>
      <c r="H8726" s="40" t="str">
        <f t="shared" si="161"/>
        <v/>
      </c>
    </row>
    <row r="8727" spans="7:8" x14ac:dyDescent="0.25">
      <c r="G8727" s="19" t="str">
        <f>IFERROR(VLOOKUP($D8727,LISTA!$A$2:$J$9990,8,0),"")</f>
        <v/>
      </c>
      <c r="H8727" s="40" t="str">
        <f t="shared" si="161"/>
        <v/>
      </c>
    </row>
    <row r="8728" spans="7:8" x14ac:dyDescent="0.25">
      <c r="G8728" s="19" t="str">
        <f>IFERROR(VLOOKUP($D8728,LISTA!$A$2:$J$9990,8,0),"")</f>
        <v/>
      </c>
      <c r="H8728" s="40" t="str">
        <f t="shared" si="161"/>
        <v/>
      </c>
    </row>
    <row r="8729" spans="7:8" x14ac:dyDescent="0.25">
      <c r="G8729" s="19" t="str">
        <f>IFERROR(VLOOKUP($D8729,LISTA!$A$2:$J$9990,8,0),"")</f>
        <v/>
      </c>
      <c r="H8729" s="40" t="str">
        <f t="shared" si="161"/>
        <v/>
      </c>
    </row>
    <row r="8730" spans="7:8" x14ac:dyDescent="0.25">
      <c r="G8730" s="19" t="str">
        <f>IFERROR(VLOOKUP($D8730,LISTA!$A$2:$J$9990,8,0),"")</f>
        <v/>
      </c>
      <c r="H8730" s="40" t="str">
        <f t="shared" si="161"/>
        <v/>
      </c>
    </row>
    <row r="8731" spans="7:8" x14ac:dyDescent="0.25">
      <c r="G8731" s="19" t="str">
        <f>IFERROR(VLOOKUP($D8731,LISTA!$A$2:$J$9990,8,0),"")</f>
        <v/>
      </c>
      <c r="H8731" s="40" t="str">
        <f t="shared" si="161"/>
        <v/>
      </c>
    </row>
    <row r="8732" spans="7:8" x14ac:dyDescent="0.25">
      <c r="G8732" s="19" t="str">
        <f>IFERROR(VLOOKUP($D8732,LISTA!$A$2:$J$9990,8,0),"")</f>
        <v/>
      </c>
      <c r="H8732" s="40" t="str">
        <f t="shared" si="161"/>
        <v/>
      </c>
    </row>
    <row r="8733" spans="7:8" x14ac:dyDescent="0.25">
      <c r="G8733" s="19" t="str">
        <f>IFERROR(VLOOKUP($D8733,LISTA!$A$2:$J$9990,8,0),"")</f>
        <v/>
      </c>
      <c r="H8733" s="40" t="str">
        <f t="shared" si="161"/>
        <v/>
      </c>
    </row>
    <row r="8734" spans="7:8" x14ac:dyDescent="0.25">
      <c r="G8734" s="19" t="str">
        <f>IFERROR(VLOOKUP($D8734,LISTA!$A$2:$J$9990,8,0),"")</f>
        <v/>
      </c>
      <c r="H8734" s="40" t="str">
        <f t="shared" si="161"/>
        <v/>
      </c>
    </row>
    <row r="8735" spans="7:8" x14ac:dyDescent="0.25">
      <c r="G8735" s="19" t="str">
        <f>IFERROR(VLOOKUP($D8735,LISTA!$A$2:$J$9990,8,0),"")</f>
        <v/>
      </c>
      <c r="H8735" s="40" t="str">
        <f t="shared" si="161"/>
        <v/>
      </c>
    </row>
    <row r="8736" spans="7:8" x14ac:dyDescent="0.25">
      <c r="G8736" s="19" t="str">
        <f>IFERROR(VLOOKUP($D8736,LISTA!$A$2:$J$9990,8,0),"")</f>
        <v/>
      </c>
      <c r="H8736" s="40" t="str">
        <f t="shared" si="161"/>
        <v/>
      </c>
    </row>
    <row r="8737" spans="7:8" x14ac:dyDescent="0.25">
      <c r="G8737" s="19" t="str">
        <f>IFERROR(VLOOKUP($D8737,LISTA!$A$2:$J$9990,8,0),"")</f>
        <v/>
      </c>
      <c r="H8737" s="40" t="str">
        <f t="shared" si="161"/>
        <v/>
      </c>
    </row>
    <row r="8738" spans="7:8" x14ac:dyDescent="0.25">
      <c r="G8738" s="19" t="str">
        <f>IFERROR(VLOOKUP($D8738,LISTA!$A$2:$J$9990,8,0),"")</f>
        <v/>
      </c>
      <c r="H8738" s="40" t="str">
        <f t="shared" si="161"/>
        <v/>
      </c>
    </row>
    <row r="8739" spans="7:8" x14ac:dyDescent="0.25">
      <c r="G8739" s="19" t="str">
        <f>IFERROR(VLOOKUP($D8739,LISTA!$A$2:$J$9990,8,0),"")</f>
        <v/>
      </c>
      <c r="H8739" s="40" t="str">
        <f t="shared" si="161"/>
        <v/>
      </c>
    </row>
    <row r="8740" spans="7:8" x14ac:dyDescent="0.25">
      <c r="G8740" s="19" t="str">
        <f>IFERROR(VLOOKUP($D8740,LISTA!$A$2:$J$9990,8,0),"")</f>
        <v/>
      </c>
      <c r="H8740" s="40" t="str">
        <f t="shared" si="161"/>
        <v/>
      </c>
    </row>
    <row r="8741" spans="7:8" x14ac:dyDescent="0.25">
      <c r="G8741" s="19" t="str">
        <f>IFERROR(VLOOKUP($D8741,LISTA!$A$2:$J$9990,8,0),"")</f>
        <v/>
      </c>
      <c r="H8741" s="40" t="str">
        <f t="shared" si="161"/>
        <v/>
      </c>
    </row>
    <row r="8742" spans="7:8" x14ac:dyDescent="0.25">
      <c r="G8742" s="19" t="str">
        <f>IFERROR(VLOOKUP($D8742,LISTA!$A$2:$J$9990,8,0),"")</f>
        <v/>
      </c>
      <c r="H8742" s="40" t="str">
        <f t="shared" si="161"/>
        <v/>
      </c>
    </row>
    <row r="8743" spans="7:8" x14ac:dyDescent="0.25">
      <c r="G8743" s="19" t="str">
        <f>IFERROR(VLOOKUP($D8743,LISTA!$A$2:$J$9990,8,0),"")</f>
        <v/>
      </c>
      <c r="H8743" s="40" t="str">
        <f t="shared" si="161"/>
        <v/>
      </c>
    </row>
    <row r="8744" spans="7:8" x14ac:dyDescent="0.25">
      <c r="G8744" s="19" t="str">
        <f>IFERROR(VLOOKUP($D8744,LISTA!$A$2:$J$9990,8,0),"")</f>
        <v/>
      </c>
      <c r="H8744" s="40" t="str">
        <f t="shared" si="161"/>
        <v/>
      </c>
    </row>
    <row r="8745" spans="7:8" x14ac:dyDescent="0.25">
      <c r="G8745" s="19" t="str">
        <f>IFERROR(VLOOKUP($D8745,LISTA!$A$2:$J$9990,8,0),"")</f>
        <v/>
      </c>
      <c r="H8745" s="40" t="str">
        <f t="shared" si="161"/>
        <v/>
      </c>
    </row>
    <row r="8746" spans="7:8" x14ac:dyDescent="0.25">
      <c r="G8746" s="19" t="str">
        <f>IFERROR(VLOOKUP($D8746,LISTA!$A$2:$J$9990,8,0),"")</f>
        <v/>
      </c>
      <c r="H8746" s="40" t="str">
        <f t="shared" si="161"/>
        <v/>
      </c>
    </row>
    <row r="8747" spans="7:8" x14ac:dyDescent="0.25">
      <c r="G8747" s="19" t="str">
        <f>IFERROR(VLOOKUP($D8747,LISTA!$A$2:$J$9990,8,0),"")</f>
        <v/>
      </c>
      <c r="H8747" s="40" t="str">
        <f t="shared" si="161"/>
        <v/>
      </c>
    </row>
    <row r="8748" spans="7:8" x14ac:dyDescent="0.25">
      <c r="G8748" s="19" t="str">
        <f>IFERROR(VLOOKUP($D8748,LISTA!$A$2:$J$9990,8,0),"")</f>
        <v/>
      </c>
      <c r="H8748" s="40" t="str">
        <f t="shared" si="161"/>
        <v/>
      </c>
    </row>
    <row r="8749" spans="7:8" x14ac:dyDescent="0.25">
      <c r="G8749" s="19" t="str">
        <f>IFERROR(VLOOKUP($D8749,LISTA!$A$2:$J$9990,8,0),"")</f>
        <v/>
      </c>
      <c r="H8749" s="40" t="str">
        <f t="shared" si="161"/>
        <v/>
      </c>
    </row>
    <row r="8750" spans="7:8" x14ac:dyDescent="0.25">
      <c r="G8750" s="19" t="str">
        <f>IFERROR(VLOOKUP($D8750,LISTA!$A$2:$J$9990,8,0),"")</f>
        <v/>
      </c>
      <c r="H8750" s="40" t="str">
        <f t="shared" si="161"/>
        <v/>
      </c>
    </row>
    <row r="8751" spans="7:8" x14ac:dyDescent="0.25">
      <c r="G8751" s="19" t="str">
        <f>IFERROR(VLOOKUP($D8751,LISTA!$A$2:$J$9990,8,0),"")</f>
        <v/>
      </c>
      <c r="H8751" s="40" t="str">
        <f t="shared" si="161"/>
        <v/>
      </c>
    </row>
    <row r="8752" spans="7:8" x14ac:dyDescent="0.25">
      <c r="G8752" s="19" t="str">
        <f>IFERROR(VLOOKUP($D8752,LISTA!$A$2:$J$9990,8,0),"")</f>
        <v/>
      </c>
      <c r="H8752" s="40" t="str">
        <f t="shared" si="161"/>
        <v/>
      </c>
    </row>
    <row r="8753" spans="7:8" x14ac:dyDescent="0.25">
      <c r="G8753" s="19" t="str">
        <f>IFERROR(VLOOKUP($D8753,LISTA!$A$2:$J$9990,8,0),"")</f>
        <v/>
      </c>
      <c r="H8753" s="40" t="str">
        <f t="shared" si="161"/>
        <v/>
      </c>
    </row>
    <row r="8754" spans="7:8" x14ac:dyDescent="0.25">
      <c r="G8754" s="19" t="str">
        <f>IFERROR(VLOOKUP($D8754,LISTA!$A$2:$J$9990,8,0),"")</f>
        <v/>
      </c>
      <c r="H8754" s="40" t="str">
        <f t="shared" si="161"/>
        <v/>
      </c>
    </row>
    <row r="8755" spans="7:8" x14ac:dyDescent="0.25">
      <c r="G8755" s="19" t="str">
        <f>IFERROR(VLOOKUP($D8755,LISTA!$A$2:$J$9990,8,0),"")</f>
        <v/>
      </c>
      <c r="H8755" s="40" t="str">
        <f t="shared" si="161"/>
        <v/>
      </c>
    </row>
    <row r="8756" spans="7:8" x14ac:dyDescent="0.25">
      <c r="G8756" s="19" t="str">
        <f>IFERROR(VLOOKUP($D8756,LISTA!$A$2:$J$9990,8,0),"")</f>
        <v/>
      </c>
      <c r="H8756" s="40" t="str">
        <f t="shared" si="161"/>
        <v/>
      </c>
    </row>
    <row r="8757" spans="7:8" x14ac:dyDescent="0.25">
      <c r="G8757" s="19" t="str">
        <f>IFERROR(VLOOKUP($D8757,LISTA!$A$2:$J$9990,8,0),"")</f>
        <v/>
      </c>
      <c r="H8757" s="40" t="str">
        <f t="shared" si="161"/>
        <v/>
      </c>
    </row>
    <row r="8758" spans="7:8" x14ac:dyDescent="0.25">
      <c r="G8758" s="19" t="str">
        <f>IFERROR(VLOOKUP($D8758,LISTA!$A$2:$J$9990,8,0),"")</f>
        <v/>
      </c>
      <c r="H8758" s="40" t="str">
        <f t="shared" si="161"/>
        <v/>
      </c>
    </row>
    <row r="8759" spans="7:8" x14ac:dyDescent="0.25">
      <c r="G8759" s="19" t="str">
        <f>IFERROR(VLOOKUP($D8759,LISTA!$A$2:$J$9990,8,0),"")</f>
        <v/>
      </c>
      <c r="H8759" s="40" t="str">
        <f t="shared" si="161"/>
        <v/>
      </c>
    </row>
    <row r="8760" spans="7:8" x14ac:dyDescent="0.25">
      <c r="G8760" s="19" t="str">
        <f>IFERROR(VLOOKUP($D8760,LISTA!$A$2:$J$9990,8,0),"")</f>
        <v/>
      </c>
      <c r="H8760" s="40" t="str">
        <f t="shared" si="161"/>
        <v/>
      </c>
    </row>
    <row r="8761" spans="7:8" x14ac:dyDescent="0.25">
      <c r="G8761" s="19" t="str">
        <f>IFERROR(VLOOKUP($D8761,LISTA!$A$2:$J$9990,8,0),"")</f>
        <v/>
      </c>
      <c r="H8761" s="40" t="str">
        <f t="shared" si="161"/>
        <v/>
      </c>
    </row>
    <row r="8762" spans="7:8" x14ac:dyDescent="0.25">
      <c r="G8762" s="19" t="str">
        <f>IFERROR(VLOOKUP($D8762,LISTA!$A$2:$J$9990,8,0),"")</f>
        <v/>
      </c>
      <c r="H8762" s="40" t="str">
        <f t="shared" si="161"/>
        <v/>
      </c>
    </row>
    <row r="8763" spans="7:8" x14ac:dyDescent="0.25">
      <c r="G8763" s="19" t="str">
        <f>IFERROR(VLOOKUP($D8763,LISTA!$A$2:$J$9990,8,0),"")</f>
        <v/>
      </c>
      <c r="H8763" s="40" t="str">
        <f t="shared" si="161"/>
        <v/>
      </c>
    </row>
    <row r="8764" spans="7:8" x14ac:dyDescent="0.25">
      <c r="G8764" s="19" t="str">
        <f>IFERROR(VLOOKUP($D8764,LISTA!$A$2:$J$9990,8,0),"")</f>
        <v/>
      </c>
      <c r="H8764" s="40" t="str">
        <f t="shared" si="161"/>
        <v/>
      </c>
    </row>
    <row r="8765" spans="7:8" x14ac:dyDescent="0.25">
      <c r="G8765" s="19" t="str">
        <f>IFERROR(VLOOKUP($D8765,LISTA!$A$2:$J$9990,8,0),"")</f>
        <v/>
      </c>
      <c r="H8765" s="40" t="str">
        <f t="shared" si="161"/>
        <v/>
      </c>
    </row>
    <row r="8766" spans="7:8" x14ac:dyDescent="0.25">
      <c r="G8766" s="19" t="str">
        <f>IFERROR(VLOOKUP($D8766,LISTA!$A$2:$J$9990,8,0),"")</f>
        <v/>
      </c>
      <c r="H8766" s="40" t="str">
        <f t="shared" si="161"/>
        <v/>
      </c>
    </row>
    <row r="8767" spans="7:8" x14ac:dyDescent="0.25">
      <c r="G8767" s="19" t="str">
        <f>IFERROR(VLOOKUP($D8767,LISTA!$A$2:$J$9990,8,0),"")</f>
        <v/>
      </c>
      <c r="H8767" s="40" t="str">
        <f t="shared" si="161"/>
        <v/>
      </c>
    </row>
    <row r="8768" spans="7:8" x14ac:dyDescent="0.25">
      <c r="G8768" s="19" t="str">
        <f>IFERROR(VLOOKUP($D8768,LISTA!$A$2:$J$9990,8,0),"")</f>
        <v/>
      </c>
      <c r="H8768" s="40" t="str">
        <f t="shared" si="161"/>
        <v/>
      </c>
    </row>
    <row r="8769" spans="7:8" x14ac:dyDescent="0.25">
      <c r="G8769" s="19" t="str">
        <f>IFERROR(VLOOKUP($D8769,LISTA!$A$2:$J$9990,8,0),"")</f>
        <v/>
      </c>
      <c r="H8769" s="40" t="str">
        <f t="shared" si="161"/>
        <v/>
      </c>
    </row>
    <row r="8770" spans="7:8" x14ac:dyDescent="0.25">
      <c r="G8770" s="19" t="str">
        <f>IFERROR(VLOOKUP($D8770,LISTA!$A$2:$J$9990,8,0),"")</f>
        <v/>
      </c>
      <c r="H8770" s="40" t="str">
        <f t="shared" si="161"/>
        <v/>
      </c>
    </row>
    <row r="8771" spans="7:8" x14ac:dyDescent="0.25">
      <c r="G8771" s="19" t="str">
        <f>IFERROR(VLOOKUP($D8771,LISTA!$A$2:$J$9990,8,0),"")</f>
        <v/>
      </c>
      <c r="H8771" s="40" t="str">
        <f t="shared" si="161"/>
        <v/>
      </c>
    </row>
    <row r="8772" spans="7:8" x14ac:dyDescent="0.25">
      <c r="G8772" s="19" t="str">
        <f>IFERROR(VLOOKUP($D8772,LISTA!$A$2:$J$9990,8,0),"")</f>
        <v/>
      </c>
      <c r="H8772" s="40" t="str">
        <f t="shared" si="161"/>
        <v/>
      </c>
    </row>
    <row r="8773" spans="7:8" x14ac:dyDescent="0.25">
      <c r="G8773" s="19" t="str">
        <f>IFERROR(VLOOKUP($D8773,LISTA!$A$2:$J$9990,8,0),"")</f>
        <v/>
      </c>
      <c r="H8773" s="40" t="str">
        <f t="shared" ref="H8773:H8836" si="162">IF(OR(G8773=$K$10,G8773=$K$11,G8773=$K$14,G8773=$K$15,G8773=$K$16,G8773=$K$17,G8773=$K$18,G8773=$K$19,G8773=$K$20,G8773=$K$21,G8773=$K$22,G8773=$K$23,G8773=$K$24,G8773=$K$25,G8773=$K$26,G8773=$K$27,G8773=$K$28),$K$9,IF(OR(G8773=$K$32,G8773=$K$33),$K$31,IF(OR(G8773=$K$38),$K$37,"")))</f>
        <v/>
      </c>
    </row>
    <row r="8774" spans="7:8" x14ac:dyDescent="0.25">
      <c r="G8774" s="19" t="str">
        <f>IFERROR(VLOOKUP($D8774,LISTA!$A$2:$J$9990,8,0),"")</f>
        <v/>
      </c>
      <c r="H8774" s="40" t="str">
        <f t="shared" si="162"/>
        <v/>
      </c>
    </row>
    <row r="8775" spans="7:8" x14ac:dyDescent="0.25">
      <c r="G8775" s="19" t="str">
        <f>IFERROR(VLOOKUP($D8775,LISTA!$A$2:$J$9990,8,0),"")</f>
        <v/>
      </c>
      <c r="H8775" s="40" t="str">
        <f t="shared" si="162"/>
        <v/>
      </c>
    </row>
    <row r="8776" spans="7:8" x14ac:dyDescent="0.25">
      <c r="G8776" s="19" t="str">
        <f>IFERROR(VLOOKUP($D8776,LISTA!$A$2:$J$9990,8,0),"")</f>
        <v/>
      </c>
      <c r="H8776" s="40" t="str">
        <f t="shared" si="162"/>
        <v/>
      </c>
    </row>
    <row r="8777" spans="7:8" x14ac:dyDescent="0.25">
      <c r="G8777" s="19" t="str">
        <f>IFERROR(VLOOKUP($D8777,LISTA!$A$2:$J$9990,8,0),"")</f>
        <v/>
      </c>
      <c r="H8777" s="40" t="str">
        <f t="shared" si="162"/>
        <v/>
      </c>
    </row>
    <row r="8778" spans="7:8" x14ac:dyDescent="0.25">
      <c r="G8778" s="19" t="str">
        <f>IFERROR(VLOOKUP($D8778,LISTA!$A$2:$J$9990,8,0),"")</f>
        <v/>
      </c>
      <c r="H8778" s="40" t="str">
        <f t="shared" si="162"/>
        <v/>
      </c>
    </row>
    <row r="8779" spans="7:8" x14ac:dyDescent="0.25">
      <c r="G8779" s="19" t="str">
        <f>IFERROR(VLOOKUP($D8779,LISTA!$A$2:$J$9990,8,0),"")</f>
        <v/>
      </c>
      <c r="H8779" s="40" t="str">
        <f t="shared" si="162"/>
        <v/>
      </c>
    </row>
    <row r="8780" spans="7:8" x14ac:dyDescent="0.25">
      <c r="G8780" s="19" t="str">
        <f>IFERROR(VLOOKUP($D8780,LISTA!$A$2:$J$9990,8,0),"")</f>
        <v/>
      </c>
      <c r="H8780" s="40" t="str">
        <f t="shared" si="162"/>
        <v/>
      </c>
    </row>
    <row r="8781" spans="7:8" x14ac:dyDescent="0.25">
      <c r="G8781" s="19" t="str">
        <f>IFERROR(VLOOKUP($D8781,LISTA!$A$2:$J$9990,8,0),"")</f>
        <v/>
      </c>
      <c r="H8781" s="40" t="str">
        <f t="shared" si="162"/>
        <v/>
      </c>
    </row>
    <row r="8782" spans="7:8" x14ac:dyDescent="0.25">
      <c r="G8782" s="19" t="str">
        <f>IFERROR(VLOOKUP($D8782,LISTA!$A$2:$J$9990,8,0),"")</f>
        <v/>
      </c>
      <c r="H8782" s="40" t="str">
        <f t="shared" si="162"/>
        <v/>
      </c>
    </row>
    <row r="8783" spans="7:8" x14ac:dyDescent="0.25">
      <c r="G8783" s="19" t="str">
        <f>IFERROR(VLOOKUP($D8783,LISTA!$A$2:$J$9990,8,0),"")</f>
        <v/>
      </c>
      <c r="H8783" s="40" t="str">
        <f t="shared" si="162"/>
        <v/>
      </c>
    </row>
    <row r="8784" spans="7:8" x14ac:dyDescent="0.25">
      <c r="G8784" s="19" t="str">
        <f>IFERROR(VLOOKUP($D8784,LISTA!$A$2:$J$9990,8,0),"")</f>
        <v/>
      </c>
      <c r="H8784" s="40" t="str">
        <f t="shared" si="162"/>
        <v/>
      </c>
    </row>
    <row r="8785" spans="7:8" x14ac:dyDescent="0.25">
      <c r="G8785" s="19" t="str">
        <f>IFERROR(VLOOKUP($D8785,LISTA!$A$2:$J$9990,8,0),"")</f>
        <v/>
      </c>
      <c r="H8785" s="40" t="str">
        <f t="shared" si="162"/>
        <v/>
      </c>
    </row>
    <row r="8786" spans="7:8" x14ac:dyDescent="0.25">
      <c r="G8786" s="19" t="str">
        <f>IFERROR(VLOOKUP($D8786,LISTA!$A$2:$J$9990,8,0),"")</f>
        <v/>
      </c>
      <c r="H8786" s="40" t="str">
        <f t="shared" si="162"/>
        <v/>
      </c>
    </row>
    <row r="8787" spans="7:8" x14ac:dyDescent="0.25">
      <c r="G8787" s="19" t="str">
        <f>IFERROR(VLOOKUP($D8787,LISTA!$A$2:$J$9990,8,0),"")</f>
        <v/>
      </c>
      <c r="H8787" s="40" t="str">
        <f t="shared" si="162"/>
        <v/>
      </c>
    </row>
    <row r="8788" spans="7:8" x14ac:dyDescent="0.25">
      <c r="G8788" s="19" t="str">
        <f>IFERROR(VLOOKUP($D8788,LISTA!$A$2:$J$9990,8,0),"")</f>
        <v/>
      </c>
      <c r="H8788" s="40" t="str">
        <f t="shared" si="162"/>
        <v/>
      </c>
    </row>
    <row r="8789" spans="7:8" x14ac:dyDescent="0.25">
      <c r="G8789" s="19" t="str">
        <f>IFERROR(VLOOKUP($D8789,LISTA!$A$2:$J$9990,8,0),"")</f>
        <v/>
      </c>
      <c r="H8789" s="40" t="str">
        <f t="shared" si="162"/>
        <v/>
      </c>
    </row>
    <row r="8790" spans="7:8" x14ac:dyDescent="0.25">
      <c r="G8790" s="19" t="str">
        <f>IFERROR(VLOOKUP($D8790,LISTA!$A$2:$J$9990,8,0),"")</f>
        <v/>
      </c>
      <c r="H8790" s="40" t="str">
        <f t="shared" si="162"/>
        <v/>
      </c>
    </row>
    <row r="8791" spans="7:8" x14ac:dyDescent="0.25">
      <c r="G8791" s="19" t="str">
        <f>IFERROR(VLOOKUP($D8791,LISTA!$A$2:$J$9990,8,0),"")</f>
        <v/>
      </c>
      <c r="H8791" s="40" t="str">
        <f t="shared" si="162"/>
        <v/>
      </c>
    </row>
    <row r="8792" spans="7:8" x14ac:dyDescent="0.25">
      <c r="G8792" s="19" t="str">
        <f>IFERROR(VLOOKUP($D8792,LISTA!$A$2:$J$9990,8,0),"")</f>
        <v/>
      </c>
      <c r="H8792" s="40" t="str">
        <f t="shared" si="162"/>
        <v/>
      </c>
    </row>
    <row r="8793" spans="7:8" x14ac:dyDescent="0.25">
      <c r="G8793" s="19" t="str">
        <f>IFERROR(VLOOKUP($D8793,LISTA!$A$2:$J$9990,8,0),"")</f>
        <v/>
      </c>
      <c r="H8793" s="40" t="str">
        <f t="shared" si="162"/>
        <v/>
      </c>
    </row>
    <row r="8794" spans="7:8" x14ac:dyDescent="0.25">
      <c r="G8794" s="19" t="str">
        <f>IFERROR(VLOOKUP($D8794,LISTA!$A$2:$J$9990,8,0),"")</f>
        <v/>
      </c>
      <c r="H8794" s="40" t="str">
        <f t="shared" si="162"/>
        <v/>
      </c>
    </row>
    <row r="8795" spans="7:8" x14ac:dyDescent="0.25">
      <c r="G8795" s="19" t="str">
        <f>IFERROR(VLOOKUP($D8795,LISTA!$A$2:$J$9990,8,0),"")</f>
        <v/>
      </c>
      <c r="H8795" s="40" t="str">
        <f t="shared" si="162"/>
        <v/>
      </c>
    </row>
    <row r="8796" spans="7:8" x14ac:dyDescent="0.25">
      <c r="G8796" s="19" t="str">
        <f>IFERROR(VLOOKUP($D8796,LISTA!$A$2:$J$9990,8,0),"")</f>
        <v/>
      </c>
      <c r="H8796" s="40" t="str">
        <f t="shared" si="162"/>
        <v/>
      </c>
    </row>
    <row r="8797" spans="7:8" x14ac:dyDescent="0.25">
      <c r="G8797" s="19" t="str">
        <f>IFERROR(VLOOKUP($D8797,LISTA!$A$2:$J$9990,8,0),"")</f>
        <v/>
      </c>
      <c r="H8797" s="40" t="str">
        <f t="shared" si="162"/>
        <v/>
      </c>
    </row>
    <row r="8798" spans="7:8" x14ac:dyDescent="0.25">
      <c r="G8798" s="19" t="str">
        <f>IFERROR(VLOOKUP($D8798,LISTA!$A$2:$J$9990,8,0),"")</f>
        <v/>
      </c>
      <c r="H8798" s="40" t="str">
        <f t="shared" si="162"/>
        <v/>
      </c>
    </row>
    <row r="8799" spans="7:8" x14ac:dyDescent="0.25">
      <c r="G8799" s="19" t="str">
        <f>IFERROR(VLOOKUP($D8799,LISTA!$A$2:$J$9990,8,0),"")</f>
        <v/>
      </c>
      <c r="H8799" s="40" t="str">
        <f t="shared" si="162"/>
        <v/>
      </c>
    </row>
    <row r="8800" spans="7:8" x14ac:dyDescent="0.25">
      <c r="G8800" s="19" t="str">
        <f>IFERROR(VLOOKUP($D8800,LISTA!$A$2:$J$9990,8,0),"")</f>
        <v/>
      </c>
      <c r="H8800" s="40" t="str">
        <f t="shared" si="162"/>
        <v/>
      </c>
    </row>
    <row r="8801" spans="7:8" x14ac:dyDescent="0.25">
      <c r="G8801" s="19" t="str">
        <f>IFERROR(VLOOKUP($D8801,LISTA!$A$2:$J$9990,8,0),"")</f>
        <v/>
      </c>
      <c r="H8801" s="40" t="str">
        <f t="shared" si="162"/>
        <v/>
      </c>
    </row>
    <row r="8802" spans="7:8" x14ac:dyDescent="0.25">
      <c r="G8802" s="19" t="str">
        <f>IFERROR(VLOOKUP($D8802,LISTA!$A$2:$J$9990,8,0),"")</f>
        <v/>
      </c>
      <c r="H8802" s="40" t="str">
        <f t="shared" si="162"/>
        <v/>
      </c>
    </row>
    <row r="8803" spans="7:8" x14ac:dyDescent="0.25">
      <c r="G8803" s="19" t="str">
        <f>IFERROR(VLOOKUP($D8803,LISTA!$A$2:$J$9990,8,0),"")</f>
        <v/>
      </c>
      <c r="H8803" s="40" t="str">
        <f t="shared" si="162"/>
        <v/>
      </c>
    </row>
    <row r="8804" spans="7:8" x14ac:dyDescent="0.25">
      <c r="G8804" s="19" t="str">
        <f>IFERROR(VLOOKUP($D8804,LISTA!$A$2:$J$9990,8,0),"")</f>
        <v/>
      </c>
      <c r="H8804" s="40" t="str">
        <f t="shared" si="162"/>
        <v/>
      </c>
    </row>
    <row r="8805" spans="7:8" x14ac:dyDescent="0.25">
      <c r="G8805" s="19" t="str">
        <f>IFERROR(VLOOKUP($D8805,LISTA!$A$2:$J$9990,8,0),"")</f>
        <v/>
      </c>
      <c r="H8805" s="40" t="str">
        <f t="shared" si="162"/>
        <v/>
      </c>
    </row>
    <row r="8806" spans="7:8" x14ac:dyDescent="0.25">
      <c r="G8806" s="19" t="str">
        <f>IFERROR(VLOOKUP($D8806,LISTA!$A$2:$J$9990,8,0),"")</f>
        <v/>
      </c>
      <c r="H8806" s="40" t="str">
        <f t="shared" si="162"/>
        <v/>
      </c>
    </row>
    <row r="8807" spans="7:8" x14ac:dyDescent="0.25">
      <c r="G8807" s="19" t="str">
        <f>IFERROR(VLOOKUP($D8807,LISTA!$A$2:$J$9990,8,0),"")</f>
        <v/>
      </c>
      <c r="H8807" s="40" t="str">
        <f t="shared" si="162"/>
        <v/>
      </c>
    </row>
    <row r="8808" spans="7:8" x14ac:dyDescent="0.25">
      <c r="G8808" s="19" t="str">
        <f>IFERROR(VLOOKUP($D8808,LISTA!$A$2:$J$9990,8,0),"")</f>
        <v/>
      </c>
      <c r="H8808" s="40" t="str">
        <f t="shared" si="162"/>
        <v/>
      </c>
    </row>
    <row r="8809" spans="7:8" x14ac:dyDescent="0.25">
      <c r="G8809" s="19" t="str">
        <f>IFERROR(VLOOKUP($D8809,LISTA!$A$2:$J$9990,8,0),"")</f>
        <v/>
      </c>
      <c r="H8809" s="40" t="str">
        <f t="shared" si="162"/>
        <v/>
      </c>
    </row>
    <row r="8810" spans="7:8" x14ac:dyDescent="0.25">
      <c r="G8810" s="19" t="str">
        <f>IFERROR(VLOOKUP($D8810,LISTA!$A$2:$J$9990,8,0),"")</f>
        <v/>
      </c>
      <c r="H8810" s="40" t="str">
        <f t="shared" si="162"/>
        <v/>
      </c>
    </row>
    <row r="8811" spans="7:8" x14ac:dyDescent="0.25">
      <c r="G8811" s="19" t="str">
        <f>IFERROR(VLOOKUP($D8811,LISTA!$A$2:$J$9990,8,0),"")</f>
        <v/>
      </c>
      <c r="H8811" s="40" t="str">
        <f t="shared" si="162"/>
        <v/>
      </c>
    </row>
    <row r="8812" spans="7:8" x14ac:dyDescent="0.25">
      <c r="G8812" s="19" t="str">
        <f>IFERROR(VLOOKUP($D8812,LISTA!$A$2:$J$9990,8,0),"")</f>
        <v/>
      </c>
      <c r="H8812" s="40" t="str">
        <f t="shared" si="162"/>
        <v/>
      </c>
    </row>
    <row r="8813" spans="7:8" x14ac:dyDescent="0.25">
      <c r="G8813" s="19" t="str">
        <f>IFERROR(VLOOKUP($D8813,LISTA!$A$2:$J$9990,8,0),"")</f>
        <v/>
      </c>
      <c r="H8813" s="40" t="str">
        <f t="shared" si="162"/>
        <v/>
      </c>
    </row>
    <row r="8814" spans="7:8" x14ac:dyDescent="0.25">
      <c r="G8814" s="19" t="str">
        <f>IFERROR(VLOOKUP($D8814,LISTA!$A$2:$J$9990,8,0),"")</f>
        <v/>
      </c>
      <c r="H8814" s="40" t="str">
        <f t="shared" si="162"/>
        <v/>
      </c>
    </row>
    <row r="8815" spans="7:8" x14ac:dyDescent="0.25">
      <c r="G8815" s="19" t="str">
        <f>IFERROR(VLOOKUP($D8815,LISTA!$A$2:$J$9990,8,0),"")</f>
        <v/>
      </c>
      <c r="H8815" s="40" t="str">
        <f t="shared" si="162"/>
        <v/>
      </c>
    </row>
    <row r="8816" spans="7:8" x14ac:dyDescent="0.25">
      <c r="G8816" s="19" t="str">
        <f>IFERROR(VLOOKUP($D8816,LISTA!$A$2:$J$9990,8,0),"")</f>
        <v/>
      </c>
      <c r="H8816" s="40" t="str">
        <f t="shared" si="162"/>
        <v/>
      </c>
    </row>
    <row r="8817" spans="7:8" x14ac:dyDescent="0.25">
      <c r="G8817" s="19" t="str">
        <f>IFERROR(VLOOKUP($D8817,LISTA!$A$2:$J$9990,8,0),"")</f>
        <v/>
      </c>
      <c r="H8817" s="40" t="str">
        <f t="shared" si="162"/>
        <v/>
      </c>
    </row>
    <row r="8818" spans="7:8" x14ac:dyDescent="0.25">
      <c r="G8818" s="19" t="str">
        <f>IFERROR(VLOOKUP($D8818,LISTA!$A$2:$J$9990,8,0),"")</f>
        <v/>
      </c>
      <c r="H8818" s="40" t="str">
        <f t="shared" si="162"/>
        <v/>
      </c>
    </row>
    <row r="8819" spans="7:8" x14ac:dyDescent="0.25">
      <c r="G8819" s="19" t="str">
        <f>IFERROR(VLOOKUP($D8819,LISTA!$A$2:$J$9990,8,0),"")</f>
        <v/>
      </c>
      <c r="H8819" s="40" t="str">
        <f t="shared" si="162"/>
        <v/>
      </c>
    </row>
    <row r="8820" spans="7:8" x14ac:dyDescent="0.25">
      <c r="G8820" s="19" t="str">
        <f>IFERROR(VLOOKUP($D8820,LISTA!$A$2:$J$9990,8,0),"")</f>
        <v/>
      </c>
      <c r="H8820" s="40" t="str">
        <f t="shared" si="162"/>
        <v/>
      </c>
    </row>
    <row r="8821" spans="7:8" x14ac:dyDescent="0.25">
      <c r="G8821" s="19" t="str">
        <f>IFERROR(VLOOKUP($D8821,LISTA!$A$2:$J$9990,8,0),"")</f>
        <v/>
      </c>
      <c r="H8821" s="40" t="str">
        <f t="shared" si="162"/>
        <v/>
      </c>
    </row>
    <row r="8822" spans="7:8" x14ac:dyDescent="0.25">
      <c r="G8822" s="19" t="str">
        <f>IFERROR(VLOOKUP($D8822,LISTA!$A$2:$J$9990,8,0),"")</f>
        <v/>
      </c>
      <c r="H8822" s="40" t="str">
        <f t="shared" si="162"/>
        <v/>
      </c>
    </row>
    <row r="8823" spans="7:8" x14ac:dyDescent="0.25">
      <c r="G8823" s="19" t="str">
        <f>IFERROR(VLOOKUP($D8823,LISTA!$A$2:$J$9990,8,0),"")</f>
        <v/>
      </c>
      <c r="H8823" s="40" t="str">
        <f t="shared" si="162"/>
        <v/>
      </c>
    </row>
    <row r="8824" spans="7:8" x14ac:dyDescent="0.25">
      <c r="G8824" s="19" t="str">
        <f>IFERROR(VLOOKUP($D8824,LISTA!$A$2:$J$9990,8,0),"")</f>
        <v/>
      </c>
      <c r="H8824" s="40" t="str">
        <f t="shared" si="162"/>
        <v/>
      </c>
    </row>
    <row r="8825" spans="7:8" x14ac:dyDescent="0.25">
      <c r="G8825" s="19" t="str">
        <f>IFERROR(VLOOKUP($D8825,LISTA!$A$2:$J$9990,8,0),"")</f>
        <v/>
      </c>
      <c r="H8825" s="40" t="str">
        <f t="shared" si="162"/>
        <v/>
      </c>
    </row>
    <row r="8826" spans="7:8" x14ac:dyDescent="0.25">
      <c r="G8826" s="19" t="str">
        <f>IFERROR(VLOOKUP($D8826,LISTA!$A$2:$J$9990,8,0),"")</f>
        <v/>
      </c>
      <c r="H8826" s="40" t="str">
        <f t="shared" si="162"/>
        <v/>
      </c>
    </row>
    <row r="8827" spans="7:8" x14ac:dyDescent="0.25">
      <c r="G8827" s="19" t="str">
        <f>IFERROR(VLOOKUP($D8827,LISTA!$A$2:$J$9990,8,0),"")</f>
        <v/>
      </c>
      <c r="H8827" s="40" t="str">
        <f t="shared" si="162"/>
        <v/>
      </c>
    </row>
    <row r="8828" spans="7:8" x14ac:dyDescent="0.25">
      <c r="G8828" s="19" t="str">
        <f>IFERROR(VLOOKUP($D8828,LISTA!$A$2:$J$9990,8,0),"")</f>
        <v/>
      </c>
      <c r="H8828" s="40" t="str">
        <f t="shared" si="162"/>
        <v/>
      </c>
    </row>
    <row r="8829" spans="7:8" x14ac:dyDescent="0.25">
      <c r="G8829" s="19" t="str">
        <f>IFERROR(VLOOKUP($D8829,LISTA!$A$2:$J$9990,8,0),"")</f>
        <v/>
      </c>
      <c r="H8829" s="40" t="str">
        <f t="shared" si="162"/>
        <v/>
      </c>
    </row>
    <row r="8830" spans="7:8" x14ac:dyDescent="0.25">
      <c r="G8830" s="19" t="str">
        <f>IFERROR(VLOOKUP($D8830,LISTA!$A$2:$J$9990,8,0),"")</f>
        <v/>
      </c>
      <c r="H8830" s="40" t="str">
        <f t="shared" si="162"/>
        <v/>
      </c>
    </row>
    <row r="8831" spans="7:8" x14ac:dyDescent="0.25">
      <c r="G8831" s="19" t="str">
        <f>IFERROR(VLOOKUP($D8831,LISTA!$A$2:$J$9990,8,0),"")</f>
        <v/>
      </c>
      <c r="H8831" s="40" t="str">
        <f t="shared" si="162"/>
        <v/>
      </c>
    </row>
    <row r="8832" spans="7:8" x14ac:dyDescent="0.25">
      <c r="G8832" s="19" t="str">
        <f>IFERROR(VLOOKUP($D8832,LISTA!$A$2:$J$9990,8,0),"")</f>
        <v/>
      </c>
      <c r="H8832" s="40" t="str">
        <f t="shared" si="162"/>
        <v/>
      </c>
    </row>
    <row r="8833" spans="7:8" x14ac:dyDescent="0.25">
      <c r="G8833" s="19" t="str">
        <f>IFERROR(VLOOKUP($D8833,LISTA!$A$2:$J$9990,8,0),"")</f>
        <v/>
      </c>
      <c r="H8833" s="40" t="str">
        <f t="shared" si="162"/>
        <v/>
      </c>
    </row>
    <row r="8834" spans="7:8" x14ac:dyDescent="0.25">
      <c r="G8834" s="19" t="str">
        <f>IFERROR(VLOOKUP($D8834,LISTA!$A$2:$J$9990,8,0),"")</f>
        <v/>
      </c>
      <c r="H8834" s="40" t="str">
        <f t="shared" si="162"/>
        <v/>
      </c>
    </row>
    <row r="8835" spans="7:8" x14ac:dyDescent="0.25">
      <c r="G8835" s="19" t="str">
        <f>IFERROR(VLOOKUP($D8835,LISTA!$A$2:$J$9990,8,0),"")</f>
        <v/>
      </c>
      <c r="H8835" s="40" t="str">
        <f t="shared" si="162"/>
        <v/>
      </c>
    </row>
    <row r="8836" spans="7:8" x14ac:dyDescent="0.25">
      <c r="G8836" s="19" t="str">
        <f>IFERROR(VLOOKUP($D8836,LISTA!$A$2:$J$9990,8,0),"")</f>
        <v/>
      </c>
      <c r="H8836" s="40" t="str">
        <f t="shared" si="162"/>
        <v/>
      </c>
    </row>
    <row r="8837" spans="7:8" x14ac:dyDescent="0.25">
      <c r="G8837" s="19" t="str">
        <f>IFERROR(VLOOKUP($D8837,LISTA!$A$2:$J$9990,8,0),"")</f>
        <v/>
      </c>
      <c r="H8837" s="40" t="str">
        <f t="shared" ref="H8837:H8900" si="163">IF(OR(G8837=$K$10,G8837=$K$11,G8837=$K$14,G8837=$K$15,G8837=$K$16,G8837=$K$17,G8837=$K$18,G8837=$K$19,G8837=$K$20,G8837=$K$21,G8837=$K$22,G8837=$K$23,G8837=$K$24,G8837=$K$25,G8837=$K$26,G8837=$K$27,G8837=$K$28),$K$9,IF(OR(G8837=$K$32,G8837=$K$33),$K$31,IF(OR(G8837=$K$38),$K$37,"")))</f>
        <v/>
      </c>
    </row>
    <row r="8838" spans="7:8" x14ac:dyDescent="0.25">
      <c r="G8838" s="19" t="str">
        <f>IFERROR(VLOOKUP($D8838,LISTA!$A$2:$J$9990,8,0),"")</f>
        <v/>
      </c>
      <c r="H8838" s="40" t="str">
        <f t="shared" si="163"/>
        <v/>
      </c>
    </row>
    <row r="8839" spans="7:8" x14ac:dyDescent="0.25">
      <c r="G8839" s="19" t="str">
        <f>IFERROR(VLOOKUP($D8839,LISTA!$A$2:$J$9990,8,0),"")</f>
        <v/>
      </c>
      <c r="H8839" s="40" t="str">
        <f t="shared" si="163"/>
        <v/>
      </c>
    </row>
    <row r="8840" spans="7:8" x14ac:dyDescent="0.25">
      <c r="G8840" s="19" t="str">
        <f>IFERROR(VLOOKUP($D8840,LISTA!$A$2:$J$9990,8,0),"")</f>
        <v/>
      </c>
      <c r="H8840" s="40" t="str">
        <f t="shared" si="163"/>
        <v/>
      </c>
    </row>
    <row r="8841" spans="7:8" x14ac:dyDescent="0.25">
      <c r="G8841" s="19" t="str">
        <f>IFERROR(VLOOKUP($D8841,LISTA!$A$2:$J$9990,8,0),"")</f>
        <v/>
      </c>
      <c r="H8841" s="40" t="str">
        <f t="shared" si="163"/>
        <v/>
      </c>
    </row>
    <row r="8842" spans="7:8" x14ac:dyDescent="0.25">
      <c r="G8842" s="19" t="str">
        <f>IFERROR(VLOOKUP($D8842,LISTA!$A$2:$J$9990,8,0),"")</f>
        <v/>
      </c>
      <c r="H8842" s="40" t="str">
        <f t="shared" si="163"/>
        <v/>
      </c>
    </row>
    <row r="8843" spans="7:8" x14ac:dyDescent="0.25">
      <c r="G8843" s="19" t="str">
        <f>IFERROR(VLOOKUP($D8843,LISTA!$A$2:$J$9990,8,0),"")</f>
        <v/>
      </c>
      <c r="H8843" s="40" t="str">
        <f t="shared" si="163"/>
        <v/>
      </c>
    </row>
    <row r="8844" spans="7:8" x14ac:dyDescent="0.25">
      <c r="G8844" s="19" t="str">
        <f>IFERROR(VLOOKUP($D8844,LISTA!$A$2:$J$9990,8,0),"")</f>
        <v/>
      </c>
      <c r="H8844" s="40" t="str">
        <f t="shared" si="163"/>
        <v/>
      </c>
    </row>
    <row r="8845" spans="7:8" x14ac:dyDescent="0.25">
      <c r="G8845" s="19" t="str">
        <f>IFERROR(VLOOKUP($D8845,LISTA!$A$2:$J$9990,8,0),"")</f>
        <v/>
      </c>
      <c r="H8845" s="40" t="str">
        <f t="shared" si="163"/>
        <v/>
      </c>
    </row>
    <row r="8846" spans="7:8" x14ac:dyDescent="0.25">
      <c r="G8846" s="19" t="str">
        <f>IFERROR(VLOOKUP($D8846,LISTA!$A$2:$J$9990,8,0),"")</f>
        <v/>
      </c>
      <c r="H8846" s="40" t="str">
        <f t="shared" si="163"/>
        <v/>
      </c>
    </row>
    <row r="8847" spans="7:8" x14ac:dyDescent="0.25">
      <c r="G8847" s="19" t="str">
        <f>IFERROR(VLOOKUP($D8847,LISTA!$A$2:$J$9990,8,0),"")</f>
        <v/>
      </c>
      <c r="H8847" s="40" t="str">
        <f t="shared" si="163"/>
        <v/>
      </c>
    </row>
    <row r="8848" spans="7:8" x14ac:dyDescent="0.25">
      <c r="G8848" s="19" t="str">
        <f>IFERROR(VLOOKUP($D8848,LISTA!$A$2:$J$9990,8,0),"")</f>
        <v/>
      </c>
      <c r="H8848" s="40" t="str">
        <f t="shared" si="163"/>
        <v/>
      </c>
    </row>
    <row r="8849" spans="7:8" x14ac:dyDescent="0.25">
      <c r="G8849" s="19" t="str">
        <f>IFERROR(VLOOKUP($D8849,LISTA!$A$2:$J$9990,8,0),"")</f>
        <v/>
      </c>
      <c r="H8849" s="40" t="str">
        <f t="shared" si="163"/>
        <v/>
      </c>
    </row>
    <row r="8850" spans="7:8" x14ac:dyDescent="0.25">
      <c r="G8850" s="19" t="str">
        <f>IFERROR(VLOOKUP($D8850,LISTA!$A$2:$J$9990,8,0),"")</f>
        <v/>
      </c>
      <c r="H8850" s="40" t="str">
        <f t="shared" si="163"/>
        <v/>
      </c>
    </row>
    <row r="8851" spans="7:8" x14ac:dyDescent="0.25">
      <c r="G8851" s="19" t="str">
        <f>IFERROR(VLOOKUP($D8851,LISTA!$A$2:$J$9990,8,0),"")</f>
        <v/>
      </c>
      <c r="H8851" s="40" t="str">
        <f t="shared" si="163"/>
        <v/>
      </c>
    </row>
    <row r="8852" spans="7:8" x14ac:dyDescent="0.25">
      <c r="G8852" s="19" t="str">
        <f>IFERROR(VLOOKUP($D8852,LISTA!$A$2:$J$9990,8,0),"")</f>
        <v/>
      </c>
      <c r="H8852" s="40" t="str">
        <f t="shared" si="163"/>
        <v/>
      </c>
    </row>
    <row r="8853" spans="7:8" x14ac:dyDescent="0.25">
      <c r="G8853" s="19" t="str">
        <f>IFERROR(VLOOKUP($D8853,LISTA!$A$2:$J$9990,8,0),"")</f>
        <v/>
      </c>
      <c r="H8853" s="40" t="str">
        <f t="shared" si="163"/>
        <v/>
      </c>
    </row>
    <row r="8854" spans="7:8" x14ac:dyDescent="0.25">
      <c r="G8854" s="19" t="str">
        <f>IFERROR(VLOOKUP($D8854,LISTA!$A$2:$J$9990,8,0),"")</f>
        <v/>
      </c>
      <c r="H8854" s="40" t="str">
        <f t="shared" si="163"/>
        <v/>
      </c>
    </row>
    <row r="8855" spans="7:8" x14ac:dyDescent="0.25">
      <c r="G8855" s="19" t="str">
        <f>IFERROR(VLOOKUP($D8855,LISTA!$A$2:$J$9990,8,0),"")</f>
        <v/>
      </c>
      <c r="H8855" s="40" t="str">
        <f t="shared" si="163"/>
        <v/>
      </c>
    </row>
    <row r="8856" spans="7:8" x14ac:dyDescent="0.25">
      <c r="G8856" s="19" t="str">
        <f>IFERROR(VLOOKUP($D8856,LISTA!$A$2:$J$9990,8,0),"")</f>
        <v/>
      </c>
      <c r="H8856" s="40" t="str">
        <f t="shared" si="163"/>
        <v/>
      </c>
    </row>
    <row r="8857" spans="7:8" x14ac:dyDescent="0.25">
      <c r="G8857" s="19" t="str">
        <f>IFERROR(VLOOKUP($D8857,LISTA!$A$2:$J$9990,8,0),"")</f>
        <v/>
      </c>
      <c r="H8857" s="40" t="str">
        <f t="shared" si="163"/>
        <v/>
      </c>
    </row>
    <row r="8858" spans="7:8" x14ac:dyDescent="0.25">
      <c r="G8858" s="19" t="str">
        <f>IFERROR(VLOOKUP($D8858,LISTA!$A$2:$J$9990,8,0),"")</f>
        <v/>
      </c>
      <c r="H8858" s="40" t="str">
        <f t="shared" si="163"/>
        <v/>
      </c>
    </row>
    <row r="8859" spans="7:8" x14ac:dyDescent="0.25">
      <c r="G8859" s="19" t="str">
        <f>IFERROR(VLOOKUP($D8859,LISTA!$A$2:$J$9990,8,0),"")</f>
        <v/>
      </c>
      <c r="H8859" s="40" t="str">
        <f t="shared" si="163"/>
        <v/>
      </c>
    </row>
    <row r="8860" spans="7:8" x14ac:dyDescent="0.25">
      <c r="G8860" s="19" t="str">
        <f>IFERROR(VLOOKUP($D8860,LISTA!$A$2:$J$9990,8,0),"")</f>
        <v/>
      </c>
      <c r="H8860" s="40" t="str">
        <f t="shared" si="163"/>
        <v/>
      </c>
    </row>
    <row r="8861" spans="7:8" x14ac:dyDescent="0.25">
      <c r="G8861" s="19" t="str">
        <f>IFERROR(VLOOKUP($D8861,LISTA!$A$2:$J$9990,8,0),"")</f>
        <v/>
      </c>
      <c r="H8861" s="40" t="str">
        <f t="shared" si="163"/>
        <v/>
      </c>
    </row>
    <row r="8862" spans="7:8" x14ac:dyDescent="0.25">
      <c r="G8862" s="19" t="str">
        <f>IFERROR(VLOOKUP($D8862,LISTA!$A$2:$J$9990,8,0),"")</f>
        <v/>
      </c>
      <c r="H8862" s="40" t="str">
        <f t="shared" si="163"/>
        <v/>
      </c>
    </row>
    <row r="8863" spans="7:8" x14ac:dyDescent="0.25">
      <c r="G8863" s="19" t="str">
        <f>IFERROR(VLOOKUP($D8863,LISTA!$A$2:$J$9990,8,0),"")</f>
        <v/>
      </c>
      <c r="H8863" s="40" t="str">
        <f t="shared" si="163"/>
        <v/>
      </c>
    </row>
    <row r="8864" spans="7:8" x14ac:dyDescent="0.25">
      <c r="G8864" s="19" t="str">
        <f>IFERROR(VLOOKUP($D8864,LISTA!$A$2:$J$9990,8,0),"")</f>
        <v/>
      </c>
      <c r="H8864" s="40" t="str">
        <f t="shared" si="163"/>
        <v/>
      </c>
    </row>
    <row r="8865" spans="7:8" x14ac:dyDescent="0.25">
      <c r="G8865" s="19" t="str">
        <f>IFERROR(VLOOKUP($D8865,LISTA!$A$2:$J$9990,8,0),"")</f>
        <v/>
      </c>
      <c r="H8865" s="40" t="str">
        <f t="shared" si="163"/>
        <v/>
      </c>
    </row>
    <row r="8866" spans="7:8" x14ac:dyDescent="0.25">
      <c r="G8866" s="19" t="str">
        <f>IFERROR(VLOOKUP($D8866,LISTA!$A$2:$J$9990,8,0),"")</f>
        <v/>
      </c>
      <c r="H8866" s="40" t="str">
        <f t="shared" si="163"/>
        <v/>
      </c>
    </row>
    <row r="8867" spans="7:8" x14ac:dyDescent="0.25">
      <c r="G8867" s="19" t="str">
        <f>IFERROR(VLOOKUP($D8867,LISTA!$A$2:$J$9990,8,0),"")</f>
        <v/>
      </c>
      <c r="H8867" s="40" t="str">
        <f t="shared" si="163"/>
        <v/>
      </c>
    </row>
    <row r="8868" spans="7:8" x14ac:dyDescent="0.25">
      <c r="G8868" s="19" t="str">
        <f>IFERROR(VLOOKUP($D8868,LISTA!$A$2:$J$9990,8,0),"")</f>
        <v/>
      </c>
      <c r="H8868" s="40" t="str">
        <f t="shared" si="163"/>
        <v/>
      </c>
    </row>
    <row r="8869" spans="7:8" x14ac:dyDescent="0.25">
      <c r="G8869" s="19" t="str">
        <f>IFERROR(VLOOKUP($D8869,LISTA!$A$2:$J$9990,8,0),"")</f>
        <v/>
      </c>
      <c r="H8869" s="40" t="str">
        <f t="shared" si="163"/>
        <v/>
      </c>
    </row>
    <row r="8870" spans="7:8" x14ac:dyDescent="0.25">
      <c r="G8870" s="19" t="str">
        <f>IFERROR(VLOOKUP($D8870,LISTA!$A$2:$J$9990,8,0),"")</f>
        <v/>
      </c>
      <c r="H8870" s="40" t="str">
        <f t="shared" si="163"/>
        <v/>
      </c>
    </row>
    <row r="8871" spans="7:8" x14ac:dyDescent="0.25">
      <c r="G8871" s="19" t="str">
        <f>IFERROR(VLOOKUP($D8871,LISTA!$A$2:$J$9990,8,0),"")</f>
        <v/>
      </c>
      <c r="H8871" s="40" t="str">
        <f t="shared" si="163"/>
        <v/>
      </c>
    </row>
    <row r="8872" spans="7:8" x14ac:dyDescent="0.25">
      <c r="G8872" s="19" t="str">
        <f>IFERROR(VLOOKUP($D8872,LISTA!$A$2:$J$9990,8,0),"")</f>
        <v/>
      </c>
      <c r="H8872" s="40" t="str">
        <f t="shared" si="163"/>
        <v/>
      </c>
    </row>
    <row r="8873" spans="7:8" x14ac:dyDescent="0.25">
      <c r="G8873" s="19" t="str">
        <f>IFERROR(VLOOKUP($D8873,LISTA!$A$2:$J$9990,8,0),"")</f>
        <v/>
      </c>
      <c r="H8873" s="40" t="str">
        <f t="shared" si="163"/>
        <v/>
      </c>
    </row>
    <row r="8874" spans="7:8" x14ac:dyDescent="0.25">
      <c r="G8874" s="19" t="str">
        <f>IFERROR(VLOOKUP($D8874,LISTA!$A$2:$J$9990,8,0),"")</f>
        <v/>
      </c>
      <c r="H8874" s="40" t="str">
        <f t="shared" si="163"/>
        <v/>
      </c>
    </row>
    <row r="8875" spans="7:8" x14ac:dyDescent="0.25">
      <c r="G8875" s="19" t="str">
        <f>IFERROR(VLOOKUP($D8875,LISTA!$A$2:$J$9990,8,0),"")</f>
        <v/>
      </c>
      <c r="H8875" s="40" t="str">
        <f t="shared" si="163"/>
        <v/>
      </c>
    </row>
    <row r="8876" spans="7:8" x14ac:dyDescent="0.25">
      <c r="G8876" s="19" t="str">
        <f>IFERROR(VLOOKUP($D8876,LISTA!$A$2:$J$9990,8,0),"")</f>
        <v/>
      </c>
      <c r="H8876" s="40" t="str">
        <f t="shared" si="163"/>
        <v/>
      </c>
    </row>
    <row r="8877" spans="7:8" x14ac:dyDescent="0.25">
      <c r="G8877" s="19" t="str">
        <f>IFERROR(VLOOKUP($D8877,LISTA!$A$2:$J$9990,8,0),"")</f>
        <v/>
      </c>
      <c r="H8877" s="40" t="str">
        <f t="shared" si="163"/>
        <v/>
      </c>
    </row>
    <row r="8878" spans="7:8" x14ac:dyDescent="0.25">
      <c r="G8878" s="19" t="str">
        <f>IFERROR(VLOOKUP($D8878,LISTA!$A$2:$J$9990,8,0),"")</f>
        <v/>
      </c>
      <c r="H8878" s="40" t="str">
        <f t="shared" si="163"/>
        <v/>
      </c>
    </row>
    <row r="8879" spans="7:8" x14ac:dyDescent="0.25">
      <c r="G8879" s="19" t="str">
        <f>IFERROR(VLOOKUP($D8879,LISTA!$A$2:$J$9990,8,0),"")</f>
        <v/>
      </c>
      <c r="H8879" s="40" t="str">
        <f t="shared" si="163"/>
        <v/>
      </c>
    </row>
    <row r="8880" spans="7:8" x14ac:dyDescent="0.25">
      <c r="G8880" s="19" t="str">
        <f>IFERROR(VLOOKUP($D8880,LISTA!$A$2:$J$9990,8,0),"")</f>
        <v/>
      </c>
      <c r="H8880" s="40" t="str">
        <f t="shared" si="163"/>
        <v/>
      </c>
    </row>
    <row r="8881" spans="7:8" x14ac:dyDescent="0.25">
      <c r="G8881" s="19" t="str">
        <f>IFERROR(VLOOKUP($D8881,LISTA!$A$2:$J$9990,8,0),"")</f>
        <v/>
      </c>
      <c r="H8881" s="40" t="str">
        <f t="shared" si="163"/>
        <v/>
      </c>
    </row>
    <row r="8882" spans="7:8" x14ac:dyDescent="0.25">
      <c r="G8882" s="19" t="str">
        <f>IFERROR(VLOOKUP($D8882,LISTA!$A$2:$J$9990,8,0),"")</f>
        <v/>
      </c>
      <c r="H8882" s="40" t="str">
        <f t="shared" si="163"/>
        <v/>
      </c>
    </row>
    <row r="8883" spans="7:8" x14ac:dyDescent="0.25">
      <c r="G8883" s="19" t="str">
        <f>IFERROR(VLOOKUP($D8883,LISTA!$A$2:$J$9990,8,0),"")</f>
        <v/>
      </c>
      <c r="H8883" s="40" t="str">
        <f t="shared" si="163"/>
        <v/>
      </c>
    </row>
    <row r="8884" spans="7:8" x14ac:dyDescent="0.25">
      <c r="G8884" s="19" t="str">
        <f>IFERROR(VLOOKUP($D8884,LISTA!$A$2:$J$9990,8,0),"")</f>
        <v/>
      </c>
      <c r="H8884" s="40" t="str">
        <f t="shared" si="163"/>
        <v/>
      </c>
    </row>
    <row r="8885" spans="7:8" x14ac:dyDescent="0.25">
      <c r="G8885" s="19" t="str">
        <f>IFERROR(VLOOKUP($D8885,LISTA!$A$2:$J$9990,8,0),"")</f>
        <v/>
      </c>
      <c r="H8885" s="40" t="str">
        <f t="shared" si="163"/>
        <v/>
      </c>
    </row>
    <row r="8886" spans="7:8" x14ac:dyDescent="0.25">
      <c r="G8886" s="19" t="str">
        <f>IFERROR(VLOOKUP($D8886,LISTA!$A$2:$J$9990,8,0),"")</f>
        <v/>
      </c>
      <c r="H8886" s="40" t="str">
        <f t="shared" si="163"/>
        <v/>
      </c>
    </row>
    <row r="8887" spans="7:8" x14ac:dyDescent="0.25">
      <c r="G8887" s="19" t="str">
        <f>IFERROR(VLOOKUP($D8887,LISTA!$A$2:$J$9990,8,0),"")</f>
        <v/>
      </c>
      <c r="H8887" s="40" t="str">
        <f t="shared" si="163"/>
        <v/>
      </c>
    </row>
    <row r="8888" spans="7:8" x14ac:dyDescent="0.25">
      <c r="G8888" s="19" t="str">
        <f>IFERROR(VLOOKUP($D8888,LISTA!$A$2:$J$9990,8,0),"")</f>
        <v/>
      </c>
      <c r="H8888" s="40" t="str">
        <f t="shared" si="163"/>
        <v/>
      </c>
    </row>
    <row r="8889" spans="7:8" x14ac:dyDescent="0.25">
      <c r="G8889" s="19" t="str">
        <f>IFERROR(VLOOKUP($D8889,LISTA!$A$2:$J$9990,8,0),"")</f>
        <v/>
      </c>
      <c r="H8889" s="40" t="str">
        <f t="shared" si="163"/>
        <v/>
      </c>
    </row>
    <row r="8890" spans="7:8" x14ac:dyDescent="0.25">
      <c r="G8890" s="19" t="str">
        <f>IFERROR(VLOOKUP($D8890,LISTA!$A$2:$J$9990,8,0),"")</f>
        <v/>
      </c>
      <c r="H8890" s="40" t="str">
        <f t="shared" si="163"/>
        <v/>
      </c>
    </row>
    <row r="8891" spans="7:8" x14ac:dyDescent="0.25">
      <c r="G8891" s="19" t="str">
        <f>IFERROR(VLOOKUP($D8891,LISTA!$A$2:$J$9990,8,0),"")</f>
        <v/>
      </c>
      <c r="H8891" s="40" t="str">
        <f t="shared" si="163"/>
        <v/>
      </c>
    </row>
    <row r="8892" spans="7:8" x14ac:dyDescent="0.25">
      <c r="G8892" s="19" t="str">
        <f>IFERROR(VLOOKUP($D8892,LISTA!$A$2:$J$9990,8,0),"")</f>
        <v/>
      </c>
      <c r="H8892" s="40" t="str">
        <f t="shared" si="163"/>
        <v/>
      </c>
    </row>
    <row r="8893" spans="7:8" x14ac:dyDescent="0.25">
      <c r="G8893" s="19" t="str">
        <f>IFERROR(VLOOKUP($D8893,LISTA!$A$2:$J$9990,8,0),"")</f>
        <v/>
      </c>
      <c r="H8893" s="40" t="str">
        <f t="shared" si="163"/>
        <v/>
      </c>
    </row>
    <row r="8894" spans="7:8" x14ac:dyDescent="0.25">
      <c r="G8894" s="19" t="str">
        <f>IFERROR(VLOOKUP($D8894,LISTA!$A$2:$J$9990,8,0),"")</f>
        <v/>
      </c>
      <c r="H8894" s="40" t="str">
        <f t="shared" si="163"/>
        <v/>
      </c>
    </row>
    <row r="8895" spans="7:8" x14ac:dyDescent="0.25">
      <c r="G8895" s="19" t="str">
        <f>IFERROR(VLOOKUP($D8895,LISTA!$A$2:$J$9990,8,0),"")</f>
        <v/>
      </c>
      <c r="H8895" s="40" t="str">
        <f t="shared" si="163"/>
        <v/>
      </c>
    </row>
    <row r="8896" spans="7:8" x14ac:dyDescent="0.25">
      <c r="G8896" s="19" t="str">
        <f>IFERROR(VLOOKUP($D8896,LISTA!$A$2:$J$9990,8,0),"")</f>
        <v/>
      </c>
      <c r="H8896" s="40" t="str">
        <f t="shared" si="163"/>
        <v/>
      </c>
    </row>
    <row r="8897" spans="7:8" x14ac:dyDescent="0.25">
      <c r="G8897" s="19" t="str">
        <f>IFERROR(VLOOKUP($D8897,LISTA!$A$2:$J$9990,8,0),"")</f>
        <v/>
      </c>
      <c r="H8897" s="40" t="str">
        <f t="shared" si="163"/>
        <v/>
      </c>
    </row>
    <row r="8898" spans="7:8" x14ac:dyDescent="0.25">
      <c r="G8898" s="19" t="str">
        <f>IFERROR(VLOOKUP($D8898,LISTA!$A$2:$J$9990,8,0),"")</f>
        <v/>
      </c>
      <c r="H8898" s="40" t="str">
        <f t="shared" si="163"/>
        <v/>
      </c>
    </row>
    <row r="8899" spans="7:8" x14ac:dyDescent="0.25">
      <c r="G8899" s="19" t="str">
        <f>IFERROR(VLOOKUP($D8899,LISTA!$A$2:$J$9990,8,0),"")</f>
        <v/>
      </c>
      <c r="H8899" s="40" t="str">
        <f t="shared" si="163"/>
        <v/>
      </c>
    </row>
    <row r="8900" spans="7:8" x14ac:dyDescent="0.25">
      <c r="G8900" s="19" t="str">
        <f>IFERROR(VLOOKUP($D8900,LISTA!$A$2:$J$9990,8,0),"")</f>
        <v/>
      </c>
      <c r="H8900" s="40" t="str">
        <f t="shared" si="163"/>
        <v/>
      </c>
    </row>
    <row r="8901" spans="7:8" x14ac:dyDescent="0.25">
      <c r="G8901" s="19" t="str">
        <f>IFERROR(VLOOKUP($D8901,LISTA!$A$2:$J$9990,8,0),"")</f>
        <v/>
      </c>
      <c r="H8901" s="40" t="str">
        <f t="shared" ref="H8901:H8964" si="164">IF(OR(G8901=$K$10,G8901=$K$11,G8901=$K$14,G8901=$K$15,G8901=$K$16,G8901=$K$17,G8901=$K$18,G8901=$K$19,G8901=$K$20,G8901=$K$21,G8901=$K$22,G8901=$K$23,G8901=$K$24,G8901=$K$25,G8901=$K$26,G8901=$K$27,G8901=$K$28),$K$9,IF(OR(G8901=$K$32,G8901=$K$33),$K$31,IF(OR(G8901=$K$38),$K$37,"")))</f>
        <v/>
      </c>
    </row>
    <row r="8902" spans="7:8" x14ac:dyDescent="0.25">
      <c r="G8902" s="19" t="str">
        <f>IFERROR(VLOOKUP($D8902,LISTA!$A$2:$J$9990,8,0),"")</f>
        <v/>
      </c>
      <c r="H8902" s="40" t="str">
        <f t="shared" si="164"/>
        <v/>
      </c>
    </row>
    <row r="8903" spans="7:8" x14ac:dyDescent="0.25">
      <c r="G8903" s="19" t="str">
        <f>IFERROR(VLOOKUP($D8903,LISTA!$A$2:$J$9990,8,0),"")</f>
        <v/>
      </c>
      <c r="H8903" s="40" t="str">
        <f t="shared" si="164"/>
        <v/>
      </c>
    </row>
    <row r="8904" spans="7:8" x14ac:dyDescent="0.25">
      <c r="G8904" s="19" t="str">
        <f>IFERROR(VLOOKUP($D8904,LISTA!$A$2:$J$9990,8,0),"")</f>
        <v/>
      </c>
      <c r="H8904" s="40" t="str">
        <f t="shared" si="164"/>
        <v/>
      </c>
    </row>
    <row r="8905" spans="7:8" x14ac:dyDescent="0.25">
      <c r="G8905" s="19" t="str">
        <f>IFERROR(VLOOKUP($D8905,LISTA!$A$2:$J$9990,8,0),"")</f>
        <v/>
      </c>
      <c r="H8905" s="40" t="str">
        <f t="shared" si="164"/>
        <v/>
      </c>
    </row>
    <row r="8906" spans="7:8" x14ac:dyDescent="0.25">
      <c r="G8906" s="19" t="str">
        <f>IFERROR(VLOOKUP($D8906,LISTA!$A$2:$J$9990,8,0),"")</f>
        <v/>
      </c>
      <c r="H8906" s="40" t="str">
        <f t="shared" si="164"/>
        <v/>
      </c>
    </row>
    <row r="8907" spans="7:8" x14ac:dyDescent="0.25">
      <c r="G8907" s="19" t="str">
        <f>IFERROR(VLOOKUP($D8907,LISTA!$A$2:$J$9990,8,0),"")</f>
        <v/>
      </c>
      <c r="H8907" s="40" t="str">
        <f t="shared" si="164"/>
        <v/>
      </c>
    </row>
    <row r="8908" spans="7:8" x14ac:dyDescent="0.25">
      <c r="G8908" s="19" t="str">
        <f>IFERROR(VLOOKUP($D8908,LISTA!$A$2:$J$9990,8,0),"")</f>
        <v/>
      </c>
      <c r="H8908" s="40" t="str">
        <f t="shared" si="164"/>
        <v/>
      </c>
    </row>
    <row r="8909" spans="7:8" x14ac:dyDescent="0.25">
      <c r="G8909" s="19" t="str">
        <f>IFERROR(VLOOKUP($D8909,LISTA!$A$2:$J$9990,8,0),"")</f>
        <v/>
      </c>
      <c r="H8909" s="40" t="str">
        <f t="shared" si="164"/>
        <v/>
      </c>
    </row>
    <row r="8910" spans="7:8" x14ac:dyDescent="0.25">
      <c r="G8910" s="19" t="str">
        <f>IFERROR(VLOOKUP($D8910,LISTA!$A$2:$J$9990,8,0),"")</f>
        <v/>
      </c>
      <c r="H8910" s="40" t="str">
        <f t="shared" si="164"/>
        <v/>
      </c>
    </row>
    <row r="8911" spans="7:8" x14ac:dyDescent="0.25">
      <c r="G8911" s="19" t="str">
        <f>IFERROR(VLOOKUP($D8911,LISTA!$A$2:$J$9990,8,0),"")</f>
        <v/>
      </c>
      <c r="H8911" s="40" t="str">
        <f t="shared" si="164"/>
        <v/>
      </c>
    </row>
    <row r="8912" spans="7:8" x14ac:dyDescent="0.25">
      <c r="G8912" s="19" t="str">
        <f>IFERROR(VLOOKUP($D8912,LISTA!$A$2:$J$9990,8,0),"")</f>
        <v/>
      </c>
      <c r="H8912" s="40" t="str">
        <f t="shared" si="164"/>
        <v/>
      </c>
    </row>
    <row r="8913" spans="7:8" x14ac:dyDescent="0.25">
      <c r="G8913" s="19" t="str">
        <f>IFERROR(VLOOKUP($D8913,LISTA!$A$2:$J$9990,8,0),"")</f>
        <v/>
      </c>
      <c r="H8913" s="40" t="str">
        <f t="shared" si="164"/>
        <v/>
      </c>
    </row>
    <row r="8914" spans="7:8" x14ac:dyDescent="0.25">
      <c r="G8914" s="19" t="str">
        <f>IFERROR(VLOOKUP($D8914,LISTA!$A$2:$J$9990,8,0),"")</f>
        <v/>
      </c>
      <c r="H8914" s="40" t="str">
        <f t="shared" si="164"/>
        <v/>
      </c>
    </row>
    <row r="8915" spans="7:8" x14ac:dyDescent="0.25">
      <c r="G8915" s="19" t="str">
        <f>IFERROR(VLOOKUP($D8915,LISTA!$A$2:$J$9990,8,0),"")</f>
        <v/>
      </c>
      <c r="H8915" s="40" t="str">
        <f t="shared" si="164"/>
        <v/>
      </c>
    </row>
    <row r="8916" spans="7:8" x14ac:dyDescent="0.25">
      <c r="G8916" s="19" t="str">
        <f>IFERROR(VLOOKUP($D8916,LISTA!$A$2:$J$9990,8,0),"")</f>
        <v/>
      </c>
      <c r="H8916" s="40" t="str">
        <f t="shared" si="164"/>
        <v/>
      </c>
    </row>
    <row r="8917" spans="7:8" x14ac:dyDescent="0.25">
      <c r="G8917" s="19" t="str">
        <f>IFERROR(VLOOKUP($D8917,LISTA!$A$2:$J$9990,8,0),"")</f>
        <v/>
      </c>
      <c r="H8917" s="40" t="str">
        <f t="shared" si="164"/>
        <v/>
      </c>
    </row>
    <row r="8918" spans="7:8" x14ac:dyDescent="0.25">
      <c r="G8918" s="19" t="str">
        <f>IFERROR(VLOOKUP($D8918,LISTA!$A$2:$J$9990,8,0),"")</f>
        <v/>
      </c>
      <c r="H8918" s="40" t="str">
        <f t="shared" si="164"/>
        <v/>
      </c>
    </row>
    <row r="8919" spans="7:8" x14ac:dyDescent="0.25">
      <c r="G8919" s="19" t="str">
        <f>IFERROR(VLOOKUP($D8919,LISTA!$A$2:$J$9990,8,0),"")</f>
        <v/>
      </c>
      <c r="H8919" s="40" t="str">
        <f t="shared" si="164"/>
        <v/>
      </c>
    </row>
    <row r="8920" spans="7:8" x14ac:dyDescent="0.25">
      <c r="G8920" s="19" t="str">
        <f>IFERROR(VLOOKUP($D8920,LISTA!$A$2:$J$9990,8,0),"")</f>
        <v/>
      </c>
      <c r="H8920" s="40" t="str">
        <f t="shared" si="164"/>
        <v/>
      </c>
    </row>
    <row r="8921" spans="7:8" x14ac:dyDescent="0.25">
      <c r="G8921" s="19" t="str">
        <f>IFERROR(VLOOKUP($D8921,LISTA!$A$2:$J$9990,8,0),"")</f>
        <v/>
      </c>
      <c r="H8921" s="40" t="str">
        <f t="shared" si="164"/>
        <v/>
      </c>
    </row>
    <row r="8922" spans="7:8" x14ac:dyDescent="0.25">
      <c r="G8922" s="19" t="str">
        <f>IFERROR(VLOOKUP($D8922,LISTA!$A$2:$J$9990,8,0),"")</f>
        <v/>
      </c>
      <c r="H8922" s="40" t="str">
        <f t="shared" si="164"/>
        <v/>
      </c>
    </row>
    <row r="8923" spans="7:8" x14ac:dyDescent="0.25">
      <c r="G8923" s="19" t="str">
        <f>IFERROR(VLOOKUP($D8923,LISTA!$A$2:$J$9990,8,0),"")</f>
        <v/>
      </c>
      <c r="H8923" s="40" t="str">
        <f t="shared" si="164"/>
        <v/>
      </c>
    </row>
    <row r="8924" spans="7:8" x14ac:dyDescent="0.25">
      <c r="G8924" s="19" t="str">
        <f>IFERROR(VLOOKUP($D8924,LISTA!$A$2:$J$9990,8,0),"")</f>
        <v/>
      </c>
      <c r="H8924" s="40" t="str">
        <f t="shared" si="164"/>
        <v/>
      </c>
    </row>
    <row r="8925" spans="7:8" x14ac:dyDescent="0.25">
      <c r="G8925" s="19" t="str">
        <f>IFERROR(VLOOKUP($D8925,LISTA!$A$2:$J$9990,8,0),"")</f>
        <v/>
      </c>
      <c r="H8925" s="40" t="str">
        <f t="shared" si="164"/>
        <v/>
      </c>
    </row>
    <row r="8926" spans="7:8" x14ac:dyDescent="0.25">
      <c r="G8926" s="19" t="str">
        <f>IFERROR(VLOOKUP($D8926,LISTA!$A$2:$J$9990,8,0),"")</f>
        <v/>
      </c>
      <c r="H8926" s="40" t="str">
        <f t="shared" si="164"/>
        <v/>
      </c>
    </row>
    <row r="8927" spans="7:8" x14ac:dyDescent="0.25">
      <c r="G8927" s="19" t="str">
        <f>IFERROR(VLOOKUP($D8927,LISTA!$A$2:$J$9990,8,0),"")</f>
        <v/>
      </c>
      <c r="H8927" s="40" t="str">
        <f t="shared" si="164"/>
        <v/>
      </c>
    </row>
    <row r="8928" spans="7:8" x14ac:dyDescent="0.25">
      <c r="G8928" s="19" t="str">
        <f>IFERROR(VLOOKUP($D8928,LISTA!$A$2:$J$9990,8,0),"")</f>
        <v/>
      </c>
      <c r="H8928" s="40" t="str">
        <f t="shared" si="164"/>
        <v/>
      </c>
    </row>
    <row r="8929" spans="7:8" x14ac:dyDescent="0.25">
      <c r="G8929" s="19" t="str">
        <f>IFERROR(VLOOKUP($D8929,LISTA!$A$2:$J$9990,8,0),"")</f>
        <v/>
      </c>
      <c r="H8929" s="40" t="str">
        <f t="shared" si="164"/>
        <v/>
      </c>
    </row>
    <row r="8930" spans="7:8" x14ac:dyDescent="0.25">
      <c r="G8930" s="19" t="str">
        <f>IFERROR(VLOOKUP($D8930,LISTA!$A$2:$J$9990,8,0),"")</f>
        <v/>
      </c>
      <c r="H8930" s="40" t="str">
        <f t="shared" si="164"/>
        <v/>
      </c>
    </row>
    <row r="8931" spans="7:8" x14ac:dyDescent="0.25">
      <c r="G8931" s="19" t="str">
        <f>IFERROR(VLOOKUP($D8931,LISTA!$A$2:$J$9990,8,0),"")</f>
        <v/>
      </c>
      <c r="H8931" s="40" t="str">
        <f t="shared" si="164"/>
        <v/>
      </c>
    </row>
    <row r="8932" spans="7:8" x14ac:dyDescent="0.25">
      <c r="G8932" s="19" t="str">
        <f>IFERROR(VLOOKUP($D8932,LISTA!$A$2:$J$9990,8,0),"")</f>
        <v/>
      </c>
      <c r="H8932" s="40" t="str">
        <f t="shared" si="164"/>
        <v/>
      </c>
    </row>
    <row r="8933" spans="7:8" x14ac:dyDescent="0.25">
      <c r="G8933" s="19" t="str">
        <f>IFERROR(VLOOKUP($D8933,LISTA!$A$2:$J$9990,8,0),"")</f>
        <v/>
      </c>
      <c r="H8933" s="40" t="str">
        <f t="shared" si="164"/>
        <v/>
      </c>
    </row>
    <row r="8934" spans="7:8" x14ac:dyDescent="0.25">
      <c r="G8934" s="19" t="str">
        <f>IFERROR(VLOOKUP($D8934,LISTA!$A$2:$J$9990,8,0),"")</f>
        <v/>
      </c>
      <c r="H8934" s="40" t="str">
        <f t="shared" si="164"/>
        <v/>
      </c>
    </row>
    <row r="8935" spans="7:8" x14ac:dyDescent="0.25">
      <c r="G8935" s="19" t="str">
        <f>IFERROR(VLOOKUP($D8935,LISTA!$A$2:$J$9990,8,0),"")</f>
        <v/>
      </c>
      <c r="H8935" s="40" t="str">
        <f t="shared" si="164"/>
        <v/>
      </c>
    </row>
    <row r="8936" spans="7:8" x14ac:dyDescent="0.25">
      <c r="G8936" s="19" t="str">
        <f>IFERROR(VLOOKUP($D8936,LISTA!$A$2:$J$9990,8,0),"")</f>
        <v/>
      </c>
      <c r="H8936" s="40" t="str">
        <f t="shared" si="164"/>
        <v/>
      </c>
    </row>
    <row r="8937" spans="7:8" x14ac:dyDescent="0.25">
      <c r="G8937" s="19" t="str">
        <f>IFERROR(VLOOKUP($D8937,LISTA!$A$2:$J$9990,8,0),"")</f>
        <v/>
      </c>
      <c r="H8937" s="40" t="str">
        <f t="shared" si="164"/>
        <v/>
      </c>
    </row>
    <row r="8938" spans="7:8" x14ac:dyDescent="0.25">
      <c r="G8938" s="19" t="str">
        <f>IFERROR(VLOOKUP($D8938,LISTA!$A$2:$J$9990,8,0),"")</f>
        <v/>
      </c>
      <c r="H8938" s="40" t="str">
        <f t="shared" si="164"/>
        <v/>
      </c>
    </row>
    <row r="8939" spans="7:8" x14ac:dyDescent="0.25">
      <c r="G8939" s="19" t="str">
        <f>IFERROR(VLOOKUP($D8939,LISTA!$A$2:$J$9990,8,0),"")</f>
        <v/>
      </c>
      <c r="H8939" s="40" t="str">
        <f t="shared" si="164"/>
        <v/>
      </c>
    </row>
    <row r="8940" spans="7:8" x14ac:dyDescent="0.25">
      <c r="G8940" s="19" t="str">
        <f>IFERROR(VLOOKUP($D8940,LISTA!$A$2:$J$9990,8,0),"")</f>
        <v/>
      </c>
      <c r="H8940" s="40" t="str">
        <f t="shared" si="164"/>
        <v/>
      </c>
    </row>
    <row r="8941" spans="7:8" x14ac:dyDescent="0.25">
      <c r="G8941" s="19" t="str">
        <f>IFERROR(VLOOKUP($D8941,LISTA!$A$2:$J$9990,8,0),"")</f>
        <v/>
      </c>
      <c r="H8941" s="40" t="str">
        <f t="shared" si="164"/>
        <v/>
      </c>
    </row>
    <row r="8942" spans="7:8" x14ac:dyDescent="0.25">
      <c r="G8942" s="19" t="str">
        <f>IFERROR(VLOOKUP($D8942,LISTA!$A$2:$J$9990,8,0),"")</f>
        <v/>
      </c>
      <c r="H8942" s="40" t="str">
        <f t="shared" si="164"/>
        <v/>
      </c>
    </row>
    <row r="8943" spans="7:8" x14ac:dyDescent="0.25">
      <c r="G8943" s="19" t="str">
        <f>IFERROR(VLOOKUP($D8943,LISTA!$A$2:$J$9990,8,0),"")</f>
        <v/>
      </c>
      <c r="H8943" s="40" t="str">
        <f t="shared" si="164"/>
        <v/>
      </c>
    </row>
    <row r="8944" spans="7:8" x14ac:dyDescent="0.25">
      <c r="G8944" s="19" t="str">
        <f>IFERROR(VLOOKUP($D8944,LISTA!$A$2:$J$9990,8,0),"")</f>
        <v/>
      </c>
      <c r="H8944" s="40" t="str">
        <f t="shared" si="164"/>
        <v/>
      </c>
    </row>
    <row r="8945" spans="7:8" x14ac:dyDescent="0.25">
      <c r="G8945" s="19" t="str">
        <f>IFERROR(VLOOKUP($D8945,LISTA!$A$2:$J$9990,8,0),"")</f>
        <v/>
      </c>
      <c r="H8945" s="40" t="str">
        <f t="shared" si="164"/>
        <v/>
      </c>
    </row>
    <row r="8946" spans="7:8" x14ac:dyDescent="0.25">
      <c r="G8946" s="19" t="str">
        <f>IFERROR(VLOOKUP($D8946,LISTA!$A$2:$J$9990,8,0),"")</f>
        <v/>
      </c>
      <c r="H8946" s="40" t="str">
        <f t="shared" si="164"/>
        <v/>
      </c>
    </row>
    <row r="8947" spans="7:8" x14ac:dyDescent="0.25">
      <c r="G8947" s="19" t="str">
        <f>IFERROR(VLOOKUP($D8947,LISTA!$A$2:$J$9990,8,0),"")</f>
        <v/>
      </c>
      <c r="H8947" s="40" t="str">
        <f t="shared" si="164"/>
        <v/>
      </c>
    </row>
    <row r="8948" spans="7:8" x14ac:dyDescent="0.25">
      <c r="G8948" s="19" t="str">
        <f>IFERROR(VLOOKUP($D8948,LISTA!$A$2:$J$9990,8,0),"")</f>
        <v/>
      </c>
      <c r="H8948" s="40" t="str">
        <f t="shared" si="164"/>
        <v/>
      </c>
    </row>
    <row r="8949" spans="7:8" x14ac:dyDescent="0.25">
      <c r="G8949" s="19" t="str">
        <f>IFERROR(VLOOKUP($D8949,LISTA!$A$2:$J$9990,8,0),"")</f>
        <v/>
      </c>
      <c r="H8949" s="40" t="str">
        <f t="shared" si="164"/>
        <v/>
      </c>
    </row>
    <row r="8950" spans="7:8" x14ac:dyDescent="0.25">
      <c r="G8950" s="19" t="str">
        <f>IFERROR(VLOOKUP($D8950,LISTA!$A$2:$J$9990,8,0),"")</f>
        <v/>
      </c>
      <c r="H8950" s="40" t="str">
        <f t="shared" si="164"/>
        <v/>
      </c>
    </row>
    <row r="8951" spans="7:8" x14ac:dyDescent="0.25">
      <c r="G8951" s="19" t="str">
        <f>IFERROR(VLOOKUP($D8951,LISTA!$A$2:$J$9990,8,0),"")</f>
        <v/>
      </c>
      <c r="H8951" s="40" t="str">
        <f t="shared" si="164"/>
        <v/>
      </c>
    </row>
    <row r="8952" spans="7:8" x14ac:dyDescent="0.25">
      <c r="G8952" s="19" t="str">
        <f>IFERROR(VLOOKUP($D8952,LISTA!$A$2:$J$9990,8,0),"")</f>
        <v/>
      </c>
      <c r="H8952" s="40" t="str">
        <f t="shared" si="164"/>
        <v/>
      </c>
    </row>
    <row r="8953" spans="7:8" x14ac:dyDescent="0.25">
      <c r="G8953" s="19" t="str">
        <f>IFERROR(VLOOKUP($D8953,LISTA!$A$2:$J$9990,8,0),"")</f>
        <v/>
      </c>
      <c r="H8953" s="40" t="str">
        <f t="shared" si="164"/>
        <v/>
      </c>
    </row>
    <row r="8954" spans="7:8" x14ac:dyDescent="0.25">
      <c r="G8954" s="19" t="str">
        <f>IFERROR(VLOOKUP($D8954,LISTA!$A$2:$J$9990,8,0),"")</f>
        <v/>
      </c>
      <c r="H8954" s="40" t="str">
        <f t="shared" si="164"/>
        <v/>
      </c>
    </row>
    <row r="8955" spans="7:8" x14ac:dyDescent="0.25">
      <c r="G8955" s="19" t="str">
        <f>IFERROR(VLOOKUP($D8955,LISTA!$A$2:$J$9990,8,0),"")</f>
        <v/>
      </c>
      <c r="H8955" s="40" t="str">
        <f t="shared" si="164"/>
        <v/>
      </c>
    </row>
    <row r="8956" spans="7:8" x14ac:dyDescent="0.25">
      <c r="G8956" s="19" t="str">
        <f>IFERROR(VLOOKUP($D8956,LISTA!$A$2:$J$9990,8,0),"")</f>
        <v/>
      </c>
      <c r="H8956" s="40" t="str">
        <f t="shared" si="164"/>
        <v/>
      </c>
    </row>
    <row r="8957" spans="7:8" x14ac:dyDescent="0.25">
      <c r="G8957" s="19" t="str">
        <f>IFERROR(VLOOKUP($D8957,LISTA!$A$2:$J$9990,8,0),"")</f>
        <v/>
      </c>
      <c r="H8957" s="40" t="str">
        <f t="shared" si="164"/>
        <v/>
      </c>
    </row>
    <row r="8958" spans="7:8" x14ac:dyDescent="0.25">
      <c r="G8958" s="19" t="str">
        <f>IFERROR(VLOOKUP($D8958,LISTA!$A$2:$J$9990,8,0),"")</f>
        <v/>
      </c>
      <c r="H8958" s="40" t="str">
        <f t="shared" si="164"/>
        <v/>
      </c>
    </row>
    <row r="8959" spans="7:8" x14ac:dyDescent="0.25">
      <c r="G8959" s="19" t="str">
        <f>IFERROR(VLOOKUP($D8959,LISTA!$A$2:$J$9990,8,0),"")</f>
        <v/>
      </c>
      <c r="H8959" s="40" t="str">
        <f t="shared" si="164"/>
        <v/>
      </c>
    </row>
    <row r="8960" spans="7:8" x14ac:dyDescent="0.25">
      <c r="G8960" s="19" t="str">
        <f>IFERROR(VLOOKUP($D8960,LISTA!$A$2:$J$9990,8,0),"")</f>
        <v/>
      </c>
      <c r="H8960" s="40" t="str">
        <f t="shared" si="164"/>
        <v/>
      </c>
    </row>
    <row r="8961" spans="7:8" x14ac:dyDescent="0.25">
      <c r="G8961" s="19" t="str">
        <f>IFERROR(VLOOKUP($D8961,LISTA!$A$2:$J$9990,8,0),"")</f>
        <v/>
      </c>
      <c r="H8961" s="40" t="str">
        <f t="shared" si="164"/>
        <v/>
      </c>
    </row>
    <row r="8962" spans="7:8" x14ac:dyDescent="0.25">
      <c r="G8962" s="19" t="str">
        <f>IFERROR(VLOOKUP($D8962,LISTA!$A$2:$J$9990,8,0),"")</f>
        <v/>
      </c>
      <c r="H8962" s="40" t="str">
        <f t="shared" si="164"/>
        <v/>
      </c>
    </row>
    <row r="8963" spans="7:8" x14ac:dyDescent="0.25">
      <c r="G8963" s="19" t="str">
        <f>IFERROR(VLOOKUP($D8963,LISTA!$A$2:$J$9990,8,0),"")</f>
        <v/>
      </c>
      <c r="H8963" s="40" t="str">
        <f t="shared" si="164"/>
        <v/>
      </c>
    </row>
    <row r="8964" spans="7:8" x14ac:dyDescent="0.25">
      <c r="G8964" s="19" t="str">
        <f>IFERROR(VLOOKUP($D8964,LISTA!$A$2:$J$9990,8,0),"")</f>
        <v/>
      </c>
      <c r="H8964" s="40" t="str">
        <f t="shared" si="164"/>
        <v/>
      </c>
    </row>
    <row r="8965" spans="7:8" x14ac:dyDescent="0.25">
      <c r="G8965" s="19" t="str">
        <f>IFERROR(VLOOKUP($D8965,LISTA!$A$2:$J$9990,8,0),"")</f>
        <v/>
      </c>
      <c r="H8965" s="40" t="str">
        <f t="shared" ref="H8965:H9028" si="165">IF(OR(G8965=$K$10,G8965=$K$11,G8965=$K$14,G8965=$K$15,G8965=$K$16,G8965=$K$17,G8965=$K$18,G8965=$K$19,G8965=$K$20,G8965=$K$21,G8965=$K$22,G8965=$K$23,G8965=$K$24,G8965=$K$25,G8965=$K$26,G8965=$K$27,G8965=$K$28),$K$9,IF(OR(G8965=$K$32,G8965=$K$33),$K$31,IF(OR(G8965=$K$38),$K$37,"")))</f>
        <v/>
      </c>
    </row>
    <row r="8966" spans="7:8" x14ac:dyDescent="0.25">
      <c r="G8966" s="19" t="str">
        <f>IFERROR(VLOOKUP($D8966,LISTA!$A$2:$J$9990,8,0),"")</f>
        <v/>
      </c>
      <c r="H8966" s="40" t="str">
        <f t="shared" si="165"/>
        <v/>
      </c>
    </row>
    <row r="8967" spans="7:8" x14ac:dyDescent="0.25">
      <c r="G8967" s="19" t="str">
        <f>IFERROR(VLOOKUP($D8967,LISTA!$A$2:$J$9990,8,0),"")</f>
        <v/>
      </c>
      <c r="H8967" s="40" t="str">
        <f t="shared" si="165"/>
        <v/>
      </c>
    </row>
    <row r="8968" spans="7:8" x14ac:dyDescent="0.25">
      <c r="G8968" s="19" t="str">
        <f>IFERROR(VLOOKUP($D8968,LISTA!$A$2:$J$9990,8,0),"")</f>
        <v/>
      </c>
      <c r="H8968" s="40" t="str">
        <f t="shared" si="165"/>
        <v/>
      </c>
    </row>
    <row r="8969" spans="7:8" x14ac:dyDescent="0.25">
      <c r="G8969" s="19" t="str">
        <f>IFERROR(VLOOKUP($D8969,LISTA!$A$2:$J$9990,8,0),"")</f>
        <v/>
      </c>
      <c r="H8969" s="40" t="str">
        <f t="shared" si="165"/>
        <v/>
      </c>
    </row>
    <row r="8970" spans="7:8" x14ac:dyDescent="0.25">
      <c r="G8970" s="19" t="str">
        <f>IFERROR(VLOOKUP($D8970,LISTA!$A$2:$J$9990,8,0),"")</f>
        <v/>
      </c>
      <c r="H8970" s="40" t="str">
        <f t="shared" si="165"/>
        <v/>
      </c>
    </row>
    <row r="8971" spans="7:8" x14ac:dyDescent="0.25">
      <c r="G8971" s="19" t="str">
        <f>IFERROR(VLOOKUP($D8971,LISTA!$A$2:$J$9990,8,0),"")</f>
        <v/>
      </c>
      <c r="H8971" s="40" t="str">
        <f t="shared" si="165"/>
        <v/>
      </c>
    </row>
    <row r="8972" spans="7:8" x14ac:dyDescent="0.25">
      <c r="G8972" s="19" t="str">
        <f>IFERROR(VLOOKUP($D8972,LISTA!$A$2:$J$9990,8,0),"")</f>
        <v/>
      </c>
      <c r="H8972" s="40" t="str">
        <f t="shared" si="165"/>
        <v/>
      </c>
    </row>
    <row r="8973" spans="7:8" x14ac:dyDescent="0.25">
      <c r="G8973" s="19" t="str">
        <f>IFERROR(VLOOKUP($D8973,LISTA!$A$2:$J$9990,8,0),"")</f>
        <v/>
      </c>
      <c r="H8973" s="40" t="str">
        <f t="shared" si="165"/>
        <v/>
      </c>
    </row>
    <row r="8974" spans="7:8" x14ac:dyDescent="0.25">
      <c r="G8974" s="19" t="str">
        <f>IFERROR(VLOOKUP($D8974,LISTA!$A$2:$J$9990,8,0),"")</f>
        <v/>
      </c>
      <c r="H8974" s="40" t="str">
        <f t="shared" si="165"/>
        <v/>
      </c>
    </row>
    <row r="8975" spans="7:8" x14ac:dyDescent="0.25">
      <c r="G8975" s="19" t="str">
        <f>IFERROR(VLOOKUP($D8975,LISTA!$A$2:$J$9990,8,0),"")</f>
        <v/>
      </c>
      <c r="H8975" s="40" t="str">
        <f t="shared" si="165"/>
        <v/>
      </c>
    </row>
    <row r="8976" spans="7:8" x14ac:dyDescent="0.25">
      <c r="G8976" s="19" t="str">
        <f>IFERROR(VLOOKUP($D8976,LISTA!$A$2:$J$9990,8,0),"")</f>
        <v/>
      </c>
      <c r="H8976" s="40" t="str">
        <f t="shared" si="165"/>
        <v/>
      </c>
    </row>
    <row r="8977" spans="7:8" x14ac:dyDescent="0.25">
      <c r="G8977" s="19" t="str">
        <f>IFERROR(VLOOKUP($D8977,LISTA!$A$2:$J$9990,8,0),"")</f>
        <v/>
      </c>
      <c r="H8977" s="40" t="str">
        <f t="shared" si="165"/>
        <v/>
      </c>
    </row>
    <row r="8978" spans="7:8" x14ac:dyDescent="0.25">
      <c r="G8978" s="19" t="str">
        <f>IFERROR(VLOOKUP($D8978,LISTA!$A$2:$J$9990,8,0),"")</f>
        <v/>
      </c>
      <c r="H8978" s="40" t="str">
        <f t="shared" si="165"/>
        <v/>
      </c>
    </row>
    <row r="8979" spans="7:8" x14ac:dyDescent="0.25">
      <c r="G8979" s="19" t="str">
        <f>IFERROR(VLOOKUP($D8979,LISTA!$A$2:$J$9990,8,0),"")</f>
        <v/>
      </c>
      <c r="H8979" s="40" t="str">
        <f t="shared" si="165"/>
        <v/>
      </c>
    </row>
    <row r="8980" spans="7:8" x14ac:dyDescent="0.25">
      <c r="G8980" s="19" t="str">
        <f>IFERROR(VLOOKUP($D8980,LISTA!$A$2:$J$9990,8,0),"")</f>
        <v/>
      </c>
      <c r="H8980" s="40" t="str">
        <f t="shared" si="165"/>
        <v/>
      </c>
    </row>
    <row r="8981" spans="7:8" x14ac:dyDescent="0.25">
      <c r="G8981" s="19" t="str">
        <f>IFERROR(VLOOKUP($D8981,LISTA!$A$2:$J$9990,8,0),"")</f>
        <v/>
      </c>
      <c r="H8981" s="40" t="str">
        <f t="shared" si="165"/>
        <v/>
      </c>
    </row>
    <row r="8982" spans="7:8" x14ac:dyDescent="0.25">
      <c r="G8982" s="19" t="str">
        <f>IFERROR(VLOOKUP($D8982,LISTA!$A$2:$J$9990,8,0),"")</f>
        <v/>
      </c>
      <c r="H8982" s="40" t="str">
        <f t="shared" si="165"/>
        <v/>
      </c>
    </row>
    <row r="8983" spans="7:8" x14ac:dyDescent="0.25">
      <c r="G8983" s="19" t="str">
        <f>IFERROR(VLOOKUP($D8983,LISTA!$A$2:$J$9990,8,0),"")</f>
        <v/>
      </c>
      <c r="H8983" s="40" t="str">
        <f t="shared" si="165"/>
        <v/>
      </c>
    </row>
    <row r="8984" spans="7:8" x14ac:dyDescent="0.25">
      <c r="G8984" s="19" t="str">
        <f>IFERROR(VLOOKUP($D8984,LISTA!$A$2:$J$9990,8,0),"")</f>
        <v/>
      </c>
      <c r="H8984" s="40" t="str">
        <f t="shared" si="165"/>
        <v/>
      </c>
    </row>
    <row r="8985" spans="7:8" x14ac:dyDescent="0.25">
      <c r="G8985" s="19" t="str">
        <f>IFERROR(VLOOKUP($D8985,LISTA!$A$2:$J$9990,8,0),"")</f>
        <v/>
      </c>
      <c r="H8985" s="40" t="str">
        <f t="shared" si="165"/>
        <v/>
      </c>
    </row>
    <row r="8986" spans="7:8" x14ac:dyDescent="0.25">
      <c r="G8986" s="19" t="str">
        <f>IFERROR(VLOOKUP($D8986,LISTA!$A$2:$J$9990,8,0),"")</f>
        <v/>
      </c>
      <c r="H8986" s="40" t="str">
        <f t="shared" si="165"/>
        <v/>
      </c>
    </row>
    <row r="8987" spans="7:8" x14ac:dyDescent="0.25">
      <c r="G8987" s="19" t="str">
        <f>IFERROR(VLOOKUP($D8987,LISTA!$A$2:$J$9990,8,0),"")</f>
        <v/>
      </c>
      <c r="H8987" s="40" t="str">
        <f t="shared" si="165"/>
        <v/>
      </c>
    </row>
    <row r="8988" spans="7:8" x14ac:dyDescent="0.25">
      <c r="G8988" s="19" t="str">
        <f>IFERROR(VLOOKUP($D8988,LISTA!$A$2:$J$9990,8,0),"")</f>
        <v/>
      </c>
      <c r="H8988" s="40" t="str">
        <f t="shared" si="165"/>
        <v/>
      </c>
    </row>
    <row r="8989" spans="7:8" x14ac:dyDescent="0.25">
      <c r="G8989" s="19" t="str">
        <f>IFERROR(VLOOKUP($D8989,LISTA!$A$2:$J$9990,8,0),"")</f>
        <v/>
      </c>
      <c r="H8989" s="40" t="str">
        <f t="shared" si="165"/>
        <v/>
      </c>
    </row>
    <row r="8990" spans="7:8" x14ac:dyDescent="0.25">
      <c r="G8990" s="19" t="str">
        <f>IFERROR(VLOOKUP($D8990,LISTA!$A$2:$J$9990,8,0),"")</f>
        <v/>
      </c>
      <c r="H8990" s="40" t="str">
        <f t="shared" si="165"/>
        <v/>
      </c>
    </row>
    <row r="8991" spans="7:8" x14ac:dyDescent="0.25">
      <c r="G8991" s="19" t="str">
        <f>IFERROR(VLOOKUP($D8991,LISTA!$A$2:$J$9990,8,0),"")</f>
        <v/>
      </c>
      <c r="H8991" s="40" t="str">
        <f t="shared" si="165"/>
        <v/>
      </c>
    </row>
    <row r="8992" spans="7:8" x14ac:dyDescent="0.25">
      <c r="G8992" s="19" t="str">
        <f>IFERROR(VLOOKUP($D8992,LISTA!$A$2:$J$9990,8,0),"")</f>
        <v/>
      </c>
      <c r="H8992" s="40" t="str">
        <f t="shared" si="165"/>
        <v/>
      </c>
    </row>
    <row r="8993" spans="7:8" x14ac:dyDescent="0.25">
      <c r="G8993" s="19" t="str">
        <f>IFERROR(VLOOKUP($D8993,LISTA!$A$2:$J$9990,8,0),"")</f>
        <v/>
      </c>
      <c r="H8993" s="40" t="str">
        <f t="shared" si="165"/>
        <v/>
      </c>
    </row>
    <row r="8994" spans="7:8" x14ac:dyDescent="0.25">
      <c r="G8994" s="19" t="str">
        <f>IFERROR(VLOOKUP($D8994,LISTA!$A$2:$J$9990,8,0),"")</f>
        <v/>
      </c>
      <c r="H8994" s="40" t="str">
        <f t="shared" si="165"/>
        <v/>
      </c>
    </row>
    <row r="8995" spans="7:8" x14ac:dyDescent="0.25">
      <c r="G8995" s="19" t="str">
        <f>IFERROR(VLOOKUP($D8995,LISTA!$A$2:$J$9990,8,0),"")</f>
        <v/>
      </c>
      <c r="H8995" s="40" t="str">
        <f t="shared" si="165"/>
        <v/>
      </c>
    </row>
    <row r="8996" spans="7:8" x14ac:dyDescent="0.25">
      <c r="G8996" s="19" t="str">
        <f>IFERROR(VLOOKUP($D8996,LISTA!$A$2:$J$9990,8,0),"")</f>
        <v/>
      </c>
      <c r="H8996" s="40" t="str">
        <f t="shared" si="165"/>
        <v/>
      </c>
    </row>
    <row r="8997" spans="7:8" x14ac:dyDescent="0.25">
      <c r="G8997" s="19" t="str">
        <f>IFERROR(VLOOKUP($D8997,LISTA!$A$2:$J$9990,8,0),"")</f>
        <v/>
      </c>
      <c r="H8997" s="40" t="str">
        <f t="shared" si="165"/>
        <v/>
      </c>
    </row>
    <row r="8998" spans="7:8" x14ac:dyDescent="0.25">
      <c r="G8998" s="19" t="str">
        <f>IFERROR(VLOOKUP($D8998,LISTA!$A$2:$J$9990,8,0),"")</f>
        <v/>
      </c>
      <c r="H8998" s="40" t="str">
        <f t="shared" si="165"/>
        <v/>
      </c>
    </row>
    <row r="8999" spans="7:8" x14ac:dyDescent="0.25">
      <c r="G8999" s="19" t="str">
        <f>IFERROR(VLOOKUP($D8999,LISTA!$A$2:$J$9990,8,0),"")</f>
        <v/>
      </c>
      <c r="H8999" s="40" t="str">
        <f t="shared" si="165"/>
        <v/>
      </c>
    </row>
    <row r="9000" spans="7:8" x14ac:dyDescent="0.25">
      <c r="G9000" s="19" t="str">
        <f>IFERROR(VLOOKUP($D9000,LISTA!$A$2:$J$9990,8,0),"")</f>
        <v/>
      </c>
      <c r="H9000" s="40" t="str">
        <f t="shared" si="165"/>
        <v/>
      </c>
    </row>
    <row r="9001" spans="7:8" x14ac:dyDescent="0.25">
      <c r="G9001" s="19" t="str">
        <f>IFERROR(VLOOKUP($D9001,LISTA!$A$2:$J$9990,8,0),"")</f>
        <v/>
      </c>
      <c r="H9001" s="40" t="str">
        <f t="shared" si="165"/>
        <v/>
      </c>
    </row>
    <row r="9002" spans="7:8" x14ac:dyDescent="0.25">
      <c r="G9002" s="19" t="str">
        <f>IFERROR(VLOOKUP($D9002,LISTA!$A$2:$J$9990,8,0),"")</f>
        <v/>
      </c>
      <c r="H9002" s="40" t="str">
        <f t="shared" si="165"/>
        <v/>
      </c>
    </row>
    <row r="9003" spans="7:8" x14ac:dyDescent="0.25">
      <c r="G9003" s="19" t="str">
        <f>IFERROR(VLOOKUP($D9003,LISTA!$A$2:$J$9990,8,0),"")</f>
        <v/>
      </c>
      <c r="H9003" s="40" t="str">
        <f t="shared" si="165"/>
        <v/>
      </c>
    </row>
    <row r="9004" spans="7:8" x14ac:dyDescent="0.25">
      <c r="G9004" s="19" t="str">
        <f>IFERROR(VLOOKUP($D9004,LISTA!$A$2:$J$9990,8,0),"")</f>
        <v/>
      </c>
      <c r="H9004" s="40" t="str">
        <f t="shared" si="165"/>
        <v/>
      </c>
    </row>
    <row r="9005" spans="7:8" x14ac:dyDescent="0.25">
      <c r="G9005" s="19" t="str">
        <f>IFERROR(VLOOKUP($D9005,LISTA!$A$2:$J$9990,8,0),"")</f>
        <v/>
      </c>
      <c r="H9005" s="40" t="str">
        <f t="shared" si="165"/>
        <v/>
      </c>
    </row>
    <row r="9006" spans="7:8" x14ac:dyDescent="0.25">
      <c r="G9006" s="19" t="str">
        <f>IFERROR(VLOOKUP($D9006,LISTA!$A$2:$J$9990,8,0),"")</f>
        <v/>
      </c>
      <c r="H9006" s="40" t="str">
        <f t="shared" si="165"/>
        <v/>
      </c>
    </row>
    <row r="9007" spans="7:8" x14ac:dyDescent="0.25">
      <c r="G9007" s="19" t="str">
        <f>IFERROR(VLOOKUP($D9007,LISTA!$A$2:$J$9990,8,0),"")</f>
        <v/>
      </c>
      <c r="H9007" s="40" t="str">
        <f t="shared" si="165"/>
        <v/>
      </c>
    </row>
    <row r="9008" spans="7:8" x14ac:dyDescent="0.25">
      <c r="G9008" s="19" t="str">
        <f>IFERROR(VLOOKUP($D9008,LISTA!$A$2:$J$9990,8,0),"")</f>
        <v/>
      </c>
      <c r="H9008" s="40" t="str">
        <f t="shared" si="165"/>
        <v/>
      </c>
    </row>
    <row r="9009" spans="7:8" x14ac:dyDescent="0.25">
      <c r="G9009" s="19" t="str">
        <f>IFERROR(VLOOKUP($D9009,LISTA!$A$2:$J$9990,8,0),"")</f>
        <v/>
      </c>
      <c r="H9009" s="40" t="str">
        <f t="shared" si="165"/>
        <v/>
      </c>
    </row>
    <row r="9010" spans="7:8" x14ac:dyDescent="0.25">
      <c r="G9010" s="19" t="str">
        <f>IFERROR(VLOOKUP($D9010,LISTA!$A$2:$J$9990,8,0),"")</f>
        <v/>
      </c>
      <c r="H9010" s="40" t="str">
        <f t="shared" si="165"/>
        <v/>
      </c>
    </row>
    <row r="9011" spans="7:8" x14ac:dyDescent="0.25">
      <c r="G9011" s="19" t="str">
        <f>IFERROR(VLOOKUP($D9011,LISTA!$A$2:$J$9990,8,0),"")</f>
        <v/>
      </c>
      <c r="H9011" s="40" t="str">
        <f t="shared" si="165"/>
        <v/>
      </c>
    </row>
    <row r="9012" spans="7:8" x14ac:dyDescent="0.25">
      <c r="G9012" s="19" t="str">
        <f>IFERROR(VLOOKUP($D9012,LISTA!$A$2:$J$9990,8,0),"")</f>
        <v/>
      </c>
      <c r="H9012" s="40" t="str">
        <f t="shared" si="165"/>
        <v/>
      </c>
    </row>
    <row r="9013" spans="7:8" x14ac:dyDescent="0.25">
      <c r="G9013" s="19" t="str">
        <f>IFERROR(VLOOKUP($D9013,LISTA!$A$2:$J$9990,8,0),"")</f>
        <v/>
      </c>
      <c r="H9013" s="40" t="str">
        <f t="shared" si="165"/>
        <v/>
      </c>
    </row>
    <row r="9014" spans="7:8" x14ac:dyDescent="0.25">
      <c r="G9014" s="19" t="str">
        <f>IFERROR(VLOOKUP($D9014,LISTA!$A$2:$J$9990,8,0),"")</f>
        <v/>
      </c>
      <c r="H9014" s="40" t="str">
        <f t="shared" si="165"/>
        <v/>
      </c>
    </row>
    <row r="9015" spans="7:8" x14ac:dyDescent="0.25">
      <c r="G9015" s="19" t="str">
        <f>IFERROR(VLOOKUP($D9015,LISTA!$A$2:$J$9990,8,0),"")</f>
        <v/>
      </c>
      <c r="H9015" s="40" t="str">
        <f t="shared" si="165"/>
        <v/>
      </c>
    </row>
    <row r="9016" spans="7:8" x14ac:dyDescent="0.25">
      <c r="G9016" s="19" t="str">
        <f>IFERROR(VLOOKUP($D9016,LISTA!$A$2:$J$9990,8,0),"")</f>
        <v/>
      </c>
      <c r="H9016" s="40" t="str">
        <f t="shared" si="165"/>
        <v/>
      </c>
    </row>
    <row r="9017" spans="7:8" x14ac:dyDescent="0.25">
      <c r="G9017" s="19" t="str">
        <f>IFERROR(VLOOKUP($D9017,LISTA!$A$2:$J$9990,8,0),"")</f>
        <v/>
      </c>
      <c r="H9017" s="40" t="str">
        <f t="shared" si="165"/>
        <v/>
      </c>
    </row>
    <row r="9018" spans="7:8" x14ac:dyDescent="0.25">
      <c r="G9018" s="19" t="str">
        <f>IFERROR(VLOOKUP($D9018,LISTA!$A$2:$J$9990,8,0),"")</f>
        <v/>
      </c>
      <c r="H9018" s="40" t="str">
        <f t="shared" si="165"/>
        <v/>
      </c>
    </row>
    <row r="9019" spans="7:8" x14ac:dyDescent="0.25">
      <c r="G9019" s="19" t="str">
        <f>IFERROR(VLOOKUP($D9019,LISTA!$A$2:$J$9990,8,0),"")</f>
        <v/>
      </c>
      <c r="H9019" s="40" t="str">
        <f t="shared" si="165"/>
        <v/>
      </c>
    </row>
    <row r="9020" spans="7:8" x14ac:dyDescent="0.25">
      <c r="G9020" s="19" t="str">
        <f>IFERROR(VLOOKUP($D9020,LISTA!$A$2:$J$9990,8,0),"")</f>
        <v/>
      </c>
      <c r="H9020" s="40" t="str">
        <f t="shared" si="165"/>
        <v/>
      </c>
    </row>
    <row r="9021" spans="7:8" x14ac:dyDescent="0.25">
      <c r="G9021" s="19" t="str">
        <f>IFERROR(VLOOKUP($D9021,LISTA!$A$2:$J$9990,8,0),"")</f>
        <v/>
      </c>
      <c r="H9021" s="40" t="str">
        <f t="shared" si="165"/>
        <v/>
      </c>
    </row>
    <row r="9022" spans="7:8" x14ac:dyDescent="0.25">
      <c r="G9022" s="19" t="str">
        <f>IFERROR(VLOOKUP($D9022,LISTA!$A$2:$J$9990,8,0),"")</f>
        <v/>
      </c>
      <c r="H9022" s="40" t="str">
        <f t="shared" si="165"/>
        <v/>
      </c>
    </row>
    <row r="9023" spans="7:8" x14ac:dyDescent="0.25">
      <c r="G9023" s="19" t="str">
        <f>IFERROR(VLOOKUP($D9023,LISTA!$A$2:$J$9990,8,0),"")</f>
        <v/>
      </c>
      <c r="H9023" s="40" t="str">
        <f t="shared" si="165"/>
        <v/>
      </c>
    </row>
    <row r="9024" spans="7:8" x14ac:dyDescent="0.25">
      <c r="G9024" s="19" t="str">
        <f>IFERROR(VLOOKUP($D9024,LISTA!$A$2:$J$9990,8,0),"")</f>
        <v/>
      </c>
      <c r="H9024" s="40" t="str">
        <f t="shared" si="165"/>
        <v/>
      </c>
    </row>
    <row r="9025" spans="7:8" x14ac:dyDescent="0.25">
      <c r="G9025" s="19" t="str">
        <f>IFERROR(VLOOKUP($D9025,LISTA!$A$2:$J$9990,8,0),"")</f>
        <v/>
      </c>
      <c r="H9025" s="40" t="str">
        <f t="shared" si="165"/>
        <v/>
      </c>
    </row>
    <row r="9026" spans="7:8" x14ac:dyDescent="0.25">
      <c r="G9026" s="19" t="str">
        <f>IFERROR(VLOOKUP($D9026,LISTA!$A$2:$J$9990,8,0),"")</f>
        <v/>
      </c>
      <c r="H9026" s="40" t="str">
        <f t="shared" si="165"/>
        <v/>
      </c>
    </row>
    <row r="9027" spans="7:8" x14ac:dyDescent="0.25">
      <c r="G9027" s="19" t="str">
        <f>IFERROR(VLOOKUP($D9027,LISTA!$A$2:$J$9990,8,0),"")</f>
        <v/>
      </c>
      <c r="H9027" s="40" t="str">
        <f t="shared" si="165"/>
        <v/>
      </c>
    </row>
    <row r="9028" spans="7:8" x14ac:dyDescent="0.25">
      <c r="G9028" s="19" t="str">
        <f>IFERROR(VLOOKUP($D9028,LISTA!$A$2:$J$9990,8,0),"")</f>
        <v/>
      </c>
      <c r="H9028" s="40" t="str">
        <f t="shared" si="165"/>
        <v/>
      </c>
    </row>
    <row r="9029" spans="7:8" x14ac:dyDescent="0.25">
      <c r="G9029" s="19" t="str">
        <f>IFERROR(VLOOKUP($D9029,LISTA!$A$2:$J$9990,8,0),"")</f>
        <v/>
      </c>
      <c r="H9029" s="40" t="str">
        <f t="shared" ref="H9029:H9092" si="166">IF(OR(G9029=$K$10,G9029=$K$11,G9029=$K$14,G9029=$K$15,G9029=$K$16,G9029=$K$17,G9029=$K$18,G9029=$K$19,G9029=$K$20,G9029=$K$21,G9029=$K$22,G9029=$K$23,G9029=$K$24,G9029=$K$25,G9029=$K$26,G9029=$K$27,G9029=$K$28),$K$9,IF(OR(G9029=$K$32,G9029=$K$33),$K$31,IF(OR(G9029=$K$38),$K$37,"")))</f>
        <v/>
      </c>
    </row>
    <row r="9030" spans="7:8" x14ac:dyDescent="0.25">
      <c r="G9030" s="19" t="str">
        <f>IFERROR(VLOOKUP($D9030,LISTA!$A$2:$J$9990,8,0),"")</f>
        <v/>
      </c>
      <c r="H9030" s="40" t="str">
        <f t="shared" si="166"/>
        <v/>
      </c>
    </row>
    <row r="9031" spans="7:8" x14ac:dyDescent="0.25">
      <c r="G9031" s="19" t="str">
        <f>IFERROR(VLOOKUP($D9031,LISTA!$A$2:$J$9990,8,0),"")</f>
        <v/>
      </c>
      <c r="H9031" s="40" t="str">
        <f t="shared" si="166"/>
        <v/>
      </c>
    </row>
    <row r="9032" spans="7:8" x14ac:dyDescent="0.25">
      <c r="G9032" s="19" t="str">
        <f>IFERROR(VLOOKUP($D9032,LISTA!$A$2:$J$9990,8,0),"")</f>
        <v/>
      </c>
      <c r="H9032" s="40" t="str">
        <f t="shared" si="166"/>
        <v/>
      </c>
    </row>
    <row r="9033" spans="7:8" x14ac:dyDescent="0.25">
      <c r="G9033" s="19" t="str">
        <f>IFERROR(VLOOKUP($D9033,LISTA!$A$2:$J$9990,8,0),"")</f>
        <v/>
      </c>
      <c r="H9033" s="40" t="str">
        <f t="shared" si="166"/>
        <v/>
      </c>
    </row>
    <row r="9034" spans="7:8" x14ac:dyDescent="0.25">
      <c r="G9034" s="19" t="str">
        <f>IFERROR(VLOOKUP($D9034,LISTA!$A$2:$J$9990,8,0),"")</f>
        <v/>
      </c>
      <c r="H9034" s="40" t="str">
        <f t="shared" si="166"/>
        <v/>
      </c>
    </row>
    <row r="9035" spans="7:8" x14ac:dyDescent="0.25">
      <c r="G9035" s="19" t="str">
        <f>IFERROR(VLOOKUP($D9035,LISTA!$A$2:$J$9990,8,0),"")</f>
        <v/>
      </c>
      <c r="H9035" s="40" t="str">
        <f t="shared" si="166"/>
        <v/>
      </c>
    </row>
    <row r="9036" spans="7:8" x14ac:dyDescent="0.25">
      <c r="G9036" s="19" t="str">
        <f>IFERROR(VLOOKUP($D9036,LISTA!$A$2:$J$9990,8,0),"")</f>
        <v/>
      </c>
      <c r="H9036" s="40" t="str">
        <f t="shared" si="166"/>
        <v/>
      </c>
    </row>
    <row r="9037" spans="7:8" x14ac:dyDescent="0.25">
      <c r="G9037" s="19" t="str">
        <f>IFERROR(VLOOKUP($D9037,LISTA!$A$2:$J$9990,8,0),"")</f>
        <v/>
      </c>
      <c r="H9037" s="40" t="str">
        <f t="shared" si="166"/>
        <v/>
      </c>
    </row>
    <row r="9038" spans="7:8" x14ac:dyDescent="0.25">
      <c r="G9038" s="19" t="str">
        <f>IFERROR(VLOOKUP($D9038,LISTA!$A$2:$J$9990,8,0),"")</f>
        <v/>
      </c>
      <c r="H9038" s="40" t="str">
        <f t="shared" si="166"/>
        <v/>
      </c>
    </row>
    <row r="9039" spans="7:8" x14ac:dyDescent="0.25">
      <c r="G9039" s="19" t="str">
        <f>IFERROR(VLOOKUP($D9039,LISTA!$A$2:$J$9990,8,0),"")</f>
        <v/>
      </c>
      <c r="H9039" s="40" t="str">
        <f t="shared" si="166"/>
        <v/>
      </c>
    </row>
    <row r="9040" spans="7:8" x14ac:dyDescent="0.25">
      <c r="G9040" s="19" t="str">
        <f>IFERROR(VLOOKUP($D9040,LISTA!$A$2:$J$9990,8,0),"")</f>
        <v/>
      </c>
      <c r="H9040" s="40" t="str">
        <f t="shared" si="166"/>
        <v/>
      </c>
    </row>
    <row r="9041" spans="7:8" x14ac:dyDescent="0.25">
      <c r="G9041" s="19" t="str">
        <f>IFERROR(VLOOKUP($D9041,LISTA!$A$2:$J$9990,8,0),"")</f>
        <v/>
      </c>
      <c r="H9041" s="40" t="str">
        <f t="shared" si="166"/>
        <v/>
      </c>
    </row>
    <row r="9042" spans="7:8" x14ac:dyDescent="0.25">
      <c r="G9042" s="19" t="str">
        <f>IFERROR(VLOOKUP($D9042,LISTA!$A$2:$J$9990,8,0),"")</f>
        <v/>
      </c>
      <c r="H9042" s="40" t="str">
        <f t="shared" si="166"/>
        <v/>
      </c>
    </row>
    <row r="9043" spans="7:8" x14ac:dyDescent="0.25">
      <c r="G9043" s="19" t="str">
        <f>IFERROR(VLOOKUP($D9043,LISTA!$A$2:$J$9990,8,0),"")</f>
        <v/>
      </c>
      <c r="H9043" s="40" t="str">
        <f t="shared" si="166"/>
        <v/>
      </c>
    </row>
    <row r="9044" spans="7:8" x14ac:dyDescent="0.25">
      <c r="G9044" s="19" t="str">
        <f>IFERROR(VLOOKUP($D9044,LISTA!$A$2:$J$9990,8,0),"")</f>
        <v/>
      </c>
      <c r="H9044" s="40" t="str">
        <f t="shared" si="166"/>
        <v/>
      </c>
    </row>
    <row r="9045" spans="7:8" x14ac:dyDescent="0.25">
      <c r="G9045" s="19" t="str">
        <f>IFERROR(VLOOKUP($D9045,LISTA!$A$2:$J$9990,8,0),"")</f>
        <v/>
      </c>
      <c r="H9045" s="40" t="str">
        <f t="shared" si="166"/>
        <v/>
      </c>
    </row>
    <row r="9046" spans="7:8" x14ac:dyDescent="0.25">
      <c r="G9046" s="19" t="str">
        <f>IFERROR(VLOOKUP($D9046,LISTA!$A$2:$J$9990,8,0),"")</f>
        <v/>
      </c>
      <c r="H9046" s="40" t="str">
        <f t="shared" si="166"/>
        <v/>
      </c>
    </row>
    <row r="9047" spans="7:8" x14ac:dyDescent="0.25">
      <c r="G9047" s="19" t="str">
        <f>IFERROR(VLOOKUP($D9047,LISTA!$A$2:$J$9990,8,0),"")</f>
        <v/>
      </c>
      <c r="H9047" s="40" t="str">
        <f t="shared" si="166"/>
        <v/>
      </c>
    </row>
    <row r="9048" spans="7:8" x14ac:dyDescent="0.25">
      <c r="G9048" s="19" t="str">
        <f>IFERROR(VLOOKUP($D9048,LISTA!$A$2:$J$9990,8,0),"")</f>
        <v/>
      </c>
      <c r="H9048" s="40" t="str">
        <f t="shared" si="166"/>
        <v/>
      </c>
    </row>
    <row r="9049" spans="7:8" x14ac:dyDescent="0.25">
      <c r="G9049" s="19" t="str">
        <f>IFERROR(VLOOKUP($D9049,LISTA!$A$2:$J$9990,8,0),"")</f>
        <v/>
      </c>
      <c r="H9049" s="40" t="str">
        <f t="shared" si="166"/>
        <v/>
      </c>
    </row>
    <row r="9050" spans="7:8" x14ac:dyDescent="0.25">
      <c r="G9050" s="19" t="str">
        <f>IFERROR(VLOOKUP($D9050,LISTA!$A$2:$J$9990,8,0),"")</f>
        <v/>
      </c>
      <c r="H9050" s="40" t="str">
        <f t="shared" si="166"/>
        <v/>
      </c>
    </row>
    <row r="9051" spans="7:8" x14ac:dyDescent="0.25">
      <c r="G9051" s="19" t="str">
        <f>IFERROR(VLOOKUP($D9051,LISTA!$A$2:$J$9990,8,0),"")</f>
        <v/>
      </c>
      <c r="H9051" s="40" t="str">
        <f t="shared" si="166"/>
        <v/>
      </c>
    </row>
    <row r="9052" spans="7:8" x14ac:dyDescent="0.25">
      <c r="G9052" s="19" t="str">
        <f>IFERROR(VLOOKUP($D9052,LISTA!$A$2:$J$9990,8,0),"")</f>
        <v/>
      </c>
      <c r="H9052" s="40" t="str">
        <f t="shared" si="166"/>
        <v/>
      </c>
    </row>
    <row r="9053" spans="7:8" x14ac:dyDescent="0.25">
      <c r="G9053" s="19" t="str">
        <f>IFERROR(VLOOKUP($D9053,LISTA!$A$2:$J$9990,8,0),"")</f>
        <v/>
      </c>
      <c r="H9053" s="40" t="str">
        <f t="shared" si="166"/>
        <v/>
      </c>
    </row>
    <row r="9054" spans="7:8" x14ac:dyDescent="0.25">
      <c r="G9054" s="19" t="str">
        <f>IFERROR(VLOOKUP($D9054,LISTA!$A$2:$J$9990,8,0),"")</f>
        <v/>
      </c>
      <c r="H9054" s="40" t="str">
        <f t="shared" si="166"/>
        <v/>
      </c>
    </row>
    <row r="9055" spans="7:8" x14ac:dyDescent="0.25">
      <c r="G9055" s="19" t="str">
        <f>IFERROR(VLOOKUP($D9055,LISTA!$A$2:$J$9990,8,0),"")</f>
        <v/>
      </c>
      <c r="H9055" s="40" t="str">
        <f t="shared" si="166"/>
        <v/>
      </c>
    </row>
    <row r="9056" spans="7:8" x14ac:dyDescent="0.25">
      <c r="G9056" s="19" t="str">
        <f>IFERROR(VLOOKUP($D9056,LISTA!$A$2:$J$9990,8,0),"")</f>
        <v/>
      </c>
      <c r="H9056" s="40" t="str">
        <f t="shared" si="166"/>
        <v/>
      </c>
    </row>
    <row r="9057" spans="7:8" x14ac:dyDescent="0.25">
      <c r="G9057" s="19" t="str">
        <f>IFERROR(VLOOKUP($D9057,LISTA!$A$2:$J$9990,8,0),"")</f>
        <v/>
      </c>
      <c r="H9057" s="40" t="str">
        <f t="shared" si="166"/>
        <v/>
      </c>
    </row>
    <row r="9058" spans="7:8" x14ac:dyDescent="0.25">
      <c r="G9058" s="19" t="str">
        <f>IFERROR(VLOOKUP($D9058,LISTA!$A$2:$J$9990,8,0),"")</f>
        <v/>
      </c>
      <c r="H9058" s="40" t="str">
        <f t="shared" si="166"/>
        <v/>
      </c>
    </row>
    <row r="9059" spans="7:8" x14ac:dyDescent="0.25">
      <c r="G9059" s="19" t="str">
        <f>IFERROR(VLOOKUP($D9059,LISTA!$A$2:$J$9990,8,0),"")</f>
        <v/>
      </c>
      <c r="H9059" s="40" t="str">
        <f t="shared" si="166"/>
        <v/>
      </c>
    </row>
    <row r="9060" spans="7:8" x14ac:dyDescent="0.25">
      <c r="G9060" s="19" t="str">
        <f>IFERROR(VLOOKUP($D9060,LISTA!$A$2:$J$9990,8,0),"")</f>
        <v/>
      </c>
      <c r="H9060" s="40" t="str">
        <f t="shared" si="166"/>
        <v/>
      </c>
    </row>
    <row r="9061" spans="7:8" x14ac:dyDescent="0.25">
      <c r="G9061" s="19" t="str">
        <f>IFERROR(VLOOKUP($D9061,LISTA!$A$2:$J$9990,8,0),"")</f>
        <v/>
      </c>
      <c r="H9061" s="40" t="str">
        <f t="shared" si="166"/>
        <v/>
      </c>
    </row>
    <row r="9062" spans="7:8" x14ac:dyDescent="0.25">
      <c r="G9062" s="19" t="str">
        <f>IFERROR(VLOOKUP($D9062,LISTA!$A$2:$J$9990,8,0),"")</f>
        <v/>
      </c>
      <c r="H9062" s="40" t="str">
        <f t="shared" si="166"/>
        <v/>
      </c>
    </row>
    <row r="9063" spans="7:8" x14ac:dyDescent="0.25">
      <c r="G9063" s="19" t="str">
        <f>IFERROR(VLOOKUP($D9063,LISTA!$A$2:$J$9990,8,0),"")</f>
        <v/>
      </c>
      <c r="H9063" s="40" t="str">
        <f t="shared" si="166"/>
        <v/>
      </c>
    </row>
    <row r="9064" spans="7:8" x14ac:dyDescent="0.25">
      <c r="G9064" s="19" t="str">
        <f>IFERROR(VLOOKUP($D9064,LISTA!$A$2:$J$9990,8,0),"")</f>
        <v/>
      </c>
      <c r="H9064" s="40" t="str">
        <f t="shared" si="166"/>
        <v/>
      </c>
    </row>
    <row r="9065" spans="7:8" x14ac:dyDescent="0.25">
      <c r="G9065" s="19" t="str">
        <f>IFERROR(VLOOKUP($D9065,LISTA!$A$2:$J$9990,8,0),"")</f>
        <v/>
      </c>
      <c r="H9065" s="40" t="str">
        <f t="shared" si="166"/>
        <v/>
      </c>
    </row>
    <row r="9066" spans="7:8" x14ac:dyDescent="0.25">
      <c r="G9066" s="19" t="str">
        <f>IFERROR(VLOOKUP($D9066,LISTA!$A$2:$J$9990,8,0),"")</f>
        <v/>
      </c>
      <c r="H9066" s="40" t="str">
        <f t="shared" si="166"/>
        <v/>
      </c>
    </row>
    <row r="9067" spans="7:8" x14ac:dyDescent="0.25">
      <c r="G9067" s="19" t="str">
        <f>IFERROR(VLOOKUP($D9067,LISTA!$A$2:$J$9990,8,0),"")</f>
        <v/>
      </c>
      <c r="H9067" s="40" t="str">
        <f t="shared" si="166"/>
        <v/>
      </c>
    </row>
    <row r="9068" spans="7:8" x14ac:dyDescent="0.25">
      <c r="G9068" s="19" t="str">
        <f>IFERROR(VLOOKUP($D9068,LISTA!$A$2:$J$9990,8,0),"")</f>
        <v/>
      </c>
      <c r="H9068" s="40" t="str">
        <f t="shared" si="166"/>
        <v/>
      </c>
    </row>
    <row r="9069" spans="7:8" x14ac:dyDescent="0.25">
      <c r="G9069" s="19" t="str">
        <f>IFERROR(VLOOKUP($D9069,LISTA!$A$2:$J$9990,8,0),"")</f>
        <v/>
      </c>
      <c r="H9069" s="40" t="str">
        <f t="shared" si="166"/>
        <v/>
      </c>
    </row>
    <row r="9070" spans="7:8" x14ac:dyDescent="0.25">
      <c r="G9070" s="19" t="str">
        <f>IFERROR(VLOOKUP($D9070,LISTA!$A$2:$J$9990,8,0),"")</f>
        <v/>
      </c>
      <c r="H9070" s="40" t="str">
        <f t="shared" si="166"/>
        <v/>
      </c>
    </row>
    <row r="9071" spans="7:8" x14ac:dyDescent="0.25">
      <c r="G9071" s="19" t="str">
        <f>IFERROR(VLOOKUP($D9071,LISTA!$A$2:$J$9990,8,0),"")</f>
        <v/>
      </c>
      <c r="H9071" s="40" t="str">
        <f t="shared" si="166"/>
        <v/>
      </c>
    </row>
    <row r="9072" spans="7:8" x14ac:dyDescent="0.25">
      <c r="G9072" s="19" t="str">
        <f>IFERROR(VLOOKUP($D9072,LISTA!$A$2:$J$9990,8,0),"")</f>
        <v/>
      </c>
      <c r="H9072" s="40" t="str">
        <f t="shared" si="166"/>
        <v/>
      </c>
    </row>
    <row r="9073" spans="7:8" x14ac:dyDescent="0.25">
      <c r="G9073" s="19" t="str">
        <f>IFERROR(VLOOKUP($D9073,LISTA!$A$2:$J$9990,8,0),"")</f>
        <v/>
      </c>
      <c r="H9073" s="40" t="str">
        <f t="shared" si="166"/>
        <v/>
      </c>
    </row>
    <row r="9074" spans="7:8" x14ac:dyDescent="0.25">
      <c r="G9074" s="19" t="str">
        <f>IFERROR(VLOOKUP($D9074,LISTA!$A$2:$J$9990,8,0),"")</f>
        <v/>
      </c>
      <c r="H9074" s="40" t="str">
        <f t="shared" si="166"/>
        <v/>
      </c>
    </row>
    <row r="9075" spans="7:8" x14ac:dyDescent="0.25">
      <c r="G9075" s="19" t="str">
        <f>IFERROR(VLOOKUP($D9075,LISTA!$A$2:$J$9990,8,0),"")</f>
        <v/>
      </c>
      <c r="H9075" s="40" t="str">
        <f t="shared" si="166"/>
        <v/>
      </c>
    </row>
    <row r="9076" spans="7:8" x14ac:dyDescent="0.25">
      <c r="G9076" s="19" t="str">
        <f>IFERROR(VLOOKUP($D9076,LISTA!$A$2:$J$9990,8,0),"")</f>
        <v/>
      </c>
      <c r="H9076" s="40" t="str">
        <f t="shared" si="166"/>
        <v/>
      </c>
    </row>
    <row r="9077" spans="7:8" x14ac:dyDescent="0.25">
      <c r="G9077" s="19" t="str">
        <f>IFERROR(VLOOKUP($D9077,LISTA!$A$2:$J$9990,8,0),"")</f>
        <v/>
      </c>
      <c r="H9077" s="40" t="str">
        <f t="shared" si="166"/>
        <v/>
      </c>
    </row>
    <row r="9078" spans="7:8" x14ac:dyDescent="0.25">
      <c r="G9078" s="19" t="str">
        <f>IFERROR(VLOOKUP($D9078,LISTA!$A$2:$J$9990,8,0),"")</f>
        <v/>
      </c>
      <c r="H9078" s="40" t="str">
        <f t="shared" si="166"/>
        <v/>
      </c>
    </row>
    <row r="9079" spans="7:8" x14ac:dyDescent="0.25">
      <c r="G9079" s="19" t="str">
        <f>IFERROR(VLOOKUP($D9079,LISTA!$A$2:$J$9990,8,0),"")</f>
        <v/>
      </c>
      <c r="H9079" s="40" t="str">
        <f t="shared" si="166"/>
        <v/>
      </c>
    </row>
    <row r="9080" spans="7:8" x14ac:dyDescent="0.25">
      <c r="G9080" s="19" t="str">
        <f>IFERROR(VLOOKUP($D9080,LISTA!$A$2:$J$9990,8,0),"")</f>
        <v/>
      </c>
      <c r="H9080" s="40" t="str">
        <f t="shared" si="166"/>
        <v/>
      </c>
    </row>
    <row r="9081" spans="7:8" x14ac:dyDescent="0.25">
      <c r="G9081" s="19" t="str">
        <f>IFERROR(VLOOKUP($D9081,LISTA!$A$2:$J$9990,8,0),"")</f>
        <v/>
      </c>
      <c r="H9081" s="40" t="str">
        <f t="shared" si="166"/>
        <v/>
      </c>
    </row>
    <row r="9082" spans="7:8" x14ac:dyDescent="0.25">
      <c r="G9082" s="19" t="str">
        <f>IFERROR(VLOOKUP($D9082,LISTA!$A$2:$J$9990,8,0),"")</f>
        <v/>
      </c>
      <c r="H9082" s="40" t="str">
        <f t="shared" si="166"/>
        <v/>
      </c>
    </row>
    <row r="9083" spans="7:8" x14ac:dyDescent="0.25">
      <c r="G9083" s="19" t="str">
        <f>IFERROR(VLOOKUP($D9083,LISTA!$A$2:$J$9990,8,0),"")</f>
        <v/>
      </c>
      <c r="H9083" s="40" t="str">
        <f t="shared" si="166"/>
        <v/>
      </c>
    </row>
    <row r="9084" spans="7:8" x14ac:dyDescent="0.25">
      <c r="G9084" s="19" t="str">
        <f>IFERROR(VLOOKUP($D9084,LISTA!$A$2:$J$9990,8,0),"")</f>
        <v/>
      </c>
      <c r="H9084" s="40" t="str">
        <f t="shared" si="166"/>
        <v/>
      </c>
    </row>
    <row r="9085" spans="7:8" x14ac:dyDescent="0.25">
      <c r="G9085" s="19" t="str">
        <f>IFERROR(VLOOKUP($D9085,LISTA!$A$2:$J$9990,8,0),"")</f>
        <v/>
      </c>
      <c r="H9085" s="40" t="str">
        <f t="shared" si="166"/>
        <v/>
      </c>
    </row>
    <row r="9086" spans="7:8" x14ac:dyDescent="0.25">
      <c r="G9086" s="19" t="str">
        <f>IFERROR(VLOOKUP($D9086,LISTA!$A$2:$J$9990,8,0),"")</f>
        <v/>
      </c>
      <c r="H9086" s="40" t="str">
        <f t="shared" si="166"/>
        <v/>
      </c>
    </row>
    <row r="9087" spans="7:8" x14ac:dyDescent="0.25">
      <c r="G9087" s="19" t="str">
        <f>IFERROR(VLOOKUP($D9087,LISTA!$A$2:$J$9990,8,0),"")</f>
        <v/>
      </c>
      <c r="H9087" s="40" t="str">
        <f t="shared" si="166"/>
        <v/>
      </c>
    </row>
    <row r="9088" spans="7:8" x14ac:dyDescent="0.25">
      <c r="G9088" s="19" t="str">
        <f>IFERROR(VLOOKUP($D9088,LISTA!$A$2:$J$9990,8,0),"")</f>
        <v/>
      </c>
      <c r="H9088" s="40" t="str">
        <f t="shared" si="166"/>
        <v/>
      </c>
    </row>
    <row r="9089" spans="7:8" x14ac:dyDescent="0.25">
      <c r="G9089" s="19" t="str">
        <f>IFERROR(VLOOKUP($D9089,LISTA!$A$2:$J$9990,8,0),"")</f>
        <v/>
      </c>
      <c r="H9089" s="40" t="str">
        <f t="shared" si="166"/>
        <v/>
      </c>
    </row>
    <row r="9090" spans="7:8" x14ac:dyDescent="0.25">
      <c r="G9090" s="19" t="str">
        <f>IFERROR(VLOOKUP($D9090,LISTA!$A$2:$J$9990,8,0),"")</f>
        <v/>
      </c>
      <c r="H9090" s="40" t="str">
        <f t="shared" si="166"/>
        <v/>
      </c>
    </row>
    <row r="9091" spans="7:8" x14ac:dyDescent="0.25">
      <c r="G9091" s="19" t="str">
        <f>IFERROR(VLOOKUP($D9091,LISTA!$A$2:$J$9990,8,0),"")</f>
        <v/>
      </c>
      <c r="H9091" s="40" t="str">
        <f t="shared" si="166"/>
        <v/>
      </c>
    </row>
    <row r="9092" spans="7:8" x14ac:dyDescent="0.25">
      <c r="G9092" s="19" t="str">
        <f>IFERROR(VLOOKUP($D9092,LISTA!$A$2:$J$9990,8,0),"")</f>
        <v/>
      </c>
      <c r="H9092" s="40" t="str">
        <f t="shared" si="166"/>
        <v/>
      </c>
    </row>
    <row r="9093" spans="7:8" x14ac:dyDescent="0.25">
      <c r="G9093" s="19" t="str">
        <f>IFERROR(VLOOKUP($D9093,LISTA!$A$2:$J$9990,8,0),"")</f>
        <v/>
      </c>
      <c r="H9093" s="40" t="str">
        <f t="shared" ref="H9093:H9156" si="167">IF(OR(G9093=$K$10,G9093=$K$11,G9093=$K$14,G9093=$K$15,G9093=$K$16,G9093=$K$17,G9093=$K$18,G9093=$K$19,G9093=$K$20,G9093=$K$21,G9093=$K$22,G9093=$K$23,G9093=$K$24,G9093=$K$25,G9093=$K$26,G9093=$K$27,G9093=$K$28),$K$9,IF(OR(G9093=$K$32,G9093=$K$33),$K$31,IF(OR(G9093=$K$38),$K$37,"")))</f>
        <v/>
      </c>
    </row>
    <row r="9094" spans="7:8" x14ac:dyDescent="0.25">
      <c r="G9094" s="19" t="str">
        <f>IFERROR(VLOOKUP($D9094,LISTA!$A$2:$J$9990,8,0),"")</f>
        <v/>
      </c>
      <c r="H9094" s="40" t="str">
        <f t="shared" si="167"/>
        <v/>
      </c>
    </row>
    <row r="9095" spans="7:8" x14ac:dyDescent="0.25">
      <c r="G9095" s="19" t="str">
        <f>IFERROR(VLOOKUP($D9095,LISTA!$A$2:$J$9990,8,0),"")</f>
        <v/>
      </c>
      <c r="H9095" s="40" t="str">
        <f t="shared" si="167"/>
        <v/>
      </c>
    </row>
    <row r="9096" spans="7:8" x14ac:dyDescent="0.25">
      <c r="G9096" s="19" t="str">
        <f>IFERROR(VLOOKUP($D9096,LISTA!$A$2:$J$9990,8,0),"")</f>
        <v/>
      </c>
      <c r="H9096" s="40" t="str">
        <f t="shared" si="167"/>
        <v/>
      </c>
    </row>
    <row r="9097" spans="7:8" x14ac:dyDescent="0.25">
      <c r="G9097" s="19" t="str">
        <f>IFERROR(VLOOKUP($D9097,LISTA!$A$2:$J$9990,8,0),"")</f>
        <v/>
      </c>
      <c r="H9097" s="40" t="str">
        <f t="shared" si="167"/>
        <v/>
      </c>
    </row>
    <row r="9098" spans="7:8" x14ac:dyDescent="0.25">
      <c r="G9098" s="19" t="str">
        <f>IFERROR(VLOOKUP($D9098,LISTA!$A$2:$J$9990,8,0),"")</f>
        <v/>
      </c>
      <c r="H9098" s="40" t="str">
        <f t="shared" si="167"/>
        <v/>
      </c>
    </row>
    <row r="9099" spans="7:8" x14ac:dyDescent="0.25">
      <c r="G9099" s="19" t="str">
        <f>IFERROR(VLOOKUP($D9099,LISTA!$A$2:$J$9990,8,0),"")</f>
        <v/>
      </c>
      <c r="H9099" s="40" t="str">
        <f t="shared" si="167"/>
        <v/>
      </c>
    </row>
    <row r="9100" spans="7:8" x14ac:dyDescent="0.25">
      <c r="G9100" s="19" t="str">
        <f>IFERROR(VLOOKUP($D9100,LISTA!$A$2:$J$9990,8,0),"")</f>
        <v/>
      </c>
      <c r="H9100" s="40" t="str">
        <f t="shared" si="167"/>
        <v/>
      </c>
    </row>
    <row r="9101" spans="7:8" x14ac:dyDescent="0.25">
      <c r="G9101" s="19" t="str">
        <f>IFERROR(VLOOKUP($D9101,LISTA!$A$2:$J$9990,8,0),"")</f>
        <v/>
      </c>
      <c r="H9101" s="40" t="str">
        <f t="shared" si="167"/>
        <v/>
      </c>
    </row>
    <row r="9102" spans="7:8" x14ac:dyDescent="0.25">
      <c r="G9102" s="19" t="str">
        <f>IFERROR(VLOOKUP($D9102,LISTA!$A$2:$J$9990,8,0),"")</f>
        <v/>
      </c>
      <c r="H9102" s="40" t="str">
        <f t="shared" si="167"/>
        <v/>
      </c>
    </row>
    <row r="9103" spans="7:8" x14ac:dyDescent="0.25">
      <c r="G9103" s="19" t="str">
        <f>IFERROR(VLOOKUP($D9103,LISTA!$A$2:$J$9990,8,0),"")</f>
        <v/>
      </c>
      <c r="H9103" s="40" t="str">
        <f t="shared" si="167"/>
        <v/>
      </c>
    </row>
    <row r="9104" spans="7:8" x14ac:dyDescent="0.25">
      <c r="G9104" s="19" t="str">
        <f>IFERROR(VLOOKUP($D9104,LISTA!$A$2:$J$9990,8,0),"")</f>
        <v/>
      </c>
      <c r="H9104" s="40" t="str">
        <f t="shared" si="167"/>
        <v/>
      </c>
    </row>
    <row r="9105" spans="7:8" x14ac:dyDescent="0.25">
      <c r="G9105" s="19" t="str">
        <f>IFERROR(VLOOKUP($D9105,LISTA!$A$2:$J$9990,8,0),"")</f>
        <v/>
      </c>
      <c r="H9105" s="40" t="str">
        <f t="shared" si="167"/>
        <v/>
      </c>
    </row>
    <row r="9106" spans="7:8" x14ac:dyDescent="0.25">
      <c r="G9106" s="19" t="str">
        <f>IFERROR(VLOOKUP($D9106,LISTA!$A$2:$J$9990,8,0),"")</f>
        <v/>
      </c>
      <c r="H9106" s="40" t="str">
        <f t="shared" si="167"/>
        <v/>
      </c>
    </row>
    <row r="9107" spans="7:8" x14ac:dyDescent="0.25">
      <c r="G9107" s="19" t="str">
        <f>IFERROR(VLOOKUP($D9107,LISTA!$A$2:$J$9990,8,0),"")</f>
        <v/>
      </c>
      <c r="H9107" s="40" t="str">
        <f t="shared" si="167"/>
        <v/>
      </c>
    </row>
    <row r="9108" spans="7:8" x14ac:dyDescent="0.25">
      <c r="G9108" s="19" t="str">
        <f>IFERROR(VLOOKUP($D9108,LISTA!$A$2:$J$9990,8,0),"")</f>
        <v/>
      </c>
      <c r="H9108" s="40" t="str">
        <f t="shared" si="167"/>
        <v/>
      </c>
    </row>
    <row r="9109" spans="7:8" x14ac:dyDescent="0.25">
      <c r="G9109" s="19" t="str">
        <f>IFERROR(VLOOKUP($D9109,LISTA!$A$2:$J$9990,8,0),"")</f>
        <v/>
      </c>
      <c r="H9109" s="40" t="str">
        <f t="shared" si="167"/>
        <v/>
      </c>
    </row>
    <row r="9110" spans="7:8" x14ac:dyDescent="0.25">
      <c r="G9110" s="19" t="str">
        <f>IFERROR(VLOOKUP($D9110,LISTA!$A$2:$J$9990,8,0),"")</f>
        <v/>
      </c>
      <c r="H9110" s="40" t="str">
        <f t="shared" si="167"/>
        <v/>
      </c>
    </row>
    <row r="9111" spans="7:8" x14ac:dyDescent="0.25">
      <c r="G9111" s="19" t="str">
        <f>IFERROR(VLOOKUP($D9111,LISTA!$A$2:$J$9990,8,0),"")</f>
        <v/>
      </c>
      <c r="H9111" s="40" t="str">
        <f t="shared" si="167"/>
        <v/>
      </c>
    </row>
    <row r="9112" spans="7:8" x14ac:dyDescent="0.25">
      <c r="G9112" s="19" t="str">
        <f>IFERROR(VLOOKUP($D9112,LISTA!$A$2:$J$9990,8,0),"")</f>
        <v/>
      </c>
      <c r="H9112" s="40" t="str">
        <f t="shared" si="167"/>
        <v/>
      </c>
    </row>
    <row r="9113" spans="7:8" x14ac:dyDescent="0.25">
      <c r="G9113" s="19" t="str">
        <f>IFERROR(VLOOKUP($D9113,LISTA!$A$2:$J$9990,8,0),"")</f>
        <v/>
      </c>
      <c r="H9113" s="40" t="str">
        <f t="shared" si="167"/>
        <v/>
      </c>
    </row>
    <row r="9114" spans="7:8" x14ac:dyDescent="0.25">
      <c r="G9114" s="19" t="str">
        <f>IFERROR(VLOOKUP($D9114,LISTA!$A$2:$J$9990,8,0),"")</f>
        <v/>
      </c>
      <c r="H9114" s="40" t="str">
        <f t="shared" si="167"/>
        <v/>
      </c>
    </row>
    <row r="9115" spans="7:8" x14ac:dyDescent="0.25">
      <c r="G9115" s="19" t="str">
        <f>IFERROR(VLOOKUP($D9115,LISTA!$A$2:$J$9990,8,0),"")</f>
        <v/>
      </c>
      <c r="H9115" s="40" t="str">
        <f t="shared" si="167"/>
        <v/>
      </c>
    </row>
    <row r="9116" spans="7:8" x14ac:dyDescent="0.25">
      <c r="G9116" s="19" t="str">
        <f>IFERROR(VLOOKUP($D9116,LISTA!$A$2:$J$9990,8,0),"")</f>
        <v/>
      </c>
      <c r="H9116" s="40" t="str">
        <f t="shared" si="167"/>
        <v/>
      </c>
    </row>
    <row r="9117" spans="7:8" x14ac:dyDescent="0.25">
      <c r="G9117" s="19" t="str">
        <f>IFERROR(VLOOKUP($D9117,LISTA!$A$2:$J$9990,8,0),"")</f>
        <v/>
      </c>
      <c r="H9117" s="40" t="str">
        <f t="shared" si="167"/>
        <v/>
      </c>
    </row>
    <row r="9118" spans="7:8" x14ac:dyDescent="0.25">
      <c r="G9118" s="19" t="str">
        <f>IFERROR(VLOOKUP($D9118,LISTA!$A$2:$J$9990,8,0),"")</f>
        <v/>
      </c>
      <c r="H9118" s="40" t="str">
        <f t="shared" si="167"/>
        <v/>
      </c>
    </row>
    <row r="9119" spans="7:8" x14ac:dyDescent="0.25">
      <c r="G9119" s="19" t="str">
        <f>IFERROR(VLOOKUP($D9119,LISTA!$A$2:$J$9990,8,0),"")</f>
        <v/>
      </c>
      <c r="H9119" s="40" t="str">
        <f t="shared" si="167"/>
        <v/>
      </c>
    </row>
    <row r="9120" spans="7:8" x14ac:dyDescent="0.25">
      <c r="G9120" s="19" t="str">
        <f>IFERROR(VLOOKUP($D9120,LISTA!$A$2:$J$9990,8,0),"")</f>
        <v/>
      </c>
      <c r="H9120" s="40" t="str">
        <f t="shared" si="167"/>
        <v/>
      </c>
    </row>
    <row r="9121" spans="7:8" x14ac:dyDescent="0.25">
      <c r="G9121" s="19" t="str">
        <f>IFERROR(VLOOKUP($D9121,LISTA!$A$2:$J$9990,8,0),"")</f>
        <v/>
      </c>
      <c r="H9121" s="40" t="str">
        <f t="shared" si="167"/>
        <v/>
      </c>
    </row>
    <row r="9122" spans="7:8" x14ac:dyDescent="0.25">
      <c r="G9122" s="19" t="str">
        <f>IFERROR(VLOOKUP($D9122,LISTA!$A$2:$J$9990,8,0),"")</f>
        <v/>
      </c>
      <c r="H9122" s="40" t="str">
        <f t="shared" si="167"/>
        <v/>
      </c>
    </row>
    <row r="9123" spans="7:8" x14ac:dyDescent="0.25">
      <c r="G9123" s="19" t="str">
        <f>IFERROR(VLOOKUP($D9123,LISTA!$A$2:$J$9990,8,0),"")</f>
        <v/>
      </c>
      <c r="H9123" s="40" t="str">
        <f t="shared" si="167"/>
        <v/>
      </c>
    </row>
    <row r="9124" spans="7:8" x14ac:dyDescent="0.25">
      <c r="G9124" s="19" t="str">
        <f>IFERROR(VLOOKUP($D9124,LISTA!$A$2:$J$9990,8,0),"")</f>
        <v/>
      </c>
      <c r="H9124" s="40" t="str">
        <f t="shared" si="167"/>
        <v/>
      </c>
    </row>
    <row r="9125" spans="7:8" x14ac:dyDescent="0.25">
      <c r="G9125" s="19" t="str">
        <f>IFERROR(VLOOKUP($D9125,LISTA!$A$2:$J$9990,8,0),"")</f>
        <v/>
      </c>
      <c r="H9125" s="40" t="str">
        <f t="shared" si="167"/>
        <v/>
      </c>
    </row>
    <row r="9126" spans="7:8" x14ac:dyDescent="0.25">
      <c r="G9126" s="19" t="str">
        <f>IFERROR(VLOOKUP($D9126,LISTA!$A$2:$J$9990,8,0),"")</f>
        <v/>
      </c>
      <c r="H9126" s="40" t="str">
        <f t="shared" si="167"/>
        <v/>
      </c>
    </row>
    <row r="9127" spans="7:8" x14ac:dyDescent="0.25">
      <c r="G9127" s="19" t="str">
        <f>IFERROR(VLOOKUP($D9127,LISTA!$A$2:$J$9990,8,0),"")</f>
        <v/>
      </c>
      <c r="H9127" s="40" t="str">
        <f t="shared" si="167"/>
        <v/>
      </c>
    </row>
    <row r="9128" spans="7:8" x14ac:dyDescent="0.25">
      <c r="G9128" s="19" t="str">
        <f>IFERROR(VLOOKUP($D9128,LISTA!$A$2:$J$9990,8,0),"")</f>
        <v/>
      </c>
      <c r="H9128" s="40" t="str">
        <f t="shared" si="167"/>
        <v/>
      </c>
    </row>
    <row r="9129" spans="7:8" x14ac:dyDescent="0.25">
      <c r="G9129" s="19" t="str">
        <f>IFERROR(VLOOKUP($D9129,LISTA!$A$2:$J$9990,8,0),"")</f>
        <v/>
      </c>
      <c r="H9129" s="40" t="str">
        <f t="shared" si="167"/>
        <v/>
      </c>
    </row>
    <row r="9130" spans="7:8" x14ac:dyDescent="0.25">
      <c r="G9130" s="19" t="str">
        <f>IFERROR(VLOOKUP($D9130,LISTA!$A$2:$J$9990,8,0),"")</f>
        <v/>
      </c>
      <c r="H9130" s="40" t="str">
        <f t="shared" si="167"/>
        <v/>
      </c>
    </row>
    <row r="9131" spans="7:8" x14ac:dyDescent="0.25">
      <c r="G9131" s="19" t="str">
        <f>IFERROR(VLOOKUP($D9131,LISTA!$A$2:$J$9990,8,0),"")</f>
        <v/>
      </c>
      <c r="H9131" s="40" t="str">
        <f t="shared" si="167"/>
        <v/>
      </c>
    </row>
    <row r="9132" spans="7:8" x14ac:dyDescent="0.25">
      <c r="G9132" s="19" t="str">
        <f>IFERROR(VLOOKUP($D9132,LISTA!$A$2:$J$9990,8,0),"")</f>
        <v/>
      </c>
      <c r="H9132" s="40" t="str">
        <f t="shared" si="167"/>
        <v/>
      </c>
    </row>
    <row r="9133" spans="7:8" x14ac:dyDescent="0.25">
      <c r="G9133" s="19" t="str">
        <f>IFERROR(VLOOKUP($D9133,LISTA!$A$2:$J$9990,8,0),"")</f>
        <v/>
      </c>
      <c r="H9133" s="40" t="str">
        <f t="shared" si="167"/>
        <v/>
      </c>
    </row>
    <row r="9134" spans="7:8" x14ac:dyDescent="0.25">
      <c r="G9134" s="19" t="str">
        <f>IFERROR(VLOOKUP($D9134,LISTA!$A$2:$J$9990,8,0),"")</f>
        <v/>
      </c>
      <c r="H9134" s="40" t="str">
        <f t="shared" si="167"/>
        <v/>
      </c>
    </row>
    <row r="9135" spans="7:8" x14ac:dyDescent="0.25">
      <c r="G9135" s="19" t="str">
        <f>IFERROR(VLOOKUP($D9135,LISTA!$A$2:$J$9990,8,0),"")</f>
        <v/>
      </c>
      <c r="H9135" s="40" t="str">
        <f t="shared" si="167"/>
        <v/>
      </c>
    </row>
    <row r="9136" spans="7:8" x14ac:dyDescent="0.25">
      <c r="G9136" s="19" t="str">
        <f>IFERROR(VLOOKUP($D9136,LISTA!$A$2:$J$9990,8,0),"")</f>
        <v/>
      </c>
      <c r="H9136" s="40" t="str">
        <f t="shared" si="167"/>
        <v/>
      </c>
    </row>
    <row r="9137" spans="7:8" x14ac:dyDescent="0.25">
      <c r="G9137" s="19" t="str">
        <f>IFERROR(VLOOKUP($D9137,LISTA!$A$2:$J$9990,8,0),"")</f>
        <v/>
      </c>
      <c r="H9137" s="40" t="str">
        <f t="shared" si="167"/>
        <v/>
      </c>
    </row>
    <row r="9138" spans="7:8" x14ac:dyDescent="0.25">
      <c r="G9138" s="19" t="str">
        <f>IFERROR(VLOOKUP($D9138,LISTA!$A$2:$J$9990,8,0),"")</f>
        <v/>
      </c>
      <c r="H9138" s="40" t="str">
        <f t="shared" si="167"/>
        <v/>
      </c>
    </row>
    <row r="9139" spans="7:8" x14ac:dyDescent="0.25">
      <c r="G9139" s="19" t="str">
        <f>IFERROR(VLOOKUP($D9139,LISTA!$A$2:$J$9990,8,0),"")</f>
        <v/>
      </c>
      <c r="H9139" s="40" t="str">
        <f t="shared" si="167"/>
        <v/>
      </c>
    </row>
    <row r="9140" spans="7:8" x14ac:dyDescent="0.25">
      <c r="G9140" s="19" t="str">
        <f>IFERROR(VLOOKUP($D9140,LISTA!$A$2:$J$9990,8,0),"")</f>
        <v/>
      </c>
      <c r="H9140" s="40" t="str">
        <f t="shared" si="167"/>
        <v/>
      </c>
    </row>
    <row r="9141" spans="7:8" x14ac:dyDescent="0.25">
      <c r="G9141" s="19" t="str">
        <f>IFERROR(VLOOKUP($D9141,LISTA!$A$2:$J$9990,8,0),"")</f>
        <v/>
      </c>
      <c r="H9141" s="40" t="str">
        <f t="shared" si="167"/>
        <v/>
      </c>
    </row>
    <row r="9142" spans="7:8" x14ac:dyDescent="0.25">
      <c r="G9142" s="19" t="str">
        <f>IFERROR(VLOOKUP($D9142,LISTA!$A$2:$J$9990,8,0),"")</f>
        <v/>
      </c>
      <c r="H9142" s="40" t="str">
        <f t="shared" si="167"/>
        <v/>
      </c>
    </row>
    <row r="9143" spans="7:8" x14ac:dyDescent="0.25">
      <c r="G9143" s="19" t="str">
        <f>IFERROR(VLOOKUP($D9143,LISTA!$A$2:$J$9990,8,0),"")</f>
        <v/>
      </c>
      <c r="H9143" s="40" t="str">
        <f t="shared" si="167"/>
        <v/>
      </c>
    </row>
    <row r="9144" spans="7:8" x14ac:dyDescent="0.25">
      <c r="G9144" s="19" t="str">
        <f>IFERROR(VLOOKUP($D9144,LISTA!$A$2:$J$9990,8,0),"")</f>
        <v/>
      </c>
      <c r="H9144" s="40" t="str">
        <f t="shared" si="167"/>
        <v/>
      </c>
    </row>
    <row r="9145" spans="7:8" x14ac:dyDescent="0.25">
      <c r="G9145" s="19" t="str">
        <f>IFERROR(VLOOKUP($D9145,LISTA!$A$2:$J$9990,8,0),"")</f>
        <v/>
      </c>
      <c r="H9145" s="40" t="str">
        <f t="shared" si="167"/>
        <v/>
      </c>
    </row>
    <row r="9146" spans="7:8" x14ac:dyDescent="0.25">
      <c r="G9146" s="19" t="str">
        <f>IFERROR(VLOOKUP($D9146,LISTA!$A$2:$J$9990,8,0),"")</f>
        <v/>
      </c>
      <c r="H9146" s="40" t="str">
        <f t="shared" si="167"/>
        <v/>
      </c>
    </row>
    <row r="9147" spans="7:8" x14ac:dyDescent="0.25">
      <c r="G9147" s="19" t="str">
        <f>IFERROR(VLOOKUP($D9147,LISTA!$A$2:$J$9990,8,0),"")</f>
        <v/>
      </c>
      <c r="H9147" s="40" t="str">
        <f t="shared" si="167"/>
        <v/>
      </c>
    </row>
    <row r="9148" spans="7:8" x14ac:dyDescent="0.25">
      <c r="G9148" s="19" t="str">
        <f>IFERROR(VLOOKUP($D9148,LISTA!$A$2:$J$9990,8,0),"")</f>
        <v/>
      </c>
      <c r="H9148" s="40" t="str">
        <f t="shared" si="167"/>
        <v/>
      </c>
    </row>
    <row r="9149" spans="7:8" x14ac:dyDescent="0.25">
      <c r="G9149" s="19" t="str">
        <f>IFERROR(VLOOKUP($D9149,LISTA!$A$2:$J$9990,8,0),"")</f>
        <v/>
      </c>
      <c r="H9149" s="40" t="str">
        <f t="shared" si="167"/>
        <v/>
      </c>
    </row>
    <row r="9150" spans="7:8" x14ac:dyDescent="0.25">
      <c r="G9150" s="19" t="str">
        <f>IFERROR(VLOOKUP($D9150,LISTA!$A$2:$J$9990,8,0),"")</f>
        <v/>
      </c>
      <c r="H9150" s="40" t="str">
        <f t="shared" si="167"/>
        <v/>
      </c>
    </row>
    <row r="9151" spans="7:8" x14ac:dyDescent="0.25">
      <c r="G9151" s="19" t="str">
        <f>IFERROR(VLOOKUP($D9151,LISTA!$A$2:$J$9990,8,0),"")</f>
        <v/>
      </c>
      <c r="H9151" s="40" t="str">
        <f t="shared" si="167"/>
        <v/>
      </c>
    </row>
    <row r="9152" spans="7:8" x14ac:dyDescent="0.25">
      <c r="G9152" s="19" t="str">
        <f>IFERROR(VLOOKUP($D9152,LISTA!$A$2:$J$9990,8,0),"")</f>
        <v/>
      </c>
      <c r="H9152" s="40" t="str">
        <f t="shared" si="167"/>
        <v/>
      </c>
    </row>
    <row r="9153" spans="7:8" x14ac:dyDescent="0.25">
      <c r="G9153" s="19" t="str">
        <f>IFERROR(VLOOKUP($D9153,LISTA!$A$2:$J$9990,8,0),"")</f>
        <v/>
      </c>
      <c r="H9153" s="40" t="str">
        <f t="shared" si="167"/>
        <v/>
      </c>
    </row>
    <row r="9154" spans="7:8" x14ac:dyDescent="0.25">
      <c r="G9154" s="19" t="str">
        <f>IFERROR(VLOOKUP($D9154,LISTA!$A$2:$J$9990,8,0),"")</f>
        <v/>
      </c>
      <c r="H9154" s="40" t="str">
        <f t="shared" si="167"/>
        <v/>
      </c>
    </row>
    <row r="9155" spans="7:8" x14ac:dyDescent="0.25">
      <c r="G9155" s="19" t="str">
        <f>IFERROR(VLOOKUP($D9155,LISTA!$A$2:$J$9990,8,0),"")</f>
        <v/>
      </c>
      <c r="H9155" s="40" t="str">
        <f t="shared" si="167"/>
        <v/>
      </c>
    </row>
    <row r="9156" spans="7:8" x14ac:dyDescent="0.25">
      <c r="G9156" s="19" t="str">
        <f>IFERROR(VLOOKUP($D9156,LISTA!$A$2:$J$9990,8,0),"")</f>
        <v/>
      </c>
      <c r="H9156" s="40" t="str">
        <f t="shared" si="167"/>
        <v/>
      </c>
    </row>
    <row r="9157" spans="7:8" x14ac:dyDescent="0.25">
      <c r="G9157" s="19" t="str">
        <f>IFERROR(VLOOKUP($D9157,LISTA!$A$2:$J$9990,8,0),"")</f>
        <v/>
      </c>
      <c r="H9157" s="40" t="str">
        <f t="shared" ref="H9157:H9220" si="168">IF(OR(G9157=$K$10,G9157=$K$11,G9157=$K$14,G9157=$K$15,G9157=$K$16,G9157=$K$17,G9157=$K$18,G9157=$K$19,G9157=$K$20,G9157=$K$21,G9157=$K$22,G9157=$K$23,G9157=$K$24,G9157=$K$25,G9157=$K$26,G9157=$K$27,G9157=$K$28),$K$9,IF(OR(G9157=$K$32,G9157=$K$33),$K$31,IF(OR(G9157=$K$38),$K$37,"")))</f>
        <v/>
      </c>
    </row>
    <row r="9158" spans="7:8" x14ac:dyDescent="0.25">
      <c r="G9158" s="19" t="str">
        <f>IFERROR(VLOOKUP($D9158,LISTA!$A$2:$J$9990,8,0),"")</f>
        <v/>
      </c>
      <c r="H9158" s="40" t="str">
        <f t="shared" si="168"/>
        <v/>
      </c>
    </row>
    <row r="9159" spans="7:8" x14ac:dyDescent="0.25">
      <c r="G9159" s="19" t="str">
        <f>IFERROR(VLOOKUP($D9159,LISTA!$A$2:$J$9990,8,0),"")</f>
        <v/>
      </c>
      <c r="H9159" s="40" t="str">
        <f t="shared" si="168"/>
        <v/>
      </c>
    </row>
    <row r="9160" spans="7:8" x14ac:dyDescent="0.25">
      <c r="G9160" s="19" t="str">
        <f>IFERROR(VLOOKUP($D9160,LISTA!$A$2:$J$9990,8,0),"")</f>
        <v/>
      </c>
      <c r="H9160" s="40" t="str">
        <f t="shared" si="168"/>
        <v/>
      </c>
    </row>
    <row r="9161" spans="7:8" x14ac:dyDescent="0.25">
      <c r="G9161" s="19" t="str">
        <f>IFERROR(VLOOKUP($D9161,LISTA!$A$2:$J$9990,8,0),"")</f>
        <v/>
      </c>
      <c r="H9161" s="40" t="str">
        <f t="shared" si="168"/>
        <v/>
      </c>
    </row>
    <row r="9162" spans="7:8" x14ac:dyDescent="0.25">
      <c r="G9162" s="19" t="str">
        <f>IFERROR(VLOOKUP($D9162,LISTA!$A$2:$J$9990,8,0),"")</f>
        <v/>
      </c>
      <c r="H9162" s="40" t="str">
        <f t="shared" si="168"/>
        <v/>
      </c>
    </row>
    <row r="9163" spans="7:8" x14ac:dyDescent="0.25">
      <c r="G9163" s="19" t="str">
        <f>IFERROR(VLOOKUP($D9163,LISTA!$A$2:$J$9990,8,0),"")</f>
        <v/>
      </c>
      <c r="H9163" s="40" t="str">
        <f t="shared" si="168"/>
        <v/>
      </c>
    </row>
    <row r="9164" spans="7:8" x14ac:dyDescent="0.25">
      <c r="G9164" s="19" t="str">
        <f>IFERROR(VLOOKUP($D9164,LISTA!$A$2:$J$9990,8,0),"")</f>
        <v/>
      </c>
      <c r="H9164" s="40" t="str">
        <f t="shared" si="168"/>
        <v/>
      </c>
    </row>
    <row r="9165" spans="7:8" x14ac:dyDescent="0.25">
      <c r="G9165" s="19" t="str">
        <f>IFERROR(VLOOKUP($D9165,LISTA!$A$2:$J$9990,8,0),"")</f>
        <v/>
      </c>
      <c r="H9165" s="40" t="str">
        <f t="shared" si="168"/>
        <v/>
      </c>
    </row>
    <row r="9166" spans="7:8" x14ac:dyDescent="0.25">
      <c r="G9166" s="19" t="str">
        <f>IFERROR(VLOOKUP($D9166,LISTA!$A$2:$J$9990,8,0),"")</f>
        <v/>
      </c>
      <c r="H9166" s="40" t="str">
        <f t="shared" si="168"/>
        <v/>
      </c>
    </row>
    <row r="9167" spans="7:8" x14ac:dyDescent="0.25">
      <c r="G9167" s="19" t="str">
        <f>IFERROR(VLOOKUP($D9167,LISTA!$A$2:$J$9990,8,0),"")</f>
        <v/>
      </c>
      <c r="H9167" s="40" t="str">
        <f t="shared" si="168"/>
        <v/>
      </c>
    </row>
    <row r="9168" spans="7:8" x14ac:dyDescent="0.25">
      <c r="G9168" s="19" t="str">
        <f>IFERROR(VLOOKUP($D9168,LISTA!$A$2:$J$9990,8,0),"")</f>
        <v/>
      </c>
      <c r="H9168" s="40" t="str">
        <f t="shared" si="168"/>
        <v/>
      </c>
    </row>
    <row r="9169" spans="7:8" x14ac:dyDescent="0.25">
      <c r="G9169" s="19" t="str">
        <f>IFERROR(VLOOKUP($D9169,LISTA!$A$2:$J$9990,8,0),"")</f>
        <v/>
      </c>
      <c r="H9169" s="40" t="str">
        <f t="shared" si="168"/>
        <v/>
      </c>
    </row>
    <row r="9170" spans="7:8" x14ac:dyDescent="0.25">
      <c r="G9170" s="19" t="str">
        <f>IFERROR(VLOOKUP($D9170,LISTA!$A$2:$J$9990,8,0),"")</f>
        <v/>
      </c>
      <c r="H9170" s="40" t="str">
        <f t="shared" si="168"/>
        <v/>
      </c>
    </row>
    <row r="9171" spans="7:8" x14ac:dyDescent="0.25">
      <c r="G9171" s="19" t="str">
        <f>IFERROR(VLOOKUP($D9171,LISTA!$A$2:$J$9990,8,0),"")</f>
        <v/>
      </c>
      <c r="H9171" s="40" t="str">
        <f t="shared" si="168"/>
        <v/>
      </c>
    </row>
    <row r="9172" spans="7:8" x14ac:dyDescent="0.25">
      <c r="G9172" s="19" t="str">
        <f>IFERROR(VLOOKUP($D9172,LISTA!$A$2:$J$9990,8,0),"")</f>
        <v/>
      </c>
      <c r="H9172" s="40" t="str">
        <f t="shared" si="168"/>
        <v/>
      </c>
    </row>
    <row r="9173" spans="7:8" x14ac:dyDescent="0.25">
      <c r="G9173" s="19" t="str">
        <f>IFERROR(VLOOKUP($D9173,LISTA!$A$2:$J$9990,8,0),"")</f>
        <v/>
      </c>
      <c r="H9173" s="40" t="str">
        <f t="shared" si="168"/>
        <v/>
      </c>
    </row>
    <row r="9174" spans="7:8" x14ac:dyDescent="0.25">
      <c r="G9174" s="19" t="str">
        <f>IFERROR(VLOOKUP($D9174,LISTA!$A$2:$J$9990,8,0),"")</f>
        <v/>
      </c>
      <c r="H9174" s="40" t="str">
        <f t="shared" si="168"/>
        <v/>
      </c>
    </row>
    <row r="9175" spans="7:8" x14ac:dyDescent="0.25">
      <c r="G9175" s="19" t="str">
        <f>IFERROR(VLOOKUP($D9175,LISTA!$A$2:$J$9990,8,0),"")</f>
        <v/>
      </c>
      <c r="H9175" s="40" t="str">
        <f t="shared" si="168"/>
        <v/>
      </c>
    </row>
    <row r="9176" spans="7:8" x14ac:dyDescent="0.25">
      <c r="G9176" s="19" t="str">
        <f>IFERROR(VLOOKUP($D9176,LISTA!$A$2:$J$9990,8,0),"")</f>
        <v/>
      </c>
      <c r="H9176" s="40" t="str">
        <f t="shared" si="168"/>
        <v/>
      </c>
    </row>
    <row r="9177" spans="7:8" x14ac:dyDescent="0.25">
      <c r="G9177" s="19" t="str">
        <f>IFERROR(VLOOKUP($D9177,LISTA!$A$2:$J$9990,8,0),"")</f>
        <v/>
      </c>
      <c r="H9177" s="40" t="str">
        <f t="shared" si="168"/>
        <v/>
      </c>
    </row>
    <row r="9178" spans="7:8" x14ac:dyDescent="0.25">
      <c r="G9178" s="19" t="str">
        <f>IFERROR(VLOOKUP($D9178,LISTA!$A$2:$J$9990,8,0),"")</f>
        <v/>
      </c>
      <c r="H9178" s="40" t="str">
        <f t="shared" si="168"/>
        <v/>
      </c>
    </row>
    <row r="9179" spans="7:8" x14ac:dyDescent="0.25">
      <c r="G9179" s="19" t="str">
        <f>IFERROR(VLOOKUP($D9179,LISTA!$A$2:$J$9990,8,0),"")</f>
        <v/>
      </c>
      <c r="H9179" s="40" t="str">
        <f t="shared" si="168"/>
        <v/>
      </c>
    </row>
    <row r="9180" spans="7:8" x14ac:dyDescent="0.25">
      <c r="G9180" s="19" t="str">
        <f>IFERROR(VLOOKUP($D9180,LISTA!$A$2:$J$9990,8,0),"")</f>
        <v/>
      </c>
      <c r="H9180" s="40" t="str">
        <f t="shared" si="168"/>
        <v/>
      </c>
    </row>
    <row r="9181" spans="7:8" x14ac:dyDescent="0.25">
      <c r="G9181" s="19" t="str">
        <f>IFERROR(VLOOKUP($D9181,LISTA!$A$2:$J$9990,8,0),"")</f>
        <v/>
      </c>
      <c r="H9181" s="40" t="str">
        <f t="shared" si="168"/>
        <v/>
      </c>
    </row>
    <row r="9182" spans="7:8" x14ac:dyDescent="0.25">
      <c r="G9182" s="19" t="str">
        <f>IFERROR(VLOOKUP($D9182,LISTA!$A$2:$J$9990,8,0),"")</f>
        <v/>
      </c>
      <c r="H9182" s="40" t="str">
        <f t="shared" si="168"/>
        <v/>
      </c>
    </row>
    <row r="9183" spans="7:8" x14ac:dyDescent="0.25">
      <c r="G9183" s="19" t="str">
        <f>IFERROR(VLOOKUP($D9183,LISTA!$A$2:$J$9990,8,0),"")</f>
        <v/>
      </c>
      <c r="H9183" s="40" t="str">
        <f t="shared" si="168"/>
        <v/>
      </c>
    </row>
    <row r="9184" spans="7:8" x14ac:dyDescent="0.25">
      <c r="G9184" s="19" t="str">
        <f>IFERROR(VLOOKUP($D9184,LISTA!$A$2:$J$9990,8,0),"")</f>
        <v/>
      </c>
      <c r="H9184" s="40" t="str">
        <f t="shared" si="168"/>
        <v/>
      </c>
    </row>
    <row r="9185" spans="7:8" x14ac:dyDescent="0.25">
      <c r="G9185" s="19" t="str">
        <f>IFERROR(VLOOKUP($D9185,LISTA!$A$2:$J$9990,8,0),"")</f>
        <v/>
      </c>
      <c r="H9185" s="40" t="str">
        <f t="shared" si="168"/>
        <v/>
      </c>
    </row>
    <row r="9186" spans="7:8" x14ac:dyDescent="0.25">
      <c r="G9186" s="19" t="str">
        <f>IFERROR(VLOOKUP($D9186,LISTA!$A$2:$J$9990,8,0),"")</f>
        <v/>
      </c>
      <c r="H9186" s="40" t="str">
        <f t="shared" si="168"/>
        <v/>
      </c>
    </row>
    <row r="9187" spans="7:8" x14ac:dyDescent="0.25">
      <c r="G9187" s="19" t="str">
        <f>IFERROR(VLOOKUP($D9187,LISTA!$A$2:$J$9990,8,0),"")</f>
        <v/>
      </c>
      <c r="H9187" s="40" t="str">
        <f t="shared" si="168"/>
        <v/>
      </c>
    </row>
    <row r="9188" spans="7:8" x14ac:dyDescent="0.25">
      <c r="G9188" s="19" t="str">
        <f>IFERROR(VLOOKUP($D9188,LISTA!$A$2:$J$9990,8,0),"")</f>
        <v/>
      </c>
      <c r="H9188" s="40" t="str">
        <f t="shared" si="168"/>
        <v/>
      </c>
    </row>
    <row r="9189" spans="7:8" x14ac:dyDescent="0.25">
      <c r="G9189" s="19" t="str">
        <f>IFERROR(VLOOKUP($D9189,LISTA!$A$2:$J$9990,8,0),"")</f>
        <v/>
      </c>
      <c r="H9189" s="40" t="str">
        <f t="shared" si="168"/>
        <v/>
      </c>
    </row>
    <row r="9190" spans="7:8" x14ac:dyDescent="0.25">
      <c r="G9190" s="19" t="str">
        <f>IFERROR(VLOOKUP($D9190,LISTA!$A$2:$J$9990,8,0),"")</f>
        <v/>
      </c>
      <c r="H9190" s="40" t="str">
        <f t="shared" si="168"/>
        <v/>
      </c>
    </row>
    <row r="9191" spans="7:8" x14ac:dyDescent="0.25">
      <c r="G9191" s="19" t="str">
        <f>IFERROR(VLOOKUP($D9191,LISTA!$A$2:$J$9990,8,0),"")</f>
        <v/>
      </c>
      <c r="H9191" s="40" t="str">
        <f t="shared" si="168"/>
        <v/>
      </c>
    </row>
    <row r="9192" spans="7:8" x14ac:dyDescent="0.25">
      <c r="G9192" s="19" t="str">
        <f>IFERROR(VLOOKUP($D9192,LISTA!$A$2:$J$9990,8,0),"")</f>
        <v/>
      </c>
      <c r="H9192" s="40" t="str">
        <f t="shared" si="168"/>
        <v/>
      </c>
    </row>
    <row r="9193" spans="7:8" x14ac:dyDescent="0.25">
      <c r="G9193" s="19" t="str">
        <f>IFERROR(VLOOKUP($D9193,LISTA!$A$2:$J$9990,8,0),"")</f>
        <v/>
      </c>
      <c r="H9193" s="40" t="str">
        <f t="shared" si="168"/>
        <v/>
      </c>
    </row>
    <row r="9194" spans="7:8" x14ac:dyDescent="0.25">
      <c r="G9194" s="19" t="str">
        <f>IFERROR(VLOOKUP($D9194,LISTA!$A$2:$J$9990,8,0),"")</f>
        <v/>
      </c>
      <c r="H9194" s="40" t="str">
        <f t="shared" si="168"/>
        <v/>
      </c>
    </row>
    <row r="9195" spans="7:8" x14ac:dyDescent="0.25">
      <c r="G9195" s="19" t="str">
        <f>IFERROR(VLOOKUP($D9195,LISTA!$A$2:$J$9990,8,0),"")</f>
        <v/>
      </c>
      <c r="H9195" s="40" t="str">
        <f t="shared" si="168"/>
        <v/>
      </c>
    </row>
    <row r="9196" spans="7:8" x14ac:dyDescent="0.25">
      <c r="G9196" s="19" t="str">
        <f>IFERROR(VLOOKUP($D9196,LISTA!$A$2:$J$9990,8,0),"")</f>
        <v/>
      </c>
      <c r="H9196" s="40" t="str">
        <f t="shared" si="168"/>
        <v/>
      </c>
    </row>
    <row r="9197" spans="7:8" x14ac:dyDescent="0.25">
      <c r="G9197" s="19" t="str">
        <f>IFERROR(VLOOKUP($D9197,LISTA!$A$2:$J$9990,8,0),"")</f>
        <v/>
      </c>
      <c r="H9197" s="40" t="str">
        <f t="shared" si="168"/>
        <v/>
      </c>
    </row>
    <row r="9198" spans="7:8" x14ac:dyDescent="0.25">
      <c r="G9198" s="19" t="str">
        <f>IFERROR(VLOOKUP($D9198,LISTA!$A$2:$J$9990,8,0),"")</f>
        <v/>
      </c>
      <c r="H9198" s="40" t="str">
        <f t="shared" si="168"/>
        <v/>
      </c>
    </row>
    <row r="9199" spans="7:8" x14ac:dyDescent="0.25">
      <c r="G9199" s="19" t="str">
        <f>IFERROR(VLOOKUP($D9199,LISTA!$A$2:$J$9990,8,0),"")</f>
        <v/>
      </c>
      <c r="H9199" s="40" t="str">
        <f t="shared" si="168"/>
        <v/>
      </c>
    </row>
    <row r="9200" spans="7:8" x14ac:dyDescent="0.25">
      <c r="G9200" s="19" t="str">
        <f>IFERROR(VLOOKUP($D9200,LISTA!$A$2:$J$9990,8,0),"")</f>
        <v/>
      </c>
      <c r="H9200" s="40" t="str">
        <f t="shared" si="168"/>
        <v/>
      </c>
    </row>
    <row r="9201" spans="7:8" x14ac:dyDescent="0.25">
      <c r="G9201" s="19" t="str">
        <f>IFERROR(VLOOKUP($D9201,LISTA!$A$2:$J$9990,8,0),"")</f>
        <v/>
      </c>
      <c r="H9201" s="40" t="str">
        <f t="shared" si="168"/>
        <v/>
      </c>
    </row>
    <row r="9202" spans="7:8" x14ac:dyDescent="0.25">
      <c r="G9202" s="19" t="str">
        <f>IFERROR(VLOOKUP($D9202,LISTA!$A$2:$J$9990,8,0),"")</f>
        <v/>
      </c>
      <c r="H9202" s="40" t="str">
        <f t="shared" si="168"/>
        <v/>
      </c>
    </row>
    <row r="9203" spans="7:8" x14ac:dyDescent="0.25">
      <c r="G9203" s="19" t="str">
        <f>IFERROR(VLOOKUP($D9203,LISTA!$A$2:$J$9990,8,0),"")</f>
        <v/>
      </c>
      <c r="H9203" s="40" t="str">
        <f t="shared" si="168"/>
        <v/>
      </c>
    </row>
    <row r="9204" spans="7:8" x14ac:dyDescent="0.25">
      <c r="G9204" s="19" t="str">
        <f>IFERROR(VLOOKUP($D9204,LISTA!$A$2:$J$9990,8,0),"")</f>
        <v/>
      </c>
      <c r="H9204" s="40" t="str">
        <f t="shared" si="168"/>
        <v/>
      </c>
    </row>
    <row r="9205" spans="7:8" x14ac:dyDescent="0.25">
      <c r="G9205" s="19" t="str">
        <f>IFERROR(VLOOKUP($D9205,LISTA!$A$2:$J$9990,8,0),"")</f>
        <v/>
      </c>
      <c r="H9205" s="40" t="str">
        <f t="shared" si="168"/>
        <v/>
      </c>
    </row>
    <row r="9206" spans="7:8" x14ac:dyDescent="0.25">
      <c r="G9206" s="19" t="str">
        <f>IFERROR(VLOOKUP($D9206,LISTA!$A$2:$J$9990,8,0),"")</f>
        <v/>
      </c>
      <c r="H9206" s="40" t="str">
        <f t="shared" si="168"/>
        <v/>
      </c>
    </row>
    <row r="9207" spans="7:8" x14ac:dyDescent="0.25">
      <c r="G9207" s="19" t="str">
        <f>IFERROR(VLOOKUP($D9207,LISTA!$A$2:$J$9990,8,0),"")</f>
        <v/>
      </c>
      <c r="H9207" s="40" t="str">
        <f t="shared" si="168"/>
        <v/>
      </c>
    </row>
    <row r="9208" spans="7:8" x14ac:dyDescent="0.25">
      <c r="G9208" s="19" t="str">
        <f>IFERROR(VLOOKUP($D9208,LISTA!$A$2:$J$9990,8,0),"")</f>
        <v/>
      </c>
      <c r="H9208" s="40" t="str">
        <f t="shared" si="168"/>
        <v/>
      </c>
    </row>
    <row r="9209" spans="7:8" x14ac:dyDescent="0.25">
      <c r="G9209" s="19" t="str">
        <f>IFERROR(VLOOKUP($D9209,LISTA!$A$2:$J$9990,8,0),"")</f>
        <v/>
      </c>
      <c r="H9209" s="40" t="str">
        <f t="shared" si="168"/>
        <v/>
      </c>
    </row>
    <row r="9210" spans="7:8" x14ac:dyDescent="0.25">
      <c r="G9210" s="19" t="str">
        <f>IFERROR(VLOOKUP($D9210,LISTA!$A$2:$J$9990,8,0),"")</f>
        <v/>
      </c>
      <c r="H9210" s="40" t="str">
        <f t="shared" si="168"/>
        <v/>
      </c>
    </row>
    <row r="9211" spans="7:8" x14ac:dyDescent="0.25">
      <c r="G9211" s="19" t="str">
        <f>IFERROR(VLOOKUP($D9211,LISTA!$A$2:$J$9990,8,0),"")</f>
        <v/>
      </c>
      <c r="H9211" s="40" t="str">
        <f t="shared" si="168"/>
        <v/>
      </c>
    </row>
    <row r="9212" spans="7:8" x14ac:dyDescent="0.25">
      <c r="G9212" s="19" t="str">
        <f>IFERROR(VLOOKUP($D9212,LISTA!$A$2:$J$9990,8,0),"")</f>
        <v/>
      </c>
      <c r="H9212" s="40" t="str">
        <f t="shared" si="168"/>
        <v/>
      </c>
    </row>
    <row r="9213" spans="7:8" x14ac:dyDescent="0.25">
      <c r="G9213" s="19" t="str">
        <f>IFERROR(VLOOKUP($D9213,LISTA!$A$2:$J$9990,8,0),"")</f>
        <v/>
      </c>
      <c r="H9213" s="40" t="str">
        <f t="shared" si="168"/>
        <v/>
      </c>
    </row>
    <row r="9214" spans="7:8" x14ac:dyDescent="0.25">
      <c r="G9214" s="19" t="str">
        <f>IFERROR(VLOOKUP($D9214,LISTA!$A$2:$J$9990,8,0),"")</f>
        <v/>
      </c>
      <c r="H9214" s="40" t="str">
        <f t="shared" si="168"/>
        <v/>
      </c>
    </row>
    <row r="9215" spans="7:8" x14ac:dyDescent="0.25">
      <c r="G9215" s="19" t="str">
        <f>IFERROR(VLOOKUP($D9215,LISTA!$A$2:$J$9990,8,0),"")</f>
        <v/>
      </c>
      <c r="H9215" s="40" t="str">
        <f t="shared" si="168"/>
        <v/>
      </c>
    </row>
    <row r="9216" spans="7:8" x14ac:dyDescent="0.25">
      <c r="G9216" s="19" t="str">
        <f>IFERROR(VLOOKUP($D9216,LISTA!$A$2:$J$9990,8,0),"")</f>
        <v/>
      </c>
      <c r="H9216" s="40" t="str">
        <f t="shared" si="168"/>
        <v/>
      </c>
    </row>
    <row r="9217" spans="7:8" x14ac:dyDescent="0.25">
      <c r="G9217" s="19" t="str">
        <f>IFERROR(VLOOKUP($D9217,LISTA!$A$2:$J$9990,8,0),"")</f>
        <v/>
      </c>
      <c r="H9217" s="40" t="str">
        <f t="shared" si="168"/>
        <v/>
      </c>
    </row>
    <row r="9218" spans="7:8" x14ac:dyDescent="0.25">
      <c r="G9218" s="19" t="str">
        <f>IFERROR(VLOOKUP($D9218,LISTA!$A$2:$J$9990,8,0),"")</f>
        <v/>
      </c>
      <c r="H9218" s="40" t="str">
        <f t="shared" si="168"/>
        <v/>
      </c>
    </row>
    <row r="9219" spans="7:8" x14ac:dyDescent="0.25">
      <c r="G9219" s="19" t="str">
        <f>IFERROR(VLOOKUP($D9219,LISTA!$A$2:$J$9990,8,0),"")</f>
        <v/>
      </c>
      <c r="H9219" s="40" t="str">
        <f t="shared" si="168"/>
        <v/>
      </c>
    </row>
    <row r="9220" spans="7:8" x14ac:dyDescent="0.25">
      <c r="G9220" s="19" t="str">
        <f>IFERROR(VLOOKUP($D9220,LISTA!$A$2:$J$9990,8,0),"")</f>
        <v/>
      </c>
      <c r="H9220" s="40" t="str">
        <f t="shared" si="168"/>
        <v/>
      </c>
    </row>
    <row r="9221" spans="7:8" x14ac:dyDescent="0.25">
      <c r="G9221" s="19" t="str">
        <f>IFERROR(VLOOKUP($D9221,LISTA!$A$2:$J$9990,8,0),"")</f>
        <v/>
      </c>
      <c r="H9221" s="40" t="str">
        <f t="shared" ref="H9221:H9284" si="169">IF(OR(G9221=$K$10,G9221=$K$11,G9221=$K$14,G9221=$K$15,G9221=$K$16,G9221=$K$17,G9221=$K$18,G9221=$K$19,G9221=$K$20,G9221=$K$21,G9221=$K$22,G9221=$K$23,G9221=$K$24,G9221=$K$25,G9221=$K$26,G9221=$K$27,G9221=$K$28),$K$9,IF(OR(G9221=$K$32,G9221=$K$33),$K$31,IF(OR(G9221=$K$38),$K$37,"")))</f>
        <v/>
      </c>
    </row>
    <row r="9222" spans="7:8" x14ac:dyDescent="0.25">
      <c r="G9222" s="19" t="str">
        <f>IFERROR(VLOOKUP($D9222,LISTA!$A$2:$J$9990,8,0),"")</f>
        <v/>
      </c>
      <c r="H9222" s="40" t="str">
        <f t="shared" si="169"/>
        <v/>
      </c>
    </row>
    <row r="9223" spans="7:8" x14ac:dyDescent="0.25">
      <c r="G9223" s="19" t="str">
        <f>IFERROR(VLOOKUP($D9223,LISTA!$A$2:$J$9990,8,0),"")</f>
        <v/>
      </c>
      <c r="H9223" s="40" t="str">
        <f t="shared" si="169"/>
        <v/>
      </c>
    </row>
    <row r="9224" spans="7:8" x14ac:dyDescent="0.25">
      <c r="G9224" s="19" t="str">
        <f>IFERROR(VLOOKUP($D9224,LISTA!$A$2:$J$9990,8,0),"")</f>
        <v/>
      </c>
      <c r="H9224" s="40" t="str">
        <f t="shared" si="169"/>
        <v/>
      </c>
    </row>
    <row r="9225" spans="7:8" x14ac:dyDescent="0.25">
      <c r="G9225" s="19" t="str">
        <f>IFERROR(VLOOKUP($D9225,LISTA!$A$2:$J$9990,8,0),"")</f>
        <v/>
      </c>
      <c r="H9225" s="40" t="str">
        <f t="shared" si="169"/>
        <v/>
      </c>
    </row>
    <row r="9226" spans="7:8" x14ac:dyDescent="0.25">
      <c r="G9226" s="19" t="str">
        <f>IFERROR(VLOOKUP($D9226,LISTA!$A$2:$J$9990,8,0),"")</f>
        <v/>
      </c>
      <c r="H9226" s="40" t="str">
        <f t="shared" si="169"/>
        <v/>
      </c>
    </row>
    <row r="9227" spans="7:8" x14ac:dyDescent="0.25">
      <c r="G9227" s="19" t="str">
        <f>IFERROR(VLOOKUP($D9227,LISTA!$A$2:$J$9990,8,0),"")</f>
        <v/>
      </c>
      <c r="H9227" s="40" t="str">
        <f t="shared" si="169"/>
        <v/>
      </c>
    </row>
    <row r="9228" spans="7:8" x14ac:dyDescent="0.25">
      <c r="G9228" s="19" t="str">
        <f>IFERROR(VLOOKUP($D9228,LISTA!$A$2:$J$9990,8,0),"")</f>
        <v/>
      </c>
      <c r="H9228" s="40" t="str">
        <f t="shared" si="169"/>
        <v/>
      </c>
    </row>
    <row r="9229" spans="7:8" x14ac:dyDescent="0.25">
      <c r="G9229" s="19" t="str">
        <f>IFERROR(VLOOKUP($D9229,LISTA!$A$2:$J$9990,8,0),"")</f>
        <v/>
      </c>
      <c r="H9229" s="40" t="str">
        <f t="shared" si="169"/>
        <v/>
      </c>
    </row>
    <row r="9230" spans="7:8" x14ac:dyDescent="0.25">
      <c r="G9230" s="19" t="str">
        <f>IFERROR(VLOOKUP($D9230,LISTA!$A$2:$J$9990,8,0),"")</f>
        <v/>
      </c>
      <c r="H9230" s="40" t="str">
        <f t="shared" si="169"/>
        <v/>
      </c>
    </row>
    <row r="9231" spans="7:8" x14ac:dyDescent="0.25">
      <c r="G9231" s="19" t="str">
        <f>IFERROR(VLOOKUP($D9231,LISTA!$A$2:$J$9990,8,0),"")</f>
        <v/>
      </c>
      <c r="H9231" s="40" t="str">
        <f t="shared" si="169"/>
        <v/>
      </c>
    </row>
    <row r="9232" spans="7:8" x14ac:dyDescent="0.25">
      <c r="G9232" s="19" t="str">
        <f>IFERROR(VLOOKUP($D9232,LISTA!$A$2:$J$9990,8,0),"")</f>
        <v/>
      </c>
      <c r="H9232" s="40" t="str">
        <f t="shared" si="169"/>
        <v/>
      </c>
    </row>
    <row r="9233" spans="7:8" x14ac:dyDescent="0.25">
      <c r="G9233" s="19" t="str">
        <f>IFERROR(VLOOKUP($D9233,LISTA!$A$2:$J$9990,8,0),"")</f>
        <v/>
      </c>
      <c r="H9233" s="40" t="str">
        <f t="shared" si="169"/>
        <v/>
      </c>
    </row>
    <row r="9234" spans="7:8" x14ac:dyDescent="0.25">
      <c r="G9234" s="19" t="str">
        <f>IFERROR(VLOOKUP($D9234,LISTA!$A$2:$J$9990,8,0),"")</f>
        <v/>
      </c>
      <c r="H9234" s="40" t="str">
        <f t="shared" si="169"/>
        <v/>
      </c>
    </row>
    <row r="9235" spans="7:8" x14ac:dyDescent="0.25">
      <c r="G9235" s="19" t="str">
        <f>IFERROR(VLOOKUP($D9235,LISTA!$A$2:$J$9990,8,0),"")</f>
        <v/>
      </c>
      <c r="H9235" s="40" t="str">
        <f t="shared" si="169"/>
        <v/>
      </c>
    </row>
    <row r="9236" spans="7:8" x14ac:dyDescent="0.25">
      <c r="G9236" s="19" t="str">
        <f>IFERROR(VLOOKUP($D9236,LISTA!$A$2:$J$9990,8,0),"")</f>
        <v/>
      </c>
      <c r="H9236" s="40" t="str">
        <f t="shared" si="169"/>
        <v/>
      </c>
    </row>
    <row r="9237" spans="7:8" x14ac:dyDescent="0.25">
      <c r="G9237" s="19" t="str">
        <f>IFERROR(VLOOKUP($D9237,LISTA!$A$2:$J$9990,8,0),"")</f>
        <v/>
      </c>
      <c r="H9237" s="40" t="str">
        <f t="shared" si="169"/>
        <v/>
      </c>
    </row>
    <row r="9238" spans="7:8" x14ac:dyDescent="0.25">
      <c r="G9238" s="19" t="str">
        <f>IFERROR(VLOOKUP($D9238,LISTA!$A$2:$J$9990,8,0),"")</f>
        <v/>
      </c>
      <c r="H9238" s="40" t="str">
        <f t="shared" si="169"/>
        <v/>
      </c>
    </row>
    <row r="9239" spans="7:8" x14ac:dyDescent="0.25">
      <c r="G9239" s="19" t="str">
        <f>IFERROR(VLOOKUP($D9239,LISTA!$A$2:$J$9990,8,0),"")</f>
        <v/>
      </c>
      <c r="H9239" s="40" t="str">
        <f t="shared" si="169"/>
        <v/>
      </c>
    </row>
    <row r="9240" spans="7:8" x14ac:dyDescent="0.25">
      <c r="G9240" s="19" t="str">
        <f>IFERROR(VLOOKUP($D9240,LISTA!$A$2:$J$9990,8,0),"")</f>
        <v/>
      </c>
      <c r="H9240" s="40" t="str">
        <f t="shared" si="169"/>
        <v/>
      </c>
    </row>
    <row r="9241" spans="7:8" x14ac:dyDescent="0.25">
      <c r="G9241" s="19" t="str">
        <f>IFERROR(VLOOKUP($D9241,LISTA!$A$2:$J$9990,8,0),"")</f>
        <v/>
      </c>
      <c r="H9241" s="40" t="str">
        <f t="shared" si="169"/>
        <v/>
      </c>
    </row>
    <row r="9242" spans="7:8" x14ac:dyDescent="0.25">
      <c r="G9242" s="19" t="str">
        <f>IFERROR(VLOOKUP($D9242,LISTA!$A$2:$J$9990,8,0),"")</f>
        <v/>
      </c>
      <c r="H9242" s="40" t="str">
        <f t="shared" si="169"/>
        <v/>
      </c>
    </row>
    <row r="9243" spans="7:8" x14ac:dyDescent="0.25">
      <c r="G9243" s="19" t="str">
        <f>IFERROR(VLOOKUP($D9243,LISTA!$A$2:$J$9990,8,0),"")</f>
        <v/>
      </c>
      <c r="H9243" s="40" t="str">
        <f t="shared" si="169"/>
        <v/>
      </c>
    </row>
    <row r="9244" spans="7:8" x14ac:dyDescent="0.25">
      <c r="G9244" s="19" t="str">
        <f>IFERROR(VLOOKUP($D9244,LISTA!$A$2:$J$9990,8,0),"")</f>
        <v/>
      </c>
      <c r="H9244" s="40" t="str">
        <f t="shared" si="169"/>
        <v/>
      </c>
    </row>
    <row r="9245" spans="7:8" x14ac:dyDescent="0.25">
      <c r="G9245" s="19" t="str">
        <f>IFERROR(VLOOKUP($D9245,LISTA!$A$2:$J$9990,8,0),"")</f>
        <v/>
      </c>
      <c r="H9245" s="40" t="str">
        <f t="shared" si="169"/>
        <v/>
      </c>
    </row>
    <row r="9246" spans="7:8" x14ac:dyDescent="0.25">
      <c r="G9246" s="19" t="str">
        <f>IFERROR(VLOOKUP($D9246,LISTA!$A$2:$J$9990,8,0),"")</f>
        <v/>
      </c>
      <c r="H9246" s="40" t="str">
        <f t="shared" si="169"/>
        <v/>
      </c>
    </row>
    <row r="9247" spans="7:8" x14ac:dyDescent="0.25">
      <c r="G9247" s="19" t="str">
        <f>IFERROR(VLOOKUP($D9247,LISTA!$A$2:$J$9990,8,0),"")</f>
        <v/>
      </c>
      <c r="H9247" s="40" t="str">
        <f t="shared" si="169"/>
        <v/>
      </c>
    </row>
    <row r="9248" spans="7:8" x14ac:dyDescent="0.25">
      <c r="G9248" s="19" t="str">
        <f>IFERROR(VLOOKUP($D9248,LISTA!$A$2:$J$9990,8,0),"")</f>
        <v/>
      </c>
      <c r="H9248" s="40" t="str">
        <f t="shared" si="169"/>
        <v/>
      </c>
    </row>
    <row r="9249" spans="7:8" x14ac:dyDescent="0.25">
      <c r="G9249" s="19" t="str">
        <f>IFERROR(VLOOKUP($D9249,LISTA!$A$2:$J$9990,8,0),"")</f>
        <v/>
      </c>
      <c r="H9249" s="40" t="str">
        <f t="shared" si="169"/>
        <v/>
      </c>
    </row>
    <row r="9250" spans="7:8" x14ac:dyDescent="0.25">
      <c r="G9250" s="19" t="str">
        <f>IFERROR(VLOOKUP($D9250,LISTA!$A$2:$J$9990,8,0),"")</f>
        <v/>
      </c>
      <c r="H9250" s="40" t="str">
        <f t="shared" si="169"/>
        <v/>
      </c>
    </row>
    <row r="9251" spans="7:8" x14ac:dyDescent="0.25">
      <c r="G9251" s="19" t="str">
        <f>IFERROR(VLOOKUP($D9251,LISTA!$A$2:$J$9990,8,0),"")</f>
        <v/>
      </c>
      <c r="H9251" s="40" t="str">
        <f t="shared" si="169"/>
        <v/>
      </c>
    </row>
    <row r="9252" spans="7:8" x14ac:dyDescent="0.25">
      <c r="G9252" s="19" t="str">
        <f>IFERROR(VLOOKUP($D9252,LISTA!$A$2:$J$9990,8,0),"")</f>
        <v/>
      </c>
      <c r="H9252" s="40" t="str">
        <f t="shared" si="169"/>
        <v/>
      </c>
    </row>
    <row r="9253" spans="7:8" x14ac:dyDescent="0.25">
      <c r="G9253" s="19" t="str">
        <f>IFERROR(VLOOKUP($D9253,LISTA!$A$2:$J$9990,8,0),"")</f>
        <v/>
      </c>
      <c r="H9253" s="40" t="str">
        <f t="shared" si="169"/>
        <v/>
      </c>
    </row>
    <row r="9254" spans="7:8" x14ac:dyDescent="0.25">
      <c r="G9254" s="19" t="str">
        <f>IFERROR(VLOOKUP($D9254,LISTA!$A$2:$J$9990,8,0),"")</f>
        <v/>
      </c>
      <c r="H9254" s="40" t="str">
        <f t="shared" si="169"/>
        <v/>
      </c>
    </row>
    <row r="9255" spans="7:8" x14ac:dyDescent="0.25">
      <c r="G9255" s="19" t="str">
        <f>IFERROR(VLOOKUP($D9255,LISTA!$A$2:$J$9990,8,0),"")</f>
        <v/>
      </c>
      <c r="H9255" s="40" t="str">
        <f t="shared" si="169"/>
        <v/>
      </c>
    </row>
    <row r="9256" spans="7:8" x14ac:dyDescent="0.25">
      <c r="G9256" s="19" t="str">
        <f>IFERROR(VLOOKUP($D9256,LISTA!$A$2:$J$9990,8,0),"")</f>
        <v/>
      </c>
      <c r="H9256" s="40" t="str">
        <f t="shared" si="169"/>
        <v/>
      </c>
    </row>
    <row r="9257" spans="7:8" x14ac:dyDescent="0.25">
      <c r="G9257" s="19" t="str">
        <f>IFERROR(VLOOKUP($D9257,LISTA!$A$2:$J$9990,8,0),"")</f>
        <v/>
      </c>
      <c r="H9257" s="40" t="str">
        <f t="shared" si="169"/>
        <v/>
      </c>
    </row>
    <row r="9258" spans="7:8" x14ac:dyDescent="0.25">
      <c r="G9258" s="19" t="str">
        <f>IFERROR(VLOOKUP($D9258,LISTA!$A$2:$J$9990,8,0),"")</f>
        <v/>
      </c>
      <c r="H9258" s="40" t="str">
        <f t="shared" si="169"/>
        <v/>
      </c>
    </row>
    <row r="9259" spans="7:8" x14ac:dyDescent="0.25">
      <c r="G9259" s="19" t="str">
        <f>IFERROR(VLOOKUP($D9259,LISTA!$A$2:$J$9990,8,0),"")</f>
        <v/>
      </c>
      <c r="H9259" s="40" t="str">
        <f t="shared" si="169"/>
        <v/>
      </c>
    </row>
    <row r="9260" spans="7:8" x14ac:dyDescent="0.25">
      <c r="G9260" s="19" t="str">
        <f>IFERROR(VLOOKUP($D9260,LISTA!$A$2:$J$9990,8,0),"")</f>
        <v/>
      </c>
      <c r="H9260" s="40" t="str">
        <f t="shared" si="169"/>
        <v/>
      </c>
    </row>
    <row r="9261" spans="7:8" x14ac:dyDescent="0.25">
      <c r="G9261" s="19" t="str">
        <f>IFERROR(VLOOKUP($D9261,LISTA!$A$2:$J$9990,8,0),"")</f>
        <v/>
      </c>
      <c r="H9261" s="40" t="str">
        <f t="shared" si="169"/>
        <v/>
      </c>
    </row>
    <row r="9262" spans="7:8" x14ac:dyDescent="0.25">
      <c r="G9262" s="19" t="str">
        <f>IFERROR(VLOOKUP($D9262,LISTA!$A$2:$J$9990,8,0),"")</f>
        <v/>
      </c>
      <c r="H9262" s="40" t="str">
        <f t="shared" si="169"/>
        <v/>
      </c>
    </row>
    <row r="9263" spans="7:8" x14ac:dyDescent="0.25">
      <c r="G9263" s="19" t="str">
        <f>IFERROR(VLOOKUP($D9263,LISTA!$A$2:$J$9990,8,0),"")</f>
        <v/>
      </c>
      <c r="H9263" s="40" t="str">
        <f t="shared" si="169"/>
        <v/>
      </c>
    </row>
    <row r="9264" spans="7:8" x14ac:dyDescent="0.25">
      <c r="G9264" s="19" t="str">
        <f>IFERROR(VLOOKUP($D9264,LISTA!$A$2:$J$9990,8,0),"")</f>
        <v/>
      </c>
      <c r="H9264" s="40" t="str">
        <f t="shared" si="169"/>
        <v/>
      </c>
    </row>
    <row r="9265" spans="7:8" x14ac:dyDescent="0.25">
      <c r="G9265" s="19" t="str">
        <f>IFERROR(VLOOKUP($D9265,LISTA!$A$2:$J$9990,8,0),"")</f>
        <v/>
      </c>
      <c r="H9265" s="40" t="str">
        <f t="shared" si="169"/>
        <v/>
      </c>
    </row>
    <row r="9266" spans="7:8" x14ac:dyDescent="0.25">
      <c r="G9266" s="19" t="str">
        <f>IFERROR(VLOOKUP($D9266,LISTA!$A$2:$J$9990,8,0),"")</f>
        <v/>
      </c>
      <c r="H9266" s="40" t="str">
        <f t="shared" si="169"/>
        <v/>
      </c>
    </row>
    <row r="9267" spans="7:8" x14ac:dyDescent="0.25">
      <c r="G9267" s="19" t="str">
        <f>IFERROR(VLOOKUP($D9267,LISTA!$A$2:$J$9990,8,0),"")</f>
        <v/>
      </c>
      <c r="H9267" s="40" t="str">
        <f t="shared" si="169"/>
        <v/>
      </c>
    </row>
    <row r="9268" spans="7:8" x14ac:dyDescent="0.25">
      <c r="G9268" s="19" t="str">
        <f>IFERROR(VLOOKUP($D9268,LISTA!$A$2:$J$9990,8,0),"")</f>
        <v/>
      </c>
      <c r="H9268" s="40" t="str">
        <f t="shared" si="169"/>
        <v/>
      </c>
    </row>
    <row r="9269" spans="7:8" x14ac:dyDescent="0.25">
      <c r="G9269" s="19" t="str">
        <f>IFERROR(VLOOKUP($D9269,LISTA!$A$2:$J$9990,8,0),"")</f>
        <v/>
      </c>
      <c r="H9269" s="40" t="str">
        <f t="shared" si="169"/>
        <v/>
      </c>
    </row>
    <row r="9270" spans="7:8" x14ac:dyDescent="0.25">
      <c r="G9270" s="19" t="str">
        <f>IFERROR(VLOOKUP($D9270,LISTA!$A$2:$J$9990,8,0),"")</f>
        <v/>
      </c>
      <c r="H9270" s="40" t="str">
        <f t="shared" si="169"/>
        <v/>
      </c>
    </row>
    <row r="9271" spans="7:8" x14ac:dyDescent="0.25">
      <c r="G9271" s="19" t="str">
        <f>IFERROR(VLOOKUP($D9271,LISTA!$A$2:$J$9990,8,0),"")</f>
        <v/>
      </c>
      <c r="H9271" s="40" t="str">
        <f t="shared" si="169"/>
        <v/>
      </c>
    </row>
    <row r="9272" spans="7:8" x14ac:dyDescent="0.25">
      <c r="G9272" s="19" t="str">
        <f>IFERROR(VLOOKUP($D9272,LISTA!$A$2:$J$9990,8,0),"")</f>
        <v/>
      </c>
      <c r="H9272" s="40" t="str">
        <f t="shared" si="169"/>
        <v/>
      </c>
    </row>
    <row r="9273" spans="7:8" x14ac:dyDescent="0.25">
      <c r="G9273" s="19" t="str">
        <f>IFERROR(VLOOKUP($D9273,LISTA!$A$2:$J$9990,8,0),"")</f>
        <v/>
      </c>
      <c r="H9273" s="40" t="str">
        <f t="shared" si="169"/>
        <v/>
      </c>
    </row>
    <row r="9274" spans="7:8" x14ac:dyDescent="0.25">
      <c r="G9274" s="19" t="str">
        <f>IFERROR(VLOOKUP($D9274,LISTA!$A$2:$J$9990,8,0),"")</f>
        <v/>
      </c>
      <c r="H9274" s="40" t="str">
        <f t="shared" si="169"/>
        <v/>
      </c>
    </row>
    <row r="9275" spans="7:8" x14ac:dyDescent="0.25">
      <c r="G9275" s="19" t="str">
        <f>IFERROR(VLOOKUP($D9275,LISTA!$A$2:$J$9990,8,0),"")</f>
        <v/>
      </c>
      <c r="H9275" s="40" t="str">
        <f t="shared" si="169"/>
        <v/>
      </c>
    </row>
    <row r="9276" spans="7:8" x14ac:dyDescent="0.25">
      <c r="G9276" s="19" t="str">
        <f>IFERROR(VLOOKUP($D9276,LISTA!$A$2:$J$9990,8,0),"")</f>
        <v/>
      </c>
      <c r="H9276" s="40" t="str">
        <f t="shared" si="169"/>
        <v/>
      </c>
    </row>
    <row r="9277" spans="7:8" x14ac:dyDescent="0.25">
      <c r="G9277" s="19" t="str">
        <f>IFERROR(VLOOKUP($D9277,LISTA!$A$2:$J$9990,8,0),"")</f>
        <v/>
      </c>
      <c r="H9277" s="40" t="str">
        <f t="shared" si="169"/>
        <v/>
      </c>
    </row>
    <row r="9278" spans="7:8" x14ac:dyDescent="0.25">
      <c r="G9278" s="19" t="str">
        <f>IFERROR(VLOOKUP($D9278,LISTA!$A$2:$J$9990,8,0),"")</f>
        <v/>
      </c>
      <c r="H9278" s="40" t="str">
        <f t="shared" si="169"/>
        <v/>
      </c>
    </row>
    <row r="9279" spans="7:8" x14ac:dyDescent="0.25">
      <c r="G9279" s="19" t="str">
        <f>IFERROR(VLOOKUP($D9279,LISTA!$A$2:$J$9990,8,0),"")</f>
        <v/>
      </c>
      <c r="H9279" s="40" t="str">
        <f t="shared" si="169"/>
        <v/>
      </c>
    </row>
    <row r="9280" spans="7:8" x14ac:dyDescent="0.25">
      <c r="G9280" s="19" t="str">
        <f>IFERROR(VLOOKUP($D9280,LISTA!$A$2:$J$9990,8,0),"")</f>
        <v/>
      </c>
      <c r="H9280" s="40" t="str">
        <f t="shared" si="169"/>
        <v/>
      </c>
    </row>
    <row r="9281" spans="7:8" x14ac:dyDescent="0.25">
      <c r="G9281" s="19" t="str">
        <f>IFERROR(VLOOKUP($D9281,LISTA!$A$2:$J$9990,8,0),"")</f>
        <v/>
      </c>
      <c r="H9281" s="40" t="str">
        <f t="shared" si="169"/>
        <v/>
      </c>
    </row>
    <row r="9282" spans="7:8" x14ac:dyDescent="0.25">
      <c r="G9282" s="19" t="str">
        <f>IFERROR(VLOOKUP($D9282,LISTA!$A$2:$J$9990,8,0),"")</f>
        <v/>
      </c>
      <c r="H9282" s="40" t="str">
        <f t="shared" si="169"/>
        <v/>
      </c>
    </row>
    <row r="9283" spans="7:8" x14ac:dyDescent="0.25">
      <c r="G9283" s="19" t="str">
        <f>IFERROR(VLOOKUP($D9283,LISTA!$A$2:$J$9990,8,0),"")</f>
        <v/>
      </c>
      <c r="H9283" s="40" t="str">
        <f t="shared" si="169"/>
        <v/>
      </c>
    </row>
    <row r="9284" spans="7:8" x14ac:dyDescent="0.25">
      <c r="G9284" s="19" t="str">
        <f>IFERROR(VLOOKUP($D9284,LISTA!$A$2:$J$9990,8,0),"")</f>
        <v/>
      </c>
      <c r="H9284" s="40" t="str">
        <f t="shared" si="169"/>
        <v/>
      </c>
    </row>
    <row r="9285" spans="7:8" x14ac:dyDescent="0.25">
      <c r="G9285" s="19" t="str">
        <f>IFERROR(VLOOKUP($D9285,LISTA!$A$2:$J$9990,8,0),"")</f>
        <v/>
      </c>
      <c r="H9285" s="40" t="str">
        <f t="shared" ref="H9285:H9348" si="170">IF(OR(G9285=$K$10,G9285=$K$11,G9285=$K$14,G9285=$K$15,G9285=$K$16,G9285=$K$17,G9285=$K$18,G9285=$K$19,G9285=$K$20,G9285=$K$21,G9285=$K$22,G9285=$K$23,G9285=$K$24,G9285=$K$25,G9285=$K$26,G9285=$K$27,G9285=$K$28),$K$9,IF(OR(G9285=$K$32,G9285=$K$33),$K$31,IF(OR(G9285=$K$38),$K$37,"")))</f>
        <v/>
      </c>
    </row>
    <row r="9286" spans="7:8" x14ac:dyDescent="0.25">
      <c r="G9286" s="19" t="str">
        <f>IFERROR(VLOOKUP($D9286,LISTA!$A$2:$J$9990,8,0),"")</f>
        <v/>
      </c>
      <c r="H9286" s="40" t="str">
        <f t="shared" si="170"/>
        <v/>
      </c>
    </row>
    <row r="9287" spans="7:8" x14ac:dyDescent="0.25">
      <c r="G9287" s="19" t="str">
        <f>IFERROR(VLOOKUP($D9287,LISTA!$A$2:$J$9990,8,0),"")</f>
        <v/>
      </c>
      <c r="H9287" s="40" t="str">
        <f t="shared" si="170"/>
        <v/>
      </c>
    </row>
    <row r="9288" spans="7:8" x14ac:dyDescent="0.25">
      <c r="G9288" s="19" t="str">
        <f>IFERROR(VLOOKUP($D9288,LISTA!$A$2:$J$9990,8,0),"")</f>
        <v/>
      </c>
      <c r="H9288" s="40" t="str">
        <f t="shared" si="170"/>
        <v/>
      </c>
    </row>
    <row r="9289" spans="7:8" x14ac:dyDescent="0.25">
      <c r="G9289" s="19" t="str">
        <f>IFERROR(VLOOKUP($D9289,LISTA!$A$2:$J$9990,8,0),"")</f>
        <v/>
      </c>
      <c r="H9289" s="40" t="str">
        <f t="shared" si="170"/>
        <v/>
      </c>
    </row>
    <row r="9290" spans="7:8" x14ac:dyDescent="0.25">
      <c r="G9290" s="19" t="str">
        <f>IFERROR(VLOOKUP($D9290,LISTA!$A$2:$J$9990,8,0),"")</f>
        <v/>
      </c>
      <c r="H9290" s="40" t="str">
        <f t="shared" si="170"/>
        <v/>
      </c>
    </row>
    <row r="9291" spans="7:8" x14ac:dyDescent="0.25">
      <c r="G9291" s="19" t="str">
        <f>IFERROR(VLOOKUP($D9291,LISTA!$A$2:$J$9990,8,0),"")</f>
        <v/>
      </c>
      <c r="H9291" s="40" t="str">
        <f t="shared" si="170"/>
        <v/>
      </c>
    </row>
    <row r="9292" spans="7:8" x14ac:dyDescent="0.25">
      <c r="G9292" s="19" t="str">
        <f>IFERROR(VLOOKUP($D9292,LISTA!$A$2:$J$9990,8,0),"")</f>
        <v/>
      </c>
      <c r="H9292" s="40" t="str">
        <f t="shared" si="170"/>
        <v/>
      </c>
    </row>
    <row r="9293" spans="7:8" x14ac:dyDescent="0.25">
      <c r="G9293" s="19" t="str">
        <f>IFERROR(VLOOKUP($D9293,LISTA!$A$2:$J$9990,8,0),"")</f>
        <v/>
      </c>
      <c r="H9293" s="40" t="str">
        <f t="shared" si="170"/>
        <v/>
      </c>
    </row>
    <row r="9294" spans="7:8" x14ac:dyDescent="0.25">
      <c r="G9294" s="19" t="str">
        <f>IFERROR(VLOOKUP($D9294,LISTA!$A$2:$J$9990,8,0),"")</f>
        <v/>
      </c>
      <c r="H9294" s="40" t="str">
        <f t="shared" si="170"/>
        <v/>
      </c>
    </row>
    <row r="9295" spans="7:8" x14ac:dyDescent="0.25">
      <c r="G9295" s="19" t="str">
        <f>IFERROR(VLOOKUP($D9295,LISTA!$A$2:$J$9990,8,0),"")</f>
        <v/>
      </c>
      <c r="H9295" s="40" t="str">
        <f t="shared" si="170"/>
        <v/>
      </c>
    </row>
    <row r="9296" spans="7:8" x14ac:dyDescent="0.25">
      <c r="G9296" s="19" t="str">
        <f>IFERROR(VLOOKUP($D9296,LISTA!$A$2:$J$9990,8,0),"")</f>
        <v/>
      </c>
      <c r="H9296" s="40" t="str">
        <f t="shared" si="170"/>
        <v/>
      </c>
    </row>
    <row r="9297" spans="7:8" x14ac:dyDescent="0.25">
      <c r="G9297" s="19" t="str">
        <f>IFERROR(VLOOKUP($D9297,LISTA!$A$2:$J$9990,8,0),"")</f>
        <v/>
      </c>
      <c r="H9297" s="40" t="str">
        <f t="shared" si="170"/>
        <v/>
      </c>
    </row>
    <row r="9298" spans="7:8" x14ac:dyDescent="0.25">
      <c r="G9298" s="19" t="str">
        <f>IFERROR(VLOOKUP($D9298,LISTA!$A$2:$J$9990,8,0),"")</f>
        <v/>
      </c>
      <c r="H9298" s="40" t="str">
        <f t="shared" si="170"/>
        <v/>
      </c>
    </row>
    <row r="9299" spans="7:8" x14ac:dyDescent="0.25">
      <c r="G9299" s="19" t="str">
        <f>IFERROR(VLOOKUP($D9299,LISTA!$A$2:$J$9990,8,0),"")</f>
        <v/>
      </c>
      <c r="H9299" s="40" t="str">
        <f t="shared" si="170"/>
        <v/>
      </c>
    </row>
    <row r="9300" spans="7:8" x14ac:dyDescent="0.25">
      <c r="G9300" s="19" t="str">
        <f>IFERROR(VLOOKUP($D9300,LISTA!$A$2:$J$9990,8,0),"")</f>
        <v/>
      </c>
      <c r="H9300" s="40" t="str">
        <f t="shared" si="170"/>
        <v/>
      </c>
    </row>
    <row r="9301" spans="7:8" x14ac:dyDescent="0.25">
      <c r="G9301" s="19" t="str">
        <f>IFERROR(VLOOKUP($D9301,LISTA!$A$2:$J$9990,8,0),"")</f>
        <v/>
      </c>
      <c r="H9301" s="40" t="str">
        <f t="shared" si="170"/>
        <v/>
      </c>
    </row>
    <row r="9302" spans="7:8" x14ac:dyDescent="0.25">
      <c r="G9302" s="19" t="str">
        <f>IFERROR(VLOOKUP($D9302,LISTA!$A$2:$J$9990,8,0),"")</f>
        <v/>
      </c>
      <c r="H9302" s="40" t="str">
        <f t="shared" si="170"/>
        <v/>
      </c>
    </row>
    <row r="9303" spans="7:8" x14ac:dyDescent="0.25">
      <c r="G9303" s="19" t="str">
        <f>IFERROR(VLOOKUP($D9303,LISTA!$A$2:$J$9990,8,0),"")</f>
        <v/>
      </c>
      <c r="H9303" s="40" t="str">
        <f t="shared" si="170"/>
        <v/>
      </c>
    </row>
    <row r="9304" spans="7:8" x14ac:dyDescent="0.25">
      <c r="G9304" s="19" t="str">
        <f>IFERROR(VLOOKUP($D9304,LISTA!$A$2:$J$9990,8,0),"")</f>
        <v/>
      </c>
      <c r="H9304" s="40" t="str">
        <f t="shared" si="170"/>
        <v/>
      </c>
    </row>
    <row r="9305" spans="7:8" x14ac:dyDescent="0.25">
      <c r="G9305" s="19" t="str">
        <f>IFERROR(VLOOKUP($D9305,LISTA!$A$2:$J$9990,8,0),"")</f>
        <v/>
      </c>
      <c r="H9305" s="40" t="str">
        <f t="shared" si="170"/>
        <v/>
      </c>
    </row>
    <row r="9306" spans="7:8" x14ac:dyDescent="0.25">
      <c r="G9306" s="19" t="str">
        <f>IFERROR(VLOOKUP($D9306,LISTA!$A$2:$J$9990,8,0),"")</f>
        <v/>
      </c>
      <c r="H9306" s="40" t="str">
        <f t="shared" si="170"/>
        <v/>
      </c>
    </row>
    <row r="9307" spans="7:8" x14ac:dyDescent="0.25">
      <c r="G9307" s="19" t="str">
        <f>IFERROR(VLOOKUP($D9307,LISTA!$A$2:$J$9990,8,0),"")</f>
        <v/>
      </c>
      <c r="H9307" s="40" t="str">
        <f t="shared" si="170"/>
        <v/>
      </c>
    </row>
    <row r="9308" spans="7:8" x14ac:dyDescent="0.25">
      <c r="G9308" s="19" t="str">
        <f>IFERROR(VLOOKUP($D9308,LISTA!$A$2:$J$9990,8,0),"")</f>
        <v/>
      </c>
      <c r="H9308" s="40" t="str">
        <f t="shared" si="170"/>
        <v/>
      </c>
    </row>
    <row r="9309" spans="7:8" x14ac:dyDescent="0.25">
      <c r="G9309" s="19" t="str">
        <f>IFERROR(VLOOKUP($D9309,LISTA!$A$2:$J$9990,8,0),"")</f>
        <v/>
      </c>
      <c r="H9309" s="40" t="str">
        <f t="shared" si="170"/>
        <v/>
      </c>
    </row>
    <row r="9310" spans="7:8" x14ac:dyDescent="0.25">
      <c r="G9310" s="19" t="str">
        <f>IFERROR(VLOOKUP($D9310,LISTA!$A$2:$J$9990,8,0),"")</f>
        <v/>
      </c>
      <c r="H9310" s="40" t="str">
        <f t="shared" si="170"/>
        <v/>
      </c>
    </row>
    <row r="9311" spans="7:8" x14ac:dyDescent="0.25">
      <c r="G9311" s="19" t="str">
        <f>IFERROR(VLOOKUP($D9311,LISTA!$A$2:$J$9990,8,0),"")</f>
        <v/>
      </c>
      <c r="H9311" s="40" t="str">
        <f t="shared" si="170"/>
        <v/>
      </c>
    </row>
    <row r="9312" spans="7:8" x14ac:dyDescent="0.25">
      <c r="G9312" s="19" t="str">
        <f>IFERROR(VLOOKUP($D9312,LISTA!$A$2:$J$9990,8,0),"")</f>
        <v/>
      </c>
      <c r="H9312" s="40" t="str">
        <f t="shared" si="170"/>
        <v/>
      </c>
    </row>
    <row r="9313" spans="7:8" x14ac:dyDescent="0.25">
      <c r="G9313" s="19" t="str">
        <f>IFERROR(VLOOKUP($D9313,LISTA!$A$2:$J$9990,8,0),"")</f>
        <v/>
      </c>
      <c r="H9313" s="40" t="str">
        <f t="shared" si="170"/>
        <v/>
      </c>
    </row>
    <row r="9314" spans="7:8" x14ac:dyDescent="0.25">
      <c r="G9314" s="19" t="str">
        <f>IFERROR(VLOOKUP($D9314,LISTA!$A$2:$J$9990,8,0),"")</f>
        <v/>
      </c>
      <c r="H9314" s="40" t="str">
        <f t="shared" si="170"/>
        <v/>
      </c>
    </row>
    <row r="9315" spans="7:8" x14ac:dyDescent="0.25">
      <c r="G9315" s="19" t="str">
        <f>IFERROR(VLOOKUP($D9315,LISTA!$A$2:$J$9990,8,0),"")</f>
        <v/>
      </c>
      <c r="H9315" s="40" t="str">
        <f t="shared" si="170"/>
        <v/>
      </c>
    </row>
    <row r="9316" spans="7:8" x14ac:dyDescent="0.25">
      <c r="G9316" s="19" t="str">
        <f>IFERROR(VLOOKUP($D9316,LISTA!$A$2:$J$9990,8,0),"")</f>
        <v/>
      </c>
      <c r="H9316" s="40" t="str">
        <f t="shared" si="170"/>
        <v/>
      </c>
    </row>
    <row r="9317" spans="7:8" x14ac:dyDescent="0.25">
      <c r="G9317" s="19" t="str">
        <f>IFERROR(VLOOKUP($D9317,LISTA!$A$2:$J$9990,8,0),"")</f>
        <v/>
      </c>
      <c r="H9317" s="40" t="str">
        <f t="shared" si="170"/>
        <v/>
      </c>
    </row>
    <row r="9318" spans="7:8" x14ac:dyDescent="0.25">
      <c r="G9318" s="19" t="str">
        <f>IFERROR(VLOOKUP($D9318,LISTA!$A$2:$J$9990,8,0),"")</f>
        <v/>
      </c>
      <c r="H9318" s="40" t="str">
        <f t="shared" si="170"/>
        <v/>
      </c>
    </row>
    <row r="9319" spans="7:8" x14ac:dyDescent="0.25">
      <c r="G9319" s="19" t="str">
        <f>IFERROR(VLOOKUP($D9319,LISTA!$A$2:$J$9990,8,0),"")</f>
        <v/>
      </c>
      <c r="H9319" s="40" t="str">
        <f t="shared" si="170"/>
        <v/>
      </c>
    </row>
    <row r="9320" spans="7:8" x14ac:dyDescent="0.25">
      <c r="G9320" s="19" t="str">
        <f>IFERROR(VLOOKUP($D9320,LISTA!$A$2:$J$9990,8,0),"")</f>
        <v/>
      </c>
      <c r="H9320" s="40" t="str">
        <f t="shared" si="170"/>
        <v/>
      </c>
    </row>
    <row r="9321" spans="7:8" x14ac:dyDescent="0.25">
      <c r="G9321" s="19" t="str">
        <f>IFERROR(VLOOKUP($D9321,LISTA!$A$2:$J$9990,8,0),"")</f>
        <v/>
      </c>
      <c r="H9321" s="40" t="str">
        <f t="shared" si="170"/>
        <v/>
      </c>
    </row>
    <row r="9322" spans="7:8" x14ac:dyDescent="0.25">
      <c r="G9322" s="19" t="str">
        <f>IFERROR(VLOOKUP($D9322,LISTA!$A$2:$J$9990,8,0),"")</f>
        <v/>
      </c>
      <c r="H9322" s="40" t="str">
        <f t="shared" si="170"/>
        <v/>
      </c>
    </row>
    <row r="9323" spans="7:8" x14ac:dyDescent="0.25">
      <c r="G9323" s="19" t="str">
        <f>IFERROR(VLOOKUP($D9323,LISTA!$A$2:$J$9990,8,0),"")</f>
        <v/>
      </c>
      <c r="H9323" s="40" t="str">
        <f t="shared" si="170"/>
        <v/>
      </c>
    </row>
    <row r="9324" spans="7:8" x14ac:dyDescent="0.25">
      <c r="G9324" s="19" t="str">
        <f>IFERROR(VLOOKUP($D9324,LISTA!$A$2:$J$9990,8,0),"")</f>
        <v/>
      </c>
      <c r="H9324" s="40" t="str">
        <f t="shared" si="170"/>
        <v/>
      </c>
    </row>
    <row r="9325" spans="7:8" x14ac:dyDescent="0.25">
      <c r="G9325" s="19" t="str">
        <f>IFERROR(VLOOKUP($D9325,LISTA!$A$2:$J$9990,8,0),"")</f>
        <v/>
      </c>
      <c r="H9325" s="40" t="str">
        <f t="shared" si="170"/>
        <v/>
      </c>
    </row>
    <row r="9326" spans="7:8" x14ac:dyDescent="0.25">
      <c r="G9326" s="19" t="str">
        <f>IFERROR(VLOOKUP($D9326,LISTA!$A$2:$J$9990,8,0),"")</f>
        <v/>
      </c>
      <c r="H9326" s="40" t="str">
        <f t="shared" si="170"/>
        <v/>
      </c>
    </row>
    <row r="9327" spans="7:8" x14ac:dyDescent="0.25">
      <c r="G9327" s="19" t="str">
        <f>IFERROR(VLOOKUP($D9327,LISTA!$A$2:$J$9990,8,0),"")</f>
        <v/>
      </c>
      <c r="H9327" s="40" t="str">
        <f t="shared" si="170"/>
        <v/>
      </c>
    </row>
    <row r="9328" spans="7:8" x14ac:dyDescent="0.25">
      <c r="G9328" s="19" t="str">
        <f>IFERROR(VLOOKUP($D9328,LISTA!$A$2:$J$9990,8,0),"")</f>
        <v/>
      </c>
      <c r="H9328" s="40" t="str">
        <f t="shared" si="170"/>
        <v/>
      </c>
    </row>
    <row r="9329" spans="7:8" x14ac:dyDescent="0.25">
      <c r="G9329" s="19" t="str">
        <f>IFERROR(VLOOKUP($D9329,LISTA!$A$2:$J$9990,8,0),"")</f>
        <v/>
      </c>
      <c r="H9329" s="40" t="str">
        <f t="shared" si="170"/>
        <v/>
      </c>
    </row>
    <row r="9330" spans="7:8" x14ac:dyDescent="0.25">
      <c r="G9330" s="19" t="str">
        <f>IFERROR(VLOOKUP($D9330,LISTA!$A$2:$J$9990,8,0),"")</f>
        <v/>
      </c>
      <c r="H9330" s="40" t="str">
        <f t="shared" si="170"/>
        <v/>
      </c>
    </row>
    <row r="9331" spans="7:8" x14ac:dyDescent="0.25">
      <c r="G9331" s="19" t="str">
        <f>IFERROR(VLOOKUP($D9331,LISTA!$A$2:$J$9990,8,0),"")</f>
        <v/>
      </c>
      <c r="H9331" s="40" t="str">
        <f t="shared" si="170"/>
        <v/>
      </c>
    </row>
    <row r="9332" spans="7:8" x14ac:dyDescent="0.25">
      <c r="G9332" s="19" t="str">
        <f>IFERROR(VLOOKUP($D9332,LISTA!$A$2:$J$9990,8,0),"")</f>
        <v/>
      </c>
      <c r="H9332" s="40" t="str">
        <f t="shared" si="170"/>
        <v/>
      </c>
    </row>
    <row r="9333" spans="7:8" x14ac:dyDescent="0.25">
      <c r="G9333" s="19" t="str">
        <f>IFERROR(VLOOKUP($D9333,LISTA!$A$2:$J$9990,8,0),"")</f>
        <v/>
      </c>
      <c r="H9333" s="40" t="str">
        <f t="shared" si="170"/>
        <v/>
      </c>
    </row>
    <row r="9334" spans="7:8" x14ac:dyDescent="0.25">
      <c r="G9334" s="19" t="str">
        <f>IFERROR(VLOOKUP($D9334,LISTA!$A$2:$J$9990,8,0),"")</f>
        <v/>
      </c>
      <c r="H9334" s="40" t="str">
        <f t="shared" si="170"/>
        <v/>
      </c>
    </row>
    <row r="9335" spans="7:8" x14ac:dyDescent="0.25">
      <c r="G9335" s="19" t="str">
        <f>IFERROR(VLOOKUP($D9335,LISTA!$A$2:$J$9990,8,0),"")</f>
        <v/>
      </c>
      <c r="H9335" s="40" t="str">
        <f t="shared" si="170"/>
        <v/>
      </c>
    </row>
    <row r="9336" spans="7:8" x14ac:dyDescent="0.25">
      <c r="G9336" s="19" t="str">
        <f>IFERROR(VLOOKUP($D9336,LISTA!$A$2:$J$9990,8,0),"")</f>
        <v/>
      </c>
      <c r="H9336" s="40" t="str">
        <f t="shared" si="170"/>
        <v/>
      </c>
    </row>
    <row r="9337" spans="7:8" x14ac:dyDescent="0.25">
      <c r="G9337" s="19" t="str">
        <f>IFERROR(VLOOKUP($D9337,LISTA!$A$2:$J$9990,8,0),"")</f>
        <v/>
      </c>
      <c r="H9337" s="40" t="str">
        <f t="shared" si="170"/>
        <v/>
      </c>
    </row>
    <row r="9338" spans="7:8" x14ac:dyDescent="0.25">
      <c r="G9338" s="19" t="str">
        <f>IFERROR(VLOOKUP($D9338,LISTA!$A$2:$J$9990,8,0),"")</f>
        <v/>
      </c>
      <c r="H9338" s="40" t="str">
        <f t="shared" si="170"/>
        <v/>
      </c>
    </row>
    <row r="9339" spans="7:8" x14ac:dyDescent="0.25">
      <c r="G9339" s="19" t="str">
        <f>IFERROR(VLOOKUP($D9339,LISTA!$A$2:$J$9990,8,0),"")</f>
        <v/>
      </c>
      <c r="H9339" s="40" t="str">
        <f t="shared" si="170"/>
        <v/>
      </c>
    </row>
    <row r="9340" spans="7:8" x14ac:dyDescent="0.25">
      <c r="G9340" s="19" t="str">
        <f>IFERROR(VLOOKUP($D9340,LISTA!$A$2:$J$9990,8,0),"")</f>
        <v/>
      </c>
      <c r="H9340" s="40" t="str">
        <f t="shared" si="170"/>
        <v/>
      </c>
    </row>
    <row r="9341" spans="7:8" x14ac:dyDescent="0.25">
      <c r="G9341" s="19" t="str">
        <f>IFERROR(VLOOKUP($D9341,LISTA!$A$2:$J$9990,8,0),"")</f>
        <v/>
      </c>
      <c r="H9341" s="40" t="str">
        <f t="shared" si="170"/>
        <v/>
      </c>
    </row>
    <row r="9342" spans="7:8" x14ac:dyDescent="0.25">
      <c r="G9342" s="19" t="str">
        <f>IFERROR(VLOOKUP($D9342,LISTA!$A$2:$J$9990,8,0),"")</f>
        <v/>
      </c>
      <c r="H9342" s="40" t="str">
        <f t="shared" si="170"/>
        <v/>
      </c>
    </row>
    <row r="9343" spans="7:8" x14ac:dyDescent="0.25">
      <c r="G9343" s="19" t="str">
        <f>IFERROR(VLOOKUP($D9343,LISTA!$A$2:$J$9990,8,0),"")</f>
        <v/>
      </c>
      <c r="H9343" s="40" t="str">
        <f t="shared" si="170"/>
        <v/>
      </c>
    </row>
    <row r="9344" spans="7:8" x14ac:dyDescent="0.25">
      <c r="G9344" s="19" t="str">
        <f>IFERROR(VLOOKUP($D9344,LISTA!$A$2:$J$9990,8,0),"")</f>
        <v/>
      </c>
      <c r="H9344" s="40" t="str">
        <f t="shared" si="170"/>
        <v/>
      </c>
    </row>
    <row r="9345" spans="7:8" x14ac:dyDescent="0.25">
      <c r="G9345" s="19" t="str">
        <f>IFERROR(VLOOKUP($D9345,LISTA!$A$2:$J$9990,8,0),"")</f>
        <v/>
      </c>
      <c r="H9345" s="40" t="str">
        <f t="shared" si="170"/>
        <v/>
      </c>
    </row>
    <row r="9346" spans="7:8" x14ac:dyDescent="0.25">
      <c r="G9346" s="19" t="str">
        <f>IFERROR(VLOOKUP($D9346,LISTA!$A$2:$J$9990,8,0),"")</f>
        <v/>
      </c>
      <c r="H9346" s="40" t="str">
        <f t="shared" si="170"/>
        <v/>
      </c>
    </row>
    <row r="9347" spans="7:8" x14ac:dyDescent="0.25">
      <c r="G9347" s="19" t="str">
        <f>IFERROR(VLOOKUP($D9347,LISTA!$A$2:$J$9990,8,0),"")</f>
        <v/>
      </c>
      <c r="H9347" s="40" t="str">
        <f t="shared" si="170"/>
        <v/>
      </c>
    </row>
    <row r="9348" spans="7:8" x14ac:dyDescent="0.25">
      <c r="G9348" s="19" t="str">
        <f>IFERROR(VLOOKUP($D9348,LISTA!$A$2:$J$9990,8,0),"")</f>
        <v/>
      </c>
      <c r="H9348" s="40" t="str">
        <f t="shared" si="170"/>
        <v/>
      </c>
    </row>
    <row r="9349" spans="7:8" x14ac:dyDescent="0.25">
      <c r="G9349" s="19" t="str">
        <f>IFERROR(VLOOKUP($D9349,LISTA!$A$2:$J$9990,8,0),"")</f>
        <v/>
      </c>
      <c r="H9349" s="40" t="str">
        <f t="shared" ref="H9349:H9412" si="171">IF(OR(G9349=$K$10,G9349=$K$11,G9349=$K$14,G9349=$K$15,G9349=$K$16,G9349=$K$17,G9349=$K$18,G9349=$K$19,G9349=$K$20,G9349=$K$21,G9349=$K$22,G9349=$K$23,G9349=$K$24,G9349=$K$25,G9349=$K$26,G9349=$K$27,G9349=$K$28),$K$9,IF(OR(G9349=$K$32,G9349=$K$33),$K$31,IF(OR(G9349=$K$38),$K$37,"")))</f>
        <v/>
      </c>
    </row>
    <row r="9350" spans="7:8" x14ac:dyDescent="0.25">
      <c r="G9350" s="19" t="str">
        <f>IFERROR(VLOOKUP($D9350,LISTA!$A$2:$J$9990,8,0),"")</f>
        <v/>
      </c>
      <c r="H9350" s="40" t="str">
        <f t="shared" si="171"/>
        <v/>
      </c>
    </row>
    <row r="9351" spans="7:8" x14ac:dyDescent="0.25">
      <c r="G9351" s="19" t="str">
        <f>IFERROR(VLOOKUP($D9351,LISTA!$A$2:$J$9990,8,0),"")</f>
        <v/>
      </c>
      <c r="H9351" s="40" t="str">
        <f t="shared" si="171"/>
        <v/>
      </c>
    </row>
    <row r="9352" spans="7:8" x14ac:dyDescent="0.25">
      <c r="G9352" s="19" t="str">
        <f>IFERROR(VLOOKUP($D9352,LISTA!$A$2:$J$9990,8,0),"")</f>
        <v/>
      </c>
      <c r="H9352" s="40" t="str">
        <f t="shared" si="171"/>
        <v/>
      </c>
    </row>
    <row r="9353" spans="7:8" x14ac:dyDescent="0.25">
      <c r="G9353" s="19" t="str">
        <f>IFERROR(VLOOKUP($D9353,LISTA!$A$2:$J$9990,8,0),"")</f>
        <v/>
      </c>
      <c r="H9353" s="40" t="str">
        <f t="shared" si="171"/>
        <v/>
      </c>
    </row>
    <row r="9354" spans="7:8" x14ac:dyDescent="0.25">
      <c r="G9354" s="19" t="str">
        <f>IFERROR(VLOOKUP($D9354,LISTA!$A$2:$J$9990,8,0),"")</f>
        <v/>
      </c>
      <c r="H9354" s="40" t="str">
        <f t="shared" si="171"/>
        <v/>
      </c>
    </row>
    <row r="9355" spans="7:8" x14ac:dyDescent="0.25">
      <c r="G9355" s="19" t="str">
        <f>IFERROR(VLOOKUP($D9355,LISTA!$A$2:$J$9990,8,0),"")</f>
        <v/>
      </c>
      <c r="H9355" s="40" t="str">
        <f t="shared" si="171"/>
        <v/>
      </c>
    </row>
    <row r="9356" spans="7:8" x14ac:dyDescent="0.25">
      <c r="G9356" s="19" t="str">
        <f>IFERROR(VLOOKUP($D9356,LISTA!$A$2:$J$9990,8,0),"")</f>
        <v/>
      </c>
      <c r="H9356" s="40" t="str">
        <f t="shared" si="171"/>
        <v/>
      </c>
    </row>
    <row r="9357" spans="7:8" x14ac:dyDescent="0.25">
      <c r="G9357" s="19" t="str">
        <f>IFERROR(VLOOKUP($D9357,LISTA!$A$2:$J$9990,8,0),"")</f>
        <v/>
      </c>
      <c r="H9357" s="40" t="str">
        <f t="shared" si="171"/>
        <v/>
      </c>
    </row>
    <row r="9358" spans="7:8" x14ac:dyDescent="0.25">
      <c r="G9358" s="19" t="str">
        <f>IFERROR(VLOOKUP($D9358,LISTA!$A$2:$J$9990,8,0),"")</f>
        <v/>
      </c>
      <c r="H9358" s="40" t="str">
        <f t="shared" si="171"/>
        <v/>
      </c>
    </row>
    <row r="9359" spans="7:8" x14ac:dyDescent="0.25">
      <c r="G9359" s="19" t="str">
        <f>IFERROR(VLOOKUP($D9359,LISTA!$A$2:$J$9990,8,0),"")</f>
        <v/>
      </c>
      <c r="H9359" s="40" t="str">
        <f t="shared" si="171"/>
        <v/>
      </c>
    </row>
    <row r="9360" spans="7:8" x14ac:dyDescent="0.25">
      <c r="G9360" s="19" t="str">
        <f>IFERROR(VLOOKUP($D9360,LISTA!$A$2:$J$9990,8,0),"")</f>
        <v/>
      </c>
      <c r="H9360" s="40" t="str">
        <f t="shared" si="171"/>
        <v/>
      </c>
    </row>
    <row r="9361" spans="7:8" x14ac:dyDescent="0.25">
      <c r="G9361" s="19" t="str">
        <f>IFERROR(VLOOKUP($D9361,LISTA!$A$2:$J$9990,8,0),"")</f>
        <v/>
      </c>
      <c r="H9361" s="40" t="str">
        <f t="shared" si="171"/>
        <v/>
      </c>
    </row>
    <row r="9362" spans="7:8" x14ac:dyDescent="0.25">
      <c r="G9362" s="19" t="str">
        <f>IFERROR(VLOOKUP($D9362,LISTA!$A$2:$J$9990,8,0),"")</f>
        <v/>
      </c>
      <c r="H9362" s="40" t="str">
        <f t="shared" si="171"/>
        <v/>
      </c>
    </row>
    <row r="9363" spans="7:8" x14ac:dyDescent="0.25">
      <c r="G9363" s="19" t="str">
        <f>IFERROR(VLOOKUP($D9363,LISTA!$A$2:$J$9990,8,0),"")</f>
        <v/>
      </c>
      <c r="H9363" s="40" t="str">
        <f t="shared" si="171"/>
        <v/>
      </c>
    </row>
    <row r="9364" spans="7:8" x14ac:dyDescent="0.25">
      <c r="G9364" s="19" t="str">
        <f>IFERROR(VLOOKUP($D9364,LISTA!$A$2:$J$9990,8,0),"")</f>
        <v/>
      </c>
      <c r="H9364" s="40" t="str">
        <f t="shared" si="171"/>
        <v/>
      </c>
    </row>
    <row r="9365" spans="7:8" x14ac:dyDescent="0.25">
      <c r="G9365" s="19" t="str">
        <f>IFERROR(VLOOKUP($D9365,LISTA!$A$2:$J$9990,8,0),"")</f>
        <v/>
      </c>
      <c r="H9365" s="40" t="str">
        <f t="shared" si="171"/>
        <v/>
      </c>
    </row>
    <row r="9366" spans="7:8" x14ac:dyDescent="0.25">
      <c r="G9366" s="19" t="str">
        <f>IFERROR(VLOOKUP($D9366,LISTA!$A$2:$J$9990,8,0),"")</f>
        <v/>
      </c>
      <c r="H9366" s="40" t="str">
        <f t="shared" si="171"/>
        <v/>
      </c>
    </row>
    <row r="9367" spans="7:8" x14ac:dyDescent="0.25">
      <c r="G9367" s="19" t="str">
        <f>IFERROR(VLOOKUP($D9367,LISTA!$A$2:$J$9990,8,0),"")</f>
        <v/>
      </c>
      <c r="H9367" s="40" t="str">
        <f t="shared" si="171"/>
        <v/>
      </c>
    </row>
    <row r="9368" spans="7:8" x14ac:dyDescent="0.25">
      <c r="G9368" s="19" t="str">
        <f>IFERROR(VLOOKUP($D9368,LISTA!$A$2:$J$9990,8,0),"")</f>
        <v/>
      </c>
      <c r="H9368" s="40" t="str">
        <f t="shared" si="171"/>
        <v/>
      </c>
    </row>
    <row r="9369" spans="7:8" x14ac:dyDescent="0.25">
      <c r="G9369" s="19" t="str">
        <f>IFERROR(VLOOKUP($D9369,LISTA!$A$2:$J$9990,8,0),"")</f>
        <v/>
      </c>
      <c r="H9369" s="40" t="str">
        <f t="shared" si="171"/>
        <v/>
      </c>
    </row>
    <row r="9370" spans="7:8" x14ac:dyDescent="0.25">
      <c r="G9370" s="19" t="str">
        <f>IFERROR(VLOOKUP($D9370,LISTA!$A$2:$J$9990,8,0),"")</f>
        <v/>
      </c>
      <c r="H9370" s="40" t="str">
        <f t="shared" si="171"/>
        <v/>
      </c>
    </row>
    <row r="9371" spans="7:8" x14ac:dyDescent="0.25">
      <c r="G9371" s="19" t="str">
        <f>IFERROR(VLOOKUP($D9371,LISTA!$A$2:$J$9990,8,0),"")</f>
        <v/>
      </c>
      <c r="H9371" s="40" t="str">
        <f t="shared" si="171"/>
        <v/>
      </c>
    </row>
    <row r="9372" spans="7:8" x14ac:dyDescent="0.25">
      <c r="G9372" s="19" t="str">
        <f>IFERROR(VLOOKUP($D9372,LISTA!$A$2:$J$9990,8,0),"")</f>
        <v/>
      </c>
      <c r="H9372" s="40" t="str">
        <f t="shared" si="171"/>
        <v/>
      </c>
    </row>
    <row r="9373" spans="7:8" x14ac:dyDescent="0.25">
      <c r="G9373" s="19" t="str">
        <f>IFERROR(VLOOKUP($D9373,LISTA!$A$2:$J$9990,8,0),"")</f>
        <v/>
      </c>
      <c r="H9373" s="40" t="str">
        <f t="shared" si="171"/>
        <v/>
      </c>
    </row>
    <row r="9374" spans="7:8" x14ac:dyDescent="0.25">
      <c r="G9374" s="19" t="str">
        <f>IFERROR(VLOOKUP($D9374,LISTA!$A$2:$J$9990,8,0),"")</f>
        <v/>
      </c>
      <c r="H9374" s="40" t="str">
        <f t="shared" si="171"/>
        <v/>
      </c>
    </row>
    <row r="9375" spans="7:8" x14ac:dyDescent="0.25">
      <c r="G9375" s="19" t="str">
        <f>IFERROR(VLOOKUP($D9375,LISTA!$A$2:$J$9990,8,0),"")</f>
        <v/>
      </c>
      <c r="H9375" s="40" t="str">
        <f t="shared" si="171"/>
        <v/>
      </c>
    </row>
    <row r="9376" spans="7:8" x14ac:dyDescent="0.25">
      <c r="G9376" s="19" t="str">
        <f>IFERROR(VLOOKUP($D9376,LISTA!$A$2:$J$9990,8,0),"")</f>
        <v/>
      </c>
      <c r="H9376" s="40" t="str">
        <f t="shared" si="171"/>
        <v/>
      </c>
    </row>
    <row r="9377" spans="7:8" x14ac:dyDescent="0.25">
      <c r="G9377" s="19" t="str">
        <f>IFERROR(VLOOKUP($D9377,LISTA!$A$2:$J$9990,8,0),"")</f>
        <v/>
      </c>
      <c r="H9377" s="40" t="str">
        <f t="shared" si="171"/>
        <v/>
      </c>
    </row>
    <row r="9378" spans="7:8" x14ac:dyDescent="0.25">
      <c r="G9378" s="19" t="str">
        <f>IFERROR(VLOOKUP($D9378,LISTA!$A$2:$J$9990,8,0),"")</f>
        <v/>
      </c>
      <c r="H9378" s="40" t="str">
        <f t="shared" si="171"/>
        <v/>
      </c>
    </row>
    <row r="9379" spans="7:8" x14ac:dyDescent="0.25">
      <c r="G9379" s="19" t="str">
        <f>IFERROR(VLOOKUP($D9379,LISTA!$A$2:$J$9990,8,0),"")</f>
        <v/>
      </c>
      <c r="H9379" s="40" t="str">
        <f t="shared" si="171"/>
        <v/>
      </c>
    </row>
    <row r="9380" spans="7:8" x14ac:dyDescent="0.25">
      <c r="G9380" s="19" t="str">
        <f>IFERROR(VLOOKUP($D9380,LISTA!$A$2:$J$9990,8,0),"")</f>
        <v/>
      </c>
      <c r="H9380" s="40" t="str">
        <f t="shared" si="171"/>
        <v/>
      </c>
    </row>
    <row r="9381" spans="7:8" x14ac:dyDescent="0.25">
      <c r="G9381" s="19" t="str">
        <f>IFERROR(VLOOKUP($D9381,LISTA!$A$2:$J$9990,8,0),"")</f>
        <v/>
      </c>
      <c r="H9381" s="40" t="str">
        <f t="shared" si="171"/>
        <v/>
      </c>
    </row>
    <row r="9382" spans="7:8" x14ac:dyDescent="0.25">
      <c r="G9382" s="19" t="str">
        <f>IFERROR(VLOOKUP($D9382,LISTA!$A$2:$J$9990,8,0),"")</f>
        <v/>
      </c>
      <c r="H9382" s="40" t="str">
        <f t="shared" si="171"/>
        <v/>
      </c>
    </row>
    <row r="9383" spans="7:8" x14ac:dyDescent="0.25">
      <c r="G9383" s="19" t="str">
        <f>IFERROR(VLOOKUP($D9383,LISTA!$A$2:$J$9990,8,0),"")</f>
        <v/>
      </c>
      <c r="H9383" s="40" t="str">
        <f t="shared" si="171"/>
        <v/>
      </c>
    </row>
    <row r="9384" spans="7:8" x14ac:dyDescent="0.25">
      <c r="G9384" s="19" t="str">
        <f>IFERROR(VLOOKUP($D9384,LISTA!$A$2:$J$9990,8,0),"")</f>
        <v/>
      </c>
      <c r="H9384" s="40" t="str">
        <f t="shared" si="171"/>
        <v/>
      </c>
    </row>
    <row r="9385" spans="7:8" x14ac:dyDescent="0.25">
      <c r="G9385" s="19" t="str">
        <f>IFERROR(VLOOKUP($D9385,LISTA!$A$2:$J$9990,8,0),"")</f>
        <v/>
      </c>
      <c r="H9385" s="40" t="str">
        <f t="shared" si="171"/>
        <v/>
      </c>
    </row>
    <row r="9386" spans="7:8" x14ac:dyDescent="0.25">
      <c r="G9386" s="19" t="str">
        <f>IFERROR(VLOOKUP($D9386,LISTA!$A$2:$J$9990,8,0),"")</f>
        <v/>
      </c>
      <c r="H9386" s="40" t="str">
        <f t="shared" si="171"/>
        <v/>
      </c>
    </row>
    <row r="9387" spans="7:8" x14ac:dyDescent="0.25">
      <c r="G9387" s="19" t="str">
        <f>IFERROR(VLOOKUP($D9387,LISTA!$A$2:$J$9990,8,0),"")</f>
        <v/>
      </c>
      <c r="H9387" s="40" t="str">
        <f t="shared" si="171"/>
        <v/>
      </c>
    </row>
    <row r="9388" spans="7:8" x14ac:dyDescent="0.25">
      <c r="G9388" s="19" t="str">
        <f>IFERROR(VLOOKUP($D9388,LISTA!$A$2:$J$9990,8,0),"")</f>
        <v/>
      </c>
      <c r="H9388" s="40" t="str">
        <f t="shared" si="171"/>
        <v/>
      </c>
    </row>
    <row r="9389" spans="7:8" x14ac:dyDescent="0.25">
      <c r="G9389" s="19" t="str">
        <f>IFERROR(VLOOKUP($D9389,LISTA!$A$2:$J$9990,8,0),"")</f>
        <v/>
      </c>
      <c r="H9389" s="40" t="str">
        <f t="shared" si="171"/>
        <v/>
      </c>
    </row>
    <row r="9390" spans="7:8" x14ac:dyDescent="0.25">
      <c r="G9390" s="19" t="str">
        <f>IFERROR(VLOOKUP($D9390,LISTA!$A$2:$J$9990,8,0),"")</f>
        <v/>
      </c>
      <c r="H9390" s="40" t="str">
        <f t="shared" si="171"/>
        <v/>
      </c>
    </row>
    <row r="9391" spans="7:8" x14ac:dyDescent="0.25">
      <c r="G9391" s="19" t="str">
        <f>IFERROR(VLOOKUP($D9391,LISTA!$A$2:$J$9990,8,0),"")</f>
        <v/>
      </c>
      <c r="H9391" s="40" t="str">
        <f t="shared" si="171"/>
        <v/>
      </c>
    </row>
    <row r="9392" spans="7:8" x14ac:dyDescent="0.25">
      <c r="G9392" s="19" t="str">
        <f>IFERROR(VLOOKUP($D9392,LISTA!$A$2:$J$9990,8,0),"")</f>
        <v/>
      </c>
      <c r="H9392" s="40" t="str">
        <f t="shared" si="171"/>
        <v/>
      </c>
    </row>
    <row r="9393" spans="7:8" x14ac:dyDescent="0.25">
      <c r="G9393" s="19" t="str">
        <f>IFERROR(VLOOKUP($D9393,LISTA!$A$2:$J$9990,8,0),"")</f>
        <v/>
      </c>
      <c r="H9393" s="40" t="str">
        <f t="shared" si="171"/>
        <v/>
      </c>
    </row>
    <row r="9394" spans="7:8" x14ac:dyDescent="0.25">
      <c r="G9394" s="19" t="str">
        <f>IFERROR(VLOOKUP($D9394,LISTA!$A$2:$J$9990,8,0),"")</f>
        <v/>
      </c>
      <c r="H9394" s="40" t="str">
        <f t="shared" si="171"/>
        <v/>
      </c>
    </row>
    <row r="9395" spans="7:8" x14ac:dyDescent="0.25">
      <c r="G9395" s="19" t="str">
        <f>IFERROR(VLOOKUP($D9395,LISTA!$A$2:$J$9990,8,0),"")</f>
        <v/>
      </c>
      <c r="H9395" s="40" t="str">
        <f t="shared" si="171"/>
        <v/>
      </c>
    </row>
    <row r="9396" spans="7:8" x14ac:dyDescent="0.25">
      <c r="G9396" s="19" t="str">
        <f>IFERROR(VLOOKUP($D9396,LISTA!$A$2:$J$9990,8,0),"")</f>
        <v/>
      </c>
      <c r="H9396" s="40" t="str">
        <f t="shared" si="171"/>
        <v/>
      </c>
    </row>
    <row r="9397" spans="7:8" x14ac:dyDescent="0.25">
      <c r="G9397" s="19" t="str">
        <f>IFERROR(VLOOKUP($D9397,LISTA!$A$2:$J$9990,8,0),"")</f>
        <v/>
      </c>
      <c r="H9397" s="40" t="str">
        <f t="shared" si="171"/>
        <v/>
      </c>
    </row>
    <row r="9398" spans="7:8" x14ac:dyDescent="0.25">
      <c r="G9398" s="19" t="str">
        <f>IFERROR(VLOOKUP($D9398,LISTA!$A$2:$J$9990,8,0),"")</f>
        <v/>
      </c>
      <c r="H9398" s="40" t="str">
        <f t="shared" si="171"/>
        <v/>
      </c>
    </row>
    <row r="9399" spans="7:8" x14ac:dyDescent="0.25">
      <c r="G9399" s="19" t="str">
        <f>IFERROR(VLOOKUP($D9399,LISTA!$A$2:$J$9990,8,0),"")</f>
        <v/>
      </c>
      <c r="H9399" s="40" t="str">
        <f t="shared" si="171"/>
        <v/>
      </c>
    </row>
    <row r="9400" spans="7:8" x14ac:dyDescent="0.25">
      <c r="G9400" s="19" t="str">
        <f>IFERROR(VLOOKUP($D9400,LISTA!$A$2:$J$9990,8,0),"")</f>
        <v/>
      </c>
      <c r="H9400" s="40" t="str">
        <f t="shared" si="171"/>
        <v/>
      </c>
    </row>
    <row r="9401" spans="7:8" x14ac:dyDescent="0.25">
      <c r="G9401" s="19" t="str">
        <f>IFERROR(VLOOKUP($D9401,LISTA!$A$2:$J$9990,8,0),"")</f>
        <v/>
      </c>
      <c r="H9401" s="40" t="str">
        <f t="shared" si="171"/>
        <v/>
      </c>
    </row>
    <row r="9402" spans="7:8" x14ac:dyDescent="0.25">
      <c r="G9402" s="19" t="str">
        <f>IFERROR(VLOOKUP($D9402,LISTA!$A$2:$J$9990,8,0),"")</f>
        <v/>
      </c>
      <c r="H9402" s="40" t="str">
        <f t="shared" si="171"/>
        <v/>
      </c>
    </row>
    <row r="9403" spans="7:8" x14ac:dyDescent="0.25">
      <c r="G9403" s="19" t="str">
        <f>IFERROR(VLOOKUP($D9403,LISTA!$A$2:$J$9990,8,0),"")</f>
        <v/>
      </c>
      <c r="H9403" s="40" t="str">
        <f t="shared" si="171"/>
        <v/>
      </c>
    </row>
    <row r="9404" spans="7:8" x14ac:dyDescent="0.25">
      <c r="G9404" s="19" t="str">
        <f>IFERROR(VLOOKUP($D9404,LISTA!$A$2:$J$9990,8,0),"")</f>
        <v/>
      </c>
      <c r="H9404" s="40" t="str">
        <f t="shared" si="171"/>
        <v/>
      </c>
    </row>
    <row r="9405" spans="7:8" x14ac:dyDescent="0.25">
      <c r="G9405" s="19" t="str">
        <f>IFERROR(VLOOKUP($D9405,LISTA!$A$2:$J$9990,8,0),"")</f>
        <v/>
      </c>
      <c r="H9405" s="40" t="str">
        <f t="shared" si="171"/>
        <v/>
      </c>
    </row>
    <row r="9406" spans="7:8" x14ac:dyDescent="0.25">
      <c r="G9406" s="19" t="str">
        <f>IFERROR(VLOOKUP($D9406,LISTA!$A$2:$J$9990,8,0),"")</f>
        <v/>
      </c>
      <c r="H9406" s="40" t="str">
        <f t="shared" si="171"/>
        <v/>
      </c>
    </row>
    <row r="9407" spans="7:8" x14ac:dyDescent="0.25">
      <c r="G9407" s="19" t="str">
        <f>IFERROR(VLOOKUP($D9407,LISTA!$A$2:$J$9990,8,0),"")</f>
        <v/>
      </c>
      <c r="H9407" s="40" t="str">
        <f t="shared" si="171"/>
        <v/>
      </c>
    </row>
    <row r="9408" spans="7:8" x14ac:dyDescent="0.25">
      <c r="G9408" s="19" t="str">
        <f>IFERROR(VLOOKUP($D9408,LISTA!$A$2:$J$9990,8,0),"")</f>
        <v/>
      </c>
      <c r="H9408" s="40" t="str">
        <f t="shared" si="171"/>
        <v/>
      </c>
    </row>
    <row r="9409" spans="7:8" x14ac:dyDescent="0.25">
      <c r="G9409" s="19" t="str">
        <f>IFERROR(VLOOKUP($D9409,LISTA!$A$2:$J$9990,8,0),"")</f>
        <v/>
      </c>
      <c r="H9409" s="40" t="str">
        <f t="shared" si="171"/>
        <v/>
      </c>
    </row>
    <row r="9410" spans="7:8" x14ac:dyDescent="0.25">
      <c r="G9410" s="19" t="str">
        <f>IFERROR(VLOOKUP($D9410,LISTA!$A$2:$J$9990,8,0),"")</f>
        <v/>
      </c>
      <c r="H9410" s="40" t="str">
        <f t="shared" si="171"/>
        <v/>
      </c>
    </row>
    <row r="9411" spans="7:8" x14ac:dyDescent="0.25">
      <c r="G9411" s="19" t="str">
        <f>IFERROR(VLOOKUP($D9411,LISTA!$A$2:$J$9990,8,0),"")</f>
        <v/>
      </c>
      <c r="H9411" s="40" t="str">
        <f t="shared" si="171"/>
        <v/>
      </c>
    </row>
    <row r="9412" spans="7:8" x14ac:dyDescent="0.25">
      <c r="G9412" s="19" t="str">
        <f>IFERROR(VLOOKUP($D9412,LISTA!$A$2:$J$9990,8,0),"")</f>
        <v/>
      </c>
      <c r="H9412" s="40" t="str">
        <f t="shared" si="171"/>
        <v/>
      </c>
    </row>
    <row r="9413" spans="7:8" x14ac:dyDescent="0.25">
      <c r="G9413" s="19" t="str">
        <f>IFERROR(VLOOKUP($D9413,LISTA!$A$2:$J$9990,8,0),"")</f>
        <v/>
      </c>
      <c r="H9413" s="40" t="str">
        <f t="shared" ref="H9413:H9476" si="172">IF(OR(G9413=$K$10,G9413=$K$11,G9413=$K$14,G9413=$K$15,G9413=$K$16,G9413=$K$17,G9413=$K$18,G9413=$K$19,G9413=$K$20,G9413=$K$21,G9413=$K$22,G9413=$K$23,G9413=$K$24,G9413=$K$25,G9413=$K$26,G9413=$K$27,G9413=$K$28),$K$9,IF(OR(G9413=$K$32,G9413=$K$33),$K$31,IF(OR(G9413=$K$38),$K$37,"")))</f>
        <v/>
      </c>
    </row>
    <row r="9414" spans="7:8" x14ac:dyDescent="0.25">
      <c r="G9414" s="19" t="str">
        <f>IFERROR(VLOOKUP($D9414,LISTA!$A$2:$J$9990,8,0),"")</f>
        <v/>
      </c>
      <c r="H9414" s="40" t="str">
        <f t="shared" si="172"/>
        <v/>
      </c>
    </row>
    <row r="9415" spans="7:8" x14ac:dyDescent="0.25">
      <c r="G9415" s="19" t="str">
        <f>IFERROR(VLOOKUP($D9415,LISTA!$A$2:$J$9990,8,0),"")</f>
        <v/>
      </c>
      <c r="H9415" s="40" t="str">
        <f t="shared" si="172"/>
        <v/>
      </c>
    </row>
    <row r="9416" spans="7:8" x14ac:dyDescent="0.25">
      <c r="G9416" s="19" t="str">
        <f>IFERROR(VLOOKUP($D9416,LISTA!$A$2:$J$9990,8,0),"")</f>
        <v/>
      </c>
      <c r="H9416" s="40" t="str">
        <f t="shared" si="172"/>
        <v/>
      </c>
    </row>
    <row r="9417" spans="7:8" x14ac:dyDescent="0.25">
      <c r="G9417" s="19" t="str">
        <f>IFERROR(VLOOKUP($D9417,LISTA!$A$2:$J$9990,8,0),"")</f>
        <v/>
      </c>
      <c r="H9417" s="40" t="str">
        <f t="shared" si="172"/>
        <v/>
      </c>
    </row>
    <row r="9418" spans="7:8" x14ac:dyDescent="0.25">
      <c r="G9418" s="19" t="str">
        <f>IFERROR(VLOOKUP($D9418,LISTA!$A$2:$J$9990,8,0),"")</f>
        <v/>
      </c>
      <c r="H9418" s="40" t="str">
        <f t="shared" si="172"/>
        <v/>
      </c>
    </row>
    <row r="9419" spans="7:8" x14ac:dyDescent="0.25">
      <c r="G9419" s="19" t="str">
        <f>IFERROR(VLOOKUP($D9419,LISTA!$A$2:$J$9990,8,0),"")</f>
        <v/>
      </c>
      <c r="H9419" s="40" t="str">
        <f t="shared" si="172"/>
        <v/>
      </c>
    </row>
    <row r="9420" spans="7:8" x14ac:dyDescent="0.25">
      <c r="G9420" s="19" t="str">
        <f>IFERROR(VLOOKUP($D9420,LISTA!$A$2:$J$9990,8,0),"")</f>
        <v/>
      </c>
      <c r="H9420" s="40" t="str">
        <f t="shared" si="172"/>
        <v/>
      </c>
    </row>
    <row r="9421" spans="7:8" x14ac:dyDescent="0.25">
      <c r="G9421" s="19" t="str">
        <f>IFERROR(VLOOKUP($D9421,LISTA!$A$2:$J$9990,8,0),"")</f>
        <v/>
      </c>
      <c r="H9421" s="40" t="str">
        <f t="shared" si="172"/>
        <v/>
      </c>
    </row>
    <row r="9422" spans="7:8" x14ac:dyDescent="0.25">
      <c r="G9422" s="19" t="str">
        <f>IFERROR(VLOOKUP($D9422,LISTA!$A$2:$J$9990,8,0),"")</f>
        <v/>
      </c>
      <c r="H9422" s="40" t="str">
        <f t="shared" si="172"/>
        <v/>
      </c>
    </row>
    <row r="9423" spans="7:8" x14ac:dyDescent="0.25">
      <c r="G9423" s="19" t="str">
        <f>IFERROR(VLOOKUP($D9423,LISTA!$A$2:$J$9990,8,0),"")</f>
        <v/>
      </c>
      <c r="H9423" s="40" t="str">
        <f t="shared" si="172"/>
        <v/>
      </c>
    </row>
    <row r="9424" spans="7:8" x14ac:dyDescent="0.25">
      <c r="G9424" s="19" t="str">
        <f>IFERROR(VLOOKUP($D9424,LISTA!$A$2:$J$9990,8,0),"")</f>
        <v/>
      </c>
      <c r="H9424" s="40" t="str">
        <f t="shared" si="172"/>
        <v/>
      </c>
    </row>
    <row r="9425" spans="7:8" x14ac:dyDescent="0.25">
      <c r="G9425" s="19" t="str">
        <f>IFERROR(VLOOKUP($D9425,LISTA!$A$2:$J$9990,8,0),"")</f>
        <v/>
      </c>
      <c r="H9425" s="40" t="str">
        <f t="shared" si="172"/>
        <v/>
      </c>
    </row>
    <row r="9426" spans="7:8" x14ac:dyDescent="0.25">
      <c r="G9426" s="19" t="str">
        <f>IFERROR(VLOOKUP($D9426,LISTA!$A$2:$J$9990,8,0),"")</f>
        <v/>
      </c>
      <c r="H9426" s="40" t="str">
        <f t="shared" si="172"/>
        <v/>
      </c>
    </row>
    <row r="9427" spans="7:8" x14ac:dyDescent="0.25">
      <c r="G9427" s="19" t="str">
        <f>IFERROR(VLOOKUP($D9427,LISTA!$A$2:$J$9990,8,0),"")</f>
        <v/>
      </c>
      <c r="H9427" s="40" t="str">
        <f t="shared" si="172"/>
        <v/>
      </c>
    </row>
    <row r="9428" spans="7:8" x14ac:dyDescent="0.25">
      <c r="G9428" s="19" t="str">
        <f>IFERROR(VLOOKUP($D9428,LISTA!$A$2:$J$9990,8,0),"")</f>
        <v/>
      </c>
      <c r="H9428" s="40" t="str">
        <f t="shared" si="172"/>
        <v/>
      </c>
    </row>
    <row r="9429" spans="7:8" x14ac:dyDescent="0.25">
      <c r="G9429" s="19" t="str">
        <f>IFERROR(VLOOKUP($D9429,LISTA!$A$2:$J$9990,8,0),"")</f>
        <v/>
      </c>
      <c r="H9429" s="40" t="str">
        <f t="shared" si="172"/>
        <v/>
      </c>
    </row>
    <row r="9430" spans="7:8" x14ac:dyDescent="0.25">
      <c r="G9430" s="19" t="str">
        <f>IFERROR(VLOOKUP($D9430,LISTA!$A$2:$J$9990,8,0),"")</f>
        <v/>
      </c>
      <c r="H9430" s="40" t="str">
        <f t="shared" si="172"/>
        <v/>
      </c>
    </row>
    <row r="9431" spans="7:8" x14ac:dyDescent="0.25">
      <c r="G9431" s="19" t="str">
        <f>IFERROR(VLOOKUP($D9431,LISTA!$A$2:$J$9990,8,0),"")</f>
        <v/>
      </c>
      <c r="H9431" s="40" t="str">
        <f t="shared" si="172"/>
        <v/>
      </c>
    </row>
    <row r="9432" spans="7:8" x14ac:dyDescent="0.25">
      <c r="G9432" s="19" t="str">
        <f>IFERROR(VLOOKUP($D9432,LISTA!$A$2:$J$9990,8,0),"")</f>
        <v/>
      </c>
      <c r="H9432" s="40" t="str">
        <f t="shared" si="172"/>
        <v/>
      </c>
    </row>
    <row r="9433" spans="7:8" x14ac:dyDescent="0.25">
      <c r="G9433" s="19" t="str">
        <f>IFERROR(VLOOKUP($D9433,LISTA!$A$2:$J$9990,8,0),"")</f>
        <v/>
      </c>
      <c r="H9433" s="40" t="str">
        <f t="shared" si="172"/>
        <v/>
      </c>
    </row>
    <row r="9434" spans="7:8" x14ac:dyDescent="0.25">
      <c r="G9434" s="19" t="str">
        <f>IFERROR(VLOOKUP($D9434,LISTA!$A$2:$J$9990,8,0),"")</f>
        <v/>
      </c>
      <c r="H9434" s="40" t="str">
        <f t="shared" si="172"/>
        <v/>
      </c>
    </row>
    <row r="9435" spans="7:8" x14ac:dyDescent="0.25">
      <c r="G9435" s="19" t="str">
        <f>IFERROR(VLOOKUP($D9435,LISTA!$A$2:$J$9990,8,0),"")</f>
        <v/>
      </c>
      <c r="H9435" s="40" t="str">
        <f t="shared" si="172"/>
        <v/>
      </c>
    </row>
    <row r="9436" spans="7:8" x14ac:dyDescent="0.25">
      <c r="G9436" s="19" t="str">
        <f>IFERROR(VLOOKUP($D9436,LISTA!$A$2:$J$9990,8,0),"")</f>
        <v/>
      </c>
      <c r="H9436" s="40" t="str">
        <f t="shared" si="172"/>
        <v/>
      </c>
    </row>
    <row r="9437" spans="7:8" x14ac:dyDescent="0.25">
      <c r="G9437" s="19" t="str">
        <f>IFERROR(VLOOKUP($D9437,LISTA!$A$2:$J$9990,8,0),"")</f>
        <v/>
      </c>
      <c r="H9437" s="40" t="str">
        <f t="shared" si="172"/>
        <v/>
      </c>
    </row>
    <row r="9438" spans="7:8" x14ac:dyDescent="0.25">
      <c r="G9438" s="19" t="str">
        <f>IFERROR(VLOOKUP($D9438,LISTA!$A$2:$J$9990,8,0),"")</f>
        <v/>
      </c>
      <c r="H9438" s="40" t="str">
        <f t="shared" si="172"/>
        <v/>
      </c>
    </row>
    <row r="9439" spans="7:8" x14ac:dyDescent="0.25">
      <c r="G9439" s="19" t="str">
        <f>IFERROR(VLOOKUP($D9439,LISTA!$A$2:$J$9990,8,0),"")</f>
        <v/>
      </c>
      <c r="H9439" s="40" t="str">
        <f t="shared" si="172"/>
        <v/>
      </c>
    </row>
    <row r="9440" spans="7:8" x14ac:dyDescent="0.25">
      <c r="G9440" s="19" t="str">
        <f>IFERROR(VLOOKUP($D9440,LISTA!$A$2:$J$9990,8,0),"")</f>
        <v/>
      </c>
      <c r="H9440" s="40" t="str">
        <f t="shared" si="172"/>
        <v/>
      </c>
    </row>
    <row r="9441" spans="7:8" x14ac:dyDescent="0.25">
      <c r="G9441" s="19" t="str">
        <f>IFERROR(VLOOKUP($D9441,LISTA!$A$2:$J$9990,8,0),"")</f>
        <v/>
      </c>
      <c r="H9441" s="40" t="str">
        <f t="shared" si="172"/>
        <v/>
      </c>
    </row>
    <row r="9442" spans="7:8" x14ac:dyDescent="0.25">
      <c r="G9442" s="19" t="str">
        <f>IFERROR(VLOOKUP($D9442,LISTA!$A$2:$J$9990,8,0),"")</f>
        <v/>
      </c>
      <c r="H9442" s="40" t="str">
        <f t="shared" si="172"/>
        <v/>
      </c>
    </row>
    <row r="9443" spans="7:8" x14ac:dyDescent="0.25">
      <c r="G9443" s="19" t="str">
        <f>IFERROR(VLOOKUP($D9443,LISTA!$A$2:$J$9990,8,0),"")</f>
        <v/>
      </c>
      <c r="H9443" s="40" t="str">
        <f t="shared" si="172"/>
        <v/>
      </c>
    </row>
    <row r="9444" spans="7:8" x14ac:dyDescent="0.25">
      <c r="G9444" s="19" t="str">
        <f>IFERROR(VLOOKUP($D9444,LISTA!$A$2:$J$9990,8,0),"")</f>
        <v/>
      </c>
      <c r="H9444" s="40" t="str">
        <f t="shared" si="172"/>
        <v/>
      </c>
    </row>
    <row r="9445" spans="7:8" x14ac:dyDescent="0.25">
      <c r="G9445" s="19" t="str">
        <f>IFERROR(VLOOKUP($D9445,LISTA!$A$2:$J$9990,8,0),"")</f>
        <v/>
      </c>
      <c r="H9445" s="40" t="str">
        <f t="shared" si="172"/>
        <v/>
      </c>
    </row>
    <row r="9446" spans="7:8" x14ac:dyDescent="0.25">
      <c r="G9446" s="19" t="str">
        <f>IFERROR(VLOOKUP($D9446,LISTA!$A$2:$J$9990,8,0),"")</f>
        <v/>
      </c>
      <c r="H9446" s="40" t="str">
        <f t="shared" si="172"/>
        <v/>
      </c>
    </row>
    <row r="9447" spans="7:8" x14ac:dyDescent="0.25">
      <c r="G9447" s="19" t="str">
        <f>IFERROR(VLOOKUP($D9447,LISTA!$A$2:$J$9990,8,0),"")</f>
        <v/>
      </c>
      <c r="H9447" s="40" t="str">
        <f t="shared" si="172"/>
        <v/>
      </c>
    </row>
    <row r="9448" spans="7:8" x14ac:dyDescent="0.25">
      <c r="G9448" s="19" t="str">
        <f>IFERROR(VLOOKUP($D9448,LISTA!$A$2:$J$9990,8,0),"")</f>
        <v/>
      </c>
      <c r="H9448" s="40" t="str">
        <f t="shared" si="172"/>
        <v/>
      </c>
    </row>
    <row r="9449" spans="7:8" x14ac:dyDescent="0.25">
      <c r="G9449" s="19" t="str">
        <f>IFERROR(VLOOKUP($D9449,LISTA!$A$2:$J$9990,8,0),"")</f>
        <v/>
      </c>
      <c r="H9449" s="40" t="str">
        <f t="shared" si="172"/>
        <v/>
      </c>
    </row>
    <row r="9450" spans="7:8" x14ac:dyDescent="0.25">
      <c r="G9450" s="19" t="str">
        <f>IFERROR(VLOOKUP($D9450,LISTA!$A$2:$J$9990,8,0),"")</f>
        <v/>
      </c>
      <c r="H9450" s="40" t="str">
        <f t="shared" si="172"/>
        <v/>
      </c>
    </row>
    <row r="9451" spans="7:8" x14ac:dyDescent="0.25">
      <c r="G9451" s="19" t="str">
        <f>IFERROR(VLOOKUP($D9451,LISTA!$A$2:$J$9990,8,0),"")</f>
        <v/>
      </c>
      <c r="H9451" s="40" t="str">
        <f t="shared" si="172"/>
        <v/>
      </c>
    </row>
    <row r="9452" spans="7:8" x14ac:dyDescent="0.25">
      <c r="G9452" s="19" t="str">
        <f>IFERROR(VLOOKUP($D9452,LISTA!$A$2:$J$9990,8,0),"")</f>
        <v/>
      </c>
      <c r="H9452" s="40" t="str">
        <f t="shared" si="172"/>
        <v/>
      </c>
    </row>
    <row r="9453" spans="7:8" x14ac:dyDescent="0.25">
      <c r="G9453" s="19" t="str">
        <f>IFERROR(VLOOKUP($D9453,LISTA!$A$2:$J$9990,8,0),"")</f>
        <v/>
      </c>
      <c r="H9453" s="40" t="str">
        <f t="shared" si="172"/>
        <v/>
      </c>
    </row>
    <row r="9454" spans="7:8" x14ac:dyDescent="0.25">
      <c r="G9454" s="19" t="str">
        <f>IFERROR(VLOOKUP($D9454,LISTA!$A$2:$J$9990,8,0),"")</f>
        <v/>
      </c>
      <c r="H9454" s="40" t="str">
        <f t="shared" si="172"/>
        <v/>
      </c>
    </row>
    <row r="9455" spans="7:8" x14ac:dyDescent="0.25">
      <c r="G9455" s="19" t="str">
        <f>IFERROR(VLOOKUP($D9455,LISTA!$A$2:$J$9990,8,0),"")</f>
        <v/>
      </c>
      <c r="H9455" s="40" t="str">
        <f t="shared" si="172"/>
        <v/>
      </c>
    </row>
    <row r="9456" spans="7:8" x14ac:dyDescent="0.25">
      <c r="G9456" s="19" t="str">
        <f>IFERROR(VLOOKUP($D9456,LISTA!$A$2:$J$9990,8,0),"")</f>
        <v/>
      </c>
      <c r="H9456" s="40" t="str">
        <f t="shared" si="172"/>
        <v/>
      </c>
    </row>
    <row r="9457" spans="7:8" x14ac:dyDescent="0.25">
      <c r="G9457" s="19" t="str">
        <f>IFERROR(VLOOKUP($D9457,LISTA!$A$2:$J$9990,8,0),"")</f>
        <v/>
      </c>
      <c r="H9457" s="40" t="str">
        <f t="shared" si="172"/>
        <v/>
      </c>
    </row>
    <row r="9458" spans="7:8" x14ac:dyDescent="0.25">
      <c r="G9458" s="19" t="str">
        <f>IFERROR(VLOOKUP($D9458,LISTA!$A$2:$J$9990,8,0),"")</f>
        <v/>
      </c>
      <c r="H9458" s="40" t="str">
        <f t="shared" si="172"/>
        <v/>
      </c>
    </row>
    <row r="9459" spans="7:8" x14ac:dyDescent="0.25">
      <c r="G9459" s="19" t="str">
        <f>IFERROR(VLOOKUP($D9459,LISTA!$A$2:$J$9990,8,0),"")</f>
        <v/>
      </c>
      <c r="H9459" s="40" t="str">
        <f t="shared" si="172"/>
        <v/>
      </c>
    </row>
    <row r="9460" spans="7:8" x14ac:dyDescent="0.25">
      <c r="G9460" s="19" t="str">
        <f>IFERROR(VLOOKUP($D9460,LISTA!$A$2:$J$9990,8,0),"")</f>
        <v/>
      </c>
      <c r="H9460" s="40" t="str">
        <f t="shared" si="172"/>
        <v/>
      </c>
    </row>
    <row r="9461" spans="7:8" x14ac:dyDescent="0.25">
      <c r="G9461" s="19" t="str">
        <f>IFERROR(VLOOKUP($D9461,LISTA!$A$2:$J$9990,8,0),"")</f>
        <v/>
      </c>
      <c r="H9461" s="40" t="str">
        <f t="shared" si="172"/>
        <v/>
      </c>
    </row>
    <row r="9462" spans="7:8" x14ac:dyDescent="0.25">
      <c r="G9462" s="19" t="str">
        <f>IFERROR(VLOOKUP($D9462,LISTA!$A$2:$J$9990,8,0),"")</f>
        <v/>
      </c>
      <c r="H9462" s="40" t="str">
        <f t="shared" si="172"/>
        <v/>
      </c>
    </row>
    <row r="9463" spans="7:8" x14ac:dyDescent="0.25">
      <c r="G9463" s="19" t="str">
        <f>IFERROR(VLOOKUP($D9463,LISTA!$A$2:$J$9990,8,0),"")</f>
        <v/>
      </c>
      <c r="H9463" s="40" t="str">
        <f t="shared" si="172"/>
        <v/>
      </c>
    </row>
    <row r="9464" spans="7:8" x14ac:dyDescent="0.25">
      <c r="G9464" s="19" t="str">
        <f>IFERROR(VLOOKUP($D9464,LISTA!$A$2:$J$9990,8,0),"")</f>
        <v/>
      </c>
      <c r="H9464" s="40" t="str">
        <f t="shared" si="172"/>
        <v/>
      </c>
    </row>
    <row r="9465" spans="7:8" x14ac:dyDescent="0.25">
      <c r="G9465" s="19" t="str">
        <f>IFERROR(VLOOKUP($D9465,LISTA!$A$2:$J$9990,8,0),"")</f>
        <v/>
      </c>
      <c r="H9465" s="40" t="str">
        <f t="shared" si="172"/>
        <v/>
      </c>
    </row>
    <row r="9466" spans="7:8" x14ac:dyDescent="0.25">
      <c r="G9466" s="19" t="str">
        <f>IFERROR(VLOOKUP($D9466,LISTA!$A$2:$J$9990,8,0),"")</f>
        <v/>
      </c>
      <c r="H9466" s="40" t="str">
        <f t="shared" si="172"/>
        <v/>
      </c>
    </row>
    <row r="9467" spans="7:8" x14ac:dyDescent="0.25">
      <c r="G9467" s="19" t="str">
        <f>IFERROR(VLOOKUP($D9467,LISTA!$A$2:$J$9990,8,0),"")</f>
        <v/>
      </c>
      <c r="H9467" s="40" t="str">
        <f t="shared" si="172"/>
        <v/>
      </c>
    </row>
    <row r="9468" spans="7:8" x14ac:dyDescent="0.25">
      <c r="G9468" s="19" t="str">
        <f>IFERROR(VLOOKUP($D9468,LISTA!$A$2:$J$9990,8,0),"")</f>
        <v/>
      </c>
      <c r="H9468" s="40" t="str">
        <f t="shared" si="172"/>
        <v/>
      </c>
    </row>
    <row r="9469" spans="7:8" x14ac:dyDescent="0.25">
      <c r="G9469" s="19" t="str">
        <f>IFERROR(VLOOKUP($D9469,LISTA!$A$2:$J$9990,8,0),"")</f>
        <v/>
      </c>
      <c r="H9469" s="40" t="str">
        <f t="shared" si="172"/>
        <v/>
      </c>
    </row>
    <row r="9470" spans="7:8" x14ac:dyDescent="0.25">
      <c r="G9470" s="19" t="str">
        <f>IFERROR(VLOOKUP($D9470,LISTA!$A$2:$J$9990,8,0),"")</f>
        <v/>
      </c>
      <c r="H9470" s="40" t="str">
        <f t="shared" si="172"/>
        <v/>
      </c>
    </row>
    <row r="9471" spans="7:8" x14ac:dyDescent="0.25">
      <c r="G9471" s="19" t="str">
        <f>IFERROR(VLOOKUP($D9471,LISTA!$A$2:$J$9990,8,0),"")</f>
        <v/>
      </c>
      <c r="H9471" s="40" t="str">
        <f t="shared" si="172"/>
        <v/>
      </c>
    </row>
    <row r="9472" spans="7:8" x14ac:dyDescent="0.25">
      <c r="G9472" s="19" t="str">
        <f>IFERROR(VLOOKUP($D9472,LISTA!$A$2:$J$9990,8,0),"")</f>
        <v/>
      </c>
      <c r="H9472" s="40" t="str">
        <f t="shared" si="172"/>
        <v/>
      </c>
    </row>
    <row r="9473" spans="7:8" x14ac:dyDescent="0.25">
      <c r="G9473" s="19" t="str">
        <f>IFERROR(VLOOKUP($D9473,LISTA!$A$2:$J$9990,8,0),"")</f>
        <v/>
      </c>
      <c r="H9473" s="40" t="str">
        <f t="shared" si="172"/>
        <v/>
      </c>
    </row>
    <row r="9474" spans="7:8" x14ac:dyDescent="0.25">
      <c r="G9474" s="19" t="str">
        <f>IFERROR(VLOOKUP($D9474,LISTA!$A$2:$J$9990,8,0),"")</f>
        <v/>
      </c>
      <c r="H9474" s="40" t="str">
        <f t="shared" si="172"/>
        <v/>
      </c>
    </row>
    <row r="9475" spans="7:8" x14ac:dyDescent="0.25">
      <c r="G9475" s="19" t="str">
        <f>IFERROR(VLOOKUP($D9475,LISTA!$A$2:$J$9990,8,0),"")</f>
        <v/>
      </c>
      <c r="H9475" s="40" t="str">
        <f t="shared" si="172"/>
        <v/>
      </c>
    </row>
    <row r="9476" spans="7:8" x14ac:dyDescent="0.25">
      <c r="G9476" s="19" t="str">
        <f>IFERROR(VLOOKUP($D9476,LISTA!$A$2:$J$9990,8,0),"")</f>
        <v/>
      </c>
      <c r="H9476" s="40" t="str">
        <f t="shared" si="172"/>
        <v/>
      </c>
    </row>
    <row r="9477" spans="7:8" x14ac:dyDescent="0.25">
      <c r="G9477" s="19" t="str">
        <f>IFERROR(VLOOKUP($D9477,LISTA!$A$2:$J$9990,8,0),"")</f>
        <v/>
      </c>
      <c r="H9477" s="40" t="str">
        <f t="shared" ref="H9477:H9540" si="173">IF(OR(G9477=$K$10,G9477=$K$11,G9477=$K$14,G9477=$K$15,G9477=$K$16,G9477=$K$17,G9477=$K$18,G9477=$K$19,G9477=$K$20,G9477=$K$21,G9477=$K$22,G9477=$K$23,G9477=$K$24,G9477=$K$25,G9477=$K$26,G9477=$K$27,G9477=$K$28),$K$9,IF(OR(G9477=$K$32,G9477=$K$33),$K$31,IF(OR(G9477=$K$38),$K$37,"")))</f>
        <v/>
      </c>
    </row>
    <row r="9478" spans="7:8" x14ac:dyDescent="0.25">
      <c r="G9478" s="19" t="str">
        <f>IFERROR(VLOOKUP($D9478,LISTA!$A$2:$J$9990,8,0),"")</f>
        <v/>
      </c>
      <c r="H9478" s="40" t="str">
        <f t="shared" si="173"/>
        <v/>
      </c>
    </row>
    <row r="9479" spans="7:8" x14ac:dyDescent="0.25">
      <c r="G9479" s="19" t="str">
        <f>IFERROR(VLOOKUP($D9479,LISTA!$A$2:$J$9990,8,0),"")</f>
        <v/>
      </c>
      <c r="H9479" s="40" t="str">
        <f t="shared" si="173"/>
        <v/>
      </c>
    </row>
    <row r="9480" spans="7:8" x14ac:dyDescent="0.25">
      <c r="G9480" s="19" t="str">
        <f>IFERROR(VLOOKUP($D9480,LISTA!$A$2:$J$9990,8,0),"")</f>
        <v/>
      </c>
      <c r="H9480" s="40" t="str">
        <f t="shared" si="173"/>
        <v/>
      </c>
    </row>
    <row r="9481" spans="7:8" x14ac:dyDescent="0.25">
      <c r="G9481" s="19" t="str">
        <f>IFERROR(VLOOKUP($D9481,LISTA!$A$2:$J$9990,8,0),"")</f>
        <v/>
      </c>
      <c r="H9481" s="40" t="str">
        <f t="shared" si="173"/>
        <v/>
      </c>
    </row>
    <row r="9482" spans="7:8" x14ac:dyDescent="0.25">
      <c r="G9482" s="19" t="str">
        <f>IFERROR(VLOOKUP($D9482,LISTA!$A$2:$J$9990,8,0),"")</f>
        <v/>
      </c>
      <c r="H9482" s="40" t="str">
        <f t="shared" si="173"/>
        <v/>
      </c>
    </row>
    <row r="9483" spans="7:8" x14ac:dyDescent="0.25">
      <c r="G9483" s="19" t="str">
        <f>IFERROR(VLOOKUP($D9483,LISTA!$A$2:$J$9990,8,0),"")</f>
        <v/>
      </c>
      <c r="H9483" s="40" t="str">
        <f t="shared" si="173"/>
        <v/>
      </c>
    </row>
    <row r="9484" spans="7:8" x14ac:dyDescent="0.25">
      <c r="G9484" s="19" t="str">
        <f>IFERROR(VLOOKUP($D9484,LISTA!$A$2:$J$9990,8,0),"")</f>
        <v/>
      </c>
      <c r="H9484" s="40" t="str">
        <f t="shared" si="173"/>
        <v/>
      </c>
    </row>
    <row r="9485" spans="7:8" x14ac:dyDescent="0.25">
      <c r="G9485" s="19" t="str">
        <f>IFERROR(VLOOKUP($D9485,LISTA!$A$2:$J$9990,8,0),"")</f>
        <v/>
      </c>
      <c r="H9485" s="40" t="str">
        <f t="shared" si="173"/>
        <v/>
      </c>
    </row>
    <row r="9486" spans="7:8" x14ac:dyDescent="0.25">
      <c r="G9486" s="19" t="str">
        <f>IFERROR(VLOOKUP($D9486,LISTA!$A$2:$J$9990,8,0),"")</f>
        <v/>
      </c>
      <c r="H9486" s="40" t="str">
        <f t="shared" si="173"/>
        <v/>
      </c>
    </row>
    <row r="9487" spans="7:8" x14ac:dyDescent="0.25">
      <c r="G9487" s="19" t="str">
        <f>IFERROR(VLOOKUP($D9487,LISTA!$A$2:$J$9990,8,0),"")</f>
        <v/>
      </c>
      <c r="H9487" s="40" t="str">
        <f t="shared" si="173"/>
        <v/>
      </c>
    </row>
    <row r="9488" spans="7:8" x14ac:dyDescent="0.25">
      <c r="G9488" s="19" t="str">
        <f>IFERROR(VLOOKUP($D9488,LISTA!$A$2:$J$9990,8,0),"")</f>
        <v/>
      </c>
      <c r="H9488" s="40" t="str">
        <f t="shared" si="173"/>
        <v/>
      </c>
    </row>
    <row r="9489" spans="7:8" x14ac:dyDescent="0.25">
      <c r="G9489" s="19" t="str">
        <f>IFERROR(VLOOKUP($D9489,LISTA!$A$2:$J$9990,8,0),"")</f>
        <v/>
      </c>
      <c r="H9489" s="40" t="str">
        <f t="shared" si="173"/>
        <v/>
      </c>
    </row>
    <row r="9490" spans="7:8" x14ac:dyDescent="0.25">
      <c r="G9490" s="19" t="str">
        <f>IFERROR(VLOOKUP($D9490,LISTA!$A$2:$J$9990,8,0),"")</f>
        <v/>
      </c>
      <c r="H9490" s="40" t="str">
        <f t="shared" si="173"/>
        <v/>
      </c>
    </row>
    <row r="9491" spans="7:8" x14ac:dyDescent="0.25">
      <c r="G9491" s="19" t="str">
        <f>IFERROR(VLOOKUP($D9491,LISTA!$A$2:$J$9990,8,0),"")</f>
        <v/>
      </c>
      <c r="H9491" s="40" t="str">
        <f t="shared" si="173"/>
        <v/>
      </c>
    </row>
    <row r="9492" spans="7:8" x14ac:dyDescent="0.25">
      <c r="G9492" s="19" t="str">
        <f>IFERROR(VLOOKUP($D9492,LISTA!$A$2:$J$9990,8,0),"")</f>
        <v/>
      </c>
      <c r="H9492" s="40" t="str">
        <f t="shared" si="173"/>
        <v/>
      </c>
    </row>
    <row r="9493" spans="7:8" x14ac:dyDescent="0.25">
      <c r="G9493" s="19" t="str">
        <f>IFERROR(VLOOKUP($D9493,LISTA!$A$2:$J$9990,8,0),"")</f>
        <v/>
      </c>
      <c r="H9493" s="40" t="str">
        <f t="shared" si="173"/>
        <v/>
      </c>
    </row>
    <row r="9494" spans="7:8" x14ac:dyDescent="0.25">
      <c r="G9494" s="19" t="str">
        <f>IFERROR(VLOOKUP($D9494,LISTA!$A$2:$J$9990,8,0),"")</f>
        <v/>
      </c>
      <c r="H9494" s="40" t="str">
        <f t="shared" si="173"/>
        <v/>
      </c>
    </row>
    <row r="9495" spans="7:8" x14ac:dyDescent="0.25">
      <c r="G9495" s="19" t="str">
        <f>IFERROR(VLOOKUP($D9495,LISTA!$A$2:$J$9990,8,0),"")</f>
        <v/>
      </c>
      <c r="H9495" s="40" t="str">
        <f t="shared" si="173"/>
        <v/>
      </c>
    </row>
    <row r="9496" spans="7:8" x14ac:dyDescent="0.25">
      <c r="G9496" s="19" t="str">
        <f>IFERROR(VLOOKUP($D9496,LISTA!$A$2:$J$9990,8,0),"")</f>
        <v/>
      </c>
      <c r="H9496" s="40" t="str">
        <f t="shared" si="173"/>
        <v/>
      </c>
    </row>
    <row r="9497" spans="7:8" x14ac:dyDescent="0.25">
      <c r="G9497" s="19" t="str">
        <f>IFERROR(VLOOKUP($D9497,LISTA!$A$2:$J$9990,8,0),"")</f>
        <v/>
      </c>
      <c r="H9497" s="40" t="str">
        <f t="shared" si="173"/>
        <v/>
      </c>
    </row>
    <row r="9498" spans="7:8" x14ac:dyDescent="0.25">
      <c r="G9498" s="19" t="str">
        <f>IFERROR(VLOOKUP($D9498,LISTA!$A$2:$J$9990,8,0),"")</f>
        <v/>
      </c>
      <c r="H9498" s="40" t="str">
        <f t="shared" si="173"/>
        <v/>
      </c>
    </row>
    <row r="9499" spans="7:8" x14ac:dyDescent="0.25">
      <c r="G9499" s="19" t="str">
        <f>IFERROR(VLOOKUP($D9499,LISTA!$A$2:$J$9990,8,0),"")</f>
        <v/>
      </c>
      <c r="H9499" s="40" t="str">
        <f t="shared" si="173"/>
        <v/>
      </c>
    </row>
    <row r="9500" spans="7:8" x14ac:dyDescent="0.25">
      <c r="G9500" s="19" t="str">
        <f>IFERROR(VLOOKUP($D9500,LISTA!$A$2:$J$9990,8,0),"")</f>
        <v/>
      </c>
      <c r="H9500" s="40" t="str">
        <f t="shared" si="173"/>
        <v/>
      </c>
    </row>
    <row r="9501" spans="7:8" x14ac:dyDescent="0.25">
      <c r="G9501" s="19" t="str">
        <f>IFERROR(VLOOKUP($D9501,LISTA!$A$2:$J$9990,8,0),"")</f>
        <v/>
      </c>
      <c r="H9501" s="40" t="str">
        <f t="shared" si="173"/>
        <v/>
      </c>
    </row>
    <row r="9502" spans="7:8" x14ac:dyDescent="0.25">
      <c r="G9502" s="19" t="str">
        <f>IFERROR(VLOOKUP($D9502,LISTA!$A$2:$J$9990,8,0),"")</f>
        <v/>
      </c>
      <c r="H9502" s="40" t="str">
        <f t="shared" si="173"/>
        <v/>
      </c>
    </row>
    <row r="9503" spans="7:8" x14ac:dyDescent="0.25">
      <c r="G9503" s="19" t="str">
        <f>IFERROR(VLOOKUP($D9503,LISTA!$A$2:$J$9990,8,0),"")</f>
        <v/>
      </c>
      <c r="H9503" s="40" t="str">
        <f t="shared" si="173"/>
        <v/>
      </c>
    </row>
    <row r="9504" spans="7:8" x14ac:dyDescent="0.25">
      <c r="G9504" s="19" t="str">
        <f>IFERROR(VLOOKUP($D9504,LISTA!$A$2:$J$9990,8,0),"")</f>
        <v/>
      </c>
      <c r="H9504" s="40" t="str">
        <f t="shared" si="173"/>
        <v/>
      </c>
    </row>
    <row r="9505" spans="7:8" x14ac:dyDescent="0.25">
      <c r="G9505" s="19" t="str">
        <f>IFERROR(VLOOKUP($D9505,LISTA!$A$2:$J$9990,8,0),"")</f>
        <v/>
      </c>
      <c r="H9505" s="40" t="str">
        <f t="shared" si="173"/>
        <v/>
      </c>
    </row>
    <row r="9506" spans="7:8" x14ac:dyDescent="0.25">
      <c r="G9506" s="19" t="str">
        <f>IFERROR(VLOOKUP($D9506,LISTA!$A$2:$J$9990,8,0),"")</f>
        <v/>
      </c>
      <c r="H9506" s="40" t="str">
        <f t="shared" si="173"/>
        <v/>
      </c>
    </row>
    <row r="9507" spans="7:8" x14ac:dyDescent="0.25">
      <c r="G9507" s="19" t="str">
        <f>IFERROR(VLOOKUP($D9507,LISTA!$A$2:$J$9990,8,0),"")</f>
        <v/>
      </c>
      <c r="H9507" s="40" t="str">
        <f t="shared" si="173"/>
        <v/>
      </c>
    </row>
    <row r="9508" spans="7:8" x14ac:dyDescent="0.25">
      <c r="G9508" s="19" t="str">
        <f>IFERROR(VLOOKUP($D9508,LISTA!$A$2:$J$9990,8,0),"")</f>
        <v/>
      </c>
      <c r="H9508" s="40" t="str">
        <f t="shared" si="173"/>
        <v/>
      </c>
    </row>
    <row r="9509" spans="7:8" x14ac:dyDescent="0.25">
      <c r="G9509" s="19" t="str">
        <f>IFERROR(VLOOKUP($D9509,LISTA!$A$2:$J$9990,8,0),"")</f>
        <v/>
      </c>
      <c r="H9509" s="40" t="str">
        <f t="shared" si="173"/>
        <v/>
      </c>
    </row>
    <row r="9510" spans="7:8" x14ac:dyDescent="0.25">
      <c r="G9510" s="19" t="str">
        <f>IFERROR(VLOOKUP($D9510,LISTA!$A$2:$J$9990,8,0),"")</f>
        <v/>
      </c>
      <c r="H9510" s="40" t="str">
        <f t="shared" si="173"/>
        <v/>
      </c>
    </row>
    <row r="9511" spans="7:8" x14ac:dyDescent="0.25">
      <c r="G9511" s="19" t="str">
        <f>IFERROR(VLOOKUP($D9511,LISTA!$A$2:$J$9990,8,0),"")</f>
        <v/>
      </c>
      <c r="H9511" s="40" t="str">
        <f t="shared" si="173"/>
        <v/>
      </c>
    </row>
    <row r="9512" spans="7:8" x14ac:dyDescent="0.25">
      <c r="G9512" s="19" t="str">
        <f>IFERROR(VLOOKUP($D9512,LISTA!$A$2:$J$9990,8,0),"")</f>
        <v/>
      </c>
      <c r="H9512" s="40" t="str">
        <f t="shared" si="173"/>
        <v/>
      </c>
    </row>
    <row r="9513" spans="7:8" x14ac:dyDescent="0.25">
      <c r="G9513" s="19" t="str">
        <f>IFERROR(VLOOKUP($D9513,LISTA!$A$2:$J$9990,8,0),"")</f>
        <v/>
      </c>
      <c r="H9513" s="40" t="str">
        <f t="shared" si="173"/>
        <v/>
      </c>
    </row>
    <row r="9514" spans="7:8" x14ac:dyDescent="0.25">
      <c r="G9514" s="19" t="str">
        <f>IFERROR(VLOOKUP($D9514,LISTA!$A$2:$J$9990,8,0),"")</f>
        <v/>
      </c>
      <c r="H9514" s="40" t="str">
        <f t="shared" si="173"/>
        <v/>
      </c>
    </row>
    <row r="9515" spans="7:8" x14ac:dyDescent="0.25">
      <c r="G9515" s="19" t="str">
        <f>IFERROR(VLOOKUP($D9515,LISTA!$A$2:$J$9990,8,0),"")</f>
        <v/>
      </c>
      <c r="H9515" s="40" t="str">
        <f t="shared" si="173"/>
        <v/>
      </c>
    </row>
    <row r="9516" spans="7:8" x14ac:dyDescent="0.25">
      <c r="G9516" s="19" t="str">
        <f>IFERROR(VLOOKUP($D9516,LISTA!$A$2:$J$9990,8,0),"")</f>
        <v/>
      </c>
      <c r="H9516" s="40" t="str">
        <f t="shared" si="173"/>
        <v/>
      </c>
    </row>
    <row r="9517" spans="7:8" x14ac:dyDescent="0.25">
      <c r="G9517" s="19" t="str">
        <f>IFERROR(VLOOKUP($D9517,LISTA!$A$2:$J$9990,8,0),"")</f>
        <v/>
      </c>
      <c r="H9517" s="40" t="str">
        <f t="shared" si="173"/>
        <v/>
      </c>
    </row>
    <row r="9518" spans="7:8" x14ac:dyDescent="0.25">
      <c r="G9518" s="19" t="str">
        <f>IFERROR(VLOOKUP($D9518,LISTA!$A$2:$J$9990,8,0),"")</f>
        <v/>
      </c>
      <c r="H9518" s="40" t="str">
        <f t="shared" si="173"/>
        <v/>
      </c>
    </row>
    <row r="9519" spans="7:8" x14ac:dyDescent="0.25">
      <c r="G9519" s="19" t="str">
        <f>IFERROR(VLOOKUP($D9519,LISTA!$A$2:$J$9990,8,0),"")</f>
        <v/>
      </c>
      <c r="H9519" s="40" t="str">
        <f t="shared" si="173"/>
        <v/>
      </c>
    </row>
    <row r="9520" spans="7:8" x14ac:dyDescent="0.25">
      <c r="G9520" s="19" t="str">
        <f>IFERROR(VLOOKUP($D9520,LISTA!$A$2:$J$9990,8,0),"")</f>
        <v/>
      </c>
      <c r="H9520" s="40" t="str">
        <f t="shared" si="173"/>
        <v/>
      </c>
    </row>
    <row r="9521" spans="7:8" x14ac:dyDescent="0.25">
      <c r="G9521" s="19" t="str">
        <f>IFERROR(VLOOKUP($D9521,LISTA!$A$2:$J$9990,8,0),"")</f>
        <v/>
      </c>
      <c r="H9521" s="40" t="str">
        <f t="shared" si="173"/>
        <v/>
      </c>
    </row>
    <row r="9522" spans="7:8" x14ac:dyDescent="0.25">
      <c r="G9522" s="19" t="str">
        <f>IFERROR(VLOOKUP($D9522,LISTA!$A$2:$J$9990,8,0),"")</f>
        <v/>
      </c>
      <c r="H9522" s="40" t="str">
        <f t="shared" si="173"/>
        <v/>
      </c>
    </row>
    <row r="9523" spans="7:8" x14ac:dyDescent="0.25">
      <c r="G9523" s="19" t="str">
        <f>IFERROR(VLOOKUP($D9523,LISTA!$A$2:$J$9990,8,0),"")</f>
        <v/>
      </c>
      <c r="H9523" s="40" t="str">
        <f t="shared" si="173"/>
        <v/>
      </c>
    </row>
    <row r="9524" spans="7:8" x14ac:dyDescent="0.25">
      <c r="G9524" s="19" t="str">
        <f>IFERROR(VLOOKUP($D9524,LISTA!$A$2:$J$9990,8,0),"")</f>
        <v/>
      </c>
      <c r="H9524" s="40" t="str">
        <f t="shared" si="173"/>
        <v/>
      </c>
    </row>
    <row r="9525" spans="7:8" x14ac:dyDescent="0.25">
      <c r="G9525" s="19" t="str">
        <f>IFERROR(VLOOKUP($D9525,LISTA!$A$2:$J$9990,8,0),"")</f>
        <v/>
      </c>
      <c r="H9525" s="40" t="str">
        <f t="shared" si="173"/>
        <v/>
      </c>
    </row>
    <row r="9526" spans="7:8" x14ac:dyDescent="0.25">
      <c r="G9526" s="19" t="str">
        <f>IFERROR(VLOOKUP($D9526,LISTA!$A$2:$J$9990,8,0),"")</f>
        <v/>
      </c>
      <c r="H9526" s="40" t="str">
        <f t="shared" si="173"/>
        <v/>
      </c>
    </row>
    <row r="9527" spans="7:8" x14ac:dyDescent="0.25">
      <c r="G9527" s="19" t="str">
        <f>IFERROR(VLOOKUP($D9527,LISTA!$A$2:$J$9990,8,0),"")</f>
        <v/>
      </c>
      <c r="H9527" s="40" t="str">
        <f t="shared" si="173"/>
        <v/>
      </c>
    </row>
    <row r="9528" spans="7:8" x14ac:dyDescent="0.25">
      <c r="G9528" s="19" t="str">
        <f>IFERROR(VLOOKUP($D9528,LISTA!$A$2:$J$9990,8,0),"")</f>
        <v/>
      </c>
      <c r="H9528" s="40" t="str">
        <f t="shared" si="173"/>
        <v/>
      </c>
    </row>
    <row r="9529" spans="7:8" x14ac:dyDescent="0.25">
      <c r="G9529" s="19" t="str">
        <f>IFERROR(VLOOKUP($D9529,LISTA!$A$2:$J$9990,8,0),"")</f>
        <v/>
      </c>
      <c r="H9529" s="40" t="str">
        <f t="shared" si="173"/>
        <v/>
      </c>
    </row>
    <row r="9530" spans="7:8" x14ac:dyDescent="0.25">
      <c r="G9530" s="19" t="str">
        <f>IFERROR(VLOOKUP($D9530,LISTA!$A$2:$J$9990,8,0),"")</f>
        <v/>
      </c>
      <c r="H9530" s="40" t="str">
        <f t="shared" si="173"/>
        <v/>
      </c>
    </row>
    <row r="9531" spans="7:8" x14ac:dyDescent="0.25">
      <c r="G9531" s="19" t="str">
        <f>IFERROR(VLOOKUP($D9531,LISTA!$A$2:$J$9990,8,0),"")</f>
        <v/>
      </c>
      <c r="H9531" s="40" t="str">
        <f t="shared" si="173"/>
        <v/>
      </c>
    </row>
    <row r="9532" spans="7:8" x14ac:dyDescent="0.25">
      <c r="G9532" s="19" t="str">
        <f>IFERROR(VLOOKUP($D9532,LISTA!$A$2:$J$9990,8,0),"")</f>
        <v/>
      </c>
      <c r="H9532" s="40" t="str">
        <f t="shared" si="173"/>
        <v/>
      </c>
    </row>
    <row r="9533" spans="7:8" x14ac:dyDescent="0.25">
      <c r="G9533" s="19" t="str">
        <f>IFERROR(VLOOKUP($D9533,LISTA!$A$2:$J$9990,8,0),"")</f>
        <v/>
      </c>
      <c r="H9533" s="40" t="str">
        <f t="shared" si="173"/>
        <v/>
      </c>
    </row>
    <row r="9534" spans="7:8" x14ac:dyDescent="0.25">
      <c r="G9534" s="19" t="str">
        <f>IFERROR(VLOOKUP($D9534,LISTA!$A$2:$J$9990,8,0),"")</f>
        <v/>
      </c>
      <c r="H9534" s="40" t="str">
        <f t="shared" si="173"/>
        <v/>
      </c>
    </row>
    <row r="9535" spans="7:8" x14ac:dyDescent="0.25">
      <c r="G9535" s="19" t="str">
        <f>IFERROR(VLOOKUP($D9535,LISTA!$A$2:$J$9990,8,0),"")</f>
        <v/>
      </c>
      <c r="H9535" s="40" t="str">
        <f t="shared" si="173"/>
        <v/>
      </c>
    </row>
    <row r="9536" spans="7:8" x14ac:dyDescent="0.25">
      <c r="G9536" s="19" t="str">
        <f>IFERROR(VLOOKUP($D9536,LISTA!$A$2:$J$9990,8,0),"")</f>
        <v/>
      </c>
      <c r="H9536" s="40" t="str">
        <f t="shared" si="173"/>
        <v/>
      </c>
    </row>
    <row r="9537" spans="7:8" x14ac:dyDescent="0.25">
      <c r="G9537" s="19" t="str">
        <f>IFERROR(VLOOKUP($D9537,LISTA!$A$2:$J$9990,8,0),"")</f>
        <v/>
      </c>
      <c r="H9537" s="40" t="str">
        <f t="shared" si="173"/>
        <v/>
      </c>
    </row>
    <row r="9538" spans="7:8" x14ac:dyDescent="0.25">
      <c r="G9538" s="19" t="str">
        <f>IFERROR(VLOOKUP($D9538,LISTA!$A$2:$J$9990,8,0),"")</f>
        <v/>
      </c>
      <c r="H9538" s="40" t="str">
        <f t="shared" si="173"/>
        <v/>
      </c>
    </row>
    <row r="9539" spans="7:8" x14ac:dyDescent="0.25">
      <c r="G9539" s="19" t="str">
        <f>IFERROR(VLOOKUP($D9539,LISTA!$A$2:$J$9990,8,0),"")</f>
        <v/>
      </c>
      <c r="H9539" s="40" t="str">
        <f t="shared" si="173"/>
        <v/>
      </c>
    </row>
    <row r="9540" spans="7:8" x14ac:dyDescent="0.25">
      <c r="G9540" s="19" t="str">
        <f>IFERROR(VLOOKUP($D9540,LISTA!$A$2:$J$9990,8,0),"")</f>
        <v/>
      </c>
      <c r="H9540" s="40" t="str">
        <f t="shared" si="173"/>
        <v/>
      </c>
    </row>
    <row r="9541" spans="7:8" x14ac:dyDescent="0.25">
      <c r="G9541" s="19" t="str">
        <f>IFERROR(VLOOKUP($D9541,LISTA!$A$2:$J$9990,8,0),"")</f>
        <v/>
      </c>
      <c r="H9541" s="40" t="str">
        <f t="shared" ref="H9541:H9604" si="174">IF(OR(G9541=$K$10,G9541=$K$11,G9541=$K$14,G9541=$K$15,G9541=$K$16,G9541=$K$17,G9541=$K$18,G9541=$K$19,G9541=$K$20,G9541=$K$21,G9541=$K$22,G9541=$K$23,G9541=$K$24,G9541=$K$25,G9541=$K$26,G9541=$K$27,G9541=$K$28),$K$9,IF(OR(G9541=$K$32,G9541=$K$33),$K$31,IF(OR(G9541=$K$38),$K$37,"")))</f>
        <v/>
      </c>
    </row>
    <row r="9542" spans="7:8" x14ac:dyDescent="0.25">
      <c r="G9542" s="19" t="str">
        <f>IFERROR(VLOOKUP($D9542,LISTA!$A$2:$J$9990,8,0),"")</f>
        <v/>
      </c>
      <c r="H9542" s="40" t="str">
        <f t="shared" si="174"/>
        <v/>
      </c>
    </row>
    <row r="9543" spans="7:8" x14ac:dyDescent="0.25">
      <c r="G9543" s="19" t="str">
        <f>IFERROR(VLOOKUP($D9543,LISTA!$A$2:$J$9990,8,0),"")</f>
        <v/>
      </c>
      <c r="H9543" s="40" t="str">
        <f t="shared" si="174"/>
        <v/>
      </c>
    </row>
    <row r="9544" spans="7:8" x14ac:dyDescent="0.25">
      <c r="G9544" s="19" t="str">
        <f>IFERROR(VLOOKUP($D9544,LISTA!$A$2:$J$9990,8,0),"")</f>
        <v/>
      </c>
      <c r="H9544" s="40" t="str">
        <f t="shared" si="174"/>
        <v/>
      </c>
    </row>
    <row r="9545" spans="7:8" x14ac:dyDescent="0.25">
      <c r="G9545" s="19" t="str">
        <f>IFERROR(VLOOKUP($D9545,LISTA!$A$2:$J$9990,8,0),"")</f>
        <v/>
      </c>
      <c r="H9545" s="40" t="str">
        <f t="shared" si="174"/>
        <v/>
      </c>
    </row>
    <row r="9546" spans="7:8" x14ac:dyDescent="0.25">
      <c r="G9546" s="19" t="str">
        <f>IFERROR(VLOOKUP($D9546,LISTA!$A$2:$J$9990,8,0),"")</f>
        <v/>
      </c>
      <c r="H9546" s="40" t="str">
        <f t="shared" si="174"/>
        <v/>
      </c>
    </row>
    <row r="9547" spans="7:8" x14ac:dyDescent="0.25">
      <c r="G9547" s="19" t="str">
        <f>IFERROR(VLOOKUP($D9547,LISTA!$A$2:$J$9990,8,0),"")</f>
        <v/>
      </c>
      <c r="H9547" s="40" t="str">
        <f t="shared" si="174"/>
        <v/>
      </c>
    </row>
    <row r="9548" spans="7:8" x14ac:dyDescent="0.25">
      <c r="G9548" s="19" t="str">
        <f>IFERROR(VLOOKUP($D9548,LISTA!$A$2:$J$9990,8,0),"")</f>
        <v/>
      </c>
      <c r="H9548" s="40" t="str">
        <f t="shared" si="174"/>
        <v/>
      </c>
    </row>
    <row r="9549" spans="7:8" x14ac:dyDescent="0.25">
      <c r="G9549" s="19" t="str">
        <f>IFERROR(VLOOKUP($D9549,LISTA!$A$2:$J$9990,8,0),"")</f>
        <v/>
      </c>
      <c r="H9549" s="40" t="str">
        <f t="shared" si="174"/>
        <v/>
      </c>
    </row>
    <row r="9550" spans="7:8" x14ac:dyDescent="0.25">
      <c r="G9550" s="19" t="str">
        <f>IFERROR(VLOOKUP($D9550,LISTA!$A$2:$J$9990,8,0),"")</f>
        <v/>
      </c>
      <c r="H9550" s="40" t="str">
        <f t="shared" si="174"/>
        <v/>
      </c>
    </row>
    <row r="9551" spans="7:8" x14ac:dyDescent="0.25">
      <c r="G9551" s="19" t="str">
        <f>IFERROR(VLOOKUP($D9551,LISTA!$A$2:$J$9990,8,0),"")</f>
        <v/>
      </c>
      <c r="H9551" s="40" t="str">
        <f t="shared" si="174"/>
        <v/>
      </c>
    </row>
    <row r="9552" spans="7:8" x14ac:dyDescent="0.25">
      <c r="G9552" s="19" t="str">
        <f>IFERROR(VLOOKUP($D9552,LISTA!$A$2:$J$9990,8,0),"")</f>
        <v/>
      </c>
      <c r="H9552" s="40" t="str">
        <f t="shared" si="174"/>
        <v/>
      </c>
    </row>
    <row r="9553" spans="7:8" x14ac:dyDescent="0.25">
      <c r="G9553" s="19" t="str">
        <f>IFERROR(VLOOKUP($D9553,LISTA!$A$2:$J$9990,8,0),"")</f>
        <v/>
      </c>
      <c r="H9553" s="40" t="str">
        <f t="shared" si="174"/>
        <v/>
      </c>
    </row>
    <row r="9554" spans="7:8" x14ac:dyDescent="0.25">
      <c r="G9554" s="19" t="str">
        <f>IFERROR(VLOOKUP($D9554,LISTA!$A$2:$J$9990,8,0),"")</f>
        <v/>
      </c>
      <c r="H9554" s="40" t="str">
        <f t="shared" si="174"/>
        <v/>
      </c>
    </row>
    <row r="9555" spans="7:8" x14ac:dyDescent="0.25">
      <c r="G9555" s="19" t="str">
        <f>IFERROR(VLOOKUP($D9555,LISTA!$A$2:$J$9990,8,0),"")</f>
        <v/>
      </c>
      <c r="H9555" s="40" t="str">
        <f t="shared" si="174"/>
        <v/>
      </c>
    </row>
    <row r="9556" spans="7:8" x14ac:dyDescent="0.25">
      <c r="G9556" s="19" t="str">
        <f>IFERROR(VLOOKUP($D9556,LISTA!$A$2:$J$9990,8,0),"")</f>
        <v/>
      </c>
      <c r="H9556" s="40" t="str">
        <f t="shared" si="174"/>
        <v/>
      </c>
    </row>
    <row r="9557" spans="7:8" x14ac:dyDescent="0.25">
      <c r="G9557" s="19" t="str">
        <f>IFERROR(VLOOKUP($D9557,LISTA!$A$2:$J$9990,8,0),"")</f>
        <v/>
      </c>
      <c r="H9557" s="40" t="str">
        <f t="shared" si="174"/>
        <v/>
      </c>
    </row>
    <row r="9558" spans="7:8" x14ac:dyDescent="0.25">
      <c r="G9558" s="19" t="str">
        <f>IFERROR(VLOOKUP($D9558,LISTA!$A$2:$J$9990,8,0),"")</f>
        <v/>
      </c>
      <c r="H9558" s="40" t="str">
        <f t="shared" si="174"/>
        <v/>
      </c>
    </row>
    <row r="9559" spans="7:8" x14ac:dyDescent="0.25">
      <c r="G9559" s="19" t="str">
        <f>IFERROR(VLOOKUP($D9559,LISTA!$A$2:$J$9990,8,0),"")</f>
        <v/>
      </c>
      <c r="H9559" s="40" t="str">
        <f t="shared" si="174"/>
        <v/>
      </c>
    </row>
    <row r="9560" spans="7:8" x14ac:dyDescent="0.25">
      <c r="G9560" s="19" t="str">
        <f>IFERROR(VLOOKUP($D9560,LISTA!$A$2:$J$9990,8,0),"")</f>
        <v/>
      </c>
      <c r="H9560" s="40" t="str">
        <f t="shared" si="174"/>
        <v/>
      </c>
    </row>
    <row r="9561" spans="7:8" x14ac:dyDescent="0.25">
      <c r="G9561" s="19" t="str">
        <f>IFERROR(VLOOKUP($D9561,LISTA!$A$2:$J$9990,8,0),"")</f>
        <v/>
      </c>
      <c r="H9561" s="40" t="str">
        <f t="shared" si="174"/>
        <v/>
      </c>
    </row>
    <row r="9562" spans="7:8" x14ac:dyDescent="0.25">
      <c r="G9562" s="19" t="str">
        <f>IFERROR(VLOOKUP($D9562,LISTA!$A$2:$J$9990,8,0),"")</f>
        <v/>
      </c>
      <c r="H9562" s="40" t="str">
        <f t="shared" si="174"/>
        <v/>
      </c>
    </row>
    <row r="9563" spans="7:8" x14ac:dyDescent="0.25">
      <c r="G9563" s="19" t="str">
        <f>IFERROR(VLOOKUP($D9563,LISTA!$A$2:$J$9990,8,0),"")</f>
        <v/>
      </c>
      <c r="H9563" s="40" t="str">
        <f t="shared" si="174"/>
        <v/>
      </c>
    </row>
    <row r="9564" spans="7:8" x14ac:dyDescent="0.25">
      <c r="G9564" s="19" t="str">
        <f>IFERROR(VLOOKUP($D9564,LISTA!$A$2:$J$9990,8,0),"")</f>
        <v/>
      </c>
      <c r="H9564" s="40" t="str">
        <f t="shared" si="174"/>
        <v/>
      </c>
    </row>
    <row r="9565" spans="7:8" x14ac:dyDescent="0.25">
      <c r="G9565" s="19" t="str">
        <f>IFERROR(VLOOKUP($D9565,LISTA!$A$2:$J$9990,8,0),"")</f>
        <v/>
      </c>
      <c r="H9565" s="40" t="str">
        <f t="shared" si="174"/>
        <v/>
      </c>
    </row>
    <row r="9566" spans="7:8" x14ac:dyDescent="0.25">
      <c r="G9566" s="19" t="str">
        <f>IFERROR(VLOOKUP($D9566,LISTA!$A$2:$J$9990,8,0),"")</f>
        <v/>
      </c>
      <c r="H9566" s="40" t="str">
        <f t="shared" si="174"/>
        <v/>
      </c>
    </row>
    <row r="9567" spans="7:8" x14ac:dyDescent="0.25">
      <c r="G9567" s="19" t="str">
        <f>IFERROR(VLOOKUP($D9567,LISTA!$A$2:$J$9990,8,0),"")</f>
        <v/>
      </c>
      <c r="H9567" s="40" t="str">
        <f t="shared" si="174"/>
        <v/>
      </c>
    </row>
    <row r="9568" spans="7:8" x14ac:dyDescent="0.25">
      <c r="G9568" s="19" t="str">
        <f>IFERROR(VLOOKUP($D9568,LISTA!$A$2:$J$9990,8,0),"")</f>
        <v/>
      </c>
      <c r="H9568" s="40" t="str">
        <f t="shared" si="174"/>
        <v/>
      </c>
    </row>
    <row r="9569" spans="7:8" x14ac:dyDescent="0.25">
      <c r="G9569" s="19" t="str">
        <f>IFERROR(VLOOKUP($D9569,LISTA!$A$2:$J$9990,8,0),"")</f>
        <v/>
      </c>
      <c r="H9569" s="40" t="str">
        <f t="shared" si="174"/>
        <v/>
      </c>
    </row>
    <row r="9570" spans="7:8" x14ac:dyDescent="0.25">
      <c r="G9570" s="19" t="str">
        <f>IFERROR(VLOOKUP($D9570,LISTA!$A$2:$J$9990,8,0),"")</f>
        <v/>
      </c>
      <c r="H9570" s="40" t="str">
        <f t="shared" si="174"/>
        <v/>
      </c>
    </row>
    <row r="9571" spans="7:8" x14ac:dyDescent="0.25">
      <c r="G9571" s="19" t="str">
        <f>IFERROR(VLOOKUP($D9571,LISTA!$A$2:$J$9990,8,0),"")</f>
        <v/>
      </c>
      <c r="H9571" s="40" t="str">
        <f t="shared" si="174"/>
        <v/>
      </c>
    </row>
    <row r="9572" spans="7:8" x14ac:dyDescent="0.25">
      <c r="G9572" s="19" t="str">
        <f>IFERROR(VLOOKUP($D9572,LISTA!$A$2:$J$9990,8,0),"")</f>
        <v/>
      </c>
      <c r="H9572" s="40" t="str">
        <f t="shared" si="174"/>
        <v/>
      </c>
    </row>
    <row r="9573" spans="7:8" x14ac:dyDescent="0.25">
      <c r="G9573" s="19" t="str">
        <f>IFERROR(VLOOKUP($D9573,LISTA!$A$2:$J$9990,8,0),"")</f>
        <v/>
      </c>
      <c r="H9573" s="40" t="str">
        <f t="shared" si="174"/>
        <v/>
      </c>
    </row>
    <row r="9574" spans="7:8" x14ac:dyDescent="0.25">
      <c r="G9574" s="19" t="str">
        <f>IFERROR(VLOOKUP($D9574,LISTA!$A$2:$J$9990,8,0),"")</f>
        <v/>
      </c>
      <c r="H9574" s="40" t="str">
        <f t="shared" si="174"/>
        <v/>
      </c>
    </row>
    <row r="9575" spans="7:8" x14ac:dyDescent="0.25">
      <c r="G9575" s="19" t="str">
        <f>IFERROR(VLOOKUP($D9575,LISTA!$A$2:$J$9990,8,0),"")</f>
        <v/>
      </c>
      <c r="H9575" s="40" t="str">
        <f t="shared" si="174"/>
        <v/>
      </c>
    </row>
    <row r="9576" spans="7:8" x14ac:dyDescent="0.25">
      <c r="G9576" s="19" t="str">
        <f>IFERROR(VLOOKUP($D9576,LISTA!$A$2:$J$9990,8,0),"")</f>
        <v/>
      </c>
      <c r="H9576" s="40" t="str">
        <f t="shared" si="174"/>
        <v/>
      </c>
    </row>
    <row r="9577" spans="7:8" x14ac:dyDescent="0.25">
      <c r="G9577" s="19" t="str">
        <f>IFERROR(VLOOKUP($D9577,LISTA!$A$2:$J$9990,8,0),"")</f>
        <v/>
      </c>
      <c r="H9577" s="40" t="str">
        <f t="shared" si="174"/>
        <v/>
      </c>
    </row>
    <row r="9578" spans="7:8" x14ac:dyDescent="0.25">
      <c r="G9578" s="19" t="str">
        <f>IFERROR(VLOOKUP($D9578,LISTA!$A$2:$J$9990,8,0),"")</f>
        <v/>
      </c>
      <c r="H9578" s="40" t="str">
        <f t="shared" si="174"/>
        <v/>
      </c>
    </row>
    <row r="9579" spans="7:8" x14ac:dyDescent="0.25">
      <c r="G9579" s="19" t="str">
        <f>IFERROR(VLOOKUP($D9579,LISTA!$A$2:$J$9990,8,0),"")</f>
        <v/>
      </c>
      <c r="H9579" s="40" t="str">
        <f t="shared" si="174"/>
        <v/>
      </c>
    </row>
    <row r="9580" spans="7:8" x14ac:dyDescent="0.25">
      <c r="G9580" s="19" t="str">
        <f>IFERROR(VLOOKUP($D9580,LISTA!$A$2:$J$9990,8,0),"")</f>
        <v/>
      </c>
      <c r="H9580" s="40" t="str">
        <f t="shared" si="174"/>
        <v/>
      </c>
    </row>
    <row r="9581" spans="7:8" x14ac:dyDescent="0.25">
      <c r="G9581" s="19" t="str">
        <f>IFERROR(VLOOKUP($D9581,LISTA!$A$2:$J$9990,8,0),"")</f>
        <v/>
      </c>
      <c r="H9581" s="40" t="str">
        <f t="shared" si="174"/>
        <v/>
      </c>
    </row>
    <row r="9582" spans="7:8" x14ac:dyDescent="0.25">
      <c r="G9582" s="19" t="str">
        <f>IFERROR(VLOOKUP($D9582,LISTA!$A$2:$J$9990,8,0),"")</f>
        <v/>
      </c>
      <c r="H9582" s="40" t="str">
        <f t="shared" si="174"/>
        <v/>
      </c>
    </row>
    <row r="9583" spans="7:8" x14ac:dyDescent="0.25">
      <c r="G9583" s="19" t="str">
        <f>IFERROR(VLOOKUP($D9583,LISTA!$A$2:$J$9990,8,0),"")</f>
        <v/>
      </c>
      <c r="H9583" s="40" t="str">
        <f t="shared" si="174"/>
        <v/>
      </c>
    </row>
    <row r="9584" spans="7:8" x14ac:dyDescent="0.25">
      <c r="G9584" s="19" t="str">
        <f>IFERROR(VLOOKUP($D9584,LISTA!$A$2:$J$9990,8,0),"")</f>
        <v/>
      </c>
      <c r="H9584" s="40" t="str">
        <f t="shared" si="174"/>
        <v/>
      </c>
    </row>
    <row r="9585" spans="7:8" x14ac:dyDescent="0.25">
      <c r="G9585" s="19" t="str">
        <f>IFERROR(VLOOKUP($D9585,LISTA!$A$2:$J$9990,8,0),"")</f>
        <v/>
      </c>
      <c r="H9585" s="40" t="str">
        <f t="shared" si="174"/>
        <v/>
      </c>
    </row>
    <row r="9586" spans="7:8" x14ac:dyDescent="0.25">
      <c r="G9586" s="19" t="str">
        <f>IFERROR(VLOOKUP($D9586,LISTA!$A$2:$J$9990,8,0),"")</f>
        <v/>
      </c>
      <c r="H9586" s="40" t="str">
        <f t="shared" si="174"/>
        <v/>
      </c>
    </row>
    <row r="9587" spans="7:8" x14ac:dyDescent="0.25">
      <c r="G9587" s="19" t="str">
        <f>IFERROR(VLOOKUP($D9587,LISTA!$A$2:$J$9990,8,0),"")</f>
        <v/>
      </c>
      <c r="H9587" s="40" t="str">
        <f t="shared" si="174"/>
        <v/>
      </c>
    </row>
    <row r="9588" spans="7:8" x14ac:dyDescent="0.25">
      <c r="G9588" s="19" t="str">
        <f>IFERROR(VLOOKUP($D9588,LISTA!$A$2:$J$9990,8,0),"")</f>
        <v/>
      </c>
      <c r="H9588" s="40" t="str">
        <f t="shared" si="174"/>
        <v/>
      </c>
    </row>
    <row r="9589" spans="7:8" x14ac:dyDescent="0.25">
      <c r="G9589" s="19" t="str">
        <f>IFERROR(VLOOKUP($D9589,LISTA!$A$2:$J$9990,8,0),"")</f>
        <v/>
      </c>
      <c r="H9589" s="40" t="str">
        <f t="shared" si="174"/>
        <v/>
      </c>
    </row>
    <row r="9590" spans="7:8" x14ac:dyDescent="0.25">
      <c r="G9590" s="19" t="str">
        <f>IFERROR(VLOOKUP($D9590,LISTA!$A$2:$J$9990,8,0),"")</f>
        <v/>
      </c>
      <c r="H9590" s="40" t="str">
        <f t="shared" si="174"/>
        <v/>
      </c>
    </row>
    <row r="9591" spans="7:8" x14ac:dyDescent="0.25">
      <c r="G9591" s="19" t="str">
        <f>IFERROR(VLOOKUP($D9591,LISTA!$A$2:$J$9990,8,0),"")</f>
        <v/>
      </c>
      <c r="H9591" s="40" t="str">
        <f t="shared" si="174"/>
        <v/>
      </c>
    </row>
    <row r="9592" spans="7:8" x14ac:dyDescent="0.25">
      <c r="G9592" s="19" t="str">
        <f>IFERROR(VLOOKUP($D9592,LISTA!$A$2:$J$9990,8,0),"")</f>
        <v/>
      </c>
      <c r="H9592" s="40" t="str">
        <f t="shared" si="174"/>
        <v/>
      </c>
    </row>
    <row r="9593" spans="7:8" x14ac:dyDescent="0.25">
      <c r="G9593" s="19" t="str">
        <f>IFERROR(VLOOKUP($D9593,LISTA!$A$2:$J$9990,8,0),"")</f>
        <v/>
      </c>
      <c r="H9593" s="40" t="str">
        <f t="shared" si="174"/>
        <v/>
      </c>
    </row>
    <row r="9594" spans="7:8" x14ac:dyDescent="0.25">
      <c r="G9594" s="19" t="str">
        <f>IFERROR(VLOOKUP($D9594,LISTA!$A$2:$J$9990,8,0),"")</f>
        <v/>
      </c>
      <c r="H9594" s="40" t="str">
        <f t="shared" si="174"/>
        <v/>
      </c>
    </row>
    <row r="9595" spans="7:8" x14ac:dyDescent="0.25">
      <c r="G9595" s="19" t="str">
        <f>IFERROR(VLOOKUP($D9595,LISTA!$A$2:$J$9990,8,0),"")</f>
        <v/>
      </c>
      <c r="H9595" s="40" t="str">
        <f t="shared" si="174"/>
        <v/>
      </c>
    </row>
    <row r="9596" spans="7:8" x14ac:dyDescent="0.25">
      <c r="G9596" s="19" t="str">
        <f>IFERROR(VLOOKUP($D9596,LISTA!$A$2:$J$9990,8,0),"")</f>
        <v/>
      </c>
      <c r="H9596" s="40" t="str">
        <f t="shared" si="174"/>
        <v/>
      </c>
    </row>
    <row r="9597" spans="7:8" x14ac:dyDescent="0.25">
      <c r="G9597" s="19" t="str">
        <f>IFERROR(VLOOKUP($D9597,LISTA!$A$2:$J$9990,8,0),"")</f>
        <v/>
      </c>
      <c r="H9597" s="40" t="str">
        <f t="shared" si="174"/>
        <v/>
      </c>
    </row>
    <row r="9598" spans="7:8" x14ac:dyDescent="0.25">
      <c r="G9598" s="19" t="str">
        <f>IFERROR(VLOOKUP($D9598,LISTA!$A$2:$J$9990,8,0),"")</f>
        <v/>
      </c>
      <c r="H9598" s="40" t="str">
        <f t="shared" si="174"/>
        <v/>
      </c>
    </row>
    <row r="9599" spans="7:8" x14ac:dyDescent="0.25">
      <c r="G9599" s="19" t="str">
        <f>IFERROR(VLOOKUP($D9599,LISTA!$A$2:$J$9990,8,0),"")</f>
        <v/>
      </c>
      <c r="H9599" s="40" t="str">
        <f t="shared" si="174"/>
        <v/>
      </c>
    </row>
    <row r="9600" spans="7:8" x14ac:dyDescent="0.25">
      <c r="G9600" s="19" t="str">
        <f>IFERROR(VLOOKUP($D9600,LISTA!$A$2:$J$9990,8,0),"")</f>
        <v/>
      </c>
      <c r="H9600" s="40" t="str">
        <f t="shared" si="174"/>
        <v/>
      </c>
    </row>
    <row r="9601" spans="7:8" x14ac:dyDescent="0.25">
      <c r="G9601" s="19" t="str">
        <f>IFERROR(VLOOKUP($D9601,LISTA!$A$2:$J$9990,8,0),"")</f>
        <v/>
      </c>
      <c r="H9601" s="40" t="str">
        <f t="shared" si="174"/>
        <v/>
      </c>
    </row>
    <row r="9602" spans="7:8" x14ac:dyDescent="0.25">
      <c r="G9602" s="19" t="str">
        <f>IFERROR(VLOOKUP($D9602,LISTA!$A$2:$J$9990,8,0),"")</f>
        <v/>
      </c>
      <c r="H9602" s="40" t="str">
        <f t="shared" si="174"/>
        <v/>
      </c>
    </row>
    <row r="9603" spans="7:8" x14ac:dyDescent="0.25">
      <c r="G9603" s="19" t="str">
        <f>IFERROR(VLOOKUP($D9603,LISTA!$A$2:$J$9990,8,0),"")</f>
        <v/>
      </c>
      <c r="H9603" s="40" t="str">
        <f t="shared" si="174"/>
        <v/>
      </c>
    </row>
    <row r="9604" spans="7:8" x14ac:dyDescent="0.25">
      <c r="G9604" s="19" t="str">
        <f>IFERROR(VLOOKUP($D9604,LISTA!$A$2:$J$9990,8,0),"")</f>
        <v/>
      </c>
      <c r="H9604" s="40" t="str">
        <f t="shared" si="174"/>
        <v/>
      </c>
    </row>
    <row r="9605" spans="7:8" x14ac:dyDescent="0.25">
      <c r="G9605" s="19" t="str">
        <f>IFERROR(VLOOKUP($D9605,LISTA!$A$2:$J$9990,8,0),"")</f>
        <v/>
      </c>
      <c r="H9605" s="40" t="str">
        <f t="shared" ref="H9605:H9668" si="175">IF(OR(G9605=$K$10,G9605=$K$11,G9605=$K$14,G9605=$K$15,G9605=$K$16,G9605=$K$17,G9605=$K$18,G9605=$K$19,G9605=$K$20,G9605=$K$21,G9605=$K$22,G9605=$K$23,G9605=$K$24,G9605=$K$25,G9605=$K$26,G9605=$K$27,G9605=$K$28),$K$9,IF(OR(G9605=$K$32,G9605=$K$33),$K$31,IF(OR(G9605=$K$38),$K$37,"")))</f>
        <v/>
      </c>
    </row>
    <row r="9606" spans="7:8" x14ac:dyDescent="0.25">
      <c r="G9606" s="19" t="str">
        <f>IFERROR(VLOOKUP($D9606,LISTA!$A$2:$J$9990,8,0),"")</f>
        <v/>
      </c>
      <c r="H9606" s="40" t="str">
        <f t="shared" si="175"/>
        <v/>
      </c>
    </row>
    <row r="9607" spans="7:8" x14ac:dyDescent="0.25">
      <c r="G9607" s="19" t="str">
        <f>IFERROR(VLOOKUP($D9607,LISTA!$A$2:$J$9990,8,0),"")</f>
        <v/>
      </c>
      <c r="H9607" s="40" t="str">
        <f t="shared" si="175"/>
        <v/>
      </c>
    </row>
    <row r="9608" spans="7:8" x14ac:dyDescent="0.25">
      <c r="G9608" s="19" t="str">
        <f>IFERROR(VLOOKUP($D9608,LISTA!$A$2:$J$9990,8,0),"")</f>
        <v/>
      </c>
      <c r="H9608" s="40" t="str">
        <f t="shared" si="175"/>
        <v/>
      </c>
    </row>
    <row r="9609" spans="7:8" x14ac:dyDescent="0.25">
      <c r="G9609" s="19" t="str">
        <f>IFERROR(VLOOKUP($D9609,LISTA!$A$2:$J$9990,8,0),"")</f>
        <v/>
      </c>
      <c r="H9609" s="40" t="str">
        <f t="shared" si="175"/>
        <v/>
      </c>
    </row>
    <row r="9610" spans="7:8" x14ac:dyDescent="0.25">
      <c r="G9610" s="19" t="str">
        <f>IFERROR(VLOOKUP($D9610,LISTA!$A$2:$J$9990,8,0),"")</f>
        <v/>
      </c>
      <c r="H9610" s="40" t="str">
        <f t="shared" si="175"/>
        <v/>
      </c>
    </row>
    <row r="9611" spans="7:8" x14ac:dyDescent="0.25">
      <c r="G9611" s="19" t="str">
        <f>IFERROR(VLOOKUP($D9611,LISTA!$A$2:$J$9990,8,0),"")</f>
        <v/>
      </c>
      <c r="H9611" s="40" t="str">
        <f t="shared" si="175"/>
        <v/>
      </c>
    </row>
    <row r="9612" spans="7:8" x14ac:dyDescent="0.25">
      <c r="G9612" s="19" t="str">
        <f>IFERROR(VLOOKUP($D9612,LISTA!$A$2:$J$9990,8,0),"")</f>
        <v/>
      </c>
      <c r="H9612" s="40" t="str">
        <f t="shared" si="175"/>
        <v/>
      </c>
    </row>
    <row r="9613" spans="7:8" x14ac:dyDescent="0.25">
      <c r="G9613" s="19" t="str">
        <f>IFERROR(VLOOKUP($D9613,LISTA!$A$2:$J$9990,8,0),"")</f>
        <v/>
      </c>
      <c r="H9613" s="40" t="str">
        <f t="shared" si="175"/>
        <v/>
      </c>
    </row>
    <row r="9614" spans="7:8" x14ac:dyDescent="0.25">
      <c r="G9614" s="19" t="str">
        <f>IFERROR(VLOOKUP($D9614,LISTA!$A$2:$J$9990,8,0),"")</f>
        <v/>
      </c>
      <c r="H9614" s="40" t="str">
        <f t="shared" si="175"/>
        <v/>
      </c>
    </row>
    <row r="9615" spans="7:8" x14ac:dyDescent="0.25">
      <c r="G9615" s="19" t="str">
        <f>IFERROR(VLOOKUP($D9615,LISTA!$A$2:$J$9990,8,0),"")</f>
        <v/>
      </c>
      <c r="H9615" s="40" t="str">
        <f t="shared" si="175"/>
        <v/>
      </c>
    </row>
    <row r="9616" spans="7:8" x14ac:dyDescent="0.25">
      <c r="G9616" s="19" t="str">
        <f>IFERROR(VLOOKUP($D9616,LISTA!$A$2:$J$9990,8,0),"")</f>
        <v/>
      </c>
      <c r="H9616" s="40" t="str">
        <f t="shared" si="175"/>
        <v/>
      </c>
    </row>
    <row r="9617" spans="7:8" x14ac:dyDescent="0.25">
      <c r="G9617" s="19" t="str">
        <f>IFERROR(VLOOKUP($D9617,LISTA!$A$2:$J$9990,8,0),"")</f>
        <v/>
      </c>
      <c r="H9617" s="40" t="str">
        <f t="shared" si="175"/>
        <v/>
      </c>
    </row>
    <row r="9618" spans="7:8" x14ac:dyDescent="0.25">
      <c r="G9618" s="19" t="str">
        <f>IFERROR(VLOOKUP($D9618,LISTA!$A$2:$J$9990,8,0),"")</f>
        <v/>
      </c>
      <c r="H9618" s="40" t="str">
        <f t="shared" si="175"/>
        <v/>
      </c>
    </row>
    <row r="9619" spans="7:8" x14ac:dyDescent="0.25">
      <c r="G9619" s="19" t="str">
        <f>IFERROR(VLOOKUP($D9619,LISTA!$A$2:$J$9990,8,0),"")</f>
        <v/>
      </c>
      <c r="H9619" s="40" t="str">
        <f t="shared" si="175"/>
        <v/>
      </c>
    </row>
    <row r="9620" spans="7:8" x14ac:dyDescent="0.25">
      <c r="G9620" s="19" t="str">
        <f>IFERROR(VLOOKUP($D9620,LISTA!$A$2:$J$9990,8,0),"")</f>
        <v/>
      </c>
      <c r="H9620" s="40" t="str">
        <f t="shared" si="175"/>
        <v/>
      </c>
    </row>
    <row r="9621" spans="7:8" x14ac:dyDescent="0.25">
      <c r="G9621" s="19" t="str">
        <f>IFERROR(VLOOKUP($D9621,LISTA!$A$2:$J$9990,8,0),"")</f>
        <v/>
      </c>
      <c r="H9621" s="40" t="str">
        <f t="shared" si="175"/>
        <v/>
      </c>
    </row>
    <row r="9622" spans="7:8" x14ac:dyDescent="0.25">
      <c r="G9622" s="19" t="str">
        <f>IFERROR(VLOOKUP($D9622,LISTA!$A$2:$J$9990,8,0),"")</f>
        <v/>
      </c>
      <c r="H9622" s="40" t="str">
        <f t="shared" si="175"/>
        <v/>
      </c>
    </row>
    <row r="9623" spans="7:8" x14ac:dyDescent="0.25">
      <c r="G9623" s="19" t="str">
        <f>IFERROR(VLOOKUP($D9623,LISTA!$A$2:$J$9990,8,0),"")</f>
        <v/>
      </c>
      <c r="H9623" s="40" t="str">
        <f t="shared" si="175"/>
        <v/>
      </c>
    </row>
    <row r="9624" spans="7:8" x14ac:dyDescent="0.25">
      <c r="G9624" s="19" t="str">
        <f>IFERROR(VLOOKUP($D9624,LISTA!$A$2:$J$9990,8,0),"")</f>
        <v/>
      </c>
      <c r="H9624" s="40" t="str">
        <f t="shared" si="175"/>
        <v/>
      </c>
    </row>
    <row r="9625" spans="7:8" x14ac:dyDescent="0.25">
      <c r="G9625" s="19" t="str">
        <f>IFERROR(VLOOKUP($D9625,LISTA!$A$2:$J$9990,8,0),"")</f>
        <v/>
      </c>
      <c r="H9625" s="40" t="str">
        <f t="shared" si="175"/>
        <v/>
      </c>
    </row>
    <row r="9626" spans="7:8" x14ac:dyDescent="0.25">
      <c r="G9626" s="19" t="str">
        <f>IFERROR(VLOOKUP($D9626,LISTA!$A$2:$J$9990,8,0),"")</f>
        <v/>
      </c>
      <c r="H9626" s="40" t="str">
        <f t="shared" si="175"/>
        <v/>
      </c>
    </row>
    <row r="9627" spans="7:8" x14ac:dyDescent="0.25">
      <c r="G9627" s="19" t="str">
        <f>IFERROR(VLOOKUP($D9627,LISTA!$A$2:$J$9990,8,0),"")</f>
        <v/>
      </c>
      <c r="H9627" s="40" t="str">
        <f t="shared" si="175"/>
        <v/>
      </c>
    </row>
    <row r="9628" spans="7:8" x14ac:dyDescent="0.25">
      <c r="G9628" s="19" t="str">
        <f>IFERROR(VLOOKUP($D9628,LISTA!$A$2:$J$9990,8,0),"")</f>
        <v/>
      </c>
      <c r="H9628" s="40" t="str">
        <f t="shared" si="175"/>
        <v/>
      </c>
    </row>
    <row r="9629" spans="7:8" x14ac:dyDescent="0.25">
      <c r="G9629" s="19" t="str">
        <f>IFERROR(VLOOKUP($D9629,LISTA!$A$2:$J$9990,8,0),"")</f>
        <v/>
      </c>
      <c r="H9629" s="40" t="str">
        <f t="shared" si="175"/>
        <v/>
      </c>
    </row>
    <row r="9630" spans="7:8" x14ac:dyDescent="0.25">
      <c r="G9630" s="19" t="str">
        <f>IFERROR(VLOOKUP($D9630,LISTA!$A$2:$J$9990,8,0),"")</f>
        <v/>
      </c>
      <c r="H9630" s="40" t="str">
        <f t="shared" si="175"/>
        <v/>
      </c>
    </row>
    <row r="9631" spans="7:8" x14ac:dyDescent="0.25">
      <c r="G9631" s="19" t="str">
        <f>IFERROR(VLOOKUP($D9631,LISTA!$A$2:$J$9990,8,0),"")</f>
        <v/>
      </c>
      <c r="H9631" s="40" t="str">
        <f t="shared" si="175"/>
        <v/>
      </c>
    </row>
    <row r="9632" spans="7:8" x14ac:dyDescent="0.25">
      <c r="G9632" s="19" t="str">
        <f>IFERROR(VLOOKUP($D9632,LISTA!$A$2:$J$9990,8,0),"")</f>
        <v/>
      </c>
      <c r="H9632" s="40" t="str">
        <f t="shared" si="175"/>
        <v/>
      </c>
    </row>
    <row r="9633" spans="7:8" x14ac:dyDescent="0.25">
      <c r="G9633" s="19" t="str">
        <f>IFERROR(VLOOKUP($D9633,LISTA!$A$2:$J$9990,8,0),"")</f>
        <v/>
      </c>
      <c r="H9633" s="40" t="str">
        <f t="shared" si="175"/>
        <v/>
      </c>
    </row>
    <row r="9634" spans="7:8" x14ac:dyDescent="0.25">
      <c r="G9634" s="19" t="str">
        <f>IFERROR(VLOOKUP($D9634,LISTA!$A$2:$J$9990,8,0),"")</f>
        <v/>
      </c>
      <c r="H9634" s="40" t="str">
        <f t="shared" si="175"/>
        <v/>
      </c>
    </row>
    <row r="9635" spans="7:8" x14ac:dyDescent="0.25">
      <c r="G9635" s="19" t="str">
        <f>IFERROR(VLOOKUP($D9635,LISTA!$A$2:$J$9990,8,0),"")</f>
        <v/>
      </c>
      <c r="H9635" s="40" t="str">
        <f t="shared" si="175"/>
        <v/>
      </c>
    </row>
    <row r="9636" spans="7:8" x14ac:dyDescent="0.25">
      <c r="G9636" s="19" t="str">
        <f>IFERROR(VLOOKUP($D9636,LISTA!$A$2:$J$9990,8,0),"")</f>
        <v/>
      </c>
      <c r="H9636" s="40" t="str">
        <f t="shared" si="175"/>
        <v/>
      </c>
    </row>
    <row r="9637" spans="7:8" x14ac:dyDescent="0.25">
      <c r="G9637" s="19" t="str">
        <f>IFERROR(VLOOKUP($D9637,LISTA!$A$2:$J$9990,8,0),"")</f>
        <v/>
      </c>
      <c r="H9637" s="40" t="str">
        <f t="shared" si="175"/>
        <v/>
      </c>
    </row>
    <row r="9638" spans="7:8" x14ac:dyDescent="0.25">
      <c r="G9638" s="19" t="str">
        <f>IFERROR(VLOOKUP($D9638,LISTA!$A$2:$J$9990,8,0),"")</f>
        <v/>
      </c>
      <c r="H9638" s="40" t="str">
        <f t="shared" si="175"/>
        <v/>
      </c>
    </row>
    <row r="9639" spans="7:8" x14ac:dyDescent="0.25">
      <c r="G9639" s="19" t="str">
        <f>IFERROR(VLOOKUP($D9639,LISTA!$A$2:$J$9990,8,0),"")</f>
        <v/>
      </c>
      <c r="H9639" s="40" t="str">
        <f t="shared" si="175"/>
        <v/>
      </c>
    </row>
    <row r="9640" spans="7:8" x14ac:dyDescent="0.25">
      <c r="G9640" s="19" t="str">
        <f>IFERROR(VLOOKUP($D9640,LISTA!$A$2:$J$9990,8,0),"")</f>
        <v/>
      </c>
      <c r="H9640" s="40" t="str">
        <f t="shared" si="175"/>
        <v/>
      </c>
    </row>
    <row r="9641" spans="7:8" x14ac:dyDescent="0.25">
      <c r="G9641" s="19" t="str">
        <f>IFERROR(VLOOKUP($D9641,LISTA!$A$2:$J$9990,8,0),"")</f>
        <v/>
      </c>
      <c r="H9641" s="40" t="str">
        <f t="shared" si="175"/>
        <v/>
      </c>
    </row>
    <row r="9642" spans="7:8" x14ac:dyDescent="0.25">
      <c r="G9642" s="19" t="str">
        <f>IFERROR(VLOOKUP($D9642,LISTA!$A$2:$J$9990,8,0),"")</f>
        <v/>
      </c>
      <c r="H9642" s="40" t="str">
        <f t="shared" si="175"/>
        <v/>
      </c>
    </row>
    <row r="9643" spans="7:8" x14ac:dyDescent="0.25">
      <c r="G9643" s="19" t="str">
        <f>IFERROR(VLOOKUP($D9643,LISTA!$A$2:$J$9990,8,0),"")</f>
        <v/>
      </c>
      <c r="H9643" s="40" t="str">
        <f t="shared" si="175"/>
        <v/>
      </c>
    </row>
    <row r="9644" spans="7:8" x14ac:dyDescent="0.25">
      <c r="G9644" s="19" t="str">
        <f>IFERROR(VLOOKUP($D9644,LISTA!$A$2:$J$9990,8,0),"")</f>
        <v/>
      </c>
      <c r="H9644" s="40" t="str">
        <f t="shared" si="175"/>
        <v/>
      </c>
    </row>
    <row r="9645" spans="7:8" x14ac:dyDescent="0.25">
      <c r="G9645" s="19" t="str">
        <f>IFERROR(VLOOKUP($D9645,LISTA!$A$2:$J$9990,8,0),"")</f>
        <v/>
      </c>
      <c r="H9645" s="40" t="str">
        <f t="shared" si="175"/>
        <v/>
      </c>
    </row>
    <row r="9646" spans="7:8" x14ac:dyDescent="0.25">
      <c r="G9646" s="19" t="str">
        <f>IFERROR(VLOOKUP($D9646,LISTA!$A$2:$J$9990,8,0),"")</f>
        <v/>
      </c>
      <c r="H9646" s="40" t="str">
        <f t="shared" si="175"/>
        <v/>
      </c>
    </row>
    <row r="9647" spans="7:8" x14ac:dyDescent="0.25">
      <c r="G9647" s="19" t="str">
        <f>IFERROR(VLOOKUP($D9647,LISTA!$A$2:$J$9990,8,0),"")</f>
        <v/>
      </c>
      <c r="H9647" s="40" t="str">
        <f t="shared" si="175"/>
        <v/>
      </c>
    </row>
    <row r="9648" spans="7:8" x14ac:dyDescent="0.25">
      <c r="G9648" s="19" t="str">
        <f>IFERROR(VLOOKUP($D9648,LISTA!$A$2:$J$9990,8,0),"")</f>
        <v/>
      </c>
      <c r="H9648" s="40" t="str">
        <f t="shared" si="175"/>
        <v/>
      </c>
    </row>
    <row r="9649" spans="7:8" x14ac:dyDescent="0.25">
      <c r="G9649" s="19" t="str">
        <f>IFERROR(VLOOKUP($D9649,LISTA!$A$2:$J$9990,8,0),"")</f>
        <v/>
      </c>
      <c r="H9649" s="40" t="str">
        <f t="shared" si="175"/>
        <v/>
      </c>
    </row>
    <row r="9650" spans="7:8" x14ac:dyDescent="0.25">
      <c r="G9650" s="19" t="str">
        <f>IFERROR(VLOOKUP($D9650,LISTA!$A$2:$J$9990,8,0),"")</f>
        <v/>
      </c>
      <c r="H9650" s="40" t="str">
        <f t="shared" si="175"/>
        <v/>
      </c>
    </row>
    <row r="9651" spans="7:8" x14ac:dyDescent="0.25">
      <c r="G9651" s="19" t="str">
        <f>IFERROR(VLOOKUP($D9651,LISTA!$A$2:$J$9990,8,0),"")</f>
        <v/>
      </c>
      <c r="H9651" s="40" t="str">
        <f t="shared" si="175"/>
        <v/>
      </c>
    </row>
    <row r="9652" spans="7:8" x14ac:dyDescent="0.25">
      <c r="G9652" s="19" t="str">
        <f>IFERROR(VLOOKUP($D9652,LISTA!$A$2:$J$9990,8,0),"")</f>
        <v/>
      </c>
      <c r="H9652" s="40" t="str">
        <f t="shared" si="175"/>
        <v/>
      </c>
    </row>
    <row r="9653" spans="7:8" x14ac:dyDescent="0.25">
      <c r="G9653" s="19" t="str">
        <f>IFERROR(VLOOKUP($D9653,LISTA!$A$2:$J$9990,8,0),"")</f>
        <v/>
      </c>
      <c r="H9653" s="40" t="str">
        <f t="shared" si="175"/>
        <v/>
      </c>
    </row>
    <row r="9654" spans="7:8" x14ac:dyDescent="0.25">
      <c r="G9654" s="19" t="str">
        <f>IFERROR(VLOOKUP($D9654,LISTA!$A$2:$J$9990,8,0),"")</f>
        <v/>
      </c>
      <c r="H9654" s="40" t="str">
        <f t="shared" si="175"/>
        <v/>
      </c>
    </row>
    <row r="9655" spans="7:8" x14ac:dyDescent="0.25">
      <c r="G9655" s="19" t="str">
        <f>IFERROR(VLOOKUP($D9655,LISTA!$A$2:$J$9990,8,0),"")</f>
        <v/>
      </c>
      <c r="H9655" s="40" t="str">
        <f t="shared" si="175"/>
        <v/>
      </c>
    </row>
    <row r="9656" spans="7:8" x14ac:dyDescent="0.25">
      <c r="G9656" s="19" t="str">
        <f>IFERROR(VLOOKUP($D9656,LISTA!$A$2:$J$9990,8,0),"")</f>
        <v/>
      </c>
      <c r="H9656" s="40" t="str">
        <f t="shared" si="175"/>
        <v/>
      </c>
    </row>
    <row r="9657" spans="7:8" x14ac:dyDescent="0.25">
      <c r="G9657" s="19" t="str">
        <f>IFERROR(VLOOKUP($D9657,LISTA!$A$2:$J$9990,8,0),"")</f>
        <v/>
      </c>
      <c r="H9657" s="40" t="str">
        <f t="shared" si="175"/>
        <v/>
      </c>
    </row>
    <row r="9658" spans="7:8" x14ac:dyDescent="0.25">
      <c r="G9658" s="19" t="str">
        <f>IFERROR(VLOOKUP($D9658,LISTA!$A$2:$J$9990,8,0),"")</f>
        <v/>
      </c>
      <c r="H9658" s="40" t="str">
        <f t="shared" si="175"/>
        <v/>
      </c>
    </row>
    <row r="9659" spans="7:8" x14ac:dyDescent="0.25">
      <c r="G9659" s="19" t="str">
        <f>IFERROR(VLOOKUP($D9659,LISTA!$A$2:$J$9990,8,0),"")</f>
        <v/>
      </c>
      <c r="H9659" s="40" t="str">
        <f t="shared" si="175"/>
        <v/>
      </c>
    </row>
    <row r="9660" spans="7:8" x14ac:dyDescent="0.25">
      <c r="G9660" s="19" t="str">
        <f>IFERROR(VLOOKUP($D9660,LISTA!$A$2:$J$9990,8,0),"")</f>
        <v/>
      </c>
      <c r="H9660" s="40" t="str">
        <f t="shared" si="175"/>
        <v/>
      </c>
    </row>
    <row r="9661" spans="7:8" x14ac:dyDescent="0.25">
      <c r="G9661" s="19" t="str">
        <f>IFERROR(VLOOKUP($D9661,LISTA!$A$2:$J$9990,8,0),"")</f>
        <v/>
      </c>
      <c r="H9661" s="40" t="str">
        <f t="shared" si="175"/>
        <v/>
      </c>
    </row>
    <row r="9662" spans="7:8" x14ac:dyDescent="0.25">
      <c r="G9662" s="19" t="str">
        <f>IFERROR(VLOOKUP($D9662,LISTA!$A$2:$J$9990,8,0),"")</f>
        <v/>
      </c>
      <c r="H9662" s="40" t="str">
        <f t="shared" si="175"/>
        <v/>
      </c>
    </row>
    <row r="9663" spans="7:8" x14ac:dyDescent="0.25">
      <c r="G9663" s="19" t="str">
        <f>IFERROR(VLOOKUP($D9663,LISTA!$A$2:$J$9990,8,0),"")</f>
        <v/>
      </c>
      <c r="H9663" s="40" t="str">
        <f t="shared" si="175"/>
        <v/>
      </c>
    </row>
    <row r="9664" spans="7:8" x14ac:dyDescent="0.25">
      <c r="G9664" s="19" t="str">
        <f>IFERROR(VLOOKUP($D9664,LISTA!$A$2:$J$9990,8,0),"")</f>
        <v/>
      </c>
      <c r="H9664" s="40" t="str">
        <f t="shared" si="175"/>
        <v/>
      </c>
    </row>
    <row r="9665" spans="7:8" x14ac:dyDescent="0.25">
      <c r="G9665" s="19" t="str">
        <f>IFERROR(VLOOKUP($D9665,LISTA!$A$2:$J$9990,8,0),"")</f>
        <v/>
      </c>
      <c r="H9665" s="40" t="str">
        <f t="shared" si="175"/>
        <v/>
      </c>
    </row>
    <row r="9666" spans="7:8" x14ac:dyDescent="0.25">
      <c r="G9666" s="19" t="str">
        <f>IFERROR(VLOOKUP($D9666,LISTA!$A$2:$J$9990,8,0),"")</f>
        <v/>
      </c>
      <c r="H9666" s="40" t="str">
        <f t="shared" si="175"/>
        <v/>
      </c>
    </row>
    <row r="9667" spans="7:8" x14ac:dyDescent="0.25">
      <c r="G9667" s="19" t="str">
        <f>IFERROR(VLOOKUP($D9667,LISTA!$A$2:$J$9990,8,0),"")</f>
        <v/>
      </c>
      <c r="H9667" s="40" t="str">
        <f t="shared" si="175"/>
        <v/>
      </c>
    </row>
    <row r="9668" spans="7:8" x14ac:dyDescent="0.25">
      <c r="G9668" s="19" t="str">
        <f>IFERROR(VLOOKUP($D9668,LISTA!$A$2:$J$9990,8,0),"")</f>
        <v/>
      </c>
      <c r="H9668" s="40" t="str">
        <f t="shared" si="175"/>
        <v/>
      </c>
    </row>
    <row r="9669" spans="7:8" x14ac:dyDescent="0.25">
      <c r="G9669" s="19" t="str">
        <f>IFERROR(VLOOKUP($D9669,LISTA!$A$2:$J$9990,8,0),"")</f>
        <v/>
      </c>
      <c r="H9669" s="40" t="str">
        <f t="shared" ref="H9669:H9732" si="176">IF(OR(G9669=$K$10,G9669=$K$11,G9669=$K$14,G9669=$K$15,G9669=$K$16,G9669=$K$17,G9669=$K$18,G9669=$K$19,G9669=$K$20,G9669=$K$21,G9669=$K$22,G9669=$K$23,G9669=$K$24,G9669=$K$25,G9669=$K$26,G9669=$K$27,G9669=$K$28),$K$9,IF(OR(G9669=$K$32,G9669=$K$33),$K$31,IF(OR(G9669=$K$38),$K$37,"")))</f>
        <v/>
      </c>
    </row>
    <row r="9670" spans="7:8" x14ac:dyDescent="0.25">
      <c r="G9670" s="19" t="str">
        <f>IFERROR(VLOOKUP($D9670,LISTA!$A$2:$J$9990,8,0),"")</f>
        <v/>
      </c>
      <c r="H9670" s="40" t="str">
        <f t="shared" si="176"/>
        <v/>
      </c>
    </row>
    <row r="9671" spans="7:8" x14ac:dyDescent="0.25">
      <c r="G9671" s="19" t="str">
        <f>IFERROR(VLOOKUP($D9671,LISTA!$A$2:$J$9990,8,0),"")</f>
        <v/>
      </c>
      <c r="H9671" s="40" t="str">
        <f t="shared" si="176"/>
        <v/>
      </c>
    </row>
    <row r="9672" spans="7:8" x14ac:dyDescent="0.25">
      <c r="G9672" s="19" t="str">
        <f>IFERROR(VLOOKUP($D9672,LISTA!$A$2:$J$9990,8,0),"")</f>
        <v/>
      </c>
      <c r="H9672" s="40" t="str">
        <f t="shared" si="176"/>
        <v/>
      </c>
    </row>
    <row r="9673" spans="7:8" x14ac:dyDescent="0.25">
      <c r="G9673" s="19" t="str">
        <f>IFERROR(VLOOKUP($D9673,LISTA!$A$2:$J$9990,8,0),"")</f>
        <v/>
      </c>
      <c r="H9673" s="40" t="str">
        <f t="shared" si="176"/>
        <v/>
      </c>
    </row>
    <row r="9674" spans="7:8" x14ac:dyDescent="0.25">
      <c r="G9674" s="19" t="str">
        <f>IFERROR(VLOOKUP($D9674,LISTA!$A$2:$J$9990,8,0),"")</f>
        <v/>
      </c>
      <c r="H9674" s="40" t="str">
        <f t="shared" si="176"/>
        <v/>
      </c>
    </row>
    <row r="9675" spans="7:8" x14ac:dyDescent="0.25">
      <c r="G9675" s="19" t="str">
        <f>IFERROR(VLOOKUP($D9675,LISTA!$A$2:$J$9990,8,0),"")</f>
        <v/>
      </c>
      <c r="H9675" s="40" t="str">
        <f t="shared" si="176"/>
        <v/>
      </c>
    </row>
    <row r="9676" spans="7:8" x14ac:dyDescent="0.25">
      <c r="G9676" s="19" t="str">
        <f>IFERROR(VLOOKUP($D9676,LISTA!$A$2:$J$9990,8,0),"")</f>
        <v/>
      </c>
      <c r="H9676" s="40" t="str">
        <f t="shared" si="176"/>
        <v/>
      </c>
    </row>
    <row r="9677" spans="7:8" x14ac:dyDescent="0.25">
      <c r="G9677" s="19" t="str">
        <f>IFERROR(VLOOKUP($D9677,LISTA!$A$2:$J$9990,8,0),"")</f>
        <v/>
      </c>
      <c r="H9677" s="40" t="str">
        <f t="shared" si="176"/>
        <v/>
      </c>
    </row>
    <row r="9678" spans="7:8" x14ac:dyDescent="0.25">
      <c r="G9678" s="19" t="str">
        <f>IFERROR(VLOOKUP($D9678,LISTA!$A$2:$J$9990,8,0),"")</f>
        <v/>
      </c>
      <c r="H9678" s="40" t="str">
        <f t="shared" si="176"/>
        <v/>
      </c>
    </row>
    <row r="9679" spans="7:8" x14ac:dyDescent="0.25">
      <c r="G9679" s="19" t="str">
        <f>IFERROR(VLOOKUP($D9679,LISTA!$A$2:$J$9990,8,0),"")</f>
        <v/>
      </c>
      <c r="H9679" s="40" t="str">
        <f t="shared" si="176"/>
        <v/>
      </c>
    </row>
    <row r="9680" spans="7:8" x14ac:dyDescent="0.25">
      <c r="G9680" s="19" t="str">
        <f>IFERROR(VLOOKUP($D9680,LISTA!$A$2:$J$9990,8,0),"")</f>
        <v/>
      </c>
      <c r="H9680" s="40" t="str">
        <f t="shared" si="176"/>
        <v/>
      </c>
    </row>
    <row r="9681" spans="7:8" x14ac:dyDescent="0.25">
      <c r="G9681" s="19" t="str">
        <f>IFERROR(VLOOKUP($D9681,LISTA!$A$2:$J$9990,8,0),"")</f>
        <v/>
      </c>
      <c r="H9681" s="40" t="str">
        <f t="shared" si="176"/>
        <v/>
      </c>
    </row>
    <row r="9682" spans="7:8" x14ac:dyDescent="0.25">
      <c r="G9682" s="19" t="str">
        <f>IFERROR(VLOOKUP($D9682,LISTA!$A$2:$J$9990,8,0),"")</f>
        <v/>
      </c>
      <c r="H9682" s="40" t="str">
        <f t="shared" si="176"/>
        <v/>
      </c>
    </row>
    <row r="9683" spans="7:8" x14ac:dyDescent="0.25">
      <c r="G9683" s="19" t="str">
        <f>IFERROR(VLOOKUP($D9683,LISTA!$A$2:$J$9990,8,0),"")</f>
        <v/>
      </c>
      <c r="H9683" s="40" t="str">
        <f t="shared" si="176"/>
        <v/>
      </c>
    </row>
    <row r="9684" spans="7:8" x14ac:dyDescent="0.25">
      <c r="G9684" s="19" t="str">
        <f>IFERROR(VLOOKUP($D9684,LISTA!$A$2:$J$9990,8,0),"")</f>
        <v/>
      </c>
      <c r="H9684" s="40" t="str">
        <f t="shared" si="176"/>
        <v/>
      </c>
    </row>
    <row r="9685" spans="7:8" x14ac:dyDescent="0.25">
      <c r="G9685" s="19" t="str">
        <f>IFERROR(VLOOKUP($D9685,LISTA!$A$2:$J$9990,8,0),"")</f>
        <v/>
      </c>
      <c r="H9685" s="40" t="str">
        <f t="shared" si="176"/>
        <v/>
      </c>
    </row>
    <row r="9686" spans="7:8" x14ac:dyDescent="0.25">
      <c r="G9686" s="19" t="str">
        <f>IFERROR(VLOOKUP($D9686,LISTA!$A$2:$J$9990,8,0),"")</f>
        <v/>
      </c>
      <c r="H9686" s="40" t="str">
        <f t="shared" si="176"/>
        <v/>
      </c>
    </row>
    <row r="9687" spans="7:8" x14ac:dyDescent="0.25">
      <c r="G9687" s="19" t="str">
        <f>IFERROR(VLOOKUP($D9687,LISTA!$A$2:$J$9990,8,0),"")</f>
        <v/>
      </c>
      <c r="H9687" s="40" t="str">
        <f t="shared" si="176"/>
        <v/>
      </c>
    </row>
    <row r="9688" spans="7:8" x14ac:dyDescent="0.25">
      <c r="G9688" s="19" t="str">
        <f>IFERROR(VLOOKUP($D9688,LISTA!$A$2:$J$9990,8,0),"")</f>
        <v/>
      </c>
      <c r="H9688" s="40" t="str">
        <f t="shared" si="176"/>
        <v/>
      </c>
    </row>
    <row r="9689" spans="7:8" x14ac:dyDescent="0.25">
      <c r="G9689" s="19" t="str">
        <f>IFERROR(VLOOKUP($D9689,LISTA!$A$2:$J$9990,8,0),"")</f>
        <v/>
      </c>
      <c r="H9689" s="40" t="str">
        <f t="shared" si="176"/>
        <v/>
      </c>
    </row>
    <row r="9690" spans="7:8" x14ac:dyDescent="0.25">
      <c r="G9690" s="19" t="str">
        <f>IFERROR(VLOOKUP($D9690,LISTA!$A$2:$J$9990,8,0),"")</f>
        <v/>
      </c>
      <c r="H9690" s="40" t="str">
        <f t="shared" si="176"/>
        <v/>
      </c>
    </row>
    <row r="9691" spans="7:8" x14ac:dyDescent="0.25">
      <c r="G9691" s="19" t="str">
        <f>IFERROR(VLOOKUP($D9691,LISTA!$A$2:$J$9990,8,0),"")</f>
        <v/>
      </c>
      <c r="H9691" s="40" t="str">
        <f t="shared" si="176"/>
        <v/>
      </c>
    </row>
    <row r="9692" spans="7:8" x14ac:dyDescent="0.25">
      <c r="G9692" s="19" t="str">
        <f>IFERROR(VLOOKUP($D9692,LISTA!$A$2:$J$9990,8,0),"")</f>
        <v/>
      </c>
      <c r="H9692" s="40" t="str">
        <f t="shared" si="176"/>
        <v/>
      </c>
    </row>
    <row r="9693" spans="7:8" x14ac:dyDescent="0.25">
      <c r="G9693" s="19" t="str">
        <f>IFERROR(VLOOKUP($D9693,LISTA!$A$2:$J$9990,8,0),"")</f>
        <v/>
      </c>
      <c r="H9693" s="40" t="str">
        <f t="shared" si="176"/>
        <v/>
      </c>
    </row>
    <row r="9694" spans="7:8" x14ac:dyDescent="0.25">
      <c r="G9694" s="19" t="str">
        <f>IFERROR(VLOOKUP($D9694,LISTA!$A$2:$J$9990,8,0),"")</f>
        <v/>
      </c>
      <c r="H9694" s="40" t="str">
        <f t="shared" si="176"/>
        <v/>
      </c>
    </row>
    <row r="9695" spans="7:8" x14ac:dyDescent="0.25">
      <c r="G9695" s="19" t="str">
        <f>IFERROR(VLOOKUP($D9695,LISTA!$A$2:$J$9990,8,0),"")</f>
        <v/>
      </c>
      <c r="H9695" s="40" t="str">
        <f t="shared" si="176"/>
        <v/>
      </c>
    </row>
    <row r="9696" spans="7:8" x14ac:dyDescent="0.25">
      <c r="G9696" s="19" t="str">
        <f>IFERROR(VLOOKUP($D9696,LISTA!$A$2:$J$9990,8,0),"")</f>
        <v/>
      </c>
      <c r="H9696" s="40" t="str">
        <f t="shared" si="176"/>
        <v/>
      </c>
    </row>
    <row r="9697" spans="7:8" x14ac:dyDescent="0.25">
      <c r="G9697" s="19" t="str">
        <f>IFERROR(VLOOKUP($D9697,LISTA!$A$2:$J$9990,8,0),"")</f>
        <v/>
      </c>
      <c r="H9697" s="40" t="str">
        <f t="shared" si="176"/>
        <v/>
      </c>
    </row>
    <row r="9698" spans="7:8" x14ac:dyDescent="0.25">
      <c r="G9698" s="19" t="str">
        <f>IFERROR(VLOOKUP($D9698,LISTA!$A$2:$J$9990,8,0),"")</f>
        <v/>
      </c>
      <c r="H9698" s="40" t="str">
        <f t="shared" si="176"/>
        <v/>
      </c>
    </row>
    <row r="9699" spans="7:8" x14ac:dyDescent="0.25">
      <c r="G9699" s="19" t="str">
        <f>IFERROR(VLOOKUP($D9699,LISTA!$A$2:$J$9990,8,0),"")</f>
        <v/>
      </c>
      <c r="H9699" s="40" t="str">
        <f t="shared" si="176"/>
        <v/>
      </c>
    </row>
    <row r="9700" spans="7:8" x14ac:dyDescent="0.25">
      <c r="G9700" s="19" t="str">
        <f>IFERROR(VLOOKUP($D9700,LISTA!$A$2:$J$9990,8,0),"")</f>
        <v/>
      </c>
      <c r="H9700" s="40" t="str">
        <f t="shared" si="176"/>
        <v/>
      </c>
    </row>
    <row r="9701" spans="7:8" x14ac:dyDescent="0.25">
      <c r="G9701" s="19" t="str">
        <f>IFERROR(VLOOKUP($D9701,LISTA!$A$2:$J$9990,8,0),"")</f>
        <v/>
      </c>
      <c r="H9701" s="40" t="str">
        <f t="shared" si="176"/>
        <v/>
      </c>
    </row>
    <row r="9702" spans="7:8" x14ac:dyDescent="0.25">
      <c r="G9702" s="19" t="str">
        <f>IFERROR(VLOOKUP($D9702,LISTA!$A$2:$J$9990,8,0),"")</f>
        <v/>
      </c>
      <c r="H9702" s="40" t="str">
        <f t="shared" si="176"/>
        <v/>
      </c>
    </row>
    <row r="9703" spans="7:8" x14ac:dyDescent="0.25">
      <c r="G9703" s="19" t="str">
        <f>IFERROR(VLOOKUP($D9703,LISTA!$A$2:$J$9990,8,0),"")</f>
        <v/>
      </c>
      <c r="H9703" s="40" t="str">
        <f t="shared" si="176"/>
        <v/>
      </c>
    </row>
    <row r="9704" spans="7:8" x14ac:dyDescent="0.25">
      <c r="G9704" s="19" t="str">
        <f>IFERROR(VLOOKUP($D9704,LISTA!$A$2:$J$9990,8,0),"")</f>
        <v/>
      </c>
      <c r="H9704" s="40" t="str">
        <f t="shared" si="176"/>
        <v/>
      </c>
    </row>
    <row r="9705" spans="7:8" x14ac:dyDescent="0.25">
      <c r="G9705" s="19" t="str">
        <f>IFERROR(VLOOKUP($D9705,LISTA!$A$2:$J$9990,8,0),"")</f>
        <v/>
      </c>
      <c r="H9705" s="40" t="str">
        <f t="shared" si="176"/>
        <v/>
      </c>
    </row>
    <row r="9706" spans="7:8" x14ac:dyDescent="0.25">
      <c r="G9706" s="19" t="str">
        <f>IFERROR(VLOOKUP($D9706,LISTA!$A$2:$J$9990,8,0),"")</f>
        <v/>
      </c>
      <c r="H9706" s="40" t="str">
        <f t="shared" si="176"/>
        <v/>
      </c>
    </row>
    <row r="9707" spans="7:8" x14ac:dyDescent="0.25">
      <c r="G9707" s="19" t="str">
        <f>IFERROR(VLOOKUP($D9707,LISTA!$A$2:$J$9990,8,0),"")</f>
        <v/>
      </c>
      <c r="H9707" s="40" t="str">
        <f t="shared" si="176"/>
        <v/>
      </c>
    </row>
    <row r="9708" spans="7:8" x14ac:dyDescent="0.25">
      <c r="G9708" s="19" t="str">
        <f>IFERROR(VLOOKUP($D9708,LISTA!$A$2:$J$9990,8,0),"")</f>
        <v/>
      </c>
      <c r="H9708" s="40" t="str">
        <f t="shared" si="176"/>
        <v/>
      </c>
    </row>
    <row r="9709" spans="7:8" x14ac:dyDescent="0.25">
      <c r="G9709" s="19" t="str">
        <f>IFERROR(VLOOKUP($D9709,LISTA!$A$2:$J$9990,8,0),"")</f>
        <v/>
      </c>
      <c r="H9709" s="40" t="str">
        <f t="shared" si="176"/>
        <v/>
      </c>
    </row>
    <row r="9710" spans="7:8" x14ac:dyDescent="0.25">
      <c r="G9710" s="19" t="str">
        <f>IFERROR(VLOOKUP($D9710,LISTA!$A$2:$J$9990,8,0),"")</f>
        <v/>
      </c>
      <c r="H9710" s="40" t="str">
        <f t="shared" si="176"/>
        <v/>
      </c>
    </row>
    <row r="9711" spans="7:8" x14ac:dyDescent="0.25">
      <c r="G9711" s="19" t="str">
        <f>IFERROR(VLOOKUP($D9711,LISTA!$A$2:$J$9990,8,0),"")</f>
        <v/>
      </c>
      <c r="H9711" s="40" t="str">
        <f t="shared" si="176"/>
        <v/>
      </c>
    </row>
    <row r="9712" spans="7:8" x14ac:dyDescent="0.25">
      <c r="G9712" s="19" t="str">
        <f>IFERROR(VLOOKUP($D9712,LISTA!$A$2:$J$9990,8,0),"")</f>
        <v/>
      </c>
      <c r="H9712" s="40" t="str">
        <f t="shared" si="176"/>
        <v/>
      </c>
    </row>
    <row r="9713" spans="7:8" x14ac:dyDescent="0.25">
      <c r="G9713" s="19" t="str">
        <f>IFERROR(VLOOKUP($D9713,LISTA!$A$2:$J$9990,8,0),"")</f>
        <v/>
      </c>
      <c r="H9713" s="40" t="str">
        <f t="shared" si="176"/>
        <v/>
      </c>
    </row>
    <row r="9714" spans="7:8" x14ac:dyDescent="0.25">
      <c r="G9714" s="19" t="str">
        <f>IFERROR(VLOOKUP($D9714,LISTA!$A$2:$J$9990,8,0),"")</f>
        <v/>
      </c>
      <c r="H9714" s="40" t="str">
        <f t="shared" si="176"/>
        <v/>
      </c>
    </row>
    <row r="9715" spans="7:8" x14ac:dyDescent="0.25">
      <c r="G9715" s="19" t="str">
        <f>IFERROR(VLOOKUP($D9715,LISTA!$A$2:$J$9990,8,0),"")</f>
        <v/>
      </c>
      <c r="H9715" s="40" t="str">
        <f t="shared" si="176"/>
        <v/>
      </c>
    </row>
    <row r="9716" spans="7:8" x14ac:dyDescent="0.25">
      <c r="G9716" s="19" t="str">
        <f>IFERROR(VLOOKUP($D9716,LISTA!$A$2:$J$9990,8,0),"")</f>
        <v/>
      </c>
      <c r="H9716" s="40" t="str">
        <f t="shared" si="176"/>
        <v/>
      </c>
    </row>
    <row r="9717" spans="7:8" x14ac:dyDescent="0.25">
      <c r="G9717" s="19" t="str">
        <f>IFERROR(VLOOKUP($D9717,LISTA!$A$2:$J$9990,8,0),"")</f>
        <v/>
      </c>
      <c r="H9717" s="40" t="str">
        <f t="shared" si="176"/>
        <v/>
      </c>
    </row>
    <row r="9718" spans="7:8" x14ac:dyDescent="0.25">
      <c r="G9718" s="19" t="str">
        <f>IFERROR(VLOOKUP($D9718,LISTA!$A$2:$J$9990,8,0),"")</f>
        <v/>
      </c>
      <c r="H9718" s="40" t="str">
        <f t="shared" si="176"/>
        <v/>
      </c>
    </row>
    <row r="9719" spans="7:8" x14ac:dyDescent="0.25">
      <c r="G9719" s="19" t="str">
        <f>IFERROR(VLOOKUP($D9719,LISTA!$A$2:$J$9990,8,0),"")</f>
        <v/>
      </c>
      <c r="H9719" s="40" t="str">
        <f t="shared" si="176"/>
        <v/>
      </c>
    </row>
    <row r="9720" spans="7:8" x14ac:dyDescent="0.25">
      <c r="G9720" s="19" t="str">
        <f>IFERROR(VLOOKUP($D9720,LISTA!$A$2:$J$9990,8,0),"")</f>
        <v/>
      </c>
      <c r="H9720" s="40" t="str">
        <f t="shared" si="176"/>
        <v/>
      </c>
    </row>
    <row r="9721" spans="7:8" x14ac:dyDescent="0.25">
      <c r="G9721" s="19" t="str">
        <f>IFERROR(VLOOKUP($D9721,LISTA!$A$2:$J$9990,8,0),"")</f>
        <v/>
      </c>
      <c r="H9721" s="40" t="str">
        <f t="shared" si="176"/>
        <v/>
      </c>
    </row>
    <row r="9722" spans="7:8" x14ac:dyDescent="0.25">
      <c r="G9722" s="19" t="str">
        <f>IFERROR(VLOOKUP($D9722,LISTA!$A$2:$J$9990,8,0),"")</f>
        <v/>
      </c>
      <c r="H9722" s="40" t="str">
        <f t="shared" si="176"/>
        <v/>
      </c>
    </row>
    <row r="9723" spans="7:8" x14ac:dyDescent="0.25">
      <c r="G9723" s="19" t="str">
        <f>IFERROR(VLOOKUP($D9723,LISTA!$A$2:$J$9990,8,0),"")</f>
        <v/>
      </c>
      <c r="H9723" s="40" t="str">
        <f t="shared" si="176"/>
        <v/>
      </c>
    </row>
    <row r="9724" spans="7:8" x14ac:dyDescent="0.25">
      <c r="G9724" s="19" t="str">
        <f>IFERROR(VLOOKUP($D9724,LISTA!$A$2:$J$9990,8,0),"")</f>
        <v/>
      </c>
      <c r="H9724" s="40" t="str">
        <f t="shared" si="176"/>
        <v/>
      </c>
    </row>
    <row r="9725" spans="7:8" x14ac:dyDescent="0.25">
      <c r="G9725" s="19" t="str">
        <f>IFERROR(VLOOKUP($D9725,LISTA!$A$2:$J$9990,8,0),"")</f>
        <v/>
      </c>
      <c r="H9725" s="40" t="str">
        <f t="shared" si="176"/>
        <v/>
      </c>
    </row>
    <row r="9726" spans="7:8" x14ac:dyDescent="0.25">
      <c r="G9726" s="19" t="str">
        <f>IFERROR(VLOOKUP($D9726,LISTA!$A$2:$J$9990,8,0),"")</f>
        <v/>
      </c>
      <c r="H9726" s="40" t="str">
        <f t="shared" si="176"/>
        <v/>
      </c>
    </row>
    <row r="9727" spans="7:8" x14ac:dyDescent="0.25">
      <c r="G9727" s="19" t="str">
        <f>IFERROR(VLOOKUP($D9727,LISTA!$A$2:$J$9990,8,0),"")</f>
        <v/>
      </c>
      <c r="H9727" s="40" t="str">
        <f t="shared" si="176"/>
        <v/>
      </c>
    </row>
    <row r="9728" spans="7:8" x14ac:dyDescent="0.25">
      <c r="G9728" s="19" t="str">
        <f>IFERROR(VLOOKUP($D9728,LISTA!$A$2:$J$9990,8,0),"")</f>
        <v/>
      </c>
      <c r="H9728" s="40" t="str">
        <f t="shared" si="176"/>
        <v/>
      </c>
    </row>
    <row r="9729" spans="7:8" x14ac:dyDescent="0.25">
      <c r="G9729" s="19" t="str">
        <f>IFERROR(VLOOKUP($D9729,LISTA!$A$2:$J$9990,8,0),"")</f>
        <v/>
      </c>
      <c r="H9729" s="40" t="str">
        <f t="shared" si="176"/>
        <v/>
      </c>
    </row>
    <row r="9730" spans="7:8" x14ac:dyDescent="0.25">
      <c r="G9730" s="19" t="str">
        <f>IFERROR(VLOOKUP($D9730,LISTA!$A$2:$J$9990,8,0),"")</f>
        <v/>
      </c>
      <c r="H9730" s="40" t="str">
        <f t="shared" si="176"/>
        <v/>
      </c>
    </row>
    <row r="9731" spans="7:8" x14ac:dyDescent="0.25">
      <c r="G9731" s="19" t="str">
        <f>IFERROR(VLOOKUP($D9731,LISTA!$A$2:$J$9990,8,0),"")</f>
        <v/>
      </c>
      <c r="H9731" s="40" t="str">
        <f t="shared" si="176"/>
        <v/>
      </c>
    </row>
    <row r="9732" spans="7:8" x14ac:dyDescent="0.25">
      <c r="G9732" s="19" t="str">
        <f>IFERROR(VLOOKUP($D9732,LISTA!$A$2:$J$9990,8,0),"")</f>
        <v/>
      </c>
      <c r="H9732" s="40" t="str">
        <f t="shared" si="176"/>
        <v/>
      </c>
    </row>
    <row r="9733" spans="7:8" x14ac:dyDescent="0.25">
      <c r="G9733" s="19" t="str">
        <f>IFERROR(VLOOKUP($D9733,LISTA!$A$2:$J$9990,8,0),"")</f>
        <v/>
      </c>
      <c r="H9733" s="40" t="str">
        <f t="shared" ref="H9733:H9796" si="177">IF(OR(G9733=$K$10,G9733=$K$11,G9733=$K$14,G9733=$K$15,G9733=$K$16,G9733=$K$17,G9733=$K$18,G9733=$K$19,G9733=$K$20,G9733=$K$21,G9733=$K$22,G9733=$K$23,G9733=$K$24,G9733=$K$25,G9733=$K$26,G9733=$K$27,G9733=$K$28),$K$9,IF(OR(G9733=$K$32,G9733=$K$33),$K$31,IF(OR(G9733=$K$38),$K$37,"")))</f>
        <v/>
      </c>
    </row>
    <row r="9734" spans="7:8" x14ac:dyDescent="0.25">
      <c r="G9734" s="19" t="str">
        <f>IFERROR(VLOOKUP($D9734,LISTA!$A$2:$J$9990,8,0),"")</f>
        <v/>
      </c>
      <c r="H9734" s="40" t="str">
        <f t="shared" si="177"/>
        <v/>
      </c>
    </row>
    <row r="9735" spans="7:8" x14ac:dyDescent="0.25">
      <c r="G9735" s="19" t="str">
        <f>IFERROR(VLOOKUP($D9735,LISTA!$A$2:$J$9990,8,0),"")</f>
        <v/>
      </c>
      <c r="H9735" s="40" t="str">
        <f t="shared" si="177"/>
        <v/>
      </c>
    </row>
    <row r="9736" spans="7:8" x14ac:dyDescent="0.25">
      <c r="G9736" s="19" t="str">
        <f>IFERROR(VLOOKUP($D9736,LISTA!$A$2:$J$9990,8,0),"")</f>
        <v/>
      </c>
      <c r="H9736" s="40" t="str">
        <f t="shared" si="177"/>
        <v/>
      </c>
    </row>
    <row r="9737" spans="7:8" x14ac:dyDescent="0.25">
      <c r="G9737" s="19" t="str">
        <f>IFERROR(VLOOKUP($D9737,LISTA!$A$2:$J$9990,8,0),"")</f>
        <v/>
      </c>
      <c r="H9737" s="40" t="str">
        <f t="shared" si="177"/>
        <v/>
      </c>
    </row>
    <row r="9738" spans="7:8" x14ac:dyDescent="0.25">
      <c r="G9738" s="19" t="str">
        <f>IFERROR(VLOOKUP($D9738,LISTA!$A$2:$J$9990,8,0),"")</f>
        <v/>
      </c>
      <c r="H9738" s="40" t="str">
        <f t="shared" si="177"/>
        <v/>
      </c>
    </row>
    <row r="9739" spans="7:8" x14ac:dyDescent="0.25">
      <c r="G9739" s="19" t="str">
        <f>IFERROR(VLOOKUP($D9739,LISTA!$A$2:$J$9990,8,0),"")</f>
        <v/>
      </c>
      <c r="H9739" s="40" t="str">
        <f t="shared" si="177"/>
        <v/>
      </c>
    </row>
    <row r="9740" spans="7:8" x14ac:dyDescent="0.25">
      <c r="G9740" s="19" t="str">
        <f>IFERROR(VLOOKUP($D9740,LISTA!$A$2:$J$9990,8,0),"")</f>
        <v/>
      </c>
      <c r="H9740" s="40" t="str">
        <f t="shared" si="177"/>
        <v/>
      </c>
    </row>
    <row r="9741" spans="7:8" x14ac:dyDescent="0.25">
      <c r="G9741" s="19" t="str">
        <f>IFERROR(VLOOKUP($D9741,LISTA!$A$2:$J$9990,8,0),"")</f>
        <v/>
      </c>
      <c r="H9741" s="40" t="str">
        <f t="shared" si="177"/>
        <v/>
      </c>
    </row>
    <row r="9742" spans="7:8" x14ac:dyDescent="0.25">
      <c r="G9742" s="19" t="str">
        <f>IFERROR(VLOOKUP($D9742,LISTA!$A$2:$J$9990,8,0),"")</f>
        <v/>
      </c>
      <c r="H9742" s="40" t="str">
        <f t="shared" si="177"/>
        <v/>
      </c>
    </row>
    <row r="9743" spans="7:8" x14ac:dyDescent="0.25">
      <c r="G9743" s="19" t="str">
        <f>IFERROR(VLOOKUP($D9743,LISTA!$A$2:$J$9990,8,0),"")</f>
        <v/>
      </c>
      <c r="H9743" s="40" t="str">
        <f t="shared" si="177"/>
        <v/>
      </c>
    </row>
    <row r="9744" spans="7:8" x14ac:dyDescent="0.25">
      <c r="G9744" s="19" t="str">
        <f>IFERROR(VLOOKUP($D9744,LISTA!$A$2:$J$9990,8,0),"")</f>
        <v/>
      </c>
      <c r="H9744" s="40" t="str">
        <f t="shared" si="177"/>
        <v/>
      </c>
    </row>
    <row r="9745" spans="7:8" x14ac:dyDescent="0.25">
      <c r="G9745" s="19" t="str">
        <f>IFERROR(VLOOKUP($D9745,LISTA!$A$2:$J$9990,8,0),"")</f>
        <v/>
      </c>
      <c r="H9745" s="40" t="str">
        <f t="shared" si="177"/>
        <v/>
      </c>
    </row>
    <row r="9746" spans="7:8" x14ac:dyDescent="0.25">
      <c r="G9746" s="19" t="str">
        <f>IFERROR(VLOOKUP($D9746,LISTA!$A$2:$J$9990,8,0),"")</f>
        <v/>
      </c>
      <c r="H9746" s="40" t="str">
        <f t="shared" si="177"/>
        <v/>
      </c>
    </row>
    <row r="9747" spans="7:8" x14ac:dyDescent="0.25">
      <c r="G9747" s="19" t="str">
        <f>IFERROR(VLOOKUP($D9747,LISTA!$A$2:$J$9990,8,0),"")</f>
        <v/>
      </c>
      <c r="H9747" s="40" t="str">
        <f t="shared" si="177"/>
        <v/>
      </c>
    </row>
    <row r="9748" spans="7:8" x14ac:dyDescent="0.25">
      <c r="G9748" s="19" t="str">
        <f>IFERROR(VLOOKUP($D9748,LISTA!$A$2:$J$9990,8,0),"")</f>
        <v/>
      </c>
      <c r="H9748" s="40" t="str">
        <f t="shared" si="177"/>
        <v/>
      </c>
    </row>
    <row r="9749" spans="7:8" x14ac:dyDescent="0.25">
      <c r="G9749" s="19" t="str">
        <f>IFERROR(VLOOKUP($D9749,LISTA!$A$2:$J$9990,8,0),"")</f>
        <v/>
      </c>
      <c r="H9749" s="40" t="str">
        <f t="shared" si="177"/>
        <v/>
      </c>
    </row>
    <row r="9750" spans="7:8" x14ac:dyDescent="0.25">
      <c r="G9750" s="19" t="str">
        <f>IFERROR(VLOOKUP($D9750,LISTA!$A$2:$J$9990,8,0),"")</f>
        <v/>
      </c>
      <c r="H9750" s="40" t="str">
        <f t="shared" si="177"/>
        <v/>
      </c>
    </row>
    <row r="9751" spans="7:8" x14ac:dyDescent="0.25">
      <c r="G9751" s="19" t="str">
        <f>IFERROR(VLOOKUP($D9751,LISTA!$A$2:$J$9990,8,0),"")</f>
        <v/>
      </c>
      <c r="H9751" s="40" t="str">
        <f t="shared" si="177"/>
        <v/>
      </c>
    </row>
    <row r="9752" spans="7:8" x14ac:dyDescent="0.25">
      <c r="G9752" s="19" t="str">
        <f>IFERROR(VLOOKUP($D9752,LISTA!$A$2:$J$9990,8,0),"")</f>
        <v/>
      </c>
      <c r="H9752" s="40" t="str">
        <f t="shared" si="177"/>
        <v/>
      </c>
    </row>
    <row r="9753" spans="7:8" x14ac:dyDescent="0.25">
      <c r="G9753" s="19" t="str">
        <f>IFERROR(VLOOKUP($D9753,LISTA!$A$2:$J$9990,8,0),"")</f>
        <v/>
      </c>
      <c r="H9753" s="40" t="str">
        <f t="shared" si="177"/>
        <v/>
      </c>
    </row>
    <row r="9754" spans="7:8" x14ac:dyDescent="0.25">
      <c r="G9754" s="19" t="str">
        <f>IFERROR(VLOOKUP($D9754,LISTA!$A$2:$J$9990,8,0),"")</f>
        <v/>
      </c>
      <c r="H9754" s="40" t="str">
        <f t="shared" si="177"/>
        <v/>
      </c>
    </row>
    <row r="9755" spans="7:8" x14ac:dyDescent="0.25">
      <c r="G9755" s="19" t="str">
        <f>IFERROR(VLOOKUP($D9755,LISTA!$A$2:$J$9990,8,0),"")</f>
        <v/>
      </c>
      <c r="H9755" s="40" t="str">
        <f t="shared" si="177"/>
        <v/>
      </c>
    </row>
    <row r="9756" spans="7:8" x14ac:dyDescent="0.25">
      <c r="G9756" s="19" t="str">
        <f>IFERROR(VLOOKUP($D9756,LISTA!$A$2:$J$9990,8,0),"")</f>
        <v/>
      </c>
      <c r="H9756" s="40" t="str">
        <f t="shared" si="177"/>
        <v/>
      </c>
    </row>
    <row r="9757" spans="7:8" x14ac:dyDescent="0.25">
      <c r="G9757" s="19" t="str">
        <f>IFERROR(VLOOKUP($D9757,LISTA!$A$2:$J$9990,8,0),"")</f>
        <v/>
      </c>
      <c r="H9757" s="40" t="str">
        <f t="shared" si="177"/>
        <v/>
      </c>
    </row>
    <row r="9758" spans="7:8" x14ac:dyDescent="0.25">
      <c r="G9758" s="19" t="str">
        <f>IFERROR(VLOOKUP($D9758,LISTA!$A$2:$J$9990,8,0),"")</f>
        <v/>
      </c>
      <c r="H9758" s="40" t="str">
        <f t="shared" si="177"/>
        <v/>
      </c>
    </row>
    <row r="9759" spans="7:8" x14ac:dyDescent="0.25">
      <c r="G9759" s="19" t="str">
        <f>IFERROR(VLOOKUP($D9759,LISTA!$A$2:$J$9990,8,0),"")</f>
        <v/>
      </c>
      <c r="H9759" s="40" t="str">
        <f t="shared" si="177"/>
        <v/>
      </c>
    </row>
    <row r="9760" spans="7:8" x14ac:dyDescent="0.25">
      <c r="G9760" s="19" t="str">
        <f>IFERROR(VLOOKUP($D9760,LISTA!$A$2:$J$9990,8,0),"")</f>
        <v/>
      </c>
      <c r="H9760" s="40" t="str">
        <f t="shared" si="177"/>
        <v/>
      </c>
    </row>
    <row r="9761" spans="7:8" x14ac:dyDescent="0.25">
      <c r="G9761" s="19" t="str">
        <f>IFERROR(VLOOKUP($D9761,LISTA!$A$2:$J$9990,8,0),"")</f>
        <v/>
      </c>
      <c r="H9761" s="40" t="str">
        <f t="shared" si="177"/>
        <v/>
      </c>
    </row>
    <row r="9762" spans="7:8" x14ac:dyDescent="0.25">
      <c r="G9762" s="19" t="str">
        <f>IFERROR(VLOOKUP($D9762,LISTA!$A$2:$J$9990,8,0),"")</f>
        <v/>
      </c>
      <c r="H9762" s="40" t="str">
        <f t="shared" si="177"/>
        <v/>
      </c>
    </row>
    <row r="9763" spans="7:8" x14ac:dyDescent="0.25">
      <c r="G9763" s="19" t="str">
        <f>IFERROR(VLOOKUP($D9763,LISTA!$A$2:$J$9990,8,0),"")</f>
        <v/>
      </c>
      <c r="H9763" s="40" t="str">
        <f t="shared" si="177"/>
        <v/>
      </c>
    </row>
    <row r="9764" spans="7:8" x14ac:dyDescent="0.25">
      <c r="G9764" s="19" t="str">
        <f>IFERROR(VLOOKUP($D9764,LISTA!$A$2:$J$9990,8,0),"")</f>
        <v/>
      </c>
      <c r="H9764" s="40" t="str">
        <f t="shared" si="177"/>
        <v/>
      </c>
    </row>
    <row r="9765" spans="7:8" x14ac:dyDescent="0.25">
      <c r="G9765" s="19" t="str">
        <f>IFERROR(VLOOKUP($D9765,LISTA!$A$2:$J$9990,8,0),"")</f>
        <v/>
      </c>
      <c r="H9765" s="40" t="str">
        <f t="shared" si="177"/>
        <v/>
      </c>
    </row>
    <row r="9766" spans="7:8" x14ac:dyDescent="0.25">
      <c r="G9766" s="19" t="str">
        <f>IFERROR(VLOOKUP($D9766,LISTA!$A$2:$J$9990,8,0),"")</f>
        <v/>
      </c>
      <c r="H9766" s="40" t="str">
        <f t="shared" si="177"/>
        <v/>
      </c>
    </row>
    <row r="9767" spans="7:8" x14ac:dyDescent="0.25">
      <c r="G9767" s="19" t="str">
        <f>IFERROR(VLOOKUP($D9767,LISTA!$A$2:$J$9990,8,0),"")</f>
        <v/>
      </c>
      <c r="H9767" s="40" t="str">
        <f t="shared" si="177"/>
        <v/>
      </c>
    </row>
    <row r="9768" spans="7:8" x14ac:dyDescent="0.25">
      <c r="G9768" s="19" t="str">
        <f>IFERROR(VLOOKUP($D9768,LISTA!$A$2:$J$9990,8,0),"")</f>
        <v/>
      </c>
      <c r="H9768" s="40" t="str">
        <f t="shared" si="177"/>
        <v/>
      </c>
    </row>
    <row r="9769" spans="7:8" x14ac:dyDescent="0.25">
      <c r="G9769" s="19" t="str">
        <f>IFERROR(VLOOKUP($D9769,LISTA!$A$2:$J$9990,8,0),"")</f>
        <v/>
      </c>
      <c r="H9769" s="40" t="str">
        <f t="shared" si="177"/>
        <v/>
      </c>
    </row>
    <row r="9770" spans="7:8" x14ac:dyDescent="0.25">
      <c r="G9770" s="19" t="str">
        <f>IFERROR(VLOOKUP($D9770,LISTA!$A$2:$J$9990,8,0),"")</f>
        <v/>
      </c>
      <c r="H9770" s="40" t="str">
        <f t="shared" si="177"/>
        <v/>
      </c>
    </row>
    <row r="9771" spans="7:8" x14ac:dyDescent="0.25">
      <c r="G9771" s="19" t="str">
        <f>IFERROR(VLOOKUP($D9771,LISTA!$A$2:$J$9990,8,0),"")</f>
        <v/>
      </c>
      <c r="H9771" s="40" t="str">
        <f t="shared" si="177"/>
        <v/>
      </c>
    </row>
    <row r="9772" spans="7:8" x14ac:dyDescent="0.25">
      <c r="G9772" s="19" t="str">
        <f>IFERROR(VLOOKUP($D9772,LISTA!$A$2:$J$9990,8,0),"")</f>
        <v/>
      </c>
      <c r="H9772" s="40" t="str">
        <f t="shared" si="177"/>
        <v/>
      </c>
    </row>
    <row r="9773" spans="7:8" x14ac:dyDescent="0.25">
      <c r="G9773" s="19" t="str">
        <f>IFERROR(VLOOKUP($D9773,LISTA!$A$2:$J$9990,8,0),"")</f>
        <v/>
      </c>
      <c r="H9773" s="40" t="str">
        <f t="shared" si="177"/>
        <v/>
      </c>
    </row>
    <row r="9774" spans="7:8" x14ac:dyDescent="0.25">
      <c r="G9774" s="19" t="str">
        <f>IFERROR(VLOOKUP($D9774,LISTA!$A$2:$J$9990,8,0),"")</f>
        <v/>
      </c>
      <c r="H9774" s="40" t="str">
        <f t="shared" si="177"/>
        <v/>
      </c>
    </row>
    <row r="9775" spans="7:8" x14ac:dyDescent="0.25">
      <c r="G9775" s="19" t="str">
        <f>IFERROR(VLOOKUP($D9775,LISTA!$A$2:$J$9990,8,0),"")</f>
        <v/>
      </c>
      <c r="H9775" s="40" t="str">
        <f t="shared" si="177"/>
        <v/>
      </c>
    </row>
    <row r="9776" spans="7:8" x14ac:dyDescent="0.25">
      <c r="G9776" s="19" t="str">
        <f>IFERROR(VLOOKUP($D9776,LISTA!$A$2:$J$9990,8,0),"")</f>
        <v/>
      </c>
      <c r="H9776" s="40" t="str">
        <f t="shared" si="177"/>
        <v/>
      </c>
    </row>
    <row r="9777" spans="7:8" x14ac:dyDescent="0.25">
      <c r="G9777" s="19" t="str">
        <f>IFERROR(VLOOKUP($D9777,LISTA!$A$2:$J$9990,8,0),"")</f>
        <v/>
      </c>
      <c r="H9777" s="40" t="str">
        <f t="shared" si="177"/>
        <v/>
      </c>
    </row>
    <row r="9778" spans="7:8" x14ac:dyDescent="0.25">
      <c r="G9778" s="19" t="str">
        <f>IFERROR(VLOOKUP($D9778,LISTA!$A$2:$J$9990,8,0),"")</f>
        <v/>
      </c>
      <c r="H9778" s="40" t="str">
        <f t="shared" si="177"/>
        <v/>
      </c>
    </row>
    <row r="9779" spans="7:8" x14ac:dyDescent="0.25">
      <c r="G9779" s="19" t="str">
        <f>IFERROR(VLOOKUP($D9779,LISTA!$A$2:$J$9990,8,0),"")</f>
        <v/>
      </c>
      <c r="H9779" s="40" t="str">
        <f t="shared" si="177"/>
        <v/>
      </c>
    </row>
    <row r="9780" spans="7:8" x14ac:dyDescent="0.25">
      <c r="G9780" s="19" t="str">
        <f>IFERROR(VLOOKUP($D9780,LISTA!$A$2:$J$9990,8,0),"")</f>
        <v/>
      </c>
      <c r="H9780" s="40" t="str">
        <f t="shared" si="177"/>
        <v/>
      </c>
    </row>
    <row r="9781" spans="7:8" x14ac:dyDescent="0.25">
      <c r="G9781" s="19" t="str">
        <f>IFERROR(VLOOKUP($D9781,LISTA!$A$2:$J$9990,8,0),"")</f>
        <v/>
      </c>
      <c r="H9781" s="40" t="str">
        <f t="shared" si="177"/>
        <v/>
      </c>
    </row>
    <row r="9782" spans="7:8" x14ac:dyDescent="0.25">
      <c r="G9782" s="19" t="str">
        <f>IFERROR(VLOOKUP($D9782,LISTA!$A$2:$J$9990,8,0),"")</f>
        <v/>
      </c>
      <c r="H9782" s="40" t="str">
        <f t="shared" si="177"/>
        <v/>
      </c>
    </row>
    <row r="9783" spans="7:8" x14ac:dyDescent="0.25">
      <c r="G9783" s="19" t="str">
        <f>IFERROR(VLOOKUP($D9783,LISTA!$A$2:$J$9990,8,0),"")</f>
        <v/>
      </c>
      <c r="H9783" s="40" t="str">
        <f t="shared" si="177"/>
        <v/>
      </c>
    </row>
    <row r="9784" spans="7:8" x14ac:dyDescent="0.25">
      <c r="G9784" s="19" t="str">
        <f>IFERROR(VLOOKUP($D9784,LISTA!$A$2:$J$9990,8,0),"")</f>
        <v/>
      </c>
      <c r="H9784" s="40" t="str">
        <f t="shared" si="177"/>
        <v/>
      </c>
    </row>
    <row r="9785" spans="7:8" x14ac:dyDescent="0.25">
      <c r="G9785" s="19" t="str">
        <f>IFERROR(VLOOKUP($D9785,LISTA!$A$2:$J$9990,8,0),"")</f>
        <v/>
      </c>
      <c r="H9785" s="40" t="str">
        <f t="shared" si="177"/>
        <v/>
      </c>
    </row>
    <row r="9786" spans="7:8" x14ac:dyDescent="0.25">
      <c r="G9786" s="19" t="str">
        <f>IFERROR(VLOOKUP($D9786,LISTA!$A$2:$J$9990,8,0),"")</f>
        <v/>
      </c>
      <c r="H9786" s="40" t="str">
        <f t="shared" si="177"/>
        <v/>
      </c>
    </row>
    <row r="9787" spans="7:8" x14ac:dyDescent="0.25">
      <c r="G9787" s="19" t="str">
        <f>IFERROR(VLOOKUP($D9787,LISTA!$A$2:$J$9990,8,0),"")</f>
        <v/>
      </c>
      <c r="H9787" s="40" t="str">
        <f t="shared" si="177"/>
        <v/>
      </c>
    </row>
    <row r="9788" spans="7:8" x14ac:dyDescent="0.25">
      <c r="G9788" s="19" t="str">
        <f>IFERROR(VLOOKUP($D9788,LISTA!$A$2:$J$9990,8,0),"")</f>
        <v/>
      </c>
      <c r="H9788" s="40" t="str">
        <f t="shared" si="177"/>
        <v/>
      </c>
    </row>
    <row r="9789" spans="7:8" x14ac:dyDescent="0.25">
      <c r="G9789" s="19" t="str">
        <f>IFERROR(VLOOKUP($D9789,LISTA!$A$2:$J$9990,8,0),"")</f>
        <v/>
      </c>
      <c r="H9789" s="40" t="str">
        <f t="shared" si="177"/>
        <v/>
      </c>
    </row>
    <row r="9790" spans="7:8" x14ac:dyDescent="0.25">
      <c r="G9790" s="19" t="str">
        <f>IFERROR(VLOOKUP($D9790,LISTA!$A$2:$J$9990,8,0),"")</f>
        <v/>
      </c>
      <c r="H9790" s="40" t="str">
        <f t="shared" si="177"/>
        <v/>
      </c>
    </row>
    <row r="9791" spans="7:8" x14ac:dyDescent="0.25">
      <c r="G9791" s="19" t="str">
        <f>IFERROR(VLOOKUP($D9791,LISTA!$A$2:$J$9990,8,0),"")</f>
        <v/>
      </c>
      <c r="H9791" s="40" t="str">
        <f t="shared" si="177"/>
        <v/>
      </c>
    </row>
    <row r="9792" spans="7:8" x14ac:dyDescent="0.25">
      <c r="G9792" s="19" t="str">
        <f>IFERROR(VLOOKUP($D9792,LISTA!$A$2:$J$9990,8,0),"")</f>
        <v/>
      </c>
      <c r="H9792" s="40" t="str">
        <f t="shared" si="177"/>
        <v/>
      </c>
    </row>
    <row r="9793" spans="7:8" x14ac:dyDescent="0.25">
      <c r="G9793" s="19" t="str">
        <f>IFERROR(VLOOKUP($D9793,LISTA!$A$2:$J$9990,8,0),"")</f>
        <v/>
      </c>
      <c r="H9793" s="40" t="str">
        <f t="shared" si="177"/>
        <v/>
      </c>
    </row>
    <row r="9794" spans="7:8" x14ac:dyDescent="0.25">
      <c r="G9794" s="19" t="str">
        <f>IFERROR(VLOOKUP($D9794,LISTA!$A$2:$J$9990,8,0),"")</f>
        <v/>
      </c>
      <c r="H9794" s="40" t="str">
        <f t="shared" si="177"/>
        <v/>
      </c>
    </row>
    <row r="9795" spans="7:8" x14ac:dyDescent="0.25">
      <c r="G9795" s="19" t="str">
        <f>IFERROR(VLOOKUP($D9795,LISTA!$A$2:$J$9990,8,0),"")</f>
        <v/>
      </c>
      <c r="H9795" s="40" t="str">
        <f t="shared" si="177"/>
        <v/>
      </c>
    </row>
    <row r="9796" spans="7:8" x14ac:dyDescent="0.25">
      <c r="G9796" s="19" t="str">
        <f>IFERROR(VLOOKUP($D9796,LISTA!$A$2:$J$9990,8,0),"")</f>
        <v/>
      </c>
      <c r="H9796" s="40" t="str">
        <f t="shared" si="177"/>
        <v/>
      </c>
    </row>
    <row r="9797" spans="7:8" x14ac:dyDescent="0.25">
      <c r="G9797" s="19" t="str">
        <f>IFERROR(VLOOKUP($D9797,LISTA!$A$2:$J$9990,8,0),"")</f>
        <v/>
      </c>
      <c r="H9797" s="40" t="str">
        <f t="shared" ref="H9797:H9860" si="178">IF(OR(G9797=$K$10,G9797=$K$11,G9797=$K$14,G9797=$K$15,G9797=$K$16,G9797=$K$17,G9797=$K$18,G9797=$K$19,G9797=$K$20,G9797=$K$21,G9797=$K$22,G9797=$K$23,G9797=$K$24,G9797=$K$25,G9797=$K$26,G9797=$K$27,G9797=$K$28),$K$9,IF(OR(G9797=$K$32,G9797=$K$33),$K$31,IF(OR(G9797=$K$38),$K$37,"")))</f>
        <v/>
      </c>
    </row>
    <row r="9798" spans="7:8" x14ac:dyDescent="0.25">
      <c r="G9798" s="19" t="str">
        <f>IFERROR(VLOOKUP($D9798,LISTA!$A$2:$J$9990,8,0),"")</f>
        <v/>
      </c>
      <c r="H9798" s="40" t="str">
        <f t="shared" si="178"/>
        <v/>
      </c>
    </row>
    <row r="9799" spans="7:8" x14ac:dyDescent="0.25">
      <c r="G9799" s="19" t="str">
        <f>IFERROR(VLOOKUP($D9799,LISTA!$A$2:$J$9990,8,0),"")</f>
        <v/>
      </c>
      <c r="H9799" s="40" t="str">
        <f t="shared" si="178"/>
        <v/>
      </c>
    </row>
    <row r="9800" spans="7:8" x14ac:dyDescent="0.25">
      <c r="G9800" s="19" t="str">
        <f>IFERROR(VLOOKUP($D9800,LISTA!$A$2:$J$9990,8,0),"")</f>
        <v/>
      </c>
      <c r="H9800" s="40" t="str">
        <f t="shared" si="178"/>
        <v/>
      </c>
    </row>
    <row r="9801" spans="7:8" x14ac:dyDescent="0.25">
      <c r="G9801" s="19" t="str">
        <f>IFERROR(VLOOKUP($D9801,LISTA!$A$2:$J$9990,8,0),"")</f>
        <v/>
      </c>
      <c r="H9801" s="40" t="str">
        <f t="shared" si="178"/>
        <v/>
      </c>
    </row>
    <row r="9802" spans="7:8" x14ac:dyDescent="0.25">
      <c r="G9802" s="19" t="str">
        <f>IFERROR(VLOOKUP($D9802,LISTA!$A$2:$J$9990,8,0),"")</f>
        <v/>
      </c>
      <c r="H9802" s="40" t="str">
        <f t="shared" si="178"/>
        <v/>
      </c>
    </row>
    <row r="9803" spans="7:8" x14ac:dyDescent="0.25">
      <c r="G9803" s="19" t="str">
        <f>IFERROR(VLOOKUP($D9803,LISTA!$A$2:$J$9990,8,0),"")</f>
        <v/>
      </c>
      <c r="H9803" s="40" t="str">
        <f t="shared" si="178"/>
        <v/>
      </c>
    </row>
    <row r="9804" spans="7:8" x14ac:dyDescent="0.25">
      <c r="G9804" s="19" t="str">
        <f>IFERROR(VLOOKUP($D9804,LISTA!$A$2:$J$9990,8,0),"")</f>
        <v/>
      </c>
      <c r="H9804" s="40" t="str">
        <f t="shared" si="178"/>
        <v/>
      </c>
    </row>
    <row r="9805" spans="7:8" x14ac:dyDescent="0.25">
      <c r="G9805" s="19" t="str">
        <f>IFERROR(VLOOKUP($D9805,LISTA!$A$2:$J$9990,8,0),"")</f>
        <v/>
      </c>
      <c r="H9805" s="40" t="str">
        <f t="shared" si="178"/>
        <v/>
      </c>
    </row>
    <row r="9806" spans="7:8" x14ac:dyDescent="0.25">
      <c r="G9806" s="19" t="str">
        <f>IFERROR(VLOOKUP($D9806,LISTA!$A$2:$J$9990,8,0),"")</f>
        <v/>
      </c>
      <c r="H9806" s="40" t="str">
        <f t="shared" si="178"/>
        <v/>
      </c>
    </row>
    <row r="9807" spans="7:8" x14ac:dyDescent="0.25">
      <c r="G9807" s="19" t="str">
        <f>IFERROR(VLOOKUP($D9807,LISTA!$A$2:$J$9990,8,0),"")</f>
        <v/>
      </c>
      <c r="H9807" s="40" t="str">
        <f t="shared" si="178"/>
        <v/>
      </c>
    </row>
    <row r="9808" spans="7:8" x14ac:dyDescent="0.25">
      <c r="G9808" s="19" t="str">
        <f>IFERROR(VLOOKUP($D9808,LISTA!$A$2:$J$9990,8,0),"")</f>
        <v/>
      </c>
      <c r="H9808" s="40" t="str">
        <f t="shared" si="178"/>
        <v/>
      </c>
    </row>
    <row r="9809" spans="7:8" x14ac:dyDescent="0.25">
      <c r="G9809" s="19" t="str">
        <f>IFERROR(VLOOKUP($D9809,LISTA!$A$2:$J$9990,8,0),"")</f>
        <v/>
      </c>
      <c r="H9809" s="40" t="str">
        <f t="shared" si="178"/>
        <v/>
      </c>
    </row>
    <row r="9810" spans="7:8" x14ac:dyDescent="0.25">
      <c r="G9810" s="19" t="str">
        <f>IFERROR(VLOOKUP($D9810,LISTA!$A$2:$J$9990,8,0),"")</f>
        <v/>
      </c>
      <c r="H9810" s="40" t="str">
        <f t="shared" si="178"/>
        <v/>
      </c>
    </row>
    <row r="9811" spans="7:8" x14ac:dyDescent="0.25">
      <c r="G9811" s="19" t="str">
        <f>IFERROR(VLOOKUP($D9811,LISTA!$A$2:$J$9990,8,0),"")</f>
        <v/>
      </c>
      <c r="H9811" s="40" t="str">
        <f t="shared" si="178"/>
        <v/>
      </c>
    </row>
    <row r="9812" spans="7:8" x14ac:dyDescent="0.25">
      <c r="G9812" s="19" t="str">
        <f>IFERROR(VLOOKUP($D9812,LISTA!$A$2:$J$9990,8,0),"")</f>
        <v/>
      </c>
      <c r="H9812" s="40" t="str">
        <f t="shared" si="178"/>
        <v/>
      </c>
    </row>
    <row r="9813" spans="7:8" x14ac:dyDescent="0.25">
      <c r="G9813" s="19" t="str">
        <f>IFERROR(VLOOKUP($D9813,LISTA!$A$2:$J$9990,8,0),"")</f>
        <v/>
      </c>
      <c r="H9813" s="40" t="str">
        <f t="shared" si="178"/>
        <v/>
      </c>
    </row>
    <row r="9814" spans="7:8" x14ac:dyDescent="0.25">
      <c r="G9814" s="19" t="str">
        <f>IFERROR(VLOOKUP($D9814,LISTA!$A$2:$J$9990,8,0),"")</f>
        <v/>
      </c>
      <c r="H9814" s="40" t="str">
        <f t="shared" si="178"/>
        <v/>
      </c>
    </row>
    <row r="9815" spans="7:8" x14ac:dyDescent="0.25">
      <c r="G9815" s="19" t="str">
        <f>IFERROR(VLOOKUP($D9815,LISTA!$A$2:$J$9990,8,0),"")</f>
        <v/>
      </c>
      <c r="H9815" s="40" t="str">
        <f t="shared" si="178"/>
        <v/>
      </c>
    </row>
    <row r="9816" spans="7:8" x14ac:dyDescent="0.25">
      <c r="G9816" s="19" t="str">
        <f>IFERROR(VLOOKUP($D9816,LISTA!$A$2:$J$9990,8,0),"")</f>
        <v/>
      </c>
      <c r="H9816" s="40" t="str">
        <f t="shared" si="178"/>
        <v/>
      </c>
    </row>
    <row r="9817" spans="7:8" x14ac:dyDescent="0.25">
      <c r="G9817" s="19" t="str">
        <f>IFERROR(VLOOKUP($D9817,LISTA!$A$2:$J$9990,8,0),"")</f>
        <v/>
      </c>
      <c r="H9817" s="40" t="str">
        <f t="shared" si="178"/>
        <v/>
      </c>
    </row>
    <row r="9818" spans="7:8" x14ac:dyDescent="0.25">
      <c r="G9818" s="19" t="str">
        <f>IFERROR(VLOOKUP($D9818,LISTA!$A$2:$J$9990,8,0),"")</f>
        <v/>
      </c>
      <c r="H9818" s="40" t="str">
        <f t="shared" si="178"/>
        <v/>
      </c>
    </row>
    <row r="9819" spans="7:8" x14ac:dyDescent="0.25">
      <c r="G9819" s="19" t="str">
        <f>IFERROR(VLOOKUP($D9819,LISTA!$A$2:$J$9990,8,0),"")</f>
        <v/>
      </c>
      <c r="H9819" s="40" t="str">
        <f t="shared" si="178"/>
        <v/>
      </c>
    </row>
    <row r="9820" spans="7:8" x14ac:dyDescent="0.25">
      <c r="G9820" s="19" t="str">
        <f>IFERROR(VLOOKUP($D9820,LISTA!$A$2:$J$9990,8,0),"")</f>
        <v/>
      </c>
      <c r="H9820" s="40" t="str">
        <f t="shared" si="178"/>
        <v/>
      </c>
    </row>
    <row r="9821" spans="7:8" x14ac:dyDescent="0.25">
      <c r="G9821" s="19" t="str">
        <f>IFERROR(VLOOKUP($D9821,LISTA!$A$2:$J$9990,8,0),"")</f>
        <v/>
      </c>
      <c r="H9821" s="40" t="str">
        <f t="shared" si="178"/>
        <v/>
      </c>
    </row>
    <row r="9822" spans="7:8" x14ac:dyDescent="0.25">
      <c r="G9822" s="19" t="str">
        <f>IFERROR(VLOOKUP($D9822,LISTA!$A$2:$J$9990,8,0),"")</f>
        <v/>
      </c>
      <c r="H9822" s="40" t="str">
        <f t="shared" si="178"/>
        <v/>
      </c>
    </row>
    <row r="9823" spans="7:8" x14ac:dyDescent="0.25">
      <c r="G9823" s="19" t="str">
        <f>IFERROR(VLOOKUP($D9823,LISTA!$A$2:$J$9990,8,0),"")</f>
        <v/>
      </c>
      <c r="H9823" s="40" t="str">
        <f t="shared" si="178"/>
        <v/>
      </c>
    </row>
    <row r="9824" spans="7:8" x14ac:dyDescent="0.25">
      <c r="G9824" s="19" t="str">
        <f>IFERROR(VLOOKUP($D9824,LISTA!$A$2:$J$9990,8,0),"")</f>
        <v/>
      </c>
      <c r="H9824" s="40" t="str">
        <f t="shared" si="178"/>
        <v/>
      </c>
    </row>
    <row r="9825" spans="7:8" x14ac:dyDescent="0.25">
      <c r="G9825" s="19" t="str">
        <f>IFERROR(VLOOKUP($D9825,LISTA!$A$2:$J$9990,8,0),"")</f>
        <v/>
      </c>
      <c r="H9825" s="40" t="str">
        <f t="shared" si="178"/>
        <v/>
      </c>
    </row>
    <row r="9826" spans="7:8" x14ac:dyDescent="0.25">
      <c r="G9826" s="19" t="str">
        <f>IFERROR(VLOOKUP($D9826,LISTA!$A$2:$J$9990,8,0),"")</f>
        <v/>
      </c>
      <c r="H9826" s="40" t="str">
        <f t="shared" si="178"/>
        <v/>
      </c>
    </row>
    <row r="9827" spans="7:8" x14ac:dyDescent="0.25">
      <c r="G9827" s="19" t="str">
        <f>IFERROR(VLOOKUP($D9827,LISTA!$A$2:$J$9990,8,0),"")</f>
        <v/>
      </c>
      <c r="H9827" s="40" t="str">
        <f t="shared" si="178"/>
        <v/>
      </c>
    </row>
    <row r="9828" spans="7:8" x14ac:dyDescent="0.25">
      <c r="G9828" s="19" t="str">
        <f>IFERROR(VLOOKUP($D9828,LISTA!$A$2:$J$9990,8,0),"")</f>
        <v/>
      </c>
      <c r="H9828" s="40" t="str">
        <f t="shared" si="178"/>
        <v/>
      </c>
    </row>
    <row r="9829" spans="7:8" x14ac:dyDescent="0.25">
      <c r="G9829" s="19" t="str">
        <f>IFERROR(VLOOKUP($D9829,LISTA!$A$2:$J$9990,8,0),"")</f>
        <v/>
      </c>
      <c r="H9829" s="40" t="str">
        <f t="shared" si="178"/>
        <v/>
      </c>
    </row>
    <row r="9830" spans="7:8" x14ac:dyDescent="0.25">
      <c r="G9830" s="19" t="str">
        <f>IFERROR(VLOOKUP($D9830,LISTA!$A$2:$J$9990,8,0),"")</f>
        <v/>
      </c>
      <c r="H9830" s="40" t="str">
        <f t="shared" si="178"/>
        <v/>
      </c>
    </row>
    <row r="9831" spans="7:8" x14ac:dyDescent="0.25">
      <c r="G9831" s="19" t="str">
        <f>IFERROR(VLOOKUP($D9831,LISTA!$A$2:$J$9990,8,0),"")</f>
        <v/>
      </c>
      <c r="H9831" s="40" t="str">
        <f t="shared" si="178"/>
        <v/>
      </c>
    </row>
    <row r="9832" spans="7:8" x14ac:dyDescent="0.25">
      <c r="G9832" s="19" t="str">
        <f>IFERROR(VLOOKUP($D9832,LISTA!$A$2:$J$9990,8,0),"")</f>
        <v/>
      </c>
      <c r="H9832" s="40" t="str">
        <f t="shared" si="178"/>
        <v/>
      </c>
    </row>
    <row r="9833" spans="7:8" x14ac:dyDescent="0.25">
      <c r="G9833" s="19" t="str">
        <f>IFERROR(VLOOKUP($D9833,LISTA!$A$2:$J$9990,8,0),"")</f>
        <v/>
      </c>
      <c r="H9833" s="40" t="str">
        <f t="shared" si="178"/>
        <v/>
      </c>
    </row>
    <row r="9834" spans="7:8" x14ac:dyDescent="0.25">
      <c r="G9834" s="19" t="str">
        <f>IFERROR(VLOOKUP($D9834,LISTA!$A$2:$J$9990,8,0),"")</f>
        <v/>
      </c>
      <c r="H9834" s="40" t="str">
        <f t="shared" si="178"/>
        <v/>
      </c>
    </row>
    <row r="9835" spans="7:8" x14ac:dyDescent="0.25">
      <c r="G9835" s="19" t="str">
        <f>IFERROR(VLOOKUP($D9835,LISTA!$A$2:$J$9990,8,0),"")</f>
        <v/>
      </c>
      <c r="H9835" s="40" t="str">
        <f t="shared" si="178"/>
        <v/>
      </c>
    </row>
    <row r="9836" spans="7:8" x14ac:dyDescent="0.25">
      <c r="G9836" s="19" t="str">
        <f>IFERROR(VLOOKUP($D9836,LISTA!$A$2:$J$9990,8,0),"")</f>
        <v/>
      </c>
      <c r="H9836" s="40" t="str">
        <f t="shared" si="178"/>
        <v/>
      </c>
    </row>
    <row r="9837" spans="7:8" x14ac:dyDescent="0.25">
      <c r="G9837" s="19" t="str">
        <f>IFERROR(VLOOKUP($D9837,LISTA!$A$2:$J$9990,8,0),"")</f>
        <v/>
      </c>
      <c r="H9837" s="40" t="str">
        <f t="shared" si="178"/>
        <v/>
      </c>
    </row>
    <row r="9838" spans="7:8" x14ac:dyDescent="0.25">
      <c r="G9838" s="19" t="str">
        <f>IFERROR(VLOOKUP($D9838,LISTA!$A$2:$J$9990,8,0),"")</f>
        <v/>
      </c>
      <c r="H9838" s="40" t="str">
        <f t="shared" si="178"/>
        <v/>
      </c>
    </row>
    <row r="9839" spans="7:8" x14ac:dyDescent="0.25">
      <c r="G9839" s="19" t="str">
        <f>IFERROR(VLOOKUP($D9839,LISTA!$A$2:$J$9990,8,0),"")</f>
        <v/>
      </c>
      <c r="H9839" s="40" t="str">
        <f t="shared" si="178"/>
        <v/>
      </c>
    </row>
    <row r="9840" spans="7:8" x14ac:dyDescent="0.25">
      <c r="G9840" s="19" t="str">
        <f>IFERROR(VLOOKUP($D9840,LISTA!$A$2:$J$9990,8,0),"")</f>
        <v/>
      </c>
      <c r="H9840" s="40" t="str">
        <f t="shared" si="178"/>
        <v/>
      </c>
    </row>
    <row r="9841" spans="7:8" x14ac:dyDescent="0.25">
      <c r="G9841" s="19" t="str">
        <f>IFERROR(VLOOKUP($D9841,LISTA!$A$2:$J$9990,8,0),"")</f>
        <v/>
      </c>
      <c r="H9841" s="40" t="str">
        <f t="shared" si="178"/>
        <v/>
      </c>
    </row>
    <row r="9842" spans="7:8" x14ac:dyDescent="0.25">
      <c r="G9842" s="19" t="str">
        <f>IFERROR(VLOOKUP($D9842,LISTA!$A$2:$J$9990,8,0),"")</f>
        <v/>
      </c>
      <c r="H9842" s="40" t="str">
        <f t="shared" si="178"/>
        <v/>
      </c>
    </row>
    <row r="9843" spans="7:8" x14ac:dyDescent="0.25">
      <c r="G9843" s="19" t="str">
        <f>IFERROR(VLOOKUP($D9843,LISTA!$A$2:$J$9990,8,0),"")</f>
        <v/>
      </c>
      <c r="H9843" s="40" t="str">
        <f t="shared" si="178"/>
        <v/>
      </c>
    </row>
    <row r="9844" spans="7:8" x14ac:dyDescent="0.25">
      <c r="G9844" s="19" t="str">
        <f>IFERROR(VLOOKUP($D9844,LISTA!$A$2:$J$9990,8,0),"")</f>
        <v/>
      </c>
      <c r="H9844" s="40" t="str">
        <f t="shared" si="178"/>
        <v/>
      </c>
    </row>
    <row r="9845" spans="7:8" x14ac:dyDescent="0.25">
      <c r="G9845" s="19" t="str">
        <f>IFERROR(VLOOKUP($D9845,LISTA!$A$2:$J$9990,8,0),"")</f>
        <v/>
      </c>
      <c r="H9845" s="40" t="str">
        <f t="shared" si="178"/>
        <v/>
      </c>
    </row>
    <row r="9846" spans="7:8" x14ac:dyDescent="0.25">
      <c r="G9846" s="19" t="str">
        <f>IFERROR(VLOOKUP($D9846,LISTA!$A$2:$J$9990,8,0),"")</f>
        <v/>
      </c>
      <c r="H9846" s="40" t="str">
        <f t="shared" si="178"/>
        <v/>
      </c>
    </row>
    <row r="9847" spans="7:8" x14ac:dyDescent="0.25">
      <c r="G9847" s="19" t="str">
        <f>IFERROR(VLOOKUP($D9847,LISTA!$A$2:$J$9990,8,0),"")</f>
        <v/>
      </c>
      <c r="H9847" s="40" t="str">
        <f t="shared" si="178"/>
        <v/>
      </c>
    </row>
    <row r="9848" spans="7:8" x14ac:dyDescent="0.25">
      <c r="G9848" s="19" t="str">
        <f>IFERROR(VLOOKUP($D9848,LISTA!$A$2:$J$9990,8,0),"")</f>
        <v/>
      </c>
      <c r="H9848" s="40" t="str">
        <f t="shared" si="178"/>
        <v/>
      </c>
    </row>
    <row r="9849" spans="7:8" x14ac:dyDescent="0.25">
      <c r="G9849" s="19" t="str">
        <f>IFERROR(VLOOKUP($D9849,LISTA!$A$2:$J$9990,8,0),"")</f>
        <v/>
      </c>
      <c r="H9849" s="40" t="str">
        <f t="shared" si="178"/>
        <v/>
      </c>
    </row>
    <row r="9850" spans="7:8" x14ac:dyDescent="0.25">
      <c r="G9850" s="19" t="str">
        <f>IFERROR(VLOOKUP($D9850,LISTA!$A$2:$J$9990,8,0),"")</f>
        <v/>
      </c>
      <c r="H9850" s="40" t="str">
        <f t="shared" si="178"/>
        <v/>
      </c>
    </row>
    <row r="9851" spans="7:8" x14ac:dyDescent="0.25">
      <c r="G9851" s="19" t="str">
        <f>IFERROR(VLOOKUP($D9851,LISTA!$A$2:$J$9990,8,0),"")</f>
        <v/>
      </c>
      <c r="H9851" s="40" t="str">
        <f t="shared" si="178"/>
        <v/>
      </c>
    </row>
    <row r="9852" spans="7:8" x14ac:dyDescent="0.25">
      <c r="G9852" s="19" t="str">
        <f>IFERROR(VLOOKUP($D9852,LISTA!$A$2:$J$9990,8,0),"")</f>
        <v/>
      </c>
      <c r="H9852" s="40" t="str">
        <f t="shared" si="178"/>
        <v/>
      </c>
    </row>
    <row r="9853" spans="7:8" x14ac:dyDescent="0.25">
      <c r="G9853" s="19" t="str">
        <f>IFERROR(VLOOKUP($D9853,LISTA!$A$2:$J$9990,8,0),"")</f>
        <v/>
      </c>
      <c r="H9853" s="40" t="str">
        <f t="shared" si="178"/>
        <v/>
      </c>
    </row>
    <row r="9854" spans="7:8" x14ac:dyDescent="0.25">
      <c r="G9854" s="19" t="str">
        <f>IFERROR(VLOOKUP($D9854,LISTA!$A$2:$J$9990,8,0),"")</f>
        <v/>
      </c>
      <c r="H9854" s="40" t="str">
        <f t="shared" si="178"/>
        <v/>
      </c>
    </row>
    <row r="9855" spans="7:8" x14ac:dyDescent="0.25">
      <c r="G9855" s="19" t="str">
        <f>IFERROR(VLOOKUP($D9855,LISTA!$A$2:$J$9990,8,0),"")</f>
        <v/>
      </c>
      <c r="H9855" s="40" t="str">
        <f t="shared" si="178"/>
        <v/>
      </c>
    </row>
    <row r="9856" spans="7:8" x14ac:dyDescent="0.25">
      <c r="G9856" s="19" t="str">
        <f>IFERROR(VLOOKUP($D9856,LISTA!$A$2:$J$9990,8,0),"")</f>
        <v/>
      </c>
      <c r="H9856" s="40" t="str">
        <f t="shared" si="178"/>
        <v/>
      </c>
    </row>
    <row r="9857" spans="7:8" x14ac:dyDescent="0.25">
      <c r="G9857" s="19" t="str">
        <f>IFERROR(VLOOKUP($D9857,LISTA!$A$2:$J$9990,8,0),"")</f>
        <v/>
      </c>
      <c r="H9857" s="40" t="str">
        <f t="shared" si="178"/>
        <v/>
      </c>
    </row>
    <row r="9858" spans="7:8" x14ac:dyDescent="0.25">
      <c r="G9858" s="19" t="str">
        <f>IFERROR(VLOOKUP($D9858,LISTA!$A$2:$J$9990,8,0),"")</f>
        <v/>
      </c>
      <c r="H9858" s="40" t="str">
        <f t="shared" si="178"/>
        <v/>
      </c>
    </row>
    <row r="9859" spans="7:8" x14ac:dyDescent="0.25">
      <c r="G9859" s="19" t="str">
        <f>IFERROR(VLOOKUP($D9859,LISTA!$A$2:$J$9990,8,0),"")</f>
        <v/>
      </c>
      <c r="H9859" s="40" t="str">
        <f t="shared" si="178"/>
        <v/>
      </c>
    </row>
    <row r="9860" spans="7:8" x14ac:dyDescent="0.25">
      <c r="G9860" s="19" t="str">
        <f>IFERROR(VLOOKUP($D9860,LISTA!$A$2:$J$9990,8,0),"")</f>
        <v/>
      </c>
      <c r="H9860" s="40" t="str">
        <f t="shared" si="178"/>
        <v/>
      </c>
    </row>
    <row r="9861" spans="7:8" x14ac:dyDescent="0.25">
      <c r="G9861" s="19" t="str">
        <f>IFERROR(VLOOKUP($D9861,LISTA!$A$2:$J$9990,8,0),"")</f>
        <v/>
      </c>
      <c r="H9861" s="40" t="str">
        <f t="shared" ref="H9861:H9924" si="179">IF(OR(G9861=$K$10,G9861=$K$11,G9861=$K$14,G9861=$K$15,G9861=$K$16,G9861=$K$17,G9861=$K$18,G9861=$K$19,G9861=$K$20,G9861=$K$21,G9861=$K$22,G9861=$K$23,G9861=$K$24,G9861=$K$25,G9861=$K$26,G9861=$K$27,G9861=$K$28),$K$9,IF(OR(G9861=$K$32,G9861=$K$33),$K$31,IF(OR(G9861=$K$38),$K$37,"")))</f>
        <v/>
      </c>
    </row>
    <row r="9862" spans="7:8" x14ac:dyDescent="0.25">
      <c r="G9862" s="19" t="str">
        <f>IFERROR(VLOOKUP($D9862,LISTA!$A$2:$J$9990,8,0),"")</f>
        <v/>
      </c>
      <c r="H9862" s="40" t="str">
        <f t="shared" si="179"/>
        <v/>
      </c>
    </row>
    <row r="9863" spans="7:8" x14ac:dyDescent="0.25">
      <c r="G9863" s="19" t="str">
        <f>IFERROR(VLOOKUP($D9863,LISTA!$A$2:$J$9990,8,0),"")</f>
        <v/>
      </c>
      <c r="H9863" s="40" t="str">
        <f t="shared" si="179"/>
        <v/>
      </c>
    </row>
    <row r="9864" spans="7:8" x14ac:dyDescent="0.25">
      <c r="G9864" s="19" t="str">
        <f>IFERROR(VLOOKUP($D9864,LISTA!$A$2:$J$9990,8,0),"")</f>
        <v/>
      </c>
      <c r="H9864" s="40" t="str">
        <f t="shared" si="179"/>
        <v/>
      </c>
    </row>
    <row r="9865" spans="7:8" x14ac:dyDescent="0.25">
      <c r="G9865" s="19" t="str">
        <f>IFERROR(VLOOKUP($D9865,LISTA!$A$2:$J$9990,8,0),"")</f>
        <v/>
      </c>
      <c r="H9865" s="40" t="str">
        <f t="shared" si="179"/>
        <v/>
      </c>
    </row>
    <row r="9866" spans="7:8" x14ac:dyDescent="0.25">
      <c r="G9866" s="19" t="str">
        <f>IFERROR(VLOOKUP($D9866,LISTA!$A$2:$J$9990,8,0),"")</f>
        <v/>
      </c>
      <c r="H9866" s="40" t="str">
        <f t="shared" si="179"/>
        <v/>
      </c>
    </row>
    <row r="9867" spans="7:8" x14ac:dyDescent="0.25">
      <c r="G9867" s="19" t="str">
        <f>IFERROR(VLOOKUP($D9867,LISTA!$A$2:$J$9990,8,0),"")</f>
        <v/>
      </c>
      <c r="H9867" s="40" t="str">
        <f t="shared" si="179"/>
        <v/>
      </c>
    </row>
    <row r="9868" spans="7:8" x14ac:dyDescent="0.25">
      <c r="G9868" s="19" t="str">
        <f>IFERROR(VLOOKUP($D9868,LISTA!$A$2:$J$9990,8,0),"")</f>
        <v/>
      </c>
      <c r="H9868" s="40" t="str">
        <f t="shared" si="179"/>
        <v/>
      </c>
    </row>
    <row r="9869" spans="7:8" x14ac:dyDescent="0.25">
      <c r="G9869" s="19" t="str">
        <f>IFERROR(VLOOKUP($D9869,LISTA!$A$2:$J$9990,8,0),"")</f>
        <v/>
      </c>
      <c r="H9869" s="40" t="str">
        <f t="shared" si="179"/>
        <v/>
      </c>
    </row>
    <row r="9870" spans="7:8" x14ac:dyDescent="0.25">
      <c r="G9870" s="19" t="str">
        <f>IFERROR(VLOOKUP($D9870,LISTA!$A$2:$J$9990,8,0),"")</f>
        <v/>
      </c>
      <c r="H9870" s="40" t="str">
        <f t="shared" si="179"/>
        <v/>
      </c>
    </row>
    <row r="9871" spans="7:8" x14ac:dyDescent="0.25">
      <c r="G9871" s="19" t="str">
        <f>IFERROR(VLOOKUP($D9871,LISTA!$A$2:$J$9990,8,0),"")</f>
        <v/>
      </c>
      <c r="H9871" s="40" t="str">
        <f t="shared" si="179"/>
        <v/>
      </c>
    </row>
    <row r="9872" spans="7:8" x14ac:dyDescent="0.25">
      <c r="G9872" s="19" t="str">
        <f>IFERROR(VLOOKUP($D9872,LISTA!$A$2:$J$9990,8,0),"")</f>
        <v/>
      </c>
      <c r="H9872" s="40" t="str">
        <f t="shared" si="179"/>
        <v/>
      </c>
    </row>
    <row r="9873" spans="7:8" x14ac:dyDescent="0.25">
      <c r="G9873" s="19" t="str">
        <f>IFERROR(VLOOKUP($D9873,LISTA!$A$2:$J$9990,8,0),"")</f>
        <v/>
      </c>
      <c r="H9873" s="40" t="str">
        <f t="shared" si="179"/>
        <v/>
      </c>
    </row>
    <row r="9874" spans="7:8" x14ac:dyDescent="0.25">
      <c r="G9874" s="19" t="str">
        <f>IFERROR(VLOOKUP($D9874,LISTA!$A$2:$J$9990,8,0),"")</f>
        <v/>
      </c>
      <c r="H9874" s="40" t="str">
        <f t="shared" si="179"/>
        <v/>
      </c>
    </row>
    <row r="9875" spans="7:8" x14ac:dyDescent="0.25">
      <c r="G9875" s="19" t="str">
        <f>IFERROR(VLOOKUP($D9875,LISTA!$A$2:$J$9990,8,0),"")</f>
        <v/>
      </c>
      <c r="H9875" s="40" t="str">
        <f t="shared" si="179"/>
        <v/>
      </c>
    </row>
    <row r="9876" spans="7:8" x14ac:dyDescent="0.25">
      <c r="G9876" s="19" t="str">
        <f>IFERROR(VLOOKUP($D9876,LISTA!$A$2:$J$9990,8,0),"")</f>
        <v/>
      </c>
      <c r="H9876" s="40" t="str">
        <f t="shared" si="179"/>
        <v/>
      </c>
    </row>
    <row r="9877" spans="7:8" x14ac:dyDescent="0.25">
      <c r="G9877" s="19" t="str">
        <f>IFERROR(VLOOKUP($D9877,LISTA!$A$2:$J$9990,8,0),"")</f>
        <v/>
      </c>
      <c r="H9877" s="40" t="str">
        <f t="shared" si="179"/>
        <v/>
      </c>
    </row>
    <row r="9878" spans="7:8" x14ac:dyDescent="0.25">
      <c r="G9878" s="19" t="str">
        <f>IFERROR(VLOOKUP($D9878,LISTA!$A$2:$J$9990,8,0),"")</f>
        <v/>
      </c>
      <c r="H9878" s="40" t="str">
        <f t="shared" si="179"/>
        <v/>
      </c>
    </row>
    <row r="9879" spans="7:8" x14ac:dyDescent="0.25">
      <c r="G9879" s="19" t="str">
        <f>IFERROR(VLOOKUP($D9879,LISTA!$A$2:$J$9990,8,0),"")</f>
        <v/>
      </c>
      <c r="H9879" s="40" t="str">
        <f t="shared" si="179"/>
        <v/>
      </c>
    </row>
    <row r="9880" spans="7:8" x14ac:dyDescent="0.25">
      <c r="G9880" s="19" t="str">
        <f>IFERROR(VLOOKUP($D9880,LISTA!$A$2:$J$9990,8,0),"")</f>
        <v/>
      </c>
      <c r="H9880" s="40" t="str">
        <f t="shared" si="179"/>
        <v/>
      </c>
    </row>
    <row r="9881" spans="7:8" x14ac:dyDescent="0.25">
      <c r="G9881" s="19" t="str">
        <f>IFERROR(VLOOKUP($D9881,LISTA!$A$2:$J$9990,8,0),"")</f>
        <v/>
      </c>
      <c r="H9881" s="40" t="str">
        <f t="shared" si="179"/>
        <v/>
      </c>
    </row>
    <row r="9882" spans="7:8" x14ac:dyDescent="0.25">
      <c r="G9882" s="19" t="str">
        <f>IFERROR(VLOOKUP($D9882,LISTA!$A$2:$J$9990,8,0),"")</f>
        <v/>
      </c>
      <c r="H9882" s="40" t="str">
        <f t="shared" si="179"/>
        <v/>
      </c>
    </row>
    <row r="9883" spans="7:8" x14ac:dyDescent="0.25">
      <c r="G9883" s="19" t="str">
        <f>IFERROR(VLOOKUP($D9883,LISTA!$A$2:$J$9990,8,0),"")</f>
        <v/>
      </c>
      <c r="H9883" s="40" t="str">
        <f t="shared" si="179"/>
        <v/>
      </c>
    </row>
    <row r="9884" spans="7:8" x14ac:dyDescent="0.25">
      <c r="G9884" s="19" t="str">
        <f>IFERROR(VLOOKUP($D9884,LISTA!$A$2:$J$9990,8,0),"")</f>
        <v/>
      </c>
      <c r="H9884" s="40" t="str">
        <f t="shared" si="179"/>
        <v/>
      </c>
    </row>
    <row r="9885" spans="7:8" x14ac:dyDescent="0.25">
      <c r="G9885" s="19" t="str">
        <f>IFERROR(VLOOKUP($D9885,LISTA!$A$2:$J$9990,8,0),"")</f>
        <v/>
      </c>
      <c r="H9885" s="40" t="str">
        <f t="shared" si="179"/>
        <v/>
      </c>
    </row>
    <row r="9886" spans="7:8" x14ac:dyDescent="0.25">
      <c r="G9886" s="19" t="str">
        <f>IFERROR(VLOOKUP($D9886,LISTA!$A$2:$J$9990,8,0),"")</f>
        <v/>
      </c>
      <c r="H9886" s="40" t="str">
        <f t="shared" si="179"/>
        <v/>
      </c>
    </row>
    <row r="9887" spans="7:8" x14ac:dyDescent="0.25">
      <c r="G9887" s="19" t="str">
        <f>IFERROR(VLOOKUP($D9887,LISTA!$A$2:$J$9990,8,0),"")</f>
        <v/>
      </c>
      <c r="H9887" s="40" t="str">
        <f t="shared" si="179"/>
        <v/>
      </c>
    </row>
    <row r="9888" spans="7:8" x14ac:dyDescent="0.25">
      <c r="G9888" s="19" t="str">
        <f>IFERROR(VLOOKUP($D9888,LISTA!$A$2:$J$9990,8,0),"")</f>
        <v/>
      </c>
      <c r="H9888" s="40" t="str">
        <f t="shared" si="179"/>
        <v/>
      </c>
    </row>
    <row r="9889" spans="7:8" x14ac:dyDescent="0.25">
      <c r="G9889" s="19" t="str">
        <f>IFERROR(VLOOKUP($D9889,LISTA!$A$2:$J$9990,8,0),"")</f>
        <v/>
      </c>
      <c r="H9889" s="40" t="str">
        <f t="shared" si="179"/>
        <v/>
      </c>
    </row>
    <row r="9890" spans="7:8" x14ac:dyDescent="0.25">
      <c r="G9890" s="19" t="str">
        <f>IFERROR(VLOOKUP($D9890,LISTA!$A$2:$J$9990,8,0),"")</f>
        <v/>
      </c>
      <c r="H9890" s="40" t="str">
        <f t="shared" si="179"/>
        <v/>
      </c>
    </row>
    <row r="9891" spans="7:8" x14ac:dyDescent="0.25">
      <c r="G9891" s="19" t="str">
        <f>IFERROR(VLOOKUP($D9891,LISTA!$A$2:$J$9990,8,0),"")</f>
        <v/>
      </c>
      <c r="H9891" s="40" t="str">
        <f t="shared" si="179"/>
        <v/>
      </c>
    </row>
    <row r="9892" spans="7:8" x14ac:dyDescent="0.25">
      <c r="G9892" s="19" t="str">
        <f>IFERROR(VLOOKUP($D9892,LISTA!$A$2:$J$9990,8,0),"")</f>
        <v/>
      </c>
      <c r="H9892" s="40" t="str">
        <f t="shared" si="179"/>
        <v/>
      </c>
    </row>
    <row r="9893" spans="7:8" x14ac:dyDescent="0.25">
      <c r="G9893" s="19" t="str">
        <f>IFERROR(VLOOKUP($D9893,LISTA!$A$2:$J$9990,8,0),"")</f>
        <v/>
      </c>
      <c r="H9893" s="40" t="str">
        <f t="shared" si="179"/>
        <v/>
      </c>
    </row>
    <row r="9894" spans="7:8" x14ac:dyDescent="0.25">
      <c r="G9894" s="19" t="str">
        <f>IFERROR(VLOOKUP($D9894,LISTA!$A$2:$J$9990,8,0),"")</f>
        <v/>
      </c>
      <c r="H9894" s="40" t="str">
        <f t="shared" si="179"/>
        <v/>
      </c>
    </row>
    <row r="9895" spans="7:8" x14ac:dyDescent="0.25">
      <c r="G9895" s="19" t="str">
        <f>IFERROR(VLOOKUP($D9895,LISTA!$A$2:$J$9990,8,0),"")</f>
        <v/>
      </c>
      <c r="H9895" s="40" t="str">
        <f t="shared" si="179"/>
        <v/>
      </c>
    </row>
    <row r="9896" spans="7:8" x14ac:dyDescent="0.25">
      <c r="G9896" s="19" t="str">
        <f>IFERROR(VLOOKUP($D9896,LISTA!$A$2:$J$9990,8,0),"")</f>
        <v/>
      </c>
      <c r="H9896" s="40" t="str">
        <f t="shared" si="179"/>
        <v/>
      </c>
    </row>
    <row r="9897" spans="7:8" x14ac:dyDescent="0.25">
      <c r="G9897" s="19" t="str">
        <f>IFERROR(VLOOKUP($D9897,LISTA!$A$2:$J$9990,8,0),"")</f>
        <v/>
      </c>
      <c r="H9897" s="40" t="str">
        <f t="shared" si="179"/>
        <v/>
      </c>
    </row>
    <row r="9898" spans="7:8" x14ac:dyDescent="0.25">
      <c r="G9898" s="19" t="str">
        <f>IFERROR(VLOOKUP($D9898,LISTA!$A$2:$J$9990,8,0),"")</f>
        <v/>
      </c>
      <c r="H9898" s="40" t="str">
        <f t="shared" si="179"/>
        <v/>
      </c>
    </row>
    <row r="9899" spans="7:8" x14ac:dyDescent="0.25">
      <c r="G9899" s="19" t="str">
        <f>IFERROR(VLOOKUP($D9899,LISTA!$A$2:$J$9990,8,0),"")</f>
        <v/>
      </c>
      <c r="H9899" s="40" t="str">
        <f t="shared" si="179"/>
        <v/>
      </c>
    </row>
    <row r="9900" spans="7:8" x14ac:dyDescent="0.25">
      <c r="G9900" s="19" t="str">
        <f>IFERROR(VLOOKUP($D9900,LISTA!$A$2:$J$9990,8,0),"")</f>
        <v/>
      </c>
      <c r="H9900" s="40" t="str">
        <f t="shared" si="179"/>
        <v/>
      </c>
    </row>
    <row r="9901" spans="7:8" x14ac:dyDescent="0.25">
      <c r="G9901" s="19" t="str">
        <f>IFERROR(VLOOKUP($D9901,LISTA!$A$2:$J$9990,8,0),"")</f>
        <v/>
      </c>
      <c r="H9901" s="40" t="str">
        <f t="shared" si="179"/>
        <v/>
      </c>
    </row>
    <row r="9902" spans="7:8" x14ac:dyDescent="0.25">
      <c r="G9902" s="19" t="str">
        <f>IFERROR(VLOOKUP($D9902,LISTA!$A$2:$J$9990,8,0),"")</f>
        <v/>
      </c>
      <c r="H9902" s="40" t="str">
        <f t="shared" si="179"/>
        <v/>
      </c>
    </row>
    <row r="9903" spans="7:8" x14ac:dyDescent="0.25">
      <c r="G9903" s="19" t="str">
        <f>IFERROR(VLOOKUP($D9903,LISTA!$A$2:$J$9990,8,0),"")</f>
        <v/>
      </c>
      <c r="H9903" s="40" t="str">
        <f t="shared" si="179"/>
        <v/>
      </c>
    </row>
    <row r="9904" spans="7:8" x14ac:dyDescent="0.25">
      <c r="G9904" s="19" t="str">
        <f>IFERROR(VLOOKUP($D9904,LISTA!$A$2:$J$9990,8,0),"")</f>
        <v/>
      </c>
      <c r="H9904" s="40" t="str">
        <f t="shared" si="179"/>
        <v/>
      </c>
    </row>
    <row r="9905" spans="7:8" x14ac:dyDescent="0.25">
      <c r="G9905" s="19" t="str">
        <f>IFERROR(VLOOKUP($D9905,LISTA!$A$2:$J$9990,8,0),"")</f>
        <v/>
      </c>
      <c r="H9905" s="40" t="str">
        <f t="shared" si="179"/>
        <v/>
      </c>
    </row>
    <row r="9906" spans="7:8" x14ac:dyDescent="0.25">
      <c r="G9906" s="19" t="str">
        <f>IFERROR(VLOOKUP($D9906,LISTA!$A$2:$J$9990,8,0),"")</f>
        <v/>
      </c>
      <c r="H9906" s="40" t="str">
        <f t="shared" si="179"/>
        <v/>
      </c>
    </row>
    <row r="9907" spans="7:8" x14ac:dyDescent="0.25">
      <c r="G9907" s="19" t="str">
        <f>IFERROR(VLOOKUP($D9907,LISTA!$A$2:$J$9990,8,0),"")</f>
        <v/>
      </c>
      <c r="H9907" s="40" t="str">
        <f t="shared" si="179"/>
        <v/>
      </c>
    </row>
    <row r="9908" spans="7:8" x14ac:dyDescent="0.25">
      <c r="G9908" s="19" t="str">
        <f>IFERROR(VLOOKUP($D9908,LISTA!$A$2:$J$9990,8,0),"")</f>
        <v/>
      </c>
      <c r="H9908" s="40" t="str">
        <f t="shared" si="179"/>
        <v/>
      </c>
    </row>
    <row r="9909" spans="7:8" x14ac:dyDescent="0.25">
      <c r="G9909" s="19" t="str">
        <f>IFERROR(VLOOKUP($D9909,LISTA!$A$2:$J$9990,8,0),"")</f>
        <v/>
      </c>
      <c r="H9909" s="40" t="str">
        <f t="shared" si="179"/>
        <v/>
      </c>
    </row>
    <row r="9910" spans="7:8" x14ac:dyDescent="0.25">
      <c r="G9910" s="19" t="str">
        <f>IFERROR(VLOOKUP($D9910,LISTA!$A$2:$J$9990,8,0),"")</f>
        <v/>
      </c>
      <c r="H9910" s="40" t="str">
        <f t="shared" si="179"/>
        <v/>
      </c>
    </row>
    <row r="9911" spans="7:8" x14ac:dyDescent="0.25">
      <c r="G9911" s="19" t="str">
        <f>IFERROR(VLOOKUP($D9911,LISTA!$A$2:$J$9990,8,0),"")</f>
        <v/>
      </c>
      <c r="H9911" s="40" t="str">
        <f t="shared" si="179"/>
        <v/>
      </c>
    </row>
    <row r="9912" spans="7:8" x14ac:dyDescent="0.25">
      <c r="G9912" s="19" t="str">
        <f>IFERROR(VLOOKUP($D9912,LISTA!$A$2:$J$9990,8,0),"")</f>
        <v/>
      </c>
      <c r="H9912" s="40" t="str">
        <f t="shared" si="179"/>
        <v/>
      </c>
    </row>
    <row r="9913" spans="7:8" x14ac:dyDescent="0.25">
      <c r="G9913" s="19" t="str">
        <f>IFERROR(VLOOKUP($D9913,LISTA!$A$2:$J$9990,8,0),"")</f>
        <v/>
      </c>
      <c r="H9913" s="40" t="str">
        <f t="shared" si="179"/>
        <v/>
      </c>
    </row>
    <row r="9914" spans="7:8" x14ac:dyDescent="0.25">
      <c r="G9914" s="19" t="str">
        <f>IFERROR(VLOOKUP($D9914,LISTA!$A$2:$J$9990,8,0),"")</f>
        <v/>
      </c>
      <c r="H9914" s="40" t="str">
        <f t="shared" si="179"/>
        <v/>
      </c>
    </row>
    <row r="9915" spans="7:8" x14ac:dyDescent="0.25">
      <c r="G9915" s="19" t="str">
        <f>IFERROR(VLOOKUP($D9915,LISTA!$A$2:$J$9990,8,0),"")</f>
        <v/>
      </c>
      <c r="H9915" s="40" t="str">
        <f t="shared" si="179"/>
        <v/>
      </c>
    </row>
    <row r="9916" spans="7:8" x14ac:dyDescent="0.25">
      <c r="G9916" s="19" t="str">
        <f>IFERROR(VLOOKUP($D9916,LISTA!$A$2:$J$9990,8,0),"")</f>
        <v/>
      </c>
      <c r="H9916" s="40" t="str">
        <f t="shared" si="179"/>
        <v/>
      </c>
    </row>
    <row r="9917" spans="7:8" x14ac:dyDescent="0.25">
      <c r="G9917" s="19" t="str">
        <f>IFERROR(VLOOKUP($D9917,LISTA!$A$2:$J$9990,8,0),"")</f>
        <v/>
      </c>
      <c r="H9917" s="40" t="str">
        <f t="shared" si="179"/>
        <v/>
      </c>
    </row>
    <row r="9918" spans="7:8" x14ac:dyDescent="0.25">
      <c r="G9918" s="19" t="str">
        <f>IFERROR(VLOOKUP($D9918,LISTA!$A$2:$J$9990,8,0),"")</f>
        <v/>
      </c>
      <c r="H9918" s="40" t="str">
        <f t="shared" si="179"/>
        <v/>
      </c>
    </row>
    <row r="9919" spans="7:8" x14ac:dyDescent="0.25">
      <c r="G9919" s="19" t="str">
        <f>IFERROR(VLOOKUP($D9919,LISTA!$A$2:$J$9990,8,0),"")</f>
        <v/>
      </c>
      <c r="H9919" s="40" t="str">
        <f t="shared" si="179"/>
        <v/>
      </c>
    </row>
    <row r="9920" spans="7:8" x14ac:dyDescent="0.25">
      <c r="G9920" s="19" t="str">
        <f>IFERROR(VLOOKUP($D9920,LISTA!$A$2:$J$9990,8,0),"")</f>
        <v/>
      </c>
      <c r="H9920" s="40" t="str">
        <f t="shared" si="179"/>
        <v/>
      </c>
    </row>
    <row r="9921" spans="7:8" x14ac:dyDescent="0.25">
      <c r="G9921" s="19" t="str">
        <f>IFERROR(VLOOKUP($D9921,LISTA!$A$2:$J$9990,8,0),"")</f>
        <v/>
      </c>
      <c r="H9921" s="40" t="str">
        <f t="shared" si="179"/>
        <v/>
      </c>
    </row>
    <row r="9922" spans="7:8" x14ac:dyDescent="0.25">
      <c r="G9922" s="19" t="str">
        <f>IFERROR(VLOOKUP($D9922,LISTA!$A$2:$J$9990,8,0),"")</f>
        <v/>
      </c>
      <c r="H9922" s="40" t="str">
        <f t="shared" si="179"/>
        <v/>
      </c>
    </row>
    <row r="9923" spans="7:8" x14ac:dyDescent="0.25">
      <c r="G9923" s="19" t="str">
        <f>IFERROR(VLOOKUP($D9923,LISTA!$A$2:$J$9990,8,0),"")</f>
        <v/>
      </c>
      <c r="H9923" s="40" t="str">
        <f t="shared" si="179"/>
        <v/>
      </c>
    </row>
    <row r="9924" spans="7:8" x14ac:dyDescent="0.25">
      <c r="G9924" s="19" t="str">
        <f>IFERROR(VLOOKUP($D9924,LISTA!$A$2:$J$9990,8,0),"")</f>
        <v/>
      </c>
      <c r="H9924" s="40" t="str">
        <f t="shared" si="179"/>
        <v/>
      </c>
    </row>
    <row r="9925" spans="7:8" x14ac:dyDescent="0.25">
      <c r="G9925" s="19" t="str">
        <f>IFERROR(VLOOKUP($D9925,LISTA!$A$2:$J$9990,8,0),"")</f>
        <v/>
      </c>
      <c r="H9925" s="40" t="str">
        <f t="shared" ref="H9925:H9988" si="180">IF(OR(G9925=$K$10,G9925=$K$11,G9925=$K$14,G9925=$K$15,G9925=$K$16,G9925=$K$17,G9925=$K$18,G9925=$K$19,G9925=$K$20,G9925=$K$21,G9925=$K$22,G9925=$K$23,G9925=$K$24,G9925=$K$25,G9925=$K$26,G9925=$K$27,G9925=$K$28),$K$9,IF(OR(G9925=$K$32,G9925=$K$33),$K$31,IF(OR(G9925=$K$38),$K$37,"")))</f>
        <v/>
      </c>
    </row>
    <row r="9926" spans="7:8" x14ac:dyDescent="0.25">
      <c r="G9926" s="19" t="str">
        <f>IFERROR(VLOOKUP($D9926,LISTA!$A$2:$J$9990,8,0),"")</f>
        <v/>
      </c>
      <c r="H9926" s="40" t="str">
        <f t="shared" si="180"/>
        <v/>
      </c>
    </row>
    <row r="9927" spans="7:8" x14ac:dyDescent="0.25">
      <c r="G9927" s="19" t="str">
        <f>IFERROR(VLOOKUP($D9927,LISTA!$A$2:$J$9990,8,0),"")</f>
        <v/>
      </c>
      <c r="H9927" s="40" t="str">
        <f t="shared" si="180"/>
        <v/>
      </c>
    </row>
    <row r="9928" spans="7:8" x14ac:dyDescent="0.25">
      <c r="G9928" s="19" t="str">
        <f>IFERROR(VLOOKUP($D9928,LISTA!$A$2:$J$9990,8,0),"")</f>
        <v/>
      </c>
      <c r="H9928" s="40" t="str">
        <f t="shared" si="180"/>
        <v/>
      </c>
    </row>
    <row r="9929" spans="7:8" x14ac:dyDescent="0.25">
      <c r="G9929" s="19" t="str">
        <f>IFERROR(VLOOKUP($D9929,LISTA!$A$2:$J$9990,8,0),"")</f>
        <v/>
      </c>
      <c r="H9929" s="40" t="str">
        <f t="shared" si="180"/>
        <v/>
      </c>
    </row>
    <row r="9930" spans="7:8" x14ac:dyDescent="0.25">
      <c r="G9930" s="19" t="str">
        <f>IFERROR(VLOOKUP($D9930,LISTA!$A$2:$J$9990,8,0),"")</f>
        <v/>
      </c>
      <c r="H9930" s="40" t="str">
        <f t="shared" si="180"/>
        <v/>
      </c>
    </row>
    <row r="9931" spans="7:8" x14ac:dyDescent="0.25">
      <c r="G9931" s="19" t="str">
        <f>IFERROR(VLOOKUP($D9931,LISTA!$A$2:$J$9990,8,0),"")</f>
        <v/>
      </c>
      <c r="H9931" s="40" t="str">
        <f t="shared" si="180"/>
        <v/>
      </c>
    </row>
    <row r="9932" spans="7:8" x14ac:dyDescent="0.25">
      <c r="G9932" s="19" t="str">
        <f>IFERROR(VLOOKUP($D9932,LISTA!$A$2:$J$9990,8,0),"")</f>
        <v/>
      </c>
      <c r="H9932" s="40" t="str">
        <f t="shared" si="180"/>
        <v/>
      </c>
    </row>
    <row r="9933" spans="7:8" x14ac:dyDescent="0.25">
      <c r="G9933" s="19" t="str">
        <f>IFERROR(VLOOKUP($D9933,LISTA!$A$2:$J$9990,8,0),"")</f>
        <v/>
      </c>
      <c r="H9933" s="40" t="str">
        <f t="shared" si="180"/>
        <v/>
      </c>
    </row>
    <row r="9934" spans="7:8" x14ac:dyDescent="0.25">
      <c r="G9934" s="19" t="str">
        <f>IFERROR(VLOOKUP($D9934,LISTA!$A$2:$J$9990,8,0),"")</f>
        <v/>
      </c>
      <c r="H9934" s="40" t="str">
        <f t="shared" si="180"/>
        <v/>
      </c>
    </row>
    <row r="9935" spans="7:8" x14ac:dyDescent="0.25">
      <c r="G9935" s="19" t="str">
        <f>IFERROR(VLOOKUP($D9935,LISTA!$A$2:$J$9990,8,0),"")</f>
        <v/>
      </c>
      <c r="H9935" s="40" t="str">
        <f t="shared" si="180"/>
        <v/>
      </c>
    </row>
    <row r="9936" spans="7:8" x14ac:dyDescent="0.25">
      <c r="G9936" s="19" t="str">
        <f>IFERROR(VLOOKUP($D9936,LISTA!$A$2:$J$9990,8,0),"")</f>
        <v/>
      </c>
      <c r="H9936" s="40" t="str">
        <f t="shared" si="180"/>
        <v/>
      </c>
    </row>
    <row r="9937" spans="7:8" x14ac:dyDescent="0.25">
      <c r="G9937" s="19" t="str">
        <f>IFERROR(VLOOKUP($D9937,LISTA!$A$2:$J$9990,8,0),"")</f>
        <v/>
      </c>
      <c r="H9937" s="40" t="str">
        <f t="shared" si="180"/>
        <v/>
      </c>
    </row>
    <row r="9938" spans="7:8" x14ac:dyDescent="0.25">
      <c r="G9938" s="19" t="str">
        <f>IFERROR(VLOOKUP($D9938,LISTA!$A$2:$J$9990,8,0),"")</f>
        <v/>
      </c>
      <c r="H9938" s="40" t="str">
        <f t="shared" si="180"/>
        <v/>
      </c>
    </row>
    <row r="9939" spans="7:8" x14ac:dyDescent="0.25">
      <c r="G9939" s="19" t="str">
        <f>IFERROR(VLOOKUP($D9939,LISTA!$A$2:$J$9990,8,0),"")</f>
        <v/>
      </c>
      <c r="H9939" s="40" t="str">
        <f t="shared" si="180"/>
        <v/>
      </c>
    </row>
    <row r="9940" spans="7:8" x14ac:dyDescent="0.25">
      <c r="G9940" s="19" t="str">
        <f>IFERROR(VLOOKUP($D9940,LISTA!$A$2:$J$9990,8,0),"")</f>
        <v/>
      </c>
      <c r="H9940" s="40" t="str">
        <f t="shared" si="180"/>
        <v/>
      </c>
    </row>
    <row r="9941" spans="7:8" x14ac:dyDescent="0.25">
      <c r="G9941" s="19" t="str">
        <f>IFERROR(VLOOKUP($D9941,LISTA!$A$2:$J$9990,8,0),"")</f>
        <v/>
      </c>
      <c r="H9941" s="40" t="str">
        <f t="shared" si="180"/>
        <v/>
      </c>
    </row>
    <row r="9942" spans="7:8" x14ac:dyDescent="0.25">
      <c r="G9942" s="19" t="str">
        <f>IFERROR(VLOOKUP($D9942,LISTA!$A$2:$J$9990,8,0),"")</f>
        <v/>
      </c>
      <c r="H9942" s="40" t="str">
        <f t="shared" si="180"/>
        <v/>
      </c>
    </row>
    <row r="9943" spans="7:8" x14ac:dyDescent="0.25">
      <c r="G9943" s="19" t="str">
        <f>IFERROR(VLOOKUP($D9943,LISTA!$A$2:$J$9990,8,0),"")</f>
        <v/>
      </c>
      <c r="H9943" s="40" t="str">
        <f t="shared" si="180"/>
        <v/>
      </c>
    </row>
    <row r="9944" spans="7:8" x14ac:dyDescent="0.25">
      <c r="G9944" s="19" t="str">
        <f>IFERROR(VLOOKUP($D9944,LISTA!$A$2:$J$9990,8,0),"")</f>
        <v/>
      </c>
      <c r="H9944" s="40" t="str">
        <f t="shared" si="180"/>
        <v/>
      </c>
    </row>
    <row r="9945" spans="7:8" x14ac:dyDescent="0.25">
      <c r="G9945" s="19" t="str">
        <f>IFERROR(VLOOKUP($D9945,LISTA!$A$2:$J$9990,8,0),"")</f>
        <v/>
      </c>
      <c r="H9945" s="40" t="str">
        <f t="shared" si="180"/>
        <v/>
      </c>
    </row>
    <row r="9946" spans="7:8" x14ac:dyDescent="0.25">
      <c r="G9946" s="19" t="str">
        <f>IFERROR(VLOOKUP($D9946,LISTA!$A$2:$J$9990,8,0),"")</f>
        <v/>
      </c>
      <c r="H9946" s="40" t="str">
        <f t="shared" si="180"/>
        <v/>
      </c>
    </row>
    <row r="9947" spans="7:8" x14ac:dyDescent="0.25">
      <c r="G9947" s="19" t="str">
        <f>IFERROR(VLOOKUP($D9947,LISTA!$A$2:$J$9990,8,0),"")</f>
        <v/>
      </c>
      <c r="H9947" s="40" t="str">
        <f t="shared" si="180"/>
        <v/>
      </c>
    </row>
    <row r="9948" spans="7:8" x14ac:dyDescent="0.25">
      <c r="G9948" s="19" t="str">
        <f>IFERROR(VLOOKUP($D9948,LISTA!$A$2:$J$9990,8,0),"")</f>
        <v/>
      </c>
      <c r="H9948" s="40" t="str">
        <f t="shared" si="180"/>
        <v/>
      </c>
    </row>
    <row r="9949" spans="7:8" x14ac:dyDescent="0.25">
      <c r="G9949" s="19" t="str">
        <f>IFERROR(VLOOKUP($D9949,LISTA!$A$2:$J$9990,8,0),"")</f>
        <v/>
      </c>
      <c r="H9949" s="40" t="str">
        <f t="shared" si="180"/>
        <v/>
      </c>
    </row>
    <row r="9950" spans="7:8" x14ac:dyDescent="0.25">
      <c r="G9950" s="19" t="str">
        <f>IFERROR(VLOOKUP($D9950,LISTA!$A$2:$J$9990,8,0),"")</f>
        <v/>
      </c>
      <c r="H9950" s="40" t="str">
        <f t="shared" si="180"/>
        <v/>
      </c>
    </row>
    <row r="9951" spans="7:8" x14ac:dyDescent="0.25">
      <c r="G9951" s="19" t="str">
        <f>IFERROR(VLOOKUP($D9951,LISTA!$A$2:$J$9990,8,0),"")</f>
        <v/>
      </c>
      <c r="H9951" s="40" t="str">
        <f t="shared" si="180"/>
        <v/>
      </c>
    </row>
    <row r="9952" spans="7:8" x14ac:dyDescent="0.25">
      <c r="G9952" s="19" t="str">
        <f>IFERROR(VLOOKUP($D9952,LISTA!$A$2:$J$9990,8,0),"")</f>
        <v/>
      </c>
      <c r="H9952" s="40" t="str">
        <f t="shared" si="180"/>
        <v/>
      </c>
    </row>
    <row r="9953" spans="7:8" x14ac:dyDescent="0.25">
      <c r="G9953" s="19" t="str">
        <f>IFERROR(VLOOKUP($D9953,LISTA!$A$2:$J$9990,8,0),"")</f>
        <v/>
      </c>
      <c r="H9953" s="40" t="str">
        <f t="shared" si="180"/>
        <v/>
      </c>
    </row>
    <row r="9954" spans="7:8" x14ac:dyDescent="0.25">
      <c r="G9954" s="19" t="str">
        <f>IFERROR(VLOOKUP($D9954,LISTA!$A$2:$J$9990,8,0),"")</f>
        <v/>
      </c>
      <c r="H9954" s="40" t="str">
        <f t="shared" si="180"/>
        <v/>
      </c>
    </row>
    <row r="9955" spans="7:8" x14ac:dyDescent="0.25">
      <c r="G9955" s="19" t="str">
        <f>IFERROR(VLOOKUP($D9955,LISTA!$A$2:$J$9990,8,0),"")</f>
        <v/>
      </c>
      <c r="H9955" s="40" t="str">
        <f t="shared" si="180"/>
        <v/>
      </c>
    </row>
    <row r="9956" spans="7:8" x14ac:dyDescent="0.25">
      <c r="G9956" s="19" t="str">
        <f>IFERROR(VLOOKUP($D9956,LISTA!$A$2:$J$9990,8,0),"")</f>
        <v/>
      </c>
      <c r="H9956" s="40" t="str">
        <f t="shared" si="180"/>
        <v/>
      </c>
    </row>
    <row r="9957" spans="7:8" x14ac:dyDescent="0.25">
      <c r="G9957" s="19" t="str">
        <f>IFERROR(VLOOKUP($D9957,LISTA!$A$2:$J$9990,8,0),"")</f>
        <v/>
      </c>
      <c r="H9957" s="40" t="str">
        <f t="shared" si="180"/>
        <v/>
      </c>
    </row>
    <row r="9958" spans="7:8" x14ac:dyDescent="0.25">
      <c r="G9958" s="19" t="str">
        <f>IFERROR(VLOOKUP($D9958,LISTA!$A$2:$J$9990,8,0),"")</f>
        <v/>
      </c>
      <c r="H9958" s="40" t="str">
        <f t="shared" si="180"/>
        <v/>
      </c>
    </row>
    <row r="9959" spans="7:8" x14ac:dyDescent="0.25">
      <c r="G9959" s="19" t="str">
        <f>IFERROR(VLOOKUP($D9959,LISTA!$A$2:$J$9990,8,0),"")</f>
        <v/>
      </c>
      <c r="H9959" s="40" t="str">
        <f t="shared" si="180"/>
        <v/>
      </c>
    </row>
    <row r="9960" spans="7:8" x14ac:dyDescent="0.25">
      <c r="G9960" s="19" t="str">
        <f>IFERROR(VLOOKUP($D9960,LISTA!$A$2:$J$9990,8,0),"")</f>
        <v/>
      </c>
      <c r="H9960" s="40" t="str">
        <f t="shared" si="180"/>
        <v/>
      </c>
    </row>
    <row r="9961" spans="7:8" x14ac:dyDescent="0.25">
      <c r="G9961" s="19" t="str">
        <f>IFERROR(VLOOKUP($D9961,LISTA!$A$2:$J$9990,8,0),"")</f>
        <v/>
      </c>
      <c r="H9961" s="40" t="str">
        <f t="shared" si="180"/>
        <v/>
      </c>
    </row>
    <row r="9962" spans="7:8" x14ac:dyDescent="0.25">
      <c r="G9962" s="19" t="str">
        <f>IFERROR(VLOOKUP($D9962,LISTA!$A$2:$J$9990,8,0),"")</f>
        <v/>
      </c>
      <c r="H9962" s="40" t="str">
        <f t="shared" si="180"/>
        <v/>
      </c>
    </row>
    <row r="9963" spans="7:8" x14ac:dyDescent="0.25">
      <c r="G9963" s="19" t="str">
        <f>IFERROR(VLOOKUP($D9963,LISTA!$A$2:$J$9990,8,0),"")</f>
        <v/>
      </c>
      <c r="H9963" s="40" t="str">
        <f t="shared" si="180"/>
        <v/>
      </c>
    </row>
    <row r="9964" spans="7:8" x14ac:dyDescent="0.25">
      <c r="G9964" s="19" t="str">
        <f>IFERROR(VLOOKUP($D9964,LISTA!$A$2:$J$9990,8,0),"")</f>
        <v/>
      </c>
      <c r="H9964" s="40" t="str">
        <f t="shared" si="180"/>
        <v/>
      </c>
    </row>
    <row r="9965" spans="7:8" x14ac:dyDescent="0.25">
      <c r="G9965" s="19" t="str">
        <f>IFERROR(VLOOKUP($D9965,LISTA!$A$2:$J$9990,8,0),"")</f>
        <v/>
      </c>
      <c r="H9965" s="40" t="str">
        <f t="shared" si="180"/>
        <v/>
      </c>
    </row>
    <row r="9966" spans="7:8" x14ac:dyDescent="0.25">
      <c r="G9966" s="19" t="str">
        <f>IFERROR(VLOOKUP($D9966,LISTA!$A$2:$J$9990,8,0),"")</f>
        <v/>
      </c>
      <c r="H9966" s="40" t="str">
        <f t="shared" si="180"/>
        <v/>
      </c>
    </row>
    <row r="9967" spans="7:8" x14ac:dyDescent="0.25">
      <c r="G9967" s="19" t="str">
        <f>IFERROR(VLOOKUP($D9967,LISTA!$A$2:$J$9990,8,0),"")</f>
        <v/>
      </c>
      <c r="H9967" s="40" t="str">
        <f t="shared" si="180"/>
        <v/>
      </c>
    </row>
    <row r="9968" spans="7:8" x14ac:dyDescent="0.25">
      <c r="G9968" s="19" t="str">
        <f>IFERROR(VLOOKUP($D9968,LISTA!$A$2:$J$9990,8,0),"")</f>
        <v/>
      </c>
      <c r="H9968" s="40" t="str">
        <f t="shared" si="180"/>
        <v/>
      </c>
    </row>
    <row r="9969" spans="7:8" x14ac:dyDescent="0.25">
      <c r="G9969" s="19" t="str">
        <f>IFERROR(VLOOKUP($D9969,LISTA!$A$2:$J$9990,8,0),"")</f>
        <v/>
      </c>
      <c r="H9969" s="40" t="str">
        <f t="shared" si="180"/>
        <v/>
      </c>
    </row>
    <row r="9970" spans="7:8" x14ac:dyDescent="0.25">
      <c r="G9970" s="19" t="str">
        <f>IFERROR(VLOOKUP($D9970,LISTA!$A$2:$J$9990,8,0),"")</f>
        <v/>
      </c>
      <c r="H9970" s="40" t="str">
        <f t="shared" si="180"/>
        <v/>
      </c>
    </row>
    <row r="9971" spans="7:8" x14ac:dyDescent="0.25">
      <c r="G9971" s="19" t="str">
        <f>IFERROR(VLOOKUP($D9971,LISTA!$A$2:$J$9990,8,0),"")</f>
        <v/>
      </c>
      <c r="H9971" s="40" t="str">
        <f t="shared" si="180"/>
        <v/>
      </c>
    </row>
    <row r="9972" spans="7:8" x14ac:dyDescent="0.25">
      <c r="G9972" s="19" t="str">
        <f>IFERROR(VLOOKUP($D9972,LISTA!$A$2:$J$9990,8,0),"")</f>
        <v/>
      </c>
      <c r="H9972" s="40" t="str">
        <f t="shared" si="180"/>
        <v/>
      </c>
    </row>
    <row r="9973" spans="7:8" x14ac:dyDescent="0.25">
      <c r="G9973" s="19" t="str">
        <f>IFERROR(VLOOKUP($D9973,LISTA!$A$2:$J$9990,8,0),"")</f>
        <v/>
      </c>
      <c r="H9973" s="40" t="str">
        <f t="shared" si="180"/>
        <v/>
      </c>
    </row>
    <row r="9974" spans="7:8" x14ac:dyDescent="0.25">
      <c r="G9974" s="19" t="str">
        <f>IFERROR(VLOOKUP($D9974,LISTA!$A$2:$J$9990,8,0),"")</f>
        <v/>
      </c>
      <c r="H9974" s="40" t="str">
        <f t="shared" si="180"/>
        <v/>
      </c>
    </row>
    <row r="9975" spans="7:8" x14ac:dyDescent="0.25">
      <c r="G9975" s="19" t="str">
        <f>IFERROR(VLOOKUP($D9975,LISTA!$A$2:$J$9990,8,0),"")</f>
        <v/>
      </c>
      <c r="H9975" s="40" t="str">
        <f t="shared" si="180"/>
        <v/>
      </c>
    </row>
    <row r="9976" spans="7:8" x14ac:dyDescent="0.25">
      <c r="G9976" s="19" t="str">
        <f>IFERROR(VLOOKUP($D9976,LISTA!$A$2:$J$9990,8,0),"")</f>
        <v/>
      </c>
      <c r="H9976" s="40" t="str">
        <f t="shared" si="180"/>
        <v/>
      </c>
    </row>
    <row r="9977" spans="7:8" x14ac:dyDescent="0.25">
      <c r="G9977" s="19" t="str">
        <f>IFERROR(VLOOKUP($D9977,LISTA!$A$2:$J$9990,8,0),"")</f>
        <v/>
      </c>
      <c r="H9977" s="40" t="str">
        <f t="shared" si="180"/>
        <v/>
      </c>
    </row>
    <row r="9978" spans="7:8" x14ac:dyDescent="0.25">
      <c r="G9978" s="19" t="str">
        <f>IFERROR(VLOOKUP($D9978,LISTA!$A$2:$J$9990,8,0),"")</f>
        <v/>
      </c>
      <c r="H9978" s="40" t="str">
        <f t="shared" si="180"/>
        <v/>
      </c>
    </row>
    <row r="9979" spans="7:8" x14ac:dyDescent="0.25">
      <c r="G9979" s="19" t="str">
        <f>IFERROR(VLOOKUP($D9979,LISTA!$A$2:$J$9990,8,0),"")</f>
        <v/>
      </c>
      <c r="H9979" s="40" t="str">
        <f t="shared" si="180"/>
        <v/>
      </c>
    </row>
    <row r="9980" spans="7:8" x14ac:dyDescent="0.25">
      <c r="G9980" s="19" t="str">
        <f>IFERROR(VLOOKUP($D9980,LISTA!$A$2:$J$9990,8,0),"")</f>
        <v/>
      </c>
      <c r="H9980" s="40" t="str">
        <f t="shared" si="180"/>
        <v/>
      </c>
    </row>
    <row r="9981" spans="7:8" x14ac:dyDescent="0.25">
      <c r="G9981" s="19" t="str">
        <f>IFERROR(VLOOKUP($D9981,LISTA!$A$2:$J$9990,8,0),"")</f>
        <v/>
      </c>
      <c r="H9981" s="40" t="str">
        <f t="shared" si="180"/>
        <v/>
      </c>
    </row>
    <row r="9982" spans="7:8" x14ac:dyDescent="0.25">
      <c r="G9982" s="19" t="str">
        <f>IFERROR(VLOOKUP($D9982,LISTA!$A$2:$J$9990,8,0),"")</f>
        <v/>
      </c>
      <c r="H9982" s="40" t="str">
        <f t="shared" si="180"/>
        <v/>
      </c>
    </row>
    <row r="9983" spans="7:8" x14ac:dyDescent="0.25">
      <c r="G9983" s="19" t="str">
        <f>IFERROR(VLOOKUP($D9983,LISTA!$A$2:$J$9990,8,0),"")</f>
        <v/>
      </c>
      <c r="H9983" s="40" t="str">
        <f t="shared" si="180"/>
        <v/>
      </c>
    </row>
    <row r="9984" spans="7:8" x14ac:dyDescent="0.25">
      <c r="G9984" s="19" t="str">
        <f>IFERROR(VLOOKUP($D9984,LISTA!$A$2:$J$9990,8,0),"")</f>
        <v/>
      </c>
      <c r="H9984" s="40" t="str">
        <f t="shared" si="180"/>
        <v/>
      </c>
    </row>
    <row r="9985" spans="7:8" x14ac:dyDescent="0.25">
      <c r="G9985" s="19" t="str">
        <f>IFERROR(VLOOKUP($D9985,LISTA!$A$2:$J$9990,8,0),"")</f>
        <v/>
      </c>
      <c r="H9985" s="40" t="str">
        <f t="shared" si="180"/>
        <v/>
      </c>
    </row>
    <row r="9986" spans="7:8" x14ac:dyDescent="0.25">
      <c r="G9986" s="19" t="str">
        <f>IFERROR(VLOOKUP($D9986,LISTA!$A$2:$J$9990,8,0),"")</f>
        <v/>
      </c>
      <c r="H9986" s="40" t="str">
        <f t="shared" si="180"/>
        <v/>
      </c>
    </row>
    <row r="9987" spans="7:8" x14ac:dyDescent="0.25">
      <c r="G9987" s="19" t="str">
        <f>IFERROR(VLOOKUP($D9987,LISTA!$A$2:$J$9990,8,0),"")</f>
        <v/>
      </c>
      <c r="H9987" s="40" t="str">
        <f t="shared" si="180"/>
        <v/>
      </c>
    </row>
    <row r="9988" spans="7:8" x14ac:dyDescent="0.25">
      <c r="G9988" s="19" t="str">
        <f>IFERROR(VLOOKUP($D9988,LISTA!$A$2:$J$9990,8,0),"")</f>
        <v/>
      </c>
      <c r="H9988" s="40" t="str">
        <f t="shared" si="180"/>
        <v/>
      </c>
    </row>
    <row r="9989" spans="7:8" x14ac:dyDescent="0.25">
      <c r="G9989" s="19" t="str">
        <f>IFERROR(VLOOKUP($D9989,LISTA!$A$2:$J$9990,8,0),"")</f>
        <v/>
      </c>
      <c r="H9989" s="40" t="str">
        <f t="shared" ref="H9989:H10052" si="181">IF(OR(G9989=$K$10,G9989=$K$11,G9989=$K$14,G9989=$K$15,G9989=$K$16,G9989=$K$17,G9989=$K$18,G9989=$K$19,G9989=$K$20,G9989=$K$21,G9989=$K$22,G9989=$K$23,G9989=$K$24,G9989=$K$25,G9989=$K$26,G9989=$K$27,G9989=$K$28),$K$9,IF(OR(G9989=$K$32,G9989=$K$33),$K$31,IF(OR(G9989=$K$38),$K$37,"")))</f>
        <v/>
      </c>
    </row>
    <row r="9990" spans="7:8" x14ac:dyDescent="0.25">
      <c r="G9990" s="19" t="str">
        <f>IFERROR(VLOOKUP($D9990,LISTA!$A$2:$J$9990,8,0),"")</f>
        <v/>
      </c>
      <c r="H9990" s="40" t="str">
        <f t="shared" si="181"/>
        <v/>
      </c>
    </row>
    <row r="9991" spans="7:8" x14ac:dyDescent="0.25">
      <c r="G9991" s="19" t="str">
        <f>IFERROR(VLOOKUP($D9991,LISTA!$A$2:$J$9990,8,0),"")</f>
        <v/>
      </c>
      <c r="H9991" s="40" t="str">
        <f t="shared" si="181"/>
        <v/>
      </c>
    </row>
    <row r="9992" spans="7:8" x14ac:dyDescent="0.25">
      <c r="G9992" s="19" t="str">
        <f>IFERROR(VLOOKUP($D9992,LISTA!$A$2:$J$9990,8,0),"")</f>
        <v/>
      </c>
      <c r="H9992" s="40" t="str">
        <f t="shared" si="181"/>
        <v/>
      </c>
    </row>
    <row r="9993" spans="7:8" x14ac:dyDescent="0.25">
      <c r="G9993" s="19" t="str">
        <f>IFERROR(VLOOKUP($D9993,LISTA!$A$2:$J$9990,8,0),"")</f>
        <v/>
      </c>
      <c r="H9993" s="40" t="str">
        <f t="shared" si="181"/>
        <v/>
      </c>
    </row>
    <row r="9994" spans="7:8" x14ac:dyDescent="0.25">
      <c r="G9994" s="19" t="str">
        <f>IFERROR(VLOOKUP($D9994,LISTA!$A$2:$J$9990,8,0),"")</f>
        <v/>
      </c>
      <c r="H9994" s="40" t="str">
        <f t="shared" si="181"/>
        <v/>
      </c>
    </row>
    <row r="9995" spans="7:8" x14ac:dyDescent="0.25">
      <c r="G9995" s="19" t="str">
        <f>IFERROR(VLOOKUP($D9995,LISTA!$A$2:$J$9990,8,0),"")</f>
        <v/>
      </c>
      <c r="H9995" s="40" t="str">
        <f t="shared" si="181"/>
        <v/>
      </c>
    </row>
    <row r="9996" spans="7:8" x14ac:dyDescent="0.25">
      <c r="G9996" s="19" t="str">
        <f>IFERROR(VLOOKUP($D9996,LISTA!$A$2:$J$9990,8,0),"")</f>
        <v/>
      </c>
      <c r="H9996" s="40" t="str">
        <f t="shared" si="181"/>
        <v/>
      </c>
    </row>
    <row r="9997" spans="7:8" x14ac:dyDescent="0.25">
      <c r="G9997" s="19" t="str">
        <f>IFERROR(VLOOKUP($D9997,LISTA!$A$2:$J$9990,8,0),"")</f>
        <v/>
      </c>
      <c r="H9997" s="40" t="str">
        <f t="shared" si="181"/>
        <v/>
      </c>
    </row>
    <row r="9998" spans="7:8" x14ac:dyDescent="0.25">
      <c r="G9998" s="19" t="str">
        <f>IFERROR(VLOOKUP($D9998,LISTA!$A$2:$J$9990,8,0),"")</f>
        <v/>
      </c>
      <c r="H9998" s="40" t="str">
        <f t="shared" si="181"/>
        <v/>
      </c>
    </row>
    <row r="9999" spans="7:8" x14ac:dyDescent="0.25">
      <c r="G9999" s="19" t="str">
        <f>IFERROR(VLOOKUP($D9999,LISTA!$A$2:$J$9990,8,0),"")</f>
        <v/>
      </c>
      <c r="H9999" s="40" t="str">
        <f t="shared" si="181"/>
        <v/>
      </c>
    </row>
    <row r="10000" spans="7:8" x14ac:dyDescent="0.25">
      <c r="G10000" s="19" t="str">
        <f>IFERROR(VLOOKUP($D10000,LISTA!$A$2:$J$9990,8,0),"")</f>
        <v/>
      </c>
      <c r="H10000" s="40" t="str">
        <f t="shared" si="181"/>
        <v/>
      </c>
    </row>
    <row r="10001" spans="7:8" x14ac:dyDescent="0.25">
      <c r="G10001" s="19" t="str">
        <f>IFERROR(VLOOKUP($D10001,LISTA!$A$2:$J$9990,8,0),"")</f>
        <v/>
      </c>
      <c r="H10001" s="40" t="str">
        <f t="shared" si="181"/>
        <v/>
      </c>
    </row>
    <row r="10002" spans="7:8" x14ac:dyDescent="0.25">
      <c r="G10002" s="19" t="str">
        <f>IFERROR(VLOOKUP($D10002,LISTA!$A$2:$J$9990,8,0),"")</f>
        <v/>
      </c>
      <c r="H10002" s="40" t="str">
        <f t="shared" si="181"/>
        <v/>
      </c>
    </row>
    <row r="10003" spans="7:8" x14ac:dyDescent="0.25">
      <c r="G10003" s="19" t="str">
        <f>IFERROR(VLOOKUP($D10003,LISTA!$A$2:$J$9990,8,0),"")</f>
        <v/>
      </c>
      <c r="H10003" s="40" t="str">
        <f t="shared" si="181"/>
        <v/>
      </c>
    </row>
    <row r="10004" spans="7:8" x14ac:dyDescent="0.25">
      <c r="G10004" s="19" t="str">
        <f>IFERROR(VLOOKUP($D10004,LISTA!$A$2:$J$9990,8,0),"")</f>
        <v/>
      </c>
      <c r="H10004" s="40" t="str">
        <f t="shared" si="181"/>
        <v/>
      </c>
    </row>
    <row r="10005" spans="7:8" x14ac:dyDescent="0.25">
      <c r="G10005" s="19" t="str">
        <f>IFERROR(VLOOKUP($D10005,LISTA!$A$2:$J$9990,8,0),"")</f>
        <v/>
      </c>
      <c r="H10005" s="40" t="str">
        <f t="shared" si="181"/>
        <v/>
      </c>
    </row>
    <row r="10006" spans="7:8" x14ac:dyDescent="0.25">
      <c r="G10006" s="19" t="str">
        <f>IFERROR(VLOOKUP($D10006,LISTA!$A$2:$J$9990,8,0),"")</f>
        <v/>
      </c>
      <c r="H10006" s="40" t="str">
        <f t="shared" si="181"/>
        <v/>
      </c>
    </row>
    <row r="10007" spans="7:8" x14ac:dyDescent="0.25">
      <c r="G10007" s="19" t="str">
        <f>IFERROR(VLOOKUP($D10007,LISTA!$A$2:$J$9990,8,0),"")</f>
        <v/>
      </c>
      <c r="H10007" s="40" t="str">
        <f t="shared" si="181"/>
        <v/>
      </c>
    </row>
    <row r="10008" spans="7:8" x14ac:dyDescent="0.25">
      <c r="G10008" s="19" t="str">
        <f>IFERROR(VLOOKUP($D10008,LISTA!$A$2:$J$9990,8,0),"")</f>
        <v/>
      </c>
      <c r="H10008" s="40" t="str">
        <f t="shared" si="181"/>
        <v/>
      </c>
    </row>
    <row r="10009" spans="7:8" x14ac:dyDescent="0.25">
      <c r="G10009" s="19" t="str">
        <f>IFERROR(VLOOKUP($D10009,LISTA!$A$2:$J$9990,8,0),"")</f>
        <v/>
      </c>
      <c r="H10009" s="40" t="str">
        <f t="shared" si="181"/>
        <v/>
      </c>
    </row>
    <row r="10010" spans="7:8" x14ac:dyDescent="0.25">
      <c r="G10010" s="19" t="str">
        <f>IFERROR(VLOOKUP($D10010,LISTA!$A$2:$J$9990,8,0),"")</f>
        <v/>
      </c>
      <c r="H10010" s="40" t="str">
        <f t="shared" si="181"/>
        <v/>
      </c>
    </row>
    <row r="10011" spans="7:8" x14ac:dyDescent="0.25">
      <c r="G10011" s="19" t="str">
        <f>IFERROR(VLOOKUP($D10011,LISTA!$A$2:$J$9990,8,0),"")</f>
        <v/>
      </c>
      <c r="H10011" s="40" t="str">
        <f t="shared" si="181"/>
        <v/>
      </c>
    </row>
    <row r="10012" spans="7:8" x14ac:dyDescent="0.25">
      <c r="G10012" s="19" t="str">
        <f>IFERROR(VLOOKUP($D10012,LISTA!$A$2:$J$9990,8,0),"")</f>
        <v/>
      </c>
      <c r="H10012" s="40" t="str">
        <f t="shared" si="181"/>
        <v/>
      </c>
    </row>
    <row r="10013" spans="7:8" x14ac:dyDescent="0.25">
      <c r="G10013" s="19" t="str">
        <f>IFERROR(VLOOKUP($D10013,LISTA!$A$2:$J$9990,8,0),"")</f>
        <v/>
      </c>
      <c r="H10013" s="40" t="str">
        <f t="shared" si="181"/>
        <v/>
      </c>
    </row>
    <row r="10014" spans="7:8" x14ac:dyDescent="0.25">
      <c r="G10014" s="19" t="str">
        <f>IFERROR(VLOOKUP($D10014,LISTA!$A$2:$J$9990,8,0),"")</f>
        <v/>
      </c>
      <c r="H10014" s="40" t="str">
        <f t="shared" si="181"/>
        <v/>
      </c>
    </row>
    <row r="10015" spans="7:8" x14ac:dyDescent="0.25">
      <c r="G10015" s="19" t="str">
        <f>IFERROR(VLOOKUP($D10015,LISTA!$A$2:$J$9990,8,0),"")</f>
        <v/>
      </c>
      <c r="H10015" s="40" t="str">
        <f t="shared" si="181"/>
        <v/>
      </c>
    </row>
    <row r="10016" spans="7:8" x14ac:dyDescent="0.25">
      <c r="G10016" s="19" t="str">
        <f>IFERROR(VLOOKUP($D10016,LISTA!$A$2:$J$9990,8,0),"")</f>
        <v/>
      </c>
      <c r="H10016" s="40" t="str">
        <f t="shared" si="181"/>
        <v/>
      </c>
    </row>
    <row r="10017" spans="7:8" x14ac:dyDescent="0.25">
      <c r="G10017" s="19" t="str">
        <f>IFERROR(VLOOKUP($D10017,LISTA!$A$2:$J$9990,8,0),"")</f>
        <v/>
      </c>
      <c r="H10017" s="40" t="str">
        <f t="shared" si="181"/>
        <v/>
      </c>
    </row>
    <row r="10018" spans="7:8" x14ac:dyDescent="0.25">
      <c r="G10018" s="19" t="str">
        <f>IFERROR(VLOOKUP($D10018,LISTA!$A$2:$J$9990,8,0),"")</f>
        <v/>
      </c>
      <c r="H10018" s="40" t="str">
        <f t="shared" si="181"/>
        <v/>
      </c>
    </row>
    <row r="10019" spans="7:8" x14ac:dyDescent="0.25">
      <c r="G10019" s="19" t="str">
        <f>IFERROR(VLOOKUP($D10019,LISTA!$A$2:$J$9990,8,0),"")</f>
        <v/>
      </c>
      <c r="H10019" s="40" t="str">
        <f t="shared" si="181"/>
        <v/>
      </c>
    </row>
    <row r="10020" spans="7:8" x14ac:dyDescent="0.25">
      <c r="G10020" s="19" t="str">
        <f>IFERROR(VLOOKUP($D10020,LISTA!$A$2:$J$9990,8,0),"")</f>
        <v/>
      </c>
      <c r="H10020" s="40" t="str">
        <f t="shared" si="181"/>
        <v/>
      </c>
    </row>
    <row r="10021" spans="7:8" x14ac:dyDescent="0.25">
      <c r="G10021" s="19" t="str">
        <f>IFERROR(VLOOKUP($D10021,LISTA!$A$2:$J$9990,8,0),"")</f>
        <v/>
      </c>
      <c r="H10021" s="40" t="str">
        <f t="shared" si="181"/>
        <v/>
      </c>
    </row>
    <row r="10022" spans="7:8" x14ac:dyDescent="0.25">
      <c r="G10022" s="19" t="str">
        <f>IFERROR(VLOOKUP($D10022,LISTA!$A$2:$J$9990,8,0),"")</f>
        <v/>
      </c>
      <c r="H10022" s="40" t="str">
        <f t="shared" si="181"/>
        <v/>
      </c>
    </row>
    <row r="10023" spans="7:8" x14ac:dyDescent="0.25">
      <c r="G10023" s="19" t="str">
        <f>IFERROR(VLOOKUP($D10023,LISTA!$A$2:$J$9990,8,0),"")</f>
        <v/>
      </c>
      <c r="H10023" s="40" t="str">
        <f t="shared" si="181"/>
        <v/>
      </c>
    </row>
    <row r="10024" spans="7:8" x14ac:dyDescent="0.25">
      <c r="G10024" s="19" t="str">
        <f>IFERROR(VLOOKUP($D10024,LISTA!$A$2:$J$9990,8,0),"")</f>
        <v/>
      </c>
      <c r="H10024" s="40" t="str">
        <f t="shared" si="181"/>
        <v/>
      </c>
    </row>
    <row r="10025" spans="7:8" x14ac:dyDescent="0.25">
      <c r="G10025" s="19" t="str">
        <f>IFERROR(VLOOKUP($D10025,LISTA!$A$2:$J$9990,8,0),"")</f>
        <v/>
      </c>
      <c r="H10025" s="40" t="str">
        <f t="shared" si="181"/>
        <v/>
      </c>
    </row>
    <row r="10026" spans="7:8" x14ac:dyDescent="0.25">
      <c r="G10026" s="19" t="str">
        <f>IFERROR(VLOOKUP($D10026,LISTA!$A$2:$J$9990,8,0),"")</f>
        <v/>
      </c>
      <c r="H10026" s="40" t="str">
        <f t="shared" si="181"/>
        <v/>
      </c>
    </row>
    <row r="10027" spans="7:8" x14ac:dyDescent="0.25">
      <c r="G10027" s="19" t="str">
        <f>IFERROR(VLOOKUP($D10027,LISTA!$A$2:$J$9990,8,0),"")</f>
        <v/>
      </c>
      <c r="H10027" s="40" t="str">
        <f t="shared" si="181"/>
        <v/>
      </c>
    </row>
    <row r="10028" spans="7:8" x14ac:dyDescent="0.25">
      <c r="G10028" s="19" t="str">
        <f>IFERROR(VLOOKUP($D10028,LISTA!$A$2:$J$9990,8,0),"")</f>
        <v/>
      </c>
      <c r="H10028" s="40" t="str">
        <f t="shared" si="181"/>
        <v/>
      </c>
    </row>
    <row r="10029" spans="7:8" x14ac:dyDescent="0.25">
      <c r="G10029" s="19" t="str">
        <f>IFERROR(VLOOKUP($D10029,LISTA!$A$2:$J$9990,8,0),"")</f>
        <v/>
      </c>
      <c r="H10029" s="40" t="str">
        <f t="shared" si="181"/>
        <v/>
      </c>
    </row>
    <row r="10030" spans="7:8" x14ac:dyDescent="0.25">
      <c r="G10030" s="19" t="str">
        <f>IFERROR(VLOOKUP($D10030,LISTA!$A$2:$J$9990,8,0),"")</f>
        <v/>
      </c>
      <c r="H10030" s="40" t="str">
        <f t="shared" si="181"/>
        <v/>
      </c>
    </row>
    <row r="10031" spans="7:8" x14ac:dyDescent="0.25">
      <c r="G10031" s="19" t="str">
        <f>IFERROR(VLOOKUP($D10031,LISTA!$A$2:$J$9990,8,0),"")</f>
        <v/>
      </c>
      <c r="H10031" s="40" t="str">
        <f t="shared" si="181"/>
        <v/>
      </c>
    </row>
    <row r="10032" spans="7:8" x14ac:dyDescent="0.25">
      <c r="G10032" s="19" t="str">
        <f>IFERROR(VLOOKUP($D10032,LISTA!$A$2:$J$9990,8,0),"")</f>
        <v/>
      </c>
      <c r="H10032" s="40" t="str">
        <f t="shared" si="181"/>
        <v/>
      </c>
    </row>
    <row r="10033" spans="7:8" x14ac:dyDescent="0.25">
      <c r="G10033" s="19" t="str">
        <f>IFERROR(VLOOKUP($D10033,LISTA!$A$2:$J$9990,8,0),"")</f>
        <v/>
      </c>
      <c r="H10033" s="40" t="str">
        <f t="shared" si="181"/>
        <v/>
      </c>
    </row>
    <row r="10034" spans="7:8" x14ac:dyDescent="0.25">
      <c r="G10034" s="19" t="str">
        <f>IFERROR(VLOOKUP($D10034,LISTA!$A$2:$J$9990,8,0),"")</f>
        <v/>
      </c>
      <c r="H10034" s="40" t="str">
        <f t="shared" si="181"/>
        <v/>
      </c>
    </row>
    <row r="10035" spans="7:8" x14ac:dyDescent="0.25">
      <c r="G10035" s="19" t="str">
        <f>IFERROR(VLOOKUP($D10035,LISTA!$A$2:$J$9990,8,0),"")</f>
        <v/>
      </c>
      <c r="H10035" s="40" t="str">
        <f t="shared" si="181"/>
        <v/>
      </c>
    </row>
    <row r="10036" spans="7:8" x14ac:dyDescent="0.25">
      <c r="G10036" s="19" t="str">
        <f>IFERROR(VLOOKUP($D10036,LISTA!$A$2:$J$9990,8,0),"")</f>
        <v/>
      </c>
      <c r="H10036" s="40" t="str">
        <f t="shared" si="181"/>
        <v/>
      </c>
    </row>
    <row r="10037" spans="7:8" x14ac:dyDescent="0.25">
      <c r="G10037" s="19" t="str">
        <f>IFERROR(VLOOKUP($D10037,LISTA!$A$2:$J$9990,8,0),"")</f>
        <v/>
      </c>
      <c r="H10037" s="40" t="str">
        <f t="shared" si="181"/>
        <v/>
      </c>
    </row>
    <row r="10038" spans="7:8" x14ac:dyDescent="0.25">
      <c r="G10038" s="19" t="str">
        <f>IFERROR(VLOOKUP($D10038,LISTA!$A$2:$J$9990,8,0),"")</f>
        <v/>
      </c>
      <c r="H10038" s="40" t="str">
        <f t="shared" si="181"/>
        <v/>
      </c>
    </row>
    <row r="10039" spans="7:8" x14ac:dyDescent="0.25">
      <c r="G10039" s="19" t="str">
        <f>IFERROR(VLOOKUP($D10039,LISTA!$A$2:$J$9990,8,0),"")</f>
        <v/>
      </c>
      <c r="H10039" s="40" t="str">
        <f t="shared" si="181"/>
        <v/>
      </c>
    </row>
    <row r="10040" spans="7:8" x14ac:dyDescent="0.25">
      <c r="G10040" s="19" t="str">
        <f>IFERROR(VLOOKUP($D10040,LISTA!$A$2:$J$9990,8,0),"")</f>
        <v/>
      </c>
      <c r="H10040" s="40" t="str">
        <f t="shared" si="181"/>
        <v/>
      </c>
    </row>
    <row r="10041" spans="7:8" x14ac:dyDescent="0.25">
      <c r="G10041" s="19" t="str">
        <f>IFERROR(VLOOKUP($D10041,LISTA!$A$2:$J$9990,8,0),"")</f>
        <v/>
      </c>
      <c r="H10041" s="40" t="str">
        <f t="shared" si="181"/>
        <v/>
      </c>
    </row>
    <row r="10042" spans="7:8" x14ac:dyDescent="0.25">
      <c r="G10042" s="19" t="str">
        <f>IFERROR(VLOOKUP($D10042,LISTA!$A$2:$J$9990,8,0),"")</f>
        <v/>
      </c>
      <c r="H10042" s="40" t="str">
        <f t="shared" si="181"/>
        <v/>
      </c>
    </row>
    <row r="10043" spans="7:8" x14ac:dyDescent="0.25">
      <c r="G10043" s="19" t="str">
        <f>IFERROR(VLOOKUP($D10043,LISTA!$A$2:$J$9990,8,0),"")</f>
        <v/>
      </c>
      <c r="H10043" s="40" t="str">
        <f t="shared" si="181"/>
        <v/>
      </c>
    </row>
    <row r="10044" spans="7:8" x14ac:dyDescent="0.25">
      <c r="G10044" s="19" t="str">
        <f>IFERROR(VLOOKUP($D10044,LISTA!$A$2:$J$9990,8,0),"")</f>
        <v/>
      </c>
      <c r="H10044" s="40" t="str">
        <f t="shared" si="181"/>
        <v/>
      </c>
    </row>
    <row r="10045" spans="7:8" x14ac:dyDescent="0.25">
      <c r="G10045" s="19" t="str">
        <f>IFERROR(VLOOKUP($D10045,LISTA!$A$2:$J$9990,8,0),"")</f>
        <v/>
      </c>
      <c r="H10045" s="40" t="str">
        <f t="shared" si="181"/>
        <v/>
      </c>
    </row>
    <row r="10046" spans="7:8" x14ac:dyDescent="0.25">
      <c r="G10046" s="19" t="str">
        <f>IFERROR(VLOOKUP($D10046,LISTA!$A$2:$J$9990,8,0),"")</f>
        <v/>
      </c>
      <c r="H10046" s="40" t="str">
        <f t="shared" si="181"/>
        <v/>
      </c>
    </row>
    <row r="10047" spans="7:8" x14ac:dyDescent="0.25">
      <c r="G10047" s="19" t="str">
        <f>IFERROR(VLOOKUP($D10047,LISTA!$A$2:$J$9990,8,0),"")</f>
        <v/>
      </c>
      <c r="H10047" s="40" t="str">
        <f t="shared" si="181"/>
        <v/>
      </c>
    </row>
    <row r="10048" spans="7:8" x14ac:dyDescent="0.25">
      <c r="G10048" s="19" t="str">
        <f>IFERROR(VLOOKUP($D10048,LISTA!$A$2:$J$9990,8,0),"")</f>
        <v/>
      </c>
      <c r="H10048" s="40" t="str">
        <f t="shared" si="181"/>
        <v/>
      </c>
    </row>
    <row r="10049" spans="7:8" x14ac:dyDescent="0.25">
      <c r="G10049" s="19" t="str">
        <f>IFERROR(VLOOKUP($D10049,LISTA!$A$2:$J$9990,8,0),"")</f>
        <v/>
      </c>
      <c r="H10049" s="40" t="str">
        <f t="shared" si="181"/>
        <v/>
      </c>
    </row>
    <row r="10050" spans="7:8" x14ac:dyDescent="0.25">
      <c r="G10050" s="19" t="str">
        <f>IFERROR(VLOOKUP($D10050,LISTA!$A$2:$J$9990,8,0),"")</f>
        <v/>
      </c>
      <c r="H10050" s="40" t="str">
        <f t="shared" si="181"/>
        <v/>
      </c>
    </row>
    <row r="10051" spans="7:8" x14ac:dyDescent="0.25">
      <c r="G10051" s="19" t="str">
        <f>IFERROR(VLOOKUP($D10051,LISTA!$A$2:$J$9990,8,0),"")</f>
        <v/>
      </c>
      <c r="H10051" s="40" t="str">
        <f t="shared" si="181"/>
        <v/>
      </c>
    </row>
    <row r="10052" spans="7:8" x14ac:dyDescent="0.25">
      <c r="G10052" s="19" t="str">
        <f>IFERROR(VLOOKUP($D10052,LISTA!$A$2:$J$9990,8,0),"")</f>
        <v/>
      </c>
      <c r="H10052" s="40" t="str">
        <f t="shared" si="181"/>
        <v/>
      </c>
    </row>
    <row r="10053" spans="7:8" x14ac:dyDescent="0.25">
      <c r="G10053" s="19" t="str">
        <f>IFERROR(VLOOKUP($D10053,LISTA!$A$2:$J$9990,8,0),"")</f>
        <v/>
      </c>
      <c r="H10053" s="40" t="str">
        <f t="shared" ref="H10053:H10116" si="182">IF(OR(G10053=$K$10,G10053=$K$11,G10053=$K$14,G10053=$K$15,G10053=$K$16,G10053=$K$17,G10053=$K$18,G10053=$K$19,G10053=$K$20,G10053=$K$21,G10053=$K$22,G10053=$K$23,G10053=$K$24,G10053=$K$25,G10053=$K$26,G10053=$K$27,G10053=$K$28),$K$9,IF(OR(G10053=$K$32,G10053=$K$33),$K$31,IF(OR(G10053=$K$38),$K$37,"")))</f>
        <v/>
      </c>
    </row>
    <row r="10054" spans="7:8" x14ac:dyDescent="0.25">
      <c r="G10054" s="19" t="str">
        <f>IFERROR(VLOOKUP($D10054,LISTA!$A$2:$J$9990,8,0),"")</f>
        <v/>
      </c>
      <c r="H10054" s="40" t="str">
        <f t="shared" si="182"/>
        <v/>
      </c>
    </row>
    <row r="10055" spans="7:8" x14ac:dyDescent="0.25">
      <c r="G10055" s="19" t="str">
        <f>IFERROR(VLOOKUP($D10055,LISTA!$A$2:$J$9990,8,0),"")</f>
        <v/>
      </c>
      <c r="H10055" s="40" t="str">
        <f t="shared" si="182"/>
        <v/>
      </c>
    </row>
    <row r="10056" spans="7:8" x14ac:dyDescent="0.25">
      <c r="G10056" s="19" t="str">
        <f>IFERROR(VLOOKUP($D10056,LISTA!$A$2:$J$9990,8,0),"")</f>
        <v/>
      </c>
      <c r="H10056" s="40" t="str">
        <f t="shared" si="182"/>
        <v/>
      </c>
    </row>
    <row r="10057" spans="7:8" x14ac:dyDescent="0.25">
      <c r="G10057" s="19" t="str">
        <f>IFERROR(VLOOKUP($D10057,LISTA!$A$2:$J$9990,8,0),"")</f>
        <v/>
      </c>
      <c r="H10057" s="40" t="str">
        <f t="shared" si="182"/>
        <v/>
      </c>
    </row>
    <row r="10058" spans="7:8" x14ac:dyDescent="0.25">
      <c r="G10058" s="19" t="str">
        <f>IFERROR(VLOOKUP($D10058,LISTA!$A$2:$J$9990,8,0),"")</f>
        <v/>
      </c>
      <c r="H10058" s="40" t="str">
        <f t="shared" si="182"/>
        <v/>
      </c>
    </row>
    <row r="10059" spans="7:8" x14ac:dyDescent="0.25">
      <c r="G10059" s="19" t="str">
        <f>IFERROR(VLOOKUP($D10059,LISTA!$A$2:$J$9990,8,0),"")</f>
        <v/>
      </c>
      <c r="H10059" s="40" t="str">
        <f t="shared" si="182"/>
        <v/>
      </c>
    </row>
    <row r="10060" spans="7:8" x14ac:dyDescent="0.25">
      <c r="G10060" s="19" t="str">
        <f>IFERROR(VLOOKUP($D10060,LISTA!$A$2:$J$9990,8,0),"")</f>
        <v/>
      </c>
      <c r="H10060" s="40" t="str">
        <f t="shared" si="182"/>
        <v/>
      </c>
    </row>
    <row r="10061" spans="7:8" x14ac:dyDescent="0.25">
      <c r="G10061" s="19" t="str">
        <f>IFERROR(VLOOKUP($D10061,LISTA!$A$2:$J$9990,8,0),"")</f>
        <v/>
      </c>
      <c r="H10061" s="40" t="str">
        <f t="shared" si="182"/>
        <v/>
      </c>
    </row>
    <row r="10062" spans="7:8" x14ac:dyDescent="0.25">
      <c r="G10062" s="19" t="str">
        <f>IFERROR(VLOOKUP($D10062,LISTA!$A$2:$J$9990,8,0),"")</f>
        <v/>
      </c>
      <c r="H10062" s="40" t="str">
        <f t="shared" si="182"/>
        <v/>
      </c>
    </row>
    <row r="10063" spans="7:8" x14ac:dyDescent="0.25">
      <c r="G10063" s="19" t="str">
        <f>IFERROR(VLOOKUP($D10063,LISTA!$A$2:$J$9990,8,0),"")</f>
        <v/>
      </c>
      <c r="H10063" s="40" t="str">
        <f t="shared" si="182"/>
        <v/>
      </c>
    </row>
    <row r="10064" spans="7:8" x14ac:dyDescent="0.25">
      <c r="G10064" s="19" t="str">
        <f>IFERROR(VLOOKUP($D10064,LISTA!$A$2:$J$9990,8,0),"")</f>
        <v/>
      </c>
      <c r="H10064" s="40" t="str">
        <f t="shared" si="182"/>
        <v/>
      </c>
    </row>
    <row r="10065" spans="7:8" x14ac:dyDescent="0.25">
      <c r="G10065" s="19" t="str">
        <f>IFERROR(VLOOKUP($D10065,LISTA!$A$2:$J$9990,8,0),"")</f>
        <v/>
      </c>
      <c r="H10065" s="40" t="str">
        <f t="shared" si="182"/>
        <v/>
      </c>
    </row>
    <row r="10066" spans="7:8" x14ac:dyDescent="0.25">
      <c r="G10066" s="19" t="str">
        <f>IFERROR(VLOOKUP($D10066,LISTA!$A$2:$J$9990,8,0),"")</f>
        <v/>
      </c>
      <c r="H10066" s="40" t="str">
        <f t="shared" si="182"/>
        <v/>
      </c>
    </row>
    <row r="10067" spans="7:8" x14ac:dyDescent="0.25">
      <c r="G10067" s="19" t="str">
        <f>IFERROR(VLOOKUP($D10067,LISTA!$A$2:$J$9990,8,0),"")</f>
        <v/>
      </c>
      <c r="H10067" s="40" t="str">
        <f t="shared" si="182"/>
        <v/>
      </c>
    </row>
    <row r="10068" spans="7:8" x14ac:dyDescent="0.25">
      <c r="G10068" s="19" t="str">
        <f>IFERROR(VLOOKUP($D10068,LISTA!$A$2:$J$9990,8,0),"")</f>
        <v/>
      </c>
      <c r="H10068" s="40" t="str">
        <f t="shared" si="182"/>
        <v/>
      </c>
    </row>
    <row r="10069" spans="7:8" x14ac:dyDescent="0.25">
      <c r="G10069" s="19" t="str">
        <f>IFERROR(VLOOKUP($D10069,LISTA!$A$2:$J$9990,8,0),"")</f>
        <v/>
      </c>
      <c r="H10069" s="40" t="str">
        <f t="shared" si="182"/>
        <v/>
      </c>
    </row>
    <row r="10070" spans="7:8" x14ac:dyDescent="0.25">
      <c r="G10070" s="19" t="str">
        <f>IFERROR(VLOOKUP($D10070,LISTA!$A$2:$J$9990,8,0),"")</f>
        <v/>
      </c>
      <c r="H10070" s="40" t="str">
        <f t="shared" si="182"/>
        <v/>
      </c>
    </row>
    <row r="10071" spans="7:8" x14ac:dyDescent="0.25">
      <c r="G10071" s="19" t="str">
        <f>IFERROR(VLOOKUP($D10071,LISTA!$A$2:$J$9990,8,0),"")</f>
        <v/>
      </c>
      <c r="H10071" s="40" t="str">
        <f t="shared" si="182"/>
        <v/>
      </c>
    </row>
    <row r="10072" spans="7:8" x14ac:dyDescent="0.25">
      <c r="G10072" s="19" t="str">
        <f>IFERROR(VLOOKUP($D10072,LISTA!$A$2:$J$9990,8,0),"")</f>
        <v/>
      </c>
      <c r="H10072" s="40" t="str">
        <f t="shared" si="182"/>
        <v/>
      </c>
    </row>
    <row r="10073" spans="7:8" x14ac:dyDescent="0.25">
      <c r="G10073" s="19" t="str">
        <f>IFERROR(VLOOKUP($D10073,LISTA!$A$2:$J$9990,8,0),"")</f>
        <v/>
      </c>
      <c r="H10073" s="40" t="str">
        <f t="shared" si="182"/>
        <v/>
      </c>
    </row>
    <row r="10074" spans="7:8" x14ac:dyDescent="0.25">
      <c r="G10074" s="19" t="str">
        <f>IFERROR(VLOOKUP($D10074,LISTA!$A$2:$J$9990,8,0),"")</f>
        <v/>
      </c>
      <c r="H10074" s="40" t="str">
        <f t="shared" si="182"/>
        <v/>
      </c>
    </row>
    <row r="10075" spans="7:8" x14ac:dyDescent="0.25">
      <c r="G10075" s="19" t="str">
        <f>IFERROR(VLOOKUP($D10075,LISTA!$A$2:$J$9990,8,0),"")</f>
        <v/>
      </c>
      <c r="H10075" s="40" t="str">
        <f t="shared" si="182"/>
        <v/>
      </c>
    </row>
    <row r="10076" spans="7:8" x14ac:dyDescent="0.25">
      <c r="G10076" s="19" t="str">
        <f>IFERROR(VLOOKUP($D10076,LISTA!$A$2:$J$9990,8,0),"")</f>
        <v/>
      </c>
      <c r="H10076" s="40" t="str">
        <f t="shared" si="182"/>
        <v/>
      </c>
    </row>
    <row r="10077" spans="7:8" x14ac:dyDescent="0.25">
      <c r="G10077" s="19" t="str">
        <f>IFERROR(VLOOKUP($D10077,LISTA!$A$2:$J$9990,8,0),"")</f>
        <v/>
      </c>
      <c r="H10077" s="40" t="str">
        <f t="shared" si="182"/>
        <v/>
      </c>
    </row>
    <row r="10078" spans="7:8" x14ac:dyDescent="0.25">
      <c r="G10078" s="19" t="str">
        <f>IFERROR(VLOOKUP($D10078,LISTA!$A$2:$J$9990,8,0),"")</f>
        <v/>
      </c>
      <c r="H10078" s="40" t="str">
        <f t="shared" si="182"/>
        <v/>
      </c>
    </row>
    <row r="10079" spans="7:8" x14ac:dyDescent="0.25">
      <c r="G10079" s="19" t="str">
        <f>IFERROR(VLOOKUP($D10079,LISTA!$A$2:$J$9990,8,0),"")</f>
        <v/>
      </c>
      <c r="H10079" s="40" t="str">
        <f t="shared" si="182"/>
        <v/>
      </c>
    </row>
    <row r="10080" spans="7:8" x14ac:dyDescent="0.25">
      <c r="G10080" s="19" t="str">
        <f>IFERROR(VLOOKUP($D10080,LISTA!$A$2:$J$9990,8,0),"")</f>
        <v/>
      </c>
      <c r="H10080" s="40" t="str">
        <f t="shared" si="182"/>
        <v/>
      </c>
    </row>
    <row r="10081" spans="7:8" x14ac:dyDescent="0.25">
      <c r="G10081" s="19" t="str">
        <f>IFERROR(VLOOKUP($D10081,LISTA!$A$2:$J$9990,8,0),"")</f>
        <v/>
      </c>
      <c r="H10081" s="40" t="str">
        <f t="shared" si="182"/>
        <v/>
      </c>
    </row>
    <row r="10082" spans="7:8" x14ac:dyDescent="0.25">
      <c r="G10082" s="19" t="str">
        <f>IFERROR(VLOOKUP($D10082,LISTA!$A$2:$J$9990,8,0),"")</f>
        <v/>
      </c>
      <c r="H10082" s="40" t="str">
        <f t="shared" si="182"/>
        <v/>
      </c>
    </row>
    <row r="10083" spans="7:8" x14ac:dyDescent="0.25">
      <c r="G10083" s="19" t="str">
        <f>IFERROR(VLOOKUP($D10083,LISTA!$A$2:$J$9990,8,0),"")</f>
        <v/>
      </c>
      <c r="H10083" s="40" t="str">
        <f t="shared" si="182"/>
        <v/>
      </c>
    </row>
    <row r="10084" spans="7:8" x14ac:dyDescent="0.25">
      <c r="G10084" s="19" t="str">
        <f>IFERROR(VLOOKUP($D10084,LISTA!$A$2:$J$9990,8,0),"")</f>
        <v/>
      </c>
      <c r="H10084" s="40" t="str">
        <f t="shared" si="182"/>
        <v/>
      </c>
    </row>
    <row r="10085" spans="7:8" x14ac:dyDescent="0.25">
      <c r="G10085" s="19" t="str">
        <f>IFERROR(VLOOKUP($D10085,LISTA!$A$2:$J$9990,8,0),"")</f>
        <v/>
      </c>
      <c r="H10085" s="40" t="str">
        <f t="shared" si="182"/>
        <v/>
      </c>
    </row>
    <row r="10086" spans="7:8" x14ac:dyDescent="0.25">
      <c r="G10086" s="19" t="str">
        <f>IFERROR(VLOOKUP($D10086,LISTA!$A$2:$J$9990,8,0),"")</f>
        <v/>
      </c>
      <c r="H10086" s="40" t="str">
        <f t="shared" si="182"/>
        <v/>
      </c>
    </row>
    <row r="10087" spans="7:8" x14ac:dyDescent="0.25">
      <c r="G10087" s="19" t="str">
        <f>IFERROR(VLOOKUP($D10087,LISTA!$A$2:$J$9990,8,0),"")</f>
        <v/>
      </c>
      <c r="H10087" s="40" t="str">
        <f t="shared" si="182"/>
        <v/>
      </c>
    </row>
    <row r="10088" spans="7:8" x14ac:dyDescent="0.25">
      <c r="G10088" s="19" t="str">
        <f>IFERROR(VLOOKUP($D10088,LISTA!$A$2:$J$9990,8,0),"")</f>
        <v/>
      </c>
      <c r="H10088" s="40" t="str">
        <f t="shared" si="182"/>
        <v/>
      </c>
    </row>
    <row r="10089" spans="7:8" x14ac:dyDescent="0.25">
      <c r="G10089" s="19" t="str">
        <f>IFERROR(VLOOKUP($D10089,LISTA!$A$2:$J$9990,8,0),"")</f>
        <v/>
      </c>
      <c r="H10089" s="40" t="str">
        <f t="shared" si="182"/>
        <v/>
      </c>
    </row>
    <row r="10090" spans="7:8" x14ac:dyDescent="0.25">
      <c r="G10090" s="19" t="str">
        <f>IFERROR(VLOOKUP($D10090,LISTA!$A$2:$J$9990,8,0),"")</f>
        <v/>
      </c>
      <c r="H10090" s="40" t="str">
        <f t="shared" si="182"/>
        <v/>
      </c>
    </row>
    <row r="10091" spans="7:8" x14ac:dyDescent="0.25">
      <c r="G10091" s="19" t="str">
        <f>IFERROR(VLOOKUP($D10091,LISTA!$A$2:$J$9990,8,0),"")</f>
        <v/>
      </c>
      <c r="H10091" s="40" t="str">
        <f t="shared" si="182"/>
        <v/>
      </c>
    </row>
    <row r="10092" spans="7:8" x14ac:dyDescent="0.25">
      <c r="G10092" s="19" t="str">
        <f>IFERROR(VLOOKUP($D10092,LISTA!$A$2:$J$9990,8,0),"")</f>
        <v/>
      </c>
      <c r="H10092" s="40" t="str">
        <f t="shared" si="182"/>
        <v/>
      </c>
    </row>
    <row r="10093" spans="7:8" x14ac:dyDescent="0.25">
      <c r="G10093" s="19" t="str">
        <f>IFERROR(VLOOKUP($D10093,LISTA!$A$2:$J$9990,8,0),"")</f>
        <v/>
      </c>
      <c r="H10093" s="40" t="str">
        <f t="shared" si="182"/>
        <v/>
      </c>
    </row>
    <row r="10094" spans="7:8" x14ac:dyDescent="0.25">
      <c r="G10094" s="19" t="str">
        <f>IFERROR(VLOOKUP($D10094,LISTA!$A$2:$J$9990,8,0),"")</f>
        <v/>
      </c>
      <c r="H10094" s="40" t="str">
        <f t="shared" si="182"/>
        <v/>
      </c>
    </row>
    <row r="10095" spans="7:8" x14ac:dyDescent="0.25">
      <c r="G10095" s="19" t="str">
        <f>IFERROR(VLOOKUP($D10095,LISTA!$A$2:$J$9990,8,0),"")</f>
        <v/>
      </c>
      <c r="H10095" s="40" t="str">
        <f t="shared" si="182"/>
        <v/>
      </c>
    </row>
    <row r="10096" spans="7:8" x14ac:dyDescent="0.25">
      <c r="G10096" s="19" t="str">
        <f>IFERROR(VLOOKUP($D10096,LISTA!$A$2:$J$9990,8,0),"")</f>
        <v/>
      </c>
      <c r="H10096" s="40" t="str">
        <f t="shared" si="182"/>
        <v/>
      </c>
    </row>
    <row r="10097" spans="7:8" x14ac:dyDescent="0.25">
      <c r="G10097" s="19" t="str">
        <f>IFERROR(VLOOKUP($D10097,LISTA!$A$2:$J$9990,8,0),"")</f>
        <v/>
      </c>
      <c r="H10097" s="40" t="str">
        <f t="shared" si="182"/>
        <v/>
      </c>
    </row>
    <row r="10098" spans="7:8" x14ac:dyDescent="0.25">
      <c r="G10098" s="19" t="str">
        <f>IFERROR(VLOOKUP($D10098,LISTA!$A$2:$J$9990,8,0),"")</f>
        <v/>
      </c>
      <c r="H10098" s="40" t="str">
        <f t="shared" si="182"/>
        <v/>
      </c>
    </row>
    <row r="10099" spans="7:8" x14ac:dyDescent="0.25">
      <c r="G10099" s="19" t="str">
        <f>IFERROR(VLOOKUP($D10099,LISTA!$A$2:$J$9990,8,0),"")</f>
        <v/>
      </c>
      <c r="H10099" s="40" t="str">
        <f t="shared" si="182"/>
        <v/>
      </c>
    </row>
    <row r="10100" spans="7:8" x14ac:dyDescent="0.25">
      <c r="G10100" s="19" t="str">
        <f>IFERROR(VLOOKUP($D10100,LISTA!$A$2:$J$9990,8,0),"")</f>
        <v/>
      </c>
      <c r="H10100" s="40" t="str">
        <f t="shared" si="182"/>
        <v/>
      </c>
    </row>
    <row r="10101" spans="7:8" x14ac:dyDescent="0.25">
      <c r="G10101" s="19" t="str">
        <f>IFERROR(VLOOKUP($D10101,LISTA!$A$2:$J$9990,8,0),"")</f>
        <v/>
      </c>
      <c r="H10101" s="40" t="str">
        <f t="shared" si="182"/>
        <v/>
      </c>
    </row>
    <row r="10102" spans="7:8" x14ac:dyDescent="0.25">
      <c r="G10102" s="19" t="str">
        <f>IFERROR(VLOOKUP($D10102,LISTA!$A$2:$J$9990,8,0),"")</f>
        <v/>
      </c>
      <c r="H10102" s="40" t="str">
        <f t="shared" si="182"/>
        <v/>
      </c>
    </row>
    <row r="10103" spans="7:8" x14ac:dyDescent="0.25">
      <c r="G10103" s="19" t="str">
        <f>IFERROR(VLOOKUP($D10103,LISTA!$A$2:$J$9990,8,0),"")</f>
        <v/>
      </c>
      <c r="H10103" s="40" t="str">
        <f t="shared" si="182"/>
        <v/>
      </c>
    </row>
    <row r="10104" spans="7:8" x14ac:dyDescent="0.25">
      <c r="G10104" s="19" t="str">
        <f>IFERROR(VLOOKUP($D10104,LISTA!$A$2:$J$9990,8,0),"")</f>
        <v/>
      </c>
      <c r="H10104" s="40" t="str">
        <f t="shared" si="182"/>
        <v/>
      </c>
    </row>
    <row r="10105" spans="7:8" x14ac:dyDescent="0.25">
      <c r="G10105" s="19" t="str">
        <f>IFERROR(VLOOKUP($D10105,LISTA!$A$2:$J$9990,8,0),"")</f>
        <v/>
      </c>
      <c r="H10105" s="40" t="str">
        <f t="shared" si="182"/>
        <v/>
      </c>
    </row>
    <row r="10106" spans="7:8" x14ac:dyDescent="0.25">
      <c r="G10106" s="19" t="str">
        <f>IFERROR(VLOOKUP($D10106,LISTA!$A$2:$J$9990,8,0),"")</f>
        <v/>
      </c>
      <c r="H10106" s="40" t="str">
        <f t="shared" si="182"/>
        <v/>
      </c>
    </row>
    <row r="10107" spans="7:8" x14ac:dyDescent="0.25">
      <c r="G10107" s="19" t="str">
        <f>IFERROR(VLOOKUP($D10107,LISTA!$A$2:$J$9990,8,0),"")</f>
        <v/>
      </c>
      <c r="H10107" s="40" t="str">
        <f t="shared" si="182"/>
        <v/>
      </c>
    </row>
    <row r="10108" spans="7:8" x14ac:dyDescent="0.25">
      <c r="G10108" s="19" t="str">
        <f>IFERROR(VLOOKUP($D10108,LISTA!$A$2:$J$9990,8,0),"")</f>
        <v/>
      </c>
      <c r="H10108" s="40" t="str">
        <f t="shared" si="182"/>
        <v/>
      </c>
    </row>
    <row r="10109" spans="7:8" x14ac:dyDescent="0.25">
      <c r="G10109" s="19" t="str">
        <f>IFERROR(VLOOKUP($D10109,LISTA!$A$2:$J$9990,8,0),"")</f>
        <v/>
      </c>
      <c r="H10109" s="40" t="str">
        <f t="shared" si="182"/>
        <v/>
      </c>
    </row>
    <row r="10110" spans="7:8" x14ac:dyDescent="0.25">
      <c r="G10110" s="19" t="str">
        <f>IFERROR(VLOOKUP($D10110,LISTA!$A$2:$J$9990,8,0),"")</f>
        <v/>
      </c>
      <c r="H10110" s="40" t="str">
        <f t="shared" si="182"/>
        <v/>
      </c>
    </row>
    <row r="10111" spans="7:8" x14ac:dyDescent="0.25">
      <c r="G10111" s="19" t="str">
        <f>IFERROR(VLOOKUP($D10111,LISTA!$A$2:$J$9990,8,0),"")</f>
        <v/>
      </c>
      <c r="H10111" s="40" t="str">
        <f t="shared" si="182"/>
        <v/>
      </c>
    </row>
    <row r="10112" spans="7:8" x14ac:dyDescent="0.25">
      <c r="G10112" s="19" t="str">
        <f>IFERROR(VLOOKUP($D10112,LISTA!$A$2:$J$9990,8,0),"")</f>
        <v/>
      </c>
      <c r="H10112" s="40" t="str">
        <f t="shared" si="182"/>
        <v/>
      </c>
    </row>
    <row r="10113" spans="7:8" x14ac:dyDescent="0.25">
      <c r="G10113" s="19" t="str">
        <f>IFERROR(VLOOKUP($D10113,LISTA!$A$2:$J$9990,8,0),"")</f>
        <v/>
      </c>
      <c r="H10113" s="40" t="str">
        <f t="shared" si="182"/>
        <v/>
      </c>
    </row>
    <row r="10114" spans="7:8" x14ac:dyDescent="0.25">
      <c r="G10114" s="19" t="str">
        <f>IFERROR(VLOOKUP($D10114,LISTA!$A$2:$J$9990,8,0),"")</f>
        <v/>
      </c>
      <c r="H10114" s="40" t="str">
        <f t="shared" si="182"/>
        <v/>
      </c>
    </row>
    <row r="10115" spans="7:8" x14ac:dyDescent="0.25">
      <c r="G10115" s="19" t="str">
        <f>IFERROR(VLOOKUP($D10115,LISTA!$A$2:$J$9990,8,0),"")</f>
        <v/>
      </c>
      <c r="H10115" s="40" t="str">
        <f t="shared" si="182"/>
        <v/>
      </c>
    </row>
    <row r="10116" spans="7:8" x14ac:dyDescent="0.25">
      <c r="G10116" s="19" t="str">
        <f>IFERROR(VLOOKUP($D10116,LISTA!$A$2:$J$9990,8,0),"")</f>
        <v/>
      </c>
      <c r="H10116" s="40" t="str">
        <f t="shared" si="182"/>
        <v/>
      </c>
    </row>
    <row r="10117" spans="7:8" x14ac:dyDescent="0.25">
      <c r="G10117" s="19" t="str">
        <f>IFERROR(VLOOKUP($D10117,LISTA!$A$2:$J$9990,8,0),"")</f>
        <v/>
      </c>
      <c r="H10117" s="40" t="str">
        <f t="shared" ref="H10117:H10180" si="183">IF(OR(G10117=$K$10,G10117=$K$11,G10117=$K$14,G10117=$K$15,G10117=$K$16,G10117=$K$17,G10117=$K$18,G10117=$K$19,G10117=$K$20,G10117=$K$21,G10117=$K$22,G10117=$K$23,G10117=$K$24,G10117=$K$25,G10117=$K$26,G10117=$K$27,G10117=$K$28),$K$9,IF(OR(G10117=$K$32,G10117=$K$33),$K$31,IF(OR(G10117=$K$38),$K$37,"")))</f>
        <v/>
      </c>
    </row>
    <row r="10118" spans="7:8" x14ac:dyDescent="0.25">
      <c r="G10118" s="19" t="str">
        <f>IFERROR(VLOOKUP($D10118,LISTA!$A$2:$J$9990,8,0),"")</f>
        <v/>
      </c>
      <c r="H10118" s="40" t="str">
        <f t="shared" si="183"/>
        <v/>
      </c>
    </row>
    <row r="10119" spans="7:8" x14ac:dyDescent="0.25">
      <c r="G10119" s="19" t="str">
        <f>IFERROR(VLOOKUP($D10119,LISTA!$A$2:$J$9990,8,0),"")</f>
        <v/>
      </c>
      <c r="H10119" s="40" t="str">
        <f t="shared" si="183"/>
        <v/>
      </c>
    </row>
    <row r="10120" spans="7:8" x14ac:dyDescent="0.25">
      <c r="G10120" s="19" t="str">
        <f>IFERROR(VLOOKUP($D10120,LISTA!$A$2:$J$9990,8,0),"")</f>
        <v/>
      </c>
      <c r="H10120" s="40" t="str">
        <f t="shared" si="183"/>
        <v/>
      </c>
    </row>
    <row r="10121" spans="7:8" x14ac:dyDescent="0.25">
      <c r="G10121" s="19" t="str">
        <f>IFERROR(VLOOKUP($D10121,LISTA!$A$2:$J$9990,8,0),"")</f>
        <v/>
      </c>
      <c r="H10121" s="40" t="str">
        <f t="shared" si="183"/>
        <v/>
      </c>
    </row>
    <row r="10122" spans="7:8" x14ac:dyDescent="0.25">
      <c r="G10122" s="19" t="str">
        <f>IFERROR(VLOOKUP($D10122,LISTA!$A$2:$J$9990,8,0),"")</f>
        <v/>
      </c>
      <c r="H10122" s="40" t="str">
        <f t="shared" si="183"/>
        <v/>
      </c>
    </row>
    <row r="10123" spans="7:8" x14ac:dyDescent="0.25">
      <c r="G10123" s="19" t="str">
        <f>IFERROR(VLOOKUP($D10123,LISTA!$A$2:$J$9990,8,0),"")</f>
        <v/>
      </c>
      <c r="H10123" s="40" t="str">
        <f t="shared" si="183"/>
        <v/>
      </c>
    </row>
    <row r="10124" spans="7:8" x14ac:dyDescent="0.25">
      <c r="G10124" s="19" t="str">
        <f>IFERROR(VLOOKUP($D10124,LISTA!$A$2:$J$9990,8,0),"")</f>
        <v/>
      </c>
      <c r="H10124" s="40" t="str">
        <f t="shared" si="183"/>
        <v/>
      </c>
    </row>
    <row r="10125" spans="7:8" x14ac:dyDescent="0.25">
      <c r="G10125" s="19" t="str">
        <f>IFERROR(VLOOKUP($D10125,LISTA!$A$2:$J$9990,8,0),"")</f>
        <v/>
      </c>
      <c r="H10125" s="40" t="str">
        <f t="shared" si="183"/>
        <v/>
      </c>
    </row>
    <row r="10126" spans="7:8" x14ac:dyDescent="0.25">
      <c r="G10126" s="19" t="str">
        <f>IFERROR(VLOOKUP($D10126,LISTA!$A$2:$J$9990,8,0),"")</f>
        <v/>
      </c>
      <c r="H10126" s="40" t="str">
        <f t="shared" si="183"/>
        <v/>
      </c>
    </row>
    <row r="10127" spans="7:8" x14ac:dyDescent="0.25">
      <c r="G10127" s="19" t="str">
        <f>IFERROR(VLOOKUP($D10127,LISTA!$A$2:$J$9990,8,0),"")</f>
        <v/>
      </c>
      <c r="H10127" s="40" t="str">
        <f t="shared" si="183"/>
        <v/>
      </c>
    </row>
    <row r="10128" spans="7:8" x14ac:dyDescent="0.25">
      <c r="G10128" s="19" t="str">
        <f>IFERROR(VLOOKUP($D10128,LISTA!$A$2:$J$9990,8,0),"")</f>
        <v/>
      </c>
      <c r="H10128" s="40" t="str">
        <f t="shared" si="183"/>
        <v/>
      </c>
    </row>
    <row r="10129" spans="7:8" x14ac:dyDescent="0.25">
      <c r="G10129" s="19" t="str">
        <f>IFERROR(VLOOKUP($D10129,LISTA!$A$2:$J$9990,8,0),"")</f>
        <v/>
      </c>
      <c r="H10129" s="40" t="str">
        <f t="shared" si="183"/>
        <v/>
      </c>
    </row>
    <row r="10130" spans="7:8" x14ac:dyDescent="0.25">
      <c r="G10130" s="19" t="str">
        <f>IFERROR(VLOOKUP($D10130,LISTA!$A$2:$J$9990,8,0),"")</f>
        <v/>
      </c>
      <c r="H10130" s="40" t="str">
        <f t="shared" si="183"/>
        <v/>
      </c>
    </row>
    <row r="10131" spans="7:8" x14ac:dyDescent="0.25">
      <c r="G10131" s="19" t="str">
        <f>IFERROR(VLOOKUP($D10131,LISTA!$A$2:$J$9990,8,0),"")</f>
        <v/>
      </c>
      <c r="H10131" s="40" t="str">
        <f t="shared" si="183"/>
        <v/>
      </c>
    </row>
    <row r="10132" spans="7:8" x14ac:dyDescent="0.25">
      <c r="G10132" s="19" t="str">
        <f>IFERROR(VLOOKUP($D10132,LISTA!$A$2:$J$9990,8,0),"")</f>
        <v/>
      </c>
      <c r="H10132" s="40" t="str">
        <f t="shared" si="183"/>
        <v/>
      </c>
    </row>
    <row r="10133" spans="7:8" x14ac:dyDescent="0.25">
      <c r="G10133" s="19" t="str">
        <f>IFERROR(VLOOKUP($D10133,LISTA!$A$2:$J$9990,8,0),"")</f>
        <v/>
      </c>
      <c r="H10133" s="40" t="str">
        <f t="shared" si="183"/>
        <v/>
      </c>
    </row>
    <row r="10134" spans="7:8" x14ac:dyDescent="0.25">
      <c r="G10134" s="19" t="str">
        <f>IFERROR(VLOOKUP($D10134,LISTA!$A$2:$J$9990,8,0),"")</f>
        <v/>
      </c>
      <c r="H10134" s="40" t="str">
        <f t="shared" si="183"/>
        <v/>
      </c>
    </row>
    <row r="10135" spans="7:8" x14ac:dyDescent="0.25">
      <c r="G10135" s="19" t="str">
        <f>IFERROR(VLOOKUP($D10135,LISTA!$A$2:$J$9990,8,0),"")</f>
        <v/>
      </c>
      <c r="H10135" s="40" t="str">
        <f t="shared" si="183"/>
        <v/>
      </c>
    </row>
    <row r="10136" spans="7:8" x14ac:dyDescent="0.25">
      <c r="G10136" s="19" t="str">
        <f>IFERROR(VLOOKUP($D10136,LISTA!$A$2:$J$9990,8,0),"")</f>
        <v/>
      </c>
      <c r="H10136" s="40" t="str">
        <f t="shared" si="183"/>
        <v/>
      </c>
    </row>
    <row r="10137" spans="7:8" x14ac:dyDescent="0.25">
      <c r="G10137" s="19" t="str">
        <f>IFERROR(VLOOKUP($D10137,LISTA!$A$2:$J$9990,8,0),"")</f>
        <v/>
      </c>
      <c r="H10137" s="40" t="str">
        <f t="shared" si="183"/>
        <v/>
      </c>
    </row>
    <row r="10138" spans="7:8" x14ac:dyDescent="0.25">
      <c r="G10138" s="19" t="str">
        <f>IFERROR(VLOOKUP($D10138,LISTA!$A$2:$J$9990,8,0),"")</f>
        <v/>
      </c>
      <c r="H10138" s="40" t="str">
        <f t="shared" si="183"/>
        <v/>
      </c>
    </row>
    <row r="10139" spans="7:8" x14ac:dyDescent="0.25">
      <c r="G10139" s="19" t="str">
        <f>IFERROR(VLOOKUP($D10139,LISTA!$A$2:$J$9990,8,0),"")</f>
        <v/>
      </c>
      <c r="H10139" s="40" t="str">
        <f t="shared" si="183"/>
        <v/>
      </c>
    </row>
    <row r="10140" spans="7:8" x14ac:dyDescent="0.25">
      <c r="G10140" s="19" t="str">
        <f>IFERROR(VLOOKUP($D10140,LISTA!$A$2:$J$9990,8,0),"")</f>
        <v/>
      </c>
      <c r="H10140" s="40" t="str">
        <f t="shared" si="183"/>
        <v/>
      </c>
    </row>
    <row r="10141" spans="7:8" x14ac:dyDescent="0.25">
      <c r="G10141" s="19" t="str">
        <f>IFERROR(VLOOKUP($D10141,LISTA!$A$2:$J$9990,8,0),"")</f>
        <v/>
      </c>
      <c r="H10141" s="40" t="str">
        <f t="shared" si="183"/>
        <v/>
      </c>
    </row>
    <row r="10142" spans="7:8" x14ac:dyDescent="0.25">
      <c r="G10142" s="19" t="str">
        <f>IFERROR(VLOOKUP($D10142,LISTA!$A$2:$J$9990,8,0),"")</f>
        <v/>
      </c>
      <c r="H10142" s="40" t="str">
        <f t="shared" si="183"/>
        <v/>
      </c>
    </row>
    <row r="10143" spans="7:8" x14ac:dyDescent="0.25">
      <c r="G10143" s="19" t="str">
        <f>IFERROR(VLOOKUP($D10143,LISTA!$A$2:$J$9990,8,0),"")</f>
        <v/>
      </c>
      <c r="H10143" s="40" t="str">
        <f t="shared" si="183"/>
        <v/>
      </c>
    </row>
    <row r="10144" spans="7:8" x14ac:dyDescent="0.25">
      <c r="G10144" s="19" t="str">
        <f>IFERROR(VLOOKUP($D10144,LISTA!$A$2:$J$9990,8,0),"")</f>
        <v/>
      </c>
      <c r="H10144" s="40" t="str">
        <f t="shared" si="183"/>
        <v/>
      </c>
    </row>
    <row r="10145" spans="7:8" x14ac:dyDescent="0.25">
      <c r="G10145" s="19" t="str">
        <f>IFERROR(VLOOKUP($D10145,LISTA!$A$2:$J$9990,8,0),"")</f>
        <v/>
      </c>
      <c r="H10145" s="40" t="str">
        <f t="shared" si="183"/>
        <v/>
      </c>
    </row>
    <row r="10146" spans="7:8" x14ac:dyDescent="0.25">
      <c r="G10146" s="19" t="str">
        <f>IFERROR(VLOOKUP($D10146,LISTA!$A$2:$J$9990,8,0),"")</f>
        <v/>
      </c>
      <c r="H10146" s="40" t="str">
        <f t="shared" si="183"/>
        <v/>
      </c>
    </row>
    <row r="10147" spans="7:8" x14ac:dyDescent="0.25">
      <c r="G10147" s="19" t="str">
        <f>IFERROR(VLOOKUP($D10147,LISTA!$A$2:$J$9990,8,0),"")</f>
        <v/>
      </c>
      <c r="H10147" s="40" t="str">
        <f t="shared" si="183"/>
        <v/>
      </c>
    </row>
    <row r="10148" spans="7:8" x14ac:dyDescent="0.25">
      <c r="G10148" s="19" t="str">
        <f>IFERROR(VLOOKUP($D10148,LISTA!$A$2:$J$9990,8,0),"")</f>
        <v/>
      </c>
      <c r="H10148" s="40" t="str">
        <f t="shared" si="183"/>
        <v/>
      </c>
    </row>
    <row r="10149" spans="7:8" x14ac:dyDescent="0.25">
      <c r="G10149" s="19" t="str">
        <f>IFERROR(VLOOKUP($D10149,LISTA!$A$2:$J$9990,8,0),"")</f>
        <v/>
      </c>
      <c r="H10149" s="40" t="str">
        <f t="shared" si="183"/>
        <v/>
      </c>
    </row>
    <row r="10150" spans="7:8" x14ac:dyDescent="0.25">
      <c r="G10150" s="19" t="str">
        <f>IFERROR(VLOOKUP($D10150,LISTA!$A$2:$J$9990,8,0),"")</f>
        <v/>
      </c>
      <c r="H10150" s="40" t="str">
        <f t="shared" si="183"/>
        <v/>
      </c>
    </row>
    <row r="10151" spans="7:8" x14ac:dyDescent="0.25">
      <c r="G10151" s="19" t="str">
        <f>IFERROR(VLOOKUP($D10151,LISTA!$A$2:$J$9990,8,0),"")</f>
        <v/>
      </c>
      <c r="H10151" s="40" t="str">
        <f t="shared" si="183"/>
        <v/>
      </c>
    </row>
    <row r="10152" spans="7:8" x14ac:dyDescent="0.25">
      <c r="G10152" s="19" t="str">
        <f>IFERROR(VLOOKUP($D10152,LISTA!$A$2:$J$9990,8,0),"")</f>
        <v/>
      </c>
      <c r="H10152" s="40" t="str">
        <f t="shared" si="183"/>
        <v/>
      </c>
    </row>
    <row r="10153" spans="7:8" x14ac:dyDescent="0.25">
      <c r="G10153" s="19" t="str">
        <f>IFERROR(VLOOKUP($D10153,LISTA!$A$2:$J$9990,8,0),"")</f>
        <v/>
      </c>
      <c r="H10153" s="40" t="str">
        <f t="shared" si="183"/>
        <v/>
      </c>
    </row>
    <row r="10154" spans="7:8" x14ac:dyDescent="0.25">
      <c r="G10154" s="19" t="str">
        <f>IFERROR(VLOOKUP($D10154,LISTA!$A$2:$J$9990,8,0),"")</f>
        <v/>
      </c>
      <c r="H10154" s="40" t="str">
        <f t="shared" si="183"/>
        <v/>
      </c>
    </row>
    <row r="10155" spans="7:8" x14ac:dyDescent="0.25">
      <c r="G10155" s="19" t="str">
        <f>IFERROR(VLOOKUP($D10155,LISTA!$A$2:$J$9990,8,0),"")</f>
        <v/>
      </c>
      <c r="H10155" s="40" t="str">
        <f t="shared" si="183"/>
        <v/>
      </c>
    </row>
    <row r="10156" spans="7:8" x14ac:dyDescent="0.25">
      <c r="G10156" s="19" t="str">
        <f>IFERROR(VLOOKUP($D10156,LISTA!$A$2:$J$9990,8,0),"")</f>
        <v/>
      </c>
      <c r="H10156" s="40" t="str">
        <f t="shared" si="183"/>
        <v/>
      </c>
    </row>
    <row r="10157" spans="7:8" x14ac:dyDescent="0.25">
      <c r="G10157" s="19" t="str">
        <f>IFERROR(VLOOKUP($D10157,LISTA!$A$2:$J$9990,8,0),"")</f>
        <v/>
      </c>
      <c r="H10157" s="40" t="str">
        <f t="shared" si="183"/>
        <v/>
      </c>
    </row>
    <row r="10158" spans="7:8" x14ac:dyDescent="0.25">
      <c r="G10158" s="19" t="str">
        <f>IFERROR(VLOOKUP($D10158,LISTA!$A$2:$J$9990,8,0),"")</f>
        <v/>
      </c>
      <c r="H10158" s="40" t="str">
        <f t="shared" si="183"/>
        <v/>
      </c>
    </row>
    <row r="10159" spans="7:8" x14ac:dyDescent="0.25">
      <c r="G10159" s="19" t="str">
        <f>IFERROR(VLOOKUP($D10159,LISTA!$A$2:$J$9990,8,0),"")</f>
        <v/>
      </c>
      <c r="H10159" s="40" t="str">
        <f t="shared" si="183"/>
        <v/>
      </c>
    </row>
    <row r="10160" spans="7:8" x14ac:dyDescent="0.25">
      <c r="G10160" s="19" t="str">
        <f>IFERROR(VLOOKUP($D10160,LISTA!$A$2:$J$9990,8,0),"")</f>
        <v/>
      </c>
      <c r="H10160" s="40" t="str">
        <f t="shared" si="183"/>
        <v/>
      </c>
    </row>
    <row r="10161" spans="7:8" x14ac:dyDescent="0.25">
      <c r="G10161" s="19" t="str">
        <f>IFERROR(VLOOKUP($D10161,LISTA!$A$2:$J$9990,8,0),"")</f>
        <v/>
      </c>
      <c r="H10161" s="40" t="str">
        <f t="shared" si="183"/>
        <v/>
      </c>
    </row>
    <row r="10162" spans="7:8" x14ac:dyDescent="0.25">
      <c r="G10162" s="19" t="str">
        <f>IFERROR(VLOOKUP($D10162,LISTA!$A$2:$J$9990,8,0),"")</f>
        <v/>
      </c>
      <c r="H10162" s="40" t="str">
        <f t="shared" si="183"/>
        <v/>
      </c>
    </row>
    <row r="10163" spans="7:8" x14ac:dyDescent="0.25">
      <c r="G10163" s="19" t="str">
        <f>IFERROR(VLOOKUP($D10163,LISTA!$A$2:$J$9990,8,0),"")</f>
        <v/>
      </c>
      <c r="H10163" s="40" t="str">
        <f t="shared" si="183"/>
        <v/>
      </c>
    </row>
    <row r="10164" spans="7:8" x14ac:dyDescent="0.25">
      <c r="G10164" s="19" t="str">
        <f>IFERROR(VLOOKUP($D10164,LISTA!$A$2:$J$9990,8,0),"")</f>
        <v/>
      </c>
      <c r="H10164" s="40" t="str">
        <f t="shared" si="183"/>
        <v/>
      </c>
    </row>
    <row r="10165" spans="7:8" x14ac:dyDescent="0.25">
      <c r="G10165" s="19" t="str">
        <f>IFERROR(VLOOKUP($D10165,LISTA!$A$2:$J$9990,8,0),"")</f>
        <v/>
      </c>
      <c r="H10165" s="40" t="str">
        <f t="shared" si="183"/>
        <v/>
      </c>
    </row>
    <row r="10166" spans="7:8" x14ac:dyDescent="0.25">
      <c r="G10166" s="19" t="str">
        <f>IFERROR(VLOOKUP($D10166,LISTA!$A$2:$J$9990,8,0),"")</f>
        <v/>
      </c>
      <c r="H10166" s="40" t="str">
        <f t="shared" si="183"/>
        <v/>
      </c>
    </row>
    <row r="10167" spans="7:8" x14ac:dyDescent="0.25">
      <c r="G10167" s="19" t="str">
        <f>IFERROR(VLOOKUP($D10167,LISTA!$A$2:$J$9990,8,0),"")</f>
        <v/>
      </c>
      <c r="H10167" s="40" t="str">
        <f t="shared" si="183"/>
        <v/>
      </c>
    </row>
    <row r="10168" spans="7:8" x14ac:dyDescent="0.25">
      <c r="G10168" s="19" t="str">
        <f>IFERROR(VLOOKUP($D10168,LISTA!$A$2:$J$9990,8,0),"")</f>
        <v/>
      </c>
      <c r="H10168" s="40" t="str">
        <f t="shared" si="183"/>
        <v/>
      </c>
    </row>
    <row r="10169" spans="7:8" x14ac:dyDescent="0.25">
      <c r="G10169" s="19" t="str">
        <f>IFERROR(VLOOKUP($D10169,LISTA!$A$2:$J$9990,8,0),"")</f>
        <v/>
      </c>
      <c r="H10169" s="40" t="str">
        <f t="shared" si="183"/>
        <v/>
      </c>
    </row>
    <row r="10170" spans="7:8" x14ac:dyDescent="0.25">
      <c r="G10170" s="19" t="str">
        <f>IFERROR(VLOOKUP($D10170,LISTA!$A$2:$J$9990,8,0),"")</f>
        <v/>
      </c>
      <c r="H10170" s="40" t="str">
        <f t="shared" si="183"/>
        <v/>
      </c>
    </row>
    <row r="10171" spans="7:8" x14ac:dyDescent="0.25">
      <c r="G10171" s="19" t="str">
        <f>IFERROR(VLOOKUP($D10171,LISTA!$A$2:$J$9990,8,0),"")</f>
        <v/>
      </c>
      <c r="H10171" s="40" t="str">
        <f t="shared" si="183"/>
        <v/>
      </c>
    </row>
    <row r="10172" spans="7:8" x14ac:dyDescent="0.25">
      <c r="G10172" s="19" t="str">
        <f>IFERROR(VLOOKUP($D10172,LISTA!$A$2:$J$9990,8,0),"")</f>
        <v/>
      </c>
      <c r="H10172" s="40" t="str">
        <f t="shared" si="183"/>
        <v/>
      </c>
    </row>
    <row r="10173" spans="7:8" x14ac:dyDescent="0.25">
      <c r="G10173" s="19" t="str">
        <f>IFERROR(VLOOKUP($D10173,LISTA!$A$2:$J$9990,8,0),"")</f>
        <v/>
      </c>
      <c r="H10173" s="40" t="str">
        <f t="shared" si="183"/>
        <v/>
      </c>
    </row>
    <row r="10174" spans="7:8" x14ac:dyDescent="0.25">
      <c r="G10174" s="19" t="str">
        <f>IFERROR(VLOOKUP($D10174,LISTA!$A$2:$J$9990,8,0),"")</f>
        <v/>
      </c>
      <c r="H10174" s="40" t="str">
        <f t="shared" si="183"/>
        <v/>
      </c>
    </row>
    <row r="10175" spans="7:8" x14ac:dyDescent="0.25">
      <c r="G10175" s="19" t="str">
        <f>IFERROR(VLOOKUP($D10175,LISTA!$A$2:$J$9990,8,0),"")</f>
        <v/>
      </c>
      <c r="H10175" s="40" t="str">
        <f t="shared" si="183"/>
        <v/>
      </c>
    </row>
    <row r="10176" spans="7:8" x14ac:dyDescent="0.25">
      <c r="G10176" s="19" t="str">
        <f>IFERROR(VLOOKUP($D10176,LISTA!$A$2:$J$9990,8,0),"")</f>
        <v/>
      </c>
      <c r="H10176" s="40" t="str">
        <f t="shared" si="183"/>
        <v/>
      </c>
    </row>
    <row r="10177" spans="7:8" x14ac:dyDescent="0.25">
      <c r="G10177" s="19" t="str">
        <f>IFERROR(VLOOKUP($D10177,LISTA!$A$2:$J$9990,8,0),"")</f>
        <v/>
      </c>
      <c r="H10177" s="40" t="str">
        <f t="shared" si="183"/>
        <v/>
      </c>
    </row>
    <row r="10178" spans="7:8" x14ac:dyDescent="0.25">
      <c r="G10178" s="19" t="str">
        <f>IFERROR(VLOOKUP($D10178,LISTA!$A$2:$J$9990,8,0),"")</f>
        <v/>
      </c>
      <c r="H10178" s="40" t="str">
        <f t="shared" si="183"/>
        <v/>
      </c>
    </row>
    <row r="10179" spans="7:8" x14ac:dyDescent="0.25">
      <c r="G10179" s="19" t="str">
        <f>IFERROR(VLOOKUP($D10179,LISTA!$A$2:$J$9990,8,0),"")</f>
        <v/>
      </c>
      <c r="H10179" s="40" t="str">
        <f t="shared" si="183"/>
        <v/>
      </c>
    </row>
    <row r="10180" spans="7:8" x14ac:dyDescent="0.25">
      <c r="G10180" s="19" t="str">
        <f>IFERROR(VLOOKUP($D10180,LISTA!$A$2:$J$9990,8,0),"")</f>
        <v/>
      </c>
      <c r="H10180" s="40" t="str">
        <f t="shared" si="183"/>
        <v/>
      </c>
    </row>
    <row r="10181" spans="7:8" x14ac:dyDescent="0.25">
      <c r="G10181" s="19" t="str">
        <f>IFERROR(VLOOKUP($D10181,LISTA!$A$2:$J$9990,8,0),"")</f>
        <v/>
      </c>
      <c r="H10181" s="40" t="str">
        <f t="shared" ref="H10181:H10244" si="184">IF(OR(G10181=$K$10,G10181=$K$11,G10181=$K$14,G10181=$K$15,G10181=$K$16,G10181=$K$17,G10181=$K$18,G10181=$K$19,G10181=$K$20,G10181=$K$21,G10181=$K$22,G10181=$K$23,G10181=$K$24,G10181=$K$25,G10181=$K$26,G10181=$K$27,G10181=$K$28),$K$9,IF(OR(G10181=$K$32,G10181=$K$33),$K$31,IF(OR(G10181=$K$38),$K$37,"")))</f>
        <v/>
      </c>
    </row>
    <row r="10182" spans="7:8" x14ac:dyDescent="0.25">
      <c r="G10182" s="19" t="str">
        <f>IFERROR(VLOOKUP($D10182,LISTA!$A$2:$J$9990,8,0),"")</f>
        <v/>
      </c>
      <c r="H10182" s="40" t="str">
        <f t="shared" si="184"/>
        <v/>
      </c>
    </row>
    <row r="10183" spans="7:8" x14ac:dyDescent="0.25">
      <c r="G10183" s="19" t="str">
        <f>IFERROR(VLOOKUP($D10183,LISTA!$A$2:$J$9990,8,0),"")</f>
        <v/>
      </c>
      <c r="H10183" s="40" t="str">
        <f t="shared" si="184"/>
        <v/>
      </c>
    </row>
    <row r="10184" spans="7:8" x14ac:dyDescent="0.25">
      <c r="G10184" s="19" t="str">
        <f>IFERROR(VLOOKUP($D10184,LISTA!$A$2:$J$9990,8,0),"")</f>
        <v/>
      </c>
      <c r="H10184" s="40" t="str">
        <f t="shared" si="184"/>
        <v/>
      </c>
    </row>
    <row r="10185" spans="7:8" x14ac:dyDescent="0.25">
      <c r="G10185" s="19" t="str">
        <f>IFERROR(VLOOKUP($D10185,LISTA!$A$2:$J$9990,8,0),"")</f>
        <v/>
      </c>
      <c r="H10185" s="40" t="str">
        <f t="shared" si="184"/>
        <v/>
      </c>
    </row>
    <row r="10186" spans="7:8" x14ac:dyDescent="0.25">
      <c r="G10186" s="19" t="str">
        <f>IFERROR(VLOOKUP($D10186,LISTA!$A$2:$J$9990,8,0),"")</f>
        <v/>
      </c>
      <c r="H10186" s="40" t="str">
        <f t="shared" si="184"/>
        <v/>
      </c>
    </row>
    <row r="10187" spans="7:8" x14ac:dyDescent="0.25">
      <c r="G10187" s="19" t="str">
        <f>IFERROR(VLOOKUP($D10187,LISTA!$A$2:$J$9990,8,0),"")</f>
        <v/>
      </c>
      <c r="H10187" s="40" t="str">
        <f t="shared" si="184"/>
        <v/>
      </c>
    </row>
    <row r="10188" spans="7:8" x14ac:dyDescent="0.25">
      <c r="G10188" s="19" t="str">
        <f>IFERROR(VLOOKUP($D10188,LISTA!$A$2:$J$9990,8,0),"")</f>
        <v/>
      </c>
      <c r="H10188" s="40" t="str">
        <f t="shared" si="184"/>
        <v/>
      </c>
    </row>
    <row r="10189" spans="7:8" x14ac:dyDescent="0.25">
      <c r="G10189" s="19" t="str">
        <f>IFERROR(VLOOKUP($D10189,LISTA!$A$2:$J$9990,8,0),"")</f>
        <v/>
      </c>
      <c r="H10189" s="40" t="str">
        <f t="shared" si="184"/>
        <v/>
      </c>
    </row>
    <row r="10190" spans="7:8" x14ac:dyDescent="0.25">
      <c r="G10190" s="19" t="str">
        <f>IFERROR(VLOOKUP($D10190,LISTA!$A$2:$J$9990,8,0),"")</f>
        <v/>
      </c>
      <c r="H10190" s="40" t="str">
        <f t="shared" si="184"/>
        <v/>
      </c>
    </row>
    <row r="10191" spans="7:8" x14ac:dyDescent="0.25">
      <c r="G10191" s="19" t="str">
        <f>IFERROR(VLOOKUP($D10191,LISTA!$A$2:$J$9990,8,0),"")</f>
        <v/>
      </c>
      <c r="H10191" s="40" t="str">
        <f t="shared" si="184"/>
        <v/>
      </c>
    </row>
    <row r="10192" spans="7:8" x14ac:dyDescent="0.25">
      <c r="G10192" s="19" t="str">
        <f>IFERROR(VLOOKUP($D10192,LISTA!$A$2:$J$9990,8,0),"")</f>
        <v/>
      </c>
      <c r="H10192" s="40" t="str">
        <f t="shared" si="184"/>
        <v/>
      </c>
    </row>
    <row r="10193" spans="7:8" x14ac:dyDescent="0.25">
      <c r="G10193" s="19" t="str">
        <f>IFERROR(VLOOKUP($D10193,LISTA!$A$2:$J$9990,8,0),"")</f>
        <v/>
      </c>
      <c r="H10193" s="40" t="str">
        <f t="shared" si="184"/>
        <v/>
      </c>
    </row>
    <row r="10194" spans="7:8" x14ac:dyDescent="0.25">
      <c r="G10194" s="19" t="str">
        <f>IFERROR(VLOOKUP($D10194,LISTA!$A$2:$J$9990,8,0),"")</f>
        <v/>
      </c>
      <c r="H10194" s="40" t="str">
        <f t="shared" si="184"/>
        <v/>
      </c>
    </row>
    <row r="10195" spans="7:8" x14ac:dyDescent="0.25">
      <c r="G10195" s="19" t="str">
        <f>IFERROR(VLOOKUP($D10195,LISTA!$A$2:$J$9990,8,0),"")</f>
        <v/>
      </c>
      <c r="H10195" s="40" t="str">
        <f t="shared" si="184"/>
        <v/>
      </c>
    </row>
    <row r="10196" spans="7:8" x14ac:dyDescent="0.25">
      <c r="G10196" s="19" t="str">
        <f>IFERROR(VLOOKUP($D10196,LISTA!$A$2:$J$9990,8,0),"")</f>
        <v/>
      </c>
      <c r="H10196" s="40" t="str">
        <f t="shared" si="184"/>
        <v/>
      </c>
    </row>
    <row r="10197" spans="7:8" x14ac:dyDescent="0.25">
      <c r="G10197" s="19" t="str">
        <f>IFERROR(VLOOKUP($D10197,LISTA!$A$2:$J$9990,8,0),"")</f>
        <v/>
      </c>
      <c r="H10197" s="40" t="str">
        <f t="shared" si="184"/>
        <v/>
      </c>
    </row>
    <row r="10198" spans="7:8" x14ac:dyDescent="0.25">
      <c r="G10198" s="19" t="str">
        <f>IFERROR(VLOOKUP($D10198,LISTA!$A$2:$J$9990,8,0),"")</f>
        <v/>
      </c>
      <c r="H10198" s="40" t="str">
        <f t="shared" si="184"/>
        <v/>
      </c>
    </row>
    <row r="10199" spans="7:8" x14ac:dyDescent="0.25">
      <c r="G10199" s="19" t="str">
        <f>IFERROR(VLOOKUP($D10199,LISTA!$A$2:$J$9990,8,0),"")</f>
        <v/>
      </c>
      <c r="H10199" s="40" t="str">
        <f t="shared" si="184"/>
        <v/>
      </c>
    </row>
    <row r="10200" spans="7:8" x14ac:dyDescent="0.25">
      <c r="G10200" s="19" t="str">
        <f>IFERROR(VLOOKUP($D10200,LISTA!$A$2:$J$9990,8,0),"")</f>
        <v/>
      </c>
      <c r="H10200" s="40" t="str">
        <f t="shared" si="184"/>
        <v/>
      </c>
    </row>
    <row r="10201" spans="7:8" x14ac:dyDescent="0.25">
      <c r="G10201" s="19" t="str">
        <f>IFERROR(VLOOKUP($D10201,LISTA!$A$2:$J$9990,8,0),"")</f>
        <v/>
      </c>
      <c r="H10201" s="40" t="str">
        <f t="shared" si="184"/>
        <v/>
      </c>
    </row>
    <row r="10202" spans="7:8" x14ac:dyDescent="0.25">
      <c r="G10202" s="19" t="str">
        <f>IFERROR(VLOOKUP($D10202,LISTA!$A$2:$J$9990,8,0),"")</f>
        <v/>
      </c>
      <c r="H10202" s="40" t="str">
        <f t="shared" si="184"/>
        <v/>
      </c>
    </row>
    <row r="10203" spans="7:8" x14ac:dyDescent="0.25">
      <c r="G10203" s="19" t="str">
        <f>IFERROR(VLOOKUP($D10203,LISTA!$A$2:$J$9990,8,0),"")</f>
        <v/>
      </c>
      <c r="H10203" s="40" t="str">
        <f t="shared" si="184"/>
        <v/>
      </c>
    </row>
    <row r="10204" spans="7:8" x14ac:dyDescent="0.25">
      <c r="G10204" s="19" t="str">
        <f>IFERROR(VLOOKUP($D10204,LISTA!$A$2:$J$9990,8,0),"")</f>
        <v/>
      </c>
      <c r="H10204" s="40" t="str">
        <f t="shared" si="184"/>
        <v/>
      </c>
    </row>
    <row r="10205" spans="7:8" x14ac:dyDescent="0.25">
      <c r="G10205" s="19" t="str">
        <f>IFERROR(VLOOKUP($D10205,LISTA!$A$2:$J$9990,8,0),"")</f>
        <v/>
      </c>
      <c r="H10205" s="40" t="str">
        <f t="shared" si="184"/>
        <v/>
      </c>
    </row>
    <row r="10206" spans="7:8" x14ac:dyDescent="0.25">
      <c r="G10206" s="19" t="str">
        <f>IFERROR(VLOOKUP($D10206,LISTA!$A$2:$J$9990,8,0),"")</f>
        <v/>
      </c>
      <c r="H10206" s="40" t="str">
        <f t="shared" si="184"/>
        <v/>
      </c>
    </row>
    <row r="10207" spans="7:8" x14ac:dyDescent="0.25">
      <c r="G10207" s="19" t="str">
        <f>IFERROR(VLOOKUP($D10207,LISTA!$A$2:$J$9990,8,0),"")</f>
        <v/>
      </c>
      <c r="H10207" s="40" t="str">
        <f t="shared" si="184"/>
        <v/>
      </c>
    </row>
    <row r="10208" spans="7:8" x14ac:dyDescent="0.25">
      <c r="G10208" s="19" t="str">
        <f>IFERROR(VLOOKUP($D10208,LISTA!$A$2:$J$9990,8,0),"")</f>
        <v/>
      </c>
      <c r="H10208" s="40" t="str">
        <f t="shared" si="184"/>
        <v/>
      </c>
    </row>
    <row r="10209" spans="7:8" x14ac:dyDescent="0.25">
      <c r="G10209" s="19" t="str">
        <f>IFERROR(VLOOKUP($D10209,LISTA!$A$2:$J$9990,8,0),"")</f>
        <v/>
      </c>
      <c r="H10209" s="40" t="str">
        <f t="shared" si="184"/>
        <v/>
      </c>
    </row>
    <row r="10210" spans="7:8" x14ac:dyDescent="0.25">
      <c r="G10210" s="19" t="str">
        <f>IFERROR(VLOOKUP($D10210,LISTA!$A$2:$J$9990,8,0),"")</f>
        <v/>
      </c>
      <c r="H10210" s="40" t="str">
        <f t="shared" si="184"/>
        <v/>
      </c>
    </row>
    <row r="10211" spans="7:8" x14ac:dyDescent="0.25">
      <c r="G10211" s="19" t="str">
        <f>IFERROR(VLOOKUP($D10211,LISTA!$A$2:$J$9990,8,0),"")</f>
        <v/>
      </c>
      <c r="H10211" s="40" t="str">
        <f t="shared" si="184"/>
        <v/>
      </c>
    </row>
    <row r="10212" spans="7:8" x14ac:dyDescent="0.25">
      <c r="G10212" s="19" t="str">
        <f>IFERROR(VLOOKUP($D10212,LISTA!$A$2:$J$9990,8,0),"")</f>
        <v/>
      </c>
      <c r="H10212" s="40" t="str">
        <f t="shared" si="184"/>
        <v/>
      </c>
    </row>
    <row r="10213" spans="7:8" x14ac:dyDescent="0.25">
      <c r="G10213" s="19" t="str">
        <f>IFERROR(VLOOKUP($D10213,LISTA!$A$2:$J$9990,8,0),"")</f>
        <v/>
      </c>
      <c r="H10213" s="40" t="str">
        <f t="shared" si="184"/>
        <v/>
      </c>
    </row>
    <row r="10214" spans="7:8" x14ac:dyDescent="0.25">
      <c r="G10214" s="19" t="str">
        <f>IFERROR(VLOOKUP($D10214,LISTA!$A$2:$J$9990,8,0),"")</f>
        <v/>
      </c>
      <c r="H10214" s="40" t="str">
        <f t="shared" si="184"/>
        <v/>
      </c>
    </row>
    <row r="10215" spans="7:8" x14ac:dyDescent="0.25">
      <c r="G10215" s="19" t="str">
        <f>IFERROR(VLOOKUP($D10215,LISTA!$A$2:$J$9990,8,0),"")</f>
        <v/>
      </c>
      <c r="H10215" s="40" t="str">
        <f t="shared" si="184"/>
        <v/>
      </c>
    </row>
    <row r="10216" spans="7:8" x14ac:dyDescent="0.25">
      <c r="G10216" s="19" t="str">
        <f>IFERROR(VLOOKUP($D10216,LISTA!$A$2:$J$9990,8,0),"")</f>
        <v/>
      </c>
      <c r="H10216" s="40" t="str">
        <f t="shared" si="184"/>
        <v/>
      </c>
    </row>
    <row r="10217" spans="7:8" x14ac:dyDescent="0.25">
      <c r="G10217" s="19" t="str">
        <f>IFERROR(VLOOKUP($D10217,LISTA!$A$2:$J$9990,8,0),"")</f>
        <v/>
      </c>
      <c r="H10217" s="40" t="str">
        <f t="shared" si="184"/>
        <v/>
      </c>
    </row>
    <row r="10218" spans="7:8" x14ac:dyDescent="0.25">
      <c r="G10218" s="19" t="str">
        <f>IFERROR(VLOOKUP($D10218,LISTA!$A$2:$J$9990,8,0),"")</f>
        <v/>
      </c>
      <c r="H10218" s="40" t="str">
        <f t="shared" si="184"/>
        <v/>
      </c>
    </row>
    <row r="10219" spans="7:8" x14ac:dyDescent="0.25">
      <c r="G10219" s="19" t="str">
        <f>IFERROR(VLOOKUP($D10219,LISTA!$A$2:$J$9990,8,0),"")</f>
        <v/>
      </c>
      <c r="H10219" s="40" t="str">
        <f t="shared" si="184"/>
        <v/>
      </c>
    </row>
    <row r="10220" spans="7:8" x14ac:dyDescent="0.25">
      <c r="G10220" s="19" t="str">
        <f>IFERROR(VLOOKUP($D10220,LISTA!$A$2:$J$9990,8,0),"")</f>
        <v/>
      </c>
      <c r="H10220" s="40" t="str">
        <f t="shared" si="184"/>
        <v/>
      </c>
    </row>
    <row r="10221" spans="7:8" x14ac:dyDescent="0.25">
      <c r="G10221" s="19" t="str">
        <f>IFERROR(VLOOKUP($D10221,LISTA!$A$2:$J$9990,8,0),"")</f>
        <v/>
      </c>
      <c r="H10221" s="40" t="str">
        <f t="shared" si="184"/>
        <v/>
      </c>
    </row>
    <row r="10222" spans="7:8" x14ac:dyDescent="0.25">
      <c r="G10222" s="19" t="str">
        <f>IFERROR(VLOOKUP($D10222,LISTA!$A$2:$J$9990,8,0),"")</f>
        <v/>
      </c>
      <c r="H10222" s="40" t="str">
        <f t="shared" si="184"/>
        <v/>
      </c>
    </row>
    <row r="10223" spans="7:8" x14ac:dyDescent="0.25">
      <c r="G10223" s="19" t="str">
        <f>IFERROR(VLOOKUP($D10223,LISTA!$A$2:$J$9990,8,0),"")</f>
        <v/>
      </c>
      <c r="H10223" s="40" t="str">
        <f t="shared" si="184"/>
        <v/>
      </c>
    </row>
    <row r="10224" spans="7:8" x14ac:dyDescent="0.25">
      <c r="G10224" s="19" t="str">
        <f>IFERROR(VLOOKUP($D10224,LISTA!$A$2:$J$9990,8,0),"")</f>
        <v/>
      </c>
      <c r="H10224" s="40" t="str">
        <f t="shared" si="184"/>
        <v/>
      </c>
    </row>
    <row r="10225" spans="7:8" x14ac:dyDescent="0.25">
      <c r="G10225" s="19" t="str">
        <f>IFERROR(VLOOKUP($D10225,LISTA!$A$2:$J$9990,8,0),"")</f>
        <v/>
      </c>
      <c r="H10225" s="40" t="str">
        <f t="shared" si="184"/>
        <v/>
      </c>
    </row>
    <row r="10226" spans="7:8" x14ac:dyDescent="0.25">
      <c r="G10226" s="19" t="str">
        <f>IFERROR(VLOOKUP($D10226,LISTA!$A$2:$J$9990,8,0),"")</f>
        <v/>
      </c>
      <c r="H10226" s="40" t="str">
        <f t="shared" si="184"/>
        <v/>
      </c>
    </row>
    <row r="10227" spans="7:8" x14ac:dyDescent="0.25">
      <c r="G10227" s="19" t="str">
        <f>IFERROR(VLOOKUP($D10227,LISTA!$A$2:$J$9990,8,0),"")</f>
        <v/>
      </c>
      <c r="H10227" s="40" t="str">
        <f t="shared" si="184"/>
        <v/>
      </c>
    </row>
    <row r="10228" spans="7:8" x14ac:dyDescent="0.25">
      <c r="G10228" s="19" t="str">
        <f>IFERROR(VLOOKUP($D10228,LISTA!$A$2:$J$9990,8,0),"")</f>
        <v/>
      </c>
      <c r="H10228" s="40" t="str">
        <f t="shared" si="184"/>
        <v/>
      </c>
    </row>
    <row r="10229" spans="7:8" x14ac:dyDescent="0.25">
      <c r="G10229" s="19" t="str">
        <f>IFERROR(VLOOKUP($D10229,LISTA!$A$2:$J$9990,8,0),"")</f>
        <v/>
      </c>
      <c r="H10229" s="40" t="str">
        <f t="shared" si="184"/>
        <v/>
      </c>
    </row>
    <row r="10230" spans="7:8" x14ac:dyDescent="0.25">
      <c r="G10230" s="19" t="str">
        <f>IFERROR(VLOOKUP($D10230,LISTA!$A$2:$J$9990,8,0),"")</f>
        <v/>
      </c>
      <c r="H10230" s="40" t="str">
        <f t="shared" si="184"/>
        <v/>
      </c>
    </row>
    <row r="10231" spans="7:8" x14ac:dyDescent="0.25">
      <c r="G10231" s="19" t="str">
        <f>IFERROR(VLOOKUP($D10231,LISTA!$A$2:$J$9990,8,0),"")</f>
        <v/>
      </c>
      <c r="H10231" s="40" t="str">
        <f t="shared" si="184"/>
        <v/>
      </c>
    </row>
    <row r="10232" spans="7:8" x14ac:dyDescent="0.25">
      <c r="G10232" s="19" t="str">
        <f>IFERROR(VLOOKUP($D10232,LISTA!$A$2:$J$9990,8,0),"")</f>
        <v/>
      </c>
      <c r="H10232" s="40" t="str">
        <f t="shared" si="184"/>
        <v/>
      </c>
    </row>
    <row r="10233" spans="7:8" x14ac:dyDescent="0.25">
      <c r="G10233" s="19" t="str">
        <f>IFERROR(VLOOKUP($D10233,LISTA!$A$2:$J$9990,8,0),"")</f>
        <v/>
      </c>
      <c r="H10233" s="40" t="str">
        <f t="shared" si="184"/>
        <v/>
      </c>
    </row>
    <row r="10234" spans="7:8" x14ac:dyDescent="0.25">
      <c r="G10234" s="19" t="str">
        <f>IFERROR(VLOOKUP($D10234,LISTA!$A$2:$J$9990,8,0),"")</f>
        <v/>
      </c>
      <c r="H10234" s="40" t="str">
        <f t="shared" si="184"/>
        <v/>
      </c>
    </row>
    <row r="10235" spans="7:8" x14ac:dyDescent="0.25">
      <c r="G10235" s="19" t="str">
        <f>IFERROR(VLOOKUP($D10235,LISTA!$A$2:$J$9990,8,0),"")</f>
        <v/>
      </c>
      <c r="H10235" s="40" t="str">
        <f t="shared" si="184"/>
        <v/>
      </c>
    </row>
    <row r="10236" spans="7:8" x14ac:dyDescent="0.25">
      <c r="G10236" s="19" t="str">
        <f>IFERROR(VLOOKUP($D10236,LISTA!$A$2:$J$9990,8,0),"")</f>
        <v/>
      </c>
      <c r="H10236" s="40" t="str">
        <f t="shared" si="184"/>
        <v/>
      </c>
    </row>
    <row r="10237" spans="7:8" x14ac:dyDescent="0.25">
      <c r="G10237" s="19" t="str">
        <f>IFERROR(VLOOKUP($D10237,LISTA!$A$2:$J$9990,8,0),"")</f>
        <v/>
      </c>
      <c r="H10237" s="40" t="str">
        <f t="shared" si="184"/>
        <v/>
      </c>
    </row>
    <row r="10238" spans="7:8" x14ac:dyDescent="0.25">
      <c r="G10238" s="19" t="str">
        <f>IFERROR(VLOOKUP($D10238,LISTA!$A$2:$J$9990,8,0),"")</f>
        <v/>
      </c>
      <c r="H10238" s="40" t="str">
        <f t="shared" si="184"/>
        <v/>
      </c>
    </row>
    <row r="10239" spans="7:8" x14ac:dyDescent="0.25">
      <c r="G10239" s="19" t="str">
        <f>IFERROR(VLOOKUP($D10239,LISTA!$A$2:$J$9990,8,0),"")</f>
        <v/>
      </c>
      <c r="H10239" s="40" t="str">
        <f t="shared" si="184"/>
        <v/>
      </c>
    </row>
    <row r="10240" spans="7:8" x14ac:dyDescent="0.25">
      <c r="G10240" s="19" t="str">
        <f>IFERROR(VLOOKUP($D10240,LISTA!$A$2:$J$9990,8,0),"")</f>
        <v/>
      </c>
      <c r="H10240" s="40" t="str">
        <f t="shared" si="184"/>
        <v/>
      </c>
    </row>
    <row r="10241" spans="7:8" x14ac:dyDescent="0.25">
      <c r="G10241" s="19" t="str">
        <f>IFERROR(VLOOKUP($D10241,LISTA!$A$2:$J$9990,8,0),"")</f>
        <v/>
      </c>
      <c r="H10241" s="40" t="str">
        <f t="shared" si="184"/>
        <v/>
      </c>
    </row>
    <row r="10242" spans="7:8" x14ac:dyDescent="0.25">
      <c r="G10242" s="19" t="str">
        <f>IFERROR(VLOOKUP($D10242,LISTA!$A$2:$J$9990,8,0),"")</f>
        <v/>
      </c>
      <c r="H10242" s="40" t="str">
        <f t="shared" si="184"/>
        <v/>
      </c>
    </row>
    <row r="10243" spans="7:8" x14ac:dyDescent="0.25">
      <c r="G10243" s="19" t="str">
        <f>IFERROR(VLOOKUP($D10243,LISTA!$A$2:$J$9990,8,0),"")</f>
        <v/>
      </c>
      <c r="H10243" s="40" t="str">
        <f t="shared" si="184"/>
        <v/>
      </c>
    </row>
    <row r="10244" spans="7:8" x14ac:dyDescent="0.25">
      <c r="G10244" s="19" t="str">
        <f>IFERROR(VLOOKUP($D10244,LISTA!$A$2:$J$9990,8,0),"")</f>
        <v/>
      </c>
      <c r="H10244" s="40" t="str">
        <f t="shared" si="184"/>
        <v/>
      </c>
    </row>
    <row r="10245" spans="7:8" x14ac:dyDescent="0.25">
      <c r="G10245" s="19" t="str">
        <f>IFERROR(VLOOKUP($D10245,LISTA!$A$2:$J$9990,8,0),"")</f>
        <v/>
      </c>
      <c r="H10245" s="40" t="str">
        <f t="shared" ref="H10245:H10308" si="185">IF(OR(G10245=$K$10,G10245=$K$11,G10245=$K$14,G10245=$K$15,G10245=$K$16,G10245=$K$17,G10245=$K$18,G10245=$K$19,G10245=$K$20,G10245=$K$21,G10245=$K$22,G10245=$K$23,G10245=$K$24,G10245=$K$25,G10245=$K$26,G10245=$K$27,G10245=$K$28),$K$9,IF(OR(G10245=$K$32,G10245=$K$33),$K$31,IF(OR(G10245=$K$38),$K$37,"")))</f>
        <v/>
      </c>
    </row>
    <row r="10246" spans="7:8" x14ac:dyDescent="0.25">
      <c r="G10246" s="19" t="str">
        <f>IFERROR(VLOOKUP($D10246,LISTA!$A$2:$J$9990,8,0),"")</f>
        <v/>
      </c>
      <c r="H10246" s="40" t="str">
        <f t="shared" si="185"/>
        <v/>
      </c>
    </row>
    <row r="10247" spans="7:8" x14ac:dyDescent="0.25">
      <c r="G10247" s="19" t="str">
        <f>IFERROR(VLOOKUP($D10247,LISTA!$A$2:$J$9990,8,0),"")</f>
        <v/>
      </c>
      <c r="H10247" s="40" t="str">
        <f t="shared" si="185"/>
        <v/>
      </c>
    </row>
    <row r="10248" spans="7:8" x14ac:dyDescent="0.25">
      <c r="G10248" s="19" t="str">
        <f>IFERROR(VLOOKUP($D10248,LISTA!$A$2:$J$9990,8,0),"")</f>
        <v/>
      </c>
      <c r="H10248" s="40" t="str">
        <f t="shared" si="185"/>
        <v/>
      </c>
    </row>
    <row r="10249" spans="7:8" x14ac:dyDescent="0.25">
      <c r="G10249" s="19" t="str">
        <f>IFERROR(VLOOKUP($D10249,LISTA!$A$2:$J$9990,8,0),"")</f>
        <v/>
      </c>
      <c r="H10249" s="40" t="str">
        <f t="shared" si="185"/>
        <v/>
      </c>
    </row>
    <row r="10250" spans="7:8" x14ac:dyDescent="0.25">
      <c r="G10250" s="19" t="str">
        <f>IFERROR(VLOOKUP($D10250,LISTA!$A$2:$J$9990,8,0),"")</f>
        <v/>
      </c>
      <c r="H10250" s="40" t="str">
        <f t="shared" si="185"/>
        <v/>
      </c>
    </row>
    <row r="10251" spans="7:8" x14ac:dyDescent="0.25">
      <c r="G10251" s="19" t="str">
        <f>IFERROR(VLOOKUP($D10251,LISTA!$A$2:$J$9990,8,0),"")</f>
        <v/>
      </c>
      <c r="H10251" s="40" t="str">
        <f t="shared" si="185"/>
        <v/>
      </c>
    </row>
    <row r="10252" spans="7:8" x14ac:dyDescent="0.25">
      <c r="G10252" s="19" t="str">
        <f>IFERROR(VLOOKUP($D10252,LISTA!$A$2:$J$9990,8,0),"")</f>
        <v/>
      </c>
      <c r="H10252" s="40" t="str">
        <f t="shared" si="185"/>
        <v/>
      </c>
    </row>
    <row r="10253" spans="7:8" x14ac:dyDescent="0.25">
      <c r="G10253" s="19" t="str">
        <f>IFERROR(VLOOKUP($D10253,LISTA!$A$2:$J$9990,8,0),"")</f>
        <v/>
      </c>
      <c r="H10253" s="40" t="str">
        <f t="shared" si="185"/>
        <v/>
      </c>
    </row>
    <row r="10254" spans="7:8" x14ac:dyDescent="0.25">
      <c r="G10254" s="19" t="str">
        <f>IFERROR(VLOOKUP($D10254,LISTA!$A$2:$J$9990,8,0),"")</f>
        <v/>
      </c>
      <c r="H10254" s="40" t="str">
        <f t="shared" si="185"/>
        <v/>
      </c>
    </row>
    <row r="10255" spans="7:8" x14ac:dyDescent="0.25">
      <c r="G10255" s="19" t="str">
        <f>IFERROR(VLOOKUP($D10255,LISTA!$A$2:$J$9990,8,0),"")</f>
        <v/>
      </c>
      <c r="H10255" s="40" t="str">
        <f t="shared" si="185"/>
        <v/>
      </c>
    </row>
    <row r="10256" spans="7:8" x14ac:dyDescent="0.25">
      <c r="G10256" s="19" t="str">
        <f>IFERROR(VLOOKUP($D10256,LISTA!$A$2:$J$9990,8,0),"")</f>
        <v/>
      </c>
      <c r="H10256" s="40" t="str">
        <f t="shared" si="185"/>
        <v/>
      </c>
    </row>
    <row r="10257" spans="7:8" x14ac:dyDescent="0.25">
      <c r="G10257" s="19" t="str">
        <f>IFERROR(VLOOKUP($D10257,LISTA!$A$2:$J$9990,8,0),"")</f>
        <v/>
      </c>
      <c r="H10257" s="40" t="str">
        <f t="shared" si="185"/>
        <v/>
      </c>
    </row>
    <row r="10258" spans="7:8" x14ac:dyDescent="0.25">
      <c r="G10258" s="19" t="str">
        <f>IFERROR(VLOOKUP($D10258,LISTA!$A$2:$J$9990,8,0),"")</f>
        <v/>
      </c>
      <c r="H10258" s="40" t="str">
        <f t="shared" si="185"/>
        <v/>
      </c>
    </row>
    <row r="10259" spans="7:8" x14ac:dyDescent="0.25">
      <c r="G10259" s="19" t="str">
        <f>IFERROR(VLOOKUP($D10259,LISTA!$A$2:$J$9990,8,0),"")</f>
        <v/>
      </c>
      <c r="H10259" s="40" t="str">
        <f t="shared" si="185"/>
        <v/>
      </c>
    </row>
    <row r="10260" spans="7:8" x14ac:dyDescent="0.25">
      <c r="G10260" s="19" t="str">
        <f>IFERROR(VLOOKUP($D10260,LISTA!$A$2:$J$9990,8,0),"")</f>
        <v/>
      </c>
      <c r="H10260" s="40" t="str">
        <f t="shared" si="185"/>
        <v/>
      </c>
    </row>
    <row r="10261" spans="7:8" x14ac:dyDescent="0.25">
      <c r="G10261" s="19" t="str">
        <f>IFERROR(VLOOKUP($D10261,LISTA!$A$2:$J$9990,8,0),"")</f>
        <v/>
      </c>
      <c r="H10261" s="40" t="str">
        <f t="shared" si="185"/>
        <v/>
      </c>
    </row>
    <row r="10262" spans="7:8" x14ac:dyDescent="0.25">
      <c r="G10262" s="19" t="str">
        <f>IFERROR(VLOOKUP($D10262,LISTA!$A$2:$J$9990,8,0),"")</f>
        <v/>
      </c>
      <c r="H10262" s="40" t="str">
        <f t="shared" si="185"/>
        <v/>
      </c>
    </row>
    <row r="10263" spans="7:8" x14ac:dyDescent="0.25">
      <c r="G10263" s="19" t="str">
        <f>IFERROR(VLOOKUP($D10263,LISTA!$A$2:$J$9990,8,0),"")</f>
        <v/>
      </c>
      <c r="H10263" s="40" t="str">
        <f t="shared" si="185"/>
        <v/>
      </c>
    </row>
    <row r="10264" spans="7:8" x14ac:dyDescent="0.25">
      <c r="G10264" s="19" t="str">
        <f>IFERROR(VLOOKUP($D10264,LISTA!$A$2:$J$9990,8,0),"")</f>
        <v/>
      </c>
      <c r="H10264" s="40" t="str">
        <f t="shared" si="185"/>
        <v/>
      </c>
    </row>
    <row r="10265" spans="7:8" x14ac:dyDescent="0.25">
      <c r="G10265" s="19" t="str">
        <f>IFERROR(VLOOKUP($D10265,LISTA!$A$2:$J$9990,8,0),"")</f>
        <v/>
      </c>
      <c r="H10265" s="40" t="str">
        <f t="shared" si="185"/>
        <v/>
      </c>
    </row>
    <row r="10266" spans="7:8" x14ac:dyDescent="0.25">
      <c r="G10266" s="19" t="str">
        <f>IFERROR(VLOOKUP($D10266,LISTA!$A$2:$J$9990,8,0),"")</f>
        <v/>
      </c>
      <c r="H10266" s="40" t="str">
        <f t="shared" si="185"/>
        <v/>
      </c>
    </row>
    <row r="10267" spans="7:8" x14ac:dyDescent="0.25">
      <c r="G10267" s="19" t="str">
        <f>IFERROR(VLOOKUP($D10267,LISTA!$A$2:$J$9990,8,0),"")</f>
        <v/>
      </c>
      <c r="H10267" s="40" t="str">
        <f t="shared" si="185"/>
        <v/>
      </c>
    </row>
    <row r="10268" spans="7:8" x14ac:dyDescent="0.25">
      <c r="G10268" s="19" t="str">
        <f>IFERROR(VLOOKUP($D10268,LISTA!$A$2:$J$9990,8,0),"")</f>
        <v/>
      </c>
      <c r="H10268" s="40" t="str">
        <f t="shared" si="185"/>
        <v/>
      </c>
    </row>
    <row r="10269" spans="7:8" x14ac:dyDescent="0.25">
      <c r="G10269" s="19" t="str">
        <f>IFERROR(VLOOKUP($D10269,LISTA!$A$2:$J$9990,8,0),"")</f>
        <v/>
      </c>
      <c r="H10269" s="40" t="str">
        <f t="shared" si="185"/>
        <v/>
      </c>
    </row>
    <row r="10270" spans="7:8" x14ac:dyDescent="0.25">
      <c r="G10270" s="19" t="str">
        <f>IFERROR(VLOOKUP($D10270,LISTA!$A$2:$J$9990,8,0),"")</f>
        <v/>
      </c>
      <c r="H10270" s="40" t="str">
        <f t="shared" si="185"/>
        <v/>
      </c>
    </row>
    <row r="10271" spans="7:8" x14ac:dyDescent="0.25">
      <c r="G10271" s="19" t="str">
        <f>IFERROR(VLOOKUP($D10271,LISTA!$A$2:$J$9990,8,0),"")</f>
        <v/>
      </c>
      <c r="H10271" s="40" t="str">
        <f t="shared" si="185"/>
        <v/>
      </c>
    </row>
    <row r="10272" spans="7:8" x14ac:dyDescent="0.25">
      <c r="G10272" s="19" t="str">
        <f>IFERROR(VLOOKUP($D10272,LISTA!$A$2:$J$9990,8,0),"")</f>
        <v/>
      </c>
      <c r="H10272" s="40" t="str">
        <f t="shared" si="185"/>
        <v/>
      </c>
    </row>
    <row r="10273" spans="7:8" x14ac:dyDescent="0.25">
      <c r="G10273" s="19" t="str">
        <f>IFERROR(VLOOKUP($D10273,LISTA!$A$2:$J$9990,8,0),"")</f>
        <v/>
      </c>
      <c r="H10273" s="40" t="str">
        <f t="shared" si="185"/>
        <v/>
      </c>
    </row>
    <row r="10274" spans="7:8" x14ac:dyDescent="0.25">
      <c r="G10274" s="19" t="str">
        <f>IFERROR(VLOOKUP($D10274,LISTA!$A$2:$J$9990,8,0),"")</f>
        <v/>
      </c>
      <c r="H10274" s="40" t="str">
        <f t="shared" si="185"/>
        <v/>
      </c>
    </row>
    <row r="10275" spans="7:8" x14ac:dyDescent="0.25">
      <c r="G10275" s="19" t="str">
        <f>IFERROR(VLOOKUP($D10275,LISTA!$A$2:$J$9990,8,0),"")</f>
        <v/>
      </c>
      <c r="H10275" s="40" t="str">
        <f t="shared" si="185"/>
        <v/>
      </c>
    </row>
    <row r="10276" spans="7:8" x14ac:dyDescent="0.25">
      <c r="G10276" s="19" t="str">
        <f>IFERROR(VLOOKUP($D10276,LISTA!$A$2:$J$9990,8,0),"")</f>
        <v/>
      </c>
      <c r="H10276" s="40" t="str">
        <f t="shared" si="185"/>
        <v/>
      </c>
    </row>
    <row r="10277" spans="7:8" x14ac:dyDescent="0.25">
      <c r="G10277" s="19" t="str">
        <f>IFERROR(VLOOKUP($D10277,LISTA!$A$2:$J$9990,8,0),"")</f>
        <v/>
      </c>
      <c r="H10277" s="40" t="str">
        <f t="shared" si="185"/>
        <v/>
      </c>
    </row>
    <row r="10278" spans="7:8" x14ac:dyDescent="0.25">
      <c r="G10278" s="19" t="str">
        <f>IFERROR(VLOOKUP($D10278,LISTA!$A$2:$J$9990,8,0),"")</f>
        <v/>
      </c>
      <c r="H10278" s="40" t="str">
        <f t="shared" si="185"/>
        <v/>
      </c>
    </row>
    <row r="10279" spans="7:8" x14ac:dyDescent="0.25">
      <c r="G10279" s="19" t="str">
        <f>IFERROR(VLOOKUP($D10279,LISTA!$A$2:$J$9990,8,0),"")</f>
        <v/>
      </c>
      <c r="H10279" s="40" t="str">
        <f t="shared" si="185"/>
        <v/>
      </c>
    </row>
    <row r="10280" spans="7:8" x14ac:dyDescent="0.25">
      <c r="G10280" s="19" t="str">
        <f>IFERROR(VLOOKUP($D10280,LISTA!$A$2:$J$9990,8,0),"")</f>
        <v/>
      </c>
      <c r="H10280" s="40" t="str">
        <f t="shared" si="185"/>
        <v/>
      </c>
    </row>
    <row r="10281" spans="7:8" x14ac:dyDescent="0.25">
      <c r="G10281" s="19" t="str">
        <f>IFERROR(VLOOKUP($D10281,LISTA!$A$2:$J$9990,8,0),"")</f>
        <v/>
      </c>
      <c r="H10281" s="40" t="str">
        <f t="shared" si="185"/>
        <v/>
      </c>
    </row>
    <row r="10282" spans="7:8" x14ac:dyDescent="0.25">
      <c r="G10282" s="19" t="str">
        <f>IFERROR(VLOOKUP($D10282,LISTA!$A$2:$J$9990,8,0),"")</f>
        <v/>
      </c>
      <c r="H10282" s="40" t="str">
        <f t="shared" si="185"/>
        <v/>
      </c>
    </row>
    <row r="10283" spans="7:8" x14ac:dyDescent="0.25">
      <c r="G10283" s="19" t="str">
        <f>IFERROR(VLOOKUP($D10283,LISTA!$A$2:$J$9990,8,0),"")</f>
        <v/>
      </c>
      <c r="H10283" s="40" t="str">
        <f t="shared" si="185"/>
        <v/>
      </c>
    </row>
    <row r="10284" spans="7:8" x14ac:dyDescent="0.25">
      <c r="G10284" s="19" t="str">
        <f>IFERROR(VLOOKUP($D10284,LISTA!$A$2:$J$9990,8,0),"")</f>
        <v/>
      </c>
      <c r="H10284" s="40" t="str">
        <f t="shared" si="185"/>
        <v/>
      </c>
    </row>
    <row r="10285" spans="7:8" x14ac:dyDescent="0.25">
      <c r="G10285" s="19" t="str">
        <f>IFERROR(VLOOKUP($D10285,LISTA!$A$2:$J$9990,8,0),"")</f>
        <v/>
      </c>
      <c r="H10285" s="40" t="str">
        <f t="shared" si="185"/>
        <v/>
      </c>
    </row>
    <row r="10286" spans="7:8" x14ac:dyDescent="0.25">
      <c r="G10286" s="19" t="str">
        <f>IFERROR(VLOOKUP($D10286,LISTA!$A$2:$J$9990,8,0),"")</f>
        <v/>
      </c>
      <c r="H10286" s="40" t="str">
        <f t="shared" si="185"/>
        <v/>
      </c>
    </row>
    <row r="10287" spans="7:8" x14ac:dyDescent="0.25">
      <c r="G10287" s="19" t="str">
        <f>IFERROR(VLOOKUP($D10287,LISTA!$A$2:$J$9990,8,0),"")</f>
        <v/>
      </c>
      <c r="H10287" s="40" t="str">
        <f t="shared" si="185"/>
        <v/>
      </c>
    </row>
    <row r="10288" spans="7:8" x14ac:dyDescent="0.25">
      <c r="G10288" s="19" t="str">
        <f>IFERROR(VLOOKUP($D10288,LISTA!$A$2:$J$9990,8,0),"")</f>
        <v/>
      </c>
      <c r="H10288" s="40" t="str">
        <f t="shared" si="185"/>
        <v/>
      </c>
    </row>
    <row r="10289" spans="7:8" x14ac:dyDescent="0.25">
      <c r="G10289" s="19" t="str">
        <f>IFERROR(VLOOKUP($D10289,LISTA!$A$2:$J$9990,8,0),"")</f>
        <v/>
      </c>
      <c r="H10289" s="40" t="str">
        <f t="shared" si="185"/>
        <v/>
      </c>
    </row>
    <row r="10290" spans="7:8" x14ac:dyDescent="0.25">
      <c r="G10290" s="19" t="str">
        <f>IFERROR(VLOOKUP($D10290,LISTA!$A$2:$J$9990,8,0),"")</f>
        <v/>
      </c>
      <c r="H10290" s="40" t="str">
        <f t="shared" si="185"/>
        <v/>
      </c>
    </row>
    <row r="10291" spans="7:8" x14ac:dyDescent="0.25">
      <c r="G10291" s="19" t="str">
        <f>IFERROR(VLOOKUP($D10291,LISTA!$A$2:$J$9990,8,0),"")</f>
        <v/>
      </c>
      <c r="H10291" s="40" t="str">
        <f t="shared" si="185"/>
        <v/>
      </c>
    </row>
    <row r="10292" spans="7:8" x14ac:dyDescent="0.25">
      <c r="G10292" s="19" t="str">
        <f>IFERROR(VLOOKUP($D10292,LISTA!$A$2:$J$9990,8,0),"")</f>
        <v/>
      </c>
      <c r="H10292" s="40" t="str">
        <f t="shared" si="185"/>
        <v/>
      </c>
    </row>
    <row r="10293" spans="7:8" x14ac:dyDescent="0.25">
      <c r="G10293" s="19" t="str">
        <f>IFERROR(VLOOKUP($D10293,LISTA!$A$2:$J$9990,8,0),"")</f>
        <v/>
      </c>
      <c r="H10293" s="40" t="str">
        <f t="shared" si="185"/>
        <v/>
      </c>
    </row>
    <row r="10294" spans="7:8" x14ac:dyDescent="0.25">
      <c r="G10294" s="19" t="str">
        <f>IFERROR(VLOOKUP($D10294,LISTA!$A$2:$J$9990,8,0),"")</f>
        <v/>
      </c>
      <c r="H10294" s="40" t="str">
        <f t="shared" si="185"/>
        <v/>
      </c>
    </row>
    <row r="10295" spans="7:8" x14ac:dyDescent="0.25">
      <c r="G10295" s="19" t="str">
        <f>IFERROR(VLOOKUP($D10295,LISTA!$A$2:$J$9990,8,0),"")</f>
        <v/>
      </c>
      <c r="H10295" s="40" t="str">
        <f t="shared" si="185"/>
        <v/>
      </c>
    </row>
    <row r="10296" spans="7:8" x14ac:dyDescent="0.25">
      <c r="G10296" s="19" t="str">
        <f>IFERROR(VLOOKUP($D10296,LISTA!$A$2:$J$9990,8,0),"")</f>
        <v/>
      </c>
      <c r="H10296" s="40" t="str">
        <f t="shared" si="185"/>
        <v/>
      </c>
    </row>
    <row r="10297" spans="7:8" x14ac:dyDescent="0.25">
      <c r="G10297" s="19" t="str">
        <f>IFERROR(VLOOKUP($D10297,LISTA!$A$2:$J$9990,8,0),"")</f>
        <v/>
      </c>
      <c r="H10297" s="40" t="str">
        <f t="shared" si="185"/>
        <v/>
      </c>
    </row>
    <row r="10298" spans="7:8" x14ac:dyDescent="0.25">
      <c r="G10298" s="19" t="str">
        <f>IFERROR(VLOOKUP($D10298,LISTA!$A$2:$J$9990,8,0),"")</f>
        <v/>
      </c>
      <c r="H10298" s="40" t="str">
        <f t="shared" si="185"/>
        <v/>
      </c>
    </row>
    <row r="10299" spans="7:8" x14ac:dyDescent="0.25">
      <c r="G10299" s="19" t="str">
        <f>IFERROR(VLOOKUP($D10299,LISTA!$A$2:$J$9990,8,0),"")</f>
        <v/>
      </c>
      <c r="H10299" s="40" t="str">
        <f t="shared" si="185"/>
        <v/>
      </c>
    </row>
    <row r="10300" spans="7:8" x14ac:dyDescent="0.25">
      <c r="G10300" s="19" t="str">
        <f>IFERROR(VLOOKUP($D10300,LISTA!$A$2:$J$9990,8,0),"")</f>
        <v/>
      </c>
      <c r="H10300" s="40" t="str">
        <f t="shared" si="185"/>
        <v/>
      </c>
    </row>
    <row r="10301" spans="7:8" x14ac:dyDescent="0.25">
      <c r="G10301" s="19" t="str">
        <f>IFERROR(VLOOKUP($D10301,LISTA!$A$2:$J$9990,8,0),"")</f>
        <v/>
      </c>
      <c r="H10301" s="40" t="str">
        <f t="shared" si="185"/>
        <v/>
      </c>
    </row>
    <row r="10302" spans="7:8" x14ac:dyDescent="0.25">
      <c r="G10302" s="19" t="str">
        <f>IFERROR(VLOOKUP($D10302,LISTA!$A$2:$J$9990,8,0),"")</f>
        <v/>
      </c>
      <c r="H10302" s="40" t="str">
        <f t="shared" si="185"/>
        <v/>
      </c>
    </row>
    <row r="10303" spans="7:8" x14ac:dyDescent="0.25">
      <c r="G10303" s="19" t="str">
        <f>IFERROR(VLOOKUP($D10303,LISTA!$A$2:$J$9990,8,0),"")</f>
        <v/>
      </c>
      <c r="H10303" s="40" t="str">
        <f t="shared" si="185"/>
        <v/>
      </c>
    </row>
    <row r="10304" spans="7:8" x14ac:dyDescent="0.25">
      <c r="G10304" s="19" t="str">
        <f>IFERROR(VLOOKUP($D10304,LISTA!$A$2:$J$9990,8,0),"")</f>
        <v/>
      </c>
      <c r="H10304" s="40" t="str">
        <f t="shared" si="185"/>
        <v/>
      </c>
    </row>
    <row r="10305" spans="7:8" x14ac:dyDescent="0.25">
      <c r="G10305" s="19" t="str">
        <f>IFERROR(VLOOKUP($D10305,LISTA!$A$2:$J$9990,8,0),"")</f>
        <v/>
      </c>
      <c r="H10305" s="40" t="str">
        <f t="shared" si="185"/>
        <v/>
      </c>
    </row>
    <row r="10306" spans="7:8" x14ac:dyDescent="0.25">
      <c r="G10306" s="19" t="str">
        <f>IFERROR(VLOOKUP($D10306,LISTA!$A$2:$J$9990,8,0),"")</f>
        <v/>
      </c>
      <c r="H10306" s="40" t="str">
        <f t="shared" si="185"/>
        <v/>
      </c>
    </row>
    <row r="10307" spans="7:8" x14ac:dyDescent="0.25">
      <c r="G10307" s="19" t="str">
        <f>IFERROR(VLOOKUP($D10307,LISTA!$A$2:$J$9990,8,0),"")</f>
        <v/>
      </c>
      <c r="H10307" s="40" t="str">
        <f t="shared" si="185"/>
        <v/>
      </c>
    </row>
    <row r="10308" spans="7:8" x14ac:dyDescent="0.25">
      <c r="G10308" s="19" t="str">
        <f>IFERROR(VLOOKUP($D10308,LISTA!$A$2:$J$9990,8,0),"")</f>
        <v/>
      </c>
      <c r="H10308" s="40" t="str">
        <f t="shared" si="185"/>
        <v/>
      </c>
    </row>
    <row r="10309" spans="7:8" x14ac:dyDescent="0.25">
      <c r="G10309" s="19" t="str">
        <f>IFERROR(VLOOKUP($D10309,LISTA!$A$2:$J$9990,8,0),"")</f>
        <v/>
      </c>
      <c r="H10309" s="40" t="str">
        <f t="shared" ref="H10309:H10372" si="186">IF(OR(G10309=$K$10,G10309=$K$11,G10309=$K$14,G10309=$K$15,G10309=$K$16,G10309=$K$17,G10309=$K$18,G10309=$K$19,G10309=$K$20,G10309=$K$21,G10309=$K$22,G10309=$K$23,G10309=$K$24,G10309=$K$25,G10309=$K$26,G10309=$K$27,G10309=$K$28),$K$9,IF(OR(G10309=$K$32,G10309=$K$33),$K$31,IF(OR(G10309=$K$38),$K$37,"")))</f>
        <v/>
      </c>
    </row>
    <row r="10310" spans="7:8" x14ac:dyDescent="0.25">
      <c r="G10310" s="19" t="str">
        <f>IFERROR(VLOOKUP($D10310,LISTA!$A$2:$J$9990,8,0),"")</f>
        <v/>
      </c>
      <c r="H10310" s="40" t="str">
        <f t="shared" si="186"/>
        <v/>
      </c>
    </row>
    <row r="10311" spans="7:8" x14ac:dyDescent="0.25">
      <c r="G10311" s="19" t="str">
        <f>IFERROR(VLOOKUP($D10311,LISTA!$A$2:$J$9990,8,0),"")</f>
        <v/>
      </c>
      <c r="H10311" s="40" t="str">
        <f t="shared" si="186"/>
        <v/>
      </c>
    </row>
    <row r="10312" spans="7:8" x14ac:dyDescent="0.25">
      <c r="G10312" s="19" t="str">
        <f>IFERROR(VLOOKUP($D10312,LISTA!$A$2:$J$9990,8,0),"")</f>
        <v/>
      </c>
      <c r="H10312" s="40" t="str">
        <f t="shared" si="186"/>
        <v/>
      </c>
    </row>
    <row r="10313" spans="7:8" x14ac:dyDescent="0.25">
      <c r="G10313" s="19" t="str">
        <f>IFERROR(VLOOKUP($D10313,LISTA!$A$2:$J$9990,8,0),"")</f>
        <v/>
      </c>
      <c r="H10313" s="40" t="str">
        <f t="shared" si="186"/>
        <v/>
      </c>
    </row>
    <row r="10314" spans="7:8" x14ac:dyDescent="0.25">
      <c r="G10314" s="19" t="str">
        <f>IFERROR(VLOOKUP($D10314,LISTA!$A$2:$J$9990,8,0),"")</f>
        <v/>
      </c>
      <c r="H10314" s="40" t="str">
        <f t="shared" si="186"/>
        <v/>
      </c>
    </row>
    <row r="10315" spans="7:8" x14ac:dyDescent="0.25">
      <c r="G10315" s="19" t="str">
        <f>IFERROR(VLOOKUP($D10315,LISTA!$A$2:$J$9990,8,0),"")</f>
        <v/>
      </c>
      <c r="H10315" s="40" t="str">
        <f t="shared" si="186"/>
        <v/>
      </c>
    </row>
    <row r="10316" spans="7:8" x14ac:dyDescent="0.25">
      <c r="G10316" s="19" t="str">
        <f>IFERROR(VLOOKUP($D10316,LISTA!$A$2:$J$9990,8,0),"")</f>
        <v/>
      </c>
      <c r="H10316" s="40" t="str">
        <f t="shared" si="186"/>
        <v/>
      </c>
    </row>
    <row r="10317" spans="7:8" x14ac:dyDescent="0.25">
      <c r="G10317" s="19" t="str">
        <f>IFERROR(VLOOKUP($D10317,LISTA!$A$2:$J$9990,8,0),"")</f>
        <v/>
      </c>
      <c r="H10317" s="40" t="str">
        <f t="shared" si="186"/>
        <v/>
      </c>
    </row>
    <row r="10318" spans="7:8" x14ac:dyDescent="0.25">
      <c r="G10318" s="19" t="str">
        <f>IFERROR(VLOOKUP($D10318,LISTA!$A$2:$J$9990,8,0),"")</f>
        <v/>
      </c>
      <c r="H10318" s="40" t="str">
        <f t="shared" si="186"/>
        <v/>
      </c>
    </row>
    <row r="10319" spans="7:8" x14ac:dyDescent="0.25">
      <c r="G10319" s="19" t="str">
        <f>IFERROR(VLOOKUP($D10319,LISTA!$A$2:$J$9990,8,0),"")</f>
        <v/>
      </c>
      <c r="H10319" s="40" t="str">
        <f t="shared" si="186"/>
        <v/>
      </c>
    </row>
    <row r="10320" spans="7:8" x14ac:dyDescent="0.25">
      <c r="G10320" s="19" t="str">
        <f>IFERROR(VLOOKUP($D10320,LISTA!$A$2:$J$9990,8,0),"")</f>
        <v/>
      </c>
      <c r="H10320" s="40" t="str">
        <f t="shared" si="186"/>
        <v/>
      </c>
    </row>
    <row r="10321" spans="7:8" x14ac:dyDescent="0.25">
      <c r="G10321" s="19" t="str">
        <f>IFERROR(VLOOKUP($D10321,LISTA!$A$2:$J$9990,8,0),"")</f>
        <v/>
      </c>
      <c r="H10321" s="40" t="str">
        <f t="shared" si="186"/>
        <v/>
      </c>
    </row>
    <row r="10322" spans="7:8" x14ac:dyDescent="0.25">
      <c r="G10322" s="19" t="str">
        <f>IFERROR(VLOOKUP($D10322,LISTA!$A$2:$J$9990,8,0),"")</f>
        <v/>
      </c>
      <c r="H10322" s="40" t="str">
        <f t="shared" si="186"/>
        <v/>
      </c>
    </row>
    <row r="10323" spans="7:8" x14ac:dyDescent="0.25">
      <c r="G10323" s="19" t="str">
        <f>IFERROR(VLOOKUP($D10323,LISTA!$A$2:$J$9990,8,0),"")</f>
        <v/>
      </c>
      <c r="H10323" s="40" t="str">
        <f t="shared" si="186"/>
        <v/>
      </c>
    </row>
    <row r="10324" spans="7:8" x14ac:dyDescent="0.25">
      <c r="G10324" s="19" t="str">
        <f>IFERROR(VLOOKUP($D10324,LISTA!$A$2:$J$9990,8,0),"")</f>
        <v/>
      </c>
      <c r="H10324" s="40" t="str">
        <f t="shared" si="186"/>
        <v/>
      </c>
    </row>
    <row r="10325" spans="7:8" x14ac:dyDescent="0.25">
      <c r="G10325" s="19" t="str">
        <f>IFERROR(VLOOKUP($D10325,LISTA!$A$2:$J$9990,8,0),"")</f>
        <v/>
      </c>
      <c r="H10325" s="40" t="str">
        <f t="shared" si="186"/>
        <v/>
      </c>
    </row>
    <row r="10326" spans="7:8" x14ac:dyDescent="0.25">
      <c r="G10326" s="19" t="str">
        <f>IFERROR(VLOOKUP($D10326,LISTA!$A$2:$J$9990,8,0),"")</f>
        <v/>
      </c>
      <c r="H10326" s="40" t="str">
        <f t="shared" si="186"/>
        <v/>
      </c>
    </row>
    <row r="10327" spans="7:8" x14ac:dyDescent="0.25">
      <c r="G10327" s="19" t="str">
        <f>IFERROR(VLOOKUP($D10327,LISTA!$A$2:$J$9990,8,0),"")</f>
        <v/>
      </c>
      <c r="H10327" s="40" t="str">
        <f t="shared" si="186"/>
        <v/>
      </c>
    </row>
    <row r="10328" spans="7:8" x14ac:dyDescent="0.25">
      <c r="G10328" s="19" t="str">
        <f>IFERROR(VLOOKUP($D10328,LISTA!$A$2:$J$9990,8,0),"")</f>
        <v/>
      </c>
      <c r="H10328" s="40" t="str">
        <f t="shared" si="186"/>
        <v/>
      </c>
    </row>
    <row r="10329" spans="7:8" x14ac:dyDescent="0.25">
      <c r="G10329" s="19" t="str">
        <f>IFERROR(VLOOKUP($D10329,LISTA!$A$2:$J$9990,8,0),"")</f>
        <v/>
      </c>
      <c r="H10329" s="40" t="str">
        <f t="shared" si="186"/>
        <v/>
      </c>
    </row>
    <row r="10330" spans="7:8" x14ac:dyDescent="0.25">
      <c r="G10330" s="19" t="str">
        <f>IFERROR(VLOOKUP($D10330,LISTA!$A$2:$J$9990,8,0),"")</f>
        <v/>
      </c>
      <c r="H10330" s="40" t="str">
        <f t="shared" si="186"/>
        <v/>
      </c>
    </row>
    <row r="10331" spans="7:8" x14ac:dyDescent="0.25">
      <c r="G10331" s="19" t="str">
        <f>IFERROR(VLOOKUP($D10331,LISTA!$A$2:$J$9990,8,0),"")</f>
        <v/>
      </c>
      <c r="H10331" s="40" t="str">
        <f t="shared" si="186"/>
        <v/>
      </c>
    </row>
    <row r="10332" spans="7:8" x14ac:dyDescent="0.25">
      <c r="G10332" s="19" t="str">
        <f>IFERROR(VLOOKUP($D10332,LISTA!$A$2:$J$9990,8,0),"")</f>
        <v/>
      </c>
      <c r="H10332" s="40" t="str">
        <f t="shared" si="186"/>
        <v/>
      </c>
    </row>
    <row r="10333" spans="7:8" x14ac:dyDescent="0.25">
      <c r="G10333" s="19" t="str">
        <f>IFERROR(VLOOKUP($D10333,LISTA!$A$2:$J$9990,8,0),"")</f>
        <v/>
      </c>
      <c r="H10333" s="40" t="str">
        <f t="shared" si="186"/>
        <v/>
      </c>
    </row>
    <row r="10334" spans="7:8" x14ac:dyDescent="0.25">
      <c r="G10334" s="19" t="str">
        <f>IFERROR(VLOOKUP($D10334,LISTA!$A$2:$J$9990,8,0),"")</f>
        <v/>
      </c>
      <c r="H10334" s="40" t="str">
        <f t="shared" si="186"/>
        <v/>
      </c>
    </row>
    <row r="10335" spans="7:8" x14ac:dyDescent="0.25">
      <c r="G10335" s="19" t="str">
        <f>IFERROR(VLOOKUP($D10335,LISTA!$A$2:$J$9990,8,0),"")</f>
        <v/>
      </c>
      <c r="H10335" s="40" t="str">
        <f t="shared" si="186"/>
        <v/>
      </c>
    </row>
    <row r="10336" spans="7:8" x14ac:dyDescent="0.25">
      <c r="G10336" s="19" t="str">
        <f>IFERROR(VLOOKUP($D10336,LISTA!$A$2:$J$9990,8,0),"")</f>
        <v/>
      </c>
      <c r="H10336" s="40" t="str">
        <f t="shared" si="186"/>
        <v/>
      </c>
    </row>
    <row r="10337" spans="7:8" x14ac:dyDescent="0.25">
      <c r="G10337" s="19" t="str">
        <f>IFERROR(VLOOKUP($D10337,LISTA!$A$2:$J$9990,8,0),"")</f>
        <v/>
      </c>
      <c r="H10337" s="40" t="str">
        <f t="shared" si="186"/>
        <v/>
      </c>
    </row>
    <row r="10338" spans="7:8" x14ac:dyDescent="0.25">
      <c r="G10338" s="19" t="str">
        <f>IFERROR(VLOOKUP($D10338,LISTA!$A$2:$J$9990,8,0),"")</f>
        <v/>
      </c>
      <c r="H10338" s="40" t="str">
        <f t="shared" si="186"/>
        <v/>
      </c>
    </row>
    <row r="10339" spans="7:8" x14ac:dyDescent="0.25">
      <c r="G10339" s="19" t="str">
        <f>IFERROR(VLOOKUP($D10339,LISTA!$A$2:$J$9990,8,0),"")</f>
        <v/>
      </c>
      <c r="H10339" s="40" t="str">
        <f t="shared" si="186"/>
        <v/>
      </c>
    </row>
    <row r="10340" spans="7:8" x14ac:dyDescent="0.25">
      <c r="G10340" s="19" t="str">
        <f>IFERROR(VLOOKUP($D10340,LISTA!$A$2:$J$9990,8,0),"")</f>
        <v/>
      </c>
      <c r="H10340" s="40" t="str">
        <f t="shared" si="186"/>
        <v/>
      </c>
    </row>
    <row r="10341" spans="7:8" x14ac:dyDescent="0.25">
      <c r="G10341" s="19" t="str">
        <f>IFERROR(VLOOKUP($D10341,LISTA!$A$2:$J$9990,8,0),"")</f>
        <v/>
      </c>
      <c r="H10341" s="40" t="str">
        <f t="shared" si="186"/>
        <v/>
      </c>
    </row>
    <row r="10342" spans="7:8" x14ac:dyDescent="0.25">
      <c r="G10342" s="19" t="str">
        <f>IFERROR(VLOOKUP($D10342,LISTA!$A$2:$J$9990,8,0),"")</f>
        <v/>
      </c>
      <c r="H10342" s="40" t="str">
        <f t="shared" si="186"/>
        <v/>
      </c>
    </row>
    <row r="10343" spans="7:8" x14ac:dyDescent="0.25">
      <c r="G10343" s="19" t="str">
        <f>IFERROR(VLOOKUP($D10343,LISTA!$A$2:$J$9990,8,0),"")</f>
        <v/>
      </c>
      <c r="H10343" s="40" t="str">
        <f t="shared" si="186"/>
        <v/>
      </c>
    </row>
    <row r="10344" spans="7:8" x14ac:dyDescent="0.25">
      <c r="G10344" s="19" t="str">
        <f>IFERROR(VLOOKUP($D10344,LISTA!$A$2:$J$9990,8,0),"")</f>
        <v/>
      </c>
      <c r="H10344" s="40" t="str">
        <f t="shared" si="186"/>
        <v/>
      </c>
    </row>
    <row r="10345" spans="7:8" x14ac:dyDescent="0.25">
      <c r="G10345" s="19" t="str">
        <f>IFERROR(VLOOKUP($D10345,LISTA!$A$2:$J$9990,8,0),"")</f>
        <v/>
      </c>
      <c r="H10345" s="40" t="str">
        <f t="shared" si="186"/>
        <v/>
      </c>
    </row>
    <row r="10346" spans="7:8" x14ac:dyDescent="0.25">
      <c r="G10346" s="19" t="str">
        <f>IFERROR(VLOOKUP($D10346,LISTA!$A$2:$J$9990,8,0),"")</f>
        <v/>
      </c>
      <c r="H10346" s="40" t="str">
        <f t="shared" si="186"/>
        <v/>
      </c>
    </row>
    <row r="10347" spans="7:8" x14ac:dyDescent="0.25">
      <c r="G10347" s="19" t="str">
        <f>IFERROR(VLOOKUP($D10347,LISTA!$A$2:$J$9990,8,0),"")</f>
        <v/>
      </c>
      <c r="H10347" s="40" t="str">
        <f t="shared" si="186"/>
        <v/>
      </c>
    </row>
    <row r="10348" spans="7:8" x14ac:dyDescent="0.25">
      <c r="G10348" s="19" t="str">
        <f>IFERROR(VLOOKUP($D10348,LISTA!$A$2:$J$9990,8,0),"")</f>
        <v/>
      </c>
      <c r="H10348" s="40" t="str">
        <f t="shared" si="186"/>
        <v/>
      </c>
    </row>
    <row r="10349" spans="7:8" x14ac:dyDescent="0.25">
      <c r="G10349" s="19" t="str">
        <f>IFERROR(VLOOKUP($D10349,LISTA!$A$2:$J$9990,8,0),"")</f>
        <v/>
      </c>
      <c r="H10349" s="40" t="str">
        <f t="shared" si="186"/>
        <v/>
      </c>
    </row>
    <row r="10350" spans="7:8" x14ac:dyDescent="0.25">
      <c r="G10350" s="19" t="str">
        <f>IFERROR(VLOOKUP($D10350,LISTA!$A$2:$J$9990,8,0),"")</f>
        <v/>
      </c>
      <c r="H10350" s="40" t="str">
        <f t="shared" si="186"/>
        <v/>
      </c>
    </row>
    <row r="10351" spans="7:8" x14ac:dyDescent="0.25">
      <c r="G10351" s="19" t="str">
        <f>IFERROR(VLOOKUP($D10351,LISTA!$A$2:$J$9990,8,0),"")</f>
        <v/>
      </c>
      <c r="H10351" s="40" t="str">
        <f t="shared" si="186"/>
        <v/>
      </c>
    </row>
    <row r="10352" spans="7:8" x14ac:dyDescent="0.25">
      <c r="G10352" s="19" t="str">
        <f>IFERROR(VLOOKUP($D10352,LISTA!$A$2:$J$9990,8,0),"")</f>
        <v/>
      </c>
      <c r="H10352" s="40" t="str">
        <f t="shared" si="186"/>
        <v/>
      </c>
    </row>
    <row r="10353" spans="7:8" x14ac:dyDescent="0.25">
      <c r="G10353" s="19" t="str">
        <f>IFERROR(VLOOKUP($D10353,LISTA!$A$2:$J$9990,8,0),"")</f>
        <v/>
      </c>
      <c r="H10353" s="40" t="str">
        <f t="shared" si="186"/>
        <v/>
      </c>
    </row>
    <row r="10354" spans="7:8" x14ac:dyDescent="0.25">
      <c r="G10354" s="19" t="str">
        <f>IFERROR(VLOOKUP($D10354,LISTA!$A$2:$J$9990,8,0),"")</f>
        <v/>
      </c>
      <c r="H10354" s="40" t="str">
        <f t="shared" si="186"/>
        <v/>
      </c>
    </row>
    <row r="10355" spans="7:8" x14ac:dyDescent="0.25">
      <c r="G10355" s="19" t="str">
        <f>IFERROR(VLOOKUP($D10355,LISTA!$A$2:$J$9990,8,0),"")</f>
        <v/>
      </c>
      <c r="H10355" s="40" t="str">
        <f t="shared" si="186"/>
        <v/>
      </c>
    </row>
    <row r="10356" spans="7:8" x14ac:dyDescent="0.25">
      <c r="G10356" s="19" t="str">
        <f>IFERROR(VLOOKUP($D10356,LISTA!$A$2:$J$9990,8,0),"")</f>
        <v/>
      </c>
      <c r="H10356" s="40" t="str">
        <f t="shared" si="186"/>
        <v/>
      </c>
    </row>
    <row r="10357" spans="7:8" x14ac:dyDescent="0.25">
      <c r="G10357" s="19" t="str">
        <f>IFERROR(VLOOKUP($D10357,LISTA!$A$2:$J$9990,8,0),"")</f>
        <v/>
      </c>
      <c r="H10357" s="40" t="str">
        <f t="shared" si="186"/>
        <v/>
      </c>
    </row>
    <row r="10358" spans="7:8" x14ac:dyDescent="0.25">
      <c r="G10358" s="19" t="str">
        <f>IFERROR(VLOOKUP($D10358,LISTA!$A$2:$J$9990,8,0),"")</f>
        <v/>
      </c>
      <c r="H10358" s="40" t="str">
        <f t="shared" si="186"/>
        <v/>
      </c>
    </row>
    <row r="10359" spans="7:8" x14ac:dyDescent="0.25">
      <c r="G10359" s="19" t="str">
        <f>IFERROR(VLOOKUP($D10359,LISTA!$A$2:$J$9990,8,0),"")</f>
        <v/>
      </c>
      <c r="H10359" s="40" t="str">
        <f t="shared" si="186"/>
        <v/>
      </c>
    </row>
    <row r="10360" spans="7:8" x14ac:dyDescent="0.25">
      <c r="G10360" s="19" t="str">
        <f>IFERROR(VLOOKUP($D10360,LISTA!$A$2:$J$9990,8,0),"")</f>
        <v/>
      </c>
      <c r="H10360" s="40" t="str">
        <f t="shared" si="186"/>
        <v/>
      </c>
    </row>
    <row r="10361" spans="7:8" x14ac:dyDescent="0.25">
      <c r="G10361" s="19" t="str">
        <f>IFERROR(VLOOKUP($D10361,LISTA!$A$2:$J$9990,8,0),"")</f>
        <v/>
      </c>
      <c r="H10361" s="40" t="str">
        <f t="shared" si="186"/>
        <v/>
      </c>
    </row>
    <row r="10362" spans="7:8" x14ac:dyDescent="0.25">
      <c r="G10362" s="19" t="str">
        <f>IFERROR(VLOOKUP($D10362,LISTA!$A$2:$J$9990,8,0),"")</f>
        <v/>
      </c>
      <c r="H10362" s="40" t="str">
        <f t="shared" si="186"/>
        <v/>
      </c>
    </row>
    <row r="10363" spans="7:8" x14ac:dyDescent="0.25">
      <c r="G10363" s="19" t="str">
        <f>IFERROR(VLOOKUP($D10363,LISTA!$A$2:$J$9990,8,0),"")</f>
        <v/>
      </c>
      <c r="H10363" s="40" t="str">
        <f t="shared" si="186"/>
        <v/>
      </c>
    </row>
    <row r="10364" spans="7:8" x14ac:dyDescent="0.25">
      <c r="G10364" s="19" t="str">
        <f>IFERROR(VLOOKUP($D10364,LISTA!$A$2:$J$9990,8,0),"")</f>
        <v/>
      </c>
      <c r="H10364" s="40" t="str">
        <f t="shared" si="186"/>
        <v/>
      </c>
    </row>
    <row r="10365" spans="7:8" x14ac:dyDescent="0.25">
      <c r="G10365" s="19" t="str">
        <f>IFERROR(VLOOKUP($D10365,LISTA!$A$2:$J$9990,8,0),"")</f>
        <v/>
      </c>
      <c r="H10365" s="40" t="str">
        <f t="shared" si="186"/>
        <v/>
      </c>
    </row>
    <row r="10366" spans="7:8" x14ac:dyDescent="0.25">
      <c r="G10366" s="19" t="str">
        <f>IFERROR(VLOOKUP($D10366,LISTA!$A$2:$J$9990,8,0),"")</f>
        <v/>
      </c>
      <c r="H10366" s="40" t="str">
        <f t="shared" si="186"/>
        <v/>
      </c>
    </row>
    <row r="10367" spans="7:8" x14ac:dyDescent="0.25">
      <c r="G10367" s="19" t="str">
        <f>IFERROR(VLOOKUP($D10367,LISTA!$A$2:$J$9990,8,0),"")</f>
        <v/>
      </c>
      <c r="H10367" s="40" t="str">
        <f t="shared" si="186"/>
        <v/>
      </c>
    </row>
    <row r="10368" spans="7:8" x14ac:dyDescent="0.25">
      <c r="G10368" s="19" t="str">
        <f>IFERROR(VLOOKUP($D10368,LISTA!$A$2:$J$9990,8,0),"")</f>
        <v/>
      </c>
      <c r="H10368" s="40" t="str">
        <f t="shared" si="186"/>
        <v/>
      </c>
    </row>
    <row r="10369" spans="7:8" x14ac:dyDescent="0.25">
      <c r="G10369" s="19" t="str">
        <f>IFERROR(VLOOKUP($D10369,LISTA!$A$2:$J$9990,8,0),"")</f>
        <v/>
      </c>
      <c r="H10369" s="40" t="str">
        <f t="shared" si="186"/>
        <v/>
      </c>
    </row>
    <row r="10370" spans="7:8" x14ac:dyDescent="0.25">
      <c r="G10370" s="19" t="str">
        <f>IFERROR(VLOOKUP($D10370,LISTA!$A$2:$J$9990,8,0),"")</f>
        <v/>
      </c>
      <c r="H10370" s="40" t="str">
        <f t="shared" si="186"/>
        <v/>
      </c>
    </row>
    <row r="10371" spans="7:8" x14ac:dyDescent="0.25">
      <c r="G10371" s="19" t="str">
        <f>IFERROR(VLOOKUP($D10371,LISTA!$A$2:$J$9990,8,0),"")</f>
        <v/>
      </c>
      <c r="H10371" s="40" t="str">
        <f t="shared" si="186"/>
        <v/>
      </c>
    </row>
    <row r="10372" spans="7:8" x14ac:dyDescent="0.25">
      <c r="G10372" s="19" t="str">
        <f>IFERROR(VLOOKUP($D10372,LISTA!$A$2:$J$9990,8,0),"")</f>
        <v/>
      </c>
      <c r="H10372" s="40" t="str">
        <f t="shared" si="186"/>
        <v/>
      </c>
    </row>
    <row r="10373" spans="7:8" x14ac:dyDescent="0.25">
      <c r="G10373" s="19" t="str">
        <f>IFERROR(VLOOKUP($D10373,LISTA!$A$2:$J$9990,8,0),"")</f>
        <v/>
      </c>
      <c r="H10373" s="40" t="str">
        <f t="shared" ref="H10373:H10436" si="187">IF(OR(G10373=$K$10,G10373=$K$11,G10373=$K$14,G10373=$K$15,G10373=$K$16,G10373=$K$17,G10373=$K$18,G10373=$K$19,G10373=$K$20,G10373=$K$21,G10373=$K$22,G10373=$K$23,G10373=$K$24,G10373=$K$25,G10373=$K$26,G10373=$K$27,G10373=$K$28),$K$9,IF(OR(G10373=$K$32,G10373=$K$33),$K$31,IF(OR(G10373=$K$38),$K$37,"")))</f>
        <v/>
      </c>
    </row>
    <row r="10374" spans="7:8" x14ac:dyDescent="0.25">
      <c r="G10374" s="19" t="str">
        <f>IFERROR(VLOOKUP($D10374,LISTA!$A$2:$J$9990,8,0),"")</f>
        <v/>
      </c>
      <c r="H10374" s="40" t="str">
        <f t="shared" si="187"/>
        <v/>
      </c>
    </row>
    <row r="10375" spans="7:8" x14ac:dyDescent="0.25">
      <c r="G10375" s="19" t="str">
        <f>IFERROR(VLOOKUP($D10375,LISTA!$A$2:$J$9990,8,0),"")</f>
        <v/>
      </c>
      <c r="H10375" s="40" t="str">
        <f t="shared" si="187"/>
        <v/>
      </c>
    </row>
    <row r="10376" spans="7:8" x14ac:dyDescent="0.25">
      <c r="G10376" s="19" t="str">
        <f>IFERROR(VLOOKUP($D10376,LISTA!$A$2:$J$9990,8,0),"")</f>
        <v/>
      </c>
      <c r="H10376" s="40" t="str">
        <f t="shared" si="187"/>
        <v/>
      </c>
    </row>
    <row r="10377" spans="7:8" x14ac:dyDescent="0.25">
      <c r="G10377" s="19" t="str">
        <f>IFERROR(VLOOKUP($D10377,LISTA!$A$2:$J$9990,8,0),"")</f>
        <v/>
      </c>
      <c r="H10377" s="40" t="str">
        <f t="shared" si="187"/>
        <v/>
      </c>
    </row>
    <row r="10378" spans="7:8" x14ac:dyDescent="0.25">
      <c r="G10378" s="19" t="str">
        <f>IFERROR(VLOOKUP($D10378,LISTA!$A$2:$J$9990,8,0),"")</f>
        <v/>
      </c>
      <c r="H10378" s="40" t="str">
        <f t="shared" si="187"/>
        <v/>
      </c>
    </row>
    <row r="10379" spans="7:8" x14ac:dyDescent="0.25">
      <c r="G10379" s="19" t="str">
        <f>IFERROR(VLOOKUP($D10379,LISTA!$A$2:$J$9990,8,0),"")</f>
        <v/>
      </c>
      <c r="H10379" s="40" t="str">
        <f t="shared" si="187"/>
        <v/>
      </c>
    </row>
    <row r="10380" spans="7:8" x14ac:dyDescent="0.25">
      <c r="G10380" s="19" t="str">
        <f>IFERROR(VLOOKUP($D10380,LISTA!$A$2:$J$9990,8,0),"")</f>
        <v/>
      </c>
      <c r="H10380" s="40" t="str">
        <f t="shared" si="187"/>
        <v/>
      </c>
    </row>
    <row r="10381" spans="7:8" x14ac:dyDescent="0.25">
      <c r="G10381" s="19" t="str">
        <f>IFERROR(VLOOKUP($D10381,LISTA!$A$2:$J$9990,8,0),"")</f>
        <v/>
      </c>
      <c r="H10381" s="40" t="str">
        <f t="shared" si="187"/>
        <v/>
      </c>
    </row>
    <row r="10382" spans="7:8" x14ac:dyDescent="0.25">
      <c r="G10382" s="19" t="str">
        <f>IFERROR(VLOOKUP($D10382,LISTA!$A$2:$J$9990,8,0),"")</f>
        <v/>
      </c>
      <c r="H10382" s="40" t="str">
        <f t="shared" si="187"/>
        <v/>
      </c>
    </row>
    <row r="10383" spans="7:8" x14ac:dyDescent="0.25">
      <c r="G10383" s="19" t="str">
        <f>IFERROR(VLOOKUP($D10383,LISTA!$A$2:$J$9990,8,0),"")</f>
        <v/>
      </c>
      <c r="H10383" s="40" t="str">
        <f t="shared" si="187"/>
        <v/>
      </c>
    </row>
    <row r="10384" spans="7:8" x14ac:dyDescent="0.25">
      <c r="G10384" s="19" t="str">
        <f>IFERROR(VLOOKUP($D10384,LISTA!$A$2:$J$9990,8,0),"")</f>
        <v/>
      </c>
      <c r="H10384" s="40" t="str">
        <f t="shared" si="187"/>
        <v/>
      </c>
    </row>
    <row r="10385" spans="7:8" x14ac:dyDescent="0.25">
      <c r="G10385" s="19" t="str">
        <f>IFERROR(VLOOKUP($D10385,LISTA!$A$2:$J$9990,8,0),"")</f>
        <v/>
      </c>
      <c r="H10385" s="40" t="str">
        <f t="shared" si="187"/>
        <v/>
      </c>
    </row>
    <row r="10386" spans="7:8" x14ac:dyDescent="0.25">
      <c r="G10386" s="19" t="str">
        <f>IFERROR(VLOOKUP($D10386,LISTA!$A$2:$J$9990,8,0),"")</f>
        <v/>
      </c>
      <c r="H10386" s="40" t="str">
        <f t="shared" si="187"/>
        <v/>
      </c>
    </row>
    <row r="10387" spans="7:8" x14ac:dyDescent="0.25">
      <c r="G10387" s="19" t="str">
        <f>IFERROR(VLOOKUP($D10387,LISTA!$A$2:$J$9990,8,0),"")</f>
        <v/>
      </c>
      <c r="H10387" s="40" t="str">
        <f t="shared" si="187"/>
        <v/>
      </c>
    </row>
    <row r="10388" spans="7:8" x14ac:dyDescent="0.25">
      <c r="G10388" s="19" t="str">
        <f>IFERROR(VLOOKUP($D10388,LISTA!$A$2:$J$9990,8,0),"")</f>
        <v/>
      </c>
      <c r="H10388" s="40" t="str">
        <f t="shared" si="187"/>
        <v/>
      </c>
    </row>
    <row r="10389" spans="7:8" x14ac:dyDescent="0.25">
      <c r="G10389" s="19" t="str">
        <f>IFERROR(VLOOKUP($D10389,LISTA!$A$2:$J$9990,8,0),"")</f>
        <v/>
      </c>
      <c r="H10389" s="40" t="str">
        <f t="shared" si="187"/>
        <v/>
      </c>
    </row>
    <row r="10390" spans="7:8" x14ac:dyDescent="0.25">
      <c r="G10390" s="19" t="str">
        <f>IFERROR(VLOOKUP($D10390,LISTA!$A$2:$J$9990,8,0),"")</f>
        <v/>
      </c>
      <c r="H10390" s="40" t="str">
        <f t="shared" si="187"/>
        <v/>
      </c>
    </row>
    <row r="10391" spans="7:8" x14ac:dyDescent="0.25">
      <c r="G10391" s="19" t="str">
        <f>IFERROR(VLOOKUP($D10391,LISTA!$A$2:$J$9990,8,0),"")</f>
        <v/>
      </c>
      <c r="H10391" s="40" t="str">
        <f t="shared" si="187"/>
        <v/>
      </c>
    </row>
    <row r="10392" spans="7:8" x14ac:dyDescent="0.25">
      <c r="G10392" s="19" t="str">
        <f>IFERROR(VLOOKUP($D10392,LISTA!$A$2:$J$9990,8,0),"")</f>
        <v/>
      </c>
      <c r="H10392" s="40" t="str">
        <f t="shared" si="187"/>
        <v/>
      </c>
    </row>
    <row r="10393" spans="7:8" x14ac:dyDescent="0.25">
      <c r="G10393" s="19" t="str">
        <f>IFERROR(VLOOKUP($D10393,LISTA!$A$2:$J$9990,8,0),"")</f>
        <v/>
      </c>
      <c r="H10393" s="40" t="str">
        <f t="shared" si="187"/>
        <v/>
      </c>
    </row>
    <row r="10394" spans="7:8" x14ac:dyDescent="0.25">
      <c r="G10394" s="19" t="str">
        <f>IFERROR(VLOOKUP($D10394,LISTA!$A$2:$J$9990,8,0),"")</f>
        <v/>
      </c>
      <c r="H10394" s="40" t="str">
        <f t="shared" si="187"/>
        <v/>
      </c>
    </row>
    <row r="10395" spans="7:8" x14ac:dyDescent="0.25">
      <c r="G10395" s="19" t="str">
        <f>IFERROR(VLOOKUP($D10395,LISTA!$A$2:$J$9990,8,0),"")</f>
        <v/>
      </c>
      <c r="H10395" s="40" t="str">
        <f t="shared" si="187"/>
        <v/>
      </c>
    </row>
    <row r="10396" spans="7:8" x14ac:dyDescent="0.25">
      <c r="G10396" s="19" t="str">
        <f>IFERROR(VLOOKUP($D10396,LISTA!$A$2:$J$9990,8,0),"")</f>
        <v/>
      </c>
      <c r="H10396" s="40" t="str">
        <f t="shared" si="187"/>
        <v/>
      </c>
    </row>
    <row r="10397" spans="7:8" x14ac:dyDescent="0.25">
      <c r="G10397" s="19" t="str">
        <f>IFERROR(VLOOKUP($D10397,LISTA!$A$2:$J$9990,8,0),"")</f>
        <v/>
      </c>
      <c r="H10397" s="40" t="str">
        <f t="shared" si="187"/>
        <v/>
      </c>
    </row>
    <row r="10398" spans="7:8" x14ac:dyDescent="0.25">
      <c r="G10398" s="19" t="str">
        <f>IFERROR(VLOOKUP($D10398,LISTA!$A$2:$J$9990,8,0),"")</f>
        <v/>
      </c>
      <c r="H10398" s="40" t="str">
        <f t="shared" si="187"/>
        <v/>
      </c>
    </row>
    <row r="10399" spans="7:8" x14ac:dyDescent="0.25">
      <c r="G10399" s="19" t="str">
        <f>IFERROR(VLOOKUP($D10399,LISTA!$A$2:$J$9990,8,0),"")</f>
        <v/>
      </c>
      <c r="H10399" s="40" t="str">
        <f t="shared" si="187"/>
        <v/>
      </c>
    </row>
    <row r="10400" spans="7:8" x14ac:dyDescent="0.25">
      <c r="G10400" s="19" t="str">
        <f>IFERROR(VLOOKUP($D10400,LISTA!$A$2:$J$9990,8,0),"")</f>
        <v/>
      </c>
      <c r="H10400" s="40" t="str">
        <f t="shared" si="187"/>
        <v/>
      </c>
    </row>
    <row r="10401" spans="7:8" x14ac:dyDescent="0.25">
      <c r="G10401" s="19" t="str">
        <f>IFERROR(VLOOKUP($D10401,LISTA!$A$2:$J$9990,8,0),"")</f>
        <v/>
      </c>
      <c r="H10401" s="40" t="str">
        <f t="shared" si="187"/>
        <v/>
      </c>
    </row>
    <row r="10402" spans="7:8" x14ac:dyDescent="0.25">
      <c r="G10402" s="19" t="str">
        <f>IFERROR(VLOOKUP($D10402,LISTA!$A$2:$J$9990,8,0),"")</f>
        <v/>
      </c>
      <c r="H10402" s="40" t="str">
        <f t="shared" si="187"/>
        <v/>
      </c>
    </row>
    <row r="10403" spans="7:8" x14ac:dyDescent="0.25">
      <c r="G10403" s="19" t="str">
        <f>IFERROR(VLOOKUP($D10403,LISTA!$A$2:$J$9990,8,0),"")</f>
        <v/>
      </c>
      <c r="H10403" s="40" t="str">
        <f t="shared" si="187"/>
        <v/>
      </c>
    </row>
    <row r="10404" spans="7:8" x14ac:dyDescent="0.25">
      <c r="G10404" s="19" t="str">
        <f>IFERROR(VLOOKUP($D10404,LISTA!$A$2:$J$9990,8,0),"")</f>
        <v/>
      </c>
      <c r="H10404" s="40" t="str">
        <f t="shared" si="187"/>
        <v/>
      </c>
    </row>
    <row r="10405" spans="7:8" x14ac:dyDescent="0.25">
      <c r="G10405" s="19" t="str">
        <f>IFERROR(VLOOKUP($D10405,LISTA!$A$2:$J$9990,8,0),"")</f>
        <v/>
      </c>
      <c r="H10405" s="40" t="str">
        <f t="shared" si="187"/>
        <v/>
      </c>
    </row>
    <row r="10406" spans="7:8" x14ac:dyDescent="0.25">
      <c r="G10406" s="19" t="str">
        <f>IFERROR(VLOOKUP($D10406,LISTA!$A$2:$J$9990,8,0),"")</f>
        <v/>
      </c>
      <c r="H10406" s="40" t="str">
        <f t="shared" si="187"/>
        <v/>
      </c>
    </row>
    <row r="10407" spans="7:8" x14ac:dyDescent="0.25">
      <c r="G10407" s="19" t="str">
        <f>IFERROR(VLOOKUP($D10407,LISTA!$A$2:$J$9990,8,0),"")</f>
        <v/>
      </c>
      <c r="H10407" s="40" t="str">
        <f t="shared" si="187"/>
        <v/>
      </c>
    </row>
    <row r="10408" spans="7:8" x14ac:dyDescent="0.25">
      <c r="G10408" s="19" t="str">
        <f>IFERROR(VLOOKUP($D10408,LISTA!$A$2:$J$9990,8,0),"")</f>
        <v/>
      </c>
      <c r="H10408" s="40" t="str">
        <f t="shared" si="187"/>
        <v/>
      </c>
    </row>
    <row r="10409" spans="7:8" x14ac:dyDescent="0.25">
      <c r="G10409" s="19" t="str">
        <f>IFERROR(VLOOKUP($D10409,LISTA!$A$2:$J$9990,8,0),"")</f>
        <v/>
      </c>
      <c r="H10409" s="40" t="str">
        <f t="shared" si="187"/>
        <v/>
      </c>
    </row>
    <row r="10410" spans="7:8" x14ac:dyDescent="0.25">
      <c r="G10410" s="19" t="str">
        <f>IFERROR(VLOOKUP($D10410,LISTA!$A$2:$J$9990,8,0),"")</f>
        <v/>
      </c>
      <c r="H10410" s="40" t="str">
        <f t="shared" si="187"/>
        <v/>
      </c>
    </row>
    <row r="10411" spans="7:8" x14ac:dyDescent="0.25">
      <c r="G10411" s="19" t="str">
        <f>IFERROR(VLOOKUP($D10411,LISTA!$A$2:$J$9990,8,0),"")</f>
        <v/>
      </c>
      <c r="H10411" s="40" t="str">
        <f t="shared" si="187"/>
        <v/>
      </c>
    </row>
    <row r="10412" spans="7:8" x14ac:dyDescent="0.25">
      <c r="G10412" s="19" t="str">
        <f>IFERROR(VLOOKUP($D10412,LISTA!$A$2:$J$9990,8,0),"")</f>
        <v/>
      </c>
      <c r="H10412" s="40" t="str">
        <f t="shared" si="187"/>
        <v/>
      </c>
    </row>
    <row r="10413" spans="7:8" x14ac:dyDescent="0.25">
      <c r="G10413" s="19" t="str">
        <f>IFERROR(VLOOKUP($D10413,LISTA!$A$2:$J$9990,8,0),"")</f>
        <v/>
      </c>
      <c r="H10413" s="40" t="str">
        <f t="shared" si="187"/>
        <v/>
      </c>
    </row>
    <row r="10414" spans="7:8" x14ac:dyDescent="0.25">
      <c r="G10414" s="19" t="str">
        <f>IFERROR(VLOOKUP($D10414,LISTA!$A$2:$J$9990,8,0),"")</f>
        <v/>
      </c>
      <c r="H10414" s="40" t="str">
        <f t="shared" si="187"/>
        <v/>
      </c>
    </row>
    <row r="10415" spans="7:8" x14ac:dyDescent="0.25">
      <c r="G10415" s="19" t="str">
        <f>IFERROR(VLOOKUP($D10415,LISTA!$A$2:$J$9990,8,0),"")</f>
        <v/>
      </c>
      <c r="H10415" s="40" t="str">
        <f t="shared" si="187"/>
        <v/>
      </c>
    </row>
    <row r="10416" spans="7:8" x14ac:dyDescent="0.25">
      <c r="G10416" s="19" t="str">
        <f>IFERROR(VLOOKUP($D10416,LISTA!$A$2:$J$9990,8,0),"")</f>
        <v/>
      </c>
      <c r="H10416" s="40" t="str">
        <f t="shared" si="187"/>
        <v/>
      </c>
    </row>
    <row r="10417" spans="7:8" x14ac:dyDescent="0.25">
      <c r="G10417" s="19" t="str">
        <f>IFERROR(VLOOKUP($D10417,LISTA!$A$2:$J$9990,8,0),"")</f>
        <v/>
      </c>
      <c r="H10417" s="40" t="str">
        <f t="shared" si="187"/>
        <v/>
      </c>
    </row>
    <row r="10418" spans="7:8" x14ac:dyDescent="0.25">
      <c r="G10418" s="19" t="str">
        <f>IFERROR(VLOOKUP($D10418,LISTA!$A$2:$J$9990,8,0),"")</f>
        <v/>
      </c>
      <c r="H10418" s="40" t="str">
        <f t="shared" si="187"/>
        <v/>
      </c>
    </row>
    <row r="10419" spans="7:8" x14ac:dyDescent="0.25">
      <c r="G10419" s="19" t="str">
        <f>IFERROR(VLOOKUP($D10419,LISTA!$A$2:$J$9990,8,0),"")</f>
        <v/>
      </c>
      <c r="H10419" s="40" t="str">
        <f t="shared" si="187"/>
        <v/>
      </c>
    </row>
    <row r="10420" spans="7:8" x14ac:dyDescent="0.25">
      <c r="G10420" s="19" t="str">
        <f>IFERROR(VLOOKUP($D10420,LISTA!$A$2:$J$9990,8,0),"")</f>
        <v/>
      </c>
      <c r="H10420" s="40" t="str">
        <f t="shared" si="187"/>
        <v/>
      </c>
    </row>
    <row r="10421" spans="7:8" x14ac:dyDescent="0.25">
      <c r="G10421" s="19" t="str">
        <f>IFERROR(VLOOKUP($D10421,LISTA!$A$2:$J$9990,8,0),"")</f>
        <v/>
      </c>
      <c r="H10421" s="40" t="str">
        <f t="shared" si="187"/>
        <v/>
      </c>
    </row>
    <row r="10422" spans="7:8" x14ac:dyDescent="0.25">
      <c r="G10422" s="19" t="str">
        <f>IFERROR(VLOOKUP($D10422,LISTA!$A$2:$J$9990,8,0),"")</f>
        <v/>
      </c>
      <c r="H10422" s="40" t="str">
        <f t="shared" si="187"/>
        <v/>
      </c>
    </row>
    <row r="10423" spans="7:8" x14ac:dyDescent="0.25">
      <c r="G10423" s="19" t="str">
        <f>IFERROR(VLOOKUP($D10423,LISTA!$A$2:$J$9990,8,0),"")</f>
        <v/>
      </c>
      <c r="H10423" s="40" t="str">
        <f t="shared" si="187"/>
        <v/>
      </c>
    </row>
    <row r="10424" spans="7:8" x14ac:dyDescent="0.25">
      <c r="G10424" s="19" t="str">
        <f>IFERROR(VLOOKUP($D10424,LISTA!$A$2:$J$9990,8,0),"")</f>
        <v/>
      </c>
      <c r="H10424" s="40" t="str">
        <f t="shared" si="187"/>
        <v/>
      </c>
    </row>
    <row r="10425" spans="7:8" x14ac:dyDescent="0.25">
      <c r="G10425" s="19" t="str">
        <f>IFERROR(VLOOKUP($D10425,LISTA!$A$2:$J$9990,8,0),"")</f>
        <v/>
      </c>
      <c r="H10425" s="40" t="str">
        <f t="shared" si="187"/>
        <v/>
      </c>
    </row>
    <row r="10426" spans="7:8" x14ac:dyDescent="0.25">
      <c r="G10426" s="19" t="str">
        <f>IFERROR(VLOOKUP($D10426,LISTA!$A$2:$J$9990,8,0),"")</f>
        <v/>
      </c>
      <c r="H10426" s="40" t="str">
        <f t="shared" si="187"/>
        <v/>
      </c>
    </row>
    <row r="10427" spans="7:8" x14ac:dyDescent="0.25">
      <c r="G10427" s="19" t="str">
        <f>IFERROR(VLOOKUP($D10427,LISTA!$A$2:$J$9990,8,0),"")</f>
        <v/>
      </c>
      <c r="H10427" s="40" t="str">
        <f t="shared" si="187"/>
        <v/>
      </c>
    </row>
    <row r="10428" spans="7:8" x14ac:dyDescent="0.25">
      <c r="G10428" s="19" t="str">
        <f>IFERROR(VLOOKUP($D10428,LISTA!$A$2:$J$9990,8,0),"")</f>
        <v/>
      </c>
      <c r="H10428" s="40" t="str">
        <f t="shared" si="187"/>
        <v/>
      </c>
    </row>
    <row r="10429" spans="7:8" x14ac:dyDescent="0.25">
      <c r="G10429" s="19" t="str">
        <f>IFERROR(VLOOKUP($D10429,LISTA!$A$2:$J$9990,8,0),"")</f>
        <v/>
      </c>
      <c r="H10429" s="40" t="str">
        <f t="shared" si="187"/>
        <v/>
      </c>
    </row>
    <row r="10430" spans="7:8" x14ac:dyDescent="0.25">
      <c r="G10430" s="19" t="str">
        <f>IFERROR(VLOOKUP($D10430,LISTA!$A$2:$J$9990,8,0),"")</f>
        <v/>
      </c>
      <c r="H10430" s="40" t="str">
        <f t="shared" si="187"/>
        <v/>
      </c>
    </row>
    <row r="10431" spans="7:8" x14ac:dyDescent="0.25">
      <c r="G10431" s="19" t="str">
        <f>IFERROR(VLOOKUP($D10431,LISTA!$A$2:$J$9990,8,0),"")</f>
        <v/>
      </c>
      <c r="H10431" s="40" t="str">
        <f t="shared" si="187"/>
        <v/>
      </c>
    </row>
    <row r="10432" spans="7:8" x14ac:dyDescent="0.25">
      <c r="G10432" s="19" t="str">
        <f>IFERROR(VLOOKUP($D10432,LISTA!$A$2:$J$9990,8,0),"")</f>
        <v/>
      </c>
      <c r="H10432" s="40" t="str">
        <f t="shared" si="187"/>
        <v/>
      </c>
    </row>
    <row r="10433" spans="7:8" x14ac:dyDescent="0.25">
      <c r="G10433" s="19" t="str">
        <f>IFERROR(VLOOKUP($D10433,LISTA!$A$2:$J$9990,8,0),"")</f>
        <v/>
      </c>
      <c r="H10433" s="40" t="str">
        <f t="shared" si="187"/>
        <v/>
      </c>
    </row>
    <row r="10434" spans="7:8" x14ac:dyDescent="0.25">
      <c r="G10434" s="19" t="str">
        <f>IFERROR(VLOOKUP($D10434,LISTA!$A$2:$J$9990,8,0),"")</f>
        <v/>
      </c>
      <c r="H10434" s="40" t="str">
        <f t="shared" si="187"/>
        <v/>
      </c>
    </row>
    <row r="10435" spans="7:8" x14ac:dyDescent="0.25">
      <c r="G10435" s="19" t="str">
        <f>IFERROR(VLOOKUP($D10435,LISTA!$A$2:$J$9990,8,0),"")</f>
        <v/>
      </c>
      <c r="H10435" s="40" t="str">
        <f t="shared" si="187"/>
        <v/>
      </c>
    </row>
    <row r="10436" spans="7:8" x14ac:dyDescent="0.25">
      <c r="G10436" s="19" t="str">
        <f>IFERROR(VLOOKUP($D10436,LISTA!$A$2:$J$9990,8,0),"")</f>
        <v/>
      </c>
      <c r="H10436" s="40" t="str">
        <f t="shared" si="187"/>
        <v/>
      </c>
    </row>
    <row r="10437" spans="7:8" x14ac:dyDescent="0.25">
      <c r="G10437" s="19" t="str">
        <f>IFERROR(VLOOKUP($D10437,LISTA!$A$2:$J$9990,8,0),"")</f>
        <v/>
      </c>
      <c r="H10437" s="40" t="str">
        <f t="shared" ref="H10437:H10500" si="188">IF(OR(G10437=$K$10,G10437=$K$11,G10437=$K$14,G10437=$K$15,G10437=$K$16,G10437=$K$17,G10437=$K$18,G10437=$K$19,G10437=$K$20,G10437=$K$21,G10437=$K$22,G10437=$K$23,G10437=$K$24,G10437=$K$25,G10437=$K$26,G10437=$K$27,G10437=$K$28),$K$9,IF(OR(G10437=$K$32,G10437=$K$33),$K$31,IF(OR(G10437=$K$38),$K$37,"")))</f>
        <v/>
      </c>
    </row>
    <row r="10438" spans="7:8" x14ac:dyDescent="0.25">
      <c r="G10438" s="19" t="str">
        <f>IFERROR(VLOOKUP($D10438,LISTA!$A$2:$J$9990,8,0),"")</f>
        <v/>
      </c>
      <c r="H10438" s="40" t="str">
        <f t="shared" si="188"/>
        <v/>
      </c>
    </row>
    <row r="10439" spans="7:8" x14ac:dyDescent="0.25">
      <c r="G10439" s="19" t="str">
        <f>IFERROR(VLOOKUP($D10439,LISTA!$A$2:$J$9990,8,0),"")</f>
        <v/>
      </c>
      <c r="H10439" s="40" t="str">
        <f t="shared" si="188"/>
        <v/>
      </c>
    </row>
    <row r="10440" spans="7:8" x14ac:dyDescent="0.25">
      <c r="G10440" s="19" t="str">
        <f>IFERROR(VLOOKUP($D10440,LISTA!$A$2:$J$9990,8,0),"")</f>
        <v/>
      </c>
      <c r="H10440" s="40" t="str">
        <f t="shared" si="188"/>
        <v/>
      </c>
    </row>
    <row r="10441" spans="7:8" x14ac:dyDescent="0.25">
      <c r="G10441" s="19" t="str">
        <f>IFERROR(VLOOKUP($D10441,LISTA!$A$2:$J$9990,8,0),"")</f>
        <v/>
      </c>
      <c r="H10441" s="40" t="str">
        <f t="shared" si="188"/>
        <v/>
      </c>
    </row>
    <row r="10442" spans="7:8" x14ac:dyDescent="0.25">
      <c r="G10442" s="19" t="str">
        <f>IFERROR(VLOOKUP($D10442,LISTA!$A$2:$J$9990,8,0),"")</f>
        <v/>
      </c>
      <c r="H10442" s="40" t="str">
        <f t="shared" si="188"/>
        <v/>
      </c>
    </row>
    <row r="10443" spans="7:8" x14ac:dyDescent="0.25">
      <c r="G10443" s="19" t="str">
        <f>IFERROR(VLOOKUP($D10443,LISTA!$A$2:$J$9990,8,0),"")</f>
        <v/>
      </c>
      <c r="H10443" s="40" t="str">
        <f t="shared" si="188"/>
        <v/>
      </c>
    </row>
    <row r="10444" spans="7:8" x14ac:dyDescent="0.25">
      <c r="G10444" s="19" t="str">
        <f>IFERROR(VLOOKUP($D10444,LISTA!$A$2:$J$9990,8,0),"")</f>
        <v/>
      </c>
      <c r="H10444" s="40" t="str">
        <f t="shared" si="188"/>
        <v/>
      </c>
    </row>
    <row r="10445" spans="7:8" x14ac:dyDescent="0.25">
      <c r="G10445" s="19" t="str">
        <f>IFERROR(VLOOKUP($D10445,LISTA!$A$2:$J$9990,8,0),"")</f>
        <v/>
      </c>
      <c r="H10445" s="40" t="str">
        <f t="shared" si="188"/>
        <v/>
      </c>
    </row>
    <row r="10446" spans="7:8" x14ac:dyDescent="0.25">
      <c r="G10446" s="19" t="str">
        <f>IFERROR(VLOOKUP($D10446,LISTA!$A$2:$J$9990,8,0),"")</f>
        <v/>
      </c>
      <c r="H10446" s="40" t="str">
        <f t="shared" si="188"/>
        <v/>
      </c>
    </row>
    <row r="10447" spans="7:8" x14ac:dyDescent="0.25">
      <c r="G10447" s="19" t="str">
        <f>IFERROR(VLOOKUP($D10447,LISTA!$A$2:$J$9990,8,0),"")</f>
        <v/>
      </c>
      <c r="H10447" s="40" t="str">
        <f t="shared" si="188"/>
        <v/>
      </c>
    </row>
    <row r="10448" spans="7:8" x14ac:dyDescent="0.25">
      <c r="G10448" s="19" t="str">
        <f>IFERROR(VLOOKUP($D10448,LISTA!$A$2:$J$9990,8,0),"")</f>
        <v/>
      </c>
      <c r="H10448" s="40" t="str">
        <f t="shared" si="188"/>
        <v/>
      </c>
    </row>
    <row r="10449" spans="7:8" x14ac:dyDescent="0.25">
      <c r="G10449" s="19" t="str">
        <f>IFERROR(VLOOKUP($D10449,LISTA!$A$2:$J$9990,8,0),"")</f>
        <v/>
      </c>
      <c r="H10449" s="40" t="str">
        <f t="shared" si="188"/>
        <v/>
      </c>
    </row>
    <row r="10450" spans="7:8" x14ac:dyDescent="0.25">
      <c r="G10450" s="19" t="str">
        <f>IFERROR(VLOOKUP($D10450,LISTA!$A$2:$J$9990,8,0),"")</f>
        <v/>
      </c>
      <c r="H10450" s="40" t="str">
        <f t="shared" si="188"/>
        <v/>
      </c>
    </row>
    <row r="10451" spans="7:8" x14ac:dyDescent="0.25">
      <c r="G10451" s="19" t="str">
        <f>IFERROR(VLOOKUP($D10451,LISTA!$A$2:$J$9990,8,0),"")</f>
        <v/>
      </c>
      <c r="H10451" s="40" t="str">
        <f t="shared" si="188"/>
        <v/>
      </c>
    </row>
    <row r="10452" spans="7:8" x14ac:dyDescent="0.25">
      <c r="G10452" s="19" t="str">
        <f>IFERROR(VLOOKUP($D10452,LISTA!$A$2:$J$9990,8,0),"")</f>
        <v/>
      </c>
      <c r="H10452" s="40" t="str">
        <f t="shared" si="188"/>
        <v/>
      </c>
    </row>
    <row r="10453" spans="7:8" x14ac:dyDescent="0.25">
      <c r="G10453" s="19" t="str">
        <f>IFERROR(VLOOKUP($D10453,LISTA!$A$2:$J$9990,8,0),"")</f>
        <v/>
      </c>
      <c r="H10453" s="40" t="str">
        <f t="shared" si="188"/>
        <v/>
      </c>
    </row>
    <row r="10454" spans="7:8" x14ac:dyDescent="0.25">
      <c r="G10454" s="19" t="str">
        <f>IFERROR(VLOOKUP($D10454,LISTA!$A$2:$J$9990,8,0),"")</f>
        <v/>
      </c>
      <c r="H10454" s="40" t="str">
        <f t="shared" si="188"/>
        <v/>
      </c>
    </row>
    <row r="10455" spans="7:8" x14ac:dyDescent="0.25">
      <c r="G10455" s="19" t="str">
        <f>IFERROR(VLOOKUP($D10455,LISTA!$A$2:$J$9990,8,0),"")</f>
        <v/>
      </c>
      <c r="H10455" s="40" t="str">
        <f t="shared" si="188"/>
        <v/>
      </c>
    </row>
    <row r="10456" spans="7:8" x14ac:dyDescent="0.25">
      <c r="G10456" s="19" t="str">
        <f>IFERROR(VLOOKUP($D10456,LISTA!$A$2:$J$9990,8,0),"")</f>
        <v/>
      </c>
      <c r="H10456" s="40" t="str">
        <f t="shared" si="188"/>
        <v/>
      </c>
    </row>
    <row r="10457" spans="7:8" x14ac:dyDescent="0.25">
      <c r="G10457" s="19" t="str">
        <f>IFERROR(VLOOKUP($D10457,LISTA!$A$2:$J$9990,8,0),"")</f>
        <v/>
      </c>
      <c r="H10457" s="40" t="str">
        <f t="shared" si="188"/>
        <v/>
      </c>
    </row>
    <row r="10458" spans="7:8" x14ac:dyDescent="0.25">
      <c r="G10458" s="19" t="str">
        <f>IFERROR(VLOOKUP($D10458,LISTA!$A$2:$J$9990,8,0),"")</f>
        <v/>
      </c>
      <c r="H10458" s="40" t="str">
        <f t="shared" si="188"/>
        <v/>
      </c>
    </row>
    <row r="10459" spans="7:8" x14ac:dyDescent="0.25">
      <c r="G10459" s="19" t="str">
        <f>IFERROR(VLOOKUP($D10459,LISTA!$A$2:$J$9990,8,0),"")</f>
        <v/>
      </c>
      <c r="H10459" s="40" t="str">
        <f t="shared" si="188"/>
        <v/>
      </c>
    </row>
    <row r="10460" spans="7:8" x14ac:dyDescent="0.25">
      <c r="G10460" s="19" t="str">
        <f>IFERROR(VLOOKUP($D10460,LISTA!$A$2:$J$9990,8,0),"")</f>
        <v/>
      </c>
      <c r="H10460" s="40" t="str">
        <f t="shared" si="188"/>
        <v/>
      </c>
    </row>
    <row r="10461" spans="7:8" x14ac:dyDescent="0.25">
      <c r="G10461" s="19" t="str">
        <f>IFERROR(VLOOKUP($D10461,LISTA!$A$2:$J$9990,8,0),"")</f>
        <v/>
      </c>
      <c r="H10461" s="40" t="str">
        <f t="shared" si="188"/>
        <v/>
      </c>
    </row>
    <row r="10462" spans="7:8" x14ac:dyDescent="0.25">
      <c r="G10462" s="19" t="str">
        <f>IFERROR(VLOOKUP($D10462,LISTA!$A$2:$J$9990,8,0),"")</f>
        <v/>
      </c>
      <c r="H10462" s="40" t="str">
        <f t="shared" si="188"/>
        <v/>
      </c>
    </row>
    <row r="10463" spans="7:8" x14ac:dyDescent="0.25">
      <c r="G10463" s="19" t="str">
        <f>IFERROR(VLOOKUP($D10463,LISTA!$A$2:$J$9990,8,0),"")</f>
        <v/>
      </c>
      <c r="H10463" s="40" t="str">
        <f t="shared" si="188"/>
        <v/>
      </c>
    </row>
    <row r="10464" spans="7:8" x14ac:dyDescent="0.25">
      <c r="G10464" s="19" t="str">
        <f>IFERROR(VLOOKUP($D10464,LISTA!$A$2:$J$9990,8,0),"")</f>
        <v/>
      </c>
      <c r="H10464" s="40" t="str">
        <f t="shared" si="188"/>
        <v/>
      </c>
    </row>
    <row r="10465" spans="7:8" x14ac:dyDescent="0.25">
      <c r="G10465" s="19" t="str">
        <f>IFERROR(VLOOKUP($D10465,LISTA!$A$2:$J$9990,8,0),"")</f>
        <v/>
      </c>
      <c r="H10465" s="40" t="str">
        <f t="shared" si="188"/>
        <v/>
      </c>
    </row>
    <row r="10466" spans="7:8" x14ac:dyDescent="0.25">
      <c r="G10466" s="19" t="str">
        <f>IFERROR(VLOOKUP($D10466,LISTA!$A$2:$J$9990,8,0),"")</f>
        <v/>
      </c>
      <c r="H10466" s="40" t="str">
        <f t="shared" si="188"/>
        <v/>
      </c>
    </row>
    <row r="10467" spans="7:8" x14ac:dyDescent="0.25">
      <c r="G10467" s="19" t="str">
        <f>IFERROR(VLOOKUP($D10467,LISTA!$A$2:$J$9990,8,0),"")</f>
        <v/>
      </c>
      <c r="H10467" s="40" t="str">
        <f t="shared" si="188"/>
        <v/>
      </c>
    </row>
    <row r="10468" spans="7:8" x14ac:dyDescent="0.25">
      <c r="G10468" s="19" t="str">
        <f>IFERROR(VLOOKUP($D10468,LISTA!$A$2:$J$9990,8,0),"")</f>
        <v/>
      </c>
      <c r="H10468" s="40" t="str">
        <f t="shared" si="188"/>
        <v/>
      </c>
    </row>
    <row r="10469" spans="7:8" x14ac:dyDescent="0.25">
      <c r="G10469" s="19" t="str">
        <f>IFERROR(VLOOKUP($D10469,LISTA!$A$2:$J$9990,8,0),"")</f>
        <v/>
      </c>
      <c r="H10469" s="40" t="str">
        <f t="shared" si="188"/>
        <v/>
      </c>
    </row>
    <row r="10470" spans="7:8" x14ac:dyDescent="0.25">
      <c r="G10470" s="19" t="str">
        <f>IFERROR(VLOOKUP($D10470,LISTA!$A$2:$J$9990,8,0),"")</f>
        <v/>
      </c>
      <c r="H10470" s="40" t="str">
        <f t="shared" si="188"/>
        <v/>
      </c>
    </row>
    <row r="10471" spans="7:8" x14ac:dyDescent="0.25">
      <c r="G10471" s="19" t="str">
        <f>IFERROR(VLOOKUP($D10471,LISTA!$A$2:$J$9990,8,0),"")</f>
        <v/>
      </c>
      <c r="H10471" s="40" t="str">
        <f t="shared" si="188"/>
        <v/>
      </c>
    </row>
    <row r="10472" spans="7:8" x14ac:dyDescent="0.25">
      <c r="G10472" s="19" t="str">
        <f>IFERROR(VLOOKUP($D10472,LISTA!$A$2:$J$9990,8,0),"")</f>
        <v/>
      </c>
      <c r="H10472" s="40" t="str">
        <f t="shared" si="188"/>
        <v/>
      </c>
    </row>
    <row r="10473" spans="7:8" x14ac:dyDescent="0.25">
      <c r="G10473" s="19" t="str">
        <f>IFERROR(VLOOKUP($D10473,LISTA!$A$2:$J$9990,8,0),"")</f>
        <v/>
      </c>
      <c r="H10473" s="40" t="str">
        <f t="shared" si="188"/>
        <v/>
      </c>
    </row>
    <row r="10474" spans="7:8" x14ac:dyDescent="0.25">
      <c r="G10474" s="19" t="str">
        <f>IFERROR(VLOOKUP($D10474,LISTA!$A$2:$J$9990,8,0),"")</f>
        <v/>
      </c>
      <c r="H10474" s="40" t="str">
        <f t="shared" si="188"/>
        <v/>
      </c>
    </row>
    <row r="10475" spans="7:8" x14ac:dyDescent="0.25">
      <c r="G10475" s="19" t="str">
        <f>IFERROR(VLOOKUP($D10475,LISTA!$A$2:$J$9990,8,0),"")</f>
        <v/>
      </c>
      <c r="H10475" s="40" t="str">
        <f t="shared" si="188"/>
        <v/>
      </c>
    </row>
    <row r="10476" spans="7:8" x14ac:dyDescent="0.25">
      <c r="G10476" s="19" t="str">
        <f>IFERROR(VLOOKUP($D10476,LISTA!$A$2:$J$9990,8,0),"")</f>
        <v/>
      </c>
      <c r="H10476" s="40" t="str">
        <f t="shared" si="188"/>
        <v/>
      </c>
    </row>
    <row r="10477" spans="7:8" x14ac:dyDescent="0.25">
      <c r="G10477" s="19" t="str">
        <f>IFERROR(VLOOKUP($D10477,LISTA!$A$2:$J$9990,8,0),"")</f>
        <v/>
      </c>
      <c r="H10477" s="40" t="str">
        <f t="shared" si="188"/>
        <v/>
      </c>
    </row>
    <row r="10478" spans="7:8" x14ac:dyDescent="0.25">
      <c r="G10478" s="19" t="str">
        <f>IFERROR(VLOOKUP($D10478,LISTA!$A$2:$J$9990,8,0),"")</f>
        <v/>
      </c>
      <c r="H10478" s="40" t="str">
        <f t="shared" si="188"/>
        <v/>
      </c>
    </row>
    <row r="10479" spans="7:8" x14ac:dyDescent="0.25">
      <c r="G10479" s="19" t="str">
        <f>IFERROR(VLOOKUP($D10479,LISTA!$A$2:$J$9990,8,0),"")</f>
        <v/>
      </c>
      <c r="H10479" s="40" t="str">
        <f t="shared" si="188"/>
        <v/>
      </c>
    </row>
    <row r="10480" spans="7:8" x14ac:dyDescent="0.25">
      <c r="G10480" s="19" t="str">
        <f>IFERROR(VLOOKUP($D10480,LISTA!$A$2:$J$9990,8,0),"")</f>
        <v/>
      </c>
      <c r="H10480" s="40" t="str">
        <f t="shared" si="188"/>
        <v/>
      </c>
    </row>
    <row r="10481" spans="7:8" x14ac:dyDescent="0.25">
      <c r="G10481" s="19" t="str">
        <f>IFERROR(VLOOKUP($D10481,LISTA!$A$2:$J$9990,8,0),"")</f>
        <v/>
      </c>
      <c r="H10481" s="40" t="str">
        <f t="shared" si="188"/>
        <v/>
      </c>
    </row>
    <row r="10482" spans="7:8" x14ac:dyDescent="0.25">
      <c r="G10482" s="19" t="str">
        <f>IFERROR(VLOOKUP($D10482,LISTA!$A$2:$J$9990,8,0),"")</f>
        <v/>
      </c>
      <c r="H10482" s="40" t="str">
        <f t="shared" si="188"/>
        <v/>
      </c>
    </row>
    <row r="10483" spans="7:8" x14ac:dyDescent="0.25">
      <c r="G10483" s="19" t="str">
        <f>IFERROR(VLOOKUP($D10483,LISTA!$A$2:$J$9990,8,0),"")</f>
        <v/>
      </c>
      <c r="H10483" s="40" t="str">
        <f t="shared" si="188"/>
        <v/>
      </c>
    </row>
    <row r="10484" spans="7:8" x14ac:dyDescent="0.25">
      <c r="G10484" s="19" t="str">
        <f>IFERROR(VLOOKUP($D10484,LISTA!$A$2:$J$9990,8,0),"")</f>
        <v/>
      </c>
      <c r="H10484" s="40" t="str">
        <f t="shared" si="188"/>
        <v/>
      </c>
    </row>
    <row r="10485" spans="7:8" x14ac:dyDescent="0.25">
      <c r="G10485" s="19" t="str">
        <f>IFERROR(VLOOKUP($D10485,LISTA!$A$2:$J$9990,8,0),"")</f>
        <v/>
      </c>
      <c r="H10485" s="40" t="str">
        <f t="shared" si="188"/>
        <v/>
      </c>
    </row>
    <row r="10486" spans="7:8" x14ac:dyDescent="0.25">
      <c r="G10486" s="19" t="str">
        <f>IFERROR(VLOOKUP($D10486,LISTA!$A$2:$J$9990,8,0),"")</f>
        <v/>
      </c>
      <c r="H10486" s="40" t="str">
        <f t="shared" si="188"/>
        <v/>
      </c>
    </row>
    <row r="10487" spans="7:8" x14ac:dyDescent="0.25">
      <c r="G10487" s="19" t="str">
        <f>IFERROR(VLOOKUP($D10487,LISTA!$A$2:$J$9990,8,0),"")</f>
        <v/>
      </c>
      <c r="H10487" s="40" t="str">
        <f t="shared" si="188"/>
        <v/>
      </c>
    </row>
    <row r="10488" spans="7:8" x14ac:dyDescent="0.25">
      <c r="G10488" s="19" t="str">
        <f>IFERROR(VLOOKUP($D10488,LISTA!$A$2:$J$9990,8,0),"")</f>
        <v/>
      </c>
      <c r="H10488" s="40" t="str">
        <f t="shared" si="188"/>
        <v/>
      </c>
    </row>
    <row r="10489" spans="7:8" x14ac:dyDescent="0.25">
      <c r="G10489" s="19" t="str">
        <f>IFERROR(VLOOKUP($D10489,LISTA!$A$2:$J$9990,8,0),"")</f>
        <v/>
      </c>
      <c r="H10489" s="40" t="str">
        <f t="shared" si="188"/>
        <v/>
      </c>
    </row>
    <row r="10490" spans="7:8" x14ac:dyDescent="0.25">
      <c r="G10490" s="19" t="str">
        <f>IFERROR(VLOOKUP($D10490,LISTA!$A$2:$J$9990,8,0),"")</f>
        <v/>
      </c>
      <c r="H10490" s="40" t="str">
        <f t="shared" si="188"/>
        <v/>
      </c>
    </row>
    <row r="10491" spans="7:8" x14ac:dyDescent="0.25">
      <c r="G10491" s="19" t="str">
        <f>IFERROR(VLOOKUP($D10491,LISTA!$A$2:$J$9990,8,0),"")</f>
        <v/>
      </c>
      <c r="H10491" s="40" t="str">
        <f t="shared" si="188"/>
        <v/>
      </c>
    </row>
    <row r="10492" spans="7:8" x14ac:dyDescent="0.25">
      <c r="G10492" s="19" t="str">
        <f>IFERROR(VLOOKUP($D10492,LISTA!$A$2:$J$9990,8,0),"")</f>
        <v/>
      </c>
      <c r="H10492" s="40" t="str">
        <f t="shared" si="188"/>
        <v/>
      </c>
    </row>
    <row r="10493" spans="7:8" x14ac:dyDescent="0.25">
      <c r="G10493" s="19" t="str">
        <f>IFERROR(VLOOKUP($D10493,LISTA!$A$2:$J$9990,8,0),"")</f>
        <v/>
      </c>
      <c r="H10493" s="40" t="str">
        <f t="shared" si="188"/>
        <v/>
      </c>
    </row>
    <row r="10494" spans="7:8" x14ac:dyDescent="0.25">
      <c r="G10494" s="19" t="str">
        <f>IFERROR(VLOOKUP($D10494,LISTA!$A$2:$J$9990,8,0),"")</f>
        <v/>
      </c>
      <c r="H10494" s="40" t="str">
        <f t="shared" si="188"/>
        <v/>
      </c>
    </row>
    <row r="10495" spans="7:8" x14ac:dyDescent="0.25">
      <c r="G10495" s="19" t="str">
        <f>IFERROR(VLOOKUP($D10495,LISTA!$A$2:$J$9990,8,0),"")</f>
        <v/>
      </c>
      <c r="H10495" s="40" t="str">
        <f t="shared" si="188"/>
        <v/>
      </c>
    </row>
    <row r="10496" spans="7:8" x14ac:dyDescent="0.25">
      <c r="G10496" s="19" t="str">
        <f>IFERROR(VLOOKUP($D10496,LISTA!$A$2:$J$9990,8,0),"")</f>
        <v/>
      </c>
      <c r="H10496" s="40" t="str">
        <f t="shared" si="188"/>
        <v/>
      </c>
    </row>
    <row r="10497" spans="7:8" x14ac:dyDescent="0.25">
      <c r="G10497" s="19" t="str">
        <f>IFERROR(VLOOKUP($D10497,LISTA!$A$2:$J$9990,8,0),"")</f>
        <v/>
      </c>
      <c r="H10497" s="40" t="str">
        <f t="shared" si="188"/>
        <v/>
      </c>
    </row>
    <row r="10498" spans="7:8" x14ac:dyDescent="0.25">
      <c r="G10498" s="19" t="str">
        <f>IFERROR(VLOOKUP($D10498,LISTA!$A$2:$J$9990,8,0),"")</f>
        <v/>
      </c>
      <c r="H10498" s="40" t="str">
        <f t="shared" si="188"/>
        <v/>
      </c>
    </row>
    <row r="10499" spans="7:8" x14ac:dyDescent="0.25">
      <c r="G10499" s="19" t="str">
        <f>IFERROR(VLOOKUP($D10499,LISTA!$A$2:$J$9990,8,0),"")</f>
        <v/>
      </c>
      <c r="H10499" s="40" t="str">
        <f t="shared" si="188"/>
        <v/>
      </c>
    </row>
    <row r="10500" spans="7:8" x14ac:dyDescent="0.25">
      <c r="G10500" s="19" t="str">
        <f>IFERROR(VLOOKUP($D10500,LISTA!$A$2:$J$9990,8,0),"")</f>
        <v/>
      </c>
      <c r="H10500" s="40" t="str">
        <f t="shared" si="188"/>
        <v/>
      </c>
    </row>
    <row r="10501" spans="7:8" x14ac:dyDescent="0.25">
      <c r="G10501" s="19" t="str">
        <f>IFERROR(VLOOKUP($D10501,LISTA!$A$2:$J$9990,8,0),"")</f>
        <v/>
      </c>
      <c r="H10501" s="40" t="str">
        <f t="shared" ref="H10501:H10564" si="189">IF(OR(G10501=$K$10,G10501=$K$11,G10501=$K$14,G10501=$K$15,G10501=$K$16,G10501=$K$17,G10501=$K$18,G10501=$K$19,G10501=$K$20,G10501=$K$21,G10501=$K$22,G10501=$K$23,G10501=$K$24,G10501=$K$25,G10501=$K$26,G10501=$K$27,G10501=$K$28),$K$9,IF(OR(G10501=$K$32,G10501=$K$33),$K$31,IF(OR(G10501=$K$38),$K$37,"")))</f>
        <v/>
      </c>
    </row>
    <row r="10502" spans="7:8" x14ac:dyDescent="0.25">
      <c r="G10502" s="19" t="str">
        <f>IFERROR(VLOOKUP($D10502,LISTA!$A$2:$J$9990,8,0),"")</f>
        <v/>
      </c>
      <c r="H10502" s="40" t="str">
        <f t="shared" si="189"/>
        <v/>
      </c>
    </row>
    <row r="10503" spans="7:8" x14ac:dyDescent="0.25">
      <c r="G10503" s="19" t="str">
        <f>IFERROR(VLOOKUP($D10503,LISTA!$A$2:$J$9990,8,0),"")</f>
        <v/>
      </c>
      <c r="H10503" s="40" t="str">
        <f t="shared" si="189"/>
        <v/>
      </c>
    </row>
    <row r="10504" spans="7:8" x14ac:dyDescent="0.25">
      <c r="G10504" s="19" t="str">
        <f>IFERROR(VLOOKUP($D10504,LISTA!$A$2:$J$9990,8,0),"")</f>
        <v/>
      </c>
      <c r="H10504" s="40" t="str">
        <f t="shared" si="189"/>
        <v/>
      </c>
    </row>
    <row r="10505" spans="7:8" x14ac:dyDescent="0.25">
      <c r="G10505" s="19" t="str">
        <f>IFERROR(VLOOKUP($D10505,LISTA!$A$2:$J$9990,8,0),"")</f>
        <v/>
      </c>
      <c r="H10505" s="40" t="str">
        <f t="shared" si="189"/>
        <v/>
      </c>
    </row>
    <row r="10506" spans="7:8" x14ac:dyDescent="0.25">
      <c r="G10506" s="19" t="str">
        <f>IFERROR(VLOOKUP($D10506,LISTA!$A$2:$J$9990,8,0),"")</f>
        <v/>
      </c>
      <c r="H10506" s="40" t="str">
        <f t="shared" si="189"/>
        <v/>
      </c>
    </row>
    <row r="10507" spans="7:8" x14ac:dyDescent="0.25">
      <c r="G10507" s="19" t="str">
        <f>IFERROR(VLOOKUP($D10507,LISTA!$A$2:$J$9990,8,0),"")</f>
        <v/>
      </c>
      <c r="H10507" s="40" t="str">
        <f t="shared" si="189"/>
        <v/>
      </c>
    </row>
    <row r="10508" spans="7:8" x14ac:dyDescent="0.25">
      <c r="G10508" s="19" t="str">
        <f>IFERROR(VLOOKUP($D10508,LISTA!$A$2:$J$9990,8,0),"")</f>
        <v/>
      </c>
      <c r="H10508" s="40" t="str">
        <f t="shared" si="189"/>
        <v/>
      </c>
    </row>
    <row r="10509" spans="7:8" x14ac:dyDescent="0.25">
      <c r="G10509" s="19" t="str">
        <f>IFERROR(VLOOKUP($D10509,LISTA!$A$2:$J$9990,8,0),"")</f>
        <v/>
      </c>
      <c r="H10509" s="40" t="str">
        <f t="shared" si="189"/>
        <v/>
      </c>
    </row>
    <row r="10510" spans="7:8" x14ac:dyDescent="0.25">
      <c r="G10510" s="19" t="str">
        <f>IFERROR(VLOOKUP($D10510,LISTA!$A$2:$J$9990,8,0),"")</f>
        <v/>
      </c>
      <c r="H10510" s="40" t="str">
        <f t="shared" si="189"/>
        <v/>
      </c>
    </row>
    <row r="10511" spans="7:8" x14ac:dyDescent="0.25">
      <c r="G10511" s="19" t="str">
        <f>IFERROR(VLOOKUP($D10511,LISTA!$A$2:$J$9990,8,0),"")</f>
        <v/>
      </c>
      <c r="H10511" s="40" t="str">
        <f t="shared" si="189"/>
        <v/>
      </c>
    </row>
    <row r="10512" spans="7:8" x14ac:dyDescent="0.25">
      <c r="G10512" s="19" t="str">
        <f>IFERROR(VLOOKUP($D10512,LISTA!$A$2:$J$9990,8,0),"")</f>
        <v/>
      </c>
      <c r="H10512" s="40" t="str">
        <f t="shared" si="189"/>
        <v/>
      </c>
    </row>
    <row r="10513" spans="7:8" x14ac:dyDescent="0.25">
      <c r="G10513" s="19" t="str">
        <f>IFERROR(VLOOKUP($D10513,LISTA!$A$2:$J$9990,8,0),"")</f>
        <v/>
      </c>
      <c r="H10513" s="40" t="str">
        <f t="shared" si="189"/>
        <v/>
      </c>
    </row>
    <row r="10514" spans="7:8" x14ac:dyDescent="0.25">
      <c r="G10514" s="19" t="str">
        <f>IFERROR(VLOOKUP($D10514,LISTA!$A$2:$J$9990,8,0),"")</f>
        <v/>
      </c>
      <c r="H10514" s="40" t="str">
        <f t="shared" si="189"/>
        <v/>
      </c>
    </row>
    <row r="10515" spans="7:8" x14ac:dyDescent="0.25">
      <c r="G10515" s="19" t="str">
        <f>IFERROR(VLOOKUP($D10515,LISTA!$A$2:$J$9990,8,0),"")</f>
        <v/>
      </c>
      <c r="H10515" s="40" t="str">
        <f t="shared" si="189"/>
        <v/>
      </c>
    </row>
    <row r="10516" spans="7:8" x14ac:dyDescent="0.25">
      <c r="G10516" s="19" t="str">
        <f>IFERROR(VLOOKUP($D10516,LISTA!$A$2:$J$9990,8,0),"")</f>
        <v/>
      </c>
      <c r="H10516" s="40" t="str">
        <f t="shared" si="189"/>
        <v/>
      </c>
    </row>
    <row r="10517" spans="7:8" x14ac:dyDescent="0.25">
      <c r="G10517" s="19" t="str">
        <f>IFERROR(VLOOKUP($D10517,LISTA!$A$2:$J$9990,8,0),"")</f>
        <v/>
      </c>
      <c r="H10517" s="40" t="str">
        <f t="shared" si="189"/>
        <v/>
      </c>
    </row>
    <row r="10518" spans="7:8" x14ac:dyDescent="0.25">
      <c r="G10518" s="19" t="str">
        <f>IFERROR(VLOOKUP($D10518,LISTA!$A$2:$J$9990,8,0),"")</f>
        <v/>
      </c>
      <c r="H10518" s="40" t="str">
        <f t="shared" si="189"/>
        <v/>
      </c>
    </row>
    <row r="10519" spans="7:8" x14ac:dyDescent="0.25">
      <c r="G10519" s="19" t="str">
        <f>IFERROR(VLOOKUP($D10519,LISTA!$A$2:$J$9990,8,0),"")</f>
        <v/>
      </c>
      <c r="H10519" s="40" t="str">
        <f t="shared" si="189"/>
        <v/>
      </c>
    </row>
    <row r="10520" spans="7:8" x14ac:dyDescent="0.25">
      <c r="G10520" s="19" t="str">
        <f>IFERROR(VLOOKUP($D10520,LISTA!$A$2:$J$9990,8,0),"")</f>
        <v/>
      </c>
      <c r="H10520" s="40" t="str">
        <f t="shared" si="189"/>
        <v/>
      </c>
    </row>
    <row r="10521" spans="7:8" x14ac:dyDescent="0.25">
      <c r="G10521" s="19" t="str">
        <f>IFERROR(VLOOKUP($D10521,LISTA!$A$2:$J$9990,8,0),"")</f>
        <v/>
      </c>
      <c r="H10521" s="40" t="str">
        <f t="shared" si="189"/>
        <v/>
      </c>
    </row>
    <row r="10522" spans="7:8" x14ac:dyDescent="0.25">
      <c r="G10522" s="19" t="str">
        <f>IFERROR(VLOOKUP($D10522,LISTA!$A$2:$J$9990,8,0),"")</f>
        <v/>
      </c>
      <c r="H10522" s="40" t="str">
        <f t="shared" si="189"/>
        <v/>
      </c>
    </row>
    <row r="10523" spans="7:8" x14ac:dyDescent="0.25">
      <c r="G10523" s="19" t="str">
        <f>IFERROR(VLOOKUP($D10523,LISTA!$A$2:$J$9990,8,0),"")</f>
        <v/>
      </c>
      <c r="H10523" s="40" t="str">
        <f t="shared" si="189"/>
        <v/>
      </c>
    </row>
    <row r="10524" spans="7:8" x14ac:dyDescent="0.25">
      <c r="G10524" s="19" t="str">
        <f>IFERROR(VLOOKUP($D10524,LISTA!$A$2:$J$9990,8,0),"")</f>
        <v/>
      </c>
      <c r="H10524" s="40" t="str">
        <f t="shared" si="189"/>
        <v/>
      </c>
    </row>
    <row r="10525" spans="7:8" x14ac:dyDescent="0.25">
      <c r="G10525" s="19" t="str">
        <f>IFERROR(VLOOKUP($D10525,LISTA!$A$2:$J$9990,8,0),"")</f>
        <v/>
      </c>
      <c r="H10525" s="40" t="str">
        <f t="shared" si="189"/>
        <v/>
      </c>
    </row>
    <row r="10526" spans="7:8" x14ac:dyDescent="0.25">
      <c r="G10526" s="19" t="str">
        <f>IFERROR(VLOOKUP($D10526,LISTA!$A$2:$J$9990,8,0),"")</f>
        <v/>
      </c>
      <c r="H10526" s="40" t="str">
        <f t="shared" si="189"/>
        <v/>
      </c>
    </row>
    <row r="10527" spans="7:8" x14ac:dyDescent="0.25">
      <c r="G10527" s="19" t="str">
        <f>IFERROR(VLOOKUP($D10527,LISTA!$A$2:$J$9990,8,0),"")</f>
        <v/>
      </c>
      <c r="H10527" s="40" t="str">
        <f t="shared" si="189"/>
        <v/>
      </c>
    </row>
    <row r="10528" spans="7:8" x14ac:dyDescent="0.25">
      <c r="G10528" s="19" t="str">
        <f>IFERROR(VLOOKUP($D10528,LISTA!$A$2:$J$9990,8,0),"")</f>
        <v/>
      </c>
      <c r="H10528" s="40" t="str">
        <f t="shared" si="189"/>
        <v/>
      </c>
    </row>
    <row r="10529" spans="7:8" x14ac:dyDescent="0.25">
      <c r="G10529" s="19" t="str">
        <f>IFERROR(VLOOKUP($D10529,LISTA!$A$2:$J$9990,8,0),"")</f>
        <v/>
      </c>
      <c r="H10529" s="40" t="str">
        <f t="shared" si="189"/>
        <v/>
      </c>
    </row>
    <row r="10530" spans="7:8" x14ac:dyDescent="0.25">
      <c r="G10530" s="19" t="str">
        <f>IFERROR(VLOOKUP($D10530,LISTA!$A$2:$J$9990,8,0),"")</f>
        <v/>
      </c>
      <c r="H10530" s="40" t="str">
        <f t="shared" si="189"/>
        <v/>
      </c>
    </row>
    <row r="10531" spans="7:8" x14ac:dyDescent="0.25">
      <c r="G10531" s="19" t="str">
        <f>IFERROR(VLOOKUP($D10531,LISTA!$A$2:$J$9990,8,0),"")</f>
        <v/>
      </c>
      <c r="H10531" s="40" t="str">
        <f t="shared" si="189"/>
        <v/>
      </c>
    </row>
    <row r="10532" spans="7:8" x14ac:dyDescent="0.25">
      <c r="G10532" s="19" t="str">
        <f>IFERROR(VLOOKUP($D10532,LISTA!$A$2:$J$9990,8,0),"")</f>
        <v/>
      </c>
      <c r="H10532" s="40" t="str">
        <f t="shared" si="189"/>
        <v/>
      </c>
    </row>
    <row r="10533" spans="7:8" x14ac:dyDescent="0.25">
      <c r="G10533" s="19" t="str">
        <f>IFERROR(VLOOKUP($D10533,LISTA!$A$2:$J$9990,8,0),"")</f>
        <v/>
      </c>
      <c r="H10533" s="40" t="str">
        <f t="shared" si="189"/>
        <v/>
      </c>
    </row>
    <row r="10534" spans="7:8" x14ac:dyDescent="0.25">
      <c r="G10534" s="19" t="str">
        <f>IFERROR(VLOOKUP($D10534,LISTA!$A$2:$J$9990,8,0),"")</f>
        <v/>
      </c>
      <c r="H10534" s="40" t="str">
        <f t="shared" si="189"/>
        <v/>
      </c>
    </row>
    <row r="10535" spans="7:8" x14ac:dyDescent="0.25">
      <c r="G10535" s="19" t="str">
        <f>IFERROR(VLOOKUP($D10535,LISTA!$A$2:$J$9990,8,0),"")</f>
        <v/>
      </c>
      <c r="H10535" s="40" t="str">
        <f t="shared" si="189"/>
        <v/>
      </c>
    </row>
    <row r="10536" spans="7:8" x14ac:dyDescent="0.25">
      <c r="G10536" s="19" t="str">
        <f>IFERROR(VLOOKUP($D10536,LISTA!$A$2:$J$9990,8,0),"")</f>
        <v/>
      </c>
      <c r="H10536" s="40" t="str">
        <f t="shared" si="189"/>
        <v/>
      </c>
    </row>
    <row r="10537" spans="7:8" x14ac:dyDescent="0.25">
      <c r="G10537" s="19" t="str">
        <f>IFERROR(VLOOKUP($D10537,LISTA!$A$2:$J$9990,8,0),"")</f>
        <v/>
      </c>
      <c r="H10537" s="40" t="str">
        <f t="shared" si="189"/>
        <v/>
      </c>
    </row>
    <row r="10538" spans="7:8" x14ac:dyDescent="0.25">
      <c r="G10538" s="19" t="str">
        <f>IFERROR(VLOOKUP($D10538,LISTA!$A$2:$J$9990,8,0),"")</f>
        <v/>
      </c>
      <c r="H10538" s="40" t="str">
        <f t="shared" si="189"/>
        <v/>
      </c>
    </row>
    <row r="10539" spans="7:8" x14ac:dyDescent="0.25">
      <c r="G10539" s="19" t="str">
        <f>IFERROR(VLOOKUP($D10539,LISTA!$A$2:$J$9990,8,0),"")</f>
        <v/>
      </c>
      <c r="H10539" s="40" t="str">
        <f t="shared" si="189"/>
        <v/>
      </c>
    </row>
    <row r="10540" spans="7:8" x14ac:dyDescent="0.25">
      <c r="G10540" s="19" t="str">
        <f>IFERROR(VLOOKUP($D10540,LISTA!$A$2:$J$9990,8,0),"")</f>
        <v/>
      </c>
      <c r="H10540" s="40" t="str">
        <f t="shared" si="189"/>
        <v/>
      </c>
    </row>
    <row r="10541" spans="7:8" x14ac:dyDescent="0.25">
      <c r="G10541" s="19" t="str">
        <f>IFERROR(VLOOKUP($D10541,LISTA!$A$2:$J$9990,8,0),"")</f>
        <v/>
      </c>
      <c r="H10541" s="40" t="str">
        <f t="shared" si="189"/>
        <v/>
      </c>
    </row>
    <row r="10542" spans="7:8" x14ac:dyDescent="0.25">
      <c r="G10542" s="19" t="str">
        <f>IFERROR(VLOOKUP($D10542,LISTA!$A$2:$J$9990,8,0),"")</f>
        <v/>
      </c>
      <c r="H10542" s="40" t="str">
        <f t="shared" si="189"/>
        <v/>
      </c>
    </row>
    <row r="10543" spans="7:8" x14ac:dyDescent="0.25">
      <c r="G10543" s="19" t="str">
        <f>IFERROR(VLOOKUP($D10543,LISTA!$A$2:$J$9990,8,0),"")</f>
        <v/>
      </c>
      <c r="H10543" s="40" t="str">
        <f t="shared" si="189"/>
        <v/>
      </c>
    </row>
    <row r="10544" spans="7:8" x14ac:dyDescent="0.25">
      <c r="G10544" s="19" t="str">
        <f>IFERROR(VLOOKUP($D10544,LISTA!$A$2:$J$9990,8,0),"")</f>
        <v/>
      </c>
      <c r="H10544" s="40" t="str">
        <f t="shared" si="189"/>
        <v/>
      </c>
    </row>
    <row r="10545" spans="7:8" x14ac:dyDescent="0.25">
      <c r="G10545" s="19" t="str">
        <f>IFERROR(VLOOKUP($D10545,LISTA!$A$2:$J$9990,8,0),"")</f>
        <v/>
      </c>
      <c r="H10545" s="40" t="str">
        <f t="shared" si="189"/>
        <v/>
      </c>
    </row>
    <row r="10546" spans="7:8" x14ac:dyDescent="0.25">
      <c r="G10546" s="19" t="str">
        <f>IFERROR(VLOOKUP($D10546,LISTA!$A$2:$J$9990,8,0),"")</f>
        <v/>
      </c>
      <c r="H10546" s="40" t="str">
        <f t="shared" si="189"/>
        <v/>
      </c>
    </row>
    <row r="10547" spans="7:8" x14ac:dyDescent="0.25">
      <c r="G10547" s="19" t="str">
        <f>IFERROR(VLOOKUP($D10547,LISTA!$A$2:$J$9990,8,0),"")</f>
        <v/>
      </c>
      <c r="H10547" s="40" t="str">
        <f t="shared" si="189"/>
        <v/>
      </c>
    </row>
    <row r="10548" spans="7:8" x14ac:dyDescent="0.25">
      <c r="G10548" s="19" t="str">
        <f>IFERROR(VLOOKUP($D10548,LISTA!$A$2:$J$9990,8,0),"")</f>
        <v/>
      </c>
      <c r="H10548" s="40" t="str">
        <f t="shared" si="189"/>
        <v/>
      </c>
    </row>
    <row r="10549" spans="7:8" x14ac:dyDescent="0.25">
      <c r="G10549" s="19" t="str">
        <f>IFERROR(VLOOKUP($D10549,LISTA!$A$2:$J$9990,8,0),"")</f>
        <v/>
      </c>
      <c r="H10549" s="40" t="str">
        <f t="shared" si="189"/>
        <v/>
      </c>
    </row>
    <row r="10550" spans="7:8" x14ac:dyDescent="0.25">
      <c r="G10550" s="19" t="str">
        <f>IFERROR(VLOOKUP($D10550,LISTA!$A$2:$J$9990,8,0),"")</f>
        <v/>
      </c>
      <c r="H10550" s="40" t="str">
        <f t="shared" si="189"/>
        <v/>
      </c>
    </row>
    <row r="10551" spans="7:8" x14ac:dyDescent="0.25">
      <c r="G10551" s="19" t="str">
        <f>IFERROR(VLOOKUP($D10551,LISTA!$A$2:$J$9990,8,0),"")</f>
        <v/>
      </c>
      <c r="H10551" s="40" t="str">
        <f t="shared" si="189"/>
        <v/>
      </c>
    </row>
    <row r="10552" spans="7:8" x14ac:dyDescent="0.25">
      <c r="G10552" s="19" t="str">
        <f>IFERROR(VLOOKUP($D10552,LISTA!$A$2:$J$9990,8,0),"")</f>
        <v/>
      </c>
      <c r="H10552" s="40" t="str">
        <f t="shared" si="189"/>
        <v/>
      </c>
    </row>
    <row r="10553" spans="7:8" x14ac:dyDescent="0.25">
      <c r="G10553" s="19" t="str">
        <f>IFERROR(VLOOKUP($D10553,LISTA!$A$2:$J$9990,8,0),"")</f>
        <v/>
      </c>
      <c r="H10553" s="40" t="str">
        <f t="shared" si="189"/>
        <v/>
      </c>
    </row>
    <row r="10554" spans="7:8" x14ac:dyDescent="0.25">
      <c r="G10554" s="19" t="str">
        <f>IFERROR(VLOOKUP($D10554,LISTA!$A$2:$J$9990,8,0),"")</f>
        <v/>
      </c>
      <c r="H10554" s="40" t="str">
        <f t="shared" si="189"/>
        <v/>
      </c>
    </row>
    <row r="10555" spans="7:8" x14ac:dyDescent="0.25">
      <c r="G10555" s="19" t="str">
        <f>IFERROR(VLOOKUP($D10555,LISTA!$A$2:$J$9990,8,0),"")</f>
        <v/>
      </c>
      <c r="H10555" s="40" t="str">
        <f t="shared" si="189"/>
        <v/>
      </c>
    </row>
    <row r="10556" spans="7:8" x14ac:dyDescent="0.25">
      <c r="G10556" s="19" t="str">
        <f>IFERROR(VLOOKUP($D10556,LISTA!$A$2:$J$9990,8,0),"")</f>
        <v/>
      </c>
      <c r="H10556" s="40" t="str">
        <f t="shared" si="189"/>
        <v/>
      </c>
    </row>
    <row r="10557" spans="7:8" x14ac:dyDescent="0.25">
      <c r="G10557" s="19" t="str">
        <f>IFERROR(VLOOKUP($D10557,LISTA!$A$2:$J$9990,8,0),"")</f>
        <v/>
      </c>
      <c r="H10557" s="40" t="str">
        <f t="shared" si="189"/>
        <v/>
      </c>
    </row>
    <row r="10558" spans="7:8" x14ac:dyDescent="0.25">
      <c r="G10558" s="19" t="str">
        <f>IFERROR(VLOOKUP($D10558,LISTA!$A$2:$J$9990,8,0),"")</f>
        <v/>
      </c>
      <c r="H10558" s="40" t="str">
        <f t="shared" si="189"/>
        <v/>
      </c>
    </row>
    <row r="10559" spans="7:8" x14ac:dyDescent="0.25">
      <c r="G10559" s="19" t="str">
        <f>IFERROR(VLOOKUP($D10559,LISTA!$A$2:$J$9990,8,0),"")</f>
        <v/>
      </c>
      <c r="H10559" s="40" t="str">
        <f t="shared" si="189"/>
        <v/>
      </c>
    </row>
    <row r="10560" spans="7:8" x14ac:dyDescent="0.25">
      <c r="G10560" s="19" t="str">
        <f>IFERROR(VLOOKUP($D10560,LISTA!$A$2:$J$9990,8,0),"")</f>
        <v/>
      </c>
      <c r="H10560" s="40" t="str">
        <f t="shared" si="189"/>
        <v/>
      </c>
    </row>
    <row r="10561" spans="7:8" x14ac:dyDescent="0.25">
      <c r="G10561" s="19" t="str">
        <f>IFERROR(VLOOKUP($D10561,LISTA!$A$2:$J$9990,8,0),"")</f>
        <v/>
      </c>
      <c r="H10561" s="40" t="str">
        <f t="shared" si="189"/>
        <v/>
      </c>
    </row>
    <row r="10562" spans="7:8" x14ac:dyDescent="0.25">
      <c r="G10562" s="19" t="str">
        <f>IFERROR(VLOOKUP($D10562,LISTA!$A$2:$J$9990,8,0),"")</f>
        <v/>
      </c>
      <c r="H10562" s="40" t="str">
        <f t="shared" si="189"/>
        <v/>
      </c>
    </row>
    <row r="10563" spans="7:8" x14ac:dyDescent="0.25">
      <c r="G10563" s="19" t="str">
        <f>IFERROR(VLOOKUP($D10563,LISTA!$A$2:$J$9990,8,0),"")</f>
        <v/>
      </c>
      <c r="H10563" s="40" t="str">
        <f t="shared" si="189"/>
        <v/>
      </c>
    </row>
    <row r="10564" spans="7:8" x14ac:dyDescent="0.25">
      <c r="G10564" s="19" t="str">
        <f>IFERROR(VLOOKUP($D10564,LISTA!$A$2:$J$9990,8,0),"")</f>
        <v/>
      </c>
      <c r="H10564" s="40" t="str">
        <f t="shared" si="189"/>
        <v/>
      </c>
    </row>
    <row r="10565" spans="7:8" x14ac:dyDescent="0.25">
      <c r="G10565" s="19" t="str">
        <f>IFERROR(VLOOKUP($D10565,LISTA!$A$2:$J$9990,8,0),"")</f>
        <v/>
      </c>
      <c r="H10565" s="40" t="str">
        <f t="shared" ref="H10565:H10628" si="190">IF(OR(G10565=$K$10,G10565=$K$11,G10565=$K$14,G10565=$K$15,G10565=$K$16,G10565=$K$17,G10565=$K$18,G10565=$K$19,G10565=$K$20,G10565=$K$21,G10565=$K$22,G10565=$K$23,G10565=$K$24,G10565=$K$25,G10565=$K$26,G10565=$K$27,G10565=$K$28),$K$9,IF(OR(G10565=$K$32,G10565=$K$33),$K$31,IF(OR(G10565=$K$38),$K$37,"")))</f>
        <v/>
      </c>
    </row>
    <row r="10566" spans="7:8" x14ac:dyDescent="0.25">
      <c r="G10566" s="19" t="str">
        <f>IFERROR(VLOOKUP($D10566,LISTA!$A$2:$J$9990,8,0),"")</f>
        <v/>
      </c>
      <c r="H10566" s="40" t="str">
        <f t="shared" si="190"/>
        <v/>
      </c>
    </row>
    <row r="10567" spans="7:8" x14ac:dyDescent="0.25">
      <c r="G10567" s="19" t="str">
        <f>IFERROR(VLOOKUP($D10567,LISTA!$A$2:$J$9990,8,0),"")</f>
        <v/>
      </c>
      <c r="H10567" s="40" t="str">
        <f t="shared" si="190"/>
        <v/>
      </c>
    </row>
    <row r="10568" spans="7:8" x14ac:dyDescent="0.25">
      <c r="G10568" s="19" t="str">
        <f>IFERROR(VLOOKUP($D10568,LISTA!$A$2:$J$9990,8,0),"")</f>
        <v/>
      </c>
      <c r="H10568" s="40" t="str">
        <f t="shared" si="190"/>
        <v/>
      </c>
    </row>
    <row r="10569" spans="7:8" x14ac:dyDescent="0.25">
      <c r="G10569" s="19" t="str">
        <f>IFERROR(VLOOKUP($D10569,LISTA!$A$2:$J$9990,8,0),"")</f>
        <v/>
      </c>
      <c r="H10569" s="40" t="str">
        <f t="shared" si="190"/>
        <v/>
      </c>
    </row>
    <row r="10570" spans="7:8" x14ac:dyDescent="0.25">
      <c r="G10570" s="19" t="str">
        <f>IFERROR(VLOOKUP($D10570,LISTA!$A$2:$J$9990,8,0),"")</f>
        <v/>
      </c>
      <c r="H10570" s="40" t="str">
        <f t="shared" si="190"/>
        <v/>
      </c>
    </row>
    <row r="10571" spans="7:8" x14ac:dyDescent="0.25">
      <c r="G10571" s="19" t="str">
        <f>IFERROR(VLOOKUP($D10571,LISTA!$A$2:$J$9990,8,0),"")</f>
        <v/>
      </c>
      <c r="H10571" s="40" t="str">
        <f t="shared" si="190"/>
        <v/>
      </c>
    </row>
    <row r="10572" spans="7:8" x14ac:dyDescent="0.25">
      <c r="G10572" s="19" t="str">
        <f>IFERROR(VLOOKUP($D10572,LISTA!$A$2:$J$9990,8,0),"")</f>
        <v/>
      </c>
      <c r="H10572" s="40" t="str">
        <f t="shared" si="190"/>
        <v/>
      </c>
    </row>
    <row r="10573" spans="7:8" x14ac:dyDescent="0.25">
      <c r="G10573" s="19" t="str">
        <f>IFERROR(VLOOKUP($D10573,LISTA!$A$2:$J$9990,8,0),"")</f>
        <v/>
      </c>
      <c r="H10573" s="40" t="str">
        <f t="shared" si="190"/>
        <v/>
      </c>
    </row>
    <row r="10574" spans="7:8" x14ac:dyDescent="0.25">
      <c r="G10574" s="19" t="str">
        <f>IFERROR(VLOOKUP($D10574,LISTA!$A$2:$J$9990,8,0),"")</f>
        <v/>
      </c>
      <c r="H10574" s="40" t="str">
        <f t="shared" si="190"/>
        <v/>
      </c>
    </row>
    <row r="10575" spans="7:8" x14ac:dyDescent="0.25">
      <c r="G10575" s="19" t="str">
        <f>IFERROR(VLOOKUP($D10575,LISTA!$A$2:$J$9990,8,0),"")</f>
        <v/>
      </c>
      <c r="H10575" s="40" t="str">
        <f t="shared" si="190"/>
        <v/>
      </c>
    </row>
    <row r="10576" spans="7:8" x14ac:dyDescent="0.25">
      <c r="G10576" s="19" t="str">
        <f>IFERROR(VLOOKUP($D10576,LISTA!$A$2:$J$9990,8,0),"")</f>
        <v/>
      </c>
      <c r="H10576" s="40" t="str">
        <f t="shared" si="190"/>
        <v/>
      </c>
    </row>
    <row r="10577" spans="7:8" x14ac:dyDescent="0.25">
      <c r="G10577" s="19" t="str">
        <f>IFERROR(VLOOKUP($D10577,LISTA!$A$2:$J$9990,8,0),"")</f>
        <v/>
      </c>
      <c r="H10577" s="40" t="str">
        <f t="shared" si="190"/>
        <v/>
      </c>
    </row>
    <row r="10578" spans="7:8" x14ac:dyDescent="0.25">
      <c r="G10578" s="19" t="str">
        <f>IFERROR(VLOOKUP($D10578,LISTA!$A$2:$J$9990,8,0),"")</f>
        <v/>
      </c>
      <c r="H10578" s="40" t="str">
        <f t="shared" si="190"/>
        <v/>
      </c>
    </row>
    <row r="10579" spans="7:8" x14ac:dyDescent="0.25">
      <c r="G10579" s="19" t="str">
        <f>IFERROR(VLOOKUP($D10579,LISTA!$A$2:$J$9990,8,0),"")</f>
        <v/>
      </c>
      <c r="H10579" s="40" t="str">
        <f t="shared" si="190"/>
        <v/>
      </c>
    </row>
    <row r="10580" spans="7:8" x14ac:dyDescent="0.25">
      <c r="G10580" s="19" t="str">
        <f>IFERROR(VLOOKUP($D10580,LISTA!$A$2:$J$9990,8,0),"")</f>
        <v/>
      </c>
      <c r="H10580" s="40" t="str">
        <f t="shared" si="190"/>
        <v/>
      </c>
    </row>
    <row r="10581" spans="7:8" x14ac:dyDescent="0.25">
      <c r="G10581" s="19" t="str">
        <f>IFERROR(VLOOKUP($D10581,LISTA!$A$2:$J$9990,8,0),"")</f>
        <v/>
      </c>
      <c r="H10581" s="40" t="str">
        <f t="shared" si="190"/>
        <v/>
      </c>
    </row>
    <row r="10582" spans="7:8" x14ac:dyDescent="0.25">
      <c r="G10582" s="19" t="str">
        <f>IFERROR(VLOOKUP($D10582,LISTA!$A$2:$J$9990,8,0),"")</f>
        <v/>
      </c>
      <c r="H10582" s="40" t="str">
        <f t="shared" si="190"/>
        <v/>
      </c>
    </row>
    <row r="10583" spans="7:8" x14ac:dyDescent="0.25">
      <c r="G10583" s="19" t="str">
        <f>IFERROR(VLOOKUP($D10583,LISTA!$A$2:$J$9990,8,0),"")</f>
        <v/>
      </c>
      <c r="H10583" s="40" t="str">
        <f t="shared" si="190"/>
        <v/>
      </c>
    </row>
    <row r="10584" spans="7:8" x14ac:dyDescent="0.25">
      <c r="G10584" s="19" t="str">
        <f>IFERROR(VLOOKUP($D10584,LISTA!$A$2:$J$9990,8,0),"")</f>
        <v/>
      </c>
      <c r="H10584" s="40" t="str">
        <f t="shared" si="190"/>
        <v/>
      </c>
    </row>
    <row r="10585" spans="7:8" x14ac:dyDescent="0.25">
      <c r="G10585" s="19" t="str">
        <f>IFERROR(VLOOKUP($D10585,LISTA!$A$2:$J$9990,8,0),"")</f>
        <v/>
      </c>
      <c r="H10585" s="40" t="str">
        <f t="shared" si="190"/>
        <v/>
      </c>
    </row>
    <row r="10586" spans="7:8" x14ac:dyDescent="0.25">
      <c r="G10586" s="19" t="str">
        <f>IFERROR(VLOOKUP($D10586,LISTA!$A$2:$J$9990,8,0),"")</f>
        <v/>
      </c>
      <c r="H10586" s="40" t="str">
        <f t="shared" si="190"/>
        <v/>
      </c>
    </row>
    <row r="10587" spans="7:8" x14ac:dyDescent="0.25">
      <c r="G10587" s="19" t="str">
        <f>IFERROR(VLOOKUP($D10587,LISTA!$A$2:$J$9990,8,0),"")</f>
        <v/>
      </c>
      <c r="H10587" s="40" t="str">
        <f t="shared" si="190"/>
        <v/>
      </c>
    </row>
    <row r="10588" spans="7:8" x14ac:dyDescent="0.25">
      <c r="G10588" s="19" t="str">
        <f>IFERROR(VLOOKUP($D10588,LISTA!$A$2:$J$9990,8,0),"")</f>
        <v/>
      </c>
      <c r="H10588" s="40" t="str">
        <f t="shared" si="190"/>
        <v/>
      </c>
    </row>
    <row r="10589" spans="7:8" x14ac:dyDescent="0.25">
      <c r="G10589" s="19" t="str">
        <f>IFERROR(VLOOKUP($D10589,LISTA!$A$2:$J$9990,8,0),"")</f>
        <v/>
      </c>
      <c r="H10589" s="40" t="str">
        <f t="shared" si="190"/>
        <v/>
      </c>
    </row>
    <row r="10590" spans="7:8" x14ac:dyDescent="0.25">
      <c r="G10590" s="19" t="str">
        <f>IFERROR(VLOOKUP($D10590,LISTA!$A$2:$J$9990,8,0),"")</f>
        <v/>
      </c>
      <c r="H10590" s="40" t="str">
        <f t="shared" si="190"/>
        <v/>
      </c>
    </row>
    <row r="10591" spans="7:8" x14ac:dyDescent="0.25">
      <c r="G10591" s="19" t="str">
        <f>IFERROR(VLOOKUP($D10591,LISTA!$A$2:$J$9990,8,0),"")</f>
        <v/>
      </c>
      <c r="H10591" s="40" t="str">
        <f t="shared" si="190"/>
        <v/>
      </c>
    </row>
    <row r="10592" spans="7:8" x14ac:dyDescent="0.25">
      <c r="G10592" s="19" t="str">
        <f>IFERROR(VLOOKUP($D10592,LISTA!$A$2:$J$9990,8,0),"")</f>
        <v/>
      </c>
      <c r="H10592" s="40" t="str">
        <f t="shared" si="190"/>
        <v/>
      </c>
    </row>
    <row r="10593" spans="7:8" x14ac:dyDescent="0.25">
      <c r="G10593" s="19" t="str">
        <f>IFERROR(VLOOKUP($D10593,LISTA!$A$2:$J$9990,8,0),"")</f>
        <v/>
      </c>
      <c r="H10593" s="40" t="str">
        <f t="shared" si="190"/>
        <v/>
      </c>
    </row>
    <row r="10594" spans="7:8" x14ac:dyDescent="0.25">
      <c r="G10594" s="19" t="str">
        <f>IFERROR(VLOOKUP($D10594,LISTA!$A$2:$J$9990,8,0),"")</f>
        <v/>
      </c>
      <c r="H10594" s="40" t="str">
        <f t="shared" si="190"/>
        <v/>
      </c>
    </row>
    <row r="10595" spans="7:8" x14ac:dyDescent="0.25">
      <c r="G10595" s="19" t="str">
        <f>IFERROR(VLOOKUP($D10595,LISTA!$A$2:$J$9990,8,0),"")</f>
        <v/>
      </c>
      <c r="H10595" s="40" t="str">
        <f t="shared" si="190"/>
        <v/>
      </c>
    </row>
    <row r="10596" spans="7:8" x14ac:dyDescent="0.25">
      <c r="G10596" s="19" t="str">
        <f>IFERROR(VLOOKUP($D10596,LISTA!$A$2:$J$9990,8,0),"")</f>
        <v/>
      </c>
      <c r="H10596" s="40" t="str">
        <f t="shared" si="190"/>
        <v/>
      </c>
    </row>
    <row r="10597" spans="7:8" x14ac:dyDescent="0.25">
      <c r="G10597" s="19" t="str">
        <f>IFERROR(VLOOKUP($D10597,LISTA!$A$2:$J$9990,8,0),"")</f>
        <v/>
      </c>
      <c r="H10597" s="40" t="str">
        <f t="shared" si="190"/>
        <v/>
      </c>
    </row>
    <row r="10598" spans="7:8" x14ac:dyDescent="0.25">
      <c r="G10598" s="19" t="str">
        <f>IFERROR(VLOOKUP($D10598,LISTA!$A$2:$J$9990,8,0),"")</f>
        <v/>
      </c>
      <c r="H10598" s="40" t="str">
        <f t="shared" si="190"/>
        <v/>
      </c>
    </row>
    <row r="10599" spans="7:8" x14ac:dyDescent="0.25">
      <c r="G10599" s="19" t="str">
        <f>IFERROR(VLOOKUP($D10599,LISTA!$A$2:$J$9990,8,0),"")</f>
        <v/>
      </c>
      <c r="H10599" s="40" t="str">
        <f t="shared" si="190"/>
        <v/>
      </c>
    </row>
    <row r="10600" spans="7:8" x14ac:dyDescent="0.25">
      <c r="G10600" s="19" t="str">
        <f>IFERROR(VLOOKUP($D10600,LISTA!$A$2:$J$9990,8,0),"")</f>
        <v/>
      </c>
      <c r="H10600" s="40" t="str">
        <f t="shared" si="190"/>
        <v/>
      </c>
    </row>
    <row r="10601" spans="7:8" x14ac:dyDescent="0.25">
      <c r="G10601" s="19" t="str">
        <f>IFERROR(VLOOKUP($D10601,LISTA!$A$2:$J$9990,8,0),"")</f>
        <v/>
      </c>
      <c r="H10601" s="40" t="str">
        <f t="shared" si="190"/>
        <v/>
      </c>
    </row>
    <row r="10602" spans="7:8" x14ac:dyDescent="0.25">
      <c r="G10602" s="19" t="str">
        <f>IFERROR(VLOOKUP($D10602,LISTA!$A$2:$J$9990,8,0),"")</f>
        <v/>
      </c>
      <c r="H10602" s="40" t="str">
        <f t="shared" si="190"/>
        <v/>
      </c>
    </row>
    <row r="10603" spans="7:8" x14ac:dyDescent="0.25">
      <c r="G10603" s="19" t="str">
        <f>IFERROR(VLOOKUP($D10603,LISTA!$A$2:$J$9990,8,0),"")</f>
        <v/>
      </c>
      <c r="H10603" s="40" t="str">
        <f t="shared" si="190"/>
        <v/>
      </c>
    </row>
    <row r="10604" spans="7:8" x14ac:dyDescent="0.25">
      <c r="G10604" s="19" t="str">
        <f>IFERROR(VLOOKUP($D10604,LISTA!$A$2:$J$9990,8,0),"")</f>
        <v/>
      </c>
      <c r="H10604" s="40" t="str">
        <f t="shared" si="190"/>
        <v/>
      </c>
    </row>
    <row r="10605" spans="7:8" x14ac:dyDescent="0.25">
      <c r="G10605" s="19" t="str">
        <f>IFERROR(VLOOKUP($D10605,LISTA!$A$2:$J$9990,8,0),"")</f>
        <v/>
      </c>
      <c r="H10605" s="40" t="str">
        <f t="shared" si="190"/>
        <v/>
      </c>
    </row>
    <row r="10606" spans="7:8" x14ac:dyDescent="0.25">
      <c r="G10606" s="19" t="str">
        <f>IFERROR(VLOOKUP($D10606,LISTA!$A$2:$J$9990,8,0),"")</f>
        <v/>
      </c>
      <c r="H10606" s="40" t="str">
        <f t="shared" si="190"/>
        <v/>
      </c>
    </row>
    <row r="10607" spans="7:8" x14ac:dyDescent="0.25">
      <c r="G10607" s="19" t="str">
        <f>IFERROR(VLOOKUP($D10607,LISTA!$A$2:$J$9990,8,0),"")</f>
        <v/>
      </c>
      <c r="H10607" s="40" t="str">
        <f t="shared" si="190"/>
        <v/>
      </c>
    </row>
    <row r="10608" spans="7:8" x14ac:dyDescent="0.25">
      <c r="G10608" s="19" t="str">
        <f>IFERROR(VLOOKUP($D10608,LISTA!$A$2:$J$9990,8,0),"")</f>
        <v/>
      </c>
      <c r="H10608" s="40" t="str">
        <f t="shared" si="190"/>
        <v/>
      </c>
    </row>
    <row r="10609" spans="7:8" x14ac:dyDescent="0.25">
      <c r="G10609" s="19" t="str">
        <f>IFERROR(VLOOKUP($D10609,LISTA!$A$2:$J$9990,8,0),"")</f>
        <v/>
      </c>
      <c r="H10609" s="40" t="str">
        <f t="shared" si="190"/>
        <v/>
      </c>
    </row>
    <row r="10610" spans="7:8" x14ac:dyDescent="0.25">
      <c r="G10610" s="19" t="str">
        <f>IFERROR(VLOOKUP($D10610,LISTA!$A$2:$J$9990,8,0),"")</f>
        <v/>
      </c>
      <c r="H10610" s="40" t="str">
        <f t="shared" si="190"/>
        <v/>
      </c>
    </row>
    <row r="10611" spans="7:8" x14ac:dyDescent="0.25">
      <c r="G10611" s="19" t="str">
        <f>IFERROR(VLOOKUP($D10611,LISTA!$A$2:$J$9990,8,0),"")</f>
        <v/>
      </c>
      <c r="H10611" s="40" t="str">
        <f t="shared" si="190"/>
        <v/>
      </c>
    </row>
    <row r="10612" spans="7:8" x14ac:dyDescent="0.25">
      <c r="G10612" s="19" t="str">
        <f>IFERROR(VLOOKUP($D10612,LISTA!$A$2:$J$9990,8,0),"")</f>
        <v/>
      </c>
      <c r="H10612" s="40" t="str">
        <f t="shared" si="190"/>
        <v/>
      </c>
    </row>
    <row r="10613" spans="7:8" x14ac:dyDescent="0.25">
      <c r="G10613" s="19" t="str">
        <f>IFERROR(VLOOKUP($D10613,LISTA!$A$2:$J$9990,8,0),"")</f>
        <v/>
      </c>
      <c r="H10613" s="40" t="str">
        <f t="shared" si="190"/>
        <v/>
      </c>
    </row>
    <row r="10614" spans="7:8" x14ac:dyDescent="0.25">
      <c r="G10614" s="19" t="str">
        <f>IFERROR(VLOOKUP($D10614,LISTA!$A$2:$J$9990,8,0),"")</f>
        <v/>
      </c>
      <c r="H10614" s="40" t="str">
        <f t="shared" si="190"/>
        <v/>
      </c>
    </row>
    <row r="10615" spans="7:8" x14ac:dyDescent="0.25">
      <c r="G10615" s="19" t="str">
        <f>IFERROR(VLOOKUP($D10615,LISTA!$A$2:$J$9990,8,0),"")</f>
        <v/>
      </c>
      <c r="H10615" s="40" t="str">
        <f t="shared" si="190"/>
        <v/>
      </c>
    </row>
    <row r="10616" spans="7:8" x14ac:dyDescent="0.25">
      <c r="G10616" s="19" t="str">
        <f>IFERROR(VLOOKUP($D10616,LISTA!$A$2:$J$9990,8,0),"")</f>
        <v/>
      </c>
      <c r="H10616" s="40" t="str">
        <f t="shared" si="190"/>
        <v/>
      </c>
    </row>
    <row r="10617" spans="7:8" x14ac:dyDescent="0.25">
      <c r="G10617" s="19" t="str">
        <f>IFERROR(VLOOKUP($D10617,LISTA!$A$2:$J$9990,8,0),"")</f>
        <v/>
      </c>
      <c r="H10617" s="40" t="str">
        <f t="shared" si="190"/>
        <v/>
      </c>
    </row>
    <row r="10618" spans="7:8" x14ac:dyDescent="0.25">
      <c r="G10618" s="19" t="str">
        <f>IFERROR(VLOOKUP($D10618,LISTA!$A$2:$J$9990,8,0),"")</f>
        <v/>
      </c>
      <c r="H10618" s="40" t="str">
        <f t="shared" si="190"/>
        <v/>
      </c>
    </row>
    <row r="10619" spans="7:8" x14ac:dyDescent="0.25">
      <c r="G10619" s="19" t="str">
        <f>IFERROR(VLOOKUP($D10619,LISTA!$A$2:$J$9990,8,0),"")</f>
        <v/>
      </c>
      <c r="H10619" s="40" t="str">
        <f t="shared" si="190"/>
        <v/>
      </c>
    </row>
    <row r="10620" spans="7:8" x14ac:dyDescent="0.25">
      <c r="G10620" s="19" t="str">
        <f>IFERROR(VLOOKUP($D10620,LISTA!$A$2:$J$9990,8,0),"")</f>
        <v/>
      </c>
      <c r="H10620" s="40" t="str">
        <f t="shared" si="190"/>
        <v/>
      </c>
    </row>
    <row r="10621" spans="7:8" x14ac:dyDescent="0.25">
      <c r="G10621" s="19" t="str">
        <f>IFERROR(VLOOKUP($D10621,LISTA!$A$2:$J$9990,8,0),"")</f>
        <v/>
      </c>
      <c r="H10621" s="40" t="str">
        <f t="shared" si="190"/>
        <v/>
      </c>
    </row>
    <row r="10622" spans="7:8" x14ac:dyDescent="0.25">
      <c r="G10622" s="19" t="str">
        <f>IFERROR(VLOOKUP($D10622,LISTA!$A$2:$J$9990,8,0),"")</f>
        <v/>
      </c>
      <c r="H10622" s="40" t="str">
        <f t="shared" si="190"/>
        <v/>
      </c>
    </row>
    <row r="10623" spans="7:8" x14ac:dyDescent="0.25">
      <c r="G10623" s="19" t="str">
        <f>IFERROR(VLOOKUP($D10623,LISTA!$A$2:$J$9990,8,0),"")</f>
        <v/>
      </c>
      <c r="H10623" s="40" t="str">
        <f t="shared" si="190"/>
        <v/>
      </c>
    </row>
    <row r="10624" spans="7:8" x14ac:dyDescent="0.25">
      <c r="G10624" s="19" t="str">
        <f>IFERROR(VLOOKUP($D10624,LISTA!$A$2:$J$9990,8,0),"")</f>
        <v/>
      </c>
      <c r="H10624" s="40" t="str">
        <f t="shared" si="190"/>
        <v/>
      </c>
    </row>
    <row r="10625" spans="7:8" x14ac:dyDescent="0.25">
      <c r="G10625" s="19" t="str">
        <f>IFERROR(VLOOKUP($D10625,LISTA!$A$2:$J$9990,8,0),"")</f>
        <v/>
      </c>
      <c r="H10625" s="40" t="str">
        <f t="shared" si="190"/>
        <v/>
      </c>
    </row>
    <row r="10626" spans="7:8" x14ac:dyDescent="0.25">
      <c r="G10626" s="19" t="str">
        <f>IFERROR(VLOOKUP($D10626,LISTA!$A$2:$J$9990,8,0),"")</f>
        <v/>
      </c>
      <c r="H10626" s="40" t="str">
        <f t="shared" si="190"/>
        <v/>
      </c>
    </row>
    <row r="10627" spans="7:8" x14ac:dyDescent="0.25">
      <c r="G10627" s="19" t="str">
        <f>IFERROR(VLOOKUP($D10627,LISTA!$A$2:$J$9990,8,0),"")</f>
        <v/>
      </c>
      <c r="H10627" s="40" t="str">
        <f t="shared" si="190"/>
        <v/>
      </c>
    </row>
    <row r="10628" spans="7:8" x14ac:dyDescent="0.25">
      <c r="G10628" s="19" t="str">
        <f>IFERROR(VLOOKUP($D10628,LISTA!$A$2:$J$9990,8,0),"")</f>
        <v/>
      </c>
      <c r="H10628" s="40" t="str">
        <f t="shared" si="190"/>
        <v/>
      </c>
    </row>
    <row r="10629" spans="7:8" x14ac:dyDescent="0.25">
      <c r="G10629" s="19" t="str">
        <f>IFERROR(VLOOKUP($D10629,LISTA!$A$2:$J$9990,8,0),"")</f>
        <v/>
      </c>
      <c r="H10629" s="40" t="str">
        <f t="shared" ref="H10629:H10692" si="191">IF(OR(G10629=$K$10,G10629=$K$11,G10629=$K$14,G10629=$K$15,G10629=$K$16,G10629=$K$17,G10629=$K$18,G10629=$K$19,G10629=$K$20,G10629=$K$21,G10629=$K$22,G10629=$K$23,G10629=$K$24,G10629=$K$25,G10629=$K$26,G10629=$K$27,G10629=$K$28),$K$9,IF(OR(G10629=$K$32,G10629=$K$33),$K$31,IF(OR(G10629=$K$38),$K$37,"")))</f>
        <v/>
      </c>
    </row>
    <row r="10630" spans="7:8" x14ac:dyDescent="0.25">
      <c r="G10630" s="19" t="str">
        <f>IFERROR(VLOOKUP($D10630,LISTA!$A$2:$J$9990,8,0),"")</f>
        <v/>
      </c>
      <c r="H10630" s="40" t="str">
        <f t="shared" si="191"/>
        <v/>
      </c>
    </row>
    <row r="10631" spans="7:8" x14ac:dyDescent="0.25">
      <c r="G10631" s="19" t="str">
        <f>IFERROR(VLOOKUP($D10631,LISTA!$A$2:$J$9990,8,0),"")</f>
        <v/>
      </c>
      <c r="H10631" s="40" t="str">
        <f t="shared" si="191"/>
        <v/>
      </c>
    </row>
    <row r="10632" spans="7:8" x14ac:dyDescent="0.25">
      <c r="G10632" s="19" t="str">
        <f>IFERROR(VLOOKUP($D10632,LISTA!$A$2:$J$9990,8,0),"")</f>
        <v/>
      </c>
      <c r="H10632" s="40" t="str">
        <f t="shared" si="191"/>
        <v/>
      </c>
    </row>
    <row r="10633" spans="7:8" x14ac:dyDescent="0.25">
      <c r="G10633" s="19" t="str">
        <f>IFERROR(VLOOKUP($D10633,LISTA!$A$2:$J$9990,8,0),"")</f>
        <v/>
      </c>
      <c r="H10633" s="40" t="str">
        <f t="shared" si="191"/>
        <v/>
      </c>
    </row>
    <row r="10634" spans="7:8" x14ac:dyDescent="0.25">
      <c r="G10634" s="19" t="str">
        <f>IFERROR(VLOOKUP($D10634,LISTA!$A$2:$J$9990,8,0),"")</f>
        <v/>
      </c>
      <c r="H10634" s="40" t="str">
        <f t="shared" si="191"/>
        <v/>
      </c>
    </row>
    <row r="10635" spans="7:8" x14ac:dyDescent="0.25">
      <c r="G10635" s="19" t="str">
        <f>IFERROR(VLOOKUP($D10635,LISTA!$A$2:$J$9990,8,0),"")</f>
        <v/>
      </c>
      <c r="H10635" s="40" t="str">
        <f t="shared" si="191"/>
        <v/>
      </c>
    </row>
    <row r="10636" spans="7:8" x14ac:dyDescent="0.25">
      <c r="G10636" s="19" t="str">
        <f>IFERROR(VLOOKUP($D10636,LISTA!$A$2:$J$9990,8,0),"")</f>
        <v/>
      </c>
      <c r="H10636" s="40" t="str">
        <f t="shared" si="191"/>
        <v/>
      </c>
    </row>
    <row r="10637" spans="7:8" x14ac:dyDescent="0.25">
      <c r="G10637" s="19" t="str">
        <f>IFERROR(VLOOKUP($D10637,LISTA!$A$2:$J$9990,8,0),"")</f>
        <v/>
      </c>
      <c r="H10637" s="40" t="str">
        <f t="shared" si="191"/>
        <v/>
      </c>
    </row>
    <row r="10638" spans="7:8" x14ac:dyDescent="0.25">
      <c r="G10638" s="19" t="str">
        <f>IFERROR(VLOOKUP($D10638,LISTA!$A$2:$J$9990,8,0),"")</f>
        <v/>
      </c>
      <c r="H10638" s="40" t="str">
        <f t="shared" si="191"/>
        <v/>
      </c>
    </row>
    <row r="10639" spans="7:8" x14ac:dyDescent="0.25">
      <c r="G10639" s="19" t="str">
        <f>IFERROR(VLOOKUP($D10639,LISTA!$A$2:$J$9990,8,0),"")</f>
        <v/>
      </c>
      <c r="H10639" s="40" t="str">
        <f t="shared" si="191"/>
        <v/>
      </c>
    </row>
    <row r="10640" spans="7:8" x14ac:dyDescent="0.25">
      <c r="G10640" s="19" t="str">
        <f>IFERROR(VLOOKUP($D10640,LISTA!$A$2:$J$9990,8,0),"")</f>
        <v/>
      </c>
      <c r="H10640" s="40" t="str">
        <f t="shared" si="191"/>
        <v/>
      </c>
    </row>
    <row r="10641" spans="7:8" x14ac:dyDescent="0.25">
      <c r="G10641" s="19" t="str">
        <f>IFERROR(VLOOKUP($D10641,LISTA!$A$2:$J$9990,8,0),"")</f>
        <v/>
      </c>
      <c r="H10641" s="40" t="str">
        <f t="shared" si="191"/>
        <v/>
      </c>
    </row>
    <row r="10642" spans="7:8" x14ac:dyDescent="0.25">
      <c r="G10642" s="19" t="str">
        <f>IFERROR(VLOOKUP($D10642,LISTA!$A$2:$J$9990,8,0),"")</f>
        <v/>
      </c>
      <c r="H10642" s="40" t="str">
        <f t="shared" si="191"/>
        <v/>
      </c>
    </row>
    <row r="10643" spans="7:8" x14ac:dyDescent="0.25">
      <c r="G10643" s="19" t="str">
        <f>IFERROR(VLOOKUP($D10643,LISTA!$A$2:$J$9990,8,0),"")</f>
        <v/>
      </c>
      <c r="H10643" s="40" t="str">
        <f t="shared" si="191"/>
        <v/>
      </c>
    </row>
    <row r="10644" spans="7:8" x14ac:dyDescent="0.25">
      <c r="G10644" s="19" t="str">
        <f>IFERROR(VLOOKUP($D10644,LISTA!$A$2:$J$9990,8,0),"")</f>
        <v/>
      </c>
      <c r="H10644" s="40" t="str">
        <f t="shared" si="191"/>
        <v/>
      </c>
    </row>
    <row r="10645" spans="7:8" x14ac:dyDescent="0.25">
      <c r="G10645" s="19" t="str">
        <f>IFERROR(VLOOKUP($D10645,LISTA!$A$2:$J$9990,8,0),"")</f>
        <v/>
      </c>
      <c r="H10645" s="40" t="str">
        <f t="shared" si="191"/>
        <v/>
      </c>
    </row>
    <row r="10646" spans="7:8" x14ac:dyDescent="0.25">
      <c r="G10646" s="19" t="str">
        <f>IFERROR(VLOOKUP($D10646,LISTA!$A$2:$J$9990,8,0),"")</f>
        <v/>
      </c>
      <c r="H10646" s="40" t="str">
        <f t="shared" si="191"/>
        <v/>
      </c>
    </row>
    <row r="10647" spans="7:8" x14ac:dyDescent="0.25">
      <c r="G10647" s="19" t="str">
        <f>IFERROR(VLOOKUP($D10647,LISTA!$A$2:$J$9990,8,0),"")</f>
        <v/>
      </c>
      <c r="H10647" s="40" t="str">
        <f t="shared" si="191"/>
        <v/>
      </c>
    </row>
    <row r="10648" spans="7:8" x14ac:dyDescent="0.25">
      <c r="G10648" s="19" t="str">
        <f>IFERROR(VLOOKUP($D10648,LISTA!$A$2:$J$9990,8,0),"")</f>
        <v/>
      </c>
      <c r="H10648" s="40" t="str">
        <f t="shared" si="191"/>
        <v/>
      </c>
    </row>
    <row r="10649" spans="7:8" x14ac:dyDescent="0.25">
      <c r="G10649" s="19" t="str">
        <f>IFERROR(VLOOKUP($D10649,LISTA!$A$2:$J$9990,8,0),"")</f>
        <v/>
      </c>
      <c r="H10649" s="40" t="str">
        <f t="shared" si="191"/>
        <v/>
      </c>
    </row>
    <row r="10650" spans="7:8" x14ac:dyDescent="0.25">
      <c r="G10650" s="19" t="str">
        <f>IFERROR(VLOOKUP($D10650,LISTA!$A$2:$J$9990,8,0),"")</f>
        <v/>
      </c>
      <c r="H10650" s="40" t="str">
        <f t="shared" si="191"/>
        <v/>
      </c>
    </row>
    <row r="10651" spans="7:8" x14ac:dyDescent="0.25">
      <c r="G10651" s="19" t="str">
        <f>IFERROR(VLOOKUP($D10651,LISTA!$A$2:$J$9990,8,0),"")</f>
        <v/>
      </c>
      <c r="H10651" s="40" t="str">
        <f t="shared" si="191"/>
        <v/>
      </c>
    </row>
    <row r="10652" spans="7:8" x14ac:dyDescent="0.25">
      <c r="G10652" s="19" t="str">
        <f>IFERROR(VLOOKUP($D10652,LISTA!$A$2:$J$9990,8,0),"")</f>
        <v/>
      </c>
      <c r="H10652" s="40" t="str">
        <f t="shared" si="191"/>
        <v/>
      </c>
    </row>
    <row r="10653" spans="7:8" x14ac:dyDescent="0.25">
      <c r="G10653" s="19" t="str">
        <f>IFERROR(VLOOKUP($D10653,LISTA!$A$2:$J$9990,8,0),"")</f>
        <v/>
      </c>
      <c r="H10653" s="40" t="str">
        <f t="shared" si="191"/>
        <v/>
      </c>
    </row>
    <row r="10654" spans="7:8" x14ac:dyDescent="0.25">
      <c r="G10654" s="19" t="str">
        <f>IFERROR(VLOOKUP($D10654,LISTA!$A$2:$J$9990,8,0),"")</f>
        <v/>
      </c>
      <c r="H10654" s="40" t="str">
        <f t="shared" si="191"/>
        <v/>
      </c>
    </row>
    <row r="10655" spans="7:8" x14ac:dyDescent="0.25">
      <c r="G10655" s="19" t="str">
        <f>IFERROR(VLOOKUP($D10655,LISTA!$A$2:$J$9990,8,0),"")</f>
        <v/>
      </c>
      <c r="H10655" s="40" t="str">
        <f t="shared" si="191"/>
        <v/>
      </c>
    </row>
    <row r="10656" spans="7:8" x14ac:dyDescent="0.25">
      <c r="G10656" s="19" t="str">
        <f>IFERROR(VLOOKUP($D10656,LISTA!$A$2:$J$9990,8,0),"")</f>
        <v/>
      </c>
      <c r="H10656" s="40" t="str">
        <f t="shared" si="191"/>
        <v/>
      </c>
    </row>
    <row r="10657" spans="7:8" x14ac:dyDescent="0.25">
      <c r="G10657" s="19" t="str">
        <f>IFERROR(VLOOKUP($D10657,LISTA!$A$2:$J$9990,8,0),"")</f>
        <v/>
      </c>
      <c r="H10657" s="40" t="str">
        <f t="shared" si="191"/>
        <v/>
      </c>
    </row>
    <row r="10658" spans="7:8" x14ac:dyDescent="0.25">
      <c r="G10658" s="19" t="str">
        <f>IFERROR(VLOOKUP($D10658,LISTA!$A$2:$J$9990,8,0),"")</f>
        <v/>
      </c>
      <c r="H10658" s="40" t="str">
        <f t="shared" si="191"/>
        <v/>
      </c>
    </row>
    <row r="10659" spans="7:8" x14ac:dyDescent="0.25">
      <c r="G10659" s="19" t="str">
        <f>IFERROR(VLOOKUP($D10659,LISTA!$A$2:$J$9990,8,0),"")</f>
        <v/>
      </c>
      <c r="H10659" s="40" t="str">
        <f t="shared" si="191"/>
        <v/>
      </c>
    </row>
    <row r="10660" spans="7:8" x14ac:dyDescent="0.25">
      <c r="G10660" s="19" t="str">
        <f>IFERROR(VLOOKUP($D10660,LISTA!$A$2:$J$9990,8,0),"")</f>
        <v/>
      </c>
      <c r="H10660" s="40" t="str">
        <f t="shared" si="191"/>
        <v/>
      </c>
    </row>
    <row r="10661" spans="7:8" x14ac:dyDescent="0.25">
      <c r="G10661" s="19" t="str">
        <f>IFERROR(VLOOKUP($D10661,LISTA!$A$2:$J$9990,8,0),"")</f>
        <v/>
      </c>
      <c r="H10661" s="40" t="str">
        <f t="shared" si="191"/>
        <v/>
      </c>
    </row>
    <row r="10662" spans="7:8" x14ac:dyDescent="0.25">
      <c r="G10662" s="19" t="str">
        <f>IFERROR(VLOOKUP($D10662,LISTA!$A$2:$J$9990,8,0),"")</f>
        <v/>
      </c>
      <c r="H10662" s="40" t="str">
        <f t="shared" si="191"/>
        <v/>
      </c>
    </row>
    <row r="10663" spans="7:8" x14ac:dyDescent="0.25">
      <c r="G10663" s="19" t="str">
        <f>IFERROR(VLOOKUP($D10663,LISTA!$A$2:$J$9990,8,0),"")</f>
        <v/>
      </c>
      <c r="H10663" s="40" t="str">
        <f t="shared" si="191"/>
        <v/>
      </c>
    </row>
    <row r="10664" spans="7:8" x14ac:dyDescent="0.25">
      <c r="G10664" s="19" t="str">
        <f>IFERROR(VLOOKUP($D10664,LISTA!$A$2:$J$9990,8,0),"")</f>
        <v/>
      </c>
      <c r="H10664" s="40" t="str">
        <f t="shared" si="191"/>
        <v/>
      </c>
    </row>
    <row r="10665" spans="7:8" x14ac:dyDescent="0.25">
      <c r="G10665" s="19" t="str">
        <f>IFERROR(VLOOKUP($D10665,LISTA!$A$2:$J$9990,8,0),"")</f>
        <v/>
      </c>
      <c r="H10665" s="40" t="str">
        <f t="shared" si="191"/>
        <v/>
      </c>
    </row>
    <row r="10666" spans="7:8" x14ac:dyDescent="0.25">
      <c r="G10666" s="19" t="str">
        <f>IFERROR(VLOOKUP($D10666,LISTA!$A$2:$J$9990,8,0),"")</f>
        <v/>
      </c>
      <c r="H10666" s="40" t="str">
        <f t="shared" si="191"/>
        <v/>
      </c>
    </row>
    <row r="10667" spans="7:8" x14ac:dyDescent="0.25">
      <c r="G10667" s="19" t="str">
        <f>IFERROR(VLOOKUP($D10667,LISTA!$A$2:$J$9990,8,0),"")</f>
        <v/>
      </c>
      <c r="H10667" s="40" t="str">
        <f t="shared" si="191"/>
        <v/>
      </c>
    </row>
    <row r="10668" spans="7:8" x14ac:dyDescent="0.25">
      <c r="G10668" s="19" t="str">
        <f>IFERROR(VLOOKUP($D10668,LISTA!$A$2:$J$9990,8,0),"")</f>
        <v/>
      </c>
      <c r="H10668" s="40" t="str">
        <f t="shared" si="191"/>
        <v/>
      </c>
    </row>
    <row r="10669" spans="7:8" x14ac:dyDescent="0.25">
      <c r="G10669" s="19" t="str">
        <f>IFERROR(VLOOKUP($D10669,LISTA!$A$2:$J$9990,8,0),"")</f>
        <v/>
      </c>
      <c r="H10669" s="40" t="str">
        <f t="shared" si="191"/>
        <v/>
      </c>
    </row>
    <row r="10670" spans="7:8" x14ac:dyDescent="0.25">
      <c r="G10670" s="19" t="str">
        <f>IFERROR(VLOOKUP($D10670,LISTA!$A$2:$J$9990,8,0),"")</f>
        <v/>
      </c>
      <c r="H10670" s="40" t="str">
        <f t="shared" si="191"/>
        <v/>
      </c>
    </row>
    <row r="10671" spans="7:8" x14ac:dyDescent="0.25">
      <c r="G10671" s="19" t="str">
        <f>IFERROR(VLOOKUP($D10671,LISTA!$A$2:$J$9990,8,0),"")</f>
        <v/>
      </c>
      <c r="H10671" s="40" t="str">
        <f t="shared" si="191"/>
        <v/>
      </c>
    </row>
    <row r="10672" spans="7:8" x14ac:dyDescent="0.25">
      <c r="G10672" s="19" t="str">
        <f>IFERROR(VLOOKUP($D10672,LISTA!$A$2:$J$9990,8,0),"")</f>
        <v/>
      </c>
      <c r="H10672" s="40" t="str">
        <f t="shared" si="191"/>
        <v/>
      </c>
    </row>
    <row r="10673" spans="7:8" x14ac:dyDescent="0.25">
      <c r="G10673" s="19" t="str">
        <f>IFERROR(VLOOKUP($D10673,LISTA!$A$2:$J$9990,8,0),"")</f>
        <v/>
      </c>
      <c r="H10673" s="40" t="str">
        <f t="shared" si="191"/>
        <v/>
      </c>
    </row>
    <row r="10674" spans="7:8" x14ac:dyDescent="0.25">
      <c r="G10674" s="19" t="str">
        <f>IFERROR(VLOOKUP($D10674,LISTA!$A$2:$J$9990,8,0),"")</f>
        <v/>
      </c>
      <c r="H10674" s="40" t="str">
        <f t="shared" si="191"/>
        <v/>
      </c>
    </row>
    <row r="10675" spans="7:8" x14ac:dyDescent="0.25">
      <c r="G10675" s="19" t="str">
        <f>IFERROR(VLOOKUP($D10675,LISTA!$A$2:$J$9990,8,0),"")</f>
        <v/>
      </c>
      <c r="H10675" s="40" t="str">
        <f t="shared" si="191"/>
        <v/>
      </c>
    </row>
    <row r="10676" spans="7:8" x14ac:dyDescent="0.25">
      <c r="G10676" s="19" t="str">
        <f>IFERROR(VLOOKUP($D10676,LISTA!$A$2:$J$9990,8,0),"")</f>
        <v/>
      </c>
      <c r="H10676" s="40" t="str">
        <f t="shared" si="191"/>
        <v/>
      </c>
    </row>
    <row r="10677" spans="7:8" x14ac:dyDescent="0.25">
      <c r="G10677" s="19" t="str">
        <f>IFERROR(VLOOKUP($D10677,LISTA!$A$2:$J$9990,8,0),"")</f>
        <v/>
      </c>
      <c r="H10677" s="40" t="str">
        <f t="shared" si="191"/>
        <v/>
      </c>
    </row>
    <row r="10678" spans="7:8" x14ac:dyDescent="0.25">
      <c r="G10678" s="19" t="str">
        <f>IFERROR(VLOOKUP($D10678,LISTA!$A$2:$J$9990,8,0),"")</f>
        <v/>
      </c>
      <c r="H10678" s="40" t="str">
        <f t="shared" si="191"/>
        <v/>
      </c>
    </row>
    <row r="10679" spans="7:8" x14ac:dyDescent="0.25">
      <c r="G10679" s="19" t="str">
        <f>IFERROR(VLOOKUP($D10679,LISTA!$A$2:$J$9990,8,0),"")</f>
        <v/>
      </c>
      <c r="H10679" s="40" t="str">
        <f t="shared" si="191"/>
        <v/>
      </c>
    </row>
    <row r="10680" spans="7:8" x14ac:dyDescent="0.25">
      <c r="G10680" s="19" t="str">
        <f>IFERROR(VLOOKUP($D10680,LISTA!$A$2:$J$9990,8,0),"")</f>
        <v/>
      </c>
      <c r="H10680" s="40" t="str">
        <f t="shared" si="191"/>
        <v/>
      </c>
    </row>
    <row r="10681" spans="7:8" x14ac:dyDescent="0.25">
      <c r="G10681" s="19" t="str">
        <f>IFERROR(VLOOKUP($D10681,LISTA!$A$2:$J$9990,8,0),"")</f>
        <v/>
      </c>
      <c r="H10681" s="40" t="str">
        <f t="shared" si="191"/>
        <v/>
      </c>
    </row>
    <row r="10682" spans="7:8" x14ac:dyDescent="0.25">
      <c r="G10682" s="19" t="str">
        <f>IFERROR(VLOOKUP($D10682,LISTA!$A$2:$J$9990,8,0),"")</f>
        <v/>
      </c>
      <c r="H10682" s="40" t="str">
        <f t="shared" si="191"/>
        <v/>
      </c>
    </row>
    <row r="10683" spans="7:8" x14ac:dyDescent="0.25">
      <c r="G10683" s="19" t="str">
        <f>IFERROR(VLOOKUP($D10683,LISTA!$A$2:$J$9990,8,0),"")</f>
        <v/>
      </c>
      <c r="H10683" s="40" t="str">
        <f t="shared" si="191"/>
        <v/>
      </c>
    </row>
    <row r="10684" spans="7:8" x14ac:dyDescent="0.25">
      <c r="G10684" s="19" t="str">
        <f>IFERROR(VLOOKUP($D10684,LISTA!$A$2:$J$9990,8,0),"")</f>
        <v/>
      </c>
      <c r="H10684" s="40" t="str">
        <f t="shared" si="191"/>
        <v/>
      </c>
    </row>
    <row r="10685" spans="7:8" x14ac:dyDescent="0.25">
      <c r="G10685" s="19" t="str">
        <f>IFERROR(VLOOKUP($D10685,LISTA!$A$2:$J$9990,8,0),"")</f>
        <v/>
      </c>
      <c r="H10685" s="40" t="str">
        <f t="shared" si="191"/>
        <v/>
      </c>
    </row>
    <row r="10686" spans="7:8" x14ac:dyDescent="0.25">
      <c r="G10686" s="19" t="str">
        <f>IFERROR(VLOOKUP($D10686,LISTA!$A$2:$J$9990,8,0),"")</f>
        <v/>
      </c>
      <c r="H10686" s="40" t="str">
        <f t="shared" si="191"/>
        <v/>
      </c>
    </row>
    <row r="10687" spans="7:8" x14ac:dyDescent="0.25">
      <c r="G10687" s="19" t="str">
        <f>IFERROR(VLOOKUP($D10687,LISTA!$A$2:$J$9990,8,0),"")</f>
        <v/>
      </c>
      <c r="H10687" s="40" t="str">
        <f t="shared" si="191"/>
        <v/>
      </c>
    </row>
    <row r="10688" spans="7:8" x14ac:dyDescent="0.25">
      <c r="G10688" s="19" t="str">
        <f>IFERROR(VLOOKUP($D10688,LISTA!$A$2:$J$9990,8,0),"")</f>
        <v/>
      </c>
      <c r="H10688" s="40" t="str">
        <f t="shared" si="191"/>
        <v/>
      </c>
    </row>
    <row r="10689" spans="7:8" x14ac:dyDescent="0.25">
      <c r="G10689" s="19" t="str">
        <f>IFERROR(VLOOKUP($D10689,LISTA!$A$2:$J$9990,8,0),"")</f>
        <v/>
      </c>
      <c r="H10689" s="40" t="str">
        <f t="shared" si="191"/>
        <v/>
      </c>
    </row>
    <row r="10690" spans="7:8" x14ac:dyDescent="0.25">
      <c r="G10690" s="19" t="str">
        <f>IFERROR(VLOOKUP($D10690,LISTA!$A$2:$J$9990,8,0),"")</f>
        <v/>
      </c>
      <c r="H10690" s="40" t="str">
        <f t="shared" si="191"/>
        <v/>
      </c>
    </row>
    <row r="10691" spans="7:8" x14ac:dyDescent="0.25">
      <c r="G10691" s="19" t="str">
        <f>IFERROR(VLOOKUP($D10691,LISTA!$A$2:$J$9990,8,0),"")</f>
        <v/>
      </c>
      <c r="H10691" s="40" t="str">
        <f t="shared" si="191"/>
        <v/>
      </c>
    </row>
    <row r="10692" spans="7:8" x14ac:dyDescent="0.25">
      <c r="G10692" s="19" t="str">
        <f>IFERROR(VLOOKUP($D10692,LISTA!$A$2:$J$9990,8,0),"")</f>
        <v/>
      </c>
      <c r="H10692" s="40" t="str">
        <f t="shared" si="191"/>
        <v/>
      </c>
    </row>
    <row r="10693" spans="7:8" x14ac:dyDescent="0.25">
      <c r="G10693" s="19" t="str">
        <f>IFERROR(VLOOKUP($D10693,LISTA!$A$2:$J$9990,8,0),"")</f>
        <v/>
      </c>
      <c r="H10693" s="40" t="str">
        <f t="shared" ref="H10693:H10756" si="192">IF(OR(G10693=$K$10,G10693=$K$11,G10693=$K$14,G10693=$K$15,G10693=$K$16,G10693=$K$17,G10693=$K$18,G10693=$K$19,G10693=$K$20,G10693=$K$21,G10693=$K$22,G10693=$K$23,G10693=$K$24,G10693=$K$25,G10693=$K$26,G10693=$K$27,G10693=$K$28),$K$9,IF(OR(G10693=$K$32,G10693=$K$33),$K$31,IF(OR(G10693=$K$38),$K$37,"")))</f>
        <v/>
      </c>
    </row>
    <row r="10694" spans="7:8" x14ac:dyDescent="0.25">
      <c r="G10694" s="19" t="str">
        <f>IFERROR(VLOOKUP($D10694,LISTA!$A$2:$J$9990,8,0),"")</f>
        <v/>
      </c>
      <c r="H10694" s="40" t="str">
        <f t="shared" si="192"/>
        <v/>
      </c>
    </row>
    <row r="10695" spans="7:8" x14ac:dyDescent="0.25">
      <c r="G10695" s="19" t="str">
        <f>IFERROR(VLOOKUP($D10695,LISTA!$A$2:$J$9990,8,0),"")</f>
        <v/>
      </c>
      <c r="H10695" s="40" t="str">
        <f t="shared" si="192"/>
        <v/>
      </c>
    </row>
    <row r="10696" spans="7:8" x14ac:dyDescent="0.25">
      <c r="G10696" s="19" t="str">
        <f>IFERROR(VLOOKUP($D10696,LISTA!$A$2:$J$9990,8,0),"")</f>
        <v/>
      </c>
      <c r="H10696" s="40" t="str">
        <f t="shared" si="192"/>
        <v/>
      </c>
    </row>
    <row r="10697" spans="7:8" x14ac:dyDescent="0.25">
      <c r="G10697" s="19" t="str">
        <f>IFERROR(VLOOKUP($D10697,LISTA!$A$2:$J$9990,8,0),"")</f>
        <v/>
      </c>
      <c r="H10697" s="40" t="str">
        <f t="shared" si="192"/>
        <v/>
      </c>
    </row>
    <row r="10698" spans="7:8" x14ac:dyDescent="0.25">
      <c r="G10698" s="19" t="str">
        <f>IFERROR(VLOOKUP($D10698,LISTA!$A$2:$J$9990,8,0),"")</f>
        <v/>
      </c>
      <c r="H10698" s="40" t="str">
        <f t="shared" si="192"/>
        <v/>
      </c>
    </row>
    <row r="10699" spans="7:8" x14ac:dyDescent="0.25">
      <c r="G10699" s="19" t="str">
        <f>IFERROR(VLOOKUP($D10699,LISTA!$A$2:$J$9990,8,0),"")</f>
        <v/>
      </c>
      <c r="H10699" s="40" t="str">
        <f t="shared" si="192"/>
        <v/>
      </c>
    </row>
    <row r="10700" spans="7:8" x14ac:dyDescent="0.25">
      <c r="G10700" s="19" t="str">
        <f>IFERROR(VLOOKUP($D10700,LISTA!$A$2:$J$9990,8,0),"")</f>
        <v/>
      </c>
      <c r="H10700" s="40" t="str">
        <f t="shared" si="192"/>
        <v/>
      </c>
    </row>
    <row r="10701" spans="7:8" x14ac:dyDescent="0.25">
      <c r="G10701" s="19" t="str">
        <f>IFERROR(VLOOKUP($D10701,LISTA!$A$2:$J$9990,8,0),"")</f>
        <v/>
      </c>
      <c r="H10701" s="40" t="str">
        <f t="shared" si="192"/>
        <v/>
      </c>
    </row>
    <row r="10702" spans="7:8" x14ac:dyDescent="0.25">
      <c r="G10702" s="19" t="str">
        <f>IFERROR(VLOOKUP($D10702,LISTA!$A$2:$J$9990,8,0),"")</f>
        <v/>
      </c>
      <c r="H10702" s="40" t="str">
        <f t="shared" si="192"/>
        <v/>
      </c>
    </row>
    <row r="10703" spans="7:8" x14ac:dyDescent="0.25">
      <c r="G10703" s="19" t="str">
        <f>IFERROR(VLOOKUP($D10703,LISTA!$A$2:$J$9990,8,0),"")</f>
        <v/>
      </c>
      <c r="H10703" s="40" t="str">
        <f t="shared" si="192"/>
        <v/>
      </c>
    </row>
    <row r="10704" spans="7:8" x14ac:dyDescent="0.25">
      <c r="G10704" s="19" t="str">
        <f>IFERROR(VLOOKUP($D10704,LISTA!$A$2:$J$9990,8,0),"")</f>
        <v/>
      </c>
      <c r="H10704" s="40" t="str">
        <f t="shared" si="192"/>
        <v/>
      </c>
    </row>
    <row r="10705" spans="7:8" x14ac:dyDescent="0.25">
      <c r="G10705" s="19" t="str">
        <f>IFERROR(VLOOKUP($D10705,LISTA!$A$2:$J$9990,8,0),"")</f>
        <v/>
      </c>
      <c r="H10705" s="40" t="str">
        <f t="shared" si="192"/>
        <v/>
      </c>
    </row>
    <row r="10706" spans="7:8" x14ac:dyDescent="0.25">
      <c r="G10706" s="19" t="str">
        <f>IFERROR(VLOOKUP($D10706,LISTA!$A$2:$J$9990,8,0),"")</f>
        <v/>
      </c>
      <c r="H10706" s="40" t="str">
        <f t="shared" si="192"/>
        <v/>
      </c>
    </row>
    <row r="10707" spans="7:8" x14ac:dyDescent="0.25">
      <c r="G10707" s="19" t="str">
        <f>IFERROR(VLOOKUP($D10707,LISTA!$A$2:$J$9990,8,0),"")</f>
        <v/>
      </c>
      <c r="H10707" s="40" t="str">
        <f t="shared" si="192"/>
        <v/>
      </c>
    </row>
    <row r="10708" spans="7:8" x14ac:dyDescent="0.25">
      <c r="G10708" s="19" t="str">
        <f>IFERROR(VLOOKUP($D10708,LISTA!$A$2:$J$9990,8,0),"")</f>
        <v/>
      </c>
      <c r="H10708" s="40" t="str">
        <f t="shared" si="192"/>
        <v/>
      </c>
    </row>
    <row r="10709" spans="7:8" x14ac:dyDescent="0.25">
      <c r="G10709" s="19" t="str">
        <f>IFERROR(VLOOKUP($D10709,LISTA!$A$2:$J$9990,8,0),"")</f>
        <v/>
      </c>
      <c r="H10709" s="40" t="str">
        <f t="shared" si="192"/>
        <v/>
      </c>
    </row>
    <row r="10710" spans="7:8" x14ac:dyDescent="0.25">
      <c r="G10710" s="19" t="str">
        <f>IFERROR(VLOOKUP($D10710,LISTA!$A$2:$J$9990,8,0),"")</f>
        <v/>
      </c>
      <c r="H10710" s="40" t="str">
        <f t="shared" si="192"/>
        <v/>
      </c>
    </row>
    <row r="10711" spans="7:8" x14ac:dyDescent="0.25">
      <c r="G10711" s="19" t="str">
        <f>IFERROR(VLOOKUP($D10711,LISTA!$A$2:$J$9990,8,0),"")</f>
        <v/>
      </c>
      <c r="H10711" s="40" t="str">
        <f t="shared" si="192"/>
        <v/>
      </c>
    </row>
    <row r="10712" spans="7:8" x14ac:dyDescent="0.25">
      <c r="G10712" s="19" t="str">
        <f>IFERROR(VLOOKUP($D10712,LISTA!$A$2:$J$9990,8,0),"")</f>
        <v/>
      </c>
      <c r="H10712" s="40" t="str">
        <f t="shared" si="192"/>
        <v/>
      </c>
    </row>
    <row r="10713" spans="7:8" x14ac:dyDescent="0.25">
      <c r="G10713" s="19" t="str">
        <f>IFERROR(VLOOKUP($D10713,LISTA!$A$2:$J$9990,8,0),"")</f>
        <v/>
      </c>
      <c r="H10713" s="40" t="str">
        <f t="shared" si="192"/>
        <v/>
      </c>
    </row>
    <row r="10714" spans="7:8" x14ac:dyDescent="0.25">
      <c r="G10714" s="19" t="str">
        <f>IFERROR(VLOOKUP($D10714,LISTA!$A$2:$J$9990,8,0),"")</f>
        <v/>
      </c>
      <c r="H10714" s="40" t="str">
        <f t="shared" si="192"/>
        <v/>
      </c>
    </row>
    <row r="10715" spans="7:8" x14ac:dyDescent="0.25">
      <c r="G10715" s="19" t="str">
        <f>IFERROR(VLOOKUP($D10715,LISTA!$A$2:$J$9990,8,0),"")</f>
        <v/>
      </c>
      <c r="H10715" s="40" t="str">
        <f t="shared" si="192"/>
        <v/>
      </c>
    </row>
    <row r="10716" spans="7:8" x14ac:dyDescent="0.25">
      <c r="G10716" s="19" t="str">
        <f>IFERROR(VLOOKUP($D10716,LISTA!$A$2:$J$9990,8,0),"")</f>
        <v/>
      </c>
      <c r="H10716" s="40" t="str">
        <f t="shared" si="192"/>
        <v/>
      </c>
    </row>
    <row r="10717" spans="7:8" x14ac:dyDescent="0.25">
      <c r="G10717" s="19" t="str">
        <f>IFERROR(VLOOKUP($D10717,LISTA!$A$2:$J$9990,8,0),"")</f>
        <v/>
      </c>
      <c r="H10717" s="40" t="str">
        <f t="shared" si="192"/>
        <v/>
      </c>
    </row>
    <row r="10718" spans="7:8" x14ac:dyDescent="0.25">
      <c r="G10718" s="19" t="str">
        <f>IFERROR(VLOOKUP($D10718,LISTA!$A$2:$J$9990,8,0),"")</f>
        <v/>
      </c>
      <c r="H10718" s="40" t="str">
        <f t="shared" si="192"/>
        <v/>
      </c>
    </row>
    <row r="10719" spans="7:8" x14ac:dyDescent="0.25">
      <c r="G10719" s="19" t="str">
        <f>IFERROR(VLOOKUP($D10719,LISTA!$A$2:$J$9990,8,0),"")</f>
        <v/>
      </c>
      <c r="H10719" s="40" t="str">
        <f t="shared" si="192"/>
        <v/>
      </c>
    </row>
    <row r="10720" spans="7:8" x14ac:dyDescent="0.25">
      <c r="G10720" s="19" t="str">
        <f>IFERROR(VLOOKUP($D10720,LISTA!$A$2:$J$9990,8,0),"")</f>
        <v/>
      </c>
      <c r="H10720" s="40" t="str">
        <f t="shared" si="192"/>
        <v/>
      </c>
    </row>
    <row r="10721" spans="7:8" x14ac:dyDescent="0.25">
      <c r="G10721" s="19" t="str">
        <f>IFERROR(VLOOKUP($D10721,LISTA!$A$2:$J$9990,8,0),"")</f>
        <v/>
      </c>
      <c r="H10721" s="40" t="str">
        <f t="shared" si="192"/>
        <v/>
      </c>
    </row>
    <row r="10722" spans="7:8" x14ac:dyDescent="0.25">
      <c r="G10722" s="19" t="str">
        <f>IFERROR(VLOOKUP($D10722,LISTA!$A$2:$J$9990,8,0),"")</f>
        <v/>
      </c>
      <c r="H10722" s="40" t="str">
        <f t="shared" si="192"/>
        <v/>
      </c>
    </row>
    <row r="10723" spans="7:8" x14ac:dyDescent="0.25">
      <c r="G10723" s="19" t="str">
        <f>IFERROR(VLOOKUP($D10723,LISTA!$A$2:$J$9990,8,0),"")</f>
        <v/>
      </c>
      <c r="H10723" s="40" t="str">
        <f t="shared" si="192"/>
        <v/>
      </c>
    </row>
    <row r="10724" spans="7:8" x14ac:dyDescent="0.25">
      <c r="G10724" s="19" t="str">
        <f>IFERROR(VLOOKUP($D10724,LISTA!$A$2:$J$9990,8,0),"")</f>
        <v/>
      </c>
      <c r="H10724" s="40" t="str">
        <f t="shared" si="192"/>
        <v/>
      </c>
    </row>
    <row r="10725" spans="7:8" x14ac:dyDescent="0.25">
      <c r="G10725" s="19" t="str">
        <f>IFERROR(VLOOKUP($D10725,LISTA!$A$2:$J$9990,8,0),"")</f>
        <v/>
      </c>
      <c r="H10725" s="40" t="str">
        <f t="shared" si="192"/>
        <v/>
      </c>
    </row>
    <row r="10726" spans="7:8" x14ac:dyDescent="0.25">
      <c r="G10726" s="19" t="str">
        <f>IFERROR(VLOOKUP($D10726,LISTA!$A$2:$J$9990,8,0),"")</f>
        <v/>
      </c>
      <c r="H10726" s="40" t="str">
        <f t="shared" si="192"/>
        <v/>
      </c>
    </row>
    <row r="10727" spans="7:8" x14ac:dyDescent="0.25">
      <c r="G10727" s="19" t="str">
        <f>IFERROR(VLOOKUP($D10727,LISTA!$A$2:$J$9990,8,0),"")</f>
        <v/>
      </c>
      <c r="H10727" s="40" t="str">
        <f t="shared" si="192"/>
        <v/>
      </c>
    </row>
    <row r="10728" spans="7:8" x14ac:dyDescent="0.25">
      <c r="G10728" s="19" t="str">
        <f>IFERROR(VLOOKUP($D10728,LISTA!$A$2:$J$9990,8,0),"")</f>
        <v/>
      </c>
      <c r="H10728" s="40" t="str">
        <f t="shared" si="192"/>
        <v/>
      </c>
    </row>
    <row r="10729" spans="7:8" x14ac:dyDescent="0.25">
      <c r="G10729" s="19" t="str">
        <f>IFERROR(VLOOKUP($D10729,LISTA!$A$2:$J$9990,8,0),"")</f>
        <v/>
      </c>
      <c r="H10729" s="40" t="str">
        <f t="shared" si="192"/>
        <v/>
      </c>
    </row>
    <row r="10730" spans="7:8" x14ac:dyDescent="0.25">
      <c r="G10730" s="19" t="str">
        <f>IFERROR(VLOOKUP($D10730,LISTA!$A$2:$J$9990,8,0),"")</f>
        <v/>
      </c>
      <c r="H10730" s="40" t="str">
        <f t="shared" si="192"/>
        <v/>
      </c>
    </row>
    <row r="10731" spans="7:8" x14ac:dyDescent="0.25">
      <c r="G10731" s="19" t="str">
        <f>IFERROR(VLOOKUP($D10731,LISTA!$A$2:$J$9990,8,0),"")</f>
        <v/>
      </c>
      <c r="H10731" s="40" t="str">
        <f t="shared" si="192"/>
        <v/>
      </c>
    </row>
    <row r="10732" spans="7:8" x14ac:dyDescent="0.25">
      <c r="G10732" s="19" t="str">
        <f>IFERROR(VLOOKUP($D10732,LISTA!$A$2:$J$9990,8,0),"")</f>
        <v/>
      </c>
      <c r="H10732" s="40" t="str">
        <f t="shared" si="192"/>
        <v/>
      </c>
    </row>
    <row r="10733" spans="7:8" x14ac:dyDescent="0.25">
      <c r="G10733" s="19" t="str">
        <f>IFERROR(VLOOKUP($D10733,LISTA!$A$2:$J$9990,8,0),"")</f>
        <v/>
      </c>
      <c r="H10733" s="40" t="str">
        <f t="shared" si="192"/>
        <v/>
      </c>
    </row>
    <row r="10734" spans="7:8" x14ac:dyDescent="0.25">
      <c r="G10734" s="19" t="str">
        <f>IFERROR(VLOOKUP($D10734,LISTA!$A$2:$J$9990,8,0),"")</f>
        <v/>
      </c>
      <c r="H10734" s="40" t="str">
        <f t="shared" si="192"/>
        <v/>
      </c>
    </row>
    <row r="10735" spans="7:8" x14ac:dyDescent="0.25">
      <c r="G10735" s="19" t="str">
        <f>IFERROR(VLOOKUP($D10735,LISTA!$A$2:$J$9990,8,0),"")</f>
        <v/>
      </c>
      <c r="H10735" s="40" t="str">
        <f t="shared" si="192"/>
        <v/>
      </c>
    </row>
    <row r="10736" spans="7:8" x14ac:dyDescent="0.25">
      <c r="G10736" s="19" t="str">
        <f>IFERROR(VLOOKUP($D10736,LISTA!$A$2:$J$9990,8,0),"")</f>
        <v/>
      </c>
      <c r="H10736" s="40" t="str">
        <f t="shared" si="192"/>
        <v/>
      </c>
    </row>
    <row r="10737" spans="7:8" x14ac:dyDescent="0.25">
      <c r="G10737" s="19" t="str">
        <f>IFERROR(VLOOKUP($D10737,LISTA!$A$2:$J$9990,8,0),"")</f>
        <v/>
      </c>
      <c r="H10737" s="40" t="str">
        <f t="shared" si="192"/>
        <v/>
      </c>
    </row>
    <row r="10738" spans="7:8" x14ac:dyDescent="0.25">
      <c r="G10738" s="19" t="str">
        <f>IFERROR(VLOOKUP($D10738,LISTA!$A$2:$J$9990,8,0),"")</f>
        <v/>
      </c>
      <c r="H10738" s="40" t="str">
        <f t="shared" si="192"/>
        <v/>
      </c>
    </row>
    <row r="10739" spans="7:8" x14ac:dyDescent="0.25">
      <c r="G10739" s="19" t="str">
        <f>IFERROR(VLOOKUP($D10739,LISTA!$A$2:$J$9990,8,0),"")</f>
        <v/>
      </c>
      <c r="H10739" s="40" t="str">
        <f t="shared" si="192"/>
        <v/>
      </c>
    </row>
    <row r="10740" spans="7:8" x14ac:dyDescent="0.25">
      <c r="G10740" s="19" t="str">
        <f>IFERROR(VLOOKUP($D10740,LISTA!$A$2:$J$9990,8,0),"")</f>
        <v/>
      </c>
      <c r="H10740" s="40" t="str">
        <f t="shared" si="192"/>
        <v/>
      </c>
    </row>
    <row r="10741" spans="7:8" x14ac:dyDescent="0.25">
      <c r="G10741" s="19" t="str">
        <f>IFERROR(VLOOKUP($D10741,LISTA!$A$2:$J$9990,8,0),"")</f>
        <v/>
      </c>
      <c r="H10741" s="40" t="str">
        <f t="shared" si="192"/>
        <v/>
      </c>
    </row>
    <row r="10742" spans="7:8" x14ac:dyDescent="0.25">
      <c r="G10742" s="19" t="str">
        <f>IFERROR(VLOOKUP($D10742,LISTA!$A$2:$J$9990,8,0),"")</f>
        <v/>
      </c>
      <c r="H10742" s="40" t="str">
        <f t="shared" si="192"/>
        <v/>
      </c>
    </row>
    <row r="10743" spans="7:8" x14ac:dyDescent="0.25">
      <c r="G10743" s="19" t="str">
        <f>IFERROR(VLOOKUP($D10743,LISTA!$A$2:$J$9990,8,0),"")</f>
        <v/>
      </c>
      <c r="H10743" s="40" t="str">
        <f t="shared" si="192"/>
        <v/>
      </c>
    </row>
    <row r="10744" spans="7:8" x14ac:dyDescent="0.25">
      <c r="G10744" s="19" t="str">
        <f>IFERROR(VLOOKUP($D10744,LISTA!$A$2:$J$9990,8,0),"")</f>
        <v/>
      </c>
      <c r="H10744" s="40" t="str">
        <f t="shared" si="192"/>
        <v/>
      </c>
    </row>
    <row r="10745" spans="7:8" x14ac:dyDescent="0.25">
      <c r="G10745" s="19" t="str">
        <f>IFERROR(VLOOKUP($D10745,LISTA!$A$2:$J$9990,8,0),"")</f>
        <v/>
      </c>
      <c r="H10745" s="40" t="str">
        <f t="shared" si="192"/>
        <v/>
      </c>
    </row>
    <row r="10746" spans="7:8" x14ac:dyDescent="0.25">
      <c r="G10746" s="19" t="str">
        <f>IFERROR(VLOOKUP($D10746,LISTA!$A$2:$J$9990,8,0),"")</f>
        <v/>
      </c>
      <c r="H10746" s="40" t="str">
        <f t="shared" si="192"/>
        <v/>
      </c>
    </row>
    <row r="10747" spans="7:8" x14ac:dyDescent="0.25">
      <c r="G10747" s="19" t="str">
        <f>IFERROR(VLOOKUP($D10747,LISTA!$A$2:$J$9990,8,0),"")</f>
        <v/>
      </c>
      <c r="H10747" s="40" t="str">
        <f t="shared" si="192"/>
        <v/>
      </c>
    </row>
    <row r="10748" spans="7:8" x14ac:dyDescent="0.25">
      <c r="G10748" s="19" t="str">
        <f>IFERROR(VLOOKUP($D10748,LISTA!$A$2:$J$9990,8,0),"")</f>
        <v/>
      </c>
      <c r="H10748" s="40" t="str">
        <f t="shared" si="192"/>
        <v/>
      </c>
    </row>
    <row r="10749" spans="7:8" x14ac:dyDescent="0.25">
      <c r="G10749" s="19" t="str">
        <f>IFERROR(VLOOKUP($D10749,LISTA!$A$2:$J$9990,8,0),"")</f>
        <v/>
      </c>
      <c r="H10749" s="40" t="str">
        <f t="shared" si="192"/>
        <v/>
      </c>
    </row>
    <row r="10750" spans="7:8" x14ac:dyDescent="0.25">
      <c r="G10750" s="19" t="str">
        <f>IFERROR(VLOOKUP($D10750,LISTA!$A$2:$J$9990,8,0),"")</f>
        <v/>
      </c>
      <c r="H10750" s="40" t="str">
        <f t="shared" si="192"/>
        <v/>
      </c>
    </row>
    <row r="10751" spans="7:8" x14ac:dyDescent="0.25">
      <c r="G10751" s="19" t="str">
        <f>IFERROR(VLOOKUP($D10751,LISTA!$A$2:$J$9990,8,0),"")</f>
        <v/>
      </c>
      <c r="H10751" s="40" t="str">
        <f t="shared" si="192"/>
        <v/>
      </c>
    </row>
    <row r="10752" spans="7:8" x14ac:dyDescent="0.25">
      <c r="G10752" s="19" t="str">
        <f>IFERROR(VLOOKUP($D10752,LISTA!$A$2:$J$9990,8,0),"")</f>
        <v/>
      </c>
      <c r="H10752" s="40" t="str">
        <f t="shared" si="192"/>
        <v/>
      </c>
    </row>
    <row r="10753" spans="7:8" x14ac:dyDescent="0.25">
      <c r="G10753" s="19" t="str">
        <f>IFERROR(VLOOKUP($D10753,LISTA!$A$2:$J$9990,8,0),"")</f>
        <v/>
      </c>
      <c r="H10753" s="40" t="str">
        <f t="shared" si="192"/>
        <v/>
      </c>
    </row>
    <row r="10754" spans="7:8" x14ac:dyDescent="0.25">
      <c r="G10754" s="19" t="str">
        <f>IFERROR(VLOOKUP($D10754,LISTA!$A$2:$J$9990,8,0),"")</f>
        <v/>
      </c>
      <c r="H10754" s="40" t="str">
        <f t="shared" si="192"/>
        <v/>
      </c>
    </row>
    <row r="10755" spans="7:8" x14ac:dyDescent="0.25">
      <c r="G10755" s="19" t="str">
        <f>IFERROR(VLOOKUP($D10755,LISTA!$A$2:$J$9990,8,0),"")</f>
        <v/>
      </c>
      <c r="H10755" s="40" t="str">
        <f t="shared" si="192"/>
        <v/>
      </c>
    </row>
    <row r="10756" spans="7:8" x14ac:dyDescent="0.25">
      <c r="G10756" s="19" t="str">
        <f>IFERROR(VLOOKUP($D10756,LISTA!$A$2:$J$9990,8,0),"")</f>
        <v/>
      </c>
      <c r="H10756" s="40" t="str">
        <f t="shared" si="192"/>
        <v/>
      </c>
    </row>
    <row r="10757" spans="7:8" x14ac:dyDescent="0.25">
      <c r="G10757" s="19" t="str">
        <f>IFERROR(VLOOKUP($D10757,LISTA!$A$2:$J$9990,8,0),"")</f>
        <v/>
      </c>
      <c r="H10757" s="40" t="str">
        <f t="shared" ref="H10757:H10820" si="193">IF(OR(G10757=$K$10,G10757=$K$11,G10757=$K$14,G10757=$K$15,G10757=$K$16,G10757=$K$17,G10757=$K$18,G10757=$K$19,G10757=$K$20,G10757=$K$21,G10757=$K$22,G10757=$K$23,G10757=$K$24,G10757=$K$25,G10757=$K$26,G10757=$K$27,G10757=$K$28),$K$9,IF(OR(G10757=$K$32,G10757=$K$33),$K$31,IF(OR(G10757=$K$38),$K$37,"")))</f>
        <v/>
      </c>
    </row>
    <row r="10758" spans="7:8" x14ac:dyDescent="0.25">
      <c r="G10758" s="19" t="str">
        <f>IFERROR(VLOOKUP($D10758,LISTA!$A$2:$J$9990,8,0),"")</f>
        <v/>
      </c>
      <c r="H10758" s="40" t="str">
        <f t="shared" si="193"/>
        <v/>
      </c>
    </row>
    <row r="10759" spans="7:8" x14ac:dyDescent="0.25">
      <c r="G10759" s="19" t="str">
        <f>IFERROR(VLOOKUP($D10759,LISTA!$A$2:$J$9990,8,0),"")</f>
        <v/>
      </c>
      <c r="H10759" s="40" t="str">
        <f t="shared" si="193"/>
        <v/>
      </c>
    </row>
    <row r="10760" spans="7:8" x14ac:dyDescent="0.25">
      <c r="G10760" s="19" t="str">
        <f>IFERROR(VLOOKUP($D10760,LISTA!$A$2:$J$9990,8,0),"")</f>
        <v/>
      </c>
      <c r="H10760" s="40" t="str">
        <f t="shared" si="193"/>
        <v/>
      </c>
    </row>
    <row r="10761" spans="7:8" x14ac:dyDescent="0.25">
      <c r="G10761" s="19" t="str">
        <f>IFERROR(VLOOKUP($D10761,LISTA!$A$2:$J$9990,8,0),"")</f>
        <v/>
      </c>
      <c r="H10761" s="40" t="str">
        <f t="shared" si="193"/>
        <v/>
      </c>
    </row>
    <row r="10762" spans="7:8" x14ac:dyDescent="0.25">
      <c r="G10762" s="19" t="str">
        <f>IFERROR(VLOOKUP($D10762,LISTA!$A$2:$J$9990,8,0),"")</f>
        <v/>
      </c>
      <c r="H10762" s="40" t="str">
        <f t="shared" si="193"/>
        <v/>
      </c>
    </row>
    <row r="10763" spans="7:8" x14ac:dyDescent="0.25">
      <c r="G10763" s="19" t="str">
        <f>IFERROR(VLOOKUP($D10763,LISTA!$A$2:$J$9990,8,0),"")</f>
        <v/>
      </c>
      <c r="H10763" s="40" t="str">
        <f t="shared" si="193"/>
        <v/>
      </c>
    </row>
    <row r="10764" spans="7:8" x14ac:dyDescent="0.25">
      <c r="G10764" s="19" t="str">
        <f>IFERROR(VLOOKUP($D10764,LISTA!$A$2:$J$9990,8,0),"")</f>
        <v/>
      </c>
      <c r="H10764" s="40" t="str">
        <f t="shared" si="193"/>
        <v/>
      </c>
    </row>
    <row r="10765" spans="7:8" x14ac:dyDescent="0.25">
      <c r="G10765" s="19" t="str">
        <f>IFERROR(VLOOKUP($D10765,LISTA!$A$2:$J$9990,8,0),"")</f>
        <v/>
      </c>
      <c r="H10765" s="40" t="str">
        <f t="shared" si="193"/>
        <v/>
      </c>
    </row>
    <row r="10766" spans="7:8" x14ac:dyDescent="0.25">
      <c r="G10766" s="19" t="str">
        <f>IFERROR(VLOOKUP($D10766,LISTA!$A$2:$J$9990,8,0),"")</f>
        <v/>
      </c>
      <c r="H10766" s="40" t="str">
        <f t="shared" si="193"/>
        <v/>
      </c>
    </row>
    <row r="10767" spans="7:8" x14ac:dyDescent="0.25">
      <c r="G10767" s="19" t="str">
        <f>IFERROR(VLOOKUP($D10767,LISTA!$A$2:$J$9990,8,0),"")</f>
        <v/>
      </c>
      <c r="H10767" s="40" t="str">
        <f t="shared" si="193"/>
        <v/>
      </c>
    </row>
    <row r="10768" spans="7:8" x14ac:dyDescent="0.25">
      <c r="G10768" s="19" t="str">
        <f>IFERROR(VLOOKUP($D10768,LISTA!$A$2:$J$9990,8,0),"")</f>
        <v/>
      </c>
      <c r="H10768" s="40" t="str">
        <f t="shared" si="193"/>
        <v/>
      </c>
    </row>
    <row r="10769" spans="7:8" x14ac:dyDescent="0.25">
      <c r="G10769" s="19" t="str">
        <f>IFERROR(VLOOKUP($D10769,LISTA!$A$2:$J$9990,8,0),"")</f>
        <v/>
      </c>
      <c r="H10769" s="40" t="str">
        <f t="shared" si="193"/>
        <v/>
      </c>
    </row>
    <row r="10770" spans="7:8" x14ac:dyDescent="0.25">
      <c r="G10770" s="19" t="str">
        <f>IFERROR(VLOOKUP($D10770,LISTA!$A$2:$J$9990,8,0),"")</f>
        <v/>
      </c>
      <c r="H10770" s="40" t="str">
        <f t="shared" si="193"/>
        <v/>
      </c>
    </row>
    <row r="10771" spans="7:8" x14ac:dyDescent="0.25">
      <c r="G10771" s="19" t="str">
        <f>IFERROR(VLOOKUP($D10771,LISTA!$A$2:$J$9990,8,0),"")</f>
        <v/>
      </c>
      <c r="H10771" s="40" t="str">
        <f t="shared" si="193"/>
        <v/>
      </c>
    </row>
    <row r="10772" spans="7:8" x14ac:dyDescent="0.25">
      <c r="G10772" s="19" t="str">
        <f>IFERROR(VLOOKUP($D10772,LISTA!$A$2:$J$9990,8,0),"")</f>
        <v/>
      </c>
      <c r="H10772" s="40" t="str">
        <f t="shared" si="193"/>
        <v/>
      </c>
    </row>
    <row r="10773" spans="7:8" x14ac:dyDescent="0.25">
      <c r="G10773" s="19" t="str">
        <f>IFERROR(VLOOKUP($D10773,LISTA!$A$2:$J$9990,8,0),"")</f>
        <v/>
      </c>
      <c r="H10773" s="40" t="str">
        <f t="shared" si="193"/>
        <v/>
      </c>
    </row>
    <row r="10774" spans="7:8" x14ac:dyDescent="0.25">
      <c r="G10774" s="19" t="str">
        <f>IFERROR(VLOOKUP($D10774,LISTA!$A$2:$J$9990,8,0),"")</f>
        <v/>
      </c>
      <c r="H10774" s="40" t="str">
        <f t="shared" si="193"/>
        <v/>
      </c>
    </row>
    <row r="10775" spans="7:8" x14ac:dyDescent="0.25">
      <c r="G10775" s="19" t="str">
        <f>IFERROR(VLOOKUP($D10775,LISTA!$A$2:$J$9990,8,0),"")</f>
        <v/>
      </c>
      <c r="H10775" s="40" t="str">
        <f t="shared" si="193"/>
        <v/>
      </c>
    </row>
    <row r="10776" spans="7:8" x14ac:dyDescent="0.25">
      <c r="G10776" s="19" t="str">
        <f>IFERROR(VLOOKUP($D10776,LISTA!$A$2:$J$9990,8,0),"")</f>
        <v/>
      </c>
      <c r="H10776" s="40" t="str">
        <f t="shared" si="193"/>
        <v/>
      </c>
    </row>
    <row r="10777" spans="7:8" x14ac:dyDescent="0.25">
      <c r="G10777" s="19" t="str">
        <f>IFERROR(VLOOKUP($D10777,LISTA!$A$2:$J$9990,8,0),"")</f>
        <v/>
      </c>
      <c r="H10777" s="40" t="str">
        <f t="shared" si="193"/>
        <v/>
      </c>
    </row>
    <row r="10778" spans="7:8" x14ac:dyDescent="0.25">
      <c r="G10778" s="19" t="str">
        <f>IFERROR(VLOOKUP($D10778,LISTA!$A$2:$J$9990,8,0),"")</f>
        <v/>
      </c>
      <c r="H10778" s="40" t="str">
        <f t="shared" si="193"/>
        <v/>
      </c>
    </row>
    <row r="10779" spans="7:8" x14ac:dyDescent="0.25">
      <c r="G10779" s="19" t="str">
        <f>IFERROR(VLOOKUP($D10779,LISTA!$A$2:$J$9990,8,0),"")</f>
        <v/>
      </c>
      <c r="H10779" s="40" t="str">
        <f t="shared" si="193"/>
        <v/>
      </c>
    </row>
    <row r="10780" spans="7:8" x14ac:dyDescent="0.25">
      <c r="G10780" s="19" t="str">
        <f>IFERROR(VLOOKUP($D10780,LISTA!$A$2:$J$9990,8,0),"")</f>
        <v/>
      </c>
      <c r="H10780" s="40" t="str">
        <f t="shared" si="193"/>
        <v/>
      </c>
    </row>
    <row r="10781" spans="7:8" x14ac:dyDescent="0.25">
      <c r="G10781" s="19" t="str">
        <f>IFERROR(VLOOKUP($D10781,LISTA!$A$2:$J$9990,8,0),"")</f>
        <v/>
      </c>
      <c r="H10781" s="40" t="str">
        <f t="shared" si="193"/>
        <v/>
      </c>
    </row>
    <row r="10782" spans="7:8" x14ac:dyDescent="0.25">
      <c r="G10782" s="19" t="str">
        <f>IFERROR(VLOOKUP($D10782,LISTA!$A$2:$J$9990,8,0),"")</f>
        <v/>
      </c>
      <c r="H10782" s="40" t="str">
        <f t="shared" si="193"/>
        <v/>
      </c>
    </row>
    <row r="10783" spans="7:8" x14ac:dyDescent="0.25">
      <c r="G10783" s="19" t="str">
        <f>IFERROR(VLOOKUP($D10783,LISTA!$A$2:$J$9990,8,0),"")</f>
        <v/>
      </c>
      <c r="H10783" s="40" t="str">
        <f t="shared" si="193"/>
        <v/>
      </c>
    </row>
    <row r="10784" spans="7:8" x14ac:dyDescent="0.25">
      <c r="G10784" s="19" t="str">
        <f>IFERROR(VLOOKUP($D10784,LISTA!$A$2:$J$9990,8,0),"")</f>
        <v/>
      </c>
      <c r="H10784" s="40" t="str">
        <f t="shared" si="193"/>
        <v/>
      </c>
    </row>
    <row r="10785" spans="7:8" x14ac:dyDescent="0.25">
      <c r="G10785" s="19" t="str">
        <f>IFERROR(VLOOKUP($D10785,LISTA!$A$2:$J$9990,8,0),"")</f>
        <v/>
      </c>
      <c r="H10785" s="40" t="str">
        <f t="shared" si="193"/>
        <v/>
      </c>
    </row>
    <row r="10786" spans="7:8" x14ac:dyDescent="0.25">
      <c r="G10786" s="19" t="str">
        <f>IFERROR(VLOOKUP($D10786,LISTA!$A$2:$J$9990,8,0),"")</f>
        <v/>
      </c>
      <c r="H10786" s="40" t="str">
        <f t="shared" si="193"/>
        <v/>
      </c>
    </row>
    <row r="10787" spans="7:8" x14ac:dyDescent="0.25">
      <c r="G10787" s="19" t="str">
        <f>IFERROR(VLOOKUP($D10787,LISTA!$A$2:$J$9990,8,0),"")</f>
        <v/>
      </c>
      <c r="H10787" s="40" t="str">
        <f t="shared" si="193"/>
        <v/>
      </c>
    </row>
    <row r="10788" spans="7:8" x14ac:dyDescent="0.25">
      <c r="G10788" s="19" t="str">
        <f>IFERROR(VLOOKUP($D10788,LISTA!$A$2:$J$9990,8,0),"")</f>
        <v/>
      </c>
      <c r="H10788" s="40" t="str">
        <f t="shared" si="193"/>
        <v/>
      </c>
    </row>
    <row r="10789" spans="7:8" x14ac:dyDescent="0.25">
      <c r="G10789" s="19" t="str">
        <f>IFERROR(VLOOKUP($D10789,LISTA!$A$2:$J$9990,8,0),"")</f>
        <v/>
      </c>
      <c r="H10789" s="40" t="str">
        <f t="shared" si="193"/>
        <v/>
      </c>
    </row>
    <row r="10790" spans="7:8" x14ac:dyDescent="0.25">
      <c r="G10790" s="19" t="str">
        <f>IFERROR(VLOOKUP($D10790,LISTA!$A$2:$J$9990,8,0),"")</f>
        <v/>
      </c>
      <c r="H10790" s="40" t="str">
        <f t="shared" si="193"/>
        <v/>
      </c>
    </row>
    <row r="10791" spans="7:8" x14ac:dyDescent="0.25">
      <c r="G10791" s="19" t="str">
        <f>IFERROR(VLOOKUP($D10791,LISTA!$A$2:$J$9990,8,0),"")</f>
        <v/>
      </c>
      <c r="H10791" s="40" t="str">
        <f t="shared" si="193"/>
        <v/>
      </c>
    </row>
    <row r="10792" spans="7:8" x14ac:dyDescent="0.25">
      <c r="G10792" s="19" t="str">
        <f>IFERROR(VLOOKUP($D10792,LISTA!$A$2:$J$9990,8,0),"")</f>
        <v/>
      </c>
      <c r="H10792" s="40" t="str">
        <f t="shared" si="193"/>
        <v/>
      </c>
    </row>
    <row r="10793" spans="7:8" x14ac:dyDescent="0.25">
      <c r="G10793" s="19" t="str">
        <f>IFERROR(VLOOKUP($D10793,LISTA!$A$2:$J$9990,8,0),"")</f>
        <v/>
      </c>
      <c r="H10793" s="40" t="str">
        <f t="shared" si="193"/>
        <v/>
      </c>
    </row>
    <row r="10794" spans="7:8" x14ac:dyDescent="0.25">
      <c r="G10794" s="19" t="str">
        <f>IFERROR(VLOOKUP($D10794,LISTA!$A$2:$J$9990,8,0),"")</f>
        <v/>
      </c>
      <c r="H10794" s="40" t="str">
        <f t="shared" si="193"/>
        <v/>
      </c>
    </row>
    <row r="10795" spans="7:8" x14ac:dyDescent="0.25">
      <c r="G10795" s="19" t="str">
        <f>IFERROR(VLOOKUP($D10795,LISTA!$A$2:$J$9990,8,0),"")</f>
        <v/>
      </c>
      <c r="H10795" s="40" t="str">
        <f t="shared" si="193"/>
        <v/>
      </c>
    </row>
    <row r="10796" spans="7:8" x14ac:dyDescent="0.25">
      <c r="G10796" s="19" t="str">
        <f>IFERROR(VLOOKUP($D10796,LISTA!$A$2:$J$9990,8,0),"")</f>
        <v/>
      </c>
      <c r="H10796" s="40" t="str">
        <f t="shared" si="193"/>
        <v/>
      </c>
    </row>
    <row r="10797" spans="7:8" x14ac:dyDescent="0.25">
      <c r="G10797" s="19" t="str">
        <f>IFERROR(VLOOKUP($D10797,LISTA!$A$2:$J$9990,8,0),"")</f>
        <v/>
      </c>
      <c r="H10797" s="40" t="str">
        <f t="shared" si="193"/>
        <v/>
      </c>
    </row>
    <row r="10798" spans="7:8" x14ac:dyDescent="0.25">
      <c r="G10798" s="19" t="str">
        <f>IFERROR(VLOOKUP($D10798,LISTA!$A$2:$J$9990,8,0),"")</f>
        <v/>
      </c>
      <c r="H10798" s="40" t="str">
        <f t="shared" si="193"/>
        <v/>
      </c>
    </row>
    <row r="10799" spans="7:8" x14ac:dyDescent="0.25">
      <c r="G10799" s="19" t="str">
        <f>IFERROR(VLOOKUP($D10799,LISTA!$A$2:$J$9990,8,0),"")</f>
        <v/>
      </c>
      <c r="H10799" s="40" t="str">
        <f t="shared" si="193"/>
        <v/>
      </c>
    </row>
    <row r="10800" spans="7:8" x14ac:dyDescent="0.25">
      <c r="G10800" s="19" t="str">
        <f>IFERROR(VLOOKUP($D10800,LISTA!$A$2:$J$9990,8,0),"")</f>
        <v/>
      </c>
      <c r="H10800" s="40" t="str">
        <f t="shared" si="193"/>
        <v/>
      </c>
    </row>
    <row r="10801" spans="7:8" x14ac:dyDescent="0.25">
      <c r="G10801" s="19" t="str">
        <f>IFERROR(VLOOKUP($D10801,LISTA!$A$2:$J$9990,8,0),"")</f>
        <v/>
      </c>
      <c r="H10801" s="40" t="str">
        <f t="shared" si="193"/>
        <v/>
      </c>
    </row>
    <row r="10802" spans="7:8" x14ac:dyDescent="0.25">
      <c r="G10802" s="19" t="str">
        <f>IFERROR(VLOOKUP($D10802,LISTA!$A$2:$J$9990,8,0),"")</f>
        <v/>
      </c>
      <c r="H10802" s="40" t="str">
        <f t="shared" si="193"/>
        <v/>
      </c>
    </row>
    <row r="10803" spans="7:8" x14ac:dyDescent="0.25">
      <c r="G10803" s="19" t="str">
        <f>IFERROR(VLOOKUP($D10803,LISTA!$A$2:$J$9990,8,0),"")</f>
        <v/>
      </c>
      <c r="H10803" s="40" t="str">
        <f t="shared" si="193"/>
        <v/>
      </c>
    </row>
    <row r="10804" spans="7:8" x14ac:dyDescent="0.25">
      <c r="G10804" s="19" t="str">
        <f>IFERROR(VLOOKUP($D10804,LISTA!$A$2:$J$9990,8,0),"")</f>
        <v/>
      </c>
      <c r="H10804" s="40" t="str">
        <f t="shared" si="193"/>
        <v/>
      </c>
    </row>
    <row r="10805" spans="7:8" x14ac:dyDescent="0.25">
      <c r="G10805" s="19" t="str">
        <f>IFERROR(VLOOKUP($D10805,LISTA!$A$2:$J$9990,8,0),"")</f>
        <v/>
      </c>
      <c r="H10805" s="40" t="str">
        <f t="shared" si="193"/>
        <v/>
      </c>
    </row>
    <row r="10806" spans="7:8" x14ac:dyDescent="0.25">
      <c r="G10806" s="19" t="str">
        <f>IFERROR(VLOOKUP($D10806,LISTA!$A$2:$J$9990,8,0),"")</f>
        <v/>
      </c>
      <c r="H10806" s="40" t="str">
        <f t="shared" si="193"/>
        <v/>
      </c>
    </row>
    <row r="10807" spans="7:8" x14ac:dyDescent="0.25">
      <c r="G10807" s="19" t="str">
        <f>IFERROR(VLOOKUP($D10807,LISTA!$A$2:$J$9990,8,0),"")</f>
        <v/>
      </c>
      <c r="H10807" s="40" t="str">
        <f t="shared" si="193"/>
        <v/>
      </c>
    </row>
    <row r="10808" spans="7:8" x14ac:dyDescent="0.25">
      <c r="G10808" s="19" t="str">
        <f>IFERROR(VLOOKUP($D10808,LISTA!$A$2:$J$9990,8,0),"")</f>
        <v/>
      </c>
      <c r="H10808" s="40" t="str">
        <f t="shared" si="193"/>
        <v/>
      </c>
    </row>
    <row r="10809" spans="7:8" x14ac:dyDescent="0.25">
      <c r="G10809" s="19" t="str">
        <f>IFERROR(VLOOKUP($D10809,LISTA!$A$2:$J$9990,8,0),"")</f>
        <v/>
      </c>
      <c r="H10809" s="40" t="str">
        <f t="shared" si="193"/>
        <v/>
      </c>
    </row>
    <row r="10810" spans="7:8" x14ac:dyDescent="0.25">
      <c r="G10810" s="19" t="str">
        <f>IFERROR(VLOOKUP($D10810,LISTA!$A$2:$J$9990,8,0),"")</f>
        <v/>
      </c>
      <c r="H10810" s="40" t="str">
        <f t="shared" si="193"/>
        <v/>
      </c>
    </row>
    <row r="10811" spans="7:8" x14ac:dyDescent="0.25">
      <c r="G10811" s="19" t="str">
        <f>IFERROR(VLOOKUP($D10811,LISTA!$A$2:$J$9990,8,0),"")</f>
        <v/>
      </c>
      <c r="H10811" s="40" t="str">
        <f t="shared" si="193"/>
        <v/>
      </c>
    </row>
    <row r="10812" spans="7:8" x14ac:dyDescent="0.25">
      <c r="G10812" s="19" t="str">
        <f>IFERROR(VLOOKUP($D10812,LISTA!$A$2:$J$9990,8,0),"")</f>
        <v/>
      </c>
      <c r="H10812" s="40" t="str">
        <f t="shared" si="193"/>
        <v/>
      </c>
    </row>
    <row r="10813" spans="7:8" x14ac:dyDescent="0.25">
      <c r="G10813" s="19" t="str">
        <f>IFERROR(VLOOKUP($D10813,LISTA!$A$2:$J$9990,8,0),"")</f>
        <v/>
      </c>
      <c r="H10813" s="40" t="str">
        <f t="shared" si="193"/>
        <v/>
      </c>
    </row>
    <row r="10814" spans="7:8" x14ac:dyDescent="0.25">
      <c r="G10814" s="19" t="str">
        <f>IFERROR(VLOOKUP($D10814,LISTA!$A$2:$J$9990,8,0),"")</f>
        <v/>
      </c>
      <c r="H10814" s="40" t="str">
        <f t="shared" si="193"/>
        <v/>
      </c>
    </row>
    <row r="10815" spans="7:8" x14ac:dyDescent="0.25">
      <c r="G10815" s="19" t="str">
        <f>IFERROR(VLOOKUP($D10815,LISTA!$A$2:$J$9990,8,0),"")</f>
        <v/>
      </c>
      <c r="H10815" s="40" t="str">
        <f t="shared" si="193"/>
        <v/>
      </c>
    </row>
    <row r="10816" spans="7:8" x14ac:dyDescent="0.25">
      <c r="G10816" s="19" t="str">
        <f>IFERROR(VLOOKUP($D10816,LISTA!$A$2:$J$9990,8,0),"")</f>
        <v/>
      </c>
      <c r="H10816" s="40" t="str">
        <f t="shared" si="193"/>
        <v/>
      </c>
    </row>
    <row r="10817" spans="7:8" x14ac:dyDescent="0.25">
      <c r="G10817" s="19" t="str">
        <f>IFERROR(VLOOKUP($D10817,LISTA!$A$2:$J$9990,8,0),"")</f>
        <v/>
      </c>
      <c r="H10817" s="40" t="str">
        <f t="shared" si="193"/>
        <v/>
      </c>
    </row>
    <row r="10818" spans="7:8" x14ac:dyDescent="0.25">
      <c r="G10818" s="19" t="str">
        <f>IFERROR(VLOOKUP($D10818,LISTA!$A$2:$J$9990,8,0),"")</f>
        <v/>
      </c>
      <c r="H10818" s="40" t="str">
        <f t="shared" si="193"/>
        <v/>
      </c>
    </row>
    <row r="10819" spans="7:8" x14ac:dyDescent="0.25">
      <c r="G10819" s="19" t="str">
        <f>IFERROR(VLOOKUP($D10819,LISTA!$A$2:$J$9990,8,0),"")</f>
        <v/>
      </c>
      <c r="H10819" s="40" t="str">
        <f t="shared" si="193"/>
        <v/>
      </c>
    </row>
    <row r="10820" spans="7:8" x14ac:dyDescent="0.25">
      <c r="G10820" s="19" t="str">
        <f>IFERROR(VLOOKUP($D10820,LISTA!$A$2:$J$9990,8,0),"")</f>
        <v/>
      </c>
      <c r="H10820" s="40" t="str">
        <f t="shared" si="193"/>
        <v/>
      </c>
    </row>
    <row r="10821" spans="7:8" x14ac:dyDescent="0.25">
      <c r="G10821" s="19" t="str">
        <f>IFERROR(VLOOKUP($D10821,LISTA!$A$2:$J$9990,8,0),"")</f>
        <v/>
      </c>
      <c r="H10821" s="40" t="str">
        <f t="shared" ref="H10821:H10884" si="194">IF(OR(G10821=$K$10,G10821=$K$11,G10821=$K$14,G10821=$K$15,G10821=$K$16,G10821=$K$17,G10821=$K$18,G10821=$K$19,G10821=$K$20,G10821=$K$21,G10821=$K$22,G10821=$K$23,G10821=$K$24,G10821=$K$25,G10821=$K$26,G10821=$K$27,G10821=$K$28),$K$9,IF(OR(G10821=$K$32,G10821=$K$33),$K$31,IF(OR(G10821=$K$38),$K$37,"")))</f>
        <v/>
      </c>
    </row>
    <row r="10822" spans="7:8" x14ac:dyDescent="0.25">
      <c r="G10822" s="19" t="str">
        <f>IFERROR(VLOOKUP($D10822,LISTA!$A$2:$J$9990,8,0),"")</f>
        <v/>
      </c>
      <c r="H10822" s="40" t="str">
        <f t="shared" si="194"/>
        <v/>
      </c>
    </row>
    <row r="10823" spans="7:8" x14ac:dyDescent="0.25">
      <c r="G10823" s="19" t="str">
        <f>IFERROR(VLOOKUP($D10823,LISTA!$A$2:$J$9990,8,0),"")</f>
        <v/>
      </c>
      <c r="H10823" s="40" t="str">
        <f t="shared" si="194"/>
        <v/>
      </c>
    </row>
    <row r="10824" spans="7:8" x14ac:dyDescent="0.25">
      <c r="G10824" s="19" t="str">
        <f>IFERROR(VLOOKUP($D10824,LISTA!$A$2:$J$9990,8,0),"")</f>
        <v/>
      </c>
      <c r="H10824" s="40" t="str">
        <f t="shared" si="194"/>
        <v/>
      </c>
    </row>
    <row r="10825" spans="7:8" x14ac:dyDescent="0.25">
      <c r="G10825" s="19" t="str">
        <f>IFERROR(VLOOKUP($D10825,LISTA!$A$2:$J$9990,8,0),"")</f>
        <v/>
      </c>
      <c r="H10825" s="40" t="str">
        <f t="shared" si="194"/>
        <v/>
      </c>
    </row>
    <row r="10826" spans="7:8" x14ac:dyDescent="0.25">
      <c r="G10826" s="19" t="str">
        <f>IFERROR(VLOOKUP($D10826,LISTA!$A$2:$J$9990,8,0),"")</f>
        <v/>
      </c>
      <c r="H10826" s="40" t="str">
        <f t="shared" si="194"/>
        <v/>
      </c>
    </row>
    <row r="10827" spans="7:8" x14ac:dyDescent="0.25">
      <c r="G10827" s="19" t="str">
        <f>IFERROR(VLOOKUP($D10827,LISTA!$A$2:$J$9990,8,0),"")</f>
        <v/>
      </c>
      <c r="H10827" s="40" t="str">
        <f t="shared" si="194"/>
        <v/>
      </c>
    </row>
    <row r="10828" spans="7:8" x14ac:dyDescent="0.25">
      <c r="G10828" s="19" t="str">
        <f>IFERROR(VLOOKUP($D10828,LISTA!$A$2:$J$9990,8,0),"")</f>
        <v/>
      </c>
      <c r="H10828" s="40" t="str">
        <f t="shared" si="194"/>
        <v/>
      </c>
    </row>
    <row r="10829" spans="7:8" x14ac:dyDescent="0.25">
      <c r="G10829" s="19" t="str">
        <f>IFERROR(VLOOKUP($D10829,LISTA!$A$2:$J$9990,8,0),"")</f>
        <v/>
      </c>
      <c r="H10829" s="40" t="str">
        <f t="shared" si="194"/>
        <v/>
      </c>
    </row>
    <row r="10830" spans="7:8" x14ac:dyDescent="0.25">
      <c r="G10830" s="19" t="str">
        <f>IFERROR(VLOOKUP($D10830,LISTA!$A$2:$J$9990,8,0),"")</f>
        <v/>
      </c>
      <c r="H10830" s="40" t="str">
        <f t="shared" si="194"/>
        <v/>
      </c>
    </row>
    <row r="10831" spans="7:8" x14ac:dyDescent="0.25">
      <c r="G10831" s="19" t="str">
        <f>IFERROR(VLOOKUP($D10831,LISTA!$A$2:$J$9990,8,0),"")</f>
        <v/>
      </c>
      <c r="H10831" s="40" t="str">
        <f t="shared" si="194"/>
        <v/>
      </c>
    </row>
    <row r="10832" spans="7:8" x14ac:dyDescent="0.25">
      <c r="G10832" s="19" t="str">
        <f>IFERROR(VLOOKUP($D10832,LISTA!$A$2:$J$9990,8,0),"")</f>
        <v/>
      </c>
      <c r="H10832" s="40" t="str">
        <f t="shared" si="194"/>
        <v/>
      </c>
    </row>
    <row r="10833" spans="7:8" x14ac:dyDescent="0.25">
      <c r="G10833" s="19" t="str">
        <f>IFERROR(VLOOKUP($D10833,LISTA!$A$2:$J$9990,8,0),"")</f>
        <v/>
      </c>
      <c r="H10833" s="40" t="str">
        <f t="shared" si="194"/>
        <v/>
      </c>
    </row>
    <row r="10834" spans="7:8" x14ac:dyDescent="0.25">
      <c r="G10834" s="19" t="str">
        <f>IFERROR(VLOOKUP($D10834,LISTA!$A$2:$J$9990,8,0),"")</f>
        <v/>
      </c>
      <c r="H10834" s="40" t="str">
        <f t="shared" si="194"/>
        <v/>
      </c>
    </row>
    <row r="10835" spans="7:8" x14ac:dyDescent="0.25">
      <c r="G10835" s="19" t="str">
        <f>IFERROR(VLOOKUP($D10835,LISTA!$A$2:$J$9990,8,0),"")</f>
        <v/>
      </c>
      <c r="H10835" s="40" t="str">
        <f t="shared" si="194"/>
        <v/>
      </c>
    </row>
    <row r="10836" spans="7:8" x14ac:dyDescent="0.25">
      <c r="G10836" s="19" t="str">
        <f>IFERROR(VLOOKUP($D10836,LISTA!$A$2:$J$9990,8,0),"")</f>
        <v/>
      </c>
      <c r="H10836" s="40" t="str">
        <f t="shared" si="194"/>
        <v/>
      </c>
    </row>
    <row r="10837" spans="7:8" x14ac:dyDescent="0.25">
      <c r="G10837" s="19" t="str">
        <f>IFERROR(VLOOKUP($D10837,LISTA!$A$2:$J$9990,8,0),"")</f>
        <v/>
      </c>
      <c r="H10837" s="40" t="str">
        <f t="shared" si="194"/>
        <v/>
      </c>
    </row>
    <row r="10838" spans="7:8" x14ac:dyDescent="0.25">
      <c r="G10838" s="19" t="str">
        <f>IFERROR(VLOOKUP($D10838,LISTA!$A$2:$J$9990,8,0),"")</f>
        <v/>
      </c>
      <c r="H10838" s="40" t="str">
        <f t="shared" si="194"/>
        <v/>
      </c>
    </row>
    <row r="10839" spans="7:8" x14ac:dyDescent="0.25">
      <c r="G10839" s="19" t="str">
        <f>IFERROR(VLOOKUP($D10839,LISTA!$A$2:$J$9990,8,0),"")</f>
        <v/>
      </c>
      <c r="H10839" s="40" t="str">
        <f t="shared" si="194"/>
        <v/>
      </c>
    </row>
    <row r="10840" spans="7:8" x14ac:dyDescent="0.25">
      <c r="G10840" s="19" t="str">
        <f>IFERROR(VLOOKUP($D10840,LISTA!$A$2:$J$9990,8,0),"")</f>
        <v/>
      </c>
      <c r="H10840" s="40" t="str">
        <f t="shared" si="194"/>
        <v/>
      </c>
    </row>
    <row r="10841" spans="7:8" x14ac:dyDescent="0.25">
      <c r="G10841" s="19" t="str">
        <f>IFERROR(VLOOKUP($D10841,LISTA!$A$2:$J$9990,8,0),"")</f>
        <v/>
      </c>
      <c r="H10841" s="40" t="str">
        <f t="shared" si="194"/>
        <v/>
      </c>
    </row>
    <row r="10842" spans="7:8" x14ac:dyDescent="0.25">
      <c r="G10842" s="19" t="str">
        <f>IFERROR(VLOOKUP($D10842,LISTA!$A$2:$J$9990,8,0),"")</f>
        <v/>
      </c>
      <c r="H10842" s="40" t="str">
        <f t="shared" si="194"/>
        <v/>
      </c>
    </row>
    <row r="10843" spans="7:8" x14ac:dyDescent="0.25">
      <c r="G10843" s="19" t="str">
        <f>IFERROR(VLOOKUP($D10843,LISTA!$A$2:$J$9990,8,0),"")</f>
        <v/>
      </c>
      <c r="H10843" s="40" t="str">
        <f t="shared" si="194"/>
        <v/>
      </c>
    </row>
    <row r="10844" spans="7:8" x14ac:dyDescent="0.25">
      <c r="G10844" s="19" t="str">
        <f>IFERROR(VLOOKUP($D10844,LISTA!$A$2:$J$9990,8,0),"")</f>
        <v/>
      </c>
      <c r="H10844" s="40" t="str">
        <f t="shared" si="194"/>
        <v/>
      </c>
    </row>
    <row r="10845" spans="7:8" x14ac:dyDescent="0.25">
      <c r="G10845" s="19" t="str">
        <f>IFERROR(VLOOKUP($D10845,LISTA!$A$2:$J$9990,8,0),"")</f>
        <v/>
      </c>
      <c r="H10845" s="40" t="str">
        <f t="shared" si="194"/>
        <v/>
      </c>
    </row>
    <row r="10846" spans="7:8" x14ac:dyDescent="0.25">
      <c r="G10846" s="19" t="str">
        <f>IFERROR(VLOOKUP($D10846,LISTA!$A$2:$J$9990,8,0),"")</f>
        <v/>
      </c>
      <c r="H10846" s="40" t="str">
        <f t="shared" si="194"/>
        <v/>
      </c>
    </row>
    <row r="10847" spans="7:8" x14ac:dyDescent="0.25">
      <c r="G10847" s="19" t="str">
        <f>IFERROR(VLOOKUP($D10847,LISTA!$A$2:$J$9990,8,0),"")</f>
        <v/>
      </c>
      <c r="H10847" s="40" t="str">
        <f t="shared" si="194"/>
        <v/>
      </c>
    </row>
    <row r="10848" spans="7:8" x14ac:dyDescent="0.25">
      <c r="G10848" s="19" t="str">
        <f>IFERROR(VLOOKUP($D10848,LISTA!$A$2:$J$9990,8,0),"")</f>
        <v/>
      </c>
      <c r="H10848" s="40" t="str">
        <f t="shared" si="194"/>
        <v/>
      </c>
    </row>
    <row r="10849" spans="7:8" x14ac:dyDescent="0.25">
      <c r="G10849" s="19" t="str">
        <f>IFERROR(VLOOKUP($D10849,LISTA!$A$2:$J$9990,8,0),"")</f>
        <v/>
      </c>
      <c r="H10849" s="40" t="str">
        <f t="shared" si="194"/>
        <v/>
      </c>
    </row>
    <row r="10850" spans="7:8" x14ac:dyDescent="0.25">
      <c r="G10850" s="19" t="str">
        <f>IFERROR(VLOOKUP($D10850,LISTA!$A$2:$J$9990,8,0),"")</f>
        <v/>
      </c>
      <c r="H10850" s="40" t="str">
        <f t="shared" si="194"/>
        <v/>
      </c>
    </row>
    <row r="10851" spans="7:8" x14ac:dyDescent="0.25">
      <c r="G10851" s="19" t="str">
        <f>IFERROR(VLOOKUP($D10851,LISTA!$A$2:$J$9990,8,0),"")</f>
        <v/>
      </c>
      <c r="H10851" s="40" t="str">
        <f t="shared" si="194"/>
        <v/>
      </c>
    </row>
    <row r="10852" spans="7:8" x14ac:dyDescent="0.25">
      <c r="G10852" s="19" t="str">
        <f>IFERROR(VLOOKUP($D10852,LISTA!$A$2:$J$9990,8,0),"")</f>
        <v/>
      </c>
      <c r="H10852" s="40" t="str">
        <f t="shared" si="194"/>
        <v/>
      </c>
    </row>
    <row r="10853" spans="7:8" x14ac:dyDescent="0.25">
      <c r="G10853" s="19" t="str">
        <f>IFERROR(VLOOKUP($D10853,LISTA!$A$2:$J$9990,8,0),"")</f>
        <v/>
      </c>
      <c r="H10853" s="40" t="str">
        <f t="shared" si="194"/>
        <v/>
      </c>
    </row>
    <row r="10854" spans="7:8" x14ac:dyDescent="0.25">
      <c r="G10854" s="19" t="str">
        <f>IFERROR(VLOOKUP($D10854,LISTA!$A$2:$J$9990,8,0),"")</f>
        <v/>
      </c>
      <c r="H10854" s="40" t="str">
        <f t="shared" si="194"/>
        <v/>
      </c>
    </row>
    <row r="10855" spans="7:8" x14ac:dyDescent="0.25">
      <c r="G10855" s="19" t="str">
        <f>IFERROR(VLOOKUP($D10855,LISTA!$A$2:$J$9990,8,0),"")</f>
        <v/>
      </c>
      <c r="H10855" s="40" t="str">
        <f t="shared" si="194"/>
        <v/>
      </c>
    </row>
    <row r="10856" spans="7:8" x14ac:dyDescent="0.25">
      <c r="G10856" s="19" t="str">
        <f>IFERROR(VLOOKUP($D10856,LISTA!$A$2:$J$9990,8,0),"")</f>
        <v/>
      </c>
      <c r="H10856" s="40" t="str">
        <f t="shared" si="194"/>
        <v/>
      </c>
    </row>
    <row r="10857" spans="7:8" x14ac:dyDescent="0.25">
      <c r="G10857" s="19" t="str">
        <f>IFERROR(VLOOKUP($D10857,LISTA!$A$2:$J$9990,8,0),"")</f>
        <v/>
      </c>
      <c r="H10857" s="40" t="str">
        <f t="shared" si="194"/>
        <v/>
      </c>
    </row>
    <row r="10858" spans="7:8" x14ac:dyDescent="0.25">
      <c r="G10858" s="19" t="str">
        <f>IFERROR(VLOOKUP($D10858,LISTA!$A$2:$J$9990,8,0),"")</f>
        <v/>
      </c>
      <c r="H10858" s="40" t="str">
        <f t="shared" si="194"/>
        <v/>
      </c>
    </row>
    <row r="10859" spans="7:8" x14ac:dyDescent="0.25">
      <c r="G10859" s="19" t="str">
        <f>IFERROR(VLOOKUP($D10859,LISTA!$A$2:$J$9990,8,0),"")</f>
        <v/>
      </c>
      <c r="H10859" s="40" t="str">
        <f t="shared" si="194"/>
        <v/>
      </c>
    </row>
    <row r="10860" spans="7:8" x14ac:dyDescent="0.25">
      <c r="G10860" s="19" t="str">
        <f>IFERROR(VLOOKUP($D10860,LISTA!$A$2:$J$9990,8,0),"")</f>
        <v/>
      </c>
      <c r="H10860" s="40" t="str">
        <f t="shared" si="194"/>
        <v/>
      </c>
    </row>
    <row r="10861" spans="7:8" x14ac:dyDescent="0.25">
      <c r="G10861" s="19" t="str">
        <f>IFERROR(VLOOKUP($D10861,LISTA!$A$2:$J$9990,8,0),"")</f>
        <v/>
      </c>
      <c r="H10861" s="40" t="str">
        <f t="shared" si="194"/>
        <v/>
      </c>
    </row>
    <row r="10862" spans="7:8" x14ac:dyDescent="0.25">
      <c r="G10862" s="19" t="str">
        <f>IFERROR(VLOOKUP($D10862,LISTA!$A$2:$J$9990,8,0),"")</f>
        <v/>
      </c>
      <c r="H10862" s="40" t="str">
        <f t="shared" si="194"/>
        <v/>
      </c>
    </row>
    <row r="10863" spans="7:8" x14ac:dyDescent="0.25">
      <c r="G10863" s="19" t="str">
        <f>IFERROR(VLOOKUP($D10863,LISTA!$A$2:$J$9990,8,0),"")</f>
        <v/>
      </c>
      <c r="H10863" s="40" t="str">
        <f t="shared" si="194"/>
        <v/>
      </c>
    </row>
    <row r="10864" spans="7:8" x14ac:dyDescent="0.25">
      <c r="G10864" s="19" t="str">
        <f>IFERROR(VLOOKUP($D10864,LISTA!$A$2:$J$9990,8,0),"")</f>
        <v/>
      </c>
      <c r="H10864" s="40" t="str">
        <f t="shared" si="194"/>
        <v/>
      </c>
    </row>
    <row r="10865" spans="7:8" x14ac:dyDescent="0.25">
      <c r="G10865" s="19" t="str">
        <f>IFERROR(VLOOKUP($D10865,LISTA!$A$2:$J$9990,8,0),"")</f>
        <v/>
      </c>
      <c r="H10865" s="40" t="str">
        <f t="shared" si="194"/>
        <v/>
      </c>
    </row>
    <row r="10866" spans="7:8" x14ac:dyDescent="0.25">
      <c r="G10866" s="19" t="str">
        <f>IFERROR(VLOOKUP($D10866,LISTA!$A$2:$J$9990,8,0),"")</f>
        <v/>
      </c>
      <c r="H10866" s="40" t="str">
        <f t="shared" si="194"/>
        <v/>
      </c>
    </row>
    <row r="10867" spans="7:8" x14ac:dyDescent="0.25">
      <c r="G10867" s="19" t="str">
        <f>IFERROR(VLOOKUP($D10867,LISTA!$A$2:$J$9990,8,0),"")</f>
        <v/>
      </c>
      <c r="H10867" s="40" t="str">
        <f t="shared" si="194"/>
        <v/>
      </c>
    </row>
    <row r="10868" spans="7:8" x14ac:dyDescent="0.25">
      <c r="G10868" s="19" t="str">
        <f>IFERROR(VLOOKUP($D10868,LISTA!$A$2:$J$9990,8,0),"")</f>
        <v/>
      </c>
      <c r="H10868" s="40" t="str">
        <f t="shared" si="194"/>
        <v/>
      </c>
    </row>
    <row r="10869" spans="7:8" x14ac:dyDescent="0.25">
      <c r="G10869" s="19" t="str">
        <f>IFERROR(VLOOKUP($D10869,LISTA!$A$2:$J$9990,8,0),"")</f>
        <v/>
      </c>
      <c r="H10869" s="40" t="str">
        <f t="shared" si="194"/>
        <v/>
      </c>
    </row>
    <row r="10870" spans="7:8" x14ac:dyDescent="0.25">
      <c r="G10870" s="19" t="str">
        <f>IFERROR(VLOOKUP($D10870,LISTA!$A$2:$J$9990,8,0),"")</f>
        <v/>
      </c>
      <c r="H10870" s="40" t="str">
        <f t="shared" si="194"/>
        <v/>
      </c>
    </row>
    <row r="10871" spans="7:8" x14ac:dyDescent="0.25">
      <c r="G10871" s="19" t="str">
        <f>IFERROR(VLOOKUP($D10871,LISTA!$A$2:$J$9990,8,0),"")</f>
        <v/>
      </c>
      <c r="H10871" s="40" t="str">
        <f t="shared" si="194"/>
        <v/>
      </c>
    </row>
    <row r="10872" spans="7:8" x14ac:dyDescent="0.25">
      <c r="G10872" s="19" t="str">
        <f>IFERROR(VLOOKUP($D10872,LISTA!$A$2:$J$9990,8,0),"")</f>
        <v/>
      </c>
      <c r="H10872" s="40" t="str">
        <f t="shared" si="194"/>
        <v/>
      </c>
    </row>
    <row r="10873" spans="7:8" x14ac:dyDescent="0.25">
      <c r="G10873" s="19" t="str">
        <f>IFERROR(VLOOKUP($D10873,LISTA!$A$2:$J$9990,8,0),"")</f>
        <v/>
      </c>
      <c r="H10873" s="40" t="str">
        <f t="shared" si="194"/>
        <v/>
      </c>
    </row>
    <row r="10874" spans="7:8" x14ac:dyDescent="0.25">
      <c r="G10874" s="19" t="str">
        <f>IFERROR(VLOOKUP($D10874,LISTA!$A$2:$J$9990,8,0),"")</f>
        <v/>
      </c>
      <c r="H10874" s="40" t="str">
        <f t="shared" si="194"/>
        <v/>
      </c>
    </row>
    <row r="10875" spans="7:8" x14ac:dyDescent="0.25">
      <c r="G10875" s="19" t="str">
        <f>IFERROR(VLOOKUP($D10875,LISTA!$A$2:$J$9990,8,0),"")</f>
        <v/>
      </c>
      <c r="H10875" s="40" t="str">
        <f t="shared" si="194"/>
        <v/>
      </c>
    </row>
    <row r="10876" spans="7:8" x14ac:dyDescent="0.25">
      <c r="G10876" s="19" t="str">
        <f>IFERROR(VLOOKUP($D10876,LISTA!$A$2:$J$9990,8,0),"")</f>
        <v/>
      </c>
      <c r="H10876" s="40" t="str">
        <f t="shared" si="194"/>
        <v/>
      </c>
    </row>
    <row r="10877" spans="7:8" x14ac:dyDescent="0.25">
      <c r="G10877" s="19" t="str">
        <f>IFERROR(VLOOKUP($D10877,LISTA!$A$2:$J$9990,8,0),"")</f>
        <v/>
      </c>
      <c r="H10877" s="40" t="str">
        <f t="shared" si="194"/>
        <v/>
      </c>
    </row>
    <row r="10878" spans="7:8" x14ac:dyDescent="0.25">
      <c r="G10878" s="19" t="str">
        <f>IFERROR(VLOOKUP($D10878,LISTA!$A$2:$J$9990,8,0),"")</f>
        <v/>
      </c>
      <c r="H10878" s="40" t="str">
        <f t="shared" si="194"/>
        <v/>
      </c>
    </row>
    <row r="10879" spans="7:8" x14ac:dyDescent="0.25">
      <c r="G10879" s="19" t="str">
        <f>IFERROR(VLOOKUP($D10879,LISTA!$A$2:$J$9990,8,0),"")</f>
        <v/>
      </c>
      <c r="H10879" s="40" t="str">
        <f t="shared" si="194"/>
        <v/>
      </c>
    </row>
    <row r="10880" spans="7:8" x14ac:dyDescent="0.25">
      <c r="G10880" s="19" t="str">
        <f>IFERROR(VLOOKUP($D10880,LISTA!$A$2:$J$9990,8,0),"")</f>
        <v/>
      </c>
      <c r="H10880" s="40" t="str">
        <f t="shared" si="194"/>
        <v/>
      </c>
    </row>
    <row r="10881" spans="7:8" x14ac:dyDescent="0.25">
      <c r="G10881" s="19" t="str">
        <f>IFERROR(VLOOKUP($D10881,LISTA!$A$2:$J$9990,8,0),"")</f>
        <v/>
      </c>
      <c r="H10881" s="40" t="str">
        <f t="shared" si="194"/>
        <v/>
      </c>
    </row>
    <row r="10882" spans="7:8" x14ac:dyDescent="0.25">
      <c r="G10882" s="19" t="str">
        <f>IFERROR(VLOOKUP($D10882,LISTA!$A$2:$J$9990,8,0),"")</f>
        <v/>
      </c>
      <c r="H10882" s="40" t="str">
        <f t="shared" si="194"/>
        <v/>
      </c>
    </row>
    <row r="10883" spans="7:8" x14ac:dyDescent="0.25">
      <c r="G10883" s="19" t="str">
        <f>IFERROR(VLOOKUP($D10883,LISTA!$A$2:$J$9990,8,0),"")</f>
        <v/>
      </c>
      <c r="H10883" s="40" t="str">
        <f t="shared" si="194"/>
        <v/>
      </c>
    </row>
    <row r="10884" spans="7:8" x14ac:dyDescent="0.25">
      <c r="G10884" s="19" t="str">
        <f>IFERROR(VLOOKUP($D10884,LISTA!$A$2:$J$9990,8,0),"")</f>
        <v/>
      </c>
      <c r="H10884" s="40" t="str">
        <f t="shared" si="194"/>
        <v/>
      </c>
    </row>
    <row r="10885" spans="7:8" x14ac:dyDescent="0.25">
      <c r="G10885" s="19" t="str">
        <f>IFERROR(VLOOKUP($D10885,LISTA!$A$2:$J$9990,8,0),"")</f>
        <v/>
      </c>
      <c r="H10885" s="40" t="str">
        <f t="shared" ref="H10885:H10948" si="195">IF(OR(G10885=$K$10,G10885=$K$11,G10885=$K$14,G10885=$K$15,G10885=$K$16,G10885=$K$17,G10885=$K$18,G10885=$K$19,G10885=$K$20,G10885=$K$21,G10885=$K$22,G10885=$K$23,G10885=$K$24,G10885=$K$25,G10885=$K$26,G10885=$K$27,G10885=$K$28),$K$9,IF(OR(G10885=$K$32,G10885=$K$33),$K$31,IF(OR(G10885=$K$38),$K$37,"")))</f>
        <v/>
      </c>
    </row>
    <row r="10886" spans="7:8" x14ac:dyDescent="0.25">
      <c r="G10886" s="19" t="str">
        <f>IFERROR(VLOOKUP($D10886,LISTA!$A$2:$J$9990,8,0),"")</f>
        <v/>
      </c>
      <c r="H10886" s="40" t="str">
        <f t="shared" si="195"/>
        <v/>
      </c>
    </row>
    <row r="10887" spans="7:8" x14ac:dyDescent="0.25">
      <c r="G10887" s="19" t="str">
        <f>IFERROR(VLOOKUP($D10887,LISTA!$A$2:$J$9990,8,0),"")</f>
        <v/>
      </c>
      <c r="H10887" s="40" t="str">
        <f t="shared" si="195"/>
        <v/>
      </c>
    </row>
    <row r="10888" spans="7:8" x14ac:dyDescent="0.25">
      <c r="G10888" s="19" t="str">
        <f>IFERROR(VLOOKUP($D10888,LISTA!$A$2:$J$9990,8,0),"")</f>
        <v/>
      </c>
      <c r="H10888" s="40" t="str">
        <f t="shared" si="195"/>
        <v/>
      </c>
    </row>
    <row r="10889" spans="7:8" x14ac:dyDescent="0.25">
      <c r="G10889" s="19" t="str">
        <f>IFERROR(VLOOKUP($D10889,LISTA!$A$2:$J$9990,8,0),"")</f>
        <v/>
      </c>
      <c r="H10889" s="40" t="str">
        <f t="shared" si="195"/>
        <v/>
      </c>
    </row>
    <row r="10890" spans="7:8" x14ac:dyDescent="0.25">
      <c r="G10890" s="19" t="str">
        <f>IFERROR(VLOOKUP($D10890,LISTA!$A$2:$J$9990,8,0),"")</f>
        <v/>
      </c>
      <c r="H10890" s="40" t="str">
        <f t="shared" si="195"/>
        <v/>
      </c>
    </row>
    <row r="10891" spans="7:8" x14ac:dyDescent="0.25">
      <c r="G10891" s="19" t="str">
        <f>IFERROR(VLOOKUP($D10891,LISTA!$A$2:$J$9990,8,0),"")</f>
        <v/>
      </c>
      <c r="H10891" s="40" t="str">
        <f t="shared" si="195"/>
        <v/>
      </c>
    </row>
    <row r="10892" spans="7:8" x14ac:dyDescent="0.25">
      <c r="G10892" s="19" t="str">
        <f>IFERROR(VLOOKUP($D10892,LISTA!$A$2:$J$9990,8,0),"")</f>
        <v/>
      </c>
      <c r="H10892" s="40" t="str">
        <f t="shared" si="195"/>
        <v/>
      </c>
    </row>
    <row r="10893" spans="7:8" x14ac:dyDescent="0.25">
      <c r="G10893" s="19" t="str">
        <f>IFERROR(VLOOKUP($D10893,LISTA!$A$2:$J$9990,8,0),"")</f>
        <v/>
      </c>
      <c r="H10893" s="40" t="str">
        <f t="shared" si="195"/>
        <v/>
      </c>
    </row>
    <row r="10894" spans="7:8" x14ac:dyDescent="0.25">
      <c r="G10894" s="19" t="str">
        <f>IFERROR(VLOOKUP($D10894,LISTA!$A$2:$J$9990,8,0),"")</f>
        <v/>
      </c>
      <c r="H10894" s="40" t="str">
        <f t="shared" si="195"/>
        <v/>
      </c>
    </row>
    <row r="10895" spans="7:8" x14ac:dyDescent="0.25">
      <c r="G10895" s="19" t="str">
        <f>IFERROR(VLOOKUP($D10895,LISTA!$A$2:$J$9990,8,0),"")</f>
        <v/>
      </c>
      <c r="H10895" s="40" t="str">
        <f t="shared" si="195"/>
        <v/>
      </c>
    </row>
    <row r="10896" spans="7:8" x14ac:dyDescent="0.25">
      <c r="G10896" s="19" t="str">
        <f>IFERROR(VLOOKUP($D10896,LISTA!$A$2:$J$9990,8,0),"")</f>
        <v/>
      </c>
      <c r="H10896" s="40" t="str">
        <f t="shared" si="195"/>
        <v/>
      </c>
    </row>
    <row r="10897" spans="7:8" x14ac:dyDescent="0.25">
      <c r="G10897" s="19" t="str">
        <f>IFERROR(VLOOKUP($D10897,LISTA!$A$2:$J$9990,8,0),"")</f>
        <v/>
      </c>
      <c r="H10897" s="40" t="str">
        <f t="shared" si="195"/>
        <v/>
      </c>
    </row>
    <row r="10898" spans="7:8" x14ac:dyDescent="0.25">
      <c r="G10898" s="19" t="str">
        <f>IFERROR(VLOOKUP($D10898,LISTA!$A$2:$J$9990,8,0),"")</f>
        <v/>
      </c>
      <c r="H10898" s="40" t="str">
        <f t="shared" si="195"/>
        <v/>
      </c>
    </row>
    <row r="10899" spans="7:8" x14ac:dyDescent="0.25">
      <c r="G10899" s="19" t="str">
        <f>IFERROR(VLOOKUP($D10899,LISTA!$A$2:$J$9990,8,0),"")</f>
        <v/>
      </c>
      <c r="H10899" s="40" t="str">
        <f t="shared" si="195"/>
        <v/>
      </c>
    </row>
    <row r="10900" spans="7:8" x14ac:dyDescent="0.25">
      <c r="G10900" s="19" t="str">
        <f>IFERROR(VLOOKUP($D10900,LISTA!$A$2:$J$9990,8,0),"")</f>
        <v/>
      </c>
      <c r="H10900" s="40" t="str">
        <f t="shared" si="195"/>
        <v/>
      </c>
    </row>
    <row r="10901" spans="7:8" x14ac:dyDescent="0.25">
      <c r="G10901" s="19" t="str">
        <f>IFERROR(VLOOKUP($D10901,LISTA!$A$2:$J$9990,8,0),"")</f>
        <v/>
      </c>
      <c r="H10901" s="40" t="str">
        <f t="shared" si="195"/>
        <v/>
      </c>
    </row>
    <row r="10902" spans="7:8" x14ac:dyDescent="0.25">
      <c r="G10902" s="19" t="str">
        <f>IFERROR(VLOOKUP($D10902,LISTA!$A$2:$J$9990,8,0),"")</f>
        <v/>
      </c>
      <c r="H10902" s="40" t="str">
        <f t="shared" si="195"/>
        <v/>
      </c>
    </row>
    <row r="10903" spans="7:8" x14ac:dyDescent="0.25">
      <c r="G10903" s="19" t="str">
        <f>IFERROR(VLOOKUP($D10903,LISTA!$A$2:$J$9990,8,0),"")</f>
        <v/>
      </c>
      <c r="H10903" s="40" t="str">
        <f t="shared" si="195"/>
        <v/>
      </c>
    </row>
    <row r="10904" spans="7:8" x14ac:dyDescent="0.25">
      <c r="G10904" s="19" t="str">
        <f>IFERROR(VLOOKUP($D10904,LISTA!$A$2:$J$9990,8,0),"")</f>
        <v/>
      </c>
      <c r="H10904" s="40" t="str">
        <f t="shared" si="195"/>
        <v/>
      </c>
    </row>
    <row r="10905" spans="7:8" x14ac:dyDescent="0.25">
      <c r="G10905" s="19" t="str">
        <f>IFERROR(VLOOKUP($D10905,LISTA!$A$2:$J$9990,8,0),"")</f>
        <v/>
      </c>
      <c r="H10905" s="40" t="str">
        <f t="shared" si="195"/>
        <v/>
      </c>
    </row>
    <row r="10906" spans="7:8" x14ac:dyDescent="0.25">
      <c r="G10906" s="19" t="str">
        <f>IFERROR(VLOOKUP($D10906,LISTA!$A$2:$J$9990,8,0),"")</f>
        <v/>
      </c>
      <c r="H10906" s="40" t="str">
        <f t="shared" si="195"/>
        <v/>
      </c>
    </row>
    <row r="10907" spans="7:8" x14ac:dyDescent="0.25">
      <c r="G10907" s="19" t="str">
        <f>IFERROR(VLOOKUP($D10907,LISTA!$A$2:$J$9990,8,0),"")</f>
        <v/>
      </c>
      <c r="H10907" s="40" t="str">
        <f t="shared" si="195"/>
        <v/>
      </c>
    </row>
    <row r="10908" spans="7:8" x14ac:dyDescent="0.25">
      <c r="G10908" s="19" t="str">
        <f>IFERROR(VLOOKUP($D10908,LISTA!$A$2:$J$9990,8,0),"")</f>
        <v/>
      </c>
      <c r="H10908" s="40" t="str">
        <f t="shared" si="195"/>
        <v/>
      </c>
    </row>
    <row r="10909" spans="7:8" x14ac:dyDescent="0.25">
      <c r="G10909" s="19" t="str">
        <f>IFERROR(VLOOKUP($D10909,LISTA!$A$2:$J$9990,8,0),"")</f>
        <v/>
      </c>
      <c r="H10909" s="40" t="str">
        <f t="shared" si="195"/>
        <v/>
      </c>
    </row>
    <row r="10910" spans="7:8" x14ac:dyDescent="0.25">
      <c r="G10910" s="19" t="str">
        <f>IFERROR(VLOOKUP($D10910,LISTA!$A$2:$J$9990,8,0),"")</f>
        <v/>
      </c>
      <c r="H10910" s="40" t="str">
        <f t="shared" si="195"/>
        <v/>
      </c>
    </row>
    <row r="10911" spans="7:8" x14ac:dyDescent="0.25">
      <c r="G10911" s="19" t="str">
        <f>IFERROR(VLOOKUP($D10911,LISTA!$A$2:$J$9990,8,0),"")</f>
        <v/>
      </c>
      <c r="H10911" s="40" t="str">
        <f t="shared" si="195"/>
        <v/>
      </c>
    </row>
    <row r="10912" spans="7:8" x14ac:dyDescent="0.25">
      <c r="G10912" s="19" t="str">
        <f>IFERROR(VLOOKUP($D10912,LISTA!$A$2:$J$9990,8,0),"")</f>
        <v/>
      </c>
      <c r="H10912" s="40" t="str">
        <f t="shared" si="195"/>
        <v/>
      </c>
    </row>
    <row r="10913" spans="7:8" x14ac:dyDescent="0.25">
      <c r="G10913" s="19" t="str">
        <f>IFERROR(VLOOKUP($D10913,LISTA!$A$2:$J$9990,8,0),"")</f>
        <v/>
      </c>
      <c r="H10913" s="40" t="str">
        <f t="shared" si="195"/>
        <v/>
      </c>
    </row>
    <row r="10914" spans="7:8" x14ac:dyDescent="0.25">
      <c r="G10914" s="19" t="str">
        <f>IFERROR(VLOOKUP($D10914,LISTA!$A$2:$J$9990,8,0),"")</f>
        <v/>
      </c>
      <c r="H10914" s="40" t="str">
        <f t="shared" si="195"/>
        <v/>
      </c>
    </row>
    <row r="10915" spans="7:8" x14ac:dyDescent="0.25">
      <c r="G10915" s="19" t="str">
        <f>IFERROR(VLOOKUP($D10915,LISTA!$A$2:$J$9990,8,0),"")</f>
        <v/>
      </c>
      <c r="H10915" s="40" t="str">
        <f t="shared" si="195"/>
        <v/>
      </c>
    </row>
    <row r="10916" spans="7:8" x14ac:dyDescent="0.25">
      <c r="G10916" s="19" t="str">
        <f>IFERROR(VLOOKUP($D10916,LISTA!$A$2:$J$9990,8,0),"")</f>
        <v/>
      </c>
      <c r="H10916" s="40" t="str">
        <f t="shared" si="195"/>
        <v/>
      </c>
    </row>
    <row r="10917" spans="7:8" x14ac:dyDescent="0.25">
      <c r="G10917" s="19" t="str">
        <f>IFERROR(VLOOKUP($D10917,LISTA!$A$2:$J$9990,8,0),"")</f>
        <v/>
      </c>
      <c r="H10917" s="40" t="str">
        <f t="shared" si="195"/>
        <v/>
      </c>
    </row>
    <row r="10918" spans="7:8" x14ac:dyDescent="0.25">
      <c r="G10918" s="19" t="str">
        <f>IFERROR(VLOOKUP($D10918,LISTA!$A$2:$J$9990,8,0),"")</f>
        <v/>
      </c>
      <c r="H10918" s="40" t="str">
        <f t="shared" si="195"/>
        <v/>
      </c>
    </row>
    <row r="10919" spans="7:8" x14ac:dyDescent="0.25">
      <c r="G10919" s="19" t="str">
        <f>IFERROR(VLOOKUP($D10919,LISTA!$A$2:$J$9990,8,0),"")</f>
        <v/>
      </c>
      <c r="H10919" s="40" t="str">
        <f t="shared" si="195"/>
        <v/>
      </c>
    </row>
    <row r="10920" spans="7:8" x14ac:dyDescent="0.25">
      <c r="G10920" s="19" t="str">
        <f>IFERROR(VLOOKUP($D10920,LISTA!$A$2:$J$9990,8,0),"")</f>
        <v/>
      </c>
      <c r="H10920" s="40" t="str">
        <f t="shared" si="195"/>
        <v/>
      </c>
    </row>
    <row r="10921" spans="7:8" x14ac:dyDescent="0.25">
      <c r="G10921" s="19" t="str">
        <f>IFERROR(VLOOKUP($D10921,LISTA!$A$2:$J$9990,8,0),"")</f>
        <v/>
      </c>
      <c r="H10921" s="40" t="str">
        <f t="shared" si="195"/>
        <v/>
      </c>
    </row>
    <row r="10922" spans="7:8" x14ac:dyDescent="0.25">
      <c r="G10922" s="19" t="str">
        <f>IFERROR(VLOOKUP($D10922,LISTA!$A$2:$J$9990,8,0),"")</f>
        <v/>
      </c>
      <c r="H10922" s="40" t="str">
        <f t="shared" si="195"/>
        <v/>
      </c>
    </row>
    <row r="10923" spans="7:8" x14ac:dyDescent="0.25">
      <c r="G10923" s="19" t="str">
        <f>IFERROR(VLOOKUP($D10923,LISTA!$A$2:$J$9990,8,0),"")</f>
        <v/>
      </c>
      <c r="H10923" s="40" t="str">
        <f t="shared" si="195"/>
        <v/>
      </c>
    </row>
    <row r="10924" spans="7:8" x14ac:dyDescent="0.25">
      <c r="G10924" s="19" t="str">
        <f>IFERROR(VLOOKUP($D10924,LISTA!$A$2:$J$9990,8,0),"")</f>
        <v/>
      </c>
      <c r="H10924" s="40" t="str">
        <f t="shared" si="195"/>
        <v/>
      </c>
    </row>
    <row r="10925" spans="7:8" x14ac:dyDescent="0.25">
      <c r="G10925" s="19" t="str">
        <f>IFERROR(VLOOKUP($D10925,LISTA!$A$2:$J$9990,8,0),"")</f>
        <v/>
      </c>
      <c r="H10925" s="40" t="str">
        <f t="shared" si="195"/>
        <v/>
      </c>
    </row>
    <row r="10926" spans="7:8" x14ac:dyDescent="0.25">
      <c r="G10926" s="19" t="str">
        <f>IFERROR(VLOOKUP($D10926,LISTA!$A$2:$J$9990,8,0),"")</f>
        <v/>
      </c>
      <c r="H10926" s="40" t="str">
        <f t="shared" si="195"/>
        <v/>
      </c>
    </row>
    <row r="10927" spans="7:8" x14ac:dyDescent="0.25">
      <c r="G10927" s="19" t="str">
        <f>IFERROR(VLOOKUP($D10927,LISTA!$A$2:$J$9990,8,0),"")</f>
        <v/>
      </c>
      <c r="H10927" s="40" t="str">
        <f t="shared" si="195"/>
        <v/>
      </c>
    </row>
    <row r="10928" spans="7:8" x14ac:dyDescent="0.25">
      <c r="G10928" s="19" t="str">
        <f>IFERROR(VLOOKUP($D10928,LISTA!$A$2:$J$9990,8,0),"")</f>
        <v/>
      </c>
      <c r="H10928" s="40" t="str">
        <f t="shared" si="195"/>
        <v/>
      </c>
    </row>
    <row r="10929" spans="7:8" x14ac:dyDescent="0.25">
      <c r="G10929" s="19" t="str">
        <f>IFERROR(VLOOKUP($D10929,LISTA!$A$2:$J$9990,8,0),"")</f>
        <v/>
      </c>
      <c r="H10929" s="40" t="str">
        <f t="shared" si="195"/>
        <v/>
      </c>
    </row>
    <row r="10930" spans="7:8" x14ac:dyDescent="0.25">
      <c r="G10930" s="19" t="str">
        <f>IFERROR(VLOOKUP($D10930,LISTA!$A$2:$J$9990,8,0),"")</f>
        <v/>
      </c>
      <c r="H10930" s="40" t="str">
        <f t="shared" si="195"/>
        <v/>
      </c>
    </row>
    <row r="10931" spans="7:8" x14ac:dyDescent="0.25">
      <c r="G10931" s="19" t="str">
        <f>IFERROR(VLOOKUP($D10931,LISTA!$A$2:$J$9990,8,0),"")</f>
        <v/>
      </c>
      <c r="H10931" s="40" t="str">
        <f t="shared" si="195"/>
        <v/>
      </c>
    </row>
    <row r="10932" spans="7:8" x14ac:dyDescent="0.25">
      <c r="G10932" s="19" t="str">
        <f>IFERROR(VLOOKUP($D10932,LISTA!$A$2:$J$9990,8,0),"")</f>
        <v/>
      </c>
      <c r="H10932" s="40" t="str">
        <f t="shared" si="195"/>
        <v/>
      </c>
    </row>
    <row r="10933" spans="7:8" x14ac:dyDescent="0.25">
      <c r="G10933" s="19" t="str">
        <f>IFERROR(VLOOKUP($D10933,LISTA!$A$2:$J$9990,8,0),"")</f>
        <v/>
      </c>
      <c r="H10933" s="40" t="str">
        <f t="shared" si="195"/>
        <v/>
      </c>
    </row>
    <row r="10934" spans="7:8" x14ac:dyDescent="0.25">
      <c r="G10934" s="19" t="str">
        <f>IFERROR(VLOOKUP($D10934,LISTA!$A$2:$J$9990,8,0),"")</f>
        <v/>
      </c>
      <c r="H10934" s="40" t="str">
        <f t="shared" si="195"/>
        <v/>
      </c>
    </row>
    <row r="10935" spans="7:8" x14ac:dyDescent="0.25">
      <c r="G10935" s="19" t="str">
        <f>IFERROR(VLOOKUP($D10935,LISTA!$A$2:$J$9990,8,0),"")</f>
        <v/>
      </c>
      <c r="H10935" s="40" t="str">
        <f t="shared" si="195"/>
        <v/>
      </c>
    </row>
    <row r="10936" spans="7:8" x14ac:dyDescent="0.25">
      <c r="G10936" s="19" t="str">
        <f>IFERROR(VLOOKUP($D10936,LISTA!$A$2:$J$9990,8,0),"")</f>
        <v/>
      </c>
      <c r="H10936" s="40" t="str">
        <f t="shared" si="195"/>
        <v/>
      </c>
    </row>
    <row r="10937" spans="7:8" x14ac:dyDescent="0.25">
      <c r="G10937" s="19" t="str">
        <f>IFERROR(VLOOKUP($D10937,LISTA!$A$2:$J$9990,8,0),"")</f>
        <v/>
      </c>
      <c r="H10937" s="40" t="str">
        <f t="shared" si="195"/>
        <v/>
      </c>
    </row>
    <row r="10938" spans="7:8" x14ac:dyDescent="0.25">
      <c r="G10938" s="19" t="str">
        <f>IFERROR(VLOOKUP($D10938,LISTA!$A$2:$J$9990,8,0),"")</f>
        <v/>
      </c>
      <c r="H10938" s="40" t="str">
        <f t="shared" si="195"/>
        <v/>
      </c>
    </row>
    <row r="10939" spans="7:8" x14ac:dyDescent="0.25">
      <c r="G10939" s="19" t="str">
        <f>IFERROR(VLOOKUP($D10939,LISTA!$A$2:$J$9990,8,0),"")</f>
        <v/>
      </c>
      <c r="H10939" s="40" t="str">
        <f t="shared" si="195"/>
        <v/>
      </c>
    </row>
    <row r="10940" spans="7:8" x14ac:dyDescent="0.25">
      <c r="G10940" s="19" t="str">
        <f>IFERROR(VLOOKUP($D10940,LISTA!$A$2:$J$9990,8,0),"")</f>
        <v/>
      </c>
      <c r="H10940" s="40" t="str">
        <f t="shared" si="195"/>
        <v/>
      </c>
    </row>
    <row r="10941" spans="7:8" x14ac:dyDescent="0.25">
      <c r="G10941" s="19" t="str">
        <f>IFERROR(VLOOKUP($D10941,LISTA!$A$2:$J$9990,8,0),"")</f>
        <v/>
      </c>
      <c r="H10941" s="40" t="str">
        <f t="shared" si="195"/>
        <v/>
      </c>
    </row>
    <row r="10942" spans="7:8" x14ac:dyDescent="0.25">
      <c r="G10942" s="19" t="str">
        <f>IFERROR(VLOOKUP($D10942,LISTA!$A$2:$J$9990,8,0),"")</f>
        <v/>
      </c>
      <c r="H10942" s="40" t="str">
        <f t="shared" si="195"/>
        <v/>
      </c>
    </row>
    <row r="10943" spans="7:8" x14ac:dyDescent="0.25">
      <c r="G10943" s="19" t="str">
        <f>IFERROR(VLOOKUP($D10943,LISTA!$A$2:$J$9990,8,0),"")</f>
        <v/>
      </c>
      <c r="H10943" s="40" t="str">
        <f t="shared" si="195"/>
        <v/>
      </c>
    </row>
    <row r="10944" spans="7:8" x14ac:dyDescent="0.25">
      <c r="G10944" s="19" t="str">
        <f>IFERROR(VLOOKUP($D10944,LISTA!$A$2:$J$9990,8,0),"")</f>
        <v/>
      </c>
      <c r="H10944" s="40" t="str">
        <f t="shared" si="195"/>
        <v/>
      </c>
    </row>
    <row r="10945" spans="7:8" x14ac:dyDescent="0.25">
      <c r="G10945" s="19" t="str">
        <f>IFERROR(VLOOKUP($D10945,LISTA!$A$2:$J$9990,8,0),"")</f>
        <v/>
      </c>
      <c r="H10945" s="40" t="str">
        <f t="shared" si="195"/>
        <v/>
      </c>
    </row>
    <row r="10946" spans="7:8" x14ac:dyDescent="0.25">
      <c r="G10946" s="19" t="str">
        <f>IFERROR(VLOOKUP($D10946,LISTA!$A$2:$J$9990,8,0),"")</f>
        <v/>
      </c>
      <c r="H10946" s="40" t="str">
        <f t="shared" si="195"/>
        <v/>
      </c>
    </row>
    <row r="10947" spans="7:8" x14ac:dyDescent="0.25">
      <c r="G10947" s="19" t="str">
        <f>IFERROR(VLOOKUP($D10947,LISTA!$A$2:$J$9990,8,0),"")</f>
        <v/>
      </c>
      <c r="H10947" s="40" t="str">
        <f t="shared" si="195"/>
        <v/>
      </c>
    </row>
    <row r="10948" spans="7:8" x14ac:dyDescent="0.25">
      <c r="G10948" s="19" t="str">
        <f>IFERROR(VLOOKUP($D10948,LISTA!$A$2:$J$9990,8,0),"")</f>
        <v/>
      </c>
      <c r="H10948" s="40" t="str">
        <f t="shared" si="195"/>
        <v/>
      </c>
    </row>
    <row r="10949" spans="7:8" x14ac:dyDescent="0.25">
      <c r="G10949" s="19" t="str">
        <f>IFERROR(VLOOKUP($D10949,LISTA!$A$2:$J$9990,8,0),"")</f>
        <v/>
      </c>
      <c r="H10949" s="40" t="str">
        <f t="shared" ref="H10949:H11012" si="196">IF(OR(G10949=$K$10,G10949=$K$11,G10949=$K$14,G10949=$K$15,G10949=$K$16,G10949=$K$17,G10949=$K$18,G10949=$K$19,G10949=$K$20,G10949=$K$21,G10949=$K$22,G10949=$K$23,G10949=$K$24,G10949=$K$25,G10949=$K$26,G10949=$K$27,G10949=$K$28),$K$9,IF(OR(G10949=$K$32,G10949=$K$33),$K$31,IF(OR(G10949=$K$38),$K$37,"")))</f>
        <v/>
      </c>
    </row>
    <row r="10950" spans="7:8" x14ac:dyDescent="0.25">
      <c r="G10950" s="19" t="str">
        <f>IFERROR(VLOOKUP($D10950,LISTA!$A$2:$J$9990,8,0),"")</f>
        <v/>
      </c>
      <c r="H10950" s="40" t="str">
        <f t="shared" si="196"/>
        <v/>
      </c>
    </row>
    <row r="10951" spans="7:8" x14ac:dyDescent="0.25">
      <c r="G10951" s="19" t="str">
        <f>IFERROR(VLOOKUP($D10951,LISTA!$A$2:$J$9990,8,0),"")</f>
        <v/>
      </c>
      <c r="H10951" s="40" t="str">
        <f t="shared" si="196"/>
        <v/>
      </c>
    </row>
    <row r="10952" spans="7:8" x14ac:dyDescent="0.25">
      <c r="G10952" s="19" t="str">
        <f>IFERROR(VLOOKUP($D10952,LISTA!$A$2:$J$9990,8,0),"")</f>
        <v/>
      </c>
      <c r="H10952" s="40" t="str">
        <f t="shared" si="196"/>
        <v/>
      </c>
    </row>
    <row r="10953" spans="7:8" x14ac:dyDescent="0.25">
      <c r="G10953" s="19" t="str">
        <f>IFERROR(VLOOKUP($D10953,LISTA!$A$2:$J$9990,8,0),"")</f>
        <v/>
      </c>
      <c r="H10953" s="40" t="str">
        <f t="shared" si="196"/>
        <v/>
      </c>
    </row>
    <row r="10954" spans="7:8" x14ac:dyDescent="0.25">
      <c r="G10954" s="19" t="str">
        <f>IFERROR(VLOOKUP($D10954,LISTA!$A$2:$J$9990,8,0),"")</f>
        <v/>
      </c>
      <c r="H10954" s="40" t="str">
        <f t="shared" si="196"/>
        <v/>
      </c>
    </row>
    <row r="10955" spans="7:8" x14ac:dyDescent="0.25">
      <c r="G10955" s="19" t="str">
        <f>IFERROR(VLOOKUP($D10955,LISTA!$A$2:$J$9990,8,0),"")</f>
        <v/>
      </c>
      <c r="H10955" s="40" t="str">
        <f t="shared" si="196"/>
        <v/>
      </c>
    </row>
    <row r="10956" spans="7:8" x14ac:dyDescent="0.25">
      <c r="G10956" s="19" t="str">
        <f>IFERROR(VLOOKUP($D10956,LISTA!$A$2:$J$9990,8,0),"")</f>
        <v/>
      </c>
      <c r="H10956" s="40" t="str">
        <f t="shared" si="196"/>
        <v/>
      </c>
    </row>
    <row r="10957" spans="7:8" x14ac:dyDescent="0.25">
      <c r="G10957" s="19" t="str">
        <f>IFERROR(VLOOKUP($D10957,LISTA!$A$2:$J$9990,8,0),"")</f>
        <v/>
      </c>
      <c r="H10957" s="40" t="str">
        <f t="shared" si="196"/>
        <v/>
      </c>
    </row>
    <row r="10958" spans="7:8" x14ac:dyDescent="0.25">
      <c r="G10958" s="19" t="str">
        <f>IFERROR(VLOOKUP($D10958,LISTA!$A$2:$J$9990,8,0),"")</f>
        <v/>
      </c>
      <c r="H10958" s="40" t="str">
        <f t="shared" si="196"/>
        <v/>
      </c>
    </row>
    <row r="10959" spans="7:8" x14ac:dyDescent="0.25">
      <c r="G10959" s="19" t="str">
        <f>IFERROR(VLOOKUP($D10959,LISTA!$A$2:$J$9990,8,0),"")</f>
        <v/>
      </c>
      <c r="H10959" s="40" t="str">
        <f t="shared" si="196"/>
        <v/>
      </c>
    </row>
    <row r="10960" spans="7:8" x14ac:dyDescent="0.25">
      <c r="G10960" s="19" t="str">
        <f>IFERROR(VLOOKUP($D10960,LISTA!$A$2:$J$9990,8,0),"")</f>
        <v/>
      </c>
      <c r="H10960" s="40" t="str">
        <f t="shared" si="196"/>
        <v/>
      </c>
    </row>
    <row r="10961" spans="7:8" x14ac:dyDescent="0.25">
      <c r="G10961" s="19" t="str">
        <f>IFERROR(VLOOKUP($D10961,LISTA!$A$2:$J$9990,8,0),"")</f>
        <v/>
      </c>
      <c r="H10961" s="40" t="str">
        <f t="shared" si="196"/>
        <v/>
      </c>
    </row>
    <row r="10962" spans="7:8" x14ac:dyDescent="0.25">
      <c r="G10962" s="19" t="str">
        <f>IFERROR(VLOOKUP($D10962,LISTA!$A$2:$J$9990,8,0),"")</f>
        <v/>
      </c>
      <c r="H10962" s="40" t="str">
        <f t="shared" si="196"/>
        <v/>
      </c>
    </row>
    <row r="10963" spans="7:8" x14ac:dyDescent="0.25">
      <c r="G10963" s="19" t="str">
        <f>IFERROR(VLOOKUP($D10963,LISTA!$A$2:$J$9990,8,0),"")</f>
        <v/>
      </c>
      <c r="H10963" s="40" t="str">
        <f t="shared" si="196"/>
        <v/>
      </c>
    </row>
    <row r="10964" spans="7:8" x14ac:dyDescent="0.25">
      <c r="G10964" s="19" t="str">
        <f>IFERROR(VLOOKUP($D10964,LISTA!$A$2:$J$9990,8,0),"")</f>
        <v/>
      </c>
      <c r="H10964" s="40" t="str">
        <f t="shared" si="196"/>
        <v/>
      </c>
    </row>
    <row r="10965" spans="7:8" x14ac:dyDescent="0.25">
      <c r="G10965" s="19" t="str">
        <f>IFERROR(VLOOKUP($D10965,LISTA!$A$2:$J$9990,8,0),"")</f>
        <v/>
      </c>
      <c r="H10965" s="40" t="str">
        <f t="shared" si="196"/>
        <v/>
      </c>
    </row>
    <row r="10966" spans="7:8" x14ac:dyDescent="0.25">
      <c r="G10966" s="19" t="str">
        <f>IFERROR(VLOOKUP($D10966,LISTA!$A$2:$J$9990,8,0),"")</f>
        <v/>
      </c>
      <c r="H10966" s="40" t="str">
        <f t="shared" si="196"/>
        <v/>
      </c>
    </row>
    <row r="10967" spans="7:8" x14ac:dyDescent="0.25">
      <c r="G10967" s="19" t="str">
        <f>IFERROR(VLOOKUP($D10967,LISTA!$A$2:$J$9990,8,0),"")</f>
        <v/>
      </c>
      <c r="H10967" s="40" t="str">
        <f t="shared" si="196"/>
        <v/>
      </c>
    </row>
    <row r="10968" spans="7:8" x14ac:dyDescent="0.25">
      <c r="G10968" s="19" t="str">
        <f>IFERROR(VLOOKUP($D10968,LISTA!$A$2:$J$9990,8,0),"")</f>
        <v/>
      </c>
      <c r="H10968" s="40" t="str">
        <f t="shared" si="196"/>
        <v/>
      </c>
    </row>
    <row r="10969" spans="7:8" x14ac:dyDescent="0.25">
      <c r="G10969" s="19" t="str">
        <f>IFERROR(VLOOKUP($D10969,LISTA!$A$2:$J$9990,8,0),"")</f>
        <v/>
      </c>
      <c r="H10969" s="40" t="str">
        <f t="shared" si="196"/>
        <v/>
      </c>
    </row>
    <row r="10970" spans="7:8" x14ac:dyDescent="0.25">
      <c r="G10970" s="19" t="str">
        <f>IFERROR(VLOOKUP($D10970,LISTA!$A$2:$J$9990,8,0),"")</f>
        <v/>
      </c>
      <c r="H10970" s="40" t="str">
        <f t="shared" si="196"/>
        <v/>
      </c>
    </row>
    <row r="10971" spans="7:8" x14ac:dyDescent="0.25">
      <c r="G10971" s="19" t="str">
        <f>IFERROR(VLOOKUP($D10971,LISTA!$A$2:$J$9990,8,0),"")</f>
        <v/>
      </c>
      <c r="H10971" s="40" t="str">
        <f t="shared" si="196"/>
        <v/>
      </c>
    </row>
    <row r="10972" spans="7:8" x14ac:dyDescent="0.25">
      <c r="G10972" s="19" t="str">
        <f>IFERROR(VLOOKUP($D10972,LISTA!$A$2:$J$9990,8,0),"")</f>
        <v/>
      </c>
      <c r="H10972" s="40" t="str">
        <f t="shared" si="196"/>
        <v/>
      </c>
    </row>
    <row r="10973" spans="7:8" x14ac:dyDescent="0.25">
      <c r="G10973" s="19" t="str">
        <f>IFERROR(VLOOKUP($D10973,LISTA!$A$2:$J$9990,8,0),"")</f>
        <v/>
      </c>
      <c r="H10973" s="40" t="str">
        <f t="shared" si="196"/>
        <v/>
      </c>
    </row>
    <row r="10974" spans="7:8" x14ac:dyDescent="0.25">
      <c r="G10974" s="19" t="str">
        <f>IFERROR(VLOOKUP($D10974,LISTA!$A$2:$J$9990,8,0),"")</f>
        <v/>
      </c>
      <c r="H10974" s="40" t="str">
        <f t="shared" si="196"/>
        <v/>
      </c>
    </row>
    <row r="10975" spans="7:8" x14ac:dyDescent="0.25">
      <c r="G10975" s="19" t="str">
        <f>IFERROR(VLOOKUP($D10975,LISTA!$A$2:$J$9990,8,0),"")</f>
        <v/>
      </c>
      <c r="H10975" s="40" t="str">
        <f t="shared" si="196"/>
        <v/>
      </c>
    </row>
    <row r="10976" spans="7:8" x14ac:dyDescent="0.25">
      <c r="G10976" s="19" t="str">
        <f>IFERROR(VLOOKUP($D10976,LISTA!$A$2:$J$9990,8,0),"")</f>
        <v/>
      </c>
      <c r="H10976" s="40" t="str">
        <f t="shared" si="196"/>
        <v/>
      </c>
    </row>
    <row r="10977" spans="7:8" x14ac:dyDescent="0.25">
      <c r="G10977" s="19" t="str">
        <f>IFERROR(VLOOKUP($D10977,LISTA!$A$2:$J$9990,8,0),"")</f>
        <v/>
      </c>
      <c r="H10977" s="40" t="str">
        <f t="shared" si="196"/>
        <v/>
      </c>
    </row>
    <row r="10978" spans="7:8" x14ac:dyDescent="0.25">
      <c r="G10978" s="19" t="str">
        <f>IFERROR(VLOOKUP($D10978,LISTA!$A$2:$J$9990,8,0),"")</f>
        <v/>
      </c>
      <c r="H10978" s="40" t="str">
        <f t="shared" si="196"/>
        <v/>
      </c>
    </row>
    <row r="10979" spans="7:8" x14ac:dyDescent="0.25">
      <c r="G10979" s="19" t="str">
        <f>IFERROR(VLOOKUP($D10979,LISTA!$A$2:$J$9990,8,0),"")</f>
        <v/>
      </c>
      <c r="H10979" s="40" t="str">
        <f t="shared" si="196"/>
        <v/>
      </c>
    </row>
    <row r="10980" spans="7:8" x14ac:dyDescent="0.25">
      <c r="G10980" s="19" t="str">
        <f>IFERROR(VLOOKUP($D10980,LISTA!$A$2:$J$9990,8,0),"")</f>
        <v/>
      </c>
      <c r="H10980" s="40" t="str">
        <f t="shared" si="196"/>
        <v/>
      </c>
    </row>
    <row r="10981" spans="7:8" x14ac:dyDescent="0.25">
      <c r="G10981" s="19" t="str">
        <f>IFERROR(VLOOKUP($D10981,LISTA!$A$2:$J$9990,8,0),"")</f>
        <v/>
      </c>
      <c r="H10981" s="40" t="str">
        <f t="shared" si="196"/>
        <v/>
      </c>
    </row>
    <row r="10982" spans="7:8" x14ac:dyDescent="0.25">
      <c r="G10982" s="19" t="str">
        <f>IFERROR(VLOOKUP($D10982,LISTA!$A$2:$J$9990,8,0),"")</f>
        <v/>
      </c>
      <c r="H10982" s="40" t="str">
        <f t="shared" si="196"/>
        <v/>
      </c>
    </row>
    <row r="10983" spans="7:8" x14ac:dyDescent="0.25">
      <c r="G10983" s="19" t="str">
        <f>IFERROR(VLOOKUP($D10983,LISTA!$A$2:$J$9990,8,0),"")</f>
        <v/>
      </c>
      <c r="H10983" s="40" t="str">
        <f t="shared" si="196"/>
        <v/>
      </c>
    </row>
    <row r="10984" spans="7:8" x14ac:dyDescent="0.25">
      <c r="G10984" s="19" t="str">
        <f>IFERROR(VLOOKUP($D10984,LISTA!$A$2:$J$9990,8,0),"")</f>
        <v/>
      </c>
      <c r="H10984" s="40" t="str">
        <f t="shared" si="196"/>
        <v/>
      </c>
    </row>
    <row r="10985" spans="7:8" x14ac:dyDescent="0.25">
      <c r="G10985" s="19" t="str">
        <f>IFERROR(VLOOKUP($D10985,LISTA!$A$2:$J$9990,8,0),"")</f>
        <v/>
      </c>
      <c r="H10985" s="40" t="str">
        <f t="shared" si="196"/>
        <v/>
      </c>
    </row>
    <row r="10986" spans="7:8" x14ac:dyDescent="0.25">
      <c r="G10986" s="19" t="str">
        <f>IFERROR(VLOOKUP($D10986,LISTA!$A$2:$J$9990,8,0),"")</f>
        <v/>
      </c>
      <c r="H10986" s="40" t="str">
        <f t="shared" si="196"/>
        <v/>
      </c>
    </row>
    <row r="10987" spans="7:8" x14ac:dyDescent="0.25">
      <c r="G10987" s="19" t="str">
        <f>IFERROR(VLOOKUP($D10987,LISTA!$A$2:$J$9990,8,0),"")</f>
        <v/>
      </c>
      <c r="H10987" s="40" t="str">
        <f t="shared" si="196"/>
        <v/>
      </c>
    </row>
    <row r="10988" spans="7:8" x14ac:dyDescent="0.25">
      <c r="G10988" s="19" t="str">
        <f>IFERROR(VLOOKUP($D10988,LISTA!$A$2:$J$9990,8,0),"")</f>
        <v/>
      </c>
      <c r="H10988" s="40" t="str">
        <f t="shared" si="196"/>
        <v/>
      </c>
    </row>
    <row r="10989" spans="7:8" x14ac:dyDescent="0.25">
      <c r="G10989" s="19" t="str">
        <f>IFERROR(VLOOKUP($D10989,LISTA!$A$2:$J$9990,8,0),"")</f>
        <v/>
      </c>
      <c r="H10989" s="40" t="str">
        <f t="shared" si="196"/>
        <v/>
      </c>
    </row>
    <row r="10990" spans="7:8" x14ac:dyDescent="0.25">
      <c r="G10990" s="19" t="str">
        <f>IFERROR(VLOOKUP($D10990,LISTA!$A$2:$J$9990,8,0),"")</f>
        <v/>
      </c>
      <c r="H10990" s="40" t="str">
        <f t="shared" si="196"/>
        <v/>
      </c>
    </row>
    <row r="10991" spans="7:8" x14ac:dyDescent="0.25">
      <c r="G10991" s="19" t="str">
        <f>IFERROR(VLOOKUP($D10991,LISTA!$A$2:$J$9990,8,0),"")</f>
        <v/>
      </c>
      <c r="H10991" s="40" t="str">
        <f t="shared" si="196"/>
        <v/>
      </c>
    </row>
    <row r="10992" spans="7:8" x14ac:dyDescent="0.25">
      <c r="G10992" s="19" t="str">
        <f>IFERROR(VLOOKUP($D10992,LISTA!$A$2:$J$9990,8,0),"")</f>
        <v/>
      </c>
      <c r="H10992" s="40" t="str">
        <f t="shared" si="196"/>
        <v/>
      </c>
    </row>
    <row r="10993" spans="7:8" x14ac:dyDescent="0.25">
      <c r="G10993" s="19" t="str">
        <f>IFERROR(VLOOKUP($D10993,LISTA!$A$2:$J$9990,8,0),"")</f>
        <v/>
      </c>
      <c r="H10993" s="40" t="str">
        <f t="shared" si="196"/>
        <v/>
      </c>
    </row>
    <row r="10994" spans="7:8" x14ac:dyDescent="0.25">
      <c r="G10994" s="19" t="str">
        <f>IFERROR(VLOOKUP($D10994,LISTA!$A$2:$J$9990,8,0),"")</f>
        <v/>
      </c>
      <c r="H10994" s="40" t="str">
        <f t="shared" si="196"/>
        <v/>
      </c>
    </row>
    <row r="10995" spans="7:8" x14ac:dyDescent="0.25">
      <c r="G10995" s="19" t="str">
        <f>IFERROR(VLOOKUP($D10995,LISTA!$A$2:$J$9990,8,0),"")</f>
        <v/>
      </c>
      <c r="H10995" s="40" t="str">
        <f t="shared" si="196"/>
        <v/>
      </c>
    </row>
    <row r="10996" spans="7:8" x14ac:dyDescent="0.25">
      <c r="G10996" s="19" t="str">
        <f>IFERROR(VLOOKUP($D10996,LISTA!$A$2:$J$9990,8,0),"")</f>
        <v/>
      </c>
      <c r="H10996" s="40" t="str">
        <f t="shared" si="196"/>
        <v/>
      </c>
    </row>
    <row r="10997" spans="7:8" x14ac:dyDescent="0.25">
      <c r="G10997" s="19" t="str">
        <f>IFERROR(VLOOKUP($D10997,LISTA!$A$2:$J$9990,8,0),"")</f>
        <v/>
      </c>
      <c r="H10997" s="40" t="str">
        <f t="shared" si="196"/>
        <v/>
      </c>
    </row>
    <row r="10998" spans="7:8" x14ac:dyDescent="0.25">
      <c r="G10998" s="19" t="str">
        <f>IFERROR(VLOOKUP($D10998,LISTA!$A$2:$J$9990,8,0),"")</f>
        <v/>
      </c>
      <c r="H10998" s="40" t="str">
        <f t="shared" si="196"/>
        <v/>
      </c>
    </row>
    <row r="10999" spans="7:8" x14ac:dyDescent="0.25">
      <c r="G10999" s="19" t="str">
        <f>IFERROR(VLOOKUP($D10999,LISTA!$A$2:$J$9990,8,0),"")</f>
        <v/>
      </c>
      <c r="H10999" s="40" t="str">
        <f t="shared" si="196"/>
        <v/>
      </c>
    </row>
    <row r="11000" spans="7:8" x14ac:dyDescent="0.25">
      <c r="G11000" s="19" t="str">
        <f>IFERROR(VLOOKUP($D11000,LISTA!$A$2:$J$9990,8,0),"")</f>
        <v/>
      </c>
      <c r="H11000" s="40" t="str">
        <f t="shared" si="196"/>
        <v/>
      </c>
    </row>
    <row r="11001" spans="7:8" x14ac:dyDescent="0.25">
      <c r="G11001" s="19" t="str">
        <f>IFERROR(VLOOKUP($D11001,LISTA!$A$2:$J$9990,8,0),"")</f>
        <v/>
      </c>
      <c r="H11001" s="40" t="str">
        <f t="shared" si="196"/>
        <v/>
      </c>
    </row>
    <row r="11002" spans="7:8" x14ac:dyDescent="0.25">
      <c r="G11002" s="19" t="str">
        <f>IFERROR(VLOOKUP($D11002,LISTA!$A$2:$J$9990,8,0),"")</f>
        <v/>
      </c>
      <c r="H11002" s="40" t="str">
        <f t="shared" si="196"/>
        <v/>
      </c>
    </row>
    <row r="11003" spans="7:8" x14ac:dyDescent="0.25">
      <c r="G11003" s="19" t="str">
        <f>IFERROR(VLOOKUP($D11003,LISTA!$A$2:$J$9990,8,0),"")</f>
        <v/>
      </c>
      <c r="H11003" s="40" t="str">
        <f t="shared" si="196"/>
        <v/>
      </c>
    </row>
    <row r="11004" spans="7:8" x14ac:dyDescent="0.25">
      <c r="G11004" s="19" t="str">
        <f>IFERROR(VLOOKUP($D11004,LISTA!$A$2:$J$9990,8,0),"")</f>
        <v/>
      </c>
      <c r="H11004" s="40" t="str">
        <f t="shared" si="196"/>
        <v/>
      </c>
    </row>
    <row r="11005" spans="7:8" x14ac:dyDescent="0.25">
      <c r="G11005" s="19" t="str">
        <f>IFERROR(VLOOKUP($D11005,LISTA!$A$2:$J$9990,8,0),"")</f>
        <v/>
      </c>
      <c r="H11005" s="40" t="str">
        <f t="shared" si="196"/>
        <v/>
      </c>
    </row>
    <row r="11006" spans="7:8" x14ac:dyDescent="0.25">
      <c r="G11006" s="19" t="str">
        <f>IFERROR(VLOOKUP($D11006,LISTA!$A$2:$J$9990,8,0),"")</f>
        <v/>
      </c>
      <c r="H11006" s="40" t="str">
        <f t="shared" si="196"/>
        <v/>
      </c>
    </row>
    <row r="11007" spans="7:8" x14ac:dyDescent="0.25">
      <c r="G11007" s="19" t="str">
        <f>IFERROR(VLOOKUP($D11007,LISTA!$A$2:$J$9990,8,0),"")</f>
        <v/>
      </c>
      <c r="H11007" s="40" t="str">
        <f t="shared" si="196"/>
        <v/>
      </c>
    </row>
    <row r="11008" spans="7:8" x14ac:dyDescent="0.25">
      <c r="G11008" s="19" t="str">
        <f>IFERROR(VLOOKUP($D11008,LISTA!$A$2:$J$9990,8,0),"")</f>
        <v/>
      </c>
      <c r="H11008" s="40" t="str">
        <f t="shared" si="196"/>
        <v/>
      </c>
    </row>
    <row r="11009" spans="7:8" x14ac:dyDescent="0.25">
      <c r="G11009" s="19" t="str">
        <f>IFERROR(VLOOKUP($D11009,LISTA!$A$2:$J$9990,8,0),"")</f>
        <v/>
      </c>
      <c r="H11009" s="40" t="str">
        <f t="shared" si="196"/>
        <v/>
      </c>
    </row>
    <row r="11010" spans="7:8" x14ac:dyDescent="0.25">
      <c r="G11010" s="19" t="str">
        <f>IFERROR(VLOOKUP($D11010,LISTA!$A$2:$J$9990,8,0),"")</f>
        <v/>
      </c>
      <c r="H11010" s="40" t="str">
        <f t="shared" si="196"/>
        <v/>
      </c>
    </row>
    <row r="11011" spans="7:8" x14ac:dyDescent="0.25">
      <c r="G11011" s="19" t="str">
        <f>IFERROR(VLOOKUP($D11011,LISTA!$A$2:$J$9990,8,0),"")</f>
        <v/>
      </c>
      <c r="H11011" s="40" t="str">
        <f t="shared" si="196"/>
        <v/>
      </c>
    </row>
    <row r="11012" spans="7:8" x14ac:dyDescent="0.25">
      <c r="G11012" s="19" t="str">
        <f>IFERROR(VLOOKUP($D11012,LISTA!$A$2:$J$9990,8,0),"")</f>
        <v/>
      </c>
      <c r="H11012" s="40" t="str">
        <f t="shared" si="196"/>
        <v/>
      </c>
    </row>
    <row r="11013" spans="7:8" x14ac:dyDescent="0.25">
      <c r="G11013" s="19" t="str">
        <f>IFERROR(VLOOKUP($D11013,LISTA!$A$2:$J$9990,8,0),"")</f>
        <v/>
      </c>
      <c r="H11013" s="40" t="str">
        <f t="shared" ref="H11013:H11076" si="197">IF(OR(G11013=$K$10,G11013=$K$11,G11013=$K$14,G11013=$K$15,G11013=$K$16,G11013=$K$17,G11013=$K$18,G11013=$K$19,G11013=$K$20,G11013=$K$21,G11013=$K$22,G11013=$K$23,G11013=$K$24,G11013=$K$25,G11013=$K$26,G11013=$K$27,G11013=$K$28),$K$9,IF(OR(G11013=$K$32,G11013=$K$33),$K$31,IF(OR(G11013=$K$38),$K$37,"")))</f>
        <v/>
      </c>
    </row>
    <row r="11014" spans="7:8" x14ac:dyDescent="0.25">
      <c r="G11014" s="19" t="str">
        <f>IFERROR(VLOOKUP($D11014,LISTA!$A$2:$J$9990,8,0),"")</f>
        <v/>
      </c>
      <c r="H11014" s="40" t="str">
        <f t="shared" si="197"/>
        <v/>
      </c>
    </row>
    <row r="11015" spans="7:8" x14ac:dyDescent="0.25">
      <c r="G11015" s="19" t="str">
        <f>IFERROR(VLOOKUP($D11015,LISTA!$A$2:$J$9990,8,0),"")</f>
        <v/>
      </c>
      <c r="H11015" s="40" t="str">
        <f t="shared" si="197"/>
        <v/>
      </c>
    </row>
    <row r="11016" spans="7:8" x14ac:dyDescent="0.25">
      <c r="G11016" s="19" t="str">
        <f>IFERROR(VLOOKUP($D11016,LISTA!$A$2:$J$9990,8,0),"")</f>
        <v/>
      </c>
      <c r="H11016" s="40" t="str">
        <f t="shared" si="197"/>
        <v/>
      </c>
    </row>
    <row r="11017" spans="7:8" x14ac:dyDescent="0.25">
      <c r="G11017" s="19" t="str">
        <f>IFERROR(VLOOKUP($D11017,LISTA!$A$2:$J$9990,8,0),"")</f>
        <v/>
      </c>
      <c r="H11017" s="40" t="str">
        <f t="shared" si="197"/>
        <v/>
      </c>
    </row>
    <row r="11018" spans="7:8" x14ac:dyDescent="0.25">
      <c r="G11018" s="19" t="str">
        <f>IFERROR(VLOOKUP($D11018,LISTA!$A$2:$J$9990,8,0),"")</f>
        <v/>
      </c>
      <c r="H11018" s="40" t="str">
        <f t="shared" si="197"/>
        <v/>
      </c>
    </row>
    <row r="11019" spans="7:8" x14ac:dyDescent="0.25">
      <c r="G11019" s="19" t="str">
        <f>IFERROR(VLOOKUP($D11019,LISTA!$A$2:$J$9990,8,0),"")</f>
        <v/>
      </c>
      <c r="H11019" s="40" t="str">
        <f t="shared" si="197"/>
        <v/>
      </c>
    </row>
    <row r="11020" spans="7:8" x14ac:dyDescent="0.25">
      <c r="G11020" s="19" t="str">
        <f>IFERROR(VLOOKUP($D11020,LISTA!$A$2:$J$9990,8,0),"")</f>
        <v/>
      </c>
      <c r="H11020" s="40" t="str">
        <f t="shared" si="197"/>
        <v/>
      </c>
    </row>
    <row r="11021" spans="7:8" x14ac:dyDescent="0.25">
      <c r="G11021" s="19" t="str">
        <f>IFERROR(VLOOKUP($D11021,LISTA!$A$2:$J$9990,8,0),"")</f>
        <v/>
      </c>
      <c r="H11021" s="40" t="str">
        <f t="shared" si="197"/>
        <v/>
      </c>
    </row>
    <row r="11022" spans="7:8" x14ac:dyDescent="0.25">
      <c r="G11022" s="19" t="str">
        <f>IFERROR(VLOOKUP($D11022,LISTA!$A$2:$J$9990,8,0),"")</f>
        <v/>
      </c>
      <c r="H11022" s="40" t="str">
        <f t="shared" si="197"/>
        <v/>
      </c>
    </row>
    <row r="11023" spans="7:8" x14ac:dyDescent="0.25">
      <c r="G11023" s="19" t="str">
        <f>IFERROR(VLOOKUP($D11023,LISTA!$A$2:$J$9990,8,0),"")</f>
        <v/>
      </c>
      <c r="H11023" s="40" t="str">
        <f t="shared" si="197"/>
        <v/>
      </c>
    </row>
    <row r="11024" spans="7:8" x14ac:dyDescent="0.25">
      <c r="G11024" s="19" t="str">
        <f>IFERROR(VLOOKUP($D11024,LISTA!$A$2:$J$9990,8,0),"")</f>
        <v/>
      </c>
      <c r="H11024" s="40" t="str">
        <f t="shared" si="197"/>
        <v/>
      </c>
    </row>
    <row r="11025" spans="7:8" x14ac:dyDescent="0.25">
      <c r="G11025" s="19" t="str">
        <f>IFERROR(VLOOKUP($D11025,LISTA!$A$2:$J$9990,8,0),"")</f>
        <v/>
      </c>
      <c r="H11025" s="40" t="str">
        <f t="shared" si="197"/>
        <v/>
      </c>
    </row>
    <row r="11026" spans="7:8" x14ac:dyDescent="0.25">
      <c r="G11026" s="19" t="str">
        <f>IFERROR(VLOOKUP($D11026,LISTA!$A$2:$J$9990,8,0),"")</f>
        <v/>
      </c>
      <c r="H11026" s="40" t="str">
        <f t="shared" si="197"/>
        <v/>
      </c>
    </row>
    <row r="11027" spans="7:8" x14ac:dyDescent="0.25">
      <c r="G11027" s="19" t="str">
        <f>IFERROR(VLOOKUP($D11027,LISTA!$A$2:$J$9990,8,0),"")</f>
        <v/>
      </c>
      <c r="H11027" s="40" t="str">
        <f t="shared" si="197"/>
        <v/>
      </c>
    </row>
    <row r="11028" spans="7:8" x14ac:dyDescent="0.25">
      <c r="G11028" s="19" t="str">
        <f>IFERROR(VLOOKUP($D11028,LISTA!$A$2:$J$9990,8,0),"")</f>
        <v/>
      </c>
      <c r="H11028" s="40" t="str">
        <f t="shared" si="197"/>
        <v/>
      </c>
    </row>
    <row r="11029" spans="7:8" x14ac:dyDescent="0.25">
      <c r="G11029" s="19" t="str">
        <f>IFERROR(VLOOKUP($D11029,LISTA!$A$2:$J$9990,8,0),"")</f>
        <v/>
      </c>
      <c r="H11029" s="40" t="str">
        <f t="shared" si="197"/>
        <v/>
      </c>
    </row>
    <row r="11030" spans="7:8" x14ac:dyDescent="0.25">
      <c r="G11030" s="19" t="str">
        <f>IFERROR(VLOOKUP($D11030,LISTA!$A$2:$J$9990,8,0),"")</f>
        <v/>
      </c>
      <c r="H11030" s="40" t="str">
        <f t="shared" si="197"/>
        <v/>
      </c>
    </row>
    <row r="11031" spans="7:8" x14ac:dyDescent="0.25">
      <c r="G11031" s="19" t="str">
        <f>IFERROR(VLOOKUP($D11031,LISTA!$A$2:$J$9990,8,0),"")</f>
        <v/>
      </c>
      <c r="H11031" s="40" t="str">
        <f t="shared" si="197"/>
        <v/>
      </c>
    </row>
    <row r="11032" spans="7:8" x14ac:dyDescent="0.25">
      <c r="G11032" s="19" t="str">
        <f>IFERROR(VLOOKUP($D11032,LISTA!$A$2:$J$9990,8,0),"")</f>
        <v/>
      </c>
      <c r="H11032" s="40" t="str">
        <f t="shared" si="197"/>
        <v/>
      </c>
    </row>
    <row r="11033" spans="7:8" x14ac:dyDescent="0.25">
      <c r="G11033" s="19" t="str">
        <f>IFERROR(VLOOKUP($D11033,LISTA!$A$2:$J$9990,8,0),"")</f>
        <v/>
      </c>
      <c r="H11033" s="40" t="str">
        <f t="shared" si="197"/>
        <v/>
      </c>
    </row>
    <row r="11034" spans="7:8" x14ac:dyDescent="0.25">
      <c r="G11034" s="19" t="str">
        <f>IFERROR(VLOOKUP($D11034,LISTA!$A$2:$J$9990,8,0),"")</f>
        <v/>
      </c>
      <c r="H11034" s="40" t="str">
        <f t="shared" si="197"/>
        <v/>
      </c>
    </row>
    <row r="11035" spans="7:8" x14ac:dyDescent="0.25">
      <c r="G11035" s="19" t="str">
        <f>IFERROR(VLOOKUP($D11035,LISTA!$A$2:$J$9990,8,0),"")</f>
        <v/>
      </c>
      <c r="H11035" s="40" t="str">
        <f t="shared" si="197"/>
        <v/>
      </c>
    </row>
    <row r="11036" spans="7:8" x14ac:dyDescent="0.25">
      <c r="G11036" s="19" t="str">
        <f>IFERROR(VLOOKUP($D11036,LISTA!$A$2:$J$9990,8,0),"")</f>
        <v/>
      </c>
      <c r="H11036" s="40" t="str">
        <f t="shared" si="197"/>
        <v/>
      </c>
    </row>
    <row r="11037" spans="7:8" x14ac:dyDescent="0.25">
      <c r="G11037" s="19" t="str">
        <f>IFERROR(VLOOKUP($D11037,LISTA!$A$2:$J$9990,8,0),"")</f>
        <v/>
      </c>
      <c r="H11037" s="40" t="str">
        <f t="shared" si="197"/>
        <v/>
      </c>
    </row>
    <row r="11038" spans="7:8" x14ac:dyDescent="0.25">
      <c r="G11038" s="19" t="str">
        <f>IFERROR(VLOOKUP($D11038,LISTA!$A$2:$J$9990,8,0),"")</f>
        <v/>
      </c>
      <c r="H11038" s="40" t="str">
        <f t="shared" si="197"/>
        <v/>
      </c>
    </row>
    <row r="11039" spans="7:8" x14ac:dyDescent="0.25">
      <c r="G11039" s="19" t="str">
        <f>IFERROR(VLOOKUP($D11039,LISTA!$A$2:$J$9990,8,0),"")</f>
        <v/>
      </c>
      <c r="H11039" s="40" t="str">
        <f t="shared" si="197"/>
        <v/>
      </c>
    </row>
    <row r="11040" spans="7:8" x14ac:dyDescent="0.25">
      <c r="G11040" s="19" t="str">
        <f>IFERROR(VLOOKUP($D11040,LISTA!$A$2:$J$9990,8,0),"")</f>
        <v/>
      </c>
      <c r="H11040" s="40" t="str">
        <f t="shared" si="197"/>
        <v/>
      </c>
    </row>
    <row r="11041" spans="7:8" x14ac:dyDescent="0.25">
      <c r="G11041" s="19" t="str">
        <f>IFERROR(VLOOKUP($D11041,LISTA!$A$2:$J$9990,8,0),"")</f>
        <v/>
      </c>
      <c r="H11041" s="40" t="str">
        <f t="shared" si="197"/>
        <v/>
      </c>
    </row>
    <row r="11042" spans="7:8" x14ac:dyDescent="0.25">
      <c r="G11042" s="19" t="str">
        <f>IFERROR(VLOOKUP($D11042,LISTA!$A$2:$J$9990,8,0),"")</f>
        <v/>
      </c>
      <c r="H11042" s="40" t="str">
        <f t="shared" si="197"/>
        <v/>
      </c>
    </row>
    <row r="11043" spans="7:8" x14ac:dyDescent="0.25">
      <c r="G11043" s="19" t="str">
        <f>IFERROR(VLOOKUP($D11043,LISTA!$A$2:$J$9990,8,0),"")</f>
        <v/>
      </c>
      <c r="H11043" s="40" t="str">
        <f t="shared" si="197"/>
        <v/>
      </c>
    </row>
    <row r="11044" spans="7:8" x14ac:dyDescent="0.25">
      <c r="G11044" s="19" t="str">
        <f>IFERROR(VLOOKUP($D11044,LISTA!$A$2:$J$9990,8,0),"")</f>
        <v/>
      </c>
      <c r="H11044" s="40" t="str">
        <f t="shared" si="197"/>
        <v/>
      </c>
    </row>
    <row r="11045" spans="7:8" x14ac:dyDescent="0.25">
      <c r="G11045" s="19" t="str">
        <f>IFERROR(VLOOKUP($D11045,LISTA!$A$2:$J$9990,8,0),"")</f>
        <v/>
      </c>
      <c r="H11045" s="40" t="str">
        <f t="shared" si="197"/>
        <v/>
      </c>
    </row>
    <row r="11046" spans="7:8" x14ac:dyDescent="0.25">
      <c r="G11046" s="19" t="str">
        <f>IFERROR(VLOOKUP($D11046,LISTA!$A$2:$J$9990,8,0),"")</f>
        <v/>
      </c>
      <c r="H11046" s="40" t="str">
        <f t="shared" si="197"/>
        <v/>
      </c>
    </row>
    <row r="11047" spans="7:8" x14ac:dyDescent="0.25">
      <c r="G11047" s="19" t="str">
        <f>IFERROR(VLOOKUP($D11047,LISTA!$A$2:$J$9990,8,0),"")</f>
        <v/>
      </c>
      <c r="H11047" s="40" t="str">
        <f t="shared" si="197"/>
        <v/>
      </c>
    </row>
    <row r="11048" spans="7:8" x14ac:dyDescent="0.25">
      <c r="G11048" s="19" t="str">
        <f>IFERROR(VLOOKUP($D11048,LISTA!$A$2:$J$9990,8,0),"")</f>
        <v/>
      </c>
      <c r="H11048" s="40" t="str">
        <f t="shared" si="197"/>
        <v/>
      </c>
    </row>
    <row r="11049" spans="7:8" x14ac:dyDescent="0.25">
      <c r="G11049" s="19" t="str">
        <f>IFERROR(VLOOKUP($D11049,LISTA!$A$2:$J$9990,8,0),"")</f>
        <v/>
      </c>
      <c r="H11049" s="40" t="str">
        <f t="shared" si="197"/>
        <v/>
      </c>
    </row>
    <row r="11050" spans="7:8" x14ac:dyDescent="0.25">
      <c r="G11050" s="19" t="str">
        <f>IFERROR(VLOOKUP($D11050,LISTA!$A$2:$J$9990,8,0),"")</f>
        <v/>
      </c>
      <c r="H11050" s="40" t="str">
        <f t="shared" si="197"/>
        <v/>
      </c>
    </row>
    <row r="11051" spans="7:8" x14ac:dyDescent="0.25">
      <c r="G11051" s="19" t="str">
        <f>IFERROR(VLOOKUP($D11051,LISTA!$A$2:$J$9990,8,0),"")</f>
        <v/>
      </c>
      <c r="H11051" s="40" t="str">
        <f t="shared" si="197"/>
        <v/>
      </c>
    </row>
    <row r="11052" spans="7:8" x14ac:dyDescent="0.25">
      <c r="G11052" s="19" t="str">
        <f>IFERROR(VLOOKUP($D11052,LISTA!$A$2:$J$9990,8,0),"")</f>
        <v/>
      </c>
      <c r="H11052" s="40" t="str">
        <f t="shared" si="197"/>
        <v/>
      </c>
    </row>
    <row r="11053" spans="7:8" x14ac:dyDescent="0.25">
      <c r="G11053" s="19" t="str">
        <f>IFERROR(VLOOKUP($D11053,LISTA!$A$2:$J$9990,8,0),"")</f>
        <v/>
      </c>
      <c r="H11053" s="40" t="str">
        <f t="shared" si="197"/>
        <v/>
      </c>
    </row>
    <row r="11054" spans="7:8" x14ac:dyDescent="0.25">
      <c r="G11054" s="19" t="str">
        <f>IFERROR(VLOOKUP($D11054,LISTA!$A$2:$J$9990,8,0),"")</f>
        <v/>
      </c>
      <c r="H11054" s="40" t="str">
        <f t="shared" si="197"/>
        <v/>
      </c>
    </row>
    <row r="11055" spans="7:8" x14ac:dyDescent="0.25">
      <c r="G11055" s="19" t="str">
        <f>IFERROR(VLOOKUP($D11055,LISTA!$A$2:$J$9990,8,0),"")</f>
        <v/>
      </c>
      <c r="H11055" s="40" t="str">
        <f t="shared" si="197"/>
        <v/>
      </c>
    </row>
    <row r="11056" spans="7:8" x14ac:dyDescent="0.25">
      <c r="G11056" s="19" t="str">
        <f>IFERROR(VLOOKUP($D11056,LISTA!$A$2:$J$9990,8,0),"")</f>
        <v/>
      </c>
      <c r="H11056" s="40" t="str">
        <f t="shared" si="197"/>
        <v/>
      </c>
    </row>
    <row r="11057" spans="7:8" x14ac:dyDescent="0.25">
      <c r="G11057" s="19" t="str">
        <f>IFERROR(VLOOKUP($D11057,LISTA!$A$2:$J$9990,8,0),"")</f>
        <v/>
      </c>
      <c r="H11057" s="40" t="str">
        <f t="shared" si="197"/>
        <v/>
      </c>
    </row>
    <row r="11058" spans="7:8" x14ac:dyDescent="0.25">
      <c r="G11058" s="19" t="str">
        <f>IFERROR(VLOOKUP($D11058,LISTA!$A$2:$J$9990,8,0),"")</f>
        <v/>
      </c>
      <c r="H11058" s="40" t="str">
        <f t="shared" si="197"/>
        <v/>
      </c>
    </row>
    <row r="11059" spans="7:8" x14ac:dyDescent="0.25">
      <c r="G11059" s="19" t="str">
        <f>IFERROR(VLOOKUP($D11059,LISTA!$A$2:$J$9990,8,0),"")</f>
        <v/>
      </c>
      <c r="H11059" s="40" t="str">
        <f t="shared" si="197"/>
        <v/>
      </c>
    </row>
    <row r="11060" spans="7:8" x14ac:dyDescent="0.25">
      <c r="G11060" s="19" t="str">
        <f>IFERROR(VLOOKUP($D11060,LISTA!$A$2:$J$9990,8,0),"")</f>
        <v/>
      </c>
      <c r="H11060" s="40" t="str">
        <f t="shared" si="197"/>
        <v/>
      </c>
    </row>
    <row r="11061" spans="7:8" x14ac:dyDescent="0.25">
      <c r="G11061" s="19" t="str">
        <f>IFERROR(VLOOKUP($D11061,LISTA!$A$2:$J$9990,8,0),"")</f>
        <v/>
      </c>
      <c r="H11061" s="40" t="str">
        <f t="shared" si="197"/>
        <v/>
      </c>
    </row>
    <row r="11062" spans="7:8" x14ac:dyDescent="0.25">
      <c r="G11062" s="19" t="str">
        <f>IFERROR(VLOOKUP($D11062,LISTA!$A$2:$J$9990,8,0),"")</f>
        <v/>
      </c>
      <c r="H11062" s="40" t="str">
        <f t="shared" si="197"/>
        <v/>
      </c>
    </row>
    <row r="11063" spans="7:8" x14ac:dyDescent="0.25">
      <c r="G11063" s="19" t="str">
        <f>IFERROR(VLOOKUP($D11063,LISTA!$A$2:$J$9990,8,0),"")</f>
        <v/>
      </c>
      <c r="H11063" s="40" t="str">
        <f t="shared" si="197"/>
        <v/>
      </c>
    </row>
    <row r="11064" spans="7:8" x14ac:dyDescent="0.25">
      <c r="G11064" s="19" t="str">
        <f>IFERROR(VLOOKUP($D11064,LISTA!$A$2:$J$9990,8,0),"")</f>
        <v/>
      </c>
      <c r="H11064" s="40" t="str">
        <f t="shared" si="197"/>
        <v/>
      </c>
    </row>
    <row r="11065" spans="7:8" x14ac:dyDescent="0.25">
      <c r="G11065" s="19" t="str">
        <f>IFERROR(VLOOKUP($D11065,LISTA!$A$2:$J$9990,8,0),"")</f>
        <v/>
      </c>
      <c r="H11065" s="40" t="str">
        <f t="shared" si="197"/>
        <v/>
      </c>
    </row>
    <row r="11066" spans="7:8" x14ac:dyDescent="0.25">
      <c r="G11066" s="19" t="str">
        <f>IFERROR(VLOOKUP($D11066,LISTA!$A$2:$J$9990,8,0),"")</f>
        <v/>
      </c>
      <c r="H11066" s="40" t="str">
        <f t="shared" si="197"/>
        <v/>
      </c>
    </row>
    <row r="11067" spans="7:8" x14ac:dyDescent="0.25">
      <c r="G11067" s="19" t="str">
        <f>IFERROR(VLOOKUP($D11067,LISTA!$A$2:$J$9990,8,0),"")</f>
        <v/>
      </c>
      <c r="H11067" s="40" t="str">
        <f t="shared" si="197"/>
        <v/>
      </c>
    </row>
    <row r="11068" spans="7:8" x14ac:dyDescent="0.25">
      <c r="G11068" s="19" t="str">
        <f>IFERROR(VLOOKUP($D11068,LISTA!$A$2:$J$9990,8,0),"")</f>
        <v/>
      </c>
      <c r="H11068" s="40" t="str">
        <f t="shared" si="197"/>
        <v/>
      </c>
    </row>
    <row r="11069" spans="7:8" x14ac:dyDescent="0.25">
      <c r="G11069" s="19" t="str">
        <f>IFERROR(VLOOKUP($D11069,LISTA!$A$2:$J$9990,8,0),"")</f>
        <v/>
      </c>
      <c r="H11069" s="40" t="str">
        <f t="shared" si="197"/>
        <v/>
      </c>
    </row>
    <row r="11070" spans="7:8" x14ac:dyDescent="0.25">
      <c r="G11070" s="19" t="str">
        <f>IFERROR(VLOOKUP($D11070,LISTA!$A$2:$J$9990,8,0),"")</f>
        <v/>
      </c>
      <c r="H11070" s="40" t="str">
        <f t="shared" si="197"/>
        <v/>
      </c>
    </row>
    <row r="11071" spans="7:8" x14ac:dyDescent="0.25">
      <c r="G11071" s="19" t="str">
        <f>IFERROR(VLOOKUP($D11071,LISTA!$A$2:$J$9990,8,0),"")</f>
        <v/>
      </c>
      <c r="H11071" s="40" t="str">
        <f t="shared" si="197"/>
        <v/>
      </c>
    </row>
    <row r="11072" spans="7:8" x14ac:dyDescent="0.25">
      <c r="G11072" s="19" t="str">
        <f>IFERROR(VLOOKUP($D11072,LISTA!$A$2:$J$9990,8,0),"")</f>
        <v/>
      </c>
      <c r="H11072" s="40" t="str">
        <f t="shared" si="197"/>
        <v/>
      </c>
    </row>
    <row r="11073" spans="7:8" x14ac:dyDescent="0.25">
      <c r="G11073" s="19" t="str">
        <f>IFERROR(VLOOKUP($D11073,LISTA!$A$2:$J$9990,8,0),"")</f>
        <v/>
      </c>
      <c r="H11073" s="40" t="str">
        <f t="shared" si="197"/>
        <v/>
      </c>
    </row>
    <row r="11074" spans="7:8" x14ac:dyDescent="0.25">
      <c r="G11074" s="19" t="str">
        <f>IFERROR(VLOOKUP($D11074,LISTA!$A$2:$J$9990,8,0),"")</f>
        <v/>
      </c>
      <c r="H11074" s="40" t="str">
        <f t="shared" si="197"/>
        <v/>
      </c>
    </row>
    <row r="11075" spans="7:8" x14ac:dyDescent="0.25">
      <c r="G11075" s="19" t="str">
        <f>IFERROR(VLOOKUP($D11075,LISTA!$A$2:$J$9990,8,0),"")</f>
        <v/>
      </c>
      <c r="H11075" s="40" t="str">
        <f t="shared" si="197"/>
        <v/>
      </c>
    </row>
    <row r="11076" spans="7:8" x14ac:dyDescent="0.25">
      <c r="G11076" s="19" t="str">
        <f>IFERROR(VLOOKUP($D11076,LISTA!$A$2:$J$9990,8,0),"")</f>
        <v/>
      </c>
      <c r="H11076" s="40" t="str">
        <f t="shared" si="197"/>
        <v/>
      </c>
    </row>
    <row r="11077" spans="7:8" x14ac:dyDescent="0.25">
      <c r="G11077" s="19" t="str">
        <f>IFERROR(VLOOKUP($D11077,LISTA!$A$2:$J$9990,8,0),"")</f>
        <v/>
      </c>
      <c r="H11077" s="40" t="str">
        <f t="shared" ref="H11077:H11140" si="198">IF(OR(G11077=$K$10,G11077=$K$11,G11077=$K$14,G11077=$K$15,G11077=$K$16,G11077=$K$17,G11077=$K$18,G11077=$K$19,G11077=$K$20,G11077=$K$21,G11077=$K$22,G11077=$K$23,G11077=$K$24,G11077=$K$25,G11077=$K$26,G11077=$K$27,G11077=$K$28),$K$9,IF(OR(G11077=$K$32,G11077=$K$33),$K$31,IF(OR(G11077=$K$38),$K$37,"")))</f>
        <v/>
      </c>
    </row>
    <row r="11078" spans="7:8" x14ac:dyDescent="0.25">
      <c r="G11078" s="19" t="str">
        <f>IFERROR(VLOOKUP($D11078,LISTA!$A$2:$J$9990,8,0),"")</f>
        <v/>
      </c>
      <c r="H11078" s="40" t="str">
        <f t="shared" si="198"/>
        <v/>
      </c>
    </row>
    <row r="11079" spans="7:8" x14ac:dyDescent="0.25">
      <c r="G11079" s="19" t="str">
        <f>IFERROR(VLOOKUP($D11079,LISTA!$A$2:$J$9990,8,0),"")</f>
        <v/>
      </c>
      <c r="H11079" s="40" t="str">
        <f t="shared" si="198"/>
        <v/>
      </c>
    </row>
    <row r="11080" spans="7:8" x14ac:dyDescent="0.25">
      <c r="G11080" s="19" t="str">
        <f>IFERROR(VLOOKUP($D11080,LISTA!$A$2:$J$9990,8,0),"")</f>
        <v/>
      </c>
      <c r="H11080" s="40" t="str">
        <f t="shared" si="198"/>
        <v/>
      </c>
    </row>
    <row r="11081" spans="7:8" x14ac:dyDescent="0.25">
      <c r="G11081" s="19" t="str">
        <f>IFERROR(VLOOKUP($D11081,LISTA!$A$2:$J$9990,8,0),"")</f>
        <v/>
      </c>
      <c r="H11081" s="40" t="str">
        <f t="shared" si="198"/>
        <v/>
      </c>
    </row>
    <row r="11082" spans="7:8" x14ac:dyDescent="0.25">
      <c r="G11082" s="19" t="str">
        <f>IFERROR(VLOOKUP($D11082,LISTA!$A$2:$J$9990,8,0),"")</f>
        <v/>
      </c>
      <c r="H11082" s="40" t="str">
        <f t="shared" si="198"/>
        <v/>
      </c>
    </row>
    <row r="11083" spans="7:8" x14ac:dyDescent="0.25">
      <c r="G11083" s="19" t="str">
        <f>IFERROR(VLOOKUP($D11083,LISTA!$A$2:$J$9990,8,0),"")</f>
        <v/>
      </c>
      <c r="H11083" s="40" t="str">
        <f t="shared" si="198"/>
        <v/>
      </c>
    </row>
    <row r="11084" spans="7:8" x14ac:dyDescent="0.25">
      <c r="G11084" s="19" t="str">
        <f>IFERROR(VLOOKUP($D11084,LISTA!$A$2:$J$9990,8,0),"")</f>
        <v/>
      </c>
      <c r="H11084" s="40" t="str">
        <f t="shared" si="198"/>
        <v/>
      </c>
    </row>
    <row r="11085" spans="7:8" x14ac:dyDescent="0.25">
      <c r="G11085" s="19" t="str">
        <f>IFERROR(VLOOKUP($D11085,LISTA!$A$2:$J$9990,8,0),"")</f>
        <v/>
      </c>
      <c r="H11085" s="40" t="str">
        <f t="shared" si="198"/>
        <v/>
      </c>
    </row>
    <row r="11086" spans="7:8" x14ac:dyDescent="0.25">
      <c r="G11086" s="19" t="str">
        <f>IFERROR(VLOOKUP($D11086,LISTA!$A$2:$J$9990,8,0),"")</f>
        <v/>
      </c>
      <c r="H11086" s="40" t="str">
        <f t="shared" si="198"/>
        <v/>
      </c>
    </row>
    <row r="11087" spans="7:8" x14ac:dyDescent="0.25">
      <c r="G11087" s="19" t="str">
        <f>IFERROR(VLOOKUP($D11087,LISTA!$A$2:$J$9990,8,0),"")</f>
        <v/>
      </c>
      <c r="H11087" s="40" t="str">
        <f t="shared" si="198"/>
        <v/>
      </c>
    </row>
    <row r="11088" spans="7:8" x14ac:dyDescent="0.25">
      <c r="G11088" s="19" t="str">
        <f>IFERROR(VLOOKUP($D11088,LISTA!$A$2:$J$9990,8,0),"")</f>
        <v/>
      </c>
      <c r="H11088" s="40" t="str">
        <f t="shared" si="198"/>
        <v/>
      </c>
    </row>
    <row r="11089" spans="7:8" x14ac:dyDescent="0.25">
      <c r="G11089" s="19" t="str">
        <f>IFERROR(VLOOKUP($D11089,LISTA!$A$2:$J$9990,8,0),"")</f>
        <v/>
      </c>
      <c r="H11089" s="40" t="str">
        <f t="shared" si="198"/>
        <v/>
      </c>
    </row>
    <row r="11090" spans="7:8" x14ac:dyDescent="0.25">
      <c r="G11090" s="19" t="str">
        <f>IFERROR(VLOOKUP($D11090,LISTA!$A$2:$J$9990,8,0),"")</f>
        <v/>
      </c>
      <c r="H11090" s="40" t="str">
        <f t="shared" si="198"/>
        <v/>
      </c>
    </row>
    <row r="11091" spans="7:8" x14ac:dyDescent="0.25">
      <c r="G11091" s="19" t="str">
        <f>IFERROR(VLOOKUP($D11091,LISTA!$A$2:$J$9990,8,0),"")</f>
        <v/>
      </c>
      <c r="H11091" s="40" t="str">
        <f t="shared" si="198"/>
        <v/>
      </c>
    </row>
    <row r="11092" spans="7:8" x14ac:dyDescent="0.25">
      <c r="G11092" s="19" t="str">
        <f>IFERROR(VLOOKUP($D11092,LISTA!$A$2:$J$9990,8,0),"")</f>
        <v/>
      </c>
      <c r="H11092" s="40" t="str">
        <f t="shared" si="198"/>
        <v/>
      </c>
    </row>
    <row r="11093" spans="7:8" x14ac:dyDescent="0.25">
      <c r="G11093" s="19" t="str">
        <f>IFERROR(VLOOKUP($D11093,LISTA!$A$2:$J$9990,8,0),"")</f>
        <v/>
      </c>
      <c r="H11093" s="40" t="str">
        <f t="shared" si="198"/>
        <v/>
      </c>
    </row>
    <row r="11094" spans="7:8" x14ac:dyDescent="0.25">
      <c r="G11094" s="19" t="str">
        <f>IFERROR(VLOOKUP($D11094,LISTA!$A$2:$J$9990,8,0),"")</f>
        <v/>
      </c>
      <c r="H11094" s="40" t="str">
        <f t="shared" si="198"/>
        <v/>
      </c>
    </row>
    <row r="11095" spans="7:8" x14ac:dyDescent="0.25">
      <c r="G11095" s="19" t="str">
        <f>IFERROR(VLOOKUP($D11095,LISTA!$A$2:$J$9990,8,0),"")</f>
        <v/>
      </c>
      <c r="H11095" s="40" t="str">
        <f t="shared" si="198"/>
        <v/>
      </c>
    </row>
    <row r="11096" spans="7:8" x14ac:dyDescent="0.25">
      <c r="G11096" s="19" t="str">
        <f>IFERROR(VLOOKUP($D11096,LISTA!$A$2:$J$9990,8,0),"")</f>
        <v/>
      </c>
      <c r="H11096" s="40" t="str">
        <f t="shared" si="198"/>
        <v/>
      </c>
    </row>
    <row r="11097" spans="7:8" x14ac:dyDescent="0.25">
      <c r="G11097" s="19" t="str">
        <f>IFERROR(VLOOKUP($D11097,LISTA!$A$2:$J$9990,8,0),"")</f>
        <v/>
      </c>
      <c r="H11097" s="40" t="str">
        <f t="shared" si="198"/>
        <v/>
      </c>
    </row>
    <row r="11098" spans="7:8" x14ac:dyDescent="0.25">
      <c r="G11098" s="19" t="str">
        <f>IFERROR(VLOOKUP($D11098,LISTA!$A$2:$J$9990,8,0),"")</f>
        <v/>
      </c>
      <c r="H11098" s="40" t="str">
        <f t="shared" si="198"/>
        <v/>
      </c>
    </row>
    <row r="11099" spans="7:8" x14ac:dyDescent="0.25">
      <c r="G11099" s="19" t="str">
        <f>IFERROR(VLOOKUP($D11099,LISTA!$A$2:$J$9990,8,0),"")</f>
        <v/>
      </c>
      <c r="H11099" s="40" t="str">
        <f t="shared" si="198"/>
        <v/>
      </c>
    </row>
    <row r="11100" spans="7:8" x14ac:dyDescent="0.25">
      <c r="G11100" s="19" t="str">
        <f>IFERROR(VLOOKUP($D11100,LISTA!$A$2:$J$9990,8,0),"")</f>
        <v/>
      </c>
      <c r="H11100" s="40" t="str">
        <f t="shared" si="198"/>
        <v/>
      </c>
    </row>
    <row r="11101" spans="7:8" x14ac:dyDescent="0.25">
      <c r="G11101" s="19" t="str">
        <f>IFERROR(VLOOKUP($D11101,LISTA!$A$2:$J$9990,8,0),"")</f>
        <v/>
      </c>
      <c r="H11101" s="40" t="str">
        <f t="shared" si="198"/>
        <v/>
      </c>
    </row>
    <row r="11102" spans="7:8" x14ac:dyDescent="0.25">
      <c r="G11102" s="19" t="str">
        <f>IFERROR(VLOOKUP($D11102,LISTA!$A$2:$J$9990,8,0),"")</f>
        <v/>
      </c>
      <c r="H11102" s="40" t="str">
        <f t="shared" si="198"/>
        <v/>
      </c>
    </row>
    <row r="11103" spans="7:8" x14ac:dyDescent="0.25">
      <c r="G11103" s="19" t="str">
        <f>IFERROR(VLOOKUP($D11103,LISTA!$A$2:$J$9990,8,0),"")</f>
        <v/>
      </c>
      <c r="H11103" s="40" t="str">
        <f t="shared" si="198"/>
        <v/>
      </c>
    </row>
    <row r="11104" spans="7:8" x14ac:dyDescent="0.25">
      <c r="G11104" s="19" t="str">
        <f>IFERROR(VLOOKUP($D11104,LISTA!$A$2:$J$9990,8,0),"")</f>
        <v/>
      </c>
      <c r="H11104" s="40" t="str">
        <f t="shared" si="198"/>
        <v/>
      </c>
    </row>
    <row r="11105" spans="7:8" x14ac:dyDescent="0.25">
      <c r="G11105" s="19" t="str">
        <f>IFERROR(VLOOKUP($D11105,LISTA!$A$2:$J$9990,8,0),"")</f>
        <v/>
      </c>
      <c r="H11105" s="40" t="str">
        <f t="shared" si="198"/>
        <v/>
      </c>
    </row>
    <row r="11106" spans="7:8" x14ac:dyDescent="0.25">
      <c r="G11106" s="19" t="str">
        <f>IFERROR(VLOOKUP($D11106,LISTA!$A$2:$J$9990,8,0),"")</f>
        <v/>
      </c>
      <c r="H11106" s="40" t="str">
        <f t="shared" si="198"/>
        <v/>
      </c>
    </row>
    <row r="11107" spans="7:8" x14ac:dyDescent="0.25">
      <c r="G11107" s="19" t="str">
        <f>IFERROR(VLOOKUP($D11107,LISTA!$A$2:$J$9990,8,0),"")</f>
        <v/>
      </c>
      <c r="H11107" s="40" t="str">
        <f t="shared" si="198"/>
        <v/>
      </c>
    </row>
    <row r="11108" spans="7:8" x14ac:dyDescent="0.25">
      <c r="G11108" s="19" t="str">
        <f>IFERROR(VLOOKUP($D11108,LISTA!$A$2:$J$9990,8,0),"")</f>
        <v/>
      </c>
      <c r="H11108" s="40" t="str">
        <f t="shared" si="198"/>
        <v/>
      </c>
    </row>
    <row r="11109" spans="7:8" x14ac:dyDescent="0.25">
      <c r="G11109" s="19" t="str">
        <f>IFERROR(VLOOKUP($D11109,LISTA!$A$2:$J$9990,8,0),"")</f>
        <v/>
      </c>
      <c r="H11109" s="40" t="str">
        <f t="shared" si="198"/>
        <v/>
      </c>
    </row>
    <row r="11110" spans="7:8" x14ac:dyDescent="0.25">
      <c r="G11110" s="19" t="str">
        <f>IFERROR(VLOOKUP($D11110,LISTA!$A$2:$J$9990,8,0),"")</f>
        <v/>
      </c>
      <c r="H11110" s="40" t="str">
        <f t="shared" si="198"/>
        <v/>
      </c>
    </row>
    <row r="11111" spans="7:8" x14ac:dyDescent="0.25">
      <c r="G11111" s="19" t="str">
        <f>IFERROR(VLOOKUP($D11111,LISTA!$A$2:$J$9990,8,0),"")</f>
        <v/>
      </c>
      <c r="H11111" s="40" t="str">
        <f t="shared" si="198"/>
        <v/>
      </c>
    </row>
    <row r="11112" spans="7:8" x14ac:dyDescent="0.25">
      <c r="G11112" s="19" t="str">
        <f>IFERROR(VLOOKUP($D11112,LISTA!$A$2:$J$9990,8,0),"")</f>
        <v/>
      </c>
      <c r="H11112" s="40" t="str">
        <f t="shared" si="198"/>
        <v/>
      </c>
    </row>
    <row r="11113" spans="7:8" x14ac:dyDescent="0.25">
      <c r="G11113" s="19" t="str">
        <f>IFERROR(VLOOKUP($D11113,LISTA!$A$2:$J$9990,8,0),"")</f>
        <v/>
      </c>
      <c r="H11113" s="40" t="str">
        <f t="shared" si="198"/>
        <v/>
      </c>
    </row>
    <row r="11114" spans="7:8" x14ac:dyDescent="0.25">
      <c r="G11114" s="19" t="str">
        <f>IFERROR(VLOOKUP($D11114,LISTA!$A$2:$J$9990,8,0),"")</f>
        <v/>
      </c>
      <c r="H11114" s="40" t="str">
        <f t="shared" si="198"/>
        <v/>
      </c>
    </row>
    <row r="11115" spans="7:8" x14ac:dyDescent="0.25">
      <c r="G11115" s="19" t="str">
        <f>IFERROR(VLOOKUP($D11115,LISTA!$A$2:$J$9990,8,0),"")</f>
        <v/>
      </c>
      <c r="H11115" s="40" t="str">
        <f t="shared" si="198"/>
        <v/>
      </c>
    </row>
    <row r="11116" spans="7:8" x14ac:dyDescent="0.25">
      <c r="G11116" s="19" t="str">
        <f>IFERROR(VLOOKUP($D11116,LISTA!$A$2:$J$9990,8,0),"")</f>
        <v/>
      </c>
      <c r="H11116" s="40" t="str">
        <f t="shared" si="198"/>
        <v/>
      </c>
    </row>
    <row r="11117" spans="7:8" x14ac:dyDescent="0.25">
      <c r="G11117" s="19" t="str">
        <f>IFERROR(VLOOKUP($D11117,LISTA!$A$2:$J$9990,8,0),"")</f>
        <v/>
      </c>
      <c r="H11117" s="40" t="str">
        <f t="shared" si="198"/>
        <v/>
      </c>
    </row>
    <row r="11118" spans="7:8" x14ac:dyDescent="0.25">
      <c r="G11118" s="19" t="str">
        <f>IFERROR(VLOOKUP($D11118,LISTA!$A$2:$J$9990,8,0),"")</f>
        <v/>
      </c>
      <c r="H11118" s="40" t="str">
        <f t="shared" si="198"/>
        <v/>
      </c>
    </row>
    <row r="11119" spans="7:8" x14ac:dyDescent="0.25">
      <c r="G11119" s="19" t="str">
        <f>IFERROR(VLOOKUP($D11119,LISTA!$A$2:$J$9990,8,0),"")</f>
        <v/>
      </c>
      <c r="H11119" s="40" t="str">
        <f t="shared" si="198"/>
        <v/>
      </c>
    </row>
    <row r="11120" spans="7:8" x14ac:dyDescent="0.25">
      <c r="G11120" s="19" t="str">
        <f>IFERROR(VLOOKUP($D11120,LISTA!$A$2:$J$9990,8,0),"")</f>
        <v/>
      </c>
      <c r="H11120" s="40" t="str">
        <f t="shared" si="198"/>
        <v/>
      </c>
    </row>
    <row r="11121" spans="7:8" x14ac:dyDescent="0.25">
      <c r="G11121" s="19" t="str">
        <f>IFERROR(VLOOKUP($D11121,LISTA!$A$2:$J$9990,8,0),"")</f>
        <v/>
      </c>
      <c r="H11121" s="40" t="str">
        <f t="shared" si="198"/>
        <v/>
      </c>
    </row>
    <row r="11122" spans="7:8" x14ac:dyDescent="0.25">
      <c r="G11122" s="19" t="str">
        <f>IFERROR(VLOOKUP($D11122,LISTA!$A$2:$J$9990,8,0),"")</f>
        <v/>
      </c>
      <c r="H11122" s="40" t="str">
        <f t="shared" si="198"/>
        <v/>
      </c>
    </row>
    <row r="11123" spans="7:8" x14ac:dyDescent="0.25">
      <c r="G11123" s="19" t="str">
        <f>IFERROR(VLOOKUP($D11123,LISTA!$A$2:$J$9990,8,0),"")</f>
        <v/>
      </c>
      <c r="H11123" s="40" t="str">
        <f t="shared" si="198"/>
        <v/>
      </c>
    </row>
    <row r="11124" spans="7:8" x14ac:dyDescent="0.25">
      <c r="G11124" s="19" t="str">
        <f>IFERROR(VLOOKUP($D11124,LISTA!$A$2:$J$9990,8,0),"")</f>
        <v/>
      </c>
      <c r="H11124" s="40" t="str">
        <f t="shared" si="198"/>
        <v/>
      </c>
    </row>
    <row r="11125" spans="7:8" x14ac:dyDescent="0.25">
      <c r="G11125" s="19" t="str">
        <f>IFERROR(VLOOKUP($D11125,LISTA!$A$2:$J$9990,8,0),"")</f>
        <v/>
      </c>
      <c r="H11125" s="40" t="str">
        <f t="shared" si="198"/>
        <v/>
      </c>
    </row>
    <row r="11126" spans="7:8" x14ac:dyDescent="0.25">
      <c r="G11126" s="19" t="str">
        <f>IFERROR(VLOOKUP($D11126,LISTA!$A$2:$J$9990,8,0),"")</f>
        <v/>
      </c>
      <c r="H11126" s="40" t="str">
        <f t="shared" si="198"/>
        <v/>
      </c>
    </row>
    <row r="11127" spans="7:8" x14ac:dyDescent="0.25">
      <c r="G11127" s="19" t="str">
        <f>IFERROR(VLOOKUP($D11127,LISTA!$A$2:$J$9990,8,0),"")</f>
        <v/>
      </c>
      <c r="H11127" s="40" t="str">
        <f t="shared" si="198"/>
        <v/>
      </c>
    </row>
    <row r="11128" spans="7:8" x14ac:dyDescent="0.25">
      <c r="G11128" s="19" t="str">
        <f>IFERROR(VLOOKUP($D11128,LISTA!$A$2:$J$9990,8,0),"")</f>
        <v/>
      </c>
      <c r="H11128" s="40" t="str">
        <f t="shared" si="198"/>
        <v/>
      </c>
    </row>
    <row r="11129" spans="7:8" x14ac:dyDescent="0.25">
      <c r="G11129" s="19" t="str">
        <f>IFERROR(VLOOKUP($D11129,LISTA!$A$2:$J$9990,8,0),"")</f>
        <v/>
      </c>
      <c r="H11129" s="40" t="str">
        <f t="shared" si="198"/>
        <v/>
      </c>
    </row>
    <row r="11130" spans="7:8" x14ac:dyDescent="0.25">
      <c r="G11130" s="19" t="str">
        <f>IFERROR(VLOOKUP($D11130,LISTA!$A$2:$J$9990,8,0),"")</f>
        <v/>
      </c>
      <c r="H11130" s="40" t="str">
        <f t="shared" si="198"/>
        <v/>
      </c>
    </row>
    <row r="11131" spans="7:8" x14ac:dyDescent="0.25">
      <c r="G11131" s="19" t="str">
        <f>IFERROR(VLOOKUP($D11131,LISTA!$A$2:$J$9990,8,0),"")</f>
        <v/>
      </c>
      <c r="H11131" s="40" t="str">
        <f t="shared" si="198"/>
        <v/>
      </c>
    </row>
    <row r="11132" spans="7:8" x14ac:dyDescent="0.25">
      <c r="G11132" s="19" t="str">
        <f>IFERROR(VLOOKUP($D11132,LISTA!$A$2:$J$9990,8,0),"")</f>
        <v/>
      </c>
      <c r="H11132" s="40" t="str">
        <f t="shared" si="198"/>
        <v/>
      </c>
    </row>
    <row r="11133" spans="7:8" x14ac:dyDescent="0.25">
      <c r="G11133" s="19" t="str">
        <f>IFERROR(VLOOKUP($D11133,LISTA!$A$2:$J$9990,8,0),"")</f>
        <v/>
      </c>
      <c r="H11133" s="40" t="str">
        <f t="shared" si="198"/>
        <v/>
      </c>
    </row>
    <row r="11134" spans="7:8" x14ac:dyDescent="0.25">
      <c r="G11134" s="19" t="str">
        <f>IFERROR(VLOOKUP($D11134,LISTA!$A$2:$J$9990,8,0),"")</f>
        <v/>
      </c>
      <c r="H11134" s="40" t="str">
        <f t="shared" si="198"/>
        <v/>
      </c>
    </row>
    <row r="11135" spans="7:8" x14ac:dyDescent="0.25">
      <c r="G11135" s="19" t="str">
        <f>IFERROR(VLOOKUP($D11135,LISTA!$A$2:$J$9990,8,0),"")</f>
        <v/>
      </c>
      <c r="H11135" s="40" t="str">
        <f t="shared" si="198"/>
        <v/>
      </c>
    </row>
    <row r="11136" spans="7:8" x14ac:dyDescent="0.25">
      <c r="G11136" s="19" t="str">
        <f>IFERROR(VLOOKUP($D11136,LISTA!$A$2:$J$9990,8,0),"")</f>
        <v/>
      </c>
      <c r="H11136" s="40" t="str">
        <f t="shared" si="198"/>
        <v/>
      </c>
    </row>
    <row r="11137" spans="7:8" x14ac:dyDescent="0.25">
      <c r="G11137" s="19" t="str">
        <f>IFERROR(VLOOKUP($D11137,LISTA!$A$2:$J$9990,8,0),"")</f>
        <v/>
      </c>
      <c r="H11137" s="40" t="str">
        <f t="shared" si="198"/>
        <v/>
      </c>
    </row>
    <row r="11138" spans="7:8" x14ac:dyDescent="0.25">
      <c r="G11138" s="19" t="str">
        <f>IFERROR(VLOOKUP($D11138,LISTA!$A$2:$J$9990,8,0),"")</f>
        <v/>
      </c>
      <c r="H11138" s="40" t="str">
        <f t="shared" si="198"/>
        <v/>
      </c>
    </row>
    <row r="11139" spans="7:8" x14ac:dyDescent="0.25">
      <c r="G11139" s="19" t="str">
        <f>IFERROR(VLOOKUP($D11139,LISTA!$A$2:$J$9990,8,0),"")</f>
        <v/>
      </c>
      <c r="H11139" s="40" t="str">
        <f t="shared" si="198"/>
        <v/>
      </c>
    </row>
    <row r="11140" spans="7:8" x14ac:dyDescent="0.25">
      <c r="G11140" s="19" t="str">
        <f>IFERROR(VLOOKUP($D11140,LISTA!$A$2:$J$9990,8,0),"")</f>
        <v/>
      </c>
      <c r="H11140" s="40" t="str">
        <f t="shared" si="198"/>
        <v/>
      </c>
    </row>
    <row r="11141" spans="7:8" x14ac:dyDescent="0.25">
      <c r="G11141" s="19" t="str">
        <f>IFERROR(VLOOKUP($D11141,LISTA!$A$2:$J$9990,8,0),"")</f>
        <v/>
      </c>
      <c r="H11141" s="40" t="str">
        <f t="shared" ref="H11141:H11204" si="199">IF(OR(G11141=$K$10,G11141=$K$11,G11141=$K$14,G11141=$K$15,G11141=$K$16,G11141=$K$17,G11141=$K$18,G11141=$K$19,G11141=$K$20,G11141=$K$21,G11141=$K$22,G11141=$K$23,G11141=$K$24,G11141=$K$25,G11141=$K$26,G11141=$K$27,G11141=$K$28),$K$9,IF(OR(G11141=$K$32,G11141=$K$33),$K$31,IF(OR(G11141=$K$38),$K$37,"")))</f>
        <v/>
      </c>
    </row>
    <row r="11142" spans="7:8" x14ac:dyDescent="0.25">
      <c r="G11142" s="19" t="str">
        <f>IFERROR(VLOOKUP($D11142,LISTA!$A$2:$J$9990,8,0),"")</f>
        <v/>
      </c>
      <c r="H11142" s="40" t="str">
        <f t="shared" si="199"/>
        <v/>
      </c>
    </row>
    <row r="11143" spans="7:8" x14ac:dyDescent="0.25">
      <c r="G11143" s="19" t="str">
        <f>IFERROR(VLOOKUP($D11143,LISTA!$A$2:$J$9990,8,0),"")</f>
        <v/>
      </c>
      <c r="H11143" s="40" t="str">
        <f t="shared" si="199"/>
        <v/>
      </c>
    </row>
    <row r="11144" spans="7:8" x14ac:dyDescent="0.25">
      <c r="G11144" s="19" t="str">
        <f>IFERROR(VLOOKUP($D11144,LISTA!$A$2:$J$9990,8,0),"")</f>
        <v/>
      </c>
      <c r="H11144" s="40" t="str">
        <f t="shared" si="199"/>
        <v/>
      </c>
    </row>
    <row r="11145" spans="7:8" x14ac:dyDescent="0.25">
      <c r="G11145" s="19" t="str">
        <f>IFERROR(VLOOKUP($D11145,LISTA!$A$2:$J$9990,8,0),"")</f>
        <v/>
      </c>
      <c r="H11145" s="40" t="str">
        <f t="shared" si="199"/>
        <v/>
      </c>
    </row>
    <row r="11146" spans="7:8" x14ac:dyDescent="0.25">
      <c r="G11146" s="19" t="str">
        <f>IFERROR(VLOOKUP($D11146,LISTA!$A$2:$J$9990,8,0),"")</f>
        <v/>
      </c>
      <c r="H11146" s="40" t="str">
        <f t="shared" si="199"/>
        <v/>
      </c>
    </row>
    <row r="11147" spans="7:8" x14ac:dyDescent="0.25">
      <c r="G11147" s="19" t="str">
        <f>IFERROR(VLOOKUP($D11147,LISTA!$A$2:$J$9990,8,0),"")</f>
        <v/>
      </c>
      <c r="H11147" s="40" t="str">
        <f t="shared" si="199"/>
        <v/>
      </c>
    </row>
    <row r="11148" spans="7:8" x14ac:dyDescent="0.25">
      <c r="G11148" s="19" t="str">
        <f>IFERROR(VLOOKUP($D11148,LISTA!$A$2:$J$9990,8,0),"")</f>
        <v/>
      </c>
      <c r="H11148" s="40" t="str">
        <f t="shared" si="199"/>
        <v/>
      </c>
    </row>
    <row r="11149" spans="7:8" x14ac:dyDescent="0.25">
      <c r="G11149" s="19" t="str">
        <f>IFERROR(VLOOKUP($D11149,LISTA!$A$2:$J$9990,8,0),"")</f>
        <v/>
      </c>
      <c r="H11149" s="40" t="str">
        <f t="shared" si="199"/>
        <v/>
      </c>
    </row>
    <row r="11150" spans="7:8" x14ac:dyDescent="0.25">
      <c r="G11150" s="19" t="str">
        <f>IFERROR(VLOOKUP($D11150,LISTA!$A$2:$J$9990,8,0),"")</f>
        <v/>
      </c>
      <c r="H11150" s="40" t="str">
        <f t="shared" si="199"/>
        <v/>
      </c>
    </row>
    <row r="11151" spans="7:8" x14ac:dyDescent="0.25">
      <c r="G11151" s="19" t="str">
        <f>IFERROR(VLOOKUP($D11151,LISTA!$A$2:$J$9990,8,0),"")</f>
        <v/>
      </c>
      <c r="H11151" s="40" t="str">
        <f t="shared" si="199"/>
        <v/>
      </c>
    </row>
    <row r="11152" spans="7:8" x14ac:dyDescent="0.25">
      <c r="G11152" s="19" t="str">
        <f>IFERROR(VLOOKUP($D11152,LISTA!$A$2:$J$9990,8,0),"")</f>
        <v/>
      </c>
      <c r="H11152" s="40" t="str">
        <f t="shared" si="199"/>
        <v/>
      </c>
    </row>
    <row r="11153" spans="7:8" x14ac:dyDescent="0.25">
      <c r="G11153" s="19" t="str">
        <f>IFERROR(VLOOKUP($D11153,LISTA!$A$2:$J$9990,8,0),"")</f>
        <v/>
      </c>
      <c r="H11153" s="40" t="str">
        <f t="shared" si="199"/>
        <v/>
      </c>
    </row>
    <row r="11154" spans="7:8" x14ac:dyDescent="0.25">
      <c r="G11154" s="19" t="str">
        <f>IFERROR(VLOOKUP($D11154,LISTA!$A$2:$J$9990,8,0),"")</f>
        <v/>
      </c>
      <c r="H11154" s="40" t="str">
        <f t="shared" si="199"/>
        <v/>
      </c>
    </row>
    <row r="11155" spans="7:8" x14ac:dyDescent="0.25">
      <c r="G11155" s="19" t="str">
        <f>IFERROR(VLOOKUP($D11155,LISTA!$A$2:$J$9990,8,0),"")</f>
        <v/>
      </c>
      <c r="H11155" s="40" t="str">
        <f t="shared" si="199"/>
        <v/>
      </c>
    </row>
    <row r="11156" spans="7:8" x14ac:dyDescent="0.25">
      <c r="G11156" s="19" t="str">
        <f>IFERROR(VLOOKUP($D11156,LISTA!$A$2:$J$9990,8,0),"")</f>
        <v/>
      </c>
      <c r="H11156" s="40" t="str">
        <f t="shared" si="199"/>
        <v/>
      </c>
    </row>
    <row r="11157" spans="7:8" x14ac:dyDescent="0.25">
      <c r="G11157" s="19" t="str">
        <f>IFERROR(VLOOKUP($D11157,LISTA!$A$2:$J$9990,8,0),"")</f>
        <v/>
      </c>
      <c r="H11157" s="40" t="str">
        <f t="shared" si="199"/>
        <v/>
      </c>
    </row>
    <row r="11158" spans="7:8" x14ac:dyDescent="0.25">
      <c r="G11158" s="19" t="str">
        <f>IFERROR(VLOOKUP($D11158,LISTA!$A$2:$J$9990,8,0),"")</f>
        <v/>
      </c>
      <c r="H11158" s="40" t="str">
        <f t="shared" si="199"/>
        <v/>
      </c>
    </row>
    <row r="11159" spans="7:8" x14ac:dyDescent="0.25">
      <c r="G11159" s="19" t="str">
        <f>IFERROR(VLOOKUP($D11159,LISTA!$A$2:$J$9990,8,0),"")</f>
        <v/>
      </c>
      <c r="H11159" s="40" t="str">
        <f t="shared" si="199"/>
        <v/>
      </c>
    </row>
    <row r="11160" spans="7:8" x14ac:dyDescent="0.25">
      <c r="G11160" s="19" t="str">
        <f>IFERROR(VLOOKUP($D11160,LISTA!$A$2:$J$9990,8,0),"")</f>
        <v/>
      </c>
      <c r="H11160" s="40" t="str">
        <f t="shared" si="199"/>
        <v/>
      </c>
    </row>
    <row r="11161" spans="7:8" x14ac:dyDescent="0.25">
      <c r="G11161" s="19" t="str">
        <f>IFERROR(VLOOKUP($D11161,LISTA!$A$2:$J$9990,8,0),"")</f>
        <v/>
      </c>
      <c r="H11161" s="40" t="str">
        <f t="shared" si="199"/>
        <v/>
      </c>
    </row>
    <row r="11162" spans="7:8" x14ac:dyDescent="0.25">
      <c r="G11162" s="19" t="str">
        <f>IFERROR(VLOOKUP($D11162,LISTA!$A$2:$J$9990,8,0),"")</f>
        <v/>
      </c>
      <c r="H11162" s="40" t="str">
        <f t="shared" si="199"/>
        <v/>
      </c>
    </row>
    <row r="11163" spans="7:8" x14ac:dyDescent="0.25">
      <c r="G11163" s="19" t="str">
        <f>IFERROR(VLOOKUP($D11163,LISTA!$A$2:$J$9990,8,0),"")</f>
        <v/>
      </c>
      <c r="H11163" s="40" t="str">
        <f t="shared" si="199"/>
        <v/>
      </c>
    </row>
    <row r="11164" spans="7:8" x14ac:dyDescent="0.25">
      <c r="G11164" s="19" t="str">
        <f>IFERROR(VLOOKUP($D11164,LISTA!$A$2:$J$9990,8,0),"")</f>
        <v/>
      </c>
      <c r="H11164" s="40" t="str">
        <f t="shared" si="199"/>
        <v/>
      </c>
    </row>
    <row r="11165" spans="7:8" x14ac:dyDescent="0.25">
      <c r="G11165" s="19" t="str">
        <f>IFERROR(VLOOKUP($D11165,LISTA!$A$2:$J$9990,8,0),"")</f>
        <v/>
      </c>
      <c r="H11165" s="40" t="str">
        <f t="shared" si="199"/>
        <v/>
      </c>
    </row>
    <row r="11166" spans="7:8" x14ac:dyDescent="0.25">
      <c r="G11166" s="19" t="str">
        <f>IFERROR(VLOOKUP($D11166,LISTA!$A$2:$J$9990,8,0),"")</f>
        <v/>
      </c>
      <c r="H11166" s="40" t="str">
        <f t="shared" si="199"/>
        <v/>
      </c>
    </row>
    <row r="11167" spans="7:8" x14ac:dyDescent="0.25">
      <c r="G11167" s="19" t="str">
        <f>IFERROR(VLOOKUP($D11167,LISTA!$A$2:$J$9990,8,0),"")</f>
        <v/>
      </c>
      <c r="H11167" s="40" t="str">
        <f t="shared" si="199"/>
        <v/>
      </c>
    </row>
    <row r="11168" spans="7:8" x14ac:dyDescent="0.25">
      <c r="G11168" s="19" t="str">
        <f>IFERROR(VLOOKUP($D11168,LISTA!$A$2:$J$9990,8,0),"")</f>
        <v/>
      </c>
      <c r="H11168" s="40" t="str">
        <f t="shared" si="199"/>
        <v/>
      </c>
    </row>
    <row r="11169" spans="7:8" x14ac:dyDescent="0.25">
      <c r="G11169" s="19" t="str">
        <f>IFERROR(VLOOKUP($D11169,LISTA!$A$2:$J$9990,8,0),"")</f>
        <v/>
      </c>
      <c r="H11169" s="40" t="str">
        <f t="shared" si="199"/>
        <v/>
      </c>
    </row>
    <row r="11170" spans="7:8" x14ac:dyDescent="0.25">
      <c r="G11170" s="19" t="str">
        <f>IFERROR(VLOOKUP($D11170,LISTA!$A$2:$J$9990,8,0),"")</f>
        <v/>
      </c>
      <c r="H11170" s="40" t="str">
        <f t="shared" si="199"/>
        <v/>
      </c>
    </row>
    <row r="11171" spans="7:8" x14ac:dyDescent="0.25">
      <c r="G11171" s="19" t="str">
        <f>IFERROR(VLOOKUP($D11171,LISTA!$A$2:$J$9990,8,0),"")</f>
        <v/>
      </c>
      <c r="H11171" s="40" t="str">
        <f t="shared" si="199"/>
        <v/>
      </c>
    </row>
    <row r="11172" spans="7:8" x14ac:dyDescent="0.25">
      <c r="G11172" s="19" t="str">
        <f>IFERROR(VLOOKUP($D11172,LISTA!$A$2:$J$9990,8,0),"")</f>
        <v/>
      </c>
      <c r="H11172" s="40" t="str">
        <f t="shared" si="199"/>
        <v/>
      </c>
    </row>
    <row r="11173" spans="7:8" x14ac:dyDescent="0.25">
      <c r="G11173" s="19" t="str">
        <f>IFERROR(VLOOKUP($D11173,LISTA!$A$2:$J$9990,8,0),"")</f>
        <v/>
      </c>
      <c r="H11173" s="40" t="str">
        <f t="shared" si="199"/>
        <v/>
      </c>
    </row>
    <row r="11174" spans="7:8" x14ac:dyDescent="0.25">
      <c r="G11174" s="19" t="str">
        <f>IFERROR(VLOOKUP($D11174,LISTA!$A$2:$J$9990,8,0),"")</f>
        <v/>
      </c>
      <c r="H11174" s="40" t="str">
        <f t="shared" si="199"/>
        <v/>
      </c>
    </row>
    <row r="11175" spans="7:8" x14ac:dyDescent="0.25">
      <c r="G11175" s="19" t="str">
        <f>IFERROR(VLOOKUP($D11175,LISTA!$A$2:$J$9990,8,0),"")</f>
        <v/>
      </c>
      <c r="H11175" s="40" t="str">
        <f t="shared" si="199"/>
        <v/>
      </c>
    </row>
    <row r="11176" spans="7:8" x14ac:dyDescent="0.25">
      <c r="G11176" s="19" t="str">
        <f>IFERROR(VLOOKUP($D11176,LISTA!$A$2:$J$9990,8,0),"")</f>
        <v/>
      </c>
      <c r="H11176" s="40" t="str">
        <f t="shared" si="199"/>
        <v/>
      </c>
    </row>
    <row r="11177" spans="7:8" x14ac:dyDescent="0.25">
      <c r="G11177" s="19" t="str">
        <f>IFERROR(VLOOKUP($D11177,LISTA!$A$2:$J$9990,8,0),"")</f>
        <v/>
      </c>
      <c r="H11177" s="40" t="str">
        <f t="shared" si="199"/>
        <v/>
      </c>
    </row>
    <row r="11178" spans="7:8" x14ac:dyDescent="0.25">
      <c r="G11178" s="19" t="str">
        <f>IFERROR(VLOOKUP($D11178,LISTA!$A$2:$J$9990,8,0),"")</f>
        <v/>
      </c>
      <c r="H11178" s="40" t="str">
        <f t="shared" si="199"/>
        <v/>
      </c>
    </row>
    <row r="11179" spans="7:8" x14ac:dyDescent="0.25">
      <c r="G11179" s="19" t="str">
        <f>IFERROR(VLOOKUP($D11179,LISTA!$A$2:$J$9990,8,0),"")</f>
        <v/>
      </c>
      <c r="H11179" s="40" t="str">
        <f t="shared" si="199"/>
        <v/>
      </c>
    </row>
    <row r="11180" spans="7:8" x14ac:dyDescent="0.25">
      <c r="G11180" s="19" t="str">
        <f>IFERROR(VLOOKUP($D11180,LISTA!$A$2:$J$9990,8,0),"")</f>
        <v/>
      </c>
      <c r="H11180" s="40" t="str">
        <f t="shared" si="199"/>
        <v/>
      </c>
    </row>
    <row r="11181" spans="7:8" x14ac:dyDescent="0.25">
      <c r="G11181" s="19" t="str">
        <f>IFERROR(VLOOKUP($D11181,LISTA!$A$2:$J$9990,8,0),"")</f>
        <v/>
      </c>
      <c r="H11181" s="40" t="str">
        <f t="shared" si="199"/>
        <v/>
      </c>
    </row>
    <row r="11182" spans="7:8" x14ac:dyDescent="0.25">
      <c r="G11182" s="19" t="str">
        <f>IFERROR(VLOOKUP($D11182,LISTA!$A$2:$J$9990,8,0),"")</f>
        <v/>
      </c>
      <c r="H11182" s="40" t="str">
        <f t="shared" si="199"/>
        <v/>
      </c>
    </row>
    <row r="11183" spans="7:8" x14ac:dyDescent="0.25">
      <c r="G11183" s="19" t="str">
        <f>IFERROR(VLOOKUP($D11183,LISTA!$A$2:$J$9990,8,0),"")</f>
        <v/>
      </c>
      <c r="H11183" s="40" t="str">
        <f t="shared" si="199"/>
        <v/>
      </c>
    </row>
    <row r="11184" spans="7:8" x14ac:dyDescent="0.25">
      <c r="G11184" s="19" t="str">
        <f>IFERROR(VLOOKUP($D11184,LISTA!$A$2:$J$9990,8,0),"")</f>
        <v/>
      </c>
      <c r="H11184" s="40" t="str">
        <f t="shared" si="199"/>
        <v/>
      </c>
    </row>
    <row r="11185" spans="7:8" x14ac:dyDescent="0.25">
      <c r="G11185" s="19" t="str">
        <f>IFERROR(VLOOKUP($D11185,LISTA!$A$2:$J$9990,8,0),"")</f>
        <v/>
      </c>
      <c r="H11185" s="40" t="str">
        <f t="shared" si="199"/>
        <v/>
      </c>
    </row>
    <row r="11186" spans="7:8" x14ac:dyDescent="0.25">
      <c r="G11186" s="19" t="str">
        <f>IFERROR(VLOOKUP($D11186,LISTA!$A$2:$J$9990,8,0),"")</f>
        <v/>
      </c>
      <c r="H11186" s="40" t="str">
        <f t="shared" si="199"/>
        <v/>
      </c>
    </row>
    <row r="11187" spans="7:8" x14ac:dyDescent="0.25">
      <c r="G11187" s="19" t="str">
        <f>IFERROR(VLOOKUP($D11187,LISTA!$A$2:$J$9990,8,0),"")</f>
        <v/>
      </c>
      <c r="H11187" s="40" t="str">
        <f t="shared" si="199"/>
        <v/>
      </c>
    </row>
    <row r="11188" spans="7:8" x14ac:dyDescent="0.25">
      <c r="G11188" s="19" t="str">
        <f>IFERROR(VLOOKUP($D11188,LISTA!$A$2:$J$9990,8,0),"")</f>
        <v/>
      </c>
      <c r="H11188" s="40" t="str">
        <f t="shared" si="199"/>
        <v/>
      </c>
    </row>
    <row r="11189" spans="7:8" x14ac:dyDescent="0.25">
      <c r="G11189" s="19" t="str">
        <f>IFERROR(VLOOKUP($D11189,LISTA!$A$2:$J$9990,8,0),"")</f>
        <v/>
      </c>
      <c r="H11189" s="40" t="str">
        <f t="shared" si="199"/>
        <v/>
      </c>
    </row>
    <row r="11190" spans="7:8" x14ac:dyDescent="0.25">
      <c r="G11190" s="19" t="str">
        <f>IFERROR(VLOOKUP($D11190,LISTA!$A$2:$J$9990,8,0),"")</f>
        <v/>
      </c>
      <c r="H11190" s="40" t="str">
        <f t="shared" si="199"/>
        <v/>
      </c>
    </row>
    <row r="11191" spans="7:8" x14ac:dyDescent="0.25">
      <c r="G11191" s="19" t="str">
        <f>IFERROR(VLOOKUP($D11191,LISTA!$A$2:$J$9990,8,0),"")</f>
        <v/>
      </c>
      <c r="H11191" s="40" t="str">
        <f t="shared" si="199"/>
        <v/>
      </c>
    </row>
    <row r="11192" spans="7:8" x14ac:dyDescent="0.25">
      <c r="G11192" s="19" t="str">
        <f>IFERROR(VLOOKUP($D11192,LISTA!$A$2:$J$9990,8,0),"")</f>
        <v/>
      </c>
      <c r="H11192" s="40" t="str">
        <f t="shared" si="199"/>
        <v/>
      </c>
    </row>
    <row r="11193" spans="7:8" x14ac:dyDescent="0.25">
      <c r="G11193" s="19" t="str">
        <f>IFERROR(VLOOKUP($D11193,LISTA!$A$2:$J$9990,8,0),"")</f>
        <v/>
      </c>
      <c r="H11193" s="40" t="str">
        <f t="shared" si="199"/>
        <v/>
      </c>
    </row>
    <row r="11194" spans="7:8" x14ac:dyDescent="0.25">
      <c r="G11194" s="19" t="str">
        <f>IFERROR(VLOOKUP($D11194,LISTA!$A$2:$J$9990,8,0),"")</f>
        <v/>
      </c>
      <c r="H11194" s="40" t="str">
        <f t="shared" si="199"/>
        <v/>
      </c>
    </row>
    <row r="11195" spans="7:8" x14ac:dyDescent="0.25">
      <c r="G11195" s="19" t="str">
        <f>IFERROR(VLOOKUP($D11195,LISTA!$A$2:$J$9990,8,0),"")</f>
        <v/>
      </c>
      <c r="H11195" s="40" t="str">
        <f t="shared" si="199"/>
        <v/>
      </c>
    </row>
    <row r="11196" spans="7:8" x14ac:dyDescent="0.25">
      <c r="G11196" s="19" t="str">
        <f>IFERROR(VLOOKUP($D11196,LISTA!$A$2:$J$9990,8,0),"")</f>
        <v/>
      </c>
      <c r="H11196" s="40" t="str">
        <f t="shared" si="199"/>
        <v/>
      </c>
    </row>
    <row r="11197" spans="7:8" x14ac:dyDescent="0.25">
      <c r="G11197" s="19" t="str">
        <f>IFERROR(VLOOKUP($D11197,LISTA!$A$2:$J$9990,8,0),"")</f>
        <v/>
      </c>
      <c r="H11197" s="40" t="str">
        <f t="shared" si="199"/>
        <v/>
      </c>
    </row>
    <row r="11198" spans="7:8" x14ac:dyDescent="0.25">
      <c r="G11198" s="19" t="str">
        <f>IFERROR(VLOOKUP($D11198,LISTA!$A$2:$J$9990,8,0),"")</f>
        <v/>
      </c>
      <c r="H11198" s="40" t="str">
        <f t="shared" si="199"/>
        <v/>
      </c>
    </row>
    <row r="11199" spans="7:8" x14ac:dyDescent="0.25">
      <c r="G11199" s="19" t="str">
        <f>IFERROR(VLOOKUP($D11199,LISTA!$A$2:$J$9990,8,0),"")</f>
        <v/>
      </c>
      <c r="H11199" s="40" t="str">
        <f t="shared" si="199"/>
        <v/>
      </c>
    </row>
    <row r="11200" spans="7:8" x14ac:dyDescent="0.25">
      <c r="G11200" s="19" t="str">
        <f>IFERROR(VLOOKUP($D11200,LISTA!$A$2:$J$9990,8,0),"")</f>
        <v/>
      </c>
      <c r="H11200" s="40" t="str">
        <f t="shared" si="199"/>
        <v/>
      </c>
    </row>
    <row r="11201" spans="7:8" x14ac:dyDescent="0.25">
      <c r="G11201" s="19" t="str">
        <f>IFERROR(VLOOKUP($D11201,LISTA!$A$2:$J$9990,8,0),"")</f>
        <v/>
      </c>
      <c r="H11201" s="40" t="str">
        <f t="shared" si="199"/>
        <v/>
      </c>
    </row>
    <row r="11202" spans="7:8" x14ac:dyDescent="0.25">
      <c r="G11202" s="19" t="str">
        <f>IFERROR(VLOOKUP($D11202,LISTA!$A$2:$J$9990,8,0),"")</f>
        <v/>
      </c>
      <c r="H11202" s="40" t="str">
        <f t="shared" si="199"/>
        <v/>
      </c>
    </row>
    <row r="11203" spans="7:8" x14ac:dyDescent="0.25">
      <c r="G11203" s="19" t="str">
        <f>IFERROR(VLOOKUP($D11203,LISTA!$A$2:$J$9990,8,0),"")</f>
        <v/>
      </c>
      <c r="H11203" s="40" t="str">
        <f t="shared" si="199"/>
        <v/>
      </c>
    </row>
    <row r="11204" spans="7:8" x14ac:dyDescent="0.25">
      <c r="G11204" s="19" t="str">
        <f>IFERROR(VLOOKUP($D11204,LISTA!$A$2:$J$9990,8,0),"")</f>
        <v/>
      </c>
      <c r="H11204" s="40" t="str">
        <f t="shared" si="199"/>
        <v/>
      </c>
    </row>
    <row r="11205" spans="7:8" x14ac:dyDescent="0.25">
      <c r="G11205" s="19" t="str">
        <f>IFERROR(VLOOKUP($D11205,LISTA!$A$2:$J$9990,8,0),"")</f>
        <v/>
      </c>
      <c r="H11205" s="40" t="str">
        <f t="shared" ref="H11205:H11268" si="200">IF(OR(G11205=$K$10,G11205=$K$11,G11205=$K$14,G11205=$K$15,G11205=$K$16,G11205=$K$17,G11205=$K$18,G11205=$K$19,G11205=$K$20,G11205=$K$21,G11205=$K$22,G11205=$K$23,G11205=$K$24,G11205=$K$25,G11205=$K$26,G11205=$K$27,G11205=$K$28),$K$9,IF(OR(G11205=$K$32,G11205=$K$33),$K$31,IF(OR(G11205=$K$38),$K$37,"")))</f>
        <v/>
      </c>
    </row>
    <row r="11206" spans="7:8" x14ac:dyDescent="0.25">
      <c r="G11206" s="19" t="str">
        <f>IFERROR(VLOOKUP($D11206,LISTA!$A$2:$J$9990,8,0),"")</f>
        <v/>
      </c>
      <c r="H11206" s="40" t="str">
        <f t="shared" si="200"/>
        <v/>
      </c>
    </row>
    <row r="11207" spans="7:8" x14ac:dyDescent="0.25">
      <c r="G11207" s="19" t="str">
        <f>IFERROR(VLOOKUP($D11207,LISTA!$A$2:$J$9990,8,0),"")</f>
        <v/>
      </c>
      <c r="H11207" s="40" t="str">
        <f t="shared" si="200"/>
        <v/>
      </c>
    </row>
    <row r="11208" spans="7:8" x14ac:dyDescent="0.25">
      <c r="G11208" s="19" t="str">
        <f>IFERROR(VLOOKUP($D11208,LISTA!$A$2:$J$9990,8,0),"")</f>
        <v/>
      </c>
      <c r="H11208" s="40" t="str">
        <f t="shared" si="200"/>
        <v/>
      </c>
    </row>
    <row r="11209" spans="7:8" x14ac:dyDescent="0.25">
      <c r="G11209" s="19" t="str">
        <f>IFERROR(VLOOKUP($D11209,LISTA!$A$2:$J$9990,8,0),"")</f>
        <v/>
      </c>
      <c r="H11209" s="40" t="str">
        <f t="shared" si="200"/>
        <v/>
      </c>
    </row>
    <row r="11210" spans="7:8" x14ac:dyDescent="0.25">
      <c r="G11210" s="19" t="str">
        <f>IFERROR(VLOOKUP($D11210,LISTA!$A$2:$J$9990,8,0),"")</f>
        <v/>
      </c>
      <c r="H11210" s="40" t="str">
        <f t="shared" si="200"/>
        <v/>
      </c>
    </row>
    <row r="11211" spans="7:8" x14ac:dyDescent="0.25">
      <c r="G11211" s="19" t="str">
        <f>IFERROR(VLOOKUP($D11211,LISTA!$A$2:$J$9990,8,0),"")</f>
        <v/>
      </c>
      <c r="H11211" s="40" t="str">
        <f t="shared" si="200"/>
        <v/>
      </c>
    </row>
    <row r="11212" spans="7:8" x14ac:dyDescent="0.25">
      <c r="G11212" s="19" t="str">
        <f>IFERROR(VLOOKUP($D11212,LISTA!$A$2:$J$9990,8,0),"")</f>
        <v/>
      </c>
      <c r="H11212" s="40" t="str">
        <f t="shared" si="200"/>
        <v/>
      </c>
    </row>
    <row r="11213" spans="7:8" x14ac:dyDescent="0.25">
      <c r="G11213" s="19" t="str">
        <f>IFERROR(VLOOKUP($D11213,LISTA!$A$2:$J$9990,8,0),"")</f>
        <v/>
      </c>
      <c r="H11213" s="40" t="str">
        <f t="shared" si="200"/>
        <v/>
      </c>
    </row>
    <row r="11214" spans="7:8" x14ac:dyDescent="0.25">
      <c r="G11214" s="19" t="str">
        <f>IFERROR(VLOOKUP($D11214,LISTA!$A$2:$J$9990,8,0),"")</f>
        <v/>
      </c>
      <c r="H11214" s="40" t="str">
        <f t="shared" si="200"/>
        <v/>
      </c>
    </row>
    <row r="11215" spans="7:8" x14ac:dyDescent="0.25">
      <c r="G11215" s="19" t="str">
        <f>IFERROR(VLOOKUP($D11215,LISTA!$A$2:$J$9990,8,0),"")</f>
        <v/>
      </c>
      <c r="H11215" s="40" t="str">
        <f t="shared" si="200"/>
        <v/>
      </c>
    </row>
    <row r="11216" spans="7:8" x14ac:dyDescent="0.25">
      <c r="G11216" s="19" t="str">
        <f>IFERROR(VLOOKUP($D11216,LISTA!$A$2:$J$9990,8,0),"")</f>
        <v/>
      </c>
      <c r="H11216" s="40" t="str">
        <f t="shared" si="200"/>
        <v/>
      </c>
    </row>
    <row r="11217" spans="7:8" x14ac:dyDescent="0.25">
      <c r="G11217" s="19" t="str">
        <f>IFERROR(VLOOKUP($D11217,LISTA!$A$2:$J$9990,8,0),"")</f>
        <v/>
      </c>
      <c r="H11217" s="40" t="str">
        <f t="shared" si="200"/>
        <v/>
      </c>
    </row>
    <row r="11218" spans="7:8" x14ac:dyDescent="0.25">
      <c r="G11218" s="19" t="str">
        <f>IFERROR(VLOOKUP($D11218,LISTA!$A$2:$J$9990,8,0),"")</f>
        <v/>
      </c>
      <c r="H11218" s="40" t="str">
        <f t="shared" si="200"/>
        <v/>
      </c>
    </row>
    <row r="11219" spans="7:8" x14ac:dyDescent="0.25">
      <c r="G11219" s="19" t="str">
        <f>IFERROR(VLOOKUP($D11219,LISTA!$A$2:$J$9990,8,0),"")</f>
        <v/>
      </c>
      <c r="H11219" s="40" t="str">
        <f t="shared" si="200"/>
        <v/>
      </c>
    </row>
    <row r="11220" spans="7:8" x14ac:dyDescent="0.25">
      <c r="G11220" s="19" t="str">
        <f>IFERROR(VLOOKUP($D11220,LISTA!$A$2:$J$9990,8,0),"")</f>
        <v/>
      </c>
      <c r="H11220" s="40" t="str">
        <f t="shared" si="200"/>
        <v/>
      </c>
    </row>
    <row r="11221" spans="7:8" x14ac:dyDescent="0.25">
      <c r="G11221" s="19" t="str">
        <f>IFERROR(VLOOKUP($D11221,LISTA!$A$2:$J$9990,8,0),"")</f>
        <v/>
      </c>
      <c r="H11221" s="40" t="str">
        <f t="shared" si="200"/>
        <v/>
      </c>
    </row>
    <row r="11222" spans="7:8" x14ac:dyDescent="0.25">
      <c r="G11222" s="19" t="str">
        <f>IFERROR(VLOOKUP($D11222,LISTA!$A$2:$J$9990,8,0),"")</f>
        <v/>
      </c>
      <c r="H11222" s="40" t="str">
        <f t="shared" si="200"/>
        <v/>
      </c>
    </row>
    <row r="11223" spans="7:8" x14ac:dyDescent="0.25">
      <c r="G11223" s="19" t="str">
        <f>IFERROR(VLOOKUP($D11223,LISTA!$A$2:$J$9990,8,0),"")</f>
        <v/>
      </c>
      <c r="H11223" s="40" t="str">
        <f t="shared" si="200"/>
        <v/>
      </c>
    </row>
    <row r="11224" spans="7:8" x14ac:dyDescent="0.25">
      <c r="G11224" s="19" t="str">
        <f>IFERROR(VLOOKUP($D11224,LISTA!$A$2:$J$9990,8,0),"")</f>
        <v/>
      </c>
      <c r="H11224" s="40" t="str">
        <f t="shared" si="200"/>
        <v/>
      </c>
    </row>
    <row r="11225" spans="7:8" x14ac:dyDescent="0.25">
      <c r="G11225" s="19" t="str">
        <f>IFERROR(VLOOKUP($D11225,LISTA!$A$2:$J$9990,8,0),"")</f>
        <v/>
      </c>
      <c r="H11225" s="40" t="str">
        <f t="shared" si="200"/>
        <v/>
      </c>
    </row>
    <row r="11226" spans="7:8" x14ac:dyDescent="0.25">
      <c r="G11226" s="19" t="str">
        <f>IFERROR(VLOOKUP($D11226,LISTA!$A$2:$J$9990,8,0),"")</f>
        <v/>
      </c>
      <c r="H11226" s="40" t="str">
        <f t="shared" si="200"/>
        <v/>
      </c>
    </row>
    <row r="11227" spans="7:8" x14ac:dyDescent="0.25">
      <c r="G11227" s="19" t="str">
        <f>IFERROR(VLOOKUP($D11227,LISTA!$A$2:$J$9990,8,0),"")</f>
        <v/>
      </c>
      <c r="H11227" s="40" t="str">
        <f t="shared" si="200"/>
        <v/>
      </c>
    </row>
    <row r="11228" spans="7:8" x14ac:dyDescent="0.25">
      <c r="G11228" s="19" t="str">
        <f>IFERROR(VLOOKUP($D11228,LISTA!$A$2:$J$9990,8,0),"")</f>
        <v/>
      </c>
      <c r="H11228" s="40" t="str">
        <f t="shared" si="200"/>
        <v/>
      </c>
    </row>
    <row r="11229" spans="7:8" x14ac:dyDescent="0.25">
      <c r="G11229" s="19" t="str">
        <f>IFERROR(VLOOKUP($D11229,LISTA!$A$2:$J$9990,8,0),"")</f>
        <v/>
      </c>
      <c r="H11229" s="40" t="str">
        <f t="shared" si="200"/>
        <v/>
      </c>
    </row>
    <row r="11230" spans="7:8" x14ac:dyDescent="0.25">
      <c r="G11230" s="19" t="str">
        <f>IFERROR(VLOOKUP($D11230,LISTA!$A$2:$J$9990,8,0),"")</f>
        <v/>
      </c>
      <c r="H11230" s="40" t="str">
        <f t="shared" si="200"/>
        <v/>
      </c>
    </row>
    <row r="11231" spans="7:8" x14ac:dyDescent="0.25">
      <c r="G11231" s="19" t="str">
        <f>IFERROR(VLOOKUP($D11231,LISTA!$A$2:$J$9990,8,0),"")</f>
        <v/>
      </c>
      <c r="H11231" s="40" t="str">
        <f t="shared" si="200"/>
        <v/>
      </c>
    </row>
    <row r="11232" spans="7:8" x14ac:dyDescent="0.25">
      <c r="G11232" s="19" t="str">
        <f>IFERROR(VLOOKUP($D11232,LISTA!$A$2:$J$9990,8,0),"")</f>
        <v/>
      </c>
      <c r="H11232" s="40" t="str">
        <f t="shared" si="200"/>
        <v/>
      </c>
    </row>
    <row r="11233" spans="7:8" x14ac:dyDescent="0.25">
      <c r="G11233" s="19" t="str">
        <f>IFERROR(VLOOKUP($D11233,LISTA!$A$2:$J$9990,8,0),"")</f>
        <v/>
      </c>
      <c r="H11233" s="40" t="str">
        <f t="shared" si="200"/>
        <v/>
      </c>
    </row>
    <row r="11234" spans="7:8" x14ac:dyDescent="0.25">
      <c r="G11234" s="19" t="str">
        <f>IFERROR(VLOOKUP($D11234,LISTA!$A$2:$J$9990,8,0),"")</f>
        <v/>
      </c>
      <c r="H11234" s="40" t="str">
        <f t="shared" si="200"/>
        <v/>
      </c>
    </row>
    <row r="11235" spans="7:8" x14ac:dyDescent="0.25">
      <c r="G11235" s="19" t="str">
        <f>IFERROR(VLOOKUP($D11235,LISTA!$A$2:$J$9990,8,0),"")</f>
        <v/>
      </c>
      <c r="H11235" s="40" t="str">
        <f t="shared" si="200"/>
        <v/>
      </c>
    </row>
    <row r="11236" spans="7:8" x14ac:dyDescent="0.25">
      <c r="G11236" s="19" t="str">
        <f>IFERROR(VLOOKUP($D11236,LISTA!$A$2:$J$9990,8,0),"")</f>
        <v/>
      </c>
      <c r="H11236" s="40" t="str">
        <f t="shared" si="200"/>
        <v/>
      </c>
    </row>
    <row r="11237" spans="7:8" x14ac:dyDescent="0.25">
      <c r="G11237" s="19" t="str">
        <f>IFERROR(VLOOKUP($D11237,LISTA!$A$2:$J$9990,8,0),"")</f>
        <v/>
      </c>
      <c r="H11237" s="40" t="str">
        <f t="shared" si="200"/>
        <v/>
      </c>
    </row>
    <row r="11238" spans="7:8" x14ac:dyDescent="0.25">
      <c r="G11238" s="19" t="str">
        <f>IFERROR(VLOOKUP($D11238,LISTA!$A$2:$J$9990,8,0),"")</f>
        <v/>
      </c>
      <c r="H11238" s="40" t="str">
        <f t="shared" si="200"/>
        <v/>
      </c>
    </row>
    <row r="11239" spans="7:8" x14ac:dyDescent="0.25">
      <c r="G11239" s="19" t="str">
        <f>IFERROR(VLOOKUP($D11239,LISTA!$A$2:$J$9990,8,0),"")</f>
        <v/>
      </c>
      <c r="H11239" s="40" t="str">
        <f t="shared" si="200"/>
        <v/>
      </c>
    </row>
    <row r="11240" spans="7:8" x14ac:dyDescent="0.25">
      <c r="G11240" s="19" t="str">
        <f>IFERROR(VLOOKUP($D11240,LISTA!$A$2:$J$9990,8,0),"")</f>
        <v/>
      </c>
      <c r="H11240" s="40" t="str">
        <f t="shared" si="200"/>
        <v/>
      </c>
    </row>
    <row r="11241" spans="7:8" x14ac:dyDescent="0.25">
      <c r="G11241" s="19" t="str">
        <f>IFERROR(VLOOKUP($D11241,LISTA!$A$2:$J$9990,8,0),"")</f>
        <v/>
      </c>
      <c r="H11241" s="40" t="str">
        <f t="shared" si="200"/>
        <v/>
      </c>
    </row>
    <row r="11242" spans="7:8" x14ac:dyDescent="0.25">
      <c r="G11242" s="19" t="str">
        <f>IFERROR(VLOOKUP($D11242,LISTA!$A$2:$J$9990,8,0),"")</f>
        <v/>
      </c>
      <c r="H11242" s="40" t="str">
        <f t="shared" si="200"/>
        <v/>
      </c>
    </row>
    <row r="11243" spans="7:8" x14ac:dyDescent="0.25">
      <c r="G11243" s="19" t="str">
        <f>IFERROR(VLOOKUP($D11243,LISTA!$A$2:$J$9990,8,0),"")</f>
        <v/>
      </c>
      <c r="H11243" s="40" t="str">
        <f t="shared" si="200"/>
        <v/>
      </c>
    </row>
    <row r="11244" spans="7:8" x14ac:dyDescent="0.25">
      <c r="G11244" s="19" t="str">
        <f>IFERROR(VLOOKUP($D11244,LISTA!$A$2:$J$9990,8,0),"")</f>
        <v/>
      </c>
      <c r="H11244" s="40" t="str">
        <f t="shared" si="200"/>
        <v/>
      </c>
    </row>
    <row r="11245" spans="7:8" x14ac:dyDescent="0.25">
      <c r="G11245" s="19" t="str">
        <f>IFERROR(VLOOKUP($D11245,LISTA!$A$2:$J$9990,8,0),"")</f>
        <v/>
      </c>
      <c r="H11245" s="40" t="str">
        <f t="shared" si="200"/>
        <v/>
      </c>
    </row>
    <row r="11246" spans="7:8" x14ac:dyDescent="0.25">
      <c r="G11246" s="19" t="str">
        <f>IFERROR(VLOOKUP($D11246,LISTA!$A$2:$J$9990,8,0),"")</f>
        <v/>
      </c>
      <c r="H11246" s="40" t="str">
        <f t="shared" si="200"/>
        <v/>
      </c>
    </row>
    <row r="11247" spans="7:8" x14ac:dyDescent="0.25">
      <c r="G11247" s="19" t="str">
        <f>IFERROR(VLOOKUP($D11247,LISTA!$A$2:$J$9990,8,0),"")</f>
        <v/>
      </c>
      <c r="H11247" s="40" t="str">
        <f t="shared" si="200"/>
        <v/>
      </c>
    </row>
    <row r="11248" spans="7:8" x14ac:dyDescent="0.25">
      <c r="G11248" s="19" t="str">
        <f>IFERROR(VLOOKUP($D11248,LISTA!$A$2:$J$9990,8,0),"")</f>
        <v/>
      </c>
      <c r="H11248" s="40" t="str">
        <f t="shared" si="200"/>
        <v/>
      </c>
    </row>
    <row r="11249" spans="7:8" x14ac:dyDescent="0.25">
      <c r="G11249" s="19" t="str">
        <f>IFERROR(VLOOKUP($D11249,LISTA!$A$2:$J$9990,8,0),"")</f>
        <v/>
      </c>
      <c r="H11249" s="40" t="str">
        <f t="shared" si="200"/>
        <v/>
      </c>
    </row>
    <row r="11250" spans="7:8" x14ac:dyDescent="0.25">
      <c r="G11250" s="19" t="str">
        <f>IFERROR(VLOOKUP($D11250,LISTA!$A$2:$J$9990,8,0),"")</f>
        <v/>
      </c>
      <c r="H11250" s="40" t="str">
        <f t="shared" si="200"/>
        <v/>
      </c>
    </row>
    <row r="11251" spans="7:8" x14ac:dyDescent="0.25">
      <c r="G11251" s="19" t="str">
        <f>IFERROR(VLOOKUP($D11251,LISTA!$A$2:$J$9990,8,0),"")</f>
        <v/>
      </c>
      <c r="H11251" s="40" t="str">
        <f t="shared" si="200"/>
        <v/>
      </c>
    </row>
    <row r="11252" spans="7:8" x14ac:dyDescent="0.25">
      <c r="G11252" s="19" t="str">
        <f>IFERROR(VLOOKUP($D11252,LISTA!$A$2:$J$9990,8,0),"")</f>
        <v/>
      </c>
      <c r="H11252" s="40" t="str">
        <f t="shared" si="200"/>
        <v/>
      </c>
    </row>
    <row r="11253" spans="7:8" x14ac:dyDescent="0.25">
      <c r="G11253" s="19" t="str">
        <f>IFERROR(VLOOKUP($D11253,LISTA!$A$2:$J$9990,8,0),"")</f>
        <v/>
      </c>
      <c r="H11253" s="40" t="str">
        <f t="shared" si="200"/>
        <v/>
      </c>
    </row>
    <row r="11254" spans="7:8" x14ac:dyDescent="0.25">
      <c r="G11254" s="19" t="str">
        <f>IFERROR(VLOOKUP($D11254,LISTA!$A$2:$J$9990,8,0),"")</f>
        <v/>
      </c>
      <c r="H11254" s="40" t="str">
        <f t="shared" si="200"/>
        <v/>
      </c>
    </row>
    <row r="11255" spans="7:8" x14ac:dyDescent="0.25">
      <c r="G11255" s="19" t="str">
        <f>IFERROR(VLOOKUP($D11255,LISTA!$A$2:$J$9990,8,0),"")</f>
        <v/>
      </c>
      <c r="H11255" s="40" t="str">
        <f t="shared" si="200"/>
        <v/>
      </c>
    </row>
    <row r="11256" spans="7:8" x14ac:dyDescent="0.25">
      <c r="G11256" s="19" t="str">
        <f>IFERROR(VLOOKUP($D11256,LISTA!$A$2:$J$9990,8,0),"")</f>
        <v/>
      </c>
      <c r="H11256" s="40" t="str">
        <f t="shared" si="200"/>
        <v/>
      </c>
    </row>
    <row r="11257" spans="7:8" x14ac:dyDescent="0.25">
      <c r="G11257" s="19" t="str">
        <f>IFERROR(VLOOKUP($D11257,LISTA!$A$2:$J$9990,8,0),"")</f>
        <v/>
      </c>
      <c r="H11257" s="40" t="str">
        <f t="shared" si="200"/>
        <v/>
      </c>
    </row>
    <row r="11258" spans="7:8" x14ac:dyDescent="0.25">
      <c r="G11258" s="19" t="str">
        <f>IFERROR(VLOOKUP($D11258,LISTA!$A$2:$J$9990,8,0),"")</f>
        <v/>
      </c>
      <c r="H11258" s="40" t="str">
        <f t="shared" si="200"/>
        <v/>
      </c>
    </row>
    <row r="11259" spans="7:8" x14ac:dyDescent="0.25">
      <c r="G11259" s="19" t="str">
        <f>IFERROR(VLOOKUP($D11259,LISTA!$A$2:$J$9990,8,0),"")</f>
        <v/>
      </c>
      <c r="H11259" s="40" t="str">
        <f t="shared" si="200"/>
        <v/>
      </c>
    </row>
    <row r="11260" spans="7:8" x14ac:dyDescent="0.25">
      <c r="G11260" s="19" t="str">
        <f>IFERROR(VLOOKUP($D11260,LISTA!$A$2:$J$9990,8,0),"")</f>
        <v/>
      </c>
      <c r="H11260" s="40" t="str">
        <f t="shared" si="200"/>
        <v/>
      </c>
    </row>
    <row r="11261" spans="7:8" x14ac:dyDescent="0.25">
      <c r="G11261" s="19" t="str">
        <f>IFERROR(VLOOKUP($D11261,LISTA!$A$2:$J$9990,8,0),"")</f>
        <v/>
      </c>
      <c r="H11261" s="40" t="str">
        <f t="shared" si="200"/>
        <v/>
      </c>
    </row>
    <row r="11262" spans="7:8" x14ac:dyDescent="0.25">
      <c r="G11262" s="19" t="str">
        <f>IFERROR(VLOOKUP($D11262,LISTA!$A$2:$J$9990,8,0),"")</f>
        <v/>
      </c>
      <c r="H11262" s="40" t="str">
        <f t="shared" si="200"/>
        <v/>
      </c>
    </row>
    <row r="11263" spans="7:8" x14ac:dyDescent="0.25">
      <c r="G11263" s="19" t="str">
        <f>IFERROR(VLOOKUP($D11263,LISTA!$A$2:$J$9990,8,0),"")</f>
        <v/>
      </c>
      <c r="H11263" s="40" t="str">
        <f t="shared" si="200"/>
        <v/>
      </c>
    </row>
    <row r="11264" spans="7:8" x14ac:dyDescent="0.25">
      <c r="G11264" s="19" t="str">
        <f>IFERROR(VLOOKUP($D11264,LISTA!$A$2:$J$9990,8,0),"")</f>
        <v/>
      </c>
      <c r="H11264" s="40" t="str">
        <f t="shared" si="200"/>
        <v/>
      </c>
    </row>
    <row r="11265" spans="7:8" x14ac:dyDescent="0.25">
      <c r="G11265" s="19" t="str">
        <f>IFERROR(VLOOKUP($D11265,LISTA!$A$2:$J$9990,8,0),"")</f>
        <v/>
      </c>
      <c r="H11265" s="40" t="str">
        <f t="shared" si="200"/>
        <v/>
      </c>
    </row>
    <row r="11266" spans="7:8" x14ac:dyDescent="0.25">
      <c r="G11266" s="19" t="str">
        <f>IFERROR(VLOOKUP($D11266,LISTA!$A$2:$J$9990,8,0),"")</f>
        <v/>
      </c>
      <c r="H11266" s="40" t="str">
        <f t="shared" si="200"/>
        <v/>
      </c>
    </row>
    <row r="11267" spans="7:8" x14ac:dyDescent="0.25">
      <c r="G11267" s="19" t="str">
        <f>IFERROR(VLOOKUP($D11267,LISTA!$A$2:$J$9990,8,0),"")</f>
        <v/>
      </c>
      <c r="H11267" s="40" t="str">
        <f t="shared" si="200"/>
        <v/>
      </c>
    </row>
    <row r="11268" spans="7:8" x14ac:dyDescent="0.25">
      <c r="G11268" s="19" t="str">
        <f>IFERROR(VLOOKUP($D11268,LISTA!$A$2:$J$9990,8,0),"")</f>
        <v/>
      </c>
      <c r="H11268" s="40" t="str">
        <f t="shared" si="200"/>
        <v/>
      </c>
    </row>
    <row r="11269" spans="7:8" x14ac:dyDescent="0.25">
      <c r="G11269" s="19" t="str">
        <f>IFERROR(VLOOKUP($D11269,LISTA!$A$2:$J$9990,8,0),"")</f>
        <v/>
      </c>
      <c r="H11269" s="40" t="str">
        <f t="shared" ref="H11269:H11332" si="201">IF(OR(G11269=$K$10,G11269=$K$11,G11269=$K$14,G11269=$K$15,G11269=$K$16,G11269=$K$17,G11269=$K$18,G11269=$K$19,G11269=$K$20,G11269=$K$21,G11269=$K$22,G11269=$K$23,G11269=$K$24,G11269=$K$25,G11269=$K$26,G11269=$K$27,G11269=$K$28),$K$9,IF(OR(G11269=$K$32,G11269=$K$33),$K$31,IF(OR(G11269=$K$38),$K$37,"")))</f>
        <v/>
      </c>
    </row>
    <row r="11270" spans="7:8" x14ac:dyDescent="0.25">
      <c r="G11270" s="19" t="str">
        <f>IFERROR(VLOOKUP($D11270,LISTA!$A$2:$J$9990,8,0),"")</f>
        <v/>
      </c>
      <c r="H11270" s="40" t="str">
        <f t="shared" si="201"/>
        <v/>
      </c>
    </row>
    <row r="11271" spans="7:8" x14ac:dyDescent="0.25">
      <c r="G11271" s="19" t="str">
        <f>IFERROR(VLOOKUP($D11271,LISTA!$A$2:$J$9990,8,0),"")</f>
        <v/>
      </c>
      <c r="H11271" s="40" t="str">
        <f t="shared" si="201"/>
        <v/>
      </c>
    </row>
    <row r="11272" spans="7:8" x14ac:dyDescent="0.25">
      <c r="G11272" s="19" t="str">
        <f>IFERROR(VLOOKUP($D11272,LISTA!$A$2:$J$9990,8,0),"")</f>
        <v/>
      </c>
      <c r="H11272" s="40" t="str">
        <f t="shared" si="201"/>
        <v/>
      </c>
    </row>
    <row r="11273" spans="7:8" x14ac:dyDescent="0.25">
      <c r="G11273" s="19" t="str">
        <f>IFERROR(VLOOKUP($D11273,LISTA!$A$2:$J$9990,8,0),"")</f>
        <v/>
      </c>
      <c r="H11273" s="40" t="str">
        <f t="shared" si="201"/>
        <v/>
      </c>
    </row>
    <row r="11274" spans="7:8" x14ac:dyDescent="0.25">
      <c r="G11274" s="19" t="str">
        <f>IFERROR(VLOOKUP($D11274,LISTA!$A$2:$J$9990,8,0),"")</f>
        <v/>
      </c>
      <c r="H11274" s="40" t="str">
        <f t="shared" si="201"/>
        <v/>
      </c>
    </row>
    <row r="11275" spans="7:8" x14ac:dyDescent="0.25">
      <c r="G11275" s="19" t="str">
        <f>IFERROR(VLOOKUP($D11275,LISTA!$A$2:$J$9990,8,0),"")</f>
        <v/>
      </c>
      <c r="H11275" s="40" t="str">
        <f t="shared" si="201"/>
        <v/>
      </c>
    </row>
    <row r="11276" spans="7:8" x14ac:dyDescent="0.25">
      <c r="G11276" s="19" t="str">
        <f>IFERROR(VLOOKUP($D11276,LISTA!$A$2:$J$9990,8,0),"")</f>
        <v/>
      </c>
      <c r="H11276" s="40" t="str">
        <f t="shared" si="201"/>
        <v/>
      </c>
    </row>
    <row r="11277" spans="7:8" x14ac:dyDescent="0.25">
      <c r="G11277" s="19" t="str">
        <f>IFERROR(VLOOKUP($D11277,LISTA!$A$2:$J$9990,8,0),"")</f>
        <v/>
      </c>
      <c r="H11277" s="40" t="str">
        <f t="shared" si="201"/>
        <v/>
      </c>
    </row>
    <row r="11278" spans="7:8" x14ac:dyDescent="0.25">
      <c r="G11278" s="19" t="str">
        <f>IFERROR(VLOOKUP($D11278,LISTA!$A$2:$J$9990,8,0),"")</f>
        <v/>
      </c>
      <c r="H11278" s="40" t="str">
        <f t="shared" si="201"/>
        <v/>
      </c>
    </row>
    <row r="11279" spans="7:8" x14ac:dyDescent="0.25">
      <c r="G11279" s="19" t="str">
        <f>IFERROR(VLOOKUP($D11279,LISTA!$A$2:$J$9990,8,0),"")</f>
        <v/>
      </c>
      <c r="H11279" s="40" t="str">
        <f t="shared" si="201"/>
        <v/>
      </c>
    </row>
    <row r="11280" spans="7:8" x14ac:dyDescent="0.25">
      <c r="G11280" s="19" t="str">
        <f>IFERROR(VLOOKUP($D11280,LISTA!$A$2:$J$9990,8,0),"")</f>
        <v/>
      </c>
      <c r="H11280" s="40" t="str">
        <f t="shared" si="201"/>
        <v/>
      </c>
    </row>
    <row r="11281" spans="7:8" x14ac:dyDescent="0.25">
      <c r="G11281" s="19" t="str">
        <f>IFERROR(VLOOKUP($D11281,LISTA!$A$2:$J$9990,8,0),"")</f>
        <v/>
      </c>
      <c r="H11281" s="40" t="str">
        <f t="shared" si="201"/>
        <v/>
      </c>
    </row>
    <row r="11282" spans="7:8" x14ac:dyDescent="0.25">
      <c r="G11282" s="19" t="str">
        <f>IFERROR(VLOOKUP($D11282,LISTA!$A$2:$J$9990,8,0),"")</f>
        <v/>
      </c>
      <c r="H11282" s="40" t="str">
        <f t="shared" si="201"/>
        <v/>
      </c>
    </row>
    <row r="11283" spans="7:8" x14ac:dyDescent="0.25">
      <c r="G11283" s="19" t="str">
        <f>IFERROR(VLOOKUP($D11283,LISTA!$A$2:$J$9990,8,0),"")</f>
        <v/>
      </c>
      <c r="H11283" s="40" t="str">
        <f t="shared" si="201"/>
        <v/>
      </c>
    </row>
    <row r="11284" spans="7:8" x14ac:dyDescent="0.25">
      <c r="G11284" s="19" t="str">
        <f>IFERROR(VLOOKUP($D11284,LISTA!$A$2:$J$9990,8,0),"")</f>
        <v/>
      </c>
      <c r="H11284" s="40" t="str">
        <f t="shared" si="201"/>
        <v/>
      </c>
    </row>
    <row r="11285" spans="7:8" x14ac:dyDescent="0.25">
      <c r="G11285" s="19" t="str">
        <f>IFERROR(VLOOKUP($D11285,LISTA!$A$2:$J$9990,8,0),"")</f>
        <v/>
      </c>
      <c r="H11285" s="40" t="str">
        <f t="shared" si="201"/>
        <v/>
      </c>
    </row>
    <row r="11286" spans="7:8" x14ac:dyDescent="0.25">
      <c r="G11286" s="19" t="str">
        <f>IFERROR(VLOOKUP($D11286,LISTA!$A$2:$J$9990,8,0),"")</f>
        <v/>
      </c>
      <c r="H11286" s="40" t="str">
        <f t="shared" si="201"/>
        <v/>
      </c>
    </row>
    <row r="11287" spans="7:8" x14ac:dyDescent="0.25">
      <c r="G11287" s="19" t="str">
        <f>IFERROR(VLOOKUP($D11287,LISTA!$A$2:$J$9990,8,0),"")</f>
        <v/>
      </c>
      <c r="H11287" s="40" t="str">
        <f t="shared" si="201"/>
        <v/>
      </c>
    </row>
    <row r="11288" spans="7:8" x14ac:dyDescent="0.25">
      <c r="G11288" s="19" t="str">
        <f>IFERROR(VLOOKUP($D11288,LISTA!$A$2:$J$9990,8,0),"")</f>
        <v/>
      </c>
      <c r="H11288" s="40" t="str">
        <f t="shared" si="201"/>
        <v/>
      </c>
    </row>
    <row r="11289" spans="7:8" x14ac:dyDescent="0.25">
      <c r="G11289" s="19" t="str">
        <f>IFERROR(VLOOKUP($D11289,LISTA!$A$2:$J$9990,8,0),"")</f>
        <v/>
      </c>
      <c r="H11289" s="40" t="str">
        <f t="shared" si="201"/>
        <v/>
      </c>
    </row>
    <row r="11290" spans="7:8" x14ac:dyDescent="0.25">
      <c r="G11290" s="19" t="str">
        <f>IFERROR(VLOOKUP($D11290,LISTA!$A$2:$J$9990,8,0),"")</f>
        <v/>
      </c>
      <c r="H11290" s="40" t="str">
        <f t="shared" si="201"/>
        <v/>
      </c>
    </row>
    <row r="11291" spans="7:8" x14ac:dyDescent="0.25">
      <c r="G11291" s="19" t="str">
        <f>IFERROR(VLOOKUP($D11291,LISTA!$A$2:$J$9990,8,0),"")</f>
        <v/>
      </c>
      <c r="H11291" s="40" t="str">
        <f t="shared" si="201"/>
        <v/>
      </c>
    </row>
    <row r="11292" spans="7:8" x14ac:dyDescent="0.25">
      <c r="G11292" s="19" t="str">
        <f>IFERROR(VLOOKUP($D11292,LISTA!$A$2:$J$9990,8,0),"")</f>
        <v/>
      </c>
      <c r="H11292" s="40" t="str">
        <f t="shared" si="201"/>
        <v/>
      </c>
    </row>
    <row r="11293" spans="7:8" x14ac:dyDescent="0.25">
      <c r="G11293" s="19" t="str">
        <f>IFERROR(VLOOKUP($D11293,LISTA!$A$2:$J$9990,8,0),"")</f>
        <v/>
      </c>
      <c r="H11293" s="40" t="str">
        <f t="shared" si="201"/>
        <v/>
      </c>
    </row>
    <row r="11294" spans="7:8" x14ac:dyDescent="0.25">
      <c r="G11294" s="19" t="str">
        <f>IFERROR(VLOOKUP($D11294,LISTA!$A$2:$J$9990,8,0),"")</f>
        <v/>
      </c>
      <c r="H11294" s="40" t="str">
        <f t="shared" si="201"/>
        <v/>
      </c>
    </row>
    <row r="11295" spans="7:8" x14ac:dyDescent="0.25">
      <c r="G11295" s="19" t="str">
        <f>IFERROR(VLOOKUP($D11295,LISTA!$A$2:$J$9990,8,0),"")</f>
        <v/>
      </c>
      <c r="H11295" s="40" t="str">
        <f t="shared" si="201"/>
        <v/>
      </c>
    </row>
    <row r="11296" spans="7:8" x14ac:dyDescent="0.25">
      <c r="G11296" s="19" t="str">
        <f>IFERROR(VLOOKUP($D11296,LISTA!$A$2:$J$9990,8,0),"")</f>
        <v/>
      </c>
      <c r="H11296" s="40" t="str">
        <f t="shared" si="201"/>
        <v/>
      </c>
    </row>
    <row r="11297" spans="7:8" x14ac:dyDescent="0.25">
      <c r="G11297" s="19" t="str">
        <f>IFERROR(VLOOKUP($D11297,LISTA!$A$2:$J$9990,8,0),"")</f>
        <v/>
      </c>
      <c r="H11297" s="40" t="str">
        <f t="shared" si="201"/>
        <v/>
      </c>
    </row>
    <row r="11298" spans="7:8" x14ac:dyDescent="0.25">
      <c r="G11298" s="19" t="str">
        <f>IFERROR(VLOOKUP($D11298,LISTA!$A$2:$J$9990,8,0),"")</f>
        <v/>
      </c>
      <c r="H11298" s="40" t="str">
        <f t="shared" si="201"/>
        <v/>
      </c>
    </row>
    <row r="11299" spans="7:8" x14ac:dyDescent="0.25">
      <c r="G11299" s="19" t="str">
        <f>IFERROR(VLOOKUP($D11299,LISTA!$A$2:$J$9990,8,0),"")</f>
        <v/>
      </c>
      <c r="H11299" s="40" t="str">
        <f t="shared" si="201"/>
        <v/>
      </c>
    </row>
    <row r="11300" spans="7:8" x14ac:dyDescent="0.25">
      <c r="G11300" s="19" t="str">
        <f>IFERROR(VLOOKUP($D11300,LISTA!$A$2:$J$9990,8,0),"")</f>
        <v/>
      </c>
      <c r="H11300" s="40" t="str">
        <f t="shared" si="201"/>
        <v/>
      </c>
    </row>
    <row r="11301" spans="7:8" x14ac:dyDescent="0.25">
      <c r="G11301" s="19" t="str">
        <f>IFERROR(VLOOKUP($D11301,LISTA!$A$2:$J$9990,8,0),"")</f>
        <v/>
      </c>
      <c r="H11301" s="40" t="str">
        <f t="shared" si="201"/>
        <v/>
      </c>
    </row>
    <row r="11302" spans="7:8" x14ac:dyDescent="0.25">
      <c r="G11302" s="19" t="str">
        <f>IFERROR(VLOOKUP($D11302,LISTA!$A$2:$J$9990,8,0),"")</f>
        <v/>
      </c>
      <c r="H11302" s="40" t="str">
        <f t="shared" si="201"/>
        <v/>
      </c>
    </row>
    <row r="11303" spans="7:8" x14ac:dyDescent="0.25">
      <c r="G11303" s="19" t="str">
        <f>IFERROR(VLOOKUP($D11303,LISTA!$A$2:$J$9990,8,0),"")</f>
        <v/>
      </c>
      <c r="H11303" s="40" t="str">
        <f t="shared" si="201"/>
        <v/>
      </c>
    </row>
    <row r="11304" spans="7:8" x14ac:dyDescent="0.25">
      <c r="G11304" s="19" t="str">
        <f>IFERROR(VLOOKUP($D11304,LISTA!$A$2:$J$9990,8,0),"")</f>
        <v/>
      </c>
      <c r="H11304" s="40" t="str">
        <f t="shared" si="201"/>
        <v/>
      </c>
    </row>
    <row r="11305" spans="7:8" x14ac:dyDescent="0.25">
      <c r="G11305" s="19" t="str">
        <f>IFERROR(VLOOKUP($D11305,LISTA!$A$2:$J$9990,8,0),"")</f>
        <v/>
      </c>
      <c r="H11305" s="40" t="str">
        <f t="shared" si="201"/>
        <v/>
      </c>
    </row>
    <row r="11306" spans="7:8" x14ac:dyDescent="0.25">
      <c r="G11306" s="19" t="str">
        <f>IFERROR(VLOOKUP($D11306,LISTA!$A$2:$J$9990,8,0),"")</f>
        <v/>
      </c>
      <c r="H11306" s="40" t="str">
        <f t="shared" si="201"/>
        <v/>
      </c>
    </row>
    <row r="11307" spans="7:8" x14ac:dyDescent="0.25">
      <c r="G11307" s="19" t="str">
        <f>IFERROR(VLOOKUP($D11307,LISTA!$A$2:$J$9990,8,0),"")</f>
        <v/>
      </c>
      <c r="H11307" s="40" t="str">
        <f t="shared" si="201"/>
        <v/>
      </c>
    </row>
    <row r="11308" spans="7:8" x14ac:dyDescent="0.25">
      <c r="G11308" s="19" t="str">
        <f>IFERROR(VLOOKUP($D11308,LISTA!$A$2:$J$9990,8,0),"")</f>
        <v/>
      </c>
      <c r="H11308" s="40" t="str">
        <f t="shared" si="201"/>
        <v/>
      </c>
    </row>
    <row r="11309" spans="7:8" x14ac:dyDescent="0.25">
      <c r="G11309" s="19" t="str">
        <f>IFERROR(VLOOKUP($D11309,LISTA!$A$2:$J$9990,8,0),"")</f>
        <v/>
      </c>
      <c r="H11309" s="40" t="str">
        <f t="shared" si="201"/>
        <v/>
      </c>
    </row>
    <row r="11310" spans="7:8" x14ac:dyDescent="0.25">
      <c r="G11310" s="19" t="str">
        <f>IFERROR(VLOOKUP($D11310,LISTA!$A$2:$J$9990,8,0),"")</f>
        <v/>
      </c>
      <c r="H11310" s="40" t="str">
        <f t="shared" si="201"/>
        <v/>
      </c>
    </row>
    <row r="11311" spans="7:8" x14ac:dyDescent="0.25">
      <c r="G11311" s="19" t="str">
        <f>IFERROR(VLOOKUP($D11311,LISTA!$A$2:$J$9990,8,0),"")</f>
        <v/>
      </c>
      <c r="H11311" s="40" t="str">
        <f t="shared" si="201"/>
        <v/>
      </c>
    </row>
    <row r="11312" spans="7:8" x14ac:dyDescent="0.25">
      <c r="G11312" s="19" t="str">
        <f>IFERROR(VLOOKUP($D11312,LISTA!$A$2:$J$9990,8,0),"")</f>
        <v/>
      </c>
      <c r="H11312" s="40" t="str">
        <f t="shared" si="201"/>
        <v/>
      </c>
    </row>
    <row r="11313" spans="7:8" x14ac:dyDescent="0.25">
      <c r="G11313" s="19" t="str">
        <f>IFERROR(VLOOKUP($D11313,LISTA!$A$2:$J$9990,8,0),"")</f>
        <v/>
      </c>
      <c r="H11313" s="40" t="str">
        <f t="shared" si="201"/>
        <v/>
      </c>
    </row>
    <row r="11314" spans="7:8" x14ac:dyDescent="0.25">
      <c r="G11314" s="19" t="str">
        <f>IFERROR(VLOOKUP($D11314,LISTA!$A$2:$J$9990,8,0),"")</f>
        <v/>
      </c>
      <c r="H11314" s="40" t="str">
        <f t="shared" si="201"/>
        <v/>
      </c>
    </row>
    <row r="11315" spans="7:8" x14ac:dyDescent="0.25">
      <c r="G11315" s="19" t="str">
        <f>IFERROR(VLOOKUP($D11315,LISTA!$A$2:$J$9990,8,0),"")</f>
        <v/>
      </c>
      <c r="H11315" s="40" t="str">
        <f t="shared" si="201"/>
        <v/>
      </c>
    </row>
    <row r="11316" spans="7:8" x14ac:dyDescent="0.25">
      <c r="G11316" s="19" t="str">
        <f>IFERROR(VLOOKUP($D11316,LISTA!$A$2:$J$9990,8,0),"")</f>
        <v/>
      </c>
      <c r="H11316" s="40" t="str">
        <f t="shared" si="201"/>
        <v/>
      </c>
    </row>
    <row r="11317" spans="7:8" x14ac:dyDescent="0.25">
      <c r="G11317" s="19" t="str">
        <f>IFERROR(VLOOKUP($D11317,LISTA!$A$2:$J$9990,8,0),"")</f>
        <v/>
      </c>
      <c r="H11317" s="40" t="str">
        <f t="shared" si="201"/>
        <v/>
      </c>
    </row>
    <row r="11318" spans="7:8" x14ac:dyDescent="0.25">
      <c r="G11318" s="19" t="str">
        <f>IFERROR(VLOOKUP($D11318,LISTA!$A$2:$J$9990,8,0),"")</f>
        <v/>
      </c>
      <c r="H11318" s="40" t="str">
        <f t="shared" si="201"/>
        <v/>
      </c>
    </row>
    <row r="11319" spans="7:8" x14ac:dyDescent="0.25">
      <c r="G11319" s="19" t="str">
        <f>IFERROR(VLOOKUP($D11319,LISTA!$A$2:$J$9990,8,0),"")</f>
        <v/>
      </c>
      <c r="H11319" s="40" t="str">
        <f t="shared" si="201"/>
        <v/>
      </c>
    </row>
    <row r="11320" spans="7:8" x14ac:dyDescent="0.25">
      <c r="G11320" s="19" t="str">
        <f>IFERROR(VLOOKUP($D11320,LISTA!$A$2:$J$9990,8,0),"")</f>
        <v/>
      </c>
      <c r="H11320" s="40" t="str">
        <f t="shared" si="201"/>
        <v/>
      </c>
    </row>
    <row r="11321" spans="7:8" x14ac:dyDescent="0.25">
      <c r="G11321" s="19" t="str">
        <f>IFERROR(VLOOKUP($D11321,LISTA!$A$2:$J$9990,8,0),"")</f>
        <v/>
      </c>
      <c r="H11321" s="40" t="str">
        <f t="shared" si="201"/>
        <v/>
      </c>
    </row>
    <row r="11322" spans="7:8" x14ac:dyDescent="0.25">
      <c r="G11322" s="19" t="str">
        <f>IFERROR(VLOOKUP($D11322,LISTA!$A$2:$J$9990,8,0),"")</f>
        <v/>
      </c>
      <c r="H11322" s="40" t="str">
        <f t="shared" si="201"/>
        <v/>
      </c>
    </row>
    <row r="11323" spans="7:8" x14ac:dyDescent="0.25">
      <c r="G11323" s="19" t="str">
        <f>IFERROR(VLOOKUP($D11323,LISTA!$A$2:$J$9990,8,0),"")</f>
        <v/>
      </c>
      <c r="H11323" s="40" t="str">
        <f t="shared" si="201"/>
        <v/>
      </c>
    </row>
    <row r="11324" spans="7:8" x14ac:dyDescent="0.25">
      <c r="G11324" s="19" t="str">
        <f>IFERROR(VLOOKUP($D11324,LISTA!$A$2:$J$9990,8,0),"")</f>
        <v/>
      </c>
      <c r="H11324" s="40" t="str">
        <f t="shared" si="201"/>
        <v/>
      </c>
    </row>
    <row r="11325" spans="7:8" x14ac:dyDescent="0.25">
      <c r="G11325" s="19" t="str">
        <f>IFERROR(VLOOKUP($D11325,LISTA!$A$2:$J$9990,8,0),"")</f>
        <v/>
      </c>
      <c r="H11325" s="40" t="str">
        <f t="shared" si="201"/>
        <v/>
      </c>
    </row>
    <row r="11326" spans="7:8" x14ac:dyDescent="0.25">
      <c r="G11326" s="19" t="str">
        <f>IFERROR(VLOOKUP($D11326,LISTA!$A$2:$J$9990,8,0),"")</f>
        <v/>
      </c>
      <c r="H11326" s="40" t="str">
        <f t="shared" si="201"/>
        <v/>
      </c>
    </row>
    <row r="11327" spans="7:8" x14ac:dyDescent="0.25">
      <c r="G11327" s="19" t="str">
        <f>IFERROR(VLOOKUP($D11327,LISTA!$A$2:$J$9990,8,0),"")</f>
        <v/>
      </c>
      <c r="H11327" s="40" t="str">
        <f t="shared" si="201"/>
        <v/>
      </c>
    </row>
    <row r="11328" spans="7:8" x14ac:dyDescent="0.25">
      <c r="G11328" s="19" t="str">
        <f>IFERROR(VLOOKUP($D11328,LISTA!$A$2:$J$9990,8,0),"")</f>
        <v/>
      </c>
      <c r="H11328" s="40" t="str">
        <f t="shared" si="201"/>
        <v/>
      </c>
    </row>
    <row r="11329" spans="7:8" x14ac:dyDescent="0.25">
      <c r="G11329" s="19" t="str">
        <f>IFERROR(VLOOKUP($D11329,LISTA!$A$2:$J$9990,8,0),"")</f>
        <v/>
      </c>
      <c r="H11329" s="40" t="str">
        <f t="shared" si="201"/>
        <v/>
      </c>
    </row>
    <row r="11330" spans="7:8" x14ac:dyDescent="0.25">
      <c r="G11330" s="19" t="str">
        <f>IFERROR(VLOOKUP($D11330,LISTA!$A$2:$J$9990,8,0),"")</f>
        <v/>
      </c>
      <c r="H11330" s="40" t="str">
        <f t="shared" si="201"/>
        <v/>
      </c>
    </row>
    <row r="11331" spans="7:8" x14ac:dyDescent="0.25">
      <c r="G11331" s="19" t="str">
        <f>IFERROR(VLOOKUP($D11331,LISTA!$A$2:$J$9990,8,0),"")</f>
        <v/>
      </c>
      <c r="H11331" s="40" t="str">
        <f t="shared" si="201"/>
        <v/>
      </c>
    </row>
    <row r="11332" spans="7:8" x14ac:dyDescent="0.25">
      <c r="G11332" s="19" t="str">
        <f>IFERROR(VLOOKUP($D11332,LISTA!$A$2:$J$9990,8,0),"")</f>
        <v/>
      </c>
      <c r="H11332" s="40" t="str">
        <f t="shared" si="201"/>
        <v/>
      </c>
    </row>
    <row r="11333" spans="7:8" x14ac:dyDescent="0.25">
      <c r="G11333" s="19" t="str">
        <f>IFERROR(VLOOKUP($D11333,LISTA!$A$2:$J$9990,8,0),"")</f>
        <v/>
      </c>
      <c r="H11333" s="40" t="str">
        <f t="shared" ref="H11333:H11396" si="202">IF(OR(G11333=$K$10,G11333=$K$11,G11333=$K$14,G11333=$K$15,G11333=$K$16,G11333=$K$17,G11333=$K$18,G11333=$K$19,G11333=$K$20,G11333=$K$21,G11333=$K$22,G11333=$K$23,G11333=$K$24,G11333=$K$25,G11333=$K$26,G11333=$K$27,G11333=$K$28),$K$9,IF(OR(G11333=$K$32,G11333=$K$33),$K$31,IF(OR(G11333=$K$38),$K$37,"")))</f>
        <v/>
      </c>
    </row>
    <row r="11334" spans="7:8" x14ac:dyDescent="0.25">
      <c r="G11334" s="19" t="str">
        <f>IFERROR(VLOOKUP($D11334,LISTA!$A$2:$J$9990,8,0),"")</f>
        <v/>
      </c>
      <c r="H11334" s="40" t="str">
        <f t="shared" si="202"/>
        <v/>
      </c>
    </row>
    <row r="11335" spans="7:8" x14ac:dyDescent="0.25">
      <c r="G11335" s="19" t="str">
        <f>IFERROR(VLOOKUP($D11335,LISTA!$A$2:$J$9990,8,0),"")</f>
        <v/>
      </c>
      <c r="H11335" s="40" t="str">
        <f t="shared" si="202"/>
        <v/>
      </c>
    </row>
    <row r="11336" spans="7:8" x14ac:dyDescent="0.25">
      <c r="G11336" s="19" t="str">
        <f>IFERROR(VLOOKUP($D11336,LISTA!$A$2:$J$9990,8,0),"")</f>
        <v/>
      </c>
      <c r="H11336" s="40" t="str">
        <f t="shared" si="202"/>
        <v/>
      </c>
    </row>
    <row r="11337" spans="7:8" x14ac:dyDescent="0.25">
      <c r="G11337" s="19" t="str">
        <f>IFERROR(VLOOKUP($D11337,LISTA!$A$2:$J$9990,8,0),"")</f>
        <v/>
      </c>
      <c r="H11337" s="40" t="str">
        <f t="shared" si="202"/>
        <v/>
      </c>
    </row>
    <row r="11338" spans="7:8" x14ac:dyDescent="0.25">
      <c r="G11338" s="19" t="str">
        <f>IFERROR(VLOOKUP($D11338,LISTA!$A$2:$J$9990,8,0),"")</f>
        <v/>
      </c>
      <c r="H11338" s="40" t="str">
        <f t="shared" si="202"/>
        <v/>
      </c>
    </row>
    <row r="11339" spans="7:8" x14ac:dyDescent="0.25">
      <c r="G11339" s="19" t="str">
        <f>IFERROR(VLOOKUP($D11339,LISTA!$A$2:$J$9990,8,0),"")</f>
        <v/>
      </c>
      <c r="H11339" s="40" t="str">
        <f t="shared" si="202"/>
        <v/>
      </c>
    </row>
    <row r="11340" spans="7:8" x14ac:dyDescent="0.25">
      <c r="G11340" s="19" t="str">
        <f>IFERROR(VLOOKUP($D11340,LISTA!$A$2:$J$9990,8,0),"")</f>
        <v/>
      </c>
      <c r="H11340" s="40" t="str">
        <f t="shared" si="202"/>
        <v/>
      </c>
    </row>
    <row r="11341" spans="7:8" x14ac:dyDescent="0.25">
      <c r="G11341" s="19" t="str">
        <f>IFERROR(VLOOKUP($D11341,LISTA!$A$2:$J$9990,8,0),"")</f>
        <v/>
      </c>
      <c r="H11341" s="40" t="str">
        <f t="shared" si="202"/>
        <v/>
      </c>
    </row>
    <row r="11342" spans="7:8" x14ac:dyDescent="0.25">
      <c r="G11342" s="19" t="str">
        <f>IFERROR(VLOOKUP($D11342,LISTA!$A$2:$J$9990,8,0),"")</f>
        <v/>
      </c>
      <c r="H11342" s="40" t="str">
        <f t="shared" si="202"/>
        <v/>
      </c>
    </row>
    <row r="11343" spans="7:8" x14ac:dyDescent="0.25">
      <c r="G11343" s="19" t="str">
        <f>IFERROR(VLOOKUP($D11343,LISTA!$A$2:$J$9990,8,0),"")</f>
        <v/>
      </c>
      <c r="H11343" s="40" t="str">
        <f t="shared" si="202"/>
        <v/>
      </c>
    </row>
    <row r="11344" spans="7:8" x14ac:dyDescent="0.25">
      <c r="G11344" s="19" t="str">
        <f>IFERROR(VLOOKUP($D11344,LISTA!$A$2:$J$9990,8,0),"")</f>
        <v/>
      </c>
      <c r="H11344" s="40" t="str">
        <f t="shared" si="202"/>
        <v/>
      </c>
    </row>
    <row r="11345" spans="7:8" x14ac:dyDescent="0.25">
      <c r="G11345" s="19" t="str">
        <f>IFERROR(VLOOKUP($D11345,LISTA!$A$2:$J$9990,8,0),"")</f>
        <v/>
      </c>
      <c r="H11345" s="40" t="str">
        <f t="shared" si="202"/>
        <v/>
      </c>
    </row>
    <row r="11346" spans="7:8" x14ac:dyDescent="0.25">
      <c r="G11346" s="19" t="str">
        <f>IFERROR(VLOOKUP($D11346,LISTA!$A$2:$J$9990,8,0),"")</f>
        <v/>
      </c>
      <c r="H11346" s="40" t="str">
        <f t="shared" si="202"/>
        <v/>
      </c>
    </row>
    <row r="11347" spans="7:8" x14ac:dyDescent="0.25">
      <c r="G11347" s="19" t="str">
        <f>IFERROR(VLOOKUP($D11347,LISTA!$A$2:$J$9990,8,0),"")</f>
        <v/>
      </c>
      <c r="H11347" s="40" t="str">
        <f t="shared" si="202"/>
        <v/>
      </c>
    </row>
    <row r="11348" spans="7:8" x14ac:dyDescent="0.25">
      <c r="G11348" s="19" t="str">
        <f>IFERROR(VLOOKUP($D11348,LISTA!$A$2:$J$9990,8,0),"")</f>
        <v/>
      </c>
      <c r="H11348" s="40" t="str">
        <f t="shared" si="202"/>
        <v/>
      </c>
    </row>
    <row r="11349" spans="7:8" x14ac:dyDescent="0.25">
      <c r="G11349" s="19" t="str">
        <f>IFERROR(VLOOKUP($D11349,LISTA!$A$2:$J$9990,8,0),"")</f>
        <v/>
      </c>
      <c r="H11349" s="40" t="str">
        <f t="shared" si="202"/>
        <v/>
      </c>
    </row>
    <row r="11350" spans="7:8" x14ac:dyDescent="0.25">
      <c r="G11350" s="19" t="str">
        <f>IFERROR(VLOOKUP($D11350,LISTA!$A$2:$J$9990,8,0),"")</f>
        <v/>
      </c>
      <c r="H11350" s="40" t="str">
        <f t="shared" si="202"/>
        <v/>
      </c>
    </row>
    <row r="11351" spans="7:8" x14ac:dyDescent="0.25">
      <c r="G11351" s="19" t="str">
        <f>IFERROR(VLOOKUP($D11351,LISTA!$A$2:$J$9990,8,0),"")</f>
        <v/>
      </c>
      <c r="H11351" s="40" t="str">
        <f t="shared" si="202"/>
        <v/>
      </c>
    </row>
    <row r="11352" spans="7:8" x14ac:dyDescent="0.25">
      <c r="G11352" s="19" t="str">
        <f>IFERROR(VLOOKUP($D11352,LISTA!$A$2:$J$9990,8,0),"")</f>
        <v/>
      </c>
      <c r="H11352" s="40" t="str">
        <f t="shared" si="202"/>
        <v/>
      </c>
    </row>
    <row r="11353" spans="7:8" x14ac:dyDescent="0.25">
      <c r="G11353" s="19" t="str">
        <f>IFERROR(VLOOKUP($D11353,LISTA!$A$2:$J$9990,8,0),"")</f>
        <v/>
      </c>
      <c r="H11353" s="40" t="str">
        <f t="shared" si="202"/>
        <v/>
      </c>
    </row>
    <row r="11354" spans="7:8" x14ac:dyDescent="0.25">
      <c r="G11354" s="19" t="str">
        <f>IFERROR(VLOOKUP($D11354,LISTA!$A$2:$J$9990,8,0),"")</f>
        <v/>
      </c>
      <c r="H11354" s="40" t="str">
        <f t="shared" si="202"/>
        <v/>
      </c>
    </row>
    <row r="11355" spans="7:8" x14ac:dyDescent="0.25">
      <c r="G11355" s="19" t="str">
        <f>IFERROR(VLOOKUP($D11355,LISTA!$A$2:$J$9990,8,0),"")</f>
        <v/>
      </c>
      <c r="H11355" s="40" t="str">
        <f t="shared" si="202"/>
        <v/>
      </c>
    </row>
    <row r="11356" spans="7:8" x14ac:dyDescent="0.25">
      <c r="G11356" s="19" t="str">
        <f>IFERROR(VLOOKUP($D11356,LISTA!$A$2:$J$9990,8,0),"")</f>
        <v/>
      </c>
      <c r="H11356" s="40" t="str">
        <f t="shared" si="202"/>
        <v/>
      </c>
    </row>
    <row r="11357" spans="7:8" x14ac:dyDescent="0.25">
      <c r="G11357" s="19" t="str">
        <f>IFERROR(VLOOKUP($D11357,LISTA!$A$2:$J$9990,8,0),"")</f>
        <v/>
      </c>
      <c r="H11357" s="40" t="str">
        <f t="shared" si="202"/>
        <v/>
      </c>
    </row>
    <row r="11358" spans="7:8" x14ac:dyDescent="0.25">
      <c r="G11358" s="19" t="str">
        <f>IFERROR(VLOOKUP($D11358,LISTA!$A$2:$J$9990,8,0),"")</f>
        <v/>
      </c>
      <c r="H11358" s="40" t="str">
        <f t="shared" si="202"/>
        <v/>
      </c>
    </row>
    <row r="11359" spans="7:8" x14ac:dyDescent="0.25">
      <c r="G11359" s="19" t="str">
        <f>IFERROR(VLOOKUP($D11359,LISTA!$A$2:$J$9990,8,0),"")</f>
        <v/>
      </c>
      <c r="H11359" s="40" t="str">
        <f t="shared" si="202"/>
        <v/>
      </c>
    </row>
    <row r="11360" spans="7:8" x14ac:dyDescent="0.25">
      <c r="G11360" s="19" t="str">
        <f>IFERROR(VLOOKUP($D11360,LISTA!$A$2:$J$9990,8,0),"")</f>
        <v/>
      </c>
      <c r="H11360" s="40" t="str">
        <f t="shared" si="202"/>
        <v/>
      </c>
    </row>
    <row r="11361" spans="7:8" x14ac:dyDescent="0.25">
      <c r="G11361" s="19" t="str">
        <f>IFERROR(VLOOKUP($D11361,LISTA!$A$2:$J$9990,8,0),"")</f>
        <v/>
      </c>
      <c r="H11361" s="40" t="str">
        <f t="shared" si="202"/>
        <v/>
      </c>
    </row>
    <row r="11362" spans="7:8" x14ac:dyDescent="0.25">
      <c r="G11362" s="19" t="str">
        <f>IFERROR(VLOOKUP($D11362,LISTA!$A$2:$J$9990,8,0),"")</f>
        <v/>
      </c>
      <c r="H11362" s="40" t="str">
        <f t="shared" si="202"/>
        <v/>
      </c>
    </row>
    <row r="11363" spans="7:8" x14ac:dyDescent="0.25">
      <c r="G11363" s="19" t="str">
        <f>IFERROR(VLOOKUP($D11363,LISTA!$A$2:$J$9990,8,0),"")</f>
        <v/>
      </c>
      <c r="H11363" s="40" t="str">
        <f t="shared" si="202"/>
        <v/>
      </c>
    </row>
    <row r="11364" spans="7:8" x14ac:dyDescent="0.25">
      <c r="G11364" s="19" t="str">
        <f>IFERROR(VLOOKUP($D11364,LISTA!$A$2:$J$9990,8,0),"")</f>
        <v/>
      </c>
      <c r="H11364" s="40" t="str">
        <f t="shared" si="202"/>
        <v/>
      </c>
    </row>
    <row r="11365" spans="7:8" x14ac:dyDescent="0.25">
      <c r="G11365" s="19" t="str">
        <f>IFERROR(VLOOKUP($D11365,LISTA!$A$2:$J$9990,8,0),"")</f>
        <v/>
      </c>
      <c r="H11365" s="40" t="str">
        <f t="shared" si="202"/>
        <v/>
      </c>
    </row>
    <row r="11366" spans="7:8" x14ac:dyDescent="0.25">
      <c r="G11366" s="19" t="str">
        <f>IFERROR(VLOOKUP($D11366,LISTA!$A$2:$J$9990,8,0),"")</f>
        <v/>
      </c>
      <c r="H11366" s="40" t="str">
        <f t="shared" si="202"/>
        <v/>
      </c>
    </row>
    <row r="11367" spans="7:8" x14ac:dyDescent="0.25">
      <c r="G11367" s="19" t="str">
        <f>IFERROR(VLOOKUP($D11367,LISTA!$A$2:$J$9990,8,0),"")</f>
        <v/>
      </c>
      <c r="H11367" s="40" t="str">
        <f t="shared" si="202"/>
        <v/>
      </c>
    </row>
    <row r="11368" spans="7:8" x14ac:dyDescent="0.25">
      <c r="G11368" s="19" t="str">
        <f>IFERROR(VLOOKUP($D11368,LISTA!$A$2:$J$9990,8,0),"")</f>
        <v/>
      </c>
      <c r="H11368" s="40" t="str">
        <f t="shared" si="202"/>
        <v/>
      </c>
    </row>
    <row r="11369" spans="7:8" x14ac:dyDescent="0.25">
      <c r="G11369" s="19" t="str">
        <f>IFERROR(VLOOKUP($D11369,LISTA!$A$2:$J$9990,8,0),"")</f>
        <v/>
      </c>
      <c r="H11369" s="40" t="str">
        <f t="shared" si="202"/>
        <v/>
      </c>
    </row>
    <row r="11370" spans="7:8" x14ac:dyDescent="0.25">
      <c r="G11370" s="19" t="str">
        <f>IFERROR(VLOOKUP($D11370,LISTA!$A$2:$J$9990,8,0),"")</f>
        <v/>
      </c>
      <c r="H11370" s="40" t="str">
        <f t="shared" si="202"/>
        <v/>
      </c>
    </row>
    <row r="11371" spans="7:8" x14ac:dyDescent="0.25">
      <c r="G11371" s="19" t="str">
        <f>IFERROR(VLOOKUP($D11371,LISTA!$A$2:$J$9990,8,0),"")</f>
        <v/>
      </c>
      <c r="H11371" s="40" t="str">
        <f t="shared" si="202"/>
        <v/>
      </c>
    </row>
    <row r="11372" spans="7:8" x14ac:dyDescent="0.25">
      <c r="G11372" s="19" t="str">
        <f>IFERROR(VLOOKUP($D11372,LISTA!$A$2:$J$9990,8,0),"")</f>
        <v/>
      </c>
      <c r="H11372" s="40" t="str">
        <f t="shared" si="202"/>
        <v/>
      </c>
    </row>
    <row r="11373" spans="7:8" x14ac:dyDescent="0.25">
      <c r="G11373" s="19" t="str">
        <f>IFERROR(VLOOKUP($D11373,LISTA!$A$2:$J$9990,8,0),"")</f>
        <v/>
      </c>
      <c r="H11373" s="40" t="str">
        <f t="shared" si="202"/>
        <v/>
      </c>
    </row>
    <row r="11374" spans="7:8" x14ac:dyDescent="0.25">
      <c r="G11374" s="19" t="str">
        <f>IFERROR(VLOOKUP($D11374,LISTA!$A$2:$J$9990,8,0),"")</f>
        <v/>
      </c>
      <c r="H11374" s="40" t="str">
        <f t="shared" si="202"/>
        <v/>
      </c>
    </row>
    <row r="11375" spans="7:8" x14ac:dyDescent="0.25">
      <c r="G11375" s="19" t="str">
        <f>IFERROR(VLOOKUP($D11375,LISTA!$A$2:$J$9990,8,0),"")</f>
        <v/>
      </c>
      <c r="H11375" s="40" t="str">
        <f t="shared" si="202"/>
        <v/>
      </c>
    </row>
    <row r="11376" spans="7:8" x14ac:dyDescent="0.25">
      <c r="G11376" s="19" t="str">
        <f>IFERROR(VLOOKUP($D11376,LISTA!$A$2:$J$9990,8,0),"")</f>
        <v/>
      </c>
      <c r="H11376" s="40" t="str">
        <f t="shared" si="202"/>
        <v/>
      </c>
    </row>
    <row r="11377" spans="7:8" x14ac:dyDescent="0.25">
      <c r="G11377" s="19" t="str">
        <f>IFERROR(VLOOKUP($D11377,LISTA!$A$2:$J$9990,8,0),"")</f>
        <v/>
      </c>
      <c r="H11377" s="40" t="str">
        <f t="shared" si="202"/>
        <v/>
      </c>
    </row>
    <row r="11378" spans="7:8" x14ac:dyDescent="0.25">
      <c r="G11378" s="19" t="str">
        <f>IFERROR(VLOOKUP($D11378,LISTA!$A$2:$J$9990,8,0),"")</f>
        <v/>
      </c>
      <c r="H11378" s="40" t="str">
        <f t="shared" si="202"/>
        <v/>
      </c>
    </row>
    <row r="11379" spans="7:8" x14ac:dyDescent="0.25">
      <c r="G11379" s="19" t="str">
        <f>IFERROR(VLOOKUP($D11379,LISTA!$A$2:$J$9990,8,0),"")</f>
        <v/>
      </c>
      <c r="H11379" s="40" t="str">
        <f t="shared" si="202"/>
        <v/>
      </c>
    </row>
    <row r="11380" spans="7:8" x14ac:dyDescent="0.25">
      <c r="G11380" s="19" t="str">
        <f>IFERROR(VLOOKUP($D11380,LISTA!$A$2:$J$9990,8,0),"")</f>
        <v/>
      </c>
      <c r="H11380" s="40" t="str">
        <f t="shared" si="202"/>
        <v/>
      </c>
    </row>
    <row r="11381" spans="7:8" x14ac:dyDescent="0.25">
      <c r="G11381" s="19" t="str">
        <f>IFERROR(VLOOKUP($D11381,LISTA!$A$2:$J$9990,8,0),"")</f>
        <v/>
      </c>
      <c r="H11381" s="40" t="str">
        <f t="shared" si="202"/>
        <v/>
      </c>
    </row>
    <row r="11382" spans="7:8" x14ac:dyDescent="0.25">
      <c r="G11382" s="19" t="str">
        <f>IFERROR(VLOOKUP($D11382,LISTA!$A$2:$J$9990,8,0),"")</f>
        <v/>
      </c>
      <c r="H11382" s="40" t="str">
        <f t="shared" si="202"/>
        <v/>
      </c>
    </row>
    <row r="11383" spans="7:8" x14ac:dyDescent="0.25">
      <c r="G11383" s="19" t="str">
        <f>IFERROR(VLOOKUP($D11383,LISTA!$A$2:$J$9990,8,0),"")</f>
        <v/>
      </c>
      <c r="H11383" s="40" t="str">
        <f t="shared" si="202"/>
        <v/>
      </c>
    </row>
    <row r="11384" spans="7:8" x14ac:dyDescent="0.25">
      <c r="G11384" s="19" t="str">
        <f>IFERROR(VLOOKUP($D11384,LISTA!$A$2:$J$9990,8,0),"")</f>
        <v/>
      </c>
      <c r="H11384" s="40" t="str">
        <f t="shared" si="202"/>
        <v/>
      </c>
    </row>
    <row r="11385" spans="7:8" x14ac:dyDescent="0.25">
      <c r="G11385" s="19" t="str">
        <f>IFERROR(VLOOKUP($D11385,LISTA!$A$2:$J$9990,8,0),"")</f>
        <v/>
      </c>
      <c r="H11385" s="40" t="str">
        <f t="shared" si="202"/>
        <v/>
      </c>
    </row>
    <row r="11386" spans="7:8" x14ac:dyDescent="0.25">
      <c r="G11386" s="19" t="str">
        <f>IFERROR(VLOOKUP($D11386,LISTA!$A$2:$J$9990,8,0),"")</f>
        <v/>
      </c>
      <c r="H11386" s="40" t="str">
        <f t="shared" si="202"/>
        <v/>
      </c>
    </row>
    <row r="11387" spans="7:8" x14ac:dyDescent="0.25">
      <c r="G11387" s="19" t="str">
        <f>IFERROR(VLOOKUP($D11387,LISTA!$A$2:$J$9990,8,0),"")</f>
        <v/>
      </c>
      <c r="H11387" s="40" t="str">
        <f t="shared" si="202"/>
        <v/>
      </c>
    </row>
    <row r="11388" spans="7:8" x14ac:dyDescent="0.25">
      <c r="G11388" s="19" t="str">
        <f>IFERROR(VLOOKUP($D11388,LISTA!$A$2:$J$9990,8,0),"")</f>
        <v/>
      </c>
      <c r="H11388" s="40" t="str">
        <f t="shared" si="202"/>
        <v/>
      </c>
    </row>
    <row r="11389" spans="7:8" x14ac:dyDescent="0.25">
      <c r="G11389" s="19" t="str">
        <f>IFERROR(VLOOKUP($D11389,LISTA!$A$2:$J$9990,8,0),"")</f>
        <v/>
      </c>
      <c r="H11389" s="40" t="str">
        <f t="shared" si="202"/>
        <v/>
      </c>
    </row>
    <row r="11390" spans="7:8" x14ac:dyDescent="0.25">
      <c r="G11390" s="19" t="str">
        <f>IFERROR(VLOOKUP($D11390,LISTA!$A$2:$J$9990,8,0),"")</f>
        <v/>
      </c>
      <c r="H11390" s="40" t="str">
        <f t="shared" si="202"/>
        <v/>
      </c>
    </row>
    <row r="11391" spans="7:8" x14ac:dyDescent="0.25">
      <c r="G11391" s="19" t="str">
        <f>IFERROR(VLOOKUP($D11391,LISTA!$A$2:$J$9990,8,0),"")</f>
        <v/>
      </c>
      <c r="H11391" s="40" t="str">
        <f t="shared" si="202"/>
        <v/>
      </c>
    </row>
    <row r="11392" spans="7:8" x14ac:dyDescent="0.25">
      <c r="G11392" s="19" t="str">
        <f>IFERROR(VLOOKUP($D11392,LISTA!$A$2:$J$9990,8,0),"")</f>
        <v/>
      </c>
      <c r="H11392" s="40" t="str">
        <f t="shared" si="202"/>
        <v/>
      </c>
    </row>
    <row r="11393" spans="7:8" x14ac:dyDescent="0.25">
      <c r="G11393" s="19" t="str">
        <f>IFERROR(VLOOKUP($D11393,LISTA!$A$2:$J$9990,8,0),"")</f>
        <v/>
      </c>
      <c r="H11393" s="40" t="str">
        <f t="shared" si="202"/>
        <v/>
      </c>
    </row>
    <row r="11394" spans="7:8" x14ac:dyDescent="0.25">
      <c r="G11394" s="19" t="str">
        <f>IFERROR(VLOOKUP($D11394,LISTA!$A$2:$J$9990,8,0),"")</f>
        <v/>
      </c>
      <c r="H11394" s="40" t="str">
        <f t="shared" si="202"/>
        <v/>
      </c>
    </row>
    <row r="11395" spans="7:8" x14ac:dyDescent="0.25">
      <c r="G11395" s="19" t="str">
        <f>IFERROR(VLOOKUP($D11395,LISTA!$A$2:$J$9990,8,0),"")</f>
        <v/>
      </c>
      <c r="H11395" s="40" t="str">
        <f t="shared" si="202"/>
        <v/>
      </c>
    </row>
    <row r="11396" spans="7:8" x14ac:dyDescent="0.25">
      <c r="G11396" s="19" t="str">
        <f>IFERROR(VLOOKUP($D11396,LISTA!$A$2:$J$9990,8,0),"")</f>
        <v/>
      </c>
      <c r="H11396" s="40" t="str">
        <f t="shared" si="202"/>
        <v/>
      </c>
    </row>
    <row r="11397" spans="7:8" x14ac:dyDescent="0.25">
      <c r="G11397" s="19" t="str">
        <f>IFERROR(VLOOKUP($D11397,LISTA!$A$2:$J$9990,8,0),"")</f>
        <v/>
      </c>
      <c r="H11397" s="40" t="str">
        <f t="shared" ref="H11397:H11460" si="203">IF(OR(G11397=$K$10,G11397=$K$11,G11397=$K$14,G11397=$K$15,G11397=$K$16,G11397=$K$17,G11397=$K$18,G11397=$K$19,G11397=$K$20,G11397=$K$21,G11397=$K$22,G11397=$K$23,G11397=$K$24,G11397=$K$25,G11397=$K$26,G11397=$K$27,G11397=$K$28),$K$9,IF(OR(G11397=$K$32,G11397=$K$33),$K$31,IF(OR(G11397=$K$38),$K$37,"")))</f>
        <v/>
      </c>
    </row>
    <row r="11398" spans="7:8" x14ac:dyDescent="0.25">
      <c r="G11398" s="19" t="str">
        <f>IFERROR(VLOOKUP($D11398,LISTA!$A$2:$J$9990,8,0),"")</f>
        <v/>
      </c>
      <c r="H11398" s="40" t="str">
        <f t="shared" si="203"/>
        <v/>
      </c>
    </row>
    <row r="11399" spans="7:8" x14ac:dyDescent="0.25">
      <c r="G11399" s="19" t="str">
        <f>IFERROR(VLOOKUP($D11399,LISTA!$A$2:$J$9990,8,0),"")</f>
        <v/>
      </c>
      <c r="H11399" s="40" t="str">
        <f t="shared" si="203"/>
        <v/>
      </c>
    </row>
    <row r="11400" spans="7:8" x14ac:dyDescent="0.25">
      <c r="G11400" s="19" t="str">
        <f>IFERROR(VLOOKUP($D11400,LISTA!$A$2:$J$9990,8,0),"")</f>
        <v/>
      </c>
      <c r="H11400" s="40" t="str">
        <f t="shared" si="203"/>
        <v/>
      </c>
    </row>
    <row r="11401" spans="7:8" x14ac:dyDescent="0.25">
      <c r="G11401" s="19" t="str">
        <f>IFERROR(VLOOKUP($D11401,LISTA!$A$2:$J$9990,8,0),"")</f>
        <v/>
      </c>
      <c r="H11401" s="40" t="str">
        <f t="shared" si="203"/>
        <v/>
      </c>
    </row>
    <row r="11402" spans="7:8" x14ac:dyDescent="0.25">
      <c r="G11402" s="19" t="str">
        <f>IFERROR(VLOOKUP($D11402,LISTA!$A$2:$J$9990,8,0),"")</f>
        <v/>
      </c>
      <c r="H11402" s="40" t="str">
        <f t="shared" si="203"/>
        <v/>
      </c>
    </row>
    <row r="11403" spans="7:8" x14ac:dyDescent="0.25">
      <c r="G11403" s="19" t="str">
        <f>IFERROR(VLOOKUP($D11403,LISTA!$A$2:$J$9990,8,0),"")</f>
        <v/>
      </c>
      <c r="H11403" s="40" t="str">
        <f t="shared" si="203"/>
        <v/>
      </c>
    </row>
    <row r="11404" spans="7:8" x14ac:dyDescent="0.25">
      <c r="G11404" s="19" t="str">
        <f>IFERROR(VLOOKUP($D11404,LISTA!$A$2:$J$9990,8,0),"")</f>
        <v/>
      </c>
      <c r="H11404" s="40" t="str">
        <f t="shared" si="203"/>
        <v/>
      </c>
    </row>
    <row r="11405" spans="7:8" x14ac:dyDescent="0.25">
      <c r="G11405" s="19" t="str">
        <f>IFERROR(VLOOKUP($D11405,LISTA!$A$2:$J$9990,8,0),"")</f>
        <v/>
      </c>
      <c r="H11405" s="40" t="str">
        <f t="shared" si="203"/>
        <v/>
      </c>
    </row>
    <row r="11406" spans="7:8" x14ac:dyDescent="0.25">
      <c r="G11406" s="19" t="str">
        <f>IFERROR(VLOOKUP($D11406,LISTA!$A$2:$J$9990,8,0),"")</f>
        <v/>
      </c>
      <c r="H11406" s="40" t="str">
        <f t="shared" si="203"/>
        <v/>
      </c>
    </row>
    <row r="11407" spans="7:8" x14ac:dyDescent="0.25">
      <c r="G11407" s="19" t="str">
        <f>IFERROR(VLOOKUP($D11407,LISTA!$A$2:$J$9990,8,0),"")</f>
        <v/>
      </c>
      <c r="H11407" s="40" t="str">
        <f t="shared" si="203"/>
        <v/>
      </c>
    </row>
    <row r="11408" spans="7:8" x14ac:dyDescent="0.25">
      <c r="G11408" s="19" t="str">
        <f>IFERROR(VLOOKUP($D11408,LISTA!$A$2:$J$9990,8,0),"")</f>
        <v/>
      </c>
      <c r="H11408" s="40" t="str">
        <f t="shared" si="203"/>
        <v/>
      </c>
    </row>
    <row r="11409" spans="7:8" x14ac:dyDescent="0.25">
      <c r="G11409" s="19" t="str">
        <f>IFERROR(VLOOKUP($D11409,LISTA!$A$2:$J$9990,8,0),"")</f>
        <v/>
      </c>
      <c r="H11409" s="40" t="str">
        <f t="shared" si="203"/>
        <v/>
      </c>
    </row>
    <row r="11410" spans="7:8" x14ac:dyDescent="0.25">
      <c r="G11410" s="19" t="str">
        <f>IFERROR(VLOOKUP($D11410,LISTA!$A$2:$J$9990,8,0),"")</f>
        <v/>
      </c>
      <c r="H11410" s="40" t="str">
        <f t="shared" si="203"/>
        <v/>
      </c>
    </row>
    <row r="11411" spans="7:8" x14ac:dyDescent="0.25">
      <c r="G11411" s="19" t="str">
        <f>IFERROR(VLOOKUP($D11411,LISTA!$A$2:$J$9990,8,0),"")</f>
        <v/>
      </c>
      <c r="H11411" s="40" t="str">
        <f t="shared" si="203"/>
        <v/>
      </c>
    </row>
    <row r="11412" spans="7:8" x14ac:dyDescent="0.25">
      <c r="G11412" s="19" t="str">
        <f>IFERROR(VLOOKUP($D11412,LISTA!$A$2:$J$9990,8,0),"")</f>
        <v/>
      </c>
      <c r="H11412" s="40" t="str">
        <f t="shared" si="203"/>
        <v/>
      </c>
    </row>
    <row r="11413" spans="7:8" x14ac:dyDescent="0.25">
      <c r="G11413" s="19" t="str">
        <f>IFERROR(VLOOKUP($D11413,LISTA!$A$2:$J$9990,8,0),"")</f>
        <v/>
      </c>
      <c r="H11413" s="40" t="str">
        <f t="shared" si="203"/>
        <v/>
      </c>
    </row>
    <row r="11414" spans="7:8" x14ac:dyDescent="0.25">
      <c r="G11414" s="19" t="str">
        <f>IFERROR(VLOOKUP($D11414,LISTA!$A$2:$J$9990,8,0),"")</f>
        <v/>
      </c>
      <c r="H11414" s="40" t="str">
        <f t="shared" si="203"/>
        <v/>
      </c>
    </row>
    <row r="11415" spans="7:8" x14ac:dyDescent="0.25">
      <c r="G11415" s="19" t="str">
        <f>IFERROR(VLOOKUP($D11415,LISTA!$A$2:$J$9990,8,0),"")</f>
        <v/>
      </c>
      <c r="H11415" s="40" t="str">
        <f t="shared" si="203"/>
        <v/>
      </c>
    </row>
    <row r="11416" spans="7:8" x14ac:dyDescent="0.25">
      <c r="G11416" s="19" t="str">
        <f>IFERROR(VLOOKUP($D11416,LISTA!$A$2:$J$9990,8,0),"")</f>
        <v/>
      </c>
      <c r="H11416" s="40" t="str">
        <f t="shared" si="203"/>
        <v/>
      </c>
    </row>
    <row r="11417" spans="7:8" x14ac:dyDescent="0.25">
      <c r="G11417" s="19" t="str">
        <f>IFERROR(VLOOKUP($D11417,LISTA!$A$2:$J$9990,8,0),"")</f>
        <v/>
      </c>
      <c r="H11417" s="40" t="str">
        <f t="shared" si="203"/>
        <v/>
      </c>
    </row>
    <row r="11418" spans="7:8" x14ac:dyDescent="0.25">
      <c r="G11418" s="19" t="str">
        <f>IFERROR(VLOOKUP($D11418,LISTA!$A$2:$J$9990,8,0),"")</f>
        <v/>
      </c>
      <c r="H11418" s="40" t="str">
        <f t="shared" si="203"/>
        <v/>
      </c>
    </row>
    <row r="11419" spans="7:8" x14ac:dyDescent="0.25">
      <c r="G11419" s="19" t="str">
        <f>IFERROR(VLOOKUP($D11419,LISTA!$A$2:$J$9990,8,0),"")</f>
        <v/>
      </c>
      <c r="H11419" s="40" t="str">
        <f t="shared" si="203"/>
        <v/>
      </c>
    </row>
    <row r="11420" spans="7:8" x14ac:dyDescent="0.25">
      <c r="G11420" s="19" t="str">
        <f>IFERROR(VLOOKUP($D11420,LISTA!$A$2:$J$9990,8,0),"")</f>
        <v/>
      </c>
      <c r="H11420" s="40" t="str">
        <f t="shared" si="203"/>
        <v/>
      </c>
    </row>
    <row r="11421" spans="7:8" x14ac:dyDescent="0.25">
      <c r="G11421" s="19" t="str">
        <f>IFERROR(VLOOKUP($D11421,LISTA!$A$2:$J$9990,8,0),"")</f>
        <v/>
      </c>
      <c r="H11421" s="40" t="str">
        <f t="shared" si="203"/>
        <v/>
      </c>
    </row>
    <row r="11422" spans="7:8" x14ac:dyDescent="0.25">
      <c r="G11422" s="19" t="str">
        <f>IFERROR(VLOOKUP($D11422,LISTA!$A$2:$J$9990,8,0),"")</f>
        <v/>
      </c>
      <c r="H11422" s="40" t="str">
        <f t="shared" si="203"/>
        <v/>
      </c>
    </row>
    <row r="11423" spans="7:8" x14ac:dyDescent="0.25">
      <c r="G11423" s="19" t="str">
        <f>IFERROR(VLOOKUP($D11423,LISTA!$A$2:$J$9990,8,0),"")</f>
        <v/>
      </c>
      <c r="H11423" s="40" t="str">
        <f t="shared" si="203"/>
        <v/>
      </c>
    </row>
    <row r="11424" spans="7:8" x14ac:dyDescent="0.25">
      <c r="G11424" s="19" t="str">
        <f>IFERROR(VLOOKUP($D11424,LISTA!$A$2:$J$9990,8,0),"")</f>
        <v/>
      </c>
      <c r="H11424" s="40" t="str">
        <f t="shared" si="203"/>
        <v/>
      </c>
    </row>
    <row r="11425" spans="7:8" x14ac:dyDescent="0.25">
      <c r="G11425" s="19" t="str">
        <f>IFERROR(VLOOKUP($D11425,LISTA!$A$2:$J$9990,8,0),"")</f>
        <v/>
      </c>
      <c r="H11425" s="40" t="str">
        <f t="shared" si="203"/>
        <v/>
      </c>
    </row>
    <row r="11426" spans="7:8" x14ac:dyDescent="0.25">
      <c r="G11426" s="19" t="str">
        <f>IFERROR(VLOOKUP($D11426,LISTA!$A$2:$J$9990,8,0),"")</f>
        <v/>
      </c>
      <c r="H11426" s="40" t="str">
        <f t="shared" si="203"/>
        <v/>
      </c>
    </row>
    <row r="11427" spans="7:8" x14ac:dyDescent="0.25">
      <c r="G11427" s="19" t="str">
        <f>IFERROR(VLOOKUP($D11427,LISTA!$A$2:$J$9990,8,0),"")</f>
        <v/>
      </c>
      <c r="H11427" s="40" t="str">
        <f t="shared" si="203"/>
        <v/>
      </c>
    </row>
    <row r="11428" spans="7:8" x14ac:dyDescent="0.25">
      <c r="G11428" s="19" t="str">
        <f>IFERROR(VLOOKUP($D11428,LISTA!$A$2:$J$9990,8,0),"")</f>
        <v/>
      </c>
      <c r="H11428" s="40" t="str">
        <f t="shared" si="203"/>
        <v/>
      </c>
    </row>
    <row r="11429" spans="7:8" x14ac:dyDescent="0.25">
      <c r="G11429" s="19" t="str">
        <f>IFERROR(VLOOKUP($D11429,LISTA!$A$2:$J$9990,8,0),"")</f>
        <v/>
      </c>
      <c r="H11429" s="40" t="str">
        <f t="shared" si="203"/>
        <v/>
      </c>
    </row>
    <row r="11430" spans="7:8" x14ac:dyDescent="0.25">
      <c r="G11430" s="19" t="str">
        <f>IFERROR(VLOOKUP($D11430,LISTA!$A$2:$J$9990,8,0),"")</f>
        <v/>
      </c>
      <c r="H11430" s="40" t="str">
        <f t="shared" si="203"/>
        <v/>
      </c>
    </row>
    <row r="11431" spans="7:8" x14ac:dyDescent="0.25">
      <c r="G11431" s="19" t="str">
        <f>IFERROR(VLOOKUP($D11431,LISTA!$A$2:$J$9990,8,0),"")</f>
        <v/>
      </c>
      <c r="H11431" s="40" t="str">
        <f t="shared" si="203"/>
        <v/>
      </c>
    </row>
    <row r="11432" spans="7:8" x14ac:dyDescent="0.25">
      <c r="G11432" s="19" t="str">
        <f>IFERROR(VLOOKUP($D11432,LISTA!$A$2:$J$9990,8,0),"")</f>
        <v/>
      </c>
      <c r="H11432" s="40" t="str">
        <f t="shared" si="203"/>
        <v/>
      </c>
    </row>
    <row r="11433" spans="7:8" x14ac:dyDescent="0.25">
      <c r="G11433" s="19" t="str">
        <f>IFERROR(VLOOKUP($D11433,LISTA!$A$2:$J$9990,8,0),"")</f>
        <v/>
      </c>
      <c r="H11433" s="40" t="str">
        <f t="shared" si="203"/>
        <v/>
      </c>
    </row>
    <row r="11434" spans="7:8" x14ac:dyDescent="0.25">
      <c r="G11434" s="19" t="str">
        <f>IFERROR(VLOOKUP($D11434,LISTA!$A$2:$J$9990,8,0),"")</f>
        <v/>
      </c>
      <c r="H11434" s="40" t="str">
        <f t="shared" si="203"/>
        <v/>
      </c>
    </row>
    <row r="11435" spans="7:8" x14ac:dyDescent="0.25">
      <c r="G11435" s="19" t="str">
        <f>IFERROR(VLOOKUP($D11435,LISTA!$A$2:$J$9990,8,0),"")</f>
        <v/>
      </c>
      <c r="H11435" s="40" t="str">
        <f t="shared" si="203"/>
        <v/>
      </c>
    </row>
    <row r="11436" spans="7:8" x14ac:dyDescent="0.25">
      <c r="G11436" s="19" t="str">
        <f>IFERROR(VLOOKUP($D11436,LISTA!$A$2:$J$9990,8,0),"")</f>
        <v/>
      </c>
      <c r="H11436" s="40" t="str">
        <f t="shared" si="203"/>
        <v/>
      </c>
    </row>
    <row r="11437" spans="7:8" x14ac:dyDescent="0.25">
      <c r="G11437" s="19" t="str">
        <f>IFERROR(VLOOKUP($D11437,LISTA!$A$2:$J$9990,8,0),"")</f>
        <v/>
      </c>
      <c r="H11437" s="40" t="str">
        <f t="shared" si="203"/>
        <v/>
      </c>
    </row>
    <row r="11438" spans="7:8" x14ac:dyDescent="0.25">
      <c r="G11438" s="19" t="str">
        <f>IFERROR(VLOOKUP($D11438,LISTA!$A$2:$J$9990,8,0),"")</f>
        <v/>
      </c>
      <c r="H11438" s="40" t="str">
        <f t="shared" si="203"/>
        <v/>
      </c>
    </row>
    <row r="11439" spans="7:8" x14ac:dyDescent="0.25">
      <c r="G11439" s="19" t="str">
        <f>IFERROR(VLOOKUP($D11439,LISTA!$A$2:$J$9990,8,0),"")</f>
        <v/>
      </c>
      <c r="H11439" s="40" t="str">
        <f t="shared" si="203"/>
        <v/>
      </c>
    </row>
    <row r="11440" spans="7:8" x14ac:dyDescent="0.25">
      <c r="G11440" s="19" t="str">
        <f>IFERROR(VLOOKUP($D11440,LISTA!$A$2:$J$9990,8,0),"")</f>
        <v/>
      </c>
      <c r="H11440" s="40" t="str">
        <f t="shared" si="203"/>
        <v/>
      </c>
    </row>
    <row r="11441" spans="7:8" x14ac:dyDescent="0.25">
      <c r="G11441" s="19" t="str">
        <f>IFERROR(VLOOKUP($D11441,LISTA!$A$2:$J$9990,8,0),"")</f>
        <v/>
      </c>
      <c r="H11441" s="40" t="str">
        <f t="shared" si="203"/>
        <v/>
      </c>
    </row>
    <row r="11442" spans="7:8" x14ac:dyDescent="0.25">
      <c r="G11442" s="19" t="str">
        <f>IFERROR(VLOOKUP($D11442,LISTA!$A$2:$J$9990,8,0),"")</f>
        <v/>
      </c>
      <c r="H11442" s="40" t="str">
        <f t="shared" si="203"/>
        <v/>
      </c>
    </row>
    <row r="11443" spans="7:8" x14ac:dyDescent="0.25">
      <c r="G11443" s="19" t="str">
        <f>IFERROR(VLOOKUP($D11443,LISTA!$A$2:$J$9990,8,0),"")</f>
        <v/>
      </c>
      <c r="H11443" s="40" t="str">
        <f t="shared" si="203"/>
        <v/>
      </c>
    </row>
    <row r="11444" spans="7:8" x14ac:dyDescent="0.25">
      <c r="G11444" s="19" t="str">
        <f>IFERROR(VLOOKUP($D11444,LISTA!$A$2:$J$9990,8,0),"")</f>
        <v/>
      </c>
      <c r="H11444" s="40" t="str">
        <f t="shared" si="203"/>
        <v/>
      </c>
    </row>
    <row r="11445" spans="7:8" x14ac:dyDescent="0.25">
      <c r="G11445" s="19" t="str">
        <f>IFERROR(VLOOKUP($D11445,LISTA!$A$2:$J$9990,8,0),"")</f>
        <v/>
      </c>
      <c r="H11445" s="40" t="str">
        <f t="shared" si="203"/>
        <v/>
      </c>
    </row>
    <row r="11446" spans="7:8" x14ac:dyDescent="0.25">
      <c r="G11446" s="19" t="str">
        <f>IFERROR(VLOOKUP($D11446,LISTA!$A$2:$J$9990,8,0),"")</f>
        <v/>
      </c>
      <c r="H11446" s="40" t="str">
        <f t="shared" si="203"/>
        <v/>
      </c>
    </row>
    <row r="11447" spans="7:8" x14ac:dyDescent="0.25">
      <c r="G11447" s="19" t="str">
        <f>IFERROR(VLOOKUP($D11447,LISTA!$A$2:$J$9990,8,0),"")</f>
        <v/>
      </c>
      <c r="H11447" s="40" t="str">
        <f t="shared" si="203"/>
        <v/>
      </c>
    </row>
    <row r="11448" spans="7:8" x14ac:dyDescent="0.25">
      <c r="G11448" s="19" t="str">
        <f>IFERROR(VLOOKUP($D11448,LISTA!$A$2:$J$9990,8,0),"")</f>
        <v/>
      </c>
      <c r="H11448" s="40" t="str">
        <f t="shared" si="203"/>
        <v/>
      </c>
    </row>
    <row r="11449" spans="7:8" x14ac:dyDescent="0.25">
      <c r="G11449" s="19" t="str">
        <f>IFERROR(VLOOKUP($D11449,LISTA!$A$2:$J$9990,8,0),"")</f>
        <v/>
      </c>
      <c r="H11449" s="40" t="str">
        <f t="shared" si="203"/>
        <v/>
      </c>
    </row>
    <row r="11450" spans="7:8" x14ac:dyDescent="0.25">
      <c r="G11450" s="19" t="str">
        <f>IFERROR(VLOOKUP($D11450,LISTA!$A$2:$J$9990,8,0),"")</f>
        <v/>
      </c>
      <c r="H11450" s="40" t="str">
        <f t="shared" si="203"/>
        <v/>
      </c>
    </row>
    <row r="11451" spans="7:8" x14ac:dyDescent="0.25">
      <c r="G11451" s="19" t="str">
        <f>IFERROR(VLOOKUP($D11451,LISTA!$A$2:$J$9990,8,0),"")</f>
        <v/>
      </c>
      <c r="H11451" s="40" t="str">
        <f t="shared" si="203"/>
        <v/>
      </c>
    </row>
    <row r="11452" spans="7:8" x14ac:dyDescent="0.25">
      <c r="G11452" s="19" t="str">
        <f>IFERROR(VLOOKUP($D11452,LISTA!$A$2:$J$9990,8,0),"")</f>
        <v/>
      </c>
      <c r="H11452" s="40" t="str">
        <f t="shared" si="203"/>
        <v/>
      </c>
    </row>
    <row r="11453" spans="7:8" x14ac:dyDescent="0.25">
      <c r="G11453" s="19" t="str">
        <f>IFERROR(VLOOKUP($D11453,LISTA!$A$2:$J$9990,8,0),"")</f>
        <v/>
      </c>
      <c r="H11453" s="40" t="str">
        <f t="shared" si="203"/>
        <v/>
      </c>
    </row>
    <row r="11454" spans="7:8" x14ac:dyDescent="0.25">
      <c r="G11454" s="19" t="str">
        <f>IFERROR(VLOOKUP($D11454,LISTA!$A$2:$J$9990,8,0),"")</f>
        <v/>
      </c>
      <c r="H11454" s="40" t="str">
        <f t="shared" si="203"/>
        <v/>
      </c>
    </row>
    <row r="11455" spans="7:8" x14ac:dyDescent="0.25">
      <c r="G11455" s="19" t="str">
        <f>IFERROR(VLOOKUP($D11455,LISTA!$A$2:$J$9990,8,0),"")</f>
        <v/>
      </c>
      <c r="H11455" s="40" t="str">
        <f t="shared" si="203"/>
        <v/>
      </c>
    </row>
    <row r="11456" spans="7:8" x14ac:dyDescent="0.25">
      <c r="G11456" s="19" t="str">
        <f>IFERROR(VLOOKUP($D11456,LISTA!$A$2:$J$9990,8,0),"")</f>
        <v/>
      </c>
      <c r="H11456" s="40" t="str">
        <f t="shared" si="203"/>
        <v/>
      </c>
    </row>
    <row r="11457" spans="7:8" x14ac:dyDescent="0.25">
      <c r="G11457" s="19" t="str">
        <f>IFERROR(VLOOKUP($D11457,LISTA!$A$2:$J$9990,8,0),"")</f>
        <v/>
      </c>
      <c r="H11457" s="40" t="str">
        <f t="shared" si="203"/>
        <v/>
      </c>
    </row>
    <row r="11458" spans="7:8" x14ac:dyDescent="0.25">
      <c r="G11458" s="19" t="str">
        <f>IFERROR(VLOOKUP($D11458,LISTA!$A$2:$J$9990,8,0),"")</f>
        <v/>
      </c>
      <c r="H11458" s="40" t="str">
        <f t="shared" si="203"/>
        <v/>
      </c>
    </row>
    <row r="11459" spans="7:8" x14ac:dyDescent="0.25">
      <c r="G11459" s="19" t="str">
        <f>IFERROR(VLOOKUP($D11459,LISTA!$A$2:$J$9990,8,0),"")</f>
        <v/>
      </c>
      <c r="H11459" s="40" t="str">
        <f t="shared" si="203"/>
        <v/>
      </c>
    </row>
    <row r="11460" spans="7:8" x14ac:dyDescent="0.25">
      <c r="G11460" s="19" t="str">
        <f>IFERROR(VLOOKUP($D11460,LISTA!$A$2:$J$9990,8,0),"")</f>
        <v/>
      </c>
      <c r="H11460" s="40" t="str">
        <f t="shared" si="203"/>
        <v/>
      </c>
    </row>
    <row r="11461" spans="7:8" x14ac:dyDescent="0.25">
      <c r="G11461" s="19" t="str">
        <f>IFERROR(VLOOKUP($D11461,LISTA!$A$2:$J$9990,8,0),"")</f>
        <v/>
      </c>
      <c r="H11461" s="40" t="str">
        <f t="shared" ref="H11461:H11524" si="204">IF(OR(G11461=$K$10,G11461=$K$11,G11461=$K$14,G11461=$K$15,G11461=$K$16,G11461=$K$17,G11461=$K$18,G11461=$K$19,G11461=$K$20,G11461=$K$21,G11461=$K$22,G11461=$K$23,G11461=$K$24,G11461=$K$25,G11461=$K$26,G11461=$K$27,G11461=$K$28),$K$9,IF(OR(G11461=$K$32,G11461=$K$33),$K$31,IF(OR(G11461=$K$38),$K$37,"")))</f>
        <v/>
      </c>
    </row>
    <row r="11462" spans="7:8" x14ac:dyDescent="0.25">
      <c r="G11462" s="19" t="str">
        <f>IFERROR(VLOOKUP($D11462,LISTA!$A$2:$J$9990,8,0),"")</f>
        <v/>
      </c>
      <c r="H11462" s="40" t="str">
        <f t="shared" si="204"/>
        <v/>
      </c>
    </row>
    <row r="11463" spans="7:8" x14ac:dyDescent="0.25">
      <c r="G11463" s="19" t="str">
        <f>IFERROR(VLOOKUP($D11463,LISTA!$A$2:$J$9990,8,0),"")</f>
        <v/>
      </c>
      <c r="H11463" s="40" t="str">
        <f t="shared" si="204"/>
        <v/>
      </c>
    </row>
    <row r="11464" spans="7:8" x14ac:dyDescent="0.25">
      <c r="G11464" s="19" t="str">
        <f>IFERROR(VLOOKUP($D11464,LISTA!$A$2:$J$9990,8,0),"")</f>
        <v/>
      </c>
      <c r="H11464" s="40" t="str">
        <f t="shared" si="204"/>
        <v/>
      </c>
    </row>
    <row r="11465" spans="7:8" x14ac:dyDescent="0.25">
      <c r="G11465" s="19" t="str">
        <f>IFERROR(VLOOKUP($D11465,LISTA!$A$2:$J$9990,8,0),"")</f>
        <v/>
      </c>
      <c r="H11465" s="40" t="str">
        <f t="shared" si="204"/>
        <v/>
      </c>
    </row>
    <row r="11466" spans="7:8" x14ac:dyDescent="0.25">
      <c r="G11466" s="19" t="str">
        <f>IFERROR(VLOOKUP($D11466,LISTA!$A$2:$J$9990,8,0),"")</f>
        <v/>
      </c>
      <c r="H11466" s="40" t="str">
        <f t="shared" si="204"/>
        <v/>
      </c>
    </row>
    <row r="11467" spans="7:8" x14ac:dyDescent="0.25">
      <c r="G11467" s="19" t="str">
        <f>IFERROR(VLOOKUP($D11467,LISTA!$A$2:$J$9990,8,0),"")</f>
        <v/>
      </c>
      <c r="H11467" s="40" t="str">
        <f t="shared" si="204"/>
        <v/>
      </c>
    </row>
    <row r="11468" spans="7:8" x14ac:dyDescent="0.25">
      <c r="G11468" s="19" t="str">
        <f>IFERROR(VLOOKUP($D11468,LISTA!$A$2:$J$9990,8,0),"")</f>
        <v/>
      </c>
      <c r="H11468" s="40" t="str">
        <f t="shared" si="204"/>
        <v/>
      </c>
    </row>
    <row r="11469" spans="7:8" x14ac:dyDescent="0.25">
      <c r="G11469" s="19" t="str">
        <f>IFERROR(VLOOKUP($D11469,LISTA!$A$2:$J$9990,8,0),"")</f>
        <v/>
      </c>
      <c r="H11469" s="40" t="str">
        <f t="shared" si="204"/>
        <v/>
      </c>
    </row>
    <row r="11470" spans="7:8" x14ac:dyDescent="0.25">
      <c r="G11470" s="19" t="str">
        <f>IFERROR(VLOOKUP($D11470,LISTA!$A$2:$J$9990,8,0),"")</f>
        <v/>
      </c>
      <c r="H11470" s="40" t="str">
        <f t="shared" si="204"/>
        <v/>
      </c>
    </row>
    <row r="11471" spans="7:8" x14ac:dyDescent="0.25">
      <c r="G11471" s="19" t="str">
        <f>IFERROR(VLOOKUP($D11471,LISTA!$A$2:$J$9990,8,0),"")</f>
        <v/>
      </c>
      <c r="H11471" s="40" t="str">
        <f t="shared" si="204"/>
        <v/>
      </c>
    </row>
    <row r="11472" spans="7:8" x14ac:dyDescent="0.25">
      <c r="G11472" s="19" t="str">
        <f>IFERROR(VLOOKUP($D11472,LISTA!$A$2:$J$9990,8,0),"")</f>
        <v/>
      </c>
      <c r="H11472" s="40" t="str">
        <f t="shared" si="204"/>
        <v/>
      </c>
    </row>
    <row r="11473" spans="7:8" x14ac:dyDescent="0.25">
      <c r="G11473" s="19" t="str">
        <f>IFERROR(VLOOKUP($D11473,LISTA!$A$2:$J$9990,8,0),"")</f>
        <v/>
      </c>
      <c r="H11473" s="40" t="str">
        <f t="shared" si="204"/>
        <v/>
      </c>
    </row>
    <row r="11474" spans="7:8" x14ac:dyDescent="0.25">
      <c r="G11474" s="19" t="str">
        <f>IFERROR(VLOOKUP($D11474,LISTA!$A$2:$J$9990,8,0),"")</f>
        <v/>
      </c>
      <c r="H11474" s="40" t="str">
        <f t="shared" si="204"/>
        <v/>
      </c>
    </row>
    <row r="11475" spans="7:8" x14ac:dyDescent="0.25">
      <c r="G11475" s="19" t="str">
        <f>IFERROR(VLOOKUP($D11475,LISTA!$A$2:$J$9990,8,0),"")</f>
        <v/>
      </c>
      <c r="H11475" s="40" t="str">
        <f t="shared" si="204"/>
        <v/>
      </c>
    </row>
    <row r="11476" spans="7:8" x14ac:dyDescent="0.25">
      <c r="G11476" s="19" t="str">
        <f>IFERROR(VLOOKUP($D11476,LISTA!$A$2:$J$9990,8,0),"")</f>
        <v/>
      </c>
      <c r="H11476" s="40" t="str">
        <f t="shared" si="204"/>
        <v/>
      </c>
    </row>
    <row r="11477" spans="7:8" x14ac:dyDescent="0.25">
      <c r="G11477" s="19" t="str">
        <f>IFERROR(VLOOKUP($D11477,LISTA!$A$2:$J$9990,8,0),"")</f>
        <v/>
      </c>
      <c r="H11477" s="40" t="str">
        <f t="shared" si="204"/>
        <v/>
      </c>
    </row>
    <row r="11478" spans="7:8" x14ac:dyDescent="0.25">
      <c r="G11478" s="19" t="str">
        <f>IFERROR(VLOOKUP($D11478,LISTA!$A$2:$J$9990,8,0),"")</f>
        <v/>
      </c>
      <c r="H11478" s="40" t="str">
        <f t="shared" si="204"/>
        <v/>
      </c>
    </row>
    <row r="11479" spans="7:8" x14ac:dyDescent="0.25">
      <c r="G11479" s="19" t="str">
        <f>IFERROR(VLOOKUP($D11479,LISTA!$A$2:$J$9990,8,0),"")</f>
        <v/>
      </c>
      <c r="H11479" s="40" t="str">
        <f t="shared" si="204"/>
        <v/>
      </c>
    </row>
    <row r="11480" spans="7:8" x14ac:dyDescent="0.25">
      <c r="G11480" s="19" t="str">
        <f>IFERROR(VLOOKUP($D11480,LISTA!$A$2:$J$9990,8,0),"")</f>
        <v/>
      </c>
      <c r="H11480" s="40" t="str">
        <f t="shared" si="204"/>
        <v/>
      </c>
    </row>
    <row r="11481" spans="7:8" x14ac:dyDescent="0.25">
      <c r="G11481" s="19" t="str">
        <f>IFERROR(VLOOKUP($D11481,LISTA!$A$2:$J$9990,8,0),"")</f>
        <v/>
      </c>
      <c r="H11481" s="40" t="str">
        <f t="shared" si="204"/>
        <v/>
      </c>
    </row>
    <row r="11482" spans="7:8" x14ac:dyDescent="0.25">
      <c r="G11482" s="19" t="str">
        <f>IFERROR(VLOOKUP($D11482,LISTA!$A$2:$J$9990,8,0),"")</f>
        <v/>
      </c>
      <c r="H11482" s="40" t="str">
        <f t="shared" si="204"/>
        <v/>
      </c>
    </row>
    <row r="11483" spans="7:8" x14ac:dyDescent="0.25">
      <c r="G11483" s="19" t="str">
        <f>IFERROR(VLOOKUP($D11483,LISTA!$A$2:$J$9990,8,0),"")</f>
        <v/>
      </c>
      <c r="H11483" s="40" t="str">
        <f t="shared" si="204"/>
        <v/>
      </c>
    </row>
    <row r="11484" spans="7:8" x14ac:dyDescent="0.25">
      <c r="G11484" s="19" t="str">
        <f>IFERROR(VLOOKUP($D11484,LISTA!$A$2:$J$9990,8,0),"")</f>
        <v/>
      </c>
      <c r="H11484" s="40" t="str">
        <f t="shared" si="204"/>
        <v/>
      </c>
    </row>
    <row r="11485" spans="7:8" x14ac:dyDescent="0.25">
      <c r="G11485" s="19" t="str">
        <f>IFERROR(VLOOKUP($D11485,LISTA!$A$2:$J$9990,8,0),"")</f>
        <v/>
      </c>
      <c r="H11485" s="40" t="str">
        <f t="shared" si="204"/>
        <v/>
      </c>
    </row>
    <row r="11486" spans="7:8" x14ac:dyDescent="0.25">
      <c r="G11486" s="19" t="str">
        <f>IFERROR(VLOOKUP($D11486,LISTA!$A$2:$J$9990,8,0),"")</f>
        <v/>
      </c>
      <c r="H11486" s="40" t="str">
        <f t="shared" si="204"/>
        <v/>
      </c>
    </row>
    <row r="11487" spans="7:8" x14ac:dyDescent="0.25">
      <c r="G11487" s="19" t="str">
        <f>IFERROR(VLOOKUP($D11487,LISTA!$A$2:$J$9990,8,0),"")</f>
        <v/>
      </c>
      <c r="H11487" s="40" t="str">
        <f t="shared" si="204"/>
        <v/>
      </c>
    </row>
    <row r="11488" spans="7:8" x14ac:dyDescent="0.25">
      <c r="G11488" s="19" t="str">
        <f>IFERROR(VLOOKUP($D11488,LISTA!$A$2:$J$9990,8,0),"")</f>
        <v/>
      </c>
      <c r="H11488" s="40" t="str">
        <f t="shared" si="204"/>
        <v/>
      </c>
    </row>
    <row r="11489" spans="7:8" x14ac:dyDescent="0.25">
      <c r="G11489" s="19" t="str">
        <f>IFERROR(VLOOKUP($D11489,LISTA!$A$2:$J$9990,8,0),"")</f>
        <v/>
      </c>
      <c r="H11489" s="40" t="str">
        <f t="shared" si="204"/>
        <v/>
      </c>
    </row>
    <row r="11490" spans="7:8" x14ac:dyDescent="0.25">
      <c r="G11490" s="19" t="str">
        <f>IFERROR(VLOOKUP($D11490,LISTA!$A$2:$J$9990,8,0),"")</f>
        <v/>
      </c>
      <c r="H11490" s="40" t="str">
        <f t="shared" si="204"/>
        <v/>
      </c>
    </row>
    <row r="11491" spans="7:8" x14ac:dyDescent="0.25">
      <c r="G11491" s="19" t="str">
        <f>IFERROR(VLOOKUP($D11491,LISTA!$A$2:$J$9990,8,0),"")</f>
        <v/>
      </c>
      <c r="H11491" s="40" t="str">
        <f t="shared" si="204"/>
        <v/>
      </c>
    </row>
    <row r="11492" spans="7:8" x14ac:dyDescent="0.25">
      <c r="G11492" s="19" t="str">
        <f>IFERROR(VLOOKUP($D11492,LISTA!$A$2:$J$9990,8,0),"")</f>
        <v/>
      </c>
      <c r="H11492" s="40" t="str">
        <f t="shared" si="204"/>
        <v/>
      </c>
    </row>
    <row r="11493" spans="7:8" x14ac:dyDescent="0.25">
      <c r="G11493" s="19" t="str">
        <f>IFERROR(VLOOKUP($D11493,LISTA!$A$2:$J$9990,8,0),"")</f>
        <v/>
      </c>
      <c r="H11493" s="40" t="str">
        <f t="shared" si="204"/>
        <v/>
      </c>
    </row>
    <row r="11494" spans="7:8" x14ac:dyDescent="0.25">
      <c r="G11494" s="19" t="str">
        <f>IFERROR(VLOOKUP($D11494,LISTA!$A$2:$J$9990,8,0),"")</f>
        <v/>
      </c>
      <c r="H11494" s="40" t="str">
        <f t="shared" si="204"/>
        <v/>
      </c>
    </row>
    <row r="11495" spans="7:8" x14ac:dyDescent="0.25">
      <c r="G11495" s="19" t="str">
        <f>IFERROR(VLOOKUP($D11495,LISTA!$A$2:$J$9990,8,0),"")</f>
        <v/>
      </c>
      <c r="H11495" s="40" t="str">
        <f t="shared" si="204"/>
        <v/>
      </c>
    </row>
    <row r="11496" spans="7:8" x14ac:dyDescent="0.25">
      <c r="G11496" s="19" t="str">
        <f>IFERROR(VLOOKUP($D11496,LISTA!$A$2:$J$9990,8,0),"")</f>
        <v/>
      </c>
      <c r="H11496" s="40" t="str">
        <f t="shared" si="204"/>
        <v/>
      </c>
    </row>
    <row r="11497" spans="7:8" x14ac:dyDescent="0.25">
      <c r="G11497" s="19" t="str">
        <f>IFERROR(VLOOKUP($D11497,LISTA!$A$2:$J$9990,8,0),"")</f>
        <v/>
      </c>
      <c r="H11497" s="40" t="str">
        <f t="shared" si="204"/>
        <v/>
      </c>
    </row>
    <row r="11498" spans="7:8" x14ac:dyDescent="0.25">
      <c r="G11498" s="19" t="str">
        <f>IFERROR(VLOOKUP($D11498,LISTA!$A$2:$J$9990,8,0),"")</f>
        <v/>
      </c>
      <c r="H11498" s="40" t="str">
        <f t="shared" si="204"/>
        <v/>
      </c>
    </row>
    <row r="11499" spans="7:8" x14ac:dyDescent="0.25">
      <c r="G11499" s="19" t="str">
        <f>IFERROR(VLOOKUP($D11499,LISTA!$A$2:$J$9990,8,0),"")</f>
        <v/>
      </c>
      <c r="H11499" s="40" t="str">
        <f t="shared" si="204"/>
        <v/>
      </c>
    </row>
    <row r="11500" spans="7:8" x14ac:dyDescent="0.25">
      <c r="G11500" s="19" t="str">
        <f>IFERROR(VLOOKUP($D11500,LISTA!$A$2:$J$9990,8,0),"")</f>
        <v/>
      </c>
      <c r="H11500" s="40" t="str">
        <f t="shared" si="204"/>
        <v/>
      </c>
    </row>
    <row r="11501" spans="7:8" x14ac:dyDescent="0.25">
      <c r="G11501" s="19" t="str">
        <f>IFERROR(VLOOKUP($D11501,LISTA!$A$2:$J$9990,8,0),"")</f>
        <v/>
      </c>
      <c r="H11501" s="40" t="str">
        <f t="shared" si="204"/>
        <v/>
      </c>
    </row>
    <row r="11502" spans="7:8" x14ac:dyDescent="0.25">
      <c r="G11502" s="19" t="str">
        <f>IFERROR(VLOOKUP($D11502,LISTA!$A$2:$J$9990,8,0),"")</f>
        <v/>
      </c>
      <c r="H11502" s="40" t="str">
        <f t="shared" si="204"/>
        <v/>
      </c>
    </row>
    <row r="11503" spans="7:8" x14ac:dyDescent="0.25">
      <c r="G11503" s="19" t="str">
        <f>IFERROR(VLOOKUP($D11503,LISTA!$A$2:$J$9990,8,0),"")</f>
        <v/>
      </c>
      <c r="H11503" s="40" t="str">
        <f t="shared" si="204"/>
        <v/>
      </c>
    </row>
    <row r="11504" spans="7:8" x14ac:dyDescent="0.25">
      <c r="G11504" s="19" t="str">
        <f>IFERROR(VLOOKUP($D11504,LISTA!$A$2:$J$9990,8,0),"")</f>
        <v/>
      </c>
      <c r="H11504" s="40" t="str">
        <f t="shared" si="204"/>
        <v/>
      </c>
    </row>
    <row r="11505" spans="7:8" x14ac:dyDescent="0.25">
      <c r="G11505" s="19" t="str">
        <f>IFERROR(VLOOKUP($D11505,LISTA!$A$2:$J$9990,8,0),"")</f>
        <v/>
      </c>
      <c r="H11505" s="40" t="str">
        <f t="shared" si="204"/>
        <v/>
      </c>
    </row>
    <row r="11506" spans="7:8" x14ac:dyDescent="0.25">
      <c r="G11506" s="19" t="str">
        <f>IFERROR(VLOOKUP($D11506,LISTA!$A$2:$J$9990,8,0),"")</f>
        <v/>
      </c>
      <c r="H11506" s="40" t="str">
        <f t="shared" si="204"/>
        <v/>
      </c>
    </row>
    <row r="11507" spans="7:8" x14ac:dyDescent="0.25">
      <c r="G11507" s="19" t="str">
        <f>IFERROR(VLOOKUP($D11507,LISTA!$A$2:$J$9990,8,0),"")</f>
        <v/>
      </c>
      <c r="H11507" s="40" t="str">
        <f t="shared" si="204"/>
        <v/>
      </c>
    </row>
    <row r="11508" spans="7:8" x14ac:dyDescent="0.25">
      <c r="G11508" s="19" t="str">
        <f>IFERROR(VLOOKUP($D11508,LISTA!$A$2:$J$9990,8,0),"")</f>
        <v/>
      </c>
      <c r="H11508" s="40" t="str">
        <f t="shared" si="204"/>
        <v/>
      </c>
    </row>
    <row r="11509" spans="7:8" x14ac:dyDescent="0.25">
      <c r="G11509" s="19" t="str">
        <f>IFERROR(VLOOKUP($D11509,LISTA!$A$2:$J$9990,8,0),"")</f>
        <v/>
      </c>
      <c r="H11509" s="40" t="str">
        <f t="shared" si="204"/>
        <v/>
      </c>
    </row>
    <row r="11510" spans="7:8" x14ac:dyDescent="0.25">
      <c r="G11510" s="19" t="str">
        <f>IFERROR(VLOOKUP($D11510,LISTA!$A$2:$J$9990,8,0),"")</f>
        <v/>
      </c>
      <c r="H11510" s="40" t="str">
        <f t="shared" si="204"/>
        <v/>
      </c>
    </row>
    <row r="11511" spans="7:8" x14ac:dyDescent="0.25">
      <c r="G11511" s="19" t="str">
        <f>IFERROR(VLOOKUP($D11511,LISTA!$A$2:$J$9990,8,0),"")</f>
        <v/>
      </c>
      <c r="H11511" s="40" t="str">
        <f t="shared" si="204"/>
        <v/>
      </c>
    </row>
    <row r="11512" spans="7:8" x14ac:dyDescent="0.25">
      <c r="G11512" s="19" t="str">
        <f>IFERROR(VLOOKUP($D11512,LISTA!$A$2:$J$9990,8,0),"")</f>
        <v/>
      </c>
      <c r="H11512" s="40" t="str">
        <f t="shared" si="204"/>
        <v/>
      </c>
    </row>
    <row r="11513" spans="7:8" x14ac:dyDescent="0.25">
      <c r="G11513" s="19" t="str">
        <f>IFERROR(VLOOKUP($D11513,LISTA!$A$2:$J$9990,8,0),"")</f>
        <v/>
      </c>
      <c r="H11513" s="40" t="str">
        <f t="shared" si="204"/>
        <v/>
      </c>
    </row>
    <row r="11514" spans="7:8" x14ac:dyDescent="0.25">
      <c r="G11514" s="19" t="str">
        <f>IFERROR(VLOOKUP($D11514,LISTA!$A$2:$J$9990,8,0),"")</f>
        <v/>
      </c>
      <c r="H11514" s="40" t="str">
        <f t="shared" si="204"/>
        <v/>
      </c>
    </row>
    <row r="11515" spans="7:8" x14ac:dyDescent="0.25">
      <c r="G11515" s="19" t="str">
        <f>IFERROR(VLOOKUP($D11515,LISTA!$A$2:$J$9990,8,0),"")</f>
        <v/>
      </c>
      <c r="H11515" s="40" t="str">
        <f t="shared" si="204"/>
        <v/>
      </c>
    </row>
    <row r="11516" spans="7:8" x14ac:dyDescent="0.25">
      <c r="G11516" s="19" t="str">
        <f>IFERROR(VLOOKUP($D11516,LISTA!$A$2:$J$9990,8,0),"")</f>
        <v/>
      </c>
      <c r="H11516" s="40" t="str">
        <f t="shared" si="204"/>
        <v/>
      </c>
    </row>
    <row r="11517" spans="7:8" x14ac:dyDescent="0.25">
      <c r="G11517" s="19" t="str">
        <f>IFERROR(VLOOKUP($D11517,LISTA!$A$2:$J$9990,8,0),"")</f>
        <v/>
      </c>
      <c r="H11517" s="40" t="str">
        <f t="shared" si="204"/>
        <v/>
      </c>
    </row>
    <row r="11518" spans="7:8" x14ac:dyDescent="0.25">
      <c r="G11518" s="19" t="str">
        <f>IFERROR(VLOOKUP($D11518,LISTA!$A$2:$J$9990,8,0),"")</f>
        <v/>
      </c>
      <c r="H11518" s="40" t="str">
        <f t="shared" si="204"/>
        <v/>
      </c>
    </row>
    <row r="11519" spans="7:8" x14ac:dyDescent="0.25">
      <c r="G11519" s="19" t="str">
        <f>IFERROR(VLOOKUP($D11519,LISTA!$A$2:$J$9990,8,0),"")</f>
        <v/>
      </c>
      <c r="H11519" s="40" t="str">
        <f t="shared" si="204"/>
        <v/>
      </c>
    </row>
    <row r="11520" spans="7:8" x14ac:dyDescent="0.25">
      <c r="G11520" s="19" t="str">
        <f>IFERROR(VLOOKUP($D11520,LISTA!$A$2:$J$9990,8,0),"")</f>
        <v/>
      </c>
      <c r="H11520" s="40" t="str">
        <f t="shared" si="204"/>
        <v/>
      </c>
    </row>
    <row r="11521" spans="7:8" x14ac:dyDescent="0.25">
      <c r="G11521" s="19" t="str">
        <f>IFERROR(VLOOKUP($D11521,LISTA!$A$2:$J$9990,8,0),"")</f>
        <v/>
      </c>
      <c r="H11521" s="40" t="str">
        <f t="shared" si="204"/>
        <v/>
      </c>
    </row>
    <row r="11522" spans="7:8" x14ac:dyDescent="0.25">
      <c r="G11522" s="19" t="str">
        <f>IFERROR(VLOOKUP($D11522,LISTA!$A$2:$J$9990,8,0),"")</f>
        <v/>
      </c>
      <c r="H11522" s="40" t="str">
        <f t="shared" si="204"/>
        <v/>
      </c>
    </row>
    <row r="11523" spans="7:8" x14ac:dyDescent="0.25">
      <c r="G11523" s="19" t="str">
        <f>IFERROR(VLOOKUP($D11523,LISTA!$A$2:$J$9990,8,0),"")</f>
        <v/>
      </c>
      <c r="H11523" s="40" t="str">
        <f t="shared" si="204"/>
        <v/>
      </c>
    </row>
    <row r="11524" spans="7:8" x14ac:dyDescent="0.25">
      <c r="G11524" s="19" t="str">
        <f>IFERROR(VLOOKUP($D11524,LISTA!$A$2:$J$9990,8,0),"")</f>
        <v/>
      </c>
      <c r="H11524" s="40" t="str">
        <f t="shared" si="204"/>
        <v/>
      </c>
    </row>
    <row r="11525" spans="7:8" x14ac:dyDescent="0.25">
      <c r="G11525" s="19" t="str">
        <f>IFERROR(VLOOKUP($D11525,LISTA!$A$2:$J$9990,8,0),"")</f>
        <v/>
      </c>
      <c r="H11525" s="40" t="str">
        <f t="shared" ref="H11525:H11588" si="205">IF(OR(G11525=$K$10,G11525=$K$11,G11525=$K$14,G11525=$K$15,G11525=$K$16,G11525=$K$17,G11525=$K$18,G11525=$K$19,G11525=$K$20,G11525=$K$21,G11525=$K$22,G11525=$K$23,G11525=$K$24,G11525=$K$25,G11525=$K$26,G11525=$K$27,G11525=$K$28),$K$9,IF(OR(G11525=$K$32,G11525=$K$33),$K$31,IF(OR(G11525=$K$38),$K$37,"")))</f>
        <v/>
      </c>
    </row>
    <row r="11526" spans="7:8" x14ac:dyDescent="0.25">
      <c r="G11526" s="19" t="str">
        <f>IFERROR(VLOOKUP($D11526,LISTA!$A$2:$J$9990,8,0),"")</f>
        <v/>
      </c>
      <c r="H11526" s="40" t="str">
        <f t="shared" si="205"/>
        <v/>
      </c>
    </row>
    <row r="11527" spans="7:8" x14ac:dyDescent="0.25">
      <c r="G11527" s="19" t="str">
        <f>IFERROR(VLOOKUP($D11527,LISTA!$A$2:$J$9990,8,0),"")</f>
        <v/>
      </c>
      <c r="H11527" s="40" t="str">
        <f t="shared" si="205"/>
        <v/>
      </c>
    </row>
    <row r="11528" spans="7:8" x14ac:dyDescent="0.25">
      <c r="G11528" s="19" t="str">
        <f>IFERROR(VLOOKUP($D11528,LISTA!$A$2:$J$9990,8,0),"")</f>
        <v/>
      </c>
      <c r="H11528" s="40" t="str">
        <f t="shared" si="205"/>
        <v/>
      </c>
    </row>
    <row r="11529" spans="7:8" x14ac:dyDescent="0.25">
      <c r="G11529" s="19" t="str">
        <f>IFERROR(VLOOKUP($D11529,LISTA!$A$2:$J$9990,8,0),"")</f>
        <v/>
      </c>
      <c r="H11529" s="40" t="str">
        <f t="shared" si="205"/>
        <v/>
      </c>
    </row>
    <row r="11530" spans="7:8" x14ac:dyDescent="0.25">
      <c r="G11530" s="19" t="str">
        <f>IFERROR(VLOOKUP($D11530,LISTA!$A$2:$J$9990,8,0),"")</f>
        <v/>
      </c>
      <c r="H11530" s="40" t="str">
        <f t="shared" si="205"/>
        <v/>
      </c>
    </row>
    <row r="11531" spans="7:8" x14ac:dyDescent="0.25">
      <c r="G11531" s="19" t="str">
        <f>IFERROR(VLOOKUP($D11531,LISTA!$A$2:$J$9990,8,0),"")</f>
        <v/>
      </c>
      <c r="H11531" s="40" t="str">
        <f t="shared" si="205"/>
        <v/>
      </c>
    </row>
    <row r="11532" spans="7:8" x14ac:dyDescent="0.25">
      <c r="G11532" s="19" t="str">
        <f>IFERROR(VLOOKUP($D11532,LISTA!$A$2:$J$9990,8,0),"")</f>
        <v/>
      </c>
      <c r="H11532" s="40" t="str">
        <f t="shared" si="205"/>
        <v/>
      </c>
    </row>
    <row r="11533" spans="7:8" x14ac:dyDescent="0.25">
      <c r="G11533" s="19" t="str">
        <f>IFERROR(VLOOKUP($D11533,LISTA!$A$2:$J$9990,8,0),"")</f>
        <v/>
      </c>
      <c r="H11533" s="40" t="str">
        <f t="shared" si="205"/>
        <v/>
      </c>
    </row>
    <row r="11534" spans="7:8" x14ac:dyDescent="0.25">
      <c r="G11534" s="19" t="str">
        <f>IFERROR(VLOOKUP($D11534,LISTA!$A$2:$J$9990,8,0),"")</f>
        <v/>
      </c>
      <c r="H11534" s="40" t="str">
        <f t="shared" si="205"/>
        <v/>
      </c>
    </row>
    <row r="11535" spans="7:8" x14ac:dyDescent="0.25">
      <c r="G11535" s="19" t="str">
        <f>IFERROR(VLOOKUP($D11535,LISTA!$A$2:$J$9990,8,0),"")</f>
        <v/>
      </c>
      <c r="H11535" s="40" t="str">
        <f t="shared" si="205"/>
        <v/>
      </c>
    </row>
    <row r="11536" spans="7:8" x14ac:dyDescent="0.25">
      <c r="G11536" s="19" t="str">
        <f>IFERROR(VLOOKUP($D11536,LISTA!$A$2:$J$9990,8,0),"")</f>
        <v/>
      </c>
      <c r="H11536" s="40" t="str">
        <f t="shared" si="205"/>
        <v/>
      </c>
    </row>
    <row r="11537" spans="7:8" x14ac:dyDescent="0.25">
      <c r="G11537" s="19" t="str">
        <f>IFERROR(VLOOKUP($D11537,LISTA!$A$2:$J$9990,8,0),"")</f>
        <v/>
      </c>
      <c r="H11537" s="40" t="str">
        <f t="shared" si="205"/>
        <v/>
      </c>
    </row>
    <row r="11538" spans="7:8" x14ac:dyDescent="0.25">
      <c r="G11538" s="19" t="str">
        <f>IFERROR(VLOOKUP($D11538,LISTA!$A$2:$J$9990,8,0),"")</f>
        <v/>
      </c>
      <c r="H11538" s="40" t="str">
        <f t="shared" si="205"/>
        <v/>
      </c>
    </row>
    <row r="11539" spans="7:8" x14ac:dyDescent="0.25">
      <c r="G11539" s="19" t="str">
        <f>IFERROR(VLOOKUP($D11539,LISTA!$A$2:$J$9990,8,0),"")</f>
        <v/>
      </c>
      <c r="H11539" s="40" t="str">
        <f t="shared" si="205"/>
        <v/>
      </c>
    </row>
    <row r="11540" spans="7:8" x14ac:dyDescent="0.25">
      <c r="G11540" s="19" t="str">
        <f>IFERROR(VLOOKUP($D11540,LISTA!$A$2:$J$9990,8,0),"")</f>
        <v/>
      </c>
      <c r="H11540" s="40" t="str">
        <f t="shared" si="205"/>
        <v/>
      </c>
    </row>
    <row r="11541" spans="7:8" x14ac:dyDescent="0.25">
      <c r="G11541" s="19" t="str">
        <f>IFERROR(VLOOKUP($D11541,LISTA!$A$2:$J$9990,8,0),"")</f>
        <v/>
      </c>
      <c r="H11541" s="40" t="str">
        <f t="shared" si="205"/>
        <v/>
      </c>
    </row>
    <row r="11542" spans="7:8" x14ac:dyDescent="0.25">
      <c r="G11542" s="19" t="str">
        <f>IFERROR(VLOOKUP($D11542,LISTA!$A$2:$J$9990,8,0),"")</f>
        <v/>
      </c>
      <c r="H11542" s="40" t="str">
        <f t="shared" si="205"/>
        <v/>
      </c>
    </row>
    <row r="11543" spans="7:8" x14ac:dyDescent="0.25">
      <c r="G11543" s="19" t="str">
        <f>IFERROR(VLOOKUP($D11543,LISTA!$A$2:$J$9990,8,0),"")</f>
        <v/>
      </c>
      <c r="H11543" s="40" t="str">
        <f t="shared" si="205"/>
        <v/>
      </c>
    </row>
    <row r="11544" spans="7:8" x14ac:dyDescent="0.25">
      <c r="G11544" s="19" t="str">
        <f>IFERROR(VLOOKUP($D11544,LISTA!$A$2:$J$9990,8,0),"")</f>
        <v/>
      </c>
      <c r="H11544" s="40" t="str">
        <f t="shared" si="205"/>
        <v/>
      </c>
    </row>
    <row r="11545" spans="7:8" x14ac:dyDescent="0.25">
      <c r="G11545" s="19" t="str">
        <f>IFERROR(VLOOKUP($D11545,LISTA!$A$2:$J$9990,8,0),"")</f>
        <v/>
      </c>
      <c r="H11545" s="40" t="str">
        <f t="shared" si="205"/>
        <v/>
      </c>
    </row>
    <row r="11546" spans="7:8" x14ac:dyDescent="0.25">
      <c r="G11546" s="19" t="str">
        <f>IFERROR(VLOOKUP($D11546,LISTA!$A$2:$J$9990,8,0),"")</f>
        <v/>
      </c>
      <c r="H11546" s="40" t="str">
        <f t="shared" si="205"/>
        <v/>
      </c>
    </row>
    <row r="11547" spans="7:8" x14ac:dyDescent="0.25">
      <c r="G11547" s="19" t="str">
        <f>IFERROR(VLOOKUP($D11547,LISTA!$A$2:$J$9990,8,0),"")</f>
        <v/>
      </c>
      <c r="H11547" s="40" t="str">
        <f t="shared" si="205"/>
        <v/>
      </c>
    </row>
    <row r="11548" spans="7:8" x14ac:dyDescent="0.25">
      <c r="G11548" s="19" t="str">
        <f>IFERROR(VLOOKUP($D11548,LISTA!$A$2:$J$9990,8,0),"")</f>
        <v/>
      </c>
      <c r="H11548" s="40" t="str">
        <f t="shared" si="205"/>
        <v/>
      </c>
    </row>
    <row r="11549" spans="7:8" x14ac:dyDescent="0.25">
      <c r="G11549" s="19" t="str">
        <f>IFERROR(VLOOKUP($D11549,LISTA!$A$2:$J$9990,8,0),"")</f>
        <v/>
      </c>
      <c r="H11549" s="40" t="str">
        <f t="shared" si="205"/>
        <v/>
      </c>
    </row>
    <row r="11550" spans="7:8" x14ac:dyDescent="0.25">
      <c r="G11550" s="19" t="str">
        <f>IFERROR(VLOOKUP($D11550,LISTA!$A$2:$J$9990,8,0),"")</f>
        <v/>
      </c>
      <c r="H11550" s="40" t="str">
        <f t="shared" si="205"/>
        <v/>
      </c>
    </row>
    <row r="11551" spans="7:8" x14ac:dyDescent="0.25">
      <c r="G11551" s="19" t="str">
        <f>IFERROR(VLOOKUP($D11551,LISTA!$A$2:$J$9990,8,0),"")</f>
        <v/>
      </c>
      <c r="H11551" s="40" t="str">
        <f t="shared" si="205"/>
        <v/>
      </c>
    </row>
    <row r="11552" spans="7:8" x14ac:dyDescent="0.25">
      <c r="G11552" s="19" t="str">
        <f>IFERROR(VLOOKUP($D11552,LISTA!$A$2:$J$9990,8,0),"")</f>
        <v/>
      </c>
      <c r="H11552" s="40" t="str">
        <f t="shared" si="205"/>
        <v/>
      </c>
    </row>
    <row r="11553" spans="7:8" x14ac:dyDescent="0.25">
      <c r="G11553" s="19" t="str">
        <f>IFERROR(VLOOKUP($D11553,LISTA!$A$2:$J$9990,8,0),"")</f>
        <v/>
      </c>
      <c r="H11553" s="40" t="str">
        <f t="shared" si="205"/>
        <v/>
      </c>
    </row>
    <row r="11554" spans="7:8" x14ac:dyDescent="0.25">
      <c r="G11554" s="19" t="str">
        <f>IFERROR(VLOOKUP($D11554,LISTA!$A$2:$J$9990,8,0),"")</f>
        <v/>
      </c>
      <c r="H11554" s="40" t="str">
        <f t="shared" si="205"/>
        <v/>
      </c>
    </row>
    <row r="11555" spans="7:8" x14ac:dyDescent="0.25">
      <c r="G11555" s="19" t="str">
        <f>IFERROR(VLOOKUP($D11555,LISTA!$A$2:$J$9990,8,0),"")</f>
        <v/>
      </c>
      <c r="H11555" s="40" t="str">
        <f t="shared" si="205"/>
        <v/>
      </c>
    </row>
    <row r="11556" spans="7:8" x14ac:dyDescent="0.25">
      <c r="G11556" s="19" t="str">
        <f>IFERROR(VLOOKUP($D11556,LISTA!$A$2:$J$9990,8,0),"")</f>
        <v/>
      </c>
      <c r="H11556" s="40" t="str">
        <f t="shared" si="205"/>
        <v/>
      </c>
    </row>
    <row r="11557" spans="7:8" x14ac:dyDescent="0.25">
      <c r="G11557" s="19" t="str">
        <f>IFERROR(VLOOKUP($D11557,LISTA!$A$2:$J$9990,8,0),"")</f>
        <v/>
      </c>
      <c r="H11557" s="40" t="str">
        <f t="shared" si="205"/>
        <v/>
      </c>
    </row>
    <row r="11558" spans="7:8" x14ac:dyDescent="0.25">
      <c r="G11558" s="19" t="str">
        <f>IFERROR(VLOOKUP($D11558,LISTA!$A$2:$J$9990,8,0),"")</f>
        <v/>
      </c>
      <c r="H11558" s="40" t="str">
        <f t="shared" si="205"/>
        <v/>
      </c>
    </row>
    <row r="11559" spans="7:8" x14ac:dyDescent="0.25">
      <c r="G11559" s="19" t="str">
        <f>IFERROR(VLOOKUP($D11559,LISTA!$A$2:$J$9990,8,0),"")</f>
        <v/>
      </c>
      <c r="H11559" s="40" t="str">
        <f t="shared" si="205"/>
        <v/>
      </c>
    </row>
    <row r="11560" spans="7:8" x14ac:dyDescent="0.25">
      <c r="G11560" s="19" t="str">
        <f>IFERROR(VLOOKUP($D11560,LISTA!$A$2:$J$9990,8,0),"")</f>
        <v/>
      </c>
      <c r="H11560" s="40" t="str">
        <f t="shared" si="205"/>
        <v/>
      </c>
    </row>
    <row r="11561" spans="7:8" x14ac:dyDescent="0.25">
      <c r="G11561" s="19" t="str">
        <f>IFERROR(VLOOKUP($D11561,LISTA!$A$2:$J$9990,8,0),"")</f>
        <v/>
      </c>
      <c r="H11561" s="40" t="str">
        <f t="shared" si="205"/>
        <v/>
      </c>
    </row>
    <row r="11562" spans="7:8" x14ac:dyDescent="0.25">
      <c r="G11562" s="19" t="str">
        <f>IFERROR(VLOOKUP($D11562,LISTA!$A$2:$J$9990,8,0),"")</f>
        <v/>
      </c>
      <c r="H11562" s="40" t="str">
        <f t="shared" si="205"/>
        <v/>
      </c>
    </row>
    <row r="11563" spans="7:8" x14ac:dyDescent="0.25">
      <c r="G11563" s="19" t="str">
        <f>IFERROR(VLOOKUP($D11563,LISTA!$A$2:$J$9990,8,0),"")</f>
        <v/>
      </c>
      <c r="H11563" s="40" t="str">
        <f t="shared" si="205"/>
        <v/>
      </c>
    </row>
    <row r="11564" spans="7:8" x14ac:dyDescent="0.25">
      <c r="G11564" s="19" t="str">
        <f>IFERROR(VLOOKUP($D11564,LISTA!$A$2:$J$9990,8,0),"")</f>
        <v/>
      </c>
      <c r="H11564" s="40" t="str">
        <f t="shared" si="205"/>
        <v/>
      </c>
    </row>
    <row r="11565" spans="7:8" x14ac:dyDescent="0.25">
      <c r="G11565" s="19" t="str">
        <f>IFERROR(VLOOKUP($D11565,LISTA!$A$2:$J$9990,8,0),"")</f>
        <v/>
      </c>
      <c r="H11565" s="40" t="str">
        <f t="shared" si="205"/>
        <v/>
      </c>
    </row>
    <row r="11566" spans="7:8" x14ac:dyDescent="0.25">
      <c r="G11566" s="19" t="str">
        <f>IFERROR(VLOOKUP($D11566,LISTA!$A$2:$J$9990,8,0),"")</f>
        <v/>
      </c>
      <c r="H11566" s="40" t="str">
        <f t="shared" si="205"/>
        <v/>
      </c>
    </row>
    <row r="11567" spans="7:8" x14ac:dyDescent="0.25">
      <c r="G11567" s="19" t="str">
        <f>IFERROR(VLOOKUP($D11567,LISTA!$A$2:$J$9990,8,0),"")</f>
        <v/>
      </c>
      <c r="H11567" s="40" t="str">
        <f t="shared" si="205"/>
        <v/>
      </c>
    </row>
    <row r="11568" spans="7:8" x14ac:dyDescent="0.25">
      <c r="G11568" s="19" t="str">
        <f>IFERROR(VLOOKUP($D11568,LISTA!$A$2:$J$9990,8,0),"")</f>
        <v/>
      </c>
      <c r="H11568" s="40" t="str">
        <f t="shared" si="205"/>
        <v/>
      </c>
    </row>
    <row r="11569" spans="7:8" x14ac:dyDescent="0.25">
      <c r="G11569" s="19" t="str">
        <f>IFERROR(VLOOKUP($D11569,LISTA!$A$2:$J$9990,8,0),"")</f>
        <v/>
      </c>
      <c r="H11569" s="40" t="str">
        <f t="shared" si="205"/>
        <v/>
      </c>
    </row>
    <row r="11570" spans="7:8" x14ac:dyDescent="0.25">
      <c r="G11570" s="19" t="str">
        <f>IFERROR(VLOOKUP($D11570,LISTA!$A$2:$J$9990,8,0),"")</f>
        <v/>
      </c>
      <c r="H11570" s="40" t="str">
        <f t="shared" si="205"/>
        <v/>
      </c>
    </row>
    <row r="11571" spans="7:8" x14ac:dyDescent="0.25">
      <c r="G11571" s="19" t="str">
        <f>IFERROR(VLOOKUP($D11571,LISTA!$A$2:$J$9990,8,0),"")</f>
        <v/>
      </c>
      <c r="H11571" s="40" t="str">
        <f t="shared" si="205"/>
        <v/>
      </c>
    </row>
    <row r="11572" spans="7:8" x14ac:dyDescent="0.25">
      <c r="G11572" s="19" t="str">
        <f>IFERROR(VLOOKUP($D11572,LISTA!$A$2:$J$9990,8,0),"")</f>
        <v/>
      </c>
      <c r="H11572" s="40" t="str">
        <f t="shared" si="205"/>
        <v/>
      </c>
    </row>
    <row r="11573" spans="7:8" x14ac:dyDescent="0.25">
      <c r="G11573" s="19" t="str">
        <f>IFERROR(VLOOKUP($D11573,LISTA!$A$2:$J$9990,8,0),"")</f>
        <v/>
      </c>
      <c r="H11573" s="40" t="str">
        <f t="shared" si="205"/>
        <v/>
      </c>
    </row>
    <row r="11574" spans="7:8" x14ac:dyDescent="0.25">
      <c r="G11574" s="19" t="str">
        <f>IFERROR(VLOOKUP($D11574,LISTA!$A$2:$J$9990,8,0),"")</f>
        <v/>
      </c>
      <c r="H11574" s="40" t="str">
        <f t="shared" si="205"/>
        <v/>
      </c>
    </row>
    <row r="11575" spans="7:8" x14ac:dyDescent="0.25">
      <c r="G11575" s="19" t="str">
        <f>IFERROR(VLOOKUP($D11575,LISTA!$A$2:$J$9990,8,0),"")</f>
        <v/>
      </c>
      <c r="H11575" s="40" t="str">
        <f t="shared" si="205"/>
        <v/>
      </c>
    </row>
    <row r="11576" spans="7:8" x14ac:dyDescent="0.25">
      <c r="G11576" s="19" t="str">
        <f>IFERROR(VLOOKUP($D11576,LISTA!$A$2:$J$9990,8,0),"")</f>
        <v/>
      </c>
      <c r="H11576" s="40" t="str">
        <f t="shared" si="205"/>
        <v/>
      </c>
    </row>
    <row r="11577" spans="7:8" x14ac:dyDescent="0.25">
      <c r="G11577" s="19" t="str">
        <f>IFERROR(VLOOKUP($D11577,LISTA!$A$2:$J$9990,8,0),"")</f>
        <v/>
      </c>
      <c r="H11577" s="40" t="str">
        <f t="shared" si="205"/>
        <v/>
      </c>
    </row>
    <row r="11578" spans="7:8" x14ac:dyDescent="0.25">
      <c r="G11578" s="19" t="str">
        <f>IFERROR(VLOOKUP($D11578,LISTA!$A$2:$J$9990,8,0),"")</f>
        <v/>
      </c>
      <c r="H11578" s="40" t="str">
        <f t="shared" si="205"/>
        <v/>
      </c>
    </row>
    <row r="11579" spans="7:8" x14ac:dyDescent="0.25">
      <c r="G11579" s="19" t="str">
        <f>IFERROR(VLOOKUP($D11579,LISTA!$A$2:$J$9990,8,0),"")</f>
        <v/>
      </c>
      <c r="H11579" s="40" t="str">
        <f t="shared" si="205"/>
        <v/>
      </c>
    </row>
    <row r="11580" spans="7:8" x14ac:dyDescent="0.25">
      <c r="G11580" s="19" t="str">
        <f>IFERROR(VLOOKUP($D11580,LISTA!$A$2:$J$9990,8,0),"")</f>
        <v/>
      </c>
      <c r="H11580" s="40" t="str">
        <f t="shared" si="205"/>
        <v/>
      </c>
    </row>
    <row r="11581" spans="7:8" x14ac:dyDescent="0.25">
      <c r="G11581" s="19" t="str">
        <f>IFERROR(VLOOKUP($D11581,LISTA!$A$2:$J$9990,8,0),"")</f>
        <v/>
      </c>
      <c r="H11581" s="40" t="str">
        <f t="shared" si="205"/>
        <v/>
      </c>
    </row>
    <row r="11582" spans="7:8" x14ac:dyDescent="0.25">
      <c r="G11582" s="19" t="str">
        <f>IFERROR(VLOOKUP($D11582,LISTA!$A$2:$J$9990,8,0),"")</f>
        <v/>
      </c>
      <c r="H11582" s="40" t="str">
        <f t="shared" si="205"/>
        <v/>
      </c>
    </row>
    <row r="11583" spans="7:8" x14ac:dyDescent="0.25">
      <c r="G11583" s="19" t="str">
        <f>IFERROR(VLOOKUP($D11583,LISTA!$A$2:$J$9990,8,0),"")</f>
        <v/>
      </c>
      <c r="H11583" s="40" t="str">
        <f t="shared" si="205"/>
        <v/>
      </c>
    </row>
    <row r="11584" spans="7:8" x14ac:dyDescent="0.25">
      <c r="G11584" s="19" t="str">
        <f>IFERROR(VLOOKUP($D11584,LISTA!$A$2:$J$9990,8,0),"")</f>
        <v/>
      </c>
      <c r="H11584" s="40" t="str">
        <f t="shared" si="205"/>
        <v/>
      </c>
    </row>
    <row r="11585" spans="7:8" x14ac:dyDescent="0.25">
      <c r="G11585" s="19" t="str">
        <f>IFERROR(VLOOKUP($D11585,LISTA!$A$2:$J$9990,8,0),"")</f>
        <v/>
      </c>
      <c r="H11585" s="40" t="str">
        <f t="shared" si="205"/>
        <v/>
      </c>
    </row>
    <row r="11586" spans="7:8" x14ac:dyDescent="0.25">
      <c r="G11586" s="19" t="str">
        <f>IFERROR(VLOOKUP($D11586,LISTA!$A$2:$J$9990,8,0),"")</f>
        <v/>
      </c>
      <c r="H11586" s="40" t="str">
        <f t="shared" si="205"/>
        <v/>
      </c>
    </row>
    <row r="11587" spans="7:8" x14ac:dyDescent="0.25">
      <c r="G11587" s="19" t="str">
        <f>IFERROR(VLOOKUP($D11587,LISTA!$A$2:$J$9990,8,0),"")</f>
        <v/>
      </c>
      <c r="H11587" s="40" t="str">
        <f t="shared" si="205"/>
        <v/>
      </c>
    </row>
    <row r="11588" spans="7:8" x14ac:dyDescent="0.25">
      <c r="G11588" s="19" t="str">
        <f>IFERROR(VLOOKUP($D11588,LISTA!$A$2:$J$9990,8,0),"")</f>
        <v/>
      </c>
      <c r="H11588" s="40" t="str">
        <f t="shared" si="205"/>
        <v/>
      </c>
    </row>
    <row r="11589" spans="7:8" x14ac:dyDescent="0.25">
      <c r="G11589" s="19" t="str">
        <f>IFERROR(VLOOKUP($D11589,LISTA!$A$2:$J$9990,8,0),"")</f>
        <v/>
      </c>
      <c r="H11589" s="40" t="str">
        <f t="shared" ref="H11589:H11652" si="206">IF(OR(G11589=$K$10,G11589=$K$11,G11589=$K$14,G11589=$K$15,G11589=$K$16,G11589=$K$17,G11589=$K$18,G11589=$K$19,G11589=$K$20,G11589=$K$21,G11589=$K$22,G11589=$K$23,G11589=$K$24,G11589=$K$25,G11589=$K$26,G11589=$K$27,G11589=$K$28),$K$9,IF(OR(G11589=$K$32,G11589=$K$33),$K$31,IF(OR(G11589=$K$38),$K$37,"")))</f>
        <v/>
      </c>
    </row>
    <row r="11590" spans="7:8" x14ac:dyDescent="0.25">
      <c r="G11590" s="19" t="str">
        <f>IFERROR(VLOOKUP($D11590,LISTA!$A$2:$J$9990,8,0),"")</f>
        <v/>
      </c>
      <c r="H11590" s="40" t="str">
        <f t="shared" si="206"/>
        <v/>
      </c>
    </row>
    <row r="11591" spans="7:8" x14ac:dyDescent="0.25">
      <c r="G11591" s="19" t="str">
        <f>IFERROR(VLOOKUP($D11591,LISTA!$A$2:$J$9990,8,0),"")</f>
        <v/>
      </c>
      <c r="H11591" s="40" t="str">
        <f t="shared" si="206"/>
        <v/>
      </c>
    </row>
    <row r="11592" spans="7:8" x14ac:dyDescent="0.25">
      <c r="G11592" s="19" t="str">
        <f>IFERROR(VLOOKUP($D11592,LISTA!$A$2:$J$9990,8,0),"")</f>
        <v/>
      </c>
      <c r="H11592" s="40" t="str">
        <f t="shared" si="206"/>
        <v/>
      </c>
    </row>
    <row r="11593" spans="7:8" x14ac:dyDescent="0.25">
      <c r="G11593" s="19" t="str">
        <f>IFERROR(VLOOKUP($D11593,LISTA!$A$2:$J$9990,8,0),"")</f>
        <v/>
      </c>
      <c r="H11593" s="40" t="str">
        <f t="shared" si="206"/>
        <v/>
      </c>
    </row>
    <row r="11594" spans="7:8" x14ac:dyDescent="0.25">
      <c r="G11594" s="19" t="str">
        <f>IFERROR(VLOOKUP($D11594,LISTA!$A$2:$J$9990,8,0),"")</f>
        <v/>
      </c>
      <c r="H11594" s="40" t="str">
        <f t="shared" si="206"/>
        <v/>
      </c>
    </row>
    <row r="11595" spans="7:8" x14ac:dyDescent="0.25">
      <c r="G11595" s="19" t="str">
        <f>IFERROR(VLOOKUP($D11595,LISTA!$A$2:$J$9990,8,0),"")</f>
        <v/>
      </c>
      <c r="H11595" s="40" t="str">
        <f t="shared" si="206"/>
        <v/>
      </c>
    </row>
    <row r="11596" spans="7:8" x14ac:dyDescent="0.25">
      <c r="G11596" s="19" t="str">
        <f>IFERROR(VLOOKUP($D11596,LISTA!$A$2:$J$9990,8,0),"")</f>
        <v/>
      </c>
      <c r="H11596" s="40" t="str">
        <f t="shared" si="206"/>
        <v/>
      </c>
    </row>
    <row r="11597" spans="7:8" x14ac:dyDescent="0.25">
      <c r="G11597" s="19" t="str">
        <f>IFERROR(VLOOKUP($D11597,LISTA!$A$2:$J$9990,8,0),"")</f>
        <v/>
      </c>
      <c r="H11597" s="40" t="str">
        <f t="shared" si="206"/>
        <v/>
      </c>
    </row>
    <row r="11598" spans="7:8" x14ac:dyDescent="0.25">
      <c r="G11598" s="19" t="str">
        <f>IFERROR(VLOOKUP($D11598,LISTA!$A$2:$J$9990,8,0),"")</f>
        <v/>
      </c>
      <c r="H11598" s="40" t="str">
        <f t="shared" si="206"/>
        <v/>
      </c>
    </row>
    <row r="11599" spans="7:8" x14ac:dyDescent="0.25">
      <c r="G11599" s="19" t="str">
        <f>IFERROR(VLOOKUP($D11599,LISTA!$A$2:$J$9990,8,0),"")</f>
        <v/>
      </c>
      <c r="H11599" s="40" t="str">
        <f t="shared" si="206"/>
        <v/>
      </c>
    </row>
    <row r="11600" spans="7:8" x14ac:dyDescent="0.25">
      <c r="G11600" s="19" t="str">
        <f>IFERROR(VLOOKUP($D11600,LISTA!$A$2:$J$9990,8,0),"")</f>
        <v/>
      </c>
      <c r="H11600" s="40" t="str">
        <f t="shared" si="206"/>
        <v/>
      </c>
    </row>
    <row r="11601" spans="7:8" x14ac:dyDescent="0.25">
      <c r="G11601" s="19" t="str">
        <f>IFERROR(VLOOKUP($D11601,LISTA!$A$2:$J$9990,8,0),"")</f>
        <v/>
      </c>
      <c r="H11601" s="40" t="str">
        <f t="shared" si="206"/>
        <v/>
      </c>
    </row>
    <row r="11602" spans="7:8" x14ac:dyDescent="0.25">
      <c r="G11602" s="19" t="str">
        <f>IFERROR(VLOOKUP($D11602,LISTA!$A$2:$J$9990,8,0),"")</f>
        <v/>
      </c>
      <c r="H11602" s="40" t="str">
        <f t="shared" si="206"/>
        <v/>
      </c>
    </row>
    <row r="11603" spans="7:8" x14ac:dyDescent="0.25">
      <c r="G11603" s="19" t="str">
        <f>IFERROR(VLOOKUP($D11603,LISTA!$A$2:$J$9990,8,0),"")</f>
        <v/>
      </c>
      <c r="H11603" s="40" t="str">
        <f t="shared" si="206"/>
        <v/>
      </c>
    </row>
    <row r="11604" spans="7:8" x14ac:dyDescent="0.25">
      <c r="G11604" s="19" t="str">
        <f>IFERROR(VLOOKUP($D11604,LISTA!$A$2:$J$9990,8,0),"")</f>
        <v/>
      </c>
      <c r="H11604" s="40" t="str">
        <f t="shared" si="206"/>
        <v/>
      </c>
    </row>
    <row r="11605" spans="7:8" x14ac:dyDescent="0.25">
      <c r="G11605" s="19" t="str">
        <f>IFERROR(VLOOKUP($D11605,LISTA!$A$2:$J$9990,8,0),"")</f>
        <v/>
      </c>
      <c r="H11605" s="40" t="str">
        <f t="shared" si="206"/>
        <v/>
      </c>
    </row>
    <row r="11606" spans="7:8" x14ac:dyDescent="0.25">
      <c r="G11606" s="19" t="str">
        <f>IFERROR(VLOOKUP($D11606,LISTA!$A$2:$J$9990,8,0),"")</f>
        <v/>
      </c>
      <c r="H11606" s="40" t="str">
        <f t="shared" si="206"/>
        <v/>
      </c>
    </row>
    <row r="11607" spans="7:8" x14ac:dyDescent="0.25">
      <c r="G11607" s="19" t="str">
        <f>IFERROR(VLOOKUP($D11607,LISTA!$A$2:$J$9990,8,0),"")</f>
        <v/>
      </c>
      <c r="H11607" s="40" t="str">
        <f t="shared" si="206"/>
        <v/>
      </c>
    </row>
    <row r="11608" spans="7:8" x14ac:dyDescent="0.25">
      <c r="G11608" s="19" t="str">
        <f>IFERROR(VLOOKUP($D11608,LISTA!$A$2:$J$9990,8,0),"")</f>
        <v/>
      </c>
      <c r="H11608" s="40" t="str">
        <f t="shared" si="206"/>
        <v/>
      </c>
    </row>
    <row r="11609" spans="7:8" x14ac:dyDescent="0.25">
      <c r="G11609" s="19" t="str">
        <f>IFERROR(VLOOKUP($D11609,LISTA!$A$2:$J$9990,8,0),"")</f>
        <v/>
      </c>
      <c r="H11609" s="40" t="str">
        <f t="shared" si="206"/>
        <v/>
      </c>
    </row>
    <row r="11610" spans="7:8" x14ac:dyDescent="0.25">
      <c r="G11610" s="19" t="str">
        <f>IFERROR(VLOOKUP($D11610,LISTA!$A$2:$J$9990,8,0),"")</f>
        <v/>
      </c>
      <c r="H11610" s="40" t="str">
        <f t="shared" si="206"/>
        <v/>
      </c>
    </row>
    <row r="11611" spans="7:8" x14ac:dyDescent="0.25">
      <c r="G11611" s="19" t="str">
        <f>IFERROR(VLOOKUP($D11611,LISTA!$A$2:$J$9990,8,0),"")</f>
        <v/>
      </c>
      <c r="H11611" s="40" t="str">
        <f t="shared" si="206"/>
        <v/>
      </c>
    </row>
    <row r="11612" spans="7:8" x14ac:dyDescent="0.25">
      <c r="G11612" s="19" t="str">
        <f>IFERROR(VLOOKUP($D11612,LISTA!$A$2:$J$9990,8,0),"")</f>
        <v/>
      </c>
      <c r="H11612" s="40" t="str">
        <f t="shared" si="206"/>
        <v/>
      </c>
    </row>
    <row r="11613" spans="7:8" x14ac:dyDescent="0.25">
      <c r="G11613" s="19" t="str">
        <f>IFERROR(VLOOKUP($D11613,LISTA!$A$2:$J$9990,8,0),"")</f>
        <v/>
      </c>
      <c r="H11613" s="40" t="str">
        <f t="shared" si="206"/>
        <v/>
      </c>
    </row>
    <row r="11614" spans="7:8" x14ac:dyDescent="0.25">
      <c r="G11614" s="19" t="str">
        <f>IFERROR(VLOOKUP($D11614,LISTA!$A$2:$J$9990,8,0),"")</f>
        <v/>
      </c>
      <c r="H11614" s="40" t="str">
        <f t="shared" si="206"/>
        <v/>
      </c>
    </row>
    <row r="11615" spans="7:8" x14ac:dyDescent="0.25">
      <c r="G11615" s="19" t="str">
        <f>IFERROR(VLOOKUP($D11615,LISTA!$A$2:$J$9990,8,0),"")</f>
        <v/>
      </c>
      <c r="H11615" s="40" t="str">
        <f t="shared" si="206"/>
        <v/>
      </c>
    </row>
    <row r="11616" spans="7:8" x14ac:dyDescent="0.25">
      <c r="G11616" s="19" t="str">
        <f>IFERROR(VLOOKUP($D11616,LISTA!$A$2:$J$9990,8,0),"")</f>
        <v/>
      </c>
      <c r="H11616" s="40" t="str">
        <f t="shared" si="206"/>
        <v/>
      </c>
    </row>
    <row r="11617" spans="7:8" x14ac:dyDescent="0.25">
      <c r="G11617" s="19" t="str">
        <f>IFERROR(VLOOKUP($D11617,LISTA!$A$2:$J$9990,8,0),"")</f>
        <v/>
      </c>
      <c r="H11617" s="40" t="str">
        <f t="shared" si="206"/>
        <v/>
      </c>
    </row>
    <row r="11618" spans="7:8" x14ac:dyDescent="0.25">
      <c r="G11618" s="19" t="str">
        <f>IFERROR(VLOOKUP($D11618,LISTA!$A$2:$J$9990,8,0),"")</f>
        <v/>
      </c>
      <c r="H11618" s="40" t="str">
        <f t="shared" si="206"/>
        <v/>
      </c>
    </row>
    <row r="11619" spans="7:8" x14ac:dyDescent="0.25">
      <c r="G11619" s="19" t="str">
        <f>IFERROR(VLOOKUP($D11619,LISTA!$A$2:$J$9990,8,0),"")</f>
        <v/>
      </c>
      <c r="H11619" s="40" t="str">
        <f t="shared" si="206"/>
        <v/>
      </c>
    </row>
    <row r="11620" spans="7:8" x14ac:dyDescent="0.25">
      <c r="G11620" s="19" t="str">
        <f>IFERROR(VLOOKUP($D11620,LISTA!$A$2:$J$9990,8,0),"")</f>
        <v/>
      </c>
      <c r="H11620" s="40" t="str">
        <f t="shared" si="206"/>
        <v/>
      </c>
    </row>
    <row r="11621" spans="7:8" x14ac:dyDescent="0.25">
      <c r="G11621" s="19" t="str">
        <f>IFERROR(VLOOKUP($D11621,LISTA!$A$2:$J$9990,8,0),"")</f>
        <v/>
      </c>
      <c r="H11621" s="40" t="str">
        <f t="shared" si="206"/>
        <v/>
      </c>
    </row>
    <row r="11622" spans="7:8" x14ac:dyDescent="0.25">
      <c r="G11622" s="19" t="str">
        <f>IFERROR(VLOOKUP($D11622,LISTA!$A$2:$J$9990,8,0),"")</f>
        <v/>
      </c>
      <c r="H11622" s="40" t="str">
        <f t="shared" si="206"/>
        <v/>
      </c>
    </row>
    <row r="11623" spans="7:8" x14ac:dyDescent="0.25">
      <c r="G11623" s="19" t="str">
        <f>IFERROR(VLOOKUP($D11623,LISTA!$A$2:$J$9990,8,0),"")</f>
        <v/>
      </c>
      <c r="H11623" s="40" t="str">
        <f t="shared" si="206"/>
        <v/>
      </c>
    </row>
    <row r="11624" spans="7:8" x14ac:dyDescent="0.25">
      <c r="G11624" s="19" t="str">
        <f>IFERROR(VLOOKUP($D11624,LISTA!$A$2:$J$9990,8,0),"")</f>
        <v/>
      </c>
      <c r="H11624" s="40" t="str">
        <f t="shared" si="206"/>
        <v/>
      </c>
    </row>
    <row r="11625" spans="7:8" x14ac:dyDescent="0.25">
      <c r="G11625" s="19" t="str">
        <f>IFERROR(VLOOKUP($D11625,LISTA!$A$2:$J$9990,8,0),"")</f>
        <v/>
      </c>
      <c r="H11625" s="40" t="str">
        <f t="shared" si="206"/>
        <v/>
      </c>
    </row>
    <row r="11626" spans="7:8" x14ac:dyDescent="0.25">
      <c r="G11626" s="19" t="str">
        <f>IFERROR(VLOOKUP($D11626,LISTA!$A$2:$J$9990,8,0),"")</f>
        <v/>
      </c>
      <c r="H11626" s="40" t="str">
        <f t="shared" si="206"/>
        <v/>
      </c>
    </row>
    <row r="11627" spans="7:8" x14ac:dyDescent="0.25">
      <c r="G11627" s="19" t="str">
        <f>IFERROR(VLOOKUP($D11627,LISTA!$A$2:$J$9990,8,0),"")</f>
        <v/>
      </c>
      <c r="H11627" s="40" t="str">
        <f t="shared" si="206"/>
        <v/>
      </c>
    </row>
    <row r="11628" spans="7:8" x14ac:dyDescent="0.25">
      <c r="G11628" s="19" t="str">
        <f>IFERROR(VLOOKUP($D11628,LISTA!$A$2:$J$9990,8,0),"")</f>
        <v/>
      </c>
      <c r="H11628" s="40" t="str">
        <f t="shared" si="206"/>
        <v/>
      </c>
    </row>
    <row r="11629" spans="7:8" x14ac:dyDescent="0.25">
      <c r="G11629" s="19" t="str">
        <f>IFERROR(VLOOKUP($D11629,LISTA!$A$2:$J$9990,8,0),"")</f>
        <v/>
      </c>
      <c r="H11629" s="40" t="str">
        <f t="shared" si="206"/>
        <v/>
      </c>
    </row>
    <row r="11630" spans="7:8" x14ac:dyDescent="0.25">
      <c r="G11630" s="19" t="str">
        <f>IFERROR(VLOOKUP($D11630,LISTA!$A$2:$J$9990,8,0),"")</f>
        <v/>
      </c>
      <c r="H11630" s="40" t="str">
        <f t="shared" si="206"/>
        <v/>
      </c>
    </row>
    <row r="11631" spans="7:8" x14ac:dyDescent="0.25">
      <c r="G11631" s="19" t="str">
        <f>IFERROR(VLOOKUP($D11631,LISTA!$A$2:$J$9990,8,0),"")</f>
        <v/>
      </c>
      <c r="H11631" s="40" t="str">
        <f t="shared" si="206"/>
        <v/>
      </c>
    </row>
    <row r="11632" spans="7:8" x14ac:dyDescent="0.25">
      <c r="G11632" s="19" t="str">
        <f>IFERROR(VLOOKUP($D11632,LISTA!$A$2:$J$9990,8,0),"")</f>
        <v/>
      </c>
      <c r="H11632" s="40" t="str">
        <f t="shared" si="206"/>
        <v/>
      </c>
    </row>
    <row r="11633" spans="7:8" x14ac:dyDescent="0.25">
      <c r="G11633" s="19" t="str">
        <f>IFERROR(VLOOKUP($D11633,LISTA!$A$2:$J$9990,8,0),"")</f>
        <v/>
      </c>
      <c r="H11633" s="40" t="str">
        <f t="shared" si="206"/>
        <v/>
      </c>
    </row>
    <row r="11634" spans="7:8" x14ac:dyDescent="0.25">
      <c r="G11634" s="19" t="str">
        <f>IFERROR(VLOOKUP($D11634,LISTA!$A$2:$J$9990,8,0),"")</f>
        <v/>
      </c>
      <c r="H11634" s="40" t="str">
        <f t="shared" si="206"/>
        <v/>
      </c>
    </row>
    <row r="11635" spans="7:8" x14ac:dyDescent="0.25">
      <c r="G11635" s="19" t="str">
        <f>IFERROR(VLOOKUP($D11635,LISTA!$A$2:$J$9990,8,0),"")</f>
        <v/>
      </c>
      <c r="H11635" s="40" t="str">
        <f t="shared" si="206"/>
        <v/>
      </c>
    </row>
    <row r="11636" spans="7:8" x14ac:dyDescent="0.25">
      <c r="G11636" s="19" t="str">
        <f>IFERROR(VLOOKUP($D11636,LISTA!$A$2:$J$9990,8,0),"")</f>
        <v/>
      </c>
      <c r="H11636" s="40" t="str">
        <f t="shared" si="206"/>
        <v/>
      </c>
    </row>
    <row r="11637" spans="7:8" x14ac:dyDescent="0.25">
      <c r="G11637" s="19" t="str">
        <f>IFERROR(VLOOKUP($D11637,LISTA!$A$2:$J$9990,8,0),"")</f>
        <v/>
      </c>
      <c r="H11637" s="40" t="str">
        <f t="shared" si="206"/>
        <v/>
      </c>
    </row>
    <row r="11638" spans="7:8" x14ac:dyDescent="0.25">
      <c r="G11638" s="19" t="str">
        <f>IFERROR(VLOOKUP($D11638,LISTA!$A$2:$J$9990,8,0),"")</f>
        <v/>
      </c>
      <c r="H11638" s="40" t="str">
        <f t="shared" si="206"/>
        <v/>
      </c>
    </row>
    <row r="11639" spans="7:8" x14ac:dyDescent="0.25">
      <c r="G11639" s="19" t="str">
        <f>IFERROR(VLOOKUP($D11639,LISTA!$A$2:$J$9990,8,0),"")</f>
        <v/>
      </c>
      <c r="H11639" s="40" t="str">
        <f t="shared" si="206"/>
        <v/>
      </c>
    </row>
    <row r="11640" spans="7:8" x14ac:dyDescent="0.25">
      <c r="G11640" s="19" t="str">
        <f>IFERROR(VLOOKUP($D11640,LISTA!$A$2:$J$9990,8,0),"")</f>
        <v/>
      </c>
      <c r="H11640" s="40" t="str">
        <f t="shared" si="206"/>
        <v/>
      </c>
    </row>
    <row r="11641" spans="7:8" x14ac:dyDescent="0.25">
      <c r="G11641" s="19" t="str">
        <f>IFERROR(VLOOKUP($D11641,LISTA!$A$2:$J$9990,8,0),"")</f>
        <v/>
      </c>
      <c r="H11641" s="40" t="str">
        <f t="shared" si="206"/>
        <v/>
      </c>
    </row>
    <row r="11642" spans="7:8" x14ac:dyDescent="0.25">
      <c r="G11642" s="19" t="str">
        <f>IFERROR(VLOOKUP($D11642,LISTA!$A$2:$J$9990,8,0),"")</f>
        <v/>
      </c>
      <c r="H11642" s="40" t="str">
        <f t="shared" si="206"/>
        <v/>
      </c>
    </row>
    <row r="11643" spans="7:8" x14ac:dyDescent="0.25">
      <c r="G11643" s="19" t="str">
        <f>IFERROR(VLOOKUP($D11643,LISTA!$A$2:$J$9990,8,0),"")</f>
        <v/>
      </c>
      <c r="H11643" s="40" t="str">
        <f t="shared" si="206"/>
        <v/>
      </c>
    </row>
    <row r="11644" spans="7:8" x14ac:dyDescent="0.25">
      <c r="G11644" s="19" t="str">
        <f>IFERROR(VLOOKUP($D11644,LISTA!$A$2:$J$9990,8,0),"")</f>
        <v/>
      </c>
      <c r="H11644" s="40" t="str">
        <f t="shared" si="206"/>
        <v/>
      </c>
    </row>
    <row r="11645" spans="7:8" x14ac:dyDescent="0.25">
      <c r="G11645" s="19" t="str">
        <f>IFERROR(VLOOKUP($D11645,LISTA!$A$2:$J$9990,8,0),"")</f>
        <v/>
      </c>
      <c r="H11645" s="40" t="str">
        <f t="shared" si="206"/>
        <v/>
      </c>
    </row>
    <row r="11646" spans="7:8" x14ac:dyDescent="0.25">
      <c r="G11646" s="19" t="str">
        <f>IFERROR(VLOOKUP($D11646,LISTA!$A$2:$J$9990,8,0),"")</f>
        <v/>
      </c>
      <c r="H11646" s="40" t="str">
        <f t="shared" si="206"/>
        <v/>
      </c>
    </row>
    <row r="11647" spans="7:8" x14ac:dyDescent="0.25">
      <c r="G11647" s="19" t="str">
        <f>IFERROR(VLOOKUP($D11647,LISTA!$A$2:$J$9990,8,0),"")</f>
        <v/>
      </c>
      <c r="H11647" s="40" t="str">
        <f t="shared" si="206"/>
        <v/>
      </c>
    </row>
    <row r="11648" spans="7:8" x14ac:dyDescent="0.25">
      <c r="G11648" s="19" t="str">
        <f>IFERROR(VLOOKUP($D11648,LISTA!$A$2:$J$9990,8,0),"")</f>
        <v/>
      </c>
      <c r="H11648" s="40" t="str">
        <f t="shared" si="206"/>
        <v/>
      </c>
    </row>
    <row r="11649" spans="7:8" x14ac:dyDescent="0.25">
      <c r="G11649" s="19" t="str">
        <f>IFERROR(VLOOKUP($D11649,LISTA!$A$2:$J$9990,8,0),"")</f>
        <v/>
      </c>
      <c r="H11649" s="40" t="str">
        <f t="shared" si="206"/>
        <v/>
      </c>
    </row>
    <row r="11650" spans="7:8" x14ac:dyDescent="0.25">
      <c r="G11650" s="19" t="str">
        <f>IFERROR(VLOOKUP($D11650,LISTA!$A$2:$J$9990,8,0),"")</f>
        <v/>
      </c>
      <c r="H11650" s="40" t="str">
        <f t="shared" si="206"/>
        <v/>
      </c>
    </row>
    <row r="11651" spans="7:8" x14ac:dyDescent="0.25">
      <c r="G11651" s="19" t="str">
        <f>IFERROR(VLOOKUP($D11651,LISTA!$A$2:$J$9990,8,0),"")</f>
        <v/>
      </c>
      <c r="H11651" s="40" t="str">
        <f t="shared" si="206"/>
        <v/>
      </c>
    </row>
    <row r="11652" spans="7:8" x14ac:dyDescent="0.25">
      <c r="G11652" s="19" t="str">
        <f>IFERROR(VLOOKUP($D11652,LISTA!$A$2:$J$9990,8,0),"")</f>
        <v/>
      </c>
      <c r="H11652" s="40" t="str">
        <f t="shared" si="206"/>
        <v/>
      </c>
    </row>
    <row r="11653" spans="7:8" x14ac:dyDescent="0.25">
      <c r="G11653" s="19" t="str">
        <f>IFERROR(VLOOKUP($D11653,LISTA!$A$2:$J$9990,8,0),"")</f>
        <v/>
      </c>
      <c r="H11653" s="40" t="str">
        <f t="shared" ref="H11653:H11716" si="207">IF(OR(G11653=$K$10,G11653=$K$11,G11653=$K$14,G11653=$K$15,G11653=$K$16,G11653=$K$17,G11653=$K$18,G11653=$K$19,G11653=$K$20,G11653=$K$21,G11653=$K$22,G11653=$K$23,G11653=$K$24,G11653=$K$25,G11653=$K$26,G11653=$K$27,G11653=$K$28),$K$9,IF(OR(G11653=$K$32,G11653=$K$33),$K$31,IF(OR(G11653=$K$38),$K$37,"")))</f>
        <v/>
      </c>
    </row>
    <row r="11654" spans="7:8" x14ac:dyDescent="0.25">
      <c r="G11654" s="19" t="str">
        <f>IFERROR(VLOOKUP($D11654,LISTA!$A$2:$J$9990,8,0),"")</f>
        <v/>
      </c>
      <c r="H11654" s="40" t="str">
        <f t="shared" si="207"/>
        <v/>
      </c>
    </row>
    <row r="11655" spans="7:8" x14ac:dyDescent="0.25">
      <c r="G11655" s="19" t="str">
        <f>IFERROR(VLOOKUP($D11655,LISTA!$A$2:$J$9990,8,0),"")</f>
        <v/>
      </c>
      <c r="H11655" s="40" t="str">
        <f t="shared" si="207"/>
        <v/>
      </c>
    </row>
    <row r="11656" spans="7:8" x14ac:dyDescent="0.25">
      <c r="G11656" s="19" t="str">
        <f>IFERROR(VLOOKUP($D11656,LISTA!$A$2:$J$9990,8,0),"")</f>
        <v/>
      </c>
      <c r="H11656" s="40" t="str">
        <f t="shared" si="207"/>
        <v/>
      </c>
    </row>
    <row r="11657" spans="7:8" x14ac:dyDescent="0.25">
      <c r="G11657" s="19" t="str">
        <f>IFERROR(VLOOKUP($D11657,LISTA!$A$2:$J$9990,8,0),"")</f>
        <v/>
      </c>
      <c r="H11657" s="40" t="str">
        <f t="shared" si="207"/>
        <v/>
      </c>
    </row>
    <row r="11658" spans="7:8" x14ac:dyDescent="0.25">
      <c r="G11658" s="19" t="str">
        <f>IFERROR(VLOOKUP($D11658,LISTA!$A$2:$J$9990,8,0),"")</f>
        <v/>
      </c>
      <c r="H11658" s="40" t="str">
        <f t="shared" si="207"/>
        <v/>
      </c>
    </row>
    <row r="11659" spans="7:8" x14ac:dyDescent="0.25">
      <c r="G11659" s="19" t="str">
        <f>IFERROR(VLOOKUP($D11659,LISTA!$A$2:$J$9990,8,0),"")</f>
        <v/>
      </c>
      <c r="H11659" s="40" t="str">
        <f t="shared" si="207"/>
        <v/>
      </c>
    </row>
    <row r="11660" spans="7:8" x14ac:dyDescent="0.25">
      <c r="G11660" s="19" t="str">
        <f>IFERROR(VLOOKUP($D11660,LISTA!$A$2:$J$9990,8,0),"")</f>
        <v/>
      </c>
      <c r="H11660" s="40" t="str">
        <f t="shared" si="207"/>
        <v/>
      </c>
    </row>
    <row r="11661" spans="7:8" x14ac:dyDescent="0.25">
      <c r="G11661" s="19" t="str">
        <f>IFERROR(VLOOKUP($D11661,LISTA!$A$2:$J$9990,8,0),"")</f>
        <v/>
      </c>
      <c r="H11661" s="40" t="str">
        <f t="shared" si="207"/>
        <v/>
      </c>
    </row>
    <row r="11662" spans="7:8" x14ac:dyDescent="0.25">
      <c r="G11662" s="19" t="str">
        <f>IFERROR(VLOOKUP($D11662,LISTA!$A$2:$J$9990,8,0),"")</f>
        <v/>
      </c>
      <c r="H11662" s="40" t="str">
        <f t="shared" si="207"/>
        <v/>
      </c>
    </row>
    <row r="11663" spans="7:8" x14ac:dyDescent="0.25">
      <c r="G11663" s="19" t="str">
        <f>IFERROR(VLOOKUP($D11663,LISTA!$A$2:$J$9990,8,0),"")</f>
        <v/>
      </c>
      <c r="H11663" s="40" t="str">
        <f t="shared" si="207"/>
        <v/>
      </c>
    </row>
    <row r="11664" spans="7:8" x14ac:dyDescent="0.25">
      <c r="G11664" s="19" t="str">
        <f>IFERROR(VLOOKUP($D11664,LISTA!$A$2:$J$9990,8,0),"")</f>
        <v/>
      </c>
      <c r="H11664" s="40" t="str">
        <f t="shared" si="207"/>
        <v/>
      </c>
    </row>
    <row r="11665" spans="7:8" x14ac:dyDescent="0.25">
      <c r="G11665" s="19" t="str">
        <f>IFERROR(VLOOKUP($D11665,LISTA!$A$2:$J$9990,8,0),"")</f>
        <v/>
      </c>
      <c r="H11665" s="40" t="str">
        <f t="shared" si="207"/>
        <v/>
      </c>
    </row>
    <row r="11666" spans="7:8" x14ac:dyDescent="0.25">
      <c r="G11666" s="19" t="str">
        <f>IFERROR(VLOOKUP($D11666,LISTA!$A$2:$J$9990,8,0),"")</f>
        <v/>
      </c>
      <c r="H11666" s="40" t="str">
        <f t="shared" si="207"/>
        <v/>
      </c>
    </row>
    <row r="11667" spans="7:8" x14ac:dyDescent="0.25">
      <c r="G11667" s="19" t="str">
        <f>IFERROR(VLOOKUP($D11667,LISTA!$A$2:$J$9990,8,0),"")</f>
        <v/>
      </c>
      <c r="H11667" s="40" t="str">
        <f t="shared" si="207"/>
        <v/>
      </c>
    </row>
    <row r="11668" spans="7:8" x14ac:dyDescent="0.25">
      <c r="G11668" s="19" t="str">
        <f>IFERROR(VLOOKUP($D11668,LISTA!$A$2:$J$9990,8,0),"")</f>
        <v/>
      </c>
      <c r="H11668" s="40" t="str">
        <f t="shared" si="207"/>
        <v/>
      </c>
    </row>
    <row r="11669" spans="7:8" x14ac:dyDescent="0.25">
      <c r="G11669" s="19" t="str">
        <f>IFERROR(VLOOKUP($D11669,LISTA!$A$2:$J$9990,8,0),"")</f>
        <v/>
      </c>
      <c r="H11669" s="40" t="str">
        <f t="shared" si="207"/>
        <v/>
      </c>
    </row>
    <row r="11670" spans="7:8" x14ac:dyDescent="0.25">
      <c r="G11670" s="19" t="str">
        <f>IFERROR(VLOOKUP($D11670,LISTA!$A$2:$J$9990,8,0),"")</f>
        <v/>
      </c>
      <c r="H11670" s="40" t="str">
        <f t="shared" si="207"/>
        <v/>
      </c>
    </row>
    <row r="11671" spans="7:8" x14ac:dyDescent="0.25">
      <c r="G11671" s="19" t="str">
        <f>IFERROR(VLOOKUP($D11671,LISTA!$A$2:$J$9990,8,0),"")</f>
        <v/>
      </c>
      <c r="H11671" s="40" t="str">
        <f t="shared" si="207"/>
        <v/>
      </c>
    </row>
    <row r="11672" spans="7:8" x14ac:dyDescent="0.25">
      <c r="G11672" s="19" t="str">
        <f>IFERROR(VLOOKUP($D11672,LISTA!$A$2:$J$9990,8,0),"")</f>
        <v/>
      </c>
      <c r="H11672" s="40" t="str">
        <f t="shared" si="207"/>
        <v/>
      </c>
    </row>
    <row r="11673" spans="7:8" x14ac:dyDescent="0.25">
      <c r="G11673" s="19" t="str">
        <f>IFERROR(VLOOKUP($D11673,LISTA!$A$2:$J$9990,8,0),"")</f>
        <v/>
      </c>
      <c r="H11673" s="40" t="str">
        <f t="shared" si="207"/>
        <v/>
      </c>
    </row>
    <row r="11674" spans="7:8" x14ac:dyDescent="0.25">
      <c r="G11674" s="19" t="str">
        <f>IFERROR(VLOOKUP($D11674,LISTA!$A$2:$J$9990,8,0),"")</f>
        <v/>
      </c>
      <c r="H11674" s="40" t="str">
        <f t="shared" si="207"/>
        <v/>
      </c>
    </row>
    <row r="11675" spans="7:8" x14ac:dyDescent="0.25">
      <c r="G11675" s="19" t="str">
        <f>IFERROR(VLOOKUP($D11675,LISTA!$A$2:$J$9990,8,0),"")</f>
        <v/>
      </c>
      <c r="H11675" s="40" t="str">
        <f t="shared" si="207"/>
        <v/>
      </c>
    </row>
    <row r="11676" spans="7:8" x14ac:dyDescent="0.25">
      <c r="G11676" s="19" t="str">
        <f>IFERROR(VLOOKUP($D11676,LISTA!$A$2:$J$9990,8,0),"")</f>
        <v/>
      </c>
      <c r="H11676" s="40" t="str">
        <f t="shared" si="207"/>
        <v/>
      </c>
    </row>
    <row r="11677" spans="7:8" x14ac:dyDescent="0.25">
      <c r="G11677" s="19" t="str">
        <f>IFERROR(VLOOKUP($D11677,LISTA!$A$2:$J$9990,8,0),"")</f>
        <v/>
      </c>
      <c r="H11677" s="40" t="str">
        <f t="shared" si="207"/>
        <v/>
      </c>
    </row>
    <row r="11678" spans="7:8" x14ac:dyDescent="0.25">
      <c r="G11678" s="19" t="str">
        <f>IFERROR(VLOOKUP($D11678,LISTA!$A$2:$J$9990,8,0),"")</f>
        <v/>
      </c>
      <c r="H11678" s="40" t="str">
        <f t="shared" si="207"/>
        <v/>
      </c>
    </row>
    <row r="11679" spans="7:8" x14ac:dyDescent="0.25">
      <c r="G11679" s="19" t="str">
        <f>IFERROR(VLOOKUP($D11679,LISTA!$A$2:$J$9990,8,0),"")</f>
        <v/>
      </c>
      <c r="H11679" s="40" t="str">
        <f t="shared" si="207"/>
        <v/>
      </c>
    </row>
    <row r="11680" spans="7:8" x14ac:dyDescent="0.25">
      <c r="G11680" s="19" t="str">
        <f>IFERROR(VLOOKUP($D11680,LISTA!$A$2:$J$9990,8,0),"")</f>
        <v/>
      </c>
      <c r="H11680" s="40" t="str">
        <f t="shared" si="207"/>
        <v/>
      </c>
    </row>
    <row r="11681" spans="7:8" x14ac:dyDescent="0.25">
      <c r="G11681" s="19" t="str">
        <f>IFERROR(VLOOKUP($D11681,LISTA!$A$2:$J$9990,8,0),"")</f>
        <v/>
      </c>
      <c r="H11681" s="40" t="str">
        <f t="shared" si="207"/>
        <v/>
      </c>
    </row>
    <row r="11682" spans="7:8" x14ac:dyDescent="0.25">
      <c r="G11682" s="19" t="str">
        <f>IFERROR(VLOOKUP($D11682,LISTA!$A$2:$J$9990,8,0),"")</f>
        <v/>
      </c>
      <c r="H11682" s="40" t="str">
        <f t="shared" si="207"/>
        <v/>
      </c>
    </row>
    <row r="11683" spans="7:8" x14ac:dyDescent="0.25">
      <c r="G11683" s="19" t="str">
        <f>IFERROR(VLOOKUP($D11683,LISTA!$A$2:$J$9990,8,0),"")</f>
        <v/>
      </c>
      <c r="H11683" s="40" t="str">
        <f t="shared" si="207"/>
        <v/>
      </c>
    </row>
    <row r="11684" spans="7:8" x14ac:dyDescent="0.25">
      <c r="G11684" s="19" t="str">
        <f>IFERROR(VLOOKUP($D11684,LISTA!$A$2:$J$9990,8,0),"")</f>
        <v/>
      </c>
      <c r="H11684" s="40" t="str">
        <f t="shared" si="207"/>
        <v/>
      </c>
    </row>
    <row r="11685" spans="7:8" x14ac:dyDescent="0.25">
      <c r="G11685" s="19" t="str">
        <f>IFERROR(VLOOKUP($D11685,LISTA!$A$2:$J$9990,8,0),"")</f>
        <v/>
      </c>
      <c r="H11685" s="40" t="str">
        <f t="shared" si="207"/>
        <v/>
      </c>
    </row>
    <row r="11686" spans="7:8" x14ac:dyDescent="0.25">
      <c r="G11686" s="19" t="str">
        <f>IFERROR(VLOOKUP($D11686,LISTA!$A$2:$J$9990,8,0),"")</f>
        <v/>
      </c>
      <c r="H11686" s="40" t="str">
        <f t="shared" si="207"/>
        <v/>
      </c>
    </row>
    <row r="11687" spans="7:8" x14ac:dyDescent="0.25">
      <c r="G11687" s="19" t="str">
        <f>IFERROR(VLOOKUP($D11687,LISTA!$A$2:$J$9990,8,0),"")</f>
        <v/>
      </c>
      <c r="H11687" s="40" t="str">
        <f t="shared" si="207"/>
        <v/>
      </c>
    </row>
    <row r="11688" spans="7:8" x14ac:dyDescent="0.25">
      <c r="G11688" s="19" t="str">
        <f>IFERROR(VLOOKUP($D11688,LISTA!$A$2:$J$9990,8,0),"")</f>
        <v/>
      </c>
      <c r="H11688" s="40" t="str">
        <f t="shared" si="207"/>
        <v/>
      </c>
    </row>
    <row r="11689" spans="7:8" x14ac:dyDescent="0.25">
      <c r="G11689" s="19" t="str">
        <f>IFERROR(VLOOKUP($D11689,LISTA!$A$2:$J$9990,8,0),"")</f>
        <v/>
      </c>
      <c r="H11689" s="40" t="str">
        <f t="shared" si="207"/>
        <v/>
      </c>
    </row>
    <row r="11690" spans="7:8" x14ac:dyDescent="0.25">
      <c r="G11690" s="19" t="str">
        <f>IFERROR(VLOOKUP($D11690,LISTA!$A$2:$J$9990,8,0),"")</f>
        <v/>
      </c>
      <c r="H11690" s="40" t="str">
        <f t="shared" si="207"/>
        <v/>
      </c>
    </row>
    <row r="11691" spans="7:8" x14ac:dyDescent="0.25">
      <c r="G11691" s="19" t="str">
        <f>IFERROR(VLOOKUP($D11691,LISTA!$A$2:$J$9990,8,0),"")</f>
        <v/>
      </c>
      <c r="H11691" s="40" t="str">
        <f t="shared" si="207"/>
        <v/>
      </c>
    </row>
    <row r="11692" spans="7:8" x14ac:dyDescent="0.25">
      <c r="G11692" s="19" t="str">
        <f>IFERROR(VLOOKUP($D11692,LISTA!$A$2:$J$9990,8,0),"")</f>
        <v/>
      </c>
      <c r="H11692" s="40" t="str">
        <f t="shared" si="207"/>
        <v/>
      </c>
    </row>
    <row r="11693" spans="7:8" x14ac:dyDescent="0.25">
      <c r="G11693" s="19" t="str">
        <f>IFERROR(VLOOKUP($D11693,LISTA!$A$2:$J$9990,8,0),"")</f>
        <v/>
      </c>
      <c r="H11693" s="40" t="str">
        <f t="shared" si="207"/>
        <v/>
      </c>
    </row>
    <row r="11694" spans="7:8" x14ac:dyDescent="0.25">
      <c r="G11694" s="19" t="str">
        <f>IFERROR(VLOOKUP($D11694,LISTA!$A$2:$J$9990,8,0),"")</f>
        <v/>
      </c>
      <c r="H11694" s="40" t="str">
        <f t="shared" si="207"/>
        <v/>
      </c>
    </row>
    <row r="11695" spans="7:8" x14ac:dyDescent="0.25">
      <c r="G11695" s="19" t="str">
        <f>IFERROR(VLOOKUP($D11695,LISTA!$A$2:$J$9990,8,0),"")</f>
        <v/>
      </c>
      <c r="H11695" s="40" t="str">
        <f t="shared" si="207"/>
        <v/>
      </c>
    </row>
    <row r="11696" spans="7:8" x14ac:dyDescent="0.25">
      <c r="G11696" s="19" t="str">
        <f>IFERROR(VLOOKUP($D11696,LISTA!$A$2:$J$9990,8,0),"")</f>
        <v/>
      </c>
      <c r="H11696" s="40" t="str">
        <f t="shared" si="207"/>
        <v/>
      </c>
    </row>
    <row r="11697" spans="7:8" x14ac:dyDescent="0.25">
      <c r="G11697" s="19" t="str">
        <f>IFERROR(VLOOKUP($D11697,LISTA!$A$2:$J$9990,8,0),"")</f>
        <v/>
      </c>
      <c r="H11697" s="40" t="str">
        <f t="shared" si="207"/>
        <v/>
      </c>
    </row>
    <row r="11698" spans="7:8" x14ac:dyDescent="0.25">
      <c r="G11698" s="19" t="str">
        <f>IFERROR(VLOOKUP($D11698,LISTA!$A$2:$J$9990,8,0),"")</f>
        <v/>
      </c>
      <c r="H11698" s="40" t="str">
        <f t="shared" si="207"/>
        <v/>
      </c>
    </row>
    <row r="11699" spans="7:8" x14ac:dyDescent="0.25">
      <c r="G11699" s="19" t="str">
        <f>IFERROR(VLOOKUP($D11699,LISTA!$A$2:$J$9990,8,0),"")</f>
        <v/>
      </c>
      <c r="H11699" s="40" t="str">
        <f t="shared" si="207"/>
        <v/>
      </c>
    </row>
    <row r="11700" spans="7:8" x14ac:dyDescent="0.25">
      <c r="G11700" s="19" t="str">
        <f>IFERROR(VLOOKUP($D11700,LISTA!$A$2:$J$9990,8,0),"")</f>
        <v/>
      </c>
      <c r="H11700" s="40" t="str">
        <f t="shared" si="207"/>
        <v/>
      </c>
    </row>
    <row r="11701" spans="7:8" x14ac:dyDescent="0.25">
      <c r="G11701" s="19" t="str">
        <f>IFERROR(VLOOKUP($D11701,LISTA!$A$2:$J$9990,8,0),"")</f>
        <v/>
      </c>
      <c r="H11701" s="40" t="str">
        <f t="shared" si="207"/>
        <v/>
      </c>
    </row>
    <row r="11702" spans="7:8" x14ac:dyDescent="0.25">
      <c r="G11702" s="19" t="str">
        <f>IFERROR(VLOOKUP($D11702,LISTA!$A$2:$J$9990,8,0),"")</f>
        <v/>
      </c>
      <c r="H11702" s="40" t="str">
        <f t="shared" si="207"/>
        <v/>
      </c>
    </row>
    <row r="11703" spans="7:8" x14ac:dyDescent="0.25">
      <c r="G11703" s="19" t="str">
        <f>IFERROR(VLOOKUP($D11703,LISTA!$A$2:$J$9990,8,0),"")</f>
        <v/>
      </c>
      <c r="H11703" s="40" t="str">
        <f t="shared" si="207"/>
        <v/>
      </c>
    </row>
    <row r="11704" spans="7:8" x14ac:dyDescent="0.25">
      <c r="G11704" s="19" t="str">
        <f>IFERROR(VLOOKUP($D11704,LISTA!$A$2:$J$9990,8,0),"")</f>
        <v/>
      </c>
      <c r="H11704" s="40" t="str">
        <f t="shared" si="207"/>
        <v/>
      </c>
    </row>
    <row r="11705" spans="7:8" x14ac:dyDescent="0.25">
      <c r="G11705" s="19" t="str">
        <f>IFERROR(VLOOKUP($D11705,LISTA!$A$2:$J$9990,8,0),"")</f>
        <v/>
      </c>
      <c r="H11705" s="40" t="str">
        <f t="shared" si="207"/>
        <v/>
      </c>
    </row>
    <row r="11706" spans="7:8" x14ac:dyDescent="0.25">
      <c r="G11706" s="19" t="str">
        <f>IFERROR(VLOOKUP($D11706,LISTA!$A$2:$J$9990,8,0),"")</f>
        <v/>
      </c>
      <c r="H11706" s="40" t="str">
        <f t="shared" si="207"/>
        <v/>
      </c>
    </row>
    <row r="11707" spans="7:8" x14ac:dyDescent="0.25">
      <c r="G11707" s="19" t="str">
        <f>IFERROR(VLOOKUP($D11707,LISTA!$A$2:$J$9990,8,0),"")</f>
        <v/>
      </c>
      <c r="H11707" s="40" t="str">
        <f t="shared" si="207"/>
        <v/>
      </c>
    </row>
    <row r="11708" spans="7:8" x14ac:dyDescent="0.25">
      <c r="G11708" s="19" t="str">
        <f>IFERROR(VLOOKUP($D11708,LISTA!$A$2:$J$9990,8,0),"")</f>
        <v/>
      </c>
      <c r="H11708" s="40" t="str">
        <f t="shared" si="207"/>
        <v/>
      </c>
    </row>
    <row r="11709" spans="7:8" x14ac:dyDescent="0.25">
      <c r="G11709" s="19" t="str">
        <f>IFERROR(VLOOKUP($D11709,LISTA!$A$2:$J$9990,8,0),"")</f>
        <v/>
      </c>
      <c r="H11709" s="40" t="str">
        <f t="shared" si="207"/>
        <v/>
      </c>
    </row>
    <row r="11710" spans="7:8" x14ac:dyDescent="0.25">
      <c r="G11710" s="19" t="str">
        <f>IFERROR(VLOOKUP($D11710,LISTA!$A$2:$J$9990,8,0),"")</f>
        <v/>
      </c>
      <c r="H11710" s="40" t="str">
        <f t="shared" si="207"/>
        <v/>
      </c>
    </row>
    <row r="11711" spans="7:8" x14ac:dyDescent="0.25">
      <c r="G11711" s="19" t="str">
        <f>IFERROR(VLOOKUP($D11711,LISTA!$A$2:$J$9990,8,0),"")</f>
        <v/>
      </c>
      <c r="H11711" s="40" t="str">
        <f t="shared" si="207"/>
        <v/>
      </c>
    </row>
    <row r="11712" spans="7:8" x14ac:dyDescent="0.25">
      <c r="G11712" s="19" t="str">
        <f>IFERROR(VLOOKUP($D11712,LISTA!$A$2:$J$9990,8,0),"")</f>
        <v/>
      </c>
      <c r="H11712" s="40" t="str">
        <f t="shared" si="207"/>
        <v/>
      </c>
    </row>
    <row r="11713" spans="7:8" x14ac:dyDescent="0.25">
      <c r="G11713" s="19" t="str">
        <f>IFERROR(VLOOKUP($D11713,LISTA!$A$2:$J$9990,8,0),"")</f>
        <v/>
      </c>
      <c r="H11713" s="40" t="str">
        <f t="shared" si="207"/>
        <v/>
      </c>
    </row>
    <row r="11714" spans="7:8" x14ac:dyDescent="0.25">
      <c r="G11714" s="19" t="str">
        <f>IFERROR(VLOOKUP($D11714,LISTA!$A$2:$J$9990,8,0),"")</f>
        <v/>
      </c>
      <c r="H11714" s="40" t="str">
        <f t="shared" si="207"/>
        <v/>
      </c>
    </row>
    <row r="11715" spans="7:8" x14ac:dyDescent="0.25">
      <c r="G11715" s="19" t="str">
        <f>IFERROR(VLOOKUP($D11715,LISTA!$A$2:$J$9990,8,0),"")</f>
        <v/>
      </c>
      <c r="H11715" s="40" t="str">
        <f t="shared" si="207"/>
        <v/>
      </c>
    </row>
    <row r="11716" spans="7:8" x14ac:dyDescent="0.25">
      <c r="G11716" s="19" t="str">
        <f>IFERROR(VLOOKUP($D11716,LISTA!$A$2:$J$9990,8,0),"")</f>
        <v/>
      </c>
      <c r="H11716" s="40" t="str">
        <f t="shared" si="207"/>
        <v/>
      </c>
    </row>
    <row r="11717" spans="7:8" x14ac:dyDescent="0.25">
      <c r="G11717" s="19" t="str">
        <f>IFERROR(VLOOKUP($D11717,LISTA!$A$2:$J$9990,8,0),"")</f>
        <v/>
      </c>
      <c r="H11717" s="40" t="str">
        <f t="shared" ref="H11717:H11780" si="208">IF(OR(G11717=$K$10,G11717=$K$11,G11717=$K$14,G11717=$K$15,G11717=$K$16,G11717=$K$17,G11717=$K$18,G11717=$K$19,G11717=$K$20,G11717=$K$21,G11717=$K$22,G11717=$K$23,G11717=$K$24,G11717=$K$25,G11717=$K$26,G11717=$K$27,G11717=$K$28),$K$9,IF(OR(G11717=$K$32,G11717=$K$33),$K$31,IF(OR(G11717=$K$38),$K$37,"")))</f>
        <v/>
      </c>
    </row>
    <row r="11718" spans="7:8" x14ac:dyDescent="0.25">
      <c r="G11718" s="19" t="str">
        <f>IFERROR(VLOOKUP($D11718,LISTA!$A$2:$J$9990,8,0),"")</f>
        <v/>
      </c>
      <c r="H11718" s="40" t="str">
        <f t="shared" si="208"/>
        <v/>
      </c>
    </row>
    <row r="11719" spans="7:8" x14ac:dyDescent="0.25">
      <c r="G11719" s="19" t="str">
        <f>IFERROR(VLOOKUP($D11719,LISTA!$A$2:$J$9990,8,0),"")</f>
        <v/>
      </c>
      <c r="H11719" s="40" t="str">
        <f t="shared" si="208"/>
        <v/>
      </c>
    </row>
    <row r="11720" spans="7:8" x14ac:dyDescent="0.25">
      <c r="G11720" s="19" t="str">
        <f>IFERROR(VLOOKUP($D11720,LISTA!$A$2:$J$9990,8,0),"")</f>
        <v/>
      </c>
      <c r="H11720" s="40" t="str">
        <f t="shared" si="208"/>
        <v/>
      </c>
    </row>
    <row r="11721" spans="7:8" x14ac:dyDescent="0.25">
      <c r="G11721" s="19" t="str">
        <f>IFERROR(VLOOKUP($D11721,LISTA!$A$2:$J$9990,8,0),"")</f>
        <v/>
      </c>
      <c r="H11721" s="40" t="str">
        <f t="shared" si="208"/>
        <v/>
      </c>
    </row>
    <row r="11722" spans="7:8" x14ac:dyDescent="0.25">
      <c r="G11722" s="19" t="str">
        <f>IFERROR(VLOOKUP($D11722,LISTA!$A$2:$J$9990,8,0),"")</f>
        <v/>
      </c>
      <c r="H11722" s="40" t="str">
        <f t="shared" si="208"/>
        <v/>
      </c>
    </row>
    <row r="11723" spans="7:8" x14ac:dyDescent="0.25">
      <c r="G11723" s="19" t="str">
        <f>IFERROR(VLOOKUP($D11723,LISTA!$A$2:$J$9990,8,0),"")</f>
        <v/>
      </c>
      <c r="H11723" s="40" t="str">
        <f t="shared" si="208"/>
        <v/>
      </c>
    </row>
    <row r="11724" spans="7:8" x14ac:dyDescent="0.25">
      <c r="G11724" s="19" t="str">
        <f>IFERROR(VLOOKUP($D11724,LISTA!$A$2:$J$9990,8,0),"")</f>
        <v/>
      </c>
      <c r="H11724" s="40" t="str">
        <f t="shared" si="208"/>
        <v/>
      </c>
    </row>
    <row r="11725" spans="7:8" x14ac:dyDescent="0.25">
      <c r="G11725" s="19" t="str">
        <f>IFERROR(VLOOKUP($D11725,LISTA!$A$2:$J$9990,8,0),"")</f>
        <v/>
      </c>
      <c r="H11725" s="40" t="str">
        <f t="shared" si="208"/>
        <v/>
      </c>
    </row>
    <row r="11726" spans="7:8" x14ac:dyDescent="0.25">
      <c r="G11726" s="19" t="str">
        <f>IFERROR(VLOOKUP($D11726,LISTA!$A$2:$J$9990,8,0),"")</f>
        <v/>
      </c>
      <c r="H11726" s="40" t="str">
        <f t="shared" si="208"/>
        <v/>
      </c>
    </row>
    <row r="11727" spans="7:8" x14ac:dyDescent="0.25">
      <c r="G11727" s="19" t="str">
        <f>IFERROR(VLOOKUP($D11727,LISTA!$A$2:$J$9990,8,0),"")</f>
        <v/>
      </c>
      <c r="H11727" s="40" t="str">
        <f t="shared" si="208"/>
        <v/>
      </c>
    </row>
    <row r="11728" spans="7:8" x14ac:dyDescent="0.25">
      <c r="G11728" s="19" t="str">
        <f>IFERROR(VLOOKUP($D11728,LISTA!$A$2:$J$9990,8,0),"")</f>
        <v/>
      </c>
      <c r="H11728" s="40" t="str">
        <f t="shared" si="208"/>
        <v/>
      </c>
    </row>
    <row r="11729" spans="7:8" x14ac:dyDescent="0.25">
      <c r="G11729" s="19" t="str">
        <f>IFERROR(VLOOKUP($D11729,LISTA!$A$2:$J$9990,8,0),"")</f>
        <v/>
      </c>
      <c r="H11729" s="40" t="str">
        <f t="shared" si="208"/>
        <v/>
      </c>
    </row>
    <row r="11730" spans="7:8" x14ac:dyDescent="0.25">
      <c r="G11730" s="19" t="str">
        <f>IFERROR(VLOOKUP($D11730,LISTA!$A$2:$J$9990,8,0),"")</f>
        <v/>
      </c>
      <c r="H11730" s="40" t="str">
        <f t="shared" si="208"/>
        <v/>
      </c>
    </row>
    <row r="11731" spans="7:8" x14ac:dyDescent="0.25">
      <c r="G11731" s="19" t="str">
        <f>IFERROR(VLOOKUP($D11731,LISTA!$A$2:$J$9990,8,0),"")</f>
        <v/>
      </c>
      <c r="H11731" s="40" t="str">
        <f t="shared" si="208"/>
        <v/>
      </c>
    </row>
    <row r="11732" spans="7:8" x14ac:dyDescent="0.25">
      <c r="G11732" s="19" t="str">
        <f>IFERROR(VLOOKUP($D11732,LISTA!$A$2:$J$9990,8,0),"")</f>
        <v/>
      </c>
      <c r="H11732" s="40" t="str">
        <f t="shared" si="208"/>
        <v/>
      </c>
    </row>
    <row r="11733" spans="7:8" x14ac:dyDescent="0.25">
      <c r="G11733" s="19" t="str">
        <f>IFERROR(VLOOKUP($D11733,LISTA!$A$2:$J$9990,8,0),"")</f>
        <v/>
      </c>
      <c r="H11733" s="40" t="str">
        <f t="shared" si="208"/>
        <v/>
      </c>
    </row>
    <row r="11734" spans="7:8" x14ac:dyDescent="0.25">
      <c r="G11734" s="19" t="str">
        <f>IFERROR(VLOOKUP($D11734,LISTA!$A$2:$J$9990,8,0),"")</f>
        <v/>
      </c>
      <c r="H11734" s="40" t="str">
        <f t="shared" si="208"/>
        <v/>
      </c>
    </row>
    <row r="11735" spans="7:8" x14ac:dyDescent="0.25">
      <c r="G11735" s="19" t="str">
        <f>IFERROR(VLOOKUP($D11735,LISTA!$A$2:$J$9990,8,0),"")</f>
        <v/>
      </c>
      <c r="H11735" s="40" t="str">
        <f t="shared" si="208"/>
        <v/>
      </c>
    </row>
    <row r="11736" spans="7:8" x14ac:dyDescent="0.25">
      <c r="G11736" s="19" t="str">
        <f>IFERROR(VLOOKUP($D11736,LISTA!$A$2:$J$9990,8,0),"")</f>
        <v/>
      </c>
      <c r="H11736" s="40" t="str">
        <f t="shared" si="208"/>
        <v/>
      </c>
    </row>
    <row r="11737" spans="7:8" x14ac:dyDescent="0.25">
      <c r="G11737" s="19" t="str">
        <f>IFERROR(VLOOKUP($D11737,LISTA!$A$2:$J$9990,8,0),"")</f>
        <v/>
      </c>
      <c r="H11737" s="40" t="str">
        <f t="shared" si="208"/>
        <v/>
      </c>
    </row>
    <row r="11738" spans="7:8" x14ac:dyDescent="0.25">
      <c r="G11738" s="19" t="str">
        <f>IFERROR(VLOOKUP($D11738,LISTA!$A$2:$J$9990,8,0),"")</f>
        <v/>
      </c>
      <c r="H11738" s="40" t="str">
        <f t="shared" si="208"/>
        <v/>
      </c>
    </row>
    <row r="11739" spans="7:8" x14ac:dyDescent="0.25">
      <c r="G11739" s="19" t="str">
        <f>IFERROR(VLOOKUP($D11739,LISTA!$A$2:$J$9990,8,0),"")</f>
        <v/>
      </c>
      <c r="H11739" s="40" t="str">
        <f t="shared" si="208"/>
        <v/>
      </c>
    </row>
    <row r="11740" spans="7:8" x14ac:dyDescent="0.25">
      <c r="G11740" s="19" t="str">
        <f>IFERROR(VLOOKUP($D11740,LISTA!$A$2:$J$9990,8,0),"")</f>
        <v/>
      </c>
      <c r="H11740" s="40" t="str">
        <f t="shared" si="208"/>
        <v/>
      </c>
    </row>
    <row r="11741" spans="7:8" x14ac:dyDescent="0.25">
      <c r="G11741" s="19" t="str">
        <f>IFERROR(VLOOKUP($D11741,LISTA!$A$2:$J$9990,8,0),"")</f>
        <v/>
      </c>
      <c r="H11741" s="40" t="str">
        <f t="shared" si="208"/>
        <v/>
      </c>
    </row>
    <row r="11742" spans="7:8" x14ac:dyDescent="0.25">
      <c r="G11742" s="19" t="str">
        <f>IFERROR(VLOOKUP($D11742,LISTA!$A$2:$J$9990,8,0),"")</f>
        <v/>
      </c>
      <c r="H11742" s="40" t="str">
        <f t="shared" si="208"/>
        <v/>
      </c>
    </row>
    <row r="11743" spans="7:8" x14ac:dyDescent="0.25">
      <c r="G11743" s="19" t="str">
        <f>IFERROR(VLOOKUP($D11743,LISTA!$A$2:$J$9990,8,0),"")</f>
        <v/>
      </c>
      <c r="H11743" s="40" t="str">
        <f t="shared" si="208"/>
        <v/>
      </c>
    </row>
    <row r="11744" spans="7:8" x14ac:dyDescent="0.25">
      <c r="G11744" s="19" t="str">
        <f>IFERROR(VLOOKUP($D11744,LISTA!$A$2:$J$9990,8,0),"")</f>
        <v/>
      </c>
      <c r="H11744" s="40" t="str">
        <f t="shared" si="208"/>
        <v/>
      </c>
    </row>
    <row r="11745" spans="7:8" x14ac:dyDescent="0.25">
      <c r="G11745" s="19" t="str">
        <f>IFERROR(VLOOKUP($D11745,LISTA!$A$2:$J$9990,8,0),"")</f>
        <v/>
      </c>
      <c r="H11745" s="40" t="str">
        <f t="shared" si="208"/>
        <v/>
      </c>
    </row>
    <row r="11746" spans="7:8" x14ac:dyDescent="0.25">
      <c r="G11746" s="19" t="str">
        <f>IFERROR(VLOOKUP($D11746,LISTA!$A$2:$J$9990,8,0),"")</f>
        <v/>
      </c>
      <c r="H11746" s="40" t="str">
        <f t="shared" si="208"/>
        <v/>
      </c>
    </row>
    <row r="11747" spans="7:8" x14ac:dyDescent="0.25">
      <c r="G11747" s="19" t="str">
        <f>IFERROR(VLOOKUP($D11747,LISTA!$A$2:$J$9990,8,0),"")</f>
        <v/>
      </c>
      <c r="H11747" s="40" t="str">
        <f t="shared" si="208"/>
        <v/>
      </c>
    </row>
    <row r="11748" spans="7:8" x14ac:dyDescent="0.25">
      <c r="G11748" s="19" t="str">
        <f>IFERROR(VLOOKUP($D11748,LISTA!$A$2:$J$9990,8,0),"")</f>
        <v/>
      </c>
      <c r="H11748" s="40" t="str">
        <f t="shared" si="208"/>
        <v/>
      </c>
    </row>
    <row r="11749" spans="7:8" x14ac:dyDescent="0.25">
      <c r="G11749" s="19" t="str">
        <f>IFERROR(VLOOKUP($D11749,LISTA!$A$2:$J$9990,8,0),"")</f>
        <v/>
      </c>
      <c r="H11749" s="40" t="str">
        <f t="shared" si="208"/>
        <v/>
      </c>
    </row>
    <row r="11750" spans="7:8" x14ac:dyDescent="0.25">
      <c r="G11750" s="19" t="str">
        <f>IFERROR(VLOOKUP($D11750,LISTA!$A$2:$J$9990,8,0),"")</f>
        <v/>
      </c>
      <c r="H11750" s="40" t="str">
        <f t="shared" si="208"/>
        <v/>
      </c>
    </row>
    <row r="11751" spans="7:8" x14ac:dyDescent="0.25">
      <c r="G11751" s="19" t="str">
        <f>IFERROR(VLOOKUP($D11751,LISTA!$A$2:$J$9990,8,0),"")</f>
        <v/>
      </c>
      <c r="H11751" s="40" t="str">
        <f t="shared" si="208"/>
        <v/>
      </c>
    </row>
    <row r="11752" spans="7:8" x14ac:dyDescent="0.25">
      <c r="G11752" s="19" t="str">
        <f>IFERROR(VLOOKUP($D11752,LISTA!$A$2:$J$9990,8,0),"")</f>
        <v/>
      </c>
      <c r="H11752" s="40" t="str">
        <f t="shared" si="208"/>
        <v/>
      </c>
    </row>
    <row r="11753" spans="7:8" x14ac:dyDescent="0.25">
      <c r="G11753" s="19" t="str">
        <f>IFERROR(VLOOKUP($D11753,LISTA!$A$2:$J$9990,8,0),"")</f>
        <v/>
      </c>
      <c r="H11753" s="40" t="str">
        <f t="shared" si="208"/>
        <v/>
      </c>
    </row>
    <row r="11754" spans="7:8" x14ac:dyDescent="0.25">
      <c r="G11754" s="19" t="str">
        <f>IFERROR(VLOOKUP($D11754,LISTA!$A$2:$J$9990,8,0),"")</f>
        <v/>
      </c>
      <c r="H11754" s="40" t="str">
        <f t="shared" si="208"/>
        <v/>
      </c>
    </row>
    <row r="11755" spans="7:8" x14ac:dyDescent="0.25">
      <c r="G11755" s="19" t="str">
        <f>IFERROR(VLOOKUP($D11755,LISTA!$A$2:$J$9990,8,0),"")</f>
        <v/>
      </c>
      <c r="H11755" s="40" t="str">
        <f t="shared" si="208"/>
        <v/>
      </c>
    </row>
    <row r="11756" spans="7:8" x14ac:dyDescent="0.25">
      <c r="G11756" s="19" t="str">
        <f>IFERROR(VLOOKUP($D11756,LISTA!$A$2:$J$9990,8,0),"")</f>
        <v/>
      </c>
      <c r="H11756" s="40" t="str">
        <f t="shared" si="208"/>
        <v/>
      </c>
    </row>
    <row r="11757" spans="7:8" x14ac:dyDescent="0.25">
      <c r="G11757" s="19" t="str">
        <f>IFERROR(VLOOKUP($D11757,LISTA!$A$2:$J$9990,8,0),"")</f>
        <v/>
      </c>
      <c r="H11757" s="40" t="str">
        <f t="shared" si="208"/>
        <v/>
      </c>
    </row>
    <row r="11758" spans="7:8" x14ac:dyDescent="0.25">
      <c r="G11758" s="19" t="str">
        <f>IFERROR(VLOOKUP($D11758,LISTA!$A$2:$J$9990,8,0),"")</f>
        <v/>
      </c>
      <c r="H11758" s="40" t="str">
        <f t="shared" si="208"/>
        <v/>
      </c>
    </row>
    <row r="11759" spans="7:8" x14ac:dyDescent="0.25">
      <c r="G11759" s="19" t="str">
        <f>IFERROR(VLOOKUP($D11759,LISTA!$A$2:$J$9990,8,0),"")</f>
        <v/>
      </c>
      <c r="H11759" s="40" t="str">
        <f t="shared" si="208"/>
        <v/>
      </c>
    </row>
    <row r="11760" spans="7:8" x14ac:dyDescent="0.25">
      <c r="G11760" s="19" t="str">
        <f>IFERROR(VLOOKUP($D11760,LISTA!$A$2:$J$9990,8,0),"")</f>
        <v/>
      </c>
      <c r="H11760" s="40" t="str">
        <f t="shared" si="208"/>
        <v/>
      </c>
    </row>
    <row r="11761" spans="7:8" x14ac:dyDescent="0.25">
      <c r="G11761" s="19" t="str">
        <f>IFERROR(VLOOKUP($D11761,LISTA!$A$2:$J$9990,8,0),"")</f>
        <v/>
      </c>
      <c r="H11761" s="40" t="str">
        <f t="shared" si="208"/>
        <v/>
      </c>
    </row>
    <row r="11762" spans="7:8" x14ac:dyDescent="0.25">
      <c r="G11762" s="19" t="str">
        <f>IFERROR(VLOOKUP($D11762,LISTA!$A$2:$J$9990,8,0),"")</f>
        <v/>
      </c>
      <c r="H11762" s="40" t="str">
        <f t="shared" si="208"/>
        <v/>
      </c>
    </row>
    <row r="11763" spans="7:8" x14ac:dyDescent="0.25">
      <c r="G11763" s="19" t="str">
        <f>IFERROR(VLOOKUP($D11763,LISTA!$A$2:$J$9990,8,0),"")</f>
        <v/>
      </c>
      <c r="H11763" s="40" t="str">
        <f t="shared" si="208"/>
        <v/>
      </c>
    </row>
    <row r="11764" spans="7:8" x14ac:dyDescent="0.25">
      <c r="G11764" s="19" t="str">
        <f>IFERROR(VLOOKUP($D11764,LISTA!$A$2:$J$9990,8,0),"")</f>
        <v/>
      </c>
      <c r="H11764" s="40" t="str">
        <f t="shared" si="208"/>
        <v/>
      </c>
    </row>
    <row r="11765" spans="7:8" x14ac:dyDescent="0.25">
      <c r="G11765" s="19" t="str">
        <f>IFERROR(VLOOKUP($D11765,LISTA!$A$2:$J$9990,8,0),"")</f>
        <v/>
      </c>
      <c r="H11765" s="40" t="str">
        <f t="shared" si="208"/>
        <v/>
      </c>
    </row>
    <row r="11766" spans="7:8" x14ac:dyDescent="0.25">
      <c r="G11766" s="19" t="str">
        <f>IFERROR(VLOOKUP($D11766,LISTA!$A$2:$J$9990,8,0),"")</f>
        <v/>
      </c>
      <c r="H11766" s="40" t="str">
        <f t="shared" si="208"/>
        <v/>
      </c>
    </row>
    <row r="11767" spans="7:8" x14ac:dyDescent="0.25">
      <c r="G11767" s="19" t="str">
        <f>IFERROR(VLOOKUP($D11767,LISTA!$A$2:$J$9990,8,0),"")</f>
        <v/>
      </c>
      <c r="H11767" s="40" t="str">
        <f t="shared" si="208"/>
        <v/>
      </c>
    </row>
    <row r="11768" spans="7:8" x14ac:dyDescent="0.25">
      <c r="G11768" s="19" t="str">
        <f>IFERROR(VLOOKUP($D11768,LISTA!$A$2:$J$9990,8,0),"")</f>
        <v/>
      </c>
      <c r="H11768" s="40" t="str">
        <f t="shared" si="208"/>
        <v/>
      </c>
    </row>
    <row r="11769" spans="7:8" x14ac:dyDescent="0.25">
      <c r="G11769" s="19" t="str">
        <f>IFERROR(VLOOKUP($D11769,LISTA!$A$2:$J$9990,8,0),"")</f>
        <v/>
      </c>
      <c r="H11769" s="40" t="str">
        <f t="shared" si="208"/>
        <v/>
      </c>
    </row>
    <row r="11770" spans="7:8" x14ac:dyDescent="0.25">
      <c r="G11770" s="19" t="str">
        <f>IFERROR(VLOOKUP($D11770,LISTA!$A$2:$J$9990,8,0),"")</f>
        <v/>
      </c>
      <c r="H11770" s="40" t="str">
        <f t="shared" si="208"/>
        <v/>
      </c>
    </row>
    <row r="11771" spans="7:8" x14ac:dyDescent="0.25">
      <c r="G11771" s="19" t="str">
        <f>IFERROR(VLOOKUP($D11771,LISTA!$A$2:$J$9990,8,0),"")</f>
        <v/>
      </c>
      <c r="H11771" s="40" t="str">
        <f t="shared" si="208"/>
        <v/>
      </c>
    </row>
    <row r="11772" spans="7:8" x14ac:dyDescent="0.25">
      <c r="G11772" s="19" t="str">
        <f>IFERROR(VLOOKUP($D11772,LISTA!$A$2:$J$9990,8,0),"")</f>
        <v/>
      </c>
      <c r="H11772" s="40" t="str">
        <f t="shared" si="208"/>
        <v/>
      </c>
    </row>
    <row r="11773" spans="7:8" x14ac:dyDescent="0.25">
      <c r="G11773" s="19" t="str">
        <f>IFERROR(VLOOKUP($D11773,LISTA!$A$2:$J$9990,8,0),"")</f>
        <v/>
      </c>
      <c r="H11773" s="40" t="str">
        <f t="shared" si="208"/>
        <v/>
      </c>
    </row>
    <row r="11774" spans="7:8" x14ac:dyDescent="0.25">
      <c r="G11774" s="19" t="str">
        <f>IFERROR(VLOOKUP($D11774,LISTA!$A$2:$J$9990,8,0),"")</f>
        <v/>
      </c>
      <c r="H11774" s="40" t="str">
        <f t="shared" si="208"/>
        <v/>
      </c>
    </row>
    <row r="11775" spans="7:8" x14ac:dyDescent="0.25">
      <c r="G11775" s="19" t="str">
        <f>IFERROR(VLOOKUP($D11775,LISTA!$A$2:$J$9990,8,0),"")</f>
        <v/>
      </c>
      <c r="H11775" s="40" t="str">
        <f t="shared" si="208"/>
        <v/>
      </c>
    </row>
    <row r="11776" spans="7:8" x14ac:dyDescent="0.25">
      <c r="G11776" s="19" t="str">
        <f>IFERROR(VLOOKUP($D11776,LISTA!$A$2:$J$9990,8,0),"")</f>
        <v/>
      </c>
      <c r="H11776" s="40" t="str">
        <f t="shared" si="208"/>
        <v/>
      </c>
    </row>
    <row r="11777" spans="7:8" x14ac:dyDescent="0.25">
      <c r="G11777" s="19" t="str">
        <f>IFERROR(VLOOKUP($D11777,LISTA!$A$2:$J$9990,8,0),"")</f>
        <v/>
      </c>
      <c r="H11777" s="40" t="str">
        <f t="shared" si="208"/>
        <v/>
      </c>
    </row>
    <row r="11778" spans="7:8" x14ac:dyDescent="0.25">
      <c r="G11778" s="19" t="str">
        <f>IFERROR(VLOOKUP($D11778,LISTA!$A$2:$J$9990,8,0),"")</f>
        <v/>
      </c>
      <c r="H11778" s="40" t="str">
        <f t="shared" si="208"/>
        <v/>
      </c>
    </row>
    <row r="11779" spans="7:8" x14ac:dyDescent="0.25">
      <c r="G11779" s="19" t="str">
        <f>IFERROR(VLOOKUP($D11779,LISTA!$A$2:$J$9990,8,0),"")</f>
        <v/>
      </c>
      <c r="H11779" s="40" t="str">
        <f t="shared" si="208"/>
        <v/>
      </c>
    </row>
    <row r="11780" spans="7:8" x14ac:dyDescent="0.25">
      <c r="G11780" s="19" t="str">
        <f>IFERROR(VLOOKUP($D11780,LISTA!$A$2:$J$9990,8,0),"")</f>
        <v/>
      </c>
      <c r="H11780" s="40" t="str">
        <f t="shared" si="208"/>
        <v/>
      </c>
    </row>
    <row r="11781" spans="7:8" x14ac:dyDescent="0.25">
      <c r="G11781" s="19" t="str">
        <f>IFERROR(VLOOKUP($D11781,LISTA!$A$2:$J$9990,8,0),"")</f>
        <v/>
      </c>
      <c r="H11781" s="40" t="str">
        <f t="shared" ref="H11781:H11844" si="209">IF(OR(G11781=$K$10,G11781=$K$11,G11781=$K$14,G11781=$K$15,G11781=$K$16,G11781=$K$17,G11781=$K$18,G11781=$K$19,G11781=$K$20,G11781=$K$21,G11781=$K$22,G11781=$K$23,G11781=$K$24,G11781=$K$25,G11781=$K$26,G11781=$K$27,G11781=$K$28),$K$9,IF(OR(G11781=$K$32,G11781=$K$33),$K$31,IF(OR(G11781=$K$38),$K$37,"")))</f>
        <v/>
      </c>
    </row>
    <row r="11782" spans="7:8" x14ac:dyDescent="0.25">
      <c r="G11782" s="19" t="str">
        <f>IFERROR(VLOOKUP($D11782,LISTA!$A$2:$J$9990,8,0),"")</f>
        <v/>
      </c>
      <c r="H11782" s="40" t="str">
        <f t="shared" si="209"/>
        <v/>
      </c>
    </row>
    <row r="11783" spans="7:8" x14ac:dyDescent="0.25">
      <c r="G11783" s="19" t="str">
        <f>IFERROR(VLOOKUP($D11783,LISTA!$A$2:$J$9990,8,0),"")</f>
        <v/>
      </c>
      <c r="H11783" s="40" t="str">
        <f t="shared" si="209"/>
        <v/>
      </c>
    </row>
    <row r="11784" spans="7:8" x14ac:dyDescent="0.25">
      <c r="G11784" s="19" t="str">
        <f>IFERROR(VLOOKUP($D11784,LISTA!$A$2:$J$9990,8,0),"")</f>
        <v/>
      </c>
      <c r="H11784" s="40" t="str">
        <f t="shared" si="209"/>
        <v/>
      </c>
    </row>
    <row r="11785" spans="7:8" x14ac:dyDescent="0.25">
      <c r="G11785" s="19" t="str">
        <f>IFERROR(VLOOKUP($D11785,LISTA!$A$2:$J$9990,8,0),"")</f>
        <v/>
      </c>
      <c r="H11785" s="40" t="str">
        <f t="shared" si="209"/>
        <v/>
      </c>
    </row>
    <row r="11786" spans="7:8" x14ac:dyDescent="0.25">
      <c r="G11786" s="19" t="str">
        <f>IFERROR(VLOOKUP($D11786,LISTA!$A$2:$J$9990,8,0),"")</f>
        <v/>
      </c>
      <c r="H11786" s="40" t="str">
        <f t="shared" si="209"/>
        <v/>
      </c>
    </row>
    <row r="11787" spans="7:8" x14ac:dyDescent="0.25">
      <c r="G11787" s="19" t="str">
        <f>IFERROR(VLOOKUP($D11787,LISTA!$A$2:$J$9990,8,0),"")</f>
        <v/>
      </c>
      <c r="H11787" s="40" t="str">
        <f t="shared" si="209"/>
        <v/>
      </c>
    </row>
    <row r="11788" spans="7:8" x14ac:dyDescent="0.25">
      <c r="G11788" s="19" t="str">
        <f>IFERROR(VLOOKUP($D11788,LISTA!$A$2:$J$9990,8,0),"")</f>
        <v/>
      </c>
      <c r="H11788" s="40" t="str">
        <f t="shared" si="209"/>
        <v/>
      </c>
    </row>
    <row r="11789" spans="7:8" x14ac:dyDescent="0.25">
      <c r="G11789" s="19" t="str">
        <f>IFERROR(VLOOKUP($D11789,LISTA!$A$2:$J$9990,8,0),"")</f>
        <v/>
      </c>
      <c r="H11789" s="40" t="str">
        <f t="shared" si="209"/>
        <v/>
      </c>
    </row>
    <row r="11790" spans="7:8" x14ac:dyDescent="0.25">
      <c r="G11790" s="19" t="str">
        <f>IFERROR(VLOOKUP($D11790,LISTA!$A$2:$J$9990,8,0),"")</f>
        <v/>
      </c>
      <c r="H11790" s="40" t="str">
        <f t="shared" si="209"/>
        <v/>
      </c>
    </row>
    <row r="11791" spans="7:8" x14ac:dyDescent="0.25">
      <c r="G11791" s="19" t="str">
        <f>IFERROR(VLOOKUP($D11791,LISTA!$A$2:$J$9990,8,0),"")</f>
        <v/>
      </c>
      <c r="H11791" s="40" t="str">
        <f t="shared" si="209"/>
        <v/>
      </c>
    </row>
    <row r="11792" spans="7:8" x14ac:dyDescent="0.25">
      <c r="G11792" s="19" t="str">
        <f>IFERROR(VLOOKUP($D11792,LISTA!$A$2:$J$9990,8,0),"")</f>
        <v/>
      </c>
      <c r="H11792" s="40" t="str">
        <f t="shared" si="209"/>
        <v/>
      </c>
    </row>
    <row r="11793" spans="7:8" x14ac:dyDescent="0.25">
      <c r="G11793" s="19" t="str">
        <f>IFERROR(VLOOKUP($D11793,LISTA!$A$2:$J$9990,8,0),"")</f>
        <v/>
      </c>
      <c r="H11793" s="40" t="str">
        <f t="shared" si="209"/>
        <v/>
      </c>
    </row>
    <row r="11794" spans="7:8" x14ac:dyDescent="0.25">
      <c r="G11794" s="19" t="str">
        <f>IFERROR(VLOOKUP($D11794,LISTA!$A$2:$J$9990,8,0),"")</f>
        <v/>
      </c>
      <c r="H11794" s="40" t="str">
        <f t="shared" si="209"/>
        <v/>
      </c>
    </row>
    <row r="11795" spans="7:8" x14ac:dyDescent="0.25">
      <c r="G11795" s="19" t="str">
        <f>IFERROR(VLOOKUP($D11795,LISTA!$A$2:$J$9990,8,0),"")</f>
        <v/>
      </c>
      <c r="H11795" s="40" t="str">
        <f t="shared" si="209"/>
        <v/>
      </c>
    </row>
    <row r="11796" spans="7:8" x14ac:dyDescent="0.25">
      <c r="G11796" s="19" t="str">
        <f>IFERROR(VLOOKUP($D11796,LISTA!$A$2:$J$9990,8,0),"")</f>
        <v/>
      </c>
      <c r="H11796" s="40" t="str">
        <f t="shared" si="209"/>
        <v/>
      </c>
    </row>
    <row r="11797" spans="7:8" x14ac:dyDescent="0.25">
      <c r="G11797" s="19" t="str">
        <f>IFERROR(VLOOKUP($D11797,LISTA!$A$2:$J$9990,8,0),"")</f>
        <v/>
      </c>
      <c r="H11797" s="40" t="str">
        <f t="shared" si="209"/>
        <v/>
      </c>
    </row>
    <row r="11798" spans="7:8" x14ac:dyDescent="0.25">
      <c r="G11798" s="19" t="str">
        <f>IFERROR(VLOOKUP($D11798,LISTA!$A$2:$J$9990,8,0),"")</f>
        <v/>
      </c>
      <c r="H11798" s="40" t="str">
        <f t="shared" si="209"/>
        <v/>
      </c>
    </row>
    <row r="11799" spans="7:8" x14ac:dyDescent="0.25">
      <c r="G11799" s="19" t="str">
        <f>IFERROR(VLOOKUP($D11799,LISTA!$A$2:$J$9990,8,0),"")</f>
        <v/>
      </c>
      <c r="H11799" s="40" t="str">
        <f t="shared" si="209"/>
        <v/>
      </c>
    </row>
    <row r="11800" spans="7:8" x14ac:dyDescent="0.25">
      <c r="G11800" s="19" t="str">
        <f>IFERROR(VLOOKUP($D11800,LISTA!$A$2:$J$9990,8,0),"")</f>
        <v/>
      </c>
      <c r="H11800" s="40" t="str">
        <f t="shared" si="209"/>
        <v/>
      </c>
    </row>
    <row r="11801" spans="7:8" x14ac:dyDescent="0.25">
      <c r="G11801" s="19" t="str">
        <f>IFERROR(VLOOKUP($D11801,LISTA!$A$2:$J$9990,8,0),"")</f>
        <v/>
      </c>
      <c r="H11801" s="40" t="str">
        <f t="shared" si="209"/>
        <v/>
      </c>
    </row>
    <row r="11802" spans="7:8" x14ac:dyDescent="0.25">
      <c r="G11802" s="19" t="str">
        <f>IFERROR(VLOOKUP($D11802,LISTA!$A$2:$J$9990,8,0),"")</f>
        <v/>
      </c>
      <c r="H11802" s="40" t="str">
        <f t="shared" si="209"/>
        <v/>
      </c>
    </row>
    <row r="11803" spans="7:8" x14ac:dyDescent="0.25">
      <c r="G11803" s="19" t="str">
        <f>IFERROR(VLOOKUP($D11803,LISTA!$A$2:$J$9990,8,0),"")</f>
        <v/>
      </c>
      <c r="H11803" s="40" t="str">
        <f t="shared" si="209"/>
        <v/>
      </c>
    </row>
    <row r="11804" spans="7:8" x14ac:dyDescent="0.25">
      <c r="G11804" s="19" t="str">
        <f>IFERROR(VLOOKUP($D11804,LISTA!$A$2:$J$9990,8,0),"")</f>
        <v/>
      </c>
      <c r="H11804" s="40" t="str">
        <f t="shared" si="209"/>
        <v/>
      </c>
    </row>
    <row r="11805" spans="7:8" x14ac:dyDescent="0.25">
      <c r="G11805" s="19" t="str">
        <f>IFERROR(VLOOKUP($D11805,LISTA!$A$2:$J$9990,8,0),"")</f>
        <v/>
      </c>
      <c r="H11805" s="40" t="str">
        <f t="shared" si="209"/>
        <v/>
      </c>
    </row>
    <row r="11806" spans="7:8" x14ac:dyDescent="0.25">
      <c r="G11806" s="19" t="str">
        <f>IFERROR(VLOOKUP($D11806,LISTA!$A$2:$J$9990,8,0),"")</f>
        <v/>
      </c>
      <c r="H11806" s="40" t="str">
        <f t="shared" si="209"/>
        <v/>
      </c>
    </row>
    <row r="11807" spans="7:8" x14ac:dyDescent="0.25">
      <c r="G11807" s="19" t="str">
        <f>IFERROR(VLOOKUP($D11807,LISTA!$A$2:$J$9990,8,0),"")</f>
        <v/>
      </c>
      <c r="H11807" s="40" t="str">
        <f t="shared" si="209"/>
        <v/>
      </c>
    </row>
    <row r="11808" spans="7:8" x14ac:dyDescent="0.25">
      <c r="G11808" s="19" t="str">
        <f>IFERROR(VLOOKUP($D11808,LISTA!$A$2:$J$9990,8,0),"")</f>
        <v/>
      </c>
      <c r="H11808" s="40" t="str">
        <f t="shared" si="209"/>
        <v/>
      </c>
    </row>
    <row r="11809" spans="7:8" x14ac:dyDescent="0.25">
      <c r="G11809" s="19" t="str">
        <f>IFERROR(VLOOKUP($D11809,LISTA!$A$2:$J$9990,8,0),"")</f>
        <v/>
      </c>
      <c r="H11809" s="40" t="str">
        <f t="shared" si="209"/>
        <v/>
      </c>
    </row>
    <row r="11810" spans="7:8" x14ac:dyDescent="0.25">
      <c r="G11810" s="19" t="str">
        <f>IFERROR(VLOOKUP($D11810,LISTA!$A$2:$J$9990,8,0),"")</f>
        <v/>
      </c>
      <c r="H11810" s="40" t="str">
        <f t="shared" si="209"/>
        <v/>
      </c>
    </row>
    <row r="11811" spans="7:8" x14ac:dyDescent="0.25">
      <c r="G11811" s="19" t="str">
        <f>IFERROR(VLOOKUP($D11811,LISTA!$A$2:$J$9990,8,0),"")</f>
        <v/>
      </c>
      <c r="H11811" s="40" t="str">
        <f t="shared" si="209"/>
        <v/>
      </c>
    </row>
    <row r="11812" spans="7:8" x14ac:dyDescent="0.25">
      <c r="G11812" s="19" t="str">
        <f>IFERROR(VLOOKUP($D11812,LISTA!$A$2:$J$9990,8,0),"")</f>
        <v/>
      </c>
      <c r="H11812" s="40" t="str">
        <f t="shared" si="209"/>
        <v/>
      </c>
    </row>
    <row r="11813" spans="7:8" x14ac:dyDescent="0.25">
      <c r="G11813" s="19" t="str">
        <f>IFERROR(VLOOKUP($D11813,LISTA!$A$2:$J$9990,8,0),"")</f>
        <v/>
      </c>
      <c r="H11813" s="40" t="str">
        <f t="shared" si="209"/>
        <v/>
      </c>
    </row>
    <row r="11814" spans="7:8" x14ac:dyDescent="0.25">
      <c r="G11814" s="19" t="str">
        <f>IFERROR(VLOOKUP($D11814,LISTA!$A$2:$J$9990,8,0),"")</f>
        <v/>
      </c>
      <c r="H11814" s="40" t="str">
        <f t="shared" si="209"/>
        <v/>
      </c>
    </row>
    <row r="11815" spans="7:8" x14ac:dyDescent="0.25">
      <c r="G11815" s="19" t="str">
        <f>IFERROR(VLOOKUP($D11815,LISTA!$A$2:$J$9990,8,0),"")</f>
        <v/>
      </c>
      <c r="H11815" s="40" t="str">
        <f t="shared" si="209"/>
        <v/>
      </c>
    </row>
    <row r="11816" spans="7:8" x14ac:dyDescent="0.25">
      <c r="G11816" s="19" t="str">
        <f>IFERROR(VLOOKUP($D11816,LISTA!$A$2:$J$9990,8,0),"")</f>
        <v/>
      </c>
      <c r="H11816" s="40" t="str">
        <f t="shared" si="209"/>
        <v/>
      </c>
    </row>
    <row r="11817" spans="7:8" x14ac:dyDescent="0.25">
      <c r="G11817" s="19" t="str">
        <f>IFERROR(VLOOKUP($D11817,LISTA!$A$2:$J$9990,8,0),"")</f>
        <v/>
      </c>
      <c r="H11817" s="40" t="str">
        <f t="shared" si="209"/>
        <v/>
      </c>
    </row>
    <row r="11818" spans="7:8" x14ac:dyDescent="0.25">
      <c r="G11818" s="19" t="str">
        <f>IFERROR(VLOOKUP($D11818,LISTA!$A$2:$J$9990,8,0),"")</f>
        <v/>
      </c>
      <c r="H11818" s="40" t="str">
        <f t="shared" si="209"/>
        <v/>
      </c>
    </row>
    <row r="11819" spans="7:8" x14ac:dyDescent="0.25">
      <c r="G11819" s="19" t="str">
        <f>IFERROR(VLOOKUP($D11819,LISTA!$A$2:$J$9990,8,0),"")</f>
        <v/>
      </c>
      <c r="H11819" s="40" t="str">
        <f t="shared" si="209"/>
        <v/>
      </c>
    </row>
    <row r="11820" spans="7:8" x14ac:dyDescent="0.25">
      <c r="G11820" s="19" t="str">
        <f>IFERROR(VLOOKUP($D11820,LISTA!$A$2:$J$9990,8,0),"")</f>
        <v/>
      </c>
      <c r="H11820" s="40" t="str">
        <f t="shared" si="209"/>
        <v/>
      </c>
    </row>
    <row r="11821" spans="7:8" x14ac:dyDescent="0.25">
      <c r="G11821" s="19" t="str">
        <f>IFERROR(VLOOKUP($D11821,LISTA!$A$2:$J$9990,8,0),"")</f>
        <v/>
      </c>
      <c r="H11821" s="40" t="str">
        <f t="shared" si="209"/>
        <v/>
      </c>
    </row>
    <row r="11822" spans="7:8" x14ac:dyDescent="0.25">
      <c r="G11822" s="19" t="str">
        <f>IFERROR(VLOOKUP($D11822,LISTA!$A$2:$J$9990,8,0),"")</f>
        <v/>
      </c>
      <c r="H11822" s="40" t="str">
        <f t="shared" si="209"/>
        <v/>
      </c>
    </row>
    <row r="11823" spans="7:8" x14ac:dyDescent="0.25">
      <c r="G11823" s="19" t="str">
        <f>IFERROR(VLOOKUP($D11823,LISTA!$A$2:$J$9990,8,0),"")</f>
        <v/>
      </c>
      <c r="H11823" s="40" t="str">
        <f t="shared" si="209"/>
        <v/>
      </c>
    </row>
    <row r="11824" spans="7:8" x14ac:dyDescent="0.25">
      <c r="G11824" s="19" t="str">
        <f>IFERROR(VLOOKUP($D11824,LISTA!$A$2:$J$9990,8,0),"")</f>
        <v/>
      </c>
      <c r="H11824" s="40" t="str">
        <f t="shared" si="209"/>
        <v/>
      </c>
    </row>
    <row r="11825" spans="7:8" x14ac:dyDescent="0.25">
      <c r="G11825" s="19" t="str">
        <f>IFERROR(VLOOKUP($D11825,LISTA!$A$2:$J$9990,8,0),"")</f>
        <v/>
      </c>
      <c r="H11825" s="40" t="str">
        <f t="shared" si="209"/>
        <v/>
      </c>
    </row>
    <row r="11826" spans="7:8" x14ac:dyDescent="0.25">
      <c r="G11826" s="19" t="str">
        <f>IFERROR(VLOOKUP($D11826,LISTA!$A$2:$J$9990,8,0),"")</f>
        <v/>
      </c>
      <c r="H11826" s="40" t="str">
        <f t="shared" si="209"/>
        <v/>
      </c>
    </row>
    <row r="11827" spans="7:8" x14ac:dyDescent="0.25">
      <c r="G11827" s="19" t="str">
        <f>IFERROR(VLOOKUP($D11827,LISTA!$A$2:$J$9990,8,0),"")</f>
        <v/>
      </c>
      <c r="H11827" s="40" t="str">
        <f t="shared" si="209"/>
        <v/>
      </c>
    </row>
    <row r="11828" spans="7:8" x14ac:dyDescent="0.25">
      <c r="G11828" s="19" t="str">
        <f>IFERROR(VLOOKUP($D11828,LISTA!$A$2:$J$9990,8,0),"")</f>
        <v/>
      </c>
      <c r="H11828" s="40" t="str">
        <f t="shared" si="209"/>
        <v/>
      </c>
    </row>
    <row r="11829" spans="7:8" x14ac:dyDescent="0.25">
      <c r="G11829" s="19" t="str">
        <f>IFERROR(VLOOKUP($D11829,LISTA!$A$2:$J$9990,8,0),"")</f>
        <v/>
      </c>
      <c r="H11829" s="40" t="str">
        <f t="shared" si="209"/>
        <v/>
      </c>
    </row>
    <row r="11830" spans="7:8" x14ac:dyDescent="0.25">
      <c r="G11830" s="19" t="str">
        <f>IFERROR(VLOOKUP($D11830,LISTA!$A$2:$J$9990,8,0),"")</f>
        <v/>
      </c>
      <c r="H11830" s="40" t="str">
        <f t="shared" si="209"/>
        <v/>
      </c>
    </row>
    <row r="11831" spans="7:8" x14ac:dyDescent="0.25">
      <c r="G11831" s="19" t="str">
        <f>IFERROR(VLOOKUP($D11831,LISTA!$A$2:$J$9990,8,0),"")</f>
        <v/>
      </c>
      <c r="H11831" s="40" t="str">
        <f t="shared" si="209"/>
        <v/>
      </c>
    </row>
    <row r="11832" spans="7:8" x14ac:dyDescent="0.25">
      <c r="G11832" s="19" t="str">
        <f>IFERROR(VLOOKUP($D11832,LISTA!$A$2:$J$9990,8,0),"")</f>
        <v/>
      </c>
      <c r="H11832" s="40" t="str">
        <f t="shared" si="209"/>
        <v/>
      </c>
    </row>
    <row r="11833" spans="7:8" x14ac:dyDescent="0.25">
      <c r="G11833" s="19" t="str">
        <f>IFERROR(VLOOKUP($D11833,LISTA!$A$2:$J$9990,8,0),"")</f>
        <v/>
      </c>
      <c r="H11833" s="40" t="str">
        <f t="shared" si="209"/>
        <v/>
      </c>
    </row>
    <row r="11834" spans="7:8" x14ac:dyDescent="0.25">
      <c r="G11834" s="19" t="str">
        <f>IFERROR(VLOOKUP($D11834,LISTA!$A$2:$J$9990,8,0),"")</f>
        <v/>
      </c>
      <c r="H11834" s="40" t="str">
        <f t="shared" si="209"/>
        <v/>
      </c>
    </row>
    <row r="11835" spans="7:8" x14ac:dyDescent="0.25">
      <c r="G11835" s="19" t="str">
        <f>IFERROR(VLOOKUP($D11835,LISTA!$A$2:$J$9990,8,0),"")</f>
        <v/>
      </c>
      <c r="H11835" s="40" t="str">
        <f t="shared" si="209"/>
        <v/>
      </c>
    </row>
    <row r="11836" spans="7:8" x14ac:dyDescent="0.25">
      <c r="G11836" s="19" t="str">
        <f>IFERROR(VLOOKUP($D11836,LISTA!$A$2:$J$9990,8,0),"")</f>
        <v/>
      </c>
      <c r="H11836" s="40" t="str">
        <f t="shared" si="209"/>
        <v/>
      </c>
    </row>
    <row r="11837" spans="7:8" x14ac:dyDescent="0.25">
      <c r="G11837" s="19" t="str">
        <f>IFERROR(VLOOKUP($D11837,LISTA!$A$2:$J$9990,8,0),"")</f>
        <v/>
      </c>
      <c r="H11837" s="40" t="str">
        <f t="shared" si="209"/>
        <v/>
      </c>
    </row>
    <row r="11838" spans="7:8" x14ac:dyDescent="0.25">
      <c r="G11838" s="19" t="str">
        <f>IFERROR(VLOOKUP($D11838,LISTA!$A$2:$J$9990,8,0),"")</f>
        <v/>
      </c>
      <c r="H11838" s="40" t="str">
        <f t="shared" si="209"/>
        <v/>
      </c>
    </row>
    <row r="11839" spans="7:8" x14ac:dyDescent="0.25">
      <c r="G11839" s="19" t="str">
        <f>IFERROR(VLOOKUP($D11839,LISTA!$A$2:$J$9990,8,0),"")</f>
        <v/>
      </c>
      <c r="H11839" s="40" t="str">
        <f t="shared" si="209"/>
        <v/>
      </c>
    </row>
    <row r="11840" spans="7:8" x14ac:dyDescent="0.25">
      <c r="G11840" s="19" t="str">
        <f>IFERROR(VLOOKUP($D11840,LISTA!$A$2:$J$9990,8,0),"")</f>
        <v/>
      </c>
      <c r="H11840" s="40" t="str">
        <f t="shared" si="209"/>
        <v/>
      </c>
    </row>
    <row r="11841" spans="7:8" x14ac:dyDescent="0.25">
      <c r="G11841" s="19" t="str">
        <f>IFERROR(VLOOKUP($D11841,LISTA!$A$2:$J$9990,8,0),"")</f>
        <v/>
      </c>
      <c r="H11841" s="40" t="str">
        <f t="shared" si="209"/>
        <v/>
      </c>
    </row>
    <row r="11842" spans="7:8" x14ac:dyDescent="0.25">
      <c r="G11842" s="19" t="str">
        <f>IFERROR(VLOOKUP($D11842,LISTA!$A$2:$J$9990,8,0),"")</f>
        <v/>
      </c>
      <c r="H11842" s="40" t="str">
        <f t="shared" si="209"/>
        <v/>
      </c>
    </row>
    <row r="11843" spans="7:8" x14ac:dyDescent="0.25">
      <c r="G11843" s="19" t="str">
        <f>IFERROR(VLOOKUP($D11843,LISTA!$A$2:$J$9990,8,0),"")</f>
        <v/>
      </c>
      <c r="H11843" s="40" t="str">
        <f t="shared" si="209"/>
        <v/>
      </c>
    </row>
    <row r="11844" spans="7:8" x14ac:dyDescent="0.25">
      <c r="G11844" s="19" t="str">
        <f>IFERROR(VLOOKUP($D11844,LISTA!$A$2:$J$9990,8,0),"")</f>
        <v/>
      </c>
      <c r="H11844" s="40" t="str">
        <f t="shared" si="209"/>
        <v/>
      </c>
    </row>
    <row r="11845" spans="7:8" x14ac:dyDescent="0.25">
      <c r="G11845" s="19" t="str">
        <f>IFERROR(VLOOKUP($D11845,LISTA!$A$2:$J$9990,8,0),"")</f>
        <v/>
      </c>
      <c r="H11845" s="40" t="str">
        <f t="shared" ref="H11845:H11908" si="210">IF(OR(G11845=$K$10,G11845=$K$11,G11845=$K$14,G11845=$K$15,G11845=$K$16,G11845=$K$17,G11845=$K$18,G11845=$K$19,G11845=$K$20,G11845=$K$21,G11845=$K$22,G11845=$K$23,G11845=$K$24,G11845=$K$25,G11845=$K$26,G11845=$K$27,G11845=$K$28),$K$9,IF(OR(G11845=$K$32,G11845=$K$33),$K$31,IF(OR(G11845=$K$38),$K$37,"")))</f>
        <v/>
      </c>
    </row>
    <row r="11846" spans="7:8" x14ac:dyDescent="0.25">
      <c r="G11846" s="19" t="str">
        <f>IFERROR(VLOOKUP($D11846,LISTA!$A$2:$J$9990,8,0),"")</f>
        <v/>
      </c>
      <c r="H11846" s="40" t="str">
        <f t="shared" si="210"/>
        <v/>
      </c>
    </row>
    <row r="11847" spans="7:8" x14ac:dyDescent="0.25">
      <c r="G11847" s="19" t="str">
        <f>IFERROR(VLOOKUP($D11847,LISTA!$A$2:$J$9990,8,0),"")</f>
        <v/>
      </c>
      <c r="H11847" s="40" t="str">
        <f t="shared" si="210"/>
        <v/>
      </c>
    </row>
    <row r="11848" spans="7:8" x14ac:dyDescent="0.25">
      <c r="G11848" s="19" t="str">
        <f>IFERROR(VLOOKUP($D11848,LISTA!$A$2:$J$9990,8,0),"")</f>
        <v/>
      </c>
      <c r="H11848" s="40" t="str">
        <f t="shared" si="210"/>
        <v/>
      </c>
    </row>
    <row r="11849" spans="7:8" x14ac:dyDescent="0.25">
      <c r="G11849" s="19" t="str">
        <f>IFERROR(VLOOKUP($D11849,LISTA!$A$2:$J$9990,8,0),"")</f>
        <v/>
      </c>
      <c r="H11849" s="40" t="str">
        <f t="shared" si="210"/>
        <v/>
      </c>
    </row>
    <row r="11850" spans="7:8" x14ac:dyDescent="0.25">
      <c r="G11850" s="19" t="str">
        <f>IFERROR(VLOOKUP($D11850,LISTA!$A$2:$J$9990,8,0),"")</f>
        <v/>
      </c>
      <c r="H11850" s="40" t="str">
        <f t="shared" si="210"/>
        <v/>
      </c>
    </row>
    <row r="11851" spans="7:8" x14ac:dyDescent="0.25">
      <c r="G11851" s="19" t="str">
        <f>IFERROR(VLOOKUP($D11851,LISTA!$A$2:$J$9990,8,0),"")</f>
        <v/>
      </c>
      <c r="H11851" s="40" t="str">
        <f t="shared" si="210"/>
        <v/>
      </c>
    </row>
    <row r="11852" spans="7:8" x14ac:dyDescent="0.25">
      <c r="G11852" s="19" t="str">
        <f>IFERROR(VLOOKUP($D11852,LISTA!$A$2:$J$9990,8,0),"")</f>
        <v/>
      </c>
      <c r="H11852" s="40" t="str">
        <f t="shared" si="210"/>
        <v/>
      </c>
    </row>
    <row r="11853" spans="7:8" x14ac:dyDescent="0.25">
      <c r="G11853" s="19" t="str">
        <f>IFERROR(VLOOKUP($D11853,LISTA!$A$2:$J$9990,8,0),"")</f>
        <v/>
      </c>
      <c r="H11853" s="40" t="str">
        <f t="shared" si="210"/>
        <v/>
      </c>
    </row>
    <row r="11854" spans="7:8" x14ac:dyDescent="0.25">
      <c r="G11854" s="19" t="str">
        <f>IFERROR(VLOOKUP($D11854,LISTA!$A$2:$J$9990,8,0),"")</f>
        <v/>
      </c>
      <c r="H11854" s="40" t="str">
        <f t="shared" si="210"/>
        <v/>
      </c>
    </row>
    <row r="11855" spans="7:8" x14ac:dyDescent="0.25">
      <c r="G11855" s="19" t="str">
        <f>IFERROR(VLOOKUP($D11855,LISTA!$A$2:$J$9990,8,0),"")</f>
        <v/>
      </c>
      <c r="H11855" s="40" t="str">
        <f t="shared" si="210"/>
        <v/>
      </c>
    </row>
    <row r="11856" spans="7:8" x14ac:dyDescent="0.25">
      <c r="G11856" s="19" t="str">
        <f>IFERROR(VLOOKUP($D11856,LISTA!$A$2:$J$9990,8,0),"")</f>
        <v/>
      </c>
      <c r="H11856" s="40" t="str">
        <f t="shared" si="210"/>
        <v/>
      </c>
    </row>
    <row r="11857" spans="7:8" x14ac:dyDescent="0.25">
      <c r="G11857" s="19" t="str">
        <f>IFERROR(VLOOKUP($D11857,LISTA!$A$2:$J$9990,8,0),"")</f>
        <v/>
      </c>
      <c r="H11857" s="40" t="str">
        <f t="shared" si="210"/>
        <v/>
      </c>
    </row>
    <row r="11858" spans="7:8" x14ac:dyDescent="0.25">
      <c r="G11858" s="19" t="str">
        <f>IFERROR(VLOOKUP($D11858,LISTA!$A$2:$J$9990,8,0),"")</f>
        <v/>
      </c>
      <c r="H11858" s="40" t="str">
        <f t="shared" si="210"/>
        <v/>
      </c>
    </row>
    <row r="11859" spans="7:8" x14ac:dyDescent="0.25">
      <c r="G11859" s="19" t="str">
        <f>IFERROR(VLOOKUP($D11859,LISTA!$A$2:$J$9990,8,0),"")</f>
        <v/>
      </c>
      <c r="H11859" s="40" t="str">
        <f t="shared" si="210"/>
        <v/>
      </c>
    </row>
    <row r="11860" spans="7:8" x14ac:dyDescent="0.25">
      <c r="G11860" s="19" t="str">
        <f>IFERROR(VLOOKUP($D11860,LISTA!$A$2:$J$9990,8,0),"")</f>
        <v/>
      </c>
      <c r="H11860" s="40" t="str">
        <f t="shared" si="210"/>
        <v/>
      </c>
    </row>
    <row r="11861" spans="7:8" x14ac:dyDescent="0.25">
      <c r="G11861" s="19" t="str">
        <f>IFERROR(VLOOKUP($D11861,LISTA!$A$2:$J$9990,8,0),"")</f>
        <v/>
      </c>
      <c r="H11861" s="40" t="str">
        <f t="shared" si="210"/>
        <v/>
      </c>
    </row>
    <row r="11862" spans="7:8" x14ac:dyDescent="0.25">
      <c r="G11862" s="19" t="str">
        <f>IFERROR(VLOOKUP($D11862,LISTA!$A$2:$J$9990,8,0),"")</f>
        <v/>
      </c>
      <c r="H11862" s="40" t="str">
        <f t="shared" si="210"/>
        <v/>
      </c>
    </row>
    <row r="11863" spans="7:8" x14ac:dyDescent="0.25">
      <c r="G11863" s="19" t="str">
        <f>IFERROR(VLOOKUP($D11863,LISTA!$A$2:$J$9990,8,0),"")</f>
        <v/>
      </c>
      <c r="H11863" s="40" t="str">
        <f t="shared" si="210"/>
        <v/>
      </c>
    </row>
    <row r="11864" spans="7:8" x14ac:dyDescent="0.25">
      <c r="G11864" s="19" t="str">
        <f>IFERROR(VLOOKUP($D11864,LISTA!$A$2:$J$9990,8,0),"")</f>
        <v/>
      </c>
      <c r="H11864" s="40" t="str">
        <f t="shared" si="210"/>
        <v/>
      </c>
    </row>
    <row r="11865" spans="7:8" x14ac:dyDescent="0.25">
      <c r="G11865" s="19" t="str">
        <f>IFERROR(VLOOKUP($D11865,LISTA!$A$2:$J$9990,8,0),"")</f>
        <v/>
      </c>
      <c r="H11865" s="40" t="str">
        <f t="shared" si="210"/>
        <v/>
      </c>
    </row>
    <row r="11866" spans="7:8" x14ac:dyDescent="0.25">
      <c r="G11866" s="19" t="str">
        <f>IFERROR(VLOOKUP($D11866,LISTA!$A$2:$J$9990,8,0),"")</f>
        <v/>
      </c>
      <c r="H11866" s="40" t="str">
        <f t="shared" si="210"/>
        <v/>
      </c>
    </row>
    <row r="11867" spans="7:8" x14ac:dyDescent="0.25">
      <c r="G11867" s="19" t="str">
        <f>IFERROR(VLOOKUP($D11867,LISTA!$A$2:$J$9990,8,0),"")</f>
        <v/>
      </c>
      <c r="H11867" s="40" t="str">
        <f t="shared" si="210"/>
        <v/>
      </c>
    </row>
    <row r="11868" spans="7:8" x14ac:dyDescent="0.25">
      <c r="G11868" s="19" t="str">
        <f>IFERROR(VLOOKUP($D11868,LISTA!$A$2:$J$9990,8,0),"")</f>
        <v/>
      </c>
      <c r="H11868" s="40" t="str">
        <f t="shared" si="210"/>
        <v/>
      </c>
    </row>
    <row r="11869" spans="7:8" x14ac:dyDescent="0.25">
      <c r="G11869" s="19" t="str">
        <f>IFERROR(VLOOKUP($D11869,LISTA!$A$2:$J$9990,8,0),"")</f>
        <v/>
      </c>
      <c r="H11869" s="40" t="str">
        <f t="shared" si="210"/>
        <v/>
      </c>
    </row>
    <row r="11870" spans="7:8" x14ac:dyDescent="0.25">
      <c r="G11870" s="19" t="str">
        <f>IFERROR(VLOOKUP($D11870,LISTA!$A$2:$J$9990,8,0),"")</f>
        <v/>
      </c>
      <c r="H11870" s="40" t="str">
        <f t="shared" si="210"/>
        <v/>
      </c>
    </row>
    <row r="11871" spans="7:8" x14ac:dyDescent="0.25">
      <c r="G11871" s="19" t="str">
        <f>IFERROR(VLOOKUP($D11871,LISTA!$A$2:$J$9990,8,0),"")</f>
        <v/>
      </c>
      <c r="H11871" s="40" t="str">
        <f t="shared" si="210"/>
        <v/>
      </c>
    </row>
    <row r="11872" spans="7:8" x14ac:dyDescent="0.25">
      <c r="G11872" s="19" t="str">
        <f>IFERROR(VLOOKUP($D11872,LISTA!$A$2:$J$9990,8,0),"")</f>
        <v/>
      </c>
      <c r="H11872" s="40" t="str">
        <f t="shared" si="210"/>
        <v/>
      </c>
    </row>
    <row r="11873" spans="7:8" x14ac:dyDescent="0.25">
      <c r="G11873" s="19" t="str">
        <f>IFERROR(VLOOKUP($D11873,LISTA!$A$2:$J$9990,8,0),"")</f>
        <v/>
      </c>
      <c r="H11873" s="40" t="str">
        <f t="shared" si="210"/>
        <v/>
      </c>
    </row>
    <row r="11874" spans="7:8" x14ac:dyDescent="0.25">
      <c r="G11874" s="19" t="str">
        <f>IFERROR(VLOOKUP($D11874,LISTA!$A$2:$J$9990,8,0),"")</f>
        <v/>
      </c>
      <c r="H11874" s="40" t="str">
        <f t="shared" si="210"/>
        <v/>
      </c>
    </row>
    <row r="11875" spans="7:8" x14ac:dyDescent="0.25">
      <c r="G11875" s="19" t="str">
        <f>IFERROR(VLOOKUP($D11875,LISTA!$A$2:$J$9990,8,0),"")</f>
        <v/>
      </c>
      <c r="H11875" s="40" t="str">
        <f t="shared" si="210"/>
        <v/>
      </c>
    </row>
    <row r="11876" spans="7:8" x14ac:dyDescent="0.25">
      <c r="G11876" s="19" t="str">
        <f>IFERROR(VLOOKUP($D11876,LISTA!$A$2:$J$9990,8,0),"")</f>
        <v/>
      </c>
      <c r="H11876" s="40" t="str">
        <f t="shared" si="210"/>
        <v/>
      </c>
    </row>
    <row r="11877" spans="7:8" x14ac:dyDescent="0.25">
      <c r="G11877" s="19" t="str">
        <f>IFERROR(VLOOKUP($D11877,LISTA!$A$2:$J$9990,8,0),"")</f>
        <v/>
      </c>
      <c r="H11877" s="40" t="str">
        <f t="shared" si="210"/>
        <v/>
      </c>
    </row>
    <row r="11878" spans="7:8" x14ac:dyDescent="0.25">
      <c r="G11878" s="19" t="str">
        <f>IFERROR(VLOOKUP($D11878,LISTA!$A$2:$J$9990,8,0),"")</f>
        <v/>
      </c>
      <c r="H11878" s="40" t="str">
        <f t="shared" si="210"/>
        <v/>
      </c>
    </row>
    <row r="11879" spans="7:8" x14ac:dyDescent="0.25">
      <c r="G11879" s="19" t="str">
        <f>IFERROR(VLOOKUP($D11879,LISTA!$A$2:$J$9990,8,0),"")</f>
        <v/>
      </c>
      <c r="H11879" s="40" t="str">
        <f t="shared" si="210"/>
        <v/>
      </c>
    </row>
    <row r="11880" spans="7:8" x14ac:dyDescent="0.25">
      <c r="G11880" s="19" t="str">
        <f>IFERROR(VLOOKUP($D11880,LISTA!$A$2:$J$9990,8,0),"")</f>
        <v/>
      </c>
      <c r="H11880" s="40" t="str">
        <f t="shared" si="210"/>
        <v/>
      </c>
    </row>
    <row r="11881" spans="7:8" x14ac:dyDescent="0.25">
      <c r="G11881" s="19" t="str">
        <f>IFERROR(VLOOKUP($D11881,LISTA!$A$2:$J$9990,8,0),"")</f>
        <v/>
      </c>
      <c r="H11881" s="40" t="str">
        <f t="shared" si="210"/>
        <v/>
      </c>
    </row>
    <row r="11882" spans="7:8" x14ac:dyDescent="0.25">
      <c r="G11882" s="19" t="str">
        <f>IFERROR(VLOOKUP($D11882,LISTA!$A$2:$J$9990,8,0),"")</f>
        <v/>
      </c>
      <c r="H11882" s="40" t="str">
        <f t="shared" si="210"/>
        <v/>
      </c>
    </row>
    <row r="11883" spans="7:8" x14ac:dyDescent="0.25">
      <c r="G11883" s="19" t="str">
        <f>IFERROR(VLOOKUP($D11883,LISTA!$A$2:$J$9990,8,0),"")</f>
        <v/>
      </c>
      <c r="H11883" s="40" t="str">
        <f t="shared" si="210"/>
        <v/>
      </c>
    </row>
    <row r="11884" spans="7:8" x14ac:dyDescent="0.25">
      <c r="G11884" s="19" t="str">
        <f>IFERROR(VLOOKUP($D11884,LISTA!$A$2:$J$9990,8,0),"")</f>
        <v/>
      </c>
      <c r="H11884" s="40" t="str">
        <f t="shared" si="210"/>
        <v/>
      </c>
    </row>
    <row r="11885" spans="7:8" x14ac:dyDescent="0.25">
      <c r="G11885" s="19" t="str">
        <f>IFERROR(VLOOKUP($D11885,LISTA!$A$2:$J$9990,8,0),"")</f>
        <v/>
      </c>
      <c r="H11885" s="40" t="str">
        <f t="shared" si="210"/>
        <v/>
      </c>
    </row>
    <row r="11886" spans="7:8" x14ac:dyDescent="0.25">
      <c r="G11886" s="19" t="str">
        <f>IFERROR(VLOOKUP($D11886,LISTA!$A$2:$J$9990,8,0),"")</f>
        <v/>
      </c>
      <c r="H11886" s="40" t="str">
        <f t="shared" si="210"/>
        <v/>
      </c>
    </row>
    <row r="11887" spans="7:8" x14ac:dyDescent="0.25">
      <c r="G11887" s="19" t="str">
        <f>IFERROR(VLOOKUP($D11887,LISTA!$A$2:$J$9990,8,0),"")</f>
        <v/>
      </c>
      <c r="H11887" s="40" t="str">
        <f t="shared" si="210"/>
        <v/>
      </c>
    </row>
    <row r="11888" spans="7:8" x14ac:dyDescent="0.25">
      <c r="G11888" s="19" t="str">
        <f>IFERROR(VLOOKUP($D11888,LISTA!$A$2:$J$9990,8,0),"")</f>
        <v/>
      </c>
      <c r="H11888" s="40" t="str">
        <f t="shared" si="210"/>
        <v/>
      </c>
    </row>
    <row r="11889" spans="7:8" x14ac:dyDescent="0.25">
      <c r="G11889" s="19" t="str">
        <f>IFERROR(VLOOKUP($D11889,LISTA!$A$2:$J$9990,8,0),"")</f>
        <v/>
      </c>
      <c r="H11889" s="40" t="str">
        <f t="shared" si="210"/>
        <v/>
      </c>
    </row>
    <row r="11890" spans="7:8" x14ac:dyDescent="0.25">
      <c r="G11890" s="19" t="str">
        <f>IFERROR(VLOOKUP($D11890,LISTA!$A$2:$J$9990,8,0),"")</f>
        <v/>
      </c>
      <c r="H11890" s="40" t="str">
        <f t="shared" si="210"/>
        <v/>
      </c>
    </row>
    <row r="11891" spans="7:8" x14ac:dyDescent="0.25">
      <c r="G11891" s="19" t="str">
        <f>IFERROR(VLOOKUP($D11891,LISTA!$A$2:$J$9990,8,0),"")</f>
        <v/>
      </c>
      <c r="H11891" s="40" t="str">
        <f t="shared" si="210"/>
        <v/>
      </c>
    </row>
    <row r="11892" spans="7:8" x14ac:dyDescent="0.25">
      <c r="G11892" s="19" t="str">
        <f>IFERROR(VLOOKUP($D11892,LISTA!$A$2:$J$9990,8,0),"")</f>
        <v/>
      </c>
      <c r="H11892" s="40" t="str">
        <f t="shared" si="210"/>
        <v/>
      </c>
    </row>
    <row r="11893" spans="7:8" x14ac:dyDescent="0.25">
      <c r="G11893" s="19" t="str">
        <f>IFERROR(VLOOKUP($D11893,LISTA!$A$2:$J$9990,8,0),"")</f>
        <v/>
      </c>
      <c r="H11893" s="40" t="str">
        <f t="shared" si="210"/>
        <v/>
      </c>
    </row>
    <row r="11894" spans="7:8" x14ac:dyDescent="0.25">
      <c r="G11894" s="19" t="str">
        <f>IFERROR(VLOOKUP($D11894,LISTA!$A$2:$J$9990,8,0),"")</f>
        <v/>
      </c>
      <c r="H11894" s="40" t="str">
        <f t="shared" si="210"/>
        <v/>
      </c>
    </row>
    <row r="11895" spans="7:8" x14ac:dyDescent="0.25">
      <c r="G11895" s="19" t="str">
        <f>IFERROR(VLOOKUP($D11895,LISTA!$A$2:$J$9990,8,0),"")</f>
        <v/>
      </c>
      <c r="H11895" s="40" t="str">
        <f t="shared" si="210"/>
        <v/>
      </c>
    </row>
    <row r="11896" spans="7:8" x14ac:dyDescent="0.25">
      <c r="G11896" s="19" t="str">
        <f>IFERROR(VLOOKUP($D11896,LISTA!$A$2:$J$9990,8,0),"")</f>
        <v/>
      </c>
      <c r="H11896" s="40" t="str">
        <f t="shared" si="210"/>
        <v/>
      </c>
    </row>
    <row r="11897" spans="7:8" x14ac:dyDescent="0.25">
      <c r="G11897" s="19" t="str">
        <f>IFERROR(VLOOKUP($D11897,LISTA!$A$2:$J$9990,8,0),"")</f>
        <v/>
      </c>
      <c r="H11897" s="40" t="str">
        <f t="shared" si="210"/>
        <v/>
      </c>
    </row>
    <row r="11898" spans="7:8" x14ac:dyDescent="0.25">
      <c r="G11898" s="19" t="str">
        <f>IFERROR(VLOOKUP($D11898,LISTA!$A$2:$J$9990,8,0),"")</f>
        <v/>
      </c>
      <c r="H11898" s="40" t="str">
        <f t="shared" si="210"/>
        <v/>
      </c>
    </row>
    <row r="11899" spans="7:8" x14ac:dyDescent="0.25">
      <c r="G11899" s="19" t="str">
        <f>IFERROR(VLOOKUP($D11899,LISTA!$A$2:$J$9990,8,0),"")</f>
        <v/>
      </c>
      <c r="H11899" s="40" t="str">
        <f t="shared" si="210"/>
        <v/>
      </c>
    </row>
    <row r="11900" spans="7:8" x14ac:dyDescent="0.25">
      <c r="G11900" s="19" t="str">
        <f>IFERROR(VLOOKUP($D11900,LISTA!$A$2:$J$9990,8,0),"")</f>
        <v/>
      </c>
      <c r="H11900" s="40" t="str">
        <f t="shared" si="210"/>
        <v/>
      </c>
    </row>
    <row r="11901" spans="7:8" x14ac:dyDescent="0.25">
      <c r="G11901" s="19" t="str">
        <f>IFERROR(VLOOKUP($D11901,LISTA!$A$2:$J$9990,8,0),"")</f>
        <v/>
      </c>
      <c r="H11901" s="40" t="str">
        <f t="shared" si="210"/>
        <v/>
      </c>
    </row>
    <row r="11902" spans="7:8" x14ac:dyDescent="0.25">
      <c r="G11902" s="19" t="str">
        <f>IFERROR(VLOOKUP($D11902,LISTA!$A$2:$J$9990,8,0),"")</f>
        <v/>
      </c>
      <c r="H11902" s="40" t="str">
        <f t="shared" si="210"/>
        <v/>
      </c>
    </row>
    <row r="11903" spans="7:8" x14ac:dyDescent="0.25">
      <c r="G11903" s="19" t="str">
        <f>IFERROR(VLOOKUP($D11903,LISTA!$A$2:$J$9990,8,0),"")</f>
        <v/>
      </c>
      <c r="H11903" s="40" t="str">
        <f t="shared" si="210"/>
        <v/>
      </c>
    </row>
    <row r="11904" spans="7:8" x14ac:dyDescent="0.25">
      <c r="G11904" s="19" t="str">
        <f>IFERROR(VLOOKUP($D11904,LISTA!$A$2:$J$9990,8,0),"")</f>
        <v/>
      </c>
      <c r="H11904" s="40" t="str">
        <f t="shared" si="210"/>
        <v/>
      </c>
    </row>
    <row r="11905" spans="7:8" x14ac:dyDescent="0.25">
      <c r="G11905" s="19" t="str">
        <f>IFERROR(VLOOKUP($D11905,LISTA!$A$2:$J$9990,8,0),"")</f>
        <v/>
      </c>
      <c r="H11905" s="40" t="str">
        <f t="shared" si="210"/>
        <v/>
      </c>
    </row>
    <row r="11906" spans="7:8" x14ac:dyDescent="0.25">
      <c r="G11906" s="19" t="str">
        <f>IFERROR(VLOOKUP($D11906,LISTA!$A$2:$J$9990,8,0),"")</f>
        <v/>
      </c>
      <c r="H11906" s="40" t="str">
        <f t="shared" si="210"/>
        <v/>
      </c>
    </row>
    <row r="11907" spans="7:8" x14ac:dyDescent="0.25">
      <c r="G11907" s="19" t="str">
        <f>IFERROR(VLOOKUP($D11907,LISTA!$A$2:$J$9990,8,0),"")</f>
        <v/>
      </c>
      <c r="H11907" s="40" t="str">
        <f t="shared" si="210"/>
        <v/>
      </c>
    </row>
    <row r="11908" spans="7:8" x14ac:dyDescent="0.25">
      <c r="G11908" s="19" t="str">
        <f>IFERROR(VLOOKUP($D11908,LISTA!$A$2:$J$9990,8,0),"")</f>
        <v/>
      </c>
      <c r="H11908" s="40" t="str">
        <f t="shared" si="210"/>
        <v/>
      </c>
    </row>
    <row r="11909" spans="7:8" x14ac:dyDescent="0.25">
      <c r="G11909" s="19" t="str">
        <f>IFERROR(VLOOKUP($D11909,LISTA!$A$2:$J$9990,8,0),"")</f>
        <v/>
      </c>
      <c r="H11909" s="40" t="str">
        <f t="shared" ref="H11909:H11972" si="211">IF(OR(G11909=$K$10,G11909=$K$11,G11909=$K$14,G11909=$K$15,G11909=$K$16,G11909=$K$17,G11909=$K$18,G11909=$K$19,G11909=$K$20,G11909=$K$21,G11909=$K$22,G11909=$K$23,G11909=$K$24,G11909=$K$25,G11909=$K$26,G11909=$K$27,G11909=$K$28),$K$9,IF(OR(G11909=$K$32,G11909=$K$33),$K$31,IF(OR(G11909=$K$38),$K$37,"")))</f>
        <v/>
      </c>
    </row>
    <row r="11910" spans="7:8" x14ac:dyDescent="0.25">
      <c r="G11910" s="19" t="str">
        <f>IFERROR(VLOOKUP($D11910,LISTA!$A$2:$J$9990,8,0),"")</f>
        <v/>
      </c>
      <c r="H11910" s="40" t="str">
        <f t="shared" si="211"/>
        <v/>
      </c>
    </row>
    <row r="11911" spans="7:8" x14ac:dyDescent="0.25">
      <c r="G11911" s="19" t="str">
        <f>IFERROR(VLOOKUP($D11911,LISTA!$A$2:$J$9990,8,0),"")</f>
        <v/>
      </c>
      <c r="H11911" s="40" t="str">
        <f t="shared" si="211"/>
        <v/>
      </c>
    </row>
    <row r="11912" spans="7:8" x14ac:dyDescent="0.25">
      <c r="G11912" s="19" t="str">
        <f>IFERROR(VLOOKUP($D11912,LISTA!$A$2:$J$9990,8,0),"")</f>
        <v/>
      </c>
      <c r="H11912" s="40" t="str">
        <f t="shared" si="211"/>
        <v/>
      </c>
    </row>
    <row r="11913" spans="7:8" x14ac:dyDescent="0.25">
      <c r="G11913" s="19" t="str">
        <f>IFERROR(VLOOKUP($D11913,LISTA!$A$2:$J$9990,8,0),"")</f>
        <v/>
      </c>
      <c r="H11913" s="40" t="str">
        <f t="shared" si="211"/>
        <v/>
      </c>
    </row>
    <row r="11914" spans="7:8" x14ac:dyDescent="0.25">
      <c r="G11914" s="19" t="str">
        <f>IFERROR(VLOOKUP($D11914,LISTA!$A$2:$J$9990,8,0),"")</f>
        <v/>
      </c>
      <c r="H11914" s="40" t="str">
        <f t="shared" si="211"/>
        <v/>
      </c>
    </row>
    <row r="11915" spans="7:8" x14ac:dyDescent="0.25">
      <c r="G11915" s="19" t="str">
        <f>IFERROR(VLOOKUP($D11915,LISTA!$A$2:$J$9990,8,0),"")</f>
        <v/>
      </c>
      <c r="H11915" s="40" t="str">
        <f t="shared" si="211"/>
        <v/>
      </c>
    </row>
    <row r="11916" spans="7:8" x14ac:dyDescent="0.25">
      <c r="G11916" s="19" t="str">
        <f>IFERROR(VLOOKUP($D11916,LISTA!$A$2:$J$9990,8,0),"")</f>
        <v/>
      </c>
      <c r="H11916" s="40" t="str">
        <f t="shared" si="211"/>
        <v/>
      </c>
    </row>
    <row r="11917" spans="7:8" x14ac:dyDescent="0.25">
      <c r="G11917" s="19" t="str">
        <f>IFERROR(VLOOKUP($D11917,LISTA!$A$2:$J$9990,8,0),"")</f>
        <v/>
      </c>
      <c r="H11917" s="40" t="str">
        <f t="shared" si="211"/>
        <v/>
      </c>
    </row>
    <row r="11918" spans="7:8" x14ac:dyDescent="0.25">
      <c r="G11918" s="19" t="str">
        <f>IFERROR(VLOOKUP($D11918,LISTA!$A$2:$J$9990,8,0),"")</f>
        <v/>
      </c>
      <c r="H11918" s="40" t="str">
        <f t="shared" si="211"/>
        <v/>
      </c>
    </row>
    <row r="11919" spans="7:8" x14ac:dyDescent="0.25">
      <c r="G11919" s="19" t="str">
        <f>IFERROR(VLOOKUP($D11919,LISTA!$A$2:$J$9990,8,0),"")</f>
        <v/>
      </c>
      <c r="H11919" s="40" t="str">
        <f t="shared" si="211"/>
        <v/>
      </c>
    </row>
    <row r="11920" spans="7:8" x14ac:dyDescent="0.25">
      <c r="G11920" s="19" t="str">
        <f>IFERROR(VLOOKUP($D11920,LISTA!$A$2:$J$9990,8,0),"")</f>
        <v/>
      </c>
      <c r="H11920" s="40" t="str">
        <f t="shared" si="211"/>
        <v/>
      </c>
    </row>
    <row r="11921" spans="7:8" x14ac:dyDescent="0.25">
      <c r="G11921" s="19" t="str">
        <f>IFERROR(VLOOKUP($D11921,LISTA!$A$2:$J$9990,8,0),"")</f>
        <v/>
      </c>
      <c r="H11921" s="40" t="str">
        <f t="shared" si="211"/>
        <v/>
      </c>
    </row>
    <row r="11922" spans="7:8" x14ac:dyDescent="0.25">
      <c r="G11922" s="19" t="str">
        <f>IFERROR(VLOOKUP($D11922,LISTA!$A$2:$J$9990,8,0),"")</f>
        <v/>
      </c>
      <c r="H11922" s="40" t="str">
        <f t="shared" si="211"/>
        <v/>
      </c>
    </row>
    <row r="11923" spans="7:8" x14ac:dyDescent="0.25">
      <c r="G11923" s="19" t="str">
        <f>IFERROR(VLOOKUP($D11923,LISTA!$A$2:$J$9990,8,0),"")</f>
        <v/>
      </c>
      <c r="H11923" s="40" t="str">
        <f t="shared" si="211"/>
        <v/>
      </c>
    </row>
    <row r="11924" spans="7:8" x14ac:dyDescent="0.25">
      <c r="G11924" s="19" t="str">
        <f>IFERROR(VLOOKUP($D11924,LISTA!$A$2:$J$9990,8,0),"")</f>
        <v/>
      </c>
      <c r="H11924" s="40" t="str">
        <f t="shared" si="211"/>
        <v/>
      </c>
    </row>
    <row r="11925" spans="7:8" x14ac:dyDescent="0.25">
      <c r="G11925" s="19" t="str">
        <f>IFERROR(VLOOKUP($D11925,LISTA!$A$2:$J$9990,8,0),"")</f>
        <v/>
      </c>
      <c r="H11925" s="40" t="str">
        <f t="shared" si="211"/>
        <v/>
      </c>
    </row>
    <row r="11926" spans="7:8" x14ac:dyDescent="0.25">
      <c r="G11926" s="19" t="str">
        <f>IFERROR(VLOOKUP($D11926,LISTA!$A$2:$J$9990,8,0),"")</f>
        <v/>
      </c>
      <c r="H11926" s="40" t="str">
        <f t="shared" si="211"/>
        <v/>
      </c>
    </row>
    <row r="11927" spans="7:8" x14ac:dyDescent="0.25">
      <c r="G11927" s="19" t="str">
        <f>IFERROR(VLOOKUP($D11927,LISTA!$A$2:$J$9990,8,0),"")</f>
        <v/>
      </c>
      <c r="H11927" s="40" t="str">
        <f t="shared" si="211"/>
        <v/>
      </c>
    </row>
    <row r="11928" spans="7:8" x14ac:dyDescent="0.25">
      <c r="G11928" s="19" t="str">
        <f>IFERROR(VLOOKUP($D11928,LISTA!$A$2:$J$9990,8,0),"")</f>
        <v/>
      </c>
      <c r="H11928" s="40" t="str">
        <f t="shared" si="211"/>
        <v/>
      </c>
    </row>
    <row r="11929" spans="7:8" x14ac:dyDescent="0.25">
      <c r="G11929" s="19" t="str">
        <f>IFERROR(VLOOKUP($D11929,LISTA!$A$2:$J$9990,8,0),"")</f>
        <v/>
      </c>
      <c r="H11929" s="40" t="str">
        <f t="shared" si="211"/>
        <v/>
      </c>
    </row>
    <row r="11930" spans="7:8" x14ac:dyDescent="0.25">
      <c r="G11930" s="19" t="str">
        <f>IFERROR(VLOOKUP($D11930,LISTA!$A$2:$J$9990,8,0),"")</f>
        <v/>
      </c>
      <c r="H11930" s="40" t="str">
        <f t="shared" si="211"/>
        <v/>
      </c>
    </row>
    <row r="11931" spans="7:8" x14ac:dyDescent="0.25">
      <c r="G11931" s="19" t="str">
        <f>IFERROR(VLOOKUP($D11931,LISTA!$A$2:$J$9990,8,0),"")</f>
        <v/>
      </c>
      <c r="H11931" s="40" t="str">
        <f t="shared" si="211"/>
        <v/>
      </c>
    </row>
    <row r="11932" spans="7:8" x14ac:dyDescent="0.25">
      <c r="G11932" s="19" t="str">
        <f>IFERROR(VLOOKUP($D11932,LISTA!$A$2:$J$9990,8,0),"")</f>
        <v/>
      </c>
      <c r="H11932" s="40" t="str">
        <f t="shared" si="211"/>
        <v/>
      </c>
    </row>
    <row r="11933" spans="7:8" x14ac:dyDescent="0.25">
      <c r="G11933" s="19" t="str">
        <f>IFERROR(VLOOKUP($D11933,LISTA!$A$2:$J$9990,8,0),"")</f>
        <v/>
      </c>
      <c r="H11933" s="40" t="str">
        <f t="shared" si="211"/>
        <v/>
      </c>
    </row>
    <row r="11934" spans="7:8" x14ac:dyDescent="0.25">
      <c r="G11934" s="19" t="str">
        <f>IFERROR(VLOOKUP($D11934,LISTA!$A$2:$J$9990,8,0),"")</f>
        <v/>
      </c>
      <c r="H11934" s="40" t="str">
        <f t="shared" si="211"/>
        <v/>
      </c>
    </row>
    <row r="11935" spans="7:8" x14ac:dyDescent="0.25">
      <c r="G11935" s="19" t="str">
        <f>IFERROR(VLOOKUP($D11935,LISTA!$A$2:$J$9990,8,0),"")</f>
        <v/>
      </c>
      <c r="H11935" s="40" t="str">
        <f t="shared" si="211"/>
        <v/>
      </c>
    </row>
    <row r="11936" spans="7:8" x14ac:dyDescent="0.25">
      <c r="G11936" s="19" t="str">
        <f>IFERROR(VLOOKUP($D11936,LISTA!$A$2:$J$9990,8,0),"")</f>
        <v/>
      </c>
      <c r="H11936" s="40" t="str">
        <f t="shared" si="211"/>
        <v/>
      </c>
    </row>
    <row r="11937" spans="7:8" x14ac:dyDescent="0.25">
      <c r="G11937" s="19" t="str">
        <f>IFERROR(VLOOKUP($D11937,LISTA!$A$2:$J$9990,8,0),"")</f>
        <v/>
      </c>
      <c r="H11937" s="40" t="str">
        <f t="shared" si="211"/>
        <v/>
      </c>
    </row>
    <row r="11938" spans="7:8" x14ac:dyDescent="0.25">
      <c r="G11938" s="19" t="str">
        <f>IFERROR(VLOOKUP($D11938,LISTA!$A$2:$J$9990,8,0),"")</f>
        <v/>
      </c>
      <c r="H11938" s="40" t="str">
        <f t="shared" si="211"/>
        <v/>
      </c>
    </row>
    <row r="11939" spans="7:8" x14ac:dyDescent="0.25">
      <c r="G11939" s="19" t="str">
        <f>IFERROR(VLOOKUP($D11939,LISTA!$A$2:$J$9990,8,0),"")</f>
        <v/>
      </c>
      <c r="H11939" s="40" t="str">
        <f t="shared" si="211"/>
        <v/>
      </c>
    </row>
    <row r="11940" spans="7:8" x14ac:dyDescent="0.25">
      <c r="G11940" s="19" t="str">
        <f>IFERROR(VLOOKUP($D11940,LISTA!$A$2:$J$9990,8,0),"")</f>
        <v/>
      </c>
      <c r="H11940" s="40" t="str">
        <f t="shared" si="211"/>
        <v/>
      </c>
    </row>
    <row r="11941" spans="7:8" x14ac:dyDescent="0.25">
      <c r="G11941" s="19" t="str">
        <f>IFERROR(VLOOKUP($D11941,LISTA!$A$2:$J$9990,8,0),"")</f>
        <v/>
      </c>
      <c r="H11941" s="40" t="str">
        <f t="shared" si="211"/>
        <v/>
      </c>
    </row>
    <row r="11942" spans="7:8" x14ac:dyDescent="0.25">
      <c r="G11942" s="19" t="str">
        <f>IFERROR(VLOOKUP($D11942,LISTA!$A$2:$J$9990,8,0),"")</f>
        <v/>
      </c>
      <c r="H11942" s="40" t="str">
        <f t="shared" si="211"/>
        <v/>
      </c>
    </row>
    <row r="11943" spans="7:8" x14ac:dyDescent="0.25">
      <c r="G11943" s="19" t="str">
        <f>IFERROR(VLOOKUP($D11943,LISTA!$A$2:$J$9990,8,0),"")</f>
        <v/>
      </c>
      <c r="H11943" s="40" t="str">
        <f t="shared" si="211"/>
        <v/>
      </c>
    </row>
    <row r="11944" spans="7:8" x14ac:dyDescent="0.25">
      <c r="G11944" s="19" t="str">
        <f>IFERROR(VLOOKUP($D11944,LISTA!$A$2:$J$9990,8,0),"")</f>
        <v/>
      </c>
      <c r="H11944" s="40" t="str">
        <f t="shared" si="211"/>
        <v/>
      </c>
    </row>
    <row r="11945" spans="7:8" x14ac:dyDescent="0.25">
      <c r="G11945" s="19" t="str">
        <f>IFERROR(VLOOKUP($D11945,LISTA!$A$2:$J$9990,8,0),"")</f>
        <v/>
      </c>
      <c r="H11945" s="40" t="str">
        <f t="shared" si="211"/>
        <v/>
      </c>
    </row>
    <row r="11946" spans="7:8" x14ac:dyDescent="0.25">
      <c r="G11946" s="19" t="str">
        <f>IFERROR(VLOOKUP($D11946,LISTA!$A$2:$J$9990,8,0),"")</f>
        <v/>
      </c>
      <c r="H11946" s="40" t="str">
        <f t="shared" si="211"/>
        <v/>
      </c>
    </row>
    <row r="11947" spans="7:8" x14ac:dyDescent="0.25">
      <c r="G11947" s="19" t="str">
        <f>IFERROR(VLOOKUP($D11947,LISTA!$A$2:$J$9990,8,0),"")</f>
        <v/>
      </c>
      <c r="H11947" s="40" t="str">
        <f t="shared" si="211"/>
        <v/>
      </c>
    </row>
    <row r="11948" spans="7:8" x14ac:dyDescent="0.25">
      <c r="G11948" s="19" t="str">
        <f>IFERROR(VLOOKUP($D11948,LISTA!$A$2:$J$9990,8,0),"")</f>
        <v/>
      </c>
      <c r="H11948" s="40" t="str">
        <f t="shared" si="211"/>
        <v/>
      </c>
    </row>
    <row r="11949" spans="7:8" x14ac:dyDescent="0.25">
      <c r="G11949" s="19" t="str">
        <f>IFERROR(VLOOKUP($D11949,LISTA!$A$2:$J$9990,8,0),"")</f>
        <v/>
      </c>
      <c r="H11949" s="40" t="str">
        <f t="shared" si="211"/>
        <v/>
      </c>
    </row>
    <row r="11950" spans="7:8" x14ac:dyDescent="0.25">
      <c r="G11950" s="19" t="str">
        <f>IFERROR(VLOOKUP($D11950,LISTA!$A$2:$J$9990,8,0),"")</f>
        <v/>
      </c>
      <c r="H11950" s="40" t="str">
        <f t="shared" si="211"/>
        <v/>
      </c>
    </row>
    <row r="11951" spans="7:8" x14ac:dyDescent="0.25">
      <c r="G11951" s="19" t="str">
        <f>IFERROR(VLOOKUP($D11951,LISTA!$A$2:$J$9990,8,0),"")</f>
        <v/>
      </c>
      <c r="H11951" s="40" t="str">
        <f t="shared" si="211"/>
        <v/>
      </c>
    </row>
    <row r="11952" spans="7:8" x14ac:dyDescent="0.25">
      <c r="G11952" s="19" t="str">
        <f>IFERROR(VLOOKUP($D11952,LISTA!$A$2:$J$9990,8,0),"")</f>
        <v/>
      </c>
      <c r="H11952" s="40" t="str">
        <f t="shared" si="211"/>
        <v/>
      </c>
    </row>
    <row r="11953" spans="7:8" x14ac:dyDescent="0.25">
      <c r="G11953" s="19" t="str">
        <f>IFERROR(VLOOKUP($D11953,LISTA!$A$2:$J$9990,8,0),"")</f>
        <v/>
      </c>
      <c r="H11953" s="40" t="str">
        <f t="shared" si="211"/>
        <v/>
      </c>
    </row>
    <row r="11954" spans="7:8" x14ac:dyDescent="0.25">
      <c r="G11954" s="19" t="str">
        <f>IFERROR(VLOOKUP($D11954,LISTA!$A$2:$J$9990,8,0),"")</f>
        <v/>
      </c>
      <c r="H11954" s="40" t="str">
        <f t="shared" si="211"/>
        <v/>
      </c>
    </row>
    <row r="11955" spans="7:8" x14ac:dyDescent="0.25">
      <c r="G11955" s="19" t="str">
        <f>IFERROR(VLOOKUP($D11955,LISTA!$A$2:$J$9990,8,0),"")</f>
        <v/>
      </c>
      <c r="H11955" s="40" t="str">
        <f t="shared" si="211"/>
        <v/>
      </c>
    </row>
    <row r="11956" spans="7:8" x14ac:dyDescent="0.25">
      <c r="G11956" s="19" t="str">
        <f>IFERROR(VLOOKUP($D11956,LISTA!$A$2:$J$9990,8,0),"")</f>
        <v/>
      </c>
      <c r="H11956" s="40" t="str">
        <f t="shared" si="211"/>
        <v/>
      </c>
    </row>
    <row r="11957" spans="7:8" x14ac:dyDescent="0.25">
      <c r="G11957" s="19" t="str">
        <f>IFERROR(VLOOKUP($D11957,LISTA!$A$2:$J$9990,8,0),"")</f>
        <v/>
      </c>
      <c r="H11957" s="40" t="str">
        <f t="shared" si="211"/>
        <v/>
      </c>
    </row>
    <row r="11958" spans="7:8" x14ac:dyDescent="0.25">
      <c r="G11958" s="19" t="str">
        <f>IFERROR(VLOOKUP($D11958,LISTA!$A$2:$J$9990,8,0),"")</f>
        <v/>
      </c>
      <c r="H11958" s="40" t="str">
        <f t="shared" si="211"/>
        <v/>
      </c>
    </row>
    <row r="11959" spans="7:8" x14ac:dyDescent="0.25">
      <c r="G11959" s="19" t="str">
        <f>IFERROR(VLOOKUP($D11959,LISTA!$A$2:$J$9990,8,0),"")</f>
        <v/>
      </c>
      <c r="H11959" s="40" t="str">
        <f t="shared" si="211"/>
        <v/>
      </c>
    </row>
    <row r="11960" spans="7:8" x14ac:dyDescent="0.25">
      <c r="G11960" s="19" t="str">
        <f>IFERROR(VLOOKUP($D11960,LISTA!$A$2:$J$9990,8,0),"")</f>
        <v/>
      </c>
      <c r="H11960" s="40" t="str">
        <f t="shared" si="211"/>
        <v/>
      </c>
    </row>
    <row r="11961" spans="7:8" x14ac:dyDescent="0.25">
      <c r="G11961" s="19" t="str">
        <f>IFERROR(VLOOKUP($D11961,LISTA!$A$2:$J$9990,8,0),"")</f>
        <v/>
      </c>
      <c r="H11961" s="40" t="str">
        <f t="shared" si="211"/>
        <v/>
      </c>
    </row>
    <row r="11962" spans="7:8" x14ac:dyDescent="0.25">
      <c r="G11962" s="19" t="str">
        <f>IFERROR(VLOOKUP($D11962,LISTA!$A$2:$J$9990,8,0),"")</f>
        <v/>
      </c>
      <c r="H11962" s="40" t="str">
        <f t="shared" si="211"/>
        <v/>
      </c>
    </row>
    <row r="11963" spans="7:8" x14ac:dyDescent="0.25">
      <c r="G11963" s="19" t="str">
        <f>IFERROR(VLOOKUP($D11963,LISTA!$A$2:$J$9990,8,0),"")</f>
        <v/>
      </c>
      <c r="H11963" s="40" t="str">
        <f t="shared" si="211"/>
        <v/>
      </c>
    </row>
    <row r="11964" spans="7:8" x14ac:dyDescent="0.25">
      <c r="G11964" s="19" t="str">
        <f>IFERROR(VLOOKUP($D11964,LISTA!$A$2:$J$9990,8,0),"")</f>
        <v/>
      </c>
      <c r="H11964" s="40" t="str">
        <f t="shared" si="211"/>
        <v/>
      </c>
    </row>
    <row r="11965" spans="7:8" x14ac:dyDescent="0.25">
      <c r="G11965" s="19" t="str">
        <f>IFERROR(VLOOKUP($D11965,LISTA!$A$2:$J$9990,8,0),"")</f>
        <v/>
      </c>
      <c r="H11965" s="40" t="str">
        <f t="shared" si="211"/>
        <v/>
      </c>
    </row>
    <row r="11966" spans="7:8" x14ac:dyDescent="0.25">
      <c r="G11966" s="19" t="str">
        <f>IFERROR(VLOOKUP($D11966,LISTA!$A$2:$J$9990,8,0),"")</f>
        <v/>
      </c>
      <c r="H11966" s="40" t="str">
        <f t="shared" si="211"/>
        <v/>
      </c>
    </row>
    <row r="11967" spans="7:8" x14ac:dyDescent="0.25">
      <c r="G11967" s="19" t="str">
        <f>IFERROR(VLOOKUP($D11967,LISTA!$A$2:$J$9990,8,0),"")</f>
        <v/>
      </c>
      <c r="H11967" s="40" t="str">
        <f t="shared" si="211"/>
        <v/>
      </c>
    </row>
    <row r="11968" spans="7:8" x14ac:dyDescent="0.25">
      <c r="G11968" s="19" t="str">
        <f>IFERROR(VLOOKUP($D11968,LISTA!$A$2:$J$9990,8,0),"")</f>
        <v/>
      </c>
      <c r="H11968" s="40" t="str">
        <f t="shared" si="211"/>
        <v/>
      </c>
    </row>
    <row r="11969" spans="7:8" x14ac:dyDescent="0.25">
      <c r="G11969" s="19" t="str">
        <f>IFERROR(VLOOKUP($D11969,LISTA!$A$2:$J$9990,8,0),"")</f>
        <v/>
      </c>
      <c r="H11969" s="40" t="str">
        <f t="shared" si="211"/>
        <v/>
      </c>
    </row>
    <row r="11970" spans="7:8" x14ac:dyDescent="0.25">
      <c r="G11970" s="19" t="str">
        <f>IFERROR(VLOOKUP($D11970,LISTA!$A$2:$J$9990,8,0),"")</f>
        <v/>
      </c>
      <c r="H11970" s="40" t="str">
        <f t="shared" si="211"/>
        <v/>
      </c>
    </row>
    <row r="11971" spans="7:8" x14ac:dyDescent="0.25">
      <c r="G11971" s="19" t="str">
        <f>IFERROR(VLOOKUP($D11971,LISTA!$A$2:$J$9990,8,0),"")</f>
        <v/>
      </c>
      <c r="H11971" s="40" t="str">
        <f t="shared" si="211"/>
        <v/>
      </c>
    </row>
    <row r="11972" spans="7:8" x14ac:dyDescent="0.25">
      <c r="G11972" s="19" t="str">
        <f>IFERROR(VLOOKUP($D11972,LISTA!$A$2:$J$9990,8,0),"")</f>
        <v/>
      </c>
      <c r="H11972" s="40" t="str">
        <f t="shared" si="211"/>
        <v/>
      </c>
    </row>
    <row r="11973" spans="7:8" x14ac:dyDescent="0.25">
      <c r="G11973" s="19" t="str">
        <f>IFERROR(VLOOKUP($D11973,LISTA!$A$2:$J$9990,8,0),"")</f>
        <v/>
      </c>
      <c r="H11973" s="40" t="str">
        <f t="shared" ref="H11973:H12036" si="212">IF(OR(G11973=$K$10,G11973=$K$11,G11973=$K$14,G11973=$K$15,G11973=$K$16,G11973=$K$17,G11973=$K$18,G11973=$K$19,G11973=$K$20,G11973=$K$21,G11973=$K$22,G11973=$K$23,G11973=$K$24,G11973=$K$25,G11973=$K$26,G11973=$K$27,G11973=$K$28),$K$9,IF(OR(G11973=$K$32,G11973=$K$33),$K$31,IF(OR(G11973=$K$38),$K$37,"")))</f>
        <v/>
      </c>
    </row>
    <row r="11974" spans="7:8" x14ac:dyDescent="0.25">
      <c r="G11974" s="19" t="str">
        <f>IFERROR(VLOOKUP($D11974,LISTA!$A$2:$J$9990,8,0),"")</f>
        <v/>
      </c>
      <c r="H11974" s="40" t="str">
        <f t="shared" si="212"/>
        <v/>
      </c>
    </row>
    <row r="11975" spans="7:8" x14ac:dyDescent="0.25">
      <c r="G11975" s="19" t="str">
        <f>IFERROR(VLOOKUP($D11975,LISTA!$A$2:$J$9990,8,0),"")</f>
        <v/>
      </c>
      <c r="H11975" s="40" t="str">
        <f t="shared" si="212"/>
        <v/>
      </c>
    </row>
    <row r="11976" spans="7:8" x14ac:dyDescent="0.25">
      <c r="G11976" s="19" t="str">
        <f>IFERROR(VLOOKUP($D11976,LISTA!$A$2:$J$9990,8,0),"")</f>
        <v/>
      </c>
      <c r="H11976" s="40" t="str">
        <f t="shared" si="212"/>
        <v/>
      </c>
    </row>
    <row r="11977" spans="7:8" x14ac:dyDescent="0.25">
      <c r="G11977" s="19" t="str">
        <f>IFERROR(VLOOKUP($D11977,LISTA!$A$2:$J$9990,8,0),"")</f>
        <v/>
      </c>
      <c r="H11977" s="40" t="str">
        <f t="shared" si="212"/>
        <v/>
      </c>
    </row>
    <row r="11978" spans="7:8" x14ac:dyDescent="0.25">
      <c r="G11978" s="19" t="str">
        <f>IFERROR(VLOOKUP($D11978,LISTA!$A$2:$J$9990,8,0),"")</f>
        <v/>
      </c>
      <c r="H11978" s="40" t="str">
        <f t="shared" si="212"/>
        <v/>
      </c>
    </row>
    <row r="11979" spans="7:8" x14ac:dyDescent="0.25">
      <c r="G11979" s="19" t="str">
        <f>IFERROR(VLOOKUP($D11979,LISTA!$A$2:$J$9990,8,0),"")</f>
        <v/>
      </c>
      <c r="H11979" s="40" t="str">
        <f t="shared" si="212"/>
        <v/>
      </c>
    </row>
    <row r="11980" spans="7:8" x14ac:dyDescent="0.25">
      <c r="G11980" s="19" t="str">
        <f>IFERROR(VLOOKUP($D11980,LISTA!$A$2:$J$9990,8,0),"")</f>
        <v/>
      </c>
      <c r="H11980" s="40" t="str">
        <f t="shared" si="212"/>
        <v/>
      </c>
    </row>
    <row r="11981" spans="7:8" x14ac:dyDescent="0.25">
      <c r="G11981" s="19" t="str">
        <f>IFERROR(VLOOKUP($D11981,LISTA!$A$2:$J$9990,8,0),"")</f>
        <v/>
      </c>
      <c r="H11981" s="40" t="str">
        <f t="shared" si="212"/>
        <v/>
      </c>
    </row>
    <row r="11982" spans="7:8" x14ac:dyDescent="0.25">
      <c r="G11982" s="19" t="str">
        <f>IFERROR(VLOOKUP($D11982,LISTA!$A$2:$J$9990,8,0),"")</f>
        <v/>
      </c>
      <c r="H11982" s="40" t="str">
        <f t="shared" si="212"/>
        <v/>
      </c>
    </row>
    <row r="11983" spans="7:8" x14ac:dyDescent="0.25">
      <c r="G11983" s="19" t="str">
        <f>IFERROR(VLOOKUP($D11983,LISTA!$A$2:$J$9990,8,0),"")</f>
        <v/>
      </c>
      <c r="H11983" s="40" t="str">
        <f t="shared" si="212"/>
        <v/>
      </c>
    </row>
    <row r="11984" spans="7:8" x14ac:dyDescent="0.25">
      <c r="G11984" s="19" t="str">
        <f>IFERROR(VLOOKUP($D11984,LISTA!$A$2:$J$9990,8,0),"")</f>
        <v/>
      </c>
      <c r="H11984" s="40" t="str">
        <f t="shared" si="212"/>
        <v/>
      </c>
    </row>
    <row r="11985" spans="7:8" x14ac:dyDescent="0.25">
      <c r="G11985" s="19" t="str">
        <f>IFERROR(VLOOKUP($D11985,LISTA!$A$2:$J$9990,8,0),"")</f>
        <v/>
      </c>
      <c r="H11985" s="40" t="str">
        <f t="shared" si="212"/>
        <v/>
      </c>
    </row>
    <row r="11986" spans="7:8" x14ac:dyDescent="0.25">
      <c r="G11986" s="19" t="str">
        <f>IFERROR(VLOOKUP($D11986,LISTA!$A$2:$J$9990,8,0),"")</f>
        <v/>
      </c>
      <c r="H11986" s="40" t="str">
        <f t="shared" si="212"/>
        <v/>
      </c>
    </row>
    <row r="11987" spans="7:8" x14ac:dyDescent="0.25">
      <c r="G11987" s="19" t="str">
        <f>IFERROR(VLOOKUP($D11987,LISTA!$A$2:$J$9990,8,0),"")</f>
        <v/>
      </c>
      <c r="H11987" s="40" t="str">
        <f t="shared" si="212"/>
        <v/>
      </c>
    </row>
    <row r="11988" spans="7:8" x14ac:dyDescent="0.25">
      <c r="G11988" s="19" t="str">
        <f>IFERROR(VLOOKUP($D11988,LISTA!$A$2:$J$9990,8,0),"")</f>
        <v/>
      </c>
      <c r="H11988" s="40" t="str">
        <f t="shared" si="212"/>
        <v/>
      </c>
    </row>
    <row r="11989" spans="7:8" x14ac:dyDescent="0.25">
      <c r="G11989" s="19" t="str">
        <f>IFERROR(VLOOKUP($D11989,LISTA!$A$2:$J$9990,8,0),"")</f>
        <v/>
      </c>
      <c r="H11989" s="40" t="str">
        <f t="shared" si="212"/>
        <v/>
      </c>
    </row>
    <row r="11990" spans="7:8" x14ac:dyDescent="0.25">
      <c r="G11990" s="19" t="str">
        <f>IFERROR(VLOOKUP($D11990,LISTA!$A$2:$J$9990,8,0),"")</f>
        <v/>
      </c>
      <c r="H11990" s="40" t="str">
        <f t="shared" si="212"/>
        <v/>
      </c>
    </row>
    <row r="11991" spans="7:8" x14ac:dyDescent="0.25">
      <c r="G11991" s="19" t="str">
        <f>IFERROR(VLOOKUP($D11991,LISTA!$A$2:$J$9990,8,0),"")</f>
        <v/>
      </c>
      <c r="H11991" s="40" t="str">
        <f t="shared" si="212"/>
        <v/>
      </c>
    </row>
    <row r="11992" spans="7:8" x14ac:dyDescent="0.25">
      <c r="G11992" s="19" t="str">
        <f>IFERROR(VLOOKUP($D11992,LISTA!$A$2:$J$9990,8,0),"")</f>
        <v/>
      </c>
      <c r="H11992" s="40" t="str">
        <f t="shared" si="212"/>
        <v/>
      </c>
    </row>
    <row r="11993" spans="7:8" x14ac:dyDescent="0.25">
      <c r="G11993" s="19" t="str">
        <f>IFERROR(VLOOKUP($D11993,LISTA!$A$2:$J$9990,8,0),"")</f>
        <v/>
      </c>
      <c r="H11993" s="40" t="str">
        <f t="shared" si="212"/>
        <v/>
      </c>
    </row>
    <row r="11994" spans="7:8" x14ac:dyDescent="0.25">
      <c r="G11994" s="19" t="str">
        <f>IFERROR(VLOOKUP($D11994,LISTA!$A$2:$J$9990,8,0),"")</f>
        <v/>
      </c>
      <c r="H11994" s="40" t="str">
        <f t="shared" si="212"/>
        <v/>
      </c>
    </row>
    <row r="11995" spans="7:8" x14ac:dyDescent="0.25">
      <c r="G11995" s="19" t="str">
        <f>IFERROR(VLOOKUP($D11995,LISTA!$A$2:$J$9990,8,0),"")</f>
        <v/>
      </c>
      <c r="H11995" s="40" t="str">
        <f t="shared" si="212"/>
        <v/>
      </c>
    </row>
    <row r="11996" spans="7:8" x14ac:dyDescent="0.25">
      <c r="G11996" s="19" t="str">
        <f>IFERROR(VLOOKUP($D11996,LISTA!$A$2:$J$9990,8,0),"")</f>
        <v/>
      </c>
      <c r="H11996" s="40" t="str">
        <f t="shared" si="212"/>
        <v/>
      </c>
    </row>
    <row r="11997" spans="7:8" x14ac:dyDescent="0.25">
      <c r="G11997" s="19" t="str">
        <f>IFERROR(VLOOKUP($D11997,LISTA!$A$2:$J$9990,8,0),"")</f>
        <v/>
      </c>
      <c r="H11997" s="40" t="str">
        <f t="shared" si="212"/>
        <v/>
      </c>
    </row>
    <row r="11998" spans="7:8" x14ac:dyDescent="0.25">
      <c r="G11998" s="19" t="str">
        <f>IFERROR(VLOOKUP($D11998,LISTA!$A$2:$J$9990,8,0),"")</f>
        <v/>
      </c>
      <c r="H11998" s="40" t="str">
        <f t="shared" si="212"/>
        <v/>
      </c>
    </row>
    <row r="11999" spans="7:8" x14ac:dyDescent="0.25">
      <c r="G11999" s="19" t="str">
        <f>IFERROR(VLOOKUP($D11999,LISTA!$A$2:$J$9990,8,0),"")</f>
        <v/>
      </c>
      <c r="H11999" s="40" t="str">
        <f t="shared" si="212"/>
        <v/>
      </c>
    </row>
    <row r="12000" spans="7:8" x14ac:dyDescent="0.25">
      <c r="G12000" s="19" t="str">
        <f>IFERROR(VLOOKUP($D12000,LISTA!$A$2:$J$9990,8,0),"")</f>
        <v/>
      </c>
      <c r="H12000" s="40" t="str">
        <f t="shared" si="212"/>
        <v/>
      </c>
    </row>
    <row r="12001" spans="7:8" x14ac:dyDescent="0.25">
      <c r="G12001" s="19" t="str">
        <f>IFERROR(VLOOKUP($D12001,LISTA!$A$2:$J$9990,8,0),"")</f>
        <v/>
      </c>
      <c r="H12001" s="40" t="str">
        <f t="shared" si="212"/>
        <v/>
      </c>
    </row>
    <row r="12002" spans="7:8" x14ac:dyDescent="0.25">
      <c r="G12002" s="19" t="str">
        <f>IFERROR(VLOOKUP($D12002,LISTA!$A$2:$J$9990,8,0),"")</f>
        <v/>
      </c>
      <c r="H12002" s="40" t="str">
        <f t="shared" si="212"/>
        <v/>
      </c>
    </row>
    <row r="12003" spans="7:8" x14ac:dyDescent="0.25">
      <c r="G12003" s="19" t="str">
        <f>IFERROR(VLOOKUP($D12003,LISTA!$A$2:$J$9990,8,0),"")</f>
        <v/>
      </c>
      <c r="H12003" s="40" t="str">
        <f t="shared" si="212"/>
        <v/>
      </c>
    </row>
    <row r="12004" spans="7:8" x14ac:dyDescent="0.25">
      <c r="G12004" s="19" t="str">
        <f>IFERROR(VLOOKUP($D12004,LISTA!$A$2:$J$9990,8,0),"")</f>
        <v/>
      </c>
      <c r="H12004" s="40" t="str">
        <f t="shared" si="212"/>
        <v/>
      </c>
    </row>
    <row r="12005" spans="7:8" x14ac:dyDescent="0.25">
      <c r="G12005" s="19" t="str">
        <f>IFERROR(VLOOKUP($D12005,LISTA!$A$2:$J$9990,8,0),"")</f>
        <v/>
      </c>
      <c r="H12005" s="40" t="str">
        <f t="shared" si="212"/>
        <v/>
      </c>
    </row>
    <row r="12006" spans="7:8" x14ac:dyDescent="0.25">
      <c r="G12006" s="19" t="str">
        <f>IFERROR(VLOOKUP($D12006,LISTA!$A$2:$J$9990,8,0),"")</f>
        <v/>
      </c>
      <c r="H12006" s="40" t="str">
        <f t="shared" si="212"/>
        <v/>
      </c>
    </row>
    <row r="12007" spans="7:8" x14ac:dyDescent="0.25">
      <c r="G12007" s="19" t="str">
        <f>IFERROR(VLOOKUP($D12007,LISTA!$A$2:$J$9990,8,0),"")</f>
        <v/>
      </c>
      <c r="H12007" s="40" t="str">
        <f t="shared" si="212"/>
        <v/>
      </c>
    </row>
    <row r="12008" spans="7:8" x14ac:dyDescent="0.25">
      <c r="G12008" s="19" t="str">
        <f>IFERROR(VLOOKUP($D12008,LISTA!$A$2:$J$9990,8,0),"")</f>
        <v/>
      </c>
      <c r="H12008" s="40" t="str">
        <f t="shared" si="212"/>
        <v/>
      </c>
    </row>
    <row r="12009" spans="7:8" x14ac:dyDescent="0.25">
      <c r="G12009" s="19" t="str">
        <f>IFERROR(VLOOKUP($D12009,LISTA!$A$2:$J$9990,8,0),"")</f>
        <v/>
      </c>
      <c r="H12009" s="40" t="str">
        <f t="shared" si="212"/>
        <v/>
      </c>
    </row>
    <row r="12010" spans="7:8" x14ac:dyDescent="0.25">
      <c r="G12010" s="19" t="str">
        <f>IFERROR(VLOOKUP($D12010,LISTA!$A$2:$J$9990,8,0),"")</f>
        <v/>
      </c>
      <c r="H12010" s="40" t="str">
        <f t="shared" si="212"/>
        <v/>
      </c>
    </row>
    <row r="12011" spans="7:8" x14ac:dyDescent="0.25">
      <c r="G12011" s="19" t="str">
        <f>IFERROR(VLOOKUP($D12011,LISTA!$A$2:$J$9990,8,0),"")</f>
        <v/>
      </c>
      <c r="H12011" s="40" t="str">
        <f t="shared" si="212"/>
        <v/>
      </c>
    </row>
    <row r="12012" spans="7:8" x14ac:dyDescent="0.25">
      <c r="G12012" s="19" t="str">
        <f>IFERROR(VLOOKUP($D12012,LISTA!$A$2:$J$9990,8,0),"")</f>
        <v/>
      </c>
      <c r="H12012" s="40" t="str">
        <f t="shared" si="212"/>
        <v/>
      </c>
    </row>
    <row r="12013" spans="7:8" x14ac:dyDescent="0.25">
      <c r="G12013" s="19" t="str">
        <f>IFERROR(VLOOKUP($D12013,LISTA!$A$2:$J$9990,8,0),"")</f>
        <v/>
      </c>
      <c r="H12013" s="40" t="str">
        <f t="shared" si="212"/>
        <v/>
      </c>
    </row>
    <row r="12014" spans="7:8" x14ac:dyDescent="0.25">
      <c r="G12014" s="19" t="str">
        <f>IFERROR(VLOOKUP($D12014,LISTA!$A$2:$J$9990,8,0),"")</f>
        <v/>
      </c>
      <c r="H12014" s="40" t="str">
        <f t="shared" si="212"/>
        <v/>
      </c>
    </row>
    <row r="12015" spans="7:8" x14ac:dyDescent="0.25">
      <c r="G12015" s="19" t="str">
        <f>IFERROR(VLOOKUP($D12015,LISTA!$A$2:$J$9990,8,0),"")</f>
        <v/>
      </c>
      <c r="H12015" s="40" t="str">
        <f t="shared" si="212"/>
        <v/>
      </c>
    </row>
    <row r="12016" spans="7:8" x14ac:dyDescent="0.25">
      <c r="G12016" s="19" t="str">
        <f>IFERROR(VLOOKUP($D12016,LISTA!$A$2:$J$9990,8,0),"")</f>
        <v/>
      </c>
      <c r="H12016" s="40" t="str">
        <f t="shared" si="212"/>
        <v/>
      </c>
    </row>
    <row r="12017" spans="7:8" x14ac:dyDescent="0.25">
      <c r="G12017" s="19" t="str">
        <f>IFERROR(VLOOKUP($D12017,LISTA!$A$2:$J$9990,8,0),"")</f>
        <v/>
      </c>
      <c r="H12017" s="40" t="str">
        <f t="shared" si="212"/>
        <v/>
      </c>
    </row>
    <row r="12018" spans="7:8" x14ac:dyDescent="0.25">
      <c r="G12018" s="19" t="str">
        <f>IFERROR(VLOOKUP($D12018,LISTA!$A$2:$J$9990,8,0),"")</f>
        <v/>
      </c>
      <c r="H12018" s="40" t="str">
        <f t="shared" si="212"/>
        <v/>
      </c>
    </row>
    <row r="12019" spans="7:8" x14ac:dyDescent="0.25">
      <c r="G12019" s="19" t="str">
        <f>IFERROR(VLOOKUP($D12019,LISTA!$A$2:$J$9990,8,0),"")</f>
        <v/>
      </c>
      <c r="H12019" s="40" t="str">
        <f t="shared" si="212"/>
        <v/>
      </c>
    </row>
    <row r="12020" spans="7:8" x14ac:dyDescent="0.25">
      <c r="G12020" s="19" t="str">
        <f>IFERROR(VLOOKUP($D12020,LISTA!$A$2:$J$9990,8,0),"")</f>
        <v/>
      </c>
      <c r="H12020" s="40" t="str">
        <f t="shared" si="212"/>
        <v/>
      </c>
    </row>
    <row r="12021" spans="7:8" x14ac:dyDescent="0.25">
      <c r="G12021" s="19" t="str">
        <f>IFERROR(VLOOKUP($D12021,LISTA!$A$2:$J$9990,8,0),"")</f>
        <v/>
      </c>
      <c r="H12021" s="40" t="str">
        <f t="shared" si="212"/>
        <v/>
      </c>
    </row>
    <row r="12022" spans="7:8" x14ac:dyDescent="0.25">
      <c r="G12022" s="19" t="str">
        <f>IFERROR(VLOOKUP($D12022,LISTA!$A$2:$J$9990,8,0),"")</f>
        <v/>
      </c>
      <c r="H12022" s="40" t="str">
        <f t="shared" si="212"/>
        <v/>
      </c>
    </row>
    <row r="12023" spans="7:8" x14ac:dyDescent="0.25">
      <c r="G12023" s="19" t="str">
        <f>IFERROR(VLOOKUP($D12023,LISTA!$A$2:$J$9990,8,0),"")</f>
        <v/>
      </c>
      <c r="H12023" s="40" t="str">
        <f t="shared" si="212"/>
        <v/>
      </c>
    </row>
    <row r="12024" spans="7:8" x14ac:dyDescent="0.25">
      <c r="G12024" s="19" t="str">
        <f>IFERROR(VLOOKUP($D12024,LISTA!$A$2:$J$9990,8,0),"")</f>
        <v/>
      </c>
      <c r="H12024" s="40" t="str">
        <f t="shared" si="212"/>
        <v/>
      </c>
    </row>
    <row r="12025" spans="7:8" x14ac:dyDescent="0.25">
      <c r="G12025" s="19" t="str">
        <f>IFERROR(VLOOKUP($D12025,LISTA!$A$2:$J$9990,8,0),"")</f>
        <v/>
      </c>
      <c r="H12025" s="40" t="str">
        <f t="shared" si="212"/>
        <v/>
      </c>
    </row>
    <row r="12026" spans="7:8" x14ac:dyDescent="0.25">
      <c r="G12026" s="19" t="str">
        <f>IFERROR(VLOOKUP($D12026,LISTA!$A$2:$J$9990,8,0),"")</f>
        <v/>
      </c>
      <c r="H12026" s="40" t="str">
        <f t="shared" si="212"/>
        <v/>
      </c>
    </row>
    <row r="12027" spans="7:8" x14ac:dyDescent="0.25">
      <c r="G12027" s="19" t="str">
        <f>IFERROR(VLOOKUP($D12027,LISTA!$A$2:$J$9990,8,0),"")</f>
        <v/>
      </c>
      <c r="H12027" s="40" t="str">
        <f t="shared" si="212"/>
        <v/>
      </c>
    </row>
    <row r="12028" spans="7:8" x14ac:dyDescent="0.25">
      <c r="G12028" s="19" t="str">
        <f>IFERROR(VLOOKUP($D12028,LISTA!$A$2:$J$9990,8,0),"")</f>
        <v/>
      </c>
      <c r="H12028" s="40" t="str">
        <f t="shared" si="212"/>
        <v/>
      </c>
    </row>
    <row r="12029" spans="7:8" x14ac:dyDescent="0.25">
      <c r="G12029" s="19" t="str">
        <f>IFERROR(VLOOKUP($D12029,LISTA!$A$2:$J$9990,8,0),"")</f>
        <v/>
      </c>
      <c r="H12029" s="40" t="str">
        <f t="shared" si="212"/>
        <v/>
      </c>
    </row>
    <row r="12030" spans="7:8" x14ac:dyDescent="0.25">
      <c r="G12030" s="19" t="str">
        <f>IFERROR(VLOOKUP($D12030,LISTA!$A$2:$J$9990,8,0),"")</f>
        <v/>
      </c>
      <c r="H12030" s="40" t="str">
        <f t="shared" si="212"/>
        <v/>
      </c>
    </row>
    <row r="12031" spans="7:8" x14ac:dyDescent="0.25">
      <c r="G12031" s="19" t="str">
        <f>IFERROR(VLOOKUP($D12031,LISTA!$A$2:$J$9990,8,0),"")</f>
        <v/>
      </c>
      <c r="H12031" s="40" t="str">
        <f t="shared" si="212"/>
        <v/>
      </c>
    </row>
    <row r="12032" spans="7:8" x14ac:dyDescent="0.25">
      <c r="G12032" s="19" t="str">
        <f>IFERROR(VLOOKUP($D12032,LISTA!$A$2:$J$9990,8,0),"")</f>
        <v/>
      </c>
      <c r="H12032" s="40" t="str">
        <f t="shared" si="212"/>
        <v/>
      </c>
    </row>
    <row r="12033" spans="7:8" x14ac:dyDescent="0.25">
      <c r="G12033" s="19" t="str">
        <f>IFERROR(VLOOKUP($D12033,LISTA!$A$2:$J$9990,8,0),"")</f>
        <v/>
      </c>
      <c r="H12033" s="40" t="str">
        <f t="shared" si="212"/>
        <v/>
      </c>
    </row>
    <row r="12034" spans="7:8" x14ac:dyDescent="0.25">
      <c r="G12034" s="19" t="str">
        <f>IFERROR(VLOOKUP($D12034,LISTA!$A$2:$J$9990,8,0),"")</f>
        <v/>
      </c>
      <c r="H12034" s="40" t="str">
        <f t="shared" si="212"/>
        <v/>
      </c>
    </row>
    <row r="12035" spans="7:8" x14ac:dyDescent="0.25">
      <c r="G12035" s="19" t="str">
        <f>IFERROR(VLOOKUP($D12035,LISTA!$A$2:$J$9990,8,0),"")</f>
        <v/>
      </c>
      <c r="H12035" s="40" t="str">
        <f t="shared" si="212"/>
        <v/>
      </c>
    </row>
    <row r="12036" spans="7:8" x14ac:dyDescent="0.25">
      <c r="G12036" s="19" t="str">
        <f>IFERROR(VLOOKUP($D12036,LISTA!$A$2:$J$9990,8,0),"")</f>
        <v/>
      </c>
      <c r="H12036" s="40" t="str">
        <f t="shared" si="212"/>
        <v/>
      </c>
    </row>
    <row r="12037" spans="7:8" x14ac:dyDescent="0.25">
      <c r="G12037" s="19" t="str">
        <f>IFERROR(VLOOKUP($D12037,LISTA!$A$2:$J$9990,8,0),"")</f>
        <v/>
      </c>
      <c r="H12037" s="40" t="str">
        <f t="shared" ref="H12037:H12100" si="213">IF(OR(G12037=$K$10,G12037=$K$11,G12037=$K$14,G12037=$K$15,G12037=$K$16,G12037=$K$17,G12037=$K$18,G12037=$K$19,G12037=$K$20,G12037=$K$21,G12037=$K$22,G12037=$K$23,G12037=$K$24,G12037=$K$25,G12037=$K$26,G12037=$K$27,G12037=$K$28),$K$9,IF(OR(G12037=$K$32,G12037=$K$33),$K$31,IF(OR(G12037=$K$38),$K$37,"")))</f>
        <v/>
      </c>
    </row>
    <row r="12038" spans="7:8" x14ac:dyDescent="0.25">
      <c r="G12038" s="19" t="str">
        <f>IFERROR(VLOOKUP($D12038,LISTA!$A$2:$J$9990,8,0),"")</f>
        <v/>
      </c>
      <c r="H12038" s="40" t="str">
        <f t="shared" si="213"/>
        <v/>
      </c>
    </row>
    <row r="12039" spans="7:8" x14ac:dyDescent="0.25">
      <c r="G12039" s="19" t="str">
        <f>IFERROR(VLOOKUP($D12039,LISTA!$A$2:$J$9990,8,0),"")</f>
        <v/>
      </c>
      <c r="H12039" s="40" t="str">
        <f t="shared" si="213"/>
        <v/>
      </c>
    </row>
    <row r="12040" spans="7:8" x14ac:dyDescent="0.25">
      <c r="G12040" s="19" t="str">
        <f>IFERROR(VLOOKUP($D12040,LISTA!$A$2:$J$9990,8,0),"")</f>
        <v/>
      </c>
      <c r="H12040" s="40" t="str">
        <f t="shared" si="213"/>
        <v/>
      </c>
    </row>
    <row r="12041" spans="7:8" x14ac:dyDescent="0.25">
      <c r="G12041" s="19" t="str">
        <f>IFERROR(VLOOKUP($D12041,LISTA!$A$2:$J$9990,8,0),"")</f>
        <v/>
      </c>
      <c r="H12041" s="40" t="str">
        <f t="shared" si="213"/>
        <v/>
      </c>
    </row>
    <row r="12042" spans="7:8" x14ac:dyDescent="0.25">
      <c r="G12042" s="19" t="str">
        <f>IFERROR(VLOOKUP($D12042,LISTA!$A$2:$J$9990,8,0),"")</f>
        <v/>
      </c>
      <c r="H12042" s="40" t="str">
        <f t="shared" si="213"/>
        <v/>
      </c>
    </row>
    <row r="12043" spans="7:8" x14ac:dyDescent="0.25">
      <c r="G12043" s="19" t="str">
        <f>IFERROR(VLOOKUP($D12043,LISTA!$A$2:$J$9990,8,0),"")</f>
        <v/>
      </c>
      <c r="H12043" s="40" t="str">
        <f t="shared" si="213"/>
        <v/>
      </c>
    </row>
    <row r="12044" spans="7:8" x14ac:dyDescent="0.25">
      <c r="G12044" s="19" t="str">
        <f>IFERROR(VLOOKUP($D12044,LISTA!$A$2:$J$9990,8,0),"")</f>
        <v/>
      </c>
      <c r="H12044" s="40" t="str">
        <f t="shared" si="213"/>
        <v/>
      </c>
    </row>
    <row r="12045" spans="7:8" x14ac:dyDescent="0.25">
      <c r="G12045" s="19" t="str">
        <f>IFERROR(VLOOKUP($D12045,LISTA!$A$2:$J$9990,8,0),"")</f>
        <v/>
      </c>
      <c r="H12045" s="40" t="str">
        <f t="shared" si="213"/>
        <v/>
      </c>
    </row>
    <row r="12046" spans="7:8" x14ac:dyDescent="0.25">
      <c r="G12046" s="19" t="str">
        <f>IFERROR(VLOOKUP($D12046,LISTA!$A$2:$J$9990,8,0),"")</f>
        <v/>
      </c>
      <c r="H12046" s="40" t="str">
        <f t="shared" si="213"/>
        <v/>
      </c>
    </row>
    <row r="12047" spans="7:8" x14ac:dyDescent="0.25">
      <c r="G12047" s="19" t="str">
        <f>IFERROR(VLOOKUP($D12047,LISTA!$A$2:$J$9990,8,0),"")</f>
        <v/>
      </c>
      <c r="H12047" s="40" t="str">
        <f t="shared" si="213"/>
        <v/>
      </c>
    </row>
    <row r="12048" spans="7:8" x14ac:dyDescent="0.25">
      <c r="G12048" s="19" t="str">
        <f>IFERROR(VLOOKUP($D12048,LISTA!$A$2:$J$9990,8,0),"")</f>
        <v/>
      </c>
      <c r="H12048" s="40" t="str">
        <f t="shared" si="213"/>
        <v/>
      </c>
    </row>
    <row r="12049" spans="7:8" x14ac:dyDescent="0.25">
      <c r="G12049" s="19" t="str">
        <f>IFERROR(VLOOKUP($D12049,LISTA!$A$2:$J$9990,8,0),"")</f>
        <v/>
      </c>
      <c r="H12049" s="40" t="str">
        <f t="shared" si="213"/>
        <v/>
      </c>
    </row>
    <row r="12050" spans="7:8" x14ac:dyDescent="0.25">
      <c r="G12050" s="19" t="str">
        <f>IFERROR(VLOOKUP($D12050,LISTA!$A$2:$J$9990,8,0),"")</f>
        <v/>
      </c>
      <c r="H12050" s="40" t="str">
        <f t="shared" si="213"/>
        <v/>
      </c>
    </row>
    <row r="12051" spans="7:8" x14ac:dyDescent="0.25">
      <c r="G12051" s="19" t="str">
        <f>IFERROR(VLOOKUP($D12051,LISTA!$A$2:$J$9990,8,0),"")</f>
        <v/>
      </c>
      <c r="H12051" s="40" t="str">
        <f t="shared" si="213"/>
        <v/>
      </c>
    </row>
    <row r="12052" spans="7:8" x14ac:dyDescent="0.25">
      <c r="G12052" s="19" t="str">
        <f>IFERROR(VLOOKUP($D12052,LISTA!$A$2:$J$9990,8,0),"")</f>
        <v/>
      </c>
      <c r="H12052" s="40" t="str">
        <f t="shared" si="213"/>
        <v/>
      </c>
    </row>
    <row r="12053" spans="7:8" x14ac:dyDescent="0.25">
      <c r="G12053" s="19" t="str">
        <f>IFERROR(VLOOKUP($D12053,LISTA!$A$2:$J$9990,8,0),"")</f>
        <v/>
      </c>
      <c r="H12053" s="40" t="str">
        <f t="shared" si="213"/>
        <v/>
      </c>
    </row>
    <row r="12054" spans="7:8" x14ac:dyDescent="0.25">
      <c r="G12054" s="19" t="str">
        <f>IFERROR(VLOOKUP($D12054,LISTA!$A$2:$J$9990,8,0),"")</f>
        <v/>
      </c>
      <c r="H12054" s="40" t="str">
        <f t="shared" si="213"/>
        <v/>
      </c>
    </row>
    <row r="12055" spans="7:8" x14ac:dyDescent="0.25">
      <c r="G12055" s="19" t="str">
        <f>IFERROR(VLOOKUP($D12055,LISTA!$A$2:$J$9990,8,0),"")</f>
        <v/>
      </c>
      <c r="H12055" s="40" t="str">
        <f t="shared" si="213"/>
        <v/>
      </c>
    </row>
    <row r="12056" spans="7:8" x14ac:dyDescent="0.25">
      <c r="G12056" s="19" t="str">
        <f>IFERROR(VLOOKUP($D12056,LISTA!$A$2:$J$9990,8,0),"")</f>
        <v/>
      </c>
      <c r="H12056" s="40" t="str">
        <f t="shared" si="213"/>
        <v/>
      </c>
    </row>
    <row r="12057" spans="7:8" x14ac:dyDescent="0.25">
      <c r="G12057" s="19" t="str">
        <f>IFERROR(VLOOKUP($D12057,LISTA!$A$2:$J$9990,8,0),"")</f>
        <v/>
      </c>
      <c r="H12057" s="40" t="str">
        <f t="shared" si="213"/>
        <v/>
      </c>
    </row>
    <row r="12058" spans="7:8" x14ac:dyDescent="0.25">
      <c r="G12058" s="19" t="str">
        <f>IFERROR(VLOOKUP($D12058,LISTA!$A$2:$J$9990,8,0),"")</f>
        <v/>
      </c>
      <c r="H12058" s="40" t="str">
        <f t="shared" si="213"/>
        <v/>
      </c>
    </row>
    <row r="12059" spans="7:8" x14ac:dyDescent="0.25">
      <c r="G12059" s="19" t="str">
        <f>IFERROR(VLOOKUP($D12059,LISTA!$A$2:$J$9990,8,0),"")</f>
        <v/>
      </c>
      <c r="H12059" s="40" t="str">
        <f t="shared" si="213"/>
        <v/>
      </c>
    </row>
    <row r="12060" spans="7:8" x14ac:dyDescent="0.25">
      <c r="G12060" s="19" t="str">
        <f>IFERROR(VLOOKUP($D12060,LISTA!$A$2:$J$9990,8,0),"")</f>
        <v/>
      </c>
      <c r="H12060" s="40" t="str">
        <f t="shared" si="213"/>
        <v/>
      </c>
    </row>
    <row r="12061" spans="7:8" x14ac:dyDescent="0.25">
      <c r="G12061" s="19" t="str">
        <f>IFERROR(VLOOKUP($D12061,LISTA!$A$2:$J$9990,8,0),"")</f>
        <v/>
      </c>
      <c r="H12061" s="40" t="str">
        <f t="shared" si="213"/>
        <v/>
      </c>
    </row>
    <row r="12062" spans="7:8" x14ac:dyDescent="0.25">
      <c r="G12062" s="19" t="str">
        <f>IFERROR(VLOOKUP($D12062,LISTA!$A$2:$J$9990,8,0),"")</f>
        <v/>
      </c>
      <c r="H12062" s="40" t="str">
        <f t="shared" si="213"/>
        <v/>
      </c>
    </row>
    <row r="12063" spans="7:8" x14ac:dyDescent="0.25">
      <c r="G12063" s="19" t="str">
        <f>IFERROR(VLOOKUP($D12063,LISTA!$A$2:$J$9990,8,0),"")</f>
        <v/>
      </c>
      <c r="H12063" s="40" t="str">
        <f t="shared" si="213"/>
        <v/>
      </c>
    </row>
    <row r="12064" spans="7:8" x14ac:dyDescent="0.25">
      <c r="G12064" s="19" t="str">
        <f>IFERROR(VLOOKUP($D12064,LISTA!$A$2:$J$9990,8,0),"")</f>
        <v/>
      </c>
      <c r="H12064" s="40" t="str">
        <f t="shared" si="213"/>
        <v/>
      </c>
    </row>
    <row r="12065" spans="7:8" x14ac:dyDescent="0.25">
      <c r="G12065" s="19" t="str">
        <f>IFERROR(VLOOKUP($D12065,LISTA!$A$2:$J$9990,8,0),"")</f>
        <v/>
      </c>
      <c r="H12065" s="40" t="str">
        <f t="shared" si="213"/>
        <v/>
      </c>
    </row>
    <row r="12066" spans="7:8" x14ac:dyDescent="0.25">
      <c r="G12066" s="19" t="str">
        <f>IFERROR(VLOOKUP($D12066,LISTA!$A$2:$J$9990,8,0),"")</f>
        <v/>
      </c>
      <c r="H12066" s="40" t="str">
        <f t="shared" si="213"/>
        <v/>
      </c>
    </row>
    <row r="12067" spans="7:8" x14ac:dyDescent="0.25">
      <c r="G12067" s="19" t="str">
        <f>IFERROR(VLOOKUP($D12067,LISTA!$A$2:$J$9990,8,0),"")</f>
        <v/>
      </c>
      <c r="H12067" s="40" t="str">
        <f t="shared" si="213"/>
        <v/>
      </c>
    </row>
    <row r="12068" spans="7:8" x14ac:dyDescent="0.25">
      <c r="G12068" s="19" t="str">
        <f>IFERROR(VLOOKUP($D12068,LISTA!$A$2:$J$9990,8,0),"")</f>
        <v/>
      </c>
      <c r="H12068" s="40" t="str">
        <f t="shared" si="213"/>
        <v/>
      </c>
    </row>
    <row r="12069" spans="7:8" x14ac:dyDescent="0.25">
      <c r="G12069" s="19" t="str">
        <f>IFERROR(VLOOKUP($D12069,LISTA!$A$2:$J$9990,8,0),"")</f>
        <v/>
      </c>
      <c r="H12069" s="40" t="str">
        <f t="shared" si="213"/>
        <v/>
      </c>
    </row>
    <row r="12070" spans="7:8" x14ac:dyDescent="0.25">
      <c r="G12070" s="19" t="str">
        <f>IFERROR(VLOOKUP($D12070,LISTA!$A$2:$J$9990,8,0),"")</f>
        <v/>
      </c>
      <c r="H12070" s="40" t="str">
        <f t="shared" si="213"/>
        <v/>
      </c>
    </row>
    <row r="12071" spans="7:8" x14ac:dyDescent="0.25">
      <c r="G12071" s="19" t="str">
        <f>IFERROR(VLOOKUP($D12071,LISTA!$A$2:$J$9990,8,0),"")</f>
        <v/>
      </c>
      <c r="H12071" s="40" t="str">
        <f t="shared" si="213"/>
        <v/>
      </c>
    </row>
    <row r="12072" spans="7:8" x14ac:dyDescent="0.25">
      <c r="G12072" s="19" t="str">
        <f>IFERROR(VLOOKUP($D12072,LISTA!$A$2:$J$9990,8,0),"")</f>
        <v/>
      </c>
      <c r="H12072" s="40" t="str">
        <f t="shared" si="213"/>
        <v/>
      </c>
    </row>
    <row r="12073" spans="7:8" x14ac:dyDescent="0.25">
      <c r="G12073" s="19" t="str">
        <f>IFERROR(VLOOKUP($D12073,LISTA!$A$2:$J$9990,8,0),"")</f>
        <v/>
      </c>
      <c r="H12073" s="40" t="str">
        <f t="shared" si="213"/>
        <v/>
      </c>
    </row>
    <row r="12074" spans="7:8" x14ac:dyDescent="0.25">
      <c r="G12074" s="19" t="str">
        <f>IFERROR(VLOOKUP($D12074,LISTA!$A$2:$J$9990,8,0),"")</f>
        <v/>
      </c>
      <c r="H12074" s="40" t="str">
        <f t="shared" si="213"/>
        <v/>
      </c>
    </row>
    <row r="12075" spans="7:8" x14ac:dyDescent="0.25">
      <c r="G12075" s="19" t="str">
        <f>IFERROR(VLOOKUP($D12075,LISTA!$A$2:$J$9990,8,0),"")</f>
        <v/>
      </c>
      <c r="H12075" s="40" t="str">
        <f t="shared" si="213"/>
        <v/>
      </c>
    </row>
    <row r="12076" spans="7:8" x14ac:dyDescent="0.25">
      <c r="G12076" s="19" t="str">
        <f>IFERROR(VLOOKUP($D12076,LISTA!$A$2:$J$9990,8,0),"")</f>
        <v/>
      </c>
      <c r="H12076" s="40" t="str">
        <f t="shared" si="213"/>
        <v/>
      </c>
    </row>
    <row r="12077" spans="7:8" x14ac:dyDescent="0.25">
      <c r="G12077" s="19" t="str">
        <f>IFERROR(VLOOKUP($D12077,LISTA!$A$2:$J$9990,8,0),"")</f>
        <v/>
      </c>
      <c r="H12077" s="40" t="str">
        <f t="shared" si="213"/>
        <v/>
      </c>
    </row>
    <row r="12078" spans="7:8" x14ac:dyDescent="0.25">
      <c r="G12078" s="19" t="str">
        <f>IFERROR(VLOOKUP($D12078,LISTA!$A$2:$J$9990,8,0),"")</f>
        <v/>
      </c>
      <c r="H12078" s="40" t="str">
        <f t="shared" si="213"/>
        <v/>
      </c>
    </row>
    <row r="12079" spans="7:8" x14ac:dyDescent="0.25">
      <c r="G12079" s="19" t="str">
        <f>IFERROR(VLOOKUP($D12079,LISTA!$A$2:$J$9990,8,0),"")</f>
        <v/>
      </c>
      <c r="H12079" s="40" t="str">
        <f t="shared" si="213"/>
        <v/>
      </c>
    </row>
    <row r="12080" spans="7:8" x14ac:dyDescent="0.25">
      <c r="G12080" s="19" t="str">
        <f>IFERROR(VLOOKUP($D12080,LISTA!$A$2:$J$9990,8,0),"")</f>
        <v/>
      </c>
      <c r="H12080" s="40" t="str">
        <f t="shared" si="213"/>
        <v/>
      </c>
    </row>
    <row r="12081" spans="7:8" x14ac:dyDescent="0.25">
      <c r="G12081" s="19" t="str">
        <f>IFERROR(VLOOKUP($D12081,LISTA!$A$2:$J$9990,8,0),"")</f>
        <v/>
      </c>
      <c r="H12081" s="40" t="str">
        <f t="shared" si="213"/>
        <v/>
      </c>
    </row>
    <row r="12082" spans="7:8" x14ac:dyDescent="0.25">
      <c r="G12082" s="19" t="str">
        <f>IFERROR(VLOOKUP($D12082,LISTA!$A$2:$J$9990,8,0),"")</f>
        <v/>
      </c>
      <c r="H12082" s="40" t="str">
        <f t="shared" si="213"/>
        <v/>
      </c>
    </row>
    <row r="12083" spans="7:8" x14ac:dyDescent="0.25">
      <c r="G12083" s="19" t="str">
        <f>IFERROR(VLOOKUP($D12083,LISTA!$A$2:$J$9990,8,0),"")</f>
        <v/>
      </c>
      <c r="H12083" s="40" t="str">
        <f t="shared" si="213"/>
        <v/>
      </c>
    </row>
    <row r="12084" spans="7:8" x14ac:dyDescent="0.25">
      <c r="G12084" s="19" t="str">
        <f>IFERROR(VLOOKUP($D12084,LISTA!$A$2:$J$9990,8,0),"")</f>
        <v/>
      </c>
      <c r="H12084" s="40" t="str">
        <f t="shared" si="213"/>
        <v/>
      </c>
    </row>
    <row r="12085" spans="7:8" x14ac:dyDescent="0.25">
      <c r="G12085" s="19" t="str">
        <f>IFERROR(VLOOKUP($D12085,LISTA!$A$2:$J$9990,8,0),"")</f>
        <v/>
      </c>
      <c r="H12085" s="40" t="str">
        <f t="shared" si="213"/>
        <v/>
      </c>
    </row>
    <row r="12086" spans="7:8" x14ac:dyDescent="0.25">
      <c r="G12086" s="19" t="str">
        <f>IFERROR(VLOOKUP($D12086,LISTA!$A$2:$J$9990,8,0),"")</f>
        <v/>
      </c>
      <c r="H12086" s="40" t="str">
        <f t="shared" si="213"/>
        <v/>
      </c>
    </row>
    <row r="12087" spans="7:8" x14ac:dyDescent="0.25">
      <c r="G12087" s="19" t="str">
        <f>IFERROR(VLOOKUP($D12087,LISTA!$A$2:$J$9990,8,0),"")</f>
        <v/>
      </c>
      <c r="H12087" s="40" t="str">
        <f t="shared" si="213"/>
        <v/>
      </c>
    </row>
    <row r="12088" spans="7:8" x14ac:dyDescent="0.25">
      <c r="G12088" s="19" t="str">
        <f>IFERROR(VLOOKUP($D12088,LISTA!$A$2:$J$9990,8,0),"")</f>
        <v/>
      </c>
      <c r="H12088" s="40" t="str">
        <f t="shared" si="213"/>
        <v/>
      </c>
    </row>
    <row r="12089" spans="7:8" x14ac:dyDescent="0.25">
      <c r="G12089" s="19" t="str">
        <f>IFERROR(VLOOKUP($D12089,LISTA!$A$2:$J$9990,8,0),"")</f>
        <v/>
      </c>
      <c r="H12089" s="40" t="str">
        <f t="shared" si="213"/>
        <v/>
      </c>
    </row>
    <row r="12090" spans="7:8" x14ac:dyDescent="0.25">
      <c r="G12090" s="19" t="str">
        <f>IFERROR(VLOOKUP($D12090,LISTA!$A$2:$J$9990,8,0),"")</f>
        <v/>
      </c>
      <c r="H12090" s="40" t="str">
        <f t="shared" si="213"/>
        <v/>
      </c>
    </row>
    <row r="12091" spans="7:8" x14ac:dyDescent="0.25">
      <c r="G12091" s="19" t="str">
        <f>IFERROR(VLOOKUP($D12091,LISTA!$A$2:$J$9990,8,0),"")</f>
        <v/>
      </c>
      <c r="H12091" s="40" t="str">
        <f t="shared" si="213"/>
        <v/>
      </c>
    </row>
    <row r="12092" spans="7:8" x14ac:dyDescent="0.25">
      <c r="G12092" s="19" t="str">
        <f>IFERROR(VLOOKUP($D12092,LISTA!$A$2:$J$9990,8,0),"")</f>
        <v/>
      </c>
      <c r="H12092" s="40" t="str">
        <f t="shared" si="213"/>
        <v/>
      </c>
    </row>
    <row r="12093" spans="7:8" x14ac:dyDescent="0.25">
      <c r="G12093" s="19" t="str">
        <f>IFERROR(VLOOKUP($D12093,LISTA!$A$2:$J$9990,8,0),"")</f>
        <v/>
      </c>
      <c r="H12093" s="40" t="str">
        <f t="shared" si="213"/>
        <v/>
      </c>
    </row>
    <row r="12094" spans="7:8" x14ac:dyDescent="0.25">
      <c r="G12094" s="19" t="str">
        <f>IFERROR(VLOOKUP($D12094,LISTA!$A$2:$J$9990,8,0),"")</f>
        <v/>
      </c>
      <c r="H12094" s="40" t="str">
        <f t="shared" si="213"/>
        <v/>
      </c>
    </row>
    <row r="12095" spans="7:8" x14ac:dyDescent="0.25">
      <c r="G12095" s="19" t="str">
        <f>IFERROR(VLOOKUP($D12095,LISTA!$A$2:$J$9990,8,0),"")</f>
        <v/>
      </c>
      <c r="H12095" s="40" t="str">
        <f t="shared" si="213"/>
        <v/>
      </c>
    </row>
    <row r="12096" spans="7:8" x14ac:dyDescent="0.25">
      <c r="G12096" s="19" t="str">
        <f>IFERROR(VLOOKUP($D12096,LISTA!$A$2:$J$9990,8,0),"")</f>
        <v/>
      </c>
      <c r="H12096" s="40" t="str">
        <f t="shared" si="213"/>
        <v/>
      </c>
    </row>
    <row r="12097" spans="7:8" x14ac:dyDescent="0.25">
      <c r="G12097" s="19" t="str">
        <f>IFERROR(VLOOKUP($D12097,LISTA!$A$2:$J$9990,8,0),"")</f>
        <v/>
      </c>
      <c r="H12097" s="40" t="str">
        <f t="shared" si="213"/>
        <v/>
      </c>
    </row>
    <row r="12098" spans="7:8" x14ac:dyDescent="0.25">
      <c r="G12098" s="19" t="str">
        <f>IFERROR(VLOOKUP($D12098,LISTA!$A$2:$J$9990,8,0),"")</f>
        <v/>
      </c>
      <c r="H12098" s="40" t="str">
        <f t="shared" si="213"/>
        <v/>
      </c>
    </row>
    <row r="12099" spans="7:8" x14ac:dyDescent="0.25">
      <c r="G12099" s="19" t="str">
        <f>IFERROR(VLOOKUP($D12099,LISTA!$A$2:$J$9990,8,0),"")</f>
        <v/>
      </c>
      <c r="H12099" s="40" t="str">
        <f t="shared" si="213"/>
        <v/>
      </c>
    </row>
    <row r="12100" spans="7:8" x14ac:dyDescent="0.25">
      <c r="G12100" s="19" t="str">
        <f>IFERROR(VLOOKUP($D12100,LISTA!$A$2:$J$9990,8,0),"")</f>
        <v/>
      </c>
      <c r="H12100" s="40" t="str">
        <f t="shared" si="213"/>
        <v/>
      </c>
    </row>
    <row r="12101" spans="7:8" x14ac:dyDescent="0.25">
      <c r="G12101" s="19" t="str">
        <f>IFERROR(VLOOKUP($D12101,LISTA!$A$2:$J$9990,8,0),"")</f>
        <v/>
      </c>
      <c r="H12101" s="40" t="str">
        <f t="shared" ref="H12101:H12164" si="214">IF(OR(G12101=$K$10,G12101=$K$11,G12101=$K$14,G12101=$K$15,G12101=$K$16,G12101=$K$17,G12101=$K$18,G12101=$K$19,G12101=$K$20,G12101=$K$21,G12101=$K$22,G12101=$K$23,G12101=$K$24,G12101=$K$25,G12101=$K$26,G12101=$K$27,G12101=$K$28),$K$9,IF(OR(G12101=$K$32,G12101=$K$33),$K$31,IF(OR(G12101=$K$38),$K$37,"")))</f>
        <v/>
      </c>
    </row>
    <row r="12102" spans="7:8" x14ac:dyDescent="0.25">
      <c r="G12102" s="19" t="str">
        <f>IFERROR(VLOOKUP($D12102,LISTA!$A$2:$J$9990,8,0),"")</f>
        <v/>
      </c>
      <c r="H12102" s="40" t="str">
        <f t="shared" si="214"/>
        <v/>
      </c>
    </row>
    <row r="12103" spans="7:8" x14ac:dyDescent="0.25">
      <c r="G12103" s="19" t="str">
        <f>IFERROR(VLOOKUP($D12103,LISTA!$A$2:$J$9990,8,0),"")</f>
        <v/>
      </c>
      <c r="H12103" s="40" t="str">
        <f t="shared" si="214"/>
        <v/>
      </c>
    </row>
    <row r="12104" spans="7:8" x14ac:dyDescent="0.25">
      <c r="G12104" s="19" t="str">
        <f>IFERROR(VLOOKUP($D12104,LISTA!$A$2:$J$9990,8,0),"")</f>
        <v/>
      </c>
      <c r="H12104" s="40" t="str">
        <f t="shared" si="214"/>
        <v/>
      </c>
    </row>
    <row r="12105" spans="7:8" x14ac:dyDescent="0.25">
      <c r="G12105" s="19" t="str">
        <f>IFERROR(VLOOKUP($D12105,LISTA!$A$2:$J$9990,8,0),"")</f>
        <v/>
      </c>
      <c r="H12105" s="40" t="str">
        <f t="shared" si="214"/>
        <v/>
      </c>
    </row>
    <row r="12106" spans="7:8" x14ac:dyDescent="0.25">
      <c r="G12106" s="19" t="str">
        <f>IFERROR(VLOOKUP($D12106,LISTA!$A$2:$J$9990,8,0),"")</f>
        <v/>
      </c>
      <c r="H12106" s="40" t="str">
        <f t="shared" si="214"/>
        <v/>
      </c>
    </row>
    <row r="12107" spans="7:8" x14ac:dyDescent="0.25">
      <c r="G12107" s="19" t="str">
        <f>IFERROR(VLOOKUP($D12107,LISTA!$A$2:$J$9990,8,0),"")</f>
        <v/>
      </c>
      <c r="H12107" s="40" t="str">
        <f t="shared" si="214"/>
        <v/>
      </c>
    </row>
    <row r="12108" spans="7:8" x14ac:dyDescent="0.25">
      <c r="G12108" s="19" t="str">
        <f>IFERROR(VLOOKUP($D12108,LISTA!$A$2:$J$9990,8,0),"")</f>
        <v/>
      </c>
      <c r="H12108" s="40" t="str">
        <f t="shared" si="214"/>
        <v/>
      </c>
    </row>
    <row r="12109" spans="7:8" x14ac:dyDescent="0.25">
      <c r="G12109" s="19" t="str">
        <f>IFERROR(VLOOKUP($D12109,LISTA!$A$2:$J$9990,8,0),"")</f>
        <v/>
      </c>
      <c r="H12109" s="40" t="str">
        <f t="shared" si="214"/>
        <v/>
      </c>
    </row>
    <row r="12110" spans="7:8" x14ac:dyDescent="0.25">
      <c r="G12110" s="19" t="str">
        <f>IFERROR(VLOOKUP($D12110,LISTA!$A$2:$J$9990,8,0),"")</f>
        <v/>
      </c>
      <c r="H12110" s="40" t="str">
        <f t="shared" si="214"/>
        <v/>
      </c>
    </row>
    <row r="12111" spans="7:8" x14ac:dyDescent="0.25">
      <c r="G12111" s="19" t="str">
        <f>IFERROR(VLOOKUP($D12111,LISTA!$A$2:$J$9990,8,0),"")</f>
        <v/>
      </c>
      <c r="H12111" s="40" t="str">
        <f t="shared" si="214"/>
        <v/>
      </c>
    </row>
    <row r="12112" spans="7:8" x14ac:dyDescent="0.25">
      <c r="G12112" s="19" t="str">
        <f>IFERROR(VLOOKUP($D12112,LISTA!$A$2:$J$9990,8,0),"")</f>
        <v/>
      </c>
      <c r="H12112" s="40" t="str">
        <f t="shared" si="214"/>
        <v/>
      </c>
    </row>
    <row r="12113" spans="7:8" x14ac:dyDescent="0.25">
      <c r="G12113" s="19" t="str">
        <f>IFERROR(VLOOKUP($D12113,LISTA!$A$2:$J$9990,8,0),"")</f>
        <v/>
      </c>
      <c r="H12113" s="40" t="str">
        <f t="shared" si="214"/>
        <v/>
      </c>
    </row>
    <row r="12114" spans="7:8" x14ac:dyDescent="0.25">
      <c r="G12114" s="19" t="str">
        <f>IFERROR(VLOOKUP($D12114,LISTA!$A$2:$J$9990,8,0),"")</f>
        <v/>
      </c>
      <c r="H12114" s="40" t="str">
        <f t="shared" si="214"/>
        <v/>
      </c>
    </row>
    <row r="12115" spans="7:8" x14ac:dyDescent="0.25">
      <c r="G12115" s="19" t="str">
        <f>IFERROR(VLOOKUP($D12115,LISTA!$A$2:$J$9990,8,0),"")</f>
        <v/>
      </c>
      <c r="H12115" s="40" t="str">
        <f t="shared" si="214"/>
        <v/>
      </c>
    </row>
    <row r="12116" spans="7:8" x14ac:dyDescent="0.25">
      <c r="G12116" s="19" t="str">
        <f>IFERROR(VLOOKUP($D12116,LISTA!$A$2:$J$9990,8,0),"")</f>
        <v/>
      </c>
      <c r="H12116" s="40" t="str">
        <f t="shared" si="214"/>
        <v/>
      </c>
    </row>
    <row r="12117" spans="7:8" x14ac:dyDescent="0.25">
      <c r="G12117" s="19" t="str">
        <f>IFERROR(VLOOKUP($D12117,LISTA!$A$2:$J$9990,8,0),"")</f>
        <v/>
      </c>
      <c r="H12117" s="40" t="str">
        <f t="shared" si="214"/>
        <v/>
      </c>
    </row>
    <row r="12118" spans="7:8" x14ac:dyDescent="0.25">
      <c r="G12118" s="19" t="str">
        <f>IFERROR(VLOOKUP($D12118,LISTA!$A$2:$J$9990,8,0),"")</f>
        <v/>
      </c>
      <c r="H12118" s="40" t="str">
        <f t="shared" si="214"/>
        <v/>
      </c>
    </row>
    <row r="12119" spans="7:8" x14ac:dyDescent="0.25">
      <c r="G12119" s="19" t="str">
        <f>IFERROR(VLOOKUP($D12119,LISTA!$A$2:$J$9990,8,0),"")</f>
        <v/>
      </c>
      <c r="H12119" s="40" t="str">
        <f t="shared" si="214"/>
        <v/>
      </c>
    </row>
    <row r="12120" spans="7:8" x14ac:dyDescent="0.25">
      <c r="G12120" s="19" t="str">
        <f>IFERROR(VLOOKUP($D12120,LISTA!$A$2:$J$9990,8,0),"")</f>
        <v/>
      </c>
      <c r="H12120" s="40" t="str">
        <f t="shared" si="214"/>
        <v/>
      </c>
    </row>
    <row r="12121" spans="7:8" x14ac:dyDescent="0.25">
      <c r="G12121" s="19" t="str">
        <f>IFERROR(VLOOKUP($D12121,LISTA!$A$2:$J$9990,8,0),"")</f>
        <v/>
      </c>
      <c r="H12121" s="40" t="str">
        <f t="shared" si="214"/>
        <v/>
      </c>
    </row>
    <row r="12122" spans="7:8" x14ac:dyDescent="0.25">
      <c r="G12122" s="19" t="str">
        <f>IFERROR(VLOOKUP($D12122,LISTA!$A$2:$J$9990,8,0),"")</f>
        <v/>
      </c>
      <c r="H12122" s="40" t="str">
        <f t="shared" si="214"/>
        <v/>
      </c>
    </row>
    <row r="12123" spans="7:8" x14ac:dyDescent="0.25">
      <c r="G12123" s="19" t="str">
        <f>IFERROR(VLOOKUP($D12123,LISTA!$A$2:$J$9990,8,0),"")</f>
        <v/>
      </c>
      <c r="H12123" s="40" t="str">
        <f t="shared" si="214"/>
        <v/>
      </c>
    </row>
    <row r="12124" spans="7:8" x14ac:dyDescent="0.25">
      <c r="G12124" s="19" t="str">
        <f>IFERROR(VLOOKUP($D12124,LISTA!$A$2:$J$9990,8,0),"")</f>
        <v/>
      </c>
      <c r="H12124" s="40" t="str">
        <f t="shared" si="214"/>
        <v/>
      </c>
    </row>
    <row r="12125" spans="7:8" x14ac:dyDescent="0.25">
      <c r="G12125" s="19" t="str">
        <f>IFERROR(VLOOKUP($D12125,LISTA!$A$2:$J$9990,8,0),"")</f>
        <v/>
      </c>
      <c r="H12125" s="40" t="str">
        <f t="shared" si="214"/>
        <v/>
      </c>
    </row>
    <row r="12126" spans="7:8" x14ac:dyDescent="0.25">
      <c r="G12126" s="19" t="str">
        <f>IFERROR(VLOOKUP($D12126,LISTA!$A$2:$J$9990,8,0),"")</f>
        <v/>
      </c>
      <c r="H12126" s="40" t="str">
        <f t="shared" si="214"/>
        <v/>
      </c>
    </row>
    <row r="12127" spans="7:8" x14ac:dyDescent="0.25">
      <c r="G12127" s="19" t="str">
        <f>IFERROR(VLOOKUP($D12127,LISTA!$A$2:$J$9990,8,0),"")</f>
        <v/>
      </c>
      <c r="H12127" s="40" t="str">
        <f t="shared" si="214"/>
        <v/>
      </c>
    </row>
    <row r="12128" spans="7:8" x14ac:dyDescent="0.25">
      <c r="G12128" s="19" t="str">
        <f>IFERROR(VLOOKUP($D12128,LISTA!$A$2:$J$9990,8,0),"")</f>
        <v/>
      </c>
      <c r="H12128" s="40" t="str">
        <f t="shared" si="214"/>
        <v/>
      </c>
    </row>
    <row r="12129" spans="7:8" x14ac:dyDescent="0.25">
      <c r="G12129" s="19" t="str">
        <f>IFERROR(VLOOKUP($D12129,LISTA!$A$2:$J$9990,8,0),"")</f>
        <v/>
      </c>
      <c r="H12129" s="40" t="str">
        <f t="shared" si="214"/>
        <v/>
      </c>
    </row>
    <row r="12130" spans="7:8" x14ac:dyDescent="0.25">
      <c r="G12130" s="19" t="str">
        <f>IFERROR(VLOOKUP($D12130,LISTA!$A$2:$J$9990,8,0),"")</f>
        <v/>
      </c>
      <c r="H12130" s="40" t="str">
        <f t="shared" si="214"/>
        <v/>
      </c>
    </row>
    <row r="12131" spans="7:8" x14ac:dyDescent="0.25">
      <c r="G12131" s="19" t="str">
        <f>IFERROR(VLOOKUP($D12131,LISTA!$A$2:$J$9990,8,0),"")</f>
        <v/>
      </c>
      <c r="H12131" s="40" t="str">
        <f t="shared" si="214"/>
        <v/>
      </c>
    </row>
    <row r="12132" spans="7:8" x14ac:dyDescent="0.25">
      <c r="G12132" s="19" t="str">
        <f>IFERROR(VLOOKUP($D12132,LISTA!$A$2:$J$9990,8,0),"")</f>
        <v/>
      </c>
      <c r="H12132" s="40" t="str">
        <f t="shared" si="214"/>
        <v/>
      </c>
    </row>
    <row r="12133" spans="7:8" x14ac:dyDescent="0.25">
      <c r="G12133" s="19" t="str">
        <f>IFERROR(VLOOKUP($D12133,LISTA!$A$2:$J$9990,8,0),"")</f>
        <v/>
      </c>
      <c r="H12133" s="40" t="str">
        <f t="shared" si="214"/>
        <v/>
      </c>
    </row>
    <row r="12134" spans="7:8" x14ac:dyDescent="0.25">
      <c r="G12134" s="19" t="str">
        <f>IFERROR(VLOOKUP($D12134,LISTA!$A$2:$J$9990,8,0),"")</f>
        <v/>
      </c>
      <c r="H12134" s="40" t="str">
        <f t="shared" si="214"/>
        <v/>
      </c>
    </row>
    <row r="12135" spans="7:8" x14ac:dyDescent="0.25">
      <c r="G12135" s="19" t="str">
        <f>IFERROR(VLOOKUP($D12135,LISTA!$A$2:$J$9990,8,0),"")</f>
        <v/>
      </c>
      <c r="H12135" s="40" t="str">
        <f t="shared" si="214"/>
        <v/>
      </c>
    </row>
    <row r="12136" spans="7:8" x14ac:dyDescent="0.25">
      <c r="G12136" s="19" t="str">
        <f>IFERROR(VLOOKUP($D12136,LISTA!$A$2:$J$9990,8,0),"")</f>
        <v/>
      </c>
      <c r="H12136" s="40" t="str">
        <f t="shared" si="214"/>
        <v/>
      </c>
    </row>
    <row r="12137" spans="7:8" x14ac:dyDescent="0.25">
      <c r="G12137" s="19" t="str">
        <f>IFERROR(VLOOKUP($D12137,LISTA!$A$2:$J$9990,8,0),"")</f>
        <v/>
      </c>
      <c r="H12137" s="40" t="str">
        <f t="shared" si="214"/>
        <v/>
      </c>
    </row>
    <row r="12138" spans="7:8" x14ac:dyDescent="0.25">
      <c r="G12138" s="19" t="str">
        <f>IFERROR(VLOOKUP($D12138,LISTA!$A$2:$J$9990,8,0),"")</f>
        <v/>
      </c>
      <c r="H12138" s="40" t="str">
        <f t="shared" si="214"/>
        <v/>
      </c>
    </row>
    <row r="12139" spans="7:8" x14ac:dyDescent="0.25">
      <c r="G12139" s="19" t="str">
        <f>IFERROR(VLOOKUP($D12139,LISTA!$A$2:$J$9990,8,0),"")</f>
        <v/>
      </c>
      <c r="H12139" s="40" t="str">
        <f t="shared" si="214"/>
        <v/>
      </c>
    </row>
    <row r="12140" spans="7:8" x14ac:dyDescent="0.25">
      <c r="G12140" s="19" t="str">
        <f>IFERROR(VLOOKUP($D12140,LISTA!$A$2:$J$9990,8,0),"")</f>
        <v/>
      </c>
      <c r="H12140" s="40" t="str">
        <f t="shared" si="214"/>
        <v/>
      </c>
    </row>
    <row r="12141" spans="7:8" x14ac:dyDescent="0.25">
      <c r="G12141" s="19" t="str">
        <f>IFERROR(VLOOKUP($D12141,LISTA!$A$2:$J$9990,8,0),"")</f>
        <v/>
      </c>
      <c r="H12141" s="40" t="str">
        <f t="shared" si="214"/>
        <v/>
      </c>
    </row>
    <row r="12142" spans="7:8" x14ac:dyDescent="0.25">
      <c r="G12142" s="19" t="str">
        <f>IFERROR(VLOOKUP($D12142,LISTA!$A$2:$J$9990,8,0),"")</f>
        <v/>
      </c>
      <c r="H12142" s="40" t="str">
        <f t="shared" si="214"/>
        <v/>
      </c>
    </row>
    <row r="12143" spans="7:8" x14ac:dyDescent="0.25">
      <c r="G12143" s="19" t="str">
        <f>IFERROR(VLOOKUP($D12143,LISTA!$A$2:$J$9990,8,0),"")</f>
        <v/>
      </c>
      <c r="H12143" s="40" t="str">
        <f t="shared" si="214"/>
        <v/>
      </c>
    </row>
    <row r="12144" spans="7:8" x14ac:dyDescent="0.25">
      <c r="G12144" s="19" t="str">
        <f>IFERROR(VLOOKUP($D12144,LISTA!$A$2:$J$9990,8,0),"")</f>
        <v/>
      </c>
      <c r="H12144" s="40" t="str">
        <f t="shared" si="214"/>
        <v/>
      </c>
    </row>
    <row r="12145" spans="7:8" x14ac:dyDescent="0.25">
      <c r="G12145" s="19" t="str">
        <f>IFERROR(VLOOKUP($D12145,LISTA!$A$2:$J$9990,8,0),"")</f>
        <v/>
      </c>
      <c r="H12145" s="40" t="str">
        <f t="shared" si="214"/>
        <v/>
      </c>
    </row>
    <row r="12146" spans="7:8" x14ac:dyDescent="0.25">
      <c r="G12146" s="19" t="str">
        <f>IFERROR(VLOOKUP($D12146,LISTA!$A$2:$J$9990,8,0),"")</f>
        <v/>
      </c>
      <c r="H12146" s="40" t="str">
        <f t="shared" si="214"/>
        <v/>
      </c>
    </row>
    <row r="12147" spans="7:8" x14ac:dyDescent="0.25">
      <c r="G12147" s="19" t="str">
        <f>IFERROR(VLOOKUP($D12147,LISTA!$A$2:$J$9990,8,0),"")</f>
        <v/>
      </c>
      <c r="H12147" s="40" t="str">
        <f t="shared" si="214"/>
        <v/>
      </c>
    </row>
    <row r="12148" spans="7:8" x14ac:dyDescent="0.25">
      <c r="G12148" s="19" t="str">
        <f>IFERROR(VLOOKUP($D12148,LISTA!$A$2:$J$9990,8,0),"")</f>
        <v/>
      </c>
      <c r="H12148" s="40" t="str">
        <f t="shared" si="214"/>
        <v/>
      </c>
    </row>
    <row r="12149" spans="7:8" x14ac:dyDescent="0.25">
      <c r="G12149" s="19" t="str">
        <f>IFERROR(VLOOKUP($D12149,LISTA!$A$2:$J$9990,8,0),"")</f>
        <v/>
      </c>
      <c r="H12149" s="40" t="str">
        <f t="shared" si="214"/>
        <v/>
      </c>
    </row>
    <row r="12150" spans="7:8" x14ac:dyDescent="0.25">
      <c r="G12150" s="19" t="str">
        <f>IFERROR(VLOOKUP($D12150,LISTA!$A$2:$J$9990,8,0),"")</f>
        <v/>
      </c>
      <c r="H12150" s="40" t="str">
        <f t="shared" si="214"/>
        <v/>
      </c>
    </row>
    <row r="12151" spans="7:8" x14ac:dyDescent="0.25">
      <c r="G12151" s="19" t="str">
        <f>IFERROR(VLOOKUP($D12151,LISTA!$A$2:$J$9990,8,0),"")</f>
        <v/>
      </c>
      <c r="H12151" s="40" t="str">
        <f t="shared" si="214"/>
        <v/>
      </c>
    </row>
    <row r="12152" spans="7:8" x14ac:dyDescent="0.25">
      <c r="G12152" s="19" t="str">
        <f>IFERROR(VLOOKUP($D12152,LISTA!$A$2:$J$9990,8,0),"")</f>
        <v/>
      </c>
      <c r="H12152" s="40" t="str">
        <f t="shared" si="214"/>
        <v/>
      </c>
    </row>
    <row r="12153" spans="7:8" x14ac:dyDescent="0.25">
      <c r="G12153" s="19" t="str">
        <f>IFERROR(VLOOKUP($D12153,LISTA!$A$2:$J$9990,8,0),"")</f>
        <v/>
      </c>
      <c r="H12153" s="40" t="str">
        <f t="shared" si="214"/>
        <v/>
      </c>
    </row>
    <row r="12154" spans="7:8" x14ac:dyDescent="0.25">
      <c r="G12154" s="19" t="str">
        <f>IFERROR(VLOOKUP($D12154,LISTA!$A$2:$J$9990,8,0),"")</f>
        <v/>
      </c>
      <c r="H12154" s="40" t="str">
        <f t="shared" si="214"/>
        <v/>
      </c>
    </row>
    <row r="12155" spans="7:8" x14ac:dyDescent="0.25">
      <c r="G12155" s="19" t="str">
        <f>IFERROR(VLOOKUP($D12155,LISTA!$A$2:$J$9990,8,0),"")</f>
        <v/>
      </c>
      <c r="H12155" s="40" t="str">
        <f t="shared" si="214"/>
        <v/>
      </c>
    </row>
    <row r="12156" spans="7:8" x14ac:dyDescent="0.25">
      <c r="G12156" s="19" t="str">
        <f>IFERROR(VLOOKUP($D12156,LISTA!$A$2:$J$9990,8,0),"")</f>
        <v/>
      </c>
      <c r="H12156" s="40" t="str">
        <f t="shared" si="214"/>
        <v/>
      </c>
    </row>
    <row r="12157" spans="7:8" x14ac:dyDescent="0.25">
      <c r="G12157" s="19" t="str">
        <f>IFERROR(VLOOKUP($D12157,LISTA!$A$2:$J$9990,8,0),"")</f>
        <v/>
      </c>
      <c r="H12157" s="40" t="str">
        <f t="shared" si="214"/>
        <v/>
      </c>
    </row>
    <row r="12158" spans="7:8" x14ac:dyDescent="0.25">
      <c r="G12158" s="19" t="str">
        <f>IFERROR(VLOOKUP($D12158,LISTA!$A$2:$J$9990,8,0),"")</f>
        <v/>
      </c>
      <c r="H12158" s="40" t="str">
        <f t="shared" si="214"/>
        <v/>
      </c>
    </row>
    <row r="12159" spans="7:8" x14ac:dyDescent="0.25">
      <c r="G12159" s="19" t="str">
        <f>IFERROR(VLOOKUP($D12159,LISTA!$A$2:$J$9990,8,0),"")</f>
        <v/>
      </c>
      <c r="H12159" s="40" t="str">
        <f t="shared" si="214"/>
        <v/>
      </c>
    </row>
    <row r="12160" spans="7:8" x14ac:dyDescent="0.25">
      <c r="G12160" s="19" t="str">
        <f>IFERROR(VLOOKUP($D12160,LISTA!$A$2:$J$9990,8,0),"")</f>
        <v/>
      </c>
      <c r="H12160" s="40" t="str">
        <f t="shared" si="214"/>
        <v/>
      </c>
    </row>
    <row r="12161" spans="7:8" x14ac:dyDescent="0.25">
      <c r="G12161" s="19" t="str">
        <f>IFERROR(VLOOKUP($D12161,LISTA!$A$2:$J$9990,8,0),"")</f>
        <v/>
      </c>
      <c r="H12161" s="40" t="str">
        <f t="shared" si="214"/>
        <v/>
      </c>
    </row>
    <row r="12162" spans="7:8" x14ac:dyDescent="0.25">
      <c r="G12162" s="19" t="str">
        <f>IFERROR(VLOOKUP($D12162,LISTA!$A$2:$J$9990,8,0),"")</f>
        <v/>
      </c>
      <c r="H12162" s="40" t="str">
        <f t="shared" si="214"/>
        <v/>
      </c>
    </row>
    <row r="12163" spans="7:8" x14ac:dyDescent="0.25">
      <c r="G12163" s="19" t="str">
        <f>IFERROR(VLOOKUP($D12163,LISTA!$A$2:$J$9990,8,0),"")</f>
        <v/>
      </c>
      <c r="H12163" s="40" t="str">
        <f t="shared" si="214"/>
        <v/>
      </c>
    </row>
    <row r="12164" spans="7:8" x14ac:dyDescent="0.25">
      <c r="G12164" s="19" t="str">
        <f>IFERROR(VLOOKUP($D12164,LISTA!$A$2:$J$9990,8,0),"")</f>
        <v/>
      </c>
      <c r="H12164" s="40" t="str">
        <f t="shared" si="214"/>
        <v/>
      </c>
    </row>
    <row r="12165" spans="7:8" x14ac:dyDescent="0.25">
      <c r="G12165" s="19" t="str">
        <f>IFERROR(VLOOKUP($D12165,LISTA!$A$2:$J$9990,8,0),"")</f>
        <v/>
      </c>
      <c r="H12165" s="40" t="str">
        <f t="shared" ref="H12165:H12228" si="215">IF(OR(G12165=$K$10,G12165=$K$11,G12165=$K$14,G12165=$K$15,G12165=$K$16,G12165=$K$17,G12165=$K$18,G12165=$K$19,G12165=$K$20,G12165=$K$21,G12165=$K$22,G12165=$K$23,G12165=$K$24,G12165=$K$25,G12165=$K$26,G12165=$K$27,G12165=$K$28),$K$9,IF(OR(G12165=$K$32,G12165=$K$33),$K$31,IF(OR(G12165=$K$38),$K$37,"")))</f>
        <v/>
      </c>
    </row>
    <row r="12166" spans="7:8" x14ac:dyDescent="0.25">
      <c r="G12166" s="19" t="str">
        <f>IFERROR(VLOOKUP($D12166,LISTA!$A$2:$J$9990,8,0),"")</f>
        <v/>
      </c>
      <c r="H12166" s="40" t="str">
        <f t="shared" si="215"/>
        <v/>
      </c>
    </row>
    <row r="12167" spans="7:8" x14ac:dyDescent="0.25">
      <c r="G12167" s="19" t="str">
        <f>IFERROR(VLOOKUP($D12167,LISTA!$A$2:$J$9990,8,0),"")</f>
        <v/>
      </c>
      <c r="H12167" s="40" t="str">
        <f t="shared" si="215"/>
        <v/>
      </c>
    </row>
    <row r="12168" spans="7:8" x14ac:dyDescent="0.25">
      <c r="G12168" s="19" t="str">
        <f>IFERROR(VLOOKUP($D12168,LISTA!$A$2:$J$9990,8,0),"")</f>
        <v/>
      </c>
      <c r="H12168" s="40" t="str">
        <f t="shared" si="215"/>
        <v/>
      </c>
    </row>
    <row r="12169" spans="7:8" x14ac:dyDescent="0.25">
      <c r="G12169" s="19" t="str">
        <f>IFERROR(VLOOKUP($D12169,LISTA!$A$2:$J$9990,8,0),"")</f>
        <v/>
      </c>
      <c r="H12169" s="40" t="str">
        <f t="shared" si="215"/>
        <v/>
      </c>
    </row>
    <row r="12170" spans="7:8" x14ac:dyDescent="0.25">
      <c r="G12170" s="19" t="str">
        <f>IFERROR(VLOOKUP($D12170,LISTA!$A$2:$J$9990,8,0),"")</f>
        <v/>
      </c>
      <c r="H12170" s="40" t="str">
        <f t="shared" si="215"/>
        <v/>
      </c>
    </row>
    <row r="12171" spans="7:8" x14ac:dyDescent="0.25">
      <c r="G12171" s="19" t="str">
        <f>IFERROR(VLOOKUP($D12171,LISTA!$A$2:$J$9990,8,0),"")</f>
        <v/>
      </c>
      <c r="H12171" s="40" t="str">
        <f t="shared" si="215"/>
        <v/>
      </c>
    </row>
    <row r="12172" spans="7:8" x14ac:dyDescent="0.25">
      <c r="G12172" s="19" t="str">
        <f>IFERROR(VLOOKUP($D12172,LISTA!$A$2:$J$9990,8,0),"")</f>
        <v/>
      </c>
      <c r="H12172" s="40" t="str">
        <f t="shared" si="215"/>
        <v/>
      </c>
    </row>
    <row r="12173" spans="7:8" x14ac:dyDescent="0.25">
      <c r="G12173" s="19" t="str">
        <f>IFERROR(VLOOKUP($D12173,LISTA!$A$2:$J$9990,8,0),"")</f>
        <v/>
      </c>
      <c r="H12173" s="40" t="str">
        <f t="shared" si="215"/>
        <v/>
      </c>
    </row>
    <row r="12174" spans="7:8" x14ac:dyDescent="0.25">
      <c r="G12174" s="19" t="str">
        <f>IFERROR(VLOOKUP($D12174,LISTA!$A$2:$J$9990,8,0),"")</f>
        <v/>
      </c>
      <c r="H12174" s="40" t="str">
        <f t="shared" si="215"/>
        <v/>
      </c>
    </row>
    <row r="12175" spans="7:8" x14ac:dyDescent="0.25">
      <c r="G12175" s="19" t="str">
        <f>IFERROR(VLOOKUP($D12175,LISTA!$A$2:$J$9990,8,0),"")</f>
        <v/>
      </c>
      <c r="H12175" s="40" t="str">
        <f t="shared" si="215"/>
        <v/>
      </c>
    </row>
    <row r="12176" spans="7:8" x14ac:dyDescent="0.25">
      <c r="G12176" s="19" t="str">
        <f>IFERROR(VLOOKUP($D12176,LISTA!$A$2:$J$9990,8,0),"")</f>
        <v/>
      </c>
      <c r="H12176" s="40" t="str">
        <f t="shared" si="215"/>
        <v/>
      </c>
    </row>
    <row r="12177" spans="7:8" x14ac:dyDescent="0.25">
      <c r="G12177" s="19" t="str">
        <f>IFERROR(VLOOKUP($D12177,LISTA!$A$2:$J$9990,8,0),"")</f>
        <v/>
      </c>
      <c r="H12177" s="40" t="str">
        <f t="shared" si="215"/>
        <v/>
      </c>
    </row>
    <row r="12178" spans="7:8" x14ac:dyDescent="0.25">
      <c r="G12178" s="19" t="str">
        <f>IFERROR(VLOOKUP($D12178,LISTA!$A$2:$J$9990,8,0),"")</f>
        <v/>
      </c>
      <c r="H12178" s="40" t="str">
        <f t="shared" si="215"/>
        <v/>
      </c>
    </row>
    <row r="12179" spans="7:8" x14ac:dyDescent="0.25">
      <c r="G12179" s="19" t="str">
        <f>IFERROR(VLOOKUP($D12179,LISTA!$A$2:$J$9990,8,0),"")</f>
        <v/>
      </c>
      <c r="H12179" s="40" t="str">
        <f t="shared" si="215"/>
        <v/>
      </c>
    </row>
    <row r="12180" spans="7:8" x14ac:dyDescent="0.25">
      <c r="G12180" s="19" t="str">
        <f>IFERROR(VLOOKUP($D12180,LISTA!$A$2:$J$9990,8,0),"")</f>
        <v/>
      </c>
      <c r="H12180" s="40" t="str">
        <f t="shared" si="215"/>
        <v/>
      </c>
    </row>
    <row r="12181" spans="7:8" x14ac:dyDescent="0.25">
      <c r="G12181" s="19" t="str">
        <f>IFERROR(VLOOKUP($D12181,LISTA!$A$2:$J$9990,8,0),"")</f>
        <v/>
      </c>
      <c r="H12181" s="40" t="str">
        <f t="shared" si="215"/>
        <v/>
      </c>
    </row>
    <row r="12182" spans="7:8" x14ac:dyDescent="0.25">
      <c r="G12182" s="19" t="str">
        <f>IFERROR(VLOOKUP($D12182,LISTA!$A$2:$J$9990,8,0),"")</f>
        <v/>
      </c>
      <c r="H12182" s="40" t="str">
        <f t="shared" si="215"/>
        <v/>
      </c>
    </row>
    <row r="12183" spans="7:8" x14ac:dyDescent="0.25">
      <c r="G12183" s="19" t="str">
        <f>IFERROR(VLOOKUP($D12183,LISTA!$A$2:$J$9990,8,0),"")</f>
        <v/>
      </c>
      <c r="H12183" s="40" t="str">
        <f t="shared" si="215"/>
        <v/>
      </c>
    </row>
    <row r="12184" spans="7:8" x14ac:dyDescent="0.25">
      <c r="G12184" s="19" t="str">
        <f>IFERROR(VLOOKUP($D12184,LISTA!$A$2:$J$9990,8,0),"")</f>
        <v/>
      </c>
      <c r="H12184" s="40" t="str">
        <f t="shared" si="215"/>
        <v/>
      </c>
    </row>
    <row r="12185" spans="7:8" x14ac:dyDescent="0.25">
      <c r="G12185" s="19" t="str">
        <f>IFERROR(VLOOKUP($D12185,LISTA!$A$2:$J$9990,8,0),"")</f>
        <v/>
      </c>
      <c r="H12185" s="40" t="str">
        <f t="shared" si="215"/>
        <v/>
      </c>
    </row>
    <row r="12186" spans="7:8" x14ac:dyDescent="0.25">
      <c r="G12186" s="19" t="str">
        <f>IFERROR(VLOOKUP($D12186,LISTA!$A$2:$J$9990,8,0),"")</f>
        <v/>
      </c>
      <c r="H12186" s="40" t="str">
        <f t="shared" si="215"/>
        <v/>
      </c>
    </row>
    <row r="12187" spans="7:8" x14ac:dyDescent="0.25">
      <c r="G12187" s="19" t="str">
        <f>IFERROR(VLOOKUP($D12187,LISTA!$A$2:$J$9990,8,0),"")</f>
        <v/>
      </c>
      <c r="H12187" s="40" t="str">
        <f t="shared" si="215"/>
        <v/>
      </c>
    </row>
    <row r="12188" spans="7:8" x14ac:dyDescent="0.25">
      <c r="G12188" s="19" t="str">
        <f>IFERROR(VLOOKUP($D12188,LISTA!$A$2:$J$9990,8,0),"")</f>
        <v/>
      </c>
      <c r="H12188" s="40" t="str">
        <f t="shared" si="215"/>
        <v/>
      </c>
    </row>
    <row r="12189" spans="7:8" x14ac:dyDescent="0.25">
      <c r="G12189" s="19" t="str">
        <f>IFERROR(VLOOKUP($D12189,LISTA!$A$2:$J$9990,8,0),"")</f>
        <v/>
      </c>
      <c r="H12189" s="40" t="str">
        <f t="shared" si="215"/>
        <v/>
      </c>
    </row>
    <row r="12190" spans="7:8" x14ac:dyDescent="0.25">
      <c r="G12190" s="19" t="str">
        <f>IFERROR(VLOOKUP($D12190,LISTA!$A$2:$J$9990,8,0),"")</f>
        <v/>
      </c>
      <c r="H12190" s="40" t="str">
        <f t="shared" si="215"/>
        <v/>
      </c>
    </row>
    <row r="12191" spans="7:8" x14ac:dyDescent="0.25">
      <c r="G12191" s="19" t="str">
        <f>IFERROR(VLOOKUP($D12191,LISTA!$A$2:$J$9990,8,0),"")</f>
        <v/>
      </c>
      <c r="H12191" s="40" t="str">
        <f t="shared" si="215"/>
        <v/>
      </c>
    </row>
    <row r="12192" spans="7:8" x14ac:dyDescent="0.25">
      <c r="G12192" s="19" t="str">
        <f>IFERROR(VLOOKUP($D12192,LISTA!$A$2:$J$9990,8,0),"")</f>
        <v/>
      </c>
      <c r="H12192" s="40" t="str">
        <f t="shared" si="215"/>
        <v/>
      </c>
    </row>
    <row r="12193" spans="7:8" x14ac:dyDescent="0.25">
      <c r="G12193" s="19" t="str">
        <f>IFERROR(VLOOKUP($D12193,LISTA!$A$2:$J$9990,8,0),"")</f>
        <v/>
      </c>
      <c r="H12193" s="40" t="str">
        <f t="shared" si="215"/>
        <v/>
      </c>
    </row>
    <row r="12194" spans="7:8" x14ac:dyDescent="0.25">
      <c r="G12194" s="19" t="str">
        <f>IFERROR(VLOOKUP($D12194,LISTA!$A$2:$J$9990,8,0),"")</f>
        <v/>
      </c>
      <c r="H12194" s="40" t="str">
        <f t="shared" si="215"/>
        <v/>
      </c>
    </row>
    <row r="12195" spans="7:8" x14ac:dyDescent="0.25">
      <c r="G12195" s="19" t="str">
        <f>IFERROR(VLOOKUP($D12195,LISTA!$A$2:$J$9990,8,0),"")</f>
        <v/>
      </c>
      <c r="H12195" s="40" t="str">
        <f t="shared" si="215"/>
        <v/>
      </c>
    </row>
    <row r="12196" spans="7:8" x14ac:dyDescent="0.25">
      <c r="G12196" s="19" t="str">
        <f>IFERROR(VLOOKUP($D12196,LISTA!$A$2:$J$9990,8,0),"")</f>
        <v/>
      </c>
      <c r="H12196" s="40" t="str">
        <f t="shared" si="215"/>
        <v/>
      </c>
    </row>
    <row r="12197" spans="7:8" x14ac:dyDescent="0.25">
      <c r="G12197" s="19" t="str">
        <f>IFERROR(VLOOKUP($D12197,LISTA!$A$2:$J$9990,8,0),"")</f>
        <v/>
      </c>
      <c r="H12197" s="40" t="str">
        <f t="shared" si="215"/>
        <v/>
      </c>
    </row>
    <row r="12198" spans="7:8" x14ac:dyDescent="0.25">
      <c r="G12198" s="19" t="str">
        <f>IFERROR(VLOOKUP($D12198,LISTA!$A$2:$J$9990,8,0),"")</f>
        <v/>
      </c>
      <c r="H12198" s="40" t="str">
        <f t="shared" si="215"/>
        <v/>
      </c>
    </row>
    <row r="12199" spans="7:8" x14ac:dyDescent="0.25">
      <c r="G12199" s="19" t="str">
        <f>IFERROR(VLOOKUP($D12199,LISTA!$A$2:$J$9990,8,0),"")</f>
        <v/>
      </c>
      <c r="H12199" s="40" t="str">
        <f t="shared" si="215"/>
        <v/>
      </c>
    </row>
    <row r="12200" spans="7:8" x14ac:dyDescent="0.25">
      <c r="G12200" s="19" t="str">
        <f>IFERROR(VLOOKUP($D12200,LISTA!$A$2:$J$9990,8,0),"")</f>
        <v/>
      </c>
      <c r="H12200" s="40" t="str">
        <f t="shared" si="215"/>
        <v/>
      </c>
    </row>
    <row r="12201" spans="7:8" x14ac:dyDescent="0.25">
      <c r="G12201" s="19" t="str">
        <f>IFERROR(VLOOKUP($D12201,LISTA!$A$2:$J$9990,8,0),"")</f>
        <v/>
      </c>
      <c r="H12201" s="40" t="str">
        <f t="shared" si="215"/>
        <v/>
      </c>
    </row>
    <row r="12202" spans="7:8" x14ac:dyDescent="0.25">
      <c r="G12202" s="19" t="str">
        <f>IFERROR(VLOOKUP($D12202,LISTA!$A$2:$J$9990,8,0),"")</f>
        <v/>
      </c>
      <c r="H12202" s="40" t="str">
        <f t="shared" si="215"/>
        <v/>
      </c>
    </row>
    <row r="12203" spans="7:8" x14ac:dyDescent="0.25">
      <c r="G12203" s="19" t="str">
        <f>IFERROR(VLOOKUP($D12203,LISTA!$A$2:$J$9990,8,0),"")</f>
        <v/>
      </c>
      <c r="H12203" s="40" t="str">
        <f t="shared" si="215"/>
        <v/>
      </c>
    </row>
    <row r="12204" spans="7:8" x14ac:dyDescent="0.25">
      <c r="G12204" s="19" t="str">
        <f>IFERROR(VLOOKUP($D12204,LISTA!$A$2:$J$9990,8,0),"")</f>
        <v/>
      </c>
      <c r="H12204" s="40" t="str">
        <f t="shared" si="215"/>
        <v/>
      </c>
    </row>
    <row r="12205" spans="7:8" x14ac:dyDescent="0.25">
      <c r="G12205" s="19" t="str">
        <f>IFERROR(VLOOKUP($D12205,LISTA!$A$2:$J$9990,8,0),"")</f>
        <v/>
      </c>
      <c r="H12205" s="40" t="str">
        <f t="shared" si="215"/>
        <v/>
      </c>
    </row>
    <row r="12206" spans="7:8" x14ac:dyDescent="0.25">
      <c r="G12206" s="19" t="str">
        <f>IFERROR(VLOOKUP($D12206,LISTA!$A$2:$J$9990,8,0),"")</f>
        <v/>
      </c>
      <c r="H12206" s="40" t="str">
        <f t="shared" si="215"/>
        <v/>
      </c>
    </row>
    <row r="12207" spans="7:8" x14ac:dyDescent="0.25">
      <c r="G12207" s="19" t="str">
        <f>IFERROR(VLOOKUP($D12207,LISTA!$A$2:$J$9990,8,0),"")</f>
        <v/>
      </c>
      <c r="H12207" s="40" t="str">
        <f t="shared" si="215"/>
        <v/>
      </c>
    </row>
    <row r="12208" spans="7:8" x14ac:dyDescent="0.25">
      <c r="G12208" s="19" t="str">
        <f>IFERROR(VLOOKUP($D12208,LISTA!$A$2:$J$9990,8,0),"")</f>
        <v/>
      </c>
      <c r="H12208" s="40" t="str">
        <f t="shared" si="215"/>
        <v/>
      </c>
    </row>
    <row r="12209" spans="7:8" x14ac:dyDescent="0.25">
      <c r="G12209" s="19" t="str">
        <f>IFERROR(VLOOKUP($D12209,LISTA!$A$2:$J$9990,8,0),"")</f>
        <v/>
      </c>
      <c r="H12209" s="40" t="str">
        <f t="shared" si="215"/>
        <v/>
      </c>
    </row>
    <row r="12210" spans="7:8" x14ac:dyDescent="0.25">
      <c r="G12210" s="19" t="str">
        <f>IFERROR(VLOOKUP($D12210,LISTA!$A$2:$J$9990,8,0),"")</f>
        <v/>
      </c>
      <c r="H12210" s="40" t="str">
        <f t="shared" si="215"/>
        <v/>
      </c>
    </row>
    <row r="12211" spans="7:8" x14ac:dyDescent="0.25">
      <c r="G12211" s="19" t="str">
        <f>IFERROR(VLOOKUP($D12211,LISTA!$A$2:$J$9990,8,0),"")</f>
        <v/>
      </c>
      <c r="H12211" s="40" t="str">
        <f t="shared" si="215"/>
        <v/>
      </c>
    </row>
    <row r="12212" spans="7:8" x14ac:dyDescent="0.25">
      <c r="G12212" s="19" t="str">
        <f>IFERROR(VLOOKUP($D12212,LISTA!$A$2:$J$9990,8,0),"")</f>
        <v/>
      </c>
      <c r="H12212" s="40" t="str">
        <f t="shared" si="215"/>
        <v/>
      </c>
    </row>
    <row r="12213" spans="7:8" x14ac:dyDescent="0.25">
      <c r="G12213" s="19" t="str">
        <f>IFERROR(VLOOKUP($D12213,LISTA!$A$2:$J$9990,8,0),"")</f>
        <v/>
      </c>
      <c r="H12213" s="40" t="str">
        <f t="shared" si="215"/>
        <v/>
      </c>
    </row>
    <row r="12214" spans="7:8" x14ac:dyDescent="0.25">
      <c r="G12214" s="19" t="str">
        <f>IFERROR(VLOOKUP($D12214,LISTA!$A$2:$J$9990,8,0),"")</f>
        <v/>
      </c>
      <c r="H12214" s="40" t="str">
        <f t="shared" si="215"/>
        <v/>
      </c>
    </row>
    <row r="12215" spans="7:8" x14ac:dyDescent="0.25">
      <c r="G12215" s="19" t="str">
        <f>IFERROR(VLOOKUP($D12215,LISTA!$A$2:$J$9990,8,0),"")</f>
        <v/>
      </c>
      <c r="H12215" s="40" t="str">
        <f t="shared" si="215"/>
        <v/>
      </c>
    </row>
    <row r="12216" spans="7:8" x14ac:dyDescent="0.25">
      <c r="G12216" s="19" t="str">
        <f>IFERROR(VLOOKUP($D12216,LISTA!$A$2:$J$9990,8,0),"")</f>
        <v/>
      </c>
      <c r="H12216" s="40" t="str">
        <f t="shared" si="215"/>
        <v/>
      </c>
    </row>
    <row r="12217" spans="7:8" x14ac:dyDescent="0.25">
      <c r="G12217" s="19" t="str">
        <f>IFERROR(VLOOKUP($D12217,LISTA!$A$2:$J$9990,8,0),"")</f>
        <v/>
      </c>
      <c r="H12217" s="40" t="str">
        <f t="shared" si="215"/>
        <v/>
      </c>
    </row>
    <row r="12218" spans="7:8" x14ac:dyDescent="0.25">
      <c r="G12218" s="19" t="str">
        <f>IFERROR(VLOOKUP($D12218,LISTA!$A$2:$J$9990,8,0),"")</f>
        <v/>
      </c>
      <c r="H12218" s="40" t="str">
        <f t="shared" si="215"/>
        <v/>
      </c>
    </row>
    <row r="12219" spans="7:8" x14ac:dyDescent="0.25">
      <c r="G12219" s="19" t="str">
        <f>IFERROR(VLOOKUP($D12219,LISTA!$A$2:$J$9990,8,0),"")</f>
        <v/>
      </c>
      <c r="H12219" s="40" t="str">
        <f t="shared" si="215"/>
        <v/>
      </c>
    </row>
    <row r="12220" spans="7:8" x14ac:dyDescent="0.25">
      <c r="G12220" s="19" t="str">
        <f>IFERROR(VLOOKUP($D12220,LISTA!$A$2:$J$9990,8,0),"")</f>
        <v/>
      </c>
      <c r="H12220" s="40" t="str">
        <f t="shared" si="215"/>
        <v/>
      </c>
    </row>
    <row r="12221" spans="7:8" x14ac:dyDescent="0.25">
      <c r="G12221" s="19" t="str">
        <f>IFERROR(VLOOKUP($D12221,LISTA!$A$2:$J$9990,8,0),"")</f>
        <v/>
      </c>
      <c r="H12221" s="40" t="str">
        <f t="shared" si="215"/>
        <v/>
      </c>
    </row>
    <row r="12222" spans="7:8" x14ac:dyDescent="0.25">
      <c r="G12222" s="19" t="str">
        <f>IFERROR(VLOOKUP($D12222,LISTA!$A$2:$J$9990,8,0),"")</f>
        <v/>
      </c>
      <c r="H12222" s="40" t="str">
        <f t="shared" si="215"/>
        <v/>
      </c>
    </row>
    <row r="12223" spans="7:8" x14ac:dyDescent="0.25">
      <c r="G12223" s="19" t="str">
        <f>IFERROR(VLOOKUP($D12223,LISTA!$A$2:$J$9990,8,0),"")</f>
        <v/>
      </c>
      <c r="H12223" s="40" t="str">
        <f t="shared" si="215"/>
        <v/>
      </c>
    </row>
    <row r="12224" spans="7:8" x14ac:dyDescent="0.25">
      <c r="G12224" s="19" t="str">
        <f>IFERROR(VLOOKUP($D12224,LISTA!$A$2:$J$9990,8,0),"")</f>
        <v/>
      </c>
      <c r="H12224" s="40" t="str">
        <f t="shared" si="215"/>
        <v/>
      </c>
    </row>
    <row r="12225" spans="7:8" x14ac:dyDescent="0.25">
      <c r="G12225" s="19" t="str">
        <f>IFERROR(VLOOKUP($D12225,LISTA!$A$2:$J$9990,8,0),"")</f>
        <v/>
      </c>
      <c r="H12225" s="40" t="str">
        <f t="shared" si="215"/>
        <v/>
      </c>
    </row>
    <row r="12226" spans="7:8" x14ac:dyDescent="0.25">
      <c r="G12226" s="19" t="str">
        <f>IFERROR(VLOOKUP($D12226,LISTA!$A$2:$J$9990,8,0),"")</f>
        <v/>
      </c>
      <c r="H12226" s="40" t="str">
        <f t="shared" si="215"/>
        <v/>
      </c>
    </row>
    <row r="12227" spans="7:8" x14ac:dyDescent="0.25">
      <c r="G12227" s="19" t="str">
        <f>IFERROR(VLOOKUP($D12227,LISTA!$A$2:$J$9990,8,0),"")</f>
        <v/>
      </c>
      <c r="H12227" s="40" t="str">
        <f t="shared" si="215"/>
        <v/>
      </c>
    </row>
    <row r="12228" spans="7:8" x14ac:dyDescent="0.25">
      <c r="G12228" s="19" t="str">
        <f>IFERROR(VLOOKUP($D12228,LISTA!$A$2:$J$9990,8,0),"")</f>
        <v/>
      </c>
      <c r="H12228" s="40" t="str">
        <f t="shared" si="215"/>
        <v/>
      </c>
    </row>
    <row r="12229" spans="7:8" x14ac:dyDescent="0.25">
      <c r="G12229" s="19" t="str">
        <f>IFERROR(VLOOKUP($D12229,LISTA!$A$2:$J$9990,8,0),"")</f>
        <v/>
      </c>
      <c r="H12229" s="40" t="str">
        <f t="shared" ref="H12229:H12292" si="216">IF(OR(G12229=$K$10,G12229=$K$11,G12229=$K$14,G12229=$K$15,G12229=$K$16,G12229=$K$17,G12229=$K$18,G12229=$K$19,G12229=$K$20,G12229=$K$21,G12229=$K$22,G12229=$K$23,G12229=$K$24,G12229=$K$25,G12229=$K$26,G12229=$K$27,G12229=$K$28),$K$9,IF(OR(G12229=$K$32,G12229=$K$33),$K$31,IF(OR(G12229=$K$38),$K$37,"")))</f>
        <v/>
      </c>
    </row>
    <row r="12230" spans="7:8" x14ac:dyDescent="0.25">
      <c r="G12230" s="19" t="str">
        <f>IFERROR(VLOOKUP($D12230,LISTA!$A$2:$J$9990,8,0),"")</f>
        <v/>
      </c>
      <c r="H12230" s="40" t="str">
        <f t="shared" si="216"/>
        <v/>
      </c>
    </row>
    <row r="12231" spans="7:8" x14ac:dyDescent="0.25">
      <c r="G12231" s="19" t="str">
        <f>IFERROR(VLOOKUP($D12231,LISTA!$A$2:$J$9990,8,0),"")</f>
        <v/>
      </c>
      <c r="H12231" s="40" t="str">
        <f t="shared" si="216"/>
        <v/>
      </c>
    </row>
    <row r="12232" spans="7:8" x14ac:dyDescent="0.25">
      <c r="G12232" s="19" t="str">
        <f>IFERROR(VLOOKUP($D12232,LISTA!$A$2:$J$9990,8,0),"")</f>
        <v/>
      </c>
      <c r="H12232" s="40" t="str">
        <f t="shared" si="216"/>
        <v/>
      </c>
    </row>
    <row r="12233" spans="7:8" x14ac:dyDescent="0.25">
      <c r="G12233" s="19" t="str">
        <f>IFERROR(VLOOKUP($D12233,LISTA!$A$2:$J$9990,8,0),"")</f>
        <v/>
      </c>
      <c r="H12233" s="40" t="str">
        <f t="shared" si="216"/>
        <v/>
      </c>
    </row>
    <row r="12234" spans="7:8" x14ac:dyDescent="0.25">
      <c r="G12234" s="19" t="str">
        <f>IFERROR(VLOOKUP($D12234,LISTA!$A$2:$J$9990,8,0),"")</f>
        <v/>
      </c>
      <c r="H12234" s="40" t="str">
        <f t="shared" si="216"/>
        <v/>
      </c>
    </row>
    <row r="12235" spans="7:8" x14ac:dyDescent="0.25">
      <c r="G12235" s="19" t="str">
        <f>IFERROR(VLOOKUP($D12235,LISTA!$A$2:$J$9990,8,0),"")</f>
        <v/>
      </c>
      <c r="H12235" s="40" t="str">
        <f t="shared" si="216"/>
        <v/>
      </c>
    </row>
    <row r="12236" spans="7:8" x14ac:dyDescent="0.25">
      <c r="G12236" s="19" t="str">
        <f>IFERROR(VLOOKUP($D12236,LISTA!$A$2:$J$9990,8,0),"")</f>
        <v/>
      </c>
      <c r="H12236" s="40" t="str">
        <f t="shared" si="216"/>
        <v/>
      </c>
    </row>
    <row r="12237" spans="7:8" x14ac:dyDescent="0.25">
      <c r="G12237" s="19" t="str">
        <f>IFERROR(VLOOKUP($D12237,LISTA!$A$2:$J$9990,8,0),"")</f>
        <v/>
      </c>
      <c r="H12237" s="40" t="str">
        <f t="shared" si="216"/>
        <v/>
      </c>
    </row>
    <row r="12238" spans="7:8" x14ac:dyDescent="0.25">
      <c r="G12238" s="19" t="str">
        <f>IFERROR(VLOOKUP($D12238,LISTA!$A$2:$J$9990,8,0),"")</f>
        <v/>
      </c>
      <c r="H12238" s="40" t="str">
        <f t="shared" si="216"/>
        <v/>
      </c>
    </row>
    <row r="12239" spans="7:8" x14ac:dyDescent="0.25">
      <c r="G12239" s="19" t="str">
        <f>IFERROR(VLOOKUP($D12239,LISTA!$A$2:$J$9990,8,0),"")</f>
        <v/>
      </c>
      <c r="H12239" s="40" t="str">
        <f t="shared" si="216"/>
        <v/>
      </c>
    </row>
    <row r="12240" spans="7:8" x14ac:dyDescent="0.25">
      <c r="G12240" s="19" t="str">
        <f>IFERROR(VLOOKUP($D12240,LISTA!$A$2:$J$9990,8,0),"")</f>
        <v/>
      </c>
      <c r="H12240" s="40" t="str">
        <f t="shared" si="216"/>
        <v/>
      </c>
    </row>
    <row r="12241" spans="7:8" x14ac:dyDescent="0.25">
      <c r="G12241" s="19" t="str">
        <f>IFERROR(VLOOKUP($D12241,LISTA!$A$2:$J$9990,8,0),"")</f>
        <v/>
      </c>
      <c r="H12241" s="40" t="str">
        <f t="shared" si="216"/>
        <v/>
      </c>
    </row>
    <row r="12242" spans="7:8" x14ac:dyDescent="0.25">
      <c r="G12242" s="19" t="str">
        <f>IFERROR(VLOOKUP($D12242,LISTA!$A$2:$J$9990,8,0),"")</f>
        <v/>
      </c>
      <c r="H12242" s="40" t="str">
        <f t="shared" si="216"/>
        <v/>
      </c>
    </row>
    <row r="12243" spans="7:8" x14ac:dyDescent="0.25">
      <c r="G12243" s="19" t="str">
        <f>IFERROR(VLOOKUP($D12243,LISTA!$A$2:$J$9990,8,0),"")</f>
        <v/>
      </c>
      <c r="H12243" s="40" t="str">
        <f t="shared" si="216"/>
        <v/>
      </c>
    </row>
    <row r="12244" spans="7:8" x14ac:dyDescent="0.25">
      <c r="G12244" s="19" t="str">
        <f>IFERROR(VLOOKUP($D12244,LISTA!$A$2:$J$9990,8,0),"")</f>
        <v/>
      </c>
      <c r="H12244" s="40" t="str">
        <f t="shared" si="216"/>
        <v/>
      </c>
    </row>
    <row r="12245" spans="7:8" x14ac:dyDescent="0.25">
      <c r="G12245" s="19" t="str">
        <f>IFERROR(VLOOKUP($D12245,LISTA!$A$2:$J$9990,8,0),"")</f>
        <v/>
      </c>
      <c r="H12245" s="40" t="str">
        <f t="shared" si="216"/>
        <v/>
      </c>
    </row>
    <row r="12246" spans="7:8" x14ac:dyDescent="0.25">
      <c r="G12246" s="19" t="str">
        <f>IFERROR(VLOOKUP($D12246,LISTA!$A$2:$J$9990,8,0),"")</f>
        <v/>
      </c>
      <c r="H12246" s="40" t="str">
        <f t="shared" si="216"/>
        <v/>
      </c>
    </row>
    <row r="12247" spans="7:8" x14ac:dyDescent="0.25">
      <c r="G12247" s="19" t="str">
        <f>IFERROR(VLOOKUP($D12247,LISTA!$A$2:$J$9990,8,0),"")</f>
        <v/>
      </c>
      <c r="H12247" s="40" t="str">
        <f t="shared" si="216"/>
        <v/>
      </c>
    </row>
    <row r="12248" spans="7:8" x14ac:dyDescent="0.25">
      <c r="G12248" s="19" t="str">
        <f>IFERROR(VLOOKUP($D12248,LISTA!$A$2:$J$9990,8,0),"")</f>
        <v/>
      </c>
      <c r="H12248" s="40" t="str">
        <f t="shared" si="216"/>
        <v/>
      </c>
    </row>
    <row r="12249" spans="7:8" x14ac:dyDescent="0.25">
      <c r="G12249" s="19" t="str">
        <f>IFERROR(VLOOKUP($D12249,LISTA!$A$2:$J$9990,8,0),"")</f>
        <v/>
      </c>
      <c r="H12249" s="40" t="str">
        <f t="shared" si="216"/>
        <v/>
      </c>
    </row>
    <row r="12250" spans="7:8" x14ac:dyDescent="0.25">
      <c r="G12250" s="19" t="str">
        <f>IFERROR(VLOOKUP($D12250,LISTA!$A$2:$J$9990,8,0),"")</f>
        <v/>
      </c>
      <c r="H12250" s="40" t="str">
        <f t="shared" si="216"/>
        <v/>
      </c>
    </row>
    <row r="12251" spans="7:8" x14ac:dyDescent="0.25">
      <c r="G12251" s="19" t="str">
        <f>IFERROR(VLOOKUP($D12251,LISTA!$A$2:$J$9990,8,0),"")</f>
        <v/>
      </c>
      <c r="H12251" s="40" t="str">
        <f t="shared" si="216"/>
        <v/>
      </c>
    </row>
    <row r="12252" spans="7:8" x14ac:dyDescent="0.25">
      <c r="G12252" s="19" t="str">
        <f>IFERROR(VLOOKUP($D12252,LISTA!$A$2:$J$9990,8,0),"")</f>
        <v/>
      </c>
      <c r="H12252" s="40" t="str">
        <f t="shared" si="216"/>
        <v/>
      </c>
    </row>
    <row r="12253" spans="7:8" x14ac:dyDescent="0.25">
      <c r="G12253" s="19" t="str">
        <f>IFERROR(VLOOKUP($D12253,LISTA!$A$2:$J$9990,8,0),"")</f>
        <v/>
      </c>
      <c r="H12253" s="40" t="str">
        <f t="shared" si="216"/>
        <v/>
      </c>
    </row>
    <row r="12254" spans="7:8" x14ac:dyDescent="0.25">
      <c r="G12254" s="19" t="str">
        <f>IFERROR(VLOOKUP($D12254,LISTA!$A$2:$J$9990,8,0),"")</f>
        <v/>
      </c>
      <c r="H12254" s="40" t="str">
        <f t="shared" si="216"/>
        <v/>
      </c>
    </row>
    <row r="12255" spans="7:8" x14ac:dyDescent="0.25">
      <c r="G12255" s="19" t="str">
        <f>IFERROR(VLOOKUP($D12255,LISTA!$A$2:$J$9990,8,0),"")</f>
        <v/>
      </c>
      <c r="H12255" s="40" t="str">
        <f t="shared" si="216"/>
        <v/>
      </c>
    </row>
    <row r="12256" spans="7:8" x14ac:dyDescent="0.25">
      <c r="G12256" s="19" t="str">
        <f>IFERROR(VLOOKUP($D12256,LISTA!$A$2:$J$9990,8,0),"")</f>
        <v/>
      </c>
      <c r="H12256" s="40" t="str">
        <f t="shared" si="216"/>
        <v/>
      </c>
    </row>
    <row r="12257" spans="7:8" x14ac:dyDescent="0.25">
      <c r="G12257" s="19" t="str">
        <f>IFERROR(VLOOKUP($D12257,LISTA!$A$2:$J$9990,8,0),"")</f>
        <v/>
      </c>
      <c r="H12257" s="40" t="str">
        <f t="shared" si="216"/>
        <v/>
      </c>
    </row>
    <row r="12258" spans="7:8" x14ac:dyDescent="0.25">
      <c r="G12258" s="19" t="str">
        <f>IFERROR(VLOOKUP($D12258,LISTA!$A$2:$J$9990,8,0),"")</f>
        <v/>
      </c>
      <c r="H12258" s="40" t="str">
        <f t="shared" si="216"/>
        <v/>
      </c>
    </row>
    <row r="12259" spans="7:8" x14ac:dyDescent="0.25">
      <c r="G12259" s="19" t="str">
        <f>IFERROR(VLOOKUP($D12259,LISTA!$A$2:$J$9990,8,0),"")</f>
        <v/>
      </c>
      <c r="H12259" s="40" t="str">
        <f t="shared" si="216"/>
        <v/>
      </c>
    </row>
    <row r="12260" spans="7:8" x14ac:dyDescent="0.25">
      <c r="G12260" s="19" t="str">
        <f>IFERROR(VLOOKUP($D12260,LISTA!$A$2:$J$9990,8,0),"")</f>
        <v/>
      </c>
      <c r="H12260" s="40" t="str">
        <f t="shared" si="216"/>
        <v/>
      </c>
    </row>
    <row r="12261" spans="7:8" x14ac:dyDescent="0.25">
      <c r="G12261" s="19" t="str">
        <f>IFERROR(VLOOKUP($D12261,LISTA!$A$2:$J$9990,8,0),"")</f>
        <v/>
      </c>
      <c r="H12261" s="40" t="str">
        <f t="shared" si="216"/>
        <v/>
      </c>
    </row>
    <row r="12262" spans="7:8" x14ac:dyDescent="0.25">
      <c r="G12262" s="19" t="str">
        <f>IFERROR(VLOOKUP($D12262,LISTA!$A$2:$J$9990,8,0),"")</f>
        <v/>
      </c>
      <c r="H12262" s="40" t="str">
        <f t="shared" si="216"/>
        <v/>
      </c>
    </row>
    <row r="12263" spans="7:8" x14ac:dyDescent="0.25">
      <c r="G12263" s="19" t="str">
        <f>IFERROR(VLOOKUP($D12263,LISTA!$A$2:$J$9990,8,0),"")</f>
        <v/>
      </c>
      <c r="H12263" s="40" t="str">
        <f t="shared" si="216"/>
        <v/>
      </c>
    </row>
    <row r="12264" spans="7:8" x14ac:dyDescent="0.25">
      <c r="G12264" s="19" t="str">
        <f>IFERROR(VLOOKUP($D12264,LISTA!$A$2:$J$9990,8,0),"")</f>
        <v/>
      </c>
      <c r="H12264" s="40" t="str">
        <f t="shared" si="216"/>
        <v/>
      </c>
    </row>
    <row r="12265" spans="7:8" x14ac:dyDescent="0.25">
      <c r="G12265" s="19" t="str">
        <f>IFERROR(VLOOKUP($D12265,LISTA!$A$2:$J$9990,8,0),"")</f>
        <v/>
      </c>
      <c r="H12265" s="40" t="str">
        <f t="shared" si="216"/>
        <v/>
      </c>
    </row>
    <row r="12266" spans="7:8" x14ac:dyDescent="0.25">
      <c r="G12266" s="19" t="str">
        <f>IFERROR(VLOOKUP($D12266,LISTA!$A$2:$J$9990,8,0),"")</f>
        <v/>
      </c>
      <c r="H12266" s="40" t="str">
        <f t="shared" si="216"/>
        <v/>
      </c>
    </row>
    <row r="12267" spans="7:8" x14ac:dyDescent="0.25">
      <c r="G12267" s="19" t="str">
        <f>IFERROR(VLOOKUP($D12267,LISTA!$A$2:$J$9990,8,0),"")</f>
        <v/>
      </c>
      <c r="H12267" s="40" t="str">
        <f t="shared" si="216"/>
        <v/>
      </c>
    </row>
    <row r="12268" spans="7:8" x14ac:dyDescent="0.25">
      <c r="G12268" s="19" t="str">
        <f>IFERROR(VLOOKUP($D12268,LISTA!$A$2:$J$9990,8,0),"")</f>
        <v/>
      </c>
      <c r="H12268" s="40" t="str">
        <f t="shared" si="216"/>
        <v/>
      </c>
    </row>
    <row r="12269" spans="7:8" x14ac:dyDescent="0.25">
      <c r="G12269" s="19" t="str">
        <f>IFERROR(VLOOKUP($D12269,LISTA!$A$2:$J$9990,8,0),"")</f>
        <v/>
      </c>
      <c r="H12269" s="40" t="str">
        <f t="shared" si="216"/>
        <v/>
      </c>
    </row>
    <row r="12270" spans="7:8" x14ac:dyDescent="0.25">
      <c r="G12270" s="19" t="str">
        <f>IFERROR(VLOOKUP($D12270,LISTA!$A$2:$J$9990,8,0),"")</f>
        <v/>
      </c>
      <c r="H12270" s="40" t="str">
        <f t="shared" si="216"/>
        <v/>
      </c>
    </row>
    <row r="12271" spans="7:8" x14ac:dyDescent="0.25">
      <c r="G12271" s="19" t="str">
        <f>IFERROR(VLOOKUP($D12271,LISTA!$A$2:$J$9990,8,0),"")</f>
        <v/>
      </c>
      <c r="H12271" s="40" t="str">
        <f t="shared" si="216"/>
        <v/>
      </c>
    </row>
    <row r="12272" spans="7:8" x14ac:dyDescent="0.25">
      <c r="G12272" s="19" t="str">
        <f>IFERROR(VLOOKUP($D12272,LISTA!$A$2:$J$9990,8,0),"")</f>
        <v/>
      </c>
      <c r="H12272" s="40" t="str">
        <f t="shared" si="216"/>
        <v/>
      </c>
    </row>
    <row r="12273" spans="7:8" x14ac:dyDescent="0.25">
      <c r="G12273" s="19" t="str">
        <f>IFERROR(VLOOKUP($D12273,LISTA!$A$2:$J$9990,8,0),"")</f>
        <v/>
      </c>
      <c r="H12273" s="40" t="str">
        <f t="shared" si="216"/>
        <v/>
      </c>
    </row>
    <row r="12274" spans="7:8" x14ac:dyDescent="0.25">
      <c r="G12274" s="19" t="str">
        <f>IFERROR(VLOOKUP($D12274,LISTA!$A$2:$J$9990,8,0),"")</f>
        <v/>
      </c>
      <c r="H12274" s="40" t="str">
        <f t="shared" si="216"/>
        <v/>
      </c>
    </row>
    <row r="12275" spans="7:8" x14ac:dyDescent="0.25">
      <c r="G12275" s="19" t="str">
        <f>IFERROR(VLOOKUP($D12275,LISTA!$A$2:$J$9990,8,0),"")</f>
        <v/>
      </c>
      <c r="H12275" s="40" t="str">
        <f t="shared" si="216"/>
        <v/>
      </c>
    </row>
    <row r="12276" spans="7:8" x14ac:dyDescent="0.25">
      <c r="G12276" s="19" t="str">
        <f>IFERROR(VLOOKUP($D12276,LISTA!$A$2:$J$9990,8,0),"")</f>
        <v/>
      </c>
      <c r="H12276" s="40" t="str">
        <f t="shared" si="216"/>
        <v/>
      </c>
    </row>
    <row r="12277" spans="7:8" x14ac:dyDescent="0.25">
      <c r="G12277" s="19" t="str">
        <f>IFERROR(VLOOKUP($D12277,LISTA!$A$2:$J$9990,8,0),"")</f>
        <v/>
      </c>
      <c r="H12277" s="40" t="str">
        <f t="shared" si="216"/>
        <v/>
      </c>
    </row>
    <row r="12278" spans="7:8" x14ac:dyDescent="0.25">
      <c r="G12278" s="19" t="str">
        <f>IFERROR(VLOOKUP($D12278,LISTA!$A$2:$J$9990,8,0),"")</f>
        <v/>
      </c>
      <c r="H12278" s="40" t="str">
        <f t="shared" si="216"/>
        <v/>
      </c>
    </row>
    <row r="12279" spans="7:8" x14ac:dyDescent="0.25">
      <c r="G12279" s="19" t="str">
        <f>IFERROR(VLOOKUP($D12279,LISTA!$A$2:$J$9990,8,0),"")</f>
        <v/>
      </c>
      <c r="H12279" s="40" t="str">
        <f t="shared" si="216"/>
        <v/>
      </c>
    </row>
    <row r="12280" spans="7:8" x14ac:dyDescent="0.25">
      <c r="G12280" s="19" t="str">
        <f>IFERROR(VLOOKUP($D12280,LISTA!$A$2:$J$9990,8,0),"")</f>
        <v/>
      </c>
      <c r="H12280" s="40" t="str">
        <f t="shared" si="216"/>
        <v/>
      </c>
    </row>
    <row r="12281" spans="7:8" x14ac:dyDescent="0.25">
      <c r="G12281" s="19" t="str">
        <f>IFERROR(VLOOKUP($D12281,LISTA!$A$2:$J$9990,8,0),"")</f>
        <v/>
      </c>
      <c r="H12281" s="40" t="str">
        <f t="shared" si="216"/>
        <v/>
      </c>
    </row>
    <row r="12282" spans="7:8" x14ac:dyDescent="0.25">
      <c r="G12282" s="19" t="str">
        <f>IFERROR(VLOOKUP($D12282,LISTA!$A$2:$J$9990,8,0),"")</f>
        <v/>
      </c>
      <c r="H12282" s="40" t="str">
        <f t="shared" si="216"/>
        <v/>
      </c>
    </row>
    <row r="12283" spans="7:8" x14ac:dyDescent="0.25">
      <c r="G12283" s="19" t="str">
        <f>IFERROR(VLOOKUP($D12283,LISTA!$A$2:$J$9990,8,0),"")</f>
        <v/>
      </c>
      <c r="H12283" s="40" t="str">
        <f t="shared" si="216"/>
        <v/>
      </c>
    </row>
    <row r="12284" spans="7:8" x14ac:dyDescent="0.25">
      <c r="G12284" s="19" t="str">
        <f>IFERROR(VLOOKUP($D12284,LISTA!$A$2:$J$9990,8,0),"")</f>
        <v/>
      </c>
      <c r="H12284" s="40" t="str">
        <f t="shared" si="216"/>
        <v/>
      </c>
    </row>
    <row r="12285" spans="7:8" x14ac:dyDescent="0.25">
      <c r="G12285" s="19" t="str">
        <f>IFERROR(VLOOKUP($D12285,LISTA!$A$2:$J$9990,8,0),"")</f>
        <v/>
      </c>
      <c r="H12285" s="40" t="str">
        <f t="shared" si="216"/>
        <v/>
      </c>
    </row>
    <row r="12286" spans="7:8" x14ac:dyDescent="0.25">
      <c r="G12286" s="19" t="str">
        <f>IFERROR(VLOOKUP($D12286,LISTA!$A$2:$J$9990,8,0),"")</f>
        <v/>
      </c>
      <c r="H12286" s="40" t="str">
        <f t="shared" si="216"/>
        <v/>
      </c>
    </row>
    <row r="12287" spans="7:8" x14ac:dyDescent="0.25">
      <c r="G12287" s="19" t="str">
        <f>IFERROR(VLOOKUP($D12287,LISTA!$A$2:$J$9990,8,0),"")</f>
        <v/>
      </c>
      <c r="H12287" s="40" t="str">
        <f t="shared" si="216"/>
        <v/>
      </c>
    </row>
    <row r="12288" spans="7:8" x14ac:dyDescent="0.25">
      <c r="G12288" s="19" t="str">
        <f>IFERROR(VLOOKUP($D12288,LISTA!$A$2:$J$9990,8,0),"")</f>
        <v/>
      </c>
      <c r="H12288" s="40" t="str">
        <f t="shared" si="216"/>
        <v/>
      </c>
    </row>
    <row r="12289" spans="7:8" x14ac:dyDescent="0.25">
      <c r="G12289" s="19" t="str">
        <f>IFERROR(VLOOKUP($D12289,LISTA!$A$2:$J$9990,8,0),"")</f>
        <v/>
      </c>
      <c r="H12289" s="40" t="str">
        <f t="shared" si="216"/>
        <v/>
      </c>
    </row>
    <row r="12290" spans="7:8" x14ac:dyDescent="0.25">
      <c r="G12290" s="19" t="str">
        <f>IFERROR(VLOOKUP($D12290,LISTA!$A$2:$J$9990,8,0),"")</f>
        <v/>
      </c>
      <c r="H12290" s="40" t="str">
        <f t="shared" si="216"/>
        <v/>
      </c>
    </row>
    <row r="12291" spans="7:8" x14ac:dyDescent="0.25">
      <c r="G12291" s="19" t="str">
        <f>IFERROR(VLOOKUP($D12291,LISTA!$A$2:$J$9990,8,0),"")</f>
        <v/>
      </c>
      <c r="H12291" s="40" t="str">
        <f t="shared" si="216"/>
        <v/>
      </c>
    </row>
    <row r="12292" spans="7:8" x14ac:dyDescent="0.25">
      <c r="G12292" s="19" t="str">
        <f>IFERROR(VLOOKUP($D12292,LISTA!$A$2:$J$9990,8,0),"")</f>
        <v/>
      </c>
      <c r="H12292" s="40" t="str">
        <f t="shared" si="216"/>
        <v/>
      </c>
    </row>
    <row r="12293" spans="7:8" x14ac:dyDescent="0.25">
      <c r="G12293" s="19" t="str">
        <f>IFERROR(VLOOKUP($D12293,LISTA!$A$2:$J$9990,8,0),"")</f>
        <v/>
      </c>
      <c r="H12293" s="40" t="str">
        <f t="shared" ref="H12293:H12356" si="217">IF(OR(G12293=$K$10,G12293=$K$11,G12293=$K$14,G12293=$K$15,G12293=$K$16,G12293=$K$17,G12293=$K$18,G12293=$K$19,G12293=$K$20,G12293=$K$21,G12293=$K$22,G12293=$K$23,G12293=$K$24,G12293=$K$25,G12293=$K$26,G12293=$K$27,G12293=$K$28),$K$9,IF(OR(G12293=$K$32,G12293=$K$33),$K$31,IF(OR(G12293=$K$38),$K$37,"")))</f>
        <v/>
      </c>
    </row>
    <row r="12294" spans="7:8" x14ac:dyDescent="0.25">
      <c r="G12294" s="19" t="str">
        <f>IFERROR(VLOOKUP($D12294,LISTA!$A$2:$J$9990,8,0),"")</f>
        <v/>
      </c>
      <c r="H12294" s="40" t="str">
        <f t="shared" si="217"/>
        <v/>
      </c>
    </row>
    <row r="12295" spans="7:8" x14ac:dyDescent="0.25">
      <c r="G12295" s="19" t="str">
        <f>IFERROR(VLOOKUP($D12295,LISTA!$A$2:$J$9990,8,0),"")</f>
        <v/>
      </c>
      <c r="H12295" s="40" t="str">
        <f t="shared" si="217"/>
        <v/>
      </c>
    </row>
    <row r="12296" spans="7:8" x14ac:dyDescent="0.25">
      <c r="G12296" s="19" t="str">
        <f>IFERROR(VLOOKUP($D12296,LISTA!$A$2:$J$9990,8,0),"")</f>
        <v/>
      </c>
      <c r="H12296" s="40" t="str">
        <f t="shared" si="217"/>
        <v/>
      </c>
    </row>
    <row r="12297" spans="7:8" x14ac:dyDescent="0.25">
      <c r="G12297" s="19" t="str">
        <f>IFERROR(VLOOKUP($D12297,LISTA!$A$2:$J$9990,8,0),"")</f>
        <v/>
      </c>
      <c r="H12297" s="40" t="str">
        <f t="shared" si="217"/>
        <v/>
      </c>
    </row>
    <row r="12298" spans="7:8" x14ac:dyDescent="0.25">
      <c r="G12298" s="19" t="str">
        <f>IFERROR(VLOOKUP($D12298,LISTA!$A$2:$J$9990,8,0),"")</f>
        <v/>
      </c>
      <c r="H12298" s="40" t="str">
        <f t="shared" si="217"/>
        <v/>
      </c>
    </row>
    <row r="12299" spans="7:8" x14ac:dyDescent="0.25">
      <c r="G12299" s="19" t="str">
        <f>IFERROR(VLOOKUP($D12299,LISTA!$A$2:$J$9990,8,0),"")</f>
        <v/>
      </c>
      <c r="H12299" s="40" t="str">
        <f t="shared" si="217"/>
        <v/>
      </c>
    </row>
    <row r="12300" spans="7:8" x14ac:dyDescent="0.25">
      <c r="G12300" s="19" t="str">
        <f>IFERROR(VLOOKUP($D12300,LISTA!$A$2:$J$9990,8,0),"")</f>
        <v/>
      </c>
      <c r="H12300" s="40" t="str">
        <f t="shared" si="217"/>
        <v/>
      </c>
    </row>
    <row r="12301" spans="7:8" x14ac:dyDescent="0.25">
      <c r="G12301" s="19" t="str">
        <f>IFERROR(VLOOKUP($D12301,LISTA!$A$2:$J$9990,8,0),"")</f>
        <v/>
      </c>
      <c r="H12301" s="40" t="str">
        <f t="shared" si="217"/>
        <v/>
      </c>
    </row>
    <row r="12302" spans="7:8" x14ac:dyDescent="0.25">
      <c r="G12302" s="19" t="str">
        <f>IFERROR(VLOOKUP($D12302,LISTA!$A$2:$J$9990,8,0),"")</f>
        <v/>
      </c>
      <c r="H12302" s="40" t="str">
        <f t="shared" si="217"/>
        <v/>
      </c>
    </row>
    <row r="12303" spans="7:8" x14ac:dyDescent="0.25">
      <c r="G12303" s="19" t="str">
        <f>IFERROR(VLOOKUP($D12303,LISTA!$A$2:$J$9990,8,0),"")</f>
        <v/>
      </c>
      <c r="H12303" s="40" t="str">
        <f t="shared" si="217"/>
        <v/>
      </c>
    </row>
    <row r="12304" spans="7:8" x14ac:dyDescent="0.25">
      <c r="G12304" s="19" t="str">
        <f>IFERROR(VLOOKUP($D12304,LISTA!$A$2:$J$9990,8,0),"")</f>
        <v/>
      </c>
      <c r="H12304" s="40" t="str">
        <f t="shared" si="217"/>
        <v/>
      </c>
    </row>
    <row r="12305" spans="7:8" x14ac:dyDescent="0.25">
      <c r="G12305" s="19" t="str">
        <f>IFERROR(VLOOKUP($D12305,LISTA!$A$2:$J$9990,8,0),"")</f>
        <v/>
      </c>
      <c r="H12305" s="40" t="str">
        <f t="shared" si="217"/>
        <v/>
      </c>
    </row>
    <row r="12306" spans="7:8" x14ac:dyDescent="0.25">
      <c r="G12306" s="19" t="str">
        <f>IFERROR(VLOOKUP($D12306,LISTA!$A$2:$J$9990,8,0),"")</f>
        <v/>
      </c>
      <c r="H12306" s="40" t="str">
        <f t="shared" si="217"/>
        <v/>
      </c>
    </row>
    <row r="12307" spans="7:8" x14ac:dyDescent="0.25">
      <c r="G12307" s="19" t="str">
        <f>IFERROR(VLOOKUP($D12307,LISTA!$A$2:$J$9990,8,0),"")</f>
        <v/>
      </c>
      <c r="H12307" s="40" t="str">
        <f t="shared" si="217"/>
        <v/>
      </c>
    </row>
    <row r="12308" spans="7:8" x14ac:dyDescent="0.25">
      <c r="G12308" s="19" t="str">
        <f>IFERROR(VLOOKUP($D12308,LISTA!$A$2:$J$9990,8,0),"")</f>
        <v/>
      </c>
      <c r="H12308" s="40" t="str">
        <f t="shared" si="217"/>
        <v/>
      </c>
    </row>
    <row r="12309" spans="7:8" x14ac:dyDescent="0.25">
      <c r="G12309" s="19" t="str">
        <f>IFERROR(VLOOKUP($D12309,LISTA!$A$2:$J$9990,8,0),"")</f>
        <v/>
      </c>
      <c r="H12309" s="40" t="str">
        <f t="shared" si="217"/>
        <v/>
      </c>
    </row>
    <row r="12310" spans="7:8" x14ac:dyDescent="0.25">
      <c r="G12310" s="19" t="str">
        <f>IFERROR(VLOOKUP($D12310,LISTA!$A$2:$J$9990,8,0),"")</f>
        <v/>
      </c>
      <c r="H12310" s="40" t="str">
        <f t="shared" si="217"/>
        <v/>
      </c>
    </row>
    <row r="12311" spans="7:8" x14ac:dyDescent="0.25">
      <c r="G12311" s="19" t="str">
        <f>IFERROR(VLOOKUP($D12311,LISTA!$A$2:$J$9990,8,0),"")</f>
        <v/>
      </c>
      <c r="H12311" s="40" t="str">
        <f t="shared" si="217"/>
        <v/>
      </c>
    </row>
    <row r="12312" spans="7:8" x14ac:dyDescent="0.25">
      <c r="G12312" s="19" t="str">
        <f>IFERROR(VLOOKUP($D12312,LISTA!$A$2:$J$9990,8,0),"")</f>
        <v/>
      </c>
      <c r="H12312" s="40" t="str">
        <f t="shared" si="217"/>
        <v/>
      </c>
    </row>
    <row r="12313" spans="7:8" x14ac:dyDescent="0.25">
      <c r="G12313" s="19" t="str">
        <f>IFERROR(VLOOKUP($D12313,LISTA!$A$2:$J$9990,8,0),"")</f>
        <v/>
      </c>
      <c r="H12313" s="40" t="str">
        <f t="shared" si="217"/>
        <v/>
      </c>
    </row>
    <row r="12314" spans="7:8" x14ac:dyDescent="0.25">
      <c r="G12314" s="19" t="str">
        <f>IFERROR(VLOOKUP($D12314,LISTA!$A$2:$J$9990,8,0),"")</f>
        <v/>
      </c>
      <c r="H12314" s="40" t="str">
        <f t="shared" si="217"/>
        <v/>
      </c>
    </row>
    <row r="12315" spans="7:8" x14ac:dyDescent="0.25">
      <c r="G12315" s="19" t="str">
        <f>IFERROR(VLOOKUP($D12315,LISTA!$A$2:$J$9990,8,0),"")</f>
        <v/>
      </c>
      <c r="H12315" s="40" t="str">
        <f t="shared" si="217"/>
        <v/>
      </c>
    </row>
    <row r="12316" spans="7:8" x14ac:dyDescent="0.25">
      <c r="G12316" s="19" t="str">
        <f>IFERROR(VLOOKUP($D12316,LISTA!$A$2:$J$9990,8,0),"")</f>
        <v/>
      </c>
      <c r="H12316" s="40" t="str">
        <f t="shared" si="217"/>
        <v/>
      </c>
    </row>
    <row r="12317" spans="7:8" x14ac:dyDescent="0.25">
      <c r="G12317" s="19" t="str">
        <f>IFERROR(VLOOKUP($D12317,LISTA!$A$2:$J$9990,8,0),"")</f>
        <v/>
      </c>
      <c r="H12317" s="40" t="str">
        <f t="shared" si="217"/>
        <v/>
      </c>
    </row>
    <row r="12318" spans="7:8" x14ac:dyDescent="0.25">
      <c r="G12318" s="19" t="str">
        <f>IFERROR(VLOOKUP($D12318,LISTA!$A$2:$J$9990,8,0),"")</f>
        <v/>
      </c>
      <c r="H12318" s="40" t="str">
        <f t="shared" si="217"/>
        <v/>
      </c>
    </row>
    <row r="12319" spans="7:8" x14ac:dyDescent="0.25">
      <c r="G12319" s="19" t="str">
        <f>IFERROR(VLOOKUP($D12319,LISTA!$A$2:$J$9990,8,0),"")</f>
        <v/>
      </c>
      <c r="H12319" s="40" t="str">
        <f t="shared" si="217"/>
        <v/>
      </c>
    </row>
    <row r="12320" spans="7:8" x14ac:dyDescent="0.25">
      <c r="G12320" s="19" t="str">
        <f>IFERROR(VLOOKUP($D12320,LISTA!$A$2:$J$9990,8,0),"")</f>
        <v/>
      </c>
      <c r="H12320" s="40" t="str">
        <f t="shared" si="217"/>
        <v/>
      </c>
    </row>
    <row r="12321" spans="7:8" x14ac:dyDescent="0.25">
      <c r="G12321" s="19" t="str">
        <f>IFERROR(VLOOKUP($D12321,LISTA!$A$2:$J$9990,8,0),"")</f>
        <v/>
      </c>
      <c r="H12321" s="40" t="str">
        <f t="shared" si="217"/>
        <v/>
      </c>
    </row>
    <row r="12322" spans="7:8" x14ac:dyDescent="0.25">
      <c r="G12322" s="19" t="str">
        <f>IFERROR(VLOOKUP($D12322,LISTA!$A$2:$J$9990,8,0),"")</f>
        <v/>
      </c>
      <c r="H12322" s="40" t="str">
        <f t="shared" si="217"/>
        <v/>
      </c>
    </row>
    <row r="12323" spans="7:8" x14ac:dyDescent="0.25">
      <c r="G12323" s="19" t="str">
        <f>IFERROR(VLOOKUP($D12323,LISTA!$A$2:$J$9990,8,0),"")</f>
        <v/>
      </c>
      <c r="H12323" s="40" t="str">
        <f t="shared" si="217"/>
        <v/>
      </c>
    </row>
    <row r="12324" spans="7:8" x14ac:dyDescent="0.25">
      <c r="G12324" s="19" t="str">
        <f>IFERROR(VLOOKUP($D12324,LISTA!$A$2:$J$9990,8,0),"")</f>
        <v/>
      </c>
      <c r="H12324" s="40" t="str">
        <f t="shared" si="217"/>
        <v/>
      </c>
    </row>
    <row r="12325" spans="7:8" x14ac:dyDescent="0.25">
      <c r="G12325" s="19" t="str">
        <f>IFERROR(VLOOKUP($D12325,LISTA!$A$2:$J$9990,8,0),"")</f>
        <v/>
      </c>
      <c r="H12325" s="40" t="str">
        <f t="shared" si="217"/>
        <v/>
      </c>
    </row>
    <row r="12326" spans="7:8" x14ac:dyDescent="0.25">
      <c r="G12326" s="19" t="str">
        <f>IFERROR(VLOOKUP($D12326,LISTA!$A$2:$J$9990,8,0),"")</f>
        <v/>
      </c>
      <c r="H12326" s="40" t="str">
        <f t="shared" si="217"/>
        <v/>
      </c>
    </row>
    <row r="12327" spans="7:8" x14ac:dyDescent="0.25">
      <c r="G12327" s="19" t="str">
        <f>IFERROR(VLOOKUP($D12327,LISTA!$A$2:$J$9990,8,0),"")</f>
        <v/>
      </c>
      <c r="H12327" s="40" t="str">
        <f t="shared" si="217"/>
        <v/>
      </c>
    </row>
    <row r="12328" spans="7:8" x14ac:dyDescent="0.25">
      <c r="G12328" s="19" t="str">
        <f>IFERROR(VLOOKUP($D12328,LISTA!$A$2:$J$9990,8,0),"")</f>
        <v/>
      </c>
      <c r="H12328" s="40" t="str">
        <f t="shared" si="217"/>
        <v/>
      </c>
    </row>
    <row r="12329" spans="7:8" x14ac:dyDescent="0.25">
      <c r="G12329" s="19" t="str">
        <f>IFERROR(VLOOKUP($D12329,LISTA!$A$2:$J$9990,8,0),"")</f>
        <v/>
      </c>
      <c r="H12329" s="40" t="str">
        <f t="shared" si="217"/>
        <v/>
      </c>
    </row>
    <row r="12330" spans="7:8" x14ac:dyDescent="0.25">
      <c r="G12330" s="19" t="str">
        <f>IFERROR(VLOOKUP($D12330,LISTA!$A$2:$J$9990,8,0),"")</f>
        <v/>
      </c>
      <c r="H12330" s="40" t="str">
        <f t="shared" si="217"/>
        <v/>
      </c>
    </row>
    <row r="12331" spans="7:8" x14ac:dyDescent="0.25">
      <c r="G12331" s="19" t="str">
        <f>IFERROR(VLOOKUP($D12331,LISTA!$A$2:$J$9990,8,0),"")</f>
        <v/>
      </c>
      <c r="H12331" s="40" t="str">
        <f t="shared" si="217"/>
        <v/>
      </c>
    </row>
    <row r="12332" spans="7:8" x14ac:dyDescent="0.25">
      <c r="G12332" s="19" t="str">
        <f>IFERROR(VLOOKUP($D12332,LISTA!$A$2:$J$9990,8,0),"")</f>
        <v/>
      </c>
      <c r="H12332" s="40" t="str">
        <f t="shared" si="217"/>
        <v/>
      </c>
    </row>
    <row r="12333" spans="7:8" x14ac:dyDescent="0.25">
      <c r="G12333" s="19" t="str">
        <f>IFERROR(VLOOKUP($D12333,LISTA!$A$2:$J$9990,8,0),"")</f>
        <v/>
      </c>
      <c r="H12333" s="40" t="str">
        <f t="shared" si="217"/>
        <v/>
      </c>
    </row>
    <row r="12334" spans="7:8" x14ac:dyDescent="0.25">
      <c r="G12334" s="19" t="str">
        <f>IFERROR(VLOOKUP($D12334,LISTA!$A$2:$J$9990,8,0),"")</f>
        <v/>
      </c>
      <c r="H12334" s="40" t="str">
        <f t="shared" si="217"/>
        <v/>
      </c>
    </row>
    <row r="12335" spans="7:8" x14ac:dyDescent="0.25">
      <c r="G12335" s="19" t="str">
        <f>IFERROR(VLOOKUP($D12335,LISTA!$A$2:$J$9990,8,0),"")</f>
        <v/>
      </c>
      <c r="H12335" s="40" t="str">
        <f t="shared" si="217"/>
        <v/>
      </c>
    </row>
    <row r="12336" spans="7:8" x14ac:dyDescent="0.25">
      <c r="G12336" s="19" t="str">
        <f>IFERROR(VLOOKUP($D12336,LISTA!$A$2:$J$9990,8,0),"")</f>
        <v/>
      </c>
      <c r="H12336" s="40" t="str">
        <f t="shared" si="217"/>
        <v/>
      </c>
    </row>
    <row r="12337" spans="7:8" x14ac:dyDescent="0.25">
      <c r="G12337" s="19" t="str">
        <f>IFERROR(VLOOKUP($D12337,LISTA!$A$2:$J$9990,8,0),"")</f>
        <v/>
      </c>
      <c r="H12337" s="40" t="str">
        <f t="shared" si="217"/>
        <v/>
      </c>
    </row>
    <row r="12338" spans="7:8" x14ac:dyDescent="0.25">
      <c r="G12338" s="19" t="str">
        <f>IFERROR(VLOOKUP($D12338,LISTA!$A$2:$J$9990,8,0),"")</f>
        <v/>
      </c>
      <c r="H12338" s="40" t="str">
        <f t="shared" si="217"/>
        <v/>
      </c>
    </row>
    <row r="12339" spans="7:8" x14ac:dyDescent="0.25">
      <c r="G12339" s="19" t="str">
        <f>IFERROR(VLOOKUP($D12339,LISTA!$A$2:$J$9990,8,0),"")</f>
        <v/>
      </c>
      <c r="H12339" s="40" t="str">
        <f t="shared" si="217"/>
        <v/>
      </c>
    </row>
    <row r="12340" spans="7:8" x14ac:dyDescent="0.25">
      <c r="G12340" s="19" t="str">
        <f>IFERROR(VLOOKUP($D12340,LISTA!$A$2:$J$9990,8,0),"")</f>
        <v/>
      </c>
      <c r="H12340" s="40" t="str">
        <f t="shared" si="217"/>
        <v/>
      </c>
    </row>
    <row r="12341" spans="7:8" x14ac:dyDescent="0.25">
      <c r="G12341" s="19" t="str">
        <f>IFERROR(VLOOKUP($D12341,LISTA!$A$2:$J$9990,8,0),"")</f>
        <v/>
      </c>
      <c r="H12341" s="40" t="str">
        <f t="shared" si="217"/>
        <v/>
      </c>
    </row>
    <row r="12342" spans="7:8" x14ac:dyDescent="0.25">
      <c r="G12342" s="19" t="str">
        <f>IFERROR(VLOOKUP($D12342,LISTA!$A$2:$J$9990,8,0),"")</f>
        <v/>
      </c>
      <c r="H12342" s="40" t="str">
        <f t="shared" si="217"/>
        <v/>
      </c>
    </row>
    <row r="12343" spans="7:8" x14ac:dyDescent="0.25">
      <c r="G12343" s="19" t="str">
        <f>IFERROR(VLOOKUP($D12343,LISTA!$A$2:$J$9990,8,0),"")</f>
        <v/>
      </c>
      <c r="H12343" s="40" t="str">
        <f t="shared" si="217"/>
        <v/>
      </c>
    </row>
    <row r="12344" spans="7:8" x14ac:dyDescent="0.25">
      <c r="G12344" s="19" t="str">
        <f>IFERROR(VLOOKUP($D12344,LISTA!$A$2:$J$9990,8,0),"")</f>
        <v/>
      </c>
      <c r="H12344" s="40" t="str">
        <f t="shared" si="217"/>
        <v/>
      </c>
    </row>
    <row r="12345" spans="7:8" x14ac:dyDescent="0.25">
      <c r="G12345" s="19" t="str">
        <f>IFERROR(VLOOKUP($D12345,LISTA!$A$2:$J$9990,8,0),"")</f>
        <v/>
      </c>
      <c r="H12345" s="40" t="str">
        <f t="shared" si="217"/>
        <v/>
      </c>
    </row>
    <row r="12346" spans="7:8" x14ac:dyDescent="0.25">
      <c r="G12346" s="19" t="str">
        <f>IFERROR(VLOOKUP($D12346,LISTA!$A$2:$J$9990,8,0),"")</f>
        <v/>
      </c>
      <c r="H12346" s="40" t="str">
        <f t="shared" si="217"/>
        <v/>
      </c>
    </row>
    <row r="12347" spans="7:8" x14ac:dyDescent="0.25">
      <c r="G12347" s="19" t="str">
        <f>IFERROR(VLOOKUP($D12347,LISTA!$A$2:$J$9990,8,0),"")</f>
        <v/>
      </c>
      <c r="H12347" s="40" t="str">
        <f t="shared" si="217"/>
        <v/>
      </c>
    </row>
    <row r="12348" spans="7:8" x14ac:dyDescent="0.25">
      <c r="G12348" s="19" t="str">
        <f>IFERROR(VLOOKUP($D12348,LISTA!$A$2:$J$9990,8,0),"")</f>
        <v/>
      </c>
      <c r="H12348" s="40" t="str">
        <f t="shared" si="217"/>
        <v/>
      </c>
    </row>
    <row r="12349" spans="7:8" x14ac:dyDescent="0.25">
      <c r="G12349" s="19" t="str">
        <f>IFERROR(VLOOKUP($D12349,LISTA!$A$2:$J$9990,8,0),"")</f>
        <v/>
      </c>
      <c r="H12349" s="40" t="str">
        <f t="shared" si="217"/>
        <v/>
      </c>
    </row>
    <row r="12350" spans="7:8" x14ac:dyDescent="0.25">
      <c r="G12350" s="19" t="str">
        <f>IFERROR(VLOOKUP($D12350,LISTA!$A$2:$J$9990,8,0),"")</f>
        <v/>
      </c>
      <c r="H12350" s="40" t="str">
        <f t="shared" si="217"/>
        <v/>
      </c>
    </row>
    <row r="12351" spans="7:8" x14ac:dyDescent="0.25">
      <c r="G12351" s="19" t="str">
        <f>IFERROR(VLOOKUP($D12351,LISTA!$A$2:$J$9990,8,0),"")</f>
        <v/>
      </c>
      <c r="H12351" s="40" t="str">
        <f t="shared" si="217"/>
        <v/>
      </c>
    </row>
    <row r="12352" spans="7:8" x14ac:dyDescent="0.25">
      <c r="G12352" s="19" t="str">
        <f>IFERROR(VLOOKUP($D12352,LISTA!$A$2:$J$9990,8,0),"")</f>
        <v/>
      </c>
      <c r="H12352" s="40" t="str">
        <f t="shared" si="217"/>
        <v/>
      </c>
    </row>
    <row r="12353" spans="7:8" x14ac:dyDescent="0.25">
      <c r="G12353" s="19" t="str">
        <f>IFERROR(VLOOKUP($D12353,LISTA!$A$2:$J$9990,8,0),"")</f>
        <v/>
      </c>
      <c r="H12353" s="40" t="str">
        <f t="shared" si="217"/>
        <v/>
      </c>
    </row>
    <row r="12354" spans="7:8" x14ac:dyDescent="0.25">
      <c r="G12354" s="19" t="str">
        <f>IFERROR(VLOOKUP($D12354,LISTA!$A$2:$J$9990,8,0),"")</f>
        <v/>
      </c>
      <c r="H12354" s="40" t="str">
        <f t="shared" si="217"/>
        <v/>
      </c>
    </row>
    <row r="12355" spans="7:8" x14ac:dyDescent="0.25">
      <c r="G12355" s="19" t="str">
        <f>IFERROR(VLOOKUP($D12355,LISTA!$A$2:$J$9990,8,0),"")</f>
        <v/>
      </c>
      <c r="H12355" s="40" t="str">
        <f t="shared" si="217"/>
        <v/>
      </c>
    </row>
    <row r="12356" spans="7:8" x14ac:dyDescent="0.25">
      <c r="G12356" s="19" t="str">
        <f>IFERROR(VLOOKUP($D12356,LISTA!$A$2:$J$9990,8,0),"")</f>
        <v/>
      </c>
      <c r="H12356" s="40" t="str">
        <f t="shared" si="217"/>
        <v/>
      </c>
    </row>
    <row r="12357" spans="7:8" x14ac:dyDescent="0.25">
      <c r="G12357" s="19" t="str">
        <f>IFERROR(VLOOKUP($D12357,LISTA!$A$2:$J$9990,8,0),"")</f>
        <v/>
      </c>
      <c r="H12357" s="40" t="str">
        <f t="shared" ref="H12357:H12420" si="218">IF(OR(G12357=$K$10,G12357=$K$11,G12357=$K$14,G12357=$K$15,G12357=$K$16,G12357=$K$17,G12357=$K$18,G12357=$K$19,G12357=$K$20,G12357=$K$21,G12357=$K$22,G12357=$K$23,G12357=$K$24,G12357=$K$25,G12357=$K$26,G12357=$K$27,G12357=$K$28),$K$9,IF(OR(G12357=$K$32,G12357=$K$33),$K$31,IF(OR(G12357=$K$38),$K$37,"")))</f>
        <v/>
      </c>
    </row>
    <row r="12358" spans="7:8" x14ac:dyDescent="0.25">
      <c r="G12358" s="19" t="str">
        <f>IFERROR(VLOOKUP($D12358,LISTA!$A$2:$J$9990,8,0),"")</f>
        <v/>
      </c>
      <c r="H12358" s="40" t="str">
        <f t="shared" si="218"/>
        <v/>
      </c>
    </row>
    <row r="12359" spans="7:8" x14ac:dyDescent="0.25">
      <c r="G12359" s="19" t="str">
        <f>IFERROR(VLOOKUP($D12359,LISTA!$A$2:$J$9990,8,0),"")</f>
        <v/>
      </c>
      <c r="H12359" s="40" t="str">
        <f t="shared" si="218"/>
        <v/>
      </c>
    </row>
    <row r="12360" spans="7:8" x14ac:dyDescent="0.25">
      <c r="G12360" s="19" t="str">
        <f>IFERROR(VLOOKUP($D12360,LISTA!$A$2:$J$9990,8,0),"")</f>
        <v/>
      </c>
      <c r="H12360" s="40" t="str">
        <f t="shared" si="218"/>
        <v/>
      </c>
    </row>
    <row r="12361" spans="7:8" x14ac:dyDescent="0.25">
      <c r="G12361" s="19" t="str">
        <f>IFERROR(VLOOKUP($D12361,LISTA!$A$2:$J$9990,8,0),"")</f>
        <v/>
      </c>
      <c r="H12361" s="40" t="str">
        <f t="shared" si="218"/>
        <v/>
      </c>
    </row>
    <row r="12362" spans="7:8" x14ac:dyDescent="0.25">
      <c r="G12362" s="19" t="str">
        <f>IFERROR(VLOOKUP($D12362,LISTA!$A$2:$J$9990,8,0),"")</f>
        <v/>
      </c>
      <c r="H12362" s="40" t="str">
        <f t="shared" si="218"/>
        <v/>
      </c>
    </row>
    <row r="12363" spans="7:8" x14ac:dyDescent="0.25">
      <c r="G12363" s="19" t="str">
        <f>IFERROR(VLOOKUP($D12363,LISTA!$A$2:$J$9990,8,0),"")</f>
        <v/>
      </c>
      <c r="H12363" s="40" t="str">
        <f t="shared" si="218"/>
        <v/>
      </c>
    </row>
    <row r="12364" spans="7:8" x14ac:dyDescent="0.25">
      <c r="G12364" s="19" t="str">
        <f>IFERROR(VLOOKUP($D12364,LISTA!$A$2:$J$9990,8,0),"")</f>
        <v/>
      </c>
      <c r="H12364" s="40" t="str">
        <f t="shared" si="218"/>
        <v/>
      </c>
    </row>
    <row r="12365" spans="7:8" x14ac:dyDescent="0.25">
      <c r="G12365" s="19" t="str">
        <f>IFERROR(VLOOKUP($D12365,LISTA!$A$2:$J$9990,8,0),"")</f>
        <v/>
      </c>
      <c r="H12365" s="40" t="str">
        <f t="shared" si="218"/>
        <v/>
      </c>
    </row>
    <row r="12366" spans="7:8" x14ac:dyDescent="0.25">
      <c r="G12366" s="19" t="str">
        <f>IFERROR(VLOOKUP($D12366,LISTA!$A$2:$J$9990,8,0),"")</f>
        <v/>
      </c>
      <c r="H12366" s="40" t="str">
        <f t="shared" si="218"/>
        <v/>
      </c>
    </row>
    <row r="12367" spans="7:8" x14ac:dyDescent="0.25">
      <c r="G12367" s="19" t="str">
        <f>IFERROR(VLOOKUP($D12367,LISTA!$A$2:$J$9990,8,0),"")</f>
        <v/>
      </c>
      <c r="H12367" s="40" t="str">
        <f t="shared" si="218"/>
        <v/>
      </c>
    </row>
    <row r="12368" spans="7:8" x14ac:dyDescent="0.25">
      <c r="G12368" s="19" t="str">
        <f>IFERROR(VLOOKUP($D12368,LISTA!$A$2:$J$9990,8,0),"")</f>
        <v/>
      </c>
      <c r="H12368" s="40" t="str">
        <f t="shared" si="218"/>
        <v/>
      </c>
    </row>
    <row r="12369" spans="7:8" x14ac:dyDescent="0.25">
      <c r="G12369" s="19" t="str">
        <f>IFERROR(VLOOKUP($D12369,LISTA!$A$2:$J$9990,8,0),"")</f>
        <v/>
      </c>
      <c r="H12369" s="40" t="str">
        <f t="shared" si="218"/>
        <v/>
      </c>
    </row>
    <row r="12370" spans="7:8" x14ac:dyDescent="0.25">
      <c r="G12370" s="19" t="str">
        <f>IFERROR(VLOOKUP($D12370,LISTA!$A$2:$J$9990,8,0),"")</f>
        <v/>
      </c>
      <c r="H12370" s="40" t="str">
        <f t="shared" si="218"/>
        <v/>
      </c>
    </row>
    <row r="12371" spans="7:8" x14ac:dyDescent="0.25">
      <c r="G12371" s="19" t="str">
        <f>IFERROR(VLOOKUP($D12371,LISTA!$A$2:$J$9990,8,0),"")</f>
        <v/>
      </c>
      <c r="H12371" s="40" t="str">
        <f t="shared" si="218"/>
        <v/>
      </c>
    </row>
    <row r="12372" spans="7:8" x14ac:dyDescent="0.25">
      <c r="G12372" s="19" t="str">
        <f>IFERROR(VLOOKUP($D12372,LISTA!$A$2:$J$9990,8,0),"")</f>
        <v/>
      </c>
      <c r="H12372" s="40" t="str">
        <f t="shared" si="218"/>
        <v/>
      </c>
    </row>
    <row r="12373" spans="7:8" x14ac:dyDescent="0.25">
      <c r="G12373" s="19" t="str">
        <f>IFERROR(VLOOKUP($D12373,LISTA!$A$2:$J$9990,8,0),"")</f>
        <v/>
      </c>
      <c r="H12373" s="40" t="str">
        <f t="shared" si="218"/>
        <v/>
      </c>
    </row>
    <row r="12374" spans="7:8" x14ac:dyDescent="0.25">
      <c r="G12374" s="19" t="str">
        <f>IFERROR(VLOOKUP($D12374,LISTA!$A$2:$J$9990,8,0),"")</f>
        <v/>
      </c>
      <c r="H12374" s="40" t="str">
        <f t="shared" si="218"/>
        <v/>
      </c>
    </row>
    <row r="12375" spans="7:8" x14ac:dyDescent="0.25">
      <c r="G12375" s="19" t="str">
        <f>IFERROR(VLOOKUP($D12375,LISTA!$A$2:$J$9990,8,0),"")</f>
        <v/>
      </c>
      <c r="H12375" s="40" t="str">
        <f t="shared" si="218"/>
        <v/>
      </c>
    </row>
    <row r="12376" spans="7:8" x14ac:dyDescent="0.25">
      <c r="G12376" s="19" t="str">
        <f>IFERROR(VLOOKUP($D12376,LISTA!$A$2:$J$9990,8,0),"")</f>
        <v/>
      </c>
      <c r="H12376" s="40" t="str">
        <f t="shared" si="218"/>
        <v/>
      </c>
    </row>
    <row r="12377" spans="7:8" x14ac:dyDescent="0.25">
      <c r="G12377" s="19" t="str">
        <f>IFERROR(VLOOKUP($D12377,LISTA!$A$2:$J$9990,8,0),"")</f>
        <v/>
      </c>
      <c r="H12377" s="40" t="str">
        <f t="shared" si="218"/>
        <v/>
      </c>
    </row>
    <row r="12378" spans="7:8" x14ac:dyDescent="0.25">
      <c r="G12378" s="19" t="str">
        <f>IFERROR(VLOOKUP($D12378,LISTA!$A$2:$J$9990,8,0),"")</f>
        <v/>
      </c>
      <c r="H12378" s="40" t="str">
        <f t="shared" si="218"/>
        <v/>
      </c>
    </row>
    <row r="12379" spans="7:8" x14ac:dyDescent="0.25">
      <c r="G12379" s="19" t="str">
        <f>IFERROR(VLOOKUP($D12379,LISTA!$A$2:$J$9990,8,0),"")</f>
        <v/>
      </c>
      <c r="H12379" s="40" t="str">
        <f t="shared" si="218"/>
        <v/>
      </c>
    </row>
    <row r="12380" spans="7:8" x14ac:dyDescent="0.25">
      <c r="G12380" s="19" t="str">
        <f>IFERROR(VLOOKUP($D12380,LISTA!$A$2:$J$9990,8,0),"")</f>
        <v/>
      </c>
      <c r="H12380" s="40" t="str">
        <f t="shared" si="218"/>
        <v/>
      </c>
    </row>
    <row r="12381" spans="7:8" x14ac:dyDescent="0.25">
      <c r="G12381" s="19" t="str">
        <f>IFERROR(VLOOKUP($D12381,LISTA!$A$2:$J$9990,8,0),"")</f>
        <v/>
      </c>
      <c r="H12381" s="40" t="str">
        <f t="shared" si="218"/>
        <v/>
      </c>
    </row>
    <row r="12382" spans="7:8" x14ac:dyDescent="0.25">
      <c r="G12382" s="19" t="str">
        <f>IFERROR(VLOOKUP($D12382,LISTA!$A$2:$J$9990,8,0),"")</f>
        <v/>
      </c>
      <c r="H12382" s="40" t="str">
        <f t="shared" si="218"/>
        <v/>
      </c>
    </row>
    <row r="12383" spans="7:8" x14ac:dyDescent="0.25">
      <c r="G12383" s="19" t="str">
        <f>IFERROR(VLOOKUP($D12383,LISTA!$A$2:$J$9990,8,0),"")</f>
        <v/>
      </c>
      <c r="H12383" s="40" t="str">
        <f t="shared" si="218"/>
        <v/>
      </c>
    </row>
    <row r="12384" spans="7:8" x14ac:dyDescent="0.25">
      <c r="G12384" s="19" t="str">
        <f>IFERROR(VLOOKUP($D12384,LISTA!$A$2:$J$9990,8,0),"")</f>
        <v/>
      </c>
      <c r="H12384" s="40" t="str">
        <f t="shared" si="218"/>
        <v/>
      </c>
    </row>
    <row r="12385" spans="7:8" x14ac:dyDescent="0.25">
      <c r="G12385" s="19" t="str">
        <f>IFERROR(VLOOKUP($D12385,LISTA!$A$2:$J$9990,8,0),"")</f>
        <v/>
      </c>
      <c r="H12385" s="40" t="str">
        <f t="shared" si="218"/>
        <v/>
      </c>
    </row>
    <row r="12386" spans="7:8" x14ac:dyDescent="0.25">
      <c r="G12386" s="19" t="str">
        <f>IFERROR(VLOOKUP($D12386,LISTA!$A$2:$J$9990,8,0),"")</f>
        <v/>
      </c>
      <c r="H12386" s="40" t="str">
        <f t="shared" si="218"/>
        <v/>
      </c>
    </row>
    <row r="12387" spans="7:8" x14ac:dyDescent="0.25">
      <c r="G12387" s="19" t="str">
        <f>IFERROR(VLOOKUP($D12387,LISTA!$A$2:$J$9990,8,0),"")</f>
        <v/>
      </c>
      <c r="H12387" s="40" t="str">
        <f t="shared" si="218"/>
        <v/>
      </c>
    </row>
    <row r="12388" spans="7:8" x14ac:dyDescent="0.25">
      <c r="G12388" s="19" t="str">
        <f>IFERROR(VLOOKUP($D12388,LISTA!$A$2:$J$9990,8,0),"")</f>
        <v/>
      </c>
      <c r="H12388" s="40" t="str">
        <f t="shared" si="218"/>
        <v/>
      </c>
    </row>
    <row r="12389" spans="7:8" x14ac:dyDescent="0.25">
      <c r="G12389" s="19" t="str">
        <f>IFERROR(VLOOKUP($D12389,LISTA!$A$2:$J$9990,8,0),"")</f>
        <v/>
      </c>
      <c r="H12389" s="40" t="str">
        <f t="shared" si="218"/>
        <v/>
      </c>
    </row>
    <row r="12390" spans="7:8" x14ac:dyDescent="0.25">
      <c r="G12390" s="19" t="str">
        <f>IFERROR(VLOOKUP($D12390,LISTA!$A$2:$J$9990,8,0),"")</f>
        <v/>
      </c>
      <c r="H12390" s="40" t="str">
        <f t="shared" si="218"/>
        <v/>
      </c>
    </row>
    <row r="12391" spans="7:8" x14ac:dyDescent="0.25">
      <c r="G12391" s="19" t="str">
        <f>IFERROR(VLOOKUP($D12391,LISTA!$A$2:$J$9990,8,0),"")</f>
        <v/>
      </c>
      <c r="H12391" s="40" t="str">
        <f t="shared" si="218"/>
        <v/>
      </c>
    </row>
    <row r="12392" spans="7:8" x14ac:dyDescent="0.25">
      <c r="G12392" s="19" t="str">
        <f>IFERROR(VLOOKUP($D12392,LISTA!$A$2:$J$9990,8,0),"")</f>
        <v/>
      </c>
      <c r="H12392" s="40" t="str">
        <f t="shared" si="218"/>
        <v/>
      </c>
    </row>
    <row r="12393" spans="7:8" x14ac:dyDescent="0.25">
      <c r="G12393" s="19" t="str">
        <f>IFERROR(VLOOKUP($D12393,LISTA!$A$2:$J$9990,8,0),"")</f>
        <v/>
      </c>
      <c r="H12393" s="40" t="str">
        <f t="shared" si="218"/>
        <v/>
      </c>
    </row>
    <row r="12394" spans="7:8" x14ac:dyDescent="0.25">
      <c r="G12394" s="19" t="str">
        <f>IFERROR(VLOOKUP($D12394,LISTA!$A$2:$J$9990,8,0),"")</f>
        <v/>
      </c>
      <c r="H12394" s="40" t="str">
        <f t="shared" si="218"/>
        <v/>
      </c>
    </row>
    <row r="12395" spans="7:8" x14ac:dyDescent="0.25">
      <c r="G12395" s="19" t="str">
        <f>IFERROR(VLOOKUP($D12395,LISTA!$A$2:$J$9990,8,0),"")</f>
        <v/>
      </c>
      <c r="H12395" s="40" t="str">
        <f t="shared" si="218"/>
        <v/>
      </c>
    </row>
    <row r="12396" spans="7:8" x14ac:dyDescent="0.25">
      <c r="G12396" s="19" t="str">
        <f>IFERROR(VLOOKUP($D12396,LISTA!$A$2:$J$9990,8,0),"")</f>
        <v/>
      </c>
      <c r="H12396" s="40" t="str">
        <f t="shared" si="218"/>
        <v/>
      </c>
    </row>
    <row r="12397" spans="7:8" x14ac:dyDescent="0.25">
      <c r="G12397" s="19" t="str">
        <f>IFERROR(VLOOKUP($D12397,LISTA!$A$2:$J$9990,8,0),"")</f>
        <v/>
      </c>
      <c r="H12397" s="40" t="str">
        <f t="shared" si="218"/>
        <v/>
      </c>
    </row>
    <row r="12398" spans="7:8" x14ac:dyDescent="0.25">
      <c r="G12398" s="19" t="str">
        <f>IFERROR(VLOOKUP($D12398,LISTA!$A$2:$J$9990,8,0),"")</f>
        <v/>
      </c>
      <c r="H12398" s="40" t="str">
        <f t="shared" si="218"/>
        <v/>
      </c>
    </row>
    <row r="12399" spans="7:8" x14ac:dyDescent="0.25">
      <c r="G12399" s="19" t="str">
        <f>IFERROR(VLOOKUP($D12399,LISTA!$A$2:$J$9990,8,0),"")</f>
        <v/>
      </c>
      <c r="H12399" s="40" t="str">
        <f t="shared" si="218"/>
        <v/>
      </c>
    </row>
    <row r="12400" spans="7:8" x14ac:dyDescent="0.25">
      <c r="G12400" s="19" t="str">
        <f>IFERROR(VLOOKUP($D12400,LISTA!$A$2:$J$9990,8,0),"")</f>
        <v/>
      </c>
      <c r="H12400" s="40" t="str">
        <f t="shared" si="218"/>
        <v/>
      </c>
    </row>
    <row r="12401" spans="7:8" x14ac:dyDescent="0.25">
      <c r="G12401" s="19" t="str">
        <f>IFERROR(VLOOKUP($D12401,LISTA!$A$2:$J$9990,8,0),"")</f>
        <v/>
      </c>
      <c r="H12401" s="40" t="str">
        <f t="shared" si="218"/>
        <v/>
      </c>
    </row>
    <row r="12402" spans="7:8" x14ac:dyDescent="0.25">
      <c r="G12402" s="19" t="str">
        <f>IFERROR(VLOOKUP($D12402,LISTA!$A$2:$J$9990,8,0),"")</f>
        <v/>
      </c>
      <c r="H12402" s="40" t="str">
        <f t="shared" si="218"/>
        <v/>
      </c>
    </row>
    <row r="12403" spans="7:8" x14ac:dyDescent="0.25">
      <c r="G12403" s="19" t="str">
        <f>IFERROR(VLOOKUP($D12403,LISTA!$A$2:$J$9990,8,0),"")</f>
        <v/>
      </c>
      <c r="H12403" s="40" t="str">
        <f t="shared" si="218"/>
        <v/>
      </c>
    </row>
    <row r="12404" spans="7:8" x14ac:dyDescent="0.25">
      <c r="G12404" s="19" t="str">
        <f>IFERROR(VLOOKUP($D12404,LISTA!$A$2:$J$9990,8,0),"")</f>
        <v/>
      </c>
      <c r="H12404" s="40" t="str">
        <f t="shared" si="218"/>
        <v/>
      </c>
    </row>
    <row r="12405" spans="7:8" x14ac:dyDescent="0.25">
      <c r="G12405" s="19" t="str">
        <f>IFERROR(VLOOKUP($D12405,LISTA!$A$2:$J$9990,8,0),"")</f>
        <v/>
      </c>
      <c r="H12405" s="40" t="str">
        <f t="shared" si="218"/>
        <v/>
      </c>
    </row>
    <row r="12406" spans="7:8" x14ac:dyDescent="0.25">
      <c r="G12406" s="19" t="str">
        <f>IFERROR(VLOOKUP($D12406,LISTA!$A$2:$J$9990,8,0),"")</f>
        <v/>
      </c>
      <c r="H12406" s="40" t="str">
        <f t="shared" si="218"/>
        <v/>
      </c>
    </row>
    <row r="12407" spans="7:8" x14ac:dyDescent="0.25">
      <c r="G12407" s="19" t="str">
        <f>IFERROR(VLOOKUP($D12407,LISTA!$A$2:$J$9990,8,0),"")</f>
        <v/>
      </c>
      <c r="H12407" s="40" t="str">
        <f t="shared" si="218"/>
        <v/>
      </c>
    </row>
    <row r="12408" spans="7:8" x14ac:dyDescent="0.25">
      <c r="G12408" s="19" t="str">
        <f>IFERROR(VLOOKUP($D12408,LISTA!$A$2:$J$9990,8,0),"")</f>
        <v/>
      </c>
      <c r="H12408" s="40" t="str">
        <f t="shared" si="218"/>
        <v/>
      </c>
    </row>
    <row r="12409" spans="7:8" x14ac:dyDescent="0.25">
      <c r="G12409" s="19" t="str">
        <f>IFERROR(VLOOKUP($D12409,LISTA!$A$2:$J$9990,8,0),"")</f>
        <v/>
      </c>
      <c r="H12409" s="40" t="str">
        <f t="shared" si="218"/>
        <v/>
      </c>
    </row>
    <row r="12410" spans="7:8" x14ac:dyDescent="0.25">
      <c r="G12410" s="19" t="str">
        <f>IFERROR(VLOOKUP($D12410,LISTA!$A$2:$J$9990,8,0),"")</f>
        <v/>
      </c>
      <c r="H12410" s="40" t="str">
        <f t="shared" si="218"/>
        <v/>
      </c>
    </row>
    <row r="12411" spans="7:8" x14ac:dyDescent="0.25">
      <c r="G12411" s="19" t="str">
        <f>IFERROR(VLOOKUP($D12411,LISTA!$A$2:$J$9990,8,0),"")</f>
        <v/>
      </c>
      <c r="H12411" s="40" t="str">
        <f t="shared" si="218"/>
        <v/>
      </c>
    </row>
    <row r="12412" spans="7:8" x14ac:dyDescent="0.25">
      <c r="G12412" s="19" t="str">
        <f>IFERROR(VLOOKUP($D12412,LISTA!$A$2:$J$9990,8,0),"")</f>
        <v/>
      </c>
      <c r="H12412" s="40" t="str">
        <f t="shared" si="218"/>
        <v/>
      </c>
    </row>
    <row r="12413" spans="7:8" x14ac:dyDescent="0.25">
      <c r="G12413" s="19" t="str">
        <f>IFERROR(VLOOKUP($D12413,LISTA!$A$2:$J$9990,8,0),"")</f>
        <v/>
      </c>
      <c r="H12413" s="40" t="str">
        <f t="shared" si="218"/>
        <v/>
      </c>
    </row>
    <row r="12414" spans="7:8" x14ac:dyDescent="0.25">
      <c r="G12414" s="19" t="str">
        <f>IFERROR(VLOOKUP($D12414,LISTA!$A$2:$J$9990,8,0),"")</f>
        <v/>
      </c>
      <c r="H12414" s="40" t="str">
        <f t="shared" si="218"/>
        <v/>
      </c>
    </row>
    <row r="12415" spans="7:8" x14ac:dyDescent="0.25">
      <c r="G12415" s="19" t="str">
        <f>IFERROR(VLOOKUP($D12415,LISTA!$A$2:$J$9990,8,0),"")</f>
        <v/>
      </c>
      <c r="H12415" s="40" t="str">
        <f t="shared" si="218"/>
        <v/>
      </c>
    </row>
    <row r="12416" spans="7:8" x14ac:dyDescent="0.25">
      <c r="G12416" s="19" t="str">
        <f>IFERROR(VLOOKUP($D12416,LISTA!$A$2:$J$9990,8,0),"")</f>
        <v/>
      </c>
      <c r="H12416" s="40" t="str">
        <f t="shared" si="218"/>
        <v/>
      </c>
    </row>
    <row r="12417" spans="7:8" x14ac:dyDescent="0.25">
      <c r="G12417" s="19" t="str">
        <f>IFERROR(VLOOKUP($D12417,LISTA!$A$2:$J$9990,8,0),"")</f>
        <v/>
      </c>
      <c r="H12417" s="40" t="str">
        <f t="shared" si="218"/>
        <v/>
      </c>
    </row>
    <row r="12418" spans="7:8" x14ac:dyDescent="0.25">
      <c r="G12418" s="19" t="str">
        <f>IFERROR(VLOOKUP($D12418,LISTA!$A$2:$J$9990,8,0),"")</f>
        <v/>
      </c>
      <c r="H12418" s="40" t="str">
        <f t="shared" si="218"/>
        <v/>
      </c>
    </row>
    <row r="12419" spans="7:8" x14ac:dyDescent="0.25">
      <c r="G12419" s="19" t="str">
        <f>IFERROR(VLOOKUP($D12419,LISTA!$A$2:$J$9990,8,0),"")</f>
        <v/>
      </c>
      <c r="H12419" s="40" t="str">
        <f t="shared" si="218"/>
        <v/>
      </c>
    </row>
    <row r="12420" spans="7:8" x14ac:dyDescent="0.25">
      <c r="G12420" s="19" t="str">
        <f>IFERROR(VLOOKUP($D12420,LISTA!$A$2:$J$9990,8,0),"")</f>
        <v/>
      </c>
      <c r="H12420" s="40" t="str">
        <f t="shared" si="218"/>
        <v/>
      </c>
    </row>
    <row r="12421" spans="7:8" x14ac:dyDescent="0.25">
      <c r="G12421" s="19" t="str">
        <f>IFERROR(VLOOKUP($D12421,LISTA!$A$2:$J$9990,8,0),"")</f>
        <v/>
      </c>
      <c r="H12421" s="40" t="str">
        <f t="shared" ref="H12421:H12484" si="219">IF(OR(G12421=$K$10,G12421=$K$11,G12421=$K$14,G12421=$K$15,G12421=$K$16,G12421=$K$17,G12421=$K$18,G12421=$K$19,G12421=$K$20,G12421=$K$21,G12421=$K$22,G12421=$K$23,G12421=$K$24,G12421=$K$25,G12421=$K$26,G12421=$K$27,G12421=$K$28),$K$9,IF(OR(G12421=$K$32,G12421=$K$33),$K$31,IF(OR(G12421=$K$38),$K$37,"")))</f>
        <v/>
      </c>
    </row>
    <row r="12422" spans="7:8" x14ac:dyDescent="0.25">
      <c r="G12422" s="19" t="str">
        <f>IFERROR(VLOOKUP($D12422,LISTA!$A$2:$J$9990,8,0),"")</f>
        <v/>
      </c>
      <c r="H12422" s="40" t="str">
        <f t="shared" si="219"/>
        <v/>
      </c>
    </row>
    <row r="12423" spans="7:8" x14ac:dyDescent="0.25">
      <c r="G12423" s="19" t="str">
        <f>IFERROR(VLOOKUP($D12423,LISTA!$A$2:$J$9990,8,0),"")</f>
        <v/>
      </c>
      <c r="H12423" s="40" t="str">
        <f t="shared" si="219"/>
        <v/>
      </c>
    </row>
    <row r="12424" spans="7:8" x14ac:dyDescent="0.25">
      <c r="G12424" s="19" t="str">
        <f>IFERROR(VLOOKUP($D12424,LISTA!$A$2:$J$9990,8,0),"")</f>
        <v/>
      </c>
      <c r="H12424" s="40" t="str">
        <f t="shared" si="219"/>
        <v/>
      </c>
    </row>
    <row r="12425" spans="7:8" x14ac:dyDescent="0.25">
      <c r="G12425" s="19" t="str">
        <f>IFERROR(VLOOKUP($D12425,LISTA!$A$2:$J$9990,8,0),"")</f>
        <v/>
      </c>
      <c r="H12425" s="40" t="str">
        <f t="shared" si="219"/>
        <v/>
      </c>
    </row>
    <row r="12426" spans="7:8" x14ac:dyDescent="0.25">
      <c r="G12426" s="19" t="str">
        <f>IFERROR(VLOOKUP($D12426,LISTA!$A$2:$J$9990,8,0),"")</f>
        <v/>
      </c>
      <c r="H12426" s="40" t="str">
        <f t="shared" si="219"/>
        <v/>
      </c>
    </row>
    <row r="12427" spans="7:8" x14ac:dyDescent="0.25">
      <c r="G12427" s="19" t="str">
        <f>IFERROR(VLOOKUP($D12427,LISTA!$A$2:$J$9990,8,0),"")</f>
        <v/>
      </c>
      <c r="H12427" s="40" t="str">
        <f t="shared" si="219"/>
        <v/>
      </c>
    </row>
    <row r="12428" spans="7:8" x14ac:dyDescent="0.25">
      <c r="G12428" s="19" t="str">
        <f>IFERROR(VLOOKUP($D12428,LISTA!$A$2:$J$9990,8,0),"")</f>
        <v/>
      </c>
      <c r="H12428" s="40" t="str">
        <f t="shared" si="219"/>
        <v/>
      </c>
    </row>
    <row r="12429" spans="7:8" x14ac:dyDescent="0.25">
      <c r="G12429" s="19" t="str">
        <f>IFERROR(VLOOKUP($D12429,LISTA!$A$2:$J$9990,8,0),"")</f>
        <v/>
      </c>
      <c r="H12429" s="40" t="str">
        <f t="shared" si="219"/>
        <v/>
      </c>
    </row>
    <row r="12430" spans="7:8" x14ac:dyDescent="0.25">
      <c r="G12430" s="19" t="str">
        <f>IFERROR(VLOOKUP($D12430,LISTA!$A$2:$J$9990,8,0),"")</f>
        <v/>
      </c>
      <c r="H12430" s="40" t="str">
        <f t="shared" si="219"/>
        <v/>
      </c>
    </row>
    <row r="12431" spans="7:8" x14ac:dyDescent="0.25">
      <c r="G12431" s="19" t="str">
        <f>IFERROR(VLOOKUP($D12431,LISTA!$A$2:$J$9990,8,0),"")</f>
        <v/>
      </c>
      <c r="H12431" s="40" t="str">
        <f t="shared" si="219"/>
        <v/>
      </c>
    </row>
    <row r="12432" spans="7:8" x14ac:dyDescent="0.25">
      <c r="G12432" s="19" t="str">
        <f>IFERROR(VLOOKUP($D12432,LISTA!$A$2:$J$9990,8,0),"")</f>
        <v/>
      </c>
      <c r="H12432" s="40" t="str">
        <f t="shared" si="219"/>
        <v/>
      </c>
    </row>
    <row r="12433" spans="7:8" x14ac:dyDescent="0.25">
      <c r="G12433" s="19" t="str">
        <f>IFERROR(VLOOKUP($D12433,LISTA!$A$2:$J$9990,8,0),"")</f>
        <v/>
      </c>
      <c r="H12433" s="40" t="str">
        <f t="shared" si="219"/>
        <v/>
      </c>
    </row>
    <row r="12434" spans="7:8" x14ac:dyDescent="0.25">
      <c r="G12434" s="19" t="str">
        <f>IFERROR(VLOOKUP($D12434,LISTA!$A$2:$J$9990,8,0),"")</f>
        <v/>
      </c>
      <c r="H12434" s="40" t="str">
        <f t="shared" si="219"/>
        <v/>
      </c>
    </row>
    <row r="12435" spans="7:8" x14ac:dyDescent="0.25">
      <c r="G12435" s="19" t="str">
        <f>IFERROR(VLOOKUP($D12435,LISTA!$A$2:$J$9990,8,0),"")</f>
        <v/>
      </c>
      <c r="H12435" s="40" t="str">
        <f t="shared" si="219"/>
        <v/>
      </c>
    </row>
    <row r="12436" spans="7:8" x14ac:dyDescent="0.25">
      <c r="G12436" s="19" t="str">
        <f>IFERROR(VLOOKUP($D12436,LISTA!$A$2:$J$9990,8,0),"")</f>
        <v/>
      </c>
      <c r="H12436" s="40" t="str">
        <f t="shared" si="219"/>
        <v/>
      </c>
    </row>
    <row r="12437" spans="7:8" x14ac:dyDescent="0.25">
      <c r="G12437" s="19" t="str">
        <f>IFERROR(VLOOKUP($D12437,LISTA!$A$2:$J$9990,8,0),"")</f>
        <v/>
      </c>
      <c r="H12437" s="40" t="str">
        <f t="shared" si="219"/>
        <v/>
      </c>
    </row>
    <row r="12438" spans="7:8" x14ac:dyDescent="0.25">
      <c r="G12438" s="19" t="str">
        <f>IFERROR(VLOOKUP($D12438,LISTA!$A$2:$J$9990,8,0),"")</f>
        <v/>
      </c>
      <c r="H12438" s="40" t="str">
        <f t="shared" si="219"/>
        <v/>
      </c>
    </row>
    <row r="12439" spans="7:8" x14ac:dyDescent="0.25">
      <c r="G12439" s="19" t="str">
        <f>IFERROR(VLOOKUP($D12439,LISTA!$A$2:$J$9990,8,0),"")</f>
        <v/>
      </c>
      <c r="H12439" s="40" t="str">
        <f t="shared" si="219"/>
        <v/>
      </c>
    </row>
    <row r="12440" spans="7:8" x14ac:dyDescent="0.25">
      <c r="G12440" s="19" t="str">
        <f>IFERROR(VLOOKUP($D12440,LISTA!$A$2:$J$9990,8,0),"")</f>
        <v/>
      </c>
      <c r="H12440" s="40" t="str">
        <f t="shared" si="219"/>
        <v/>
      </c>
    </row>
    <row r="12441" spans="7:8" x14ac:dyDescent="0.25">
      <c r="G12441" s="19" t="str">
        <f>IFERROR(VLOOKUP($D12441,LISTA!$A$2:$J$9990,8,0),"")</f>
        <v/>
      </c>
      <c r="H12441" s="40" t="str">
        <f t="shared" si="219"/>
        <v/>
      </c>
    </row>
    <row r="12442" spans="7:8" x14ac:dyDescent="0.25">
      <c r="G12442" s="19" t="str">
        <f>IFERROR(VLOOKUP($D12442,LISTA!$A$2:$J$9990,8,0),"")</f>
        <v/>
      </c>
      <c r="H12442" s="40" t="str">
        <f t="shared" si="219"/>
        <v/>
      </c>
    </row>
    <row r="12443" spans="7:8" x14ac:dyDescent="0.25">
      <c r="G12443" s="19" t="str">
        <f>IFERROR(VLOOKUP($D12443,LISTA!$A$2:$J$9990,8,0),"")</f>
        <v/>
      </c>
      <c r="H12443" s="40" t="str">
        <f t="shared" si="219"/>
        <v/>
      </c>
    </row>
    <row r="12444" spans="7:8" x14ac:dyDescent="0.25">
      <c r="G12444" s="19" t="str">
        <f>IFERROR(VLOOKUP($D12444,LISTA!$A$2:$J$9990,8,0),"")</f>
        <v/>
      </c>
      <c r="H12444" s="40" t="str">
        <f t="shared" si="219"/>
        <v/>
      </c>
    </row>
    <row r="12445" spans="7:8" x14ac:dyDescent="0.25">
      <c r="G12445" s="19" t="str">
        <f>IFERROR(VLOOKUP($D12445,LISTA!$A$2:$J$9990,8,0),"")</f>
        <v/>
      </c>
      <c r="H12445" s="40" t="str">
        <f t="shared" si="219"/>
        <v/>
      </c>
    </row>
    <row r="12446" spans="7:8" x14ac:dyDescent="0.25">
      <c r="G12446" s="19" t="str">
        <f>IFERROR(VLOOKUP($D12446,LISTA!$A$2:$J$9990,8,0),"")</f>
        <v/>
      </c>
      <c r="H12446" s="40" t="str">
        <f t="shared" si="219"/>
        <v/>
      </c>
    </row>
    <row r="12447" spans="7:8" x14ac:dyDescent="0.25">
      <c r="G12447" s="19" t="str">
        <f>IFERROR(VLOOKUP($D12447,LISTA!$A$2:$J$9990,8,0),"")</f>
        <v/>
      </c>
      <c r="H12447" s="40" t="str">
        <f t="shared" si="219"/>
        <v/>
      </c>
    </row>
    <row r="12448" spans="7:8" x14ac:dyDescent="0.25">
      <c r="G12448" s="19" t="str">
        <f>IFERROR(VLOOKUP($D12448,LISTA!$A$2:$J$9990,8,0),"")</f>
        <v/>
      </c>
      <c r="H12448" s="40" t="str">
        <f t="shared" si="219"/>
        <v/>
      </c>
    </row>
    <row r="12449" spans="7:8" x14ac:dyDescent="0.25">
      <c r="G12449" s="19" t="str">
        <f>IFERROR(VLOOKUP($D12449,LISTA!$A$2:$J$9990,8,0),"")</f>
        <v/>
      </c>
      <c r="H12449" s="40" t="str">
        <f t="shared" si="219"/>
        <v/>
      </c>
    </row>
    <row r="12450" spans="7:8" x14ac:dyDescent="0.25">
      <c r="G12450" s="19" t="str">
        <f>IFERROR(VLOOKUP($D12450,LISTA!$A$2:$J$9990,8,0),"")</f>
        <v/>
      </c>
      <c r="H12450" s="40" t="str">
        <f t="shared" si="219"/>
        <v/>
      </c>
    </row>
    <row r="12451" spans="7:8" x14ac:dyDescent="0.25">
      <c r="G12451" s="19" t="str">
        <f>IFERROR(VLOOKUP($D12451,LISTA!$A$2:$J$9990,8,0),"")</f>
        <v/>
      </c>
      <c r="H12451" s="40" t="str">
        <f t="shared" si="219"/>
        <v/>
      </c>
    </row>
    <row r="12452" spans="7:8" x14ac:dyDescent="0.25">
      <c r="G12452" s="19" t="str">
        <f>IFERROR(VLOOKUP($D12452,LISTA!$A$2:$J$9990,8,0),"")</f>
        <v/>
      </c>
      <c r="H12452" s="40" t="str">
        <f t="shared" si="219"/>
        <v/>
      </c>
    </row>
    <row r="12453" spans="7:8" x14ac:dyDescent="0.25">
      <c r="G12453" s="19" t="str">
        <f>IFERROR(VLOOKUP($D12453,LISTA!$A$2:$J$9990,8,0),"")</f>
        <v/>
      </c>
      <c r="H12453" s="40" t="str">
        <f t="shared" si="219"/>
        <v/>
      </c>
    </row>
    <row r="12454" spans="7:8" x14ac:dyDescent="0.25">
      <c r="G12454" s="19" t="str">
        <f>IFERROR(VLOOKUP($D12454,LISTA!$A$2:$J$9990,8,0),"")</f>
        <v/>
      </c>
      <c r="H12454" s="40" t="str">
        <f t="shared" si="219"/>
        <v/>
      </c>
    </row>
    <row r="12455" spans="7:8" x14ac:dyDescent="0.25">
      <c r="G12455" s="19" t="str">
        <f>IFERROR(VLOOKUP($D12455,LISTA!$A$2:$J$9990,8,0),"")</f>
        <v/>
      </c>
      <c r="H12455" s="40" t="str">
        <f t="shared" si="219"/>
        <v/>
      </c>
    </row>
    <row r="12456" spans="7:8" x14ac:dyDescent="0.25">
      <c r="G12456" s="19" t="str">
        <f>IFERROR(VLOOKUP($D12456,LISTA!$A$2:$J$9990,8,0),"")</f>
        <v/>
      </c>
      <c r="H12456" s="40" t="str">
        <f t="shared" si="219"/>
        <v/>
      </c>
    </row>
    <row r="12457" spans="7:8" x14ac:dyDescent="0.25">
      <c r="G12457" s="19" t="str">
        <f>IFERROR(VLOOKUP($D12457,LISTA!$A$2:$J$9990,8,0),"")</f>
        <v/>
      </c>
      <c r="H12457" s="40" t="str">
        <f t="shared" si="219"/>
        <v/>
      </c>
    </row>
    <row r="12458" spans="7:8" x14ac:dyDescent="0.25">
      <c r="G12458" s="19" t="str">
        <f>IFERROR(VLOOKUP($D12458,LISTA!$A$2:$J$9990,8,0),"")</f>
        <v/>
      </c>
      <c r="H12458" s="40" t="str">
        <f t="shared" si="219"/>
        <v/>
      </c>
    </row>
    <row r="12459" spans="7:8" x14ac:dyDescent="0.25">
      <c r="G12459" s="19" t="str">
        <f>IFERROR(VLOOKUP($D12459,LISTA!$A$2:$J$9990,8,0),"")</f>
        <v/>
      </c>
      <c r="H12459" s="40" t="str">
        <f t="shared" si="219"/>
        <v/>
      </c>
    </row>
    <row r="12460" spans="7:8" x14ac:dyDescent="0.25">
      <c r="G12460" s="19" t="str">
        <f>IFERROR(VLOOKUP($D12460,LISTA!$A$2:$J$9990,8,0),"")</f>
        <v/>
      </c>
      <c r="H12460" s="40" t="str">
        <f t="shared" si="219"/>
        <v/>
      </c>
    </row>
    <row r="12461" spans="7:8" x14ac:dyDescent="0.25">
      <c r="G12461" s="19" t="str">
        <f>IFERROR(VLOOKUP($D12461,LISTA!$A$2:$J$9990,8,0),"")</f>
        <v/>
      </c>
      <c r="H12461" s="40" t="str">
        <f t="shared" si="219"/>
        <v/>
      </c>
    </row>
    <row r="12462" spans="7:8" x14ac:dyDescent="0.25">
      <c r="G12462" s="19" t="str">
        <f>IFERROR(VLOOKUP($D12462,LISTA!$A$2:$J$9990,8,0),"")</f>
        <v/>
      </c>
      <c r="H12462" s="40" t="str">
        <f t="shared" si="219"/>
        <v/>
      </c>
    </row>
    <row r="12463" spans="7:8" x14ac:dyDescent="0.25">
      <c r="G12463" s="19" t="str">
        <f>IFERROR(VLOOKUP($D12463,LISTA!$A$2:$J$9990,8,0),"")</f>
        <v/>
      </c>
      <c r="H12463" s="40" t="str">
        <f t="shared" si="219"/>
        <v/>
      </c>
    </row>
    <row r="12464" spans="7:8" x14ac:dyDescent="0.25">
      <c r="G12464" s="19" t="str">
        <f>IFERROR(VLOOKUP($D12464,LISTA!$A$2:$J$9990,8,0),"")</f>
        <v/>
      </c>
      <c r="H12464" s="40" t="str">
        <f t="shared" si="219"/>
        <v/>
      </c>
    </row>
    <row r="12465" spans="7:8" x14ac:dyDescent="0.25">
      <c r="G12465" s="19" t="str">
        <f>IFERROR(VLOOKUP($D12465,LISTA!$A$2:$J$9990,8,0),"")</f>
        <v/>
      </c>
      <c r="H12465" s="40" t="str">
        <f t="shared" si="219"/>
        <v/>
      </c>
    </row>
    <row r="12466" spans="7:8" x14ac:dyDescent="0.25">
      <c r="G12466" s="19" t="str">
        <f>IFERROR(VLOOKUP($D12466,LISTA!$A$2:$J$9990,8,0),"")</f>
        <v/>
      </c>
      <c r="H12466" s="40" t="str">
        <f t="shared" si="219"/>
        <v/>
      </c>
    </row>
    <row r="12467" spans="7:8" x14ac:dyDescent="0.25">
      <c r="G12467" s="19" t="str">
        <f>IFERROR(VLOOKUP($D12467,LISTA!$A$2:$J$9990,8,0),"")</f>
        <v/>
      </c>
      <c r="H12467" s="40" t="str">
        <f t="shared" si="219"/>
        <v/>
      </c>
    </row>
    <row r="12468" spans="7:8" x14ac:dyDescent="0.25">
      <c r="G12468" s="19" t="str">
        <f>IFERROR(VLOOKUP($D12468,LISTA!$A$2:$J$9990,8,0),"")</f>
        <v/>
      </c>
      <c r="H12468" s="40" t="str">
        <f t="shared" si="219"/>
        <v/>
      </c>
    </row>
    <row r="12469" spans="7:8" x14ac:dyDescent="0.25">
      <c r="G12469" s="19" t="str">
        <f>IFERROR(VLOOKUP($D12469,LISTA!$A$2:$J$9990,8,0),"")</f>
        <v/>
      </c>
      <c r="H12469" s="40" t="str">
        <f t="shared" si="219"/>
        <v/>
      </c>
    </row>
    <row r="12470" spans="7:8" x14ac:dyDescent="0.25">
      <c r="G12470" s="19" t="str">
        <f>IFERROR(VLOOKUP($D12470,LISTA!$A$2:$J$9990,8,0),"")</f>
        <v/>
      </c>
      <c r="H12470" s="40" t="str">
        <f t="shared" si="219"/>
        <v/>
      </c>
    </row>
    <row r="12471" spans="7:8" x14ac:dyDescent="0.25">
      <c r="G12471" s="19" t="str">
        <f>IFERROR(VLOOKUP($D12471,LISTA!$A$2:$J$9990,8,0),"")</f>
        <v/>
      </c>
      <c r="H12471" s="40" t="str">
        <f t="shared" si="219"/>
        <v/>
      </c>
    </row>
    <row r="12472" spans="7:8" x14ac:dyDescent="0.25">
      <c r="G12472" s="19" t="str">
        <f>IFERROR(VLOOKUP($D12472,LISTA!$A$2:$J$9990,8,0),"")</f>
        <v/>
      </c>
      <c r="H12472" s="40" t="str">
        <f t="shared" si="219"/>
        <v/>
      </c>
    </row>
    <row r="12473" spans="7:8" x14ac:dyDescent="0.25">
      <c r="G12473" s="19" t="str">
        <f>IFERROR(VLOOKUP($D12473,LISTA!$A$2:$J$9990,8,0),"")</f>
        <v/>
      </c>
      <c r="H12473" s="40" t="str">
        <f t="shared" si="219"/>
        <v/>
      </c>
    </row>
    <row r="12474" spans="7:8" x14ac:dyDescent="0.25">
      <c r="G12474" s="19" t="str">
        <f>IFERROR(VLOOKUP($D12474,LISTA!$A$2:$J$9990,8,0),"")</f>
        <v/>
      </c>
      <c r="H12474" s="40" t="str">
        <f t="shared" si="219"/>
        <v/>
      </c>
    </row>
    <row r="12475" spans="7:8" x14ac:dyDescent="0.25">
      <c r="G12475" s="19" t="str">
        <f>IFERROR(VLOOKUP($D12475,LISTA!$A$2:$J$9990,8,0),"")</f>
        <v/>
      </c>
      <c r="H12475" s="40" t="str">
        <f t="shared" si="219"/>
        <v/>
      </c>
    </row>
    <row r="12476" spans="7:8" x14ac:dyDescent="0.25">
      <c r="G12476" s="19" t="str">
        <f>IFERROR(VLOOKUP($D12476,LISTA!$A$2:$J$9990,8,0),"")</f>
        <v/>
      </c>
      <c r="H12476" s="40" t="str">
        <f t="shared" si="219"/>
        <v/>
      </c>
    </row>
    <row r="12477" spans="7:8" x14ac:dyDescent="0.25">
      <c r="G12477" s="19" t="str">
        <f>IFERROR(VLOOKUP($D12477,LISTA!$A$2:$J$9990,8,0),"")</f>
        <v/>
      </c>
      <c r="H12477" s="40" t="str">
        <f t="shared" si="219"/>
        <v/>
      </c>
    </row>
    <row r="12478" spans="7:8" x14ac:dyDescent="0.25">
      <c r="G12478" s="19" t="str">
        <f>IFERROR(VLOOKUP($D12478,LISTA!$A$2:$J$9990,8,0),"")</f>
        <v/>
      </c>
      <c r="H12478" s="40" t="str">
        <f t="shared" si="219"/>
        <v/>
      </c>
    </row>
    <row r="12479" spans="7:8" x14ac:dyDescent="0.25">
      <c r="G12479" s="19" t="str">
        <f>IFERROR(VLOOKUP($D12479,LISTA!$A$2:$J$9990,8,0),"")</f>
        <v/>
      </c>
      <c r="H12479" s="40" t="str">
        <f t="shared" si="219"/>
        <v/>
      </c>
    </row>
    <row r="12480" spans="7:8" x14ac:dyDescent="0.25">
      <c r="G12480" s="19" t="str">
        <f>IFERROR(VLOOKUP($D12480,LISTA!$A$2:$J$9990,8,0),"")</f>
        <v/>
      </c>
      <c r="H12480" s="40" t="str">
        <f t="shared" si="219"/>
        <v/>
      </c>
    </row>
    <row r="12481" spans="7:8" x14ac:dyDescent="0.25">
      <c r="G12481" s="19" t="str">
        <f>IFERROR(VLOOKUP($D12481,LISTA!$A$2:$J$9990,8,0),"")</f>
        <v/>
      </c>
      <c r="H12481" s="40" t="str">
        <f t="shared" si="219"/>
        <v/>
      </c>
    </row>
    <row r="12482" spans="7:8" x14ac:dyDescent="0.25">
      <c r="G12482" s="19" t="str">
        <f>IFERROR(VLOOKUP($D12482,LISTA!$A$2:$J$9990,8,0),"")</f>
        <v/>
      </c>
      <c r="H12482" s="40" t="str">
        <f t="shared" si="219"/>
        <v/>
      </c>
    </row>
    <row r="12483" spans="7:8" x14ac:dyDescent="0.25">
      <c r="G12483" s="19" t="str">
        <f>IFERROR(VLOOKUP($D12483,LISTA!$A$2:$J$9990,8,0),"")</f>
        <v/>
      </c>
      <c r="H12483" s="40" t="str">
        <f t="shared" si="219"/>
        <v/>
      </c>
    </row>
    <row r="12484" spans="7:8" x14ac:dyDescent="0.25">
      <c r="G12484" s="19" t="str">
        <f>IFERROR(VLOOKUP($D12484,LISTA!$A$2:$J$9990,8,0),"")</f>
        <v/>
      </c>
      <c r="H12484" s="40" t="str">
        <f t="shared" si="219"/>
        <v/>
      </c>
    </row>
    <row r="12485" spans="7:8" x14ac:dyDescent="0.25">
      <c r="G12485" s="19" t="str">
        <f>IFERROR(VLOOKUP($D12485,LISTA!$A$2:$J$9990,8,0),"")</f>
        <v/>
      </c>
      <c r="H12485" s="40" t="str">
        <f t="shared" ref="H12485:H12548" si="220">IF(OR(G12485=$K$10,G12485=$K$11,G12485=$K$14,G12485=$K$15,G12485=$K$16,G12485=$K$17,G12485=$K$18,G12485=$K$19,G12485=$K$20,G12485=$K$21,G12485=$K$22,G12485=$K$23,G12485=$K$24,G12485=$K$25,G12485=$K$26,G12485=$K$27,G12485=$K$28),$K$9,IF(OR(G12485=$K$32,G12485=$K$33),$K$31,IF(OR(G12485=$K$38),$K$37,"")))</f>
        <v/>
      </c>
    </row>
    <row r="12486" spans="7:8" x14ac:dyDescent="0.25">
      <c r="G12486" s="19" t="str">
        <f>IFERROR(VLOOKUP($D12486,LISTA!$A$2:$J$9990,8,0),"")</f>
        <v/>
      </c>
      <c r="H12486" s="40" t="str">
        <f t="shared" si="220"/>
        <v/>
      </c>
    </row>
    <row r="12487" spans="7:8" x14ac:dyDescent="0.25">
      <c r="G12487" s="19" t="str">
        <f>IFERROR(VLOOKUP($D12487,LISTA!$A$2:$J$9990,8,0),"")</f>
        <v/>
      </c>
      <c r="H12487" s="40" t="str">
        <f t="shared" si="220"/>
        <v/>
      </c>
    </row>
    <row r="12488" spans="7:8" x14ac:dyDescent="0.25">
      <c r="G12488" s="19" t="str">
        <f>IFERROR(VLOOKUP($D12488,LISTA!$A$2:$J$9990,8,0),"")</f>
        <v/>
      </c>
      <c r="H12488" s="40" t="str">
        <f t="shared" si="220"/>
        <v/>
      </c>
    </row>
    <row r="12489" spans="7:8" x14ac:dyDescent="0.25">
      <c r="G12489" s="19" t="str">
        <f>IFERROR(VLOOKUP($D12489,LISTA!$A$2:$J$9990,8,0),"")</f>
        <v/>
      </c>
      <c r="H12489" s="40" t="str">
        <f t="shared" si="220"/>
        <v/>
      </c>
    </row>
    <row r="12490" spans="7:8" x14ac:dyDescent="0.25">
      <c r="G12490" s="19" t="str">
        <f>IFERROR(VLOOKUP($D12490,LISTA!$A$2:$J$9990,8,0),"")</f>
        <v/>
      </c>
      <c r="H12490" s="40" t="str">
        <f t="shared" si="220"/>
        <v/>
      </c>
    </row>
    <row r="12491" spans="7:8" x14ac:dyDescent="0.25">
      <c r="G12491" s="19" t="str">
        <f>IFERROR(VLOOKUP($D12491,LISTA!$A$2:$J$9990,8,0),"")</f>
        <v/>
      </c>
      <c r="H12491" s="40" t="str">
        <f t="shared" si="220"/>
        <v/>
      </c>
    </row>
    <row r="12492" spans="7:8" x14ac:dyDescent="0.25">
      <c r="G12492" s="19" t="str">
        <f>IFERROR(VLOOKUP($D12492,LISTA!$A$2:$J$9990,8,0),"")</f>
        <v/>
      </c>
      <c r="H12492" s="40" t="str">
        <f t="shared" si="220"/>
        <v/>
      </c>
    </row>
    <row r="12493" spans="7:8" x14ac:dyDescent="0.25">
      <c r="G12493" s="19" t="str">
        <f>IFERROR(VLOOKUP($D12493,LISTA!$A$2:$J$9990,8,0),"")</f>
        <v/>
      </c>
      <c r="H12493" s="40" t="str">
        <f t="shared" si="220"/>
        <v/>
      </c>
    </row>
    <row r="12494" spans="7:8" x14ac:dyDescent="0.25">
      <c r="G12494" s="19" t="str">
        <f>IFERROR(VLOOKUP($D12494,LISTA!$A$2:$J$9990,8,0),"")</f>
        <v/>
      </c>
      <c r="H12494" s="40" t="str">
        <f t="shared" si="220"/>
        <v/>
      </c>
    </row>
    <row r="12495" spans="7:8" x14ac:dyDescent="0.25">
      <c r="G12495" s="19" t="str">
        <f>IFERROR(VLOOKUP($D12495,LISTA!$A$2:$J$9990,8,0),"")</f>
        <v/>
      </c>
      <c r="H12495" s="40" t="str">
        <f t="shared" si="220"/>
        <v/>
      </c>
    </row>
    <row r="12496" spans="7:8" x14ac:dyDescent="0.25">
      <c r="G12496" s="19" t="str">
        <f>IFERROR(VLOOKUP($D12496,LISTA!$A$2:$J$9990,8,0),"")</f>
        <v/>
      </c>
      <c r="H12496" s="40" t="str">
        <f t="shared" si="220"/>
        <v/>
      </c>
    </row>
    <row r="12497" spans="7:8" x14ac:dyDescent="0.25">
      <c r="G12497" s="19" t="str">
        <f>IFERROR(VLOOKUP($D12497,LISTA!$A$2:$J$9990,8,0),"")</f>
        <v/>
      </c>
      <c r="H12497" s="40" t="str">
        <f t="shared" si="220"/>
        <v/>
      </c>
    </row>
    <row r="12498" spans="7:8" x14ac:dyDescent="0.25">
      <c r="G12498" s="19" t="str">
        <f>IFERROR(VLOOKUP($D12498,LISTA!$A$2:$J$9990,8,0),"")</f>
        <v/>
      </c>
      <c r="H12498" s="40" t="str">
        <f t="shared" si="220"/>
        <v/>
      </c>
    </row>
    <row r="12499" spans="7:8" x14ac:dyDescent="0.25">
      <c r="G12499" s="19" t="str">
        <f>IFERROR(VLOOKUP($D12499,LISTA!$A$2:$J$9990,8,0),"")</f>
        <v/>
      </c>
      <c r="H12499" s="40" t="str">
        <f t="shared" si="220"/>
        <v/>
      </c>
    </row>
    <row r="12500" spans="7:8" x14ac:dyDescent="0.25">
      <c r="G12500" s="19" t="str">
        <f>IFERROR(VLOOKUP($D12500,LISTA!$A$2:$J$9990,8,0),"")</f>
        <v/>
      </c>
      <c r="H12500" s="40" t="str">
        <f t="shared" si="220"/>
        <v/>
      </c>
    </row>
    <row r="12501" spans="7:8" x14ac:dyDescent="0.25">
      <c r="G12501" s="19" t="str">
        <f>IFERROR(VLOOKUP($D12501,LISTA!$A$2:$J$9990,8,0),"")</f>
        <v/>
      </c>
      <c r="H12501" s="40" t="str">
        <f t="shared" si="220"/>
        <v/>
      </c>
    </row>
    <row r="12502" spans="7:8" x14ac:dyDescent="0.25">
      <c r="G12502" s="19" t="str">
        <f>IFERROR(VLOOKUP($D12502,LISTA!$A$2:$J$9990,8,0),"")</f>
        <v/>
      </c>
      <c r="H12502" s="40" t="str">
        <f t="shared" si="220"/>
        <v/>
      </c>
    </row>
    <row r="12503" spans="7:8" x14ac:dyDescent="0.25">
      <c r="G12503" s="19" t="str">
        <f>IFERROR(VLOOKUP($D12503,LISTA!$A$2:$J$9990,8,0),"")</f>
        <v/>
      </c>
      <c r="H12503" s="40" t="str">
        <f t="shared" si="220"/>
        <v/>
      </c>
    </row>
    <row r="12504" spans="7:8" x14ac:dyDescent="0.25">
      <c r="G12504" s="19" t="str">
        <f>IFERROR(VLOOKUP($D12504,LISTA!$A$2:$J$9990,8,0),"")</f>
        <v/>
      </c>
      <c r="H12504" s="40" t="str">
        <f t="shared" si="220"/>
        <v/>
      </c>
    </row>
    <row r="12505" spans="7:8" x14ac:dyDescent="0.25">
      <c r="G12505" s="19" t="str">
        <f>IFERROR(VLOOKUP($D12505,LISTA!$A$2:$J$9990,8,0),"")</f>
        <v/>
      </c>
      <c r="H12505" s="40" t="str">
        <f t="shared" si="220"/>
        <v/>
      </c>
    </row>
    <row r="12506" spans="7:8" x14ac:dyDescent="0.25">
      <c r="G12506" s="19" t="str">
        <f>IFERROR(VLOOKUP($D12506,LISTA!$A$2:$J$9990,8,0),"")</f>
        <v/>
      </c>
      <c r="H12506" s="40" t="str">
        <f t="shared" si="220"/>
        <v/>
      </c>
    </row>
    <row r="12507" spans="7:8" x14ac:dyDescent="0.25">
      <c r="G12507" s="19" t="str">
        <f>IFERROR(VLOOKUP($D12507,LISTA!$A$2:$J$9990,8,0),"")</f>
        <v/>
      </c>
      <c r="H12507" s="40" t="str">
        <f t="shared" si="220"/>
        <v/>
      </c>
    </row>
    <row r="12508" spans="7:8" x14ac:dyDescent="0.25">
      <c r="G12508" s="19" t="str">
        <f>IFERROR(VLOOKUP($D12508,LISTA!$A$2:$J$9990,8,0),"")</f>
        <v/>
      </c>
      <c r="H12508" s="40" t="str">
        <f t="shared" si="220"/>
        <v/>
      </c>
    </row>
    <row r="12509" spans="7:8" x14ac:dyDescent="0.25">
      <c r="G12509" s="19" t="str">
        <f>IFERROR(VLOOKUP($D12509,LISTA!$A$2:$J$9990,8,0),"")</f>
        <v/>
      </c>
      <c r="H12509" s="40" t="str">
        <f t="shared" si="220"/>
        <v/>
      </c>
    </row>
    <row r="12510" spans="7:8" x14ac:dyDescent="0.25">
      <c r="G12510" s="19" t="str">
        <f>IFERROR(VLOOKUP($D12510,LISTA!$A$2:$J$9990,8,0),"")</f>
        <v/>
      </c>
      <c r="H12510" s="40" t="str">
        <f t="shared" si="220"/>
        <v/>
      </c>
    </row>
    <row r="12511" spans="7:8" x14ac:dyDescent="0.25">
      <c r="G12511" s="19" t="str">
        <f>IFERROR(VLOOKUP($D12511,LISTA!$A$2:$J$9990,8,0),"")</f>
        <v/>
      </c>
      <c r="H12511" s="40" t="str">
        <f t="shared" si="220"/>
        <v/>
      </c>
    </row>
    <row r="12512" spans="7:8" x14ac:dyDescent="0.25">
      <c r="G12512" s="19" t="str">
        <f>IFERROR(VLOOKUP($D12512,LISTA!$A$2:$J$9990,8,0),"")</f>
        <v/>
      </c>
      <c r="H12512" s="40" t="str">
        <f t="shared" si="220"/>
        <v/>
      </c>
    </row>
    <row r="12513" spans="7:8" x14ac:dyDescent="0.25">
      <c r="G12513" s="19" t="str">
        <f>IFERROR(VLOOKUP($D12513,LISTA!$A$2:$J$9990,8,0),"")</f>
        <v/>
      </c>
      <c r="H12513" s="40" t="str">
        <f t="shared" si="220"/>
        <v/>
      </c>
    </row>
    <row r="12514" spans="7:8" x14ac:dyDescent="0.25">
      <c r="G12514" s="19" t="str">
        <f>IFERROR(VLOOKUP($D12514,LISTA!$A$2:$J$9990,8,0),"")</f>
        <v/>
      </c>
      <c r="H12514" s="40" t="str">
        <f t="shared" si="220"/>
        <v/>
      </c>
    </row>
    <row r="12515" spans="7:8" x14ac:dyDescent="0.25">
      <c r="G12515" s="19" t="str">
        <f>IFERROR(VLOOKUP($D12515,LISTA!$A$2:$J$9990,8,0),"")</f>
        <v/>
      </c>
      <c r="H12515" s="40" t="str">
        <f t="shared" si="220"/>
        <v/>
      </c>
    </row>
    <row r="12516" spans="7:8" x14ac:dyDescent="0.25">
      <c r="G12516" s="19" t="str">
        <f>IFERROR(VLOOKUP($D12516,LISTA!$A$2:$J$9990,8,0),"")</f>
        <v/>
      </c>
      <c r="H12516" s="40" t="str">
        <f t="shared" si="220"/>
        <v/>
      </c>
    </row>
    <row r="12517" spans="7:8" x14ac:dyDescent="0.25">
      <c r="G12517" s="19" t="str">
        <f>IFERROR(VLOOKUP($D12517,LISTA!$A$2:$J$9990,8,0),"")</f>
        <v/>
      </c>
      <c r="H12517" s="40" t="str">
        <f t="shared" si="220"/>
        <v/>
      </c>
    </row>
    <row r="12518" spans="7:8" x14ac:dyDescent="0.25">
      <c r="G12518" s="19" t="str">
        <f>IFERROR(VLOOKUP($D12518,LISTA!$A$2:$J$9990,8,0),"")</f>
        <v/>
      </c>
      <c r="H12518" s="40" t="str">
        <f t="shared" si="220"/>
        <v/>
      </c>
    </row>
    <row r="12519" spans="7:8" x14ac:dyDescent="0.25">
      <c r="G12519" s="19" t="str">
        <f>IFERROR(VLOOKUP($D12519,LISTA!$A$2:$J$9990,8,0),"")</f>
        <v/>
      </c>
      <c r="H12519" s="40" t="str">
        <f t="shared" si="220"/>
        <v/>
      </c>
    </row>
    <row r="12520" spans="7:8" x14ac:dyDescent="0.25">
      <c r="G12520" s="19" t="str">
        <f>IFERROR(VLOOKUP($D12520,LISTA!$A$2:$J$9990,8,0),"")</f>
        <v/>
      </c>
      <c r="H12520" s="40" t="str">
        <f t="shared" si="220"/>
        <v/>
      </c>
    </row>
    <row r="12521" spans="7:8" x14ac:dyDescent="0.25">
      <c r="G12521" s="19" t="str">
        <f>IFERROR(VLOOKUP($D12521,LISTA!$A$2:$J$9990,8,0),"")</f>
        <v/>
      </c>
      <c r="H12521" s="40" t="str">
        <f t="shared" si="220"/>
        <v/>
      </c>
    </row>
    <row r="12522" spans="7:8" x14ac:dyDescent="0.25">
      <c r="G12522" s="19" t="str">
        <f>IFERROR(VLOOKUP($D12522,LISTA!$A$2:$J$9990,8,0),"")</f>
        <v/>
      </c>
      <c r="H12522" s="40" t="str">
        <f t="shared" si="220"/>
        <v/>
      </c>
    </row>
    <row r="12523" spans="7:8" x14ac:dyDescent="0.25">
      <c r="G12523" s="19" t="str">
        <f>IFERROR(VLOOKUP($D12523,LISTA!$A$2:$J$9990,8,0),"")</f>
        <v/>
      </c>
      <c r="H12523" s="40" t="str">
        <f t="shared" si="220"/>
        <v/>
      </c>
    </row>
    <row r="12524" spans="7:8" x14ac:dyDescent="0.25">
      <c r="G12524" s="19" t="str">
        <f>IFERROR(VLOOKUP($D12524,LISTA!$A$2:$J$9990,8,0),"")</f>
        <v/>
      </c>
      <c r="H12524" s="40" t="str">
        <f t="shared" si="220"/>
        <v/>
      </c>
    </row>
    <row r="12525" spans="7:8" x14ac:dyDescent="0.25">
      <c r="G12525" s="19" t="str">
        <f>IFERROR(VLOOKUP($D12525,LISTA!$A$2:$J$9990,8,0),"")</f>
        <v/>
      </c>
      <c r="H12525" s="40" t="str">
        <f t="shared" si="220"/>
        <v/>
      </c>
    </row>
    <row r="12526" spans="7:8" x14ac:dyDescent="0.25">
      <c r="G12526" s="19" t="str">
        <f>IFERROR(VLOOKUP($D12526,LISTA!$A$2:$J$9990,8,0),"")</f>
        <v/>
      </c>
      <c r="H12526" s="40" t="str">
        <f t="shared" si="220"/>
        <v/>
      </c>
    </row>
    <row r="12527" spans="7:8" x14ac:dyDescent="0.25">
      <c r="G12527" s="19" t="str">
        <f>IFERROR(VLOOKUP($D12527,LISTA!$A$2:$J$9990,8,0),"")</f>
        <v/>
      </c>
      <c r="H12527" s="40" t="str">
        <f t="shared" si="220"/>
        <v/>
      </c>
    </row>
    <row r="12528" spans="7:8" x14ac:dyDescent="0.25">
      <c r="G12528" s="19" t="str">
        <f>IFERROR(VLOOKUP($D12528,LISTA!$A$2:$J$9990,8,0),"")</f>
        <v/>
      </c>
      <c r="H12528" s="40" t="str">
        <f t="shared" si="220"/>
        <v/>
      </c>
    </row>
    <row r="12529" spans="7:8" x14ac:dyDescent="0.25">
      <c r="G12529" s="19" t="str">
        <f>IFERROR(VLOOKUP($D12529,LISTA!$A$2:$J$9990,8,0),"")</f>
        <v/>
      </c>
      <c r="H12529" s="40" t="str">
        <f t="shared" si="220"/>
        <v/>
      </c>
    </row>
    <row r="12530" spans="7:8" x14ac:dyDescent="0.25">
      <c r="G12530" s="19" t="str">
        <f>IFERROR(VLOOKUP($D12530,LISTA!$A$2:$J$9990,8,0),"")</f>
        <v/>
      </c>
      <c r="H12530" s="40" t="str">
        <f t="shared" si="220"/>
        <v/>
      </c>
    </row>
    <row r="12531" spans="7:8" x14ac:dyDescent="0.25">
      <c r="G12531" s="19" t="str">
        <f>IFERROR(VLOOKUP($D12531,LISTA!$A$2:$J$9990,8,0),"")</f>
        <v/>
      </c>
      <c r="H12531" s="40" t="str">
        <f t="shared" si="220"/>
        <v/>
      </c>
    </row>
    <row r="12532" spans="7:8" x14ac:dyDescent="0.25">
      <c r="G12532" s="19" t="str">
        <f>IFERROR(VLOOKUP($D12532,LISTA!$A$2:$J$9990,8,0),"")</f>
        <v/>
      </c>
      <c r="H12532" s="40" t="str">
        <f t="shared" si="220"/>
        <v/>
      </c>
    </row>
    <row r="12533" spans="7:8" x14ac:dyDescent="0.25">
      <c r="G12533" s="19" t="str">
        <f>IFERROR(VLOOKUP($D12533,LISTA!$A$2:$J$9990,8,0),"")</f>
        <v/>
      </c>
      <c r="H12533" s="40" t="str">
        <f t="shared" si="220"/>
        <v/>
      </c>
    </row>
    <row r="12534" spans="7:8" x14ac:dyDescent="0.25">
      <c r="G12534" s="19" t="str">
        <f>IFERROR(VLOOKUP($D12534,LISTA!$A$2:$J$9990,8,0),"")</f>
        <v/>
      </c>
      <c r="H12534" s="40" t="str">
        <f t="shared" si="220"/>
        <v/>
      </c>
    </row>
    <row r="12535" spans="7:8" x14ac:dyDescent="0.25">
      <c r="G12535" s="19" t="str">
        <f>IFERROR(VLOOKUP($D12535,LISTA!$A$2:$J$9990,8,0),"")</f>
        <v/>
      </c>
      <c r="H12535" s="40" t="str">
        <f t="shared" si="220"/>
        <v/>
      </c>
    </row>
    <row r="12536" spans="7:8" x14ac:dyDescent="0.25">
      <c r="G12536" s="19" t="str">
        <f>IFERROR(VLOOKUP($D12536,LISTA!$A$2:$J$9990,8,0),"")</f>
        <v/>
      </c>
      <c r="H12536" s="40" t="str">
        <f t="shared" si="220"/>
        <v/>
      </c>
    </row>
    <row r="12537" spans="7:8" x14ac:dyDescent="0.25">
      <c r="G12537" s="19" t="str">
        <f>IFERROR(VLOOKUP($D12537,LISTA!$A$2:$J$9990,8,0),"")</f>
        <v/>
      </c>
      <c r="H12537" s="40" t="str">
        <f t="shared" si="220"/>
        <v/>
      </c>
    </row>
    <row r="12538" spans="7:8" x14ac:dyDescent="0.25">
      <c r="G12538" s="19" t="str">
        <f>IFERROR(VLOOKUP($D12538,LISTA!$A$2:$J$9990,8,0),"")</f>
        <v/>
      </c>
      <c r="H12538" s="40" t="str">
        <f t="shared" si="220"/>
        <v/>
      </c>
    </row>
    <row r="12539" spans="7:8" x14ac:dyDescent="0.25">
      <c r="G12539" s="19" t="str">
        <f>IFERROR(VLOOKUP($D12539,LISTA!$A$2:$J$9990,8,0),"")</f>
        <v/>
      </c>
      <c r="H12539" s="40" t="str">
        <f t="shared" si="220"/>
        <v/>
      </c>
    </row>
    <row r="12540" spans="7:8" x14ac:dyDescent="0.25">
      <c r="G12540" s="19" t="str">
        <f>IFERROR(VLOOKUP($D12540,LISTA!$A$2:$J$9990,8,0),"")</f>
        <v/>
      </c>
      <c r="H12540" s="40" t="str">
        <f t="shared" si="220"/>
        <v/>
      </c>
    </row>
    <row r="12541" spans="7:8" x14ac:dyDescent="0.25">
      <c r="G12541" s="19" t="str">
        <f>IFERROR(VLOOKUP($D12541,LISTA!$A$2:$J$9990,8,0),"")</f>
        <v/>
      </c>
      <c r="H12541" s="40" t="str">
        <f t="shared" si="220"/>
        <v/>
      </c>
    </row>
    <row r="12542" spans="7:8" x14ac:dyDescent="0.25">
      <c r="G12542" s="19" t="str">
        <f>IFERROR(VLOOKUP($D12542,LISTA!$A$2:$J$9990,8,0),"")</f>
        <v/>
      </c>
      <c r="H12542" s="40" t="str">
        <f t="shared" si="220"/>
        <v/>
      </c>
    </row>
    <row r="12543" spans="7:8" x14ac:dyDescent="0.25">
      <c r="G12543" s="19" t="str">
        <f>IFERROR(VLOOKUP($D12543,LISTA!$A$2:$J$9990,8,0),"")</f>
        <v/>
      </c>
      <c r="H12543" s="40" t="str">
        <f t="shared" si="220"/>
        <v/>
      </c>
    </row>
    <row r="12544" spans="7:8" x14ac:dyDescent="0.25">
      <c r="G12544" s="19" t="str">
        <f>IFERROR(VLOOKUP($D12544,LISTA!$A$2:$J$9990,8,0),"")</f>
        <v/>
      </c>
      <c r="H12544" s="40" t="str">
        <f t="shared" si="220"/>
        <v/>
      </c>
    </row>
    <row r="12545" spans="7:8" x14ac:dyDescent="0.25">
      <c r="G12545" s="19" t="str">
        <f>IFERROR(VLOOKUP($D12545,LISTA!$A$2:$J$9990,8,0),"")</f>
        <v/>
      </c>
      <c r="H12545" s="40" t="str">
        <f t="shared" si="220"/>
        <v/>
      </c>
    </row>
    <row r="12546" spans="7:8" x14ac:dyDescent="0.25">
      <c r="G12546" s="19" t="str">
        <f>IFERROR(VLOOKUP($D12546,LISTA!$A$2:$J$9990,8,0),"")</f>
        <v/>
      </c>
      <c r="H12546" s="40" t="str">
        <f t="shared" si="220"/>
        <v/>
      </c>
    </row>
    <row r="12547" spans="7:8" x14ac:dyDescent="0.25">
      <c r="G12547" s="19" t="str">
        <f>IFERROR(VLOOKUP($D12547,LISTA!$A$2:$J$9990,8,0),"")</f>
        <v/>
      </c>
      <c r="H12547" s="40" t="str">
        <f t="shared" si="220"/>
        <v/>
      </c>
    </row>
    <row r="12548" spans="7:8" x14ac:dyDescent="0.25">
      <c r="G12548" s="19" t="str">
        <f>IFERROR(VLOOKUP($D12548,LISTA!$A$2:$J$9990,8,0),"")</f>
        <v/>
      </c>
      <c r="H12548" s="40" t="str">
        <f t="shared" si="220"/>
        <v/>
      </c>
    </row>
    <row r="12549" spans="7:8" x14ac:dyDescent="0.25">
      <c r="G12549" s="19" t="str">
        <f>IFERROR(VLOOKUP($D12549,LISTA!$A$2:$J$9990,8,0),"")</f>
        <v/>
      </c>
      <c r="H12549" s="40" t="str">
        <f t="shared" ref="H12549:H12612" si="221">IF(OR(G12549=$K$10,G12549=$K$11,G12549=$K$14,G12549=$K$15,G12549=$K$16,G12549=$K$17,G12549=$K$18,G12549=$K$19,G12549=$K$20,G12549=$K$21,G12549=$K$22,G12549=$K$23,G12549=$K$24,G12549=$K$25,G12549=$K$26,G12549=$K$27,G12549=$K$28),$K$9,IF(OR(G12549=$K$32,G12549=$K$33),$K$31,IF(OR(G12549=$K$38),$K$37,"")))</f>
        <v/>
      </c>
    </row>
    <row r="12550" spans="7:8" x14ac:dyDescent="0.25">
      <c r="G12550" s="19" t="str">
        <f>IFERROR(VLOOKUP($D12550,LISTA!$A$2:$J$9990,8,0),"")</f>
        <v/>
      </c>
      <c r="H12550" s="40" t="str">
        <f t="shared" si="221"/>
        <v/>
      </c>
    </row>
    <row r="12551" spans="7:8" x14ac:dyDescent="0.25">
      <c r="G12551" s="19" t="str">
        <f>IFERROR(VLOOKUP($D12551,LISTA!$A$2:$J$9990,8,0),"")</f>
        <v/>
      </c>
      <c r="H12551" s="40" t="str">
        <f t="shared" si="221"/>
        <v/>
      </c>
    </row>
    <row r="12552" spans="7:8" x14ac:dyDescent="0.25">
      <c r="G12552" s="19" t="str">
        <f>IFERROR(VLOOKUP($D12552,LISTA!$A$2:$J$9990,8,0),"")</f>
        <v/>
      </c>
      <c r="H12552" s="40" t="str">
        <f t="shared" si="221"/>
        <v/>
      </c>
    </row>
    <row r="12553" spans="7:8" x14ac:dyDescent="0.25">
      <c r="G12553" s="19" t="str">
        <f>IFERROR(VLOOKUP($D12553,LISTA!$A$2:$J$9990,8,0),"")</f>
        <v/>
      </c>
      <c r="H12553" s="40" t="str">
        <f t="shared" si="221"/>
        <v/>
      </c>
    </row>
    <row r="12554" spans="7:8" x14ac:dyDescent="0.25">
      <c r="G12554" s="19" t="str">
        <f>IFERROR(VLOOKUP($D12554,LISTA!$A$2:$J$9990,8,0),"")</f>
        <v/>
      </c>
      <c r="H12554" s="40" t="str">
        <f t="shared" si="221"/>
        <v/>
      </c>
    </row>
    <row r="12555" spans="7:8" x14ac:dyDescent="0.25">
      <c r="G12555" s="19" t="str">
        <f>IFERROR(VLOOKUP($D12555,LISTA!$A$2:$J$9990,8,0),"")</f>
        <v/>
      </c>
      <c r="H12555" s="40" t="str">
        <f t="shared" si="221"/>
        <v/>
      </c>
    </row>
    <row r="12556" spans="7:8" x14ac:dyDescent="0.25">
      <c r="G12556" s="19" t="str">
        <f>IFERROR(VLOOKUP($D12556,LISTA!$A$2:$J$9990,8,0),"")</f>
        <v/>
      </c>
      <c r="H12556" s="40" t="str">
        <f t="shared" si="221"/>
        <v/>
      </c>
    </row>
    <row r="12557" spans="7:8" x14ac:dyDescent="0.25">
      <c r="G12557" s="19" t="str">
        <f>IFERROR(VLOOKUP($D12557,LISTA!$A$2:$J$9990,8,0),"")</f>
        <v/>
      </c>
      <c r="H12557" s="40" t="str">
        <f t="shared" si="221"/>
        <v/>
      </c>
    </row>
    <row r="12558" spans="7:8" x14ac:dyDescent="0.25">
      <c r="G12558" s="19" t="str">
        <f>IFERROR(VLOOKUP($D12558,LISTA!$A$2:$J$9990,8,0),"")</f>
        <v/>
      </c>
      <c r="H12558" s="40" t="str">
        <f t="shared" si="221"/>
        <v/>
      </c>
    </row>
    <row r="12559" spans="7:8" x14ac:dyDescent="0.25">
      <c r="G12559" s="19" t="str">
        <f>IFERROR(VLOOKUP($D12559,LISTA!$A$2:$J$9990,8,0),"")</f>
        <v/>
      </c>
      <c r="H12559" s="40" t="str">
        <f t="shared" si="221"/>
        <v/>
      </c>
    </row>
    <row r="12560" spans="7:8" x14ac:dyDescent="0.25">
      <c r="G12560" s="19" t="str">
        <f>IFERROR(VLOOKUP($D12560,LISTA!$A$2:$J$9990,8,0),"")</f>
        <v/>
      </c>
      <c r="H12560" s="40" t="str">
        <f t="shared" si="221"/>
        <v/>
      </c>
    </row>
    <row r="12561" spans="7:8" x14ac:dyDescent="0.25">
      <c r="G12561" s="19" t="str">
        <f>IFERROR(VLOOKUP($D12561,LISTA!$A$2:$J$9990,8,0),"")</f>
        <v/>
      </c>
      <c r="H12561" s="40" t="str">
        <f t="shared" si="221"/>
        <v/>
      </c>
    </row>
    <row r="12562" spans="7:8" x14ac:dyDescent="0.25">
      <c r="G12562" s="19" t="str">
        <f>IFERROR(VLOOKUP($D12562,LISTA!$A$2:$J$9990,8,0),"")</f>
        <v/>
      </c>
      <c r="H12562" s="40" t="str">
        <f t="shared" si="221"/>
        <v/>
      </c>
    </row>
    <row r="12563" spans="7:8" x14ac:dyDescent="0.25">
      <c r="G12563" s="19" t="str">
        <f>IFERROR(VLOOKUP($D12563,LISTA!$A$2:$J$9990,8,0),"")</f>
        <v/>
      </c>
      <c r="H12563" s="40" t="str">
        <f t="shared" si="221"/>
        <v/>
      </c>
    </row>
    <row r="12564" spans="7:8" x14ac:dyDescent="0.25">
      <c r="G12564" s="19" t="str">
        <f>IFERROR(VLOOKUP($D12564,LISTA!$A$2:$J$9990,8,0),"")</f>
        <v/>
      </c>
      <c r="H12564" s="40" t="str">
        <f t="shared" si="221"/>
        <v/>
      </c>
    </row>
    <row r="12565" spans="7:8" x14ac:dyDescent="0.25">
      <c r="G12565" s="19" t="str">
        <f>IFERROR(VLOOKUP($D12565,LISTA!$A$2:$J$9990,8,0),"")</f>
        <v/>
      </c>
      <c r="H12565" s="40" t="str">
        <f t="shared" si="221"/>
        <v/>
      </c>
    </row>
    <row r="12566" spans="7:8" x14ac:dyDescent="0.25">
      <c r="G12566" s="19" t="str">
        <f>IFERROR(VLOOKUP($D12566,LISTA!$A$2:$J$9990,8,0),"")</f>
        <v/>
      </c>
      <c r="H12566" s="40" t="str">
        <f t="shared" si="221"/>
        <v/>
      </c>
    </row>
    <row r="12567" spans="7:8" x14ac:dyDescent="0.25">
      <c r="G12567" s="19" t="str">
        <f>IFERROR(VLOOKUP($D12567,LISTA!$A$2:$J$9990,8,0),"")</f>
        <v/>
      </c>
      <c r="H12567" s="40" t="str">
        <f t="shared" si="221"/>
        <v/>
      </c>
    </row>
    <row r="12568" spans="7:8" x14ac:dyDescent="0.25">
      <c r="G12568" s="19" t="str">
        <f>IFERROR(VLOOKUP($D12568,LISTA!$A$2:$J$9990,8,0),"")</f>
        <v/>
      </c>
      <c r="H12568" s="40" t="str">
        <f t="shared" si="221"/>
        <v/>
      </c>
    </row>
    <row r="12569" spans="7:8" x14ac:dyDescent="0.25">
      <c r="G12569" s="19" t="str">
        <f>IFERROR(VLOOKUP($D12569,LISTA!$A$2:$J$9990,8,0),"")</f>
        <v/>
      </c>
      <c r="H12569" s="40" t="str">
        <f t="shared" si="221"/>
        <v/>
      </c>
    </row>
    <row r="12570" spans="7:8" x14ac:dyDescent="0.25">
      <c r="G12570" s="19" t="str">
        <f>IFERROR(VLOOKUP($D12570,LISTA!$A$2:$J$9990,8,0),"")</f>
        <v/>
      </c>
      <c r="H12570" s="40" t="str">
        <f t="shared" si="221"/>
        <v/>
      </c>
    </row>
    <row r="12571" spans="7:8" x14ac:dyDescent="0.25">
      <c r="G12571" s="19" t="str">
        <f>IFERROR(VLOOKUP($D12571,LISTA!$A$2:$J$9990,8,0),"")</f>
        <v/>
      </c>
      <c r="H12571" s="40" t="str">
        <f t="shared" si="221"/>
        <v/>
      </c>
    </row>
    <row r="12572" spans="7:8" x14ac:dyDescent="0.25">
      <c r="G12572" s="19" t="str">
        <f>IFERROR(VLOOKUP($D12572,LISTA!$A$2:$J$9990,8,0),"")</f>
        <v/>
      </c>
      <c r="H12572" s="40" t="str">
        <f t="shared" si="221"/>
        <v/>
      </c>
    </row>
    <row r="12573" spans="7:8" x14ac:dyDescent="0.25">
      <c r="G12573" s="19" t="str">
        <f>IFERROR(VLOOKUP($D12573,LISTA!$A$2:$J$9990,8,0),"")</f>
        <v/>
      </c>
      <c r="H12573" s="40" t="str">
        <f t="shared" si="221"/>
        <v/>
      </c>
    </row>
    <row r="12574" spans="7:8" x14ac:dyDescent="0.25">
      <c r="G12574" s="19" t="str">
        <f>IFERROR(VLOOKUP($D12574,LISTA!$A$2:$J$9990,8,0),"")</f>
        <v/>
      </c>
      <c r="H12574" s="40" t="str">
        <f t="shared" si="221"/>
        <v/>
      </c>
    </row>
    <row r="12575" spans="7:8" x14ac:dyDescent="0.25">
      <c r="G12575" s="19" t="str">
        <f>IFERROR(VLOOKUP($D12575,LISTA!$A$2:$J$9990,8,0),"")</f>
        <v/>
      </c>
      <c r="H12575" s="40" t="str">
        <f t="shared" si="221"/>
        <v/>
      </c>
    </row>
    <row r="12576" spans="7:8" x14ac:dyDescent="0.25">
      <c r="G12576" s="19" t="str">
        <f>IFERROR(VLOOKUP($D12576,LISTA!$A$2:$J$9990,8,0),"")</f>
        <v/>
      </c>
      <c r="H12576" s="40" t="str">
        <f t="shared" si="221"/>
        <v/>
      </c>
    </row>
    <row r="12577" spans="7:8" x14ac:dyDescent="0.25">
      <c r="G12577" s="19" t="str">
        <f>IFERROR(VLOOKUP($D12577,LISTA!$A$2:$J$9990,8,0),"")</f>
        <v/>
      </c>
      <c r="H12577" s="40" t="str">
        <f t="shared" si="221"/>
        <v/>
      </c>
    </row>
    <row r="12578" spans="7:8" x14ac:dyDescent="0.25">
      <c r="G12578" s="19" t="str">
        <f>IFERROR(VLOOKUP($D12578,LISTA!$A$2:$J$9990,8,0),"")</f>
        <v/>
      </c>
      <c r="H12578" s="40" t="str">
        <f t="shared" si="221"/>
        <v/>
      </c>
    </row>
    <row r="12579" spans="7:8" x14ac:dyDescent="0.25">
      <c r="G12579" s="19" t="str">
        <f>IFERROR(VLOOKUP($D12579,LISTA!$A$2:$J$9990,8,0),"")</f>
        <v/>
      </c>
      <c r="H12579" s="40" t="str">
        <f t="shared" si="221"/>
        <v/>
      </c>
    </row>
    <row r="12580" spans="7:8" x14ac:dyDescent="0.25">
      <c r="G12580" s="19" t="str">
        <f>IFERROR(VLOOKUP($D12580,LISTA!$A$2:$J$9990,8,0),"")</f>
        <v/>
      </c>
      <c r="H12580" s="40" t="str">
        <f t="shared" si="221"/>
        <v/>
      </c>
    </row>
    <row r="12581" spans="7:8" x14ac:dyDescent="0.25">
      <c r="G12581" s="19" t="str">
        <f>IFERROR(VLOOKUP($D12581,LISTA!$A$2:$J$9990,8,0),"")</f>
        <v/>
      </c>
      <c r="H12581" s="40" t="str">
        <f t="shared" si="221"/>
        <v/>
      </c>
    </row>
    <row r="12582" spans="7:8" x14ac:dyDescent="0.25">
      <c r="G12582" s="19" t="str">
        <f>IFERROR(VLOOKUP($D12582,LISTA!$A$2:$J$9990,8,0),"")</f>
        <v/>
      </c>
      <c r="H12582" s="40" t="str">
        <f t="shared" si="221"/>
        <v/>
      </c>
    </row>
    <row r="12583" spans="7:8" x14ac:dyDescent="0.25">
      <c r="G12583" s="19" t="str">
        <f>IFERROR(VLOOKUP($D12583,LISTA!$A$2:$J$9990,8,0),"")</f>
        <v/>
      </c>
      <c r="H12583" s="40" t="str">
        <f t="shared" si="221"/>
        <v/>
      </c>
    </row>
    <row r="12584" spans="7:8" x14ac:dyDescent="0.25">
      <c r="G12584" s="19" t="str">
        <f>IFERROR(VLOOKUP($D12584,LISTA!$A$2:$J$9990,8,0),"")</f>
        <v/>
      </c>
      <c r="H12584" s="40" t="str">
        <f t="shared" si="221"/>
        <v/>
      </c>
    </row>
    <row r="12585" spans="7:8" x14ac:dyDescent="0.25">
      <c r="G12585" s="19" t="str">
        <f>IFERROR(VLOOKUP($D12585,LISTA!$A$2:$J$9990,8,0),"")</f>
        <v/>
      </c>
      <c r="H12585" s="40" t="str">
        <f t="shared" si="221"/>
        <v/>
      </c>
    </row>
    <row r="12586" spans="7:8" x14ac:dyDescent="0.25">
      <c r="G12586" s="19" t="str">
        <f>IFERROR(VLOOKUP($D12586,LISTA!$A$2:$J$9990,8,0),"")</f>
        <v/>
      </c>
      <c r="H12586" s="40" t="str">
        <f t="shared" si="221"/>
        <v/>
      </c>
    </row>
    <row r="12587" spans="7:8" x14ac:dyDescent="0.25">
      <c r="G12587" s="19" t="str">
        <f>IFERROR(VLOOKUP($D12587,LISTA!$A$2:$J$9990,8,0),"")</f>
        <v/>
      </c>
      <c r="H12587" s="40" t="str">
        <f t="shared" si="221"/>
        <v/>
      </c>
    </row>
    <row r="12588" spans="7:8" x14ac:dyDescent="0.25">
      <c r="G12588" s="19" t="str">
        <f>IFERROR(VLOOKUP($D12588,LISTA!$A$2:$J$9990,8,0),"")</f>
        <v/>
      </c>
      <c r="H12588" s="40" t="str">
        <f t="shared" si="221"/>
        <v/>
      </c>
    </row>
    <row r="12589" spans="7:8" x14ac:dyDescent="0.25">
      <c r="G12589" s="19" t="str">
        <f>IFERROR(VLOOKUP($D12589,LISTA!$A$2:$J$9990,8,0),"")</f>
        <v/>
      </c>
      <c r="H12589" s="40" t="str">
        <f t="shared" si="221"/>
        <v/>
      </c>
    </row>
    <row r="12590" spans="7:8" x14ac:dyDescent="0.25">
      <c r="G12590" s="19" t="str">
        <f>IFERROR(VLOOKUP($D12590,LISTA!$A$2:$J$9990,8,0),"")</f>
        <v/>
      </c>
      <c r="H12590" s="40" t="str">
        <f t="shared" si="221"/>
        <v/>
      </c>
    </row>
    <row r="12591" spans="7:8" x14ac:dyDescent="0.25">
      <c r="G12591" s="19" t="str">
        <f>IFERROR(VLOOKUP($D12591,LISTA!$A$2:$J$9990,8,0),"")</f>
        <v/>
      </c>
      <c r="H12591" s="40" t="str">
        <f t="shared" si="221"/>
        <v/>
      </c>
    </row>
    <row r="12592" spans="7:8" x14ac:dyDescent="0.25">
      <c r="G12592" s="19" t="str">
        <f>IFERROR(VLOOKUP($D12592,LISTA!$A$2:$J$9990,8,0),"")</f>
        <v/>
      </c>
      <c r="H12592" s="40" t="str">
        <f t="shared" si="221"/>
        <v/>
      </c>
    </row>
    <row r="12593" spans="7:8" x14ac:dyDescent="0.25">
      <c r="G12593" s="19" t="str">
        <f>IFERROR(VLOOKUP($D12593,LISTA!$A$2:$J$9990,8,0),"")</f>
        <v/>
      </c>
      <c r="H12593" s="40" t="str">
        <f t="shared" si="221"/>
        <v/>
      </c>
    </row>
    <row r="12594" spans="7:8" x14ac:dyDescent="0.25">
      <c r="G12594" s="19" t="str">
        <f>IFERROR(VLOOKUP($D12594,LISTA!$A$2:$J$9990,8,0),"")</f>
        <v/>
      </c>
      <c r="H12594" s="40" t="str">
        <f t="shared" si="221"/>
        <v/>
      </c>
    </row>
    <row r="12595" spans="7:8" x14ac:dyDescent="0.25">
      <c r="G12595" s="19" t="str">
        <f>IFERROR(VLOOKUP($D12595,LISTA!$A$2:$J$9990,8,0),"")</f>
        <v/>
      </c>
      <c r="H12595" s="40" t="str">
        <f t="shared" si="221"/>
        <v/>
      </c>
    </row>
    <row r="12596" spans="7:8" x14ac:dyDescent="0.25">
      <c r="G12596" s="19" t="str">
        <f>IFERROR(VLOOKUP($D12596,LISTA!$A$2:$J$9990,8,0),"")</f>
        <v/>
      </c>
      <c r="H12596" s="40" t="str">
        <f t="shared" si="221"/>
        <v/>
      </c>
    </row>
    <row r="12597" spans="7:8" x14ac:dyDescent="0.25">
      <c r="G12597" s="19" t="str">
        <f>IFERROR(VLOOKUP($D12597,LISTA!$A$2:$J$9990,8,0),"")</f>
        <v/>
      </c>
      <c r="H12597" s="40" t="str">
        <f t="shared" si="221"/>
        <v/>
      </c>
    </row>
    <row r="12598" spans="7:8" x14ac:dyDescent="0.25">
      <c r="G12598" s="19" t="str">
        <f>IFERROR(VLOOKUP($D12598,LISTA!$A$2:$J$9990,8,0),"")</f>
        <v/>
      </c>
      <c r="H12598" s="40" t="str">
        <f t="shared" si="221"/>
        <v/>
      </c>
    </row>
    <row r="12599" spans="7:8" x14ac:dyDescent="0.25">
      <c r="G12599" s="19" t="str">
        <f>IFERROR(VLOOKUP($D12599,LISTA!$A$2:$J$9990,8,0),"")</f>
        <v/>
      </c>
      <c r="H12599" s="40" t="str">
        <f t="shared" si="221"/>
        <v/>
      </c>
    </row>
    <row r="12600" spans="7:8" x14ac:dyDescent="0.25">
      <c r="G12600" s="19" t="str">
        <f>IFERROR(VLOOKUP($D12600,LISTA!$A$2:$J$9990,8,0),"")</f>
        <v/>
      </c>
      <c r="H12600" s="40" t="str">
        <f t="shared" si="221"/>
        <v/>
      </c>
    </row>
    <row r="12601" spans="7:8" x14ac:dyDescent="0.25">
      <c r="G12601" s="19" t="str">
        <f>IFERROR(VLOOKUP($D12601,LISTA!$A$2:$J$9990,8,0),"")</f>
        <v/>
      </c>
      <c r="H12601" s="40" t="str">
        <f t="shared" si="221"/>
        <v/>
      </c>
    </row>
    <row r="12602" spans="7:8" x14ac:dyDescent="0.25">
      <c r="G12602" s="19" t="str">
        <f>IFERROR(VLOOKUP($D12602,LISTA!$A$2:$J$9990,8,0),"")</f>
        <v/>
      </c>
      <c r="H12602" s="40" t="str">
        <f t="shared" si="221"/>
        <v/>
      </c>
    </row>
    <row r="12603" spans="7:8" x14ac:dyDescent="0.25">
      <c r="G12603" s="19" t="str">
        <f>IFERROR(VLOOKUP($D12603,LISTA!$A$2:$J$9990,8,0),"")</f>
        <v/>
      </c>
      <c r="H12603" s="40" t="str">
        <f t="shared" si="221"/>
        <v/>
      </c>
    </row>
    <row r="12604" spans="7:8" x14ac:dyDescent="0.25">
      <c r="G12604" s="19" t="str">
        <f>IFERROR(VLOOKUP($D12604,LISTA!$A$2:$J$9990,8,0),"")</f>
        <v/>
      </c>
      <c r="H12604" s="40" t="str">
        <f t="shared" si="221"/>
        <v/>
      </c>
    </row>
    <row r="12605" spans="7:8" x14ac:dyDescent="0.25">
      <c r="G12605" s="19" t="str">
        <f>IFERROR(VLOOKUP($D12605,LISTA!$A$2:$J$9990,8,0),"")</f>
        <v/>
      </c>
      <c r="H12605" s="40" t="str">
        <f t="shared" si="221"/>
        <v/>
      </c>
    </row>
    <row r="12606" spans="7:8" x14ac:dyDescent="0.25">
      <c r="G12606" s="19" t="str">
        <f>IFERROR(VLOOKUP($D12606,LISTA!$A$2:$J$9990,8,0),"")</f>
        <v/>
      </c>
      <c r="H12606" s="40" t="str">
        <f t="shared" si="221"/>
        <v/>
      </c>
    </row>
    <row r="12607" spans="7:8" x14ac:dyDescent="0.25">
      <c r="G12607" s="19" t="str">
        <f>IFERROR(VLOOKUP($D12607,LISTA!$A$2:$J$9990,8,0),"")</f>
        <v/>
      </c>
      <c r="H12607" s="40" t="str">
        <f t="shared" si="221"/>
        <v/>
      </c>
    </row>
    <row r="12608" spans="7:8" x14ac:dyDescent="0.25">
      <c r="G12608" s="19" t="str">
        <f>IFERROR(VLOOKUP($D12608,LISTA!$A$2:$J$9990,8,0),"")</f>
        <v/>
      </c>
      <c r="H12608" s="40" t="str">
        <f t="shared" si="221"/>
        <v/>
      </c>
    </row>
    <row r="12609" spans="7:8" x14ac:dyDescent="0.25">
      <c r="G12609" s="19" t="str">
        <f>IFERROR(VLOOKUP($D12609,LISTA!$A$2:$J$9990,8,0),"")</f>
        <v/>
      </c>
      <c r="H12609" s="40" t="str">
        <f t="shared" si="221"/>
        <v/>
      </c>
    </row>
    <row r="12610" spans="7:8" x14ac:dyDescent="0.25">
      <c r="G12610" s="19" t="str">
        <f>IFERROR(VLOOKUP($D12610,LISTA!$A$2:$J$9990,8,0),"")</f>
        <v/>
      </c>
      <c r="H12610" s="40" t="str">
        <f t="shared" si="221"/>
        <v/>
      </c>
    </row>
    <row r="12611" spans="7:8" x14ac:dyDescent="0.25">
      <c r="G12611" s="19" t="str">
        <f>IFERROR(VLOOKUP($D12611,LISTA!$A$2:$J$9990,8,0),"")</f>
        <v/>
      </c>
      <c r="H12611" s="40" t="str">
        <f t="shared" si="221"/>
        <v/>
      </c>
    </row>
    <row r="12612" spans="7:8" x14ac:dyDescent="0.25">
      <c r="G12612" s="19" t="str">
        <f>IFERROR(VLOOKUP($D12612,LISTA!$A$2:$J$9990,8,0),"")</f>
        <v/>
      </c>
      <c r="H12612" s="40" t="str">
        <f t="shared" si="221"/>
        <v/>
      </c>
    </row>
    <row r="12613" spans="7:8" x14ac:dyDescent="0.25">
      <c r="G12613" s="19" t="str">
        <f>IFERROR(VLOOKUP($D12613,LISTA!$A$2:$J$9990,8,0),"")</f>
        <v/>
      </c>
      <c r="H12613" s="40" t="str">
        <f t="shared" ref="H12613:H12676" si="222">IF(OR(G12613=$K$10,G12613=$K$11,G12613=$K$14,G12613=$K$15,G12613=$K$16,G12613=$K$17,G12613=$K$18,G12613=$K$19,G12613=$K$20,G12613=$K$21,G12613=$K$22,G12613=$K$23,G12613=$K$24,G12613=$K$25,G12613=$K$26,G12613=$K$27,G12613=$K$28),$K$9,IF(OR(G12613=$K$32,G12613=$K$33),$K$31,IF(OR(G12613=$K$38),$K$37,"")))</f>
        <v/>
      </c>
    </row>
    <row r="12614" spans="7:8" x14ac:dyDescent="0.25">
      <c r="G12614" s="19" t="str">
        <f>IFERROR(VLOOKUP($D12614,LISTA!$A$2:$J$9990,8,0),"")</f>
        <v/>
      </c>
      <c r="H12614" s="40" t="str">
        <f t="shared" si="222"/>
        <v/>
      </c>
    </row>
    <row r="12615" spans="7:8" x14ac:dyDescent="0.25">
      <c r="G12615" s="19" t="str">
        <f>IFERROR(VLOOKUP($D12615,LISTA!$A$2:$J$9990,8,0),"")</f>
        <v/>
      </c>
      <c r="H12615" s="40" t="str">
        <f t="shared" si="222"/>
        <v/>
      </c>
    </row>
    <row r="12616" spans="7:8" x14ac:dyDescent="0.25">
      <c r="G12616" s="19" t="str">
        <f>IFERROR(VLOOKUP($D12616,LISTA!$A$2:$J$9990,8,0),"")</f>
        <v/>
      </c>
      <c r="H12616" s="40" t="str">
        <f t="shared" si="222"/>
        <v/>
      </c>
    </row>
    <row r="12617" spans="7:8" x14ac:dyDescent="0.25">
      <c r="G12617" s="19" t="str">
        <f>IFERROR(VLOOKUP($D12617,LISTA!$A$2:$J$9990,8,0),"")</f>
        <v/>
      </c>
      <c r="H12617" s="40" t="str">
        <f t="shared" si="222"/>
        <v/>
      </c>
    </row>
    <row r="12618" spans="7:8" x14ac:dyDescent="0.25">
      <c r="G12618" s="19" t="str">
        <f>IFERROR(VLOOKUP($D12618,LISTA!$A$2:$J$9990,8,0),"")</f>
        <v/>
      </c>
      <c r="H12618" s="40" t="str">
        <f t="shared" si="222"/>
        <v/>
      </c>
    </row>
    <row r="12619" spans="7:8" x14ac:dyDescent="0.25">
      <c r="G12619" s="19" t="str">
        <f>IFERROR(VLOOKUP($D12619,LISTA!$A$2:$J$9990,8,0),"")</f>
        <v/>
      </c>
      <c r="H12619" s="40" t="str">
        <f t="shared" si="222"/>
        <v/>
      </c>
    </row>
    <row r="12620" spans="7:8" x14ac:dyDescent="0.25">
      <c r="G12620" s="19" t="str">
        <f>IFERROR(VLOOKUP($D12620,LISTA!$A$2:$J$9990,8,0),"")</f>
        <v/>
      </c>
      <c r="H12620" s="40" t="str">
        <f t="shared" si="222"/>
        <v/>
      </c>
    </row>
    <row r="12621" spans="7:8" x14ac:dyDescent="0.25">
      <c r="G12621" s="19" t="str">
        <f>IFERROR(VLOOKUP($D12621,LISTA!$A$2:$J$9990,8,0),"")</f>
        <v/>
      </c>
      <c r="H12621" s="40" t="str">
        <f t="shared" si="222"/>
        <v/>
      </c>
    </row>
    <row r="12622" spans="7:8" x14ac:dyDescent="0.25">
      <c r="G12622" s="19" t="str">
        <f>IFERROR(VLOOKUP($D12622,LISTA!$A$2:$J$9990,8,0),"")</f>
        <v/>
      </c>
      <c r="H12622" s="40" t="str">
        <f t="shared" si="222"/>
        <v/>
      </c>
    </row>
    <row r="12623" spans="7:8" x14ac:dyDescent="0.25">
      <c r="G12623" s="19" t="str">
        <f>IFERROR(VLOOKUP($D12623,LISTA!$A$2:$J$9990,8,0),"")</f>
        <v/>
      </c>
      <c r="H12623" s="40" t="str">
        <f t="shared" si="222"/>
        <v/>
      </c>
    </row>
    <row r="12624" spans="7:8" x14ac:dyDescent="0.25">
      <c r="G12624" s="19" t="str">
        <f>IFERROR(VLOOKUP($D12624,LISTA!$A$2:$J$9990,8,0),"")</f>
        <v/>
      </c>
      <c r="H12624" s="40" t="str">
        <f t="shared" si="222"/>
        <v/>
      </c>
    </row>
    <row r="12625" spans="7:8" x14ac:dyDescent="0.25">
      <c r="G12625" s="19" t="str">
        <f>IFERROR(VLOOKUP($D12625,LISTA!$A$2:$J$9990,8,0),"")</f>
        <v/>
      </c>
      <c r="H12625" s="40" t="str">
        <f t="shared" si="222"/>
        <v/>
      </c>
    </row>
    <row r="12626" spans="7:8" x14ac:dyDescent="0.25">
      <c r="G12626" s="19" t="str">
        <f>IFERROR(VLOOKUP($D12626,LISTA!$A$2:$J$9990,8,0),"")</f>
        <v/>
      </c>
      <c r="H12626" s="40" t="str">
        <f t="shared" si="222"/>
        <v/>
      </c>
    </row>
    <row r="12627" spans="7:8" x14ac:dyDescent="0.25">
      <c r="G12627" s="19" t="str">
        <f>IFERROR(VLOOKUP($D12627,LISTA!$A$2:$J$9990,8,0),"")</f>
        <v/>
      </c>
      <c r="H12627" s="40" t="str">
        <f t="shared" si="222"/>
        <v/>
      </c>
    </row>
    <row r="12628" spans="7:8" x14ac:dyDescent="0.25">
      <c r="G12628" s="19" t="str">
        <f>IFERROR(VLOOKUP($D12628,LISTA!$A$2:$J$9990,8,0),"")</f>
        <v/>
      </c>
      <c r="H12628" s="40" t="str">
        <f t="shared" si="222"/>
        <v/>
      </c>
    </row>
    <row r="12629" spans="7:8" x14ac:dyDescent="0.25">
      <c r="G12629" s="19" t="str">
        <f>IFERROR(VLOOKUP($D12629,LISTA!$A$2:$J$9990,8,0),"")</f>
        <v/>
      </c>
      <c r="H12629" s="40" t="str">
        <f t="shared" si="222"/>
        <v/>
      </c>
    </row>
    <row r="12630" spans="7:8" x14ac:dyDescent="0.25">
      <c r="G12630" s="19" t="str">
        <f>IFERROR(VLOOKUP($D12630,LISTA!$A$2:$J$9990,8,0),"")</f>
        <v/>
      </c>
      <c r="H12630" s="40" t="str">
        <f t="shared" si="222"/>
        <v/>
      </c>
    </row>
    <row r="12631" spans="7:8" x14ac:dyDescent="0.25">
      <c r="G12631" s="19" t="str">
        <f>IFERROR(VLOOKUP($D12631,LISTA!$A$2:$J$9990,8,0),"")</f>
        <v/>
      </c>
      <c r="H12631" s="40" t="str">
        <f t="shared" si="222"/>
        <v/>
      </c>
    </row>
    <row r="12632" spans="7:8" x14ac:dyDescent="0.25">
      <c r="G12632" s="19" t="str">
        <f>IFERROR(VLOOKUP($D12632,LISTA!$A$2:$J$9990,8,0),"")</f>
        <v/>
      </c>
      <c r="H12632" s="40" t="str">
        <f t="shared" si="222"/>
        <v/>
      </c>
    </row>
    <row r="12633" spans="7:8" x14ac:dyDescent="0.25">
      <c r="G12633" s="19" t="str">
        <f>IFERROR(VLOOKUP($D12633,LISTA!$A$2:$J$9990,8,0),"")</f>
        <v/>
      </c>
      <c r="H12633" s="40" t="str">
        <f t="shared" si="222"/>
        <v/>
      </c>
    </row>
    <row r="12634" spans="7:8" x14ac:dyDescent="0.25">
      <c r="G12634" s="19" t="str">
        <f>IFERROR(VLOOKUP($D12634,LISTA!$A$2:$J$9990,8,0),"")</f>
        <v/>
      </c>
      <c r="H12634" s="40" t="str">
        <f t="shared" si="222"/>
        <v/>
      </c>
    </row>
    <row r="12635" spans="7:8" x14ac:dyDescent="0.25">
      <c r="G12635" s="19" t="str">
        <f>IFERROR(VLOOKUP($D12635,LISTA!$A$2:$J$9990,8,0),"")</f>
        <v/>
      </c>
      <c r="H12635" s="40" t="str">
        <f t="shared" si="222"/>
        <v/>
      </c>
    </row>
    <row r="12636" spans="7:8" x14ac:dyDescent="0.25">
      <c r="G12636" s="19" t="str">
        <f>IFERROR(VLOOKUP($D12636,LISTA!$A$2:$J$9990,8,0),"")</f>
        <v/>
      </c>
      <c r="H12636" s="40" t="str">
        <f t="shared" si="222"/>
        <v/>
      </c>
    </row>
    <row r="12637" spans="7:8" x14ac:dyDescent="0.25">
      <c r="G12637" s="19" t="str">
        <f>IFERROR(VLOOKUP($D12637,LISTA!$A$2:$J$9990,8,0),"")</f>
        <v/>
      </c>
      <c r="H12637" s="40" t="str">
        <f t="shared" si="222"/>
        <v/>
      </c>
    </row>
    <row r="12638" spans="7:8" x14ac:dyDescent="0.25">
      <c r="G12638" s="19" t="str">
        <f>IFERROR(VLOOKUP($D12638,LISTA!$A$2:$J$9990,8,0),"")</f>
        <v/>
      </c>
      <c r="H12638" s="40" t="str">
        <f t="shared" si="222"/>
        <v/>
      </c>
    </row>
    <row r="12639" spans="7:8" x14ac:dyDescent="0.25">
      <c r="G12639" s="19" t="str">
        <f>IFERROR(VLOOKUP($D12639,LISTA!$A$2:$J$9990,8,0),"")</f>
        <v/>
      </c>
      <c r="H12639" s="40" t="str">
        <f t="shared" si="222"/>
        <v/>
      </c>
    </row>
    <row r="12640" spans="7:8" x14ac:dyDescent="0.25">
      <c r="G12640" s="19" t="str">
        <f>IFERROR(VLOOKUP($D12640,LISTA!$A$2:$J$9990,8,0),"")</f>
        <v/>
      </c>
      <c r="H12640" s="40" t="str">
        <f t="shared" si="222"/>
        <v/>
      </c>
    </row>
    <row r="12641" spans="7:8" x14ac:dyDescent="0.25">
      <c r="G12641" s="19" t="str">
        <f>IFERROR(VLOOKUP($D12641,LISTA!$A$2:$J$9990,8,0),"")</f>
        <v/>
      </c>
      <c r="H12641" s="40" t="str">
        <f t="shared" si="222"/>
        <v/>
      </c>
    </row>
    <row r="12642" spans="7:8" x14ac:dyDescent="0.25">
      <c r="G12642" s="19" t="str">
        <f>IFERROR(VLOOKUP($D12642,LISTA!$A$2:$J$9990,8,0),"")</f>
        <v/>
      </c>
      <c r="H12642" s="40" t="str">
        <f t="shared" si="222"/>
        <v/>
      </c>
    </row>
    <row r="12643" spans="7:8" x14ac:dyDescent="0.25">
      <c r="G12643" s="19" t="str">
        <f>IFERROR(VLOOKUP($D12643,LISTA!$A$2:$J$9990,8,0),"")</f>
        <v/>
      </c>
      <c r="H12643" s="40" t="str">
        <f t="shared" si="222"/>
        <v/>
      </c>
    </row>
    <row r="12644" spans="7:8" x14ac:dyDescent="0.25">
      <c r="G12644" s="19" t="str">
        <f>IFERROR(VLOOKUP($D12644,LISTA!$A$2:$J$9990,8,0),"")</f>
        <v/>
      </c>
      <c r="H12644" s="40" t="str">
        <f t="shared" si="222"/>
        <v/>
      </c>
    </row>
    <row r="12645" spans="7:8" x14ac:dyDescent="0.25">
      <c r="G12645" s="19" t="str">
        <f>IFERROR(VLOOKUP($D12645,LISTA!$A$2:$J$9990,8,0),"")</f>
        <v/>
      </c>
      <c r="H12645" s="40" t="str">
        <f t="shared" si="222"/>
        <v/>
      </c>
    </row>
    <row r="12646" spans="7:8" x14ac:dyDescent="0.25">
      <c r="G12646" s="19" t="str">
        <f>IFERROR(VLOOKUP($D12646,LISTA!$A$2:$J$9990,8,0),"")</f>
        <v/>
      </c>
      <c r="H12646" s="40" t="str">
        <f t="shared" si="222"/>
        <v/>
      </c>
    </row>
    <row r="12647" spans="7:8" x14ac:dyDescent="0.25">
      <c r="G12647" s="19" t="str">
        <f>IFERROR(VLOOKUP($D12647,LISTA!$A$2:$J$9990,8,0),"")</f>
        <v/>
      </c>
      <c r="H12647" s="40" t="str">
        <f t="shared" si="222"/>
        <v/>
      </c>
    </row>
    <row r="12648" spans="7:8" x14ac:dyDescent="0.25">
      <c r="G12648" s="19" t="str">
        <f>IFERROR(VLOOKUP($D12648,LISTA!$A$2:$J$9990,8,0),"")</f>
        <v/>
      </c>
      <c r="H12648" s="40" t="str">
        <f t="shared" si="222"/>
        <v/>
      </c>
    </row>
    <row r="12649" spans="7:8" x14ac:dyDescent="0.25">
      <c r="G12649" s="19" t="str">
        <f>IFERROR(VLOOKUP($D12649,LISTA!$A$2:$J$9990,8,0),"")</f>
        <v/>
      </c>
      <c r="H12649" s="40" t="str">
        <f t="shared" si="222"/>
        <v/>
      </c>
    </row>
    <row r="12650" spans="7:8" x14ac:dyDescent="0.25">
      <c r="G12650" s="19" t="str">
        <f>IFERROR(VLOOKUP($D12650,LISTA!$A$2:$J$9990,8,0),"")</f>
        <v/>
      </c>
      <c r="H12650" s="40" t="str">
        <f t="shared" si="222"/>
        <v/>
      </c>
    </row>
    <row r="12651" spans="7:8" x14ac:dyDescent="0.25">
      <c r="G12651" s="19" t="str">
        <f>IFERROR(VLOOKUP($D12651,LISTA!$A$2:$J$9990,8,0),"")</f>
        <v/>
      </c>
      <c r="H12651" s="40" t="str">
        <f t="shared" si="222"/>
        <v/>
      </c>
    </row>
    <row r="12652" spans="7:8" x14ac:dyDescent="0.25">
      <c r="G12652" s="19" t="str">
        <f>IFERROR(VLOOKUP($D12652,LISTA!$A$2:$J$9990,8,0),"")</f>
        <v/>
      </c>
      <c r="H12652" s="40" t="str">
        <f t="shared" si="222"/>
        <v/>
      </c>
    </row>
    <row r="12653" spans="7:8" x14ac:dyDescent="0.25">
      <c r="G12653" s="19" t="str">
        <f>IFERROR(VLOOKUP($D12653,LISTA!$A$2:$J$9990,8,0),"")</f>
        <v/>
      </c>
      <c r="H12653" s="40" t="str">
        <f t="shared" si="222"/>
        <v/>
      </c>
    </row>
    <row r="12654" spans="7:8" x14ac:dyDescent="0.25">
      <c r="G12654" s="19" t="str">
        <f>IFERROR(VLOOKUP($D12654,LISTA!$A$2:$J$9990,8,0),"")</f>
        <v/>
      </c>
      <c r="H12654" s="40" t="str">
        <f t="shared" si="222"/>
        <v/>
      </c>
    </row>
    <row r="12655" spans="7:8" x14ac:dyDescent="0.25">
      <c r="G12655" s="19" t="str">
        <f>IFERROR(VLOOKUP($D12655,LISTA!$A$2:$J$9990,8,0),"")</f>
        <v/>
      </c>
      <c r="H12655" s="40" t="str">
        <f t="shared" si="222"/>
        <v/>
      </c>
    </row>
    <row r="12656" spans="7:8" x14ac:dyDescent="0.25">
      <c r="G12656" s="19" t="str">
        <f>IFERROR(VLOOKUP($D12656,LISTA!$A$2:$J$9990,8,0),"")</f>
        <v/>
      </c>
      <c r="H12656" s="40" t="str">
        <f t="shared" si="222"/>
        <v/>
      </c>
    </row>
    <row r="12657" spans="7:8" x14ac:dyDescent="0.25">
      <c r="G12657" s="19" t="str">
        <f>IFERROR(VLOOKUP($D12657,LISTA!$A$2:$J$9990,8,0),"")</f>
        <v/>
      </c>
      <c r="H12657" s="40" t="str">
        <f t="shared" si="222"/>
        <v/>
      </c>
    </row>
    <row r="12658" spans="7:8" x14ac:dyDescent="0.25">
      <c r="G12658" s="19" t="str">
        <f>IFERROR(VLOOKUP($D12658,LISTA!$A$2:$J$9990,8,0),"")</f>
        <v/>
      </c>
      <c r="H12658" s="40" t="str">
        <f t="shared" si="222"/>
        <v/>
      </c>
    </row>
    <row r="12659" spans="7:8" x14ac:dyDescent="0.25">
      <c r="G12659" s="19" t="str">
        <f>IFERROR(VLOOKUP($D12659,LISTA!$A$2:$J$9990,8,0),"")</f>
        <v/>
      </c>
      <c r="H12659" s="40" t="str">
        <f t="shared" si="222"/>
        <v/>
      </c>
    </row>
    <row r="12660" spans="7:8" x14ac:dyDescent="0.25">
      <c r="G12660" s="19" t="str">
        <f>IFERROR(VLOOKUP($D12660,LISTA!$A$2:$J$9990,8,0),"")</f>
        <v/>
      </c>
      <c r="H12660" s="40" t="str">
        <f t="shared" si="222"/>
        <v/>
      </c>
    </row>
    <row r="12661" spans="7:8" x14ac:dyDescent="0.25">
      <c r="G12661" s="19" t="str">
        <f>IFERROR(VLOOKUP($D12661,LISTA!$A$2:$J$9990,8,0),"")</f>
        <v/>
      </c>
      <c r="H12661" s="40" t="str">
        <f t="shared" si="222"/>
        <v/>
      </c>
    </row>
    <row r="12662" spans="7:8" x14ac:dyDescent="0.25">
      <c r="G12662" s="19" t="str">
        <f>IFERROR(VLOOKUP($D12662,LISTA!$A$2:$J$9990,8,0),"")</f>
        <v/>
      </c>
      <c r="H12662" s="40" t="str">
        <f t="shared" si="222"/>
        <v/>
      </c>
    </row>
    <row r="12663" spans="7:8" x14ac:dyDescent="0.25">
      <c r="G12663" s="19" t="str">
        <f>IFERROR(VLOOKUP($D12663,LISTA!$A$2:$J$9990,8,0),"")</f>
        <v/>
      </c>
      <c r="H12663" s="40" t="str">
        <f t="shared" si="222"/>
        <v/>
      </c>
    </row>
    <row r="12664" spans="7:8" x14ac:dyDescent="0.25">
      <c r="G12664" s="19" t="str">
        <f>IFERROR(VLOOKUP($D12664,LISTA!$A$2:$J$9990,8,0),"")</f>
        <v/>
      </c>
      <c r="H12664" s="40" t="str">
        <f t="shared" si="222"/>
        <v/>
      </c>
    </row>
    <row r="12665" spans="7:8" x14ac:dyDescent="0.25">
      <c r="G12665" s="19" t="str">
        <f>IFERROR(VLOOKUP($D12665,LISTA!$A$2:$J$9990,8,0),"")</f>
        <v/>
      </c>
      <c r="H12665" s="40" t="str">
        <f t="shared" si="222"/>
        <v/>
      </c>
    </row>
    <row r="12666" spans="7:8" x14ac:dyDescent="0.25">
      <c r="G12666" s="19" t="str">
        <f>IFERROR(VLOOKUP($D12666,LISTA!$A$2:$J$9990,8,0),"")</f>
        <v/>
      </c>
      <c r="H12666" s="40" t="str">
        <f t="shared" si="222"/>
        <v/>
      </c>
    </row>
    <row r="12667" spans="7:8" x14ac:dyDescent="0.25">
      <c r="G12667" s="19" t="str">
        <f>IFERROR(VLOOKUP($D12667,LISTA!$A$2:$J$9990,8,0),"")</f>
        <v/>
      </c>
      <c r="H12667" s="40" t="str">
        <f t="shared" si="222"/>
        <v/>
      </c>
    </row>
    <row r="12668" spans="7:8" x14ac:dyDescent="0.25">
      <c r="G12668" s="19" t="str">
        <f>IFERROR(VLOOKUP($D12668,LISTA!$A$2:$J$9990,8,0),"")</f>
        <v/>
      </c>
      <c r="H12668" s="40" t="str">
        <f t="shared" si="222"/>
        <v/>
      </c>
    </row>
    <row r="12669" spans="7:8" x14ac:dyDescent="0.25">
      <c r="G12669" s="19" t="str">
        <f>IFERROR(VLOOKUP($D12669,LISTA!$A$2:$J$9990,8,0),"")</f>
        <v/>
      </c>
      <c r="H12669" s="40" t="str">
        <f t="shared" si="222"/>
        <v/>
      </c>
    </row>
    <row r="12670" spans="7:8" x14ac:dyDescent="0.25">
      <c r="G12670" s="19" t="str">
        <f>IFERROR(VLOOKUP($D12670,LISTA!$A$2:$J$9990,8,0),"")</f>
        <v/>
      </c>
      <c r="H12670" s="40" t="str">
        <f t="shared" si="222"/>
        <v/>
      </c>
    </row>
    <row r="12671" spans="7:8" x14ac:dyDescent="0.25">
      <c r="G12671" s="19" t="str">
        <f>IFERROR(VLOOKUP($D12671,LISTA!$A$2:$J$9990,8,0),"")</f>
        <v/>
      </c>
      <c r="H12671" s="40" t="str">
        <f t="shared" si="222"/>
        <v/>
      </c>
    </row>
    <row r="12672" spans="7:8" x14ac:dyDescent="0.25">
      <c r="G12672" s="19" t="str">
        <f>IFERROR(VLOOKUP($D12672,LISTA!$A$2:$J$9990,8,0),"")</f>
        <v/>
      </c>
      <c r="H12672" s="40" t="str">
        <f t="shared" si="222"/>
        <v/>
      </c>
    </row>
    <row r="12673" spans="7:8" x14ac:dyDescent="0.25">
      <c r="G12673" s="19" t="str">
        <f>IFERROR(VLOOKUP($D12673,LISTA!$A$2:$J$9990,8,0),"")</f>
        <v/>
      </c>
      <c r="H12673" s="40" t="str">
        <f t="shared" si="222"/>
        <v/>
      </c>
    </row>
    <row r="12674" spans="7:8" x14ac:dyDescent="0.25">
      <c r="G12674" s="19" t="str">
        <f>IFERROR(VLOOKUP($D12674,LISTA!$A$2:$J$9990,8,0),"")</f>
        <v/>
      </c>
      <c r="H12674" s="40" t="str">
        <f t="shared" si="222"/>
        <v/>
      </c>
    </row>
    <row r="12675" spans="7:8" x14ac:dyDescent="0.25">
      <c r="G12675" s="19" t="str">
        <f>IFERROR(VLOOKUP($D12675,LISTA!$A$2:$J$9990,8,0),"")</f>
        <v/>
      </c>
      <c r="H12675" s="40" t="str">
        <f t="shared" si="222"/>
        <v/>
      </c>
    </row>
    <row r="12676" spans="7:8" x14ac:dyDescent="0.25">
      <c r="G12676" s="19" t="str">
        <f>IFERROR(VLOOKUP($D12676,LISTA!$A$2:$J$9990,8,0),"")</f>
        <v/>
      </c>
      <c r="H12676" s="40" t="str">
        <f t="shared" si="222"/>
        <v/>
      </c>
    </row>
    <row r="12677" spans="7:8" x14ac:dyDescent="0.25">
      <c r="G12677" s="19" t="str">
        <f>IFERROR(VLOOKUP($D12677,LISTA!$A$2:$J$9990,8,0),"")</f>
        <v/>
      </c>
      <c r="H12677" s="40" t="str">
        <f t="shared" ref="H12677:H12740" si="223">IF(OR(G12677=$K$10,G12677=$K$11,G12677=$K$14,G12677=$K$15,G12677=$K$16,G12677=$K$17,G12677=$K$18,G12677=$K$19,G12677=$K$20,G12677=$K$21,G12677=$K$22,G12677=$K$23,G12677=$K$24,G12677=$K$25,G12677=$K$26,G12677=$K$27,G12677=$K$28),$K$9,IF(OR(G12677=$K$32,G12677=$K$33),$K$31,IF(OR(G12677=$K$38),$K$37,"")))</f>
        <v/>
      </c>
    </row>
    <row r="12678" spans="7:8" x14ac:dyDescent="0.25">
      <c r="G12678" s="19" t="str">
        <f>IFERROR(VLOOKUP($D12678,LISTA!$A$2:$J$9990,8,0),"")</f>
        <v/>
      </c>
      <c r="H12678" s="40" t="str">
        <f t="shared" si="223"/>
        <v/>
      </c>
    </row>
    <row r="12679" spans="7:8" x14ac:dyDescent="0.25">
      <c r="G12679" s="19" t="str">
        <f>IFERROR(VLOOKUP($D12679,LISTA!$A$2:$J$9990,8,0),"")</f>
        <v/>
      </c>
      <c r="H12679" s="40" t="str">
        <f t="shared" si="223"/>
        <v/>
      </c>
    </row>
    <row r="12680" spans="7:8" x14ac:dyDescent="0.25">
      <c r="G12680" s="19" t="str">
        <f>IFERROR(VLOOKUP($D12680,LISTA!$A$2:$J$9990,8,0),"")</f>
        <v/>
      </c>
      <c r="H12680" s="40" t="str">
        <f t="shared" si="223"/>
        <v/>
      </c>
    </row>
    <row r="12681" spans="7:8" x14ac:dyDescent="0.25">
      <c r="G12681" s="19" t="str">
        <f>IFERROR(VLOOKUP($D12681,LISTA!$A$2:$J$9990,8,0),"")</f>
        <v/>
      </c>
      <c r="H12681" s="40" t="str">
        <f t="shared" si="223"/>
        <v/>
      </c>
    </row>
    <row r="12682" spans="7:8" x14ac:dyDescent="0.25">
      <c r="G12682" s="19" t="str">
        <f>IFERROR(VLOOKUP($D12682,LISTA!$A$2:$J$9990,8,0),"")</f>
        <v/>
      </c>
      <c r="H12682" s="40" t="str">
        <f t="shared" si="223"/>
        <v/>
      </c>
    </row>
    <row r="12683" spans="7:8" x14ac:dyDescent="0.25">
      <c r="G12683" s="19" t="str">
        <f>IFERROR(VLOOKUP($D12683,LISTA!$A$2:$J$9990,8,0),"")</f>
        <v/>
      </c>
      <c r="H12683" s="40" t="str">
        <f t="shared" si="223"/>
        <v/>
      </c>
    </row>
    <row r="12684" spans="7:8" x14ac:dyDescent="0.25">
      <c r="G12684" s="19" t="str">
        <f>IFERROR(VLOOKUP($D12684,LISTA!$A$2:$J$9990,8,0),"")</f>
        <v/>
      </c>
      <c r="H12684" s="40" t="str">
        <f t="shared" si="223"/>
        <v/>
      </c>
    </row>
    <row r="12685" spans="7:8" x14ac:dyDescent="0.25">
      <c r="G12685" s="19" t="str">
        <f>IFERROR(VLOOKUP($D12685,LISTA!$A$2:$J$9990,8,0),"")</f>
        <v/>
      </c>
      <c r="H12685" s="40" t="str">
        <f t="shared" si="223"/>
        <v/>
      </c>
    </row>
    <row r="12686" spans="7:8" x14ac:dyDescent="0.25">
      <c r="G12686" s="19" t="str">
        <f>IFERROR(VLOOKUP($D12686,LISTA!$A$2:$J$9990,8,0),"")</f>
        <v/>
      </c>
      <c r="H12686" s="40" t="str">
        <f t="shared" si="223"/>
        <v/>
      </c>
    </row>
    <row r="12687" spans="7:8" x14ac:dyDescent="0.25">
      <c r="G12687" s="19" t="str">
        <f>IFERROR(VLOOKUP($D12687,LISTA!$A$2:$J$9990,8,0),"")</f>
        <v/>
      </c>
      <c r="H12687" s="40" t="str">
        <f t="shared" si="223"/>
        <v/>
      </c>
    </row>
    <row r="12688" spans="7:8" x14ac:dyDescent="0.25">
      <c r="G12688" s="19" t="str">
        <f>IFERROR(VLOOKUP($D12688,LISTA!$A$2:$J$9990,8,0),"")</f>
        <v/>
      </c>
      <c r="H12688" s="40" t="str">
        <f t="shared" si="223"/>
        <v/>
      </c>
    </row>
    <row r="12689" spans="7:8" x14ac:dyDescent="0.25">
      <c r="G12689" s="19" t="str">
        <f>IFERROR(VLOOKUP($D12689,LISTA!$A$2:$J$9990,8,0),"")</f>
        <v/>
      </c>
      <c r="H12689" s="40" t="str">
        <f t="shared" si="223"/>
        <v/>
      </c>
    </row>
    <row r="12690" spans="7:8" x14ac:dyDescent="0.25">
      <c r="G12690" s="19" t="str">
        <f>IFERROR(VLOOKUP($D12690,LISTA!$A$2:$J$9990,8,0),"")</f>
        <v/>
      </c>
      <c r="H12690" s="40" t="str">
        <f t="shared" si="223"/>
        <v/>
      </c>
    </row>
    <row r="12691" spans="7:8" x14ac:dyDescent="0.25">
      <c r="G12691" s="19" t="str">
        <f>IFERROR(VLOOKUP($D12691,LISTA!$A$2:$J$9990,8,0),"")</f>
        <v/>
      </c>
      <c r="H12691" s="40" t="str">
        <f t="shared" si="223"/>
        <v/>
      </c>
    </row>
    <row r="12692" spans="7:8" x14ac:dyDescent="0.25">
      <c r="G12692" s="19" t="str">
        <f>IFERROR(VLOOKUP($D12692,LISTA!$A$2:$J$9990,8,0),"")</f>
        <v/>
      </c>
      <c r="H12692" s="40" t="str">
        <f t="shared" si="223"/>
        <v/>
      </c>
    </row>
    <row r="12693" spans="7:8" x14ac:dyDescent="0.25">
      <c r="G12693" s="19" t="str">
        <f>IFERROR(VLOOKUP($D12693,LISTA!$A$2:$J$9990,8,0),"")</f>
        <v/>
      </c>
      <c r="H12693" s="40" t="str">
        <f t="shared" si="223"/>
        <v/>
      </c>
    </row>
    <row r="12694" spans="7:8" x14ac:dyDescent="0.25">
      <c r="G12694" s="19" t="str">
        <f>IFERROR(VLOOKUP($D12694,LISTA!$A$2:$J$9990,8,0),"")</f>
        <v/>
      </c>
      <c r="H12694" s="40" t="str">
        <f t="shared" si="223"/>
        <v/>
      </c>
    </row>
    <row r="12695" spans="7:8" x14ac:dyDescent="0.25">
      <c r="G12695" s="19" t="str">
        <f>IFERROR(VLOOKUP($D12695,LISTA!$A$2:$J$9990,8,0),"")</f>
        <v/>
      </c>
      <c r="H12695" s="40" t="str">
        <f t="shared" si="223"/>
        <v/>
      </c>
    </row>
    <row r="12696" spans="7:8" x14ac:dyDescent="0.25">
      <c r="G12696" s="19" t="str">
        <f>IFERROR(VLOOKUP($D12696,LISTA!$A$2:$J$9990,8,0),"")</f>
        <v/>
      </c>
      <c r="H12696" s="40" t="str">
        <f t="shared" si="223"/>
        <v/>
      </c>
    </row>
    <row r="12697" spans="7:8" x14ac:dyDescent="0.25">
      <c r="G12697" s="19" t="str">
        <f>IFERROR(VLOOKUP($D12697,LISTA!$A$2:$J$9990,8,0),"")</f>
        <v/>
      </c>
      <c r="H12697" s="40" t="str">
        <f t="shared" si="223"/>
        <v/>
      </c>
    </row>
    <row r="12698" spans="7:8" x14ac:dyDescent="0.25">
      <c r="G12698" s="19" t="str">
        <f>IFERROR(VLOOKUP($D12698,LISTA!$A$2:$J$9990,8,0),"")</f>
        <v/>
      </c>
      <c r="H12698" s="40" t="str">
        <f t="shared" si="223"/>
        <v/>
      </c>
    </row>
    <row r="12699" spans="7:8" x14ac:dyDescent="0.25">
      <c r="G12699" s="19" t="str">
        <f>IFERROR(VLOOKUP($D12699,LISTA!$A$2:$J$9990,8,0),"")</f>
        <v/>
      </c>
      <c r="H12699" s="40" t="str">
        <f t="shared" si="223"/>
        <v/>
      </c>
    </row>
    <row r="12700" spans="7:8" x14ac:dyDescent="0.25">
      <c r="G12700" s="19" t="str">
        <f>IFERROR(VLOOKUP($D12700,LISTA!$A$2:$J$9990,8,0),"")</f>
        <v/>
      </c>
      <c r="H12700" s="40" t="str">
        <f t="shared" si="223"/>
        <v/>
      </c>
    </row>
    <row r="12701" spans="7:8" x14ac:dyDescent="0.25">
      <c r="G12701" s="19" t="str">
        <f>IFERROR(VLOOKUP($D12701,LISTA!$A$2:$J$9990,8,0),"")</f>
        <v/>
      </c>
      <c r="H12701" s="40" t="str">
        <f t="shared" si="223"/>
        <v/>
      </c>
    </row>
    <row r="12702" spans="7:8" x14ac:dyDescent="0.25">
      <c r="G12702" s="19" t="str">
        <f>IFERROR(VLOOKUP($D12702,LISTA!$A$2:$J$9990,8,0),"")</f>
        <v/>
      </c>
      <c r="H12702" s="40" t="str">
        <f t="shared" si="223"/>
        <v/>
      </c>
    </row>
    <row r="12703" spans="7:8" x14ac:dyDescent="0.25">
      <c r="G12703" s="19" t="str">
        <f>IFERROR(VLOOKUP($D12703,LISTA!$A$2:$J$9990,8,0),"")</f>
        <v/>
      </c>
      <c r="H12703" s="40" t="str">
        <f t="shared" si="223"/>
        <v/>
      </c>
    </row>
    <row r="12704" spans="7:8" x14ac:dyDescent="0.25">
      <c r="G12704" s="19" t="str">
        <f>IFERROR(VLOOKUP($D12704,LISTA!$A$2:$J$9990,8,0),"")</f>
        <v/>
      </c>
      <c r="H12704" s="40" t="str">
        <f t="shared" si="223"/>
        <v/>
      </c>
    </row>
    <row r="12705" spans="7:8" x14ac:dyDescent="0.25">
      <c r="G12705" s="19" t="str">
        <f>IFERROR(VLOOKUP($D12705,LISTA!$A$2:$J$9990,8,0),"")</f>
        <v/>
      </c>
      <c r="H12705" s="40" t="str">
        <f t="shared" si="223"/>
        <v/>
      </c>
    </row>
    <row r="12706" spans="7:8" x14ac:dyDescent="0.25">
      <c r="G12706" s="19" t="str">
        <f>IFERROR(VLOOKUP($D12706,LISTA!$A$2:$J$9990,8,0),"")</f>
        <v/>
      </c>
      <c r="H12706" s="40" t="str">
        <f t="shared" si="223"/>
        <v/>
      </c>
    </row>
    <row r="12707" spans="7:8" x14ac:dyDescent="0.25">
      <c r="G12707" s="19" t="str">
        <f>IFERROR(VLOOKUP($D12707,LISTA!$A$2:$J$9990,8,0),"")</f>
        <v/>
      </c>
      <c r="H12707" s="40" t="str">
        <f t="shared" si="223"/>
        <v/>
      </c>
    </row>
    <row r="12708" spans="7:8" x14ac:dyDescent="0.25">
      <c r="G12708" s="19" t="str">
        <f>IFERROR(VLOOKUP($D12708,LISTA!$A$2:$J$9990,8,0),"")</f>
        <v/>
      </c>
      <c r="H12708" s="40" t="str">
        <f t="shared" si="223"/>
        <v/>
      </c>
    </row>
    <row r="12709" spans="7:8" x14ac:dyDescent="0.25">
      <c r="G12709" s="19" t="str">
        <f>IFERROR(VLOOKUP($D12709,LISTA!$A$2:$J$9990,8,0),"")</f>
        <v/>
      </c>
      <c r="H12709" s="40" t="str">
        <f t="shared" si="223"/>
        <v/>
      </c>
    </row>
    <row r="12710" spans="7:8" x14ac:dyDescent="0.25">
      <c r="G12710" s="19" t="str">
        <f>IFERROR(VLOOKUP($D12710,LISTA!$A$2:$J$9990,8,0),"")</f>
        <v/>
      </c>
      <c r="H12710" s="40" t="str">
        <f t="shared" si="223"/>
        <v/>
      </c>
    </row>
    <row r="12711" spans="7:8" x14ac:dyDescent="0.25">
      <c r="G12711" s="19" t="str">
        <f>IFERROR(VLOOKUP($D12711,LISTA!$A$2:$J$9990,8,0),"")</f>
        <v/>
      </c>
      <c r="H12711" s="40" t="str">
        <f t="shared" si="223"/>
        <v/>
      </c>
    </row>
    <row r="12712" spans="7:8" x14ac:dyDescent="0.25">
      <c r="G12712" s="19" t="str">
        <f>IFERROR(VLOOKUP($D12712,LISTA!$A$2:$J$9990,8,0),"")</f>
        <v/>
      </c>
      <c r="H12712" s="40" t="str">
        <f t="shared" si="223"/>
        <v/>
      </c>
    </row>
    <row r="12713" spans="7:8" x14ac:dyDescent="0.25">
      <c r="G12713" s="19" t="str">
        <f>IFERROR(VLOOKUP($D12713,LISTA!$A$2:$J$9990,8,0),"")</f>
        <v/>
      </c>
      <c r="H12713" s="40" t="str">
        <f t="shared" si="223"/>
        <v/>
      </c>
    </row>
    <row r="12714" spans="7:8" x14ac:dyDescent="0.25">
      <c r="G12714" s="19" t="str">
        <f>IFERROR(VLOOKUP($D12714,LISTA!$A$2:$J$9990,8,0),"")</f>
        <v/>
      </c>
      <c r="H12714" s="40" t="str">
        <f t="shared" si="223"/>
        <v/>
      </c>
    </row>
    <row r="12715" spans="7:8" x14ac:dyDescent="0.25">
      <c r="G12715" s="19" t="str">
        <f>IFERROR(VLOOKUP($D12715,LISTA!$A$2:$J$9990,8,0),"")</f>
        <v/>
      </c>
      <c r="H12715" s="40" t="str">
        <f t="shared" si="223"/>
        <v/>
      </c>
    </row>
    <row r="12716" spans="7:8" x14ac:dyDescent="0.25">
      <c r="G12716" s="19" t="str">
        <f>IFERROR(VLOOKUP($D12716,LISTA!$A$2:$J$9990,8,0),"")</f>
        <v/>
      </c>
      <c r="H12716" s="40" t="str">
        <f t="shared" si="223"/>
        <v/>
      </c>
    </row>
    <row r="12717" spans="7:8" x14ac:dyDescent="0.25">
      <c r="G12717" s="19" t="str">
        <f>IFERROR(VLOOKUP($D12717,LISTA!$A$2:$J$9990,8,0),"")</f>
        <v/>
      </c>
      <c r="H12717" s="40" t="str">
        <f t="shared" si="223"/>
        <v/>
      </c>
    </row>
    <row r="12718" spans="7:8" x14ac:dyDescent="0.25">
      <c r="G12718" s="19" t="str">
        <f>IFERROR(VLOOKUP($D12718,LISTA!$A$2:$J$9990,8,0),"")</f>
        <v/>
      </c>
      <c r="H12718" s="40" t="str">
        <f t="shared" si="223"/>
        <v/>
      </c>
    </row>
    <row r="12719" spans="7:8" x14ac:dyDescent="0.25">
      <c r="G12719" s="19" t="str">
        <f>IFERROR(VLOOKUP($D12719,LISTA!$A$2:$J$9990,8,0),"")</f>
        <v/>
      </c>
      <c r="H12719" s="40" t="str">
        <f t="shared" si="223"/>
        <v/>
      </c>
    </row>
    <row r="12720" spans="7:8" x14ac:dyDescent="0.25">
      <c r="G12720" s="19" t="str">
        <f>IFERROR(VLOOKUP($D12720,LISTA!$A$2:$J$9990,8,0),"")</f>
        <v/>
      </c>
      <c r="H12720" s="40" t="str">
        <f t="shared" si="223"/>
        <v/>
      </c>
    </row>
    <row r="12721" spans="7:8" x14ac:dyDescent="0.25">
      <c r="G12721" s="19" t="str">
        <f>IFERROR(VLOOKUP($D12721,LISTA!$A$2:$J$9990,8,0),"")</f>
        <v/>
      </c>
      <c r="H12721" s="40" t="str">
        <f t="shared" si="223"/>
        <v/>
      </c>
    </row>
    <row r="12722" spans="7:8" x14ac:dyDescent="0.25">
      <c r="G12722" s="19" t="str">
        <f>IFERROR(VLOOKUP($D12722,LISTA!$A$2:$J$9990,8,0),"")</f>
        <v/>
      </c>
      <c r="H12722" s="40" t="str">
        <f t="shared" si="223"/>
        <v/>
      </c>
    </row>
    <row r="12723" spans="7:8" x14ac:dyDescent="0.25">
      <c r="G12723" s="19" t="str">
        <f>IFERROR(VLOOKUP($D12723,LISTA!$A$2:$J$9990,8,0),"")</f>
        <v/>
      </c>
      <c r="H12723" s="40" t="str">
        <f t="shared" si="223"/>
        <v/>
      </c>
    </row>
    <row r="12724" spans="7:8" x14ac:dyDescent="0.25">
      <c r="G12724" s="19" t="str">
        <f>IFERROR(VLOOKUP($D12724,LISTA!$A$2:$J$9990,8,0),"")</f>
        <v/>
      </c>
      <c r="H12724" s="40" t="str">
        <f t="shared" si="223"/>
        <v/>
      </c>
    </row>
    <row r="12725" spans="7:8" x14ac:dyDescent="0.25">
      <c r="G12725" s="19" t="str">
        <f>IFERROR(VLOOKUP($D12725,LISTA!$A$2:$J$9990,8,0),"")</f>
        <v/>
      </c>
      <c r="H12725" s="40" t="str">
        <f t="shared" si="223"/>
        <v/>
      </c>
    </row>
    <row r="12726" spans="7:8" x14ac:dyDescent="0.25">
      <c r="G12726" s="19" t="str">
        <f>IFERROR(VLOOKUP($D12726,LISTA!$A$2:$J$9990,8,0),"")</f>
        <v/>
      </c>
      <c r="H12726" s="40" t="str">
        <f t="shared" si="223"/>
        <v/>
      </c>
    </row>
    <row r="12727" spans="7:8" x14ac:dyDescent="0.25">
      <c r="G12727" s="19" t="str">
        <f>IFERROR(VLOOKUP($D12727,LISTA!$A$2:$J$9990,8,0),"")</f>
        <v/>
      </c>
      <c r="H12727" s="40" t="str">
        <f t="shared" si="223"/>
        <v/>
      </c>
    </row>
    <row r="12728" spans="7:8" x14ac:dyDescent="0.25">
      <c r="G12728" s="19" t="str">
        <f>IFERROR(VLOOKUP($D12728,LISTA!$A$2:$J$9990,8,0),"")</f>
        <v/>
      </c>
      <c r="H12728" s="40" t="str">
        <f t="shared" si="223"/>
        <v/>
      </c>
    </row>
    <row r="12729" spans="7:8" x14ac:dyDescent="0.25">
      <c r="G12729" s="19" t="str">
        <f>IFERROR(VLOOKUP($D12729,LISTA!$A$2:$J$9990,8,0),"")</f>
        <v/>
      </c>
      <c r="H12729" s="40" t="str">
        <f t="shared" si="223"/>
        <v/>
      </c>
    </row>
    <row r="12730" spans="7:8" x14ac:dyDescent="0.25">
      <c r="G12730" s="19" t="str">
        <f>IFERROR(VLOOKUP($D12730,LISTA!$A$2:$J$9990,8,0),"")</f>
        <v/>
      </c>
      <c r="H12730" s="40" t="str">
        <f t="shared" si="223"/>
        <v/>
      </c>
    </row>
    <row r="12731" spans="7:8" x14ac:dyDescent="0.25">
      <c r="G12731" s="19" t="str">
        <f>IFERROR(VLOOKUP($D12731,LISTA!$A$2:$J$9990,8,0),"")</f>
        <v/>
      </c>
      <c r="H12731" s="40" t="str">
        <f t="shared" si="223"/>
        <v/>
      </c>
    </row>
    <row r="12732" spans="7:8" x14ac:dyDescent="0.25">
      <c r="G12732" s="19" t="str">
        <f>IFERROR(VLOOKUP($D12732,LISTA!$A$2:$J$9990,8,0),"")</f>
        <v/>
      </c>
      <c r="H12732" s="40" t="str">
        <f t="shared" si="223"/>
        <v/>
      </c>
    </row>
    <row r="12733" spans="7:8" x14ac:dyDescent="0.25">
      <c r="G12733" s="19" t="str">
        <f>IFERROR(VLOOKUP($D12733,LISTA!$A$2:$J$9990,8,0),"")</f>
        <v/>
      </c>
      <c r="H12733" s="40" t="str">
        <f t="shared" si="223"/>
        <v/>
      </c>
    </row>
    <row r="12734" spans="7:8" x14ac:dyDescent="0.25">
      <c r="G12734" s="19" t="str">
        <f>IFERROR(VLOOKUP($D12734,LISTA!$A$2:$J$9990,8,0),"")</f>
        <v/>
      </c>
      <c r="H12734" s="40" t="str">
        <f t="shared" si="223"/>
        <v/>
      </c>
    </row>
    <row r="12735" spans="7:8" x14ac:dyDescent="0.25">
      <c r="G12735" s="19" t="str">
        <f>IFERROR(VLOOKUP($D12735,LISTA!$A$2:$J$9990,8,0),"")</f>
        <v/>
      </c>
      <c r="H12735" s="40" t="str">
        <f t="shared" si="223"/>
        <v/>
      </c>
    </row>
    <row r="12736" spans="7:8" x14ac:dyDescent="0.25">
      <c r="G12736" s="19" t="str">
        <f>IFERROR(VLOOKUP($D12736,LISTA!$A$2:$J$9990,8,0),"")</f>
        <v/>
      </c>
      <c r="H12736" s="40" t="str">
        <f t="shared" si="223"/>
        <v/>
      </c>
    </row>
    <row r="12737" spans="7:8" x14ac:dyDescent="0.25">
      <c r="G12737" s="19" t="str">
        <f>IFERROR(VLOOKUP($D12737,LISTA!$A$2:$J$9990,8,0),"")</f>
        <v/>
      </c>
      <c r="H12737" s="40" t="str">
        <f t="shared" si="223"/>
        <v/>
      </c>
    </row>
    <row r="12738" spans="7:8" x14ac:dyDescent="0.25">
      <c r="G12738" s="19" t="str">
        <f>IFERROR(VLOOKUP($D12738,LISTA!$A$2:$J$9990,8,0),"")</f>
        <v/>
      </c>
      <c r="H12738" s="40" t="str">
        <f t="shared" si="223"/>
        <v/>
      </c>
    </row>
    <row r="12739" spans="7:8" x14ac:dyDescent="0.25">
      <c r="G12739" s="19" t="str">
        <f>IFERROR(VLOOKUP($D12739,LISTA!$A$2:$J$9990,8,0),"")</f>
        <v/>
      </c>
      <c r="H12739" s="40" t="str">
        <f t="shared" si="223"/>
        <v/>
      </c>
    </row>
    <row r="12740" spans="7:8" x14ac:dyDescent="0.25">
      <c r="G12740" s="19" t="str">
        <f>IFERROR(VLOOKUP($D12740,LISTA!$A$2:$J$9990,8,0),"")</f>
        <v/>
      </c>
      <c r="H12740" s="40" t="str">
        <f t="shared" si="223"/>
        <v/>
      </c>
    </row>
    <row r="12741" spans="7:8" x14ac:dyDescent="0.25">
      <c r="G12741" s="19" t="str">
        <f>IFERROR(VLOOKUP($D12741,LISTA!$A$2:$J$9990,8,0),"")</f>
        <v/>
      </c>
      <c r="H12741" s="40" t="str">
        <f t="shared" ref="H12741:H12804" si="224">IF(OR(G12741=$K$10,G12741=$K$11,G12741=$K$14,G12741=$K$15,G12741=$K$16,G12741=$K$17,G12741=$K$18,G12741=$K$19,G12741=$K$20,G12741=$K$21,G12741=$K$22,G12741=$K$23,G12741=$K$24,G12741=$K$25,G12741=$K$26,G12741=$K$27,G12741=$K$28),$K$9,IF(OR(G12741=$K$32,G12741=$K$33),$K$31,IF(OR(G12741=$K$38),$K$37,"")))</f>
        <v/>
      </c>
    </row>
    <row r="12742" spans="7:8" x14ac:dyDescent="0.25">
      <c r="G12742" s="19" t="str">
        <f>IFERROR(VLOOKUP($D12742,LISTA!$A$2:$J$9990,8,0),"")</f>
        <v/>
      </c>
      <c r="H12742" s="40" t="str">
        <f t="shared" si="224"/>
        <v/>
      </c>
    </row>
    <row r="12743" spans="7:8" x14ac:dyDescent="0.25">
      <c r="G12743" s="19" t="str">
        <f>IFERROR(VLOOKUP($D12743,LISTA!$A$2:$J$9990,8,0),"")</f>
        <v/>
      </c>
      <c r="H12743" s="40" t="str">
        <f t="shared" si="224"/>
        <v/>
      </c>
    </row>
    <row r="12744" spans="7:8" x14ac:dyDescent="0.25">
      <c r="G12744" s="19" t="str">
        <f>IFERROR(VLOOKUP($D12744,LISTA!$A$2:$J$9990,8,0),"")</f>
        <v/>
      </c>
      <c r="H12744" s="40" t="str">
        <f t="shared" si="224"/>
        <v/>
      </c>
    </row>
    <row r="12745" spans="7:8" x14ac:dyDescent="0.25">
      <c r="G12745" s="19" t="str">
        <f>IFERROR(VLOOKUP($D12745,LISTA!$A$2:$J$9990,8,0),"")</f>
        <v/>
      </c>
      <c r="H12745" s="40" t="str">
        <f t="shared" si="224"/>
        <v/>
      </c>
    </row>
    <row r="12746" spans="7:8" x14ac:dyDescent="0.25">
      <c r="G12746" s="19" t="str">
        <f>IFERROR(VLOOKUP($D12746,LISTA!$A$2:$J$9990,8,0),"")</f>
        <v/>
      </c>
      <c r="H12746" s="40" t="str">
        <f t="shared" si="224"/>
        <v/>
      </c>
    </row>
    <row r="12747" spans="7:8" x14ac:dyDescent="0.25">
      <c r="G12747" s="19" t="str">
        <f>IFERROR(VLOOKUP($D12747,LISTA!$A$2:$J$9990,8,0),"")</f>
        <v/>
      </c>
      <c r="H12747" s="40" t="str">
        <f t="shared" si="224"/>
        <v/>
      </c>
    </row>
    <row r="12748" spans="7:8" x14ac:dyDescent="0.25">
      <c r="G12748" s="19" t="str">
        <f>IFERROR(VLOOKUP($D12748,LISTA!$A$2:$J$9990,8,0),"")</f>
        <v/>
      </c>
      <c r="H12748" s="40" t="str">
        <f t="shared" si="224"/>
        <v/>
      </c>
    </row>
    <row r="12749" spans="7:8" x14ac:dyDescent="0.25">
      <c r="G12749" s="19" t="str">
        <f>IFERROR(VLOOKUP($D12749,LISTA!$A$2:$J$9990,8,0),"")</f>
        <v/>
      </c>
      <c r="H12749" s="40" t="str">
        <f t="shared" si="224"/>
        <v/>
      </c>
    </row>
    <row r="12750" spans="7:8" x14ac:dyDescent="0.25">
      <c r="G12750" s="19" t="str">
        <f>IFERROR(VLOOKUP($D12750,LISTA!$A$2:$J$9990,8,0),"")</f>
        <v/>
      </c>
      <c r="H12750" s="40" t="str">
        <f t="shared" si="224"/>
        <v/>
      </c>
    </row>
    <row r="12751" spans="7:8" x14ac:dyDescent="0.25">
      <c r="G12751" s="19" t="str">
        <f>IFERROR(VLOOKUP($D12751,LISTA!$A$2:$J$9990,8,0),"")</f>
        <v/>
      </c>
      <c r="H12751" s="40" t="str">
        <f t="shared" si="224"/>
        <v/>
      </c>
    </row>
    <row r="12752" spans="7:8" x14ac:dyDescent="0.25">
      <c r="G12752" s="19" t="str">
        <f>IFERROR(VLOOKUP($D12752,LISTA!$A$2:$J$9990,8,0),"")</f>
        <v/>
      </c>
      <c r="H12752" s="40" t="str">
        <f t="shared" si="224"/>
        <v/>
      </c>
    </row>
    <row r="12753" spans="7:8" x14ac:dyDescent="0.25">
      <c r="G12753" s="19" t="str">
        <f>IFERROR(VLOOKUP($D12753,LISTA!$A$2:$J$9990,8,0),"")</f>
        <v/>
      </c>
      <c r="H12753" s="40" t="str">
        <f t="shared" si="224"/>
        <v/>
      </c>
    </row>
    <row r="12754" spans="7:8" x14ac:dyDescent="0.25">
      <c r="G12754" s="19" t="str">
        <f>IFERROR(VLOOKUP($D12754,LISTA!$A$2:$J$9990,8,0),"")</f>
        <v/>
      </c>
      <c r="H12754" s="40" t="str">
        <f t="shared" si="224"/>
        <v/>
      </c>
    </row>
    <row r="12755" spans="7:8" x14ac:dyDescent="0.25">
      <c r="G12755" s="19" t="str">
        <f>IFERROR(VLOOKUP($D12755,LISTA!$A$2:$J$9990,8,0),"")</f>
        <v/>
      </c>
      <c r="H12755" s="40" t="str">
        <f t="shared" si="224"/>
        <v/>
      </c>
    </row>
    <row r="12756" spans="7:8" x14ac:dyDescent="0.25">
      <c r="G12756" s="19" t="str">
        <f>IFERROR(VLOOKUP($D12756,LISTA!$A$2:$J$9990,8,0),"")</f>
        <v/>
      </c>
      <c r="H12756" s="40" t="str">
        <f t="shared" si="224"/>
        <v/>
      </c>
    </row>
    <row r="12757" spans="7:8" x14ac:dyDescent="0.25">
      <c r="G12757" s="19" t="str">
        <f>IFERROR(VLOOKUP($D12757,LISTA!$A$2:$J$9990,8,0),"")</f>
        <v/>
      </c>
      <c r="H12757" s="40" t="str">
        <f t="shared" si="224"/>
        <v/>
      </c>
    </row>
    <row r="12758" spans="7:8" x14ac:dyDescent="0.25">
      <c r="G12758" s="19" t="str">
        <f>IFERROR(VLOOKUP($D12758,LISTA!$A$2:$J$9990,8,0),"")</f>
        <v/>
      </c>
      <c r="H12758" s="40" t="str">
        <f t="shared" si="224"/>
        <v/>
      </c>
    </row>
    <row r="12759" spans="7:8" x14ac:dyDescent="0.25">
      <c r="G12759" s="19" t="str">
        <f>IFERROR(VLOOKUP($D12759,LISTA!$A$2:$J$9990,8,0),"")</f>
        <v/>
      </c>
      <c r="H12759" s="40" t="str">
        <f t="shared" si="224"/>
        <v/>
      </c>
    </row>
    <row r="12760" spans="7:8" x14ac:dyDescent="0.25">
      <c r="G12760" s="19" t="str">
        <f>IFERROR(VLOOKUP($D12760,LISTA!$A$2:$J$9990,8,0),"")</f>
        <v/>
      </c>
      <c r="H12760" s="40" t="str">
        <f t="shared" si="224"/>
        <v/>
      </c>
    </row>
    <row r="12761" spans="7:8" x14ac:dyDescent="0.25">
      <c r="G12761" s="19" t="str">
        <f>IFERROR(VLOOKUP($D12761,LISTA!$A$2:$J$9990,8,0),"")</f>
        <v/>
      </c>
      <c r="H12761" s="40" t="str">
        <f t="shared" si="224"/>
        <v/>
      </c>
    </row>
    <row r="12762" spans="7:8" x14ac:dyDescent="0.25">
      <c r="G12762" s="19" t="str">
        <f>IFERROR(VLOOKUP($D12762,LISTA!$A$2:$J$9990,8,0),"")</f>
        <v/>
      </c>
      <c r="H12762" s="40" t="str">
        <f t="shared" si="224"/>
        <v/>
      </c>
    </row>
    <row r="12763" spans="7:8" x14ac:dyDescent="0.25">
      <c r="G12763" s="19" t="str">
        <f>IFERROR(VLOOKUP($D12763,LISTA!$A$2:$J$9990,8,0),"")</f>
        <v/>
      </c>
      <c r="H12763" s="40" t="str">
        <f t="shared" si="224"/>
        <v/>
      </c>
    </row>
    <row r="12764" spans="7:8" x14ac:dyDescent="0.25">
      <c r="G12764" s="19" t="str">
        <f>IFERROR(VLOOKUP($D12764,LISTA!$A$2:$J$9990,8,0),"")</f>
        <v/>
      </c>
      <c r="H12764" s="40" t="str">
        <f t="shared" si="224"/>
        <v/>
      </c>
    </row>
    <row r="12765" spans="7:8" x14ac:dyDescent="0.25">
      <c r="G12765" s="19" t="str">
        <f>IFERROR(VLOOKUP($D12765,LISTA!$A$2:$J$9990,8,0),"")</f>
        <v/>
      </c>
      <c r="H12765" s="40" t="str">
        <f t="shared" si="224"/>
        <v/>
      </c>
    </row>
    <row r="12766" spans="7:8" x14ac:dyDescent="0.25">
      <c r="G12766" s="19" t="str">
        <f>IFERROR(VLOOKUP($D12766,LISTA!$A$2:$J$9990,8,0),"")</f>
        <v/>
      </c>
      <c r="H12766" s="40" t="str">
        <f t="shared" si="224"/>
        <v/>
      </c>
    </row>
    <row r="12767" spans="7:8" x14ac:dyDescent="0.25">
      <c r="G12767" s="19" t="str">
        <f>IFERROR(VLOOKUP($D12767,LISTA!$A$2:$J$9990,8,0),"")</f>
        <v/>
      </c>
      <c r="H12767" s="40" t="str">
        <f t="shared" si="224"/>
        <v/>
      </c>
    </row>
    <row r="12768" spans="7:8" x14ac:dyDescent="0.25">
      <c r="G12768" s="19" t="str">
        <f>IFERROR(VLOOKUP($D12768,LISTA!$A$2:$J$9990,8,0),"")</f>
        <v/>
      </c>
      <c r="H12768" s="40" t="str">
        <f t="shared" si="224"/>
        <v/>
      </c>
    </row>
    <row r="12769" spans="7:8" x14ac:dyDescent="0.25">
      <c r="G12769" s="19" t="str">
        <f>IFERROR(VLOOKUP($D12769,LISTA!$A$2:$J$9990,8,0),"")</f>
        <v/>
      </c>
      <c r="H12769" s="40" t="str">
        <f t="shared" si="224"/>
        <v/>
      </c>
    </row>
    <row r="12770" spans="7:8" x14ac:dyDescent="0.25">
      <c r="G12770" s="19" t="str">
        <f>IFERROR(VLOOKUP($D12770,LISTA!$A$2:$J$9990,8,0),"")</f>
        <v/>
      </c>
      <c r="H12770" s="40" t="str">
        <f t="shared" si="224"/>
        <v/>
      </c>
    </row>
    <row r="12771" spans="7:8" x14ac:dyDescent="0.25">
      <c r="G12771" s="19" t="str">
        <f>IFERROR(VLOOKUP($D12771,LISTA!$A$2:$J$9990,8,0),"")</f>
        <v/>
      </c>
      <c r="H12771" s="40" t="str">
        <f t="shared" si="224"/>
        <v/>
      </c>
    </row>
    <row r="12772" spans="7:8" x14ac:dyDescent="0.25">
      <c r="G12772" s="19" t="str">
        <f>IFERROR(VLOOKUP($D12772,LISTA!$A$2:$J$9990,8,0),"")</f>
        <v/>
      </c>
      <c r="H12772" s="40" t="str">
        <f t="shared" si="224"/>
        <v/>
      </c>
    </row>
    <row r="12773" spans="7:8" x14ac:dyDescent="0.25">
      <c r="G12773" s="19" t="str">
        <f>IFERROR(VLOOKUP($D12773,LISTA!$A$2:$J$9990,8,0),"")</f>
        <v/>
      </c>
      <c r="H12773" s="40" t="str">
        <f t="shared" si="224"/>
        <v/>
      </c>
    </row>
    <row r="12774" spans="7:8" x14ac:dyDescent="0.25">
      <c r="G12774" s="19" t="str">
        <f>IFERROR(VLOOKUP($D12774,LISTA!$A$2:$J$9990,8,0),"")</f>
        <v/>
      </c>
      <c r="H12774" s="40" t="str">
        <f t="shared" si="224"/>
        <v/>
      </c>
    </row>
    <row r="12775" spans="7:8" x14ac:dyDescent="0.25">
      <c r="G12775" s="19" t="str">
        <f>IFERROR(VLOOKUP($D12775,LISTA!$A$2:$J$9990,8,0),"")</f>
        <v/>
      </c>
      <c r="H12775" s="40" t="str">
        <f t="shared" si="224"/>
        <v/>
      </c>
    </row>
    <row r="12776" spans="7:8" x14ac:dyDescent="0.25">
      <c r="G12776" s="19" t="str">
        <f>IFERROR(VLOOKUP($D12776,LISTA!$A$2:$J$9990,8,0),"")</f>
        <v/>
      </c>
      <c r="H12776" s="40" t="str">
        <f t="shared" si="224"/>
        <v/>
      </c>
    </row>
    <row r="12777" spans="7:8" x14ac:dyDescent="0.25">
      <c r="G12777" s="19" t="str">
        <f>IFERROR(VLOOKUP($D12777,LISTA!$A$2:$J$9990,8,0),"")</f>
        <v/>
      </c>
      <c r="H12777" s="40" t="str">
        <f t="shared" si="224"/>
        <v/>
      </c>
    </row>
    <row r="12778" spans="7:8" x14ac:dyDescent="0.25">
      <c r="G12778" s="19" t="str">
        <f>IFERROR(VLOOKUP($D12778,LISTA!$A$2:$J$9990,8,0),"")</f>
        <v/>
      </c>
      <c r="H12778" s="40" t="str">
        <f t="shared" si="224"/>
        <v/>
      </c>
    </row>
    <row r="12779" spans="7:8" x14ac:dyDescent="0.25">
      <c r="G12779" s="19" t="str">
        <f>IFERROR(VLOOKUP($D12779,LISTA!$A$2:$J$9990,8,0),"")</f>
        <v/>
      </c>
      <c r="H12779" s="40" t="str">
        <f t="shared" si="224"/>
        <v/>
      </c>
    </row>
    <row r="12780" spans="7:8" x14ac:dyDescent="0.25">
      <c r="G12780" s="19" t="str">
        <f>IFERROR(VLOOKUP($D12780,LISTA!$A$2:$J$9990,8,0),"")</f>
        <v/>
      </c>
      <c r="H12780" s="40" t="str">
        <f t="shared" si="224"/>
        <v/>
      </c>
    </row>
    <row r="12781" spans="7:8" x14ac:dyDescent="0.25">
      <c r="G12781" s="19" t="str">
        <f>IFERROR(VLOOKUP($D12781,LISTA!$A$2:$J$9990,8,0),"")</f>
        <v/>
      </c>
      <c r="H12781" s="40" t="str">
        <f t="shared" si="224"/>
        <v/>
      </c>
    </row>
    <row r="12782" spans="7:8" x14ac:dyDescent="0.25">
      <c r="G12782" s="19" t="str">
        <f>IFERROR(VLOOKUP($D12782,LISTA!$A$2:$J$9990,8,0),"")</f>
        <v/>
      </c>
      <c r="H12782" s="40" t="str">
        <f t="shared" si="224"/>
        <v/>
      </c>
    </row>
    <row r="12783" spans="7:8" x14ac:dyDescent="0.25">
      <c r="G12783" s="19" t="str">
        <f>IFERROR(VLOOKUP($D12783,LISTA!$A$2:$J$9990,8,0),"")</f>
        <v/>
      </c>
      <c r="H12783" s="40" t="str">
        <f t="shared" si="224"/>
        <v/>
      </c>
    </row>
    <row r="12784" spans="7:8" x14ac:dyDescent="0.25">
      <c r="G12784" s="19" t="str">
        <f>IFERROR(VLOOKUP($D12784,LISTA!$A$2:$J$9990,8,0),"")</f>
        <v/>
      </c>
      <c r="H12784" s="40" t="str">
        <f t="shared" si="224"/>
        <v/>
      </c>
    </row>
    <row r="12785" spans="7:8" x14ac:dyDescent="0.25">
      <c r="G12785" s="19" t="str">
        <f>IFERROR(VLOOKUP($D12785,LISTA!$A$2:$J$9990,8,0),"")</f>
        <v/>
      </c>
      <c r="H12785" s="40" t="str">
        <f t="shared" si="224"/>
        <v/>
      </c>
    </row>
    <row r="12786" spans="7:8" x14ac:dyDescent="0.25">
      <c r="G12786" s="19" t="str">
        <f>IFERROR(VLOOKUP($D12786,LISTA!$A$2:$J$9990,8,0),"")</f>
        <v/>
      </c>
      <c r="H12786" s="40" t="str">
        <f t="shared" si="224"/>
        <v/>
      </c>
    </row>
    <row r="12787" spans="7:8" x14ac:dyDescent="0.25">
      <c r="G12787" s="19" t="str">
        <f>IFERROR(VLOOKUP($D12787,LISTA!$A$2:$J$9990,8,0),"")</f>
        <v/>
      </c>
      <c r="H12787" s="40" t="str">
        <f t="shared" si="224"/>
        <v/>
      </c>
    </row>
    <row r="12788" spans="7:8" x14ac:dyDescent="0.25">
      <c r="G12788" s="19" t="str">
        <f>IFERROR(VLOOKUP($D12788,LISTA!$A$2:$J$9990,8,0),"")</f>
        <v/>
      </c>
      <c r="H12788" s="40" t="str">
        <f t="shared" si="224"/>
        <v/>
      </c>
    </row>
    <row r="12789" spans="7:8" x14ac:dyDescent="0.25">
      <c r="G12789" s="19" t="str">
        <f>IFERROR(VLOOKUP($D12789,LISTA!$A$2:$J$9990,8,0),"")</f>
        <v/>
      </c>
      <c r="H12789" s="40" t="str">
        <f t="shared" si="224"/>
        <v/>
      </c>
    </row>
    <row r="12790" spans="7:8" x14ac:dyDescent="0.25">
      <c r="G12790" s="19" t="str">
        <f>IFERROR(VLOOKUP($D12790,LISTA!$A$2:$J$9990,8,0),"")</f>
        <v/>
      </c>
      <c r="H12790" s="40" t="str">
        <f t="shared" si="224"/>
        <v/>
      </c>
    </row>
    <row r="12791" spans="7:8" x14ac:dyDescent="0.25">
      <c r="G12791" s="19" t="str">
        <f>IFERROR(VLOOKUP($D12791,LISTA!$A$2:$J$9990,8,0),"")</f>
        <v/>
      </c>
      <c r="H12791" s="40" t="str">
        <f t="shared" si="224"/>
        <v/>
      </c>
    </row>
    <row r="12792" spans="7:8" x14ac:dyDescent="0.25">
      <c r="G12792" s="19" t="str">
        <f>IFERROR(VLOOKUP($D12792,LISTA!$A$2:$J$9990,8,0),"")</f>
        <v/>
      </c>
      <c r="H12792" s="40" t="str">
        <f t="shared" si="224"/>
        <v/>
      </c>
    </row>
    <row r="12793" spans="7:8" x14ac:dyDescent="0.25">
      <c r="G12793" s="19" t="str">
        <f>IFERROR(VLOOKUP($D12793,LISTA!$A$2:$J$9990,8,0),"")</f>
        <v/>
      </c>
      <c r="H12793" s="40" t="str">
        <f t="shared" si="224"/>
        <v/>
      </c>
    </row>
    <row r="12794" spans="7:8" x14ac:dyDescent="0.25">
      <c r="G12794" s="19" t="str">
        <f>IFERROR(VLOOKUP($D12794,LISTA!$A$2:$J$9990,8,0),"")</f>
        <v/>
      </c>
      <c r="H12794" s="40" t="str">
        <f t="shared" si="224"/>
        <v/>
      </c>
    </row>
    <row r="12795" spans="7:8" x14ac:dyDescent="0.25">
      <c r="G12795" s="19" t="str">
        <f>IFERROR(VLOOKUP($D12795,LISTA!$A$2:$J$9990,8,0),"")</f>
        <v/>
      </c>
      <c r="H12795" s="40" t="str">
        <f t="shared" si="224"/>
        <v/>
      </c>
    </row>
    <row r="12796" spans="7:8" x14ac:dyDescent="0.25">
      <c r="G12796" s="19" t="str">
        <f>IFERROR(VLOOKUP($D12796,LISTA!$A$2:$J$9990,8,0),"")</f>
        <v/>
      </c>
      <c r="H12796" s="40" t="str">
        <f t="shared" si="224"/>
        <v/>
      </c>
    </row>
    <row r="12797" spans="7:8" x14ac:dyDescent="0.25">
      <c r="G12797" s="19" t="str">
        <f>IFERROR(VLOOKUP($D12797,LISTA!$A$2:$J$9990,8,0),"")</f>
        <v/>
      </c>
      <c r="H12797" s="40" t="str">
        <f t="shared" si="224"/>
        <v/>
      </c>
    </row>
    <row r="12798" spans="7:8" x14ac:dyDescent="0.25">
      <c r="G12798" s="19" t="str">
        <f>IFERROR(VLOOKUP($D12798,LISTA!$A$2:$J$9990,8,0),"")</f>
        <v/>
      </c>
      <c r="H12798" s="40" t="str">
        <f t="shared" si="224"/>
        <v/>
      </c>
    </row>
    <row r="12799" spans="7:8" x14ac:dyDescent="0.25">
      <c r="G12799" s="19" t="str">
        <f>IFERROR(VLOOKUP($D12799,LISTA!$A$2:$J$9990,8,0),"")</f>
        <v/>
      </c>
      <c r="H12799" s="40" t="str">
        <f t="shared" si="224"/>
        <v/>
      </c>
    </row>
    <row r="12800" spans="7:8" x14ac:dyDescent="0.25">
      <c r="G12800" s="19" t="str">
        <f>IFERROR(VLOOKUP($D12800,LISTA!$A$2:$J$9990,8,0),"")</f>
        <v/>
      </c>
      <c r="H12800" s="40" t="str">
        <f t="shared" si="224"/>
        <v/>
      </c>
    </row>
    <row r="12801" spans="7:8" x14ac:dyDescent="0.25">
      <c r="G12801" s="19" t="str">
        <f>IFERROR(VLOOKUP($D12801,LISTA!$A$2:$J$9990,8,0),"")</f>
        <v/>
      </c>
      <c r="H12801" s="40" t="str">
        <f t="shared" si="224"/>
        <v/>
      </c>
    </row>
    <row r="12802" spans="7:8" x14ac:dyDescent="0.25">
      <c r="G12802" s="19" t="str">
        <f>IFERROR(VLOOKUP($D12802,LISTA!$A$2:$J$9990,8,0),"")</f>
        <v/>
      </c>
      <c r="H12802" s="40" t="str">
        <f t="shared" si="224"/>
        <v/>
      </c>
    </row>
    <row r="12803" spans="7:8" x14ac:dyDescent="0.25">
      <c r="G12803" s="19" t="str">
        <f>IFERROR(VLOOKUP($D12803,LISTA!$A$2:$J$9990,8,0),"")</f>
        <v/>
      </c>
      <c r="H12803" s="40" t="str">
        <f t="shared" si="224"/>
        <v/>
      </c>
    </row>
    <row r="12804" spans="7:8" x14ac:dyDescent="0.25">
      <c r="G12804" s="19" t="str">
        <f>IFERROR(VLOOKUP($D12804,LISTA!$A$2:$J$9990,8,0),"")</f>
        <v/>
      </c>
      <c r="H12804" s="40" t="str">
        <f t="shared" si="224"/>
        <v/>
      </c>
    </row>
    <row r="12805" spans="7:8" x14ac:dyDescent="0.25">
      <c r="G12805" s="19" t="str">
        <f>IFERROR(VLOOKUP($D12805,LISTA!$A$2:$J$9990,8,0),"")</f>
        <v/>
      </c>
      <c r="H12805" s="40" t="str">
        <f t="shared" ref="H12805:H12868" si="225">IF(OR(G12805=$K$10,G12805=$K$11,G12805=$K$14,G12805=$K$15,G12805=$K$16,G12805=$K$17,G12805=$K$18,G12805=$K$19,G12805=$K$20,G12805=$K$21,G12805=$K$22,G12805=$K$23,G12805=$K$24,G12805=$K$25,G12805=$K$26,G12805=$K$27,G12805=$K$28),$K$9,IF(OR(G12805=$K$32,G12805=$K$33),$K$31,IF(OR(G12805=$K$38),$K$37,"")))</f>
        <v/>
      </c>
    </row>
    <row r="12806" spans="7:8" x14ac:dyDescent="0.25">
      <c r="G12806" s="19" t="str">
        <f>IFERROR(VLOOKUP($D12806,LISTA!$A$2:$J$9990,8,0),"")</f>
        <v/>
      </c>
      <c r="H12806" s="40" t="str">
        <f t="shared" si="225"/>
        <v/>
      </c>
    </row>
    <row r="12807" spans="7:8" x14ac:dyDescent="0.25">
      <c r="G12807" s="19" t="str">
        <f>IFERROR(VLOOKUP($D12807,LISTA!$A$2:$J$9990,8,0),"")</f>
        <v/>
      </c>
      <c r="H12807" s="40" t="str">
        <f t="shared" si="225"/>
        <v/>
      </c>
    </row>
    <row r="12808" spans="7:8" x14ac:dyDescent="0.25">
      <c r="G12808" s="19" t="str">
        <f>IFERROR(VLOOKUP($D12808,LISTA!$A$2:$J$9990,8,0),"")</f>
        <v/>
      </c>
      <c r="H12808" s="40" t="str">
        <f t="shared" si="225"/>
        <v/>
      </c>
    </row>
    <row r="12809" spans="7:8" x14ac:dyDescent="0.25">
      <c r="G12809" s="19" t="str">
        <f>IFERROR(VLOOKUP($D12809,LISTA!$A$2:$J$9990,8,0),"")</f>
        <v/>
      </c>
      <c r="H12809" s="40" t="str">
        <f t="shared" si="225"/>
        <v/>
      </c>
    </row>
    <row r="12810" spans="7:8" x14ac:dyDescent="0.25">
      <c r="G12810" s="19" t="str">
        <f>IFERROR(VLOOKUP($D12810,LISTA!$A$2:$J$9990,8,0),"")</f>
        <v/>
      </c>
      <c r="H12810" s="40" t="str">
        <f t="shared" si="225"/>
        <v/>
      </c>
    </row>
    <row r="12811" spans="7:8" x14ac:dyDescent="0.25">
      <c r="G12811" s="19" t="str">
        <f>IFERROR(VLOOKUP($D12811,LISTA!$A$2:$J$9990,8,0),"")</f>
        <v/>
      </c>
      <c r="H12811" s="40" t="str">
        <f t="shared" si="225"/>
        <v/>
      </c>
    </row>
    <row r="12812" spans="7:8" x14ac:dyDescent="0.25">
      <c r="G12812" s="19" t="str">
        <f>IFERROR(VLOOKUP($D12812,LISTA!$A$2:$J$9990,8,0),"")</f>
        <v/>
      </c>
      <c r="H12812" s="40" t="str">
        <f t="shared" si="225"/>
        <v/>
      </c>
    </row>
    <row r="12813" spans="7:8" x14ac:dyDescent="0.25">
      <c r="G12813" s="19" t="str">
        <f>IFERROR(VLOOKUP($D12813,LISTA!$A$2:$J$9990,8,0),"")</f>
        <v/>
      </c>
      <c r="H12813" s="40" t="str">
        <f t="shared" si="225"/>
        <v/>
      </c>
    </row>
    <row r="12814" spans="7:8" x14ac:dyDescent="0.25">
      <c r="G12814" s="19" t="str">
        <f>IFERROR(VLOOKUP($D12814,LISTA!$A$2:$J$9990,8,0),"")</f>
        <v/>
      </c>
      <c r="H12814" s="40" t="str">
        <f t="shared" si="225"/>
        <v/>
      </c>
    </row>
    <row r="12815" spans="7:8" x14ac:dyDescent="0.25">
      <c r="G12815" s="19" t="str">
        <f>IFERROR(VLOOKUP($D12815,LISTA!$A$2:$J$9990,8,0),"")</f>
        <v/>
      </c>
      <c r="H12815" s="40" t="str">
        <f t="shared" si="225"/>
        <v/>
      </c>
    </row>
    <row r="12816" spans="7:8" x14ac:dyDescent="0.25">
      <c r="G12816" s="19" t="str">
        <f>IFERROR(VLOOKUP($D12816,LISTA!$A$2:$J$9990,8,0),"")</f>
        <v/>
      </c>
      <c r="H12816" s="40" t="str">
        <f t="shared" si="225"/>
        <v/>
      </c>
    </row>
    <row r="12817" spans="7:8" x14ac:dyDescent="0.25">
      <c r="G12817" s="19" t="str">
        <f>IFERROR(VLOOKUP($D12817,LISTA!$A$2:$J$9990,8,0),"")</f>
        <v/>
      </c>
      <c r="H12817" s="40" t="str">
        <f t="shared" si="225"/>
        <v/>
      </c>
    </row>
    <row r="12818" spans="7:8" x14ac:dyDescent="0.25">
      <c r="G12818" s="19" t="str">
        <f>IFERROR(VLOOKUP($D12818,LISTA!$A$2:$J$9990,8,0),"")</f>
        <v/>
      </c>
      <c r="H12818" s="40" t="str">
        <f t="shared" si="225"/>
        <v/>
      </c>
    </row>
    <row r="12819" spans="7:8" x14ac:dyDescent="0.25">
      <c r="G12819" s="19" t="str">
        <f>IFERROR(VLOOKUP($D12819,LISTA!$A$2:$J$9990,8,0),"")</f>
        <v/>
      </c>
      <c r="H12819" s="40" t="str">
        <f t="shared" si="225"/>
        <v/>
      </c>
    </row>
    <row r="12820" spans="7:8" x14ac:dyDescent="0.25">
      <c r="G12820" s="19" t="str">
        <f>IFERROR(VLOOKUP($D12820,LISTA!$A$2:$J$9990,8,0),"")</f>
        <v/>
      </c>
      <c r="H12820" s="40" t="str">
        <f t="shared" si="225"/>
        <v/>
      </c>
    </row>
    <row r="12821" spans="7:8" x14ac:dyDescent="0.25">
      <c r="G12821" s="19" t="str">
        <f>IFERROR(VLOOKUP($D12821,LISTA!$A$2:$J$9990,8,0),"")</f>
        <v/>
      </c>
      <c r="H12821" s="40" t="str">
        <f t="shared" si="225"/>
        <v/>
      </c>
    </row>
    <row r="12822" spans="7:8" x14ac:dyDescent="0.25">
      <c r="G12822" s="19" t="str">
        <f>IFERROR(VLOOKUP($D12822,LISTA!$A$2:$J$9990,8,0),"")</f>
        <v/>
      </c>
      <c r="H12822" s="40" t="str">
        <f t="shared" si="225"/>
        <v/>
      </c>
    </row>
    <row r="12823" spans="7:8" x14ac:dyDescent="0.25">
      <c r="G12823" s="19" t="str">
        <f>IFERROR(VLOOKUP($D12823,LISTA!$A$2:$J$9990,8,0),"")</f>
        <v/>
      </c>
      <c r="H12823" s="40" t="str">
        <f t="shared" si="225"/>
        <v/>
      </c>
    </row>
    <row r="12824" spans="7:8" x14ac:dyDescent="0.25">
      <c r="G12824" s="19" t="str">
        <f>IFERROR(VLOOKUP($D12824,LISTA!$A$2:$J$9990,8,0),"")</f>
        <v/>
      </c>
      <c r="H12824" s="40" t="str">
        <f t="shared" si="225"/>
        <v/>
      </c>
    </row>
    <row r="12825" spans="7:8" x14ac:dyDescent="0.25">
      <c r="G12825" s="19" t="str">
        <f>IFERROR(VLOOKUP($D12825,LISTA!$A$2:$J$9990,8,0),"")</f>
        <v/>
      </c>
      <c r="H12825" s="40" t="str">
        <f t="shared" si="225"/>
        <v/>
      </c>
    </row>
    <row r="12826" spans="7:8" x14ac:dyDescent="0.25">
      <c r="G12826" s="19" t="str">
        <f>IFERROR(VLOOKUP($D12826,LISTA!$A$2:$J$9990,8,0),"")</f>
        <v/>
      </c>
      <c r="H12826" s="40" t="str">
        <f t="shared" si="225"/>
        <v/>
      </c>
    </row>
    <row r="12827" spans="7:8" x14ac:dyDescent="0.25">
      <c r="G12827" s="19" t="str">
        <f>IFERROR(VLOOKUP($D12827,LISTA!$A$2:$J$9990,8,0),"")</f>
        <v/>
      </c>
      <c r="H12827" s="40" t="str">
        <f t="shared" si="225"/>
        <v/>
      </c>
    </row>
    <row r="12828" spans="7:8" x14ac:dyDescent="0.25">
      <c r="G12828" s="19" t="str">
        <f>IFERROR(VLOOKUP($D12828,LISTA!$A$2:$J$9990,8,0),"")</f>
        <v/>
      </c>
      <c r="H12828" s="40" t="str">
        <f t="shared" si="225"/>
        <v/>
      </c>
    </row>
    <row r="12829" spans="7:8" x14ac:dyDescent="0.25">
      <c r="G12829" s="19" t="str">
        <f>IFERROR(VLOOKUP($D12829,LISTA!$A$2:$J$9990,8,0),"")</f>
        <v/>
      </c>
      <c r="H12829" s="40" t="str">
        <f t="shared" si="225"/>
        <v/>
      </c>
    </row>
    <row r="12830" spans="7:8" x14ac:dyDescent="0.25">
      <c r="G12830" s="19" t="str">
        <f>IFERROR(VLOOKUP($D12830,LISTA!$A$2:$J$9990,8,0),"")</f>
        <v/>
      </c>
      <c r="H12830" s="40" t="str">
        <f t="shared" si="225"/>
        <v/>
      </c>
    </row>
    <row r="12831" spans="7:8" x14ac:dyDescent="0.25">
      <c r="G12831" s="19" t="str">
        <f>IFERROR(VLOOKUP($D12831,LISTA!$A$2:$J$9990,8,0),"")</f>
        <v/>
      </c>
      <c r="H12831" s="40" t="str">
        <f t="shared" si="225"/>
        <v/>
      </c>
    </row>
    <row r="12832" spans="7:8" x14ac:dyDescent="0.25">
      <c r="G12832" s="19" t="str">
        <f>IFERROR(VLOOKUP($D12832,LISTA!$A$2:$J$9990,8,0),"")</f>
        <v/>
      </c>
      <c r="H12832" s="40" t="str">
        <f t="shared" si="225"/>
        <v/>
      </c>
    </row>
    <row r="12833" spans="7:8" x14ac:dyDescent="0.25">
      <c r="G12833" s="19" t="str">
        <f>IFERROR(VLOOKUP($D12833,LISTA!$A$2:$J$9990,8,0),"")</f>
        <v/>
      </c>
      <c r="H12833" s="40" t="str">
        <f t="shared" si="225"/>
        <v/>
      </c>
    </row>
    <row r="12834" spans="7:8" x14ac:dyDescent="0.25">
      <c r="G12834" s="19" t="str">
        <f>IFERROR(VLOOKUP($D12834,LISTA!$A$2:$J$9990,8,0),"")</f>
        <v/>
      </c>
      <c r="H12834" s="40" t="str">
        <f t="shared" si="225"/>
        <v/>
      </c>
    </row>
    <row r="12835" spans="7:8" x14ac:dyDescent="0.25">
      <c r="G12835" s="19" t="str">
        <f>IFERROR(VLOOKUP($D12835,LISTA!$A$2:$J$9990,8,0),"")</f>
        <v/>
      </c>
      <c r="H12835" s="40" t="str">
        <f t="shared" si="225"/>
        <v/>
      </c>
    </row>
    <row r="12836" spans="7:8" x14ac:dyDescent="0.25">
      <c r="G12836" s="19" t="str">
        <f>IFERROR(VLOOKUP($D12836,LISTA!$A$2:$J$9990,8,0),"")</f>
        <v/>
      </c>
      <c r="H12836" s="40" t="str">
        <f t="shared" si="225"/>
        <v/>
      </c>
    </row>
    <row r="12837" spans="7:8" x14ac:dyDescent="0.25">
      <c r="G12837" s="19" t="str">
        <f>IFERROR(VLOOKUP($D12837,LISTA!$A$2:$J$9990,8,0),"")</f>
        <v/>
      </c>
      <c r="H12837" s="40" t="str">
        <f t="shared" si="225"/>
        <v/>
      </c>
    </row>
    <row r="12838" spans="7:8" x14ac:dyDescent="0.25">
      <c r="G12838" s="19" t="str">
        <f>IFERROR(VLOOKUP($D12838,LISTA!$A$2:$J$9990,8,0),"")</f>
        <v/>
      </c>
      <c r="H12838" s="40" t="str">
        <f t="shared" si="225"/>
        <v/>
      </c>
    </row>
    <row r="12839" spans="7:8" x14ac:dyDescent="0.25">
      <c r="G12839" s="19" t="str">
        <f>IFERROR(VLOOKUP($D12839,LISTA!$A$2:$J$9990,8,0),"")</f>
        <v/>
      </c>
      <c r="H12839" s="40" t="str">
        <f t="shared" si="225"/>
        <v/>
      </c>
    </row>
    <row r="12840" spans="7:8" x14ac:dyDescent="0.25">
      <c r="G12840" s="19" t="str">
        <f>IFERROR(VLOOKUP($D12840,LISTA!$A$2:$J$9990,8,0),"")</f>
        <v/>
      </c>
      <c r="H12840" s="40" t="str">
        <f t="shared" si="225"/>
        <v/>
      </c>
    </row>
    <row r="12841" spans="7:8" x14ac:dyDescent="0.25">
      <c r="G12841" s="19" t="str">
        <f>IFERROR(VLOOKUP($D12841,LISTA!$A$2:$J$9990,8,0),"")</f>
        <v/>
      </c>
      <c r="H12841" s="40" t="str">
        <f t="shared" si="225"/>
        <v/>
      </c>
    </row>
    <row r="12842" spans="7:8" x14ac:dyDescent="0.25">
      <c r="G12842" s="19" t="str">
        <f>IFERROR(VLOOKUP($D12842,LISTA!$A$2:$J$9990,8,0),"")</f>
        <v/>
      </c>
      <c r="H12842" s="40" t="str">
        <f t="shared" si="225"/>
        <v/>
      </c>
    </row>
    <row r="12843" spans="7:8" x14ac:dyDescent="0.25">
      <c r="G12843" s="19" t="str">
        <f>IFERROR(VLOOKUP($D12843,LISTA!$A$2:$J$9990,8,0),"")</f>
        <v/>
      </c>
      <c r="H12843" s="40" t="str">
        <f t="shared" si="225"/>
        <v/>
      </c>
    </row>
    <row r="12844" spans="7:8" x14ac:dyDescent="0.25">
      <c r="G12844" s="19" t="str">
        <f>IFERROR(VLOOKUP($D12844,LISTA!$A$2:$J$9990,8,0),"")</f>
        <v/>
      </c>
      <c r="H12844" s="40" t="str">
        <f t="shared" si="225"/>
        <v/>
      </c>
    </row>
    <row r="12845" spans="7:8" x14ac:dyDescent="0.25">
      <c r="G12845" s="19" t="str">
        <f>IFERROR(VLOOKUP($D12845,LISTA!$A$2:$J$9990,8,0),"")</f>
        <v/>
      </c>
      <c r="H12845" s="40" t="str">
        <f t="shared" si="225"/>
        <v/>
      </c>
    </row>
    <row r="12846" spans="7:8" x14ac:dyDescent="0.25">
      <c r="G12846" s="19" t="str">
        <f>IFERROR(VLOOKUP($D12846,LISTA!$A$2:$J$9990,8,0),"")</f>
        <v/>
      </c>
      <c r="H12846" s="40" t="str">
        <f t="shared" si="225"/>
        <v/>
      </c>
    </row>
    <row r="12847" spans="7:8" x14ac:dyDescent="0.25">
      <c r="G12847" s="19" t="str">
        <f>IFERROR(VLOOKUP($D12847,LISTA!$A$2:$J$9990,8,0),"")</f>
        <v/>
      </c>
      <c r="H12847" s="40" t="str">
        <f t="shared" si="225"/>
        <v/>
      </c>
    </row>
    <row r="12848" spans="7:8" x14ac:dyDescent="0.25">
      <c r="G12848" s="19" t="str">
        <f>IFERROR(VLOOKUP($D12848,LISTA!$A$2:$J$9990,8,0),"")</f>
        <v/>
      </c>
      <c r="H12848" s="40" t="str">
        <f t="shared" si="225"/>
        <v/>
      </c>
    </row>
    <row r="12849" spans="7:8" x14ac:dyDescent="0.25">
      <c r="G12849" s="19" t="str">
        <f>IFERROR(VLOOKUP($D12849,LISTA!$A$2:$J$9990,8,0),"")</f>
        <v/>
      </c>
      <c r="H12849" s="40" t="str">
        <f t="shared" si="225"/>
        <v/>
      </c>
    </row>
    <row r="12850" spans="7:8" x14ac:dyDescent="0.25">
      <c r="G12850" s="19" t="str">
        <f>IFERROR(VLOOKUP($D12850,LISTA!$A$2:$J$9990,8,0),"")</f>
        <v/>
      </c>
      <c r="H12850" s="40" t="str">
        <f t="shared" si="225"/>
        <v/>
      </c>
    </row>
    <row r="12851" spans="7:8" x14ac:dyDescent="0.25">
      <c r="G12851" s="19" t="str">
        <f>IFERROR(VLOOKUP($D12851,LISTA!$A$2:$J$9990,8,0),"")</f>
        <v/>
      </c>
      <c r="H12851" s="40" t="str">
        <f t="shared" si="225"/>
        <v/>
      </c>
    </row>
    <row r="12852" spans="7:8" x14ac:dyDescent="0.25">
      <c r="G12852" s="19" t="str">
        <f>IFERROR(VLOOKUP($D12852,LISTA!$A$2:$J$9990,8,0),"")</f>
        <v/>
      </c>
      <c r="H12852" s="40" t="str">
        <f t="shared" si="225"/>
        <v/>
      </c>
    </row>
    <row r="12853" spans="7:8" x14ac:dyDescent="0.25">
      <c r="G12853" s="19" t="str">
        <f>IFERROR(VLOOKUP($D12853,LISTA!$A$2:$J$9990,8,0),"")</f>
        <v/>
      </c>
      <c r="H12853" s="40" t="str">
        <f t="shared" si="225"/>
        <v/>
      </c>
    </row>
    <row r="12854" spans="7:8" x14ac:dyDescent="0.25">
      <c r="G12854" s="19" t="str">
        <f>IFERROR(VLOOKUP($D12854,LISTA!$A$2:$J$9990,8,0),"")</f>
        <v/>
      </c>
      <c r="H12854" s="40" t="str">
        <f t="shared" si="225"/>
        <v/>
      </c>
    </row>
    <row r="12855" spans="7:8" x14ac:dyDescent="0.25">
      <c r="G12855" s="19" t="str">
        <f>IFERROR(VLOOKUP($D12855,LISTA!$A$2:$J$9990,8,0),"")</f>
        <v/>
      </c>
      <c r="H12855" s="40" t="str">
        <f t="shared" si="225"/>
        <v/>
      </c>
    </row>
    <row r="12856" spans="7:8" x14ac:dyDescent="0.25">
      <c r="G12856" s="19" t="str">
        <f>IFERROR(VLOOKUP($D12856,LISTA!$A$2:$J$9990,8,0),"")</f>
        <v/>
      </c>
      <c r="H12856" s="40" t="str">
        <f t="shared" si="225"/>
        <v/>
      </c>
    </row>
    <row r="12857" spans="7:8" x14ac:dyDescent="0.25">
      <c r="G12857" s="19" t="str">
        <f>IFERROR(VLOOKUP($D12857,LISTA!$A$2:$J$9990,8,0),"")</f>
        <v/>
      </c>
      <c r="H12857" s="40" t="str">
        <f t="shared" si="225"/>
        <v/>
      </c>
    </row>
    <row r="12858" spans="7:8" x14ac:dyDescent="0.25">
      <c r="G12858" s="19" t="str">
        <f>IFERROR(VLOOKUP($D12858,LISTA!$A$2:$J$9990,8,0),"")</f>
        <v/>
      </c>
      <c r="H12858" s="40" t="str">
        <f t="shared" si="225"/>
        <v/>
      </c>
    </row>
    <row r="12859" spans="7:8" x14ac:dyDescent="0.25">
      <c r="G12859" s="19" t="str">
        <f>IFERROR(VLOOKUP($D12859,LISTA!$A$2:$J$9990,8,0),"")</f>
        <v/>
      </c>
      <c r="H12859" s="40" t="str">
        <f t="shared" si="225"/>
        <v/>
      </c>
    </row>
    <row r="12860" spans="7:8" x14ac:dyDescent="0.25">
      <c r="G12860" s="19" t="str">
        <f>IFERROR(VLOOKUP($D12860,LISTA!$A$2:$J$9990,8,0),"")</f>
        <v/>
      </c>
      <c r="H12860" s="40" t="str">
        <f t="shared" si="225"/>
        <v/>
      </c>
    </row>
    <row r="12861" spans="7:8" x14ac:dyDescent="0.25">
      <c r="G12861" s="19" t="str">
        <f>IFERROR(VLOOKUP($D12861,LISTA!$A$2:$J$9990,8,0),"")</f>
        <v/>
      </c>
      <c r="H12861" s="40" t="str">
        <f t="shared" si="225"/>
        <v/>
      </c>
    </row>
    <row r="12862" spans="7:8" x14ac:dyDescent="0.25">
      <c r="G12862" s="19" t="str">
        <f>IFERROR(VLOOKUP($D12862,LISTA!$A$2:$J$9990,8,0),"")</f>
        <v/>
      </c>
      <c r="H12862" s="40" t="str">
        <f t="shared" si="225"/>
        <v/>
      </c>
    </row>
    <row r="12863" spans="7:8" x14ac:dyDescent="0.25">
      <c r="G12863" s="19" t="str">
        <f>IFERROR(VLOOKUP($D12863,LISTA!$A$2:$J$9990,8,0),"")</f>
        <v/>
      </c>
      <c r="H12863" s="40" t="str">
        <f t="shared" si="225"/>
        <v/>
      </c>
    </row>
    <row r="12864" spans="7:8" x14ac:dyDescent="0.25">
      <c r="G12864" s="19" t="str">
        <f>IFERROR(VLOOKUP($D12864,LISTA!$A$2:$J$9990,8,0),"")</f>
        <v/>
      </c>
      <c r="H12864" s="40" t="str">
        <f t="shared" si="225"/>
        <v/>
      </c>
    </row>
    <row r="12865" spans="7:8" x14ac:dyDescent="0.25">
      <c r="G12865" s="19" t="str">
        <f>IFERROR(VLOOKUP($D12865,LISTA!$A$2:$J$9990,8,0),"")</f>
        <v/>
      </c>
      <c r="H12865" s="40" t="str">
        <f t="shared" si="225"/>
        <v/>
      </c>
    </row>
    <row r="12866" spans="7:8" x14ac:dyDescent="0.25">
      <c r="G12866" s="19" t="str">
        <f>IFERROR(VLOOKUP($D12866,LISTA!$A$2:$J$9990,8,0),"")</f>
        <v/>
      </c>
      <c r="H12866" s="40" t="str">
        <f t="shared" si="225"/>
        <v/>
      </c>
    </row>
    <row r="12867" spans="7:8" x14ac:dyDescent="0.25">
      <c r="G12867" s="19" t="str">
        <f>IFERROR(VLOOKUP($D12867,LISTA!$A$2:$J$9990,8,0),"")</f>
        <v/>
      </c>
      <c r="H12867" s="40" t="str">
        <f t="shared" si="225"/>
        <v/>
      </c>
    </row>
    <row r="12868" spans="7:8" x14ac:dyDescent="0.25">
      <c r="G12868" s="19" t="str">
        <f>IFERROR(VLOOKUP($D12868,LISTA!$A$2:$J$9990,8,0),"")</f>
        <v/>
      </c>
      <c r="H12868" s="40" t="str">
        <f t="shared" si="225"/>
        <v/>
      </c>
    </row>
    <row r="12869" spans="7:8" x14ac:dyDescent="0.25">
      <c r="G12869" s="19" t="str">
        <f>IFERROR(VLOOKUP($D12869,LISTA!$A$2:$J$9990,8,0),"")</f>
        <v/>
      </c>
      <c r="H12869" s="40" t="str">
        <f t="shared" ref="H12869:H12932" si="226">IF(OR(G12869=$K$10,G12869=$K$11,G12869=$K$14,G12869=$K$15,G12869=$K$16,G12869=$K$17,G12869=$K$18,G12869=$K$19,G12869=$K$20,G12869=$K$21,G12869=$K$22,G12869=$K$23,G12869=$K$24,G12869=$K$25,G12869=$K$26,G12869=$K$27,G12869=$K$28),$K$9,IF(OR(G12869=$K$32,G12869=$K$33),$K$31,IF(OR(G12869=$K$38),$K$37,"")))</f>
        <v/>
      </c>
    </row>
    <row r="12870" spans="7:8" x14ac:dyDescent="0.25">
      <c r="G12870" s="19" t="str">
        <f>IFERROR(VLOOKUP($D12870,LISTA!$A$2:$J$9990,8,0),"")</f>
        <v/>
      </c>
      <c r="H12870" s="40" t="str">
        <f t="shared" si="226"/>
        <v/>
      </c>
    </row>
    <row r="12871" spans="7:8" x14ac:dyDescent="0.25">
      <c r="G12871" s="19" t="str">
        <f>IFERROR(VLOOKUP($D12871,LISTA!$A$2:$J$9990,8,0),"")</f>
        <v/>
      </c>
      <c r="H12871" s="40" t="str">
        <f t="shared" si="226"/>
        <v/>
      </c>
    </row>
    <row r="12872" spans="7:8" x14ac:dyDescent="0.25">
      <c r="G12872" s="19" t="str">
        <f>IFERROR(VLOOKUP($D12872,LISTA!$A$2:$J$9990,8,0),"")</f>
        <v/>
      </c>
      <c r="H12872" s="40" t="str">
        <f t="shared" si="226"/>
        <v/>
      </c>
    </row>
    <row r="12873" spans="7:8" x14ac:dyDescent="0.25">
      <c r="G12873" s="19" t="str">
        <f>IFERROR(VLOOKUP($D12873,LISTA!$A$2:$J$9990,8,0),"")</f>
        <v/>
      </c>
      <c r="H12873" s="40" t="str">
        <f t="shared" si="226"/>
        <v/>
      </c>
    </row>
    <row r="12874" spans="7:8" x14ac:dyDescent="0.25">
      <c r="G12874" s="19" t="str">
        <f>IFERROR(VLOOKUP($D12874,LISTA!$A$2:$J$9990,8,0),"")</f>
        <v/>
      </c>
      <c r="H12874" s="40" t="str">
        <f t="shared" si="226"/>
        <v/>
      </c>
    </row>
    <row r="12875" spans="7:8" x14ac:dyDescent="0.25">
      <c r="G12875" s="19" t="str">
        <f>IFERROR(VLOOKUP($D12875,LISTA!$A$2:$J$9990,8,0),"")</f>
        <v/>
      </c>
      <c r="H12875" s="40" t="str">
        <f t="shared" si="226"/>
        <v/>
      </c>
    </row>
    <row r="12876" spans="7:8" x14ac:dyDescent="0.25">
      <c r="G12876" s="19" t="str">
        <f>IFERROR(VLOOKUP($D12876,LISTA!$A$2:$J$9990,8,0),"")</f>
        <v/>
      </c>
      <c r="H12876" s="40" t="str">
        <f t="shared" si="226"/>
        <v/>
      </c>
    </row>
    <row r="12877" spans="7:8" x14ac:dyDescent="0.25">
      <c r="G12877" s="19" t="str">
        <f>IFERROR(VLOOKUP($D12877,LISTA!$A$2:$J$9990,8,0),"")</f>
        <v/>
      </c>
      <c r="H12877" s="40" t="str">
        <f t="shared" si="226"/>
        <v/>
      </c>
    </row>
    <row r="12878" spans="7:8" x14ac:dyDescent="0.25">
      <c r="G12878" s="19" t="str">
        <f>IFERROR(VLOOKUP($D12878,LISTA!$A$2:$J$9990,8,0),"")</f>
        <v/>
      </c>
      <c r="H12878" s="40" t="str">
        <f t="shared" si="226"/>
        <v/>
      </c>
    </row>
    <row r="12879" spans="7:8" x14ac:dyDescent="0.25">
      <c r="G12879" s="19" t="str">
        <f>IFERROR(VLOOKUP($D12879,LISTA!$A$2:$J$9990,8,0),"")</f>
        <v/>
      </c>
      <c r="H12879" s="40" t="str">
        <f t="shared" si="226"/>
        <v/>
      </c>
    </row>
    <row r="12880" spans="7:8" x14ac:dyDescent="0.25">
      <c r="G12880" s="19" t="str">
        <f>IFERROR(VLOOKUP($D12880,LISTA!$A$2:$J$9990,8,0),"")</f>
        <v/>
      </c>
      <c r="H12880" s="40" t="str">
        <f t="shared" si="226"/>
        <v/>
      </c>
    </row>
    <row r="12881" spans="7:8" x14ac:dyDescent="0.25">
      <c r="G12881" s="19" t="str">
        <f>IFERROR(VLOOKUP($D12881,LISTA!$A$2:$J$9990,8,0),"")</f>
        <v/>
      </c>
      <c r="H12881" s="40" t="str">
        <f t="shared" si="226"/>
        <v/>
      </c>
    </row>
    <row r="12882" spans="7:8" x14ac:dyDescent="0.25">
      <c r="G12882" s="19" t="str">
        <f>IFERROR(VLOOKUP($D12882,LISTA!$A$2:$J$9990,8,0),"")</f>
        <v/>
      </c>
      <c r="H12882" s="40" t="str">
        <f t="shared" si="226"/>
        <v/>
      </c>
    </row>
    <row r="12883" spans="7:8" x14ac:dyDescent="0.25">
      <c r="G12883" s="19" t="str">
        <f>IFERROR(VLOOKUP($D12883,LISTA!$A$2:$J$9990,8,0),"")</f>
        <v/>
      </c>
      <c r="H12883" s="40" t="str">
        <f t="shared" si="226"/>
        <v/>
      </c>
    </row>
    <row r="12884" spans="7:8" x14ac:dyDescent="0.25">
      <c r="G12884" s="19" t="str">
        <f>IFERROR(VLOOKUP($D12884,LISTA!$A$2:$J$9990,8,0),"")</f>
        <v/>
      </c>
      <c r="H12884" s="40" t="str">
        <f t="shared" si="226"/>
        <v/>
      </c>
    </row>
    <row r="12885" spans="7:8" x14ac:dyDescent="0.25">
      <c r="G12885" s="19" t="str">
        <f>IFERROR(VLOOKUP($D12885,LISTA!$A$2:$J$9990,8,0),"")</f>
        <v/>
      </c>
      <c r="H12885" s="40" t="str">
        <f t="shared" si="226"/>
        <v/>
      </c>
    </row>
    <row r="12886" spans="7:8" x14ac:dyDescent="0.25">
      <c r="G12886" s="19" t="str">
        <f>IFERROR(VLOOKUP($D12886,LISTA!$A$2:$J$9990,8,0),"")</f>
        <v/>
      </c>
      <c r="H12886" s="40" t="str">
        <f t="shared" si="226"/>
        <v/>
      </c>
    </row>
    <row r="12887" spans="7:8" x14ac:dyDescent="0.25">
      <c r="G12887" s="19" t="str">
        <f>IFERROR(VLOOKUP($D12887,LISTA!$A$2:$J$9990,8,0),"")</f>
        <v/>
      </c>
      <c r="H12887" s="40" t="str">
        <f t="shared" si="226"/>
        <v/>
      </c>
    </row>
    <row r="12888" spans="7:8" x14ac:dyDescent="0.25">
      <c r="G12888" s="19" t="str">
        <f>IFERROR(VLOOKUP($D12888,LISTA!$A$2:$J$9990,8,0),"")</f>
        <v/>
      </c>
      <c r="H12888" s="40" t="str">
        <f t="shared" si="226"/>
        <v/>
      </c>
    </row>
    <row r="12889" spans="7:8" x14ac:dyDescent="0.25">
      <c r="G12889" s="19" t="str">
        <f>IFERROR(VLOOKUP($D12889,LISTA!$A$2:$J$9990,8,0),"")</f>
        <v/>
      </c>
      <c r="H12889" s="40" t="str">
        <f t="shared" si="226"/>
        <v/>
      </c>
    </row>
    <row r="12890" spans="7:8" x14ac:dyDescent="0.25">
      <c r="G12890" s="19" t="str">
        <f>IFERROR(VLOOKUP($D12890,LISTA!$A$2:$J$9990,8,0),"")</f>
        <v/>
      </c>
      <c r="H12890" s="40" t="str">
        <f t="shared" si="226"/>
        <v/>
      </c>
    </row>
    <row r="12891" spans="7:8" x14ac:dyDescent="0.25">
      <c r="G12891" s="19" t="str">
        <f>IFERROR(VLOOKUP($D12891,LISTA!$A$2:$J$9990,8,0),"")</f>
        <v/>
      </c>
      <c r="H12891" s="40" t="str">
        <f t="shared" si="226"/>
        <v/>
      </c>
    </row>
    <row r="12892" spans="7:8" x14ac:dyDescent="0.25">
      <c r="G12892" s="19" t="str">
        <f>IFERROR(VLOOKUP($D12892,LISTA!$A$2:$J$9990,8,0),"")</f>
        <v/>
      </c>
      <c r="H12892" s="40" t="str">
        <f t="shared" si="226"/>
        <v/>
      </c>
    </row>
    <row r="12893" spans="7:8" x14ac:dyDescent="0.25">
      <c r="G12893" s="19" t="str">
        <f>IFERROR(VLOOKUP($D12893,LISTA!$A$2:$J$9990,8,0),"")</f>
        <v/>
      </c>
      <c r="H12893" s="40" t="str">
        <f t="shared" si="226"/>
        <v/>
      </c>
    </row>
    <row r="12894" spans="7:8" x14ac:dyDescent="0.25">
      <c r="G12894" s="19" t="str">
        <f>IFERROR(VLOOKUP($D12894,LISTA!$A$2:$J$9990,8,0),"")</f>
        <v/>
      </c>
      <c r="H12894" s="40" t="str">
        <f t="shared" si="226"/>
        <v/>
      </c>
    </row>
    <row r="12895" spans="7:8" x14ac:dyDescent="0.25">
      <c r="G12895" s="19" t="str">
        <f>IFERROR(VLOOKUP($D12895,LISTA!$A$2:$J$9990,8,0),"")</f>
        <v/>
      </c>
      <c r="H12895" s="40" t="str">
        <f t="shared" si="226"/>
        <v/>
      </c>
    </row>
    <row r="12896" spans="7:8" x14ac:dyDescent="0.25">
      <c r="G12896" s="19" t="str">
        <f>IFERROR(VLOOKUP($D12896,LISTA!$A$2:$J$9990,8,0),"")</f>
        <v/>
      </c>
      <c r="H12896" s="40" t="str">
        <f t="shared" si="226"/>
        <v/>
      </c>
    </row>
    <row r="12897" spans="7:8" x14ac:dyDescent="0.25">
      <c r="G12897" s="19" t="str">
        <f>IFERROR(VLOOKUP($D12897,LISTA!$A$2:$J$9990,8,0),"")</f>
        <v/>
      </c>
      <c r="H12897" s="40" t="str">
        <f t="shared" si="226"/>
        <v/>
      </c>
    </row>
    <row r="12898" spans="7:8" x14ac:dyDescent="0.25">
      <c r="G12898" s="19" t="str">
        <f>IFERROR(VLOOKUP($D12898,LISTA!$A$2:$J$9990,8,0),"")</f>
        <v/>
      </c>
      <c r="H12898" s="40" t="str">
        <f t="shared" si="226"/>
        <v/>
      </c>
    </row>
    <row r="12899" spans="7:8" x14ac:dyDescent="0.25">
      <c r="G12899" s="19" t="str">
        <f>IFERROR(VLOOKUP($D12899,LISTA!$A$2:$J$9990,8,0),"")</f>
        <v/>
      </c>
      <c r="H12899" s="40" t="str">
        <f t="shared" si="226"/>
        <v/>
      </c>
    </row>
    <row r="12900" spans="7:8" x14ac:dyDescent="0.25">
      <c r="G12900" s="19" t="str">
        <f>IFERROR(VLOOKUP($D12900,LISTA!$A$2:$J$9990,8,0),"")</f>
        <v/>
      </c>
      <c r="H12900" s="40" t="str">
        <f t="shared" si="226"/>
        <v/>
      </c>
    </row>
    <row r="12901" spans="7:8" x14ac:dyDescent="0.25">
      <c r="G12901" s="19" t="str">
        <f>IFERROR(VLOOKUP($D12901,LISTA!$A$2:$J$9990,8,0),"")</f>
        <v/>
      </c>
      <c r="H12901" s="40" t="str">
        <f t="shared" si="226"/>
        <v/>
      </c>
    </row>
    <row r="12902" spans="7:8" x14ac:dyDescent="0.25">
      <c r="G12902" s="19" t="str">
        <f>IFERROR(VLOOKUP($D12902,LISTA!$A$2:$J$9990,8,0),"")</f>
        <v/>
      </c>
      <c r="H12902" s="40" t="str">
        <f t="shared" si="226"/>
        <v/>
      </c>
    </row>
    <row r="12903" spans="7:8" x14ac:dyDescent="0.25">
      <c r="G12903" s="19" t="str">
        <f>IFERROR(VLOOKUP($D12903,LISTA!$A$2:$J$9990,8,0),"")</f>
        <v/>
      </c>
      <c r="H12903" s="40" t="str">
        <f t="shared" si="226"/>
        <v/>
      </c>
    </row>
    <row r="12904" spans="7:8" x14ac:dyDescent="0.25">
      <c r="G12904" s="19" t="str">
        <f>IFERROR(VLOOKUP($D12904,LISTA!$A$2:$J$9990,8,0),"")</f>
        <v/>
      </c>
      <c r="H12904" s="40" t="str">
        <f t="shared" si="226"/>
        <v/>
      </c>
    </row>
    <row r="12905" spans="7:8" x14ac:dyDescent="0.25">
      <c r="G12905" s="19" t="str">
        <f>IFERROR(VLOOKUP($D12905,LISTA!$A$2:$J$9990,8,0),"")</f>
        <v/>
      </c>
      <c r="H12905" s="40" t="str">
        <f t="shared" si="226"/>
        <v/>
      </c>
    </row>
    <row r="12906" spans="7:8" x14ac:dyDescent="0.25">
      <c r="G12906" s="19" t="str">
        <f>IFERROR(VLOOKUP($D12906,LISTA!$A$2:$J$9990,8,0),"")</f>
        <v/>
      </c>
      <c r="H12906" s="40" t="str">
        <f t="shared" si="226"/>
        <v/>
      </c>
    </row>
    <row r="12907" spans="7:8" x14ac:dyDescent="0.25">
      <c r="G12907" s="19" t="str">
        <f>IFERROR(VLOOKUP($D12907,LISTA!$A$2:$J$9990,8,0),"")</f>
        <v/>
      </c>
      <c r="H12907" s="40" t="str">
        <f t="shared" si="226"/>
        <v/>
      </c>
    </row>
    <row r="12908" spans="7:8" x14ac:dyDescent="0.25">
      <c r="G12908" s="19" t="str">
        <f>IFERROR(VLOOKUP($D12908,LISTA!$A$2:$J$9990,8,0),"")</f>
        <v/>
      </c>
      <c r="H12908" s="40" t="str">
        <f t="shared" si="226"/>
        <v/>
      </c>
    </row>
    <row r="12909" spans="7:8" x14ac:dyDescent="0.25">
      <c r="G12909" s="19" t="str">
        <f>IFERROR(VLOOKUP($D12909,LISTA!$A$2:$J$9990,8,0),"")</f>
        <v/>
      </c>
      <c r="H12909" s="40" t="str">
        <f t="shared" si="226"/>
        <v/>
      </c>
    </row>
    <row r="12910" spans="7:8" x14ac:dyDescent="0.25">
      <c r="G12910" s="19" t="str">
        <f>IFERROR(VLOOKUP($D12910,LISTA!$A$2:$J$9990,8,0),"")</f>
        <v/>
      </c>
      <c r="H12910" s="40" t="str">
        <f t="shared" si="226"/>
        <v/>
      </c>
    </row>
    <row r="12911" spans="7:8" x14ac:dyDescent="0.25">
      <c r="G12911" s="19" t="str">
        <f>IFERROR(VLOOKUP($D12911,LISTA!$A$2:$J$9990,8,0),"")</f>
        <v/>
      </c>
      <c r="H12911" s="40" t="str">
        <f t="shared" si="226"/>
        <v/>
      </c>
    </row>
    <row r="12912" spans="7:8" x14ac:dyDescent="0.25">
      <c r="G12912" s="19" t="str">
        <f>IFERROR(VLOOKUP($D12912,LISTA!$A$2:$J$9990,8,0),"")</f>
        <v/>
      </c>
      <c r="H12912" s="40" t="str">
        <f t="shared" si="226"/>
        <v/>
      </c>
    </row>
    <row r="12913" spans="7:8" x14ac:dyDescent="0.25">
      <c r="G12913" s="19" t="str">
        <f>IFERROR(VLOOKUP($D12913,LISTA!$A$2:$J$9990,8,0),"")</f>
        <v/>
      </c>
      <c r="H12913" s="40" t="str">
        <f t="shared" si="226"/>
        <v/>
      </c>
    </row>
    <row r="12914" spans="7:8" x14ac:dyDescent="0.25">
      <c r="G12914" s="19" t="str">
        <f>IFERROR(VLOOKUP($D12914,LISTA!$A$2:$J$9990,8,0),"")</f>
        <v/>
      </c>
      <c r="H12914" s="40" t="str">
        <f t="shared" si="226"/>
        <v/>
      </c>
    </row>
    <row r="12915" spans="7:8" x14ac:dyDescent="0.25">
      <c r="G12915" s="19" t="str">
        <f>IFERROR(VLOOKUP($D12915,LISTA!$A$2:$J$9990,8,0),"")</f>
        <v/>
      </c>
      <c r="H12915" s="40" t="str">
        <f t="shared" si="226"/>
        <v/>
      </c>
    </row>
    <row r="12916" spans="7:8" x14ac:dyDescent="0.25">
      <c r="G12916" s="19" t="str">
        <f>IFERROR(VLOOKUP($D12916,LISTA!$A$2:$J$9990,8,0),"")</f>
        <v/>
      </c>
      <c r="H12916" s="40" t="str">
        <f t="shared" si="226"/>
        <v/>
      </c>
    </row>
    <row r="12917" spans="7:8" x14ac:dyDescent="0.25">
      <c r="G12917" s="19" t="str">
        <f>IFERROR(VLOOKUP($D12917,LISTA!$A$2:$J$9990,8,0),"")</f>
        <v/>
      </c>
      <c r="H12917" s="40" t="str">
        <f t="shared" si="226"/>
        <v/>
      </c>
    </row>
    <row r="12918" spans="7:8" x14ac:dyDescent="0.25">
      <c r="G12918" s="19" t="str">
        <f>IFERROR(VLOOKUP($D12918,LISTA!$A$2:$J$9990,8,0),"")</f>
        <v/>
      </c>
      <c r="H12918" s="40" t="str">
        <f t="shared" si="226"/>
        <v/>
      </c>
    </row>
    <row r="12919" spans="7:8" x14ac:dyDescent="0.25">
      <c r="G12919" s="19" t="str">
        <f>IFERROR(VLOOKUP($D12919,LISTA!$A$2:$J$9990,8,0),"")</f>
        <v/>
      </c>
      <c r="H12919" s="40" t="str">
        <f t="shared" si="226"/>
        <v/>
      </c>
    </row>
    <row r="12920" spans="7:8" x14ac:dyDescent="0.25">
      <c r="G12920" s="19" t="str">
        <f>IFERROR(VLOOKUP($D12920,LISTA!$A$2:$J$9990,8,0),"")</f>
        <v/>
      </c>
      <c r="H12920" s="40" t="str">
        <f t="shared" si="226"/>
        <v/>
      </c>
    </row>
    <row r="12921" spans="7:8" x14ac:dyDescent="0.25">
      <c r="G12921" s="19" t="str">
        <f>IFERROR(VLOOKUP($D12921,LISTA!$A$2:$J$9990,8,0),"")</f>
        <v/>
      </c>
      <c r="H12921" s="40" t="str">
        <f t="shared" si="226"/>
        <v/>
      </c>
    </row>
    <row r="12922" spans="7:8" x14ac:dyDescent="0.25">
      <c r="G12922" s="19" t="str">
        <f>IFERROR(VLOOKUP($D12922,LISTA!$A$2:$J$9990,8,0),"")</f>
        <v/>
      </c>
      <c r="H12922" s="40" t="str">
        <f t="shared" si="226"/>
        <v/>
      </c>
    </row>
    <row r="12923" spans="7:8" x14ac:dyDescent="0.25">
      <c r="G12923" s="19" t="str">
        <f>IFERROR(VLOOKUP($D12923,LISTA!$A$2:$J$9990,8,0),"")</f>
        <v/>
      </c>
      <c r="H12923" s="40" t="str">
        <f t="shared" si="226"/>
        <v/>
      </c>
    </row>
    <row r="12924" spans="7:8" x14ac:dyDescent="0.25">
      <c r="G12924" s="19" t="str">
        <f>IFERROR(VLOOKUP($D12924,LISTA!$A$2:$J$9990,8,0),"")</f>
        <v/>
      </c>
      <c r="H12924" s="40" t="str">
        <f t="shared" si="226"/>
        <v/>
      </c>
    </row>
    <row r="12925" spans="7:8" x14ac:dyDescent="0.25">
      <c r="G12925" s="19" t="str">
        <f>IFERROR(VLOOKUP($D12925,LISTA!$A$2:$J$9990,8,0),"")</f>
        <v/>
      </c>
      <c r="H12925" s="40" t="str">
        <f t="shared" si="226"/>
        <v/>
      </c>
    </row>
    <row r="12926" spans="7:8" x14ac:dyDescent="0.25">
      <c r="G12926" s="19" t="str">
        <f>IFERROR(VLOOKUP($D12926,LISTA!$A$2:$J$9990,8,0),"")</f>
        <v/>
      </c>
      <c r="H12926" s="40" t="str">
        <f t="shared" si="226"/>
        <v/>
      </c>
    </row>
    <row r="12927" spans="7:8" x14ac:dyDescent="0.25">
      <c r="G12927" s="19" t="str">
        <f>IFERROR(VLOOKUP($D12927,LISTA!$A$2:$J$9990,8,0),"")</f>
        <v/>
      </c>
      <c r="H12927" s="40" t="str">
        <f t="shared" si="226"/>
        <v/>
      </c>
    </row>
    <row r="12928" spans="7:8" x14ac:dyDescent="0.25">
      <c r="G12928" s="19" t="str">
        <f>IFERROR(VLOOKUP($D12928,LISTA!$A$2:$J$9990,8,0),"")</f>
        <v/>
      </c>
      <c r="H12928" s="40" t="str">
        <f t="shared" si="226"/>
        <v/>
      </c>
    </row>
    <row r="12929" spans="7:8" x14ac:dyDescent="0.25">
      <c r="G12929" s="19" t="str">
        <f>IFERROR(VLOOKUP($D12929,LISTA!$A$2:$J$9990,8,0),"")</f>
        <v/>
      </c>
      <c r="H12929" s="40" t="str">
        <f t="shared" si="226"/>
        <v/>
      </c>
    </row>
    <row r="12930" spans="7:8" x14ac:dyDescent="0.25">
      <c r="G12930" s="19" t="str">
        <f>IFERROR(VLOOKUP($D12930,LISTA!$A$2:$J$9990,8,0),"")</f>
        <v/>
      </c>
      <c r="H12930" s="40" t="str">
        <f t="shared" si="226"/>
        <v/>
      </c>
    </row>
    <row r="12931" spans="7:8" x14ac:dyDescent="0.25">
      <c r="G12931" s="19" t="str">
        <f>IFERROR(VLOOKUP($D12931,LISTA!$A$2:$J$9990,8,0),"")</f>
        <v/>
      </c>
      <c r="H12931" s="40" t="str">
        <f t="shared" si="226"/>
        <v/>
      </c>
    </row>
    <row r="12932" spans="7:8" x14ac:dyDescent="0.25">
      <c r="G12932" s="19" t="str">
        <f>IFERROR(VLOOKUP($D12932,LISTA!$A$2:$J$9990,8,0),"")</f>
        <v/>
      </c>
      <c r="H12932" s="40" t="str">
        <f t="shared" si="226"/>
        <v/>
      </c>
    </row>
    <row r="12933" spans="7:8" x14ac:dyDescent="0.25">
      <c r="G12933" s="19" t="str">
        <f>IFERROR(VLOOKUP($D12933,LISTA!$A$2:$J$9990,8,0),"")</f>
        <v/>
      </c>
      <c r="H12933" s="40" t="str">
        <f t="shared" ref="H12933:H12996" si="227">IF(OR(G12933=$K$10,G12933=$K$11,G12933=$K$14,G12933=$K$15,G12933=$K$16,G12933=$K$17,G12933=$K$18,G12933=$K$19,G12933=$K$20,G12933=$K$21,G12933=$K$22,G12933=$K$23,G12933=$K$24,G12933=$K$25,G12933=$K$26,G12933=$K$27,G12933=$K$28),$K$9,IF(OR(G12933=$K$32,G12933=$K$33),$K$31,IF(OR(G12933=$K$38),$K$37,"")))</f>
        <v/>
      </c>
    </row>
    <row r="12934" spans="7:8" x14ac:dyDescent="0.25">
      <c r="G12934" s="19" t="str">
        <f>IFERROR(VLOOKUP($D12934,LISTA!$A$2:$J$9990,8,0),"")</f>
        <v/>
      </c>
      <c r="H12934" s="40" t="str">
        <f t="shared" si="227"/>
        <v/>
      </c>
    </row>
    <row r="12935" spans="7:8" x14ac:dyDescent="0.25">
      <c r="G12935" s="19" t="str">
        <f>IFERROR(VLOOKUP($D12935,LISTA!$A$2:$J$9990,8,0),"")</f>
        <v/>
      </c>
      <c r="H12935" s="40" t="str">
        <f t="shared" si="227"/>
        <v/>
      </c>
    </row>
    <row r="12936" spans="7:8" x14ac:dyDescent="0.25">
      <c r="G12936" s="19" t="str">
        <f>IFERROR(VLOOKUP($D12936,LISTA!$A$2:$J$9990,8,0),"")</f>
        <v/>
      </c>
      <c r="H12936" s="40" t="str">
        <f t="shared" si="227"/>
        <v/>
      </c>
    </row>
    <row r="12937" spans="7:8" x14ac:dyDescent="0.25">
      <c r="G12937" s="19" t="str">
        <f>IFERROR(VLOOKUP($D12937,LISTA!$A$2:$J$9990,8,0),"")</f>
        <v/>
      </c>
      <c r="H12937" s="40" t="str">
        <f t="shared" si="227"/>
        <v/>
      </c>
    </row>
    <row r="12938" spans="7:8" x14ac:dyDescent="0.25">
      <c r="G12938" s="19" t="str">
        <f>IFERROR(VLOOKUP($D12938,LISTA!$A$2:$J$9990,8,0),"")</f>
        <v/>
      </c>
      <c r="H12938" s="40" t="str">
        <f t="shared" si="227"/>
        <v/>
      </c>
    </row>
    <row r="12939" spans="7:8" x14ac:dyDescent="0.25">
      <c r="G12939" s="19" t="str">
        <f>IFERROR(VLOOKUP($D12939,LISTA!$A$2:$J$9990,8,0),"")</f>
        <v/>
      </c>
      <c r="H12939" s="40" t="str">
        <f t="shared" si="227"/>
        <v/>
      </c>
    </row>
    <row r="12940" spans="7:8" x14ac:dyDescent="0.25">
      <c r="G12940" s="19" t="str">
        <f>IFERROR(VLOOKUP($D12940,LISTA!$A$2:$J$9990,8,0),"")</f>
        <v/>
      </c>
      <c r="H12940" s="40" t="str">
        <f t="shared" si="227"/>
        <v/>
      </c>
    </row>
    <row r="12941" spans="7:8" x14ac:dyDescent="0.25">
      <c r="G12941" s="19" t="str">
        <f>IFERROR(VLOOKUP($D12941,LISTA!$A$2:$J$9990,8,0),"")</f>
        <v/>
      </c>
      <c r="H12941" s="40" t="str">
        <f t="shared" si="227"/>
        <v/>
      </c>
    </row>
    <row r="12942" spans="7:8" x14ac:dyDescent="0.25">
      <c r="G12942" s="19" t="str">
        <f>IFERROR(VLOOKUP($D12942,LISTA!$A$2:$J$9990,8,0),"")</f>
        <v/>
      </c>
      <c r="H12942" s="40" t="str">
        <f t="shared" si="227"/>
        <v/>
      </c>
    </row>
    <row r="12943" spans="7:8" x14ac:dyDescent="0.25">
      <c r="G12943" s="19" t="str">
        <f>IFERROR(VLOOKUP($D12943,LISTA!$A$2:$J$9990,8,0),"")</f>
        <v/>
      </c>
      <c r="H12943" s="40" t="str">
        <f t="shared" si="227"/>
        <v/>
      </c>
    </row>
    <row r="12944" spans="7:8" x14ac:dyDescent="0.25">
      <c r="G12944" s="19" t="str">
        <f>IFERROR(VLOOKUP($D12944,LISTA!$A$2:$J$9990,8,0),"")</f>
        <v/>
      </c>
      <c r="H12944" s="40" t="str">
        <f t="shared" si="227"/>
        <v/>
      </c>
    </row>
    <row r="12945" spans="7:8" x14ac:dyDescent="0.25">
      <c r="G12945" s="19" t="str">
        <f>IFERROR(VLOOKUP($D12945,LISTA!$A$2:$J$9990,8,0),"")</f>
        <v/>
      </c>
      <c r="H12945" s="40" t="str">
        <f t="shared" si="227"/>
        <v/>
      </c>
    </row>
    <row r="12946" spans="7:8" x14ac:dyDescent="0.25">
      <c r="G12946" s="19" t="str">
        <f>IFERROR(VLOOKUP($D12946,LISTA!$A$2:$J$9990,8,0),"")</f>
        <v/>
      </c>
      <c r="H12946" s="40" t="str">
        <f t="shared" si="227"/>
        <v/>
      </c>
    </row>
    <row r="12947" spans="7:8" x14ac:dyDescent="0.25">
      <c r="G12947" s="19" t="str">
        <f>IFERROR(VLOOKUP($D12947,LISTA!$A$2:$J$9990,8,0),"")</f>
        <v/>
      </c>
      <c r="H12947" s="40" t="str">
        <f t="shared" si="227"/>
        <v/>
      </c>
    </row>
    <row r="12948" spans="7:8" x14ac:dyDescent="0.25">
      <c r="G12948" s="19" t="str">
        <f>IFERROR(VLOOKUP($D12948,LISTA!$A$2:$J$9990,8,0),"")</f>
        <v/>
      </c>
      <c r="H12948" s="40" t="str">
        <f t="shared" si="227"/>
        <v/>
      </c>
    </row>
    <row r="12949" spans="7:8" x14ac:dyDescent="0.25">
      <c r="G12949" s="19" t="str">
        <f>IFERROR(VLOOKUP($D12949,LISTA!$A$2:$J$9990,8,0),"")</f>
        <v/>
      </c>
      <c r="H12949" s="40" t="str">
        <f t="shared" si="227"/>
        <v/>
      </c>
    </row>
    <row r="12950" spans="7:8" x14ac:dyDescent="0.25">
      <c r="G12950" s="19" t="str">
        <f>IFERROR(VLOOKUP($D12950,LISTA!$A$2:$J$9990,8,0),"")</f>
        <v/>
      </c>
      <c r="H12950" s="40" t="str">
        <f t="shared" si="227"/>
        <v/>
      </c>
    </row>
    <row r="12951" spans="7:8" x14ac:dyDescent="0.25">
      <c r="G12951" s="19" t="str">
        <f>IFERROR(VLOOKUP($D12951,LISTA!$A$2:$J$9990,8,0),"")</f>
        <v/>
      </c>
      <c r="H12951" s="40" t="str">
        <f t="shared" si="227"/>
        <v/>
      </c>
    </row>
    <row r="12952" spans="7:8" x14ac:dyDescent="0.25">
      <c r="G12952" s="19" t="str">
        <f>IFERROR(VLOOKUP($D12952,LISTA!$A$2:$J$9990,8,0),"")</f>
        <v/>
      </c>
      <c r="H12952" s="40" t="str">
        <f t="shared" si="227"/>
        <v/>
      </c>
    </row>
    <row r="12953" spans="7:8" x14ac:dyDescent="0.25">
      <c r="G12953" s="19" t="str">
        <f>IFERROR(VLOOKUP($D12953,LISTA!$A$2:$J$9990,8,0),"")</f>
        <v/>
      </c>
      <c r="H12953" s="40" t="str">
        <f t="shared" si="227"/>
        <v/>
      </c>
    </row>
    <row r="12954" spans="7:8" x14ac:dyDescent="0.25">
      <c r="G12954" s="19" t="str">
        <f>IFERROR(VLOOKUP($D12954,LISTA!$A$2:$J$9990,8,0),"")</f>
        <v/>
      </c>
      <c r="H12954" s="40" t="str">
        <f t="shared" si="227"/>
        <v/>
      </c>
    </row>
    <row r="12955" spans="7:8" x14ac:dyDescent="0.25">
      <c r="G12955" s="19" t="str">
        <f>IFERROR(VLOOKUP($D12955,LISTA!$A$2:$J$9990,8,0),"")</f>
        <v/>
      </c>
      <c r="H12955" s="40" t="str">
        <f t="shared" si="227"/>
        <v/>
      </c>
    </row>
    <row r="12956" spans="7:8" x14ac:dyDescent="0.25">
      <c r="G12956" s="19" t="str">
        <f>IFERROR(VLOOKUP($D12956,LISTA!$A$2:$J$9990,8,0),"")</f>
        <v/>
      </c>
      <c r="H12956" s="40" t="str">
        <f t="shared" si="227"/>
        <v/>
      </c>
    </row>
    <row r="12957" spans="7:8" x14ac:dyDescent="0.25">
      <c r="G12957" s="19" t="str">
        <f>IFERROR(VLOOKUP($D12957,LISTA!$A$2:$J$9990,8,0),"")</f>
        <v/>
      </c>
      <c r="H12957" s="40" t="str">
        <f t="shared" si="227"/>
        <v/>
      </c>
    </row>
    <row r="12958" spans="7:8" x14ac:dyDescent="0.25">
      <c r="G12958" s="19" t="str">
        <f>IFERROR(VLOOKUP($D12958,LISTA!$A$2:$J$9990,8,0),"")</f>
        <v/>
      </c>
      <c r="H12958" s="40" t="str">
        <f t="shared" si="227"/>
        <v/>
      </c>
    </row>
    <row r="12959" spans="7:8" x14ac:dyDescent="0.25">
      <c r="G12959" s="19" t="str">
        <f>IFERROR(VLOOKUP($D12959,LISTA!$A$2:$J$9990,8,0),"")</f>
        <v/>
      </c>
      <c r="H12959" s="40" t="str">
        <f t="shared" si="227"/>
        <v/>
      </c>
    </row>
    <row r="12960" spans="7:8" x14ac:dyDescent="0.25">
      <c r="G12960" s="19" t="str">
        <f>IFERROR(VLOOKUP($D12960,LISTA!$A$2:$J$9990,8,0),"")</f>
        <v/>
      </c>
      <c r="H12960" s="40" t="str">
        <f t="shared" si="227"/>
        <v/>
      </c>
    </row>
    <row r="12961" spans="7:8" x14ac:dyDescent="0.25">
      <c r="G12961" s="19" t="str">
        <f>IFERROR(VLOOKUP($D12961,LISTA!$A$2:$J$9990,8,0),"")</f>
        <v/>
      </c>
      <c r="H12961" s="40" t="str">
        <f t="shared" si="227"/>
        <v/>
      </c>
    </row>
    <row r="12962" spans="7:8" x14ac:dyDescent="0.25">
      <c r="G12962" s="19" t="str">
        <f>IFERROR(VLOOKUP($D12962,LISTA!$A$2:$J$9990,8,0),"")</f>
        <v/>
      </c>
      <c r="H12962" s="40" t="str">
        <f t="shared" si="227"/>
        <v/>
      </c>
    </row>
    <row r="12963" spans="7:8" x14ac:dyDescent="0.25">
      <c r="G12963" s="19" t="str">
        <f>IFERROR(VLOOKUP($D12963,LISTA!$A$2:$J$9990,8,0),"")</f>
        <v/>
      </c>
      <c r="H12963" s="40" t="str">
        <f t="shared" si="227"/>
        <v/>
      </c>
    </row>
    <row r="12964" spans="7:8" x14ac:dyDescent="0.25">
      <c r="G12964" s="19" t="str">
        <f>IFERROR(VLOOKUP($D12964,LISTA!$A$2:$J$9990,8,0),"")</f>
        <v/>
      </c>
      <c r="H12964" s="40" t="str">
        <f t="shared" si="227"/>
        <v/>
      </c>
    </row>
    <row r="12965" spans="7:8" x14ac:dyDescent="0.25">
      <c r="G12965" s="19" t="str">
        <f>IFERROR(VLOOKUP($D12965,LISTA!$A$2:$J$9990,8,0),"")</f>
        <v/>
      </c>
      <c r="H12965" s="40" t="str">
        <f t="shared" si="227"/>
        <v/>
      </c>
    </row>
    <row r="12966" spans="7:8" x14ac:dyDescent="0.25">
      <c r="G12966" s="19" t="str">
        <f>IFERROR(VLOOKUP($D12966,LISTA!$A$2:$J$9990,8,0),"")</f>
        <v/>
      </c>
      <c r="H12966" s="40" t="str">
        <f t="shared" si="227"/>
        <v/>
      </c>
    </row>
    <row r="12967" spans="7:8" x14ac:dyDescent="0.25">
      <c r="G12967" s="19" t="str">
        <f>IFERROR(VLOOKUP($D12967,LISTA!$A$2:$J$9990,8,0),"")</f>
        <v/>
      </c>
      <c r="H12967" s="40" t="str">
        <f t="shared" si="227"/>
        <v/>
      </c>
    </row>
    <row r="12968" spans="7:8" x14ac:dyDescent="0.25">
      <c r="G12968" s="19" t="str">
        <f>IFERROR(VLOOKUP($D12968,LISTA!$A$2:$J$9990,8,0),"")</f>
        <v/>
      </c>
      <c r="H12968" s="40" t="str">
        <f t="shared" si="227"/>
        <v/>
      </c>
    </row>
    <row r="12969" spans="7:8" x14ac:dyDescent="0.25">
      <c r="G12969" s="19" t="str">
        <f>IFERROR(VLOOKUP($D12969,LISTA!$A$2:$J$9990,8,0),"")</f>
        <v/>
      </c>
      <c r="H12969" s="40" t="str">
        <f t="shared" si="227"/>
        <v/>
      </c>
    </row>
    <row r="12970" spans="7:8" x14ac:dyDescent="0.25">
      <c r="G12970" s="19" t="str">
        <f>IFERROR(VLOOKUP($D12970,LISTA!$A$2:$J$9990,8,0),"")</f>
        <v/>
      </c>
      <c r="H12970" s="40" t="str">
        <f t="shared" si="227"/>
        <v/>
      </c>
    </row>
    <row r="12971" spans="7:8" x14ac:dyDescent="0.25">
      <c r="G12971" s="19" t="str">
        <f>IFERROR(VLOOKUP($D12971,LISTA!$A$2:$J$9990,8,0),"")</f>
        <v/>
      </c>
      <c r="H12971" s="40" t="str">
        <f t="shared" si="227"/>
        <v/>
      </c>
    </row>
    <row r="12972" spans="7:8" x14ac:dyDescent="0.25">
      <c r="G12972" s="19" t="str">
        <f>IFERROR(VLOOKUP($D12972,LISTA!$A$2:$J$9990,8,0),"")</f>
        <v/>
      </c>
      <c r="H12972" s="40" t="str">
        <f t="shared" si="227"/>
        <v/>
      </c>
    </row>
    <row r="12973" spans="7:8" x14ac:dyDescent="0.25">
      <c r="G12973" s="19" t="str">
        <f>IFERROR(VLOOKUP($D12973,LISTA!$A$2:$J$9990,8,0),"")</f>
        <v/>
      </c>
      <c r="H12973" s="40" t="str">
        <f t="shared" si="227"/>
        <v/>
      </c>
    </row>
    <row r="12974" spans="7:8" x14ac:dyDescent="0.25">
      <c r="G12974" s="19" t="str">
        <f>IFERROR(VLOOKUP($D12974,LISTA!$A$2:$J$9990,8,0),"")</f>
        <v/>
      </c>
      <c r="H12974" s="40" t="str">
        <f t="shared" si="227"/>
        <v/>
      </c>
    </row>
    <row r="12975" spans="7:8" x14ac:dyDescent="0.25">
      <c r="G12975" s="19" t="str">
        <f>IFERROR(VLOOKUP($D12975,LISTA!$A$2:$J$9990,8,0),"")</f>
        <v/>
      </c>
      <c r="H12975" s="40" t="str">
        <f t="shared" si="227"/>
        <v/>
      </c>
    </row>
    <row r="12976" spans="7:8" x14ac:dyDescent="0.25">
      <c r="G12976" s="19" t="str">
        <f>IFERROR(VLOOKUP($D12976,LISTA!$A$2:$J$9990,8,0),"")</f>
        <v/>
      </c>
      <c r="H12976" s="40" t="str">
        <f t="shared" si="227"/>
        <v/>
      </c>
    </row>
    <row r="12977" spans="7:8" x14ac:dyDescent="0.25">
      <c r="G12977" s="19" t="str">
        <f>IFERROR(VLOOKUP($D12977,LISTA!$A$2:$J$9990,8,0),"")</f>
        <v/>
      </c>
      <c r="H12977" s="40" t="str">
        <f t="shared" si="227"/>
        <v/>
      </c>
    </row>
    <row r="12978" spans="7:8" x14ac:dyDescent="0.25">
      <c r="G12978" s="19" t="str">
        <f>IFERROR(VLOOKUP($D12978,LISTA!$A$2:$J$9990,8,0),"")</f>
        <v/>
      </c>
      <c r="H12978" s="40" t="str">
        <f t="shared" si="227"/>
        <v/>
      </c>
    </row>
    <row r="12979" spans="7:8" x14ac:dyDescent="0.25">
      <c r="G12979" s="19" t="str">
        <f>IFERROR(VLOOKUP($D12979,LISTA!$A$2:$J$9990,8,0),"")</f>
        <v/>
      </c>
      <c r="H12979" s="40" t="str">
        <f t="shared" si="227"/>
        <v/>
      </c>
    </row>
    <row r="12980" spans="7:8" x14ac:dyDescent="0.25">
      <c r="G12980" s="19" t="str">
        <f>IFERROR(VLOOKUP($D12980,LISTA!$A$2:$J$9990,8,0),"")</f>
        <v/>
      </c>
      <c r="H12980" s="40" t="str">
        <f t="shared" si="227"/>
        <v/>
      </c>
    </row>
    <row r="12981" spans="7:8" x14ac:dyDescent="0.25">
      <c r="G12981" s="19" t="str">
        <f>IFERROR(VLOOKUP($D12981,LISTA!$A$2:$J$9990,8,0),"")</f>
        <v/>
      </c>
      <c r="H12981" s="40" t="str">
        <f t="shared" si="227"/>
        <v/>
      </c>
    </row>
    <row r="12982" spans="7:8" x14ac:dyDescent="0.25">
      <c r="G12982" s="19" t="str">
        <f>IFERROR(VLOOKUP($D12982,LISTA!$A$2:$J$9990,8,0),"")</f>
        <v/>
      </c>
      <c r="H12982" s="40" t="str">
        <f t="shared" si="227"/>
        <v/>
      </c>
    </row>
    <row r="12983" spans="7:8" x14ac:dyDescent="0.25">
      <c r="G12983" s="19" t="str">
        <f>IFERROR(VLOOKUP($D12983,LISTA!$A$2:$J$9990,8,0),"")</f>
        <v/>
      </c>
      <c r="H12983" s="40" t="str">
        <f t="shared" si="227"/>
        <v/>
      </c>
    </row>
    <row r="12984" spans="7:8" x14ac:dyDescent="0.25">
      <c r="G12984" s="19" t="str">
        <f>IFERROR(VLOOKUP($D12984,LISTA!$A$2:$J$9990,8,0),"")</f>
        <v/>
      </c>
      <c r="H12984" s="40" t="str">
        <f t="shared" si="227"/>
        <v/>
      </c>
    </row>
    <row r="12985" spans="7:8" x14ac:dyDescent="0.25">
      <c r="G12985" s="19" t="str">
        <f>IFERROR(VLOOKUP($D12985,LISTA!$A$2:$J$9990,8,0),"")</f>
        <v/>
      </c>
      <c r="H12985" s="40" t="str">
        <f t="shared" si="227"/>
        <v/>
      </c>
    </row>
    <row r="12986" spans="7:8" x14ac:dyDescent="0.25">
      <c r="G12986" s="19" t="str">
        <f>IFERROR(VLOOKUP($D12986,LISTA!$A$2:$J$9990,8,0),"")</f>
        <v/>
      </c>
      <c r="H12986" s="40" t="str">
        <f t="shared" si="227"/>
        <v/>
      </c>
    </row>
    <row r="12987" spans="7:8" x14ac:dyDescent="0.25">
      <c r="G12987" s="19" t="str">
        <f>IFERROR(VLOOKUP($D12987,LISTA!$A$2:$J$9990,8,0),"")</f>
        <v/>
      </c>
      <c r="H12987" s="40" t="str">
        <f t="shared" si="227"/>
        <v/>
      </c>
    </row>
    <row r="12988" spans="7:8" x14ac:dyDescent="0.25">
      <c r="G12988" s="19" t="str">
        <f>IFERROR(VLOOKUP($D12988,LISTA!$A$2:$J$9990,8,0),"")</f>
        <v/>
      </c>
      <c r="H12988" s="40" t="str">
        <f t="shared" si="227"/>
        <v/>
      </c>
    </row>
    <row r="12989" spans="7:8" x14ac:dyDescent="0.25">
      <c r="G12989" s="19" t="str">
        <f>IFERROR(VLOOKUP($D12989,LISTA!$A$2:$J$9990,8,0),"")</f>
        <v/>
      </c>
      <c r="H12989" s="40" t="str">
        <f t="shared" si="227"/>
        <v/>
      </c>
    </row>
    <row r="12990" spans="7:8" x14ac:dyDescent="0.25">
      <c r="G12990" s="19" t="str">
        <f>IFERROR(VLOOKUP($D12990,LISTA!$A$2:$J$9990,8,0),"")</f>
        <v/>
      </c>
      <c r="H12990" s="40" t="str">
        <f t="shared" si="227"/>
        <v/>
      </c>
    </row>
    <row r="12991" spans="7:8" x14ac:dyDescent="0.25">
      <c r="G12991" s="19" t="str">
        <f>IFERROR(VLOOKUP($D12991,LISTA!$A$2:$J$9990,8,0),"")</f>
        <v/>
      </c>
      <c r="H12991" s="40" t="str">
        <f t="shared" si="227"/>
        <v/>
      </c>
    </row>
    <row r="12992" spans="7:8" x14ac:dyDescent="0.25">
      <c r="G12992" s="19" t="str">
        <f>IFERROR(VLOOKUP($D12992,LISTA!$A$2:$J$9990,8,0),"")</f>
        <v/>
      </c>
      <c r="H12992" s="40" t="str">
        <f t="shared" si="227"/>
        <v/>
      </c>
    </row>
    <row r="12993" spans="7:8" x14ac:dyDescent="0.25">
      <c r="G12993" s="19" t="str">
        <f>IFERROR(VLOOKUP($D12993,LISTA!$A$2:$J$9990,8,0),"")</f>
        <v/>
      </c>
      <c r="H12993" s="40" t="str">
        <f t="shared" si="227"/>
        <v/>
      </c>
    </row>
    <row r="12994" spans="7:8" x14ac:dyDescent="0.25">
      <c r="G12994" s="19" t="str">
        <f>IFERROR(VLOOKUP($D12994,LISTA!$A$2:$J$9990,8,0),"")</f>
        <v/>
      </c>
      <c r="H12994" s="40" t="str">
        <f t="shared" si="227"/>
        <v/>
      </c>
    </row>
    <row r="12995" spans="7:8" x14ac:dyDescent="0.25">
      <c r="G12995" s="19" t="str">
        <f>IFERROR(VLOOKUP($D12995,LISTA!$A$2:$J$9990,8,0),"")</f>
        <v/>
      </c>
      <c r="H12995" s="40" t="str">
        <f t="shared" si="227"/>
        <v/>
      </c>
    </row>
    <row r="12996" spans="7:8" x14ac:dyDescent="0.25">
      <c r="G12996" s="19" t="str">
        <f>IFERROR(VLOOKUP($D12996,LISTA!$A$2:$J$9990,8,0),"")</f>
        <v/>
      </c>
      <c r="H12996" s="40" t="str">
        <f t="shared" si="227"/>
        <v/>
      </c>
    </row>
    <row r="12997" spans="7:8" x14ac:dyDescent="0.25">
      <c r="G12997" s="19" t="str">
        <f>IFERROR(VLOOKUP($D12997,LISTA!$A$2:$J$9990,8,0),"")</f>
        <v/>
      </c>
      <c r="H12997" s="40" t="str">
        <f t="shared" ref="H12997:H13060" si="228">IF(OR(G12997=$K$10,G12997=$K$11,G12997=$K$14,G12997=$K$15,G12997=$K$16,G12997=$K$17,G12997=$K$18,G12997=$K$19,G12997=$K$20,G12997=$K$21,G12997=$K$22,G12997=$K$23,G12997=$K$24,G12997=$K$25,G12997=$K$26,G12997=$K$27,G12997=$K$28),$K$9,IF(OR(G12997=$K$32,G12997=$K$33),$K$31,IF(OR(G12997=$K$38),$K$37,"")))</f>
        <v/>
      </c>
    </row>
    <row r="12998" spans="7:8" x14ac:dyDescent="0.25">
      <c r="G12998" s="19" t="str">
        <f>IFERROR(VLOOKUP($D12998,LISTA!$A$2:$J$9990,8,0),"")</f>
        <v/>
      </c>
      <c r="H12998" s="40" t="str">
        <f t="shared" si="228"/>
        <v/>
      </c>
    </row>
    <row r="12999" spans="7:8" x14ac:dyDescent="0.25">
      <c r="G12999" s="19" t="str">
        <f>IFERROR(VLOOKUP($D12999,LISTA!$A$2:$J$9990,8,0),"")</f>
        <v/>
      </c>
      <c r="H12999" s="40" t="str">
        <f t="shared" si="228"/>
        <v/>
      </c>
    </row>
    <row r="13000" spans="7:8" x14ac:dyDescent="0.25">
      <c r="G13000" s="19" t="str">
        <f>IFERROR(VLOOKUP($D13000,LISTA!$A$2:$J$9990,8,0),"")</f>
        <v/>
      </c>
      <c r="H13000" s="40" t="str">
        <f t="shared" si="228"/>
        <v/>
      </c>
    </row>
    <row r="13001" spans="7:8" x14ac:dyDescent="0.25">
      <c r="G13001" s="19" t="str">
        <f>IFERROR(VLOOKUP($D13001,LISTA!$A$2:$J$9990,8,0),"")</f>
        <v/>
      </c>
      <c r="H13001" s="40" t="str">
        <f t="shared" si="228"/>
        <v/>
      </c>
    </row>
    <row r="13002" spans="7:8" x14ac:dyDescent="0.25">
      <c r="G13002" s="19" t="str">
        <f>IFERROR(VLOOKUP($D13002,LISTA!$A$2:$J$9990,8,0),"")</f>
        <v/>
      </c>
      <c r="H13002" s="40" t="str">
        <f t="shared" si="228"/>
        <v/>
      </c>
    </row>
    <row r="13003" spans="7:8" x14ac:dyDescent="0.25">
      <c r="G13003" s="19" t="str">
        <f>IFERROR(VLOOKUP($D13003,LISTA!$A$2:$J$9990,8,0),"")</f>
        <v/>
      </c>
      <c r="H13003" s="40" t="str">
        <f t="shared" si="228"/>
        <v/>
      </c>
    </row>
    <row r="13004" spans="7:8" x14ac:dyDescent="0.25">
      <c r="G13004" s="19" t="str">
        <f>IFERROR(VLOOKUP($D13004,LISTA!$A$2:$J$9990,8,0),"")</f>
        <v/>
      </c>
      <c r="H13004" s="40" t="str">
        <f t="shared" si="228"/>
        <v/>
      </c>
    </row>
    <row r="13005" spans="7:8" x14ac:dyDescent="0.25">
      <c r="G13005" s="19" t="str">
        <f>IFERROR(VLOOKUP($D13005,LISTA!$A$2:$J$9990,8,0),"")</f>
        <v/>
      </c>
      <c r="H13005" s="40" t="str">
        <f t="shared" si="228"/>
        <v/>
      </c>
    </row>
    <row r="13006" spans="7:8" x14ac:dyDescent="0.25">
      <c r="G13006" s="19" t="str">
        <f>IFERROR(VLOOKUP($D13006,LISTA!$A$2:$J$9990,8,0),"")</f>
        <v/>
      </c>
      <c r="H13006" s="40" t="str">
        <f t="shared" si="228"/>
        <v/>
      </c>
    </row>
    <row r="13007" spans="7:8" x14ac:dyDescent="0.25">
      <c r="G13007" s="19" t="str">
        <f>IFERROR(VLOOKUP($D13007,LISTA!$A$2:$J$9990,8,0),"")</f>
        <v/>
      </c>
      <c r="H13007" s="40" t="str">
        <f t="shared" si="228"/>
        <v/>
      </c>
    </row>
    <row r="13008" spans="7:8" x14ac:dyDescent="0.25">
      <c r="G13008" s="19" t="str">
        <f>IFERROR(VLOOKUP($D13008,LISTA!$A$2:$J$9990,8,0),"")</f>
        <v/>
      </c>
      <c r="H13008" s="40" t="str">
        <f t="shared" si="228"/>
        <v/>
      </c>
    </row>
    <row r="13009" spans="7:8" x14ac:dyDescent="0.25">
      <c r="G13009" s="19" t="str">
        <f>IFERROR(VLOOKUP($D13009,LISTA!$A$2:$J$9990,8,0),"")</f>
        <v/>
      </c>
      <c r="H13009" s="40" t="str">
        <f t="shared" si="228"/>
        <v/>
      </c>
    </row>
    <row r="13010" spans="7:8" x14ac:dyDescent="0.25">
      <c r="G13010" s="19" t="str">
        <f>IFERROR(VLOOKUP($D13010,LISTA!$A$2:$J$9990,8,0),"")</f>
        <v/>
      </c>
      <c r="H13010" s="40" t="str">
        <f t="shared" si="228"/>
        <v/>
      </c>
    </row>
    <row r="13011" spans="7:8" x14ac:dyDescent="0.25">
      <c r="G13011" s="19" t="str">
        <f>IFERROR(VLOOKUP($D13011,LISTA!$A$2:$J$9990,8,0),"")</f>
        <v/>
      </c>
      <c r="H13011" s="40" t="str">
        <f t="shared" si="228"/>
        <v/>
      </c>
    </row>
    <row r="13012" spans="7:8" x14ac:dyDescent="0.25">
      <c r="G13012" s="19" t="str">
        <f>IFERROR(VLOOKUP($D13012,LISTA!$A$2:$J$9990,8,0),"")</f>
        <v/>
      </c>
      <c r="H13012" s="40" t="str">
        <f t="shared" si="228"/>
        <v/>
      </c>
    </row>
    <row r="13013" spans="7:8" x14ac:dyDescent="0.25">
      <c r="G13013" s="19" t="str">
        <f>IFERROR(VLOOKUP($D13013,LISTA!$A$2:$J$9990,8,0),"")</f>
        <v/>
      </c>
      <c r="H13013" s="40" t="str">
        <f t="shared" si="228"/>
        <v/>
      </c>
    </row>
    <row r="13014" spans="7:8" x14ac:dyDescent="0.25">
      <c r="G13014" s="19" t="str">
        <f>IFERROR(VLOOKUP($D13014,LISTA!$A$2:$J$9990,8,0),"")</f>
        <v/>
      </c>
      <c r="H13014" s="40" t="str">
        <f t="shared" si="228"/>
        <v/>
      </c>
    </row>
    <row r="13015" spans="7:8" x14ac:dyDescent="0.25">
      <c r="G13015" s="19" t="str">
        <f>IFERROR(VLOOKUP($D13015,LISTA!$A$2:$J$9990,8,0),"")</f>
        <v/>
      </c>
      <c r="H13015" s="40" t="str">
        <f t="shared" si="228"/>
        <v/>
      </c>
    </row>
    <row r="13016" spans="7:8" x14ac:dyDescent="0.25">
      <c r="G13016" s="19" t="str">
        <f>IFERROR(VLOOKUP($D13016,LISTA!$A$2:$J$9990,8,0),"")</f>
        <v/>
      </c>
      <c r="H13016" s="40" t="str">
        <f t="shared" si="228"/>
        <v/>
      </c>
    </row>
    <row r="13017" spans="7:8" x14ac:dyDescent="0.25">
      <c r="G13017" s="19" t="str">
        <f>IFERROR(VLOOKUP($D13017,LISTA!$A$2:$J$9990,8,0),"")</f>
        <v/>
      </c>
      <c r="H13017" s="40" t="str">
        <f t="shared" si="228"/>
        <v/>
      </c>
    </row>
    <row r="13018" spans="7:8" x14ac:dyDescent="0.25">
      <c r="G13018" s="19" t="str">
        <f>IFERROR(VLOOKUP($D13018,LISTA!$A$2:$J$9990,8,0),"")</f>
        <v/>
      </c>
      <c r="H13018" s="40" t="str">
        <f t="shared" si="228"/>
        <v/>
      </c>
    </row>
    <row r="13019" spans="7:8" x14ac:dyDescent="0.25">
      <c r="G13019" s="19" t="str">
        <f>IFERROR(VLOOKUP($D13019,LISTA!$A$2:$J$9990,8,0),"")</f>
        <v/>
      </c>
      <c r="H13019" s="40" t="str">
        <f t="shared" si="228"/>
        <v/>
      </c>
    </row>
    <row r="13020" spans="7:8" x14ac:dyDescent="0.25">
      <c r="G13020" s="19" t="str">
        <f>IFERROR(VLOOKUP($D13020,LISTA!$A$2:$J$9990,8,0),"")</f>
        <v/>
      </c>
      <c r="H13020" s="40" t="str">
        <f t="shared" si="228"/>
        <v/>
      </c>
    </row>
    <row r="13021" spans="7:8" x14ac:dyDescent="0.25">
      <c r="G13021" s="19" t="str">
        <f>IFERROR(VLOOKUP($D13021,LISTA!$A$2:$J$9990,8,0),"")</f>
        <v/>
      </c>
      <c r="H13021" s="40" t="str">
        <f t="shared" si="228"/>
        <v/>
      </c>
    </row>
    <row r="13022" spans="7:8" x14ac:dyDescent="0.25">
      <c r="G13022" s="19" t="str">
        <f>IFERROR(VLOOKUP($D13022,LISTA!$A$2:$J$9990,8,0),"")</f>
        <v/>
      </c>
      <c r="H13022" s="40" t="str">
        <f t="shared" si="228"/>
        <v/>
      </c>
    </row>
    <row r="13023" spans="7:8" x14ac:dyDescent="0.25">
      <c r="G13023" s="19" t="str">
        <f>IFERROR(VLOOKUP($D13023,LISTA!$A$2:$J$9990,8,0),"")</f>
        <v/>
      </c>
      <c r="H13023" s="40" t="str">
        <f t="shared" si="228"/>
        <v/>
      </c>
    </row>
    <row r="13024" spans="7:8" x14ac:dyDescent="0.25">
      <c r="G13024" s="19" t="str">
        <f>IFERROR(VLOOKUP($D13024,LISTA!$A$2:$J$9990,8,0),"")</f>
        <v/>
      </c>
      <c r="H13024" s="40" t="str">
        <f t="shared" si="228"/>
        <v/>
      </c>
    </row>
    <row r="13025" spans="7:8" x14ac:dyDescent="0.25">
      <c r="G13025" s="19" t="str">
        <f>IFERROR(VLOOKUP($D13025,LISTA!$A$2:$J$9990,8,0),"")</f>
        <v/>
      </c>
      <c r="H13025" s="40" t="str">
        <f t="shared" si="228"/>
        <v/>
      </c>
    </row>
    <row r="13026" spans="7:8" x14ac:dyDescent="0.25">
      <c r="G13026" s="19" t="str">
        <f>IFERROR(VLOOKUP($D13026,LISTA!$A$2:$J$9990,8,0),"")</f>
        <v/>
      </c>
      <c r="H13026" s="40" t="str">
        <f t="shared" si="228"/>
        <v/>
      </c>
    </row>
    <row r="13027" spans="7:8" x14ac:dyDescent="0.25">
      <c r="G13027" s="19" t="str">
        <f>IFERROR(VLOOKUP($D13027,LISTA!$A$2:$J$9990,8,0),"")</f>
        <v/>
      </c>
      <c r="H13027" s="40" t="str">
        <f t="shared" si="228"/>
        <v/>
      </c>
    </row>
    <row r="13028" spans="7:8" x14ac:dyDescent="0.25">
      <c r="G13028" s="19" t="str">
        <f>IFERROR(VLOOKUP($D13028,LISTA!$A$2:$J$9990,8,0),"")</f>
        <v/>
      </c>
      <c r="H13028" s="40" t="str">
        <f t="shared" si="228"/>
        <v/>
      </c>
    </row>
    <row r="13029" spans="7:8" x14ac:dyDescent="0.25">
      <c r="G13029" s="19" t="str">
        <f>IFERROR(VLOOKUP($D13029,LISTA!$A$2:$J$9990,8,0),"")</f>
        <v/>
      </c>
      <c r="H13029" s="40" t="str">
        <f t="shared" si="228"/>
        <v/>
      </c>
    </row>
    <row r="13030" spans="7:8" x14ac:dyDescent="0.25">
      <c r="G13030" s="19" t="str">
        <f>IFERROR(VLOOKUP($D13030,LISTA!$A$2:$J$9990,8,0),"")</f>
        <v/>
      </c>
      <c r="H13030" s="40" t="str">
        <f t="shared" si="228"/>
        <v/>
      </c>
    </row>
    <row r="13031" spans="7:8" x14ac:dyDescent="0.25">
      <c r="G13031" s="19" t="str">
        <f>IFERROR(VLOOKUP($D13031,LISTA!$A$2:$J$9990,8,0),"")</f>
        <v/>
      </c>
      <c r="H13031" s="40" t="str">
        <f t="shared" si="228"/>
        <v/>
      </c>
    </row>
    <row r="13032" spans="7:8" x14ac:dyDescent="0.25">
      <c r="G13032" s="19" t="str">
        <f>IFERROR(VLOOKUP($D13032,LISTA!$A$2:$J$9990,8,0),"")</f>
        <v/>
      </c>
      <c r="H13032" s="40" t="str">
        <f t="shared" si="228"/>
        <v/>
      </c>
    </row>
    <row r="13033" spans="7:8" x14ac:dyDescent="0.25">
      <c r="G13033" s="19" t="str">
        <f>IFERROR(VLOOKUP($D13033,LISTA!$A$2:$J$9990,8,0),"")</f>
        <v/>
      </c>
      <c r="H13033" s="40" t="str">
        <f t="shared" si="228"/>
        <v/>
      </c>
    </row>
    <row r="13034" spans="7:8" x14ac:dyDescent="0.25">
      <c r="G13034" s="19" t="str">
        <f>IFERROR(VLOOKUP($D13034,LISTA!$A$2:$J$9990,8,0),"")</f>
        <v/>
      </c>
      <c r="H13034" s="40" t="str">
        <f t="shared" si="228"/>
        <v/>
      </c>
    </row>
    <row r="13035" spans="7:8" x14ac:dyDescent="0.25">
      <c r="G13035" s="19" t="str">
        <f>IFERROR(VLOOKUP($D13035,LISTA!$A$2:$J$9990,8,0),"")</f>
        <v/>
      </c>
      <c r="H13035" s="40" t="str">
        <f t="shared" si="228"/>
        <v/>
      </c>
    </row>
    <row r="13036" spans="7:8" x14ac:dyDescent="0.25">
      <c r="G13036" s="19" t="str">
        <f>IFERROR(VLOOKUP($D13036,LISTA!$A$2:$J$9990,8,0),"")</f>
        <v/>
      </c>
      <c r="H13036" s="40" t="str">
        <f t="shared" si="228"/>
        <v/>
      </c>
    </row>
    <row r="13037" spans="7:8" x14ac:dyDescent="0.25">
      <c r="G13037" s="19" t="str">
        <f>IFERROR(VLOOKUP($D13037,LISTA!$A$2:$J$9990,8,0),"")</f>
        <v/>
      </c>
      <c r="H13037" s="40" t="str">
        <f t="shared" si="228"/>
        <v/>
      </c>
    </row>
    <row r="13038" spans="7:8" x14ac:dyDescent="0.25">
      <c r="G13038" s="19" t="str">
        <f>IFERROR(VLOOKUP($D13038,LISTA!$A$2:$J$9990,8,0),"")</f>
        <v/>
      </c>
      <c r="H13038" s="40" t="str">
        <f t="shared" si="228"/>
        <v/>
      </c>
    </row>
    <row r="13039" spans="7:8" x14ac:dyDescent="0.25">
      <c r="G13039" s="19" t="str">
        <f>IFERROR(VLOOKUP($D13039,LISTA!$A$2:$J$9990,8,0),"")</f>
        <v/>
      </c>
      <c r="H13039" s="40" t="str">
        <f t="shared" si="228"/>
        <v/>
      </c>
    </row>
    <row r="13040" spans="7:8" x14ac:dyDescent="0.25">
      <c r="G13040" s="19" t="str">
        <f>IFERROR(VLOOKUP($D13040,LISTA!$A$2:$J$9990,8,0),"")</f>
        <v/>
      </c>
      <c r="H13040" s="40" t="str">
        <f t="shared" si="228"/>
        <v/>
      </c>
    </row>
    <row r="13041" spans="7:8" x14ac:dyDescent="0.25">
      <c r="G13041" s="19" t="str">
        <f>IFERROR(VLOOKUP($D13041,LISTA!$A$2:$J$9990,8,0),"")</f>
        <v/>
      </c>
      <c r="H13041" s="40" t="str">
        <f t="shared" si="228"/>
        <v/>
      </c>
    </row>
    <row r="13042" spans="7:8" x14ac:dyDescent="0.25">
      <c r="G13042" s="19" t="str">
        <f>IFERROR(VLOOKUP($D13042,LISTA!$A$2:$J$9990,8,0),"")</f>
        <v/>
      </c>
      <c r="H13042" s="40" t="str">
        <f t="shared" si="228"/>
        <v/>
      </c>
    </row>
    <row r="13043" spans="7:8" x14ac:dyDescent="0.25">
      <c r="G13043" s="19" t="str">
        <f>IFERROR(VLOOKUP($D13043,LISTA!$A$2:$J$9990,8,0),"")</f>
        <v/>
      </c>
      <c r="H13043" s="40" t="str">
        <f t="shared" si="228"/>
        <v/>
      </c>
    </row>
    <row r="13044" spans="7:8" x14ac:dyDescent="0.25">
      <c r="G13044" s="19" t="str">
        <f>IFERROR(VLOOKUP($D13044,LISTA!$A$2:$J$9990,8,0),"")</f>
        <v/>
      </c>
      <c r="H13044" s="40" t="str">
        <f t="shared" si="228"/>
        <v/>
      </c>
    </row>
    <row r="13045" spans="7:8" x14ac:dyDescent="0.25">
      <c r="G13045" s="19" t="str">
        <f>IFERROR(VLOOKUP($D13045,LISTA!$A$2:$J$9990,8,0),"")</f>
        <v/>
      </c>
      <c r="H13045" s="40" t="str">
        <f t="shared" si="228"/>
        <v/>
      </c>
    </row>
    <row r="13046" spans="7:8" x14ac:dyDescent="0.25">
      <c r="G13046" s="19" t="str">
        <f>IFERROR(VLOOKUP($D13046,LISTA!$A$2:$J$9990,8,0),"")</f>
        <v/>
      </c>
      <c r="H13046" s="40" t="str">
        <f t="shared" si="228"/>
        <v/>
      </c>
    </row>
    <row r="13047" spans="7:8" x14ac:dyDescent="0.25">
      <c r="G13047" s="19" t="str">
        <f>IFERROR(VLOOKUP($D13047,LISTA!$A$2:$J$9990,8,0),"")</f>
        <v/>
      </c>
      <c r="H13047" s="40" t="str">
        <f t="shared" si="228"/>
        <v/>
      </c>
    </row>
    <row r="13048" spans="7:8" x14ac:dyDescent="0.25">
      <c r="G13048" s="19" t="str">
        <f>IFERROR(VLOOKUP($D13048,LISTA!$A$2:$J$9990,8,0),"")</f>
        <v/>
      </c>
      <c r="H13048" s="40" t="str">
        <f t="shared" si="228"/>
        <v/>
      </c>
    </row>
    <row r="13049" spans="7:8" x14ac:dyDescent="0.25">
      <c r="G13049" s="19" t="str">
        <f>IFERROR(VLOOKUP($D13049,LISTA!$A$2:$J$9990,8,0),"")</f>
        <v/>
      </c>
      <c r="H13049" s="40" t="str">
        <f t="shared" si="228"/>
        <v/>
      </c>
    </row>
    <row r="13050" spans="7:8" x14ac:dyDescent="0.25">
      <c r="G13050" s="19" t="str">
        <f>IFERROR(VLOOKUP($D13050,LISTA!$A$2:$J$9990,8,0),"")</f>
        <v/>
      </c>
      <c r="H13050" s="40" t="str">
        <f t="shared" si="228"/>
        <v/>
      </c>
    </row>
    <row r="13051" spans="7:8" x14ac:dyDescent="0.25">
      <c r="G13051" s="19" t="str">
        <f>IFERROR(VLOOKUP($D13051,LISTA!$A$2:$J$9990,8,0),"")</f>
        <v/>
      </c>
      <c r="H13051" s="40" t="str">
        <f t="shared" si="228"/>
        <v/>
      </c>
    </row>
    <row r="13052" spans="7:8" x14ac:dyDescent="0.25">
      <c r="G13052" s="19" t="str">
        <f>IFERROR(VLOOKUP($D13052,LISTA!$A$2:$J$9990,8,0),"")</f>
        <v/>
      </c>
      <c r="H13052" s="40" t="str">
        <f t="shared" si="228"/>
        <v/>
      </c>
    </row>
    <row r="13053" spans="7:8" x14ac:dyDescent="0.25">
      <c r="G13053" s="19" t="str">
        <f>IFERROR(VLOOKUP($D13053,LISTA!$A$2:$J$9990,8,0),"")</f>
        <v/>
      </c>
      <c r="H13053" s="40" t="str">
        <f t="shared" si="228"/>
        <v/>
      </c>
    </row>
    <row r="13054" spans="7:8" x14ac:dyDescent="0.25">
      <c r="G13054" s="19" t="str">
        <f>IFERROR(VLOOKUP($D13054,LISTA!$A$2:$J$9990,8,0),"")</f>
        <v/>
      </c>
      <c r="H13054" s="40" t="str">
        <f t="shared" si="228"/>
        <v/>
      </c>
    </row>
    <row r="13055" spans="7:8" x14ac:dyDescent="0.25">
      <c r="G13055" s="19" t="str">
        <f>IFERROR(VLOOKUP($D13055,LISTA!$A$2:$J$9990,8,0),"")</f>
        <v/>
      </c>
      <c r="H13055" s="40" t="str">
        <f t="shared" si="228"/>
        <v/>
      </c>
    </row>
    <row r="13056" spans="7:8" x14ac:dyDescent="0.25">
      <c r="G13056" s="19" t="str">
        <f>IFERROR(VLOOKUP($D13056,LISTA!$A$2:$J$9990,8,0),"")</f>
        <v/>
      </c>
      <c r="H13056" s="40" t="str">
        <f t="shared" si="228"/>
        <v/>
      </c>
    </row>
    <row r="13057" spans="7:8" x14ac:dyDescent="0.25">
      <c r="G13057" s="19" t="str">
        <f>IFERROR(VLOOKUP($D13057,LISTA!$A$2:$J$9990,8,0),"")</f>
        <v/>
      </c>
      <c r="H13057" s="40" t="str">
        <f t="shared" si="228"/>
        <v/>
      </c>
    </row>
    <row r="13058" spans="7:8" x14ac:dyDescent="0.25">
      <c r="G13058" s="19" t="str">
        <f>IFERROR(VLOOKUP($D13058,LISTA!$A$2:$J$9990,8,0),"")</f>
        <v/>
      </c>
      <c r="H13058" s="40" t="str">
        <f t="shared" si="228"/>
        <v/>
      </c>
    </row>
    <row r="13059" spans="7:8" x14ac:dyDescent="0.25">
      <c r="G13059" s="19" t="str">
        <f>IFERROR(VLOOKUP($D13059,LISTA!$A$2:$J$9990,8,0),"")</f>
        <v/>
      </c>
      <c r="H13059" s="40" t="str">
        <f t="shared" si="228"/>
        <v/>
      </c>
    </row>
    <row r="13060" spans="7:8" x14ac:dyDescent="0.25">
      <c r="G13060" s="19" t="str">
        <f>IFERROR(VLOOKUP($D13060,LISTA!$A$2:$J$9990,8,0),"")</f>
        <v/>
      </c>
      <c r="H13060" s="40" t="str">
        <f t="shared" si="228"/>
        <v/>
      </c>
    </row>
    <row r="13061" spans="7:8" x14ac:dyDescent="0.25">
      <c r="G13061" s="19" t="str">
        <f>IFERROR(VLOOKUP($D13061,LISTA!$A$2:$J$9990,8,0),"")</f>
        <v/>
      </c>
      <c r="H13061" s="40" t="str">
        <f t="shared" ref="H13061:H13124" si="229">IF(OR(G13061=$K$10,G13061=$K$11,G13061=$K$14,G13061=$K$15,G13061=$K$16,G13061=$K$17,G13061=$K$18,G13061=$K$19,G13061=$K$20,G13061=$K$21,G13061=$K$22,G13061=$K$23,G13061=$K$24,G13061=$K$25,G13061=$K$26,G13061=$K$27,G13061=$K$28),$K$9,IF(OR(G13061=$K$32,G13061=$K$33),$K$31,IF(OR(G13061=$K$38),$K$37,"")))</f>
        <v/>
      </c>
    </row>
    <row r="13062" spans="7:8" x14ac:dyDescent="0.25">
      <c r="G13062" s="19" t="str">
        <f>IFERROR(VLOOKUP($D13062,LISTA!$A$2:$J$9990,8,0),"")</f>
        <v/>
      </c>
      <c r="H13062" s="40" t="str">
        <f t="shared" si="229"/>
        <v/>
      </c>
    </row>
    <row r="13063" spans="7:8" x14ac:dyDescent="0.25">
      <c r="G13063" s="19" t="str">
        <f>IFERROR(VLOOKUP($D13063,LISTA!$A$2:$J$9990,8,0),"")</f>
        <v/>
      </c>
      <c r="H13063" s="40" t="str">
        <f t="shared" si="229"/>
        <v/>
      </c>
    </row>
    <row r="13064" spans="7:8" x14ac:dyDescent="0.25">
      <c r="G13064" s="19" t="str">
        <f>IFERROR(VLOOKUP($D13064,LISTA!$A$2:$J$9990,8,0),"")</f>
        <v/>
      </c>
      <c r="H13064" s="40" t="str">
        <f t="shared" si="229"/>
        <v/>
      </c>
    </row>
    <row r="13065" spans="7:8" x14ac:dyDescent="0.25">
      <c r="G13065" s="19" t="str">
        <f>IFERROR(VLOOKUP($D13065,LISTA!$A$2:$J$9990,8,0),"")</f>
        <v/>
      </c>
      <c r="H13065" s="40" t="str">
        <f t="shared" si="229"/>
        <v/>
      </c>
    </row>
    <row r="13066" spans="7:8" x14ac:dyDescent="0.25">
      <c r="G13066" s="19" t="str">
        <f>IFERROR(VLOOKUP($D13066,LISTA!$A$2:$J$9990,8,0),"")</f>
        <v/>
      </c>
      <c r="H13066" s="40" t="str">
        <f t="shared" si="229"/>
        <v/>
      </c>
    </row>
    <row r="13067" spans="7:8" x14ac:dyDescent="0.25">
      <c r="G13067" s="19" t="str">
        <f>IFERROR(VLOOKUP($D13067,LISTA!$A$2:$J$9990,8,0),"")</f>
        <v/>
      </c>
      <c r="H13067" s="40" t="str">
        <f t="shared" si="229"/>
        <v/>
      </c>
    </row>
    <row r="13068" spans="7:8" x14ac:dyDescent="0.25">
      <c r="G13068" s="19" t="str">
        <f>IFERROR(VLOOKUP($D13068,LISTA!$A$2:$J$9990,8,0),"")</f>
        <v/>
      </c>
      <c r="H13068" s="40" t="str">
        <f t="shared" si="229"/>
        <v/>
      </c>
    </row>
    <row r="13069" spans="7:8" x14ac:dyDescent="0.25">
      <c r="G13069" s="19" t="str">
        <f>IFERROR(VLOOKUP($D13069,LISTA!$A$2:$J$9990,8,0),"")</f>
        <v/>
      </c>
      <c r="H13069" s="40" t="str">
        <f t="shared" si="229"/>
        <v/>
      </c>
    </row>
    <row r="13070" spans="7:8" x14ac:dyDescent="0.25">
      <c r="G13070" s="19" t="str">
        <f>IFERROR(VLOOKUP($D13070,LISTA!$A$2:$J$9990,8,0),"")</f>
        <v/>
      </c>
      <c r="H13070" s="40" t="str">
        <f t="shared" si="229"/>
        <v/>
      </c>
    </row>
    <row r="13071" spans="7:8" x14ac:dyDescent="0.25">
      <c r="G13071" s="19" t="str">
        <f>IFERROR(VLOOKUP($D13071,LISTA!$A$2:$J$9990,8,0),"")</f>
        <v/>
      </c>
      <c r="H13071" s="40" t="str">
        <f t="shared" si="229"/>
        <v/>
      </c>
    </row>
    <row r="13072" spans="7:8" x14ac:dyDescent="0.25">
      <c r="G13072" s="19" t="str">
        <f>IFERROR(VLOOKUP($D13072,LISTA!$A$2:$J$9990,8,0),"")</f>
        <v/>
      </c>
      <c r="H13072" s="40" t="str">
        <f t="shared" si="229"/>
        <v/>
      </c>
    </row>
    <row r="13073" spans="7:8" x14ac:dyDescent="0.25">
      <c r="G13073" s="19" t="str">
        <f>IFERROR(VLOOKUP($D13073,LISTA!$A$2:$J$9990,8,0),"")</f>
        <v/>
      </c>
      <c r="H13073" s="40" t="str">
        <f t="shared" si="229"/>
        <v/>
      </c>
    </row>
    <row r="13074" spans="7:8" x14ac:dyDescent="0.25">
      <c r="G13074" s="19" t="str">
        <f>IFERROR(VLOOKUP($D13074,LISTA!$A$2:$J$9990,8,0),"")</f>
        <v/>
      </c>
      <c r="H13074" s="40" t="str">
        <f t="shared" si="229"/>
        <v/>
      </c>
    </row>
    <row r="13075" spans="7:8" x14ac:dyDescent="0.25">
      <c r="G13075" s="19" t="str">
        <f>IFERROR(VLOOKUP($D13075,LISTA!$A$2:$J$9990,8,0),"")</f>
        <v/>
      </c>
      <c r="H13075" s="40" t="str">
        <f t="shared" si="229"/>
        <v/>
      </c>
    </row>
    <row r="13076" spans="7:8" x14ac:dyDescent="0.25">
      <c r="G13076" s="19" t="str">
        <f>IFERROR(VLOOKUP($D13076,LISTA!$A$2:$J$9990,8,0),"")</f>
        <v/>
      </c>
      <c r="H13076" s="40" t="str">
        <f t="shared" si="229"/>
        <v/>
      </c>
    </row>
    <row r="13077" spans="7:8" x14ac:dyDescent="0.25">
      <c r="G13077" s="19" t="str">
        <f>IFERROR(VLOOKUP($D13077,LISTA!$A$2:$J$9990,8,0),"")</f>
        <v/>
      </c>
      <c r="H13077" s="40" t="str">
        <f t="shared" si="229"/>
        <v/>
      </c>
    </row>
    <row r="13078" spans="7:8" x14ac:dyDescent="0.25">
      <c r="G13078" s="19" t="str">
        <f>IFERROR(VLOOKUP($D13078,LISTA!$A$2:$J$9990,8,0),"")</f>
        <v/>
      </c>
      <c r="H13078" s="40" t="str">
        <f t="shared" si="229"/>
        <v/>
      </c>
    </row>
    <row r="13079" spans="7:8" x14ac:dyDescent="0.25">
      <c r="G13079" s="19" t="str">
        <f>IFERROR(VLOOKUP($D13079,LISTA!$A$2:$J$9990,8,0),"")</f>
        <v/>
      </c>
      <c r="H13079" s="40" t="str">
        <f t="shared" si="229"/>
        <v/>
      </c>
    </row>
    <row r="13080" spans="7:8" x14ac:dyDescent="0.25">
      <c r="G13080" s="19" t="str">
        <f>IFERROR(VLOOKUP($D13080,LISTA!$A$2:$J$9990,8,0),"")</f>
        <v/>
      </c>
      <c r="H13080" s="40" t="str">
        <f t="shared" si="229"/>
        <v/>
      </c>
    </row>
    <row r="13081" spans="7:8" x14ac:dyDescent="0.25">
      <c r="G13081" s="19" t="str">
        <f>IFERROR(VLOOKUP($D13081,LISTA!$A$2:$J$9990,8,0),"")</f>
        <v/>
      </c>
      <c r="H13081" s="40" t="str">
        <f t="shared" si="229"/>
        <v/>
      </c>
    </row>
    <row r="13082" spans="7:8" x14ac:dyDescent="0.25">
      <c r="G13082" s="19" t="str">
        <f>IFERROR(VLOOKUP($D13082,LISTA!$A$2:$J$9990,8,0),"")</f>
        <v/>
      </c>
      <c r="H13082" s="40" t="str">
        <f t="shared" si="229"/>
        <v/>
      </c>
    </row>
    <row r="13083" spans="7:8" x14ac:dyDescent="0.25">
      <c r="G13083" s="19" t="str">
        <f>IFERROR(VLOOKUP($D13083,LISTA!$A$2:$J$9990,8,0),"")</f>
        <v/>
      </c>
      <c r="H13083" s="40" t="str">
        <f t="shared" si="229"/>
        <v/>
      </c>
    </row>
    <row r="13084" spans="7:8" x14ac:dyDescent="0.25">
      <c r="G13084" s="19" t="str">
        <f>IFERROR(VLOOKUP($D13084,LISTA!$A$2:$J$9990,8,0),"")</f>
        <v/>
      </c>
      <c r="H13084" s="40" t="str">
        <f t="shared" si="229"/>
        <v/>
      </c>
    </row>
    <row r="13085" spans="7:8" x14ac:dyDescent="0.25">
      <c r="G13085" s="19" t="str">
        <f>IFERROR(VLOOKUP($D13085,LISTA!$A$2:$J$9990,8,0),"")</f>
        <v/>
      </c>
      <c r="H13085" s="40" t="str">
        <f t="shared" si="229"/>
        <v/>
      </c>
    </row>
    <row r="13086" spans="7:8" x14ac:dyDescent="0.25">
      <c r="G13086" s="19" t="str">
        <f>IFERROR(VLOOKUP($D13086,LISTA!$A$2:$J$9990,8,0),"")</f>
        <v/>
      </c>
      <c r="H13086" s="40" t="str">
        <f t="shared" si="229"/>
        <v/>
      </c>
    </row>
    <row r="13087" spans="7:8" x14ac:dyDescent="0.25">
      <c r="G13087" s="19" t="str">
        <f>IFERROR(VLOOKUP($D13087,LISTA!$A$2:$J$9990,8,0),"")</f>
        <v/>
      </c>
      <c r="H13087" s="40" t="str">
        <f t="shared" si="229"/>
        <v/>
      </c>
    </row>
    <row r="13088" spans="7:8" x14ac:dyDescent="0.25">
      <c r="G13088" s="19" t="str">
        <f>IFERROR(VLOOKUP($D13088,LISTA!$A$2:$J$9990,8,0),"")</f>
        <v/>
      </c>
      <c r="H13088" s="40" t="str">
        <f t="shared" si="229"/>
        <v/>
      </c>
    </row>
    <row r="13089" spans="7:8" x14ac:dyDescent="0.25">
      <c r="G13089" s="19" t="str">
        <f>IFERROR(VLOOKUP($D13089,LISTA!$A$2:$J$9990,8,0),"")</f>
        <v/>
      </c>
      <c r="H13089" s="40" t="str">
        <f t="shared" si="229"/>
        <v/>
      </c>
    </row>
    <row r="13090" spans="7:8" x14ac:dyDescent="0.25">
      <c r="G13090" s="19" t="str">
        <f>IFERROR(VLOOKUP($D13090,LISTA!$A$2:$J$9990,8,0),"")</f>
        <v/>
      </c>
      <c r="H13090" s="40" t="str">
        <f t="shared" si="229"/>
        <v/>
      </c>
    </row>
    <row r="13091" spans="7:8" x14ac:dyDescent="0.25">
      <c r="G13091" s="19" t="str">
        <f>IFERROR(VLOOKUP($D13091,LISTA!$A$2:$J$9990,8,0),"")</f>
        <v/>
      </c>
      <c r="H13091" s="40" t="str">
        <f t="shared" si="229"/>
        <v/>
      </c>
    </row>
    <row r="13092" spans="7:8" x14ac:dyDescent="0.25">
      <c r="G13092" s="19" t="str">
        <f>IFERROR(VLOOKUP($D13092,LISTA!$A$2:$J$9990,8,0),"")</f>
        <v/>
      </c>
      <c r="H13092" s="40" t="str">
        <f t="shared" si="229"/>
        <v/>
      </c>
    </row>
    <row r="13093" spans="7:8" x14ac:dyDescent="0.25">
      <c r="G13093" s="19" t="str">
        <f>IFERROR(VLOOKUP($D13093,LISTA!$A$2:$J$9990,8,0),"")</f>
        <v/>
      </c>
      <c r="H13093" s="40" t="str">
        <f t="shared" si="229"/>
        <v/>
      </c>
    </row>
    <row r="13094" spans="7:8" x14ac:dyDescent="0.25">
      <c r="G13094" s="19" t="str">
        <f>IFERROR(VLOOKUP($D13094,LISTA!$A$2:$J$9990,8,0),"")</f>
        <v/>
      </c>
      <c r="H13094" s="40" t="str">
        <f t="shared" si="229"/>
        <v/>
      </c>
    </row>
    <row r="13095" spans="7:8" x14ac:dyDescent="0.25">
      <c r="G13095" s="19" t="str">
        <f>IFERROR(VLOOKUP($D13095,LISTA!$A$2:$J$9990,8,0),"")</f>
        <v/>
      </c>
      <c r="H13095" s="40" t="str">
        <f t="shared" si="229"/>
        <v/>
      </c>
    </row>
    <row r="13096" spans="7:8" x14ac:dyDescent="0.25">
      <c r="G13096" s="19" t="str">
        <f>IFERROR(VLOOKUP($D13096,LISTA!$A$2:$J$9990,8,0),"")</f>
        <v/>
      </c>
      <c r="H13096" s="40" t="str">
        <f t="shared" si="229"/>
        <v/>
      </c>
    </row>
    <row r="13097" spans="7:8" x14ac:dyDescent="0.25">
      <c r="G13097" s="19" t="str">
        <f>IFERROR(VLOOKUP($D13097,LISTA!$A$2:$J$9990,8,0),"")</f>
        <v/>
      </c>
      <c r="H13097" s="40" t="str">
        <f t="shared" si="229"/>
        <v/>
      </c>
    </row>
    <row r="13098" spans="7:8" x14ac:dyDescent="0.25">
      <c r="G13098" s="19" t="str">
        <f>IFERROR(VLOOKUP($D13098,LISTA!$A$2:$J$9990,8,0),"")</f>
        <v/>
      </c>
      <c r="H13098" s="40" t="str">
        <f t="shared" si="229"/>
        <v/>
      </c>
    </row>
    <row r="13099" spans="7:8" x14ac:dyDescent="0.25">
      <c r="G13099" s="19" t="str">
        <f>IFERROR(VLOOKUP($D13099,LISTA!$A$2:$J$9990,8,0),"")</f>
        <v/>
      </c>
      <c r="H13099" s="40" t="str">
        <f t="shared" si="229"/>
        <v/>
      </c>
    </row>
    <row r="13100" spans="7:8" x14ac:dyDescent="0.25">
      <c r="G13100" s="19" t="str">
        <f>IFERROR(VLOOKUP($D13100,LISTA!$A$2:$J$9990,8,0),"")</f>
        <v/>
      </c>
      <c r="H13100" s="40" t="str">
        <f t="shared" si="229"/>
        <v/>
      </c>
    </row>
    <row r="13101" spans="7:8" x14ac:dyDescent="0.25">
      <c r="G13101" s="19" t="str">
        <f>IFERROR(VLOOKUP($D13101,LISTA!$A$2:$J$9990,8,0),"")</f>
        <v/>
      </c>
      <c r="H13101" s="40" t="str">
        <f t="shared" si="229"/>
        <v/>
      </c>
    </row>
    <row r="13102" spans="7:8" x14ac:dyDescent="0.25">
      <c r="G13102" s="19" t="str">
        <f>IFERROR(VLOOKUP($D13102,LISTA!$A$2:$J$9990,8,0),"")</f>
        <v/>
      </c>
      <c r="H13102" s="40" t="str">
        <f t="shared" si="229"/>
        <v/>
      </c>
    </row>
    <row r="13103" spans="7:8" x14ac:dyDescent="0.25">
      <c r="G13103" s="19" t="str">
        <f>IFERROR(VLOOKUP($D13103,LISTA!$A$2:$J$9990,8,0),"")</f>
        <v/>
      </c>
      <c r="H13103" s="40" t="str">
        <f t="shared" si="229"/>
        <v/>
      </c>
    </row>
    <row r="13104" spans="7:8" x14ac:dyDescent="0.25">
      <c r="G13104" s="19" t="str">
        <f>IFERROR(VLOOKUP($D13104,LISTA!$A$2:$J$9990,8,0),"")</f>
        <v/>
      </c>
      <c r="H13104" s="40" t="str">
        <f t="shared" si="229"/>
        <v/>
      </c>
    </row>
    <row r="13105" spans="7:8" x14ac:dyDescent="0.25">
      <c r="G13105" s="19" t="str">
        <f>IFERROR(VLOOKUP($D13105,LISTA!$A$2:$J$9990,8,0),"")</f>
        <v/>
      </c>
      <c r="H13105" s="40" t="str">
        <f t="shared" si="229"/>
        <v/>
      </c>
    </row>
    <row r="13106" spans="7:8" x14ac:dyDescent="0.25">
      <c r="G13106" s="19" t="str">
        <f>IFERROR(VLOOKUP($D13106,LISTA!$A$2:$J$9990,8,0),"")</f>
        <v/>
      </c>
      <c r="H13106" s="40" t="str">
        <f t="shared" si="229"/>
        <v/>
      </c>
    </row>
    <row r="13107" spans="7:8" x14ac:dyDescent="0.25">
      <c r="G13107" s="19" t="str">
        <f>IFERROR(VLOOKUP($D13107,LISTA!$A$2:$J$9990,8,0),"")</f>
        <v/>
      </c>
      <c r="H13107" s="40" t="str">
        <f t="shared" si="229"/>
        <v/>
      </c>
    </row>
    <row r="13108" spans="7:8" x14ac:dyDescent="0.25">
      <c r="G13108" s="19" t="str">
        <f>IFERROR(VLOOKUP($D13108,LISTA!$A$2:$J$9990,8,0),"")</f>
        <v/>
      </c>
      <c r="H13108" s="40" t="str">
        <f t="shared" si="229"/>
        <v/>
      </c>
    </row>
    <row r="13109" spans="7:8" x14ac:dyDescent="0.25">
      <c r="G13109" s="19" t="str">
        <f>IFERROR(VLOOKUP($D13109,LISTA!$A$2:$J$9990,8,0),"")</f>
        <v/>
      </c>
      <c r="H13109" s="40" t="str">
        <f t="shared" si="229"/>
        <v/>
      </c>
    </row>
    <row r="13110" spans="7:8" x14ac:dyDescent="0.25">
      <c r="G13110" s="19" t="str">
        <f>IFERROR(VLOOKUP($D13110,LISTA!$A$2:$J$9990,8,0),"")</f>
        <v/>
      </c>
      <c r="H13110" s="40" t="str">
        <f t="shared" si="229"/>
        <v/>
      </c>
    </row>
    <row r="13111" spans="7:8" x14ac:dyDescent="0.25">
      <c r="G13111" s="19" t="str">
        <f>IFERROR(VLOOKUP($D13111,LISTA!$A$2:$J$9990,8,0),"")</f>
        <v/>
      </c>
      <c r="H13111" s="40" t="str">
        <f t="shared" si="229"/>
        <v/>
      </c>
    </row>
    <row r="13112" spans="7:8" x14ac:dyDescent="0.25">
      <c r="G13112" s="19" t="str">
        <f>IFERROR(VLOOKUP($D13112,LISTA!$A$2:$J$9990,8,0),"")</f>
        <v/>
      </c>
      <c r="H13112" s="40" t="str">
        <f t="shared" si="229"/>
        <v/>
      </c>
    </row>
    <row r="13113" spans="7:8" x14ac:dyDescent="0.25">
      <c r="G13113" s="19" t="str">
        <f>IFERROR(VLOOKUP($D13113,LISTA!$A$2:$J$9990,8,0),"")</f>
        <v/>
      </c>
      <c r="H13113" s="40" t="str">
        <f t="shared" si="229"/>
        <v/>
      </c>
    </row>
    <row r="13114" spans="7:8" x14ac:dyDescent="0.25">
      <c r="G13114" s="19" t="str">
        <f>IFERROR(VLOOKUP($D13114,LISTA!$A$2:$J$9990,8,0),"")</f>
        <v/>
      </c>
      <c r="H13114" s="40" t="str">
        <f t="shared" si="229"/>
        <v/>
      </c>
    </row>
    <row r="13115" spans="7:8" x14ac:dyDescent="0.25">
      <c r="G13115" s="19" t="str">
        <f>IFERROR(VLOOKUP($D13115,LISTA!$A$2:$J$9990,8,0),"")</f>
        <v/>
      </c>
      <c r="H13115" s="40" t="str">
        <f t="shared" si="229"/>
        <v/>
      </c>
    </row>
    <row r="13116" spans="7:8" x14ac:dyDescent="0.25">
      <c r="G13116" s="19" t="str">
        <f>IFERROR(VLOOKUP($D13116,LISTA!$A$2:$J$9990,8,0),"")</f>
        <v/>
      </c>
      <c r="H13116" s="40" t="str">
        <f t="shared" si="229"/>
        <v/>
      </c>
    </row>
    <row r="13117" spans="7:8" x14ac:dyDescent="0.25">
      <c r="G13117" s="19" t="str">
        <f>IFERROR(VLOOKUP($D13117,LISTA!$A$2:$J$9990,8,0),"")</f>
        <v/>
      </c>
      <c r="H13117" s="40" t="str">
        <f t="shared" si="229"/>
        <v/>
      </c>
    </row>
    <row r="13118" spans="7:8" x14ac:dyDescent="0.25">
      <c r="G13118" s="19" t="str">
        <f>IFERROR(VLOOKUP($D13118,LISTA!$A$2:$J$9990,8,0),"")</f>
        <v/>
      </c>
      <c r="H13118" s="40" t="str">
        <f t="shared" si="229"/>
        <v/>
      </c>
    </row>
    <row r="13119" spans="7:8" x14ac:dyDescent="0.25">
      <c r="G13119" s="19" t="str">
        <f>IFERROR(VLOOKUP($D13119,LISTA!$A$2:$J$9990,8,0),"")</f>
        <v/>
      </c>
      <c r="H13119" s="40" t="str">
        <f t="shared" si="229"/>
        <v/>
      </c>
    </row>
    <row r="13120" spans="7:8" x14ac:dyDescent="0.25">
      <c r="G13120" s="19" t="str">
        <f>IFERROR(VLOOKUP($D13120,LISTA!$A$2:$J$9990,8,0),"")</f>
        <v/>
      </c>
      <c r="H13120" s="40" t="str">
        <f t="shared" si="229"/>
        <v/>
      </c>
    </row>
    <row r="13121" spans="7:8" x14ac:dyDescent="0.25">
      <c r="G13121" s="19" t="str">
        <f>IFERROR(VLOOKUP($D13121,LISTA!$A$2:$J$9990,8,0),"")</f>
        <v/>
      </c>
      <c r="H13121" s="40" t="str">
        <f t="shared" si="229"/>
        <v/>
      </c>
    </row>
    <row r="13122" spans="7:8" x14ac:dyDescent="0.25">
      <c r="G13122" s="19" t="str">
        <f>IFERROR(VLOOKUP($D13122,LISTA!$A$2:$J$9990,8,0),"")</f>
        <v/>
      </c>
      <c r="H13122" s="40" t="str">
        <f t="shared" si="229"/>
        <v/>
      </c>
    </row>
    <row r="13123" spans="7:8" x14ac:dyDescent="0.25">
      <c r="G13123" s="19" t="str">
        <f>IFERROR(VLOOKUP($D13123,LISTA!$A$2:$J$9990,8,0),"")</f>
        <v/>
      </c>
      <c r="H13123" s="40" t="str">
        <f t="shared" si="229"/>
        <v/>
      </c>
    </row>
    <row r="13124" spans="7:8" x14ac:dyDescent="0.25">
      <c r="G13124" s="19" t="str">
        <f>IFERROR(VLOOKUP($D13124,LISTA!$A$2:$J$9990,8,0),"")</f>
        <v/>
      </c>
      <c r="H13124" s="40" t="str">
        <f t="shared" si="229"/>
        <v/>
      </c>
    </row>
    <row r="13125" spans="7:8" x14ac:dyDescent="0.25">
      <c r="G13125" s="19" t="str">
        <f>IFERROR(VLOOKUP($D13125,LISTA!$A$2:$J$9990,8,0),"")</f>
        <v/>
      </c>
      <c r="H13125" s="40" t="str">
        <f t="shared" ref="H13125:H13188" si="230">IF(OR(G13125=$K$10,G13125=$K$11,G13125=$K$14,G13125=$K$15,G13125=$K$16,G13125=$K$17,G13125=$K$18,G13125=$K$19,G13125=$K$20,G13125=$K$21,G13125=$K$22,G13125=$K$23,G13125=$K$24,G13125=$K$25,G13125=$K$26,G13125=$K$27,G13125=$K$28),$K$9,IF(OR(G13125=$K$32,G13125=$K$33),$K$31,IF(OR(G13125=$K$38),$K$37,"")))</f>
        <v/>
      </c>
    </row>
    <row r="13126" spans="7:8" x14ac:dyDescent="0.25">
      <c r="G13126" s="19" t="str">
        <f>IFERROR(VLOOKUP($D13126,LISTA!$A$2:$J$9990,8,0),"")</f>
        <v/>
      </c>
      <c r="H13126" s="40" t="str">
        <f t="shared" si="230"/>
        <v/>
      </c>
    </row>
    <row r="13127" spans="7:8" x14ac:dyDescent="0.25">
      <c r="G13127" s="19" t="str">
        <f>IFERROR(VLOOKUP($D13127,LISTA!$A$2:$J$9990,8,0),"")</f>
        <v/>
      </c>
      <c r="H13127" s="40" t="str">
        <f t="shared" si="230"/>
        <v/>
      </c>
    </row>
    <row r="13128" spans="7:8" x14ac:dyDescent="0.25">
      <c r="G13128" s="19" t="str">
        <f>IFERROR(VLOOKUP($D13128,LISTA!$A$2:$J$9990,8,0),"")</f>
        <v/>
      </c>
      <c r="H13128" s="40" t="str">
        <f t="shared" si="230"/>
        <v/>
      </c>
    </row>
    <row r="13129" spans="7:8" x14ac:dyDescent="0.25">
      <c r="G13129" s="19" t="str">
        <f>IFERROR(VLOOKUP($D13129,LISTA!$A$2:$J$9990,8,0),"")</f>
        <v/>
      </c>
      <c r="H13129" s="40" t="str">
        <f t="shared" si="230"/>
        <v/>
      </c>
    </row>
    <row r="13130" spans="7:8" x14ac:dyDescent="0.25">
      <c r="G13130" s="19" t="str">
        <f>IFERROR(VLOOKUP($D13130,LISTA!$A$2:$J$9990,8,0),"")</f>
        <v/>
      </c>
      <c r="H13130" s="40" t="str">
        <f t="shared" si="230"/>
        <v/>
      </c>
    </row>
    <row r="13131" spans="7:8" x14ac:dyDescent="0.25">
      <c r="G13131" s="19" t="str">
        <f>IFERROR(VLOOKUP($D13131,LISTA!$A$2:$J$9990,8,0),"")</f>
        <v/>
      </c>
      <c r="H13131" s="40" t="str">
        <f t="shared" si="230"/>
        <v/>
      </c>
    </row>
    <row r="13132" spans="7:8" x14ac:dyDescent="0.25">
      <c r="G13132" s="19" t="str">
        <f>IFERROR(VLOOKUP($D13132,LISTA!$A$2:$J$9990,8,0),"")</f>
        <v/>
      </c>
      <c r="H13132" s="40" t="str">
        <f t="shared" si="230"/>
        <v/>
      </c>
    </row>
    <row r="13133" spans="7:8" x14ac:dyDescent="0.25">
      <c r="G13133" s="19" t="str">
        <f>IFERROR(VLOOKUP($D13133,LISTA!$A$2:$J$9990,8,0),"")</f>
        <v/>
      </c>
      <c r="H13133" s="40" t="str">
        <f t="shared" si="230"/>
        <v/>
      </c>
    </row>
    <row r="13134" spans="7:8" x14ac:dyDescent="0.25">
      <c r="G13134" s="19" t="str">
        <f>IFERROR(VLOOKUP($D13134,LISTA!$A$2:$J$9990,8,0),"")</f>
        <v/>
      </c>
      <c r="H13134" s="40" t="str">
        <f t="shared" si="230"/>
        <v/>
      </c>
    </row>
    <row r="13135" spans="7:8" x14ac:dyDescent="0.25">
      <c r="G13135" s="19" t="str">
        <f>IFERROR(VLOOKUP($D13135,LISTA!$A$2:$J$9990,8,0),"")</f>
        <v/>
      </c>
      <c r="H13135" s="40" t="str">
        <f t="shared" si="230"/>
        <v/>
      </c>
    </row>
    <row r="13136" spans="7:8" x14ac:dyDescent="0.25">
      <c r="G13136" s="19" t="str">
        <f>IFERROR(VLOOKUP($D13136,LISTA!$A$2:$J$9990,8,0),"")</f>
        <v/>
      </c>
      <c r="H13136" s="40" t="str">
        <f t="shared" si="230"/>
        <v/>
      </c>
    </row>
    <row r="13137" spans="7:8" x14ac:dyDescent="0.25">
      <c r="G13137" s="19" t="str">
        <f>IFERROR(VLOOKUP($D13137,LISTA!$A$2:$J$9990,8,0),"")</f>
        <v/>
      </c>
      <c r="H13137" s="40" t="str">
        <f t="shared" si="230"/>
        <v/>
      </c>
    </row>
    <row r="13138" spans="7:8" x14ac:dyDescent="0.25">
      <c r="G13138" s="19" t="str">
        <f>IFERROR(VLOOKUP($D13138,LISTA!$A$2:$J$9990,8,0),"")</f>
        <v/>
      </c>
      <c r="H13138" s="40" t="str">
        <f t="shared" si="230"/>
        <v/>
      </c>
    </row>
    <row r="13139" spans="7:8" x14ac:dyDescent="0.25">
      <c r="G13139" s="19" t="str">
        <f>IFERROR(VLOOKUP($D13139,LISTA!$A$2:$J$9990,8,0),"")</f>
        <v/>
      </c>
      <c r="H13139" s="40" t="str">
        <f t="shared" si="230"/>
        <v/>
      </c>
    </row>
    <row r="13140" spans="7:8" x14ac:dyDescent="0.25">
      <c r="G13140" s="19" t="str">
        <f>IFERROR(VLOOKUP($D13140,LISTA!$A$2:$J$9990,8,0),"")</f>
        <v/>
      </c>
      <c r="H13140" s="40" t="str">
        <f t="shared" si="230"/>
        <v/>
      </c>
    </row>
    <row r="13141" spans="7:8" x14ac:dyDescent="0.25">
      <c r="G13141" s="19" t="str">
        <f>IFERROR(VLOOKUP($D13141,LISTA!$A$2:$J$9990,8,0),"")</f>
        <v/>
      </c>
      <c r="H13141" s="40" t="str">
        <f t="shared" si="230"/>
        <v/>
      </c>
    </row>
    <row r="13142" spans="7:8" x14ac:dyDescent="0.25">
      <c r="G13142" s="19" t="str">
        <f>IFERROR(VLOOKUP($D13142,LISTA!$A$2:$J$9990,8,0),"")</f>
        <v/>
      </c>
      <c r="H13142" s="40" t="str">
        <f t="shared" si="230"/>
        <v/>
      </c>
    </row>
    <row r="13143" spans="7:8" x14ac:dyDescent="0.25">
      <c r="G13143" s="19" t="str">
        <f>IFERROR(VLOOKUP($D13143,LISTA!$A$2:$J$9990,8,0),"")</f>
        <v/>
      </c>
      <c r="H13143" s="40" t="str">
        <f t="shared" si="230"/>
        <v/>
      </c>
    </row>
    <row r="13144" spans="7:8" x14ac:dyDescent="0.25">
      <c r="G13144" s="19" t="str">
        <f>IFERROR(VLOOKUP($D13144,LISTA!$A$2:$J$9990,8,0),"")</f>
        <v/>
      </c>
      <c r="H13144" s="40" t="str">
        <f t="shared" si="230"/>
        <v/>
      </c>
    </row>
    <row r="13145" spans="7:8" x14ac:dyDescent="0.25">
      <c r="G13145" s="19" t="str">
        <f>IFERROR(VLOOKUP($D13145,LISTA!$A$2:$J$9990,8,0),"")</f>
        <v/>
      </c>
      <c r="H13145" s="40" t="str">
        <f t="shared" si="230"/>
        <v/>
      </c>
    </row>
    <row r="13146" spans="7:8" x14ac:dyDescent="0.25">
      <c r="G13146" s="19" t="str">
        <f>IFERROR(VLOOKUP($D13146,LISTA!$A$2:$J$9990,8,0),"")</f>
        <v/>
      </c>
      <c r="H13146" s="40" t="str">
        <f t="shared" si="230"/>
        <v/>
      </c>
    </row>
    <row r="13147" spans="7:8" x14ac:dyDescent="0.25">
      <c r="G13147" s="19" t="str">
        <f>IFERROR(VLOOKUP($D13147,LISTA!$A$2:$J$9990,8,0),"")</f>
        <v/>
      </c>
      <c r="H13147" s="40" t="str">
        <f t="shared" si="230"/>
        <v/>
      </c>
    </row>
    <row r="13148" spans="7:8" x14ac:dyDescent="0.25">
      <c r="G13148" s="19" t="str">
        <f>IFERROR(VLOOKUP($D13148,LISTA!$A$2:$J$9990,8,0),"")</f>
        <v/>
      </c>
      <c r="H13148" s="40" t="str">
        <f t="shared" si="230"/>
        <v/>
      </c>
    </row>
    <row r="13149" spans="7:8" x14ac:dyDescent="0.25">
      <c r="G13149" s="19" t="str">
        <f>IFERROR(VLOOKUP($D13149,LISTA!$A$2:$J$9990,8,0),"")</f>
        <v/>
      </c>
      <c r="H13149" s="40" t="str">
        <f t="shared" si="230"/>
        <v/>
      </c>
    </row>
    <row r="13150" spans="7:8" x14ac:dyDescent="0.25">
      <c r="G13150" s="19" t="str">
        <f>IFERROR(VLOOKUP($D13150,LISTA!$A$2:$J$9990,8,0),"")</f>
        <v/>
      </c>
      <c r="H13150" s="40" t="str">
        <f t="shared" si="230"/>
        <v/>
      </c>
    </row>
    <row r="13151" spans="7:8" x14ac:dyDescent="0.25">
      <c r="G13151" s="19" t="str">
        <f>IFERROR(VLOOKUP($D13151,LISTA!$A$2:$J$9990,8,0),"")</f>
        <v/>
      </c>
      <c r="H13151" s="40" t="str">
        <f t="shared" si="230"/>
        <v/>
      </c>
    </row>
    <row r="13152" spans="7:8" x14ac:dyDescent="0.25">
      <c r="G13152" s="19" t="str">
        <f>IFERROR(VLOOKUP($D13152,LISTA!$A$2:$J$9990,8,0),"")</f>
        <v/>
      </c>
      <c r="H13152" s="40" t="str">
        <f t="shared" si="230"/>
        <v/>
      </c>
    </row>
    <row r="13153" spans="7:8" x14ac:dyDescent="0.25">
      <c r="G13153" s="19" t="str">
        <f>IFERROR(VLOOKUP($D13153,LISTA!$A$2:$J$9990,8,0),"")</f>
        <v/>
      </c>
      <c r="H13153" s="40" t="str">
        <f t="shared" si="230"/>
        <v/>
      </c>
    </row>
    <row r="13154" spans="7:8" x14ac:dyDescent="0.25">
      <c r="G13154" s="19" t="str">
        <f>IFERROR(VLOOKUP($D13154,LISTA!$A$2:$J$9990,8,0),"")</f>
        <v/>
      </c>
      <c r="H13154" s="40" t="str">
        <f t="shared" si="230"/>
        <v/>
      </c>
    </row>
    <row r="13155" spans="7:8" x14ac:dyDescent="0.25">
      <c r="G13155" s="19" t="str">
        <f>IFERROR(VLOOKUP($D13155,LISTA!$A$2:$J$9990,8,0),"")</f>
        <v/>
      </c>
      <c r="H13155" s="40" t="str">
        <f t="shared" si="230"/>
        <v/>
      </c>
    </row>
    <row r="13156" spans="7:8" x14ac:dyDescent="0.25">
      <c r="G13156" s="19" t="str">
        <f>IFERROR(VLOOKUP($D13156,LISTA!$A$2:$J$9990,8,0),"")</f>
        <v/>
      </c>
      <c r="H13156" s="40" t="str">
        <f t="shared" si="230"/>
        <v/>
      </c>
    </row>
    <row r="13157" spans="7:8" x14ac:dyDescent="0.25">
      <c r="G13157" s="19" t="str">
        <f>IFERROR(VLOOKUP($D13157,LISTA!$A$2:$J$9990,8,0),"")</f>
        <v/>
      </c>
      <c r="H13157" s="40" t="str">
        <f t="shared" si="230"/>
        <v/>
      </c>
    </row>
    <row r="13158" spans="7:8" x14ac:dyDescent="0.25">
      <c r="G13158" s="19" t="str">
        <f>IFERROR(VLOOKUP($D13158,LISTA!$A$2:$J$9990,8,0),"")</f>
        <v/>
      </c>
      <c r="H13158" s="40" t="str">
        <f t="shared" si="230"/>
        <v/>
      </c>
    </row>
    <row r="13159" spans="7:8" x14ac:dyDescent="0.25">
      <c r="G13159" s="19" t="str">
        <f>IFERROR(VLOOKUP($D13159,LISTA!$A$2:$J$9990,8,0),"")</f>
        <v/>
      </c>
      <c r="H13159" s="40" t="str">
        <f t="shared" si="230"/>
        <v/>
      </c>
    </row>
    <row r="13160" spans="7:8" x14ac:dyDescent="0.25">
      <c r="G13160" s="19" t="str">
        <f>IFERROR(VLOOKUP($D13160,LISTA!$A$2:$J$9990,8,0),"")</f>
        <v/>
      </c>
      <c r="H13160" s="40" t="str">
        <f t="shared" si="230"/>
        <v/>
      </c>
    </row>
    <row r="13161" spans="7:8" x14ac:dyDescent="0.25">
      <c r="G13161" s="19" t="str">
        <f>IFERROR(VLOOKUP($D13161,LISTA!$A$2:$J$9990,8,0),"")</f>
        <v/>
      </c>
      <c r="H13161" s="40" t="str">
        <f t="shared" si="230"/>
        <v/>
      </c>
    </row>
    <row r="13162" spans="7:8" x14ac:dyDescent="0.25">
      <c r="G13162" s="19" t="str">
        <f>IFERROR(VLOOKUP($D13162,LISTA!$A$2:$J$9990,8,0),"")</f>
        <v/>
      </c>
      <c r="H13162" s="40" t="str">
        <f t="shared" si="230"/>
        <v/>
      </c>
    </row>
    <row r="13163" spans="7:8" x14ac:dyDescent="0.25">
      <c r="G13163" s="19" t="str">
        <f>IFERROR(VLOOKUP($D13163,LISTA!$A$2:$J$9990,8,0),"")</f>
        <v/>
      </c>
      <c r="H13163" s="40" t="str">
        <f t="shared" si="230"/>
        <v/>
      </c>
    </row>
    <row r="13164" spans="7:8" x14ac:dyDescent="0.25">
      <c r="G13164" s="19" t="str">
        <f>IFERROR(VLOOKUP($D13164,LISTA!$A$2:$J$9990,8,0),"")</f>
        <v/>
      </c>
      <c r="H13164" s="40" t="str">
        <f t="shared" si="230"/>
        <v/>
      </c>
    </row>
    <row r="13165" spans="7:8" x14ac:dyDescent="0.25">
      <c r="G13165" s="19" t="str">
        <f>IFERROR(VLOOKUP($D13165,LISTA!$A$2:$J$9990,8,0),"")</f>
        <v/>
      </c>
      <c r="H13165" s="40" t="str">
        <f t="shared" si="230"/>
        <v/>
      </c>
    </row>
    <row r="13166" spans="7:8" x14ac:dyDescent="0.25">
      <c r="G13166" s="19" t="str">
        <f>IFERROR(VLOOKUP($D13166,LISTA!$A$2:$J$9990,8,0),"")</f>
        <v/>
      </c>
      <c r="H13166" s="40" t="str">
        <f t="shared" si="230"/>
        <v/>
      </c>
    </row>
    <row r="13167" spans="7:8" x14ac:dyDescent="0.25">
      <c r="G13167" s="19" t="str">
        <f>IFERROR(VLOOKUP($D13167,LISTA!$A$2:$J$9990,8,0),"")</f>
        <v/>
      </c>
      <c r="H13167" s="40" t="str">
        <f t="shared" si="230"/>
        <v/>
      </c>
    </row>
    <row r="13168" spans="7:8" x14ac:dyDescent="0.25">
      <c r="G13168" s="19" t="str">
        <f>IFERROR(VLOOKUP($D13168,LISTA!$A$2:$J$9990,8,0),"")</f>
        <v/>
      </c>
      <c r="H13168" s="40" t="str">
        <f t="shared" si="230"/>
        <v/>
      </c>
    </row>
    <row r="13169" spans="7:8" x14ac:dyDescent="0.25">
      <c r="G13169" s="19" t="str">
        <f>IFERROR(VLOOKUP($D13169,LISTA!$A$2:$J$9990,8,0),"")</f>
        <v/>
      </c>
      <c r="H13169" s="40" t="str">
        <f t="shared" si="230"/>
        <v/>
      </c>
    </row>
    <row r="13170" spans="7:8" x14ac:dyDescent="0.25">
      <c r="G13170" s="19" t="str">
        <f>IFERROR(VLOOKUP($D13170,LISTA!$A$2:$J$9990,8,0),"")</f>
        <v/>
      </c>
      <c r="H13170" s="40" t="str">
        <f t="shared" si="230"/>
        <v/>
      </c>
    </row>
    <row r="13171" spans="7:8" x14ac:dyDescent="0.25">
      <c r="G13171" s="19" t="str">
        <f>IFERROR(VLOOKUP($D13171,LISTA!$A$2:$J$9990,8,0),"")</f>
        <v/>
      </c>
      <c r="H13171" s="40" t="str">
        <f t="shared" si="230"/>
        <v/>
      </c>
    </row>
    <row r="13172" spans="7:8" x14ac:dyDescent="0.25">
      <c r="G13172" s="19" t="str">
        <f>IFERROR(VLOOKUP($D13172,LISTA!$A$2:$J$9990,8,0),"")</f>
        <v/>
      </c>
      <c r="H13172" s="40" t="str">
        <f t="shared" si="230"/>
        <v/>
      </c>
    </row>
    <row r="13173" spans="7:8" x14ac:dyDescent="0.25">
      <c r="G13173" s="19" t="str">
        <f>IFERROR(VLOOKUP($D13173,LISTA!$A$2:$J$9990,8,0),"")</f>
        <v/>
      </c>
      <c r="H13173" s="40" t="str">
        <f t="shared" si="230"/>
        <v/>
      </c>
    </row>
    <row r="13174" spans="7:8" x14ac:dyDescent="0.25">
      <c r="G13174" s="19" t="str">
        <f>IFERROR(VLOOKUP($D13174,LISTA!$A$2:$J$9990,8,0),"")</f>
        <v/>
      </c>
      <c r="H13174" s="40" t="str">
        <f t="shared" si="230"/>
        <v/>
      </c>
    </row>
    <row r="13175" spans="7:8" x14ac:dyDescent="0.25">
      <c r="G13175" s="19" t="str">
        <f>IFERROR(VLOOKUP($D13175,LISTA!$A$2:$J$9990,8,0),"")</f>
        <v/>
      </c>
      <c r="H13175" s="40" t="str">
        <f t="shared" si="230"/>
        <v/>
      </c>
    </row>
    <row r="13176" spans="7:8" x14ac:dyDescent="0.25">
      <c r="G13176" s="19" t="str">
        <f>IFERROR(VLOOKUP($D13176,LISTA!$A$2:$J$9990,8,0),"")</f>
        <v/>
      </c>
      <c r="H13176" s="40" t="str">
        <f t="shared" si="230"/>
        <v/>
      </c>
    </row>
    <row r="13177" spans="7:8" x14ac:dyDescent="0.25">
      <c r="G13177" s="19" t="str">
        <f>IFERROR(VLOOKUP($D13177,LISTA!$A$2:$J$9990,8,0),"")</f>
        <v/>
      </c>
      <c r="H13177" s="40" t="str">
        <f t="shared" si="230"/>
        <v/>
      </c>
    </row>
    <row r="13178" spans="7:8" x14ac:dyDescent="0.25">
      <c r="G13178" s="19" t="str">
        <f>IFERROR(VLOOKUP($D13178,LISTA!$A$2:$J$9990,8,0),"")</f>
        <v/>
      </c>
      <c r="H13178" s="40" t="str">
        <f t="shared" si="230"/>
        <v/>
      </c>
    </row>
    <row r="13179" spans="7:8" x14ac:dyDescent="0.25">
      <c r="G13179" s="19" t="str">
        <f>IFERROR(VLOOKUP($D13179,LISTA!$A$2:$J$9990,8,0),"")</f>
        <v/>
      </c>
      <c r="H13179" s="40" t="str">
        <f t="shared" si="230"/>
        <v/>
      </c>
    </row>
    <row r="13180" spans="7:8" x14ac:dyDescent="0.25">
      <c r="G13180" s="19" t="str">
        <f>IFERROR(VLOOKUP($D13180,LISTA!$A$2:$J$9990,8,0),"")</f>
        <v/>
      </c>
      <c r="H13180" s="40" t="str">
        <f t="shared" si="230"/>
        <v/>
      </c>
    </row>
    <row r="13181" spans="7:8" x14ac:dyDescent="0.25">
      <c r="G13181" s="19" t="str">
        <f>IFERROR(VLOOKUP($D13181,LISTA!$A$2:$J$9990,8,0),"")</f>
        <v/>
      </c>
      <c r="H13181" s="40" t="str">
        <f t="shared" si="230"/>
        <v/>
      </c>
    </row>
    <row r="13182" spans="7:8" x14ac:dyDescent="0.25">
      <c r="G13182" s="19" t="str">
        <f>IFERROR(VLOOKUP($D13182,LISTA!$A$2:$J$9990,8,0),"")</f>
        <v/>
      </c>
      <c r="H13182" s="40" t="str">
        <f t="shared" si="230"/>
        <v/>
      </c>
    </row>
    <row r="13183" spans="7:8" x14ac:dyDescent="0.25">
      <c r="G13183" s="19" t="str">
        <f>IFERROR(VLOOKUP($D13183,LISTA!$A$2:$J$9990,8,0),"")</f>
        <v/>
      </c>
      <c r="H13183" s="40" t="str">
        <f t="shared" si="230"/>
        <v/>
      </c>
    </row>
    <row r="13184" spans="7:8" x14ac:dyDescent="0.25">
      <c r="G13184" s="19" t="str">
        <f>IFERROR(VLOOKUP($D13184,LISTA!$A$2:$J$9990,8,0),"")</f>
        <v/>
      </c>
      <c r="H13184" s="40" t="str">
        <f t="shared" si="230"/>
        <v/>
      </c>
    </row>
    <row r="13185" spans="7:8" x14ac:dyDescent="0.25">
      <c r="G13185" s="19" t="str">
        <f>IFERROR(VLOOKUP($D13185,LISTA!$A$2:$J$9990,8,0),"")</f>
        <v/>
      </c>
      <c r="H13185" s="40" t="str">
        <f t="shared" si="230"/>
        <v/>
      </c>
    </row>
    <row r="13186" spans="7:8" x14ac:dyDescent="0.25">
      <c r="G13186" s="19" t="str">
        <f>IFERROR(VLOOKUP($D13186,LISTA!$A$2:$J$9990,8,0),"")</f>
        <v/>
      </c>
      <c r="H13186" s="40" t="str">
        <f t="shared" si="230"/>
        <v/>
      </c>
    </row>
    <row r="13187" spans="7:8" x14ac:dyDescent="0.25">
      <c r="G13187" s="19" t="str">
        <f>IFERROR(VLOOKUP($D13187,LISTA!$A$2:$J$9990,8,0),"")</f>
        <v/>
      </c>
      <c r="H13187" s="40" t="str">
        <f t="shared" si="230"/>
        <v/>
      </c>
    </row>
    <row r="13188" spans="7:8" x14ac:dyDescent="0.25">
      <c r="G13188" s="19" t="str">
        <f>IFERROR(VLOOKUP($D13188,LISTA!$A$2:$J$9990,8,0),"")</f>
        <v/>
      </c>
      <c r="H13188" s="40" t="str">
        <f t="shared" si="230"/>
        <v/>
      </c>
    </row>
    <row r="13189" spans="7:8" x14ac:dyDescent="0.25">
      <c r="G13189" s="19" t="str">
        <f>IFERROR(VLOOKUP($D13189,LISTA!$A$2:$J$9990,8,0),"")</f>
        <v/>
      </c>
      <c r="H13189" s="40" t="str">
        <f t="shared" ref="H13189:H13252" si="231">IF(OR(G13189=$K$10,G13189=$K$11,G13189=$K$14,G13189=$K$15,G13189=$K$16,G13189=$K$17,G13189=$K$18,G13189=$K$19,G13189=$K$20,G13189=$K$21,G13189=$K$22,G13189=$K$23,G13189=$K$24,G13189=$K$25,G13189=$K$26,G13189=$K$27,G13189=$K$28),$K$9,IF(OR(G13189=$K$32,G13189=$K$33),$K$31,IF(OR(G13189=$K$38),$K$37,"")))</f>
        <v/>
      </c>
    </row>
    <row r="13190" spans="7:8" x14ac:dyDescent="0.25">
      <c r="G13190" s="19" t="str">
        <f>IFERROR(VLOOKUP($D13190,LISTA!$A$2:$J$9990,8,0),"")</f>
        <v/>
      </c>
      <c r="H13190" s="40" t="str">
        <f t="shared" si="231"/>
        <v/>
      </c>
    </row>
    <row r="13191" spans="7:8" x14ac:dyDescent="0.25">
      <c r="G13191" s="19" t="str">
        <f>IFERROR(VLOOKUP($D13191,LISTA!$A$2:$J$9990,8,0),"")</f>
        <v/>
      </c>
      <c r="H13191" s="40" t="str">
        <f t="shared" si="231"/>
        <v/>
      </c>
    </row>
    <row r="13192" spans="7:8" x14ac:dyDescent="0.25">
      <c r="G13192" s="19" t="str">
        <f>IFERROR(VLOOKUP($D13192,LISTA!$A$2:$J$9990,8,0),"")</f>
        <v/>
      </c>
      <c r="H13192" s="40" t="str">
        <f t="shared" si="231"/>
        <v/>
      </c>
    </row>
    <row r="13193" spans="7:8" x14ac:dyDescent="0.25">
      <c r="G13193" s="19" t="str">
        <f>IFERROR(VLOOKUP($D13193,LISTA!$A$2:$J$9990,8,0),"")</f>
        <v/>
      </c>
      <c r="H13193" s="40" t="str">
        <f t="shared" si="231"/>
        <v/>
      </c>
    </row>
    <row r="13194" spans="7:8" x14ac:dyDescent="0.25">
      <c r="G13194" s="19" t="str">
        <f>IFERROR(VLOOKUP($D13194,LISTA!$A$2:$J$9990,8,0),"")</f>
        <v/>
      </c>
      <c r="H13194" s="40" t="str">
        <f t="shared" si="231"/>
        <v/>
      </c>
    </row>
    <row r="13195" spans="7:8" x14ac:dyDescent="0.25">
      <c r="G13195" s="19" t="str">
        <f>IFERROR(VLOOKUP($D13195,LISTA!$A$2:$J$9990,8,0),"")</f>
        <v/>
      </c>
      <c r="H13195" s="40" t="str">
        <f t="shared" si="231"/>
        <v/>
      </c>
    </row>
    <row r="13196" spans="7:8" x14ac:dyDescent="0.25">
      <c r="G13196" s="19" t="str">
        <f>IFERROR(VLOOKUP($D13196,LISTA!$A$2:$J$9990,8,0),"")</f>
        <v/>
      </c>
      <c r="H13196" s="40" t="str">
        <f t="shared" si="231"/>
        <v/>
      </c>
    </row>
    <row r="13197" spans="7:8" x14ac:dyDescent="0.25">
      <c r="G13197" s="19" t="str">
        <f>IFERROR(VLOOKUP($D13197,LISTA!$A$2:$J$9990,8,0),"")</f>
        <v/>
      </c>
      <c r="H13197" s="40" t="str">
        <f t="shared" si="231"/>
        <v/>
      </c>
    </row>
    <row r="13198" spans="7:8" x14ac:dyDescent="0.25">
      <c r="G13198" s="19" t="str">
        <f>IFERROR(VLOOKUP($D13198,LISTA!$A$2:$J$9990,8,0),"")</f>
        <v/>
      </c>
      <c r="H13198" s="40" t="str">
        <f t="shared" si="231"/>
        <v/>
      </c>
    </row>
    <row r="13199" spans="7:8" x14ac:dyDescent="0.25">
      <c r="G13199" s="19" t="str">
        <f>IFERROR(VLOOKUP($D13199,LISTA!$A$2:$J$9990,8,0),"")</f>
        <v/>
      </c>
      <c r="H13199" s="40" t="str">
        <f t="shared" si="231"/>
        <v/>
      </c>
    </row>
    <row r="13200" spans="7:8" x14ac:dyDescent="0.25">
      <c r="G13200" s="19" t="str">
        <f>IFERROR(VLOOKUP($D13200,LISTA!$A$2:$J$9990,8,0),"")</f>
        <v/>
      </c>
      <c r="H13200" s="40" t="str">
        <f t="shared" si="231"/>
        <v/>
      </c>
    </row>
    <row r="13201" spans="7:8" x14ac:dyDescent="0.25">
      <c r="G13201" s="19" t="str">
        <f>IFERROR(VLOOKUP($D13201,LISTA!$A$2:$J$9990,8,0),"")</f>
        <v/>
      </c>
      <c r="H13201" s="40" t="str">
        <f t="shared" si="231"/>
        <v/>
      </c>
    </row>
    <row r="13202" spans="7:8" x14ac:dyDescent="0.25">
      <c r="G13202" s="19" t="str">
        <f>IFERROR(VLOOKUP($D13202,LISTA!$A$2:$J$9990,8,0),"")</f>
        <v/>
      </c>
      <c r="H13202" s="40" t="str">
        <f t="shared" si="231"/>
        <v/>
      </c>
    </row>
    <row r="13203" spans="7:8" x14ac:dyDescent="0.25">
      <c r="G13203" s="19" t="str">
        <f>IFERROR(VLOOKUP($D13203,LISTA!$A$2:$J$9990,8,0),"")</f>
        <v/>
      </c>
      <c r="H13203" s="40" t="str">
        <f t="shared" si="231"/>
        <v/>
      </c>
    </row>
    <row r="13204" spans="7:8" x14ac:dyDescent="0.25">
      <c r="G13204" s="19" t="str">
        <f>IFERROR(VLOOKUP($D13204,LISTA!$A$2:$J$9990,8,0),"")</f>
        <v/>
      </c>
      <c r="H13204" s="40" t="str">
        <f t="shared" si="231"/>
        <v/>
      </c>
    </row>
    <row r="13205" spans="7:8" x14ac:dyDescent="0.25">
      <c r="G13205" s="19" t="str">
        <f>IFERROR(VLOOKUP($D13205,LISTA!$A$2:$J$9990,8,0),"")</f>
        <v/>
      </c>
      <c r="H13205" s="40" t="str">
        <f t="shared" si="231"/>
        <v/>
      </c>
    </row>
    <row r="13206" spans="7:8" x14ac:dyDescent="0.25">
      <c r="G13206" s="19" t="str">
        <f>IFERROR(VLOOKUP($D13206,LISTA!$A$2:$J$9990,8,0),"")</f>
        <v/>
      </c>
      <c r="H13206" s="40" t="str">
        <f t="shared" si="231"/>
        <v/>
      </c>
    </row>
    <row r="13207" spans="7:8" x14ac:dyDescent="0.25">
      <c r="G13207" s="19" t="str">
        <f>IFERROR(VLOOKUP($D13207,LISTA!$A$2:$J$9990,8,0),"")</f>
        <v/>
      </c>
      <c r="H13207" s="40" t="str">
        <f t="shared" si="231"/>
        <v/>
      </c>
    </row>
    <row r="13208" spans="7:8" x14ac:dyDescent="0.25">
      <c r="G13208" s="19" t="str">
        <f>IFERROR(VLOOKUP($D13208,LISTA!$A$2:$J$9990,8,0),"")</f>
        <v/>
      </c>
      <c r="H13208" s="40" t="str">
        <f t="shared" si="231"/>
        <v/>
      </c>
    </row>
    <row r="13209" spans="7:8" x14ac:dyDescent="0.25">
      <c r="G13209" s="19" t="str">
        <f>IFERROR(VLOOKUP($D13209,LISTA!$A$2:$J$9990,8,0),"")</f>
        <v/>
      </c>
      <c r="H13209" s="40" t="str">
        <f t="shared" si="231"/>
        <v/>
      </c>
    </row>
    <row r="13210" spans="7:8" x14ac:dyDescent="0.25">
      <c r="G13210" s="19" t="str">
        <f>IFERROR(VLOOKUP($D13210,LISTA!$A$2:$J$9990,8,0),"")</f>
        <v/>
      </c>
      <c r="H13210" s="40" t="str">
        <f t="shared" si="231"/>
        <v/>
      </c>
    </row>
    <row r="13211" spans="7:8" x14ac:dyDescent="0.25">
      <c r="G13211" s="19" t="str">
        <f>IFERROR(VLOOKUP($D13211,LISTA!$A$2:$J$9990,8,0),"")</f>
        <v/>
      </c>
      <c r="H13211" s="40" t="str">
        <f t="shared" si="231"/>
        <v/>
      </c>
    </row>
    <row r="13212" spans="7:8" x14ac:dyDescent="0.25">
      <c r="G13212" s="19" t="str">
        <f>IFERROR(VLOOKUP($D13212,LISTA!$A$2:$J$9990,8,0),"")</f>
        <v/>
      </c>
      <c r="H13212" s="40" t="str">
        <f t="shared" si="231"/>
        <v/>
      </c>
    </row>
    <row r="13213" spans="7:8" x14ac:dyDescent="0.25">
      <c r="G13213" s="19" t="str">
        <f>IFERROR(VLOOKUP($D13213,LISTA!$A$2:$J$9990,8,0),"")</f>
        <v/>
      </c>
      <c r="H13213" s="40" t="str">
        <f t="shared" si="231"/>
        <v/>
      </c>
    </row>
    <row r="13214" spans="7:8" x14ac:dyDescent="0.25">
      <c r="G13214" s="19" t="str">
        <f>IFERROR(VLOOKUP($D13214,LISTA!$A$2:$J$9990,8,0),"")</f>
        <v/>
      </c>
      <c r="H13214" s="40" t="str">
        <f t="shared" si="231"/>
        <v/>
      </c>
    </row>
    <row r="13215" spans="7:8" x14ac:dyDescent="0.25">
      <c r="G13215" s="19" t="str">
        <f>IFERROR(VLOOKUP($D13215,LISTA!$A$2:$J$9990,8,0),"")</f>
        <v/>
      </c>
      <c r="H13215" s="40" t="str">
        <f t="shared" si="231"/>
        <v/>
      </c>
    </row>
    <row r="13216" spans="7:8" x14ac:dyDescent="0.25">
      <c r="G13216" s="19" t="str">
        <f>IFERROR(VLOOKUP($D13216,LISTA!$A$2:$J$9990,8,0),"")</f>
        <v/>
      </c>
      <c r="H13216" s="40" t="str">
        <f t="shared" si="231"/>
        <v/>
      </c>
    </row>
    <row r="13217" spans="7:8" x14ac:dyDescent="0.25">
      <c r="G13217" s="19" t="str">
        <f>IFERROR(VLOOKUP($D13217,LISTA!$A$2:$J$9990,8,0),"")</f>
        <v/>
      </c>
      <c r="H13217" s="40" t="str">
        <f t="shared" si="231"/>
        <v/>
      </c>
    </row>
    <row r="13218" spans="7:8" x14ac:dyDescent="0.25">
      <c r="G13218" s="19" t="str">
        <f>IFERROR(VLOOKUP($D13218,LISTA!$A$2:$J$9990,8,0),"")</f>
        <v/>
      </c>
      <c r="H13218" s="40" t="str">
        <f t="shared" si="231"/>
        <v/>
      </c>
    </row>
    <row r="13219" spans="7:8" x14ac:dyDescent="0.25">
      <c r="G13219" s="19" t="str">
        <f>IFERROR(VLOOKUP($D13219,LISTA!$A$2:$J$9990,8,0),"")</f>
        <v/>
      </c>
      <c r="H13219" s="40" t="str">
        <f t="shared" si="231"/>
        <v/>
      </c>
    </row>
    <row r="13220" spans="7:8" x14ac:dyDescent="0.25">
      <c r="G13220" s="19" t="str">
        <f>IFERROR(VLOOKUP($D13220,LISTA!$A$2:$J$9990,8,0),"")</f>
        <v/>
      </c>
      <c r="H13220" s="40" t="str">
        <f t="shared" si="231"/>
        <v/>
      </c>
    </row>
    <row r="13221" spans="7:8" x14ac:dyDescent="0.25">
      <c r="G13221" s="19" t="str">
        <f>IFERROR(VLOOKUP($D13221,LISTA!$A$2:$J$9990,8,0),"")</f>
        <v/>
      </c>
      <c r="H13221" s="40" t="str">
        <f t="shared" si="231"/>
        <v/>
      </c>
    </row>
    <row r="13222" spans="7:8" x14ac:dyDescent="0.25">
      <c r="G13222" s="19" t="str">
        <f>IFERROR(VLOOKUP($D13222,LISTA!$A$2:$J$9990,8,0),"")</f>
        <v/>
      </c>
      <c r="H13222" s="40" t="str">
        <f t="shared" si="231"/>
        <v/>
      </c>
    </row>
    <row r="13223" spans="7:8" x14ac:dyDescent="0.25">
      <c r="G13223" s="19" t="str">
        <f>IFERROR(VLOOKUP($D13223,LISTA!$A$2:$J$9990,8,0),"")</f>
        <v/>
      </c>
      <c r="H13223" s="40" t="str">
        <f t="shared" si="231"/>
        <v/>
      </c>
    </row>
    <row r="13224" spans="7:8" x14ac:dyDescent="0.25">
      <c r="G13224" s="19" t="str">
        <f>IFERROR(VLOOKUP($D13224,LISTA!$A$2:$J$9990,8,0),"")</f>
        <v/>
      </c>
      <c r="H13224" s="40" t="str">
        <f t="shared" si="231"/>
        <v/>
      </c>
    </row>
    <row r="13225" spans="7:8" x14ac:dyDescent="0.25">
      <c r="G13225" s="19" t="str">
        <f>IFERROR(VLOOKUP($D13225,LISTA!$A$2:$J$9990,8,0),"")</f>
        <v/>
      </c>
      <c r="H13225" s="40" t="str">
        <f t="shared" si="231"/>
        <v/>
      </c>
    </row>
    <row r="13226" spans="7:8" x14ac:dyDescent="0.25">
      <c r="G13226" s="19" t="str">
        <f>IFERROR(VLOOKUP($D13226,LISTA!$A$2:$J$9990,8,0),"")</f>
        <v/>
      </c>
      <c r="H13226" s="40" t="str">
        <f t="shared" si="231"/>
        <v/>
      </c>
    </row>
    <row r="13227" spans="7:8" x14ac:dyDescent="0.25">
      <c r="G13227" s="19" t="str">
        <f>IFERROR(VLOOKUP($D13227,LISTA!$A$2:$J$9990,8,0),"")</f>
        <v/>
      </c>
      <c r="H13227" s="40" t="str">
        <f t="shared" si="231"/>
        <v/>
      </c>
    </row>
    <row r="13228" spans="7:8" x14ac:dyDescent="0.25">
      <c r="G13228" s="19" t="str">
        <f>IFERROR(VLOOKUP($D13228,LISTA!$A$2:$J$9990,8,0),"")</f>
        <v/>
      </c>
      <c r="H13228" s="40" t="str">
        <f t="shared" si="231"/>
        <v/>
      </c>
    </row>
    <row r="13229" spans="7:8" x14ac:dyDescent="0.25">
      <c r="G13229" s="19" t="str">
        <f>IFERROR(VLOOKUP($D13229,LISTA!$A$2:$J$9990,8,0),"")</f>
        <v/>
      </c>
      <c r="H13229" s="40" t="str">
        <f t="shared" si="231"/>
        <v/>
      </c>
    </row>
    <row r="13230" spans="7:8" x14ac:dyDescent="0.25">
      <c r="G13230" s="19" t="str">
        <f>IFERROR(VLOOKUP($D13230,LISTA!$A$2:$J$9990,8,0),"")</f>
        <v/>
      </c>
      <c r="H13230" s="40" t="str">
        <f t="shared" si="231"/>
        <v/>
      </c>
    </row>
    <row r="13231" spans="7:8" x14ac:dyDescent="0.25">
      <c r="G13231" s="19" t="str">
        <f>IFERROR(VLOOKUP($D13231,LISTA!$A$2:$J$9990,8,0),"")</f>
        <v/>
      </c>
      <c r="H13231" s="40" t="str">
        <f t="shared" si="231"/>
        <v/>
      </c>
    </row>
    <row r="13232" spans="7:8" x14ac:dyDescent="0.25">
      <c r="G13232" s="19" t="str">
        <f>IFERROR(VLOOKUP($D13232,LISTA!$A$2:$J$9990,8,0),"")</f>
        <v/>
      </c>
      <c r="H13232" s="40" t="str">
        <f t="shared" si="231"/>
        <v/>
      </c>
    </row>
    <row r="13233" spans="7:8" x14ac:dyDescent="0.25">
      <c r="G13233" s="19" t="str">
        <f>IFERROR(VLOOKUP($D13233,LISTA!$A$2:$J$9990,8,0),"")</f>
        <v/>
      </c>
      <c r="H13233" s="40" t="str">
        <f t="shared" si="231"/>
        <v/>
      </c>
    </row>
    <row r="13234" spans="7:8" x14ac:dyDescent="0.25">
      <c r="G13234" s="19" t="str">
        <f>IFERROR(VLOOKUP($D13234,LISTA!$A$2:$J$9990,8,0),"")</f>
        <v/>
      </c>
      <c r="H13234" s="40" t="str">
        <f t="shared" si="231"/>
        <v/>
      </c>
    </row>
    <row r="13235" spans="7:8" x14ac:dyDescent="0.25">
      <c r="G13235" s="19" t="str">
        <f>IFERROR(VLOOKUP($D13235,LISTA!$A$2:$J$9990,8,0),"")</f>
        <v/>
      </c>
      <c r="H13235" s="40" t="str">
        <f t="shared" si="231"/>
        <v/>
      </c>
    </row>
    <row r="13236" spans="7:8" x14ac:dyDescent="0.25">
      <c r="G13236" s="19" t="str">
        <f>IFERROR(VLOOKUP($D13236,LISTA!$A$2:$J$9990,8,0),"")</f>
        <v/>
      </c>
      <c r="H13236" s="40" t="str">
        <f t="shared" si="231"/>
        <v/>
      </c>
    </row>
    <row r="13237" spans="7:8" x14ac:dyDescent="0.25">
      <c r="G13237" s="19" t="str">
        <f>IFERROR(VLOOKUP($D13237,LISTA!$A$2:$J$9990,8,0),"")</f>
        <v/>
      </c>
      <c r="H13237" s="40" t="str">
        <f t="shared" si="231"/>
        <v/>
      </c>
    </row>
    <row r="13238" spans="7:8" x14ac:dyDescent="0.25">
      <c r="G13238" s="19" t="str">
        <f>IFERROR(VLOOKUP($D13238,LISTA!$A$2:$J$9990,8,0),"")</f>
        <v/>
      </c>
      <c r="H13238" s="40" t="str">
        <f t="shared" si="231"/>
        <v/>
      </c>
    </row>
    <row r="13239" spans="7:8" x14ac:dyDescent="0.25">
      <c r="G13239" s="19" t="str">
        <f>IFERROR(VLOOKUP($D13239,LISTA!$A$2:$J$9990,8,0),"")</f>
        <v/>
      </c>
      <c r="H13239" s="40" t="str">
        <f t="shared" si="231"/>
        <v/>
      </c>
    </row>
    <row r="13240" spans="7:8" x14ac:dyDescent="0.25">
      <c r="G13240" s="19" t="str">
        <f>IFERROR(VLOOKUP($D13240,LISTA!$A$2:$J$9990,8,0),"")</f>
        <v/>
      </c>
      <c r="H13240" s="40" t="str">
        <f t="shared" si="231"/>
        <v/>
      </c>
    </row>
    <row r="13241" spans="7:8" x14ac:dyDescent="0.25">
      <c r="G13241" s="19" t="str">
        <f>IFERROR(VLOOKUP($D13241,LISTA!$A$2:$J$9990,8,0),"")</f>
        <v/>
      </c>
      <c r="H13241" s="40" t="str">
        <f t="shared" si="231"/>
        <v/>
      </c>
    </row>
    <row r="13242" spans="7:8" x14ac:dyDescent="0.25">
      <c r="G13242" s="19" t="str">
        <f>IFERROR(VLOOKUP($D13242,LISTA!$A$2:$J$9990,8,0),"")</f>
        <v/>
      </c>
      <c r="H13242" s="40" t="str">
        <f t="shared" si="231"/>
        <v/>
      </c>
    </row>
    <row r="13243" spans="7:8" x14ac:dyDescent="0.25">
      <c r="G13243" s="19" t="str">
        <f>IFERROR(VLOOKUP($D13243,LISTA!$A$2:$J$9990,8,0),"")</f>
        <v/>
      </c>
      <c r="H13243" s="40" t="str">
        <f t="shared" si="231"/>
        <v/>
      </c>
    </row>
    <row r="13244" spans="7:8" x14ac:dyDescent="0.25">
      <c r="G13244" s="19" t="str">
        <f>IFERROR(VLOOKUP($D13244,LISTA!$A$2:$J$9990,8,0),"")</f>
        <v/>
      </c>
      <c r="H13244" s="40" t="str">
        <f t="shared" si="231"/>
        <v/>
      </c>
    </row>
    <row r="13245" spans="7:8" x14ac:dyDescent="0.25">
      <c r="G13245" s="19" t="str">
        <f>IFERROR(VLOOKUP($D13245,LISTA!$A$2:$J$9990,8,0),"")</f>
        <v/>
      </c>
      <c r="H13245" s="40" t="str">
        <f t="shared" si="231"/>
        <v/>
      </c>
    </row>
    <row r="13246" spans="7:8" x14ac:dyDescent="0.25">
      <c r="G13246" s="19" t="str">
        <f>IFERROR(VLOOKUP($D13246,LISTA!$A$2:$J$9990,8,0),"")</f>
        <v/>
      </c>
      <c r="H13246" s="40" t="str">
        <f t="shared" si="231"/>
        <v/>
      </c>
    </row>
    <row r="13247" spans="7:8" x14ac:dyDescent="0.25">
      <c r="G13247" s="19" t="str">
        <f>IFERROR(VLOOKUP($D13247,LISTA!$A$2:$J$9990,8,0),"")</f>
        <v/>
      </c>
      <c r="H13247" s="40" t="str">
        <f t="shared" si="231"/>
        <v/>
      </c>
    </row>
    <row r="13248" spans="7:8" x14ac:dyDescent="0.25">
      <c r="G13248" s="19" t="str">
        <f>IFERROR(VLOOKUP($D13248,LISTA!$A$2:$J$9990,8,0),"")</f>
        <v/>
      </c>
      <c r="H13248" s="40" t="str">
        <f t="shared" si="231"/>
        <v/>
      </c>
    </row>
    <row r="13249" spans="7:8" x14ac:dyDescent="0.25">
      <c r="G13249" s="19" t="str">
        <f>IFERROR(VLOOKUP($D13249,LISTA!$A$2:$J$9990,8,0),"")</f>
        <v/>
      </c>
      <c r="H13249" s="40" t="str">
        <f t="shared" si="231"/>
        <v/>
      </c>
    </row>
    <row r="13250" spans="7:8" x14ac:dyDescent="0.25">
      <c r="G13250" s="19" t="str">
        <f>IFERROR(VLOOKUP($D13250,LISTA!$A$2:$J$9990,8,0),"")</f>
        <v/>
      </c>
      <c r="H13250" s="40" t="str">
        <f t="shared" si="231"/>
        <v/>
      </c>
    </row>
    <row r="13251" spans="7:8" x14ac:dyDescent="0.25">
      <c r="G13251" s="19" t="str">
        <f>IFERROR(VLOOKUP($D13251,LISTA!$A$2:$J$9990,8,0),"")</f>
        <v/>
      </c>
      <c r="H13251" s="40" t="str">
        <f t="shared" si="231"/>
        <v/>
      </c>
    </row>
    <row r="13252" spans="7:8" x14ac:dyDescent="0.25">
      <c r="G13252" s="19" t="str">
        <f>IFERROR(VLOOKUP($D13252,LISTA!$A$2:$J$9990,8,0),"")</f>
        <v/>
      </c>
      <c r="H13252" s="40" t="str">
        <f t="shared" si="231"/>
        <v/>
      </c>
    </row>
    <row r="13253" spans="7:8" x14ac:dyDescent="0.25">
      <c r="G13253" s="19" t="str">
        <f>IFERROR(VLOOKUP($D13253,LISTA!$A$2:$J$9990,8,0),"")</f>
        <v/>
      </c>
      <c r="H13253" s="40" t="str">
        <f t="shared" ref="H13253:H13316" si="232">IF(OR(G13253=$K$10,G13253=$K$11,G13253=$K$14,G13253=$K$15,G13253=$K$16,G13253=$K$17,G13253=$K$18,G13253=$K$19,G13253=$K$20,G13253=$K$21,G13253=$K$22,G13253=$K$23,G13253=$K$24,G13253=$K$25,G13253=$K$26,G13253=$K$27,G13253=$K$28),$K$9,IF(OR(G13253=$K$32,G13253=$K$33),$K$31,IF(OR(G13253=$K$38),$K$37,"")))</f>
        <v/>
      </c>
    </row>
    <row r="13254" spans="7:8" x14ac:dyDescent="0.25">
      <c r="G13254" s="19" t="str">
        <f>IFERROR(VLOOKUP($D13254,LISTA!$A$2:$J$9990,8,0),"")</f>
        <v/>
      </c>
      <c r="H13254" s="40" t="str">
        <f t="shared" si="232"/>
        <v/>
      </c>
    </row>
    <row r="13255" spans="7:8" x14ac:dyDescent="0.25">
      <c r="G13255" s="19" t="str">
        <f>IFERROR(VLOOKUP($D13255,LISTA!$A$2:$J$9990,8,0),"")</f>
        <v/>
      </c>
      <c r="H13255" s="40" t="str">
        <f t="shared" si="232"/>
        <v/>
      </c>
    </row>
    <row r="13256" spans="7:8" x14ac:dyDescent="0.25">
      <c r="G13256" s="19" t="str">
        <f>IFERROR(VLOOKUP($D13256,LISTA!$A$2:$J$9990,8,0),"")</f>
        <v/>
      </c>
      <c r="H13256" s="40" t="str">
        <f t="shared" si="232"/>
        <v/>
      </c>
    </row>
    <row r="13257" spans="7:8" x14ac:dyDescent="0.25">
      <c r="G13257" s="19" t="str">
        <f>IFERROR(VLOOKUP($D13257,LISTA!$A$2:$J$9990,8,0),"")</f>
        <v/>
      </c>
      <c r="H13257" s="40" t="str">
        <f t="shared" si="232"/>
        <v/>
      </c>
    </row>
    <row r="13258" spans="7:8" x14ac:dyDescent="0.25">
      <c r="G13258" s="19" t="str">
        <f>IFERROR(VLOOKUP($D13258,LISTA!$A$2:$J$9990,8,0),"")</f>
        <v/>
      </c>
      <c r="H13258" s="40" t="str">
        <f t="shared" si="232"/>
        <v/>
      </c>
    </row>
    <row r="13259" spans="7:8" x14ac:dyDescent="0.25">
      <c r="G13259" s="19" t="str">
        <f>IFERROR(VLOOKUP($D13259,LISTA!$A$2:$J$9990,8,0),"")</f>
        <v/>
      </c>
      <c r="H13259" s="40" t="str">
        <f t="shared" si="232"/>
        <v/>
      </c>
    </row>
    <row r="13260" spans="7:8" x14ac:dyDescent="0.25">
      <c r="G13260" s="19" t="str">
        <f>IFERROR(VLOOKUP($D13260,LISTA!$A$2:$J$9990,8,0),"")</f>
        <v/>
      </c>
      <c r="H13260" s="40" t="str">
        <f t="shared" si="232"/>
        <v/>
      </c>
    </row>
    <row r="13261" spans="7:8" x14ac:dyDescent="0.25">
      <c r="G13261" s="19" t="str">
        <f>IFERROR(VLOOKUP($D13261,LISTA!$A$2:$J$9990,8,0),"")</f>
        <v/>
      </c>
      <c r="H13261" s="40" t="str">
        <f t="shared" si="232"/>
        <v/>
      </c>
    </row>
    <row r="13262" spans="7:8" x14ac:dyDescent="0.25">
      <c r="G13262" s="19" t="str">
        <f>IFERROR(VLOOKUP($D13262,LISTA!$A$2:$J$9990,8,0),"")</f>
        <v/>
      </c>
      <c r="H13262" s="40" t="str">
        <f t="shared" si="232"/>
        <v/>
      </c>
    </row>
    <row r="13263" spans="7:8" x14ac:dyDescent="0.25">
      <c r="G13263" s="19" t="str">
        <f>IFERROR(VLOOKUP($D13263,LISTA!$A$2:$J$9990,8,0),"")</f>
        <v/>
      </c>
      <c r="H13263" s="40" t="str">
        <f t="shared" si="232"/>
        <v/>
      </c>
    </row>
    <row r="13264" spans="7:8" x14ac:dyDescent="0.25">
      <c r="G13264" s="19" t="str">
        <f>IFERROR(VLOOKUP($D13264,LISTA!$A$2:$J$9990,8,0),"")</f>
        <v/>
      </c>
      <c r="H13264" s="40" t="str">
        <f t="shared" si="232"/>
        <v/>
      </c>
    </row>
    <row r="13265" spans="7:8" x14ac:dyDescent="0.25">
      <c r="G13265" s="19" t="str">
        <f>IFERROR(VLOOKUP($D13265,LISTA!$A$2:$J$9990,8,0),"")</f>
        <v/>
      </c>
      <c r="H13265" s="40" t="str">
        <f t="shared" si="232"/>
        <v/>
      </c>
    </row>
    <row r="13266" spans="7:8" x14ac:dyDescent="0.25">
      <c r="G13266" s="19" t="str">
        <f>IFERROR(VLOOKUP($D13266,LISTA!$A$2:$J$9990,8,0),"")</f>
        <v/>
      </c>
      <c r="H13266" s="40" t="str">
        <f t="shared" si="232"/>
        <v/>
      </c>
    </row>
    <row r="13267" spans="7:8" x14ac:dyDescent="0.25">
      <c r="G13267" s="19" t="str">
        <f>IFERROR(VLOOKUP($D13267,LISTA!$A$2:$J$9990,8,0),"")</f>
        <v/>
      </c>
      <c r="H13267" s="40" t="str">
        <f t="shared" si="232"/>
        <v/>
      </c>
    </row>
    <row r="13268" spans="7:8" x14ac:dyDescent="0.25">
      <c r="G13268" s="19" t="str">
        <f>IFERROR(VLOOKUP($D13268,LISTA!$A$2:$J$9990,8,0),"")</f>
        <v/>
      </c>
      <c r="H13268" s="40" t="str">
        <f t="shared" si="232"/>
        <v/>
      </c>
    </row>
    <row r="13269" spans="7:8" x14ac:dyDescent="0.25">
      <c r="G13269" s="19" t="str">
        <f>IFERROR(VLOOKUP($D13269,LISTA!$A$2:$J$9990,8,0),"")</f>
        <v/>
      </c>
      <c r="H13269" s="40" t="str">
        <f t="shared" si="232"/>
        <v/>
      </c>
    </row>
    <row r="13270" spans="7:8" x14ac:dyDescent="0.25">
      <c r="G13270" s="19" t="str">
        <f>IFERROR(VLOOKUP($D13270,LISTA!$A$2:$J$9990,8,0),"")</f>
        <v/>
      </c>
      <c r="H13270" s="40" t="str">
        <f t="shared" si="232"/>
        <v/>
      </c>
    </row>
    <row r="13271" spans="7:8" x14ac:dyDescent="0.25">
      <c r="G13271" s="19" t="str">
        <f>IFERROR(VLOOKUP($D13271,LISTA!$A$2:$J$9990,8,0),"")</f>
        <v/>
      </c>
      <c r="H13271" s="40" t="str">
        <f t="shared" si="232"/>
        <v/>
      </c>
    </row>
    <row r="13272" spans="7:8" x14ac:dyDescent="0.25">
      <c r="G13272" s="19" t="str">
        <f>IFERROR(VLOOKUP($D13272,LISTA!$A$2:$J$9990,8,0),"")</f>
        <v/>
      </c>
      <c r="H13272" s="40" t="str">
        <f t="shared" si="232"/>
        <v/>
      </c>
    </row>
    <row r="13273" spans="7:8" x14ac:dyDescent="0.25">
      <c r="G13273" s="19" t="str">
        <f>IFERROR(VLOOKUP($D13273,LISTA!$A$2:$J$9990,8,0),"")</f>
        <v/>
      </c>
      <c r="H13273" s="40" t="str">
        <f t="shared" si="232"/>
        <v/>
      </c>
    </row>
    <row r="13274" spans="7:8" x14ac:dyDescent="0.25">
      <c r="G13274" s="19" t="str">
        <f>IFERROR(VLOOKUP($D13274,LISTA!$A$2:$J$9990,8,0),"")</f>
        <v/>
      </c>
      <c r="H13274" s="40" t="str">
        <f t="shared" si="232"/>
        <v/>
      </c>
    </row>
    <row r="13275" spans="7:8" x14ac:dyDescent="0.25">
      <c r="G13275" s="19" t="str">
        <f>IFERROR(VLOOKUP($D13275,LISTA!$A$2:$J$9990,8,0),"")</f>
        <v/>
      </c>
      <c r="H13275" s="40" t="str">
        <f t="shared" si="232"/>
        <v/>
      </c>
    </row>
    <row r="13276" spans="7:8" x14ac:dyDescent="0.25">
      <c r="G13276" s="19" t="str">
        <f>IFERROR(VLOOKUP($D13276,LISTA!$A$2:$J$9990,8,0),"")</f>
        <v/>
      </c>
      <c r="H13276" s="40" t="str">
        <f t="shared" si="232"/>
        <v/>
      </c>
    </row>
    <row r="13277" spans="7:8" x14ac:dyDescent="0.25">
      <c r="G13277" s="19" t="str">
        <f>IFERROR(VLOOKUP($D13277,LISTA!$A$2:$J$9990,8,0),"")</f>
        <v/>
      </c>
      <c r="H13277" s="40" t="str">
        <f t="shared" si="232"/>
        <v/>
      </c>
    </row>
    <row r="13278" spans="7:8" x14ac:dyDescent="0.25">
      <c r="G13278" s="19" t="str">
        <f>IFERROR(VLOOKUP($D13278,LISTA!$A$2:$J$9990,8,0),"")</f>
        <v/>
      </c>
      <c r="H13278" s="40" t="str">
        <f t="shared" si="232"/>
        <v/>
      </c>
    </row>
    <row r="13279" spans="7:8" x14ac:dyDescent="0.25">
      <c r="G13279" s="19" t="str">
        <f>IFERROR(VLOOKUP($D13279,LISTA!$A$2:$J$9990,8,0),"")</f>
        <v/>
      </c>
      <c r="H13279" s="40" t="str">
        <f t="shared" si="232"/>
        <v/>
      </c>
    </row>
    <row r="13280" spans="7:8" x14ac:dyDescent="0.25">
      <c r="G13280" s="19" t="str">
        <f>IFERROR(VLOOKUP($D13280,LISTA!$A$2:$J$9990,8,0),"")</f>
        <v/>
      </c>
      <c r="H13280" s="40" t="str">
        <f t="shared" si="232"/>
        <v/>
      </c>
    </row>
    <row r="13281" spans="7:8" x14ac:dyDescent="0.25">
      <c r="G13281" s="19" t="str">
        <f>IFERROR(VLOOKUP($D13281,LISTA!$A$2:$J$9990,8,0),"")</f>
        <v/>
      </c>
      <c r="H13281" s="40" t="str">
        <f t="shared" si="232"/>
        <v/>
      </c>
    </row>
    <row r="13282" spans="7:8" x14ac:dyDescent="0.25">
      <c r="G13282" s="19" t="str">
        <f>IFERROR(VLOOKUP($D13282,LISTA!$A$2:$J$9990,8,0),"")</f>
        <v/>
      </c>
      <c r="H13282" s="40" t="str">
        <f t="shared" si="232"/>
        <v/>
      </c>
    </row>
    <row r="13283" spans="7:8" x14ac:dyDescent="0.25">
      <c r="G13283" s="19" t="str">
        <f>IFERROR(VLOOKUP($D13283,LISTA!$A$2:$J$9990,8,0),"")</f>
        <v/>
      </c>
      <c r="H13283" s="40" t="str">
        <f t="shared" si="232"/>
        <v/>
      </c>
    </row>
    <row r="13284" spans="7:8" x14ac:dyDescent="0.25">
      <c r="G13284" s="19" t="str">
        <f>IFERROR(VLOOKUP($D13284,LISTA!$A$2:$J$9990,8,0),"")</f>
        <v/>
      </c>
      <c r="H13284" s="40" t="str">
        <f t="shared" si="232"/>
        <v/>
      </c>
    </row>
    <row r="13285" spans="7:8" x14ac:dyDescent="0.25">
      <c r="G13285" s="19" t="str">
        <f>IFERROR(VLOOKUP($D13285,LISTA!$A$2:$J$9990,8,0),"")</f>
        <v/>
      </c>
      <c r="H13285" s="40" t="str">
        <f t="shared" si="232"/>
        <v/>
      </c>
    </row>
    <row r="13286" spans="7:8" x14ac:dyDescent="0.25">
      <c r="G13286" s="19" t="str">
        <f>IFERROR(VLOOKUP($D13286,LISTA!$A$2:$J$9990,8,0),"")</f>
        <v/>
      </c>
      <c r="H13286" s="40" t="str">
        <f t="shared" si="232"/>
        <v/>
      </c>
    </row>
    <row r="13287" spans="7:8" x14ac:dyDescent="0.25">
      <c r="G13287" s="19" t="str">
        <f>IFERROR(VLOOKUP($D13287,LISTA!$A$2:$J$9990,8,0),"")</f>
        <v/>
      </c>
      <c r="H13287" s="40" t="str">
        <f t="shared" si="232"/>
        <v/>
      </c>
    </row>
    <row r="13288" spans="7:8" x14ac:dyDescent="0.25">
      <c r="G13288" s="19" t="str">
        <f>IFERROR(VLOOKUP($D13288,LISTA!$A$2:$J$9990,8,0),"")</f>
        <v/>
      </c>
      <c r="H13288" s="40" t="str">
        <f t="shared" si="232"/>
        <v/>
      </c>
    </row>
    <row r="13289" spans="7:8" x14ac:dyDescent="0.25">
      <c r="G13289" s="19" t="str">
        <f>IFERROR(VLOOKUP($D13289,LISTA!$A$2:$J$9990,8,0),"")</f>
        <v/>
      </c>
      <c r="H13289" s="40" t="str">
        <f t="shared" si="232"/>
        <v/>
      </c>
    </row>
    <row r="13290" spans="7:8" x14ac:dyDescent="0.25">
      <c r="G13290" s="19" t="str">
        <f>IFERROR(VLOOKUP($D13290,LISTA!$A$2:$J$9990,8,0),"")</f>
        <v/>
      </c>
      <c r="H13290" s="40" t="str">
        <f t="shared" si="232"/>
        <v/>
      </c>
    </row>
    <row r="13291" spans="7:8" x14ac:dyDescent="0.25">
      <c r="G13291" s="19" t="str">
        <f>IFERROR(VLOOKUP($D13291,LISTA!$A$2:$J$9990,8,0),"")</f>
        <v/>
      </c>
      <c r="H13291" s="40" t="str">
        <f t="shared" si="232"/>
        <v/>
      </c>
    </row>
    <row r="13292" spans="7:8" x14ac:dyDescent="0.25">
      <c r="G13292" s="19" t="str">
        <f>IFERROR(VLOOKUP($D13292,LISTA!$A$2:$J$9990,8,0),"")</f>
        <v/>
      </c>
      <c r="H13292" s="40" t="str">
        <f t="shared" si="232"/>
        <v/>
      </c>
    </row>
    <row r="13293" spans="7:8" x14ac:dyDescent="0.25">
      <c r="G13293" s="19" t="str">
        <f>IFERROR(VLOOKUP($D13293,LISTA!$A$2:$J$9990,8,0),"")</f>
        <v/>
      </c>
      <c r="H13293" s="40" t="str">
        <f t="shared" si="232"/>
        <v/>
      </c>
    </row>
    <row r="13294" spans="7:8" x14ac:dyDescent="0.25">
      <c r="G13294" s="19" t="str">
        <f>IFERROR(VLOOKUP($D13294,LISTA!$A$2:$J$9990,8,0),"")</f>
        <v/>
      </c>
      <c r="H13294" s="40" t="str">
        <f t="shared" si="232"/>
        <v/>
      </c>
    </row>
    <row r="13295" spans="7:8" x14ac:dyDescent="0.25">
      <c r="G13295" s="19" t="str">
        <f>IFERROR(VLOOKUP($D13295,LISTA!$A$2:$J$9990,8,0),"")</f>
        <v/>
      </c>
      <c r="H13295" s="40" t="str">
        <f t="shared" si="232"/>
        <v/>
      </c>
    </row>
    <row r="13296" spans="7:8" x14ac:dyDescent="0.25">
      <c r="G13296" s="19" t="str">
        <f>IFERROR(VLOOKUP($D13296,LISTA!$A$2:$J$9990,8,0),"")</f>
        <v/>
      </c>
      <c r="H13296" s="40" t="str">
        <f t="shared" si="232"/>
        <v/>
      </c>
    </row>
    <row r="13297" spans="7:8" x14ac:dyDescent="0.25">
      <c r="G13297" s="19" t="str">
        <f>IFERROR(VLOOKUP($D13297,LISTA!$A$2:$J$9990,8,0),"")</f>
        <v/>
      </c>
      <c r="H13297" s="40" t="str">
        <f t="shared" si="232"/>
        <v/>
      </c>
    </row>
    <row r="13298" spans="7:8" x14ac:dyDescent="0.25">
      <c r="G13298" s="19" t="str">
        <f>IFERROR(VLOOKUP($D13298,LISTA!$A$2:$J$9990,8,0),"")</f>
        <v/>
      </c>
      <c r="H13298" s="40" t="str">
        <f t="shared" si="232"/>
        <v/>
      </c>
    </row>
    <row r="13299" spans="7:8" x14ac:dyDescent="0.25">
      <c r="G13299" s="19" t="str">
        <f>IFERROR(VLOOKUP($D13299,LISTA!$A$2:$J$9990,8,0),"")</f>
        <v/>
      </c>
      <c r="H13299" s="40" t="str">
        <f t="shared" si="232"/>
        <v/>
      </c>
    </row>
    <row r="13300" spans="7:8" x14ac:dyDescent="0.25">
      <c r="G13300" s="19" t="str">
        <f>IFERROR(VLOOKUP($D13300,LISTA!$A$2:$J$9990,8,0),"")</f>
        <v/>
      </c>
      <c r="H13300" s="40" t="str">
        <f t="shared" si="232"/>
        <v/>
      </c>
    </row>
    <row r="13301" spans="7:8" x14ac:dyDescent="0.25">
      <c r="G13301" s="19" t="str">
        <f>IFERROR(VLOOKUP($D13301,LISTA!$A$2:$J$9990,8,0),"")</f>
        <v/>
      </c>
      <c r="H13301" s="40" t="str">
        <f t="shared" si="232"/>
        <v/>
      </c>
    </row>
    <row r="13302" spans="7:8" x14ac:dyDescent="0.25">
      <c r="G13302" s="19" t="str">
        <f>IFERROR(VLOOKUP($D13302,LISTA!$A$2:$J$9990,8,0),"")</f>
        <v/>
      </c>
      <c r="H13302" s="40" t="str">
        <f t="shared" si="232"/>
        <v/>
      </c>
    </row>
    <row r="13303" spans="7:8" x14ac:dyDescent="0.25">
      <c r="G13303" s="19" t="str">
        <f>IFERROR(VLOOKUP($D13303,LISTA!$A$2:$J$9990,8,0),"")</f>
        <v/>
      </c>
      <c r="H13303" s="40" t="str">
        <f t="shared" si="232"/>
        <v/>
      </c>
    </row>
    <row r="13304" spans="7:8" x14ac:dyDescent="0.25">
      <c r="G13304" s="19" t="str">
        <f>IFERROR(VLOOKUP($D13304,LISTA!$A$2:$J$9990,8,0),"")</f>
        <v/>
      </c>
      <c r="H13304" s="40" t="str">
        <f t="shared" si="232"/>
        <v/>
      </c>
    </row>
    <row r="13305" spans="7:8" x14ac:dyDescent="0.25">
      <c r="G13305" s="19" t="str">
        <f>IFERROR(VLOOKUP($D13305,LISTA!$A$2:$J$9990,8,0),"")</f>
        <v/>
      </c>
      <c r="H13305" s="40" t="str">
        <f t="shared" si="232"/>
        <v/>
      </c>
    </row>
    <row r="13306" spans="7:8" x14ac:dyDescent="0.25">
      <c r="G13306" s="19" t="str">
        <f>IFERROR(VLOOKUP($D13306,LISTA!$A$2:$J$9990,8,0),"")</f>
        <v/>
      </c>
      <c r="H13306" s="40" t="str">
        <f t="shared" si="232"/>
        <v/>
      </c>
    </row>
    <row r="13307" spans="7:8" x14ac:dyDescent="0.25">
      <c r="G13307" s="19" t="str">
        <f>IFERROR(VLOOKUP($D13307,LISTA!$A$2:$J$9990,8,0),"")</f>
        <v/>
      </c>
      <c r="H13307" s="40" t="str">
        <f t="shared" si="232"/>
        <v/>
      </c>
    </row>
    <row r="13308" spans="7:8" x14ac:dyDescent="0.25">
      <c r="G13308" s="19" t="str">
        <f>IFERROR(VLOOKUP($D13308,LISTA!$A$2:$J$9990,8,0),"")</f>
        <v/>
      </c>
      <c r="H13308" s="40" t="str">
        <f t="shared" si="232"/>
        <v/>
      </c>
    </row>
    <row r="13309" spans="7:8" x14ac:dyDescent="0.25">
      <c r="G13309" s="19" t="str">
        <f>IFERROR(VLOOKUP($D13309,LISTA!$A$2:$J$9990,8,0),"")</f>
        <v/>
      </c>
      <c r="H13309" s="40" t="str">
        <f t="shared" si="232"/>
        <v/>
      </c>
    </row>
    <row r="13310" spans="7:8" x14ac:dyDescent="0.25">
      <c r="G13310" s="19" t="str">
        <f>IFERROR(VLOOKUP($D13310,LISTA!$A$2:$J$9990,8,0),"")</f>
        <v/>
      </c>
      <c r="H13310" s="40" t="str">
        <f t="shared" si="232"/>
        <v/>
      </c>
    </row>
    <row r="13311" spans="7:8" x14ac:dyDescent="0.25">
      <c r="G13311" s="19" t="str">
        <f>IFERROR(VLOOKUP($D13311,LISTA!$A$2:$J$9990,8,0),"")</f>
        <v/>
      </c>
      <c r="H13311" s="40" t="str">
        <f t="shared" si="232"/>
        <v/>
      </c>
    </row>
    <row r="13312" spans="7:8" x14ac:dyDescent="0.25">
      <c r="G13312" s="19" t="str">
        <f>IFERROR(VLOOKUP($D13312,LISTA!$A$2:$J$9990,8,0),"")</f>
        <v/>
      </c>
      <c r="H13312" s="40" t="str">
        <f t="shared" si="232"/>
        <v/>
      </c>
    </row>
    <row r="13313" spans="7:8" x14ac:dyDescent="0.25">
      <c r="G13313" s="19" t="str">
        <f>IFERROR(VLOOKUP($D13313,LISTA!$A$2:$J$9990,8,0),"")</f>
        <v/>
      </c>
      <c r="H13313" s="40" t="str">
        <f t="shared" si="232"/>
        <v/>
      </c>
    </row>
    <row r="13314" spans="7:8" x14ac:dyDescent="0.25">
      <c r="G13314" s="19" t="str">
        <f>IFERROR(VLOOKUP($D13314,LISTA!$A$2:$J$9990,8,0),"")</f>
        <v/>
      </c>
      <c r="H13314" s="40" t="str">
        <f t="shared" si="232"/>
        <v/>
      </c>
    </row>
    <row r="13315" spans="7:8" x14ac:dyDescent="0.25">
      <c r="G13315" s="19" t="str">
        <f>IFERROR(VLOOKUP($D13315,LISTA!$A$2:$J$9990,8,0),"")</f>
        <v/>
      </c>
      <c r="H13315" s="40" t="str">
        <f t="shared" si="232"/>
        <v/>
      </c>
    </row>
    <row r="13316" spans="7:8" x14ac:dyDescent="0.25">
      <c r="G13316" s="19" t="str">
        <f>IFERROR(VLOOKUP($D13316,LISTA!$A$2:$J$9990,8,0),"")</f>
        <v/>
      </c>
      <c r="H13316" s="40" t="str">
        <f t="shared" si="232"/>
        <v/>
      </c>
    </row>
    <row r="13317" spans="7:8" x14ac:dyDescent="0.25">
      <c r="G13317" s="19" t="str">
        <f>IFERROR(VLOOKUP($D13317,LISTA!$A$2:$J$9990,8,0),"")</f>
        <v/>
      </c>
      <c r="H13317" s="40" t="str">
        <f t="shared" ref="H13317:H13380" si="233">IF(OR(G13317=$K$10,G13317=$K$11,G13317=$K$14,G13317=$K$15,G13317=$K$16,G13317=$K$17,G13317=$K$18,G13317=$K$19,G13317=$K$20,G13317=$K$21,G13317=$K$22,G13317=$K$23,G13317=$K$24,G13317=$K$25,G13317=$K$26,G13317=$K$27,G13317=$K$28),$K$9,IF(OR(G13317=$K$32,G13317=$K$33),$K$31,IF(OR(G13317=$K$38),$K$37,"")))</f>
        <v/>
      </c>
    </row>
    <row r="13318" spans="7:8" x14ac:dyDescent="0.25">
      <c r="G13318" s="19" t="str">
        <f>IFERROR(VLOOKUP($D13318,LISTA!$A$2:$J$9990,8,0),"")</f>
        <v/>
      </c>
      <c r="H13318" s="40" t="str">
        <f t="shared" si="233"/>
        <v/>
      </c>
    </row>
    <row r="13319" spans="7:8" x14ac:dyDescent="0.25">
      <c r="G13319" s="19" t="str">
        <f>IFERROR(VLOOKUP($D13319,LISTA!$A$2:$J$9990,8,0),"")</f>
        <v/>
      </c>
      <c r="H13319" s="40" t="str">
        <f t="shared" si="233"/>
        <v/>
      </c>
    </row>
    <row r="13320" spans="7:8" x14ac:dyDescent="0.25">
      <c r="G13320" s="19" t="str">
        <f>IFERROR(VLOOKUP($D13320,LISTA!$A$2:$J$9990,8,0),"")</f>
        <v/>
      </c>
      <c r="H13320" s="40" t="str">
        <f t="shared" si="233"/>
        <v/>
      </c>
    </row>
    <row r="13321" spans="7:8" x14ac:dyDescent="0.25">
      <c r="G13321" s="19" t="str">
        <f>IFERROR(VLOOKUP($D13321,LISTA!$A$2:$J$9990,8,0),"")</f>
        <v/>
      </c>
      <c r="H13321" s="40" t="str">
        <f t="shared" si="233"/>
        <v/>
      </c>
    </row>
    <row r="13322" spans="7:8" x14ac:dyDescent="0.25">
      <c r="G13322" s="19" t="str">
        <f>IFERROR(VLOOKUP($D13322,LISTA!$A$2:$J$9990,8,0),"")</f>
        <v/>
      </c>
      <c r="H13322" s="40" t="str">
        <f t="shared" si="233"/>
        <v/>
      </c>
    </row>
    <row r="13323" spans="7:8" x14ac:dyDescent="0.25">
      <c r="G13323" s="19" t="str">
        <f>IFERROR(VLOOKUP($D13323,LISTA!$A$2:$J$9990,8,0),"")</f>
        <v/>
      </c>
      <c r="H13323" s="40" t="str">
        <f t="shared" si="233"/>
        <v/>
      </c>
    </row>
    <row r="13324" spans="7:8" x14ac:dyDescent="0.25">
      <c r="G13324" s="19" t="str">
        <f>IFERROR(VLOOKUP($D13324,LISTA!$A$2:$J$9990,8,0),"")</f>
        <v/>
      </c>
      <c r="H13324" s="40" t="str">
        <f t="shared" si="233"/>
        <v/>
      </c>
    </row>
    <row r="13325" spans="7:8" x14ac:dyDescent="0.25">
      <c r="G13325" s="19" t="str">
        <f>IFERROR(VLOOKUP($D13325,LISTA!$A$2:$J$9990,8,0),"")</f>
        <v/>
      </c>
      <c r="H13325" s="40" t="str">
        <f t="shared" si="233"/>
        <v/>
      </c>
    </row>
    <row r="13326" spans="7:8" x14ac:dyDescent="0.25">
      <c r="G13326" s="19" t="str">
        <f>IFERROR(VLOOKUP($D13326,LISTA!$A$2:$J$9990,8,0),"")</f>
        <v/>
      </c>
      <c r="H13326" s="40" t="str">
        <f t="shared" si="233"/>
        <v/>
      </c>
    </row>
    <row r="13327" spans="7:8" x14ac:dyDescent="0.25">
      <c r="G13327" s="19" t="str">
        <f>IFERROR(VLOOKUP($D13327,LISTA!$A$2:$J$9990,8,0),"")</f>
        <v/>
      </c>
      <c r="H13327" s="40" t="str">
        <f t="shared" si="233"/>
        <v/>
      </c>
    </row>
    <row r="13328" spans="7:8" x14ac:dyDescent="0.25">
      <c r="G13328" s="19" t="str">
        <f>IFERROR(VLOOKUP($D13328,LISTA!$A$2:$J$9990,8,0),"")</f>
        <v/>
      </c>
      <c r="H13328" s="40" t="str">
        <f t="shared" si="233"/>
        <v/>
      </c>
    </row>
    <row r="13329" spans="7:8" x14ac:dyDescent="0.25">
      <c r="G13329" s="19" t="str">
        <f>IFERROR(VLOOKUP($D13329,LISTA!$A$2:$J$9990,8,0),"")</f>
        <v/>
      </c>
      <c r="H13329" s="40" t="str">
        <f t="shared" si="233"/>
        <v/>
      </c>
    </row>
    <row r="13330" spans="7:8" x14ac:dyDescent="0.25">
      <c r="G13330" s="19" t="str">
        <f>IFERROR(VLOOKUP($D13330,LISTA!$A$2:$J$9990,8,0),"")</f>
        <v/>
      </c>
      <c r="H13330" s="40" t="str">
        <f t="shared" si="233"/>
        <v/>
      </c>
    </row>
    <row r="13331" spans="7:8" x14ac:dyDescent="0.25">
      <c r="G13331" s="19" t="str">
        <f>IFERROR(VLOOKUP($D13331,LISTA!$A$2:$J$9990,8,0),"")</f>
        <v/>
      </c>
      <c r="H13331" s="40" t="str">
        <f t="shared" si="233"/>
        <v/>
      </c>
    </row>
    <row r="13332" spans="7:8" x14ac:dyDescent="0.25">
      <c r="G13332" s="19" t="str">
        <f>IFERROR(VLOOKUP($D13332,LISTA!$A$2:$J$9990,8,0),"")</f>
        <v/>
      </c>
      <c r="H13332" s="40" t="str">
        <f t="shared" si="233"/>
        <v/>
      </c>
    </row>
    <row r="13333" spans="7:8" x14ac:dyDescent="0.25">
      <c r="G13333" s="19" t="str">
        <f>IFERROR(VLOOKUP($D13333,LISTA!$A$2:$J$9990,8,0),"")</f>
        <v/>
      </c>
      <c r="H13333" s="40" t="str">
        <f t="shared" si="233"/>
        <v/>
      </c>
    </row>
    <row r="13334" spans="7:8" x14ac:dyDescent="0.25">
      <c r="G13334" s="19" t="str">
        <f>IFERROR(VLOOKUP($D13334,LISTA!$A$2:$J$9990,8,0),"")</f>
        <v/>
      </c>
      <c r="H13334" s="40" t="str">
        <f t="shared" si="233"/>
        <v/>
      </c>
    </row>
    <row r="13335" spans="7:8" x14ac:dyDescent="0.25">
      <c r="G13335" s="19" t="str">
        <f>IFERROR(VLOOKUP($D13335,LISTA!$A$2:$J$9990,8,0),"")</f>
        <v/>
      </c>
      <c r="H13335" s="40" t="str">
        <f t="shared" si="233"/>
        <v/>
      </c>
    </row>
    <row r="13336" spans="7:8" x14ac:dyDescent="0.25">
      <c r="G13336" s="19" t="str">
        <f>IFERROR(VLOOKUP($D13336,LISTA!$A$2:$J$9990,8,0),"")</f>
        <v/>
      </c>
      <c r="H13336" s="40" t="str">
        <f t="shared" si="233"/>
        <v/>
      </c>
    </row>
    <row r="13337" spans="7:8" x14ac:dyDescent="0.25">
      <c r="G13337" s="19" t="str">
        <f>IFERROR(VLOOKUP($D13337,LISTA!$A$2:$J$9990,8,0),"")</f>
        <v/>
      </c>
      <c r="H13337" s="40" t="str">
        <f t="shared" si="233"/>
        <v/>
      </c>
    </row>
    <row r="13338" spans="7:8" x14ac:dyDescent="0.25">
      <c r="G13338" s="19" t="str">
        <f>IFERROR(VLOOKUP($D13338,LISTA!$A$2:$J$9990,8,0),"")</f>
        <v/>
      </c>
      <c r="H13338" s="40" t="str">
        <f t="shared" si="233"/>
        <v/>
      </c>
    </row>
    <row r="13339" spans="7:8" x14ac:dyDescent="0.25">
      <c r="G13339" s="19" t="str">
        <f>IFERROR(VLOOKUP($D13339,LISTA!$A$2:$J$9990,8,0),"")</f>
        <v/>
      </c>
      <c r="H13339" s="40" t="str">
        <f t="shared" si="233"/>
        <v/>
      </c>
    </row>
    <row r="13340" spans="7:8" x14ac:dyDescent="0.25">
      <c r="G13340" s="19" t="str">
        <f>IFERROR(VLOOKUP($D13340,LISTA!$A$2:$J$9990,8,0),"")</f>
        <v/>
      </c>
      <c r="H13340" s="40" t="str">
        <f t="shared" si="233"/>
        <v/>
      </c>
    </row>
    <row r="13341" spans="7:8" x14ac:dyDescent="0.25">
      <c r="G13341" s="19" t="str">
        <f>IFERROR(VLOOKUP($D13341,LISTA!$A$2:$J$9990,8,0),"")</f>
        <v/>
      </c>
      <c r="H13341" s="40" t="str">
        <f t="shared" si="233"/>
        <v/>
      </c>
    </row>
    <row r="13342" spans="7:8" x14ac:dyDescent="0.25">
      <c r="G13342" s="19" t="str">
        <f>IFERROR(VLOOKUP($D13342,LISTA!$A$2:$J$9990,8,0),"")</f>
        <v/>
      </c>
      <c r="H13342" s="40" t="str">
        <f t="shared" si="233"/>
        <v/>
      </c>
    </row>
    <row r="13343" spans="7:8" x14ac:dyDescent="0.25">
      <c r="G13343" s="19" t="str">
        <f>IFERROR(VLOOKUP($D13343,LISTA!$A$2:$J$9990,8,0),"")</f>
        <v/>
      </c>
      <c r="H13343" s="40" t="str">
        <f t="shared" si="233"/>
        <v/>
      </c>
    </row>
    <row r="13344" spans="7:8" x14ac:dyDescent="0.25">
      <c r="G13344" s="19" t="str">
        <f>IFERROR(VLOOKUP($D13344,LISTA!$A$2:$J$9990,8,0),"")</f>
        <v/>
      </c>
      <c r="H13344" s="40" t="str">
        <f t="shared" si="233"/>
        <v/>
      </c>
    </row>
    <row r="13345" spans="7:8" x14ac:dyDescent="0.25">
      <c r="G13345" s="19" t="str">
        <f>IFERROR(VLOOKUP($D13345,LISTA!$A$2:$J$9990,8,0),"")</f>
        <v/>
      </c>
      <c r="H13345" s="40" t="str">
        <f t="shared" si="233"/>
        <v/>
      </c>
    </row>
    <row r="13346" spans="7:8" x14ac:dyDescent="0.25">
      <c r="G13346" s="19" t="str">
        <f>IFERROR(VLOOKUP($D13346,LISTA!$A$2:$J$9990,8,0),"")</f>
        <v/>
      </c>
      <c r="H13346" s="40" t="str">
        <f t="shared" si="233"/>
        <v/>
      </c>
    </row>
    <row r="13347" spans="7:8" x14ac:dyDescent="0.25">
      <c r="G13347" s="19" t="str">
        <f>IFERROR(VLOOKUP($D13347,LISTA!$A$2:$J$9990,8,0),"")</f>
        <v/>
      </c>
      <c r="H13347" s="40" t="str">
        <f t="shared" si="233"/>
        <v/>
      </c>
    </row>
    <row r="13348" spans="7:8" x14ac:dyDescent="0.25">
      <c r="G13348" s="19" t="str">
        <f>IFERROR(VLOOKUP($D13348,LISTA!$A$2:$J$9990,8,0),"")</f>
        <v/>
      </c>
      <c r="H13348" s="40" t="str">
        <f t="shared" si="233"/>
        <v/>
      </c>
    </row>
    <row r="13349" spans="7:8" x14ac:dyDescent="0.25">
      <c r="G13349" s="19" t="str">
        <f>IFERROR(VLOOKUP($D13349,LISTA!$A$2:$J$9990,8,0),"")</f>
        <v/>
      </c>
      <c r="H13349" s="40" t="str">
        <f t="shared" si="233"/>
        <v/>
      </c>
    </row>
    <row r="13350" spans="7:8" x14ac:dyDescent="0.25">
      <c r="G13350" s="19" t="str">
        <f>IFERROR(VLOOKUP($D13350,LISTA!$A$2:$J$9990,8,0),"")</f>
        <v/>
      </c>
      <c r="H13350" s="40" t="str">
        <f t="shared" si="233"/>
        <v/>
      </c>
    </row>
    <row r="13351" spans="7:8" x14ac:dyDescent="0.25">
      <c r="G13351" s="19" t="str">
        <f>IFERROR(VLOOKUP($D13351,LISTA!$A$2:$J$9990,8,0),"")</f>
        <v/>
      </c>
      <c r="H13351" s="40" t="str">
        <f t="shared" si="233"/>
        <v/>
      </c>
    </row>
    <row r="13352" spans="7:8" x14ac:dyDescent="0.25">
      <c r="G13352" s="19" t="str">
        <f>IFERROR(VLOOKUP($D13352,LISTA!$A$2:$J$9990,8,0),"")</f>
        <v/>
      </c>
      <c r="H13352" s="40" t="str">
        <f t="shared" si="233"/>
        <v/>
      </c>
    </row>
    <row r="13353" spans="7:8" x14ac:dyDescent="0.25">
      <c r="G13353" s="19" t="str">
        <f>IFERROR(VLOOKUP($D13353,LISTA!$A$2:$J$9990,8,0),"")</f>
        <v/>
      </c>
      <c r="H13353" s="40" t="str">
        <f t="shared" si="233"/>
        <v/>
      </c>
    </row>
    <row r="13354" spans="7:8" x14ac:dyDescent="0.25">
      <c r="G13354" s="19" t="str">
        <f>IFERROR(VLOOKUP($D13354,LISTA!$A$2:$J$9990,8,0),"")</f>
        <v/>
      </c>
      <c r="H13354" s="40" t="str">
        <f t="shared" si="233"/>
        <v/>
      </c>
    </row>
    <row r="13355" spans="7:8" x14ac:dyDescent="0.25">
      <c r="G13355" s="19" t="str">
        <f>IFERROR(VLOOKUP($D13355,LISTA!$A$2:$J$9990,8,0),"")</f>
        <v/>
      </c>
      <c r="H13355" s="40" t="str">
        <f t="shared" si="233"/>
        <v/>
      </c>
    </row>
    <row r="13356" spans="7:8" x14ac:dyDescent="0.25">
      <c r="G13356" s="19" t="str">
        <f>IFERROR(VLOOKUP($D13356,LISTA!$A$2:$J$9990,8,0),"")</f>
        <v/>
      </c>
      <c r="H13356" s="40" t="str">
        <f t="shared" si="233"/>
        <v/>
      </c>
    </row>
    <row r="13357" spans="7:8" x14ac:dyDescent="0.25">
      <c r="G13357" s="19" t="str">
        <f>IFERROR(VLOOKUP($D13357,LISTA!$A$2:$J$9990,8,0),"")</f>
        <v/>
      </c>
      <c r="H13357" s="40" t="str">
        <f t="shared" si="233"/>
        <v/>
      </c>
    </row>
    <row r="13358" spans="7:8" x14ac:dyDescent="0.25">
      <c r="G13358" s="19" t="str">
        <f>IFERROR(VLOOKUP($D13358,LISTA!$A$2:$J$9990,8,0),"")</f>
        <v/>
      </c>
      <c r="H13358" s="40" t="str">
        <f t="shared" si="233"/>
        <v/>
      </c>
    </row>
    <row r="13359" spans="7:8" x14ac:dyDescent="0.25">
      <c r="G13359" s="19" t="str">
        <f>IFERROR(VLOOKUP($D13359,LISTA!$A$2:$J$9990,8,0),"")</f>
        <v/>
      </c>
      <c r="H13359" s="40" t="str">
        <f t="shared" si="233"/>
        <v/>
      </c>
    </row>
    <row r="13360" spans="7:8" x14ac:dyDescent="0.25">
      <c r="G13360" s="19" t="str">
        <f>IFERROR(VLOOKUP($D13360,LISTA!$A$2:$J$9990,8,0),"")</f>
        <v/>
      </c>
      <c r="H13360" s="40" t="str">
        <f t="shared" si="233"/>
        <v/>
      </c>
    </row>
    <row r="13361" spans="7:8" x14ac:dyDescent="0.25">
      <c r="G13361" s="19" t="str">
        <f>IFERROR(VLOOKUP($D13361,LISTA!$A$2:$J$9990,8,0),"")</f>
        <v/>
      </c>
      <c r="H13361" s="40" t="str">
        <f t="shared" si="233"/>
        <v/>
      </c>
    </row>
    <row r="13362" spans="7:8" x14ac:dyDescent="0.25">
      <c r="G13362" s="19" t="str">
        <f>IFERROR(VLOOKUP($D13362,LISTA!$A$2:$J$9990,8,0),"")</f>
        <v/>
      </c>
      <c r="H13362" s="40" t="str">
        <f t="shared" si="233"/>
        <v/>
      </c>
    </row>
    <row r="13363" spans="7:8" x14ac:dyDescent="0.25">
      <c r="G13363" s="19" t="str">
        <f>IFERROR(VLOOKUP($D13363,LISTA!$A$2:$J$9990,8,0),"")</f>
        <v/>
      </c>
      <c r="H13363" s="40" t="str">
        <f t="shared" si="233"/>
        <v/>
      </c>
    </row>
    <row r="13364" spans="7:8" x14ac:dyDescent="0.25">
      <c r="G13364" s="19" t="str">
        <f>IFERROR(VLOOKUP($D13364,LISTA!$A$2:$J$9990,8,0),"")</f>
        <v/>
      </c>
      <c r="H13364" s="40" t="str">
        <f t="shared" si="233"/>
        <v/>
      </c>
    </row>
    <row r="13365" spans="7:8" x14ac:dyDescent="0.25">
      <c r="G13365" s="19" t="str">
        <f>IFERROR(VLOOKUP($D13365,LISTA!$A$2:$J$9990,8,0),"")</f>
        <v/>
      </c>
      <c r="H13365" s="40" t="str">
        <f t="shared" si="233"/>
        <v/>
      </c>
    </row>
    <row r="13366" spans="7:8" x14ac:dyDescent="0.25">
      <c r="G13366" s="19" t="str">
        <f>IFERROR(VLOOKUP($D13366,LISTA!$A$2:$J$9990,8,0),"")</f>
        <v/>
      </c>
      <c r="H13366" s="40" t="str">
        <f t="shared" si="233"/>
        <v/>
      </c>
    </row>
    <row r="13367" spans="7:8" x14ac:dyDescent="0.25">
      <c r="G13367" s="19" t="str">
        <f>IFERROR(VLOOKUP($D13367,LISTA!$A$2:$J$9990,8,0),"")</f>
        <v/>
      </c>
      <c r="H13367" s="40" t="str">
        <f t="shared" si="233"/>
        <v/>
      </c>
    </row>
    <row r="13368" spans="7:8" x14ac:dyDescent="0.25">
      <c r="G13368" s="19" t="str">
        <f>IFERROR(VLOOKUP($D13368,LISTA!$A$2:$J$9990,8,0),"")</f>
        <v/>
      </c>
      <c r="H13368" s="40" t="str">
        <f t="shared" si="233"/>
        <v/>
      </c>
    </row>
    <row r="13369" spans="7:8" x14ac:dyDescent="0.25">
      <c r="G13369" s="19" t="str">
        <f>IFERROR(VLOOKUP($D13369,LISTA!$A$2:$J$9990,8,0),"")</f>
        <v/>
      </c>
      <c r="H13369" s="40" t="str">
        <f t="shared" si="233"/>
        <v/>
      </c>
    </row>
    <row r="13370" spans="7:8" x14ac:dyDescent="0.25">
      <c r="G13370" s="19" t="str">
        <f>IFERROR(VLOOKUP($D13370,LISTA!$A$2:$J$9990,8,0),"")</f>
        <v/>
      </c>
      <c r="H13370" s="40" t="str">
        <f t="shared" si="233"/>
        <v/>
      </c>
    </row>
    <row r="13371" spans="7:8" x14ac:dyDescent="0.25">
      <c r="G13371" s="19" t="str">
        <f>IFERROR(VLOOKUP($D13371,LISTA!$A$2:$J$9990,8,0),"")</f>
        <v/>
      </c>
      <c r="H13371" s="40" t="str">
        <f t="shared" si="233"/>
        <v/>
      </c>
    </row>
    <row r="13372" spans="7:8" x14ac:dyDescent="0.25">
      <c r="G13372" s="19" t="str">
        <f>IFERROR(VLOOKUP($D13372,LISTA!$A$2:$J$9990,8,0),"")</f>
        <v/>
      </c>
      <c r="H13372" s="40" t="str">
        <f t="shared" si="233"/>
        <v/>
      </c>
    </row>
    <row r="13373" spans="7:8" x14ac:dyDescent="0.25">
      <c r="G13373" s="19" t="str">
        <f>IFERROR(VLOOKUP($D13373,LISTA!$A$2:$J$9990,8,0),"")</f>
        <v/>
      </c>
      <c r="H13373" s="40" t="str">
        <f t="shared" si="233"/>
        <v/>
      </c>
    </row>
    <row r="13374" spans="7:8" x14ac:dyDescent="0.25">
      <c r="G13374" s="19" t="str">
        <f>IFERROR(VLOOKUP($D13374,LISTA!$A$2:$J$9990,8,0),"")</f>
        <v/>
      </c>
      <c r="H13374" s="40" t="str">
        <f t="shared" si="233"/>
        <v/>
      </c>
    </row>
    <row r="13375" spans="7:8" x14ac:dyDescent="0.25">
      <c r="G13375" s="19" t="str">
        <f>IFERROR(VLOOKUP($D13375,LISTA!$A$2:$J$9990,8,0),"")</f>
        <v/>
      </c>
      <c r="H13375" s="40" t="str">
        <f t="shared" si="233"/>
        <v/>
      </c>
    </row>
    <row r="13376" spans="7:8" x14ac:dyDescent="0.25">
      <c r="G13376" s="19" t="str">
        <f>IFERROR(VLOOKUP($D13376,LISTA!$A$2:$J$9990,8,0),"")</f>
        <v/>
      </c>
      <c r="H13376" s="40" t="str">
        <f t="shared" si="233"/>
        <v/>
      </c>
    </row>
    <row r="13377" spans="7:8" x14ac:dyDescent="0.25">
      <c r="G13377" s="19" t="str">
        <f>IFERROR(VLOOKUP($D13377,LISTA!$A$2:$J$9990,8,0),"")</f>
        <v/>
      </c>
      <c r="H13377" s="40" t="str">
        <f t="shared" si="233"/>
        <v/>
      </c>
    </row>
    <row r="13378" spans="7:8" x14ac:dyDescent="0.25">
      <c r="G13378" s="19" t="str">
        <f>IFERROR(VLOOKUP($D13378,LISTA!$A$2:$J$9990,8,0),"")</f>
        <v/>
      </c>
      <c r="H13378" s="40" t="str">
        <f t="shared" si="233"/>
        <v/>
      </c>
    </row>
    <row r="13379" spans="7:8" x14ac:dyDescent="0.25">
      <c r="G13379" s="19" t="str">
        <f>IFERROR(VLOOKUP($D13379,LISTA!$A$2:$J$9990,8,0),"")</f>
        <v/>
      </c>
      <c r="H13379" s="40" t="str">
        <f t="shared" si="233"/>
        <v/>
      </c>
    </row>
    <row r="13380" spans="7:8" x14ac:dyDescent="0.25">
      <c r="G13380" s="19" t="str">
        <f>IFERROR(VLOOKUP($D13380,LISTA!$A$2:$J$9990,8,0),"")</f>
        <v/>
      </c>
      <c r="H13380" s="40" t="str">
        <f t="shared" si="233"/>
        <v/>
      </c>
    </row>
    <row r="13381" spans="7:8" x14ac:dyDescent="0.25">
      <c r="G13381" s="19" t="str">
        <f>IFERROR(VLOOKUP($D13381,LISTA!$A$2:$J$9990,8,0),"")</f>
        <v/>
      </c>
      <c r="H13381" s="40" t="str">
        <f t="shared" ref="H13381:H13444" si="234">IF(OR(G13381=$K$10,G13381=$K$11,G13381=$K$14,G13381=$K$15,G13381=$K$16,G13381=$K$17,G13381=$K$18,G13381=$K$19,G13381=$K$20,G13381=$K$21,G13381=$K$22,G13381=$K$23,G13381=$K$24,G13381=$K$25,G13381=$K$26,G13381=$K$27,G13381=$K$28),$K$9,IF(OR(G13381=$K$32,G13381=$K$33),$K$31,IF(OR(G13381=$K$38),$K$37,"")))</f>
        <v/>
      </c>
    </row>
    <row r="13382" spans="7:8" x14ac:dyDescent="0.25">
      <c r="G13382" s="19" t="str">
        <f>IFERROR(VLOOKUP($D13382,LISTA!$A$2:$J$9990,8,0),"")</f>
        <v/>
      </c>
      <c r="H13382" s="40" t="str">
        <f t="shared" si="234"/>
        <v/>
      </c>
    </row>
    <row r="13383" spans="7:8" x14ac:dyDescent="0.25">
      <c r="G13383" s="19" t="str">
        <f>IFERROR(VLOOKUP($D13383,LISTA!$A$2:$J$9990,8,0),"")</f>
        <v/>
      </c>
      <c r="H13383" s="40" t="str">
        <f t="shared" si="234"/>
        <v/>
      </c>
    </row>
    <row r="13384" spans="7:8" x14ac:dyDescent="0.25">
      <c r="G13384" s="19" t="str">
        <f>IFERROR(VLOOKUP($D13384,LISTA!$A$2:$J$9990,8,0),"")</f>
        <v/>
      </c>
      <c r="H13384" s="40" t="str">
        <f t="shared" si="234"/>
        <v/>
      </c>
    </row>
    <row r="13385" spans="7:8" x14ac:dyDescent="0.25">
      <c r="G13385" s="19" t="str">
        <f>IFERROR(VLOOKUP($D13385,LISTA!$A$2:$J$9990,8,0),"")</f>
        <v/>
      </c>
      <c r="H13385" s="40" t="str">
        <f t="shared" si="234"/>
        <v/>
      </c>
    </row>
    <row r="13386" spans="7:8" x14ac:dyDescent="0.25">
      <c r="G13386" s="19" t="str">
        <f>IFERROR(VLOOKUP($D13386,LISTA!$A$2:$J$9990,8,0),"")</f>
        <v/>
      </c>
      <c r="H13386" s="40" t="str">
        <f t="shared" si="234"/>
        <v/>
      </c>
    </row>
    <row r="13387" spans="7:8" x14ac:dyDescent="0.25">
      <c r="G13387" s="19" t="str">
        <f>IFERROR(VLOOKUP($D13387,LISTA!$A$2:$J$9990,8,0),"")</f>
        <v/>
      </c>
      <c r="H13387" s="40" t="str">
        <f t="shared" si="234"/>
        <v/>
      </c>
    </row>
    <row r="13388" spans="7:8" x14ac:dyDescent="0.25">
      <c r="G13388" s="19" t="str">
        <f>IFERROR(VLOOKUP($D13388,LISTA!$A$2:$J$9990,8,0),"")</f>
        <v/>
      </c>
      <c r="H13388" s="40" t="str">
        <f t="shared" si="234"/>
        <v/>
      </c>
    </row>
    <row r="13389" spans="7:8" x14ac:dyDescent="0.25">
      <c r="G13389" s="19" t="str">
        <f>IFERROR(VLOOKUP($D13389,LISTA!$A$2:$J$9990,8,0),"")</f>
        <v/>
      </c>
      <c r="H13389" s="40" t="str">
        <f t="shared" si="234"/>
        <v/>
      </c>
    </row>
    <row r="13390" spans="7:8" x14ac:dyDescent="0.25">
      <c r="G13390" s="19" t="str">
        <f>IFERROR(VLOOKUP($D13390,LISTA!$A$2:$J$9990,8,0),"")</f>
        <v/>
      </c>
      <c r="H13390" s="40" t="str">
        <f t="shared" si="234"/>
        <v/>
      </c>
    </row>
    <row r="13391" spans="7:8" x14ac:dyDescent="0.25">
      <c r="G13391" s="19" t="str">
        <f>IFERROR(VLOOKUP($D13391,LISTA!$A$2:$J$9990,8,0),"")</f>
        <v/>
      </c>
      <c r="H13391" s="40" t="str">
        <f t="shared" si="234"/>
        <v/>
      </c>
    </row>
    <row r="13392" spans="7:8" x14ac:dyDescent="0.25">
      <c r="G13392" s="19" t="str">
        <f>IFERROR(VLOOKUP($D13392,LISTA!$A$2:$J$9990,8,0),"")</f>
        <v/>
      </c>
      <c r="H13392" s="40" t="str">
        <f t="shared" si="234"/>
        <v/>
      </c>
    </row>
    <row r="13393" spans="7:8" x14ac:dyDescent="0.25">
      <c r="G13393" s="19" t="str">
        <f>IFERROR(VLOOKUP($D13393,LISTA!$A$2:$J$9990,8,0),"")</f>
        <v/>
      </c>
      <c r="H13393" s="40" t="str">
        <f t="shared" si="234"/>
        <v/>
      </c>
    </row>
    <row r="13394" spans="7:8" x14ac:dyDescent="0.25">
      <c r="G13394" s="19" t="str">
        <f>IFERROR(VLOOKUP($D13394,LISTA!$A$2:$J$9990,8,0),"")</f>
        <v/>
      </c>
      <c r="H13394" s="40" t="str">
        <f t="shared" si="234"/>
        <v/>
      </c>
    </row>
    <row r="13395" spans="7:8" x14ac:dyDescent="0.25">
      <c r="G13395" s="19" t="str">
        <f>IFERROR(VLOOKUP($D13395,LISTA!$A$2:$J$9990,8,0),"")</f>
        <v/>
      </c>
      <c r="H13395" s="40" t="str">
        <f t="shared" si="234"/>
        <v/>
      </c>
    </row>
    <row r="13396" spans="7:8" x14ac:dyDescent="0.25">
      <c r="G13396" s="19" t="str">
        <f>IFERROR(VLOOKUP($D13396,LISTA!$A$2:$J$9990,8,0),"")</f>
        <v/>
      </c>
      <c r="H13396" s="40" t="str">
        <f t="shared" si="234"/>
        <v/>
      </c>
    </row>
    <row r="13397" spans="7:8" x14ac:dyDescent="0.25">
      <c r="G13397" s="19" t="str">
        <f>IFERROR(VLOOKUP($D13397,LISTA!$A$2:$J$9990,8,0),"")</f>
        <v/>
      </c>
      <c r="H13397" s="40" t="str">
        <f t="shared" si="234"/>
        <v/>
      </c>
    </row>
    <row r="13398" spans="7:8" x14ac:dyDescent="0.25">
      <c r="G13398" s="19" t="str">
        <f>IFERROR(VLOOKUP($D13398,LISTA!$A$2:$J$9990,8,0),"")</f>
        <v/>
      </c>
      <c r="H13398" s="40" t="str">
        <f t="shared" si="234"/>
        <v/>
      </c>
    </row>
    <row r="13399" spans="7:8" x14ac:dyDescent="0.25">
      <c r="G13399" s="19" t="str">
        <f>IFERROR(VLOOKUP($D13399,LISTA!$A$2:$J$9990,8,0),"")</f>
        <v/>
      </c>
      <c r="H13399" s="40" t="str">
        <f t="shared" si="234"/>
        <v/>
      </c>
    </row>
    <row r="13400" spans="7:8" x14ac:dyDescent="0.25">
      <c r="G13400" s="19" t="str">
        <f>IFERROR(VLOOKUP($D13400,LISTA!$A$2:$J$9990,8,0),"")</f>
        <v/>
      </c>
      <c r="H13400" s="40" t="str">
        <f t="shared" si="234"/>
        <v/>
      </c>
    </row>
    <row r="13401" spans="7:8" x14ac:dyDescent="0.25">
      <c r="G13401" s="19" t="str">
        <f>IFERROR(VLOOKUP($D13401,LISTA!$A$2:$J$9990,8,0),"")</f>
        <v/>
      </c>
      <c r="H13401" s="40" t="str">
        <f t="shared" si="234"/>
        <v/>
      </c>
    </row>
    <row r="13402" spans="7:8" x14ac:dyDescent="0.25">
      <c r="G13402" s="19" t="str">
        <f>IFERROR(VLOOKUP($D13402,LISTA!$A$2:$J$9990,8,0),"")</f>
        <v/>
      </c>
      <c r="H13402" s="40" t="str">
        <f t="shared" si="234"/>
        <v/>
      </c>
    </row>
    <row r="13403" spans="7:8" x14ac:dyDescent="0.25">
      <c r="G13403" s="19" t="str">
        <f>IFERROR(VLOOKUP($D13403,LISTA!$A$2:$J$9990,8,0),"")</f>
        <v/>
      </c>
      <c r="H13403" s="40" t="str">
        <f t="shared" si="234"/>
        <v/>
      </c>
    </row>
    <row r="13404" spans="7:8" x14ac:dyDescent="0.25">
      <c r="G13404" s="19" t="str">
        <f>IFERROR(VLOOKUP($D13404,LISTA!$A$2:$J$9990,8,0),"")</f>
        <v/>
      </c>
      <c r="H13404" s="40" t="str">
        <f t="shared" si="234"/>
        <v/>
      </c>
    </row>
    <row r="13405" spans="7:8" x14ac:dyDescent="0.25">
      <c r="G13405" s="19" t="str">
        <f>IFERROR(VLOOKUP($D13405,LISTA!$A$2:$J$9990,8,0),"")</f>
        <v/>
      </c>
      <c r="H13405" s="40" t="str">
        <f t="shared" si="234"/>
        <v/>
      </c>
    </row>
    <row r="13406" spans="7:8" x14ac:dyDescent="0.25">
      <c r="G13406" s="19" t="str">
        <f>IFERROR(VLOOKUP($D13406,LISTA!$A$2:$J$9990,8,0),"")</f>
        <v/>
      </c>
      <c r="H13406" s="40" t="str">
        <f t="shared" si="234"/>
        <v/>
      </c>
    </row>
    <row r="13407" spans="7:8" x14ac:dyDescent="0.25">
      <c r="G13407" s="19" t="str">
        <f>IFERROR(VLOOKUP($D13407,LISTA!$A$2:$J$9990,8,0),"")</f>
        <v/>
      </c>
      <c r="H13407" s="40" t="str">
        <f t="shared" si="234"/>
        <v/>
      </c>
    </row>
    <row r="13408" spans="7:8" x14ac:dyDescent="0.25">
      <c r="G13408" s="19" t="str">
        <f>IFERROR(VLOOKUP($D13408,LISTA!$A$2:$J$9990,8,0),"")</f>
        <v/>
      </c>
      <c r="H13408" s="40" t="str">
        <f t="shared" si="234"/>
        <v/>
      </c>
    </row>
    <row r="13409" spans="7:8" x14ac:dyDescent="0.25">
      <c r="G13409" s="19" t="str">
        <f>IFERROR(VLOOKUP($D13409,LISTA!$A$2:$J$9990,8,0),"")</f>
        <v/>
      </c>
      <c r="H13409" s="40" t="str">
        <f t="shared" si="234"/>
        <v/>
      </c>
    </row>
    <row r="13410" spans="7:8" x14ac:dyDescent="0.25">
      <c r="G13410" s="19" t="str">
        <f>IFERROR(VLOOKUP($D13410,LISTA!$A$2:$J$9990,8,0),"")</f>
        <v/>
      </c>
      <c r="H13410" s="40" t="str">
        <f t="shared" si="234"/>
        <v/>
      </c>
    </row>
    <row r="13411" spans="7:8" x14ac:dyDescent="0.25">
      <c r="G13411" s="19" t="str">
        <f>IFERROR(VLOOKUP($D13411,LISTA!$A$2:$J$9990,8,0),"")</f>
        <v/>
      </c>
      <c r="H13411" s="40" t="str">
        <f t="shared" si="234"/>
        <v/>
      </c>
    </row>
    <row r="13412" spans="7:8" x14ac:dyDescent="0.25">
      <c r="G13412" s="19" t="str">
        <f>IFERROR(VLOOKUP($D13412,LISTA!$A$2:$J$9990,8,0),"")</f>
        <v/>
      </c>
      <c r="H13412" s="40" t="str">
        <f t="shared" si="234"/>
        <v/>
      </c>
    </row>
    <row r="13413" spans="7:8" x14ac:dyDescent="0.25">
      <c r="G13413" s="19" t="str">
        <f>IFERROR(VLOOKUP($D13413,LISTA!$A$2:$J$9990,8,0),"")</f>
        <v/>
      </c>
      <c r="H13413" s="40" t="str">
        <f t="shared" si="234"/>
        <v/>
      </c>
    </row>
    <row r="13414" spans="7:8" x14ac:dyDescent="0.25">
      <c r="G13414" s="19" t="str">
        <f>IFERROR(VLOOKUP($D13414,LISTA!$A$2:$J$9990,8,0),"")</f>
        <v/>
      </c>
      <c r="H13414" s="40" t="str">
        <f t="shared" si="234"/>
        <v/>
      </c>
    </row>
    <row r="13415" spans="7:8" x14ac:dyDescent="0.25">
      <c r="G13415" s="19" t="str">
        <f>IFERROR(VLOOKUP($D13415,LISTA!$A$2:$J$9990,8,0),"")</f>
        <v/>
      </c>
      <c r="H13415" s="40" t="str">
        <f t="shared" si="234"/>
        <v/>
      </c>
    </row>
    <row r="13416" spans="7:8" x14ac:dyDescent="0.25">
      <c r="G13416" s="19" t="str">
        <f>IFERROR(VLOOKUP($D13416,LISTA!$A$2:$J$9990,8,0),"")</f>
        <v/>
      </c>
      <c r="H13416" s="40" t="str">
        <f t="shared" si="234"/>
        <v/>
      </c>
    </row>
    <row r="13417" spans="7:8" x14ac:dyDescent="0.25">
      <c r="G13417" s="19" t="str">
        <f>IFERROR(VLOOKUP($D13417,LISTA!$A$2:$J$9990,8,0),"")</f>
        <v/>
      </c>
      <c r="H13417" s="40" t="str">
        <f t="shared" si="234"/>
        <v/>
      </c>
    </row>
    <row r="13418" spans="7:8" x14ac:dyDescent="0.25">
      <c r="G13418" s="19" t="str">
        <f>IFERROR(VLOOKUP($D13418,LISTA!$A$2:$J$9990,8,0),"")</f>
        <v/>
      </c>
      <c r="H13418" s="40" t="str">
        <f t="shared" si="234"/>
        <v/>
      </c>
    </row>
    <row r="13419" spans="7:8" x14ac:dyDescent="0.25">
      <c r="G13419" s="19" t="str">
        <f>IFERROR(VLOOKUP($D13419,LISTA!$A$2:$J$9990,8,0),"")</f>
        <v/>
      </c>
      <c r="H13419" s="40" t="str">
        <f t="shared" si="234"/>
        <v/>
      </c>
    </row>
    <row r="13420" spans="7:8" x14ac:dyDescent="0.25">
      <c r="G13420" s="19" t="str">
        <f>IFERROR(VLOOKUP($D13420,LISTA!$A$2:$J$9990,8,0),"")</f>
        <v/>
      </c>
      <c r="H13420" s="40" t="str">
        <f t="shared" si="234"/>
        <v/>
      </c>
    </row>
    <row r="13421" spans="7:8" x14ac:dyDescent="0.25">
      <c r="G13421" s="19" t="str">
        <f>IFERROR(VLOOKUP($D13421,LISTA!$A$2:$J$9990,8,0),"")</f>
        <v/>
      </c>
      <c r="H13421" s="40" t="str">
        <f t="shared" si="234"/>
        <v/>
      </c>
    </row>
    <row r="13422" spans="7:8" x14ac:dyDescent="0.25">
      <c r="G13422" s="19" t="str">
        <f>IFERROR(VLOOKUP($D13422,LISTA!$A$2:$J$9990,8,0),"")</f>
        <v/>
      </c>
      <c r="H13422" s="40" t="str">
        <f t="shared" si="234"/>
        <v/>
      </c>
    </row>
    <row r="13423" spans="7:8" x14ac:dyDescent="0.25">
      <c r="G13423" s="19" t="str">
        <f>IFERROR(VLOOKUP($D13423,LISTA!$A$2:$J$9990,8,0),"")</f>
        <v/>
      </c>
      <c r="H13423" s="40" t="str">
        <f t="shared" si="234"/>
        <v/>
      </c>
    </row>
    <row r="13424" spans="7:8" x14ac:dyDescent="0.25">
      <c r="G13424" s="19" t="str">
        <f>IFERROR(VLOOKUP($D13424,LISTA!$A$2:$J$9990,8,0),"")</f>
        <v/>
      </c>
      <c r="H13424" s="40" t="str">
        <f t="shared" si="234"/>
        <v/>
      </c>
    </row>
    <row r="13425" spans="7:8" x14ac:dyDescent="0.25">
      <c r="G13425" s="19" t="str">
        <f>IFERROR(VLOOKUP($D13425,LISTA!$A$2:$J$9990,8,0),"")</f>
        <v/>
      </c>
      <c r="H13425" s="40" t="str">
        <f t="shared" si="234"/>
        <v/>
      </c>
    </row>
    <row r="13426" spans="7:8" x14ac:dyDescent="0.25">
      <c r="G13426" s="19" t="str">
        <f>IFERROR(VLOOKUP($D13426,LISTA!$A$2:$J$9990,8,0),"")</f>
        <v/>
      </c>
      <c r="H13426" s="40" t="str">
        <f t="shared" si="234"/>
        <v/>
      </c>
    </row>
    <row r="13427" spans="7:8" x14ac:dyDescent="0.25">
      <c r="G13427" s="19" t="str">
        <f>IFERROR(VLOOKUP($D13427,LISTA!$A$2:$J$9990,8,0),"")</f>
        <v/>
      </c>
      <c r="H13427" s="40" t="str">
        <f t="shared" si="234"/>
        <v/>
      </c>
    </row>
    <row r="13428" spans="7:8" x14ac:dyDescent="0.25">
      <c r="G13428" s="19" t="str">
        <f>IFERROR(VLOOKUP($D13428,LISTA!$A$2:$J$9990,8,0),"")</f>
        <v/>
      </c>
      <c r="H13428" s="40" t="str">
        <f t="shared" si="234"/>
        <v/>
      </c>
    </row>
    <row r="13429" spans="7:8" x14ac:dyDescent="0.25">
      <c r="G13429" s="19" t="str">
        <f>IFERROR(VLOOKUP($D13429,LISTA!$A$2:$J$9990,8,0),"")</f>
        <v/>
      </c>
      <c r="H13429" s="40" t="str">
        <f t="shared" si="234"/>
        <v/>
      </c>
    </row>
    <row r="13430" spans="7:8" x14ac:dyDescent="0.25">
      <c r="G13430" s="19" t="str">
        <f>IFERROR(VLOOKUP($D13430,LISTA!$A$2:$J$9990,8,0),"")</f>
        <v/>
      </c>
      <c r="H13430" s="40" t="str">
        <f t="shared" si="234"/>
        <v/>
      </c>
    </row>
    <row r="13431" spans="7:8" x14ac:dyDescent="0.25">
      <c r="G13431" s="19" t="str">
        <f>IFERROR(VLOOKUP($D13431,LISTA!$A$2:$J$9990,8,0),"")</f>
        <v/>
      </c>
      <c r="H13431" s="40" t="str">
        <f t="shared" si="234"/>
        <v/>
      </c>
    </row>
    <row r="13432" spans="7:8" x14ac:dyDescent="0.25">
      <c r="G13432" s="19" t="str">
        <f>IFERROR(VLOOKUP($D13432,LISTA!$A$2:$J$9990,8,0),"")</f>
        <v/>
      </c>
      <c r="H13432" s="40" t="str">
        <f t="shared" si="234"/>
        <v/>
      </c>
    </row>
    <row r="13433" spans="7:8" x14ac:dyDescent="0.25">
      <c r="G13433" s="19" t="str">
        <f>IFERROR(VLOOKUP($D13433,LISTA!$A$2:$J$9990,8,0),"")</f>
        <v/>
      </c>
      <c r="H13433" s="40" t="str">
        <f t="shared" si="234"/>
        <v/>
      </c>
    </row>
    <row r="13434" spans="7:8" x14ac:dyDescent="0.25">
      <c r="G13434" s="19" t="str">
        <f>IFERROR(VLOOKUP($D13434,LISTA!$A$2:$J$9990,8,0),"")</f>
        <v/>
      </c>
      <c r="H13434" s="40" t="str">
        <f t="shared" si="234"/>
        <v/>
      </c>
    </row>
    <row r="13435" spans="7:8" x14ac:dyDescent="0.25">
      <c r="G13435" s="19" t="str">
        <f>IFERROR(VLOOKUP($D13435,LISTA!$A$2:$J$9990,8,0),"")</f>
        <v/>
      </c>
      <c r="H13435" s="40" t="str">
        <f t="shared" si="234"/>
        <v/>
      </c>
    </row>
    <row r="13436" spans="7:8" x14ac:dyDescent="0.25">
      <c r="G13436" s="19" t="str">
        <f>IFERROR(VLOOKUP($D13436,LISTA!$A$2:$J$9990,8,0),"")</f>
        <v/>
      </c>
      <c r="H13436" s="40" t="str">
        <f t="shared" si="234"/>
        <v/>
      </c>
    </row>
    <row r="13437" spans="7:8" x14ac:dyDescent="0.25">
      <c r="G13437" s="19" t="str">
        <f>IFERROR(VLOOKUP($D13437,LISTA!$A$2:$J$9990,8,0),"")</f>
        <v/>
      </c>
      <c r="H13437" s="40" t="str">
        <f t="shared" si="234"/>
        <v/>
      </c>
    </row>
    <row r="13438" spans="7:8" x14ac:dyDescent="0.25">
      <c r="G13438" s="19" t="str">
        <f>IFERROR(VLOOKUP($D13438,LISTA!$A$2:$J$9990,8,0),"")</f>
        <v/>
      </c>
      <c r="H13438" s="40" t="str">
        <f t="shared" si="234"/>
        <v/>
      </c>
    </row>
    <row r="13439" spans="7:8" x14ac:dyDescent="0.25">
      <c r="G13439" s="19" t="str">
        <f>IFERROR(VLOOKUP($D13439,LISTA!$A$2:$J$9990,8,0),"")</f>
        <v/>
      </c>
      <c r="H13439" s="40" t="str">
        <f t="shared" si="234"/>
        <v/>
      </c>
    </row>
    <row r="13440" spans="7:8" x14ac:dyDescent="0.25">
      <c r="G13440" s="19" t="str">
        <f>IFERROR(VLOOKUP($D13440,LISTA!$A$2:$J$9990,8,0),"")</f>
        <v/>
      </c>
      <c r="H13440" s="40" t="str">
        <f t="shared" si="234"/>
        <v/>
      </c>
    </row>
    <row r="13441" spans="7:8" x14ac:dyDescent="0.25">
      <c r="G13441" s="19" t="str">
        <f>IFERROR(VLOOKUP($D13441,LISTA!$A$2:$J$9990,8,0),"")</f>
        <v/>
      </c>
      <c r="H13441" s="40" t="str">
        <f t="shared" si="234"/>
        <v/>
      </c>
    </row>
    <row r="13442" spans="7:8" x14ac:dyDescent="0.25">
      <c r="G13442" s="19" t="str">
        <f>IFERROR(VLOOKUP($D13442,LISTA!$A$2:$J$9990,8,0),"")</f>
        <v/>
      </c>
      <c r="H13442" s="40" t="str">
        <f t="shared" si="234"/>
        <v/>
      </c>
    </row>
    <row r="13443" spans="7:8" x14ac:dyDescent="0.25">
      <c r="G13443" s="19" t="str">
        <f>IFERROR(VLOOKUP($D13443,LISTA!$A$2:$J$9990,8,0),"")</f>
        <v/>
      </c>
      <c r="H13443" s="40" t="str">
        <f t="shared" si="234"/>
        <v/>
      </c>
    </row>
    <row r="13444" spans="7:8" x14ac:dyDescent="0.25">
      <c r="G13444" s="19" t="str">
        <f>IFERROR(VLOOKUP($D13444,LISTA!$A$2:$J$9990,8,0),"")</f>
        <v/>
      </c>
      <c r="H13444" s="40" t="str">
        <f t="shared" si="234"/>
        <v/>
      </c>
    </row>
    <row r="13445" spans="7:8" x14ac:dyDescent="0.25">
      <c r="G13445" s="19" t="str">
        <f>IFERROR(VLOOKUP($D13445,LISTA!$A$2:$J$9990,8,0),"")</f>
        <v/>
      </c>
      <c r="H13445" s="40" t="str">
        <f t="shared" ref="H13445:H13508" si="235">IF(OR(G13445=$K$10,G13445=$K$11,G13445=$K$14,G13445=$K$15,G13445=$K$16,G13445=$K$17,G13445=$K$18,G13445=$K$19,G13445=$K$20,G13445=$K$21,G13445=$K$22,G13445=$K$23,G13445=$K$24,G13445=$K$25,G13445=$K$26,G13445=$K$27,G13445=$K$28),$K$9,IF(OR(G13445=$K$32,G13445=$K$33),$K$31,IF(OR(G13445=$K$38),$K$37,"")))</f>
        <v/>
      </c>
    </row>
    <row r="13446" spans="7:8" x14ac:dyDescent="0.25">
      <c r="G13446" s="19" t="str">
        <f>IFERROR(VLOOKUP($D13446,LISTA!$A$2:$J$9990,8,0),"")</f>
        <v/>
      </c>
      <c r="H13446" s="40" t="str">
        <f t="shared" si="235"/>
        <v/>
      </c>
    </row>
    <row r="13447" spans="7:8" x14ac:dyDescent="0.25">
      <c r="G13447" s="19" t="str">
        <f>IFERROR(VLOOKUP($D13447,LISTA!$A$2:$J$9990,8,0),"")</f>
        <v/>
      </c>
      <c r="H13447" s="40" t="str">
        <f t="shared" si="235"/>
        <v/>
      </c>
    </row>
    <row r="13448" spans="7:8" x14ac:dyDescent="0.25">
      <c r="G13448" s="19" t="str">
        <f>IFERROR(VLOOKUP($D13448,LISTA!$A$2:$J$9990,8,0),"")</f>
        <v/>
      </c>
      <c r="H13448" s="40" t="str">
        <f t="shared" si="235"/>
        <v/>
      </c>
    </row>
    <row r="13449" spans="7:8" x14ac:dyDescent="0.25">
      <c r="G13449" s="19" t="str">
        <f>IFERROR(VLOOKUP($D13449,LISTA!$A$2:$J$9990,8,0),"")</f>
        <v/>
      </c>
      <c r="H13449" s="40" t="str">
        <f t="shared" si="235"/>
        <v/>
      </c>
    </row>
    <row r="13450" spans="7:8" x14ac:dyDescent="0.25">
      <c r="G13450" s="19" t="str">
        <f>IFERROR(VLOOKUP($D13450,LISTA!$A$2:$J$9990,8,0),"")</f>
        <v/>
      </c>
      <c r="H13450" s="40" t="str">
        <f t="shared" si="235"/>
        <v/>
      </c>
    </row>
    <row r="13451" spans="7:8" x14ac:dyDescent="0.25">
      <c r="G13451" s="19" t="str">
        <f>IFERROR(VLOOKUP($D13451,LISTA!$A$2:$J$9990,8,0),"")</f>
        <v/>
      </c>
      <c r="H13451" s="40" t="str">
        <f t="shared" si="235"/>
        <v/>
      </c>
    </row>
    <row r="13452" spans="7:8" x14ac:dyDescent="0.25">
      <c r="G13452" s="19" t="str">
        <f>IFERROR(VLOOKUP($D13452,LISTA!$A$2:$J$9990,8,0),"")</f>
        <v/>
      </c>
      <c r="H13452" s="40" t="str">
        <f t="shared" si="235"/>
        <v/>
      </c>
    </row>
    <row r="13453" spans="7:8" x14ac:dyDescent="0.25">
      <c r="G13453" s="19" t="str">
        <f>IFERROR(VLOOKUP($D13453,LISTA!$A$2:$J$9990,8,0),"")</f>
        <v/>
      </c>
      <c r="H13453" s="40" t="str">
        <f t="shared" si="235"/>
        <v/>
      </c>
    </row>
    <row r="13454" spans="7:8" x14ac:dyDescent="0.25">
      <c r="G13454" s="19" t="str">
        <f>IFERROR(VLOOKUP($D13454,LISTA!$A$2:$J$9990,8,0),"")</f>
        <v/>
      </c>
      <c r="H13454" s="40" t="str">
        <f t="shared" si="235"/>
        <v/>
      </c>
    </row>
    <row r="13455" spans="7:8" x14ac:dyDescent="0.25">
      <c r="G13455" s="19" t="str">
        <f>IFERROR(VLOOKUP($D13455,LISTA!$A$2:$J$9990,8,0),"")</f>
        <v/>
      </c>
      <c r="H13455" s="40" t="str">
        <f t="shared" si="235"/>
        <v/>
      </c>
    </row>
    <row r="13456" spans="7:8" x14ac:dyDescent="0.25">
      <c r="G13456" s="19" t="str">
        <f>IFERROR(VLOOKUP($D13456,LISTA!$A$2:$J$9990,8,0),"")</f>
        <v/>
      </c>
      <c r="H13456" s="40" t="str">
        <f t="shared" si="235"/>
        <v/>
      </c>
    </row>
    <row r="13457" spans="7:8" x14ac:dyDescent="0.25">
      <c r="G13457" s="19" t="str">
        <f>IFERROR(VLOOKUP($D13457,LISTA!$A$2:$J$9990,8,0),"")</f>
        <v/>
      </c>
      <c r="H13457" s="40" t="str">
        <f t="shared" si="235"/>
        <v/>
      </c>
    </row>
    <row r="13458" spans="7:8" x14ac:dyDescent="0.25">
      <c r="G13458" s="19" t="str">
        <f>IFERROR(VLOOKUP($D13458,LISTA!$A$2:$J$9990,8,0),"")</f>
        <v/>
      </c>
      <c r="H13458" s="40" t="str">
        <f t="shared" si="235"/>
        <v/>
      </c>
    </row>
    <row r="13459" spans="7:8" x14ac:dyDescent="0.25">
      <c r="G13459" s="19" t="str">
        <f>IFERROR(VLOOKUP($D13459,LISTA!$A$2:$J$9990,8,0),"")</f>
        <v/>
      </c>
      <c r="H13459" s="40" t="str">
        <f t="shared" si="235"/>
        <v/>
      </c>
    </row>
    <row r="13460" spans="7:8" x14ac:dyDescent="0.25">
      <c r="G13460" s="19" t="str">
        <f>IFERROR(VLOOKUP($D13460,LISTA!$A$2:$J$9990,8,0),"")</f>
        <v/>
      </c>
      <c r="H13460" s="40" t="str">
        <f t="shared" si="235"/>
        <v/>
      </c>
    </row>
    <row r="13461" spans="7:8" x14ac:dyDescent="0.25">
      <c r="G13461" s="19" t="str">
        <f>IFERROR(VLOOKUP($D13461,LISTA!$A$2:$J$9990,8,0),"")</f>
        <v/>
      </c>
      <c r="H13461" s="40" t="str">
        <f t="shared" si="235"/>
        <v/>
      </c>
    </row>
    <row r="13462" spans="7:8" x14ac:dyDescent="0.25">
      <c r="G13462" s="19" t="str">
        <f>IFERROR(VLOOKUP($D13462,LISTA!$A$2:$J$9990,8,0),"")</f>
        <v/>
      </c>
      <c r="H13462" s="40" t="str">
        <f t="shared" si="235"/>
        <v/>
      </c>
    </row>
    <row r="13463" spans="7:8" x14ac:dyDescent="0.25">
      <c r="G13463" s="19" t="str">
        <f>IFERROR(VLOOKUP($D13463,LISTA!$A$2:$J$9990,8,0),"")</f>
        <v/>
      </c>
      <c r="H13463" s="40" t="str">
        <f t="shared" si="235"/>
        <v/>
      </c>
    </row>
    <row r="13464" spans="7:8" x14ac:dyDescent="0.25">
      <c r="G13464" s="19" t="str">
        <f>IFERROR(VLOOKUP($D13464,LISTA!$A$2:$J$9990,8,0),"")</f>
        <v/>
      </c>
      <c r="H13464" s="40" t="str">
        <f t="shared" si="235"/>
        <v/>
      </c>
    </row>
    <row r="13465" spans="7:8" x14ac:dyDescent="0.25">
      <c r="G13465" s="19" t="str">
        <f>IFERROR(VLOOKUP($D13465,LISTA!$A$2:$J$9990,8,0),"")</f>
        <v/>
      </c>
      <c r="H13465" s="40" t="str">
        <f t="shared" si="235"/>
        <v/>
      </c>
    </row>
    <row r="13466" spans="7:8" x14ac:dyDescent="0.25">
      <c r="G13466" s="19" t="str">
        <f>IFERROR(VLOOKUP($D13466,LISTA!$A$2:$J$9990,8,0),"")</f>
        <v/>
      </c>
      <c r="H13466" s="40" t="str">
        <f t="shared" si="235"/>
        <v/>
      </c>
    </row>
    <row r="13467" spans="7:8" x14ac:dyDescent="0.25">
      <c r="G13467" s="19" t="str">
        <f>IFERROR(VLOOKUP($D13467,LISTA!$A$2:$J$9990,8,0),"")</f>
        <v/>
      </c>
      <c r="H13467" s="40" t="str">
        <f t="shared" si="235"/>
        <v/>
      </c>
    </row>
    <row r="13468" spans="7:8" x14ac:dyDescent="0.25">
      <c r="G13468" s="19" t="str">
        <f>IFERROR(VLOOKUP($D13468,LISTA!$A$2:$J$9990,8,0),"")</f>
        <v/>
      </c>
      <c r="H13468" s="40" t="str">
        <f t="shared" si="235"/>
        <v/>
      </c>
    </row>
    <row r="13469" spans="7:8" x14ac:dyDescent="0.25">
      <c r="G13469" s="19" t="str">
        <f>IFERROR(VLOOKUP($D13469,LISTA!$A$2:$J$9990,8,0),"")</f>
        <v/>
      </c>
      <c r="H13469" s="40" t="str">
        <f t="shared" si="235"/>
        <v/>
      </c>
    </row>
    <row r="13470" spans="7:8" x14ac:dyDescent="0.25">
      <c r="G13470" s="19" t="str">
        <f>IFERROR(VLOOKUP($D13470,LISTA!$A$2:$J$9990,8,0),"")</f>
        <v/>
      </c>
      <c r="H13470" s="40" t="str">
        <f t="shared" si="235"/>
        <v/>
      </c>
    </row>
    <row r="13471" spans="7:8" x14ac:dyDescent="0.25">
      <c r="G13471" s="19" t="str">
        <f>IFERROR(VLOOKUP($D13471,LISTA!$A$2:$J$9990,8,0),"")</f>
        <v/>
      </c>
      <c r="H13471" s="40" t="str">
        <f t="shared" si="235"/>
        <v/>
      </c>
    </row>
    <row r="13472" spans="7:8" x14ac:dyDescent="0.25">
      <c r="G13472" s="19" t="str">
        <f>IFERROR(VLOOKUP($D13472,LISTA!$A$2:$J$9990,8,0),"")</f>
        <v/>
      </c>
      <c r="H13472" s="40" t="str">
        <f t="shared" si="235"/>
        <v/>
      </c>
    </row>
    <row r="13473" spans="7:8" x14ac:dyDescent="0.25">
      <c r="G13473" s="19" t="str">
        <f>IFERROR(VLOOKUP($D13473,LISTA!$A$2:$J$9990,8,0),"")</f>
        <v/>
      </c>
      <c r="H13473" s="40" t="str">
        <f t="shared" si="235"/>
        <v/>
      </c>
    </row>
    <row r="13474" spans="7:8" x14ac:dyDescent="0.25">
      <c r="G13474" s="19" t="str">
        <f>IFERROR(VLOOKUP($D13474,LISTA!$A$2:$J$9990,8,0),"")</f>
        <v/>
      </c>
      <c r="H13474" s="40" t="str">
        <f t="shared" si="235"/>
        <v/>
      </c>
    </row>
    <row r="13475" spans="7:8" x14ac:dyDescent="0.25">
      <c r="G13475" s="19" t="str">
        <f>IFERROR(VLOOKUP($D13475,LISTA!$A$2:$J$9990,8,0),"")</f>
        <v/>
      </c>
      <c r="H13475" s="40" t="str">
        <f t="shared" si="235"/>
        <v/>
      </c>
    </row>
    <row r="13476" spans="7:8" x14ac:dyDescent="0.25">
      <c r="G13476" s="19" t="str">
        <f>IFERROR(VLOOKUP($D13476,LISTA!$A$2:$J$9990,8,0),"")</f>
        <v/>
      </c>
      <c r="H13476" s="40" t="str">
        <f t="shared" si="235"/>
        <v/>
      </c>
    </row>
    <row r="13477" spans="7:8" x14ac:dyDescent="0.25">
      <c r="G13477" s="19" t="str">
        <f>IFERROR(VLOOKUP($D13477,LISTA!$A$2:$J$9990,8,0),"")</f>
        <v/>
      </c>
      <c r="H13477" s="40" t="str">
        <f t="shared" si="235"/>
        <v/>
      </c>
    </row>
    <row r="13478" spans="7:8" x14ac:dyDescent="0.25">
      <c r="G13478" s="19" t="str">
        <f>IFERROR(VLOOKUP($D13478,LISTA!$A$2:$J$9990,8,0),"")</f>
        <v/>
      </c>
      <c r="H13478" s="40" t="str">
        <f t="shared" si="235"/>
        <v/>
      </c>
    </row>
    <row r="13479" spans="7:8" x14ac:dyDescent="0.25">
      <c r="G13479" s="19" t="str">
        <f>IFERROR(VLOOKUP($D13479,LISTA!$A$2:$J$9990,8,0),"")</f>
        <v/>
      </c>
      <c r="H13479" s="40" t="str">
        <f t="shared" si="235"/>
        <v/>
      </c>
    </row>
    <row r="13480" spans="7:8" x14ac:dyDescent="0.25">
      <c r="G13480" s="19" t="str">
        <f>IFERROR(VLOOKUP($D13480,LISTA!$A$2:$J$9990,8,0),"")</f>
        <v/>
      </c>
      <c r="H13480" s="40" t="str">
        <f t="shared" si="235"/>
        <v/>
      </c>
    </row>
    <row r="13481" spans="7:8" x14ac:dyDescent="0.25">
      <c r="G13481" s="19" t="str">
        <f>IFERROR(VLOOKUP($D13481,LISTA!$A$2:$J$9990,8,0),"")</f>
        <v/>
      </c>
      <c r="H13481" s="40" t="str">
        <f t="shared" si="235"/>
        <v/>
      </c>
    </row>
    <row r="13482" spans="7:8" x14ac:dyDescent="0.25">
      <c r="G13482" s="19" t="str">
        <f>IFERROR(VLOOKUP($D13482,LISTA!$A$2:$J$9990,8,0),"")</f>
        <v/>
      </c>
      <c r="H13482" s="40" t="str">
        <f t="shared" si="235"/>
        <v/>
      </c>
    </row>
    <row r="13483" spans="7:8" x14ac:dyDescent="0.25">
      <c r="G13483" s="19" t="str">
        <f>IFERROR(VLOOKUP($D13483,LISTA!$A$2:$J$9990,8,0),"")</f>
        <v/>
      </c>
      <c r="H13483" s="40" t="str">
        <f t="shared" si="235"/>
        <v/>
      </c>
    </row>
    <row r="13484" spans="7:8" x14ac:dyDescent="0.25">
      <c r="G13484" s="19" t="str">
        <f>IFERROR(VLOOKUP($D13484,LISTA!$A$2:$J$9990,8,0),"")</f>
        <v/>
      </c>
      <c r="H13484" s="40" t="str">
        <f t="shared" si="235"/>
        <v/>
      </c>
    </row>
    <row r="13485" spans="7:8" x14ac:dyDescent="0.25">
      <c r="G13485" s="19" t="str">
        <f>IFERROR(VLOOKUP($D13485,LISTA!$A$2:$J$9990,8,0),"")</f>
        <v/>
      </c>
      <c r="H13485" s="40" t="str">
        <f t="shared" si="235"/>
        <v/>
      </c>
    </row>
    <row r="13486" spans="7:8" x14ac:dyDescent="0.25">
      <c r="G13486" s="19" t="str">
        <f>IFERROR(VLOOKUP($D13486,LISTA!$A$2:$J$9990,8,0),"")</f>
        <v/>
      </c>
      <c r="H13486" s="40" t="str">
        <f t="shared" si="235"/>
        <v/>
      </c>
    </row>
    <row r="13487" spans="7:8" x14ac:dyDescent="0.25">
      <c r="G13487" s="19" t="str">
        <f>IFERROR(VLOOKUP($D13487,LISTA!$A$2:$J$9990,8,0),"")</f>
        <v/>
      </c>
      <c r="H13487" s="40" t="str">
        <f t="shared" si="235"/>
        <v/>
      </c>
    </row>
    <row r="13488" spans="7:8" x14ac:dyDescent="0.25">
      <c r="G13488" s="19" t="str">
        <f>IFERROR(VLOOKUP($D13488,LISTA!$A$2:$J$9990,8,0),"")</f>
        <v/>
      </c>
      <c r="H13488" s="40" t="str">
        <f t="shared" si="235"/>
        <v/>
      </c>
    </row>
    <row r="13489" spans="7:8" x14ac:dyDescent="0.25">
      <c r="G13489" s="19" t="str">
        <f>IFERROR(VLOOKUP($D13489,LISTA!$A$2:$J$9990,8,0),"")</f>
        <v/>
      </c>
      <c r="H13489" s="40" t="str">
        <f t="shared" si="235"/>
        <v/>
      </c>
    </row>
    <row r="13490" spans="7:8" x14ac:dyDescent="0.25">
      <c r="G13490" s="19" t="str">
        <f>IFERROR(VLOOKUP($D13490,LISTA!$A$2:$J$9990,8,0),"")</f>
        <v/>
      </c>
      <c r="H13490" s="40" t="str">
        <f t="shared" si="235"/>
        <v/>
      </c>
    </row>
    <row r="13491" spans="7:8" x14ac:dyDescent="0.25">
      <c r="G13491" s="19" t="str">
        <f>IFERROR(VLOOKUP($D13491,LISTA!$A$2:$J$9990,8,0),"")</f>
        <v/>
      </c>
      <c r="H13491" s="40" t="str">
        <f t="shared" si="235"/>
        <v/>
      </c>
    </row>
    <row r="13492" spans="7:8" x14ac:dyDescent="0.25">
      <c r="G13492" s="19" t="str">
        <f>IFERROR(VLOOKUP($D13492,LISTA!$A$2:$J$9990,8,0),"")</f>
        <v/>
      </c>
      <c r="H13492" s="40" t="str">
        <f t="shared" si="235"/>
        <v/>
      </c>
    </row>
    <row r="13493" spans="7:8" x14ac:dyDescent="0.25">
      <c r="G13493" s="19" t="str">
        <f>IFERROR(VLOOKUP($D13493,LISTA!$A$2:$J$9990,8,0),"")</f>
        <v/>
      </c>
      <c r="H13493" s="40" t="str">
        <f t="shared" si="235"/>
        <v/>
      </c>
    </row>
    <row r="13494" spans="7:8" x14ac:dyDescent="0.25">
      <c r="G13494" s="19" t="str">
        <f>IFERROR(VLOOKUP($D13494,LISTA!$A$2:$J$9990,8,0),"")</f>
        <v/>
      </c>
      <c r="H13494" s="40" t="str">
        <f t="shared" si="235"/>
        <v/>
      </c>
    </row>
    <row r="13495" spans="7:8" x14ac:dyDescent="0.25">
      <c r="G13495" s="19" t="str">
        <f>IFERROR(VLOOKUP($D13495,LISTA!$A$2:$J$9990,8,0),"")</f>
        <v/>
      </c>
      <c r="H13495" s="40" t="str">
        <f t="shared" si="235"/>
        <v/>
      </c>
    </row>
    <row r="13496" spans="7:8" x14ac:dyDescent="0.25">
      <c r="G13496" s="19" t="str">
        <f>IFERROR(VLOOKUP($D13496,LISTA!$A$2:$J$9990,8,0),"")</f>
        <v/>
      </c>
      <c r="H13496" s="40" t="str">
        <f t="shared" si="235"/>
        <v/>
      </c>
    </row>
    <row r="13497" spans="7:8" x14ac:dyDescent="0.25">
      <c r="G13497" s="19" t="str">
        <f>IFERROR(VLOOKUP($D13497,LISTA!$A$2:$J$9990,8,0),"")</f>
        <v/>
      </c>
      <c r="H13497" s="40" t="str">
        <f t="shared" si="235"/>
        <v/>
      </c>
    </row>
    <row r="13498" spans="7:8" x14ac:dyDescent="0.25">
      <c r="G13498" s="19" t="str">
        <f>IFERROR(VLOOKUP($D13498,LISTA!$A$2:$J$9990,8,0),"")</f>
        <v/>
      </c>
      <c r="H13498" s="40" t="str">
        <f t="shared" si="235"/>
        <v/>
      </c>
    </row>
    <row r="13499" spans="7:8" x14ac:dyDescent="0.25">
      <c r="G13499" s="19" t="str">
        <f>IFERROR(VLOOKUP($D13499,LISTA!$A$2:$J$9990,8,0),"")</f>
        <v/>
      </c>
      <c r="H13499" s="40" t="str">
        <f t="shared" si="235"/>
        <v/>
      </c>
    </row>
    <row r="13500" spans="7:8" x14ac:dyDescent="0.25">
      <c r="G13500" s="19" t="str">
        <f>IFERROR(VLOOKUP($D13500,LISTA!$A$2:$J$9990,8,0),"")</f>
        <v/>
      </c>
      <c r="H13500" s="40" t="str">
        <f t="shared" si="235"/>
        <v/>
      </c>
    </row>
    <row r="13501" spans="7:8" x14ac:dyDescent="0.25">
      <c r="G13501" s="19" t="str">
        <f>IFERROR(VLOOKUP($D13501,LISTA!$A$2:$J$9990,8,0),"")</f>
        <v/>
      </c>
      <c r="H13501" s="40" t="str">
        <f t="shared" si="235"/>
        <v/>
      </c>
    </row>
    <row r="13502" spans="7:8" x14ac:dyDescent="0.25">
      <c r="G13502" s="19" t="str">
        <f>IFERROR(VLOOKUP($D13502,LISTA!$A$2:$J$9990,8,0),"")</f>
        <v/>
      </c>
      <c r="H13502" s="40" t="str">
        <f t="shared" si="235"/>
        <v/>
      </c>
    </row>
    <row r="13503" spans="7:8" x14ac:dyDescent="0.25">
      <c r="G13503" s="19" t="str">
        <f>IFERROR(VLOOKUP($D13503,LISTA!$A$2:$J$9990,8,0),"")</f>
        <v/>
      </c>
      <c r="H13503" s="40" t="str">
        <f t="shared" si="235"/>
        <v/>
      </c>
    </row>
    <row r="13504" spans="7:8" x14ac:dyDescent="0.25">
      <c r="G13504" s="19" t="str">
        <f>IFERROR(VLOOKUP($D13504,LISTA!$A$2:$J$9990,8,0),"")</f>
        <v/>
      </c>
      <c r="H13504" s="40" t="str">
        <f t="shared" si="235"/>
        <v/>
      </c>
    </row>
    <row r="13505" spans="7:8" x14ac:dyDescent="0.25">
      <c r="G13505" s="19" t="str">
        <f>IFERROR(VLOOKUP($D13505,LISTA!$A$2:$J$9990,8,0),"")</f>
        <v/>
      </c>
      <c r="H13505" s="40" t="str">
        <f t="shared" si="235"/>
        <v/>
      </c>
    </row>
    <row r="13506" spans="7:8" x14ac:dyDescent="0.25">
      <c r="G13506" s="19" t="str">
        <f>IFERROR(VLOOKUP($D13506,LISTA!$A$2:$J$9990,8,0),"")</f>
        <v/>
      </c>
      <c r="H13506" s="40" t="str">
        <f t="shared" si="235"/>
        <v/>
      </c>
    </row>
    <row r="13507" spans="7:8" x14ac:dyDescent="0.25">
      <c r="G13507" s="19" t="str">
        <f>IFERROR(VLOOKUP($D13507,LISTA!$A$2:$J$9990,8,0),"")</f>
        <v/>
      </c>
      <c r="H13507" s="40" t="str">
        <f t="shared" si="235"/>
        <v/>
      </c>
    </row>
    <row r="13508" spans="7:8" x14ac:dyDescent="0.25">
      <c r="G13508" s="19" t="str">
        <f>IFERROR(VLOOKUP($D13508,LISTA!$A$2:$J$9990,8,0),"")</f>
        <v/>
      </c>
      <c r="H13508" s="40" t="str">
        <f t="shared" si="235"/>
        <v/>
      </c>
    </row>
    <row r="13509" spans="7:8" x14ac:dyDescent="0.25">
      <c r="G13509" s="19" t="str">
        <f>IFERROR(VLOOKUP($D13509,LISTA!$A$2:$J$9990,8,0),"")</f>
        <v/>
      </c>
      <c r="H13509" s="40" t="str">
        <f t="shared" ref="H13509:H13572" si="236">IF(OR(G13509=$K$10,G13509=$K$11,G13509=$K$14,G13509=$K$15,G13509=$K$16,G13509=$K$17,G13509=$K$18,G13509=$K$19,G13509=$K$20,G13509=$K$21,G13509=$K$22,G13509=$K$23,G13509=$K$24,G13509=$K$25,G13509=$K$26,G13509=$K$27,G13509=$K$28),$K$9,IF(OR(G13509=$K$32,G13509=$K$33),$K$31,IF(OR(G13509=$K$38),$K$37,"")))</f>
        <v/>
      </c>
    </row>
    <row r="13510" spans="7:8" x14ac:dyDescent="0.25">
      <c r="G13510" s="19" t="str">
        <f>IFERROR(VLOOKUP($D13510,LISTA!$A$2:$J$9990,8,0),"")</f>
        <v/>
      </c>
      <c r="H13510" s="40" t="str">
        <f t="shared" si="236"/>
        <v/>
      </c>
    </row>
    <row r="13511" spans="7:8" x14ac:dyDescent="0.25">
      <c r="G13511" s="19" t="str">
        <f>IFERROR(VLOOKUP($D13511,LISTA!$A$2:$J$9990,8,0),"")</f>
        <v/>
      </c>
      <c r="H13511" s="40" t="str">
        <f t="shared" si="236"/>
        <v/>
      </c>
    </row>
    <row r="13512" spans="7:8" x14ac:dyDescent="0.25">
      <c r="G13512" s="19" t="str">
        <f>IFERROR(VLOOKUP($D13512,LISTA!$A$2:$J$9990,8,0),"")</f>
        <v/>
      </c>
      <c r="H13512" s="40" t="str">
        <f t="shared" si="236"/>
        <v/>
      </c>
    </row>
    <row r="13513" spans="7:8" x14ac:dyDescent="0.25">
      <c r="G13513" s="19" t="str">
        <f>IFERROR(VLOOKUP($D13513,LISTA!$A$2:$J$9990,8,0),"")</f>
        <v/>
      </c>
      <c r="H13513" s="40" t="str">
        <f t="shared" si="236"/>
        <v/>
      </c>
    </row>
    <row r="13514" spans="7:8" x14ac:dyDescent="0.25">
      <c r="G13514" s="19" t="str">
        <f>IFERROR(VLOOKUP($D13514,LISTA!$A$2:$J$9990,8,0),"")</f>
        <v/>
      </c>
      <c r="H13514" s="40" t="str">
        <f t="shared" si="236"/>
        <v/>
      </c>
    </row>
    <row r="13515" spans="7:8" x14ac:dyDescent="0.25">
      <c r="G13515" s="19" t="str">
        <f>IFERROR(VLOOKUP($D13515,LISTA!$A$2:$J$9990,8,0),"")</f>
        <v/>
      </c>
      <c r="H13515" s="40" t="str">
        <f t="shared" si="236"/>
        <v/>
      </c>
    </row>
    <row r="13516" spans="7:8" x14ac:dyDescent="0.25">
      <c r="G13516" s="19" t="str">
        <f>IFERROR(VLOOKUP($D13516,LISTA!$A$2:$J$9990,8,0),"")</f>
        <v/>
      </c>
      <c r="H13516" s="40" t="str">
        <f t="shared" si="236"/>
        <v/>
      </c>
    </row>
    <row r="13517" spans="7:8" x14ac:dyDescent="0.25">
      <c r="G13517" s="19" t="str">
        <f>IFERROR(VLOOKUP($D13517,LISTA!$A$2:$J$9990,8,0),"")</f>
        <v/>
      </c>
      <c r="H13517" s="40" t="str">
        <f t="shared" si="236"/>
        <v/>
      </c>
    </row>
    <row r="13518" spans="7:8" x14ac:dyDescent="0.25">
      <c r="G13518" s="19" t="str">
        <f>IFERROR(VLOOKUP($D13518,LISTA!$A$2:$J$9990,8,0),"")</f>
        <v/>
      </c>
      <c r="H13518" s="40" t="str">
        <f t="shared" si="236"/>
        <v/>
      </c>
    </row>
    <row r="13519" spans="7:8" x14ac:dyDescent="0.25">
      <c r="G13519" s="19" t="str">
        <f>IFERROR(VLOOKUP($D13519,LISTA!$A$2:$J$9990,8,0),"")</f>
        <v/>
      </c>
      <c r="H13519" s="40" t="str">
        <f t="shared" si="236"/>
        <v/>
      </c>
    </row>
    <row r="13520" spans="7:8" x14ac:dyDescent="0.25">
      <c r="G13520" s="19" t="str">
        <f>IFERROR(VLOOKUP($D13520,LISTA!$A$2:$J$9990,8,0),"")</f>
        <v/>
      </c>
      <c r="H13520" s="40" t="str">
        <f t="shared" si="236"/>
        <v/>
      </c>
    </row>
    <row r="13521" spans="7:8" x14ac:dyDescent="0.25">
      <c r="G13521" s="19" t="str">
        <f>IFERROR(VLOOKUP($D13521,LISTA!$A$2:$J$9990,8,0),"")</f>
        <v/>
      </c>
      <c r="H13521" s="40" t="str">
        <f t="shared" si="236"/>
        <v/>
      </c>
    </row>
    <row r="13522" spans="7:8" x14ac:dyDescent="0.25">
      <c r="G13522" s="19" t="str">
        <f>IFERROR(VLOOKUP($D13522,LISTA!$A$2:$J$9990,8,0),"")</f>
        <v/>
      </c>
      <c r="H13522" s="40" t="str">
        <f t="shared" si="236"/>
        <v/>
      </c>
    </row>
    <row r="13523" spans="7:8" x14ac:dyDescent="0.25">
      <c r="G13523" s="19" t="str">
        <f>IFERROR(VLOOKUP($D13523,LISTA!$A$2:$J$9990,8,0),"")</f>
        <v/>
      </c>
      <c r="H13523" s="40" t="str">
        <f t="shared" si="236"/>
        <v/>
      </c>
    </row>
    <row r="13524" spans="7:8" x14ac:dyDescent="0.25">
      <c r="G13524" s="19" t="str">
        <f>IFERROR(VLOOKUP($D13524,LISTA!$A$2:$J$9990,8,0),"")</f>
        <v/>
      </c>
      <c r="H13524" s="40" t="str">
        <f t="shared" si="236"/>
        <v/>
      </c>
    </row>
    <row r="13525" spans="7:8" x14ac:dyDescent="0.25">
      <c r="G13525" s="19" t="str">
        <f>IFERROR(VLOOKUP($D13525,LISTA!$A$2:$J$9990,8,0),"")</f>
        <v/>
      </c>
      <c r="H13525" s="40" t="str">
        <f t="shared" si="236"/>
        <v/>
      </c>
    </row>
    <row r="13526" spans="7:8" x14ac:dyDescent="0.25">
      <c r="G13526" s="19" t="str">
        <f>IFERROR(VLOOKUP($D13526,LISTA!$A$2:$J$9990,8,0),"")</f>
        <v/>
      </c>
      <c r="H13526" s="40" t="str">
        <f t="shared" si="236"/>
        <v/>
      </c>
    </row>
    <row r="13527" spans="7:8" x14ac:dyDescent="0.25">
      <c r="G13527" s="19" t="str">
        <f>IFERROR(VLOOKUP($D13527,LISTA!$A$2:$J$9990,8,0),"")</f>
        <v/>
      </c>
      <c r="H13527" s="40" t="str">
        <f t="shared" si="236"/>
        <v/>
      </c>
    </row>
    <row r="13528" spans="7:8" x14ac:dyDescent="0.25">
      <c r="G13528" s="19" t="str">
        <f>IFERROR(VLOOKUP($D13528,LISTA!$A$2:$J$9990,8,0),"")</f>
        <v/>
      </c>
      <c r="H13528" s="40" t="str">
        <f t="shared" si="236"/>
        <v/>
      </c>
    </row>
    <row r="13529" spans="7:8" x14ac:dyDescent="0.25">
      <c r="G13529" s="19" t="str">
        <f>IFERROR(VLOOKUP($D13529,LISTA!$A$2:$J$9990,8,0),"")</f>
        <v/>
      </c>
      <c r="H13529" s="40" t="str">
        <f t="shared" si="236"/>
        <v/>
      </c>
    </row>
    <row r="13530" spans="7:8" x14ac:dyDescent="0.25">
      <c r="G13530" s="19" t="str">
        <f>IFERROR(VLOOKUP($D13530,LISTA!$A$2:$J$9990,8,0),"")</f>
        <v/>
      </c>
      <c r="H13530" s="40" t="str">
        <f t="shared" si="236"/>
        <v/>
      </c>
    </row>
    <row r="13531" spans="7:8" x14ac:dyDescent="0.25">
      <c r="G13531" s="19" t="str">
        <f>IFERROR(VLOOKUP($D13531,LISTA!$A$2:$J$9990,8,0),"")</f>
        <v/>
      </c>
      <c r="H13531" s="40" t="str">
        <f t="shared" si="236"/>
        <v/>
      </c>
    </row>
    <row r="13532" spans="7:8" x14ac:dyDescent="0.25">
      <c r="G13532" s="19" t="str">
        <f>IFERROR(VLOOKUP($D13532,LISTA!$A$2:$J$9990,8,0),"")</f>
        <v/>
      </c>
      <c r="H13532" s="40" t="str">
        <f t="shared" si="236"/>
        <v/>
      </c>
    </row>
    <row r="13533" spans="7:8" x14ac:dyDescent="0.25">
      <c r="G13533" s="19" t="str">
        <f>IFERROR(VLOOKUP($D13533,LISTA!$A$2:$J$9990,8,0),"")</f>
        <v/>
      </c>
      <c r="H13533" s="40" t="str">
        <f t="shared" si="236"/>
        <v/>
      </c>
    </row>
    <row r="13534" spans="7:8" x14ac:dyDescent="0.25">
      <c r="G13534" s="19" t="str">
        <f>IFERROR(VLOOKUP($D13534,LISTA!$A$2:$J$9990,8,0),"")</f>
        <v/>
      </c>
      <c r="H13534" s="40" t="str">
        <f t="shared" si="236"/>
        <v/>
      </c>
    </row>
    <row r="13535" spans="7:8" x14ac:dyDescent="0.25">
      <c r="G13535" s="19" t="str">
        <f>IFERROR(VLOOKUP($D13535,LISTA!$A$2:$J$9990,8,0),"")</f>
        <v/>
      </c>
      <c r="H13535" s="40" t="str">
        <f t="shared" si="236"/>
        <v/>
      </c>
    </row>
    <row r="13536" spans="7:8" x14ac:dyDescent="0.25">
      <c r="G13536" s="19" t="str">
        <f>IFERROR(VLOOKUP($D13536,LISTA!$A$2:$J$9990,8,0),"")</f>
        <v/>
      </c>
      <c r="H13536" s="40" t="str">
        <f t="shared" si="236"/>
        <v/>
      </c>
    </row>
    <row r="13537" spans="7:8" x14ac:dyDescent="0.25">
      <c r="G13537" s="19" t="str">
        <f>IFERROR(VLOOKUP($D13537,LISTA!$A$2:$J$9990,8,0),"")</f>
        <v/>
      </c>
      <c r="H13537" s="40" t="str">
        <f t="shared" si="236"/>
        <v/>
      </c>
    </row>
    <row r="13538" spans="7:8" x14ac:dyDescent="0.25">
      <c r="G13538" s="19" t="str">
        <f>IFERROR(VLOOKUP($D13538,LISTA!$A$2:$J$9990,8,0),"")</f>
        <v/>
      </c>
      <c r="H13538" s="40" t="str">
        <f t="shared" si="236"/>
        <v/>
      </c>
    </row>
    <row r="13539" spans="7:8" x14ac:dyDescent="0.25">
      <c r="G13539" s="19" t="str">
        <f>IFERROR(VLOOKUP($D13539,LISTA!$A$2:$J$9990,8,0),"")</f>
        <v/>
      </c>
      <c r="H13539" s="40" t="str">
        <f t="shared" si="236"/>
        <v/>
      </c>
    </row>
    <row r="13540" spans="7:8" x14ac:dyDescent="0.25">
      <c r="G13540" s="19" t="str">
        <f>IFERROR(VLOOKUP($D13540,LISTA!$A$2:$J$9990,8,0),"")</f>
        <v/>
      </c>
      <c r="H13540" s="40" t="str">
        <f t="shared" si="236"/>
        <v/>
      </c>
    </row>
    <row r="13541" spans="7:8" x14ac:dyDescent="0.25">
      <c r="G13541" s="19" t="str">
        <f>IFERROR(VLOOKUP($D13541,LISTA!$A$2:$J$9990,8,0),"")</f>
        <v/>
      </c>
      <c r="H13541" s="40" t="str">
        <f t="shared" si="236"/>
        <v/>
      </c>
    </row>
    <row r="13542" spans="7:8" x14ac:dyDescent="0.25">
      <c r="G13542" s="19" t="str">
        <f>IFERROR(VLOOKUP($D13542,LISTA!$A$2:$J$9990,8,0),"")</f>
        <v/>
      </c>
      <c r="H13542" s="40" t="str">
        <f t="shared" si="236"/>
        <v/>
      </c>
    </row>
    <row r="13543" spans="7:8" x14ac:dyDescent="0.25">
      <c r="G13543" s="19" t="str">
        <f>IFERROR(VLOOKUP($D13543,LISTA!$A$2:$J$9990,8,0),"")</f>
        <v/>
      </c>
      <c r="H13543" s="40" t="str">
        <f t="shared" si="236"/>
        <v/>
      </c>
    </row>
    <row r="13544" spans="7:8" x14ac:dyDescent="0.25">
      <c r="G13544" s="19" t="str">
        <f>IFERROR(VLOOKUP($D13544,LISTA!$A$2:$J$9990,8,0),"")</f>
        <v/>
      </c>
      <c r="H13544" s="40" t="str">
        <f t="shared" si="236"/>
        <v/>
      </c>
    </row>
    <row r="13545" spans="7:8" x14ac:dyDescent="0.25">
      <c r="G13545" s="19" t="str">
        <f>IFERROR(VLOOKUP($D13545,LISTA!$A$2:$J$9990,8,0),"")</f>
        <v/>
      </c>
      <c r="H13545" s="40" t="str">
        <f t="shared" si="236"/>
        <v/>
      </c>
    </row>
    <row r="13546" spans="7:8" x14ac:dyDescent="0.25">
      <c r="G13546" s="19" t="str">
        <f>IFERROR(VLOOKUP($D13546,LISTA!$A$2:$J$9990,8,0),"")</f>
        <v/>
      </c>
      <c r="H13546" s="40" t="str">
        <f t="shared" si="236"/>
        <v/>
      </c>
    </row>
    <row r="13547" spans="7:8" x14ac:dyDescent="0.25">
      <c r="G13547" s="19" t="str">
        <f>IFERROR(VLOOKUP($D13547,LISTA!$A$2:$J$9990,8,0),"")</f>
        <v/>
      </c>
      <c r="H13547" s="40" t="str">
        <f t="shared" si="236"/>
        <v/>
      </c>
    </row>
    <row r="13548" spans="7:8" x14ac:dyDescent="0.25">
      <c r="G13548" s="19" t="str">
        <f>IFERROR(VLOOKUP($D13548,LISTA!$A$2:$J$9990,8,0),"")</f>
        <v/>
      </c>
      <c r="H13548" s="40" t="str">
        <f t="shared" si="236"/>
        <v/>
      </c>
    </row>
    <row r="13549" spans="7:8" x14ac:dyDescent="0.25">
      <c r="G13549" s="19" t="str">
        <f>IFERROR(VLOOKUP($D13549,LISTA!$A$2:$J$9990,8,0),"")</f>
        <v/>
      </c>
      <c r="H13549" s="40" t="str">
        <f t="shared" si="236"/>
        <v/>
      </c>
    </row>
    <row r="13550" spans="7:8" x14ac:dyDescent="0.25">
      <c r="G13550" s="19" t="str">
        <f>IFERROR(VLOOKUP($D13550,LISTA!$A$2:$J$9990,8,0),"")</f>
        <v/>
      </c>
      <c r="H13550" s="40" t="str">
        <f t="shared" si="236"/>
        <v/>
      </c>
    </row>
    <row r="13551" spans="7:8" x14ac:dyDescent="0.25">
      <c r="G13551" s="19" t="str">
        <f>IFERROR(VLOOKUP($D13551,LISTA!$A$2:$J$9990,8,0),"")</f>
        <v/>
      </c>
      <c r="H13551" s="40" t="str">
        <f t="shared" si="236"/>
        <v/>
      </c>
    </row>
    <row r="13552" spans="7:8" x14ac:dyDescent="0.25">
      <c r="G13552" s="19" t="str">
        <f>IFERROR(VLOOKUP($D13552,LISTA!$A$2:$J$9990,8,0),"")</f>
        <v/>
      </c>
      <c r="H13552" s="40" t="str">
        <f t="shared" si="236"/>
        <v/>
      </c>
    </row>
    <row r="13553" spans="7:8" x14ac:dyDescent="0.25">
      <c r="G13553" s="19" t="str">
        <f>IFERROR(VLOOKUP($D13553,LISTA!$A$2:$J$9990,8,0),"")</f>
        <v/>
      </c>
      <c r="H13553" s="40" t="str">
        <f t="shared" si="236"/>
        <v/>
      </c>
    </row>
    <row r="13554" spans="7:8" x14ac:dyDescent="0.25">
      <c r="G13554" s="19" t="str">
        <f>IFERROR(VLOOKUP($D13554,LISTA!$A$2:$J$9990,8,0),"")</f>
        <v/>
      </c>
      <c r="H13554" s="40" t="str">
        <f t="shared" si="236"/>
        <v/>
      </c>
    </row>
    <row r="13555" spans="7:8" x14ac:dyDescent="0.25">
      <c r="G13555" s="19" t="str">
        <f>IFERROR(VLOOKUP($D13555,LISTA!$A$2:$J$9990,8,0),"")</f>
        <v/>
      </c>
      <c r="H13555" s="40" t="str">
        <f t="shared" si="236"/>
        <v/>
      </c>
    </row>
    <row r="13556" spans="7:8" x14ac:dyDescent="0.25">
      <c r="G13556" s="19" t="str">
        <f>IFERROR(VLOOKUP($D13556,LISTA!$A$2:$J$9990,8,0),"")</f>
        <v/>
      </c>
      <c r="H13556" s="40" t="str">
        <f t="shared" si="236"/>
        <v/>
      </c>
    </row>
    <row r="13557" spans="7:8" x14ac:dyDescent="0.25">
      <c r="G13557" s="19" t="str">
        <f>IFERROR(VLOOKUP($D13557,LISTA!$A$2:$J$9990,8,0),"")</f>
        <v/>
      </c>
      <c r="H13557" s="40" t="str">
        <f t="shared" si="236"/>
        <v/>
      </c>
    </row>
    <row r="13558" spans="7:8" x14ac:dyDescent="0.25">
      <c r="G13558" s="19" t="str">
        <f>IFERROR(VLOOKUP($D13558,LISTA!$A$2:$J$9990,8,0),"")</f>
        <v/>
      </c>
      <c r="H13558" s="40" t="str">
        <f t="shared" si="236"/>
        <v/>
      </c>
    </row>
    <row r="13559" spans="7:8" x14ac:dyDescent="0.25">
      <c r="G13559" s="19" t="str">
        <f>IFERROR(VLOOKUP($D13559,LISTA!$A$2:$J$9990,8,0),"")</f>
        <v/>
      </c>
      <c r="H13559" s="40" t="str">
        <f t="shared" si="236"/>
        <v/>
      </c>
    </row>
    <row r="13560" spans="7:8" x14ac:dyDescent="0.25">
      <c r="G13560" s="19" t="str">
        <f>IFERROR(VLOOKUP($D13560,LISTA!$A$2:$J$9990,8,0),"")</f>
        <v/>
      </c>
      <c r="H13560" s="40" t="str">
        <f t="shared" si="236"/>
        <v/>
      </c>
    </row>
    <row r="13561" spans="7:8" x14ac:dyDescent="0.25">
      <c r="G13561" s="19" t="str">
        <f>IFERROR(VLOOKUP($D13561,LISTA!$A$2:$J$9990,8,0),"")</f>
        <v/>
      </c>
      <c r="H13561" s="40" t="str">
        <f t="shared" si="236"/>
        <v/>
      </c>
    </row>
    <row r="13562" spans="7:8" x14ac:dyDescent="0.25">
      <c r="G13562" s="19" t="str">
        <f>IFERROR(VLOOKUP($D13562,LISTA!$A$2:$J$9990,8,0),"")</f>
        <v/>
      </c>
      <c r="H13562" s="40" t="str">
        <f t="shared" si="236"/>
        <v/>
      </c>
    </row>
    <row r="13563" spans="7:8" x14ac:dyDescent="0.25">
      <c r="G13563" s="19" t="str">
        <f>IFERROR(VLOOKUP($D13563,LISTA!$A$2:$J$9990,8,0),"")</f>
        <v/>
      </c>
      <c r="H13563" s="40" t="str">
        <f t="shared" si="236"/>
        <v/>
      </c>
    </row>
    <row r="13564" spans="7:8" x14ac:dyDescent="0.25">
      <c r="G13564" s="19" t="str">
        <f>IFERROR(VLOOKUP($D13564,LISTA!$A$2:$J$9990,8,0),"")</f>
        <v/>
      </c>
      <c r="H13564" s="40" t="str">
        <f t="shared" si="236"/>
        <v/>
      </c>
    </row>
    <row r="13565" spans="7:8" x14ac:dyDescent="0.25">
      <c r="G13565" s="19" t="str">
        <f>IFERROR(VLOOKUP($D13565,LISTA!$A$2:$J$9990,8,0),"")</f>
        <v/>
      </c>
      <c r="H13565" s="40" t="str">
        <f t="shared" si="236"/>
        <v/>
      </c>
    </row>
    <row r="13566" spans="7:8" x14ac:dyDescent="0.25">
      <c r="G13566" s="19" t="str">
        <f>IFERROR(VLOOKUP($D13566,LISTA!$A$2:$J$9990,8,0),"")</f>
        <v/>
      </c>
      <c r="H13566" s="40" t="str">
        <f t="shared" si="236"/>
        <v/>
      </c>
    </row>
    <row r="13567" spans="7:8" x14ac:dyDescent="0.25">
      <c r="G13567" s="19" t="str">
        <f>IFERROR(VLOOKUP($D13567,LISTA!$A$2:$J$9990,8,0),"")</f>
        <v/>
      </c>
      <c r="H13567" s="40" t="str">
        <f t="shared" si="236"/>
        <v/>
      </c>
    </row>
    <row r="13568" spans="7:8" x14ac:dyDescent="0.25">
      <c r="G13568" s="19" t="str">
        <f>IFERROR(VLOOKUP($D13568,LISTA!$A$2:$J$9990,8,0),"")</f>
        <v/>
      </c>
      <c r="H13568" s="40" t="str">
        <f t="shared" si="236"/>
        <v/>
      </c>
    </row>
    <row r="13569" spans="7:8" x14ac:dyDescent="0.25">
      <c r="G13569" s="19" t="str">
        <f>IFERROR(VLOOKUP($D13569,LISTA!$A$2:$J$9990,8,0),"")</f>
        <v/>
      </c>
      <c r="H13569" s="40" t="str">
        <f t="shared" si="236"/>
        <v/>
      </c>
    </row>
    <row r="13570" spans="7:8" x14ac:dyDescent="0.25">
      <c r="G13570" s="19" t="str">
        <f>IFERROR(VLOOKUP($D13570,LISTA!$A$2:$J$9990,8,0),"")</f>
        <v/>
      </c>
      <c r="H13570" s="40" t="str">
        <f t="shared" si="236"/>
        <v/>
      </c>
    </row>
    <row r="13571" spans="7:8" x14ac:dyDescent="0.25">
      <c r="G13571" s="19" t="str">
        <f>IFERROR(VLOOKUP($D13571,LISTA!$A$2:$J$9990,8,0),"")</f>
        <v/>
      </c>
      <c r="H13571" s="40" t="str">
        <f t="shared" si="236"/>
        <v/>
      </c>
    </row>
    <row r="13572" spans="7:8" x14ac:dyDescent="0.25">
      <c r="G13572" s="19" t="str">
        <f>IFERROR(VLOOKUP($D13572,LISTA!$A$2:$J$9990,8,0),"")</f>
        <v/>
      </c>
      <c r="H13572" s="40" t="str">
        <f t="shared" si="236"/>
        <v/>
      </c>
    </row>
    <row r="13573" spans="7:8" x14ac:dyDescent="0.25">
      <c r="G13573" s="19" t="str">
        <f>IFERROR(VLOOKUP($D13573,LISTA!$A$2:$J$9990,8,0),"")</f>
        <v/>
      </c>
      <c r="H13573" s="40" t="str">
        <f t="shared" ref="H13573:H13636" si="237">IF(OR(G13573=$K$10,G13573=$K$11,G13573=$K$14,G13573=$K$15,G13573=$K$16,G13573=$K$17,G13573=$K$18,G13573=$K$19,G13573=$K$20,G13573=$K$21,G13573=$K$22,G13573=$K$23,G13573=$K$24,G13573=$K$25,G13573=$K$26,G13573=$K$27,G13573=$K$28),$K$9,IF(OR(G13573=$K$32,G13573=$K$33),$K$31,IF(OR(G13573=$K$38),$K$37,"")))</f>
        <v/>
      </c>
    </row>
    <row r="13574" spans="7:8" x14ac:dyDescent="0.25">
      <c r="G13574" s="19" t="str">
        <f>IFERROR(VLOOKUP($D13574,LISTA!$A$2:$J$9990,8,0),"")</f>
        <v/>
      </c>
      <c r="H13574" s="40" t="str">
        <f t="shared" si="237"/>
        <v/>
      </c>
    </row>
    <row r="13575" spans="7:8" x14ac:dyDescent="0.25">
      <c r="G13575" s="19" t="str">
        <f>IFERROR(VLOOKUP($D13575,LISTA!$A$2:$J$9990,8,0),"")</f>
        <v/>
      </c>
      <c r="H13575" s="40" t="str">
        <f t="shared" si="237"/>
        <v/>
      </c>
    </row>
    <row r="13576" spans="7:8" x14ac:dyDescent="0.25">
      <c r="G13576" s="19" t="str">
        <f>IFERROR(VLOOKUP($D13576,LISTA!$A$2:$J$9990,8,0),"")</f>
        <v/>
      </c>
      <c r="H13576" s="40" t="str">
        <f t="shared" si="237"/>
        <v/>
      </c>
    </row>
    <row r="13577" spans="7:8" x14ac:dyDescent="0.25">
      <c r="G13577" s="19" t="str">
        <f>IFERROR(VLOOKUP($D13577,LISTA!$A$2:$J$9990,8,0),"")</f>
        <v/>
      </c>
      <c r="H13577" s="40" t="str">
        <f t="shared" si="237"/>
        <v/>
      </c>
    </row>
    <row r="13578" spans="7:8" x14ac:dyDescent="0.25">
      <c r="G13578" s="19" t="str">
        <f>IFERROR(VLOOKUP($D13578,LISTA!$A$2:$J$9990,8,0),"")</f>
        <v/>
      </c>
      <c r="H13578" s="40" t="str">
        <f t="shared" si="237"/>
        <v/>
      </c>
    </row>
    <row r="13579" spans="7:8" x14ac:dyDescent="0.25">
      <c r="G13579" s="19" t="str">
        <f>IFERROR(VLOOKUP($D13579,LISTA!$A$2:$J$9990,8,0),"")</f>
        <v/>
      </c>
      <c r="H13579" s="40" t="str">
        <f t="shared" si="237"/>
        <v/>
      </c>
    </row>
    <row r="13580" spans="7:8" x14ac:dyDescent="0.25">
      <c r="G13580" s="19" t="str">
        <f>IFERROR(VLOOKUP($D13580,LISTA!$A$2:$J$9990,8,0),"")</f>
        <v/>
      </c>
      <c r="H13580" s="40" t="str">
        <f t="shared" si="237"/>
        <v/>
      </c>
    </row>
    <row r="13581" spans="7:8" x14ac:dyDescent="0.25">
      <c r="G13581" s="19" t="str">
        <f>IFERROR(VLOOKUP($D13581,LISTA!$A$2:$J$9990,8,0),"")</f>
        <v/>
      </c>
      <c r="H13581" s="40" t="str">
        <f t="shared" si="237"/>
        <v/>
      </c>
    </row>
    <row r="13582" spans="7:8" x14ac:dyDescent="0.25">
      <c r="G13582" s="19" t="str">
        <f>IFERROR(VLOOKUP($D13582,LISTA!$A$2:$J$9990,8,0),"")</f>
        <v/>
      </c>
      <c r="H13582" s="40" t="str">
        <f t="shared" si="237"/>
        <v/>
      </c>
    </row>
    <row r="13583" spans="7:8" x14ac:dyDescent="0.25">
      <c r="G13583" s="19" t="str">
        <f>IFERROR(VLOOKUP($D13583,LISTA!$A$2:$J$9990,8,0),"")</f>
        <v/>
      </c>
      <c r="H13583" s="40" t="str">
        <f t="shared" si="237"/>
        <v/>
      </c>
    </row>
    <row r="13584" spans="7:8" x14ac:dyDescent="0.25">
      <c r="G13584" s="19" t="str">
        <f>IFERROR(VLOOKUP($D13584,LISTA!$A$2:$J$9990,8,0),"")</f>
        <v/>
      </c>
      <c r="H13584" s="40" t="str">
        <f t="shared" si="237"/>
        <v/>
      </c>
    </row>
    <row r="13585" spans="7:8" x14ac:dyDescent="0.25">
      <c r="G13585" s="19" t="str">
        <f>IFERROR(VLOOKUP($D13585,LISTA!$A$2:$J$9990,8,0),"")</f>
        <v/>
      </c>
      <c r="H13585" s="40" t="str">
        <f t="shared" si="237"/>
        <v/>
      </c>
    </row>
    <row r="13586" spans="7:8" x14ac:dyDescent="0.25">
      <c r="G13586" s="19" t="str">
        <f>IFERROR(VLOOKUP($D13586,LISTA!$A$2:$J$9990,8,0),"")</f>
        <v/>
      </c>
      <c r="H13586" s="40" t="str">
        <f t="shared" si="237"/>
        <v/>
      </c>
    </row>
    <row r="13587" spans="7:8" x14ac:dyDescent="0.25">
      <c r="G13587" s="19" t="str">
        <f>IFERROR(VLOOKUP($D13587,LISTA!$A$2:$J$9990,8,0),"")</f>
        <v/>
      </c>
      <c r="H13587" s="40" t="str">
        <f t="shared" si="237"/>
        <v/>
      </c>
    </row>
    <row r="13588" spans="7:8" x14ac:dyDescent="0.25">
      <c r="G13588" s="19" t="str">
        <f>IFERROR(VLOOKUP($D13588,LISTA!$A$2:$J$9990,8,0),"")</f>
        <v/>
      </c>
      <c r="H13588" s="40" t="str">
        <f t="shared" si="237"/>
        <v/>
      </c>
    </row>
    <row r="13589" spans="7:8" x14ac:dyDescent="0.25">
      <c r="G13589" s="19" t="str">
        <f>IFERROR(VLOOKUP($D13589,LISTA!$A$2:$J$9990,8,0),"")</f>
        <v/>
      </c>
      <c r="H13589" s="40" t="str">
        <f t="shared" si="237"/>
        <v/>
      </c>
    </row>
    <row r="13590" spans="7:8" x14ac:dyDescent="0.25">
      <c r="G13590" s="19" t="str">
        <f>IFERROR(VLOOKUP($D13590,LISTA!$A$2:$J$9990,8,0),"")</f>
        <v/>
      </c>
      <c r="H13590" s="40" t="str">
        <f t="shared" si="237"/>
        <v/>
      </c>
    </row>
    <row r="13591" spans="7:8" x14ac:dyDescent="0.25">
      <c r="G13591" s="19" t="str">
        <f>IFERROR(VLOOKUP($D13591,LISTA!$A$2:$J$9990,8,0),"")</f>
        <v/>
      </c>
      <c r="H13591" s="40" t="str">
        <f t="shared" si="237"/>
        <v/>
      </c>
    </row>
    <row r="13592" spans="7:8" x14ac:dyDescent="0.25">
      <c r="G13592" s="19" t="str">
        <f>IFERROR(VLOOKUP($D13592,LISTA!$A$2:$J$9990,8,0),"")</f>
        <v/>
      </c>
      <c r="H13592" s="40" t="str">
        <f t="shared" si="237"/>
        <v/>
      </c>
    </row>
    <row r="13593" spans="7:8" x14ac:dyDescent="0.25">
      <c r="G13593" s="19" t="str">
        <f>IFERROR(VLOOKUP($D13593,LISTA!$A$2:$J$9990,8,0),"")</f>
        <v/>
      </c>
      <c r="H13593" s="40" t="str">
        <f t="shared" si="237"/>
        <v/>
      </c>
    </row>
    <row r="13594" spans="7:8" x14ac:dyDescent="0.25">
      <c r="G13594" s="19" t="str">
        <f>IFERROR(VLOOKUP($D13594,LISTA!$A$2:$J$9990,8,0),"")</f>
        <v/>
      </c>
      <c r="H13594" s="40" t="str">
        <f t="shared" si="237"/>
        <v/>
      </c>
    </row>
    <row r="13595" spans="7:8" x14ac:dyDescent="0.25">
      <c r="G13595" s="19" t="str">
        <f>IFERROR(VLOOKUP($D13595,LISTA!$A$2:$J$9990,8,0),"")</f>
        <v/>
      </c>
      <c r="H13595" s="40" t="str">
        <f t="shared" si="237"/>
        <v/>
      </c>
    </row>
    <row r="13596" spans="7:8" x14ac:dyDescent="0.25">
      <c r="G13596" s="19" t="str">
        <f>IFERROR(VLOOKUP($D13596,LISTA!$A$2:$J$9990,8,0),"")</f>
        <v/>
      </c>
      <c r="H13596" s="40" t="str">
        <f t="shared" si="237"/>
        <v/>
      </c>
    </row>
    <row r="13597" spans="7:8" x14ac:dyDescent="0.25">
      <c r="G13597" s="19" t="str">
        <f>IFERROR(VLOOKUP($D13597,LISTA!$A$2:$J$9990,8,0),"")</f>
        <v/>
      </c>
      <c r="H13597" s="40" t="str">
        <f t="shared" si="237"/>
        <v/>
      </c>
    </row>
    <row r="13598" spans="7:8" x14ac:dyDescent="0.25">
      <c r="G13598" s="19" t="str">
        <f>IFERROR(VLOOKUP($D13598,LISTA!$A$2:$J$9990,8,0),"")</f>
        <v/>
      </c>
      <c r="H13598" s="40" t="str">
        <f t="shared" si="237"/>
        <v/>
      </c>
    </row>
    <row r="13599" spans="7:8" x14ac:dyDescent="0.25">
      <c r="G13599" s="19" t="str">
        <f>IFERROR(VLOOKUP($D13599,LISTA!$A$2:$J$9990,8,0),"")</f>
        <v/>
      </c>
      <c r="H13599" s="40" t="str">
        <f t="shared" si="237"/>
        <v/>
      </c>
    </row>
    <row r="13600" spans="7:8" x14ac:dyDescent="0.25">
      <c r="G13600" s="19" t="str">
        <f>IFERROR(VLOOKUP($D13600,LISTA!$A$2:$J$9990,8,0),"")</f>
        <v/>
      </c>
      <c r="H13600" s="40" t="str">
        <f t="shared" si="237"/>
        <v/>
      </c>
    </row>
    <row r="13601" spans="7:8" x14ac:dyDescent="0.25">
      <c r="G13601" s="19" t="str">
        <f>IFERROR(VLOOKUP($D13601,LISTA!$A$2:$J$9990,8,0),"")</f>
        <v/>
      </c>
      <c r="H13601" s="40" t="str">
        <f t="shared" si="237"/>
        <v/>
      </c>
    </row>
    <row r="13602" spans="7:8" x14ac:dyDescent="0.25">
      <c r="G13602" s="19" t="str">
        <f>IFERROR(VLOOKUP($D13602,LISTA!$A$2:$J$9990,8,0),"")</f>
        <v/>
      </c>
      <c r="H13602" s="40" t="str">
        <f t="shared" si="237"/>
        <v/>
      </c>
    </row>
    <row r="13603" spans="7:8" x14ac:dyDescent="0.25">
      <c r="G13603" s="19" t="str">
        <f>IFERROR(VLOOKUP($D13603,LISTA!$A$2:$J$9990,8,0),"")</f>
        <v/>
      </c>
      <c r="H13603" s="40" t="str">
        <f t="shared" si="237"/>
        <v/>
      </c>
    </row>
    <row r="13604" spans="7:8" x14ac:dyDescent="0.25">
      <c r="G13604" s="19" t="str">
        <f>IFERROR(VLOOKUP($D13604,LISTA!$A$2:$J$9990,8,0),"")</f>
        <v/>
      </c>
      <c r="H13604" s="40" t="str">
        <f t="shared" si="237"/>
        <v/>
      </c>
    </row>
    <row r="13605" spans="7:8" x14ac:dyDescent="0.25">
      <c r="G13605" s="19" t="str">
        <f>IFERROR(VLOOKUP($D13605,LISTA!$A$2:$J$9990,8,0),"")</f>
        <v/>
      </c>
      <c r="H13605" s="40" t="str">
        <f t="shared" si="237"/>
        <v/>
      </c>
    </row>
    <row r="13606" spans="7:8" x14ac:dyDescent="0.25">
      <c r="G13606" s="19" t="str">
        <f>IFERROR(VLOOKUP($D13606,LISTA!$A$2:$J$9990,8,0),"")</f>
        <v/>
      </c>
      <c r="H13606" s="40" t="str">
        <f t="shared" si="237"/>
        <v/>
      </c>
    </row>
    <row r="13607" spans="7:8" x14ac:dyDescent="0.25">
      <c r="G13607" s="19" t="str">
        <f>IFERROR(VLOOKUP($D13607,LISTA!$A$2:$J$9990,8,0),"")</f>
        <v/>
      </c>
      <c r="H13607" s="40" t="str">
        <f t="shared" si="237"/>
        <v/>
      </c>
    </row>
    <row r="13608" spans="7:8" x14ac:dyDescent="0.25">
      <c r="G13608" s="19" t="str">
        <f>IFERROR(VLOOKUP($D13608,LISTA!$A$2:$J$9990,8,0),"")</f>
        <v/>
      </c>
      <c r="H13608" s="40" t="str">
        <f t="shared" si="237"/>
        <v/>
      </c>
    </row>
    <row r="13609" spans="7:8" x14ac:dyDescent="0.25">
      <c r="G13609" s="19" t="str">
        <f>IFERROR(VLOOKUP($D13609,LISTA!$A$2:$J$9990,8,0),"")</f>
        <v/>
      </c>
      <c r="H13609" s="40" t="str">
        <f t="shared" si="237"/>
        <v/>
      </c>
    </row>
    <row r="13610" spans="7:8" x14ac:dyDescent="0.25">
      <c r="G13610" s="19" t="str">
        <f>IFERROR(VLOOKUP($D13610,LISTA!$A$2:$J$9990,8,0),"")</f>
        <v/>
      </c>
      <c r="H13610" s="40" t="str">
        <f t="shared" si="237"/>
        <v/>
      </c>
    </row>
    <row r="13611" spans="7:8" x14ac:dyDescent="0.25">
      <c r="G13611" s="19" t="str">
        <f>IFERROR(VLOOKUP($D13611,LISTA!$A$2:$J$9990,8,0),"")</f>
        <v/>
      </c>
      <c r="H13611" s="40" t="str">
        <f t="shared" si="237"/>
        <v/>
      </c>
    </row>
    <row r="13612" spans="7:8" x14ac:dyDescent="0.25">
      <c r="G13612" s="19" t="str">
        <f>IFERROR(VLOOKUP($D13612,LISTA!$A$2:$J$9990,8,0),"")</f>
        <v/>
      </c>
      <c r="H13612" s="40" t="str">
        <f t="shared" si="237"/>
        <v/>
      </c>
    </row>
    <row r="13613" spans="7:8" x14ac:dyDescent="0.25">
      <c r="G13613" s="19" t="str">
        <f>IFERROR(VLOOKUP($D13613,LISTA!$A$2:$J$9990,8,0),"")</f>
        <v/>
      </c>
      <c r="H13613" s="40" t="str">
        <f t="shared" si="237"/>
        <v/>
      </c>
    </row>
    <row r="13614" spans="7:8" x14ac:dyDescent="0.25">
      <c r="G13614" s="19" t="str">
        <f>IFERROR(VLOOKUP($D13614,LISTA!$A$2:$J$9990,8,0),"")</f>
        <v/>
      </c>
      <c r="H13614" s="40" t="str">
        <f t="shared" si="237"/>
        <v/>
      </c>
    </row>
    <row r="13615" spans="7:8" x14ac:dyDescent="0.25">
      <c r="G13615" s="19" t="str">
        <f>IFERROR(VLOOKUP($D13615,LISTA!$A$2:$J$9990,8,0),"")</f>
        <v/>
      </c>
      <c r="H13615" s="40" t="str">
        <f t="shared" si="237"/>
        <v/>
      </c>
    </row>
    <row r="13616" spans="7:8" x14ac:dyDescent="0.25">
      <c r="G13616" s="19" t="str">
        <f>IFERROR(VLOOKUP($D13616,LISTA!$A$2:$J$9990,8,0),"")</f>
        <v/>
      </c>
      <c r="H13616" s="40" t="str">
        <f t="shared" si="237"/>
        <v/>
      </c>
    </row>
    <row r="13617" spans="7:8" x14ac:dyDescent="0.25">
      <c r="G13617" s="19" t="str">
        <f>IFERROR(VLOOKUP($D13617,LISTA!$A$2:$J$9990,8,0),"")</f>
        <v/>
      </c>
      <c r="H13617" s="40" t="str">
        <f t="shared" si="237"/>
        <v/>
      </c>
    </row>
    <row r="13618" spans="7:8" x14ac:dyDescent="0.25">
      <c r="G13618" s="19" t="str">
        <f>IFERROR(VLOOKUP($D13618,LISTA!$A$2:$J$9990,8,0),"")</f>
        <v/>
      </c>
      <c r="H13618" s="40" t="str">
        <f t="shared" si="237"/>
        <v/>
      </c>
    </row>
    <row r="13619" spans="7:8" x14ac:dyDescent="0.25">
      <c r="G13619" s="19" t="str">
        <f>IFERROR(VLOOKUP($D13619,LISTA!$A$2:$J$9990,8,0),"")</f>
        <v/>
      </c>
      <c r="H13619" s="40" t="str">
        <f t="shared" si="237"/>
        <v/>
      </c>
    </row>
    <row r="13620" spans="7:8" x14ac:dyDescent="0.25">
      <c r="G13620" s="19" t="str">
        <f>IFERROR(VLOOKUP($D13620,LISTA!$A$2:$J$9990,8,0),"")</f>
        <v/>
      </c>
      <c r="H13620" s="40" t="str">
        <f t="shared" si="237"/>
        <v/>
      </c>
    </row>
    <row r="13621" spans="7:8" x14ac:dyDescent="0.25">
      <c r="G13621" s="19" t="str">
        <f>IFERROR(VLOOKUP($D13621,LISTA!$A$2:$J$9990,8,0),"")</f>
        <v/>
      </c>
      <c r="H13621" s="40" t="str">
        <f t="shared" si="237"/>
        <v/>
      </c>
    </row>
    <row r="13622" spans="7:8" x14ac:dyDescent="0.25">
      <c r="G13622" s="19" t="str">
        <f>IFERROR(VLOOKUP($D13622,LISTA!$A$2:$J$9990,8,0),"")</f>
        <v/>
      </c>
      <c r="H13622" s="40" t="str">
        <f t="shared" si="237"/>
        <v/>
      </c>
    </row>
    <row r="13623" spans="7:8" x14ac:dyDescent="0.25">
      <c r="G13623" s="19" t="str">
        <f>IFERROR(VLOOKUP($D13623,LISTA!$A$2:$J$9990,8,0),"")</f>
        <v/>
      </c>
      <c r="H13623" s="40" t="str">
        <f t="shared" si="237"/>
        <v/>
      </c>
    </row>
    <row r="13624" spans="7:8" x14ac:dyDescent="0.25">
      <c r="G13624" s="19" t="str">
        <f>IFERROR(VLOOKUP($D13624,LISTA!$A$2:$J$9990,8,0),"")</f>
        <v/>
      </c>
      <c r="H13624" s="40" t="str">
        <f t="shared" si="237"/>
        <v/>
      </c>
    </row>
    <row r="13625" spans="7:8" x14ac:dyDescent="0.25">
      <c r="G13625" s="19" t="str">
        <f>IFERROR(VLOOKUP($D13625,LISTA!$A$2:$J$9990,8,0),"")</f>
        <v/>
      </c>
      <c r="H13625" s="40" t="str">
        <f t="shared" si="237"/>
        <v/>
      </c>
    </row>
    <row r="13626" spans="7:8" x14ac:dyDescent="0.25">
      <c r="G13626" s="19" t="str">
        <f>IFERROR(VLOOKUP($D13626,LISTA!$A$2:$J$9990,8,0),"")</f>
        <v/>
      </c>
      <c r="H13626" s="40" t="str">
        <f t="shared" si="237"/>
        <v/>
      </c>
    </row>
    <row r="13627" spans="7:8" x14ac:dyDescent="0.25">
      <c r="G13627" s="19" t="str">
        <f>IFERROR(VLOOKUP($D13627,LISTA!$A$2:$J$9990,8,0),"")</f>
        <v/>
      </c>
      <c r="H13627" s="40" t="str">
        <f t="shared" si="237"/>
        <v/>
      </c>
    </row>
    <row r="13628" spans="7:8" x14ac:dyDescent="0.25">
      <c r="G13628" s="19" t="str">
        <f>IFERROR(VLOOKUP($D13628,LISTA!$A$2:$J$9990,8,0),"")</f>
        <v/>
      </c>
      <c r="H13628" s="40" t="str">
        <f t="shared" si="237"/>
        <v/>
      </c>
    </row>
    <row r="13629" spans="7:8" x14ac:dyDescent="0.25">
      <c r="G13629" s="19" t="str">
        <f>IFERROR(VLOOKUP($D13629,LISTA!$A$2:$J$9990,8,0),"")</f>
        <v/>
      </c>
      <c r="H13629" s="40" t="str">
        <f t="shared" si="237"/>
        <v/>
      </c>
    </row>
    <row r="13630" spans="7:8" x14ac:dyDescent="0.25">
      <c r="G13630" s="19" t="str">
        <f>IFERROR(VLOOKUP($D13630,LISTA!$A$2:$J$9990,8,0),"")</f>
        <v/>
      </c>
      <c r="H13630" s="40" t="str">
        <f t="shared" si="237"/>
        <v/>
      </c>
    </row>
    <row r="13631" spans="7:8" x14ac:dyDescent="0.25">
      <c r="G13631" s="19" t="str">
        <f>IFERROR(VLOOKUP($D13631,LISTA!$A$2:$J$9990,8,0),"")</f>
        <v/>
      </c>
      <c r="H13631" s="40" t="str">
        <f t="shared" si="237"/>
        <v/>
      </c>
    </row>
    <row r="13632" spans="7:8" x14ac:dyDescent="0.25">
      <c r="G13632" s="19" t="str">
        <f>IFERROR(VLOOKUP($D13632,LISTA!$A$2:$J$9990,8,0),"")</f>
        <v/>
      </c>
      <c r="H13632" s="40" t="str">
        <f t="shared" si="237"/>
        <v/>
      </c>
    </row>
    <row r="13633" spans="7:8" x14ac:dyDescent="0.25">
      <c r="G13633" s="19" t="str">
        <f>IFERROR(VLOOKUP($D13633,LISTA!$A$2:$J$9990,8,0),"")</f>
        <v/>
      </c>
      <c r="H13633" s="40" t="str">
        <f t="shared" si="237"/>
        <v/>
      </c>
    </row>
    <row r="13634" spans="7:8" x14ac:dyDescent="0.25">
      <c r="G13634" s="19" t="str">
        <f>IFERROR(VLOOKUP($D13634,LISTA!$A$2:$J$9990,8,0),"")</f>
        <v/>
      </c>
      <c r="H13634" s="40" t="str">
        <f t="shared" si="237"/>
        <v/>
      </c>
    </row>
    <row r="13635" spans="7:8" x14ac:dyDescent="0.25">
      <c r="G13635" s="19" t="str">
        <f>IFERROR(VLOOKUP($D13635,LISTA!$A$2:$J$9990,8,0),"")</f>
        <v/>
      </c>
      <c r="H13635" s="40" t="str">
        <f t="shared" si="237"/>
        <v/>
      </c>
    </row>
    <row r="13636" spans="7:8" x14ac:dyDescent="0.25">
      <c r="G13636" s="19" t="str">
        <f>IFERROR(VLOOKUP($D13636,LISTA!$A$2:$J$9990,8,0),"")</f>
        <v/>
      </c>
      <c r="H13636" s="40" t="str">
        <f t="shared" si="237"/>
        <v/>
      </c>
    </row>
    <row r="13637" spans="7:8" x14ac:dyDescent="0.25">
      <c r="G13637" s="19" t="str">
        <f>IFERROR(VLOOKUP($D13637,LISTA!$A$2:$J$9990,8,0),"")</f>
        <v/>
      </c>
      <c r="H13637" s="40" t="str">
        <f t="shared" ref="H13637:H13700" si="238">IF(OR(G13637=$K$10,G13637=$K$11,G13637=$K$14,G13637=$K$15,G13637=$K$16,G13637=$K$17,G13637=$K$18,G13637=$K$19,G13637=$K$20,G13637=$K$21,G13637=$K$22,G13637=$K$23,G13637=$K$24,G13637=$K$25,G13637=$K$26,G13637=$K$27,G13637=$K$28),$K$9,IF(OR(G13637=$K$32,G13637=$K$33),$K$31,IF(OR(G13637=$K$38),$K$37,"")))</f>
        <v/>
      </c>
    </row>
    <row r="13638" spans="7:8" x14ac:dyDescent="0.25">
      <c r="G13638" s="19" t="str">
        <f>IFERROR(VLOOKUP($D13638,LISTA!$A$2:$J$9990,8,0),"")</f>
        <v/>
      </c>
      <c r="H13638" s="40" t="str">
        <f t="shared" si="238"/>
        <v/>
      </c>
    </row>
    <row r="13639" spans="7:8" x14ac:dyDescent="0.25">
      <c r="G13639" s="19" t="str">
        <f>IFERROR(VLOOKUP($D13639,LISTA!$A$2:$J$9990,8,0),"")</f>
        <v/>
      </c>
      <c r="H13639" s="40" t="str">
        <f t="shared" si="238"/>
        <v/>
      </c>
    </row>
    <row r="13640" spans="7:8" x14ac:dyDescent="0.25">
      <c r="G13640" s="19" t="str">
        <f>IFERROR(VLOOKUP($D13640,LISTA!$A$2:$J$9990,8,0),"")</f>
        <v/>
      </c>
      <c r="H13640" s="40" t="str">
        <f t="shared" si="238"/>
        <v/>
      </c>
    </row>
    <row r="13641" spans="7:8" x14ac:dyDescent="0.25">
      <c r="G13641" s="19" t="str">
        <f>IFERROR(VLOOKUP($D13641,LISTA!$A$2:$J$9990,8,0),"")</f>
        <v/>
      </c>
      <c r="H13641" s="40" t="str">
        <f t="shared" si="238"/>
        <v/>
      </c>
    </row>
    <row r="13642" spans="7:8" x14ac:dyDescent="0.25">
      <c r="G13642" s="19" t="str">
        <f>IFERROR(VLOOKUP($D13642,LISTA!$A$2:$J$9990,8,0),"")</f>
        <v/>
      </c>
      <c r="H13642" s="40" t="str">
        <f t="shared" si="238"/>
        <v/>
      </c>
    </row>
    <row r="13643" spans="7:8" x14ac:dyDescent="0.25">
      <c r="G13643" s="19" t="str">
        <f>IFERROR(VLOOKUP($D13643,LISTA!$A$2:$J$9990,8,0),"")</f>
        <v/>
      </c>
      <c r="H13643" s="40" t="str">
        <f t="shared" si="238"/>
        <v/>
      </c>
    </row>
    <row r="13644" spans="7:8" x14ac:dyDescent="0.25">
      <c r="G13644" s="19" t="str">
        <f>IFERROR(VLOOKUP($D13644,LISTA!$A$2:$J$9990,8,0),"")</f>
        <v/>
      </c>
      <c r="H13644" s="40" t="str">
        <f t="shared" si="238"/>
        <v/>
      </c>
    </row>
    <row r="13645" spans="7:8" x14ac:dyDescent="0.25">
      <c r="G13645" s="19" t="str">
        <f>IFERROR(VLOOKUP($D13645,LISTA!$A$2:$J$9990,8,0),"")</f>
        <v/>
      </c>
      <c r="H13645" s="40" t="str">
        <f t="shared" si="238"/>
        <v/>
      </c>
    </row>
    <row r="13646" spans="7:8" x14ac:dyDescent="0.25">
      <c r="G13646" s="19" t="str">
        <f>IFERROR(VLOOKUP($D13646,LISTA!$A$2:$J$9990,8,0),"")</f>
        <v/>
      </c>
      <c r="H13646" s="40" t="str">
        <f t="shared" si="238"/>
        <v/>
      </c>
    </row>
    <row r="13647" spans="7:8" x14ac:dyDescent="0.25">
      <c r="G13647" s="19" t="str">
        <f>IFERROR(VLOOKUP($D13647,LISTA!$A$2:$J$9990,8,0),"")</f>
        <v/>
      </c>
      <c r="H13647" s="40" t="str">
        <f t="shared" si="238"/>
        <v/>
      </c>
    </row>
    <row r="13648" spans="7:8" x14ac:dyDescent="0.25">
      <c r="G13648" s="19" t="str">
        <f>IFERROR(VLOOKUP($D13648,LISTA!$A$2:$J$9990,8,0),"")</f>
        <v/>
      </c>
      <c r="H13648" s="40" t="str">
        <f t="shared" si="238"/>
        <v/>
      </c>
    </row>
    <row r="13649" spans="7:8" x14ac:dyDescent="0.25">
      <c r="G13649" s="19" t="str">
        <f>IFERROR(VLOOKUP($D13649,LISTA!$A$2:$J$9990,8,0),"")</f>
        <v/>
      </c>
      <c r="H13649" s="40" t="str">
        <f t="shared" si="238"/>
        <v/>
      </c>
    </row>
    <row r="13650" spans="7:8" x14ac:dyDescent="0.25">
      <c r="G13650" s="19" t="str">
        <f>IFERROR(VLOOKUP($D13650,LISTA!$A$2:$J$9990,8,0),"")</f>
        <v/>
      </c>
      <c r="H13650" s="40" t="str">
        <f t="shared" si="238"/>
        <v/>
      </c>
    </row>
    <row r="13651" spans="7:8" x14ac:dyDescent="0.25">
      <c r="G13651" s="19" t="str">
        <f>IFERROR(VLOOKUP($D13651,LISTA!$A$2:$J$9990,8,0),"")</f>
        <v/>
      </c>
      <c r="H13651" s="40" t="str">
        <f t="shared" si="238"/>
        <v/>
      </c>
    </row>
    <row r="13652" spans="7:8" x14ac:dyDescent="0.25">
      <c r="G13652" s="19" t="str">
        <f>IFERROR(VLOOKUP($D13652,LISTA!$A$2:$J$9990,8,0),"")</f>
        <v/>
      </c>
      <c r="H13652" s="40" t="str">
        <f t="shared" si="238"/>
        <v/>
      </c>
    </row>
    <row r="13653" spans="7:8" x14ac:dyDescent="0.25">
      <c r="G13653" s="19" t="str">
        <f>IFERROR(VLOOKUP($D13653,LISTA!$A$2:$J$9990,8,0),"")</f>
        <v/>
      </c>
      <c r="H13653" s="40" t="str">
        <f t="shared" si="238"/>
        <v/>
      </c>
    </row>
    <row r="13654" spans="7:8" x14ac:dyDescent="0.25">
      <c r="G13654" s="19" t="str">
        <f>IFERROR(VLOOKUP($D13654,LISTA!$A$2:$J$9990,8,0),"")</f>
        <v/>
      </c>
      <c r="H13654" s="40" t="str">
        <f t="shared" si="238"/>
        <v/>
      </c>
    </row>
    <row r="13655" spans="7:8" x14ac:dyDescent="0.25">
      <c r="G13655" s="19" t="str">
        <f>IFERROR(VLOOKUP($D13655,LISTA!$A$2:$J$9990,8,0),"")</f>
        <v/>
      </c>
      <c r="H13655" s="40" t="str">
        <f t="shared" si="238"/>
        <v/>
      </c>
    </row>
    <row r="13656" spans="7:8" x14ac:dyDescent="0.25">
      <c r="G13656" s="19" t="str">
        <f>IFERROR(VLOOKUP($D13656,LISTA!$A$2:$J$9990,8,0),"")</f>
        <v/>
      </c>
      <c r="H13656" s="40" t="str">
        <f t="shared" si="238"/>
        <v/>
      </c>
    </row>
    <row r="13657" spans="7:8" x14ac:dyDescent="0.25">
      <c r="G13657" s="19" t="str">
        <f>IFERROR(VLOOKUP($D13657,LISTA!$A$2:$J$9990,8,0),"")</f>
        <v/>
      </c>
      <c r="H13657" s="40" t="str">
        <f t="shared" si="238"/>
        <v/>
      </c>
    </row>
    <row r="13658" spans="7:8" x14ac:dyDescent="0.25">
      <c r="G13658" s="19" t="str">
        <f>IFERROR(VLOOKUP($D13658,LISTA!$A$2:$J$9990,8,0),"")</f>
        <v/>
      </c>
      <c r="H13658" s="40" t="str">
        <f t="shared" si="238"/>
        <v/>
      </c>
    </row>
    <row r="13659" spans="7:8" x14ac:dyDescent="0.25">
      <c r="G13659" s="19" t="str">
        <f>IFERROR(VLOOKUP($D13659,LISTA!$A$2:$J$9990,8,0),"")</f>
        <v/>
      </c>
      <c r="H13659" s="40" t="str">
        <f t="shared" si="238"/>
        <v/>
      </c>
    </row>
    <row r="13660" spans="7:8" x14ac:dyDescent="0.25">
      <c r="G13660" s="19" t="str">
        <f>IFERROR(VLOOKUP($D13660,LISTA!$A$2:$J$9990,8,0),"")</f>
        <v/>
      </c>
      <c r="H13660" s="40" t="str">
        <f t="shared" si="238"/>
        <v/>
      </c>
    </row>
    <row r="13661" spans="7:8" x14ac:dyDescent="0.25">
      <c r="G13661" s="19" t="str">
        <f>IFERROR(VLOOKUP($D13661,LISTA!$A$2:$J$9990,8,0),"")</f>
        <v/>
      </c>
      <c r="H13661" s="40" t="str">
        <f t="shared" si="238"/>
        <v/>
      </c>
    </row>
    <row r="13662" spans="7:8" x14ac:dyDescent="0.25">
      <c r="G13662" s="19" t="str">
        <f>IFERROR(VLOOKUP($D13662,LISTA!$A$2:$J$9990,8,0),"")</f>
        <v/>
      </c>
      <c r="H13662" s="40" t="str">
        <f t="shared" si="238"/>
        <v/>
      </c>
    </row>
    <row r="13663" spans="7:8" x14ac:dyDescent="0.25">
      <c r="G13663" s="19" t="str">
        <f>IFERROR(VLOOKUP($D13663,LISTA!$A$2:$J$9990,8,0),"")</f>
        <v/>
      </c>
      <c r="H13663" s="40" t="str">
        <f t="shared" si="238"/>
        <v/>
      </c>
    </row>
    <row r="13664" spans="7:8" x14ac:dyDescent="0.25">
      <c r="G13664" s="19" t="str">
        <f>IFERROR(VLOOKUP($D13664,LISTA!$A$2:$J$9990,8,0),"")</f>
        <v/>
      </c>
      <c r="H13664" s="40" t="str">
        <f t="shared" si="238"/>
        <v/>
      </c>
    </row>
    <row r="13665" spans="7:8" x14ac:dyDescent="0.25">
      <c r="G13665" s="19" t="str">
        <f>IFERROR(VLOOKUP($D13665,LISTA!$A$2:$J$9990,8,0),"")</f>
        <v/>
      </c>
      <c r="H13665" s="40" t="str">
        <f t="shared" si="238"/>
        <v/>
      </c>
    </row>
    <row r="13666" spans="7:8" x14ac:dyDescent="0.25">
      <c r="G13666" s="19" t="str">
        <f>IFERROR(VLOOKUP($D13666,LISTA!$A$2:$J$9990,8,0),"")</f>
        <v/>
      </c>
      <c r="H13666" s="40" t="str">
        <f t="shared" si="238"/>
        <v/>
      </c>
    </row>
    <row r="13667" spans="7:8" x14ac:dyDescent="0.25">
      <c r="G13667" s="19" t="str">
        <f>IFERROR(VLOOKUP($D13667,LISTA!$A$2:$J$9990,8,0),"")</f>
        <v/>
      </c>
      <c r="H13667" s="40" t="str">
        <f t="shared" si="238"/>
        <v/>
      </c>
    </row>
    <row r="13668" spans="7:8" x14ac:dyDescent="0.25">
      <c r="G13668" s="19" t="str">
        <f>IFERROR(VLOOKUP($D13668,LISTA!$A$2:$J$9990,8,0),"")</f>
        <v/>
      </c>
      <c r="H13668" s="40" t="str">
        <f t="shared" si="238"/>
        <v/>
      </c>
    </row>
    <row r="13669" spans="7:8" x14ac:dyDescent="0.25">
      <c r="G13669" s="19" t="str">
        <f>IFERROR(VLOOKUP($D13669,LISTA!$A$2:$J$9990,8,0),"")</f>
        <v/>
      </c>
      <c r="H13669" s="40" t="str">
        <f t="shared" si="238"/>
        <v/>
      </c>
    </row>
    <row r="13670" spans="7:8" x14ac:dyDescent="0.25">
      <c r="G13670" s="19" t="str">
        <f>IFERROR(VLOOKUP($D13670,LISTA!$A$2:$J$9990,8,0),"")</f>
        <v/>
      </c>
      <c r="H13670" s="40" t="str">
        <f t="shared" si="238"/>
        <v/>
      </c>
    </row>
    <row r="13671" spans="7:8" x14ac:dyDescent="0.25">
      <c r="G13671" s="19" t="str">
        <f>IFERROR(VLOOKUP($D13671,LISTA!$A$2:$J$9990,8,0),"")</f>
        <v/>
      </c>
      <c r="H13671" s="40" t="str">
        <f t="shared" si="238"/>
        <v/>
      </c>
    </row>
    <row r="13672" spans="7:8" x14ac:dyDescent="0.25">
      <c r="G13672" s="19" t="str">
        <f>IFERROR(VLOOKUP($D13672,LISTA!$A$2:$J$9990,8,0),"")</f>
        <v/>
      </c>
      <c r="H13672" s="40" t="str">
        <f t="shared" si="238"/>
        <v/>
      </c>
    </row>
    <row r="13673" spans="7:8" x14ac:dyDescent="0.25">
      <c r="G13673" s="19" t="str">
        <f>IFERROR(VLOOKUP($D13673,LISTA!$A$2:$J$9990,8,0),"")</f>
        <v/>
      </c>
      <c r="H13673" s="40" t="str">
        <f t="shared" si="238"/>
        <v/>
      </c>
    </row>
    <row r="13674" spans="7:8" x14ac:dyDescent="0.25">
      <c r="G13674" s="19" t="str">
        <f>IFERROR(VLOOKUP($D13674,LISTA!$A$2:$J$9990,8,0),"")</f>
        <v/>
      </c>
      <c r="H13674" s="40" t="str">
        <f t="shared" si="238"/>
        <v/>
      </c>
    </row>
    <row r="13675" spans="7:8" x14ac:dyDescent="0.25">
      <c r="G13675" s="19" t="str">
        <f>IFERROR(VLOOKUP($D13675,LISTA!$A$2:$J$9990,8,0),"")</f>
        <v/>
      </c>
      <c r="H13675" s="40" t="str">
        <f t="shared" si="238"/>
        <v/>
      </c>
    </row>
    <row r="13676" spans="7:8" x14ac:dyDescent="0.25">
      <c r="G13676" s="19" t="str">
        <f>IFERROR(VLOOKUP($D13676,LISTA!$A$2:$J$9990,8,0),"")</f>
        <v/>
      </c>
      <c r="H13676" s="40" t="str">
        <f t="shared" si="238"/>
        <v/>
      </c>
    </row>
    <row r="13677" spans="7:8" x14ac:dyDescent="0.25">
      <c r="G13677" s="19" t="str">
        <f>IFERROR(VLOOKUP($D13677,LISTA!$A$2:$J$9990,8,0),"")</f>
        <v/>
      </c>
      <c r="H13677" s="40" t="str">
        <f t="shared" si="238"/>
        <v/>
      </c>
    </row>
    <row r="13678" spans="7:8" x14ac:dyDescent="0.25">
      <c r="G13678" s="19" t="str">
        <f>IFERROR(VLOOKUP($D13678,LISTA!$A$2:$J$9990,8,0),"")</f>
        <v/>
      </c>
      <c r="H13678" s="40" t="str">
        <f t="shared" si="238"/>
        <v/>
      </c>
    </row>
    <row r="13679" spans="7:8" x14ac:dyDescent="0.25">
      <c r="G13679" s="19" t="str">
        <f>IFERROR(VLOOKUP($D13679,LISTA!$A$2:$J$9990,8,0),"")</f>
        <v/>
      </c>
      <c r="H13679" s="40" t="str">
        <f t="shared" si="238"/>
        <v/>
      </c>
    </row>
    <row r="13680" spans="7:8" x14ac:dyDescent="0.25">
      <c r="G13680" s="19" t="str">
        <f>IFERROR(VLOOKUP($D13680,LISTA!$A$2:$J$9990,8,0),"")</f>
        <v/>
      </c>
      <c r="H13680" s="40" t="str">
        <f t="shared" si="238"/>
        <v/>
      </c>
    </row>
    <row r="13681" spans="7:8" x14ac:dyDescent="0.25">
      <c r="G13681" s="19" t="str">
        <f>IFERROR(VLOOKUP($D13681,LISTA!$A$2:$J$9990,8,0),"")</f>
        <v/>
      </c>
      <c r="H13681" s="40" t="str">
        <f t="shared" si="238"/>
        <v/>
      </c>
    </row>
    <row r="13682" spans="7:8" x14ac:dyDescent="0.25">
      <c r="G13682" s="19" t="str">
        <f>IFERROR(VLOOKUP($D13682,LISTA!$A$2:$J$9990,8,0),"")</f>
        <v/>
      </c>
      <c r="H13682" s="40" t="str">
        <f t="shared" si="238"/>
        <v/>
      </c>
    </row>
    <row r="13683" spans="7:8" x14ac:dyDescent="0.25">
      <c r="G13683" s="19" t="str">
        <f>IFERROR(VLOOKUP($D13683,LISTA!$A$2:$J$9990,8,0),"")</f>
        <v/>
      </c>
      <c r="H13683" s="40" t="str">
        <f t="shared" si="238"/>
        <v/>
      </c>
    </row>
    <row r="13684" spans="7:8" x14ac:dyDescent="0.25">
      <c r="G13684" s="19" t="str">
        <f>IFERROR(VLOOKUP($D13684,LISTA!$A$2:$J$9990,8,0),"")</f>
        <v/>
      </c>
      <c r="H13684" s="40" t="str">
        <f t="shared" si="238"/>
        <v/>
      </c>
    </row>
    <row r="13685" spans="7:8" x14ac:dyDescent="0.25">
      <c r="G13685" s="19" t="str">
        <f>IFERROR(VLOOKUP($D13685,LISTA!$A$2:$J$9990,8,0),"")</f>
        <v/>
      </c>
      <c r="H13685" s="40" t="str">
        <f t="shared" si="238"/>
        <v/>
      </c>
    </row>
    <row r="13686" spans="7:8" x14ac:dyDescent="0.25">
      <c r="G13686" s="19" t="str">
        <f>IFERROR(VLOOKUP($D13686,LISTA!$A$2:$J$9990,8,0),"")</f>
        <v/>
      </c>
      <c r="H13686" s="40" t="str">
        <f t="shared" si="238"/>
        <v/>
      </c>
    </row>
    <row r="13687" spans="7:8" x14ac:dyDescent="0.25">
      <c r="G13687" s="19" t="str">
        <f>IFERROR(VLOOKUP($D13687,LISTA!$A$2:$J$9990,8,0),"")</f>
        <v/>
      </c>
      <c r="H13687" s="40" t="str">
        <f t="shared" si="238"/>
        <v/>
      </c>
    </row>
    <row r="13688" spans="7:8" x14ac:dyDescent="0.25">
      <c r="G13688" s="19" t="str">
        <f>IFERROR(VLOOKUP($D13688,LISTA!$A$2:$J$9990,8,0),"")</f>
        <v/>
      </c>
      <c r="H13688" s="40" t="str">
        <f t="shared" si="238"/>
        <v/>
      </c>
    </row>
    <row r="13689" spans="7:8" x14ac:dyDescent="0.25">
      <c r="G13689" s="19" t="str">
        <f>IFERROR(VLOOKUP($D13689,LISTA!$A$2:$J$9990,8,0),"")</f>
        <v/>
      </c>
      <c r="H13689" s="40" t="str">
        <f t="shared" si="238"/>
        <v/>
      </c>
    </row>
    <row r="13690" spans="7:8" x14ac:dyDescent="0.25">
      <c r="G13690" s="19" t="str">
        <f>IFERROR(VLOOKUP($D13690,LISTA!$A$2:$J$9990,8,0),"")</f>
        <v/>
      </c>
      <c r="H13690" s="40" t="str">
        <f t="shared" si="238"/>
        <v/>
      </c>
    </row>
    <row r="13691" spans="7:8" x14ac:dyDescent="0.25">
      <c r="G13691" s="19" t="str">
        <f>IFERROR(VLOOKUP($D13691,LISTA!$A$2:$J$9990,8,0),"")</f>
        <v/>
      </c>
      <c r="H13691" s="40" t="str">
        <f t="shared" si="238"/>
        <v/>
      </c>
    </row>
    <row r="13692" spans="7:8" x14ac:dyDescent="0.25">
      <c r="G13692" s="19" t="str">
        <f>IFERROR(VLOOKUP($D13692,LISTA!$A$2:$J$9990,8,0),"")</f>
        <v/>
      </c>
      <c r="H13692" s="40" t="str">
        <f t="shared" si="238"/>
        <v/>
      </c>
    </row>
    <row r="13693" spans="7:8" x14ac:dyDescent="0.25">
      <c r="G13693" s="19" t="str">
        <f>IFERROR(VLOOKUP($D13693,LISTA!$A$2:$J$9990,8,0),"")</f>
        <v/>
      </c>
      <c r="H13693" s="40" t="str">
        <f t="shared" si="238"/>
        <v/>
      </c>
    </row>
    <row r="13694" spans="7:8" x14ac:dyDescent="0.25">
      <c r="G13694" s="19" t="str">
        <f>IFERROR(VLOOKUP($D13694,LISTA!$A$2:$J$9990,8,0),"")</f>
        <v/>
      </c>
      <c r="H13694" s="40" t="str">
        <f t="shared" si="238"/>
        <v/>
      </c>
    </row>
    <row r="13695" spans="7:8" x14ac:dyDescent="0.25">
      <c r="G13695" s="19" t="str">
        <f>IFERROR(VLOOKUP($D13695,LISTA!$A$2:$J$9990,8,0),"")</f>
        <v/>
      </c>
      <c r="H13695" s="40" t="str">
        <f t="shared" si="238"/>
        <v/>
      </c>
    </row>
    <row r="13696" spans="7:8" x14ac:dyDescent="0.25">
      <c r="G13696" s="19" t="str">
        <f>IFERROR(VLOOKUP($D13696,LISTA!$A$2:$J$9990,8,0),"")</f>
        <v/>
      </c>
      <c r="H13696" s="40" t="str">
        <f t="shared" si="238"/>
        <v/>
      </c>
    </row>
    <row r="13697" spans="7:8" x14ac:dyDescent="0.25">
      <c r="G13697" s="19" t="str">
        <f>IFERROR(VLOOKUP($D13697,LISTA!$A$2:$J$9990,8,0),"")</f>
        <v/>
      </c>
      <c r="H13697" s="40" t="str">
        <f t="shared" si="238"/>
        <v/>
      </c>
    </row>
    <row r="13698" spans="7:8" x14ac:dyDescent="0.25">
      <c r="G13698" s="19" t="str">
        <f>IFERROR(VLOOKUP($D13698,LISTA!$A$2:$J$9990,8,0),"")</f>
        <v/>
      </c>
      <c r="H13698" s="40" t="str">
        <f t="shared" si="238"/>
        <v/>
      </c>
    </row>
    <row r="13699" spans="7:8" x14ac:dyDescent="0.25">
      <c r="G13699" s="19" t="str">
        <f>IFERROR(VLOOKUP($D13699,LISTA!$A$2:$J$9990,8,0),"")</f>
        <v/>
      </c>
      <c r="H13699" s="40" t="str">
        <f t="shared" si="238"/>
        <v/>
      </c>
    </row>
    <row r="13700" spans="7:8" x14ac:dyDescent="0.25">
      <c r="G13700" s="19" t="str">
        <f>IFERROR(VLOOKUP($D13700,LISTA!$A$2:$J$9990,8,0),"")</f>
        <v/>
      </c>
      <c r="H13700" s="40" t="str">
        <f t="shared" si="238"/>
        <v/>
      </c>
    </row>
    <row r="13701" spans="7:8" x14ac:dyDescent="0.25">
      <c r="G13701" s="19" t="str">
        <f>IFERROR(VLOOKUP($D13701,LISTA!$A$2:$J$9990,8,0),"")</f>
        <v/>
      </c>
      <c r="H13701" s="40" t="str">
        <f t="shared" ref="H13701:H13764" si="239">IF(OR(G13701=$K$10,G13701=$K$11,G13701=$K$14,G13701=$K$15,G13701=$K$16,G13701=$K$17,G13701=$K$18,G13701=$K$19,G13701=$K$20,G13701=$K$21,G13701=$K$22,G13701=$K$23,G13701=$K$24,G13701=$K$25,G13701=$K$26,G13701=$K$27,G13701=$K$28),$K$9,IF(OR(G13701=$K$32,G13701=$K$33),$K$31,IF(OR(G13701=$K$38),$K$37,"")))</f>
        <v/>
      </c>
    </row>
    <row r="13702" spans="7:8" x14ac:dyDescent="0.25">
      <c r="G13702" s="19" t="str">
        <f>IFERROR(VLOOKUP($D13702,LISTA!$A$2:$J$9990,8,0),"")</f>
        <v/>
      </c>
      <c r="H13702" s="40" t="str">
        <f t="shared" si="239"/>
        <v/>
      </c>
    </row>
    <row r="13703" spans="7:8" x14ac:dyDescent="0.25">
      <c r="G13703" s="19" t="str">
        <f>IFERROR(VLOOKUP($D13703,LISTA!$A$2:$J$9990,8,0),"")</f>
        <v/>
      </c>
      <c r="H13703" s="40" t="str">
        <f t="shared" si="239"/>
        <v/>
      </c>
    </row>
    <row r="13704" spans="7:8" x14ac:dyDescent="0.25">
      <c r="G13704" s="19" t="str">
        <f>IFERROR(VLOOKUP($D13704,LISTA!$A$2:$J$9990,8,0),"")</f>
        <v/>
      </c>
      <c r="H13704" s="40" t="str">
        <f t="shared" si="239"/>
        <v/>
      </c>
    </row>
    <row r="13705" spans="7:8" x14ac:dyDescent="0.25">
      <c r="G13705" s="19" t="str">
        <f>IFERROR(VLOOKUP($D13705,LISTA!$A$2:$J$9990,8,0),"")</f>
        <v/>
      </c>
      <c r="H13705" s="40" t="str">
        <f t="shared" si="239"/>
        <v/>
      </c>
    </row>
    <row r="13706" spans="7:8" x14ac:dyDescent="0.25">
      <c r="G13706" s="19" t="str">
        <f>IFERROR(VLOOKUP($D13706,LISTA!$A$2:$J$9990,8,0),"")</f>
        <v/>
      </c>
      <c r="H13706" s="40" t="str">
        <f t="shared" si="239"/>
        <v/>
      </c>
    </row>
    <row r="13707" spans="7:8" x14ac:dyDescent="0.25">
      <c r="G13707" s="19" t="str">
        <f>IFERROR(VLOOKUP($D13707,LISTA!$A$2:$J$9990,8,0),"")</f>
        <v/>
      </c>
      <c r="H13707" s="40" t="str">
        <f t="shared" si="239"/>
        <v/>
      </c>
    </row>
    <row r="13708" spans="7:8" x14ac:dyDescent="0.25">
      <c r="G13708" s="19" t="str">
        <f>IFERROR(VLOOKUP($D13708,LISTA!$A$2:$J$9990,8,0),"")</f>
        <v/>
      </c>
      <c r="H13708" s="40" t="str">
        <f t="shared" si="239"/>
        <v/>
      </c>
    </row>
    <row r="13709" spans="7:8" x14ac:dyDescent="0.25">
      <c r="G13709" s="19" t="str">
        <f>IFERROR(VLOOKUP($D13709,LISTA!$A$2:$J$9990,8,0),"")</f>
        <v/>
      </c>
      <c r="H13709" s="40" t="str">
        <f t="shared" si="239"/>
        <v/>
      </c>
    </row>
    <row r="13710" spans="7:8" x14ac:dyDescent="0.25">
      <c r="G13710" s="19" t="str">
        <f>IFERROR(VLOOKUP($D13710,LISTA!$A$2:$J$9990,8,0),"")</f>
        <v/>
      </c>
      <c r="H13710" s="40" t="str">
        <f t="shared" si="239"/>
        <v/>
      </c>
    </row>
    <row r="13711" spans="7:8" x14ac:dyDescent="0.25">
      <c r="G13711" s="19" t="str">
        <f>IFERROR(VLOOKUP($D13711,LISTA!$A$2:$J$9990,8,0),"")</f>
        <v/>
      </c>
      <c r="H13711" s="40" t="str">
        <f t="shared" si="239"/>
        <v/>
      </c>
    </row>
    <row r="13712" spans="7:8" x14ac:dyDescent="0.25">
      <c r="G13712" s="19" t="str">
        <f>IFERROR(VLOOKUP($D13712,LISTA!$A$2:$J$9990,8,0),"")</f>
        <v/>
      </c>
      <c r="H13712" s="40" t="str">
        <f t="shared" si="239"/>
        <v/>
      </c>
    </row>
    <row r="13713" spans="7:8" x14ac:dyDescent="0.25">
      <c r="G13713" s="19" t="str">
        <f>IFERROR(VLOOKUP($D13713,LISTA!$A$2:$J$9990,8,0),"")</f>
        <v/>
      </c>
      <c r="H13713" s="40" t="str">
        <f t="shared" si="239"/>
        <v/>
      </c>
    </row>
    <row r="13714" spans="7:8" x14ac:dyDescent="0.25">
      <c r="G13714" s="19" t="str">
        <f>IFERROR(VLOOKUP($D13714,LISTA!$A$2:$J$9990,8,0),"")</f>
        <v/>
      </c>
      <c r="H13714" s="40" t="str">
        <f t="shared" si="239"/>
        <v/>
      </c>
    </row>
    <row r="13715" spans="7:8" x14ac:dyDescent="0.25">
      <c r="G13715" s="19" t="str">
        <f>IFERROR(VLOOKUP($D13715,LISTA!$A$2:$J$9990,8,0),"")</f>
        <v/>
      </c>
      <c r="H13715" s="40" t="str">
        <f t="shared" si="239"/>
        <v/>
      </c>
    </row>
    <row r="13716" spans="7:8" x14ac:dyDescent="0.25">
      <c r="G13716" s="19" t="str">
        <f>IFERROR(VLOOKUP($D13716,LISTA!$A$2:$J$9990,8,0),"")</f>
        <v/>
      </c>
      <c r="H13716" s="40" t="str">
        <f t="shared" si="239"/>
        <v/>
      </c>
    </row>
    <row r="13717" spans="7:8" x14ac:dyDescent="0.25">
      <c r="G13717" s="19" t="str">
        <f>IFERROR(VLOOKUP($D13717,LISTA!$A$2:$J$9990,8,0),"")</f>
        <v/>
      </c>
      <c r="H13717" s="40" t="str">
        <f t="shared" si="239"/>
        <v/>
      </c>
    </row>
    <row r="13718" spans="7:8" x14ac:dyDescent="0.25">
      <c r="G13718" s="19" t="str">
        <f>IFERROR(VLOOKUP($D13718,LISTA!$A$2:$J$9990,8,0),"")</f>
        <v/>
      </c>
      <c r="H13718" s="40" t="str">
        <f t="shared" si="239"/>
        <v/>
      </c>
    </row>
    <row r="13719" spans="7:8" x14ac:dyDescent="0.25">
      <c r="G13719" s="19" t="str">
        <f>IFERROR(VLOOKUP($D13719,LISTA!$A$2:$J$9990,8,0),"")</f>
        <v/>
      </c>
      <c r="H13719" s="40" t="str">
        <f t="shared" si="239"/>
        <v/>
      </c>
    </row>
    <row r="13720" spans="7:8" x14ac:dyDescent="0.25">
      <c r="G13720" s="19" t="str">
        <f>IFERROR(VLOOKUP($D13720,LISTA!$A$2:$J$9990,8,0),"")</f>
        <v/>
      </c>
      <c r="H13720" s="40" t="str">
        <f t="shared" si="239"/>
        <v/>
      </c>
    </row>
    <row r="13721" spans="7:8" x14ac:dyDescent="0.25">
      <c r="G13721" s="19" t="str">
        <f>IFERROR(VLOOKUP($D13721,LISTA!$A$2:$J$9990,8,0),"")</f>
        <v/>
      </c>
      <c r="H13721" s="40" t="str">
        <f t="shared" si="239"/>
        <v/>
      </c>
    </row>
    <row r="13722" spans="7:8" x14ac:dyDescent="0.25">
      <c r="G13722" s="19" t="str">
        <f>IFERROR(VLOOKUP($D13722,LISTA!$A$2:$J$9990,8,0),"")</f>
        <v/>
      </c>
      <c r="H13722" s="40" t="str">
        <f t="shared" si="239"/>
        <v/>
      </c>
    </row>
    <row r="13723" spans="7:8" x14ac:dyDescent="0.25">
      <c r="G13723" s="19" t="str">
        <f>IFERROR(VLOOKUP($D13723,LISTA!$A$2:$J$9990,8,0),"")</f>
        <v/>
      </c>
      <c r="H13723" s="40" t="str">
        <f t="shared" si="239"/>
        <v/>
      </c>
    </row>
    <row r="13724" spans="7:8" x14ac:dyDescent="0.25">
      <c r="G13724" s="19" t="str">
        <f>IFERROR(VLOOKUP($D13724,LISTA!$A$2:$J$9990,8,0),"")</f>
        <v/>
      </c>
      <c r="H13724" s="40" t="str">
        <f t="shared" si="239"/>
        <v/>
      </c>
    </row>
    <row r="13725" spans="7:8" x14ac:dyDescent="0.25">
      <c r="G13725" s="19" t="str">
        <f>IFERROR(VLOOKUP($D13725,LISTA!$A$2:$J$9990,8,0),"")</f>
        <v/>
      </c>
      <c r="H13725" s="40" t="str">
        <f t="shared" si="239"/>
        <v/>
      </c>
    </row>
    <row r="13726" spans="7:8" x14ac:dyDescent="0.25">
      <c r="G13726" s="19" t="str">
        <f>IFERROR(VLOOKUP($D13726,LISTA!$A$2:$J$9990,8,0),"")</f>
        <v/>
      </c>
      <c r="H13726" s="40" t="str">
        <f t="shared" si="239"/>
        <v/>
      </c>
    </row>
    <row r="13727" spans="7:8" x14ac:dyDescent="0.25">
      <c r="G13727" s="19" t="str">
        <f>IFERROR(VLOOKUP($D13727,LISTA!$A$2:$J$9990,8,0),"")</f>
        <v/>
      </c>
      <c r="H13727" s="40" t="str">
        <f t="shared" si="239"/>
        <v/>
      </c>
    </row>
    <row r="13728" spans="7:8" x14ac:dyDescent="0.25">
      <c r="G13728" s="19" t="str">
        <f>IFERROR(VLOOKUP($D13728,LISTA!$A$2:$J$9990,8,0),"")</f>
        <v/>
      </c>
      <c r="H13728" s="40" t="str">
        <f t="shared" si="239"/>
        <v/>
      </c>
    </row>
    <row r="13729" spans="7:8" x14ac:dyDescent="0.25">
      <c r="G13729" s="19" t="str">
        <f>IFERROR(VLOOKUP($D13729,LISTA!$A$2:$J$9990,8,0),"")</f>
        <v/>
      </c>
      <c r="H13729" s="40" t="str">
        <f t="shared" si="239"/>
        <v/>
      </c>
    </row>
    <row r="13730" spans="7:8" x14ac:dyDescent="0.25">
      <c r="G13730" s="19" t="str">
        <f>IFERROR(VLOOKUP($D13730,LISTA!$A$2:$J$9990,8,0),"")</f>
        <v/>
      </c>
      <c r="H13730" s="40" t="str">
        <f t="shared" si="239"/>
        <v/>
      </c>
    </row>
    <row r="13731" spans="7:8" x14ac:dyDescent="0.25">
      <c r="G13731" s="19" t="str">
        <f>IFERROR(VLOOKUP($D13731,LISTA!$A$2:$J$9990,8,0),"")</f>
        <v/>
      </c>
      <c r="H13731" s="40" t="str">
        <f t="shared" si="239"/>
        <v/>
      </c>
    </row>
    <row r="13732" spans="7:8" x14ac:dyDescent="0.25">
      <c r="G13732" s="19" t="str">
        <f>IFERROR(VLOOKUP($D13732,LISTA!$A$2:$J$9990,8,0),"")</f>
        <v/>
      </c>
      <c r="H13732" s="40" t="str">
        <f t="shared" si="239"/>
        <v/>
      </c>
    </row>
    <row r="13733" spans="7:8" x14ac:dyDescent="0.25">
      <c r="G13733" s="19" t="str">
        <f>IFERROR(VLOOKUP($D13733,LISTA!$A$2:$J$9990,8,0),"")</f>
        <v/>
      </c>
      <c r="H13733" s="40" t="str">
        <f t="shared" si="239"/>
        <v/>
      </c>
    </row>
    <row r="13734" spans="7:8" x14ac:dyDescent="0.25">
      <c r="G13734" s="19" t="str">
        <f>IFERROR(VLOOKUP($D13734,LISTA!$A$2:$J$9990,8,0),"")</f>
        <v/>
      </c>
      <c r="H13734" s="40" t="str">
        <f t="shared" si="239"/>
        <v/>
      </c>
    </row>
    <row r="13735" spans="7:8" x14ac:dyDescent="0.25">
      <c r="G13735" s="19" t="str">
        <f>IFERROR(VLOOKUP($D13735,LISTA!$A$2:$J$9990,8,0),"")</f>
        <v/>
      </c>
      <c r="H13735" s="40" t="str">
        <f t="shared" si="239"/>
        <v/>
      </c>
    </row>
    <row r="13736" spans="7:8" x14ac:dyDescent="0.25">
      <c r="G13736" s="19" t="str">
        <f>IFERROR(VLOOKUP($D13736,LISTA!$A$2:$J$9990,8,0),"")</f>
        <v/>
      </c>
      <c r="H13736" s="40" t="str">
        <f t="shared" si="239"/>
        <v/>
      </c>
    </row>
    <row r="13737" spans="7:8" x14ac:dyDescent="0.25">
      <c r="G13737" s="19" t="str">
        <f>IFERROR(VLOOKUP($D13737,LISTA!$A$2:$J$9990,8,0),"")</f>
        <v/>
      </c>
      <c r="H13737" s="40" t="str">
        <f t="shared" si="239"/>
        <v/>
      </c>
    </row>
    <row r="13738" spans="7:8" x14ac:dyDescent="0.25">
      <c r="G13738" s="19" t="str">
        <f>IFERROR(VLOOKUP($D13738,LISTA!$A$2:$J$9990,8,0),"")</f>
        <v/>
      </c>
      <c r="H13738" s="40" t="str">
        <f t="shared" si="239"/>
        <v/>
      </c>
    </row>
    <row r="13739" spans="7:8" x14ac:dyDescent="0.25">
      <c r="G13739" s="19" t="str">
        <f>IFERROR(VLOOKUP($D13739,LISTA!$A$2:$J$9990,8,0),"")</f>
        <v/>
      </c>
      <c r="H13739" s="40" t="str">
        <f t="shared" si="239"/>
        <v/>
      </c>
    </row>
    <row r="13740" spans="7:8" x14ac:dyDescent="0.25">
      <c r="G13740" s="19" t="str">
        <f>IFERROR(VLOOKUP($D13740,LISTA!$A$2:$J$9990,8,0),"")</f>
        <v/>
      </c>
      <c r="H13740" s="40" t="str">
        <f t="shared" si="239"/>
        <v/>
      </c>
    </row>
    <row r="13741" spans="7:8" x14ac:dyDescent="0.25">
      <c r="G13741" s="19" t="str">
        <f>IFERROR(VLOOKUP($D13741,LISTA!$A$2:$J$9990,8,0),"")</f>
        <v/>
      </c>
      <c r="H13741" s="40" t="str">
        <f t="shared" si="239"/>
        <v/>
      </c>
    </row>
    <row r="13742" spans="7:8" x14ac:dyDescent="0.25">
      <c r="G13742" s="19" t="str">
        <f>IFERROR(VLOOKUP($D13742,LISTA!$A$2:$J$9990,8,0),"")</f>
        <v/>
      </c>
      <c r="H13742" s="40" t="str">
        <f t="shared" si="239"/>
        <v/>
      </c>
    </row>
    <row r="13743" spans="7:8" x14ac:dyDescent="0.25">
      <c r="G13743" s="19" t="str">
        <f>IFERROR(VLOOKUP($D13743,LISTA!$A$2:$J$9990,8,0),"")</f>
        <v/>
      </c>
      <c r="H13743" s="40" t="str">
        <f t="shared" si="239"/>
        <v/>
      </c>
    </row>
    <row r="13744" spans="7:8" x14ac:dyDescent="0.25">
      <c r="G13744" s="19" t="str">
        <f>IFERROR(VLOOKUP($D13744,LISTA!$A$2:$J$9990,8,0),"")</f>
        <v/>
      </c>
      <c r="H13744" s="40" t="str">
        <f t="shared" si="239"/>
        <v/>
      </c>
    </row>
    <row r="13745" spans="7:8" x14ac:dyDescent="0.25">
      <c r="G13745" s="19" t="str">
        <f>IFERROR(VLOOKUP($D13745,LISTA!$A$2:$J$9990,8,0),"")</f>
        <v/>
      </c>
      <c r="H13745" s="40" t="str">
        <f t="shared" si="239"/>
        <v/>
      </c>
    </row>
    <row r="13746" spans="7:8" x14ac:dyDescent="0.25">
      <c r="G13746" s="19" t="str">
        <f>IFERROR(VLOOKUP($D13746,LISTA!$A$2:$J$9990,8,0),"")</f>
        <v/>
      </c>
      <c r="H13746" s="40" t="str">
        <f t="shared" si="239"/>
        <v/>
      </c>
    </row>
    <row r="13747" spans="7:8" x14ac:dyDescent="0.25">
      <c r="G13747" s="19" t="str">
        <f>IFERROR(VLOOKUP($D13747,LISTA!$A$2:$J$9990,8,0),"")</f>
        <v/>
      </c>
      <c r="H13747" s="40" t="str">
        <f t="shared" si="239"/>
        <v/>
      </c>
    </row>
    <row r="13748" spans="7:8" x14ac:dyDescent="0.25">
      <c r="G13748" s="19" t="str">
        <f>IFERROR(VLOOKUP($D13748,LISTA!$A$2:$J$9990,8,0),"")</f>
        <v/>
      </c>
      <c r="H13748" s="40" t="str">
        <f t="shared" si="239"/>
        <v/>
      </c>
    </row>
    <row r="13749" spans="7:8" x14ac:dyDescent="0.25">
      <c r="G13749" s="19" t="str">
        <f>IFERROR(VLOOKUP($D13749,LISTA!$A$2:$J$9990,8,0),"")</f>
        <v/>
      </c>
      <c r="H13749" s="40" t="str">
        <f t="shared" si="239"/>
        <v/>
      </c>
    </row>
    <row r="13750" spans="7:8" x14ac:dyDescent="0.25">
      <c r="G13750" s="19" t="str">
        <f>IFERROR(VLOOKUP($D13750,LISTA!$A$2:$J$9990,8,0),"")</f>
        <v/>
      </c>
      <c r="H13750" s="40" t="str">
        <f t="shared" si="239"/>
        <v/>
      </c>
    </row>
    <row r="13751" spans="7:8" x14ac:dyDescent="0.25">
      <c r="G13751" s="19" t="str">
        <f>IFERROR(VLOOKUP($D13751,LISTA!$A$2:$J$9990,8,0),"")</f>
        <v/>
      </c>
      <c r="H13751" s="40" t="str">
        <f t="shared" si="239"/>
        <v/>
      </c>
    </row>
    <row r="13752" spans="7:8" x14ac:dyDescent="0.25">
      <c r="G13752" s="19" t="str">
        <f>IFERROR(VLOOKUP($D13752,LISTA!$A$2:$J$9990,8,0),"")</f>
        <v/>
      </c>
      <c r="H13752" s="40" t="str">
        <f t="shared" si="239"/>
        <v/>
      </c>
    </row>
    <row r="13753" spans="7:8" x14ac:dyDescent="0.25">
      <c r="G13753" s="19" t="str">
        <f>IFERROR(VLOOKUP($D13753,LISTA!$A$2:$J$9990,8,0),"")</f>
        <v/>
      </c>
      <c r="H13753" s="40" t="str">
        <f t="shared" si="239"/>
        <v/>
      </c>
    </row>
    <row r="13754" spans="7:8" x14ac:dyDescent="0.25">
      <c r="G13754" s="19" t="str">
        <f>IFERROR(VLOOKUP($D13754,LISTA!$A$2:$J$9990,8,0),"")</f>
        <v/>
      </c>
      <c r="H13754" s="40" t="str">
        <f t="shared" si="239"/>
        <v/>
      </c>
    </row>
    <row r="13755" spans="7:8" x14ac:dyDescent="0.25">
      <c r="G13755" s="19" t="str">
        <f>IFERROR(VLOOKUP($D13755,LISTA!$A$2:$J$9990,8,0),"")</f>
        <v/>
      </c>
      <c r="H13755" s="40" t="str">
        <f t="shared" si="239"/>
        <v/>
      </c>
    </row>
    <row r="13756" spans="7:8" x14ac:dyDescent="0.25">
      <c r="G13756" s="19" t="str">
        <f>IFERROR(VLOOKUP($D13756,LISTA!$A$2:$J$9990,8,0),"")</f>
        <v/>
      </c>
      <c r="H13756" s="40" t="str">
        <f t="shared" si="239"/>
        <v/>
      </c>
    </row>
    <row r="13757" spans="7:8" x14ac:dyDescent="0.25">
      <c r="G13757" s="19" t="str">
        <f>IFERROR(VLOOKUP($D13757,LISTA!$A$2:$J$9990,8,0),"")</f>
        <v/>
      </c>
      <c r="H13757" s="40" t="str">
        <f t="shared" si="239"/>
        <v/>
      </c>
    </row>
    <row r="13758" spans="7:8" x14ac:dyDescent="0.25">
      <c r="G13758" s="19" t="str">
        <f>IFERROR(VLOOKUP($D13758,LISTA!$A$2:$J$9990,8,0),"")</f>
        <v/>
      </c>
      <c r="H13758" s="40" t="str">
        <f t="shared" si="239"/>
        <v/>
      </c>
    </row>
    <row r="13759" spans="7:8" x14ac:dyDescent="0.25">
      <c r="G13759" s="19" t="str">
        <f>IFERROR(VLOOKUP($D13759,LISTA!$A$2:$J$9990,8,0),"")</f>
        <v/>
      </c>
      <c r="H13759" s="40" t="str">
        <f t="shared" si="239"/>
        <v/>
      </c>
    </row>
    <row r="13760" spans="7:8" x14ac:dyDescent="0.25">
      <c r="G13760" s="19" t="str">
        <f>IFERROR(VLOOKUP($D13760,LISTA!$A$2:$J$9990,8,0),"")</f>
        <v/>
      </c>
      <c r="H13760" s="40" t="str">
        <f t="shared" si="239"/>
        <v/>
      </c>
    </row>
    <row r="13761" spans="7:8" x14ac:dyDescent="0.25">
      <c r="G13761" s="19" t="str">
        <f>IFERROR(VLOOKUP($D13761,LISTA!$A$2:$J$9990,8,0),"")</f>
        <v/>
      </c>
      <c r="H13761" s="40" t="str">
        <f t="shared" si="239"/>
        <v/>
      </c>
    </row>
    <row r="13762" spans="7:8" x14ac:dyDescent="0.25">
      <c r="G13762" s="19" t="str">
        <f>IFERROR(VLOOKUP($D13762,LISTA!$A$2:$J$9990,8,0),"")</f>
        <v/>
      </c>
      <c r="H13762" s="40" t="str">
        <f t="shared" si="239"/>
        <v/>
      </c>
    </row>
    <row r="13763" spans="7:8" x14ac:dyDescent="0.25">
      <c r="G13763" s="19" t="str">
        <f>IFERROR(VLOOKUP($D13763,LISTA!$A$2:$J$9990,8,0),"")</f>
        <v/>
      </c>
      <c r="H13763" s="40" t="str">
        <f t="shared" si="239"/>
        <v/>
      </c>
    </row>
    <row r="13764" spans="7:8" x14ac:dyDescent="0.25">
      <c r="G13764" s="19" t="str">
        <f>IFERROR(VLOOKUP($D13764,LISTA!$A$2:$J$9990,8,0),"")</f>
        <v/>
      </c>
      <c r="H13764" s="40" t="str">
        <f t="shared" si="239"/>
        <v/>
      </c>
    </row>
    <row r="13765" spans="7:8" x14ac:dyDescent="0.25">
      <c r="G13765" s="19" t="str">
        <f>IFERROR(VLOOKUP($D13765,LISTA!$A$2:$J$9990,8,0),"")</f>
        <v/>
      </c>
      <c r="H13765" s="40" t="str">
        <f t="shared" ref="H13765:H13828" si="240">IF(OR(G13765=$K$10,G13765=$K$11,G13765=$K$14,G13765=$K$15,G13765=$K$16,G13765=$K$17,G13765=$K$18,G13765=$K$19,G13765=$K$20,G13765=$K$21,G13765=$K$22,G13765=$K$23,G13765=$K$24,G13765=$K$25,G13765=$K$26,G13765=$K$27,G13765=$K$28),$K$9,IF(OR(G13765=$K$32,G13765=$K$33),$K$31,IF(OR(G13765=$K$38),$K$37,"")))</f>
        <v/>
      </c>
    </row>
    <row r="13766" spans="7:8" x14ac:dyDescent="0.25">
      <c r="G13766" s="19" t="str">
        <f>IFERROR(VLOOKUP($D13766,LISTA!$A$2:$J$9990,8,0),"")</f>
        <v/>
      </c>
      <c r="H13766" s="40" t="str">
        <f t="shared" si="240"/>
        <v/>
      </c>
    </row>
    <row r="13767" spans="7:8" x14ac:dyDescent="0.25">
      <c r="G13767" s="19" t="str">
        <f>IFERROR(VLOOKUP($D13767,LISTA!$A$2:$J$9990,8,0),"")</f>
        <v/>
      </c>
      <c r="H13767" s="40" t="str">
        <f t="shared" si="240"/>
        <v/>
      </c>
    </row>
    <row r="13768" spans="7:8" x14ac:dyDescent="0.25">
      <c r="G13768" s="19" t="str">
        <f>IFERROR(VLOOKUP($D13768,LISTA!$A$2:$J$9990,8,0),"")</f>
        <v/>
      </c>
      <c r="H13768" s="40" t="str">
        <f t="shared" si="240"/>
        <v/>
      </c>
    </row>
    <row r="13769" spans="7:8" x14ac:dyDescent="0.25">
      <c r="G13769" s="19" t="str">
        <f>IFERROR(VLOOKUP($D13769,LISTA!$A$2:$J$9990,8,0),"")</f>
        <v/>
      </c>
      <c r="H13769" s="40" t="str">
        <f t="shared" si="240"/>
        <v/>
      </c>
    </row>
    <row r="13770" spans="7:8" x14ac:dyDescent="0.25">
      <c r="G13770" s="19" t="str">
        <f>IFERROR(VLOOKUP($D13770,LISTA!$A$2:$J$9990,8,0),"")</f>
        <v/>
      </c>
      <c r="H13770" s="40" t="str">
        <f t="shared" si="240"/>
        <v/>
      </c>
    </row>
    <row r="13771" spans="7:8" x14ac:dyDescent="0.25">
      <c r="G13771" s="19" t="str">
        <f>IFERROR(VLOOKUP($D13771,LISTA!$A$2:$J$9990,8,0),"")</f>
        <v/>
      </c>
      <c r="H13771" s="40" t="str">
        <f t="shared" si="240"/>
        <v/>
      </c>
    </row>
    <row r="13772" spans="7:8" x14ac:dyDescent="0.25">
      <c r="G13772" s="19" t="str">
        <f>IFERROR(VLOOKUP($D13772,LISTA!$A$2:$J$9990,8,0),"")</f>
        <v/>
      </c>
      <c r="H13772" s="40" t="str">
        <f t="shared" si="240"/>
        <v/>
      </c>
    </row>
    <row r="13773" spans="7:8" x14ac:dyDescent="0.25">
      <c r="G13773" s="19" t="str">
        <f>IFERROR(VLOOKUP($D13773,LISTA!$A$2:$J$9990,8,0),"")</f>
        <v/>
      </c>
      <c r="H13773" s="40" t="str">
        <f t="shared" si="240"/>
        <v/>
      </c>
    </row>
    <row r="13774" spans="7:8" x14ac:dyDescent="0.25">
      <c r="G13774" s="19" t="str">
        <f>IFERROR(VLOOKUP($D13774,LISTA!$A$2:$J$9990,8,0),"")</f>
        <v/>
      </c>
      <c r="H13774" s="40" t="str">
        <f t="shared" si="240"/>
        <v/>
      </c>
    </row>
    <row r="13775" spans="7:8" x14ac:dyDescent="0.25">
      <c r="G13775" s="19" t="str">
        <f>IFERROR(VLOOKUP($D13775,LISTA!$A$2:$J$9990,8,0),"")</f>
        <v/>
      </c>
      <c r="H13775" s="40" t="str">
        <f t="shared" si="240"/>
        <v/>
      </c>
    </row>
    <row r="13776" spans="7:8" x14ac:dyDescent="0.25">
      <c r="G13776" s="19" t="str">
        <f>IFERROR(VLOOKUP($D13776,LISTA!$A$2:$J$9990,8,0),"")</f>
        <v/>
      </c>
      <c r="H13776" s="40" t="str">
        <f t="shared" si="240"/>
        <v/>
      </c>
    </row>
    <row r="13777" spans="7:8" x14ac:dyDescent="0.25">
      <c r="G13777" s="19" t="str">
        <f>IFERROR(VLOOKUP($D13777,LISTA!$A$2:$J$9990,8,0),"")</f>
        <v/>
      </c>
      <c r="H13777" s="40" t="str">
        <f t="shared" si="240"/>
        <v/>
      </c>
    </row>
    <row r="13778" spans="7:8" x14ac:dyDescent="0.25">
      <c r="G13778" s="19" t="str">
        <f>IFERROR(VLOOKUP($D13778,LISTA!$A$2:$J$9990,8,0),"")</f>
        <v/>
      </c>
      <c r="H13778" s="40" t="str">
        <f t="shared" si="240"/>
        <v/>
      </c>
    </row>
    <row r="13779" spans="7:8" x14ac:dyDescent="0.25">
      <c r="G13779" s="19" t="str">
        <f>IFERROR(VLOOKUP($D13779,LISTA!$A$2:$J$9990,8,0),"")</f>
        <v/>
      </c>
      <c r="H13779" s="40" t="str">
        <f t="shared" si="240"/>
        <v/>
      </c>
    </row>
    <row r="13780" spans="7:8" x14ac:dyDescent="0.25">
      <c r="G13780" s="19" t="str">
        <f>IFERROR(VLOOKUP($D13780,LISTA!$A$2:$J$9990,8,0),"")</f>
        <v/>
      </c>
      <c r="H13780" s="40" t="str">
        <f t="shared" si="240"/>
        <v/>
      </c>
    </row>
    <row r="13781" spans="7:8" x14ac:dyDescent="0.25">
      <c r="G13781" s="19" t="str">
        <f>IFERROR(VLOOKUP($D13781,LISTA!$A$2:$J$9990,8,0),"")</f>
        <v/>
      </c>
      <c r="H13781" s="40" t="str">
        <f t="shared" si="240"/>
        <v/>
      </c>
    </row>
    <row r="13782" spans="7:8" x14ac:dyDescent="0.25">
      <c r="G13782" s="19" t="str">
        <f>IFERROR(VLOOKUP($D13782,LISTA!$A$2:$J$9990,8,0),"")</f>
        <v/>
      </c>
      <c r="H13782" s="40" t="str">
        <f t="shared" si="240"/>
        <v/>
      </c>
    </row>
    <row r="13783" spans="7:8" x14ac:dyDescent="0.25">
      <c r="G13783" s="19" t="str">
        <f>IFERROR(VLOOKUP($D13783,LISTA!$A$2:$J$9990,8,0),"")</f>
        <v/>
      </c>
      <c r="H13783" s="40" t="str">
        <f t="shared" si="240"/>
        <v/>
      </c>
    </row>
    <row r="13784" spans="7:8" x14ac:dyDescent="0.25">
      <c r="G13784" s="19" t="str">
        <f>IFERROR(VLOOKUP($D13784,LISTA!$A$2:$J$9990,8,0),"")</f>
        <v/>
      </c>
      <c r="H13784" s="40" t="str">
        <f t="shared" si="240"/>
        <v/>
      </c>
    </row>
    <row r="13785" spans="7:8" x14ac:dyDescent="0.25">
      <c r="G13785" s="19" t="str">
        <f>IFERROR(VLOOKUP($D13785,LISTA!$A$2:$J$9990,8,0),"")</f>
        <v/>
      </c>
      <c r="H13785" s="40" t="str">
        <f t="shared" si="240"/>
        <v/>
      </c>
    </row>
    <row r="13786" spans="7:8" x14ac:dyDescent="0.25">
      <c r="G13786" s="19" t="str">
        <f>IFERROR(VLOOKUP($D13786,LISTA!$A$2:$J$9990,8,0),"")</f>
        <v/>
      </c>
      <c r="H13786" s="40" t="str">
        <f t="shared" si="240"/>
        <v/>
      </c>
    </row>
    <row r="13787" spans="7:8" x14ac:dyDescent="0.25">
      <c r="G13787" s="19" t="str">
        <f>IFERROR(VLOOKUP($D13787,LISTA!$A$2:$J$9990,8,0),"")</f>
        <v/>
      </c>
      <c r="H13787" s="40" t="str">
        <f t="shared" si="240"/>
        <v/>
      </c>
    </row>
    <row r="13788" spans="7:8" x14ac:dyDescent="0.25">
      <c r="G13788" s="19" t="str">
        <f>IFERROR(VLOOKUP($D13788,LISTA!$A$2:$J$9990,8,0),"")</f>
        <v/>
      </c>
      <c r="H13788" s="40" t="str">
        <f t="shared" si="240"/>
        <v/>
      </c>
    </row>
    <row r="13789" spans="7:8" x14ac:dyDescent="0.25">
      <c r="G13789" s="19" t="str">
        <f>IFERROR(VLOOKUP($D13789,LISTA!$A$2:$J$9990,8,0),"")</f>
        <v/>
      </c>
      <c r="H13789" s="40" t="str">
        <f t="shared" si="240"/>
        <v/>
      </c>
    </row>
    <row r="13790" spans="7:8" x14ac:dyDescent="0.25">
      <c r="G13790" s="19" t="str">
        <f>IFERROR(VLOOKUP($D13790,LISTA!$A$2:$J$9990,8,0),"")</f>
        <v/>
      </c>
      <c r="H13790" s="40" t="str">
        <f t="shared" si="240"/>
        <v/>
      </c>
    </row>
    <row r="13791" spans="7:8" x14ac:dyDescent="0.25">
      <c r="G13791" s="19" t="str">
        <f>IFERROR(VLOOKUP($D13791,LISTA!$A$2:$J$9990,8,0),"")</f>
        <v/>
      </c>
      <c r="H13791" s="40" t="str">
        <f t="shared" si="240"/>
        <v/>
      </c>
    </row>
    <row r="13792" spans="7:8" x14ac:dyDescent="0.25">
      <c r="G13792" s="19" t="str">
        <f>IFERROR(VLOOKUP($D13792,LISTA!$A$2:$J$9990,8,0),"")</f>
        <v/>
      </c>
      <c r="H13792" s="40" t="str">
        <f t="shared" si="240"/>
        <v/>
      </c>
    </row>
    <row r="13793" spans="7:8" x14ac:dyDescent="0.25">
      <c r="G13793" s="19" t="str">
        <f>IFERROR(VLOOKUP($D13793,LISTA!$A$2:$J$9990,8,0),"")</f>
        <v/>
      </c>
      <c r="H13793" s="40" t="str">
        <f t="shared" si="240"/>
        <v/>
      </c>
    </row>
    <row r="13794" spans="7:8" x14ac:dyDescent="0.25">
      <c r="G13794" s="19" t="str">
        <f>IFERROR(VLOOKUP($D13794,LISTA!$A$2:$J$9990,8,0),"")</f>
        <v/>
      </c>
      <c r="H13794" s="40" t="str">
        <f t="shared" si="240"/>
        <v/>
      </c>
    </row>
    <row r="13795" spans="7:8" x14ac:dyDescent="0.25">
      <c r="G13795" s="19" t="str">
        <f>IFERROR(VLOOKUP($D13795,LISTA!$A$2:$J$9990,8,0),"")</f>
        <v/>
      </c>
      <c r="H13795" s="40" t="str">
        <f t="shared" si="240"/>
        <v/>
      </c>
    </row>
    <row r="13796" spans="7:8" x14ac:dyDescent="0.25">
      <c r="G13796" s="19" t="str">
        <f>IFERROR(VLOOKUP($D13796,LISTA!$A$2:$J$9990,8,0),"")</f>
        <v/>
      </c>
      <c r="H13796" s="40" t="str">
        <f t="shared" si="240"/>
        <v/>
      </c>
    </row>
    <row r="13797" spans="7:8" x14ac:dyDescent="0.25">
      <c r="G13797" s="19" t="str">
        <f>IFERROR(VLOOKUP($D13797,LISTA!$A$2:$J$9990,8,0),"")</f>
        <v/>
      </c>
      <c r="H13797" s="40" t="str">
        <f t="shared" si="240"/>
        <v/>
      </c>
    </row>
    <row r="13798" spans="7:8" x14ac:dyDescent="0.25">
      <c r="G13798" s="19" t="str">
        <f>IFERROR(VLOOKUP($D13798,LISTA!$A$2:$J$9990,8,0),"")</f>
        <v/>
      </c>
      <c r="H13798" s="40" t="str">
        <f t="shared" si="240"/>
        <v/>
      </c>
    </row>
    <row r="13799" spans="7:8" x14ac:dyDescent="0.25">
      <c r="G13799" s="19" t="str">
        <f>IFERROR(VLOOKUP($D13799,LISTA!$A$2:$J$9990,8,0),"")</f>
        <v/>
      </c>
      <c r="H13799" s="40" t="str">
        <f t="shared" si="240"/>
        <v/>
      </c>
    </row>
    <row r="13800" spans="7:8" x14ac:dyDescent="0.25">
      <c r="G13800" s="19" t="str">
        <f>IFERROR(VLOOKUP($D13800,LISTA!$A$2:$J$9990,8,0),"")</f>
        <v/>
      </c>
      <c r="H13800" s="40" t="str">
        <f t="shared" si="240"/>
        <v/>
      </c>
    </row>
    <row r="13801" spans="7:8" x14ac:dyDescent="0.25">
      <c r="G13801" s="19" t="str">
        <f>IFERROR(VLOOKUP($D13801,LISTA!$A$2:$J$9990,8,0),"")</f>
        <v/>
      </c>
      <c r="H13801" s="40" t="str">
        <f t="shared" si="240"/>
        <v/>
      </c>
    </row>
    <row r="13802" spans="7:8" x14ac:dyDescent="0.25">
      <c r="G13802" s="19" t="str">
        <f>IFERROR(VLOOKUP($D13802,LISTA!$A$2:$J$9990,8,0),"")</f>
        <v/>
      </c>
      <c r="H13802" s="40" t="str">
        <f t="shared" si="240"/>
        <v/>
      </c>
    </row>
    <row r="13803" spans="7:8" x14ac:dyDescent="0.25">
      <c r="G13803" s="19" t="str">
        <f>IFERROR(VLOOKUP($D13803,LISTA!$A$2:$J$9990,8,0),"")</f>
        <v/>
      </c>
      <c r="H13803" s="40" t="str">
        <f t="shared" si="240"/>
        <v/>
      </c>
    </row>
    <row r="13804" spans="7:8" x14ac:dyDescent="0.25">
      <c r="G13804" s="19" t="str">
        <f>IFERROR(VLOOKUP($D13804,LISTA!$A$2:$J$9990,8,0),"")</f>
        <v/>
      </c>
      <c r="H13804" s="40" t="str">
        <f t="shared" si="240"/>
        <v/>
      </c>
    </row>
    <row r="13805" spans="7:8" x14ac:dyDescent="0.25">
      <c r="G13805" s="19" t="str">
        <f>IFERROR(VLOOKUP($D13805,LISTA!$A$2:$J$9990,8,0),"")</f>
        <v/>
      </c>
      <c r="H13805" s="40" t="str">
        <f t="shared" si="240"/>
        <v/>
      </c>
    </row>
    <row r="13806" spans="7:8" x14ac:dyDescent="0.25">
      <c r="G13806" s="19" t="str">
        <f>IFERROR(VLOOKUP($D13806,LISTA!$A$2:$J$9990,8,0),"")</f>
        <v/>
      </c>
      <c r="H13806" s="40" t="str">
        <f t="shared" si="240"/>
        <v/>
      </c>
    </row>
    <row r="13807" spans="7:8" x14ac:dyDescent="0.25">
      <c r="G13807" s="19" t="str">
        <f>IFERROR(VLOOKUP($D13807,LISTA!$A$2:$J$9990,8,0),"")</f>
        <v/>
      </c>
      <c r="H13807" s="40" t="str">
        <f t="shared" si="240"/>
        <v/>
      </c>
    </row>
    <row r="13808" spans="7:8" x14ac:dyDescent="0.25">
      <c r="G13808" s="19" t="str">
        <f>IFERROR(VLOOKUP($D13808,LISTA!$A$2:$J$9990,8,0),"")</f>
        <v/>
      </c>
      <c r="H13808" s="40" t="str">
        <f t="shared" si="240"/>
        <v/>
      </c>
    </row>
    <row r="13809" spans="7:8" x14ac:dyDescent="0.25">
      <c r="G13809" s="19" t="str">
        <f>IFERROR(VLOOKUP($D13809,LISTA!$A$2:$J$9990,8,0),"")</f>
        <v/>
      </c>
      <c r="H13809" s="40" t="str">
        <f t="shared" si="240"/>
        <v/>
      </c>
    </row>
    <row r="13810" spans="7:8" x14ac:dyDescent="0.25">
      <c r="G13810" s="19" t="str">
        <f>IFERROR(VLOOKUP($D13810,LISTA!$A$2:$J$9990,8,0),"")</f>
        <v/>
      </c>
      <c r="H13810" s="40" t="str">
        <f t="shared" si="240"/>
        <v/>
      </c>
    </row>
    <row r="13811" spans="7:8" x14ac:dyDescent="0.25">
      <c r="G13811" s="19" t="str">
        <f>IFERROR(VLOOKUP($D13811,LISTA!$A$2:$J$9990,8,0),"")</f>
        <v/>
      </c>
      <c r="H13811" s="40" t="str">
        <f t="shared" si="240"/>
        <v/>
      </c>
    </row>
    <row r="13812" spans="7:8" x14ac:dyDescent="0.25">
      <c r="G13812" s="19" t="str">
        <f>IFERROR(VLOOKUP($D13812,LISTA!$A$2:$J$9990,8,0),"")</f>
        <v/>
      </c>
      <c r="H13812" s="40" t="str">
        <f t="shared" si="240"/>
        <v/>
      </c>
    </row>
    <row r="13813" spans="7:8" x14ac:dyDescent="0.25">
      <c r="G13813" s="19" t="str">
        <f>IFERROR(VLOOKUP($D13813,LISTA!$A$2:$J$9990,8,0),"")</f>
        <v/>
      </c>
      <c r="H13813" s="40" t="str">
        <f t="shared" si="240"/>
        <v/>
      </c>
    </row>
    <row r="13814" spans="7:8" x14ac:dyDescent="0.25">
      <c r="G13814" s="19" t="str">
        <f>IFERROR(VLOOKUP($D13814,LISTA!$A$2:$J$9990,8,0),"")</f>
        <v/>
      </c>
      <c r="H13814" s="40" t="str">
        <f t="shared" si="240"/>
        <v/>
      </c>
    </row>
    <row r="13815" spans="7:8" x14ac:dyDescent="0.25">
      <c r="G13815" s="19" t="str">
        <f>IFERROR(VLOOKUP($D13815,LISTA!$A$2:$J$9990,8,0),"")</f>
        <v/>
      </c>
      <c r="H13815" s="40" t="str">
        <f t="shared" si="240"/>
        <v/>
      </c>
    </row>
    <row r="13816" spans="7:8" x14ac:dyDescent="0.25">
      <c r="G13816" s="19" t="str">
        <f>IFERROR(VLOOKUP($D13816,LISTA!$A$2:$J$9990,8,0),"")</f>
        <v/>
      </c>
      <c r="H13816" s="40" t="str">
        <f t="shared" si="240"/>
        <v/>
      </c>
    </row>
    <row r="13817" spans="7:8" x14ac:dyDescent="0.25">
      <c r="G13817" s="19" t="str">
        <f>IFERROR(VLOOKUP($D13817,LISTA!$A$2:$J$9990,8,0),"")</f>
        <v/>
      </c>
      <c r="H13817" s="40" t="str">
        <f t="shared" si="240"/>
        <v/>
      </c>
    </row>
    <row r="13818" spans="7:8" x14ac:dyDescent="0.25">
      <c r="G13818" s="19" t="str">
        <f>IFERROR(VLOOKUP($D13818,LISTA!$A$2:$J$9990,8,0),"")</f>
        <v/>
      </c>
      <c r="H13818" s="40" t="str">
        <f t="shared" si="240"/>
        <v/>
      </c>
    </row>
    <row r="13819" spans="7:8" x14ac:dyDescent="0.25">
      <c r="G13819" s="19" t="str">
        <f>IFERROR(VLOOKUP($D13819,LISTA!$A$2:$J$9990,8,0),"")</f>
        <v/>
      </c>
      <c r="H13819" s="40" t="str">
        <f t="shared" si="240"/>
        <v/>
      </c>
    </row>
    <row r="13820" spans="7:8" x14ac:dyDescent="0.25">
      <c r="G13820" s="19" t="str">
        <f>IFERROR(VLOOKUP($D13820,LISTA!$A$2:$J$9990,8,0),"")</f>
        <v/>
      </c>
      <c r="H13820" s="40" t="str">
        <f t="shared" si="240"/>
        <v/>
      </c>
    </row>
    <row r="13821" spans="7:8" x14ac:dyDescent="0.25">
      <c r="G13821" s="19" t="str">
        <f>IFERROR(VLOOKUP($D13821,LISTA!$A$2:$J$9990,8,0),"")</f>
        <v/>
      </c>
      <c r="H13821" s="40" t="str">
        <f t="shared" si="240"/>
        <v/>
      </c>
    </row>
    <row r="13822" spans="7:8" x14ac:dyDescent="0.25">
      <c r="G13822" s="19" t="str">
        <f>IFERROR(VLOOKUP($D13822,LISTA!$A$2:$J$9990,8,0),"")</f>
        <v/>
      </c>
      <c r="H13822" s="40" t="str">
        <f t="shared" si="240"/>
        <v/>
      </c>
    </row>
    <row r="13823" spans="7:8" x14ac:dyDescent="0.25">
      <c r="G13823" s="19" t="str">
        <f>IFERROR(VLOOKUP($D13823,LISTA!$A$2:$J$9990,8,0),"")</f>
        <v/>
      </c>
      <c r="H13823" s="40" t="str">
        <f t="shared" si="240"/>
        <v/>
      </c>
    </row>
    <row r="13824" spans="7:8" x14ac:dyDescent="0.25">
      <c r="G13824" s="19" t="str">
        <f>IFERROR(VLOOKUP($D13824,LISTA!$A$2:$J$9990,8,0),"")</f>
        <v/>
      </c>
      <c r="H13824" s="40" t="str">
        <f t="shared" si="240"/>
        <v/>
      </c>
    </row>
    <row r="13825" spans="7:8" x14ac:dyDescent="0.25">
      <c r="G13825" s="19" t="str">
        <f>IFERROR(VLOOKUP($D13825,LISTA!$A$2:$J$9990,8,0),"")</f>
        <v/>
      </c>
      <c r="H13825" s="40" t="str">
        <f t="shared" si="240"/>
        <v/>
      </c>
    </row>
    <row r="13826" spans="7:8" x14ac:dyDescent="0.25">
      <c r="G13826" s="19" t="str">
        <f>IFERROR(VLOOKUP($D13826,LISTA!$A$2:$J$9990,8,0),"")</f>
        <v/>
      </c>
      <c r="H13826" s="40" t="str">
        <f t="shared" si="240"/>
        <v/>
      </c>
    </row>
    <row r="13827" spans="7:8" x14ac:dyDescent="0.25">
      <c r="G13827" s="19" t="str">
        <f>IFERROR(VLOOKUP($D13827,LISTA!$A$2:$J$9990,8,0),"")</f>
        <v/>
      </c>
      <c r="H13827" s="40" t="str">
        <f t="shared" si="240"/>
        <v/>
      </c>
    </row>
    <row r="13828" spans="7:8" x14ac:dyDescent="0.25">
      <c r="G13828" s="19" t="str">
        <f>IFERROR(VLOOKUP($D13828,LISTA!$A$2:$J$9990,8,0),"")</f>
        <v/>
      </c>
      <c r="H13828" s="40" t="str">
        <f t="shared" si="240"/>
        <v/>
      </c>
    </row>
    <row r="13829" spans="7:8" x14ac:dyDescent="0.25">
      <c r="G13829" s="19" t="str">
        <f>IFERROR(VLOOKUP($D13829,LISTA!$A$2:$J$9990,8,0),"")</f>
        <v/>
      </c>
      <c r="H13829" s="40" t="str">
        <f t="shared" ref="H13829:H13892" si="241">IF(OR(G13829=$K$10,G13829=$K$11,G13829=$K$14,G13829=$K$15,G13829=$K$16,G13829=$K$17,G13829=$K$18,G13829=$K$19,G13829=$K$20,G13829=$K$21,G13829=$K$22,G13829=$K$23,G13829=$K$24,G13829=$K$25,G13829=$K$26,G13829=$K$27,G13829=$K$28),$K$9,IF(OR(G13829=$K$32,G13829=$K$33),$K$31,IF(OR(G13829=$K$38),$K$37,"")))</f>
        <v/>
      </c>
    </row>
    <row r="13830" spans="7:8" x14ac:dyDescent="0.25">
      <c r="G13830" s="19" t="str">
        <f>IFERROR(VLOOKUP($D13830,LISTA!$A$2:$J$9990,8,0),"")</f>
        <v/>
      </c>
      <c r="H13830" s="40" t="str">
        <f t="shared" si="241"/>
        <v/>
      </c>
    </row>
    <row r="13831" spans="7:8" x14ac:dyDescent="0.25">
      <c r="G13831" s="19" t="str">
        <f>IFERROR(VLOOKUP($D13831,LISTA!$A$2:$J$9990,8,0),"")</f>
        <v/>
      </c>
      <c r="H13831" s="40" t="str">
        <f t="shared" si="241"/>
        <v/>
      </c>
    </row>
    <row r="13832" spans="7:8" x14ac:dyDescent="0.25">
      <c r="G13832" s="19" t="str">
        <f>IFERROR(VLOOKUP($D13832,LISTA!$A$2:$J$9990,8,0),"")</f>
        <v/>
      </c>
      <c r="H13832" s="40" t="str">
        <f t="shared" si="241"/>
        <v/>
      </c>
    </row>
    <row r="13833" spans="7:8" x14ac:dyDescent="0.25">
      <c r="G13833" s="19" t="str">
        <f>IFERROR(VLOOKUP($D13833,LISTA!$A$2:$J$9990,8,0),"")</f>
        <v/>
      </c>
      <c r="H13833" s="40" t="str">
        <f t="shared" si="241"/>
        <v/>
      </c>
    </row>
    <row r="13834" spans="7:8" x14ac:dyDescent="0.25">
      <c r="G13834" s="19" t="str">
        <f>IFERROR(VLOOKUP($D13834,LISTA!$A$2:$J$9990,8,0),"")</f>
        <v/>
      </c>
      <c r="H13834" s="40" t="str">
        <f t="shared" si="241"/>
        <v/>
      </c>
    </row>
    <row r="13835" spans="7:8" x14ac:dyDescent="0.25">
      <c r="G13835" s="19" t="str">
        <f>IFERROR(VLOOKUP($D13835,LISTA!$A$2:$J$9990,8,0),"")</f>
        <v/>
      </c>
      <c r="H13835" s="40" t="str">
        <f t="shared" si="241"/>
        <v/>
      </c>
    </row>
    <row r="13836" spans="7:8" x14ac:dyDescent="0.25">
      <c r="G13836" s="19" t="str">
        <f>IFERROR(VLOOKUP($D13836,LISTA!$A$2:$J$9990,8,0),"")</f>
        <v/>
      </c>
      <c r="H13836" s="40" t="str">
        <f t="shared" si="241"/>
        <v/>
      </c>
    </row>
    <row r="13837" spans="7:8" x14ac:dyDescent="0.25">
      <c r="G13837" s="19" t="str">
        <f>IFERROR(VLOOKUP($D13837,LISTA!$A$2:$J$9990,8,0),"")</f>
        <v/>
      </c>
      <c r="H13837" s="40" t="str">
        <f t="shared" si="241"/>
        <v/>
      </c>
    </row>
    <row r="13838" spans="7:8" x14ac:dyDescent="0.25">
      <c r="G13838" s="19" t="str">
        <f>IFERROR(VLOOKUP($D13838,LISTA!$A$2:$J$9990,8,0),"")</f>
        <v/>
      </c>
      <c r="H13838" s="40" t="str">
        <f t="shared" si="241"/>
        <v/>
      </c>
    </row>
    <row r="13839" spans="7:8" x14ac:dyDescent="0.25">
      <c r="G13839" s="19" t="str">
        <f>IFERROR(VLOOKUP($D13839,LISTA!$A$2:$J$9990,8,0),"")</f>
        <v/>
      </c>
      <c r="H13839" s="40" t="str">
        <f t="shared" si="241"/>
        <v/>
      </c>
    </row>
    <row r="13840" spans="7:8" x14ac:dyDescent="0.25">
      <c r="G13840" s="19" t="str">
        <f>IFERROR(VLOOKUP($D13840,LISTA!$A$2:$J$9990,8,0),"")</f>
        <v/>
      </c>
      <c r="H13840" s="40" t="str">
        <f t="shared" si="241"/>
        <v/>
      </c>
    </row>
    <row r="13841" spans="7:8" x14ac:dyDescent="0.25">
      <c r="G13841" s="19" t="str">
        <f>IFERROR(VLOOKUP($D13841,LISTA!$A$2:$J$9990,8,0),"")</f>
        <v/>
      </c>
      <c r="H13841" s="40" t="str">
        <f t="shared" si="241"/>
        <v/>
      </c>
    </row>
    <row r="13842" spans="7:8" x14ac:dyDescent="0.25">
      <c r="G13842" s="19" t="str">
        <f>IFERROR(VLOOKUP($D13842,LISTA!$A$2:$J$9990,8,0),"")</f>
        <v/>
      </c>
      <c r="H13842" s="40" t="str">
        <f t="shared" si="241"/>
        <v/>
      </c>
    </row>
    <row r="13843" spans="7:8" x14ac:dyDescent="0.25">
      <c r="G13843" s="19" t="str">
        <f>IFERROR(VLOOKUP($D13843,LISTA!$A$2:$J$9990,8,0),"")</f>
        <v/>
      </c>
      <c r="H13843" s="40" t="str">
        <f t="shared" si="241"/>
        <v/>
      </c>
    </row>
    <row r="13844" spans="7:8" x14ac:dyDescent="0.25">
      <c r="G13844" s="19" t="str">
        <f>IFERROR(VLOOKUP($D13844,LISTA!$A$2:$J$9990,8,0),"")</f>
        <v/>
      </c>
      <c r="H13844" s="40" t="str">
        <f t="shared" si="241"/>
        <v/>
      </c>
    </row>
    <row r="13845" spans="7:8" x14ac:dyDescent="0.25">
      <c r="G13845" s="19" t="str">
        <f>IFERROR(VLOOKUP($D13845,LISTA!$A$2:$J$9990,8,0),"")</f>
        <v/>
      </c>
      <c r="H13845" s="40" t="str">
        <f t="shared" si="241"/>
        <v/>
      </c>
    </row>
    <row r="13846" spans="7:8" x14ac:dyDescent="0.25">
      <c r="G13846" s="19" t="str">
        <f>IFERROR(VLOOKUP($D13846,LISTA!$A$2:$J$9990,8,0),"")</f>
        <v/>
      </c>
      <c r="H13846" s="40" t="str">
        <f t="shared" si="241"/>
        <v/>
      </c>
    </row>
    <row r="13847" spans="7:8" x14ac:dyDescent="0.25">
      <c r="G13847" s="19" t="str">
        <f>IFERROR(VLOOKUP($D13847,LISTA!$A$2:$J$9990,8,0),"")</f>
        <v/>
      </c>
      <c r="H13847" s="40" t="str">
        <f t="shared" si="241"/>
        <v/>
      </c>
    </row>
    <row r="13848" spans="7:8" x14ac:dyDescent="0.25">
      <c r="G13848" s="19" t="str">
        <f>IFERROR(VLOOKUP($D13848,LISTA!$A$2:$J$9990,8,0),"")</f>
        <v/>
      </c>
      <c r="H13848" s="40" t="str">
        <f t="shared" si="241"/>
        <v/>
      </c>
    </row>
    <row r="13849" spans="7:8" x14ac:dyDescent="0.25">
      <c r="G13849" s="19" t="str">
        <f>IFERROR(VLOOKUP($D13849,LISTA!$A$2:$J$9990,8,0),"")</f>
        <v/>
      </c>
      <c r="H13849" s="40" t="str">
        <f t="shared" si="241"/>
        <v/>
      </c>
    </row>
    <row r="13850" spans="7:8" x14ac:dyDescent="0.25">
      <c r="G13850" s="19" t="str">
        <f>IFERROR(VLOOKUP($D13850,LISTA!$A$2:$J$9990,8,0),"")</f>
        <v/>
      </c>
      <c r="H13850" s="40" t="str">
        <f t="shared" si="241"/>
        <v/>
      </c>
    </row>
    <row r="13851" spans="7:8" x14ac:dyDescent="0.25">
      <c r="G13851" s="19" t="str">
        <f>IFERROR(VLOOKUP($D13851,LISTA!$A$2:$J$9990,8,0),"")</f>
        <v/>
      </c>
      <c r="H13851" s="40" t="str">
        <f t="shared" si="241"/>
        <v/>
      </c>
    </row>
    <row r="13852" spans="7:8" x14ac:dyDescent="0.25">
      <c r="G13852" s="19" t="str">
        <f>IFERROR(VLOOKUP($D13852,LISTA!$A$2:$J$9990,8,0),"")</f>
        <v/>
      </c>
      <c r="H13852" s="40" t="str">
        <f t="shared" si="241"/>
        <v/>
      </c>
    </row>
    <row r="13853" spans="7:8" x14ac:dyDescent="0.25">
      <c r="G13853" s="19" t="str">
        <f>IFERROR(VLOOKUP($D13853,LISTA!$A$2:$J$9990,8,0),"")</f>
        <v/>
      </c>
      <c r="H13853" s="40" t="str">
        <f t="shared" si="241"/>
        <v/>
      </c>
    </row>
    <row r="13854" spans="7:8" x14ac:dyDescent="0.25">
      <c r="G13854" s="19" t="str">
        <f>IFERROR(VLOOKUP($D13854,LISTA!$A$2:$J$9990,8,0),"")</f>
        <v/>
      </c>
      <c r="H13854" s="40" t="str">
        <f t="shared" si="241"/>
        <v/>
      </c>
    </row>
    <row r="13855" spans="7:8" x14ac:dyDescent="0.25">
      <c r="G13855" s="19" t="str">
        <f>IFERROR(VLOOKUP($D13855,LISTA!$A$2:$J$9990,8,0),"")</f>
        <v/>
      </c>
      <c r="H13855" s="40" t="str">
        <f t="shared" si="241"/>
        <v/>
      </c>
    </row>
    <row r="13856" spans="7:8" x14ac:dyDescent="0.25">
      <c r="G13856" s="19" t="str">
        <f>IFERROR(VLOOKUP($D13856,LISTA!$A$2:$J$9990,8,0),"")</f>
        <v/>
      </c>
      <c r="H13856" s="40" t="str">
        <f t="shared" si="241"/>
        <v/>
      </c>
    </row>
    <row r="13857" spans="7:8" x14ac:dyDescent="0.25">
      <c r="G13857" s="19" t="str">
        <f>IFERROR(VLOOKUP($D13857,LISTA!$A$2:$J$9990,8,0),"")</f>
        <v/>
      </c>
      <c r="H13857" s="40" t="str">
        <f t="shared" si="241"/>
        <v/>
      </c>
    </row>
    <row r="13858" spans="7:8" x14ac:dyDescent="0.25">
      <c r="G13858" s="19" t="str">
        <f>IFERROR(VLOOKUP($D13858,LISTA!$A$2:$J$9990,8,0),"")</f>
        <v/>
      </c>
      <c r="H13858" s="40" t="str">
        <f t="shared" si="241"/>
        <v/>
      </c>
    </row>
    <row r="13859" spans="7:8" x14ac:dyDescent="0.25">
      <c r="G13859" s="19" t="str">
        <f>IFERROR(VLOOKUP($D13859,LISTA!$A$2:$J$9990,8,0),"")</f>
        <v/>
      </c>
      <c r="H13859" s="40" t="str">
        <f t="shared" si="241"/>
        <v/>
      </c>
    </row>
    <row r="13860" spans="7:8" x14ac:dyDescent="0.25">
      <c r="G13860" s="19" t="str">
        <f>IFERROR(VLOOKUP($D13860,LISTA!$A$2:$J$9990,8,0),"")</f>
        <v/>
      </c>
      <c r="H13860" s="40" t="str">
        <f t="shared" si="241"/>
        <v/>
      </c>
    </row>
    <row r="13861" spans="7:8" x14ac:dyDescent="0.25">
      <c r="G13861" s="19" t="str">
        <f>IFERROR(VLOOKUP($D13861,LISTA!$A$2:$J$9990,8,0),"")</f>
        <v/>
      </c>
      <c r="H13861" s="40" t="str">
        <f t="shared" si="241"/>
        <v/>
      </c>
    </row>
    <row r="13862" spans="7:8" x14ac:dyDescent="0.25">
      <c r="G13862" s="19" t="str">
        <f>IFERROR(VLOOKUP($D13862,LISTA!$A$2:$J$9990,8,0),"")</f>
        <v/>
      </c>
      <c r="H13862" s="40" t="str">
        <f t="shared" si="241"/>
        <v/>
      </c>
    </row>
    <row r="13863" spans="7:8" x14ac:dyDescent="0.25">
      <c r="G13863" s="19" t="str">
        <f>IFERROR(VLOOKUP($D13863,LISTA!$A$2:$J$9990,8,0),"")</f>
        <v/>
      </c>
      <c r="H13863" s="40" t="str">
        <f t="shared" si="241"/>
        <v/>
      </c>
    </row>
    <row r="13864" spans="7:8" x14ac:dyDescent="0.25">
      <c r="G13864" s="19" t="str">
        <f>IFERROR(VLOOKUP($D13864,LISTA!$A$2:$J$9990,8,0),"")</f>
        <v/>
      </c>
      <c r="H13864" s="40" t="str">
        <f t="shared" si="241"/>
        <v/>
      </c>
    </row>
    <row r="13865" spans="7:8" x14ac:dyDescent="0.25">
      <c r="G13865" s="19" t="str">
        <f>IFERROR(VLOOKUP($D13865,LISTA!$A$2:$J$9990,8,0),"")</f>
        <v/>
      </c>
      <c r="H13865" s="40" t="str">
        <f t="shared" si="241"/>
        <v/>
      </c>
    </row>
    <row r="13866" spans="7:8" x14ac:dyDescent="0.25">
      <c r="G13866" s="19" t="str">
        <f>IFERROR(VLOOKUP($D13866,LISTA!$A$2:$J$9990,8,0),"")</f>
        <v/>
      </c>
      <c r="H13866" s="40" t="str">
        <f t="shared" si="241"/>
        <v/>
      </c>
    </row>
    <row r="13867" spans="7:8" x14ac:dyDescent="0.25">
      <c r="G13867" s="19" t="str">
        <f>IFERROR(VLOOKUP($D13867,LISTA!$A$2:$J$9990,8,0),"")</f>
        <v/>
      </c>
      <c r="H13867" s="40" t="str">
        <f t="shared" si="241"/>
        <v/>
      </c>
    </row>
    <row r="13868" spans="7:8" x14ac:dyDescent="0.25">
      <c r="G13868" s="19" t="str">
        <f>IFERROR(VLOOKUP($D13868,LISTA!$A$2:$J$9990,8,0),"")</f>
        <v/>
      </c>
      <c r="H13868" s="40" t="str">
        <f t="shared" si="241"/>
        <v/>
      </c>
    </row>
    <row r="13869" spans="7:8" x14ac:dyDescent="0.25">
      <c r="G13869" s="19" t="str">
        <f>IFERROR(VLOOKUP($D13869,LISTA!$A$2:$J$9990,8,0),"")</f>
        <v/>
      </c>
      <c r="H13869" s="40" t="str">
        <f t="shared" si="241"/>
        <v/>
      </c>
    </row>
    <row r="13870" spans="7:8" x14ac:dyDescent="0.25">
      <c r="G13870" s="19" t="str">
        <f>IFERROR(VLOOKUP($D13870,LISTA!$A$2:$J$9990,8,0),"")</f>
        <v/>
      </c>
      <c r="H13870" s="40" t="str">
        <f t="shared" si="241"/>
        <v/>
      </c>
    </row>
    <row r="13871" spans="7:8" x14ac:dyDescent="0.25">
      <c r="G13871" s="19" t="str">
        <f>IFERROR(VLOOKUP($D13871,LISTA!$A$2:$J$9990,8,0),"")</f>
        <v/>
      </c>
      <c r="H13871" s="40" t="str">
        <f t="shared" si="241"/>
        <v/>
      </c>
    </row>
    <row r="13872" spans="7:8" x14ac:dyDescent="0.25">
      <c r="G13872" s="19" t="str">
        <f>IFERROR(VLOOKUP($D13872,LISTA!$A$2:$J$9990,8,0),"")</f>
        <v/>
      </c>
      <c r="H13872" s="40" t="str">
        <f t="shared" si="241"/>
        <v/>
      </c>
    </row>
    <row r="13873" spans="7:8" x14ac:dyDescent="0.25">
      <c r="G13873" s="19" t="str">
        <f>IFERROR(VLOOKUP($D13873,LISTA!$A$2:$J$9990,8,0),"")</f>
        <v/>
      </c>
      <c r="H13873" s="40" t="str">
        <f t="shared" si="241"/>
        <v/>
      </c>
    </row>
    <row r="13874" spans="7:8" x14ac:dyDescent="0.25">
      <c r="G13874" s="19" t="str">
        <f>IFERROR(VLOOKUP($D13874,LISTA!$A$2:$J$9990,8,0),"")</f>
        <v/>
      </c>
      <c r="H13874" s="40" t="str">
        <f t="shared" si="241"/>
        <v/>
      </c>
    </row>
    <row r="13875" spans="7:8" x14ac:dyDescent="0.25">
      <c r="G13875" s="19" t="str">
        <f>IFERROR(VLOOKUP($D13875,LISTA!$A$2:$J$9990,8,0),"")</f>
        <v/>
      </c>
      <c r="H13875" s="40" t="str">
        <f t="shared" si="241"/>
        <v/>
      </c>
    </row>
    <row r="13876" spans="7:8" x14ac:dyDescent="0.25">
      <c r="G13876" s="19" t="str">
        <f>IFERROR(VLOOKUP($D13876,LISTA!$A$2:$J$9990,8,0),"")</f>
        <v/>
      </c>
      <c r="H13876" s="40" t="str">
        <f t="shared" si="241"/>
        <v/>
      </c>
    </row>
    <row r="13877" spans="7:8" x14ac:dyDescent="0.25">
      <c r="G13877" s="19" t="str">
        <f>IFERROR(VLOOKUP($D13877,LISTA!$A$2:$J$9990,8,0),"")</f>
        <v/>
      </c>
      <c r="H13877" s="40" t="str">
        <f t="shared" si="241"/>
        <v/>
      </c>
    </row>
    <row r="13878" spans="7:8" x14ac:dyDescent="0.25">
      <c r="G13878" s="19" t="str">
        <f>IFERROR(VLOOKUP($D13878,LISTA!$A$2:$J$9990,8,0),"")</f>
        <v/>
      </c>
      <c r="H13878" s="40" t="str">
        <f t="shared" si="241"/>
        <v/>
      </c>
    </row>
    <row r="13879" spans="7:8" x14ac:dyDescent="0.25">
      <c r="G13879" s="19" t="str">
        <f>IFERROR(VLOOKUP($D13879,LISTA!$A$2:$J$9990,8,0),"")</f>
        <v/>
      </c>
      <c r="H13879" s="40" t="str">
        <f t="shared" si="241"/>
        <v/>
      </c>
    </row>
    <row r="13880" spans="7:8" x14ac:dyDescent="0.25">
      <c r="G13880" s="19" t="str">
        <f>IFERROR(VLOOKUP($D13880,LISTA!$A$2:$J$9990,8,0),"")</f>
        <v/>
      </c>
      <c r="H13880" s="40" t="str">
        <f t="shared" si="241"/>
        <v/>
      </c>
    </row>
    <row r="13881" spans="7:8" x14ac:dyDescent="0.25">
      <c r="G13881" s="19" t="str">
        <f>IFERROR(VLOOKUP($D13881,LISTA!$A$2:$J$9990,8,0),"")</f>
        <v/>
      </c>
      <c r="H13881" s="40" t="str">
        <f t="shared" si="241"/>
        <v/>
      </c>
    </row>
    <row r="13882" spans="7:8" x14ac:dyDescent="0.25">
      <c r="G13882" s="19" t="str">
        <f>IFERROR(VLOOKUP($D13882,LISTA!$A$2:$J$9990,8,0),"")</f>
        <v/>
      </c>
      <c r="H13882" s="40" t="str">
        <f t="shared" si="241"/>
        <v/>
      </c>
    </row>
    <row r="13883" spans="7:8" x14ac:dyDescent="0.25">
      <c r="G13883" s="19" t="str">
        <f>IFERROR(VLOOKUP($D13883,LISTA!$A$2:$J$9990,8,0),"")</f>
        <v/>
      </c>
      <c r="H13883" s="40" t="str">
        <f t="shared" si="241"/>
        <v/>
      </c>
    </row>
    <row r="13884" spans="7:8" x14ac:dyDescent="0.25">
      <c r="G13884" s="19" t="str">
        <f>IFERROR(VLOOKUP($D13884,LISTA!$A$2:$J$9990,8,0),"")</f>
        <v/>
      </c>
      <c r="H13884" s="40" t="str">
        <f t="shared" si="241"/>
        <v/>
      </c>
    </row>
    <row r="13885" spans="7:8" x14ac:dyDescent="0.25">
      <c r="G13885" s="19" t="str">
        <f>IFERROR(VLOOKUP($D13885,LISTA!$A$2:$J$9990,8,0),"")</f>
        <v/>
      </c>
      <c r="H13885" s="40" t="str">
        <f t="shared" si="241"/>
        <v/>
      </c>
    </row>
    <row r="13886" spans="7:8" x14ac:dyDescent="0.25">
      <c r="G13886" s="19" t="str">
        <f>IFERROR(VLOOKUP($D13886,LISTA!$A$2:$J$9990,8,0),"")</f>
        <v/>
      </c>
      <c r="H13886" s="40" t="str">
        <f t="shared" si="241"/>
        <v/>
      </c>
    </row>
    <row r="13887" spans="7:8" x14ac:dyDescent="0.25">
      <c r="G13887" s="19" t="str">
        <f>IFERROR(VLOOKUP($D13887,LISTA!$A$2:$J$9990,8,0),"")</f>
        <v/>
      </c>
      <c r="H13887" s="40" t="str">
        <f t="shared" si="241"/>
        <v/>
      </c>
    </row>
    <row r="13888" spans="7:8" x14ac:dyDescent="0.25">
      <c r="G13888" s="19" t="str">
        <f>IFERROR(VLOOKUP($D13888,LISTA!$A$2:$J$9990,8,0),"")</f>
        <v/>
      </c>
      <c r="H13888" s="40" t="str">
        <f t="shared" si="241"/>
        <v/>
      </c>
    </row>
    <row r="13889" spans="7:8" x14ac:dyDescent="0.25">
      <c r="G13889" s="19" t="str">
        <f>IFERROR(VLOOKUP($D13889,LISTA!$A$2:$J$9990,8,0),"")</f>
        <v/>
      </c>
      <c r="H13889" s="40" t="str">
        <f t="shared" si="241"/>
        <v/>
      </c>
    </row>
    <row r="13890" spans="7:8" x14ac:dyDescent="0.25">
      <c r="G13890" s="19" t="str">
        <f>IFERROR(VLOOKUP($D13890,LISTA!$A$2:$J$9990,8,0),"")</f>
        <v/>
      </c>
      <c r="H13890" s="40" t="str">
        <f t="shared" si="241"/>
        <v/>
      </c>
    </row>
    <row r="13891" spans="7:8" x14ac:dyDescent="0.25">
      <c r="G13891" s="19" t="str">
        <f>IFERROR(VLOOKUP($D13891,LISTA!$A$2:$J$9990,8,0),"")</f>
        <v/>
      </c>
      <c r="H13891" s="40" t="str">
        <f t="shared" si="241"/>
        <v/>
      </c>
    </row>
    <row r="13892" spans="7:8" x14ac:dyDescent="0.25">
      <c r="G13892" s="19" t="str">
        <f>IFERROR(VLOOKUP($D13892,LISTA!$A$2:$J$9990,8,0),"")</f>
        <v/>
      </c>
      <c r="H13892" s="40" t="str">
        <f t="shared" si="241"/>
        <v/>
      </c>
    </row>
    <row r="13893" spans="7:8" x14ac:dyDescent="0.25">
      <c r="G13893" s="19" t="str">
        <f>IFERROR(VLOOKUP($D13893,LISTA!$A$2:$J$9990,8,0),"")</f>
        <v/>
      </c>
      <c r="H13893" s="40" t="str">
        <f t="shared" ref="H13893:H13956" si="242">IF(OR(G13893=$K$10,G13893=$K$11,G13893=$K$14,G13893=$K$15,G13893=$K$16,G13893=$K$17,G13893=$K$18,G13893=$K$19,G13893=$K$20,G13893=$K$21,G13893=$K$22,G13893=$K$23,G13893=$K$24,G13893=$K$25,G13893=$K$26,G13893=$K$27,G13893=$K$28),$K$9,IF(OR(G13893=$K$32,G13893=$K$33),$K$31,IF(OR(G13893=$K$38),$K$37,"")))</f>
        <v/>
      </c>
    </row>
    <row r="13894" spans="7:8" x14ac:dyDescent="0.25">
      <c r="G13894" s="19" t="str">
        <f>IFERROR(VLOOKUP($D13894,LISTA!$A$2:$J$9990,8,0),"")</f>
        <v/>
      </c>
      <c r="H13894" s="40" t="str">
        <f t="shared" si="242"/>
        <v/>
      </c>
    </row>
    <row r="13895" spans="7:8" x14ac:dyDescent="0.25">
      <c r="G13895" s="19" t="str">
        <f>IFERROR(VLOOKUP($D13895,LISTA!$A$2:$J$9990,8,0),"")</f>
        <v/>
      </c>
      <c r="H13895" s="40" t="str">
        <f t="shared" si="242"/>
        <v/>
      </c>
    </row>
    <row r="13896" spans="7:8" x14ac:dyDescent="0.25">
      <c r="G13896" s="19" t="str">
        <f>IFERROR(VLOOKUP($D13896,LISTA!$A$2:$J$9990,8,0),"")</f>
        <v/>
      </c>
      <c r="H13896" s="40" t="str">
        <f t="shared" si="242"/>
        <v/>
      </c>
    </row>
    <row r="13897" spans="7:8" x14ac:dyDescent="0.25">
      <c r="G13897" s="19" t="str">
        <f>IFERROR(VLOOKUP($D13897,LISTA!$A$2:$J$9990,8,0),"")</f>
        <v/>
      </c>
      <c r="H13897" s="40" t="str">
        <f t="shared" si="242"/>
        <v/>
      </c>
    </row>
    <row r="13898" spans="7:8" x14ac:dyDescent="0.25">
      <c r="G13898" s="19" t="str">
        <f>IFERROR(VLOOKUP($D13898,LISTA!$A$2:$J$9990,8,0),"")</f>
        <v/>
      </c>
      <c r="H13898" s="40" t="str">
        <f t="shared" si="242"/>
        <v/>
      </c>
    </row>
    <row r="13899" spans="7:8" x14ac:dyDescent="0.25">
      <c r="G13899" s="19" t="str">
        <f>IFERROR(VLOOKUP($D13899,LISTA!$A$2:$J$9990,8,0),"")</f>
        <v/>
      </c>
      <c r="H13899" s="40" t="str">
        <f t="shared" si="242"/>
        <v/>
      </c>
    </row>
    <row r="13900" spans="7:8" x14ac:dyDescent="0.25">
      <c r="G13900" s="19" t="str">
        <f>IFERROR(VLOOKUP($D13900,LISTA!$A$2:$J$9990,8,0),"")</f>
        <v/>
      </c>
      <c r="H13900" s="40" t="str">
        <f t="shared" si="242"/>
        <v/>
      </c>
    </row>
    <row r="13901" spans="7:8" x14ac:dyDescent="0.25">
      <c r="G13901" s="19" t="str">
        <f>IFERROR(VLOOKUP($D13901,LISTA!$A$2:$J$9990,8,0),"")</f>
        <v/>
      </c>
      <c r="H13901" s="40" t="str">
        <f t="shared" si="242"/>
        <v/>
      </c>
    </row>
    <row r="13902" spans="7:8" x14ac:dyDescent="0.25">
      <c r="G13902" s="19" t="str">
        <f>IFERROR(VLOOKUP($D13902,LISTA!$A$2:$J$9990,8,0),"")</f>
        <v/>
      </c>
      <c r="H13902" s="40" t="str">
        <f t="shared" si="242"/>
        <v/>
      </c>
    </row>
    <row r="13903" spans="7:8" x14ac:dyDescent="0.25">
      <c r="G13903" s="19" t="str">
        <f>IFERROR(VLOOKUP($D13903,LISTA!$A$2:$J$9990,8,0),"")</f>
        <v/>
      </c>
      <c r="H13903" s="40" t="str">
        <f t="shared" si="242"/>
        <v/>
      </c>
    </row>
    <row r="13904" spans="7:8" x14ac:dyDescent="0.25">
      <c r="G13904" s="19" t="str">
        <f>IFERROR(VLOOKUP($D13904,LISTA!$A$2:$J$9990,8,0),"")</f>
        <v/>
      </c>
      <c r="H13904" s="40" t="str">
        <f t="shared" si="242"/>
        <v/>
      </c>
    </row>
    <row r="13905" spans="7:8" x14ac:dyDescent="0.25">
      <c r="G13905" s="19" t="str">
        <f>IFERROR(VLOOKUP($D13905,LISTA!$A$2:$J$9990,8,0),"")</f>
        <v/>
      </c>
      <c r="H13905" s="40" t="str">
        <f t="shared" si="242"/>
        <v/>
      </c>
    </row>
    <row r="13906" spans="7:8" x14ac:dyDescent="0.25">
      <c r="G13906" s="19" t="str">
        <f>IFERROR(VLOOKUP($D13906,LISTA!$A$2:$J$9990,8,0),"")</f>
        <v/>
      </c>
      <c r="H13906" s="40" t="str">
        <f t="shared" si="242"/>
        <v/>
      </c>
    </row>
    <row r="13907" spans="7:8" x14ac:dyDescent="0.25">
      <c r="G13907" s="19" t="str">
        <f>IFERROR(VLOOKUP($D13907,LISTA!$A$2:$J$9990,8,0),"")</f>
        <v/>
      </c>
      <c r="H13907" s="40" t="str">
        <f t="shared" si="242"/>
        <v/>
      </c>
    </row>
    <row r="13908" spans="7:8" x14ac:dyDescent="0.25">
      <c r="G13908" s="19" t="str">
        <f>IFERROR(VLOOKUP($D13908,LISTA!$A$2:$J$9990,8,0),"")</f>
        <v/>
      </c>
      <c r="H13908" s="40" t="str">
        <f t="shared" si="242"/>
        <v/>
      </c>
    </row>
    <row r="13909" spans="7:8" x14ac:dyDescent="0.25">
      <c r="G13909" s="19" t="str">
        <f>IFERROR(VLOOKUP($D13909,LISTA!$A$2:$J$9990,8,0),"")</f>
        <v/>
      </c>
      <c r="H13909" s="40" t="str">
        <f t="shared" si="242"/>
        <v/>
      </c>
    </row>
    <row r="13910" spans="7:8" x14ac:dyDescent="0.25">
      <c r="G13910" s="19" t="str">
        <f>IFERROR(VLOOKUP($D13910,LISTA!$A$2:$J$9990,8,0),"")</f>
        <v/>
      </c>
      <c r="H13910" s="40" t="str">
        <f t="shared" si="242"/>
        <v/>
      </c>
    </row>
    <row r="13911" spans="7:8" x14ac:dyDescent="0.25">
      <c r="G13911" s="19" t="str">
        <f>IFERROR(VLOOKUP($D13911,LISTA!$A$2:$J$9990,8,0),"")</f>
        <v/>
      </c>
      <c r="H13911" s="40" t="str">
        <f t="shared" si="242"/>
        <v/>
      </c>
    </row>
    <row r="13912" spans="7:8" x14ac:dyDescent="0.25">
      <c r="G13912" s="19" t="str">
        <f>IFERROR(VLOOKUP($D13912,LISTA!$A$2:$J$9990,8,0),"")</f>
        <v/>
      </c>
      <c r="H13912" s="40" t="str">
        <f t="shared" si="242"/>
        <v/>
      </c>
    </row>
    <row r="13913" spans="7:8" x14ac:dyDescent="0.25">
      <c r="G13913" s="19" t="str">
        <f>IFERROR(VLOOKUP($D13913,LISTA!$A$2:$J$9990,8,0),"")</f>
        <v/>
      </c>
      <c r="H13913" s="40" t="str">
        <f t="shared" si="242"/>
        <v/>
      </c>
    </row>
    <row r="13914" spans="7:8" x14ac:dyDescent="0.25">
      <c r="G13914" s="19" t="str">
        <f>IFERROR(VLOOKUP($D13914,LISTA!$A$2:$J$9990,8,0),"")</f>
        <v/>
      </c>
      <c r="H13914" s="40" t="str">
        <f t="shared" si="242"/>
        <v/>
      </c>
    </row>
    <row r="13915" spans="7:8" x14ac:dyDescent="0.25">
      <c r="G13915" s="19" t="str">
        <f>IFERROR(VLOOKUP($D13915,LISTA!$A$2:$J$9990,8,0),"")</f>
        <v/>
      </c>
      <c r="H13915" s="40" t="str">
        <f t="shared" si="242"/>
        <v/>
      </c>
    </row>
    <row r="13916" spans="7:8" x14ac:dyDescent="0.25">
      <c r="G13916" s="19" t="str">
        <f>IFERROR(VLOOKUP($D13916,LISTA!$A$2:$J$9990,8,0),"")</f>
        <v/>
      </c>
      <c r="H13916" s="40" t="str">
        <f t="shared" si="242"/>
        <v/>
      </c>
    </row>
    <row r="13917" spans="7:8" x14ac:dyDescent="0.25">
      <c r="G13917" s="19" t="str">
        <f>IFERROR(VLOOKUP($D13917,LISTA!$A$2:$J$9990,8,0),"")</f>
        <v/>
      </c>
      <c r="H13917" s="40" t="str">
        <f t="shared" si="242"/>
        <v/>
      </c>
    </row>
    <row r="13918" spans="7:8" x14ac:dyDescent="0.25">
      <c r="G13918" s="19" t="str">
        <f>IFERROR(VLOOKUP($D13918,LISTA!$A$2:$J$9990,8,0),"")</f>
        <v/>
      </c>
      <c r="H13918" s="40" t="str">
        <f t="shared" si="242"/>
        <v/>
      </c>
    </row>
    <row r="13919" spans="7:8" x14ac:dyDescent="0.25">
      <c r="G13919" s="19" t="str">
        <f>IFERROR(VLOOKUP($D13919,LISTA!$A$2:$J$9990,8,0),"")</f>
        <v/>
      </c>
      <c r="H13919" s="40" t="str">
        <f t="shared" si="242"/>
        <v/>
      </c>
    </row>
    <row r="13920" spans="7:8" x14ac:dyDescent="0.25">
      <c r="G13920" s="19" t="str">
        <f>IFERROR(VLOOKUP($D13920,LISTA!$A$2:$J$9990,8,0),"")</f>
        <v/>
      </c>
      <c r="H13920" s="40" t="str">
        <f t="shared" si="242"/>
        <v/>
      </c>
    </row>
    <row r="13921" spans="7:8" x14ac:dyDescent="0.25">
      <c r="G13921" s="19" t="str">
        <f>IFERROR(VLOOKUP($D13921,LISTA!$A$2:$J$9990,8,0),"")</f>
        <v/>
      </c>
      <c r="H13921" s="40" t="str">
        <f t="shared" si="242"/>
        <v/>
      </c>
    </row>
    <row r="13922" spans="7:8" x14ac:dyDescent="0.25">
      <c r="G13922" s="19" t="str">
        <f>IFERROR(VLOOKUP($D13922,LISTA!$A$2:$J$9990,8,0),"")</f>
        <v/>
      </c>
      <c r="H13922" s="40" t="str">
        <f t="shared" si="242"/>
        <v/>
      </c>
    </row>
    <row r="13923" spans="7:8" x14ac:dyDescent="0.25">
      <c r="G13923" s="19" t="str">
        <f>IFERROR(VLOOKUP($D13923,LISTA!$A$2:$J$9990,8,0),"")</f>
        <v/>
      </c>
      <c r="H13923" s="40" t="str">
        <f t="shared" si="242"/>
        <v/>
      </c>
    </row>
    <row r="13924" spans="7:8" x14ac:dyDescent="0.25">
      <c r="G13924" s="19" t="str">
        <f>IFERROR(VLOOKUP($D13924,LISTA!$A$2:$J$9990,8,0),"")</f>
        <v/>
      </c>
      <c r="H13924" s="40" t="str">
        <f t="shared" si="242"/>
        <v/>
      </c>
    </row>
    <row r="13925" spans="7:8" x14ac:dyDescent="0.25">
      <c r="G13925" s="19" t="str">
        <f>IFERROR(VLOOKUP($D13925,LISTA!$A$2:$J$9990,8,0),"")</f>
        <v/>
      </c>
      <c r="H13925" s="40" t="str">
        <f t="shared" si="242"/>
        <v/>
      </c>
    </row>
    <row r="13926" spans="7:8" x14ac:dyDescent="0.25">
      <c r="G13926" s="19" t="str">
        <f>IFERROR(VLOOKUP($D13926,LISTA!$A$2:$J$9990,8,0),"")</f>
        <v/>
      </c>
      <c r="H13926" s="40" t="str">
        <f t="shared" si="242"/>
        <v/>
      </c>
    </row>
    <row r="13927" spans="7:8" x14ac:dyDescent="0.25">
      <c r="G13927" s="19" t="str">
        <f>IFERROR(VLOOKUP($D13927,LISTA!$A$2:$J$9990,8,0),"")</f>
        <v/>
      </c>
      <c r="H13927" s="40" t="str">
        <f t="shared" si="242"/>
        <v/>
      </c>
    </row>
    <row r="13928" spans="7:8" x14ac:dyDescent="0.25">
      <c r="G13928" s="19" t="str">
        <f>IFERROR(VLOOKUP($D13928,LISTA!$A$2:$J$9990,8,0),"")</f>
        <v/>
      </c>
      <c r="H13928" s="40" t="str">
        <f t="shared" si="242"/>
        <v/>
      </c>
    </row>
    <row r="13929" spans="7:8" x14ac:dyDescent="0.25">
      <c r="G13929" s="19" t="str">
        <f>IFERROR(VLOOKUP($D13929,LISTA!$A$2:$J$9990,8,0),"")</f>
        <v/>
      </c>
      <c r="H13929" s="40" t="str">
        <f t="shared" si="242"/>
        <v/>
      </c>
    </row>
    <row r="13930" spans="7:8" x14ac:dyDescent="0.25">
      <c r="G13930" s="19" t="str">
        <f>IFERROR(VLOOKUP($D13930,LISTA!$A$2:$J$9990,8,0),"")</f>
        <v/>
      </c>
      <c r="H13930" s="40" t="str">
        <f t="shared" si="242"/>
        <v/>
      </c>
    </row>
    <row r="13931" spans="7:8" x14ac:dyDescent="0.25">
      <c r="G13931" s="19" t="str">
        <f>IFERROR(VLOOKUP($D13931,LISTA!$A$2:$J$9990,8,0),"")</f>
        <v/>
      </c>
      <c r="H13931" s="40" t="str">
        <f t="shared" si="242"/>
        <v/>
      </c>
    </row>
    <row r="13932" spans="7:8" x14ac:dyDescent="0.25">
      <c r="G13932" s="19" t="str">
        <f>IFERROR(VLOOKUP($D13932,LISTA!$A$2:$J$9990,8,0),"")</f>
        <v/>
      </c>
      <c r="H13932" s="40" t="str">
        <f t="shared" si="242"/>
        <v/>
      </c>
    </row>
    <row r="13933" spans="7:8" x14ac:dyDescent="0.25">
      <c r="G13933" s="19" t="str">
        <f>IFERROR(VLOOKUP($D13933,LISTA!$A$2:$J$9990,8,0),"")</f>
        <v/>
      </c>
      <c r="H13933" s="40" t="str">
        <f t="shared" si="242"/>
        <v/>
      </c>
    </row>
    <row r="13934" spans="7:8" x14ac:dyDescent="0.25">
      <c r="G13934" s="19" t="str">
        <f>IFERROR(VLOOKUP($D13934,LISTA!$A$2:$J$9990,8,0),"")</f>
        <v/>
      </c>
      <c r="H13934" s="40" t="str">
        <f t="shared" si="242"/>
        <v/>
      </c>
    </row>
    <row r="13935" spans="7:8" x14ac:dyDescent="0.25">
      <c r="G13935" s="19" t="str">
        <f>IFERROR(VLOOKUP($D13935,LISTA!$A$2:$J$9990,8,0),"")</f>
        <v/>
      </c>
      <c r="H13935" s="40" t="str">
        <f t="shared" si="242"/>
        <v/>
      </c>
    </row>
    <row r="13936" spans="7:8" x14ac:dyDescent="0.25">
      <c r="G13936" s="19" t="str">
        <f>IFERROR(VLOOKUP($D13936,LISTA!$A$2:$J$9990,8,0),"")</f>
        <v/>
      </c>
      <c r="H13936" s="40" t="str">
        <f t="shared" si="242"/>
        <v/>
      </c>
    </row>
    <row r="13937" spans="7:8" x14ac:dyDescent="0.25">
      <c r="G13937" s="19" t="str">
        <f>IFERROR(VLOOKUP($D13937,LISTA!$A$2:$J$9990,8,0),"")</f>
        <v/>
      </c>
      <c r="H13937" s="40" t="str">
        <f t="shared" si="242"/>
        <v/>
      </c>
    </row>
    <row r="13938" spans="7:8" x14ac:dyDescent="0.25">
      <c r="G13938" s="19" t="str">
        <f>IFERROR(VLOOKUP($D13938,LISTA!$A$2:$J$9990,8,0),"")</f>
        <v/>
      </c>
      <c r="H13938" s="40" t="str">
        <f t="shared" si="242"/>
        <v/>
      </c>
    </row>
    <row r="13939" spans="7:8" x14ac:dyDescent="0.25">
      <c r="G13939" s="19" t="str">
        <f>IFERROR(VLOOKUP($D13939,LISTA!$A$2:$J$9990,8,0),"")</f>
        <v/>
      </c>
      <c r="H13939" s="40" t="str">
        <f t="shared" si="242"/>
        <v/>
      </c>
    </row>
    <row r="13940" spans="7:8" x14ac:dyDescent="0.25">
      <c r="G13940" s="19" t="str">
        <f>IFERROR(VLOOKUP($D13940,LISTA!$A$2:$J$9990,8,0),"")</f>
        <v/>
      </c>
      <c r="H13940" s="40" t="str">
        <f t="shared" si="242"/>
        <v/>
      </c>
    </row>
    <row r="13941" spans="7:8" x14ac:dyDescent="0.25">
      <c r="G13941" s="19" t="str">
        <f>IFERROR(VLOOKUP($D13941,LISTA!$A$2:$J$9990,8,0),"")</f>
        <v/>
      </c>
      <c r="H13941" s="40" t="str">
        <f t="shared" si="242"/>
        <v/>
      </c>
    </row>
    <row r="13942" spans="7:8" x14ac:dyDescent="0.25">
      <c r="G13942" s="19" t="str">
        <f>IFERROR(VLOOKUP($D13942,LISTA!$A$2:$J$9990,8,0),"")</f>
        <v/>
      </c>
      <c r="H13942" s="40" t="str">
        <f t="shared" si="242"/>
        <v/>
      </c>
    </row>
    <row r="13943" spans="7:8" x14ac:dyDescent="0.25">
      <c r="G13943" s="19" t="str">
        <f>IFERROR(VLOOKUP($D13943,LISTA!$A$2:$J$9990,8,0),"")</f>
        <v/>
      </c>
      <c r="H13943" s="40" t="str">
        <f t="shared" si="242"/>
        <v/>
      </c>
    </row>
    <row r="13944" spans="7:8" x14ac:dyDescent="0.25">
      <c r="G13944" s="19" t="str">
        <f>IFERROR(VLOOKUP($D13944,LISTA!$A$2:$J$9990,8,0),"")</f>
        <v/>
      </c>
      <c r="H13944" s="40" t="str">
        <f t="shared" si="242"/>
        <v/>
      </c>
    </row>
    <row r="13945" spans="7:8" x14ac:dyDescent="0.25">
      <c r="G13945" s="19" t="str">
        <f>IFERROR(VLOOKUP($D13945,LISTA!$A$2:$J$9990,8,0),"")</f>
        <v/>
      </c>
      <c r="H13945" s="40" t="str">
        <f t="shared" si="242"/>
        <v/>
      </c>
    </row>
    <row r="13946" spans="7:8" x14ac:dyDescent="0.25">
      <c r="G13946" s="19" t="str">
        <f>IFERROR(VLOOKUP($D13946,LISTA!$A$2:$J$9990,8,0),"")</f>
        <v/>
      </c>
      <c r="H13946" s="40" t="str">
        <f t="shared" si="242"/>
        <v/>
      </c>
    </row>
    <row r="13947" spans="7:8" x14ac:dyDescent="0.25">
      <c r="G13947" s="19" t="str">
        <f>IFERROR(VLOOKUP($D13947,LISTA!$A$2:$J$9990,8,0),"")</f>
        <v/>
      </c>
      <c r="H13947" s="40" t="str">
        <f t="shared" si="242"/>
        <v/>
      </c>
    </row>
    <row r="13948" spans="7:8" x14ac:dyDescent="0.25">
      <c r="G13948" s="19" t="str">
        <f>IFERROR(VLOOKUP($D13948,LISTA!$A$2:$J$9990,8,0),"")</f>
        <v/>
      </c>
      <c r="H13948" s="40" t="str">
        <f t="shared" si="242"/>
        <v/>
      </c>
    </row>
    <row r="13949" spans="7:8" x14ac:dyDescent="0.25">
      <c r="G13949" s="19" t="str">
        <f>IFERROR(VLOOKUP($D13949,LISTA!$A$2:$J$9990,8,0),"")</f>
        <v/>
      </c>
      <c r="H13949" s="40" t="str">
        <f t="shared" si="242"/>
        <v/>
      </c>
    </row>
    <row r="13950" spans="7:8" x14ac:dyDescent="0.25">
      <c r="G13950" s="19" t="str">
        <f>IFERROR(VLOOKUP($D13950,LISTA!$A$2:$J$9990,8,0),"")</f>
        <v/>
      </c>
      <c r="H13950" s="40" t="str">
        <f t="shared" si="242"/>
        <v/>
      </c>
    </row>
    <row r="13951" spans="7:8" x14ac:dyDescent="0.25">
      <c r="G13951" s="19" t="str">
        <f>IFERROR(VLOOKUP($D13951,LISTA!$A$2:$J$9990,8,0),"")</f>
        <v/>
      </c>
      <c r="H13951" s="40" t="str">
        <f t="shared" si="242"/>
        <v/>
      </c>
    </row>
    <row r="13952" spans="7:8" x14ac:dyDescent="0.25">
      <c r="G13952" s="19" t="str">
        <f>IFERROR(VLOOKUP($D13952,LISTA!$A$2:$J$9990,8,0),"")</f>
        <v/>
      </c>
      <c r="H13952" s="40" t="str">
        <f t="shared" si="242"/>
        <v/>
      </c>
    </row>
    <row r="13953" spans="7:8" x14ac:dyDescent="0.25">
      <c r="G13953" s="19" t="str">
        <f>IFERROR(VLOOKUP($D13953,LISTA!$A$2:$J$9990,8,0),"")</f>
        <v/>
      </c>
      <c r="H13953" s="40" t="str">
        <f t="shared" si="242"/>
        <v/>
      </c>
    </row>
    <row r="13954" spans="7:8" x14ac:dyDescent="0.25">
      <c r="G13954" s="19" t="str">
        <f>IFERROR(VLOOKUP($D13954,LISTA!$A$2:$J$9990,8,0),"")</f>
        <v/>
      </c>
      <c r="H13954" s="40" t="str">
        <f t="shared" si="242"/>
        <v/>
      </c>
    </row>
    <row r="13955" spans="7:8" x14ac:dyDescent="0.25">
      <c r="G13955" s="19" t="str">
        <f>IFERROR(VLOOKUP($D13955,LISTA!$A$2:$J$9990,8,0),"")</f>
        <v/>
      </c>
      <c r="H13955" s="40" t="str">
        <f t="shared" si="242"/>
        <v/>
      </c>
    </row>
    <row r="13956" spans="7:8" x14ac:dyDescent="0.25">
      <c r="G13956" s="19" t="str">
        <f>IFERROR(VLOOKUP($D13956,LISTA!$A$2:$J$9990,8,0),"")</f>
        <v/>
      </c>
      <c r="H13956" s="40" t="str">
        <f t="shared" si="242"/>
        <v/>
      </c>
    </row>
    <row r="13957" spans="7:8" x14ac:dyDescent="0.25">
      <c r="G13957" s="19" t="str">
        <f>IFERROR(VLOOKUP($D13957,LISTA!$A$2:$J$9990,8,0),"")</f>
        <v/>
      </c>
      <c r="H13957" s="40" t="str">
        <f t="shared" ref="H13957:H14020" si="243">IF(OR(G13957=$K$10,G13957=$K$11,G13957=$K$14,G13957=$K$15,G13957=$K$16,G13957=$K$17,G13957=$K$18,G13957=$K$19,G13957=$K$20,G13957=$K$21,G13957=$K$22,G13957=$K$23,G13957=$K$24,G13957=$K$25,G13957=$K$26,G13957=$K$27,G13957=$K$28),$K$9,IF(OR(G13957=$K$32,G13957=$K$33),$K$31,IF(OR(G13957=$K$38),$K$37,"")))</f>
        <v/>
      </c>
    </row>
    <row r="13958" spans="7:8" x14ac:dyDescent="0.25">
      <c r="G13958" s="19" t="str">
        <f>IFERROR(VLOOKUP($D13958,LISTA!$A$2:$J$9990,8,0),"")</f>
        <v/>
      </c>
      <c r="H13958" s="40" t="str">
        <f t="shared" si="243"/>
        <v/>
      </c>
    </row>
    <row r="13959" spans="7:8" x14ac:dyDescent="0.25">
      <c r="G13959" s="19" t="str">
        <f>IFERROR(VLOOKUP($D13959,LISTA!$A$2:$J$9990,8,0),"")</f>
        <v/>
      </c>
      <c r="H13959" s="40" t="str">
        <f t="shared" si="243"/>
        <v/>
      </c>
    </row>
    <row r="13960" spans="7:8" x14ac:dyDescent="0.25">
      <c r="G13960" s="19" t="str">
        <f>IFERROR(VLOOKUP($D13960,LISTA!$A$2:$J$9990,8,0),"")</f>
        <v/>
      </c>
      <c r="H13960" s="40" t="str">
        <f t="shared" si="243"/>
        <v/>
      </c>
    </row>
    <row r="13961" spans="7:8" x14ac:dyDescent="0.25">
      <c r="G13961" s="19" t="str">
        <f>IFERROR(VLOOKUP($D13961,LISTA!$A$2:$J$9990,8,0),"")</f>
        <v/>
      </c>
      <c r="H13961" s="40" t="str">
        <f t="shared" si="243"/>
        <v/>
      </c>
    </row>
    <row r="13962" spans="7:8" x14ac:dyDescent="0.25">
      <c r="G13962" s="19" t="str">
        <f>IFERROR(VLOOKUP($D13962,LISTA!$A$2:$J$9990,8,0),"")</f>
        <v/>
      </c>
      <c r="H13962" s="40" t="str">
        <f t="shared" si="243"/>
        <v/>
      </c>
    </row>
    <row r="13963" spans="7:8" x14ac:dyDescent="0.25">
      <c r="G13963" s="19" t="str">
        <f>IFERROR(VLOOKUP($D13963,LISTA!$A$2:$J$9990,8,0),"")</f>
        <v/>
      </c>
      <c r="H13963" s="40" t="str">
        <f t="shared" si="243"/>
        <v/>
      </c>
    </row>
    <row r="13964" spans="7:8" x14ac:dyDescent="0.25">
      <c r="G13964" s="19" t="str">
        <f>IFERROR(VLOOKUP($D13964,LISTA!$A$2:$J$9990,8,0),"")</f>
        <v/>
      </c>
      <c r="H13964" s="40" t="str">
        <f t="shared" si="243"/>
        <v/>
      </c>
    </row>
    <row r="13965" spans="7:8" x14ac:dyDescent="0.25">
      <c r="G13965" s="19" t="str">
        <f>IFERROR(VLOOKUP($D13965,LISTA!$A$2:$J$9990,8,0),"")</f>
        <v/>
      </c>
      <c r="H13965" s="40" t="str">
        <f t="shared" si="243"/>
        <v/>
      </c>
    </row>
    <row r="13966" spans="7:8" x14ac:dyDescent="0.25">
      <c r="G13966" s="19" t="str">
        <f>IFERROR(VLOOKUP($D13966,LISTA!$A$2:$J$9990,8,0),"")</f>
        <v/>
      </c>
      <c r="H13966" s="40" t="str">
        <f t="shared" si="243"/>
        <v/>
      </c>
    </row>
    <row r="13967" spans="7:8" x14ac:dyDescent="0.25">
      <c r="G13967" s="19" t="str">
        <f>IFERROR(VLOOKUP($D13967,LISTA!$A$2:$J$9990,8,0),"")</f>
        <v/>
      </c>
      <c r="H13967" s="40" t="str">
        <f t="shared" si="243"/>
        <v/>
      </c>
    </row>
    <row r="13968" spans="7:8" x14ac:dyDescent="0.25">
      <c r="G13968" s="19" t="str">
        <f>IFERROR(VLOOKUP($D13968,LISTA!$A$2:$J$9990,8,0),"")</f>
        <v/>
      </c>
      <c r="H13968" s="40" t="str">
        <f t="shared" si="243"/>
        <v/>
      </c>
    </row>
    <row r="13969" spans="7:8" x14ac:dyDescent="0.25">
      <c r="G13969" s="19" t="str">
        <f>IFERROR(VLOOKUP($D13969,LISTA!$A$2:$J$9990,8,0),"")</f>
        <v/>
      </c>
      <c r="H13969" s="40" t="str">
        <f t="shared" si="243"/>
        <v/>
      </c>
    </row>
    <row r="13970" spans="7:8" x14ac:dyDescent="0.25">
      <c r="G13970" s="19" t="str">
        <f>IFERROR(VLOOKUP($D13970,LISTA!$A$2:$J$9990,8,0),"")</f>
        <v/>
      </c>
      <c r="H13970" s="40" t="str">
        <f t="shared" si="243"/>
        <v/>
      </c>
    </row>
    <row r="13971" spans="7:8" x14ac:dyDescent="0.25">
      <c r="G13971" s="19" t="str">
        <f>IFERROR(VLOOKUP($D13971,LISTA!$A$2:$J$9990,8,0),"")</f>
        <v/>
      </c>
      <c r="H13971" s="40" t="str">
        <f t="shared" si="243"/>
        <v/>
      </c>
    </row>
    <row r="13972" spans="7:8" x14ac:dyDescent="0.25">
      <c r="G13972" s="19" t="str">
        <f>IFERROR(VLOOKUP($D13972,LISTA!$A$2:$J$9990,8,0),"")</f>
        <v/>
      </c>
      <c r="H13972" s="40" t="str">
        <f t="shared" si="243"/>
        <v/>
      </c>
    </row>
    <row r="13973" spans="7:8" x14ac:dyDescent="0.25">
      <c r="G13973" s="19" t="str">
        <f>IFERROR(VLOOKUP($D13973,LISTA!$A$2:$J$9990,8,0),"")</f>
        <v/>
      </c>
      <c r="H13973" s="40" t="str">
        <f t="shared" si="243"/>
        <v/>
      </c>
    </row>
    <row r="13974" spans="7:8" x14ac:dyDescent="0.25">
      <c r="G13974" s="19" t="str">
        <f>IFERROR(VLOOKUP($D13974,LISTA!$A$2:$J$9990,8,0),"")</f>
        <v/>
      </c>
      <c r="H13974" s="40" t="str">
        <f t="shared" si="243"/>
        <v/>
      </c>
    </row>
    <row r="13975" spans="7:8" x14ac:dyDescent="0.25">
      <c r="G13975" s="19" t="str">
        <f>IFERROR(VLOOKUP($D13975,LISTA!$A$2:$J$9990,8,0),"")</f>
        <v/>
      </c>
      <c r="H13975" s="40" t="str">
        <f t="shared" si="243"/>
        <v/>
      </c>
    </row>
    <row r="13976" spans="7:8" x14ac:dyDescent="0.25">
      <c r="G13976" s="19" t="str">
        <f>IFERROR(VLOOKUP($D13976,LISTA!$A$2:$J$9990,8,0),"")</f>
        <v/>
      </c>
      <c r="H13976" s="40" t="str">
        <f t="shared" si="243"/>
        <v/>
      </c>
    </row>
    <row r="13977" spans="7:8" x14ac:dyDescent="0.25">
      <c r="G13977" s="19" t="str">
        <f>IFERROR(VLOOKUP($D13977,LISTA!$A$2:$J$9990,8,0),"")</f>
        <v/>
      </c>
      <c r="H13977" s="40" t="str">
        <f t="shared" si="243"/>
        <v/>
      </c>
    </row>
    <row r="13978" spans="7:8" x14ac:dyDescent="0.25">
      <c r="G13978" s="19" t="str">
        <f>IFERROR(VLOOKUP($D13978,LISTA!$A$2:$J$9990,8,0),"")</f>
        <v/>
      </c>
      <c r="H13978" s="40" t="str">
        <f t="shared" si="243"/>
        <v/>
      </c>
    </row>
    <row r="13979" spans="7:8" x14ac:dyDescent="0.25">
      <c r="G13979" s="19" t="str">
        <f>IFERROR(VLOOKUP($D13979,LISTA!$A$2:$J$9990,8,0),"")</f>
        <v/>
      </c>
      <c r="H13979" s="40" t="str">
        <f t="shared" si="243"/>
        <v/>
      </c>
    </row>
    <row r="13980" spans="7:8" x14ac:dyDescent="0.25">
      <c r="G13980" s="19" t="str">
        <f>IFERROR(VLOOKUP($D13980,LISTA!$A$2:$J$9990,8,0),"")</f>
        <v/>
      </c>
      <c r="H13980" s="40" t="str">
        <f t="shared" si="243"/>
        <v/>
      </c>
    </row>
    <row r="13981" spans="7:8" x14ac:dyDescent="0.25">
      <c r="G13981" s="19" t="str">
        <f>IFERROR(VLOOKUP($D13981,LISTA!$A$2:$J$9990,8,0),"")</f>
        <v/>
      </c>
      <c r="H13981" s="40" t="str">
        <f t="shared" si="243"/>
        <v/>
      </c>
    </row>
    <row r="13982" spans="7:8" x14ac:dyDescent="0.25">
      <c r="G13982" s="19" t="str">
        <f>IFERROR(VLOOKUP($D13982,LISTA!$A$2:$J$9990,8,0),"")</f>
        <v/>
      </c>
      <c r="H13982" s="40" t="str">
        <f t="shared" si="243"/>
        <v/>
      </c>
    </row>
    <row r="13983" spans="7:8" x14ac:dyDescent="0.25">
      <c r="G13983" s="19" t="str">
        <f>IFERROR(VLOOKUP($D13983,LISTA!$A$2:$J$9990,8,0),"")</f>
        <v/>
      </c>
      <c r="H13983" s="40" t="str">
        <f t="shared" si="243"/>
        <v/>
      </c>
    </row>
    <row r="13984" spans="7:8" x14ac:dyDescent="0.25">
      <c r="G13984" s="19" t="str">
        <f>IFERROR(VLOOKUP($D13984,LISTA!$A$2:$J$9990,8,0),"")</f>
        <v/>
      </c>
      <c r="H13984" s="40" t="str">
        <f t="shared" si="243"/>
        <v/>
      </c>
    </row>
    <row r="13985" spans="7:8" x14ac:dyDescent="0.25">
      <c r="G13985" s="19" t="str">
        <f>IFERROR(VLOOKUP($D13985,LISTA!$A$2:$J$9990,8,0),"")</f>
        <v/>
      </c>
      <c r="H13985" s="40" t="str">
        <f t="shared" si="243"/>
        <v/>
      </c>
    </row>
    <row r="13986" spans="7:8" x14ac:dyDescent="0.25">
      <c r="G13986" s="19" t="str">
        <f>IFERROR(VLOOKUP($D13986,LISTA!$A$2:$J$9990,8,0),"")</f>
        <v/>
      </c>
      <c r="H13986" s="40" t="str">
        <f t="shared" si="243"/>
        <v/>
      </c>
    </row>
    <row r="13987" spans="7:8" x14ac:dyDescent="0.25">
      <c r="G13987" s="19" t="str">
        <f>IFERROR(VLOOKUP($D13987,LISTA!$A$2:$J$9990,8,0),"")</f>
        <v/>
      </c>
      <c r="H13987" s="40" t="str">
        <f t="shared" si="243"/>
        <v/>
      </c>
    </row>
    <row r="13988" spans="7:8" x14ac:dyDescent="0.25">
      <c r="G13988" s="19" t="str">
        <f>IFERROR(VLOOKUP($D13988,LISTA!$A$2:$J$9990,8,0),"")</f>
        <v/>
      </c>
      <c r="H13988" s="40" t="str">
        <f t="shared" si="243"/>
        <v/>
      </c>
    </row>
    <row r="13989" spans="7:8" x14ac:dyDescent="0.25">
      <c r="G13989" s="19" t="str">
        <f>IFERROR(VLOOKUP($D13989,LISTA!$A$2:$J$9990,8,0),"")</f>
        <v/>
      </c>
      <c r="H13989" s="40" t="str">
        <f t="shared" si="243"/>
        <v/>
      </c>
    </row>
    <row r="13990" spans="7:8" x14ac:dyDescent="0.25">
      <c r="G13990" s="19" t="str">
        <f>IFERROR(VLOOKUP($D13990,LISTA!$A$2:$J$9990,8,0),"")</f>
        <v/>
      </c>
      <c r="H13990" s="40" t="str">
        <f t="shared" si="243"/>
        <v/>
      </c>
    </row>
    <row r="13991" spans="7:8" x14ac:dyDescent="0.25">
      <c r="G13991" s="19" t="str">
        <f>IFERROR(VLOOKUP($D13991,LISTA!$A$2:$J$9990,8,0),"")</f>
        <v/>
      </c>
      <c r="H13991" s="40" t="str">
        <f t="shared" si="243"/>
        <v/>
      </c>
    </row>
    <row r="13992" spans="7:8" x14ac:dyDescent="0.25">
      <c r="G13992" s="19" t="str">
        <f>IFERROR(VLOOKUP($D13992,LISTA!$A$2:$J$9990,8,0),"")</f>
        <v/>
      </c>
      <c r="H13992" s="40" t="str">
        <f t="shared" si="243"/>
        <v/>
      </c>
    </row>
    <row r="13993" spans="7:8" x14ac:dyDescent="0.25">
      <c r="G13993" s="19" t="str">
        <f>IFERROR(VLOOKUP($D13993,LISTA!$A$2:$J$9990,8,0),"")</f>
        <v/>
      </c>
      <c r="H13993" s="40" t="str">
        <f t="shared" si="243"/>
        <v/>
      </c>
    </row>
    <row r="13994" spans="7:8" x14ac:dyDescent="0.25">
      <c r="G13994" s="19" t="str">
        <f>IFERROR(VLOOKUP($D13994,LISTA!$A$2:$J$9990,8,0),"")</f>
        <v/>
      </c>
      <c r="H13994" s="40" t="str">
        <f t="shared" si="243"/>
        <v/>
      </c>
    </row>
    <row r="13995" spans="7:8" x14ac:dyDescent="0.25">
      <c r="G13995" s="19" t="str">
        <f>IFERROR(VLOOKUP($D13995,LISTA!$A$2:$J$9990,8,0),"")</f>
        <v/>
      </c>
      <c r="H13995" s="40" t="str">
        <f t="shared" si="243"/>
        <v/>
      </c>
    </row>
    <row r="13996" spans="7:8" x14ac:dyDescent="0.25">
      <c r="G13996" s="19" t="str">
        <f>IFERROR(VLOOKUP($D13996,LISTA!$A$2:$J$9990,8,0),"")</f>
        <v/>
      </c>
      <c r="H13996" s="40" t="str">
        <f t="shared" si="243"/>
        <v/>
      </c>
    </row>
    <row r="13997" spans="7:8" x14ac:dyDescent="0.25">
      <c r="G13997" s="19" t="str">
        <f>IFERROR(VLOOKUP($D13997,LISTA!$A$2:$J$9990,8,0),"")</f>
        <v/>
      </c>
      <c r="H13997" s="40" t="str">
        <f t="shared" si="243"/>
        <v/>
      </c>
    </row>
    <row r="13998" spans="7:8" x14ac:dyDescent="0.25">
      <c r="G13998" s="19" t="str">
        <f>IFERROR(VLOOKUP($D13998,LISTA!$A$2:$J$9990,8,0),"")</f>
        <v/>
      </c>
      <c r="H13998" s="40" t="str">
        <f t="shared" si="243"/>
        <v/>
      </c>
    </row>
    <row r="13999" spans="7:8" x14ac:dyDescent="0.25">
      <c r="G13999" s="19" t="str">
        <f>IFERROR(VLOOKUP($D13999,LISTA!$A$2:$J$9990,8,0),"")</f>
        <v/>
      </c>
      <c r="H13999" s="40" t="str">
        <f t="shared" si="243"/>
        <v/>
      </c>
    </row>
    <row r="14000" spans="7:8" x14ac:dyDescent="0.25">
      <c r="G14000" s="19" t="str">
        <f>IFERROR(VLOOKUP($D14000,LISTA!$A$2:$J$9990,8,0),"")</f>
        <v/>
      </c>
      <c r="H14000" s="40" t="str">
        <f t="shared" si="243"/>
        <v/>
      </c>
    </row>
    <row r="14001" spans="7:8" x14ac:dyDescent="0.25">
      <c r="G14001" s="19" t="str">
        <f>IFERROR(VLOOKUP($D14001,LISTA!$A$2:$J$9990,8,0),"")</f>
        <v/>
      </c>
      <c r="H14001" s="40" t="str">
        <f t="shared" si="243"/>
        <v/>
      </c>
    </row>
    <row r="14002" spans="7:8" x14ac:dyDescent="0.25">
      <c r="G14002" s="19" t="str">
        <f>IFERROR(VLOOKUP($D14002,LISTA!$A$2:$J$9990,8,0),"")</f>
        <v/>
      </c>
      <c r="H14002" s="40" t="str">
        <f t="shared" si="243"/>
        <v/>
      </c>
    </row>
    <row r="14003" spans="7:8" x14ac:dyDescent="0.25">
      <c r="G14003" s="19" t="str">
        <f>IFERROR(VLOOKUP($D14003,LISTA!$A$2:$J$9990,8,0),"")</f>
        <v/>
      </c>
      <c r="H14003" s="40" t="str">
        <f t="shared" si="243"/>
        <v/>
      </c>
    </row>
    <row r="14004" spans="7:8" x14ac:dyDescent="0.25">
      <c r="G14004" s="19" t="str">
        <f>IFERROR(VLOOKUP($D14004,LISTA!$A$2:$J$9990,8,0),"")</f>
        <v/>
      </c>
      <c r="H14004" s="40" t="str">
        <f t="shared" si="243"/>
        <v/>
      </c>
    </row>
    <row r="14005" spans="7:8" x14ac:dyDescent="0.25">
      <c r="G14005" s="19" t="str">
        <f>IFERROR(VLOOKUP($D14005,LISTA!$A$2:$J$9990,8,0),"")</f>
        <v/>
      </c>
      <c r="H14005" s="40" t="str">
        <f t="shared" si="243"/>
        <v/>
      </c>
    </row>
    <row r="14006" spans="7:8" x14ac:dyDescent="0.25">
      <c r="G14006" s="19" t="str">
        <f>IFERROR(VLOOKUP($D14006,LISTA!$A$2:$J$9990,8,0),"")</f>
        <v/>
      </c>
      <c r="H14006" s="40" t="str">
        <f t="shared" si="243"/>
        <v/>
      </c>
    </row>
    <row r="14007" spans="7:8" x14ac:dyDescent="0.25">
      <c r="G14007" s="19" t="str">
        <f>IFERROR(VLOOKUP($D14007,LISTA!$A$2:$J$9990,8,0),"")</f>
        <v/>
      </c>
      <c r="H14007" s="40" t="str">
        <f t="shared" si="243"/>
        <v/>
      </c>
    </row>
    <row r="14008" spans="7:8" x14ac:dyDescent="0.25">
      <c r="G14008" s="19" t="str">
        <f>IFERROR(VLOOKUP($D14008,LISTA!$A$2:$J$9990,8,0),"")</f>
        <v/>
      </c>
      <c r="H14008" s="40" t="str">
        <f t="shared" si="243"/>
        <v/>
      </c>
    </row>
    <row r="14009" spans="7:8" x14ac:dyDescent="0.25">
      <c r="G14009" s="19" t="str">
        <f>IFERROR(VLOOKUP($D14009,LISTA!$A$2:$J$9990,8,0),"")</f>
        <v/>
      </c>
      <c r="H14009" s="40" t="str">
        <f t="shared" si="243"/>
        <v/>
      </c>
    </row>
    <row r="14010" spans="7:8" x14ac:dyDescent="0.25">
      <c r="G14010" s="19" t="str">
        <f>IFERROR(VLOOKUP($D14010,LISTA!$A$2:$J$9990,8,0),"")</f>
        <v/>
      </c>
      <c r="H14010" s="40" t="str">
        <f t="shared" si="243"/>
        <v/>
      </c>
    </row>
    <row r="14011" spans="7:8" x14ac:dyDescent="0.25">
      <c r="G14011" s="19" t="str">
        <f>IFERROR(VLOOKUP($D14011,LISTA!$A$2:$J$9990,8,0),"")</f>
        <v/>
      </c>
      <c r="H14011" s="40" t="str">
        <f t="shared" si="243"/>
        <v/>
      </c>
    </row>
    <row r="14012" spans="7:8" x14ac:dyDescent="0.25">
      <c r="G14012" s="19" t="str">
        <f>IFERROR(VLOOKUP($D14012,LISTA!$A$2:$J$9990,8,0),"")</f>
        <v/>
      </c>
      <c r="H14012" s="40" t="str">
        <f t="shared" si="243"/>
        <v/>
      </c>
    </row>
    <row r="14013" spans="7:8" x14ac:dyDescent="0.25">
      <c r="G14013" s="19" t="str">
        <f>IFERROR(VLOOKUP($D14013,LISTA!$A$2:$J$9990,8,0),"")</f>
        <v/>
      </c>
      <c r="H14013" s="40" t="str">
        <f t="shared" si="243"/>
        <v/>
      </c>
    </row>
    <row r="14014" spans="7:8" x14ac:dyDescent="0.25">
      <c r="G14014" s="19" t="str">
        <f>IFERROR(VLOOKUP($D14014,LISTA!$A$2:$J$9990,8,0),"")</f>
        <v/>
      </c>
      <c r="H14014" s="40" t="str">
        <f t="shared" si="243"/>
        <v/>
      </c>
    </row>
    <row r="14015" spans="7:8" x14ac:dyDescent="0.25">
      <c r="G14015" s="19" t="str">
        <f>IFERROR(VLOOKUP($D14015,LISTA!$A$2:$J$9990,8,0),"")</f>
        <v/>
      </c>
      <c r="H14015" s="40" t="str">
        <f t="shared" si="243"/>
        <v/>
      </c>
    </row>
    <row r="14016" spans="7:8" x14ac:dyDescent="0.25">
      <c r="G14016" s="19" t="str">
        <f>IFERROR(VLOOKUP($D14016,LISTA!$A$2:$J$9990,8,0),"")</f>
        <v/>
      </c>
      <c r="H14016" s="40" t="str">
        <f t="shared" si="243"/>
        <v/>
      </c>
    </row>
    <row r="14017" spans="7:8" x14ac:dyDescent="0.25">
      <c r="G14017" s="19" t="str">
        <f>IFERROR(VLOOKUP($D14017,LISTA!$A$2:$J$9990,8,0),"")</f>
        <v/>
      </c>
      <c r="H14017" s="40" t="str">
        <f t="shared" si="243"/>
        <v/>
      </c>
    </row>
    <row r="14018" spans="7:8" x14ac:dyDescent="0.25">
      <c r="G14018" s="19" t="str">
        <f>IFERROR(VLOOKUP($D14018,LISTA!$A$2:$J$9990,8,0),"")</f>
        <v/>
      </c>
      <c r="H14018" s="40" t="str">
        <f t="shared" si="243"/>
        <v/>
      </c>
    </row>
    <row r="14019" spans="7:8" x14ac:dyDescent="0.25">
      <c r="G14019" s="19" t="str">
        <f>IFERROR(VLOOKUP($D14019,LISTA!$A$2:$J$9990,8,0),"")</f>
        <v/>
      </c>
      <c r="H14019" s="40" t="str">
        <f t="shared" si="243"/>
        <v/>
      </c>
    </row>
    <row r="14020" spans="7:8" x14ac:dyDescent="0.25">
      <c r="G14020" s="19" t="str">
        <f>IFERROR(VLOOKUP($D14020,LISTA!$A$2:$J$9990,8,0),"")</f>
        <v/>
      </c>
      <c r="H14020" s="40" t="str">
        <f t="shared" si="243"/>
        <v/>
      </c>
    </row>
    <row r="14021" spans="7:8" x14ac:dyDescent="0.25">
      <c r="G14021" s="19" t="str">
        <f>IFERROR(VLOOKUP($D14021,LISTA!$A$2:$J$9990,8,0),"")</f>
        <v/>
      </c>
      <c r="H14021" s="40" t="str">
        <f t="shared" ref="H14021:H14084" si="244">IF(OR(G14021=$K$10,G14021=$K$11,G14021=$K$14,G14021=$K$15,G14021=$K$16,G14021=$K$17,G14021=$K$18,G14021=$K$19,G14021=$K$20,G14021=$K$21,G14021=$K$22,G14021=$K$23,G14021=$K$24,G14021=$K$25,G14021=$K$26,G14021=$K$27,G14021=$K$28),$K$9,IF(OR(G14021=$K$32,G14021=$K$33),$K$31,IF(OR(G14021=$K$38),$K$37,"")))</f>
        <v/>
      </c>
    </row>
    <row r="14022" spans="7:8" x14ac:dyDescent="0.25">
      <c r="G14022" s="19" t="str">
        <f>IFERROR(VLOOKUP($D14022,LISTA!$A$2:$J$9990,8,0),"")</f>
        <v/>
      </c>
      <c r="H14022" s="40" t="str">
        <f t="shared" si="244"/>
        <v/>
      </c>
    </row>
    <row r="14023" spans="7:8" x14ac:dyDescent="0.25">
      <c r="G14023" s="19" t="str">
        <f>IFERROR(VLOOKUP($D14023,LISTA!$A$2:$J$9990,8,0),"")</f>
        <v/>
      </c>
      <c r="H14023" s="40" t="str">
        <f t="shared" si="244"/>
        <v/>
      </c>
    </row>
    <row r="14024" spans="7:8" x14ac:dyDescent="0.25">
      <c r="G14024" s="19" t="str">
        <f>IFERROR(VLOOKUP($D14024,LISTA!$A$2:$J$9990,8,0),"")</f>
        <v/>
      </c>
      <c r="H14024" s="40" t="str">
        <f t="shared" si="244"/>
        <v/>
      </c>
    </row>
    <row r="14025" spans="7:8" x14ac:dyDescent="0.25">
      <c r="G14025" s="19" t="str">
        <f>IFERROR(VLOOKUP($D14025,LISTA!$A$2:$J$9990,8,0),"")</f>
        <v/>
      </c>
      <c r="H14025" s="40" t="str">
        <f t="shared" si="244"/>
        <v/>
      </c>
    </row>
    <row r="14026" spans="7:8" x14ac:dyDescent="0.25">
      <c r="G14026" s="19" t="str">
        <f>IFERROR(VLOOKUP($D14026,LISTA!$A$2:$J$9990,8,0),"")</f>
        <v/>
      </c>
      <c r="H14026" s="40" t="str">
        <f t="shared" si="244"/>
        <v/>
      </c>
    </row>
    <row r="14027" spans="7:8" x14ac:dyDescent="0.25">
      <c r="G14027" s="19" t="str">
        <f>IFERROR(VLOOKUP($D14027,LISTA!$A$2:$J$9990,8,0),"")</f>
        <v/>
      </c>
      <c r="H14027" s="40" t="str">
        <f t="shared" si="244"/>
        <v/>
      </c>
    </row>
    <row r="14028" spans="7:8" x14ac:dyDescent="0.25">
      <c r="G14028" s="19" t="str">
        <f>IFERROR(VLOOKUP($D14028,LISTA!$A$2:$J$9990,8,0),"")</f>
        <v/>
      </c>
      <c r="H14028" s="40" t="str">
        <f t="shared" si="244"/>
        <v/>
      </c>
    </row>
    <row r="14029" spans="7:8" x14ac:dyDescent="0.25">
      <c r="G14029" s="19" t="str">
        <f>IFERROR(VLOOKUP($D14029,LISTA!$A$2:$J$9990,8,0),"")</f>
        <v/>
      </c>
      <c r="H14029" s="40" t="str">
        <f t="shared" si="244"/>
        <v/>
      </c>
    </row>
    <row r="14030" spans="7:8" x14ac:dyDescent="0.25">
      <c r="G14030" s="19" t="str">
        <f>IFERROR(VLOOKUP($D14030,LISTA!$A$2:$J$9990,8,0),"")</f>
        <v/>
      </c>
      <c r="H14030" s="40" t="str">
        <f t="shared" si="244"/>
        <v/>
      </c>
    </row>
    <row r="14031" spans="7:8" x14ac:dyDescent="0.25">
      <c r="G14031" s="19" t="str">
        <f>IFERROR(VLOOKUP($D14031,LISTA!$A$2:$J$9990,8,0),"")</f>
        <v/>
      </c>
      <c r="H14031" s="40" t="str">
        <f t="shared" si="244"/>
        <v/>
      </c>
    </row>
    <row r="14032" spans="7:8" x14ac:dyDescent="0.25">
      <c r="G14032" s="19" t="str">
        <f>IFERROR(VLOOKUP($D14032,LISTA!$A$2:$J$9990,8,0),"")</f>
        <v/>
      </c>
      <c r="H14032" s="40" t="str">
        <f t="shared" si="244"/>
        <v/>
      </c>
    </row>
    <row r="14033" spans="7:8" x14ac:dyDescent="0.25">
      <c r="G14033" s="19" t="str">
        <f>IFERROR(VLOOKUP($D14033,LISTA!$A$2:$J$9990,8,0),"")</f>
        <v/>
      </c>
      <c r="H14033" s="40" t="str">
        <f t="shared" si="244"/>
        <v/>
      </c>
    </row>
    <row r="14034" spans="7:8" x14ac:dyDescent="0.25">
      <c r="G14034" s="19" t="str">
        <f>IFERROR(VLOOKUP($D14034,LISTA!$A$2:$J$9990,8,0),"")</f>
        <v/>
      </c>
      <c r="H14034" s="40" t="str">
        <f t="shared" si="244"/>
        <v/>
      </c>
    </row>
    <row r="14035" spans="7:8" x14ac:dyDescent="0.25">
      <c r="G14035" s="19" t="str">
        <f>IFERROR(VLOOKUP($D14035,LISTA!$A$2:$J$9990,8,0),"")</f>
        <v/>
      </c>
      <c r="H14035" s="40" t="str">
        <f t="shared" si="244"/>
        <v/>
      </c>
    </row>
    <row r="14036" spans="7:8" x14ac:dyDescent="0.25">
      <c r="G14036" s="19" t="str">
        <f>IFERROR(VLOOKUP($D14036,LISTA!$A$2:$J$9990,8,0),"")</f>
        <v/>
      </c>
      <c r="H14036" s="40" t="str">
        <f t="shared" si="244"/>
        <v/>
      </c>
    </row>
    <row r="14037" spans="7:8" x14ac:dyDescent="0.25">
      <c r="G14037" s="19" t="str">
        <f>IFERROR(VLOOKUP($D14037,LISTA!$A$2:$J$9990,8,0),"")</f>
        <v/>
      </c>
      <c r="H14037" s="40" t="str">
        <f t="shared" si="244"/>
        <v/>
      </c>
    </row>
    <row r="14038" spans="7:8" x14ac:dyDescent="0.25">
      <c r="G14038" s="19" t="str">
        <f>IFERROR(VLOOKUP($D14038,LISTA!$A$2:$J$9990,8,0),"")</f>
        <v/>
      </c>
      <c r="H14038" s="40" t="str">
        <f t="shared" si="244"/>
        <v/>
      </c>
    </row>
    <row r="14039" spans="7:8" x14ac:dyDescent="0.25">
      <c r="G14039" s="19" t="str">
        <f>IFERROR(VLOOKUP($D14039,LISTA!$A$2:$J$9990,8,0),"")</f>
        <v/>
      </c>
      <c r="H14039" s="40" t="str">
        <f t="shared" si="244"/>
        <v/>
      </c>
    </row>
    <row r="14040" spans="7:8" x14ac:dyDescent="0.25">
      <c r="G14040" s="19" t="str">
        <f>IFERROR(VLOOKUP($D14040,LISTA!$A$2:$J$9990,8,0),"")</f>
        <v/>
      </c>
      <c r="H14040" s="40" t="str">
        <f t="shared" si="244"/>
        <v/>
      </c>
    </row>
    <row r="14041" spans="7:8" x14ac:dyDescent="0.25">
      <c r="G14041" s="19" t="str">
        <f>IFERROR(VLOOKUP($D14041,LISTA!$A$2:$J$9990,8,0),"")</f>
        <v/>
      </c>
      <c r="H14041" s="40" t="str">
        <f t="shared" si="244"/>
        <v/>
      </c>
    </row>
    <row r="14042" spans="7:8" x14ac:dyDescent="0.25">
      <c r="G14042" s="19" t="str">
        <f>IFERROR(VLOOKUP($D14042,LISTA!$A$2:$J$9990,8,0),"")</f>
        <v/>
      </c>
      <c r="H14042" s="40" t="str">
        <f t="shared" si="244"/>
        <v/>
      </c>
    </row>
    <row r="14043" spans="7:8" x14ac:dyDescent="0.25">
      <c r="G14043" s="19" t="str">
        <f>IFERROR(VLOOKUP($D14043,LISTA!$A$2:$J$9990,8,0),"")</f>
        <v/>
      </c>
      <c r="H14043" s="40" t="str">
        <f t="shared" si="244"/>
        <v/>
      </c>
    </row>
    <row r="14044" spans="7:8" x14ac:dyDescent="0.25">
      <c r="G14044" s="19" t="str">
        <f>IFERROR(VLOOKUP($D14044,LISTA!$A$2:$J$9990,8,0),"")</f>
        <v/>
      </c>
      <c r="H14044" s="40" t="str">
        <f t="shared" si="244"/>
        <v/>
      </c>
    </row>
    <row r="14045" spans="7:8" x14ac:dyDescent="0.25">
      <c r="G14045" s="19" t="str">
        <f>IFERROR(VLOOKUP($D14045,LISTA!$A$2:$J$9990,8,0),"")</f>
        <v/>
      </c>
      <c r="H14045" s="40" t="str">
        <f t="shared" si="244"/>
        <v/>
      </c>
    </row>
    <row r="14046" spans="7:8" x14ac:dyDescent="0.25">
      <c r="G14046" s="19" t="str">
        <f>IFERROR(VLOOKUP($D14046,LISTA!$A$2:$J$9990,8,0),"")</f>
        <v/>
      </c>
      <c r="H14046" s="40" t="str">
        <f t="shared" si="244"/>
        <v/>
      </c>
    </row>
    <row r="14047" spans="7:8" x14ac:dyDescent="0.25">
      <c r="G14047" s="19" t="str">
        <f>IFERROR(VLOOKUP($D14047,LISTA!$A$2:$J$9990,8,0),"")</f>
        <v/>
      </c>
      <c r="H14047" s="40" t="str">
        <f t="shared" si="244"/>
        <v/>
      </c>
    </row>
    <row r="14048" spans="7:8" x14ac:dyDescent="0.25">
      <c r="G14048" s="19" t="str">
        <f>IFERROR(VLOOKUP($D14048,LISTA!$A$2:$J$9990,8,0),"")</f>
        <v/>
      </c>
      <c r="H14048" s="40" t="str">
        <f t="shared" si="244"/>
        <v/>
      </c>
    </row>
    <row r="14049" spans="7:8" x14ac:dyDescent="0.25">
      <c r="G14049" s="19" t="str">
        <f>IFERROR(VLOOKUP($D14049,LISTA!$A$2:$J$9990,8,0),"")</f>
        <v/>
      </c>
      <c r="H14049" s="40" t="str">
        <f t="shared" si="244"/>
        <v/>
      </c>
    </row>
    <row r="14050" spans="7:8" x14ac:dyDescent="0.25">
      <c r="G14050" s="19" t="str">
        <f>IFERROR(VLOOKUP($D14050,LISTA!$A$2:$J$9990,8,0),"")</f>
        <v/>
      </c>
      <c r="H14050" s="40" t="str">
        <f t="shared" si="244"/>
        <v/>
      </c>
    </row>
    <row r="14051" spans="7:8" x14ac:dyDescent="0.25">
      <c r="G14051" s="19" t="str">
        <f>IFERROR(VLOOKUP($D14051,LISTA!$A$2:$J$9990,8,0),"")</f>
        <v/>
      </c>
      <c r="H14051" s="40" t="str">
        <f t="shared" si="244"/>
        <v/>
      </c>
    </row>
    <row r="14052" spans="7:8" x14ac:dyDescent="0.25">
      <c r="G14052" s="19" t="str">
        <f>IFERROR(VLOOKUP($D14052,LISTA!$A$2:$J$9990,8,0),"")</f>
        <v/>
      </c>
      <c r="H14052" s="40" t="str">
        <f t="shared" si="244"/>
        <v/>
      </c>
    </row>
    <row r="14053" spans="7:8" x14ac:dyDescent="0.25">
      <c r="G14053" s="19" t="str">
        <f>IFERROR(VLOOKUP($D14053,LISTA!$A$2:$J$9990,8,0),"")</f>
        <v/>
      </c>
      <c r="H14053" s="40" t="str">
        <f t="shared" si="244"/>
        <v/>
      </c>
    </row>
    <row r="14054" spans="7:8" x14ac:dyDescent="0.25">
      <c r="G14054" s="19" t="str">
        <f>IFERROR(VLOOKUP($D14054,LISTA!$A$2:$J$9990,8,0),"")</f>
        <v/>
      </c>
      <c r="H14054" s="40" t="str">
        <f t="shared" si="244"/>
        <v/>
      </c>
    </row>
    <row r="14055" spans="7:8" x14ac:dyDescent="0.25">
      <c r="G14055" s="19" t="str">
        <f>IFERROR(VLOOKUP($D14055,LISTA!$A$2:$J$9990,8,0),"")</f>
        <v/>
      </c>
      <c r="H14055" s="40" t="str">
        <f t="shared" si="244"/>
        <v/>
      </c>
    </row>
    <row r="14056" spans="7:8" x14ac:dyDescent="0.25">
      <c r="G14056" s="19" t="str">
        <f>IFERROR(VLOOKUP($D14056,LISTA!$A$2:$J$9990,8,0),"")</f>
        <v/>
      </c>
      <c r="H14056" s="40" t="str">
        <f t="shared" si="244"/>
        <v/>
      </c>
    </row>
    <row r="14057" spans="7:8" x14ac:dyDescent="0.25">
      <c r="G14057" s="19" t="str">
        <f>IFERROR(VLOOKUP($D14057,LISTA!$A$2:$J$9990,8,0),"")</f>
        <v/>
      </c>
      <c r="H14057" s="40" t="str">
        <f t="shared" si="244"/>
        <v/>
      </c>
    </row>
    <row r="14058" spans="7:8" x14ac:dyDescent="0.25">
      <c r="G14058" s="19" t="str">
        <f>IFERROR(VLOOKUP($D14058,LISTA!$A$2:$J$9990,8,0),"")</f>
        <v/>
      </c>
      <c r="H14058" s="40" t="str">
        <f t="shared" si="244"/>
        <v/>
      </c>
    </row>
    <row r="14059" spans="7:8" x14ac:dyDescent="0.25">
      <c r="G14059" s="19" t="str">
        <f>IFERROR(VLOOKUP($D14059,LISTA!$A$2:$J$9990,8,0),"")</f>
        <v/>
      </c>
      <c r="H14059" s="40" t="str">
        <f t="shared" si="244"/>
        <v/>
      </c>
    </row>
    <row r="14060" spans="7:8" x14ac:dyDescent="0.25">
      <c r="G14060" s="19" t="str">
        <f>IFERROR(VLOOKUP($D14060,LISTA!$A$2:$J$9990,8,0),"")</f>
        <v/>
      </c>
      <c r="H14060" s="40" t="str">
        <f t="shared" si="244"/>
        <v/>
      </c>
    </row>
    <row r="14061" spans="7:8" x14ac:dyDescent="0.25">
      <c r="G14061" s="19" t="str">
        <f>IFERROR(VLOOKUP($D14061,LISTA!$A$2:$J$9990,8,0),"")</f>
        <v/>
      </c>
      <c r="H14061" s="40" t="str">
        <f t="shared" si="244"/>
        <v/>
      </c>
    </row>
    <row r="14062" spans="7:8" x14ac:dyDescent="0.25">
      <c r="G14062" s="19" t="str">
        <f>IFERROR(VLOOKUP($D14062,LISTA!$A$2:$J$9990,8,0),"")</f>
        <v/>
      </c>
      <c r="H14062" s="40" t="str">
        <f t="shared" si="244"/>
        <v/>
      </c>
    </row>
    <row r="14063" spans="7:8" x14ac:dyDescent="0.25">
      <c r="G14063" s="19" t="str">
        <f>IFERROR(VLOOKUP($D14063,LISTA!$A$2:$J$9990,8,0),"")</f>
        <v/>
      </c>
      <c r="H14063" s="40" t="str">
        <f t="shared" si="244"/>
        <v/>
      </c>
    </row>
    <row r="14064" spans="7:8" x14ac:dyDescent="0.25">
      <c r="G14064" s="19" t="str">
        <f>IFERROR(VLOOKUP($D14064,LISTA!$A$2:$J$9990,8,0),"")</f>
        <v/>
      </c>
      <c r="H14064" s="40" t="str">
        <f t="shared" si="244"/>
        <v/>
      </c>
    </row>
    <row r="14065" spans="7:8" x14ac:dyDescent="0.25">
      <c r="G14065" s="19" t="str">
        <f>IFERROR(VLOOKUP($D14065,LISTA!$A$2:$J$9990,8,0),"")</f>
        <v/>
      </c>
      <c r="H14065" s="40" t="str">
        <f t="shared" si="244"/>
        <v/>
      </c>
    </row>
    <row r="14066" spans="7:8" x14ac:dyDescent="0.25">
      <c r="G14066" s="19" t="str">
        <f>IFERROR(VLOOKUP($D14066,LISTA!$A$2:$J$9990,8,0),"")</f>
        <v/>
      </c>
      <c r="H14066" s="40" t="str">
        <f t="shared" si="244"/>
        <v/>
      </c>
    </row>
    <row r="14067" spans="7:8" x14ac:dyDescent="0.25">
      <c r="G14067" s="19" t="str">
        <f>IFERROR(VLOOKUP($D14067,LISTA!$A$2:$J$9990,8,0),"")</f>
        <v/>
      </c>
      <c r="H14067" s="40" t="str">
        <f t="shared" si="244"/>
        <v/>
      </c>
    </row>
    <row r="14068" spans="7:8" x14ac:dyDescent="0.25">
      <c r="G14068" s="19" t="str">
        <f>IFERROR(VLOOKUP($D14068,LISTA!$A$2:$J$9990,8,0),"")</f>
        <v/>
      </c>
      <c r="H14068" s="40" t="str">
        <f t="shared" si="244"/>
        <v/>
      </c>
    </row>
    <row r="14069" spans="7:8" x14ac:dyDescent="0.25">
      <c r="G14069" s="19" t="str">
        <f>IFERROR(VLOOKUP($D14069,LISTA!$A$2:$J$9990,8,0),"")</f>
        <v/>
      </c>
      <c r="H14069" s="40" t="str">
        <f t="shared" si="244"/>
        <v/>
      </c>
    </row>
    <row r="14070" spans="7:8" x14ac:dyDescent="0.25">
      <c r="G14070" s="19" t="str">
        <f>IFERROR(VLOOKUP($D14070,LISTA!$A$2:$J$9990,8,0),"")</f>
        <v/>
      </c>
      <c r="H14070" s="40" t="str">
        <f t="shared" si="244"/>
        <v/>
      </c>
    </row>
    <row r="14071" spans="7:8" x14ac:dyDescent="0.25">
      <c r="G14071" s="19" t="str">
        <f>IFERROR(VLOOKUP($D14071,LISTA!$A$2:$J$9990,8,0),"")</f>
        <v/>
      </c>
      <c r="H14071" s="40" t="str">
        <f t="shared" si="244"/>
        <v/>
      </c>
    </row>
    <row r="14072" spans="7:8" x14ac:dyDescent="0.25">
      <c r="G14072" s="19" t="str">
        <f>IFERROR(VLOOKUP($D14072,LISTA!$A$2:$J$9990,8,0),"")</f>
        <v/>
      </c>
      <c r="H14072" s="40" t="str">
        <f t="shared" si="244"/>
        <v/>
      </c>
    </row>
    <row r="14073" spans="7:8" x14ac:dyDescent="0.25">
      <c r="G14073" s="19" t="str">
        <f>IFERROR(VLOOKUP($D14073,LISTA!$A$2:$J$9990,8,0),"")</f>
        <v/>
      </c>
      <c r="H14073" s="40" t="str">
        <f t="shared" si="244"/>
        <v/>
      </c>
    </row>
    <row r="14074" spans="7:8" x14ac:dyDescent="0.25">
      <c r="G14074" s="19" t="str">
        <f>IFERROR(VLOOKUP($D14074,LISTA!$A$2:$J$9990,8,0),"")</f>
        <v/>
      </c>
      <c r="H14074" s="40" t="str">
        <f t="shared" si="244"/>
        <v/>
      </c>
    </row>
    <row r="14075" spans="7:8" x14ac:dyDescent="0.25">
      <c r="G14075" s="19" t="str">
        <f>IFERROR(VLOOKUP($D14075,LISTA!$A$2:$J$9990,8,0),"")</f>
        <v/>
      </c>
      <c r="H14075" s="40" t="str">
        <f t="shared" si="244"/>
        <v/>
      </c>
    </row>
    <row r="14076" spans="7:8" x14ac:dyDescent="0.25">
      <c r="G14076" s="19" t="str">
        <f>IFERROR(VLOOKUP($D14076,LISTA!$A$2:$J$9990,8,0),"")</f>
        <v/>
      </c>
      <c r="H14076" s="40" t="str">
        <f t="shared" si="244"/>
        <v/>
      </c>
    </row>
    <row r="14077" spans="7:8" x14ac:dyDescent="0.25">
      <c r="G14077" s="19" t="str">
        <f>IFERROR(VLOOKUP($D14077,LISTA!$A$2:$J$9990,8,0),"")</f>
        <v/>
      </c>
      <c r="H14077" s="40" t="str">
        <f t="shared" si="244"/>
        <v/>
      </c>
    </row>
    <row r="14078" spans="7:8" x14ac:dyDescent="0.25">
      <c r="G14078" s="19" t="str">
        <f>IFERROR(VLOOKUP($D14078,LISTA!$A$2:$J$9990,8,0),"")</f>
        <v/>
      </c>
      <c r="H14078" s="40" t="str">
        <f t="shared" si="244"/>
        <v/>
      </c>
    </row>
    <row r="14079" spans="7:8" x14ac:dyDescent="0.25">
      <c r="G14079" s="19" t="str">
        <f>IFERROR(VLOOKUP($D14079,LISTA!$A$2:$J$9990,8,0),"")</f>
        <v/>
      </c>
      <c r="H14079" s="40" t="str">
        <f t="shared" si="244"/>
        <v/>
      </c>
    </row>
    <row r="14080" spans="7:8" x14ac:dyDescent="0.25">
      <c r="G14080" s="19" t="str">
        <f>IFERROR(VLOOKUP($D14080,LISTA!$A$2:$J$9990,8,0),"")</f>
        <v/>
      </c>
      <c r="H14080" s="40" t="str">
        <f t="shared" si="244"/>
        <v/>
      </c>
    </row>
    <row r="14081" spans="7:8" x14ac:dyDescent="0.25">
      <c r="G14081" s="19" t="str">
        <f>IFERROR(VLOOKUP($D14081,LISTA!$A$2:$J$9990,8,0),"")</f>
        <v/>
      </c>
      <c r="H14081" s="40" t="str">
        <f t="shared" si="244"/>
        <v/>
      </c>
    </row>
    <row r="14082" spans="7:8" x14ac:dyDescent="0.25">
      <c r="G14082" s="19" t="str">
        <f>IFERROR(VLOOKUP($D14082,LISTA!$A$2:$J$9990,8,0),"")</f>
        <v/>
      </c>
      <c r="H14082" s="40" t="str">
        <f t="shared" si="244"/>
        <v/>
      </c>
    </row>
    <row r="14083" spans="7:8" x14ac:dyDescent="0.25">
      <c r="G14083" s="19" t="str">
        <f>IFERROR(VLOOKUP($D14083,LISTA!$A$2:$J$9990,8,0),"")</f>
        <v/>
      </c>
      <c r="H14083" s="40" t="str">
        <f t="shared" si="244"/>
        <v/>
      </c>
    </row>
    <row r="14084" spans="7:8" x14ac:dyDescent="0.25">
      <c r="G14084" s="19" t="str">
        <f>IFERROR(VLOOKUP($D14084,LISTA!$A$2:$J$9990,8,0),"")</f>
        <v/>
      </c>
      <c r="H14084" s="40" t="str">
        <f t="shared" si="244"/>
        <v/>
      </c>
    </row>
    <row r="14085" spans="7:8" x14ac:dyDescent="0.25">
      <c r="G14085" s="19" t="str">
        <f>IFERROR(VLOOKUP($D14085,LISTA!$A$2:$J$9990,8,0),"")</f>
        <v/>
      </c>
      <c r="H14085" s="40" t="str">
        <f t="shared" ref="H14085:H14148" si="245">IF(OR(G14085=$K$10,G14085=$K$11,G14085=$K$14,G14085=$K$15,G14085=$K$16,G14085=$K$17,G14085=$K$18,G14085=$K$19,G14085=$K$20,G14085=$K$21,G14085=$K$22,G14085=$K$23,G14085=$K$24,G14085=$K$25,G14085=$K$26,G14085=$K$27,G14085=$K$28),$K$9,IF(OR(G14085=$K$32,G14085=$K$33),$K$31,IF(OR(G14085=$K$38),$K$37,"")))</f>
        <v/>
      </c>
    </row>
    <row r="14086" spans="7:8" x14ac:dyDescent="0.25">
      <c r="G14086" s="19" t="str">
        <f>IFERROR(VLOOKUP($D14086,LISTA!$A$2:$J$9990,8,0),"")</f>
        <v/>
      </c>
      <c r="H14086" s="40" t="str">
        <f t="shared" si="245"/>
        <v/>
      </c>
    </row>
    <row r="14087" spans="7:8" x14ac:dyDescent="0.25">
      <c r="G14087" s="19" t="str">
        <f>IFERROR(VLOOKUP($D14087,LISTA!$A$2:$J$9990,8,0),"")</f>
        <v/>
      </c>
      <c r="H14087" s="40" t="str">
        <f t="shared" si="245"/>
        <v/>
      </c>
    </row>
    <row r="14088" spans="7:8" x14ac:dyDescent="0.25">
      <c r="G14088" s="19" t="str">
        <f>IFERROR(VLOOKUP($D14088,LISTA!$A$2:$J$9990,8,0),"")</f>
        <v/>
      </c>
      <c r="H14088" s="40" t="str">
        <f t="shared" si="245"/>
        <v/>
      </c>
    </row>
    <row r="14089" spans="7:8" x14ac:dyDescent="0.25">
      <c r="G14089" s="19" t="str">
        <f>IFERROR(VLOOKUP($D14089,LISTA!$A$2:$J$9990,8,0),"")</f>
        <v/>
      </c>
      <c r="H14089" s="40" t="str">
        <f t="shared" si="245"/>
        <v/>
      </c>
    </row>
    <row r="14090" spans="7:8" x14ac:dyDescent="0.25">
      <c r="G14090" s="19" t="str">
        <f>IFERROR(VLOOKUP($D14090,LISTA!$A$2:$J$9990,8,0),"")</f>
        <v/>
      </c>
      <c r="H14090" s="40" t="str">
        <f t="shared" si="245"/>
        <v/>
      </c>
    </row>
    <row r="14091" spans="7:8" x14ac:dyDescent="0.25">
      <c r="G14091" s="19" t="str">
        <f>IFERROR(VLOOKUP($D14091,LISTA!$A$2:$J$9990,8,0),"")</f>
        <v/>
      </c>
      <c r="H14091" s="40" t="str">
        <f t="shared" si="245"/>
        <v/>
      </c>
    </row>
    <row r="14092" spans="7:8" x14ac:dyDescent="0.25">
      <c r="G14092" s="19" t="str">
        <f>IFERROR(VLOOKUP($D14092,LISTA!$A$2:$J$9990,8,0),"")</f>
        <v/>
      </c>
      <c r="H14092" s="40" t="str">
        <f t="shared" si="245"/>
        <v/>
      </c>
    </row>
    <row r="14093" spans="7:8" x14ac:dyDescent="0.25">
      <c r="G14093" s="19" t="str">
        <f>IFERROR(VLOOKUP($D14093,LISTA!$A$2:$J$9990,8,0),"")</f>
        <v/>
      </c>
      <c r="H14093" s="40" t="str">
        <f t="shared" si="245"/>
        <v/>
      </c>
    </row>
    <row r="14094" spans="7:8" x14ac:dyDescent="0.25">
      <c r="G14094" s="19" t="str">
        <f>IFERROR(VLOOKUP($D14094,LISTA!$A$2:$J$9990,8,0),"")</f>
        <v/>
      </c>
      <c r="H14094" s="40" t="str">
        <f t="shared" si="245"/>
        <v/>
      </c>
    </row>
    <row r="14095" spans="7:8" x14ac:dyDescent="0.25">
      <c r="G14095" s="19" t="str">
        <f>IFERROR(VLOOKUP($D14095,LISTA!$A$2:$J$9990,8,0),"")</f>
        <v/>
      </c>
      <c r="H14095" s="40" t="str">
        <f t="shared" si="245"/>
        <v/>
      </c>
    </row>
    <row r="14096" spans="7:8" x14ac:dyDescent="0.25">
      <c r="G14096" s="19" t="str">
        <f>IFERROR(VLOOKUP($D14096,LISTA!$A$2:$J$9990,8,0),"")</f>
        <v/>
      </c>
      <c r="H14096" s="40" t="str">
        <f t="shared" si="245"/>
        <v/>
      </c>
    </row>
    <row r="14097" spans="7:8" x14ac:dyDescent="0.25">
      <c r="G14097" s="19" t="str">
        <f>IFERROR(VLOOKUP($D14097,LISTA!$A$2:$J$9990,8,0),"")</f>
        <v/>
      </c>
      <c r="H14097" s="40" t="str">
        <f t="shared" si="245"/>
        <v/>
      </c>
    </row>
    <row r="14098" spans="7:8" x14ac:dyDescent="0.25">
      <c r="G14098" s="19" t="str">
        <f>IFERROR(VLOOKUP($D14098,LISTA!$A$2:$J$9990,8,0),"")</f>
        <v/>
      </c>
      <c r="H14098" s="40" t="str">
        <f t="shared" si="245"/>
        <v/>
      </c>
    </row>
    <row r="14099" spans="7:8" x14ac:dyDescent="0.25">
      <c r="G14099" s="19" t="str">
        <f>IFERROR(VLOOKUP($D14099,LISTA!$A$2:$J$9990,8,0),"")</f>
        <v/>
      </c>
      <c r="H14099" s="40" t="str">
        <f t="shared" si="245"/>
        <v/>
      </c>
    </row>
    <row r="14100" spans="7:8" x14ac:dyDescent="0.25">
      <c r="G14100" s="19" t="str">
        <f>IFERROR(VLOOKUP($D14100,LISTA!$A$2:$J$9990,8,0),"")</f>
        <v/>
      </c>
      <c r="H14100" s="40" t="str">
        <f t="shared" si="245"/>
        <v/>
      </c>
    </row>
    <row r="14101" spans="7:8" x14ac:dyDescent="0.25">
      <c r="G14101" s="19" t="str">
        <f>IFERROR(VLOOKUP($D14101,LISTA!$A$2:$J$9990,8,0),"")</f>
        <v/>
      </c>
      <c r="H14101" s="40" t="str">
        <f t="shared" si="245"/>
        <v/>
      </c>
    </row>
    <row r="14102" spans="7:8" x14ac:dyDescent="0.25">
      <c r="G14102" s="19" t="str">
        <f>IFERROR(VLOOKUP($D14102,LISTA!$A$2:$J$9990,8,0),"")</f>
        <v/>
      </c>
      <c r="H14102" s="40" t="str">
        <f t="shared" si="245"/>
        <v/>
      </c>
    </row>
    <row r="14103" spans="7:8" x14ac:dyDescent="0.25">
      <c r="G14103" s="19" t="str">
        <f>IFERROR(VLOOKUP($D14103,LISTA!$A$2:$J$9990,8,0),"")</f>
        <v/>
      </c>
      <c r="H14103" s="40" t="str">
        <f t="shared" si="245"/>
        <v/>
      </c>
    </row>
    <row r="14104" spans="7:8" x14ac:dyDescent="0.25">
      <c r="G14104" s="19" t="str">
        <f>IFERROR(VLOOKUP($D14104,LISTA!$A$2:$J$9990,8,0),"")</f>
        <v/>
      </c>
      <c r="H14104" s="40" t="str">
        <f t="shared" si="245"/>
        <v/>
      </c>
    </row>
    <row r="14105" spans="7:8" x14ac:dyDescent="0.25">
      <c r="G14105" s="19" t="str">
        <f>IFERROR(VLOOKUP($D14105,LISTA!$A$2:$J$9990,8,0),"")</f>
        <v/>
      </c>
      <c r="H14105" s="40" t="str">
        <f t="shared" si="245"/>
        <v/>
      </c>
    </row>
    <row r="14106" spans="7:8" x14ac:dyDescent="0.25">
      <c r="G14106" s="19" t="str">
        <f>IFERROR(VLOOKUP($D14106,LISTA!$A$2:$J$9990,8,0),"")</f>
        <v/>
      </c>
      <c r="H14106" s="40" t="str">
        <f t="shared" si="245"/>
        <v/>
      </c>
    </row>
    <row r="14107" spans="7:8" x14ac:dyDescent="0.25">
      <c r="G14107" s="19" t="str">
        <f>IFERROR(VLOOKUP($D14107,LISTA!$A$2:$J$9990,8,0),"")</f>
        <v/>
      </c>
      <c r="H14107" s="40" t="str">
        <f t="shared" si="245"/>
        <v/>
      </c>
    </row>
    <row r="14108" spans="7:8" x14ac:dyDescent="0.25">
      <c r="G14108" s="19" t="str">
        <f>IFERROR(VLOOKUP($D14108,LISTA!$A$2:$J$9990,8,0),"")</f>
        <v/>
      </c>
      <c r="H14108" s="40" t="str">
        <f t="shared" si="245"/>
        <v/>
      </c>
    </row>
    <row r="14109" spans="7:8" x14ac:dyDescent="0.25">
      <c r="G14109" s="19" t="str">
        <f>IFERROR(VLOOKUP($D14109,LISTA!$A$2:$J$9990,8,0),"")</f>
        <v/>
      </c>
      <c r="H14109" s="40" t="str">
        <f t="shared" si="245"/>
        <v/>
      </c>
    </row>
    <row r="14110" spans="7:8" x14ac:dyDescent="0.25">
      <c r="G14110" s="19" t="str">
        <f>IFERROR(VLOOKUP($D14110,LISTA!$A$2:$J$9990,8,0),"")</f>
        <v/>
      </c>
      <c r="H14110" s="40" t="str">
        <f t="shared" si="245"/>
        <v/>
      </c>
    </row>
    <row r="14111" spans="7:8" x14ac:dyDescent="0.25">
      <c r="G14111" s="19" t="str">
        <f>IFERROR(VLOOKUP($D14111,LISTA!$A$2:$J$9990,8,0),"")</f>
        <v/>
      </c>
      <c r="H14111" s="40" t="str">
        <f t="shared" si="245"/>
        <v/>
      </c>
    </row>
    <row r="14112" spans="7:8" x14ac:dyDescent="0.25">
      <c r="G14112" s="19" t="str">
        <f>IFERROR(VLOOKUP($D14112,LISTA!$A$2:$J$9990,8,0),"")</f>
        <v/>
      </c>
      <c r="H14112" s="40" t="str">
        <f t="shared" si="245"/>
        <v/>
      </c>
    </row>
    <row r="14113" spans="7:8" x14ac:dyDescent="0.25">
      <c r="G14113" s="19" t="str">
        <f>IFERROR(VLOOKUP($D14113,LISTA!$A$2:$J$9990,8,0),"")</f>
        <v/>
      </c>
      <c r="H14113" s="40" t="str">
        <f t="shared" si="245"/>
        <v/>
      </c>
    </row>
    <row r="14114" spans="7:8" x14ac:dyDescent="0.25">
      <c r="G14114" s="19" t="str">
        <f>IFERROR(VLOOKUP($D14114,LISTA!$A$2:$J$9990,8,0),"")</f>
        <v/>
      </c>
      <c r="H14114" s="40" t="str">
        <f t="shared" si="245"/>
        <v/>
      </c>
    </row>
    <row r="14115" spans="7:8" x14ac:dyDescent="0.25">
      <c r="G14115" s="19" t="str">
        <f>IFERROR(VLOOKUP($D14115,LISTA!$A$2:$J$9990,8,0),"")</f>
        <v/>
      </c>
      <c r="H14115" s="40" t="str">
        <f t="shared" si="245"/>
        <v/>
      </c>
    </row>
    <row r="14116" spans="7:8" x14ac:dyDescent="0.25">
      <c r="G14116" s="19" t="str">
        <f>IFERROR(VLOOKUP($D14116,LISTA!$A$2:$J$9990,8,0),"")</f>
        <v/>
      </c>
      <c r="H14116" s="40" t="str">
        <f t="shared" si="245"/>
        <v/>
      </c>
    </row>
    <row r="14117" spans="7:8" x14ac:dyDescent="0.25">
      <c r="G14117" s="19" t="str">
        <f>IFERROR(VLOOKUP($D14117,LISTA!$A$2:$J$9990,8,0),"")</f>
        <v/>
      </c>
      <c r="H14117" s="40" t="str">
        <f t="shared" si="245"/>
        <v/>
      </c>
    </row>
    <row r="14118" spans="7:8" x14ac:dyDescent="0.25">
      <c r="G14118" s="19" t="str">
        <f>IFERROR(VLOOKUP($D14118,LISTA!$A$2:$J$9990,8,0),"")</f>
        <v/>
      </c>
      <c r="H14118" s="40" t="str">
        <f t="shared" si="245"/>
        <v/>
      </c>
    </row>
    <row r="14119" spans="7:8" x14ac:dyDescent="0.25">
      <c r="G14119" s="19" t="str">
        <f>IFERROR(VLOOKUP($D14119,LISTA!$A$2:$J$9990,8,0),"")</f>
        <v/>
      </c>
      <c r="H14119" s="40" t="str">
        <f t="shared" si="245"/>
        <v/>
      </c>
    </row>
    <row r="14120" spans="7:8" x14ac:dyDescent="0.25">
      <c r="G14120" s="19" t="str">
        <f>IFERROR(VLOOKUP($D14120,LISTA!$A$2:$J$9990,8,0),"")</f>
        <v/>
      </c>
      <c r="H14120" s="40" t="str">
        <f t="shared" si="245"/>
        <v/>
      </c>
    </row>
    <row r="14121" spans="7:8" x14ac:dyDescent="0.25">
      <c r="G14121" s="19" t="str">
        <f>IFERROR(VLOOKUP($D14121,LISTA!$A$2:$J$9990,8,0),"")</f>
        <v/>
      </c>
      <c r="H14121" s="40" t="str">
        <f t="shared" si="245"/>
        <v/>
      </c>
    </row>
    <row r="14122" spans="7:8" x14ac:dyDescent="0.25">
      <c r="G14122" s="19" t="str">
        <f>IFERROR(VLOOKUP($D14122,LISTA!$A$2:$J$9990,8,0),"")</f>
        <v/>
      </c>
      <c r="H14122" s="40" t="str">
        <f t="shared" si="245"/>
        <v/>
      </c>
    </row>
    <row r="14123" spans="7:8" x14ac:dyDescent="0.25">
      <c r="G14123" s="19" t="str">
        <f>IFERROR(VLOOKUP($D14123,LISTA!$A$2:$J$9990,8,0),"")</f>
        <v/>
      </c>
      <c r="H14123" s="40" t="str">
        <f t="shared" si="245"/>
        <v/>
      </c>
    </row>
    <row r="14124" spans="7:8" x14ac:dyDescent="0.25">
      <c r="G14124" s="19" t="str">
        <f>IFERROR(VLOOKUP($D14124,LISTA!$A$2:$J$9990,8,0),"")</f>
        <v/>
      </c>
      <c r="H14124" s="40" t="str">
        <f t="shared" si="245"/>
        <v/>
      </c>
    </row>
    <row r="14125" spans="7:8" x14ac:dyDescent="0.25">
      <c r="G14125" s="19" t="str">
        <f>IFERROR(VLOOKUP($D14125,LISTA!$A$2:$J$9990,8,0),"")</f>
        <v/>
      </c>
      <c r="H14125" s="40" t="str">
        <f t="shared" si="245"/>
        <v/>
      </c>
    </row>
    <row r="14126" spans="7:8" x14ac:dyDescent="0.25">
      <c r="G14126" s="19" t="str">
        <f>IFERROR(VLOOKUP($D14126,LISTA!$A$2:$J$9990,8,0),"")</f>
        <v/>
      </c>
      <c r="H14126" s="40" t="str">
        <f t="shared" si="245"/>
        <v/>
      </c>
    </row>
    <row r="14127" spans="7:8" x14ac:dyDescent="0.25">
      <c r="G14127" s="19" t="str">
        <f>IFERROR(VLOOKUP($D14127,LISTA!$A$2:$J$9990,8,0),"")</f>
        <v/>
      </c>
      <c r="H14127" s="40" t="str">
        <f t="shared" si="245"/>
        <v/>
      </c>
    </row>
    <row r="14128" spans="7:8" x14ac:dyDescent="0.25">
      <c r="G14128" s="19" t="str">
        <f>IFERROR(VLOOKUP($D14128,LISTA!$A$2:$J$9990,8,0),"")</f>
        <v/>
      </c>
      <c r="H14128" s="40" t="str">
        <f t="shared" si="245"/>
        <v/>
      </c>
    </row>
    <row r="14129" spans="7:8" x14ac:dyDescent="0.25">
      <c r="G14129" s="19" t="str">
        <f>IFERROR(VLOOKUP($D14129,LISTA!$A$2:$J$9990,8,0),"")</f>
        <v/>
      </c>
      <c r="H14129" s="40" t="str">
        <f t="shared" si="245"/>
        <v/>
      </c>
    </row>
    <row r="14130" spans="7:8" x14ac:dyDescent="0.25">
      <c r="G14130" s="19" t="str">
        <f>IFERROR(VLOOKUP($D14130,LISTA!$A$2:$J$9990,8,0),"")</f>
        <v/>
      </c>
      <c r="H14130" s="40" t="str">
        <f t="shared" si="245"/>
        <v/>
      </c>
    </row>
    <row r="14131" spans="7:8" x14ac:dyDescent="0.25">
      <c r="G14131" s="19" t="str">
        <f>IFERROR(VLOOKUP($D14131,LISTA!$A$2:$J$9990,8,0),"")</f>
        <v/>
      </c>
      <c r="H14131" s="40" t="str">
        <f t="shared" si="245"/>
        <v/>
      </c>
    </row>
    <row r="14132" spans="7:8" x14ac:dyDescent="0.25">
      <c r="G14132" s="19" t="str">
        <f>IFERROR(VLOOKUP($D14132,LISTA!$A$2:$J$9990,8,0),"")</f>
        <v/>
      </c>
      <c r="H14132" s="40" t="str">
        <f t="shared" si="245"/>
        <v/>
      </c>
    </row>
    <row r="14133" spans="7:8" x14ac:dyDescent="0.25">
      <c r="G14133" s="19" t="str">
        <f>IFERROR(VLOOKUP($D14133,LISTA!$A$2:$J$9990,8,0),"")</f>
        <v/>
      </c>
      <c r="H14133" s="40" t="str">
        <f t="shared" si="245"/>
        <v/>
      </c>
    </row>
    <row r="14134" spans="7:8" x14ac:dyDescent="0.25">
      <c r="G14134" s="19" t="str">
        <f>IFERROR(VLOOKUP($D14134,LISTA!$A$2:$J$9990,8,0),"")</f>
        <v/>
      </c>
      <c r="H14134" s="40" t="str">
        <f t="shared" si="245"/>
        <v/>
      </c>
    </row>
    <row r="14135" spans="7:8" x14ac:dyDescent="0.25">
      <c r="G14135" s="19" t="str">
        <f>IFERROR(VLOOKUP($D14135,LISTA!$A$2:$J$9990,8,0),"")</f>
        <v/>
      </c>
      <c r="H14135" s="40" t="str">
        <f t="shared" si="245"/>
        <v/>
      </c>
    </row>
    <row r="14136" spans="7:8" x14ac:dyDescent="0.25">
      <c r="G14136" s="19" t="str">
        <f>IFERROR(VLOOKUP($D14136,LISTA!$A$2:$J$9990,8,0),"")</f>
        <v/>
      </c>
      <c r="H14136" s="40" t="str">
        <f t="shared" si="245"/>
        <v/>
      </c>
    </row>
    <row r="14137" spans="7:8" x14ac:dyDescent="0.25">
      <c r="G14137" s="19" t="str">
        <f>IFERROR(VLOOKUP($D14137,LISTA!$A$2:$J$9990,8,0),"")</f>
        <v/>
      </c>
      <c r="H14137" s="40" t="str">
        <f t="shared" si="245"/>
        <v/>
      </c>
    </row>
    <row r="14138" spans="7:8" x14ac:dyDescent="0.25">
      <c r="G14138" s="19" t="str">
        <f>IFERROR(VLOOKUP($D14138,LISTA!$A$2:$J$9990,8,0),"")</f>
        <v/>
      </c>
      <c r="H14138" s="40" t="str">
        <f t="shared" si="245"/>
        <v/>
      </c>
    </row>
    <row r="14139" spans="7:8" x14ac:dyDescent="0.25">
      <c r="G14139" s="19" t="str">
        <f>IFERROR(VLOOKUP($D14139,LISTA!$A$2:$J$9990,8,0),"")</f>
        <v/>
      </c>
      <c r="H14139" s="40" t="str">
        <f t="shared" si="245"/>
        <v/>
      </c>
    </row>
    <row r="14140" spans="7:8" x14ac:dyDescent="0.25">
      <c r="G14140" s="19" t="str">
        <f>IFERROR(VLOOKUP($D14140,LISTA!$A$2:$J$9990,8,0),"")</f>
        <v/>
      </c>
      <c r="H14140" s="40" t="str">
        <f t="shared" si="245"/>
        <v/>
      </c>
    </row>
    <row r="14141" spans="7:8" x14ac:dyDescent="0.25">
      <c r="G14141" s="19" t="str">
        <f>IFERROR(VLOOKUP($D14141,LISTA!$A$2:$J$9990,8,0),"")</f>
        <v/>
      </c>
      <c r="H14141" s="40" t="str">
        <f t="shared" si="245"/>
        <v/>
      </c>
    </row>
    <row r="14142" spans="7:8" x14ac:dyDescent="0.25">
      <c r="G14142" s="19" t="str">
        <f>IFERROR(VLOOKUP($D14142,LISTA!$A$2:$J$9990,8,0),"")</f>
        <v/>
      </c>
      <c r="H14142" s="40" t="str">
        <f t="shared" si="245"/>
        <v/>
      </c>
    </row>
    <row r="14143" spans="7:8" x14ac:dyDescent="0.25">
      <c r="G14143" s="19" t="str">
        <f>IFERROR(VLOOKUP($D14143,LISTA!$A$2:$J$9990,8,0),"")</f>
        <v/>
      </c>
      <c r="H14143" s="40" t="str">
        <f t="shared" si="245"/>
        <v/>
      </c>
    </row>
    <row r="14144" spans="7:8" x14ac:dyDescent="0.25">
      <c r="G14144" s="19" t="str">
        <f>IFERROR(VLOOKUP($D14144,LISTA!$A$2:$J$9990,8,0),"")</f>
        <v/>
      </c>
      <c r="H14144" s="40" t="str">
        <f t="shared" si="245"/>
        <v/>
      </c>
    </row>
    <row r="14145" spans="7:8" x14ac:dyDescent="0.25">
      <c r="G14145" s="19" t="str">
        <f>IFERROR(VLOOKUP($D14145,LISTA!$A$2:$J$9990,8,0),"")</f>
        <v/>
      </c>
      <c r="H14145" s="40" t="str">
        <f t="shared" si="245"/>
        <v/>
      </c>
    </row>
    <row r="14146" spans="7:8" x14ac:dyDescent="0.25">
      <c r="G14146" s="19" t="str">
        <f>IFERROR(VLOOKUP($D14146,LISTA!$A$2:$J$9990,8,0),"")</f>
        <v/>
      </c>
      <c r="H14146" s="40" t="str">
        <f t="shared" si="245"/>
        <v/>
      </c>
    </row>
    <row r="14147" spans="7:8" x14ac:dyDescent="0.25">
      <c r="G14147" s="19" t="str">
        <f>IFERROR(VLOOKUP($D14147,LISTA!$A$2:$J$9990,8,0),"")</f>
        <v/>
      </c>
      <c r="H14147" s="40" t="str">
        <f t="shared" si="245"/>
        <v/>
      </c>
    </row>
    <row r="14148" spans="7:8" x14ac:dyDescent="0.25">
      <c r="G14148" s="19" t="str">
        <f>IFERROR(VLOOKUP($D14148,LISTA!$A$2:$J$9990,8,0),"")</f>
        <v/>
      </c>
      <c r="H14148" s="40" t="str">
        <f t="shared" si="245"/>
        <v/>
      </c>
    </row>
    <row r="14149" spans="7:8" x14ac:dyDescent="0.25">
      <c r="G14149" s="19" t="str">
        <f>IFERROR(VLOOKUP($D14149,LISTA!$A$2:$J$9990,8,0),"")</f>
        <v/>
      </c>
      <c r="H14149" s="40" t="str">
        <f t="shared" ref="H14149:H14212" si="246">IF(OR(G14149=$K$10,G14149=$K$11,G14149=$K$14,G14149=$K$15,G14149=$K$16,G14149=$K$17,G14149=$K$18,G14149=$K$19,G14149=$K$20,G14149=$K$21,G14149=$K$22,G14149=$K$23,G14149=$K$24,G14149=$K$25,G14149=$K$26,G14149=$K$27,G14149=$K$28),$K$9,IF(OR(G14149=$K$32,G14149=$K$33),$K$31,IF(OR(G14149=$K$38),$K$37,"")))</f>
        <v/>
      </c>
    </row>
    <row r="14150" spans="7:8" x14ac:dyDescent="0.25">
      <c r="G14150" s="19" t="str">
        <f>IFERROR(VLOOKUP($D14150,LISTA!$A$2:$J$9990,8,0),"")</f>
        <v/>
      </c>
      <c r="H14150" s="40" t="str">
        <f t="shared" si="246"/>
        <v/>
      </c>
    </row>
    <row r="14151" spans="7:8" x14ac:dyDescent="0.25">
      <c r="G14151" s="19" t="str">
        <f>IFERROR(VLOOKUP($D14151,LISTA!$A$2:$J$9990,8,0),"")</f>
        <v/>
      </c>
      <c r="H14151" s="40" t="str">
        <f t="shared" si="246"/>
        <v/>
      </c>
    </row>
    <row r="14152" spans="7:8" x14ac:dyDescent="0.25">
      <c r="G14152" s="19" t="str">
        <f>IFERROR(VLOOKUP($D14152,LISTA!$A$2:$J$9990,8,0),"")</f>
        <v/>
      </c>
      <c r="H14152" s="40" t="str">
        <f t="shared" si="246"/>
        <v/>
      </c>
    </row>
    <row r="14153" spans="7:8" x14ac:dyDescent="0.25">
      <c r="G14153" s="19" t="str">
        <f>IFERROR(VLOOKUP($D14153,LISTA!$A$2:$J$9990,8,0),"")</f>
        <v/>
      </c>
      <c r="H14153" s="40" t="str">
        <f t="shared" si="246"/>
        <v/>
      </c>
    </row>
    <row r="14154" spans="7:8" x14ac:dyDescent="0.25">
      <c r="G14154" s="19" t="str">
        <f>IFERROR(VLOOKUP($D14154,LISTA!$A$2:$J$9990,8,0),"")</f>
        <v/>
      </c>
      <c r="H14154" s="40" t="str">
        <f t="shared" si="246"/>
        <v/>
      </c>
    </row>
    <row r="14155" spans="7:8" x14ac:dyDescent="0.25">
      <c r="G14155" s="19" t="str">
        <f>IFERROR(VLOOKUP($D14155,LISTA!$A$2:$J$9990,8,0),"")</f>
        <v/>
      </c>
      <c r="H14155" s="40" t="str">
        <f t="shared" si="246"/>
        <v/>
      </c>
    </row>
    <row r="14156" spans="7:8" x14ac:dyDescent="0.25">
      <c r="G14156" s="19" t="str">
        <f>IFERROR(VLOOKUP($D14156,LISTA!$A$2:$J$9990,8,0),"")</f>
        <v/>
      </c>
      <c r="H14156" s="40" t="str">
        <f t="shared" si="246"/>
        <v/>
      </c>
    </row>
    <row r="14157" spans="7:8" x14ac:dyDescent="0.25">
      <c r="G14157" s="19" t="str">
        <f>IFERROR(VLOOKUP($D14157,LISTA!$A$2:$J$9990,8,0),"")</f>
        <v/>
      </c>
      <c r="H14157" s="40" t="str">
        <f t="shared" si="246"/>
        <v/>
      </c>
    </row>
    <row r="14158" spans="7:8" x14ac:dyDescent="0.25">
      <c r="G14158" s="19" t="str">
        <f>IFERROR(VLOOKUP($D14158,LISTA!$A$2:$J$9990,8,0),"")</f>
        <v/>
      </c>
      <c r="H14158" s="40" t="str">
        <f t="shared" si="246"/>
        <v/>
      </c>
    </row>
    <row r="14159" spans="7:8" x14ac:dyDescent="0.25">
      <c r="G14159" s="19" t="str">
        <f>IFERROR(VLOOKUP($D14159,LISTA!$A$2:$J$9990,8,0),"")</f>
        <v/>
      </c>
      <c r="H14159" s="40" t="str">
        <f t="shared" si="246"/>
        <v/>
      </c>
    </row>
    <row r="14160" spans="7:8" x14ac:dyDescent="0.25">
      <c r="G14160" s="19" t="str">
        <f>IFERROR(VLOOKUP($D14160,LISTA!$A$2:$J$9990,8,0),"")</f>
        <v/>
      </c>
      <c r="H14160" s="40" t="str">
        <f t="shared" si="246"/>
        <v/>
      </c>
    </row>
    <row r="14161" spans="7:8" x14ac:dyDescent="0.25">
      <c r="G14161" s="19" t="str">
        <f>IFERROR(VLOOKUP($D14161,LISTA!$A$2:$J$9990,8,0),"")</f>
        <v/>
      </c>
      <c r="H14161" s="40" t="str">
        <f t="shared" si="246"/>
        <v/>
      </c>
    </row>
    <row r="14162" spans="7:8" x14ac:dyDescent="0.25">
      <c r="G14162" s="19" t="str">
        <f>IFERROR(VLOOKUP($D14162,LISTA!$A$2:$J$9990,8,0),"")</f>
        <v/>
      </c>
      <c r="H14162" s="40" t="str">
        <f t="shared" si="246"/>
        <v/>
      </c>
    </row>
    <row r="14163" spans="7:8" x14ac:dyDescent="0.25">
      <c r="G14163" s="19" t="str">
        <f>IFERROR(VLOOKUP($D14163,LISTA!$A$2:$J$9990,8,0),"")</f>
        <v/>
      </c>
      <c r="H14163" s="40" t="str">
        <f t="shared" si="246"/>
        <v/>
      </c>
    </row>
    <row r="14164" spans="7:8" x14ac:dyDescent="0.25">
      <c r="G14164" s="19" t="str">
        <f>IFERROR(VLOOKUP($D14164,LISTA!$A$2:$J$9990,8,0),"")</f>
        <v/>
      </c>
      <c r="H14164" s="40" t="str">
        <f t="shared" si="246"/>
        <v/>
      </c>
    </row>
    <row r="14165" spans="7:8" x14ac:dyDescent="0.25">
      <c r="G14165" s="19" t="str">
        <f>IFERROR(VLOOKUP($D14165,LISTA!$A$2:$J$9990,8,0),"")</f>
        <v/>
      </c>
      <c r="H14165" s="40" t="str">
        <f t="shared" si="246"/>
        <v/>
      </c>
    </row>
    <row r="14166" spans="7:8" x14ac:dyDescent="0.25">
      <c r="G14166" s="19" t="str">
        <f>IFERROR(VLOOKUP($D14166,LISTA!$A$2:$J$9990,8,0),"")</f>
        <v/>
      </c>
      <c r="H14166" s="40" t="str">
        <f t="shared" si="246"/>
        <v/>
      </c>
    </row>
    <row r="14167" spans="7:8" x14ac:dyDescent="0.25">
      <c r="G14167" s="19" t="str">
        <f>IFERROR(VLOOKUP($D14167,LISTA!$A$2:$J$9990,8,0),"")</f>
        <v/>
      </c>
      <c r="H14167" s="40" t="str">
        <f t="shared" si="246"/>
        <v/>
      </c>
    </row>
    <row r="14168" spans="7:8" x14ac:dyDescent="0.25">
      <c r="G14168" s="19" t="str">
        <f>IFERROR(VLOOKUP($D14168,LISTA!$A$2:$J$9990,8,0),"")</f>
        <v/>
      </c>
      <c r="H14168" s="40" t="str">
        <f t="shared" si="246"/>
        <v/>
      </c>
    </row>
    <row r="14169" spans="7:8" x14ac:dyDescent="0.25">
      <c r="G14169" s="19" t="str">
        <f>IFERROR(VLOOKUP($D14169,LISTA!$A$2:$J$9990,8,0),"")</f>
        <v/>
      </c>
      <c r="H14169" s="40" t="str">
        <f t="shared" si="246"/>
        <v/>
      </c>
    </row>
    <row r="14170" spans="7:8" x14ac:dyDescent="0.25">
      <c r="G14170" s="19" t="str">
        <f>IFERROR(VLOOKUP($D14170,LISTA!$A$2:$J$9990,8,0),"")</f>
        <v/>
      </c>
      <c r="H14170" s="40" t="str">
        <f t="shared" si="246"/>
        <v/>
      </c>
    </row>
    <row r="14171" spans="7:8" x14ac:dyDescent="0.25">
      <c r="G14171" s="19" t="str">
        <f>IFERROR(VLOOKUP($D14171,LISTA!$A$2:$J$9990,8,0),"")</f>
        <v/>
      </c>
      <c r="H14171" s="40" t="str">
        <f t="shared" si="246"/>
        <v/>
      </c>
    </row>
    <row r="14172" spans="7:8" x14ac:dyDescent="0.25">
      <c r="G14172" s="19" t="str">
        <f>IFERROR(VLOOKUP($D14172,LISTA!$A$2:$J$9990,8,0),"")</f>
        <v/>
      </c>
      <c r="H14172" s="40" t="str">
        <f t="shared" si="246"/>
        <v/>
      </c>
    </row>
    <row r="14173" spans="7:8" x14ac:dyDescent="0.25">
      <c r="G14173" s="19" t="str">
        <f>IFERROR(VLOOKUP($D14173,LISTA!$A$2:$J$9990,8,0),"")</f>
        <v/>
      </c>
      <c r="H14173" s="40" t="str">
        <f t="shared" si="246"/>
        <v/>
      </c>
    </row>
    <row r="14174" spans="7:8" x14ac:dyDescent="0.25">
      <c r="G14174" s="19" t="str">
        <f>IFERROR(VLOOKUP($D14174,LISTA!$A$2:$J$9990,8,0),"")</f>
        <v/>
      </c>
      <c r="H14174" s="40" t="str">
        <f t="shared" si="246"/>
        <v/>
      </c>
    </row>
    <row r="14175" spans="7:8" x14ac:dyDescent="0.25">
      <c r="G14175" s="19" t="str">
        <f>IFERROR(VLOOKUP($D14175,LISTA!$A$2:$J$9990,8,0),"")</f>
        <v/>
      </c>
      <c r="H14175" s="40" t="str">
        <f t="shared" si="246"/>
        <v/>
      </c>
    </row>
    <row r="14176" spans="7:8" x14ac:dyDescent="0.25">
      <c r="G14176" s="19" t="str">
        <f>IFERROR(VLOOKUP($D14176,LISTA!$A$2:$J$9990,8,0),"")</f>
        <v/>
      </c>
      <c r="H14176" s="40" t="str">
        <f t="shared" si="246"/>
        <v/>
      </c>
    </row>
    <row r="14177" spans="7:8" x14ac:dyDescent="0.25">
      <c r="G14177" s="19" t="str">
        <f>IFERROR(VLOOKUP($D14177,LISTA!$A$2:$J$9990,8,0),"")</f>
        <v/>
      </c>
      <c r="H14177" s="40" t="str">
        <f t="shared" si="246"/>
        <v/>
      </c>
    </row>
    <row r="14178" spans="7:8" x14ac:dyDescent="0.25">
      <c r="G14178" s="19" t="str">
        <f>IFERROR(VLOOKUP($D14178,LISTA!$A$2:$J$9990,8,0),"")</f>
        <v/>
      </c>
      <c r="H14178" s="40" t="str">
        <f t="shared" si="246"/>
        <v/>
      </c>
    </row>
    <row r="14179" spans="7:8" x14ac:dyDescent="0.25">
      <c r="G14179" s="19" t="str">
        <f>IFERROR(VLOOKUP($D14179,LISTA!$A$2:$J$9990,8,0),"")</f>
        <v/>
      </c>
      <c r="H14179" s="40" t="str">
        <f t="shared" si="246"/>
        <v/>
      </c>
    </row>
    <row r="14180" spans="7:8" x14ac:dyDescent="0.25">
      <c r="G14180" s="19" t="str">
        <f>IFERROR(VLOOKUP($D14180,LISTA!$A$2:$J$9990,8,0),"")</f>
        <v/>
      </c>
      <c r="H14180" s="40" t="str">
        <f t="shared" si="246"/>
        <v/>
      </c>
    </row>
    <row r="14181" spans="7:8" x14ac:dyDescent="0.25">
      <c r="G14181" s="19" t="str">
        <f>IFERROR(VLOOKUP($D14181,LISTA!$A$2:$J$9990,8,0),"")</f>
        <v/>
      </c>
      <c r="H14181" s="40" t="str">
        <f t="shared" si="246"/>
        <v/>
      </c>
    </row>
    <row r="14182" spans="7:8" x14ac:dyDescent="0.25">
      <c r="G14182" s="19" t="str">
        <f>IFERROR(VLOOKUP($D14182,LISTA!$A$2:$J$9990,8,0),"")</f>
        <v/>
      </c>
      <c r="H14182" s="40" t="str">
        <f t="shared" si="246"/>
        <v/>
      </c>
    </row>
    <row r="14183" spans="7:8" x14ac:dyDescent="0.25">
      <c r="G14183" s="19" t="str">
        <f>IFERROR(VLOOKUP($D14183,LISTA!$A$2:$J$9990,8,0),"")</f>
        <v/>
      </c>
      <c r="H14183" s="40" t="str">
        <f t="shared" si="246"/>
        <v/>
      </c>
    </row>
    <row r="14184" spans="7:8" x14ac:dyDescent="0.25">
      <c r="G14184" s="19" t="str">
        <f>IFERROR(VLOOKUP($D14184,LISTA!$A$2:$J$9990,8,0),"")</f>
        <v/>
      </c>
      <c r="H14184" s="40" t="str">
        <f t="shared" si="246"/>
        <v/>
      </c>
    </row>
    <row r="14185" spans="7:8" x14ac:dyDescent="0.25">
      <c r="G14185" s="19" t="str">
        <f>IFERROR(VLOOKUP($D14185,LISTA!$A$2:$J$9990,8,0),"")</f>
        <v/>
      </c>
      <c r="H14185" s="40" t="str">
        <f t="shared" si="246"/>
        <v/>
      </c>
    </row>
    <row r="14186" spans="7:8" x14ac:dyDescent="0.25">
      <c r="G14186" s="19" t="str">
        <f>IFERROR(VLOOKUP($D14186,LISTA!$A$2:$J$9990,8,0),"")</f>
        <v/>
      </c>
      <c r="H14186" s="40" t="str">
        <f t="shared" si="246"/>
        <v/>
      </c>
    </row>
    <row r="14187" spans="7:8" x14ac:dyDescent="0.25">
      <c r="G14187" s="19" t="str">
        <f>IFERROR(VLOOKUP($D14187,LISTA!$A$2:$J$9990,8,0),"")</f>
        <v/>
      </c>
      <c r="H14187" s="40" t="str">
        <f t="shared" si="246"/>
        <v/>
      </c>
    </row>
    <row r="14188" spans="7:8" x14ac:dyDescent="0.25">
      <c r="G14188" s="19" t="str">
        <f>IFERROR(VLOOKUP($D14188,LISTA!$A$2:$J$9990,8,0),"")</f>
        <v/>
      </c>
      <c r="H14188" s="40" t="str">
        <f t="shared" si="246"/>
        <v/>
      </c>
    </row>
    <row r="14189" spans="7:8" x14ac:dyDescent="0.25">
      <c r="G14189" s="19" t="str">
        <f>IFERROR(VLOOKUP($D14189,LISTA!$A$2:$J$9990,8,0),"")</f>
        <v/>
      </c>
      <c r="H14189" s="40" t="str">
        <f t="shared" si="246"/>
        <v/>
      </c>
    </row>
    <row r="14190" spans="7:8" x14ac:dyDescent="0.25">
      <c r="G14190" s="19" t="str">
        <f>IFERROR(VLOOKUP($D14190,LISTA!$A$2:$J$9990,8,0),"")</f>
        <v/>
      </c>
      <c r="H14190" s="40" t="str">
        <f t="shared" si="246"/>
        <v/>
      </c>
    </row>
    <row r="14191" spans="7:8" x14ac:dyDescent="0.25">
      <c r="G14191" s="19" t="str">
        <f>IFERROR(VLOOKUP($D14191,LISTA!$A$2:$J$9990,8,0),"")</f>
        <v/>
      </c>
      <c r="H14191" s="40" t="str">
        <f t="shared" si="246"/>
        <v/>
      </c>
    </row>
    <row r="14192" spans="7:8" x14ac:dyDescent="0.25">
      <c r="G14192" s="19" t="str">
        <f>IFERROR(VLOOKUP($D14192,LISTA!$A$2:$J$9990,8,0),"")</f>
        <v/>
      </c>
      <c r="H14192" s="40" t="str">
        <f t="shared" si="246"/>
        <v/>
      </c>
    </row>
    <row r="14193" spans="7:8" x14ac:dyDescent="0.25">
      <c r="G14193" s="19" t="str">
        <f>IFERROR(VLOOKUP($D14193,LISTA!$A$2:$J$9990,8,0),"")</f>
        <v/>
      </c>
      <c r="H14193" s="40" t="str">
        <f t="shared" si="246"/>
        <v/>
      </c>
    </row>
    <row r="14194" spans="7:8" x14ac:dyDescent="0.25">
      <c r="G14194" s="19" t="str">
        <f>IFERROR(VLOOKUP($D14194,LISTA!$A$2:$J$9990,8,0),"")</f>
        <v/>
      </c>
      <c r="H14194" s="40" t="str">
        <f t="shared" si="246"/>
        <v/>
      </c>
    </row>
    <row r="14195" spans="7:8" x14ac:dyDescent="0.25">
      <c r="G14195" s="19" t="str">
        <f>IFERROR(VLOOKUP($D14195,LISTA!$A$2:$J$9990,8,0),"")</f>
        <v/>
      </c>
      <c r="H14195" s="40" t="str">
        <f t="shared" si="246"/>
        <v/>
      </c>
    </row>
    <row r="14196" spans="7:8" x14ac:dyDescent="0.25">
      <c r="G14196" s="19" t="str">
        <f>IFERROR(VLOOKUP($D14196,LISTA!$A$2:$J$9990,8,0),"")</f>
        <v/>
      </c>
      <c r="H14196" s="40" t="str">
        <f t="shared" si="246"/>
        <v/>
      </c>
    </row>
    <row r="14197" spans="7:8" x14ac:dyDescent="0.25">
      <c r="G14197" s="19" t="str">
        <f>IFERROR(VLOOKUP($D14197,LISTA!$A$2:$J$9990,8,0),"")</f>
        <v/>
      </c>
      <c r="H14197" s="40" t="str">
        <f t="shared" si="246"/>
        <v/>
      </c>
    </row>
    <row r="14198" spans="7:8" x14ac:dyDescent="0.25">
      <c r="G14198" s="19" t="str">
        <f>IFERROR(VLOOKUP($D14198,LISTA!$A$2:$J$9990,8,0),"")</f>
        <v/>
      </c>
      <c r="H14198" s="40" t="str">
        <f t="shared" si="246"/>
        <v/>
      </c>
    </row>
    <row r="14199" spans="7:8" x14ac:dyDescent="0.25">
      <c r="G14199" s="19" t="str">
        <f>IFERROR(VLOOKUP($D14199,LISTA!$A$2:$J$9990,8,0),"")</f>
        <v/>
      </c>
      <c r="H14199" s="40" t="str">
        <f t="shared" si="246"/>
        <v/>
      </c>
    </row>
    <row r="14200" spans="7:8" x14ac:dyDescent="0.25">
      <c r="G14200" s="19" t="str">
        <f>IFERROR(VLOOKUP($D14200,LISTA!$A$2:$J$9990,8,0),"")</f>
        <v/>
      </c>
      <c r="H14200" s="40" t="str">
        <f t="shared" si="246"/>
        <v/>
      </c>
    </row>
    <row r="14201" spans="7:8" x14ac:dyDescent="0.25">
      <c r="G14201" s="19" t="str">
        <f>IFERROR(VLOOKUP($D14201,LISTA!$A$2:$J$9990,8,0),"")</f>
        <v/>
      </c>
      <c r="H14201" s="40" t="str">
        <f t="shared" si="246"/>
        <v/>
      </c>
    </row>
    <row r="14202" spans="7:8" x14ac:dyDescent="0.25">
      <c r="G14202" s="19" t="str">
        <f>IFERROR(VLOOKUP($D14202,LISTA!$A$2:$J$9990,8,0),"")</f>
        <v/>
      </c>
      <c r="H14202" s="40" t="str">
        <f t="shared" si="246"/>
        <v/>
      </c>
    </row>
    <row r="14203" spans="7:8" x14ac:dyDescent="0.25">
      <c r="G14203" s="19" t="str">
        <f>IFERROR(VLOOKUP($D14203,LISTA!$A$2:$J$9990,8,0),"")</f>
        <v/>
      </c>
      <c r="H14203" s="40" t="str">
        <f t="shared" si="246"/>
        <v/>
      </c>
    </row>
    <row r="14204" spans="7:8" x14ac:dyDescent="0.25">
      <c r="G14204" s="19" t="str">
        <f>IFERROR(VLOOKUP($D14204,LISTA!$A$2:$J$9990,8,0),"")</f>
        <v/>
      </c>
      <c r="H14204" s="40" t="str">
        <f t="shared" si="246"/>
        <v/>
      </c>
    </row>
    <row r="14205" spans="7:8" x14ac:dyDescent="0.25">
      <c r="G14205" s="19" t="str">
        <f>IFERROR(VLOOKUP($D14205,LISTA!$A$2:$J$9990,8,0),"")</f>
        <v/>
      </c>
      <c r="H14205" s="40" t="str">
        <f t="shared" si="246"/>
        <v/>
      </c>
    </row>
    <row r="14206" spans="7:8" x14ac:dyDescent="0.25">
      <c r="G14206" s="19" t="str">
        <f>IFERROR(VLOOKUP($D14206,LISTA!$A$2:$J$9990,8,0),"")</f>
        <v/>
      </c>
      <c r="H14206" s="40" t="str">
        <f t="shared" si="246"/>
        <v/>
      </c>
    </row>
    <row r="14207" spans="7:8" x14ac:dyDescent="0.25">
      <c r="G14207" s="19" t="str">
        <f>IFERROR(VLOOKUP($D14207,LISTA!$A$2:$J$9990,8,0),"")</f>
        <v/>
      </c>
      <c r="H14207" s="40" t="str">
        <f t="shared" si="246"/>
        <v/>
      </c>
    </row>
    <row r="14208" spans="7:8" x14ac:dyDescent="0.25">
      <c r="G14208" s="19" t="str">
        <f>IFERROR(VLOOKUP($D14208,LISTA!$A$2:$J$9990,8,0),"")</f>
        <v/>
      </c>
      <c r="H14208" s="40" t="str">
        <f t="shared" si="246"/>
        <v/>
      </c>
    </row>
    <row r="14209" spans="7:8" x14ac:dyDescent="0.25">
      <c r="G14209" s="19" t="str">
        <f>IFERROR(VLOOKUP($D14209,LISTA!$A$2:$J$9990,8,0),"")</f>
        <v/>
      </c>
      <c r="H14209" s="40" t="str">
        <f t="shared" si="246"/>
        <v/>
      </c>
    </row>
    <row r="14210" spans="7:8" x14ac:dyDescent="0.25">
      <c r="G14210" s="19" t="str">
        <f>IFERROR(VLOOKUP($D14210,LISTA!$A$2:$J$9990,8,0),"")</f>
        <v/>
      </c>
      <c r="H14210" s="40" t="str">
        <f t="shared" si="246"/>
        <v/>
      </c>
    </row>
    <row r="14211" spans="7:8" x14ac:dyDescent="0.25">
      <c r="G14211" s="19" t="str">
        <f>IFERROR(VLOOKUP($D14211,LISTA!$A$2:$J$9990,8,0),"")</f>
        <v/>
      </c>
      <c r="H14211" s="40" t="str">
        <f t="shared" si="246"/>
        <v/>
      </c>
    </row>
    <row r="14212" spans="7:8" x14ac:dyDescent="0.25">
      <c r="G14212" s="19" t="str">
        <f>IFERROR(VLOOKUP($D14212,LISTA!$A$2:$J$9990,8,0),"")</f>
        <v/>
      </c>
      <c r="H14212" s="40" t="str">
        <f t="shared" si="246"/>
        <v/>
      </c>
    </row>
    <row r="14213" spans="7:8" x14ac:dyDescent="0.25">
      <c r="G14213" s="19" t="str">
        <f>IFERROR(VLOOKUP($D14213,LISTA!$A$2:$J$9990,8,0),"")</f>
        <v/>
      </c>
      <c r="H14213" s="40" t="str">
        <f t="shared" ref="H14213:H14276" si="247">IF(OR(G14213=$K$10,G14213=$K$11,G14213=$K$14,G14213=$K$15,G14213=$K$16,G14213=$K$17,G14213=$K$18,G14213=$K$19,G14213=$K$20,G14213=$K$21,G14213=$K$22,G14213=$K$23,G14213=$K$24,G14213=$K$25,G14213=$K$26,G14213=$K$27,G14213=$K$28),$K$9,IF(OR(G14213=$K$32,G14213=$K$33),$K$31,IF(OR(G14213=$K$38),$K$37,"")))</f>
        <v/>
      </c>
    </row>
    <row r="14214" spans="7:8" x14ac:dyDescent="0.25">
      <c r="G14214" s="19" t="str">
        <f>IFERROR(VLOOKUP($D14214,LISTA!$A$2:$J$9990,8,0),"")</f>
        <v/>
      </c>
      <c r="H14214" s="40" t="str">
        <f t="shared" si="247"/>
        <v/>
      </c>
    </row>
    <row r="14215" spans="7:8" x14ac:dyDescent="0.25">
      <c r="G14215" s="19" t="str">
        <f>IFERROR(VLOOKUP($D14215,LISTA!$A$2:$J$9990,8,0),"")</f>
        <v/>
      </c>
      <c r="H14215" s="40" t="str">
        <f t="shared" si="247"/>
        <v/>
      </c>
    </row>
    <row r="14216" spans="7:8" x14ac:dyDescent="0.25">
      <c r="G14216" s="19" t="str">
        <f>IFERROR(VLOOKUP($D14216,LISTA!$A$2:$J$9990,8,0),"")</f>
        <v/>
      </c>
      <c r="H14216" s="40" t="str">
        <f t="shared" si="247"/>
        <v/>
      </c>
    </row>
    <row r="14217" spans="7:8" x14ac:dyDescent="0.25">
      <c r="G14217" s="19" t="str">
        <f>IFERROR(VLOOKUP($D14217,LISTA!$A$2:$J$9990,8,0),"")</f>
        <v/>
      </c>
      <c r="H14217" s="40" t="str">
        <f t="shared" si="247"/>
        <v/>
      </c>
    </row>
    <row r="14218" spans="7:8" x14ac:dyDescent="0.25">
      <c r="G14218" s="19" t="str">
        <f>IFERROR(VLOOKUP($D14218,LISTA!$A$2:$J$9990,8,0),"")</f>
        <v/>
      </c>
      <c r="H14218" s="40" t="str">
        <f t="shared" si="247"/>
        <v/>
      </c>
    </row>
    <row r="14219" spans="7:8" x14ac:dyDescent="0.25">
      <c r="G14219" s="19" t="str">
        <f>IFERROR(VLOOKUP($D14219,LISTA!$A$2:$J$9990,8,0),"")</f>
        <v/>
      </c>
      <c r="H14219" s="40" t="str">
        <f t="shared" si="247"/>
        <v/>
      </c>
    </row>
    <row r="14220" spans="7:8" x14ac:dyDescent="0.25">
      <c r="G14220" s="19" t="str">
        <f>IFERROR(VLOOKUP($D14220,LISTA!$A$2:$J$9990,8,0),"")</f>
        <v/>
      </c>
      <c r="H14220" s="40" t="str">
        <f t="shared" si="247"/>
        <v/>
      </c>
    </row>
    <row r="14221" spans="7:8" x14ac:dyDescent="0.25">
      <c r="G14221" s="19" t="str">
        <f>IFERROR(VLOOKUP($D14221,LISTA!$A$2:$J$9990,8,0),"")</f>
        <v/>
      </c>
      <c r="H14221" s="40" t="str">
        <f t="shared" si="247"/>
        <v/>
      </c>
    </row>
    <row r="14222" spans="7:8" x14ac:dyDescent="0.25">
      <c r="G14222" s="19" t="str">
        <f>IFERROR(VLOOKUP($D14222,LISTA!$A$2:$J$9990,8,0),"")</f>
        <v/>
      </c>
      <c r="H14222" s="40" t="str">
        <f t="shared" si="247"/>
        <v/>
      </c>
    </row>
    <row r="14223" spans="7:8" x14ac:dyDescent="0.25">
      <c r="G14223" s="19" t="str">
        <f>IFERROR(VLOOKUP($D14223,LISTA!$A$2:$J$9990,8,0),"")</f>
        <v/>
      </c>
      <c r="H14223" s="40" t="str">
        <f t="shared" si="247"/>
        <v/>
      </c>
    </row>
    <row r="14224" spans="7:8" x14ac:dyDescent="0.25">
      <c r="G14224" s="19" t="str">
        <f>IFERROR(VLOOKUP($D14224,LISTA!$A$2:$J$9990,8,0),"")</f>
        <v/>
      </c>
      <c r="H14224" s="40" t="str">
        <f t="shared" si="247"/>
        <v/>
      </c>
    </row>
    <row r="14225" spans="7:8" x14ac:dyDescent="0.25">
      <c r="G14225" s="19" t="str">
        <f>IFERROR(VLOOKUP($D14225,LISTA!$A$2:$J$9990,8,0),"")</f>
        <v/>
      </c>
      <c r="H14225" s="40" t="str">
        <f t="shared" si="247"/>
        <v/>
      </c>
    </row>
    <row r="14226" spans="7:8" x14ac:dyDescent="0.25">
      <c r="G14226" s="19" t="str">
        <f>IFERROR(VLOOKUP($D14226,LISTA!$A$2:$J$9990,8,0),"")</f>
        <v/>
      </c>
      <c r="H14226" s="40" t="str">
        <f t="shared" si="247"/>
        <v/>
      </c>
    </row>
    <row r="14227" spans="7:8" x14ac:dyDescent="0.25">
      <c r="G14227" s="19" t="str">
        <f>IFERROR(VLOOKUP($D14227,LISTA!$A$2:$J$9990,8,0),"")</f>
        <v/>
      </c>
      <c r="H14227" s="40" t="str">
        <f t="shared" si="247"/>
        <v/>
      </c>
    </row>
    <row r="14228" spans="7:8" x14ac:dyDescent="0.25">
      <c r="G14228" s="19" t="str">
        <f>IFERROR(VLOOKUP($D14228,LISTA!$A$2:$J$9990,8,0),"")</f>
        <v/>
      </c>
      <c r="H14228" s="40" t="str">
        <f t="shared" si="247"/>
        <v/>
      </c>
    </row>
    <row r="14229" spans="7:8" x14ac:dyDescent="0.25">
      <c r="G14229" s="19" t="str">
        <f>IFERROR(VLOOKUP($D14229,LISTA!$A$2:$J$9990,8,0),"")</f>
        <v/>
      </c>
      <c r="H14229" s="40" t="str">
        <f t="shared" si="247"/>
        <v/>
      </c>
    </row>
    <row r="14230" spans="7:8" x14ac:dyDescent="0.25">
      <c r="G14230" s="19" t="str">
        <f>IFERROR(VLOOKUP($D14230,LISTA!$A$2:$J$9990,8,0),"")</f>
        <v/>
      </c>
      <c r="H14230" s="40" t="str">
        <f t="shared" si="247"/>
        <v/>
      </c>
    </row>
    <row r="14231" spans="7:8" x14ac:dyDescent="0.25">
      <c r="G14231" s="19" t="str">
        <f>IFERROR(VLOOKUP($D14231,LISTA!$A$2:$J$9990,8,0),"")</f>
        <v/>
      </c>
      <c r="H14231" s="40" t="str">
        <f t="shared" si="247"/>
        <v/>
      </c>
    </row>
    <row r="14232" spans="7:8" x14ac:dyDescent="0.25">
      <c r="G14232" s="19" t="str">
        <f>IFERROR(VLOOKUP($D14232,LISTA!$A$2:$J$9990,8,0),"")</f>
        <v/>
      </c>
      <c r="H14232" s="40" t="str">
        <f t="shared" si="247"/>
        <v/>
      </c>
    </row>
    <row r="14233" spans="7:8" x14ac:dyDescent="0.25">
      <c r="G14233" s="19" t="str">
        <f>IFERROR(VLOOKUP($D14233,LISTA!$A$2:$J$9990,8,0),"")</f>
        <v/>
      </c>
      <c r="H14233" s="40" t="str">
        <f t="shared" si="247"/>
        <v/>
      </c>
    </row>
    <row r="14234" spans="7:8" x14ac:dyDescent="0.25">
      <c r="G14234" s="19" t="str">
        <f>IFERROR(VLOOKUP($D14234,LISTA!$A$2:$J$9990,8,0),"")</f>
        <v/>
      </c>
      <c r="H14234" s="40" t="str">
        <f t="shared" si="247"/>
        <v/>
      </c>
    </row>
    <row r="14235" spans="7:8" x14ac:dyDescent="0.25">
      <c r="G14235" s="19" t="str">
        <f>IFERROR(VLOOKUP($D14235,LISTA!$A$2:$J$9990,8,0),"")</f>
        <v/>
      </c>
      <c r="H14235" s="40" t="str">
        <f t="shared" si="247"/>
        <v/>
      </c>
    </row>
    <row r="14236" spans="7:8" x14ac:dyDescent="0.25">
      <c r="G14236" s="19" t="str">
        <f>IFERROR(VLOOKUP($D14236,LISTA!$A$2:$J$9990,8,0),"")</f>
        <v/>
      </c>
      <c r="H14236" s="40" t="str">
        <f t="shared" si="247"/>
        <v/>
      </c>
    </row>
    <row r="14237" spans="7:8" x14ac:dyDescent="0.25">
      <c r="G14237" s="19" t="str">
        <f>IFERROR(VLOOKUP($D14237,LISTA!$A$2:$J$9990,8,0),"")</f>
        <v/>
      </c>
      <c r="H14237" s="40" t="str">
        <f t="shared" si="247"/>
        <v/>
      </c>
    </row>
    <row r="14238" spans="7:8" x14ac:dyDescent="0.25">
      <c r="G14238" s="19" t="str">
        <f>IFERROR(VLOOKUP($D14238,LISTA!$A$2:$J$9990,8,0),"")</f>
        <v/>
      </c>
      <c r="H14238" s="40" t="str">
        <f t="shared" si="247"/>
        <v/>
      </c>
    </row>
    <row r="14239" spans="7:8" x14ac:dyDescent="0.25">
      <c r="G14239" s="19" t="str">
        <f>IFERROR(VLOOKUP($D14239,LISTA!$A$2:$J$9990,8,0),"")</f>
        <v/>
      </c>
      <c r="H14239" s="40" t="str">
        <f t="shared" si="247"/>
        <v/>
      </c>
    </row>
    <row r="14240" spans="7:8" x14ac:dyDescent="0.25">
      <c r="G14240" s="19" t="str">
        <f>IFERROR(VLOOKUP($D14240,LISTA!$A$2:$J$9990,8,0),"")</f>
        <v/>
      </c>
      <c r="H14240" s="40" t="str">
        <f t="shared" si="247"/>
        <v/>
      </c>
    </row>
    <row r="14241" spans="7:8" x14ac:dyDescent="0.25">
      <c r="G14241" s="19" t="str">
        <f>IFERROR(VLOOKUP($D14241,LISTA!$A$2:$J$9990,8,0),"")</f>
        <v/>
      </c>
      <c r="H14241" s="40" t="str">
        <f t="shared" si="247"/>
        <v/>
      </c>
    </row>
    <row r="14242" spans="7:8" x14ac:dyDescent="0.25">
      <c r="G14242" s="19" t="str">
        <f>IFERROR(VLOOKUP($D14242,LISTA!$A$2:$J$9990,8,0),"")</f>
        <v/>
      </c>
      <c r="H14242" s="40" t="str">
        <f t="shared" si="247"/>
        <v/>
      </c>
    </row>
    <row r="14243" spans="7:8" x14ac:dyDescent="0.25">
      <c r="G14243" s="19" t="str">
        <f>IFERROR(VLOOKUP($D14243,LISTA!$A$2:$J$9990,8,0),"")</f>
        <v/>
      </c>
      <c r="H14243" s="40" t="str">
        <f t="shared" si="247"/>
        <v/>
      </c>
    </row>
    <row r="14244" spans="7:8" x14ac:dyDescent="0.25">
      <c r="G14244" s="19" t="str">
        <f>IFERROR(VLOOKUP($D14244,LISTA!$A$2:$J$9990,8,0),"")</f>
        <v/>
      </c>
      <c r="H14244" s="40" t="str">
        <f t="shared" si="247"/>
        <v/>
      </c>
    </row>
    <row r="14245" spans="7:8" x14ac:dyDescent="0.25">
      <c r="G14245" s="19" t="str">
        <f>IFERROR(VLOOKUP($D14245,LISTA!$A$2:$J$9990,8,0),"")</f>
        <v/>
      </c>
      <c r="H14245" s="40" t="str">
        <f t="shared" si="247"/>
        <v/>
      </c>
    </row>
    <row r="14246" spans="7:8" x14ac:dyDescent="0.25">
      <c r="G14246" s="19" t="str">
        <f>IFERROR(VLOOKUP($D14246,LISTA!$A$2:$J$9990,8,0),"")</f>
        <v/>
      </c>
      <c r="H14246" s="40" t="str">
        <f t="shared" si="247"/>
        <v/>
      </c>
    </row>
    <row r="14247" spans="7:8" x14ac:dyDescent="0.25">
      <c r="G14247" s="19" t="str">
        <f>IFERROR(VLOOKUP($D14247,LISTA!$A$2:$J$9990,8,0),"")</f>
        <v/>
      </c>
      <c r="H14247" s="40" t="str">
        <f t="shared" si="247"/>
        <v/>
      </c>
    </row>
    <row r="14248" spans="7:8" x14ac:dyDescent="0.25">
      <c r="G14248" s="19" t="str">
        <f>IFERROR(VLOOKUP($D14248,LISTA!$A$2:$J$9990,8,0),"")</f>
        <v/>
      </c>
      <c r="H14248" s="40" t="str">
        <f t="shared" si="247"/>
        <v/>
      </c>
    </row>
    <row r="14249" spans="7:8" x14ac:dyDescent="0.25">
      <c r="G14249" s="19" t="str">
        <f>IFERROR(VLOOKUP($D14249,LISTA!$A$2:$J$9990,8,0),"")</f>
        <v/>
      </c>
      <c r="H14249" s="40" t="str">
        <f t="shared" si="247"/>
        <v/>
      </c>
    </row>
    <row r="14250" spans="7:8" x14ac:dyDescent="0.25">
      <c r="G14250" s="19" t="str">
        <f>IFERROR(VLOOKUP($D14250,LISTA!$A$2:$J$9990,8,0),"")</f>
        <v/>
      </c>
      <c r="H14250" s="40" t="str">
        <f t="shared" si="247"/>
        <v/>
      </c>
    </row>
    <row r="14251" spans="7:8" x14ac:dyDescent="0.25">
      <c r="G14251" s="19" t="str">
        <f>IFERROR(VLOOKUP($D14251,LISTA!$A$2:$J$9990,8,0),"")</f>
        <v/>
      </c>
      <c r="H14251" s="40" t="str">
        <f t="shared" si="247"/>
        <v/>
      </c>
    </row>
    <row r="14252" spans="7:8" x14ac:dyDescent="0.25">
      <c r="G14252" s="19" t="str">
        <f>IFERROR(VLOOKUP($D14252,LISTA!$A$2:$J$9990,8,0),"")</f>
        <v/>
      </c>
      <c r="H14252" s="40" t="str">
        <f t="shared" si="247"/>
        <v/>
      </c>
    </row>
    <row r="14253" spans="7:8" x14ac:dyDescent="0.25">
      <c r="G14253" s="19" t="str">
        <f>IFERROR(VLOOKUP($D14253,LISTA!$A$2:$J$9990,8,0),"")</f>
        <v/>
      </c>
      <c r="H14253" s="40" t="str">
        <f t="shared" si="247"/>
        <v/>
      </c>
    </row>
    <row r="14254" spans="7:8" x14ac:dyDescent="0.25">
      <c r="G14254" s="19" t="str">
        <f>IFERROR(VLOOKUP($D14254,LISTA!$A$2:$J$9990,8,0),"")</f>
        <v/>
      </c>
      <c r="H14254" s="40" t="str">
        <f t="shared" si="247"/>
        <v/>
      </c>
    </row>
    <row r="14255" spans="7:8" x14ac:dyDescent="0.25">
      <c r="G14255" s="19" t="str">
        <f>IFERROR(VLOOKUP($D14255,LISTA!$A$2:$J$9990,8,0),"")</f>
        <v/>
      </c>
      <c r="H14255" s="40" t="str">
        <f t="shared" si="247"/>
        <v/>
      </c>
    </row>
    <row r="14256" spans="7:8" x14ac:dyDescent="0.25">
      <c r="G14256" s="19" t="str">
        <f>IFERROR(VLOOKUP($D14256,LISTA!$A$2:$J$9990,8,0),"")</f>
        <v/>
      </c>
      <c r="H14256" s="40" t="str">
        <f t="shared" si="247"/>
        <v/>
      </c>
    </row>
    <row r="14257" spans="7:8" x14ac:dyDescent="0.25">
      <c r="G14257" s="19" t="str">
        <f>IFERROR(VLOOKUP($D14257,LISTA!$A$2:$J$9990,8,0),"")</f>
        <v/>
      </c>
      <c r="H14257" s="40" t="str">
        <f t="shared" si="247"/>
        <v/>
      </c>
    </row>
    <row r="14258" spans="7:8" x14ac:dyDescent="0.25">
      <c r="G14258" s="19" t="str">
        <f>IFERROR(VLOOKUP($D14258,LISTA!$A$2:$J$9990,8,0),"")</f>
        <v/>
      </c>
      <c r="H14258" s="40" t="str">
        <f t="shared" si="247"/>
        <v/>
      </c>
    </row>
    <row r="14259" spans="7:8" x14ac:dyDescent="0.25">
      <c r="G14259" s="19" t="str">
        <f>IFERROR(VLOOKUP($D14259,LISTA!$A$2:$J$9990,8,0),"")</f>
        <v/>
      </c>
      <c r="H14259" s="40" t="str">
        <f t="shared" si="247"/>
        <v/>
      </c>
    </row>
    <row r="14260" spans="7:8" x14ac:dyDescent="0.25">
      <c r="G14260" s="19" t="str">
        <f>IFERROR(VLOOKUP($D14260,LISTA!$A$2:$J$9990,8,0),"")</f>
        <v/>
      </c>
      <c r="H14260" s="40" t="str">
        <f t="shared" si="247"/>
        <v/>
      </c>
    </row>
    <row r="14261" spans="7:8" x14ac:dyDescent="0.25">
      <c r="G14261" s="19" t="str">
        <f>IFERROR(VLOOKUP($D14261,LISTA!$A$2:$J$9990,8,0),"")</f>
        <v/>
      </c>
      <c r="H14261" s="40" t="str">
        <f t="shared" si="247"/>
        <v/>
      </c>
    </row>
    <row r="14262" spans="7:8" x14ac:dyDescent="0.25">
      <c r="G14262" s="19" t="str">
        <f>IFERROR(VLOOKUP($D14262,LISTA!$A$2:$J$9990,8,0),"")</f>
        <v/>
      </c>
      <c r="H14262" s="40" t="str">
        <f t="shared" si="247"/>
        <v/>
      </c>
    </row>
    <row r="14263" spans="7:8" x14ac:dyDescent="0.25">
      <c r="G14263" s="19" t="str">
        <f>IFERROR(VLOOKUP($D14263,LISTA!$A$2:$J$9990,8,0),"")</f>
        <v/>
      </c>
      <c r="H14263" s="40" t="str">
        <f t="shared" si="247"/>
        <v/>
      </c>
    </row>
    <row r="14264" spans="7:8" x14ac:dyDescent="0.25">
      <c r="G14264" s="19" t="str">
        <f>IFERROR(VLOOKUP($D14264,LISTA!$A$2:$J$9990,8,0),"")</f>
        <v/>
      </c>
      <c r="H14264" s="40" t="str">
        <f t="shared" si="247"/>
        <v/>
      </c>
    </row>
    <row r="14265" spans="7:8" x14ac:dyDescent="0.25">
      <c r="G14265" s="19" t="str">
        <f>IFERROR(VLOOKUP($D14265,LISTA!$A$2:$J$9990,8,0),"")</f>
        <v/>
      </c>
      <c r="H14265" s="40" t="str">
        <f t="shared" si="247"/>
        <v/>
      </c>
    </row>
    <row r="14266" spans="7:8" x14ac:dyDescent="0.25">
      <c r="G14266" s="19" t="str">
        <f>IFERROR(VLOOKUP($D14266,LISTA!$A$2:$J$9990,8,0),"")</f>
        <v/>
      </c>
      <c r="H14266" s="40" t="str">
        <f t="shared" si="247"/>
        <v/>
      </c>
    </row>
    <row r="14267" spans="7:8" x14ac:dyDescent="0.25">
      <c r="G14267" s="19" t="str">
        <f>IFERROR(VLOOKUP($D14267,LISTA!$A$2:$J$9990,8,0),"")</f>
        <v/>
      </c>
      <c r="H14267" s="40" t="str">
        <f t="shared" si="247"/>
        <v/>
      </c>
    </row>
    <row r="14268" spans="7:8" x14ac:dyDescent="0.25">
      <c r="G14268" s="19" t="str">
        <f>IFERROR(VLOOKUP($D14268,LISTA!$A$2:$J$9990,8,0),"")</f>
        <v/>
      </c>
      <c r="H14268" s="40" t="str">
        <f t="shared" si="247"/>
        <v/>
      </c>
    </row>
    <row r="14269" spans="7:8" x14ac:dyDescent="0.25">
      <c r="G14269" s="19" t="str">
        <f>IFERROR(VLOOKUP($D14269,LISTA!$A$2:$J$9990,8,0),"")</f>
        <v/>
      </c>
      <c r="H14269" s="40" t="str">
        <f t="shared" si="247"/>
        <v/>
      </c>
    </row>
    <row r="14270" spans="7:8" x14ac:dyDescent="0.25">
      <c r="G14270" s="19" t="str">
        <f>IFERROR(VLOOKUP($D14270,LISTA!$A$2:$J$9990,8,0),"")</f>
        <v/>
      </c>
      <c r="H14270" s="40" t="str">
        <f t="shared" si="247"/>
        <v/>
      </c>
    </row>
    <row r="14271" spans="7:8" x14ac:dyDescent="0.25">
      <c r="G14271" s="19" t="str">
        <f>IFERROR(VLOOKUP($D14271,LISTA!$A$2:$J$9990,8,0),"")</f>
        <v/>
      </c>
      <c r="H14271" s="40" t="str">
        <f t="shared" si="247"/>
        <v/>
      </c>
    </row>
    <row r="14272" spans="7:8" x14ac:dyDescent="0.25">
      <c r="G14272" s="19" t="str">
        <f>IFERROR(VLOOKUP($D14272,LISTA!$A$2:$J$9990,8,0),"")</f>
        <v/>
      </c>
      <c r="H14272" s="40" t="str">
        <f t="shared" si="247"/>
        <v/>
      </c>
    </row>
    <row r="14273" spans="7:8" x14ac:dyDescent="0.25">
      <c r="G14273" s="19" t="str">
        <f>IFERROR(VLOOKUP($D14273,LISTA!$A$2:$J$9990,8,0),"")</f>
        <v/>
      </c>
      <c r="H14273" s="40" t="str">
        <f t="shared" si="247"/>
        <v/>
      </c>
    </row>
    <row r="14274" spans="7:8" x14ac:dyDescent="0.25">
      <c r="G14274" s="19" t="str">
        <f>IFERROR(VLOOKUP($D14274,LISTA!$A$2:$J$9990,8,0),"")</f>
        <v/>
      </c>
      <c r="H14274" s="40" t="str">
        <f t="shared" si="247"/>
        <v/>
      </c>
    </row>
    <row r="14275" spans="7:8" x14ac:dyDescent="0.25">
      <c r="G14275" s="19" t="str">
        <f>IFERROR(VLOOKUP($D14275,LISTA!$A$2:$J$9990,8,0),"")</f>
        <v/>
      </c>
      <c r="H14275" s="40" t="str">
        <f t="shared" si="247"/>
        <v/>
      </c>
    </row>
    <row r="14276" spans="7:8" x14ac:dyDescent="0.25">
      <c r="G14276" s="19" t="str">
        <f>IFERROR(VLOOKUP($D14276,LISTA!$A$2:$J$9990,8,0),"")</f>
        <v/>
      </c>
      <c r="H14276" s="40" t="str">
        <f t="shared" si="247"/>
        <v/>
      </c>
    </row>
    <row r="14277" spans="7:8" x14ac:dyDescent="0.25">
      <c r="G14277" s="19" t="str">
        <f>IFERROR(VLOOKUP($D14277,LISTA!$A$2:$J$9990,8,0),"")</f>
        <v/>
      </c>
      <c r="H14277" s="40" t="str">
        <f t="shared" ref="H14277:H14340" si="248">IF(OR(G14277=$K$10,G14277=$K$11,G14277=$K$14,G14277=$K$15,G14277=$K$16,G14277=$K$17,G14277=$K$18,G14277=$K$19,G14277=$K$20,G14277=$K$21,G14277=$K$22,G14277=$K$23,G14277=$K$24,G14277=$K$25,G14277=$K$26,G14277=$K$27,G14277=$K$28),$K$9,IF(OR(G14277=$K$32,G14277=$K$33),$K$31,IF(OR(G14277=$K$38),$K$37,"")))</f>
        <v/>
      </c>
    </row>
    <row r="14278" spans="7:8" x14ac:dyDescent="0.25">
      <c r="G14278" s="19" t="str">
        <f>IFERROR(VLOOKUP($D14278,LISTA!$A$2:$J$9990,8,0),"")</f>
        <v/>
      </c>
      <c r="H14278" s="40" t="str">
        <f t="shared" si="248"/>
        <v/>
      </c>
    </row>
    <row r="14279" spans="7:8" x14ac:dyDescent="0.25">
      <c r="G14279" s="19" t="str">
        <f>IFERROR(VLOOKUP($D14279,LISTA!$A$2:$J$9990,8,0),"")</f>
        <v/>
      </c>
      <c r="H14279" s="40" t="str">
        <f t="shared" si="248"/>
        <v/>
      </c>
    </row>
    <row r="14280" spans="7:8" x14ac:dyDescent="0.25">
      <c r="G14280" s="19" t="str">
        <f>IFERROR(VLOOKUP($D14280,LISTA!$A$2:$J$9990,8,0),"")</f>
        <v/>
      </c>
      <c r="H14280" s="40" t="str">
        <f t="shared" si="248"/>
        <v/>
      </c>
    </row>
    <row r="14281" spans="7:8" x14ac:dyDescent="0.25">
      <c r="G14281" s="19" t="str">
        <f>IFERROR(VLOOKUP($D14281,LISTA!$A$2:$J$9990,8,0),"")</f>
        <v/>
      </c>
      <c r="H14281" s="40" t="str">
        <f t="shared" si="248"/>
        <v/>
      </c>
    </row>
    <row r="14282" spans="7:8" x14ac:dyDescent="0.25">
      <c r="G14282" s="19" t="str">
        <f>IFERROR(VLOOKUP($D14282,LISTA!$A$2:$J$9990,8,0),"")</f>
        <v/>
      </c>
      <c r="H14282" s="40" t="str">
        <f t="shared" si="248"/>
        <v/>
      </c>
    </row>
    <row r="14283" spans="7:8" x14ac:dyDescent="0.25">
      <c r="G14283" s="19" t="str">
        <f>IFERROR(VLOOKUP($D14283,LISTA!$A$2:$J$9990,8,0),"")</f>
        <v/>
      </c>
      <c r="H14283" s="40" t="str">
        <f t="shared" si="248"/>
        <v/>
      </c>
    </row>
    <row r="14284" spans="7:8" x14ac:dyDescent="0.25">
      <c r="G14284" s="19" t="str">
        <f>IFERROR(VLOOKUP($D14284,LISTA!$A$2:$J$9990,8,0),"")</f>
        <v/>
      </c>
      <c r="H14284" s="40" t="str">
        <f t="shared" si="248"/>
        <v/>
      </c>
    </row>
    <row r="14285" spans="7:8" x14ac:dyDescent="0.25">
      <c r="G14285" s="19" t="str">
        <f>IFERROR(VLOOKUP($D14285,LISTA!$A$2:$J$9990,8,0),"")</f>
        <v/>
      </c>
      <c r="H14285" s="40" t="str">
        <f t="shared" si="248"/>
        <v/>
      </c>
    </row>
    <row r="14286" spans="7:8" x14ac:dyDescent="0.25">
      <c r="G14286" s="19" t="str">
        <f>IFERROR(VLOOKUP($D14286,LISTA!$A$2:$J$9990,8,0),"")</f>
        <v/>
      </c>
      <c r="H14286" s="40" t="str">
        <f t="shared" si="248"/>
        <v/>
      </c>
    </row>
    <row r="14287" spans="7:8" x14ac:dyDescent="0.25">
      <c r="G14287" s="19" t="str">
        <f>IFERROR(VLOOKUP($D14287,LISTA!$A$2:$J$9990,8,0),"")</f>
        <v/>
      </c>
      <c r="H14287" s="40" t="str">
        <f t="shared" si="248"/>
        <v/>
      </c>
    </row>
    <row r="14288" spans="7:8" x14ac:dyDescent="0.25">
      <c r="G14288" s="19" t="str">
        <f>IFERROR(VLOOKUP($D14288,LISTA!$A$2:$J$9990,8,0),"")</f>
        <v/>
      </c>
      <c r="H14288" s="40" t="str">
        <f t="shared" si="248"/>
        <v/>
      </c>
    </row>
    <row r="14289" spans="7:8" x14ac:dyDescent="0.25">
      <c r="G14289" s="19" t="str">
        <f>IFERROR(VLOOKUP($D14289,LISTA!$A$2:$J$9990,8,0),"")</f>
        <v/>
      </c>
      <c r="H14289" s="40" t="str">
        <f t="shared" si="248"/>
        <v/>
      </c>
    </row>
    <row r="14290" spans="7:8" x14ac:dyDescent="0.25">
      <c r="G14290" s="19" t="str">
        <f>IFERROR(VLOOKUP($D14290,LISTA!$A$2:$J$9990,8,0),"")</f>
        <v/>
      </c>
      <c r="H14290" s="40" t="str">
        <f t="shared" si="248"/>
        <v/>
      </c>
    </row>
    <row r="14291" spans="7:8" x14ac:dyDescent="0.25">
      <c r="G14291" s="19" t="str">
        <f>IFERROR(VLOOKUP($D14291,LISTA!$A$2:$J$9990,8,0),"")</f>
        <v/>
      </c>
      <c r="H14291" s="40" t="str">
        <f t="shared" si="248"/>
        <v/>
      </c>
    </row>
    <row r="14292" spans="7:8" x14ac:dyDescent="0.25">
      <c r="G14292" s="19" t="str">
        <f>IFERROR(VLOOKUP($D14292,LISTA!$A$2:$J$9990,8,0),"")</f>
        <v/>
      </c>
      <c r="H14292" s="40" t="str">
        <f t="shared" si="248"/>
        <v/>
      </c>
    </row>
    <row r="14293" spans="7:8" x14ac:dyDescent="0.25">
      <c r="G14293" s="19" t="str">
        <f>IFERROR(VLOOKUP($D14293,LISTA!$A$2:$J$9990,8,0),"")</f>
        <v/>
      </c>
      <c r="H14293" s="40" t="str">
        <f t="shared" si="248"/>
        <v/>
      </c>
    </row>
    <row r="14294" spans="7:8" x14ac:dyDescent="0.25">
      <c r="G14294" s="19" t="str">
        <f>IFERROR(VLOOKUP($D14294,LISTA!$A$2:$J$9990,8,0),"")</f>
        <v/>
      </c>
      <c r="H14294" s="40" t="str">
        <f t="shared" si="248"/>
        <v/>
      </c>
    </row>
    <row r="14295" spans="7:8" x14ac:dyDescent="0.25">
      <c r="G14295" s="19" t="str">
        <f>IFERROR(VLOOKUP($D14295,LISTA!$A$2:$J$9990,8,0),"")</f>
        <v/>
      </c>
      <c r="H14295" s="40" t="str">
        <f t="shared" si="248"/>
        <v/>
      </c>
    </row>
    <row r="14296" spans="7:8" x14ac:dyDescent="0.25">
      <c r="G14296" s="19" t="str">
        <f>IFERROR(VLOOKUP($D14296,LISTA!$A$2:$J$9990,8,0),"")</f>
        <v/>
      </c>
      <c r="H14296" s="40" t="str">
        <f t="shared" si="248"/>
        <v/>
      </c>
    </row>
    <row r="14297" spans="7:8" x14ac:dyDescent="0.25">
      <c r="G14297" s="19" t="str">
        <f>IFERROR(VLOOKUP($D14297,LISTA!$A$2:$J$9990,8,0),"")</f>
        <v/>
      </c>
      <c r="H14297" s="40" t="str">
        <f t="shared" si="248"/>
        <v/>
      </c>
    </row>
    <row r="14298" spans="7:8" x14ac:dyDescent="0.25">
      <c r="G14298" s="19" t="str">
        <f>IFERROR(VLOOKUP($D14298,LISTA!$A$2:$J$9990,8,0),"")</f>
        <v/>
      </c>
      <c r="H14298" s="40" t="str">
        <f t="shared" si="248"/>
        <v/>
      </c>
    </row>
    <row r="14299" spans="7:8" x14ac:dyDescent="0.25">
      <c r="G14299" s="19" t="str">
        <f>IFERROR(VLOOKUP($D14299,LISTA!$A$2:$J$9990,8,0),"")</f>
        <v/>
      </c>
      <c r="H14299" s="40" t="str">
        <f t="shared" si="248"/>
        <v/>
      </c>
    </row>
    <row r="14300" spans="7:8" x14ac:dyDescent="0.25">
      <c r="G14300" s="19" t="str">
        <f>IFERROR(VLOOKUP($D14300,LISTA!$A$2:$J$9990,8,0),"")</f>
        <v/>
      </c>
      <c r="H14300" s="40" t="str">
        <f t="shared" si="248"/>
        <v/>
      </c>
    </row>
    <row r="14301" spans="7:8" x14ac:dyDescent="0.25">
      <c r="G14301" s="19" t="str">
        <f>IFERROR(VLOOKUP($D14301,LISTA!$A$2:$J$9990,8,0),"")</f>
        <v/>
      </c>
      <c r="H14301" s="40" t="str">
        <f t="shared" si="248"/>
        <v/>
      </c>
    </row>
    <row r="14302" spans="7:8" x14ac:dyDescent="0.25">
      <c r="G14302" s="19" t="str">
        <f>IFERROR(VLOOKUP($D14302,LISTA!$A$2:$J$9990,8,0),"")</f>
        <v/>
      </c>
      <c r="H14302" s="40" t="str">
        <f t="shared" si="248"/>
        <v/>
      </c>
    </row>
    <row r="14303" spans="7:8" x14ac:dyDescent="0.25">
      <c r="G14303" s="19" t="str">
        <f>IFERROR(VLOOKUP($D14303,LISTA!$A$2:$J$9990,8,0),"")</f>
        <v/>
      </c>
      <c r="H14303" s="40" t="str">
        <f t="shared" si="248"/>
        <v/>
      </c>
    </row>
    <row r="14304" spans="7:8" x14ac:dyDescent="0.25">
      <c r="G14304" s="19" t="str">
        <f>IFERROR(VLOOKUP($D14304,LISTA!$A$2:$J$9990,8,0),"")</f>
        <v/>
      </c>
      <c r="H14304" s="40" t="str">
        <f t="shared" si="248"/>
        <v/>
      </c>
    </row>
    <row r="14305" spans="7:8" x14ac:dyDescent="0.25">
      <c r="G14305" s="19" t="str">
        <f>IFERROR(VLOOKUP($D14305,LISTA!$A$2:$J$9990,8,0),"")</f>
        <v/>
      </c>
      <c r="H14305" s="40" t="str">
        <f t="shared" si="248"/>
        <v/>
      </c>
    </row>
    <row r="14306" spans="7:8" x14ac:dyDescent="0.25">
      <c r="G14306" s="19" t="str">
        <f>IFERROR(VLOOKUP($D14306,LISTA!$A$2:$J$9990,8,0),"")</f>
        <v/>
      </c>
      <c r="H14306" s="40" t="str">
        <f t="shared" si="248"/>
        <v/>
      </c>
    </row>
    <row r="14307" spans="7:8" x14ac:dyDescent="0.25">
      <c r="G14307" s="19" t="str">
        <f>IFERROR(VLOOKUP($D14307,LISTA!$A$2:$J$9990,8,0),"")</f>
        <v/>
      </c>
      <c r="H14307" s="40" t="str">
        <f t="shared" si="248"/>
        <v/>
      </c>
    </row>
    <row r="14308" spans="7:8" x14ac:dyDescent="0.25">
      <c r="G14308" s="19" t="str">
        <f>IFERROR(VLOOKUP($D14308,LISTA!$A$2:$J$9990,8,0),"")</f>
        <v/>
      </c>
      <c r="H14308" s="40" t="str">
        <f t="shared" si="248"/>
        <v/>
      </c>
    </row>
    <row r="14309" spans="7:8" x14ac:dyDescent="0.25">
      <c r="G14309" s="19" t="str">
        <f>IFERROR(VLOOKUP($D14309,LISTA!$A$2:$J$9990,8,0),"")</f>
        <v/>
      </c>
      <c r="H14309" s="40" t="str">
        <f t="shared" si="248"/>
        <v/>
      </c>
    </row>
    <row r="14310" spans="7:8" x14ac:dyDescent="0.25">
      <c r="G14310" s="19" t="str">
        <f>IFERROR(VLOOKUP($D14310,LISTA!$A$2:$J$9990,8,0),"")</f>
        <v/>
      </c>
      <c r="H14310" s="40" t="str">
        <f t="shared" si="248"/>
        <v/>
      </c>
    </row>
    <row r="14311" spans="7:8" x14ac:dyDescent="0.25">
      <c r="G14311" s="19" t="str">
        <f>IFERROR(VLOOKUP($D14311,LISTA!$A$2:$J$9990,8,0),"")</f>
        <v/>
      </c>
      <c r="H14311" s="40" t="str">
        <f t="shared" si="248"/>
        <v/>
      </c>
    </row>
    <row r="14312" spans="7:8" x14ac:dyDescent="0.25">
      <c r="G14312" s="19" t="str">
        <f>IFERROR(VLOOKUP($D14312,LISTA!$A$2:$J$9990,8,0),"")</f>
        <v/>
      </c>
      <c r="H14312" s="40" t="str">
        <f t="shared" si="248"/>
        <v/>
      </c>
    </row>
    <row r="14313" spans="7:8" x14ac:dyDescent="0.25">
      <c r="G14313" s="19" t="str">
        <f>IFERROR(VLOOKUP($D14313,LISTA!$A$2:$J$9990,8,0),"")</f>
        <v/>
      </c>
      <c r="H14313" s="40" t="str">
        <f t="shared" si="248"/>
        <v/>
      </c>
    </row>
    <row r="14314" spans="7:8" x14ac:dyDescent="0.25">
      <c r="G14314" s="19" t="str">
        <f>IFERROR(VLOOKUP($D14314,LISTA!$A$2:$J$9990,8,0),"")</f>
        <v/>
      </c>
      <c r="H14314" s="40" t="str">
        <f t="shared" si="248"/>
        <v/>
      </c>
    </row>
    <row r="14315" spans="7:8" x14ac:dyDescent="0.25">
      <c r="G14315" s="19" t="str">
        <f>IFERROR(VLOOKUP($D14315,LISTA!$A$2:$J$9990,8,0),"")</f>
        <v/>
      </c>
      <c r="H14315" s="40" t="str">
        <f t="shared" si="248"/>
        <v/>
      </c>
    </row>
    <row r="14316" spans="7:8" x14ac:dyDescent="0.25">
      <c r="G14316" s="19" t="str">
        <f>IFERROR(VLOOKUP($D14316,LISTA!$A$2:$J$9990,8,0),"")</f>
        <v/>
      </c>
      <c r="H14316" s="40" t="str">
        <f t="shared" si="248"/>
        <v/>
      </c>
    </row>
    <row r="14317" spans="7:8" x14ac:dyDescent="0.25">
      <c r="G14317" s="19" t="str">
        <f>IFERROR(VLOOKUP($D14317,LISTA!$A$2:$J$9990,8,0),"")</f>
        <v/>
      </c>
      <c r="H14317" s="40" t="str">
        <f t="shared" si="248"/>
        <v/>
      </c>
    </row>
    <row r="14318" spans="7:8" x14ac:dyDescent="0.25">
      <c r="G14318" s="19" t="str">
        <f>IFERROR(VLOOKUP($D14318,LISTA!$A$2:$J$9990,8,0),"")</f>
        <v/>
      </c>
      <c r="H14318" s="40" t="str">
        <f t="shared" si="248"/>
        <v/>
      </c>
    </row>
    <row r="14319" spans="7:8" x14ac:dyDescent="0.25">
      <c r="G14319" s="19" t="str">
        <f>IFERROR(VLOOKUP($D14319,LISTA!$A$2:$J$9990,8,0),"")</f>
        <v/>
      </c>
      <c r="H14319" s="40" t="str">
        <f t="shared" si="248"/>
        <v/>
      </c>
    </row>
    <row r="14320" spans="7:8" x14ac:dyDescent="0.25">
      <c r="G14320" s="19" t="str">
        <f>IFERROR(VLOOKUP($D14320,LISTA!$A$2:$J$9990,8,0),"")</f>
        <v/>
      </c>
      <c r="H14320" s="40" t="str">
        <f t="shared" si="248"/>
        <v/>
      </c>
    </row>
    <row r="14321" spans="7:8" x14ac:dyDescent="0.25">
      <c r="G14321" s="19" t="str">
        <f>IFERROR(VLOOKUP($D14321,LISTA!$A$2:$J$9990,8,0),"")</f>
        <v/>
      </c>
      <c r="H14321" s="40" t="str">
        <f t="shared" si="248"/>
        <v/>
      </c>
    </row>
    <row r="14322" spans="7:8" x14ac:dyDescent="0.25">
      <c r="G14322" s="19" t="str">
        <f>IFERROR(VLOOKUP($D14322,LISTA!$A$2:$J$9990,8,0),"")</f>
        <v/>
      </c>
      <c r="H14322" s="40" t="str">
        <f t="shared" si="248"/>
        <v/>
      </c>
    </row>
    <row r="14323" spans="7:8" x14ac:dyDescent="0.25">
      <c r="G14323" s="19" t="str">
        <f>IFERROR(VLOOKUP($D14323,LISTA!$A$2:$J$9990,8,0),"")</f>
        <v/>
      </c>
      <c r="H14323" s="40" t="str">
        <f t="shared" si="248"/>
        <v/>
      </c>
    </row>
    <row r="14324" spans="7:8" x14ac:dyDescent="0.25">
      <c r="G14324" s="19" t="str">
        <f>IFERROR(VLOOKUP($D14324,LISTA!$A$2:$J$9990,8,0),"")</f>
        <v/>
      </c>
      <c r="H14324" s="40" t="str">
        <f t="shared" si="248"/>
        <v/>
      </c>
    </row>
    <row r="14325" spans="7:8" x14ac:dyDescent="0.25">
      <c r="G14325" s="19" t="str">
        <f>IFERROR(VLOOKUP($D14325,LISTA!$A$2:$J$9990,8,0),"")</f>
        <v/>
      </c>
      <c r="H14325" s="40" t="str">
        <f t="shared" si="248"/>
        <v/>
      </c>
    </row>
    <row r="14326" spans="7:8" x14ac:dyDescent="0.25">
      <c r="G14326" s="19" t="str">
        <f>IFERROR(VLOOKUP($D14326,LISTA!$A$2:$J$9990,8,0),"")</f>
        <v/>
      </c>
      <c r="H14326" s="40" t="str">
        <f t="shared" si="248"/>
        <v/>
      </c>
    </row>
    <row r="14327" spans="7:8" x14ac:dyDescent="0.25">
      <c r="G14327" s="19" t="str">
        <f>IFERROR(VLOOKUP($D14327,LISTA!$A$2:$J$9990,8,0),"")</f>
        <v/>
      </c>
      <c r="H14327" s="40" t="str">
        <f t="shared" si="248"/>
        <v/>
      </c>
    </row>
    <row r="14328" spans="7:8" x14ac:dyDescent="0.25">
      <c r="G14328" s="19" t="str">
        <f>IFERROR(VLOOKUP($D14328,LISTA!$A$2:$J$9990,8,0),"")</f>
        <v/>
      </c>
      <c r="H14328" s="40" t="str">
        <f t="shared" si="248"/>
        <v/>
      </c>
    </row>
    <row r="14329" spans="7:8" x14ac:dyDescent="0.25">
      <c r="G14329" s="19" t="str">
        <f>IFERROR(VLOOKUP($D14329,LISTA!$A$2:$J$9990,8,0),"")</f>
        <v/>
      </c>
      <c r="H14329" s="40" t="str">
        <f t="shared" si="248"/>
        <v/>
      </c>
    </row>
    <row r="14330" spans="7:8" x14ac:dyDescent="0.25">
      <c r="G14330" s="19" t="str">
        <f>IFERROR(VLOOKUP($D14330,LISTA!$A$2:$J$9990,8,0),"")</f>
        <v/>
      </c>
      <c r="H14330" s="40" t="str">
        <f t="shared" si="248"/>
        <v/>
      </c>
    </row>
    <row r="14331" spans="7:8" x14ac:dyDescent="0.25">
      <c r="G14331" s="19" t="str">
        <f>IFERROR(VLOOKUP($D14331,LISTA!$A$2:$J$9990,8,0),"")</f>
        <v/>
      </c>
      <c r="H14331" s="40" t="str">
        <f t="shared" si="248"/>
        <v/>
      </c>
    </row>
    <row r="14332" spans="7:8" x14ac:dyDescent="0.25">
      <c r="G14332" s="19" t="str">
        <f>IFERROR(VLOOKUP($D14332,LISTA!$A$2:$J$9990,8,0),"")</f>
        <v/>
      </c>
      <c r="H14332" s="40" t="str">
        <f t="shared" si="248"/>
        <v/>
      </c>
    </row>
    <row r="14333" spans="7:8" x14ac:dyDescent="0.25">
      <c r="G14333" s="19" t="str">
        <f>IFERROR(VLOOKUP($D14333,LISTA!$A$2:$J$9990,8,0),"")</f>
        <v/>
      </c>
      <c r="H14333" s="40" t="str">
        <f t="shared" si="248"/>
        <v/>
      </c>
    </row>
    <row r="14334" spans="7:8" x14ac:dyDescent="0.25">
      <c r="G14334" s="19" t="str">
        <f>IFERROR(VLOOKUP($D14334,LISTA!$A$2:$J$9990,8,0),"")</f>
        <v/>
      </c>
      <c r="H14334" s="40" t="str">
        <f t="shared" si="248"/>
        <v/>
      </c>
    </row>
    <row r="14335" spans="7:8" x14ac:dyDescent="0.25">
      <c r="G14335" s="19" t="str">
        <f>IFERROR(VLOOKUP($D14335,LISTA!$A$2:$J$9990,8,0),"")</f>
        <v/>
      </c>
      <c r="H14335" s="40" t="str">
        <f t="shared" si="248"/>
        <v/>
      </c>
    </row>
    <row r="14336" spans="7:8" x14ac:dyDescent="0.25">
      <c r="G14336" s="19" t="str">
        <f>IFERROR(VLOOKUP($D14336,LISTA!$A$2:$J$9990,8,0),"")</f>
        <v/>
      </c>
      <c r="H14336" s="40" t="str">
        <f t="shared" si="248"/>
        <v/>
      </c>
    </row>
    <row r="14337" spans="7:8" x14ac:dyDescent="0.25">
      <c r="G14337" s="19" t="str">
        <f>IFERROR(VLOOKUP($D14337,LISTA!$A$2:$J$9990,8,0),"")</f>
        <v/>
      </c>
      <c r="H14337" s="40" t="str">
        <f t="shared" si="248"/>
        <v/>
      </c>
    </row>
    <row r="14338" spans="7:8" x14ac:dyDescent="0.25">
      <c r="G14338" s="19" t="str">
        <f>IFERROR(VLOOKUP($D14338,LISTA!$A$2:$J$9990,8,0),"")</f>
        <v/>
      </c>
      <c r="H14338" s="40" t="str">
        <f t="shared" si="248"/>
        <v/>
      </c>
    </row>
    <row r="14339" spans="7:8" x14ac:dyDescent="0.25">
      <c r="G14339" s="19" t="str">
        <f>IFERROR(VLOOKUP($D14339,LISTA!$A$2:$J$9990,8,0),"")</f>
        <v/>
      </c>
      <c r="H14339" s="40" t="str">
        <f t="shared" si="248"/>
        <v/>
      </c>
    </row>
    <row r="14340" spans="7:8" x14ac:dyDescent="0.25">
      <c r="G14340" s="19" t="str">
        <f>IFERROR(VLOOKUP($D14340,LISTA!$A$2:$J$9990,8,0),"")</f>
        <v/>
      </c>
      <c r="H14340" s="40" t="str">
        <f t="shared" si="248"/>
        <v/>
      </c>
    </row>
    <row r="14341" spans="7:8" x14ac:dyDescent="0.25">
      <c r="G14341" s="19" t="str">
        <f>IFERROR(VLOOKUP($D14341,LISTA!$A$2:$J$9990,8,0),"")</f>
        <v/>
      </c>
      <c r="H14341" s="40" t="str">
        <f t="shared" ref="H14341:H14404" si="249">IF(OR(G14341=$K$10,G14341=$K$11,G14341=$K$14,G14341=$K$15,G14341=$K$16,G14341=$K$17,G14341=$K$18,G14341=$K$19,G14341=$K$20,G14341=$K$21,G14341=$K$22,G14341=$K$23,G14341=$K$24,G14341=$K$25,G14341=$K$26,G14341=$K$27,G14341=$K$28),$K$9,IF(OR(G14341=$K$32,G14341=$K$33),$K$31,IF(OR(G14341=$K$38),$K$37,"")))</f>
        <v/>
      </c>
    </row>
    <row r="14342" spans="7:8" x14ac:dyDescent="0.25">
      <c r="G14342" s="19" t="str">
        <f>IFERROR(VLOOKUP($D14342,LISTA!$A$2:$J$9990,8,0),"")</f>
        <v/>
      </c>
      <c r="H14342" s="40" t="str">
        <f t="shared" si="249"/>
        <v/>
      </c>
    </row>
    <row r="14343" spans="7:8" x14ac:dyDescent="0.25">
      <c r="G14343" s="19" t="str">
        <f>IFERROR(VLOOKUP($D14343,LISTA!$A$2:$J$9990,8,0),"")</f>
        <v/>
      </c>
      <c r="H14343" s="40" t="str">
        <f t="shared" si="249"/>
        <v/>
      </c>
    </row>
    <row r="14344" spans="7:8" x14ac:dyDescent="0.25">
      <c r="G14344" s="19" t="str">
        <f>IFERROR(VLOOKUP($D14344,LISTA!$A$2:$J$9990,8,0),"")</f>
        <v/>
      </c>
      <c r="H14344" s="40" t="str">
        <f t="shared" si="249"/>
        <v/>
      </c>
    </row>
    <row r="14345" spans="7:8" x14ac:dyDescent="0.25">
      <c r="G14345" s="19" t="str">
        <f>IFERROR(VLOOKUP($D14345,LISTA!$A$2:$J$9990,8,0),"")</f>
        <v/>
      </c>
      <c r="H14345" s="40" t="str">
        <f t="shared" si="249"/>
        <v/>
      </c>
    </row>
    <row r="14346" spans="7:8" x14ac:dyDescent="0.25">
      <c r="G14346" s="19" t="str">
        <f>IFERROR(VLOOKUP($D14346,LISTA!$A$2:$J$9990,8,0),"")</f>
        <v/>
      </c>
      <c r="H14346" s="40" t="str">
        <f t="shared" si="249"/>
        <v/>
      </c>
    </row>
    <row r="14347" spans="7:8" x14ac:dyDescent="0.25">
      <c r="G14347" s="19" t="str">
        <f>IFERROR(VLOOKUP($D14347,LISTA!$A$2:$J$9990,8,0),"")</f>
        <v/>
      </c>
      <c r="H14347" s="40" t="str">
        <f t="shared" si="249"/>
        <v/>
      </c>
    </row>
    <row r="14348" spans="7:8" x14ac:dyDescent="0.25">
      <c r="G14348" s="19" t="str">
        <f>IFERROR(VLOOKUP($D14348,LISTA!$A$2:$J$9990,8,0),"")</f>
        <v/>
      </c>
      <c r="H14348" s="40" t="str">
        <f t="shared" si="249"/>
        <v/>
      </c>
    </row>
    <row r="14349" spans="7:8" x14ac:dyDescent="0.25">
      <c r="G14349" s="19" t="str">
        <f>IFERROR(VLOOKUP($D14349,LISTA!$A$2:$J$9990,8,0),"")</f>
        <v/>
      </c>
      <c r="H14349" s="40" t="str">
        <f t="shared" si="249"/>
        <v/>
      </c>
    </row>
    <row r="14350" spans="7:8" x14ac:dyDescent="0.25">
      <c r="G14350" s="19" t="str">
        <f>IFERROR(VLOOKUP($D14350,LISTA!$A$2:$J$9990,8,0),"")</f>
        <v/>
      </c>
      <c r="H14350" s="40" t="str">
        <f t="shared" si="249"/>
        <v/>
      </c>
    </row>
    <row r="14351" spans="7:8" x14ac:dyDescent="0.25">
      <c r="G14351" s="19" t="str">
        <f>IFERROR(VLOOKUP($D14351,LISTA!$A$2:$J$9990,8,0),"")</f>
        <v/>
      </c>
      <c r="H14351" s="40" t="str">
        <f t="shared" si="249"/>
        <v/>
      </c>
    </row>
    <row r="14352" spans="7:8" x14ac:dyDescent="0.25">
      <c r="G14352" s="19" t="str">
        <f>IFERROR(VLOOKUP($D14352,LISTA!$A$2:$J$9990,8,0),"")</f>
        <v/>
      </c>
      <c r="H14352" s="40" t="str">
        <f t="shared" si="249"/>
        <v/>
      </c>
    </row>
    <row r="14353" spans="7:8" x14ac:dyDescent="0.25">
      <c r="G14353" s="19" t="str">
        <f>IFERROR(VLOOKUP($D14353,LISTA!$A$2:$J$9990,8,0),"")</f>
        <v/>
      </c>
      <c r="H14353" s="40" t="str">
        <f t="shared" si="249"/>
        <v/>
      </c>
    </row>
    <row r="14354" spans="7:8" x14ac:dyDescent="0.25">
      <c r="G14354" s="19" t="str">
        <f>IFERROR(VLOOKUP($D14354,LISTA!$A$2:$J$9990,8,0),"")</f>
        <v/>
      </c>
      <c r="H14354" s="40" t="str">
        <f t="shared" si="249"/>
        <v/>
      </c>
    </row>
    <row r="14355" spans="7:8" x14ac:dyDescent="0.25">
      <c r="G14355" s="19" t="str">
        <f>IFERROR(VLOOKUP($D14355,LISTA!$A$2:$J$9990,8,0),"")</f>
        <v/>
      </c>
      <c r="H14355" s="40" t="str">
        <f t="shared" si="249"/>
        <v/>
      </c>
    </row>
    <row r="14356" spans="7:8" x14ac:dyDescent="0.25">
      <c r="G14356" s="19" t="str">
        <f>IFERROR(VLOOKUP($D14356,LISTA!$A$2:$J$9990,8,0),"")</f>
        <v/>
      </c>
      <c r="H14356" s="40" t="str">
        <f t="shared" si="249"/>
        <v/>
      </c>
    </row>
    <row r="14357" spans="7:8" x14ac:dyDescent="0.25">
      <c r="G14357" s="19" t="str">
        <f>IFERROR(VLOOKUP($D14357,LISTA!$A$2:$J$9990,8,0),"")</f>
        <v/>
      </c>
      <c r="H14357" s="40" t="str">
        <f t="shared" si="249"/>
        <v/>
      </c>
    </row>
    <row r="14358" spans="7:8" x14ac:dyDescent="0.25">
      <c r="G14358" s="19" t="str">
        <f>IFERROR(VLOOKUP($D14358,LISTA!$A$2:$J$9990,8,0),"")</f>
        <v/>
      </c>
      <c r="H14358" s="40" t="str">
        <f t="shared" si="249"/>
        <v/>
      </c>
    </row>
    <row r="14359" spans="7:8" x14ac:dyDescent="0.25">
      <c r="G14359" s="19" t="str">
        <f>IFERROR(VLOOKUP($D14359,LISTA!$A$2:$J$9990,8,0),"")</f>
        <v/>
      </c>
      <c r="H14359" s="40" t="str">
        <f t="shared" si="249"/>
        <v/>
      </c>
    </row>
    <row r="14360" spans="7:8" x14ac:dyDescent="0.25">
      <c r="G14360" s="19" t="str">
        <f>IFERROR(VLOOKUP($D14360,LISTA!$A$2:$J$9990,8,0),"")</f>
        <v/>
      </c>
      <c r="H14360" s="40" t="str">
        <f t="shared" si="249"/>
        <v/>
      </c>
    </row>
    <row r="14361" spans="7:8" x14ac:dyDescent="0.25">
      <c r="G14361" s="19" t="str">
        <f>IFERROR(VLOOKUP($D14361,LISTA!$A$2:$J$9990,8,0),"")</f>
        <v/>
      </c>
      <c r="H14361" s="40" t="str">
        <f t="shared" si="249"/>
        <v/>
      </c>
    </row>
    <row r="14362" spans="7:8" x14ac:dyDescent="0.25">
      <c r="G14362" s="19" t="str">
        <f>IFERROR(VLOOKUP($D14362,LISTA!$A$2:$J$9990,8,0),"")</f>
        <v/>
      </c>
      <c r="H14362" s="40" t="str">
        <f t="shared" si="249"/>
        <v/>
      </c>
    </row>
    <row r="14363" spans="7:8" x14ac:dyDescent="0.25">
      <c r="G14363" s="19" t="str">
        <f>IFERROR(VLOOKUP($D14363,LISTA!$A$2:$J$9990,8,0),"")</f>
        <v/>
      </c>
      <c r="H14363" s="40" t="str">
        <f t="shared" si="249"/>
        <v/>
      </c>
    </row>
    <row r="14364" spans="7:8" x14ac:dyDescent="0.25">
      <c r="G14364" s="19" t="str">
        <f>IFERROR(VLOOKUP($D14364,LISTA!$A$2:$J$9990,8,0),"")</f>
        <v/>
      </c>
      <c r="H14364" s="40" t="str">
        <f t="shared" si="249"/>
        <v/>
      </c>
    </row>
    <row r="14365" spans="7:8" x14ac:dyDescent="0.25">
      <c r="G14365" s="19" t="str">
        <f>IFERROR(VLOOKUP($D14365,LISTA!$A$2:$J$9990,8,0),"")</f>
        <v/>
      </c>
      <c r="H14365" s="40" t="str">
        <f t="shared" si="249"/>
        <v/>
      </c>
    </row>
    <row r="14366" spans="7:8" x14ac:dyDescent="0.25">
      <c r="G14366" s="19" t="str">
        <f>IFERROR(VLOOKUP($D14366,LISTA!$A$2:$J$9990,8,0),"")</f>
        <v/>
      </c>
      <c r="H14366" s="40" t="str">
        <f t="shared" si="249"/>
        <v/>
      </c>
    </row>
    <row r="14367" spans="7:8" x14ac:dyDescent="0.25">
      <c r="G14367" s="19" t="str">
        <f>IFERROR(VLOOKUP($D14367,LISTA!$A$2:$J$9990,8,0),"")</f>
        <v/>
      </c>
      <c r="H14367" s="40" t="str">
        <f t="shared" si="249"/>
        <v/>
      </c>
    </row>
    <row r="14368" spans="7:8" x14ac:dyDescent="0.25">
      <c r="G14368" s="19" t="str">
        <f>IFERROR(VLOOKUP($D14368,LISTA!$A$2:$J$9990,8,0),"")</f>
        <v/>
      </c>
      <c r="H14368" s="40" t="str">
        <f t="shared" si="249"/>
        <v/>
      </c>
    </row>
    <row r="14369" spans="7:8" x14ac:dyDescent="0.25">
      <c r="G14369" s="19" t="str">
        <f>IFERROR(VLOOKUP($D14369,LISTA!$A$2:$J$9990,8,0),"")</f>
        <v/>
      </c>
      <c r="H14369" s="40" t="str">
        <f t="shared" si="249"/>
        <v/>
      </c>
    </row>
    <row r="14370" spans="7:8" x14ac:dyDescent="0.25">
      <c r="G14370" s="19" t="str">
        <f>IFERROR(VLOOKUP($D14370,LISTA!$A$2:$J$9990,8,0),"")</f>
        <v/>
      </c>
      <c r="H14370" s="40" t="str">
        <f t="shared" si="249"/>
        <v/>
      </c>
    </row>
    <row r="14371" spans="7:8" x14ac:dyDescent="0.25">
      <c r="G14371" s="19" t="str">
        <f>IFERROR(VLOOKUP($D14371,LISTA!$A$2:$J$9990,8,0),"")</f>
        <v/>
      </c>
      <c r="H14371" s="40" t="str">
        <f t="shared" si="249"/>
        <v/>
      </c>
    </row>
    <row r="14372" spans="7:8" x14ac:dyDescent="0.25">
      <c r="G14372" s="19" t="str">
        <f>IFERROR(VLOOKUP($D14372,LISTA!$A$2:$J$9990,8,0),"")</f>
        <v/>
      </c>
      <c r="H14372" s="40" t="str">
        <f t="shared" si="249"/>
        <v/>
      </c>
    </row>
    <row r="14373" spans="7:8" x14ac:dyDescent="0.25">
      <c r="G14373" s="19" t="str">
        <f>IFERROR(VLOOKUP($D14373,LISTA!$A$2:$J$9990,8,0),"")</f>
        <v/>
      </c>
      <c r="H14373" s="40" t="str">
        <f t="shared" si="249"/>
        <v/>
      </c>
    </row>
    <row r="14374" spans="7:8" x14ac:dyDescent="0.25">
      <c r="G14374" s="19" t="str">
        <f>IFERROR(VLOOKUP($D14374,LISTA!$A$2:$J$9990,8,0),"")</f>
        <v/>
      </c>
      <c r="H14374" s="40" t="str">
        <f t="shared" si="249"/>
        <v/>
      </c>
    </row>
    <row r="14375" spans="7:8" x14ac:dyDescent="0.25">
      <c r="G14375" s="19" t="str">
        <f>IFERROR(VLOOKUP($D14375,LISTA!$A$2:$J$9990,8,0),"")</f>
        <v/>
      </c>
      <c r="H14375" s="40" t="str">
        <f t="shared" si="249"/>
        <v/>
      </c>
    </row>
    <row r="14376" spans="7:8" x14ac:dyDescent="0.25">
      <c r="G14376" s="19" t="str">
        <f>IFERROR(VLOOKUP($D14376,LISTA!$A$2:$J$9990,8,0),"")</f>
        <v/>
      </c>
      <c r="H14376" s="40" t="str">
        <f t="shared" si="249"/>
        <v/>
      </c>
    </row>
    <row r="14377" spans="7:8" x14ac:dyDescent="0.25">
      <c r="G14377" s="19" t="str">
        <f>IFERROR(VLOOKUP($D14377,LISTA!$A$2:$J$9990,8,0),"")</f>
        <v/>
      </c>
      <c r="H14377" s="40" t="str">
        <f t="shared" si="249"/>
        <v/>
      </c>
    </row>
    <row r="14378" spans="7:8" x14ac:dyDescent="0.25">
      <c r="G14378" s="19" t="str">
        <f>IFERROR(VLOOKUP($D14378,LISTA!$A$2:$J$9990,8,0),"")</f>
        <v/>
      </c>
      <c r="H14378" s="40" t="str">
        <f t="shared" si="249"/>
        <v/>
      </c>
    </row>
    <row r="14379" spans="7:8" x14ac:dyDescent="0.25">
      <c r="G14379" s="19" t="str">
        <f>IFERROR(VLOOKUP($D14379,LISTA!$A$2:$J$9990,8,0),"")</f>
        <v/>
      </c>
      <c r="H14379" s="40" t="str">
        <f t="shared" si="249"/>
        <v/>
      </c>
    </row>
    <row r="14380" spans="7:8" x14ac:dyDescent="0.25">
      <c r="G14380" s="19" t="str">
        <f>IFERROR(VLOOKUP($D14380,LISTA!$A$2:$J$9990,8,0),"")</f>
        <v/>
      </c>
      <c r="H14380" s="40" t="str">
        <f t="shared" si="249"/>
        <v/>
      </c>
    </row>
    <row r="14381" spans="7:8" x14ac:dyDescent="0.25">
      <c r="G14381" s="19" t="str">
        <f>IFERROR(VLOOKUP($D14381,LISTA!$A$2:$J$9990,8,0),"")</f>
        <v/>
      </c>
      <c r="H14381" s="40" t="str">
        <f t="shared" si="249"/>
        <v/>
      </c>
    </row>
    <row r="14382" spans="7:8" x14ac:dyDescent="0.25">
      <c r="G14382" s="19" t="str">
        <f>IFERROR(VLOOKUP($D14382,LISTA!$A$2:$J$9990,8,0),"")</f>
        <v/>
      </c>
      <c r="H14382" s="40" t="str">
        <f t="shared" si="249"/>
        <v/>
      </c>
    </row>
    <row r="14383" spans="7:8" x14ac:dyDescent="0.25">
      <c r="G14383" s="19" t="str">
        <f>IFERROR(VLOOKUP($D14383,LISTA!$A$2:$J$9990,8,0),"")</f>
        <v/>
      </c>
      <c r="H14383" s="40" t="str">
        <f t="shared" si="249"/>
        <v/>
      </c>
    </row>
    <row r="14384" spans="7:8" x14ac:dyDescent="0.25">
      <c r="G14384" s="19" t="str">
        <f>IFERROR(VLOOKUP($D14384,LISTA!$A$2:$J$9990,8,0),"")</f>
        <v/>
      </c>
      <c r="H14384" s="40" t="str">
        <f t="shared" si="249"/>
        <v/>
      </c>
    </row>
    <row r="14385" spans="7:8" x14ac:dyDescent="0.25">
      <c r="G14385" s="19" t="str">
        <f>IFERROR(VLOOKUP($D14385,LISTA!$A$2:$J$9990,8,0),"")</f>
        <v/>
      </c>
      <c r="H14385" s="40" t="str">
        <f t="shared" si="249"/>
        <v/>
      </c>
    </row>
    <row r="14386" spans="7:8" x14ac:dyDescent="0.25">
      <c r="G14386" s="19" t="str">
        <f>IFERROR(VLOOKUP($D14386,LISTA!$A$2:$J$9990,8,0),"")</f>
        <v/>
      </c>
      <c r="H14386" s="40" t="str">
        <f t="shared" si="249"/>
        <v/>
      </c>
    </row>
    <row r="14387" spans="7:8" x14ac:dyDescent="0.25">
      <c r="G14387" s="19" t="str">
        <f>IFERROR(VLOOKUP($D14387,LISTA!$A$2:$J$9990,8,0),"")</f>
        <v/>
      </c>
      <c r="H14387" s="40" t="str">
        <f t="shared" si="249"/>
        <v/>
      </c>
    </row>
    <row r="14388" spans="7:8" x14ac:dyDescent="0.25">
      <c r="G14388" s="19" t="str">
        <f>IFERROR(VLOOKUP($D14388,LISTA!$A$2:$J$9990,8,0),"")</f>
        <v/>
      </c>
      <c r="H14388" s="40" t="str">
        <f t="shared" si="249"/>
        <v/>
      </c>
    </row>
    <row r="14389" spans="7:8" x14ac:dyDescent="0.25">
      <c r="G14389" s="19" t="str">
        <f>IFERROR(VLOOKUP($D14389,LISTA!$A$2:$J$9990,8,0),"")</f>
        <v/>
      </c>
      <c r="H14389" s="40" t="str">
        <f t="shared" si="249"/>
        <v/>
      </c>
    </row>
    <row r="14390" spans="7:8" x14ac:dyDescent="0.25">
      <c r="G14390" s="19" t="str">
        <f>IFERROR(VLOOKUP($D14390,LISTA!$A$2:$J$9990,8,0),"")</f>
        <v/>
      </c>
      <c r="H14390" s="40" t="str">
        <f t="shared" si="249"/>
        <v/>
      </c>
    </row>
    <row r="14391" spans="7:8" x14ac:dyDescent="0.25">
      <c r="G14391" s="19" t="str">
        <f>IFERROR(VLOOKUP($D14391,LISTA!$A$2:$J$9990,8,0),"")</f>
        <v/>
      </c>
      <c r="H14391" s="40" t="str">
        <f t="shared" si="249"/>
        <v/>
      </c>
    </row>
    <row r="14392" spans="7:8" x14ac:dyDescent="0.25">
      <c r="G14392" s="19" t="str">
        <f>IFERROR(VLOOKUP($D14392,LISTA!$A$2:$J$9990,8,0),"")</f>
        <v/>
      </c>
      <c r="H14392" s="40" t="str">
        <f t="shared" si="249"/>
        <v/>
      </c>
    </row>
    <row r="14393" spans="7:8" x14ac:dyDescent="0.25">
      <c r="G14393" s="19" t="str">
        <f>IFERROR(VLOOKUP($D14393,LISTA!$A$2:$J$9990,8,0),"")</f>
        <v/>
      </c>
      <c r="H14393" s="40" t="str">
        <f t="shared" si="249"/>
        <v/>
      </c>
    </row>
    <row r="14394" spans="7:8" x14ac:dyDescent="0.25">
      <c r="G14394" s="19" t="str">
        <f>IFERROR(VLOOKUP($D14394,LISTA!$A$2:$J$9990,8,0),"")</f>
        <v/>
      </c>
      <c r="H14394" s="40" t="str">
        <f t="shared" si="249"/>
        <v/>
      </c>
    </row>
    <row r="14395" spans="7:8" x14ac:dyDescent="0.25">
      <c r="G14395" s="19" t="str">
        <f>IFERROR(VLOOKUP($D14395,LISTA!$A$2:$J$9990,8,0),"")</f>
        <v/>
      </c>
      <c r="H14395" s="40" t="str">
        <f t="shared" si="249"/>
        <v/>
      </c>
    </row>
    <row r="14396" spans="7:8" x14ac:dyDescent="0.25">
      <c r="G14396" s="19" t="str">
        <f>IFERROR(VLOOKUP($D14396,LISTA!$A$2:$J$9990,8,0),"")</f>
        <v/>
      </c>
      <c r="H14396" s="40" t="str">
        <f t="shared" si="249"/>
        <v/>
      </c>
    </row>
    <row r="14397" spans="7:8" x14ac:dyDescent="0.25">
      <c r="G14397" s="19" t="str">
        <f>IFERROR(VLOOKUP($D14397,LISTA!$A$2:$J$9990,8,0),"")</f>
        <v/>
      </c>
      <c r="H14397" s="40" t="str">
        <f t="shared" si="249"/>
        <v/>
      </c>
    </row>
    <row r="14398" spans="7:8" x14ac:dyDescent="0.25">
      <c r="G14398" s="19" t="str">
        <f>IFERROR(VLOOKUP($D14398,LISTA!$A$2:$J$9990,8,0),"")</f>
        <v/>
      </c>
      <c r="H14398" s="40" t="str">
        <f t="shared" si="249"/>
        <v/>
      </c>
    </row>
    <row r="14399" spans="7:8" x14ac:dyDescent="0.25">
      <c r="G14399" s="19" t="str">
        <f>IFERROR(VLOOKUP($D14399,LISTA!$A$2:$J$9990,8,0),"")</f>
        <v/>
      </c>
      <c r="H14399" s="40" t="str">
        <f t="shared" si="249"/>
        <v/>
      </c>
    </row>
    <row r="14400" spans="7:8" x14ac:dyDescent="0.25">
      <c r="G14400" s="19" t="str">
        <f>IFERROR(VLOOKUP($D14400,LISTA!$A$2:$J$9990,8,0),"")</f>
        <v/>
      </c>
      <c r="H14400" s="40" t="str">
        <f t="shared" si="249"/>
        <v/>
      </c>
    </row>
    <row r="14401" spans="7:8" x14ac:dyDescent="0.25">
      <c r="G14401" s="19" t="str">
        <f>IFERROR(VLOOKUP($D14401,LISTA!$A$2:$J$9990,8,0),"")</f>
        <v/>
      </c>
      <c r="H14401" s="40" t="str">
        <f t="shared" si="249"/>
        <v/>
      </c>
    </row>
    <row r="14402" spans="7:8" x14ac:dyDescent="0.25">
      <c r="G14402" s="19" t="str">
        <f>IFERROR(VLOOKUP($D14402,LISTA!$A$2:$J$9990,8,0),"")</f>
        <v/>
      </c>
      <c r="H14402" s="40" t="str">
        <f t="shared" si="249"/>
        <v/>
      </c>
    </row>
    <row r="14403" spans="7:8" x14ac:dyDescent="0.25">
      <c r="G14403" s="19" t="str">
        <f>IFERROR(VLOOKUP($D14403,LISTA!$A$2:$J$9990,8,0),"")</f>
        <v/>
      </c>
      <c r="H14403" s="40" t="str">
        <f t="shared" si="249"/>
        <v/>
      </c>
    </row>
    <row r="14404" spans="7:8" x14ac:dyDescent="0.25">
      <c r="G14404" s="19" t="str">
        <f>IFERROR(VLOOKUP($D14404,LISTA!$A$2:$J$9990,8,0),"")</f>
        <v/>
      </c>
      <c r="H14404" s="40" t="str">
        <f t="shared" si="249"/>
        <v/>
      </c>
    </row>
    <row r="14405" spans="7:8" x14ac:dyDescent="0.25">
      <c r="G14405" s="19" t="str">
        <f>IFERROR(VLOOKUP($D14405,LISTA!$A$2:$J$9990,8,0),"")</f>
        <v/>
      </c>
      <c r="H14405" s="40" t="str">
        <f t="shared" ref="H14405:H14468" si="250">IF(OR(G14405=$K$10,G14405=$K$11,G14405=$K$14,G14405=$K$15,G14405=$K$16,G14405=$K$17,G14405=$K$18,G14405=$K$19,G14405=$K$20,G14405=$K$21,G14405=$K$22,G14405=$K$23,G14405=$K$24,G14405=$K$25,G14405=$K$26,G14405=$K$27,G14405=$K$28),$K$9,IF(OR(G14405=$K$32,G14405=$K$33),$K$31,IF(OR(G14405=$K$38),$K$37,"")))</f>
        <v/>
      </c>
    </row>
    <row r="14406" spans="7:8" x14ac:dyDescent="0.25">
      <c r="G14406" s="19" t="str">
        <f>IFERROR(VLOOKUP($D14406,LISTA!$A$2:$J$9990,8,0),"")</f>
        <v/>
      </c>
      <c r="H14406" s="40" t="str">
        <f t="shared" si="250"/>
        <v/>
      </c>
    </row>
    <row r="14407" spans="7:8" x14ac:dyDescent="0.25">
      <c r="G14407" s="19" t="str">
        <f>IFERROR(VLOOKUP($D14407,LISTA!$A$2:$J$9990,8,0),"")</f>
        <v/>
      </c>
      <c r="H14407" s="40" t="str">
        <f t="shared" si="250"/>
        <v/>
      </c>
    </row>
    <row r="14408" spans="7:8" x14ac:dyDescent="0.25">
      <c r="G14408" s="19" t="str">
        <f>IFERROR(VLOOKUP($D14408,LISTA!$A$2:$J$9990,8,0),"")</f>
        <v/>
      </c>
      <c r="H14408" s="40" t="str">
        <f t="shared" si="250"/>
        <v/>
      </c>
    </row>
    <row r="14409" spans="7:8" x14ac:dyDescent="0.25">
      <c r="G14409" s="19" t="str">
        <f>IFERROR(VLOOKUP($D14409,LISTA!$A$2:$J$9990,8,0),"")</f>
        <v/>
      </c>
      <c r="H14409" s="40" t="str">
        <f t="shared" si="250"/>
        <v/>
      </c>
    </row>
    <row r="14410" spans="7:8" x14ac:dyDescent="0.25">
      <c r="G14410" s="19" t="str">
        <f>IFERROR(VLOOKUP($D14410,LISTA!$A$2:$J$9990,8,0),"")</f>
        <v/>
      </c>
      <c r="H14410" s="40" t="str">
        <f t="shared" si="250"/>
        <v/>
      </c>
    </row>
    <row r="14411" spans="7:8" x14ac:dyDescent="0.25">
      <c r="G14411" s="19" t="str">
        <f>IFERROR(VLOOKUP($D14411,LISTA!$A$2:$J$9990,8,0),"")</f>
        <v/>
      </c>
      <c r="H14411" s="40" t="str">
        <f t="shared" si="250"/>
        <v/>
      </c>
    </row>
    <row r="14412" spans="7:8" x14ac:dyDescent="0.25">
      <c r="G14412" s="19" t="str">
        <f>IFERROR(VLOOKUP($D14412,LISTA!$A$2:$J$9990,8,0),"")</f>
        <v/>
      </c>
      <c r="H14412" s="40" t="str">
        <f t="shared" si="250"/>
        <v/>
      </c>
    </row>
    <row r="14413" spans="7:8" x14ac:dyDescent="0.25">
      <c r="G14413" s="19" t="str">
        <f>IFERROR(VLOOKUP($D14413,LISTA!$A$2:$J$9990,8,0),"")</f>
        <v/>
      </c>
      <c r="H14413" s="40" t="str">
        <f t="shared" si="250"/>
        <v/>
      </c>
    </row>
    <row r="14414" spans="7:8" x14ac:dyDescent="0.25">
      <c r="G14414" s="19" t="str">
        <f>IFERROR(VLOOKUP($D14414,LISTA!$A$2:$J$9990,8,0),"")</f>
        <v/>
      </c>
      <c r="H14414" s="40" t="str">
        <f t="shared" si="250"/>
        <v/>
      </c>
    </row>
    <row r="14415" spans="7:8" x14ac:dyDescent="0.25">
      <c r="G14415" s="19" t="str">
        <f>IFERROR(VLOOKUP($D14415,LISTA!$A$2:$J$9990,8,0),"")</f>
        <v/>
      </c>
      <c r="H14415" s="40" t="str">
        <f t="shared" si="250"/>
        <v/>
      </c>
    </row>
    <row r="14416" spans="7:8" x14ac:dyDescent="0.25">
      <c r="G14416" s="19" t="str">
        <f>IFERROR(VLOOKUP($D14416,LISTA!$A$2:$J$9990,8,0),"")</f>
        <v/>
      </c>
      <c r="H14416" s="40" t="str">
        <f t="shared" si="250"/>
        <v/>
      </c>
    </row>
    <row r="14417" spans="7:8" x14ac:dyDescent="0.25">
      <c r="G14417" s="19" t="str">
        <f>IFERROR(VLOOKUP($D14417,LISTA!$A$2:$J$9990,8,0),"")</f>
        <v/>
      </c>
      <c r="H14417" s="40" t="str">
        <f t="shared" si="250"/>
        <v/>
      </c>
    </row>
    <row r="14418" spans="7:8" x14ac:dyDescent="0.25">
      <c r="G14418" s="19" t="str">
        <f>IFERROR(VLOOKUP($D14418,LISTA!$A$2:$J$9990,8,0),"")</f>
        <v/>
      </c>
      <c r="H14418" s="40" t="str">
        <f t="shared" si="250"/>
        <v/>
      </c>
    </row>
    <row r="14419" spans="7:8" x14ac:dyDescent="0.25">
      <c r="G14419" s="19" t="str">
        <f>IFERROR(VLOOKUP($D14419,LISTA!$A$2:$J$9990,8,0),"")</f>
        <v/>
      </c>
      <c r="H14419" s="40" t="str">
        <f t="shared" si="250"/>
        <v/>
      </c>
    </row>
    <row r="14420" spans="7:8" x14ac:dyDescent="0.25">
      <c r="G14420" s="19" t="str">
        <f>IFERROR(VLOOKUP($D14420,LISTA!$A$2:$J$9990,8,0),"")</f>
        <v/>
      </c>
      <c r="H14420" s="40" t="str">
        <f t="shared" si="250"/>
        <v/>
      </c>
    </row>
    <row r="14421" spans="7:8" x14ac:dyDescent="0.25">
      <c r="G14421" s="19" t="str">
        <f>IFERROR(VLOOKUP($D14421,LISTA!$A$2:$J$9990,8,0),"")</f>
        <v/>
      </c>
      <c r="H14421" s="40" t="str">
        <f t="shared" si="250"/>
        <v/>
      </c>
    </row>
    <row r="14422" spans="7:8" x14ac:dyDescent="0.25">
      <c r="G14422" s="19" t="str">
        <f>IFERROR(VLOOKUP($D14422,LISTA!$A$2:$J$9990,8,0),"")</f>
        <v/>
      </c>
      <c r="H14422" s="40" t="str">
        <f t="shared" si="250"/>
        <v/>
      </c>
    </row>
    <row r="14423" spans="7:8" x14ac:dyDescent="0.25">
      <c r="G14423" s="19" t="str">
        <f>IFERROR(VLOOKUP($D14423,LISTA!$A$2:$J$9990,8,0),"")</f>
        <v/>
      </c>
      <c r="H14423" s="40" t="str">
        <f t="shared" si="250"/>
        <v/>
      </c>
    </row>
    <row r="14424" spans="7:8" x14ac:dyDescent="0.25">
      <c r="G14424" s="19" t="str">
        <f>IFERROR(VLOOKUP($D14424,LISTA!$A$2:$J$9990,8,0),"")</f>
        <v/>
      </c>
      <c r="H14424" s="40" t="str">
        <f t="shared" si="250"/>
        <v/>
      </c>
    </row>
    <row r="14425" spans="7:8" x14ac:dyDescent="0.25">
      <c r="G14425" s="19" t="str">
        <f>IFERROR(VLOOKUP($D14425,LISTA!$A$2:$J$9990,8,0),"")</f>
        <v/>
      </c>
      <c r="H14425" s="40" t="str">
        <f t="shared" si="250"/>
        <v/>
      </c>
    </row>
    <row r="14426" spans="7:8" x14ac:dyDescent="0.25">
      <c r="G14426" s="19" t="str">
        <f>IFERROR(VLOOKUP($D14426,LISTA!$A$2:$J$9990,8,0),"")</f>
        <v/>
      </c>
      <c r="H14426" s="40" t="str">
        <f t="shared" si="250"/>
        <v/>
      </c>
    </row>
    <row r="14427" spans="7:8" x14ac:dyDescent="0.25">
      <c r="G14427" s="19" t="str">
        <f>IFERROR(VLOOKUP($D14427,LISTA!$A$2:$J$9990,8,0),"")</f>
        <v/>
      </c>
      <c r="H14427" s="40" t="str">
        <f t="shared" si="250"/>
        <v/>
      </c>
    </row>
    <row r="14428" spans="7:8" x14ac:dyDescent="0.25">
      <c r="G14428" s="19" t="str">
        <f>IFERROR(VLOOKUP($D14428,LISTA!$A$2:$J$9990,8,0),"")</f>
        <v/>
      </c>
      <c r="H14428" s="40" t="str">
        <f t="shared" si="250"/>
        <v/>
      </c>
    </row>
    <row r="14429" spans="7:8" x14ac:dyDescent="0.25">
      <c r="G14429" s="19" t="str">
        <f>IFERROR(VLOOKUP($D14429,LISTA!$A$2:$J$9990,8,0),"")</f>
        <v/>
      </c>
      <c r="H14429" s="40" t="str">
        <f t="shared" si="250"/>
        <v/>
      </c>
    </row>
    <row r="14430" spans="7:8" x14ac:dyDescent="0.25">
      <c r="G14430" s="19" t="str">
        <f>IFERROR(VLOOKUP($D14430,LISTA!$A$2:$J$9990,8,0),"")</f>
        <v/>
      </c>
      <c r="H14430" s="40" t="str">
        <f t="shared" si="250"/>
        <v/>
      </c>
    </row>
    <row r="14431" spans="7:8" x14ac:dyDescent="0.25">
      <c r="G14431" s="19" t="str">
        <f>IFERROR(VLOOKUP($D14431,LISTA!$A$2:$J$9990,8,0),"")</f>
        <v/>
      </c>
      <c r="H14431" s="40" t="str">
        <f t="shared" si="250"/>
        <v/>
      </c>
    </row>
    <row r="14432" spans="7:8" x14ac:dyDescent="0.25">
      <c r="G14432" s="19" t="str">
        <f>IFERROR(VLOOKUP($D14432,LISTA!$A$2:$J$9990,8,0),"")</f>
        <v/>
      </c>
      <c r="H14432" s="40" t="str">
        <f t="shared" si="250"/>
        <v/>
      </c>
    </row>
    <row r="14433" spans="7:8" x14ac:dyDescent="0.25">
      <c r="G14433" s="19" t="str">
        <f>IFERROR(VLOOKUP($D14433,LISTA!$A$2:$J$9990,8,0),"")</f>
        <v/>
      </c>
      <c r="H14433" s="40" t="str">
        <f t="shared" si="250"/>
        <v/>
      </c>
    </row>
    <row r="14434" spans="7:8" x14ac:dyDescent="0.25">
      <c r="G14434" s="19" t="str">
        <f>IFERROR(VLOOKUP($D14434,LISTA!$A$2:$J$9990,8,0),"")</f>
        <v/>
      </c>
      <c r="H14434" s="40" t="str">
        <f t="shared" si="250"/>
        <v/>
      </c>
    </row>
    <row r="14435" spans="7:8" x14ac:dyDescent="0.25">
      <c r="G14435" s="19" t="str">
        <f>IFERROR(VLOOKUP($D14435,LISTA!$A$2:$J$9990,8,0),"")</f>
        <v/>
      </c>
      <c r="H14435" s="40" t="str">
        <f t="shared" si="250"/>
        <v/>
      </c>
    </row>
    <row r="14436" spans="7:8" x14ac:dyDescent="0.25">
      <c r="G14436" s="19" t="str">
        <f>IFERROR(VLOOKUP($D14436,LISTA!$A$2:$J$9990,8,0),"")</f>
        <v/>
      </c>
      <c r="H14436" s="40" t="str">
        <f t="shared" si="250"/>
        <v/>
      </c>
    </row>
    <row r="14437" spans="7:8" x14ac:dyDescent="0.25">
      <c r="G14437" s="19" t="str">
        <f>IFERROR(VLOOKUP($D14437,LISTA!$A$2:$J$9990,8,0),"")</f>
        <v/>
      </c>
      <c r="H14437" s="40" t="str">
        <f t="shared" si="250"/>
        <v/>
      </c>
    </row>
    <row r="14438" spans="7:8" x14ac:dyDescent="0.25">
      <c r="G14438" s="19" t="str">
        <f>IFERROR(VLOOKUP($D14438,LISTA!$A$2:$J$9990,8,0),"")</f>
        <v/>
      </c>
      <c r="H14438" s="40" t="str">
        <f t="shared" si="250"/>
        <v/>
      </c>
    </row>
    <row r="14439" spans="7:8" x14ac:dyDescent="0.25">
      <c r="G14439" s="19" t="str">
        <f>IFERROR(VLOOKUP($D14439,LISTA!$A$2:$J$9990,8,0),"")</f>
        <v/>
      </c>
      <c r="H14439" s="40" t="str">
        <f t="shared" si="250"/>
        <v/>
      </c>
    </row>
    <row r="14440" spans="7:8" x14ac:dyDescent="0.25">
      <c r="G14440" s="19" t="str">
        <f>IFERROR(VLOOKUP($D14440,LISTA!$A$2:$J$9990,8,0),"")</f>
        <v/>
      </c>
      <c r="H14440" s="40" t="str">
        <f t="shared" si="250"/>
        <v/>
      </c>
    </row>
    <row r="14441" spans="7:8" x14ac:dyDescent="0.25">
      <c r="G14441" s="19" t="str">
        <f>IFERROR(VLOOKUP($D14441,LISTA!$A$2:$J$9990,8,0),"")</f>
        <v/>
      </c>
      <c r="H14441" s="40" t="str">
        <f t="shared" si="250"/>
        <v/>
      </c>
    </row>
    <row r="14442" spans="7:8" x14ac:dyDescent="0.25">
      <c r="G14442" s="19" t="str">
        <f>IFERROR(VLOOKUP($D14442,LISTA!$A$2:$J$9990,8,0),"")</f>
        <v/>
      </c>
      <c r="H14442" s="40" t="str">
        <f t="shared" si="250"/>
        <v/>
      </c>
    </row>
    <row r="14443" spans="7:8" x14ac:dyDescent="0.25">
      <c r="G14443" s="19" t="str">
        <f>IFERROR(VLOOKUP($D14443,LISTA!$A$2:$J$9990,8,0),"")</f>
        <v/>
      </c>
      <c r="H14443" s="40" t="str">
        <f t="shared" si="250"/>
        <v/>
      </c>
    </row>
    <row r="14444" spans="7:8" x14ac:dyDescent="0.25">
      <c r="G14444" s="19" t="str">
        <f>IFERROR(VLOOKUP($D14444,LISTA!$A$2:$J$9990,8,0),"")</f>
        <v/>
      </c>
      <c r="H14444" s="40" t="str">
        <f t="shared" si="250"/>
        <v/>
      </c>
    </row>
    <row r="14445" spans="7:8" x14ac:dyDescent="0.25">
      <c r="G14445" s="19" t="str">
        <f>IFERROR(VLOOKUP($D14445,LISTA!$A$2:$J$9990,8,0),"")</f>
        <v/>
      </c>
      <c r="H14445" s="40" t="str">
        <f t="shared" si="250"/>
        <v/>
      </c>
    </row>
    <row r="14446" spans="7:8" x14ac:dyDescent="0.25">
      <c r="G14446" s="19" t="str">
        <f>IFERROR(VLOOKUP($D14446,LISTA!$A$2:$J$9990,8,0),"")</f>
        <v/>
      </c>
      <c r="H14446" s="40" t="str">
        <f t="shared" si="250"/>
        <v/>
      </c>
    </row>
    <row r="14447" spans="7:8" x14ac:dyDescent="0.25">
      <c r="G14447" s="19" t="str">
        <f>IFERROR(VLOOKUP($D14447,LISTA!$A$2:$J$9990,8,0),"")</f>
        <v/>
      </c>
      <c r="H14447" s="40" t="str">
        <f t="shared" si="250"/>
        <v/>
      </c>
    </row>
    <row r="14448" spans="7:8" x14ac:dyDescent="0.25">
      <c r="G14448" s="19" t="str">
        <f>IFERROR(VLOOKUP($D14448,LISTA!$A$2:$J$9990,8,0),"")</f>
        <v/>
      </c>
      <c r="H14448" s="40" t="str">
        <f t="shared" si="250"/>
        <v/>
      </c>
    </row>
    <row r="14449" spans="7:8" x14ac:dyDescent="0.25">
      <c r="G14449" s="19" t="str">
        <f>IFERROR(VLOOKUP($D14449,LISTA!$A$2:$J$9990,8,0),"")</f>
        <v/>
      </c>
      <c r="H14449" s="40" t="str">
        <f t="shared" si="250"/>
        <v/>
      </c>
    </row>
    <row r="14450" spans="7:8" x14ac:dyDescent="0.25">
      <c r="G14450" s="19" t="str">
        <f>IFERROR(VLOOKUP($D14450,LISTA!$A$2:$J$9990,8,0),"")</f>
        <v/>
      </c>
      <c r="H14450" s="40" t="str">
        <f t="shared" si="250"/>
        <v/>
      </c>
    </row>
    <row r="14451" spans="7:8" x14ac:dyDescent="0.25">
      <c r="G14451" s="19" t="str">
        <f>IFERROR(VLOOKUP($D14451,LISTA!$A$2:$J$9990,8,0),"")</f>
        <v/>
      </c>
      <c r="H14451" s="40" t="str">
        <f t="shared" si="250"/>
        <v/>
      </c>
    </row>
    <row r="14452" spans="7:8" x14ac:dyDescent="0.25">
      <c r="G14452" s="19" t="str">
        <f>IFERROR(VLOOKUP($D14452,LISTA!$A$2:$J$9990,8,0),"")</f>
        <v/>
      </c>
      <c r="H14452" s="40" t="str">
        <f t="shared" si="250"/>
        <v/>
      </c>
    </row>
    <row r="14453" spans="7:8" x14ac:dyDescent="0.25">
      <c r="G14453" s="19" t="str">
        <f>IFERROR(VLOOKUP($D14453,LISTA!$A$2:$J$9990,8,0),"")</f>
        <v/>
      </c>
      <c r="H14453" s="40" t="str">
        <f t="shared" si="250"/>
        <v/>
      </c>
    </row>
    <row r="14454" spans="7:8" x14ac:dyDescent="0.25">
      <c r="G14454" s="19" t="str">
        <f>IFERROR(VLOOKUP($D14454,LISTA!$A$2:$J$9990,8,0),"")</f>
        <v/>
      </c>
      <c r="H14454" s="40" t="str">
        <f t="shared" si="250"/>
        <v/>
      </c>
    </row>
    <row r="14455" spans="7:8" x14ac:dyDescent="0.25">
      <c r="G14455" s="19" t="str">
        <f>IFERROR(VLOOKUP($D14455,LISTA!$A$2:$J$9990,8,0),"")</f>
        <v/>
      </c>
      <c r="H14455" s="40" t="str">
        <f t="shared" si="250"/>
        <v/>
      </c>
    </row>
    <row r="14456" spans="7:8" x14ac:dyDescent="0.25">
      <c r="G14456" s="19" t="str">
        <f>IFERROR(VLOOKUP($D14456,LISTA!$A$2:$J$9990,8,0),"")</f>
        <v/>
      </c>
      <c r="H14456" s="40" t="str">
        <f t="shared" si="250"/>
        <v/>
      </c>
    </row>
    <row r="14457" spans="7:8" x14ac:dyDescent="0.25">
      <c r="G14457" s="19" t="str">
        <f>IFERROR(VLOOKUP($D14457,LISTA!$A$2:$J$9990,8,0),"")</f>
        <v/>
      </c>
      <c r="H14457" s="40" t="str">
        <f t="shared" si="250"/>
        <v/>
      </c>
    </row>
    <row r="14458" spans="7:8" x14ac:dyDescent="0.25">
      <c r="G14458" s="19" t="str">
        <f>IFERROR(VLOOKUP($D14458,LISTA!$A$2:$J$9990,8,0),"")</f>
        <v/>
      </c>
      <c r="H14458" s="40" t="str">
        <f t="shared" si="250"/>
        <v/>
      </c>
    </row>
    <row r="14459" spans="7:8" x14ac:dyDescent="0.25">
      <c r="G14459" s="19" t="str">
        <f>IFERROR(VLOOKUP($D14459,LISTA!$A$2:$J$9990,8,0),"")</f>
        <v/>
      </c>
      <c r="H14459" s="40" t="str">
        <f t="shared" si="250"/>
        <v/>
      </c>
    </row>
    <row r="14460" spans="7:8" x14ac:dyDescent="0.25">
      <c r="G14460" s="19" t="str">
        <f>IFERROR(VLOOKUP($D14460,LISTA!$A$2:$J$9990,8,0),"")</f>
        <v/>
      </c>
      <c r="H14460" s="40" t="str">
        <f t="shared" si="250"/>
        <v/>
      </c>
    </row>
    <row r="14461" spans="7:8" x14ac:dyDescent="0.25">
      <c r="G14461" s="19" t="str">
        <f>IFERROR(VLOOKUP($D14461,LISTA!$A$2:$J$9990,8,0),"")</f>
        <v/>
      </c>
      <c r="H14461" s="40" t="str">
        <f t="shared" si="250"/>
        <v/>
      </c>
    </row>
    <row r="14462" spans="7:8" x14ac:dyDescent="0.25">
      <c r="G14462" s="19" t="str">
        <f>IFERROR(VLOOKUP($D14462,LISTA!$A$2:$J$9990,8,0),"")</f>
        <v/>
      </c>
      <c r="H14462" s="40" t="str">
        <f t="shared" si="250"/>
        <v/>
      </c>
    </row>
    <row r="14463" spans="7:8" x14ac:dyDescent="0.25">
      <c r="G14463" s="19" t="str">
        <f>IFERROR(VLOOKUP($D14463,LISTA!$A$2:$J$9990,8,0),"")</f>
        <v/>
      </c>
      <c r="H14463" s="40" t="str">
        <f t="shared" si="250"/>
        <v/>
      </c>
    </row>
    <row r="14464" spans="7:8" x14ac:dyDescent="0.25">
      <c r="G14464" s="19" t="str">
        <f>IFERROR(VLOOKUP($D14464,LISTA!$A$2:$J$9990,8,0),"")</f>
        <v/>
      </c>
      <c r="H14464" s="40" t="str">
        <f t="shared" si="250"/>
        <v/>
      </c>
    </row>
    <row r="14465" spans="7:8" x14ac:dyDescent="0.25">
      <c r="G14465" s="19" t="str">
        <f>IFERROR(VLOOKUP($D14465,LISTA!$A$2:$J$9990,8,0),"")</f>
        <v/>
      </c>
      <c r="H14465" s="40" t="str">
        <f t="shared" si="250"/>
        <v/>
      </c>
    </row>
    <row r="14466" spans="7:8" x14ac:dyDescent="0.25">
      <c r="G14466" s="19" t="str">
        <f>IFERROR(VLOOKUP($D14466,LISTA!$A$2:$J$9990,8,0),"")</f>
        <v/>
      </c>
      <c r="H14466" s="40" t="str">
        <f t="shared" si="250"/>
        <v/>
      </c>
    </row>
    <row r="14467" spans="7:8" x14ac:dyDescent="0.25">
      <c r="G14467" s="19" t="str">
        <f>IFERROR(VLOOKUP($D14467,LISTA!$A$2:$J$9990,8,0),"")</f>
        <v/>
      </c>
      <c r="H14467" s="40" t="str">
        <f t="shared" si="250"/>
        <v/>
      </c>
    </row>
    <row r="14468" spans="7:8" x14ac:dyDescent="0.25">
      <c r="G14468" s="19" t="str">
        <f>IFERROR(VLOOKUP($D14468,LISTA!$A$2:$J$9990,8,0),"")</f>
        <v/>
      </c>
      <c r="H14468" s="40" t="str">
        <f t="shared" si="250"/>
        <v/>
      </c>
    </row>
    <row r="14469" spans="7:8" x14ac:dyDescent="0.25">
      <c r="G14469" s="19" t="str">
        <f>IFERROR(VLOOKUP($D14469,LISTA!$A$2:$J$9990,8,0),"")</f>
        <v/>
      </c>
      <c r="H14469" s="40" t="str">
        <f t="shared" ref="H14469:H14532" si="251">IF(OR(G14469=$K$10,G14469=$K$11,G14469=$K$14,G14469=$K$15,G14469=$K$16,G14469=$K$17,G14469=$K$18,G14469=$K$19,G14469=$K$20,G14469=$K$21,G14469=$K$22,G14469=$K$23,G14469=$K$24,G14469=$K$25,G14469=$K$26,G14469=$K$27,G14469=$K$28),$K$9,IF(OR(G14469=$K$32,G14469=$K$33),$K$31,IF(OR(G14469=$K$38),$K$37,"")))</f>
        <v/>
      </c>
    </row>
    <row r="14470" spans="7:8" x14ac:dyDescent="0.25">
      <c r="G14470" s="19" t="str">
        <f>IFERROR(VLOOKUP($D14470,LISTA!$A$2:$J$9990,8,0),"")</f>
        <v/>
      </c>
      <c r="H14470" s="40" t="str">
        <f t="shared" si="251"/>
        <v/>
      </c>
    </row>
    <row r="14471" spans="7:8" x14ac:dyDescent="0.25">
      <c r="G14471" s="19" t="str">
        <f>IFERROR(VLOOKUP($D14471,LISTA!$A$2:$J$9990,8,0),"")</f>
        <v/>
      </c>
      <c r="H14471" s="40" t="str">
        <f t="shared" si="251"/>
        <v/>
      </c>
    </row>
    <row r="14472" spans="7:8" x14ac:dyDescent="0.25">
      <c r="G14472" s="19" t="str">
        <f>IFERROR(VLOOKUP($D14472,LISTA!$A$2:$J$9990,8,0),"")</f>
        <v/>
      </c>
      <c r="H14472" s="40" t="str">
        <f t="shared" si="251"/>
        <v/>
      </c>
    </row>
    <row r="14473" spans="7:8" x14ac:dyDescent="0.25">
      <c r="G14473" s="19" t="str">
        <f>IFERROR(VLOOKUP($D14473,LISTA!$A$2:$J$9990,8,0),"")</f>
        <v/>
      </c>
      <c r="H14473" s="40" t="str">
        <f t="shared" si="251"/>
        <v/>
      </c>
    </row>
    <row r="14474" spans="7:8" x14ac:dyDescent="0.25">
      <c r="G14474" s="19" t="str">
        <f>IFERROR(VLOOKUP($D14474,LISTA!$A$2:$J$9990,8,0),"")</f>
        <v/>
      </c>
      <c r="H14474" s="40" t="str">
        <f t="shared" si="251"/>
        <v/>
      </c>
    </row>
    <row r="14475" spans="7:8" x14ac:dyDescent="0.25">
      <c r="G14475" s="19" t="str">
        <f>IFERROR(VLOOKUP($D14475,LISTA!$A$2:$J$9990,8,0),"")</f>
        <v/>
      </c>
      <c r="H14475" s="40" t="str">
        <f t="shared" si="251"/>
        <v/>
      </c>
    </row>
    <row r="14476" spans="7:8" x14ac:dyDescent="0.25">
      <c r="G14476" s="19" t="str">
        <f>IFERROR(VLOOKUP($D14476,LISTA!$A$2:$J$9990,8,0),"")</f>
        <v/>
      </c>
      <c r="H14476" s="40" t="str">
        <f t="shared" si="251"/>
        <v/>
      </c>
    </row>
    <row r="14477" spans="7:8" x14ac:dyDescent="0.25">
      <c r="G14477" s="19" t="str">
        <f>IFERROR(VLOOKUP($D14477,LISTA!$A$2:$J$9990,8,0),"")</f>
        <v/>
      </c>
      <c r="H14477" s="40" t="str">
        <f t="shared" si="251"/>
        <v/>
      </c>
    </row>
    <row r="14478" spans="7:8" x14ac:dyDescent="0.25">
      <c r="G14478" s="19" t="str">
        <f>IFERROR(VLOOKUP($D14478,LISTA!$A$2:$J$9990,8,0),"")</f>
        <v/>
      </c>
      <c r="H14478" s="40" t="str">
        <f t="shared" si="251"/>
        <v/>
      </c>
    </row>
    <row r="14479" spans="7:8" x14ac:dyDescent="0.25">
      <c r="G14479" s="19" t="str">
        <f>IFERROR(VLOOKUP($D14479,LISTA!$A$2:$J$9990,8,0),"")</f>
        <v/>
      </c>
      <c r="H14479" s="40" t="str">
        <f t="shared" si="251"/>
        <v/>
      </c>
    </row>
    <row r="14480" spans="7:8" x14ac:dyDescent="0.25">
      <c r="G14480" s="19" t="str">
        <f>IFERROR(VLOOKUP($D14480,LISTA!$A$2:$J$9990,8,0),"")</f>
        <v/>
      </c>
      <c r="H14480" s="40" t="str">
        <f t="shared" si="251"/>
        <v/>
      </c>
    </row>
    <row r="14481" spans="7:8" x14ac:dyDescent="0.25">
      <c r="G14481" s="19" t="str">
        <f>IFERROR(VLOOKUP($D14481,LISTA!$A$2:$J$9990,8,0),"")</f>
        <v/>
      </c>
      <c r="H14481" s="40" t="str">
        <f t="shared" si="251"/>
        <v/>
      </c>
    </row>
    <row r="14482" spans="7:8" x14ac:dyDescent="0.25">
      <c r="G14482" s="19" t="str">
        <f>IFERROR(VLOOKUP($D14482,LISTA!$A$2:$J$9990,8,0),"")</f>
        <v/>
      </c>
      <c r="H14482" s="40" t="str">
        <f t="shared" si="251"/>
        <v/>
      </c>
    </row>
    <row r="14483" spans="7:8" x14ac:dyDescent="0.25">
      <c r="G14483" s="19" t="str">
        <f>IFERROR(VLOOKUP($D14483,LISTA!$A$2:$J$9990,8,0),"")</f>
        <v/>
      </c>
      <c r="H14483" s="40" t="str">
        <f t="shared" si="251"/>
        <v/>
      </c>
    </row>
    <row r="14484" spans="7:8" x14ac:dyDescent="0.25">
      <c r="G14484" s="19" t="str">
        <f>IFERROR(VLOOKUP($D14484,LISTA!$A$2:$J$9990,8,0),"")</f>
        <v/>
      </c>
      <c r="H14484" s="40" t="str">
        <f t="shared" si="251"/>
        <v/>
      </c>
    </row>
    <row r="14485" spans="7:8" x14ac:dyDescent="0.25">
      <c r="G14485" s="19" t="str">
        <f>IFERROR(VLOOKUP($D14485,LISTA!$A$2:$J$9990,8,0),"")</f>
        <v/>
      </c>
      <c r="H14485" s="40" t="str">
        <f t="shared" si="251"/>
        <v/>
      </c>
    </row>
    <row r="14486" spans="7:8" x14ac:dyDescent="0.25">
      <c r="G14486" s="19" t="str">
        <f>IFERROR(VLOOKUP($D14486,LISTA!$A$2:$J$9990,8,0),"")</f>
        <v/>
      </c>
      <c r="H14486" s="40" t="str">
        <f t="shared" si="251"/>
        <v/>
      </c>
    </row>
    <row r="14487" spans="7:8" x14ac:dyDescent="0.25">
      <c r="G14487" s="19" t="str">
        <f>IFERROR(VLOOKUP($D14487,LISTA!$A$2:$J$9990,8,0),"")</f>
        <v/>
      </c>
      <c r="H14487" s="40" t="str">
        <f t="shared" si="251"/>
        <v/>
      </c>
    </row>
    <row r="14488" spans="7:8" x14ac:dyDescent="0.25">
      <c r="G14488" s="19" t="str">
        <f>IFERROR(VLOOKUP($D14488,LISTA!$A$2:$J$9990,8,0),"")</f>
        <v/>
      </c>
      <c r="H14488" s="40" t="str">
        <f t="shared" si="251"/>
        <v/>
      </c>
    </row>
    <row r="14489" spans="7:8" x14ac:dyDescent="0.25">
      <c r="G14489" s="19" t="str">
        <f>IFERROR(VLOOKUP($D14489,LISTA!$A$2:$J$9990,8,0),"")</f>
        <v/>
      </c>
      <c r="H14489" s="40" t="str">
        <f t="shared" si="251"/>
        <v/>
      </c>
    </row>
    <row r="14490" spans="7:8" x14ac:dyDescent="0.25">
      <c r="G14490" s="19" t="str">
        <f>IFERROR(VLOOKUP($D14490,LISTA!$A$2:$J$9990,8,0),"")</f>
        <v/>
      </c>
      <c r="H14490" s="40" t="str">
        <f t="shared" si="251"/>
        <v/>
      </c>
    </row>
    <row r="14491" spans="7:8" x14ac:dyDescent="0.25">
      <c r="G14491" s="19" t="str">
        <f>IFERROR(VLOOKUP($D14491,LISTA!$A$2:$J$9990,8,0),"")</f>
        <v/>
      </c>
      <c r="H14491" s="40" t="str">
        <f t="shared" si="251"/>
        <v/>
      </c>
    </row>
    <row r="14492" spans="7:8" x14ac:dyDescent="0.25">
      <c r="G14492" s="19" t="str">
        <f>IFERROR(VLOOKUP($D14492,LISTA!$A$2:$J$9990,8,0),"")</f>
        <v/>
      </c>
      <c r="H14492" s="40" t="str">
        <f t="shared" si="251"/>
        <v/>
      </c>
    </row>
    <row r="14493" spans="7:8" x14ac:dyDescent="0.25">
      <c r="G14493" s="19" t="str">
        <f>IFERROR(VLOOKUP($D14493,LISTA!$A$2:$J$9990,8,0),"")</f>
        <v/>
      </c>
      <c r="H14493" s="40" t="str">
        <f t="shared" si="251"/>
        <v/>
      </c>
    </row>
    <row r="14494" spans="7:8" x14ac:dyDescent="0.25">
      <c r="G14494" s="19" t="str">
        <f>IFERROR(VLOOKUP($D14494,LISTA!$A$2:$J$9990,8,0),"")</f>
        <v/>
      </c>
      <c r="H14494" s="40" t="str">
        <f t="shared" si="251"/>
        <v/>
      </c>
    </row>
    <row r="14495" spans="7:8" x14ac:dyDescent="0.25">
      <c r="G14495" s="19" t="str">
        <f>IFERROR(VLOOKUP($D14495,LISTA!$A$2:$J$9990,8,0),"")</f>
        <v/>
      </c>
      <c r="H14495" s="40" t="str">
        <f t="shared" si="251"/>
        <v/>
      </c>
    </row>
    <row r="14496" spans="7:8" x14ac:dyDescent="0.25">
      <c r="G14496" s="19" t="str">
        <f>IFERROR(VLOOKUP($D14496,LISTA!$A$2:$J$9990,8,0),"")</f>
        <v/>
      </c>
      <c r="H14496" s="40" t="str">
        <f t="shared" si="251"/>
        <v/>
      </c>
    </row>
    <row r="14497" spans="7:8" x14ac:dyDescent="0.25">
      <c r="G14497" s="19" t="str">
        <f>IFERROR(VLOOKUP($D14497,LISTA!$A$2:$J$9990,8,0),"")</f>
        <v/>
      </c>
      <c r="H14497" s="40" t="str">
        <f t="shared" si="251"/>
        <v/>
      </c>
    </row>
    <row r="14498" spans="7:8" x14ac:dyDescent="0.25">
      <c r="G14498" s="19" t="str">
        <f>IFERROR(VLOOKUP($D14498,LISTA!$A$2:$J$9990,8,0),"")</f>
        <v/>
      </c>
      <c r="H14498" s="40" t="str">
        <f t="shared" si="251"/>
        <v/>
      </c>
    </row>
    <row r="14499" spans="7:8" x14ac:dyDescent="0.25">
      <c r="G14499" s="19" t="str">
        <f>IFERROR(VLOOKUP($D14499,LISTA!$A$2:$J$9990,8,0),"")</f>
        <v/>
      </c>
      <c r="H14499" s="40" t="str">
        <f t="shared" si="251"/>
        <v/>
      </c>
    </row>
    <row r="14500" spans="7:8" x14ac:dyDescent="0.25">
      <c r="G14500" s="19" t="str">
        <f>IFERROR(VLOOKUP($D14500,LISTA!$A$2:$J$9990,8,0),"")</f>
        <v/>
      </c>
      <c r="H14500" s="40" t="str">
        <f t="shared" si="251"/>
        <v/>
      </c>
    </row>
    <row r="14501" spans="7:8" x14ac:dyDescent="0.25">
      <c r="G14501" s="19" t="str">
        <f>IFERROR(VLOOKUP($D14501,LISTA!$A$2:$J$9990,8,0),"")</f>
        <v/>
      </c>
      <c r="H14501" s="40" t="str">
        <f t="shared" si="251"/>
        <v/>
      </c>
    </row>
    <row r="14502" spans="7:8" x14ac:dyDescent="0.25">
      <c r="G14502" s="19" t="str">
        <f>IFERROR(VLOOKUP($D14502,LISTA!$A$2:$J$9990,8,0),"")</f>
        <v/>
      </c>
      <c r="H14502" s="40" t="str">
        <f t="shared" si="251"/>
        <v/>
      </c>
    </row>
    <row r="14503" spans="7:8" x14ac:dyDescent="0.25">
      <c r="G14503" s="19" t="str">
        <f>IFERROR(VLOOKUP($D14503,LISTA!$A$2:$J$9990,8,0),"")</f>
        <v/>
      </c>
      <c r="H14503" s="40" t="str">
        <f t="shared" si="251"/>
        <v/>
      </c>
    </row>
    <row r="14504" spans="7:8" x14ac:dyDescent="0.25">
      <c r="G14504" s="19" t="str">
        <f>IFERROR(VLOOKUP($D14504,LISTA!$A$2:$J$9990,8,0),"")</f>
        <v/>
      </c>
      <c r="H14504" s="40" t="str">
        <f t="shared" si="251"/>
        <v/>
      </c>
    </row>
    <row r="14505" spans="7:8" x14ac:dyDescent="0.25">
      <c r="G14505" s="19" t="str">
        <f>IFERROR(VLOOKUP($D14505,LISTA!$A$2:$J$9990,8,0),"")</f>
        <v/>
      </c>
      <c r="H14505" s="40" t="str">
        <f t="shared" si="251"/>
        <v/>
      </c>
    </row>
    <row r="14506" spans="7:8" x14ac:dyDescent="0.25">
      <c r="G14506" s="19" t="str">
        <f>IFERROR(VLOOKUP($D14506,LISTA!$A$2:$J$9990,8,0),"")</f>
        <v/>
      </c>
      <c r="H14506" s="40" t="str">
        <f t="shared" si="251"/>
        <v/>
      </c>
    </row>
    <row r="14507" spans="7:8" x14ac:dyDescent="0.25">
      <c r="G14507" s="19" t="str">
        <f>IFERROR(VLOOKUP($D14507,LISTA!$A$2:$J$9990,8,0),"")</f>
        <v/>
      </c>
      <c r="H14507" s="40" t="str">
        <f t="shared" si="251"/>
        <v/>
      </c>
    </row>
    <row r="14508" spans="7:8" x14ac:dyDescent="0.25">
      <c r="G14508" s="19" t="str">
        <f>IFERROR(VLOOKUP($D14508,LISTA!$A$2:$J$9990,8,0),"")</f>
        <v/>
      </c>
      <c r="H14508" s="40" t="str">
        <f t="shared" si="251"/>
        <v/>
      </c>
    </row>
    <row r="14509" spans="7:8" x14ac:dyDescent="0.25">
      <c r="G14509" s="19" t="str">
        <f>IFERROR(VLOOKUP($D14509,LISTA!$A$2:$J$9990,8,0),"")</f>
        <v/>
      </c>
      <c r="H14509" s="40" t="str">
        <f t="shared" si="251"/>
        <v/>
      </c>
    </row>
    <row r="14510" spans="7:8" x14ac:dyDescent="0.25">
      <c r="G14510" s="19" t="str">
        <f>IFERROR(VLOOKUP($D14510,LISTA!$A$2:$J$9990,8,0),"")</f>
        <v/>
      </c>
      <c r="H14510" s="40" t="str">
        <f t="shared" si="251"/>
        <v/>
      </c>
    </row>
    <row r="14511" spans="7:8" x14ac:dyDescent="0.25">
      <c r="G14511" s="19" t="str">
        <f>IFERROR(VLOOKUP($D14511,LISTA!$A$2:$J$9990,8,0),"")</f>
        <v/>
      </c>
      <c r="H14511" s="40" t="str">
        <f t="shared" si="251"/>
        <v/>
      </c>
    </row>
    <row r="14512" spans="7:8" x14ac:dyDescent="0.25">
      <c r="G14512" s="19" t="str">
        <f>IFERROR(VLOOKUP($D14512,LISTA!$A$2:$J$9990,8,0),"")</f>
        <v/>
      </c>
      <c r="H14512" s="40" t="str">
        <f t="shared" si="251"/>
        <v/>
      </c>
    </row>
    <row r="14513" spans="7:8" x14ac:dyDescent="0.25">
      <c r="G14513" s="19" t="str">
        <f>IFERROR(VLOOKUP($D14513,LISTA!$A$2:$J$9990,8,0),"")</f>
        <v/>
      </c>
      <c r="H14513" s="40" t="str">
        <f t="shared" si="251"/>
        <v/>
      </c>
    </row>
    <row r="14514" spans="7:8" x14ac:dyDescent="0.25">
      <c r="G14514" s="19" t="str">
        <f>IFERROR(VLOOKUP($D14514,LISTA!$A$2:$J$9990,8,0),"")</f>
        <v/>
      </c>
      <c r="H14514" s="40" t="str">
        <f t="shared" si="251"/>
        <v/>
      </c>
    </row>
    <row r="14515" spans="7:8" x14ac:dyDescent="0.25">
      <c r="G14515" s="19" t="str">
        <f>IFERROR(VLOOKUP($D14515,LISTA!$A$2:$J$9990,8,0),"")</f>
        <v/>
      </c>
      <c r="H14515" s="40" t="str">
        <f t="shared" si="251"/>
        <v/>
      </c>
    </row>
    <row r="14516" spans="7:8" x14ac:dyDescent="0.25">
      <c r="G14516" s="19" t="str">
        <f>IFERROR(VLOOKUP($D14516,LISTA!$A$2:$J$9990,8,0),"")</f>
        <v/>
      </c>
      <c r="H14516" s="40" t="str">
        <f t="shared" si="251"/>
        <v/>
      </c>
    </row>
    <row r="14517" spans="7:8" x14ac:dyDescent="0.25">
      <c r="G14517" s="19" t="str">
        <f>IFERROR(VLOOKUP($D14517,LISTA!$A$2:$J$9990,8,0),"")</f>
        <v/>
      </c>
      <c r="H14517" s="40" t="str">
        <f t="shared" si="251"/>
        <v/>
      </c>
    </row>
    <row r="14518" spans="7:8" x14ac:dyDescent="0.25">
      <c r="G14518" s="19" t="str">
        <f>IFERROR(VLOOKUP($D14518,LISTA!$A$2:$J$9990,8,0),"")</f>
        <v/>
      </c>
      <c r="H14518" s="40" t="str">
        <f t="shared" si="251"/>
        <v/>
      </c>
    </row>
    <row r="14519" spans="7:8" x14ac:dyDescent="0.25">
      <c r="G14519" s="19" t="str">
        <f>IFERROR(VLOOKUP($D14519,LISTA!$A$2:$J$9990,8,0),"")</f>
        <v/>
      </c>
      <c r="H14519" s="40" t="str">
        <f t="shared" si="251"/>
        <v/>
      </c>
    </row>
    <row r="14520" spans="7:8" x14ac:dyDescent="0.25">
      <c r="G14520" s="19" t="str">
        <f>IFERROR(VLOOKUP($D14520,LISTA!$A$2:$J$9990,8,0),"")</f>
        <v/>
      </c>
      <c r="H14520" s="40" t="str">
        <f t="shared" si="251"/>
        <v/>
      </c>
    </row>
    <row r="14521" spans="7:8" x14ac:dyDescent="0.25">
      <c r="G14521" s="19" t="str">
        <f>IFERROR(VLOOKUP($D14521,LISTA!$A$2:$J$9990,8,0),"")</f>
        <v/>
      </c>
      <c r="H14521" s="40" t="str">
        <f t="shared" si="251"/>
        <v/>
      </c>
    </row>
    <row r="14522" spans="7:8" x14ac:dyDescent="0.25">
      <c r="G14522" s="19" t="str">
        <f>IFERROR(VLOOKUP($D14522,LISTA!$A$2:$J$9990,8,0),"")</f>
        <v/>
      </c>
      <c r="H14522" s="40" t="str">
        <f t="shared" si="251"/>
        <v/>
      </c>
    </row>
    <row r="14523" spans="7:8" x14ac:dyDescent="0.25">
      <c r="G14523" s="19" t="str">
        <f>IFERROR(VLOOKUP($D14523,LISTA!$A$2:$J$9990,8,0),"")</f>
        <v/>
      </c>
      <c r="H14523" s="40" t="str">
        <f t="shared" si="251"/>
        <v/>
      </c>
    </row>
    <row r="14524" spans="7:8" x14ac:dyDescent="0.25">
      <c r="G14524" s="19" t="str">
        <f>IFERROR(VLOOKUP($D14524,LISTA!$A$2:$J$9990,8,0),"")</f>
        <v/>
      </c>
      <c r="H14524" s="40" t="str">
        <f t="shared" si="251"/>
        <v/>
      </c>
    </row>
    <row r="14525" spans="7:8" x14ac:dyDescent="0.25">
      <c r="G14525" s="19" t="str">
        <f>IFERROR(VLOOKUP($D14525,LISTA!$A$2:$J$9990,8,0),"")</f>
        <v/>
      </c>
      <c r="H14525" s="40" t="str">
        <f t="shared" si="251"/>
        <v/>
      </c>
    </row>
    <row r="14526" spans="7:8" x14ac:dyDescent="0.25">
      <c r="G14526" s="19" t="str">
        <f>IFERROR(VLOOKUP($D14526,LISTA!$A$2:$J$9990,8,0),"")</f>
        <v/>
      </c>
      <c r="H14526" s="40" t="str">
        <f t="shared" si="251"/>
        <v/>
      </c>
    </row>
    <row r="14527" spans="7:8" x14ac:dyDescent="0.25">
      <c r="G14527" s="19" t="str">
        <f>IFERROR(VLOOKUP($D14527,LISTA!$A$2:$J$9990,8,0),"")</f>
        <v/>
      </c>
      <c r="H14527" s="40" t="str">
        <f t="shared" si="251"/>
        <v/>
      </c>
    </row>
    <row r="14528" spans="7:8" x14ac:dyDescent="0.25">
      <c r="G14528" s="19" t="str">
        <f>IFERROR(VLOOKUP($D14528,LISTA!$A$2:$J$9990,8,0),"")</f>
        <v/>
      </c>
      <c r="H14528" s="40" t="str">
        <f t="shared" si="251"/>
        <v/>
      </c>
    </row>
    <row r="14529" spans="7:8" x14ac:dyDescent="0.25">
      <c r="G14529" s="19" t="str">
        <f>IFERROR(VLOOKUP($D14529,LISTA!$A$2:$J$9990,8,0),"")</f>
        <v/>
      </c>
      <c r="H14529" s="40" t="str">
        <f t="shared" si="251"/>
        <v/>
      </c>
    </row>
    <row r="14530" spans="7:8" x14ac:dyDescent="0.25">
      <c r="G14530" s="19" t="str">
        <f>IFERROR(VLOOKUP($D14530,LISTA!$A$2:$J$9990,8,0),"")</f>
        <v/>
      </c>
      <c r="H14530" s="40" t="str">
        <f t="shared" si="251"/>
        <v/>
      </c>
    </row>
    <row r="14531" spans="7:8" x14ac:dyDescent="0.25">
      <c r="G14531" s="19" t="str">
        <f>IFERROR(VLOOKUP($D14531,LISTA!$A$2:$J$9990,8,0),"")</f>
        <v/>
      </c>
      <c r="H14531" s="40" t="str">
        <f t="shared" si="251"/>
        <v/>
      </c>
    </row>
    <row r="14532" spans="7:8" x14ac:dyDescent="0.25">
      <c r="G14532" s="19" t="str">
        <f>IFERROR(VLOOKUP($D14532,LISTA!$A$2:$J$9990,8,0),"")</f>
        <v/>
      </c>
      <c r="H14532" s="40" t="str">
        <f t="shared" si="251"/>
        <v/>
      </c>
    </row>
    <row r="14533" spans="7:8" x14ac:dyDescent="0.25">
      <c r="G14533" s="19" t="str">
        <f>IFERROR(VLOOKUP($D14533,LISTA!$A$2:$J$9990,8,0),"")</f>
        <v/>
      </c>
      <c r="H14533" s="40" t="str">
        <f t="shared" ref="H14533:H14596" si="252">IF(OR(G14533=$K$10,G14533=$K$11,G14533=$K$14,G14533=$K$15,G14533=$K$16,G14533=$K$17,G14533=$K$18,G14533=$K$19,G14533=$K$20,G14533=$K$21,G14533=$K$22,G14533=$K$23,G14533=$K$24,G14533=$K$25,G14533=$K$26,G14533=$K$27,G14533=$K$28),$K$9,IF(OR(G14533=$K$32,G14533=$K$33),$K$31,IF(OR(G14533=$K$38),$K$37,"")))</f>
        <v/>
      </c>
    </row>
    <row r="14534" spans="7:8" x14ac:dyDescent="0.25">
      <c r="G14534" s="19" t="str">
        <f>IFERROR(VLOOKUP($D14534,LISTA!$A$2:$J$9990,8,0),"")</f>
        <v/>
      </c>
      <c r="H14534" s="40" t="str">
        <f t="shared" si="252"/>
        <v/>
      </c>
    </row>
    <row r="14535" spans="7:8" x14ac:dyDescent="0.25">
      <c r="G14535" s="19" t="str">
        <f>IFERROR(VLOOKUP($D14535,LISTA!$A$2:$J$9990,8,0),"")</f>
        <v/>
      </c>
      <c r="H14535" s="40" t="str">
        <f t="shared" si="252"/>
        <v/>
      </c>
    </row>
    <row r="14536" spans="7:8" x14ac:dyDescent="0.25">
      <c r="G14536" s="19" t="str">
        <f>IFERROR(VLOOKUP($D14536,LISTA!$A$2:$J$9990,8,0),"")</f>
        <v/>
      </c>
      <c r="H14536" s="40" t="str">
        <f t="shared" si="252"/>
        <v/>
      </c>
    </row>
    <row r="14537" spans="7:8" x14ac:dyDescent="0.25">
      <c r="G14537" s="19" t="str">
        <f>IFERROR(VLOOKUP($D14537,LISTA!$A$2:$J$9990,8,0),"")</f>
        <v/>
      </c>
      <c r="H14537" s="40" t="str">
        <f t="shared" si="252"/>
        <v/>
      </c>
    </row>
    <row r="14538" spans="7:8" x14ac:dyDescent="0.25">
      <c r="G14538" s="19" t="str">
        <f>IFERROR(VLOOKUP($D14538,LISTA!$A$2:$J$9990,8,0),"")</f>
        <v/>
      </c>
      <c r="H14538" s="40" t="str">
        <f t="shared" si="252"/>
        <v/>
      </c>
    </row>
    <row r="14539" spans="7:8" x14ac:dyDescent="0.25">
      <c r="G14539" s="19" t="str">
        <f>IFERROR(VLOOKUP($D14539,LISTA!$A$2:$J$9990,8,0),"")</f>
        <v/>
      </c>
      <c r="H14539" s="40" t="str">
        <f t="shared" si="252"/>
        <v/>
      </c>
    </row>
    <row r="14540" spans="7:8" x14ac:dyDescent="0.25">
      <c r="G14540" s="19" t="str">
        <f>IFERROR(VLOOKUP($D14540,LISTA!$A$2:$J$9990,8,0),"")</f>
        <v/>
      </c>
      <c r="H14540" s="40" t="str">
        <f t="shared" si="252"/>
        <v/>
      </c>
    </row>
    <row r="14541" spans="7:8" x14ac:dyDescent="0.25">
      <c r="G14541" s="19" t="str">
        <f>IFERROR(VLOOKUP($D14541,LISTA!$A$2:$J$9990,8,0),"")</f>
        <v/>
      </c>
      <c r="H14541" s="40" t="str">
        <f t="shared" si="252"/>
        <v/>
      </c>
    </row>
    <row r="14542" spans="7:8" x14ac:dyDescent="0.25">
      <c r="G14542" s="19" t="str">
        <f>IFERROR(VLOOKUP($D14542,LISTA!$A$2:$J$9990,8,0),"")</f>
        <v/>
      </c>
      <c r="H14542" s="40" t="str">
        <f t="shared" si="252"/>
        <v/>
      </c>
    </row>
    <row r="14543" spans="7:8" x14ac:dyDescent="0.25">
      <c r="G14543" s="19" t="str">
        <f>IFERROR(VLOOKUP($D14543,LISTA!$A$2:$J$9990,8,0),"")</f>
        <v/>
      </c>
      <c r="H14543" s="40" t="str">
        <f t="shared" si="252"/>
        <v/>
      </c>
    </row>
    <row r="14544" spans="7:8" x14ac:dyDescent="0.25">
      <c r="G14544" s="19" t="str">
        <f>IFERROR(VLOOKUP($D14544,LISTA!$A$2:$J$9990,8,0),"")</f>
        <v/>
      </c>
      <c r="H14544" s="40" t="str">
        <f t="shared" si="252"/>
        <v/>
      </c>
    </row>
    <row r="14545" spans="7:8" x14ac:dyDescent="0.25">
      <c r="G14545" s="19" t="str">
        <f>IFERROR(VLOOKUP($D14545,LISTA!$A$2:$J$9990,8,0),"")</f>
        <v/>
      </c>
      <c r="H14545" s="40" t="str">
        <f t="shared" si="252"/>
        <v/>
      </c>
    </row>
    <row r="14546" spans="7:8" x14ac:dyDescent="0.25">
      <c r="G14546" s="19" t="str">
        <f>IFERROR(VLOOKUP($D14546,LISTA!$A$2:$J$9990,8,0),"")</f>
        <v/>
      </c>
      <c r="H14546" s="40" t="str">
        <f t="shared" si="252"/>
        <v/>
      </c>
    </row>
    <row r="14547" spans="7:8" x14ac:dyDescent="0.25">
      <c r="G14547" s="19" t="str">
        <f>IFERROR(VLOOKUP($D14547,LISTA!$A$2:$J$9990,8,0),"")</f>
        <v/>
      </c>
      <c r="H14547" s="40" t="str">
        <f t="shared" si="252"/>
        <v/>
      </c>
    </row>
    <row r="14548" spans="7:8" x14ac:dyDescent="0.25">
      <c r="G14548" s="19" t="str">
        <f>IFERROR(VLOOKUP($D14548,LISTA!$A$2:$J$9990,8,0),"")</f>
        <v/>
      </c>
      <c r="H14548" s="40" t="str">
        <f t="shared" si="252"/>
        <v/>
      </c>
    </row>
    <row r="14549" spans="7:8" x14ac:dyDescent="0.25">
      <c r="G14549" s="19" t="str">
        <f>IFERROR(VLOOKUP($D14549,LISTA!$A$2:$J$9990,8,0),"")</f>
        <v/>
      </c>
      <c r="H14549" s="40" t="str">
        <f t="shared" si="252"/>
        <v/>
      </c>
    </row>
    <row r="14550" spans="7:8" x14ac:dyDescent="0.25">
      <c r="G14550" s="19" t="str">
        <f>IFERROR(VLOOKUP($D14550,LISTA!$A$2:$J$9990,8,0),"")</f>
        <v/>
      </c>
      <c r="H14550" s="40" t="str">
        <f t="shared" si="252"/>
        <v/>
      </c>
    </row>
    <row r="14551" spans="7:8" x14ac:dyDescent="0.25">
      <c r="G14551" s="19" t="str">
        <f>IFERROR(VLOOKUP($D14551,LISTA!$A$2:$J$9990,8,0),"")</f>
        <v/>
      </c>
      <c r="H14551" s="40" t="str">
        <f t="shared" si="252"/>
        <v/>
      </c>
    </row>
    <row r="14552" spans="7:8" x14ac:dyDescent="0.25">
      <c r="G14552" s="19" t="str">
        <f>IFERROR(VLOOKUP($D14552,LISTA!$A$2:$J$9990,8,0),"")</f>
        <v/>
      </c>
      <c r="H14552" s="40" t="str">
        <f t="shared" si="252"/>
        <v/>
      </c>
    </row>
    <row r="14553" spans="7:8" x14ac:dyDescent="0.25">
      <c r="G14553" s="19" t="str">
        <f>IFERROR(VLOOKUP($D14553,LISTA!$A$2:$J$9990,8,0),"")</f>
        <v/>
      </c>
      <c r="H14553" s="40" t="str">
        <f t="shared" si="252"/>
        <v/>
      </c>
    </row>
    <row r="14554" spans="7:8" x14ac:dyDescent="0.25">
      <c r="G14554" s="19" t="str">
        <f>IFERROR(VLOOKUP($D14554,LISTA!$A$2:$J$9990,8,0),"")</f>
        <v/>
      </c>
      <c r="H14554" s="40" t="str">
        <f t="shared" si="252"/>
        <v/>
      </c>
    </row>
    <row r="14555" spans="7:8" x14ac:dyDescent="0.25">
      <c r="G14555" s="19" t="str">
        <f>IFERROR(VLOOKUP($D14555,LISTA!$A$2:$J$9990,8,0),"")</f>
        <v/>
      </c>
      <c r="H14555" s="40" t="str">
        <f t="shared" si="252"/>
        <v/>
      </c>
    </row>
    <row r="14556" spans="7:8" x14ac:dyDescent="0.25">
      <c r="G14556" s="19" t="str">
        <f>IFERROR(VLOOKUP($D14556,LISTA!$A$2:$J$9990,8,0),"")</f>
        <v/>
      </c>
      <c r="H14556" s="40" t="str">
        <f t="shared" si="252"/>
        <v/>
      </c>
    </row>
    <row r="14557" spans="7:8" x14ac:dyDescent="0.25">
      <c r="G14557" s="19" t="str">
        <f>IFERROR(VLOOKUP($D14557,LISTA!$A$2:$J$9990,8,0),"")</f>
        <v/>
      </c>
      <c r="H14557" s="40" t="str">
        <f t="shared" si="252"/>
        <v/>
      </c>
    </row>
    <row r="14558" spans="7:8" x14ac:dyDescent="0.25">
      <c r="G14558" s="19" t="str">
        <f>IFERROR(VLOOKUP($D14558,LISTA!$A$2:$J$9990,8,0),"")</f>
        <v/>
      </c>
      <c r="H14558" s="40" t="str">
        <f t="shared" si="252"/>
        <v/>
      </c>
    </row>
    <row r="14559" spans="7:8" x14ac:dyDescent="0.25">
      <c r="G14559" s="19" t="str">
        <f>IFERROR(VLOOKUP($D14559,LISTA!$A$2:$J$9990,8,0),"")</f>
        <v/>
      </c>
      <c r="H14559" s="40" t="str">
        <f t="shared" si="252"/>
        <v/>
      </c>
    </row>
    <row r="14560" spans="7:8" x14ac:dyDescent="0.25">
      <c r="G14560" s="19" t="str">
        <f>IFERROR(VLOOKUP($D14560,LISTA!$A$2:$J$9990,8,0),"")</f>
        <v/>
      </c>
      <c r="H14560" s="40" t="str">
        <f t="shared" si="252"/>
        <v/>
      </c>
    </row>
    <row r="14561" spans="7:8" x14ac:dyDescent="0.25">
      <c r="G14561" s="19" t="str">
        <f>IFERROR(VLOOKUP($D14561,LISTA!$A$2:$J$9990,8,0),"")</f>
        <v/>
      </c>
      <c r="H14561" s="40" t="str">
        <f t="shared" si="252"/>
        <v/>
      </c>
    </row>
    <row r="14562" spans="7:8" x14ac:dyDescent="0.25">
      <c r="G14562" s="19" t="str">
        <f>IFERROR(VLOOKUP($D14562,LISTA!$A$2:$J$9990,8,0),"")</f>
        <v/>
      </c>
      <c r="H14562" s="40" t="str">
        <f t="shared" si="252"/>
        <v/>
      </c>
    </row>
    <row r="14563" spans="7:8" x14ac:dyDescent="0.25">
      <c r="G14563" s="19" t="str">
        <f>IFERROR(VLOOKUP($D14563,LISTA!$A$2:$J$9990,8,0),"")</f>
        <v/>
      </c>
      <c r="H14563" s="40" t="str">
        <f t="shared" si="252"/>
        <v/>
      </c>
    </row>
    <row r="14564" spans="7:8" x14ac:dyDescent="0.25">
      <c r="G14564" s="19" t="str">
        <f>IFERROR(VLOOKUP($D14564,LISTA!$A$2:$J$9990,8,0),"")</f>
        <v/>
      </c>
      <c r="H14564" s="40" t="str">
        <f t="shared" si="252"/>
        <v/>
      </c>
    </row>
    <row r="14565" spans="7:8" x14ac:dyDescent="0.25">
      <c r="G14565" s="19" t="str">
        <f>IFERROR(VLOOKUP($D14565,LISTA!$A$2:$J$9990,8,0),"")</f>
        <v/>
      </c>
      <c r="H14565" s="40" t="str">
        <f t="shared" si="252"/>
        <v/>
      </c>
    </row>
    <row r="14566" spans="7:8" x14ac:dyDescent="0.25">
      <c r="G14566" s="19" t="str">
        <f>IFERROR(VLOOKUP($D14566,LISTA!$A$2:$J$9990,8,0),"")</f>
        <v/>
      </c>
      <c r="H14566" s="40" t="str">
        <f t="shared" si="252"/>
        <v/>
      </c>
    </row>
    <row r="14567" spans="7:8" x14ac:dyDescent="0.25">
      <c r="G14567" s="19" t="str">
        <f>IFERROR(VLOOKUP($D14567,LISTA!$A$2:$J$9990,8,0),"")</f>
        <v/>
      </c>
      <c r="H14567" s="40" t="str">
        <f t="shared" si="252"/>
        <v/>
      </c>
    </row>
    <row r="14568" spans="7:8" x14ac:dyDescent="0.25">
      <c r="G14568" s="19" t="str">
        <f>IFERROR(VLOOKUP($D14568,LISTA!$A$2:$J$9990,8,0),"")</f>
        <v/>
      </c>
      <c r="H14568" s="40" t="str">
        <f t="shared" si="252"/>
        <v/>
      </c>
    </row>
    <row r="14569" spans="7:8" x14ac:dyDescent="0.25">
      <c r="G14569" s="19" t="str">
        <f>IFERROR(VLOOKUP($D14569,LISTA!$A$2:$J$9990,8,0),"")</f>
        <v/>
      </c>
      <c r="H14569" s="40" t="str">
        <f t="shared" si="252"/>
        <v/>
      </c>
    </row>
    <row r="14570" spans="7:8" x14ac:dyDescent="0.25">
      <c r="G14570" s="19" t="str">
        <f>IFERROR(VLOOKUP($D14570,LISTA!$A$2:$J$9990,8,0),"")</f>
        <v/>
      </c>
      <c r="H14570" s="40" t="str">
        <f t="shared" si="252"/>
        <v/>
      </c>
    </row>
    <row r="14571" spans="7:8" x14ac:dyDescent="0.25">
      <c r="G14571" s="19" t="str">
        <f>IFERROR(VLOOKUP($D14571,LISTA!$A$2:$J$9990,8,0),"")</f>
        <v/>
      </c>
      <c r="H14571" s="40" t="str">
        <f t="shared" si="252"/>
        <v/>
      </c>
    </row>
    <row r="14572" spans="7:8" x14ac:dyDescent="0.25">
      <c r="G14572" s="19" t="str">
        <f>IFERROR(VLOOKUP($D14572,LISTA!$A$2:$J$9990,8,0),"")</f>
        <v/>
      </c>
      <c r="H14572" s="40" t="str">
        <f t="shared" si="252"/>
        <v/>
      </c>
    </row>
    <row r="14573" spans="7:8" x14ac:dyDescent="0.25">
      <c r="G14573" s="19" t="str">
        <f>IFERROR(VLOOKUP($D14573,LISTA!$A$2:$J$9990,8,0),"")</f>
        <v/>
      </c>
      <c r="H14573" s="40" t="str">
        <f t="shared" si="252"/>
        <v/>
      </c>
    </row>
    <row r="14574" spans="7:8" x14ac:dyDescent="0.25">
      <c r="G14574" s="19" t="str">
        <f>IFERROR(VLOOKUP($D14574,LISTA!$A$2:$J$9990,8,0),"")</f>
        <v/>
      </c>
      <c r="H14574" s="40" t="str">
        <f t="shared" si="252"/>
        <v/>
      </c>
    </row>
    <row r="14575" spans="7:8" x14ac:dyDescent="0.25">
      <c r="G14575" s="19" t="str">
        <f>IFERROR(VLOOKUP($D14575,LISTA!$A$2:$J$9990,8,0),"")</f>
        <v/>
      </c>
      <c r="H14575" s="40" t="str">
        <f t="shared" si="252"/>
        <v/>
      </c>
    </row>
    <row r="14576" spans="7:8" x14ac:dyDescent="0.25">
      <c r="G14576" s="19" t="str">
        <f>IFERROR(VLOOKUP($D14576,LISTA!$A$2:$J$9990,8,0),"")</f>
        <v/>
      </c>
      <c r="H14576" s="40" t="str">
        <f t="shared" si="252"/>
        <v/>
      </c>
    </row>
    <row r="14577" spans="7:8" x14ac:dyDescent="0.25">
      <c r="G14577" s="19" t="str">
        <f>IFERROR(VLOOKUP($D14577,LISTA!$A$2:$J$9990,8,0),"")</f>
        <v/>
      </c>
      <c r="H14577" s="40" t="str">
        <f t="shared" si="252"/>
        <v/>
      </c>
    </row>
    <row r="14578" spans="7:8" x14ac:dyDescent="0.25">
      <c r="G14578" s="19" t="str">
        <f>IFERROR(VLOOKUP($D14578,LISTA!$A$2:$J$9990,8,0),"")</f>
        <v/>
      </c>
      <c r="H14578" s="40" t="str">
        <f t="shared" si="252"/>
        <v/>
      </c>
    </row>
    <row r="14579" spans="7:8" x14ac:dyDescent="0.25">
      <c r="G14579" s="19" t="str">
        <f>IFERROR(VLOOKUP($D14579,LISTA!$A$2:$J$9990,8,0),"")</f>
        <v/>
      </c>
      <c r="H14579" s="40" t="str">
        <f t="shared" si="252"/>
        <v/>
      </c>
    </row>
    <row r="14580" spans="7:8" x14ac:dyDescent="0.25">
      <c r="G14580" s="19" t="str">
        <f>IFERROR(VLOOKUP($D14580,LISTA!$A$2:$J$9990,8,0),"")</f>
        <v/>
      </c>
      <c r="H14580" s="40" t="str">
        <f t="shared" si="252"/>
        <v/>
      </c>
    </row>
    <row r="14581" spans="7:8" x14ac:dyDescent="0.25">
      <c r="G14581" s="19" t="str">
        <f>IFERROR(VLOOKUP($D14581,LISTA!$A$2:$J$9990,8,0),"")</f>
        <v/>
      </c>
      <c r="H14581" s="40" t="str">
        <f t="shared" si="252"/>
        <v/>
      </c>
    </row>
    <row r="14582" spans="7:8" x14ac:dyDescent="0.25">
      <c r="G14582" s="19" t="str">
        <f>IFERROR(VLOOKUP($D14582,LISTA!$A$2:$J$9990,8,0),"")</f>
        <v/>
      </c>
      <c r="H14582" s="40" t="str">
        <f t="shared" si="252"/>
        <v/>
      </c>
    </row>
    <row r="14583" spans="7:8" x14ac:dyDescent="0.25">
      <c r="G14583" s="19" t="str">
        <f>IFERROR(VLOOKUP($D14583,LISTA!$A$2:$J$9990,8,0),"")</f>
        <v/>
      </c>
      <c r="H14583" s="40" t="str">
        <f t="shared" si="252"/>
        <v/>
      </c>
    </row>
    <row r="14584" spans="7:8" x14ac:dyDescent="0.25">
      <c r="G14584" s="19" t="str">
        <f>IFERROR(VLOOKUP($D14584,LISTA!$A$2:$J$9990,8,0),"")</f>
        <v/>
      </c>
      <c r="H14584" s="40" t="str">
        <f t="shared" si="252"/>
        <v/>
      </c>
    </row>
    <row r="14585" spans="7:8" x14ac:dyDescent="0.25">
      <c r="G14585" s="19" t="str">
        <f>IFERROR(VLOOKUP($D14585,LISTA!$A$2:$J$9990,8,0),"")</f>
        <v/>
      </c>
      <c r="H14585" s="40" t="str">
        <f t="shared" si="252"/>
        <v/>
      </c>
    </row>
    <row r="14586" spans="7:8" x14ac:dyDescent="0.25">
      <c r="G14586" s="19" t="str">
        <f>IFERROR(VLOOKUP($D14586,LISTA!$A$2:$J$9990,8,0),"")</f>
        <v/>
      </c>
      <c r="H14586" s="40" t="str">
        <f t="shared" si="252"/>
        <v/>
      </c>
    </row>
    <row r="14587" spans="7:8" x14ac:dyDescent="0.25">
      <c r="G14587" s="19" t="str">
        <f>IFERROR(VLOOKUP($D14587,LISTA!$A$2:$J$9990,8,0),"")</f>
        <v/>
      </c>
      <c r="H14587" s="40" t="str">
        <f t="shared" si="252"/>
        <v/>
      </c>
    </row>
    <row r="14588" spans="7:8" x14ac:dyDescent="0.25">
      <c r="G14588" s="19" t="str">
        <f>IFERROR(VLOOKUP($D14588,LISTA!$A$2:$J$9990,8,0),"")</f>
        <v/>
      </c>
      <c r="H14588" s="40" t="str">
        <f t="shared" si="252"/>
        <v/>
      </c>
    </row>
    <row r="14589" spans="7:8" x14ac:dyDescent="0.25">
      <c r="G14589" s="19" t="str">
        <f>IFERROR(VLOOKUP($D14589,LISTA!$A$2:$J$9990,8,0),"")</f>
        <v/>
      </c>
      <c r="H14589" s="40" t="str">
        <f t="shared" si="252"/>
        <v/>
      </c>
    </row>
    <row r="14590" spans="7:8" x14ac:dyDescent="0.25">
      <c r="G14590" s="19" t="str">
        <f>IFERROR(VLOOKUP($D14590,LISTA!$A$2:$J$9990,8,0),"")</f>
        <v/>
      </c>
      <c r="H14590" s="40" t="str">
        <f t="shared" si="252"/>
        <v/>
      </c>
    </row>
    <row r="14591" spans="7:8" x14ac:dyDescent="0.25">
      <c r="G14591" s="19" t="str">
        <f>IFERROR(VLOOKUP($D14591,LISTA!$A$2:$J$9990,8,0),"")</f>
        <v/>
      </c>
      <c r="H14591" s="40" t="str">
        <f t="shared" si="252"/>
        <v/>
      </c>
    </row>
    <row r="14592" spans="7:8" x14ac:dyDescent="0.25">
      <c r="G14592" s="19" t="str">
        <f>IFERROR(VLOOKUP($D14592,LISTA!$A$2:$J$9990,8,0),"")</f>
        <v/>
      </c>
      <c r="H14592" s="40" t="str">
        <f t="shared" si="252"/>
        <v/>
      </c>
    </row>
    <row r="14593" spans="7:8" x14ac:dyDescent="0.25">
      <c r="G14593" s="19" t="str">
        <f>IFERROR(VLOOKUP($D14593,LISTA!$A$2:$J$9990,8,0),"")</f>
        <v/>
      </c>
      <c r="H14593" s="40" t="str">
        <f t="shared" si="252"/>
        <v/>
      </c>
    </row>
    <row r="14594" spans="7:8" x14ac:dyDescent="0.25">
      <c r="G14594" s="19" t="str">
        <f>IFERROR(VLOOKUP($D14594,LISTA!$A$2:$J$9990,8,0),"")</f>
        <v/>
      </c>
      <c r="H14594" s="40" t="str">
        <f t="shared" si="252"/>
        <v/>
      </c>
    </row>
    <row r="14595" spans="7:8" x14ac:dyDescent="0.25">
      <c r="G14595" s="19" t="str">
        <f>IFERROR(VLOOKUP($D14595,LISTA!$A$2:$J$9990,8,0),"")</f>
        <v/>
      </c>
      <c r="H14595" s="40" t="str">
        <f t="shared" si="252"/>
        <v/>
      </c>
    </row>
    <row r="14596" spans="7:8" x14ac:dyDescent="0.25">
      <c r="G14596" s="19" t="str">
        <f>IFERROR(VLOOKUP($D14596,LISTA!$A$2:$J$9990,8,0),"")</f>
        <v/>
      </c>
      <c r="H14596" s="40" t="str">
        <f t="shared" si="252"/>
        <v/>
      </c>
    </row>
    <row r="14597" spans="7:8" x14ac:dyDescent="0.25">
      <c r="G14597" s="19" t="str">
        <f>IFERROR(VLOOKUP($D14597,LISTA!$A$2:$J$9990,8,0),"")</f>
        <v/>
      </c>
      <c r="H14597" s="40" t="str">
        <f t="shared" ref="H14597:H14660" si="253">IF(OR(G14597=$K$10,G14597=$K$11,G14597=$K$14,G14597=$K$15,G14597=$K$16,G14597=$K$17,G14597=$K$18,G14597=$K$19,G14597=$K$20,G14597=$K$21,G14597=$K$22,G14597=$K$23,G14597=$K$24,G14597=$K$25,G14597=$K$26,G14597=$K$27,G14597=$K$28),$K$9,IF(OR(G14597=$K$32,G14597=$K$33),$K$31,IF(OR(G14597=$K$38),$K$37,"")))</f>
        <v/>
      </c>
    </row>
    <row r="14598" spans="7:8" x14ac:dyDescent="0.25">
      <c r="G14598" s="19" t="str">
        <f>IFERROR(VLOOKUP($D14598,LISTA!$A$2:$J$9990,8,0),"")</f>
        <v/>
      </c>
      <c r="H14598" s="40" t="str">
        <f t="shared" si="253"/>
        <v/>
      </c>
    </row>
    <row r="14599" spans="7:8" x14ac:dyDescent="0.25">
      <c r="G14599" s="19" t="str">
        <f>IFERROR(VLOOKUP($D14599,LISTA!$A$2:$J$9990,8,0),"")</f>
        <v/>
      </c>
      <c r="H14599" s="40" t="str">
        <f t="shared" si="253"/>
        <v/>
      </c>
    </row>
    <row r="14600" spans="7:8" x14ac:dyDescent="0.25">
      <c r="G14600" s="19" t="str">
        <f>IFERROR(VLOOKUP($D14600,LISTA!$A$2:$J$9990,8,0),"")</f>
        <v/>
      </c>
      <c r="H14600" s="40" t="str">
        <f t="shared" si="253"/>
        <v/>
      </c>
    </row>
    <row r="14601" spans="7:8" x14ac:dyDescent="0.25">
      <c r="G14601" s="19" t="str">
        <f>IFERROR(VLOOKUP($D14601,LISTA!$A$2:$J$9990,8,0),"")</f>
        <v/>
      </c>
      <c r="H14601" s="40" t="str">
        <f t="shared" si="253"/>
        <v/>
      </c>
    </row>
    <row r="14602" spans="7:8" x14ac:dyDescent="0.25">
      <c r="G14602" s="19" t="str">
        <f>IFERROR(VLOOKUP($D14602,LISTA!$A$2:$J$9990,8,0),"")</f>
        <v/>
      </c>
      <c r="H14602" s="40" t="str">
        <f t="shared" si="253"/>
        <v/>
      </c>
    </row>
    <row r="14603" spans="7:8" x14ac:dyDescent="0.25">
      <c r="G14603" s="19" t="str">
        <f>IFERROR(VLOOKUP($D14603,LISTA!$A$2:$J$9990,8,0),"")</f>
        <v/>
      </c>
      <c r="H14603" s="40" t="str">
        <f t="shared" si="253"/>
        <v/>
      </c>
    </row>
    <row r="14604" spans="7:8" x14ac:dyDescent="0.25">
      <c r="G14604" s="19" t="str">
        <f>IFERROR(VLOOKUP($D14604,LISTA!$A$2:$J$9990,8,0),"")</f>
        <v/>
      </c>
      <c r="H14604" s="40" t="str">
        <f t="shared" si="253"/>
        <v/>
      </c>
    </row>
    <row r="14605" spans="7:8" x14ac:dyDescent="0.25">
      <c r="G14605" s="19" t="str">
        <f>IFERROR(VLOOKUP($D14605,LISTA!$A$2:$J$9990,8,0),"")</f>
        <v/>
      </c>
      <c r="H14605" s="40" t="str">
        <f t="shared" si="253"/>
        <v/>
      </c>
    </row>
    <row r="14606" spans="7:8" x14ac:dyDescent="0.25">
      <c r="G14606" s="19" t="str">
        <f>IFERROR(VLOOKUP($D14606,LISTA!$A$2:$J$9990,8,0),"")</f>
        <v/>
      </c>
      <c r="H14606" s="40" t="str">
        <f t="shared" si="253"/>
        <v/>
      </c>
    </row>
    <row r="14607" spans="7:8" x14ac:dyDescent="0.25">
      <c r="G14607" s="19" t="str">
        <f>IFERROR(VLOOKUP($D14607,LISTA!$A$2:$J$9990,8,0),"")</f>
        <v/>
      </c>
      <c r="H14607" s="40" t="str">
        <f t="shared" si="253"/>
        <v/>
      </c>
    </row>
    <row r="14608" spans="7:8" x14ac:dyDescent="0.25">
      <c r="G14608" s="19" t="str">
        <f>IFERROR(VLOOKUP($D14608,LISTA!$A$2:$J$9990,8,0),"")</f>
        <v/>
      </c>
      <c r="H14608" s="40" t="str">
        <f t="shared" si="253"/>
        <v/>
      </c>
    </row>
    <row r="14609" spans="7:8" x14ac:dyDescent="0.25">
      <c r="G14609" s="19" t="str">
        <f>IFERROR(VLOOKUP($D14609,LISTA!$A$2:$J$9990,8,0),"")</f>
        <v/>
      </c>
      <c r="H14609" s="40" t="str">
        <f t="shared" si="253"/>
        <v/>
      </c>
    </row>
    <row r="14610" spans="7:8" x14ac:dyDescent="0.25">
      <c r="G14610" s="19" t="str">
        <f>IFERROR(VLOOKUP($D14610,LISTA!$A$2:$J$9990,8,0),"")</f>
        <v/>
      </c>
      <c r="H14610" s="40" t="str">
        <f t="shared" si="253"/>
        <v/>
      </c>
    </row>
    <row r="14611" spans="7:8" x14ac:dyDescent="0.25">
      <c r="G14611" s="19" t="str">
        <f>IFERROR(VLOOKUP($D14611,LISTA!$A$2:$J$9990,8,0),"")</f>
        <v/>
      </c>
      <c r="H14611" s="40" t="str">
        <f t="shared" si="253"/>
        <v/>
      </c>
    </row>
    <row r="14612" spans="7:8" x14ac:dyDescent="0.25">
      <c r="G14612" s="19" t="str">
        <f>IFERROR(VLOOKUP($D14612,LISTA!$A$2:$J$9990,8,0),"")</f>
        <v/>
      </c>
      <c r="H14612" s="40" t="str">
        <f t="shared" si="253"/>
        <v/>
      </c>
    </row>
    <row r="14613" spans="7:8" x14ac:dyDescent="0.25">
      <c r="G14613" s="19" t="str">
        <f>IFERROR(VLOOKUP($D14613,LISTA!$A$2:$J$9990,8,0),"")</f>
        <v/>
      </c>
      <c r="H14613" s="40" t="str">
        <f t="shared" si="253"/>
        <v/>
      </c>
    </row>
    <row r="14614" spans="7:8" x14ac:dyDescent="0.25">
      <c r="G14614" s="19" t="str">
        <f>IFERROR(VLOOKUP($D14614,LISTA!$A$2:$J$9990,8,0),"")</f>
        <v/>
      </c>
      <c r="H14614" s="40" t="str">
        <f t="shared" si="253"/>
        <v/>
      </c>
    </row>
    <row r="14615" spans="7:8" x14ac:dyDescent="0.25">
      <c r="G14615" s="19" t="str">
        <f>IFERROR(VLOOKUP($D14615,LISTA!$A$2:$J$9990,8,0),"")</f>
        <v/>
      </c>
      <c r="H14615" s="40" t="str">
        <f t="shared" si="253"/>
        <v/>
      </c>
    </row>
    <row r="14616" spans="7:8" x14ac:dyDescent="0.25">
      <c r="G14616" s="19" t="str">
        <f>IFERROR(VLOOKUP($D14616,LISTA!$A$2:$J$9990,8,0),"")</f>
        <v/>
      </c>
      <c r="H14616" s="40" t="str">
        <f t="shared" si="253"/>
        <v/>
      </c>
    </row>
    <row r="14617" spans="7:8" x14ac:dyDescent="0.25">
      <c r="G14617" s="19" t="str">
        <f>IFERROR(VLOOKUP($D14617,LISTA!$A$2:$J$9990,8,0),"")</f>
        <v/>
      </c>
      <c r="H14617" s="40" t="str">
        <f t="shared" si="253"/>
        <v/>
      </c>
    </row>
    <row r="14618" spans="7:8" x14ac:dyDescent="0.25">
      <c r="G14618" s="19" t="str">
        <f>IFERROR(VLOOKUP($D14618,LISTA!$A$2:$J$9990,8,0),"")</f>
        <v/>
      </c>
      <c r="H14618" s="40" t="str">
        <f t="shared" si="253"/>
        <v/>
      </c>
    </row>
    <row r="14619" spans="7:8" x14ac:dyDescent="0.25">
      <c r="G14619" s="19" t="str">
        <f>IFERROR(VLOOKUP($D14619,LISTA!$A$2:$J$9990,8,0),"")</f>
        <v/>
      </c>
      <c r="H14619" s="40" t="str">
        <f t="shared" si="253"/>
        <v/>
      </c>
    </row>
    <row r="14620" spans="7:8" x14ac:dyDescent="0.25">
      <c r="G14620" s="19" t="str">
        <f>IFERROR(VLOOKUP($D14620,LISTA!$A$2:$J$9990,8,0),"")</f>
        <v/>
      </c>
      <c r="H14620" s="40" t="str">
        <f t="shared" si="253"/>
        <v/>
      </c>
    </row>
    <row r="14621" spans="7:8" x14ac:dyDescent="0.25">
      <c r="G14621" s="19" t="str">
        <f>IFERROR(VLOOKUP($D14621,LISTA!$A$2:$J$9990,8,0),"")</f>
        <v/>
      </c>
      <c r="H14621" s="40" t="str">
        <f t="shared" si="253"/>
        <v/>
      </c>
    </row>
    <row r="14622" spans="7:8" x14ac:dyDescent="0.25">
      <c r="G14622" s="19" t="str">
        <f>IFERROR(VLOOKUP($D14622,LISTA!$A$2:$J$9990,8,0),"")</f>
        <v/>
      </c>
      <c r="H14622" s="40" t="str">
        <f t="shared" si="253"/>
        <v/>
      </c>
    </row>
    <row r="14623" spans="7:8" x14ac:dyDescent="0.25">
      <c r="G14623" s="19" t="str">
        <f>IFERROR(VLOOKUP($D14623,LISTA!$A$2:$J$9990,8,0),"")</f>
        <v/>
      </c>
      <c r="H14623" s="40" t="str">
        <f t="shared" si="253"/>
        <v/>
      </c>
    </row>
    <row r="14624" spans="7:8" x14ac:dyDescent="0.25">
      <c r="G14624" s="19" t="str">
        <f>IFERROR(VLOOKUP($D14624,LISTA!$A$2:$J$9990,8,0),"")</f>
        <v/>
      </c>
      <c r="H14624" s="40" t="str">
        <f t="shared" si="253"/>
        <v/>
      </c>
    </row>
    <row r="14625" spans="7:8" x14ac:dyDescent="0.25">
      <c r="G14625" s="19" t="str">
        <f>IFERROR(VLOOKUP($D14625,LISTA!$A$2:$J$9990,8,0),"")</f>
        <v/>
      </c>
      <c r="H14625" s="40" t="str">
        <f t="shared" si="253"/>
        <v/>
      </c>
    </row>
    <row r="14626" spans="7:8" x14ac:dyDescent="0.25">
      <c r="G14626" s="19" t="str">
        <f>IFERROR(VLOOKUP($D14626,LISTA!$A$2:$J$9990,8,0),"")</f>
        <v/>
      </c>
      <c r="H14626" s="40" t="str">
        <f t="shared" si="253"/>
        <v/>
      </c>
    </row>
    <row r="14627" spans="7:8" x14ac:dyDescent="0.25">
      <c r="G14627" s="19" t="str">
        <f>IFERROR(VLOOKUP($D14627,LISTA!$A$2:$J$9990,8,0),"")</f>
        <v/>
      </c>
      <c r="H14627" s="40" t="str">
        <f t="shared" si="253"/>
        <v/>
      </c>
    </row>
    <row r="14628" spans="7:8" x14ac:dyDescent="0.25">
      <c r="G14628" s="19" t="str">
        <f>IFERROR(VLOOKUP($D14628,LISTA!$A$2:$J$9990,8,0),"")</f>
        <v/>
      </c>
      <c r="H14628" s="40" t="str">
        <f t="shared" si="253"/>
        <v/>
      </c>
    </row>
    <row r="14629" spans="7:8" x14ac:dyDescent="0.25">
      <c r="G14629" s="19" t="str">
        <f>IFERROR(VLOOKUP($D14629,LISTA!$A$2:$J$9990,8,0),"")</f>
        <v/>
      </c>
      <c r="H14629" s="40" t="str">
        <f t="shared" si="253"/>
        <v/>
      </c>
    </row>
    <row r="14630" spans="7:8" x14ac:dyDescent="0.25">
      <c r="G14630" s="19" t="str">
        <f>IFERROR(VLOOKUP($D14630,LISTA!$A$2:$J$9990,8,0),"")</f>
        <v/>
      </c>
      <c r="H14630" s="40" t="str">
        <f t="shared" si="253"/>
        <v/>
      </c>
    </row>
    <row r="14631" spans="7:8" x14ac:dyDescent="0.25">
      <c r="G14631" s="19" t="str">
        <f>IFERROR(VLOOKUP($D14631,LISTA!$A$2:$J$9990,8,0),"")</f>
        <v/>
      </c>
      <c r="H14631" s="40" t="str">
        <f t="shared" si="253"/>
        <v/>
      </c>
    </row>
    <row r="14632" spans="7:8" x14ac:dyDescent="0.25">
      <c r="G14632" s="19" t="str">
        <f>IFERROR(VLOOKUP($D14632,LISTA!$A$2:$J$9990,8,0),"")</f>
        <v/>
      </c>
      <c r="H14632" s="40" t="str">
        <f t="shared" si="253"/>
        <v/>
      </c>
    </row>
    <row r="14633" spans="7:8" x14ac:dyDescent="0.25">
      <c r="G14633" s="19" t="str">
        <f>IFERROR(VLOOKUP($D14633,LISTA!$A$2:$J$9990,8,0),"")</f>
        <v/>
      </c>
      <c r="H14633" s="40" t="str">
        <f t="shared" si="253"/>
        <v/>
      </c>
    </row>
    <row r="14634" spans="7:8" x14ac:dyDescent="0.25">
      <c r="G14634" s="19" t="str">
        <f>IFERROR(VLOOKUP($D14634,LISTA!$A$2:$J$9990,8,0),"")</f>
        <v/>
      </c>
      <c r="H14634" s="40" t="str">
        <f t="shared" si="253"/>
        <v/>
      </c>
    </row>
    <row r="14635" spans="7:8" x14ac:dyDescent="0.25">
      <c r="G14635" s="19" t="str">
        <f>IFERROR(VLOOKUP($D14635,LISTA!$A$2:$J$9990,8,0),"")</f>
        <v/>
      </c>
      <c r="H14635" s="40" t="str">
        <f t="shared" si="253"/>
        <v/>
      </c>
    </row>
    <row r="14636" spans="7:8" x14ac:dyDescent="0.25">
      <c r="G14636" s="19" t="str">
        <f>IFERROR(VLOOKUP($D14636,LISTA!$A$2:$J$9990,8,0),"")</f>
        <v/>
      </c>
      <c r="H14636" s="40" t="str">
        <f t="shared" si="253"/>
        <v/>
      </c>
    </row>
    <row r="14637" spans="7:8" x14ac:dyDescent="0.25">
      <c r="G14637" s="19" t="str">
        <f>IFERROR(VLOOKUP($D14637,LISTA!$A$2:$J$9990,8,0),"")</f>
        <v/>
      </c>
      <c r="H14637" s="40" t="str">
        <f t="shared" si="253"/>
        <v/>
      </c>
    </row>
    <row r="14638" spans="7:8" x14ac:dyDescent="0.25">
      <c r="G14638" s="19" t="str">
        <f>IFERROR(VLOOKUP($D14638,LISTA!$A$2:$J$9990,8,0),"")</f>
        <v/>
      </c>
      <c r="H14638" s="40" t="str">
        <f t="shared" si="253"/>
        <v/>
      </c>
    </row>
    <row r="14639" spans="7:8" x14ac:dyDescent="0.25">
      <c r="G14639" s="19" t="str">
        <f>IFERROR(VLOOKUP($D14639,LISTA!$A$2:$J$9990,8,0),"")</f>
        <v/>
      </c>
      <c r="H14639" s="40" t="str">
        <f t="shared" si="253"/>
        <v/>
      </c>
    </row>
    <row r="14640" spans="7:8" x14ac:dyDescent="0.25">
      <c r="G14640" s="19" t="str">
        <f>IFERROR(VLOOKUP($D14640,LISTA!$A$2:$J$9990,8,0),"")</f>
        <v/>
      </c>
      <c r="H14640" s="40" t="str">
        <f t="shared" si="253"/>
        <v/>
      </c>
    </row>
    <row r="14641" spans="7:8" x14ac:dyDescent="0.25">
      <c r="G14641" s="19" t="str">
        <f>IFERROR(VLOOKUP($D14641,LISTA!$A$2:$J$9990,8,0),"")</f>
        <v/>
      </c>
      <c r="H14641" s="40" t="str">
        <f t="shared" si="253"/>
        <v/>
      </c>
    </row>
    <row r="14642" spans="7:8" x14ac:dyDescent="0.25">
      <c r="G14642" s="19" t="str">
        <f>IFERROR(VLOOKUP($D14642,LISTA!$A$2:$J$9990,8,0),"")</f>
        <v/>
      </c>
      <c r="H14642" s="40" t="str">
        <f t="shared" si="253"/>
        <v/>
      </c>
    </row>
    <row r="14643" spans="7:8" x14ac:dyDescent="0.25">
      <c r="G14643" s="19" t="str">
        <f>IFERROR(VLOOKUP($D14643,LISTA!$A$2:$J$9990,8,0),"")</f>
        <v/>
      </c>
      <c r="H14643" s="40" t="str">
        <f t="shared" si="253"/>
        <v/>
      </c>
    </row>
    <row r="14644" spans="7:8" x14ac:dyDescent="0.25">
      <c r="G14644" s="19" t="str">
        <f>IFERROR(VLOOKUP($D14644,LISTA!$A$2:$J$9990,8,0),"")</f>
        <v/>
      </c>
      <c r="H14644" s="40" t="str">
        <f t="shared" si="253"/>
        <v/>
      </c>
    </row>
    <row r="14645" spans="7:8" x14ac:dyDescent="0.25">
      <c r="G14645" s="19" t="str">
        <f>IFERROR(VLOOKUP($D14645,LISTA!$A$2:$J$9990,8,0),"")</f>
        <v/>
      </c>
      <c r="H14645" s="40" t="str">
        <f t="shared" si="253"/>
        <v/>
      </c>
    </row>
    <row r="14646" spans="7:8" x14ac:dyDescent="0.25">
      <c r="G14646" s="19" t="str">
        <f>IFERROR(VLOOKUP($D14646,LISTA!$A$2:$J$9990,8,0),"")</f>
        <v/>
      </c>
      <c r="H14646" s="40" t="str">
        <f t="shared" si="253"/>
        <v/>
      </c>
    </row>
    <row r="14647" spans="7:8" x14ac:dyDescent="0.25">
      <c r="G14647" s="19" t="str">
        <f>IFERROR(VLOOKUP($D14647,LISTA!$A$2:$J$9990,8,0),"")</f>
        <v/>
      </c>
      <c r="H14647" s="40" t="str">
        <f t="shared" si="253"/>
        <v/>
      </c>
    </row>
    <row r="14648" spans="7:8" x14ac:dyDescent="0.25">
      <c r="G14648" s="19" t="str">
        <f>IFERROR(VLOOKUP($D14648,LISTA!$A$2:$J$9990,8,0),"")</f>
        <v/>
      </c>
      <c r="H14648" s="40" t="str">
        <f t="shared" si="253"/>
        <v/>
      </c>
    </row>
    <row r="14649" spans="7:8" x14ac:dyDescent="0.25">
      <c r="G14649" s="19" t="str">
        <f>IFERROR(VLOOKUP($D14649,LISTA!$A$2:$J$9990,8,0),"")</f>
        <v/>
      </c>
      <c r="H14649" s="40" t="str">
        <f t="shared" si="253"/>
        <v/>
      </c>
    </row>
    <row r="14650" spans="7:8" x14ac:dyDescent="0.25">
      <c r="G14650" s="19" t="str">
        <f>IFERROR(VLOOKUP($D14650,LISTA!$A$2:$J$9990,8,0),"")</f>
        <v/>
      </c>
      <c r="H14650" s="40" t="str">
        <f t="shared" si="253"/>
        <v/>
      </c>
    </row>
    <row r="14651" spans="7:8" x14ac:dyDescent="0.25">
      <c r="G14651" s="19" t="str">
        <f>IFERROR(VLOOKUP($D14651,LISTA!$A$2:$J$9990,8,0),"")</f>
        <v/>
      </c>
      <c r="H14651" s="40" t="str">
        <f t="shared" si="253"/>
        <v/>
      </c>
    </row>
    <row r="14652" spans="7:8" x14ac:dyDescent="0.25">
      <c r="G14652" s="19" t="str">
        <f>IFERROR(VLOOKUP($D14652,LISTA!$A$2:$J$9990,8,0),"")</f>
        <v/>
      </c>
      <c r="H14652" s="40" t="str">
        <f t="shared" si="253"/>
        <v/>
      </c>
    </row>
    <row r="14653" spans="7:8" x14ac:dyDescent="0.25">
      <c r="G14653" s="19" t="str">
        <f>IFERROR(VLOOKUP($D14653,LISTA!$A$2:$J$9990,8,0),"")</f>
        <v/>
      </c>
      <c r="H14653" s="40" t="str">
        <f t="shared" si="253"/>
        <v/>
      </c>
    </row>
    <row r="14654" spans="7:8" x14ac:dyDescent="0.25">
      <c r="G14654" s="19" t="str">
        <f>IFERROR(VLOOKUP($D14654,LISTA!$A$2:$J$9990,8,0),"")</f>
        <v/>
      </c>
      <c r="H14654" s="40" t="str">
        <f t="shared" si="253"/>
        <v/>
      </c>
    </row>
    <row r="14655" spans="7:8" x14ac:dyDescent="0.25">
      <c r="G14655" s="19" t="str">
        <f>IFERROR(VLOOKUP($D14655,LISTA!$A$2:$J$9990,8,0),"")</f>
        <v/>
      </c>
      <c r="H14655" s="40" t="str">
        <f t="shared" si="253"/>
        <v/>
      </c>
    </row>
    <row r="14656" spans="7:8" x14ac:dyDescent="0.25">
      <c r="G14656" s="19" t="str">
        <f>IFERROR(VLOOKUP($D14656,LISTA!$A$2:$J$9990,8,0),"")</f>
        <v/>
      </c>
      <c r="H14656" s="40" t="str">
        <f t="shared" si="253"/>
        <v/>
      </c>
    </row>
    <row r="14657" spans="7:8" x14ac:dyDescent="0.25">
      <c r="G14657" s="19" t="str">
        <f>IFERROR(VLOOKUP($D14657,LISTA!$A$2:$J$9990,8,0),"")</f>
        <v/>
      </c>
      <c r="H14657" s="40" t="str">
        <f t="shared" si="253"/>
        <v/>
      </c>
    </row>
    <row r="14658" spans="7:8" x14ac:dyDescent="0.25">
      <c r="G14658" s="19" t="str">
        <f>IFERROR(VLOOKUP($D14658,LISTA!$A$2:$J$9990,8,0),"")</f>
        <v/>
      </c>
      <c r="H14658" s="40" t="str">
        <f t="shared" si="253"/>
        <v/>
      </c>
    </row>
    <row r="14659" spans="7:8" x14ac:dyDescent="0.25">
      <c r="G14659" s="19" t="str">
        <f>IFERROR(VLOOKUP($D14659,LISTA!$A$2:$J$9990,8,0),"")</f>
        <v/>
      </c>
      <c r="H14659" s="40" t="str">
        <f t="shared" si="253"/>
        <v/>
      </c>
    </row>
    <row r="14660" spans="7:8" x14ac:dyDescent="0.25">
      <c r="G14660" s="19" t="str">
        <f>IFERROR(VLOOKUP($D14660,LISTA!$A$2:$J$9990,8,0),"")</f>
        <v/>
      </c>
      <c r="H14660" s="40" t="str">
        <f t="shared" si="253"/>
        <v/>
      </c>
    </row>
    <row r="14661" spans="7:8" x14ac:dyDescent="0.25">
      <c r="G14661" s="19" t="str">
        <f>IFERROR(VLOOKUP($D14661,LISTA!$A$2:$J$9990,8,0),"")</f>
        <v/>
      </c>
      <c r="H14661" s="40" t="str">
        <f t="shared" ref="H14661:H14724" si="254">IF(OR(G14661=$K$10,G14661=$K$11,G14661=$K$14,G14661=$K$15,G14661=$K$16,G14661=$K$17,G14661=$K$18,G14661=$K$19,G14661=$K$20,G14661=$K$21,G14661=$K$22,G14661=$K$23,G14661=$K$24,G14661=$K$25,G14661=$K$26,G14661=$K$27,G14661=$K$28),$K$9,IF(OR(G14661=$K$32,G14661=$K$33),$K$31,IF(OR(G14661=$K$38),$K$37,"")))</f>
        <v/>
      </c>
    </row>
    <row r="14662" spans="7:8" x14ac:dyDescent="0.25">
      <c r="G14662" s="19" t="str">
        <f>IFERROR(VLOOKUP($D14662,LISTA!$A$2:$J$9990,8,0),"")</f>
        <v/>
      </c>
      <c r="H14662" s="40" t="str">
        <f t="shared" si="254"/>
        <v/>
      </c>
    </row>
    <row r="14663" spans="7:8" x14ac:dyDescent="0.25">
      <c r="G14663" s="19" t="str">
        <f>IFERROR(VLOOKUP($D14663,LISTA!$A$2:$J$9990,8,0),"")</f>
        <v/>
      </c>
      <c r="H14663" s="40" t="str">
        <f t="shared" si="254"/>
        <v/>
      </c>
    </row>
    <row r="14664" spans="7:8" x14ac:dyDescent="0.25">
      <c r="G14664" s="19" t="str">
        <f>IFERROR(VLOOKUP($D14664,LISTA!$A$2:$J$9990,8,0),"")</f>
        <v/>
      </c>
      <c r="H14664" s="40" t="str">
        <f t="shared" si="254"/>
        <v/>
      </c>
    </row>
    <row r="14665" spans="7:8" x14ac:dyDescent="0.25">
      <c r="G14665" s="19" t="str">
        <f>IFERROR(VLOOKUP($D14665,LISTA!$A$2:$J$9990,8,0),"")</f>
        <v/>
      </c>
      <c r="H14665" s="40" t="str">
        <f t="shared" si="254"/>
        <v/>
      </c>
    </row>
    <row r="14666" spans="7:8" x14ac:dyDescent="0.25">
      <c r="G14666" s="19" t="str">
        <f>IFERROR(VLOOKUP($D14666,LISTA!$A$2:$J$9990,8,0),"")</f>
        <v/>
      </c>
      <c r="H14666" s="40" t="str">
        <f t="shared" si="254"/>
        <v/>
      </c>
    </row>
    <row r="14667" spans="7:8" x14ac:dyDescent="0.25">
      <c r="G14667" s="19" t="str">
        <f>IFERROR(VLOOKUP($D14667,LISTA!$A$2:$J$9990,8,0),"")</f>
        <v/>
      </c>
      <c r="H14667" s="40" t="str">
        <f t="shared" si="254"/>
        <v/>
      </c>
    </row>
    <row r="14668" spans="7:8" x14ac:dyDescent="0.25">
      <c r="G14668" s="19" t="str">
        <f>IFERROR(VLOOKUP($D14668,LISTA!$A$2:$J$9990,8,0),"")</f>
        <v/>
      </c>
      <c r="H14668" s="40" t="str">
        <f t="shared" si="254"/>
        <v/>
      </c>
    </row>
    <row r="14669" spans="7:8" x14ac:dyDescent="0.25">
      <c r="G14669" s="19" t="str">
        <f>IFERROR(VLOOKUP($D14669,LISTA!$A$2:$J$9990,8,0),"")</f>
        <v/>
      </c>
      <c r="H14669" s="40" t="str">
        <f t="shared" si="254"/>
        <v/>
      </c>
    </row>
    <row r="14670" spans="7:8" x14ac:dyDescent="0.25">
      <c r="G14670" s="19" t="str">
        <f>IFERROR(VLOOKUP($D14670,LISTA!$A$2:$J$9990,8,0),"")</f>
        <v/>
      </c>
      <c r="H14670" s="40" t="str">
        <f t="shared" si="254"/>
        <v/>
      </c>
    </row>
    <row r="14671" spans="7:8" x14ac:dyDescent="0.25">
      <c r="G14671" s="19" t="str">
        <f>IFERROR(VLOOKUP($D14671,LISTA!$A$2:$J$9990,8,0),"")</f>
        <v/>
      </c>
      <c r="H14671" s="40" t="str">
        <f t="shared" si="254"/>
        <v/>
      </c>
    </row>
    <row r="14672" spans="7:8" x14ac:dyDescent="0.25">
      <c r="G14672" s="19" t="str">
        <f>IFERROR(VLOOKUP($D14672,LISTA!$A$2:$J$9990,8,0),"")</f>
        <v/>
      </c>
      <c r="H14672" s="40" t="str">
        <f t="shared" si="254"/>
        <v/>
      </c>
    </row>
    <row r="14673" spans="7:8" x14ac:dyDescent="0.25">
      <c r="G14673" s="19" t="str">
        <f>IFERROR(VLOOKUP($D14673,LISTA!$A$2:$J$9990,8,0),"")</f>
        <v/>
      </c>
      <c r="H14673" s="40" t="str">
        <f t="shared" si="254"/>
        <v/>
      </c>
    </row>
    <row r="14674" spans="7:8" x14ac:dyDescent="0.25">
      <c r="G14674" s="19" t="str">
        <f>IFERROR(VLOOKUP($D14674,LISTA!$A$2:$J$9990,8,0),"")</f>
        <v/>
      </c>
      <c r="H14674" s="40" t="str">
        <f t="shared" si="254"/>
        <v/>
      </c>
    </row>
    <row r="14675" spans="7:8" x14ac:dyDescent="0.25">
      <c r="G14675" s="19" t="str">
        <f>IFERROR(VLOOKUP($D14675,LISTA!$A$2:$J$9990,8,0),"")</f>
        <v/>
      </c>
      <c r="H14675" s="40" t="str">
        <f t="shared" si="254"/>
        <v/>
      </c>
    </row>
    <row r="14676" spans="7:8" x14ac:dyDescent="0.25">
      <c r="G14676" s="19" t="str">
        <f>IFERROR(VLOOKUP($D14676,LISTA!$A$2:$J$9990,8,0),"")</f>
        <v/>
      </c>
      <c r="H14676" s="40" t="str">
        <f t="shared" si="254"/>
        <v/>
      </c>
    </row>
    <row r="14677" spans="7:8" x14ac:dyDescent="0.25">
      <c r="G14677" s="19" t="str">
        <f>IFERROR(VLOOKUP($D14677,LISTA!$A$2:$J$9990,8,0),"")</f>
        <v/>
      </c>
      <c r="H14677" s="40" t="str">
        <f t="shared" si="254"/>
        <v/>
      </c>
    </row>
    <row r="14678" spans="7:8" x14ac:dyDescent="0.25">
      <c r="G14678" s="19" t="str">
        <f>IFERROR(VLOOKUP($D14678,LISTA!$A$2:$J$9990,8,0),"")</f>
        <v/>
      </c>
      <c r="H14678" s="40" t="str">
        <f t="shared" si="254"/>
        <v/>
      </c>
    </row>
    <row r="14679" spans="7:8" x14ac:dyDescent="0.25">
      <c r="G14679" s="19" t="str">
        <f>IFERROR(VLOOKUP($D14679,LISTA!$A$2:$J$9990,8,0),"")</f>
        <v/>
      </c>
      <c r="H14679" s="40" t="str">
        <f t="shared" si="254"/>
        <v/>
      </c>
    </row>
    <row r="14680" spans="7:8" x14ac:dyDescent="0.25">
      <c r="G14680" s="19" t="str">
        <f>IFERROR(VLOOKUP($D14680,LISTA!$A$2:$J$9990,8,0),"")</f>
        <v/>
      </c>
      <c r="H14680" s="40" t="str">
        <f t="shared" si="254"/>
        <v/>
      </c>
    </row>
    <row r="14681" spans="7:8" x14ac:dyDescent="0.25">
      <c r="G14681" s="19" t="str">
        <f>IFERROR(VLOOKUP($D14681,LISTA!$A$2:$J$9990,8,0),"")</f>
        <v/>
      </c>
      <c r="H14681" s="40" t="str">
        <f t="shared" si="254"/>
        <v/>
      </c>
    </row>
    <row r="14682" spans="7:8" x14ac:dyDescent="0.25">
      <c r="G14682" s="19" t="str">
        <f>IFERROR(VLOOKUP($D14682,LISTA!$A$2:$J$9990,8,0),"")</f>
        <v/>
      </c>
      <c r="H14682" s="40" t="str">
        <f t="shared" si="254"/>
        <v/>
      </c>
    </row>
    <row r="14683" spans="7:8" x14ac:dyDescent="0.25">
      <c r="G14683" s="19" t="str">
        <f>IFERROR(VLOOKUP($D14683,LISTA!$A$2:$J$9990,8,0),"")</f>
        <v/>
      </c>
      <c r="H14683" s="40" t="str">
        <f t="shared" si="254"/>
        <v/>
      </c>
    </row>
    <row r="14684" spans="7:8" x14ac:dyDescent="0.25">
      <c r="G14684" s="19" t="str">
        <f>IFERROR(VLOOKUP($D14684,LISTA!$A$2:$J$9990,8,0),"")</f>
        <v/>
      </c>
      <c r="H14684" s="40" t="str">
        <f t="shared" si="254"/>
        <v/>
      </c>
    </row>
    <row r="14685" spans="7:8" x14ac:dyDescent="0.25">
      <c r="G14685" s="19" t="str">
        <f>IFERROR(VLOOKUP($D14685,LISTA!$A$2:$J$9990,8,0),"")</f>
        <v/>
      </c>
      <c r="H14685" s="40" t="str">
        <f t="shared" si="254"/>
        <v/>
      </c>
    </row>
    <row r="14686" spans="7:8" x14ac:dyDescent="0.25">
      <c r="G14686" s="19" t="str">
        <f>IFERROR(VLOOKUP($D14686,LISTA!$A$2:$J$9990,8,0),"")</f>
        <v/>
      </c>
      <c r="H14686" s="40" t="str">
        <f t="shared" si="254"/>
        <v/>
      </c>
    </row>
    <row r="14687" spans="7:8" x14ac:dyDescent="0.25">
      <c r="G14687" s="19" t="str">
        <f>IFERROR(VLOOKUP($D14687,LISTA!$A$2:$J$9990,8,0),"")</f>
        <v/>
      </c>
      <c r="H14687" s="40" t="str">
        <f t="shared" si="254"/>
        <v/>
      </c>
    </row>
    <row r="14688" spans="7:8" x14ac:dyDescent="0.25">
      <c r="G14688" s="19" t="str">
        <f>IFERROR(VLOOKUP($D14688,LISTA!$A$2:$J$9990,8,0),"")</f>
        <v/>
      </c>
      <c r="H14688" s="40" t="str">
        <f t="shared" si="254"/>
        <v/>
      </c>
    </row>
    <row r="14689" spans="7:8" x14ac:dyDescent="0.25">
      <c r="G14689" s="19" t="str">
        <f>IFERROR(VLOOKUP($D14689,LISTA!$A$2:$J$9990,8,0),"")</f>
        <v/>
      </c>
      <c r="H14689" s="40" t="str">
        <f t="shared" si="254"/>
        <v/>
      </c>
    </row>
    <row r="14690" spans="7:8" x14ac:dyDescent="0.25">
      <c r="G14690" s="19" t="str">
        <f>IFERROR(VLOOKUP($D14690,LISTA!$A$2:$J$9990,8,0),"")</f>
        <v/>
      </c>
      <c r="H14690" s="40" t="str">
        <f t="shared" si="254"/>
        <v/>
      </c>
    </row>
    <row r="14691" spans="7:8" x14ac:dyDescent="0.25">
      <c r="G14691" s="19" t="str">
        <f>IFERROR(VLOOKUP($D14691,LISTA!$A$2:$J$9990,8,0),"")</f>
        <v/>
      </c>
      <c r="H14691" s="40" t="str">
        <f t="shared" si="254"/>
        <v/>
      </c>
    </row>
    <row r="14692" spans="7:8" x14ac:dyDescent="0.25">
      <c r="G14692" s="19" t="str">
        <f>IFERROR(VLOOKUP($D14692,LISTA!$A$2:$J$9990,8,0),"")</f>
        <v/>
      </c>
      <c r="H14692" s="40" t="str">
        <f t="shared" si="254"/>
        <v/>
      </c>
    </row>
    <row r="14693" spans="7:8" x14ac:dyDescent="0.25">
      <c r="G14693" s="19" t="str">
        <f>IFERROR(VLOOKUP($D14693,LISTA!$A$2:$J$9990,8,0),"")</f>
        <v/>
      </c>
      <c r="H14693" s="40" t="str">
        <f t="shared" si="254"/>
        <v/>
      </c>
    </row>
    <row r="14694" spans="7:8" x14ac:dyDescent="0.25">
      <c r="G14694" s="19" t="str">
        <f>IFERROR(VLOOKUP($D14694,LISTA!$A$2:$J$9990,8,0),"")</f>
        <v/>
      </c>
      <c r="H14694" s="40" t="str">
        <f t="shared" si="254"/>
        <v/>
      </c>
    </row>
    <row r="14695" spans="7:8" x14ac:dyDescent="0.25">
      <c r="G14695" s="19" t="str">
        <f>IFERROR(VLOOKUP($D14695,LISTA!$A$2:$J$9990,8,0),"")</f>
        <v/>
      </c>
      <c r="H14695" s="40" t="str">
        <f t="shared" si="254"/>
        <v/>
      </c>
    </row>
    <row r="14696" spans="7:8" x14ac:dyDescent="0.25">
      <c r="G14696" s="19" t="str">
        <f>IFERROR(VLOOKUP($D14696,LISTA!$A$2:$J$9990,8,0),"")</f>
        <v/>
      </c>
      <c r="H14696" s="40" t="str">
        <f t="shared" si="254"/>
        <v/>
      </c>
    </row>
    <row r="14697" spans="7:8" x14ac:dyDescent="0.25">
      <c r="G14697" s="19" t="str">
        <f>IFERROR(VLOOKUP($D14697,LISTA!$A$2:$J$9990,8,0),"")</f>
        <v/>
      </c>
      <c r="H14697" s="40" t="str">
        <f t="shared" si="254"/>
        <v/>
      </c>
    </row>
    <row r="14698" spans="7:8" x14ac:dyDescent="0.25">
      <c r="G14698" s="19" t="str">
        <f>IFERROR(VLOOKUP($D14698,LISTA!$A$2:$J$9990,8,0),"")</f>
        <v/>
      </c>
      <c r="H14698" s="40" t="str">
        <f t="shared" si="254"/>
        <v/>
      </c>
    </row>
    <row r="14699" spans="7:8" x14ac:dyDescent="0.25">
      <c r="G14699" s="19" t="str">
        <f>IFERROR(VLOOKUP($D14699,LISTA!$A$2:$J$9990,8,0),"")</f>
        <v/>
      </c>
      <c r="H14699" s="40" t="str">
        <f t="shared" si="254"/>
        <v/>
      </c>
    </row>
    <row r="14700" spans="7:8" x14ac:dyDescent="0.25">
      <c r="G14700" s="19" t="str">
        <f>IFERROR(VLOOKUP($D14700,LISTA!$A$2:$J$9990,8,0),"")</f>
        <v/>
      </c>
      <c r="H14700" s="40" t="str">
        <f t="shared" si="254"/>
        <v/>
      </c>
    </row>
    <row r="14701" spans="7:8" x14ac:dyDescent="0.25">
      <c r="G14701" s="19" t="str">
        <f>IFERROR(VLOOKUP($D14701,LISTA!$A$2:$J$9990,8,0),"")</f>
        <v/>
      </c>
      <c r="H14701" s="40" t="str">
        <f t="shared" si="254"/>
        <v/>
      </c>
    </row>
    <row r="14702" spans="7:8" x14ac:dyDescent="0.25">
      <c r="G14702" s="19" t="str">
        <f>IFERROR(VLOOKUP($D14702,LISTA!$A$2:$J$9990,8,0),"")</f>
        <v/>
      </c>
      <c r="H14702" s="40" t="str">
        <f t="shared" si="254"/>
        <v/>
      </c>
    </row>
    <row r="14703" spans="7:8" x14ac:dyDescent="0.25">
      <c r="G14703" s="19" t="str">
        <f>IFERROR(VLOOKUP($D14703,LISTA!$A$2:$J$9990,8,0),"")</f>
        <v/>
      </c>
      <c r="H14703" s="40" t="str">
        <f t="shared" si="254"/>
        <v/>
      </c>
    </row>
    <row r="14704" spans="7:8" x14ac:dyDescent="0.25">
      <c r="G14704" s="19" t="str">
        <f>IFERROR(VLOOKUP($D14704,LISTA!$A$2:$J$9990,8,0),"")</f>
        <v/>
      </c>
      <c r="H14704" s="40" t="str">
        <f t="shared" si="254"/>
        <v/>
      </c>
    </row>
    <row r="14705" spans="7:8" x14ac:dyDescent="0.25">
      <c r="G14705" s="19" t="str">
        <f>IFERROR(VLOOKUP($D14705,LISTA!$A$2:$J$9990,8,0),"")</f>
        <v/>
      </c>
      <c r="H14705" s="40" t="str">
        <f t="shared" si="254"/>
        <v/>
      </c>
    </row>
    <row r="14706" spans="7:8" x14ac:dyDescent="0.25">
      <c r="G14706" s="19" t="str">
        <f>IFERROR(VLOOKUP($D14706,LISTA!$A$2:$J$9990,8,0),"")</f>
        <v/>
      </c>
      <c r="H14706" s="40" t="str">
        <f t="shared" si="254"/>
        <v/>
      </c>
    </row>
    <row r="14707" spans="7:8" x14ac:dyDescent="0.25">
      <c r="G14707" s="19" t="str">
        <f>IFERROR(VLOOKUP($D14707,LISTA!$A$2:$J$9990,8,0),"")</f>
        <v/>
      </c>
      <c r="H14707" s="40" t="str">
        <f t="shared" si="254"/>
        <v/>
      </c>
    </row>
    <row r="14708" spans="7:8" x14ac:dyDescent="0.25">
      <c r="G14708" s="19" t="str">
        <f>IFERROR(VLOOKUP($D14708,LISTA!$A$2:$J$9990,8,0),"")</f>
        <v/>
      </c>
      <c r="H14708" s="40" t="str">
        <f t="shared" si="254"/>
        <v/>
      </c>
    </row>
    <row r="14709" spans="7:8" x14ac:dyDescent="0.25">
      <c r="G14709" s="19" t="str">
        <f>IFERROR(VLOOKUP($D14709,LISTA!$A$2:$J$9990,8,0),"")</f>
        <v/>
      </c>
      <c r="H14709" s="40" t="str">
        <f t="shared" si="254"/>
        <v/>
      </c>
    </row>
    <row r="14710" spans="7:8" x14ac:dyDescent="0.25">
      <c r="G14710" s="19" t="str">
        <f>IFERROR(VLOOKUP($D14710,LISTA!$A$2:$J$9990,8,0),"")</f>
        <v/>
      </c>
      <c r="H14710" s="40" t="str">
        <f t="shared" si="254"/>
        <v/>
      </c>
    </row>
    <row r="14711" spans="7:8" x14ac:dyDescent="0.25">
      <c r="G14711" s="19" t="str">
        <f>IFERROR(VLOOKUP($D14711,LISTA!$A$2:$J$9990,8,0),"")</f>
        <v/>
      </c>
      <c r="H14711" s="40" t="str">
        <f t="shared" si="254"/>
        <v/>
      </c>
    </row>
    <row r="14712" spans="7:8" x14ac:dyDescent="0.25">
      <c r="G14712" s="19" t="str">
        <f>IFERROR(VLOOKUP($D14712,LISTA!$A$2:$J$9990,8,0),"")</f>
        <v/>
      </c>
      <c r="H14712" s="40" t="str">
        <f t="shared" si="254"/>
        <v/>
      </c>
    </row>
    <row r="14713" spans="7:8" x14ac:dyDescent="0.25">
      <c r="G14713" s="19" t="str">
        <f>IFERROR(VLOOKUP($D14713,LISTA!$A$2:$J$9990,8,0),"")</f>
        <v/>
      </c>
      <c r="H14713" s="40" t="str">
        <f t="shared" si="254"/>
        <v/>
      </c>
    </row>
    <row r="14714" spans="7:8" x14ac:dyDescent="0.25">
      <c r="G14714" s="19" t="str">
        <f>IFERROR(VLOOKUP($D14714,LISTA!$A$2:$J$9990,8,0),"")</f>
        <v/>
      </c>
      <c r="H14714" s="40" t="str">
        <f t="shared" si="254"/>
        <v/>
      </c>
    </row>
    <row r="14715" spans="7:8" x14ac:dyDescent="0.25">
      <c r="G14715" s="19" t="str">
        <f>IFERROR(VLOOKUP($D14715,LISTA!$A$2:$J$9990,8,0),"")</f>
        <v/>
      </c>
      <c r="H14715" s="40" t="str">
        <f t="shared" si="254"/>
        <v/>
      </c>
    </row>
    <row r="14716" spans="7:8" x14ac:dyDescent="0.25">
      <c r="G14716" s="19" t="str">
        <f>IFERROR(VLOOKUP($D14716,LISTA!$A$2:$J$9990,8,0),"")</f>
        <v/>
      </c>
      <c r="H14716" s="40" t="str">
        <f t="shared" si="254"/>
        <v/>
      </c>
    </row>
    <row r="14717" spans="7:8" x14ac:dyDescent="0.25">
      <c r="G14717" s="19" t="str">
        <f>IFERROR(VLOOKUP($D14717,LISTA!$A$2:$J$9990,8,0),"")</f>
        <v/>
      </c>
      <c r="H14717" s="40" t="str">
        <f t="shared" si="254"/>
        <v/>
      </c>
    </row>
    <row r="14718" spans="7:8" x14ac:dyDescent="0.25">
      <c r="G14718" s="19" t="str">
        <f>IFERROR(VLOOKUP($D14718,LISTA!$A$2:$J$9990,8,0),"")</f>
        <v/>
      </c>
      <c r="H14718" s="40" t="str">
        <f t="shared" si="254"/>
        <v/>
      </c>
    </row>
    <row r="14719" spans="7:8" x14ac:dyDescent="0.25">
      <c r="G14719" s="19" t="str">
        <f>IFERROR(VLOOKUP($D14719,LISTA!$A$2:$J$9990,8,0),"")</f>
        <v/>
      </c>
      <c r="H14719" s="40" t="str">
        <f t="shared" si="254"/>
        <v/>
      </c>
    </row>
    <row r="14720" spans="7:8" x14ac:dyDescent="0.25">
      <c r="G14720" s="19" t="str">
        <f>IFERROR(VLOOKUP($D14720,LISTA!$A$2:$J$9990,8,0),"")</f>
        <v/>
      </c>
      <c r="H14720" s="40" t="str">
        <f t="shared" si="254"/>
        <v/>
      </c>
    </row>
    <row r="14721" spans="7:8" x14ac:dyDescent="0.25">
      <c r="G14721" s="19" t="str">
        <f>IFERROR(VLOOKUP($D14721,LISTA!$A$2:$J$9990,8,0),"")</f>
        <v/>
      </c>
      <c r="H14721" s="40" t="str">
        <f t="shared" si="254"/>
        <v/>
      </c>
    </row>
    <row r="14722" spans="7:8" x14ac:dyDescent="0.25">
      <c r="G14722" s="19" t="str">
        <f>IFERROR(VLOOKUP($D14722,LISTA!$A$2:$J$9990,8,0),"")</f>
        <v/>
      </c>
      <c r="H14722" s="40" t="str">
        <f t="shared" si="254"/>
        <v/>
      </c>
    </row>
    <row r="14723" spans="7:8" x14ac:dyDescent="0.25">
      <c r="G14723" s="19" t="str">
        <f>IFERROR(VLOOKUP($D14723,LISTA!$A$2:$J$9990,8,0),"")</f>
        <v/>
      </c>
      <c r="H14723" s="40" t="str">
        <f t="shared" si="254"/>
        <v/>
      </c>
    </row>
    <row r="14724" spans="7:8" x14ac:dyDescent="0.25">
      <c r="G14724" s="19" t="str">
        <f>IFERROR(VLOOKUP($D14724,LISTA!$A$2:$J$9990,8,0),"")</f>
        <v/>
      </c>
      <c r="H14724" s="40" t="str">
        <f t="shared" si="254"/>
        <v/>
      </c>
    </row>
    <row r="14725" spans="7:8" x14ac:dyDescent="0.25">
      <c r="G14725" s="19" t="str">
        <f>IFERROR(VLOOKUP($D14725,LISTA!$A$2:$J$9990,8,0),"")</f>
        <v/>
      </c>
      <c r="H14725" s="40" t="str">
        <f t="shared" ref="H14725:H14788" si="255">IF(OR(G14725=$K$10,G14725=$K$11,G14725=$K$14,G14725=$K$15,G14725=$K$16,G14725=$K$17,G14725=$K$18,G14725=$K$19,G14725=$K$20,G14725=$K$21,G14725=$K$22,G14725=$K$23,G14725=$K$24,G14725=$K$25,G14725=$K$26,G14725=$K$27,G14725=$K$28),$K$9,IF(OR(G14725=$K$32,G14725=$K$33),$K$31,IF(OR(G14725=$K$38),$K$37,"")))</f>
        <v/>
      </c>
    </row>
    <row r="14726" spans="7:8" x14ac:dyDescent="0.25">
      <c r="G14726" s="19" t="str">
        <f>IFERROR(VLOOKUP($D14726,LISTA!$A$2:$J$9990,8,0),"")</f>
        <v/>
      </c>
      <c r="H14726" s="40" t="str">
        <f t="shared" si="255"/>
        <v/>
      </c>
    </row>
    <row r="14727" spans="7:8" x14ac:dyDescent="0.25">
      <c r="G14727" s="19" t="str">
        <f>IFERROR(VLOOKUP($D14727,LISTA!$A$2:$J$9990,8,0),"")</f>
        <v/>
      </c>
      <c r="H14727" s="40" t="str">
        <f t="shared" si="255"/>
        <v/>
      </c>
    </row>
    <row r="14728" spans="7:8" x14ac:dyDescent="0.25">
      <c r="G14728" s="19" t="str">
        <f>IFERROR(VLOOKUP($D14728,LISTA!$A$2:$J$9990,8,0),"")</f>
        <v/>
      </c>
      <c r="H14728" s="40" t="str">
        <f t="shared" si="255"/>
        <v/>
      </c>
    </row>
    <row r="14729" spans="7:8" x14ac:dyDescent="0.25">
      <c r="G14729" s="19" t="str">
        <f>IFERROR(VLOOKUP($D14729,LISTA!$A$2:$J$9990,8,0),"")</f>
        <v/>
      </c>
      <c r="H14729" s="40" t="str">
        <f t="shared" si="255"/>
        <v/>
      </c>
    </row>
    <row r="14730" spans="7:8" x14ac:dyDescent="0.25">
      <c r="G14730" s="19" t="str">
        <f>IFERROR(VLOOKUP($D14730,LISTA!$A$2:$J$9990,8,0),"")</f>
        <v/>
      </c>
      <c r="H14730" s="40" t="str">
        <f t="shared" si="255"/>
        <v/>
      </c>
    </row>
    <row r="14731" spans="7:8" x14ac:dyDescent="0.25">
      <c r="G14731" s="19" t="str">
        <f>IFERROR(VLOOKUP($D14731,LISTA!$A$2:$J$9990,8,0),"")</f>
        <v/>
      </c>
      <c r="H14731" s="40" t="str">
        <f t="shared" si="255"/>
        <v/>
      </c>
    </row>
    <row r="14732" spans="7:8" x14ac:dyDescent="0.25">
      <c r="G14732" s="19" t="str">
        <f>IFERROR(VLOOKUP($D14732,LISTA!$A$2:$J$9990,8,0),"")</f>
        <v/>
      </c>
      <c r="H14732" s="40" t="str">
        <f t="shared" si="255"/>
        <v/>
      </c>
    </row>
    <row r="14733" spans="7:8" x14ac:dyDescent="0.25">
      <c r="G14733" s="19" t="str">
        <f>IFERROR(VLOOKUP($D14733,LISTA!$A$2:$J$9990,8,0),"")</f>
        <v/>
      </c>
      <c r="H14733" s="40" t="str">
        <f t="shared" si="255"/>
        <v/>
      </c>
    </row>
    <row r="14734" spans="7:8" x14ac:dyDescent="0.25">
      <c r="G14734" s="19" t="str">
        <f>IFERROR(VLOOKUP($D14734,LISTA!$A$2:$J$9990,8,0),"")</f>
        <v/>
      </c>
      <c r="H14734" s="40" t="str">
        <f t="shared" si="255"/>
        <v/>
      </c>
    </row>
    <row r="14735" spans="7:8" x14ac:dyDescent="0.25">
      <c r="G14735" s="19" t="str">
        <f>IFERROR(VLOOKUP($D14735,LISTA!$A$2:$J$9990,8,0),"")</f>
        <v/>
      </c>
      <c r="H14735" s="40" t="str">
        <f t="shared" si="255"/>
        <v/>
      </c>
    </row>
    <row r="14736" spans="7:8" x14ac:dyDescent="0.25">
      <c r="G14736" s="19" t="str">
        <f>IFERROR(VLOOKUP($D14736,LISTA!$A$2:$J$9990,8,0),"")</f>
        <v/>
      </c>
      <c r="H14736" s="40" t="str">
        <f t="shared" si="255"/>
        <v/>
      </c>
    </row>
    <row r="14737" spans="7:8" x14ac:dyDescent="0.25">
      <c r="G14737" s="19" t="str">
        <f>IFERROR(VLOOKUP($D14737,LISTA!$A$2:$J$9990,8,0),"")</f>
        <v/>
      </c>
      <c r="H14737" s="40" t="str">
        <f t="shared" si="255"/>
        <v/>
      </c>
    </row>
    <row r="14738" spans="7:8" x14ac:dyDescent="0.25">
      <c r="G14738" s="19" t="str">
        <f>IFERROR(VLOOKUP($D14738,LISTA!$A$2:$J$9990,8,0),"")</f>
        <v/>
      </c>
      <c r="H14738" s="40" t="str">
        <f t="shared" si="255"/>
        <v/>
      </c>
    </row>
    <row r="14739" spans="7:8" x14ac:dyDescent="0.25">
      <c r="G14739" s="19" t="str">
        <f>IFERROR(VLOOKUP($D14739,LISTA!$A$2:$J$9990,8,0),"")</f>
        <v/>
      </c>
      <c r="H14739" s="40" t="str">
        <f t="shared" si="255"/>
        <v/>
      </c>
    </row>
    <row r="14740" spans="7:8" x14ac:dyDescent="0.25">
      <c r="G14740" s="19" t="str">
        <f>IFERROR(VLOOKUP($D14740,LISTA!$A$2:$J$9990,8,0),"")</f>
        <v/>
      </c>
      <c r="H14740" s="40" t="str">
        <f t="shared" si="255"/>
        <v/>
      </c>
    </row>
    <row r="14741" spans="7:8" x14ac:dyDescent="0.25">
      <c r="G14741" s="19" t="str">
        <f>IFERROR(VLOOKUP($D14741,LISTA!$A$2:$J$9990,8,0),"")</f>
        <v/>
      </c>
      <c r="H14741" s="40" t="str">
        <f t="shared" si="255"/>
        <v/>
      </c>
    </row>
    <row r="14742" spans="7:8" x14ac:dyDescent="0.25">
      <c r="G14742" s="19" t="str">
        <f>IFERROR(VLOOKUP($D14742,LISTA!$A$2:$J$9990,8,0),"")</f>
        <v/>
      </c>
      <c r="H14742" s="40" t="str">
        <f t="shared" si="255"/>
        <v/>
      </c>
    </row>
    <row r="14743" spans="7:8" x14ac:dyDescent="0.25">
      <c r="G14743" s="19" t="str">
        <f>IFERROR(VLOOKUP($D14743,LISTA!$A$2:$J$9990,8,0),"")</f>
        <v/>
      </c>
      <c r="H14743" s="40" t="str">
        <f t="shared" si="255"/>
        <v/>
      </c>
    </row>
    <row r="14744" spans="7:8" x14ac:dyDescent="0.25">
      <c r="G14744" s="19" t="str">
        <f>IFERROR(VLOOKUP($D14744,LISTA!$A$2:$J$9990,8,0),"")</f>
        <v/>
      </c>
      <c r="H14744" s="40" t="str">
        <f t="shared" si="255"/>
        <v/>
      </c>
    </row>
    <row r="14745" spans="7:8" x14ac:dyDescent="0.25">
      <c r="G14745" s="19" t="str">
        <f>IFERROR(VLOOKUP($D14745,LISTA!$A$2:$J$9990,8,0),"")</f>
        <v/>
      </c>
      <c r="H14745" s="40" t="str">
        <f t="shared" si="255"/>
        <v/>
      </c>
    </row>
    <row r="14746" spans="7:8" x14ac:dyDescent="0.25">
      <c r="G14746" s="19" t="str">
        <f>IFERROR(VLOOKUP($D14746,LISTA!$A$2:$J$9990,8,0),"")</f>
        <v/>
      </c>
      <c r="H14746" s="40" t="str">
        <f t="shared" si="255"/>
        <v/>
      </c>
    </row>
    <row r="14747" spans="7:8" x14ac:dyDescent="0.25">
      <c r="G14747" s="19" t="str">
        <f>IFERROR(VLOOKUP($D14747,LISTA!$A$2:$J$9990,8,0),"")</f>
        <v/>
      </c>
      <c r="H14747" s="40" t="str">
        <f t="shared" si="255"/>
        <v/>
      </c>
    </row>
    <row r="14748" spans="7:8" x14ac:dyDescent="0.25">
      <c r="G14748" s="19" t="str">
        <f>IFERROR(VLOOKUP($D14748,LISTA!$A$2:$J$9990,8,0),"")</f>
        <v/>
      </c>
      <c r="H14748" s="40" t="str">
        <f t="shared" si="255"/>
        <v/>
      </c>
    </row>
    <row r="14749" spans="7:8" x14ac:dyDescent="0.25">
      <c r="G14749" s="19" t="str">
        <f>IFERROR(VLOOKUP($D14749,LISTA!$A$2:$J$9990,8,0),"")</f>
        <v/>
      </c>
      <c r="H14749" s="40" t="str">
        <f t="shared" si="255"/>
        <v/>
      </c>
    </row>
    <row r="14750" spans="7:8" x14ac:dyDescent="0.25">
      <c r="G14750" s="19" t="str">
        <f>IFERROR(VLOOKUP($D14750,LISTA!$A$2:$J$9990,8,0),"")</f>
        <v/>
      </c>
      <c r="H14750" s="40" t="str">
        <f t="shared" si="255"/>
        <v/>
      </c>
    </row>
    <row r="14751" spans="7:8" x14ac:dyDescent="0.25">
      <c r="G14751" s="19" t="str">
        <f>IFERROR(VLOOKUP($D14751,LISTA!$A$2:$J$9990,8,0),"")</f>
        <v/>
      </c>
      <c r="H14751" s="40" t="str">
        <f t="shared" si="255"/>
        <v/>
      </c>
    </row>
    <row r="14752" spans="7:8" x14ac:dyDescent="0.25">
      <c r="G14752" s="19" t="str">
        <f>IFERROR(VLOOKUP($D14752,LISTA!$A$2:$J$9990,8,0),"")</f>
        <v/>
      </c>
      <c r="H14752" s="40" t="str">
        <f t="shared" si="255"/>
        <v/>
      </c>
    </row>
    <row r="14753" spans="7:8" x14ac:dyDescent="0.25">
      <c r="G14753" s="19" t="str">
        <f>IFERROR(VLOOKUP($D14753,LISTA!$A$2:$J$9990,8,0),"")</f>
        <v/>
      </c>
      <c r="H14753" s="40" t="str">
        <f t="shared" si="255"/>
        <v/>
      </c>
    </row>
    <row r="14754" spans="7:8" x14ac:dyDescent="0.25">
      <c r="G14754" s="19" t="str">
        <f>IFERROR(VLOOKUP($D14754,LISTA!$A$2:$J$9990,8,0),"")</f>
        <v/>
      </c>
      <c r="H14754" s="40" t="str">
        <f t="shared" si="255"/>
        <v/>
      </c>
    </row>
    <row r="14755" spans="7:8" x14ac:dyDescent="0.25">
      <c r="G14755" s="19" t="str">
        <f>IFERROR(VLOOKUP($D14755,LISTA!$A$2:$J$9990,8,0),"")</f>
        <v/>
      </c>
      <c r="H14755" s="40" t="str">
        <f t="shared" si="255"/>
        <v/>
      </c>
    </row>
    <row r="14756" spans="7:8" x14ac:dyDescent="0.25">
      <c r="G14756" s="19" t="str">
        <f>IFERROR(VLOOKUP($D14756,LISTA!$A$2:$J$9990,8,0),"")</f>
        <v/>
      </c>
      <c r="H14756" s="40" t="str">
        <f t="shared" si="255"/>
        <v/>
      </c>
    </row>
    <row r="14757" spans="7:8" x14ac:dyDescent="0.25">
      <c r="G14757" s="19" t="str">
        <f>IFERROR(VLOOKUP($D14757,LISTA!$A$2:$J$9990,8,0),"")</f>
        <v/>
      </c>
      <c r="H14757" s="40" t="str">
        <f t="shared" si="255"/>
        <v/>
      </c>
    </row>
    <row r="14758" spans="7:8" x14ac:dyDescent="0.25">
      <c r="G14758" s="19" t="str">
        <f>IFERROR(VLOOKUP($D14758,LISTA!$A$2:$J$9990,8,0),"")</f>
        <v/>
      </c>
      <c r="H14758" s="40" t="str">
        <f t="shared" si="255"/>
        <v/>
      </c>
    </row>
    <row r="14759" spans="7:8" x14ac:dyDescent="0.25">
      <c r="G14759" s="19" t="str">
        <f>IFERROR(VLOOKUP($D14759,LISTA!$A$2:$J$9990,8,0),"")</f>
        <v/>
      </c>
      <c r="H14759" s="40" t="str">
        <f t="shared" si="255"/>
        <v/>
      </c>
    </row>
    <row r="14760" spans="7:8" x14ac:dyDescent="0.25">
      <c r="G14760" s="19" t="str">
        <f>IFERROR(VLOOKUP($D14760,LISTA!$A$2:$J$9990,8,0),"")</f>
        <v/>
      </c>
      <c r="H14760" s="40" t="str">
        <f t="shared" si="255"/>
        <v/>
      </c>
    </row>
    <row r="14761" spans="7:8" x14ac:dyDescent="0.25">
      <c r="G14761" s="19" t="str">
        <f>IFERROR(VLOOKUP($D14761,LISTA!$A$2:$J$9990,8,0),"")</f>
        <v/>
      </c>
      <c r="H14761" s="40" t="str">
        <f t="shared" si="255"/>
        <v/>
      </c>
    </row>
    <row r="14762" spans="7:8" x14ac:dyDescent="0.25">
      <c r="G14762" s="19" t="str">
        <f>IFERROR(VLOOKUP($D14762,LISTA!$A$2:$J$9990,8,0),"")</f>
        <v/>
      </c>
      <c r="H14762" s="40" t="str">
        <f t="shared" si="255"/>
        <v/>
      </c>
    </row>
    <row r="14763" spans="7:8" x14ac:dyDescent="0.25">
      <c r="G14763" s="19" t="str">
        <f>IFERROR(VLOOKUP($D14763,LISTA!$A$2:$J$9990,8,0),"")</f>
        <v/>
      </c>
      <c r="H14763" s="40" t="str">
        <f t="shared" si="255"/>
        <v/>
      </c>
    </row>
    <row r="14764" spans="7:8" x14ac:dyDescent="0.25">
      <c r="G14764" s="19" t="str">
        <f>IFERROR(VLOOKUP($D14764,LISTA!$A$2:$J$9990,8,0),"")</f>
        <v/>
      </c>
      <c r="H14764" s="40" t="str">
        <f t="shared" si="255"/>
        <v/>
      </c>
    </row>
    <row r="14765" spans="7:8" x14ac:dyDescent="0.25">
      <c r="G14765" s="19" t="str">
        <f>IFERROR(VLOOKUP($D14765,LISTA!$A$2:$J$9990,8,0),"")</f>
        <v/>
      </c>
      <c r="H14765" s="40" t="str">
        <f t="shared" si="255"/>
        <v/>
      </c>
    </row>
    <row r="14766" spans="7:8" x14ac:dyDescent="0.25">
      <c r="G14766" s="19" t="str">
        <f>IFERROR(VLOOKUP($D14766,LISTA!$A$2:$J$9990,8,0),"")</f>
        <v/>
      </c>
      <c r="H14766" s="40" t="str">
        <f t="shared" si="255"/>
        <v/>
      </c>
    </row>
    <row r="14767" spans="7:8" x14ac:dyDescent="0.25">
      <c r="G14767" s="19" t="str">
        <f>IFERROR(VLOOKUP($D14767,LISTA!$A$2:$J$9990,8,0),"")</f>
        <v/>
      </c>
      <c r="H14767" s="40" t="str">
        <f t="shared" si="255"/>
        <v/>
      </c>
    </row>
    <row r="14768" spans="7:8" x14ac:dyDescent="0.25">
      <c r="G14768" s="19" t="str">
        <f>IFERROR(VLOOKUP($D14768,LISTA!$A$2:$J$9990,8,0),"")</f>
        <v/>
      </c>
      <c r="H14768" s="40" t="str">
        <f t="shared" si="255"/>
        <v/>
      </c>
    </row>
    <row r="14769" spans="7:8" x14ac:dyDescent="0.25">
      <c r="G14769" s="19" t="str">
        <f>IFERROR(VLOOKUP($D14769,LISTA!$A$2:$J$9990,8,0),"")</f>
        <v/>
      </c>
      <c r="H14769" s="40" t="str">
        <f t="shared" si="255"/>
        <v/>
      </c>
    </row>
    <row r="14770" spans="7:8" x14ac:dyDescent="0.25">
      <c r="G14770" s="19" t="str">
        <f>IFERROR(VLOOKUP($D14770,LISTA!$A$2:$J$9990,8,0),"")</f>
        <v/>
      </c>
      <c r="H14770" s="40" t="str">
        <f t="shared" si="255"/>
        <v/>
      </c>
    </row>
    <row r="14771" spans="7:8" x14ac:dyDescent="0.25">
      <c r="G14771" s="19" t="str">
        <f>IFERROR(VLOOKUP($D14771,LISTA!$A$2:$J$9990,8,0),"")</f>
        <v/>
      </c>
      <c r="H14771" s="40" t="str">
        <f t="shared" si="255"/>
        <v/>
      </c>
    </row>
    <row r="14772" spans="7:8" x14ac:dyDescent="0.25">
      <c r="G14772" s="19" t="str">
        <f>IFERROR(VLOOKUP($D14772,LISTA!$A$2:$J$9990,8,0),"")</f>
        <v/>
      </c>
      <c r="H14772" s="40" t="str">
        <f t="shared" si="255"/>
        <v/>
      </c>
    </row>
    <row r="14773" spans="7:8" x14ac:dyDescent="0.25">
      <c r="G14773" s="19" t="str">
        <f>IFERROR(VLOOKUP($D14773,LISTA!$A$2:$J$9990,8,0),"")</f>
        <v/>
      </c>
      <c r="H14773" s="40" t="str">
        <f t="shared" si="255"/>
        <v/>
      </c>
    </row>
    <row r="14774" spans="7:8" x14ac:dyDescent="0.25">
      <c r="G14774" s="19" t="str">
        <f>IFERROR(VLOOKUP($D14774,LISTA!$A$2:$J$9990,8,0),"")</f>
        <v/>
      </c>
      <c r="H14774" s="40" t="str">
        <f t="shared" si="255"/>
        <v/>
      </c>
    </row>
    <row r="14775" spans="7:8" x14ac:dyDescent="0.25">
      <c r="G14775" s="19" t="str">
        <f>IFERROR(VLOOKUP($D14775,LISTA!$A$2:$J$9990,8,0),"")</f>
        <v/>
      </c>
      <c r="H14775" s="40" t="str">
        <f t="shared" si="255"/>
        <v/>
      </c>
    </row>
    <row r="14776" spans="7:8" x14ac:dyDescent="0.25">
      <c r="G14776" s="19" t="str">
        <f>IFERROR(VLOOKUP($D14776,LISTA!$A$2:$J$9990,8,0),"")</f>
        <v/>
      </c>
      <c r="H14776" s="40" t="str">
        <f t="shared" si="255"/>
        <v/>
      </c>
    </row>
    <row r="14777" spans="7:8" x14ac:dyDescent="0.25">
      <c r="G14777" s="19" t="str">
        <f>IFERROR(VLOOKUP($D14777,LISTA!$A$2:$J$9990,8,0),"")</f>
        <v/>
      </c>
      <c r="H14777" s="40" t="str">
        <f t="shared" si="255"/>
        <v/>
      </c>
    </row>
    <row r="14778" spans="7:8" x14ac:dyDescent="0.25">
      <c r="G14778" s="19" t="str">
        <f>IFERROR(VLOOKUP($D14778,LISTA!$A$2:$J$9990,8,0),"")</f>
        <v/>
      </c>
      <c r="H14778" s="40" t="str">
        <f t="shared" si="255"/>
        <v/>
      </c>
    </row>
    <row r="14779" spans="7:8" x14ac:dyDescent="0.25">
      <c r="G14779" s="19" t="str">
        <f>IFERROR(VLOOKUP($D14779,LISTA!$A$2:$J$9990,8,0),"")</f>
        <v/>
      </c>
      <c r="H14779" s="40" t="str">
        <f t="shared" si="255"/>
        <v/>
      </c>
    </row>
    <row r="14780" spans="7:8" x14ac:dyDescent="0.25">
      <c r="G14780" s="19" t="str">
        <f>IFERROR(VLOOKUP($D14780,LISTA!$A$2:$J$9990,8,0),"")</f>
        <v/>
      </c>
      <c r="H14780" s="40" t="str">
        <f t="shared" si="255"/>
        <v/>
      </c>
    </row>
    <row r="14781" spans="7:8" x14ac:dyDescent="0.25">
      <c r="G14781" s="19" t="str">
        <f>IFERROR(VLOOKUP($D14781,LISTA!$A$2:$J$9990,8,0),"")</f>
        <v/>
      </c>
      <c r="H14781" s="40" t="str">
        <f t="shared" si="255"/>
        <v/>
      </c>
    </row>
    <row r="14782" spans="7:8" x14ac:dyDescent="0.25">
      <c r="G14782" s="19" t="str">
        <f>IFERROR(VLOOKUP($D14782,LISTA!$A$2:$J$9990,8,0),"")</f>
        <v/>
      </c>
      <c r="H14782" s="40" t="str">
        <f t="shared" si="255"/>
        <v/>
      </c>
    </row>
    <row r="14783" spans="7:8" x14ac:dyDescent="0.25">
      <c r="G14783" s="19" t="str">
        <f>IFERROR(VLOOKUP($D14783,LISTA!$A$2:$J$9990,8,0),"")</f>
        <v/>
      </c>
      <c r="H14783" s="40" t="str">
        <f t="shared" si="255"/>
        <v/>
      </c>
    </row>
    <row r="14784" spans="7:8" x14ac:dyDescent="0.25">
      <c r="G14784" s="19" t="str">
        <f>IFERROR(VLOOKUP($D14784,LISTA!$A$2:$J$9990,8,0),"")</f>
        <v/>
      </c>
      <c r="H14784" s="40" t="str">
        <f t="shared" si="255"/>
        <v/>
      </c>
    </row>
    <row r="14785" spans="7:8" x14ac:dyDescent="0.25">
      <c r="G14785" s="19" t="str">
        <f>IFERROR(VLOOKUP($D14785,LISTA!$A$2:$J$9990,8,0),"")</f>
        <v/>
      </c>
      <c r="H14785" s="40" t="str">
        <f t="shared" si="255"/>
        <v/>
      </c>
    </row>
    <row r="14786" spans="7:8" x14ac:dyDescent="0.25">
      <c r="G14786" s="19" t="str">
        <f>IFERROR(VLOOKUP($D14786,LISTA!$A$2:$J$9990,8,0),"")</f>
        <v/>
      </c>
      <c r="H14786" s="40" t="str">
        <f t="shared" si="255"/>
        <v/>
      </c>
    </row>
    <row r="14787" spans="7:8" x14ac:dyDescent="0.25">
      <c r="G14787" s="19" t="str">
        <f>IFERROR(VLOOKUP($D14787,LISTA!$A$2:$J$9990,8,0),"")</f>
        <v/>
      </c>
      <c r="H14787" s="40" t="str">
        <f t="shared" si="255"/>
        <v/>
      </c>
    </row>
    <row r="14788" spans="7:8" x14ac:dyDescent="0.25">
      <c r="G14788" s="19" t="str">
        <f>IFERROR(VLOOKUP($D14788,LISTA!$A$2:$J$9990,8,0),"")</f>
        <v/>
      </c>
      <c r="H14788" s="40" t="str">
        <f t="shared" si="255"/>
        <v/>
      </c>
    </row>
    <row r="14789" spans="7:8" x14ac:dyDescent="0.25">
      <c r="G14789" s="19" t="str">
        <f>IFERROR(VLOOKUP($D14789,LISTA!$A$2:$J$9990,8,0),"")</f>
        <v/>
      </c>
      <c r="H14789" s="40" t="str">
        <f t="shared" ref="H14789:H14852" si="256">IF(OR(G14789=$K$10,G14789=$K$11,G14789=$K$14,G14789=$K$15,G14789=$K$16,G14789=$K$17,G14789=$K$18,G14789=$K$19,G14789=$K$20,G14789=$K$21,G14789=$K$22,G14789=$K$23,G14789=$K$24,G14789=$K$25,G14789=$K$26,G14789=$K$27,G14789=$K$28),$K$9,IF(OR(G14789=$K$32,G14789=$K$33),$K$31,IF(OR(G14789=$K$38),$K$37,"")))</f>
        <v/>
      </c>
    </row>
    <row r="14790" spans="7:8" x14ac:dyDescent="0.25">
      <c r="G14790" s="19" t="str">
        <f>IFERROR(VLOOKUP($D14790,LISTA!$A$2:$J$9990,8,0),"")</f>
        <v/>
      </c>
      <c r="H14790" s="40" t="str">
        <f t="shared" si="256"/>
        <v/>
      </c>
    </row>
    <row r="14791" spans="7:8" x14ac:dyDescent="0.25">
      <c r="G14791" s="19" t="str">
        <f>IFERROR(VLOOKUP($D14791,LISTA!$A$2:$J$9990,8,0),"")</f>
        <v/>
      </c>
      <c r="H14791" s="40" t="str">
        <f t="shared" si="256"/>
        <v/>
      </c>
    </row>
    <row r="14792" spans="7:8" x14ac:dyDescent="0.25">
      <c r="G14792" s="19" t="str">
        <f>IFERROR(VLOOKUP($D14792,LISTA!$A$2:$J$9990,8,0),"")</f>
        <v/>
      </c>
      <c r="H14792" s="40" t="str">
        <f t="shared" si="256"/>
        <v/>
      </c>
    </row>
    <row r="14793" spans="7:8" x14ac:dyDescent="0.25">
      <c r="G14793" s="19" t="str">
        <f>IFERROR(VLOOKUP($D14793,LISTA!$A$2:$J$9990,8,0),"")</f>
        <v/>
      </c>
      <c r="H14793" s="40" t="str">
        <f t="shared" si="256"/>
        <v/>
      </c>
    </row>
    <row r="14794" spans="7:8" x14ac:dyDescent="0.25">
      <c r="G14794" s="19" t="str">
        <f>IFERROR(VLOOKUP($D14794,LISTA!$A$2:$J$9990,8,0),"")</f>
        <v/>
      </c>
      <c r="H14794" s="40" t="str">
        <f t="shared" si="256"/>
        <v/>
      </c>
    </row>
    <row r="14795" spans="7:8" x14ac:dyDescent="0.25">
      <c r="G14795" s="19" t="str">
        <f>IFERROR(VLOOKUP($D14795,LISTA!$A$2:$J$9990,8,0),"")</f>
        <v/>
      </c>
      <c r="H14795" s="40" t="str">
        <f t="shared" si="256"/>
        <v/>
      </c>
    </row>
    <row r="14796" spans="7:8" x14ac:dyDescent="0.25">
      <c r="G14796" s="19" t="str">
        <f>IFERROR(VLOOKUP($D14796,LISTA!$A$2:$J$9990,8,0),"")</f>
        <v/>
      </c>
      <c r="H14796" s="40" t="str">
        <f t="shared" si="256"/>
        <v/>
      </c>
    </row>
    <row r="14797" spans="7:8" x14ac:dyDescent="0.25">
      <c r="G14797" s="19" t="str">
        <f>IFERROR(VLOOKUP($D14797,LISTA!$A$2:$J$9990,8,0),"")</f>
        <v/>
      </c>
      <c r="H14797" s="40" t="str">
        <f t="shared" si="256"/>
        <v/>
      </c>
    </row>
    <row r="14798" spans="7:8" x14ac:dyDescent="0.25">
      <c r="G14798" s="19" t="str">
        <f>IFERROR(VLOOKUP($D14798,LISTA!$A$2:$J$9990,8,0),"")</f>
        <v/>
      </c>
      <c r="H14798" s="40" t="str">
        <f t="shared" si="256"/>
        <v/>
      </c>
    </row>
    <row r="14799" spans="7:8" x14ac:dyDescent="0.25">
      <c r="G14799" s="19" t="str">
        <f>IFERROR(VLOOKUP($D14799,LISTA!$A$2:$J$9990,8,0),"")</f>
        <v/>
      </c>
      <c r="H14799" s="40" t="str">
        <f t="shared" si="256"/>
        <v/>
      </c>
    </row>
    <row r="14800" spans="7:8" x14ac:dyDescent="0.25">
      <c r="G14800" s="19" t="str">
        <f>IFERROR(VLOOKUP($D14800,LISTA!$A$2:$J$9990,8,0),"")</f>
        <v/>
      </c>
      <c r="H14800" s="40" t="str">
        <f t="shared" si="256"/>
        <v/>
      </c>
    </row>
    <row r="14801" spans="7:8" x14ac:dyDescent="0.25">
      <c r="G14801" s="19" t="str">
        <f>IFERROR(VLOOKUP($D14801,LISTA!$A$2:$J$9990,8,0),"")</f>
        <v/>
      </c>
      <c r="H14801" s="40" t="str">
        <f t="shared" si="256"/>
        <v/>
      </c>
    </row>
    <row r="14802" spans="7:8" x14ac:dyDescent="0.25">
      <c r="G14802" s="19" t="str">
        <f>IFERROR(VLOOKUP($D14802,LISTA!$A$2:$J$9990,8,0),"")</f>
        <v/>
      </c>
      <c r="H14802" s="40" t="str">
        <f t="shared" si="256"/>
        <v/>
      </c>
    </row>
    <row r="14803" spans="7:8" x14ac:dyDescent="0.25">
      <c r="G14803" s="19" t="str">
        <f>IFERROR(VLOOKUP($D14803,LISTA!$A$2:$J$9990,8,0),"")</f>
        <v/>
      </c>
      <c r="H14803" s="40" t="str">
        <f t="shared" si="256"/>
        <v/>
      </c>
    </row>
    <row r="14804" spans="7:8" x14ac:dyDescent="0.25">
      <c r="G14804" s="19" t="str">
        <f>IFERROR(VLOOKUP($D14804,LISTA!$A$2:$J$9990,8,0),"")</f>
        <v/>
      </c>
      <c r="H14804" s="40" t="str">
        <f t="shared" si="256"/>
        <v/>
      </c>
    </row>
    <row r="14805" spans="7:8" x14ac:dyDescent="0.25">
      <c r="G14805" s="19" t="str">
        <f>IFERROR(VLOOKUP($D14805,LISTA!$A$2:$J$9990,8,0),"")</f>
        <v/>
      </c>
      <c r="H14805" s="40" t="str">
        <f t="shared" si="256"/>
        <v/>
      </c>
    </row>
    <row r="14806" spans="7:8" x14ac:dyDescent="0.25">
      <c r="G14806" s="19" t="str">
        <f>IFERROR(VLOOKUP($D14806,LISTA!$A$2:$J$9990,8,0),"")</f>
        <v/>
      </c>
      <c r="H14806" s="40" t="str">
        <f t="shared" si="256"/>
        <v/>
      </c>
    </row>
    <row r="14807" spans="7:8" x14ac:dyDescent="0.25">
      <c r="G14807" s="19" t="str">
        <f>IFERROR(VLOOKUP($D14807,LISTA!$A$2:$J$9990,8,0),"")</f>
        <v/>
      </c>
      <c r="H14807" s="40" t="str">
        <f t="shared" si="256"/>
        <v/>
      </c>
    </row>
    <row r="14808" spans="7:8" x14ac:dyDescent="0.25">
      <c r="G14808" s="19" t="str">
        <f>IFERROR(VLOOKUP($D14808,LISTA!$A$2:$J$9990,8,0),"")</f>
        <v/>
      </c>
      <c r="H14808" s="40" t="str">
        <f t="shared" si="256"/>
        <v/>
      </c>
    </row>
    <row r="14809" spans="7:8" x14ac:dyDescent="0.25">
      <c r="G14809" s="19" t="str">
        <f>IFERROR(VLOOKUP($D14809,LISTA!$A$2:$J$9990,8,0),"")</f>
        <v/>
      </c>
      <c r="H14809" s="40" t="str">
        <f t="shared" si="256"/>
        <v/>
      </c>
    </row>
    <row r="14810" spans="7:8" x14ac:dyDescent="0.25">
      <c r="G14810" s="19" t="str">
        <f>IFERROR(VLOOKUP($D14810,LISTA!$A$2:$J$9990,8,0),"")</f>
        <v/>
      </c>
      <c r="H14810" s="40" t="str">
        <f t="shared" si="256"/>
        <v/>
      </c>
    </row>
    <row r="14811" spans="7:8" x14ac:dyDescent="0.25">
      <c r="G14811" s="19" t="str">
        <f>IFERROR(VLOOKUP($D14811,LISTA!$A$2:$J$9990,8,0),"")</f>
        <v/>
      </c>
      <c r="H14811" s="40" t="str">
        <f t="shared" si="256"/>
        <v/>
      </c>
    </row>
    <row r="14812" spans="7:8" x14ac:dyDescent="0.25">
      <c r="G14812" s="19" t="str">
        <f>IFERROR(VLOOKUP($D14812,LISTA!$A$2:$J$9990,8,0),"")</f>
        <v/>
      </c>
      <c r="H14812" s="40" t="str">
        <f t="shared" si="256"/>
        <v/>
      </c>
    </row>
    <row r="14813" spans="7:8" x14ac:dyDescent="0.25">
      <c r="G14813" s="19" t="str">
        <f>IFERROR(VLOOKUP($D14813,LISTA!$A$2:$J$9990,8,0),"")</f>
        <v/>
      </c>
      <c r="H14813" s="40" t="str">
        <f t="shared" si="256"/>
        <v/>
      </c>
    </row>
    <row r="14814" spans="7:8" x14ac:dyDescent="0.25">
      <c r="G14814" s="19" t="str">
        <f>IFERROR(VLOOKUP($D14814,LISTA!$A$2:$J$9990,8,0),"")</f>
        <v/>
      </c>
      <c r="H14814" s="40" t="str">
        <f t="shared" si="256"/>
        <v/>
      </c>
    </row>
    <row r="14815" spans="7:8" x14ac:dyDescent="0.25">
      <c r="G14815" s="19" t="str">
        <f>IFERROR(VLOOKUP($D14815,LISTA!$A$2:$J$9990,8,0),"")</f>
        <v/>
      </c>
      <c r="H14815" s="40" t="str">
        <f t="shared" si="256"/>
        <v/>
      </c>
    </row>
    <row r="14816" spans="7:8" x14ac:dyDescent="0.25">
      <c r="G14816" s="19" t="str">
        <f>IFERROR(VLOOKUP($D14816,LISTA!$A$2:$J$9990,8,0),"")</f>
        <v/>
      </c>
      <c r="H14816" s="40" t="str">
        <f t="shared" si="256"/>
        <v/>
      </c>
    </row>
    <row r="14817" spans="7:8" x14ac:dyDescent="0.25">
      <c r="G14817" s="19" t="str">
        <f>IFERROR(VLOOKUP($D14817,LISTA!$A$2:$J$9990,8,0),"")</f>
        <v/>
      </c>
      <c r="H14817" s="40" t="str">
        <f t="shared" si="256"/>
        <v/>
      </c>
    </row>
    <row r="14818" spans="7:8" x14ac:dyDescent="0.25">
      <c r="G14818" s="19" t="str">
        <f>IFERROR(VLOOKUP($D14818,LISTA!$A$2:$J$9990,8,0),"")</f>
        <v/>
      </c>
      <c r="H14818" s="40" t="str">
        <f t="shared" si="256"/>
        <v/>
      </c>
    </row>
    <row r="14819" spans="7:8" x14ac:dyDescent="0.25">
      <c r="G14819" s="19" t="str">
        <f>IFERROR(VLOOKUP($D14819,LISTA!$A$2:$J$9990,8,0),"")</f>
        <v/>
      </c>
      <c r="H14819" s="40" t="str">
        <f t="shared" si="256"/>
        <v/>
      </c>
    </row>
    <row r="14820" spans="7:8" x14ac:dyDescent="0.25">
      <c r="G14820" s="19" t="str">
        <f>IFERROR(VLOOKUP($D14820,LISTA!$A$2:$J$9990,8,0),"")</f>
        <v/>
      </c>
      <c r="H14820" s="40" t="str">
        <f t="shared" si="256"/>
        <v/>
      </c>
    </row>
    <row r="14821" spans="7:8" x14ac:dyDescent="0.25">
      <c r="G14821" s="19" t="str">
        <f>IFERROR(VLOOKUP($D14821,LISTA!$A$2:$J$9990,8,0),"")</f>
        <v/>
      </c>
      <c r="H14821" s="40" t="str">
        <f t="shared" si="256"/>
        <v/>
      </c>
    </row>
    <row r="14822" spans="7:8" x14ac:dyDescent="0.25">
      <c r="G14822" s="19" t="str">
        <f>IFERROR(VLOOKUP($D14822,LISTA!$A$2:$J$9990,8,0),"")</f>
        <v/>
      </c>
      <c r="H14822" s="40" t="str">
        <f t="shared" si="256"/>
        <v/>
      </c>
    </row>
    <row r="14823" spans="7:8" x14ac:dyDescent="0.25">
      <c r="G14823" s="19" t="str">
        <f>IFERROR(VLOOKUP($D14823,LISTA!$A$2:$J$9990,8,0),"")</f>
        <v/>
      </c>
      <c r="H14823" s="40" t="str">
        <f t="shared" si="256"/>
        <v/>
      </c>
    </row>
    <row r="14824" spans="7:8" x14ac:dyDescent="0.25">
      <c r="G14824" s="19" t="str">
        <f>IFERROR(VLOOKUP($D14824,LISTA!$A$2:$J$9990,8,0),"")</f>
        <v/>
      </c>
      <c r="H14824" s="40" t="str">
        <f t="shared" si="256"/>
        <v/>
      </c>
    </row>
    <row r="14825" spans="7:8" x14ac:dyDescent="0.25">
      <c r="G14825" s="19" t="str">
        <f>IFERROR(VLOOKUP($D14825,LISTA!$A$2:$J$9990,8,0),"")</f>
        <v/>
      </c>
      <c r="H14825" s="40" t="str">
        <f t="shared" si="256"/>
        <v/>
      </c>
    </row>
    <row r="14826" spans="7:8" x14ac:dyDescent="0.25">
      <c r="G14826" s="19" t="str">
        <f>IFERROR(VLOOKUP($D14826,LISTA!$A$2:$J$9990,8,0),"")</f>
        <v/>
      </c>
      <c r="H14826" s="40" t="str">
        <f t="shared" si="256"/>
        <v/>
      </c>
    </row>
    <row r="14827" spans="7:8" x14ac:dyDescent="0.25">
      <c r="G14827" s="19" t="str">
        <f>IFERROR(VLOOKUP($D14827,LISTA!$A$2:$J$9990,8,0),"")</f>
        <v/>
      </c>
      <c r="H14827" s="40" t="str">
        <f t="shared" si="256"/>
        <v/>
      </c>
    </row>
    <row r="14828" spans="7:8" x14ac:dyDescent="0.25">
      <c r="G14828" s="19" t="str">
        <f>IFERROR(VLOOKUP($D14828,LISTA!$A$2:$J$9990,8,0),"")</f>
        <v/>
      </c>
      <c r="H14828" s="40" t="str">
        <f t="shared" si="256"/>
        <v/>
      </c>
    </row>
    <row r="14829" spans="7:8" x14ac:dyDescent="0.25">
      <c r="G14829" s="19" t="str">
        <f>IFERROR(VLOOKUP($D14829,LISTA!$A$2:$J$9990,8,0),"")</f>
        <v/>
      </c>
      <c r="H14829" s="40" t="str">
        <f t="shared" si="256"/>
        <v/>
      </c>
    </row>
    <row r="14830" spans="7:8" x14ac:dyDescent="0.25">
      <c r="G14830" s="19" t="str">
        <f>IFERROR(VLOOKUP($D14830,LISTA!$A$2:$J$9990,8,0),"")</f>
        <v/>
      </c>
      <c r="H14830" s="40" t="str">
        <f t="shared" si="256"/>
        <v/>
      </c>
    </row>
    <row r="14831" spans="7:8" x14ac:dyDescent="0.25">
      <c r="G14831" s="19" t="str">
        <f>IFERROR(VLOOKUP($D14831,LISTA!$A$2:$J$9990,8,0),"")</f>
        <v/>
      </c>
      <c r="H14831" s="40" t="str">
        <f t="shared" si="256"/>
        <v/>
      </c>
    </row>
    <row r="14832" spans="7:8" x14ac:dyDescent="0.25">
      <c r="G14832" s="19" t="str">
        <f>IFERROR(VLOOKUP($D14832,LISTA!$A$2:$J$9990,8,0),"")</f>
        <v/>
      </c>
      <c r="H14832" s="40" t="str">
        <f t="shared" si="256"/>
        <v/>
      </c>
    </row>
    <row r="14833" spans="7:8" x14ac:dyDescent="0.25">
      <c r="G14833" s="19" t="str">
        <f>IFERROR(VLOOKUP($D14833,LISTA!$A$2:$J$9990,8,0),"")</f>
        <v/>
      </c>
      <c r="H14833" s="40" t="str">
        <f t="shared" si="256"/>
        <v/>
      </c>
    </row>
    <row r="14834" spans="7:8" x14ac:dyDescent="0.25">
      <c r="G14834" s="19" t="str">
        <f>IFERROR(VLOOKUP($D14834,LISTA!$A$2:$J$9990,8,0),"")</f>
        <v/>
      </c>
      <c r="H14834" s="40" t="str">
        <f t="shared" si="256"/>
        <v/>
      </c>
    </row>
    <row r="14835" spans="7:8" x14ac:dyDescent="0.25">
      <c r="G14835" s="19" t="str">
        <f>IFERROR(VLOOKUP($D14835,LISTA!$A$2:$J$9990,8,0),"")</f>
        <v/>
      </c>
      <c r="H14835" s="40" t="str">
        <f t="shared" si="256"/>
        <v/>
      </c>
    </row>
    <row r="14836" spans="7:8" x14ac:dyDescent="0.25">
      <c r="G14836" s="19" t="str">
        <f>IFERROR(VLOOKUP($D14836,LISTA!$A$2:$J$9990,8,0),"")</f>
        <v/>
      </c>
      <c r="H14836" s="40" t="str">
        <f t="shared" si="256"/>
        <v/>
      </c>
    </row>
    <row r="14837" spans="7:8" x14ac:dyDescent="0.25">
      <c r="G14837" s="19" t="str">
        <f>IFERROR(VLOOKUP($D14837,LISTA!$A$2:$J$9990,8,0),"")</f>
        <v/>
      </c>
      <c r="H14837" s="40" t="str">
        <f t="shared" si="256"/>
        <v/>
      </c>
    </row>
    <row r="14838" spans="7:8" x14ac:dyDescent="0.25">
      <c r="G14838" s="19" t="str">
        <f>IFERROR(VLOOKUP($D14838,LISTA!$A$2:$J$9990,8,0),"")</f>
        <v/>
      </c>
      <c r="H14838" s="40" t="str">
        <f t="shared" si="256"/>
        <v/>
      </c>
    </row>
    <row r="14839" spans="7:8" x14ac:dyDescent="0.25">
      <c r="G14839" s="19" t="str">
        <f>IFERROR(VLOOKUP($D14839,LISTA!$A$2:$J$9990,8,0),"")</f>
        <v/>
      </c>
      <c r="H14839" s="40" t="str">
        <f t="shared" si="256"/>
        <v/>
      </c>
    </row>
    <row r="14840" spans="7:8" x14ac:dyDescent="0.25">
      <c r="G14840" s="19" t="str">
        <f>IFERROR(VLOOKUP($D14840,LISTA!$A$2:$J$9990,8,0),"")</f>
        <v/>
      </c>
      <c r="H14840" s="40" t="str">
        <f t="shared" si="256"/>
        <v/>
      </c>
    </row>
    <row r="14841" spans="7:8" x14ac:dyDescent="0.25">
      <c r="G14841" s="19" t="str">
        <f>IFERROR(VLOOKUP($D14841,LISTA!$A$2:$J$9990,8,0),"")</f>
        <v/>
      </c>
      <c r="H14841" s="40" t="str">
        <f t="shared" si="256"/>
        <v/>
      </c>
    </row>
    <row r="14842" spans="7:8" x14ac:dyDescent="0.25">
      <c r="G14842" s="19" t="str">
        <f>IFERROR(VLOOKUP($D14842,LISTA!$A$2:$J$9990,8,0),"")</f>
        <v/>
      </c>
      <c r="H14842" s="40" t="str">
        <f t="shared" si="256"/>
        <v/>
      </c>
    </row>
    <row r="14843" spans="7:8" x14ac:dyDescent="0.25">
      <c r="G14843" s="19" t="str">
        <f>IFERROR(VLOOKUP($D14843,LISTA!$A$2:$J$9990,8,0),"")</f>
        <v/>
      </c>
      <c r="H14843" s="40" t="str">
        <f t="shared" si="256"/>
        <v/>
      </c>
    </row>
    <row r="14844" spans="7:8" x14ac:dyDescent="0.25">
      <c r="G14844" s="19" t="str">
        <f>IFERROR(VLOOKUP($D14844,LISTA!$A$2:$J$9990,8,0),"")</f>
        <v/>
      </c>
      <c r="H14844" s="40" t="str">
        <f t="shared" si="256"/>
        <v/>
      </c>
    </row>
    <row r="14845" spans="7:8" x14ac:dyDescent="0.25">
      <c r="G14845" s="19" t="str">
        <f>IFERROR(VLOOKUP($D14845,LISTA!$A$2:$J$9990,8,0),"")</f>
        <v/>
      </c>
      <c r="H14845" s="40" t="str">
        <f t="shared" si="256"/>
        <v/>
      </c>
    </row>
    <row r="14846" spans="7:8" x14ac:dyDescent="0.25">
      <c r="G14846" s="19" t="str">
        <f>IFERROR(VLOOKUP($D14846,LISTA!$A$2:$J$9990,8,0),"")</f>
        <v/>
      </c>
      <c r="H14846" s="40" t="str">
        <f t="shared" si="256"/>
        <v/>
      </c>
    </row>
    <row r="14847" spans="7:8" x14ac:dyDescent="0.25">
      <c r="G14847" s="19" t="str">
        <f>IFERROR(VLOOKUP($D14847,LISTA!$A$2:$J$9990,8,0),"")</f>
        <v/>
      </c>
      <c r="H14847" s="40" t="str">
        <f t="shared" si="256"/>
        <v/>
      </c>
    </row>
    <row r="14848" spans="7:8" x14ac:dyDescent="0.25">
      <c r="G14848" s="19" t="str">
        <f>IFERROR(VLOOKUP($D14848,LISTA!$A$2:$J$9990,8,0),"")</f>
        <v/>
      </c>
      <c r="H14848" s="40" t="str">
        <f t="shared" si="256"/>
        <v/>
      </c>
    </row>
    <row r="14849" spans="7:8" x14ac:dyDescent="0.25">
      <c r="G14849" s="19" t="str">
        <f>IFERROR(VLOOKUP($D14849,LISTA!$A$2:$J$9990,8,0),"")</f>
        <v/>
      </c>
      <c r="H14849" s="40" t="str">
        <f t="shared" si="256"/>
        <v/>
      </c>
    </row>
    <row r="14850" spans="7:8" x14ac:dyDescent="0.25">
      <c r="G14850" s="19" t="str">
        <f>IFERROR(VLOOKUP($D14850,LISTA!$A$2:$J$9990,8,0),"")</f>
        <v/>
      </c>
      <c r="H14850" s="40" t="str">
        <f t="shared" si="256"/>
        <v/>
      </c>
    </row>
    <row r="14851" spans="7:8" x14ac:dyDescent="0.25">
      <c r="G14851" s="19" t="str">
        <f>IFERROR(VLOOKUP($D14851,LISTA!$A$2:$J$9990,8,0),"")</f>
        <v/>
      </c>
      <c r="H14851" s="40" t="str">
        <f t="shared" si="256"/>
        <v/>
      </c>
    </row>
    <row r="14852" spans="7:8" x14ac:dyDescent="0.25">
      <c r="G14852" s="19" t="str">
        <f>IFERROR(VLOOKUP($D14852,LISTA!$A$2:$J$9990,8,0),"")</f>
        <v/>
      </c>
      <c r="H14852" s="40" t="str">
        <f t="shared" si="256"/>
        <v/>
      </c>
    </row>
    <row r="14853" spans="7:8" x14ac:dyDescent="0.25">
      <c r="G14853" s="19" t="str">
        <f>IFERROR(VLOOKUP($D14853,LISTA!$A$2:$J$9990,8,0),"")</f>
        <v/>
      </c>
      <c r="H14853" s="40" t="str">
        <f t="shared" ref="H14853:H14916" si="257">IF(OR(G14853=$K$10,G14853=$K$11,G14853=$K$14,G14853=$K$15,G14853=$K$16,G14853=$K$17,G14853=$K$18,G14853=$K$19,G14853=$K$20,G14853=$K$21,G14853=$K$22,G14853=$K$23,G14853=$K$24,G14853=$K$25,G14853=$K$26,G14853=$K$27,G14853=$K$28),$K$9,IF(OR(G14853=$K$32,G14853=$K$33),$K$31,IF(OR(G14853=$K$38),$K$37,"")))</f>
        <v/>
      </c>
    </row>
    <row r="14854" spans="7:8" x14ac:dyDescent="0.25">
      <c r="G14854" s="19" t="str">
        <f>IFERROR(VLOOKUP($D14854,LISTA!$A$2:$J$9990,8,0),"")</f>
        <v/>
      </c>
      <c r="H14854" s="40" t="str">
        <f t="shared" si="257"/>
        <v/>
      </c>
    </row>
    <row r="14855" spans="7:8" x14ac:dyDescent="0.25">
      <c r="G14855" s="19" t="str">
        <f>IFERROR(VLOOKUP($D14855,LISTA!$A$2:$J$9990,8,0),"")</f>
        <v/>
      </c>
      <c r="H14855" s="40" t="str">
        <f t="shared" si="257"/>
        <v/>
      </c>
    </row>
    <row r="14856" spans="7:8" x14ac:dyDescent="0.25">
      <c r="G14856" s="19" t="str">
        <f>IFERROR(VLOOKUP($D14856,LISTA!$A$2:$J$9990,8,0),"")</f>
        <v/>
      </c>
      <c r="H14856" s="40" t="str">
        <f t="shared" si="257"/>
        <v/>
      </c>
    </row>
    <row r="14857" spans="7:8" x14ac:dyDescent="0.25">
      <c r="G14857" s="19" t="str">
        <f>IFERROR(VLOOKUP($D14857,LISTA!$A$2:$J$9990,8,0),"")</f>
        <v/>
      </c>
      <c r="H14857" s="40" t="str">
        <f t="shared" si="257"/>
        <v/>
      </c>
    </row>
    <row r="14858" spans="7:8" x14ac:dyDescent="0.25">
      <c r="G14858" s="19" t="str">
        <f>IFERROR(VLOOKUP($D14858,LISTA!$A$2:$J$9990,8,0),"")</f>
        <v/>
      </c>
      <c r="H14858" s="40" t="str">
        <f t="shared" si="257"/>
        <v/>
      </c>
    </row>
    <row r="14859" spans="7:8" x14ac:dyDescent="0.25">
      <c r="G14859" s="19" t="str">
        <f>IFERROR(VLOOKUP($D14859,LISTA!$A$2:$J$9990,8,0),"")</f>
        <v/>
      </c>
      <c r="H14859" s="40" t="str">
        <f t="shared" si="257"/>
        <v/>
      </c>
    </row>
    <row r="14860" spans="7:8" x14ac:dyDescent="0.25">
      <c r="G14860" s="19" t="str">
        <f>IFERROR(VLOOKUP($D14860,LISTA!$A$2:$J$9990,8,0),"")</f>
        <v/>
      </c>
      <c r="H14860" s="40" t="str">
        <f t="shared" si="257"/>
        <v/>
      </c>
    </row>
    <row r="14861" spans="7:8" x14ac:dyDescent="0.25">
      <c r="G14861" s="19" t="str">
        <f>IFERROR(VLOOKUP($D14861,LISTA!$A$2:$J$9990,8,0),"")</f>
        <v/>
      </c>
      <c r="H14861" s="40" t="str">
        <f t="shared" si="257"/>
        <v/>
      </c>
    </row>
    <row r="14862" spans="7:8" x14ac:dyDescent="0.25">
      <c r="G14862" s="19" t="str">
        <f>IFERROR(VLOOKUP($D14862,LISTA!$A$2:$J$9990,8,0),"")</f>
        <v/>
      </c>
      <c r="H14862" s="40" t="str">
        <f t="shared" si="257"/>
        <v/>
      </c>
    </row>
    <row r="14863" spans="7:8" x14ac:dyDescent="0.25">
      <c r="G14863" s="19" t="str">
        <f>IFERROR(VLOOKUP($D14863,LISTA!$A$2:$J$9990,8,0),"")</f>
        <v/>
      </c>
      <c r="H14863" s="40" t="str">
        <f t="shared" si="257"/>
        <v/>
      </c>
    </row>
    <row r="14864" spans="7:8" x14ac:dyDescent="0.25">
      <c r="G14864" s="19" t="str">
        <f>IFERROR(VLOOKUP($D14864,LISTA!$A$2:$J$9990,8,0),"")</f>
        <v/>
      </c>
      <c r="H14864" s="40" t="str">
        <f t="shared" si="257"/>
        <v/>
      </c>
    </row>
    <row r="14865" spans="7:8" x14ac:dyDescent="0.25">
      <c r="G14865" s="19" t="str">
        <f>IFERROR(VLOOKUP($D14865,LISTA!$A$2:$J$9990,8,0),"")</f>
        <v/>
      </c>
      <c r="H14865" s="40" t="str">
        <f t="shared" si="257"/>
        <v/>
      </c>
    </row>
    <row r="14866" spans="7:8" x14ac:dyDescent="0.25">
      <c r="G14866" s="19" t="str">
        <f>IFERROR(VLOOKUP($D14866,LISTA!$A$2:$J$9990,8,0),"")</f>
        <v/>
      </c>
      <c r="H14866" s="40" t="str">
        <f t="shared" si="257"/>
        <v/>
      </c>
    </row>
    <row r="14867" spans="7:8" x14ac:dyDescent="0.25">
      <c r="G14867" s="19" t="str">
        <f>IFERROR(VLOOKUP($D14867,LISTA!$A$2:$J$9990,8,0),"")</f>
        <v/>
      </c>
      <c r="H14867" s="40" t="str">
        <f t="shared" si="257"/>
        <v/>
      </c>
    </row>
    <row r="14868" spans="7:8" x14ac:dyDescent="0.25">
      <c r="G14868" s="19" t="str">
        <f>IFERROR(VLOOKUP($D14868,LISTA!$A$2:$J$9990,8,0),"")</f>
        <v/>
      </c>
      <c r="H14868" s="40" t="str">
        <f t="shared" si="257"/>
        <v/>
      </c>
    </row>
    <row r="14869" spans="7:8" x14ac:dyDescent="0.25">
      <c r="G14869" s="19" t="str">
        <f>IFERROR(VLOOKUP($D14869,LISTA!$A$2:$J$9990,8,0),"")</f>
        <v/>
      </c>
      <c r="H14869" s="40" t="str">
        <f t="shared" si="257"/>
        <v/>
      </c>
    </row>
    <row r="14870" spans="7:8" x14ac:dyDescent="0.25">
      <c r="G14870" s="19" t="str">
        <f>IFERROR(VLOOKUP($D14870,LISTA!$A$2:$J$9990,8,0),"")</f>
        <v/>
      </c>
      <c r="H14870" s="40" t="str">
        <f t="shared" si="257"/>
        <v/>
      </c>
    </row>
    <row r="14871" spans="7:8" x14ac:dyDescent="0.25">
      <c r="G14871" s="19" t="str">
        <f>IFERROR(VLOOKUP($D14871,LISTA!$A$2:$J$9990,8,0),"")</f>
        <v/>
      </c>
      <c r="H14871" s="40" t="str">
        <f t="shared" si="257"/>
        <v/>
      </c>
    </row>
    <row r="14872" spans="7:8" x14ac:dyDescent="0.25">
      <c r="G14872" s="19" t="str">
        <f>IFERROR(VLOOKUP($D14872,LISTA!$A$2:$J$9990,8,0),"")</f>
        <v/>
      </c>
      <c r="H14872" s="40" t="str">
        <f t="shared" si="257"/>
        <v/>
      </c>
    </row>
    <row r="14873" spans="7:8" x14ac:dyDescent="0.25">
      <c r="G14873" s="19" t="str">
        <f>IFERROR(VLOOKUP($D14873,LISTA!$A$2:$J$9990,8,0),"")</f>
        <v/>
      </c>
      <c r="H14873" s="40" t="str">
        <f t="shared" si="257"/>
        <v/>
      </c>
    </row>
    <row r="14874" spans="7:8" x14ac:dyDescent="0.25">
      <c r="G14874" s="19" t="str">
        <f>IFERROR(VLOOKUP($D14874,LISTA!$A$2:$J$9990,8,0),"")</f>
        <v/>
      </c>
      <c r="H14874" s="40" t="str">
        <f t="shared" si="257"/>
        <v/>
      </c>
    </row>
    <row r="14875" spans="7:8" x14ac:dyDescent="0.25">
      <c r="G14875" s="19" t="str">
        <f>IFERROR(VLOOKUP($D14875,LISTA!$A$2:$J$9990,8,0),"")</f>
        <v/>
      </c>
      <c r="H14875" s="40" t="str">
        <f t="shared" si="257"/>
        <v/>
      </c>
    </row>
    <row r="14876" spans="7:8" x14ac:dyDescent="0.25">
      <c r="G14876" s="19" t="str">
        <f>IFERROR(VLOOKUP($D14876,LISTA!$A$2:$J$9990,8,0),"")</f>
        <v/>
      </c>
      <c r="H14876" s="40" t="str">
        <f t="shared" si="257"/>
        <v/>
      </c>
    </row>
    <row r="14877" spans="7:8" x14ac:dyDescent="0.25">
      <c r="G14877" s="19" t="str">
        <f>IFERROR(VLOOKUP($D14877,LISTA!$A$2:$J$9990,8,0),"")</f>
        <v/>
      </c>
      <c r="H14877" s="40" t="str">
        <f t="shared" si="257"/>
        <v/>
      </c>
    </row>
    <row r="14878" spans="7:8" x14ac:dyDescent="0.25">
      <c r="G14878" s="19" t="str">
        <f>IFERROR(VLOOKUP($D14878,LISTA!$A$2:$J$9990,8,0),"")</f>
        <v/>
      </c>
      <c r="H14878" s="40" t="str">
        <f t="shared" si="257"/>
        <v/>
      </c>
    </row>
    <row r="14879" spans="7:8" x14ac:dyDescent="0.25">
      <c r="G14879" s="19" t="str">
        <f>IFERROR(VLOOKUP($D14879,LISTA!$A$2:$J$9990,8,0),"")</f>
        <v/>
      </c>
      <c r="H14879" s="40" t="str">
        <f t="shared" si="257"/>
        <v/>
      </c>
    </row>
    <row r="14880" spans="7:8" x14ac:dyDescent="0.25">
      <c r="G14880" s="19" t="str">
        <f>IFERROR(VLOOKUP($D14880,LISTA!$A$2:$J$9990,8,0),"")</f>
        <v/>
      </c>
      <c r="H14880" s="40" t="str">
        <f t="shared" si="257"/>
        <v/>
      </c>
    </row>
    <row r="14881" spans="7:8" x14ac:dyDescent="0.25">
      <c r="G14881" s="19" t="str">
        <f>IFERROR(VLOOKUP($D14881,LISTA!$A$2:$J$9990,8,0),"")</f>
        <v/>
      </c>
      <c r="H14881" s="40" t="str">
        <f t="shared" si="257"/>
        <v/>
      </c>
    </row>
    <row r="14882" spans="7:8" x14ac:dyDescent="0.25">
      <c r="G14882" s="19" t="str">
        <f>IFERROR(VLOOKUP($D14882,LISTA!$A$2:$J$9990,8,0),"")</f>
        <v/>
      </c>
      <c r="H14882" s="40" t="str">
        <f t="shared" si="257"/>
        <v/>
      </c>
    </row>
    <row r="14883" spans="7:8" x14ac:dyDescent="0.25">
      <c r="G14883" s="19" t="str">
        <f>IFERROR(VLOOKUP($D14883,LISTA!$A$2:$J$9990,8,0),"")</f>
        <v/>
      </c>
      <c r="H14883" s="40" t="str">
        <f t="shared" si="257"/>
        <v/>
      </c>
    </row>
    <row r="14884" spans="7:8" x14ac:dyDescent="0.25">
      <c r="G14884" s="19" t="str">
        <f>IFERROR(VLOOKUP($D14884,LISTA!$A$2:$J$9990,8,0),"")</f>
        <v/>
      </c>
      <c r="H14884" s="40" t="str">
        <f t="shared" si="257"/>
        <v/>
      </c>
    </row>
    <row r="14885" spans="7:8" x14ac:dyDescent="0.25">
      <c r="G14885" s="19" t="str">
        <f>IFERROR(VLOOKUP($D14885,LISTA!$A$2:$J$9990,8,0),"")</f>
        <v/>
      </c>
      <c r="H14885" s="40" t="str">
        <f t="shared" si="257"/>
        <v/>
      </c>
    </row>
    <row r="14886" spans="7:8" x14ac:dyDescent="0.25">
      <c r="G14886" s="19" t="str">
        <f>IFERROR(VLOOKUP($D14886,LISTA!$A$2:$J$9990,8,0),"")</f>
        <v/>
      </c>
      <c r="H14886" s="40" t="str">
        <f t="shared" si="257"/>
        <v/>
      </c>
    </row>
    <row r="14887" spans="7:8" x14ac:dyDescent="0.25">
      <c r="G14887" s="19" t="str">
        <f>IFERROR(VLOOKUP($D14887,LISTA!$A$2:$J$9990,8,0),"")</f>
        <v/>
      </c>
      <c r="H14887" s="40" t="str">
        <f t="shared" si="257"/>
        <v/>
      </c>
    </row>
    <row r="14888" spans="7:8" x14ac:dyDescent="0.25">
      <c r="G14888" s="19" t="str">
        <f>IFERROR(VLOOKUP($D14888,LISTA!$A$2:$J$9990,8,0),"")</f>
        <v/>
      </c>
      <c r="H14888" s="40" t="str">
        <f t="shared" si="257"/>
        <v/>
      </c>
    </row>
    <row r="14889" spans="7:8" x14ac:dyDescent="0.25">
      <c r="G14889" s="19" t="str">
        <f>IFERROR(VLOOKUP($D14889,LISTA!$A$2:$J$9990,8,0),"")</f>
        <v/>
      </c>
      <c r="H14889" s="40" t="str">
        <f t="shared" si="257"/>
        <v/>
      </c>
    </row>
    <row r="14890" spans="7:8" x14ac:dyDescent="0.25">
      <c r="G14890" s="19" t="str">
        <f>IFERROR(VLOOKUP($D14890,LISTA!$A$2:$J$9990,8,0),"")</f>
        <v/>
      </c>
      <c r="H14890" s="40" t="str">
        <f t="shared" si="257"/>
        <v/>
      </c>
    </row>
    <row r="14891" spans="7:8" x14ac:dyDescent="0.25">
      <c r="G14891" s="19" t="str">
        <f>IFERROR(VLOOKUP($D14891,LISTA!$A$2:$J$9990,8,0),"")</f>
        <v/>
      </c>
      <c r="H14891" s="40" t="str">
        <f t="shared" si="257"/>
        <v/>
      </c>
    </row>
    <row r="14892" spans="7:8" x14ac:dyDescent="0.25">
      <c r="G14892" s="19" t="str">
        <f>IFERROR(VLOOKUP($D14892,LISTA!$A$2:$J$9990,8,0),"")</f>
        <v/>
      </c>
      <c r="H14892" s="40" t="str">
        <f t="shared" si="257"/>
        <v/>
      </c>
    </row>
    <row r="14893" spans="7:8" x14ac:dyDescent="0.25">
      <c r="G14893" s="19" t="str">
        <f>IFERROR(VLOOKUP($D14893,LISTA!$A$2:$J$9990,8,0),"")</f>
        <v/>
      </c>
      <c r="H14893" s="40" t="str">
        <f t="shared" si="257"/>
        <v/>
      </c>
    </row>
    <row r="14894" spans="7:8" x14ac:dyDescent="0.25">
      <c r="G14894" s="19" t="str">
        <f>IFERROR(VLOOKUP($D14894,LISTA!$A$2:$J$9990,8,0),"")</f>
        <v/>
      </c>
      <c r="H14894" s="40" t="str">
        <f t="shared" si="257"/>
        <v/>
      </c>
    </row>
    <row r="14895" spans="7:8" x14ac:dyDescent="0.25">
      <c r="G14895" s="19" t="str">
        <f>IFERROR(VLOOKUP($D14895,LISTA!$A$2:$J$9990,8,0),"")</f>
        <v/>
      </c>
      <c r="H14895" s="40" t="str">
        <f t="shared" si="257"/>
        <v/>
      </c>
    </row>
    <row r="14896" spans="7:8" x14ac:dyDescent="0.25">
      <c r="G14896" s="19" t="str">
        <f>IFERROR(VLOOKUP($D14896,LISTA!$A$2:$J$9990,8,0),"")</f>
        <v/>
      </c>
      <c r="H14896" s="40" t="str">
        <f t="shared" si="257"/>
        <v/>
      </c>
    </row>
    <row r="14897" spans="7:8" x14ac:dyDescent="0.25">
      <c r="G14897" s="19" t="str">
        <f>IFERROR(VLOOKUP($D14897,LISTA!$A$2:$J$9990,8,0),"")</f>
        <v/>
      </c>
      <c r="H14897" s="40" t="str">
        <f t="shared" si="257"/>
        <v/>
      </c>
    </row>
    <row r="14898" spans="7:8" x14ac:dyDescent="0.25">
      <c r="G14898" s="19" t="str">
        <f>IFERROR(VLOOKUP($D14898,LISTA!$A$2:$J$9990,8,0),"")</f>
        <v/>
      </c>
      <c r="H14898" s="40" t="str">
        <f t="shared" si="257"/>
        <v/>
      </c>
    </row>
    <row r="14899" spans="7:8" x14ac:dyDescent="0.25">
      <c r="G14899" s="19" t="str">
        <f>IFERROR(VLOOKUP($D14899,LISTA!$A$2:$J$9990,8,0),"")</f>
        <v/>
      </c>
      <c r="H14899" s="40" t="str">
        <f t="shared" si="257"/>
        <v/>
      </c>
    </row>
    <row r="14900" spans="7:8" x14ac:dyDescent="0.25">
      <c r="G14900" s="19" t="str">
        <f>IFERROR(VLOOKUP($D14900,LISTA!$A$2:$J$9990,8,0),"")</f>
        <v/>
      </c>
      <c r="H14900" s="40" t="str">
        <f t="shared" si="257"/>
        <v/>
      </c>
    </row>
    <row r="14901" spans="7:8" x14ac:dyDescent="0.25">
      <c r="G14901" s="19" t="str">
        <f>IFERROR(VLOOKUP($D14901,LISTA!$A$2:$J$9990,8,0),"")</f>
        <v/>
      </c>
      <c r="H14901" s="40" t="str">
        <f t="shared" si="257"/>
        <v/>
      </c>
    </row>
    <row r="14902" spans="7:8" x14ac:dyDescent="0.25">
      <c r="G14902" s="19" t="str">
        <f>IFERROR(VLOOKUP($D14902,LISTA!$A$2:$J$9990,8,0),"")</f>
        <v/>
      </c>
      <c r="H14902" s="40" t="str">
        <f t="shared" si="257"/>
        <v/>
      </c>
    </row>
    <row r="14903" spans="7:8" x14ac:dyDescent="0.25">
      <c r="G14903" s="19" t="str">
        <f>IFERROR(VLOOKUP($D14903,LISTA!$A$2:$J$9990,8,0),"")</f>
        <v/>
      </c>
      <c r="H14903" s="40" t="str">
        <f t="shared" si="257"/>
        <v/>
      </c>
    </row>
    <row r="14904" spans="7:8" x14ac:dyDescent="0.25">
      <c r="G14904" s="19" t="str">
        <f>IFERROR(VLOOKUP($D14904,LISTA!$A$2:$J$9990,8,0),"")</f>
        <v/>
      </c>
      <c r="H14904" s="40" t="str">
        <f t="shared" si="257"/>
        <v/>
      </c>
    </row>
    <row r="14905" spans="7:8" x14ac:dyDescent="0.25">
      <c r="G14905" s="19" t="str">
        <f>IFERROR(VLOOKUP($D14905,LISTA!$A$2:$J$9990,8,0),"")</f>
        <v/>
      </c>
      <c r="H14905" s="40" t="str">
        <f t="shared" si="257"/>
        <v/>
      </c>
    </row>
    <row r="14906" spans="7:8" x14ac:dyDescent="0.25">
      <c r="G14906" s="19" t="str">
        <f>IFERROR(VLOOKUP($D14906,LISTA!$A$2:$J$9990,8,0),"")</f>
        <v/>
      </c>
      <c r="H14906" s="40" t="str">
        <f t="shared" si="257"/>
        <v/>
      </c>
    </row>
    <row r="14907" spans="7:8" x14ac:dyDescent="0.25">
      <c r="G14907" s="19" t="str">
        <f>IFERROR(VLOOKUP($D14907,LISTA!$A$2:$J$9990,8,0),"")</f>
        <v/>
      </c>
      <c r="H14907" s="40" t="str">
        <f t="shared" si="257"/>
        <v/>
      </c>
    </row>
    <row r="14908" spans="7:8" x14ac:dyDescent="0.25">
      <c r="G14908" s="19" t="str">
        <f>IFERROR(VLOOKUP($D14908,LISTA!$A$2:$J$9990,8,0),"")</f>
        <v/>
      </c>
      <c r="H14908" s="40" t="str">
        <f t="shared" si="257"/>
        <v/>
      </c>
    </row>
    <row r="14909" spans="7:8" x14ac:dyDescent="0.25">
      <c r="G14909" s="19" t="str">
        <f>IFERROR(VLOOKUP($D14909,LISTA!$A$2:$J$9990,8,0),"")</f>
        <v/>
      </c>
      <c r="H14909" s="40" t="str">
        <f t="shared" si="257"/>
        <v/>
      </c>
    </row>
    <row r="14910" spans="7:8" x14ac:dyDescent="0.25">
      <c r="G14910" s="19" t="str">
        <f>IFERROR(VLOOKUP($D14910,LISTA!$A$2:$J$9990,8,0),"")</f>
        <v/>
      </c>
      <c r="H14910" s="40" t="str">
        <f t="shared" si="257"/>
        <v/>
      </c>
    </row>
    <row r="14911" spans="7:8" x14ac:dyDescent="0.25">
      <c r="G14911" s="19" t="str">
        <f>IFERROR(VLOOKUP($D14911,LISTA!$A$2:$J$9990,8,0),"")</f>
        <v/>
      </c>
      <c r="H14911" s="40" t="str">
        <f t="shared" si="257"/>
        <v/>
      </c>
    </row>
    <row r="14912" spans="7:8" x14ac:dyDescent="0.25">
      <c r="G14912" s="19" t="str">
        <f>IFERROR(VLOOKUP($D14912,LISTA!$A$2:$J$9990,8,0),"")</f>
        <v/>
      </c>
      <c r="H14912" s="40" t="str">
        <f t="shared" si="257"/>
        <v/>
      </c>
    </row>
    <row r="14913" spans="7:8" x14ac:dyDescent="0.25">
      <c r="G14913" s="19" t="str">
        <f>IFERROR(VLOOKUP($D14913,LISTA!$A$2:$J$9990,8,0),"")</f>
        <v/>
      </c>
      <c r="H14913" s="40" t="str">
        <f t="shared" si="257"/>
        <v/>
      </c>
    </row>
    <row r="14914" spans="7:8" x14ac:dyDescent="0.25">
      <c r="G14914" s="19" t="str">
        <f>IFERROR(VLOOKUP($D14914,LISTA!$A$2:$J$9990,8,0),"")</f>
        <v/>
      </c>
      <c r="H14914" s="40" t="str">
        <f t="shared" si="257"/>
        <v/>
      </c>
    </row>
    <row r="14915" spans="7:8" x14ac:dyDescent="0.25">
      <c r="G14915" s="19" t="str">
        <f>IFERROR(VLOOKUP($D14915,LISTA!$A$2:$J$9990,8,0),"")</f>
        <v/>
      </c>
      <c r="H14915" s="40" t="str">
        <f t="shared" si="257"/>
        <v/>
      </c>
    </row>
    <row r="14916" spans="7:8" x14ac:dyDescent="0.25">
      <c r="G14916" s="19" t="str">
        <f>IFERROR(VLOOKUP($D14916,LISTA!$A$2:$J$9990,8,0),"")</f>
        <v/>
      </c>
      <c r="H14916" s="40" t="str">
        <f t="shared" si="257"/>
        <v/>
      </c>
    </row>
    <row r="14917" spans="7:8" x14ac:dyDescent="0.25">
      <c r="G14917" s="19" t="str">
        <f>IFERROR(VLOOKUP($D14917,LISTA!$A$2:$J$9990,8,0),"")</f>
        <v/>
      </c>
      <c r="H14917" s="40" t="str">
        <f t="shared" ref="H14917:H14980" si="258">IF(OR(G14917=$K$10,G14917=$K$11,G14917=$K$14,G14917=$K$15,G14917=$K$16,G14917=$K$17,G14917=$K$18,G14917=$K$19,G14917=$K$20,G14917=$K$21,G14917=$K$22,G14917=$K$23,G14917=$K$24,G14917=$K$25,G14917=$K$26,G14917=$K$27,G14917=$K$28),$K$9,IF(OR(G14917=$K$32,G14917=$K$33),$K$31,IF(OR(G14917=$K$38),$K$37,"")))</f>
        <v/>
      </c>
    </row>
    <row r="14918" spans="7:8" x14ac:dyDescent="0.25">
      <c r="G14918" s="19" t="str">
        <f>IFERROR(VLOOKUP($D14918,LISTA!$A$2:$J$9990,8,0),"")</f>
        <v/>
      </c>
      <c r="H14918" s="40" t="str">
        <f t="shared" si="258"/>
        <v/>
      </c>
    </row>
    <row r="14919" spans="7:8" x14ac:dyDescent="0.25">
      <c r="G14919" s="19" t="str">
        <f>IFERROR(VLOOKUP($D14919,LISTA!$A$2:$J$9990,8,0),"")</f>
        <v/>
      </c>
      <c r="H14919" s="40" t="str">
        <f t="shared" si="258"/>
        <v/>
      </c>
    </row>
    <row r="14920" spans="7:8" x14ac:dyDescent="0.25">
      <c r="G14920" s="19" t="str">
        <f>IFERROR(VLOOKUP($D14920,LISTA!$A$2:$J$9990,8,0),"")</f>
        <v/>
      </c>
      <c r="H14920" s="40" t="str">
        <f t="shared" si="258"/>
        <v/>
      </c>
    </row>
    <row r="14921" spans="7:8" x14ac:dyDescent="0.25">
      <c r="G14921" s="19" t="str">
        <f>IFERROR(VLOOKUP($D14921,LISTA!$A$2:$J$9990,8,0),"")</f>
        <v/>
      </c>
      <c r="H14921" s="40" t="str">
        <f t="shared" si="258"/>
        <v/>
      </c>
    </row>
    <row r="14922" spans="7:8" x14ac:dyDescent="0.25">
      <c r="G14922" s="19" t="str">
        <f>IFERROR(VLOOKUP($D14922,LISTA!$A$2:$J$9990,8,0),"")</f>
        <v/>
      </c>
      <c r="H14922" s="40" t="str">
        <f t="shared" si="258"/>
        <v/>
      </c>
    </row>
    <row r="14923" spans="7:8" x14ac:dyDescent="0.25">
      <c r="G14923" s="19" t="str">
        <f>IFERROR(VLOOKUP($D14923,LISTA!$A$2:$J$9990,8,0),"")</f>
        <v/>
      </c>
      <c r="H14923" s="40" t="str">
        <f t="shared" si="258"/>
        <v/>
      </c>
    </row>
    <row r="14924" spans="7:8" x14ac:dyDescent="0.25">
      <c r="G14924" s="19" t="str">
        <f>IFERROR(VLOOKUP($D14924,LISTA!$A$2:$J$9990,8,0),"")</f>
        <v/>
      </c>
      <c r="H14924" s="40" t="str">
        <f t="shared" si="258"/>
        <v/>
      </c>
    </row>
    <row r="14925" spans="7:8" x14ac:dyDescent="0.25">
      <c r="G14925" s="19" t="str">
        <f>IFERROR(VLOOKUP($D14925,LISTA!$A$2:$J$9990,8,0),"")</f>
        <v/>
      </c>
      <c r="H14925" s="40" t="str">
        <f t="shared" si="258"/>
        <v/>
      </c>
    </row>
    <row r="14926" spans="7:8" x14ac:dyDescent="0.25">
      <c r="G14926" s="19" t="str">
        <f>IFERROR(VLOOKUP($D14926,LISTA!$A$2:$J$9990,8,0),"")</f>
        <v/>
      </c>
      <c r="H14926" s="40" t="str">
        <f t="shared" si="258"/>
        <v/>
      </c>
    </row>
    <row r="14927" spans="7:8" x14ac:dyDescent="0.25">
      <c r="G14927" s="19" t="str">
        <f>IFERROR(VLOOKUP($D14927,LISTA!$A$2:$J$9990,8,0),"")</f>
        <v/>
      </c>
      <c r="H14927" s="40" t="str">
        <f t="shared" si="258"/>
        <v/>
      </c>
    </row>
    <row r="14928" spans="7:8" x14ac:dyDescent="0.25">
      <c r="G14928" s="19" t="str">
        <f>IFERROR(VLOOKUP($D14928,LISTA!$A$2:$J$9990,8,0),"")</f>
        <v/>
      </c>
      <c r="H14928" s="40" t="str">
        <f t="shared" si="258"/>
        <v/>
      </c>
    </row>
    <row r="14929" spans="7:8" x14ac:dyDescent="0.25">
      <c r="G14929" s="19" t="str">
        <f>IFERROR(VLOOKUP($D14929,LISTA!$A$2:$J$9990,8,0),"")</f>
        <v/>
      </c>
      <c r="H14929" s="40" t="str">
        <f t="shared" si="258"/>
        <v/>
      </c>
    </row>
    <row r="14930" spans="7:8" x14ac:dyDescent="0.25">
      <c r="G14930" s="19" t="str">
        <f>IFERROR(VLOOKUP($D14930,LISTA!$A$2:$J$9990,8,0),"")</f>
        <v/>
      </c>
      <c r="H14930" s="40" t="str">
        <f t="shared" si="258"/>
        <v/>
      </c>
    </row>
    <row r="14931" spans="7:8" x14ac:dyDescent="0.25">
      <c r="G14931" s="19" t="str">
        <f>IFERROR(VLOOKUP($D14931,LISTA!$A$2:$J$9990,8,0),"")</f>
        <v/>
      </c>
      <c r="H14931" s="40" t="str">
        <f t="shared" si="258"/>
        <v/>
      </c>
    </row>
    <row r="14932" spans="7:8" x14ac:dyDescent="0.25">
      <c r="G14932" s="19" t="str">
        <f>IFERROR(VLOOKUP($D14932,LISTA!$A$2:$J$9990,8,0),"")</f>
        <v/>
      </c>
      <c r="H14932" s="40" t="str">
        <f t="shared" si="258"/>
        <v/>
      </c>
    </row>
    <row r="14933" spans="7:8" x14ac:dyDescent="0.25">
      <c r="G14933" s="19" t="str">
        <f>IFERROR(VLOOKUP($D14933,LISTA!$A$2:$J$9990,8,0),"")</f>
        <v/>
      </c>
      <c r="H14933" s="40" t="str">
        <f t="shared" si="258"/>
        <v/>
      </c>
    </row>
    <row r="14934" spans="7:8" x14ac:dyDescent="0.25">
      <c r="G14934" s="19" t="str">
        <f>IFERROR(VLOOKUP($D14934,LISTA!$A$2:$J$9990,8,0),"")</f>
        <v/>
      </c>
      <c r="H14934" s="40" t="str">
        <f t="shared" si="258"/>
        <v/>
      </c>
    </row>
    <row r="14935" spans="7:8" x14ac:dyDescent="0.25">
      <c r="G14935" s="19" t="str">
        <f>IFERROR(VLOOKUP($D14935,LISTA!$A$2:$J$9990,8,0),"")</f>
        <v/>
      </c>
      <c r="H14935" s="40" t="str">
        <f t="shared" si="258"/>
        <v/>
      </c>
    </row>
    <row r="14936" spans="7:8" x14ac:dyDescent="0.25">
      <c r="G14936" s="19" t="str">
        <f>IFERROR(VLOOKUP($D14936,LISTA!$A$2:$J$9990,8,0),"")</f>
        <v/>
      </c>
      <c r="H14936" s="40" t="str">
        <f t="shared" si="258"/>
        <v/>
      </c>
    </row>
    <row r="14937" spans="7:8" x14ac:dyDescent="0.25">
      <c r="G14937" s="19" t="str">
        <f>IFERROR(VLOOKUP($D14937,LISTA!$A$2:$J$9990,8,0),"")</f>
        <v/>
      </c>
      <c r="H14937" s="40" t="str">
        <f t="shared" si="258"/>
        <v/>
      </c>
    </row>
    <row r="14938" spans="7:8" x14ac:dyDescent="0.25">
      <c r="G14938" s="19" t="str">
        <f>IFERROR(VLOOKUP($D14938,LISTA!$A$2:$J$9990,8,0),"")</f>
        <v/>
      </c>
      <c r="H14938" s="40" t="str">
        <f t="shared" si="258"/>
        <v/>
      </c>
    </row>
    <row r="14939" spans="7:8" x14ac:dyDescent="0.25">
      <c r="G14939" s="19" t="str">
        <f>IFERROR(VLOOKUP($D14939,LISTA!$A$2:$J$9990,8,0),"")</f>
        <v/>
      </c>
      <c r="H14939" s="40" t="str">
        <f t="shared" si="258"/>
        <v/>
      </c>
    </row>
    <row r="14940" spans="7:8" x14ac:dyDescent="0.25">
      <c r="G14940" s="19" t="str">
        <f>IFERROR(VLOOKUP($D14940,LISTA!$A$2:$J$9990,8,0),"")</f>
        <v/>
      </c>
      <c r="H14940" s="40" t="str">
        <f t="shared" si="258"/>
        <v/>
      </c>
    </row>
    <row r="14941" spans="7:8" x14ac:dyDescent="0.25">
      <c r="G14941" s="19" t="str">
        <f>IFERROR(VLOOKUP($D14941,LISTA!$A$2:$J$9990,8,0),"")</f>
        <v/>
      </c>
      <c r="H14941" s="40" t="str">
        <f t="shared" si="258"/>
        <v/>
      </c>
    </row>
    <row r="14942" spans="7:8" x14ac:dyDescent="0.25">
      <c r="G14942" s="19" t="str">
        <f>IFERROR(VLOOKUP($D14942,LISTA!$A$2:$J$9990,8,0),"")</f>
        <v/>
      </c>
      <c r="H14942" s="40" t="str">
        <f t="shared" si="258"/>
        <v/>
      </c>
    </row>
    <row r="14943" spans="7:8" x14ac:dyDescent="0.25">
      <c r="G14943" s="19" t="str">
        <f>IFERROR(VLOOKUP($D14943,LISTA!$A$2:$J$9990,8,0),"")</f>
        <v/>
      </c>
      <c r="H14943" s="40" t="str">
        <f t="shared" si="258"/>
        <v/>
      </c>
    </row>
    <row r="14944" spans="7:8" x14ac:dyDescent="0.25">
      <c r="G14944" s="19" t="str">
        <f>IFERROR(VLOOKUP($D14944,LISTA!$A$2:$J$9990,8,0),"")</f>
        <v/>
      </c>
      <c r="H14944" s="40" t="str">
        <f t="shared" si="258"/>
        <v/>
      </c>
    </row>
    <row r="14945" spans="7:8" x14ac:dyDescent="0.25">
      <c r="G14945" s="19" t="str">
        <f>IFERROR(VLOOKUP($D14945,LISTA!$A$2:$J$9990,8,0),"")</f>
        <v/>
      </c>
      <c r="H14945" s="40" t="str">
        <f t="shared" si="258"/>
        <v/>
      </c>
    </row>
    <row r="14946" spans="7:8" x14ac:dyDescent="0.25">
      <c r="G14946" s="19" t="str">
        <f>IFERROR(VLOOKUP($D14946,LISTA!$A$2:$J$9990,8,0),"")</f>
        <v/>
      </c>
      <c r="H14946" s="40" t="str">
        <f t="shared" si="258"/>
        <v/>
      </c>
    </row>
    <row r="14947" spans="7:8" x14ac:dyDescent="0.25">
      <c r="G14947" s="19" t="str">
        <f>IFERROR(VLOOKUP($D14947,LISTA!$A$2:$J$9990,8,0),"")</f>
        <v/>
      </c>
      <c r="H14947" s="40" t="str">
        <f t="shared" si="258"/>
        <v/>
      </c>
    </row>
    <row r="14948" spans="7:8" x14ac:dyDescent="0.25">
      <c r="G14948" s="19" t="str">
        <f>IFERROR(VLOOKUP($D14948,LISTA!$A$2:$J$9990,8,0),"")</f>
        <v/>
      </c>
      <c r="H14948" s="40" t="str">
        <f t="shared" si="258"/>
        <v/>
      </c>
    </row>
    <row r="14949" spans="7:8" x14ac:dyDescent="0.25">
      <c r="G14949" s="19" t="str">
        <f>IFERROR(VLOOKUP($D14949,LISTA!$A$2:$J$9990,8,0),"")</f>
        <v/>
      </c>
      <c r="H14949" s="40" t="str">
        <f t="shared" si="258"/>
        <v/>
      </c>
    </row>
    <row r="14950" spans="7:8" x14ac:dyDescent="0.25">
      <c r="G14950" s="19" t="str">
        <f>IFERROR(VLOOKUP($D14950,LISTA!$A$2:$J$9990,8,0),"")</f>
        <v/>
      </c>
      <c r="H14950" s="40" t="str">
        <f t="shared" si="258"/>
        <v/>
      </c>
    </row>
    <row r="14951" spans="7:8" x14ac:dyDescent="0.25">
      <c r="G14951" s="19" t="str">
        <f>IFERROR(VLOOKUP($D14951,LISTA!$A$2:$J$9990,8,0),"")</f>
        <v/>
      </c>
      <c r="H14951" s="40" t="str">
        <f t="shared" si="258"/>
        <v/>
      </c>
    </row>
    <row r="14952" spans="7:8" x14ac:dyDescent="0.25">
      <c r="G14952" s="19" t="str">
        <f>IFERROR(VLOOKUP($D14952,LISTA!$A$2:$J$9990,8,0),"")</f>
        <v/>
      </c>
      <c r="H14952" s="40" t="str">
        <f t="shared" si="258"/>
        <v/>
      </c>
    </row>
    <row r="14953" spans="7:8" x14ac:dyDescent="0.25">
      <c r="G14953" s="19" t="str">
        <f>IFERROR(VLOOKUP($D14953,LISTA!$A$2:$J$9990,8,0),"")</f>
        <v/>
      </c>
      <c r="H14953" s="40" t="str">
        <f t="shared" si="258"/>
        <v/>
      </c>
    </row>
    <row r="14954" spans="7:8" x14ac:dyDescent="0.25">
      <c r="G14954" s="19" t="str">
        <f>IFERROR(VLOOKUP($D14954,LISTA!$A$2:$J$9990,8,0),"")</f>
        <v/>
      </c>
      <c r="H14954" s="40" t="str">
        <f t="shared" si="258"/>
        <v/>
      </c>
    </row>
    <row r="14955" spans="7:8" x14ac:dyDescent="0.25">
      <c r="G14955" s="19" t="str">
        <f>IFERROR(VLOOKUP($D14955,LISTA!$A$2:$J$9990,8,0),"")</f>
        <v/>
      </c>
      <c r="H14955" s="40" t="str">
        <f t="shared" si="258"/>
        <v/>
      </c>
    </row>
    <row r="14956" spans="7:8" x14ac:dyDescent="0.25">
      <c r="G14956" s="19" t="str">
        <f>IFERROR(VLOOKUP($D14956,LISTA!$A$2:$J$9990,8,0),"")</f>
        <v/>
      </c>
      <c r="H14956" s="40" t="str">
        <f t="shared" si="258"/>
        <v/>
      </c>
    </row>
    <row r="14957" spans="7:8" x14ac:dyDescent="0.25">
      <c r="G14957" s="19" t="str">
        <f>IFERROR(VLOOKUP($D14957,LISTA!$A$2:$J$9990,8,0),"")</f>
        <v/>
      </c>
      <c r="H14957" s="40" t="str">
        <f t="shared" si="258"/>
        <v/>
      </c>
    </row>
    <row r="14958" spans="7:8" x14ac:dyDescent="0.25">
      <c r="G14958" s="19" t="str">
        <f>IFERROR(VLOOKUP($D14958,LISTA!$A$2:$J$9990,8,0),"")</f>
        <v/>
      </c>
      <c r="H14958" s="40" t="str">
        <f t="shared" si="258"/>
        <v/>
      </c>
    </row>
    <row r="14959" spans="7:8" x14ac:dyDescent="0.25">
      <c r="G14959" s="19" t="str">
        <f>IFERROR(VLOOKUP($D14959,LISTA!$A$2:$J$9990,8,0),"")</f>
        <v/>
      </c>
      <c r="H14959" s="40" t="str">
        <f t="shared" si="258"/>
        <v/>
      </c>
    </row>
    <row r="14960" spans="7:8" x14ac:dyDescent="0.25">
      <c r="G14960" s="19" t="str">
        <f>IFERROR(VLOOKUP($D14960,LISTA!$A$2:$J$9990,8,0),"")</f>
        <v/>
      </c>
      <c r="H14960" s="40" t="str">
        <f t="shared" si="258"/>
        <v/>
      </c>
    </row>
    <row r="14961" spans="7:8" x14ac:dyDescent="0.25">
      <c r="G14961" s="19" t="str">
        <f>IFERROR(VLOOKUP($D14961,LISTA!$A$2:$J$9990,8,0),"")</f>
        <v/>
      </c>
      <c r="H14961" s="40" t="str">
        <f t="shared" si="258"/>
        <v/>
      </c>
    </row>
    <row r="14962" spans="7:8" x14ac:dyDescent="0.25">
      <c r="G14962" s="19" t="str">
        <f>IFERROR(VLOOKUP($D14962,LISTA!$A$2:$J$9990,8,0),"")</f>
        <v/>
      </c>
      <c r="H14962" s="40" t="str">
        <f t="shared" si="258"/>
        <v/>
      </c>
    </row>
    <row r="14963" spans="7:8" x14ac:dyDescent="0.25">
      <c r="G14963" s="19" t="str">
        <f>IFERROR(VLOOKUP($D14963,LISTA!$A$2:$J$9990,8,0),"")</f>
        <v/>
      </c>
      <c r="H14963" s="40" t="str">
        <f t="shared" si="258"/>
        <v/>
      </c>
    </row>
    <row r="14964" spans="7:8" x14ac:dyDescent="0.25">
      <c r="G14964" s="19" t="str">
        <f>IFERROR(VLOOKUP($D14964,LISTA!$A$2:$J$9990,8,0),"")</f>
        <v/>
      </c>
      <c r="H14964" s="40" t="str">
        <f t="shared" si="258"/>
        <v/>
      </c>
    </row>
    <row r="14965" spans="7:8" x14ac:dyDescent="0.25">
      <c r="G14965" s="19" t="str">
        <f>IFERROR(VLOOKUP($D14965,LISTA!$A$2:$J$9990,8,0),"")</f>
        <v/>
      </c>
      <c r="H14965" s="40" t="str">
        <f t="shared" si="258"/>
        <v/>
      </c>
    </row>
    <row r="14966" spans="7:8" x14ac:dyDescent="0.25">
      <c r="G14966" s="19" t="str">
        <f>IFERROR(VLOOKUP($D14966,LISTA!$A$2:$J$9990,8,0),"")</f>
        <v/>
      </c>
      <c r="H14966" s="40" t="str">
        <f t="shared" si="258"/>
        <v/>
      </c>
    </row>
    <row r="14967" spans="7:8" x14ac:dyDescent="0.25">
      <c r="G14967" s="19" t="str">
        <f>IFERROR(VLOOKUP($D14967,LISTA!$A$2:$J$9990,8,0),"")</f>
        <v/>
      </c>
      <c r="H14967" s="40" t="str">
        <f t="shared" si="258"/>
        <v/>
      </c>
    </row>
    <row r="14968" spans="7:8" x14ac:dyDescent="0.25">
      <c r="G14968" s="19" t="str">
        <f>IFERROR(VLOOKUP($D14968,LISTA!$A$2:$J$9990,8,0),"")</f>
        <v/>
      </c>
      <c r="H14968" s="40" t="str">
        <f t="shared" si="258"/>
        <v/>
      </c>
    </row>
    <row r="14969" spans="7:8" x14ac:dyDescent="0.25">
      <c r="G14969" s="19" t="str">
        <f>IFERROR(VLOOKUP($D14969,LISTA!$A$2:$J$9990,8,0),"")</f>
        <v/>
      </c>
      <c r="H14969" s="40" t="str">
        <f t="shared" si="258"/>
        <v/>
      </c>
    </row>
    <row r="14970" spans="7:8" x14ac:dyDescent="0.25">
      <c r="G14970" s="19" t="str">
        <f>IFERROR(VLOOKUP($D14970,LISTA!$A$2:$J$9990,8,0),"")</f>
        <v/>
      </c>
      <c r="H14970" s="40" t="str">
        <f t="shared" si="258"/>
        <v/>
      </c>
    </row>
    <row r="14971" spans="7:8" x14ac:dyDescent="0.25">
      <c r="G14971" s="19" t="str">
        <f>IFERROR(VLOOKUP($D14971,LISTA!$A$2:$J$9990,8,0),"")</f>
        <v/>
      </c>
      <c r="H14971" s="40" t="str">
        <f t="shared" si="258"/>
        <v/>
      </c>
    </row>
    <row r="14972" spans="7:8" x14ac:dyDescent="0.25">
      <c r="G14972" s="19" t="str">
        <f>IFERROR(VLOOKUP($D14972,LISTA!$A$2:$J$9990,8,0),"")</f>
        <v/>
      </c>
      <c r="H14972" s="40" t="str">
        <f t="shared" si="258"/>
        <v/>
      </c>
    </row>
    <row r="14973" spans="7:8" x14ac:dyDescent="0.25">
      <c r="G14973" s="19" t="str">
        <f>IFERROR(VLOOKUP($D14973,LISTA!$A$2:$J$9990,8,0),"")</f>
        <v/>
      </c>
      <c r="H14973" s="40" t="str">
        <f t="shared" si="258"/>
        <v/>
      </c>
    </row>
    <row r="14974" spans="7:8" x14ac:dyDescent="0.25">
      <c r="G14974" s="19" t="str">
        <f>IFERROR(VLOOKUP($D14974,LISTA!$A$2:$J$9990,8,0),"")</f>
        <v/>
      </c>
      <c r="H14974" s="40" t="str">
        <f t="shared" si="258"/>
        <v/>
      </c>
    </row>
    <row r="14975" spans="7:8" x14ac:dyDescent="0.25">
      <c r="G14975" s="19" t="str">
        <f>IFERROR(VLOOKUP($D14975,LISTA!$A$2:$J$9990,8,0),"")</f>
        <v/>
      </c>
      <c r="H14975" s="40" t="str">
        <f t="shared" si="258"/>
        <v/>
      </c>
    </row>
    <row r="14976" spans="7:8" x14ac:dyDescent="0.25">
      <c r="G14976" s="19" t="str">
        <f>IFERROR(VLOOKUP($D14976,LISTA!$A$2:$J$9990,8,0),"")</f>
        <v/>
      </c>
      <c r="H14976" s="40" t="str">
        <f t="shared" si="258"/>
        <v/>
      </c>
    </row>
    <row r="14977" spans="7:8" x14ac:dyDescent="0.25">
      <c r="G14977" s="19" t="str">
        <f>IFERROR(VLOOKUP($D14977,LISTA!$A$2:$J$9990,8,0),"")</f>
        <v/>
      </c>
      <c r="H14977" s="40" t="str">
        <f t="shared" si="258"/>
        <v/>
      </c>
    </row>
    <row r="14978" spans="7:8" x14ac:dyDescent="0.25">
      <c r="G14978" s="19" t="str">
        <f>IFERROR(VLOOKUP($D14978,LISTA!$A$2:$J$9990,8,0),"")</f>
        <v/>
      </c>
      <c r="H14978" s="40" t="str">
        <f t="shared" si="258"/>
        <v/>
      </c>
    </row>
    <row r="14979" spans="7:8" x14ac:dyDescent="0.25">
      <c r="G14979" s="19" t="str">
        <f>IFERROR(VLOOKUP($D14979,LISTA!$A$2:$J$9990,8,0),"")</f>
        <v/>
      </c>
      <c r="H14979" s="40" t="str">
        <f t="shared" si="258"/>
        <v/>
      </c>
    </row>
    <row r="14980" spans="7:8" x14ac:dyDescent="0.25">
      <c r="G14980" s="19" t="str">
        <f>IFERROR(VLOOKUP($D14980,LISTA!$A$2:$J$9990,8,0),"")</f>
        <v/>
      </c>
      <c r="H14980" s="40" t="str">
        <f t="shared" si="258"/>
        <v/>
      </c>
    </row>
    <row r="14981" spans="7:8" x14ac:dyDescent="0.25">
      <c r="G14981" s="19" t="str">
        <f>IFERROR(VLOOKUP($D14981,LISTA!$A$2:$J$9990,8,0),"")</f>
        <v/>
      </c>
      <c r="H14981" s="40" t="str">
        <f t="shared" ref="H14981:H15044" si="259">IF(OR(G14981=$K$10,G14981=$K$11,G14981=$K$14,G14981=$K$15,G14981=$K$16,G14981=$K$17,G14981=$K$18,G14981=$K$19,G14981=$K$20,G14981=$K$21,G14981=$K$22,G14981=$K$23,G14981=$K$24,G14981=$K$25,G14981=$K$26,G14981=$K$27,G14981=$K$28),$K$9,IF(OR(G14981=$K$32,G14981=$K$33),$K$31,IF(OR(G14981=$K$38),$K$37,"")))</f>
        <v/>
      </c>
    </row>
    <row r="14982" spans="7:8" x14ac:dyDescent="0.25">
      <c r="G14982" s="19" t="str">
        <f>IFERROR(VLOOKUP($D14982,LISTA!$A$2:$J$9990,8,0),"")</f>
        <v/>
      </c>
      <c r="H14982" s="40" t="str">
        <f t="shared" si="259"/>
        <v/>
      </c>
    </row>
    <row r="14983" spans="7:8" x14ac:dyDescent="0.25">
      <c r="G14983" s="19" t="str">
        <f>IFERROR(VLOOKUP($D14983,LISTA!$A$2:$J$9990,8,0),"")</f>
        <v/>
      </c>
      <c r="H14983" s="40" t="str">
        <f t="shared" si="259"/>
        <v/>
      </c>
    </row>
    <row r="14984" spans="7:8" x14ac:dyDescent="0.25">
      <c r="G14984" s="19" t="str">
        <f>IFERROR(VLOOKUP($D14984,LISTA!$A$2:$J$9990,8,0),"")</f>
        <v/>
      </c>
      <c r="H14984" s="40" t="str">
        <f t="shared" si="259"/>
        <v/>
      </c>
    </row>
    <row r="14985" spans="7:8" x14ac:dyDescent="0.25">
      <c r="G14985" s="19" t="str">
        <f>IFERROR(VLOOKUP($D14985,LISTA!$A$2:$J$9990,8,0),"")</f>
        <v/>
      </c>
      <c r="H14985" s="40" t="str">
        <f t="shared" si="259"/>
        <v/>
      </c>
    </row>
    <row r="14986" spans="7:8" x14ac:dyDescent="0.25">
      <c r="G14986" s="19" t="str">
        <f>IFERROR(VLOOKUP($D14986,LISTA!$A$2:$J$9990,8,0),"")</f>
        <v/>
      </c>
      <c r="H14986" s="40" t="str">
        <f t="shared" si="259"/>
        <v/>
      </c>
    </row>
    <row r="14987" spans="7:8" x14ac:dyDescent="0.25">
      <c r="G14987" s="19" t="str">
        <f>IFERROR(VLOOKUP($D14987,LISTA!$A$2:$J$9990,8,0),"")</f>
        <v/>
      </c>
      <c r="H14987" s="40" t="str">
        <f t="shared" si="259"/>
        <v/>
      </c>
    </row>
    <row r="14988" spans="7:8" x14ac:dyDescent="0.25">
      <c r="G14988" s="19" t="str">
        <f>IFERROR(VLOOKUP($D14988,LISTA!$A$2:$J$9990,8,0),"")</f>
        <v/>
      </c>
      <c r="H14988" s="40" t="str">
        <f t="shared" si="259"/>
        <v/>
      </c>
    </row>
    <row r="14989" spans="7:8" x14ac:dyDescent="0.25">
      <c r="G14989" s="19" t="str">
        <f>IFERROR(VLOOKUP($D14989,LISTA!$A$2:$J$9990,8,0),"")</f>
        <v/>
      </c>
      <c r="H14989" s="40" t="str">
        <f t="shared" si="259"/>
        <v/>
      </c>
    </row>
    <row r="14990" spans="7:8" x14ac:dyDescent="0.25">
      <c r="G14990" s="19" t="str">
        <f>IFERROR(VLOOKUP($D14990,LISTA!$A$2:$J$9990,8,0),"")</f>
        <v/>
      </c>
      <c r="H14990" s="40" t="str">
        <f t="shared" si="259"/>
        <v/>
      </c>
    </row>
    <row r="14991" spans="7:8" x14ac:dyDescent="0.25">
      <c r="G14991" s="19" t="str">
        <f>IFERROR(VLOOKUP($D14991,LISTA!$A$2:$J$9990,8,0),"")</f>
        <v/>
      </c>
      <c r="H14991" s="40" t="str">
        <f t="shared" si="259"/>
        <v/>
      </c>
    </row>
    <row r="14992" spans="7:8" x14ac:dyDescent="0.25">
      <c r="G14992" s="19" t="str">
        <f>IFERROR(VLOOKUP($D14992,LISTA!$A$2:$J$9990,8,0),"")</f>
        <v/>
      </c>
      <c r="H14992" s="40" t="str">
        <f t="shared" si="259"/>
        <v/>
      </c>
    </row>
    <row r="14993" spans="7:8" x14ac:dyDescent="0.25">
      <c r="G14993" s="19" t="str">
        <f>IFERROR(VLOOKUP($D14993,LISTA!$A$2:$J$9990,8,0),"")</f>
        <v/>
      </c>
      <c r="H14993" s="40" t="str">
        <f t="shared" si="259"/>
        <v/>
      </c>
    </row>
    <row r="14994" spans="7:8" x14ac:dyDescent="0.25">
      <c r="G14994" s="19" t="str">
        <f>IFERROR(VLOOKUP($D14994,LISTA!$A$2:$J$9990,8,0),"")</f>
        <v/>
      </c>
      <c r="H14994" s="40" t="str">
        <f t="shared" si="259"/>
        <v/>
      </c>
    </row>
    <row r="14995" spans="7:8" x14ac:dyDescent="0.25">
      <c r="G14995" s="19" t="str">
        <f>IFERROR(VLOOKUP($D14995,LISTA!$A$2:$J$9990,8,0),"")</f>
        <v/>
      </c>
      <c r="H14995" s="40" t="str">
        <f t="shared" si="259"/>
        <v/>
      </c>
    </row>
    <row r="14996" spans="7:8" x14ac:dyDescent="0.25">
      <c r="G14996" s="19" t="str">
        <f>IFERROR(VLOOKUP($D14996,LISTA!$A$2:$J$9990,8,0),"")</f>
        <v/>
      </c>
      <c r="H14996" s="40" t="str">
        <f t="shared" si="259"/>
        <v/>
      </c>
    </row>
    <row r="14997" spans="7:8" x14ac:dyDescent="0.25">
      <c r="G14997" s="19" t="str">
        <f>IFERROR(VLOOKUP($D14997,LISTA!$A$2:$J$9990,8,0),"")</f>
        <v/>
      </c>
      <c r="H14997" s="40" t="str">
        <f t="shared" si="259"/>
        <v/>
      </c>
    </row>
    <row r="14998" spans="7:8" x14ac:dyDescent="0.25">
      <c r="G14998" s="19" t="str">
        <f>IFERROR(VLOOKUP($D14998,LISTA!$A$2:$J$9990,8,0),"")</f>
        <v/>
      </c>
      <c r="H14998" s="40" t="str">
        <f t="shared" si="259"/>
        <v/>
      </c>
    </row>
    <row r="14999" spans="7:8" x14ac:dyDescent="0.25">
      <c r="G14999" s="19" t="str">
        <f>IFERROR(VLOOKUP($D14999,LISTA!$A$2:$J$9990,8,0),"")</f>
        <v/>
      </c>
      <c r="H14999" s="40" t="str">
        <f t="shared" si="259"/>
        <v/>
      </c>
    </row>
    <row r="15000" spans="7:8" x14ac:dyDescent="0.25">
      <c r="G15000" s="19" t="str">
        <f>IFERROR(VLOOKUP($D15000,LISTA!$A$2:$J$9990,8,0),"")</f>
        <v/>
      </c>
      <c r="H15000" s="40" t="str">
        <f t="shared" si="259"/>
        <v/>
      </c>
    </row>
    <row r="15001" spans="7:8" x14ac:dyDescent="0.25">
      <c r="G15001" s="19" t="str">
        <f>IFERROR(VLOOKUP($D15001,LISTA!$A$2:$J$9990,8,0),"")</f>
        <v/>
      </c>
      <c r="H15001" s="40" t="str">
        <f t="shared" si="259"/>
        <v/>
      </c>
    </row>
    <row r="15002" spans="7:8" x14ac:dyDescent="0.25">
      <c r="G15002" s="19" t="str">
        <f>IFERROR(VLOOKUP($D15002,LISTA!$A$2:$J$9990,8,0),"")</f>
        <v/>
      </c>
      <c r="H15002" s="40" t="str">
        <f t="shared" si="259"/>
        <v/>
      </c>
    </row>
    <row r="15003" spans="7:8" x14ac:dyDescent="0.25">
      <c r="G15003" s="19" t="str">
        <f>IFERROR(VLOOKUP($D15003,LISTA!$A$2:$J$9990,8,0),"")</f>
        <v/>
      </c>
      <c r="H15003" s="40" t="str">
        <f t="shared" si="259"/>
        <v/>
      </c>
    </row>
    <row r="15004" spans="7:8" x14ac:dyDescent="0.25">
      <c r="G15004" s="19" t="str">
        <f>IFERROR(VLOOKUP($D15004,LISTA!$A$2:$J$9990,8,0),"")</f>
        <v/>
      </c>
      <c r="H15004" s="40" t="str">
        <f t="shared" si="259"/>
        <v/>
      </c>
    </row>
    <row r="15005" spans="7:8" x14ac:dyDescent="0.25">
      <c r="G15005" s="19" t="str">
        <f>IFERROR(VLOOKUP($D15005,LISTA!$A$2:$J$9990,8,0),"")</f>
        <v/>
      </c>
      <c r="H15005" s="40" t="str">
        <f t="shared" si="259"/>
        <v/>
      </c>
    </row>
    <row r="15006" spans="7:8" x14ac:dyDescent="0.25">
      <c r="G15006" s="19" t="str">
        <f>IFERROR(VLOOKUP($D15006,LISTA!$A$2:$J$9990,8,0),"")</f>
        <v/>
      </c>
      <c r="H15006" s="40" t="str">
        <f t="shared" si="259"/>
        <v/>
      </c>
    </row>
    <row r="15007" spans="7:8" x14ac:dyDescent="0.25">
      <c r="G15007" s="19" t="str">
        <f>IFERROR(VLOOKUP($D15007,LISTA!$A$2:$J$9990,8,0),"")</f>
        <v/>
      </c>
      <c r="H15007" s="40" t="str">
        <f t="shared" si="259"/>
        <v/>
      </c>
    </row>
    <row r="15008" spans="7:8" x14ac:dyDescent="0.25">
      <c r="G15008" s="19" t="str">
        <f>IFERROR(VLOOKUP($D15008,LISTA!$A$2:$J$9990,8,0),"")</f>
        <v/>
      </c>
      <c r="H15008" s="40" t="str">
        <f t="shared" si="259"/>
        <v/>
      </c>
    </row>
    <row r="15009" spans="7:8" x14ac:dyDescent="0.25">
      <c r="G15009" s="19" t="str">
        <f>IFERROR(VLOOKUP($D15009,LISTA!$A$2:$J$9990,8,0),"")</f>
        <v/>
      </c>
      <c r="H15009" s="40" t="str">
        <f t="shared" si="259"/>
        <v/>
      </c>
    </row>
    <row r="15010" spans="7:8" x14ac:dyDescent="0.25">
      <c r="G15010" s="19" t="str">
        <f>IFERROR(VLOOKUP($D15010,LISTA!$A$2:$J$9990,8,0),"")</f>
        <v/>
      </c>
      <c r="H15010" s="40" t="str">
        <f t="shared" si="259"/>
        <v/>
      </c>
    </row>
    <row r="15011" spans="7:8" x14ac:dyDescent="0.25">
      <c r="G15011" s="19" t="str">
        <f>IFERROR(VLOOKUP($D15011,LISTA!$A$2:$J$9990,8,0),"")</f>
        <v/>
      </c>
      <c r="H15011" s="40" t="str">
        <f t="shared" si="259"/>
        <v/>
      </c>
    </row>
    <row r="15012" spans="7:8" x14ac:dyDescent="0.25">
      <c r="G15012" s="19" t="str">
        <f>IFERROR(VLOOKUP($D15012,LISTA!$A$2:$J$9990,8,0),"")</f>
        <v/>
      </c>
      <c r="H15012" s="40" t="str">
        <f t="shared" si="259"/>
        <v/>
      </c>
    </row>
    <row r="15013" spans="7:8" x14ac:dyDescent="0.25">
      <c r="G15013" s="19" t="str">
        <f>IFERROR(VLOOKUP($D15013,LISTA!$A$2:$J$9990,8,0),"")</f>
        <v/>
      </c>
      <c r="H15013" s="40" t="str">
        <f t="shared" si="259"/>
        <v/>
      </c>
    </row>
    <row r="15014" spans="7:8" x14ac:dyDescent="0.25">
      <c r="G15014" s="19" t="str">
        <f>IFERROR(VLOOKUP($D15014,LISTA!$A$2:$J$9990,8,0),"")</f>
        <v/>
      </c>
      <c r="H15014" s="40" t="str">
        <f t="shared" si="259"/>
        <v/>
      </c>
    </row>
    <row r="15015" spans="7:8" x14ac:dyDescent="0.25">
      <c r="G15015" s="19" t="str">
        <f>IFERROR(VLOOKUP($D15015,LISTA!$A$2:$J$9990,8,0),"")</f>
        <v/>
      </c>
      <c r="H15015" s="40" t="str">
        <f t="shared" si="259"/>
        <v/>
      </c>
    </row>
    <row r="15016" spans="7:8" x14ac:dyDescent="0.25">
      <c r="G15016" s="19" t="str">
        <f>IFERROR(VLOOKUP($D15016,LISTA!$A$2:$J$9990,8,0),"")</f>
        <v/>
      </c>
      <c r="H15016" s="40" t="str">
        <f t="shared" si="259"/>
        <v/>
      </c>
    </row>
    <row r="15017" spans="7:8" x14ac:dyDescent="0.25">
      <c r="G15017" s="19" t="str">
        <f>IFERROR(VLOOKUP($D15017,LISTA!$A$2:$J$9990,8,0),"")</f>
        <v/>
      </c>
      <c r="H15017" s="40" t="str">
        <f t="shared" si="259"/>
        <v/>
      </c>
    </row>
    <row r="15018" spans="7:8" x14ac:dyDescent="0.25">
      <c r="G15018" s="19" t="str">
        <f>IFERROR(VLOOKUP($D15018,LISTA!$A$2:$J$9990,8,0),"")</f>
        <v/>
      </c>
      <c r="H15018" s="40" t="str">
        <f t="shared" si="259"/>
        <v/>
      </c>
    </row>
    <row r="15019" spans="7:8" x14ac:dyDescent="0.25">
      <c r="G15019" s="19" t="str">
        <f>IFERROR(VLOOKUP($D15019,LISTA!$A$2:$J$9990,8,0),"")</f>
        <v/>
      </c>
      <c r="H15019" s="40" t="str">
        <f t="shared" si="259"/>
        <v/>
      </c>
    </row>
    <row r="15020" spans="7:8" x14ac:dyDescent="0.25">
      <c r="G15020" s="19" t="str">
        <f>IFERROR(VLOOKUP($D15020,LISTA!$A$2:$J$9990,8,0),"")</f>
        <v/>
      </c>
      <c r="H15020" s="40" t="str">
        <f t="shared" si="259"/>
        <v/>
      </c>
    </row>
    <row r="15021" spans="7:8" x14ac:dyDescent="0.25">
      <c r="G15021" s="19" t="str">
        <f>IFERROR(VLOOKUP($D15021,LISTA!$A$2:$J$9990,8,0),"")</f>
        <v/>
      </c>
      <c r="H15021" s="40" t="str">
        <f t="shared" si="259"/>
        <v/>
      </c>
    </row>
    <row r="15022" spans="7:8" x14ac:dyDescent="0.25">
      <c r="G15022" s="19" t="str">
        <f>IFERROR(VLOOKUP($D15022,LISTA!$A$2:$J$9990,8,0),"")</f>
        <v/>
      </c>
      <c r="H15022" s="40" t="str">
        <f t="shared" si="259"/>
        <v/>
      </c>
    </row>
    <row r="15023" spans="7:8" x14ac:dyDescent="0.25">
      <c r="G15023" s="19" t="str">
        <f>IFERROR(VLOOKUP($D15023,LISTA!$A$2:$J$9990,8,0),"")</f>
        <v/>
      </c>
      <c r="H15023" s="40" t="str">
        <f t="shared" si="259"/>
        <v/>
      </c>
    </row>
    <row r="15024" spans="7:8" x14ac:dyDescent="0.25">
      <c r="G15024" s="19" t="str">
        <f>IFERROR(VLOOKUP($D15024,LISTA!$A$2:$J$9990,8,0),"")</f>
        <v/>
      </c>
      <c r="H15024" s="40" t="str">
        <f t="shared" si="259"/>
        <v/>
      </c>
    </row>
    <row r="15025" spans="7:8" x14ac:dyDescent="0.25">
      <c r="G15025" s="19" t="str">
        <f>IFERROR(VLOOKUP($D15025,LISTA!$A$2:$J$9990,8,0),"")</f>
        <v/>
      </c>
      <c r="H15025" s="40" t="str">
        <f t="shared" si="259"/>
        <v/>
      </c>
    </row>
    <row r="15026" spans="7:8" x14ac:dyDescent="0.25">
      <c r="G15026" s="19" t="str">
        <f>IFERROR(VLOOKUP($D15026,LISTA!$A$2:$J$9990,8,0),"")</f>
        <v/>
      </c>
      <c r="H15026" s="40" t="str">
        <f t="shared" si="259"/>
        <v/>
      </c>
    </row>
    <row r="15027" spans="7:8" x14ac:dyDescent="0.25">
      <c r="G15027" s="19" t="str">
        <f>IFERROR(VLOOKUP($D15027,LISTA!$A$2:$J$9990,8,0),"")</f>
        <v/>
      </c>
      <c r="H15027" s="40" t="str">
        <f t="shared" si="259"/>
        <v/>
      </c>
    </row>
    <row r="15028" spans="7:8" x14ac:dyDescent="0.25">
      <c r="G15028" s="19" t="str">
        <f>IFERROR(VLOOKUP($D15028,LISTA!$A$2:$J$9990,8,0),"")</f>
        <v/>
      </c>
      <c r="H15028" s="40" t="str">
        <f t="shared" si="259"/>
        <v/>
      </c>
    </row>
    <row r="15029" spans="7:8" x14ac:dyDescent="0.25">
      <c r="G15029" s="19" t="str">
        <f>IFERROR(VLOOKUP($D15029,LISTA!$A$2:$J$9990,8,0),"")</f>
        <v/>
      </c>
      <c r="H15029" s="40" t="str">
        <f t="shared" si="259"/>
        <v/>
      </c>
    </row>
    <row r="15030" spans="7:8" x14ac:dyDescent="0.25">
      <c r="G15030" s="19" t="str">
        <f>IFERROR(VLOOKUP($D15030,LISTA!$A$2:$J$9990,8,0),"")</f>
        <v/>
      </c>
      <c r="H15030" s="40" t="str">
        <f t="shared" si="259"/>
        <v/>
      </c>
    </row>
    <row r="15031" spans="7:8" x14ac:dyDescent="0.25">
      <c r="G15031" s="19" t="str">
        <f>IFERROR(VLOOKUP($D15031,LISTA!$A$2:$J$9990,8,0),"")</f>
        <v/>
      </c>
      <c r="H15031" s="40" t="str">
        <f t="shared" si="259"/>
        <v/>
      </c>
    </row>
    <row r="15032" spans="7:8" x14ac:dyDescent="0.25">
      <c r="G15032" s="19" t="str">
        <f>IFERROR(VLOOKUP($D15032,LISTA!$A$2:$J$9990,8,0),"")</f>
        <v/>
      </c>
      <c r="H15032" s="40" t="str">
        <f t="shared" si="259"/>
        <v/>
      </c>
    </row>
    <row r="15033" spans="7:8" x14ac:dyDescent="0.25">
      <c r="G15033" s="19" t="str">
        <f>IFERROR(VLOOKUP($D15033,LISTA!$A$2:$J$9990,8,0),"")</f>
        <v/>
      </c>
      <c r="H15033" s="40" t="str">
        <f t="shared" si="259"/>
        <v/>
      </c>
    </row>
    <row r="15034" spans="7:8" x14ac:dyDescent="0.25">
      <c r="G15034" s="19" t="str">
        <f>IFERROR(VLOOKUP($D15034,LISTA!$A$2:$J$9990,8,0),"")</f>
        <v/>
      </c>
      <c r="H15034" s="40" t="str">
        <f t="shared" si="259"/>
        <v/>
      </c>
    </row>
    <row r="15035" spans="7:8" x14ac:dyDescent="0.25">
      <c r="G15035" s="19" t="str">
        <f>IFERROR(VLOOKUP($D15035,LISTA!$A$2:$J$9990,8,0),"")</f>
        <v/>
      </c>
      <c r="H15035" s="40" t="str">
        <f t="shared" si="259"/>
        <v/>
      </c>
    </row>
    <row r="15036" spans="7:8" x14ac:dyDescent="0.25">
      <c r="G15036" s="19" t="str">
        <f>IFERROR(VLOOKUP($D15036,LISTA!$A$2:$J$9990,8,0),"")</f>
        <v/>
      </c>
      <c r="H15036" s="40" t="str">
        <f t="shared" si="259"/>
        <v/>
      </c>
    </row>
    <row r="15037" spans="7:8" x14ac:dyDescent="0.25">
      <c r="G15037" s="19" t="str">
        <f>IFERROR(VLOOKUP($D15037,LISTA!$A$2:$J$9990,8,0),"")</f>
        <v/>
      </c>
      <c r="H15037" s="40" t="str">
        <f t="shared" si="259"/>
        <v/>
      </c>
    </row>
    <row r="15038" spans="7:8" x14ac:dyDescent="0.25">
      <c r="G15038" s="19" t="str">
        <f>IFERROR(VLOOKUP($D15038,LISTA!$A$2:$J$9990,8,0),"")</f>
        <v/>
      </c>
      <c r="H15038" s="40" t="str">
        <f t="shared" si="259"/>
        <v/>
      </c>
    </row>
    <row r="15039" spans="7:8" x14ac:dyDescent="0.25">
      <c r="G15039" s="19" t="str">
        <f>IFERROR(VLOOKUP($D15039,LISTA!$A$2:$J$9990,8,0),"")</f>
        <v/>
      </c>
      <c r="H15039" s="40" t="str">
        <f t="shared" si="259"/>
        <v/>
      </c>
    </row>
    <row r="15040" spans="7:8" x14ac:dyDescent="0.25">
      <c r="G15040" s="19" t="str">
        <f>IFERROR(VLOOKUP($D15040,LISTA!$A$2:$J$9990,8,0),"")</f>
        <v/>
      </c>
      <c r="H15040" s="40" t="str">
        <f t="shared" si="259"/>
        <v/>
      </c>
    </row>
    <row r="15041" spans="7:8" x14ac:dyDescent="0.25">
      <c r="G15041" s="19" t="str">
        <f>IFERROR(VLOOKUP($D15041,LISTA!$A$2:$J$9990,8,0),"")</f>
        <v/>
      </c>
      <c r="H15041" s="40" t="str">
        <f t="shared" si="259"/>
        <v/>
      </c>
    </row>
    <row r="15042" spans="7:8" x14ac:dyDescent="0.25">
      <c r="G15042" s="19" t="str">
        <f>IFERROR(VLOOKUP($D15042,LISTA!$A$2:$J$9990,8,0),"")</f>
        <v/>
      </c>
      <c r="H15042" s="40" t="str">
        <f t="shared" si="259"/>
        <v/>
      </c>
    </row>
    <row r="15043" spans="7:8" x14ac:dyDescent="0.25">
      <c r="G15043" s="19" t="str">
        <f>IFERROR(VLOOKUP($D15043,LISTA!$A$2:$J$9990,8,0),"")</f>
        <v/>
      </c>
      <c r="H15043" s="40" t="str">
        <f t="shared" si="259"/>
        <v/>
      </c>
    </row>
    <row r="15044" spans="7:8" x14ac:dyDescent="0.25">
      <c r="G15044" s="19" t="str">
        <f>IFERROR(VLOOKUP($D15044,LISTA!$A$2:$J$9990,8,0),"")</f>
        <v/>
      </c>
      <c r="H15044" s="40" t="str">
        <f t="shared" si="259"/>
        <v/>
      </c>
    </row>
    <row r="15045" spans="7:8" x14ac:dyDescent="0.25">
      <c r="G15045" s="19" t="str">
        <f>IFERROR(VLOOKUP($D15045,LISTA!$A$2:$J$9990,8,0),"")</f>
        <v/>
      </c>
      <c r="H15045" s="40" t="str">
        <f t="shared" ref="H15045:H15108" si="260">IF(OR(G15045=$K$10,G15045=$K$11,G15045=$K$14,G15045=$K$15,G15045=$K$16,G15045=$K$17,G15045=$K$18,G15045=$K$19,G15045=$K$20,G15045=$K$21,G15045=$K$22,G15045=$K$23,G15045=$K$24,G15045=$K$25,G15045=$K$26,G15045=$K$27,G15045=$K$28),$K$9,IF(OR(G15045=$K$32,G15045=$K$33),$K$31,IF(OR(G15045=$K$38),$K$37,"")))</f>
        <v/>
      </c>
    </row>
    <row r="15046" spans="7:8" x14ac:dyDescent="0.25">
      <c r="G15046" s="19" t="str">
        <f>IFERROR(VLOOKUP($D15046,LISTA!$A$2:$J$9990,8,0),"")</f>
        <v/>
      </c>
      <c r="H15046" s="40" t="str">
        <f t="shared" si="260"/>
        <v/>
      </c>
    </row>
    <row r="15047" spans="7:8" x14ac:dyDescent="0.25">
      <c r="G15047" s="19" t="str">
        <f>IFERROR(VLOOKUP($D15047,LISTA!$A$2:$J$9990,8,0),"")</f>
        <v/>
      </c>
      <c r="H15047" s="40" t="str">
        <f t="shared" si="260"/>
        <v/>
      </c>
    </row>
    <row r="15048" spans="7:8" x14ac:dyDescent="0.25">
      <c r="G15048" s="19" t="str">
        <f>IFERROR(VLOOKUP($D15048,LISTA!$A$2:$J$9990,8,0),"")</f>
        <v/>
      </c>
      <c r="H15048" s="40" t="str">
        <f t="shared" si="260"/>
        <v/>
      </c>
    </row>
    <row r="15049" spans="7:8" x14ac:dyDescent="0.25">
      <c r="G15049" s="19" t="str">
        <f>IFERROR(VLOOKUP($D15049,LISTA!$A$2:$J$9990,8,0),"")</f>
        <v/>
      </c>
      <c r="H15049" s="40" t="str">
        <f t="shared" si="260"/>
        <v/>
      </c>
    </row>
    <row r="15050" spans="7:8" x14ac:dyDescent="0.25">
      <c r="G15050" s="19" t="str">
        <f>IFERROR(VLOOKUP($D15050,LISTA!$A$2:$J$9990,8,0),"")</f>
        <v/>
      </c>
      <c r="H15050" s="40" t="str">
        <f t="shared" si="260"/>
        <v/>
      </c>
    </row>
    <row r="15051" spans="7:8" x14ac:dyDescent="0.25">
      <c r="G15051" s="19" t="str">
        <f>IFERROR(VLOOKUP($D15051,LISTA!$A$2:$J$9990,8,0),"")</f>
        <v/>
      </c>
      <c r="H15051" s="40" t="str">
        <f t="shared" si="260"/>
        <v/>
      </c>
    </row>
    <row r="15052" spans="7:8" x14ac:dyDescent="0.25">
      <c r="G15052" s="19" t="str">
        <f>IFERROR(VLOOKUP($D15052,LISTA!$A$2:$J$9990,8,0),"")</f>
        <v/>
      </c>
      <c r="H15052" s="40" t="str">
        <f t="shared" si="260"/>
        <v/>
      </c>
    </row>
    <row r="15053" spans="7:8" x14ac:dyDescent="0.25">
      <c r="G15053" s="19" t="str">
        <f>IFERROR(VLOOKUP($D15053,LISTA!$A$2:$J$9990,8,0),"")</f>
        <v/>
      </c>
      <c r="H15053" s="40" t="str">
        <f t="shared" si="260"/>
        <v/>
      </c>
    </row>
    <row r="15054" spans="7:8" x14ac:dyDescent="0.25">
      <c r="G15054" s="19" t="str">
        <f>IFERROR(VLOOKUP($D15054,LISTA!$A$2:$J$9990,8,0),"")</f>
        <v/>
      </c>
      <c r="H15054" s="40" t="str">
        <f t="shared" si="260"/>
        <v/>
      </c>
    </row>
    <row r="15055" spans="7:8" x14ac:dyDescent="0.25">
      <c r="G15055" s="19" t="str">
        <f>IFERROR(VLOOKUP($D15055,LISTA!$A$2:$J$9990,8,0),"")</f>
        <v/>
      </c>
      <c r="H15055" s="40" t="str">
        <f t="shared" si="260"/>
        <v/>
      </c>
    </row>
    <row r="15056" spans="7:8" x14ac:dyDescent="0.25">
      <c r="G15056" s="19" t="str">
        <f>IFERROR(VLOOKUP($D15056,LISTA!$A$2:$J$9990,8,0),"")</f>
        <v/>
      </c>
      <c r="H15056" s="40" t="str">
        <f t="shared" si="260"/>
        <v/>
      </c>
    </row>
    <row r="15057" spans="7:8" x14ac:dyDescent="0.25">
      <c r="G15057" s="19" t="str">
        <f>IFERROR(VLOOKUP($D15057,LISTA!$A$2:$J$9990,8,0),"")</f>
        <v/>
      </c>
      <c r="H15057" s="40" t="str">
        <f t="shared" si="260"/>
        <v/>
      </c>
    </row>
    <row r="15058" spans="7:8" x14ac:dyDescent="0.25">
      <c r="G15058" s="19" t="str">
        <f>IFERROR(VLOOKUP($D15058,LISTA!$A$2:$J$9990,8,0),"")</f>
        <v/>
      </c>
      <c r="H15058" s="40" t="str">
        <f t="shared" si="260"/>
        <v/>
      </c>
    </row>
    <row r="15059" spans="7:8" x14ac:dyDescent="0.25">
      <c r="G15059" s="19" t="str">
        <f>IFERROR(VLOOKUP($D15059,LISTA!$A$2:$J$9990,8,0),"")</f>
        <v/>
      </c>
      <c r="H15059" s="40" t="str">
        <f t="shared" si="260"/>
        <v/>
      </c>
    </row>
    <row r="15060" spans="7:8" x14ac:dyDescent="0.25">
      <c r="G15060" s="19" t="str">
        <f>IFERROR(VLOOKUP($D15060,LISTA!$A$2:$J$9990,8,0),"")</f>
        <v/>
      </c>
      <c r="H15060" s="40" t="str">
        <f t="shared" si="260"/>
        <v/>
      </c>
    </row>
    <row r="15061" spans="7:8" x14ac:dyDescent="0.25">
      <c r="G15061" s="19" t="str">
        <f>IFERROR(VLOOKUP($D15061,LISTA!$A$2:$J$9990,8,0),"")</f>
        <v/>
      </c>
      <c r="H15061" s="40" t="str">
        <f t="shared" si="260"/>
        <v/>
      </c>
    </row>
    <row r="15062" spans="7:8" x14ac:dyDescent="0.25">
      <c r="G15062" s="19" t="str">
        <f>IFERROR(VLOOKUP($D15062,LISTA!$A$2:$J$9990,8,0),"")</f>
        <v/>
      </c>
      <c r="H15062" s="40" t="str">
        <f t="shared" si="260"/>
        <v/>
      </c>
    </row>
    <row r="15063" spans="7:8" x14ac:dyDescent="0.25">
      <c r="G15063" s="19" t="str">
        <f>IFERROR(VLOOKUP($D15063,LISTA!$A$2:$J$9990,8,0),"")</f>
        <v/>
      </c>
      <c r="H15063" s="40" t="str">
        <f t="shared" si="260"/>
        <v/>
      </c>
    </row>
    <row r="15064" spans="7:8" x14ac:dyDescent="0.25">
      <c r="G15064" s="19" t="str">
        <f>IFERROR(VLOOKUP($D15064,LISTA!$A$2:$J$9990,8,0),"")</f>
        <v/>
      </c>
      <c r="H15064" s="40" t="str">
        <f t="shared" si="260"/>
        <v/>
      </c>
    </row>
    <row r="15065" spans="7:8" x14ac:dyDescent="0.25">
      <c r="G15065" s="19" t="str">
        <f>IFERROR(VLOOKUP($D15065,LISTA!$A$2:$J$9990,8,0),"")</f>
        <v/>
      </c>
      <c r="H15065" s="40" t="str">
        <f t="shared" si="260"/>
        <v/>
      </c>
    </row>
    <row r="15066" spans="7:8" x14ac:dyDescent="0.25">
      <c r="G15066" s="19" t="str">
        <f>IFERROR(VLOOKUP($D15066,LISTA!$A$2:$J$9990,8,0),"")</f>
        <v/>
      </c>
      <c r="H15066" s="40" t="str">
        <f t="shared" si="260"/>
        <v/>
      </c>
    </row>
    <row r="15067" spans="7:8" x14ac:dyDescent="0.25">
      <c r="G15067" s="19" t="str">
        <f>IFERROR(VLOOKUP($D15067,LISTA!$A$2:$J$9990,8,0),"")</f>
        <v/>
      </c>
      <c r="H15067" s="40" t="str">
        <f t="shared" si="260"/>
        <v/>
      </c>
    </row>
    <row r="15068" spans="7:8" x14ac:dyDescent="0.25">
      <c r="G15068" s="19" t="str">
        <f>IFERROR(VLOOKUP($D15068,LISTA!$A$2:$J$9990,8,0),"")</f>
        <v/>
      </c>
      <c r="H15068" s="40" t="str">
        <f t="shared" si="260"/>
        <v/>
      </c>
    </row>
    <row r="15069" spans="7:8" x14ac:dyDescent="0.25">
      <c r="G15069" s="19" t="str">
        <f>IFERROR(VLOOKUP($D15069,LISTA!$A$2:$J$9990,8,0),"")</f>
        <v/>
      </c>
      <c r="H15069" s="40" t="str">
        <f t="shared" si="260"/>
        <v/>
      </c>
    </row>
    <row r="15070" spans="7:8" x14ac:dyDescent="0.25">
      <c r="G15070" s="19" t="str">
        <f>IFERROR(VLOOKUP($D15070,LISTA!$A$2:$J$9990,8,0),"")</f>
        <v/>
      </c>
      <c r="H15070" s="40" t="str">
        <f t="shared" si="260"/>
        <v/>
      </c>
    </row>
    <row r="15071" spans="7:8" x14ac:dyDescent="0.25">
      <c r="G15071" s="19" t="str">
        <f>IFERROR(VLOOKUP($D15071,LISTA!$A$2:$J$9990,8,0),"")</f>
        <v/>
      </c>
      <c r="H15071" s="40" t="str">
        <f t="shared" si="260"/>
        <v/>
      </c>
    </row>
    <row r="15072" spans="7:8" x14ac:dyDescent="0.25">
      <c r="G15072" s="19" t="str">
        <f>IFERROR(VLOOKUP($D15072,LISTA!$A$2:$J$9990,8,0),"")</f>
        <v/>
      </c>
      <c r="H15072" s="40" t="str">
        <f t="shared" si="260"/>
        <v/>
      </c>
    </row>
    <row r="15073" spans="7:8" x14ac:dyDescent="0.25">
      <c r="G15073" s="19" t="str">
        <f>IFERROR(VLOOKUP($D15073,LISTA!$A$2:$J$9990,8,0),"")</f>
        <v/>
      </c>
      <c r="H15073" s="40" t="str">
        <f t="shared" si="260"/>
        <v/>
      </c>
    </row>
    <row r="15074" spans="7:8" x14ac:dyDescent="0.25">
      <c r="G15074" s="19" t="str">
        <f>IFERROR(VLOOKUP($D15074,LISTA!$A$2:$J$9990,8,0),"")</f>
        <v/>
      </c>
      <c r="H15074" s="40" t="str">
        <f t="shared" si="260"/>
        <v/>
      </c>
    </row>
    <row r="15075" spans="7:8" x14ac:dyDescent="0.25">
      <c r="G15075" s="19" t="str">
        <f>IFERROR(VLOOKUP($D15075,LISTA!$A$2:$J$9990,8,0),"")</f>
        <v/>
      </c>
      <c r="H15075" s="40" t="str">
        <f t="shared" si="260"/>
        <v/>
      </c>
    </row>
    <row r="15076" spans="7:8" x14ac:dyDescent="0.25">
      <c r="G15076" s="19" t="str">
        <f>IFERROR(VLOOKUP($D15076,LISTA!$A$2:$J$9990,8,0),"")</f>
        <v/>
      </c>
      <c r="H15076" s="40" t="str">
        <f t="shared" si="260"/>
        <v/>
      </c>
    </row>
    <row r="15077" spans="7:8" x14ac:dyDescent="0.25">
      <c r="G15077" s="19" t="str">
        <f>IFERROR(VLOOKUP($D15077,LISTA!$A$2:$J$9990,8,0),"")</f>
        <v/>
      </c>
      <c r="H15077" s="40" t="str">
        <f t="shared" si="260"/>
        <v/>
      </c>
    </row>
    <row r="15078" spans="7:8" x14ac:dyDescent="0.25">
      <c r="G15078" s="19" t="str">
        <f>IFERROR(VLOOKUP($D15078,LISTA!$A$2:$J$9990,8,0),"")</f>
        <v/>
      </c>
      <c r="H15078" s="40" t="str">
        <f t="shared" si="260"/>
        <v/>
      </c>
    </row>
    <row r="15079" spans="7:8" x14ac:dyDescent="0.25">
      <c r="G15079" s="19" t="str">
        <f>IFERROR(VLOOKUP($D15079,LISTA!$A$2:$J$9990,8,0),"")</f>
        <v/>
      </c>
      <c r="H15079" s="40" t="str">
        <f t="shared" si="260"/>
        <v/>
      </c>
    </row>
    <row r="15080" spans="7:8" x14ac:dyDescent="0.25">
      <c r="G15080" s="19" t="str">
        <f>IFERROR(VLOOKUP($D15080,LISTA!$A$2:$J$9990,8,0),"")</f>
        <v/>
      </c>
      <c r="H15080" s="40" t="str">
        <f t="shared" si="260"/>
        <v/>
      </c>
    </row>
    <row r="15081" spans="7:8" x14ac:dyDescent="0.25">
      <c r="G15081" s="19" t="str">
        <f>IFERROR(VLOOKUP($D15081,LISTA!$A$2:$J$9990,8,0),"")</f>
        <v/>
      </c>
      <c r="H15081" s="40" t="str">
        <f t="shared" si="260"/>
        <v/>
      </c>
    </row>
    <row r="15082" spans="7:8" x14ac:dyDescent="0.25">
      <c r="G15082" s="19" t="str">
        <f>IFERROR(VLOOKUP($D15082,LISTA!$A$2:$J$9990,8,0),"")</f>
        <v/>
      </c>
      <c r="H15082" s="40" t="str">
        <f t="shared" si="260"/>
        <v/>
      </c>
    </row>
    <row r="15083" spans="7:8" x14ac:dyDescent="0.25">
      <c r="G15083" s="19" t="str">
        <f>IFERROR(VLOOKUP($D15083,LISTA!$A$2:$J$9990,8,0),"")</f>
        <v/>
      </c>
      <c r="H15083" s="40" t="str">
        <f t="shared" si="260"/>
        <v/>
      </c>
    </row>
    <row r="15084" spans="7:8" x14ac:dyDescent="0.25">
      <c r="G15084" s="19" t="str">
        <f>IFERROR(VLOOKUP($D15084,LISTA!$A$2:$J$9990,8,0),"")</f>
        <v/>
      </c>
      <c r="H15084" s="40" t="str">
        <f t="shared" si="260"/>
        <v/>
      </c>
    </row>
    <row r="15085" spans="7:8" x14ac:dyDescent="0.25">
      <c r="G15085" s="19" t="str">
        <f>IFERROR(VLOOKUP($D15085,LISTA!$A$2:$J$9990,8,0),"")</f>
        <v/>
      </c>
      <c r="H15085" s="40" t="str">
        <f t="shared" si="260"/>
        <v/>
      </c>
    </row>
    <row r="15086" spans="7:8" x14ac:dyDescent="0.25">
      <c r="G15086" s="19" t="str">
        <f>IFERROR(VLOOKUP($D15086,LISTA!$A$2:$J$9990,8,0),"")</f>
        <v/>
      </c>
      <c r="H15086" s="40" t="str">
        <f t="shared" si="260"/>
        <v/>
      </c>
    </row>
    <row r="15087" spans="7:8" x14ac:dyDescent="0.25">
      <c r="G15087" s="19" t="str">
        <f>IFERROR(VLOOKUP($D15087,LISTA!$A$2:$J$9990,8,0),"")</f>
        <v/>
      </c>
      <c r="H15087" s="40" t="str">
        <f t="shared" si="260"/>
        <v/>
      </c>
    </row>
    <row r="15088" spans="7:8" x14ac:dyDescent="0.25">
      <c r="G15088" s="19" t="str">
        <f>IFERROR(VLOOKUP($D15088,LISTA!$A$2:$J$9990,8,0),"")</f>
        <v/>
      </c>
      <c r="H15088" s="40" t="str">
        <f t="shared" si="260"/>
        <v/>
      </c>
    </row>
    <row r="15089" spans="7:8" x14ac:dyDescent="0.25">
      <c r="G15089" s="19" t="str">
        <f>IFERROR(VLOOKUP($D15089,LISTA!$A$2:$J$9990,8,0),"")</f>
        <v/>
      </c>
      <c r="H15089" s="40" t="str">
        <f t="shared" si="260"/>
        <v/>
      </c>
    </row>
    <row r="15090" spans="7:8" x14ac:dyDescent="0.25">
      <c r="G15090" s="19" t="str">
        <f>IFERROR(VLOOKUP($D15090,LISTA!$A$2:$J$9990,8,0),"")</f>
        <v/>
      </c>
      <c r="H15090" s="40" t="str">
        <f t="shared" si="260"/>
        <v/>
      </c>
    </row>
    <row r="15091" spans="7:8" x14ac:dyDescent="0.25">
      <c r="G15091" s="19" t="str">
        <f>IFERROR(VLOOKUP($D15091,LISTA!$A$2:$J$9990,8,0),"")</f>
        <v/>
      </c>
      <c r="H15091" s="40" t="str">
        <f t="shared" si="260"/>
        <v/>
      </c>
    </row>
    <row r="15092" spans="7:8" x14ac:dyDescent="0.25">
      <c r="G15092" s="19" t="str">
        <f>IFERROR(VLOOKUP($D15092,LISTA!$A$2:$J$9990,8,0),"")</f>
        <v/>
      </c>
      <c r="H15092" s="40" t="str">
        <f t="shared" si="260"/>
        <v/>
      </c>
    </row>
    <row r="15093" spans="7:8" x14ac:dyDescent="0.25">
      <c r="G15093" s="19" t="str">
        <f>IFERROR(VLOOKUP($D15093,LISTA!$A$2:$J$9990,8,0),"")</f>
        <v/>
      </c>
      <c r="H15093" s="40" t="str">
        <f t="shared" si="260"/>
        <v/>
      </c>
    </row>
    <row r="15094" spans="7:8" x14ac:dyDescent="0.25">
      <c r="G15094" s="19" t="str">
        <f>IFERROR(VLOOKUP($D15094,LISTA!$A$2:$J$9990,8,0),"")</f>
        <v/>
      </c>
      <c r="H15094" s="40" t="str">
        <f t="shared" si="260"/>
        <v/>
      </c>
    </row>
    <row r="15095" spans="7:8" x14ac:dyDescent="0.25">
      <c r="G15095" s="19" t="str">
        <f>IFERROR(VLOOKUP($D15095,LISTA!$A$2:$J$9990,8,0),"")</f>
        <v/>
      </c>
      <c r="H15095" s="40" t="str">
        <f t="shared" si="260"/>
        <v/>
      </c>
    </row>
    <row r="15096" spans="7:8" x14ac:dyDescent="0.25">
      <c r="G15096" s="19" t="str">
        <f>IFERROR(VLOOKUP($D15096,LISTA!$A$2:$J$9990,8,0),"")</f>
        <v/>
      </c>
      <c r="H15096" s="40" t="str">
        <f t="shared" si="260"/>
        <v/>
      </c>
    </row>
    <row r="15097" spans="7:8" x14ac:dyDescent="0.25">
      <c r="G15097" s="19" t="str">
        <f>IFERROR(VLOOKUP($D15097,LISTA!$A$2:$J$9990,8,0),"")</f>
        <v/>
      </c>
      <c r="H15097" s="40" t="str">
        <f t="shared" si="260"/>
        <v/>
      </c>
    </row>
    <row r="15098" spans="7:8" x14ac:dyDescent="0.25">
      <c r="G15098" s="19" t="str">
        <f>IFERROR(VLOOKUP($D15098,LISTA!$A$2:$J$9990,8,0),"")</f>
        <v/>
      </c>
      <c r="H15098" s="40" t="str">
        <f t="shared" si="260"/>
        <v/>
      </c>
    </row>
    <row r="15099" spans="7:8" x14ac:dyDescent="0.25">
      <c r="G15099" s="19" t="str">
        <f>IFERROR(VLOOKUP($D15099,LISTA!$A$2:$J$9990,8,0),"")</f>
        <v/>
      </c>
      <c r="H15099" s="40" t="str">
        <f t="shared" si="260"/>
        <v/>
      </c>
    </row>
    <row r="15100" spans="7:8" x14ac:dyDescent="0.25">
      <c r="G15100" s="19" t="str">
        <f>IFERROR(VLOOKUP($D15100,LISTA!$A$2:$J$9990,8,0),"")</f>
        <v/>
      </c>
      <c r="H15100" s="40" t="str">
        <f t="shared" si="260"/>
        <v/>
      </c>
    </row>
    <row r="15101" spans="7:8" x14ac:dyDescent="0.25">
      <c r="G15101" s="19" t="str">
        <f>IFERROR(VLOOKUP($D15101,LISTA!$A$2:$J$9990,8,0),"")</f>
        <v/>
      </c>
      <c r="H15101" s="40" t="str">
        <f t="shared" si="260"/>
        <v/>
      </c>
    </row>
    <row r="15102" spans="7:8" x14ac:dyDescent="0.25">
      <c r="G15102" s="19" t="str">
        <f>IFERROR(VLOOKUP($D15102,LISTA!$A$2:$J$9990,8,0),"")</f>
        <v/>
      </c>
      <c r="H15102" s="40" t="str">
        <f t="shared" si="260"/>
        <v/>
      </c>
    </row>
    <row r="15103" spans="7:8" x14ac:dyDescent="0.25">
      <c r="G15103" s="19" t="str">
        <f>IFERROR(VLOOKUP($D15103,LISTA!$A$2:$J$9990,8,0),"")</f>
        <v/>
      </c>
      <c r="H15103" s="40" t="str">
        <f t="shared" si="260"/>
        <v/>
      </c>
    </row>
    <row r="15104" spans="7:8" x14ac:dyDescent="0.25">
      <c r="G15104" s="19" t="str">
        <f>IFERROR(VLOOKUP($D15104,LISTA!$A$2:$J$9990,8,0),"")</f>
        <v/>
      </c>
      <c r="H15104" s="40" t="str">
        <f t="shared" si="260"/>
        <v/>
      </c>
    </row>
    <row r="15105" spans="7:8" x14ac:dyDescent="0.25">
      <c r="G15105" s="19" t="str">
        <f>IFERROR(VLOOKUP($D15105,LISTA!$A$2:$J$9990,8,0),"")</f>
        <v/>
      </c>
      <c r="H15105" s="40" t="str">
        <f t="shared" si="260"/>
        <v/>
      </c>
    </row>
    <row r="15106" spans="7:8" x14ac:dyDescent="0.25">
      <c r="G15106" s="19" t="str">
        <f>IFERROR(VLOOKUP($D15106,LISTA!$A$2:$J$9990,8,0),"")</f>
        <v/>
      </c>
      <c r="H15106" s="40" t="str">
        <f t="shared" si="260"/>
        <v/>
      </c>
    </row>
    <row r="15107" spans="7:8" x14ac:dyDescent="0.25">
      <c r="G15107" s="19" t="str">
        <f>IFERROR(VLOOKUP($D15107,LISTA!$A$2:$J$9990,8,0),"")</f>
        <v/>
      </c>
      <c r="H15107" s="40" t="str">
        <f t="shared" si="260"/>
        <v/>
      </c>
    </row>
    <row r="15108" spans="7:8" x14ac:dyDescent="0.25">
      <c r="G15108" s="19" t="str">
        <f>IFERROR(VLOOKUP($D15108,LISTA!$A$2:$J$9990,8,0),"")</f>
        <v/>
      </c>
      <c r="H15108" s="40" t="str">
        <f t="shared" si="260"/>
        <v/>
      </c>
    </row>
    <row r="15109" spans="7:8" x14ac:dyDescent="0.25">
      <c r="G15109" s="19" t="str">
        <f>IFERROR(VLOOKUP($D15109,LISTA!$A$2:$J$9990,8,0),"")</f>
        <v/>
      </c>
      <c r="H15109" s="40" t="str">
        <f t="shared" ref="H15109:H15172" si="261">IF(OR(G15109=$K$10,G15109=$K$11,G15109=$K$14,G15109=$K$15,G15109=$K$16,G15109=$K$17,G15109=$K$18,G15109=$K$19,G15109=$K$20,G15109=$K$21,G15109=$K$22,G15109=$K$23,G15109=$K$24,G15109=$K$25,G15109=$K$26,G15109=$K$27,G15109=$K$28),$K$9,IF(OR(G15109=$K$32,G15109=$K$33),$K$31,IF(OR(G15109=$K$38),$K$37,"")))</f>
        <v/>
      </c>
    </row>
    <row r="15110" spans="7:8" x14ac:dyDescent="0.25">
      <c r="G15110" s="19" t="str">
        <f>IFERROR(VLOOKUP($D15110,LISTA!$A$2:$J$9990,8,0),"")</f>
        <v/>
      </c>
      <c r="H15110" s="40" t="str">
        <f t="shared" si="261"/>
        <v/>
      </c>
    </row>
    <row r="15111" spans="7:8" x14ac:dyDescent="0.25">
      <c r="G15111" s="19" t="str">
        <f>IFERROR(VLOOKUP($D15111,LISTA!$A$2:$J$9990,8,0),"")</f>
        <v/>
      </c>
      <c r="H15111" s="40" t="str">
        <f t="shared" si="261"/>
        <v/>
      </c>
    </row>
    <row r="15112" spans="7:8" x14ac:dyDescent="0.25">
      <c r="G15112" s="19" t="str">
        <f>IFERROR(VLOOKUP($D15112,LISTA!$A$2:$J$9990,8,0),"")</f>
        <v/>
      </c>
      <c r="H15112" s="40" t="str">
        <f t="shared" si="261"/>
        <v/>
      </c>
    </row>
    <row r="15113" spans="7:8" x14ac:dyDescent="0.25">
      <c r="G15113" s="19" t="str">
        <f>IFERROR(VLOOKUP($D15113,LISTA!$A$2:$J$9990,8,0),"")</f>
        <v/>
      </c>
      <c r="H15113" s="40" t="str">
        <f t="shared" si="261"/>
        <v/>
      </c>
    </row>
    <row r="15114" spans="7:8" x14ac:dyDescent="0.25">
      <c r="G15114" s="19" t="str">
        <f>IFERROR(VLOOKUP($D15114,LISTA!$A$2:$J$9990,8,0),"")</f>
        <v/>
      </c>
      <c r="H15114" s="40" t="str">
        <f t="shared" si="261"/>
        <v/>
      </c>
    </row>
    <row r="15115" spans="7:8" x14ac:dyDescent="0.25">
      <c r="G15115" s="19" t="str">
        <f>IFERROR(VLOOKUP($D15115,LISTA!$A$2:$J$9990,8,0),"")</f>
        <v/>
      </c>
      <c r="H15115" s="40" t="str">
        <f t="shared" si="261"/>
        <v/>
      </c>
    </row>
    <row r="15116" spans="7:8" x14ac:dyDescent="0.25">
      <c r="G15116" s="19" t="str">
        <f>IFERROR(VLOOKUP($D15116,LISTA!$A$2:$J$9990,8,0),"")</f>
        <v/>
      </c>
      <c r="H15116" s="40" t="str">
        <f t="shared" si="261"/>
        <v/>
      </c>
    </row>
    <row r="15117" spans="7:8" x14ac:dyDescent="0.25">
      <c r="G15117" s="19" t="str">
        <f>IFERROR(VLOOKUP($D15117,LISTA!$A$2:$J$9990,8,0),"")</f>
        <v/>
      </c>
      <c r="H15117" s="40" t="str">
        <f t="shared" si="261"/>
        <v/>
      </c>
    </row>
    <row r="15118" spans="7:8" x14ac:dyDescent="0.25">
      <c r="G15118" s="19" t="str">
        <f>IFERROR(VLOOKUP($D15118,LISTA!$A$2:$J$9990,8,0),"")</f>
        <v/>
      </c>
      <c r="H15118" s="40" t="str">
        <f t="shared" si="261"/>
        <v/>
      </c>
    </row>
    <row r="15119" spans="7:8" x14ac:dyDescent="0.25">
      <c r="G15119" s="19" t="str">
        <f>IFERROR(VLOOKUP($D15119,LISTA!$A$2:$J$9990,8,0),"")</f>
        <v/>
      </c>
      <c r="H15119" s="40" t="str">
        <f t="shared" si="261"/>
        <v/>
      </c>
    </row>
    <row r="15120" spans="7:8" x14ac:dyDescent="0.25">
      <c r="G15120" s="19" t="str">
        <f>IFERROR(VLOOKUP($D15120,LISTA!$A$2:$J$9990,8,0),"")</f>
        <v/>
      </c>
      <c r="H15120" s="40" t="str">
        <f t="shared" si="261"/>
        <v/>
      </c>
    </row>
    <row r="15121" spans="7:8" x14ac:dyDescent="0.25">
      <c r="G15121" s="19" t="str">
        <f>IFERROR(VLOOKUP($D15121,LISTA!$A$2:$J$9990,8,0),"")</f>
        <v/>
      </c>
      <c r="H15121" s="40" t="str">
        <f t="shared" si="261"/>
        <v/>
      </c>
    </row>
    <row r="15122" spans="7:8" x14ac:dyDescent="0.25">
      <c r="G15122" s="19" t="str">
        <f>IFERROR(VLOOKUP($D15122,LISTA!$A$2:$J$9990,8,0),"")</f>
        <v/>
      </c>
      <c r="H15122" s="40" t="str">
        <f t="shared" si="261"/>
        <v/>
      </c>
    </row>
    <row r="15123" spans="7:8" x14ac:dyDescent="0.25">
      <c r="G15123" s="19" t="str">
        <f>IFERROR(VLOOKUP($D15123,LISTA!$A$2:$J$9990,8,0),"")</f>
        <v/>
      </c>
      <c r="H15123" s="40" t="str">
        <f t="shared" si="261"/>
        <v/>
      </c>
    </row>
    <row r="15124" spans="7:8" x14ac:dyDescent="0.25">
      <c r="G15124" s="19" t="str">
        <f>IFERROR(VLOOKUP($D15124,LISTA!$A$2:$J$9990,8,0),"")</f>
        <v/>
      </c>
      <c r="H15124" s="40" t="str">
        <f t="shared" si="261"/>
        <v/>
      </c>
    </row>
    <row r="15125" spans="7:8" x14ac:dyDescent="0.25">
      <c r="G15125" s="19" t="str">
        <f>IFERROR(VLOOKUP($D15125,LISTA!$A$2:$J$9990,8,0),"")</f>
        <v/>
      </c>
      <c r="H15125" s="40" t="str">
        <f t="shared" si="261"/>
        <v/>
      </c>
    </row>
    <row r="15126" spans="7:8" x14ac:dyDescent="0.25">
      <c r="G15126" s="19" t="str">
        <f>IFERROR(VLOOKUP($D15126,LISTA!$A$2:$J$9990,8,0),"")</f>
        <v/>
      </c>
      <c r="H15126" s="40" t="str">
        <f t="shared" si="261"/>
        <v/>
      </c>
    </row>
    <row r="15127" spans="7:8" x14ac:dyDescent="0.25">
      <c r="G15127" s="19" t="str">
        <f>IFERROR(VLOOKUP($D15127,LISTA!$A$2:$J$9990,8,0),"")</f>
        <v/>
      </c>
      <c r="H15127" s="40" t="str">
        <f t="shared" si="261"/>
        <v/>
      </c>
    </row>
    <row r="15128" spans="7:8" x14ac:dyDescent="0.25">
      <c r="G15128" s="19" t="str">
        <f>IFERROR(VLOOKUP($D15128,LISTA!$A$2:$J$9990,8,0),"")</f>
        <v/>
      </c>
      <c r="H15128" s="40" t="str">
        <f t="shared" si="261"/>
        <v/>
      </c>
    </row>
    <row r="15129" spans="7:8" x14ac:dyDescent="0.25">
      <c r="G15129" s="19" t="str">
        <f>IFERROR(VLOOKUP($D15129,LISTA!$A$2:$J$9990,8,0),"")</f>
        <v/>
      </c>
      <c r="H15129" s="40" t="str">
        <f t="shared" si="261"/>
        <v/>
      </c>
    </row>
    <row r="15130" spans="7:8" x14ac:dyDescent="0.25">
      <c r="G15130" s="19" t="str">
        <f>IFERROR(VLOOKUP($D15130,LISTA!$A$2:$J$9990,8,0),"")</f>
        <v/>
      </c>
      <c r="H15130" s="40" t="str">
        <f t="shared" si="261"/>
        <v/>
      </c>
    </row>
    <row r="15131" spans="7:8" x14ac:dyDescent="0.25">
      <c r="G15131" s="19" t="str">
        <f>IFERROR(VLOOKUP($D15131,LISTA!$A$2:$J$9990,8,0),"")</f>
        <v/>
      </c>
      <c r="H15131" s="40" t="str">
        <f t="shared" si="261"/>
        <v/>
      </c>
    </row>
    <row r="15132" spans="7:8" x14ac:dyDescent="0.25">
      <c r="G15132" s="19" t="str">
        <f>IFERROR(VLOOKUP($D15132,LISTA!$A$2:$J$9990,8,0),"")</f>
        <v/>
      </c>
      <c r="H15132" s="40" t="str">
        <f t="shared" si="261"/>
        <v/>
      </c>
    </row>
    <row r="15133" spans="7:8" x14ac:dyDescent="0.25">
      <c r="G15133" s="19" t="str">
        <f>IFERROR(VLOOKUP($D15133,LISTA!$A$2:$J$9990,8,0),"")</f>
        <v/>
      </c>
      <c r="H15133" s="40" t="str">
        <f t="shared" si="261"/>
        <v/>
      </c>
    </row>
    <row r="15134" spans="7:8" x14ac:dyDescent="0.25">
      <c r="G15134" s="19" t="str">
        <f>IFERROR(VLOOKUP($D15134,LISTA!$A$2:$J$9990,8,0),"")</f>
        <v/>
      </c>
      <c r="H15134" s="40" t="str">
        <f t="shared" si="261"/>
        <v/>
      </c>
    </row>
    <row r="15135" spans="7:8" x14ac:dyDescent="0.25">
      <c r="G15135" s="19" t="str">
        <f>IFERROR(VLOOKUP($D15135,LISTA!$A$2:$J$9990,8,0),"")</f>
        <v/>
      </c>
      <c r="H15135" s="40" t="str">
        <f t="shared" si="261"/>
        <v/>
      </c>
    </row>
    <row r="15136" spans="7:8" x14ac:dyDescent="0.25">
      <c r="G15136" s="19" t="str">
        <f>IFERROR(VLOOKUP($D15136,LISTA!$A$2:$J$9990,8,0),"")</f>
        <v/>
      </c>
      <c r="H15136" s="40" t="str">
        <f t="shared" si="261"/>
        <v/>
      </c>
    </row>
    <row r="15137" spans="7:8" x14ac:dyDescent="0.25">
      <c r="G15137" s="19" t="str">
        <f>IFERROR(VLOOKUP($D15137,LISTA!$A$2:$J$9990,8,0),"")</f>
        <v/>
      </c>
      <c r="H15137" s="40" t="str">
        <f t="shared" si="261"/>
        <v/>
      </c>
    </row>
    <row r="15138" spans="7:8" x14ac:dyDescent="0.25">
      <c r="G15138" s="19" t="str">
        <f>IFERROR(VLOOKUP($D15138,LISTA!$A$2:$J$9990,8,0),"")</f>
        <v/>
      </c>
      <c r="H15138" s="40" t="str">
        <f t="shared" si="261"/>
        <v/>
      </c>
    </row>
    <row r="15139" spans="7:8" x14ac:dyDescent="0.25">
      <c r="G15139" s="19" t="str">
        <f>IFERROR(VLOOKUP($D15139,LISTA!$A$2:$J$9990,8,0),"")</f>
        <v/>
      </c>
      <c r="H15139" s="40" t="str">
        <f t="shared" si="261"/>
        <v/>
      </c>
    </row>
    <row r="15140" spans="7:8" x14ac:dyDescent="0.25">
      <c r="G15140" s="19" t="str">
        <f>IFERROR(VLOOKUP($D15140,LISTA!$A$2:$J$9990,8,0),"")</f>
        <v/>
      </c>
      <c r="H15140" s="40" t="str">
        <f t="shared" si="261"/>
        <v/>
      </c>
    </row>
    <row r="15141" spans="7:8" x14ac:dyDescent="0.25">
      <c r="G15141" s="19" t="str">
        <f>IFERROR(VLOOKUP($D15141,LISTA!$A$2:$J$9990,8,0),"")</f>
        <v/>
      </c>
      <c r="H15141" s="40" t="str">
        <f t="shared" si="261"/>
        <v/>
      </c>
    </row>
    <row r="15142" spans="7:8" x14ac:dyDescent="0.25">
      <c r="G15142" s="19" t="str">
        <f>IFERROR(VLOOKUP($D15142,LISTA!$A$2:$J$9990,8,0),"")</f>
        <v/>
      </c>
      <c r="H15142" s="40" t="str">
        <f t="shared" si="261"/>
        <v/>
      </c>
    </row>
    <row r="15143" spans="7:8" x14ac:dyDescent="0.25">
      <c r="G15143" s="19" t="str">
        <f>IFERROR(VLOOKUP($D15143,LISTA!$A$2:$J$9990,8,0),"")</f>
        <v/>
      </c>
      <c r="H15143" s="40" t="str">
        <f t="shared" si="261"/>
        <v/>
      </c>
    </row>
    <row r="15144" spans="7:8" x14ac:dyDescent="0.25">
      <c r="G15144" s="19" t="str">
        <f>IFERROR(VLOOKUP($D15144,LISTA!$A$2:$J$9990,8,0),"")</f>
        <v/>
      </c>
      <c r="H15144" s="40" t="str">
        <f t="shared" si="261"/>
        <v/>
      </c>
    </row>
    <row r="15145" spans="7:8" x14ac:dyDescent="0.25">
      <c r="G15145" s="19" t="str">
        <f>IFERROR(VLOOKUP($D15145,LISTA!$A$2:$J$9990,8,0),"")</f>
        <v/>
      </c>
      <c r="H15145" s="40" t="str">
        <f t="shared" si="261"/>
        <v/>
      </c>
    </row>
    <row r="15146" spans="7:8" x14ac:dyDescent="0.25">
      <c r="G15146" s="19" t="str">
        <f>IFERROR(VLOOKUP($D15146,LISTA!$A$2:$J$9990,8,0),"")</f>
        <v/>
      </c>
      <c r="H15146" s="40" t="str">
        <f t="shared" si="261"/>
        <v/>
      </c>
    </row>
    <row r="15147" spans="7:8" x14ac:dyDescent="0.25">
      <c r="G15147" s="19" t="str">
        <f>IFERROR(VLOOKUP($D15147,LISTA!$A$2:$J$9990,8,0),"")</f>
        <v/>
      </c>
      <c r="H15147" s="40" t="str">
        <f t="shared" si="261"/>
        <v/>
      </c>
    </row>
    <row r="15148" spans="7:8" x14ac:dyDescent="0.25">
      <c r="G15148" s="19" t="str">
        <f>IFERROR(VLOOKUP($D15148,LISTA!$A$2:$J$9990,8,0),"")</f>
        <v/>
      </c>
      <c r="H15148" s="40" t="str">
        <f t="shared" si="261"/>
        <v/>
      </c>
    </row>
    <row r="15149" spans="7:8" x14ac:dyDescent="0.25">
      <c r="G15149" s="19" t="str">
        <f>IFERROR(VLOOKUP($D15149,LISTA!$A$2:$J$9990,8,0),"")</f>
        <v/>
      </c>
      <c r="H15149" s="40" t="str">
        <f t="shared" si="261"/>
        <v/>
      </c>
    </row>
    <row r="15150" spans="7:8" x14ac:dyDescent="0.25">
      <c r="G15150" s="19" t="str">
        <f>IFERROR(VLOOKUP($D15150,LISTA!$A$2:$J$9990,8,0),"")</f>
        <v/>
      </c>
      <c r="H15150" s="40" t="str">
        <f t="shared" si="261"/>
        <v/>
      </c>
    </row>
    <row r="15151" spans="7:8" x14ac:dyDescent="0.25">
      <c r="G15151" s="19" t="str">
        <f>IFERROR(VLOOKUP($D15151,LISTA!$A$2:$J$9990,8,0),"")</f>
        <v/>
      </c>
      <c r="H15151" s="40" t="str">
        <f t="shared" si="261"/>
        <v/>
      </c>
    </row>
    <row r="15152" spans="7:8" x14ac:dyDescent="0.25">
      <c r="G15152" s="19" t="str">
        <f>IFERROR(VLOOKUP($D15152,LISTA!$A$2:$J$9990,8,0),"")</f>
        <v/>
      </c>
      <c r="H15152" s="40" t="str">
        <f t="shared" si="261"/>
        <v/>
      </c>
    </row>
    <row r="15153" spans="7:8" x14ac:dyDescent="0.25">
      <c r="G15153" s="19" t="str">
        <f>IFERROR(VLOOKUP($D15153,LISTA!$A$2:$J$9990,8,0),"")</f>
        <v/>
      </c>
      <c r="H15153" s="40" t="str">
        <f t="shared" si="261"/>
        <v/>
      </c>
    </row>
    <row r="15154" spans="7:8" x14ac:dyDescent="0.25">
      <c r="G15154" s="19" t="str">
        <f>IFERROR(VLOOKUP($D15154,LISTA!$A$2:$J$9990,8,0),"")</f>
        <v/>
      </c>
      <c r="H15154" s="40" t="str">
        <f t="shared" si="261"/>
        <v/>
      </c>
    </row>
    <row r="15155" spans="7:8" x14ac:dyDescent="0.25">
      <c r="G15155" s="19" t="str">
        <f>IFERROR(VLOOKUP($D15155,LISTA!$A$2:$J$9990,8,0),"")</f>
        <v/>
      </c>
      <c r="H15155" s="40" t="str">
        <f t="shared" si="261"/>
        <v/>
      </c>
    </row>
    <row r="15156" spans="7:8" x14ac:dyDescent="0.25">
      <c r="G15156" s="19" t="str">
        <f>IFERROR(VLOOKUP($D15156,LISTA!$A$2:$J$9990,8,0),"")</f>
        <v/>
      </c>
      <c r="H15156" s="40" t="str">
        <f t="shared" si="261"/>
        <v/>
      </c>
    </row>
    <row r="15157" spans="7:8" x14ac:dyDescent="0.25">
      <c r="G15157" s="19" t="str">
        <f>IFERROR(VLOOKUP($D15157,LISTA!$A$2:$J$9990,8,0),"")</f>
        <v/>
      </c>
      <c r="H15157" s="40" t="str">
        <f t="shared" si="261"/>
        <v/>
      </c>
    </row>
    <row r="15158" spans="7:8" x14ac:dyDescent="0.25">
      <c r="G15158" s="19" t="str">
        <f>IFERROR(VLOOKUP($D15158,LISTA!$A$2:$J$9990,8,0),"")</f>
        <v/>
      </c>
      <c r="H15158" s="40" t="str">
        <f t="shared" si="261"/>
        <v/>
      </c>
    </row>
    <row r="15159" spans="7:8" x14ac:dyDescent="0.25">
      <c r="G15159" s="19" t="str">
        <f>IFERROR(VLOOKUP($D15159,LISTA!$A$2:$J$9990,8,0),"")</f>
        <v/>
      </c>
      <c r="H15159" s="40" t="str">
        <f t="shared" si="261"/>
        <v/>
      </c>
    </row>
    <row r="15160" spans="7:8" x14ac:dyDescent="0.25">
      <c r="G15160" s="19" t="str">
        <f>IFERROR(VLOOKUP($D15160,LISTA!$A$2:$J$9990,8,0),"")</f>
        <v/>
      </c>
      <c r="H15160" s="40" t="str">
        <f t="shared" si="261"/>
        <v/>
      </c>
    </row>
    <row r="15161" spans="7:8" x14ac:dyDescent="0.25">
      <c r="G15161" s="19" t="str">
        <f>IFERROR(VLOOKUP($D15161,LISTA!$A$2:$J$9990,8,0),"")</f>
        <v/>
      </c>
      <c r="H15161" s="40" t="str">
        <f t="shared" si="261"/>
        <v/>
      </c>
    </row>
    <row r="15162" spans="7:8" x14ac:dyDescent="0.25">
      <c r="G15162" s="19" t="str">
        <f>IFERROR(VLOOKUP($D15162,LISTA!$A$2:$J$9990,8,0),"")</f>
        <v/>
      </c>
      <c r="H15162" s="40" t="str">
        <f t="shared" si="261"/>
        <v/>
      </c>
    </row>
    <row r="15163" spans="7:8" x14ac:dyDescent="0.25">
      <c r="G15163" s="19" t="str">
        <f>IFERROR(VLOOKUP($D15163,LISTA!$A$2:$J$9990,8,0),"")</f>
        <v/>
      </c>
      <c r="H15163" s="40" t="str">
        <f t="shared" si="261"/>
        <v/>
      </c>
    </row>
    <row r="15164" spans="7:8" x14ac:dyDescent="0.25">
      <c r="G15164" s="19" t="str">
        <f>IFERROR(VLOOKUP($D15164,LISTA!$A$2:$J$9990,8,0),"")</f>
        <v/>
      </c>
      <c r="H15164" s="40" t="str">
        <f t="shared" si="261"/>
        <v/>
      </c>
    </row>
    <row r="15165" spans="7:8" x14ac:dyDescent="0.25">
      <c r="G15165" s="19" t="str">
        <f>IFERROR(VLOOKUP($D15165,LISTA!$A$2:$J$9990,8,0),"")</f>
        <v/>
      </c>
      <c r="H15165" s="40" t="str">
        <f t="shared" si="261"/>
        <v/>
      </c>
    </row>
    <row r="15166" spans="7:8" x14ac:dyDescent="0.25">
      <c r="G15166" s="19" t="str">
        <f>IFERROR(VLOOKUP($D15166,LISTA!$A$2:$J$9990,8,0),"")</f>
        <v/>
      </c>
      <c r="H15166" s="40" t="str">
        <f t="shared" si="261"/>
        <v/>
      </c>
    </row>
    <row r="15167" spans="7:8" x14ac:dyDescent="0.25">
      <c r="G15167" s="19" t="str">
        <f>IFERROR(VLOOKUP($D15167,LISTA!$A$2:$J$9990,8,0),"")</f>
        <v/>
      </c>
      <c r="H15167" s="40" t="str">
        <f t="shared" si="261"/>
        <v/>
      </c>
    </row>
    <row r="15168" spans="7:8" x14ac:dyDescent="0.25">
      <c r="G15168" s="19" t="str">
        <f>IFERROR(VLOOKUP($D15168,LISTA!$A$2:$J$9990,8,0),"")</f>
        <v/>
      </c>
      <c r="H15168" s="40" t="str">
        <f t="shared" si="261"/>
        <v/>
      </c>
    </row>
    <row r="15169" spans="7:8" x14ac:dyDescent="0.25">
      <c r="G15169" s="19" t="str">
        <f>IFERROR(VLOOKUP($D15169,LISTA!$A$2:$J$9990,8,0),"")</f>
        <v/>
      </c>
      <c r="H15169" s="40" t="str">
        <f t="shared" si="261"/>
        <v/>
      </c>
    </row>
    <row r="15170" spans="7:8" x14ac:dyDescent="0.25">
      <c r="G15170" s="19" t="str">
        <f>IFERROR(VLOOKUP($D15170,LISTA!$A$2:$J$9990,8,0),"")</f>
        <v/>
      </c>
      <c r="H15170" s="40" t="str">
        <f t="shared" si="261"/>
        <v/>
      </c>
    </row>
    <row r="15171" spans="7:8" x14ac:dyDescent="0.25">
      <c r="G15171" s="19" t="str">
        <f>IFERROR(VLOOKUP($D15171,LISTA!$A$2:$J$9990,8,0),"")</f>
        <v/>
      </c>
      <c r="H15171" s="40" t="str">
        <f t="shared" si="261"/>
        <v/>
      </c>
    </row>
    <row r="15172" spans="7:8" x14ac:dyDescent="0.25">
      <c r="G15172" s="19" t="str">
        <f>IFERROR(VLOOKUP($D15172,LISTA!$A$2:$J$9990,8,0),"")</f>
        <v/>
      </c>
      <c r="H15172" s="40" t="str">
        <f t="shared" si="261"/>
        <v/>
      </c>
    </row>
    <row r="15173" spans="7:8" x14ac:dyDescent="0.25">
      <c r="G15173" s="19" t="str">
        <f>IFERROR(VLOOKUP($D15173,LISTA!$A$2:$J$9990,8,0),"")</f>
        <v/>
      </c>
      <c r="H15173" s="40" t="str">
        <f t="shared" ref="H15173:H15236" si="262">IF(OR(G15173=$K$10,G15173=$K$11,G15173=$K$14,G15173=$K$15,G15173=$K$16,G15173=$K$17,G15173=$K$18,G15173=$K$19,G15173=$K$20,G15173=$K$21,G15173=$K$22,G15173=$K$23,G15173=$K$24,G15173=$K$25,G15173=$K$26,G15173=$K$27,G15173=$K$28),$K$9,IF(OR(G15173=$K$32,G15173=$K$33),$K$31,IF(OR(G15173=$K$38),$K$37,"")))</f>
        <v/>
      </c>
    </row>
    <row r="15174" spans="7:8" x14ac:dyDescent="0.25">
      <c r="G15174" s="19" t="str">
        <f>IFERROR(VLOOKUP($D15174,LISTA!$A$2:$J$9990,8,0),"")</f>
        <v/>
      </c>
      <c r="H15174" s="40" t="str">
        <f t="shared" si="262"/>
        <v/>
      </c>
    </row>
    <row r="15175" spans="7:8" x14ac:dyDescent="0.25">
      <c r="G15175" s="19" t="str">
        <f>IFERROR(VLOOKUP($D15175,LISTA!$A$2:$J$9990,8,0),"")</f>
        <v/>
      </c>
      <c r="H15175" s="40" t="str">
        <f t="shared" si="262"/>
        <v/>
      </c>
    </row>
    <row r="15176" spans="7:8" x14ac:dyDescent="0.25">
      <c r="G15176" s="19" t="str">
        <f>IFERROR(VLOOKUP($D15176,LISTA!$A$2:$J$9990,8,0),"")</f>
        <v/>
      </c>
      <c r="H15176" s="40" t="str">
        <f t="shared" si="262"/>
        <v/>
      </c>
    </row>
    <row r="15177" spans="7:8" x14ac:dyDescent="0.25">
      <c r="G15177" s="19" t="str">
        <f>IFERROR(VLOOKUP($D15177,LISTA!$A$2:$J$9990,8,0),"")</f>
        <v/>
      </c>
      <c r="H15177" s="40" t="str">
        <f t="shared" si="262"/>
        <v/>
      </c>
    </row>
    <row r="15178" spans="7:8" x14ac:dyDescent="0.25">
      <c r="G15178" s="19" t="str">
        <f>IFERROR(VLOOKUP($D15178,LISTA!$A$2:$J$9990,8,0),"")</f>
        <v/>
      </c>
      <c r="H15178" s="40" t="str">
        <f t="shared" si="262"/>
        <v/>
      </c>
    </row>
    <row r="15179" spans="7:8" x14ac:dyDescent="0.25">
      <c r="G15179" s="19" t="str">
        <f>IFERROR(VLOOKUP($D15179,LISTA!$A$2:$J$9990,8,0),"")</f>
        <v/>
      </c>
      <c r="H15179" s="40" t="str">
        <f t="shared" si="262"/>
        <v/>
      </c>
    </row>
    <row r="15180" spans="7:8" x14ac:dyDescent="0.25">
      <c r="G15180" s="19" t="str">
        <f>IFERROR(VLOOKUP($D15180,LISTA!$A$2:$J$9990,8,0),"")</f>
        <v/>
      </c>
      <c r="H15180" s="40" t="str">
        <f t="shared" si="262"/>
        <v/>
      </c>
    </row>
    <row r="15181" spans="7:8" x14ac:dyDescent="0.25">
      <c r="G15181" s="19" t="str">
        <f>IFERROR(VLOOKUP($D15181,LISTA!$A$2:$J$9990,8,0),"")</f>
        <v/>
      </c>
      <c r="H15181" s="40" t="str">
        <f t="shared" si="262"/>
        <v/>
      </c>
    </row>
    <row r="15182" spans="7:8" x14ac:dyDescent="0.25">
      <c r="G15182" s="19" t="str">
        <f>IFERROR(VLOOKUP($D15182,LISTA!$A$2:$J$9990,8,0),"")</f>
        <v/>
      </c>
      <c r="H15182" s="40" t="str">
        <f t="shared" si="262"/>
        <v/>
      </c>
    </row>
    <row r="15183" spans="7:8" x14ac:dyDescent="0.25">
      <c r="G15183" s="19" t="str">
        <f>IFERROR(VLOOKUP($D15183,LISTA!$A$2:$J$9990,8,0),"")</f>
        <v/>
      </c>
      <c r="H15183" s="40" t="str">
        <f t="shared" si="262"/>
        <v/>
      </c>
    </row>
    <row r="15184" spans="7:8" x14ac:dyDescent="0.25">
      <c r="G15184" s="19" t="str">
        <f>IFERROR(VLOOKUP($D15184,LISTA!$A$2:$J$9990,8,0),"")</f>
        <v/>
      </c>
      <c r="H15184" s="40" t="str">
        <f t="shared" si="262"/>
        <v/>
      </c>
    </row>
    <row r="15185" spans="7:8" x14ac:dyDescent="0.25">
      <c r="G15185" s="19" t="str">
        <f>IFERROR(VLOOKUP($D15185,LISTA!$A$2:$J$9990,8,0),"")</f>
        <v/>
      </c>
      <c r="H15185" s="40" t="str">
        <f t="shared" si="262"/>
        <v/>
      </c>
    </row>
    <row r="15186" spans="7:8" x14ac:dyDescent="0.25">
      <c r="G15186" s="19" t="str">
        <f>IFERROR(VLOOKUP($D15186,LISTA!$A$2:$J$9990,8,0),"")</f>
        <v/>
      </c>
      <c r="H15186" s="40" t="str">
        <f t="shared" si="262"/>
        <v/>
      </c>
    </row>
    <row r="15187" spans="7:8" x14ac:dyDescent="0.25">
      <c r="G15187" s="19" t="str">
        <f>IFERROR(VLOOKUP($D15187,LISTA!$A$2:$J$9990,8,0),"")</f>
        <v/>
      </c>
      <c r="H15187" s="40" t="str">
        <f t="shared" si="262"/>
        <v/>
      </c>
    </row>
    <row r="15188" spans="7:8" x14ac:dyDescent="0.25">
      <c r="G15188" s="19" t="str">
        <f>IFERROR(VLOOKUP($D15188,LISTA!$A$2:$J$9990,8,0),"")</f>
        <v/>
      </c>
      <c r="H15188" s="40" t="str">
        <f t="shared" si="262"/>
        <v/>
      </c>
    </row>
    <row r="15189" spans="7:8" x14ac:dyDescent="0.25">
      <c r="G15189" s="19" t="str">
        <f>IFERROR(VLOOKUP($D15189,LISTA!$A$2:$J$9990,8,0),"")</f>
        <v/>
      </c>
      <c r="H15189" s="40" t="str">
        <f t="shared" si="262"/>
        <v/>
      </c>
    </row>
    <row r="15190" spans="7:8" x14ac:dyDescent="0.25">
      <c r="G15190" s="19" t="str">
        <f>IFERROR(VLOOKUP($D15190,LISTA!$A$2:$J$9990,8,0),"")</f>
        <v/>
      </c>
      <c r="H15190" s="40" t="str">
        <f t="shared" si="262"/>
        <v/>
      </c>
    </row>
    <row r="15191" spans="7:8" x14ac:dyDescent="0.25">
      <c r="G15191" s="19" t="str">
        <f>IFERROR(VLOOKUP($D15191,LISTA!$A$2:$J$9990,8,0),"")</f>
        <v/>
      </c>
      <c r="H15191" s="40" t="str">
        <f t="shared" si="262"/>
        <v/>
      </c>
    </row>
    <row r="15192" spans="7:8" x14ac:dyDescent="0.25">
      <c r="G15192" s="19" t="str">
        <f>IFERROR(VLOOKUP($D15192,LISTA!$A$2:$J$9990,8,0),"")</f>
        <v/>
      </c>
      <c r="H15192" s="40" t="str">
        <f t="shared" si="262"/>
        <v/>
      </c>
    </row>
    <row r="15193" spans="7:8" x14ac:dyDescent="0.25">
      <c r="G15193" s="19" t="str">
        <f>IFERROR(VLOOKUP($D15193,LISTA!$A$2:$J$9990,8,0),"")</f>
        <v/>
      </c>
      <c r="H15193" s="40" t="str">
        <f t="shared" si="262"/>
        <v/>
      </c>
    </row>
    <row r="15194" spans="7:8" x14ac:dyDescent="0.25">
      <c r="G15194" s="19" t="str">
        <f>IFERROR(VLOOKUP($D15194,LISTA!$A$2:$J$9990,8,0),"")</f>
        <v/>
      </c>
      <c r="H15194" s="40" t="str">
        <f t="shared" si="262"/>
        <v/>
      </c>
    </row>
    <row r="15195" spans="7:8" x14ac:dyDescent="0.25">
      <c r="G15195" s="19" t="str">
        <f>IFERROR(VLOOKUP($D15195,LISTA!$A$2:$J$9990,8,0),"")</f>
        <v/>
      </c>
      <c r="H15195" s="40" t="str">
        <f t="shared" si="262"/>
        <v/>
      </c>
    </row>
    <row r="15196" spans="7:8" x14ac:dyDescent="0.25">
      <c r="G15196" s="19" t="str">
        <f>IFERROR(VLOOKUP($D15196,LISTA!$A$2:$J$9990,8,0),"")</f>
        <v/>
      </c>
      <c r="H15196" s="40" t="str">
        <f t="shared" si="262"/>
        <v/>
      </c>
    </row>
    <row r="15197" spans="7:8" x14ac:dyDescent="0.25">
      <c r="G15197" s="19" t="str">
        <f>IFERROR(VLOOKUP($D15197,LISTA!$A$2:$J$9990,8,0),"")</f>
        <v/>
      </c>
      <c r="H15197" s="40" t="str">
        <f t="shared" si="262"/>
        <v/>
      </c>
    </row>
    <row r="15198" spans="7:8" x14ac:dyDescent="0.25">
      <c r="G15198" s="19" t="str">
        <f>IFERROR(VLOOKUP($D15198,LISTA!$A$2:$J$9990,8,0),"")</f>
        <v/>
      </c>
      <c r="H15198" s="40" t="str">
        <f t="shared" si="262"/>
        <v/>
      </c>
    </row>
    <row r="15199" spans="7:8" x14ac:dyDescent="0.25">
      <c r="G15199" s="19" t="str">
        <f>IFERROR(VLOOKUP($D15199,LISTA!$A$2:$J$9990,8,0),"")</f>
        <v/>
      </c>
      <c r="H15199" s="40" t="str">
        <f t="shared" si="262"/>
        <v/>
      </c>
    </row>
    <row r="15200" spans="7:8" x14ac:dyDescent="0.25">
      <c r="G15200" s="19" t="str">
        <f>IFERROR(VLOOKUP($D15200,LISTA!$A$2:$J$9990,8,0),"")</f>
        <v/>
      </c>
      <c r="H15200" s="40" t="str">
        <f t="shared" si="262"/>
        <v/>
      </c>
    </row>
    <row r="15201" spans="7:8" x14ac:dyDescent="0.25">
      <c r="G15201" s="19" t="str">
        <f>IFERROR(VLOOKUP($D15201,LISTA!$A$2:$J$9990,8,0),"")</f>
        <v/>
      </c>
      <c r="H15201" s="40" t="str">
        <f t="shared" si="262"/>
        <v/>
      </c>
    </row>
    <row r="15202" spans="7:8" x14ac:dyDescent="0.25">
      <c r="G15202" s="19" t="str">
        <f>IFERROR(VLOOKUP($D15202,LISTA!$A$2:$J$9990,8,0),"")</f>
        <v/>
      </c>
      <c r="H15202" s="40" t="str">
        <f t="shared" si="262"/>
        <v/>
      </c>
    </row>
    <row r="15203" spans="7:8" x14ac:dyDescent="0.25">
      <c r="G15203" s="19" t="str">
        <f>IFERROR(VLOOKUP($D15203,LISTA!$A$2:$J$9990,8,0),"")</f>
        <v/>
      </c>
      <c r="H15203" s="40" t="str">
        <f t="shared" si="262"/>
        <v/>
      </c>
    </row>
    <row r="15204" spans="7:8" x14ac:dyDescent="0.25">
      <c r="G15204" s="19" t="str">
        <f>IFERROR(VLOOKUP($D15204,LISTA!$A$2:$J$9990,8,0),"")</f>
        <v/>
      </c>
      <c r="H15204" s="40" t="str">
        <f t="shared" si="262"/>
        <v/>
      </c>
    </row>
    <row r="15205" spans="7:8" x14ac:dyDescent="0.25">
      <c r="G15205" s="19" t="str">
        <f>IFERROR(VLOOKUP($D15205,LISTA!$A$2:$J$9990,8,0),"")</f>
        <v/>
      </c>
      <c r="H15205" s="40" t="str">
        <f t="shared" si="262"/>
        <v/>
      </c>
    </row>
    <row r="15206" spans="7:8" x14ac:dyDescent="0.25">
      <c r="G15206" s="19" t="str">
        <f>IFERROR(VLOOKUP($D15206,LISTA!$A$2:$J$9990,8,0),"")</f>
        <v/>
      </c>
      <c r="H15206" s="40" t="str">
        <f t="shared" si="262"/>
        <v/>
      </c>
    </row>
    <row r="15207" spans="7:8" x14ac:dyDescent="0.25">
      <c r="G15207" s="19" t="str">
        <f>IFERROR(VLOOKUP($D15207,LISTA!$A$2:$J$9990,8,0),"")</f>
        <v/>
      </c>
      <c r="H15207" s="40" t="str">
        <f t="shared" si="262"/>
        <v/>
      </c>
    </row>
    <row r="15208" spans="7:8" x14ac:dyDescent="0.25">
      <c r="G15208" s="19" t="str">
        <f>IFERROR(VLOOKUP($D15208,LISTA!$A$2:$J$9990,8,0),"")</f>
        <v/>
      </c>
      <c r="H15208" s="40" t="str">
        <f t="shared" si="262"/>
        <v/>
      </c>
    </row>
    <row r="15209" spans="7:8" x14ac:dyDescent="0.25">
      <c r="G15209" s="19" t="str">
        <f>IFERROR(VLOOKUP($D15209,LISTA!$A$2:$J$9990,8,0),"")</f>
        <v/>
      </c>
      <c r="H15209" s="40" t="str">
        <f t="shared" si="262"/>
        <v/>
      </c>
    </row>
    <row r="15210" spans="7:8" x14ac:dyDescent="0.25">
      <c r="G15210" s="19" t="str">
        <f>IFERROR(VLOOKUP($D15210,LISTA!$A$2:$J$9990,8,0),"")</f>
        <v/>
      </c>
      <c r="H15210" s="40" t="str">
        <f t="shared" si="262"/>
        <v/>
      </c>
    </row>
    <row r="15211" spans="7:8" x14ac:dyDescent="0.25">
      <c r="G15211" s="19" t="str">
        <f>IFERROR(VLOOKUP($D15211,LISTA!$A$2:$J$9990,8,0),"")</f>
        <v/>
      </c>
      <c r="H15211" s="40" t="str">
        <f t="shared" si="262"/>
        <v/>
      </c>
    </row>
    <row r="15212" spans="7:8" x14ac:dyDescent="0.25">
      <c r="G15212" s="19" t="str">
        <f>IFERROR(VLOOKUP($D15212,LISTA!$A$2:$J$9990,8,0),"")</f>
        <v/>
      </c>
      <c r="H15212" s="40" t="str">
        <f t="shared" si="262"/>
        <v/>
      </c>
    </row>
    <row r="15213" spans="7:8" x14ac:dyDescent="0.25">
      <c r="G15213" s="19" t="str">
        <f>IFERROR(VLOOKUP($D15213,LISTA!$A$2:$J$9990,8,0),"")</f>
        <v/>
      </c>
      <c r="H15213" s="40" t="str">
        <f t="shared" si="262"/>
        <v/>
      </c>
    </row>
    <row r="15214" spans="7:8" x14ac:dyDescent="0.25">
      <c r="G15214" s="19" t="str">
        <f>IFERROR(VLOOKUP($D15214,LISTA!$A$2:$J$9990,8,0),"")</f>
        <v/>
      </c>
      <c r="H15214" s="40" t="str">
        <f t="shared" si="262"/>
        <v/>
      </c>
    </row>
    <row r="15215" spans="7:8" x14ac:dyDescent="0.25">
      <c r="G15215" s="19" t="str">
        <f>IFERROR(VLOOKUP($D15215,LISTA!$A$2:$J$9990,8,0),"")</f>
        <v/>
      </c>
      <c r="H15215" s="40" t="str">
        <f t="shared" si="262"/>
        <v/>
      </c>
    </row>
    <row r="15216" spans="7:8" x14ac:dyDescent="0.25">
      <c r="G15216" s="19" t="str">
        <f>IFERROR(VLOOKUP($D15216,LISTA!$A$2:$J$9990,8,0),"")</f>
        <v/>
      </c>
      <c r="H15216" s="40" t="str">
        <f t="shared" si="262"/>
        <v/>
      </c>
    </row>
    <row r="15217" spans="7:8" x14ac:dyDescent="0.25">
      <c r="G15217" s="19" t="str">
        <f>IFERROR(VLOOKUP($D15217,LISTA!$A$2:$J$9990,8,0),"")</f>
        <v/>
      </c>
      <c r="H15217" s="40" t="str">
        <f t="shared" si="262"/>
        <v/>
      </c>
    </row>
    <row r="15218" spans="7:8" x14ac:dyDescent="0.25">
      <c r="G15218" s="19" t="str">
        <f>IFERROR(VLOOKUP($D15218,LISTA!$A$2:$J$9990,8,0),"")</f>
        <v/>
      </c>
      <c r="H15218" s="40" t="str">
        <f t="shared" si="262"/>
        <v/>
      </c>
    </row>
    <row r="15219" spans="7:8" x14ac:dyDescent="0.25">
      <c r="G15219" s="19" t="str">
        <f>IFERROR(VLOOKUP($D15219,LISTA!$A$2:$J$9990,8,0),"")</f>
        <v/>
      </c>
      <c r="H15219" s="40" t="str">
        <f t="shared" si="262"/>
        <v/>
      </c>
    </row>
    <row r="15220" spans="7:8" x14ac:dyDescent="0.25">
      <c r="G15220" s="19" t="str">
        <f>IFERROR(VLOOKUP($D15220,LISTA!$A$2:$J$9990,8,0),"")</f>
        <v/>
      </c>
      <c r="H15220" s="40" t="str">
        <f t="shared" si="262"/>
        <v/>
      </c>
    </row>
    <row r="15221" spans="7:8" x14ac:dyDescent="0.25">
      <c r="G15221" s="19" t="str">
        <f>IFERROR(VLOOKUP($D15221,LISTA!$A$2:$J$9990,8,0),"")</f>
        <v/>
      </c>
      <c r="H15221" s="40" t="str">
        <f t="shared" si="262"/>
        <v/>
      </c>
    </row>
    <row r="15222" spans="7:8" x14ac:dyDescent="0.25">
      <c r="G15222" s="19" t="str">
        <f>IFERROR(VLOOKUP($D15222,LISTA!$A$2:$J$9990,8,0),"")</f>
        <v/>
      </c>
      <c r="H15222" s="40" t="str">
        <f t="shared" si="262"/>
        <v/>
      </c>
    </row>
    <row r="15223" spans="7:8" x14ac:dyDescent="0.25">
      <c r="G15223" s="19" t="str">
        <f>IFERROR(VLOOKUP($D15223,LISTA!$A$2:$J$9990,8,0),"")</f>
        <v/>
      </c>
      <c r="H15223" s="40" t="str">
        <f t="shared" si="262"/>
        <v/>
      </c>
    </row>
    <row r="15224" spans="7:8" x14ac:dyDescent="0.25">
      <c r="G15224" s="19" t="str">
        <f>IFERROR(VLOOKUP($D15224,LISTA!$A$2:$J$9990,8,0),"")</f>
        <v/>
      </c>
      <c r="H15224" s="40" t="str">
        <f t="shared" si="262"/>
        <v/>
      </c>
    </row>
    <row r="15225" spans="7:8" x14ac:dyDescent="0.25">
      <c r="G15225" s="19" t="str">
        <f>IFERROR(VLOOKUP($D15225,LISTA!$A$2:$J$9990,8,0),"")</f>
        <v/>
      </c>
      <c r="H15225" s="40" t="str">
        <f t="shared" si="262"/>
        <v/>
      </c>
    </row>
    <row r="15226" spans="7:8" x14ac:dyDescent="0.25">
      <c r="G15226" s="19" t="str">
        <f>IFERROR(VLOOKUP($D15226,LISTA!$A$2:$J$9990,8,0),"")</f>
        <v/>
      </c>
      <c r="H15226" s="40" t="str">
        <f t="shared" si="262"/>
        <v/>
      </c>
    </row>
    <row r="15227" spans="7:8" x14ac:dyDescent="0.25">
      <c r="G15227" s="19" t="str">
        <f>IFERROR(VLOOKUP($D15227,LISTA!$A$2:$J$9990,8,0),"")</f>
        <v/>
      </c>
      <c r="H15227" s="40" t="str">
        <f t="shared" si="262"/>
        <v/>
      </c>
    </row>
    <row r="15228" spans="7:8" x14ac:dyDescent="0.25">
      <c r="G15228" s="19" t="str">
        <f>IFERROR(VLOOKUP($D15228,LISTA!$A$2:$J$9990,8,0),"")</f>
        <v/>
      </c>
      <c r="H15228" s="40" t="str">
        <f t="shared" si="262"/>
        <v/>
      </c>
    </row>
    <row r="15229" spans="7:8" x14ac:dyDescent="0.25">
      <c r="G15229" s="19" t="str">
        <f>IFERROR(VLOOKUP($D15229,LISTA!$A$2:$J$9990,8,0),"")</f>
        <v/>
      </c>
      <c r="H15229" s="40" t="str">
        <f t="shared" si="262"/>
        <v/>
      </c>
    </row>
    <row r="15230" spans="7:8" x14ac:dyDescent="0.25">
      <c r="G15230" s="19" t="str">
        <f>IFERROR(VLOOKUP($D15230,LISTA!$A$2:$J$9990,8,0),"")</f>
        <v/>
      </c>
      <c r="H15230" s="40" t="str">
        <f t="shared" si="262"/>
        <v/>
      </c>
    </row>
    <row r="15231" spans="7:8" x14ac:dyDescent="0.25">
      <c r="G15231" s="19" t="str">
        <f>IFERROR(VLOOKUP($D15231,LISTA!$A$2:$J$9990,8,0),"")</f>
        <v/>
      </c>
      <c r="H15231" s="40" t="str">
        <f t="shared" si="262"/>
        <v/>
      </c>
    </row>
    <row r="15232" spans="7:8" x14ac:dyDescent="0.25">
      <c r="G15232" s="19" t="str">
        <f>IFERROR(VLOOKUP($D15232,LISTA!$A$2:$J$9990,8,0),"")</f>
        <v/>
      </c>
      <c r="H15232" s="40" t="str">
        <f t="shared" si="262"/>
        <v/>
      </c>
    </row>
    <row r="15233" spans="7:8" x14ac:dyDescent="0.25">
      <c r="G15233" s="19" t="str">
        <f>IFERROR(VLOOKUP($D15233,LISTA!$A$2:$J$9990,8,0),"")</f>
        <v/>
      </c>
      <c r="H15233" s="40" t="str">
        <f t="shared" si="262"/>
        <v/>
      </c>
    </row>
    <row r="15234" spans="7:8" x14ac:dyDescent="0.25">
      <c r="G15234" s="19" t="str">
        <f>IFERROR(VLOOKUP($D15234,LISTA!$A$2:$J$9990,8,0),"")</f>
        <v/>
      </c>
      <c r="H15234" s="40" t="str">
        <f t="shared" si="262"/>
        <v/>
      </c>
    </row>
    <row r="15235" spans="7:8" x14ac:dyDescent="0.25">
      <c r="G15235" s="19" t="str">
        <f>IFERROR(VLOOKUP($D15235,LISTA!$A$2:$J$9990,8,0),"")</f>
        <v/>
      </c>
      <c r="H15235" s="40" t="str">
        <f t="shared" si="262"/>
        <v/>
      </c>
    </row>
    <row r="15236" spans="7:8" x14ac:dyDescent="0.25">
      <c r="G15236" s="19" t="str">
        <f>IFERROR(VLOOKUP($D15236,LISTA!$A$2:$J$9990,8,0),"")</f>
        <v/>
      </c>
      <c r="H15236" s="40" t="str">
        <f t="shared" si="262"/>
        <v/>
      </c>
    </row>
    <row r="15237" spans="7:8" x14ac:dyDescent="0.25">
      <c r="G15237" s="19" t="str">
        <f>IFERROR(VLOOKUP($D15237,LISTA!$A$2:$J$9990,8,0),"")</f>
        <v/>
      </c>
      <c r="H15237" s="40" t="str">
        <f t="shared" ref="H15237:H15300" si="263">IF(OR(G15237=$K$10,G15237=$K$11,G15237=$K$14,G15237=$K$15,G15237=$K$16,G15237=$K$17,G15237=$K$18,G15237=$K$19,G15237=$K$20,G15237=$K$21,G15237=$K$22,G15237=$K$23,G15237=$K$24,G15237=$K$25,G15237=$K$26,G15237=$K$27,G15237=$K$28),$K$9,IF(OR(G15237=$K$32,G15237=$K$33),$K$31,IF(OR(G15237=$K$38),$K$37,"")))</f>
        <v/>
      </c>
    </row>
    <row r="15238" spans="7:8" x14ac:dyDescent="0.25">
      <c r="G15238" s="19" t="str">
        <f>IFERROR(VLOOKUP($D15238,LISTA!$A$2:$J$9990,8,0),"")</f>
        <v/>
      </c>
      <c r="H15238" s="40" t="str">
        <f t="shared" si="263"/>
        <v/>
      </c>
    </row>
    <row r="15239" spans="7:8" x14ac:dyDescent="0.25">
      <c r="G15239" s="19" t="str">
        <f>IFERROR(VLOOKUP($D15239,LISTA!$A$2:$J$9990,8,0),"")</f>
        <v/>
      </c>
      <c r="H15239" s="40" t="str">
        <f t="shared" si="263"/>
        <v/>
      </c>
    </row>
    <row r="15240" spans="7:8" x14ac:dyDescent="0.25">
      <c r="G15240" s="19" t="str">
        <f>IFERROR(VLOOKUP($D15240,LISTA!$A$2:$J$9990,8,0),"")</f>
        <v/>
      </c>
      <c r="H15240" s="40" t="str">
        <f t="shared" si="263"/>
        <v/>
      </c>
    </row>
    <row r="15241" spans="7:8" x14ac:dyDescent="0.25">
      <c r="G15241" s="19" t="str">
        <f>IFERROR(VLOOKUP($D15241,LISTA!$A$2:$J$9990,8,0),"")</f>
        <v/>
      </c>
      <c r="H15241" s="40" t="str">
        <f t="shared" si="263"/>
        <v/>
      </c>
    </row>
    <row r="15242" spans="7:8" x14ac:dyDescent="0.25">
      <c r="G15242" s="19" t="str">
        <f>IFERROR(VLOOKUP($D15242,LISTA!$A$2:$J$9990,8,0),"")</f>
        <v/>
      </c>
      <c r="H15242" s="40" t="str">
        <f t="shared" si="263"/>
        <v/>
      </c>
    </row>
    <row r="15243" spans="7:8" x14ac:dyDescent="0.25">
      <c r="G15243" s="19" t="str">
        <f>IFERROR(VLOOKUP($D15243,LISTA!$A$2:$J$9990,8,0),"")</f>
        <v/>
      </c>
      <c r="H15243" s="40" t="str">
        <f t="shared" si="263"/>
        <v/>
      </c>
    </row>
    <row r="15244" spans="7:8" x14ac:dyDescent="0.25">
      <c r="G15244" s="19" t="str">
        <f>IFERROR(VLOOKUP($D15244,LISTA!$A$2:$J$9990,8,0),"")</f>
        <v/>
      </c>
      <c r="H15244" s="40" t="str">
        <f t="shared" si="263"/>
        <v/>
      </c>
    </row>
    <row r="15245" spans="7:8" x14ac:dyDescent="0.25">
      <c r="G15245" s="19" t="str">
        <f>IFERROR(VLOOKUP($D15245,LISTA!$A$2:$J$9990,8,0),"")</f>
        <v/>
      </c>
      <c r="H15245" s="40" t="str">
        <f t="shared" si="263"/>
        <v/>
      </c>
    </row>
    <row r="15246" spans="7:8" x14ac:dyDescent="0.25">
      <c r="G15246" s="19" t="str">
        <f>IFERROR(VLOOKUP($D15246,LISTA!$A$2:$J$9990,8,0),"")</f>
        <v/>
      </c>
      <c r="H15246" s="40" t="str">
        <f t="shared" si="263"/>
        <v/>
      </c>
    </row>
    <row r="15247" spans="7:8" x14ac:dyDescent="0.25">
      <c r="G15247" s="19" t="str">
        <f>IFERROR(VLOOKUP($D15247,LISTA!$A$2:$J$9990,8,0),"")</f>
        <v/>
      </c>
      <c r="H15247" s="40" t="str">
        <f t="shared" si="263"/>
        <v/>
      </c>
    </row>
    <row r="15248" spans="7:8" x14ac:dyDescent="0.25">
      <c r="G15248" s="19" t="str">
        <f>IFERROR(VLOOKUP($D15248,LISTA!$A$2:$J$9990,8,0),"")</f>
        <v/>
      </c>
      <c r="H15248" s="40" t="str">
        <f t="shared" si="263"/>
        <v/>
      </c>
    </row>
    <row r="15249" spans="7:8" x14ac:dyDescent="0.25">
      <c r="G15249" s="19" t="str">
        <f>IFERROR(VLOOKUP($D15249,LISTA!$A$2:$J$9990,8,0),"")</f>
        <v/>
      </c>
      <c r="H15249" s="40" t="str">
        <f t="shared" si="263"/>
        <v/>
      </c>
    </row>
    <row r="15250" spans="7:8" x14ac:dyDescent="0.25">
      <c r="G15250" s="19" t="str">
        <f>IFERROR(VLOOKUP($D15250,LISTA!$A$2:$J$9990,8,0),"")</f>
        <v/>
      </c>
      <c r="H15250" s="40" t="str">
        <f t="shared" si="263"/>
        <v/>
      </c>
    </row>
    <row r="15251" spans="7:8" x14ac:dyDescent="0.25">
      <c r="G15251" s="19" t="str">
        <f>IFERROR(VLOOKUP($D15251,LISTA!$A$2:$J$9990,8,0),"")</f>
        <v/>
      </c>
      <c r="H15251" s="40" t="str">
        <f t="shared" si="263"/>
        <v/>
      </c>
    </row>
    <row r="15252" spans="7:8" x14ac:dyDescent="0.25">
      <c r="G15252" s="19" t="str">
        <f>IFERROR(VLOOKUP($D15252,LISTA!$A$2:$J$9990,8,0),"")</f>
        <v/>
      </c>
      <c r="H15252" s="40" t="str">
        <f t="shared" si="263"/>
        <v/>
      </c>
    </row>
    <row r="15253" spans="7:8" x14ac:dyDescent="0.25">
      <c r="G15253" s="19" t="str">
        <f>IFERROR(VLOOKUP($D15253,LISTA!$A$2:$J$9990,8,0),"")</f>
        <v/>
      </c>
      <c r="H15253" s="40" t="str">
        <f t="shared" si="263"/>
        <v/>
      </c>
    </row>
    <row r="15254" spans="7:8" x14ac:dyDescent="0.25">
      <c r="G15254" s="19" t="str">
        <f>IFERROR(VLOOKUP($D15254,LISTA!$A$2:$J$9990,8,0),"")</f>
        <v/>
      </c>
      <c r="H15254" s="40" t="str">
        <f t="shared" si="263"/>
        <v/>
      </c>
    </row>
    <row r="15255" spans="7:8" x14ac:dyDescent="0.25">
      <c r="G15255" s="19" t="str">
        <f>IFERROR(VLOOKUP($D15255,LISTA!$A$2:$J$9990,8,0),"")</f>
        <v/>
      </c>
      <c r="H15255" s="40" t="str">
        <f t="shared" si="263"/>
        <v/>
      </c>
    </row>
    <row r="15256" spans="7:8" x14ac:dyDescent="0.25">
      <c r="G15256" s="19" t="str">
        <f>IFERROR(VLOOKUP($D15256,LISTA!$A$2:$J$9990,8,0),"")</f>
        <v/>
      </c>
      <c r="H15256" s="40" t="str">
        <f t="shared" si="263"/>
        <v/>
      </c>
    </row>
    <row r="15257" spans="7:8" x14ac:dyDescent="0.25">
      <c r="G15257" s="19" t="str">
        <f>IFERROR(VLOOKUP($D15257,LISTA!$A$2:$J$9990,8,0),"")</f>
        <v/>
      </c>
      <c r="H15257" s="40" t="str">
        <f t="shared" si="263"/>
        <v/>
      </c>
    </row>
    <row r="15258" spans="7:8" x14ac:dyDescent="0.25">
      <c r="G15258" s="19" t="str">
        <f>IFERROR(VLOOKUP($D15258,LISTA!$A$2:$J$9990,8,0),"")</f>
        <v/>
      </c>
      <c r="H15258" s="40" t="str">
        <f t="shared" si="263"/>
        <v/>
      </c>
    </row>
    <row r="15259" spans="7:8" x14ac:dyDescent="0.25">
      <c r="G15259" s="19" t="str">
        <f>IFERROR(VLOOKUP($D15259,LISTA!$A$2:$J$9990,8,0),"")</f>
        <v/>
      </c>
      <c r="H15259" s="40" t="str">
        <f t="shared" si="263"/>
        <v/>
      </c>
    </row>
    <row r="15260" spans="7:8" x14ac:dyDescent="0.25">
      <c r="G15260" s="19" t="str">
        <f>IFERROR(VLOOKUP($D15260,LISTA!$A$2:$J$9990,8,0),"")</f>
        <v/>
      </c>
      <c r="H15260" s="40" t="str">
        <f t="shared" si="263"/>
        <v/>
      </c>
    </row>
    <row r="15261" spans="7:8" x14ac:dyDescent="0.25">
      <c r="G15261" s="19" t="str">
        <f>IFERROR(VLOOKUP($D15261,LISTA!$A$2:$J$9990,8,0),"")</f>
        <v/>
      </c>
      <c r="H15261" s="40" t="str">
        <f t="shared" si="263"/>
        <v/>
      </c>
    </row>
    <row r="15262" spans="7:8" x14ac:dyDescent="0.25">
      <c r="G15262" s="19" t="str">
        <f>IFERROR(VLOOKUP($D15262,LISTA!$A$2:$J$9990,8,0),"")</f>
        <v/>
      </c>
      <c r="H15262" s="40" t="str">
        <f t="shared" si="263"/>
        <v/>
      </c>
    </row>
    <row r="15263" spans="7:8" x14ac:dyDescent="0.25">
      <c r="G15263" s="19" t="str">
        <f>IFERROR(VLOOKUP($D15263,LISTA!$A$2:$J$9990,8,0),"")</f>
        <v/>
      </c>
      <c r="H15263" s="40" t="str">
        <f t="shared" si="263"/>
        <v/>
      </c>
    </row>
    <row r="15264" spans="7:8" x14ac:dyDescent="0.25">
      <c r="G15264" s="19" t="str">
        <f>IFERROR(VLOOKUP($D15264,LISTA!$A$2:$J$9990,8,0),"")</f>
        <v/>
      </c>
      <c r="H15264" s="40" t="str">
        <f t="shared" si="263"/>
        <v/>
      </c>
    </row>
    <row r="15265" spans="7:8" x14ac:dyDescent="0.25">
      <c r="G15265" s="19" t="str">
        <f>IFERROR(VLOOKUP($D15265,LISTA!$A$2:$J$9990,8,0),"")</f>
        <v/>
      </c>
      <c r="H15265" s="40" t="str">
        <f t="shared" si="263"/>
        <v/>
      </c>
    </row>
    <row r="15266" spans="7:8" x14ac:dyDescent="0.25">
      <c r="G15266" s="19" t="str">
        <f>IFERROR(VLOOKUP($D15266,LISTA!$A$2:$J$9990,8,0),"")</f>
        <v/>
      </c>
      <c r="H15266" s="40" t="str">
        <f t="shared" si="263"/>
        <v/>
      </c>
    </row>
    <row r="15267" spans="7:8" x14ac:dyDescent="0.25">
      <c r="G15267" s="19" t="str">
        <f>IFERROR(VLOOKUP($D15267,LISTA!$A$2:$J$9990,8,0),"")</f>
        <v/>
      </c>
      <c r="H15267" s="40" t="str">
        <f t="shared" si="263"/>
        <v/>
      </c>
    </row>
    <row r="15268" spans="7:8" x14ac:dyDescent="0.25">
      <c r="G15268" s="19" t="str">
        <f>IFERROR(VLOOKUP($D15268,LISTA!$A$2:$J$9990,8,0),"")</f>
        <v/>
      </c>
      <c r="H15268" s="40" t="str">
        <f t="shared" si="263"/>
        <v/>
      </c>
    </row>
    <row r="15269" spans="7:8" x14ac:dyDescent="0.25">
      <c r="G15269" s="19" t="str">
        <f>IFERROR(VLOOKUP($D15269,LISTA!$A$2:$J$9990,8,0),"")</f>
        <v/>
      </c>
      <c r="H15269" s="40" t="str">
        <f t="shared" si="263"/>
        <v/>
      </c>
    </row>
    <row r="15270" spans="7:8" x14ac:dyDescent="0.25">
      <c r="G15270" s="19" t="str">
        <f>IFERROR(VLOOKUP($D15270,LISTA!$A$2:$J$9990,8,0),"")</f>
        <v/>
      </c>
      <c r="H15270" s="40" t="str">
        <f t="shared" si="263"/>
        <v/>
      </c>
    </row>
    <row r="15271" spans="7:8" x14ac:dyDescent="0.25">
      <c r="G15271" s="19" t="str">
        <f>IFERROR(VLOOKUP($D15271,LISTA!$A$2:$J$9990,8,0),"")</f>
        <v/>
      </c>
      <c r="H15271" s="40" t="str">
        <f t="shared" si="263"/>
        <v/>
      </c>
    </row>
    <row r="15272" spans="7:8" x14ac:dyDescent="0.25">
      <c r="G15272" s="19" t="str">
        <f>IFERROR(VLOOKUP($D15272,LISTA!$A$2:$J$9990,8,0),"")</f>
        <v/>
      </c>
      <c r="H15272" s="40" t="str">
        <f t="shared" si="263"/>
        <v/>
      </c>
    </row>
    <row r="15273" spans="7:8" x14ac:dyDescent="0.25">
      <c r="G15273" s="19" t="str">
        <f>IFERROR(VLOOKUP($D15273,LISTA!$A$2:$J$9990,8,0),"")</f>
        <v/>
      </c>
      <c r="H15273" s="40" t="str">
        <f t="shared" si="263"/>
        <v/>
      </c>
    </row>
    <row r="15274" spans="7:8" x14ac:dyDescent="0.25">
      <c r="G15274" s="19" t="str">
        <f>IFERROR(VLOOKUP($D15274,LISTA!$A$2:$J$9990,8,0),"")</f>
        <v/>
      </c>
      <c r="H15274" s="40" t="str">
        <f t="shared" si="263"/>
        <v/>
      </c>
    </row>
    <row r="15275" spans="7:8" x14ac:dyDescent="0.25">
      <c r="G15275" s="19" t="str">
        <f>IFERROR(VLOOKUP($D15275,LISTA!$A$2:$J$9990,8,0),"")</f>
        <v/>
      </c>
      <c r="H15275" s="40" t="str">
        <f t="shared" si="263"/>
        <v/>
      </c>
    </row>
    <row r="15276" spans="7:8" x14ac:dyDescent="0.25">
      <c r="G15276" s="19" t="str">
        <f>IFERROR(VLOOKUP($D15276,LISTA!$A$2:$J$9990,8,0),"")</f>
        <v/>
      </c>
      <c r="H15276" s="40" t="str">
        <f t="shared" si="263"/>
        <v/>
      </c>
    </row>
    <row r="15277" spans="7:8" x14ac:dyDescent="0.25">
      <c r="G15277" s="19" t="str">
        <f>IFERROR(VLOOKUP($D15277,LISTA!$A$2:$J$9990,8,0),"")</f>
        <v/>
      </c>
      <c r="H15277" s="40" t="str">
        <f t="shared" si="263"/>
        <v/>
      </c>
    </row>
    <row r="15278" spans="7:8" x14ac:dyDescent="0.25">
      <c r="G15278" s="19" t="str">
        <f>IFERROR(VLOOKUP($D15278,LISTA!$A$2:$J$9990,8,0),"")</f>
        <v/>
      </c>
      <c r="H15278" s="40" t="str">
        <f t="shared" si="263"/>
        <v/>
      </c>
    </row>
    <row r="15279" spans="7:8" x14ac:dyDescent="0.25">
      <c r="G15279" s="19" t="str">
        <f>IFERROR(VLOOKUP($D15279,LISTA!$A$2:$J$9990,8,0),"")</f>
        <v/>
      </c>
      <c r="H15279" s="40" t="str">
        <f t="shared" si="263"/>
        <v/>
      </c>
    </row>
    <row r="15280" spans="7:8" x14ac:dyDescent="0.25">
      <c r="G15280" s="19" t="str">
        <f>IFERROR(VLOOKUP($D15280,LISTA!$A$2:$J$9990,8,0),"")</f>
        <v/>
      </c>
      <c r="H15280" s="40" t="str">
        <f t="shared" si="263"/>
        <v/>
      </c>
    </row>
    <row r="15281" spans="7:8" x14ac:dyDescent="0.25">
      <c r="G15281" s="19" t="str">
        <f>IFERROR(VLOOKUP($D15281,LISTA!$A$2:$J$9990,8,0),"")</f>
        <v/>
      </c>
      <c r="H15281" s="40" t="str">
        <f t="shared" si="263"/>
        <v/>
      </c>
    </row>
    <row r="15282" spans="7:8" x14ac:dyDescent="0.25">
      <c r="G15282" s="19" t="str">
        <f>IFERROR(VLOOKUP($D15282,LISTA!$A$2:$J$9990,8,0),"")</f>
        <v/>
      </c>
      <c r="H15282" s="40" t="str">
        <f t="shared" si="263"/>
        <v/>
      </c>
    </row>
    <row r="15283" spans="7:8" x14ac:dyDescent="0.25">
      <c r="G15283" s="19" t="str">
        <f>IFERROR(VLOOKUP($D15283,LISTA!$A$2:$J$9990,8,0),"")</f>
        <v/>
      </c>
      <c r="H15283" s="40" t="str">
        <f t="shared" si="263"/>
        <v/>
      </c>
    </row>
    <row r="15284" spans="7:8" x14ac:dyDescent="0.25">
      <c r="G15284" s="19" t="str">
        <f>IFERROR(VLOOKUP($D15284,LISTA!$A$2:$J$9990,8,0),"")</f>
        <v/>
      </c>
      <c r="H15284" s="40" t="str">
        <f t="shared" si="263"/>
        <v/>
      </c>
    </row>
    <row r="15285" spans="7:8" x14ac:dyDescent="0.25">
      <c r="G15285" s="19" t="str">
        <f>IFERROR(VLOOKUP($D15285,LISTA!$A$2:$J$9990,8,0),"")</f>
        <v/>
      </c>
      <c r="H15285" s="40" t="str">
        <f t="shared" si="263"/>
        <v/>
      </c>
    </row>
    <row r="15286" spans="7:8" x14ac:dyDescent="0.25">
      <c r="G15286" s="19" t="str">
        <f>IFERROR(VLOOKUP($D15286,LISTA!$A$2:$J$9990,8,0),"")</f>
        <v/>
      </c>
      <c r="H15286" s="40" t="str">
        <f t="shared" si="263"/>
        <v/>
      </c>
    </row>
    <row r="15287" spans="7:8" x14ac:dyDescent="0.25">
      <c r="G15287" s="19" t="str">
        <f>IFERROR(VLOOKUP($D15287,LISTA!$A$2:$J$9990,8,0),"")</f>
        <v/>
      </c>
      <c r="H15287" s="40" t="str">
        <f t="shared" si="263"/>
        <v/>
      </c>
    </row>
    <row r="15288" spans="7:8" x14ac:dyDescent="0.25">
      <c r="G15288" s="19" t="str">
        <f>IFERROR(VLOOKUP($D15288,LISTA!$A$2:$J$9990,8,0),"")</f>
        <v/>
      </c>
      <c r="H15288" s="40" t="str">
        <f t="shared" si="263"/>
        <v/>
      </c>
    </row>
    <row r="15289" spans="7:8" x14ac:dyDescent="0.25">
      <c r="G15289" s="19" t="str">
        <f>IFERROR(VLOOKUP($D15289,LISTA!$A$2:$J$9990,8,0),"")</f>
        <v/>
      </c>
      <c r="H15289" s="40" t="str">
        <f t="shared" si="263"/>
        <v/>
      </c>
    </row>
    <row r="15290" spans="7:8" x14ac:dyDescent="0.25">
      <c r="G15290" s="19" t="str">
        <f>IFERROR(VLOOKUP($D15290,LISTA!$A$2:$J$9990,8,0),"")</f>
        <v/>
      </c>
      <c r="H15290" s="40" t="str">
        <f t="shared" si="263"/>
        <v/>
      </c>
    </row>
    <row r="15291" spans="7:8" x14ac:dyDescent="0.25">
      <c r="G15291" s="19" t="str">
        <f>IFERROR(VLOOKUP($D15291,LISTA!$A$2:$J$9990,8,0),"")</f>
        <v/>
      </c>
      <c r="H15291" s="40" t="str">
        <f t="shared" si="263"/>
        <v/>
      </c>
    </row>
    <row r="15292" spans="7:8" x14ac:dyDescent="0.25">
      <c r="G15292" s="19" t="str">
        <f>IFERROR(VLOOKUP($D15292,LISTA!$A$2:$J$9990,8,0),"")</f>
        <v/>
      </c>
      <c r="H15292" s="40" t="str">
        <f t="shared" si="263"/>
        <v/>
      </c>
    </row>
    <row r="15293" spans="7:8" x14ac:dyDescent="0.25">
      <c r="G15293" s="19" t="str">
        <f>IFERROR(VLOOKUP($D15293,LISTA!$A$2:$J$9990,8,0),"")</f>
        <v/>
      </c>
      <c r="H15293" s="40" t="str">
        <f t="shared" si="263"/>
        <v/>
      </c>
    </row>
    <row r="15294" spans="7:8" x14ac:dyDescent="0.25">
      <c r="G15294" s="19" t="str">
        <f>IFERROR(VLOOKUP($D15294,LISTA!$A$2:$J$9990,8,0),"")</f>
        <v/>
      </c>
      <c r="H15294" s="40" t="str">
        <f t="shared" si="263"/>
        <v/>
      </c>
    </row>
    <row r="15295" spans="7:8" x14ac:dyDescent="0.25">
      <c r="G15295" s="19" t="str">
        <f>IFERROR(VLOOKUP($D15295,LISTA!$A$2:$J$9990,8,0),"")</f>
        <v/>
      </c>
      <c r="H15295" s="40" t="str">
        <f t="shared" si="263"/>
        <v/>
      </c>
    </row>
    <row r="15296" spans="7:8" x14ac:dyDescent="0.25">
      <c r="G15296" s="19" t="str">
        <f>IFERROR(VLOOKUP($D15296,LISTA!$A$2:$J$9990,8,0),"")</f>
        <v/>
      </c>
      <c r="H15296" s="40" t="str">
        <f t="shared" si="263"/>
        <v/>
      </c>
    </row>
    <row r="15297" spans="7:8" x14ac:dyDescent="0.25">
      <c r="G15297" s="19" t="str">
        <f>IFERROR(VLOOKUP($D15297,LISTA!$A$2:$J$9990,8,0),"")</f>
        <v/>
      </c>
      <c r="H15297" s="40" t="str">
        <f t="shared" si="263"/>
        <v/>
      </c>
    </row>
    <row r="15298" spans="7:8" x14ac:dyDescent="0.25">
      <c r="G15298" s="19" t="str">
        <f>IFERROR(VLOOKUP($D15298,LISTA!$A$2:$J$9990,8,0),"")</f>
        <v/>
      </c>
      <c r="H15298" s="40" t="str">
        <f t="shared" si="263"/>
        <v/>
      </c>
    </row>
    <row r="15299" spans="7:8" x14ac:dyDescent="0.25">
      <c r="G15299" s="19" t="str">
        <f>IFERROR(VLOOKUP($D15299,LISTA!$A$2:$J$9990,8,0),"")</f>
        <v/>
      </c>
      <c r="H15299" s="40" t="str">
        <f t="shared" si="263"/>
        <v/>
      </c>
    </row>
    <row r="15300" spans="7:8" x14ac:dyDescent="0.25">
      <c r="G15300" s="19" t="str">
        <f>IFERROR(VLOOKUP($D15300,LISTA!$A$2:$J$9990,8,0),"")</f>
        <v/>
      </c>
      <c r="H15300" s="40" t="str">
        <f t="shared" si="263"/>
        <v/>
      </c>
    </row>
    <row r="15301" spans="7:8" x14ac:dyDescent="0.25">
      <c r="G15301" s="19" t="str">
        <f>IFERROR(VLOOKUP($D15301,LISTA!$A$2:$J$9990,8,0),"")</f>
        <v/>
      </c>
      <c r="H15301" s="40" t="str">
        <f t="shared" ref="H15301:H15364" si="264">IF(OR(G15301=$K$10,G15301=$K$11,G15301=$K$14,G15301=$K$15,G15301=$K$16,G15301=$K$17,G15301=$K$18,G15301=$K$19,G15301=$K$20,G15301=$K$21,G15301=$K$22,G15301=$K$23,G15301=$K$24,G15301=$K$25,G15301=$K$26,G15301=$K$27,G15301=$K$28),$K$9,IF(OR(G15301=$K$32,G15301=$K$33),$K$31,IF(OR(G15301=$K$38),$K$37,"")))</f>
        <v/>
      </c>
    </row>
    <row r="15302" spans="7:8" x14ac:dyDescent="0.25">
      <c r="G15302" s="19" t="str">
        <f>IFERROR(VLOOKUP($D15302,LISTA!$A$2:$J$9990,8,0),"")</f>
        <v/>
      </c>
      <c r="H15302" s="40" t="str">
        <f t="shared" si="264"/>
        <v/>
      </c>
    </row>
    <row r="15303" spans="7:8" x14ac:dyDescent="0.25">
      <c r="G15303" s="19" t="str">
        <f>IFERROR(VLOOKUP($D15303,LISTA!$A$2:$J$9990,8,0),"")</f>
        <v/>
      </c>
      <c r="H15303" s="40" t="str">
        <f t="shared" si="264"/>
        <v/>
      </c>
    </row>
    <row r="15304" spans="7:8" x14ac:dyDescent="0.25">
      <c r="G15304" s="19" t="str">
        <f>IFERROR(VLOOKUP($D15304,LISTA!$A$2:$J$9990,8,0),"")</f>
        <v/>
      </c>
      <c r="H15304" s="40" t="str">
        <f t="shared" si="264"/>
        <v/>
      </c>
    </row>
    <row r="15305" spans="7:8" x14ac:dyDescent="0.25">
      <c r="G15305" s="19" t="str">
        <f>IFERROR(VLOOKUP($D15305,LISTA!$A$2:$J$9990,8,0),"")</f>
        <v/>
      </c>
      <c r="H15305" s="40" t="str">
        <f t="shared" si="264"/>
        <v/>
      </c>
    </row>
    <row r="15306" spans="7:8" x14ac:dyDescent="0.25">
      <c r="G15306" s="19" t="str">
        <f>IFERROR(VLOOKUP($D15306,LISTA!$A$2:$J$9990,8,0),"")</f>
        <v/>
      </c>
      <c r="H15306" s="40" t="str">
        <f t="shared" si="264"/>
        <v/>
      </c>
    </row>
    <row r="15307" spans="7:8" x14ac:dyDescent="0.25">
      <c r="G15307" s="19" t="str">
        <f>IFERROR(VLOOKUP($D15307,LISTA!$A$2:$J$9990,8,0),"")</f>
        <v/>
      </c>
      <c r="H15307" s="40" t="str">
        <f t="shared" si="264"/>
        <v/>
      </c>
    </row>
    <row r="15308" spans="7:8" x14ac:dyDescent="0.25">
      <c r="G15308" s="19" t="str">
        <f>IFERROR(VLOOKUP($D15308,LISTA!$A$2:$J$9990,8,0),"")</f>
        <v/>
      </c>
      <c r="H15308" s="40" t="str">
        <f t="shared" si="264"/>
        <v/>
      </c>
    </row>
    <row r="15309" spans="7:8" x14ac:dyDescent="0.25">
      <c r="G15309" s="19" t="str">
        <f>IFERROR(VLOOKUP($D15309,LISTA!$A$2:$J$9990,8,0),"")</f>
        <v/>
      </c>
      <c r="H15309" s="40" t="str">
        <f t="shared" si="264"/>
        <v/>
      </c>
    </row>
    <row r="15310" spans="7:8" x14ac:dyDescent="0.25">
      <c r="G15310" s="19" t="str">
        <f>IFERROR(VLOOKUP($D15310,LISTA!$A$2:$J$9990,8,0),"")</f>
        <v/>
      </c>
      <c r="H15310" s="40" t="str">
        <f t="shared" si="264"/>
        <v/>
      </c>
    </row>
    <row r="15311" spans="7:8" x14ac:dyDescent="0.25">
      <c r="G15311" s="19" t="str">
        <f>IFERROR(VLOOKUP($D15311,LISTA!$A$2:$J$9990,8,0),"")</f>
        <v/>
      </c>
      <c r="H15311" s="40" t="str">
        <f t="shared" si="264"/>
        <v/>
      </c>
    </row>
    <row r="15312" spans="7:8" x14ac:dyDescent="0.25">
      <c r="G15312" s="19" t="str">
        <f>IFERROR(VLOOKUP($D15312,LISTA!$A$2:$J$9990,8,0),"")</f>
        <v/>
      </c>
      <c r="H15312" s="40" t="str">
        <f t="shared" si="264"/>
        <v/>
      </c>
    </row>
    <row r="15313" spans="7:8" x14ac:dyDescent="0.25">
      <c r="G15313" s="19" t="str">
        <f>IFERROR(VLOOKUP($D15313,LISTA!$A$2:$J$9990,8,0),"")</f>
        <v/>
      </c>
      <c r="H15313" s="40" t="str">
        <f t="shared" si="264"/>
        <v/>
      </c>
    </row>
    <row r="15314" spans="7:8" x14ac:dyDescent="0.25">
      <c r="G15314" s="19" t="str">
        <f>IFERROR(VLOOKUP($D15314,LISTA!$A$2:$J$9990,8,0),"")</f>
        <v/>
      </c>
      <c r="H15314" s="40" t="str">
        <f t="shared" si="264"/>
        <v/>
      </c>
    </row>
    <row r="15315" spans="7:8" x14ac:dyDescent="0.25">
      <c r="G15315" s="19" t="str">
        <f>IFERROR(VLOOKUP($D15315,LISTA!$A$2:$J$9990,8,0),"")</f>
        <v/>
      </c>
      <c r="H15315" s="40" t="str">
        <f t="shared" si="264"/>
        <v/>
      </c>
    </row>
    <row r="15316" spans="7:8" x14ac:dyDescent="0.25">
      <c r="G15316" s="19" t="str">
        <f>IFERROR(VLOOKUP($D15316,LISTA!$A$2:$J$9990,8,0),"")</f>
        <v/>
      </c>
      <c r="H15316" s="40" t="str">
        <f t="shared" si="264"/>
        <v/>
      </c>
    </row>
    <row r="15317" spans="7:8" x14ac:dyDescent="0.25">
      <c r="G15317" s="19" t="str">
        <f>IFERROR(VLOOKUP($D15317,LISTA!$A$2:$J$9990,8,0),"")</f>
        <v/>
      </c>
      <c r="H15317" s="40" t="str">
        <f t="shared" si="264"/>
        <v/>
      </c>
    </row>
    <row r="15318" spans="7:8" x14ac:dyDescent="0.25">
      <c r="G15318" s="19" t="str">
        <f>IFERROR(VLOOKUP($D15318,LISTA!$A$2:$J$9990,8,0),"")</f>
        <v/>
      </c>
      <c r="H15318" s="40" t="str">
        <f t="shared" si="264"/>
        <v/>
      </c>
    </row>
    <row r="15319" spans="7:8" x14ac:dyDescent="0.25">
      <c r="G15319" s="19" t="str">
        <f>IFERROR(VLOOKUP($D15319,LISTA!$A$2:$J$9990,8,0),"")</f>
        <v/>
      </c>
      <c r="H15319" s="40" t="str">
        <f t="shared" si="264"/>
        <v/>
      </c>
    </row>
    <row r="15320" spans="7:8" x14ac:dyDescent="0.25">
      <c r="G15320" s="19" t="str">
        <f>IFERROR(VLOOKUP($D15320,LISTA!$A$2:$J$9990,8,0),"")</f>
        <v/>
      </c>
      <c r="H15320" s="40" t="str">
        <f t="shared" si="264"/>
        <v/>
      </c>
    </row>
    <row r="15321" spans="7:8" x14ac:dyDescent="0.25">
      <c r="G15321" s="19" t="str">
        <f>IFERROR(VLOOKUP($D15321,LISTA!$A$2:$J$9990,8,0),"")</f>
        <v/>
      </c>
      <c r="H15321" s="40" t="str">
        <f t="shared" si="264"/>
        <v/>
      </c>
    </row>
    <row r="15322" spans="7:8" x14ac:dyDescent="0.25">
      <c r="G15322" s="19" t="str">
        <f>IFERROR(VLOOKUP($D15322,LISTA!$A$2:$J$9990,8,0),"")</f>
        <v/>
      </c>
      <c r="H15322" s="40" t="str">
        <f t="shared" si="264"/>
        <v/>
      </c>
    </row>
    <row r="15323" spans="7:8" x14ac:dyDescent="0.25">
      <c r="G15323" s="19" t="str">
        <f>IFERROR(VLOOKUP($D15323,LISTA!$A$2:$J$9990,8,0),"")</f>
        <v/>
      </c>
      <c r="H15323" s="40" t="str">
        <f t="shared" si="264"/>
        <v/>
      </c>
    </row>
    <row r="15324" spans="7:8" x14ac:dyDescent="0.25">
      <c r="G15324" s="19" t="str">
        <f>IFERROR(VLOOKUP($D15324,LISTA!$A$2:$J$9990,8,0),"")</f>
        <v/>
      </c>
      <c r="H15324" s="40" t="str">
        <f t="shared" si="264"/>
        <v/>
      </c>
    </row>
    <row r="15325" spans="7:8" x14ac:dyDescent="0.25">
      <c r="G15325" s="19" t="str">
        <f>IFERROR(VLOOKUP($D15325,LISTA!$A$2:$J$9990,8,0),"")</f>
        <v/>
      </c>
      <c r="H15325" s="40" t="str">
        <f t="shared" si="264"/>
        <v/>
      </c>
    </row>
    <row r="15326" spans="7:8" x14ac:dyDescent="0.25">
      <c r="G15326" s="19" t="str">
        <f>IFERROR(VLOOKUP($D15326,LISTA!$A$2:$J$9990,8,0),"")</f>
        <v/>
      </c>
      <c r="H15326" s="40" t="str">
        <f t="shared" si="264"/>
        <v/>
      </c>
    </row>
    <row r="15327" spans="7:8" x14ac:dyDescent="0.25">
      <c r="G15327" s="19" t="str">
        <f>IFERROR(VLOOKUP($D15327,LISTA!$A$2:$J$9990,8,0),"")</f>
        <v/>
      </c>
      <c r="H15327" s="40" t="str">
        <f t="shared" si="264"/>
        <v/>
      </c>
    </row>
    <row r="15328" spans="7:8" x14ac:dyDescent="0.25">
      <c r="G15328" s="19" t="str">
        <f>IFERROR(VLOOKUP($D15328,LISTA!$A$2:$J$9990,8,0),"")</f>
        <v/>
      </c>
      <c r="H15328" s="40" t="str">
        <f t="shared" si="264"/>
        <v/>
      </c>
    </row>
    <row r="15329" spans="7:8" x14ac:dyDescent="0.25">
      <c r="G15329" s="19" t="str">
        <f>IFERROR(VLOOKUP($D15329,LISTA!$A$2:$J$9990,8,0),"")</f>
        <v/>
      </c>
      <c r="H15329" s="40" t="str">
        <f t="shared" si="264"/>
        <v/>
      </c>
    </row>
    <row r="15330" spans="7:8" x14ac:dyDescent="0.25">
      <c r="G15330" s="19" t="str">
        <f>IFERROR(VLOOKUP($D15330,LISTA!$A$2:$J$9990,8,0),"")</f>
        <v/>
      </c>
      <c r="H15330" s="40" t="str">
        <f t="shared" si="264"/>
        <v/>
      </c>
    </row>
    <row r="15331" spans="7:8" x14ac:dyDescent="0.25">
      <c r="G15331" s="19" t="str">
        <f>IFERROR(VLOOKUP($D15331,LISTA!$A$2:$J$9990,8,0),"")</f>
        <v/>
      </c>
      <c r="H15331" s="40" t="str">
        <f t="shared" si="264"/>
        <v/>
      </c>
    </row>
    <row r="15332" spans="7:8" x14ac:dyDescent="0.25">
      <c r="G15332" s="19" t="str">
        <f>IFERROR(VLOOKUP($D15332,LISTA!$A$2:$J$9990,8,0),"")</f>
        <v/>
      </c>
      <c r="H15332" s="40" t="str">
        <f t="shared" si="264"/>
        <v/>
      </c>
    </row>
    <row r="15333" spans="7:8" x14ac:dyDescent="0.25">
      <c r="G15333" s="19" t="str">
        <f>IFERROR(VLOOKUP($D15333,LISTA!$A$2:$J$9990,8,0),"")</f>
        <v/>
      </c>
      <c r="H15333" s="40" t="str">
        <f t="shared" si="264"/>
        <v/>
      </c>
    </row>
    <row r="15334" spans="7:8" x14ac:dyDescent="0.25">
      <c r="G15334" s="19" t="str">
        <f>IFERROR(VLOOKUP($D15334,LISTA!$A$2:$J$9990,8,0),"")</f>
        <v/>
      </c>
      <c r="H15334" s="40" t="str">
        <f t="shared" si="264"/>
        <v/>
      </c>
    </row>
    <row r="15335" spans="7:8" x14ac:dyDescent="0.25">
      <c r="G15335" s="19" t="str">
        <f>IFERROR(VLOOKUP($D15335,LISTA!$A$2:$J$9990,8,0),"")</f>
        <v/>
      </c>
      <c r="H15335" s="40" t="str">
        <f t="shared" si="264"/>
        <v/>
      </c>
    </row>
    <row r="15336" spans="7:8" x14ac:dyDescent="0.25">
      <c r="G15336" s="19" t="str">
        <f>IFERROR(VLOOKUP($D15336,LISTA!$A$2:$J$9990,8,0),"")</f>
        <v/>
      </c>
      <c r="H15336" s="40" t="str">
        <f t="shared" si="264"/>
        <v/>
      </c>
    </row>
    <row r="15337" spans="7:8" x14ac:dyDescent="0.25">
      <c r="G15337" s="19" t="str">
        <f>IFERROR(VLOOKUP($D15337,LISTA!$A$2:$J$9990,8,0),"")</f>
        <v/>
      </c>
      <c r="H15337" s="40" t="str">
        <f t="shared" si="264"/>
        <v/>
      </c>
    </row>
    <row r="15338" spans="7:8" x14ac:dyDescent="0.25">
      <c r="G15338" s="19" t="str">
        <f>IFERROR(VLOOKUP($D15338,LISTA!$A$2:$J$9990,8,0),"")</f>
        <v/>
      </c>
      <c r="H15338" s="40" t="str">
        <f t="shared" si="264"/>
        <v/>
      </c>
    </row>
    <row r="15339" spans="7:8" x14ac:dyDescent="0.25">
      <c r="G15339" s="19" t="str">
        <f>IFERROR(VLOOKUP($D15339,LISTA!$A$2:$J$9990,8,0),"")</f>
        <v/>
      </c>
      <c r="H15339" s="40" t="str">
        <f t="shared" si="264"/>
        <v/>
      </c>
    </row>
    <row r="15340" spans="7:8" x14ac:dyDescent="0.25">
      <c r="G15340" s="19" t="str">
        <f>IFERROR(VLOOKUP($D15340,LISTA!$A$2:$J$9990,8,0),"")</f>
        <v/>
      </c>
      <c r="H15340" s="40" t="str">
        <f t="shared" si="264"/>
        <v/>
      </c>
    </row>
    <row r="15341" spans="7:8" x14ac:dyDescent="0.25">
      <c r="G15341" s="19" t="str">
        <f>IFERROR(VLOOKUP($D15341,LISTA!$A$2:$J$9990,8,0),"")</f>
        <v/>
      </c>
      <c r="H15341" s="40" t="str">
        <f t="shared" si="264"/>
        <v/>
      </c>
    </row>
    <row r="15342" spans="7:8" x14ac:dyDescent="0.25">
      <c r="G15342" s="19" t="str">
        <f>IFERROR(VLOOKUP($D15342,LISTA!$A$2:$J$9990,8,0),"")</f>
        <v/>
      </c>
      <c r="H15342" s="40" t="str">
        <f t="shared" si="264"/>
        <v/>
      </c>
    </row>
    <row r="15343" spans="7:8" x14ac:dyDescent="0.25">
      <c r="G15343" s="19" t="str">
        <f>IFERROR(VLOOKUP($D15343,LISTA!$A$2:$J$9990,8,0),"")</f>
        <v/>
      </c>
      <c r="H15343" s="40" t="str">
        <f t="shared" si="264"/>
        <v/>
      </c>
    </row>
    <row r="15344" spans="7:8" x14ac:dyDescent="0.25">
      <c r="G15344" s="19" t="str">
        <f>IFERROR(VLOOKUP($D15344,LISTA!$A$2:$J$9990,8,0),"")</f>
        <v/>
      </c>
      <c r="H15344" s="40" t="str">
        <f t="shared" si="264"/>
        <v/>
      </c>
    </row>
    <row r="15345" spans="7:8" x14ac:dyDescent="0.25">
      <c r="G15345" s="19" t="str">
        <f>IFERROR(VLOOKUP($D15345,LISTA!$A$2:$J$9990,8,0),"")</f>
        <v/>
      </c>
      <c r="H15345" s="40" t="str">
        <f t="shared" si="264"/>
        <v/>
      </c>
    </row>
    <row r="15346" spans="7:8" x14ac:dyDescent="0.25">
      <c r="G15346" s="19" t="str">
        <f>IFERROR(VLOOKUP($D15346,LISTA!$A$2:$J$9990,8,0),"")</f>
        <v/>
      </c>
      <c r="H15346" s="40" t="str">
        <f t="shared" si="264"/>
        <v/>
      </c>
    </row>
    <row r="15347" spans="7:8" x14ac:dyDescent="0.25">
      <c r="G15347" s="19" t="str">
        <f>IFERROR(VLOOKUP($D15347,LISTA!$A$2:$J$9990,8,0),"")</f>
        <v/>
      </c>
      <c r="H15347" s="40" t="str">
        <f t="shared" si="264"/>
        <v/>
      </c>
    </row>
    <row r="15348" spans="7:8" x14ac:dyDescent="0.25">
      <c r="G15348" s="19" t="str">
        <f>IFERROR(VLOOKUP($D15348,LISTA!$A$2:$J$9990,8,0),"")</f>
        <v/>
      </c>
      <c r="H15348" s="40" t="str">
        <f t="shared" si="264"/>
        <v/>
      </c>
    </row>
    <row r="15349" spans="7:8" x14ac:dyDescent="0.25">
      <c r="G15349" s="19" t="str">
        <f>IFERROR(VLOOKUP($D15349,LISTA!$A$2:$J$9990,8,0),"")</f>
        <v/>
      </c>
      <c r="H15349" s="40" t="str">
        <f t="shared" si="264"/>
        <v/>
      </c>
    </row>
    <row r="15350" spans="7:8" x14ac:dyDescent="0.25">
      <c r="G15350" s="19" t="str">
        <f>IFERROR(VLOOKUP($D15350,LISTA!$A$2:$J$9990,8,0),"")</f>
        <v/>
      </c>
      <c r="H15350" s="40" t="str">
        <f t="shared" si="264"/>
        <v/>
      </c>
    </row>
    <row r="15351" spans="7:8" x14ac:dyDescent="0.25">
      <c r="G15351" s="19" t="str">
        <f>IFERROR(VLOOKUP($D15351,LISTA!$A$2:$J$9990,8,0),"")</f>
        <v/>
      </c>
      <c r="H15351" s="40" t="str">
        <f t="shared" si="264"/>
        <v/>
      </c>
    </row>
    <row r="15352" spans="7:8" x14ac:dyDescent="0.25">
      <c r="G15352" s="19" t="str">
        <f>IFERROR(VLOOKUP($D15352,LISTA!$A$2:$J$9990,8,0),"")</f>
        <v/>
      </c>
      <c r="H15352" s="40" t="str">
        <f t="shared" si="264"/>
        <v/>
      </c>
    </row>
    <row r="15353" spans="7:8" x14ac:dyDescent="0.25">
      <c r="G15353" s="19" t="str">
        <f>IFERROR(VLOOKUP($D15353,LISTA!$A$2:$J$9990,8,0),"")</f>
        <v/>
      </c>
      <c r="H15353" s="40" t="str">
        <f t="shared" si="264"/>
        <v/>
      </c>
    </row>
    <row r="15354" spans="7:8" x14ac:dyDescent="0.25">
      <c r="G15354" s="19" t="str">
        <f>IFERROR(VLOOKUP($D15354,LISTA!$A$2:$J$9990,8,0),"")</f>
        <v/>
      </c>
      <c r="H15354" s="40" t="str">
        <f t="shared" si="264"/>
        <v/>
      </c>
    </row>
    <row r="15355" spans="7:8" x14ac:dyDescent="0.25">
      <c r="G15355" s="19" t="str">
        <f>IFERROR(VLOOKUP($D15355,LISTA!$A$2:$J$9990,8,0),"")</f>
        <v/>
      </c>
      <c r="H15355" s="40" t="str">
        <f t="shared" si="264"/>
        <v/>
      </c>
    </row>
    <row r="15356" spans="7:8" x14ac:dyDescent="0.25">
      <c r="G15356" s="19" t="str">
        <f>IFERROR(VLOOKUP($D15356,LISTA!$A$2:$J$9990,8,0),"")</f>
        <v/>
      </c>
      <c r="H15356" s="40" t="str">
        <f t="shared" si="264"/>
        <v/>
      </c>
    </row>
    <row r="15357" spans="7:8" x14ac:dyDescent="0.25">
      <c r="G15357" s="19" t="str">
        <f>IFERROR(VLOOKUP($D15357,LISTA!$A$2:$J$9990,8,0),"")</f>
        <v/>
      </c>
      <c r="H15357" s="40" t="str">
        <f t="shared" si="264"/>
        <v/>
      </c>
    </row>
    <row r="15358" spans="7:8" x14ac:dyDescent="0.25">
      <c r="G15358" s="19" t="str">
        <f>IFERROR(VLOOKUP($D15358,LISTA!$A$2:$J$9990,8,0),"")</f>
        <v/>
      </c>
      <c r="H15358" s="40" t="str">
        <f t="shared" si="264"/>
        <v/>
      </c>
    </row>
    <row r="15359" spans="7:8" x14ac:dyDescent="0.25">
      <c r="G15359" s="19" t="str">
        <f>IFERROR(VLOOKUP($D15359,LISTA!$A$2:$J$9990,8,0),"")</f>
        <v/>
      </c>
      <c r="H15359" s="40" t="str">
        <f t="shared" si="264"/>
        <v/>
      </c>
    </row>
    <row r="15360" spans="7:8" x14ac:dyDescent="0.25">
      <c r="G15360" s="19" t="str">
        <f>IFERROR(VLOOKUP($D15360,LISTA!$A$2:$J$9990,8,0),"")</f>
        <v/>
      </c>
      <c r="H15360" s="40" t="str">
        <f t="shared" si="264"/>
        <v/>
      </c>
    </row>
    <row r="15361" spans="7:8" x14ac:dyDescent="0.25">
      <c r="G15361" s="19" t="str">
        <f>IFERROR(VLOOKUP($D15361,LISTA!$A$2:$J$9990,8,0),"")</f>
        <v/>
      </c>
      <c r="H15361" s="40" t="str">
        <f t="shared" si="264"/>
        <v/>
      </c>
    </row>
    <row r="15362" spans="7:8" x14ac:dyDescent="0.25">
      <c r="G15362" s="19" t="str">
        <f>IFERROR(VLOOKUP($D15362,LISTA!$A$2:$J$9990,8,0),"")</f>
        <v/>
      </c>
      <c r="H15362" s="40" t="str">
        <f t="shared" si="264"/>
        <v/>
      </c>
    </row>
    <row r="15363" spans="7:8" x14ac:dyDescent="0.25">
      <c r="G15363" s="19" t="str">
        <f>IFERROR(VLOOKUP($D15363,LISTA!$A$2:$J$9990,8,0),"")</f>
        <v/>
      </c>
      <c r="H15363" s="40" t="str">
        <f t="shared" si="264"/>
        <v/>
      </c>
    </row>
    <row r="15364" spans="7:8" x14ac:dyDescent="0.25">
      <c r="G15364" s="19" t="str">
        <f>IFERROR(VLOOKUP($D15364,LISTA!$A$2:$J$9990,8,0),"")</f>
        <v/>
      </c>
      <c r="H15364" s="40" t="str">
        <f t="shared" si="264"/>
        <v/>
      </c>
    </row>
    <row r="15365" spans="7:8" x14ac:dyDescent="0.25">
      <c r="G15365" s="19" t="str">
        <f>IFERROR(VLOOKUP($D15365,LISTA!$A$2:$J$9990,8,0),"")</f>
        <v/>
      </c>
      <c r="H15365" s="40" t="str">
        <f t="shared" ref="H15365:H15428" si="265">IF(OR(G15365=$K$10,G15365=$K$11,G15365=$K$14,G15365=$K$15,G15365=$K$16,G15365=$K$17,G15365=$K$18,G15365=$K$19,G15365=$K$20,G15365=$K$21,G15365=$K$22,G15365=$K$23,G15365=$K$24,G15365=$K$25,G15365=$K$26,G15365=$K$27,G15365=$K$28),$K$9,IF(OR(G15365=$K$32,G15365=$K$33),$K$31,IF(OR(G15365=$K$38),$K$37,"")))</f>
        <v/>
      </c>
    </row>
    <row r="15366" spans="7:8" x14ac:dyDescent="0.25">
      <c r="G15366" s="19" t="str">
        <f>IFERROR(VLOOKUP($D15366,LISTA!$A$2:$J$9990,8,0),"")</f>
        <v/>
      </c>
      <c r="H15366" s="40" t="str">
        <f t="shared" si="265"/>
        <v/>
      </c>
    </row>
    <row r="15367" spans="7:8" x14ac:dyDescent="0.25">
      <c r="G15367" s="19" t="str">
        <f>IFERROR(VLOOKUP($D15367,LISTA!$A$2:$J$9990,8,0),"")</f>
        <v/>
      </c>
      <c r="H15367" s="40" t="str">
        <f t="shared" si="265"/>
        <v/>
      </c>
    </row>
    <row r="15368" spans="7:8" x14ac:dyDescent="0.25">
      <c r="G15368" s="19" t="str">
        <f>IFERROR(VLOOKUP($D15368,LISTA!$A$2:$J$9990,8,0),"")</f>
        <v/>
      </c>
      <c r="H15368" s="40" t="str">
        <f t="shared" si="265"/>
        <v/>
      </c>
    </row>
    <row r="15369" spans="7:8" x14ac:dyDescent="0.25">
      <c r="G15369" s="19" t="str">
        <f>IFERROR(VLOOKUP($D15369,LISTA!$A$2:$J$9990,8,0),"")</f>
        <v/>
      </c>
      <c r="H15369" s="40" t="str">
        <f t="shared" si="265"/>
        <v/>
      </c>
    </row>
    <row r="15370" spans="7:8" x14ac:dyDescent="0.25">
      <c r="G15370" s="19" t="str">
        <f>IFERROR(VLOOKUP($D15370,LISTA!$A$2:$J$9990,8,0),"")</f>
        <v/>
      </c>
      <c r="H15370" s="40" t="str">
        <f t="shared" si="265"/>
        <v/>
      </c>
    </row>
    <row r="15371" spans="7:8" x14ac:dyDescent="0.25">
      <c r="G15371" s="19" t="str">
        <f>IFERROR(VLOOKUP($D15371,LISTA!$A$2:$J$9990,8,0),"")</f>
        <v/>
      </c>
      <c r="H15371" s="40" t="str">
        <f t="shared" si="265"/>
        <v/>
      </c>
    </row>
    <row r="15372" spans="7:8" x14ac:dyDescent="0.25">
      <c r="G15372" s="19" t="str">
        <f>IFERROR(VLOOKUP($D15372,LISTA!$A$2:$J$9990,8,0),"")</f>
        <v/>
      </c>
      <c r="H15372" s="40" t="str">
        <f t="shared" si="265"/>
        <v/>
      </c>
    </row>
    <row r="15373" spans="7:8" x14ac:dyDescent="0.25">
      <c r="G15373" s="19" t="str">
        <f>IFERROR(VLOOKUP($D15373,LISTA!$A$2:$J$9990,8,0),"")</f>
        <v/>
      </c>
      <c r="H15373" s="40" t="str">
        <f t="shared" si="265"/>
        <v/>
      </c>
    </row>
    <row r="15374" spans="7:8" x14ac:dyDescent="0.25">
      <c r="G15374" s="19" t="str">
        <f>IFERROR(VLOOKUP($D15374,LISTA!$A$2:$J$9990,8,0),"")</f>
        <v/>
      </c>
      <c r="H15374" s="40" t="str">
        <f t="shared" si="265"/>
        <v/>
      </c>
    </row>
    <row r="15375" spans="7:8" x14ac:dyDescent="0.25">
      <c r="G15375" s="19" t="str">
        <f>IFERROR(VLOOKUP($D15375,LISTA!$A$2:$J$9990,8,0),"")</f>
        <v/>
      </c>
      <c r="H15375" s="40" t="str">
        <f t="shared" si="265"/>
        <v/>
      </c>
    </row>
    <row r="15376" spans="7:8" x14ac:dyDescent="0.25">
      <c r="G15376" s="19" t="str">
        <f>IFERROR(VLOOKUP($D15376,LISTA!$A$2:$J$9990,8,0),"")</f>
        <v/>
      </c>
      <c r="H15376" s="40" t="str">
        <f t="shared" si="265"/>
        <v/>
      </c>
    </row>
    <row r="15377" spans="7:8" x14ac:dyDescent="0.25">
      <c r="G15377" s="19" t="str">
        <f>IFERROR(VLOOKUP($D15377,LISTA!$A$2:$J$9990,8,0),"")</f>
        <v/>
      </c>
      <c r="H15377" s="40" t="str">
        <f t="shared" si="265"/>
        <v/>
      </c>
    </row>
    <row r="15378" spans="7:8" x14ac:dyDescent="0.25">
      <c r="G15378" s="19" t="str">
        <f>IFERROR(VLOOKUP($D15378,LISTA!$A$2:$J$9990,8,0),"")</f>
        <v/>
      </c>
      <c r="H15378" s="40" t="str">
        <f t="shared" si="265"/>
        <v/>
      </c>
    </row>
    <row r="15379" spans="7:8" x14ac:dyDescent="0.25">
      <c r="G15379" s="19" t="str">
        <f>IFERROR(VLOOKUP($D15379,LISTA!$A$2:$J$9990,8,0),"")</f>
        <v/>
      </c>
      <c r="H15379" s="40" t="str">
        <f t="shared" si="265"/>
        <v/>
      </c>
    </row>
    <row r="15380" spans="7:8" x14ac:dyDescent="0.25">
      <c r="G15380" s="19" t="str">
        <f>IFERROR(VLOOKUP($D15380,LISTA!$A$2:$J$9990,8,0),"")</f>
        <v/>
      </c>
      <c r="H15380" s="40" t="str">
        <f t="shared" si="265"/>
        <v/>
      </c>
    </row>
    <row r="15381" spans="7:8" x14ac:dyDescent="0.25">
      <c r="G15381" s="19" t="str">
        <f>IFERROR(VLOOKUP($D15381,LISTA!$A$2:$J$9990,8,0),"")</f>
        <v/>
      </c>
      <c r="H15381" s="40" t="str">
        <f t="shared" si="265"/>
        <v/>
      </c>
    </row>
    <row r="15382" spans="7:8" x14ac:dyDescent="0.25">
      <c r="G15382" s="19" t="str">
        <f>IFERROR(VLOOKUP($D15382,LISTA!$A$2:$J$9990,8,0),"")</f>
        <v/>
      </c>
      <c r="H15382" s="40" t="str">
        <f t="shared" si="265"/>
        <v/>
      </c>
    </row>
    <row r="15383" spans="7:8" x14ac:dyDescent="0.25">
      <c r="G15383" s="19" t="str">
        <f>IFERROR(VLOOKUP($D15383,LISTA!$A$2:$J$9990,8,0),"")</f>
        <v/>
      </c>
      <c r="H15383" s="40" t="str">
        <f t="shared" si="265"/>
        <v/>
      </c>
    </row>
    <row r="15384" spans="7:8" x14ac:dyDescent="0.25">
      <c r="G15384" s="19" t="str">
        <f>IFERROR(VLOOKUP($D15384,LISTA!$A$2:$J$9990,8,0),"")</f>
        <v/>
      </c>
      <c r="H15384" s="40" t="str">
        <f t="shared" si="265"/>
        <v/>
      </c>
    </row>
    <row r="15385" spans="7:8" x14ac:dyDescent="0.25">
      <c r="G15385" s="19" t="str">
        <f>IFERROR(VLOOKUP($D15385,LISTA!$A$2:$J$9990,8,0),"")</f>
        <v/>
      </c>
      <c r="H15385" s="40" t="str">
        <f t="shared" si="265"/>
        <v/>
      </c>
    </row>
    <row r="15386" spans="7:8" x14ac:dyDescent="0.25">
      <c r="G15386" s="19" t="str">
        <f>IFERROR(VLOOKUP($D15386,LISTA!$A$2:$J$9990,8,0),"")</f>
        <v/>
      </c>
      <c r="H15386" s="40" t="str">
        <f t="shared" si="265"/>
        <v/>
      </c>
    </row>
    <row r="15387" spans="7:8" x14ac:dyDescent="0.25">
      <c r="G15387" s="19" t="str">
        <f>IFERROR(VLOOKUP($D15387,LISTA!$A$2:$J$9990,8,0),"")</f>
        <v/>
      </c>
      <c r="H15387" s="40" t="str">
        <f t="shared" si="265"/>
        <v/>
      </c>
    </row>
    <row r="15388" spans="7:8" x14ac:dyDescent="0.25">
      <c r="G15388" s="19" t="str">
        <f>IFERROR(VLOOKUP($D15388,LISTA!$A$2:$J$9990,8,0),"")</f>
        <v/>
      </c>
      <c r="H15388" s="40" t="str">
        <f t="shared" si="265"/>
        <v/>
      </c>
    </row>
    <row r="15389" spans="7:8" x14ac:dyDescent="0.25">
      <c r="G15389" s="19" t="str">
        <f>IFERROR(VLOOKUP($D15389,LISTA!$A$2:$J$9990,8,0),"")</f>
        <v/>
      </c>
      <c r="H15389" s="40" t="str">
        <f t="shared" si="265"/>
        <v/>
      </c>
    </row>
    <row r="15390" spans="7:8" x14ac:dyDescent="0.25">
      <c r="G15390" s="19" t="str">
        <f>IFERROR(VLOOKUP($D15390,LISTA!$A$2:$J$9990,8,0),"")</f>
        <v/>
      </c>
      <c r="H15390" s="40" t="str">
        <f t="shared" si="265"/>
        <v/>
      </c>
    </row>
    <row r="15391" spans="7:8" x14ac:dyDescent="0.25">
      <c r="G15391" s="19" t="str">
        <f>IFERROR(VLOOKUP($D15391,LISTA!$A$2:$J$9990,8,0),"")</f>
        <v/>
      </c>
      <c r="H15391" s="40" t="str">
        <f t="shared" si="265"/>
        <v/>
      </c>
    </row>
    <row r="15392" spans="7:8" x14ac:dyDescent="0.25">
      <c r="G15392" s="19" t="str">
        <f>IFERROR(VLOOKUP($D15392,LISTA!$A$2:$J$9990,8,0),"")</f>
        <v/>
      </c>
      <c r="H15392" s="40" t="str">
        <f t="shared" si="265"/>
        <v/>
      </c>
    </row>
    <row r="15393" spans="7:8" x14ac:dyDescent="0.25">
      <c r="G15393" s="19" t="str">
        <f>IFERROR(VLOOKUP($D15393,LISTA!$A$2:$J$9990,8,0),"")</f>
        <v/>
      </c>
      <c r="H15393" s="40" t="str">
        <f t="shared" si="265"/>
        <v/>
      </c>
    </row>
    <row r="15394" spans="7:8" x14ac:dyDescent="0.25">
      <c r="G15394" s="19" t="str">
        <f>IFERROR(VLOOKUP($D15394,LISTA!$A$2:$J$9990,8,0),"")</f>
        <v/>
      </c>
      <c r="H15394" s="40" t="str">
        <f t="shared" si="265"/>
        <v/>
      </c>
    </row>
    <row r="15395" spans="7:8" x14ac:dyDescent="0.25">
      <c r="G15395" s="19" t="str">
        <f>IFERROR(VLOOKUP($D15395,LISTA!$A$2:$J$9990,8,0),"")</f>
        <v/>
      </c>
      <c r="H15395" s="40" t="str">
        <f t="shared" si="265"/>
        <v/>
      </c>
    </row>
    <row r="15396" spans="7:8" x14ac:dyDescent="0.25">
      <c r="G15396" s="19" t="str">
        <f>IFERROR(VLOOKUP($D15396,LISTA!$A$2:$J$9990,8,0),"")</f>
        <v/>
      </c>
      <c r="H15396" s="40" t="str">
        <f t="shared" si="265"/>
        <v/>
      </c>
    </row>
    <row r="15397" spans="7:8" x14ac:dyDescent="0.25">
      <c r="G15397" s="19" t="str">
        <f>IFERROR(VLOOKUP($D15397,LISTA!$A$2:$J$9990,8,0),"")</f>
        <v/>
      </c>
      <c r="H15397" s="40" t="str">
        <f t="shared" si="265"/>
        <v/>
      </c>
    </row>
    <row r="15398" spans="7:8" x14ac:dyDescent="0.25">
      <c r="G15398" s="19" t="str">
        <f>IFERROR(VLOOKUP($D15398,LISTA!$A$2:$J$9990,8,0),"")</f>
        <v/>
      </c>
      <c r="H15398" s="40" t="str">
        <f t="shared" si="265"/>
        <v/>
      </c>
    </row>
    <row r="15399" spans="7:8" x14ac:dyDescent="0.25">
      <c r="G15399" s="19" t="str">
        <f>IFERROR(VLOOKUP($D15399,LISTA!$A$2:$J$9990,8,0),"")</f>
        <v/>
      </c>
      <c r="H15399" s="40" t="str">
        <f t="shared" si="265"/>
        <v/>
      </c>
    </row>
    <row r="15400" spans="7:8" x14ac:dyDescent="0.25">
      <c r="G15400" s="19" t="str">
        <f>IFERROR(VLOOKUP($D15400,LISTA!$A$2:$J$9990,8,0),"")</f>
        <v/>
      </c>
      <c r="H15400" s="40" t="str">
        <f t="shared" si="265"/>
        <v/>
      </c>
    </row>
    <row r="15401" spans="7:8" x14ac:dyDescent="0.25">
      <c r="G15401" s="19" t="str">
        <f>IFERROR(VLOOKUP($D15401,LISTA!$A$2:$J$9990,8,0),"")</f>
        <v/>
      </c>
      <c r="H15401" s="40" t="str">
        <f t="shared" si="265"/>
        <v/>
      </c>
    </row>
    <row r="15402" spans="7:8" x14ac:dyDescent="0.25">
      <c r="G15402" s="19" t="str">
        <f>IFERROR(VLOOKUP($D15402,LISTA!$A$2:$J$9990,8,0),"")</f>
        <v/>
      </c>
      <c r="H15402" s="40" t="str">
        <f t="shared" si="265"/>
        <v/>
      </c>
    </row>
    <row r="15403" spans="7:8" x14ac:dyDescent="0.25">
      <c r="G15403" s="19" t="str">
        <f>IFERROR(VLOOKUP($D15403,LISTA!$A$2:$J$9990,8,0),"")</f>
        <v/>
      </c>
      <c r="H15403" s="40" t="str">
        <f t="shared" si="265"/>
        <v/>
      </c>
    </row>
    <row r="15404" spans="7:8" x14ac:dyDescent="0.25">
      <c r="G15404" s="19" t="str">
        <f>IFERROR(VLOOKUP($D15404,LISTA!$A$2:$J$9990,8,0),"")</f>
        <v/>
      </c>
      <c r="H15404" s="40" t="str">
        <f t="shared" si="265"/>
        <v/>
      </c>
    </row>
    <row r="15405" spans="7:8" x14ac:dyDescent="0.25">
      <c r="G15405" s="19" t="str">
        <f>IFERROR(VLOOKUP($D15405,LISTA!$A$2:$J$9990,8,0),"")</f>
        <v/>
      </c>
      <c r="H15405" s="40" t="str">
        <f t="shared" si="265"/>
        <v/>
      </c>
    </row>
    <row r="15406" spans="7:8" x14ac:dyDescent="0.25">
      <c r="G15406" s="19" t="str">
        <f>IFERROR(VLOOKUP($D15406,LISTA!$A$2:$J$9990,8,0),"")</f>
        <v/>
      </c>
      <c r="H15406" s="40" t="str">
        <f t="shared" si="265"/>
        <v/>
      </c>
    </row>
    <row r="15407" spans="7:8" x14ac:dyDescent="0.25">
      <c r="G15407" s="19" t="str">
        <f>IFERROR(VLOOKUP($D15407,LISTA!$A$2:$J$9990,8,0),"")</f>
        <v/>
      </c>
      <c r="H15407" s="40" t="str">
        <f t="shared" si="265"/>
        <v/>
      </c>
    </row>
    <row r="15408" spans="7:8" x14ac:dyDescent="0.25">
      <c r="G15408" s="19" t="str">
        <f>IFERROR(VLOOKUP($D15408,LISTA!$A$2:$J$9990,8,0),"")</f>
        <v/>
      </c>
      <c r="H15408" s="40" t="str">
        <f t="shared" si="265"/>
        <v/>
      </c>
    </row>
    <row r="15409" spans="7:8" x14ac:dyDescent="0.25">
      <c r="G15409" s="19" t="str">
        <f>IFERROR(VLOOKUP($D15409,LISTA!$A$2:$J$9990,8,0),"")</f>
        <v/>
      </c>
      <c r="H15409" s="40" t="str">
        <f t="shared" si="265"/>
        <v/>
      </c>
    </row>
    <row r="15410" spans="7:8" x14ac:dyDescent="0.25">
      <c r="G15410" s="19" t="str">
        <f>IFERROR(VLOOKUP($D15410,LISTA!$A$2:$J$9990,8,0),"")</f>
        <v/>
      </c>
      <c r="H15410" s="40" t="str">
        <f t="shared" si="265"/>
        <v/>
      </c>
    </row>
    <row r="15411" spans="7:8" x14ac:dyDescent="0.25">
      <c r="G15411" s="19" t="str">
        <f>IFERROR(VLOOKUP($D15411,LISTA!$A$2:$J$9990,8,0),"")</f>
        <v/>
      </c>
      <c r="H15411" s="40" t="str">
        <f t="shared" si="265"/>
        <v/>
      </c>
    </row>
    <row r="15412" spans="7:8" x14ac:dyDescent="0.25">
      <c r="G15412" s="19" t="str">
        <f>IFERROR(VLOOKUP($D15412,LISTA!$A$2:$J$9990,8,0),"")</f>
        <v/>
      </c>
      <c r="H15412" s="40" t="str">
        <f t="shared" si="265"/>
        <v/>
      </c>
    </row>
    <row r="15413" spans="7:8" x14ac:dyDescent="0.25">
      <c r="G15413" s="19" t="str">
        <f>IFERROR(VLOOKUP($D15413,LISTA!$A$2:$J$9990,8,0),"")</f>
        <v/>
      </c>
      <c r="H15413" s="40" t="str">
        <f t="shared" si="265"/>
        <v/>
      </c>
    </row>
    <row r="15414" spans="7:8" x14ac:dyDescent="0.25">
      <c r="G15414" s="19" t="str">
        <f>IFERROR(VLOOKUP($D15414,LISTA!$A$2:$J$9990,8,0),"")</f>
        <v/>
      </c>
      <c r="H15414" s="40" t="str">
        <f t="shared" si="265"/>
        <v/>
      </c>
    </row>
    <row r="15415" spans="7:8" x14ac:dyDescent="0.25">
      <c r="G15415" s="19" t="str">
        <f>IFERROR(VLOOKUP($D15415,LISTA!$A$2:$J$9990,8,0),"")</f>
        <v/>
      </c>
      <c r="H15415" s="40" t="str">
        <f t="shared" si="265"/>
        <v/>
      </c>
    </row>
    <row r="15416" spans="7:8" x14ac:dyDescent="0.25">
      <c r="G15416" s="19" t="str">
        <f>IFERROR(VLOOKUP($D15416,LISTA!$A$2:$J$9990,8,0),"")</f>
        <v/>
      </c>
      <c r="H15416" s="40" t="str">
        <f t="shared" si="265"/>
        <v/>
      </c>
    </row>
    <row r="15417" spans="7:8" x14ac:dyDescent="0.25">
      <c r="G15417" s="19" t="str">
        <f>IFERROR(VLOOKUP($D15417,LISTA!$A$2:$J$9990,8,0),"")</f>
        <v/>
      </c>
      <c r="H15417" s="40" t="str">
        <f t="shared" si="265"/>
        <v/>
      </c>
    </row>
    <row r="15418" spans="7:8" x14ac:dyDescent="0.25">
      <c r="G15418" s="19" t="str">
        <f>IFERROR(VLOOKUP($D15418,LISTA!$A$2:$J$9990,8,0),"")</f>
        <v/>
      </c>
      <c r="H15418" s="40" t="str">
        <f t="shared" si="265"/>
        <v/>
      </c>
    </row>
    <row r="15419" spans="7:8" x14ac:dyDescent="0.25">
      <c r="G15419" s="19" t="str">
        <f>IFERROR(VLOOKUP($D15419,LISTA!$A$2:$J$9990,8,0),"")</f>
        <v/>
      </c>
      <c r="H15419" s="40" t="str">
        <f t="shared" si="265"/>
        <v/>
      </c>
    </row>
    <row r="15420" spans="7:8" x14ac:dyDescent="0.25">
      <c r="G15420" s="19" t="str">
        <f>IFERROR(VLOOKUP($D15420,LISTA!$A$2:$J$9990,8,0),"")</f>
        <v/>
      </c>
      <c r="H15420" s="40" t="str">
        <f t="shared" si="265"/>
        <v/>
      </c>
    </row>
    <row r="15421" spans="7:8" x14ac:dyDescent="0.25">
      <c r="G15421" s="19" t="str">
        <f>IFERROR(VLOOKUP($D15421,LISTA!$A$2:$J$9990,8,0),"")</f>
        <v/>
      </c>
      <c r="H15421" s="40" t="str">
        <f t="shared" si="265"/>
        <v/>
      </c>
    </row>
    <row r="15422" spans="7:8" x14ac:dyDescent="0.25">
      <c r="G15422" s="19" t="str">
        <f>IFERROR(VLOOKUP($D15422,LISTA!$A$2:$J$9990,8,0),"")</f>
        <v/>
      </c>
      <c r="H15422" s="40" t="str">
        <f t="shared" si="265"/>
        <v/>
      </c>
    </row>
    <row r="15423" spans="7:8" x14ac:dyDescent="0.25">
      <c r="G15423" s="19" t="str">
        <f>IFERROR(VLOOKUP($D15423,LISTA!$A$2:$J$9990,8,0),"")</f>
        <v/>
      </c>
      <c r="H15423" s="40" t="str">
        <f t="shared" si="265"/>
        <v/>
      </c>
    </row>
    <row r="15424" spans="7:8" x14ac:dyDescent="0.25">
      <c r="G15424" s="19" t="str">
        <f>IFERROR(VLOOKUP($D15424,LISTA!$A$2:$J$9990,8,0),"")</f>
        <v/>
      </c>
      <c r="H15424" s="40" t="str">
        <f t="shared" si="265"/>
        <v/>
      </c>
    </row>
    <row r="15425" spans="7:8" x14ac:dyDescent="0.25">
      <c r="G15425" s="19" t="str">
        <f>IFERROR(VLOOKUP($D15425,LISTA!$A$2:$J$9990,8,0),"")</f>
        <v/>
      </c>
      <c r="H15425" s="40" t="str">
        <f t="shared" si="265"/>
        <v/>
      </c>
    </row>
    <row r="15426" spans="7:8" x14ac:dyDescent="0.25">
      <c r="G15426" s="19" t="str">
        <f>IFERROR(VLOOKUP($D15426,LISTA!$A$2:$J$9990,8,0),"")</f>
        <v/>
      </c>
      <c r="H15426" s="40" t="str">
        <f t="shared" si="265"/>
        <v/>
      </c>
    </row>
    <row r="15427" spans="7:8" x14ac:dyDescent="0.25">
      <c r="G15427" s="19" t="str">
        <f>IFERROR(VLOOKUP($D15427,LISTA!$A$2:$J$9990,8,0),"")</f>
        <v/>
      </c>
      <c r="H15427" s="40" t="str">
        <f t="shared" si="265"/>
        <v/>
      </c>
    </row>
    <row r="15428" spans="7:8" x14ac:dyDescent="0.25">
      <c r="G15428" s="19" t="str">
        <f>IFERROR(VLOOKUP($D15428,LISTA!$A$2:$J$9990,8,0),"")</f>
        <v/>
      </c>
      <c r="H15428" s="40" t="str">
        <f t="shared" si="265"/>
        <v/>
      </c>
    </row>
    <row r="15429" spans="7:8" x14ac:dyDescent="0.25">
      <c r="G15429" s="19" t="str">
        <f>IFERROR(VLOOKUP($D15429,LISTA!$A$2:$J$9990,8,0),"")</f>
        <v/>
      </c>
      <c r="H15429" s="40" t="str">
        <f t="shared" ref="H15429:H15492" si="266">IF(OR(G15429=$K$10,G15429=$K$11,G15429=$K$14,G15429=$K$15,G15429=$K$16,G15429=$K$17,G15429=$K$18,G15429=$K$19,G15429=$K$20,G15429=$K$21,G15429=$K$22,G15429=$K$23,G15429=$K$24,G15429=$K$25,G15429=$K$26,G15429=$K$27,G15429=$K$28),$K$9,IF(OR(G15429=$K$32,G15429=$K$33),$K$31,IF(OR(G15429=$K$38),$K$37,"")))</f>
        <v/>
      </c>
    </row>
    <row r="15430" spans="7:8" x14ac:dyDescent="0.25">
      <c r="G15430" s="19" t="str">
        <f>IFERROR(VLOOKUP($D15430,LISTA!$A$2:$J$9990,8,0),"")</f>
        <v/>
      </c>
      <c r="H15430" s="40" t="str">
        <f t="shared" si="266"/>
        <v/>
      </c>
    </row>
    <row r="15431" spans="7:8" x14ac:dyDescent="0.25">
      <c r="G15431" s="19" t="str">
        <f>IFERROR(VLOOKUP($D15431,LISTA!$A$2:$J$9990,8,0),"")</f>
        <v/>
      </c>
      <c r="H15431" s="40" t="str">
        <f t="shared" si="266"/>
        <v/>
      </c>
    </row>
    <row r="15432" spans="7:8" x14ac:dyDescent="0.25">
      <c r="G15432" s="19" t="str">
        <f>IFERROR(VLOOKUP($D15432,LISTA!$A$2:$J$9990,8,0),"")</f>
        <v/>
      </c>
      <c r="H15432" s="40" t="str">
        <f t="shared" si="266"/>
        <v/>
      </c>
    </row>
    <row r="15433" spans="7:8" x14ac:dyDescent="0.25">
      <c r="G15433" s="19" t="str">
        <f>IFERROR(VLOOKUP($D15433,LISTA!$A$2:$J$9990,8,0),"")</f>
        <v/>
      </c>
      <c r="H15433" s="40" t="str">
        <f t="shared" si="266"/>
        <v/>
      </c>
    </row>
    <row r="15434" spans="7:8" x14ac:dyDescent="0.25">
      <c r="G15434" s="19" t="str">
        <f>IFERROR(VLOOKUP($D15434,LISTA!$A$2:$J$9990,8,0),"")</f>
        <v/>
      </c>
      <c r="H15434" s="40" t="str">
        <f t="shared" si="266"/>
        <v/>
      </c>
    </row>
    <row r="15435" spans="7:8" x14ac:dyDescent="0.25">
      <c r="G15435" s="19" t="str">
        <f>IFERROR(VLOOKUP($D15435,LISTA!$A$2:$J$9990,8,0),"")</f>
        <v/>
      </c>
      <c r="H15435" s="40" t="str">
        <f t="shared" si="266"/>
        <v/>
      </c>
    </row>
    <row r="15436" spans="7:8" x14ac:dyDescent="0.25">
      <c r="G15436" s="19" t="str">
        <f>IFERROR(VLOOKUP($D15436,LISTA!$A$2:$J$9990,8,0),"")</f>
        <v/>
      </c>
      <c r="H15436" s="40" t="str">
        <f t="shared" si="266"/>
        <v/>
      </c>
    </row>
    <row r="15437" spans="7:8" x14ac:dyDescent="0.25">
      <c r="G15437" s="19" t="str">
        <f>IFERROR(VLOOKUP($D15437,LISTA!$A$2:$J$9990,8,0),"")</f>
        <v/>
      </c>
      <c r="H15437" s="40" t="str">
        <f t="shared" si="266"/>
        <v/>
      </c>
    </row>
    <row r="15438" spans="7:8" x14ac:dyDescent="0.25">
      <c r="G15438" s="19" t="str">
        <f>IFERROR(VLOOKUP($D15438,LISTA!$A$2:$J$9990,8,0),"")</f>
        <v/>
      </c>
      <c r="H15438" s="40" t="str">
        <f t="shared" si="266"/>
        <v/>
      </c>
    </row>
    <row r="15439" spans="7:8" x14ac:dyDescent="0.25">
      <c r="G15439" s="19" t="str">
        <f>IFERROR(VLOOKUP($D15439,LISTA!$A$2:$J$9990,8,0),"")</f>
        <v/>
      </c>
      <c r="H15439" s="40" t="str">
        <f t="shared" si="266"/>
        <v/>
      </c>
    </row>
    <row r="15440" spans="7:8" x14ac:dyDescent="0.25">
      <c r="G15440" s="19" t="str">
        <f>IFERROR(VLOOKUP($D15440,LISTA!$A$2:$J$9990,8,0),"")</f>
        <v/>
      </c>
      <c r="H15440" s="40" t="str">
        <f t="shared" si="266"/>
        <v/>
      </c>
    </row>
    <row r="15441" spans="7:8" x14ac:dyDescent="0.25">
      <c r="G15441" s="19" t="str">
        <f>IFERROR(VLOOKUP($D15441,LISTA!$A$2:$J$9990,8,0),"")</f>
        <v/>
      </c>
      <c r="H15441" s="40" t="str">
        <f t="shared" si="266"/>
        <v/>
      </c>
    </row>
    <row r="15442" spans="7:8" x14ac:dyDescent="0.25">
      <c r="G15442" s="19" t="str">
        <f>IFERROR(VLOOKUP($D15442,LISTA!$A$2:$J$9990,8,0),"")</f>
        <v/>
      </c>
      <c r="H15442" s="40" t="str">
        <f t="shared" si="266"/>
        <v/>
      </c>
    </row>
    <row r="15443" spans="7:8" x14ac:dyDescent="0.25">
      <c r="G15443" s="19" t="str">
        <f>IFERROR(VLOOKUP($D15443,LISTA!$A$2:$J$9990,8,0),"")</f>
        <v/>
      </c>
      <c r="H15443" s="40" t="str">
        <f t="shared" si="266"/>
        <v/>
      </c>
    </row>
    <row r="15444" spans="7:8" x14ac:dyDescent="0.25">
      <c r="G15444" s="19" t="str">
        <f>IFERROR(VLOOKUP($D15444,LISTA!$A$2:$J$9990,8,0),"")</f>
        <v/>
      </c>
      <c r="H15444" s="40" t="str">
        <f t="shared" si="266"/>
        <v/>
      </c>
    </row>
    <row r="15445" spans="7:8" x14ac:dyDescent="0.25">
      <c r="G15445" s="19" t="str">
        <f>IFERROR(VLOOKUP($D15445,LISTA!$A$2:$J$9990,8,0),"")</f>
        <v/>
      </c>
      <c r="H15445" s="40" t="str">
        <f t="shared" si="266"/>
        <v/>
      </c>
    </row>
    <row r="15446" spans="7:8" x14ac:dyDescent="0.25">
      <c r="G15446" s="19" t="str">
        <f>IFERROR(VLOOKUP($D15446,LISTA!$A$2:$J$9990,8,0),"")</f>
        <v/>
      </c>
      <c r="H15446" s="40" t="str">
        <f t="shared" si="266"/>
        <v/>
      </c>
    </row>
    <row r="15447" spans="7:8" x14ac:dyDescent="0.25">
      <c r="G15447" s="19" t="str">
        <f>IFERROR(VLOOKUP($D15447,LISTA!$A$2:$J$9990,8,0),"")</f>
        <v/>
      </c>
      <c r="H15447" s="40" t="str">
        <f t="shared" si="266"/>
        <v/>
      </c>
    </row>
    <row r="15448" spans="7:8" x14ac:dyDescent="0.25">
      <c r="G15448" s="19" t="str">
        <f>IFERROR(VLOOKUP($D15448,LISTA!$A$2:$J$9990,8,0),"")</f>
        <v/>
      </c>
      <c r="H15448" s="40" t="str">
        <f t="shared" si="266"/>
        <v/>
      </c>
    </row>
    <row r="15449" spans="7:8" x14ac:dyDescent="0.25">
      <c r="G15449" s="19" t="str">
        <f>IFERROR(VLOOKUP($D15449,LISTA!$A$2:$J$9990,8,0),"")</f>
        <v/>
      </c>
      <c r="H15449" s="40" t="str">
        <f t="shared" si="266"/>
        <v/>
      </c>
    </row>
    <row r="15450" spans="7:8" x14ac:dyDescent="0.25">
      <c r="G15450" s="19" t="str">
        <f>IFERROR(VLOOKUP($D15450,LISTA!$A$2:$J$9990,8,0),"")</f>
        <v/>
      </c>
      <c r="H15450" s="40" t="str">
        <f t="shared" si="266"/>
        <v/>
      </c>
    </row>
    <row r="15451" spans="7:8" x14ac:dyDescent="0.25">
      <c r="G15451" s="19" t="str">
        <f>IFERROR(VLOOKUP($D15451,LISTA!$A$2:$J$9990,8,0),"")</f>
        <v/>
      </c>
      <c r="H15451" s="40" t="str">
        <f t="shared" si="266"/>
        <v/>
      </c>
    </row>
    <row r="15452" spans="7:8" x14ac:dyDescent="0.25">
      <c r="G15452" s="19" t="str">
        <f>IFERROR(VLOOKUP($D15452,LISTA!$A$2:$J$9990,8,0),"")</f>
        <v/>
      </c>
      <c r="H15452" s="40" t="str">
        <f t="shared" si="266"/>
        <v/>
      </c>
    </row>
    <row r="15453" spans="7:8" x14ac:dyDescent="0.25">
      <c r="G15453" s="19" t="str">
        <f>IFERROR(VLOOKUP($D15453,LISTA!$A$2:$J$9990,8,0),"")</f>
        <v/>
      </c>
      <c r="H15453" s="40" t="str">
        <f t="shared" si="266"/>
        <v/>
      </c>
    </row>
    <row r="15454" spans="7:8" x14ac:dyDescent="0.25">
      <c r="G15454" s="19" t="str">
        <f>IFERROR(VLOOKUP($D15454,LISTA!$A$2:$J$9990,8,0),"")</f>
        <v/>
      </c>
      <c r="H15454" s="40" t="str">
        <f t="shared" si="266"/>
        <v/>
      </c>
    </row>
    <row r="15455" spans="7:8" x14ac:dyDescent="0.25">
      <c r="G15455" s="19" t="str">
        <f>IFERROR(VLOOKUP($D15455,LISTA!$A$2:$J$9990,8,0),"")</f>
        <v/>
      </c>
      <c r="H15455" s="40" t="str">
        <f t="shared" si="266"/>
        <v/>
      </c>
    </row>
    <row r="15456" spans="7:8" x14ac:dyDescent="0.25">
      <c r="G15456" s="19" t="str">
        <f>IFERROR(VLOOKUP($D15456,LISTA!$A$2:$J$9990,8,0),"")</f>
        <v/>
      </c>
      <c r="H15456" s="40" t="str">
        <f t="shared" si="266"/>
        <v/>
      </c>
    </row>
    <row r="15457" spans="7:8" x14ac:dyDescent="0.25">
      <c r="G15457" s="19" t="str">
        <f>IFERROR(VLOOKUP($D15457,LISTA!$A$2:$J$9990,8,0),"")</f>
        <v/>
      </c>
      <c r="H15457" s="40" t="str">
        <f t="shared" si="266"/>
        <v/>
      </c>
    </row>
    <row r="15458" spans="7:8" x14ac:dyDescent="0.25">
      <c r="G15458" s="19" t="str">
        <f>IFERROR(VLOOKUP($D15458,LISTA!$A$2:$J$9990,8,0),"")</f>
        <v/>
      </c>
      <c r="H15458" s="40" t="str">
        <f t="shared" si="266"/>
        <v/>
      </c>
    </row>
    <row r="15459" spans="7:8" x14ac:dyDescent="0.25">
      <c r="G15459" s="19" t="str">
        <f>IFERROR(VLOOKUP($D15459,LISTA!$A$2:$J$9990,8,0),"")</f>
        <v/>
      </c>
      <c r="H15459" s="40" t="str">
        <f t="shared" si="266"/>
        <v/>
      </c>
    </row>
    <row r="15460" spans="7:8" x14ac:dyDescent="0.25">
      <c r="G15460" s="19" t="str">
        <f>IFERROR(VLOOKUP($D15460,LISTA!$A$2:$J$9990,8,0),"")</f>
        <v/>
      </c>
      <c r="H15460" s="40" t="str">
        <f t="shared" si="266"/>
        <v/>
      </c>
    </row>
    <row r="15461" spans="7:8" x14ac:dyDescent="0.25">
      <c r="G15461" s="19" t="str">
        <f>IFERROR(VLOOKUP($D15461,LISTA!$A$2:$J$9990,8,0),"")</f>
        <v/>
      </c>
      <c r="H15461" s="40" t="str">
        <f t="shared" si="266"/>
        <v/>
      </c>
    </row>
    <row r="15462" spans="7:8" x14ac:dyDescent="0.25">
      <c r="G15462" s="19" t="str">
        <f>IFERROR(VLOOKUP($D15462,LISTA!$A$2:$J$9990,8,0),"")</f>
        <v/>
      </c>
      <c r="H15462" s="40" t="str">
        <f t="shared" si="266"/>
        <v/>
      </c>
    </row>
    <row r="15463" spans="7:8" x14ac:dyDescent="0.25">
      <c r="G15463" s="19" t="str">
        <f>IFERROR(VLOOKUP($D15463,LISTA!$A$2:$J$9990,8,0),"")</f>
        <v/>
      </c>
      <c r="H15463" s="40" t="str">
        <f t="shared" si="266"/>
        <v/>
      </c>
    </row>
    <row r="15464" spans="7:8" x14ac:dyDescent="0.25">
      <c r="G15464" s="19" t="str">
        <f>IFERROR(VLOOKUP($D15464,LISTA!$A$2:$J$9990,8,0),"")</f>
        <v/>
      </c>
      <c r="H15464" s="40" t="str">
        <f t="shared" si="266"/>
        <v/>
      </c>
    </row>
    <row r="15465" spans="7:8" x14ac:dyDescent="0.25">
      <c r="G15465" s="19" t="str">
        <f>IFERROR(VLOOKUP($D15465,LISTA!$A$2:$J$9990,8,0),"")</f>
        <v/>
      </c>
      <c r="H15465" s="40" t="str">
        <f t="shared" si="266"/>
        <v/>
      </c>
    </row>
    <row r="15466" spans="7:8" x14ac:dyDescent="0.25">
      <c r="G15466" s="19" t="str">
        <f>IFERROR(VLOOKUP($D15466,LISTA!$A$2:$J$9990,8,0),"")</f>
        <v/>
      </c>
      <c r="H15466" s="40" t="str">
        <f t="shared" si="266"/>
        <v/>
      </c>
    </row>
    <row r="15467" spans="7:8" x14ac:dyDescent="0.25">
      <c r="G15467" s="19" t="str">
        <f>IFERROR(VLOOKUP($D15467,LISTA!$A$2:$J$9990,8,0),"")</f>
        <v/>
      </c>
      <c r="H15467" s="40" t="str">
        <f t="shared" si="266"/>
        <v/>
      </c>
    </row>
    <row r="15468" spans="7:8" x14ac:dyDescent="0.25">
      <c r="G15468" s="19" t="str">
        <f>IFERROR(VLOOKUP($D15468,LISTA!$A$2:$J$9990,8,0),"")</f>
        <v/>
      </c>
      <c r="H15468" s="40" t="str">
        <f t="shared" si="266"/>
        <v/>
      </c>
    </row>
    <row r="15469" spans="7:8" x14ac:dyDescent="0.25">
      <c r="G15469" s="19" t="str">
        <f>IFERROR(VLOOKUP($D15469,LISTA!$A$2:$J$9990,8,0),"")</f>
        <v/>
      </c>
      <c r="H15469" s="40" t="str">
        <f t="shared" si="266"/>
        <v/>
      </c>
    </row>
    <row r="15470" spans="7:8" x14ac:dyDescent="0.25">
      <c r="G15470" s="19" t="str">
        <f>IFERROR(VLOOKUP($D15470,LISTA!$A$2:$J$9990,8,0),"")</f>
        <v/>
      </c>
      <c r="H15470" s="40" t="str">
        <f t="shared" si="266"/>
        <v/>
      </c>
    </row>
    <row r="15471" spans="7:8" x14ac:dyDescent="0.25">
      <c r="G15471" s="19" t="str">
        <f>IFERROR(VLOOKUP($D15471,LISTA!$A$2:$J$9990,8,0),"")</f>
        <v/>
      </c>
      <c r="H15471" s="40" t="str">
        <f t="shared" si="266"/>
        <v/>
      </c>
    </row>
    <row r="15472" spans="7:8" x14ac:dyDescent="0.25">
      <c r="G15472" s="19" t="str">
        <f>IFERROR(VLOOKUP($D15472,LISTA!$A$2:$J$9990,8,0),"")</f>
        <v/>
      </c>
      <c r="H15472" s="40" t="str">
        <f t="shared" si="266"/>
        <v/>
      </c>
    </row>
    <row r="15473" spans="7:8" x14ac:dyDescent="0.25">
      <c r="G15473" s="19" t="str">
        <f>IFERROR(VLOOKUP($D15473,LISTA!$A$2:$J$9990,8,0),"")</f>
        <v/>
      </c>
      <c r="H15473" s="40" t="str">
        <f t="shared" si="266"/>
        <v/>
      </c>
    </row>
    <row r="15474" spans="7:8" x14ac:dyDescent="0.25">
      <c r="G15474" s="19" t="str">
        <f>IFERROR(VLOOKUP($D15474,LISTA!$A$2:$J$9990,8,0),"")</f>
        <v/>
      </c>
      <c r="H15474" s="40" t="str">
        <f t="shared" si="266"/>
        <v/>
      </c>
    </row>
    <row r="15475" spans="7:8" x14ac:dyDescent="0.25">
      <c r="G15475" s="19" t="str">
        <f>IFERROR(VLOOKUP($D15475,LISTA!$A$2:$J$9990,8,0),"")</f>
        <v/>
      </c>
      <c r="H15475" s="40" t="str">
        <f t="shared" si="266"/>
        <v/>
      </c>
    </row>
    <row r="15476" spans="7:8" x14ac:dyDescent="0.25">
      <c r="G15476" s="19" t="str">
        <f>IFERROR(VLOOKUP($D15476,LISTA!$A$2:$J$9990,8,0),"")</f>
        <v/>
      </c>
      <c r="H15476" s="40" t="str">
        <f t="shared" si="266"/>
        <v/>
      </c>
    </row>
    <row r="15477" spans="7:8" x14ac:dyDescent="0.25">
      <c r="G15477" s="19" t="str">
        <f>IFERROR(VLOOKUP($D15477,LISTA!$A$2:$J$9990,8,0),"")</f>
        <v/>
      </c>
      <c r="H15477" s="40" t="str">
        <f t="shared" si="266"/>
        <v/>
      </c>
    </row>
    <row r="15478" spans="7:8" x14ac:dyDescent="0.25">
      <c r="G15478" s="19" t="str">
        <f>IFERROR(VLOOKUP($D15478,LISTA!$A$2:$J$9990,8,0),"")</f>
        <v/>
      </c>
      <c r="H15478" s="40" t="str">
        <f t="shared" si="266"/>
        <v/>
      </c>
    </row>
    <row r="15479" spans="7:8" x14ac:dyDescent="0.25">
      <c r="G15479" s="19" t="str">
        <f>IFERROR(VLOOKUP($D15479,LISTA!$A$2:$J$9990,8,0),"")</f>
        <v/>
      </c>
      <c r="H15479" s="40" t="str">
        <f t="shared" si="266"/>
        <v/>
      </c>
    </row>
    <row r="15480" spans="7:8" x14ac:dyDescent="0.25">
      <c r="G15480" s="19" t="str">
        <f>IFERROR(VLOOKUP($D15480,LISTA!$A$2:$J$9990,8,0),"")</f>
        <v/>
      </c>
      <c r="H15480" s="40" t="str">
        <f t="shared" si="266"/>
        <v/>
      </c>
    </row>
    <row r="15481" spans="7:8" x14ac:dyDescent="0.25">
      <c r="G15481" s="19" t="str">
        <f>IFERROR(VLOOKUP($D15481,LISTA!$A$2:$J$9990,8,0),"")</f>
        <v/>
      </c>
      <c r="H15481" s="40" t="str">
        <f t="shared" si="266"/>
        <v/>
      </c>
    </row>
    <row r="15482" spans="7:8" x14ac:dyDescent="0.25">
      <c r="G15482" s="19" t="str">
        <f>IFERROR(VLOOKUP($D15482,LISTA!$A$2:$J$9990,8,0),"")</f>
        <v/>
      </c>
      <c r="H15482" s="40" t="str">
        <f t="shared" si="266"/>
        <v/>
      </c>
    </row>
    <row r="15483" spans="7:8" x14ac:dyDescent="0.25">
      <c r="G15483" s="19" t="str">
        <f>IFERROR(VLOOKUP($D15483,LISTA!$A$2:$J$9990,8,0),"")</f>
        <v/>
      </c>
      <c r="H15483" s="40" t="str">
        <f t="shared" si="266"/>
        <v/>
      </c>
    </row>
    <row r="15484" spans="7:8" x14ac:dyDescent="0.25">
      <c r="G15484" s="19" t="str">
        <f>IFERROR(VLOOKUP($D15484,LISTA!$A$2:$J$9990,8,0),"")</f>
        <v/>
      </c>
      <c r="H15484" s="40" t="str">
        <f t="shared" si="266"/>
        <v/>
      </c>
    </row>
    <row r="15485" spans="7:8" x14ac:dyDescent="0.25">
      <c r="G15485" s="19" t="str">
        <f>IFERROR(VLOOKUP($D15485,LISTA!$A$2:$J$9990,8,0),"")</f>
        <v/>
      </c>
      <c r="H15485" s="40" t="str">
        <f t="shared" si="266"/>
        <v/>
      </c>
    </row>
    <row r="15486" spans="7:8" x14ac:dyDescent="0.25">
      <c r="G15486" s="19" t="str">
        <f>IFERROR(VLOOKUP($D15486,LISTA!$A$2:$J$9990,8,0),"")</f>
        <v/>
      </c>
      <c r="H15486" s="40" t="str">
        <f t="shared" si="266"/>
        <v/>
      </c>
    </row>
    <row r="15487" spans="7:8" x14ac:dyDescent="0.25">
      <c r="G15487" s="19" t="str">
        <f>IFERROR(VLOOKUP($D15487,LISTA!$A$2:$J$9990,8,0),"")</f>
        <v/>
      </c>
      <c r="H15487" s="40" t="str">
        <f t="shared" si="266"/>
        <v/>
      </c>
    </row>
    <row r="15488" spans="7:8" x14ac:dyDescent="0.25">
      <c r="G15488" s="19" t="str">
        <f>IFERROR(VLOOKUP($D15488,LISTA!$A$2:$J$9990,8,0),"")</f>
        <v/>
      </c>
      <c r="H15488" s="40" t="str">
        <f t="shared" si="266"/>
        <v/>
      </c>
    </row>
    <row r="15489" spans="7:8" x14ac:dyDescent="0.25">
      <c r="G15489" s="19" t="str">
        <f>IFERROR(VLOOKUP($D15489,LISTA!$A$2:$J$9990,8,0),"")</f>
        <v/>
      </c>
      <c r="H15489" s="40" t="str">
        <f t="shared" si="266"/>
        <v/>
      </c>
    </row>
    <row r="15490" spans="7:8" x14ac:dyDescent="0.25">
      <c r="G15490" s="19" t="str">
        <f>IFERROR(VLOOKUP($D15490,LISTA!$A$2:$J$9990,8,0),"")</f>
        <v/>
      </c>
      <c r="H15490" s="40" t="str">
        <f t="shared" si="266"/>
        <v/>
      </c>
    </row>
    <row r="15491" spans="7:8" x14ac:dyDescent="0.25">
      <c r="G15491" s="19" t="str">
        <f>IFERROR(VLOOKUP($D15491,LISTA!$A$2:$J$9990,8,0),"")</f>
        <v/>
      </c>
      <c r="H15491" s="40" t="str">
        <f t="shared" si="266"/>
        <v/>
      </c>
    </row>
    <row r="15492" spans="7:8" x14ac:dyDescent="0.25">
      <c r="G15492" s="19" t="str">
        <f>IFERROR(VLOOKUP($D15492,LISTA!$A$2:$J$9990,8,0),"")</f>
        <v/>
      </c>
      <c r="H15492" s="40" t="str">
        <f t="shared" si="266"/>
        <v/>
      </c>
    </row>
    <row r="15493" spans="7:8" x14ac:dyDescent="0.25">
      <c r="G15493" s="19" t="str">
        <f>IFERROR(VLOOKUP($D15493,LISTA!$A$2:$J$9990,8,0),"")</f>
        <v/>
      </c>
      <c r="H15493" s="40" t="str">
        <f t="shared" ref="H15493:H15556" si="267">IF(OR(G15493=$K$10,G15493=$K$11,G15493=$K$14,G15493=$K$15,G15493=$K$16,G15493=$K$17,G15493=$K$18,G15493=$K$19,G15493=$K$20,G15493=$K$21,G15493=$K$22,G15493=$K$23,G15493=$K$24,G15493=$K$25,G15493=$K$26,G15493=$K$27,G15493=$K$28),$K$9,IF(OR(G15493=$K$32,G15493=$K$33),$K$31,IF(OR(G15493=$K$38),$K$37,"")))</f>
        <v/>
      </c>
    </row>
    <row r="15494" spans="7:8" x14ac:dyDescent="0.25">
      <c r="G15494" s="19" t="str">
        <f>IFERROR(VLOOKUP($D15494,LISTA!$A$2:$J$9990,8,0),"")</f>
        <v/>
      </c>
      <c r="H15494" s="40" t="str">
        <f t="shared" si="267"/>
        <v/>
      </c>
    </row>
    <row r="15495" spans="7:8" x14ac:dyDescent="0.25">
      <c r="G15495" s="19" t="str">
        <f>IFERROR(VLOOKUP($D15495,LISTA!$A$2:$J$9990,8,0),"")</f>
        <v/>
      </c>
      <c r="H15495" s="40" t="str">
        <f t="shared" si="267"/>
        <v/>
      </c>
    </row>
    <row r="15496" spans="7:8" x14ac:dyDescent="0.25">
      <c r="G15496" s="19" t="str">
        <f>IFERROR(VLOOKUP($D15496,LISTA!$A$2:$J$9990,8,0),"")</f>
        <v/>
      </c>
      <c r="H15496" s="40" t="str">
        <f t="shared" si="267"/>
        <v/>
      </c>
    </row>
    <row r="15497" spans="7:8" x14ac:dyDescent="0.25">
      <c r="G15497" s="19" t="str">
        <f>IFERROR(VLOOKUP($D15497,LISTA!$A$2:$J$9990,8,0),"")</f>
        <v/>
      </c>
      <c r="H15497" s="40" t="str">
        <f t="shared" si="267"/>
        <v/>
      </c>
    </row>
    <row r="15498" spans="7:8" x14ac:dyDescent="0.25">
      <c r="G15498" s="19" t="str">
        <f>IFERROR(VLOOKUP($D15498,LISTA!$A$2:$J$9990,8,0),"")</f>
        <v/>
      </c>
      <c r="H15498" s="40" t="str">
        <f t="shared" si="267"/>
        <v/>
      </c>
    </row>
    <row r="15499" spans="7:8" x14ac:dyDescent="0.25">
      <c r="G15499" s="19" t="str">
        <f>IFERROR(VLOOKUP($D15499,LISTA!$A$2:$J$9990,8,0),"")</f>
        <v/>
      </c>
      <c r="H15499" s="40" t="str">
        <f t="shared" si="267"/>
        <v/>
      </c>
    </row>
    <row r="15500" spans="7:8" x14ac:dyDescent="0.25">
      <c r="G15500" s="19" t="str">
        <f>IFERROR(VLOOKUP($D15500,LISTA!$A$2:$J$9990,8,0),"")</f>
        <v/>
      </c>
      <c r="H15500" s="40" t="str">
        <f t="shared" si="267"/>
        <v/>
      </c>
    </row>
    <row r="15501" spans="7:8" x14ac:dyDescent="0.25">
      <c r="G15501" s="19" t="str">
        <f>IFERROR(VLOOKUP($D15501,LISTA!$A$2:$J$9990,8,0),"")</f>
        <v/>
      </c>
      <c r="H15501" s="40" t="str">
        <f t="shared" si="267"/>
        <v/>
      </c>
    </row>
    <row r="15502" spans="7:8" x14ac:dyDescent="0.25">
      <c r="G15502" s="19" t="str">
        <f>IFERROR(VLOOKUP($D15502,LISTA!$A$2:$J$9990,8,0),"")</f>
        <v/>
      </c>
      <c r="H15502" s="40" t="str">
        <f t="shared" si="267"/>
        <v/>
      </c>
    </row>
    <row r="15503" spans="7:8" x14ac:dyDescent="0.25">
      <c r="G15503" s="19" t="str">
        <f>IFERROR(VLOOKUP($D15503,LISTA!$A$2:$J$9990,8,0),"")</f>
        <v/>
      </c>
      <c r="H15503" s="40" t="str">
        <f t="shared" si="267"/>
        <v/>
      </c>
    </row>
    <row r="15504" spans="7:8" x14ac:dyDescent="0.25">
      <c r="G15504" s="19" t="str">
        <f>IFERROR(VLOOKUP($D15504,LISTA!$A$2:$J$9990,8,0),"")</f>
        <v/>
      </c>
      <c r="H15504" s="40" t="str">
        <f t="shared" si="267"/>
        <v/>
      </c>
    </row>
    <row r="15505" spans="7:8" x14ac:dyDescent="0.25">
      <c r="G15505" s="19" t="str">
        <f>IFERROR(VLOOKUP($D15505,LISTA!$A$2:$J$9990,8,0),"")</f>
        <v/>
      </c>
      <c r="H15505" s="40" t="str">
        <f t="shared" si="267"/>
        <v/>
      </c>
    </row>
    <row r="15506" spans="7:8" x14ac:dyDescent="0.25">
      <c r="G15506" s="19" t="str">
        <f>IFERROR(VLOOKUP($D15506,LISTA!$A$2:$J$9990,8,0),"")</f>
        <v/>
      </c>
      <c r="H15506" s="40" t="str">
        <f t="shared" si="267"/>
        <v/>
      </c>
    </row>
    <row r="15507" spans="7:8" x14ac:dyDescent="0.25">
      <c r="G15507" s="19" t="str">
        <f>IFERROR(VLOOKUP($D15507,LISTA!$A$2:$J$9990,8,0),"")</f>
        <v/>
      </c>
      <c r="H15507" s="40" t="str">
        <f t="shared" si="267"/>
        <v/>
      </c>
    </row>
    <row r="15508" spans="7:8" x14ac:dyDescent="0.25">
      <c r="G15508" s="19" t="str">
        <f>IFERROR(VLOOKUP($D15508,LISTA!$A$2:$J$9990,8,0),"")</f>
        <v/>
      </c>
      <c r="H15508" s="40" t="str">
        <f t="shared" si="267"/>
        <v/>
      </c>
    </row>
    <row r="15509" spans="7:8" x14ac:dyDescent="0.25">
      <c r="G15509" s="19" t="str">
        <f>IFERROR(VLOOKUP($D15509,LISTA!$A$2:$J$9990,8,0),"")</f>
        <v/>
      </c>
      <c r="H15509" s="40" t="str">
        <f t="shared" si="267"/>
        <v/>
      </c>
    </row>
    <row r="15510" spans="7:8" x14ac:dyDescent="0.25">
      <c r="G15510" s="19" t="str">
        <f>IFERROR(VLOOKUP($D15510,LISTA!$A$2:$J$9990,8,0),"")</f>
        <v/>
      </c>
      <c r="H15510" s="40" t="str">
        <f t="shared" si="267"/>
        <v/>
      </c>
    </row>
    <row r="15511" spans="7:8" x14ac:dyDescent="0.25">
      <c r="G15511" s="19" t="str">
        <f>IFERROR(VLOOKUP($D15511,LISTA!$A$2:$J$9990,8,0),"")</f>
        <v/>
      </c>
      <c r="H15511" s="40" t="str">
        <f t="shared" si="267"/>
        <v/>
      </c>
    </row>
    <row r="15512" spans="7:8" x14ac:dyDescent="0.25">
      <c r="G15512" s="19" t="str">
        <f>IFERROR(VLOOKUP($D15512,LISTA!$A$2:$J$9990,8,0),"")</f>
        <v/>
      </c>
      <c r="H15512" s="40" t="str">
        <f t="shared" si="267"/>
        <v/>
      </c>
    </row>
    <row r="15513" spans="7:8" x14ac:dyDescent="0.25">
      <c r="G15513" s="19" t="str">
        <f>IFERROR(VLOOKUP($D15513,LISTA!$A$2:$J$9990,8,0),"")</f>
        <v/>
      </c>
      <c r="H15513" s="40" t="str">
        <f t="shared" si="267"/>
        <v/>
      </c>
    </row>
    <row r="15514" spans="7:8" x14ac:dyDescent="0.25">
      <c r="G15514" s="19" t="str">
        <f>IFERROR(VLOOKUP($D15514,LISTA!$A$2:$J$9990,8,0),"")</f>
        <v/>
      </c>
      <c r="H15514" s="40" t="str">
        <f t="shared" si="267"/>
        <v/>
      </c>
    </row>
    <row r="15515" spans="7:8" x14ac:dyDescent="0.25">
      <c r="G15515" s="19" t="str">
        <f>IFERROR(VLOOKUP($D15515,LISTA!$A$2:$J$9990,8,0),"")</f>
        <v/>
      </c>
      <c r="H15515" s="40" t="str">
        <f t="shared" si="267"/>
        <v/>
      </c>
    </row>
    <row r="15516" spans="7:8" x14ac:dyDescent="0.25">
      <c r="G15516" s="19" t="str">
        <f>IFERROR(VLOOKUP($D15516,LISTA!$A$2:$J$9990,8,0),"")</f>
        <v/>
      </c>
      <c r="H15516" s="40" t="str">
        <f t="shared" si="267"/>
        <v/>
      </c>
    </row>
    <row r="15517" spans="7:8" x14ac:dyDescent="0.25">
      <c r="G15517" s="19" t="str">
        <f>IFERROR(VLOOKUP($D15517,LISTA!$A$2:$J$9990,8,0),"")</f>
        <v/>
      </c>
      <c r="H15517" s="40" t="str">
        <f t="shared" si="267"/>
        <v/>
      </c>
    </row>
    <row r="15518" spans="7:8" x14ac:dyDescent="0.25">
      <c r="G15518" s="19" t="str">
        <f>IFERROR(VLOOKUP($D15518,LISTA!$A$2:$J$9990,8,0),"")</f>
        <v/>
      </c>
      <c r="H15518" s="40" t="str">
        <f t="shared" si="267"/>
        <v/>
      </c>
    </row>
    <row r="15519" spans="7:8" x14ac:dyDescent="0.25">
      <c r="G15519" s="19" t="str">
        <f>IFERROR(VLOOKUP($D15519,LISTA!$A$2:$J$9990,8,0),"")</f>
        <v/>
      </c>
      <c r="H15519" s="40" t="str">
        <f t="shared" si="267"/>
        <v/>
      </c>
    </row>
    <row r="15520" spans="7:8" x14ac:dyDescent="0.25">
      <c r="G15520" s="19" t="str">
        <f>IFERROR(VLOOKUP($D15520,LISTA!$A$2:$J$9990,8,0),"")</f>
        <v/>
      </c>
      <c r="H15520" s="40" t="str">
        <f t="shared" si="267"/>
        <v/>
      </c>
    </row>
    <row r="15521" spans="7:8" x14ac:dyDescent="0.25">
      <c r="G15521" s="19" t="str">
        <f>IFERROR(VLOOKUP($D15521,LISTA!$A$2:$J$9990,8,0),"")</f>
        <v/>
      </c>
      <c r="H15521" s="40" t="str">
        <f t="shared" si="267"/>
        <v/>
      </c>
    </row>
    <row r="15522" spans="7:8" x14ac:dyDescent="0.25">
      <c r="G15522" s="19" t="str">
        <f>IFERROR(VLOOKUP($D15522,LISTA!$A$2:$J$9990,8,0),"")</f>
        <v/>
      </c>
      <c r="H15522" s="40" t="str">
        <f t="shared" si="267"/>
        <v/>
      </c>
    </row>
    <row r="15523" spans="7:8" x14ac:dyDescent="0.25">
      <c r="G15523" s="19" t="str">
        <f>IFERROR(VLOOKUP($D15523,LISTA!$A$2:$J$9990,8,0),"")</f>
        <v/>
      </c>
      <c r="H15523" s="40" t="str">
        <f t="shared" si="267"/>
        <v/>
      </c>
    </row>
    <row r="15524" spans="7:8" x14ac:dyDescent="0.25">
      <c r="G15524" s="19" t="str">
        <f>IFERROR(VLOOKUP($D15524,LISTA!$A$2:$J$9990,8,0),"")</f>
        <v/>
      </c>
      <c r="H15524" s="40" t="str">
        <f t="shared" si="267"/>
        <v/>
      </c>
    </row>
    <row r="15525" spans="7:8" x14ac:dyDescent="0.25">
      <c r="G15525" s="19" t="str">
        <f>IFERROR(VLOOKUP($D15525,LISTA!$A$2:$J$9990,8,0),"")</f>
        <v/>
      </c>
      <c r="H15525" s="40" t="str">
        <f t="shared" si="267"/>
        <v/>
      </c>
    </row>
    <row r="15526" spans="7:8" x14ac:dyDescent="0.25">
      <c r="G15526" s="19" t="str">
        <f>IFERROR(VLOOKUP($D15526,LISTA!$A$2:$J$9990,8,0),"")</f>
        <v/>
      </c>
      <c r="H15526" s="40" t="str">
        <f t="shared" si="267"/>
        <v/>
      </c>
    </row>
    <row r="15527" spans="7:8" x14ac:dyDescent="0.25">
      <c r="G15527" s="19" t="str">
        <f>IFERROR(VLOOKUP($D15527,LISTA!$A$2:$J$9990,8,0),"")</f>
        <v/>
      </c>
      <c r="H15527" s="40" t="str">
        <f t="shared" si="267"/>
        <v/>
      </c>
    </row>
    <row r="15528" spans="7:8" x14ac:dyDescent="0.25">
      <c r="G15528" s="19" t="str">
        <f>IFERROR(VLOOKUP($D15528,LISTA!$A$2:$J$9990,8,0),"")</f>
        <v/>
      </c>
      <c r="H15528" s="40" t="str">
        <f t="shared" si="267"/>
        <v/>
      </c>
    </row>
    <row r="15529" spans="7:8" x14ac:dyDescent="0.25">
      <c r="G15529" s="19" t="str">
        <f>IFERROR(VLOOKUP($D15529,LISTA!$A$2:$J$9990,8,0),"")</f>
        <v/>
      </c>
      <c r="H15529" s="40" t="str">
        <f t="shared" si="267"/>
        <v/>
      </c>
    </row>
    <row r="15530" spans="7:8" x14ac:dyDescent="0.25">
      <c r="G15530" s="19" t="str">
        <f>IFERROR(VLOOKUP($D15530,LISTA!$A$2:$J$9990,8,0),"")</f>
        <v/>
      </c>
      <c r="H15530" s="40" t="str">
        <f t="shared" si="267"/>
        <v/>
      </c>
    </row>
    <row r="15531" spans="7:8" x14ac:dyDescent="0.25">
      <c r="G15531" s="19" t="str">
        <f>IFERROR(VLOOKUP($D15531,LISTA!$A$2:$J$9990,8,0),"")</f>
        <v/>
      </c>
      <c r="H15531" s="40" t="str">
        <f t="shared" si="267"/>
        <v/>
      </c>
    </row>
    <row r="15532" spans="7:8" x14ac:dyDescent="0.25">
      <c r="G15532" s="19" t="str">
        <f>IFERROR(VLOOKUP($D15532,LISTA!$A$2:$J$9990,8,0),"")</f>
        <v/>
      </c>
      <c r="H15532" s="40" t="str">
        <f t="shared" si="267"/>
        <v/>
      </c>
    </row>
    <row r="15533" spans="7:8" x14ac:dyDescent="0.25">
      <c r="G15533" s="19" t="str">
        <f>IFERROR(VLOOKUP($D15533,LISTA!$A$2:$J$9990,8,0),"")</f>
        <v/>
      </c>
      <c r="H15533" s="40" t="str">
        <f t="shared" si="267"/>
        <v/>
      </c>
    </row>
    <row r="15534" spans="7:8" x14ac:dyDescent="0.25">
      <c r="G15534" s="19" t="str">
        <f>IFERROR(VLOOKUP($D15534,LISTA!$A$2:$J$9990,8,0),"")</f>
        <v/>
      </c>
      <c r="H15534" s="40" t="str">
        <f t="shared" si="267"/>
        <v/>
      </c>
    </row>
    <row r="15535" spans="7:8" x14ac:dyDescent="0.25">
      <c r="G15535" s="19" t="str">
        <f>IFERROR(VLOOKUP($D15535,LISTA!$A$2:$J$9990,8,0),"")</f>
        <v/>
      </c>
      <c r="H15535" s="40" t="str">
        <f t="shared" si="267"/>
        <v/>
      </c>
    </row>
    <row r="15536" spans="7:8" x14ac:dyDescent="0.25">
      <c r="G15536" s="19" t="str">
        <f>IFERROR(VLOOKUP($D15536,LISTA!$A$2:$J$9990,8,0),"")</f>
        <v/>
      </c>
      <c r="H15536" s="40" t="str">
        <f t="shared" si="267"/>
        <v/>
      </c>
    </row>
    <row r="15537" spans="7:8" x14ac:dyDescent="0.25">
      <c r="G15537" s="19" t="str">
        <f>IFERROR(VLOOKUP($D15537,LISTA!$A$2:$J$9990,8,0),"")</f>
        <v/>
      </c>
      <c r="H15537" s="40" t="str">
        <f t="shared" si="267"/>
        <v/>
      </c>
    </row>
    <row r="15538" spans="7:8" x14ac:dyDescent="0.25">
      <c r="G15538" s="19" t="str">
        <f>IFERROR(VLOOKUP($D15538,LISTA!$A$2:$J$9990,8,0),"")</f>
        <v/>
      </c>
      <c r="H15538" s="40" t="str">
        <f t="shared" si="267"/>
        <v/>
      </c>
    </row>
    <row r="15539" spans="7:8" x14ac:dyDescent="0.25">
      <c r="G15539" s="19" t="str">
        <f>IFERROR(VLOOKUP($D15539,LISTA!$A$2:$J$9990,8,0),"")</f>
        <v/>
      </c>
      <c r="H15539" s="40" t="str">
        <f t="shared" si="267"/>
        <v/>
      </c>
    </row>
    <row r="15540" spans="7:8" x14ac:dyDescent="0.25">
      <c r="G15540" s="19" t="str">
        <f>IFERROR(VLOOKUP($D15540,LISTA!$A$2:$J$9990,8,0),"")</f>
        <v/>
      </c>
      <c r="H15540" s="40" t="str">
        <f t="shared" si="267"/>
        <v/>
      </c>
    </row>
    <row r="15541" spans="7:8" x14ac:dyDescent="0.25">
      <c r="G15541" s="19" t="str">
        <f>IFERROR(VLOOKUP($D15541,LISTA!$A$2:$J$9990,8,0),"")</f>
        <v/>
      </c>
      <c r="H15541" s="40" t="str">
        <f t="shared" si="267"/>
        <v/>
      </c>
    </row>
    <row r="15542" spans="7:8" x14ac:dyDescent="0.25">
      <c r="G15542" s="19" t="str">
        <f>IFERROR(VLOOKUP($D15542,LISTA!$A$2:$J$9990,8,0),"")</f>
        <v/>
      </c>
      <c r="H15542" s="40" t="str">
        <f t="shared" si="267"/>
        <v/>
      </c>
    </row>
    <row r="15543" spans="7:8" x14ac:dyDescent="0.25">
      <c r="G15543" s="19" t="str">
        <f>IFERROR(VLOOKUP($D15543,LISTA!$A$2:$J$9990,8,0),"")</f>
        <v/>
      </c>
      <c r="H15543" s="40" t="str">
        <f t="shared" si="267"/>
        <v/>
      </c>
    </row>
    <row r="15544" spans="7:8" x14ac:dyDescent="0.25">
      <c r="G15544" s="19" t="str">
        <f>IFERROR(VLOOKUP($D15544,LISTA!$A$2:$J$9990,8,0),"")</f>
        <v/>
      </c>
      <c r="H15544" s="40" t="str">
        <f t="shared" si="267"/>
        <v/>
      </c>
    </row>
    <row r="15545" spans="7:8" x14ac:dyDescent="0.25">
      <c r="G15545" s="19" t="str">
        <f>IFERROR(VLOOKUP($D15545,LISTA!$A$2:$J$9990,8,0),"")</f>
        <v/>
      </c>
      <c r="H15545" s="40" t="str">
        <f t="shared" si="267"/>
        <v/>
      </c>
    </row>
    <row r="15546" spans="7:8" x14ac:dyDescent="0.25">
      <c r="G15546" s="19" t="str">
        <f>IFERROR(VLOOKUP($D15546,LISTA!$A$2:$J$9990,8,0),"")</f>
        <v/>
      </c>
      <c r="H15546" s="40" t="str">
        <f t="shared" si="267"/>
        <v/>
      </c>
    </row>
    <row r="15547" spans="7:8" x14ac:dyDescent="0.25">
      <c r="G15547" s="19" t="str">
        <f>IFERROR(VLOOKUP($D15547,LISTA!$A$2:$J$9990,8,0),"")</f>
        <v/>
      </c>
      <c r="H15547" s="40" t="str">
        <f t="shared" si="267"/>
        <v/>
      </c>
    </row>
    <row r="15548" spans="7:8" x14ac:dyDescent="0.25">
      <c r="G15548" s="19" t="str">
        <f>IFERROR(VLOOKUP($D15548,LISTA!$A$2:$J$9990,8,0),"")</f>
        <v/>
      </c>
      <c r="H15548" s="40" t="str">
        <f t="shared" si="267"/>
        <v/>
      </c>
    </row>
    <row r="15549" spans="7:8" x14ac:dyDescent="0.25">
      <c r="G15549" s="19" t="str">
        <f>IFERROR(VLOOKUP($D15549,LISTA!$A$2:$J$9990,8,0),"")</f>
        <v/>
      </c>
      <c r="H15549" s="40" t="str">
        <f t="shared" si="267"/>
        <v/>
      </c>
    </row>
    <row r="15550" spans="7:8" x14ac:dyDescent="0.25">
      <c r="G15550" s="19" t="str">
        <f>IFERROR(VLOOKUP($D15550,LISTA!$A$2:$J$9990,8,0),"")</f>
        <v/>
      </c>
      <c r="H15550" s="40" t="str">
        <f t="shared" si="267"/>
        <v/>
      </c>
    </row>
    <row r="15551" spans="7:8" x14ac:dyDescent="0.25">
      <c r="G15551" s="19" t="str">
        <f>IFERROR(VLOOKUP($D15551,LISTA!$A$2:$J$9990,8,0),"")</f>
        <v/>
      </c>
      <c r="H15551" s="40" t="str">
        <f t="shared" si="267"/>
        <v/>
      </c>
    </row>
    <row r="15552" spans="7:8" x14ac:dyDescent="0.25">
      <c r="G15552" s="19" t="str">
        <f>IFERROR(VLOOKUP($D15552,LISTA!$A$2:$J$9990,8,0),"")</f>
        <v/>
      </c>
      <c r="H15552" s="40" t="str">
        <f t="shared" si="267"/>
        <v/>
      </c>
    </row>
    <row r="15553" spans="7:8" x14ac:dyDescent="0.25">
      <c r="G15553" s="19" t="str">
        <f>IFERROR(VLOOKUP($D15553,LISTA!$A$2:$J$9990,8,0),"")</f>
        <v/>
      </c>
      <c r="H15553" s="40" t="str">
        <f t="shared" si="267"/>
        <v/>
      </c>
    </row>
    <row r="15554" spans="7:8" x14ac:dyDescent="0.25">
      <c r="G15554" s="19" t="str">
        <f>IFERROR(VLOOKUP($D15554,LISTA!$A$2:$J$9990,8,0),"")</f>
        <v/>
      </c>
      <c r="H15554" s="40" t="str">
        <f t="shared" si="267"/>
        <v/>
      </c>
    </row>
    <row r="15555" spans="7:8" x14ac:dyDescent="0.25">
      <c r="G15555" s="19" t="str">
        <f>IFERROR(VLOOKUP($D15555,LISTA!$A$2:$J$9990,8,0),"")</f>
        <v/>
      </c>
      <c r="H15555" s="40" t="str">
        <f t="shared" si="267"/>
        <v/>
      </c>
    </row>
    <row r="15556" spans="7:8" x14ac:dyDescent="0.25">
      <c r="G15556" s="19" t="str">
        <f>IFERROR(VLOOKUP($D15556,LISTA!$A$2:$J$9990,8,0),"")</f>
        <v/>
      </c>
      <c r="H15556" s="40" t="str">
        <f t="shared" si="267"/>
        <v/>
      </c>
    </row>
    <row r="15557" spans="7:8" x14ac:dyDescent="0.25">
      <c r="G15557" s="19" t="str">
        <f>IFERROR(VLOOKUP($D15557,LISTA!$A$2:$J$9990,8,0),"")</f>
        <v/>
      </c>
      <c r="H15557" s="40" t="str">
        <f t="shared" ref="H15557:H15620" si="268">IF(OR(G15557=$K$10,G15557=$K$11,G15557=$K$14,G15557=$K$15,G15557=$K$16,G15557=$K$17,G15557=$K$18,G15557=$K$19,G15557=$K$20,G15557=$K$21,G15557=$K$22,G15557=$K$23,G15557=$K$24,G15557=$K$25,G15557=$K$26,G15557=$K$27,G15557=$K$28),$K$9,IF(OR(G15557=$K$32,G15557=$K$33),$K$31,IF(OR(G15557=$K$38),$K$37,"")))</f>
        <v/>
      </c>
    </row>
    <row r="15558" spans="7:8" x14ac:dyDescent="0.25">
      <c r="G15558" s="19" t="str">
        <f>IFERROR(VLOOKUP($D15558,LISTA!$A$2:$J$9990,8,0),"")</f>
        <v/>
      </c>
      <c r="H15558" s="40" t="str">
        <f t="shared" si="268"/>
        <v/>
      </c>
    </row>
    <row r="15559" spans="7:8" x14ac:dyDescent="0.25">
      <c r="G15559" s="19" t="str">
        <f>IFERROR(VLOOKUP($D15559,LISTA!$A$2:$J$9990,8,0),"")</f>
        <v/>
      </c>
      <c r="H15559" s="40" t="str">
        <f t="shared" si="268"/>
        <v/>
      </c>
    </row>
    <row r="15560" spans="7:8" x14ac:dyDescent="0.25">
      <c r="G15560" s="19" t="str">
        <f>IFERROR(VLOOKUP($D15560,LISTA!$A$2:$J$9990,8,0),"")</f>
        <v/>
      </c>
      <c r="H15560" s="40" t="str">
        <f t="shared" si="268"/>
        <v/>
      </c>
    </row>
    <row r="15561" spans="7:8" x14ac:dyDescent="0.25">
      <c r="G15561" s="19" t="str">
        <f>IFERROR(VLOOKUP($D15561,LISTA!$A$2:$J$9990,8,0),"")</f>
        <v/>
      </c>
      <c r="H15561" s="40" t="str">
        <f t="shared" si="268"/>
        <v/>
      </c>
    </row>
    <row r="15562" spans="7:8" x14ac:dyDescent="0.25">
      <c r="G15562" s="19" t="str">
        <f>IFERROR(VLOOKUP($D15562,LISTA!$A$2:$J$9990,8,0),"")</f>
        <v/>
      </c>
      <c r="H15562" s="40" t="str">
        <f t="shared" si="268"/>
        <v/>
      </c>
    </row>
    <row r="15563" spans="7:8" x14ac:dyDescent="0.25">
      <c r="G15563" s="19" t="str">
        <f>IFERROR(VLOOKUP($D15563,LISTA!$A$2:$J$9990,8,0),"")</f>
        <v/>
      </c>
      <c r="H15563" s="40" t="str">
        <f t="shared" si="268"/>
        <v/>
      </c>
    </row>
    <row r="15564" spans="7:8" x14ac:dyDescent="0.25">
      <c r="G15564" s="19" t="str">
        <f>IFERROR(VLOOKUP($D15564,LISTA!$A$2:$J$9990,8,0),"")</f>
        <v/>
      </c>
      <c r="H15564" s="40" t="str">
        <f t="shared" si="268"/>
        <v/>
      </c>
    </row>
    <row r="15565" spans="7:8" x14ac:dyDescent="0.25">
      <c r="G15565" s="19" t="str">
        <f>IFERROR(VLOOKUP($D15565,LISTA!$A$2:$J$9990,8,0),"")</f>
        <v/>
      </c>
      <c r="H15565" s="40" t="str">
        <f t="shared" si="268"/>
        <v/>
      </c>
    </row>
    <row r="15566" spans="7:8" x14ac:dyDescent="0.25">
      <c r="G15566" s="19" t="str">
        <f>IFERROR(VLOOKUP($D15566,LISTA!$A$2:$J$9990,8,0),"")</f>
        <v/>
      </c>
      <c r="H15566" s="40" t="str">
        <f t="shared" si="268"/>
        <v/>
      </c>
    </row>
    <row r="15567" spans="7:8" x14ac:dyDescent="0.25">
      <c r="G15567" s="19" t="str">
        <f>IFERROR(VLOOKUP($D15567,LISTA!$A$2:$J$9990,8,0),"")</f>
        <v/>
      </c>
      <c r="H15567" s="40" t="str">
        <f t="shared" si="268"/>
        <v/>
      </c>
    </row>
    <row r="15568" spans="7:8" x14ac:dyDescent="0.25">
      <c r="G15568" s="19" t="str">
        <f>IFERROR(VLOOKUP($D15568,LISTA!$A$2:$J$9990,8,0),"")</f>
        <v/>
      </c>
      <c r="H15568" s="40" t="str">
        <f t="shared" si="268"/>
        <v/>
      </c>
    </row>
    <row r="15569" spans="7:8" x14ac:dyDescent="0.25">
      <c r="G15569" s="19" t="str">
        <f>IFERROR(VLOOKUP($D15569,LISTA!$A$2:$J$9990,8,0),"")</f>
        <v/>
      </c>
      <c r="H15569" s="40" t="str">
        <f t="shared" si="268"/>
        <v/>
      </c>
    </row>
    <row r="15570" spans="7:8" x14ac:dyDescent="0.25">
      <c r="G15570" s="19" t="str">
        <f>IFERROR(VLOOKUP($D15570,LISTA!$A$2:$J$9990,8,0),"")</f>
        <v/>
      </c>
      <c r="H15570" s="40" t="str">
        <f t="shared" si="268"/>
        <v/>
      </c>
    </row>
    <row r="15571" spans="7:8" x14ac:dyDescent="0.25">
      <c r="G15571" s="19" t="str">
        <f>IFERROR(VLOOKUP($D15571,LISTA!$A$2:$J$9990,8,0),"")</f>
        <v/>
      </c>
      <c r="H15571" s="40" t="str">
        <f t="shared" si="268"/>
        <v/>
      </c>
    </row>
    <row r="15572" spans="7:8" x14ac:dyDescent="0.25">
      <c r="G15572" s="19" t="str">
        <f>IFERROR(VLOOKUP($D15572,LISTA!$A$2:$J$9990,8,0),"")</f>
        <v/>
      </c>
      <c r="H15572" s="40" t="str">
        <f t="shared" si="268"/>
        <v/>
      </c>
    </row>
    <row r="15573" spans="7:8" x14ac:dyDescent="0.25">
      <c r="G15573" s="19" t="str">
        <f>IFERROR(VLOOKUP($D15573,LISTA!$A$2:$J$9990,8,0),"")</f>
        <v/>
      </c>
      <c r="H15573" s="40" t="str">
        <f t="shared" si="268"/>
        <v/>
      </c>
    </row>
    <row r="15574" spans="7:8" x14ac:dyDescent="0.25">
      <c r="G15574" s="19" t="str">
        <f>IFERROR(VLOOKUP($D15574,LISTA!$A$2:$J$9990,8,0),"")</f>
        <v/>
      </c>
      <c r="H15574" s="40" t="str">
        <f t="shared" si="268"/>
        <v/>
      </c>
    </row>
    <row r="15575" spans="7:8" x14ac:dyDescent="0.25">
      <c r="G15575" s="19" t="str">
        <f>IFERROR(VLOOKUP($D15575,LISTA!$A$2:$J$9990,8,0),"")</f>
        <v/>
      </c>
      <c r="H15575" s="40" t="str">
        <f t="shared" si="268"/>
        <v/>
      </c>
    </row>
    <row r="15576" spans="7:8" x14ac:dyDescent="0.25">
      <c r="G15576" s="19" t="str">
        <f>IFERROR(VLOOKUP($D15576,LISTA!$A$2:$J$9990,8,0),"")</f>
        <v/>
      </c>
      <c r="H15576" s="40" t="str">
        <f t="shared" si="268"/>
        <v/>
      </c>
    </row>
    <row r="15577" spans="7:8" x14ac:dyDescent="0.25">
      <c r="G15577" s="19" t="str">
        <f>IFERROR(VLOOKUP($D15577,LISTA!$A$2:$J$9990,8,0),"")</f>
        <v/>
      </c>
      <c r="H15577" s="40" t="str">
        <f t="shared" si="268"/>
        <v/>
      </c>
    </row>
    <row r="15578" spans="7:8" x14ac:dyDescent="0.25">
      <c r="G15578" s="19" t="str">
        <f>IFERROR(VLOOKUP($D15578,LISTA!$A$2:$J$9990,8,0),"")</f>
        <v/>
      </c>
      <c r="H15578" s="40" t="str">
        <f t="shared" si="268"/>
        <v/>
      </c>
    </row>
    <row r="15579" spans="7:8" x14ac:dyDescent="0.25">
      <c r="G15579" s="19" t="str">
        <f>IFERROR(VLOOKUP($D15579,LISTA!$A$2:$J$9990,8,0),"")</f>
        <v/>
      </c>
      <c r="H15579" s="40" t="str">
        <f t="shared" si="268"/>
        <v/>
      </c>
    </row>
    <row r="15580" spans="7:8" x14ac:dyDescent="0.25">
      <c r="G15580" s="19" t="str">
        <f>IFERROR(VLOOKUP($D15580,LISTA!$A$2:$J$9990,8,0),"")</f>
        <v/>
      </c>
      <c r="H15580" s="40" t="str">
        <f t="shared" si="268"/>
        <v/>
      </c>
    </row>
    <row r="15581" spans="7:8" x14ac:dyDescent="0.25">
      <c r="G15581" s="19" t="str">
        <f>IFERROR(VLOOKUP($D15581,LISTA!$A$2:$J$9990,8,0),"")</f>
        <v/>
      </c>
      <c r="H15581" s="40" t="str">
        <f t="shared" si="268"/>
        <v/>
      </c>
    </row>
    <row r="15582" spans="7:8" x14ac:dyDescent="0.25">
      <c r="G15582" s="19" t="str">
        <f>IFERROR(VLOOKUP($D15582,LISTA!$A$2:$J$9990,8,0),"")</f>
        <v/>
      </c>
      <c r="H15582" s="40" t="str">
        <f t="shared" si="268"/>
        <v/>
      </c>
    </row>
    <row r="15583" spans="7:8" x14ac:dyDescent="0.25">
      <c r="G15583" s="19" t="str">
        <f>IFERROR(VLOOKUP($D15583,LISTA!$A$2:$J$9990,8,0),"")</f>
        <v/>
      </c>
      <c r="H15583" s="40" t="str">
        <f t="shared" si="268"/>
        <v/>
      </c>
    </row>
    <row r="15584" spans="7:8" x14ac:dyDescent="0.25">
      <c r="G15584" s="19" t="str">
        <f>IFERROR(VLOOKUP($D15584,LISTA!$A$2:$J$9990,8,0),"")</f>
        <v/>
      </c>
      <c r="H15584" s="40" t="str">
        <f t="shared" si="268"/>
        <v/>
      </c>
    </row>
    <row r="15585" spans="7:8" x14ac:dyDescent="0.25">
      <c r="G15585" s="19" t="str">
        <f>IFERROR(VLOOKUP($D15585,LISTA!$A$2:$J$9990,8,0),"")</f>
        <v/>
      </c>
      <c r="H15585" s="40" t="str">
        <f t="shared" si="268"/>
        <v/>
      </c>
    </row>
    <row r="15586" spans="7:8" x14ac:dyDescent="0.25">
      <c r="G15586" s="19" t="str">
        <f>IFERROR(VLOOKUP($D15586,LISTA!$A$2:$J$9990,8,0),"")</f>
        <v/>
      </c>
      <c r="H15586" s="40" t="str">
        <f t="shared" si="268"/>
        <v/>
      </c>
    </row>
    <row r="15587" spans="7:8" x14ac:dyDescent="0.25">
      <c r="G15587" s="19" t="str">
        <f>IFERROR(VLOOKUP($D15587,LISTA!$A$2:$J$9990,8,0),"")</f>
        <v/>
      </c>
      <c r="H15587" s="40" t="str">
        <f t="shared" si="268"/>
        <v/>
      </c>
    </row>
    <row r="15588" spans="7:8" x14ac:dyDescent="0.25">
      <c r="G15588" s="19" t="str">
        <f>IFERROR(VLOOKUP($D15588,LISTA!$A$2:$J$9990,8,0),"")</f>
        <v/>
      </c>
      <c r="H15588" s="40" t="str">
        <f t="shared" si="268"/>
        <v/>
      </c>
    </row>
    <row r="15589" spans="7:8" x14ac:dyDescent="0.25">
      <c r="G15589" s="19" t="str">
        <f>IFERROR(VLOOKUP($D15589,LISTA!$A$2:$J$9990,8,0),"")</f>
        <v/>
      </c>
      <c r="H15589" s="40" t="str">
        <f t="shared" si="268"/>
        <v/>
      </c>
    </row>
    <row r="15590" spans="7:8" x14ac:dyDescent="0.25">
      <c r="G15590" s="19" t="str">
        <f>IFERROR(VLOOKUP($D15590,LISTA!$A$2:$J$9990,8,0),"")</f>
        <v/>
      </c>
      <c r="H15590" s="40" t="str">
        <f t="shared" si="268"/>
        <v/>
      </c>
    </row>
    <row r="15591" spans="7:8" x14ac:dyDescent="0.25">
      <c r="G15591" s="19" t="str">
        <f>IFERROR(VLOOKUP($D15591,LISTA!$A$2:$J$9990,8,0),"")</f>
        <v/>
      </c>
      <c r="H15591" s="40" t="str">
        <f t="shared" si="268"/>
        <v/>
      </c>
    </row>
    <row r="15592" spans="7:8" x14ac:dyDescent="0.25">
      <c r="G15592" s="19" t="str">
        <f>IFERROR(VLOOKUP($D15592,LISTA!$A$2:$J$9990,8,0),"")</f>
        <v/>
      </c>
      <c r="H15592" s="40" t="str">
        <f t="shared" si="268"/>
        <v/>
      </c>
    </row>
    <row r="15593" spans="7:8" x14ac:dyDescent="0.25">
      <c r="G15593" s="19" t="str">
        <f>IFERROR(VLOOKUP($D15593,LISTA!$A$2:$J$9990,8,0),"")</f>
        <v/>
      </c>
      <c r="H15593" s="40" t="str">
        <f t="shared" si="268"/>
        <v/>
      </c>
    </row>
    <row r="15594" spans="7:8" x14ac:dyDescent="0.25">
      <c r="G15594" s="19" t="str">
        <f>IFERROR(VLOOKUP($D15594,LISTA!$A$2:$J$9990,8,0),"")</f>
        <v/>
      </c>
      <c r="H15594" s="40" t="str">
        <f t="shared" si="268"/>
        <v/>
      </c>
    </row>
    <row r="15595" spans="7:8" x14ac:dyDescent="0.25">
      <c r="G15595" s="19" t="str">
        <f>IFERROR(VLOOKUP($D15595,LISTA!$A$2:$J$9990,8,0),"")</f>
        <v/>
      </c>
      <c r="H15595" s="40" t="str">
        <f t="shared" si="268"/>
        <v/>
      </c>
    </row>
    <row r="15596" spans="7:8" x14ac:dyDescent="0.25">
      <c r="G15596" s="19" t="str">
        <f>IFERROR(VLOOKUP($D15596,LISTA!$A$2:$J$9990,8,0),"")</f>
        <v/>
      </c>
      <c r="H15596" s="40" t="str">
        <f t="shared" si="268"/>
        <v/>
      </c>
    </row>
    <row r="15597" spans="7:8" x14ac:dyDescent="0.25">
      <c r="G15597" s="19" t="str">
        <f>IFERROR(VLOOKUP($D15597,LISTA!$A$2:$J$9990,8,0),"")</f>
        <v/>
      </c>
      <c r="H15597" s="40" t="str">
        <f t="shared" si="268"/>
        <v/>
      </c>
    </row>
    <row r="15598" spans="7:8" x14ac:dyDescent="0.25">
      <c r="G15598" s="19" t="str">
        <f>IFERROR(VLOOKUP($D15598,LISTA!$A$2:$J$9990,8,0),"")</f>
        <v/>
      </c>
      <c r="H15598" s="40" t="str">
        <f t="shared" si="268"/>
        <v/>
      </c>
    </row>
    <row r="15599" spans="7:8" x14ac:dyDescent="0.25">
      <c r="G15599" s="19" t="str">
        <f>IFERROR(VLOOKUP($D15599,LISTA!$A$2:$J$9990,8,0),"")</f>
        <v/>
      </c>
      <c r="H15599" s="40" t="str">
        <f t="shared" si="268"/>
        <v/>
      </c>
    </row>
    <row r="15600" spans="7:8" x14ac:dyDescent="0.25">
      <c r="G15600" s="19" t="str">
        <f>IFERROR(VLOOKUP($D15600,LISTA!$A$2:$J$9990,8,0),"")</f>
        <v/>
      </c>
      <c r="H15600" s="40" t="str">
        <f t="shared" si="268"/>
        <v/>
      </c>
    </row>
    <row r="15601" spans="7:8" x14ac:dyDescent="0.25">
      <c r="G15601" s="19" t="str">
        <f>IFERROR(VLOOKUP($D15601,LISTA!$A$2:$J$9990,8,0),"")</f>
        <v/>
      </c>
      <c r="H15601" s="40" t="str">
        <f t="shared" si="268"/>
        <v/>
      </c>
    </row>
    <row r="15602" spans="7:8" x14ac:dyDescent="0.25">
      <c r="G15602" s="19" t="str">
        <f>IFERROR(VLOOKUP($D15602,LISTA!$A$2:$J$9990,8,0),"")</f>
        <v/>
      </c>
      <c r="H15602" s="40" t="str">
        <f t="shared" si="268"/>
        <v/>
      </c>
    </row>
    <row r="15603" spans="7:8" x14ac:dyDescent="0.25">
      <c r="G15603" s="19" t="str">
        <f>IFERROR(VLOOKUP($D15603,LISTA!$A$2:$J$9990,8,0),"")</f>
        <v/>
      </c>
      <c r="H15603" s="40" t="str">
        <f t="shared" si="268"/>
        <v/>
      </c>
    </row>
    <row r="15604" spans="7:8" x14ac:dyDescent="0.25">
      <c r="G15604" s="19" t="str">
        <f>IFERROR(VLOOKUP($D15604,LISTA!$A$2:$J$9990,8,0),"")</f>
        <v/>
      </c>
      <c r="H15604" s="40" t="str">
        <f t="shared" si="268"/>
        <v/>
      </c>
    </row>
    <row r="15605" spans="7:8" x14ac:dyDescent="0.25">
      <c r="G15605" s="19" t="str">
        <f>IFERROR(VLOOKUP($D15605,LISTA!$A$2:$J$9990,8,0),"")</f>
        <v/>
      </c>
      <c r="H15605" s="40" t="str">
        <f t="shared" si="268"/>
        <v/>
      </c>
    </row>
    <row r="15606" spans="7:8" x14ac:dyDescent="0.25">
      <c r="G15606" s="19" t="str">
        <f>IFERROR(VLOOKUP($D15606,LISTA!$A$2:$J$9990,8,0),"")</f>
        <v/>
      </c>
      <c r="H15606" s="40" t="str">
        <f t="shared" si="268"/>
        <v/>
      </c>
    </row>
    <row r="15607" spans="7:8" x14ac:dyDescent="0.25">
      <c r="G15607" s="19" t="str">
        <f>IFERROR(VLOOKUP($D15607,LISTA!$A$2:$J$9990,8,0),"")</f>
        <v/>
      </c>
      <c r="H15607" s="40" t="str">
        <f t="shared" si="268"/>
        <v/>
      </c>
    </row>
    <row r="15608" spans="7:8" x14ac:dyDescent="0.25">
      <c r="G15608" s="19" t="str">
        <f>IFERROR(VLOOKUP($D15608,LISTA!$A$2:$J$9990,8,0),"")</f>
        <v/>
      </c>
      <c r="H15608" s="40" t="str">
        <f t="shared" si="268"/>
        <v/>
      </c>
    </row>
    <row r="15609" spans="7:8" x14ac:dyDescent="0.25">
      <c r="G15609" s="19" t="str">
        <f>IFERROR(VLOOKUP($D15609,LISTA!$A$2:$J$9990,8,0),"")</f>
        <v/>
      </c>
      <c r="H15609" s="40" t="str">
        <f t="shared" si="268"/>
        <v/>
      </c>
    </row>
    <row r="15610" spans="7:8" x14ac:dyDescent="0.25">
      <c r="G15610" s="19" t="str">
        <f>IFERROR(VLOOKUP($D15610,LISTA!$A$2:$J$9990,8,0),"")</f>
        <v/>
      </c>
      <c r="H15610" s="40" t="str">
        <f t="shared" si="268"/>
        <v/>
      </c>
    </row>
    <row r="15611" spans="7:8" x14ac:dyDescent="0.25">
      <c r="G15611" s="19" t="str">
        <f>IFERROR(VLOOKUP($D15611,LISTA!$A$2:$J$9990,8,0),"")</f>
        <v/>
      </c>
      <c r="H15611" s="40" t="str">
        <f t="shared" si="268"/>
        <v/>
      </c>
    </row>
    <row r="15612" spans="7:8" x14ac:dyDescent="0.25">
      <c r="G15612" s="19" t="str">
        <f>IFERROR(VLOOKUP($D15612,LISTA!$A$2:$J$9990,8,0),"")</f>
        <v/>
      </c>
      <c r="H15612" s="40" t="str">
        <f t="shared" si="268"/>
        <v/>
      </c>
    </row>
    <row r="15613" spans="7:8" x14ac:dyDescent="0.25">
      <c r="G15613" s="19" t="str">
        <f>IFERROR(VLOOKUP($D15613,LISTA!$A$2:$J$9990,8,0),"")</f>
        <v/>
      </c>
      <c r="H15613" s="40" t="str">
        <f t="shared" si="268"/>
        <v/>
      </c>
    </row>
    <row r="15614" spans="7:8" x14ac:dyDescent="0.25">
      <c r="G15614" s="19" t="str">
        <f>IFERROR(VLOOKUP($D15614,LISTA!$A$2:$J$9990,8,0),"")</f>
        <v/>
      </c>
      <c r="H15614" s="40" t="str">
        <f t="shared" si="268"/>
        <v/>
      </c>
    </row>
    <row r="15615" spans="7:8" x14ac:dyDescent="0.25">
      <c r="G15615" s="19" t="str">
        <f>IFERROR(VLOOKUP($D15615,LISTA!$A$2:$J$9990,8,0),"")</f>
        <v/>
      </c>
      <c r="H15615" s="40" t="str">
        <f t="shared" si="268"/>
        <v/>
      </c>
    </row>
    <row r="15616" spans="7:8" x14ac:dyDescent="0.25">
      <c r="G15616" s="19" t="str">
        <f>IFERROR(VLOOKUP($D15616,LISTA!$A$2:$J$9990,8,0),"")</f>
        <v/>
      </c>
      <c r="H15616" s="40" t="str">
        <f t="shared" si="268"/>
        <v/>
      </c>
    </row>
    <row r="15617" spans="7:8" x14ac:dyDescent="0.25">
      <c r="G15617" s="19" t="str">
        <f>IFERROR(VLOOKUP($D15617,LISTA!$A$2:$J$9990,8,0),"")</f>
        <v/>
      </c>
      <c r="H15617" s="40" t="str">
        <f t="shared" si="268"/>
        <v/>
      </c>
    </row>
    <row r="15618" spans="7:8" x14ac:dyDescent="0.25">
      <c r="G15618" s="19" t="str">
        <f>IFERROR(VLOOKUP($D15618,LISTA!$A$2:$J$9990,8,0),"")</f>
        <v/>
      </c>
      <c r="H15618" s="40" t="str">
        <f t="shared" si="268"/>
        <v/>
      </c>
    </row>
    <row r="15619" spans="7:8" x14ac:dyDescent="0.25">
      <c r="G15619" s="19" t="str">
        <f>IFERROR(VLOOKUP($D15619,LISTA!$A$2:$J$9990,8,0),"")</f>
        <v/>
      </c>
      <c r="H15619" s="40" t="str">
        <f t="shared" si="268"/>
        <v/>
      </c>
    </row>
    <row r="15620" spans="7:8" x14ac:dyDescent="0.25">
      <c r="G15620" s="19" t="str">
        <f>IFERROR(VLOOKUP($D15620,LISTA!$A$2:$J$9990,8,0),"")</f>
        <v/>
      </c>
      <c r="H15620" s="40" t="str">
        <f t="shared" si="268"/>
        <v/>
      </c>
    </row>
    <row r="15621" spans="7:8" x14ac:dyDescent="0.25">
      <c r="G15621" s="19" t="str">
        <f>IFERROR(VLOOKUP($D15621,LISTA!$A$2:$J$9990,8,0),"")</f>
        <v/>
      </c>
      <c r="H15621" s="40" t="str">
        <f t="shared" ref="H15621:H15684" si="269">IF(OR(G15621=$K$10,G15621=$K$11,G15621=$K$14,G15621=$K$15,G15621=$K$16,G15621=$K$17,G15621=$K$18,G15621=$K$19,G15621=$K$20,G15621=$K$21,G15621=$K$22,G15621=$K$23,G15621=$K$24,G15621=$K$25,G15621=$K$26,G15621=$K$27,G15621=$K$28),$K$9,IF(OR(G15621=$K$32,G15621=$K$33),$K$31,IF(OR(G15621=$K$38),$K$37,"")))</f>
        <v/>
      </c>
    </row>
    <row r="15622" spans="7:8" x14ac:dyDescent="0.25">
      <c r="G15622" s="19" t="str">
        <f>IFERROR(VLOOKUP($D15622,LISTA!$A$2:$J$9990,8,0),"")</f>
        <v/>
      </c>
      <c r="H15622" s="40" t="str">
        <f t="shared" si="269"/>
        <v/>
      </c>
    </row>
    <row r="15623" spans="7:8" x14ac:dyDescent="0.25">
      <c r="G15623" s="19" t="str">
        <f>IFERROR(VLOOKUP($D15623,LISTA!$A$2:$J$9990,8,0),"")</f>
        <v/>
      </c>
      <c r="H15623" s="40" t="str">
        <f t="shared" si="269"/>
        <v/>
      </c>
    </row>
    <row r="15624" spans="7:8" x14ac:dyDescent="0.25">
      <c r="G15624" s="19" t="str">
        <f>IFERROR(VLOOKUP($D15624,LISTA!$A$2:$J$9990,8,0),"")</f>
        <v/>
      </c>
      <c r="H15624" s="40" t="str">
        <f t="shared" si="269"/>
        <v/>
      </c>
    </row>
    <row r="15625" spans="7:8" x14ac:dyDescent="0.25">
      <c r="G15625" s="19" t="str">
        <f>IFERROR(VLOOKUP($D15625,LISTA!$A$2:$J$9990,8,0),"")</f>
        <v/>
      </c>
      <c r="H15625" s="40" t="str">
        <f t="shared" si="269"/>
        <v/>
      </c>
    </row>
    <row r="15626" spans="7:8" x14ac:dyDescent="0.25">
      <c r="G15626" s="19" t="str">
        <f>IFERROR(VLOOKUP($D15626,LISTA!$A$2:$J$9990,8,0),"")</f>
        <v/>
      </c>
      <c r="H15626" s="40" t="str">
        <f t="shared" si="269"/>
        <v/>
      </c>
    </row>
    <row r="15627" spans="7:8" x14ac:dyDescent="0.25">
      <c r="G15627" s="19" t="str">
        <f>IFERROR(VLOOKUP($D15627,LISTA!$A$2:$J$9990,8,0),"")</f>
        <v/>
      </c>
      <c r="H15627" s="40" t="str">
        <f t="shared" si="269"/>
        <v/>
      </c>
    </row>
    <row r="15628" spans="7:8" x14ac:dyDescent="0.25">
      <c r="G15628" s="19" t="str">
        <f>IFERROR(VLOOKUP($D15628,LISTA!$A$2:$J$9990,8,0),"")</f>
        <v/>
      </c>
      <c r="H15628" s="40" t="str">
        <f t="shared" si="269"/>
        <v/>
      </c>
    </row>
    <row r="15629" spans="7:8" x14ac:dyDescent="0.25">
      <c r="G15629" s="19" t="str">
        <f>IFERROR(VLOOKUP($D15629,LISTA!$A$2:$J$9990,8,0),"")</f>
        <v/>
      </c>
      <c r="H15629" s="40" t="str">
        <f t="shared" si="269"/>
        <v/>
      </c>
    </row>
    <row r="15630" spans="7:8" x14ac:dyDescent="0.25">
      <c r="G15630" s="19" t="str">
        <f>IFERROR(VLOOKUP($D15630,LISTA!$A$2:$J$9990,8,0),"")</f>
        <v/>
      </c>
      <c r="H15630" s="40" t="str">
        <f t="shared" si="269"/>
        <v/>
      </c>
    </row>
    <row r="15631" spans="7:8" x14ac:dyDescent="0.25">
      <c r="G15631" s="19" t="str">
        <f>IFERROR(VLOOKUP($D15631,LISTA!$A$2:$J$9990,8,0),"")</f>
        <v/>
      </c>
      <c r="H15631" s="40" t="str">
        <f t="shared" si="269"/>
        <v/>
      </c>
    </row>
    <row r="15632" spans="7:8" x14ac:dyDescent="0.25">
      <c r="G15632" s="19" t="str">
        <f>IFERROR(VLOOKUP($D15632,LISTA!$A$2:$J$9990,8,0),"")</f>
        <v/>
      </c>
      <c r="H15632" s="40" t="str">
        <f t="shared" si="269"/>
        <v/>
      </c>
    </row>
    <row r="15633" spans="7:8" x14ac:dyDescent="0.25">
      <c r="G15633" s="19" t="str">
        <f>IFERROR(VLOOKUP($D15633,LISTA!$A$2:$J$9990,8,0),"")</f>
        <v/>
      </c>
      <c r="H15633" s="40" t="str">
        <f t="shared" si="269"/>
        <v/>
      </c>
    </row>
    <row r="15634" spans="7:8" x14ac:dyDescent="0.25">
      <c r="G15634" s="19" t="str">
        <f>IFERROR(VLOOKUP($D15634,LISTA!$A$2:$J$9990,8,0),"")</f>
        <v/>
      </c>
      <c r="H15634" s="40" t="str">
        <f t="shared" si="269"/>
        <v/>
      </c>
    </row>
    <row r="15635" spans="7:8" x14ac:dyDescent="0.25">
      <c r="G15635" s="19" t="str">
        <f>IFERROR(VLOOKUP($D15635,LISTA!$A$2:$J$9990,8,0),"")</f>
        <v/>
      </c>
      <c r="H15635" s="40" t="str">
        <f t="shared" si="269"/>
        <v/>
      </c>
    </row>
    <row r="15636" spans="7:8" x14ac:dyDescent="0.25">
      <c r="G15636" s="19" t="str">
        <f>IFERROR(VLOOKUP($D15636,LISTA!$A$2:$J$9990,8,0),"")</f>
        <v/>
      </c>
      <c r="H15636" s="40" t="str">
        <f t="shared" si="269"/>
        <v/>
      </c>
    </row>
    <row r="15637" spans="7:8" x14ac:dyDescent="0.25">
      <c r="G15637" s="19" t="str">
        <f>IFERROR(VLOOKUP($D15637,LISTA!$A$2:$J$9990,8,0),"")</f>
        <v/>
      </c>
      <c r="H15637" s="40" t="str">
        <f t="shared" si="269"/>
        <v/>
      </c>
    </row>
    <row r="15638" spans="7:8" x14ac:dyDescent="0.25">
      <c r="G15638" s="19" t="str">
        <f>IFERROR(VLOOKUP($D15638,LISTA!$A$2:$J$9990,8,0),"")</f>
        <v/>
      </c>
      <c r="H15638" s="40" t="str">
        <f t="shared" si="269"/>
        <v/>
      </c>
    </row>
    <row r="15639" spans="7:8" x14ac:dyDescent="0.25">
      <c r="G15639" s="19" t="str">
        <f>IFERROR(VLOOKUP($D15639,LISTA!$A$2:$J$9990,8,0),"")</f>
        <v/>
      </c>
      <c r="H15639" s="40" t="str">
        <f t="shared" si="269"/>
        <v/>
      </c>
    </row>
    <row r="15640" spans="7:8" x14ac:dyDescent="0.25">
      <c r="G15640" s="19" t="str">
        <f>IFERROR(VLOOKUP($D15640,LISTA!$A$2:$J$9990,8,0),"")</f>
        <v/>
      </c>
      <c r="H15640" s="40" t="str">
        <f t="shared" si="269"/>
        <v/>
      </c>
    </row>
    <row r="15641" spans="7:8" x14ac:dyDescent="0.25">
      <c r="G15641" s="19" t="str">
        <f>IFERROR(VLOOKUP($D15641,LISTA!$A$2:$J$9990,8,0),"")</f>
        <v/>
      </c>
      <c r="H15641" s="40" t="str">
        <f t="shared" si="269"/>
        <v/>
      </c>
    </row>
    <row r="15642" spans="7:8" x14ac:dyDescent="0.25">
      <c r="G15642" s="19" t="str">
        <f>IFERROR(VLOOKUP($D15642,LISTA!$A$2:$J$9990,8,0),"")</f>
        <v/>
      </c>
      <c r="H15642" s="40" t="str">
        <f t="shared" si="269"/>
        <v/>
      </c>
    </row>
    <row r="15643" spans="7:8" x14ac:dyDescent="0.25">
      <c r="G15643" s="19" t="str">
        <f>IFERROR(VLOOKUP($D15643,LISTA!$A$2:$J$9990,8,0),"")</f>
        <v/>
      </c>
      <c r="H15643" s="40" t="str">
        <f t="shared" si="269"/>
        <v/>
      </c>
    </row>
    <row r="15644" spans="7:8" x14ac:dyDescent="0.25">
      <c r="G15644" s="19" t="str">
        <f>IFERROR(VLOOKUP($D15644,LISTA!$A$2:$J$9990,8,0),"")</f>
        <v/>
      </c>
      <c r="H15644" s="40" t="str">
        <f t="shared" si="269"/>
        <v/>
      </c>
    </row>
    <row r="15645" spans="7:8" x14ac:dyDescent="0.25">
      <c r="G15645" s="19" t="str">
        <f>IFERROR(VLOOKUP($D15645,LISTA!$A$2:$J$9990,8,0),"")</f>
        <v/>
      </c>
      <c r="H15645" s="40" t="str">
        <f t="shared" si="269"/>
        <v/>
      </c>
    </row>
    <row r="15646" spans="7:8" x14ac:dyDescent="0.25">
      <c r="G15646" s="19" t="str">
        <f>IFERROR(VLOOKUP($D15646,LISTA!$A$2:$J$9990,8,0),"")</f>
        <v/>
      </c>
      <c r="H15646" s="40" t="str">
        <f t="shared" si="269"/>
        <v/>
      </c>
    </row>
    <row r="15647" spans="7:8" x14ac:dyDescent="0.25">
      <c r="G15647" s="19" t="str">
        <f>IFERROR(VLOOKUP($D15647,LISTA!$A$2:$J$9990,8,0),"")</f>
        <v/>
      </c>
      <c r="H15647" s="40" t="str">
        <f t="shared" si="269"/>
        <v/>
      </c>
    </row>
    <row r="15648" spans="7:8" x14ac:dyDescent="0.25">
      <c r="G15648" s="19" t="str">
        <f>IFERROR(VLOOKUP($D15648,LISTA!$A$2:$J$9990,8,0),"")</f>
        <v/>
      </c>
      <c r="H15648" s="40" t="str">
        <f t="shared" si="269"/>
        <v/>
      </c>
    </row>
    <row r="15649" spans="7:8" x14ac:dyDescent="0.25">
      <c r="G15649" s="19" t="str">
        <f>IFERROR(VLOOKUP($D15649,LISTA!$A$2:$J$9990,8,0),"")</f>
        <v/>
      </c>
      <c r="H15649" s="40" t="str">
        <f t="shared" si="269"/>
        <v/>
      </c>
    </row>
    <row r="15650" spans="7:8" x14ac:dyDescent="0.25">
      <c r="G15650" s="19" t="str">
        <f>IFERROR(VLOOKUP($D15650,LISTA!$A$2:$J$9990,8,0),"")</f>
        <v/>
      </c>
      <c r="H15650" s="40" t="str">
        <f t="shared" si="269"/>
        <v/>
      </c>
    </row>
    <row r="15651" spans="7:8" x14ac:dyDescent="0.25">
      <c r="G15651" s="19" t="str">
        <f>IFERROR(VLOOKUP($D15651,LISTA!$A$2:$J$9990,8,0),"")</f>
        <v/>
      </c>
      <c r="H15651" s="40" t="str">
        <f t="shared" si="269"/>
        <v/>
      </c>
    </row>
    <row r="15652" spans="7:8" x14ac:dyDescent="0.25">
      <c r="G15652" s="19" t="str">
        <f>IFERROR(VLOOKUP($D15652,LISTA!$A$2:$J$9990,8,0),"")</f>
        <v/>
      </c>
      <c r="H15652" s="40" t="str">
        <f t="shared" si="269"/>
        <v/>
      </c>
    </row>
    <row r="15653" spans="7:8" x14ac:dyDescent="0.25">
      <c r="G15653" s="19" t="str">
        <f>IFERROR(VLOOKUP($D15653,LISTA!$A$2:$J$9990,8,0),"")</f>
        <v/>
      </c>
      <c r="H15653" s="40" t="str">
        <f t="shared" si="269"/>
        <v/>
      </c>
    </row>
    <row r="15654" spans="7:8" x14ac:dyDescent="0.25">
      <c r="G15654" s="19" t="str">
        <f>IFERROR(VLOOKUP($D15654,LISTA!$A$2:$J$9990,8,0),"")</f>
        <v/>
      </c>
      <c r="H15654" s="40" t="str">
        <f t="shared" si="269"/>
        <v/>
      </c>
    </row>
    <row r="15655" spans="7:8" x14ac:dyDescent="0.25">
      <c r="G15655" s="19" t="str">
        <f>IFERROR(VLOOKUP($D15655,LISTA!$A$2:$J$9990,8,0),"")</f>
        <v/>
      </c>
      <c r="H15655" s="40" t="str">
        <f t="shared" si="269"/>
        <v/>
      </c>
    </row>
    <row r="15656" spans="7:8" x14ac:dyDescent="0.25">
      <c r="G15656" s="19" t="str">
        <f>IFERROR(VLOOKUP($D15656,LISTA!$A$2:$J$9990,8,0),"")</f>
        <v/>
      </c>
      <c r="H15656" s="40" t="str">
        <f t="shared" si="269"/>
        <v/>
      </c>
    </row>
    <row r="15657" spans="7:8" x14ac:dyDescent="0.25">
      <c r="G15657" s="19" t="str">
        <f>IFERROR(VLOOKUP($D15657,LISTA!$A$2:$J$9990,8,0),"")</f>
        <v/>
      </c>
      <c r="H15657" s="40" t="str">
        <f t="shared" si="269"/>
        <v/>
      </c>
    </row>
    <row r="15658" spans="7:8" x14ac:dyDescent="0.25">
      <c r="G15658" s="19" t="str">
        <f>IFERROR(VLOOKUP($D15658,LISTA!$A$2:$J$9990,8,0),"")</f>
        <v/>
      </c>
      <c r="H15658" s="40" t="str">
        <f t="shared" si="269"/>
        <v/>
      </c>
    </row>
    <row r="15659" spans="7:8" x14ac:dyDescent="0.25">
      <c r="G15659" s="19" t="str">
        <f>IFERROR(VLOOKUP($D15659,LISTA!$A$2:$J$9990,8,0),"")</f>
        <v/>
      </c>
      <c r="H15659" s="40" t="str">
        <f t="shared" si="269"/>
        <v/>
      </c>
    </row>
    <row r="15660" spans="7:8" x14ac:dyDescent="0.25">
      <c r="G15660" s="19" t="str">
        <f>IFERROR(VLOOKUP($D15660,LISTA!$A$2:$J$9990,8,0),"")</f>
        <v/>
      </c>
      <c r="H15660" s="40" t="str">
        <f t="shared" si="269"/>
        <v/>
      </c>
    </row>
    <row r="15661" spans="7:8" x14ac:dyDescent="0.25">
      <c r="G15661" s="19" t="str">
        <f>IFERROR(VLOOKUP($D15661,LISTA!$A$2:$J$9990,8,0),"")</f>
        <v/>
      </c>
      <c r="H15661" s="40" t="str">
        <f t="shared" si="269"/>
        <v/>
      </c>
    </row>
    <row r="15662" spans="7:8" x14ac:dyDescent="0.25">
      <c r="G15662" s="19" t="str">
        <f>IFERROR(VLOOKUP($D15662,LISTA!$A$2:$J$9990,8,0),"")</f>
        <v/>
      </c>
      <c r="H15662" s="40" t="str">
        <f t="shared" si="269"/>
        <v/>
      </c>
    </row>
    <row r="15663" spans="7:8" x14ac:dyDescent="0.25">
      <c r="G15663" s="19" t="str">
        <f>IFERROR(VLOOKUP($D15663,LISTA!$A$2:$J$9990,8,0),"")</f>
        <v/>
      </c>
      <c r="H15663" s="40" t="str">
        <f t="shared" si="269"/>
        <v/>
      </c>
    </row>
    <row r="15664" spans="7:8" x14ac:dyDescent="0.25">
      <c r="G15664" s="19" t="str">
        <f>IFERROR(VLOOKUP($D15664,LISTA!$A$2:$J$9990,8,0),"")</f>
        <v/>
      </c>
      <c r="H15664" s="40" t="str">
        <f t="shared" si="269"/>
        <v/>
      </c>
    </row>
    <row r="15665" spans="7:8" x14ac:dyDescent="0.25">
      <c r="G15665" s="19" t="str">
        <f>IFERROR(VLOOKUP($D15665,LISTA!$A$2:$J$9990,8,0),"")</f>
        <v/>
      </c>
      <c r="H15665" s="40" t="str">
        <f t="shared" si="269"/>
        <v/>
      </c>
    </row>
    <row r="15666" spans="7:8" x14ac:dyDescent="0.25">
      <c r="G15666" s="19" t="str">
        <f>IFERROR(VLOOKUP($D15666,LISTA!$A$2:$J$9990,8,0),"")</f>
        <v/>
      </c>
      <c r="H15666" s="40" t="str">
        <f t="shared" si="269"/>
        <v/>
      </c>
    </row>
    <row r="15667" spans="7:8" x14ac:dyDescent="0.25">
      <c r="G15667" s="19" t="str">
        <f>IFERROR(VLOOKUP($D15667,LISTA!$A$2:$J$9990,8,0),"")</f>
        <v/>
      </c>
      <c r="H15667" s="40" t="str">
        <f t="shared" si="269"/>
        <v/>
      </c>
    </row>
    <row r="15668" spans="7:8" x14ac:dyDescent="0.25">
      <c r="G15668" s="19" t="str">
        <f>IFERROR(VLOOKUP($D15668,LISTA!$A$2:$J$9990,8,0),"")</f>
        <v/>
      </c>
      <c r="H15668" s="40" t="str">
        <f t="shared" si="269"/>
        <v/>
      </c>
    </row>
    <row r="15669" spans="7:8" x14ac:dyDescent="0.25">
      <c r="G15669" s="19" t="str">
        <f>IFERROR(VLOOKUP($D15669,LISTA!$A$2:$J$9990,8,0),"")</f>
        <v/>
      </c>
      <c r="H15669" s="40" t="str">
        <f t="shared" si="269"/>
        <v/>
      </c>
    </row>
    <row r="15670" spans="7:8" x14ac:dyDescent="0.25">
      <c r="G15670" s="19" t="str">
        <f>IFERROR(VLOOKUP($D15670,LISTA!$A$2:$J$9990,8,0),"")</f>
        <v/>
      </c>
      <c r="H15670" s="40" t="str">
        <f t="shared" si="269"/>
        <v/>
      </c>
    </row>
    <row r="15671" spans="7:8" x14ac:dyDescent="0.25">
      <c r="G15671" s="19" t="str">
        <f>IFERROR(VLOOKUP($D15671,LISTA!$A$2:$J$9990,8,0),"")</f>
        <v/>
      </c>
      <c r="H15671" s="40" t="str">
        <f t="shared" si="269"/>
        <v/>
      </c>
    </row>
    <row r="15672" spans="7:8" x14ac:dyDescent="0.25">
      <c r="G15672" s="19" t="str">
        <f>IFERROR(VLOOKUP($D15672,LISTA!$A$2:$J$9990,8,0),"")</f>
        <v/>
      </c>
      <c r="H15672" s="40" t="str">
        <f t="shared" si="269"/>
        <v/>
      </c>
    </row>
    <row r="15673" spans="7:8" x14ac:dyDescent="0.25">
      <c r="G15673" s="19" t="str">
        <f>IFERROR(VLOOKUP($D15673,LISTA!$A$2:$J$9990,8,0),"")</f>
        <v/>
      </c>
      <c r="H15673" s="40" t="str">
        <f t="shared" si="269"/>
        <v/>
      </c>
    </row>
    <row r="15674" spans="7:8" x14ac:dyDescent="0.25">
      <c r="G15674" s="19" t="str">
        <f>IFERROR(VLOOKUP($D15674,LISTA!$A$2:$J$9990,8,0),"")</f>
        <v/>
      </c>
      <c r="H15674" s="40" t="str">
        <f t="shared" si="269"/>
        <v/>
      </c>
    </row>
    <row r="15675" spans="7:8" x14ac:dyDescent="0.25">
      <c r="G15675" s="19" t="str">
        <f>IFERROR(VLOOKUP($D15675,LISTA!$A$2:$J$9990,8,0),"")</f>
        <v/>
      </c>
      <c r="H15675" s="40" t="str">
        <f t="shared" si="269"/>
        <v/>
      </c>
    </row>
    <row r="15676" spans="7:8" x14ac:dyDescent="0.25">
      <c r="G15676" s="19" t="str">
        <f>IFERROR(VLOOKUP($D15676,LISTA!$A$2:$J$9990,8,0),"")</f>
        <v/>
      </c>
      <c r="H15676" s="40" t="str">
        <f t="shared" si="269"/>
        <v/>
      </c>
    </row>
    <row r="15677" spans="7:8" x14ac:dyDescent="0.25">
      <c r="G15677" s="19" t="str">
        <f>IFERROR(VLOOKUP($D15677,LISTA!$A$2:$J$9990,8,0),"")</f>
        <v/>
      </c>
      <c r="H15677" s="40" t="str">
        <f t="shared" si="269"/>
        <v/>
      </c>
    </row>
    <row r="15678" spans="7:8" x14ac:dyDescent="0.25">
      <c r="G15678" s="19" t="str">
        <f>IFERROR(VLOOKUP($D15678,LISTA!$A$2:$J$9990,8,0),"")</f>
        <v/>
      </c>
      <c r="H15678" s="40" t="str">
        <f t="shared" si="269"/>
        <v/>
      </c>
    </row>
    <row r="15679" spans="7:8" x14ac:dyDescent="0.25">
      <c r="G15679" s="19" t="str">
        <f>IFERROR(VLOOKUP($D15679,LISTA!$A$2:$J$9990,8,0),"")</f>
        <v/>
      </c>
      <c r="H15679" s="40" t="str">
        <f t="shared" si="269"/>
        <v/>
      </c>
    </row>
    <row r="15680" spans="7:8" x14ac:dyDescent="0.25">
      <c r="G15680" s="19" t="str">
        <f>IFERROR(VLOOKUP($D15680,LISTA!$A$2:$J$9990,8,0),"")</f>
        <v/>
      </c>
      <c r="H15680" s="40" t="str">
        <f t="shared" si="269"/>
        <v/>
      </c>
    </row>
    <row r="15681" spans="7:8" x14ac:dyDescent="0.25">
      <c r="G15681" s="19" t="str">
        <f>IFERROR(VLOOKUP($D15681,LISTA!$A$2:$J$9990,8,0),"")</f>
        <v/>
      </c>
      <c r="H15681" s="40" t="str">
        <f t="shared" si="269"/>
        <v/>
      </c>
    </row>
    <row r="15682" spans="7:8" x14ac:dyDescent="0.25">
      <c r="G15682" s="19" t="str">
        <f>IFERROR(VLOOKUP($D15682,LISTA!$A$2:$J$9990,8,0),"")</f>
        <v/>
      </c>
      <c r="H15682" s="40" t="str">
        <f t="shared" si="269"/>
        <v/>
      </c>
    </row>
    <row r="15683" spans="7:8" x14ac:dyDescent="0.25">
      <c r="G15683" s="19" t="str">
        <f>IFERROR(VLOOKUP($D15683,LISTA!$A$2:$J$9990,8,0),"")</f>
        <v/>
      </c>
      <c r="H15683" s="40" t="str">
        <f t="shared" si="269"/>
        <v/>
      </c>
    </row>
    <row r="15684" spans="7:8" x14ac:dyDescent="0.25">
      <c r="G15684" s="19" t="str">
        <f>IFERROR(VLOOKUP($D15684,LISTA!$A$2:$J$9990,8,0),"")</f>
        <v/>
      </c>
      <c r="H15684" s="40" t="str">
        <f t="shared" si="269"/>
        <v/>
      </c>
    </row>
    <row r="15685" spans="7:8" x14ac:dyDescent="0.25">
      <c r="G15685" s="19" t="str">
        <f>IFERROR(VLOOKUP($D15685,LISTA!$A$2:$J$9990,8,0),"")</f>
        <v/>
      </c>
      <c r="H15685" s="40" t="str">
        <f t="shared" ref="H15685:H15748" si="270">IF(OR(G15685=$K$10,G15685=$K$11,G15685=$K$14,G15685=$K$15,G15685=$K$16,G15685=$K$17,G15685=$K$18,G15685=$K$19,G15685=$K$20,G15685=$K$21,G15685=$K$22,G15685=$K$23,G15685=$K$24,G15685=$K$25,G15685=$K$26,G15685=$K$27,G15685=$K$28),$K$9,IF(OR(G15685=$K$32,G15685=$K$33),$K$31,IF(OR(G15685=$K$38),$K$37,"")))</f>
        <v/>
      </c>
    </row>
    <row r="15686" spans="7:8" x14ac:dyDescent="0.25">
      <c r="G15686" s="19" t="str">
        <f>IFERROR(VLOOKUP($D15686,LISTA!$A$2:$J$9990,8,0),"")</f>
        <v/>
      </c>
      <c r="H15686" s="40" t="str">
        <f t="shared" si="270"/>
        <v/>
      </c>
    </row>
    <row r="15687" spans="7:8" x14ac:dyDescent="0.25">
      <c r="G15687" s="19" t="str">
        <f>IFERROR(VLOOKUP($D15687,LISTA!$A$2:$J$9990,8,0),"")</f>
        <v/>
      </c>
      <c r="H15687" s="40" t="str">
        <f t="shared" si="270"/>
        <v/>
      </c>
    </row>
    <row r="15688" spans="7:8" x14ac:dyDescent="0.25">
      <c r="G15688" s="19" t="str">
        <f>IFERROR(VLOOKUP($D15688,LISTA!$A$2:$J$9990,8,0),"")</f>
        <v/>
      </c>
      <c r="H15688" s="40" t="str">
        <f t="shared" si="270"/>
        <v/>
      </c>
    </row>
    <row r="15689" spans="7:8" x14ac:dyDescent="0.25">
      <c r="G15689" s="19" t="str">
        <f>IFERROR(VLOOKUP($D15689,LISTA!$A$2:$J$9990,8,0),"")</f>
        <v/>
      </c>
      <c r="H15689" s="40" t="str">
        <f t="shared" si="270"/>
        <v/>
      </c>
    </row>
    <row r="15690" spans="7:8" x14ac:dyDescent="0.25">
      <c r="G15690" s="19" t="str">
        <f>IFERROR(VLOOKUP($D15690,LISTA!$A$2:$J$9990,8,0),"")</f>
        <v/>
      </c>
      <c r="H15690" s="40" t="str">
        <f t="shared" si="270"/>
        <v/>
      </c>
    </row>
    <row r="15691" spans="7:8" x14ac:dyDescent="0.25">
      <c r="G15691" s="19" t="str">
        <f>IFERROR(VLOOKUP($D15691,LISTA!$A$2:$J$9990,8,0),"")</f>
        <v/>
      </c>
      <c r="H15691" s="40" t="str">
        <f t="shared" si="270"/>
        <v/>
      </c>
    </row>
    <row r="15692" spans="7:8" x14ac:dyDescent="0.25">
      <c r="G15692" s="19" t="str">
        <f>IFERROR(VLOOKUP($D15692,LISTA!$A$2:$J$9990,8,0),"")</f>
        <v/>
      </c>
      <c r="H15692" s="40" t="str">
        <f t="shared" si="270"/>
        <v/>
      </c>
    </row>
    <row r="15693" spans="7:8" x14ac:dyDescent="0.25">
      <c r="G15693" s="19" t="str">
        <f>IFERROR(VLOOKUP($D15693,LISTA!$A$2:$J$9990,8,0),"")</f>
        <v/>
      </c>
      <c r="H15693" s="40" t="str">
        <f t="shared" si="270"/>
        <v/>
      </c>
    </row>
    <row r="15694" spans="7:8" x14ac:dyDescent="0.25">
      <c r="G15694" s="19" t="str">
        <f>IFERROR(VLOOKUP($D15694,LISTA!$A$2:$J$9990,8,0),"")</f>
        <v/>
      </c>
      <c r="H15694" s="40" t="str">
        <f t="shared" si="270"/>
        <v/>
      </c>
    </row>
    <row r="15695" spans="7:8" x14ac:dyDescent="0.25">
      <c r="G15695" s="19" t="str">
        <f>IFERROR(VLOOKUP($D15695,LISTA!$A$2:$J$9990,8,0),"")</f>
        <v/>
      </c>
      <c r="H15695" s="40" t="str">
        <f t="shared" si="270"/>
        <v/>
      </c>
    </row>
    <row r="15696" spans="7:8" x14ac:dyDescent="0.25">
      <c r="G15696" s="19" t="str">
        <f>IFERROR(VLOOKUP($D15696,LISTA!$A$2:$J$9990,8,0),"")</f>
        <v/>
      </c>
      <c r="H15696" s="40" t="str">
        <f t="shared" si="270"/>
        <v/>
      </c>
    </row>
    <row r="15697" spans="7:8" x14ac:dyDescent="0.25">
      <c r="G15697" s="19" t="str">
        <f>IFERROR(VLOOKUP($D15697,LISTA!$A$2:$J$9990,8,0),"")</f>
        <v/>
      </c>
      <c r="H15697" s="40" t="str">
        <f t="shared" si="270"/>
        <v/>
      </c>
    </row>
    <row r="15698" spans="7:8" x14ac:dyDescent="0.25">
      <c r="G15698" s="19" t="str">
        <f>IFERROR(VLOOKUP($D15698,LISTA!$A$2:$J$9990,8,0),"")</f>
        <v/>
      </c>
      <c r="H15698" s="40" t="str">
        <f t="shared" si="270"/>
        <v/>
      </c>
    </row>
    <row r="15699" spans="7:8" x14ac:dyDescent="0.25">
      <c r="G15699" s="19" t="str">
        <f>IFERROR(VLOOKUP($D15699,LISTA!$A$2:$J$9990,8,0),"")</f>
        <v/>
      </c>
      <c r="H15699" s="40" t="str">
        <f t="shared" si="270"/>
        <v/>
      </c>
    </row>
    <row r="15700" spans="7:8" x14ac:dyDescent="0.25">
      <c r="G15700" s="19" t="str">
        <f>IFERROR(VLOOKUP($D15700,LISTA!$A$2:$J$9990,8,0),"")</f>
        <v/>
      </c>
      <c r="H15700" s="40" t="str">
        <f t="shared" si="270"/>
        <v/>
      </c>
    </row>
    <row r="15701" spans="7:8" x14ac:dyDescent="0.25">
      <c r="G15701" s="19" t="str">
        <f>IFERROR(VLOOKUP($D15701,LISTA!$A$2:$J$9990,8,0),"")</f>
        <v/>
      </c>
      <c r="H15701" s="40" t="str">
        <f t="shared" si="270"/>
        <v/>
      </c>
    </row>
    <row r="15702" spans="7:8" x14ac:dyDescent="0.25">
      <c r="G15702" s="19" t="str">
        <f>IFERROR(VLOOKUP($D15702,LISTA!$A$2:$J$9990,8,0),"")</f>
        <v/>
      </c>
      <c r="H15702" s="40" t="str">
        <f t="shared" si="270"/>
        <v/>
      </c>
    </row>
    <row r="15703" spans="7:8" x14ac:dyDescent="0.25">
      <c r="G15703" s="19" t="str">
        <f>IFERROR(VLOOKUP($D15703,LISTA!$A$2:$J$9990,8,0),"")</f>
        <v/>
      </c>
      <c r="H15703" s="40" t="str">
        <f t="shared" si="270"/>
        <v/>
      </c>
    </row>
    <row r="15704" spans="7:8" x14ac:dyDescent="0.25">
      <c r="G15704" s="19" t="str">
        <f>IFERROR(VLOOKUP($D15704,LISTA!$A$2:$J$9990,8,0),"")</f>
        <v/>
      </c>
      <c r="H15704" s="40" t="str">
        <f t="shared" si="270"/>
        <v/>
      </c>
    </row>
    <row r="15705" spans="7:8" x14ac:dyDescent="0.25">
      <c r="G15705" s="19" t="str">
        <f>IFERROR(VLOOKUP($D15705,LISTA!$A$2:$J$9990,8,0),"")</f>
        <v/>
      </c>
      <c r="H15705" s="40" t="str">
        <f t="shared" si="270"/>
        <v/>
      </c>
    </row>
    <row r="15706" spans="7:8" x14ac:dyDescent="0.25">
      <c r="G15706" s="19" t="str">
        <f>IFERROR(VLOOKUP($D15706,LISTA!$A$2:$J$9990,8,0),"")</f>
        <v/>
      </c>
      <c r="H15706" s="40" t="str">
        <f t="shared" si="270"/>
        <v/>
      </c>
    </row>
    <row r="15707" spans="7:8" x14ac:dyDescent="0.25">
      <c r="G15707" s="19" t="str">
        <f>IFERROR(VLOOKUP($D15707,LISTA!$A$2:$J$9990,8,0),"")</f>
        <v/>
      </c>
      <c r="H15707" s="40" t="str">
        <f t="shared" si="270"/>
        <v/>
      </c>
    </row>
    <row r="15708" spans="7:8" x14ac:dyDescent="0.25">
      <c r="G15708" s="19" t="str">
        <f>IFERROR(VLOOKUP($D15708,LISTA!$A$2:$J$9990,8,0),"")</f>
        <v/>
      </c>
      <c r="H15708" s="40" t="str">
        <f t="shared" si="270"/>
        <v/>
      </c>
    </row>
    <row r="15709" spans="7:8" x14ac:dyDescent="0.25">
      <c r="G15709" s="19" t="str">
        <f>IFERROR(VLOOKUP($D15709,LISTA!$A$2:$J$9990,8,0),"")</f>
        <v/>
      </c>
      <c r="H15709" s="40" t="str">
        <f t="shared" si="270"/>
        <v/>
      </c>
    </row>
    <row r="15710" spans="7:8" x14ac:dyDescent="0.25">
      <c r="G15710" s="19" t="str">
        <f>IFERROR(VLOOKUP($D15710,LISTA!$A$2:$J$9990,8,0),"")</f>
        <v/>
      </c>
      <c r="H15710" s="40" t="str">
        <f t="shared" si="270"/>
        <v/>
      </c>
    </row>
    <row r="15711" spans="7:8" x14ac:dyDescent="0.25">
      <c r="G15711" s="19" t="str">
        <f>IFERROR(VLOOKUP($D15711,LISTA!$A$2:$J$9990,8,0),"")</f>
        <v/>
      </c>
      <c r="H15711" s="40" t="str">
        <f t="shared" si="270"/>
        <v/>
      </c>
    </row>
    <row r="15712" spans="7:8" x14ac:dyDescent="0.25">
      <c r="G15712" s="19" t="str">
        <f>IFERROR(VLOOKUP($D15712,LISTA!$A$2:$J$9990,8,0),"")</f>
        <v/>
      </c>
      <c r="H15712" s="40" t="str">
        <f t="shared" si="270"/>
        <v/>
      </c>
    </row>
    <row r="15713" spans="7:8" x14ac:dyDescent="0.25">
      <c r="G15713" s="19" t="str">
        <f>IFERROR(VLOOKUP($D15713,LISTA!$A$2:$J$9990,8,0),"")</f>
        <v/>
      </c>
      <c r="H15713" s="40" t="str">
        <f t="shared" si="270"/>
        <v/>
      </c>
    </row>
    <row r="15714" spans="7:8" x14ac:dyDescent="0.25">
      <c r="G15714" s="19" t="str">
        <f>IFERROR(VLOOKUP($D15714,LISTA!$A$2:$J$9990,8,0),"")</f>
        <v/>
      </c>
      <c r="H15714" s="40" t="str">
        <f t="shared" si="270"/>
        <v/>
      </c>
    </row>
    <row r="15715" spans="7:8" x14ac:dyDescent="0.25">
      <c r="G15715" s="19" t="str">
        <f>IFERROR(VLOOKUP($D15715,LISTA!$A$2:$J$9990,8,0),"")</f>
        <v/>
      </c>
      <c r="H15715" s="40" t="str">
        <f t="shared" si="270"/>
        <v/>
      </c>
    </row>
    <row r="15716" spans="7:8" x14ac:dyDescent="0.25">
      <c r="G15716" s="19" t="str">
        <f>IFERROR(VLOOKUP($D15716,LISTA!$A$2:$J$9990,8,0),"")</f>
        <v/>
      </c>
      <c r="H15716" s="40" t="str">
        <f t="shared" si="270"/>
        <v/>
      </c>
    </row>
    <row r="15717" spans="7:8" x14ac:dyDescent="0.25">
      <c r="G15717" s="19" t="str">
        <f>IFERROR(VLOOKUP($D15717,LISTA!$A$2:$J$9990,8,0),"")</f>
        <v/>
      </c>
      <c r="H15717" s="40" t="str">
        <f t="shared" si="270"/>
        <v/>
      </c>
    </row>
    <row r="15718" spans="7:8" x14ac:dyDescent="0.25">
      <c r="G15718" s="19" t="str">
        <f>IFERROR(VLOOKUP($D15718,LISTA!$A$2:$J$9990,8,0),"")</f>
        <v/>
      </c>
      <c r="H15718" s="40" t="str">
        <f t="shared" si="270"/>
        <v/>
      </c>
    </row>
    <row r="15719" spans="7:8" x14ac:dyDescent="0.25">
      <c r="G15719" s="19" t="str">
        <f>IFERROR(VLOOKUP($D15719,LISTA!$A$2:$J$9990,8,0),"")</f>
        <v/>
      </c>
      <c r="H15719" s="40" t="str">
        <f t="shared" si="270"/>
        <v/>
      </c>
    </row>
    <row r="15720" spans="7:8" x14ac:dyDescent="0.25">
      <c r="G15720" s="19" t="str">
        <f>IFERROR(VLOOKUP($D15720,LISTA!$A$2:$J$9990,8,0),"")</f>
        <v/>
      </c>
      <c r="H15720" s="40" t="str">
        <f t="shared" si="270"/>
        <v/>
      </c>
    </row>
    <row r="15721" spans="7:8" x14ac:dyDescent="0.25">
      <c r="G15721" s="19" t="str">
        <f>IFERROR(VLOOKUP($D15721,LISTA!$A$2:$J$9990,8,0),"")</f>
        <v/>
      </c>
      <c r="H15721" s="40" t="str">
        <f t="shared" si="270"/>
        <v/>
      </c>
    </row>
    <row r="15722" spans="7:8" x14ac:dyDescent="0.25">
      <c r="G15722" s="19" t="str">
        <f>IFERROR(VLOOKUP($D15722,LISTA!$A$2:$J$9990,8,0),"")</f>
        <v/>
      </c>
      <c r="H15722" s="40" t="str">
        <f t="shared" si="270"/>
        <v/>
      </c>
    </row>
    <row r="15723" spans="7:8" x14ac:dyDescent="0.25">
      <c r="G15723" s="19" t="str">
        <f>IFERROR(VLOOKUP($D15723,LISTA!$A$2:$J$9990,8,0),"")</f>
        <v/>
      </c>
      <c r="H15723" s="40" t="str">
        <f t="shared" si="270"/>
        <v/>
      </c>
    </row>
    <row r="15724" spans="7:8" x14ac:dyDescent="0.25">
      <c r="G15724" s="19" t="str">
        <f>IFERROR(VLOOKUP($D15724,LISTA!$A$2:$J$9990,8,0),"")</f>
        <v/>
      </c>
      <c r="H15724" s="40" t="str">
        <f t="shared" si="270"/>
        <v/>
      </c>
    </row>
    <row r="15725" spans="7:8" x14ac:dyDescent="0.25">
      <c r="G15725" s="19" t="str">
        <f>IFERROR(VLOOKUP($D15725,LISTA!$A$2:$J$9990,8,0),"")</f>
        <v/>
      </c>
      <c r="H15725" s="40" t="str">
        <f t="shared" si="270"/>
        <v/>
      </c>
    </row>
    <row r="15726" spans="7:8" x14ac:dyDescent="0.25">
      <c r="G15726" s="19" t="str">
        <f>IFERROR(VLOOKUP($D15726,LISTA!$A$2:$J$9990,8,0),"")</f>
        <v/>
      </c>
      <c r="H15726" s="40" t="str">
        <f t="shared" si="270"/>
        <v/>
      </c>
    </row>
    <row r="15727" spans="7:8" x14ac:dyDescent="0.25">
      <c r="G15727" s="19" t="str">
        <f>IFERROR(VLOOKUP($D15727,LISTA!$A$2:$J$9990,8,0),"")</f>
        <v/>
      </c>
      <c r="H15727" s="40" t="str">
        <f t="shared" si="270"/>
        <v/>
      </c>
    </row>
    <row r="15728" spans="7:8" x14ac:dyDescent="0.25">
      <c r="G15728" s="19" t="str">
        <f>IFERROR(VLOOKUP($D15728,LISTA!$A$2:$J$9990,8,0),"")</f>
        <v/>
      </c>
      <c r="H15728" s="40" t="str">
        <f t="shared" si="270"/>
        <v/>
      </c>
    </row>
    <row r="15729" spans="7:8" x14ac:dyDescent="0.25">
      <c r="G15729" s="19" t="str">
        <f>IFERROR(VLOOKUP($D15729,LISTA!$A$2:$J$9990,8,0),"")</f>
        <v/>
      </c>
      <c r="H15729" s="40" t="str">
        <f t="shared" si="270"/>
        <v/>
      </c>
    </row>
    <row r="15730" spans="7:8" x14ac:dyDescent="0.25">
      <c r="G15730" s="19" t="str">
        <f>IFERROR(VLOOKUP($D15730,LISTA!$A$2:$J$9990,8,0),"")</f>
        <v/>
      </c>
      <c r="H15730" s="40" t="str">
        <f t="shared" si="270"/>
        <v/>
      </c>
    </row>
    <row r="15731" spans="7:8" x14ac:dyDescent="0.25">
      <c r="G15731" s="19" t="str">
        <f>IFERROR(VLOOKUP($D15731,LISTA!$A$2:$J$9990,8,0),"")</f>
        <v/>
      </c>
      <c r="H15731" s="40" t="str">
        <f t="shared" si="270"/>
        <v/>
      </c>
    </row>
    <row r="15732" spans="7:8" x14ac:dyDescent="0.25">
      <c r="G15732" s="19" t="str">
        <f>IFERROR(VLOOKUP($D15732,LISTA!$A$2:$J$9990,8,0),"")</f>
        <v/>
      </c>
      <c r="H15732" s="40" t="str">
        <f t="shared" si="270"/>
        <v/>
      </c>
    </row>
    <row r="15733" spans="7:8" x14ac:dyDescent="0.25">
      <c r="G15733" s="19" t="str">
        <f>IFERROR(VLOOKUP($D15733,LISTA!$A$2:$J$9990,8,0),"")</f>
        <v/>
      </c>
      <c r="H15733" s="40" t="str">
        <f t="shared" si="270"/>
        <v/>
      </c>
    </row>
    <row r="15734" spans="7:8" x14ac:dyDescent="0.25">
      <c r="G15734" s="19" t="str">
        <f>IFERROR(VLOOKUP($D15734,LISTA!$A$2:$J$9990,8,0),"")</f>
        <v/>
      </c>
      <c r="H15734" s="40" t="str">
        <f t="shared" si="270"/>
        <v/>
      </c>
    </row>
    <row r="15735" spans="7:8" x14ac:dyDescent="0.25">
      <c r="G15735" s="19" t="str">
        <f>IFERROR(VLOOKUP($D15735,LISTA!$A$2:$J$9990,8,0),"")</f>
        <v/>
      </c>
      <c r="H15735" s="40" t="str">
        <f t="shared" si="270"/>
        <v/>
      </c>
    </row>
    <row r="15736" spans="7:8" x14ac:dyDescent="0.25">
      <c r="G15736" s="19" t="str">
        <f>IFERROR(VLOOKUP($D15736,LISTA!$A$2:$J$9990,8,0),"")</f>
        <v/>
      </c>
      <c r="H15736" s="40" t="str">
        <f t="shared" si="270"/>
        <v/>
      </c>
    </row>
    <row r="15737" spans="7:8" x14ac:dyDescent="0.25">
      <c r="G15737" s="19" t="str">
        <f>IFERROR(VLOOKUP($D15737,LISTA!$A$2:$J$9990,8,0),"")</f>
        <v/>
      </c>
      <c r="H15737" s="40" t="str">
        <f t="shared" si="270"/>
        <v/>
      </c>
    </row>
    <row r="15738" spans="7:8" x14ac:dyDescent="0.25">
      <c r="G15738" s="19" t="str">
        <f>IFERROR(VLOOKUP($D15738,LISTA!$A$2:$J$9990,8,0),"")</f>
        <v/>
      </c>
      <c r="H15738" s="40" t="str">
        <f t="shared" si="270"/>
        <v/>
      </c>
    </row>
    <row r="15739" spans="7:8" x14ac:dyDescent="0.25">
      <c r="G15739" s="19" t="str">
        <f>IFERROR(VLOOKUP($D15739,LISTA!$A$2:$J$9990,8,0),"")</f>
        <v/>
      </c>
      <c r="H15739" s="40" t="str">
        <f t="shared" si="270"/>
        <v/>
      </c>
    </row>
    <row r="15740" spans="7:8" x14ac:dyDescent="0.25">
      <c r="G15740" s="19" t="str">
        <f>IFERROR(VLOOKUP($D15740,LISTA!$A$2:$J$9990,8,0),"")</f>
        <v/>
      </c>
      <c r="H15740" s="40" t="str">
        <f t="shared" si="270"/>
        <v/>
      </c>
    </row>
    <row r="15741" spans="7:8" x14ac:dyDescent="0.25">
      <c r="G15741" s="19" t="str">
        <f>IFERROR(VLOOKUP($D15741,LISTA!$A$2:$J$9990,8,0),"")</f>
        <v/>
      </c>
      <c r="H15741" s="40" t="str">
        <f t="shared" si="270"/>
        <v/>
      </c>
    </row>
    <row r="15742" spans="7:8" x14ac:dyDescent="0.25">
      <c r="G15742" s="19" t="str">
        <f>IFERROR(VLOOKUP($D15742,LISTA!$A$2:$J$9990,8,0),"")</f>
        <v/>
      </c>
      <c r="H15742" s="40" t="str">
        <f t="shared" si="270"/>
        <v/>
      </c>
    </row>
    <row r="15743" spans="7:8" x14ac:dyDescent="0.25">
      <c r="G15743" s="19" t="str">
        <f>IFERROR(VLOOKUP($D15743,LISTA!$A$2:$J$9990,8,0),"")</f>
        <v/>
      </c>
      <c r="H15743" s="40" t="str">
        <f t="shared" si="270"/>
        <v/>
      </c>
    </row>
    <row r="15744" spans="7:8" x14ac:dyDescent="0.25">
      <c r="G15744" s="19" t="str">
        <f>IFERROR(VLOOKUP($D15744,LISTA!$A$2:$J$9990,8,0),"")</f>
        <v/>
      </c>
      <c r="H15744" s="40" t="str">
        <f t="shared" si="270"/>
        <v/>
      </c>
    </row>
    <row r="15745" spans="7:8" x14ac:dyDescent="0.25">
      <c r="G15745" s="19" t="str">
        <f>IFERROR(VLOOKUP($D15745,LISTA!$A$2:$J$9990,8,0),"")</f>
        <v/>
      </c>
      <c r="H15745" s="40" t="str">
        <f t="shared" si="270"/>
        <v/>
      </c>
    </row>
    <row r="15746" spans="7:8" x14ac:dyDescent="0.25">
      <c r="G15746" s="19" t="str">
        <f>IFERROR(VLOOKUP($D15746,LISTA!$A$2:$J$9990,8,0),"")</f>
        <v/>
      </c>
      <c r="H15746" s="40" t="str">
        <f t="shared" si="270"/>
        <v/>
      </c>
    </row>
    <row r="15747" spans="7:8" x14ac:dyDescent="0.25">
      <c r="G15747" s="19" t="str">
        <f>IFERROR(VLOOKUP($D15747,LISTA!$A$2:$J$9990,8,0),"")</f>
        <v/>
      </c>
      <c r="H15747" s="40" t="str">
        <f t="shared" si="270"/>
        <v/>
      </c>
    </row>
    <row r="15748" spans="7:8" x14ac:dyDescent="0.25">
      <c r="G15748" s="19" t="str">
        <f>IFERROR(VLOOKUP($D15748,LISTA!$A$2:$J$9990,8,0),"")</f>
        <v/>
      </c>
      <c r="H15748" s="40" t="str">
        <f t="shared" si="270"/>
        <v/>
      </c>
    </row>
    <row r="15749" spans="7:8" x14ac:dyDescent="0.25">
      <c r="G15749" s="19" t="str">
        <f>IFERROR(VLOOKUP($D15749,LISTA!$A$2:$J$9990,8,0),"")</f>
        <v/>
      </c>
      <c r="H15749" s="40" t="str">
        <f t="shared" ref="H15749:H15812" si="271">IF(OR(G15749=$K$10,G15749=$K$11,G15749=$K$14,G15749=$K$15,G15749=$K$16,G15749=$K$17,G15749=$K$18,G15749=$K$19,G15749=$K$20,G15749=$K$21,G15749=$K$22,G15749=$K$23,G15749=$K$24,G15749=$K$25,G15749=$K$26,G15749=$K$27,G15749=$K$28),$K$9,IF(OR(G15749=$K$32,G15749=$K$33),$K$31,IF(OR(G15749=$K$38),$K$37,"")))</f>
        <v/>
      </c>
    </row>
    <row r="15750" spans="7:8" x14ac:dyDescent="0.25">
      <c r="G15750" s="19" t="str">
        <f>IFERROR(VLOOKUP($D15750,LISTA!$A$2:$J$9990,8,0),"")</f>
        <v/>
      </c>
      <c r="H15750" s="40" t="str">
        <f t="shared" si="271"/>
        <v/>
      </c>
    </row>
    <row r="15751" spans="7:8" x14ac:dyDescent="0.25">
      <c r="G15751" s="19" t="str">
        <f>IFERROR(VLOOKUP($D15751,LISTA!$A$2:$J$9990,8,0),"")</f>
        <v/>
      </c>
      <c r="H15751" s="40" t="str">
        <f t="shared" si="271"/>
        <v/>
      </c>
    </row>
    <row r="15752" spans="7:8" x14ac:dyDescent="0.25">
      <c r="G15752" s="19" t="str">
        <f>IFERROR(VLOOKUP($D15752,LISTA!$A$2:$J$9990,8,0),"")</f>
        <v/>
      </c>
      <c r="H15752" s="40" t="str">
        <f t="shared" si="271"/>
        <v/>
      </c>
    </row>
    <row r="15753" spans="7:8" x14ac:dyDescent="0.25">
      <c r="G15753" s="19" t="str">
        <f>IFERROR(VLOOKUP($D15753,LISTA!$A$2:$J$9990,8,0),"")</f>
        <v/>
      </c>
      <c r="H15753" s="40" t="str">
        <f t="shared" si="271"/>
        <v/>
      </c>
    </row>
    <row r="15754" spans="7:8" x14ac:dyDescent="0.25">
      <c r="G15754" s="19" t="str">
        <f>IFERROR(VLOOKUP($D15754,LISTA!$A$2:$J$9990,8,0),"")</f>
        <v/>
      </c>
      <c r="H15754" s="40" t="str">
        <f t="shared" si="271"/>
        <v/>
      </c>
    </row>
    <row r="15755" spans="7:8" x14ac:dyDescent="0.25">
      <c r="G15755" s="19" t="str">
        <f>IFERROR(VLOOKUP($D15755,LISTA!$A$2:$J$9990,8,0),"")</f>
        <v/>
      </c>
      <c r="H15755" s="40" t="str">
        <f t="shared" si="271"/>
        <v/>
      </c>
    </row>
    <row r="15756" spans="7:8" x14ac:dyDescent="0.25">
      <c r="G15756" s="19" t="str">
        <f>IFERROR(VLOOKUP($D15756,LISTA!$A$2:$J$9990,8,0),"")</f>
        <v/>
      </c>
      <c r="H15756" s="40" t="str">
        <f t="shared" si="271"/>
        <v/>
      </c>
    </row>
    <row r="15757" spans="7:8" x14ac:dyDescent="0.25">
      <c r="G15757" s="19" t="str">
        <f>IFERROR(VLOOKUP($D15757,LISTA!$A$2:$J$9990,8,0),"")</f>
        <v/>
      </c>
      <c r="H15757" s="40" t="str">
        <f t="shared" si="271"/>
        <v/>
      </c>
    </row>
    <row r="15758" spans="7:8" x14ac:dyDescent="0.25">
      <c r="G15758" s="19" t="str">
        <f>IFERROR(VLOOKUP($D15758,LISTA!$A$2:$J$9990,8,0),"")</f>
        <v/>
      </c>
      <c r="H15758" s="40" t="str">
        <f t="shared" si="271"/>
        <v/>
      </c>
    </row>
    <row r="15759" spans="7:8" x14ac:dyDescent="0.25">
      <c r="G15759" s="19" t="str">
        <f>IFERROR(VLOOKUP($D15759,LISTA!$A$2:$J$9990,8,0),"")</f>
        <v/>
      </c>
      <c r="H15759" s="40" t="str">
        <f t="shared" si="271"/>
        <v/>
      </c>
    </row>
    <row r="15760" spans="7:8" x14ac:dyDescent="0.25">
      <c r="G15760" s="19" t="str">
        <f>IFERROR(VLOOKUP($D15760,LISTA!$A$2:$J$9990,8,0),"")</f>
        <v/>
      </c>
      <c r="H15760" s="40" t="str">
        <f t="shared" si="271"/>
        <v/>
      </c>
    </row>
    <row r="15761" spans="7:8" x14ac:dyDescent="0.25">
      <c r="G15761" s="19" t="str">
        <f>IFERROR(VLOOKUP($D15761,LISTA!$A$2:$J$9990,8,0),"")</f>
        <v/>
      </c>
      <c r="H15761" s="40" t="str">
        <f t="shared" si="271"/>
        <v/>
      </c>
    </row>
    <row r="15762" spans="7:8" x14ac:dyDescent="0.25">
      <c r="G15762" s="19" t="str">
        <f>IFERROR(VLOOKUP($D15762,LISTA!$A$2:$J$9990,8,0),"")</f>
        <v/>
      </c>
      <c r="H15762" s="40" t="str">
        <f t="shared" si="271"/>
        <v/>
      </c>
    </row>
    <row r="15763" spans="7:8" x14ac:dyDescent="0.25">
      <c r="G15763" s="19" t="str">
        <f>IFERROR(VLOOKUP($D15763,LISTA!$A$2:$J$9990,8,0),"")</f>
        <v/>
      </c>
      <c r="H15763" s="40" t="str">
        <f t="shared" si="271"/>
        <v/>
      </c>
    </row>
    <row r="15764" spans="7:8" x14ac:dyDescent="0.25">
      <c r="G15764" s="19" t="str">
        <f>IFERROR(VLOOKUP($D15764,LISTA!$A$2:$J$9990,8,0),"")</f>
        <v/>
      </c>
      <c r="H15764" s="40" t="str">
        <f t="shared" si="271"/>
        <v/>
      </c>
    </row>
    <row r="15765" spans="7:8" x14ac:dyDescent="0.25">
      <c r="G15765" s="19" t="str">
        <f>IFERROR(VLOOKUP($D15765,LISTA!$A$2:$J$9990,8,0),"")</f>
        <v/>
      </c>
      <c r="H15765" s="40" t="str">
        <f t="shared" si="271"/>
        <v/>
      </c>
    </row>
    <row r="15766" spans="7:8" x14ac:dyDescent="0.25">
      <c r="G15766" s="19" t="str">
        <f>IFERROR(VLOOKUP($D15766,LISTA!$A$2:$J$9990,8,0),"")</f>
        <v/>
      </c>
      <c r="H15766" s="40" t="str">
        <f t="shared" si="271"/>
        <v/>
      </c>
    </row>
    <row r="15767" spans="7:8" x14ac:dyDescent="0.25">
      <c r="G15767" s="19" t="str">
        <f>IFERROR(VLOOKUP($D15767,LISTA!$A$2:$J$9990,8,0),"")</f>
        <v/>
      </c>
      <c r="H15767" s="40" t="str">
        <f t="shared" si="271"/>
        <v/>
      </c>
    </row>
    <row r="15768" spans="7:8" x14ac:dyDescent="0.25">
      <c r="G15768" s="19" t="str">
        <f>IFERROR(VLOOKUP($D15768,LISTA!$A$2:$J$9990,8,0),"")</f>
        <v/>
      </c>
      <c r="H15768" s="40" t="str">
        <f t="shared" si="271"/>
        <v/>
      </c>
    </row>
    <row r="15769" spans="7:8" x14ac:dyDescent="0.25">
      <c r="G15769" s="19" t="str">
        <f>IFERROR(VLOOKUP($D15769,LISTA!$A$2:$J$9990,8,0),"")</f>
        <v/>
      </c>
      <c r="H15769" s="40" t="str">
        <f t="shared" si="271"/>
        <v/>
      </c>
    </row>
    <row r="15770" spans="7:8" x14ac:dyDescent="0.25">
      <c r="G15770" s="19" t="str">
        <f>IFERROR(VLOOKUP($D15770,LISTA!$A$2:$J$9990,8,0),"")</f>
        <v/>
      </c>
      <c r="H15770" s="40" t="str">
        <f t="shared" si="271"/>
        <v/>
      </c>
    </row>
    <row r="15771" spans="7:8" x14ac:dyDescent="0.25">
      <c r="G15771" s="19" t="str">
        <f>IFERROR(VLOOKUP($D15771,LISTA!$A$2:$J$9990,8,0),"")</f>
        <v/>
      </c>
      <c r="H15771" s="40" t="str">
        <f t="shared" si="271"/>
        <v/>
      </c>
    </row>
    <row r="15772" spans="7:8" x14ac:dyDescent="0.25">
      <c r="G15772" s="19" t="str">
        <f>IFERROR(VLOOKUP($D15772,LISTA!$A$2:$J$9990,8,0),"")</f>
        <v/>
      </c>
      <c r="H15772" s="40" t="str">
        <f t="shared" si="271"/>
        <v/>
      </c>
    </row>
    <row r="15773" spans="7:8" x14ac:dyDescent="0.25">
      <c r="G15773" s="19" t="str">
        <f>IFERROR(VLOOKUP($D15773,LISTA!$A$2:$J$9990,8,0),"")</f>
        <v/>
      </c>
      <c r="H15773" s="40" t="str">
        <f t="shared" si="271"/>
        <v/>
      </c>
    </row>
    <row r="15774" spans="7:8" x14ac:dyDescent="0.25">
      <c r="G15774" s="19" t="str">
        <f>IFERROR(VLOOKUP($D15774,LISTA!$A$2:$J$9990,8,0),"")</f>
        <v/>
      </c>
      <c r="H15774" s="40" t="str">
        <f t="shared" si="271"/>
        <v/>
      </c>
    </row>
    <row r="15775" spans="7:8" x14ac:dyDescent="0.25">
      <c r="G15775" s="19" t="str">
        <f>IFERROR(VLOOKUP($D15775,LISTA!$A$2:$J$9990,8,0),"")</f>
        <v/>
      </c>
      <c r="H15775" s="40" t="str">
        <f t="shared" si="271"/>
        <v/>
      </c>
    </row>
    <row r="15776" spans="7:8" x14ac:dyDescent="0.25">
      <c r="G15776" s="19" t="str">
        <f>IFERROR(VLOOKUP($D15776,LISTA!$A$2:$J$9990,8,0),"")</f>
        <v/>
      </c>
      <c r="H15776" s="40" t="str">
        <f t="shared" si="271"/>
        <v/>
      </c>
    </row>
    <row r="15777" spans="7:8" x14ac:dyDescent="0.25">
      <c r="G15777" s="19" t="str">
        <f>IFERROR(VLOOKUP($D15777,LISTA!$A$2:$J$9990,8,0),"")</f>
        <v/>
      </c>
      <c r="H15777" s="40" t="str">
        <f t="shared" si="271"/>
        <v/>
      </c>
    </row>
    <row r="15778" spans="7:8" x14ac:dyDescent="0.25">
      <c r="G15778" s="19" t="str">
        <f>IFERROR(VLOOKUP($D15778,LISTA!$A$2:$J$9990,8,0),"")</f>
        <v/>
      </c>
      <c r="H15778" s="40" t="str">
        <f t="shared" si="271"/>
        <v/>
      </c>
    </row>
    <row r="15779" spans="7:8" x14ac:dyDescent="0.25">
      <c r="G15779" s="19" t="str">
        <f>IFERROR(VLOOKUP($D15779,LISTA!$A$2:$J$9990,8,0),"")</f>
        <v/>
      </c>
      <c r="H15779" s="40" t="str">
        <f t="shared" si="271"/>
        <v/>
      </c>
    </row>
    <row r="15780" spans="7:8" x14ac:dyDescent="0.25">
      <c r="G15780" s="19" t="str">
        <f>IFERROR(VLOOKUP($D15780,LISTA!$A$2:$J$9990,8,0),"")</f>
        <v/>
      </c>
      <c r="H15780" s="40" t="str">
        <f t="shared" si="271"/>
        <v/>
      </c>
    </row>
    <row r="15781" spans="7:8" x14ac:dyDescent="0.25">
      <c r="G15781" s="19" t="str">
        <f>IFERROR(VLOOKUP($D15781,LISTA!$A$2:$J$9990,8,0),"")</f>
        <v/>
      </c>
      <c r="H15781" s="40" t="str">
        <f t="shared" si="271"/>
        <v/>
      </c>
    </row>
    <row r="15782" spans="7:8" x14ac:dyDescent="0.25">
      <c r="G15782" s="19" t="str">
        <f>IFERROR(VLOOKUP($D15782,LISTA!$A$2:$J$9990,8,0),"")</f>
        <v/>
      </c>
      <c r="H15782" s="40" t="str">
        <f t="shared" si="271"/>
        <v/>
      </c>
    </row>
    <row r="15783" spans="7:8" x14ac:dyDescent="0.25">
      <c r="G15783" s="19" t="str">
        <f>IFERROR(VLOOKUP($D15783,LISTA!$A$2:$J$9990,8,0),"")</f>
        <v/>
      </c>
      <c r="H15783" s="40" t="str">
        <f t="shared" si="271"/>
        <v/>
      </c>
    </row>
    <row r="15784" spans="7:8" x14ac:dyDescent="0.25">
      <c r="G15784" s="19" t="str">
        <f>IFERROR(VLOOKUP($D15784,LISTA!$A$2:$J$9990,8,0),"")</f>
        <v/>
      </c>
      <c r="H15784" s="40" t="str">
        <f t="shared" si="271"/>
        <v/>
      </c>
    </row>
    <row r="15785" spans="7:8" x14ac:dyDescent="0.25">
      <c r="G15785" s="19" t="str">
        <f>IFERROR(VLOOKUP($D15785,LISTA!$A$2:$J$9990,8,0),"")</f>
        <v/>
      </c>
      <c r="H15785" s="40" t="str">
        <f t="shared" si="271"/>
        <v/>
      </c>
    </row>
    <row r="15786" spans="7:8" x14ac:dyDescent="0.25">
      <c r="G15786" s="19" t="str">
        <f>IFERROR(VLOOKUP($D15786,LISTA!$A$2:$J$9990,8,0),"")</f>
        <v/>
      </c>
      <c r="H15786" s="40" t="str">
        <f t="shared" si="271"/>
        <v/>
      </c>
    </row>
    <row r="15787" spans="7:8" x14ac:dyDescent="0.25">
      <c r="G15787" s="19" t="str">
        <f>IFERROR(VLOOKUP($D15787,LISTA!$A$2:$J$9990,8,0),"")</f>
        <v/>
      </c>
      <c r="H15787" s="40" t="str">
        <f t="shared" si="271"/>
        <v/>
      </c>
    </row>
    <row r="15788" spans="7:8" x14ac:dyDescent="0.25">
      <c r="G15788" s="19" t="str">
        <f>IFERROR(VLOOKUP($D15788,LISTA!$A$2:$J$9990,8,0),"")</f>
        <v/>
      </c>
      <c r="H15788" s="40" t="str">
        <f t="shared" si="271"/>
        <v/>
      </c>
    </row>
    <row r="15789" spans="7:8" x14ac:dyDescent="0.25">
      <c r="G15789" s="19" t="str">
        <f>IFERROR(VLOOKUP($D15789,LISTA!$A$2:$J$9990,8,0),"")</f>
        <v/>
      </c>
      <c r="H15789" s="40" t="str">
        <f t="shared" si="271"/>
        <v/>
      </c>
    </row>
    <row r="15790" spans="7:8" x14ac:dyDescent="0.25">
      <c r="G15790" s="19" t="str">
        <f>IFERROR(VLOOKUP($D15790,LISTA!$A$2:$J$9990,8,0),"")</f>
        <v/>
      </c>
      <c r="H15790" s="40" t="str">
        <f t="shared" si="271"/>
        <v/>
      </c>
    </row>
    <row r="15791" spans="7:8" x14ac:dyDescent="0.25">
      <c r="G15791" s="19" t="str">
        <f>IFERROR(VLOOKUP($D15791,LISTA!$A$2:$J$9990,8,0),"")</f>
        <v/>
      </c>
      <c r="H15791" s="40" t="str">
        <f t="shared" si="271"/>
        <v/>
      </c>
    </row>
    <row r="15792" spans="7:8" x14ac:dyDescent="0.25">
      <c r="G15792" s="19" t="str">
        <f>IFERROR(VLOOKUP($D15792,LISTA!$A$2:$J$9990,8,0),"")</f>
        <v/>
      </c>
      <c r="H15792" s="40" t="str">
        <f t="shared" si="271"/>
        <v/>
      </c>
    </row>
    <row r="15793" spans="7:8" x14ac:dyDescent="0.25">
      <c r="G15793" s="19" t="str">
        <f>IFERROR(VLOOKUP($D15793,LISTA!$A$2:$J$9990,8,0),"")</f>
        <v/>
      </c>
      <c r="H15793" s="40" t="str">
        <f t="shared" si="271"/>
        <v/>
      </c>
    </row>
    <row r="15794" spans="7:8" x14ac:dyDescent="0.25">
      <c r="G15794" s="19" t="str">
        <f>IFERROR(VLOOKUP($D15794,LISTA!$A$2:$J$9990,8,0),"")</f>
        <v/>
      </c>
      <c r="H15794" s="40" t="str">
        <f t="shared" si="271"/>
        <v/>
      </c>
    </row>
    <row r="15795" spans="7:8" x14ac:dyDescent="0.25">
      <c r="G15795" s="19" t="str">
        <f>IFERROR(VLOOKUP($D15795,LISTA!$A$2:$J$9990,8,0),"")</f>
        <v/>
      </c>
      <c r="H15795" s="40" t="str">
        <f t="shared" si="271"/>
        <v/>
      </c>
    </row>
    <row r="15796" spans="7:8" x14ac:dyDescent="0.25">
      <c r="G15796" s="19" t="str">
        <f>IFERROR(VLOOKUP($D15796,LISTA!$A$2:$J$9990,8,0),"")</f>
        <v/>
      </c>
      <c r="H15796" s="40" t="str">
        <f t="shared" si="271"/>
        <v/>
      </c>
    </row>
    <row r="15797" spans="7:8" x14ac:dyDescent="0.25">
      <c r="G15797" s="19" t="str">
        <f>IFERROR(VLOOKUP($D15797,LISTA!$A$2:$J$9990,8,0),"")</f>
        <v/>
      </c>
      <c r="H15797" s="40" t="str">
        <f t="shared" si="271"/>
        <v/>
      </c>
    </row>
    <row r="15798" spans="7:8" x14ac:dyDescent="0.25">
      <c r="G15798" s="19" t="str">
        <f>IFERROR(VLOOKUP($D15798,LISTA!$A$2:$J$9990,8,0),"")</f>
        <v/>
      </c>
      <c r="H15798" s="40" t="str">
        <f t="shared" si="271"/>
        <v/>
      </c>
    </row>
    <row r="15799" spans="7:8" x14ac:dyDescent="0.25">
      <c r="G15799" s="19" t="str">
        <f>IFERROR(VLOOKUP($D15799,LISTA!$A$2:$J$9990,8,0),"")</f>
        <v/>
      </c>
      <c r="H15799" s="40" t="str">
        <f t="shared" si="271"/>
        <v/>
      </c>
    </row>
    <row r="15800" spans="7:8" x14ac:dyDescent="0.25">
      <c r="G15800" s="19" t="str">
        <f>IFERROR(VLOOKUP($D15800,LISTA!$A$2:$J$9990,8,0),"")</f>
        <v/>
      </c>
      <c r="H15800" s="40" t="str">
        <f t="shared" si="271"/>
        <v/>
      </c>
    </row>
    <row r="15801" spans="7:8" x14ac:dyDescent="0.25">
      <c r="G15801" s="19" t="str">
        <f>IFERROR(VLOOKUP($D15801,LISTA!$A$2:$J$9990,8,0),"")</f>
        <v/>
      </c>
      <c r="H15801" s="40" t="str">
        <f t="shared" si="271"/>
        <v/>
      </c>
    </row>
    <row r="15802" spans="7:8" x14ac:dyDescent="0.25">
      <c r="G15802" s="19" t="str">
        <f>IFERROR(VLOOKUP($D15802,LISTA!$A$2:$J$9990,8,0),"")</f>
        <v/>
      </c>
      <c r="H15802" s="40" t="str">
        <f t="shared" si="271"/>
        <v/>
      </c>
    </row>
    <row r="15803" spans="7:8" x14ac:dyDescent="0.25">
      <c r="G15803" s="19" t="str">
        <f>IFERROR(VLOOKUP($D15803,LISTA!$A$2:$J$9990,8,0),"")</f>
        <v/>
      </c>
      <c r="H15803" s="40" t="str">
        <f t="shared" si="271"/>
        <v/>
      </c>
    </row>
    <row r="15804" spans="7:8" x14ac:dyDescent="0.25">
      <c r="G15804" s="19" t="str">
        <f>IFERROR(VLOOKUP($D15804,LISTA!$A$2:$J$9990,8,0),"")</f>
        <v/>
      </c>
      <c r="H15804" s="40" t="str">
        <f t="shared" si="271"/>
        <v/>
      </c>
    </row>
    <row r="15805" spans="7:8" x14ac:dyDescent="0.25">
      <c r="G15805" s="19" t="str">
        <f>IFERROR(VLOOKUP($D15805,LISTA!$A$2:$J$9990,8,0),"")</f>
        <v/>
      </c>
      <c r="H15805" s="40" t="str">
        <f t="shared" si="271"/>
        <v/>
      </c>
    </row>
    <row r="15806" spans="7:8" x14ac:dyDescent="0.25">
      <c r="G15806" s="19" t="str">
        <f>IFERROR(VLOOKUP($D15806,LISTA!$A$2:$J$9990,8,0),"")</f>
        <v/>
      </c>
      <c r="H15806" s="40" t="str">
        <f t="shared" si="271"/>
        <v/>
      </c>
    </row>
    <row r="15807" spans="7:8" x14ac:dyDescent="0.25">
      <c r="G15807" s="19" t="str">
        <f>IFERROR(VLOOKUP($D15807,LISTA!$A$2:$J$9990,8,0),"")</f>
        <v/>
      </c>
      <c r="H15807" s="40" t="str">
        <f t="shared" si="271"/>
        <v/>
      </c>
    </row>
    <row r="15808" spans="7:8" x14ac:dyDescent="0.25">
      <c r="G15808" s="19" t="str">
        <f>IFERROR(VLOOKUP($D15808,LISTA!$A$2:$J$9990,8,0),"")</f>
        <v/>
      </c>
      <c r="H15808" s="40" t="str">
        <f t="shared" si="271"/>
        <v/>
      </c>
    </row>
    <row r="15809" spans="7:8" x14ac:dyDescent="0.25">
      <c r="G15809" s="19" t="str">
        <f>IFERROR(VLOOKUP($D15809,LISTA!$A$2:$J$9990,8,0),"")</f>
        <v/>
      </c>
      <c r="H15809" s="40" t="str">
        <f t="shared" si="271"/>
        <v/>
      </c>
    </row>
    <row r="15810" spans="7:8" x14ac:dyDescent="0.25">
      <c r="G15810" s="19" t="str">
        <f>IFERROR(VLOOKUP($D15810,LISTA!$A$2:$J$9990,8,0),"")</f>
        <v/>
      </c>
      <c r="H15810" s="40" t="str">
        <f t="shared" si="271"/>
        <v/>
      </c>
    </row>
    <row r="15811" spans="7:8" x14ac:dyDescent="0.25">
      <c r="G15811" s="19" t="str">
        <f>IFERROR(VLOOKUP($D15811,LISTA!$A$2:$J$9990,8,0),"")</f>
        <v/>
      </c>
      <c r="H15811" s="40" t="str">
        <f t="shared" si="271"/>
        <v/>
      </c>
    </row>
    <row r="15812" spans="7:8" x14ac:dyDescent="0.25">
      <c r="G15812" s="19" t="str">
        <f>IFERROR(VLOOKUP($D15812,LISTA!$A$2:$J$9990,8,0),"")</f>
        <v/>
      </c>
      <c r="H15812" s="40" t="str">
        <f t="shared" si="271"/>
        <v/>
      </c>
    </row>
    <row r="15813" spans="7:8" x14ac:dyDescent="0.25">
      <c r="G15813" s="19" t="str">
        <f>IFERROR(VLOOKUP($D15813,LISTA!$A$2:$J$9990,8,0),"")</f>
        <v/>
      </c>
      <c r="H15813" s="40" t="str">
        <f t="shared" ref="H15813:H15876" si="272">IF(OR(G15813=$K$10,G15813=$K$11,G15813=$K$14,G15813=$K$15,G15813=$K$16,G15813=$K$17,G15813=$K$18,G15813=$K$19,G15813=$K$20,G15813=$K$21,G15813=$K$22,G15813=$K$23,G15813=$K$24,G15813=$K$25,G15813=$K$26,G15813=$K$27,G15813=$K$28),$K$9,IF(OR(G15813=$K$32,G15813=$K$33),$K$31,IF(OR(G15813=$K$38),$K$37,"")))</f>
        <v/>
      </c>
    </row>
    <row r="15814" spans="7:8" x14ac:dyDescent="0.25">
      <c r="G15814" s="19" t="str">
        <f>IFERROR(VLOOKUP($D15814,LISTA!$A$2:$J$9990,8,0),"")</f>
        <v/>
      </c>
      <c r="H15814" s="40" t="str">
        <f t="shared" si="272"/>
        <v/>
      </c>
    </row>
    <row r="15815" spans="7:8" x14ac:dyDescent="0.25">
      <c r="G15815" s="19" t="str">
        <f>IFERROR(VLOOKUP($D15815,LISTA!$A$2:$J$9990,8,0),"")</f>
        <v/>
      </c>
      <c r="H15815" s="40" t="str">
        <f t="shared" si="272"/>
        <v/>
      </c>
    </row>
    <row r="15816" spans="7:8" x14ac:dyDescent="0.25">
      <c r="G15816" s="19" t="str">
        <f>IFERROR(VLOOKUP($D15816,LISTA!$A$2:$J$9990,8,0),"")</f>
        <v/>
      </c>
      <c r="H15816" s="40" t="str">
        <f t="shared" si="272"/>
        <v/>
      </c>
    </row>
    <row r="15817" spans="7:8" x14ac:dyDescent="0.25">
      <c r="G15817" s="19" t="str">
        <f>IFERROR(VLOOKUP($D15817,LISTA!$A$2:$J$9990,8,0),"")</f>
        <v/>
      </c>
      <c r="H15817" s="40" t="str">
        <f t="shared" si="272"/>
        <v/>
      </c>
    </row>
    <row r="15818" spans="7:8" x14ac:dyDescent="0.25">
      <c r="G15818" s="19" t="str">
        <f>IFERROR(VLOOKUP($D15818,LISTA!$A$2:$J$9990,8,0),"")</f>
        <v/>
      </c>
      <c r="H15818" s="40" t="str">
        <f t="shared" si="272"/>
        <v/>
      </c>
    </row>
    <row r="15819" spans="7:8" x14ac:dyDescent="0.25">
      <c r="G15819" s="19" t="str">
        <f>IFERROR(VLOOKUP($D15819,LISTA!$A$2:$J$9990,8,0),"")</f>
        <v/>
      </c>
      <c r="H15819" s="40" t="str">
        <f t="shared" si="272"/>
        <v/>
      </c>
    </row>
    <row r="15820" spans="7:8" x14ac:dyDescent="0.25">
      <c r="G15820" s="19" t="str">
        <f>IFERROR(VLOOKUP($D15820,LISTA!$A$2:$J$9990,8,0),"")</f>
        <v/>
      </c>
      <c r="H15820" s="40" t="str">
        <f t="shared" si="272"/>
        <v/>
      </c>
    </row>
    <row r="15821" spans="7:8" x14ac:dyDescent="0.25">
      <c r="G15821" s="19" t="str">
        <f>IFERROR(VLOOKUP($D15821,LISTA!$A$2:$J$9990,8,0),"")</f>
        <v/>
      </c>
      <c r="H15821" s="40" t="str">
        <f t="shared" si="272"/>
        <v/>
      </c>
    </row>
    <row r="15822" spans="7:8" x14ac:dyDescent="0.25">
      <c r="G15822" s="19" t="str">
        <f>IFERROR(VLOOKUP($D15822,LISTA!$A$2:$J$9990,8,0),"")</f>
        <v/>
      </c>
      <c r="H15822" s="40" t="str">
        <f t="shared" si="272"/>
        <v/>
      </c>
    </row>
    <row r="15823" spans="7:8" x14ac:dyDescent="0.25">
      <c r="G15823" s="19" t="str">
        <f>IFERROR(VLOOKUP($D15823,LISTA!$A$2:$J$9990,8,0),"")</f>
        <v/>
      </c>
      <c r="H15823" s="40" t="str">
        <f t="shared" si="272"/>
        <v/>
      </c>
    </row>
    <row r="15824" spans="7:8" x14ac:dyDescent="0.25">
      <c r="G15824" s="19" t="str">
        <f>IFERROR(VLOOKUP($D15824,LISTA!$A$2:$J$9990,8,0),"")</f>
        <v/>
      </c>
      <c r="H15824" s="40" t="str">
        <f t="shared" si="272"/>
        <v/>
      </c>
    </row>
    <row r="15825" spans="7:8" x14ac:dyDescent="0.25">
      <c r="G15825" s="19" t="str">
        <f>IFERROR(VLOOKUP($D15825,LISTA!$A$2:$J$9990,8,0),"")</f>
        <v/>
      </c>
      <c r="H15825" s="40" t="str">
        <f t="shared" si="272"/>
        <v/>
      </c>
    </row>
    <row r="15826" spans="7:8" x14ac:dyDescent="0.25">
      <c r="G15826" s="19" t="str">
        <f>IFERROR(VLOOKUP($D15826,LISTA!$A$2:$J$9990,8,0),"")</f>
        <v/>
      </c>
      <c r="H15826" s="40" t="str">
        <f t="shared" si="272"/>
        <v/>
      </c>
    </row>
    <row r="15827" spans="7:8" x14ac:dyDescent="0.25">
      <c r="G15827" s="19" t="str">
        <f>IFERROR(VLOOKUP($D15827,LISTA!$A$2:$J$9990,8,0),"")</f>
        <v/>
      </c>
      <c r="H15827" s="40" t="str">
        <f t="shared" si="272"/>
        <v/>
      </c>
    </row>
    <row r="15828" spans="7:8" x14ac:dyDescent="0.25">
      <c r="G15828" s="19" t="str">
        <f>IFERROR(VLOOKUP($D15828,LISTA!$A$2:$J$9990,8,0),"")</f>
        <v/>
      </c>
      <c r="H15828" s="40" t="str">
        <f t="shared" si="272"/>
        <v/>
      </c>
    </row>
    <row r="15829" spans="7:8" x14ac:dyDescent="0.25">
      <c r="G15829" s="19" t="str">
        <f>IFERROR(VLOOKUP($D15829,LISTA!$A$2:$J$9990,8,0),"")</f>
        <v/>
      </c>
      <c r="H15829" s="40" t="str">
        <f t="shared" si="272"/>
        <v/>
      </c>
    </row>
    <row r="15830" spans="7:8" x14ac:dyDescent="0.25">
      <c r="G15830" s="19" t="str">
        <f>IFERROR(VLOOKUP($D15830,LISTA!$A$2:$J$9990,8,0),"")</f>
        <v/>
      </c>
      <c r="H15830" s="40" t="str">
        <f t="shared" si="272"/>
        <v/>
      </c>
    </row>
    <row r="15831" spans="7:8" x14ac:dyDescent="0.25">
      <c r="G15831" s="19" t="str">
        <f>IFERROR(VLOOKUP($D15831,LISTA!$A$2:$J$9990,8,0),"")</f>
        <v/>
      </c>
      <c r="H15831" s="40" t="str">
        <f t="shared" si="272"/>
        <v/>
      </c>
    </row>
    <row r="15832" spans="7:8" x14ac:dyDescent="0.25">
      <c r="G15832" s="19" t="str">
        <f>IFERROR(VLOOKUP($D15832,LISTA!$A$2:$J$9990,8,0),"")</f>
        <v/>
      </c>
      <c r="H15832" s="40" t="str">
        <f t="shared" si="272"/>
        <v/>
      </c>
    </row>
    <row r="15833" spans="7:8" x14ac:dyDescent="0.25">
      <c r="G15833" s="19" t="str">
        <f>IFERROR(VLOOKUP($D15833,LISTA!$A$2:$J$9990,8,0),"")</f>
        <v/>
      </c>
      <c r="H15833" s="40" t="str">
        <f t="shared" si="272"/>
        <v/>
      </c>
    </row>
    <row r="15834" spans="7:8" x14ac:dyDescent="0.25">
      <c r="G15834" s="19" t="str">
        <f>IFERROR(VLOOKUP($D15834,LISTA!$A$2:$J$9990,8,0),"")</f>
        <v/>
      </c>
      <c r="H15834" s="40" t="str">
        <f t="shared" si="272"/>
        <v/>
      </c>
    </row>
    <row r="15835" spans="7:8" x14ac:dyDescent="0.25">
      <c r="G15835" s="19" t="str">
        <f>IFERROR(VLOOKUP($D15835,LISTA!$A$2:$J$9990,8,0),"")</f>
        <v/>
      </c>
      <c r="H15835" s="40" t="str">
        <f t="shared" si="272"/>
        <v/>
      </c>
    </row>
    <row r="15836" spans="7:8" x14ac:dyDescent="0.25">
      <c r="G15836" s="19" t="str">
        <f>IFERROR(VLOOKUP($D15836,LISTA!$A$2:$J$9990,8,0),"")</f>
        <v/>
      </c>
      <c r="H15836" s="40" t="str">
        <f t="shared" si="272"/>
        <v/>
      </c>
    </row>
    <row r="15837" spans="7:8" x14ac:dyDescent="0.25">
      <c r="G15837" s="19" t="str">
        <f>IFERROR(VLOOKUP($D15837,LISTA!$A$2:$J$9990,8,0),"")</f>
        <v/>
      </c>
      <c r="H15837" s="40" t="str">
        <f t="shared" si="272"/>
        <v/>
      </c>
    </row>
    <row r="15838" spans="7:8" x14ac:dyDescent="0.25">
      <c r="G15838" s="19" t="str">
        <f>IFERROR(VLOOKUP($D15838,LISTA!$A$2:$J$9990,8,0),"")</f>
        <v/>
      </c>
      <c r="H15838" s="40" t="str">
        <f t="shared" si="272"/>
        <v/>
      </c>
    </row>
    <row r="15839" spans="7:8" x14ac:dyDescent="0.25">
      <c r="G15839" s="19" t="str">
        <f>IFERROR(VLOOKUP($D15839,LISTA!$A$2:$J$9990,8,0),"")</f>
        <v/>
      </c>
      <c r="H15839" s="40" t="str">
        <f t="shared" si="272"/>
        <v/>
      </c>
    </row>
    <row r="15840" spans="7:8" x14ac:dyDescent="0.25">
      <c r="G15840" s="19" t="str">
        <f>IFERROR(VLOOKUP($D15840,LISTA!$A$2:$J$9990,8,0),"")</f>
        <v/>
      </c>
      <c r="H15840" s="40" t="str">
        <f t="shared" si="272"/>
        <v/>
      </c>
    </row>
    <row r="15841" spans="7:8" x14ac:dyDescent="0.25">
      <c r="G15841" s="19" t="str">
        <f>IFERROR(VLOOKUP($D15841,LISTA!$A$2:$J$9990,8,0),"")</f>
        <v/>
      </c>
      <c r="H15841" s="40" t="str">
        <f t="shared" si="272"/>
        <v/>
      </c>
    </row>
    <row r="15842" spans="7:8" x14ac:dyDescent="0.25">
      <c r="G15842" s="19" t="str">
        <f>IFERROR(VLOOKUP($D15842,LISTA!$A$2:$J$9990,8,0),"")</f>
        <v/>
      </c>
      <c r="H15842" s="40" t="str">
        <f t="shared" si="272"/>
        <v/>
      </c>
    </row>
    <row r="15843" spans="7:8" x14ac:dyDescent="0.25">
      <c r="G15843" s="19" t="str">
        <f>IFERROR(VLOOKUP($D15843,LISTA!$A$2:$J$9990,8,0),"")</f>
        <v/>
      </c>
      <c r="H15843" s="40" t="str">
        <f t="shared" si="272"/>
        <v/>
      </c>
    </row>
    <row r="15844" spans="7:8" x14ac:dyDescent="0.25">
      <c r="G15844" s="19" t="str">
        <f>IFERROR(VLOOKUP($D15844,LISTA!$A$2:$J$9990,8,0),"")</f>
        <v/>
      </c>
      <c r="H15844" s="40" t="str">
        <f t="shared" si="272"/>
        <v/>
      </c>
    </row>
    <row r="15845" spans="7:8" x14ac:dyDescent="0.25">
      <c r="G15845" s="19" t="str">
        <f>IFERROR(VLOOKUP($D15845,LISTA!$A$2:$J$9990,8,0),"")</f>
        <v/>
      </c>
      <c r="H15845" s="40" t="str">
        <f t="shared" si="272"/>
        <v/>
      </c>
    </row>
    <row r="15846" spans="7:8" x14ac:dyDescent="0.25">
      <c r="G15846" s="19" t="str">
        <f>IFERROR(VLOOKUP($D15846,LISTA!$A$2:$J$9990,8,0),"")</f>
        <v/>
      </c>
      <c r="H15846" s="40" t="str">
        <f t="shared" si="272"/>
        <v/>
      </c>
    </row>
    <row r="15847" spans="7:8" x14ac:dyDescent="0.25">
      <c r="G15847" s="19" t="str">
        <f>IFERROR(VLOOKUP($D15847,LISTA!$A$2:$J$9990,8,0),"")</f>
        <v/>
      </c>
      <c r="H15847" s="40" t="str">
        <f t="shared" si="272"/>
        <v/>
      </c>
    </row>
    <row r="15848" spans="7:8" x14ac:dyDescent="0.25">
      <c r="G15848" s="19" t="str">
        <f>IFERROR(VLOOKUP($D15848,LISTA!$A$2:$J$9990,8,0),"")</f>
        <v/>
      </c>
      <c r="H15848" s="40" t="str">
        <f t="shared" si="272"/>
        <v/>
      </c>
    </row>
    <row r="15849" spans="7:8" x14ac:dyDescent="0.25">
      <c r="G15849" s="19" t="str">
        <f>IFERROR(VLOOKUP($D15849,LISTA!$A$2:$J$9990,8,0),"")</f>
        <v/>
      </c>
      <c r="H15849" s="40" t="str">
        <f t="shared" si="272"/>
        <v/>
      </c>
    </row>
    <row r="15850" spans="7:8" x14ac:dyDescent="0.25">
      <c r="G15850" s="19" t="str">
        <f>IFERROR(VLOOKUP($D15850,LISTA!$A$2:$J$9990,8,0),"")</f>
        <v/>
      </c>
      <c r="H15850" s="40" t="str">
        <f t="shared" si="272"/>
        <v/>
      </c>
    </row>
    <row r="15851" spans="7:8" x14ac:dyDescent="0.25">
      <c r="G15851" s="19" t="str">
        <f>IFERROR(VLOOKUP($D15851,LISTA!$A$2:$J$9990,8,0),"")</f>
        <v/>
      </c>
      <c r="H15851" s="40" t="str">
        <f t="shared" si="272"/>
        <v/>
      </c>
    </row>
    <row r="15852" spans="7:8" x14ac:dyDescent="0.25">
      <c r="G15852" s="19" t="str">
        <f>IFERROR(VLOOKUP($D15852,LISTA!$A$2:$J$9990,8,0),"")</f>
        <v/>
      </c>
      <c r="H15852" s="40" t="str">
        <f t="shared" si="272"/>
        <v/>
      </c>
    </row>
    <row r="15853" spans="7:8" x14ac:dyDescent="0.25">
      <c r="G15853" s="19" t="str">
        <f>IFERROR(VLOOKUP($D15853,LISTA!$A$2:$J$9990,8,0),"")</f>
        <v/>
      </c>
      <c r="H15853" s="40" t="str">
        <f t="shared" si="272"/>
        <v/>
      </c>
    </row>
    <row r="15854" spans="7:8" x14ac:dyDescent="0.25">
      <c r="G15854" s="19" t="str">
        <f>IFERROR(VLOOKUP($D15854,LISTA!$A$2:$J$9990,8,0),"")</f>
        <v/>
      </c>
      <c r="H15854" s="40" t="str">
        <f t="shared" si="272"/>
        <v/>
      </c>
    </row>
    <row r="15855" spans="7:8" x14ac:dyDescent="0.25">
      <c r="G15855" s="19" t="str">
        <f>IFERROR(VLOOKUP($D15855,LISTA!$A$2:$J$9990,8,0),"")</f>
        <v/>
      </c>
      <c r="H15855" s="40" t="str">
        <f t="shared" si="272"/>
        <v/>
      </c>
    </row>
    <row r="15856" spans="7:8" x14ac:dyDescent="0.25">
      <c r="G15856" s="19" t="str">
        <f>IFERROR(VLOOKUP($D15856,LISTA!$A$2:$J$9990,8,0),"")</f>
        <v/>
      </c>
      <c r="H15856" s="40" t="str">
        <f t="shared" si="272"/>
        <v/>
      </c>
    </row>
    <row r="15857" spans="7:8" x14ac:dyDescent="0.25">
      <c r="G15857" s="19" t="str">
        <f>IFERROR(VLOOKUP($D15857,LISTA!$A$2:$J$9990,8,0),"")</f>
        <v/>
      </c>
      <c r="H15857" s="40" t="str">
        <f t="shared" si="272"/>
        <v/>
      </c>
    </row>
    <row r="15858" spans="7:8" x14ac:dyDescent="0.25">
      <c r="G15858" s="19" t="str">
        <f>IFERROR(VLOOKUP($D15858,LISTA!$A$2:$J$9990,8,0),"")</f>
        <v/>
      </c>
      <c r="H15858" s="40" t="str">
        <f t="shared" si="272"/>
        <v/>
      </c>
    </row>
    <row r="15859" spans="7:8" x14ac:dyDescent="0.25">
      <c r="G15859" s="19" t="str">
        <f>IFERROR(VLOOKUP($D15859,LISTA!$A$2:$J$9990,8,0),"")</f>
        <v/>
      </c>
      <c r="H15859" s="40" t="str">
        <f t="shared" si="272"/>
        <v/>
      </c>
    </row>
    <row r="15860" spans="7:8" x14ac:dyDescent="0.25">
      <c r="G15860" s="19" t="str">
        <f>IFERROR(VLOOKUP($D15860,LISTA!$A$2:$J$9990,8,0),"")</f>
        <v/>
      </c>
      <c r="H15860" s="40" t="str">
        <f t="shared" si="272"/>
        <v/>
      </c>
    </row>
    <row r="15861" spans="7:8" x14ac:dyDescent="0.25">
      <c r="G15861" s="19" t="str">
        <f>IFERROR(VLOOKUP($D15861,LISTA!$A$2:$J$9990,8,0),"")</f>
        <v/>
      </c>
      <c r="H15861" s="40" t="str">
        <f t="shared" si="272"/>
        <v/>
      </c>
    </row>
    <row r="15862" spans="7:8" x14ac:dyDescent="0.25">
      <c r="G15862" s="19" t="str">
        <f>IFERROR(VLOOKUP($D15862,LISTA!$A$2:$J$9990,8,0),"")</f>
        <v/>
      </c>
      <c r="H15862" s="40" t="str">
        <f t="shared" si="272"/>
        <v/>
      </c>
    </row>
    <row r="15863" spans="7:8" x14ac:dyDescent="0.25">
      <c r="G15863" s="19" t="str">
        <f>IFERROR(VLOOKUP($D15863,LISTA!$A$2:$J$9990,8,0),"")</f>
        <v/>
      </c>
      <c r="H15863" s="40" t="str">
        <f t="shared" si="272"/>
        <v/>
      </c>
    </row>
    <row r="15864" spans="7:8" x14ac:dyDescent="0.25">
      <c r="G15864" s="19" t="str">
        <f>IFERROR(VLOOKUP($D15864,LISTA!$A$2:$J$9990,8,0),"")</f>
        <v/>
      </c>
      <c r="H15864" s="40" t="str">
        <f t="shared" si="272"/>
        <v/>
      </c>
    </row>
    <row r="15865" spans="7:8" x14ac:dyDescent="0.25">
      <c r="G15865" s="19" t="str">
        <f>IFERROR(VLOOKUP($D15865,LISTA!$A$2:$J$9990,8,0),"")</f>
        <v/>
      </c>
      <c r="H15865" s="40" t="str">
        <f t="shared" si="272"/>
        <v/>
      </c>
    </row>
    <row r="15866" spans="7:8" x14ac:dyDescent="0.25">
      <c r="G15866" s="19" t="str">
        <f>IFERROR(VLOOKUP($D15866,LISTA!$A$2:$J$9990,8,0),"")</f>
        <v/>
      </c>
      <c r="H15866" s="40" t="str">
        <f t="shared" si="272"/>
        <v/>
      </c>
    </row>
    <row r="15867" spans="7:8" x14ac:dyDescent="0.25">
      <c r="G15867" s="19" t="str">
        <f>IFERROR(VLOOKUP($D15867,LISTA!$A$2:$J$9990,8,0),"")</f>
        <v/>
      </c>
      <c r="H15867" s="40" t="str">
        <f t="shared" si="272"/>
        <v/>
      </c>
    </row>
    <row r="15868" spans="7:8" x14ac:dyDescent="0.25">
      <c r="G15868" s="19" t="str">
        <f>IFERROR(VLOOKUP($D15868,LISTA!$A$2:$J$9990,8,0),"")</f>
        <v/>
      </c>
      <c r="H15868" s="40" t="str">
        <f t="shared" si="272"/>
        <v/>
      </c>
    </row>
    <row r="15869" spans="7:8" x14ac:dyDescent="0.25">
      <c r="G15869" s="19" t="str">
        <f>IFERROR(VLOOKUP($D15869,LISTA!$A$2:$J$9990,8,0),"")</f>
        <v/>
      </c>
      <c r="H15869" s="40" t="str">
        <f t="shared" si="272"/>
        <v/>
      </c>
    </row>
    <row r="15870" spans="7:8" x14ac:dyDescent="0.25">
      <c r="G15870" s="19" t="str">
        <f>IFERROR(VLOOKUP($D15870,LISTA!$A$2:$J$9990,8,0),"")</f>
        <v/>
      </c>
      <c r="H15870" s="40" t="str">
        <f t="shared" si="272"/>
        <v/>
      </c>
    </row>
    <row r="15871" spans="7:8" x14ac:dyDescent="0.25">
      <c r="G15871" s="19" t="str">
        <f>IFERROR(VLOOKUP($D15871,LISTA!$A$2:$J$9990,8,0),"")</f>
        <v/>
      </c>
      <c r="H15871" s="40" t="str">
        <f t="shared" si="272"/>
        <v/>
      </c>
    </row>
    <row r="15872" spans="7:8" x14ac:dyDescent="0.25">
      <c r="G15872" s="19" t="str">
        <f>IFERROR(VLOOKUP($D15872,LISTA!$A$2:$J$9990,8,0),"")</f>
        <v/>
      </c>
      <c r="H15872" s="40" t="str">
        <f t="shared" si="272"/>
        <v/>
      </c>
    </row>
    <row r="15873" spans="7:8" x14ac:dyDescent="0.25">
      <c r="G15873" s="19" t="str">
        <f>IFERROR(VLOOKUP($D15873,LISTA!$A$2:$J$9990,8,0),"")</f>
        <v/>
      </c>
      <c r="H15873" s="40" t="str">
        <f t="shared" si="272"/>
        <v/>
      </c>
    </row>
    <row r="15874" spans="7:8" x14ac:dyDescent="0.25">
      <c r="G15874" s="19" t="str">
        <f>IFERROR(VLOOKUP($D15874,LISTA!$A$2:$J$9990,8,0),"")</f>
        <v/>
      </c>
      <c r="H15874" s="40" t="str">
        <f t="shared" si="272"/>
        <v/>
      </c>
    </row>
    <row r="15875" spans="7:8" x14ac:dyDescent="0.25">
      <c r="G15875" s="19" t="str">
        <f>IFERROR(VLOOKUP($D15875,LISTA!$A$2:$J$9990,8,0),"")</f>
        <v/>
      </c>
      <c r="H15875" s="40" t="str">
        <f t="shared" si="272"/>
        <v/>
      </c>
    </row>
    <row r="15876" spans="7:8" x14ac:dyDescent="0.25">
      <c r="G15876" s="19" t="str">
        <f>IFERROR(VLOOKUP($D15876,LISTA!$A$2:$J$9990,8,0),"")</f>
        <v/>
      </c>
      <c r="H15876" s="40" t="str">
        <f t="shared" si="272"/>
        <v/>
      </c>
    </row>
    <row r="15877" spans="7:8" x14ac:dyDescent="0.25">
      <c r="G15877" s="19" t="str">
        <f>IFERROR(VLOOKUP($D15877,LISTA!$A$2:$J$9990,8,0),"")</f>
        <v/>
      </c>
      <c r="H15877" s="40" t="str">
        <f t="shared" ref="H15877:H15940" si="273">IF(OR(G15877=$K$10,G15877=$K$11,G15877=$K$14,G15877=$K$15,G15877=$K$16,G15877=$K$17,G15877=$K$18,G15877=$K$19,G15877=$K$20,G15877=$K$21,G15877=$K$22,G15877=$K$23,G15877=$K$24,G15877=$K$25,G15877=$K$26,G15877=$K$27,G15877=$K$28),$K$9,IF(OR(G15877=$K$32,G15877=$K$33),$K$31,IF(OR(G15877=$K$38),$K$37,"")))</f>
        <v/>
      </c>
    </row>
    <row r="15878" spans="7:8" x14ac:dyDescent="0.25">
      <c r="G15878" s="19" t="str">
        <f>IFERROR(VLOOKUP($D15878,LISTA!$A$2:$J$9990,8,0),"")</f>
        <v/>
      </c>
      <c r="H15878" s="40" t="str">
        <f t="shared" si="273"/>
        <v/>
      </c>
    </row>
    <row r="15879" spans="7:8" x14ac:dyDescent="0.25">
      <c r="G15879" s="19" t="str">
        <f>IFERROR(VLOOKUP($D15879,LISTA!$A$2:$J$9990,8,0),"")</f>
        <v/>
      </c>
      <c r="H15879" s="40" t="str">
        <f t="shared" si="273"/>
        <v/>
      </c>
    </row>
    <row r="15880" spans="7:8" x14ac:dyDescent="0.25">
      <c r="G15880" s="19" t="str">
        <f>IFERROR(VLOOKUP($D15880,LISTA!$A$2:$J$9990,8,0),"")</f>
        <v/>
      </c>
      <c r="H15880" s="40" t="str">
        <f t="shared" si="273"/>
        <v/>
      </c>
    </row>
    <row r="15881" spans="7:8" x14ac:dyDescent="0.25">
      <c r="G15881" s="19" t="str">
        <f>IFERROR(VLOOKUP($D15881,LISTA!$A$2:$J$9990,8,0),"")</f>
        <v/>
      </c>
      <c r="H15881" s="40" t="str">
        <f t="shared" si="273"/>
        <v/>
      </c>
    </row>
    <row r="15882" spans="7:8" x14ac:dyDescent="0.25">
      <c r="G15882" s="19" t="str">
        <f>IFERROR(VLOOKUP($D15882,LISTA!$A$2:$J$9990,8,0),"")</f>
        <v/>
      </c>
      <c r="H15882" s="40" t="str">
        <f t="shared" si="273"/>
        <v/>
      </c>
    </row>
    <row r="15883" spans="7:8" x14ac:dyDescent="0.25">
      <c r="G15883" s="19" t="str">
        <f>IFERROR(VLOOKUP($D15883,LISTA!$A$2:$J$9990,8,0),"")</f>
        <v/>
      </c>
      <c r="H15883" s="40" t="str">
        <f t="shared" si="273"/>
        <v/>
      </c>
    </row>
    <row r="15884" spans="7:8" x14ac:dyDescent="0.25">
      <c r="G15884" s="19" t="str">
        <f>IFERROR(VLOOKUP($D15884,LISTA!$A$2:$J$9990,8,0),"")</f>
        <v/>
      </c>
      <c r="H15884" s="40" t="str">
        <f t="shared" si="273"/>
        <v/>
      </c>
    </row>
    <row r="15885" spans="7:8" x14ac:dyDescent="0.25">
      <c r="G15885" s="19" t="str">
        <f>IFERROR(VLOOKUP($D15885,LISTA!$A$2:$J$9990,8,0),"")</f>
        <v/>
      </c>
      <c r="H15885" s="40" t="str">
        <f t="shared" si="273"/>
        <v/>
      </c>
    </row>
    <row r="15886" spans="7:8" x14ac:dyDescent="0.25">
      <c r="G15886" s="19" t="str">
        <f>IFERROR(VLOOKUP($D15886,LISTA!$A$2:$J$9990,8,0),"")</f>
        <v/>
      </c>
      <c r="H15886" s="40" t="str">
        <f t="shared" si="273"/>
        <v/>
      </c>
    </row>
    <row r="15887" spans="7:8" x14ac:dyDescent="0.25">
      <c r="G15887" s="19" t="str">
        <f>IFERROR(VLOOKUP($D15887,LISTA!$A$2:$J$9990,8,0),"")</f>
        <v/>
      </c>
      <c r="H15887" s="40" t="str">
        <f t="shared" si="273"/>
        <v/>
      </c>
    </row>
    <row r="15888" spans="7:8" x14ac:dyDescent="0.25">
      <c r="G15888" s="19" t="str">
        <f>IFERROR(VLOOKUP($D15888,LISTA!$A$2:$J$9990,8,0),"")</f>
        <v/>
      </c>
      <c r="H15888" s="40" t="str">
        <f t="shared" si="273"/>
        <v/>
      </c>
    </row>
    <row r="15889" spans="7:8" x14ac:dyDescent="0.25">
      <c r="G15889" s="19" t="str">
        <f>IFERROR(VLOOKUP($D15889,LISTA!$A$2:$J$9990,8,0),"")</f>
        <v/>
      </c>
      <c r="H15889" s="40" t="str">
        <f t="shared" si="273"/>
        <v/>
      </c>
    </row>
    <row r="15890" spans="7:8" x14ac:dyDescent="0.25">
      <c r="G15890" s="19" t="str">
        <f>IFERROR(VLOOKUP($D15890,LISTA!$A$2:$J$9990,8,0),"")</f>
        <v/>
      </c>
      <c r="H15890" s="40" t="str">
        <f t="shared" si="273"/>
        <v/>
      </c>
    </row>
    <row r="15891" spans="7:8" x14ac:dyDescent="0.25">
      <c r="G15891" s="19" t="str">
        <f>IFERROR(VLOOKUP($D15891,LISTA!$A$2:$J$9990,8,0),"")</f>
        <v/>
      </c>
      <c r="H15891" s="40" t="str">
        <f t="shared" si="273"/>
        <v/>
      </c>
    </row>
    <row r="15892" spans="7:8" x14ac:dyDescent="0.25">
      <c r="G15892" s="19" t="str">
        <f>IFERROR(VLOOKUP($D15892,LISTA!$A$2:$J$9990,8,0),"")</f>
        <v/>
      </c>
      <c r="H15892" s="40" t="str">
        <f t="shared" si="273"/>
        <v/>
      </c>
    </row>
    <row r="15893" spans="7:8" x14ac:dyDescent="0.25">
      <c r="G15893" s="19" t="str">
        <f>IFERROR(VLOOKUP($D15893,LISTA!$A$2:$J$9990,8,0),"")</f>
        <v/>
      </c>
      <c r="H15893" s="40" t="str">
        <f t="shared" si="273"/>
        <v/>
      </c>
    </row>
    <row r="15894" spans="7:8" x14ac:dyDescent="0.25">
      <c r="G15894" s="19" t="str">
        <f>IFERROR(VLOOKUP($D15894,LISTA!$A$2:$J$9990,8,0),"")</f>
        <v/>
      </c>
      <c r="H15894" s="40" t="str">
        <f t="shared" si="273"/>
        <v/>
      </c>
    </row>
    <row r="15895" spans="7:8" x14ac:dyDescent="0.25">
      <c r="G15895" s="19" t="str">
        <f>IFERROR(VLOOKUP($D15895,LISTA!$A$2:$J$9990,8,0),"")</f>
        <v/>
      </c>
      <c r="H15895" s="40" t="str">
        <f t="shared" si="273"/>
        <v/>
      </c>
    </row>
    <row r="15896" spans="7:8" x14ac:dyDescent="0.25">
      <c r="G15896" s="19" t="str">
        <f>IFERROR(VLOOKUP($D15896,LISTA!$A$2:$J$9990,8,0),"")</f>
        <v/>
      </c>
      <c r="H15896" s="40" t="str">
        <f t="shared" si="273"/>
        <v/>
      </c>
    </row>
    <row r="15897" spans="7:8" x14ac:dyDescent="0.25">
      <c r="G15897" s="19" t="str">
        <f>IFERROR(VLOOKUP($D15897,LISTA!$A$2:$J$9990,8,0),"")</f>
        <v/>
      </c>
      <c r="H15897" s="40" t="str">
        <f t="shared" si="273"/>
        <v/>
      </c>
    </row>
    <row r="15898" spans="7:8" x14ac:dyDescent="0.25">
      <c r="G15898" s="19" t="str">
        <f>IFERROR(VLOOKUP($D15898,LISTA!$A$2:$J$9990,8,0),"")</f>
        <v/>
      </c>
      <c r="H15898" s="40" t="str">
        <f t="shared" si="273"/>
        <v/>
      </c>
    </row>
    <row r="15899" spans="7:8" x14ac:dyDescent="0.25">
      <c r="G15899" s="19" t="str">
        <f>IFERROR(VLOOKUP($D15899,LISTA!$A$2:$J$9990,8,0),"")</f>
        <v/>
      </c>
      <c r="H15899" s="40" t="str">
        <f t="shared" si="273"/>
        <v/>
      </c>
    </row>
    <row r="15900" spans="7:8" x14ac:dyDescent="0.25">
      <c r="G15900" s="19" t="str">
        <f>IFERROR(VLOOKUP($D15900,LISTA!$A$2:$J$9990,8,0),"")</f>
        <v/>
      </c>
      <c r="H15900" s="40" t="str">
        <f t="shared" si="273"/>
        <v/>
      </c>
    </row>
    <row r="15901" spans="7:8" x14ac:dyDescent="0.25">
      <c r="G15901" s="19" t="str">
        <f>IFERROR(VLOOKUP($D15901,LISTA!$A$2:$J$9990,8,0),"")</f>
        <v/>
      </c>
      <c r="H15901" s="40" t="str">
        <f t="shared" si="273"/>
        <v/>
      </c>
    </row>
    <row r="15902" spans="7:8" x14ac:dyDescent="0.25">
      <c r="G15902" s="19" t="str">
        <f>IFERROR(VLOOKUP($D15902,LISTA!$A$2:$J$9990,8,0),"")</f>
        <v/>
      </c>
      <c r="H15902" s="40" t="str">
        <f t="shared" si="273"/>
        <v/>
      </c>
    </row>
    <row r="15903" spans="7:8" x14ac:dyDescent="0.25">
      <c r="G15903" s="19" t="str">
        <f>IFERROR(VLOOKUP($D15903,LISTA!$A$2:$J$9990,8,0),"")</f>
        <v/>
      </c>
      <c r="H15903" s="40" t="str">
        <f t="shared" si="273"/>
        <v/>
      </c>
    </row>
    <row r="15904" spans="7:8" x14ac:dyDescent="0.25">
      <c r="G15904" s="19" t="str">
        <f>IFERROR(VLOOKUP($D15904,LISTA!$A$2:$J$9990,8,0),"")</f>
        <v/>
      </c>
      <c r="H15904" s="40" t="str">
        <f t="shared" si="273"/>
        <v/>
      </c>
    </row>
    <row r="15905" spans="7:8" x14ac:dyDescent="0.25">
      <c r="G15905" s="19" t="str">
        <f>IFERROR(VLOOKUP($D15905,LISTA!$A$2:$J$9990,8,0),"")</f>
        <v/>
      </c>
      <c r="H15905" s="40" t="str">
        <f t="shared" si="273"/>
        <v/>
      </c>
    </row>
    <row r="15906" spans="7:8" x14ac:dyDescent="0.25">
      <c r="G15906" s="19" t="str">
        <f>IFERROR(VLOOKUP($D15906,LISTA!$A$2:$J$9990,8,0),"")</f>
        <v/>
      </c>
      <c r="H15906" s="40" t="str">
        <f t="shared" si="273"/>
        <v/>
      </c>
    </row>
    <row r="15907" spans="7:8" x14ac:dyDescent="0.25">
      <c r="G15907" s="19" t="str">
        <f>IFERROR(VLOOKUP($D15907,LISTA!$A$2:$J$9990,8,0),"")</f>
        <v/>
      </c>
      <c r="H15907" s="40" t="str">
        <f t="shared" si="273"/>
        <v/>
      </c>
    </row>
    <row r="15908" spans="7:8" x14ac:dyDescent="0.25">
      <c r="G15908" s="19" t="str">
        <f>IFERROR(VLOOKUP($D15908,LISTA!$A$2:$J$9990,8,0),"")</f>
        <v/>
      </c>
      <c r="H15908" s="40" t="str">
        <f t="shared" si="273"/>
        <v/>
      </c>
    </row>
    <row r="15909" spans="7:8" x14ac:dyDescent="0.25">
      <c r="G15909" s="19" t="str">
        <f>IFERROR(VLOOKUP($D15909,LISTA!$A$2:$J$9990,8,0),"")</f>
        <v/>
      </c>
      <c r="H15909" s="40" t="str">
        <f t="shared" si="273"/>
        <v/>
      </c>
    </row>
    <row r="15910" spans="7:8" x14ac:dyDescent="0.25">
      <c r="G15910" s="19" t="str">
        <f>IFERROR(VLOOKUP($D15910,LISTA!$A$2:$J$9990,8,0),"")</f>
        <v/>
      </c>
      <c r="H15910" s="40" t="str">
        <f t="shared" si="273"/>
        <v/>
      </c>
    </row>
    <row r="15911" spans="7:8" x14ac:dyDescent="0.25">
      <c r="G15911" s="19" t="str">
        <f>IFERROR(VLOOKUP($D15911,LISTA!$A$2:$J$9990,8,0),"")</f>
        <v/>
      </c>
      <c r="H15911" s="40" t="str">
        <f t="shared" si="273"/>
        <v/>
      </c>
    </row>
    <row r="15912" spans="7:8" x14ac:dyDescent="0.25">
      <c r="G15912" s="19" t="str">
        <f>IFERROR(VLOOKUP($D15912,LISTA!$A$2:$J$9990,8,0),"")</f>
        <v/>
      </c>
      <c r="H15912" s="40" t="str">
        <f t="shared" si="273"/>
        <v/>
      </c>
    </row>
    <row r="15913" spans="7:8" x14ac:dyDescent="0.25">
      <c r="G15913" s="19" t="str">
        <f>IFERROR(VLOOKUP($D15913,LISTA!$A$2:$J$9990,8,0),"")</f>
        <v/>
      </c>
      <c r="H15913" s="40" t="str">
        <f t="shared" si="273"/>
        <v/>
      </c>
    </row>
    <row r="15914" spans="7:8" x14ac:dyDescent="0.25">
      <c r="G15914" s="19" t="str">
        <f>IFERROR(VLOOKUP($D15914,LISTA!$A$2:$J$9990,8,0),"")</f>
        <v/>
      </c>
      <c r="H15914" s="40" t="str">
        <f t="shared" si="273"/>
        <v/>
      </c>
    </row>
    <row r="15915" spans="7:8" x14ac:dyDescent="0.25">
      <c r="G15915" s="19" t="str">
        <f>IFERROR(VLOOKUP($D15915,LISTA!$A$2:$J$9990,8,0),"")</f>
        <v/>
      </c>
      <c r="H15915" s="40" t="str">
        <f t="shared" si="273"/>
        <v/>
      </c>
    </row>
    <row r="15916" spans="7:8" x14ac:dyDescent="0.25">
      <c r="G15916" s="19" t="str">
        <f>IFERROR(VLOOKUP($D15916,LISTA!$A$2:$J$9990,8,0),"")</f>
        <v/>
      </c>
      <c r="H15916" s="40" t="str">
        <f t="shared" si="273"/>
        <v/>
      </c>
    </row>
    <row r="15917" spans="7:8" x14ac:dyDescent="0.25">
      <c r="G15917" s="19" t="str">
        <f>IFERROR(VLOOKUP($D15917,LISTA!$A$2:$J$9990,8,0),"")</f>
        <v/>
      </c>
      <c r="H15917" s="40" t="str">
        <f t="shared" si="273"/>
        <v/>
      </c>
    </row>
    <row r="15918" spans="7:8" x14ac:dyDescent="0.25">
      <c r="G15918" s="19" t="str">
        <f>IFERROR(VLOOKUP($D15918,LISTA!$A$2:$J$9990,8,0),"")</f>
        <v/>
      </c>
      <c r="H15918" s="40" t="str">
        <f t="shared" si="273"/>
        <v/>
      </c>
    </row>
    <row r="15919" spans="7:8" x14ac:dyDescent="0.25">
      <c r="G15919" s="19" t="str">
        <f>IFERROR(VLOOKUP($D15919,LISTA!$A$2:$J$9990,8,0),"")</f>
        <v/>
      </c>
      <c r="H15919" s="40" t="str">
        <f t="shared" si="273"/>
        <v/>
      </c>
    </row>
    <row r="15920" spans="7:8" x14ac:dyDescent="0.25">
      <c r="G15920" s="19" t="str">
        <f>IFERROR(VLOOKUP($D15920,LISTA!$A$2:$J$9990,8,0),"")</f>
        <v/>
      </c>
      <c r="H15920" s="40" t="str">
        <f t="shared" si="273"/>
        <v/>
      </c>
    </row>
    <row r="15921" spans="7:8" x14ac:dyDescent="0.25">
      <c r="G15921" s="19" t="str">
        <f>IFERROR(VLOOKUP($D15921,LISTA!$A$2:$J$9990,8,0),"")</f>
        <v/>
      </c>
      <c r="H15921" s="40" t="str">
        <f t="shared" si="273"/>
        <v/>
      </c>
    </row>
    <row r="15922" spans="7:8" x14ac:dyDescent="0.25">
      <c r="G15922" s="19" t="str">
        <f>IFERROR(VLOOKUP($D15922,LISTA!$A$2:$J$9990,8,0),"")</f>
        <v/>
      </c>
      <c r="H15922" s="40" t="str">
        <f t="shared" si="273"/>
        <v/>
      </c>
    </row>
    <row r="15923" spans="7:8" x14ac:dyDescent="0.25">
      <c r="G15923" s="19" t="str">
        <f>IFERROR(VLOOKUP($D15923,LISTA!$A$2:$J$9990,8,0),"")</f>
        <v/>
      </c>
      <c r="H15923" s="40" t="str">
        <f t="shared" si="273"/>
        <v/>
      </c>
    </row>
    <row r="15924" spans="7:8" x14ac:dyDescent="0.25">
      <c r="G15924" s="19" t="str">
        <f>IFERROR(VLOOKUP($D15924,LISTA!$A$2:$J$9990,8,0),"")</f>
        <v/>
      </c>
      <c r="H15924" s="40" t="str">
        <f t="shared" si="273"/>
        <v/>
      </c>
    </row>
    <row r="15925" spans="7:8" x14ac:dyDescent="0.25">
      <c r="G15925" s="19" t="str">
        <f>IFERROR(VLOOKUP($D15925,LISTA!$A$2:$J$9990,8,0),"")</f>
        <v/>
      </c>
      <c r="H15925" s="40" t="str">
        <f t="shared" si="273"/>
        <v/>
      </c>
    </row>
    <row r="15926" spans="7:8" x14ac:dyDescent="0.25">
      <c r="G15926" s="19" t="str">
        <f>IFERROR(VLOOKUP($D15926,LISTA!$A$2:$J$9990,8,0),"")</f>
        <v/>
      </c>
      <c r="H15926" s="40" t="str">
        <f t="shared" si="273"/>
        <v/>
      </c>
    </row>
    <row r="15927" spans="7:8" x14ac:dyDescent="0.25">
      <c r="G15927" s="19" t="str">
        <f>IFERROR(VLOOKUP($D15927,LISTA!$A$2:$J$9990,8,0),"")</f>
        <v/>
      </c>
      <c r="H15927" s="40" t="str">
        <f t="shared" si="273"/>
        <v/>
      </c>
    </row>
    <row r="15928" spans="7:8" x14ac:dyDescent="0.25">
      <c r="G15928" s="19" t="str">
        <f>IFERROR(VLOOKUP($D15928,LISTA!$A$2:$J$9990,8,0),"")</f>
        <v/>
      </c>
      <c r="H15928" s="40" t="str">
        <f t="shared" si="273"/>
        <v/>
      </c>
    </row>
    <row r="15929" spans="7:8" x14ac:dyDescent="0.25">
      <c r="G15929" s="19" t="str">
        <f>IFERROR(VLOOKUP($D15929,LISTA!$A$2:$J$9990,8,0),"")</f>
        <v/>
      </c>
      <c r="H15929" s="40" t="str">
        <f t="shared" si="273"/>
        <v/>
      </c>
    </row>
    <row r="15930" spans="7:8" x14ac:dyDescent="0.25">
      <c r="G15930" s="19" t="str">
        <f>IFERROR(VLOOKUP($D15930,LISTA!$A$2:$J$9990,8,0),"")</f>
        <v/>
      </c>
      <c r="H15930" s="40" t="str">
        <f t="shared" si="273"/>
        <v/>
      </c>
    </row>
    <row r="15931" spans="7:8" x14ac:dyDescent="0.25">
      <c r="G15931" s="19" t="str">
        <f>IFERROR(VLOOKUP($D15931,LISTA!$A$2:$J$9990,8,0),"")</f>
        <v/>
      </c>
      <c r="H15931" s="40" t="str">
        <f t="shared" si="273"/>
        <v/>
      </c>
    </row>
    <row r="15932" spans="7:8" x14ac:dyDescent="0.25">
      <c r="G15932" s="19" t="str">
        <f>IFERROR(VLOOKUP($D15932,LISTA!$A$2:$J$9990,8,0),"")</f>
        <v/>
      </c>
      <c r="H15932" s="40" t="str">
        <f t="shared" si="273"/>
        <v/>
      </c>
    </row>
    <row r="15933" spans="7:8" x14ac:dyDescent="0.25">
      <c r="G15933" s="19" t="str">
        <f>IFERROR(VLOOKUP($D15933,LISTA!$A$2:$J$9990,8,0),"")</f>
        <v/>
      </c>
      <c r="H15933" s="40" t="str">
        <f t="shared" si="273"/>
        <v/>
      </c>
    </row>
    <row r="15934" spans="7:8" x14ac:dyDescent="0.25">
      <c r="G15934" s="19" t="str">
        <f>IFERROR(VLOOKUP($D15934,LISTA!$A$2:$J$9990,8,0),"")</f>
        <v/>
      </c>
      <c r="H15934" s="40" t="str">
        <f t="shared" si="273"/>
        <v/>
      </c>
    </row>
    <row r="15935" spans="7:8" x14ac:dyDescent="0.25">
      <c r="G15935" s="19" t="str">
        <f>IFERROR(VLOOKUP($D15935,LISTA!$A$2:$J$9990,8,0),"")</f>
        <v/>
      </c>
      <c r="H15935" s="40" t="str">
        <f t="shared" si="273"/>
        <v/>
      </c>
    </row>
    <row r="15936" spans="7:8" x14ac:dyDescent="0.25">
      <c r="G15936" s="19" t="str">
        <f>IFERROR(VLOOKUP($D15936,LISTA!$A$2:$J$9990,8,0),"")</f>
        <v/>
      </c>
      <c r="H15936" s="40" t="str">
        <f t="shared" si="273"/>
        <v/>
      </c>
    </row>
    <row r="15937" spans="7:8" x14ac:dyDescent="0.25">
      <c r="G15937" s="19" t="str">
        <f>IFERROR(VLOOKUP($D15937,LISTA!$A$2:$J$9990,8,0),"")</f>
        <v/>
      </c>
      <c r="H15937" s="40" t="str">
        <f t="shared" si="273"/>
        <v/>
      </c>
    </row>
    <row r="15938" spans="7:8" x14ac:dyDescent="0.25">
      <c r="G15938" s="19" t="str">
        <f>IFERROR(VLOOKUP($D15938,LISTA!$A$2:$J$9990,8,0),"")</f>
        <v/>
      </c>
      <c r="H15938" s="40" t="str">
        <f t="shared" si="273"/>
        <v/>
      </c>
    </row>
    <row r="15939" spans="7:8" x14ac:dyDescent="0.25">
      <c r="G15939" s="19" t="str">
        <f>IFERROR(VLOOKUP($D15939,LISTA!$A$2:$J$9990,8,0),"")</f>
        <v/>
      </c>
      <c r="H15939" s="40" t="str">
        <f t="shared" si="273"/>
        <v/>
      </c>
    </row>
    <row r="15940" spans="7:8" x14ac:dyDescent="0.25">
      <c r="G15940" s="19" t="str">
        <f>IFERROR(VLOOKUP($D15940,LISTA!$A$2:$J$9990,8,0),"")</f>
        <v/>
      </c>
      <c r="H15940" s="40" t="str">
        <f t="shared" si="273"/>
        <v/>
      </c>
    </row>
    <row r="15941" spans="7:8" x14ac:dyDescent="0.25">
      <c r="G15941" s="19" t="str">
        <f>IFERROR(VLOOKUP($D15941,LISTA!$A$2:$J$9990,8,0),"")</f>
        <v/>
      </c>
      <c r="H15941" s="40" t="str">
        <f t="shared" ref="H15941:H16004" si="274">IF(OR(G15941=$K$10,G15941=$K$11,G15941=$K$14,G15941=$K$15,G15941=$K$16,G15941=$K$17,G15941=$K$18,G15941=$K$19,G15941=$K$20,G15941=$K$21,G15941=$K$22,G15941=$K$23,G15941=$K$24,G15941=$K$25,G15941=$K$26,G15941=$K$27,G15941=$K$28),$K$9,IF(OR(G15941=$K$32,G15941=$K$33),$K$31,IF(OR(G15941=$K$38),$K$37,"")))</f>
        <v/>
      </c>
    </row>
    <row r="15942" spans="7:8" x14ac:dyDescent="0.25">
      <c r="G15942" s="19" t="str">
        <f>IFERROR(VLOOKUP($D15942,LISTA!$A$2:$J$9990,8,0),"")</f>
        <v/>
      </c>
      <c r="H15942" s="40" t="str">
        <f t="shared" si="274"/>
        <v/>
      </c>
    </row>
    <row r="15943" spans="7:8" x14ac:dyDescent="0.25">
      <c r="G15943" s="19" t="str">
        <f>IFERROR(VLOOKUP($D15943,LISTA!$A$2:$J$9990,8,0),"")</f>
        <v/>
      </c>
      <c r="H15943" s="40" t="str">
        <f t="shared" si="274"/>
        <v/>
      </c>
    </row>
    <row r="15944" spans="7:8" x14ac:dyDescent="0.25">
      <c r="G15944" s="19" t="str">
        <f>IFERROR(VLOOKUP($D15944,LISTA!$A$2:$J$9990,8,0),"")</f>
        <v/>
      </c>
      <c r="H15944" s="40" t="str">
        <f t="shared" si="274"/>
        <v/>
      </c>
    </row>
    <row r="15945" spans="7:8" x14ac:dyDescent="0.25">
      <c r="G15945" s="19" t="str">
        <f>IFERROR(VLOOKUP($D15945,LISTA!$A$2:$J$9990,8,0),"")</f>
        <v/>
      </c>
      <c r="H15945" s="40" t="str">
        <f t="shared" si="274"/>
        <v/>
      </c>
    </row>
    <row r="15946" spans="7:8" x14ac:dyDescent="0.25">
      <c r="G15946" s="19" t="str">
        <f>IFERROR(VLOOKUP($D15946,LISTA!$A$2:$J$9990,8,0),"")</f>
        <v/>
      </c>
      <c r="H15946" s="40" t="str">
        <f t="shared" si="274"/>
        <v/>
      </c>
    </row>
    <row r="15947" spans="7:8" x14ac:dyDescent="0.25">
      <c r="G15947" s="19" t="str">
        <f>IFERROR(VLOOKUP($D15947,LISTA!$A$2:$J$9990,8,0),"")</f>
        <v/>
      </c>
      <c r="H15947" s="40" t="str">
        <f t="shared" si="274"/>
        <v/>
      </c>
    </row>
    <row r="15948" spans="7:8" x14ac:dyDescent="0.25">
      <c r="G15948" s="19" t="str">
        <f>IFERROR(VLOOKUP($D15948,LISTA!$A$2:$J$9990,8,0),"")</f>
        <v/>
      </c>
      <c r="H15948" s="40" t="str">
        <f t="shared" si="274"/>
        <v/>
      </c>
    </row>
    <row r="15949" spans="7:8" x14ac:dyDescent="0.25">
      <c r="G15949" s="19" t="str">
        <f>IFERROR(VLOOKUP($D15949,LISTA!$A$2:$J$9990,8,0),"")</f>
        <v/>
      </c>
      <c r="H15949" s="40" t="str">
        <f t="shared" si="274"/>
        <v/>
      </c>
    </row>
    <row r="15950" spans="7:8" x14ac:dyDescent="0.25">
      <c r="G15950" s="19" t="str">
        <f>IFERROR(VLOOKUP($D15950,LISTA!$A$2:$J$9990,8,0),"")</f>
        <v/>
      </c>
      <c r="H15950" s="40" t="str">
        <f t="shared" si="274"/>
        <v/>
      </c>
    </row>
    <row r="15951" spans="7:8" x14ac:dyDescent="0.25">
      <c r="G15951" s="19" t="str">
        <f>IFERROR(VLOOKUP($D15951,LISTA!$A$2:$J$9990,8,0),"")</f>
        <v/>
      </c>
      <c r="H15951" s="40" t="str">
        <f t="shared" si="274"/>
        <v/>
      </c>
    </row>
    <row r="15952" spans="7:8" x14ac:dyDescent="0.25">
      <c r="G15952" s="19" t="str">
        <f>IFERROR(VLOOKUP($D15952,LISTA!$A$2:$J$9990,8,0),"")</f>
        <v/>
      </c>
      <c r="H15952" s="40" t="str">
        <f t="shared" si="274"/>
        <v/>
      </c>
    </row>
    <row r="15953" spans="7:8" x14ac:dyDescent="0.25">
      <c r="G15953" s="19" t="str">
        <f>IFERROR(VLOOKUP($D15953,LISTA!$A$2:$J$9990,8,0),"")</f>
        <v/>
      </c>
      <c r="H15953" s="40" t="str">
        <f t="shared" si="274"/>
        <v/>
      </c>
    </row>
    <row r="15954" spans="7:8" x14ac:dyDescent="0.25">
      <c r="G15954" s="19" t="str">
        <f>IFERROR(VLOOKUP($D15954,LISTA!$A$2:$J$9990,8,0),"")</f>
        <v/>
      </c>
      <c r="H15954" s="40" t="str">
        <f t="shared" si="274"/>
        <v/>
      </c>
    </row>
    <row r="15955" spans="7:8" x14ac:dyDescent="0.25">
      <c r="G15955" s="19" t="str">
        <f>IFERROR(VLOOKUP($D15955,LISTA!$A$2:$J$9990,8,0),"")</f>
        <v/>
      </c>
      <c r="H15955" s="40" t="str">
        <f t="shared" si="274"/>
        <v/>
      </c>
    </row>
    <row r="15956" spans="7:8" x14ac:dyDescent="0.25">
      <c r="G15956" s="19" t="str">
        <f>IFERROR(VLOOKUP($D15956,LISTA!$A$2:$J$9990,8,0),"")</f>
        <v/>
      </c>
      <c r="H15956" s="40" t="str">
        <f t="shared" si="274"/>
        <v/>
      </c>
    </row>
    <row r="15957" spans="7:8" x14ac:dyDescent="0.25">
      <c r="G15957" s="19" t="str">
        <f>IFERROR(VLOOKUP($D15957,LISTA!$A$2:$J$9990,8,0),"")</f>
        <v/>
      </c>
      <c r="H15957" s="40" t="str">
        <f t="shared" si="274"/>
        <v/>
      </c>
    </row>
    <row r="15958" spans="7:8" x14ac:dyDescent="0.25">
      <c r="G15958" s="19" t="str">
        <f>IFERROR(VLOOKUP($D15958,LISTA!$A$2:$J$9990,8,0),"")</f>
        <v/>
      </c>
      <c r="H15958" s="40" t="str">
        <f t="shared" si="274"/>
        <v/>
      </c>
    </row>
    <row r="15959" spans="7:8" x14ac:dyDescent="0.25">
      <c r="G15959" s="19" t="str">
        <f>IFERROR(VLOOKUP($D15959,LISTA!$A$2:$J$9990,8,0),"")</f>
        <v/>
      </c>
      <c r="H15959" s="40" t="str">
        <f t="shared" si="274"/>
        <v/>
      </c>
    </row>
    <row r="15960" spans="7:8" x14ac:dyDescent="0.25">
      <c r="G15960" s="19" t="str">
        <f>IFERROR(VLOOKUP($D15960,LISTA!$A$2:$J$9990,8,0),"")</f>
        <v/>
      </c>
      <c r="H15960" s="40" t="str">
        <f t="shared" si="274"/>
        <v/>
      </c>
    </row>
    <row r="15961" spans="7:8" x14ac:dyDescent="0.25">
      <c r="G15961" s="19" t="str">
        <f>IFERROR(VLOOKUP($D15961,LISTA!$A$2:$J$9990,8,0),"")</f>
        <v/>
      </c>
      <c r="H15961" s="40" t="str">
        <f t="shared" si="274"/>
        <v/>
      </c>
    </row>
    <row r="15962" spans="7:8" x14ac:dyDescent="0.25">
      <c r="G15962" s="19" t="str">
        <f>IFERROR(VLOOKUP($D15962,LISTA!$A$2:$J$9990,8,0),"")</f>
        <v/>
      </c>
      <c r="H15962" s="40" t="str">
        <f t="shared" si="274"/>
        <v/>
      </c>
    </row>
    <row r="15963" spans="7:8" x14ac:dyDescent="0.25">
      <c r="G15963" s="19" t="str">
        <f>IFERROR(VLOOKUP($D15963,LISTA!$A$2:$J$9990,8,0),"")</f>
        <v/>
      </c>
      <c r="H15963" s="40" t="str">
        <f t="shared" si="274"/>
        <v/>
      </c>
    </row>
    <row r="15964" spans="7:8" x14ac:dyDescent="0.25">
      <c r="G15964" s="19" t="str">
        <f>IFERROR(VLOOKUP($D15964,LISTA!$A$2:$J$9990,8,0),"")</f>
        <v/>
      </c>
      <c r="H15964" s="40" t="str">
        <f t="shared" si="274"/>
        <v/>
      </c>
    </row>
    <row r="15965" spans="7:8" x14ac:dyDescent="0.25">
      <c r="G15965" s="19" t="str">
        <f>IFERROR(VLOOKUP($D15965,LISTA!$A$2:$J$9990,8,0),"")</f>
        <v/>
      </c>
      <c r="H15965" s="40" t="str">
        <f t="shared" si="274"/>
        <v/>
      </c>
    </row>
    <row r="15966" spans="7:8" x14ac:dyDescent="0.25">
      <c r="G15966" s="19" t="str">
        <f>IFERROR(VLOOKUP($D15966,LISTA!$A$2:$J$9990,8,0),"")</f>
        <v/>
      </c>
      <c r="H15966" s="40" t="str">
        <f t="shared" si="274"/>
        <v/>
      </c>
    </row>
    <row r="15967" spans="7:8" x14ac:dyDescent="0.25">
      <c r="G15967" s="19" t="str">
        <f>IFERROR(VLOOKUP($D15967,LISTA!$A$2:$J$9990,8,0),"")</f>
        <v/>
      </c>
      <c r="H15967" s="40" t="str">
        <f t="shared" si="274"/>
        <v/>
      </c>
    </row>
    <row r="15968" spans="7:8" x14ac:dyDescent="0.25">
      <c r="G15968" s="19" t="str">
        <f>IFERROR(VLOOKUP($D15968,LISTA!$A$2:$J$9990,8,0),"")</f>
        <v/>
      </c>
      <c r="H15968" s="40" t="str">
        <f t="shared" si="274"/>
        <v/>
      </c>
    </row>
    <row r="15969" spans="7:8" x14ac:dyDescent="0.25">
      <c r="G15969" s="19" t="str">
        <f>IFERROR(VLOOKUP($D15969,LISTA!$A$2:$J$9990,8,0),"")</f>
        <v/>
      </c>
      <c r="H15969" s="40" t="str">
        <f t="shared" si="274"/>
        <v/>
      </c>
    </row>
    <row r="15970" spans="7:8" x14ac:dyDescent="0.25">
      <c r="G15970" s="19" t="str">
        <f>IFERROR(VLOOKUP($D15970,LISTA!$A$2:$J$9990,8,0),"")</f>
        <v/>
      </c>
      <c r="H15970" s="40" t="str">
        <f t="shared" si="274"/>
        <v/>
      </c>
    </row>
    <row r="15971" spans="7:8" x14ac:dyDescent="0.25">
      <c r="G15971" s="19" t="str">
        <f>IFERROR(VLOOKUP($D15971,LISTA!$A$2:$J$9990,8,0),"")</f>
        <v/>
      </c>
      <c r="H15971" s="40" t="str">
        <f t="shared" si="274"/>
        <v/>
      </c>
    </row>
    <row r="15972" spans="7:8" x14ac:dyDescent="0.25">
      <c r="G15972" s="19" t="str">
        <f>IFERROR(VLOOKUP($D15972,LISTA!$A$2:$J$9990,8,0),"")</f>
        <v/>
      </c>
      <c r="H15972" s="40" t="str">
        <f t="shared" si="274"/>
        <v/>
      </c>
    </row>
    <row r="15973" spans="7:8" x14ac:dyDescent="0.25">
      <c r="G15973" s="19" t="str">
        <f>IFERROR(VLOOKUP($D15973,LISTA!$A$2:$J$9990,8,0),"")</f>
        <v/>
      </c>
      <c r="H15973" s="40" t="str">
        <f t="shared" si="274"/>
        <v/>
      </c>
    </row>
    <row r="15974" spans="7:8" x14ac:dyDescent="0.25">
      <c r="G15974" s="19" t="str">
        <f>IFERROR(VLOOKUP($D15974,LISTA!$A$2:$J$9990,8,0),"")</f>
        <v/>
      </c>
      <c r="H15974" s="40" t="str">
        <f t="shared" si="274"/>
        <v/>
      </c>
    </row>
    <row r="15975" spans="7:8" x14ac:dyDescent="0.25">
      <c r="G15975" s="19" t="str">
        <f>IFERROR(VLOOKUP($D15975,LISTA!$A$2:$J$9990,8,0),"")</f>
        <v/>
      </c>
      <c r="H15975" s="40" t="str">
        <f t="shared" si="274"/>
        <v/>
      </c>
    </row>
    <row r="15976" spans="7:8" x14ac:dyDescent="0.25">
      <c r="G15976" s="19" t="str">
        <f>IFERROR(VLOOKUP($D15976,LISTA!$A$2:$J$9990,8,0),"")</f>
        <v/>
      </c>
      <c r="H15976" s="40" t="str">
        <f t="shared" si="274"/>
        <v/>
      </c>
    </row>
    <row r="15977" spans="7:8" x14ac:dyDescent="0.25">
      <c r="G15977" s="19" t="str">
        <f>IFERROR(VLOOKUP($D15977,LISTA!$A$2:$J$9990,8,0),"")</f>
        <v/>
      </c>
      <c r="H15977" s="40" t="str">
        <f t="shared" si="274"/>
        <v/>
      </c>
    </row>
    <row r="15978" spans="7:8" x14ac:dyDescent="0.25">
      <c r="G15978" s="19" t="str">
        <f>IFERROR(VLOOKUP($D15978,LISTA!$A$2:$J$9990,8,0),"")</f>
        <v/>
      </c>
      <c r="H15978" s="40" t="str">
        <f t="shared" si="274"/>
        <v/>
      </c>
    </row>
    <row r="15979" spans="7:8" x14ac:dyDescent="0.25">
      <c r="G15979" s="19" t="str">
        <f>IFERROR(VLOOKUP($D15979,LISTA!$A$2:$J$9990,8,0),"")</f>
        <v/>
      </c>
      <c r="H15979" s="40" t="str">
        <f t="shared" si="274"/>
        <v/>
      </c>
    </row>
    <row r="15980" spans="7:8" x14ac:dyDescent="0.25">
      <c r="G15980" s="19" t="str">
        <f>IFERROR(VLOOKUP($D15980,LISTA!$A$2:$J$9990,8,0),"")</f>
        <v/>
      </c>
      <c r="H15980" s="40" t="str">
        <f t="shared" si="274"/>
        <v/>
      </c>
    </row>
    <row r="15981" spans="7:8" x14ac:dyDescent="0.25">
      <c r="G15981" s="19" t="str">
        <f>IFERROR(VLOOKUP($D15981,LISTA!$A$2:$J$9990,8,0),"")</f>
        <v/>
      </c>
      <c r="H15981" s="40" t="str">
        <f t="shared" si="274"/>
        <v/>
      </c>
    </row>
    <row r="15982" spans="7:8" x14ac:dyDescent="0.25">
      <c r="G15982" s="19" t="str">
        <f>IFERROR(VLOOKUP($D15982,LISTA!$A$2:$J$9990,8,0),"")</f>
        <v/>
      </c>
      <c r="H15982" s="40" t="str">
        <f t="shared" si="274"/>
        <v/>
      </c>
    </row>
    <row r="15983" spans="7:8" x14ac:dyDescent="0.25">
      <c r="G15983" s="19" t="str">
        <f>IFERROR(VLOOKUP($D15983,LISTA!$A$2:$J$9990,8,0),"")</f>
        <v/>
      </c>
      <c r="H15983" s="40" t="str">
        <f t="shared" si="274"/>
        <v/>
      </c>
    </row>
    <row r="15984" spans="7:8" x14ac:dyDescent="0.25">
      <c r="G15984" s="19" t="str">
        <f>IFERROR(VLOOKUP($D15984,LISTA!$A$2:$J$9990,8,0),"")</f>
        <v/>
      </c>
      <c r="H15984" s="40" t="str">
        <f t="shared" si="274"/>
        <v/>
      </c>
    </row>
    <row r="15985" spans="7:8" x14ac:dyDescent="0.25">
      <c r="G15985" s="19" t="str">
        <f>IFERROR(VLOOKUP($D15985,LISTA!$A$2:$J$9990,8,0),"")</f>
        <v/>
      </c>
      <c r="H15985" s="40" t="str">
        <f t="shared" si="274"/>
        <v/>
      </c>
    </row>
    <row r="15986" spans="7:8" x14ac:dyDescent="0.25">
      <c r="G15986" s="19" t="str">
        <f>IFERROR(VLOOKUP($D15986,LISTA!$A$2:$J$9990,8,0),"")</f>
        <v/>
      </c>
      <c r="H15986" s="40" t="str">
        <f t="shared" si="274"/>
        <v/>
      </c>
    </row>
    <row r="15987" spans="7:8" x14ac:dyDescent="0.25">
      <c r="G15987" s="19" t="str">
        <f>IFERROR(VLOOKUP($D15987,LISTA!$A$2:$J$9990,8,0),"")</f>
        <v/>
      </c>
      <c r="H15987" s="40" t="str">
        <f t="shared" si="274"/>
        <v/>
      </c>
    </row>
    <row r="15988" spans="7:8" x14ac:dyDescent="0.25">
      <c r="G15988" s="19" t="str">
        <f>IFERROR(VLOOKUP($D15988,LISTA!$A$2:$J$9990,8,0),"")</f>
        <v/>
      </c>
      <c r="H15988" s="40" t="str">
        <f t="shared" si="274"/>
        <v/>
      </c>
    </row>
    <row r="15989" spans="7:8" x14ac:dyDescent="0.25">
      <c r="G15989" s="19" t="str">
        <f>IFERROR(VLOOKUP($D15989,LISTA!$A$2:$J$9990,8,0),"")</f>
        <v/>
      </c>
      <c r="H15989" s="40" t="str">
        <f t="shared" si="274"/>
        <v/>
      </c>
    </row>
    <row r="15990" spans="7:8" x14ac:dyDescent="0.25">
      <c r="G15990" s="19" t="str">
        <f>IFERROR(VLOOKUP($D15990,LISTA!$A$2:$J$9990,8,0),"")</f>
        <v/>
      </c>
      <c r="H15990" s="40" t="str">
        <f t="shared" si="274"/>
        <v/>
      </c>
    </row>
    <row r="15991" spans="7:8" x14ac:dyDescent="0.25">
      <c r="G15991" s="19" t="str">
        <f>IFERROR(VLOOKUP($D15991,LISTA!$A$2:$J$9990,8,0),"")</f>
        <v/>
      </c>
      <c r="H15991" s="40" t="str">
        <f t="shared" si="274"/>
        <v/>
      </c>
    </row>
    <row r="15992" spans="7:8" x14ac:dyDescent="0.25">
      <c r="G15992" s="19" t="str">
        <f>IFERROR(VLOOKUP($D15992,LISTA!$A$2:$J$9990,8,0),"")</f>
        <v/>
      </c>
      <c r="H15992" s="40" t="str">
        <f t="shared" si="274"/>
        <v/>
      </c>
    </row>
    <row r="15993" spans="7:8" x14ac:dyDescent="0.25">
      <c r="G15993" s="19" t="str">
        <f>IFERROR(VLOOKUP($D15993,LISTA!$A$2:$J$9990,8,0),"")</f>
        <v/>
      </c>
      <c r="H15993" s="40" t="str">
        <f t="shared" si="274"/>
        <v/>
      </c>
    </row>
    <row r="15994" spans="7:8" x14ac:dyDescent="0.25">
      <c r="G15994" s="19" t="str">
        <f>IFERROR(VLOOKUP($D15994,LISTA!$A$2:$J$9990,8,0),"")</f>
        <v/>
      </c>
      <c r="H15994" s="40" t="str">
        <f t="shared" si="274"/>
        <v/>
      </c>
    </row>
    <row r="15995" spans="7:8" x14ac:dyDescent="0.25">
      <c r="G15995" s="19" t="str">
        <f>IFERROR(VLOOKUP($D15995,LISTA!$A$2:$J$9990,8,0),"")</f>
        <v/>
      </c>
      <c r="H15995" s="40" t="str">
        <f t="shared" si="274"/>
        <v/>
      </c>
    </row>
    <row r="15996" spans="7:8" x14ac:dyDescent="0.25">
      <c r="G15996" s="19" t="str">
        <f>IFERROR(VLOOKUP($D15996,LISTA!$A$2:$J$9990,8,0),"")</f>
        <v/>
      </c>
      <c r="H15996" s="40" t="str">
        <f t="shared" si="274"/>
        <v/>
      </c>
    </row>
    <row r="15997" spans="7:8" x14ac:dyDescent="0.25">
      <c r="G15997" s="19" t="str">
        <f>IFERROR(VLOOKUP($D15997,LISTA!$A$2:$J$9990,8,0),"")</f>
        <v/>
      </c>
      <c r="H15997" s="40" t="str">
        <f t="shared" si="274"/>
        <v/>
      </c>
    </row>
    <row r="15998" spans="7:8" x14ac:dyDescent="0.25">
      <c r="G15998" s="19" t="str">
        <f>IFERROR(VLOOKUP($D15998,LISTA!$A$2:$J$9990,8,0),"")</f>
        <v/>
      </c>
      <c r="H15998" s="40" t="str">
        <f t="shared" si="274"/>
        <v/>
      </c>
    </row>
    <row r="15999" spans="7:8" x14ac:dyDescent="0.25">
      <c r="G15999" s="19" t="str">
        <f>IFERROR(VLOOKUP($D15999,LISTA!$A$2:$J$9990,8,0),"")</f>
        <v/>
      </c>
      <c r="H15999" s="40" t="str">
        <f t="shared" si="274"/>
        <v/>
      </c>
    </row>
    <row r="16000" spans="7:8" x14ac:dyDescent="0.25">
      <c r="G16000" s="19" t="str">
        <f>IFERROR(VLOOKUP($D16000,LISTA!$A$2:$J$9990,8,0),"")</f>
        <v/>
      </c>
      <c r="H16000" s="40" t="str">
        <f t="shared" si="274"/>
        <v/>
      </c>
    </row>
    <row r="16001" spans="7:8" x14ac:dyDescent="0.25">
      <c r="G16001" s="19" t="str">
        <f>IFERROR(VLOOKUP($D16001,LISTA!$A$2:$J$9990,8,0),"")</f>
        <v/>
      </c>
      <c r="H16001" s="40" t="str">
        <f t="shared" si="274"/>
        <v/>
      </c>
    </row>
    <row r="16002" spans="7:8" x14ac:dyDescent="0.25">
      <c r="G16002" s="19" t="str">
        <f>IFERROR(VLOOKUP($D16002,LISTA!$A$2:$J$9990,8,0),"")</f>
        <v/>
      </c>
      <c r="H16002" s="40" t="str">
        <f t="shared" si="274"/>
        <v/>
      </c>
    </row>
    <row r="16003" spans="7:8" x14ac:dyDescent="0.25">
      <c r="G16003" s="19" t="str">
        <f>IFERROR(VLOOKUP($D16003,LISTA!$A$2:$J$9990,8,0),"")</f>
        <v/>
      </c>
      <c r="H16003" s="40" t="str">
        <f t="shared" si="274"/>
        <v/>
      </c>
    </row>
    <row r="16004" spans="7:8" x14ac:dyDescent="0.25">
      <c r="G16004" s="19" t="str">
        <f>IFERROR(VLOOKUP($D16004,LISTA!$A$2:$J$9990,8,0),"")</f>
        <v/>
      </c>
      <c r="H16004" s="40" t="str">
        <f t="shared" si="274"/>
        <v/>
      </c>
    </row>
    <row r="16005" spans="7:8" x14ac:dyDescent="0.25">
      <c r="G16005" s="19" t="str">
        <f>IFERROR(VLOOKUP($D16005,LISTA!$A$2:$J$9990,8,0),"")</f>
        <v/>
      </c>
      <c r="H16005" s="40" t="str">
        <f t="shared" ref="H16005:H16068" si="275">IF(OR(G16005=$K$10,G16005=$K$11,G16005=$K$14,G16005=$K$15,G16005=$K$16,G16005=$K$17,G16005=$K$18,G16005=$K$19,G16005=$K$20,G16005=$K$21,G16005=$K$22,G16005=$K$23,G16005=$K$24,G16005=$K$25,G16005=$K$26,G16005=$K$27,G16005=$K$28),$K$9,IF(OR(G16005=$K$32,G16005=$K$33),$K$31,IF(OR(G16005=$K$38),$K$37,"")))</f>
        <v/>
      </c>
    </row>
    <row r="16006" spans="7:8" x14ac:dyDescent="0.25">
      <c r="G16006" s="19" t="str">
        <f>IFERROR(VLOOKUP($D16006,LISTA!$A$2:$J$9990,8,0),"")</f>
        <v/>
      </c>
      <c r="H16006" s="40" t="str">
        <f t="shared" si="275"/>
        <v/>
      </c>
    </row>
    <row r="16007" spans="7:8" x14ac:dyDescent="0.25">
      <c r="G16007" s="19" t="str">
        <f>IFERROR(VLOOKUP($D16007,LISTA!$A$2:$J$9990,8,0),"")</f>
        <v/>
      </c>
      <c r="H16007" s="40" t="str">
        <f t="shared" si="275"/>
        <v/>
      </c>
    </row>
    <row r="16008" spans="7:8" x14ac:dyDescent="0.25">
      <c r="G16008" s="19" t="str">
        <f>IFERROR(VLOOKUP($D16008,LISTA!$A$2:$J$9990,8,0),"")</f>
        <v/>
      </c>
      <c r="H16008" s="40" t="str">
        <f t="shared" si="275"/>
        <v/>
      </c>
    </row>
    <row r="16009" spans="7:8" x14ac:dyDescent="0.25">
      <c r="G16009" s="19" t="str">
        <f>IFERROR(VLOOKUP($D16009,LISTA!$A$2:$J$9990,8,0),"")</f>
        <v/>
      </c>
      <c r="H16009" s="40" t="str">
        <f t="shared" si="275"/>
        <v/>
      </c>
    </row>
    <row r="16010" spans="7:8" x14ac:dyDescent="0.25">
      <c r="G16010" s="19" t="str">
        <f>IFERROR(VLOOKUP($D16010,LISTA!$A$2:$J$9990,8,0),"")</f>
        <v/>
      </c>
      <c r="H16010" s="40" t="str">
        <f t="shared" si="275"/>
        <v/>
      </c>
    </row>
    <row r="16011" spans="7:8" x14ac:dyDescent="0.25">
      <c r="G16011" s="19" t="str">
        <f>IFERROR(VLOOKUP($D16011,LISTA!$A$2:$J$9990,8,0),"")</f>
        <v/>
      </c>
      <c r="H16011" s="40" t="str">
        <f t="shared" si="275"/>
        <v/>
      </c>
    </row>
    <row r="16012" spans="7:8" x14ac:dyDescent="0.25">
      <c r="G16012" s="19" t="str">
        <f>IFERROR(VLOOKUP($D16012,LISTA!$A$2:$J$9990,8,0),"")</f>
        <v/>
      </c>
      <c r="H16012" s="40" t="str">
        <f t="shared" si="275"/>
        <v/>
      </c>
    </row>
    <row r="16013" spans="7:8" x14ac:dyDescent="0.25">
      <c r="G16013" s="19" t="str">
        <f>IFERROR(VLOOKUP($D16013,LISTA!$A$2:$J$9990,8,0),"")</f>
        <v/>
      </c>
      <c r="H16013" s="40" t="str">
        <f t="shared" si="275"/>
        <v/>
      </c>
    </row>
    <row r="16014" spans="7:8" x14ac:dyDescent="0.25">
      <c r="G16014" s="19" t="str">
        <f>IFERROR(VLOOKUP($D16014,LISTA!$A$2:$J$9990,8,0),"")</f>
        <v/>
      </c>
      <c r="H16014" s="40" t="str">
        <f t="shared" si="275"/>
        <v/>
      </c>
    </row>
    <row r="16015" spans="7:8" x14ac:dyDescent="0.25">
      <c r="G16015" s="19" t="str">
        <f>IFERROR(VLOOKUP($D16015,LISTA!$A$2:$J$9990,8,0),"")</f>
        <v/>
      </c>
      <c r="H16015" s="40" t="str">
        <f t="shared" si="275"/>
        <v/>
      </c>
    </row>
    <row r="16016" spans="7:8" x14ac:dyDescent="0.25">
      <c r="G16016" s="19" t="str">
        <f>IFERROR(VLOOKUP($D16016,LISTA!$A$2:$J$9990,8,0),"")</f>
        <v/>
      </c>
      <c r="H16016" s="40" t="str">
        <f t="shared" si="275"/>
        <v/>
      </c>
    </row>
    <row r="16017" spans="7:8" x14ac:dyDescent="0.25">
      <c r="G16017" s="19" t="str">
        <f>IFERROR(VLOOKUP($D16017,LISTA!$A$2:$J$9990,8,0),"")</f>
        <v/>
      </c>
      <c r="H16017" s="40" t="str">
        <f t="shared" si="275"/>
        <v/>
      </c>
    </row>
    <row r="16018" spans="7:8" x14ac:dyDescent="0.25">
      <c r="G16018" s="19" t="str">
        <f>IFERROR(VLOOKUP($D16018,LISTA!$A$2:$J$9990,8,0),"")</f>
        <v/>
      </c>
      <c r="H16018" s="40" t="str">
        <f t="shared" si="275"/>
        <v/>
      </c>
    </row>
    <row r="16019" spans="7:8" x14ac:dyDescent="0.25">
      <c r="G16019" s="19" t="str">
        <f>IFERROR(VLOOKUP($D16019,LISTA!$A$2:$J$9990,8,0),"")</f>
        <v/>
      </c>
      <c r="H16019" s="40" t="str">
        <f t="shared" si="275"/>
        <v/>
      </c>
    </row>
    <row r="16020" spans="7:8" x14ac:dyDescent="0.25">
      <c r="G16020" s="19" t="str">
        <f>IFERROR(VLOOKUP($D16020,LISTA!$A$2:$J$9990,8,0),"")</f>
        <v/>
      </c>
      <c r="H16020" s="40" t="str">
        <f t="shared" si="275"/>
        <v/>
      </c>
    </row>
    <row r="16021" spans="7:8" x14ac:dyDescent="0.25">
      <c r="G16021" s="19" t="str">
        <f>IFERROR(VLOOKUP($D16021,LISTA!$A$2:$J$9990,8,0),"")</f>
        <v/>
      </c>
      <c r="H16021" s="40" t="str">
        <f t="shared" si="275"/>
        <v/>
      </c>
    </row>
    <row r="16022" spans="7:8" x14ac:dyDescent="0.25">
      <c r="G16022" s="19" t="str">
        <f>IFERROR(VLOOKUP($D16022,LISTA!$A$2:$J$9990,8,0),"")</f>
        <v/>
      </c>
      <c r="H16022" s="40" t="str">
        <f t="shared" si="275"/>
        <v/>
      </c>
    </row>
    <row r="16023" spans="7:8" x14ac:dyDescent="0.25">
      <c r="G16023" s="19" t="str">
        <f>IFERROR(VLOOKUP($D16023,LISTA!$A$2:$J$9990,8,0),"")</f>
        <v/>
      </c>
      <c r="H16023" s="40" t="str">
        <f t="shared" si="275"/>
        <v/>
      </c>
    </row>
    <row r="16024" spans="7:8" x14ac:dyDescent="0.25">
      <c r="G16024" s="19" t="str">
        <f>IFERROR(VLOOKUP($D16024,LISTA!$A$2:$J$9990,8,0),"")</f>
        <v/>
      </c>
      <c r="H16024" s="40" t="str">
        <f t="shared" si="275"/>
        <v/>
      </c>
    </row>
    <row r="16025" spans="7:8" x14ac:dyDescent="0.25">
      <c r="G16025" s="19" t="str">
        <f>IFERROR(VLOOKUP($D16025,LISTA!$A$2:$J$9990,8,0),"")</f>
        <v/>
      </c>
      <c r="H16025" s="40" t="str">
        <f t="shared" si="275"/>
        <v/>
      </c>
    </row>
    <row r="16026" spans="7:8" x14ac:dyDescent="0.25">
      <c r="G16026" s="19" t="str">
        <f>IFERROR(VLOOKUP($D16026,LISTA!$A$2:$J$9990,8,0),"")</f>
        <v/>
      </c>
      <c r="H16026" s="40" t="str">
        <f t="shared" si="275"/>
        <v/>
      </c>
    </row>
    <row r="16027" spans="7:8" x14ac:dyDescent="0.25">
      <c r="G16027" s="19" t="str">
        <f>IFERROR(VLOOKUP($D16027,LISTA!$A$2:$J$9990,8,0),"")</f>
        <v/>
      </c>
      <c r="H16027" s="40" t="str">
        <f t="shared" si="275"/>
        <v/>
      </c>
    </row>
    <row r="16028" spans="7:8" x14ac:dyDescent="0.25">
      <c r="G16028" s="19" t="str">
        <f>IFERROR(VLOOKUP($D16028,LISTA!$A$2:$J$9990,8,0),"")</f>
        <v/>
      </c>
      <c r="H16028" s="40" t="str">
        <f t="shared" si="275"/>
        <v/>
      </c>
    </row>
    <row r="16029" spans="7:8" x14ac:dyDescent="0.25">
      <c r="G16029" s="19" t="str">
        <f>IFERROR(VLOOKUP($D16029,LISTA!$A$2:$J$9990,8,0),"")</f>
        <v/>
      </c>
      <c r="H16029" s="40" t="str">
        <f t="shared" si="275"/>
        <v/>
      </c>
    </row>
    <row r="16030" spans="7:8" x14ac:dyDescent="0.25">
      <c r="G16030" s="19" t="str">
        <f>IFERROR(VLOOKUP($D16030,LISTA!$A$2:$J$9990,8,0),"")</f>
        <v/>
      </c>
      <c r="H16030" s="40" t="str">
        <f t="shared" si="275"/>
        <v/>
      </c>
    </row>
    <row r="16031" spans="7:8" x14ac:dyDescent="0.25">
      <c r="G16031" s="19" t="str">
        <f>IFERROR(VLOOKUP($D16031,LISTA!$A$2:$J$9990,8,0),"")</f>
        <v/>
      </c>
      <c r="H16031" s="40" t="str">
        <f t="shared" si="275"/>
        <v/>
      </c>
    </row>
    <row r="16032" spans="7:8" x14ac:dyDescent="0.25">
      <c r="G16032" s="19" t="str">
        <f>IFERROR(VLOOKUP($D16032,LISTA!$A$2:$J$9990,8,0),"")</f>
        <v/>
      </c>
      <c r="H16032" s="40" t="str">
        <f t="shared" si="275"/>
        <v/>
      </c>
    </row>
    <row r="16033" spans="7:8" x14ac:dyDescent="0.25">
      <c r="G16033" s="19" t="str">
        <f>IFERROR(VLOOKUP($D16033,LISTA!$A$2:$J$9990,8,0),"")</f>
        <v/>
      </c>
      <c r="H16033" s="40" t="str">
        <f t="shared" si="275"/>
        <v/>
      </c>
    </row>
    <row r="16034" spans="7:8" x14ac:dyDescent="0.25">
      <c r="G16034" s="19" t="str">
        <f>IFERROR(VLOOKUP($D16034,LISTA!$A$2:$J$9990,8,0),"")</f>
        <v/>
      </c>
      <c r="H16034" s="40" t="str">
        <f t="shared" si="275"/>
        <v/>
      </c>
    </row>
    <row r="16035" spans="7:8" x14ac:dyDescent="0.25">
      <c r="G16035" s="19" t="str">
        <f>IFERROR(VLOOKUP($D16035,LISTA!$A$2:$J$9990,8,0),"")</f>
        <v/>
      </c>
      <c r="H16035" s="40" t="str">
        <f t="shared" si="275"/>
        <v/>
      </c>
    </row>
    <row r="16036" spans="7:8" x14ac:dyDescent="0.25">
      <c r="G16036" s="19" t="str">
        <f>IFERROR(VLOOKUP($D16036,LISTA!$A$2:$J$9990,8,0),"")</f>
        <v/>
      </c>
      <c r="H16036" s="40" t="str">
        <f t="shared" si="275"/>
        <v/>
      </c>
    </row>
    <row r="16037" spans="7:8" x14ac:dyDescent="0.25">
      <c r="G16037" s="19" t="str">
        <f>IFERROR(VLOOKUP($D16037,LISTA!$A$2:$J$9990,8,0),"")</f>
        <v/>
      </c>
      <c r="H16037" s="40" t="str">
        <f t="shared" si="275"/>
        <v/>
      </c>
    </row>
    <row r="16038" spans="7:8" x14ac:dyDescent="0.25">
      <c r="G16038" s="19" t="str">
        <f>IFERROR(VLOOKUP($D16038,LISTA!$A$2:$J$9990,8,0),"")</f>
        <v/>
      </c>
      <c r="H16038" s="40" t="str">
        <f t="shared" si="275"/>
        <v/>
      </c>
    </row>
    <row r="16039" spans="7:8" x14ac:dyDescent="0.25">
      <c r="G16039" s="19" t="str">
        <f>IFERROR(VLOOKUP($D16039,LISTA!$A$2:$J$9990,8,0),"")</f>
        <v/>
      </c>
      <c r="H16039" s="40" t="str">
        <f t="shared" si="275"/>
        <v/>
      </c>
    </row>
    <row r="16040" spans="7:8" x14ac:dyDescent="0.25">
      <c r="G16040" s="19" t="str">
        <f>IFERROR(VLOOKUP($D16040,LISTA!$A$2:$J$9990,8,0),"")</f>
        <v/>
      </c>
      <c r="H16040" s="40" t="str">
        <f t="shared" si="275"/>
        <v/>
      </c>
    </row>
    <row r="16041" spans="7:8" x14ac:dyDescent="0.25">
      <c r="G16041" s="19" t="str">
        <f>IFERROR(VLOOKUP($D16041,LISTA!$A$2:$J$9990,8,0),"")</f>
        <v/>
      </c>
      <c r="H16041" s="40" t="str">
        <f t="shared" si="275"/>
        <v/>
      </c>
    </row>
    <row r="16042" spans="7:8" x14ac:dyDescent="0.25">
      <c r="G16042" s="19" t="str">
        <f>IFERROR(VLOOKUP($D16042,LISTA!$A$2:$J$9990,8,0),"")</f>
        <v/>
      </c>
      <c r="H16042" s="40" t="str">
        <f t="shared" si="275"/>
        <v/>
      </c>
    </row>
    <row r="16043" spans="7:8" x14ac:dyDescent="0.25">
      <c r="G16043" s="19" t="str">
        <f>IFERROR(VLOOKUP($D16043,LISTA!$A$2:$J$9990,8,0),"")</f>
        <v/>
      </c>
      <c r="H16043" s="40" t="str">
        <f t="shared" si="275"/>
        <v/>
      </c>
    </row>
    <row r="16044" spans="7:8" x14ac:dyDescent="0.25">
      <c r="G16044" s="19" t="str">
        <f>IFERROR(VLOOKUP($D16044,LISTA!$A$2:$J$9990,8,0),"")</f>
        <v/>
      </c>
      <c r="H16044" s="40" t="str">
        <f t="shared" si="275"/>
        <v/>
      </c>
    </row>
    <row r="16045" spans="7:8" x14ac:dyDescent="0.25">
      <c r="G16045" s="19" t="str">
        <f>IFERROR(VLOOKUP($D16045,LISTA!$A$2:$J$9990,8,0),"")</f>
        <v/>
      </c>
      <c r="H16045" s="40" t="str">
        <f t="shared" si="275"/>
        <v/>
      </c>
    </row>
    <row r="16046" spans="7:8" x14ac:dyDescent="0.25">
      <c r="G16046" s="19" t="str">
        <f>IFERROR(VLOOKUP($D16046,LISTA!$A$2:$J$9990,8,0),"")</f>
        <v/>
      </c>
      <c r="H16046" s="40" t="str">
        <f t="shared" si="275"/>
        <v/>
      </c>
    </row>
    <row r="16047" spans="7:8" x14ac:dyDescent="0.25">
      <c r="G16047" s="19" t="str">
        <f>IFERROR(VLOOKUP($D16047,LISTA!$A$2:$J$9990,8,0),"")</f>
        <v/>
      </c>
      <c r="H16047" s="40" t="str">
        <f t="shared" si="275"/>
        <v/>
      </c>
    </row>
    <row r="16048" spans="7:8" x14ac:dyDescent="0.25">
      <c r="G16048" s="19" t="str">
        <f>IFERROR(VLOOKUP($D16048,LISTA!$A$2:$J$9990,8,0),"")</f>
        <v/>
      </c>
      <c r="H16048" s="40" t="str">
        <f t="shared" si="275"/>
        <v/>
      </c>
    </row>
    <row r="16049" spans="7:8" x14ac:dyDescent="0.25">
      <c r="G16049" s="19" t="str">
        <f>IFERROR(VLOOKUP($D16049,LISTA!$A$2:$J$9990,8,0),"")</f>
        <v/>
      </c>
      <c r="H16049" s="40" t="str">
        <f t="shared" si="275"/>
        <v/>
      </c>
    </row>
    <row r="16050" spans="7:8" x14ac:dyDescent="0.25">
      <c r="G16050" s="19" t="str">
        <f>IFERROR(VLOOKUP($D16050,LISTA!$A$2:$J$9990,8,0),"")</f>
        <v/>
      </c>
      <c r="H16050" s="40" t="str">
        <f t="shared" si="275"/>
        <v/>
      </c>
    </row>
    <row r="16051" spans="7:8" x14ac:dyDescent="0.25">
      <c r="G16051" s="19" t="str">
        <f>IFERROR(VLOOKUP($D16051,LISTA!$A$2:$J$9990,8,0),"")</f>
        <v/>
      </c>
      <c r="H16051" s="40" t="str">
        <f t="shared" si="275"/>
        <v/>
      </c>
    </row>
    <row r="16052" spans="7:8" x14ac:dyDescent="0.25">
      <c r="G16052" s="19" t="str">
        <f>IFERROR(VLOOKUP($D16052,LISTA!$A$2:$J$9990,8,0),"")</f>
        <v/>
      </c>
      <c r="H16052" s="40" t="str">
        <f t="shared" si="275"/>
        <v/>
      </c>
    </row>
    <row r="16053" spans="7:8" x14ac:dyDescent="0.25">
      <c r="G16053" s="19" t="str">
        <f>IFERROR(VLOOKUP($D16053,LISTA!$A$2:$J$9990,8,0),"")</f>
        <v/>
      </c>
      <c r="H16053" s="40" t="str">
        <f t="shared" si="275"/>
        <v/>
      </c>
    </row>
    <row r="16054" spans="7:8" x14ac:dyDescent="0.25">
      <c r="G16054" s="19" t="str">
        <f>IFERROR(VLOOKUP($D16054,LISTA!$A$2:$J$9990,8,0),"")</f>
        <v/>
      </c>
      <c r="H16054" s="40" t="str">
        <f t="shared" si="275"/>
        <v/>
      </c>
    </row>
    <row r="16055" spans="7:8" x14ac:dyDescent="0.25">
      <c r="G16055" s="19" t="str">
        <f>IFERROR(VLOOKUP($D16055,LISTA!$A$2:$J$9990,8,0),"")</f>
        <v/>
      </c>
      <c r="H16055" s="40" t="str">
        <f t="shared" si="275"/>
        <v/>
      </c>
    </row>
    <row r="16056" spans="7:8" x14ac:dyDescent="0.25">
      <c r="G16056" s="19" t="str">
        <f>IFERROR(VLOOKUP($D16056,LISTA!$A$2:$J$9990,8,0),"")</f>
        <v/>
      </c>
      <c r="H16056" s="40" t="str">
        <f t="shared" si="275"/>
        <v/>
      </c>
    </row>
    <row r="16057" spans="7:8" x14ac:dyDescent="0.25">
      <c r="G16057" s="19" t="str">
        <f>IFERROR(VLOOKUP($D16057,LISTA!$A$2:$J$9990,8,0),"")</f>
        <v/>
      </c>
      <c r="H16057" s="40" t="str">
        <f t="shared" si="275"/>
        <v/>
      </c>
    </row>
    <row r="16058" spans="7:8" x14ac:dyDescent="0.25">
      <c r="G16058" s="19" t="str">
        <f>IFERROR(VLOOKUP($D16058,LISTA!$A$2:$J$9990,8,0),"")</f>
        <v/>
      </c>
      <c r="H16058" s="40" t="str">
        <f t="shared" si="275"/>
        <v/>
      </c>
    </row>
    <row r="16059" spans="7:8" x14ac:dyDescent="0.25">
      <c r="G16059" s="19" t="str">
        <f>IFERROR(VLOOKUP($D16059,LISTA!$A$2:$J$9990,8,0),"")</f>
        <v/>
      </c>
      <c r="H16059" s="40" t="str">
        <f t="shared" si="275"/>
        <v/>
      </c>
    </row>
    <row r="16060" spans="7:8" x14ac:dyDescent="0.25">
      <c r="G16060" s="19" t="str">
        <f>IFERROR(VLOOKUP($D16060,LISTA!$A$2:$J$9990,8,0),"")</f>
        <v/>
      </c>
      <c r="H16060" s="40" t="str">
        <f t="shared" si="275"/>
        <v/>
      </c>
    </row>
    <row r="16061" spans="7:8" x14ac:dyDescent="0.25">
      <c r="G16061" s="19" t="str">
        <f>IFERROR(VLOOKUP($D16061,LISTA!$A$2:$J$9990,8,0),"")</f>
        <v/>
      </c>
      <c r="H16061" s="40" t="str">
        <f t="shared" si="275"/>
        <v/>
      </c>
    </row>
    <row r="16062" spans="7:8" x14ac:dyDescent="0.25">
      <c r="G16062" s="19" t="str">
        <f>IFERROR(VLOOKUP($D16062,LISTA!$A$2:$J$9990,8,0),"")</f>
        <v/>
      </c>
      <c r="H16062" s="40" t="str">
        <f t="shared" si="275"/>
        <v/>
      </c>
    </row>
    <row r="16063" spans="7:8" x14ac:dyDescent="0.25">
      <c r="G16063" s="19" t="str">
        <f>IFERROR(VLOOKUP($D16063,LISTA!$A$2:$J$9990,8,0),"")</f>
        <v/>
      </c>
      <c r="H16063" s="40" t="str">
        <f t="shared" si="275"/>
        <v/>
      </c>
    </row>
    <row r="16064" spans="7:8" x14ac:dyDescent="0.25">
      <c r="G16064" s="19" t="str">
        <f>IFERROR(VLOOKUP($D16064,LISTA!$A$2:$J$9990,8,0),"")</f>
        <v/>
      </c>
      <c r="H16064" s="40" t="str">
        <f t="shared" si="275"/>
        <v/>
      </c>
    </row>
    <row r="16065" spans="7:8" x14ac:dyDescent="0.25">
      <c r="G16065" s="19" t="str">
        <f>IFERROR(VLOOKUP($D16065,LISTA!$A$2:$J$9990,8,0),"")</f>
        <v/>
      </c>
      <c r="H16065" s="40" t="str">
        <f t="shared" si="275"/>
        <v/>
      </c>
    </row>
    <row r="16066" spans="7:8" x14ac:dyDescent="0.25">
      <c r="G16066" s="19" t="str">
        <f>IFERROR(VLOOKUP($D16066,LISTA!$A$2:$J$9990,8,0),"")</f>
        <v/>
      </c>
      <c r="H16066" s="40" t="str">
        <f t="shared" si="275"/>
        <v/>
      </c>
    </row>
    <row r="16067" spans="7:8" x14ac:dyDescent="0.25">
      <c r="G16067" s="19" t="str">
        <f>IFERROR(VLOOKUP($D16067,LISTA!$A$2:$J$9990,8,0),"")</f>
        <v/>
      </c>
      <c r="H16067" s="40" t="str">
        <f t="shared" si="275"/>
        <v/>
      </c>
    </row>
    <row r="16068" spans="7:8" x14ac:dyDescent="0.25">
      <c r="G16068" s="19" t="str">
        <f>IFERROR(VLOOKUP($D16068,LISTA!$A$2:$J$9990,8,0),"")</f>
        <v/>
      </c>
      <c r="H16068" s="40" t="str">
        <f t="shared" si="275"/>
        <v/>
      </c>
    </row>
    <row r="16069" spans="7:8" x14ac:dyDescent="0.25">
      <c r="G16069" s="19" t="str">
        <f>IFERROR(VLOOKUP($D16069,LISTA!$A$2:$J$9990,8,0),"")</f>
        <v/>
      </c>
      <c r="H16069" s="40" t="str">
        <f t="shared" ref="H16069:H16132" si="276">IF(OR(G16069=$K$10,G16069=$K$11,G16069=$K$14,G16069=$K$15,G16069=$K$16,G16069=$K$17,G16069=$K$18,G16069=$K$19,G16069=$K$20,G16069=$K$21,G16069=$K$22,G16069=$K$23,G16069=$K$24,G16069=$K$25,G16069=$K$26,G16069=$K$27,G16069=$K$28),$K$9,IF(OR(G16069=$K$32,G16069=$K$33),$K$31,IF(OR(G16069=$K$38),$K$37,"")))</f>
        <v/>
      </c>
    </row>
    <row r="16070" spans="7:8" x14ac:dyDescent="0.25">
      <c r="G16070" s="19" t="str">
        <f>IFERROR(VLOOKUP($D16070,LISTA!$A$2:$J$9990,8,0),"")</f>
        <v/>
      </c>
      <c r="H16070" s="40" t="str">
        <f t="shared" si="276"/>
        <v/>
      </c>
    </row>
    <row r="16071" spans="7:8" x14ac:dyDescent="0.25">
      <c r="G16071" s="19" t="str">
        <f>IFERROR(VLOOKUP($D16071,LISTA!$A$2:$J$9990,8,0),"")</f>
        <v/>
      </c>
      <c r="H16071" s="40" t="str">
        <f t="shared" si="276"/>
        <v/>
      </c>
    </row>
    <row r="16072" spans="7:8" x14ac:dyDescent="0.25">
      <c r="G16072" s="19" t="str">
        <f>IFERROR(VLOOKUP($D16072,LISTA!$A$2:$J$9990,8,0),"")</f>
        <v/>
      </c>
      <c r="H16072" s="40" t="str">
        <f t="shared" si="276"/>
        <v/>
      </c>
    </row>
    <row r="16073" spans="7:8" x14ac:dyDescent="0.25">
      <c r="G16073" s="19" t="str">
        <f>IFERROR(VLOOKUP($D16073,LISTA!$A$2:$J$9990,8,0),"")</f>
        <v/>
      </c>
      <c r="H16073" s="40" t="str">
        <f t="shared" si="276"/>
        <v/>
      </c>
    </row>
    <row r="16074" spans="7:8" x14ac:dyDescent="0.25">
      <c r="G16074" s="19" t="str">
        <f>IFERROR(VLOOKUP($D16074,LISTA!$A$2:$J$9990,8,0),"")</f>
        <v/>
      </c>
      <c r="H16074" s="40" t="str">
        <f t="shared" si="276"/>
        <v/>
      </c>
    </row>
    <row r="16075" spans="7:8" x14ac:dyDescent="0.25">
      <c r="G16075" s="19" t="str">
        <f>IFERROR(VLOOKUP($D16075,LISTA!$A$2:$J$9990,8,0),"")</f>
        <v/>
      </c>
      <c r="H16075" s="40" t="str">
        <f t="shared" si="276"/>
        <v/>
      </c>
    </row>
    <row r="16076" spans="7:8" x14ac:dyDescent="0.25">
      <c r="G16076" s="19" t="str">
        <f>IFERROR(VLOOKUP($D16076,LISTA!$A$2:$J$9990,8,0),"")</f>
        <v/>
      </c>
      <c r="H16076" s="40" t="str">
        <f t="shared" si="276"/>
        <v/>
      </c>
    </row>
    <row r="16077" spans="7:8" x14ac:dyDescent="0.25">
      <c r="G16077" s="19" t="str">
        <f>IFERROR(VLOOKUP($D16077,LISTA!$A$2:$J$9990,8,0),"")</f>
        <v/>
      </c>
      <c r="H16077" s="40" t="str">
        <f t="shared" si="276"/>
        <v/>
      </c>
    </row>
    <row r="16078" spans="7:8" x14ac:dyDescent="0.25">
      <c r="G16078" s="19" t="str">
        <f>IFERROR(VLOOKUP($D16078,LISTA!$A$2:$J$9990,8,0),"")</f>
        <v/>
      </c>
      <c r="H16078" s="40" t="str">
        <f t="shared" si="276"/>
        <v/>
      </c>
    </row>
    <row r="16079" spans="7:8" x14ac:dyDescent="0.25">
      <c r="G16079" s="19" t="str">
        <f>IFERROR(VLOOKUP($D16079,LISTA!$A$2:$J$9990,8,0),"")</f>
        <v/>
      </c>
      <c r="H16079" s="40" t="str">
        <f t="shared" si="276"/>
        <v/>
      </c>
    </row>
    <row r="16080" spans="7:8" x14ac:dyDescent="0.25">
      <c r="G16080" s="19" t="str">
        <f>IFERROR(VLOOKUP($D16080,LISTA!$A$2:$J$9990,8,0),"")</f>
        <v/>
      </c>
      <c r="H16080" s="40" t="str">
        <f t="shared" si="276"/>
        <v/>
      </c>
    </row>
    <row r="16081" spans="7:8" x14ac:dyDescent="0.25">
      <c r="G16081" s="19" t="str">
        <f>IFERROR(VLOOKUP($D16081,LISTA!$A$2:$J$9990,8,0),"")</f>
        <v/>
      </c>
      <c r="H16081" s="40" t="str">
        <f t="shared" si="276"/>
        <v/>
      </c>
    </row>
    <row r="16082" spans="7:8" x14ac:dyDescent="0.25">
      <c r="G16082" s="19" t="str">
        <f>IFERROR(VLOOKUP($D16082,LISTA!$A$2:$J$9990,8,0),"")</f>
        <v/>
      </c>
      <c r="H16082" s="40" t="str">
        <f t="shared" si="276"/>
        <v/>
      </c>
    </row>
    <row r="16083" spans="7:8" x14ac:dyDescent="0.25">
      <c r="G16083" s="19" t="str">
        <f>IFERROR(VLOOKUP($D16083,LISTA!$A$2:$J$9990,8,0),"")</f>
        <v/>
      </c>
      <c r="H16083" s="40" t="str">
        <f t="shared" si="276"/>
        <v/>
      </c>
    </row>
    <row r="16084" spans="7:8" x14ac:dyDescent="0.25">
      <c r="G16084" s="19" t="str">
        <f>IFERROR(VLOOKUP($D16084,LISTA!$A$2:$J$9990,8,0),"")</f>
        <v/>
      </c>
      <c r="H16084" s="40" t="str">
        <f t="shared" si="276"/>
        <v/>
      </c>
    </row>
    <row r="16085" spans="7:8" x14ac:dyDescent="0.25">
      <c r="G16085" s="19" t="str">
        <f>IFERROR(VLOOKUP($D16085,LISTA!$A$2:$J$9990,8,0),"")</f>
        <v/>
      </c>
      <c r="H16085" s="40" t="str">
        <f t="shared" si="276"/>
        <v/>
      </c>
    </row>
    <row r="16086" spans="7:8" x14ac:dyDescent="0.25">
      <c r="G16086" s="19" t="str">
        <f>IFERROR(VLOOKUP($D16086,LISTA!$A$2:$J$9990,8,0),"")</f>
        <v/>
      </c>
      <c r="H16086" s="40" t="str">
        <f t="shared" si="276"/>
        <v/>
      </c>
    </row>
    <row r="16087" spans="7:8" x14ac:dyDescent="0.25">
      <c r="G16087" s="19" t="str">
        <f>IFERROR(VLOOKUP($D16087,LISTA!$A$2:$J$9990,8,0),"")</f>
        <v/>
      </c>
      <c r="H16087" s="40" t="str">
        <f t="shared" si="276"/>
        <v/>
      </c>
    </row>
    <row r="16088" spans="7:8" x14ac:dyDescent="0.25">
      <c r="G16088" s="19" t="str">
        <f>IFERROR(VLOOKUP($D16088,LISTA!$A$2:$J$9990,8,0),"")</f>
        <v/>
      </c>
      <c r="H16088" s="40" t="str">
        <f t="shared" si="276"/>
        <v/>
      </c>
    </row>
    <row r="16089" spans="7:8" x14ac:dyDescent="0.25">
      <c r="G16089" s="19" t="str">
        <f>IFERROR(VLOOKUP($D16089,LISTA!$A$2:$J$9990,8,0),"")</f>
        <v/>
      </c>
      <c r="H16089" s="40" t="str">
        <f t="shared" si="276"/>
        <v/>
      </c>
    </row>
    <row r="16090" spans="7:8" x14ac:dyDescent="0.25">
      <c r="G16090" s="19" t="str">
        <f>IFERROR(VLOOKUP($D16090,LISTA!$A$2:$J$9990,8,0),"")</f>
        <v/>
      </c>
      <c r="H16090" s="40" t="str">
        <f t="shared" si="276"/>
        <v/>
      </c>
    </row>
    <row r="16091" spans="7:8" x14ac:dyDescent="0.25">
      <c r="G16091" s="19" t="str">
        <f>IFERROR(VLOOKUP($D16091,LISTA!$A$2:$J$9990,8,0),"")</f>
        <v/>
      </c>
      <c r="H16091" s="40" t="str">
        <f t="shared" si="276"/>
        <v/>
      </c>
    </row>
    <row r="16092" spans="7:8" x14ac:dyDescent="0.25">
      <c r="G16092" s="19" t="str">
        <f>IFERROR(VLOOKUP($D16092,LISTA!$A$2:$J$9990,8,0),"")</f>
        <v/>
      </c>
      <c r="H16092" s="40" t="str">
        <f t="shared" si="276"/>
        <v/>
      </c>
    </row>
    <row r="16093" spans="7:8" x14ac:dyDescent="0.25">
      <c r="G16093" s="19" t="str">
        <f>IFERROR(VLOOKUP($D16093,LISTA!$A$2:$J$9990,8,0),"")</f>
        <v/>
      </c>
      <c r="H16093" s="40" t="str">
        <f t="shared" si="276"/>
        <v/>
      </c>
    </row>
    <row r="16094" spans="7:8" x14ac:dyDescent="0.25">
      <c r="G16094" s="19" t="str">
        <f>IFERROR(VLOOKUP($D16094,LISTA!$A$2:$J$9990,8,0),"")</f>
        <v/>
      </c>
      <c r="H16094" s="40" t="str">
        <f t="shared" si="276"/>
        <v/>
      </c>
    </row>
    <row r="16095" spans="7:8" x14ac:dyDescent="0.25">
      <c r="G16095" s="19" t="str">
        <f>IFERROR(VLOOKUP($D16095,LISTA!$A$2:$J$9990,8,0),"")</f>
        <v/>
      </c>
      <c r="H16095" s="40" t="str">
        <f t="shared" si="276"/>
        <v/>
      </c>
    </row>
    <row r="16096" spans="7:8" x14ac:dyDescent="0.25">
      <c r="G16096" s="19" t="str">
        <f>IFERROR(VLOOKUP($D16096,LISTA!$A$2:$J$9990,8,0),"")</f>
        <v/>
      </c>
      <c r="H16096" s="40" t="str">
        <f t="shared" si="276"/>
        <v/>
      </c>
    </row>
    <row r="16097" spans="7:8" x14ac:dyDescent="0.25">
      <c r="G16097" s="19" t="str">
        <f>IFERROR(VLOOKUP($D16097,LISTA!$A$2:$J$9990,8,0),"")</f>
        <v/>
      </c>
      <c r="H16097" s="40" t="str">
        <f t="shared" si="276"/>
        <v/>
      </c>
    </row>
    <row r="16098" spans="7:8" x14ac:dyDescent="0.25">
      <c r="G16098" s="19" t="str">
        <f>IFERROR(VLOOKUP($D16098,LISTA!$A$2:$J$9990,8,0),"")</f>
        <v/>
      </c>
      <c r="H16098" s="40" t="str">
        <f t="shared" si="276"/>
        <v/>
      </c>
    </row>
    <row r="16099" spans="7:8" x14ac:dyDescent="0.25">
      <c r="G16099" s="19" t="str">
        <f>IFERROR(VLOOKUP($D16099,LISTA!$A$2:$J$9990,8,0),"")</f>
        <v/>
      </c>
      <c r="H16099" s="40" t="str">
        <f t="shared" si="276"/>
        <v/>
      </c>
    </row>
    <row r="16100" spans="7:8" x14ac:dyDescent="0.25">
      <c r="G16100" s="19" t="str">
        <f>IFERROR(VLOOKUP($D16100,LISTA!$A$2:$J$9990,8,0),"")</f>
        <v/>
      </c>
      <c r="H16100" s="40" t="str">
        <f t="shared" si="276"/>
        <v/>
      </c>
    </row>
    <row r="16101" spans="7:8" x14ac:dyDescent="0.25">
      <c r="G16101" s="19" t="str">
        <f>IFERROR(VLOOKUP($D16101,LISTA!$A$2:$J$9990,8,0),"")</f>
        <v/>
      </c>
      <c r="H16101" s="40" t="str">
        <f t="shared" si="276"/>
        <v/>
      </c>
    </row>
    <row r="16102" spans="7:8" x14ac:dyDescent="0.25">
      <c r="G16102" s="19" t="str">
        <f>IFERROR(VLOOKUP($D16102,LISTA!$A$2:$J$9990,8,0),"")</f>
        <v/>
      </c>
      <c r="H16102" s="40" t="str">
        <f t="shared" si="276"/>
        <v/>
      </c>
    </row>
    <row r="16103" spans="7:8" x14ac:dyDescent="0.25">
      <c r="G16103" s="19" t="str">
        <f>IFERROR(VLOOKUP($D16103,LISTA!$A$2:$J$9990,8,0),"")</f>
        <v/>
      </c>
      <c r="H16103" s="40" t="str">
        <f t="shared" si="276"/>
        <v/>
      </c>
    </row>
    <row r="16104" spans="7:8" x14ac:dyDescent="0.25">
      <c r="G16104" s="19" t="str">
        <f>IFERROR(VLOOKUP($D16104,LISTA!$A$2:$J$9990,8,0),"")</f>
        <v/>
      </c>
      <c r="H16104" s="40" t="str">
        <f t="shared" si="276"/>
        <v/>
      </c>
    </row>
    <row r="16105" spans="7:8" x14ac:dyDescent="0.25">
      <c r="G16105" s="19" t="str">
        <f>IFERROR(VLOOKUP($D16105,LISTA!$A$2:$J$9990,8,0),"")</f>
        <v/>
      </c>
      <c r="H16105" s="40" t="str">
        <f t="shared" si="276"/>
        <v/>
      </c>
    </row>
    <row r="16106" spans="7:8" x14ac:dyDescent="0.25">
      <c r="G16106" s="19" t="str">
        <f>IFERROR(VLOOKUP($D16106,LISTA!$A$2:$J$9990,8,0),"")</f>
        <v/>
      </c>
      <c r="H16106" s="40" t="str">
        <f t="shared" si="276"/>
        <v/>
      </c>
    </row>
    <row r="16107" spans="7:8" x14ac:dyDescent="0.25">
      <c r="G16107" s="19" t="str">
        <f>IFERROR(VLOOKUP($D16107,LISTA!$A$2:$J$9990,8,0),"")</f>
        <v/>
      </c>
      <c r="H16107" s="40" t="str">
        <f t="shared" si="276"/>
        <v/>
      </c>
    </row>
    <row r="16108" spans="7:8" x14ac:dyDescent="0.25">
      <c r="G16108" s="19" t="str">
        <f>IFERROR(VLOOKUP($D16108,LISTA!$A$2:$J$9990,8,0),"")</f>
        <v/>
      </c>
      <c r="H16108" s="40" t="str">
        <f t="shared" si="276"/>
        <v/>
      </c>
    </row>
    <row r="16109" spans="7:8" x14ac:dyDescent="0.25">
      <c r="G16109" s="19" t="str">
        <f>IFERROR(VLOOKUP($D16109,LISTA!$A$2:$J$9990,8,0),"")</f>
        <v/>
      </c>
      <c r="H16109" s="40" t="str">
        <f t="shared" si="276"/>
        <v/>
      </c>
    </row>
    <row r="16110" spans="7:8" x14ac:dyDescent="0.25">
      <c r="G16110" s="19" t="str">
        <f>IFERROR(VLOOKUP($D16110,LISTA!$A$2:$J$9990,8,0),"")</f>
        <v/>
      </c>
      <c r="H16110" s="40" t="str">
        <f t="shared" si="276"/>
        <v/>
      </c>
    </row>
    <row r="16111" spans="7:8" x14ac:dyDescent="0.25">
      <c r="G16111" s="19" t="str">
        <f>IFERROR(VLOOKUP($D16111,LISTA!$A$2:$J$9990,8,0),"")</f>
        <v/>
      </c>
      <c r="H16111" s="40" t="str">
        <f t="shared" si="276"/>
        <v/>
      </c>
    </row>
    <row r="16112" spans="7:8" x14ac:dyDescent="0.25">
      <c r="G16112" s="19" t="str">
        <f>IFERROR(VLOOKUP($D16112,LISTA!$A$2:$J$9990,8,0),"")</f>
        <v/>
      </c>
      <c r="H16112" s="40" t="str">
        <f t="shared" si="276"/>
        <v/>
      </c>
    </row>
    <row r="16113" spans="7:8" x14ac:dyDescent="0.25">
      <c r="G16113" s="19" t="str">
        <f>IFERROR(VLOOKUP($D16113,LISTA!$A$2:$J$9990,8,0),"")</f>
        <v/>
      </c>
      <c r="H16113" s="40" t="str">
        <f t="shared" si="276"/>
        <v/>
      </c>
    </row>
    <row r="16114" spans="7:8" x14ac:dyDescent="0.25">
      <c r="G16114" s="19" t="str">
        <f>IFERROR(VLOOKUP($D16114,LISTA!$A$2:$J$9990,8,0),"")</f>
        <v/>
      </c>
      <c r="H16114" s="40" t="str">
        <f t="shared" si="276"/>
        <v/>
      </c>
    </row>
    <row r="16115" spans="7:8" x14ac:dyDescent="0.25">
      <c r="G16115" s="19" t="str">
        <f>IFERROR(VLOOKUP($D16115,LISTA!$A$2:$J$9990,8,0),"")</f>
        <v/>
      </c>
      <c r="H16115" s="40" t="str">
        <f t="shared" si="276"/>
        <v/>
      </c>
    </row>
    <row r="16116" spans="7:8" x14ac:dyDescent="0.25">
      <c r="G16116" s="19" t="str">
        <f>IFERROR(VLOOKUP($D16116,LISTA!$A$2:$J$9990,8,0),"")</f>
        <v/>
      </c>
      <c r="H16116" s="40" t="str">
        <f t="shared" si="276"/>
        <v/>
      </c>
    </row>
    <row r="16117" spans="7:8" x14ac:dyDescent="0.25">
      <c r="G16117" s="19" t="str">
        <f>IFERROR(VLOOKUP($D16117,LISTA!$A$2:$J$9990,8,0),"")</f>
        <v/>
      </c>
      <c r="H16117" s="40" t="str">
        <f t="shared" si="276"/>
        <v/>
      </c>
    </row>
    <row r="16118" spans="7:8" x14ac:dyDescent="0.25">
      <c r="G16118" s="19" t="str">
        <f>IFERROR(VLOOKUP($D16118,LISTA!$A$2:$J$9990,8,0),"")</f>
        <v/>
      </c>
      <c r="H16118" s="40" t="str">
        <f t="shared" si="276"/>
        <v/>
      </c>
    </row>
    <row r="16119" spans="7:8" x14ac:dyDescent="0.25">
      <c r="G16119" s="19" t="str">
        <f>IFERROR(VLOOKUP($D16119,LISTA!$A$2:$J$9990,8,0),"")</f>
        <v/>
      </c>
      <c r="H16119" s="40" t="str">
        <f t="shared" si="276"/>
        <v/>
      </c>
    </row>
    <row r="16120" spans="7:8" x14ac:dyDescent="0.25">
      <c r="G16120" s="19" t="str">
        <f>IFERROR(VLOOKUP($D16120,LISTA!$A$2:$J$9990,8,0),"")</f>
        <v/>
      </c>
      <c r="H16120" s="40" t="str">
        <f t="shared" si="276"/>
        <v/>
      </c>
    </row>
    <row r="16121" spans="7:8" x14ac:dyDescent="0.25">
      <c r="G16121" s="19" t="str">
        <f>IFERROR(VLOOKUP($D16121,LISTA!$A$2:$J$9990,8,0),"")</f>
        <v/>
      </c>
      <c r="H16121" s="40" t="str">
        <f t="shared" si="276"/>
        <v/>
      </c>
    </row>
    <row r="16122" spans="7:8" x14ac:dyDescent="0.25">
      <c r="G16122" s="19" t="str">
        <f>IFERROR(VLOOKUP($D16122,LISTA!$A$2:$J$9990,8,0),"")</f>
        <v/>
      </c>
      <c r="H16122" s="40" t="str">
        <f t="shared" si="276"/>
        <v/>
      </c>
    </row>
    <row r="16123" spans="7:8" x14ac:dyDescent="0.25">
      <c r="G16123" s="19" t="str">
        <f>IFERROR(VLOOKUP($D16123,LISTA!$A$2:$J$9990,8,0),"")</f>
        <v/>
      </c>
      <c r="H16123" s="40" t="str">
        <f t="shared" si="276"/>
        <v/>
      </c>
    </row>
    <row r="16124" spans="7:8" x14ac:dyDescent="0.25">
      <c r="G16124" s="19" t="str">
        <f>IFERROR(VLOOKUP($D16124,LISTA!$A$2:$J$9990,8,0),"")</f>
        <v/>
      </c>
      <c r="H16124" s="40" t="str">
        <f t="shared" si="276"/>
        <v/>
      </c>
    </row>
    <row r="16125" spans="7:8" x14ac:dyDescent="0.25">
      <c r="G16125" s="19" t="str">
        <f>IFERROR(VLOOKUP($D16125,LISTA!$A$2:$J$9990,8,0),"")</f>
        <v/>
      </c>
      <c r="H16125" s="40" t="str">
        <f t="shared" si="276"/>
        <v/>
      </c>
    </row>
    <row r="16126" spans="7:8" x14ac:dyDescent="0.25">
      <c r="G16126" s="19" t="str">
        <f>IFERROR(VLOOKUP($D16126,LISTA!$A$2:$J$9990,8,0),"")</f>
        <v/>
      </c>
      <c r="H16126" s="40" t="str">
        <f t="shared" si="276"/>
        <v/>
      </c>
    </row>
    <row r="16127" spans="7:8" x14ac:dyDescent="0.25">
      <c r="G16127" s="19" t="str">
        <f>IFERROR(VLOOKUP($D16127,LISTA!$A$2:$J$9990,8,0),"")</f>
        <v/>
      </c>
      <c r="H16127" s="40" t="str">
        <f t="shared" si="276"/>
        <v/>
      </c>
    </row>
    <row r="16128" spans="7:8" x14ac:dyDescent="0.25">
      <c r="G16128" s="19" t="str">
        <f>IFERROR(VLOOKUP($D16128,LISTA!$A$2:$J$9990,8,0),"")</f>
        <v/>
      </c>
      <c r="H16128" s="40" t="str">
        <f t="shared" si="276"/>
        <v/>
      </c>
    </row>
    <row r="16129" spans="7:8" x14ac:dyDescent="0.25">
      <c r="G16129" s="19" t="str">
        <f>IFERROR(VLOOKUP($D16129,LISTA!$A$2:$J$9990,8,0),"")</f>
        <v/>
      </c>
      <c r="H16129" s="40" t="str">
        <f t="shared" si="276"/>
        <v/>
      </c>
    </row>
    <row r="16130" spans="7:8" x14ac:dyDescent="0.25">
      <c r="G16130" s="19" t="str">
        <f>IFERROR(VLOOKUP($D16130,LISTA!$A$2:$J$9990,8,0),"")</f>
        <v/>
      </c>
      <c r="H16130" s="40" t="str">
        <f t="shared" si="276"/>
        <v/>
      </c>
    </row>
    <row r="16131" spans="7:8" x14ac:dyDescent="0.25">
      <c r="G16131" s="19" t="str">
        <f>IFERROR(VLOOKUP($D16131,LISTA!$A$2:$J$9990,8,0),"")</f>
        <v/>
      </c>
      <c r="H16131" s="40" t="str">
        <f t="shared" si="276"/>
        <v/>
      </c>
    </row>
    <row r="16132" spans="7:8" x14ac:dyDescent="0.25">
      <c r="G16132" s="19" t="str">
        <f>IFERROR(VLOOKUP($D16132,LISTA!$A$2:$J$9990,8,0),"")</f>
        <v/>
      </c>
      <c r="H16132" s="40" t="str">
        <f t="shared" si="276"/>
        <v/>
      </c>
    </row>
    <row r="16133" spans="7:8" x14ac:dyDescent="0.25">
      <c r="G16133" s="19" t="str">
        <f>IFERROR(VLOOKUP($D16133,LISTA!$A$2:$J$9990,8,0),"")</f>
        <v/>
      </c>
      <c r="H16133" s="40" t="str">
        <f t="shared" ref="H16133:H16196" si="277">IF(OR(G16133=$K$10,G16133=$K$11,G16133=$K$14,G16133=$K$15,G16133=$K$16,G16133=$K$17,G16133=$K$18,G16133=$K$19,G16133=$K$20,G16133=$K$21,G16133=$K$22,G16133=$K$23,G16133=$K$24,G16133=$K$25,G16133=$K$26,G16133=$K$27,G16133=$K$28),$K$9,IF(OR(G16133=$K$32,G16133=$K$33),$K$31,IF(OR(G16133=$K$38),$K$37,"")))</f>
        <v/>
      </c>
    </row>
    <row r="16134" spans="7:8" x14ac:dyDescent="0.25">
      <c r="G16134" s="19" t="str">
        <f>IFERROR(VLOOKUP($D16134,LISTA!$A$2:$J$9990,8,0),"")</f>
        <v/>
      </c>
      <c r="H16134" s="40" t="str">
        <f t="shared" si="277"/>
        <v/>
      </c>
    </row>
    <row r="16135" spans="7:8" x14ac:dyDescent="0.25">
      <c r="G16135" s="19" t="str">
        <f>IFERROR(VLOOKUP($D16135,LISTA!$A$2:$J$9990,8,0),"")</f>
        <v/>
      </c>
      <c r="H16135" s="40" t="str">
        <f t="shared" si="277"/>
        <v/>
      </c>
    </row>
    <row r="16136" spans="7:8" x14ac:dyDescent="0.25">
      <c r="G16136" s="19" t="str">
        <f>IFERROR(VLOOKUP($D16136,LISTA!$A$2:$J$9990,8,0),"")</f>
        <v/>
      </c>
      <c r="H16136" s="40" t="str">
        <f t="shared" si="277"/>
        <v/>
      </c>
    </row>
    <row r="16137" spans="7:8" x14ac:dyDescent="0.25">
      <c r="G16137" s="19" t="str">
        <f>IFERROR(VLOOKUP($D16137,LISTA!$A$2:$J$9990,8,0),"")</f>
        <v/>
      </c>
      <c r="H16137" s="40" t="str">
        <f t="shared" si="277"/>
        <v/>
      </c>
    </row>
    <row r="16138" spans="7:8" x14ac:dyDescent="0.25">
      <c r="G16138" s="19" t="str">
        <f>IFERROR(VLOOKUP($D16138,LISTA!$A$2:$J$9990,8,0),"")</f>
        <v/>
      </c>
      <c r="H16138" s="40" t="str">
        <f t="shared" si="277"/>
        <v/>
      </c>
    </row>
    <row r="16139" spans="7:8" x14ac:dyDescent="0.25">
      <c r="G16139" s="19" t="str">
        <f>IFERROR(VLOOKUP($D16139,LISTA!$A$2:$J$9990,8,0),"")</f>
        <v/>
      </c>
      <c r="H16139" s="40" t="str">
        <f t="shared" si="277"/>
        <v/>
      </c>
    </row>
    <row r="16140" spans="7:8" x14ac:dyDescent="0.25">
      <c r="G16140" s="19" t="str">
        <f>IFERROR(VLOOKUP($D16140,LISTA!$A$2:$J$9990,8,0),"")</f>
        <v/>
      </c>
      <c r="H16140" s="40" t="str">
        <f t="shared" si="277"/>
        <v/>
      </c>
    </row>
    <row r="16141" spans="7:8" x14ac:dyDescent="0.25">
      <c r="G16141" s="19" t="str">
        <f>IFERROR(VLOOKUP($D16141,LISTA!$A$2:$J$9990,8,0),"")</f>
        <v/>
      </c>
      <c r="H16141" s="40" t="str">
        <f t="shared" si="277"/>
        <v/>
      </c>
    </row>
    <row r="16142" spans="7:8" x14ac:dyDescent="0.25">
      <c r="G16142" s="19" t="str">
        <f>IFERROR(VLOOKUP($D16142,LISTA!$A$2:$J$9990,8,0),"")</f>
        <v/>
      </c>
      <c r="H16142" s="40" t="str">
        <f t="shared" si="277"/>
        <v/>
      </c>
    </row>
    <row r="16143" spans="7:8" x14ac:dyDescent="0.25">
      <c r="G16143" s="19" t="str">
        <f>IFERROR(VLOOKUP($D16143,LISTA!$A$2:$J$9990,8,0),"")</f>
        <v/>
      </c>
      <c r="H16143" s="40" t="str">
        <f t="shared" si="277"/>
        <v/>
      </c>
    </row>
    <row r="16144" spans="7:8" x14ac:dyDescent="0.25">
      <c r="G16144" s="19" t="str">
        <f>IFERROR(VLOOKUP($D16144,LISTA!$A$2:$J$9990,8,0),"")</f>
        <v/>
      </c>
      <c r="H16144" s="40" t="str">
        <f t="shared" si="277"/>
        <v/>
      </c>
    </row>
    <row r="16145" spans="7:8" x14ac:dyDescent="0.25">
      <c r="G16145" s="19" t="str">
        <f>IFERROR(VLOOKUP($D16145,LISTA!$A$2:$J$9990,8,0),"")</f>
        <v/>
      </c>
      <c r="H16145" s="40" t="str">
        <f t="shared" si="277"/>
        <v/>
      </c>
    </row>
    <row r="16146" spans="7:8" x14ac:dyDescent="0.25">
      <c r="G16146" s="19" t="str">
        <f>IFERROR(VLOOKUP($D16146,LISTA!$A$2:$J$9990,8,0),"")</f>
        <v/>
      </c>
      <c r="H16146" s="40" t="str">
        <f t="shared" si="277"/>
        <v/>
      </c>
    </row>
    <row r="16147" spans="7:8" x14ac:dyDescent="0.25">
      <c r="G16147" s="19" t="str">
        <f>IFERROR(VLOOKUP($D16147,LISTA!$A$2:$J$9990,8,0),"")</f>
        <v/>
      </c>
      <c r="H16147" s="40" t="str">
        <f t="shared" si="277"/>
        <v/>
      </c>
    </row>
    <row r="16148" spans="7:8" x14ac:dyDescent="0.25">
      <c r="G16148" s="19" t="str">
        <f>IFERROR(VLOOKUP($D16148,LISTA!$A$2:$J$9990,8,0),"")</f>
        <v/>
      </c>
      <c r="H16148" s="40" t="str">
        <f t="shared" si="277"/>
        <v/>
      </c>
    </row>
    <row r="16149" spans="7:8" x14ac:dyDescent="0.25">
      <c r="G16149" s="19" t="str">
        <f>IFERROR(VLOOKUP($D16149,LISTA!$A$2:$J$9990,8,0),"")</f>
        <v/>
      </c>
      <c r="H16149" s="40" t="str">
        <f t="shared" si="277"/>
        <v/>
      </c>
    </row>
    <row r="16150" spans="7:8" x14ac:dyDescent="0.25">
      <c r="G16150" s="19" t="str">
        <f>IFERROR(VLOOKUP($D16150,LISTA!$A$2:$J$9990,8,0),"")</f>
        <v/>
      </c>
      <c r="H16150" s="40" t="str">
        <f t="shared" si="277"/>
        <v/>
      </c>
    </row>
    <row r="16151" spans="7:8" x14ac:dyDescent="0.25">
      <c r="G16151" s="19" t="str">
        <f>IFERROR(VLOOKUP($D16151,LISTA!$A$2:$J$9990,8,0),"")</f>
        <v/>
      </c>
      <c r="H16151" s="40" t="str">
        <f t="shared" si="277"/>
        <v/>
      </c>
    </row>
    <row r="16152" spans="7:8" x14ac:dyDescent="0.25">
      <c r="G16152" s="19" t="str">
        <f>IFERROR(VLOOKUP($D16152,LISTA!$A$2:$J$9990,8,0),"")</f>
        <v/>
      </c>
      <c r="H16152" s="40" t="str">
        <f t="shared" si="277"/>
        <v/>
      </c>
    </row>
    <row r="16153" spans="7:8" x14ac:dyDescent="0.25">
      <c r="G16153" s="19" t="str">
        <f>IFERROR(VLOOKUP($D16153,LISTA!$A$2:$J$9990,8,0),"")</f>
        <v/>
      </c>
      <c r="H16153" s="40" t="str">
        <f t="shared" si="277"/>
        <v/>
      </c>
    </row>
    <row r="16154" spans="7:8" x14ac:dyDescent="0.25">
      <c r="G16154" s="19" t="str">
        <f>IFERROR(VLOOKUP($D16154,LISTA!$A$2:$J$9990,8,0),"")</f>
        <v/>
      </c>
      <c r="H16154" s="40" t="str">
        <f t="shared" si="277"/>
        <v/>
      </c>
    </row>
    <row r="16155" spans="7:8" x14ac:dyDescent="0.25">
      <c r="G16155" s="19" t="str">
        <f>IFERROR(VLOOKUP($D16155,LISTA!$A$2:$J$9990,8,0),"")</f>
        <v/>
      </c>
      <c r="H16155" s="40" t="str">
        <f t="shared" si="277"/>
        <v/>
      </c>
    </row>
    <row r="16156" spans="7:8" x14ac:dyDescent="0.25">
      <c r="G16156" s="19" t="str">
        <f>IFERROR(VLOOKUP($D16156,LISTA!$A$2:$J$9990,8,0),"")</f>
        <v/>
      </c>
      <c r="H16156" s="40" t="str">
        <f t="shared" si="277"/>
        <v/>
      </c>
    </row>
    <row r="16157" spans="7:8" x14ac:dyDescent="0.25">
      <c r="G16157" s="19" t="str">
        <f>IFERROR(VLOOKUP($D16157,LISTA!$A$2:$J$9990,8,0),"")</f>
        <v/>
      </c>
      <c r="H16157" s="40" t="str">
        <f t="shared" si="277"/>
        <v/>
      </c>
    </row>
    <row r="16158" spans="7:8" x14ac:dyDescent="0.25">
      <c r="G16158" s="19" t="str">
        <f>IFERROR(VLOOKUP($D16158,LISTA!$A$2:$J$9990,8,0),"")</f>
        <v/>
      </c>
      <c r="H16158" s="40" t="str">
        <f t="shared" si="277"/>
        <v/>
      </c>
    </row>
    <row r="16159" spans="7:8" x14ac:dyDescent="0.25">
      <c r="G16159" s="19" t="str">
        <f>IFERROR(VLOOKUP($D16159,LISTA!$A$2:$J$9990,8,0),"")</f>
        <v/>
      </c>
      <c r="H16159" s="40" t="str">
        <f t="shared" si="277"/>
        <v/>
      </c>
    </row>
    <row r="16160" spans="7:8" x14ac:dyDescent="0.25">
      <c r="G16160" s="19" t="str">
        <f>IFERROR(VLOOKUP($D16160,LISTA!$A$2:$J$9990,8,0),"")</f>
        <v/>
      </c>
      <c r="H16160" s="40" t="str">
        <f t="shared" si="277"/>
        <v/>
      </c>
    </row>
    <row r="16161" spans="7:8" x14ac:dyDescent="0.25">
      <c r="G16161" s="19" t="str">
        <f>IFERROR(VLOOKUP($D16161,LISTA!$A$2:$J$9990,8,0),"")</f>
        <v/>
      </c>
      <c r="H16161" s="40" t="str">
        <f t="shared" si="277"/>
        <v/>
      </c>
    </row>
    <row r="16162" spans="7:8" x14ac:dyDescent="0.25">
      <c r="G16162" s="19" t="str">
        <f>IFERROR(VLOOKUP($D16162,LISTA!$A$2:$J$9990,8,0),"")</f>
        <v/>
      </c>
      <c r="H16162" s="40" t="str">
        <f t="shared" si="277"/>
        <v/>
      </c>
    </row>
    <row r="16163" spans="7:8" x14ac:dyDescent="0.25">
      <c r="G16163" s="19" t="str">
        <f>IFERROR(VLOOKUP($D16163,LISTA!$A$2:$J$9990,8,0),"")</f>
        <v/>
      </c>
      <c r="H16163" s="40" t="str">
        <f t="shared" si="277"/>
        <v/>
      </c>
    </row>
    <row r="16164" spans="7:8" x14ac:dyDescent="0.25">
      <c r="G16164" s="19" t="str">
        <f>IFERROR(VLOOKUP($D16164,LISTA!$A$2:$J$9990,8,0),"")</f>
        <v/>
      </c>
      <c r="H16164" s="40" t="str">
        <f t="shared" si="277"/>
        <v/>
      </c>
    </row>
    <row r="16165" spans="7:8" x14ac:dyDescent="0.25">
      <c r="G16165" s="19" t="str">
        <f>IFERROR(VLOOKUP($D16165,LISTA!$A$2:$J$9990,8,0),"")</f>
        <v/>
      </c>
      <c r="H16165" s="40" t="str">
        <f t="shared" si="277"/>
        <v/>
      </c>
    </row>
    <row r="16166" spans="7:8" x14ac:dyDescent="0.25">
      <c r="G16166" s="19" t="str">
        <f>IFERROR(VLOOKUP($D16166,LISTA!$A$2:$J$9990,8,0),"")</f>
        <v/>
      </c>
      <c r="H16166" s="40" t="str">
        <f t="shared" si="277"/>
        <v/>
      </c>
    </row>
    <row r="16167" spans="7:8" x14ac:dyDescent="0.25">
      <c r="G16167" s="19" t="str">
        <f>IFERROR(VLOOKUP($D16167,LISTA!$A$2:$J$9990,8,0),"")</f>
        <v/>
      </c>
      <c r="H16167" s="40" t="str">
        <f t="shared" si="277"/>
        <v/>
      </c>
    </row>
    <row r="16168" spans="7:8" x14ac:dyDescent="0.25">
      <c r="G16168" s="19" t="str">
        <f>IFERROR(VLOOKUP($D16168,LISTA!$A$2:$J$9990,8,0),"")</f>
        <v/>
      </c>
      <c r="H16168" s="40" t="str">
        <f t="shared" si="277"/>
        <v/>
      </c>
    </row>
    <row r="16169" spans="7:8" x14ac:dyDescent="0.25">
      <c r="G16169" s="19" t="str">
        <f>IFERROR(VLOOKUP($D16169,LISTA!$A$2:$J$9990,8,0),"")</f>
        <v/>
      </c>
      <c r="H16169" s="40" t="str">
        <f t="shared" si="277"/>
        <v/>
      </c>
    </row>
    <row r="16170" spans="7:8" x14ac:dyDescent="0.25">
      <c r="G16170" s="19" t="str">
        <f>IFERROR(VLOOKUP($D16170,LISTA!$A$2:$J$9990,8,0),"")</f>
        <v/>
      </c>
      <c r="H16170" s="40" t="str">
        <f t="shared" si="277"/>
        <v/>
      </c>
    </row>
    <row r="16171" spans="7:8" x14ac:dyDescent="0.25">
      <c r="G16171" s="19" t="str">
        <f>IFERROR(VLOOKUP($D16171,LISTA!$A$2:$J$9990,8,0),"")</f>
        <v/>
      </c>
      <c r="H16171" s="40" t="str">
        <f t="shared" si="277"/>
        <v/>
      </c>
    </row>
    <row r="16172" spans="7:8" x14ac:dyDescent="0.25">
      <c r="G16172" s="19" t="str">
        <f>IFERROR(VLOOKUP($D16172,LISTA!$A$2:$J$9990,8,0),"")</f>
        <v/>
      </c>
      <c r="H16172" s="40" t="str">
        <f t="shared" si="277"/>
        <v/>
      </c>
    </row>
    <row r="16173" spans="7:8" x14ac:dyDescent="0.25">
      <c r="G16173" s="19" t="str">
        <f>IFERROR(VLOOKUP($D16173,LISTA!$A$2:$J$9990,8,0),"")</f>
        <v/>
      </c>
      <c r="H16173" s="40" t="str">
        <f t="shared" si="277"/>
        <v/>
      </c>
    </row>
    <row r="16174" spans="7:8" x14ac:dyDescent="0.25">
      <c r="G16174" s="19" t="str">
        <f>IFERROR(VLOOKUP($D16174,LISTA!$A$2:$J$9990,8,0),"")</f>
        <v/>
      </c>
      <c r="H16174" s="40" t="str">
        <f t="shared" si="277"/>
        <v/>
      </c>
    </row>
    <row r="16175" spans="7:8" x14ac:dyDescent="0.25">
      <c r="G16175" s="19" t="str">
        <f>IFERROR(VLOOKUP($D16175,LISTA!$A$2:$J$9990,8,0),"")</f>
        <v/>
      </c>
      <c r="H16175" s="40" t="str">
        <f t="shared" si="277"/>
        <v/>
      </c>
    </row>
    <row r="16176" spans="7:8" x14ac:dyDescent="0.25">
      <c r="G16176" s="19" t="str">
        <f>IFERROR(VLOOKUP($D16176,LISTA!$A$2:$J$9990,8,0),"")</f>
        <v/>
      </c>
      <c r="H16176" s="40" t="str">
        <f t="shared" si="277"/>
        <v/>
      </c>
    </row>
    <row r="16177" spans="7:8" x14ac:dyDescent="0.25">
      <c r="G16177" s="19" t="str">
        <f>IFERROR(VLOOKUP($D16177,LISTA!$A$2:$J$9990,8,0),"")</f>
        <v/>
      </c>
      <c r="H16177" s="40" t="str">
        <f t="shared" si="277"/>
        <v/>
      </c>
    </row>
    <row r="16178" spans="7:8" x14ac:dyDescent="0.25">
      <c r="G16178" s="19" t="str">
        <f>IFERROR(VLOOKUP($D16178,LISTA!$A$2:$J$9990,8,0),"")</f>
        <v/>
      </c>
      <c r="H16178" s="40" t="str">
        <f t="shared" si="277"/>
        <v/>
      </c>
    </row>
    <row r="16179" spans="7:8" x14ac:dyDescent="0.25">
      <c r="G16179" s="19" t="str">
        <f>IFERROR(VLOOKUP($D16179,LISTA!$A$2:$J$9990,8,0),"")</f>
        <v/>
      </c>
      <c r="H16179" s="40" t="str">
        <f t="shared" si="277"/>
        <v/>
      </c>
    </row>
    <row r="16180" spans="7:8" x14ac:dyDescent="0.25">
      <c r="G16180" s="19" t="str">
        <f>IFERROR(VLOOKUP($D16180,LISTA!$A$2:$J$9990,8,0),"")</f>
        <v/>
      </c>
      <c r="H16180" s="40" t="str">
        <f t="shared" si="277"/>
        <v/>
      </c>
    </row>
    <row r="16181" spans="7:8" x14ac:dyDescent="0.25">
      <c r="G16181" s="19" t="str">
        <f>IFERROR(VLOOKUP($D16181,LISTA!$A$2:$J$9990,8,0),"")</f>
        <v/>
      </c>
      <c r="H16181" s="40" t="str">
        <f t="shared" si="277"/>
        <v/>
      </c>
    </row>
    <row r="16182" spans="7:8" x14ac:dyDescent="0.25">
      <c r="G16182" s="19" t="str">
        <f>IFERROR(VLOOKUP($D16182,LISTA!$A$2:$J$9990,8,0),"")</f>
        <v/>
      </c>
      <c r="H16182" s="40" t="str">
        <f t="shared" si="277"/>
        <v/>
      </c>
    </row>
    <row r="16183" spans="7:8" x14ac:dyDescent="0.25">
      <c r="G16183" s="19" t="str">
        <f>IFERROR(VLOOKUP($D16183,LISTA!$A$2:$J$9990,8,0),"")</f>
        <v/>
      </c>
      <c r="H16183" s="40" t="str">
        <f t="shared" si="277"/>
        <v/>
      </c>
    </row>
    <row r="16184" spans="7:8" x14ac:dyDescent="0.25">
      <c r="G16184" s="19" t="str">
        <f>IFERROR(VLOOKUP($D16184,LISTA!$A$2:$J$9990,8,0),"")</f>
        <v/>
      </c>
      <c r="H16184" s="40" t="str">
        <f t="shared" si="277"/>
        <v/>
      </c>
    </row>
    <row r="16185" spans="7:8" x14ac:dyDescent="0.25">
      <c r="G16185" s="19" t="str">
        <f>IFERROR(VLOOKUP($D16185,LISTA!$A$2:$J$9990,8,0),"")</f>
        <v/>
      </c>
      <c r="H16185" s="40" t="str">
        <f t="shared" si="277"/>
        <v/>
      </c>
    </row>
    <row r="16186" spans="7:8" x14ac:dyDescent="0.25">
      <c r="G16186" s="19" t="str">
        <f>IFERROR(VLOOKUP($D16186,LISTA!$A$2:$J$9990,8,0),"")</f>
        <v/>
      </c>
      <c r="H16186" s="40" t="str">
        <f t="shared" si="277"/>
        <v/>
      </c>
    </row>
    <row r="16187" spans="7:8" x14ac:dyDescent="0.25">
      <c r="G16187" s="19" t="str">
        <f>IFERROR(VLOOKUP($D16187,LISTA!$A$2:$J$9990,8,0),"")</f>
        <v/>
      </c>
      <c r="H16187" s="40" t="str">
        <f t="shared" si="277"/>
        <v/>
      </c>
    </row>
    <row r="16188" spans="7:8" x14ac:dyDescent="0.25">
      <c r="G16188" s="19" t="str">
        <f>IFERROR(VLOOKUP($D16188,LISTA!$A$2:$J$9990,8,0),"")</f>
        <v/>
      </c>
      <c r="H16188" s="40" t="str">
        <f t="shared" si="277"/>
        <v/>
      </c>
    </row>
    <row r="16189" spans="7:8" x14ac:dyDescent="0.25">
      <c r="G16189" s="19" t="str">
        <f>IFERROR(VLOOKUP($D16189,LISTA!$A$2:$J$9990,8,0),"")</f>
        <v/>
      </c>
      <c r="H16189" s="40" t="str">
        <f t="shared" si="277"/>
        <v/>
      </c>
    </row>
    <row r="16190" spans="7:8" x14ac:dyDescent="0.25">
      <c r="G16190" s="19" t="str">
        <f>IFERROR(VLOOKUP($D16190,LISTA!$A$2:$J$9990,8,0),"")</f>
        <v/>
      </c>
      <c r="H16190" s="40" t="str">
        <f t="shared" si="277"/>
        <v/>
      </c>
    </row>
    <row r="16191" spans="7:8" x14ac:dyDescent="0.25">
      <c r="G16191" s="19" t="str">
        <f>IFERROR(VLOOKUP($D16191,LISTA!$A$2:$J$9990,8,0),"")</f>
        <v/>
      </c>
      <c r="H16191" s="40" t="str">
        <f t="shared" si="277"/>
        <v/>
      </c>
    </row>
    <row r="16192" spans="7:8" x14ac:dyDescent="0.25">
      <c r="G16192" s="19" t="str">
        <f>IFERROR(VLOOKUP($D16192,LISTA!$A$2:$J$9990,8,0),"")</f>
        <v/>
      </c>
      <c r="H16192" s="40" t="str">
        <f t="shared" si="277"/>
        <v/>
      </c>
    </row>
    <row r="16193" spans="7:8" x14ac:dyDescent="0.25">
      <c r="G16193" s="19" t="str">
        <f>IFERROR(VLOOKUP($D16193,LISTA!$A$2:$J$9990,8,0),"")</f>
        <v/>
      </c>
      <c r="H16193" s="40" t="str">
        <f t="shared" si="277"/>
        <v/>
      </c>
    </row>
    <row r="16194" spans="7:8" x14ac:dyDescent="0.25">
      <c r="G16194" s="19" t="str">
        <f>IFERROR(VLOOKUP($D16194,LISTA!$A$2:$J$9990,8,0),"")</f>
        <v/>
      </c>
      <c r="H16194" s="40" t="str">
        <f t="shared" si="277"/>
        <v/>
      </c>
    </row>
    <row r="16195" spans="7:8" x14ac:dyDescent="0.25">
      <c r="G16195" s="19" t="str">
        <f>IFERROR(VLOOKUP($D16195,LISTA!$A$2:$J$9990,8,0),"")</f>
        <v/>
      </c>
      <c r="H16195" s="40" t="str">
        <f t="shared" si="277"/>
        <v/>
      </c>
    </row>
    <row r="16196" spans="7:8" x14ac:dyDescent="0.25">
      <c r="G16196" s="19" t="str">
        <f>IFERROR(VLOOKUP($D16196,LISTA!$A$2:$J$9990,8,0),"")</f>
        <v/>
      </c>
      <c r="H16196" s="40" t="str">
        <f t="shared" si="277"/>
        <v/>
      </c>
    </row>
    <row r="16197" spans="7:8" x14ac:dyDescent="0.25">
      <c r="G16197" s="19" t="str">
        <f>IFERROR(VLOOKUP($D16197,LISTA!$A$2:$J$9990,8,0),"")</f>
        <v/>
      </c>
      <c r="H16197" s="40" t="str">
        <f t="shared" ref="H16197:H16260" si="278">IF(OR(G16197=$K$10,G16197=$K$11,G16197=$K$14,G16197=$K$15,G16197=$K$16,G16197=$K$17,G16197=$K$18,G16197=$K$19,G16197=$K$20,G16197=$K$21,G16197=$K$22,G16197=$K$23,G16197=$K$24,G16197=$K$25,G16197=$K$26,G16197=$K$27,G16197=$K$28),$K$9,IF(OR(G16197=$K$32,G16197=$K$33),$K$31,IF(OR(G16197=$K$38),$K$37,"")))</f>
        <v/>
      </c>
    </row>
    <row r="16198" spans="7:8" x14ac:dyDescent="0.25">
      <c r="G16198" s="19" t="str">
        <f>IFERROR(VLOOKUP($D16198,LISTA!$A$2:$J$9990,8,0),"")</f>
        <v/>
      </c>
      <c r="H16198" s="40" t="str">
        <f t="shared" si="278"/>
        <v/>
      </c>
    </row>
    <row r="16199" spans="7:8" x14ac:dyDescent="0.25">
      <c r="G16199" s="19" t="str">
        <f>IFERROR(VLOOKUP($D16199,LISTA!$A$2:$J$9990,8,0),"")</f>
        <v/>
      </c>
      <c r="H16199" s="40" t="str">
        <f t="shared" si="278"/>
        <v/>
      </c>
    </row>
    <row r="16200" spans="7:8" x14ac:dyDescent="0.25">
      <c r="G16200" s="19" t="str">
        <f>IFERROR(VLOOKUP($D16200,LISTA!$A$2:$J$9990,8,0),"")</f>
        <v/>
      </c>
      <c r="H16200" s="40" t="str">
        <f t="shared" si="278"/>
        <v/>
      </c>
    </row>
    <row r="16201" spans="7:8" x14ac:dyDescent="0.25">
      <c r="G16201" s="19" t="str">
        <f>IFERROR(VLOOKUP($D16201,LISTA!$A$2:$J$9990,8,0),"")</f>
        <v/>
      </c>
      <c r="H16201" s="40" t="str">
        <f t="shared" si="278"/>
        <v/>
      </c>
    </row>
    <row r="16202" spans="7:8" x14ac:dyDescent="0.25">
      <c r="G16202" s="19" t="str">
        <f>IFERROR(VLOOKUP($D16202,LISTA!$A$2:$J$9990,8,0),"")</f>
        <v/>
      </c>
      <c r="H16202" s="40" t="str">
        <f t="shared" si="278"/>
        <v/>
      </c>
    </row>
    <row r="16203" spans="7:8" x14ac:dyDescent="0.25">
      <c r="G16203" s="19" t="str">
        <f>IFERROR(VLOOKUP($D16203,LISTA!$A$2:$J$9990,8,0),"")</f>
        <v/>
      </c>
      <c r="H16203" s="40" t="str">
        <f t="shared" si="278"/>
        <v/>
      </c>
    </row>
    <row r="16204" spans="7:8" x14ac:dyDescent="0.25">
      <c r="G16204" s="19" t="str">
        <f>IFERROR(VLOOKUP($D16204,LISTA!$A$2:$J$9990,8,0),"")</f>
        <v/>
      </c>
      <c r="H16204" s="40" t="str">
        <f t="shared" si="278"/>
        <v/>
      </c>
    </row>
    <row r="16205" spans="7:8" x14ac:dyDescent="0.25">
      <c r="G16205" s="19" t="str">
        <f>IFERROR(VLOOKUP($D16205,LISTA!$A$2:$J$9990,8,0),"")</f>
        <v/>
      </c>
      <c r="H16205" s="40" t="str">
        <f t="shared" si="278"/>
        <v/>
      </c>
    </row>
    <row r="16206" spans="7:8" x14ac:dyDescent="0.25">
      <c r="G16206" s="19" t="str">
        <f>IFERROR(VLOOKUP($D16206,LISTA!$A$2:$J$9990,8,0),"")</f>
        <v/>
      </c>
      <c r="H16206" s="40" t="str">
        <f t="shared" si="278"/>
        <v/>
      </c>
    </row>
    <row r="16207" spans="7:8" x14ac:dyDescent="0.25">
      <c r="G16207" s="19" t="str">
        <f>IFERROR(VLOOKUP($D16207,LISTA!$A$2:$J$9990,8,0),"")</f>
        <v/>
      </c>
      <c r="H16207" s="40" t="str">
        <f t="shared" si="278"/>
        <v/>
      </c>
    </row>
    <row r="16208" spans="7:8" x14ac:dyDescent="0.25">
      <c r="G16208" s="19" t="str">
        <f>IFERROR(VLOOKUP($D16208,LISTA!$A$2:$J$9990,8,0),"")</f>
        <v/>
      </c>
      <c r="H16208" s="40" t="str">
        <f t="shared" si="278"/>
        <v/>
      </c>
    </row>
    <row r="16209" spans="7:8" x14ac:dyDescent="0.25">
      <c r="G16209" s="19" t="str">
        <f>IFERROR(VLOOKUP($D16209,LISTA!$A$2:$J$9990,8,0),"")</f>
        <v/>
      </c>
      <c r="H16209" s="40" t="str">
        <f t="shared" si="278"/>
        <v/>
      </c>
    </row>
    <row r="16210" spans="7:8" x14ac:dyDescent="0.25">
      <c r="G16210" s="19" t="str">
        <f>IFERROR(VLOOKUP($D16210,LISTA!$A$2:$J$9990,8,0),"")</f>
        <v/>
      </c>
      <c r="H16210" s="40" t="str">
        <f t="shared" si="278"/>
        <v/>
      </c>
    </row>
    <row r="16211" spans="7:8" x14ac:dyDescent="0.25">
      <c r="G16211" s="19" t="str">
        <f>IFERROR(VLOOKUP($D16211,LISTA!$A$2:$J$9990,8,0),"")</f>
        <v/>
      </c>
      <c r="H16211" s="40" t="str">
        <f t="shared" si="278"/>
        <v/>
      </c>
    </row>
    <row r="16212" spans="7:8" x14ac:dyDescent="0.25">
      <c r="G16212" s="19" t="str">
        <f>IFERROR(VLOOKUP($D16212,LISTA!$A$2:$J$9990,8,0),"")</f>
        <v/>
      </c>
      <c r="H16212" s="40" t="str">
        <f t="shared" si="278"/>
        <v/>
      </c>
    </row>
    <row r="16213" spans="7:8" x14ac:dyDescent="0.25">
      <c r="G16213" s="19" t="str">
        <f>IFERROR(VLOOKUP($D16213,LISTA!$A$2:$J$9990,8,0),"")</f>
        <v/>
      </c>
      <c r="H16213" s="40" t="str">
        <f t="shared" si="278"/>
        <v/>
      </c>
    </row>
    <row r="16214" spans="7:8" x14ac:dyDescent="0.25">
      <c r="G16214" s="19" t="str">
        <f>IFERROR(VLOOKUP($D16214,LISTA!$A$2:$J$9990,8,0),"")</f>
        <v/>
      </c>
      <c r="H16214" s="40" t="str">
        <f t="shared" si="278"/>
        <v/>
      </c>
    </row>
    <row r="16215" spans="7:8" x14ac:dyDescent="0.25">
      <c r="G16215" s="19" t="str">
        <f>IFERROR(VLOOKUP($D16215,LISTA!$A$2:$J$9990,8,0),"")</f>
        <v/>
      </c>
      <c r="H16215" s="40" t="str">
        <f t="shared" si="278"/>
        <v/>
      </c>
    </row>
    <row r="16216" spans="7:8" x14ac:dyDescent="0.25">
      <c r="G16216" s="19" t="str">
        <f>IFERROR(VLOOKUP($D16216,LISTA!$A$2:$J$9990,8,0),"")</f>
        <v/>
      </c>
      <c r="H16216" s="40" t="str">
        <f t="shared" si="278"/>
        <v/>
      </c>
    </row>
    <row r="16217" spans="7:8" x14ac:dyDescent="0.25">
      <c r="G16217" s="19" t="str">
        <f>IFERROR(VLOOKUP($D16217,LISTA!$A$2:$J$9990,8,0),"")</f>
        <v/>
      </c>
      <c r="H16217" s="40" t="str">
        <f t="shared" si="278"/>
        <v/>
      </c>
    </row>
    <row r="16218" spans="7:8" x14ac:dyDescent="0.25">
      <c r="G16218" s="19" t="str">
        <f>IFERROR(VLOOKUP($D16218,LISTA!$A$2:$J$9990,8,0),"")</f>
        <v/>
      </c>
      <c r="H16218" s="40" t="str">
        <f t="shared" si="278"/>
        <v/>
      </c>
    </row>
    <row r="16219" spans="7:8" x14ac:dyDescent="0.25">
      <c r="G16219" s="19" t="str">
        <f>IFERROR(VLOOKUP($D16219,LISTA!$A$2:$J$9990,8,0),"")</f>
        <v/>
      </c>
      <c r="H16219" s="40" t="str">
        <f t="shared" si="278"/>
        <v/>
      </c>
    </row>
    <row r="16220" spans="7:8" x14ac:dyDescent="0.25">
      <c r="G16220" s="19" t="str">
        <f>IFERROR(VLOOKUP($D16220,LISTA!$A$2:$J$9990,8,0),"")</f>
        <v/>
      </c>
      <c r="H16220" s="40" t="str">
        <f t="shared" si="278"/>
        <v/>
      </c>
    </row>
    <row r="16221" spans="7:8" x14ac:dyDescent="0.25">
      <c r="G16221" s="19" t="str">
        <f>IFERROR(VLOOKUP($D16221,LISTA!$A$2:$J$9990,8,0),"")</f>
        <v/>
      </c>
      <c r="H16221" s="40" t="str">
        <f t="shared" si="278"/>
        <v/>
      </c>
    </row>
    <row r="16222" spans="7:8" x14ac:dyDescent="0.25">
      <c r="G16222" s="19" t="str">
        <f>IFERROR(VLOOKUP($D16222,LISTA!$A$2:$J$9990,8,0),"")</f>
        <v/>
      </c>
      <c r="H16222" s="40" t="str">
        <f t="shared" si="278"/>
        <v/>
      </c>
    </row>
    <row r="16223" spans="7:8" x14ac:dyDescent="0.25">
      <c r="G16223" s="19" t="str">
        <f>IFERROR(VLOOKUP($D16223,LISTA!$A$2:$J$9990,8,0),"")</f>
        <v/>
      </c>
      <c r="H16223" s="40" t="str">
        <f t="shared" si="278"/>
        <v/>
      </c>
    </row>
    <row r="16224" spans="7:8" x14ac:dyDescent="0.25">
      <c r="G16224" s="19" t="str">
        <f>IFERROR(VLOOKUP($D16224,LISTA!$A$2:$J$9990,8,0),"")</f>
        <v/>
      </c>
      <c r="H16224" s="40" t="str">
        <f t="shared" si="278"/>
        <v/>
      </c>
    </row>
    <row r="16225" spans="7:8" x14ac:dyDescent="0.25">
      <c r="G16225" s="19" t="str">
        <f>IFERROR(VLOOKUP($D16225,LISTA!$A$2:$J$9990,8,0),"")</f>
        <v/>
      </c>
      <c r="H16225" s="40" t="str">
        <f t="shared" si="278"/>
        <v/>
      </c>
    </row>
    <row r="16226" spans="7:8" x14ac:dyDescent="0.25">
      <c r="G16226" s="19" t="str">
        <f>IFERROR(VLOOKUP($D16226,LISTA!$A$2:$J$9990,8,0),"")</f>
        <v/>
      </c>
      <c r="H16226" s="40" t="str">
        <f t="shared" si="278"/>
        <v/>
      </c>
    </row>
    <row r="16227" spans="7:8" x14ac:dyDescent="0.25">
      <c r="G16227" s="19" t="str">
        <f>IFERROR(VLOOKUP($D16227,LISTA!$A$2:$J$9990,8,0),"")</f>
        <v/>
      </c>
      <c r="H16227" s="40" t="str">
        <f t="shared" si="278"/>
        <v/>
      </c>
    </row>
    <row r="16228" spans="7:8" x14ac:dyDescent="0.25">
      <c r="G16228" s="19" t="str">
        <f>IFERROR(VLOOKUP($D16228,LISTA!$A$2:$J$9990,8,0),"")</f>
        <v/>
      </c>
      <c r="H16228" s="40" t="str">
        <f t="shared" si="278"/>
        <v/>
      </c>
    </row>
    <row r="16229" spans="7:8" x14ac:dyDescent="0.25">
      <c r="G16229" s="19" t="str">
        <f>IFERROR(VLOOKUP($D16229,LISTA!$A$2:$J$9990,8,0),"")</f>
        <v/>
      </c>
      <c r="H16229" s="40" t="str">
        <f t="shared" si="278"/>
        <v/>
      </c>
    </row>
    <row r="16230" spans="7:8" x14ac:dyDescent="0.25">
      <c r="G16230" s="19" t="str">
        <f>IFERROR(VLOOKUP($D16230,LISTA!$A$2:$J$9990,8,0),"")</f>
        <v/>
      </c>
      <c r="H16230" s="40" t="str">
        <f t="shared" si="278"/>
        <v/>
      </c>
    </row>
    <row r="16231" spans="7:8" x14ac:dyDescent="0.25">
      <c r="G16231" s="19" t="str">
        <f>IFERROR(VLOOKUP($D16231,LISTA!$A$2:$J$9990,8,0),"")</f>
        <v/>
      </c>
      <c r="H16231" s="40" t="str">
        <f t="shared" si="278"/>
        <v/>
      </c>
    </row>
    <row r="16232" spans="7:8" x14ac:dyDescent="0.25">
      <c r="G16232" s="19" t="str">
        <f>IFERROR(VLOOKUP($D16232,LISTA!$A$2:$J$9990,8,0),"")</f>
        <v/>
      </c>
      <c r="H16232" s="40" t="str">
        <f t="shared" si="278"/>
        <v/>
      </c>
    </row>
    <row r="16233" spans="7:8" x14ac:dyDescent="0.25">
      <c r="G16233" s="19" t="str">
        <f>IFERROR(VLOOKUP($D16233,LISTA!$A$2:$J$9990,8,0),"")</f>
        <v/>
      </c>
      <c r="H16233" s="40" t="str">
        <f t="shared" si="278"/>
        <v/>
      </c>
    </row>
    <row r="16234" spans="7:8" x14ac:dyDescent="0.25">
      <c r="G16234" s="19" t="str">
        <f>IFERROR(VLOOKUP($D16234,LISTA!$A$2:$J$9990,8,0),"")</f>
        <v/>
      </c>
      <c r="H16234" s="40" t="str">
        <f t="shared" si="278"/>
        <v/>
      </c>
    </row>
    <row r="16235" spans="7:8" x14ac:dyDescent="0.25">
      <c r="G16235" s="19" t="str">
        <f>IFERROR(VLOOKUP($D16235,LISTA!$A$2:$J$9990,8,0),"")</f>
        <v/>
      </c>
      <c r="H16235" s="40" t="str">
        <f t="shared" si="278"/>
        <v/>
      </c>
    </row>
    <row r="16236" spans="7:8" x14ac:dyDescent="0.25">
      <c r="G16236" s="19" t="str">
        <f>IFERROR(VLOOKUP($D16236,LISTA!$A$2:$J$9990,8,0),"")</f>
        <v/>
      </c>
      <c r="H16236" s="40" t="str">
        <f t="shared" si="278"/>
        <v/>
      </c>
    </row>
    <row r="16237" spans="7:8" x14ac:dyDescent="0.25">
      <c r="G16237" s="19" t="str">
        <f>IFERROR(VLOOKUP($D16237,LISTA!$A$2:$J$9990,8,0),"")</f>
        <v/>
      </c>
      <c r="H16237" s="40" t="str">
        <f t="shared" si="278"/>
        <v/>
      </c>
    </row>
    <row r="16238" spans="7:8" x14ac:dyDescent="0.25">
      <c r="G16238" s="19" t="str">
        <f>IFERROR(VLOOKUP($D16238,LISTA!$A$2:$J$9990,8,0),"")</f>
        <v/>
      </c>
      <c r="H16238" s="40" t="str">
        <f t="shared" si="278"/>
        <v/>
      </c>
    </row>
    <row r="16239" spans="7:8" x14ac:dyDescent="0.25">
      <c r="G16239" s="19" t="str">
        <f>IFERROR(VLOOKUP($D16239,LISTA!$A$2:$J$9990,8,0),"")</f>
        <v/>
      </c>
      <c r="H16239" s="40" t="str">
        <f t="shared" si="278"/>
        <v/>
      </c>
    </row>
    <row r="16240" spans="7:8" x14ac:dyDescent="0.25">
      <c r="G16240" s="19" t="str">
        <f>IFERROR(VLOOKUP($D16240,LISTA!$A$2:$J$9990,8,0),"")</f>
        <v/>
      </c>
      <c r="H16240" s="40" t="str">
        <f t="shared" si="278"/>
        <v/>
      </c>
    </row>
    <row r="16241" spans="7:8" x14ac:dyDescent="0.25">
      <c r="G16241" s="19" t="str">
        <f>IFERROR(VLOOKUP($D16241,LISTA!$A$2:$J$9990,8,0),"")</f>
        <v/>
      </c>
      <c r="H16241" s="40" t="str">
        <f t="shared" si="278"/>
        <v/>
      </c>
    </row>
    <row r="16242" spans="7:8" x14ac:dyDescent="0.25">
      <c r="G16242" s="19" t="str">
        <f>IFERROR(VLOOKUP($D16242,LISTA!$A$2:$J$9990,8,0),"")</f>
        <v/>
      </c>
      <c r="H16242" s="40" t="str">
        <f t="shared" si="278"/>
        <v/>
      </c>
    </row>
    <row r="16243" spans="7:8" x14ac:dyDescent="0.25">
      <c r="G16243" s="19" t="str">
        <f>IFERROR(VLOOKUP($D16243,LISTA!$A$2:$J$9990,8,0),"")</f>
        <v/>
      </c>
      <c r="H16243" s="40" t="str">
        <f t="shared" si="278"/>
        <v/>
      </c>
    </row>
    <row r="16244" spans="7:8" x14ac:dyDescent="0.25">
      <c r="G16244" s="19" t="str">
        <f>IFERROR(VLOOKUP($D16244,LISTA!$A$2:$J$9990,8,0),"")</f>
        <v/>
      </c>
      <c r="H16244" s="40" t="str">
        <f t="shared" si="278"/>
        <v/>
      </c>
    </row>
    <row r="16245" spans="7:8" x14ac:dyDescent="0.25">
      <c r="G16245" s="19" t="str">
        <f>IFERROR(VLOOKUP($D16245,LISTA!$A$2:$J$9990,8,0),"")</f>
        <v/>
      </c>
      <c r="H16245" s="40" t="str">
        <f t="shared" si="278"/>
        <v/>
      </c>
    </row>
    <row r="16246" spans="7:8" x14ac:dyDescent="0.25">
      <c r="G16246" s="19" t="str">
        <f>IFERROR(VLOOKUP($D16246,LISTA!$A$2:$J$9990,8,0),"")</f>
        <v/>
      </c>
      <c r="H16246" s="40" t="str">
        <f t="shared" si="278"/>
        <v/>
      </c>
    </row>
    <row r="16247" spans="7:8" x14ac:dyDescent="0.25">
      <c r="G16247" s="19" t="str">
        <f>IFERROR(VLOOKUP($D16247,LISTA!$A$2:$J$9990,8,0),"")</f>
        <v/>
      </c>
      <c r="H16247" s="40" t="str">
        <f t="shared" si="278"/>
        <v/>
      </c>
    </row>
    <row r="16248" spans="7:8" x14ac:dyDescent="0.25">
      <c r="G16248" s="19" t="str">
        <f>IFERROR(VLOOKUP($D16248,LISTA!$A$2:$J$9990,8,0),"")</f>
        <v/>
      </c>
      <c r="H16248" s="40" t="str">
        <f t="shared" si="278"/>
        <v/>
      </c>
    </row>
    <row r="16249" spans="7:8" x14ac:dyDescent="0.25">
      <c r="G16249" s="19" t="str">
        <f>IFERROR(VLOOKUP($D16249,LISTA!$A$2:$J$9990,8,0),"")</f>
        <v/>
      </c>
      <c r="H16249" s="40" t="str">
        <f t="shared" si="278"/>
        <v/>
      </c>
    </row>
    <row r="16250" spans="7:8" x14ac:dyDescent="0.25">
      <c r="G16250" s="19" t="str">
        <f>IFERROR(VLOOKUP($D16250,LISTA!$A$2:$J$9990,8,0),"")</f>
        <v/>
      </c>
      <c r="H16250" s="40" t="str">
        <f t="shared" si="278"/>
        <v/>
      </c>
    </row>
    <row r="16251" spans="7:8" x14ac:dyDescent="0.25">
      <c r="G16251" s="19" t="str">
        <f>IFERROR(VLOOKUP($D16251,LISTA!$A$2:$J$9990,8,0),"")</f>
        <v/>
      </c>
      <c r="H16251" s="40" t="str">
        <f t="shared" si="278"/>
        <v/>
      </c>
    </row>
    <row r="16252" spans="7:8" x14ac:dyDescent="0.25">
      <c r="G16252" s="19" t="str">
        <f>IFERROR(VLOOKUP($D16252,LISTA!$A$2:$J$9990,8,0),"")</f>
        <v/>
      </c>
      <c r="H16252" s="40" t="str">
        <f t="shared" si="278"/>
        <v/>
      </c>
    </row>
    <row r="16253" spans="7:8" x14ac:dyDescent="0.25">
      <c r="G16253" s="19" t="str">
        <f>IFERROR(VLOOKUP($D16253,LISTA!$A$2:$J$9990,8,0),"")</f>
        <v/>
      </c>
      <c r="H16253" s="40" t="str">
        <f t="shared" si="278"/>
        <v/>
      </c>
    </row>
    <row r="16254" spans="7:8" x14ac:dyDescent="0.25">
      <c r="G16254" s="19" t="str">
        <f>IFERROR(VLOOKUP($D16254,LISTA!$A$2:$J$9990,8,0),"")</f>
        <v/>
      </c>
      <c r="H16254" s="40" t="str">
        <f t="shared" si="278"/>
        <v/>
      </c>
    </row>
    <row r="16255" spans="7:8" x14ac:dyDescent="0.25">
      <c r="G16255" s="19" t="str">
        <f>IFERROR(VLOOKUP($D16255,LISTA!$A$2:$J$9990,8,0),"")</f>
        <v/>
      </c>
      <c r="H16255" s="40" t="str">
        <f t="shared" si="278"/>
        <v/>
      </c>
    </row>
    <row r="16256" spans="7:8" x14ac:dyDescent="0.25">
      <c r="G16256" s="19" t="str">
        <f>IFERROR(VLOOKUP($D16256,LISTA!$A$2:$J$9990,8,0),"")</f>
        <v/>
      </c>
      <c r="H16256" s="40" t="str">
        <f t="shared" si="278"/>
        <v/>
      </c>
    </row>
    <row r="16257" spans="7:8" x14ac:dyDescent="0.25">
      <c r="G16257" s="19" t="str">
        <f>IFERROR(VLOOKUP($D16257,LISTA!$A$2:$J$9990,8,0),"")</f>
        <v/>
      </c>
      <c r="H16257" s="40" t="str">
        <f t="shared" si="278"/>
        <v/>
      </c>
    </row>
    <row r="16258" spans="7:8" x14ac:dyDescent="0.25">
      <c r="G16258" s="19" t="str">
        <f>IFERROR(VLOOKUP($D16258,LISTA!$A$2:$J$9990,8,0),"")</f>
        <v/>
      </c>
      <c r="H16258" s="40" t="str">
        <f t="shared" si="278"/>
        <v/>
      </c>
    </row>
    <row r="16259" spans="7:8" x14ac:dyDescent="0.25">
      <c r="G16259" s="19" t="str">
        <f>IFERROR(VLOOKUP($D16259,LISTA!$A$2:$J$9990,8,0),"")</f>
        <v/>
      </c>
      <c r="H16259" s="40" t="str">
        <f t="shared" si="278"/>
        <v/>
      </c>
    </row>
    <row r="16260" spans="7:8" x14ac:dyDescent="0.25">
      <c r="G16260" s="19" t="str">
        <f>IFERROR(VLOOKUP($D16260,LISTA!$A$2:$J$9990,8,0),"")</f>
        <v/>
      </c>
      <c r="H16260" s="40" t="str">
        <f t="shared" si="278"/>
        <v/>
      </c>
    </row>
    <row r="16261" spans="7:8" x14ac:dyDescent="0.25">
      <c r="G16261" s="19" t="str">
        <f>IFERROR(VLOOKUP($D16261,LISTA!$A$2:$J$9990,8,0),"")</f>
        <v/>
      </c>
      <c r="H16261" s="40" t="str">
        <f t="shared" ref="H16261:H16324" si="279">IF(OR(G16261=$K$10,G16261=$K$11,G16261=$K$14,G16261=$K$15,G16261=$K$16,G16261=$K$17,G16261=$K$18,G16261=$K$19,G16261=$K$20,G16261=$K$21,G16261=$K$22,G16261=$K$23,G16261=$K$24,G16261=$K$25,G16261=$K$26,G16261=$K$27,G16261=$K$28),$K$9,IF(OR(G16261=$K$32,G16261=$K$33),$K$31,IF(OR(G16261=$K$38),$K$37,"")))</f>
        <v/>
      </c>
    </row>
    <row r="16262" spans="7:8" x14ac:dyDescent="0.25">
      <c r="G16262" s="19" t="str">
        <f>IFERROR(VLOOKUP($D16262,LISTA!$A$2:$J$9990,8,0),"")</f>
        <v/>
      </c>
      <c r="H16262" s="40" t="str">
        <f t="shared" si="279"/>
        <v/>
      </c>
    </row>
    <row r="16263" spans="7:8" x14ac:dyDescent="0.25">
      <c r="G16263" s="19" t="str">
        <f>IFERROR(VLOOKUP($D16263,LISTA!$A$2:$J$9990,8,0),"")</f>
        <v/>
      </c>
      <c r="H16263" s="40" t="str">
        <f t="shared" si="279"/>
        <v/>
      </c>
    </row>
    <row r="16264" spans="7:8" x14ac:dyDescent="0.25">
      <c r="G16264" s="19" t="str">
        <f>IFERROR(VLOOKUP($D16264,LISTA!$A$2:$J$9990,8,0),"")</f>
        <v/>
      </c>
      <c r="H16264" s="40" t="str">
        <f t="shared" si="279"/>
        <v/>
      </c>
    </row>
    <row r="16265" spans="7:8" x14ac:dyDescent="0.25">
      <c r="G16265" s="19" t="str">
        <f>IFERROR(VLOOKUP($D16265,LISTA!$A$2:$J$9990,8,0),"")</f>
        <v/>
      </c>
      <c r="H16265" s="40" t="str">
        <f t="shared" si="279"/>
        <v/>
      </c>
    </row>
    <row r="16266" spans="7:8" x14ac:dyDescent="0.25">
      <c r="G16266" s="19" t="str">
        <f>IFERROR(VLOOKUP($D16266,LISTA!$A$2:$J$9990,8,0),"")</f>
        <v/>
      </c>
      <c r="H16266" s="40" t="str">
        <f t="shared" si="279"/>
        <v/>
      </c>
    </row>
    <row r="16267" spans="7:8" x14ac:dyDescent="0.25">
      <c r="G16267" s="19" t="str">
        <f>IFERROR(VLOOKUP($D16267,LISTA!$A$2:$J$9990,8,0),"")</f>
        <v/>
      </c>
      <c r="H16267" s="40" t="str">
        <f t="shared" si="279"/>
        <v/>
      </c>
    </row>
    <row r="16268" spans="7:8" x14ac:dyDescent="0.25">
      <c r="G16268" s="19" t="str">
        <f>IFERROR(VLOOKUP($D16268,LISTA!$A$2:$J$9990,8,0),"")</f>
        <v/>
      </c>
      <c r="H16268" s="40" t="str">
        <f t="shared" si="279"/>
        <v/>
      </c>
    </row>
    <row r="16269" spans="7:8" x14ac:dyDescent="0.25">
      <c r="G16269" s="19" t="str">
        <f>IFERROR(VLOOKUP($D16269,LISTA!$A$2:$J$9990,8,0),"")</f>
        <v/>
      </c>
      <c r="H16269" s="40" t="str">
        <f t="shared" si="279"/>
        <v/>
      </c>
    </row>
    <row r="16270" spans="7:8" x14ac:dyDescent="0.25">
      <c r="G16270" s="19" t="str">
        <f>IFERROR(VLOOKUP($D16270,LISTA!$A$2:$J$9990,8,0),"")</f>
        <v/>
      </c>
      <c r="H16270" s="40" t="str">
        <f t="shared" si="279"/>
        <v/>
      </c>
    </row>
    <row r="16271" spans="7:8" x14ac:dyDescent="0.25">
      <c r="G16271" s="19" t="str">
        <f>IFERROR(VLOOKUP($D16271,LISTA!$A$2:$J$9990,8,0),"")</f>
        <v/>
      </c>
      <c r="H16271" s="40" t="str">
        <f t="shared" si="279"/>
        <v/>
      </c>
    </row>
    <row r="16272" spans="7:8" x14ac:dyDescent="0.25">
      <c r="G16272" s="19" t="str">
        <f>IFERROR(VLOOKUP($D16272,LISTA!$A$2:$J$9990,8,0),"")</f>
        <v/>
      </c>
      <c r="H16272" s="40" t="str">
        <f t="shared" si="279"/>
        <v/>
      </c>
    </row>
    <row r="16273" spans="7:8" x14ac:dyDescent="0.25">
      <c r="G16273" s="19" t="str">
        <f>IFERROR(VLOOKUP($D16273,LISTA!$A$2:$J$9990,8,0),"")</f>
        <v/>
      </c>
      <c r="H16273" s="40" t="str">
        <f t="shared" si="279"/>
        <v/>
      </c>
    </row>
    <row r="16274" spans="7:8" x14ac:dyDescent="0.25">
      <c r="G16274" s="19" t="str">
        <f>IFERROR(VLOOKUP($D16274,LISTA!$A$2:$J$9990,8,0),"")</f>
        <v/>
      </c>
      <c r="H16274" s="40" t="str">
        <f t="shared" si="279"/>
        <v/>
      </c>
    </row>
    <row r="16275" spans="7:8" x14ac:dyDescent="0.25">
      <c r="G16275" s="19" t="str">
        <f>IFERROR(VLOOKUP($D16275,LISTA!$A$2:$J$9990,8,0),"")</f>
        <v/>
      </c>
      <c r="H16275" s="40" t="str">
        <f t="shared" si="279"/>
        <v/>
      </c>
    </row>
    <row r="16276" spans="7:8" x14ac:dyDescent="0.25">
      <c r="G16276" s="19" t="str">
        <f>IFERROR(VLOOKUP($D16276,LISTA!$A$2:$J$9990,8,0),"")</f>
        <v/>
      </c>
      <c r="H16276" s="40" t="str">
        <f t="shared" si="279"/>
        <v/>
      </c>
    </row>
    <row r="16277" spans="7:8" x14ac:dyDescent="0.25">
      <c r="G16277" s="19" t="str">
        <f>IFERROR(VLOOKUP($D16277,LISTA!$A$2:$J$9990,8,0),"")</f>
        <v/>
      </c>
      <c r="H16277" s="40" t="str">
        <f t="shared" si="279"/>
        <v/>
      </c>
    </row>
    <row r="16278" spans="7:8" x14ac:dyDescent="0.25">
      <c r="G16278" s="19" t="str">
        <f>IFERROR(VLOOKUP($D16278,LISTA!$A$2:$J$9990,8,0),"")</f>
        <v/>
      </c>
      <c r="H16278" s="40" t="str">
        <f t="shared" si="279"/>
        <v/>
      </c>
    </row>
    <row r="16279" spans="7:8" x14ac:dyDescent="0.25">
      <c r="G16279" s="19" t="str">
        <f>IFERROR(VLOOKUP($D16279,LISTA!$A$2:$J$9990,8,0),"")</f>
        <v/>
      </c>
      <c r="H16279" s="40" t="str">
        <f t="shared" si="279"/>
        <v/>
      </c>
    </row>
    <row r="16280" spans="7:8" x14ac:dyDescent="0.25">
      <c r="G16280" s="19" t="str">
        <f>IFERROR(VLOOKUP($D16280,LISTA!$A$2:$J$9990,8,0),"")</f>
        <v/>
      </c>
      <c r="H16280" s="40" t="str">
        <f t="shared" si="279"/>
        <v/>
      </c>
    </row>
    <row r="16281" spans="7:8" x14ac:dyDescent="0.25">
      <c r="G16281" s="19" t="str">
        <f>IFERROR(VLOOKUP($D16281,LISTA!$A$2:$J$9990,8,0),"")</f>
        <v/>
      </c>
      <c r="H16281" s="40" t="str">
        <f t="shared" si="279"/>
        <v/>
      </c>
    </row>
    <row r="16282" spans="7:8" x14ac:dyDescent="0.25">
      <c r="G16282" s="19" t="str">
        <f>IFERROR(VLOOKUP($D16282,LISTA!$A$2:$J$9990,8,0),"")</f>
        <v/>
      </c>
      <c r="H16282" s="40" t="str">
        <f t="shared" si="279"/>
        <v/>
      </c>
    </row>
    <row r="16283" spans="7:8" x14ac:dyDescent="0.25">
      <c r="G16283" s="19" t="str">
        <f>IFERROR(VLOOKUP($D16283,LISTA!$A$2:$J$9990,8,0),"")</f>
        <v/>
      </c>
      <c r="H16283" s="40" t="str">
        <f t="shared" si="279"/>
        <v/>
      </c>
    </row>
    <row r="16284" spans="7:8" x14ac:dyDescent="0.25">
      <c r="G16284" s="19" t="str">
        <f>IFERROR(VLOOKUP($D16284,LISTA!$A$2:$J$9990,8,0),"")</f>
        <v/>
      </c>
      <c r="H16284" s="40" t="str">
        <f t="shared" si="279"/>
        <v/>
      </c>
    </row>
    <row r="16285" spans="7:8" x14ac:dyDescent="0.25">
      <c r="G16285" s="19" t="str">
        <f>IFERROR(VLOOKUP($D16285,LISTA!$A$2:$J$9990,8,0),"")</f>
        <v/>
      </c>
      <c r="H16285" s="40" t="str">
        <f t="shared" si="279"/>
        <v/>
      </c>
    </row>
    <row r="16286" spans="7:8" x14ac:dyDescent="0.25">
      <c r="G16286" s="19" t="str">
        <f>IFERROR(VLOOKUP($D16286,LISTA!$A$2:$J$9990,8,0),"")</f>
        <v/>
      </c>
      <c r="H16286" s="40" t="str">
        <f t="shared" si="279"/>
        <v/>
      </c>
    </row>
    <row r="16287" spans="7:8" x14ac:dyDescent="0.25">
      <c r="G16287" s="19" t="str">
        <f>IFERROR(VLOOKUP($D16287,LISTA!$A$2:$J$9990,8,0),"")</f>
        <v/>
      </c>
      <c r="H16287" s="40" t="str">
        <f t="shared" si="279"/>
        <v/>
      </c>
    </row>
    <row r="16288" spans="7:8" x14ac:dyDescent="0.25">
      <c r="G16288" s="19" t="str">
        <f>IFERROR(VLOOKUP($D16288,LISTA!$A$2:$J$9990,8,0),"")</f>
        <v/>
      </c>
      <c r="H16288" s="40" t="str">
        <f t="shared" si="279"/>
        <v/>
      </c>
    </row>
    <row r="16289" spans="7:8" x14ac:dyDescent="0.25">
      <c r="G16289" s="19" t="str">
        <f>IFERROR(VLOOKUP($D16289,LISTA!$A$2:$J$9990,8,0),"")</f>
        <v/>
      </c>
      <c r="H16289" s="40" t="str">
        <f t="shared" si="279"/>
        <v/>
      </c>
    </row>
    <row r="16290" spans="7:8" x14ac:dyDescent="0.25">
      <c r="G16290" s="19" t="str">
        <f>IFERROR(VLOOKUP($D16290,LISTA!$A$2:$J$9990,8,0),"")</f>
        <v/>
      </c>
      <c r="H16290" s="40" t="str">
        <f t="shared" si="279"/>
        <v/>
      </c>
    </row>
    <row r="16291" spans="7:8" x14ac:dyDescent="0.25">
      <c r="G16291" s="19" t="str">
        <f>IFERROR(VLOOKUP($D16291,LISTA!$A$2:$J$9990,8,0),"")</f>
        <v/>
      </c>
      <c r="H16291" s="40" t="str">
        <f t="shared" si="279"/>
        <v/>
      </c>
    </row>
    <row r="16292" spans="7:8" x14ac:dyDescent="0.25">
      <c r="G16292" s="19" t="str">
        <f>IFERROR(VLOOKUP($D16292,LISTA!$A$2:$J$9990,8,0),"")</f>
        <v/>
      </c>
      <c r="H16292" s="40" t="str">
        <f t="shared" si="279"/>
        <v/>
      </c>
    </row>
    <row r="16293" spans="7:8" x14ac:dyDescent="0.25">
      <c r="G16293" s="19" t="str">
        <f>IFERROR(VLOOKUP($D16293,LISTA!$A$2:$J$9990,8,0),"")</f>
        <v/>
      </c>
      <c r="H16293" s="40" t="str">
        <f t="shared" si="279"/>
        <v/>
      </c>
    </row>
    <row r="16294" spans="7:8" x14ac:dyDescent="0.25">
      <c r="G16294" s="19" t="str">
        <f>IFERROR(VLOOKUP($D16294,LISTA!$A$2:$J$9990,8,0),"")</f>
        <v/>
      </c>
      <c r="H16294" s="40" t="str">
        <f t="shared" si="279"/>
        <v/>
      </c>
    </row>
    <row r="16295" spans="7:8" x14ac:dyDescent="0.25">
      <c r="G16295" s="19" t="str">
        <f>IFERROR(VLOOKUP($D16295,LISTA!$A$2:$J$9990,8,0),"")</f>
        <v/>
      </c>
      <c r="H16295" s="40" t="str">
        <f t="shared" si="279"/>
        <v/>
      </c>
    </row>
    <row r="16296" spans="7:8" x14ac:dyDescent="0.25">
      <c r="G16296" s="19" t="str">
        <f>IFERROR(VLOOKUP($D16296,LISTA!$A$2:$J$9990,8,0),"")</f>
        <v/>
      </c>
      <c r="H16296" s="40" t="str">
        <f t="shared" si="279"/>
        <v/>
      </c>
    </row>
    <row r="16297" spans="7:8" x14ac:dyDescent="0.25">
      <c r="G16297" s="19" t="str">
        <f>IFERROR(VLOOKUP($D16297,LISTA!$A$2:$J$9990,8,0),"")</f>
        <v/>
      </c>
      <c r="H16297" s="40" t="str">
        <f t="shared" si="279"/>
        <v/>
      </c>
    </row>
    <row r="16298" spans="7:8" x14ac:dyDescent="0.25">
      <c r="G16298" s="19" t="str">
        <f>IFERROR(VLOOKUP($D16298,LISTA!$A$2:$J$9990,8,0),"")</f>
        <v/>
      </c>
      <c r="H16298" s="40" t="str">
        <f t="shared" si="279"/>
        <v/>
      </c>
    </row>
    <row r="16299" spans="7:8" x14ac:dyDescent="0.25">
      <c r="G16299" s="19" t="str">
        <f>IFERROR(VLOOKUP($D16299,LISTA!$A$2:$J$9990,8,0),"")</f>
        <v/>
      </c>
      <c r="H16299" s="40" t="str">
        <f t="shared" si="279"/>
        <v/>
      </c>
    </row>
    <row r="16300" spans="7:8" x14ac:dyDescent="0.25">
      <c r="G16300" s="19" t="str">
        <f>IFERROR(VLOOKUP($D16300,LISTA!$A$2:$J$9990,8,0),"")</f>
        <v/>
      </c>
      <c r="H16300" s="40" t="str">
        <f t="shared" si="279"/>
        <v/>
      </c>
    </row>
    <row r="16301" spans="7:8" x14ac:dyDescent="0.25">
      <c r="G16301" s="19" t="str">
        <f>IFERROR(VLOOKUP($D16301,LISTA!$A$2:$J$9990,8,0),"")</f>
        <v/>
      </c>
      <c r="H16301" s="40" t="str">
        <f t="shared" si="279"/>
        <v/>
      </c>
    </row>
    <row r="16302" spans="7:8" x14ac:dyDescent="0.25">
      <c r="G16302" s="19" t="str">
        <f>IFERROR(VLOOKUP($D16302,LISTA!$A$2:$J$9990,8,0),"")</f>
        <v/>
      </c>
      <c r="H16302" s="40" t="str">
        <f t="shared" si="279"/>
        <v/>
      </c>
    </row>
    <row r="16303" spans="7:8" x14ac:dyDescent="0.25">
      <c r="G16303" s="19" t="str">
        <f>IFERROR(VLOOKUP($D16303,LISTA!$A$2:$J$9990,8,0),"")</f>
        <v/>
      </c>
      <c r="H16303" s="40" t="str">
        <f t="shared" si="279"/>
        <v/>
      </c>
    </row>
    <row r="16304" spans="7:8" x14ac:dyDescent="0.25">
      <c r="G16304" s="19" t="str">
        <f>IFERROR(VLOOKUP($D16304,LISTA!$A$2:$J$9990,8,0),"")</f>
        <v/>
      </c>
      <c r="H16304" s="40" t="str">
        <f t="shared" si="279"/>
        <v/>
      </c>
    </row>
    <row r="16305" spans="7:8" x14ac:dyDescent="0.25">
      <c r="G16305" s="19" t="str">
        <f>IFERROR(VLOOKUP($D16305,LISTA!$A$2:$J$9990,8,0),"")</f>
        <v/>
      </c>
      <c r="H16305" s="40" t="str">
        <f t="shared" si="279"/>
        <v/>
      </c>
    </row>
    <row r="16306" spans="7:8" x14ac:dyDescent="0.25">
      <c r="G16306" s="19" t="str">
        <f>IFERROR(VLOOKUP($D16306,LISTA!$A$2:$J$9990,8,0),"")</f>
        <v/>
      </c>
      <c r="H16306" s="40" t="str">
        <f t="shared" si="279"/>
        <v/>
      </c>
    </row>
    <row r="16307" spans="7:8" x14ac:dyDescent="0.25">
      <c r="G16307" s="19" t="str">
        <f>IFERROR(VLOOKUP($D16307,LISTA!$A$2:$J$9990,8,0),"")</f>
        <v/>
      </c>
      <c r="H16307" s="40" t="str">
        <f t="shared" si="279"/>
        <v/>
      </c>
    </row>
    <row r="16308" spans="7:8" x14ac:dyDescent="0.25">
      <c r="G16308" s="19" t="str">
        <f>IFERROR(VLOOKUP($D16308,LISTA!$A$2:$J$9990,8,0),"")</f>
        <v/>
      </c>
      <c r="H16308" s="40" t="str">
        <f t="shared" si="279"/>
        <v/>
      </c>
    </row>
    <row r="16309" spans="7:8" x14ac:dyDescent="0.25">
      <c r="G16309" s="19" t="str">
        <f>IFERROR(VLOOKUP($D16309,LISTA!$A$2:$J$9990,8,0),"")</f>
        <v/>
      </c>
      <c r="H16309" s="40" t="str">
        <f t="shared" si="279"/>
        <v/>
      </c>
    </row>
    <row r="16310" spans="7:8" x14ac:dyDescent="0.25">
      <c r="G16310" s="19" t="str">
        <f>IFERROR(VLOOKUP($D16310,LISTA!$A$2:$J$9990,8,0),"")</f>
        <v/>
      </c>
      <c r="H16310" s="40" t="str">
        <f t="shared" si="279"/>
        <v/>
      </c>
    </row>
    <row r="16311" spans="7:8" x14ac:dyDescent="0.25">
      <c r="G16311" s="19" t="str">
        <f>IFERROR(VLOOKUP($D16311,LISTA!$A$2:$J$9990,8,0),"")</f>
        <v/>
      </c>
      <c r="H16311" s="40" t="str">
        <f t="shared" si="279"/>
        <v/>
      </c>
    </row>
    <row r="16312" spans="7:8" x14ac:dyDescent="0.25">
      <c r="G16312" s="19" t="str">
        <f>IFERROR(VLOOKUP($D16312,LISTA!$A$2:$J$9990,8,0),"")</f>
        <v/>
      </c>
      <c r="H16312" s="40" t="str">
        <f t="shared" si="279"/>
        <v/>
      </c>
    </row>
    <row r="16313" spans="7:8" x14ac:dyDescent="0.25">
      <c r="G16313" s="19" t="str">
        <f>IFERROR(VLOOKUP($D16313,LISTA!$A$2:$J$9990,8,0),"")</f>
        <v/>
      </c>
      <c r="H16313" s="40" t="str">
        <f t="shared" si="279"/>
        <v/>
      </c>
    </row>
    <row r="16314" spans="7:8" x14ac:dyDescent="0.25">
      <c r="G16314" s="19" t="str">
        <f>IFERROR(VLOOKUP($D16314,LISTA!$A$2:$J$9990,8,0),"")</f>
        <v/>
      </c>
      <c r="H16314" s="40" t="str">
        <f t="shared" si="279"/>
        <v/>
      </c>
    </row>
    <row r="16315" spans="7:8" x14ac:dyDescent="0.25">
      <c r="G16315" s="19" t="str">
        <f>IFERROR(VLOOKUP($D16315,LISTA!$A$2:$J$9990,8,0),"")</f>
        <v/>
      </c>
      <c r="H16315" s="40" t="str">
        <f t="shared" si="279"/>
        <v/>
      </c>
    </row>
    <row r="16316" spans="7:8" x14ac:dyDescent="0.25">
      <c r="G16316" s="19" t="str">
        <f>IFERROR(VLOOKUP($D16316,LISTA!$A$2:$J$9990,8,0),"")</f>
        <v/>
      </c>
      <c r="H16316" s="40" t="str">
        <f t="shared" si="279"/>
        <v/>
      </c>
    </row>
    <row r="16317" spans="7:8" x14ac:dyDescent="0.25">
      <c r="G16317" s="19" t="str">
        <f>IFERROR(VLOOKUP($D16317,LISTA!$A$2:$J$9990,8,0),"")</f>
        <v/>
      </c>
      <c r="H16317" s="40" t="str">
        <f t="shared" si="279"/>
        <v/>
      </c>
    </row>
    <row r="16318" spans="7:8" x14ac:dyDescent="0.25">
      <c r="G16318" s="19" t="str">
        <f>IFERROR(VLOOKUP($D16318,LISTA!$A$2:$J$9990,8,0),"")</f>
        <v/>
      </c>
      <c r="H16318" s="40" t="str">
        <f t="shared" si="279"/>
        <v/>
      </c>
    </row>
    <row r="16319" spans="7:8" x14ac:dyDescent="0.25">
      <c r="G16319" s="19" t="str">
        <f>IFERROR(VLOOKUP($D16319,LISTA!$A$2:$J$9990,8,0),"")</f>
        <v/>
      </c>
      <c r="H16319" s="40" t="str">
        <f t="shared" si="279"/>
        <v/>
      </c>
    </row>
    <row r="16320" spans="7:8" x14ac:dyDescent="0.25">
      <c r="G16320" s="19" t="str">
        <f>IFERROR(VLOOKUP($D16320,LISTA!$A$2:$J$9990,8,0),"")</f>
        <v/>
      </c>
      <c r="H16320" s="40" t="str">
        <f t="shared" si="279"/>
        <v/>
      </c>
    </row>
    <row r="16321" spans="7:8" x14ac:dyDescent="0.25">
      <c r="G16321" s="19" t="str">
        <f>IFERROR(VLOOKUP($D16321,LISTA!$A$2:$J$9990,8,0),"")</f>
        <v/>
      </c>
      <c r="H16321" s="40" t="str">
        <f t="shared" si="279"/>
        <v/>
      </c>
    </row>
    <row r="16322" spans="7:8" x14ac:dyDescent="0.25">
      <c r="G16322" s="19" t="str">
        <f>IFERROR(VLOOKUP($D16322,LISTA!$A$2:$J$9990,8,0),"")</f>
        <v/>
      </c>
      <c r="H16322" s="40" t="str">
        <f t="shared" si="279"/>
        <v/>
      </c>
    </row>
    <row r="16323" spans="7:8" x14ac:dyDescent="0.25">
      <c r="G16323" s="19" t="str">
        <f>IFERROR(VLOOKUP($D16323,LISTA!$A$2:$J$9990,8,0),"")</f>
        <v/>
      </c>
      <c r="H16323" s="40" t="str">
        <f t="shared" si="279"/>
        <v/>
      </c>
    </row>
    <row r="16324" spans="7:8" x14ac:dyDescent="0.25">
      <c r="G16324" s="19" t="str">
        <f>IFERROR(VLOOKUP($D16324,LISTA!$A$2:$J$9990,8,0),"")</f>
        <v/>
      </c>
      <c r="H16324" s="40" t="str">
        <f t="shared" si="279"/>
        <v/>
      </c>
    </row>
    <row r="16325" spans="7:8" x14ac:dyDescent="0.25">
      <c r="G16325" s="19" t="str">
        <f>IFERROR(VLOOKUP($D16325,LISTA!$A$2:$J$9990,8,0),"")</f>
        <v/>
      </c>
      <c r="H16325" s="40" t="str">
        <f t="shared" ref="H16325:H16388" si="280">IF(OR(G16325=$K$10,G16325=$K$11,G16325=$K$14,G16325=$K$15,G16325=$K$16,G16325=$K$17,G16325=$K$18,G16325=$K$19,G16325=$K$20,G16325=$K$21,G16325=$K$22,G16325=$K$23,G16325=$K$24,G16325=$K$25,G16325=$K$26,G16325=$K$27,G16325=$K$28),$K$9,IF(OR(G16325=$K$32,G16325=$K$33),$K$31,IF(OR(G16325=$K$38),$K$37,"")))</f>
        <v/>
      </c>
    </row>
    <row r="16326" spans="7:8" x14ac:dyDescent="0.25">
      <c r="G16326" s="19" t="str">
        <f>IFERROR(VLOOKUP($D16326,LISTA!$A$2:$J$9990,8,0),"")</f>
        <v/>
      </c>
      <c r="H16326" s="40" t="str">
        <f t="shared" si="280"/>
        <v/>
      </c>
    </row>
    <row r="16327" spans="7:8" x14ac:dyDescent="0.25">
      <c r="G16327" s="19" t="str">
        <f>IFERROR(VLOOKUP($D16327,LISTA!$A$2:$J$9990,8,0),"")</f>
        <v/>
      </c>
      <c r="H16327" s="40" t="str">
        <f t="shared" si="280"/>
        <v/>
      </c>
    </row>
    <row r="16328" spans="7:8" x14ac:dyDescent="0.25">
      <c r="G16328" s="19" t="str">
        <f>IFERROR(VLOOKUP($D16328,LISTA!$A$2:$J$9990,8,0),"")</f>
        <v/>
      </c>
      <c r="H16328" s="40" t="str">
        <f t="shared" si="280"/>
        <v/>
      </c>
    </row>
    <row r="16329" spans="7:8" x14ac:dyDescent="0.25">
      <c r="G16329" s="19" t="str">
        <f>IFERROR(VLOOKUP($D16329,LISTA!$A$2:$J$9990,8,0),"")</f>
        <v/>
      </c>
      <c r="H16329" s="40" t="str">
        <f t="shared" si="280"/>
        <v/>
      </c>
    </row>
    <row r="16330" spans="7:8" x14ac:dyDescent="0.25">
      <c r="G16330" s="19" t="str">
        <f>IFERROR(VLOOKUP($D16330,LISTA!$A$2:$J$9990,8,0),"")</f>
        <v/>
      </c>
      <c r="H16330" s="40" t="str">
        <f t="shared" si="280"/>
        <v/>
      </c>
    </row>
    <row r="16331" spans="7:8" x14ac:dyDescent="0.25">
      <c r="G16331" s="19" t="str">
        <f>IFERROR(VLOOKUP($D16331,LISTA!$A$2:$J$9990,8,0),"")</f>
        <v/>
      </c>
      <c r="H16331" s="40" t="str">
        <f t="shared" si="280"/>
        <v/>
      </c>
    </row>
    <row r="16332" spans="7:8" x14ac:dyDescent="0.25">
      <c r="G16332" s="19" t="str">
        <f>IFERROR(VLOOKUP($D16332,LISTA!$A$2:$J$9990,8,0),"")</f>
        <v/>
      </c>
      <c r="H16332" s="40" t="str">
        <f t="shared" si="280"/>
        <v/>
      </c>
    </row>
    <row r="16333" spans="7:8" x14ac:dyDescent="0.25">
      <c r="G16333" s="19" t="str">
        <f>IFERROR(VLOOKUP($D16333,LISTA!$A$2:$J$9990,8,0),"")</f>
        <v/>
      </c>
      <c r="H16333" s="40" t="str">
        <f t="shared" si="280"/>
        <v/>
      </c>
    </row>
    <row r="16334" spans="7:8" x14ac:dyDescent="0.25">
      <c r="G16334" s="19" t="str">
        <f>IFERROR(VLOOKUP($D16334,LISTA!$A$2:$J$9990,8,0),"")</f>
        <v/>
      </c>
      <c r="H16334" s="40" t="str">
        <f t="shared" si="280"/>
        <v/>
      </c>
    </row>
    <row r="16335" spans="7:8" x14ac:dyDescent="0.25">
      <c r="G16335" s="19" t="str">
        <f>IFERROR(VLOOKUP($D16335,LISTA!$A$2:$J$9990,8,0),"")</f>
        <v/>
      </c>
      <c r="H16335" s="40" t="str">
        <f t="shared" si="280"/>
        <v/>
      </c>
    </row>
    <row r="16336" spans="7:8" x14ac:dyDescent="0.25">
      <c r="G16336" s="19" t="str">
        <f>IFERROR(VLOOKUP($D16336,LISTA!$A$2:$J$9990,8,0),"")</f>
        <v/>
      </c>
      <c r="H16336" s="40" t="str">
        <f t="shared" si="280"/>
        <v/>
      </c>
    </row>
    <row r="16337" spans="7:8" x14ac:dyDescent="0.25">
      <c r="G16337" s="19" t="str">
        <f>IFERROR(VLOOKUP($D16337,LISTA!$A$2:$J$9990,8,0),"")</f>
        <v/>
      </c>
      <c r="H16337" s="40" t="str">
        <f t="shared" si="280"/>
        <v/>
      </c>
    </row>
    <row r="16338" spans="7:8" x14ac:dyDescent="0.25">
      <c r="G16338" s="19" t="str">
        <f>IFERROR(VLOOKUP($D16338,LISTA!$A$2:$J$9990,8,0),"")</f>
        <v/>
      </c>
      <c r="H16338" s="40" t="str">
        <f t="shared" si="280"/>
        <v/>
      </c>
    </row>
    <row r="16339" spans="7:8" x14ac:dyDescent="0.25">
      <c r="G16339" s="19" t="str">
        <f>IFERROR(VLOOKUP($D16339,LISTA!$A$2:$J$9990,8,0),"")</f>
        <v/>
      </c>
      <c r="H16339" s="40" t="str">
        <f t="shared" si="280"/>
        <v/>
      </c>
    </row>
    <row r="16340" spans="7:8" x14ac:dyDescent="0.25">
      <c r="G16340" s="19" t="str">
        <f>IFERROR(VLOOKUP($D16340,LISTA!$A$2:$J$9990,8,0),"")</f>
        <v/>
      </c>
      <c r="H16340" s="40" t="str">
        <f t="shared" si="280"/>
        <v/>
      </c>
    </row>
    <row r="16341" spans="7:8" x14ac:dyDescent="0.25">
      <c r="G16341" s="19" t="str">
        <f>IFERROR(VLOOKUP($D16341,LISTA!$A$2:$J$9990,8,0),"")</f>
        <v/>
      </c>
      <c r="H16341" s="40" t="str">
        <f t="shared" si="280"/>
        <v/>
      </c>
    </row>
    <row r="16342" spans="7:8" x14ac:dyDescent="0.25">
      <c r="G16342" s="19" t="str">
        <f>IFERROR(VLOOKUP($D16342,LISTA!$A$2:$J$9990,8,0),"")</f>
        <v/>
      </c>
      <c r="H16342" s="40" t="str">
        <f t="shared" si="280"/>
        <v/>
      </c>
    </row>
    <row r="16343" spans="7:8" x14ac:dyDescent="0.25">
      <c r="G16343" s="19" t="str">
        <f>IFERROR(VLOOKUP($D16343,LISTA!$A$2:$J$9990,8,0),"")</f>
        <v/>
      </c>
      <c r="H16343" s="40" t="str">
        <f t="shared" si="280"/>
        <v/>
      </c>
    </row>
    <row r="16344" spans="7:8" x14ac:dyDescent="0.25">
      <c r="G16344" s="19" t="str">
        <f>IFERROR(VLOOKUP($D16344,LISTA!$A$2:$J$9990,8,0),"")</f>
        <v/>
      </c>
      <c r="H16344" s="40" t="str">
        <f t="shared" si="280"/>
        <v/>
      </c>
    </row>
    <row r="16345" spans="7:8" x14ac:dyDescent="0.25">
      <c r="G16345" s="19" t="str">
        <f>IFERROR(VLOOKUP($D16345,LISTA!$A$2:$J$9990,8,0),"")</f>
        <v/>
      </c>
      <c r="H16345" s="40" t="str">
        <f t="shared" si="280"/>
        <v/>
      </c>
    </row>
    <row r="16346" spans="7:8" x14ac:dyDescent="0.25">
      <c r="G16346" s="19" t="str">
        <f>IFERROR(VLOOKUP($D16346,LISTA!$A$2:$J$9990,8,0),"")</f>
        <v/>
      </c>
      <c r="H16346" s="40" t="str">
        <f t="shared" si="280"/>
        <v/>
      </c>
    </row>
    <row r="16347" spans="7:8" x14ac:dyDescent="0.25">
      <c r="G16347" s="19" t="str">
        <f>IFERROR(VLOOKUP($D16347,LISTA!$A$2:$J$9990,8,0),"")</f>
        <v/>
      </c>
      <c r="H16347" s="40" t="str">
        <f t="shared" si="280"/>
        <v/>
      </c>
    </row>
    <row r="16348" spans="7:8" x14ac:dyDescent="0.25">
      <c r="G16348" s="19" t="str">
        <f>IFERROR(VLOOKUP($D16348,LISTA!$A$2:$J$9990,8,0),"")</f>
        <v/>
      </c>
      <c r="H16348" s="40" t="str">
        <f t="shared" si="280"/>
        <v/>
      </c>
    </row>
    <row r="16349" spans="7:8" x14ac:dyDescent="0.25">
      <c r="G16349" s="19" t="str">
        <f>IFERROR(VLOOKUP($D16349,LISTA!$A$2:$J$9990,8,0),"")</f>
        <v/>
      </c>
      <c r="H16349" s="40" t="str">
        <f t="shared" si="280"/>
        <v/>
      </c>
    </row>
    <row r="16350" spans="7:8" x14ac:dyDescent="0.25">
      <c r="G16350" s="19" t="str">
        <f>IFERROR(VLOOKUP($D16350,LISTA!$A$2:$J$9990,8,0),"")</f>
        <v/>
      </c>
      <c r="H16350" s="40" t="str">
        <f t="shared" si="280"/>
        <v/>
      </c>
    </row>
    <row r="16351" spans="7:8" x14ac:dyDescent="0.25">
      <c r="G16351" s="19" t="str">
        <f>IFERROR(VLOOKUP($D16351,LISTA!$A$2:$J$9990,8,0),"")</f>
        <v/>
      </c>
      <c r="H16351" s="40" t="str">
        <f t="shared" si="280"/>
        <v/>
      </c>
    </row>
    <row r="16352" spans="7:8" x14ac:dyDescent="0.25">
      <c r="G16352" s="19" t="str">
        <f>IFERROR(VLOOKUP($D16352,LISTA!$A$2:$J$9990,8,0),"")</f>
        <v/>
      </c>
      <c r="H16352" s="40" t="str">
        <f t="shared" si="280"/>
        <v/>
      </c>
    </row>
    <row r="16353" spans="7:8" x14ac:dyDescent="0.25">
      <c r="G16353" s="19" t="str">
        <f>IFERROR(VLOOKUP($D16353,LISTA!$A$2:$J$9990,8,0),"")</f>
        <v/>
      </c>
      <c r="H16353" s="40" t="str">
        <f t="shared" si="280"/>
        <v/>
      </c>
    </row>
    <row r="16354" spans="7:8" x14ac:dyDescent="0.25">
      <c r="G16354" s="19" t="str">
        <f>IFERROR(VLOOKUP($D16354,LISTA!$A$2:$J$9990,8,0),"")</f>
        <v/>
      </c>
      <c r="H16354" s="40" t="str">
        <f t="shared" si="280"/>
        <v/>
      </c>
    </row>
    <row r="16355" spans="7:8" x14ac:dyDescent="0.25">
      <c r="G16355" s="19" t="str">
        <f>IFERROR(VLOOKUP($D16355,LISTA!$A$2:$J$9990,8,0),"")</f>
        <v/>
      </c>
      <c r="H16355" s="40" t="str">
        <f t="shared" si="280"/>
        <v/>
      </c>
    </row>
    <row r="16356" spans="7:8" x14ac:dyDescent="0.25">
      <c r="G16356" s="19" t="str">
        <f>IFERROR(VLOOKUP($D16356,LISTA!$A$2:$J$9990,8,0),"")</f>
        <v/>
      </c>
      <c r="H16356" s="40" t="str">
        <f t="shared" si="280"/>
        <v/>
      </c>
    </row>
    <row r="16357" spans="7:8" x14ac:dyDescent="0.25">
      <c r="G16357" s="19" t="str">
        <f>IFERROR(VLOOKUP($D16357,LISTA!$A$2:$J$9990,8,0),"")</f>
        <v/>
      </c>
      <c r="H16357" s="40" t="str">
        <f t="shared" si="280"/>
        <v/>
      </c>
    </row>
    <row r="16358" spans="7:8" x14ac:dyDescent="0.25">
      <c r="G16358" s="19" t="str">
        <f>IFERROR(VLOOKUP($D16358,LISTA!$A$2:$J$9990,8,0),"")</f>
        <v/>
      </c>
      <c r="H16358" s="40" t="str">
        <f t="shared" si="280"/>
        <v/>
      </c>
    </row>
    <row r="16359" spans="7:8" x14ac:dyDescent="0.25">
      <c r="G16359" s="19" t="str">
        <f>IFERROR(VLOOKUP($D16359,LISTA!$A$2:$J$9990,8,0),"")</f>
        <v/>
      </c>
      <c r="H16359" s="40" t="str">
        <f t="shared" si="280"/>
        <v/>
      </c>
    </row>
    <row r="16360" spans="7:8" x14ac:dyDescent="0.25">
      <c r="G16360" s="19" t="str">
        <f>IFERROR(VLOOKUP($D16360,LISTA!$A$2:$J$9990,8,0),"")</f>
        <v/>
      </c>
      <c r="H16360" s="40" t="str">
        <f t="shared" si="280"/>
        <v/>
      </c>
    </row>
    <row r="16361" spans="7:8" x14ac:dyDescent="0.25">
      <c r="G16361" s="19" t="str">
        <f>IFERROR(VLOOKUP($D16361,LISTA!$A$2:$J$9990,8,0),"")</f>
        <v/>
      </c>
      <c r="H16361" s="40" t="str">
        <f t="shared" si="280"/>
        <v/>
      </c>
    </row>
    <row r="16362" spans="7:8" x14ac:dyDescent="0.25">
      <c r="G16362" s="19" t="str">
        <f>IFERROR(VLOOKUP($D16362,LISTA!$A$2:$J$9990,8,0),"")</f>
        <v/>
      </c>
      <c r="H16362" s="40" t="str">
        <f t="shared" si="280"/>
        <v/>
      </c>
    </row>
    <row r="16363" spans="7:8" x14ac:dyDescent="0.25">
      <c r="G16363" s="19" t="str">
        <f>IFERROR(VLOOKUP($D16363,LISTA!$A$2:$J$9990,8,0),"")</f>
        <v/>
      </c>
      <c r="H16363" s="40" t="str">
        <f t="shared" si="280"/>
        <v/>
      </c>
    </row>
    <row r="16364" spans="7:8" x14ac:dyDescent="0.25">
      <c r="G16364" s="19" t="str">
        <f>IFERROR(VLOOKUP($D16364,LISTA!$A$2:$J$9990,8,0),"")</f>
        <v/>
      </c>
      <c r="H16364" s="40" t="str">
        <f t="shared" si="280"/>
        <v/>
      </c>
    </row>
    <row r="16365" spans="7:8" x14ac:dyDescent="0.25">
      <c r="G16365" s="19" t="str">
        <f>IFERROR(VLOOKUP($D16365,LISTA!$A$2:$J$9990,8,0),"")</f>
        <v/>
      </c>
      <c r="H16365" s="40" t="str">
        <f t="shared" si="280"/>
        <v/>
      </c>
    </row>
    <row r="16366" spans="7:8" x14ac:dyDescent="0.25">
      <c r="G16366" s="19" t="str">
        <f>IFERROR(VLOOKUP($D16366,LISTA!$A$2:$J$9990,8,0),"")</f>
        <v/>
      </c>
      <c r="H16366" s="40" t="str">
        <f t="shared" si="280"/>
        <v/>
      </c>
    </row>
    <row r="16367" spans="7:8" x14ac:dyDescent="0.25">
      <c r="G16367" s="19" t="str">
        <f>IFERROR(VLOOKUP($D16367,LISTA!$A$2:$J$9990,8,0),"")</f>
        <v/>
      </c>
      <c r="H16367" s="40" t="str">
        <f t="shared" si="280"/>
        <v/>
      </c>
    </row>
    <row r="16368" spans="7:8" x14ac:dyDescent="0.25">
      <c r="G16368" s="19" t="str">
        <f>IFERROR(VLOOKUP($D16368,LISTA!$A$2:$J$9990,8,0),"")</f>
        <v/>
      </c>
      <c r="H16368" s="40" t="str">
        <f t="shared" si="280"/>
        <v/>
      </c>
    </row>
    <row r="16369" spans="7:8" x14ac:dyDescent="0.25">
      <c r="G16369" s="19" t="str">
        <f>IFERROR(VLOOKUP($D16369,LISTA!$A$2:$J$9990,8,0),"")</f>
        <v/>
      </c>
      <c r="H16369" s="40" t="str">
        <f t="shared" si="280"/>
        <v/>
      </c>
    </row>
    <row r="16370" spans="7:8" x14ac:dyDescent="0.25">
      <c r="G16370" s="19" t="str">
        <f>IFERROR(VLOOKUP($D16370,LISTA!$A$2:$J$9990,8,0),"")</f>
        <v/>
      </c>
      <c r="H16370" s="40" t="str">
        <f t="shared" si="280"/>
        <v/>
      </c>
    </row>
    <row r="16371" spans="7:8" x14ac:dyDescent="0.25">
      <c r="G16371" s="19" t="str">
        <f>IFERROR(VLOOKUP($D16371,LISTA!$A$2:$J$9990,8,0),"")</f>
        <v/>
      </c>
      <c r="H16371" s="40" t="str">
        <f t="shared" si="280"/>
        <v/>
      </c>
    </row>
    <row r="16372" spans="7:8" x14ac:dyDescent="0.25">
      <c r="G16372" s="19" t="str">
        <f>IFERROR(VLOOKUP($D16372,LISTA!$A$2:$J$9990,8,0),"")</f>
        <v/>
      </c>
      <c r="H16372" s="40" t="str">
        <f t="shared" si="280"/>
        <v/>
      </c>
    </row>
    <row r="16373" spans="7:8" x14ac:dyDescent="0.25">
      <c r="G16373" s="19" t="str">
        <f>IFERROR(VLOOKUP($D16373,LISTA!$A$2:$J$9990,8,0),"")</f>
        <v/>
      </c>
      <c r="H16373" s="40" t="str">
        <f t="shared" si="280"/>
        <v/>
      </c>
    </row>
    <row r="16374" spans="7:8" x14ac:dyDescent="0.25">
      <c r="G16374" s="19" t="str">
        <f>IFERROR(VLOOKUP($D16374,LISTA!$A$2:$J$9990,8,0),"")</f>
        <v/>
      </c>
      <c r="H16374" s="40" t="str">
        <f t="shared" si="280"/>
        <v/>
      </c>
    </row>
    <row r="16375" spans="7:8" x14ac:dyDescent="0.25">
      <c r="G16375" s="19" t="str">
        <f>IFERROR(VLOOKUP($D16375,LISTA!$A$2:$J$9990,8,0),"")</f>
        <v/>
      </c>
      <c r="H16375" s="40" t="str">
        <f t="shared" si="280"/>
        <v/>
      </c>
    </row>
    <row r="16376" spans="7:8" x14ac:dyDescent="0.25">
      <c r="G16376" s="19" t="str">
        <f>IFERROR(VLOOKUP($D16376,LISTA!$A$2:$J$9990,8,0),"")</f>
        <v/>
      </c>
      <c r="H16376" s="40" t="str">
        <f t="shared" si="280"/>
        <v/>
      </c>
    </row>
    <row r="16377" spans="7:8" x14ac:dyDescent="0.25">
      <c r="G16377" s="19" t="str">
        <f>IFERROR(VLOOKUP($D16377,LISTA!$A$2:$J$9990,8,0),"")</f>
        <v/>
      </c>
      <c r="H16377" s="40" t="str">
        <f t="shared" si="280"/>
        <v/>
      </c>
    </row>
    <row r="16378" spans="7:8" x14ac:dyDescent="0.25">
      <c r="G16378" s="19" t="str">
        <f>IFERROR(VLOOKUP($D16378,LISTA!$A$2:$J$9990,8,0),"")</f>
        <v/>
      </c>
      <c r="H16378" s="40" t="str">
        <f t="shared" si="280"/>
        <v/>
      </c>
    </row>
    <row r="16379" spans="7:8" x14ac:dyDescent="0.25">
      <c r="G16379" s="19" t="str">
        <f>IFERROR(VLOOKUP($D16379,LISTA!$A$2:$J$9990,8,0),"")</f>
        <v/>
      </c>
      <c r="H16379" s="40" t="str">
        <f t="shared" si="280"/>
        <v/>
      </c>
    </row>
    <row r="16380" spans="7:8" x14ac:dyDescent="0.25">
      <c r="G16380" s="19" t="str">
        <f>IFERROR(VLOOKUP($D16380,LISTA!$A$2:$J$9990,8,0),"")</f>
        <v/>
      </c>
      <c r="H16380" s="40" t="str">
        <f t="shared" si="280"/>
        <v/>
      </c>
    </row>
    <row r="16381" spans="7:8" x14ac:dyDescent="0.25">
      <c r="G16381" s="19" t="str">
        <f>IFERROR(VLOOKUP($D16381,LISTA!$A$2:$J$9990,8,0),"")</f>
        <v/>
      </c>
      <c r="H16381" s="40" t="str">
        <f t="shared" si="280"/>
        <v/>
      </c>
    </row>
    <row r="16382" spans="7:8" x14ac:dyDescent="0.25">
      <c r="G16382" s="19" t="str">
        <f>IFERROR(VLOOKUP($D16382,LISTA!$A$2:$J$9990,8,0),"")</f>
        <v/>
      </c>
      <c r="H16382" s="40" t="str">
        <f t="shared" si="280"/>
        <v/>
      </c>
    </row>
    <row r="16383" spans="7:8" x14ac:dyDescent="0.25">
      <c r="G16383" s="19" t="str">
        <f>IFERROR(VLOOKUP($D16383,LISTA!$A$2:$J$9990,8,0),"")</f>
        <v/>
      </c>
      <c r="H16383" s="40" t="str">
        <f t="shared" si="280"/>
        <v/>
      </c>
    </row>
    <row r="16384" spans="7:8" x14ac:dyDescent="0.25">
      <c r="G16384" s="19" t="str">
        <f>IFERROR(VLOOKUP($D16384,LISTA!$A$2:$J$9990,8,0),"")</f>
        <v/>
      </c>
      <c r="H16384" s="40" t="str">
        <f t="shared" si="280"/>
        <v/>
      </c>
    </row>
    <row r="16385" spans="7:8" x14ac:dyDescent="0.25">
      <c r="G16385" s="19" t="str">
        <f>IFERROR(VLOOKUP($D16385,LISTA!$A$2:$J$9990,8,0),"")</f>
        <v/>
      </c>
      <c r="H16385" s="40" t="str">
        <f t="shared" si="280"/>
        <v/>
      </c>
    </row>
    <row r="16386" spans="7:8" x14ac:dyDescent="0.25">
      <c r="G16386" s="19" t="str">
        <f>IFERROR(VLOOKUP($D16386,LISTA!$A$2:$J$9990,8,0),"")</f>
        <v/>
      </c>
      <c r="H16386" s="40" t="str">
        <f t="shared" si="280"/>
        <v/>
      </c>
    </row>
    <row r="16387" spans="7:8" x14ac:dyDescent="0.25">
      <c r="G16387" s="19" t="str">
        <f>IFERROR(VLOOKUP($D16387,LISTA!$A$2:$J$9990,8,0),"")</f>
        <v/>
      </c>
      <c r="H16387" s="40" t="str">
        <f t="shared" si="280"/>
        <v/>
      </c>
    </row>
    <row r="16388" spans="7:8" x14ac:dyDescent="0.25">
      <c r="G16388" s="19" t="str">
        <f>IFERROR(VLOOKUP($D16388,LISTA!$A$2:$J$9990,8,0),"")</f>
        <v/>
      </c>
      <c r="H16388" s="40" t="str">
        <f t="shared" si="280"/>
        <v/>
      </c>
    </row>
    <row r="16389" spans="7:8" x14ac:dyDescent="0.25">
      <c r="G16389" s="19" t="str">
        <f>IFERROR(VLOOKUP($D16389,LISTA!$A$2:$J$9990,8,0),"")</f>
        <v/>
      </c>
      <c r="H16389" s="40" t="str">
        <f t="shared" ref="H16389:H16452" si="281">IF(OR(G16389=$K$10,G16389=$K$11,G16389=$K$14,G16389=$K$15,G16389=$K$16,G16389=$K$17,G16389=$K$18,G16389=$K$19,G16389=$K$20,G16389=$K$21,G16389=$K$22,G16389=$K$23,G16389=$K$24,G16389=$K$25,G16389=$K$26,G16389=$K$27,G16389=$K$28),$K$9,IF(OR(G16389=$K$32,G16389=$K$33),$K$31,IF(OR(G16389=$K$38),$K$37,"")))</f>
        <v/>
      </c>
    </row>
    <row r="16390" spans="7:8" x14ac:dyDescent="0.25">
      <c r="G16390" s="19" t="str">
        <f>IFERROR(VLOOKUP($D16390,LISTA!$A$2:$J$9990,8,0),"")</f>
        <v/>
      </c>
      <c r="H16390" s="40" t="str">
        <f t="shared" si="281"/>
        <v/>
      </c>
    </row>
    <row r="16391" spans="7:8" x14ac:dyDescent="0.25">
      <c r="G16391" s="19" t="str">
        <f>IFERROR(VLOOKUP($D16391,LISTA!$A$2:$J$9990,8,0),"")</f>
        <v/>
      </c>
      <c r="H16391" s="40" t="str">
        <f t="shared" si="281"/>
        <v/>
      </c>
    </row>
    <row r="16392" spans="7:8" x14ac:dyDescent="0.25">
      <c r="G16392" s="19" t="str">
        <f>IFERROR(VLOOKUP($D16392,LISTA!$A$2:$J$9990,8,0),"")</f>
        <v/>
      </c>
      <c r="H16392" s="40" t="str">
        <f t="shared" si="281"/>
        <v/>
      </c>
    </row>
    <row r="16393" spans="7:8" x14ac:dyDescent="0.25">
      <c r="G16393" s="19" t="str">
        <f>IFERROR(VLOOKUP($D16393,LISTA!$A$2:$J$9990,8,0),"")</f>
        <v/>
      </c>
      <c r="H16393" s="40" t="str">
        <f t="shared" si="281"/>
        <v/>
      </c>
    </row>
    <row r="16394" spans="7:8" x14ac:dyDescent="0.25">
      <c r="G16394" s="19" t="str">
        <f>IFERROR(VLOOKUP($D16394,LISTA!$A$2:$J$9990,8,0),"")</f>
        <v/>
      </c>
      <c r="H16394" s="40" t="str">
        <f t="shared" si="281"/>
        <v/>
      </c>
    </row>
    <row r="16395" spans="7:8" x14ac:dyDescent="0.25">
      <c r="G16395" s="19" t="str">
        <f>IFERROR(VLOOKUP($D16395,LISTA!$A$2:$J$9990,8,0),"")</f>
        <v/>
      </c>
      <c r="H16395" s="40" t="str">
        <f t="shared" si="281"/>
        <v/>
      </c>
    </row>
    <row r="16396" spans="7:8" x14ac:dyDescent="0.25">
      <c r="G16396" s="19" t="str">
        <f>IFERROR(VLOOKUP($D16396,LISTA!$A$2:$J$9990,8,0),"")</f>
        <v/>
      </c>
      <c r="H16396" s="40" t="str">
        <f t="shared" si="281"/>
        <v/>
      </c>
    </row>
    <row r="16397" spans="7:8" x14ac:dyDescent="0.25">
      <c r="G16397" s="19" t="str">
        <f>IFERROR(VLOOKUP($D16397,LISTA!$A$2:$J$9990,8,0),"")</f>
        <v/>
      </c>
      <c r="H16397" s="40" t="str">
        <f t="shared" si="281"/>
        <v/>
      </c>
    </row>
    <row r="16398" spans="7:8" x14ac:dyDescent="0.25">
      <c r="G16398" s="19" t="str">
        <f>IFERROR(VLOOKUP($D16398,LISTA!$A$2:$J$9990,8,0),"")</f>
        <v/>
      </c>
      <c r="H16398" s="40" t="str">
        <f t="shared" si="281"/>
        <v/>
      </c>
    </row>
    <row r="16399" spans="7:8" x14ac:dyDescent="0.25">
      <c r="G16399" s="19" t="str">
        <f>IFERROR(VLOOKUP($D16399,LISTA!$A$2:$J$9990,8,0),"")</f>
        <v/>
      </c>
      <c r="H16399" s="40" t="str">
        <f t="shared" si="281"/>
        <v/>
      </c>
    </row>
    <row r="16400" spans="7:8" x14ac:dyDescent="0.25">
      <c r="G16400" s="19" t="str">
        <f>IFERROR(VLOOKUP($D16400,LISTA!$A$2:$J$9990,8,0),"")</f>
        <v/>
      </c>
      <c r="H16400" s="40" t="str">
        <f t="shared" si="281"/>
        <v/>
      </c>
    </row>
    <row r="16401" spans="7:8" x14ac:dyDescent="0.25">
      <c r="G16401" s="19" t="str">
        <f>IFERROR(VLOOKUP($D16401,LISTA!$A$2:$J$9990,8,0),"")</f>
        <v/>
      </c>
      <c r="H16401" s="40" t="str">
        <f t="shared" si="281"/>
        <v/>
      </c>
    </row>
    <row r="16402" spans="7:8" x14ac:dyDescent="0.25">
      <c r="G16402" s="19" t="str">
        <f>IFERROR(VLOOKUP($D16402,LISTA!$A$2:$J$9990,8,0),"")</f>
        <v/>
      </c>
      <c r="H16402" s="40" t="str">
        <f t="shared" si="281"/>
        <v/>
      </c>
    </row>
    <row r="16403" spans="7:8" x14ac:dyDescent="0.25">
      <c r="G16403" s="19" t="str">
        <f>IFERROR(VLOOKUP($D16403,LISTA!$A$2:$J$9990,8,0),"")</f>
        <v/>
      </c>
      <c r="H16403" s="40" t="str">
        <f t="shared" si="281"/>
        <v/>
      </c>
    </row>
    <row r="16404" spans="7:8" x14ac:dyDescent="0.25">
      <c r="G16404" s="19" t="str">
        <f>IFERROR(VLOOKUP($D16404,LISTA!$A$2:$J$9990,8,0),"")</f>
        <v/>
      </c>
      <c r="H16404" s="40" t="str">
        <f t="shared" si="281"/>
        <v/>
      </c>
    </row>
    <row r="16405" spans="7:8" x14ac:dyDescent="0.25">
      <c r="G16405" s="19" t="str">
        <f>IFERROR(VLOOKUP($D16405,LISTA!$A$2:$J$9990,8,0),"")</f>
        <v/>
      </c>
      <c r="H16405" s="40" t="str">
        <f t="shared" si="281"/>
        <v/>
      </c>
    </row>
    <row r="16406" spans="7:8" x14ac:dyDescent="0.25">
      <c r="G16406" s="19" t="str">
        <f>IFERROR(VLOOKUP($D16406,LISTA!$A$2:$J$9990,8,0),"")</f>
        <v/>
      </c>
      <c r="H16406" s="40" t="str">
        <f t="shared" si="281"/>
        <v/>
      </c>
    </row>
    <row r="16407" spans="7:8" x14ac:dyDescent="0.25">
      <c r="G16407" s="19" t="str">
        <f>IFERROR(VLOOKUP($D16407,LISTA!$A$2:$J$9990,8,0),"")</f>
        <v/>
      </c>
      <c r="H16407" s="40" t="str">
        <f t="shared" si="281"/>
        <v/>
      </c>
    </row>
    <row r="16408" spans="7:8" x14ac:dyDescent="0.25">
      <c r="G16408" s="19" t="str">
        <f>IFERROR(VLOOKUP($D16408,LISTA!$A$2:$J$9990,8,0),"")</f>
        <v/>
      </c>
      <c r="H16408" s="40" t="str">
        <f t="shared" si="281"/>
        <v/>
      </c>
    </row>
    <row r="16409" spans="7:8" x14ac:dyDescent="0.25">
      <c r="G16409" s="19" t="str">
        <f>IFERROR(VLOOKUP($D16409,LISTA!$A$2:$J$9990,8,0),"")</f>
        <v/>
      </c>
      <c r="H16409" s="40" t="str">
        <f t="shared" si="281"/>
        <v/>
      </c>
    </row>
    <row r="16410" spans="7:8" x14ac:dyDescent="0.25">
      <c r="G16410" s="19" t="str">
        <f>IFERROR(VLOOKUP($D16410,LISTA!$A$2:$J$9990,8,0),"")</f>
        <v/>
      </c>
      <c r="H16410" s="40" t="str">
        <f t="shared" si="281"/>
        <v/>
      </c>
    </row>
    <row r="16411" spans="7:8" x14ac:dyDescent="0.25">
      <c r="G16411" s="19" t="str">
        <f>IFERROR(VLOOKUP($D16411,LISTA!$A$2:$J$9990,8,0),"")</f>
        <v/>
      </c>
      <c r="H16411" s="40" t="str">
        <f t="shared" si="281"/>
        <v/>
      </c>
    </row>
    <row r="16412" spans="7:8" x14ac:dyDescent="0.25">
      <c r="G16412" s="19" t="str">
        <f>IFERROR(VLOOKUP($D16412,LISTA!$A$2:$J$9990,8,0),"")</f>
        <v/>
      </c>
      <c r="H16412" s="40" t="str">
        <f t="shared" si="281"/>
        <v/>
      </c>
    </row>
    <row r="16413" spans="7:8" x14ac:dyDescent="0.25">
      <c r="G16413" s="19" t="str">
        <f>IFERROR(VLOOKUP($D16413,LISTA!$A$2:$J$9990,8,0),"")</f>
        <v/>
      </c>
      <c r="H16413" s="40" t="str">
        <f t="shared" si="281"/>
        <v/>
      </c>
    </row>
    <row r="16414" spans="7:8" x14ac:dyDescent="0.25">
      <c r="G16414" s="19" t="str">
        <f>IFERROR(VLOOKUP($D16414,LISTA!$A$2:$J$9990,8,0),"")</f>
        <v/>
      </c>
      <c r="H16414" s="40" t="str">
        <f t="shared" si="281"/>
        <v/>
      </c>
    </row>
    <row r="16415" spans="7:8" x14ac:dyDescent="0.25">
      <c r="G16415" s="19" t="str">
        <f>IFERROR(VLOOKUP($D16415,LISTA!$A$2:$J$9990,8,0),"")</f>
        <v/>
      </c>
      <c r="H16415" s="40" t="str">
        <f t="shared" si="281"/>
        <v/>
      </c>
    </row>
    <row r="16416" spans="7:8" x14ac:dyDescent="0.25">
      <c r="G16416" s="19" t="str">
        <f>IFERROR(VLOOKUP($D16416,LISTA!$A$2:$J$9990,8,0),"")</f>
        <v/>
      </c>
      <c r="H16416" s="40" t="str">
        <f t="shared" si="281"/>
        <v/>
      </c>
    </row>
    <row r="16417" spans="7:8" x14ac:dyDescent="0.25">
      <c r="G16417" s="19" t="str">
        <f>IFERROR(VLOOKUP($D16417,LISTA!$A$2:$J$9990,8,0),"")</f>
        <v/>
      </c>
      <c r="H16417" s="40" t="str">
        <f t="shared" si="281"/>
        <v/>
      </c>
    </row>
    <row r="16418" spans="7:8" x14ac:dyDescent="0.25">
      <c r="G16418" s="19" t="str">
        <f>IFERROR(VLOOKUP($D16418,LISTA!$A$2:$J$9990,8,0),"")</f>
        <v/>
      </c>
      <c r="H16418" s="40" t="str">
        <f t="shared" si="281"/>
        <v/>
      </c>
    </row>
    <row r="16419" spans="7:8" x14ac:dyDescent="0.25">
      <c r="G16419" s="19" t="str">
        <f>IFERROR(VLOOKUP($D16419,LISTA!$A$2:$J$9990,8,0),"")</f>
        <v/>
      </c>
      <c r="H16419" s="40" t="str">
        <f t="shared" si="281"/>
        <v/>
      </c>
    </row>
    <row r="16420" spans="7:8" x14ac:dyDescent="0.25">
      <c r="G16420" s="19" t="str">
        <f>IFERROR(VLOOKUP($D16420,LISTA!$A$2:$J$9990,8,0),"")</f>
        <v/>
      </c>
      <c r="H16420" s="40" t="str">
        <f t="shared" si="281"/>
        <v/>
      </c>
    </row>
    <row r="16421" spans="7:8" x14ac:dyDescent="0.25">
      <c r="G16421" s="19" t="str">
        <f>IFERROR(VLOOKUP($D16421,LISTA!$A$2:$J$9990,8,0),"")</f>
        <v/>
      </c>
      <c r="H16421" s="40" t="str">
        <f t="shared" si="281"/>
        <v/>
      </c>
    </row>
    <row r="16422" spans="7:8" x14ac:dyDescent="0.25">
      <c r="G16422" s="19" t="str">
        <f>IFERROR(VLOOKUP($D16422,LISTA!$A$2:$J$9990,8,0),"")</f>
        <v/>
      </c>
      <c r="H16422" s="40" t="str">
        <f t="shared" si="281"/>
        <v/>
      </c>
    </row>
    <row r="16423" spans="7:8" x14ac:dyDescent="0.25">
      <c r="G16423" s="19" t="str">
        <f>IFERROR(VLOOKUP($D16423,LISTA!$A$2:$J$9990,8,0),"")</f>
        <v/>
      </c>
      <c r="H16423" s="40" t="str">
        <f t="shared" si="281"/>
        <v/>
      </c>
    </row>
    <row r="16424" spans="7:8" x14ac:dyDescent="0.25">
      <c r="G16424" s="19" t="str">
        <f>IFERROR(VLOOKUP($D16424,LISTA!$A$2:$J$9990,8,0),"")</f>
        <v/>
      </c>
      <c r="H16424" s="40" t="str">
        <f t="shared" si="281"/>
        <v/>
      </c>
    </row>
    <row r="16425" spans="7:8" x14ac:dyDescent="0.25">
      <c r="G16425" s="19" t="str">
        <f>IFERROR(VLOOKUP($D16425,LISTA!$A$2:$J$9990,8,0),"")</f>
        <v/>
      </c>
      <c r="H16425" s="40" t="str">
        <f t="shared" si="281"/>
        <v/>
      </c>
    </row>
    <row r="16426" spans="7:8" x14ac:dyDescent="0.25">
      <c r="G16426" s="19" t="str">
        <f>IFERROR(VLOOKUP($D16426,LISTA!$A$2:$J$9990,8,0),"")</f>
        <v/>
      </c>
      <c r="H16426" s="40" t="str">
        <f t="shared" si="281"/>
        <v/>
      </c>
    </row>
    <row r="16427" spans="7:8" x14ac:dyDescent="0.25">
      <c r="G16427" s="19" t="str">
        <f>IFERROR(VLOOKUP($D16427,LISTA!$A$2:$J$9990,8,0),"")</f>
        <v/>
      </c>
      <c r="H16427" s="40" t="str">
        <f t="shared" si="281"/>
        <v/>
      </c>
    </row>
    <row r="16428" spans="7:8" x14ac:dyDescent="0.25">
      <c r="G16428" s="19" t="str">
        <f>IFERROR(VLOOKUP($D16428,LISTA!$A$2:$J$9990,8,0),"")</f>
        <v/>
      </c>
      <c r="H16428" s="40" t="str">
        <f t="shared" si="281"/>
        <v/>
      </c>
    </row>
    <row r="16429" spans="7:8" x14ac:dyDescent="0.25">
      <c r="G16429" s="19" t="str">
        <f>IFERROR(VLOOKUP($D16429,LISTA!$A$2:$J$9990,8,0),"")</f>
        <v/>
      </c>
      <c r="H16429" s="40" t="str">
        <f t="shared" si="281"/>
        <v/>
      </c>
    </row>
    <row r="16430" spans="7:8" x14ac:dyDescent="0.25">
      <c r="G16430" s="19" t="str">
        <f>IFERROR(VLOOKUP($D16430,LISTA!$A$2:$J$9990,8,0),"")</f>
        <v/>
      </c>
      <c r="H16430" s="40" t="str">
        <f t="shared" si="281"/>
        <v/>
      </c>
    </row>
    <row r="16431" spans="7:8" x14ac:dyDescent="0.25">
      <c r="G16431" s="19" t="str">
        <f>IFERROR(VLOOKUP($D16431,LISTA!$A$2:$J$9990,8,0),"")</f>
        <v/>
      </c>
      <c r="H16431" s="40" t="str">
        <f t="shared" si="281"/>
        <v/>
      </c>
    </row>
    <row r="16432" spans="7:8" x14ac:dyDescent="0.25">
      <c r="G16432" s="19" t="str">
        <f>IFERROR(VLOOKUP($D16432,LISTA!$A$2:$J$9990,8,0),"")</f>
        <v/>
      </c>
      <c r="H16432" s="40" t="str">
        <f t="shared" si="281"/>
        <v/>
      </c>
    </row>
    <row r="16433" spans="7:8" x14ac:dyDescent="0.25">
      <c r="G16433" s="19" t="str">
        <f>IFERROR(VLOOKUP($D16433,LISTA!$A$2:$J$9990,8,0),"")</f>
        <v/>
      </c>
      <c r="H16433" s="40" t="str">
        <f t="shared" si="281"/>
        <v/>
      </c>
    </row>
    <row r="16434" spans="7:8" x14ac:dyDescent="0.25">
      <c r="G16434" s="19" t="str">
        <f>IFERROR(VLOOKUP($D16434,LISTA!$A$2:$J$9990,8,0),"")</f>
        <v/>
      </c>
      <c r="H16434" s="40" t="str">
        <f t="shared" si="281"/>
        <v/>
      </c>
    </row>
    <row r="16435" spans="7:8" x14ac:dyDescent="0.25">
      <c r="G16435" s="19" t="str">
        <f>IFERROR(VLOOKUP($D16435,LISTA!$A$2:$J$9990,8,0),"")</f>
        <v/>
      </c>
      <c r="H16435" s="40" t="str">
        <f t="shared" si="281"/>
        <v/>
      </c>
    </row>
    <row r="16436" spans="7:8" x14ac:dyDescent="0.25">
      <c r="G16436" s="19" t="str">
        <f>IFERROR(VLOOKUP($D16436,LISTA!$A$2:$J$9990,8,0),"")</f>
        <v/>
      </c>
      <c r="H16436" s="40" t="str">
        <f t="shared" si="281"/>
        <v/>
      </c>
    </row>
    <row r="16437" spans="7:8" x14ac:dyDescent="0.25">
      <c r="G16437" s="19" t="str">
        <f>IFERROR(VLOOKUP($D16437,LISTA!$A$2:$J$9990,8,0),"")</f>
        <v/>
      </c>
      <c r="H16437" s="40" t="str">
        <f t="shared" si="281"/>
        <v/>
      </c>
    </row>
    <row r="16438" spans="7:8" x14ac:dyDescent="0.25">
      <c r="G16438" s="19" t="str">
        <f>IFERROR(VLOOKUP($D16438,LISTA!$A$2:$J$9990,8,0),"")</f>
        <v/>
      </c>
      <c r="H16438" s="40" t="str">
        <f t="shared" si="281"/>
        <v/>
      </c>
    </row>
    <row r="16439" spans="7:8" x14ac:dyDescent="0.25">
      <c r="G16439" s="19" t="str">
        <f>IFERROR(VLOOKUP($D16439,LISTA!$A$2:$J$9990,8,0),"")</f>
        <v/>
      </c>
      <c r="H16439" s="40" t="str">
        <f t="shared" si="281"/>
        <v/>
      </c>
    </row>
    <row r="16440" spans="7:8" x14ac:dyDescent="0.25">
      <c r="G16440" s="19" t="str">
        <f>IFERROR(VLOOKUP($D16440,LISTA!$A$2:$J$9990,8,0),"")</f>
        <v/>
      </c>
      <c r="H16440" s="40" t="str">
        <f t="shared" si="281"/>
        <v/>
      </c>
    </row>
    <row r="16441" spans="7:8" x14ac:dyDescent="0.25">
      <c r="G16441" s="19" t="str">
        <f>IFERROR(VLOOKUP($D16441,LISTA!$A$2:$J$9990,8,0),"")</f>
        <v/>
      </c>
      <c r="H16441" s="40" t="str">
        <f t="shared" si="281"/>
        <v/>
      </c>
    </row>
    <row r="16442" spans="7:8" x14ac:dyDescent="0.25">
      <c r="G16442" s="19" t="str">
        <f>IFERROR(VLOOKUP($D16442,LISTA!$A$2:$J$9990,8,0),"")</f>
        <v/>
      </c>
      <c r="H16442" s="40" t="str">
        <f t="shared" si="281"/>
        <v/>
      </c>
    </row>
    <row r="16443" spans="7:8" x14ac:dyDescent="0.25">
      <c r="G16443" s="19" t="str">
        <f>IFERROR(VLOOKUP($D16443,LISTA!$A$2:$J$9990,8,0),"")</f>
        <v/>
      </c>
      <c r="H16443" s="40" t="str">
        <f t="shared" si="281"/>
        <v/>
      </c>
    </row>
    <row r="16444" spans="7:8" x14ac:dyDescent="0.25">
      <c r="G16444" s="19" t="str">
        <f>IFERROR(VLOOKUP($D16444,LISTA!$A$2:$J$9990,8,0),"")</f>
        <v/>
      </c>
      <c r="H16444" s="40" t="str">
        <f t="shared" si="281"/>
        <v/>
      </c>
    </row>
    <row r="16445" spans="7:8" x14ac:dyDescent="0.25">
      <c r="G16445" s="19" t="str">
        <f>IFERROR(VLOOKUP($D16445,LISTA!$A$2:$J$9990,8,0),"")</f>
        <v/>
      </c>
      <c r="H16445" s="40" t="str">
        <f t="shared" si="281"/>
        <v/>
      </c>
    </row>
    <row r="16446" spans="7:8" x14ac:dyDescent="0.25">
      <c r="G16446" s="19" t="str">
        <f>IFERROR(VLOOKUP($D16446,LISTA!$A$2:$J$9990,8,0),"")</f>
        <v/>
      </c>
      <c r="H16446" s="40" t="str">
        <f t="shared" si="281"/>
        <v/>
      </c>
    </row>
    <row r="16447" spans="7:8" x14ac:dyDescent="0.25">
      <c r="G16447" s="19" t="str">
        <f>IFERROR(VLOOKUP($D16447,LISTA!$A$2:$J$9990,8,0),"")</f>
        <v/>
      </c>
      <c r="H16447" s="40" t="str">
        <f t="shared" si="281"/>
        <v/>
      </c>
    </row>
    <row r="16448" spans="7:8" x14ac:dyDescent="0.25">
      <c r="G16448" s="19" t="str">
        <f>IFERROR(VLOOKUP($D16448,LISTA!$A$2:$J$9990,8,0),"")</f>
        <v/>
      </c>
      <c r="H16448" s="40" t="str">
        <f t="shared" si="281"/>
        <v/>
      </c>
    </row>
    <row r="16449" spans="7:8" x14ac:dyDescent="0.25">
      <c r="G16449" s="19" t="str">
        <f>IFERROR(VLOOKUP($D16449,LISTA!$A$2:$J$9990,8,0),"")</f>
        <v/>
      </c>
      <c r="H16449" s="40" t="str">
        <f t="shared" si="281"/>
        <v/>
      </c>
    </row>
    <row r="16450" spans="7:8" x14ac:dyDescent="0.25">
      <c r="G16450" s="19" t="str">
        <f>IFERROR(VLOOKUP($D16450,LISTA!$A$2:$J$9990,8,0),"")</f>
        <v/>
      </c>
      <c r="H16450" s="40" t="str">
        <f t="shared" si="281"/>
        <v/>
      </c>
    </row>
    <row r="16451" spans="7:8" x14ac:dyDescent="0.25">
      <c r="G16451" s="19" t="str">
        <f>IFERROR(VLOOKUP($D16451,LISTA!$A$2:$J$9990,8,0),"")</f>
        <v/>
      </c>
      <c r="H16451" s="40" t="str">
        <f t="shared" si="281"/>
        <v/>
      </c>
    </row>
    <row r="16452" spans="7:8" x14ac:dyDescent="0.25">
      <c r="G16452" s="19" t="str">
        <f>IFERROR(VLOOKUP($D16452,LISTA!$A$2:$J$9990,8,0),"")</f>
        <v/>
      </c>
      <c r="H16452" s="40" t="str">
        <f t="shared" si="281"/>
        <v/>
      </c>
    </row>
    <row r="16453" spans="7:8" x14ac:dyDescent="0.25">
      <c r="G16453" s="19" t="str">
        <f>IFERROR(VLOOKUP($D16453,LISTA!$A$2:$J$9990,8,0),"")</f>
        <v/>
      </c>
      <c r="H16453" s="40" t="str">
        <f t="shared" ref="H16453:H16516" si="282">IF(OR(G16453=$K$10,G16453=$K$11,G16453=$K$14,G16453=$K$15,G16453=$K$16,G16453=$K$17,G16453=$K$18,G16453=$K$19,G16453=$K$20,G16453=$K$21,G16453=$K$22,G16453=$K$23,G16453=$K$24,G16453=$K$25,G16453=$K$26,G16453=$K$27,G16453=$K$28),$K$9,IF(OR(G16453=$K$32,G16453=$K$33),$K$31,IF(OR(G16453=$K$38),$K$37,"")))</f>
        <v/>
      </c>
    </row>
    <row r="16454" spans="7:8" x14ac:dyDescent="0.25">
      <c r="G16454" s="19" t="str">
        <f>IFERROR(VLOOKUP($D16454,LISTA!$A$2:$J$9990,8,0),"")</f>
        <v/>
      </c>
      <c r="H16454" s="40" t="str">
        <f t="shared" si="282"/>
        <v/>
      </c>
    </row>
    <row r="16455" spans="7:8" x14ac:dyDescent="0.25">
      <c r="G16455" s="19" t="str">
        <f>IFERROR(VLOOKUP($D16455,LISTA!$A$2:$J$9990,8,0),"")</f>
        <v/>
      </c>
      <c r="H16455" s="40" t="str">
        <f t="shared" si="282"/>
        <v/>
      </c>
    </row>
    <row r="16456" spans="7:8" x14ac:dyDescent="0.25">
      <c r="G16456" s="19" t="str">
        <f>IFERROR(VLOOKUP($D16456,LISTA!$A$2:$J$9990,8,0),"")</f>
        <v/>
      </c>
      <c r="H16456" s="40" t="str">
        <f t="shared" si="282"/>
        <v/>
      </c>
    </row>
    <row r="16457" spans="7:8" x14ac:dyDescent="0.25">
      <c r="G16457" s="19" t="str">
        <f>IFERROR(VLOOKUP($D16457,LISTA!$A$2:$J$9990,8,0),"")</f>
        <v/>
      </c>
      <c r="H16457" s="40" t="str">
        <f t="shared" si="282"/>
        <v/>
      </c>
    </row>
    <row r="16458" spans="7:8" x14ac:dyDescent="0.25">
      <c r="G16458" s="19" t="str">
        <f>IFERROR(VLOOKUP($D16458,LISTA!$A$2:$J$9990,8,0),"")</f>
        <v/>
      </c>
      <c r="H16458" s="40" t="str">
        <f t="shared" si="282"/>
        <v/>
      </c>
    </row>
    <row r="16459" spans="7:8" x14ac:dyDescent="0.25">
      <c r="G16459" s="19" t="str">
        <f>IFERROR(VLOOKUP($D16459,LISTA!$A$2:$J$9990,8,0),"")</f>
        <v/>
      </c>
      <c r="H16459" s="40" t="str">
        <f t="shared" si="282"/>
        <v/>
      </c>
    </row>
    <row r="16460" spans="7:8" x14ac:dyDescent="0.25">
      <c r="G16460" s="19" t="str">
        <f>IFERROR(VLOOKUP($D16460,LISTA!$A$2:$J$9990,8,0),"")</f>
        <v/>
      </c>
      <c r="H16460" s="40" t="str">
        <f t="shared" si="282"/>
        <v/>
      </c>
    </row>
    <row r="16461" spans="7:8" x14ac:dyDescent="0.25">
      <c r="G16461" s="19" t="str">
        <f>IFERROR(VLOOKUP($D16461,LISTA!$A$2:$J$9990,8,0),"")</f>
        <v/>
      </c>
      <c r="H16461" s="40" t="str">
        <f t="shared" si="282"/>
        <v/>
      </c>
    </row>
    <row r="16462" spans="7:8" x14ac:dyDescent="0.25">
      <c r="G16462" s="19" t="str">
        <f>IFERROR(VLOOKUP($D16462,LISTA!$A$2:$J$9990,8,0),"")</f>
        <v/>
      </c>
      <c r="H16462" s="40" t="str">
        <f t="shared" si="282"/>
        <v/>
      </c>
    </row>
    <row r="16463" spans="7:8" x14ac:dyDescent="0.25">
      <c r="G16463" s="19" t="str">
        <f>IFERROR(VLOOKUP($D16463,LISTA!$A$2:$J$9990,8,0),"")</f>
        <v/>
      </c>
      <c r="H16463" s="40" t="str">
        <f t="shared" si="282"/>
        <v/>
      </c>
    </row>
    <row r="16464" spans="7:8" x14ac:dyDescent="0.25">
      <c r="G16464" s="19" t="str">
        <f>IFERROR(VLOOKUP($D16464,LISTA!$A$2:$J$9990,8,0),"")</f>
        <v/>
      </c>
      <c r="H16464" s="40" t="str">
        <f t="shared" si="282"/>
        <v/>
      </c>
    </row>
    <row r="16465" spans="7:8" x14ac:dyDescent="0.25">
      <c r="G16465" s="19" t="str">
        <f>IFERROR(VLOOKUP($D16465,LISTA!$A$2:$J$9990,8,0),"")</f>
        <v/>
      </c>
      <c r="H16465" s="40" t="str">
        <f t="shared" si="282"/>
        <v/>
      </c>
    </row>
    <row r="16466" spans="7:8" x14ac:dyDescent="0.25">
      <c r="G16466" s="19" t="str">
        <f>IFERROR(VLOOKUP($D16466,LISTA!$A$2:$J$9990,8,0),"")</f>
        <v/>
      </c>
      <c r="H16466" s="40" t="str">
        <f t="shared" si="282"/>
        <v/>
      </c>
    </row>
    <row r="16467" spans="7:8" x14ac:dyDescent="0.25">
      <c r="G16467" s="19" t="str">
        <f>IFERROR(VLOOKUP($D16467,LISTA!$A$2:$J$9990,8,0),"")</f>
        <v/>
      </c>
      <c r="H16467" s="40" t="str">
        <f t="shared" si="282"/>
        <v/>
      </c>
    </row>
    <row r="16468" spans="7:8" x14ac:dyDescent="0.25">
      <c r="G16468" s="19" t="str">
        <f>IFERROR(VLOOKUP($D16468,LISTA!$A$2:$J$9990,8,0),"")</f>
        <v/>
      </c>
      <c r="H16468" s="40" t="str">
        <f t="shared" si="282"/>
        <v/>
      </c>
    </row>
    <row r="16469" spans="7:8" x14ac:dyDescent="0.25">
      <c r="G16469" s="19" t="str">
        <f>IFERROR(VLOOKUP($D16469,LISTA!$A$2:$J$9990,8,0),"")</f>
        <v/>
      </c>
      <c r="H16469" s="40" t="str">
        <f t="shared" si="282"/>
        <v/>
      </c>
    </row>
    <row r="16470" spans="7:8" x14ac:dyDescent="0.25">
      <c r="G16470" s="19" t="str">
        <f>IFERROR(VLOOKUP($D16470,LISTA!$A$2:$J$9990,8,0),"")</f>
        <v/>
      </c>
      <c r="H16470" s="40" t="str">
        <f t="shared" si="282"/>
        <v/>
      </c>
    </row>
    <row r="16471" spans="7:8" x14ac:dyDescent="0.25">
      <c r="G16471" s="19" t="str">
        <f>IFERROR(VLOOKUP($D16471,LISTA!$A$2:$J$9990,8,0),"")</f>
        <v/>
      </c>
      <c r="H16471" s="40" t="str">
        <f t="shared" si="282"/>
        <v/>
      </c>
    </row>
    <row r="16472" spans="7:8" x14ac:dyDescent="0.25">
      <c r="G16472" s="19" t="str">
        <f>IFERROR(VLOOKUP($D16472,LISTA!$A$2:$J$9990,8,0),"")</f>
        <v/>
      </c>
      <c r="H16472" s="40" t="str">
        <f t="shared" si="282"/>
        <v/>
      </c>
    </row>
    <row r="16473" spans="7:8" x14ac:dyDescent="0.25">
      <c r="G16473" s="19" t="str">
        <f>IFERROR(VLOOKUP($D16473,LISTA!$A$2:$J$9990,8,0),"")</f>
        <v/>
      </c>
      <c r="H16473" s="40" t="str">
        <f t="shared" si="282"/>
        <v/>
      </c>
    </row>
    <row r="16474" spans="7:8" x14ac:dyDescent="0.25">
      <c r="G16474" s="19" t="str">
        <f>IFERROR(VLOOKUP($D16474,LISTA!$A$2:$J$9990,8,0),"")</f>
        <v/>
      </c>
      <c r="H16474" s="40" t="str">
        <f t="shared" si="282"/>
        <v/>
      </c>
    </row>
    <row r="16475" spans="7:8" x14ac:dyDescent="0.25">
      <c r="G16475" s="19" t="str">
        <f>IFERROR(VLOOKUP($D16475,LISTA!$A$2:$J$9990,8,0),"")</f>
        <v/>
      </c>
      <c r="H16475" s="40" t="str">
        <f t="shared" si="282"/>
        <v/>
      </c>
    </row>
    <row r="16476" spans="7:8" x14ac:dyDescent="0.25">
      <c r="G16476" s="19" t="str">
        <f>IFERROR(VLOOKUP($D16476,LISTA!$A$2:$J$9990,8,0),"")</f>
        <v/>
      </c>
      <c r="H16476" s="40" t="str">
        <f t="shared" si="282"/>
        <v/>
      </c>
    </row>
    <row r="16477" spans="7:8" x14ac:dyDescent="0.25">
      <c r="G16477" s="19" t="str">
        <f>IFERROR(VLOOKUP($D16477,LISTA!$A$2:$J$9990,8,0),"")</f>
        <v/>
      </c>
      <c r="H16477" s="40" t="str">
        <f t="shared" si="282"/>
        <v/>
      </c>
    </row>
    <row r="16478" spans="7:8" x14ac:dyDescent="0.25">
      <c r="G16478" s="19" t="str">
        <f>IFERROR(VLOOKUP($D16478,LISTA!$A$2:$J$9990,8,0),"")</f>
        <v/>
      </c>
      <c r="H16478" s="40" t="str">
        <f t="shared" si="282"/>
        <v/>
      </c>
    </row>
    <row r="16479" spans="7:8" x14ac:dyDescent="0.25">
      <c r="G16479" s="19" t="str">
        <f>IFERROR(VLOOKUP($D16479,LISTA!$A$2:$J$9990,8,0),"")</f>
        <v/>
      </c>
      <c r="H16479" s="40" t="str">
        <f t="shared" si="282"/>
        <v/>
      </c>
    </row>
    <row r="16480" spans="7:8" x14ac:dyDescent="0.25">
      <c r="G16480" s="19" t="str">
        <f>IFERROR(VLOOKUP($D16480,LISTA!$A$2:$J$9990,8,0),"")</f>
        <v/>
      </c>
      <c r="H16480" s="40" t="str">
        <f t="shared" si="282"/>
        <v/>
      </c>
    </row>
    <row r="16481" spans="7:8" x14ac:dyDescent="0.25">
      <c r="G16481" s="19" t="str">
        <f>IFERROR(VLOOKUP($D16481,LISTA!$A$2:$J$9990,8,0),"")</f>
        <v/>
      </c>
      <c r="H16481" s="40" t="str">
        <f t="shared" si="282"/>
        <v/>
      </c>
    </row>
    <row r="16482" spans="7:8" x14ac:dyDescent="0.25">
      <c r="G16482" s="19" t="str">
        <f>IFERROR(VLOOKUP($D16482,LISTA!$A$2:$J$9990,8,0),"")</f>
        <v/>
      </c>
      <c r="H16482" s="40" t="str">
        <f t="shared" si="282"/>
        <v/>
      </c>
    </row>
    <row r="16483" spans="7:8" x14ac:dyDescent="0.25">
      <c r="G16483" s="19" t="str">
        <f>IFERROR(VLOOKUP($D16483,LISTA!$A$2:$J$9990,8,0),"")</f>
        <v/>
      </c>
      <c r="H16483" s="40" t="str">
        <f t="shared" si="282"/>
        <v/>
      </c>
    </row>
    <row r="16484" spans="7:8" x14ac:dyDescent="0.25">
      <c r="G16484" s="19" t="str">
        <f>IFERROR(VLOOKUP($D16484,LISTA!$A$2:$J$9990,8,0),"")</f>
        <v/>
      </c>
      <c r="H16484" s="40" t="str">
        <f t="shared" si="282"/>
        <v/>
      </c>
    </row>
    <row r="16485" spans="7:8" x14ac:dyDescent="0.25">
      <c r="G16485" s="19" t="str">
        <f>IFERROR(VLOOKUP($D16485,LISTA!$A$2:$J$9990,8,0),"")</f>
        <v/>
      </c>
      <c r="H16485" s="40" t="str">
        <f t="shared" si="282"/>
        <v/>
      </c>
    </row>
    <row r="16486" spans="7:8" x14ac:dyDescent="0.25">
      <c r="G16486" s="19" t="str">
        <f>IFERROR(VLOOKUP($D16486,LISTA!$A$2:$J$9990,8,0),"")</f>
        <v/>
      </c>
      <c r="H16486" s="40" t="str">
        <f t="shared" si="282"/>
        <v/>
      </c>
    </row>
    <row r="16487" spans="7:8" x14ac:dyDescent="0.25">
      <c r="G16487" s="19" t="str">
        <f>IFERROR(VLOOKUP($D16487,LISTA!$A$2:$J$9990,8,0),"")</f>
        <v/>
      </c>
      <c r="H16487" s="40" t="str">
        <f t="shared" si="282"/>
        <v/>
      </c>
    </row>
    <row r="16488" spans="7:8" x14ac:dyDescent="0.25">
      <c r="G16488" s="19" t="str">
        <f>IFERROR(VLOOKUP($D16488,LISTA!$A$2:$J$9990,8,0),"")</f>
        <v/>
      </c>
      <c r="H16488" s="40" t="str">
        <f t="shared" si="282"/>
        <v/>
      </c>
    </row>
    <row r="16489" spans="7:8" x14ac:dyDescent="0.25">
      <c r="G16489" s="19" t="str">
        <f>IFERROR(VLOOKUP($D16489,LISTA!$A$2:$J$9990,8,0),"")</f>
        <v/>
      </c>
      <c r="H16489" s="40" t="str">
        <f t="shared" si="282"/>
        <v/>
      </c>
    </row>
    <row r="16490" spans="7:8" x14ac:dyDescent="0.25">
      <c r="G16490" s="19" t="str">
        <f>IFERROR(VLOOKUP($D16490,LISTA!$A$2:$J$9990,8,0),"")</f>
        <v/>
      </c>
      <c r="H16490" s="40" t="str">
        <f t="shared" si="282"/>
        <v/>
      </c>
    </row>
    <row r="16491" spans="7:8" x14ac:dyDescent="0.25">
      <c r="G16491" s="19" t="str">
        <f>IFERROR(VLOOKUP($D16491,LISTA!$A$2:$J$9990,8,0),"")</f>
        <v/>
      </c>
      <c r="H16491" s="40" t="str">
        <f t="shared" si="282"/>
        <v/>
      </c>
    </row>
    <row r="16492" spans="7:8" x14ac:dyDescent="0.25">
      <c r="G16492" s="19" t="str">
        <f>IFERROR(VLOOKUP($D16492,LISTA!$A$2:$J$9990,8,0),"")</f>
        <v/>
      </c>
      <c r="H16492" s="40" t="str">
        <f t="shared" si="282"/>
        <v/>
      </c>
    </row>
    <row r="16493" spans="7:8" x14ac:dyDescent="0.25">
      <c r="G16493" s="19" t="str">
        <f>IFERROR(VLOOKUP($D16493,LISTA!$A$2:$J$9990,8,0),"")</f>
        <v/>
      </c>
      <c r="H16493" s="40" t="str">
        <f t="shared" si="282"/>
        <v/>
      </c>
    </row>
    <row r="16494" spans="7:8" x14ac:dyDescent="0.25">
      <c r="G16494" s="19" t="str">
        <f>IFERROR(VLOOKUP($D16494,LISTA!$A$2:$J$9990,8,0),"")</f>
        <v/>
      </c>
      <c r="H16494" s="40" t="str">
        <f t="shared" si="282"/>
        <v/>
      </c>
    </row>
    <row r="16495" spans="7:8" x14ac:dyDescent="0.25">
      <c r="G16495" s="19" t="str">
        <f>IFERROR(VLOOKUP($D16495,LISTA!$A$2:$J$9990,8,0),"")</f>
        <v/>
      </c>
      <c r="H16495" s="40" t="str">
        <f t="shared" si="282"/>
        <v/>
      </c>
    </row>
    <row r="16496" spans="7:8" x14ac:dyDescent="0.25">
      <c r="G16496" s="19" t="str">
        <f>IFERROR(VLOOKUP($D16496,LISTA!$A$2:$J$9990,8,0),"")</f>
        <v/>
      </c>
      <c r="H16496" s="40" t="str">
        <f t="shared" si="282"/>
        <v/>
      </c>
    </row>
    <row r="16497" spans="7:8" x14ac:dyDescent="0.25">
      <c r="G16497" s="19" t="str">
        <f>IFERROR(VLOOKUP($D16497,LISTA!$A$2:$J$9990,8,0),"")</f>
        <v/>
      </c>
      <c r="H16497" s="40" t="str">
        <f t="shared" si="282"/>
        <v/>
      </c>
    </row>
    <row r="16498" spans="7:8" x14ac:dyDescent="0.25">
      <c r="G16498" s="19" t="str">
        <f>IFERROR(VLOOKUP($D16498,LISTA!$A$2:$J$9990,8,0),"")</f>
        <v/>
      </c>
      <c r="H16498" s="40" t="str">
        <f t="shared" si="282"/>
        <v/>
      </c>
    </row>
    <row r="16499" spans="7:8" x14ac:dyDescent="0.25">
      <c r="G16499" s="19" t="str">
        <f>IFERROR(VLOOKUP($D16499,LISTA!$A$2:$J$9990,8,0),"")</f>
        <v/>
      </c>
      <c r="H16499" s="40" t="str">
        <f t="shared" si="282"/>
        <v/>
      </c>
    </row>
    <row r="16500" spans="7:8" x14ac:dyDescent="0.25">
      <c r="G16500" s="19" t="str">
        <f>IFERROR(VLOOKUP($D16500,LISTA!$A$2:$J$9990,8,0),"")</f>
        <v/>
      </c>
      <c r="H16500" s="40" t="str">
        <f t="shared" si="282"/>
        <v/>
      </c>
    </row>
    <row r="16501" spans="7:8" x14ac:dyDescent="0.25">
      <c r="G16501" s="19" t="str">
        <f>IFERROR(VLOOKUP($D16501,LISTA!$A$2:$J$9990,8,0),"")</f>
        <v/>
      </c>
      <c r="H16501" s="40" t="str">
        <f t="shared" si="282"/>
        <v/>
      </c>
    </row>
    <row r="16502" spans="7:8" x14ac:dyDescent="0.25">
      <c r="G16502" s="19" t="str">
        <f>IFERROR(VLOOKUP($D16502,LISTA!$A$2:$J$9990,8,0),"")</f>
        <v/>
      </c>
      <c r="H16502" s="40" t="str">
        <f t="shared" si="282"/>
        <v/>
      </c>
    </row>
    <row r="16503" spans="7:8" x14ac:dyDescent="0.25">
      <c r="G16503" s="19" t="str">
        <f>IFERROR(VLOOKUP($D16503,LISTA!$A$2:$J$9990,8,0),"")</f>
        <v/>
      </c>
      <c r="H16503" s="40" t="str">
        <f t="shared" si="282"/>
        <v/>
      </c>
    </row>
    <row r="16504" spans="7:8" x14ac:dyDescent="0.25">
      <c r="G16504" s="19" t="str">
        <f>IFERROR(VLOOKUP($D16504,LISTA!$A$2:$J$9990,8,0),"")</f>
        <v/>
      </c>
      <c r="H16504" s="40" t="str">
        <f t="shared" si="282"/>
        <v/>
      </c>
    </row>
    <row r="16505" spans="7:8" x14ac:dyDescent="0.25">
      <c r="G16505" s="19" t="str">
        <f>IFERROR(VLOOKUP($D16505,LISTA!$A$2:$J$9990,8,0),"")</f>
        <v/>
      </c>
      <c r="H16505" s="40" t="str">
        <f t="shared" si="282"/>
        <v/>
      </c>
    </row>
    <row r="16506" spans="7:8" x14ac:dyDescent="0.25">
      <c r="G16506" s="19" t="str">
        <f>IFERROR(VLOOKUP($D16506,LISTA!$A$2:$J$9990,8,0),"")</f>
        <v/>
      </c>
      <c r="H16506" s="40" t="str">
        <f t="shared" si="282"/>
        <v/>
      </c>
    </row>
    <row r="16507" spans="7:8" x14ac:dyDescent="0.25">
      <c r="G16507" s="19" t="str">
        <f>IFERROR(VLOOKUP($D16507,LISTA!$A$2:$J$9990,8,0),"")</f>
        <v/>
      </c>
      <c r="H16507" s="40" t="str">
        <f t="shared" si="282"/>
        <v/>
      </c>
    </row>
    <row r="16508" spans="7:8" x14ac:dyDescent="0.25">
      <c r="G16508" s="19" t="str">
        <f>IFERROR(VLOOKUP($D16508,LISTA!$A$2:$J$9990,8,0),"")</f>
        <v/>
      </c>
      <c r="H16508" s="40" t="str">
        <f t="shared" si="282"/>
        <v/>
      </c>
    </row>
    <row r="16509" spans="7:8" x14ac:dyDescent="0.25">
      <c r="G16509" s="19" t="str">
        <f>IFERROR(VLOOKUP($D16509,LISTA!$A$2:$J$9990,8,0),"")</f>
        <v/>
      </c>
      <c r="H16509" s="40" t="str">
        <f t="shared" si="282"/>
        <v/>
      </c>
    </row>
    <row r="16510" spans="7:8" x14ac:dyDescent="0.25">
      <c r="G16510" s="19" t="str">
        <f>IFERROR(VLOOKUP($D16510,LISTA!$A$2:$J$9990,8,0),"")</f>
        <v/>
      </c>
      <c r="H16510" s="40" t="str">
        <f t="shared" si="282"/>
        <v/>
      </c>
    </row>
    <row r="16511" spans="7:8" x14ac:dyDescent="0.25">
      <c r="G16511" s="19" t="str">
        <f>IFERROR(VLOOKUP($D16511,LISTA!$A$2:$J$9990,8,0),"")</f>
        <v/>
      </c>
      <c r="H16511" s="40" t="str">
        <f t="shared" si="282"/>
        <v/>
      </c>
    </row>
    <row r="16512" spans="7:8" x14ac:dyDescent="0.25">
      <c r="G16512" s="19" t="str">
        <f>IFERROR(VLOOKUP($D16512,LISTA!$A$2:$J$9990,8,0),"")</f>
        <v/>
      </c>
      <c r="H16512" s="40" t="str">
        <f t="shared" si="282"/>
        <v/>
      </c>
    </row>
    <row r="16513" spans="7:8" x14ac:dyDescent="0.25">
      <c r="G16513" s="19" t="str">
        <f>IFERROR(VLOOKUP($D16513,LISTA!$A$2:$J$9990,8,0),"")</f>
        <v/>
      </c>
      <c r="H16513" s="40" t="str">
        <f t="shared" si="282"/>
        <v/>
      </c>
    </row>
    <row r="16514" spans="7:8" x14ac:dyDescent="0.25">
      <c r="G16514" s="19" t="str">
        <f>IFERROR(VLOOKUP($D16514,LISTA!$A$2:$J$9990,8,0),"")</f>
        <v/>
      </c>
      <c r="H16514" s="40" t="str">
        <f t="shared" si="282"/>
        <v/>
      </c>
    </row>
    <row r="16515" spans="7:8" x14ac:dyDescent="0.25">
      <c r="G16515" s="19" t="str">
        <f>IFERROR(VLOOKUP($D16515,LISTA!$A$2:$J$9990,8,0),"")</f>
        <v/>
      </c>
      <c r="H16515" s="40" t="str">
        <f t="shared" si="282"/>
        <v/>
      </c>
    </row>
    <row r="16516" spans="7:8" x14ac:dyDescent="0.25">
      <c r="G16516" s="19" t="str">
        <f>IFERROR(VLOOKUP($D16516,LISTA!$A$2:$J$9990,8,0),"")</f>
        <v/>
      </c>
      <c r="H16516" s="40" t="str">
        <f t="shared" si="282"/>
        <v/>
      </c>
    </row>
    <row r="16517" spans="7:8" x14ac:dyDescent="0.25">
      <c r="G16517" s="19" t="str">
        <f>IFERROR(VLOOKUP($D16517,LISTA!$A$2:$J$9990,8,0),"")</f>
        <v/>
      </c>
      <c r="H16517" s="40" t="str">
        <f t="shared" ref="H16517:H16580" si="283">IF(OR(G16517=$K$10,G16517=$K$11,G16517=$K$14,G16517=$K$15,G16517=$K$16,G16517=$K$17,G16517=$K$18,G16517=$K$19,G16517=$K$20,G16517=$K$21,G16517=$K$22,G16517=$K$23,G16517=$K$24,G16517=$K$25,G16517=$K$26,G16517=$K$27,G16517=$K$28),$K$9,IF(OR(G16517=$K$32,G16517=$K$33),$K$31,IF(OR(G16517=$K$38),$K$37,"")))</f>
        <v/>
      </c>
    </row>
    <row r="16518" spans="7:8" x14ac:dyDescent="0.25">
      <c r="G16518" s="19" t="str">
        <f>IFERROR(VLOOKUP($D16518,LISTA!$A$2:$J$9990,8,0),"")</f>
        <v/>
      </c>
      <c r="H16518" s="40" t="str">
        <f t="shared" si="283"/>
        <v/>
      </c>
    </row>
    <row r="16519" spans="7:8" x14ac:dyDescent="0.25">
      <c r="G16519" s="19" t="str">
        <f>IFERROR(VLOOKUP($D16519,LISTA!$A$2:$J$9990,8,0),"")</f>
        <v/>
      </c>
      <c r="H16519" s="40" t="str">
        <f t="shared" si="283"/>
        <v/>
      </c>
    </row>
    <row r="16520" spans="7:8" x14ac:dyDescent="0.25">
      <c r="G16520" s="19" t="str">
        <f>IFERROR(VLOOKUP($D16520,LISTA!$A$2:$J$9990,8,0),"")</f>
        <v/>
      </c>
      <c r="H16520" s="40" t="str">
        <f t="shared" si="283"/>
        <v/>
      </c>
    </row>
    <row r="16521" spans="7:8" x14ac:dyDescent="0.25">
      <c r="G16521" s="19" t="str">
        <f>IFERROR(VLOOKUP($D16521,LISTA!$A$2:$J$9990,8,0),"")</f>
        <v/>
      </c>
      <c r="H16521" s="40" t="str">
        <f t="shared" si="283"/>
        <v/>
      </c>
    </row>
    <row r="16522" spans="7:8" x14ac:dyDescent="0.25">
      <c r="G16522" s="19" t="str">
        <f>IFERROR(VLOOKUP($D16522,LISTA!$A$2:$J$9990,8,0),"")</f>
        <v/>
      </c>
      <c r="H16522" s="40" t="str">
        <f t="shared" si="283"/>
        <v/>
      </c>
    </row>
    <row r="16523" spans="7:8" x14ac:dyDescent="0.25">
      <c r="G16523" s="19" t="str">
        <f>IFERROR(VLOOKUP($D16523,LISTA!$A$2:$J$9990,8,0),"")</f>
        <v/>
      </c>
      <c r="H16523" s="40" t="str">
        <f t="shared" si="283"/>
        <v/>
      </c>
    </row>
    <row r="16524" spans="7:8" x14ac:dyDescent="0.25">
      <c r="G16524" s="19" t="str">
        <f>IFERROR(VLOOKUP($D16524,LISTA!$A$2:$J$9990,8,0),"")</f>
        <v/>
      </c>
      <c r="H16524" s="40" t="str">
        <f t="shared" si="283"/>
        <v/>
      </c>
    </row>
    <row r="16525" spans="7:8" x14ac:dyDescent="0.25">
      <c r="G16525" s="19" t="str">
        <f>IFERROR(VLOOKUP($D16525,LISTA!$A$2:$J$9990,8,0),"")</f>
        <v/>
      </c>
      <c r="H16525" s="40" t="str">
        <f t="shared" si="283"/>
        <v/>
      </c>
    </row>
    <row r="16526" spans="7:8" x14ac:dyDescent="0.25">
      <c r="G16526" s="19" t="str">
        <f>IFERROR(VLOOKUP($D16526,LISTA!$A$2:$J$9990,8,0),"")</f>
        <v/>
      </c>
      <c r="H16526" s="40" t="str">
        <f t="shared" si="283"/>
        <v/>
      </c>
    </row>
    <row r="16527" spans="7:8" x14ac:dyDescent="0.25">
      <c r="G16527" s="19" t="str">
        <f>IFERROR(VLOOKUP($D16527,LISTA!$A$2:$J$9990,8,0),"")</f>
        <v/>
      </c>
      <c r="H16527" s="40" t="str">
        <f t="shared" si="283"/>
        <v/>
      </c>
    </row>
    <row r="16528" spans="7:8" x14ac:dyDescent="0.25">
      <c r="G16528" s="19" t="str">
        <f>IFERROR(VLOOKUP($D16528,LISTA!$A$2:$J$9990,8,0),"")</f>
        <v/>
      </c>
      <c r="H16528" s="40" t="str">
        <f t="shared" si="283"/>
        <v/>
      </c>
    </row>
    <row r="16529" spans="7:8" x14ac:dyDescent="0.25">
      <c r="G16529" s="19" t="str">
        <f>IFERROR(VLOOKUP($D16529,LISTA!$A$2:$J$9990,8,0),"")</f>
        <v/>
      </c>
      <c r="H16529" s="40" t="str">
        <f t="shared" si="283"/>
        <v/>
      </c>
    </row>
    <row r="16530" spans="7:8" x14ac:dyDescent="0.25">
      <c r="G16530" s="19" t="str">
        <f>IFERROR(VLOOKUP($D16530,LISTA!$A$2:$J$9990,8,0),"")</f>
        <v/>
      </c>
      <c r="H16530" s="40" t="str">
        <f t="shared" si="283"/>
        <v/>
      </c>
    </row>
    <row r="16531" spans="7:8" x14ac:dyDescent="0.25">
      <c r="G16531" s="19" t="str">
        <f>IFERROR(VLOOKUP($D16531,LISTA!$A$2:$J$9990,8,0),"")</f>
        <v/>
      </c>
      <c r="H16531" s="40" t="str">
        <f t="shared" si="283"/>
        <v/>
      </c>
    </row>
    <row r="16532" spans="7:8" x14ac:dyDescent="0.25">
      <c r="G16532" s="19" t="str">
        <f>IFERROR(VLOOKUP($D16532,LISTA!$A$2:$J$9990,8,0),"")</f>
        <v/>
      </c>
      <c r="H16532" s="40" t="str">
        <f t="shared" si="283"/>
        <v/>
      </c>
    </row>
    <row r="16533" spans="7:8" x14ac:dyDescent="0.25">
      <c r="G16533" s="19" t="str">
        <f>IFERROR(VLOOKUP($D16533,LISTA!$A$2:$J$9990,8,0),"")</f>
        <v/>
      </c>
      <c r="H16533" s="40" t="str">
        <f t="shared" si="283"/>
        <v/>
      </c>
    </row>
    <row r="16534" spans="7:8" x14ac:dyDescent="0.25">
      <c r="G16534" s="19" t="str">
        <f>IFERROR(VLOOKUP($D16534,LISTA!$A$2:$J$9990,8,0),"")</f>
        <v/>
      </c>
      <c r="H16534" s="40" t="str">
        <f t="shared" si="283"/>
        <v/>
      </c>
    </row>
    <row r="16535" spans="7:8" x14ac:dyDescent="0.25">
      <c r="G16535" s="19" t="str">
        <f>IFERROR(VLOOKUP($D16535,LISTA!$A$2:$J$9990,8,0),"")</f>
        <v/>
      </c>
      <c r="H16535" s="40" t="str">
        <f t="shared" si="283"/>
        <v/>
      </c>
    </row>
    <row r="16536" spans="7:8" x14ac:dyDescent="0.25">
      <c r="G16536" s="19" t="str">
        <f>IFERROR(VLOOKUP($D16536,LISTA!$A$2:$J$9990,8,0),"")</f>
        <v/>
      </c>
      <c r="H16536" s="40" t="str">
        <f t="shared" si="283"/>
        <v/>
      </c>
    </row>
    <row r="16537" spans="7:8" x14ac:dyDescent="0.25">
      <c r="G16537" s="19" t="str">
        <f>IFERROR(VLOOKUP($D16537,LISTA!$A$2:$J$9990,8,0),"")</f>
        <v/>
      </c>
      <c r="H16537" s="40" t="str">
        <f t="shared" si="283"/>
        <v/>
      </c>
    </row>
    <row r="16538" spans="7:8" x14ac:dyDescent="0.25">
      <c r="G16538" s="19" t="str">
        <f>IFERROR(VLOOKUP($D16538,LISTA!$A$2:$J$9990,8,0),"")</f>
        <v/>
      </c>
      <c r="H16538" s="40" t="str">
        <f t="shared" si="283"/>
        <v/>
      </c>
    </row>
    <row r="16539" spans="7:8" x14ac:dyDescent="0.25">
      <c r="G16539" s="19" t="str">
        <f>IFERROR(VLOOKUP($D16539,LISTA!$A$2:$J$9990,8,0),"")</f>
        <v/>
      </c>
      <c r="H16539" s="40" t="str">
        <f t="shared" si="283"/>
        <v/>
      </c>
    </row>
    <row r="16540" spans="7:8" x14ac:dyDescent="0.25">
      <c r="G16540" s="19" t="str">
        <f>IFERROR(VLOOKUP($D16540,LISTA!$A$2:$J$9990,8,0),"")</f>
        <v/>
      </c>
      <c r="H16540" s="40" t="str">
        <f t="shared" si="283"/>
        <v/>
      </c>
    </row>
    <row r="16541" spans="7:8" x14ac:dyDescent="0.25">
      <c r="G16541" s="19" t="str">
        <f>IFERROR(VLOOKUP($D16541,LISTA!$A$2:$J$9990,8,0),"")</f>
        <v/>
      </c>
      <c r="H16541" s="40" t="str">
        <f t="shared" si="283"/>
        <v/>
      </c>
    </row>
    <row r="16542" spans="7:8" x14ac:dyDescent="0.25">
      <c r="G16542" s="19" t="str">
        <f>IFERROR(VLOOKUP($D16542,LISTA!$A$2:$J$9990,8,0),"")</f>
        <v/>
      </c>
      <c r="H16542" s="40" t="str">
        <f t="shared" si="283"/>
        <v/>
      </c>
    </row>
    <row r="16543" spans="7:8" x14ac:dyDescent="0.25">
      <c r="G16543" s="19" t="str">
        <f>IFERROR(VLOOKUP($D16543,LISTA!$A$2:$J$9990,8,0),"")</f>
        <v/>
      </c>
      <c r="H16543" s="40" t="str">
        <f t="shared" si="283"/>
        <v/>
      </c>
    </row>
    <row r="16544" spans="7:8" x14ac:dyDescent="0.25">
      <c r="G16544" s="19" t="str">
        <f>IFERROR(VLOOKUP($D16544,LISTA!$A$2:$J$9990,8,0),"")</f>
        <v/>
      </c>
      <c r="H16544" s="40" t="str">
        <f t="shared" si="283"/>
        <v/>
      </c>
    </row>
    <row r="16545" spans="7:8" x14ac:dyDescent="0.25">
      <c r="G16545" s="19" t="str">
        <f>IFERROR(VLOOKUP($D16545,LISTA!$A$2:$J$9990,8,0),"")</f>
        <v/>
      </c>
      <c r="H16545" s="40" t="str">
        <f t="shared" si="283"/>
        <v/>
      </c>
    </row>
    <row r="16546" spans="7:8" x14ac:dyDescent="0.25">
      <c r="G16546" s="19" t="str">
        <f>IFERROR(VLOOKUP($D16546,LISTA!$A$2:$J$9990,8,0),"")</f>
        <v/>
      </c>
      <c r="H16546" s="40" t="str">
        <f t="shared" si="283"/>
        <v/>
      </c>
    </row>
    <row r="16547" spans="7:8" x14ac:dyDescent="0.25">
      <c r="G16547" s="19" t="str">
        <f>IFERROR(VLOOKUP($D16547,LISTA!$A$2:$J$9990,8,0),"")</f>
        <v/>
      </c>
      <c r="H16547" s="40" t="str">
        <f t="shared" si="283"/>
        <v/>
      </c>
    </row>
    <row r="16548" spans="7:8" x14ac:dyDescent="0.25">
      <c r="G16548" s="19" t="str">
        <f>IFERROR(VLOOKUP($D16548,LISTA!$A$2:$J$9990,8,0),"")</f>
        <v/>
      </c>
      <c r="H16548" s="40" t="str">
        <f t="shared" si="283"/>
        <v/>
      </c>
    </row>
    <row r="16549" spans="7:8" x14ac:dyDescent="0.25">
      <c r="G16549" s="19" t="str">
        <f>IFERROR(VLOOKUP($D16549,LISTA!$A$2:$J$9990,8,0),"")</f>
        <v/>
      </c>
      <c r="H16549" s="40" t="str">
        <f t="shared" si="283"/>
        <v/>
      </c>
    </row>
    <row r="16550" spans="7:8" x14ac:dyDescent="0.25">
      <c r="G16550" s="19" t="str">
        <f>IFERROR(VLOOKUP($D16550,LISTA!$A$2:$J$9990,8,0),"")</f>
        <v/>
      </c>
      <c r="H16550" s="40" t="str">
        <f t="shared" si="283"/>
        <v/>
      </c>
    </row>
    <row r="16551" spans="7:8" x14ac:dyDescent="0.25">
      <c r="G16551" s="19" t="str">
        <f>IFERROR(VLOOKUP($D16551,LISTA!$A$2:$J$9990,8,0),"")</f>
        <v/>
      </c>
      <c r="H16551" s="40" t="str">
        <f t="shared" si="283"/>
        <v/>
      </c>
    </row>
    <row r="16552" spans="7:8" x14ac:dyDescent="0.25">
      <c r="G16552" s="19" t="str">
        <f>IFERROR(VLOOKUP($D16552,LISTA!$A$2:$J$9990,8,0),"")</f>
        <v/>
      </c>
      <c r="H16552" s="40" t="str">
        <f t="shared" si="283"/>
        <v/>
      </c>
    </row>
    <row r="16553" spans="7:8" x14ac:dyDescent="0.25">
      <c r="G16553" s="19" t="str">
        <f>IFERROR(VLOOKUP($D16553,LISTA!$A$2:$J$9990,8,0),"")</f>
        <v/>
      </c>
      <c r="H16553" s="40" t="str">
        <f t="shared" si="283"/>
        <v/>
      </c>
    </row>
    <row r="16554" spans="7:8" x14ac:dyDescent="0.25">
      <c r="G16554" s="19" t="str">
        <f>IFERROR(VLOOKUP($D16554,LISTA!$A$2:$J$9990,8,0),"")</f>
        <v/>
      </c>
      <c r="H16554" s="40" t="str">
        <f t="shared" si="283"/>
        <v/>
      </c>
    </row>
    <row r="16555" spans="7:8" x14ac:dyDescent="0.25">
      <c r="G16555" s="19" t="str">
        <f>IFERROR(VLOOKUP($D16555,LISTA!$A$2:$J$9990,8,0),"")</f>
        <v/>
      </c>
      <c r="H16555" s="40" t="str">
        <f t="shared" si="283"/>
        <v/>
      </c>
    </row>
    <row r="16556" spans="7:8" x14ac:dyDescent="0.25">
      <c r="G16556" s="19" t="str">
        <f>IFERROR(VLOOKUP($D16556,LISTA!$A$2:$J$9990,8,0),"")</f>
        <v/>
      </c>
      <c r="H16556" s="40" t="str">
        <f t="shared" si="283"/>
        <v/>
      </c>
    </row>
    <row r="16557" spans="7:8" x14ac:dyDescent="0.25">
      <c r="G16557" s="19" t="str">
        <f>IFERROR(VLOOKUP($D16557,LISTA!$A$2:$J$9990,8,0),"")</f>
        <v/>
      </c>
      <c r="H16557" s="40" t="str">
        <f t="shared" si="283"/>
        <v/>
      </c>
    </row>
    <row r="16558" spans="7:8" x14ac:dyDescent="0.25">
      <c r="G16558" s="19" t="str">
        <f>IFERROR(VLOOKUP($D16558,LISTA!$A$2:$J$9990,8,0),"")</f>
        <v/>
      </c>
      <c r="H16558" s="40" t="str">
        <f t="shared" si="283"/>
        <v/>
      </c>
    </row>
    <row r="16559" spans="7:8" x14ac:dyDescent="0.25">
      <c r="G16559" s="19" t="str">
        <f>IFERROR(VLOOKUP($D16559,LISTA!$A$2:$J$9990,8,0),"")</f>
        <v/>
      </c>
      <c r="H16559" s="40" t="str">
        <f t="shared" si="283"/>
        <v/>
      </c>
    </row>
    <row r="16560" spans="7:8" x14ac:dyDescent="0.25">
      <c r="G16560" s="19" t="str">
        <f>IFERROR(VLOOKUP($D16560,LISTA!$A$2:$J$9990,8,0),"")</f>
        <v/>
      </c>
      <c r="H16560" s="40" t="str">
        <f t="shared" si="283"/>
        <v/>
      </c>
    </row>
    <row r="16561" spans="7:8" x14ac:dyDescent="0.25">
      <c r="G16561" s="19" t="str">
        <f>IFERROR(VLOOKUP($D16561,LISTA!$A$2:$J$9990,8,0),"")</f>
        <v/>
      </c>
      <c r="H16561" s="40" t="str">
        <f t="shared" si="283"/>
        <v/>
      </c>
    </row>
    <row r="16562" spans="7:8" x14ac:dyDescent="0.25">
      <c r="G16562" s="19" t="str">
        <f>IFERROR(VLOOKUP($D16562,LISTA!$A$2:$J$9990,8,0),"")</f>
        <v/>
      </c>
      <c r="H16562" s="40" t="str">
        <f t="shared" si="283"/>
        <v/>
      </c>
    </row>
    <row r="16563" spans="7:8" x14ac:dyDescent="0.25">
      <c r="G16563" s="19" t="str">
        <f>IFERROR(VLOOKUP($D16563,LISTA!$A$2:$J$9990,8,0),"")</f>
        <v/>
      </c>
      <c r="H16563" s="40" t="str">
        <f t="shared" si="283"/>
        <v/>
      </c>
    </row>
    <row r="16564" spans="7:8" x14ac:dyDescent="0.25">
      <c r="G16564" s="19" t="str">
        <f>IFERROR(VLOOKUP($D16564,LISTA!$A$2:$J$9990,8,0),"")</f>
        <v/>
      </c>
      <c r="H16564" s="40" t="str">
        <f t="shared" si="283"/>
        <v/>
      </c>
    </row>
    <row r="16565" spans="7:8" x14ac:dyDescent="0.25">
      <c r="G16565" s="19" t="str">
        <f>IFERROR(VLOOKUP($D16565,LISTA!$A$2:$J$9990,8,0),"")</f>
        <v/>
      </c>
      <c r="H16565" s="40" t="str">
        <f t="shared" si="283"/>
        <v/>
      </c>
    </row>
    <row r="16566" spans="7:8" x14ac:dyDescent="0.25">
      <c r="G16566" s="19" t="str">
        <f>IFERROR(VLOOKUP($D16566,LISTA!$A$2:$J$9990,8,0),"")</f>
        <v/>
      </c>
      <c r="H16566" s="40" t="str">
        <f t="shared" si="283"/>
        <v/>
      </c>
    </row>
    <row r="16567" spans="7:8" x14ac:dyDescent="0.25">
      <c r="G16567" s="19" t="str">
        <f>IFERROR(VLOOKUP($D16567,LISTA!$A$2:$J$9990,8,0),"")</f>
        <v/>
      </c>
      <c r="H16567" s="40" t="str">
        <f t="shared" si="283"/>
        <v/>
      </c>
    </row>
    <row r="16568" spans="7:8" x14ac:dyDescent="0.25">
      <c r="G16568" s="19" t="str">
        <f>IFERROR(VLOOKUP($D16568,LISTA!$A$2:$J$9990,8,0),"")</f>
        <v/>
      </c>
      <c r="H16568" s="40" t="str">
        <f t="shared" si="283"/>
        <v/>
      </c>
    </row>
    <row r="16569" spans="7:8" x14ac:dyDescent="0.25">
      <c r="G16569" s="19" t="str">
        <f>IFERROR(VLOOKUP($D16569,LISTA!$A$2:$J$9990,8,0),"")</f>
        <v/>
      </c>
      <c r="H16569" s="40" t="str">
        <f t="shared" si="283"/>
        <v/>
      </c>
    </row>
    <row r="16570" spans="7:8" x14ac:dyDescent="0.25">
      <c r="G16570" s="19" t="str">
        <f>IFERROR(VLOOKUP($D16570,LISTA!$A$2:$J$9990,8,0),"")</f>
        <v/>
      </c>
      <c r="H16570" s="40" t="str">
        <f t="shared" si="283"/>
        <v/>
      </c>
    </row>
    <row r="16571" spans="7:8" x14ac:dyDescent="0.25">
      <c r="G16571" s="19" t="str">
        <f>IFERROR(VLOOKUP($D16571,LISTA!$A$2:$J$9990,8,0),"")</f>
        <v/>
      </c>
      <c r="H16571" s="40" t="str">
        <f t="shared" si="283"/>
        <v/>
      </c>
    </row>
    <row r="16572" spans="7:8" x14ac:dyDescent="0.25">
      <c r="G16572" s="19" t="str">
        <f>IFERROR(VLOOKUP($D16572,LISTA!$A$2:$J$9990,8,0),"")</f>
        <v/>
      </c>
      <c r="H16572" s="40" t="str">
        <f t="shared" si="283"/>
        <v/>
      </c>
    </row>
    <row r="16573" spans="7:8" x14ac:dyDescent="0.25">
      <c r="G16573" s="19" t="str">
        <f>IFERROR(VLOOKUP($D16573,LISTA!$A$2:$J$9990,8,0),"")</f>
        <v/>
      </c>
      <c r="H16573" s="40" t="str">
        <f t="shared" si="283"/>
        <v/>
      </c>
    </row>
    <row r="16574" spans="7:8" x14ac:dyDescent="0.25">
      <c r="G16574" s="19" t="str">
        <f>IFERROR(VLOOKUP($D16574,LISTA!$A$2:$J$9990,8,0),"")</f>
        <v/>
      </c>
      <c r="H16574" s="40" t="str">
        <f t="shared" si="283"/>
        <v/>
      </c>
    </row>
    <row r="16575" spans="7:8" x14ac:dyDescent="0.25">
      <c r="G16575" s="19" t="str">
        <f>IFERROR(VLOOKUP($D16575,LISTA!$A$2:$J$9990,8,0),"")</f>
        <v/>
      </c>
      <c r="H16575" s="40" t="str">
        <f t="shared" si="283"/>
        <v/>
      </c>
    </row>
    <row r="16576" spans="7:8" x14ac:dyDescent="0.25">
      <c r="G16576" s="19" t="str">
        <f>IFERROR(VLOOKUP($D16576,LISTA!$A$2:$J$9990,8,0),"")</f>
        <v/>
      </c>
      <c r="H16576" s="40" t="str">
        <f t="shared" si="283"/>
        <v/>
      </c>
    </row>
    <row r="16577" spans="7:8" x14ac:dyDescent="0.25">
      <c r="G16577" s="19" t="str">
        <f>IFERROR(VLOOKUP($D16577,LISTA!$A$2:$J$9990,8,0),"")</f>
        <v/>
      </c>
      <c r="H16577" s="40" t="str">
        <f t="shared" si="283"/>
        <v/>
      </c>
    </row>
    <row r="16578" spans="7:8" x14ac:dyDescent="0.25">
      <c r="G16578" s="19" t="str">
        <f>IFERROR(VLOOKUP($D16578,LISTA!$A$2:$J$9990,8,0),"")</f>
        <v/>
      </c>
      <c r="H16578" s="40" t="str">
        <f t="shared" si="283"/>
        <v/>
      </c>
    </row>
    <row r="16579" spans="7:8" x14ac:dyDescent="0.25">
      <c r="G16579" s="19" t="str">
        <f>IFERROR(VLOOKUP($D16579,LISTA!$A$2:$J$9990,8,0),"")</f>
        <v/>
      </c>
      <c r="H16579" s="40" t="str">
        <f t="shared" si="283"/>
        <v/>
      </c>
    </row>
    <row r="16580" spans="7:8" x14ac:dyDescent="0.25">
      <c r="G16580" s="19" t="str">
        <f>IFERROR(VLOOKUP($D16580,LISTA!$A$2:$J$9990,8,0),"")</f>
        <v/>
      </c>
      <c r="H16580" s="40" t="str">
        <f t="shared" si="283"/>
        <v/>
      </c>
    </row>
    <row r="16581" spans="7:8" x14ac:dyDescent="0.25">
      <c r="G16581" s="19" t="str">
        <f>IFERROR(VLOOKUP($D16581,LISTA!$A$2:$J$9990,8,0),"")</f>
        <v/>
      </c>
      <c r="H16581" s="40" t="str">
        <f t="shared" ref="H16581:H16644" si="284">IF(OR(G16581=$K$10,G16581=$K$11,G16581=$K$14,G16581=$K$15,G16581=$K$16,G16581=$K$17,G16581=$K$18,G16581=$K$19,G16581=$K$20,G16581=$K$21,G16581=$K$22,G16581=$K$23,G16581=$K$24,G16581=$K$25,G16581=$K$26,G16581=$K$27,G16581=$K$28),$K$9,IF(OR(G16581=$K$32,G16581=$K$33),$K$31,IF(OR(G16581=$K$38),$K$37,"")))</f>
        <v/>
      </c>
    </row>
    <row r="16582" spans="7:8" x14ac:dyDescent="0.25">
      <c r="G16582" s="19" t="str">
        <f>IFERROR(VLOOKUP($D16582,LISTA!$A$2:$J$9990,8,0),"")</f>
        <v/>
      </c>
      <c r="H16582" s="40" t="str">
        <f t="shared" si="284"/>
        <v/>
      </c>
    </row>
    <row r="16583" spans="7:8" x14ac:dyDescent="0.25">
      <c r="G16583" s="19" t="str">
        <f>IFERROR(VLOOKUP($D16583,LISTA!$A$2:$J$9990,8,0),"")</f>
        <v/>
      </c>
      <c r="H16583" s="40" t="str">
        <f t="shared" si="284"/>
        <v/>
      </c>
    </row>
    <row r="16584" spans="7:8" x14ac:dyDescent="0.25">
      <c r="G16584" s="19" t="str">
        <f>IFERROR(VLOOKUP($D16584,LISTA!$A$2:$J$9990,8,0),"")</f>
        <v/>
      </c>
      <c r="H16584" s="40" t="str">
        <f t="shared" si="284"/>
        <v/>
      </c>
    </row>
    <row r="16585" spans="7:8" x14ac:dyDescent="0.25">
      <c r="G16585" s="19" t="str">
        <f>IFERROR(VLOOKUP($D16585,LISTA!$A$2:$J$9990,8,0),"")</f>
        <v/>
      </c>
      <c r="H16585" s="40" t="str">
        <f t="shared" si="284"/>
        <v/>
      </c>
    </row>
    <row r="16586" spans="7:8" x14ac:dyDescent="0.25">
      <c r="G16586" s="19" t="str">
        <f>IFERROR(VLOOKUP($D16586,LISTA!$A$2:$J$9990,8,0),"")</f>
        <v/>
      </c>
      <c r="H16586" s="40" t="str">
        <f t="shared" si="284"/>
        <v/>
      </c>
    </row>
    <row r="16587" spans="7:8" x14ac:dyDescent="0.25">
      <c r="G16587" s="19" t="str">
        <f>IFERROR(VLOOKUP($D16587,LISTA!$A$2:$J$9990,8,0),"")</f>
        <v/>
      </c>
      <c r="H16587" s="40" t="str">
        <f t="shared" si="284"/>
        <v/>
      </c>
    </row>
    <row r="16588" spans="7:8" x14ac:dyDescent="0.25">
      <c r="G16588" s="19" t="str">
        <f>IFERROR(VLOOKUP($D16588,LISTA!$A$2:$J$9990,8,0),"")</f>
        <v/>
      </c>
      <c r="H16588" s="40" t="str">
        <f t="shared" si="284"/>
        <v/>
      </c>
    </row>
    <row r="16589" spans="7:8" x14ac:dyDescent="0.25">
      <c r="G16589" s="19" t="str">
        <f>IFERROR(VLOOKUP($D16589,LISTA!$A$2:$J$9990,8,0),"")</f>
        <v/>
      </c>
      <c r="H16589" s="40" t="str">
        <f t="shared" si="284"/>
        <v/>
      </c>
    </row>
    <row r="16590" spans="7:8" x14ac:dyDescent="0.25">
      <c r="G16590" s="19" t="str">
        <f>IFERROR(VLOOKUP($D16590,LISTA!$A$2:$J$9990,8,0),"")</f>
        <v/>
      </c>
      <c r="H16590" s="40" t="str">
        <f t="shared" si="284"/>
        <v/>
      </c>
    </row>
    <row r="16591" spans="7:8" x14ac:dyDescent="0.25">
      <c r="G16591" s="19" t="str">
        <f>IFERROR(VLOOKUP($D16591,LISTA!$A$2:$J$9990,8,0),"")</f>
        <v/>
      </c>
      <c r="H16591" s="40" t="str">
        <f t="shared" si="284"/>
        <v/>
      </c>
    </row>
    <row r="16592" spans="7:8" x14ac:dyDescent="0.25">
      <c r="G16592" s="19" t="str">
        <f>IFERROR(VLOOKUP($D16592,LISTA!$A$2:$J$9990,8,0),"")</f>
        <v/>
      </c>
      <c r="H16592" s="40" t="str">
        <f t="shared" si="284"/>
        <v/>
      </c>
    </row>
    <row r="16593" spans="7:8" x14ac:dyDescent="0.25">
      <c r="G16593" s="19" t="str">
        <f>IFERROR(VLOOKUP($D16593,LISTA!$A$2:$J$9990,8,0),"")</f>
        <v/>
      </c>
      <c r="H16593" s="40" t="str">
        <f t="shared" si="284"/>
        <v/>
      </c>
    </row>
    <row r="16594" spans="7:8" x14ac:dyDescent="0.25">
      <c r="G16594" s="19" t="str">
        <f>IFERROR(VLOOKUP($D16594,LISTA!$A$2:$J$9990,8,0),"")</f>
        <v/>
      </c>
      <c r="H16594" s="40" t="str">
        <f t="shared" si="284"/>
        <v/>
      </c>
    </row>
    <row r="16595" spans="7:8" x14ac:dyDescent="0.25">
      <c r="G16595" s="19" t="str">
        <f>IFERROR(VLOOKUP($D16595,LISTA!$A$2:$J$9990,8,0),"")</f>
        <v/>
      </c>
      <c r="H16595" s="40" t="str">
        <f t="shared" si="284"/>
        <v/>
      </c>
    </row>
    <row r="16596" spans="7:8" x14ac:dyDescent="0.25">
      <c r="G16596" s="19" t="str">
        <f>IFERROR(VLOOKUP($D16596,LISTA!$A$2:$J$9990,8,0),"")</f>
        <v/>
      </c>
      <c r="H16596" s="40" t="str">
        <f t="shared" si="284"/>
        <v/>
      </c>
    </row>
    <row r="16597" spans="7:8" x14ac:dyDescent="0.25">
      <c r="G16597" s="19" t="str">
        <f>IFERROR(VLOOKUP($D16597,LISTA!$A$2:$J$9990,8,0),"")</f>
        <v/>
      </c>
      <c r="H16597" s="40" t="str">
        <f t="shared" si="284"/>
        <v/>
      </c>
    </row>
    <row r="16598" spans="7:8" x14ac:dyDescent="0.25">
      <c r="G16598" s="19" t="str">
        <f>IFERROR(VLOOKUP($D16598,LISTA!$A$2:$J$9990,8,0),"")</f>
        <v/>
      </c>
      <c r="H16598" s="40" t="str">
        <f t="shared" si="284"/>
        <v/>
      </c>
    </row>
    <row r="16599" spans="7:8" x14ac:dyDescent="0.25">
      <c r="G16599" s="19" t="str">
        <f>IFERROR(VLOOKUP($D16599,LISTA!$A$2:$J$9990,8,0),"")</f>
        <v/>
      </c>
      <c r="H16599" s="40" t="str">
        <f t="shared" si="284"/>
        <v/>
      </c>
    </row>
    <row r="16600" spans="7:8" x14ac:dyDescent="0.25">
      <c r="G16600" s="19" t="str">
        <f>IFERROR(VLOOKUP($D16600,LISTA!$A$2:$J$9990,8,0),"")</f>
        <v/>
      </c>
      <c r="H16600" s="40" t="str">
        <f t="shared" si="284"/>
        <v/>
      </c>
    </row>
    <row r="16601" spans="7:8" x14ac:dyDescent="0.25">
      <c r="G16601" s="19" t="str">
        <f>IFERROR(VLOOKUP($D16601,LISTA!$A$2:$J$9990,8,0),"")</f>
        <v/>
      </c>
      <c r="H16601" s="40" t="str">
        <f t="shared" si="284"/>
        <v/>
      </c>
    </row>
    <row r="16602" spans="7:8" x14ac:dyDescent="0.25">
      <c r="G16602" s="19" t="str">
        <f>IFERROR(VLOOKUP($D16602,LISTA!$A$2:$J$9990,8,0),"")</f>
        <v/>
      </c>
      <c r="H16602" s="40" t="str">
        <f t="shared" si="284"/>
        <v/>
      </c>
    </row>
    <row r="16603" spans="7:8" x14ac:dyDescent="0.25">
      <c r="G16603" s="19" t="str">
        <f>IFERROR(VLOOKUP($D16603,LISTA!$A$2:$J$9990,8,0),"")</f>
        <v/>
      </c>
      <c r="H16603" s="40" t="str">
        <f t="shared" si="284"/>
        <v/>
      </c>
    </row>
    <row r="16604" spans="7:8" x14ac:dyDescent="0.25">
      <c r="G16604" s="19" t="str">
        <f>IFERROR(VLOOKUP($D16604,LISTA!$A$2:$J$9990,8,0),"")</f>
        <v/>
      </c>
      <c r="H16604" s="40" t="str">
        <f t="shared" si="284"/>
        <v/>
      </c>
    </row>
    <row r="16605" spans="7:8" x14ac:dyDescent="0.25">
      <c r="G16605" s="19" t="str">
        <f>IFERROR(VLOOKUP($D16605,LISTA!$A$2:$J$9990,8,0),"")</f>
        <v/>
      </c>
      <c r="H16605" s="40" t="str">
        <f t="shared" si="284"/>
        <v/>
      </c>
    </row>
    <row r="16606" spans="7:8" x14ac:dyDescent="0.25">
      <c r="G16606" s="19" t="str">
        <f>IFERROR(VLOOKUP($D16606,LISTA!$A$2:$J$9990,8,0),"")</f>
        <v/>
      </c>
      <c r="H16606" s="40" t="str">
        <f t="shared" si="284"/>
        <v/>
      </c>
    </row>
    <row r="16607" spans="7:8" x14ac:dyDescent="0.25">
      <c r="G16607" s="19" t="str">
        <f>IFERROR(VLOOKUP($D16607,LISTA!$A$2:$J$9990,8,0),"")</f>
        <v/>
      </c>
      <c r="H16607" s="40" t="str">
        <f t="shared" si="284"/>
        <v/>
      </c>
    </row>
    <row r="16608" spans="7:8" x14ac:dyDescent="0.25">
      <c r="G16608" s="19" t="str">
        <f>IFERROR(VLOOKUP($D16608,LISTA!$A$2:$J$9990,8,0),"")</f>
        <v/>
      </c>
      <c r="H16608" s="40" t="str">
        <f t="shared" si="284"/>
        <v/>
      </c>
    </row>
    <row r="16609" spans="7:8" x14ac:dyDescent="0.25">
      <c r="G16609" s="19" t="str">
        <f>IFERROR(VLOOKUP($D16609,LISTA!$A$2:$J$9990,8,0),"")</f>
        <v/>
      </c>
      <c r="H16609" s="40" t="str">
        <f t="shared" si="284"/>
        <v/>
      </c>
    </row>
    <row r="16610" spans="7:8" x14ac:dyDescent="0.25">
      <c r="G16610" s="19" t="str">
        <f>IFERROR(VLOOKUP($D16610,LISTA!$A$2:$J$9990,8,0),"")</f>
        <v/>
      </c>
      <c r="H16610" s="40" t="str">
        <f t="shared" si="284"/>
        <v/>
      </c>
    </row>
    <row r="16611" spans="7:8" x14ac:dyDescent="0.25">
      <c r="G16611" s="19" t="str">
        <f>IFERROR(VLOOKUP($D16611,LISTA!$A$2:$J$9990,8,0),"")</f>
        <v/>
      </c>
      <c r="H16611" s="40" t="str">
        <f t="shared" si="284"/>
        <v/>
      </c>
    </row>
    <row r="16612" spans="7:8" x14ac:dyDescent="0.25">
      <c r="G16612" s="19" t="str">
        <f>IFERROR(VLOOKUP($D16612,LISTA!$A$2:$J$9990,8,0),"")</f>
        <v/>
      </c>
      <c r="H16612" s="40" t="str">
        <f t="shared" si="284"/>
        <v/>
      </c>
    </row>
    <row r="16613" spans="7:8" x14ac:dyDescent="0.25">
      <c r="G16613" s="19" t="str">
        <f>IFERROR(VLOOKUP($D16613,LISTA!$A$2:$J$9990,8,0),"")</f>
        <v/>
      </c>
      <c r="H16613" s="40" t="str">
        <f t="shared" si="284"/>
        <v/>
      </c>
    </row>
    <row r="16614" spans="7:8" x14ac:dyDescent="0.25">
      <c r="G16614" s="19" t="str">
        <f>IFERROR(VLOOKUP($D16614,LISTA!$A$2:$J$9990,8,0),"")</f>
        <v/>
      </c>
      <c r="H16614" s="40" t="str">
        <f t="shared" si="284"/>
        <v/>
      </c>
    </row>
    <row r="16615" spans="7:8" x14ac:dyDescent="0.25">
      <c r="G16615" s="19" t="str">
        <f>IFERROR(VLOOKUP($D16615,LISTA!$A$2:$J$9990,8,0),"")</f>
        <v/>
      </c>
      <c r="H16615" s="40" t="str">
        <f t="shared" si="284"/>
        <v/>
      </c>
    </row>
    <row r="16616" spans="7:8" x14ac:dyDescent="0.25">
      <c r="G16616" s="19" t="str">
        <f>IFERROR(VLOOKUP($D16616,LISTA!$A$2:$J$9990,8,0),"")</f>
        <v/>
      </c>
      <c r="H16616" s="40" t="str">
        <f t="shared" si="284"/>
        <v/>
      </c>
    </row>
    <row r="16617" spans="7:8" x14ac:dyDescent="0.25">
      <c r="G16617" s="19" t="str">
        <f>IFERROR(VLOOKUP($D16617,LISTA!$A$2:$J$9990,8,0),"")</f>
        <v/>
      </c>
      <c r="H16617" s="40" t="str">
        <f t="shared" si="284"/>
        <v/>
      </c>
    </row>
    <row r="16618" spans="7:8" x14ac:dyDescent="0.25">
      <c r="G16618" s="19" t="str">
        <f>IFERROR(VLOOKUP($D16618,LISTA!$A$2:$J$9990,8,0),"")</f>
        <v/>
      </c>
      <c r="H16618" s="40" t="str">
        <f t="shared" si="284"/>
        <v/>
      </c>
    </row>
    <row r="16619" spans="7:8" x14ac:dyDescent="0.25">
      <c r="G16619" s="19" t="str">
        <f>IFERROR(VLOOKUP($D16619,LISTA!$A$2:$J$9990,8,0),"")</f>
        <v/>
      </c>
      <c r="H16619" s="40" t="str">
        <f t="shared" si="284"/>
        <v/>
      </c>
    </row>
    <row r="16620" spans="7:8" x14ac:dyDescent="0.25">
      <c r="G16620" s="19" t="str">
        <f>IFERROR(VLOOKUP($D16620,LISTA!$A$2:$J$9990,8,0),"")</f>
        <v/>
      </c>
      <c r="H16620" s="40" t="str">
        <f t="shared" si="284"/>
        <v/>
      </c>
    </row>
    <row r="16621" spans="7:8" x14ac:dyDescent="0.25">
      <c r="G16621" s="19" t="str">
        <f>IFERROR(VLOOKUP($D16621,LISTA!$A$2:$J$9990,8,0),"")</f>
        <v/>
      </c>
      <c r="H16621" s="40" t="str">
        <f t="shared" si="284"/>
        <v/>
      </c>
    </row>
    <row r="16622" spans="7:8" x14ac:dyDescent="0.25">
      <c r="G16622" s="19" t="str">
        <f>IFERROR(VLOOKUP($D16622,LISTA!$A$2:$J$9990,8,0),"")</f>
        <v/>
      </c>
      <c r="H16622" s="40" t="str">
        <f t="shared" si="284"/>
        <v/>
      </c>
    </row>
    <row r="16623" spans="7:8" x14ac:dyDescent="0.25">
      <c r="G16623" s="19" t="str">
        <f>IFERROR(VLOOKUP($D16623,LISTA!$A$2:$J$9990,8,0),"")</f>
        <v/>
      </c>
      <c r="H16623" s="40" t="str">
        <f t="shared" si="284"/>
        <v/>
      </c>
    </row>
    <row r="16624" spans="7:8" x14ac:dyDescent="0.25">
      <c r="G16624" s="19" t="str">
        <f>IFERROR(VLOOKUP($D16624,LISTA!$A$2:$J$9990,8,0),"")</f>
        <v/>
      </c>
      <c r="H16624" s="40" t="str">
        <f t="shared" si="284"/>
        <v/>
      </c>
    </row>
    <row r="16625" spans="7:8" x14ac:dyDescent="0.25">
      <c r="G16625" s="19" t="str">
        <f>IFERROR(VLOOKUP($D16625,LISTA!$A$2:$J$9990,8,0),"")</f>
        <v/>
      </c>
      <c r="H16625" s="40" t="str">
        <f t="shared" si="284"/>
        <v/>
      </c>
    </row>
    <row r="16626" spans="7:8" x14ac:dyDescent="0.25">
      <c r="G16626" s="19" t="str">
        <f>IFERROR(VLOOKUP($D16626,LISTA!$A$2:$J$9990,8,0),"")</f>
        <v/>
      </c>
      <c r="H16626" s="40" t="str">
        <f t="shared" si="284"/>
        <v/>
      </c>
    </row>
    <row r="16627" spans="7:8" x14ac:dyDescent="0.25">
      <c r="G16627" s="19" t="str">
        <f>IFERROR(VLOOKUP($D16627,LISTA!$A$2:$J$9990,8,0),"")</f>
        <v/>
      </c>
      <c r="H16627" s="40" t="str">
        <f t="shared" si="284"/>
        <v/>
      </c>
    </row>
    <row r="16628" spans="7:8" x14ac:dyDescent="0.25">
      <c r="G16628" s="19" t="str">
        <f>IFERROR(VLOOKUP($D16628,LISTA!$A$2:$J$9990,8,0),"")</f>
        <v/>
      </c>
      <c r="H16628" s="40" t="str">
        <f t="shared" si="284"/>
        <v/>
      </c>
    </row>
    <row r="16629" spans="7:8" x14ac:dyDescent="0.25">
      <c r="G16629" s="19" t="str">
        <f>IFERROR(VLOOKUP($D16629,LISTA!$A$2:$J$9990,8,0),"")</f>
        <v/>
      </c>
      <c r="H16629" s="40" t="str">
        <f t="shared" si="284"/>
        <v/>
      </c>
    </row>
    <row r="16630" spans="7:8" x14ac:dyDescent="0.25">
      <c r="G16630" s="19" t="str">
        <f>IFERROR(VLOOKUP($D16630,LISTA!$A$2:$J$9990,8,0),"")</f>
        <v/>
      </c>
      <c r="H16630" s="40" t="str">
        <f t="shared" si="284"/>
        <v/>
      </c>
    </row>
    <row r="16631" spans="7:8" x14ac:dyDescent="0.25">
      <c r="G16631" s="19" t="str">
        <f>IFERROR(VLOOKUP($D16631,LISTA!$A$2:$J$9990,8,0),"")</f>
        <v/>
      </c>
      <c r="H16631" s="40" t="str">
        <f t="shared" si="284"/>
        <v/>
      </c>
    </row>
    <row r="16632" spans="7:8" x14ac:dyDescent="0.25">
      <c r="G16632" s="19" t="str">
        <f>IFERROR(VLOOKUP($D16632,LISTA!$A$2:$J$9990,8,0),"")</f>
        <v/>
      </c>
      <c r="H16632" s="40" t="str">
        <f t="shared" si="284"/>
        <v/>
      </c>
    </row>
    <row r="16633" spans="7:8" x14ac:dyDescent="0.25">
      <c r="G16633" s="19" t="str">
        <f>IFERROR(VLOOKUP($D16633,LISTA!$A$2:$J$9990,8,0),"")</f>
        <v/>
      </c>
      <c r="H16633" s="40" t="str">
        <f t="shared" si="284"/>
        <v/>
      </c>
    </row>
    <row r="16634" spans="7:8" x14ac:dyDescent="0.25">
      <c r="G16634" s="19" t="str">
        <f>IFERROR(VLOOKUP($D16634,LISTA!$A$2:$J$9990,8,0),"")</f>
        <v/>
      </c>
      <c r="H16634" s="40" t="str">
        <f t="shared" si="284"/>
        <v/>
      </c>
    </row>
    <row r="16635" spans="7:8" x14ac:dyDescent="0.25">
      <c r="G16635" s="19" t="str">
        <f>IFERROR(VLOOKUP($D16635,LISTA!$A$2:$J$9990,8,0),"")</f>
        <v/>
      </c>
      <c r="H16635" s="40" t="str">
        <f t="shared" si="284"/>
        <v/>
      </c>
    </row>
    <row r="16636" spans="7:8" x14ac:dyDescent="0.25">
      <c r="G16636" s="19" t="str">
        <f>IFERROR(VLOOKUP($D16636,LISTA!$A$2:$J$9990,8,0),"")</f>
        <v/>
      </c>
      <c r="H16636" s="40" t="str">
        <f t="shared" si="284"/>
        <v/>
      </c>
    </row>
    <row r="16637" spans="7:8" x14ac:dyDescent="0.25">
      <c r="G16637" s="19" t="str">
        <f>IFERROR(VLOOKUP($D16637,LISTA!$A$2:$J$9990,8,0),"")</f>
        <v/>
      </c>
      <c r="H16637" s="40" t="str">
        <f t="shared" si="284"/>
        <v/>
      </c>
    </row>
    <row r="16638" spans="7:8" x14ac:dyDescent="0.25">
      <c r="G16638" s="19" t="str">
        <f>IFERROR(VLOOKUP($D16638,LISTA!$A$2:$J$9990,8,0),"")</f>
        <v/>
      </c>
      <c r="H16638" s="40" t="str">
        <f t="shared" si="284"/>
        <v/>
      </c>
    </row>
    <row r="16639" spans="7:8" x14ac:dyDescent="0.25">
      <c r="G16639" s="19" t="str">
        <f>IFERROR(VLOOKUP($D16639,LISTA!$A$2:$J$9990,8,0),"")</f>
        <v/>
      </c>
      <c r="H16639" s="40" t="str">
        <f t="shared" si="284"/>
        <v/>
      </c>
    </row>
    <row r="16640" spans="7:8" x14ac:dyDescent="0.25">
      <c r="G16640" s="19" t="str">
        <f>IFERROR(VLOOKUP($D16640,LISTA!$A$2:$J$9990,8,0),"")</f>
        <v/>
      </c>
      <c r="H16640" s="40" t="str">
        <f t="shared" si="284"/>
        <v/>
      </c>
    </row>
    <row r="16641" spans="7:8" x14ac:dyDescent="0.25">
      <c r="G16641" s="19" t="str">
        <f>IFERROR(VLOOKUP($D16641,LISTA!$A$2:$J$9990,8,0),"")</f>
        <v/>
      </c>
      <c r="H16641" s="40" t="str">
        <f t="shared" si="284"/>
        <v/>
      </c>
    </row>
    <row r="16642" spans="7:8" x14ac:dyDescent="0.25">
      <c r="G16642" s="19" t="str">
        <f>IFERROR(VLOOKUP($D16642,LISTA!$A$2:$J$9990,8,0),"")</f>
        <v/>
      </c>
      <c r="H16642" s="40" t="str">
        <f t="shared" si="284"/>
        <v/>
      </c>
    </row>
    <row r="16643" spans="7:8" x14ac:dyDescent="0.25">
      <c r="G16643" s="19" t="str">
        <f>IFERROR(VLOOKUP($D16643,LISTA!$A$2:$J$9990,8,0),"")</f>
        <v/>
      </c>
      <c r="H16643" s="40" t="str">
        <f t="shared" si="284"/>
        <v/>
      </c>
    </row>
    <row r="16644" spans="7:8" x14ac:dyDescent="0.25">
      <c r="G16644" s="19" t="str">
        <f>IFERROR(VLOOKUP($D16644,LISTA!$A$2:$J$9990,8,0),"")</f>
        <v/>
      </c>
      <c r="H16644" s="40" t="str">
        <f t="shared" si="284"/>
        <v/>
      </c>
    </row>
    <row r="16645" spans="7:8" x14ac:dyDescent="0.25">
      <c r="G16645" s="19" t="str">
        <f>IFERROR(VLOOKUP($D16645,LISTA!$A$2:$J$9990,8,0),"")</f>
        <v/>
      </c>
      <c r="H16645" s="40" t="str">
        <f t="shared" ref="H16645:H16708" si="285">IF(OR(G16645=$K$10,G16645=$K$11,G16645=$K$14,G16645=$K$15,G16645=$K$16,G16645=$K$17,G16645=$K$18,G16645=$K$19,G16645=$K$20,G16645=$K$21,G16645=$K$22,G16645=$K$23,G16645=$K$24,G16645=$K$25,G16645=$K$26,G16645=$K$27,G16645=$K$28),$K$9,IF(OR(G16645=$K$32,G16645=$K$33),$K$31,IF(OR(G16645=$K$38),$K$37,"")))</f>
        <v/>
      </c>
    </row>
    <row r="16646" spans="7:8" x14ac:dyDescent="0.25">
      <c r="G16646" s="19" t="str">
        <f>IFERROR(VLOOKUP($D16646,LISTA!$A$2:$J$9990,8,0),"")</f>
        <v/>
      </c>
      <c r="H16646" s="40" t="str">
        <f t="shared" si="285"/>
        <v/>
      </c>
    </row>
    <row r="16647" spans="7:8" x14ac:dyDescent="0.25">
      <c r="G16647" s="19" t="str">
        <f>IFERROR(VLOOKUP($D16647,LISTA!$A$2:$J$9990,8,0),"")</f>
        <v/>
      </c>
      <c r="H16647" s="40" t="str">
        <f t="shared" si="285"/>
        <v/>
      </c>
    </row>
    <row r="16648" spans="7:8" x14ac:dyDescent="0.25">
      <c r="G16648" s="19" t="str">
        <f>IFERROR(VLOOKUP($D16648,LISTA!$A$2:$J$9990,8,0),"")</f>
        <v/>
      </c>
      <c r="H16648" s="40" t="str">
        <f t="shared" si="285"/>
        <v/>
      </c>
    </row>
    <row r="16649" spans="7:8" x14ac:dyDescent="0.25">
      <c r="G16649" s="19" t="str">
        <f>IFERROR(VLOOKUP($D16649,LISTA!$A$2:$J$9990,8,0),"")</f>
        <v/>
      </c>
      <c r="H16649" s="40" t="str">
        <f t="shared" si="285"/>
        <v/>
      </c>
    </row>
    <row r="16650" spans="7:8" x14ac:dyDescent="0.25">
      <c r="G16650" s="19" t="str">
        <f>IFERROR(VLOOKUP($D16650,LISTA!$A$2:$J$9990,8,0),"")</f>
        <v/>
      </c>
      <c r="H16650" s="40" t="str">
        <f t="shared" si="285"/>
        <v/>
      </c>
    </row>
    <row r="16651" spans="7:8" x14ac:dyDescent="0.25">
      <c r="G16651" s="19" t="str">
        <f>IFERROR(VLOOKUP($D16651,LISTA!$A$2:$J$9990,8,0),"")</f>
        <v/>
      </c>
      <c r="H16651" s="40" t="str">
        <f t="shared" si="285"/>
        <v/>
      </c>
    </row>
    <row r="16652" spans="7:8" x14ac:dyDescent="0.25">
      <c r="G16652" s="19" t="str">
        <f>IFERROR(VLOOKUP($D16652,LISTA!$A$2:$J$9990,8,0),"")</f>
        <v/>
      </c>
      <c r="H16652" s="40" t="str">
        <f t="shared" si="285"/>
        <v/>
      </c>
    </row>
    <row r="16653" spans="7:8" x14ac:dyDescent="0.25">
      <c r="G16653" s="19" t="str">
        <f>IFERROR(VLOOKUP($D16653,LISTA!$A$2:$J$9990,8,0),"")</f>
        <v/>
      </c>
      <c r="H16653" s="40" t="str">
        <f t="shared" si="285"/>
        <v/>
      </c>
    </row>
    <row r="16654" spans="7:8" x14ac:dyDescent="0.25">
      <c r="G16654" s="19" t="str">
        <f>IFERROR(VLOOKUP($D16654,LISTA!$A$2:$J$9990,8,0),"")</f>
        <v/>
      </c>
      <c r="H16654" s="40" t="str">
        <f t="shared" si="285"/>
        <v/>
      </c>
    </row>
    <row r="16655" spans="7:8" x14ac:dyDescent="0.25">
      <c r="G16655" s="19" t="str">
        <f>IFERROR(VLOOKUP($D16655,LISTA!$A$2:$J$9990,8,0),"")</f>
        <v/>
      </c>
      <c r="H16655" s="40" t="str">
        <f t="shared" si="285"/>
        <v/>
      </c>
    </row>
    <row r="16656" spans="7:8" x14ac:dyDescent="0.25">
      <c r="G16656" s="19" t="str">
        <f>IFERROR(VLOOKUP($D16656,LISTA!$A$2:$J$9990,8,0),"")</f>
        <v/>
      </c>
      <c r="H16656" s="40" t="str">
        <f t="shared" si="285"/>
        <v/>
      </c>
    </row>
    <row r="16657" spans="7:8" x14ac:dyDescent="0.25">
      <c r="G16657" s="19" t="str">
        <f>IFERROR(VLOOKUP($D16657,LISTA!$A$2:$J$9990,8,0),"")</f>
        <v/>
      </c>
      <c r="H16657" s="40" t="str">
        <f t="shared" si="285"/>
        <v/>
      </c>
    </row>
    <row r="16658" spans="7:8" x14ac:dyDescent="0.25">
      <c r="G16658" s="19" t="str">
        <f>IFERROR(VLOOKUP($D16658,LISTA!$A$2:$J$9990,8,0),"")</f>
        <v/>
      </c>
      <c r="H16658" s="40" t="str">
        <f t="shared" si="285"/>
        <v/>
      </c>
    </row>
    <row r="16659" spans="7:8" x14ac:dyDescent="0.25">
      <c r="G16659" s="19" t="str">
        <f>IFERROR(VLOOKUP($D16659,LISTA!$A$2:$J$9990,8,0),"")</f>
        <v/>
      </c>
      <c r="H16659" s="40" t="str">
        <f t="shared" si="285"/>
        <v/>
      </c>
    </row>
    <row r="16660" spans="7:8" x14ac:dyDescent="0.25">
      <c r="G16660" s="19" t="str">
        <f>IFERROR(VLOOKUP($D16660,LISTA!$A$2:$J$9990,8,0),"")</f>
        <v/>
      </c>
      <c r="H16660" s="40" t="str">
        <f t="shared" si="285"/>
        <v/>
      </c>
    </row>
    <row r="16661" spans="7:8" x14ac:dyDescent="0.25">
      <c r="G16661" s="19" t="str">
        <f>IFERROR(VLOOKUP($D16661,LISTA!$A$2:$J$9990,8,0),"")</f>
        <v/>
      </c>
      <c r="H16661" s="40" t="str">
        <f t="shared" si="285"/>
        <v/>
      </c>
    </row>
    <row r="16662" spans="7:8" x14ac:dyDescent="0.25">
      <c r="G16662" s="19" t="str">
        <f>IFERROR(VLOOKUP($D16662,LISTA!$A$2:$J$9990,8,0),"")</f>
        <v/>
      </c>
      <c r="H16662" s="40" t="str">
        <f t="shared" si="285"/>
        <v/>
      </c>
    </row>
    <row r="16663" spans="7:8" x14ac:dyDescent="0.25">
      <c r="G16663" s="19" t="str">
        <f>IFERROR(VLOOKUP($D16663,LISTA!$A$2:$J$9990,8,0),"")</f>
        <v/>
      </c>
      <c r="H16663" s="40" t="str">
        <f t="shared" si="285"/>
        <v/>
      </c>
    </row>
    <row r="16664" spans="7:8" x14ac:dyDescent="0.25">
      <c r="G16664" s="19" t="str">
        <f>IFERROR(VLOOKUP($D16664,LISTA!$A$2:$J$9990,8,0),"")</f>
        <v/>
      </c>
      <c r="H16664" s="40" t="str">
        <f t="shared" si="285"/>
        <v/>
      </c>
    </row>
    <row r="16665" spans="7:8" x14ac:dyDescent="0.25">
      <c r="G16665" s="19" t="str">
        <f>IFERROR(VLOOKUP($D16665,LISTA!$A$2:$J$9990,8,0),"")</f>
        <v/>
      </c>
      <c r="H16665" s="40" t="str">
        <f t="shared" si="285"/>
        <v/>
      </c>
    </row>
    <row r="16666" spans="7:8" x14ac:dyDescent="0.25">
      <c r="G16666" s="19" t="str">
        <f>IFERROR(VLOOKUP($D16666,LISTA!$A$2:$J$9990,8,0),"")</f>
        <v/>
      </c>
      <c r="H16666" s="40" t="str">
        <f t="shared" si="285"/>
        <v/>
      </c>
    </row>
    <row r="16667" spans="7:8" x14ac:dyDescent="0.25">
      <c r="G16667" s="19" t="str">
        <f>IFERROR(VLOOKUP($D16667,LISTA!$A$2:$J$9990,8,0),"")</f>
        <v/>
      </c>
      <c r="H16667" s="40" t="str">
        <f t="shared" si="285"/>
        <v/>
      </c>
    </row>
    <row r="16668" spans="7:8" x14ac:dyDescent="0.25">
      <c r="G16668" s="19" t="str">
        <f>IFERROR(VLOOKUP($D16668,LISTA!$A$2:$J$9990,8,0),"")</f>
        <v/>
      </c>
      <c r="H16668" s="40" t="str">
        <f t="shared" si="285"/>
        <v/>
      </c>
    </row>
    <row r="16669" spans="7:8" x14ac:dyDescent="0.25">
      <c r="G16669" s="19" t="str">
        <f>IFERROR(VLOOKUP($D16669,LISTA!$A$2:$J$9990,8,0),"")</f>
        <v/>
      </c>
      <c r="H16669" s="40" t="str">
        <f t="shared" si="285"/>
        <v/>
      </c>
    </row>
    <row r="16670" spans="7:8" x14ac:dyDescent="0.25">
      <c r="G16670" s="19" t="str">
        <f>IFERROR(VLOOKUP($D16670,LISTA!$A$2:$J$9990,8,0),"")</f>
        <v/>
      </c>
      <c r="H16670" s="40" t="str">
        <f t="shared" si="285"/>
        <v/>
      </c>
    </row>
    <row r="16671" spans="7:8" x14ac:dyDescent="0.25">
      <c r="G16671" s="19" t="str">
        <f>IFERROR(VLOOKUP($D16671,LISTA!$A$2:$J$9990,8,0),"")</f>
        <v/>
      </c>
      <c r="H16671" s="40" t="str">
        <f t="shared" si="285"/>
        <v/>
      </c>
    </row>
    <row r="16672" spans="7:8" x14ac:dyDescent="0.25">
      <c r="G16672" s="19" t="str">
        <f>IFERROR(VLOOKUP($D16672,LISTA!$A$2:$J$9990,8,0),"")</f>
        <v/>
      </c>
      <c r="H16672" s="40" t="str">
        <f t="shared" si="285"/>
        <v/>
      </c>
    </row>
    <row r="16673" spans="7:8" x14ac:dyDescent="0.25">
      <c r="G16673" s="19" t="str">
        <f>IFERROR(VLOOKUP($D16673,LISTA!$A$2:$J$9990,8,0),"")</f>
        <v/>
      </c>
      <c r="H16673" s="40" t="str">
        <f t="shared" si="285"/>
        <v/>
      </c>
    </row>
    <row r="16674" spans="7:8" x14ac:dyDescent="0.25">
      <c r="G16674" s="19" t="str">
        <f>IFERROR(VLOOKUP($D16674,LISTA!$A$2:$J$9990,8,0),"")</f>
        <v/>
      </c>
      <c r="H16674" s="40" t="str">
        <f t="shared" si="285"/>
        <v/>
      </c>
    </row>
    <row r="16675" spans="7:8" x14ac:dyDescent="0.25">
      <c r="G16675" s="19" t="str">
        <f>IFERROR(VLOOKUP($D16675,LISTA!$A$2:$J$9990,8,0),"")</f>
        <v/>
      </c>
      <c r="H16675" s="40" t="str">
        <f t="shared" si="285"/>
        <v/>
      </c>
    </row>
    <row r="16676" spans="7:8" x14ac:dyDescent="0.25">
      <c r="G16676" s="19" t="str">
        <f>IFERROR(VLOOKUP($D16676,LISTA!$A$2:$J$9990,8,0),"")</f>
        <v/>
      </c>
      <c r="H16676" s="40" t="str">
        <f t="shared" si="285"/>
        <v/>
      </c>
    </row>
    <row r="16677" spans="7:8" x14ac:dyDescent="0.25">
      <c r="G16677" s="19" t="str">
        <f>IFERROR(VLOOKUP($D16677,LISTA!$A$2:$J$9990,8,0),"")</f>
        <v/>
      </c>
      <c r="H16677" s="40" t="str">
        <f t="shared" si="285"/>
        <v/>
      </c>
    </row>
    <row r="16678" spans="7:8" x14ac:dyDescent="0.25">
      <c r="G16678" s="19" t="str">
        <f>IFERROR(VLOOKUP($D16678,LISTA!$A$2:$J$9990,8,0),"")</f>
        <v/>
      </c>
      <c r="H16678" s="40" t="str">
        <f t="shared" si="285"/>
        <v/>
      </c>
    </row>
    <row r="16679" spans="7:8" x14ac:dyDescent="0.25">
      <c r="G16679" s="19" t="str">
        <f>IFERROR(VLOOKUP($D16679,LISTA!$A$2:$J$9990,8,0),"")</f>
        <v/>
      </c>
      <c r="H16679" s="40" t="str">
        <f t="shared" si="285"/>
        <v/>
      </c>
    </row>
    <row r="16680" spans="7:8" x14ac:dyDescent="0.25">
      <c r="G16680" s="19" t="str">
        <f>IFERROR(VLOOKUP($D16680,LISTA!$A$2:$J$9990,8,0),"")</f>
        <v/>
      </c>
      <c r="H16680" s="40" t="str">
        <f t="shared" si="285"/>
        <v/>
      </c>
    </row>
    <row r="16681" spans="7:8" x14ac:dyDescent="0.25">
      <c r="G16681" s="19" t="str">
        <f>IFERROR(VLOOKUP($D16681,LISTA!$A$2:$J$9990,8,0),"")</f>
        <v/>
      </c>
      <c r="H16681" s="40" t="str">
        <f t="shared" si="285"/>
        <v/>
      </c>
    </row>
    <row r="16682" spans="7:8" x14ac:dyDescent="0.25">
      <c r="G16682" s="19" t="str">
        <f>IFERROR(VLOOKUP($D16682,LISTA!$A$2:$J$9990,8,0),"")</f>
        <v/>
      </c>
      <c r="H16682" s="40" t="str">
        <f t="shared" si="285"/>
        <v/>
      </c>
    </row>
    <row r="16683" spans="7:8" x14ac:dyDescent="0.25">
      <c r="G16683" s="19" t="str">
        <f>IFERROR(VLOOKUP($D16683,LISTA!$A$2:$J$9990,8,0),"")</f>
        <v/>
      </c>
      <c r="H16683" s="40" t="str">
        <f t="shared" si="285"/>
        <v/>
      </c>
    </row>
    <row r="16684" spans="7:8" x14ac:dyDescent="0.25">
      <c r="G16684" s="19" t="str">
        <f>IFERROR(VLOOKUP($D16684,LISTA!$A$2:$J$9990,8,0),"")</f>
        <v/>
      </c>
      <c r="H16684" s="40" t="str">
        <f t="shared" si="285"/>
        <v/>
      </c>
    </row>
    <row r="16685" spans="7:8" x14ac:dyDescent="0.25">
      <c r="G16685" s="19" t="str">
        <f>IFERROR(VLOOKUP($D16685,LISTA!$A$2:$J$9990,8,0),"")</f>
        <v/>
      </c>
      <c r="H16685" s="40" t="str">
        <f t="shared" si="285"/>
        <v/>
      </c>
    </row>
    <row r="16686" spans="7:8" x14ac:dyDescent="0.25">
      <c r="G16686" s="19" t="str">
        <f>IFERROR(VLOOKUP($D16686,LISTA!$A$2:$J$9990,8,0),"")</f>
        <v/>
      </c>
      <c r="H16686" s="40" t="str">
        <f t="shared" si="285"/>
        <v/>
      </c>
    </row>
    <row r="16687" spans="7:8" x14ac:dyDescent="0.25">
      <c r="G16687" s="19" t="str">
        <f>IFERROR(VLOOKUP($D16687,LISTA!$A$2:$J$9990,8,0),"")</f>
        <v/>
      </c>
      <c r="H16687" s="40" t="str">
        <f t="shared" si="285"/>
        <v/>
      </c>
    </row>
    <row r="16688" spans="7:8" x14ac:dyDescent="0.25">
      <c r="G16688" s="19" t="str">
        <f>IFERROR(VLOOKUP($D16688,LISTA!$A$2:$J$9990,8,0),"")</f>
        <v/>
      </c>
      <c r="H16688" s="40" t="str">
        <f t="shared" si="285"/>
        <v/>
      </c>
    </row>
    <row r="16689" spans="7:8" x14ac:dyDescent="0.25">
      <c r="G16689" s="19" t="str">
        <f>IFERROR(VLOOKUP($D16689,LISTA!$A$2:$J$9990,8,0),"")</f>
        <v/>
      </c>
      <c r="H16689" s="40" t="str">
        <f t="shared" si="285"/>
        <v/>
      </c>
    </row>
    <row r="16690" spans="7:8" x14ac:dyDescent="0.25">
      <c r="G16690" s="19" t="str">
        <f>IFERROR(VLOOKUP($D16690,LISTA!$A$2:$J$9990,8,0),"")</f>
        <v/>
      </c>
      <c r="H16690" s="40" t="str">
        <f t="shared" si="285"/>
        <v/>
      </c>
    </row>
    <row r="16691" spans="7:8" x14ac:dyDescent="0.25">
      <c r="G16691" s="19" t="str">
        <f>IFERROR(VLOOKUP($D16691,LISTA!$A$2:$J$9990,8,0),"")</f>
        <v/>
      </c>
      <c r="H16691" s="40" t="str">
        <f t="shared" si="285"/>
        <v/>
      </c>
    </row>
    <row r="16692" spans="7:8" x14ac:dyDescent="0.25">
      <c r="G16692" s="19" t="str">
        <f>IFERROR(VLOOKUP($D16692,LISTA!$A$2:$J$9990,8,0),"")</f>
        <v/>
      </c>
      <c r="H16692" s="40" t="str">
        <f t="shared" si="285"/>
        <v/>
      </c>
    </row>
    <row r="16693" spans="7:8" x14ac:dyDescent="0.25">
      <c r="G16693" s="19" t="str">
        <f>IFERROR(VLOOKUP($D16693,LISTA!$A$2:$J$9990,8,0),"")</f>
        <v/>
      </c>
      <c r="H16693" s="40" t="str">
        <f t="shared" si="285"/>
        <v/>
      </c>
    </row>
    <row r="16694" spans="7:8" x14ac:dyDescent="0.25">
      <c r="G16694" s="19" t="str">
        <f>IFERROR(VLOOKUP($D16694,LISTA!$A$2:$J$9990,8,0),"")</f>
        <v/>
      </c>
      <c r="H16694" s="40" t="str">
        <f t="shared" si="285"/>
        <v/>
      </c>
    </row>
    <row r="16695" spans="7:8" x14ac:dyDescent="0.25">
      <c r="G16695" s="19" t="str">
        <f>IFERROR(VLOOKUP($D16695,LISTA!$A$2:$J$9990,8,0),"")</f>
        <v/>
      </c>
      <c r="H16695" s="40" t="str">
        <f t="shared" si="285"/>
        <v/>
      </c>
    </row>
    <row r="16696" spans="7:8" x14ac:dyDescent="0.25">
      <c r="G16696" s="19" t="str">
        <f>IFERROR(VLOOKUP($D16696,LISTA!$A$2:$J$9990,8,0),"")</f>
        <v/>
      </c>
      <c r="H16696" s="40" t="str">
        <f t="shared" si="285"/>
        <v/>
      </c>
    </row>
    <row r="16697" spans="7:8" x14ac:dyDescent="0.25">
      <c r="G16697" s="19" t="str">
        <f>IFERROR(VLOOKUP($D16697,LISTA!$A$2:$J$9990,8,0),"")</f>
        <v/>
      </c>
      <c r="H16697" s="40" t="str">
        <f t="shared" si="285"/>
        <v/>
      </c>
    </row>
    <row r="16698" spans="7:8" x14ac:dyDescent="0.25">
      <c r="G16698" s="19" t="str">
        <f>IFERROR(VLOOKUP($D16698,LISTA!$A$2:$J$9990,8,0),"")</f>
        <v/>
      </c>
      <c r="H16698" s="40" t="str">
        <f t="shared" si="285"/>
        <v/>
      </c>
    </row>
    <row r="16699" spans="7:8" x14ac:dyDescent="0.25">
      <c r="G16699" s="19" t="str">
        <f>IFERROR(VLOOKUP($D16699,LISTA!$A$2:$J$9990,8,0),"")</f>
        <v/>
      </c>
      <c r="H16699" s="40" t="str">
        <f t="shared" si="285"/>
        <v/>
      </c>
    </row>
    <row r="16700" spans="7:8" x14ac:dyDescent="0.25">
      <c r="G16700" s="19" t="str">
        <f>IFERROR(VLOOKUP($D16700,LISTA!$A$2:$J$9990,8,0),"")</f>
        <v/>
      </c>
      <c r="H16700" s="40" t="str">
        <f t="shared" si="285"/>
        <v/>
      </c>
    </row>
    <row r="16701" spans="7:8" x14ac:dyDescent="0.25">
      <c r="G16701" s="19" t="str">
        <f>IFERROR(VLOOKUP($D16701,LISTA!$A$2:$J$9990,8,0),"")</f>
        <v/>
      </c>
      <c r="H16701" s="40" t="str">
        <f t="shared" si="285"/>
        <v/>
      </c>
    </row>
    <row r="16702" spans="7:8" x14ac:dyDescent="0.25">
      <c r="G16702" s="19" t="str">
        <f>IFERROR(VLOOKUP($D16702,LISTA!$A$2:$J$9990,8,0),"")</f>
        <v/>
      </c>
      <c r="H16702" s="40" t="str">
        <f t="shared" si="285"/>
        <v/>
      </c>
    </row>
    <row r="16703" spans="7:8" x14ac:dyDescent="0.25">
      <c r="G16703" s="19" t="str">
        <f>IFERROR(VLOOKUP($D16703,LISTA!$A$2:$J$9990,8,0),"")</f>
        <v/>
      </c>
      <c r="H16703" s="40" t="str">
        <f t="shared" si="285"/>
        <v/>
      </c>
    </row>
    <row r="16704" spans="7:8" x14ac:dyDescent="0.25">
      <c r="G16704" s="19" t="str">
        <f>IFERROR(VLOOKUP($D16704,LISTA!$A$2:$J$9990,8,0),"")</f>
        <v/>
      </c>
      <c r="H16704" s="40" t="str">
        <f t="shared" si="285"/>
        <v/>
      </c>
    </row>
    <row r="16705" spans="7:8" x14ac:dyDescent="0.25">
      <c r="G16705" s="19" t="str">
        <f>IFERROR(VLOOKUP($D16705,LISTA!$A$2:$J$9990,8,0),"")</f>
        <v/>
      </c>
      <c r="H16705" s="40" t="str">
        <f t="shared" si="285"/>
        <v/>
      </c>
    </row>
    <row r="16706" spans="7:8" x14ac:dyDescent="0.25">
      <c r="G16706" s="19" t="str">
        <f>IFERROR(VLOOKUP($D16706,LISTA!$A$2:$J$9990,8,0),"")</f>
        <v/>
      </c>
      <c r="H16706" s="40" t="str">
        <f t="shared" si="285"/>
        <v/>
      </c>
    </row>
    <row r="16707" spans="7:8" x14ac:dyDescent="0.25">
      <c r="G16707" s="19" t="str">
        <f>IFERROR(VLOOKUP($D16707,LISTA!$A$2:$J$9990,8,0),"")</f>
        <v/>
      </c>
      <c r="H16707" s="40" t="str">
        <f t="shared" si="285"/>
        <v/>
      </c>
    </row>
    <row r="16708" spans="7:8" x14ac:dyDescent="0.25">
      <c r="G16708" s="19" t="str">
        <f>IFERROR(VLOOKUP($D16708,LISTA!$A$2:$J$9990,8,0),"")</f>
        <v/>
      </c>
      <c r="H16708" s="40" t="str">
        <f t="shared" si="285"/>
        <v/>
      </c>
    </row>
    <row r="16709" spans="7:8" x14ac:dyDescent="0.25">
      <c r="G16709" s="19" t="str">
        <f>IFERROR(VLOOKUP($D16709,LISTA!$A$2:$J$9990,8,0),"")</f>
        <v/>
      </c>
      <c r="H16709" s="40" t="str">
        <f t="shared" ref="H16709:H16772" si="286">IF(OR(G16709=$K$10,G16709=$K$11,G16709=$K$14,G16709=$K$15,G16709=$K$16,G16709=$K$17,G16709=$K$18,G16709=$K$19,G16709=$K$20,G16709=$K$21,G16709=$K$22,G16709=$K$23,G16709=$K$24,G16709=$K$25,G16709=$K$26,G16709=$K$27,G16709=$K$28),$K$9,IF(OR(G16709=$K$32,G16709=$K$33),$K$31,IF(OR(G16709=$K$38),$K$37,"")))</f>
        <v/>
      </c>
    </row>
    <row r="16710" spans="7:8" x14ac:dyDescent="0.25">
      <c r="G16710" s="19" t="str">
        <f>IFERROR(VLOOKUP($D16710,LISTA!$A$2:$J$9990,8,0),"")</f>
        <v/>
      </c>
      <c r="H16710" s="40" t="str">
        <f t="shared" si="286"/>
        <v/>
      </c>
    </row>
    <row r="16711" spans="7:8" x14ac:dyDescent="0.25">
      <c r="G16711" s="19" t="str">
        <f>IFERROR(VLOOKUP($D16711,LISTA!$A$2:$J$9990,8,0),"")</f>
        <v/>
      </c>
      <c r="H16711" s="40" t="str">
        <f t="shared" si="286"/>
        <v/>
      </c>
    </row>
    <row r="16712" spans="7:8" x14ac:dyDescent="0.25">
      <c r="G16712" s="19" t="str">
        <f>IFERROR(VLOOKUP($D16712,LISTA!$A$2:$J$9990,8,0),"")</f>
        <v/>
      </c>
      <c r="H16712" s="40" t="str">
        <f t="shared" si="286"/>
        <v/>
      </c>
    </row>
    <row r="16713" spans="7:8" x14ac:dyDescent="0.25">
      <c r="G16713" s="19" t="str">
        <f>IFERROR(VLOOKUP($D16713,LISTA!$A$2:$J$9990,8,0),"")</f>
        <v/>
      </c>
      <c r="H16713" s="40" t="str">
        <f t="shared" si="286"/>
        <v/>
      </c>
    </row>
    <row r="16714" spans="7:8" x14ac:dyDescent="0.25">
      <c r="G16714" s="19" t="str">
        <f>IFERROR(VLOOKUP($D16714,LISTA!$A$2:$J$9990,8,0),"")</f>
        <v/>
      </c>
      <c r="H16714" s="40" t="str">
        <f t="shared" si="286"/>
        <v/>
      </c>
    </row>
    <row r="16715" spans="7:8" x14ac:dyDescent="0.25">
      <c r="G16715" s="19" t="str">
        <f>IFERROR(VLOOKUP($D16715,LISTA!$A$2:$J$9990,8,0),"")</f>
        <v/>
      </c>
      <c r="H16715" s="40" t="str">
        <f t="shared" si="286"/>
        <v/>
      </c>
    </row>
    <row r="16716" spans="7:8" x14ac:dyDescent="0.25">
      <c r="G16716" s="19" t="str">
        <f>IFERROR(VLOOKUP($D16716,LISTA!$A$2:$J$9990,8,0),"")</f>
        <v/>
      </c>
      <c r="H16716" s="40" t="str">
        <f t="shared" si="286"/>
        <v/>
      </c>
    </row>
    <row r="16717" spans="7:8" x14ac:dyDescent="0.25">
      <c r="G16717" s="19" t="str">
        <f>IFERROR(VLOOKUP($D16717,LISTA!$A$2:$J$9990,8,0),"")</f>
        <v/>
      </c>
      <c r="H16717" s="40" t="str">
        <f t="shared" si="286"/>
        <v/>
      </c>
    </row>
    <row r="16718" spans="7:8" x14ac:dyDescent="0.25">
      <c r="G16718" s="19" t="str">
        <f>IFERROR(VLOOKUP($D16718,LISTA!$A$2:$J$9990,8,0),"")</f>
        <v/>
      </c>
      <c r="H16718" s="40" t="str">
        <f t="shared" si="286"/>
        <v/>
      </c>
    </row>
    <row r="16719" spans="7:8" x14ac:dyDescent="0.25">
      <c r="G16719" s="19" t="str">
        <f>IFERROR(VLOOKUP($D16719,LISTA!$A$2:$J$9990,8,0),"")</f>
        <v/>
      </c>
      <c r="H16719" s="40" t="str">
        <f t="shared" si="286"/>
        <v/>
      </c>
    </row>
    <row r="16720" spans="7:8" x14ac:dyDescent="0.25">
      <c r="G16720" s="19" t="str">
        <f>IFERROR(VLOOKUP($D16720,LISTA!$A$2:$J$9990,8,0),"")</f>
        <v/>
      </c>
      <c r="H16720" s="40" t="str">
        <f t="shared" si="286"/>
        <v/>
      </c>
    </row>
    <row r="16721" spans="7:8" x14ac:dyDescent="0.25">
      <c r="G16721" s="19" t="str">
        <f>IFERROR(VLOOKUP($D16721,LISTA!$A$2:$J$9990,8,0),"")</f>
        <v/>
      </c>
      <c r="H16721" s="40" t="str">
        <f t="shared" si="286"/>
        <v/>
      </c>
    </row>
    <row r="16722" spans="7:8" x14ac:dyDescent="0.25">
      <c r="G16722" s="19" t="str">
        <f>IFERROR(VLOOKUP($D16722,LISTA!$A$2:$J$9990,8,0),"")</f>
        <v/>
      </c>
      <c r="H16722" s="40" t="str">
        <f t="shared" si="286"/>
        <v/>
      </c>
    </row>
    <row r="16723" spans="7:8" x14ac:dyDescent="0.25">
      <c r="G16723" s="19" t="str">
        <f>IFERROR(VLOOKUP($D16723,LISTA!$A$2:$J$9990,8,0),"")</f>
        <v/>
      </c>
      <c r="H16723" s="40" t="str">
        <f t="shared" si="286"/>
        <v/>
      </c>
    </row>
    <row r="16724" spans="7:8" x14ac:dyDescent="0.25">
      <c r="G16724" s="19" t="str">
        <f>IFERROR(VLOOKUP($D16724,LISTA!$A$2:$J$9990,8,0),"")</f>
        <v/>
      </c>
      <c r="H16724" s="40" t="str">
        <f t="shared" si="286"/>
        <v/>
      </c>
    </row>
    <row r="16725" spans="7:8" x14ac:dyDescent="0.25">
      <c r="G16725" s="19" t="str">
        <f>IFERROR(VLOOKUP($D16725,LISTA!$A$2:$J$9990,8,0),"")</f>
        <v/>
      </c>
      <c r="H16725" s="40" t="str">
        <f t="shared" si="286"/>
        <v/>
      </c>
    </row>
    <row r="16726" spans="7:8" x14ac:dyDescent="0.25">
      <c r="G16726" s="19" t="str">
        <f>IFERROR(VLOOKUP($D16726,LISTA!$A$2:$J$9990,8,0),"")</f>
        <v/>
      </c>
      <c r="H16726" s="40" t="str">
        <f t="shared" si="286"/>
        <v/>
      </c>
    </row>
    <row r="16727" spans="7:8" x14ac:dyDescent="0.25">
      <c r="G16727" s="19" t="str">
        <f>IFERROR(VLOOKUP($D16727,LISTA!$A$2:$J$9990,8,0),"")</f>
        <v/>
      </c>
      <c r="H16727" s="40" t="str">
        <f t="shared" si="286"/>
        <v/>
      </c>
    </row>
    <row r="16728" spans="7:8" x14ac:dyDescent="0.25">
      <c r="G16728" s="19" t="str">
        <f>IFERROR(VLOOKUP($D16728,LISTA!$A$2:$J$9990,8,0),"")</f>
        <v/>
      </c>
      <c r="H16728" s="40" t="str">
        <f t="shared" si="286"/>
        <v/>
      </c>
    </row>
    <row r="16729" spans="7:8" x14ac:dyDescent="0.25">
      <c r="G16729" s="19" t="str">
        <f>IFERROR(VLOOKUP($D16729,LISTA!$A$2:$J$9990,8,0),"")</f>
        <v/>
      </c>
      <c r="H16729" s="40" t="str">
        <f t="shared" si="286"/>
        <v/>
      </c>
    </row>
    <row r="16730" spans="7:8" x14ac:dyDescent="0.25">
      <c r="G16730" s="19" t="str">
        <f>IFERROR(VLOOKUP($D16730,LISTA!$A$2:$J$9990,8,0),"")</f>
        <v/>
      </c>
      <c r="H16730" s="40" t="str">
        <f t="shared" si="286"/>
        <v/>
      </c>
    </row>
    <row r="16731" spans="7:8" x14ac:dyDescent="0.25">
      <c r="G16731" s="19" t="str">
        <f>IFERROR(VLOOKUP($D16731,LISTA!$A$2:$J$9990,8,0),"")</f>
        <v/>
      </c>
      <c r="H16731" s="40" t="str">
        <f t="shared" si="286"/>
        <v/>
      </c>
    </row>
    <row r="16732" spans="7:8" x14ac:dyDescent="0.25">
      <c r="G16732" s="19" t="str">
        <f>IFERROR(VLOOKUP($D16732,LISTA!$A$2:$J$9990,8,0),"")</f>
        <v/>
      </c>
      <c r="H16732" s="40" t="str">
        <f t="shared" si="286"/>
        <v/>
      </c>
    </row>
    <row r="16733" spans="7:8" x14ac:dyDescent="0.25">
      <c r="G16733" s="19" t="str">
        <f>IFERROR(VLOOKUP($D16733,LISTA!$A$2:$J$9990,8,0),"")</f>
        <v/>
      </c>
      <c r="H16733" s="40" t="str">
        <f t="shared" si="286"/>
        <v/>
      </c>
    </row>
    <row r="16734" spans="7:8" x14ac:dyDescent="0.25">
      <c r="G16734" s="19" t="str">
        <f>IFERROR(VLOOKUP($D16734,LISTA!$A$2:$J$9990,8,0),"")</f>
        <v/>
      </c>
      <c r="H16734" s="40" t="str">
        <f t="shared" si="286"/>
        <v/>
      </c>
    </row>
    <row r="16735" spans="7:8" x14ac:dyDescent="0.25">
      <c r="G16735" s="19" t="str">
        <f>IFERROR(VLOOKUP($D16735,LISTA!$A$2:$J$9990,8,0),"")</f>
        <v/>
      </c>
      <c r="H16735" s="40" t="str">
        <f t="shared" si="286"/>
        <v/>
      </c>
    </row>
    <row r="16736" spans="7:8" x14ac:dyDescent="0.25">
      <c r="G16736" s="19" t="str">
        <f>IFERROR(VLOOKUP($D16736,LISTA!$A$2:$J$9990,8,0),"")</f>
        <v/>
      </c>
      <c r="H16736" s="40" t="str">
        <f t="shared" si="286"/>
        <v/>
      </c>
    </row>
    <row r="16737" spans="7:8" x14ac:dyDescent="0.25">
      <c r="G16737" s="19" t="str">
        <f>IFERROR(VLOOKUP($D16737,LISTA!$A$2:$J$9990,8,0),"")</f>
        <v/>
      </c>
      <c r="H16737" s="40" t="str">
        <f t="shared" si="286"/>
        <v/>
      </c>
    </row>
    <row r="16738" spans="7:8" x14ac:dyDescent="0.25">
      <c r="G16738" s="19" t="str">
        <f>IFERROR(VLOOKUP($D16738,LISTA!$A$2:$J$9990,8,0),"")</f>
        <v/>
      </c>
      <c r="H16738" s="40" t="str">
        <f t="shared" si="286"/>
        <v/>
      </c>
    </row>
    <row r="16739" spans="7:8" x14ac:dyDescent="0.25">
      <c r="G16739" s="19" t="str">
        <f>IFERROR(VLOOKUP($D16739,LISTA!$A$2:$J$9990,8,0),"")</f>
        <v/>
      </c>
      <c r="H16739" s="40" t="str">
        <f t="shared" si="286"/>
        <v/>
      </c>
    </row>
    <row r="16740" spans="7:8" x14ac:dyDescent="0.25">
      <c r="G16740" s="19" t="str">
        <f>IFERROR(VLOOKUP($D16740,LISTA!$A$2:$J$9990,8,0),"")</f>
        <v/>
      </c>
      <c r="H16740" s="40" t="str">
        <f t="shared" si="286"/>
        <v/>
      </c>
    </row>
    <row r="16741" spans="7:8" x14ac:dyDescent="0.25">
      <c r="G16741" s="19" t="str">
        <f>IFERROR(VLOOKUP($D16741,LISTA!$A$2:$J$9990,8,0),"")</f>
        <v/>
      </c>
      <c r="H16741" s="40" t="str">
        <f t="shared" si="286"/>
        <v/>
      </c>
    </row>
    <row r="16742" spans="7:8" x14ac:dyDescent="0.25">
      <c r="G16742" s="19" t="str">
        <f>IFERROR(VLOOKUP($D16742,LISTA!$A$2:$J$9990,8,0),"")</f>
        <v/>
      </c>
      <c r="H16742" s="40" t="str">
        <f t="shared" si="286"/>
        <v/>
      </c>
    </row>
    <row r="16743" spans="7:8" x14ac:dyDescent="0.25">
      <c r="G16743" s="19" t="str">
        <f>IFERROR(VLOOKUP($D16743,LISTA!$A$2:$J$9990,8,0),"")</f>
        <v/>
      </c>
      <c r="H16743" s="40" t="str">
        <f t="shared" si="286"/>
        <v/>
      </c>
    </row>
    <row r="16744" spans="7:8" x14ac:dyDescent="0.25">
      <c r="G16744" s="19" t="str">
        <f>IFERROR(VLOOKUP($D16744,LISTA!$A$2:$J$9990,8,0),"")</f>
        <v/>
      </c>
      <c r="H16744" s="40" t="str">
        <f t="shared" si="286"/>
        <v/>
      </c>
    </row>
    <row r="16745" spans="7:8" x14ac:dyDescent="0.25">
      <c r="G16745" s="19" t="str">
        <f>IFERROR(VLOOKUP($D16745,LISTA!$A$2:$J$9990,8,0),"")</f>
        <v/>
      </c>
      <c r="H16745" s="40" t="str">
        <f t="shared" si="286"/>
        <v/>
      </c>
    </row>
    <row r="16746" spans="7:8" x14ac:dyDescent="0.25">
      <c r="G16746" s="19" t="str">
        <f>IFERROR(VLOOKUP($D16746,LISTA!$A$2:$J$9990,8,0),"")</f>
        <v/>
      </c>
      <c r="H16746" s="40" t="str">
        <f t="shared" si="286"/>
        <v/>
      </c>
    </row>
    <row r="16747" spans="7:8" x14ac:dyDescent="0.25">
      <c r="G16747" s="19" t="str">
        <f>IFERROR(VLOOKUP($D16747,LISTA!$A$2:$J$9990,8,0),"")</f>
        <v/>
      </c>
      <c r="H16747" s="40" t="str">
        <f t="shared" si="286"/>
        <v/>
      </c>
    </row>
    <row r="16748" spans="7:8" x14ac:dyDescent="0.25">
      <c r="G16748" s="19" t="str">
        <f>IFERROR(VLOOKUP($D16748,LISTA!$A$2:$J$9990,8,0),"")</f>
        <v/>
      </c>
      <c r="H16748" s="40" t="str">
        <f t="shared" si="286"/>
        <v/>
      </c>
    </row>
    <row r="16749" spans="7:8" x14ac:dyDescent="0.25">
      <c r="G16749" s="19" t="str">
        <f>IFERROR(VLOOKUP($D16749,LISTA!$A$2:$J$9990,8,0),"")</f>
        <v/>
      </c>
      <c r="H16749" s="40" t="str">
        <f t="shared" si="286"/>
        <v/>
      </c>
    </row>
    <row r="16750" spans="7:8" x14ac:dyDescent="0.25">
      <c r="G16750" s="19" t="str">
        <f>IFERROR(VLOOKUP($D16750,LISTA!$A$2:$J$9990,8,0),"")</f>
        <v/>
      </c>
      <c r="H16750" s="40" t="str">
        <f t="shared" si="286"/>
        <v/>
      </c>
    </row>
    <row r="16751" spans="7:8" x14ac:dyDescent="0.25">
      <c r="G16751" s="19" t="str">
        <f>IFERROR(VLOOKUP($D16751,LISTA!$A$2:$J$9990,8,0),"")</f>
        <v/>
      </c>
      <c r="H16751" s="40" t="str">
        <f t="shared" si="286"/>
        <v/>
      </c>
    </row>
    <row r="16752" spans="7:8" x14ac:dyDescent="0.25">
      <c r="G16752" s="19" t="str">
        <f>IFERROR(VLOOKUP($D16752,LISTA!$A$2:$J$9990,8,0),"")</f>
        <v/>
      </c>
      <c r="H16752" s="40" t="str">
        <f t="shared" si="286"/>
        <v/>
      </c>
    </row>
    <row r="16753" spans="7:8" x14ac:dyDescent="0.25">
      <c r="G16753" s="19" t="str">
        <f>IFERROR(VLOOKUP($D16753,LISTA!$A$2:$J$9990,8,0),"")</f>
        <v/>
      </c>
      <c r="H16753" s="40" t="str">
        <f t="shared" si="286"/>
        <v/>
      </c>
    </row>
    <row r="16754" spans="7:8" x14ac:dyDescent="0.25">
      <c r="G16754" s="19" t="str">
        <f>IFERROR(VLOOKUP($D16754,LISTA!$A$2:$J$9990,8,0),"")</f>
        <v/>
      </c>
      <c r="H16754" s="40" t="str">
        <f t="shared" si="286"/>
        <v/>
      </c>
    </row>
    <row r="16755" spans="7:8" x14ac:dyDescent="0.25">
      <c r="G16755" s="19" t="str">
        <f>IFERROR(VLOOKUP($D16755,LISTA!$A$2:$J$9990,8,0),"")</f>
        <v/>
      </c>
      <c r="H16755" s="40" t="str">
        <f t="shared" si="286"/>
        <v/>
      </c>
    </row>
    <row r="16756" spans="7:8" x14ac:dyDescent="0.25">
      <c r="G16756" s="19" t="str">
        <f>IFERROR(VLOOKUP($D16756,LISTA!$A$2:$J$9990,8,0),"")</f>
        <v/>
      </c>
      <c r="H16756" s="40" t="str">
        <f t="shared" si="286"/>
        <v/>
      </c>
    </row>
    <row r="16757" spans="7:8" x14ac:dyDescent="0.25">
      <c r="G16757" s="19" t="str">
        <f>IFERROR(VLOOKUP($D16757,LISTA!$A$2:$J$9990,8,0),"")</f>
        <v/>
      </c>
      <c r="H16757" s="40" t="str">
        <f t="shared" si="286"/>
        <v/>
      </c>
    </row>
    <row r="16758" spans="7:8" x14ac:dyDescent="0.25">
      <c r="G16758" s="19" t="str">
        <f>IFERROR(VLOOKUP($D16758,LISTA!$A$2:$J$9990,8,0),"")</f>
        <v/>
      </c>
      <c r="H16758" s="40" t="str">
        <f t="shared" si="286"/>
        <v/>
      </c>
    </row>
    <row r="16759" spans="7:8" x14ac:dyDescent="0.25">
      <c r="G16759" s="19" t="str">
        <f>IFERROR(VLOOKUP($D16759,LISTA!$A$2:$J$9990,8,0),"")</f>
        <v/>
      </c>
      <c r="H16759" s="40" t="str">
        <f t="shared" si="286"/>
        <v/>
      </c>
    </row>
    <row r="16760" spans="7:8" x14ac:dyDescent="0.25">
      <c r="G16760" s="19" t="str">
        <f>IFERROR(VLOOKUP($D16760,LISTA!$A$2:$J$9990,8,0),"")</f>
        <v/>
      </c>
      <c r="H16760" s="40" t="str">
        <f t="shared" si="286"/>
        <v/>
      </c>
    </row>
    <row r="16761" spans="7:8" x14ac:dyDescent="0.25">
      <c r="G16761" s="19" t="str">
        <f>IFERROR(VLOOKUP($D16761,LISTA!$A$2:$J$9990,8,0),"")</f>
        <v/>
      </c>
      <c r="H16761" s="40" t="str">
        <f t="shared" si="286"/>
        <v/>
      </c>
    </row>
    <row r="16762" spans="7:8" x14ac:dyDescent="0.25">
      <c r="G16762" s="19" t="str">
        <f>IFERROR(VLOOKUP($D16762,LISTA!$A$2:$J$9990,8,0),"")</f>
        <v/>
      </c>
      <c r="H16762" s="40" t="str">
        <f t="shared" si="286"/>
        <v/>
      </c>
    </row>
    <row r="16763" spans="7:8" x14ac:dyDescent="0.25">
      <c r="G16763" s="19" t="str">
        <f>IFERROR(VLOOKUP($D16763,LISTA!$A$2:$J$9990,8,0),"")</f>
        <v/>
      </c>
      <c r="H16763" s="40" t="str">
        <f t="shared" si="286"/>
        <v/>
      </c>
    </row>
    <row r="16764" spans="7:8" x14ac:dyDescent="0.25">
      <c r="G16764" s="19" t="str">
        <f>IFERROR(VLOOKUP($D16764,LISTA!$A$2:$J$9990,8,0),"")</f>
        <v/>
      </c>
      <c r="H16764" s="40" t="str">
        <f t="shared" si="286"/>
        <v/>
      </c>
    </row>
    <row r="16765" spans="7:8" x14ac:dyDescent="0.25">
      <c r="G16765" s="19" t="str">
        <f>IFERROR(VLOOKUP($D16765,LISTA!$A$2:$J$9990,8,0),"")</f>
        <v/>
      </c>
      <c r="H16765" s="40" t="str">
        <f t="shared" si="286"/>
        <v/>
      </c>
    </row>
    <row r="16766" spans="7:8" x14ac:dyDescent="0.25">
      <c r="G16766" s="19" t="str">
        <f>IFERROR(VLOOKUP($D16766,LISTA!$A$2:$J$9990,8,0),"")</f>
        <v/>
      </c>
      <c r="H16766" s="40" t="str">
        <f t="shared" si="286"/>
        <v/>
      </c>
    </row>
    <row r="16767" spans="7:8" x14ac:dyDescent="0.25">
      <c r="G16767" s="19" t="str">
        <f>IFERROR(VLOOKUP($D16767,LISTA!$A$2:$J$9990,8,0),"")</f>
        <v/>
      </c>
      <c r="H16767" s="40" t="str">
        <f t="shared" si="286"/>
        <v/>
      </c>
    </row>
    <row r="16768" spans="7:8" x14ac:dyDescent="0.25">
      <c r="G16768" s="19" t="str">
        <f>IFERROR(VLOOKUP($D16768,LISTA!$A$2:$J$9990,8,0),"")</f>
        <v/>
      </c>
      <c r="H16768" s="40" t="str">
        <f t="shared" si="286"/>
        <v/>
      </c>
    </row>
    <row r="16769" spans="7:8" x14ac:dyDescent="0.25">
      <c r="G16769" s="19" t="str">
        <f>IFERROR(VLOOKUP($D16769,LISTA!$A$2:$J$9990,8,0),"")</f>
        <v/>
      </c>
      <c r="H16769" s="40" t="str">
        <f t="shared" si="286"/>
        <v/>
      </c>
    </row>
    <row r="16770" spans="7:8" x14ac:dyDescent="0.25">
      <c r="G16770" s="19" t="str">
        <f>IFERROR(VLOOKUP($D16770,LISTA!$A$2:$J$9990,8,0),"")</f>
        <v/>
      </c>
      <c r="H16770" s="40" t="str">
        <f t="shared" si="286"/>
        <v/>
      </c>
    </row>
    <row r="16771" spans="7:8" x14ac:dyDescent="0.25">
      <c r="G16771" s="19" t="str">
        <f>IFERROR(VLOOKUP($D16771,LISTA!$A$2:$J$9990,8,0),"")</f>
        <v/>
      </c>
      <c r="H16771" s="40" t="str">
        <f t="shared" si="286"/>
        <v/>
      </c>
    </row>
    <row r="16772" spans="7:8" x14ac:dyDescent="0.25">
      <c r="G16772" s="19" t="str">
        <f>IFERROR(VLOOKUP($D16772,LISTA!$A$2:$J$9990,8,0),"")</f>
        <v/>
      </c>
      <c r="H16772" s="40" t="str">
        <f t="shared" si="286"/>
        <v/>
      </c>
    </row>
    <row r="16773" spans="7:8" x14ac:dyDescent="0.25">
      <c r="G16773" s="19" t="str">
        <f>IFERROR(VLOOKUP($D16773,LISTA!$A$2:$J$9990,8,0),"")</f>
        <v/>
      </c>
      <c r="H16773" s="40" t="str">
        <f t="shared" ref="H16773:H16836" si="287">IF(OR(G16773=$K$10,G16773=$K$11,G16773=$K$14,G16773=$K$15,G16773=$K$16,G16773=$K$17,G16773=$K$18,G16773=$K$19,G16773=$K$20,G16773=$K$21,G16773=$K$22,G16773=$K$23,G16773=$K$24,G16773=$K$25,G16773=$K$26,G16773=$K$27,G16773=$K$28),$K$9,IF(OR(G16773=$K$32,G16773=$K$33),$K$31,IF(OR(G16773=$K$38),$K$37,"")))</f>
        <v/>
      </c>
    </row>
    <row r="16774" spans="7:8" x14ac:dyDescent="0.25">
      <c r="G16774" s="19" t="str">
        <f>IFERROR(VLOOKUP($D16774,LISTA!$A$2:$J$9990,8,0),"")</f>
        <v/>
      </c>
      <c r="H16774" s="40" t="str">
        <f t="shared" si="287"/>
        <v/>
      </c>
    </row>
    <row r="16775" spans="7:8" x14ac:dyDescent="0.25">
      <c r="G16775" s="19" t="str">
        <f>IFERROR(VLOOKUP($D16775,LISTA!$A$2:$J$9990,8,0),"")</f>
        <v/>
      </c>
      <c r="H16775" s="40" t="str">
        <f t="shared" si="287"/>
        <v/>
      </c>
    </row>
    <row r="16776" spans="7:8" x14ac:dyDescent="0.25">
      <c r="G16776" s="19" t="str">
        <f>IFERROR(VLOOKUP($D16776,LISTA!$A$2:$J$9990,8,0),"")</f>
        <v/>
      </c>
      <c r="H16776" s="40" t="str">
        <f t="shared" si="287"/>
        <v/>
      </c>
    </row>
    <row r="16777" spans="7:8" x14ac:dyDescent="0.25">
      <c r="G16777" s="19" t="str">
        <f>IFERROR(VLOOKUP($D16777,LISTA!$A$2:$J$9990,8,0),"")</f>
        <v/>
      </c>
      <c r="H16777" s="40" t="str">
        <f t="shared" si="287"/>
        <v/>
      </c>
    </row>
    <row r="16778" spans="7:8" x14ac:dyDescent="0.25">
      <c r="G16778" s="19" t="str">
        <f>IFERROR(VLOOKUP($D16778,LISTA!$A$2:$J$9990,8,0),"")</f>
        <v/>
      </c>
      <c r="H16778" s="40" t="str">
        <f t="shared" si="287"/>
        <v/>
      </c>
    </row>
    <row r="16779" spans="7:8" x14ac:dyDescent="0.25">
      <c r="G16779" s="19" t="str">
        <f>IFERROR(VLOOKUP($D16779,LISTA!$A$2:$J$9990,8,0),"")</f>
        <v/>
      </c>
      <c r="H16779" s="40" t="str">
        <f t="shared" si="287"/>
        <v/>
      </c>
    </row>
    <row r="16780" spans="7:8" x14ac:dyDescent="0.25">
      <c r="G16780" s="19" t="str">
        <f>IFERROR(VLOOKUP($D16780,LISTA!$A$2:$J$9990,8,0),"")</f>
        <v/>
      </c>
      <c r="H16780" s="40" t="str">
        <f t="shared" si="287"/>
        <v/>
      </c>
    </row>
    <row r="16781" spans="7:8" x14ac:dyDescent="0.25">
      <c r="G16781" s="19" t="str">
        <f>IFERROR(VLOOKUP($D16781,LISTA!$A$2:$J$9990,8,0),"")</f>
        <v/>
      </c>
      <c r="H16781" s="40" t="str">
        <f t="shared" si="287"/>
        <v/>
      </c>
    </row>
    <row r="16782" spans="7:8" x14ac:dyDescent="0.25">
      <c r="G16782" s="19" t="str">
        <f>IFERROR(VLOOKUP($D16782,LISTA!$A$2:$J$9990,8,0),"")</f>
        <v/>
      </c>
      <c r="H16782" s="40" t="str">
        <f t="shared" si="287"/>
        <v/>
      </c>
    </row>
    <row r="16783" spans="7:8" x14ac:dyDescent="0.25">
      <c r="G16783" s="19" t="str">
        <f>IFERROR(VLOOKUP($D16783,LISTA!$A$2:$J$9990,8,0),"")</f>
        <v/>
      </c>
      <c r="H16783" s="40" t="str">
        <f t="shared" si="287"/>
        <v/>
      </c>
    </row>
    <row r="16784" spans="7:8" x14ac:dyDescent="0.25">
      <c r="G16784" s="19" t="str">
        <f>IFERROR(VLOOKUP($D16784,LISTA!$A$2:$J$9990,8,0),"")</f>
        <v/>
      </c>
      <c r="H16784" s="40" t="str">
        <f t="shared" si="287"/>
        <v/>
      </c>
    </row>
    <row r="16785" spans="7:8" x14ac:dyDescent="0.25">
      <c r="G16785" s="19" t="str">
        <f>IFERROR(VLOOKUP($D16785,LISTA!$A$2:$J$9990,8,0),"")</f>
        <v/>
      </c>
      <c r="H16785" s="40" t="str">
        <f t="shared" si="287"/>
        <v/>
      </c>
    </row>
    <row r="16786" spans="7:8" x14ac:dyDescent="0.25">
      <c r="G16786" s="19" t="str">
        <f>IFERROR(VLOOKUP($D16786,LISTA!$A$2:$J$9990,8,0),"")</f>
        <v/>
      </c>
      <c r="H16786" s="40" t="str">
        <f t="shared" si="287"/>
        <v/>
      </c>
    </row>
    <row r="16787" spans="7:8" x14ac:dyDescent="0.25">
      <c r="G16787" s="19" t="str">
        <f>IFERROR(VLOOKUP($D16787,LISTA!$A$2:$J$9990,8,0),"")</f>
        <v/>
      </c>
      <c r="H16787" s="40" t="str">
        <f t="shared" si="287"/>
        <v/>
      </c>
    </row>
    <row r="16788" spans="7:8" x14ac:dyDescent="0.25">
      <c r="G16788" s="19" t="str">
        <f>IFERROR(VLOOKUP($D16788,LISTA!$A$2:$J$9990,8,0),"")</f>
        <v/>
      </c>
      <c r="H16788" s="40" t="str">
        <f t="shared" si="287"/>
        <v/>
      </c>
    </row>
    <row r="16789" spans="7:8" x14ac:dyDescent="0.25">
      <c r="G16789" s="19" t="str">
        <f>IFERROR(VLOOKUP($D16789,LISTA!$A$2:$J$9990,8,0),"")</f>
        <v/>
      </c>
      <c r="H16789" s="40" t="str">
        <f t="shared" si="287"/>
        <v/>
      </c>
    </row>
    <row r="16790" spans="7:8" x14ac:dyDescent="0.25">
      <c r="G16790" s="19" t="str">
        <f>IFERROR(VLOOKUP($D16790,LISTA!$A$2:$J$9990,8,0),"")</f>
        <v/>
      </c>
      <c r="H16790" s="40" t="str">
        <f t="shared" si="287"/>
        <v/>
      </c>
    </row>
    <row r="16791" spans="7:8" x14ac:dyDescent="0.25">
      <c r="G16791" s="19" t="str">
        <f>IFERROR(VLOOKUP($D16791,LISTA!$A$2:$J$9990,8,0),"")</f>
        <v/>
      </c>
      <c r="H16791" s="40" t="str">
        <f t="shared" si="287"/>
        <v/>
      </c>
    </row>
    <row r="16792" spans="7:8" x14ac:dyDescent="0.25">
      <c r="G16792" s="19" t="str">
        <f>IFERROR(VLOOKUP($D16792,LISTA!$A$2:$J$9990,8,0),"")</f>
        <v/>
      </c>
      <c r="H16792" s="40" t="str">
        <f t="shared" si="287"/>
        <v/>
      </c>
    </row>
    <row r="16793" spans="7:8" x14ac:dyDescent="0.25">
      <c r="G16793" s="19" t="str">
        <f>IFERROR(VLOOKUP($D16793,LISTA!$A$2:$J$9990,8,0),"")</f>
        <v/>
      </c>
      <c r="H16793" s="40" t="str">
        <f t="shared" si="287"/>
        <v/>
      </c>
    </row>
    <row r="16794" spans="7:8" x14ac:dyDescent="0.25">
      <c r="G16794" s="19" t="str">
        <f>IFERROR(VLOOKUP($D16794,LISTA!$A$2:$J$9990,8,0),"")</f>
        <v/>
      </c>
      <c r="H16794" s="40" t="str">
        <f t="shared" si="287"/>
        <v/>
      </c>
    </row>
    <row r="16795" spans="7:8" x14ac:dyDescent="0.25">
      <c r="G16795" s="19" t="str">
        <f>IFERROR(VLOOKUP($D16795,LISTA!$A$2:$J$9990,8,0),"")</f>
        <v/>
      </c>
      <c r="H16795" s="40" t="str">
        <f t="shared" si="287"/>
        <v/>
      </c>
    </row>
    <row r="16796" spans="7:8" x14ac:dyDescent="0.25">
      <c r="G16796" s="19" t="str">
        <f>IFERROR(VLOOKUP($D16796,LISTA!$A$2:$J$9990,8,0),"")</f>
        <v/>
      </c>
      <c r="H16796" s="40" t="str">
        <f t="shared" si="287"/>
        <v/>
      </c>
    </row>
    <row r="16797" spans="7:8" x14ac:dyDescent="0.25">
      <c r="G16797" s="19" t="str">
        <f>IFERROR(VLOOKUP($D16797,LISTA!$A$2:$J$9990,8,0),"")</f>
        <v/>
      </c>
      <c r="H16797" s="40" t="str">
        <f t="shared" si="287"/>
        <v/>
      </c>
    </row>
    <row r="16798" spans="7:8" x14ac:dyDescent="0.25">
      <c r="G16798" s="19" t="str">
        <f>IFERROR(VLOOKUP($D16798,LISTA!$A$2:$J$9990,8,0),"")</f>
        <v/>
      </c>
      <c r="H16798" s="40" t="str">
        <f t="shared" si="287"/>
        <v/>
      </c>
    </row>
    <row r="16799" spans="7:8" x14ac:dyDescent="0.25">
      <c r="G16799" s="19" t="str">
        <f>IFERROR(VLOOKUP($D16799,LISTA!$A$2:$J$9990,8,0),"")</f>
        <v/>
      </c>
      <c r="H16799" s="40" t="str">
        <f t="shared" si="287"/>
        <v/>
      </c>
    </row>
    <row r="16800" spans="7:8" x14ac:dyDescent="0.25">
      <c r="G16800" s="19" t="str">
        <f>IFERROR(VLOOKUP($D16800,LISTA!$A$2:$J$9990,8,0),"")</f>
        <v/>
      </c>
      <c r="H16800" s="40" t="str">
        <f t="shared" si="287"/>
        <v/>
      </c>
    </row>
    <row r="16801" spans="7:8" x14ac:dyDescent="0.25">
      <c r="G16801" s="19" t="str">
        <f>IFERROR(VLOOKUP($D16801,LISTA!$A$2:$J$9990,8,0),"")</f>
        <v/>
      </c>
      <c r="H16801" s="40" t="str">
        <f t="shared" si="287"/>
        <v/>
      </c>
    </row>
    <row r="16802" spans="7:8" x14ac:dyDescent="0.25">
      <c r="G16802" s="19" t="str">
        <f>IFERROR(VLOOKUP($D16802,LISTA!$A$2:$J$9990,8,0),"")</f>
        <v/>
      </c>
      <c r="H16802" s="40" t="str">
        <f t="shared" si="287"/>
        <v/>
      </c>
    </row>
    <row r="16803" spans="7:8" x14ac:dyDescent="0.25">
      <c r="G16803" s="19" t="str">
        <f>IFERROR(VLOOKUP($D16803,LISTA!$A$2:$J$9990,8,0),"")</f>
        <v/>
      </c>
      <c r="H16803" s="40" t="str">
        <f t="shared" si="287"/>
        <v/>
      </c>
    </row>
    <row r="16804" spans="7:8" x14ac:dyDescent="0.25">
      <c r="G16804" s="19" t="str">
        <f>IFERROR(VLOOKUP($D16804,LISTA!$A$2:$J$9990,8,0),"")</f>
        <v/>
      </c>
      <c r="H16804" s="40" t="str">
        <f t="shared" si="287"/>
        <v/>
      </c>
    </row>
    <row r="16805" spans="7:8" x14ac:dyDescent="0.25">
      <c r="G16805" s="19" t="str">
        <f>IFERROR(VLOOKUP($D16805,LISTA!$A$2:$J$9990,8,0),"")</f>
        <v/>
      </c>
      <c r="H16805" s="40" t="str">
        <f t="shared" si="287"/>
        <v/>
      </c>
    </row>
    <row r="16806" spans="7:8" x14ac:dyDescent="0.25">
      <c r="G16806" s="19" t="str">
        <f>IFERROR(VLOOKUP($D16806,LISTA!$A$2:$J$9990,8,0),"")</f>
        <v/>
      </c>
      <c r="H16806" s="40" t="str">
        <f t="shared" si="287"/>
        <v/>
      </c>
    </row>
    <row r="16807" spans="7:8" x14ac:dyDescent="0.25">
      <c r="G16807" s="19" t="str">
        <f>IFERROR(VLOOKUP($D16807,LISTA!$A$2:$J$9990,8,0),"")</f>
        <v/>
      </c>
      <c r="H16807" s="40" t="str">
        <f t="shared" si="287"/>
        <v/>
      </c>
    </row>
    <row r="16808" spans="7:8" x14ac:dyDescent="0.25">
      <c r="G16808" s="19" t="str">
        <f>IFERROR(VLOOKUP($D16808,LISTA!$A$2:$J$9990,8,0),"")</f>
        <v/>
      </c>
      <c r="H16808" s="40" t="str">
        <f t="shared" si="287"/>
        <v/>
      </c>
    </row>
    <row r="16809" spans="7:8" x14ac:dyDescent="0.25">
      <c r="G16809" s="19" t="str">
        <f>IFERROR(VLOOKUP($D16809,LISTA!$A$2:$J$9990,8,0),"")</f>
        <v/>
      </c>
      <c r="H16809" s="40" t="str">
        <f t="shared" si="287"/>
        <v/>
      </c>
    </row>
    <row r="16810" spans="7:8" x14ac:dyDescent="0.25">
      <c r="G16810" s="19" t="str">
        <f>IFERROR(VLOOKUP($D16810,LISTA!$A$2:$J$9990,8,0),"")</f>
        <v/>
      </c>
      <c r="H16810" s="40" t="str">
        <f t="shared" si="287"/>
        <v/>
      </c>
    </row>
    <row r="16811" spans="7:8" x14ac:dyDescent="0.25">
      <c r="G16811" s="19" t="str">
        <f>IFERROR(VLOOKUP($D16811,LISTA!$A$2:$J$9990,8,0),"")</f>
        <v/>
      </c>
      <c r="H16811" s="40" t="str">
        <f t="shared" si="287"/>
        <v/>
      </c>
    </row>
    <row r="16812" spans="7:8" x14ac:dyDescent="0.25">
      <c r="G16812" s="19" t="str">
        <f>IFERROR(VLOOKUP($D16812,LISTA!$A$2:$J$9990,8,0),"")</f>
        <v/>
      </c>
      <c r="H16812" s="40" t="str">
        <f t="shared" si="287"/>
        <v/>
      </c>
    </row>
    <row r="16813" spans="7:8" x14ac:dyDescent="0.25">
      <c r="G16813" s="19" t="str">
        <f>IFERROR(VLOOKUP($D16813,LISTA!$A$2:$J$9990,8,0),"")</f>
        <v/>
      </c>
      <c r="H16813" s="40" t="str">
        <f t="shared" si="287"/>
        <v/>
      </c>
    </row>
    <row r="16814" spans="7:8" x14ac:dyDescent="0.25">
      <c r="G16814" s="19" t="str">
        <f>IFERROR(VLOOKUP($D16814,LISTA!$A$2:$J$9990,8,0),"")</f>
        <v/>
      </c>
      <c r="H16814" s="40" t="str">
        <f t="shared" si="287"/>
        <v/>
      </c>
    </row>
    <row r="16815" spans="7:8" x14ac:dyDescent="0.25">
      <c r="G16815" s="19" t="str">
        <f>IFERROR(VLOOKUP($D16815,LISTA!$A$2:$J$9990,8,0),"")</f>
        <v/>
      </c>
      <c r="H16815" s="40" t="str">
        <f t="shared" si="287"/>
        <v/>
      </c>
    </row>
    <row r="16816" spans="7:8" x14ac:dyDescent="0.25">
      <c r="G16816" s="19" t="str">
        <f>IFERROR(VLOOKUP($D16816,LISTA!$A$2:$J$9990,8,0),"")</f>
        <v/>
      </c>
      <c r="H16816" s="40" t="str">
        <f t="shared" si="287"/>
        <v/>
      </c>
    </row>
    <row r="16817" spans="7:8" x14ac:dyDescent="0.25">
      <c r="G16817" s="19" t="str">
        <f>IFERROR(VLOOKUP($D16817,LISTA!$A$2:$J$9990,8,0),"")</f>
        <v/>
      </c>
      <c r="H16817" s="40" t="str">
        <f t="shared" si="287"/>
        <v/>
      </c>
    </row>
    <row r="16818" spans="7:8" x14ac:dyDescent="0.25">
      <c r="G16818" s="19" t="str">
        <f>IFERROR(VLOOKUP($D16818,LISTA!$A$2:$J$9990,8,0),"")</f>
        <v/>
      </c>
      <c r="H16818" s="40" t="str">
        <f t="shared" si="287"/>
        <v/>
      </c>
    </row>
    <row r="16819" spans="7:8" x14ac:dyDescent="0.25">
      <c r="G16819" s="19" t="str">
        <f>IFERROR(VLOOKUP($D16819,LISTA!$A$2:$J$9990,8,0),"")</f>
        <v/>
      </c>
      <c r="H16819" s="40" t="str">
        <f t="shared" si="287"/>
        <v/>
      </c>
    </row>
    <row r="16820" spans="7:8" x14ac:dyDescent="0.25">
      <c r="G16820" s="19" t="str">
        <f>IFERROR(VLOOKUP($D16820,LISTA!$A$2:$J$9990,8,0),"")</f>
        <v/>
      </c>
      <c r="H16820" s="40" t="str">
        <f t="shared" si="287"/>
        <v/>
      </c>
    </row>
    <row r="16821" spans="7:8" x14ac:dyDescent="0.25">
      <c r="G16821" s="19" t="str">
        <f>IFERROR(VLOOKUP($D16821,LISTA!$A$2:$J$9990,8,0),"")</f>
        <v/>
      </c>
      <c r="H16821" s="40" t="str">
        <f t="shared" si="287"/>
        <v/>
      </c>
    </row>
    <row r="16822" spans="7:8" x14ac:dyDescent="0.25">
      <c r="G16822" s="19" t="str">
        <f>IFERROR(VLOOKUP($D16822,LISTA!$A$2:$J$9990,8,0),"")</f>
        <v/>
      </c>
      <c r="H16822" s="40" t="str">
        <f t="shared" si="287"/>
        <v/>
      </c>
    </row>
    <row r="16823" spans="7:8" x14ac:dyDescent="0.25">
      <c r="G16823" s="19" t="str">
        <f>IFERROR(VLOOKUP($D16823,LISTA!$A$2:$J$9990,8,0),"")</f>
        <v/>
      </c>
      <c r="H16823" s="40" t="str">
        <f t="shared" si="287"/>
        <v/>
      </c>
    </row>
    <row r="16824" spans="7:8" x14ac:dyDescent="0.25">
      <c r="G16824" s="19" t="str">
        <f>IFERROR(VLOOKUP($D16824,LISTA!$A$2:$J$9990,8,0),"")</f>
        <v/>
      </c>
      <c r="H16824" s="40" t="str">
        <f t="shared" si="287"/>
        <v/>
      </c>
    </row>
    <row r="16825" spans="7:8" x14ac:dyDescent="0.25">
      <c r="G16825" s="19" t="str">
        <f>IFERROR(VLOOKUP($D16825,LISTA!$A$2:$J$9990,8,0),"")</f>
        <v/>
      </c>
      <c r="H16825" s="40" t="str">
        <f t="shared" si="287"/>
        <v/>
      </c>
    </row>
    <row r="16826" spans="7:8" x14ac:dyDescent="0.25">
      <c r="G16826" s="19" t="str">
        <f>IFERROR(VLOOKUP($D16826,LISTA!$A$2:$J$9990,8,0),"")</f>
        <v/>
      </c>
      <c r="H16826" s="40" t="str">
        <f t="shared" si="287"/>
        <v/>
      </c>
    </row>
    <row r="16827" spans="7:8" x14ac:dyDescent="0.25">
      <c r="G16827" s="19" t="str">
        <f>IFERROR(VLOOKUP($D16827,LISTA!$A$2:$J$9990,8,0),"")</f>
        <v/>
      </c>
      <c r="H16827" s="40" t="str">
        <f t="shared" si="287"/>
        <v/>
      </c>
    </row>
    <row r="16828" spans="7:8" x14ac:dyDescent="0.25">
      <c r="G16828" s="19" t="str">
        <f>IFERROR(VLOOKUP($D16828,LISTA!$A$2:$J$9990,8,0),"")</f>
        <v/>
      </c>
      <c r="H16828" s="40" t="str">
        <f t="shared" si="287"/>
        <v/>
      </c>
    </row>
    <row r="16829" spans="7:8" x14ac:dyDescent="0.25">
      <c r="G16829" s="19" t="str">
        <f>IFERROR(VLOOKUP($D16829,LISTA!$A$2:$J$9990,8,0),"")</f>
        <v/>
      </c>
      <c r="H16829" s="40" t="str">
        <f t="shared" si="287"/>
        <v/>
      </c>
    </row>
    <row r="16830" spans="7:8" x14ac:dyDescent="0.25">
      <c r="G16830" s="19" t="str">
        <f>IFERROR(VLOOKUP($D16830,LISTA!$A$2:$J$9990,8,0),"")</f>
        <v/>
      </c>
      <c r="H16830" s="40" t="str">
        <f t="shared" si="287"/>
        <v/>
      </c>
    </row>
    <row r="16831" spans="7:8" x14ac:dyDescent="0.25">
      <c r="G16831" s="19" t="str">
        <f>IFERROR(VLOOKUP($D16831,LISTA!$A$2:$J$9990,8,0),"")</f>
        <v/>
      </c>
      <c r="H16831" s="40" t="str">
        <f t="shared" si="287"/>
        <v/>
      </c>
    </row>
    <row r="16832" spans="7:8" x14ac:dyDescent="0.25">
      <c r="G16832" s="19" t="str">
        <f>IFERROR(VLOOKUP($D16832,LISTA!$A$2:$J$9990,8,0),"")</f>
        <v/>
      </c>
      <c r="H16832" s="40" t="str">
        <f t="shared" si="287"/>
        <v/>
      </c>
    </row>
    <row r="16833" spans="7:8" x14ac:dyDescent="0.25">
      <c r="G16833" s="19" t="str">
        <f>IFERROR(VLOOKUP($D16833,LISTA!$A$2:$J$9990,8,0),"")</f>
        <v/>
      </c>
      <c r="H16833" s="40" t="str">
        <f t="shared" si="287"/>
        <v/>
      </c>
    </row>
    <row r="16834" spans="7:8" x14ac:dyDescent="0.25">
      <c r="G16834" s="19" t="str">
        <f>IFERROR(VLOOKUP($D16834,LISTA!$A$2:$J$9990,8,0),"")</f>
        <v/>
      </c>
      <c r="H16834" s="40" t="str">
        <f t="shared" si="287"/>
        <v/>
      </c>
    </row>
    <row r="16835" spans="7:8" x14ac:dyDescent="0.25">
      <c r="G16835" s="19" t="str">
        <f>IFERROR(VLOOKUP($D16835,LISTA!$A$2:$J$9990,8,0),"")</f>
        <v/>
      </c>
      <c r="H16835" s="40" t="str">
        <f t="shared" si="287"/>
        <v/>
      </c>
    </row>
    <row r="16836" spans="7:8" x14ac:dyDescent="0.25">
      <c r="G16836" s="19" t="str">
        <f>IFERROR(VLOOKUP($D16836,LISTA!$A$2:$J$9990,8,0),"")</f>
        <v/>
      </c>
      <c r="H16836" s="40" t="str">
        <f t="shared" si="287"/>
        <v/>
      </c>
    </row>
    <row r="16837" spans="7:8" x14ac:dyDescent="0.25">
      <c r="G16837" s="19" t="str">
        <f>IFERROR(VLOOKUP($D16837,LISTA!$A$2:$J$9990,8,0),"")</f>
        <v/>
      </c>
      <c r="H16837" s="40" t="str">
        <f t="shared" ref="H16837:H16900" si="288">IF(OR(G16837=$K$10,G16837=$K$11,G16837=$K$14,G16837=$K$15,G16837=$K$16,G16837=$K$17,G16837=$K$18,G16837=$K$19,G16837=$K$20,G16837=$K$21,G16837=$K$22,G16837=$K$23,G16837=$K$24,G16837=$K$25,G16837=$K$26,G16837=$K$27,G16837=$K$28),$K$9,IF(OR(G16837=$K$32,G16837=$K$33),$K$31,IF(OR(G16837=$K$38),$K$37,"")))</f>
        <v/>
      </c>
    </row>
    <row r="16838" spans="7:8" x14ac:dyDescent="0.25">
      <c r="G16838" s="19" t="str">
        <f>IFERROR(VLOOKUP($D16838,LISTA!$A$2:$J$9990,8,0),"")</f>
        <v/>
      </c>
      <c r="H16838" s="40" t="str">
        <f t="shared" si="288"/>
        <v/>
      </c>
    </row>
    <row r="16839" spans="7:8" x14ac:dyDescent="0.25">
      <c r="G16839" s="19" t="str">
        <f>IFERROR(VLOOKUP($D16839,LISTA!$A$2:$J$9990,8,0),"")</f>
        <v/>
      </c>
      <c r="H16839" s="40" t="str">
        <f t="shared" si="288"/>
        <v/>
      </c>
    </row>
    <row r="16840" spans="7:8" x14ac:dyDescent="0.25">
      <c r="G16840" s="19" t="str">
        <f>IFERROR(VLOOKUP($D16840,LISTA!$A$2:$J$9990,8,0),"")</f>
        <v/>
      </c>
      <c r="H16840" s="40" t="str">
        <f t="shared" si="288"/>
        <v/>
      </c>
    </row>
    <row r="16841" spans="7:8" x14ac:dyDescent="0.25">
      <c r="G16841" s="19" t="str">
        <f>IFERROR(VLOOKUP($D16841,LISTA!$A$2:$J$9990,8,0),"")</f>
        <v/>
      </c>
      <c r="H16841" s="40" t="str">
        <f t="shared" si="288"/>
        <v/>
      </c>
    </row>
    <row r="16842" spans="7:8" x14ac:dyDescent="0.25">
      <c r="G16842" s="19" t="str">
        <f>IFERROR(VLOOKUP($D16842,LISTA!$A$2:$J$9990,8,0),"")</f>
        <v/>
      </c>
      <c r="H16842" s="40" t="str">
        <f t="shared" si="288"/>
        <v/>
      </c>
    </row>
    <row r="16843" spans="7:8" x14ac:dyDescent="0.25">
      <c r="G16843" s="19" t="str">
        <f>IFERROR(VLOOKUP($D16843,LISTA!$A$2:$J$9990,8,0),"")</f>
        <v/>
      </c>
      <c r="H16843" s="40" t="str">
        <f t="shared" si="288"/>
        <v/>
      </c>
    </row>
    <row r="16844" spans="7:8" x14ac:dyDescent="0.25">
      <c r="G16844" s="19" t="str">
        <f>IFERROR(VLOOKUP($D16844,LISTA!$A$2:$J$9990,8,0),"")</f>
        <v/>
      </c>
      <c r="H16844" s="40" t="str">
        <f t="shared" si="288"/>
        <v/>
      </c>
    </row>
    <row r="16845" spans="7:8" x14ac:dyDescent="0.25">
      <c r="G16845" s="19" t="str">
        <f>IFERROR(VLOOKUP($D16845,LISTA!$A$2:$J$9990,8,0),"")</f>
        <v/>
      </c>
      <c r="H16845" s="40" t="str">
        <f t="shared" si="288"/>
        <v/>
      </c>
    </row>
    <row r="16846" spans="7:8" x14ac:dyDescent="0.25">
      <c r="G16846" s="19" t="str">
        <f>IFERROR(VLOOKUP($D16846,LISTA!$A$2:$J$9990,8,0),"")</f>
        <v/>
      </c>
      <c r="H16846" s="40" t="str">
        <f t="shared" si="288"/>
        <v/>
      </c>
    </row>
    <row r="16847" spans="7:8" x14ac:dyDescent="0.25">
      <c r="G16847" s="19" t="str">
        <f>IFERROR(VLOOKUP($D16847,LISTA!$A$2:$J$9990,8,0),"")</f>
        <v/>
      </c>
      <c r="H16847" s="40" t="str">
        <f t="shared" si="288"/>
        <v/>
      </c>
    </row>
    <row r="16848" spans="7:8" x14ac:dyDescent="0.25">
      <c r="G16848" s="19" t="str">
        <f>IFERROR(VLOOKUP($D16848,LISTA!$A$2:$J$9990,8,0),"")</f>
        <v/>
      </c>
      <c r="H16848" s="40" t="str">
        <f t="shared" si="288"/>
        <v/>
      </c>
    </row>
    <row r="16849" spans="7:8" x14ac:dyDescent="0.25">
      <c r="G16849" s="19" t="str">
        <f>IFERROR(VLOOKUP($D16849,LISTA!$A$2:$J$9990,8,0),"")</f>
        <v/>
      </c>
      <c r="H16849" s="40" t="str">
        <f t="shared" si="288"/>
        <v/>
      </c>
    </row>
    <row r="16850" spans="7:8" x14ac:dyDescent="0.25">
      <c r="G16850" s="19" t="str">
        <f>IFERROR(VLOOKUP($D16850,LISTA!$A$2:$J$9990,8,0),"")</f>
        <v/>
      </c>
      <c r="H16850" s="40" t="str">
        <f t="shared" si="288"/>
        <v/>
      </c>
    </row>
    <row r="16851" spans="7:8" x14ac:dyDescent="0.25">
      <c r="G16851" s="19" t="str">
        <f>IFERROR(VLOOKUP($D16851,LISTA!$A$2:$J$9990,8,0),"")</f>
        <v/>
      </c>
      <c r="H16851" s="40" t="str">
        <f t="shared" si="288"/>
        <v/>
      </c>
    </row>
    <row r="16852" spans="7:8" x14ac:dyDescent="0.25">
      <c r="G16852" s="19" t="str">
        <f>IFERROR(VLOOKUP($D16852,LISTA!$A$2:$J$9990,8,0),"")</f>
        <v/>
      </c>
      <c r="H16852" s="40" t="str">
        <f t="shared" si="288"/>
        <v/>
      </c>
    </row>
    <row r="16853" spans="7:8" x14ac:dyDescent="0.25">
      <c r="G16853" s="19" t="str">
        <f>IFERROR(VLOOKUP($D16853,LISTA!$A$2:$J$9990,8,0),"")</f>
        <v/>
      </c>
      <c r="H16853" s="40" t="str">
        <f t="shared" si="288"/>
        <v/>
      </c>
    </row>
    <row r="16854" spans="7:8" x14ac:dyDescent="0.25">
      <c r="G16854" s="19" t="str">
        <f>IFERROR(VLOOKUP($D16854,LISTA!$A$2:$J$9990,8,0),"")</f>
        <v/>
      </c>
      <c r="H16854" s="40" t="str">
        <f t="shared" si="288"/>
        <v/>
      </c>
    </row>
    <row r="16855" spans="7:8" x14ac:dyDescent="0.25">
      <c r="G16855" s="19" t="str">
        <f>IFERROR(VLOOKUP($D16855,LISTA!$A$2:$J$9990,8,0),"")</f>
        <v/>
      </c>
      <c r="H16855" s="40" t="str">
        <f t="shared" si="288"/>
        <v/>
      </c>
    </row>
    <row r="16856" spans="7:8" x14ac:dyDescent="0.25">
      <c r="G16856" s="19" t="str">
        <f>IFERROR(VLOOKUP($D16856,LISTA!$A$2:$J$9990,8,0),"")</f>
        <v/>
      </c>
      <c r="H16856" s="40" t="str">
        <f t="shared" si="288"/>
        <v/>
      </c>
    </row>
    <row r="16857" spans="7:8" x14ac:dyDescent="0.25">
      <c r="G16857" s="19" t="str">
        <f>IFERROR(VLOOKUP($D16857,LISTA!$A$2:$J$9990,8,0),"")</f>
        <v/>
      </c>
      <c r="H16857" s="40" t="str">
        <f t="shared" si="288"/>
        <v/>
      </c>
    </row>
    <row r="16858" spans="7:8" x14ac:dyDescent="0.25">
      <c r="G16858" s="19" t="str">
        <f>IFERROR(VLOOKUP($D16858,LISTA!$A$2:$J$9990,8,0),"")</f>
        <v/>
      </c>
      <c r="H16858" s="40" t="str">
        <f t="shared" si="288"/>
        <v/>
      </c>
    </row>
    <row r="16859" spans="7:8" x14ac:dyDescent="0.25">
      <c r="G16859" s="19" t="str">
        <f>IFERROR(VLOOKUP($D16859,LISTA!$A$2:$J$9990,8,0),"")</f>
        <v/>
      </c>
      <c r="H16859" s="40" t="str">
        <f t="shared" si="288"/>
        <v/>
      </c>
    </row>
    <row r="16860" spans="7:8" x14ac:dyDescent="0.25">
      <c r="G16860" s="19" t="str">
        <f>IFERROR(VLOOKUP($D16860,LISTA!$A$2:$J$9990,8,0),"")</f>
        <v/>
      </c>
      <c r="H16860" s="40" t="str">
        <f t="shared" si="288"/>
        <v/>
      </c>
    </row>
    <row r="16861" spans="7:8" x14ac:dyDescent="0.25">
      <c r="G16861" s="19" t="str">
        <f>IFERROR(VLOOKUP($D16861,LISTA!$A$2:$J$9990,8,0),"")</f>
        <v/>
      </c>
      <c r="H16861" s="40" t="str">
        <f t="shared" si="288"/>
        <v/>
      </c>
    </row>
    <row r="16862" spans="7:8" x14ac:dyDescent="0.25">
      <c r="G16862" s="19" t="str">
        <f>IFERROR(VLOOKUP($D16862,LISTA!$A$2:$J$9990,8,0),"")</f>
        <v/>
      </c>
      <c r="H16862" s="40" t="str">
        <f t="shared" si="288"/>
        <v/>
      </c>
    </row>
    <row r="16863" spans="7:8" x14ac:dyDescent="0.25">
      <c r="G16863" s="19" t="str">
        <f>IFERROR(VLOOKUP($D16863,LISTA!$A$2:$J$9990,8,0),"")</f>
        <v/>
      </c>
      <c r="H16863" s="40" t="str">
        <f t="shared" si="288"/>
        <v/>
      </c>
    </row>
    <row r="16864" spans="7:8" x14ac:dyDescent="0.25">
      <c r="G16864" s="19" t="str">
        <f>IFERROR(VLOOKUP($D16864,LISTA!$A$2:$J$9990,8,0),"")</f>
        <v/>
      </c>
      <c r="H16864" s="40" t="str">
        <f t="shared" si="288"/>
        <v/>
      </c>
    </row>
    <row r="16865" spans="7:8" x14ac:dyDescent="0.25">
      <c r="G16865" s="19" t="str">
        <f>IFERROR(VLOOKUP($D16865,LISTA!$A$2:$J$9990,8,0),"")</f>
        <v/>
      </c>
      <c r="H16865" s="40" t="str">
        <f t="shared" si="288"/>
        <v/>
      </c>
    </row>
    <row r="16866" spans="7:8" x14ac:dyDescent="0.25">
      <c r="G16866" s="19" t="str">
        <f>IFERROR(VLOOKUP($D16866,LISTA!$A$2:$J$9990,8,0),"")</f>
        <v/>
      </c>
      <c r="H16866" s="40" t="str">
        <f t="shared" si="288"/>
        <v/>
      </c>
    </row>
    <row r="16867" spans="7:8" x14ac:dyDescent="0.25">
      <c r="G16867" s="19" t="str">
        <f>IFERROR(VLOOKUP($D16867,LISTA!$A$2:$J$9990,8,0),"")</f>
        <v/>
      </c>
      <c r="H16867" s="40" t="str">
        <f t="shared" si="288"/>
        <v/>
      </c>
    </row>
    <row r="16868" spans="7:8" x14ac:dyDescent="0.25">
      <c r="G16868" s="19" t="str">
        <f>IFERROR(VLOOKUP($D16868,LISTA!$A$2:$J$9990,8,0),"")</f>
        <v/>
      </c>
      <c r="H16868" s="40" t="str">
        <f t="shared" si="288"/>
        <v/>
      </c>
    </row>
    <row r="16869" spans="7:8" x14ac:dyDescent="0.25">
      <c r="G16869" s="19" t="str">
        <f>IFERROR(VLOOKUP($D16869,LISTA!$A$2:$J$9990,8,0),"")</f>
        <v/>
      </c>
      <c r="H16869" s="40" t="str">
        <f t="shared" si="288"/>
        <v/>
      </c>
    </row>
    <row r="16870" spans="7:8" x14ac:dyDescent="0.25">
      <c r="G16870" s="19" t="str">
        <f>IFERROR(VLOOKUP($D16870,LISTA!$A$2:$J$9990,8,0),"")</f>
        <v/>
      </c>
      <c r="H16870" s="40" t="str">
        <f t="shared" si="288"/>
        <v/>
      </c>
    </row>
    <row r="16871" spans="7:8" x14ac:dyDescent="0.25">
      <c r="G16871" s="19" t="str">
        <f>IFERROR(VLOOKUP($D16871,LISTA!$A$2:$J$9990,8,0),"")</f>
        <v/>
      </c>
      <c r="H16871" s="40" t="str">
        <f t="shared" si="288"/>
        <v/>
      </c>
    </row>
    <row r="16872" spans="7:8" x14ac:dyDescent="0.25">
      <c r="G16872" s="19" t="str">
        <f>IFERROR(VLOOKUP($D16872,LISTA!$A$2:$J$9990,8,0),"")</f>
        <v/>
      </c>
      <c r="H16872" s="40" t="str">
        <f t="shared" si="288"/>
        <v/>
      </c>
    </row>
    <row r="16873" spans="7:8" x14ac:dyDescent="0.25">
      <c r="G16873" s="19" t="str">
        <f>IFERROR(VLOOKUP($D16873,LISTA!$A$2:$J$9990,8,0),"")</f>
        <v/>
      </c>
      <c r="H16873" s="40" t="str">
        <f t="shared" si="288"/>
        <v/>
      </c>
    </row>
    <row r="16874" spans="7:8" x14ac:dyDescent="0.25">
      <c r="G16874" s="19" t="str">
        <f>IFERROR(VLOOKUP($D16874,LISTA!$A$2:$J$9990,8,0),"")</f>
        <v/>
      </c>
      <c r="H16874" s="40" t="str">
        <f t="shared" si="288"/>
        <v/>
      </c>
    </row>
    <row r="16875" spans="7:8" x14ac:dyDescent="0.25">
      <c r="G16875" s="19" t="str">
        <f>IFERROR(VLOOKUP($D16875,LISTA!$A$2:$J$9990,8,0),"")</f>
        <v/>
      </c>
      <c r="H16875" s="40" t="str">
        <f t="shared" si="288"/>
        <v/>
      </c>
    </row>
    <row r="16876" spans="7:8" x14ac:dyDescent="0.25">
      <c r="G16876" s="19" t="str">
        <f>IFERROR(VLOOKUP($D16876,LISTA!$A$2:$J$9990,8,0),"")</f>
        <v/>
      </c>
      <c r="H16876" s="40" t="str">
        <f t="shared" si="288"/>
        <v/>
      </c>
    </row>
    <row r="16877" spans="7:8" x14ac:dyDescent="0.25">
      <c r="G16877" s="19" t="str">
        <f>IFERROR(VLOOKUP($D16877,LISTA!$A$2:$J$9990,8,0),"")</f>
        <v/>
      </c>
      <c r="H16877" s="40" t="str">
        <f t="shared" si="288"/>
        <v/>
      </c>
    </row>
    <row r="16878" spans="7:8" x14ac:dyDescent="0.25">
      <c r="G16878" s="19" t="str">
        <f>IFERROR(VLOOKUP($D16878,LISTA!$A$2:$J$9990,8,0),"")</f>
        <v/>
      </c>
      <c r="H16878" s="40" t="str">
        <f t="shared" si="288"/>
        <v/>
      </c>
    </row>
    <row r="16879" spans="7:8" x14ac:dyDescent="0.25">
      <c r="G16879" s="19" t="str">
        <f>IFERROR(VLOOKUP($D16879,LISTA!$A$2:$J$9990,8,0),"")</f>
        <v/>
      </c>
      <c r="H16879" s="40" t="str">
        <f t="shared" si="288"/>
        <v/>
      </c>
    </row>
    <row r="16880" spans="7:8" x14ac:dyDescent="0.25">
      <c r="G16880" s="19" t="str">
        <f>IFERROR(VLOOKUP($D16880,LISTA!$A$2:$J$9990,8,0),"")</f>
        <v/>
      </c>
      <c r="H16880" s="40" t="str">
        <f t="shared" si="288"/>
        <v/>
      </c>
    </row>
    <row r="16881" spans="7:8" x14ac:dyDescent="0.25">
      <c r="G16881" s="19" t="str">
        <f>IFERROR(VLOOKUP($D16881,LISTA!$A$2:$J$9990,8,0),"")</f>
        <v/>
      </c>
      <c r="H16881" s="40" t="str">
        <f t="shared" si="288"/>
        <v/>
      </c>
    </row>
    <row r="16882" spans="7:8" x14ac:dyDescent="0.25">
      <c r="G16882" s="19" t="str">
        <f>IFERROR(VLOOKUP($D16882,LISTA!$A$2:$J$9990,8,0),"")</f>
        <v/>
      </c>
      <c r="H16882" s="40" t="str">
        <f t="shared" si="288"/>
        <v/>
      </c>
    </row>
    <row r="16883" spans="7:8" x14ac:dyDescent="0.25">
      <c r="G16883" s="19" t="str">
        <f>IFERROR(VLOOKUP($D16883,LISTA!$A$2:$J$9990,8,0),"")</f>
        <v/>
      </c>
      <c r="H16883" s="40" t="str">
        <f t="shared" si="288"/>
        <v/>
      </c>
    </row>
    <row r="16884" spans="7:8" x14ac:dyDescent="0.25">
      <c r="G16884" s="19" t="str">
        <f>IFERROR(VLOOKUP($D16884,LISTA!$A$2:$J$9990,8,0),"")</f>
        <v/>
      </c>
      <c r="H16884" s="40" t="str">
        <f t="shared" si="288"/>
        <v/>
      </c>
    </row>
    <row r="16885" spans="7:8" x14ac:dyDescent="0.25">
      <c r="G16885" s="19" t="str">
        <f>IFERROR(VLOOKUP($D16885,LISTA!$A$2:$J$9990,8,0),"")</f>
        <v/>
      </c>
      <c r="H16885" s="40" t="str">
        <f t="shared" si="288"/>
        <v/>
      </c>
    </row>
    <row r="16886" spans="7:8" x14ac:dyDescent="0.25">
      <c r="G16886" s="19" t="str">
        <f>IFERROR(VLOOKUP($D16886,LISTA!$A$2:$J$9990,8,0),"")</f>
        <v/>
      </c>
      <c r="H16886" s="40" t="str">
        <f t="shared" si="288"/>
        <v/>
      </c>
    </row>
    <row r="16887" spans="7:8" x14ac:dyDescent="0.25">
      <c r="G16887" s="19" t="str">
        <f>IFERROR(VLOOKUP($D16887,LISTA!$A$2:$J$9990,8,0),"")</f>
        <v/>
      </c>
      <c r="H16887" s="40" t="str">
        <f t="shared" si="288"/>
        <v/>
      </c>
    </row>
    <row r="16888" spans="7:8" x14ac:dyDescent="0.25">
      <c r="G16888" s="19" t="str">
        <f>IFERROR(VLOOKUP($D16888,LISTA!$A$2:$J$9990,8,0),"")</f>
        <v/>
      </c>
      <c r="H16888" s="40" t="str">
        <f t="shared" si="288"/>
        <v/>
      </c>
    </row>
    <row r="16889" spans="7:8" x14ac:dyDescent="0.25">
      <c r="G16889" s="19" t="str">
        <f>IFERROR(VLOOKUP($D16889,LISTA!$A$2:$J$9990,8,0),"")</f>
        <v/>
      </c>
      <c r="H16889" s="40" t="str">
        <f t="shared" si="288"/>
        <v/>
      </c>
    </row>
    <row r="16890" spans="7:8" x14ac:dyDescent="0.25">
      <c r="G16890" s="19" t="str">
        <f>IFERROR(VLOOKUP($D16890,LISTA!$A$2:$J$9990,8,0),"")</f>
        <v/>
      </c>
      <c r="H16890" s="40" t="str">
        <f t="shared" si="288"/>
        <v/>
      </c>
    </row>
    <row r="16891" spans="7:8" x14ac:dyDescent="0.25">
      <c r="G16891" s="19" t="str">
        <f>IFERROR(VLOOKUP($D16891,LISTA!$A$2:$J$9990,8,0),"")</f>
        <v/>
      </c>
      <c r="H16891" s="40" t="str">
        <f t="shared" si="288"/>
        <v/>
      </c>
    </row>
    <row r="16892" spans="7:8" x14ac:dyDescent="0.25">
      <c r="G16892" s="19" t="str">
        <f>IFERROR(VLOOKUP($D16892,LISTA!$A$2:$J$9990,8,0),"")</f>
        <v/>
      </c>
      <c r="H16892" s="40" t="str">
        <f t="shared" si="288"/>
        <v/>
      </c>
    </row>
    <row r="16893" spans="7:8" x14ac:dyDescent="0.25">
      <c r="G16893" s="19" t="str">
        <f>IFERROR(VLOOKUP($D16893,LISTA!$A$2:$J$9990,8,0),"")</f>
        <v/>
      </c>
      <c r="H16893" s="40" t="str">
        <f t="shared" si="288"/>
        <v/>
      </c>
    </row>
    <row r="16894" spans="7:8" x14ac:dyDescent="0.25">
      <c r="G16894" s="19" t="str">
        <f>IFERROR(VLOOKUP($D16894,LISTA!$A$2:$J$9990,8,0),"")</f>
        <v/>
      </c>
      <c r="H16894" s="40" t="str">
        <f t="shared" si="288"/>
        <v/>
      </c>
    </row>
    <row r="16895" spans="7:8" x14ac:dyDescent="0.25">
      <c r="G16895" s="19" t="str">
        <f>IFERROR(VLOOKUP($D16895,LISTA!$A$2:$J$9990,8,0),"")</f>
        <v/>
      </c>
      <c r="H16895" s="40" t="str">
        <f t="shared" si="288"/>
        <v/>
      </c>
    </row>
    <row r="16896" spans="7:8" x14ac:dyDescent="0.25">
      <c r="G16896" s="19" t="str">
        <f>IFERROR(VLOOKUP($D16896,LISTA!$A$2:$J$9990,8,0),"")</f>
        <v/>
      </c>
      <c r="H16896" s="40" t="str">
        <f t="shared" si="288"/>
        <v/>
      </c>
    </row>
    <row r="16897" spans="7:8" x14ac:dyDescent="0.25">
      <c r="G16897" s="19" t="str">
        <f>IFERROR(VLOOKUP($D16897,LISTA!$A$2:$J$9990,8,0),"")</f>
        <v/>
      </c>
      <c r="H16897" s="40" t="str">
        <f t="shared" si="288"/>
        <v/>
      </c>
    </row>
    <row r="16898" spans="7:8" x14ac:dyDescent="0.25">
      <c r="G16898" s="19" t="str">
        <f>IFERROR(VLOOKUP($D16898,LISTA!$A$2:$J$9990,8,0),"")</f>
        <v/>
      </c>
      <c r="H16898" s="40" t="str">
        <f t="shared" si="288"/>
        <v/>
      </c>
    </row>
    <row r="16899" spans="7:8" x14ac:dyDescent="0.25">
      <c r="G16899" s="19" t="str">
        <f>IFERROR(VLOOKUP($D16899,LISTA!$A$2:$J$9990,8,0),"")</f>
        <v/>
      </c>
      <c r="H16899" s="40" t="str">
        <f t="shared" si="288"/>
        <v/>
      </c>
    </row>
    <row r="16900" spans="7:8" x14ac:dyDescent="0.25">
      <c r="G16900" s="19" t="str">
        <f>IFERROR(VLOOKUP($D16900,LISTA!$A$2:$J$9990,8,0),"")</f>
        <v/>
      </c>
      <c r="H16900" s="40" t="str">
        <f t="shared" si="288"/>
        <v/>
      </c>
    </row>
    <row r="16901" spans="7:8" x14ac:dyDescent="0.25">
      <c r="G16901" s="19" t="str">
        <f>IFERROR(VLOOKUP($D16901,LISTA!$A$2:$J$9990,8,0),"")</f>
        <v/>
      </c>
      <c r="H16901" s="40" t="str">
        <f t="shared" ref="H16901:H16964" si="289">IF(OR(G16901=$K$10,G16901=$K$11,G16901=$K$14,G16901=$K$15,G16901=$K$16,G16901=$K$17,G16901=$K$18,G16901=$K$19,G16901=$K$20,G16901=$K$21,G16901=$K$22,G16901=$K$23,G16901=$K$24,G16901=$K$25,G16901=$K$26,G16901=$K$27,G16901=$K$28),$K$9,IF(OR(G16901=$K$32,G16901=$K$33),$K$31,IF(OR(G16901=$K$38),$K$37,"")))</f>
        <v/>
      </c>
    </row>
    <row r="16902" spans="7:8" x14ac:dyDescent="0.25">
      <c r="G16902" s="19" t="str">
        <f>IFERROR(VLOOKUP($D16902,LISTA!$A$2:$J$9990,8,0),"")</f>
        <v/>
      </c>
      <c r="H16902" s="40" t="str">
        <f t="shared" si="289"/>
        <v/>
      </c>
    </row>
    <row r="16903" spans="7:8" x14ac:dyDescent="0.25">
      <c r="G16903" s="19" t="str">
        <f>IFERROR(VLOOKUP($D16903,LISTA!$A$2:$J$9990,8,0),"")</f>
        <v/>
      </c>
      <c r="H16903" s="40" t="str">
        <f t="shared" si="289"/>
        <v/>
      </c>
    </row>
    <row r="16904" spans="7:8" x14ac:dyDescent="0.25">
      <c r="G16904" s="19" t="str">
        <f>IFERROR(VLOOKUP($D16904,LISTA!$A$2:$J$9990,8,0),"")</f>
        <v/>
      </c>
      <c r="H16904" s="40" t="str">
        <f t="shared" si="289"/>
        <v/>
      </c>
    </row>
    <row r="16905" spans="7:8" x14ac:dyDescent="0.25">
      <c r="G16905" s="19" t="str">
        <f>IFERROR(VLOOKUP($D16905,LISTA!$A$2:$J$9990,8,0),"")</f>
        <v/>
      </c>
      <c r="H16905" s="40" t="str">
        <f t="shared" si="289"/>
        <v/>
      </c>
    </row>
    <row r="16906" spans="7:8" x14ac:dyDescent="0.25">
      <c r="G16906" s="19" t="str">
        <f>IFERROR(VLOOKUP($D16906,LISTA!$A$2:$J$9990,8,0),"")</f>
        <v/>
      </c>
      <c r="H16906" s="40" t="str">
        <f t="shared" si="289"/>
        <v/>
      </c>
    </row>
    <row r="16907" spans="7:8" x14ac:dyDescent="0.25">
      <c r="G16907" s="19" t="str">
        <f>IFERROR(VLOOKUP($D16907,LISTA!$A$2:$J$9990,8,0),"")</f>
        <v/>
      </c>
      <c r="H16907" s="40" t="str">
        <f t="shared" si="289"/>
        <v/>
      </c>
    </row>
    <row r="16908" spans="7:8" x14ac:dyDescent="0.25">
      <c r="G16908" s="19" t="str">
        <f>IFERROR(VLOOKUP($D16908,LISTA!$A$2:$J$9990,8,0),"")</f>
        <v/>
      </c>
      <c r="H16908" s="40" t="str">
        <f t="shared" si="289"/>
        <v/>
      </c>
    </row>
    <row r="16909" spans="7:8" x14ac:dyDescent="0.25">
      <c r="G16909" s="19" t="str">
        <f>IFERROR(VLOOKUP($D16909,LISTA!$A$2:$J$9990,8,0),"")</f>
        <v/>
      </c>
      <c r="H16909" s="40" t="str">
        <f t="shared" si="289"/>
        <v/>
      </c>
    </row>
    <row r="16910" spans="7:8" x14ac:dyDescent="0.25">
      <c r="G16910" s="19" t="str">
        <f>IFERROR(VLOOKUP($D16910,LISTA!$A$2:$J$9990,8,0),"")</f>
        <v/>
      </c>
      <c r="H16910" s="40" t="str">
        <f t="shared" si="289"/>
        <v/>
      </c>
    </row>
    <row r="16911" spans="7:8" x14ac:dyDescent="0.25">
      <c r="G16911" s="19" t="str">
        <f>IFERROR(VLOOKUP($D16911,LISTA!$A$2:$J$9990,8,0),"")</f>
        <v/>
      </c>
      <c r="H16911" s="40" t="str">
        <f t="shared" si="289"/>
        <v/>
      </c>
    </row>
    <row r="16912" spans="7:8" x14ac:dyDescent="0.25">
      <c r="G16912" s="19" t="str">
        <f>IFERROR(VLOOKUP($D16912,LISTA!$A$2:$J$9990,8,0),"")</f>
        <v/>
      </c>
      <c r="H16912" s="40" t="str">
        <f t="shared" si="289"/>
        <v/>
      </c>
    </row>
    <row r="16913" spans="7:8" x14ac:dyDescent="0.25">
      <c r="G16913" s="19" t="str">
        <f>IFERROR(VLOOKUP($D16913,LISTA!$A$2:$J$9990,8,0),"")</f>
        <v/>
      </c>
      <c r="H16913" s="40" t="str">
        <f t="shared" si="289"/>
        <v/>
      </c>
    </row>
    <row r="16914" spans="7:8" x14ac:dyDescent="0.25">
      <c r="G16914" s="19" t="str">
        <f>IFERROR(VLOOKUP($D16914,LISTA!$A$2:$J$9990,8,0),"")</f>
        <v/>
      </c>
      <c r="H16914" s="40" t="str">
        <f t="shared" si="289"/>
        <v/>
      </c>
    </row>
    <row r="16915" spans="7:8" x14ac:dyDescent="0.25">
      <c r="G16915" s="19" t="str">
        <f>IFERROR(VLOOKUP($D16915,LISTA!$A$2:$J$9990,8,0),"")</f>
        <v/>
      </c>
      <c r="H16915" s="40" t="str">
        <f t="shared" si="289"/>
        <v/>
      </c>
    </row>
    <row r="16916" spans="7:8" x14ac:dyDescent="0.25">
      <c r="G16916" s="19" t="str">
        <f>IFERROR(VLOOKUP($D16916,LISTA!$A$2:$J$9990,8,0),"")</f>
        <v/>
      </c>
      <c r="H16916" s="40" t="str">
        <f t="shared" si="289"/>
        <v/>
      </c>
    </row>
    <row r="16917" spans="7:8" x14ac:dyDescent="0.25">
      <c r="G16917" s="19" t="str">
        <f>IFERROR(VLOOKUP($D16917,LISTA!$A$2:$J$9990,8,0),"")</f>
        <v/>
      </c>
      <c r="H16917" s="40" t="str">
        <f t="shared" si="289"/>
        <v/>
      </c>
    </row>
    <row r="16918" spans="7:8" x14ac:dyDescent="0.25">
      <c r="G16918" s="19" t="str">
        <f>IFERROR(VLOOKUP($D16918,LISTA!$A$2:$J$9990,8,0),"")</f>
        <v/>
      </c>
      <c r="H16918" s="40" t="str">
        <f t="shared" si="289"/>
        <v/>
      </c>
    </row>
    <row r="16919" spans="7:8" x14ac:dyDescent="0.25">
      <c r="G16919" s="19" t="str">
        <f>IFERROR(VLOOKUP($D16919,LISTA!$A$2:$J$9990,8,0),"")</f>
        <v/>
      </c>
      <c r="H16919" s="40" t="str">
        <f t="shared" si="289"/>
        <v/>
      </c>
    </row>
    <row r="16920" spans="7:8" x14ac:dyDescent="0.25">
      <c r="G16920" s="19" t="str">
        <f>IFERROR(VLOOKUP($D16920,LISTA!$A$2:$J$9990,8,0),"")</f>
        <v/>
      </c>
      <c r="H16920" s="40" t="str">
        <f t="shared" si="289"/>
        <v/>
      </c>
    </row>
    <row r="16921" spans="7:8" x14ac:dyDescent="0.25">
      <c r="G16921" s="19" t="str">
        <f>IFERROR(VLOOKUP($D16921,LISTA!$A$2:$J$9990,8,0),"")</f>
        <v/>
      </c>
      <c r="H16921" s="40" t="str">
        <f t="shared" si="289"/>
        <v/>
      </c>
    </row>
    <row r="16922" spans="7:8" x14ac:dyDescent="0.25">
      <c r="G16922" s="19" t="str">
        <f>IFERROR(VLOOKUP($D16922,LISTA!$A$2:$J$9990,8,0),"")</f>
        <v/>
      </c>
      <c r="H16922" s="40" t="str">
        <f t="shared" si="289"/>
        <v/>
      </c>
    </row>
    <row r="16923" spans="7:8" x14ac:dyDescent="0.25">
      <c r="G16923" s="19" t="str">
        <f>IFERROR(VLOOKUP($D16923,LISTA!$A$2:$J$9990,8,0),"")</f>
        <v/>
      </c>
      <c r="H16923" s="40" t="str">
        <f t="shared" si="289"/>
        <v/>
      </c>
    </row>
    <row r="16924" spans="7:8" x14ac:dyDescent="0.25">
      <c r="G16924" s="19" t="str">
        <f>IFERROR(VLOOKUP($D16924,LISTA!$A$2:$J$9990,8,0),"")</f>
        <v/>
      </c>
      <c r="H16924" s="40" t="str">
        <f t="shared" si="289"/>
        <v/>
      </c>
    </row>
    <row r="16925" spans="7:8" x14ac:dyDescent="0.25">
      <c r="G16925" s="19" t="str">
        <f>IFERROR(VLOOKUP($D16925,LISTA!$A$2:$J$9990,8,0),"")</f>
        <v/>
      </c>
      <c r="H16925" s="40" t="str">
        <f t="shared" si="289"/>
        <v/>
      </c>
    </row>
    <row r="16926" spans="7:8" x14ac:dyDescent="0.25">
      <c r="G16926" s="19" t="str">
        <f>IFERROR(VLOOKUP($D16926,LISTA!$A$2:$J$9990,8,0),"")</f>
        <v/>
      </c>
      <c r="H16926" s="40" t="str">
        <f t="shared" si="289"/>
        <v/>
      </c>
    </row>
    <row r="16927" spans="7:8" x14ac:dyDescent="0.25">
      <c r="G16927" s="19" t="str">
        <f>IFERROR(VLOOKUP($D16927,LISTA!$A$2:$J$9990,8,0),"")</f>
        <v/>
      </c>
      <c r="H16927" s="40" t="str">
        <f t="shared" si="289"/>
        <v/>
      </c>
    </row>
    <row r="16928" spans="7:8" x14ac:dyDescent="0.25">
      <c r="G16928" s="19" t="str">
        <f>IFERROR(VLOOKUP($D16928,LISTA!$A$2:$J$9990,8,0),"")</f>
        <v/>
      </c>
      <c r="H16928" s="40" t="str">
        <f t="shared" si="289"/>
        <v/>
      </c>
    </row>
    <row r="16929" spans="7:8" x14ac:dyDescent="0.25">
      <c r="G16929" s="19" t="str">
        <f>IFERROR(VLOOKUP($D16929,LISTA!$A$2:$J$9990,8,0),"")</f>
        <v/>
      </c>
      <c r="H16929" s="40" t="str">
        <f t="shared" si="289"/>
        <v/>
      </c>
    </row>
    <row r="16930" spans="7:8" x14ac:dyDescent="0.25">
      <c r="G16930" s="19" t="str">
        <f>IFERROR(VLOOKUP($D16930,LISTA!$A$2:$J$9990,8,0),"")</f>
        <v/>
      </c>
      <c r="H16930" s="40" t="str">
        <f t="shared" si="289"/>
        <v/>
      </c>
    </row>
    <row r="16931" spans="7:8" x14ac:dyDescent="0.25">
      <c r="G16931" s="19" t="str">
        <f>IFERROR(VLOOKUP($D16931,LISTA!$A$2:$J$9990,8,0),"")</f>
        <v/>
      </c>
      <c r="H16931" s="40" t="str">
        <f t="shared" si="289"/>
        <v/>
      </c>
    </row>
    <row r="16932" spans="7:8" x14ac:dyDescent="0.25">
      <c r="G16932" s="19" t="str">
        <f>IFERROR(VLOOKUP($D16932,LISTA!$A$2:$J$9990,8,0),"")</f>
        <v/>
      </c>
      <c r="H16932" s="40" t="str">
        <f t="shared" si="289"/>
        <v/>
      </c>
    </row>
    <row r="16933" spans="7:8" x14ac:dyDescent="0.25">
      <c r="G16933" s="19" t="str">
        <f>IFERROR(VLOOKUP($D16933,LISTA!$A$2:$J$9990,8,0),"")</f>
        <v/>
      </c>
      <c r="H16933" s="40" t="str">
        <f t="shared" si="289"/>
        <v/>
      </c>
    </row>
    <row r="16934" spans="7:8" x14ac:dyDescent="0.25">
      <c r="G16934" s="19" t="str">
        <f>IFERROR(VLOOKUP($D16934,LISTA!$A$2:$J$9990,8,0),"")</f>
        <v/>
      </c>
      <c r="H16934" s="40" t="str">
        <f t="shared" si="289"/>
        <v/>
      </c>
    </row>
    <row r="16935" spans="7:8" x14ac:dyDescent="0.25">
      <c r="G16935" s="19" t="str">
        <f>IFERROR(VLOOKUP($D16935,LISTA!$A$2:$J$9990,8,0),"")</f>
        <v/>
      </c>
      <c r="H16935" s="40" t="str">
        <f t="shared" si="289"/>
        <v/>
      </c>
    </row>
    <row r="16936" spans="7:8" x14ac:dyDescent="0.25">
      <c r="G16936" s="19" t="str">
        <f>IFERROR(VLOOKUP($D16936,LISTA!$A$2:$J$9990,8,0),"")</f>
        <v/>
      </c>
      <c r="H16936" s="40" t="str">
        <f t="shared" si="289"/>
        <v/>
      </c>
    </row>
    <row r="16937" spans="7:8" x14ac:dyDescent="0.25">
      <c r="G16937" s="19" t="str">
        <f>IFERROR(VLOOKUP($D16937,LISTA!$A$2:$J$9990,8,0),"")</f>
        <v/>
      </c>
      <c r="H16937" s="40" t="str">
        <f t="shared" si="289"/>
        <v/>
      </c>
    </row>
    <row r="16938" spans="7:8" x14ac:dyDescent="0.25">
      <c r="G16938" s="19" t="str">
        <f>IFERROR(VLOOKUP($D16938,LISTA!$A$2:$J$9990,8,0),"")</f>
        <v/>
      </c>
      <c r="H16938" s="40" t="str">
        <f t="shared" si="289"/>
        <v/>
      </c>
    </row>
    <row r="16939" spans="7:8" x14ac:dyDescent="0.25">
      <c r="G16939" s="19" t="str">
        <f>IFERROR(VLOOKUP($D16939,LISTA!$A$2:$J$9990,8,0),"")</f>
        <v/>
      </c>
      <c r="H16939" s="40" t="str">
        <f t="shared" si="289"/>
        <v/>
      </c>
    </row>
    <row r="16940" spans="7:8" x14ac:dyDescent="0.25">
      <c r="G16940" s="19" t="str">
        <f>IFERROR(VLOOKUP($D16940,LISTA!$A$2:$J$9990,8,0),"")</f>
        <v/>
      </c>
      <c r="H16940" s="40" t="str">
        <f t="shared" si="289"/>
        <v/>
      </c>
    </row>
    <row r="16941" spans="7:8" x14ac:dyDescent="0.25">
      <c r="G16941" s="19" t="str">
        <f>IFERROR(VLOOKUP($D16941,LISTA!$A$2:$J$9990,8,0),"")</f>
        <v/>
      </c>
      <c r="H16941" s="40" t="str">
        <f t="shared" si="289"/>
        <v/>
      </c>
    </row>
    <row r="16942" spans="7:8" x14ac:dyDescent="0.25">
      <c r="G16942" s="19" t="str">
        <f>IFERROR(VLOOKUP($D16942,LISTA!$A$2:$J$9990,8,0),"")</f>
        <v/>
      </c>
      <c r="H16942" s="40" t="str">
        <f t="shared" si="289"/>
        <v/>
      </c>
    </row>
    <row r="16943" spans="7:8" x14ac:dyDescent="0.25">
      <c r="G16943" s="19" t="str">
        <f>IFERROR(VLOOKUP($D16943,LISTA!$A$2:$J$9990,8,0),"")</f>
        <v/>
      </c>
      <c r="H16943" s="40" t="str">
        <f t="shared" si="289"/>
        <v/>
      </c>
    </row>
    <row r="16944" spans="7:8" x14ac:dyDescent="0.25">
      <c r="G16944" s="19" t="str">
        <f>IFERROR(VLOOKUP($D16944,LISTA!$A$2:$J$9990,8,0),"")</f>
        <v/>
      </c>
      <c r="H16944" s="40" t="str">
        <f t="shared" si="289"/>
        <v/>
      </c>
    </row>
    <row r="16945" spans="7:8" x14ac:dyDescent="0.25">
      <c r="G16945" s="19" t="str">
        <f>IFERROR(VLOOKUP($D16945,LISTA!$A$2:$J$9990,8,0),"")</f>
        <v/>
      </c>
      <c r="H16945" s="40" t="str">
        <f t="shared" si="289"/>
        <v/>
      </c>
    </row>
    <row r="16946" spans="7:8" x14ac:dyDescent="0.25">
      <c r="G16946" s="19" t="str">
        <f>IFERROR(VLOOKUP($D16946,LISTA!$A$2:$J$9990,8,0),"")</f>
        <v/>
      </c>
      <c r="H16946" s="40" t="str">
        <f t="shared" si="289"/>
        <v/>
      </c>
    </row>
    <row r="16947" spans="7:8" x14ac:dyDescent="0.25">
      <c r="G16947" s="19" t="str">
        <f>IFERROR(VLOOKUP($D16947,LISTA!$A$2:$J$9990,8,0),"")</f>
        <v/>
      </c>
      <c r="H16947" s="40" t="str">
        <f t="shared" si="289"/>
        <v/>
      </c>
    </row>
    <row r="16948" spans="7:8" x14ac:dyDescent="0.25">
      <c r="G16948" s="19" t="str">
        <f>IFERROR(VLOOKUP($D16948,LISTA!$A$2:$J$9990,8,0),"")</f>
        <v/>
      </c>
      <c r="H16948" s="40" t="str">
        <f t="shared" si="289"/>
        <v/>
      </c>
    </row>
    <row r="16949" spans="7:8" x14ac:dyDescent="0.25">
      <c r="G16949" s="19" t="str">
        <f>IFERROR(VLOOKUP($D16949,LISTA!$A$2:$J$9990,8,0),"")</f>
        <v/>
      </c>
      <c r="H16949" s="40" t="str">
        <f t="shared" si="289"/>
        <v/>
      </c>
    </row>
    <row r="16950" spans="7:8" x14ac:dyDescent="0.25">
      <c r="G16950" s="19" t="str">
        <f>IFERROR(VLOOKUP($D16950,LISTA!$A$2:$J$9990,8,0),"")</f>
        <v/>
      </c>
      <c r="H16950" s="40" t="str">
        <f t="shared" si="289"/>
        <v/>
      </c>
    </row>
    <row r="16951" spans="7:8" x14ac:dyDescent="0.25">
      <c r="G16951" s="19" t="str">
        <f>IFERROR(VLOOKUP($D16951,LISTA!$A$2:$J$9990,8,0),"")</f>
        <v/>
      </c>
      <c r="H16951" s="40" t="str">
        <f t="shared" si="289"/>
        <v/>
      </c>
    </row>
    <row r="16952" spans="7:8" x14ac:dyDescent="0.25">
      <c r="G16952" s="19" t="str">
        <f>IFERROR(VLOOKUP($D16952,LISTA!$A$2:$J$9990,8,0),"")</f>
        <v/>
      </c>
      <c r="H16952" s="40" t="str">
        <f t="shared" si="289"/>
        <v/>
      </c>
    </row>
    <row r="16953" spans="7:8" x14ac:dyDescent="0.25">
      <c r="G16953" s="19" t="str">
        <f>IFERROR(VLOOKUP($D16953,LISTA!$A$2:$J$9990,8,0),"")</f>
        <v/>
      </c>
      <c r="H16953" s="40" t="str">
        <f t="shared" si="289"/>
        <v/>
      </c>
    </row>
    <row r="16954" spans="7:8" x14ac:dyDescent="0.25">
      <c r="G16954" s="19" t="str">
        <f>IFERROR(VLOOKUP($D16954,LISTA!$A$2:$J$9990,8,0),"")</f>
        <v/>
      </c>
      <c r="H16954" s="40" t="str">
        <f t="shared" si="289"/>
        <v/>
      </c>
    </row>
    <row r="16955" spans="7:8" x14ac:dyDescent="0.25">
      <c r="G16955" s="19" t="str">
        <f>IFERROR(VLOOKUP($D16955,LISTA!$A$2:$J$9990,8,0),"")</f>
        <v/>
      </c>
      <c r="H16955" s="40" t="str">
        <f t="shared" si="289"/>
        <v/>
      </c>
    </row>
    <row r="16956" spans="7:8" x14ac:dyDescent="0.25">
      <c r="G16956" s="19" t="str">
        <f>IFERROR(VLOOKUP($D16956,LISTA!$A$2:$J$9990,8,0),"")</f>
        <v/>
      </c>
      <c r="H16956" s="40" t="str">
        <f t="shared" si="289"/>
        <v/>
      </c>
    </row>
    <row r="16957" spans="7:8" x14ac:dyDescent="0.25">
      <c r="G16957" s="19" t="str">
        <f>IFERROR(VLOOKUP($D16957,LISTA!$A$2:$J$9990,8,0),"")</f>
        <v/>
      </c>
      <c r="H16957" s="40" t="str">
        <f t="shared" si="289"/>
        <v/>
      </c>
    </row>
    <row r="16958" spans="7:8" x14ac:dyDescent="0.25">
      <c r="G16958" s="19" t="str">
        <f>IFERROR(VLOOKUP($D16958,LISTA!$A$2:$J$9990,8,0),"")</f>
        <v/>
      </c>
      <c r="H16958" s="40" t="str">
        <f t="shared" si="289"/>
        <v/>
      </c>
    </row>
    <row r="16959" spans="7:8" x14ac:dyDescent="0.25">
      <c r="G16959" s="19" t="str">
        <f>IFERROR(VLOOKUP($D16959,LISTA!$A$2:$J$9990,8,0),"")</f>
        <v/>
      </c>
      <c r="H16959" s="40" t="str">
        <f t="shared" si="289"/>
        <v/>
      </c>
    </row>
    <row r="16960" spans="7:8" x14ac:dyDescent="0.25">
      <c r="G16960" s="19" t="str">
        <f>IFERROR(VLOOKUP($D16960,LISTA!$A$2:$J$9990,8,0),"")</f>
        <v/>
      </c>
      <c r="H16960" s="40" t="str">
        <f t="shared" si="289"/>
        <v/>
      </c>
    </row>
    <row r="16961" spans="7:8" x14ac:dyDescent="0.25">
      <c r="G16961" s="19" t="str">
        <f>IFERROR(VLOOKUP($D16961,LISTA!$A$2:$J$9990,8,0),"")</f>
        <v/>
      </c>
      <c r="H16961" s="40" t="str">
        <f t="shared" si="289"/>
        <v/>
      </c>
    </row>
    <row r="16962" spans="7:8" x14ac:dyDescent="0.25">
      <c r="G16962" s="19" t="str">
        <f>IFERROR(VLOOKUP($D16962,LISTA!$A$2:$J$9990,8,0),"")</f>
        <v/>
      </c>
      <c r="H16962" s="40" t="str">
        <f t="shared" si="289"/>
        <v/>
      </c>
    </row>
    <row r="16963" spans="7:8" x14ac:dyDescent="0.25">
      <c r="G16963" s="19" t="str">
        <f>IFERROR(VLOOKUP($D16963,LISTA!$A$2:$J$9990,8,0),"")</f>
        <v/>
      </c>
      <c r="H16963" s="40" t="str">
        <f t="shared" si="289"/>
        <v/>
      </c>
    </row>
    <row r="16964" spans="7:8" x14ac:dyDescent="0.25">
      <c r="G16964" s="19" t="str">
        <f>IFERROR(VLOOKUP($D16964,LISTA!$A$2:$J$9990,8,0),"")</f>
        <v/>
      </c>
      <c r="H16964" s="40" t="str">
        <f t="shared" si="289"/>
        <v/>
      </c>
    </row>
    <row r="16965" spans="7:8" x14ac:dyDescent="0.25">
      <c r="G16965" s="19" t="str">
        <f>IFERROR(VLOOKUP($D16965,LISTA!$A$2:$J$9990,8,0),"")</f>
        <v/>
      </c>
      <c r="H16965" s="40" t="str">
        <f t="shared" ref="H16965:H17028" si="290">IF(OR(G16965=$K$10,G16965=$K$11,G16965=$K$14,G16965=$K$15,G16965=$K$16,G16965=$K$17,G16965=$K$18,G16965=$K$19,G16965=$K$20,G16965=$K$21,G16965=$K$22,G16965=$K$23,G16965=$K$24,G16965=$K$25,G16965=$K$26,G16965=$K$27,G16965=$K$28),$K$9,IF(OR(G16965=$K$32,G16965=$K$33),$K$31,IF(OR(G16965=$K$38),$K$37,"")))</f>
        <v/>
      </c>
    </row>
    <row r="16966" spans="7:8" x14ac:dyDescent="0.25">
      <c r="G16966" s="19" t="str">
        <f>IFERROR(VLOOKUP($D16966,LISTA!$A$2:$J$9990,8,0),"")</f>
        <v/>
      </c>
      <c r="H16966" s="40" t="str">
        <f t="shared" si="290"/>
        <v/>
      </c>
    </row>
    <row r="16967" spans="7:8" x14ac:dyDescent="0.25">
      <c r="G16967" s="19" t="str">
        <f>IFERROR(VLOOKUP($D16967,LISTA!$A$2:$J$9990,8,0),"")</f>
        <v/>
      </c>
      <c r="H16967" s="40" t="str">
        <f t="shared" si="290"/>
        <v/>
      </c>
    </row>
    <row r="16968" spans="7:8" x14ac:dyDescent="0.25">
      <c r="G16968" s="19" t="str">
        <f>IFERROR(VLOOKUP($D16968,LISTA!$A$2:$J$9990,8,0),"")</f>
        <v/>
      </c>
      <c r="H16968" s="40" t="str">
        <f t="shared" si="290"/>
        <v/>
      </c>
    </row>
    <row r="16969" spans="7:8" x14ac:dyDescent="0.25">
      <c r="G16969" s="19" t="str">
        <f>IFERROR(VLOOKUP($D16969,LISTA!$A$2:$J$9990,8,0),"")</f>
        <v/>
      </c>
      <c r="H16969" s="40" t="str">
        <f t="shared" si="290"/>
        <v/>
      </c>
    </row>
    <row r="16970" spans="7:8" x14ac:dyDescent="0.25">
      <c r="G16970" s="19" t="str">
        <f>IFERROR(VLOOKUP($D16970,LISTA!$A$2:$J$9990,8,0),"")</f>
        <v/>
      </c>
      <c r="H16970" s="40" t="str">
        <f t="shared" si="290"/>
        <v/>
      </c>
    </row>
    <row r="16971" spans="7:8" x14ac:dyDescent="0.25">
      <c r="G16971" s="19" t="str">
        <f>IFERROR(VLOOKUP($D16971,LISTA!$A$2:$J$9990,8,0),"")</f>
        <v/>
      </c>
      <c r="H16971" s="40" t="str">
        <f t="shared" si="290"/>
        <v/>
      </c>
    </row>
    <row r="16972" spans="7:8" x14ac:dyDescent="0.25">
      <c r="G16972" s="19" t="str">
        <f>IFERROR(VLOOKUP($D16972,LISTA!$A$2:$J$9990,8,0),"")</f>
        <v/>
      </c>
      <c r="H16972" s="40" t="str">
        <f t="shared" si="290"/>
        <v/>
      </c>
    </row>
    <row r="16973" spans="7:8" x14ac:dyDescent="0.25">
      <c r="G16973" s="19" t="str">
        <f>IFERROR(VLOOKUP($D16973,LISTA!$A$2:$J$9990,8,0),"")</f>
        <v/>
      </c>
      <c r="H16973" s="40" t="str">
        <f t="shared" si="290"/>
        <v/>
      </c>
    </row>
    <row r="16974" spans="7:8" x14ac:dyDescent="0.25">
      <c r="G16974" s="19" t="str">
        <f>IFERROR(VLOOKUP($D16974,LISTA!$A$2:$J$9990,8,0),"")</f>
        <v/>
      </c>
      <c r="H16974" s="40" t="str">
        <f t="shared" si="290"/>
        <v/>
      </c>
    </row>
    <row r="16975" spans="7:8" x14ac:dyDescent="0.25">
      <c r="G16975" s="19" t="str">
        <f>IFERROR(VLOOKUP($D16975,LISTA!$A$2:$J$9990,8,0),"")</f>
        <v/>
      </c>
      <c r="H16975" s="40" t="str">
        <f t="shared" si="290"/>
        <v/>
      </c>
    </row>
    <row r="16976" spans="7:8" x14ac:dyDescent="0.25">
      <c r="G16976" s="19" t="str">
        <f>IFERROR(VLOOKUP($D16976,LISTA!$A$2:$J$9990,8,0),"")</f>
        <v/>
      </c>
      <c r="H16976" s="40" t="str">
        <f t="shared" si="290"/>
        <v/>
      </c>
    </row>
    <row r="16977" spans="7:8" x14ac:dyDescent="0.25">
      <c r="G16977" s="19" t="str">
        <f>IFERROR(VLOOKUP($D16977,LISTA!$A$2:$J$9990,8,0),"")</f>
        <v/>
      </c>
      <c r="H16977" s="40" t="str">
        <f t="shared" si="290"/>
        <v/>
      </c>
    </row>
    <row r="16978" spans="7:8" x14ac:dyDescent="0.25">
      <c r="G16978" s="19" t="str">
        <f>IFERROR(VLOOKUP($D16978,LISTA!$A$2:$J$9990,8,0),"")</f>
        <v/>
      </c>
      <c r="H16978" s="40" t="str">
        <f t="shared" si="290"/>
        <v/>
      </c>
    </row>
    <row r="16979" spans="7:8" x14ac:dyDescent="0.25">
      <c r="G16979" s="19" t="str">
        <f>IFERROR(VLOOKUP($D16979,LISTA!$A$2:$J$9990,8,0),"")</f>
        <v/>
      </c>
      <c r="H16979" s="40" t="str">
        <f t="shared" si="290"/>
        <v/>
      </c>
    </row>
    <row r="16980" spans="7:8" x14ac:dyDescent="0.25">
      <c r="G16980" s="19" t="str">
        <f>IFERROR(VLOOKUP($D16980,LISTA!$A$2:$J$9990,8,0),"")</f>
        <v/>
      </c>
      <c r="H16980" s="40" t="str">
        <f t="shared" si="290"/>
        <v/>
      </c>
    </row>
    <row r="16981" spans="7:8" x14ac:dyDescent="0.25">
      <c r="G16981" s="19" t="str">
        <f>IFERROR(VLOOKUP($D16981,LISTA!$A$2:$J$9990,8,0),"")</f>
        <v/>
      </c>
      <c r="H16981" s="40" t="str">
        <f t="shared" si="290"/>
        <v/>
      </c>
    </row>
    <row r="16982" spans="7:8" x14ac:dyDescent="0.25">
      <c r="G16982" s="19" t="str">
        <f>IFERROR(VLOOKUP($D16982,LISTA!$A$2:$J$9990,8,0),"")</f>
        <v/>
      </c>
      <c r="H16982" s="40" t="str">
        <f t="shared" si="290"/>
        <v/>
      </c>
    </row>
    <row r="16983" spans="7:8" x14ac:dyDescent="0.25">
      <c r="G16983" s="19" t="str">
        <f>IFERROR(VLOOKUP($D16983,LISTA!$A$2:$J$9990,8,0),"")</f>
        <v/>
      </c>
      <c r="H16983" s="40" t="str">
        <f t="shared" si="290"/>
        <v/>
      </c>
    </row>
    <row r="16984" spans="7:8" x14ac:dyDescent="0.25">
      <c r="G16984" s="19" t="str">
        <f>IFERROR(VLOOKUP($D16984,LISTA!$A$2:$J$9990,8,0),"")</f>
        <v/>
      </c>
      <c r="H16984" s="40" t="str">
        <f t="shared" si="290"/>
        <v/>
      </c>
    </row>
    <row r="16985" spans="7:8" x14ac:dyDescent="0.25">
      <c r="G16985" s="19" t="str">
        <f>IFERROR(VLOOKUP($D16985,LISTA!$A$2:$J$9990,8,0),"")</f>
        <v/>
      </c>
      <c r="H16985" s="40" t="str">
        <f t="shared" si="290"/>
        <v/>
      </c>
    </row>
    <row r="16986" spans="7:8" x14ac:dyDescent="0.25">
      <c r="G16986" s="19" t="str">
        <f>IFERROR(VLOOKUP($D16986,LISTA!$A$2:$J$9990,8,0),"")</f>
        <v/>
      </c>
      <c r="H16986" s="40" t="str">
        <f t="shared" si="290"/>
        <v/>
      </c>
    </row>
    <row r="16987" spans="7:8" x14ac:dyDescent="0.25">
      <c r="G16987" s="19" t="str">
        <f>IFERROR(VLOOKUP($D16987,LISTA!$A$2:$J$9990,8,0),"")</f>
        <v/>
      </c>
      <c r="H16987" s="40" t="str">
        <f t="shared" si="290"/>
        <v/>
      </c>
    </row>
    <row r="16988" spans="7:8" x14ac:dyDescent="0.25">
      <c r="G16988" s="19" t="str">
        <f>IFERROR(VLOOKUP($D16988,LISTA!$A$2:$J$9990,8,0),"")</f>
        <v/>
      </c>
      <c r="H16988" s="40" t="str">
        <f t="shared" si="290"/>
        <v/>
      </c>
    </row>
    <row r="16989" spans="7:8" x14ac:dyDescent="0.25">
      <c r="G16989" s="19" t="str">
        <f>IFERROR(VLOOKUP($D16989,LISTA!$A$2:$J$9990,8,0),"")</f>
        <v/>
      </c>
      <c r="H16989" s="40" t="str">
        <f t="shared" si="290"/>
        <v/>
      </c>
    </row>
    <row r="16990" spans="7:8" x14ac:dyDescent="0.25">
      <c r="G16990" s="19" t="str">
        <f>IFERROR(VLOOKUP($D16990,LISTA!$A$2:$J$9990,8,0),"")</f>
        <v/>
      </c>
      <c r="H16990" s="40" t="str">
        <f t="shared" si="290"/>
        <v/>
      </c>
    </row>
    <row r="16991" spans="7:8" x14ac:dyDescent="0.25">
      <c r="G16991" s="19" t="str">
        <f>IFERROR(VLOOKUP($D16991,LISTA!$A$2:$J$9990,8,0),"")</f>
        <v/>
      </c>
      <c r="H16991" s="40" t="str">
        <f t="shared" si="290"/>
        <v/>
      </c>
    </row>
    <row r="16992" spans="7:8" x14ac:dyDescent="0.25">
      <c r="G16992" s="19" t="str">
        <f>IFERROR(VLOOKUP($D16992,LISTA!$A$2:$J$9990,8,0),"")</f>
        <v/>
      </c>
      <c r="H16992" s="40" t="str">
        <f t="shared" si="290"/>
        <v/>
      </c>
    </row>
    <row r="16993" spans="7:8" x14ac:dyDescent="0.25">
      <c r="G16993" s="19" t="str">
        <f>IFERROR(VLOOKUP($D16993,LISTA!$A$2:$J$9990,8,0),"")</f>
        <v/>
      </c>
      <c r="H16993" s="40" t="str">
        <f t="shared" si="290"/>
        <v/>
      </c>
    </row>
    <row r="16994" spans="7:8" x14ac:dyDescent="0.25">
      <c r="G16994" s="19" t="str">
        <f>IFERROR(VLOOKUP($D16994,LISTA!$A$2:$J$9990,8,0),"")</f>
        <v/>
      </c>
      <c r="H16994" s="40" t="str">
        <f t="shared" si="290"/>
        <v/>
      </c>
    </row>
    <row r="16995" spans="7:8" x14ac:dyDescent="0.25">
      <c r="G16995" s="19" t="str">
        <f>IFERROR(VLOOKUP($D16995,LISTA!$A$2:$J$9990,8,0),"")</f>
        <v/>
      </c>
      <c r="H16995" s="40" t="str">
        <f t="shared" si="290"/>
        <v/>
      </c>
    </row>
    <row r="16996" spans="7:8" x14ac:dyDescent="0.25">
      <c r="G16996" s="19" t="str">
        <f>IFERROR(VLOOKUP($D16996,LISTA!$A$2:$J$9990,8,0),"")</f>
        <v/>
      </c>
      <c r="H16996" s="40" t="str">
        <f t="shared" si="290"/>
        <v/>
      </c>
    </row>
    <row r="16997" spans="7:8" x14ac:dyDescent="0.25">
      <c r="G16997" s="19" t="str">
        <f>IFERROR(VLOOKUP($D16997,LISTA!$A$2:$J$9990,8,0),"")</f>
        <v/>
      </c>
      <c r="H16997" s="40" t="str">
        <f t="shared" si="290"/>
        <v/>
      </c>
    </row>
    <row r="16998" spans="7:8" x14ac:dyDescent="0.25">
      <c r="G16998" s="19" t="str">
        <f>IFERROR(VLOOKUP($D16998,LISTA!$A$2:$J$9990,8,0),"")</f>
        <v/>
      </c>
      <c r="H16998" s="40" t="str">
        <f t="shared" si="290"/>
        <v/>
      </c>
    </row>
    <row r="16999" spans="7:8" x14ac:dyDescent="0.25">
      <c r="G16999" s="19" t="str">
        <f>IFERROR(VLOOKUP($D16999,LISTA!$A$2:$J$9990,8,0),"")</f>
        <v/>
      </c>
      <c r="H16999" s="40" t="str">
        <f t="shared" si="290"/>
        <v/>
      </c>
    </row>
    <row r="17000" spans="7:8" x14ac:dyDescent="0.25">
      <c r="G17000" s="19" t="str">
        <f>IFERROR(VLOOKUP($D17000,LISTA!$A$2:$J$9990,8,0),"")</f>
        <v/>
      </c>
      <c r="H17000" s="40" t="str">
        <f t="shared" si="290"/>
        <v/>
      </c>
    </row>
    <row r="17001" spans="7:8" x14ac:dyDescent="0.25">
      <c r="G17001" s="19" t="str">
        <f>IFERROR(VLOOKUP($D17001,LISTA!$A$2:$J$9990,8,0),"")</f>
        <v/>
      </c>
      <c r="H17001" s="40" t="str">
        <f t="shared" si="290"/>
        <v/>
      </c>
    </row>
    <row r="17002" spans="7:8" x14ac:dyDescent="0.25">
      <c r="G17002" s="19" t="str">
        <f>IFERROR(VLOOKUP($D17002,LISTA!$A$2:$J$9990,8,0),"")</f>
        <v/>
      </c>
      <c r="H17002" s="40" t="str">
        <f t="shared" si="290"/>
        <v/>
      </c>
    </row>
    <row r="17003" spans="7:8" x14ac:dyDescent="0.25">
      <c r="G17003" s="19" t="str">
        <f>IFERROR(VLOOKUP($D17003,LISTA!$A$2:$J$9990,8,0),"")</f>
        <v/>
      </c>
      <c r="H17003" s="40" t="str">
        <f t="shared" si="290"/>
        <v/>
      </c>
    </row>
    <row r="17004" spans="7:8" x14ac:dyDescent="0.25">
      <c r="G17004" s="19" t="str">
        <f>IFERROR(VLOOKUP($D17004,LISTA!$A$2:$J$9990,8,0),"")</f>
        <v/>
      </c>
      <c r="H17004" s="40" t="str">
        <f t="shared" si="290"/>
        <v/>
      </c>
    </row>
    <row r="17005" spans="7:8" x14ac:dyDescent="0.25">
      <c r="G17005" s="19" t="str">
        <f>IFERROR(VLOOKUP($D17005,LISTA!$A$2:$J$9990,8,0),"")</f>
        <v/>
      </c>
      <c r="H17005" s="40" t="str">
        <f t="shared" si="290"/>
        <v/>
      </c>
    </row>
    <row r="17006" spans="7:8" x14ac:dyDescent="0.25">
      <c r="G17006" s="19" t="str">
        <f>IFERROR(VLOOKUP($D17006,LISTA!$A$2:$J$9990,8,0),"")</f>
        <v/>
      </c>
      <c r="H17006" s="40" t="str">
        <f t="shared" si="290"/>
        <v/>
      </c>
    </row>
    <row r="17007" spans="7:8" x14ac:dyDescent="0.25">
      <c r="G17007" s="19" t="str">
        <f>IFERROR(VLOOKUP($D17007,LISTA!$A$2:$J$9990,8,0),"")</f>
        <v/>
      </c>
      <c r="H17007" s="40" t="str">
        <f t="shared" si="290"/>
        <v/>
      </c>
    </row>
    <row r="17008" spans="7:8" x14ac:dyDescent="0.25">
      <c r="G17008" s="19" t="str">
        <f>IFERROR(VLOOKUP($D17008,LISTA!$A$2:$J$9990,8,0),"")</f>
        <v/>
      </c>
      <c r="H17008" s="40" t="str">
        <f t="shared" si="290"/>
        <v/>
      </c>
    </row>
    <row r="17009" spans="7:8" x14ac:dyDescent="0.25">
      <c r="G17009" s="19" t="str">
        <f>IFERROR(VLOOKUP($D17009,LISTA!$A$2:$J$9990,8,0),"")</f>
        <v/>
      </c>
      <c r="H17009" s="40" t="str">
        <f t="shared" si="290"/>
        <v/>
      </c>
    </row>
    <row r="17010" spans="7:8" x14ac:dyDescent="0.25">
      <c r="G17010" s="19" t="str">
        <f>IFERROR(VLOOKUP($D17010,LISTA!$A$2:$J$9990,8,0),"")</f>
        <v/>
      </c>
      <c r="H17010" s="40" t="str">
        <f t="shared" si="290"/>
        <v/>
      </c>
    </row>
    <row r="17011" spans="7:8" x14ac:dyDescent="0.25">
      <c r="G17011" s="19" t="str">
        <f>IFERROR(VLOOKUP($D17011,LISTA!$A$2:$J$9990,8,0),"")</f>
        <v/>
      </c>
      <c r="H17011" s="40" t="str">
        <f t="shared" si="290"/>
        <v/>
      </c>
    </row>
    <row r="17012" spans="7:8" x14ac:dyDescent="0.25">
      <c r="G17012" s="19" t="str">
        <f>IFERROR(VLOOKUP($D17012,LISTA!$A$2:$J$9990,8,0),"")</f>
        <v/>
      </c>
      <c r="H17012" s="40" t="str">
        <f t="shared" si="290"/>
        <v/>
      </c>
    </row>
    <row r="17013" spans="7:8" x14ac:dyDescent="0.25">
      <c r="G17013" s="19" t="str">
        <f>IFERROR(VLOOKUP($D17013,LISTA!$A$2:$J$9990,8,0),"")</f>
        <v/>
      </c>
      <c r="H17013" s="40" t="str">
        <f t="shared" si="290"/>
        <v/>
      </c>
    </row>
    <row r="17014" spans="7:8" x14ac:dyDescent="0.25">
      <c r="G17014" s="19" t="str">
        <f>IFERROR(VLOOKUP($D17014,LISTA!$A$2:$J$9990,8,0),"")</f>
        <v/>
      </c>
      <c r="H17014" s="40" t="str">
        <f t="shared" si="290"/>
        <v/>
      </c>
    </row>
    <row r="17015" spans="7:8" x14ac:dyDescent="0.25">
      <c r="G17015" s="19" t="str">
        <f>IFERROR(VLOOKUP($D17015,LISTA!$A$2:$J$9990,8,0),"")</f>
        <v/>
      </c>
      <c r="H17015" s="40" t="str">
        <f t="shared" si="290"/>
        <v/>
      </c>
    </row>
    <row r="17016" spans="7:8" x14ac:dyDescent="0.25">
      <c r="G17016" s="19" t="str">
        <f>IFERROR(VLOOKUP($D17016,LISTA!$A$2:$J$9990,8,0),"")</f>
        <v/>
      </c>
      <c r="H17016" s="40" t="str">
        <f t="shared" si="290"/>
        <v/>
      </c>
    </row>
    <row r="17017" spans="7:8" x14ac:dyDescent="0.25">
      <c r="G17017" s="19" t="str">
        <f>IFERROR(VLOOKUP($D17017,LISTA!$A$2:$J$9990,8,0),"")</f>
        <v/>
      </c>
      <c r="H17017" s="40" t="str">
        <f t="shared" si="290"/>
        <v/>
      </c>
    </row>
    <row r="17018" spans="7:8" x14ac:dyDescent="0.25">
      <c r="G17018" s="19" t="str">
        <f>IFERROR(VLOOKUP($D17018,LISTA!$A$2:$J$9990,8,0),"")</f>
        <v/>
      </c>
      <c r="H17018" s="40" t="str">
        <f t="shared" si="290"/>
        <v/>
      </c>
    </row>
    <row r="17019" spans="7:8" x14ac:dyDescent="0.25">
      <c r="G17019" s="19" t="str">
        <f>IFERROR(VLOOKUP($D17019,LISTA!$A$2:$J$9990,8,0),"")</f>
        <v/>
      </c>
      <c r="H17019" s="40" t="str">
        <f t="shared" si="290"/>
        <v/>
      </c>
    </row>
    <row r="17020" spans="7:8" x14ac:dyDescent="0.25">
      <c r="G17020" s="19" t="str">
        <f>IFERROR(VLOOKUP($D17020,LISTA!$A$2:$J$9990,8,0),"")</f>
        <v/>
      </c>
      <c r="H17020" s="40" t="str">
        <f t="shared" si="290"/>
        <v/>
      </c>
    </row>
    <row r="17021" spans="7:8" x14ac:dyDescent="0.25">
      <c r="G17021" s="19" t="str">
        <f>IFERROR(VLOOKUP($D17021,LISTA!$A$2:$J$9990,8,0),"")</f>
        <v/>
      </c>
      <c r="H17021" s="40" t="str">
        <f t="shared" si="290"/>
        <v/>
      </c>
    </row>
    <row r="17022" spans="7:8" x14ac:dyDescent="0.25">
      <c r="G17022" s="19" t="str">
        <f>IFERROR(VLOOKUP($D17022,LISTA!$A$2:$J$9990,8,0),"")</f>
        <v/>
      </c>
      <c r="H17022" s="40" t="str">
        <f t="shared" si="290"/>
        <v/>
      </c>
    </row>
    <row r="17023" spans="7:8" x14ac:dyDescent="0.25">
      <c r="G17023" s="19" t="str">
        <f>IFERROR(VLOOKUP($D17023,LISTA!$A$2:$J$9990,8,0),"")</f>
        <v/>
      </c>
      <c r="H17023" s="40" t="str">
        <f t="shared" si="290"/>
        <v/>
      </c>
    </row>
    <row r="17024" spans="7:8" x14ac:dyDescent="0.25">
      <c r="G17024" s="19" t="str">
        <f>IFERROR(VLOOKUP($D17024,LISTA!$A$2:$J$9990,8,0),"")</f>
        <v/>
      </c>
      <c r="H17024" s="40" t="str">
        <f t="shared" si="290"/>
        <v/>
      </c>
    </row>
    <row r="17025" spans="7:8" x14ac:dyDescent="0.25">
      <c r="G17025" s="19" t="str">
        <f>IFERROR(VLOOKUP($D17025,LISTA!$A$2:$J$9990,8,0),"")</f>
        <v/>
      </c>
      <c r="H17025" s="40" t="str">
        <f t="shared" si="290"/>
        <v/>
      </c>
    </row>
    <row r="17026" spans="7:8" x14ac:dyDescent="0.25">
      <c r="G17026" s="19" t="str">
        <f>IFERROR(VLOOKUP($D17026,LISTA!$A$2:$J$9990,8,0),"")</f>
        <v/>
      </c>
      <c r="H17026" s="40" t="str">
        <f t="shared" si="290"/>
        <v/>
      </c>
    </row>
    <row r="17027" spans="7:8" x14ac:dyDescent="0.25">
      <c r="G17027" s="19" t="str">
        <f>IFERROR(VLOOKUP($D17027,LISTA!$A$2:$J$9990,8,0),"")</f>
        <v/>
      </c>
      <c r="H17027" s="40" t="str">
        <f t="shared" si="290"/>
        <v/>
      </c>
    </row>
    <row r="17028" spans="7:8" x14ac:dyDescent="0.25">
      <c r="G17028" s="19" t="str">
        <f>IFERROR(VLOOKUP($D17028,LISTA!$A$2:$J$9990,8,0),"")</f>
        <v/>
      </c>
      <c r="H17028" s="40" t="str">
        <f t="shared" si="290"/>
        <v/>
      </c>
    </row>
    <row r="17029" spans="7:8" x14ac:dyDescent="0.25">
      <c r="G17029" s="19" t="str">
        <f>IFERROR(VLOOKUP($D17029,LISTA!$A$2:$J$9990,8,0),"")</f>
        <v/>
      </c>
      <c r="H17029" s="40" t="str">
        <f t="shared" ref="H17029:H17092" si="291">IF(OR(G17029=$K$10,G17029=$K$11,G17029=$K$14,G17029=$K$15,G17029=$K$16,G17029=$K$17,G17029=$K$18,G17029=$K$19,G17029=$K$20,G17029=$K$21,G17029=$K$22,G17029=$K$23,G17029=$K$24,G17029=$K$25,G17029=$K$26,G17029=$K$27,G17029=$K$28),$K$9,IF(OR(G17029=$K$32,G17029=$K$33),$K$31,IF(OR(G17029=$K$38),$K$37,"")))</f>
        <v/>
      </c>
    </row>
    <row r="17030" spans="7:8" x14ac:dyDescent="0.25">
      <c r="G17030" s="19" t="str">
        <f>IFERROR(VLOOKUP($D17030,LISTA!$A$2:$J$9990,8,0),"")</f>
        <v/>
      </c>
      <c r="H17030" s="40" t="str">
        <f t="shared" si="291"/>
        <v/>
      </c>
    </row>
    <row r="17031" spans="7:8" x14ac:dyDescent="0.25">
      <c r="G17031" s="19" t="str">
        <f>IFERROR(VLOOKUP($D17031,LISTA!$A$2:$J$9990,8,0),"")</f>
        <v/>
      </c>
      <c r="H17031" s="40" t="str">
        <f t="shared" si="291"/>
        <v/>
      </c>
    </row>
    <row r="17032" spans="7:8" x14ac:dyDescent="0.25">
      <c r="G17032" s="19" t="str">
        <f>IFERROR(VLOOKUP($D17032,LISTA!$A$2:$J$9990,8,0),"")</f>
        <v/>
      </c>
      <c r="H17032" s="40" t="str">
        <f t="shared" si="291"/>
        <v/>
      </c>
    </row>
    <row r="17033" spans="7:8" x14ac:dyDescent="0.25">
      <c r="G17033" s="19" t="str">
        <f>IFERROR(VLOOKUP($D17033,LISTA!$A$2:$J$9990,8,0),"")</f>
        <v/>
      </c>
      <c r="H17033" s="40" t="str">
        <f t="shared" si="291"/>
        <v/>
      </c>
    </row>
    <row r="17034" spans="7:8" x14ac:dyDescent="0.25">
      <c r="G17034" s="19" t="str">
        <f>IFERROR(VLOOKUP($D17034,LISTA!$A$2:$J$9990,8,0),"")</f>
        <v/>
      </c>
      <c r="H17034" s="40" t="str">
        <f t="shared" si="291"/>
        <v/>
      </c>
    </row>
    <row r="17035" spans="7:8" x14ac:dyDescent="0.25">
      <c r="G17035" s="19" t="str">
        <f>IFERROR(VLOOKUP($D17035,LISTA!$A$2:$J$9990,8,0),"")</f>
        <v/>
      </c>
      <c r="H17035" s="40" t="str">
        <f t="shared" si="291"/>
        <v/>
      </c>
    </row>
    <row r="17036" spans="7:8" x14ac:dyDescent="0.25">
      <c r="G17036" s="19" t="str">
        <f>IFERROR(VLOOKUP($D17036,LISTA!$A$2:$J$9990,8,0),"")</f>
        <v/>
      </c>
      <c r="H17036" s="40" t="str">
        <f t="shared" si="291"/>
        <v/>
      </c>
    </row>
    <row r="17037" spans="7:8" x14ac:dyDescent="0.25">
      <c r="G17037" s="19" t="str">
        <f>IFERROR(VLOOKUP($D17037,LISTA!$A$2:$J$9990,8,0),"")</f>
        <v/>
      </c>
      <c r="H17037" s="40" t="str">
        <f t="shared" si="291"/>
        <v/>
      </c>
    </row>
    <row r="17038" spans="7:8" x14ac:dyDescent="0.25">
      <c r="G17038" s="19" t="str">
        <f>IFERROR(VLOOKUP($D17038,LISTA!$A$2:$J$9990,8,0),"")</f>
        <v/>
      </c>
      <c r="H17038" s="40" t="str">
        <f t="shared" si="291"/>
        <v/>
      </c>
    </row>
    <row r="17039" spans="7:8" x14ac:dyDescent="0.25">
      <c r="G17039" s="19" t="str">
        <f>IFERROR(VLOOKUP($D17039,LISTA!$A$2:$J$9990,8,0),"")</f>
        <v/>
      </c>
      <c r="H17039" s="40" t="str">
        <f t="shared" si="291"/>
        <v/>
      </c>
    </row>
    <row r="17040" spans="7:8" x14ac:dyDescent="0.25">
      <c r="G17040" s="19" t="str">
        <f>IFERROR(VLOOKUP($D17040,LISTA!$A$2:$J$9990,8,0),"")</f>
        <v/>
      </c>
      <c r="H17040" s="40" t="str">
        <f t="shared" si="291"/>
        <v/>
      </c>
    </row>
    <row r="17041" spans="7:8" x14ac:dyDescent="0.25">
      <c r="G17041" s="19" t="str">
        <f>IFERROR(VLOOKUP($D17041,LISTA!$A$2:$J$9990,8,0),"")</f>
        <v/>
      </c>
      <c r="H17041" s="40" t="str">
        <f t="shared" si="291"/>
        <v/>
      </c>
    </row>
    <row r="17042" spans="7:8" x14ac:dyDescent="0.25">
      <c r="G17042" s="19" t="str">
        <f>IFERROR(VLOOKUP($D17042,LISTA!$A$2:$J$9990,8,0),"")</f>
        <v/>
      </c>
      <c r="H17042" s="40" t="str">
        <f t="shared" si="291"/>
        <v/>
      </c>
    </row>
    <row r="17043" spans="7:8" x14ac:dyDescent="0.25">
      <c r="G17043" s="19" t="str">
        <f>IFERROR(VLOOKUP($D17043,LISTA!$A$2:$J$9990,8,0),"")</f>
        <v/>
      </c>
      <c r="H17043" s="40" t="str">
        <f t="shared" si="291"/>
        <v/>
      </c>
    </row>
    <row r="17044" spans="7:8" x14ac:dyDescent="0.25">
      <c r="G17044" s="19" t="str">
        <f>IFERROR(VLOOKUP($D17044,LISTA!$A$2:$J$9990,8,0),"")</f>
        <v/>
      </c>
      <c r="H17044" s="40" t="str">
        <f t="shared" si="291"/>
        <v/>
      </c>
    </row>
    <row r="17045" spans="7:8" x14ac:dyDescent="0.25">
      <c r="G17045" s="19" t="str">
        <f>IFERROR(VLOOKUP($D17045,LISTA!$A$2:$J$9990,8,0),"")</f>
        <v/>
      </c>
      <c r="H17045" s="40" t="str">
        <f t="shared" si="291"/>
        <v/>
      </c>
    </row>
    <row r="17046" spans="7:8" x14ac:dyDescent="0.25">
      <c r="G17046" s="19" t="str">
        <f>IFERROR(VLOOKUP($D17046,LISTA!$A$2:$J$9990,8,0),"")</f>
        <v/>
      </c>
      <c r="H17046" s="40" t="str">
        <f t="shared" si="291"/>
        <v/>
      </c>
    </row>
    <row r="17047" spans="7:8" x14ac:dyDescent="0.25">
      <c r="G17047" s="19" t="str">
        <f>IFERROR(VLOOKUP($D17047,LISTA!$A$2:$J$9990,8,0),"")</f>
        <v/>
      </c>
      <c r="H17047" s="40" t="str">
        <f t="shared" si="291"/>
        <v/>
      </c>
    </row>
    <row r="17048" spans="7:8" x14ac:dyDescent="0.25">
      <c r="G17048" s="19" t="str">
        <f>IFERROR(VLOOKUP($D17048,LISTA!$A$2:$J$9990,8,0),"")</f>
        <v/>
      </c>
      <c r="H17048" s="40" t="str">
        <f t="shared" si="291"/>
        <v/>
      </c>
    </row>
    <row r="17049" spans="7:8" x14ac:dyDescent="0.25">
      <c r="G17049" s="19" t="str">
        <f>IFERROR(VLOOKUP($D17049,LISTA!$A$2:$J$9990,8,0),"")</f>
        <v/>
      </c>
      <c r="H17049" s="40" t="str">
        <f t="shared" si="291"/>
        <v/>
      </c>
    </row>
    <row r="17050" spans="7:8" x14ac:dyDescent="0.25">
      <c r="G17050" s="19" t="str">
        <f>IFERROR(VLOOKUP($D17050,LISTA!$A$2:$J$9990,8,0),"")</f>
        <v/>
      </c>
      <c r="H17050" s="40" t="str">
        <f t="shared" si="291"/>
        <v/>
      </c>
    </row>
    <row r="17051" spans="7:8" x14ac:dyDescent="0.25">
      <c r="G17051" s="19" t="str">
        <f>IFERROR(VLOOKUP($D17051,LISTA!$A$2:$J$9990,8,0),"")</f>
        <v/>
      </c>
      <c r="H17051" s="40" t="str">
        <f t="shared" si="291"/>
        <v/>
      </c>
    </row>
    <row r="17052" spans="7:8" x14ac:dyDescent="0.25">
      <c r="G17052" s="19" t="str">
        <f>IFERROR(VLOOKUP($D17052,LISTA!$A$2:$J$9990,8,0),"")</f>
        <v/>
      </c>
      <c r="H17052" s="40" t="str">
        <f t="shared" si="291"/>
        <v/>
      </c>
    </row>
    <row r="17053" spans="7:8" x14ac:dyDescent="0.25">
      <c r="G17053" s="19" t="str">
        <f>IFERROR(VLOOKUP($D17053,LISTA!$A$2:$J$9990,8,0),"")</f>
        <v/>
      </c>
      <c r="H17053" s="40" t="str">
        <f t="shared" si="291"/>
        <v/>
      </c>
    </row>
    <row r="17054" spans="7:8" x14ac:dyDescent="0.25">
      <c r="G17054" s="19" t="str">
        <f>IFERROR(VLOOKUP($D17054,LISTA!$A$2:$J$9990,8,0),"")</f>
        <v/>
      </c>
      <c r="H17054" s="40" t="str">
        <f t="shared" si="291"/>
        <v/>
      </c>
    </row>
    <row r="17055" spans="7:8" x14ac:dyDescent="0.25">
      <c r="G17055" s="19" t="str">
        <f>IFERROR(VLOOKUP($D17055,LISTA!$A$2:$J$9990,8,0),"")</f>
        <v/>
      </c>
      <c r="H17055" s="40" t="str">
        <f t="shared" si="291"/>
        <v/>
      </c>
    </row>
    <row r="17056" spans="7:8" x14ac:dyDescent="0.25">
      <c r="G17056" s="19" t="str">
        <f>IFERROR(VLOOKUP($D17056,LISTA!$A$2:$J$9990,8,0),"")</f>
        <v/>
      </c>
      <c r="H17056" s="40" t="str">
        <f t="shared" si="291"/>
        <v/>
      </c>
    </row>
    <row r="17057" spans="7:8" x14ac:dyDescent="0.25">
      <c r="G17057" s="19" t="str">
        <f>IFERROR(VLOOKUP($D17057,LISTA!$A$2:$J$9990,8,0),"")</f>
        <v/>
      </c>
      <c r="H17057" s="40" t="str">
        <f t="shared" si="291"/>
        <v/>
      </c>
    </row>
    <row r="17058" spans="7:8" x14ac:dyDescent="0.25">
      <c r="G17058" s="19" t="str">
        <f>IFERROR(VLOOKUP($D17058,LISTA!$A$2:$J$9990,8,0),"")</f>
        <v/>
      </c>
      <c r="H17058" s="40" t="str">
        <f t="shared" si="291"/>
        <v/>
      </c>
    </row>
    <row r="17059" spans="7:8" x14ac:dyDescent="0.25">
      <c r="G17059" s="19" t="str">
        <f>IFERROR(VLOOKUP($D17059,LISTA!$A$2:$J$9990,8,0),"")</f>
        <v/>
      </c>
      <c r="H17059" s="40" t="str">
        <f t="shared" si="291"/>
        <v/>
      </c>
    </row>
    <row r="17060" spans="7:8" x14ac:dyDescent="0.25">
      <c r="G17060" s="19" t="str">
        <f>IFERROR(VLOOKUP($D17060,LISTA!$A$2:$J$9990,8,0),"")</f>
        <v/>
      </c>
      <c r="H17060" s="40" t="str">
        <f t="shared" si="291"/>
        <v/>
      </c>
    </row>
    <row r="17061" spans="7:8" x14ac:dyDescent="0.25">
      <c r="G17061" s="19" t="str">
        <f>IFERROR(VLOOKUP($D17061,LISTA!$A$2:$J$9990,8,0),"")</f>
        <v/>
      </c>
      <c r="H17061" s="40" t="str">
        <f t="shared" si="291"/>
        <v/>
      </c>
    </row>
    <row r="17062" spans="7:8" x14ac:dyDescent="0.25">
      <c r="G17062" s="19" t="str">
        <f>IFERROR(VLOOKUP($D17062,LISTA!$A$2:$J$9990,8,0),"")</f>
        <v/>
      </c>
      <c r="H17062" s="40" t="str">
        <f t="shared" si="291"/>
        <v/>
      </c>
    </row>
    <row r="17063" spans="7:8" x14ac:dyDescent="0.25">
      <c r="G17063" s="19" t="str">
        <f>IFERROR(VLOOKUP($D17063,LISTA!$A$2:$J$9990,8,0),"")</f>
        <v/>
      </c>
      <c r="H17063" s="40" t="str">
        <f t="shared" si="291"/>
        <v/>
      </c>
    </row>
    <row r="17064" spans="7:8" x14ac:dyDescent="0.25">
      <c r="G17064" s="19" t="str">
        <f>IFERROR(VLOOKUP($D17064,LISTA!$A$2:$J$9990,8,0),"")</f>
        <v/>
      </c>
      <c r="H17064" s="40" t="str">
        <f t="shared" si="291"/>
        <v/>
      </c>
    </row>
    <row r="17065" spans="7:8" x14ac:dyDescent="0.25">
      <c r="G17065" s="19" t="str">
        <f>IFERROR(VLOOKUP($D17065,LISTA!$A$2:$J$9990,8,0),"")</f>
        <v/>
      </c>
      <c r="H17065" s="40" t="str">
        <f t="shared" si="291"/>
        <v/>
      </c>
    </row>
    <row r="17066" spans="7:8" x14ac:dyDescent="0.25">
      <c r="G17066" s="19" t="str">
        <f>IFERROR(VLOOKUP($D17066,LISTA!$A$2:$J$9990,8,0),"")</f>
        <v/>
      </c>
      <c r="H17066" s="40" t="str">
        <f t="shared" si="291"/>
        <v/>
      </c>
    </row>
    <row r="17067" spans="7:8" x14ac:dyDescent="0.25">
      <c r="G17067" s="19" t="str">
        <f>IFERROR(VLOOKUP($D17067,LISTA!$A$2:$J$9990,8,0),"")</f>
        <v/>
      </c>
      <c r="H17067" s="40" t="str">
        <f t="shared" si="291"/>
        <v/>
      </c>
    </row>
    <row r="17068" spans="7:8" x14ac:dyDescent="0.25">
      <c r="G17068" s="19" t="str">
        <f>IFERROR(VLOOKUP($D17068,LISTA!$A$2:$J$9990,8,0),"")</f>
        <v/>
      </c>
      <c r="H17068" s="40" t="str">
        <f t="shared" si="291"/>
        <v/>
      </c>
    </row>
    <row r="17069" spans="7:8" x14ac:dyDescent="0.25">
      <c r="G17069" s="19" t="str">
        <f>IFERROR(VLOOKUP($D17069,LISTA!$A$2:$J$9990,8,0),"")</f>
        <v/>
      </c>
      <c r="H17069" s="40" t="str">
        <f t="shared" si="291"/>
        <v/>
      </c>
    </row>
    <row r="17070" spans="7:8" x14ac:dyDescent="0.25">
      <c r="G17070" s="19" t="str">
        <f>IFERROR(VLOOKUP($D17070,LISTA!$A$2:$J$9990,8,0),"")</f>
        <v/>
      </c>
      <c r="H17070" s="40" t="str">
        <f t="shared" si="291"/>
        <v/>
      </c>
    </row>
    <row r="17071" spans="7:8" x14ac:dyDescent="0.25">
      <c r="G17071" s="19" t="str">
        <f>IFERROR(VLOOKUP($D17071,LISTA!$A$2:$J$9990,8,0),"")</f>
        <v/>
      </c>
      <c r="H17071" s="40" t="str">
        <f t="shared" si="291"/>
        <v/>
      </c>
    </row>
    <row r="17072" spans="7:8" x14ac:dyDescent="0.25">
      <c r="G17072" s="19" t="str">
        <f>IFERROR(VLOOKUP($D17072,LISTA!$A$2:$J$9990,8,0),"")</f>
        <v/>
      </c>
      <c r="H17072" s="40" t="str">
        <f t="shared" si="291"/>
        <v/>
      </c>
    </row>
    <row r="17073" spans="7:8" x14ac:dyDescent="0.25">
      <c r="G17073" s="19" t="str">
        <f>IFERROR(VLOOKUP($D17073,LISTA!$A$2:$J$9990,8,0),"")</f>
        <v/>
      </c>
      <c r="H17073" s="40" t="str">
        <f t="shared" si="291"/>
        <v/>
      </c>
    </row>
    <row r="17074" spans="7:8" x14ac:dyDescent="0.25">
      <c r="G17074" s="19" t="str">
        <f>IFERROR(VLOOKUP($D17074,LISTA!$A$2:$J$9990,8,0),"")</f>
        <v/>
      </c>
      <c r="H17074" s="40" t="str">
        <f t="shared" si="291"/>
        <v/>
      </c>
    </row>
    <row r="17075" spans="7:8" x14ac:dyDescent="0.25">
      <c r="G17075" s="19" t="str">
        <f>IFERROR(VLOOKUP($D17075,LISTA!$A$2:$J$9990,8,0),"")</f>
        <v/>
      </c>
      <c r="H17075" s="40" t="str">
        <f t="shared" si="291"/>
        <v/>
      </c>
    </row>
    <row r="17076" spans="7:8" x14ac:dyDescent="0.25">
      <c r="G17076" s="19" t="str">
        <f>IFERROR(VLOOKUP($D17076,LISTA!$A$2:$J$9990,8,0),"")</f>
        <v/>
      </c>
      <c r="H17076" s="40" t="str">
        <f t="shared" si="291"/>
        <v/>
      </c>
    </row>
    <row r="17077" spans="7:8" x14ac:dyDescent="0.25">
      <c r="G17077" s="19" t="str">
        <f>IFERROR(VLOOKUP($D17077,LISTA!$A$2:$J$9990,8,0),"")</f>
        <v/>
      </c>
      <c r="H17077" s="40" t="str">
        <f t="shared" si="291"/>
        <v/>
      </c>
    </row>
    <row r="17078" spans="7:8" x14ac:dyDescent="0.25">
      <c r="G17078" s="19" t="str">
        <f>IFERROR(VLOOKUP($D17078,LISTA!$A$2:$J$9990,8,0),"")</f>
        <v/>
      </c>
      <c r="H17078" s="40" t="str">
        <f t="shared" si="291"/>
        <v/>
      </c>
    </row>
    <row r="17079" spans="7:8" x14ac:dyDescent="0.25">
      <c r="G17079" s="19" t="str">
        <f>IFERROR(VLOOKUP($D17079,LISTA!$A$2:$J$9990,8,0),"")</f>
        <v/>
      </c>
      <c r="H17079" s="40" t="str">
        <f t="shared" si="291"/>
        <v/>
      </c>
    </row>
    <row r="17080" spans="7:8" x14ac:dyDescent="0.25">
      <c r="G17080" s="19" t="str">
        <f>IFERROR(VLOOKUP($D17080,LISTA!$A$2:$J$9990,8,0),"")</f>
        <v/>
      </c>
      <c r="H17080" s="40" t="str">
        <f t="shared" si="291"/>
        <v/>
      </c>
    </row>
    <row r="17081" spans="7:8" x14ac:dyDescent="0.25">
      <c r="G17081" s="19" t="str">
        <f>IFERROR(VLOOKUP($D17081,LISTA!$A$2:$J$9990,8,0),"")</f>
        <v/>
      </c>
      <c r="H17081" s="40" t="str">
        <f t="shared" si="291"/>
        <v/>
      </c>
    </row>
    <row r="17082" spans="7:8" x14ac:dyDescent="0.25">
      <c r="G17082" s="19" t="str">
        <f>IFERROR(VLOOKUP($D17082,LISTA!$A$2:$J$9990,8,0),"")</f>
        <v/>
      </c>
      <c r="H17082" s="40" t="str">
        <f t="shared" si="291"/>
        <v/>
      </c>
    </row>
    <row r="17083" spans="7:8" x14ac:dyDescent="0.25">
      <c r="G17083" s="19" t="str">
        <f>IFERROR(VLOOKUP($D17083,LISTA!$A$2:$J$9990,8,0),"")</f>
        <v/>
      </c>
      <c r="H17083" s="40" t="str">
        <f t="shared" si="291"/>
        <v/>
      </c>
    </row>
    <row r="17084" spans="7:8" x14ac:dyDescent="0.25">
      <c r="G17084" s="19" t="str">
        <f>IFERROR(VLOOKUP($D17084,LISTA!$A$2:$J$9990,8,0),"")</f>
        <v/>
      </c>
      <c r="H17084" s="40" t="str">
        <f t="shared" si="291"/>
        <v/>
      </c>
    </row>
    <row r="17085" spans="7:8" x14ac:dyDescent="0.25">
      <c r="G17085" s="19" t="str">
        <f>IFERROR(VLOOKUP($D17085,LISTA!$A$2:$J$9990,8,0),"")</f>
        <v/>
      </c>
      <c r="H17085" s="40" t="str">
        <f t="shared" si="291"/>
        <v/>
      </c>
    </row>
    <row r="17086" spans="7:8" x14ac:dyDescent="0.25">
      <c r="G17086" s="19" t="str">
        <f>IFERROR(VLOOKUP($D17086,LISTA!$A$2:$J$9990,8,0),"")</f>
        <v/>
      </c>
      <c r="H17086" s="40" t="str">
        <f t="shared" si="291"/>
        <v/>
      </c>
    </row>
    <row r="17087" spans="7:8" x14ac:dyDescent="0.25">
      <c r="G17087" s="19" t="str">
        <f>IFERROR(VLOOKUP($D17087,LISTA!$A$2:$J$9990,8,0),"")</f>
        <v/>
      </c>
      <c r="H17087" s="40" t="str">
        <f t="shared" si="291"/>
        <v/>
      </c>
    </row>
    <row r="17088" spans="7:8" x14ac:dyDescent="0.25">
      <c r="G17088" s="19" t="str">
        <f>IFERROR(VLOOKUP($D17088,LISTA!$A$2:$J$9990,8,0),"")</f>
        <v/>
      </c>
      <c r="H17088" s="40" t="str">
        <f t="shared" si="291"/>
        <v/>
      </c>
    </row>
    <row r="17089" spans="7:8" x14ac:dyDescent="0.25">
      <c r="G17089" s="19" t="str">
        <f>IFERROR(VLOOKUP($D17089,LISTA!$A$2:$J$9990,8,0),"")</f>
        <v/>
      </c>
      <c r="H17089" s="40" t="str">
        <f t="shared" si="291"/>
        <v/>
      </c>
    </row>
    <row r="17090" spans="7:8" x14ac:dyDescent="0.25">
      <c r="G17090" s="19" t="str">
        <f>IFERROR(VLOOKUP($D17090,LISTA!$A$2:$J$9990,8,0),"")</f>
        <v/>
      </c>
      <c r="H17090" s="40" t="str">
        <f t="shared" si="291"/>
        <v/>
      </c>
    </row>
    <row r="17091" spans="7:8" x14ac:dyDescent="0.25">
      <c r="G17091" s="19" t="str">
        <f>IFERROR(VLOOKUP($D17091,LISTA!$A$2:$J$9990,8,0),"")</f>
        <v/>
      </c>
      <c r="H17091" s="40" t="str">
        <f t="shared" si="291"/>
        <v/>
      </c>
    </row>
    <row r="17092" spans="7:8" x14ac:dyDescent="0.25">
      <c r="G17092" s="19" t="str">
        <f>IFERROR(VLOOKUP($D17092,LISTA!$A$2:$J$9990,8,0),"")</f>
        <v/>
      </c>
      <c r="H17092" s="40" t="str">
        <f t="shared" si="291"/>
        <v/>
      </c>
    </row>
    <row r="17093" spans="7:8" x14ac:dyDescent="0.25">
      <c r="G17093" s="19" t="str">
        <f>IFERROR(VLOOKUP($D17093,LISTA!$A$2:$J$9990,8,0),"")</f>
        <v/>
      </c>
      <c r="H17093" s="40" t="str">
        <f t="shared" ref="H17093:H17156" si="292">IF(OR(G17093=$K$10,G17093=$K$11,G17093=$K$14,G17093=$K$15,G17093=$K$16,G17093=$K$17,G17093=$K$18,G17093=$K$19,G17093=$K$20,G17093=$K$21,G17093=$K$22,G17093=$K$23,G17093=$K$24,G17093=$K$25,G17093=$K$26,G17093=$K$27,G17093=$K$28),$K$9,IF(OR(G17093=$K$32,G17093=$K$33),$K$31,IF(OR(G17093=$K$38),$K$37,"")))</f>
        <v/>
      </c>
    </row>
    <row r="17094" spans="7:8" x14ac:dyDescent="0.25">
      <c r="G17094" s="19" t="str">
        <f>IFERROR(VLOOKUP($D17094,LISTA!$A$2:$J$9990,8,0),"")</f>
        <v/>
      </c>
      <c r="H17094" s="40" t="str">
        <f t="shared" si="292"/>
        <v/>
      </c>
    </row>
    <row r="17095" spans="7:8" x14ac:dyDescent="0.25">
      <c r="G17095" s="19" t="str">
        <f>IFERROR(VLOOKUP($D17095,LISTA!$A$2:$J$9990,8,0),"")</f>
        <v/>
      </c>
      <c r="H17095" s="40" t="str">
        <f t="shared" si="292"/>
        <v/>
      </c>
    </row>
    <row r="17096" spans="7:8" x14ac:dyDescent="0.25">
      <c r="G17096" s="19" t="str">
        <f>IFERROR(VLOOKUP($D17096,LISTA!$A$2:$J$9990,8,0),"")</f>
        <v/>
      </c>
      <c r="H17096" s="40" t="str">
        <f t="shared" si="292"/>
        <v/>
      </c>
    </row>
    <row r="17097" spans="7:8" x14ac:dyDescent="0.25">
      <c r="G17097" s="19" t="str">
        <f>IFERROR(VLOOKUP($D17097,LISTA!$A$2:$J$9990,8,0),"")</f>
        <v/>
      </c>
      <c r="H17097" s="40" t="str">
        <f t="shared" si="292"/>
        <v/>
      </c>
    </row>
    <row r="17098" spans="7:8" x14ac:dyDescent="0.25">
      <c r="G17098" s="19" t="str">
        <f>IFERROR(VLOOKUP($D17098,LISTA!$A$2:$J$9990,8,0),"")</f>
        <v/>
      </c>
      <c r="H17098" s="40" t="str">
        <f t="shared" si="292"/>
        <v/>
      </c>
    </row>
    <row r="17099" spans="7:8" x14ac:dyDescent="0.25">
      <c r="G17099" s="19" t="str">
        <f>IFERROR(VLOOKUP($D17099,LISTA!$A$2:$J$9990,8,0),"")</f>
        <v/>
      </c>
      <c r="H17099" s="40" t="str">
        <f t="shared" si="292"/>
        <v/>
      </c>
    </row>
    <row r="17100" spans="7:8" x14ac:dyDescent="0.25">
      <c r="G17100" s="19" t="str">
        <f>IFERROR(VLOOKUP($D17100,LISTA!$A$2:$J$9990,8,0),"")</f>
        <v/>
      </c>
      <c r="H17100" s="40" t="str">
        <f t="shared" si="292"/>
        <v/>
      </c>
    </row>
    <row r="17101" spans="7:8" x14ac:dyDescent="0.25">
      <c r="G17101" s="19" t="str">
        <f>IFERROR(VLOOKUP($D17101,LISTA!$A$2:$J$9990,8,0),"")</f>
        <v/>
      </c>
      <c r="H17101" s="40" t="str">
        <f t="shared" si="292"/>
        <v/>
      </c>
    </row>
    <row r="17102" spans="7:8" x14ac:dyDescent="0.25">
      <c r="G17102" s="19" t="str">
        <f>IFERROR(VLOOKUP($D17102,LISTA!$A$2:$J$9990,8,0),"")</f>
        <v/>
      </c>
      <c r="H17102" s="40" t="str">
        <f t="shared" si="292"/>
        <v/>
      </c>
    </row>
    <row r="17103" spans="7:8" x14ac:dyDescent="0.25">
      <c r="G17103" s="19" t="str">
        <f>IFERROR(VLOOKUP($D17103,LISTA!$A$2:$J$9990,8,0),"")</f>
        <v/>
      </c>
      <c r="H17103" s="40" t="str">
        <f t="shared" si="292"/>
        <v/>
      </c>
    </row>
    <row r="17104" spans="7:8" x14ac:dyDescent="0.25">
      <c r="G17104" s="19" t="str">
        <f>IFERROR(VLOOKUP($D17104,LISTA!$A$2:$J$9990,8,0),"")</f>
        <v/>
      </c>
      <c r="H17104" s="40" t="str">
        <f t="shared" si="292"/>
        <v/>
      </c>
    </row>
    <row r="17105" spans="7:8" x14ac:dyDescent="0.25">
      <c r="G17105" s="19" t="str">
        <f>IFERROR(VLOOKUP($D17105,LISTA!$A$2:$J$9990,8,0),"")</f>
        <v/>
      </c>
      <c r="H17105" s="40" t="str">
        <f t="shared" si="292"/>
        <v/>
      </c>
    </row>
    <row r="17106" spans="7:8" x14ac:dyDescent="0.25">
      <c r="G17106" s="19" t="str">
        <f>IFERROR(VLOOKUP($D17106,LISTA!$A$2:$J$9990,8,0),"")</f>
        <v/>
      </c>
      <c r="H17106" s="40" t="str">
        <f t="shared" si="292"/>
        <v/>
      </c>
    </row>
    <row r="17107" spans="7:8" x14ac:dyDescent="0.25">
      <c r="G17107" s="19" t="str">
        <f>IFERROR(VLOOKUP($D17107,LISTA!$A$2:$J$9990,8,0),"")</f>
        <v/>
      </c>
      <c r="H17107" s="40" t="str">
        <f t="shared" si="292"/>
        <v/>
      </c>
    </row>
    <row r="17108" spans="7:8" x14ac:dyDescent="0.25">
      <c r="G17108" s="19" t="str">
        <f>IFERROR(VLOOKUP($D17108,LISTA!$A$2:$J$9990,8,0),"")</f>
        <v/>
      </c>
      <c r="H17108" s="40" t="str">
        <f t="shared" si="292"/>
        <v/>
      </c>
    </row>
    <row r="17109" spans="7:8" x14ac:dyDescent="0.25">
      <c r="G17109" s="19" t="str">
        <f>IFERROR(VLOOKUP($D17109,LISTA!$A$2:$J$9990,8,0),"")</f>
        <v/>
      </c>
      <c r="H17109" s="40" t="str">
        <f t="shared" si="292"/>
        <v/>
      </c>
    </row>
    <row r="17110" spans="7:8" x14ac:dyDescent="0.25">
      <c r="G17110" s="19" t="str">
        <f>IFERROR(VLOOKUP($D17110,LISTA!$A$2:$J$9990,8,0),"")</f>
        <v/>
      </c>
      <c r="H17110" s="40" t="str">
        <f t="shared" si="292"/>
        <v/>
      </c>
    </row>
    <row r="17111" spans="7:8" x14ac:dyDescent="0.25">
      <c r="G17111" s="19" t="str">
        <f>IFERROR(VLOOKUP($D17111,LISTA!$A$2:$J$9990,8,0),"")</f>
        <v/>
      </c>
      <c r="H17111" s="40" t="str">
        <f t="shared" si="292"/>
        <v/>
      </c>
    </row>
    <row r="17112" spans="7:8" x14ac:dyDescent="0.25">
      <c r="G17112" s="19" t="str">
        <f>IFERROR(VLOOKUP($D17112,LISTA!$A$2:$J$9990,8,0),"")</f>
        <v/>
      </c>
      <c r="H17112" s="40" t="str">
        <f t="shared" si="292"/>
        <v/>
      </c>
    </row>
    <row r="17113" spans="7:8" x14ac:dyDescent="0.25">
      <c r="G17113" s="19" t="str">
        <f>IFERROR(VLOOKUP($D17113,LISTA!$A$2:$J$9990,8,0),"")</f>
        <v/>
      </c>
      <c r="H17113" s="40" t="str">
        <f t="shared" si="292"/>
        <v/>
      </c>
    </row>
    <row r="17114" spans="7:8" x14ac:dyDescent="0.25">
      <c r="G17114" s="19" t="str">
        <f>IFERROR(VLOOKUP($D17114,LISTA!$A$2:$J$9990,8,0),"")</f>
        <v/>
      </c>
      <c r="H17114" s="40" t="str">
        <f t="shared" si="292"/>
        <v/>
      </c>
    </row>
    <row r="17115" spans="7:8" x14ac:dyDescent="0.25">
      <c r="G17115" s="19" t="str">
        <f>IFERROR(VLOOKUP($D17115,LISTA!$A$2:$J$9990,8,0),"")</f>
        <v/>
      </c>
      <c r="H17115" s="40" t="str">
        <f t="shared" si="292"/>
        <v/>
      </c>
    </row>
    <row r="17116" spans="7:8" x14ac:dyDescent="0.25">
      <c r="G17116" s="19" t="str">
        <f>IFERROR(VLOOKUP($D17116,LISTA!$A$2:$J$9990,8,0),"")</f>
        <v/>
      </c>
      <c r="H17116" s="40" t="str">
        <f t="shared" si="292"/>
        <v/>
      </c>
    </row>
    <row r="17117" spans="7:8" x14ac:dyDescent="0.25">
      <c r="G17117" s="19" t="str">
        <f>IFERROR(VLOOKUP($D17117,LISTA!$A$2:$J$9990,8,0),"")</f>
        <v/>
      </c>
      <c r="H17117" s="40" t="str">
        <f t="shared" si="292"/>
        <v/>
      </c>
    </row>
    <row r="17118" spans="7:8" x14ac:dyDescent="0.25">
      <c r="G17118" s="19" t="str">
        <f>IFERROR(VLOOKUP($D17118,LISTA!$A$2:$J$9990,8,0),"")</f>
        <v/>
      </c>
      <c r="H17118" s="40" t="str">
        <f t="shared" si="292"/>
        <v/>
      </c>
    </row>
    <row r="17119" spans="7:8" x14ac:dyDescent="0.25">
      <c r="G17119" s="19" t="str">
        <f>IFERROR(VLOOKUP($D17119,LISTA!$A$2:$J$9990,8,0),"")</f>
        <v/>
      </c>
      <c r="H17119" s="40" t="str">
        <f t="shared" si="292"/>
        <v/>
      </c>
    </row>
    <row r="17120" spans="7:8" x14ac:dyDescent="0.25">
      <c r="G17120" s="19" t="str">
        <f>IFERROR(VLOOKUP($D17120,LISTA!$A$2:$J$9990,8,0),"")</f>
        <v/>
      </c>
      <c r="H17120" s="40" t="str">
        <f t="shared" si="292"/>
        <v/>
      </c>
    </row>
    <row r="17121" spans="7:8" x14ac:dyDescent="0.25">
      <c r="G17121" s="19" t="str">
        <f>IFERROR(VLOOKUP($D17121,LISTA!$A$2:$J$9990,8,0),"")</f>
        <v/>
      </c>
      <c r="H17121" s="40" t="str">
        <f t="shared" si="292"/>
        <v/>
      </c>
    </row>
    <row r="17122" spans="7:8" x14ac:dyDescent="0.25">
      <c r="G17122" s="19" t="str">
        <f>IFERROR(VLOOKUP($D17122,LISTA!$A$2:$J$9990,8,0),"")</f>
        <v/>
      </c>
      <c r="H17122" s="40" t="str">
        <f t="shared" si="292"/>
        <v/>
      </c>
    </row>
    <row r="17123" spans="7:8" x14ac:dyDescent="0.25">
      <c r="G17123" s="19" t="str">
        <f>IFERROR(VLOOKUP($D17123,LISTA!$A$2:$J$9990,8,0),"")</f>
        <v/>
      </c>
      <c r="H17123" s="40" t="str">
        <f t="shared" si="292"/>
        <v/>
      </c>
    </row>
    <row r="17124" spans="7:8" x14ac:dyDescent="0.25">
      <c r="G17124" s="19" t="str">
        <f>IFERROR(VLOOKUP($D17124,LISTA!$A$2:$J$9990,8,0),"")</f>
        <v/>
      </c>
      <c r="H17124" s="40" t="str">
        <f t="shared" si="292"/>
        <v/>
      </c>
    </row>
    <row r="17125" spans="7:8" x14ac:dyDescent="0.25">
      <c r="G17125" s="19" t="str">
        <f>IFERROR(VLOOKUP($D17125,LISTA!$A$2:$J$9990,8,0),"")</f>
        <v/>
      </c>
      <c r="H17125" s="40" t="str">
        <f t="shared" si="292"/>
        <v/>
      </c>
    </row>
    <row r="17126" spans="7:8" x14ac:dyDescent="0.25">
      <c r="G17126" s="19" t="str">
        <f>IFERROR(VLOOKUP($D17126,LISTA!$A$2:$J$9990,8,0),"")</f>
        <v/>
      </c>
      <c r="H17126" s="40" t="str">
        <f t="shared" si="292"/>
        <v/>
      </c>
    </row>
    <row r="17127" spans="7:8" x14ac:dyDescent="0.25">
      <c r="G17127" s="19" t="str">
        <f>IFERROR(VLOOKUP($D17127,LISTA!$A$2:$J$9990,8,0),"")</f>
        <v/>
      </c>
      <c r="H17127" s="40" t="str">
        <f t="shared" si="292"/>
        <v/>
      </c>
    </row>
    <row r="17128" spans="7:8" x14ac:dyDescent="0.25">
      <c r="G17128" s="19" t="str">
        <f>IFERROR(VLOOKUP($D17128,LISTA!$A$2:$J$9990,8,0),"")</f>
        <v/>
      </c>
      <c r="H17128" s="40" t="str">
        <f t="shared" si="292"/>
        <v/>
      </c>
    </row>
    <row r="17129" spans="7:8" x14ac:dyDescent="0.25">
      <c r="G17129" s="19" t="str">
        <f>IFERROR(VLOOKUP($D17129,LISTA!$A$2:$J$9990,8,0),"")</f>
        <v/>
      </c>
      <c r="H17129" s="40" t="str">
        <f t="shared" si="292"/>
        <v/>
      </c>
    </row>
    <row r="17130" spans="7:8" x14ac:dyDescent="0.25">
      <c r="G17130" s="19" t="str">
        <f>IFERROR(VLOOKUP($D17130,LISTA!$A$2:$J$9990,8,0),"")</f>
        <v/>
      </c>
      <c r="H17130" s="40" t="str">
        <f t="shared" si="292"/>
        <v/>
      </c>
    </row>
    <row r="17131" spans="7:8" x14ac:dyDescent="0.25">
      <c r="G17131" s="19" t="str">
        <f>IFERROR(VLOOKUP($D17131,LISTA!$A$2:$J$9990,8,0),"")</f>
        <v/>
      </c>
      <c r="H17131" s="40" t="str">
        <f t="shared" si="292"/>
        <v/>
      </c>
    </row>
    <row r="17132" spans="7:8" x14ac:dyDescent="0.25">
      <c r="G17132" s="19" t="str">
        <f>IFERROR(VLOOKUP($D17132,LISTA!$A$2:$J$9990,8,0),"")</f>
        <v/>
      </c>
      <c r="H17132" s="40" t="str">
        <f t="shared" si="292"/>
        <v/>
      </c>
    </row>
    <row r="17133" spans="7:8" x14ac:dyDescent="0.25">
      <c r="G17133" s="19" t="str">
        <f>IFERROR(VLOOKUP($D17133,LISTA!$A$2:$J$9990,8,0),"")</f>
        <v/>
      </c>
      <c r="H17133" s="40" t="str">
        <f t="shared" si="292"/>
        <v/>
      </c>
    </row>
    <row r="17134" spans="7:8" x14ac:dyDescent="0.25">
      <c r="G17134" s="19" t="str">
        <f>IFERROR(VLOOKUP($D17134,LISTA!$A$2:$J$9990,8,0),"")</f>
        <v/>
      </c>
      <c r="H17134" s="40" t="str">
        <f t="shared" si="292"/>
        <v/>
      </c>
    </row>
    <row r="17135" spans="7:8" x14ac:dyDescent="0.25">
      <c r="G17135" s="19" t="str">
        <f>IFERROR(VLOOKUP($D17135,LISTA!$A$2:$J$9990,8,0),"")</f>
        <v/>
      </c>
      <c r="H17135" s="40" t="str">
        <f t="shared" si="292"/>
        <v/>
      </c>
    </row>
    <row r="17136" spans="7:8" x14ac:dyDescent="0.25">
      <c r="G17136" s="19" t="str">
        <f>IFERROR(VLOOKUP($D17136,LISTA!$A$2:$J$9990,8,0),"")</f>
        <v/>
      </c>
      <c r="H17136" s="40" t="str">
        <f t="shared" si="292"/>
        <v/>
      </c>
    </row>
    <row r="17137" spans="7:8" x14ac:dyDescent="0.25">
      <c r="G17137" s="19" t="str">
        <f>IFERROR(VLOOKUP($D17137,LISTA!$A$2:$J$9990,8,0),"")</f>
        <v/>
      </c>
      <c r="H17137" s="40" t="str">
        <f t="shared" si="292"/>
        <v/>
      </c>
    </row>
    <row r="17138" spans="7:8" x14ac:dyDescent="0.25">
      <c r="G17138" s="19" t="str">
        <f>IFERROR(VLOOKUP($D17138,LISTA!$A$2:$J$9990,8,0),"")</f>
        <v/>
      </c>
      <c r="H17138" s="40" t="str">
        <f t="shared" si="292"/>
        <v/>
      </c>
    </row>
    <row r="17139" spans="7:8" x14ac:dyDescent="0.25">
      <c r="G17139" s="19" t="str">
        <f>IFERROR(VLOOKUP($D17139,LISTA!$A$2:$J$9990,8,0),"")</f>
        <v/>
      </c>
      <c r="H17139" s="40" t="str">
        <f t="shared" si="292"/>
        <v/>
      </c>
    </row>
    <row r="17140" spans="7:8" x14ac:dyDescent="0.25">
      <c r="G17140" s="19" t="str">
        <f>IFERROR(VLOOKUP($D17140,LISTA!$A$2:$J$9990,8,0),"")</f>
        <v/>
      </c>
      <c r="H17140" s="40" t="str">
        <f t="shared" si="292"/>
        <v/>
      </c>
    </row>
    <row r="17141" spans="7:8" x14ac:dyDescent="0.25">
      <c r="G17141" s="19" t="str">
        <f>IFERROR(VLOOKUP($D17141,LISTA!$A$2:$J$9990,8,0),"")</f>
        <v/>
      </c>
      <c r="H17141" s="40" t="str">
        <f t="shared" si="292"/>
        <v/>
      </c>
    </row>
    <row r="17142" spans="7:8" x14ac:dyDescent="0.25">
      <c r="G17142" s="19" t="str">
        <f>IFERROR(VLOOKUP($D17142,LISTA!$A$2:$J$9990,8,0),"")</f>
        <v/>
      </c>
      <c r="H17142" s="40" t="str">
        <f t="shared" si="292"/>
        <v/>
      </c>
    </row>
    <row r="17143" spans="7:8" x14ac:dyDescent="0.25">
      <c r="G17143" s="19" t="str">
        <f>IFERROR(VLOOKUP($D17143,LISTA!$A$2:$J$9990,8,0),"")</f>
        <v/>
      </c>
      <c r="H17143" s="40" t="str">
        <f t="shared" si="292"/>
        <v/>
      </c>
    </row>
    <row r="17144" spans="7:8" x14ac:dyDescent="0.25">
      <c r="G17144" s="19" t="str">
        <f>IFERROR(VLOOKUP($D17144,LISTA!$A$2:$J$9990,8,0),"")</f>
        <v/>
      </c>
      <c r="H17144" s="40" t="str">
        <f t="shared" si="292"/>
        <v/>
      </c>
    </row>
    <row r="17145" spans="7:8" x14ac:dyDescent="0.25">
      <c r="G17145" s="19" t="str">
        <f>IFERROR(VLOOKUP($D17145,LISTA!$A$2:$J$9990,8,0),"")</f>
        <v/>
      </c>
      <c r="H17145" s="40" t="str">
        <f t="shared" si="292"/>
        <v/>
      </c>
    </row>
    <row r="17146" spans="7:8" x14ac:dyDescent="0.25">
      <c r="G17146" s="19" t="str">
        <f>IFERROR(VLOOKUP($D17146,LISTA!$A$2:$J$9990,8,0),"")</f>
        <v/>
      </c>
      <c r="H17146" s="40" t="str">
        <f t="shared" si="292"/>
        <v/>
      </c>
    </row>
    <row r="17147" spans="7:8" x14ac:dyDescent="0.25">
      <c r="G17147" s="19" t="str">
        <f>IFERROR(VLOOKUP($D17147,LISTA!$A$2:$J$9990,8,0),"")</f>
        <v/>
      </c>
      <c r="H17147" s="40" t="str">
        <f t="shared" si="292"/>
        <v/>
      </c>
    </row>
    <row r="17148" spans="7:8" x14ac:dyDescent="0.25">
      <c r="G17148" s="19" t="str">
        <f>IFERROR(VLOOKUP($D17148,LISTA!$A$2:$J$9990,8,0),"")</f>
        <v/>
      </c>
      <c r="H17148" s="40" t="str">
        <f t="shared" si="292"/>
        <v/>
      </c>
    </row>
    <row r="17149" spans="7:8" x14ac:dyDescent="0.25">
      <c r="G17149" s="19" t="str">
        <f>IFERROR(VLOOKUP($D17149,LISTA!$A$2:$J$9990,8,0),"")</f>
        <v/>
      </c>
      <c r="H17149" s="40" t="str">
        <f t="shared" si="292"/>
        <v/>
      </c>
    </row>
    <row r="17150" spans="7:8" x14ac:dyDescent="0.25">
      <c r="G17150" s="19" t="str">
        <f>IFERROR(VLOOKUP($D17150,LISTA!$A$2:$J$9990,8,0),"")</f>
        <v/>
      </c>
      <c r="H17150" s="40" t="str">
        <f t="shared" si="292"/>
        <v/>
      </c>
    </row>
    <row r="17151" spans="7:8" x14ac:dyDescent="0.25">
      <c r="G17151" s="19" t="str">
        <f>IFERROR(VLOOKUP($D17151,LISTA!$A$2:$J$9990,8,0),"")</f>
        <v/>
      </c>
      <c r="H17151" s="40" t="str">
        <f t="shared" si="292"/>
        <v/>
      </c>
    </row>
    <row r="17152" spans="7:8" x14ac:dyDescent="0.25">
      <c r="G17152" s="19" t="str">
        <f>IFERROR(VLOOKUP($D17152,LISTA!$A$2:$J$9990,8,0),"")</f>
        <v/>
      </c>
      <c r="H17152" s="40" t="str">
        <f t="shared" si="292"/>
        <v/>
      </c>
    </row>
    <row r="17153" spans="7:8" x14ac:dyDescent="0.25">
      <c r="G17153" s="19" t="str">
        <f>IFERROR(VLOOKUP($D17153,LISTA!$A$2:$J$9990,8,0),"")</f>
        <v/>
      </c>
      <c r="H17153" s="40" t="str">
        <f t="shared" si="292"/>
        <v/>
      </c>
    </row>
    <row r="17154" spans="7:8" x14ac:dyDescent="0.25">
      <c r="G17154" s="19" t="str">
        <f>IFERROR(VLOOKUP($D17154,LISTA!$A$2:$J$9990,8,0),"")</f>
        <v/>
      </c>
      <c r="H17154" s="40" t="str">
        <f t="shared" si="292"/>
        <v/>
      </c>
    </row>
    <row r="17155" spans="7:8" x14ac:dyDescent="0.25">
      <c r="G17155" s="19" t="str">
        <f>IFERROR(VLOOKUP($D17155,LISTA!$A$2:$J$9990,8,0),"")</f>
        <v/>
      </c>
      <c r="H17155" s="40" t="str">
        <f t="shared" si="292"/>
        <v/>
      </c>
    </row>
    <row r="17156" spans="7:8" x14ac:dyDescent="0.25">
      <c r="G17156" s="19" t="str">
        <f>IFERROR(VLOOKUP($D17156,LISTA!$A$2:$J$9990,8,0),"")</f>
        <v/>
      </c>
      <c r="H17156" s="40" t="str">
        <f t="shared" si="292"/>
        <v/>
      </c>
    </row>
    <row r="17157" spans="7:8" x14ac:dyDescent="0.25">
      <c r="G17157" s="19" t="str">
        <f>IFERROR(VLOOKUP($D17157,LISTA!$A$2:$J$9990,8,0),"")</f>
        <v/>
      </c>
      <c r="H17157" s="40" t="str">
        <f t="shared" ref="H17157:H17220" si="293">IF(OR(G17157=$K$10,G17157=$K$11,G17157=$K$14,G17157=$K$15,G17157=$K$16,G17157=$K$17,G17157=$K$18,G17157=$K$19,G17157=$K$20,G17157=$K$21,G17157=$K$22,G17157=$K$23,G17157=$K$24,G17157=$K$25,G17157=$K$26,G17157=$K$27,G17157=$K$28),$K$9,IF(OR(G17157=$K$32,G17157=$K$33),$K$31,IF(OR(G17157=$K$38),$K$37,"")))</f>
        <v/>
      </c>
    </row>
    <row r="17158" spans="7:8" x14ac:dyDescent="0.25">
      <c r="G17158" s="19" t="str">
        <f>IFERROR(VLOOKUP($D17158,LISTA!$A$2:$J$9990,8,0),"")</f>
        <v/>
      </c>
      <c r="H17158" s="40" t="str">
        <f t="shared" si="293"/>
        <v/>
      </c>
    </row>
    <row r="17159" spans="7:8" x14ac:dyDescent="0.25">
      <c r="G17159" s="19" t="str">
        <f>IFERROR(VLOOKUP($D17159,LISTA!$A$2:$J$9990,8,0),"")</f>
        <v/>
      </c>
      <c r="H17159" s="40" t="str">
        <f t="shared" si="293"/>
        <v/>
      </c>
    </row>
    <row r="17160" spans="7:8" x14ac:dyDescent="0.25">
      <c r="G17160" s="19" t="str">
        <f>IFERROR(VLOOKUP($D17160,LISTA!$A$2:$J$9990,8,0),"")</f>
        <v/>
      </c>
      <c r="H17160" s="40" t="str">
        <f t="shared" si="293"/>
        <v/>
      </c>
    </row>
    <row r="17161" spans="7:8" x14ac:dyDescent="0.25">
      <c r="G17161" s="19" t="str">
        <f>IFERROR(VLOOKUP($D17161,LISTA!$A$2:$J$9990,8,0),"")</f>
        <v/>
      </c>
      <c r="H17161" s="40" t="str">
        <f t="shared" si="293"/>
        <v/>
      </c>
    </row>
    <row r="17162" spans="7:8" x14ac:dyDescent="0.25">
      <c r="G17162" s="19" t="str">
        <f>IFERROR(VLOOKUP($D17162,LISTA!$A$2:$J$9990,8,0),"")</f>
        <v/>
      </c>
      <c r="H17162" s="40" t="str">
        <f t="shared" si="293"/>
        <v/>
      </c>
    </row>
    <row r="17163" spans="7:8" x14ac:dyDescent="0.25">
      <c r="G17163" s="19" t="str">
        <f>IFERROR(VLOOKUP($D17163,LISTA!$A$2:$J$9990,8,0),"")</f>
        <v/>
      </c>
      <c r="H17163" s="40" t="str">
        <f t="shared" si="293"/>
        <v/>
      </c>
    </row>
    <row r="17164" spans="7:8" x14ac:dyDescent="0.25">
      <c r="G17164" s="19" t="str">
        <f>IFERROR(VLOOKUP($D17164,LISTA!$A$2:$J$9990,8,0),"")</f>
        <v/>
      </c>
      <c r="H17164" s="40" t="str">
        <f t="shared" si="293"/>
        <v/>
      </c>
    </row>
    <row r="17165" spans="7:8" x14ac:dyDescent="0.25">
      <c r="G17165" s="19" t="str">
        <f>IFERROR(VLOOKUP($D17165,LISTA!$A$2:$J$9990,8,0),"")</f>
        <v/>
      </c>
      <c r="H17165" s="40" t="str">
        <f t="shared" si="293"/>
        <v/>
      </c>
    </row>
    <row r="17166" spans="7:8" x14ac:dyDescent="0.25">
      <c r="G17166" s="19" t="str">
        <f>IFERROR(VLOOKUP($D17166,LISTA!$A$2:$J$9990,8,0),"")</f>
        <v/>
      </c>
      <c r="H17166" s="40" t="str">
        <f t="shared" si="293"/>
        <v/>
      </c>
    </row>
    <row r="17167" spans="7:8" x14ac:dyDescent="0.25">
      <c r="G17167" s="19" t="str">
        <f>IFERROR(VLOOKUP($D17167,LISTA!$A$2:$J$9990,8,0),"")</f>
        <v/>
      </c>
      <c r="H17167" s="40" t="str">
        <f t="shared" si="293"/>
        <v/>
      </c>
    </row>
    <row r="17168" spans="7:8" x14ac:dyDescent="0.25">
      <c r="G17168" s="19" t="str">
        <f>IFERROR(VLOOKUP($D17168,LISTA!$A$2:$J$9990,8,0),"")</f>
        <v/>
      </c>
      <c r="H17168" s="40" t="str">
        <f t="shared" si="293"/>
        <v/>
      </c>
    </row>
    <row r="17169" spans="7:8" x14ac:dyDescent="0.25">
      <c r="G17169" s="19" t="str">
        <f>IFERROR(VLOOKUP($D17169,LISTA!$A$2:$J$9990,8,0),"")</f>
        <v/>
      </c>
      <c r="H17169" s="40" t="str">
        <f t="shared" si="293"/>
        <v/>
      </c>
    </row>
    <row r="17170" spans="7:8" x14ac:dyDescent="0.25">
      <c r="G17170" s="19" t="str">
        <f>IFERROR(VLOOKUP($D17170,LISTA!$A$2:$J$9990,8,0),"")</f>
        <v/>
      </c>
      <c r="H17170" s="40" t="str">
        <f t="shared" si="293"/>
        <v/>
      </c>
    </row>
    <row r="17171" spans="7:8" x14ac:dyDescent="0.25">
      <c r="G17171" s="19" t="str">
        <f>IFERROR(VLOOKUP($D17171,LISTA!$A$2:$J$9990,8,0),"")</f>
        <v/>
      </c>
      <c r="H17171" s="40" t="str">
        <f t="shared" si="293"/>
        <v/>
      </c>
    </row>
    <row r="17172" spans="7:8" x14ac:dyDescent="0.25">
      <c r="G17172" s="19" t="str">
        <f>IFERROR(VLOOKUP($D17172,LISTA!$A$2:$J$9990,8,0),"")</f>
        <v/>
      </c>
      <c r="H17172" s="40" t="str">
        <f t="shared" si="293"/>
        <v/>
      </c>
    </row>
    <row r="17173" spans="7:8" x14ac:dyDescent="0.25">
      <c r="G17173" s="19" t="str">
        <f>IFERROR(VLOOKUP($D17173,LISTA!$A$2:$J$9990,8,0),"")</f>
        <v/>
      </c>
      <c r="H17173" s="40" t="str">
        <f t="shared" si="293"/>
        <v/>
      </c>
    </row>
    <row r="17174" spans="7:8" x14ac:dyDescent="0.25">
      <c r="G17174" s="19" t="str">
        <f>IFERROR(VLOOKUP($D17174,LISTA!$A$2:$J$9990,8,0),"")</f>
        <v/>
      </c>
      <c r="H17174" s="40" t="str">
        <f t="shared" si="293"/>
        <v/>
      </c>
    </row>
    <row r="17175" spans="7:8" x14ac:dyDescent="0.25">
      <c r="G17175" s="19" t="str">
        <f>IFERROR(VLOOKUP($D17175,LISTA!$A$2:$J$9990,8,0),"")</f>
        <v/>
      </c>
      <c r="H17175" s="40" t="str">
        <f t="shared" si="293"/>
        <v/>
      </c>
    </row>
    <row r="17176" spans="7:8" x14ac:dyDescent="0.25">
      <c r="G17176" s="19" t="str">
        <f>IFERROR(VLOOKUP($D17176,LISTA!$A$2:$J$9990,8,0),"")</f>
        <v/>
      </c>
      <c r="H17176" s="40" t="str">
        <f t="shared" si="293"/>
        <v/>
      </c>
    </row>
    <row r="17177" spans="7:8" x14ac:dyDescent="0.25">
      <c r="G17177" s="19" t="str">
        <f>IFERROR(VLOOKUP($D17177,LISTA!$A$2:$J$9990,8,0),"")</f>
        <v/>
      </c>
      <c r="H17177" s="40" t="str">
        <f t="shared" si="293"/>
        <v/>
      </c>
    </row>
    <row r="17178" spans="7:8" x14ac:dyDescent="0.25">
      <c r="G17178" s="19" t="str">
        <f>IFERROR(VLOOKUP($D17178,LISTA!$A$2:$J$9990,8,0),"")</f>
        <v/>
      </c>
      <c r="H17178" s="40" t="str">
        <f t="shared" si="293"/>
        <v/>
      </c>
    </row>
    <row r="17179" spans="7:8" x14ac:dyDescent="0.25">
      <c r="G17179" s="19" t="str">
        <f>IFERROR(VLOOKUP($D17179,LISTA!$A$2:$J$9990,8,0),"")</f>
        <v/>
      </c>
      <c r="H17179" s="40" t="str">
        <f t="shared" si="293"/>
        <v/>
      </c>
    </row>
    <row r="17180" spans="7:8" x14ac:dyDescent="0.25">
      <c r="G17180" s="19" t="str">
        <f>IFERROR(VLOOKUP($D17180,LISTA!$A$2:$J$9990,8,0),"")</f>
        <v/>
      </c>
      <c r="H17180" s="40" t="str">
        <f t="shared" si="293"/>
        <v/>
      </c>
    </row>
    <row r="17181" spans="7:8" x14ac:dyDescent="0.25">
      <c r="G17181" s="19" t="str">
        <f>IFERROR(VLOOKUP($D17181,LISTA!$A$2:$J$9990,8,0),"")</f>
        <v/>
      </c>
      <c r="H17181" s="40" t="str">
        <f t="shared" si="293"/>
        <v/>
      </c>
    </row>
    <row r="17182" spans="7:8" x14ac:dyDescent="0.25">
      <c r="G17182" s="19" t="str">
        <f>IFERROR(VLOOKUP($D17182,LISTA!$A$2:$J$9990,8,0),"")</f>
        <v/>
      </c>
      <c r="H17182" s="40" t="str">
        <f t="shared" si="293"/>
        <v/>
      </c>
    </row>
    <row r="17183" spans="7:8" x14ac:dyDescent="0.25">
      <c r="G17183" s="19" t="str">
        <f>IFERROR(VLOOKUP($D17183,LISTA!$A$2:$J$9990,8,0),"")</f>
        <v/>
      </c>
      <c r="H17183" s="40" t="str">
        <f t="shared" si="293"/>
        <v/>
      </c>
    </row>
    <row r="17184" spans="7:8" x14ac:dyDescent="0.25">
      <c r="G17184" s="19" t="str">
        <f>IFERROR(VLOOKUP($D17184,LISTA!$A$2:$J$9990,8,0),"")</f>
        <v/>
      </c>
      <c r="H17184" s="40" t="str">
        <f t="shared" si="293"/>
        <v/>
      </c>
    </row>
    <row r="17185" spans="7:8" x14ac:dyDescent="0.25">
      <c r="G17185" s="19" t="str">
        <f>IFERROR(VLOOKUP($D17185,LISTA!$A$2:$J$9990,8,0),"")</f>
        <v/>
      </c>
      <c r="H17185" s="40" t="str">
        <f t="shared" si="293"/>
        <v/>
      </c>
    </row>
    <row r="17186" spans="7:8" x14ac:dyDescent="0.25">
      <c r="G17186" s="19" t="str">
        <f>IFERROR(VLOOKUP($D17186,LISTA!$A$2:$J$9990,8,0),"")</f>
        <v/>
      </c>
      <c r="H17186" s="40" t="str">
        <f t="shared" si="293"/>
        <v/>
      </c>
    </row>
    <row r="17187" spans="7:8" x14ac:dyDescent="0.25">
      <c r="G17187" s="19" t="str">
        <f>IFERROR(VLOOKUP($D17187,LISTA!$A$2:$J$9990,8,0),"")</f>
        <v/>
      </c>
      <c r="H17187" s="40" t="str">
        <f t="shared" si="293"/>
        <v/>
      </c>
    </row>
    <row r="17188" spans="7:8" x14ac:dyDescent="0.25">
      <c r="G17188" s="19" t="str">
        <f>IFERROR(VLOOKUP($D17188,LISTA!$A$2:$J$9990,8,0),"")</f>
        <v/>
      </c>
      <c r="H17188" s="40" t="str">
        <f t="shared" si="293"/>
        <v/>
      </c>
    </row>
    <row r="17189" spans="7:8" x14ac:dyDescent="0.25">
      <c r="G17189" s="19" t="str">
        <f>IFERROR(VLOOKUP($D17189,LISTA!$A$2:$J$9990,8,0),"")</f>
        <v/>
      </c>
      <c r="H17189" s="40" t="str">
        <f t="shared" si="293"/>
        <v/>
      </c>
    </row>
    <row r="17190" spans="7:8" x14ac:dyDescent="0.25">
      <c r="G17190" s="19" t="str">
        <f>IFERROR(VLOOKUP($D17190,LISTA!$A$2:$J$9990,8,0),"")</f>
        <v/>
      </c>
      <c r="H17190" s="40" t="str">
        <f t="shared" si="293"/>
        <v/>
      </c>
    </row>
    <row r="17191" spans="7:8" x14ac:dyDescent="0.25">
      <c r="G17191" s="19" t="str">
        <f>IFERROR(VLOOKUP($D17191,LISTA!$A$2:$J$9990,8,0),"")</f>
        <v/>
      </c>
      <c r="H17191" s="40" t="str">
        <f t="shared" si="293"/>
        <v/>
      </c>
    </row>
    <row r="17192" spans="7:8" x14ac:dyDescent="0.25">
      <c r="G17192" s="19" t="str">
        <f>IFERROR(VLOOKUP($D17192,LISTA!$A$2:$J$9990,8,0),"")</f>
        <v/>
      </c>
      <c r="H17192" s="40" t="str">
        <f t="shared" si="293"/>
        <v/>
      </c>
    </row>
    <row r="17193" spans="7:8" x14ac:dyDescent="0.25">
      <c r="G17193" s="19" t="str">
        <f>IFERROR(VLOOKUP($D17193,LISTA!$A$2:$J$9990,8,0),"")</f>
        <v/>
      </c>
      <c r="H17193" s="40" t="str">
        <f t="shared" si="293"/>
        <v/>
      </c>
    </row>
    <row r="17194" spans="7:8" x14ac:dyDescent="0.25">
      <c r="G17194" s="19" t="str">
        <f>IFERROR(VLOOKUP($D17194,LISTA!$A$2:$J$9990,8,0),"")</f>
        <v/>
      </c>
      <c r="H17194" s="40" t="str">
        <f t="shared" si="293"/>
        <v/>
      </c>
    </row>
    <row r="17195" spans="7:8" x14ac:dyDescent="0.25">
      <c r="G17195" s="19" t="str">
        <f>IFERROR(VLOOKUP($D17195,LISTA!$A$2:$J$9990,8,0),"")</f>
        <v/>
      </c>
      <c r="H17195" s="40" t="str">
        <f t="shared" si="293"/>
        <v/>
      </c>
    </row>
    <row r="17196" spans="7:8" x14ac:dyDescent="0.25">
      <c r="G17196" s="19" t="str">
        <f>IFERROR(VLOOKUP($D17196,LISTA!$A$2:$J$9990,8,0),"")</f>
        <v/>
      </c>
      <c r="H17196" s="40" t="str">
        <f t="shared" si="293"/>
        <v/>
      </c>
    </row>
    <row r="17197" spans="7:8" x14ac:dyDescent="0.25">
      <c r="G17197" s="19" t="str">
        <f>IFERROR(VLOOKUP($D17197,LISTA!$A$2:$J$9990,8,0),"")</f>
        <v/>
      </c>
      <c r="H17197" s="40" t="str">
        <f t="shared" si="293"/>
        <v/>
      </c>
    </row>
    <row r="17198" spans="7:8" x14ac:dyDescent="0.25">
      <c r="G17198" s="19" t="str">
        <f>IFERROR(VLOOKUP($D17198,LISTA!$A$2:$J$9990,8,0),"")</f>
        <v/>
      </c>
      <c r="H17198" s="40" t="str">
        <f t="shared" si="293"/>
        <v/>
      </c>
    </row>
    <row r="17199" spans="7:8" x14ac:dyDescent="0.25">
      <c r="G17199" s="19" t="str">
        <f>IFERROR(VLOOKUP($D17199,LISTA!$A$2:$J$9990,8,0),"")</f>
        <v/>
      </c>
      <c r="H17199" s="40" t="str">
        <f t="shared" si="293"/>
        <v/>
      </c>
    </row>
    <row r="17200" spans="7:8" x14ac:dyDescent="0.25">
      <c r="G17200" s="19" t="str">
        <f>IFERROR(VLOOKUP($D17200,LISTA!$A$2:$J$9990,8,0),"")</f>
        <v/>
      </c>
      <c r="H17200" s="40" t="str">
        <f t="shared" si="293"/>
        <v/>
      </c>
    </row>
    <row r="17201" spans="7:8" x14ac:dyDescent="0.25">
      <c r="G17201" s="19" t="str">
        <f>IFERROR(VLOOKUP($D17201,LISTA!$A$2:$J$9990,8,0),"")</f>
        <v/>
      </c>
      <c r="H17201" s="40" t="str">
        <f t="shared" si="293"/>
        <v/>
      </c>
    </row>
    <row r="17202" spans="7:8" x14ac:dyDescent="0.25">
      <c r="G17202" s="19" t="str">
        <f>IFERROR(VLOOKUP($D17202,LISTA!$A$2:$J$9990,8,0),"")</f>
        <v/>
      </c>
      <c r="H17202" s="40" t="str">
        <f t="shared" si="293"/>
        <v/>
      </c>
    </row>
    <row r="17203" spans="7:8" x14ac:dyDescent="0.25">
      <c r="G17203" s="19" t="str">
        <f>IFERROR(VLOOKUP($D17203,LISTA!$A$2:$J$9990,8,0),"")</f>
        <v/>
      </c>
      <c r="H17203" s="40" t="str">
        <f t="shared" si="293"/>
        <v/>
      </c>
    </row>
    <row r="17204" spans="7:8" x14ac:dyDescent="0.25">
      <c r="G17204" s="19" t="str">
        <f>IFERROR(VLOOKUP($D17204,LISTA!$A$2:$J$9990,8,0),"")</f>
        <v/>
      </c>
      <c r="H17204" s="40" t="str">
        <f t="shared" si="293"/>
        <v/>
      </c>
    </row>
    <row r="17205" spans="7:8" x14ac:dyDescent="0.25">
      <c r="G17205" s="19" t="str">
        <f>IFERROR(VLOOKUP($D17205,LISTA!$A$2:$J$9990,8,0),"")</f>
        <v/>
      </c>
      <c r="H17205" s="40" t="str">
        <f t="shared" si="293"/>
        <v/>
      </c>
    </row>
    <row r="17206" spans="7:8" x14ac:dyDescent="0.25">
      <c r="G17206" s="19" t="str">
        <f>IFERROR(VLOOKUP($D17206,LISTA!$A$2:$J$9990,8,0),"")</f>
        <v/>
      </c>
      <c r="H17206" s="40" t="str">
        <f t="shared" si="293"/>
        <v/>
      </c>
    </row>
    <row r="17207" spans="7:8" x14ac:dyDescent="0.25">
      <c r="G17207" s="19" t="str">
        <f>IFERROR(VLOOKUP($D17207,LISTA!$A$2:$J$9990,8,0),"")</f>
        <v/>
      </c>
      <c r="H17207" s="40" t="str">
        <f t="shared" si="293"/>
        <v/>
      </c>
    </row>
    <row r="17208" spans="7:8" x14ac:dyDescent="0.25">
      <c r="G17208" s="19" t="str">
        <f>IFERROR(VLOOKUP($D17208,LISTA!$A$2:$J$9990,8,0),"")</f>
        <v/>
      </c>
      <c r="H17208" s="40" t="str">
        <f t="shared" si="293"/>
        <v/>
      </c>
    </row>
    <row r="17209" spans="7:8" x14ac:dyDescent="0.25">
      <c r="G17209" s="19" t="str">
        <f>IFERROR(VLOOKUP($D17209,LISTA!$A$2:$J$9990,8,0),"")</f>
        <v/>
      </c>
      <c r="H17209" s="40" t="str">
        <f t="shared" si="293"/>
        <v/>
      </c>
    </row>
    <row r="17210" spans="7:8" x14ac:dyDescent="0.25">
      <c r="G17210" s="19" t="str">
        <f>IFERROR(VLOOKUP($D17210,LISTA!$A$2:$J$9990,8,0),"")</f>
        <v/>
      </c>
      <c r="H17210" s="40" t="str">
        <f t="shared" si="293"/>
        <v/>
      </c>
    </row>
    <row r="17211" spans="7:8" x14ac:dyDescent="0.25">
      <c r="G17211" s="19" t="str">
        <f>IFERROR(VLOOKUP($D17211,LISTA!$A$2:$J$9990,8,0),"")</f>
        <v/>
      </c>
      <c r="H17211" s="40" t="str">
        <f t="shared" si="293"/>
        <v/>
      </c>
    </row>
    <row r="17212" spans="7:8" x14ac:dyDescent="0.25">
      <c r="G17212" s="19" t="str">
        <f>IFERROR(VLOOKUP($D17212,LISTA!$A$2:$J$9990,8,0),"")</f>
        <v/>
      </c>
      <c r="H17212" s="40" t="str">
        <f t="shared" si="293"/>
        <v/>
      </c>
    </row>
    <row r="17213" spans="7:8" x14ac:dyDescent="0.25">
      <c r="G17213" s="19" t="str">
        <f>IFERROR(VLOOKUP($D17213,LISTA!$A$2:$J$9990,8,0),"")</f>
        <v/>
      </c>
      <c r="H17213" s="40" t="str">
        <f t="shared" si="293"/>
        <v/>
      </c>
    </row>
    <row r="17214" spans="7:8" x14ac:dyDescent="0.25">
      <c r="G17214" s="19" t="str">
        <f>IFERROR(VLOOKUP($D17214,LISTA!$A$2:$J$9990,8,0),"")</f>
        <v/>
      </c>
      <c r="H17214" s="40" t="str">
        <f t="shared" si="293"/>
        <v/>
      </c>
    </row>
    <row r="17215" spans="7:8" x14ac:dyDescent="0.25">
      <c r="G17215" s="19" t="str">
        <f>IFERROR(VLOOKUP($D17215,LISTA!$A$2:$J$9990,8,0),"")</f>
        <v/>
      </c>
      <c r="H17215" s="40" t="str">
        <f t="shared" si="293"/>
        <v/>
      </c>
    </row>
    <row r="17216" spans="7:8" x14ac:dyDescent="0.25">
      <c r="G17216" s="19" t="str">
        <f>IFERROR(VLOOKUP($D17216,LISTA!$A$2:$J$9990,8,0),"")</f>
        <v/>
      </c>
      <c r="H17216" s="40" t="str">
        <f t="shared" si="293"/>
        <v/>
      </c>
    </row>
    <row r="17217" spans="7:8" x14ac:dyDescent="0.25">
      <c r="G17217" s="19" t="str">
        <f>IFERROR(VLOOKUP($D17217,LISTA!$A$2:$J$9990,8,0),"")</f>
        <v/>
      </c>
      <c r="H17217" s="40" t="str">
        <f t="shared" si="293"/>
        <v/>
      </c>
    </row>
    <row r="17218" spans="7:8" x14ac:dyDescent="0.25">
      <c r="G17218" s="19" t="str">
        <f>IFERROR(VLOOKUP($D17218,LISTA!$A$2:$J$9990,8,0),"")</f>
        <v/>
      </c>
      <c r="H17218" s="40" t="str">
        <f t="shared" si="293"/>
        <v/>
      </c>
    </row>
    <row r="17219" spans="7:8" x14ac:dyDescent="0.25">
      <c r="G17219" s="19" t="str">
        <f>IFERROR(VLOOKUP($D17219,LISTA!$A$2:$J$9990,8,0),"")</f>
        <v/>
      </c>
      <c r="H17219" s="40" t="str">
        <f t="shared" si="293"/>
        <v/>
      </c>
    </row>
    <row r="17220" spans="7:8" x14ac:dyDescent="0.25">
      <c r="G17220" s="19" t="str">
        <f>IFERROR(VLOOKUP($D17220,LISTA!$A$2:$J$9990,8,0),"")</f>
        <v/>
      </c>
      <c r="H17220" s="40" t="str">
        <f t="shared" si="293"/>
        <v/>
      </c>
    </row>
    <row r="17221" spans="7:8" x14ac:dyDescent="0.25">
      <c r="G17221" s="19" t="str">
        <f>IFERROR(VLOOKUP($D17221,LISTA!$A$2:$J$9990,8,0),"")</f>
        <v/>
      </c>
      <c r="H17221" s="40" t="str">
        <f t="shared" ref="H17221:H17284" si="294">IF(OR(G17221=$K$10,G17221=$K$11,G17221=$K$14,G17221=$K$15,G17221=$K$16,G17221=$K$17,G17221=$K$18,G17221=$K$19,G17221=$K$20,G17221=$K$21,G17221=$K$22,G17221=$K$23,G17221=$K$24,G17221=$K$25,G17221=$K$26,G17221=$K$27,G17221=$K$28),$K$9,IF(OR(G17221=$K$32,G17221=$K$33),$K$31,IF(OR(G17221=$K$38),$K$37,"")))</f>
        <v/>
      </c>
    </row>
    <row r="17222" spans="7:8" x14ac:dyDescent="0.25">
      <c r="G17222" s="19" t="str">
        <f>IFERROR(VLOOKUP($D17222,LISTA!$A$2:$J$9990,8,0),"")</f>
        <v/>
      </c>
      <c r="H17222" s="40" t="str">
        <f t="shared" si="294"/>
        <v/>
      </c>
    </row>
    <row r="17223" spans="7:8" x14ac:dyDescent="0.25">
      <c r="G17223" s="19" t="str">
        <f>IFERROR(VLOOKUP($D17223,LISTA!$A$2:$J$9990,8,0),"")</f>
        <v/>
      </c>
      <c r="H17223" s="40" t="str">
        <f t="shared" si="294"/>
        <v/>
      </c>
    </row>
    <row r="17224" spans="7:8" x14ac:dyDescent="0.25">
      <c r="G17224" s="19" t="str">
        <f>IFERROR(VLOOKUP($D17224,LISTA!$A$2:$J$9990,8,0),"")</f>
        <v/>
      </c>
      <c r="H17224" s="40" t="str">
        <f t="shared" si="294"/>
        <v/>
      </c>
    </row>
    <row r="17225" spans="7:8" x14ac:dyDescent="0.25">
      <c r="G17225" s="19" t="str">
        <f>IFERROR(VLOOKUP($D17225,LISTA!$A$2:$J$9990,8,0),"")</f>
        <v/>
      </c>
      <c r="H17225" s="40" t="str">
        <f t="shared" si="294"/>
        <v/>
      </c>
    </row>
    <row r="17226" spans="7:8" x14ac:dyDescent="0.25">
      <c r="G17226" s="19" t="str">
        <f>IFERROR(VLOOKUP($D17226,LISTA!$A$2:$J$9990,8,0),"")</f>
        <v/>
      </c>
      <c r="H17226" s="40" t="str">
        <f t="shared" si="294"/>
        <v/>
      </c>
    </row>
    <row r="17227" spans="7:8" x14ac:dyDescent="0.25">
      <c r="G17227" s="19" t="str">
        <f>IFERROR(VLOOKUP($D17227,LISTA!$A$2:$J$9990,8,0),"")</f>
        <v/>
      </c>
      <c r="H17227" s="40" t="str">
        <f t="shared" si="294"/>
        <v/>
      </c>
    </row>
    <row r="17228" spans="7:8" x14ac:dyDescent="0.25">
      <c r="G17228" s="19" t="str">
        <f>IFERROR(VLOOKUP($D17228,LISTA!$A$2:$J$9990,8,0),"")</f>
        <v/>
      </c>
      <c r="H17228" s="40" t="str">
        <f t="shared" si="294"/>
        <v/>
      </c>
    </row>
    <row r="17229" spans="7:8" x14ac:dyDescent="0.25">
      <c r="G17229" s="19" t="str">
        <f>IFERROR(VLOOKUP($D17229,LISTA!$A$2:$J$9990,8,0),"")</f>
        <v/>
      </c>
      <c r="H17229" s="40" t="str">
        <f t="shared" si="294"/>
        <v/>
      </c>
    </row>
    <row r="17230" spans="7:8" x14ac:dyDescent="0.25">
      <c r="G17230" s="19" t="str">
        <f>IFERROR(VLOOKUP($D17230,LISTA!$A$2:$J$9990,8,0),"")</f>
        <v/>
      </c>
      <c r="H17230" s="40" t="str">
        <f t="shared" si="294"/>
        <v/>
      </c>
    </row>
    <row r="17231" spans="7:8" x14ac:dyDescent="0.25">
      <c r="G17231" s="19" t="str">
        <f>IFERROR(VLOOKUP($D17231,LISTA!$A$2:$J$9990,8,0),"")</f>
        <v/>
      </c>
      <c r="H17231" s="40" t="str">
        <f t="shared" si="294"/>
        <v/>
      </c>
    </row>
    <row r="17232" spans="7:8" x14ac:dyDescent="0.25">
      <c r="G17232" s="19" t="str">
        <f>IFERROR(VLOOKUP($D17232,LISTA!$A$2:$J$9990,8,0),"")</f>
        <v/>
      </c>
      <c r="H17232" s="40" t="str">
        <f t="shared" si="294"/>
        <v/>
      </c>
    </row>
    <row r="17233" spans="7:8" x14ac:dyDescent="0.25">
      <c r="G17233" s="19" t="str">
        <f>IFERROR(VLOOKUP($D17233,LISTA!$A$2:$J$9990,8,0),"")</f>
        <v/>
      </c>
      <c r="H17233" s="40" t="str">
        <f t="shared" si="294"/>
        <v/>
      </c>
    </row>
    <row r="17234" spans="7:8" x14ac:dyDescent="0.25">
      <c r="G17234" s="19" t="str">
        <f>IFERROR(VLOOKUP($D17234,LISTA!$A$2:$J$9990,8,0),"")</f>
        <v/>
      </c>
      <c r="H17234" s="40" t="str">
        <f t="shared" si="294"/>
        <v/>
      </c>
    </row>
    <row r="17235" spans="7:8" x14ac:dyDescent="0.25">
      <c r="G17235" s="19" t="str">
        <f>IFERROR(VLOOKUP($D17235,LISTA!$A$2:$J$9990,8,0),"")</f>
        <v/>
      </c>
      <c r="H17235" s="40" t="str">
        <f t="shared" si="294"/>
        <v/>
      </c>
    </row>
    <row r="17236" spans="7:8" x14ac:dyDescent="0.25">
      <c r="G17236" s="19" t="str">
        <f>IFERROR(VLOOKUP($D17236,LISTA!$A$2:$J$9990,8,0),"")</f>
        <v/>
      </c>
      <c r="H17236" s="40" t="str">
        <f t="shared" si="294"/>
        <v/>
      </c>
    </row>
    <row r="17237" spans="7:8" x14ac:dyDescent="0.25">
      <c r="G17237" s="19" t="str">
        <f>IFERROR(VLOOKUP($D17237,LISTA!$A$2:$J$9990,8,0),"")</f>
        <v/>
      </c>
      <c r="H17237" s="40" t="str">
        <f t="shared" si="294"/>
        <v/>
      </c>
    </row>
    <row r="17238" spans="7:8" x14ac:dyDescent="0.25">
      <c r="G17238" s="19" t="str">
        <f>IFERROR(VLOOKUP($D17238,LISTA!$A$2:$J$9990,8,0),"")</f>
        <v/>
      </c>
      <c r="H17238" s="40" t="str">
        <f t="shared" si="294"/>
        <v/>
      </c>
    </row>
    <row r="17239" spans="7:8" x14ac:dyDescent="0.25">
      <c r="G17239" s="19" t="str">
        <f>IFERROR(VLOOKUP($D17239,LISTA!$A$2:$J$9990,8,0),"")</f>
        <v/>
      </c>
      <c r="H17239" s="40" t="str">
        <f t="shared" si="294"/>
        <v/>
      </c>
    </row>
    <row r="17240" spans="7:8" x14ac:dyDescent="0.25">
      <c r="G17240" s="19" t="str">
        <f>IFERROR(VLOOKUP($D17240,LISTA!$A$2:$J$9990,8,0),"")</f>
        <v/>
      </c>
      <c r="H17240" s="40" t="str">
        <f t="shared" si="294"/>
        <v/>
      </c>
    </row>
    <row r="17241" spans="7:8" x14ac:dyDescent="0.25">
      <c r="G17241" s="19" t="str">
        <f>IFERROR(VLOOKUP($D17241,LISTA!$A$2:$J$9990,8,0),"")</f>
        <v/>
      </c>
      <c r="H17241" s="40" t="str">
        <f t="shared" si="294"/>
        <v/>
      </c>
    </row>
    <row r="17242" spans="7:8" x14ac:dyDescent="0.25">
      <c r="G17242" s="19" t="str">
        <f>IFERROR(VLOOKUP($D17242,LISTA!$A$2:$J$9990,8,0),"")</f>
        <v/>
      </c>
      <c r="H17242" s="40" t="str">
        <f t="shared" si="294"/>
        <v/>
      </c>
    </row>
    <row r="17243" spans="7:8" x14ac:dyDescent="0.25">
      <c r="G17243" s="19" t="str">
        <f>IFERROR(VLOOKUP($D17243,LISTA!$A$2:$J$9990,8,0),"")</f>
        <v/>
      </c>
      <c r="H17243" s="40" t="str">
        <f t="shared" si="294"/>
        <v/>
      </c>
    </row>
    <row r="17244" spans="7:8" x14ac:dyDescent="0.25">
      <c r="G17244" s="19" t="str">
        <f>IFERROR(VLOOKUP($D17244,LISTA!$A$2:$J$9990,8,0),"")</f>
        <v/>
      </c>
      <c r="H17244" s="40" t="str">
        <f t="shared" si="294"/>
        <v/>
      </c>
    </row>
    <row r="17245" spans="7:8" x14ac:dyDescent="0.25">
      <c r="G17245" s="19" t="str">
        <f>IFERROR(VLOOKUP($D17245,LISTA!$A$2:$J$9990,8,0),"")</f>
        <v/>
      </c>
      <c r="H17245" s="40" t="str">
        <f t="shared" si="294"/>
        <v/>
      </c>
    </row>
    <row r="17246" spans="7:8" x14ac:dyDescent="0.25">
      <c r="G17246" s="19" t="str">
        <f>IFERROR(VLOOKUP($D17246,LISTA!$A$2:$J$9990,8,0),"")</f>
        <v/>
      </c>
      <c r="H17246" s="40" t="str">
        <f t="shared" si="294"/>
        <v/>
      </c>
    </row>
    <row r="17247" spans="7:8" x14ac:dyDescent="0.25">
      <c r="G17247" s="19" t="str">
        <f>IFERROR(VLOOKUP($D17247,LISTA!$A$2:$J$9990,8,0),"")</f>
        <v/>
      </c>
      <c r="H17247" s="40" t="str">
        <f t="shared" si="294"/>
        <v/>
      </c>
    </row>
    <row r="17248" spans="7:8" x14ac:dyDescent="0.25">
      <c r="G17248" s="19" t="str">
        <f>IFERROR(VLOOKUP($D17248,LISTA!$A$2:$J$9990,8,0),"")</f>
        <v/>
      </c>
      <c r="H17248" s="40" t="str">
        <f t="shared" si="294"/>
        <v/>
      </c>
    </row>
    <row r="17249" spans="7:8" x14ac:dyDescent="0.25">
      <c r="G17249" s="19" t="str">
        <f>IFERROR(VLOOKUP($D17249,LISTA!$A$2:$J$9990,8,0),"")</f>
        <v/>
      </c>
      <c r="H17249" s="40" t="str">
        <f t="shared" si="294"/>
        <v/>
      </c>
    </row>
    <row r="17250" spans="7:8" x14ac:dyDescent="0.25">
      <c r="G17250" s="19" t="str">
        <f>IFERROR(VLOOKUP($D17250,LISTA!$A$2:$J$9990,8,0),"")</f>
        <v/>
      </c>
      <c r="H17250" s="40" t="str">
        <f t="shared" si="294"/>
        <v/>
      </c>
    </row>
    <row r="17251" spans="7:8" x14ac:dyDescent="0.25">
      <c r="G17251" s="19" t="str">
        <f>IFERROR(VLOOKUP($D17251,LISTA!$A$2:$J$9990,8,0),"")</f>
        <v/>
      </c>
      <c r="H17251" s="40" t="str">
        <f t="shared" si="294"/>
        <v/>
      </c>
    </row>
    <row r="17252" spans="7:8" x14ac:dyDescent="0.25">
      <c r="G17252" s="19" t="str">
        <f>IFERROR(VLOOKUP($D17252,LISTA!$A$2:$J$9990,8,0),"")</f>
        <v/>
      </c>
      <c r="H17252" s="40" t="str">
        <f t="shared" si="294"/>
        <v/>
      </c>
    </row>
    <row r="17253" spans="7:8" x14ac:dyDescent="0.25">
      <c r="G17253" s="19" t="str">
        <f>IFERROR(VLOOKUP($D17253,LISTA!$A$2:$J$9990,8,0),"")</f>
        <v/>
      </c>
      <c r="H17253" s="40" t="str">
        <f t="shared" si="294"/>
        <v/>
      </c>
    </row>
    <row r="17254" spans="7:8" x14ac:dyDescent="0.25">
      <c r="G17254" s="19" t="str">
        <f>IFERROR(VLOOKUP($D17254,LISTA!$A$2:$J$9990,8,0),"")</f>
        <v/>
      </c>
      <c r="H17254" s="40" t="str">
        <f t="shared" si="294"/>
        <v/>
      </c>
    </row>
    <row r="17255" spans="7:8" x14ac:dyDescent="0.25">
      <c r="G17255" s="19" t="str">
        <f>IFERROR(VLOOKUP($D17255,LISTA!$A$2:$J$9990,8,0),"")</f>
        <v/>
      </c>
      <c r="H17255" s="40" t="str">
        <f t="shared" si="294"/>
        <v/>
      </c>
    </row>
    <row r="17256" spans="7:8" x14ac:dyDescent="0.25">
      <c r="G17256" s="19" t="str">
        <f>IFERROR(VLOOKUP($D17256,LISTA!$A$2:$J$9990,8,0),"")</f>
        <v/>
      </c>
      <c r="H17256" s="40" t="str">
        <f t="shared" si="294"/>
        <v/>
      </c>
    </row>
    <row r="17257" spans="7:8" x14ac:dyDescent="0.25">
      <c r="G17257" s="19" t="str">
        <f>IFERROR(VLOOKUP($D17257,LISTA!$A$2:$J$9990,8,0),"")</f>
        <v/>
      </c>
      <c r="H17257" s="40" t="str">
        <f t="shared" si="294"/>
        <v/>
      </c>
    </row>
    <row r="17258" spans="7:8" x14ac:dyDescent="0.25">
      <c r="G17258" s="19" t="str">
        <f>IFERROR(VLOOKUP($D17258,LISTA!$A$2:$J$9990,8,0),"")</f>
        <v/>
      </c>
      <c r="H17258" s="40" t="str">
        <f t="shared" si="294"/>
        <v/>
      </c>
    </row>
    <row r="17259" spans="7:8" x14ac:dyDescent="0.25">
      <c r="G17259" s="19" t="str">
        <f>IFERROR(VLOOKUP($D17259,LISTA!$A$2:$J$9990,8,0),"")</f>
        <v/>
      </c>
      <c r="H17259" s="40" t="str">
        <f t="shared" si="294"/>
        <v/>
      </c>
    </row>
    <row r="17260" spans="7:8" x14ac:dyDescent="0.25">
      <c r="G17260" s="19" t="str">
        <f>IFERROR(VLOOKUP($D17260,LISTA!$A$2:$J$9990,8,0),"")</f>
        <v/>
      </c>
      <c r="H17260" s="40" t="str">
        <f t="shared" si="294"/>
        <v/>
      </c>
    </row>
    <row r="17261" spans="7:8" x14ac:dyDescent="0.25">
      <c r="G17261" s="19" t="str">
        <f>IFERROR(VLOOKUP($D17261,LISTA!$A$2:$J$9990,8,0),"")</f>
        <v/>
      </c>
      <c r="H17261" s="40" t="str">
        <f t="shared" si="294"/>
        <v/>
      </c>
    </row>
    <row r="17262" spans="7:8" x14ac:dyDescent="0.25">
      <c r="G17262" s="19" t="str">
        <f>IFERROR(VLOOKUP($D17262,LISTA!$A$2:$J$9990,8,0),"")</f>
        <v/>
      </c>
      <c r="H17262" s="40" t="str">
        <f t="shared" si="294"/>
        <v/>
      </c>
    </row>
    <row r="17263" spans="7:8" x14ac:dyDescent="0.25">
      <c r="G17263" s="19" t="str">
        <f>IFERROR(VLOOKUP($D17263,LISTA!$A$2:$J$9990,8,0),"")</f>
        <v/>
      </c>
      <c r="H17263" s="40" t="str">
        <f t="shared" si="294"/>
        <v/>
      </c>
    </row>
    <row r="17264" spans="7:8" x14ac:dyDescent="0.25">
      <c r="G17264" s="19" t="str">
        <f>IFERROR(VLOOKUP($D17264,LISTA!$A$2:$J$9990,8,0),"")</f>
        <v/>
      </c>
      <c r="H17264" s="40" t="str">
        <f t="shared" si="294"/>
        <v/>
      </c>
    </row>
    <row r="17265" spans="7:8" x14ac:dyDescent="0.25">
      <c r="G17265" s="19" t="str">
        <f>IFERROR(VLOOKUP($D17265,LISTA!$A$2:$J$9990,8,0),"")</f>
        <v/>
      </c>
      <c r="H17265" s="40" t="str">
        <f t="shared" si="294"/>
        <v/>
      </c>
    </row>
    <row r="17266" spans="7:8" x14ac:dyDescent="0.25">
      <c r="G17266" s="19" t="str">
        <f>IFERROR(VLOOKUP($D17266,LISTA!$A$2:$J$9990,8,0),"")</f>
        <v/>
      </c>
      <c r="H17266" s="40" t="str">
        <f t="shared" si="294"/>
        <v/>
      </c>
    </row>
    <row r="17267" spans="7:8" x14ac:dyDescent="0.25">
      <c r="G17267" s="19" t="str">
        <f>IFERROR(VLOOKUP($D17267,LISTA!$A$2:$J$9990,8,0),"")</f>
        <v/>
      </c>
      <c r="H17267" s="40" t="str">
        <f t="shared" si="294"/>
        <v/>
      </c>
    </row>
    <row r="17268" spans="7:8" x14ac:dyDescent="0.25">
      <c r="G17268" s="19" t="str">
        <f>IFERROR(VLOOKUP($D17268,LISTA!$A$2:$J$9990,8,0),"")</f>
        <v/>
      </c>
      <c r="H17268" s="40" t="str">
        <f t="shared" si="294"/>
        <v/>
      </c>
    </row>
    <row r="17269" spans="7:8" x14ac:dyDescent="0.25">
      <c r="G17269" s="19" t="str">
        <f>IFERROR(VLOOKUP($D17269,LISTA!$A$2:$J$9990,8,0),"")</f>
        <v/>
      </c>
      <c r="H17269" s="40" t="str">
        <f t="shared" si="294"/>
        <v/>
      </c>
    </row>
    <row r="17270" spans="7:8" x14ac:dyDescent="0.25">
      <c r="G17270" s="19" t="str">
        <f>IFERROR(VLOOKUP($D17270,LISTA!$A$2:$J$9990,8,0),"")</f>
        <v/>
      </c>
      <c r="H17270" s="40" t="str">
        <f t="shared" si="294"/>
        <v/>
      </c>
    </row>
    <row r="17271" spans="7:8" x14ac:dyDescent="0.25">
      <c r="G17271" s="19" t="str">
        <f>IFERROR(VLOOKUP($D17271,LISTA!$A$2:$J$9990,8,0),"")</f>
        <v/>
      </c>
      <c r="H17271" s="40" t="str">
        <f t="shared" si="294"/>
        <v/>
      </c>
    </row>
    <row r="17272" spans="7:8" x14ac:dyDescent="0.25">
      <c r="G17272" s="19" t="str">
        <f>IFERROR(VLOOKUP($D17272,LISTA!$A$2:$J$9990,8,0),"")</f>
        <v/>
      </c>
      <c r="H17272" s="40" t="str">
        <f t="shared" si="294"/>
        <v/>
      </c>
    </row>
    <row r="17273" spans="7:8" x14ac:dyDescent="0.25">
      <c r="G17273" s="19" t="str">
        <f>IFERROR(VLOOKUP($D17273,LISTA!$A$2:$J$9990,8,0),"")</f>
        <v/>
      </c>
      <c r="H17273" s="40" t="str">
        <f t="shared" si="294"/>
        <v/>
      </c>
    </row>
    <row r="17274" spans="7:8" x14ac:dyDescent="0.25">
      <c r="G17274" s="19" t="str">
        <f>IFERROR(VLOOKUP($D17274,LISTA!$A$2:$J$9990,8,0),"")</f>
        <v/>
      </c>
      <c r="H17274" s="40" t="str">
        <f t="shared" si="294"/>
        <v/>
      </c>
    </row>
    <row r="17275" spans="7:8" x14ac:dyDescent="0.25">
      <c r="G17275" s="19" t="str">
        <f>IFERROR(VLOOKUP($D17275,LISTA!$A$2:$J$9990,8,0),"")</f>
        <v/>
      </c>
      <c r="H17275" s="40" t="str">
        <f t="shared" si="294"/>
        <v/>
      </c>
    </row>
    <row r="17276" spans="7:8" x14ac:dyDescent="0.25">
      <c r="G17276" s="19" t="str">
        <f>IFERROR(VLOOKUP($D17276,LISTA!$A$2:$J$9990,8,0),"")</f>
        <v/>
      </c>
      <c r="H17276" s="40" t="str">
        <f t="shared" si="294"/>
        <v/>
      </c>
    </row>
    <row r="17277" spans="7:8" x14ac:dyDescent="0.25">
      <c r="G17277" s="19" t="str">
        <f>IFERROR(VLOOKUP($D17277,LISTA!$A$2:$J$9990,8,0),"")</f>
        <v/>
      </c>
      <c r="H17277" s="40" t="str">
        <f t="shared" si="294"/>
        <v/>
      </c>
    </row>
    <row r="17278" spans="7:8" x14ac:dyDescent="0.25">
      <c r="G17278" s="19" t="str">
        <f>IFERROR(VLOOKUP($D17278,LISTA!$A$2:$J$9990,8,0),"")</f>
        <v/>
      </c>
      <c r="H17278" s="40" t="str">
        <f t="shared" si="294"/>
        <v/>
      </c>
    </row>
    <row r="17279" spans="7:8" x14ac:dyDescent="0.25">
      <c r="G17279" s="19" t="str">
        <f>IFERROR(VLOOKUP($D17279,LISTA!$A$2:$J$9990,8,0),"")</f>
        <v/>
      </c>
      <c r="H17279" s="40" t="str">
        <f t="shared" si="294"/>
        <v/>
      </c>
    </row>
    <row r="17280" spans="7:8" x14ac:dyDescent="0.25">
      <c r="G17280" s="19" t="str">
        <f>IFERROR(VLOOKUP($D17280,LISTA!$A$2:$J$9990,8,0),"")</f>
        <v/>
      </c>
      <c r="H17280" s="40" t="str">
        <f t="shared" si="294"/>
        <v/>
      </c>
    </row>
    <row r="17281" spans="7:8" x14ac:dyDescent="0.25">
      <c r="G17281" s="19" t="str">
        <f>IFERROR(VLOOKUP($D17281,LISTA!$A$2:$J$9990,8,0),"")</f>
        <v/>
      </c>
      <c r="H17281" s="40" t="str">
        <f t="shared" si="294"/>
        <v/>
      </c>
    </row>
    <row r="17282" spans="7:8" x14ac:dyDescent="0.25">
      <c r="G17282" s="19" t="str">
        <f>IFERROR(VLOOKUP($D17282,LISTA!$A$2:$J$9990,8,0),"")</f>
        <v/>
      </c>
      <c r="H17282" s="40" t="str">
        <f t="shared" si="294"/>
        <v/>
      </c>
    </row>
    <row r="17283" spans="7:8" x14ac:dyDescent="0.25">
      <c r="G17283" s="19" t="str">
        <f>IFERROR(VLOOKUP($D17283,LISTA!$A$2:$J$9990,8,0),"")</f>
        <v/>
      </c>
      <c r="H17283" s="40" t="str">
        <f t="shared" si="294"/>
        <v/>
      </c>
    </row>
    <row r="17284" spans="7:8" x14ac:dyDescent="0.25">
      <c r="G17284" s="19" t="str">
        <f>IFERROR(VLOOKUP($D17284,LISTA!$A$2:$J$9990,8,0),"")</f>
        <v/>
      </c>
      <c r="H17284" s="40" t="str">
        <f t="shared" si="294"/>
        <v/>
      </c>
    </row>
    <row r="17285" spans="7:8" x14ac:dyDescent="0.25">
      <c r="G17285" s="19" t="str">
        <f>IFERROR(VLOOKUP($D17285,LISTA!$A$2:$J$9990,8,0),"")</f>
        <v/>
      </c>
      <c r="H17285" s="40" t="str">
        <f t="shared" ref="H17285:H17348" si="295">IF(OR(G17285=$K$10,G17285=$K$11,G17285=$K$14,G17285=$K$15,G17285=$K$16,G17285=$K$17,G17285=$K$18,G17285=$K$19,G17285=$K$20,G17285=$K$21,G17285=$K$22,G17285=$K$23,G17285=$K$24,G17285=$K$25,G17285=$K$26,G17285=$K$27,G17285=$K$28),$K$9,IF(OR(G17285=$K$32,G17285=$K$33),$K$31,IF(OR(G17285=$K$38),$K$37,"")))</f>
        <v/>
      </c>
    </row>
    <row r="17286" spans="7:8" x14ac:dyDescent="0.25">
      <c r="G17286" s="19" t="str">
        <f>IFERROR(VLOOKUP($D17286,LISTA!$A$2:$J$9990,8,0),"")</f>
        <v/>
      </c>
      <c r="H17286" s="40" t="str">
        <f t="shared" si="295"/>
        <v/>
      </c>
    </row>
    <row r="17287" spans="7:8" x14ac:dyDescent="0.25">
      <c r="G17287" s="19" t="str">
        <f>IFERROR(VLOOKUP($D17287,LISTA!$A$2:$J$9990,8,0),"")</f>
        <v/>
      </c>
      <c r="H17287" s="40" t="str">
        <f t="shared" si="295"/>
        <v/>
      </c>
    </row>
    <row r="17288" spans="7:8" x14ac:dyDescent="0.25">
      <c r="G17288" s="19" t="str">
        <f>IFERROR(VLOOKUP($D17288,LISTA!$A$2:$J$9990,8,0),"")</f>
        <v/>
      </c>
      <c r="H17288" s="40" t="str">
        <f t="shared" si="295"/>
        <v/>
      </c>
    </row>
    <row r="17289" spans="7:8" x14ac:dyDescent="0.25">
      <c r="G17289" s="19" t="str">
        <f>IFERROR(VLOOKUP($D17289,LISTA!$A$2:$J$9990,8,0),"")</f>
        <v/>
      </c>
      <c r="H17289" s="40" t="str">
        <f t="shared" si="295"/>
        <v/>
      </c>
    </row>
    <row r="17290" spans="7:8" x14ac:dyDescent="0.25">
      <c r="G17290" s="19" t="str">
        <f>IFERROR(VLOOKUP($D17290,LISTA!$A$2:$J$9990,8,0),"")</f>
        <v/>
      </c>
      <c r="H17290" s="40" t="str">
        <f t="shared" si="295"/>
        <v/>
      </c>
    </row>
    <row r="17291" spans="7:8" x14ac:dyDescent="0.25">
      <c r="G17291" s="19" t="str">
        <f>IFERROR(VLOOKUP($D17291,LISTA!$A$2:$J$9990,8,0),"")</f>
        <v/>
      </c>
      <c r="H17291" s="40" t="str">
        <f t="shared" si="295"/>
        <v/>
      </c>
    </row>
    <row r="17292" spans="7:8" x14ac:dyDescent="0.25">
      <c r="G17292" s="19" t="str">
        <f>IFERROR(VLOOKUP($D17292,LISTA!$A$2:$J$9990,8,0),"")</f>
        <v/>
      </c>
      <c r="H17292" s="40" t="str">
        <f t="shared" si="295"/>
        <v/>
      </c>
    </row>
    <row r="17293" spans="7:8" x14ac:dyDescent="0.25">
      <c r="G17293" s="19" t="str">
        <f>IFERROR(VLOOKUP($D17293,LISTA!$A$2:$J$9990,8,0),"")</f>
        <v/>
      </c>
      <c r="H17293" s="40" t="str">
        <f t="shared" si="295"/>
        <v/>
      </c>
    </row>
    <row r="17294" spans="7:8" x14ac:dyDescent="0.25">
      <c r="G17294" s="19" t="str">
        <f>IFERROR(VLOOKUP($D17294,LISTA!$A$2:$J$9990,8,0),"")</f>
        <v/>
      </c>
      <c r="H17294" s="40" t="str">
        <f t="shared" si="295"/>
        <v/>
      </c>
    </row>
    <row r="17295" spans="7:8" x14ac:dyDescent="0.25">
      <c r="G17295" s="19" t="str">
        <f>IFERROR(VLOOKUP($D17295,LISTA!$A$2:$J$9990,8,0),"")</f>
        <v/>
      </c>
      <c r="H17295" s="40" t="str">
        <f t="shared" si="295"/>
        <v/>
      </c>
    </row>
    <row r="17296" spans="7:8" x14ac:dyDescent="0.25">
      <c r="G17296" s="19" t="str">
        <f>IFERROR(VLOOKUP($D17296,LISTA!$A$2:$J$9990,8,0),"")</f>
        <v/>
      </c>
      <c r="H17296" s="40" t="str">
        <f t="shared" si="295"/>
        <v/>
      </c>
    </row>
    <row r="17297" spans="7:8" x14ac:dyDescent="0.25">
      <c r="G17297" s="19" t="str">
        <f>IFERROR(VLOOKUP($D17297,LISTA!$A$2:$J$9990,8,0),"")</f>
        <v/>
      </c>
      <c r="H17297" s="40" t="str">
        <f t="shared" si="295"/>
        <v/>
      </c>
    </row>
    <row r="17298" spans="7:8" x14ac:dyDescent="0.25">
      <c r="G17298" s="19" t="str">
        <f>IFERROR(VLOOKUP($D17298,LISTA!$A$2:$J$9990,8,0),"")</f>
        <v/>
      </c>
      <c r="H17298" s="40" t="str">
        <f t="shared" si="295"/>
        <v/>
      </c>
    </row>
    <row r="17299" spans="7:8" x14ac:dyDescent="0.25">
      <c r="G17299" s="19" t="str">
        <f>IFERROR(VLOOKUP($D17299,LISTA!$A$2:$J$9990,8,0),"")</f>
        <v/>
      </c>
      <c r="H17299" s="40" t="str">
        <f t="shared" si="295"/>
        <v/>
      </c>
    </row>
    <row r="17300" spans="7:8" x14ac:dyDescent="0.25">
      <c r="G17300" s="19" t="str">
        <f>IFERROR(VLOOKUP($D17300,LISTA!$A$2:$J$9990,8,0),"")</f>
        <v/>
      </c>
      <c r="H17300" s="40" t="str">
        <f t="shared" si="295"/>
        <v/>
      </c>
    </row>
    <row r="17301" spans="7:8" x14ac:dyDescent="0.25">
      <c r="G17301" s="19" t="str">
        <f>IFERROR(VLOOKUP($D17301,LISTA!$A$2:$J$9990,8,0),"")</f>
        <v/>
      </c>
      <c r="H17301" s="40" t="str">
        <f t="shared" si="295"/>
        <v/>
      </c>
    </row>
    <row r="17302" spans="7:8" x14ac:dyDescent="0.25">
      <c r="G17302" s="19" t="str">
        <f>IFERROR(VLOOKUP($D17302,LISTA!$A$2:$J$9990,8,0),"")</f>
        <v/>
      </c>
      <c r="H17302" s="40" t="str">
        <f t="shared" si="295"/>
        <v/>
      </c>
    </row>
    <row r="17303" spans="7:8" x14ac:dyDescent="0.25">
      <c r="G17303" s="19" t="str">
        <f>IFERROR(VLOOKUP($D17303,LISTA!$A$2:$J$9990,8,0),"")</f>
        <v/>
      </c>
      <c r="H17303" s="40" t="str">
        <f t="shared" si="295"/>
        <v/>
      </c>
    </row>
    <row r="17304" spans="7:8" x14ac:dyDescent="0.25">
      <c r="G17304" s="19" t="str">
        <f>IFERROR(VLOOKUP($D17304,LISTA!$A$2:$J$9990,8,0),"")</f>
        <v/>
      </c>
      <c r="H17304" s="40" t="str">
        <f t="shared" si="295"/>
        <v/>
      </c>
    </row>
    <row r="17305" spans="7:8" x14ac:dyDescent="0.25">
      <c r="G17305" s="19" t="str">
        <f>IFERROR(VLOOKUP($D17305,LISTA!$A$2:$J$9990,8,0),"")</f>
        <v/>
      </c>
      <c r="H17305" s="40" t="str">
        <f t="shared" si="295"/>
        <v/>
      </c>
    </row>
    <row r="17306" spans="7:8" x14ac:dyDescent="0.25">
      <c r="G17306" s="19" t="str">
        <f>IFERROR(VLOOKUP($D17306,LISTA!$A$2:$J$9990,8,0),"")</f>
        <v/>
      </c>
      <c r="H17306" s="40" t="str">
        <f t="shared" si="295"/>
        <v/>
      </c>
    </row>
    <row r="17307" spans="7:8" x14ac:dyDescent="0.25">
      <c r="G17307" s="19" t="str">
        <f>IFERROR(VLOOKUP($D17307,LISTA!$A$2:$J$9990,8,0),"")</f>
        <v/>
      </c>
      <c r="H17307" s="40" t="str">
        <f t="shared" si="295"/>
        <v/>
      </c>
    </row>
    <row r="17308" spans="7:8" x14ac:dyDescent="0.25">
      <c r="G17308" s="19" t="str">
        <f>IFERROR(VLOOKUP($D17308,LISTA!$A$2:$J$9990,8,0),"")</f>
        <v/>
      </c>
      <c r="H17308" s="40" t="str">
        <f t="shared" si="295"/>
        <v/>
      </c>
    </row>
    <row r="17309" spans="7:8" x14ac:dyDescent="0.25">
      <c r="G17309" s="19" t="str">
        <f>IFERROR(VLOOKUP($D17309,LISTA!$A$2:$J$9990,8,0),"")</f>
        <v/>
      </c>
      <c r="H17309" s="40" t="str">
        <f t="shared" si="295"/>
        <v/>
      </c>
    </row>
    <row r="17310" spans="7:8" x14ac:dyDescent="0.25">
      <c r="G17310" s="19" t="str">
        <f>IFERROR(VLOOKUP($D17310,LISTA!$A$2:$J$9990,8,0),"")</f>
        <v/>
      </c>
      <c r="H17310" s="40" t="str">
        <f t="shared" si="295"/>
        <v/>
      </c>
    </row>
    <row r="17311" spans="7:8" x14ac:dyDescent="0.25">
      <c r="G17311" s="19" t="str">
        <f>IFERROR(VLOOKUP($D17311,LISTA!$A$2:$J$9990,8,0),"")</f>
        <v/>
      </c>
      <c r="H17311" s="40" t="str">
        <f t="shared" si="295"/>
        <v/>
      </c>
    </row>
    <row r="17312" spans="7:8" x14ac:dyDescent="0.25">
      <c r="G17312" s="19" t="str">
        <f>IFERROR(VLOOKUP($D17312,LISTA!$A$2:$J$9990,8,0),"")</f>
        <v/>
      </c>
      <c r="H17312" s="40" t="str">
        <f t="shared" si="295"/>
        <v/>
      </c>
    </row>
    <row r="17313" spans="7:8" x14ac:dyDescent="0.25">
      <c r="G17313" s="19" t="str">
        <f>IFERROR(VLOOKUP($D17313,LISTA!$A$2:$J$9990,8,0),"")</f>
        <v/>
      </c>
      <c r="H17313" s="40" t="str">
        <f t="shared" si="295"/>
        <v/>
      </c>
    </row>
    <row r="17314" spans="7:8" x14ac:dyDescent="0.25">
      <c r="G17314" s="19" t="str">
        <f>IFERROR(VLOOKUP($D17314,LISTA!$A$2:$J$9990,8,0),"")</f>
        <v/>
      </c>
      <c r="H17314" s="40" t="str">
        <f t="shared" si="295"/>
        <v/>
      </c>
    </row>
    <row r="17315" spans="7:8" x14ac:dyDescent="0.25">
      <c r="G17315" s="19" t="str">
        <f>IFERROR(VLOOKUP($D17315,LISTA!$A$2:$J$9990,8,0),"")</f>
        <v/>
      </c>
      <c r="H17315" s="40" t="str">
        <f t="shared" si="295"/>
        <v/>
      </c>
    </row>
    <row r="17316" spans="7:8" x14ac:dyDescent="0.25">
      <c r="G17316" s="19" t="str">
        <f>IFERROR(VLOOKUP($D17316,LISTA!$A$2:$J$9990,8,0),"")</f>
        <v/>
      </c>
      <c r="H17316" s="40" t="str">
        <f t="shared" si="295"/>
        <v/>
      </c>
    </row>
    <row r="17317" spans="7:8" x14ac:dyDescent="0.25">
      <c r="G17317" s="19" t="str">
        <f>IFERROR(VLOOKUP($D17317,LISTA!$A$2:$J$9990,8,0),"")</f>
        <v/>
      </c>
      <c r="H17317" s="40" t="str">
        <f t="shared" si="295"/>
        <v/>
      </c>
    </row>
    <row r="17318" spans="7:8" x14ac:dyDescent="0.25">
      <c r="G17318" s="19" t="str">
        <f>IFERROR(VLOOKUP($D17318,LISTA!$A$2:$J$9990,8,0),"")</f>
        <v/>
      </c>
      <c r="H17318" s="40" t="str">
        <f t="shared" si="295"/>
        <v/>
      </c>
    </row>
    <row r="17319" spans="7:8" x14ac:dyDescent="0.25">
      <c r="G17319" s="19" t="str">
        <f>IFERROR(VLOOKUP($D17319,LISTA!$A$2:$J$9990,8,0),"")</f>
        <v/>
      </c>
      <c r="H17319" s="40" t="str">
        <f t="shared" si="295"/>
        <v/>
      </c>
    </row>
    <row r="17320" spans="7:8" x14ac:dyDescent="0.25">
      <c r="G17320" s="19" t="str">
        <f>IFERROR(VLOOKUP($D17320,LISTA!$A$2:$J$9990,8,0),"")</f>
        <v/>
      </c>
      <c r="H17320" s="40" t="str">
        <f t="shared" si="295"/>
        <v/>
      </c>
    </row>
    <row r="17321" spans="7:8" x14ac:dyDescent="0.25">
      <c r="G17321" s="19" t="str">
        <f>IFERROR(VLOOKUP($D17321,LISTA!$A$2:$J$9990,8,0),"")</f>
        <v/>
      </c>
      <c r="H17321" s="40" t="str">
        <f t="shared" si="295"/>
        <v/>
      </c>
    </row>
    <row r="17322" spans="7:8" x14ac:dyDescent="0.25">
      <c r="G17322" s="19" t="str">
        <f>IFERROR(VLOOKUP($D17322,LISTA!$A$2:$J$9990,8,0),"")</f>
        <v/>
      </c>
      <c r="H17322" s="40" t="str">
        <f t="shared" si="295"/>
        <v/>
      </c>
    </row>
    <row r="17323" spans="7:8" x14ac:dyDescent="0.25">
      <c r="G17323" s="19" t="str">
        <f>IFERROR(VLOOKUP($D17323,LISTA!$A$2:$J$9990,8,0),"")</f>
        <v/>
      </c>
      <c r="H17323" s="40" t="str">
        <f t="shared" si="295"/>
        <v/>
      </c>
    </row>
    <row r="17324" spans="7:8" x14ac:dyDescent="0.25">
      <c r="G17324" s="19" t="str">
        <f>IFERROR(VLOOKUP($D17324,LISTA!$A$2:$J$9990,8,0),"")</f>
        <v/>
      </c>
      <c r="H17324" s="40" t="str">
        <f t="shared" si="295"/>
        <v/>
      </c>
    </row>
    <row r="17325" spans="7:8" x14ac:dyDescent="0.25">
      <c r="G17325" s="19" t="str">
        <f>IFERROR(VLOOKUP($D17325,LISTA!$A$2:$J$9990,8,0),"")</f>
        <v/>
      </c>
      <c r="H17325" s="40" t="str">
        <f t="shared" si="295"/>
        <v/>
      </c>
    </row>
    <row r="17326" spans="7:8" x14ac:dyDescent="0.25">
      <c r="G17326" s="19" t="str">
        <f>IFERROR(VLOOKUP($D17326,LISTA!$A$2:$J$9990,8,0),"")</f>
        <v/>
      </c>
      <c r="H17326" s="40" t="str">
        <f t="shared" si="295"/>
        <v/>
      </c>
    </row>
    <row r="17327" spans="7:8" x14ac:dyDescent="0.25">
      <c r="G17327" s="19" t="str">
        <f>IFERROR(VLOOKUP($D17327,LISTA!$A$2:$J$9990,8,0),"")</f>
        <v/>
      </c>
      <c r="H17327" s="40" t="str">
        <f t="shared" si="295"/>
        <v/>
      </c>
    </row>
    <row r="17328" spans="7:8" x14ac:dyDescent="0.25">
      <c r="G17328" s="19" t="str">
        <f>IFERROR(VLOOKUP($D17328,LISTA!$A$2:$J$9990,8,0),"")</f>
        <v/>
      </c>
      <c r="H17328" s="40" t="str">
        <f t="shared" si="295"/>
        <v/>
      </c>
    </row>
    <row r="17329" spans="7:8" x14ac:dyDescent="0.25">
      <c r="G17329" s="19" t="str">
        <f>IFERROR(VLOOKUP($D17329,LISTA!$A$2:$J$9990,8,0),"")</f>
        <v/>
      </c>
      <c r="H17329" s="40" t="str">
        <f t="shared" si="295"/>
        <v/>
      </c>
    </row>
    <row r="17330" spans="7:8" x14ac:dyDescent="0.25">
      <c r="G17330" s="19" t="str">
        <f>IFERROR(VLOOKUP($D17330,LISTA!$A$2:$J$9990,8,0),"")</f>
        <v/>
      </c>
      <c r="H17330" s="40" t="str">
        <f t="shared" si="295"/>
        <v/>
      </c>
    </row>
    <row r="17331" spans="7:8" x14ac:dyDescent="0.25">
      <c r="G17331" s="19" t="str">
        <f>IFERROR(VLOOKUP($D17331,LISTA!$A$2:$J$9990,8,0),"")</f>
        <v/>
      </c>
      <c r="H17331" s="40" t="str">
        <f t="shared" si="295"/>
        <v/>
      </c>
    </row>
    <row r="17332" spans="7:8" x14ac:dyDescent="0.25">
      <c r="G17332" s="19" t="str">
        <f>IFERROR(VLOOKUP($D17332,LISTA!$A$2:$J$9990,8,0),"")</f>
        <v/>
      </c>
      <c r="H17332" s="40" t="str">
        <f t="shared" si="295"/>
        <v/>
      </c>
    </row>
    <row r="17333" spans="7:8" x14ac:dyDescent="0.25">
      <c r="G17333" s="19" t="str">
        <f>IFERROR(VLOOKUP($D17333,LISTA!$A$2:$J$9990,8,0),"")</f>
        <v/>
      </c>
      <c r="H17333" s="40" t="str">
        <f t="shared" si="295"/>
        <v/>
      </c>
    </row>
    <row r="17334" spans="7:8" x14ac:dyDescent="0.25">
      <c r="G17334" s="19" t="str">
        <f>IFERROR(VLOOKUP($D17334,LISTA!$A$2:$J$9990,8,0),"")</f>
        <v/>
      </c>
      <c r="H17334" s="40" t="str">
        <f t="shared" si="295"/>
        <v/>
      </c>
    </row>
    <row r="17335" spans="7:8" x14ac:dyDescent="0.25">
      <c r="G17335" s="19" t="str">
        <f>IFERROR(VLOOKUP($D17335,LISTA!$A$2:$J$9990,8,0),"")</f>
        <v/>
      </c>
      <c r="H17335" s="40" t="str">
        <f t="shared" si="295"/>
        <v/>
      </c>
    </row>
    <row r="17336" spans="7:8" x14ac:dyDescent="0.25">
      <c r="G17336" s="19" t="str">
        <f>IFERROR(VLOOKUP($D17336,LISTA!$A$2:$J$9990,8,0),"")</f>
        <v/>
      </c>
      <c r="H17336" s="40" t="str">
        <f t="shared" si="295"/>
        <v/>
      </c>
    </row>
    <row r="17337" spans="7:8" x14ac:dyDescent="0.25">
      <c r="G17337" s="19" t="str">
        <f>IFERROR(VLOOKUP($D17337,LISTA!$A$2:$J$9990,8,0),"")</f>
        <v/>
      </c>
      <c r="H17337" s="40" t="str">
        <f t="shared" si="295"/>
        <v/>
      </c>
    </row>
    <row r="17338" spans="7:8" x14ac:dyDescent="0.25">
      <c r="G17338" s="19" t="str">
        <f>IFERROR(VLOOKUP($D17338,LISTA!$A$2:$J$9990,8,0),"")</f>
        <v/>
      </c>
      <c r="H17338" s="40" t="str">
        <f t="shared" si="295"/>
        <v/>
      </c>
    </row>
    <row r="17339" spans="7:8" x14ac:dyDescent="0.25">
      <c r="G17339" s="19" t="str">
        <f>IFERROR(VLOOKUP($D17339,LISTA!$A$2:$J$9990,8,0),"")</f>
        <v/>
      </c>
      <c r="H17339" s="40" t="str">
        <f t="shared" si="295"/>
        <v/>
      </c>
    </row>
    <row r="17340" spans="7:8" x14ac:dyDescent="0.25">
      <c r="G17340" s="19" t="str">
        <f>IFERROR(VLOOKUP($D17340,LISTA!$A$2:$J$9990,8,0),"")</f>
        <v/>
      </c>
      <c r="H17340" s="40" t="str">
        <f t="shared" si="295"/>
        <v/>
      </c>
    </row>
    <row r="17341" spans="7:8" x14ac:dyDescent="0.25">
      <c r="G17341" s="19" t="str">
        <f>IFERROR(VLOOKUP($D17341,LISTA!$A$2:$J$9990,8,0),"")</f>
        <v/>
      </c>
      <c r="H17341" s="40" t="str">
        <f t="shared" si="295"/>
        <v/>
      </c>
    </row>
    <row r="17342" spans="7:8" x14ac:dyDescent="0.25">
      <c r="G17342" s="19" t="str">
        <f>IFERROR(VLOOKUP($D17342,LISTA!$A$2:$J$9990,8,0),"")</f>
        <v/>
      </c>
      <c r="H17342" s="40" t="str">
        <f t="shared" si="295"/>
        <v/>
      </c>
    </row>
    <row r="17343" spans="7:8" x14ac:dyDescent="0.25">
      <c r="G17343" s="19" t="str">
        <f>IFERROR(VLOOKUP($D17343,LISTA!$A$2:$J$9990,8,0),"")</f>
        <v/>
      </c>
      <c r="H17343" s="40" t="str">
        <f t="shared" si="295"/>
        <v/>
      </c>
    </row>
    <row r="17344" spans="7:8" x14ac:dyDescent="0.25">
      <c r="G17344" s="19" t="str">
        <f>IFERROR(VLOOKUP($D17344,LISTA!$A$2:$J$9990,8,0),"")</f>
        <v/>
      </c>
      <c r="H17344" s="40" t="str">
        <f t="shared" si="295"/>
        <v/>
      </c>
    </row>
    <row r="17345" spans="7:8" x14ac:dyDescent="0.25">
      <c r="G17345" s="19" t="str">
        <f>IFERROR(VLOOKUP($D17345,LISTA!$A$2:$J$9990,8,0),"")</f>
        <v/>
      </c>
      <c r="H17345" s="40" t="str">
        <f t="shared" si="295"/>
        <v/>
      </c>
    </row>
    <row r="17346" spans="7:8" x14ac:dyDescent="0.25">
      <c r="G17346" s="19" t="str">
        <f>IFERROR(VLOOKUP($D17346,LISTA!$A$2:$J$9990,8,0),"")</f>
        <v/>
      </c>
      <c r="H17346" s="40" t="str">
        <f t="shared" si="295"/>
        <v/>
      </c>
    </row>
    <row r="17347" spans="7:8" x14ac:dyDescent="0.25">
      <c r="G17347" s="19" t="str">
        <f>IFERROR(VLOOKUP($D17347,LISTA!$A$2:$J$9990,8,0),"")</f>
        <v/>
      </c>
      <c r="H17347" s="40" t="str">
        <f t="shared" si="295"/>
        <v/>
      </c>
    </row>
    <row r="17348" spans="7:8" x14ac:dyDescent="0.25">
      <c r="G17348" s="19" t="str">
        <f>IFERROR(VLOOKUP($D17348,LISTA!$A$2:$J$9990,8,0),"")</f>
        <v/>
      </c>
      <c r="H17348" s="40" t="str">
        <f t="shared" si="295"/>
        <v/>
      </c>
    </row>
    <row r="17349" spans="7:8" x14ac:dyDescent="0.25">
      <c r="G17349" s="19" t="str">
        <f>IFERROR(VLOOKUP($D17349,LISTA!$A$2:$J$9990,8,0),"")</f>
        <v/>
      </c>
      <c r="H17349" s="40" t="str">
        <f t="shared" ref="H17349:H17412" si="296">IF(OR(G17349=$K$10,G17349=$K$11,G17349=$K$14,G17349=$K$15,G17349=$K$16,G17349=$K$17,G17349=$K$18,G17349=$K$19,G17349=$K$20,G17349=$K$21,G17349=$K$22,G17349=$K$23,G17349=$K$24,G17349=$K$25,G17349=$K$26,G17349=$K$27,G17349=$K$28),$K$9,IF(OR(G17349=$K$32,G17349=$K$33),$K$31,IF(OR(G17349=$K$38),$K$37,"")))</f>
        <v/>
      </c>
    </row>
    <row r="17350" spans="7:8" x14ac:dyDescent="0.25">
      <c r="G17350" s="19" t="str">
        <f>IFERROR(VLOOKUP($D17350,LISTA!$A$2:$J$9990,8,0),"")</f>
        <v/>
      </c>
      <c r="H17350" s="40" t="str">
        <f t="shared" si="296"/>
        <v/>
      </c>
    </row>
    <row r="17351" spans="7:8" x14ac:dyDescent="0.25">
      <c r="G17351" s="19" t="str">
        <f>IFERROR(VLOOKUP($D17351,LISTA!$A$2:$J$9990,8,0),"")</f>
        <v/>
      </c>
      <c r="H17351" s="40" t="str">
        <f t="shared" si="296"/>
        <v/>
      </c>
    </row>
    <row r="17352" spans="7:8" x14ac:dyDescent="0.25">
      <c r="G17352" s="19" t="str">
        <f>IFERROR(VLOOKUP($D17352,LISTA!$A$2:$J$9990,8,0),"")</f>
        <v/>
      </c>
      <c r="H17352" s="40" t="str">
        <f t="shared" si="296"/>
        <v/>
      </c>
    </row>
    <row r="17353" spans="7:8" x14ac:dyDescent="0.25">
      <c r="G17353" s="19" t="str">
        <f>IFERROR(VLOOKUP($D17353,LISTA!$A$2:$J$9990,8,0),"")</f>
        <v/>
      </c>
      <c r="H17353" s="40" t="str">
        <f t="shared" si="296"/>
        <v/>
      </c>
    </row>
    <row r="17354" spans="7:8" x14ac:dyDescent="0.25">
      <c r="G17354" s="19" t="str">
        <f>IFERROR(VLOOKUP($D17354,LISTA!$A$2:$J$9990,8,0),"")</f>
        <v/>
      </c>
      <c r="H17354" s="40" t="str">
        <f t="shared" si="296"/>
        <v/>
      </c>
    </row>
    <row r="17355" spans="7:8" x14ac:dyDescent="0.25">
      <c r="G17355" s="19" t="str">
        <f>IFERROR(VLOOKUP($D17355,LISTA!$A$2:$J$9990,8,0),"")</f>
        <v/>
      </c>
      <c r="H17355" s="40" t="str">
        <f t="shared" si="296"/>
        <v/>
      </c>
    </row>
    <row r="17356" spans="7:8" x14ac:dyDescent="0.25">
      <c r="G17356" s="19" t="str">
        <f>IFERROR(VLOOKUP($D17356,LISTA!$A$2:$J$9990,8,0),"")</f>
        <v/>
      </c>
      <c r="H17356" s="40" t="str">
        <f t="shared" si="296"/>
        <v/>
      </c>
    </row>
    <row r="17357" spans="7:8" x14ac:dyDescent="0.25">
      <c r="G17357" s="19" t="str">
        <f>IFERROR(VLOOKUP($D17357,LISTA!$A$2:$J$9990,8,0),"")</f>
        <v/>
      </c>
      <c r="H17357" s="40" t="str">
        <f t="shared" si="296"/>
        <v/>
      </c>
    </row>
    <row r="17358" spans="7:8" x14ac:dyDescent="0.25">
      <c r="G17358" s="19" t="str">
        <f>IFERROR(VLOOKUP($D17358,LISTA!$A$2:$J$9990,8,0),"")</f>
        <v/>
      </c>
      <c r="H17358" s="40" t="str">
        <f t="shared" si="296"/>
        <v/>
      </c>
    </row>
    <row r="17359" spans="7:8" x14ac:dyDescent="0.25">
      <c r="G17359" s="19" t="str">
        <f>IFERROR(VLOOKUP($D17359,LISTA!$A$2:$J$9990,8,0),"")</f>
        <v/>
      </c>
      <c r="H17359" s="40" t="str">
        <f t="shared" si="296"/>
        <v/>
      </c>
    </row>
    <row r="17360" spans="7:8" x14ac:dyDescent="0.25">
      <c r="G17360" s="19" t="str">
        <f>IFERROR(VLOOKUP($D17360,LISTA!$A$2:$J$9990,8,0),"")</f>
        <v/>
      </c>
      <c r="H17360" s="40" t="str">
        <f t="shared" si="296"/>
        <v/>
      </c>
    </row>
    <row r="17361" spans="7:8" x14ac:dyDescent="0.25">
      <c r="G17361" s="19" t="str">
        <f>IFERROR(VLOOKUP($D17361,LISTA!$A$2:$J$9990,8,0),"")</f>
        <v/>
      </c>
      <c r="H17361" s="40" t="str">
        <f t="shared" si="296"/>
        <v/>
      </c>
    </row>
    <row r="17362" spans="7:8" x14ac:dyDescent="0.25">
      <c r="G17362" s="19" t="str">
        <f>IFERROR(VLOOKUP($D17362,LISTA!$A$2:$J$9990,8,0),"")</f>
        <v/>
      </c>
      <c r="H17362" s="40" t="str">
        <f t="shared" si="296"/>
        <v/>
      </c>
    </row>
    <row r="17363" spans="7:8" x14ac:dyDescent="0.25">
      <c r="G17363" s="19" t="str">
        <f>IFERROR(VLOOKUP($D17363,LISTA!$A$2:$J$9990,8,0),"")</f>
        <v/>
      </c>
      <c r="H17363" s="40" t="str">
        <f t="shared" si="296"/>
        <v/>
      </c>
    </row>
    <row r="17364" spans="7:8" x14ac:dyDescent="0.25">
      <c r="G17364" s="19" t="str">
        <f>IFERROR(VLOOKUP($D17364,LISTA!$A$2:$J$9990,8,0),"")</f>
        <v/>
      </c>
      <c r="H17364" s="40" t="str">
        <f t="shared" si="296"/>
        <v/>
      </c>
    </row>
    <row r="17365" spans="7:8" x14ac:dyDescent="0.25">
      <c r="G17365" s="19" t="str">
        <f>IFERROR(VLOOKUP($D17365,LISTA!$A$2:$J$9990,8,0),"")</f>
        <v/>
      </c>
      <c r="H17365" s="40" t="str">
        <f t="shared" si="296"/>
        <v/>
      </c>
    </row>
    <row r="17366" spans="7:8" x14ac:dyDescent="0.25">
      <c r="G17366" s="19" t="str">
        <f>IFERROR(VLOOKUP($D17366,LISTA!$A$2:$J$9990,8,0),"")</f>
        <v/>
      </c>
      <c r="H17366" s="40" t="str">
        <f t="shared" si="296"/>
        <v/>
      </c>
    </row>
    <row r="17367" spans="7:8" x14ac:dyDescent="0.25">
      <c r="G17367" s="19" t="str">
        <f>IFERROR(VLOOKUP($D17367,LISTA!$A$2:$J$9990,8,0),"")</f>
        <v/>
      </c>
      <c r="H17367" s="40" t="str">
        <f t="shared" si="296"/>
        <v/>
      </c>
    </row>
    <row r="17368" spans="7:8" x14ac:dyDescent="0.25">
      <c r="G17368" s="19" t="str">
        <f>IFERROR(VLOOKUP($D17368,LISTA!$A$2:$J$9990,8,0),"")</f>
        <v/>
      </c>
      <c r="H17368" s="40" t="str">
        <f t="shared" si="296"/>
        <v/>
      </c>
    </row>
    <row r="17369" spans="7:8" x14ac:dyDescent="0.25">
      <c r="G17369" s="19" t="str">
        <f>IFERROR(VLOOKUP($D17369,LISTA!$A$2:$J$9990,8,0),"")</f>
        <v/>
      </c>
      <c r="H17369" s="40" t="str">
        <f t="shared" si="296"/>
        <v/>
      </c>
    </row>
    <row r="17370" spans="7:8" x14ac:dyDescent="0.25">
      <c r="G17370" s="19" t="str">
        <f>IFERROR(VLOOKUP($D17370,LISTA!$A$2:$J$9990,8,0),"")</f>
        <v/>
      </c>
      <c r="H17370" s="40" t="str">
        <f t="shared" si="296"/>
        <v/>
      </c>
    </row>
    <row r="17371" spans="7:8" x14ac:dyDescent="0.25">
      <c r="G17371" s="19" t="str">
        <f>IFERROR(VLOOKUP($D17371,LISTA!$A$2:$J$9990,8,0),"")</f>
        <v/>
      </c>
      <c r="H17371" s="40" t="str">
        <f t="shared" si="296"/>
        <v/>
      </c>
    </row>
    <row r="17372" spans="7:8" x14ac:dyDescent="0.25">
      <c r="G17372" s="19" t="str">
        <f>IFERROR(VLOOKUP($D17372,LISTA!$A$2:$J$9990,8,0),"")</f>
        <v/>
      </c>
      <c r="H17372" s="40" t="str">
        <f t="shared" si="296"/>
        <v/>
      </c>
    </row>
    <row r="17373" spans="7:8" x14ac:dyDescent="0.25">
      <c r="G17373" s="19" t="str">
        <f>IFERROR(VLOOKUP($D17373,LISTA!$A$2:$J$9990,8,0),"")</f>
        <v/>
      </c>
      <c r="H17373" s="40" t="str">
        <f t="shared" si="296"/>
        <v/>
      </c>
    </row>
    <row r="17374" spans="7:8" x14ac:dyDescent="0.25">
      <c r="G17374" s="19" t="str">
        <f>IFERROR(VLOOKUP($D17374,LISTA!$A$2:$J$9990,8,0),"")</f>
        <v/>
      </c>
      <c r="H17374" s="40" t="str">
        <f t="shared" si="296"/>
        <v/>
      </c>
    </row>
    <row r="17375" spans="7:8" x14ac:dyDescent="0.25">
      <c r="G17375" s="19" t="str">
        <f>IFERROR(VLOOKUP($D17375,LISTA!$A$2:$J$9990,8,0),"")</f>
        <v/>
      </c>
      <c r="H17375" s="40" t="str">
        <f t="shared" si="296"/>
        <v/>
      </c>
    </row>
    <row r="17376" spans="7:8" x14ac:dyDescent="0.25">
      <c r="G17376" s="19" t="str">
        <f>IFERROR(VLOOKUP($D17376,LISTA!$A$2:$J$9990,8,0),"")</f>
        <v/>
      </c>
      <c r="H17376" s="40" t="str">
        <f t="shared" si="296"/>
        <v/>
      </c>
    </row>
    <row r="17377" spans="7:8" x14ac:dyDescent="0.25">
      <c r="G17377" s="19" t="str">
        <f>IFERROR(VLOOKUP($D17377,LISTA!$A$2:$J$9990,8,0),"")</f>
        <v/>
      </c>
      <c r="H17377" s="40" t="str">
        <f t="shared" si="296"/>
        <v/>
      </c>
    </row>
    <row r="17378" spans="7:8" x14ac:dyDescent="0.25">
      <c r="G17378" s="19" t="str">
        <f>IFERROR(VLOOKUP($D17378,LISTA!$A$2:$J$9990,8,0),"")</f>
        <v/>
      </c>
      <c r="H17378" s="40" t="str">
        <f t="shared" si="296"/>
        <v/>
      </c>
    </row>
    <row r="17379" spans="7:8" x14ac:dyDescent="0.25">
      <c r="G17379" s="19" t="str">
        <f>IFERROR(VLOOKUP($D17379,LISTA!$A$2:$J$9990,8,0),"")</f>
        <v/>
      </c>
      <c r="H17379" s="40" t="str">
        <f t="shared" si="296"/>
        <v/>
      </c>
    </row>
    <row r="17380" spans="7:8" x14ac:dyDescent="0.25">
      <c r="G17380" s="19" t="str">
        <f>IFERROR(VLOOKUP($D17380,LISTA!$A$2:$J$9990,8,0),"")</f>
        <v/>
      </c>
      <c r="H17380" s="40" t="str">
        <f t="shared" si="296"/>
        <v/>
      </c>
    </row>
    <row r="17381" spans="7:8" x14ac:dyDescent="0.25">
      <c r="G17381" s="19" t="str">
        <f>IFERROR(VLOOKUP($D17381,LISTA!$A$2:$J$9990,8,0),"")</f>
        <v/>
      </c>
      <c r="H17381" s="40" t="str">
        <f t="shared" si="296"/>
        <v/>
      </c>
    </row>
    <row r="17382" spans="7:8" x14ac:dyDescent="0.25">
      <c r="G17382" s="19" t="str">
        <f>IFERROR(VLOOKUP($D17382,LISTA!$A$2:$J$9990,8,0),"")</f>
        <v/>
      </c>
      <c r="H17382" s="40" t="str">
        <f t="shared" si="296"/>
        <v/>
      </c>
    </row>
    <row r="17383" spans="7:8" x14ac:dyDescent="0.25">
      <c r="G17383" s="19" t="str">
        <f>IFERROR(VLOOKUP($D17383,LISTA!$A$2:$J$9990,8,0),"")</f>
        <v/>
      </c>
      <c r="H17383" s="40" t="str">
        <f t="shared" si="296"/>
        <v/>
      </c>
    </row>
    <row r="17384" spans="7:8" x14ac:dyDescent="0.25">
      <c r="G17384" s="19" t="str">
        <f>IFERROR(VLOOKUP($D17384,LISTA!$A$2:$J$9990,8,0),"")</f>
        <v/>
      </c>
      <c r="H17384" s="40" t="str">
        <f t="shared" si="296"/>
        <v/>
      </c>
    </row>
    <row r="17385" spans="7:8" x14ac:dyDescent="0.25">
      <c r="G17385" s="19" t="str">
        <f>IFERROR(VLOOKUP($D17385,LISTA!$A$2:$J$9990,8,0),"")</f>
        <v/>
      </c>
      <c r="H17385" s="40" t="str">
        <f t="shared" si="296"/>
        <v/>
      </c>
    </row>
    <row r="17386" spans="7:8" x14ac:dyDescent="0.25">
      <c r="G17386" s="19" t="str">
        <f>IFERROR(VLOOKUP($D17386,LISTA!$A$2:$J$9990,8,0),"")</f>
        <v/>
      </c>
      <c r="H17386" s="40" t="str">
        <f t="shared" si="296"/>
        <v/>
      </c>
    </row>
    <row r="17387" spans="7:8" x14ac:dyDescent="0.25">
      <c r="G17387" s="19" t="str">
        <f>IFERROR(VLOOKUP($D17387,LISTA!$A$2:$J$9990,8,0),"")</f>
        <v/>
      </c>
      <c r="H17387" s="40" t="str">
        <f t="shared" si="296"/>
        <v/>
      </c>
    </row>
    <row r="17388" spans="7:8" x14ac:dyDescent="0.25">
      <c r="G17388" s="19" t="str">
        <f>IFERROR(VLOOKUP($D17388,LISTA!$A$2:$J$9990,8,0),"")</f>
        <v/>
      </c>
      <c r="H17388" s="40" t="str">
        <f t="shared" si="296"/>
        <v/>
      </c>
    </row>
    <row r="17389" spans="7:8" x14ac:dyDescent="0.25">
      <c r="G17389" s="19" t="str">
        <f>IFERROR(VLOOKUP($D17389,LISTA!$A$2:$J$9990,8,0),"")</f>
        <v/>
      </c>
      <c r="H17389" s="40" t="str">
        <f t="shared" si="296"/>
        <v/>
      </c>
    </row>
    <row r="17390" spans="7:8" x14ac:dyDescent="0.25">
      <c r="G17390" s="19" t="str">
        <f>IFERROR(VLOOKUP($D17390,LISTA!$A$2:$J$9990,8,0),"")</f>
        <v/>
      </c>
      <c r="H17390" s="40" t="str">
        <f t="shared" si="296"/>
        <v/>
      </c>
    </row>
    <row r="17391" spans="7:8" x14ac:dyDescent="0.25">
      <c r="G17391" s="19" t="str">
        <f>IFERROR(VLOOKUP($D17391,LISTA!$A$2:$J$9990,8,0),"")</f>
        <v/>
      </c>
      <c r="H17391" s="40" t="str">
        <f t="shared" si="296"/>
        <v/>
      </c>
    </row>
    <row r="17392" spans="7:8" x14ac:dyDescent="0.25">
      <c r="G17392" s="19" t="str">
        <f>IFERROR(VLOOKUP($D17392,LISTA!$A$2:$J$9990,8,0),"")</f>
        <v/>
      </c>
      <c r="H17392" s="40" t="str">
        <f t="shared" si="296"/>
        <v/>
      </c>
    </row>
    <row r="17393" spans="7:8" x14ac:dyDescent="0.25">
      <c r="G17393" s="19" t="str">
        <f>IFERROR(VLOOKUP($D17393,LISTA!$A$2:$J$9990,8,0),"")</f>
        <v/>
      </c>
      <c r="H17393" s="40" t="str">
        <f t="shared" si="296"/>
        <v/>
      </c>
    </row>
    <row r="17394" spans="7:8" x14ac:dyDescent="0.25">
      <c r="G17394" s="19" t="str">
        <f>IFERROR(VLOOKUP($D17394,LISTA!$A$2:$J$9990,8,0),"")</f>
        <v/>
      </c>
      <c r="H17394" s="40" t="str">
        <f t="shared" si="296"/>
        <v/>
      </c>
    </row>
    <row r="17395" spans="7:8" x14ac:dyDescent="0.25">
      <c r="G17395" s="19" t="str">
        <f>IFERROR(VLOOKUP($D17395,LISTA!$A$2:$J$9990,8,0),"")</f>
        <v/>
      </c>
      <c r="H17395" s="40" t="str">
        <f t="shared" si="296"/>
        <v/>
      </c>
    </row>
    <row r="17396" spans="7:8" x14ac:dyDescent="0.25">
      <c r="G17396" s="19" t="str">
        <f>IFERROR(VLOOKUP($D17396,LISTA!$A$2:$J$9990,8,0),"")</f>
        <v/>
      </c>
      <c r="H17396" s="40" t="str">
        <f t="shared" si="296"/>
        <v/>
      </c>
    </row>
    <row r="17397" spans="7:8" x14ac:dyDescent="0.25">
      <c r="G17397" s="19" t="str">
        <f>IFERROR(VLOOKUP($D17397,LISTA!$A$2:$J$9990,8,0),"")</f>
        <v/>
      </c>
      <c r="H17397" s="40" t="str">
        <f t="shared" si="296"/>
        <v/>
      </c>
    </row>
    <row r="17398" spans="7:8" x14ac:dyDescent="0.25">
      <c r="G17398" s="19" t="str">
        <f>IFERROR(VLOOKUP($D17398,LISTA!$A$2:$J$9990,8,0),"")</f>
        <v/>
      </c>
      <c r="H17398" s="40" t="str">
        <f t="shared" si="296"/>
        <v/>
      </c>
    </row>
    <row r="17399" spans="7:8" x14ac:dyDescent="0.25">
      <c r="G17399" s="19" t="str">
        <f>IFERROR(VLOOKUP($D17399,LISTA!$A$2:$J$9990,8,0),"")</f>
        <v/>
      </c>
      <c r="H17399" s="40" t="str">
        <f t="shared" si="296"/>
        <v/>
      </c>
    </row>
    <row r="17400" spans="7:8" x14ac:dyDescent="0.25">
      <c r="G17400" s="19" t="str">
        <f>IFERROR(VLOOKUP($D17400,LISTA!$A$2:$J$9990,8,0),"")</f>
        <v/>
      </c>
      <c r="H17400" s="40" t="str">
        <f t="shared" si="296"/>
        <v/>
      </c>
    </row>
    <row r="17401" spans="7:8" x14ac:dyDescent="0.25">
      <c r="G17401" s="19" t="str">
        <f>IFERROR(VLOOKUP($D17401,LISTA!$A$2:$J$9990,8,0),"")</f>
        <v/>
      </c>
      <c r="H17401" s="40" t="str">
        <f t="shared" si="296"/>
        <v/>
      </c>
    </row>
    <row r="17402" spans="7:8" x14ac:dyDescent="0.25">
      <c r="G17402" s="19" t="str">
        <f>IFERROR(VLOOKUP($D17402,LISTA!$A$2:$J$9990,8,0),"")</f>
        <v/>
      </c>
      <c r="H17402" s="40" t="str">
        <f t="shared" si="296"/>
        <v/>
      </c>
    </row>
    <row r="17403" spans="7:8" x14ac:dyDescent="0.25">
      <c r="G17403" s="19" t="str">
        <f>IFERROR(VLOOKUP($D17403,LISTA!$A$2:$J$9990,8,0),"")</f>
        <v/>
      </c>
      <c r="H17403" s="40" t="str">
        <f t="shared" si="296"/>
        <v/>
      </c>
    </row>
    <row r="17404" spans="7:8" x14ac:dyDescent="0.25">
      <c r="G17404" s="19" t="str">
        <f>IFERROR(VLOOKUP($D17404,LISTA!$A$2:$J$9990,8,0),"")</f>
        <v/>
      </c>
      <c r="H17404" s="40" t="str">
        <f t="shared" si="296"/>
        <v/>
      </c>
    </row>
    <row r="17405" spans="7:8" x14ac:dyDescent="0.25">
      <c r="G17405" s="19" t="str">
        <f>IFERROR(VLOOKUP($D17405,LISTA!$A$2:$J$9990,8,0),"")</f>
        <v/>
      </c>
      <c r="H17405" s="40" t="str">
        <f t="shared" si="296"/>
        <v/>
      </c>
    </row>
    <row r="17406" spans="7:8" x14ac:dyDescent="0.25">
      <c r="G17406" s="19" t="str">
        <f>IFERROR(VLOOKUP($D17406,LISTA!$A$2:$J$9990,8,0),"")</f>
        <v/>
      </c>
      <c r="H17406" s="40" t="str">
        <f t="shared" si="296"/>
        <v/>
      </c>
    </row>
    <row r="17407" spans="7:8" x14ac:dyDescent="0.25">
      <c r="G17407" s="19" t="str">
        <f>IFERROR(VLOOKUP($D17407,LISTA!$A$2:$J$9990,8,0),"")</f>
        <v/>
      </c>
      <c r="H17407" s="40" t="str">
        <f t="shared" si="296"/>
        <v/>
      </c>
    </row>
    <row r="17408" spans="7:8" x14ac:dyDescent="0.25">
      <c r="G17408" s="19" t="str">
        <f>IFERROR(VLOOKUP($D17408,LISTA!$A$2:$J$9990,8,0),"")</f>
        <v/>
      </c>
      <c r="H17408" s="40" t="str">
        <f t="shared" si="296"/>
        <v/>
      </c>
    </row>
    <row r="17409" spans="7:8" x14ac:dyDescent="0.25">
      <c r="G17409" s="19" t="str">
        <f>IFERROR(VLOOKUP($D17409,LISTA!$A$2:$J$9990,8,0),"")</f>
        <v/>
      </c>
      <c r="H17409" s="40" t="str">
        <f t="shared" si="296"/>
        <v/>
      </c>
    </row>
    <row r="17410" spans="7:8" x14ac:dyDescent="0.25">
      <c r="G17410" s="19" t="str">
        <f>IFERROR(VLOOKUP($D17410,LISTA!$A$2:$J$9990,8,0),"")</f>
        <v/>
      </c>
      <c r="H17410" s="40" t="str">
        <f t="shared" si="296"/>
        <v/>
      </c>
    </row>
    <row r="17411" spans="7:8" x14ac:dyDescent="0.25">
      <c r="G17411" s="19" t="str">
        <f>IFERROR(VLOOKUP($D17411,LISTA!$A$2:$J$9990,8,0),"")</f>
        <v/>
      </c>
      <c r="H17411" s="40" t="str">
        <f t="shared" si="296"/>
        <v/>
      </c>
    </row>
    <row r="17412" spans="7:8" x14ac:dyDescent="0.25">
      <c r="G17412" s="19" t="str">
        <f>IFERROR(VLOOKUP($D17412,LISTA!$A$2:$J$9990,8,0),"")</f>
        <v/>
      </c>
      <c r="H17412" s="40" t="str">
        <f t="shared" si="296"/>
        <v/>
      </c>
    </row>
    <row r="17413" spans="7:8" x14ac:dyDescent="0.25">
      <c r="G17413" s="19" t="str">
        <f>IFERROR(VLOOKUP($D17413,LISTA!$A$2:$J$9990,8,0),"")</f>
        <v/>
      </c>
      <c r="H17413" s="40" t="str">
        <f t="shared" ref="H17413:H17476" si="297">IF(OR(G17413=$K$10,G17413=$K$11,G17413=$K$14,G17413=$K$15,G17413=$K$16,G17413=$K$17,G17413=$K$18,G17413=$K$19,G17413=$K$20,G17413=$K$21,G17413=$K$22,G17413=$K$23,G17413=$K$24,G17413=$K$25,G17413=$K$26,G17413=$K$27,G17413=$K$28),$K$9,IF(OR(G17413=$K$32,G17413=$K$33),$K$31,IF(OR(G17413=$K$38),$K$37,"")))</f>
        <v/>
      </c>
    </row>
    <row r="17414" spans="7:8" x14ac:dyDescent="0.25">
      <c r="G17414" s="19" t="str">
        <f>IFERROR(VLOOKUP($D17414,LISTA!$A$2:$J$9990,8,0),"")</f>
        <v/>
      </c>
      <c r="H17414" s="40" t="str">
        <f t="shared" si="297"/>
        <v/>
      </c>
    </row>
    <row r="17415" spans="7:8" x14ac:dyDescent="0.25">
      <c r="G17415" s="19" t="str">
        <f>IFERROR(VLOOKUP($D17415,LISTA!$A$2:$J$9990,8,0),"")</f>
        <v/>
      </c>
      <c r="H17415" s="40" t="str">
        <f t="shared" si="297"/>
        <v/>
      </c>
    </row>
    <row r="17416" spans="7:8" x14ac:dyDescent="0.25">
      <c r="G17416" s="19" t="str">
        <f>IFERROR(VLOOKUP($D17416,LISTA!$A$2:$J$9990,8,0),"")</f>
        <v/>
      </c>
      <c r="H17416" s="40" t="str">
        <f t="shared" si="297"/>
        <v/>
      </c>
    </row>
    <row r="17417" spans="7:8" x14ac:dyDescent="0.25">
      <c r="G17417" s="19" t="str">
        <f>IFERROR(VLOOKUP($D17417,LISTA!$A$2:$J$9990,8,0),"")</f>
        <v/>
      </c>
      <c r="H17417" s="40" t="str">
        <f t="shared" si="297"/>
        <v/>
      </c>
    </row>
    <row r="17418" spans="7:8" x14ac:dyDescent="0.25">
      <c r="G17418" s="19" t="str">
        <f>IFERROR(VLOOKUP($D17418,LISTA!$A$2:$J$9990,8,0),"")</f>
        <v/>
      </c>
      <c r="H17418" s="40" t="str">
        <f t="shared" si="297"/>
        <v/>
      </c>
    </row>
    <row r="17419" spans="7:8" x14ac:dyDescent="0.25">
      <c r="G17419" s="19" t="str">
        <f>IFERROR(VLOOKUP($D17419,LISTA!$A$2:$J$9990,8,0),"")</f>
        <v/>
      </c>
      <c r="H17419" s="40" t="str">
        <f t="shared" si="297"/>
        <v/>
      </c>
    </row>
    <row r="17420" spans="7:8" x14ac:dyDescent="0.25">
      <c r="G17420" s="19" t="str">
        <f>IFERROR(VLOOKUP($D17420,LISTA!$A$2:$J$9990,8,0),"")</f>
        <v/>
      </c>
      <c r="H17420" s="40" t="str">
        <f t="shared" si="297"/>
        <v/>
      </c>
    </row>
    <row r="17421" spans="7:8" x14ac:dyDescent="0.25">
      <c r="G17421" s="19" t="str">
        <f>IFERROR(VLOOKUP($D17421,LISTA!$A$2:$J$9990,8,0),"")</f>
        <v/>
      </c>
      <c r="H17421" s="40" t="str">
        <f t="shared" si="297"/>
        <v/>
      </c>
    </row>
    <row r="17422" spans="7:8" x14ac:dyDescent="0.25">
      <c r="G17422" s="19" t="str">
        <f>IFERROR(VLOOKUP($D17422,LISTA!$A$2:$J$9990,8,0),"")</f>
        <v/>
      </c>
      <c r="H17422" s="40" t="str">
        <f t="shared" si="297"/>
        <v/>
      </c>
    </row>
    <row r="17423" spans="7:8" x14ac:dyDescent="0.25">
      <c r="G17423" s="19" t="str">
        <f>IFERROR(VLOOKUP($D17423,LISTA!$A$2:$J$9990,8,0),"")</f>
        <v/>
      </c>
      <c r="H17423" s="40" t="str">
        <f t="shared" si="297"/>
        <v/>
      </c>
    </row>
    <row r="17424" spans="7:8" x14ac:dyDescent="0.25">
      <c r="G17424" s="19" t="str">
        <f>IFERROR(VLOOKUP($D17424,LISTA!$A$2:$J$9990,8,0),"")</f>
        <v/>
      </c>
      <c r="H17424" s="40" t="str">
        <f t="shared" si="297"/>
        <v/>
      </c>
    </row>
    <row r="17425" spans="7:8" x14ac:dyDescent="0.25">
      <c r="G17425" s="19" t="str">
        <f>IFERROR(VLOOKUP($D17425,LISTA!$A$2:$J$9990,8,0),"")</f>
        <v/>
      </c>
      <c r="H17425" s="40" t="str">
        <f t="shared" si="297"/>
        <v/>
      </c>
    </row>
    <row r="17426" spans="7:8" x14ac:dyDescent="0.25">
      <c r="G17426" s="19" t="str">
        <f>IFERROR(VLOOKUP($D17426,LISTA!$A$2:$J$9990,8,0),"")</f>
        <v/>
      </c>
      <c r="H17426" s="40" t="str">
        <f t="shared" si="297"/>
        <v/>
      </c>
    </row>
    <row r="17427" spans="7:8" x14ac:dyDescent="0.25">
      <c r="G17427" s="19" t="str">
        <f>IFERROR(VLOOKUP($D17427,LISTA!$A$2:$J$9990,8,0),"")</f>
        <v/>
      </c>
      <c r="H17427" s="40" t="str">
        <f t="shared" si="297"/>
        <v/>
      </c>
    </row>
    <row r="17428" spans="7:8" x14ac:dyDescent="0.25">
      <c r="G17428" s="19" t="str">
        <f>IFERROR(VLOOKUP($D17428,LISTA!$A$2:$J$9990,8,0),"")</f>
        <v/>
      </c>
      <c r="H17428" s="40" t="str">
        <f t="shared" si="297"/>
        <v/>
      </c>
    </row>
    <row r="17429" spans="7:8" x14ac:dyDescent="0.25">
      <c r="G17429" s="19" t="str">
        <f>IFERROR(VLOOKUP($D17429,LISTA!$A$2:$J$9990,8,0),"")</f>
        <v/>
      </c>
      <c r="H17429" s="40" t="str">
        <f t="shared" si="297"/>
        <v/>
      </c>
    </row>
    <row r="17430" spans="7:8" x14ac:dyDescent="0.25">
      <c r="G17430" s="19" t="str">
        <f>IFERROR(VLOOKUP($D17430,LISTA!$A$2:$J$9990,8,0),"")</f>
        <v/>
      </c>
      <c r="H17430" s="40" t="str">
        <f t="shared" si="297"/>
        <v/>
      </c>
    </row>
    <row r="17431" spans="7:8" x14ac:dyDescent="0.25">
      <c r="G17431" s="19" t="str">
        <f>IFERROR(VLOOKUP($D17431,LISTA!$A$2:$J$9990,8,0),"")</f>
        <v/>
      </c>
      <c r="H17431" s="40" t="str">
        <f t="shared" si="297"/>
        <v/>
      </c>
    </row>
    <row r="17432" spans="7:8" x14ac:dyDescent="0.25">
      <c r="G17432" s="19" t="str">
        <f>IFERROR(VLOOKUP($D17432,LISTA!$A$2:$J$9990,8,0),"")</f>
        <v/>
      </c>
      <c r="H17432" s="40" t="str">
        <f t="shared" si="297"/>
        <v/>
      </c>
    </row>
    <row r="17433" spans="7:8" x14ac:dyDescent="0.25">
      <c r="G17433" s="19" t="str">
        <f>IFERROR(VLOOKUP($D17433,LISTA!$A$2:$J$9990,8,0),"")</f>
        <v/>
      </c>
      <c r="H17433" s="40" t="str">
        <f t="shared" si="297"/>
        <v/>
      </c>
    </row>
    <row r="17434" spans="7:8" x14ac:dyDescent="0.25">
      <c r="G17434" s="19" t="str">
        <f>IFERROR(VLOOKUP($D17434,LISTA!$A$2:$J$9990,8,0),"")</f>
        <v/>
      </c>
      <c r="H17434" s="40" t="str">
        <f t="shared" si="297"/>
        <v/>
      </c>
    </row>
    <row r="17435" spans="7:8" x14ac:dyDescent="0.25">
      <c r="G17435" s="19" t="str">
        <f>IFERROR(VLOOKUP($D17435,LISTA!$A$2:$J$9990,8,0),"")</f>
        <v/>
      </c>
      <c r="H17435" s="40" t="str">
        <f t="shared" si="297"/>
        <v/>
      </c>
    </row>
    <row r="17436" spans="7:8" x14ac:dyDescent="0.25">
      <c r="G17436" s="19" t="str">
        <f>IFERROR(VLOOKUP($D17436,LISTA!$A$2:$J$9990,8,0),"")</f>
        <v/>
      </c>
      <c r="H17436" s="40" t="str">
        <f t="shared" si="297"/>
        <v/>
      </c>
    </row>
    <row r="17437" spans="7:8" x14ac:dyDescent="0.25">
      <c r="G17437" s="19" t="str">
        <f>IFERROR(VLOOKUP($D17437,LISTA!$A$2:$J$9990,8,0),"")</f>
        <v/>
      </c>
      <c r="H17437" s="40" t="str">
        <f t="shared" si="297"/>
        <v/>
      </c>
    </row>
    <row r="17438" spans="7:8" x14ac:dyDescent="0.25">
      <c r="G17438" s="19" t="str">
        <f>IFERROR(VLOOKUP($D17438,LISTA!$A$2:$J$9990,8,0),"")</f>
        <v/>
      </c>
      <c r="H17438" s="40" t="str">
        <f t="shared" si="297"/>
        <v/>
      </c>
    </row>
    <row r="17439" spans="7:8" x14ac:dyDescent="0.25">
      <c r="G17439" s="19" t="str">
        <f>IFERROR(VLOOKUP($D17439,LISTA!$A$2:$J$9990,8,0),"")</f>
        <v/>
      </c>
      <c r="H17439" s="40" t="str">
        <f t="shared" si="297"/>
        <v/>
      </c>
    </row>
    <row r="17440" spans="7:8" x14ac:dyDescent="0.25">
      <c r="G17440" s="19" t="str">
        <f>IFERROR(VLOOKUP($D17440,LISTA!$A$2:$J$9990,8,0),"")</f>
        <v/>
      </c>
      <c r="H17440" s="40" t="str">
        <f t="shared" si="297"/>
        <v/>
      </c>
    </row>
    <row r="17441" spans="7:8" x14ac:dyDescent="0.25">
      <c r="G17441" s="19" t="str">
        <f>IFERROR(VLOOKUP($D17441,LISTA!$A$2:$J$9990,8,0),"")</f>
        <v/>
      </c>
      <c r="H17441" s="40" t="str">
        <f t="shared" si="297"/>
        <v/>
      </c>
    </row>
    <row r="17442" spans="7:8" x14ac:dyDescent="0.25">
      <c r="G17442" s="19" t="str">
        <f>IFERROR(VLOOKUP($D17442,LISTA!$A$2:$J$9990,8,0),"")</f>
        <v/>
      </c>
      <c r="H17442" s="40" t="str">
        <f t="shared" si="297"/>
        <v/>
      </c>
    </row>
    <row r="17443" spans="7:8" x14ac:dyDescent="0.25">
      <c r="G17443" s="19" t="str">
        <f>IFERROR(VLOOKUP($D17443,LISTA!$A$2:$J$9990,8,0),"")</f>
        <v/>
      </c>
      <c r="H17443" s="40" t="str">
        <f t="shared" si="297"/>
        <v/>
      </c>
    </row>
    <row r="17444" spans="7:8" x14ac:dyDescent="0.25">
      <c r="G17444" s="19" t="str">
        <f>IFERROR(VLOOKUP($D17444,LISTA!$A$2:$J$9990,8,0),"")</f>
        <v/>
      </c>
      <c r="H17444" s="40" t="str">
        <f t="shared" si="297"/>
        <v/>
      </c>
    </row>
    <row r="17445" spans="7:8" x14ac:dyDescent="0.25">
      <c r="G17445" s="19" t="str">
        <f>IFERROR(VLOOKUP($D17445,LISTA!$A$2:$J$9990,8,0),"")</f>
        <v/>
      </c>
      <c r="H17445" s="40" t="str">
        <f t="shared" si="297"/>
        <v/>
      </c>
    </row>
    <row r="17446" spans="7:8" x14ac:dyDescent="0.25">
      <c r="G17446" s="19" t="str">
        <f>IFERROR(VLOOKUP($D17446,LISTA!$A$2:$J$9990,8,0),"")</f>
        <v/>
      </c>
      <c r="H17446" s="40" t="str">
        <f t="shared" si="297"/>
        <v/>
      </c>
    </row>
    <row r="17447" spans="7:8" x14ac:dyDescent="0.25">
      <c r="G17447" s="19" t="str">
        <f>IFERROR(VLOOKUP($D17447,LISTA!$A$2:$J$9990,8,0),"")</f>
        <v/>
      </c>
      <c r="H17447" s="40" t="str">
        <f t="shared" si="297"/>
        <v/>
      </c>
    </row>
    <row r="17448" spans="7:8" x14ac:dyDescent="0.25">
      <c r="G17448" s="19" t="str">
        <f>IFERROR(VLOOKUP($D17448,LISTA!$A$2:$J$9990,8,0),"")</f>
        <v/>
      </c>
      <c r="H17448" s="40" t="str">
        <f t="shared" si="297"/>
        <v/>
      </c>
    </row>
    <row r="17449" spans="7:8" x14ac:dyDescent="0.25">
      <c r="G17449" s="19" t="str">
        <f>IFERROR(VLOOKUP($D17449,LISTA!$A$2:$J$9990,8,0),"")</f>
        <v/>
      </c>
      <c r="H17449" s="40" t="str">
        <f t="shared" si="297"/>
        <v/>
      </c>
    </row>
    <row r="17450" spans="7:8" x14ac:dyDescent="0.25">
      <c r="G17450" s="19" t="str">
        <f>IFERROR(VLOOKUP($D17450,LISTA!$A$2:$J$9990,8,0),"")</f>
        <v/>
      </c>
      <c r="H17450" s="40" t="str">
        <f t="shared" si="297"/>
        <v/>
      </c>
    </row>
    <row r="17451" spans="7:8" x14ac:dyDescent="0.25">
      <c r="G17451" s="19" t="str">
        <f>IFERROR(VLOOKUP($D17451,LISTA!$A$2:$J$9990,8,0),"")</f>
        <v/>
      </c>
      <c r="H17451" s="40" t="str">
        <f t="shared" si="297"/>
        <v/>
      </c>
    </row>
    <row r="17452" spans="7:8" x14ac:dyDescent="0.25">
      <c r="G17452" s="19" t="str">
        <f>IFERROR(VLOOKUP($D17452,LISTA!$A$2:$J$9990,8,0),"")</f>
        <v/>
      </c>
      <c r="H17452" s="40" t="str">
        <f t="shared" si="297"/>
        <v/>
      </c>
    </row>
    <row r="17453" spans="7:8" x14ac:dyDescent="0.25">
      <c r="G17453" s="19" t="str">
        <f>IFERROR(VLOOKUP($D17453,LISTA!$A$2:$J$9990,8,0),"")</f>
        <v/>
      </c>
      <c r="H17453" s="40" t="str">
        <f t="shared" si="297"/>
        <v/>
      </c>
    </row>
    <row r="17454" spans="7:8" x14ac:dyDescent="0.25">
      <c r="G17454" s="19" t="str">
        <f>IFERROR(VLOOKUP($D17454,LISTA!$A$2:$J$9990,8,0),"")</f>
        <v/>
      </c>
      <c r="H17454" s="40" t="str">
        <f t="shared" si="297"/>
        <v/>
      </c>
    </row>
    <row r="17455" spans="7:8" x14ac:dyDescent="0.25">
      <c r="G17455" s="19" t="str">
        <f>IFERROR(VLOOKUP($D17455,LISTA!$A$2:$J$9990,8,0),"")</f>
        <v/>
      </c>
      <c r="H17455" s="40" t="str">
        <f t="shared" si="297"/>
        <v/>
      </c>
    </row>
    <row r="17456" spans="7:8" x14ac:dyDescent="0.25">
      <c r="G17456" s="19" t="str">
        <f>IFERROR(VLOOKUP($D17456,LISTA!$A$2:$J$9990,8,0),"")</f>
        <v/>
      </c>
      <c r="H17456" s="40" t="str">
        <f t="shared" si="297"/>
        <v/>
      </c>
    </row>
    <row r="17457" spans="7:8" x14ac:dyDescent="0.25">
      <c r="G17457" s="19" t="str">
        <f>IFERROR(VLOOKUP($D17457,LISTA!$A$2:$J$9990,8,0),"")</f>
        <v/>
      </c>
      <c r="H17457" s="40" t="str">
        <f t="shared" si="297"/>
        <v/>
      </c>
    </row>
    <row r="17458" spans="7:8" x14ac:dyDescent="0.25">
      <c r="G17458" s="19" t="str">
        <f>IFERROR(VLOOKUP($D17458,LISTA!$A$2:$J$9990,8,0),"")</f>
        <v/>
      </c>
      <c r="H17458" s="40" t="str">
        <f t="shared" si="297"/>
        <v/>
      </c>
    </row>
    <row r="17459" spans="7:8" x14ac:dyDescent="0.25">
      <c r="G17459" s="19" t="str">
        <f>IFERROR(VLOOKUP($D17459,LISTA!$A$2:$J$9990,8,0),"")</f>
        <v/>
      </c>
      <c r="H17459" s="40" t="str">
        <f t="shared" si="297"/>
        <v/>
      </c>
    </row>
    <row r="17460" spans="7:8" x14ac:dyDescent="0.25">
      <c r="G17460" s="19" t="str">
        <f>IFERROR(VLOOKUP($D17460,LISTA!$A$2:$J$9990,8,0),"")</f>
        <v/>
      </c>
      <c r="H17460" s="40" t="str">
        <f t="shared" si="297"/>
        <v/>
      </c>
    </row>
    <row r="17461" spans="7:8" x14ac:dyDescent="0.25">
      <c r="G17461" s="19" t="str">
        <f>IFERROR(VLOOKUP($D17461,LISTA!$A$2:$J$9990,8,0),"")</f>
        <v/>
      </c>
      <c r="H17461" s="40" t="str">
        <f t="shared" si="297"/>
        <v/>
      </c>
    </row>
    <row r="17462" spans="7:8" x14ac:dyDescent="0.25">
      <c r="G17462" s="19" t="str">
        <f>IFERROR(VLOOKUP($D17462,LISTA!$A$2:$J$9990,8,0),"")</f>
        <v/>
      </c>
      <c r="H17462" s="40" t="str">
        <f t="shared" si="297"/>
        <v/>
      </c>
    </row>
    <row r="17463" spans="7:8" x14ac:dyDescent="0.25">
      <c r="G17463" s="19" t="str">
        <f>IFERROR(VLOOKUP($D17463,LISTA!$A$2:$J$9990,8,0),"")</f>
        <v/>
      </c>
      <c r="H17463" s="40" t="str">
        <f t="shared" si="297"/>
        <v/>
      </c>
    </row>
    <row r="17464" spans="7:8" x14ac:dyDescent="0.25">
      <c r="G17464" s="19" t="str">
        <f>IFERROR(VLOOKUP($D17464,LISTA!$A$2:$J$9990,8,0),"")</f>
        <v/>
      </c>
      <c r="H17464" s="40" t="str">
        <f t="shared" si="297"/>
        <v/>
      </c>
    </row>
    <row r="17465" spans="7:8" x14ac:dyDescent="0.25">
      <c r="G17465" s="19" t="str">
        <f>IFERROR(VLOOKUP($D17465,LISTA!$A$2:$J$9990,8,0),"")</f>
        <v/>
      </c>
      <c r="H17465" s="40" t="str">
        <f t="shared" si="297"/>
        <v/>
      </c>
    </row>
    <row r="17466" spans="7:8" x14ac:dyDescent="0.25">
      <c r="G17466" s="19" t="str">
        <f>IFERROR(VLOOKUP($D17466,LISTA!$A$2:$J$9990,8,0),"")</f>
        <v/>
      </c>
      <c r="H17466" s="40" t="str">
        <f t="shared" si="297"/>
        <v/>
      </c>
    </row>
    <row r="17467" spans="7:8" x14ac:dyDescent="0.25">
      <c r="G17467" s="19" t="str">
        <f>IFERROR(VLOOKUP($D17467,LISTA!$A$2:$J$9990,8,0),"")</f>
        <v/>
      </c>
      <c r="H17467" s="40" t="str">
        <f t="shared" si="297"/>
        <v/>
      </c>
    </row>
    <row r="17468" spans="7:8" x14ac:dyDescent="0.25">
      <c r="G17468" s="19" t="str">
        <f>IFERROR(VLOOKUP($D17468,LISTA!$A$2:$J$9990,8,0),"")</f>
        <v/>
      </c>
      <c r="H17468" s="40" t="str">
        <f t="shared" si="297"/>
        <v/>
      </c>
    </row>
    <row r="17469" spans="7:8" x14ac:dyDescent="0.25">
      <c r="G17469" s="19" t="str">
        <f>IFERROR(VLOOKUP($D17469,LISTA!$A$2:$J$9990,8,0),"")</f>
        <v/>
      </c>
      <c r="H17469" s="40" t="str">
        <f t="shared" si="297"/>
        <v/>
      </c>
    </row>
    <row r="17470" spans="7:8" x14ac:dyDescent="0.25">
      <c r="G17470" s="19" t="str">
        <f>IFERROR(VLOOKUP($D17470,LISTA!$A$2:$J$9990,8,0),"")</f>
        <v/>
      </c>
      <c r="H17470" s="40" t="str">
        <f t="shared" si="297"/>
        <v/>
      </c>
    </row>
    <row r="17471" spans="7:8" x14ac:dyDescent="0.25">
      <c r="G17471" s="19" t="str">
        <f>IFERROR(VLOOKUP($D17471,LISTA!$A$2:$J$9990,8,0),"")</f>
        <v/>
      </c>
      <c r="H17471" s="40" t="str">
        <f t="shared" si="297"/>
        <v/>
      </c>
    </row>
    <row r="17472" spans="7:8" x14ac:dyDescent="0.25">
      <c r="G17472" s="19" t="str">
        <f>IFERROR(VLOOKUP($D17472,LISTA!$A$2:$J$9990,8,0),"")</f>
        <v/>
      </c>
      <c r="H17472" s="40" t="str">
        <f t="shared" si="297"/>
        <v/>
      </c>
    </row>
    <row r="17473" spans="7:8" x14ac:dyDescent="0.25">
      <c r="G17473" s="19" t="str">
        <f>IFERROR(VLOOKUP($D17473,LISTA!$A$2:$J$9990,8,0),"")</f>
        <v/>
      </c>
      <c r="H17473" s="40" t="str">
        <f t="shared" si="297"/>
        <v/>
      </c>
    </row>
    <row r="17474" spans="7:8" x14ac:dyDescent="0.25">
      <c r="G17474" s="19" t="str">
        <f>IFERROR(VLOOKUP($D17474,LISTA!$A$2:$J$9990,8,0),"")</f>
        <v/>
      </c>
      <c r="H17474" s="40" t="str">
        <f t="shared" si="297"/>
        <v/>
      </c>
    </row>
    <row r="17475" spans="7:8" x14ac:dyDescent="0.25">
      <c r="G17475" s="19" t="str">
        <f>IFERROR(VLOOKUP($D17475,LISTA!$A$2:$J$9990,8,0),"")</f>
        <v/>
      </c>
      <c r="H17475" s="40" t="str">
        <f t="shared" si="297"/>
        <v/>
      </c>
    </row>
    <row r="17476" spans="7:8" x14ac:dyDescent="0.25">
      <c r="G17476" s="19" t="str">
        <f>IFERROR(VLOOKUP($D17476,LISTA!$A$2:$J$9990,8,0),"")</f>
        <v/>
      </c>
      <c r="H17476" s="40" t="str">
        <f t="shared" si="297"/>
        <v/>
      </c>
    </row>
    <row r="17477" spans="7:8" x14ac:dyDescent="0.25">
      <c r="G17477" s="19" t="str">
        <f>IFERROR(VLOOKUP($D17477,LISTA!$A$2:$J$9990,8,0),"")</f>
        <v/>
      </c>
      <c r="H17477" s="40" t="str">
        <f t="shared" ref="H17477:H17540" si="298">IF(OR(G17477=$K$10,G17477=$K$11,G17477=$K$14,G17477=$K$15,G17477=$K$16,G17477=$K$17,G17477=$K$18,G17477=$K$19,G17477=$K$20,G17477=$K$21,G17477=$K$22,G17477=$K$23,G17477=$K$24,G17477=$K$25,G17477=$K$26,G17477=$K$27,G17477=$K$28),$K$9,IF(OR(G17477=$K$32,G17477=$K$33),$K$31,IF(OR(G17477=$K$38),$K$37,"")))</f>
        <v/>
      </c>
    </row>
    <row r="17478" spans="7:8" x14ac:dyDescent="0.25">
      <c r="G17478" s="19" t="str">
        <f>IFERROR(VLOOKUP($D17478,LISTA!$A$2:$J$9990,8,0),"")</f>
        <v/>
      </c>
      <c r="H17478" s="40" t="str">
        <f t="shared" si="298"/>
        <v/>
      </c>
    </row>
    <row r="17479" spans="7:8" x14ac:dyDescent="0.25">
      <c r="G17479" s="19" t="str">
        <f>IFERROR(VLOOKUP($D17479,LISTA!$A$2:$J$9990,8,0),"")</f>
        <v/>
      </c>
      <c r="H17479" s="40" t="str">
        <f t="shared" si="298"/>
        <v/>
      </c>
    </row>
    <row r="17480" spans="7:8" x14ac:dyDescent="0.25">
      <c r="G17480" s="19" t="str">
        <f>IFERROR(VLOOKUP($D17480,LISTA!$A$2:$J$9990,8,0),"")</f>
        <v/>
      </c>
      <c r="H17480" s="40" t="str">
        <f t="shared" si="298"/>
        <v/>
      </c>
    </row>
    <row r="17481" spans="7:8" x14ac:dyDescent="0.25">
      <c r="G17481" s="19" t="str">
        <f>IFERROR(VLOOKUP($D17481,LISTA!$A$2:$J$9990,8,0),"")</f>
        <v/>
      </c>
      <c r="H17481" s="40" t="str">
        <f t="shared" si="298"/>
        <v/>
      </c>
    </row>
    <row r="17482" spans="7:8" x14ac:dyDescent="0.25">
      <c r="G17482" s="19" t="str">
        <f>IFERROR(VLOOKUP($D17482,LISTA!$A$2:$J$9990,8,0),"")</f>
        <v/>
      </c>
      <c r="H17482" s="40" t="str">
        <f t="shared" si="298"/>
        <v/>
      </c>
    </row>
    <row r="17483" spans="7:8" x14ac:dyDescent="0.25">
      <c r="G17483" s="19" t="str">
        <f>IFERROR(VLOOKUP($D17483,LISTA!$A$2:$J$9990,8,0),"")</f>
        <v/>
      </c>
      <c r="H17483" s="40" t="str">
        <f t="shared" si="298"/>
        <v/>
      </c>
    </row>
    <row r="17484" spans="7:8" x14ac:dyDescent="0.25">
      <c r="G17484" s="19" t="str">
        <f>IFERROR(VLOOKUP($D17484,LISTA!$A$2:$J$9990,8,0),"")</f>
        <v/>
      </c>
      <c r="H17484" s="40" t="str">
        <f t="shared" si="298"/>
        <v/>
      </c>
    </row>
    <row r="17485" spans="7:8" x14ac:dyDescent="0.25">
      <c r="G17485" s="19" t="str">
        <f>IFERROR(VLOOKUP($D17485,LISTA!$A$2:$J$9990,8,0),"")</f>
        <v/>
      </c>
      <c r="H17485" s="40" t="str">
        <f t="shared" si="298"/>
        <v/>
      </c>
    </row>
    <row r="17486" spans="7:8" x14ac:dyDescent="0.25">
      <c r="G17486" s="19" t="str">
        <f>IFERROR(VLOOKUP($D17486,LISTA!$A$2:$J$9990,8,0),"")</f>
        <v/>
      </c>
      <c r="H17486" s="40" t="str">
        <f t="shared" si="298"/>
        <v/>
      </c>
    </row>
    <row r="17487" spans="7:8" x14ac:dyDescent="0.25">
      <c r="G17487" s="19" t="str">
        <f>IFERROR(VLOOKUP($D17487,LISTA!$A$2:$J$9990,8,0),"")</f>
        <v/>
      </c>
      <c r="H17487" s="40" t="str">
        <f t="shared" si="298"/>
        <v/>
      </c>
    </row>
    <row r="17488" spans="7:8" x14ac:dyDescent="0.25">
      <c r="G17488" s="19" t="str">
        <f>IFERROR(VLOOKUP($D17488,LISTA!$A$2:$J$9990,8,0),"")</f>
        <v/>
      </c>
      <c r="H17488" s="40" t="str">
        <f t="shared" si="298"/>
        <v/>
      </c>
    </row>
    <row r="17489" spans="7:8" x14ac:dyDescent="0.25">
      <c r="G17489" s="19" t="str">
        <f>IFERROR(VLOOKUP($D17489,LISTA!$A$2:$J$9990,8,0),"")</f>
        <v/>
      </c>
      <c r="H17489" s="40" t="str">
        <f t="shared" si="298"/>
        <v/>
      </c>
    </row>
    <row r="17490" spans="7:8" x14ac:dyDescent="0.25">
      <c r="G17490" s="19" t="str">
        <f>IFERROR(VLOOKUP($D17490,LISTA!$A$2:$J$9990,8,0),"")</f>
        <v/>
      </c>
      <c r="H17490" s="40" t="str">
        <f t="shared" si="298"/>
        <v/>
      </c>
    </row>
    <row r="17491" spans="7:8" x14ac:dyDescent="0.25">
      <c r="G17491" s="19" t="str">
        <f>IFERROR(VLOOKUP($D17491,LISTA!$A$2:$J$9990,8,0),"")</f>
        <v/>
      </c>
      <c r="H17491" s="40" t="str">
        <f t="shared" si="298"/>
        <v/>
      </c>
    </row>
    <row r="17492" spans="7:8" x14ac:dyDescent="0.25">
      <c r="G17492" s="19" t="str">
        <f>IFERROR(VLOOKUP($D17492,LISTA!$A$2:$J$9990,8,0),"")</f>
        <v/>
      </c>
      <c r="H17492" s="40" t="str">
        <f t="shared" si="298"/>
        <v/>
      </c>
    </row>
    <row r="17493" spans="7:8" x14ac:dyDescent="0.25">
      <c r="G17493" s="19" t="str">
        <f>IFERROR(VLOOKUP($D17493,LISTA!$A$2:$J$9990,8,0),"")</f>
        <v/>
      </c>
      <c r="H17493" s="40" t="str">
        <f t="shared" si="298"/>
        <v/>
      </c>
    </row>
    <row r="17494" spans="7:8" x14ac:dyDescent="0.25">
      <c r="G17494" s="19" t="str">
        <f>IFERROR(VLOOKUP($D17494,LISTA!$A$2:$J$9990,8,0),"")</f>
        <v/>
      </c>
      <c r="H17494" s="40" t="str">
        <f t="shared" si="298"/>
        <v/>
      </c>
    </row>
    <row r="17495" spans="7:8" x14ac:dyDescent="0.25">
      <c r="G17495" s="19" t="str">
        <f>IFERROR(VLOOKUP($D17495,LISTA!$A$2:$J$9990,8,0),"")</f>
        <v/>
      </c>
      <c r="H17495" s="40" t="str">
        <f t="shared" si="298"/>
        <v/>
      </c>
    </row>
    <row r="17496" spans="7:8" x14ac:dyDescent="0.25">
      <c r="G17496" s="19" t="str">
        <f>IFERROR(VLOOKUP($D17496,LISTA!$A$2:$J$9990,8,0),"")</f>
        <v/>
      </c>
      <c r="H17496" s="40" t="str">
        <f t="shared" si="298"/>
        <v/>
      </c>
    </row>
    <row r="17497" spans="7:8" x14ac:dyDescent="0.25">
      <c r="G17497" s="19" t="str">
        <f>IFERROR(VLOOKUP($D17497,LISTA!$A$2:$J$9990,8,0),"")</f>
        <v/>
      </c>
      <c r="H17497" s="40" t="str">
        <f t="shared" si="298"/>
        <v/>
      </c>
    </row>
    <row r="17498" spans="7:8" x14ac:dyDescent="0.25">
      <c r="G17498" s="19" t="str">
        <f>IFERROR(VLOOKUP($D17498,LISTA!$A$2:$J$9990,8,0),"")</f>
        <v/>
      </c>
      <c r="H17498" s="40" t="str">
        <f t="shared" si="298"/>
        <v/>
      </c>
    </row>
    <row r="17499" spans="7:8" x14ac:dyDescent="0.25">
      <c r="G17499" s="19" t="str">
        <f>IFERROR(VLOOKUP($D17499,LISTA!$A$2:$J$9990,8,0),"")</f>
        <v/>
      </c>
      <c r="H17499" s="40" t="str">
        <f t="shared" si="298"/>
        <v/>
      </c>
    </row>
    <row r="17500" spans="7:8" x14ac:dyDescent="0.25">
      <c r="G17500" s="19" t="str">
        <f>IFERROR(VLOOKUP($D17500,LISTA!$A$2:$J$9990,8,0),"")</f>
        <v/>
      </c>
      <c r="H17500" s="40" t="str">
        <f t="shared" si="298"/>
        <v/>
      </c>
    </row>
    <row r="17501" spans="7:8" x14ac:dyDescent="0.25">
      <c r="G17501" s="19" t="str">
        <f>IFERROR(VLOOKUP($D17501,LISTA!$A$2:$J$9990,8,0),"")</f>
        <v/>
      </c>
      <c r="H17501" s="40" t="str">
        <f t="shared" si="298"/>
        <v/>
      </c>
    </row>
    <row r="17502" spans="7:8" x14ac:dyDescent="0.25">
      <c r="G17502" s="19" t="str">
        <f>IFERROR(VLOOKUP($D17502,LISTA!$A$2:$J$9990,8,0),"")</f>
        <v/>
      </c>
      <c r="H17502" s="40" t="str">
        <f t="shared" si="298"/>
        <v/>
      </c>
    </row>
    <row r="17503" spans="7:8" x14ac:dyDescent="0.25">
      <c r="G17503" s="19" t="str">
        <f>IFERROR(VLOOKUP($D17503,LISTA!$A$2:$J$9990,8,0),"")</f>
        <v/>
      </c>
      <c r="H17503" s="40" t="str">
        <f t="shared" si="298"/>
        <v/>
      </c>
    </row>
    <row r="17504" spans="7:8" x14ac:dyDescent="0.25">
      <c r="G17504" s="19" t="str">
        <f>IFERROR(VLOOKUP($D17504,LISTA!$A$2:$J$9990,8,0),"")</f>
        <v/>
      </c>
      <c r="H17504" s="40" t="str">
        <f t="shared" si="298"/>
        <v/>
      </c>
    </row>
    <row r="17505" spans="7:8" x14ac:dyDescent="0.25">
      <c r="G17505" s="19" t="str">
        <f>IFERROR(VLOOKUP($D17505,LISTA!$A$2:$J$9990,8,0),"")</f>
        <v/>
      </c>
      <c r="H17505" s="40" t="str">
        <f t="shared" si="298"/>
        <v/>
      </c>
    </row>
    <row r="17506" spans="7:8" x14ac:dyDescent="0.25">
      <c r="G17506" s="19" t="str">
        <f>IFERROR(VLOOKUP($D17506,LISTA!$A$2:$J$9990,8,0),"")</f>
        <v/>
      </c>
      <c r="H17506" s="40" t="str">
        <f t="shared" si="298"/>
        <v/>
      </c>
    </row>
    <row r="17507" spans="7:8" x14ac:dyDescent="0.25">
      <c r="G17507" s="19" t="str">
        <f>IFERROR(VLOOKUP($D17507,LISTA!$A$2:$J$9990,8,0),"")</f>
        <v/>
      </c>
      <c r="H17507" s="40" t="str">
        <f t="shared" si="298"/>
        <v/>
      </c>
    </row>
    <row r="17508" spans="7:8" x14ac:dyDescent="0.25">
      <c r="G17508" s="19" t="str">
        <f>IFERROR(VLOOKUP($D17508,LISTA!$A$2:$J$9990,8,0),"")</f>
        <v/>
      </c>
      <c r="H17508" s="40" t="str">
        <f t="shared" si="298"/>
        <v/>
      </c>
    </row>
    <row r="17509" spans="7:8" x14ac:dyDescent="0.25">
      <c r="G17509" s="19" t="str">
        <f>IFERROR(VLOOKUP($D17509,LISTA!$A$2:$J$9990,8,0),"")</f>
        <v/>
      </c>
      <c r="H17509" s="40" t="str">
        <f t="shared" si="298"/>
        <v/>
      </c>
    </row>
    <row r="17510" spans="7:8" x14ac:dyDescent="0.25">
      <c r="G17510" s="19" t="str">
        <f>IFERROR(VLOOKUP($D17510,LISTA!$A$2:$J$9990,8,0),"")</f>
        <v/>
      </c>
      <c r="H17510" s="40" t="str">
        <f t="shared" si="298"/>
        <v/>
      </c>
    </row>
    <row r="17511" spans="7:8" x14ac:dyDescent="0.25">
      <c r="G17511" s="19" t="str">
        <f>IFERROR(VLOOKUP($D17511,LISTA!$A$2:$J$9990,8,0),"")</f>
        <v/>
      </c>
      <c r="H17511" s="40" t="str">
        <f t="shared" si="298"/>
        <v/>
      </c>
    </row>
    <row r="17512" spans="7:8" x14ac:dyDescent="0.25">
      <c r="G17512" s="19" t="str">
        <f>IFERROR(VLOOKUP($D17512,LISTA!$A$2:$J$9990,8,0),"")</f>
        <v/>
      </c>
      <c r="H17512" s="40" t="str">
        <f t="shared" si="298"/>
        <v/>
      </c>
    </row>
    <row r="17513" spans="7:8" x14ac:dyDescent="0.25">
      <c r="G17513" s="19" t="str">
        <f>IFERROR(VLOOKUP($D17513,LISTA!$A$2:$J$9990,8,0),"")</f>
        <v/>
      </c>
      <c r="H17513" s="40" t="str">
        <f t="shared" si="298"/>
        <v/>
      </c>
    </row>
    <row r="17514" spans="7:8" x14ac:dyDescent="0.25">
      <c r="G17514" s="19" t="str">
        <f>IFERROR(VLOOKUP($D17514,LISTA!$A$2:$J$9990,8,0),"")</f>
        <v/>
      </c>
      <c r="H17514" s="40" t="str">
        <f t="shared" si="298"/>
        <v/>
      </c>
    </row>
    <row r="17515" spans="7:8" x14ac:dyDescent="0.25">
      <c r="G17515" s="19" t="str">
        <f>IFERROR(VLOOKUP($D17515,LISTA!$A$2:$J$9990,8,0),"")</f>
        <v/>
      </c>
      <c r="H17515" s="40" t="str">
        <f t="shared" si="298"/>
        <v/>
      </c>
    </row>
    <row r="17516" spans="7:8" x14ac:dyDescent="0.25">
      <c r="G17516" s="19" t="str">
        <f>IFERROR(VLOOKUP($D17516,LISTA!$A$2:$J$9990,8,0),"")</f>
        <v/>
      </c>
      <c r="H17516" s="40" t="str">
        <f t="shared" si="298"/>
        <v/>
      </c>
    </row>
    <row r="17517" spans="7:8" x14ac:dyDescent="0.25">
      <c r="G17517" s="19" t="str">
        <f>IFERROR(VLOOKUP($D17517,LISTA!$A$2:$J$9990,8,0),"")</f>
        <v/>
      </c>
      <c r="H17517" s="40" t="str">
        <f t="shared" si="298"/>
        <v/>
      </c>
    </row>
    <row r="17518" spans="7:8" x14ac:dyDescent="0.25">
      <c r="H17518" s="40" t="str">
        <f t="shared" si="298"/>
        <v/>
      </c>
    </row>
    <row r="17519" spans="7:8" x14ac:dyDescent="0.25">
      <c r="H17519" s="40" t="str">
        <f t="shared" si="298"/>
        <v/>
      </c>
    </row>
    <row r="17520" spans="7:8" x14ac:dyDescent="0.25">
      <c r="H17520" s="40" t="str">
        <f t="shared" si="298"/>
        <v/>
      </c>
    </row>
    <row r="17521" spans="8:8" x14ac:dyDescent="0.25">
      <c r="H17521" s="40" t="str">
        <f t="shared" si="298"/>
        <v/>
      </c>
    </row>
    <row r="17522" spans="8:8" x14ac:dyDescent="0.25">
      <c r="H17522" s="40" t="str">
        <f t="shared" si="298"/>
        <v/>
      </c>
    </row>
    <row r="17523" spans="8:8" x14ac:dyDescent="0.25">
      <c r="H17523" s="40" t="str">
        <f t="shared" si="298"/>
        <v/>
      </c>
    </row>
    <row r="17524" spans="8:8" x14ac:dyDescent="0.25">
      <c r="H17524" s="40" t="str">
        <f t="shared" si="298"/>
        <v/>
      </c>
    </row>
    <row r="17525" spans="8:8" x14ac:dyDescent="0.25">
      <c r="H17525" s="40" t="str">
        <f t="shared" si="298"/>
        <v/>
      </c>
    </row>
    <row r="17526" spans="8:8" x14ac:dyDescent="0.25">
      <c r="H17526" s="40" t="str">
        <f t="shared" si="298"/>
        <v/>
      </c>
    </row>
    <row r="17527" spans="8:8" x14ac:dyDescent="0.25">
      <c r="H17527" s="40" t="str">
        <f t="shared" si="298"/>
        <v/>
      </c>
    </row>
    <row r="17528" spans="8:8" x14ac:dyDescent="0.25">
      <c r="H17528" s="40" t="str">
        <f t="shared" si="298"/>
        <v/>
      </c>
    </row>
    <row r="17529" spans="8:8" x14ac:dyDescent="0.25">
      <c r="H17529" s="40" t="str">
        <f t="shared" si="298"/>
        <v/>
      </c>
    </row>
    <row r="17530" spans="8:8" x14ac:dyDescent="0.25">
      <c r="H17530" s="40" t="str">
        <f t="shared" si="298"/>
        <v/>
      </c>
    </row>
    <row r="17531" spans="8:8" x14ac:dyDescent="0.25">
      <c r="H17531" s="40" t="str">
        <f t="shared" si="298"/>
        <v/>
      </c>
    </row>
    <row r="17532" spans="8:8" x14ac:dyDescent="0.25">
      <c r="H17532" s="40" t="str">
        <f t="shared" si="298"/>
        <v/>
      </c>
    </row>
    <row r="17533" spans="8:8" x14ac:dyDescent="0.25">
      <c r="H17533" s="40" t="str">
        <f t="shared" si="298"/>
        <v/>
      </c>
    </row>
    <row r="17534" spans="8:8" x14ac:dyDescent="0.25">
      <c r="H17534" s="40" t="str">
        <f t="shared" si="298"/>
        <v/>
      </c>
    </row>
    <row r="17535" spans="8:8" x14ac:dyDescent="0.25">
      <c r="H17535" s="40" t="str">
        <f t="shared" si="298"/>
        <v/>
      </c>
    </row>
    <row r="17536" spans="8:8" x14ac:dyDescent="0.25">
      <c r="H17536" s="40" t="str">
        <f t="shared" si="298"/>
        <v/>
      </c>
    </row>
    <row r="17537" spans="8:8" x14ac:dyDescent="0.25">
      <c r="H17537" s="40" t="str">
        <f t="shared" si="298"/>
        <v/>
      </c>
    </row>
    <row r="17538" spans="8:8" x14ac:dyDescent="0.25">
      <c r="H17538" s="40" t="str">
        <f t="shared" si="298"/>
        <v/>
      </c>
    </row>
    <row r="17539" spans="8:8" x14ac:dyDescent="0.25">
      <c r="H17539" s="40" t="str">
        <f t="shared" si="298"/>
        <v/>
      </c>
    </row>
    <row r="17540" spans="8:8" x14ac:dyDescent="0.25">
      <c r="H17540" s="40" t="str">
        <f t="shared" si="298"/>
        <v/>
      </c>
    </row>
    <row r="17541" spans="8:8" x14ac:dyDescent="0.25">
      <c r="H17541" s="40" t="str">
        <f t="shared" ref="H17541:H17604" si="299">IF(OR(G17541=$K$10,G17541=$K$11,G17541=$K$14,G17541=$K$15,G17541=$K$16,G17541=$K$17,G17541=$K$18,G17541=$K$19,G17541=$K$20,G17541=$K$21,G17541=$K$22,G17541=$K$23,G17541=$K$24,G17541=$K$25,G17541=$K$26,G17541=$K$27,G17541=$K$28),$K$9,IF(OR(G17541=$K$32,G17541=$K$33),$K$31,IF(OR(G17541=$K$38),$K$37,"")))</f>
        <v/>
      </c>
    </row>
    <row r="17542" spans="8:8" x14ac:dyDescent="0.25">
      <c r="H17542" s="40" t="str">
        <f t="shared" si="299"/>
        <v/>
      </c>
    </row>
    <row r="17543" spans="8:8" x14ac:dyDescent="0.25">
      <c r="H17543" s="40" t="str">
        <f t="shared" si="299"/>
        <v/>
      </c>
    </row>
    <row r="17544" spans="8:8" x14ac:dyDescent="0.25">
      <c r="H17544" s="40" t="str">
        <f t="shared" si="299"/>
        <v/>
      </c>
    </row>
    <row r="17545" spans="8:8" x14ac:dyDescent="0.25">
      <c r="H17545" s="40" t="str">
        <f t="shared" si="299"/>
        <v/>
      </c>
    </row>
    <row r="17546" spans="8:8" x14ac:dyDescent="0.25">
      <c r="H17546" s="40" t="str">
        <f t="shared" si="299"/>
        <v/>
      </c>
    </row>
    <row r="17547" spans="8:8" x14ac:dyDescent="0.25">
      <c r="H17547" s="40" t="str">
        <f t="shared" si="299"/>
        <v/>
      </c>
    </row>
    <row r="17548" spans="8:8" x14ac:dyDescent="0.25">
      <c r="H17548" s="40" t="str">
        <f t="shared" si="299"/>
        <v/>
      </c>
    </row>
    <row r="17549" spans="8:8" x14ac:dyDescent="0.25">
      <c r="H17549" s="40" t="str">
        <f t="shared" si="299"/>
        <v/>
      </c>
    </row>
    <row r="17550" spans="8:8" x14ac:dyDescent="0.25">
      <c r="H17550" s="40" t="str">
        <f t="shared" si="299"/>
        <v/>
      </c>
    </row>
    <row r="17551" spans="8:8" x14ac:dyDescent="0.25">
      <c r="H17551" s="40" t="str">
        <f t="shared" si="299"/>
        <v/>
      </c>
    </row>
    <row r="17552" spans="8:8" x14ac:dyDescent="0.25">
      <c r="H17552" s="40" t="str">
        <f t="shared" si="299"/>
        <v/>
      </c>
    </row>
    <row r="17553" spans="8:8" x14ac:dyDescent="0.25">
      <c r="H17553" s="40" t="str">
        <f t="shared" si="299"/>
        <v/>
      </c>
    </row>
    <row r="17554" spans="8:8" x14ac:dyDescent="0.25">
      <c r="H17554" s="40" t="str">
        <f t="shared" si="299"/>
        <v/>
      </c>
    </row>
    <row r="17555" spans="8:8" x14ac:dyDescent="0.25">
      <c r="H17555" s="40" t="str">
        <f t="shared" si="299"/>
        <v/>
      </c>
    </row>
    <row r="17556" spans="8:8" x14ac:dyDescent="0.25">
      <c r="H17556" s="40" t="str">
        <f t="shared" si="299"/>
        <v/>
      </c>
    </row>
    <row r="17557" spans="8:8" x14ac:dyDescent="0.25">
      <c r="H17557" s="40" t="str">
        <f t="shared" si="299"/>
        <v/>
      </c>
    </row>
    <row r="17558" spans="8:8" x14ac:dyDescent="0.25">
      <c r="H17558" s="40" t="str">
        <f t="shared" si="299"/>
        <v/>
      </c>
    </row>
    <row r="17559" spans="8:8" x14ac:dyDescent="0.25">
      <c r="H17559" s="40" t="str">
        <f t="shared" si="299"/>
        <v/>
      </c>
    </row>
    <row r="17560" spans="8:8" x14ac:dyDescent="0.25">
      <c r="H17560" s="40" t="str">
        <f t="shared" si="299"/>
        <v/>
      </c>
    </row>
    <row r="17561" spans="8:8" x14ac:dyDescent="0.25">
      <c r="H17561" s="40" t="str">
        <f t="shared" si="299"/>
        <v/>
      </c>
    </row>
    <row r="17562" spans="8:8" x14ac:dyDescent="0.25">
      <c r="H17562" s="40" t="str">
        <f t="shared" si="299"/>
        <v/>
      </c>
    </row>
    <row r="17563" spans="8:8" x14ac:dyDescent="0.25">
      <c r="H17563" s="40" t="str">
        <f t="shared" si="299"/>
        <v/>
      </c>
    </row>
    <row r="17564" spans="8:8" x14ac:dyDescent="0.25">
      <c r="H17564" s="40" t="str">
        <f t="shared" si="299"/>
        <v/>
      </c>
    </row>
    <row r="17565" spans="8:8" x14ac:dyDescent="0.25">
      <c r="H17565" s="40" t="str">
        <f t="shared" si="299"/>
        <v/>
      </c>
    </row>
    <row r="17566" spans="8:8" x14ac:dyDescent="0.25">
      <c r="H17566" s="40" t="str">
        <f t="shared" si="299"/>
        <v/>
      </c>
    </row>
    <row r="17567" spans="8:8" x14ac:dyDescent="0.25">
      <c r="H17567" s="40" t="str">
        <f t="shared" si="299"/>
        <v/>
      </c>
    </row>
    <row r="17568" spans="8:8" x14ac:dyDescent="0.25">
      <c r="H17568" s="40" t="str">
        <f t="shared" si="299"/>
        <v/>
      </c>
    </row>
    <row r="17569" spans="8:8" x14ac:dyDescent="0.25">
      <c r="H17569" s="40" t="str">
        <f t="shared" si="299"/>
        <v/>
      </c>
    </row>
    <row r="17570" spans="8:8" x14ac:dyDescent="0.25">
      <c r="H17570" s="40" t="str">
        <f t="shared" si="299"/>
        <v/>
      </c>
    </row>
    <row r="17571" spans="8:8" x14ac:dyDescent="0.25">
      <c r="H17571" s="40" t="str">
        <f t="shared" si="299"/>
        <v/>
      </c>
    </row>
    <row r="17572" spans="8:8" x14ac:dyDescent="0.25">
      <c r="H17572" s="40" t="str">
        <f t="shared" si="299"/>
        <v/>
      </c>
    </row>
    <row r="17573" spans="8:8" x14ac:dyDescent="0.25">
      <c r="H17573" s="40" t="str">
        <f t="shared" si="299"/>
        <v/>
      </c>
    </row>
    <row r="17574" spans="8:8" x14ac:dyDescent="0.25">
      <c r="H17574" s="40" t="str">
        <f t="shared" si="299"/>
        <v/>
      </c>
    </row>
    <row r="17575" spans="8:8" x14ac:dyDescent="0.25">
      <c r="H17575" s="40" t="str">
        <f t="shared" si="299"/>
        <v/>
      </c>
    </row>
    <row r="17576" spans="8:8" x14ac:dyDescent="0.25">
      <c r="H17576" s="40" t="str">
        <f t="shared" si="299"/>
        <v/>
      </c>
    </row>
    <row r="17577" spans="8:8" x14ac:dyDescent="0.25">
      <c r="H17577" s="40" t="str">
        <f t="shared" si="299"/>
        <v/>
      </c>
    </row>
    <row r="17578" spans="8:8" x14ac:dyDescent="0.25">
      <c r="H17578" s="40" t="str">
        <f t="shared" si="299"/>
        <v/>
      </c>
    </row>
    <row r="17579" spans="8:8" x14ac:dyDescent="0.25">
      <c r="H17579" s="40" t="str">
        <f t="shared" si="299"/>
        <v/>
      </c>
    </row>
    <row r="17580" spans="8:8" x14ac:dyDescent="0.25">
      <c r="H17580" s="40" t="str">
        <f t="shared" si="299"/>
        <v/>
      </c>
    </row>
    <row r="17581" spans="8:8" x14ac:dyDescent="0.25">
      <c r="H17581" s="40" t="str">
        <f t="shared" si="299"/>
        <v/>
      </c>
    </row>
    <row r="17582" spans="8:8" x14ac:dyDescent="0.25">
      <c r="H17582" s="40" t="str">
        <f t="shared" si="299"/>
        <v/>
      </c>
    </row>
    <row r="17583" spans="8:8" x14ac:dyDescent="0.25">
      <c r="H17583" s="40" t="str">
        <f t="shared" si="299"/>
        <v/>
      </c>
    </row>
    <row r="17584" spans="8:8" x14ac:dyDescent="0.25">
      <c r="H17584" s="40" t="str">
        <f t="shared" si="299"/>
        <v/>
      </c>
    </row>
    <row r="17585" spans="8:8" x14ac:dyDescent="0.25">
      <c r="H17585" s="40" t="str">
        <f t="shared" si="299"/>
        <v/>
      </c>
    </row>
    <row r="17586" spans="8:8" x14ac:dyDescent="0.25">
      <c r="H17586" s="40" t="str">
        <f t="shared" si="299"/>
        <v/>
      </c>
    </row>
    <row r="17587" spans="8:8" x14ac:dyDescent="0.25">
      <c r="H17587" s="40" t="str">
        <f t="shared" si="299"/>
        <v/>
      </c>
    </row>
    <row r="17588" spans="8:8" x14ac:dyDescent="0.25">
      <c r="H17588" s="40" t="str">
        <f t="shared" si="299"/>
        <v/>
      </c>
    </row>
    <row r="17589" spans="8:8" x14ac:dyDescent="0.25">
      <c r="H17589" s="40" t="str">
        <f t="shared" si="299"/>
        <v/>
      </c>
    </row>
    <row r="17590" spans="8:8" x14ac:dyDescent="0.25">
      <c r="H17590" s="40" t="str">
        <f t="shared" si="299"/>
        <v/>
      </c>
    </row>
    <row r="17591" spans="8:8" x14ac:dyDescent="0.25">
      <c r="H17591" s="40" t="str">
        <f t="shared" si="299"/>
        <v/>
      </c>
    </row>
    <row r="17592" spans="8:8" x14ac:dyDescent="0.25">
      <c r="H17592" s="40" t="str">
        <f t="shared" si="299"/>
        <v/>
      </c>
    </row>
    <row r="17593" spans="8:8" x14ac:dyDescent="0.25">
      <c r="H17593" s="40" t="str">
        <f t="shared" si="299"/>
        <v/>
      </c>
    </row>
    <row r="17594" spans="8:8" x14ac:dyDescent="0.25">
      <c r="H17594" s="40" t="str">
        <f t="shared" si="299"/>
        <v/>
      </c>
    </row>
    <row r="17595" spans="8:8" x14ac:dyDescent="0.25">
      <c r="H17595" s="40" t="str">
        <f t="shared" si="299"/>
        <v/>
      </c>
    </row>
    <row r="17596" spans="8:8" x14ac:dyDescent="0.25">
      <c r="H17596" s="40" t="str">
        <f t="shared" si="299"/>
        <v/>
      </c>
    </row>
    <row r="17597" spans="8:8" x14ac:dyDescent="0.25">
      <c r="H17597" s="40" t="str">
        <f t="shared" si="299"/>
        <v/>
      </c>
    </row>
    <row r="17598" spans="8:8" x14ac:dyDescent="0.25">
      <c r="H17598" s="40" t="str">
        <f t="shared" si="299"/>
        <v/>
      </c>
    </row>
    <row r="17599" spans="8:8" x14ac:dyDescent="0.25">
      <c r="H17599" s="40" t="str">
        <f t="shared" si="299"/>
        <v/>
      </c>
    </row>
    <row r="17600" spans="8:8" x14ac:dyDescent="0.25">
      <c r="H17600" s="40" t="str">
        <f t="shared" si="299"/>
        <v/>
      </c>
    </row>
    <row r="17601" spans="8:8" x14ac:dyDescent="0.25">
      <c r="H17601" s="40" t="str">
        <f t="shared" si="299"/>
        <v/>
      </c>
    </row>
    <row r="17602" spans="8:8" x14ac:dyDescent="0.25">
      <c r="H17602" s="40" t="str">
        <f t="shared" si="299"/>
        <v/>
      </c>
    </row>
    <row r="17603" spans="8:8" x14ac:dyDescent="0.25">
      <c r="H17603" s="40" t="str">
        <f t="shared" si="299"/>
        <v/>
      </c>
    </row>
    <row r="17604" spans="8:8" x14ac:dyDescent="0.25">
      <c r="H17604" s="40" t="str">
        <f t="shared" si="299"/>
        <v/>
      </c>
    </row>
    <row r="17605" spans="8:8" x14ac:dyDescent="0.25">
      <c r="H17605" s="40" t="str">
        <f t="shared" ref="H17605:H17668" si="300">IF(OR(G17605=$K$10,G17605=$K$11,G17605=$K$14,G17605=$K$15,G17605=$K$16,G17605=$K$17,G17605=$K$18,G17605=$K$19,G17605=$K$20,G17605=$K$21,G17605=$K$22,G17605=$K$23,G17605=$K$24,G17605=$K$25,G17605=$K$26,G17605=$K$27,G17605=$K$28),$K$9,IF(OR(G17605=$K$32,G17605=$K$33),$K$31,IF(OR(G17605=$K$38),$K$37,"")))</f>
        <v/>
      </c>
    </row>
    <row r="17606" spans="8:8" x14ac:dyDescent="0.25">
      <c r="H17606" s="40" t="str">
        <f t="shared" si="300"/>
        <v/>
      </c>
    </row>
    <row r="17607" spans="8:8" x14ac:dyDescent="0.25">
      <c r="H17607" s="40" t="str">
        <f t="shared" si="300"/>
        <v/>
      </c>
    </row>
    <row r="17608" spans="8:8" x14ac:dyDescent="0.25">
      <c r="H17608" s="40" t="str">
        <f t="shared" si="300"/>
        <v/>
      </c>
    </row>
    <row r="17609" spans="8:8" x14ac:dyDescent="0.25">
      <c r="H17609" s="40" t="str">
        <f t="shared" si="300"/>
        <v/>
      </c>
    </row>
    <row r="17610" spans="8:8" x14ac:dyDescent="0.25">
      <c r="H17610" s="40" t="str">
        <f t="shared" si="300"/>
        <v/>
      </c>
    </row>
    <row r="17611" spans="8:8" x14ac:dyDescent="0.25">
      <c r="H17611" s="40" t="str">
        <f t="shared" si="300"/>
        <v/>
      </c>
    </row>
    <row r="17612" spans="8:8" x14ac:dyDescent="0.25">
      <c r="H17612" s="40" t="str">
        <f t="shared" si="300"/>
        <v/>
      </c>
    </row>
    <row r="17613" spans="8:8" x14ac:dyDescent="0.25">
      <c r="H17613" s="40" t="str">
        <f t="shared" si="300"/>
        <v/>
      </c>
    </row>
    <row r="17614" spans="8:8" x14ac:dyDescent="0.25">
      <c r="H17614" s="40" t="str">
        <f t="shared" si="300"/>
        <v/>
      </c>
    </row>
    <row r="17615" spans="8:8" x14ac:dyDescent="0.25">
      <c r="H17615" s="40" t="str">
        <f t="shared" si="300"/>
        <v/>
      </c>
    </row>
    <row r="17616" spans="8:8" x14ac:dyDescent="0.25">
      <c r="H17616" s="40" t="str">
        <f t="shared" si="300"/>
        <v/>
      </c>
    </row>
    <row r="17617" spans="8:8" x14ac:dyDescent="0.25">
      <c r="H17617" s="40" t="str">
        <f t="shared" si="300"/>
        <v/>
      </c>
    </row>
    <row r="17618" spans="8:8" x14ac:dyDescent="0.25">
      <c r="H17618" s="40" t="str">
        <f t="shared" si="300"/>
        <v/>
      </c>
    </row>
    <row r="17619" spans="8:8" x14ac:dyDescent="0.25">
      <c r="H17619" s="40" t="str">
        <f t="shared" si="300"/>
        <v/>
      </c>
    </row>
    <row r="17620" spans="8:8" x14ac:dyDescent="0.25">
      <c r="H17620" s="40" t="str">
        <f t="shared" si="300"/>
        <v/>
      </c>
    </row>
    <row r="17621" spans="8:8" x14ac:dyDescent="0.25">
      <c r="H17621" s="40" t="str">
        <f t="shared" si="300"/>
        <v/>
      </c>
    </row>
    <row r="17622" spans="8:8" x14ac:dyDescent="0.25">
      <c r="H17622" s="40" t="str">
        <f t="shared" si="300"/>
        <v/>
      </c>
    </row>
    <row r="17623" spans="8:8" x14ac:dyDescent="0.25">
      <c r="H17623" s="40" t="str">
        <f t="shared" si="300"/>
        <v/>
      </c>
    </row>
    <row r="17624" spans="8:8" x14ac:dyDescent="0.25">
      <c r="H17624" s="40" t="str">
        <f t="shared" si="300"/>
        <v/>
      </c>
    </row>
    <row r="17625" spans="8:8" x14ac:dyDescent="0.25">
      <c r="H17625" s="40" t="str">
        <f t="shared" si="300"/>
        <v/>
      </c>
    </row>
    <row r="17626" spans="8:8" x14ac:dyDescent="0.25">
      <c r="H17626" s="40" t="str">
        <f t="shared" si="300"/>
        <v/>
      </c>
    </row>
    <row r="17627" spans="8:8" x14ac:dyDescent="0.25">
      <c r="H17627" s="40" t="str">
        <f t="shared" si="300"/>
        <v/>
      </c>
    </row>
    <row r="17628" spans="8:8" x14ac:dyDescent="0.25">
      <c r="H17628" s="40" t="str">
        <f t="shared" si="300"/>
        <v/>
      </c>
    </row>
    <row r="17629" spans="8:8" x14ac:dyDescent="0.25">
      <c r="H17629" s="40" t="str">
        <f t="shared" si="300"/>
        <v/>
      </c>
    </row>
    <row r="17630" spans="8:8" x14ac:dyDescent="0.25">
      <c r="H17630" s="40" t="str">
        <f t="shared" si="300"/>
        <v/>
      </c>
    </row>
    <row r="17631" spans="8:8" x14ac:dyDescent="0.25">
      <c r="H17631" s="40" t="str">
        <f t="shared" si="300"/>
        <v/>
      </c>
    </row>
    <row r="17632" spans="8:8" x14ac:dyDescent="0.25">
      <c r="H17632" s="40" t="str">
        <f t="shared" si="300"/>
        <v/>
      </c>
    </row>
    <row r="17633" spans="8:8" x14ac:dyDescent="0.25">
      <c r="H17633" s="40" t="str">
        <f t="shared" si="300"/>
        <v/>
      </c>
    </row>
    <row r="17634" spans="8:8" x14ac:dyDescent="0.25">
      <c r="H17634" s="40" t="str">
        <f t="shared" si="300"/>
        <v/>
      </c>
    </row>
    <row r="17635" spans="8:8" x14ac:dyDescent="0.25">
      <c r="H17635" s="40" t="str">
        <f t="shared" si="300"/>
        <v/>
      </c>
    </row>
    <row r="17636" spans="8:8" x14ac:dyDescent="0.25">
      <c r="H17636" s="40" t="str">
        <f t="shared" si="300"/>
        <v/>
      </c>
    </row>
    <row r="17637" spans="8:8" x14ac:dyDescent="0.25">
      <c r="H17637" s="40" t="str">
        <f t="shared" si="300"/>
        <v/>
      </c>
    </row>
    <row r="17638" spans="8:8" x14ac:dyDescent="0.25">
      <c r="H17638" s="40" t="str">
        <f t="shared" si="300"/>
        <v/>
      </c>
    </row>
    <row r="17639" spans="8:8" x14ac:dyDescent="0.25">
      <c r="H17639" s="40" t="str">
        <f t="shared" si="300"/>
        <v/>
      </c>
    </row>
    <row r="17640" spans="8:8" x14ac:dyDescent="0.25">
      <c r="H17640" s="40" t="str">
        <f t="shared" si="300"/>
        <v/>
      </c>
    </row>
    <row r="17641" spans="8:8" x14ac:dyDescent="0.25">
      <c r="H17641" s="40" t="str">
        <f t="shared" si="300"/>
        <v/>
      </c>
    </row>
    <row r="17642" spans="8:8" x14ac:dyDescent="0.25">
      <c r="H17642" s="40" t="str">
        <f t="shared" si="300"/>
        <v/>
      </c>
    </row>
    <row r="17643" spans="8:8" x14ac:dyDescent="0.25">
      <c r="H17643" s="40" t="str">
        <f t="shared" si="300"/>
        <v/>
      </c>
    </row>
    <row r="17644" spans="8:8" x14ac:dyDescent="0.25">
      <c r="H17644" s="40" t="str">
        <f t="shared" si="300"/>
        <v/>
      </c>
    </row>
    <row r="17645" spans="8:8" x14ac:dyDescent="0.25">
      <c r="H17645" s="40" t="str">
        <f t="shared" si="300"/>
        <v/>
      </c>
    </row>
    <row r="17646" spans="8:8" x14ac:dyDescent="0.25">
      <c r="H17646" s="40" t="str">
        <f t="shared" si="300"/>
        <v/>
      </c>
    </row>
    <row r="17647" spans="8:8" x14ac:dyDescent="0.25">
      <c r="H17647" s="40" t="str">
        <f t="shared" si="300"/>
        <v/>
      </c>
    </row>
    <row r="17648" spans="8:8" x14ac:dyDescent="0.25">
      <c r="H17648" s="40" t="str">
        <f t="shared" si="300"/>
        <v/>
      </c>
    </row>
    <row r="17649" spans="8:8" x14ac:dyDescent="0.25">
      <c r="H17649" s="40" t="str">
        <f t="shared" si="300"/>
        <v/>
      </c>
    </row>
    <row r="17650" spans="8:8" x14ac:dyDescent="0.25">
      <c r="H17650" s="40" t="str">
        <f t="shared" si="300"/>
        <v/>
      </c>
    </row>
    <row r="17651" spans="8:8" x14ac:dyDescent="0.25">
      <c r="H17651" s="40" t="str">
        <f t="shared" si="300"/>
        <v/>
      </c>
    </row>
    <row r="17652" spans="8:8" x14ac:dyDescent="0.25">
      <c r="H17652" s="40" t="str">
        <f t="shared" si="300"/>
        <v/>
      </c>
    </row>
    <row r="17653" spans="8:8" x14ac:dyDescent="0.25">
      <c r="H17653" s="40" t="str">
        <f t="shared" si="300"/>
        <v/>
      </c>
    </row>
    <row r="17654" spans="8:8" x14ac:dyDescent="0.25">
      <c r="H17654" s="40" t="str">
        <f t="shared" si="300"/>
        <v/>
      </c>
    </row>
    <row r="17655" spans="8:8" x14ac:dyDescent="0.25">
      <c r="H17655" s="40" t="str">
        <f t="shared" si="300"/>
        <v/>
      </c>
    </row>
    <row r="17656" spans="8:8" x14ac:dyDescent="0.25">
      <c r="H17656" s="40" t="str">
        <f t="shared" si="300"/>
        <v/>
      </c>
    </row>
    <row r="17657" spans="8:8" x14ac:dyDescent="0.25">
      <c r="H17657" s="40" t="str">
        <f t="shared" si="300"/>
        <v/>
      </c>
    </row>
    <row r="17658" spans="8:8" x14ac:dyDescent="0.25">
      <c r="H17658" s="40" t="str">
        <f t="shared" si="300"/>
        <v/>
      </c>
    </row>
    <row r="17659" spans="8:8" x14ac:dyDescent="0.25">
      <c r="H17659" s="40" t="str">
        <f t="shared" si="300"/>
        <v/>
      </c>
    </row>
    <row r="17660" spans="8:8" x14ac:dyDescent="0.25">
      <c r="H17660" s="40" t="str">
        <f t="shared" si="300"/>
        <v/>
      </c>
    </row>
    <row r="17661" spans="8:8" x14ac:dyDescent="0.25">
      <c r="H17661" s="40" t="str">
        <f t="shared" si="300"/>
        <v/>
      </c>
    </row>
    <row r="17662" spans="8:8" x14ac:dyDescent="0.25">
      <c r="H17662" s="40" t="str">
        <f t="shared" si="300"/>
        <v/>
      </c>
    </row>
    <row r="17663" spans="8:8" x14ac:dyDescent="0.25">
      <c r="H17663" s="40" t="str">
        <f t="shared" si="300"/>
        <v/>
      </c>
    </row>
    <row r="17664" spans="8:8" x14ac:dyDescent="0.25">
      <c r="H17664" s="40" t="str">
        <f t="shared" si="300"/>
        <v/>
      </c>
    </row>
    <row r="17665" spans="8:8" x14ac:dyDescent="0.25">
      <c r="H17665" s="40" t="str">
        <f t="shared" si="300"/>
        <v/>
      </c>
    </row>
    <row r="17666" spans="8:8" x14ac:dyDescent="0.25">
      <c r="H17666" s="40" t="str">
        <f t="shared" si="300"/>
        <v/>
      </c>
    </row>
    <row r="17667" spans="8:8" x14ac:dyDescent="0.25">
      <c r="H17667" s="40" t="str">
        <f t="shared" si="300"/>
        <v/>
      </c>
    </row>
    <row r="17668" spans="8:8" x14ac:dyDescent="0.25">
      <c r="H17668" s="40" t="str">
        <f t="shared" si="300"/>
        <v/>
      </c>
    </row>
    <row r="17669" spans="8:8" x14ac:dyDescent="0.25">
      <c r="H17669" s="40" t="str">
        <f t="shared" ref="H17669:H17732" si="301">IF(OR(G17669=$K$10,G17669=$K$11,G17669=$K$14,G17669=$K$15,G17669=$K$16,G17669=$K$17,G17669=$K$18,G17669=$K$19,G17669=$K$20,G17669=$K$21,G17669=$K$22,G17669=$K$23,G17669=$K$24,G17669=$K$25,G17669=$K$26,G17669=$K$27,G17669=$K$28),$K$9,IF(OR(G17669=$K$32,G17669=$K$33),$K$31,IF(OR(G17669=$K$38),$K$37,"")))</f>
        <v/>
      </c>
    </row>
    <row r="17670" spans="8:8" x14ac:dyDescent="0.25">
      <c r="H17670" s="40" t="str">
        <f t="shared" si="301"/>
        <v/>
      </c>
    </row>
    <row r="17671" spans="8:8" x14ac:dyDescent="0.25">
      <c r="H17671" s="40" t="str">
        <f t="shared" si="301"/>
        <v/>
      </c>
    </row>
    <row r="17672" spans="8:8" x14ac:dyDescent="0.25">
      <c r="H17672" s="40" t="str">
        <f t="shared" si="301"/>
        <v/>
      </c>
    </row>
    <row r="17673" spans="8:8" x14ac:dyDescent="0.25">
      <c r="H17673" s="40" t="str">
        <f t="shared" si="301"/>
        <v/>
      </c>
    </row>
    <row r="17674" spans="8:8" x14ac:dyDescent="0.25">
      <c r="H17674" s="40" t="str">
        <f t="shared" si="301"/>
        <v/>
      </c>
    </row>
    <row r="17675" spans="8:8" x14ac:dyDescent="0.25">
      <c r="H17675" s="40" t="str">
        <f t="shared" si="301"/>
        <v/>
      </c>
    </row>
    <row r="17676" spans="8:8" x14ac:dyDescent="0.25">
      <c r="H17676" s="40" t="str">
        <f t="shared" si="301"/>
        <v/>
      </c>
    </row>
    <row r="17677" spans="8:8" x14ac:dyDescent="0.25">
      <c r="H17677" s="40" t="str">
        <f t="shared" si="301"/>
        <v/>
      </c>
    </row>
    <row r="17678" spans="8:8" x14ac:dyDescent="0.25">
      <c r="H17678" s="40" t="str">
        <f t="shared" si="301"/>
        <v/>
      </c>
    </row>
    <row r="17679" spans="8:8" x14ac:dyDescent="0.25">
      <c r="H17679" s="40" t="str">
        <f t="shared" si="301"/>
        <v/>
      </c>
    </row>
    <row r="17680" spans="8:8" x14ac:dyDescent="0.25">
      <c r="H17680" s="40" t="str">
        <f t="shared" si="301"/>
        <v/>
      </c>
    </row>
    <row r="17681" spans="8:8" x14ac:dyDescent="0.25">
      <c r="H17681" s="40" t="str">
        <f t="shared" si="301"/>
        <v/>
      </c>
    </row>
    <row r="17682" spans="8:8" x14ac:dyDescent="0.25">
      <c r="H17682" s="40" t="str">
        <f t="shared" si="301"/>
        <v/>
      </c>
    </row>
    <row r="17683" spans="8:8" x14ac:dyDescent="0.25">
      <c r="H17683" s="40" t="str">
        <f t="shared" si="301"/>
        <v/>
      </c>
    </row>
    <row r="17684" spans="8:8" x14ac:dyDescent="0.25">
      <c r="H17684" s="40" t="str">
        <f t="shared" si="301"/>
        <v/>
      </c>
    </row>
    <row r="17685" spans="8:8" x14ac:dyDescent="0.25">
      <c r="H17685" s="40" t="str">
        <f t="shared" si="301"/>
        <v/>
      </c>
    </row>
    <row r="17686" spans="8:8" x14ac:dyDescent="0.25">
      <c r="H17686" s="40" t="str">
        <f t="shared" si="301"/>
        <v/>
      </c>
    </row>
    <row r="17687" spans="8:8" x14ac:dyDescent="0.25">
      <c r="H17687" s="40" t="str">
        <f t="shared" si="301"/>
        <v/>
      </c>
    </row>
    <row r="17688" spans="8:8" x14ac:dyDescent="0.25">
      <c r="H17688" s="40" t="str">
        <f t="shared" si="301"/>
        <v/>
      </c>
    </row>
    <row r="17689" spans="8:8" x14ac:dyDescent="0.25">
      <c r="H17689" s="40" t="str">
        <f t="shared" si="301"/>
        <v/>
      </c>
    </row>
    <row r="17690" spans="8:8" x14ac:dyDescent="0.25">
      <c r="H17690" s="40" t="str">
        <f t="shared" si="301"/>
        <v/>
      </c>
    </row>
    <row r="17691" spans="8:8" x14ac:dyDescent="0.25">
      <c r="H17691" s="40" t="str">
        <f t="shared" si="301"/>
        <v/>
      </c>
    </row>
    <row r="17692" spans="8:8" x14ac:dyDescent="0.25">
      <c r="H17692" s="40" t="str">
        <f t="shared" si="301"/>
        <v/>
      </c>
    </row>
    <row r="17693" spans="8:8" x14ac:dyDescent="0.25">
      <c r="H17693" s="40" t="str">
        <f t="shared" si="301"/>
        <v/>
      </c>
    </row>
    <row r="17694" spans="8:8" x14ac:dyDescent="0.25">
      <c r="H17694" s="40" t="str">
        <f t="shared" si="301"/>
        <v/>
      </c>
    </row>
    <row r="17695" spans="8:8" x14ac:dyDescent="0.25">
      <c r="H17695" s="40" t="str">
        <f t="shared" si="301"/>
        <v/>
      </c>
    </row>
    <row r="17696" spans="8:8" x14ac:dyDescent="0.25">
      <c r="H17696" s="40" t="str">
        <f t="shared" si="301"/>
        <v/>
      </c>
    </row>
    <row r="17697" spans="8:8" x14ac:dyDescent="0.25">
      <c r="H17697" s="40" t="str">
        <f t="shared" si="301"/>
        <v/>
      </c>
    </row>
    <row r="17698" spans="8:8" x14ac:dyDescent="0.25">
      <c r="H17698" s="40" t="str">
        <f t="shared" si="301"/>
        <v/>
      </c>
    </row>
    <row r="17699" spans="8:8" x14ac:dyDescent="0.25">
      <c r="H17699" s="40" t="str">
        <f t="shared" si="301"/>
        <v/>
      </c>
    </row>
    <row r="17700" spans="8:8" x14ac:dyDescent="0.25">
      <c r="H17700" s="40" t="str">
        <f t="shared" si="301"/>
        <v/>
      </c>
    </row>
    <row r="17701" spans="8:8" x14ac:dyDescent="0.25">
      <c r="H17701" s="40" t="str">
        <f t="shared" si="301"/>
        <v/>
      </c>
    </row>
    <row r="17702" spans="8:8" x14ac:dyDescent="0.25">
      <c r="H17702" s="40" t="str">
        <f t="shared" si="301"/>
        <v/>
      </c>
    </row>
    <row r="17703" spans="8:8" x14ac:dyDescent="0.25">
      <c r="H17703" s="40" t="str">
        <f t="shared" si="301"/>
        <v/>
      </c>
    </row>
    <row r="17704" spans="8:8" x14ac:dyDescent="0.25">
      <c r="H17704" s="40" t="str">
        <f t="shared" si="301"/>
        <v/>
      </c>
    </row>
    <row r="17705" spans="8:8" x14ac:dyDescent="0.25">
      <c r="H17705" s="40" t="str">
        <f t="shared" si="301"/>
        <v/>
      </c>
    </row>
    <row r="17706" spans="8:8" x14ac:dyDescent="0.25">
      <c r="H17706" s="40" t="str">
        <f t="shared" si="301"/>
        <v/>
      </c>
    </row>
    <row r="17707" spans="8:8" x14ac:dyDescent="0.25">
      <c r="H17707" s="40" t="str">
        <f t="shared" si="301"/>
        <v/>
      </c>
    </row>
    <row r="17708" spans="8:8" x14ac:dyDescent="0.25">
      <c r="H17708" s="40" t="str">
        <f t="shared" si="301"/>
        <v/>
      </c>
    </row>
    <row r="17709" spans="8:8" x14ac:dyDescent="0.25">
      <c r="H17709" s="40" t="str">
        <f t="shared" si="301"/>
        <v/>
      </c>
    </row>
    <row r="17710" spans="8:8" x14ac:dyDescent="0.25">
      <c r="H17710" s="40" t="str">
        <f t="shared" si="301"/>
        <v/>
      </c>
    </row>
    <row r="17711" spans="8:8" x14ac:dyDescent="0.25">
      <c r="H17711" s="40" t="str">
        <f t="shared" si="301"/>
        <v/>
      </c>
    </row>
    <row r="17712" spans="8:8" x14ac:dyDescent="0.25">
      <c r="H17712" s="40" t="str">
        <f t="shared" si="301"/>
        <v/>
      </c>
    </row>
    <row r="17713" spans="8:8" x14ac:dyDescent="0.25">
      <c r="H17713" s="40" t="str">
        <f t="shared" si="301"/>
        <v/>
      </c>
    </row>
    <row r="17714" spans="8:8" x14ac:dyDescent="0.25">
      <c r="H17714" s="40" t="str">
        <f t="shared" si="301"/>
        <v/>
      </c>
    </row>
    <row r="17715" spans="8:8" x14ac:dyDescent="0.25">
      <c r="H17715" s="40" t="str">
        <f t="shared" si="301"/>
        <v/>
      </c>
    </row>
    <row r="17716" spans="8:8" x14ac:dyDescent="0.25">
      <c r="H17716" s="40" t="str">
        <f t="shared" si="301"/>
        <v/>
      </c>
    </row>
    <row r="17717" spans="8:8" x14ac:dyDescent="0.25">
      <c r="H17717" s="40" t="str">
        <f t="shared" si="301"/>
        <v/>
      </c>
    </row>
    <row r="17718" spans="8:8" x14ac:dyDescent="0.25">
      <c r="H17718" s="40" t="str">
        <f t="shared" si="301"/>
        <v/>
      </c>
    </row>
    <row r="17719" spans="8:8" x14ac:dyDescent="0.25">
      <c r="H17719" s="40" t="str">
        <f t="shared" si="301"/>
        <v/>
      </c>
    </row>
    <row r="17720" spans="8:8" x14ac:dyDescent="0.25">
      <c r="H17720" s="40" t="str">
        <f t="shared" si="301"/>
        <v/>
      </c>
    </row>
    <row r="17721" spans="8:8" x14ac:dyDescent="0.25">
      <c r="H17721" s="40" t="str">
        <f t="shared" si="301"/>
        <v/>
      </c>
    </row>
    <row r="17722" spans="8:8" x14ac:dyDescent="0.25">
      <c r="H17722" s="40" t="str">
        <f t="shared" si="301"/>
        <v/>
      </c>
    </row>
    <row r="17723" spans="8:8" x14ac:dyDescent="0.25">
      <c r="H17723" s="40" t="str">
        <f t="shared" si="301"/>
        <v/>
      </c>
    </row>
    <row r="17724" spans="8:8" x14ac:dyDescent="0.25">
      <c r="H17724" s="40" t="str">
        <f t="shared" si="301"/>
        <v/>
      </c>
    </row>
    <row r="17725" spans="8:8" x14ac:dyDescent="0.25">
      <c r="H17725" s="40" t="str">
        <f t="shared" si="301"/>
        <v/>
      </c>
    </row>
    <row r="17726" spans="8:8" x14ac:dyDescent="0.25">
      <c r="H17726" s="40" t="str">
        <f t="shared" si="301"/>
        <v/>
      </c>
    </row>
    <row r="17727" spans="8:8" x14ac:dyDescent="0.25">
      <c r="H17727" s="40" t="str">
        <f t="shared" si="301"/>
        <v/>
      </c>
    </row>
    <row r="17728" spans="8:8" x14ac:dyDescent="0.25">
      <c r="H17728" s="40" t="str">
        <f t="shared" si="301"/>
        <v/>
      </c>
    </row>
    <row r="17729" spans="8:8" x14ac:dyDescent="0.25">
      <c r="H17729" s="40" t="str">
        <f t="shared" si="301"/>
        <v/>
      </c>
    </row>
    <row r="17730" spans="8:8" x14ac:dyDescent="0.25">
      <c r="H17730" s="40" t="str">
        <f t="shared" si="301"/>
        <v/>
      </c>
    </row>
    <row r="17731" spans="8:8" x14ac:dyDescent="0.25">
      <c r="H17731" s="40" t="str">
        <f t="shared" si="301"/>
        <v/>
      </c>
    </row>
    <row r="17732" spans="8:8" x14ac:dyDescent="0.25">
      <c r="H17732" s="40" t="str">
        <f t="shared" si="301"/>
        <v/>
      </c>
    </row>
    <row r="17733" spans="8:8" x14ac:dyDescent="0.25">
      <c r="H17733" s="40" t="str">
        <f t="shared" ref="H17733:H17796" si="302">IF(OR(G17733=$K$10,G17733=$K$11,G17733=$K$14,G17733=$K$15,G17733=$K$16,G17733=$K$17,G17733=$K$18,G17733=$K$19,G17733=$K$20,G17733=$K$21,G17733=$K$22,G17733=$K$23,G17733=$K$24,G17733=$K$25,G17733=$K$26,G17733=$K$27,G17733=$K$28),$K$9,IF(OR(G17733=$K$32,G17733=$K$33),$K$31,IF(OR(G17733=$K$38),$K$37,"")))</f>
        <v/>
      </c>
    </row>
    <row r="17734" spans="8:8" x14ac:dyDescent="0.25">
      <c r="H17734" s="40" t="str">
        <f t="shared" si="302"/>
        <v/>
      </c>
    </row>
    <row r="17735" spans="8:8" x14ac:dyDescent="0.25">
      <c r="H17735" s="40" t="str">
        <f t="shared" si="302"/>
        <v/>
      </c>
    </row>
    <row r="17736" spans="8:8" x14ac:dyDescent="0.25">
      <c r="H17736" s="40" t="str">
        <f t="shared" si="302"/>
        <v/>
      </c>
    </row>
    <row r="17737" spans="8:8" x14ac:dyDescent="0.25">
      <c r="H17737" s="40" t="str">
        <f t="shared" si="302"/>
        <v/>
      </c>
    </row>
    <row r="17738" spans="8:8" x14ac:dyDescent="0.25">
      <c r="H17738" s="40" t="str">
        <f t="shared" si="302"/>
        <v/>
      </c>
    </row>
    <row r="17739" spans="8:8" x14ac:dyDescent="0.25">
      <c r="H17739" s="40" t="str">
        <f t="shared" si="302"/>
        <v/>
      </c>
    </row>
    <row r="17740" spans="8:8" x14ac:dyDescent="0.25">
      <c r="H17740" s="40" t="str">
        <f t="shared" si="302"/>
        <v/>
      </c>
    </row>
    <row r="17741" spans="8:8" x14ac:dyDescent="0.25">
      <c r="H17741" s="40" t="str">
        <f t="shared" si="302"/>
        <v/>
      </c>
    </row>
    <row r="17742" spans="8:8" x14ac:dyDescent="0.25">
      <c r="H17742" s="40" t="str">
        <f t="shared" si="302"/>
        <v/>
      </c>
    </row>
    <row r="17743" spans="8:8" x14ac:dyDescent="0.25">
      <c r="H17743" s="40" t="str">
        <f t="shared" si="302"/>
        <v/>
      </c>
    </row>
    <row r="17744" spans="8:8" x14ac:dyDescent="0.25">
      <c r="H17744" s="40" t="str">
        <f t="shared" si="302"/>
        <v/>
      </c>
    </row>
    <row r="17745" spans="8:8" x14ac:dyDescent="0.25">
      <c r="H17745" s="40" t="str">
        <f t="shared" si="302"/>
        <v/>
      </c>
    </row>
    <row r="17746" spans="8:8" x14ac:dyDescent="0.25">
      <c r="H17746" s="40" t="str">
        <f t="shared" si="302"/>
        <v/>
      </c>
    </row>
    <row r="17747" spans="8:8" x14ac:dyDescent="0.25">
      <c r="H17747" s="40" t="str">
        <f t="shared" si="302"/>
        <v/>
      </c>
    </row>
    <row r="17748" spans="8:8" x14ac:dyDescent="0.25">
      <c r="H17748" s="40" t="str">
        <f t="shared" si="302"/>
        <v/>
      </c>
    </row>
    <row r="17749" spans="8:8" x14ac:dyDescent="0.25">
      <c r="H17749" s="40" t="str">
        <f t="shared" si="302"/>
        <v/>
      </c>
    </row>
    <row r="17750" spans="8:8" x14ac:dyDescent="0.25">
      <c r="H17750" s="40" t="str">
        <f t="shared" si="302"/>
        <v/>
      </c>
    </row>
    <row r="17751" spans="8:8" x14ac:dyDescent="0.25">
      <c r="H17751" s="40" t="str">
        <f t="shared" si="302"/>
        <v/>
      </c>
    </row>
    <row r="17752" spans="8:8" x14ac:dyDescent="0.25">
      <c r="H17752" s="40" t="str">
        <f t="shared" si="302"/>
        <v/>
      </c>
    </row>
    <row r="17753" spans="8:8" x14ac:dyDescent="0.25">
      <c r="H17753" s="40" t="str">
        <f t="shared" si="302"/>
        <v/>
      </c>
    </row>
    <row r="17754" spans="8:8" x14ac:dyDescent="0.25">
      <c r="H17754" s="40" t="str">
        <f t="shared" si="302"/>
        <v/>
      </c>
    </row>
    <row r="17755" spans="8:8" x14ac:dyDescent="0.25">
      <c r="H17755" s="40" t="str">
        <f t="shared" si="302"/>
        <v/>
      </c>
    </row>
    <row r="17756" spans="8:8" x14ac:dyDescent="0.25">
      <c r="H17756" s="40" t="str">
        <f t="shared" si="302"/>
        <v/>
      </c>
    </row>
    <row r="17757" spans="8:8" x14ac:dyDescent="0.25">
      <c r="H17757" s="40" t="str">
        <f t="shared" si="302"/>
        <v/>
      </c>
    </row>
    <row r="17758" spans="8:8" x14ac:dyDescent="0.25">
      <c r="H17758" s="40" t="str">
        <f t="shared" si="302"/>
        <v/>
      </c>
    </row>
    <row r="17759" spans="8:8" x14ac:dyDescent="0.25">
      <c r="H17759" s="40" t="str">
        <f t="shared" si="302"/>
        <v/>
      </c>
    </row>
    <row r="17760" spans="8:8" x14ac:dyDescent="0.25">
      <c r="H17760" s="40" t="str">
        <f t="shared" si="302"/>
        <v/>
      </c>
    </row>
    <row r="17761" spans="8:8" x14ac:dyDescent="0.25">
      <c r="H17761" s="40" t="str">
        <f t="shared" si="302"/>
        <v/>
      </c>
    </row>
    <row r="17762" spans="8:8" x14ac:dyDescent="0.25">
      <c r="H17762" s="40" t="str">
        <f t="shared" si="302"/>
        <v/>
      </c>
    </row>
    <row r="17763" spans="8:8" x14ac:dyDescent="0.25">
      <c r="H17763" s="40" t="str">
        <f t="shared" si="302"/>
        <v/>
      </c>
    </row>
    <row r="17764" spans="8:8" x14ac:dyDescent="0.25">
      <c r="H17764" s="40" t="str">
        <f t="shared" si="302"/>
        <v/>
      </c>
    </row>
    <row r="17765" spans="8:8" x14ac:dyDescent="0.25">
      <c r="H17765" s="40" t="str">
        <f t="shared" si="302"/>
        <v/>
      </c>
    </row>
    <row r="17766" spans="8:8" x14ac:dyDescent="0.25">
      <c r="H17766" s="40" t="str">
        <f t="shared" si="302"/>
        <v/>
      </c>
    </row>
    <row r="17767" spans="8:8" x14ac:dyDescent="0.25">
      <c r="H17767" s="40" t="str">
        <f t="shared" si="302"/>
        <v/>
      </c>
    </row>
    <row r="17768" spans="8:8" x14ac:dyDescent="0.25">
      <c r="H17768" s="40" t="str">
        <f t="shared" si="302"/>
        <v/>
      </c>
    </row>
    <row r="17769" spans="8:8" x14ac:dyDescent="0.25">
      <c r="H17769" s="40" t="str">
        <f t="shared" si="302"/>
        <v/>
      </c>
    </row>
    <row r="17770" spans="8:8" x14ac:dyDescent="0.25">
      <c r="H17770" s="40" t="str">
        <f t="shared" si="302"/>
        <v/>
      </c>
    </row>
    <row r="17771" spans="8:8" x14ac:dyDescent="0.25">
      <c r="H17771" s="40" t="str">
        <f t="shared" si="302"/>
        <v/>
      </c>
    </row>
    <row r="17772" spans="8:8" x14ac:dyDescent="0.25">
      <c r="H17772" s="40" t="str">
        <f t="shared" si="302"/>
        <v/>
      </c>
    </row>
    <row r="17773" spans="8:8" x14ac:dyDescent="0.25">
      <c r="H17773" s="40" t="str">
        <f t="shared" si="302"/>
        <v/>
      </c>
    </row>
    <row r="17774" spans="8:8" x14ac:dyDescent="0.25">
      <c r="H17774" s="40" t="str">
        <f t="shared" si="302"/>
        <v/>
      </c>
    </row>
    <row r="17775" spans="8:8" x14ac:dyDescent="0.25">
      <c r="H17775" s="40" t="str">
        <f t="shared" si="302"/>
        <v/>
      </c>
    </row>
    <row r="17776" spans="8:8" x14ac:dyDescent="0.25">
      <c r="H17776" s="40" t="str">
        <f t="shared" si="302"/>
        <v/>
      </c>
    </row>
    <row r="17777" spans="8:8" x14ac:dyDescent="0.25">
      <c r="H17777" s="40" t="str">
        <f t="shared" si="302"/>
        <v/>
      </c>
    </row>
    <row r="17778" spans="8:8" x14ac:dyDescent="0.25">
      <c r="H17778" s="40" t="str">
        <f t="shared" si="302"/>
        <v/>
      </c>
    </row>
    <row r="17779" spans="8:8" x14ac:dyDescent="0.25">
      <c r="H17779" s="40" t="str">
        <f t="shared" si="302"/>
        <v/>
      </c>
    </row>
    <row r="17780" spans="8:8" x14ac:dyDescent="0.25">
      <c r="H17780" s="40" t="str">
        <f t="shared" si="302"/>
        <v/>
      </c>
    </row>
    <row r="17781" spans="8:8" x14ac:dyDescent="0.25">
      <c r="H17781" s="40" t="str">
        <f t="shared" si="302"/>
        <v/>
      </c>
    </row>
    <row r="17782" spans="8:8" x14ac:dyDescent="0.25">
      <c r="H17782" s="40" t="str">
        <f t="shared" si="302"/>
        <v/>
      </c>
    </row>
    <row r="17783" spans="8:8" x14ac:dyDescent="0.25">
      <c r="H17783" s="40" t="str">
        <f t="shared" si="302"/>
        <v/>
      </c>
    </row>
    <row r="17784" spans="8:8" x14ac:dyDescent="0.25">
      <c r="H17784" s="40" t="str">
        <f t="shared" si="302"/>
        <v/>
      </c>
    </row>
    <row r="17785" spans="8:8" x14ac:dyDescent="0.25">
      <c r="H17785" s="40" t="str">
        <f t="shared" si="302"/>
        <v/>
      </c>
    </row>
    <row r="17786" spans="8:8" x14ac:dyDescent="0.25">
      <c r="H17786" s="40" t="str">
        <f t="shared" si="302"/>
        <v/>
      </c>
    </row>
    <row r="17787" spans="8:8" x14ac:dyDescent="0.25">
      <c r="H17787" s="40" t="str">
        <f t="shared" si="302"/>
        <v/>
      </c>
    </row>
    <row r="17788" spans="8:8" x14ac:dyDescent="0.25">
      <c r="H17788" s="40" t="str">
        <f t="shared" si="302"/>
        <v/>
      </c>
    </row>
    <row r="17789" spans="8:8" x14ac:dyDescent="0.25">
      <c r="H17789" s="40" t="str">
        <f t="shared" si="302"/>
        <v/>
      </c>
    </row>
    <row r="17790" spans="8:8" x14ac:dyDescent="0.25">
      <c r="H17790" s="40" t="str">
        <f t="shared" si="302"/>
        <v/>
      </c>
    </row>
    <row r="17791" spans="8:8" x14ac:dyDescent="0.25">
      <c r="H17791" s="40" t="str">
        <f t="shared" si="302"/>
        <v/>
      </c>
    </row>
    <row r="17792" spans="8:8" x14ac:dyDescent="0.25">
      <c r="H17792" s="40" t="str">
        <f t="shared" si="302"/>
        <v/>
      </c>
    </row>
    <row r="17793" spans="8:8" x14ac:dyDescent="0.25">
      <c r="H17793" s="40" t="str">
        <f t="shared" si="302"/>
        <v/>
      </c>
    </row>
    <row r="17794" spans="8:8" x14ac:dyDescent="0.25">
      <c r="H17794" s="40" t="str">
        <f t="shared" si="302"/>
        <v/>
      </c>
    </row>
    <row r="17795" spans="8:8" x14ac:dyDescent="0.25">
      <c r="H17795" s="40" t="str">
        <f t="shared" si="302"/>
        <v/>
      </c>
    </row>
    <row r="17796" spans="8:8" x14ac:dyDescent="0.25">
      <c r="H17796" s="40" t="str">
        <f t="shared" si="302"/>
        <v/>
      </c>
    </row>
    <row r="17797" spans="8:8" x14ac:dyDescent="0.25">
      <c r="H17797" s="40" t="str">
        <f t="shared" ref="H17797:H17860" si="303">IF(OR(G17797=$K$10,G17797=$K$11,G17797=$K$14,G17797=$K$15,G17797=$K$16,G17797=$K$17,G17797=$K$18,G17797=$K$19,G17797=$K$20,G17797=$K$21,G17797=$K$22,G17797=$K$23,G17797=$K$24,G17797=$K$25,G17797=$K$26,G17797=$K$27,G17797=$K$28),$K$9,IF(OR(G17797=$K$32,G17797=$K$33),$K$31,IF(OR(G17797=$K$38),$K$37,"")))</f>
        <v/>
      </c>
    </row>
    <row r="17798" spans="8:8" x14ac:dyDescent="0.25">
      <c r="H17798" s="40" t="str">
        <f t="shared" si="303"/>
        <v/>
      </c>
    </row>
    <row r="17799" spans="8:8" x14ac:dyDescent="0.25">
      <c r="H17799" s="40" t="str">
        <f t="shared" si="303"/>
        <v/>
      </c>
    </row>
    <row r="17800" spans="8:8" x14ac:dyDescent="0.25">
      <c r="H17800" s="40" t="str">
        <f t="shared" si="303"/>
        <v/>
      </c>
    </row>
    <row r="17801" spans="8:8" x14ac:dyDescent="0.25">
      <c r="H17801" s="40" t="str">
        <f t="shared" si="303"/>
        <v/>
      </c>
    </row>
    <row r="17802" spans="8:8" x14ac:dyDescent="0.25">
      <c r="H17802" s="40" t="str">
        <f t="shared" si="303"/>
        <v/>
      </c>
    </row>
    <row r="17803" spans="8:8" x14ac:dyDescent="0.25">
      <c r="H17803" s="40" t="str">
        <f t="shared" si="303"/>
        <v/>
      </c>
    </row>
    <row r="17804" spans="8:8" x14ac:dyDescent="0.25">
      <c r="H17804" s="40" t="str">
        <f t="shared" si="303"/>
        <v/>
      </c>
    </row>
    <row r="17805" spans="8:8" x14ac:dyDescent="0.25">
      <c r="H17805" s="40" t="str">
        <f t="shared" si="303"/>
        <v/>
      </c>
    </row>
    <row r="17806" spans="8:8" x14ac:dyDescent="0.25">
      <c r="H17806" s="40" t="str">
        <f t="shared" si="303"/>
        <v/>
      </c>
    </row>
    <row r="17807" spans="8:8" x14ac:dyDescent="0.25">
      <c r="H17807" s="40" t="str">
        <f t="shared" si="303"/>
        <v/>
      </c>
    </row>
    <row r="17808" spans="8:8" x14ac:dyDescent="0.25">
      <c r="H17808" s="40" t="str">
        <f t="shared" si="303"/>
        <v/>
      </c>
    </row>
    <row r="17809" spans="8:8" x14ac:dyDescent="0.25">
      <c r="H17809" s="40" t="str">
        <f t="shared" si="303"/>
        <v/>
      </c>
    </row>
    <row r="17810" spans="8:8" x14ac:dyDescent="0.25">
      <c r="H17810" s="40" t="str">
        <f t="shared" si="303"/>
        <v/>
      </c>
    </row>
    <row r="17811" spans="8:8" x14ac:dyDescent="0.25">
      <c r="H17811" s="40" t="str">
        <f t="shared" si="303"/>
        <v/>
      </c>
    </row>
    <row r="17812" spans="8:8" x14ac:dyDescent="0.25">
      <c r="H17812" s="40" t="str">
        <f t="shared" si="303"/>
        <v/>
      </c>
    </row>
    <row r="17813" spans="8:8" x14ac:dyDescent="0.25">
      <c r="H17813" s="40" t="str">
        <f t="shared" si="303"/>
        <v/>
      </c>
    </row>
    <row r="17814" spans="8:8" x14ac:dyDescent="0.25">
      <c r="H17814" s="40" t="str">
        <f t="shared" si="303"/>
        <v/>
      </c>
    </row>
    <row r="17815" spans="8:8" x14ac:dyDescent="0.25">
      <c r="H17815" s="40" t="str">
        <f t="shared" si="303"/>
        <v/>
      </c>
    </row>
    <row r="17816" spans="8:8" x14ac:dyDescent="0.25">
      <c r="H17816" s="40" t="str">
        <f t="shared" si="303"/>
        <v/>
      </c>
    </row>
    <row r="17817" spans="8:8" x14ac:dyDescent="0.25">
      <c r="H17817" s="40" t="str">
        <f t="shared" si="303"/>
        <v/>
      </c>
    </row>
    <row r="17818" spans="8:8" x14ac:dyDescent="0.25">
      <c r="H17818" s="40" t="str">
        <f t="shared" si="303"/>
        <v/>
      </c>
    </row>
    <row r="17819" spans="8:8" x14ac:dyDescent="0.25">
      <c r="H17819" s="40" t="str">
        <f t="shared" si="303"/>
        <v/>
      </c>
    </row>
    <row r="17820" spans="8:8" x14ac:dyDescent="0.25">
      <c r="H17820" s="40" t="str">
        <f t="shared" si="303"/>
        <v/>
      </c>
    </row>
    <row r="17821" spans="8:8" x14ac:dyDescent="0.25">
      <c r="H17821" s="40" t="str">
        <f t="shared" si="303"/>
        <v/>
      </c>
    </row>
    <row r="17822" spans="8:8" x14ac:dyDescent="0.25">
      <c r="H17822" s="40" t="str">
        <f t="shared" si="303"/>
        <v/>
      </c>
    </row>
    <row r="17823" spans="8:8" x14ac:dyDescent="0.25">
      <c r="H17823" s="40" t="str">
        <f t="shared" si="303"/>
        <v/>
      </c>
    </row>
    <row r="17824" spans="8:8" x14ac:dyDescent="0.25">
      <c r="H17824" s="40" t="str">
        <f t="shared" si="303"/>
        <v/>
      </c>
    </row>
    <row r="17825" spans="8:8" x14ac:dyDescent="0.25">
      <c r="H17825" s="40" t="str">
        <f t="shared" si="303"/>
        <v/>
      </c>
    </row>
    <row r="17826" spans="8:8" x14ac:dyDescent="0.25">
      <c r="H17826" s="40" t="str">
        <f t="shared" si="303"/>
        <v/>
      </c>
    </row>
    <row r="17827" spans="8:8" x14ac:dyDescent="0.25">
      <c r="H17827" s="40" t="str">
        <f t="shared" si="303"/>
        <v/>
      </c>
    </row>
    <row r="17828" spans="8:8" x14ac:dyDescent="0.25">
      <c r="H17828" s="40" t="str">
        <f t="shared" si="303"/>
        <v/>
      </c>
    </row>
    <row r="17829" spans="8:8" x14ac:dyDescent="0.25">
      <c r="H17829" s="40" t="str">
        <f t="shared" si="303"/>
        <v/>
      </c>
    </row>
    <row r="17830" spans="8:8" x14ac:dyDescent="0.25">
      <c r="H17830" s="40" t="str">
        <f t="shared" si="303"/>
        <v/>
      </c>
    </row>
    <row r="17831" spans="8:8" x14ac:dyDescent="0.25">
      <c r="H17831" s="40" t="str">
        <f t="shared" si="303"/>
        <v/>
      </c>
    </row>
    <row r="17832" spans="8:8" x14ac:dyDescent="0.25">
      <c r="H17832" s="40" t="str">
        <f t="shared" si="303"/>
        <v/>
      </c>
    </row>
    <row r="17833" spans="8:8" x14ac:dyDescent="0.25">
      <c r="H17833" s="40" t="str">
        <f t="shared" si="303"/>
        <v/>
      </c>
    </row>
    <row r="17834" spans="8:8" x14ac:dyDescent="0.25">
      <c r="H17834" s="40" t="str">
        <f t="shared" si="303"/>
        <v/>
      </c>
    </row>
    <row r="17835" spans="8:8" x14ac:dyDescent="0.25">
      <c r="H17835" s="40" t="str">
        <f t="shared" si="303"/>
        <v/>
      </c>
    </row>
    <row r="17836" spans="8:8" x14ac:dyDescent="0.25">
      <c r="H17836" s="40" t="str">
        <f t="shared" si="303"/>
        <v/>
      </c>
    </row>
    <row r="17837" spans="8:8" x14ac:dyDescent="0.25">
      <c r="H17837" s="40" t="str">
        <f t="shared" si="303"/>
        <v/>
      </c>
    </row>
    <row r="17838" spans="8:8" x14ac:dyDescent="0.25">
      <c r="H17838" s="40" t="str">
        <f t="shared" si="303"/>
        <v/>
      </c>
    </row>
    <row r="17839" spans="8:8" x14ac:dyDescent="0.25">
      <c r="H17839" s="40" t="str">
        <f t="shared" si="303"/>
        <v/>
      </c>
    </row>
    <row r="17840" spans="8:8" x14ac:dyDescent="0.25">
      <c r="H17840" s="40" t="str">
        <f t="shared" si="303"/>
        <v/>
      </c>
    </row>
    <row r="17841" spans="8:8" x14ac:dyDescent="0.25">
      <c r="H17841" s="40" t="str">
        <f t="shared" si="303"/>
        <v/>
      </c>
    </row>
    <row r="17842" spans="8:8" x14ac:dyDescent="0.25">
      <c r="H17842" s="40" t="str">
        <f t="shared" si="303"/>
        <v/>
      </c>
    </row>
    <row r="17843" spans="8:8" x14ac:dyDescent="0.25">
      <c r="H17843" s="40" t="str">
        <f t="shared" si="303"/>
        <v/>
      </c>
    </row>
    <row r="17844" spans="8:8" x14ac:dyDescent="0.25">
      <c r="H17844" s="40" t="str">
        <f t="shared" si="303"/>
        <v/>
      </c>
    </row>
    <row r="17845" spans="8:8" x14ac:dyDescent="0.25">
      <c r="H17845" s="40" t="str">
        <f t="shared" si="303"/>
        <v/>
      </c>
    </row>
    <row r="17846" spans="8:8" x14ac:dyDescent="0.25">
      <c r="H17846" s="40" t="str">
        <f t="shared" si="303"/>
        <v/>
      </c>
    </row>
    <row r="17847" spans="8:8" x14ac:dyDescent="0.25">
      <c r="H17847" s="40" t="str">
        <f t="shared" si="303"/>
        <v/>
      </c>
    </row>
    <row r="17848" spans="8:8" x14ac:dyDescent="0.25">
      <c r="H17848" s="40" t="str">
        <f t="shared" si="303"/>
        <v/>
      </c>
    </row>
    <row r="17849" spans="8:8" x14ac:dyDescent="0.25">
      <c r="H17849" s="40" t="str">
        <f t="shared" si="303"/>
        <v/>
      </c>
    </row>
    <row r="17850" spans="8:8" x14ac:dyDescent="0.25">
      <c r="H17850" s="40" t="str">
        <f t="shared" si="303"/>
        <v/>
      </c>
    </row>
    <row r="17851" spans="8:8" x14ac:dyDescent="0.25">
      <c r="H17851" s="40" t="str">
        <f t="shared" si="303"/>
        <v/>
      </c>
    </row>
    <row r="17852" spans="8:8" x14ac:dyDescent="0.25">
      <c r="H17852" s="40" t="str">
        <f t="shared" si="303"/>
        <v/>
      </c>
    </row>
    <row r="17853" spans="8:8" x14ac:dyDescent="0.25">
      <c r="H17853" s="40" t="str">
        <f t="shared" si="303"/>
        <v/>
      </c>
    </row>
    <row r="17854" spans="8:8" x14ac:dyDescent="0.25">
      <c r="H17854" s="40" t="str">
        <f t="shared" si="303"/>
        <v/>
      </c>
    </row>
    <row r="17855" spans="8:8" x14ac:dyDescent="0.25">
      <c r="H17855" s="40" t="str">
        <f t="shared" si="303"/>
        <v/>
      </c>
    </row>
    <row r="17856" spans="8:8" x14ac:dyDescent="0.25">
      <c r="H17856" s="40" t="str">
        <f t="shared" si="303"/>
        <v/>
      </c>
    </row>
    <row r="17857" spans="8:8" x14ac:dyDescent="0.25">
      <c r="H17857" s="40" t="str">
        <f t="shared" si="303"/>
        <v/>
      </c>
    </row>
    <row r="17858" spans="8:8" x14ac:dyDescent="0.25">
      <c r="H17858" s="40" t="str">
        <f t="shared" si="303"/>
        <v/>
      </c>
    </row>
    <row r="17859" spans="8:8" x14ac:dyDescent="0.25">
      <c r="H17859" s="40" t="str">
        <f t="shared" si="303"/>
        <v/>
      </c>
    </row>
    <row r="17860" spans="8:8" x14ac:dyDescent="0.25">
      <c r="H17860" s="40" t="str">
        <f t="shared" si="303"/>
        <v/>
      </c>
    </row>
    <row r="17861" spans="8:8" x14ac:dyDescent="0.25">
      <c r="H17861" s="40" t="str">
        <f t="shared" ref="H17861:H17924" si="304">IF(OR(G17861=$K$10,G17861=$K$11,G17861=$K$14,G17861=$K$15,G17861=$K$16,G17861=$K$17,G17861=$K$18,G17861=$K$19,G17861=$K$20,G17861=$K$21,G17861=$K$22,G17861=$K$23,G17861=$K$24,G17861=$K$25,G17861=$K$26,G17861=$K$27,G17861=$K$28),$K$9,IF(OR(G17861=$K$32,G17861=$K$33),$K$31,IF(OR(G17861=$K$38),$K$37,"")))</f>
        <v/>
      </c>
    </row>
    <row r="17862" spans="8:8" x14ac:dyDescent="0.25">
      <c r="H17862" s="40" t="str">
        <f t="shared" si="304"/>
        <v/>
      </c>
    </row>
    <row r="17863" spans="8:8" x14ac:dyDescent="0.25">
      <c r="H17863" s="40" t="str">
        <f t="shared" si="304"/>
        <v/>
      </c>
    </row>
    <row r="17864" spans="8:8" x14ac:dyDescent="0.25">
      <c r="H17864" s="40" t="str">
        <f t="shared" si="304"/>
        <v/>
      </c>
    </row>
    <row r="17865" spans="8:8" x14ac:dyDescent="0.25">
      <c r="H17865" s="40" t="str">
        <f t="shared" si="304"/>
        <v/>
      </c>
    </row>
    <row r="17866" spans="8:8" x14ac:dyDescent="0.25">
      <c r="H17866" s="40" t="str">
        <f t="shared" si="304"/>
        <v/>
      </c>
    </row>
    <row r="17867" spans="8:8" x14ac:dyDescent="0.25">
      <c r="H17867" s="40" t="str">
        <f t="shared" si="304"/>
        <v/>
      </c>
    </row>
    <row r="17868" spans="8:8" x14ac:dyDescent="0.25">
      <c r="H17868" s="40" t="str">
        <f t="shared" si="304"/>
        <v/>
      </c>
    </row>
    <row r="17869" spans="8:8" x14ac:dyDescent="0.25">
      <c r="H17869" s="40" t="str">
        <f t="shared" si="304"/>
        <v/>
      </c>
    </row>
    <row r="17870" spans="8:8" x14ac:dyDescent="0.25">
      <c r="H17870" s="40" t="str">
        <f t="shared" si="304"/>
        <v/>
      </c>
    </row>
    <row r="17871" spans="8:8" x14ac:dyDescent="0.25">
      <c r="H17871" s="40" t="str">
        <f t="shared" si="304"/>
        <v/>
      </c>
    </row>
    <row r="17872" spans="8:8" x14ac:dyDescent="0.25">
      <c r="H17872" s="40" t="str">
        <f t="shared" si="304"/>
        <v/>
      </c>
    </row>
    <row r="17873" spans="8:8" x14ac:dyDescent="0.25">
      <c r="H17873" s="40" t="str">
        <f t="shared" si="304"/>
        <v/>
      </c>
    </row>
    <row r="17874" spans="8:8" x14ac:dyDescent="0.25">
      <c r="H17874" s="40" t="str">
        <f t="shared" si="304"/>
        <v/>
      </c>
    </row>
    <row r="17875" spans="8:8" x14ac:dyDescent="0.25">
      <c r="H17875" s="40" t="str">
        <f t="shared" si="304"/>
        <v/>
      </c>
    </row>
    <row r="17876" spans="8:8" x14ac:dyDescent="0.25">
      <c r="H17876" s="40" t="str">
        <f t="shared" si="304"/>
        <v/>
      </c>
    </row>
    <row r="17877" spans="8:8" x14ac:dyDescent="0.25">
      <c r="H17877" s="40" t="str">
        <f t="shared" si="304"/>
        <v/>
      </c>
    </row>
    <row r="17878" spans="8:8" x14ac:dyDescent="0.25">
      <c r="H17878" s="40" t="str">
        <f t="shared" si="304"/>
        <v/>
      </c>
    </row>
    <row r="17879" spans="8:8" x14ac:dyDescent="0.25">
      <c r="H17879" s="40" t="str">
        <f t="shared" si="304"/>
        <v/>
      </c>
    </row>
    <row r="17880" spans="8:8" x14ac:dyDescent="0.25">
      <c r="H17880" s="40" t="str">
        <f t="shared" si="304"/>
        <v/>
      </c>
    </row>
    <row r="17881" spans="8:8" x14ac:dyDescent="0.25">
      <c r="H17881" s="40" t="str">
        <f t="shared" si="304"/>
        <v/>
      </c>
    </row>
    <row r="17882" spans="8:8" x14ac:dyDescent="0.25">
      <c r="H17882" s="40" t="str">
        <f t="shared" si="304"/>
        <v/>
      </c>
    </row>
    <row r="17883" spans="8:8" x14ac:dyDescent="0.25">
      <c r="H17883" s="40" t="str">
        <f t="shared" si="304"/>
        <v/>
      </c>
    </row>
    <row r="17884" spans="8:8" x14ac:dyDescent="0.25">
      <c r="H17884" s="40" t="str">
        <f t="shared" si="304"/>
        <v/>
      </c>
    </row>
    <row r="17885" spans="8:8" x14ac:dyDescent="0.25">
      <c r="H17885" s="40" t="str">
        <f t="shared" si="304"/>
        <v/>
      </c>
    </row>
    <row r="17886" spans="8:8" x14ac:dyDescent="0.25">
      <c r="H17886" s="40" t="str">
        <f t="shared" si="304"/>
        <v/>
      </c>
    </row>
    <row r="17887" spans="8:8" x14ac:dyDescent="0.25">
      <c r="H17887" s="40" t="str">
        <f t="shared" si="304"/>
        <v/>
      </c>
    </row>
    <row r="17888" spans="8:8" x14ac:dyDescent="0.25">
      <c r="H17888" s="40" t="str">
        <f t="shared" si="304"/>
        <v/>
      </c>
    </row>
    <row r="17889" spans="8:8" x14ac:dyDescent="0.25">
      <c r="H17889" s="40" t="str">
        <f t="shared" si="304"/>
        <v/>
      </c>
    </row>
    <row r="17890" spans="8:8" x14ac:dyDescent="0.25">
      <c r="H17890" s="40" t="str">
        <f t="shared" si="304"/>
        <v/>
      </c>
    </row>
    <row r="17891" spans="8:8" x14ac:dyDescent="0.25">
      <c r="H17891" s="40" t="str">
        <f t="shared" si="304"/>
        <v/>
      </c>
    </row>
    <row r="17892" spans="8:8" x14ac:dyDescent="0.25">
      <c r="H17892" s="40" t="str">
        <f t="shared" si="304"/>
        <v/>
      </c>
    </row>
    <row r="17893" spans="8:8" x14ac:dyDescent="0.25">
      <c r="H17893" s="40" t="str">
        <f t="shared" si="304"/>
        <v/>
      </c>
    </row>
    <row r="17894" spans="8:8" x14ac:dyDescent="0.25">
      <c r="H17894" s="40" t="str">
        <f t="shared" si="304"/>
        <v/>
      </c>
    </row>
    <row r="17895" spans="8:8" x14ac:dyDescent="0.25">
      <c r="H17895" s="40" t="str">
        <f t="shared" si="304"/>
        <v/>
      </c>
    </row>
    <row r="17896" spans="8:8" x14ac:dyDescent="0.25">
      <c r="H17896" s="40" t="str">
        <f t="shared" si="304"/>
        <v/>
      </c>
    </row>
    <row r="17897" spans="8:8" x14ac:dyDescent="0.25">
      <c r="H17897" s="40" t="str">
        <f t="shared" si="304"/>
        <v/>
      </c>
    </row>
    <row r="17898" spans="8:8" x14ac:dyDescent="0.25">
      <c r="H17898" s="40" t="str">
        <f t="shared" si="304"/>
        <v/>
      </c>
    </row>
    <row r="17899" spans="8:8" x14ac:dyDescent="0.25">
      <c r="H17899" s="40" t="str">
        <f t="shared" si="304"/>
        <v/>
      </c>
    </row>
    <row r="17900" spans="8:8" x14ac:dyDescent="0.25">
      <c r="H17900" s="40" t="str">
        <f t="shared" si="304"/>
        <v/>
      </c>
    </row>
    <row r="17901" spans="8:8" x14ac:dyDescent="0.25">
      <c r="H17901" s="40" t="str">
        <f t="shared" si="304"/>
        <v/>
      </c>
    </row>
    <row r="17902" spans="8:8" x14ac:dyDescent="0.25">
      <c r="H17902" s="40" t="str">
        <f t="shared" si="304"/>
        <v/>
      </c>
    </row>
    <row r="17903" spans="8:8" x14ac:dyDescent="0.25">
      <c r="H17903" s="40" t="str">
        <f t="shared" si="304"/>
        <v/>
      </c>
    </row>
    <row r="17904" spans="8:8" x14ac:dyDescent="0.25">
      <c r="H17904" s="40" t="str">
        <f t="shared" si="304"/>
        <v/>
      </c>
    </row>
    <row r="17905" spans="8:8" x14ac:dyDescent="0.25">
      <c r="H17905" s="40" t="str">
        <f t="shared" si="304"/>
        <v/>
      </c>
    </row>
    <row r="17906" spans="8:8" x14ac:dyDescent="0.25">
      <c r="H17906" s="40" t="str">
        <f t="shared" si="304"/>
        <v/>
      </c>
    </row>
    <row r="17907" spans="8:8" x14ac:dyDescent="0.25">
      <c r="H17907" s="40" t="str">
        <f t="shared" si="304"/>
        <v/>
      </c>
    </row>
    <row r="17908" spans="8:8" x14ac:dyDescent="0.25">
      <c r="H17908" s="40" t="str">
        <f t="shared" si="304"/>
        <v/>
      </c>
    </row>
    <row r="17909" spans="8:8" x14ac:dyDescent="0.25">
      <c r="H17909" s="40" t="str">
        <f t="shared" si="304"/>
        <v/>
      </c>
    </row>
    <row r="17910" spans="8:8" x14ac:dyDescent="0.25">
      <c r="H17910" s="40" t="str">
        <f t="shared" si="304"/>
        <v/>
      </c>
    </row>
    <row r="17911" spans="8:8" x14ac:dyDescent="0.25">
      <c r="H17911" s="40" t="str">
        <f t="shared" si="304"/>
        <v/>
      </c>
    </row>
    <row r="17912" spans="8:8" x14ac:dyDescent="0.25">
      <c r="H17912" s="40" t="str">
        <f t="shared" si="304"/>
        <v/>
      </c>
    </row>
    <row r="17913" spans="8:8" x14ac:dyDescent="0.25">
      <c r="H17913" s="40" t="str">
        <f t="shared" si="304"/>
        <v/>
      </c>
    </row>
    <row r="17914" spans="8:8" x14ac:dyDescent="0.25">
      <c r="H17914" s="40" t="str">
        <f t="shared" si="304"/>
        <v/>
      </c>
    </row>
    <row r="17915" spans="8:8" x14ac:dyDescent="0.25">
      <c r="H17915" s="40" t="str">
        <f t="shared" si="304"/>
        <v/>
      </c>
    </row>
    <row r="17916" spans="8:8" x14ac:dyDescent="0.25">
      <c r="H17916" s="40" t="str">
        <f t="shared" si="304"/>
        <v/>
      </c>
    </row>
    <row r="17917" spans="8:8" x14ac:dyDescent="0.25">
      <c r="H17917" s="40" t="str">
        <f t="shared" si="304"/>
        <v/>
      </c>
    </row>
    <row r="17918" spans="8:8" x14ac:dyDescent="0.25">
      <c r="H17918" s="40" t="str">
        <f t="shared" si="304"/>
        <v/>
      </c>
    </row>
    <row r="17919" spans="8:8" x14ac:dyDescent="0.25">
      <c r="H17919" s="40" t="str">
        <f t="shared" si="304"/>
        <v/>
      </c>
    </row>
    <row r="17920" spans="8:8" x14ac:dyDescent="0.25">
      <c r="H17920" s="40" t="str">
        <f t="shared" si="304"/>
        <v/>
      </c>
    </row>
    <row r="17921" spans="8:8" x14ac:dyDescent="0.25">
      <c r="H17921" s="40" t="str">
        <f t="shared" si="304"/>
        <v/>
      </c>
    </row>
    <row r="17922" spans="8:8" x14ac:dyDescent="0.25">
      <c r="H17922" s="40" t="str">
        <f t="shared" si="304"/>
        <v/>
      </c>
    </row>
    <row r="17923" spans="8:8" x14ac:dyDescent="0.25">
      <c r="H17923" s="40" t="str">
        <f t="shared" si="304"/>
        <v/>
      </c>
    </row>
    <row r="17924" spans="8:8" x14ac:dyDescent="0.25">
      <c r="H17924" s="40" t="str">
        <f t="shared" si="304"/>
        <v/>
      </c>
    </row>
    <row r="17925" spans="8:8" x14ac:dyDescent="0.25">
      <c r="H17925" s="40" t="str">
        <f t="shared" ref="H17925:H17988" si="305">IF(OR(G17925=$K$10,G17925=$K$11,G17925=$K$14,G17925=$K$15,G17925=$K$16,G17925=$K$17,G17925=$K$18,G17925=$K$19,G17925=$K$20,G17925=$K$21,G17925=$K$22,G17925=$K$23,G17925=$K$24,G17925=$K$25,G17925=$K$26,G17925=$K$27,G17925=$K$28),$K$9,IF(OR(G17925=$K$32,G17925=$K$33),$K$31,IF(OR(G17925=$K$38),$K$37,"")))</f>
        <v/>
      </c>
    </row>
    <row r="17926" spans="8:8" x14ac:dyDescent="0.25">
      <c r="H17926" s="40" t="str">
        <f t="shared" si="305"/>
        <v/>
      </c>
    </row>
    <row r="17927" spans="8:8" x14ac:dyDescent="0.25">
      <c r="H17927" s="40" t="str">
        <f t="shared" si="305"/>
        <v/>
      </c>
    </row>
    <row r="17928" spans="8:8" x14ac:dyDescent="0.25">
      <c r="H17928" s="40" t="str">
        <f t="shared" si="305"/>
        <v/>
      </c>
    </row>
    <row r="17929" spans="8:8" x14ac:dyDescent="0.25">
      <c r="H17929" s="40" t="str">
        <f t="shared" si="305"/>
        <v/>
      </c>
    </row>
    <row r="17930" spans="8:8" x14ac:dyDescent="0.25">
      <c r="H17930" s="40" t="str">
        <f t="shared" si="305"/>
        <v/>
      </c>
    </row>
    <row r="17931" spans="8:8" x14ac:dyDescent="0.25">
      <c r="H17931" s="40" t="str">
        <f t="shared" si="305"/>
        <v/>
      </c>
    </row>
    <row r="17932" spans="8:8" x14ac:dyDescent="0.25">
      <c r="H17932" s="40" t="str">
        <f t="shared" si="305"/>
        <v/>
      </c>
    </row>
    <row r="17933" spans="8:8" x14ac:dyDescent="0.25">
      <c r="H17933" s="40" t="str">
        <f t="shared" si="305"/>
        <v/>
      </c>
    </row>
    <row r="17934" spans="8:8" x14ac:dyDescent="0.25">
      <c r="H17934" s="40" t="str">
        <f t="shared" si="305"/>
        <v/>
      </c>
    </row>
    <row r="17935" spans="8:8" x14ac:dyDescent="0.25">
      <c r="H17935" s="40" t="str">
        <f t="shared" si="305"/>
        <v/>
      </c>
    </row>
    <row r="17936" spans="8:8" x14ac:dyDescent="0.25">
      <c r="H17936" s="40" t="str">
        <f t="shared" si="305"/>
        <v/>
      </c>
    </row>
    <row r="17937" spans="8:8" x14ac:dyDescent="0.25">
      <c r="H17937" s="40" t="str">
        <f t="shared" si="305"/>
        <v/>
      </c>
    </row>
    <row r="17938" spans="8:8" x14ac:dyDescent="0.25">
      <c r="H17938" s="40" t="str">
        <f t="shared" si="305"/>
        <v/>
      </c>
    </row>
    <row r="17939" spans="8:8" x14ac:dyDescent="0.25">
      <c r="H17939" s="40" t="str">
        <f t="shared" si="305"/>
        <v/>
      </c>
    </row>
    <row r="17940" spans="8:8" x14ac:dyDescent="0.25">
      <c r="H17940" s="40" t="str">
        <f t="shared" si="305"/>
        <v/>
      </c>
    </row>
    <row r="17941" spans="8:8" x14ac:dyDescent="0.25">
      <c r="H17941" s="40" t="str">
        <f t="shared" si="305"/>
        <v/>
      </c>
    </row>
    <row r="17942" spans="8:8" x14ac:dyDescent="0.25">
      <c r="H17942" s="40" t="str">
        <f t="shared" si="305"/>
        <v/>
      </c>
    </row>
    <row r="17943" spans="8:8" x14ac:dyDescent="0.25">
      <c r="H17943" s="40" t="str">
        <f t="shared" si="305"/>
        <v/>
      </c>
    </row>
    <row r="17944" spans="8:8" x14ac:dyDescent="0.25">
      <c r="H17944" s="40" t="str">
        <f t="shared" si="305"/>
        <v/>
      </c>
    </row>
    <row r="17945" spans="8:8" x14ac:dyDescent="0.25">
      <c r="H17945" s="40" t="str">
        <f t="shared" si="305"/>
        <v/>
      </c>
    </row>
    <row r="17946" spans="8:8" x14ac:dyDescent="0.25">
      <c r="H17946" s="40" t="str">
        <f t="shared" si="305"/>
        <v/>
      </c>
    </row>
    <row r="17947" spans="8:8" x14ac:dyDescent="0.25">
      <c r="H17947" s="40" t="str">
        <f t="shared" si="305"/>
        <v/>
      </c>
    </row>
    <row r="17948" spans="8:8" x14ac:dyDescent="0.25">
      <c r="H17948" s="40" t="str">
        <f t="shared" si="305"/>
        <v/>
      </c>
    </row>
    <row r="17949" spans="8:8" x14ac:dyDescent="0.25">
      <c r="H17949" s="40" t="str">
        <f t="shared" si="305"/>
        <v/>
      </c>
    </row>
    <row r="17950" spans="8:8" x14ac:dyDescent="0.25">
      <c r="H17950" s="40" t="str">
        <f t="shared" si="305"/>
        <v/>
      </c>
    </row>
    <row r="17951" spans="8:8" x14ac:dyDescent="0.25">
      <c r="H17951" s="40" t="str">
        <f t="shared" si="305"/>
        <v/>
      </c>
    </row>
    <row r="17952" spans="8:8" x14ac:dyDescent="0.25">
      <c r="H17952" s="40" t="str">
        <f t="shared" si="305"/>
        <v/>
      </c>
    </row>
    <row r="17953" spans="8:8" x14ac:dyDescent="0.25">
      <c r="H17953" s="40" t="str">
        <f t="shared" si="305"/>
        <v/>
      </c>
    </row>
    <row r="17954" spans="8:8" x14ac:dyDescent="0.25">
      <c r="H17954" s="40" t="str">
        <f t="shared" si="305"/>
        <v/>
      </c>
    </row>
    <row r="17955" spans="8:8" x14ac:dyDescent="0.25">
      <c r="H17955" s="40" t="str">
        <f t="shared" si="305"/>
        <v/>
      </c>
    </row>
    <row r="17956" spans="8:8" x14ac:dyDescent="0.25">
      <c r="H17956" s="40" t="str">
        <f t="shared" si="305"/>
        <v/>
      </c>
    </row>
    <row r="17957" spans="8:8" x14ac:dyDescent="0.25">
      <c r="H17957" s="40" t="str">
        <f t="shared" si="305"/>
        <v/>
      </c>
    </row>
    <row r="17958" spans="8:8" x14ac:dyDescent="0.25">
      <c r="H17958" s="40" t="str">
        <f t="shared" si="305"/>
        <v/>
      </c>
    </row>
    <row r="17959" spans="8:8" x14ac:dyDescent="0.25">
      <c r="H17959" s="40" t="str">
        <f t="shared" si="305"/>
        <v/>
      </c>
    </row>
    <row r="17960" spans="8:8" x14ac:dyDescent="0.25">
      <c r="H17960" s="40" t="str">
        <f t="shared" si="305"/>
        <v/>
      </c>
    </row>
    <row r="17961" spans="8:8" x14ac:dyDescent="0.25">
      <c r="H17961" s="40" t="str">
        <f t="shared" si="305"/>
        <v/>
      </c>
    </row>
    <row r="17962" spans="8:8" x14ac:dyDescent="0.25">
      <c r="H17962" s="40" t="str">
        <f t="shared" si="305"/>
        <v/>
      </c>
    </row>
    <row r="17963" spans="8:8" x14ac:dyDescent="0.25">
      <c r="H17963" s="40" t="str">
        <f t="shared" si="305"/>
        <v/>
      </c>
    </row>
    <row r="17964" spans="8:8" x14ac:dyDescent="0.25">
      <c r="H17964" s="40" t="str">
        <f t="shared" si="305"/>
        <v/>
      </c>
    </row>
    <row r="17965" spans="8:8" x14ac:dyDescent="0.25">
      <c r="H17965" s="40" t="str">
        <f t="shared" si="305"/>
        <v/>
      </c>
    </row>
    <row r="17966" spans="8:8" x14ac:dyDescent="0.25">
      <c r="H17966" s="40" t="str">
        <f t="shared" si="305"/>
        <v/>
      </c>
    </row>
    <row r="17967" spans="8:8" x14ac:dyDescent="0.25">
      <c r="H17967" s="40" t="str">
        <f t="shared" si="305"/>
        <v/>
      </c>
    </row>
    <row r="17968" spans="8:8" x14ac:dyDescent="0.25">
      <c r="H17968" s="40" t="str">
        <f t="shared" si="305"/>
        <v/>
      </c>
    </row>
    <row r="17969" spans="8:8" x14ac:dyDescent="0.25">
      <c r="H17969" s="40" t="str">
        <f t="shared" si="305"/>
        <v/>
      </c>
    </row>
    <row r="17970" spans="8:8" x14ac:dyDescent="0.25">
      <c r="H17970" s="40" t="str">
        <f t="shared" si="305"/>
        <v/>
      </c>
    </row>
    <row r="17971" spans="8:8" x14ac:dyDescent="0.25">
      <c r="H17971" s="40" t="str">
        <f t="shared" si="305"/>
        <v/>
      </c>
    </row>
    <row r="17972" spans="8:8" x14ac:dyDescent="0.25">
      <c r="H17972" s="40" t="str">
        <f t="shared" si="305"/>
        <v/>
      </c>
    </row>
    <row r="17973" spans="8:8" x14ac:dyDescent="0.25">
      <c r="H17973" s="40" t="str">
        <f t="shared" si="305"/>
        <v/>
      </c>
    </row>
    <row r="17974" spans="8:8" x14ac:dyDescent="0.25">
      <c r="H17974" s="40" t="str">
        <f t="shared" si="305"/>
        <v/>
      </c>
    </row>
    <row r="17975" spans="8:8" x14ac:dyDescent="0.25">
      <c r="H17975" s="40" t="str">
        <f t="shared" si="305"/>
        <v/>
      </c>
    </row>
    <row r="17976" spans="8:8" x14ac:dyDescent="0.25">
      <c r="H17976" s="40" t="str">
        <f t="shared" si="305"/>
        <v/>
      </c>
    </row>
    <row r="17977" spans="8:8" x14ac:dyDescent="0.25">
      <c r="H17977" s="40" t="str">
        <f t="shared" si="305"/>
        <v/>
      </c>
    </row>
    <row r="17978" spans="8:8" x14ac:dyDescent="0.25">
      <c r="H17978" s="40" t="str">
        <f t="shared" si="305"/>
        <v/>
      </c>
    </row>
    <row r="17979" spans="8:8" x14ac:dyDescent="0.25">
      <c r="H17979" s="40" t="str">
        <f t="shared" si="305"/>
        <v/>
      </c>
    </row>
    <row r="17980" spans="8:8" x14ac:dyDescent="0.25">
      <c r="H17980" s="40" t="str">
        <f t="shared" si="305"/>
        <v/>
      </c>
    </row>
    <row r="17981" spans="8:8" x14ac:dyDescent="0.25">
      <c r="H17981" s="40" t="str">
        <f t="shared" si="305"/>
        <v/>
      </c>
    </row>
    <row r="17982" spans="8:8" x14ac:dyDescent="0.25">
      <c r="H17982" s="40" t="str">
        <f t="shared" si="305"/>
        <v/>
      </c>
    </row>
    <row r="17983" spans="8:8" x14ac:dyDescent="0.25">
      <c r="H17983" s="40" t="str">
        <f t="shared" si="305"/>
        <v/>
      </c>
    </row>
    <row r="17984" spans="8:8" x14ac:dyDescent="0.25">
      <c r="H17984" s="40" t="str">
        <f t="shared" si="305"/>
        <v/>
      </c>
    </row>
    <row r="17985" spans="8:8" x14ac:dyDescent="0.25">
      <c r="H17985" s="40" t="str">
        <f t="shared" si="305"/>
        <v/>
      </c>
    </row>
    <row r="17986" spans="8:8" x14ac:dyDescent="0.25">
      <c r="H17986" s="40" t="str">
        <f t="shared" si="305"/>
        <v/>
      </c>
    </row>
    <row r="17987" spans="8:8" x14ac:dyDescent="0.25">
      <c r="H17987" s="40" t="str">
        <f t="shared" si="305"/>
        <v/>
      </c>
    </row>
    <row r="17988" spans="8:8" x14ac:dyDescent="0.25">
      <c r="H17988" s="40" t="str">
        <f t="shared" si="305"/>
        <v/>
      </c>
    </row>
    <row r="17989" spans="8:8" x14ac:dyDescent="0.25">
      <c r="H17989" s="40" t="str">
        <f t="shared" ref="H17989:H18052" si="306">IF(OR(G17989=$K$10,G17989=$K$11,G17989=$K$14,G17989=$K$15,G17989=$K$16,G17989=$K$17,G17989=$K$18,G17989=$K$19,G17989=$K$20,G17989=$K$21,G17989=$K$22,G17989=$K$23,G17989=$K$24,G17989=$K$25,G17989=$K$26,G17989=$K$27,G17989=$K$28),$K$9,IF(OR(G17989=$K$32,G17989=$K$33),$K$31,IF(OR(G17989=$K$38),$K$37,"")))</f>
        <v/>
      </c>
    </row>
    <row r="17990" spans="8:8" x14ac:dyDescent="0.25">
      <c r="H17990" s="40" t="str">
        <f t="shared" si="306"/>
        <v/>
      </c>
    </row>
    <row r="17991" spans="8:8" x14ac:dyDescent="0.25">
      <c r="H17991" s="40" t="str">
        <f t="shared" si="306"/>
        <v/>
      </c>
    </row>
    <row r="17992" spans="8:8" x14ac:dyDescent="0.25">
      <c r="H17992" s="40" t="str">
        <f t="shared" si="306"/>
        <v/>
      </c>
    </row>
    <row r="17993" spans="8:8" x14ac:dyDescent="0.25">
      <c r="H17993" s="40" t="str">
        <f t="shared" si="306"/>
        <v/>
      </c>
    </row>
    <row r="17994" spans="8:8" x14ac:dyDescent="0.25">
      <c r="H17994" s="40" t="str">
        <f t="shared" si="306"/>
        <v/>
      </c>
    </row>
    <row r="17995" spans="8:8" x14ac:dyDescent="0.25">
      <c r="H17995" s="40" t="str">
        <f t="shared" si="306"/>
        <v/>
      </c>
    </row>
    <row r="17996" spans="8:8" x14ac:dyDescent="0.25">
      <c r="H17996" s="40" t="str">
        <f t="shared" si="306"/>
        <v/>
      </c>
    </row>
    <row r="17997" spans="8:8" x14ac:dyDescent="0.25">
      <c r="H17997" s="40" t="str">
        <f t="shared" si="306"/>
        <v/>
      </c>
    </row>
    <row r="17998" spans="8:8" x14ac:dyDescent="0.25">
      <c r="H17998" s="40" t="str">
        <f t="shared" si="306"/>
        <v/>
      </c>
    </row>
    <row r="17999" spans="8:8" x14ac:dyDescent="0.25">
      <c r="H17999" s="40" t="str">
        <f t="shared" si="306"/>
        <v/>
      </c>
    </row>
    <row r="18000" spans="8:8" x14ac:dyDescent="0.25">
      <c r="H18000" s="40" t="str">
        <f t="shared" si="306"/>
        <v/>
      </c>
    </row>
    <row r="18001" spans="8:8" x14ac:dyDescent="0.25">
      <c r="H18001" s="40" t="str">
        <f t="shared" si="306"/>
        <v/>
      </c>
    </row>
    <row r="18002" spans="8:8" x14ac:dyDescent="0.25">
      <c r="H18002" s="40" t="str">
        <f t="shared" si="306"/>
        <v/>
      </c>
    </row>
    <row r="18003" spans="8:8" x14ac:dyDescent="0.25">
      <c r="H18003" s="40" t="str">
        <f t="shared" si="306"/>
        <v/>
      </c>
    </row>
    <row r="18004" spans="8:8" x14ac:dyDescent="0.25">
      <c r="H18004" s="40" t="str">
        <f t="shared" si="306"/>
        <v/>
      </c>
    </row>
    <row r="18005" spans="8:8" x14ac:dyDescent="0.25">
      <c r="H18005" s="40" t="str">
        <f t="shared" si="306"/>
        <v/>
      </c>
    </row>
    <row r="18006" spans="8:8" x14ac:dyDescent="0.25">
      <c r="H18006" s="40" t="str">
        <f t="shared" si="306"/>
        <v/>
      </c>
    </row>
    <row r="18007" spans="8:8" x14ac:dyDescent="0.25">
      <c r="H18007" s="40" t="str">
        <f t="shared" si="306"/>
        <v/>
      </c>
    </row>
    <row r="18008" spans="8:8" x14ac:dyDescent="0.25">
      <c r="H18008" s="40" t="str">
        <f t="shared" si="306"/>
        <v/>
      </c>
    </row>
    <row r="18009" spans="8:8" x14ac:dyDescent="0.25">
      <c r="H18009" s="40" t="str">
        <f t="shared" si="306"/>
        <v/>
      </c>
    </row>
    <row r="18010" spans="8:8" x14ac:dyDescent="0.25">
      <c r="H18010" s="40" t="str">
        <f t="shared" si="306"/>
        <v/>
      </c>
    </row>
    <row r="18011" spans="8:8" x14ac:dyDescent="0.25">
      <c r="H18011" s="40" t="str">
        <f t="shared" si="306"/>
        <v/>
      </c>
    </row>
    <row r="18012" spans="8:8" x14ac:dyDescent="0.25">
      <c r="H18012" s="40" t="str">
        <f t="shared" si="306"/>
        <v/>
      </c>
    </row>
    <row r="18013" spans="8:8" x14ac:dyDescent="0.25">
      <c r="H18013" s="40" t="str">
        <f t="shared" si="306"/>
        <v/>
      </c>
    </row>
    <row r="18014" spans="8:8" x14ac:dyDescent="0.25">
      <c r="H18014" s="40" t="str">
        <f t="shared" si="306"/>
        <v/>
      </c>
    </row>
    <row r="18015" spans="8:8" x14ac:dyDescent="0.25">
      <c r="H18015" s="40" t="str">
        <f t="shared" si="306"/>
        <v/>
      </c>
    </row>
    <row r="18016" spans="8:8" x14ac:dyDescent="0.25">
      <c r="H18016" s="40" t="str">
        <f t="shared" si="306"/>
        <v/>
      </c>
    </row>
    <row r="18017" spans="8:8" x14ac:dyDescent="0.25">
      <c r="H18017" s="40" t="str">
        <f t="shared" si="306"/>
        <v/>
      </c>
    </row>
    <row r="18018" spans="8:8" x14ac:dyDescent="0.25">
      <c r="H18018" s="40" t="str">
        <f t="shared" si="306"/>
        <v/>
      </c>
    </row>
    <row r="18019" spans="8:8" x14ac:dyDescent="0.25">
      <c r="H18019" s="40" t="str">
        <f t="shared" si="306"/>
        <v/>
      </c>
    </row>
    <row r="18020" spans="8:8" x14ac:dyDescent="0.25">
      <c r="H18020" s="40" t="str">
        <f t="shared" si="306"/>
        <v/>
      </c>
    </row>
    <row r="18021" spans="8:8" x14ac:dyDescent="0.25">
      <c r="H18021" s="40" t="str">
        <f t="shared" si="306"/>
        <v/>
      </c>
    </row>
    <row r="18022" spans="8:8" x14ac:dyDescent="0.25">
      <c r="H18022" s="40" t="str">
        <f t="shared" si="306"/>
        <v/>
      </c>
    </row>
    <row r="18023" spans="8:8" x14ac:dyDescent="0.25">
      <c r="H18023" s="40" t="str">
        <f t="shared" si="306"/>
        <v/>
      </c>
    </row>
    <row r="18024" spans="8:8" x14ac:dyDescent="0.25">
      <c r="H18024" s="40" t="str">
        <f t="shared" si="306"/>
        <v/>
      </c>
    </row>
    <row r="18025" spans="8:8" x14ac:dyDescent="0.25">
      <c r="H18025" s="40" t="str">
        <f t="shared" si="306"/>
        <v/>
      </c>
    </row>
    <row r="18026" spans="8:8" x14ac:dyDescent="0.25">
      <c r="H18026" s="40" t="str">
        <f t="shared" si="306"/>
        <v/>
      </c>
    </row>
    <row r="18027" spans="8:8" x14ac:dyDescent="0.25">
      <c r="H18027" s="40" t="str">
        <f t="shared" si="306"/>
        <v/>
      </c>
    </row>
    <row r="18028" spans="8:8" x14ac:dyDescent="0.25">
      <c r="H18028" s="40" t="str">
        <f t="shared" si="306"/>
        <v/>
      </c>
    </row>
    <row r="18029" spans="8:8" x14ac:dyDescent="0.25">
      <c r="H18029" s="40" t="str">
        <f t="shared" si="306"/>
        <v/>
      </c>
    </row>
    <row r="18030" spans="8:8" x14ac:dyDescent="0.25">
      <c r="H18030" s="40" t="str">
        <f t="shared" si="306"/>
        <v/>
      </c>
    </row>
    <row r="18031" spans="8:8" x14ac:dyDescent="0.25">
      <c r="H18031" s="40" t="str">
        <f t="shared" si="306"/>
        <v/>
      </c>
    </row>
    <row r="18032" spans="8:8" x14ac:dyDescent="0.25">
      <c r="H18032" s="40" t="str">
        <f t="shared" si="306"/>
        <v/>
      </c>
    </row>
    <row r="18033" spans="8:8" x14ac:dyDescent="0.25">
      <c r="H18033" s="40" t="str">
        <f t="shared" si="306"/>
        <v/>
      </c>
    </row>
    <row r="18034" spans="8:8" x14ac:dyDescent="0.25">
      <c r="H18034" s="40" t="str">
        <f t="shared" si="306"/>
        <v/>
      </c>
    </row>
    <row r="18035" spans="8:8" x14ac:dyDescent="0.25">
      <c r="H18035" s="40" t="str">
        <f t="shared" si="306"/>
        <v/>
      </c>
    </row>
    <row r="18036" spans="8:8" x14ac:dyDescent="0.25">
      <c r="H18036" s="40" t="str">
        <f t="shared" si="306"/>
        <v/>
      </c>
    </row>
    <row r="18037" spans="8:8" x14ac:dyDescent="0.25">
      <c r="H18037" s="40" t="str">
        <f t="shared" si="306"/>
        <v/>
      </c>
    </row>
    <row r="18038" spans="8:8" x14ac:dyDescent="0.25">
      <c r="H18038" s="40" t="str">
        <f t="shared" si="306"/>
        <v/>
      </c>
    </row>
    <row r="18039" spans="8:8" x14ac:dyDescent="0.25">
      <c r="H18039" s="40" t="str">
        <f t="shared" si="306"/>
        <v/>
      </c>
    </row>
    <row r="18040" spans="8:8" x14ac:dyDescent="0.25">
      <c r="H18040" s="40" t="str">
        <f t="shared" si="306"/>
        <v/>
      </c>
    </row>
    <row r="18041" spans="8:8" x14ac:dyDescent="0.25">
      <c r="H18041" s="40" t="str">
        <f t="shared" si="306"/>
        <v/>
      </c>
    </row>
    <row r="18042" spans="8:8" x14ac:dyDescent="0.25">
      <c r="H18042" s="40" t="str">
        <f t="shared" si="306"/>
        <v/>
      </c>
    </row>
    <row r="18043" spans="8:8" x14ac:dyDescent="0.25">
      <c r="H18043" s="40" t="str">
        <f t="shared" si="306"/>
        <v/>
      </c>
    </row>
    <row r="18044" spans="8:8" x14ac:dyDescent="0.25">
      <c r="H18044" s="40" t="str">
        <f t="shared" si="306"/>
        <v/>
      </c>
    </row>
    <row r="18045" spans="8:8" x14ac:dyDescent="0.25">
      <c r="H18045" s="40" t="str">
        <f t="shared" si="306"/>
        <v/>
      </c>
    </row>
    <row r="18046" spans="8:8" x14ac:dyDescent="0.25">
      <c r="H18046" s="40" t="str">
        <f t="shared" si="306"/>
        <v/>
      </c>
    </row>
    <row r="18047" spans="8:8" x14ac:dyDescent="0.25">
      <c r="H18047" s="40" t="str">
        <f t="shared" si="306"/>
        <v/>
      </c>
    </row>
    <row r="18048" spans="8:8" x14ac:dyDescent="0.25">
      <c r="H18048" s="40" t="str">
        <f t="shared" si="306"/>
        <v/>
      </c>
    </row>
    <row r="18049" spans="8:8" x14ac:dyDescent="0.25">
      <c r="H18049" s="40" t="str">
        <f t="shared" si="306"/>
        <v/>
      </c>
    </row>
    <row r="18050" spans="8:8" x14ac:dyDescent="0.25">
      <c r="H18050" s="40" t="str">
        <f t="shared" si="306"/>
        <v/>
      </c>
    </row>
    <row r="18051" spans="8:8" x14ac:dyDescent="0.25">
      <c r="H18051" s="40" t="str">
        <f t="shared" si="306"/>
        <v/>
      </c>
    </row>
    <row r="18052" spans="8:8" x14ac:dyDescent="0.25">
      <c r="H18052" s="40" t="str">
        <f t="shared" si="306"/>
        <v/>
      </c>
    </row>
    <row r="18053" spans="8:8" x14ac:dyDescent="0.25">
      <c r="H18053" s="40" t="str">
        <f t="shared" ref="H18053:H18116" si="307">IF(OR(G18053=$K$10,G18053=$K$11,G18053=$K$14,G18053=$K$15,G18053=$K$16,G18053=$K$17,G18053=$K$18,G18053=$K$19,G18053=$K$20,G18053=$K$21,G18053=$K$22,G18053=$K$23,G18053=$K$24,G18053=$K$25,G18053=$K$26,G18053=$K$27,G18053=$K$28),$K$9,IF(OR(G18053=$K$32,G18053=$K$33),$K$31,IF(OR(G18053=$K$38),$K$37,"")))</f>
        <v/>
      </c>
    </row>
    <row r="18054" spans="8:8" x14ac:dyDescent="0.25">
      <c r="H18054" s="40" t="str">
        <f t="shared" si="307"/>
        <v/>
      </c>
    </row>
    <row r="18055" spans="8:8" x14ac:dyDescent="0.25">
      <c r="H18055" s="40" t="str">
        <f t="shared" si="307"/>
        <v/>
      </c>
    </row>
    <row r="18056" spans="8:8" x14ac:dyDescent="0.25">
      <c r="H18056" s="40" t="str">
        <f t="shared" si="307"/>
        <v/>
      </c>
    </row>
    <row r="18057" spans="8:8" x14ac:dyDescent="0.25">
      <c r="H18057" s="40" t="str">
        <f t="shared" si="307"/>
        <v/>
      </c>
    </row>
    <row r="18058" spans="8:8" x14ac:dyDescent="0.25">
      <c r="H18058" s="40" t="str">
        <f t="shared" si="307"/>
        <v/>
      </c>
    </row>
    <row r="18059" spans="8:8" x14ac:dyDescent="0.25">
      <c r="H18059" s="40" t="str">
        <f t="shared" si="307"/>
        <v/>
      </c>
    </row>
    <row r="18060" spans="8:8" x14ac:dyDescent="0.25">
      <c r="H18060" s="40" t="str">
        <f t="shared" si="307"/>
        <v/>
      </c>
    </row>
    <row r="18061" spans="8:8" x14ac:dyDescent="0.25">
      <c r="H18061" s="40" t="str">
        <f t="shared" si="307"/>
        <v/>
      </c>
    </row>
    <row r="18062" spans="8:8" x14ac:dyDescent="0.25">
      <c r="H18062" s="40" t="str">
        <f t="shared" si="307"/>
        <v/>
      </c>
    </row>
    <row r="18063" spans="8:8" x14ac:dyDescent="0.25">
      <c r="H18063" s="40" t="str">
        <f t="shared" si="307"/>
        <v/>
      </c>
    </row>
    <row r="18064" spans="8:8" x14ac:dyDescent="0.25">
      <c r="H18064" s="40" t="str">
        <f t="shared" si="307"/>
        <v/>
      </c>
    </row>
    <row r="18065" spans="8:8" x14ac:dyDescent="0.25">
      <c r="H18065" s="40" t="str">
        <f t="shared" si="307"/>
        <v/>
      </c>
    </row>
    <row r="18066" spans="8:8" x14ac:dyDescent="0.25">
      <c r="H18066" s="40" t="str">
        <f t="shared" si="307"/>
        <v/>
      </c>
    </row>
    <row r="18067" spans="8:8" x14ac:dyDescent="0.25">
      <c r="H18067" s="40" t="str">
        <f t="shared" si="307"/>
        <v/>
      </c>
    </row>
    <row r="18068" spans="8:8" x14ac:dyDescent="0.25">
      <c r="H18068" s="40" t="str">
        <f t="shared" si="307"/>
        <v/>
      </c>
    </row>
    <row r="18069" spans="8:8" x14ac:dyDescent="0.25">
      <c r="H18069" s="40" t="str">
        <f t="shared" si="307"/>
        <v/>
      </c>
    </row>
    <row r="18070" spans="8:8" x14ac:dyDescent="0.25">
      <c r="H18070" s="40" t="str">
        <f t="shared" si="307"/>
        <v/>
      </c>
    </row>
    <row r="18071" spans="8:8" x14ac:dyDescent="0.25">
      <c r="H18071" s="40" t="str">
        <f t="shared" si="307"/>
        <v/>
      </c>
    </row>
    <row r="18072" spans="8:8" x14ac:dyDescent="0.25">
      <c r="H18072" s="40" t="str">
        <f t="shared" si="307"/>
        <v/>
      </c>
    </row>
    <row r="18073" spans="8:8" x14ac:dyDescent="0.25">
      <c r="H18073" s="40" t="str">
        <f t="shared" si="307"/>
        <v/>
      </c>
    </row>
    <row r="18074" spans="8:8" x14ac:dyDescent="0.25">
      <c r="H18074" s="40" t="str">
        <f t="shared" si="307"/>
        <v/>
      </c>
    </row>
    <row r="18075" spans="8:8" x14ac:dyDescent="0.25">
      <c r="H18075" s="40" t="str">
        <f t="shared" si="307"/>
        <v/>
      </c>
    </row>
    <row r="18076" spans="8:8" x14ac:dyDescent="0.25">
      <c r="H18076" s="40" t="str">
        <f t="shared" si="307"/>
        <v/>
      </c>
    </row>
    <row r="18077" spans="8:8" x14ac:dyDescent="0.25">
      <c r="H18077" s="40" t="str">
        <f t="shared" si="307"/>
        <v/>
      </c>
    </row>
    <row r="18078" spans="8:8" x14ac:dyDescent="0.25">
      <c r="H18078" s="40" t="str">
        <f t="shared" si="307"/>
        <v/>
      </c>
    </row>
    <row r="18079" spans="8:8" x14ac:dyDescent="0.25">
      <c r="H18079" s="40" t="str">
        <f t="shared" si="307"/>
        <v/>
      </c>
    </row>
    <row r="18080" spans="8:8" x14ac:dyDescent="0.25">
      <c r="H18080" s="40" t="str">
        <f t="shared" si="307"/>
        <v/>
      </c>
    </row>
    <row r="18081" spans="8:8" x14ac:dyDescent="0.25">
      <c r="H18081" s="40" t="str">
        <f t="shared" si="307"/>
        <v/>
      </c>
    </row>
    <row r="18082" spans="8:8" x14ac:dyDescent="0.25">
      <c r="H18082" s="40" t="str">
        <f t="shared" si="307"/>
        <v/>
      </c>
    </row>
    <row r="18083" spans="8:8" x14ac:dyDescent="0.25">
      <c r="H18083" s="40" t="str">
        <f t="shared" si="307"/>
        <v/>
      </c>
    </row>
    <row r="18084" spans="8:8" x14ac:dyDescent="0.25">
      <c r="H18084" s="40" t="str">
        <f t="shared" si="307"/>
        <v/>
      </c>
    </row>
    <row r="18085" spans="8:8" x14ac:dyDescent="0.25">
      <c r="H18085" s="40" t="str">
        <f t="shared" si="307"/>
        <v/>
      </c>
    </row>
    <row r="18086" spans="8:8" x14ac:dyDescent="0.25">
      <c r="H18086" s="40" t="str">
        <f t="shared" si="307"/>
        <v/>
      </c>
    </row>
    <row r="18087" spans="8:8" x14ac:dyDescent="0.25">
      <c r="H18087" s="40" t="str">
        <f t="shared" si="307"/>
        <v/>
      </c>
    </row>
    <row r="18088" spans="8:8" x14ac:dyDescent="0.25">
      <c r="H18088" s="40" t="str">
        <f t="shared" si="307"/>
        <v/>
      </c>
    </row>
    <row r="18089" spans="8:8" x14ac:dyDescent="0.25">
      <c r="H18089" s="40" t="str">
        <f t="shared" si="307"/>
        <v/>
      </c>
    </row>
    <row r="18090" spans="8:8" x14ac:dyDescent="0.25">
      <c r="H18090" s="40" t="str">
        <f t="shared" si="307"/>
        <v/>
      </c>
    </row>
    <row r="18091" spans="8:8" x14ac:dyDescent="0.25">
      <c r="H18091" s="40" t="str">
        <f t="shared" si="307"/>
        <v/>
      </c>
    </row>
    <row r="18092" spans="8:8" x14ac:dyDescent="0.25">
      <c r="H18092" s="40" t="str">
        <f t="shared" si="307"/>
        <v/>
      </c>
    </row>
    <row r="18093" spans="8:8" x14ac:dyDescent="0.25">
      <c r="H18093" s="40" t="str">
        <f t="shared" si="307"/>
        <v/>
      </c>
    </row>
    <row r="18094" spans="8:8" x14ac:dyDescent="0.25">
      <c r="H18094" s="40" t="str">
        <f t="shared" si="307"/>
        <v/>
      </c>
    </row>
    <row r="18095" spans="8:8" x14ac:dyDescent="0.25">
      <c r="H18095" s="40" t="str">
        <f t="shared" si="307"/>
        <v/>
      </c>
    </row>
    <row r="18096" spans="8:8" x14ac:dyDescent="0.25">
      <c r="H18096" s="40" t="str">
        <f t="shared" si="307"/>
        <v/>
      </c>
    </row>
    <row r="18097" spans="8:8" x14ac:dyDescent="0.25">
      <c r="H18097" s="40" t="str">
        <f t="shared" si="307"/>
        <v/>
      </c>
    </row>
    <row r="18098" spans="8:8" x14ac:dyDescent="0.25">
      <c r="H18098" s="40" t="str">
        <f t="shared" si="307"/>
        <v/>
      </c>
    </row>
    <row r="18099" spans="8:8" x14ac:dyDescent="0.25">
      <c r="H18099" s="40" t="str">
        <f t="shared" si="307"/>
        <v/>
      </c>
    </row>
    <row r="18100" spans="8:8" x14ac:dyDescent="0.25">
      <c r="H18100" s="40" t="str">
        <f t="shared" si="307"/>
        <v/>
      </c>
    </row>
    <row r="18101" spans="8:8" x14ac:dyDescent="0.25">
      <c r="H18101" s="40" t="str">
        <f t="shared" si="307"/>
        <v/>
      </c>
    </row>
    <row r="18102" spans="8:8" x14ac:dyDescent="0.25">
      <c r="H18102" s="40" t="str">
        <f t="shared" si="307"/>
        <v/>
      </c>
    </row>
    <row r="18103" spans="8:8" x14ac:dyDescent="0.25">
      <c r="H18103" s="40" t="str">
        <f t="shared" si="307"/>
        <v/>
      </c>
    </row>
    <row r="18104" spans="8:8" x14ac:dyDescent="0.25">
      <c r="H18104" s="40" t="str">
        <f t="shared" si="307"/>
        <v/>
      </c>
    </row>
    <row r="18105" spans="8:8" x14ac:dyDescent="0.25">
      <c r="H18105" s="40" t="str">
        <f t="shared" si="307"/>
        <v/>
      </c>
    </row>
    <row r="18106" spans="8:8" x14ac:dyDescent="0.25">
      <c r="H18106" s="40" t="str">
        <f t="shared" si="307"/>
        <v/>
      </c>
    </row>
    <row r="18107" spans="8:8" x14ac:dyDescent="0.25">
      <c r="H18107" s="40" t="str">
        <f t="shared" si="307"/>
        <v/>
      </c>
    </row>
    <row r="18108" spans="8:8" x14ac:dyDescent="0.25">
      <c r="H18108" s="40" t="str">
        <f t="shared" si="307"/>
        <v/>
      </c>
    </row>
    <row r="18109" spans="8:8" x14ac:dyDescent="0.25">
      <c r="H18109" s="40" t="str">
        <f t="shared" si="307"/>
        <v/>
      </c>
    </row>
    <row r="18110" spans="8:8" x14ac:dyDescent="0.25">
      <c r="H18110" s="40" t="str">
        <f t="shared" si="307"/>
        <v/>
      </c>
    </row>
    <row r="18111" spans="8:8" x14ac:dyDescent="0.25">
      <c r="H18111" s="40" t="str">
        <f t="shared" si="307"/>
        <v/>
      </c>
    </row>
    <row r="18112" spans="8:8" x14ac:dyDescent="0.25">
      <c r="H18112" s="40" t="str">
        <f t="shared" si="307"/>
        <v/>
      </c>
    </row>
    <row r="18113" spans="8:8" x14ac:dyDescent="0.25">
      <c r="H18113" s="40" t="str">
        <f t="shared" si="307"/>
        <v/>
      </c>
    </row>
    <row r="18114" spans="8:8" x14ac:dyDescent="0.25">
      <c r="H18114" s="40" t="str">
        <f t="shared" si="307"/>
        <v/>
      </c>
    </row>
    <row r="18115" spans="8:8" x14ac:dyDescent="0.25">
      <c r="H18115" s="40" t="str">
        <f t="shared" si="307"/>
        <v/>
      </c>
    </row>
    <row r="18116" spans="8:8" x14ac:dyDescent="0.25">
      <c r="H18116" s="40" t="str">
        <f t="shared" si="307"/>
        <v/>
      </c>
    </row>
    <row r="18117" spans="8:8" x14ac:dyDescent="0.25">
      <c r="H18117" s="40" t="str">
        <f t="shared" ref="H18117:H18180" si="308">IF(OR(G18117=$K$10,G18117=$K$11,G18117=$K$14,G18117=$K$15,G18117=$K$16,G18117=$K$17,G18117=$K$18,G18117=$K$19,G18117=$K$20,G18117=$K$21,G18117=$K$22,G18117=$K$23,G18117=$K$24,G18117=$K$25,G18117=$K$26,G18117=$K$27,G18117=$K$28),$K$9,IF(OR(G18117=$K$32,G18117=$K$33),$K$31,IF(OR(G18117=$K$38),$K$37,"")))</f>
        <v/>
      </c>
    </row>
    <row r="18118" spans="8:8" x14ac:dyDescent="0.25">
      <c r="H18118" s="40" t="str">
        <f t="shared" si="308"/>
        <v/>
      </c>
    </row>
    <row r="18119" spans="8:8" x14ac:dyDescent="0.25">
      <c r="H18119" s="40" t="str">
        <f t="shared" si="308"/>
        <v/>
      </c>
    </row>
    <row r="18120" spans="8:8" x14ac:dyDescent="0.25">
      <c r="H18120" s="40" t="str">
        <f t="shared" si="308"/>
        <v/>
      </c>
    </row>
    <row r="18121" spans="8:8" x14ac:dyDescent="0.25">
      <c r="H18121" s="40" t="str">
        <f t="shared" si="308"/>
        <v/>
      </c>
    </row>
    <row r="18122" spans="8:8" x14ac:dyDescent="0.25">
      <c r="H18122" s="40" t="str">
        <f t="shared" si="308"/>
        <v/>
      </c>
    </row>
    <row r="18123" spans="8:8" x14ac:dyDescent="0.25">
      <c r="H18123" s="40" t="str">
        <f t="shared" si="308"/>
        <v/>
      </c>
    </row>
    <row r="18124" spans="8:8" x14ac:dyDescent="0.25">
      <c r="H18124" s="40" t="str">
        <f t="shared" si="308"/>
        <v/>
      </c>
    </row>
    <row r="18125" spans="8:8" x14ac:dyDescent="0.25">
      <c r="H18125" s="40" t="str">
        <f t="shared" si="308"/>
        <v/>
      </c>
    </row>
    <row r="18126" spans="8:8" x14ac:dyDescent="0.25">
      <c r="H18126" s="40" t="str">
        <f t="shared" si="308"/>
        <v/>
      </c>
    </row>
    <row r="18127" spans="8:8" x14ac:dyDescent="0.25">
      <c r="H18127" s="40" t="str">
        <f t="shared" si="308"/>
        <v/>
      </c>
    </row>
    <row r="18128" spans="8:8" x14ac:dyDescent="0.25">
      <c r="H18128" s="40" t="str">
        <f t="shared" si="308"/>
        <v/>
      </c>
    </row>
    <row r="18129" spans="8:8" x14ac:dyDescent="0.25">
      <c r="H18129" s="40" t="str">
        <f t="shared" si="308"/>
        <v/>
      </c>
    </row>
    <row r="18130" spans="8:8" x14ac:dyDescent="0.25">
      <c r="H18130" s="40" t="str">
        <f t="shared" si="308"/>
        <v/>
      </c>
    </row>
    <row r="18131" spans="8:8" x14ac:dyDescent="0.25">
      <c r="H18131" s="40" t="str">
        <f t="shared" si="308"/>
        <v/>
      </c>
    </row>
    <row r="18132" spans="8:8" x14ac:dyDescent="0.25">
      <c r="H18132" s="40" t="str">
        <f t="shared" si="308"/>
        <v/>
      </c>
    </row>
    <row r="18133" spans="8:8" x14ac:dyDescent="0.25">
      <c r="H18133" s="40" t="str">
        <f t="shared" si="308"/>
        <v/>
      </c>
    </row>
    <row r="18134" spans="8:8" x14ac:dyDescent="0.25">
      <c r="H18134" s="40" t="str">
        <f t="shared" si="308"/>
        <v/>
      </c>
    </row>
    <row r="18135" spans="8:8" x14ac:dyDescent="0.25">
      <c r="H18135" s="40" t="str">
        <f t="shared" si="308"/>
        <v/>
      </c>
    </row>
    <row r="18136" spans="8:8" x14ac:dyDescent="0.25">
      <c r="H18136" s="40" t="str">
        <f t="shared" si="308"/>
        <v/>
      </c>
    </row>
    <row r="18137" spans="8:8" x14ac:dyDescent="0.25">
      <c r="H18137" s="40" t="str">
        <f t="shared" si="308"/>
        <v/>
      </c>
    </row>
    <row r="18138" spans="8:8" x14ac:dyDescent="0.25">
      <c r="H18138" s="40" t="str">
        <f t="shared" si="308"/>
        <v/>
      </c>
    </row>
    <row r="18139" spans="8:8" x14ac:dyDescent="0.25">
      <c r="H18139" s="40" t="str">
        <f t="shared" si="308"/>
        <v/>
      </c>
    </row>
    <row r="18140" spans="8:8" x14ac:dyDescent="0.25">
      <c r="H18140" s="40" t="str">
        <f t="shared" si="308"/>
        <v/>
      </c>
    </row>
    <row r="18141" spans="8:8" x14ac:dyDescent="0.25">
      <c r="H18141" s="40" t="str">
        <f t="shared" si="308"/>
        <v/>
      </c>
    </row>
    <row r="18142" spans="8:8" x14ac:dyDescent="0.25">
      <c r="H18142" s="40" t="str">
        <f t="shared" si="308"/>
        <v/>
      </c>
    </row>
    <row r="18143" spans="8:8" x14ac:dyDescent="0.25">
      <c r="H18143" s="40" t="str">
        <f t="shared" si="308"/>
        <v/>
      </c>
    </row>
    <row r="18144" spans="8:8" x14ac:dyDescent="0.25">
      <c r="H18144" s="40" t="str">
        <f t="shared" si="308"/>
        <v/>
      </c>
    </row>
    <row r="18145" spans="8:8" x14ac:dyDescent="0.25">
      <c r="H18145" s="40" t="str">
        <f t="shared" si="308"/>
        <v/>
      </c>
    </row>
    <row r="18146" spans="8:8" x14ac:dyDescent="0.25">
      <c r="H18146" s="40" t="str">
        <f t="shared" si="308"/>
        <v/>
      </c>
    </row>
    <row r="18147" spans="8:8" x14ac:dyDescent="0.25">
      <c r="H18147" s="40" t="str">
        <f t="shared" si="308"/>
        <v/>
      </c>
    </row>
    <row r="18148" spans="8:8" x14ac:dyDescent="0.25">
      <c r="H18148" s="40" t="str">
        <f t="shared" si="308"/>
        <v/>
      </c>
    </row>
    <row r="18149" spans="8:8" x14ac:dyDescent="0.25">
      <c r="H18149" s="40" t="str">
        <f t="shared" si="308"/>
        <v/>
      </c>
    </row>
    <row r="18150" spans="8:8" x14ac:dyDescent="0.25">
      <c r="H18150" s="40" t="str">
        <f t="shared" si="308"/>
        <v/>
      </c>
    </row>
    <row r="18151" spans="8:8" x14ac:dyDescent="0.25">
      <c r="H18151" s="40" t="str">
        <f t="shared" si="308"/>
        <v/>
      </c>
    </row>
    <row r="18152" spans="8:8" x14ac:dyDescent="0.25">
      <c r="H18152" s="40" t="str">
        <f t="shared" si="308"/>
        <v/>
      </c>
    </row>
    <row r="18153" spans="8:8" x14ac:dyDescent="0.25">
      <c r="H18153" s="40" t="str">
        <f t="shared" si="308"/>
        <v/>
      </c>
    </row>
    <row r="18154" spans="8:8" x14ac:dyDescent="0.25">
      <c r="H18154" s="40" t="str">
        <f t="shared" si="308"/>
        <v/>
      </c>
    </row>
    <row r="18155" spans="8:8" x14ac:dyDescent="0.25">
      <c r="H18155" s="40" t="str">
        <f t="shared" si="308"/>
        <v/>
      </c>
    </row>
    <row r="18156" spans="8:8" x14ac:dyDescent="0.25">
      <c r="H18156" s="40" t="str">
        <f t="shared" si="308"/>
        <v/>
      </c>
    </row>
    <row r="18157" spans="8:8" x14ac:dyDescent="0.25">
      <c r="H18157" s="40" t="str">
        <f t="shared" si="308"/>
        <v/>
      </c>
    </row>
    <row r="18158" spans="8:8" x14ac:dyDescent="0.25">
      <c r="H18158" s="40" t="str">
        <f t="shared" si="308"/>
        <v/>
      </c>
    </row>
    <row r="18159" spans="8:8" x14ac:dyDescent="0.25">
      <c r="H18159" s="40" t="str">
        <f t="shared" si="308"/>
        <v/>
      </c>
    </row>
    <row r="18160" spans="8:8" x14ac:dyDescent="0.25">
      <c r="H18160" s="40" t="str">
        <f t="shared" si="308"/>
        <v/>
      </c>
    </row>
    <row r="18161" spans="8:8" x14ac:dyDescent="0.25">
      <c r="H18161" s="40" t="str">
        <f t="shared" si="308"/>
        <v/>
      </c>
    </row>
    <row r="18162" spans="8:8" x14ac:dyDescent="0.25">
      <c r="H18162" s="40" t="str">
        <f t="shared" si="308"/>
        <v/>
      </c>
    </row>
    <row r="18163" spans="8:8" x14ac:dyDescent="0.25">
      <c r="H18163" s="40" t="str">
        <f t="shared" si="308"/>
        <v/>
      </c>
    </row>
    <row r="18164" spans="8:8" x14ac:dyDescent="0.25">
      <c r="H18164" s="40" t="str">
        <f t="shared" si="308"/>
        <v/>
      </c>
    </row>
    <row r="18165" spans="8:8" x14ac:dyDescent="0.25">
      <c r="H18165" s="40" t="str">
        <f t="shared" si="308"/>
        <v/>
      </c>
    </row>
    <row r="18166" spans="8:8" x14ac:dyDescent="0.25">
      <c r="H18166" s="40" t="str">
        <f t="shared" si="308"/>
        <v/>
      </c>
    </row>
    <row r="18167" spans="8:8" x14ac:dyDescent="0.25">
      <c r="H18167" s="40" t="str">
        <f t="shared" si="308"/>
        <v/>
      </c>
    </row>
    <row r="18168" spans="8:8" x14ac:dyDescent="0.25">
      <c r="H18168" s="40" t="str">
        <f t="shared" si="308"/>
        <v/>
      </c>
    </row>
    <row r="18169" spans="8:8" x14ac:dyDescent="0.25">
      <c r="H18169" s="40" t="str">
        <f t="shared" si="308"/>
        <v/>
      </c>
    </row>
    <row r="18170" spans="8:8" x14ac:dyDescent="0.25">
      <c r="H18170" s="40" t="str">
        <f t="shared" si="308"/>
        <v/>
      </c>
    </row>
    <row r="18171" spans="8:8" x14ac:dyDescent="0.25">
      <c r="H18171" s="40" t="str">
        <f t="shared" si="308"/>
        <v/>
      </c>
    </row>
    <row r="18172" spans="8:8" x14ac:dyDescent="0.25">
      <c r="H18172" s="40" t="str">
        <f t="shared" si="308"/>
        <v/>
      </c>
    </row>
    <row r="18173" spans="8:8" x14ac:dyDescent="0.25">
      <c r="H18173" s="40" t="str">
        <f t="shared" si="308"/>
        <v/>
      </c>
    </row>
    <row r="18174" spans="8:8" x14ac:dyDescent="0.25">
      <c r="H18174" s="40" t="str">
        <f t="shared" si="308"/>
        <v/>
      </c>
    </row>
    <row r="18175" spans="8:8" x14ac:dyDescent="0.25">
      <c r="H18175" s="40" t="str">
        <f t="shared" si="308"/>
        <v/>
      </c>
    </row>
    <row r="18176" spans="8:8" x14ac:dyDescent="0.25">
      <c r="H18176" s="40" t="str">
        <f t="shared" si="308"/>
        <v/>
      </c>
    </row>
    <row r="18177" spans="8:8" x14ac:dyDescent="0.25">
      <c r="H18177" s="40" t="str">
        <f t="shared" si="308"/>
        <v/>
      </c>
    </row>
    <row r="18178" spans="8:8" x14ac:dyDescent="0.25">
      <c r="H18178" s="40" t="str">
        <f t="shared" si="308"/>
        <v/>
      </c>
    </row>
    <row r="18179" spans="8:8" x14ac:dyDescent="0.25">
      <c r="H18179" s="40" t="str">
        <f t="shared" si="308"/>
        <v/>
      </c>
    </row>
    <row r="18180" spans="8:8" x14ac:dyDescent="0.25">
      <c r="H18180" s="40" t="str">
        <f t="shared" si="308"/>
        <v/>
      </c>
    </row>
    <row r="18181" spans="8:8" x14ac:dyDescent="0.25">
      <c r="H18181" s="40" t="str">
        <f t="shared" ref="H18181:H18244" si="309">IF(OR(G18181=$K$10,G18181=$K$11,G18181=$K$14,G18181=$K$15,G18181=$K$16,G18181=$K$17,G18181=$K$18,G18181=$K$19,G18181=$K$20,G18181=$K$21,G18181=$K$22,G18181=$K$23,G18181=$K$24,G18181=$K$25,G18181=$K$26,G18181=$K$27,G18181=$K$28),$K$9,IF(OR(G18181=$K$32,G18181=$K$33),$K$31,IF(OR(G18181=$K$38),$K$37,"")))</f>
        <v/>
      </c>
    </row>
    <row r="18182" spans="8:8" x14ac:dyDescent="0.25">
      <c r="H18182" s="40" t="str">
        <f t="shared" si="309"/>
        <v/>
      </c>
    </row>
    <row r="18183" spans="8:8" x14ac:dyDescent="0.25">
      <c r="H18183" s="40" t="str">
        <f t="shared" si="309"/>
        <v/>
      </c>
    </row>
    <row r="18184" spans="8:8" x14ac:dyDescent="0.25">
      <c r="H18184" s="40" t="str">
        <f t="shared" si="309"/>
        <v/>
      </c>
    </row>
    <row r="18185" spans="8:8" x14ac:dyDescent="0.25">
      <c r="H18185" s="40" t="str">
        <f t="shared" si="309"/>
        <v/>
      </c>
    </row>
    <row r="18186" spans="8:8" x14ac:dyDescent="0.25">
      <c r="H18186" s="40" t="str">
        <f t="shared" si="309"/>
        <v/>
      </c>
    </row>
    <row r="18187" spans="8:8" x14ac:dyDescent="0.25">
      <c r="H18187" s="40" t="str">
        <f t="shared" si="309"/>
        <v/>
      </c>
    </row>
    <row r="18188" spans="8:8" x14ac:dyDescent="0.25">
      <c r="H18188" s="40" t="str">
        <f t="shared" si="309"/>
        <v/>
      </c>
    </row>
    <row r="18189" spans="8:8" x14ac:dyDescent="0.25">
      <c r="H18189" s="40" t="str">
        <f t="shared" si="309"/>
        <v/>
      </c>
    </row>
    <row r="18190" spans="8:8" x14ac:dyDescent="0.25">
      <c r="H18190" s="40" t="str">
        <f t="shared" si="309"/>
        <v/>
      </c>
    </row>
    <row r="18191" spans="8:8" x14ac:dyDescent="0.25">
      <c r="H18191" s="40" t="str">
        <f t="shared" si="309"/>
        <v/>
      </c>
    </row>
    <row r="18192" spans="8:8" x14ac:dyDescent="0.25">
      <c r="H18192" s="40" t="str">
        <f t="shared" si="309"/>
        <v/>
      </c>
    </row>
    <row r="18193" spans="8:8" x14ac:dyDescent="0.25">
      <c r="H18193" s="40" t="str">
        <f t="shared" si="309"/>
        <v/>
      </c>
    </row>
    <row r="18194" spans="8:8" x14ac:dyDescent="0.25">
      <c r="H18194" s="40" t="str">
        <f t="shared" si="309"/>
        <v/>
      </c>
    </row>
    <row r="18195" spans="8:8" x14ac:dyDescent="0.25">
      <c r="H18195" s="40" t="str">
        <f t="shared" si="309"/>
        <v/>
      </c>
    </row>
    <row r="18196" spans="8:8" x14ac:dyDescent="0.25">
      <c r="H18196" s="40" t="str">
        <f t="shared" si="309"/>
        <v/>
      </c>
    </row>
    <row r="18197" spans="8:8" x14ac:dyDescent="0.25">
      <c r="H18197" s="40" t="str">
        <f t="shared" si="309"/>
        <v/>
      </c>
    </row>
    <row r="18198" spans="8:8" x14ac:dyDescent="0.25">
      <c r="H18198" s="40" t="str">
        <f t="shared" si="309"/>
        <v/>
      </c>
    </row>
    <row r="18199" spans="8:8" x14ac:dyDescent="0.25">
      <c r="H18199" s="40" t="str">
        <f t="shared" si="309"/>
        <v/>
      </c>
    </row>
    <row r="18200" spans="8:8" x14ac:dyDescent="0.25">
      <c r="H18200" s="40" t="str">
        <f t="shared" si="309"/>
        <v/>
      </c>
    </row>
    <row r="18201" spans="8:8" x14ac:dyDescent="0.25">
      <c r="H18201" s="40" t="str">
        <f t="shared" si="309"/>
        <v/>
      </c>
    </row>
    <row r="18202" spans="8:8" x14ac:dyDescent="0.25">
      <c r="H18202" s="40" t="str">
        <f t="shared" si="309"/>
        <v/>
      </c>
    </row>
    <row r="18203" spans="8:8" x14ac:dyDescent="0.25">
      <c r="H18203" s="40" t="str">
        <f t="shared" si="309"/>
        <v/>
      </c>
    </row>
    <row r="18204" spans="8:8" x14ac:dyDescent="0.25">
      <c r="H18204" s="40" t="str">
        <f t="shared" si="309"/>
        <v/>
      </c>
    </row>
    <row r="18205" spans="8:8" x14ac:dyDescent="0.25">
      <c r="H18205" s="40" t="str">
        <f t="shared" si="309"/>
        <v/>
      </c>
    </row>
    <row r="18206" spans="8:8" x14ac:dyDescent="0.25">
      <c r="H18206" s="40" t="str">
        <f t="shared" si="309"/>
        <v/>
      </c>
    </row>
    <row r="18207" spans="8:8" x14ac:dyDescent="0.25">
      <c r="H18207" s="40" t="str">
        <f t="shared" si="309"/>
        <v/>
      </c>
    </row>
    <row r="18208" spans="8:8" x14ac:dyDescent="0.25">
      <c r="H18208" s="40" t="str">
        <f t="shared" si="309"/>
        <v/>
      </c>
    </row>
    <row r="18209" spans="8:8" x14ac:dyDescent="0.25">
      <c r="H18209" s="40" t="str">
        <f t="shared" si="309"/>
        <v/>
      </c>
    </row>
    <row r="18210" spans="8:8" x14ac:dyDescent="0.25">
      <c r="H18210" s="40" t="str">
        <f t="shared" si="309"/>
        <v/>
      </c>
    </row>
    <row r="18211" spans="8:8" x14ac:dyDescent="0.25">
      <c r="H18211" s="40" t="str">
        <f t="shared" si="309"/>
        <v/>
      </c>
    </row>
    <row r="18212" spans="8:8" x14ac:dyDescent="0.25">
      <c r="H18212" s="40" t="str">
        <f t="shared" si="309"/>
        <v/>
      </c>
    </row>
    <row r="18213" spans="8:8" x14ac:dyDescent="0.25">
      <c r="H18213" s="40" t="str">
        <f t="shared" si="309"/>
        <v/>
      </c>
    </row>
    <row r="18214" spans="8:8" x14ac:dyDescent="0.25">
      <c r="H18214" s="40" t="str">
        <f t="shared" si="309"/>
        <v/>
      </c>
    </row>
    <row r="18215" spans="8:8" x14ac:dyDescent="0.25">
      <c r="H18215" s="40" t="str">
        <f t="shared" si="309"/>
        <v/>
      </c>
    </row>
    <row r="18216" spans="8:8" x14ac:dyDescent="0.25">
      <c r="H18216" s="40" t="str">
        <f t="shared" si="309"/>
        <v/>
      </c>
    </row>
    <row r="18217" spans="8:8" x14ac:dyDescent="0.25">
      <c r="H18217" s="40" t="str">
        <f t="shared" si="309"/>
        <v/>
      </c>
    </row>
    <row r="18218" spans="8:8" x14ac:dyDescent="0.25">
      <c r="H18218" s="40" t="str">
        <f t="shared" si="309"/>
        <v/>
      </c>
    </row>
    <row r="18219" spans="8:8" x14ac:dyDescent="0.25">
      <c r="H18219" s="40" t="str">
        <f t="shared" si="309"/>
        <v/>
      </c>
    </row>
    <row r="18220" spans="8:8" x14ac:dyDescent="0.25">
      <c r="H18220" s="40" t="str">
        <f t="shared" si="309"/>
        <v/>
      </c>
    </row>
    <row r="18221" spans="8:8" x14ac:dyDescent="0.25">
      <c r="H18221" s="40" t="str">
        <f t="shared" si="309"/>
        <v/>
      </c>
    </row>
    <row r="18222" spans="8:8" x14ac:dyDescent="0.25">
      <c r="H18222" s="40" t="str">
        <f t="shared" si="309"/>
        <v/>
      </c>
    </row>
    <row r="18223" spans="8:8" x14ac:dyDescent="0.25">
      <c r="H18223" s="40" t="str">
        <f t="shared" si="309"/>
        <v/>
      </c>
    </row>
    <row r="18224" spans="8:8" x14ac:dyDescent="0.25">
      <c r="H18224" s="40" t="str">
        <f t="shared" si="309"/>
        <v/>
      </c>
    </row>
    <row r="18225" spans="8:8" x14ac:dyDescent="0.25">
      <c r="H18225" s="40" t="str">
        <f t="shared" si="309"/>
        <v/>
      </c>
    </row>
    <row r="18226" spans="8:8" x14ac:dyDescent="0.25">
      <c r="H18226" s="40" t="str">
        <f t="shared" si="309"/>
        <v/>
      </c>
    </row>
    <row r="18227" spans="8:8" x14ac:dyDescent="0.25">
      <c r="H18227" s="40" t="str">
        <f t="shared" si="309"/>
        <v/>
      </c>
    </row>
    <row r="18228" spans="8:8" x14ac:dyDescent="0.25">
      <c r="H18228" s="40" t="str">
        <f t="shared" si="309"/>
        <v/>
      </c>
    </row>
    <row r="18229" spans="8:8" x14ac:dyDescent="0.25">
      <c r="H18229" s="40" t="str">
        <f t="shared" si="309"/>
        <v/>
      </c>
    </row>
    <row r="18230" spans="8:8" x14ac:dyDescent="0.25">
      <c r="H18230" s="40" t="str">
        <f t="shared" si="309"/>
        <v/>
      </c>
    </row>
    <row r="18231" spans="8:8" x14ac:dyDescent="0.25">
      <c r="H18231" s="40" t="str">
        <f t="shared" si="309"/>
        <v/>
      </c>
    </row>
    <row r="18232" spans="8:8" x14ac:dyDescent="0.25">
      <c r="H18232" s="40" t="str">
        <f t="shared" si="309"/>
        <v/>
      </c>
    </row>
    <row r="18233" spans="8:8" x14ac:dyDescent="0.25">
      <c r="H18233" s="40" t="str">
        <f t="shared" si="309"/>
        <v/>
      </c>
    </row>
    <row r="18234" spans="8:8" x14ac:dyDescent="0.25">
      <c r="H18234" s="40" t="str">
        <f t="shared" si="309"/>
        <v/>
      </c>
    </row>
    <row r="18235" spans="8:8" x14ac:dyDescent="0.25">
      <c r="H18235" s="40" t="str">
        <f t="shared" si="309"/>
        <v/>
      </c>
    </row>
    <row r="18236" spans="8:8" x14ac:dyDescent="0.25">
      <c r="H18236" s="40" t="str">
        <f t="shared" si="309"/>
        <v/>
      </c>
    </row>
    <row r="18237" spans="8:8" x14ac:dyDescent="0.25">
      <c r="H18237" s="40" t="str">
        <f t="shared" si="309"/>
        <v/>
      </c>
    </row>
    <row r="18238" spans="8:8" x14ac:dyDescent="0.25">
      <c r="H18238" s="40" t="str">
        <f t="shared" si="309"/>
        <v/>
      </c>
    </row>
    <row r="18239" spans="8:8" x14ac:dyDescent="0.25">
      <c r="H18239" s="40" t="str">
        <f t="shared" si="309"/>
        <v/>
      </c>
    </row>
    <row r="18240" spans="8:8" x14ac:dyDescent="0.25">
      <c r="H18240" s="40" t="str">
        <f t="shared" si="309"/>
        <v/>
      </c>
    </row>
    <row r="18241" spans="8:8" x14ac:dyDescent="0.25">
      <c r="H18241" s="40" t="str">
        <f t="shared" si="309"/>
        <v/>
      </c>
    </row>
    <row r="18242" spans="8:8" x14ac:dyDescent="0.25">
      <c r="H18242" s="40" t="str">
        <f t="shared" si="309"/>
        <v/>
      </c>
    </row>
    <row r="18243" spans="8:8" x14ac:dyDescent="0.25">
      <c r="H18243" s="40" t="str">
        <f t="shared" si="309"/>
        <v/>
      </c>
    </row>
    <row r="18244" spans="8:8" x14ac:dyDescent="0.25">
      <c r="H18244" s="40" t="str">
        <f t="shared" si="309"/>
        <v/>
      </c>
    </row>
    <row r="18245" spans="8:8" x14ac:dyDescent="0.25">
      <c r="H18245" s="40" t="str">
        <f t="shared" ref="H18245:H18308" si="310">IF(OR(G18245=$K$10,G18245=$K$11,G18245=$K$14,G18245=$K$15,G18245=$K$16,G18245=$K$17,G18245=$K$18,G18245=$K$19,G18245=$K$20,G18245=$K$21,G18245=$K$22,G18245=$K$23,G18245=$K$24,G18245=$K$25,G18245=$K$26,G18245=$K$27,G18245=$K$28),$K$9,IF(OR(G18245=$K$32,G18245=$K$33),$K$31,IF(OR(G18245=$K$38),$K$37,"")))</f>
        <v/>
      </c>
    </row>
    <row r="18246" spans="8:8" x14ac:dyDescent="0.25">
      <c r="H18246" s="40" t="str">
        <f t="shared" si="310"/>
        <v/>
      </c>
    </row>
    <row r="18247" spans="8:8" x14ac:dyDescent="0.25">
      <c r="H18247" s="40" t="str">
        <f t="shared" si="310"/>
        <v/>
      </c>
    </row>
    <row r="18248" spans="8:8" x14ac:dyDescent="0.25">
      <c r="H18248" s="40" t="str">
        <f t="shared" si="310"/>
        <v/>
      </c>
    </row>
    <row r="18249" spans="8:8" x14ac:dyDescent="0.25">
      <c r="H18249" s="40" t="str">
        <f t="shared" si="310"/>
        <v/>
      </c>
    </row>
    <row r="18250" spans="8:8" x14ac:dyDescent="0.25">
      <c r="H18250" s="40" t="str">
        <f t="shared" si="310"/>
        <v/>
      </c>
    </row>
    <row r="18251" spans="8:8" x14ac:dyDescent="0.25">
      <c r="H18251" s="40" t="str">
        <f t="shared" si="310"/>
        <v/>
      </c>
    </row>
    <row r="18252" spans="8:8" x14ac:dyDescent="0.25">
      <c r="H18252" s="40" t="str">
        <f t="shared" si="310"/>
        <v/>
      </c>
    </row>
    <row r="18253" spans="8:8" x14ac:dyDescent="0.25">
      <c r="H18253" s="40" t="str">
        <f t="shared" si="310"/>
        <v/>
      </c>
    </row>
    <row r="18254" spans="8:8" x14ac:dyDescent="0.25">
      <c r="H18254" s="40" t="str">
        <f t="shared" si="310"/>
        <v/>
      </c>
    </row>
    <row r="18255" spans="8:8" x14ac:dyDescent="0.25">
      <c r="H18255" s="40" t="str">
        <f t="shared" si="310"/>
        <v/>
      </c>
    </row>
    <row r="18256" spans="8:8" x14ac:dyDescent="0.25">
      <c r="H18256" s="40" t="str">
        <f t="shared" si="310"/>
        <v/>
      </c>
    </row>
    <row r="18257" spans="8:8" x14ac:dyDescent="0.25">
      <c r="H18257" s="40" t="str">
        <f t="shared" si="310"/>
        <v/>
      </c>
    </row>
    <row r="18258" spans="8:8" x14ac:dyDescent="0.25">
      <c r="H18258" s="40" t="str">
        <f t="shared" si="310"/>
        <v/>
      </c>
    </row>
    <row r="18259" spans="8:8" x14ac:dyDescent="0.25">
      <c r="H18259" s="40" t="str">
        <f t="shared" si="310"/>
        <v/>
      </c>
    </row>
    <row r="18260" spans="8:8" x14ac:dyDescent="0.25">
      <c r="H18260" s="40" t="str">
        <f t="shared" si="310"/>
        <v/>
      </c>
    </row>
    <row r="18261" spans="8:8" x14ac:dyDescent="0.25">
      <c r="H18261" s="40" t="str">
        <f t="shared" si="310"/>
        <v/>
      </c>
    </row>
    <row r="18262" spans="8:8" x14ac:dyDescent="0.25">
      <c r="H18262" s="40" t="str">
        <f t="shared" si="310"/>
        <v/>
      </c>
    </row>
    <row r="18263" spans="8:8" x14ac:dyDescent="0.25">
      <c r="H18263" s="40" t="str">
        <f t="shared" si="310"/>
        <v/>
      </c>
    </row>
    <row r="18264" spans="8:8" x14ac:dyDescent="0.25">
      <c r="H18264" s="40" t="str">
        <f t="shared" si="310"/>
        <v/>
      </c>
    </row>
    <row r="18265" spans="8:8" x14ac:dyDescent="0.25">
      <c r="H18265" s="40" t="str">
        <f t="shared" si="310"/>
        <v/>
      </c>
    </row>
    <row r="18266" spans="8:8" x14ac:dyDescent="0.25">
      <c r="H18266" s="40" t="str">
        <f t="shared" si="310"/>
        <v/>
      </c>
    </row>
    <row r="18267" spans="8:8" x14ac:dyDescent="0.25">
      <c r="H18267" s="40" t="str">
        <f t="shared" si="310"/>
        <v/>
      </c>
    </row>
    <row r="18268" spans="8:8" x14ac:dyDescent="0.25">
      <c r="H18268" s="40" t="str">
        <f t="shared" si="310"/>
        <v/>
      </c>
    </row>
    <row r="18269" spans="8:8" x14ac:dyDescent="0.25">
      <c r="H18269" s="40" t="str">
        <f t="shared" si="310"/>
        <v/>
      </c>
    </row>
    <row r="18270" spans="8:8" x14ac:dyDescent="0.25">
      <c r="H18270" s="40" t="str">
        <f t="shared" si="310"/>
        <v/>
      </c>
    </row>
    <row r="18271" spans="8:8" x14ac:dyDescent="0.25">
      <c r="H18271" s="40" t="str">
        <f t="shared" si="310"/>
        <v/>
      </c>
    </row>
    <row r="18272" spans="8:8" x14ac:dyDescent="0.25">
      <c r="H18272" s="40" t="str">
        <f t="shared" si="310"/>
        <v/>
      </c>
    </row>
    <row r="18273" spans="8:8" x14ac:dyDescent="0.25">
      <c r="H18273" s="40" t="str">
        <f t="shared" si="310"/>
        <v/>
      </c>
    </row>
    <row r="18274" spans="8:8" x14ac:dyDescent="0.25">
      <c r="H18274" s="40" t="str">
        <f t="shared" si="310"/>
        <v/>
      </c>
    </row>
    <row r="18275" spans="8:8" x14ac:dyDescent="0.25">
      <c r="H18275" s="40" t="str">
        <f t="shared" si="310"/>
        <v/>
      </c>
    </row>
    <row r="18276" spans="8:8" x14ac:dyDescent="0.25">
      <c r="H18276" s="40" t="str">
        <f t="shared" si="310"/>
        <v/>
      </c>
    </row>
    <row r="18277" spans="8:8" x14ac:dyDescent="0.25">
      <c r="H18277" s="40" t="str">
        <f t="shared" si="310"/>
        <v/>
      </c>
    </row>
    <row r="18278" spans="8:8" x14ac:dyDescent="0.25">
      <c r="H18278" s="40" t="str">
        <f t="shared" si="310"/>
        <v/>
      </c>
    </row>
    <row r="18279" spans="8:8" x14ac:dyDescent="0.25">
      <c r="H18279" s="40" t="str">
        <f t="shared" si="310"/>
        <v/>
      </c>
    </row>
    <row r="18280" spans="8:8" x14ac:dyDescent="0.25">
      <c r="H18280" s="40" t="str">
        <f t="shared" si="310"/>
        <v/>
      </c>
    </row>
    <row r="18281" spans="8:8" x14ac:dyDescent="0.25">
      <c r="H18281" s="40" t="str">
        <f t="shared" si="310"/>
        <v/>
      </c>
    </row>
    <row r="18282" spans="8:8" x14ac:dyDescent="0.25">
      <c r="H18282" s="40" t="str">
        <f t="shared" si="310"/>
        <v/>
      </c>
    </row>
    <row r="18283" spans="8:8" x14ac:dyDescent="0.25">
      <c r="H18283" s="40" t="str">
        <f t="shared" si="310"/>
        <v/>
      </c>
    </row>
    <row r="18284" spans="8:8" x14ac:dyDescent="0.25">
      <c r="H18284" s="40" t="str">
        <f t="shared" si="310"/>
        <v/>
      </c>
    </row>
    <row r="18285" spans="8:8" x14ac:dyDescent="0.25">
      <c r="H18285" s="40" t="str">
        <f t="shared" si="310"/>
        <v/>
      </c>
    </row>
    <row r="18286" spans="8:8" x14ac:dyDescent="0.25">
      <c r="H18286" s="40" t="str">
        <f t="shared" si="310"/>
        <v/>
      </c>
    </row>
    <row r="18287" spans="8:8" x14ac:dyDescent="0.25">
      <c r="H18287" s="40" t="str">
        <f t="shared" si="310"/>
        <v/>
      </c>
    </row>
    <row r="18288" spans="8:8" x14ac:dyDescent="0.25">
      <c r="H18288" s="40" t="str">
        <f t="shared" si="310"/>
        <v/>
      </c>
    </row>
    <row r="18289" spans="8:8" x14ac:dyDescent="0.25">
      <c r="H18289" s="40" t="str">
        <f t="shared" si="310"/>
        <v/>
      </c>
    </row>
    <row r="18290" spans="8:8" x14ac:dyDescent="0.25">
      <c r="H18290" s="40" t="str">
        <f t="shared" si="310"/>
        <v/>
      </c>
    </row>
    <row r="18291" spans="8:8" x14ac:dyDescent="0.25">
      <c r="H18291" s="40" t="str">
        <f t="shared" si="310"/>
        <v/>
      </c>
    </row>
    <row r="18292" spans="8:8" x14ac:dyDescent="0.25">
      <c r="H18292" s="40" t="str">
        <f t="shared" si="310"/>
        <v/>
      </c>
    </row>
    <row r="18293" spans="8:8" x14ac:dyDescent="0.25">
      <c r="H18293" s="40" t="str">
        <f t="shared" si="310"/>
        <v/>
      </c>
    </row>
    <row r="18294" spans="8:8" x14ac:dyDescent="0.25">
      <c r="H18294" s="40" t="str">
        <f t="shared" si="310"/>
        <v/>
      </c>
    </row>
    <row r="18295" spans="8:8" x14ac:dyDescent="0.25">
      <c r="H18295" s="40" t="str">
        <f t="shared" si="310"/>
        <v/>
      </c>
    </row>
    <row r="18296" spans="8:8" x14ac:dyDescent="0.25">
      <c r="H18296" s="40" t="str">
        <f t="shared" si="310"/>
        <v/>
      </c>
    </row>
    <row r="18297" spans="8:8" x14ac:dyDescent="0.25">
      <c r="H18297" s="40" t="str">
        <f t="shared" si="310"/>
        <v/>
      </c>
    </row>
    <row r="18298" spans="8:8" x14ac:dyDescent="0.25">
      <c r="H18298" s="40" t="str">
        <f t="shared" si="310"/>
        <v/>
      </c>
    </row>
    <row r="18299" spans="8:8" x14ac:dyDescent="0.25">
      <c r="H18299" s="40" t="str">
        <f t="shared" si="310"/>
        <v/>
      </c>
    </row>
    <row r="18300" spans="8:8" x14ac:dyDescent="0.25">
      <c r="H18300" s="40" t="str">
        <f t="shared" si="310"/>
        <v/>
      </c>
    </row>
    <row r="18301" spans="8:8" x14ac:dyDescent="0.25">
      <c r="H18301" s="40" t="str">
        <f t="shared" si="310"/>
        <v/>
      </c>
    </row>
    <row r="18302" spans="8:8" x14ac:dyDescent="0.25">
      <c r="H18302" s="40" t="str">
        <f t="shared" si="310"/>
        <v/>
      </c>
    </row>
    <row r="18303" spans="8:8" x14ac:dyDescent="0.25">
      <c r="H18303" s="40" t="str">
        <f t="shared" si="310"/>
        <v/>
      </c>
    </row>
    <row r="18304" spans="8:8" x14ac:dyDescent="0.25">
      <c r="H18304" s="40" t="str">
        <f t="shared" si="310"/>
        <v/>
      </c>
    </row>
    <row r="18305" spans="8:8" x14ac:dyDescent="0.25">
      <c r="H18305" s="40" t="str">
        <f t="shared" si="310"/>
        <v/>
      </c>
    </row>
    <row r="18306" spans="8:8" x14ac:dyDescent="0.25">
      <c r="H18306" s="40" t="str">
        <f t="shared" si="310"/>
        <v/>
      </c>
    </row>
    <row r="18307" spans="8:8" x14ac:dyDescent="0.25">
      <c r="H18307" s="40" t="str">
        <f t="shared" si="310"/>
        <v/>
      </c>
    </row>
    <row r="18308" spans="8:8" x14ac:dyDescent="0.25">
      <c r="H18308" s="40" t="str">
        <f t="shared" si="310"/>
        <v/>
      </c>
    </row>
    <row r="18309" spans="8:8" x14ac:dyDescent="0.25">
      <c r="H18309" s="40" t="str">
        <f t="shared" ref="H18309:H18331" si="311">IF(OR(G18309=$K$10,G18309=$K$11,G18309=$K$14,G18309=$K$15,G18309=$K$16,G18309=$K$17,G18309=$K$18,G18309=$K$19,G18309=$K$20,G18309=$K$21,G18309=$K$22,G18309=$K$23,G18309=$K$24,G18309=$K$25,G18309=$K$26,G18309=$K$27,G18309=$K$28),$K$9,IF(OR(G18309=$K$32,G18309=$K$33),$K$31,IF(OR(G18309=$K$38),$K$37,"")))</f>
        <v/>
      </c>
    </row>
    <row r="18310" spans="8:8" x14ac:dyDescent="0.25">
      <c r="H18310" s="40" t="str">
        <f t="shared" si="311"/>
        <v/>
      </c>
    </row>
    <row r="18311" spans="8:8" x14ac:dyDescent="0.25">
      <c r="H18311" s="40" t="str">
        <f t="shared" si="311"/>
        <v/>
      </c>
    </row>
    <row r="18312" spans="8:8" x14ac:dyDescent="0.25">
      <c r="H18312" s="40" t="str">
        <f t="shared" si="311"/>
        <v/>
      </c>
    </row>
    <row r="18313" spans="8:8" x14ac:dyDescent="0.25">
      <c r="H18313" s="40" t="str">
        <f t="shared" si="311"/>
        <v/>
      </c>
    </row>
    <row r="18314" spans="8:8" x14ac:dyDescent="0.25">
      <c r="H18314" s="40" t="str">
        <f t="shared" si="311"/>
        <v/>
      </c>
    </row>
    <row r="18315" spans="8:8" x14ac:dyDescent="0.25">
      <c r="H18315" s="40" t="str">
        <f t="shared" si="311"/>
        <v/>
      </c>
    </row>
    <row r="18316" spans="8:8" x14ac:dyDescent="0.25">
      <c r="H18316" s="40" t="str">
        <f t="shared" si="311"/>
        <v/>
      </c>
    </row>
    <row r="18317" spans="8:8" x14ac:dyDescent="0.25">
      <c r="H18317" s="40" t="str">
        <f t="shared" si="311"/>
        <v/>
      </c>
    </row>
    <row r="18318" spans="8:8" x14ac:dyDescent="0.25">
      <c r="H18318" s="40" t="str">
        <f t="shared" si="311"/>
        <v/>
      </c>
    </row>
    <row r="18319" spans="8:8" x14ac:dyDescent="0.25">
      <c r="H18319" s="40" t="str">
        <f t="shared" si="311"/>
        <v/>
      </c>
    </row>
    <row r="18320" spans="8:8" x14ac:dyDescent="0.25">
      <c r="H18320" s="40" t="str">
        <f t="shared" si="311"/>
        <v/>
      </c>
    </row>
    <row r="18321" spans="8:8" x14ac:dyDescent="0.25">
      <c r="H18321" s="40" t="str">
        <f t="shared" si="311"/>
        <v/>
      </c>
    </row>
    <row r="18322" spans="8:8" x14ac:dyDescent="0.25">
      <c r="H18322" s="40" t="str">
        <f t="shared" si="311"/>
        <v/>
      </c>
    </row>
    <row r="18323" spans="8:8" x14ac:dyDescent="0.25">
      <c r="H18323" s="40" t="str">
        <f t="shared" si="311"/>
        <v/>
      </c>
    </row>
    <row r="18324" spans="8:8" x14ac:dyDescent="0.25">
      <c r="H18324" s="40" t="str">
        <f t="shared" si="311"/>
        <v/>
      </c>
    </row>
    <row r="18325" spans="8:8" x14ac:dyDescent="0.25">
      <c r="H18325" s="40" t="str">
        <f t="shared" si="311"/>
        <v/>
      </c>
    </row>
    <row r="18326" spans="8:8" x14ac:dyDescent="0.25">
      <c r="H18326" s="40" t="str">
        <f t="shared" si="311"/>
        <v/>
      </c>
    </row>
    <row r="18327" spans="8:8" x14ac:dyDescent="0.25">
      <c r="H18327" s="40" t="str">
        <f t="shared" si="311"/>
        <v/>
      </c>
    </row>
    <row r="18328" spans="8:8" x14ac:dyDescent="0.25">
      <c r="H18328" s="40" t="str">
        <f t="shared" si="311"/>
        <v/>
      </c>
    </row>
    <row r="18329" spans="8:8" x14ac:dyDescent="0.25">
      <c r="H18329" s="40" t="str">
        <f t="shared" si="311"/>
        <v/>
      </c>
    </row>
    <row r="18330" spans="8:8" x14ac:dyDescent="0.25">
      <c r="H18330" s="40" t="str">
        <f t="shared" si="311"/>
        <v/>
      </c>
    </row>
    <row r="18331" spans="8:8" x14ac:dyDescent="0.25">
      <c r="H18331" s="40" t="str">
        <f t="shared" si="311"/>
        <v/>
      </c>
    </row>
  </sheetData>
  <sheetProtection algorithmName="SHA-512" hashValue="gf1BWLkAxcxrdHKzW43+FR11keLG+M2Ekdzr1he6T59PkqETLDlENoOJhd+GRZ8xaYDfvb32EoGLAoa8INifdQ==" saltValue="0N8p050+8nDWKs2EVIJGQA==" spinCount="100000" sheet="1" objects="1" scenarios="1" selectLockedCells="1" autoFilter="0"/>
  <autoFilter ref="B4:H502" xr:uid="{00000000-0009-0000-0000-00000F000000}">
    <sortState ref="B5:H502">
      <sortCondition descending="1" ref="H4:H502"/>
    </sortState>
  </autoFilter>
  <conditionalFormatting sqref="B1:B1048576">
    <cfRule type="cellIs" dxfId="2" priority="4" stopIfTrue="1" operator="equal">
      <formula>" -   "</formula>
    </cfRule>
  </conditionalFormatting>
  <conditionalFormatting sqref="B5:B502">
    <cfRule type="cellIs" dxfId="1" priority="3" stopIfTrue="1" operator="equal">
      <formula>" 0   "</formula>
    </cfRule>
  </conditionalFormatting>
  <conditionalFormatting sqref="F5:F501">
    <cfRule type="cellIs" dxfId="0" priority="1" operator="equal">
      <formula>0</formula>
    </cfRule>
  </conditionalFormatting>
  <dataValidations count="1">
    <dataValidation type="custom" allowBlank="1" showInputMessage="1" showErrorMessage="1" errorTitle="CODIGO REPETIDO" error=" ¡ CODIGO YA EXISTE !." sqref="K161:K211 D5:D55" xr:uid="{00000000-0002-0000-0F00-000000000000}">
      <formula1>COUNTIF($D$17:$D$94,D5)=1</formula1>
    </dataValidation>
  </dataValidations>
  <pageMargins left="0.7" right="0.7" top="0.75" bottom="0.75" header="0.3" footer="0.3"/>
  <pageSetup orientation="portrait" horizontalDpi="360" verticalDpi="36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5"/>
  <dimension ref="B2:K361"/>
  <sheetViews>
    <sheetView workbookViewId="0">
      <selection activeCell="G18" sqref="G18:H18"/>
    </sheetView>
  </sheetViews>
  <sheetFormatPr baseColWidth="10" defaultColWidth="11.42578125" defaultRowHeight="15" x14ac:dyDescent="0.25"/>
  <cols>
    <col min="1" max="1" width="4.140625" customWidth="1"/>
    <col min="2" max="2" width="11.42578125" style="1" customWidth="1"/>
    <col min="3" max="3" width="4.85546875" style="1" customWidth="1"/>
    <col min="4" max="4" width="7.85546875" style="1" customWidth="1"/>
    <col min="5" max="6" width="28.42578125" style="1" customWidth="1"/>
    <col min="7" max="7" width="12" customWidth="1"/>
    <col min="8" max="8" width="4.7109375" style="53" customWidth="1"/>
    <col min="9" max="9" width="7.5703125" customWidth="1"/>
    <col min="10" max="10" width="13.28515625" customWidth="1"/>
    <col min="11" max="11" width="5.140625" customWidth="1"/>
  </cols>
  <sheetData>
    <row r="2" spans="2:11" ht="30" x14ac:dyDescent="0.25">
      <c r="B2" s="89" t="s">
        <v>127</v>
      </c>
      <c r="D2" s="89" t="s">
        <v>127</v>
      </c>
      <c r="E2" s="89" t="s">
        <v>27</v>
      </c>
      <c r="F2" s="89" t="s">
        <v>30</v>
      </c>
      <c r="G2" s="91" t="s">
        <v>150</v>
      </c>
      <c r="H2" s="94"/>
      <c r="J2" s="89" t="s">
        <v>151</v>
      </c>
    </row>
    <row r="3" spans="2:11" x14ac:dyDescent="0.25">
      <c r="B3" s="116"/>
      <c r="D3" s="106"/>
      <c r="E3" s="90" t="str">
        <f>IFERROR(VLOOKUP($D3,LISTA!A63:J8313,4,0),"")</f>
        <v/>
      </c>
      <c r="F3" s="90" t="str">
        <f>IFERROR(VLOOKUP($D3,LISTA!A63:J8313,5,0),"")</f>
        <v/>
      </c>
      <c r="G3" s="92">
        <f t="shared" ref="G3:G66" si="0" xml:space="preserve"> COUNTIF($B$3:$B$361,$D3)</f>
        <v>0</v>
      </c>
      <c r="H3" s="19"/>
      <c r="J3" s="90">
        <f>COUNT($D$3:$D$184)</f>
        <v>0</v>
      </c>
    </row>
    <row r="4" spans="2:11" x14ac:dyDescent="0.25">
      <c r="B4" s="116"/>
      <c r="D4" s="106"/>
      <c r="E4" s="90" t="str">
        <f>IFERROR(VLOOKUP($D4,LISTA!A2:J8251,4,0),"")</f>
        <v/>
      </c>
      <c r="F4" s="90" t="str">
        <f>IFERROR(VLOOKUP($D4,LISTA!A2:J8251,5,0),"")</f>
        <v/>
      </c>
      <c r="G4" s="92">
        <f t="shared" si="0"/>
        <v>0</v>
      </c>
      <c r="H4" s="19"/>
    </row>
    <row r="5" spans="2:11" x14ac:dyDescent="0.25">
      <c r="B5" s="116"/>
      <c r="D5" s="106"/>
      <c r="E5" s="90" t="str">
        <f>IFERROR(VLOOKUP($D5,LISTA!A2:J8250,4,0),"")</f>
        <v/>
      </c>
      <c r="F5" s="90" t="str">
        <f>IFERROR(VLOOKUP($D5,LISTA!A2:J8250,5,0),"")</f>
        <v/>
      </c>
      <c r="G5" s="92">
        <f t="shared" si="0"/>
        <v>0</v>
      </c>
      <c r="H5" s="19"/>
    </row>
    <row r="6" spans="2:11" x14ac:dyDescent="0.25">
      <c r="B6" s="116"/>
      <c r="D6" s="106"/>
      <c r="E6" s="90" t="str">
        <f>IFERROR(VLOOKUP($D6,LISTA!A3:J8253,4,0),"")</f>
        <v/>
      </c>
      <c r="F6" s="90" t="str">
        <f>IFERROR(VLOOKUP($D6,LISTA!A3:J8253,5,0),"")</f>
        <v/>
      </c>
      <c r="G6" s="92">
        <f t="shared" si="0"/>
        <v>0</v>
      </c>
      <c r="H6" s="19"/>
      <c r="I6" s="90"/>
      <c r="J6" s="95"/>
      <c r="K6" s="92">
        <f t="shared" ref="K6:K36" si="1" xml:space="preserve"> COUNTIF($B$3:$B$361,$D6)</f>
        <v>0</v>
      </c>
    </row>
    <row r="7" spans="2:11" x14ac:dyDescent="0.25">
      <c r="B7" s="116"/>
      <c r="D7" s="106"/>
      <c r="E7" s="90" t="str">
        <f>IFERROR(VLOOKUP($D7,LISTA!A75:J8325,4,0),"")</f>
        <v/>
      </c>
      <c r="F7" s="90" t="str">
        <f>IFERROR(VLOOKUP($D7,LISTA!A75:J8325,5,0),"")</f>
        <v/>
      </c>
      <c r="G7" s="92">
        <f t="shared" si="0"/>
        <v>0</v>
      </c>
      <c r="H7" s="19"/>
      <c r="I7" s="90"/>
      <c r="J7" s="95"/>
      <c r="K7" s="92">
        <f t="shared" si="1"/>
        <v>0</v>
      </c>
    </row>
    <row r="8" spans="2:11" x14ac:dyDescent="0.25">
      <c r="B8" s="116"/>
      <c r="D8" s="106"/>
      <c r="E8" s="90" t="str">
        <f>IFERROR(VLOOKUP($D8,LISTA!A10:J8260,4,0),"")</f>
        <v/>
      </c>
      <c r="F8" s="90" t="str">
        <f>IFERROR(VLOOKUP($D8,LISTA!A10:J8260,5,0),"")</f>
        <v/>
      </c>
      <c r="G8" s="92">
        <f t="shared" si="0"/>
        <v>0</v>
      </c>
      <c r="H8" s="19"/>
      <c r="I8" s="90"/>
      <c r="J8" s="95"/>
      <c r="K8" s="92">
        <f t="shared" si="1"/>
        <v>0</v>
      </c>
    </row>
    <row r="9" spans="2:11" x14ac:dyDescent="0.25">
      <c r="B9" s="116"/>
      <c r="D9" s="106"/>
      <c r="E9" s="90" t="str">
        <f>IFERROR(VLOOKUP($D9,LISTA!A233:J8483,4,0),"")</f>
        <v/>
      </c>
      <c r="F9" s="90" t="str">
        <f>IFERROR(VLOOKUP($D9,LISTA!A233:J8483,5,0),"")</f>
        <v/>
      </c>
      <c r="G9" s="92">
        <f t="shared" si="0"/>
        <v>0</v>
      </c>
      <c r="H9" s="19"/>
      <c r="I9" s="90"/>
      <c r="J9" s="95"/>
      <c r="K9" s="92">
        <f t="shared" si="1"/>
        <v>0</v>
      </c>
    </row>
    <row r="10" spans="2:11" x14ac:dyDescent="0.25">
      <c r="B10" s="116"/>
      <c r="D10" s="106"/>
      <c r="E10" s="90" t="str">
        <f>IFERROR(VLOOKUP($D10,LISTA!A243:J8493,4,0),"")</f>
        <v/>
      </c>
      <c r="F10" s="90" t="str">
        <f>IFERROR(VLOOKUP($D10,LISTA!A243:J8493,5,0),"")</f>
        <v/>
      </c>
      <c r="G10" s="92">
        <f t="shared" si="0"/>
        <v>0</v>
      </c>
      <c r="H10" s="19"/>
      <c r="I10" s="90"/>
      <c r="J10" s="95"/>
      <c r="K10" s="92">
        <f t="shared" si="1"/>
        <v>0</v>
      </c>
    </row>
    <row r="11" spans="2:11" x14ac:dyDescent="0.25">
      <c r="B11" s="116"/>
      <c r="D11" s="106"/>
      <c r="E11" s="90" t="str">
        <f>IFERROR(VLOOKUP($D11,LISTA!A174:J8424,4,0),"")</f>
        <v/>
      </c>
      <c r="F11" s="90" t="str">
        <f>IFERROR(VLOOKUP($D11,LISTA!A174:J8424,5,0),"")</f>
        <v/>
      </c>
      <c r="G11" s="92">
        <f t="shared" si="0"/>
        <v>0</v>
      </c>
      <c r="H11" s="19"/>
      <c r="I11" s="90"/>
      <c r="J11" s="95"/>
      <c r="K11" s="92">
        <f t="shared" si="1"/>
        <v>0</v>
      </c>
    </row>
    <row r="12" spans="2:11" x14ac:dyDescent="0.25">
      <c r="B12" s="116"/>
      <c r="D12" s="106"/>
      <c r="E12" s="90" t="str">
        <f>IFERROR(VLOOKUP($D12,LISTA!A149:J8399,4,0),"")</f>
        <v/>
      </c>
      <c r="F12" s="90" t="str">
        <f>IFERROR(VLOOKUP($D12,LISTA!A149:J8399,5,0),"")</f>
        <v/>
      </c>
      <c r="G12" s="92">
        <f t="shared" si="0"/>
        <v>0</v>
      </c>
      <c r="H12" s="19"/>
      <c r="I12" s="90"/>
      <c r="J12" s="95"/>
      <c r="K12" s="92">
        <f t="shared" si="1"/>
        <v>0</v>
      </c>
    </row>
    <row r="13" spans="2:11" x14ac:dyDescent="0.25">
      <c r="B13" s="116"/>
      <c r="D13" s="106"/>
      <c r="E13" s="90" t="str">
        <f>IFERROR(VLOOKUP($D13,LISTA!A60:J8310,4,0),"")</f>
        <v/>
      </c>
      <c r="F13" s="90" t="str">
        <f>IFERROR(VLOOKUP($D13,LISTA!A60:J8310,5,0),"")</f>
        <v/>
      </c>
      <c r="G13" s="92">
        <f t="shared" si="0"/>
        <v>0</v>
      </c>
      <c r="H13" s="19"/>
      <c r="I13" s="90"/>
      <c r="J13" s="95"/>
      <c r="K13" s="92">
        <f t="shared" si="1"/>
        <v>0</v>
      </c>
    </row>
    <row r="14" spans="2:11" x14ac:dyDescent="0.25">
      <c r="B14" s="116"/>
      <c r="D14" s="106"/>
      <c r="E14" s="90" t="str">
        <f>IFERROR(VLOOKUP($D14,LISTA!A151:J8401,4,0),"")</f>
        <v/>
      </c>
      <c r="F14" s="90" t="str">
        <f>IFERROR(VLOOKUP($D14,LISTA!A151:J8401,5,0),"")</f>
        <v/>
      </c>
      <c r="G14" s="92">
        <f t="shared" si="0"/>
        <v>0</v>
      </c>
      <c r="H14" s="19"/>
      <c r="I14" s="90"/>
      <c r="J14" s="95"/>
      <c r="K14" s="92">
        <f t="shared" si="1"/>
        <v>0</v>
      </c>
    </row>
    <row r="15" spans="2:11" x14ac:dyDescent="0.25">
      <c r="B15" s="116"/>
      <c r="D15" s="106"/>
      <c r="E15" s="90" t="str">
        <f>IFERROR(VLOOKUP($D15,LISTA!A8:J8258,4,0),"")</f>
        <v/>
      </c>
      <c r="F15" s="90" t="str">
        <f>IFERROR(VLOOKUP($D15,LISTA!A8:J8258,5,0),"")</f>
        <v/>
      </c>
      <c r="G15" s="92">
        <f t="shared" si="0"/>
        <v>0</v>
      </c>
      <c r="H15" s="19"/>
      <c r="I15" s="90"/>
      <c r="J15" s="95"/>
      <c r="K15" s="92">
        <f t="shared" si="1"/>
        <v>0</v>
      </c>
    </row>
    <row r="16" spans="2:11" x14ac:dyDescent="0.25">
      <c r="B16" s="116"/>
      <c r="D16" s="106"/>
      <c r="E16" s="90" t="str">
        <f>IFERROR(VLOOKUP($D16,LISTA!A9:J8259,4,0),"")</f>
        <v/>
      </c>
      <c r="F16" s="90" t="str">
        <f>IFERROR(VLOOKUP($D16,LISTA!A9:J8259,5,0),"")</f>
        <v/>
      </c>
      <c r="G16" s="92">
        <f t="shared" si="0"/>
        <v>0</v>
      </c>
      <c r="H16" s="19"/>
      <c r="I16" s="90"/>
      <c r="J16" s="95"/>
      <c r="K16" s="92">
        <f t="shared" si="1"/>
        <v>0</v>
      </c>
    </row>
    <row r="17" spans="2:11" x14ac:dyDescent="0.25">
      <c r="B17" s="116"/>
      <c r="D17" s="106"/>
      <c r="E17" s="90" t="str">
        <f>IFERROR(VLOOKUP($D17,LISTA!A61:J8311,4,0),"")</f>
        <v/>
      </c>
      <c r="F17" s="90" t="str">
        <f>IFERROR(VLOOKUP($D17,LISTA!A61:J8311,5,0),"")</f>
        <v/>
      </c>
      <c r="G17" s="92">
        <f t="shared" si="0"/>
        <v>0</v>
      </c>
      <c r="H17" s="19"/>
      <c r="I17" s="90"/>
      <c r="J17" s="95"/>
      <c r="K17" s="92">
        <f t="shared" si="1"/>
        <v>0</v>
      </c>
    </row>
    <row r="18" spans="2:11" x14ac:dyDescent="0.25">
      <c r="B18" s="116"/>
      <c r="D18" s="106"/>
      <c r="E18" s="90" t="str">
        <f>IFERROR(VLOOKUP($D18,LISTA!A74:J8324,4,0),"")</f>
        <v/>
      </c>
      <c r="F18" s="90" t="str">
        <f>IFERROR(VLOOKUP($D18,LISTA!A74:J8324,5,0),"")</f>
        <v/>
      </c>
      <c r="G18" s="92">
        <f t="shared" si="0"/>
        <v>0</v>
      </c>
      <c r="H18" s="19"/>
      <c r="I18" s="90"/>
      <c r="J18" s="95"/>
      <c r="K18" s="92">
        <f t="shared" si="1"/>
        <v>0</v>
      </c>
    </row>
    <row r="19" spans="2:11" x14ac:dyDescent="0.25">
      <c r="B19" s="116"/>
      <c r="D19" s="106"/>
      <c r="E19" s="90" t="str">
        <f>IFERROR(VLOOKUP($D19,LISTA!A118:J8368,4,0),"")</f>
        <v/>
      </c>
      <c r="F19" s="90" t="str">
        <f>IFERROR(VLOOKUP($D19,LISTA!A118:J8368,5,0),"")</f>
        <v/>
      </c>
      <c r="G19" s="92">
        <f t="shared" si="0"/>
        <v>0</v>
      </c>
      <c r="H19" s="19"/>
      <c r="I19" s="90"/>
      <c r="J19" s="95"/>
      <c r="K19" s="92">
        <f t="shared" si="1"/>
        <v>0</v>
      </c>
    </row>
    <row r="20" spans="2:11" x14ac:dyDescent="0.25">
      <c r="B20" s="116"/>
      <c r="D20" s="106"/>
      <c r="E20" s="90" t="str">
        <f>IFERROR(VLOOKUP($D20,LISTA!A30:J8280,4,0),"")</f>
        <v/>
      </c>
      <c r="F20" s="90" t="str">
        <f>IFERROR(VLOOKUP($D20,LISTA!A30:J8280,5,0),"")</f>
        <v/>
      </c>
      <c r="G20" s="92">
        <f t="shared" si="0"/>
        <v>0</v>
      </c>
      <c r="H20" s="19"/>
      <c r="I20" s="90"/>
      <c r="J20" s="95"/>
      <c r="K20" s="92">
        <f t="shared" si="1"/>
        <v>0</v>
      </c>
    </row>
    <row r="21" spans="2:11" x14ac:dyDescent="0.25">
      <c r="B21" s="116"/>
      <c r="D21" s="106"/>
      <c r="E21" s="90" t="str">
        <f>IFERROR(VLOOKUP($D21,LISTA!A154:J8404,4,0),"")</f>
        <v/>
      </c>
      <c r="F21" s="90" t="str">
        <f>IFERROR(VLOOKUP($D21,LISTA!A154:J8404,5,0),"")</f>
        <v/>
      </c>
      <c r="G21" s="92">
        <f t="shared" si="0"/>
        <v>0</v>
      </c>
      <c r="H21" s="19"/>
      <c r="I21" s="90"/>
      <c r="J21" s="95"/>
      <c r="K21" s="92">
        <f t="shared" si="1"/>
        <v>0</v>
      </c>
    </row>
    <row r="22" spans="2:11" x14ac:dyDescent="0.25">
      <c r="B22" s="116"/>
      <c r="D22" s="106"/>
      <c r="E22" s="90" t="str">
        <f>IFERROR(VLOOKUP($D22,LISTA!A162:J8412,4,0),"")</f>
        <v/>
      </c>
      <c r="F22" s="90" t="str">
        <f>IFERROR(VLOOKUP($D22,LISTA!A162:J8412,5,0),"")</f>
        <v/>
      </c>
      <c r="G22" s="92">
        <f t="shared" si="0"/>
        <v>0</v>
      </c>
      <c r="H22" s="19"/>
      <c r="I22" s="90"/>
      <c r="J22" s="95"/>
      <c r="K22" s="92">
        <f t="shared" si="1"/>
        <v>0</v>
      </c>
    </row>
    <row r="23" spans="2:11" x14ac:dyDescent="0.25">
      <c r="B23" s="116"/>
      <c r="D23" s="106"/>
      <c r="E23" s="90" t="str">
        <f>IFERROR(VLOOKUP($D23,LISTA!A188:J8438,4,0),"")</f>
        <v/>
      </c>
      <c r="F23" s="90" t="str">
        <f>IFERROR(VLOOKUP($D23,LISTA!A188:J8438,5,0),"")</f>
        <v/>
      </c>
      <c r="G23" s="92">
        <f t="shared" si="0"/>
        <v>0</v>
      </c>
      <c r="H23" s="19"/>
      <c r="I23" s="90"/>
      <c r="J23" s="95"/>
      <c r="K23" s="92">
        <f t="shared" si="1"/>
        <v>0</v>
      </c>
    </row>
    <row r="24" spans="2:11" x14ac:dyDescent="0.25">
      <c r="B24" s="116"/>
      <c r="D24" s="106"/>
      <c r="E24" s="90" t="str">
        <f>IFERROR(VLOOKUP($D24,LISTA!A143:J8393,4,0),"")</f>
        <v/>
      </c>
      <c r="F24" s="90" t="str">
        <f>IFERROR(VLOOKUP($D24,LISTA!A143:J8393,5,0),"")</f>
        <v/>
      </c>
      <c r="G24" s="92">
        <f t="shared" si="0"/>
        <v>0</v>
      </c>
      <c r="H24" s="19"/>
      <c r="I24" s="90"/>
      <c r="J24" s="95"/>
      <c r="K24" s="92">
        <f t="shared" si="1"/>
        <v>0</v>
      </c>
    </row>
    <row r="25" spans="2:11" x14ac:dyDescent="0.25">
      <c r="B25" s="116"/>
      <c r="D25" s="106"/>
      <c r="E25" s="90" t="str">
        <f>IFERROR(VLOOKUP($D25,LISTA!A192:J8442,4,0),"")</f>
        <v/>
      </c>
      <c r="F25" s="90" t="str">
        <f>IFERROR(VLOOKUP($D25,LISTA!A192:J8442,5,0),"")</f>
        <v/>
      </c>
      <c r="G25" s="92">
        <f t="shared" si="0"/>
        <v>0</v>
      </c>
      <c r="H25" s="19"/>
      <c r="I25" s="90"/>
      <c r="J25" s="95"/>
      <c r="K25" s="92">
        <f t="shared" si="1"/>
        <v>0</v>
      </c>
    </row>
    <row r="26" spans="2:11" x14ac:dyDescent="0.25">
      <c r="B26" s="116"/>
      <c r="D26" s="106"/>
      <c r="E26" s="90" t="str">
        <f>IFERROR(VLOOKUP($D26,LISTA!A160:J8410,4,0),"")</f>
        <v/>
      </c>
      <c r="F26" s="90" t="str">
        <f>IFERROR(VLOOKUP($D26,LISTA!A160:J8410,5,0),"")</f>
        <v/>
      </c>
      <c r="G26" s="92">
        <f t="shared" si="0"/>
        <v>0</v>
      </c>
      <c r="H26" s="19"/>
      <c r="I26" s="90"/>
      <c r="J26" s="95"/>
      <c r="K26" s="92">
        <f t="shared" si="1"/>
        <v>0</v>
      </c>
    </row>
    <row r="27" spans="2:11" x14ac:dyDescent="0.25">
      <c r="B27" s="116"/>
      <c r="D27" s="106"/>
      <c r="E27" s="90" t="str">
        <f>IFERROR(VLOOKUP($D27,LISTA!A165:J8415,4,0),"")</f>
        <v/>
      </c>
      <c r="F27" s="90" t="str">
        <f>IFERROR(VLOOKUP($D27,LISTA!A165:J8415,5,0),"")</f>
        <v/>
      </c>
      <c r="G27" s="92">
        <f t="shared" si="0"/>
        <v>0</v>
      </c>
      <c r="H27" s="19"/>
      <c r="I27" s="90"/>
      <c r="J27" s="95"/>
      <c r="K27" s="92">
        <f t="shared" si="1"/>
        <v>0</v>
      </c>
    </row>
    <row r="28" spans="2:11" x14ac:dyDescent="0.25">
      <c r="B28" s="116"/>
      <c r="D28" s="106"/>
      <c r="E28" s="90" t="str">
        <f>IFERROR(VLOOKUP($D28,LISTA!A226:J8476,4,0),"")</f>
        <v/>
      </c>
      <c r="F28" s="90" t="str">
        <f>IFERROR(VLOOKUP($D28,LISTA!A226:J8476,5,0),"")</f>
        <v/>
      </c>
      <c r="G28" s="92">
        <f t="shared" si="0"/>
        <v>0</v>
      </c>
      <c r="H28" s="19"/>
      <c r="I28" s="90"/>
      <c r="J28" s="95"/>
      <c r="K28" s="92">
        <f t="shared" si="1"/>
        <v>0</v>
      </c>
    </row>
    <row r="29" spans="2:11" x14ac:dyDescent="0.25">
      <c r="B29" s="116"/>
      <c r="D29" s="106"/>
      <c r="E29" s="90" t="str">
        <f>IFERROR(VLOOKUP($D29,LISTA!A124:J8374,4,0),"")</f>
        <v/>
      </c>
      <c r="F29" s="90" t="str">
        <f>IFERROR(VLOOKUP($D29,LISTA!A124:J8374,5,0),"")</f>
        <v/>
      </c>
      <c r="G29" s="92">
        <f t="shared" si="0"/>
        <v>0</v>
      </c>
      <c r="H29" s="19"/>
      <c r="I29" s="90"/>
      <c r="J29" s="95"/>
      <c r="K29" s="92">
        <f t="shared" si="1"/>
        <v>0</v>
      </c>
    </row>
    <row r="30" spans="2:11" x14ac:dyDescent="0.25">
      <c r="B30" s="116"/>
      <c r="D30" s="106"/>
      <c r="E30" s="90" t="str">
        <f>IFERROR(VLOOKUP($D30,LISTA!A85:J8335,4,0),"")</f>
        <v/>
      </c>
      <c r="F30" s="90" t="str">
        <f>IFERROR(VLOOKUP($D30,LISTA!A85:J8335,5,0),"")</f>
        <v/>
      </c>
      <c r="G30" s="92">
        <f t="shared" si="0"/>
        <v>0</v>
      </c>
      <c r="H30" s="19"/>
      <c r="I30" s="90"/>
      <c r="J30" s="95"/>
      <c r="K30" s="92">
        <f t="shared" si="1"/>
        <v>0</v>
      </c>
    </row>
    <row r="31" spans="2:11" x14ac:dyDescent="0.25">
      <c r="B31" s="116"/>
      <c r="D31" s="106"/>
      <c r="E31" s="90" t="str">
        <f>IFERROR(VLOOKUP($D31,LISTA!A95:J8345,4,0),"")</f>
        <v/>
      </c>
      <c r="F31" s="90" t="str">
        <f>IFERROR(VLOOKUP($D31,LISTA!A95:J8345,5,0),"")</f>
        <v/>
      </c>
      <c r="G31" s="92">
        <f t="shared" si="0"/>
        <v>0</v>
      </c>
      <c r="H31" s="19"/>
      <c r="I31" s="90"/>
      <c r="J31" s="95"/>
      <c r="K31" s="92">
        <f t="shared" si="1"/>
        <v>0</v>
      </c>
    </row>
    <row r="32" spans="2:11" x14ac:dyDescent="0.25">
      <c r="B32" s="116"/>
      <c r="D32" s="106"/>
      <c r="E32" s="90" t="str">
        <f>IFERROR(VLOOKUP($D32,LISTA!A97:J8347,4,0),"")</f>
        <v/>
      </c>
      <c r="F32" s="90" t="str">
        <f>IFERROR(VLOOKUP($D32,LISTA!A97:J8347,5,0),"")</f>
        <v/>
      </c>
      <c r="G32" s="92">
        <f t="shared" si="0"/>
        <v>0</v>
      </c>
      <c r="H32" s="19"/>
      <c r="I32" s="90"/>
      <c r="J32" s="95"/>
      <c r="K32" s="92">
        <f t="shared" si="1"/>
        <v>0</v>
      </c>
    </row>
    <row r="33" spans="2:11" x14ac:dyDescent="0.25">
      <c r="B33" s="116"/>
      <c r="D33" s="106"/>
      <c r="E33" s="90" t="str">
        <f>IFERROR(VLOOKUP($D33,LISTA!A119:J8369,4,0),"")</f>
        <v/>
      </c>
      <c r="F33" s="90" t="str">
        <f>IFERROR(VLOOKUP($D33,LISTA!A119:J8369,5,0),"")</f>
        <v/>
      </c>
      <c r="G33" s="92">
        <f t="shared" si="0"/>
        <v>0</v>
      </c>
      <c r="H33" s="19"/>
      <c r="I33" s="90"/>
      <c r="J33" s="95"/>
      <c r="K33" s="92">
        <f t="shared" si="1"/>
        <v>0</v>
      </c>
    </row>
    <row r="34" spans="2:11" x14ac:dyDescent="0.25">
      <c r="B34" s="116"/>
      <c r="D34" s="106"/>
      <c r="E34" s="90" t="str">
        <f>IFERROR(VLOOKUP($D34,LISTA!A153:J8403,4,0),"")</f>
        <v/>
      </c>
      <c r="F34" s="90" t="str">
        <f>IFERROR(VLOOKUP($D34,LISTA!A153:J8403,5,0),"")</f>
        <v/>
      </c>
      <c r="G34" s="92">
        <f t="shared" si="0"/>
        <v>0</v>
      </c>
      <c r="H34" s="19"/>
      <c r="I34" s="90"/>
      <c r="J34" s="95"/>
      <c r="K34" s="92">
        <f t="shared" si="1"/>
        <v>0</v>
      </c>
    </row>
    <row r="35" spans="2:11" x14ac:dyDescent="0.25">
      <c r="B35" s="116"/>
      <c r="D35" s="106"/>
      <c r="E35" s="90" t="str">
        <f>IFERROR(VLOOKUP($D35,LISTA!A96:J8346,4,0),"")</f>
        <v/>
      </c>
      <c r="F35" s="90" t="str">
        <f>IFERROR(VLOOKUP($D35,LISTA!A96:J8346,5,0),"")</f>
        <v/>
      </c>
      <c r="G35" s="92">
        <f t="shared" si="0"/>
        <v>0</v>
      </c>
      <c r="H35" s="19"/>
      <c r="I35" s="90"/>
      <c r="J35" s="95"/>
      <c r="K35" s="92">
        <f t="shared" si="1"/>
        <v>0</v>
      </c>
    </row>
    <row r="36" spans="2:11" x14ac:dyDescent="0.25">
      <c r="B36" s="116"/>
      <c r="D36" s="106"/>
      <c r="E36" s="90" t="str">
        <f>IFERROR(VLOOKUP($D36,LISTA!A76:J8326,4,0),"")</f>
        <v/>
      </c>
      <c r="F36" s="90" t="str">
        <f>IFERROR(VLOOKUP($D36,LISTA!A76:J8326,5,0),"")</f>
        <v/>
      </c>
      <c r="G36" s="92">
        <f t="shared" si="0"/>
        <v>0</v>
      </c>
      <c r="H36" s="19"/>
      <c r="I36" s="90"/>
      <c r="J36" s="95"/>
      <c r="K36" s="92">
        <f t="shared" si="1"/>
        <v>0</v>
      </c>
    </row>
    <row r="37" spans="2:11" x14ac:dyDescent="0.25">
      <c r="B37" s="116"/>
      <c r="D37" s="106"/>
      <c r="E37" s="90" t="str">
        <f>IFERROR(VLOOKUP($D37,LISTA!A108:J8358,4,0),"")</f>
        <v/>
      </c>
      <c r="F37" s="90" t="str">
        <f>IFERROR(VLOOKUP($D37,LISTA!A108:J8358,5,0),"")</f>
        <v/>
      </c>
      <c r="G37" s="92">
        <f t="shared" si="0"/>
        <v>0</v>
      </c>
      <c r="H37" s="19"/>
    </row>
    <row r="38" spans="2:11" x14ac:dyDescent="0.25">
      <c r="B38" s="116"/>
      <c r="D38" s="106"/>
      <c r="E38" s="90" t="str">
        <f>IFERROR(VLOOKUP($D38,LISTA!A89:J8339,4,0),"")</f>
        <v/>
      </c>
      <c r="F38" s="90" t="str">
        <f>IFERROR(VLOOKUP($D38,LISTA!A89:J8339,5,0),"")</f>
        <v/>
      </c>
      <c r="G38" s="92">
        <f t="shared" si="0"/>
        <v>0</v>
      </c>
      <c r="H38" s="19"/>
    </row>
    <row r="39" spans="2:11" x14ac:dyDescent="0.25">
      <c r="B39" s="116"/>
      <c r="D39" s="106"/>
      <c r="E39" s="90" t="str">
        <f>IFERROR(VLOOKUP($D39,LISTA!A90:J8340,4,0),"")</f>
        <v/>
      </c>
      <c r="F39" s="90" t="str">
        <f>IFERROR(VLOOKUP($D39,LISTA!A90:J8340,5,0),"")</f>
        <v/>
      </c>
      <c r="G39" s="92">
        <f t="shared" si="0"/>
        <v>0</v>
      </c>
      <c r="H39" s="19"/>
    </row>
    <row r="40" spans="2:11" x14ac:dyDescent="0.25">
      <c r="B40" s="116"/>
      <c r="D40" s="106"/>
      <c r="E40" s="90" t="str">
        <f>IFERROR(VLOOKUP($D40,LISTA!A110:J8360,4,0),"")</f>
        <v/>
      </c>
      <c r="F40" s="90" t="str">
        <f>IFERROR(VLOOKUP($D40,LISTA!A110:J8360,5,0),"")</f>
        <v/>
      </c>
      <c r="G40" s="92">
        <f t="shared" si="0"/>
        <v>0</v>
      </c>
      <c r="H40" s="19"/>
    </row>
    <row r="41" spans="2:11" x14ac:dyDescent="0.25">
      <c r="B41" s="116"/>
      <c r="D41" s="106"/>
      <c r="E41" s="90" t="str">
        <f>IFERROR(VLOOKUP($D41,LISTA!A84:J8334,4,0),"")</f>
        <v/>
      </c>
      <c r="F41" s="90" t="str">
        <f>IFERROR(VLOOKUP($D41,LISTA!A84:J8334,5,0),"")</f>
        <v/>
      </c>
      <c r="G41" s="92">
        <f t="shared" si="0"/>
        <v>0</v>
      </c>
      <c r="H41" s="19"/>
    </row>
    <row r="42" spans="2:11" x14ac:dyDescent="0.25">
      <c r="B42" s="116"/>
      <c r="D42" s="106"/>
      <c r="E42" s="90" t="str">
        <f>IFERROR(VLOOKUP($D42,LISTA!A87:J8337,4,0),"")</f>
        <v/>
      </c>
      <c r="F42" s="90" t="str">
        <f>IFERROR(VLOOKUP($D42,LISTA!A87:J8337,5,0),"")</f>
        <v/>
      </c>
      <c r="G42" s="92">
        <f t="shared" si="0"/>
        <v>0</v>
      </c>
      <c r="H42" s="19"/>
    </row>
    <row r="43" spans="2:11" x14ac:dyDescent="0.25">
      <c r="B43" s="116"/>
      <c r="D43" s="106"/>
      <c r="E43" s="90" t="str">
        <f>IFERROR(VLOOKUP($D43,LISTA!A88:J8338,4,0),"")</f>
        <v/>
      </c>
      <c r="F43" s="90" t="str">
        <f>IFERROR(VLOOKUP($D43,LISTA!A88:J8338,5,0),"")</f>
        <v/>
      </c>
      <c r="G43" s="92">
        <f t="shared" si="0"/>
        <v>0</v>
      </c>
      <c r="H43" s="19"/>
    </row>
    <row r="44" spans="2:11" x14ac:dyDescent="0.25">
      <c r="B44" s="116"/>
      <c r="D44" s="106"/>
      <c r="E44" s="90" t="str">
        <f>IFERROR(VLOOKUP($D44,LISTA!A79:J8329,4,0),"")</f>
        <v/>
      </c>
      <c r="F44" s="90" t="str">
        <f>IFERROR(VLOOKUP($D44,LISTA!A79:J8329,5,0),"")</f>
        <v/>
      </c>
      <c r="G44" s="92">
        <f t="shared" si="0"/>
        <v>0</v>
      </c>
      <c r="H44" s="19"/>
    </row>
    <row r="45" spans="2:11" x14ac:dyDescent="0.25">
      <c r="B45" s="116"/>
      <c r="D45" s="106"/>
      <c r="E45" s="90" t="str">
        <f>IFERROR(VLOOKUP($D45,LISTA!A82:J8332,4,0),"")</f>
        <v/>
      </c>
      <c r="F45" s="90" t="str">
        <f>IFERROR(VLOOKUP($D45,LISTA!A82:J8332,5,0),"")</f>
        <v/>
      </c>
      <c r="G45" s="92">
        <f t="shared" si="0"/>
        <v>0</v>
      </c>
      <c r="H45" s="19"/>
    </row>
    <row r="46" spans="2:11" x14ac:dyDescent="0.25">
      <c r="B46" s="116"/>
      <c r="D46" s="106"/>
      <c r="E46" s="90" t="str">
        <f>IFERROR(VLOOKUP($D46,LISTA!A94:J8344,4,0),"")</f>
        <v/>
      </c>
      <c r="F46" s="90" t="str">
        <f>IFERROR(VLOOKUP($D46,LISTA!A94:J8344,5,0),"")</f>
        <v/>
      </c>
      <c r="G46" s="92">
        <f t="shared" si="0"/>
        <v>0</v>
      </c>
      <c r="H46" s="19"/>
    </row>
    <row r="47" spans="2:11" x14ac:dyDescent="0.25">
      <c r="B47" s="116"/>
      <c r="D47" s="106"/>
      <c r="E47" s="90" t="str">
        <f>IFERROR(VLOOKUP($D47,LISTA!A107:J8357,4,0),"")</f>
        <v/>
      </c>
      <c r="F47" s="90" t="str">
        <f>IFERROR(VLOOKUP($D47,LISTA!A107:J8357,5,0),"")</f>
        <v/>
      </c>
      <c r="G47" s="92">
        <f t="shared" si="0"/>
        <v>0</v>
      </c>
      <c r="H47" s="19"/>
    </row>
    <row r="48" spans="2:11" x14ac:dyDescent="0.25">
      <c r="B48" s="116"/>
      <c r="D48" s="106"/>
      <c r="E48" s="90" t="str">
        <f>IFERROR(VLOOKUP($D48,LISTA!A113:J8363,4,0),"")</f>
        <v/>
      </c>
      <c r="F48" s="90" t="str">
        <f>IFERROR(VLOOKUP($D48,LISTA!A113:J8363,5,0),"")</f>
        <v/>
      </c>
      <c r="G48" s="92">
        <f t="shared" si="0"/>
        <v>0</v>
      </c>
      <c r="H48" s="19"/>
    </row>
    <row r="49" spans="2:8" x14ac:dyDescent="0.25">
      <c r="B49" s="116"/>
      <c r="D49" s="106"/>
      <c r="E49" s="90" t="str">
        <f>IFERROR(VLOOKUP($D49,LISTA!A120:J8370,4,0),"")</f>
        <v/>
      </c>
      <c r="F49" s="90" t="str">
        <f>IFERROR(VLOOKUP($D49,LISTA!A120:J8370,5,0),"")</f>
        <v/>
      </c>
      <c r="G49" s="92">
        <f t="shared" si="0"/>
        <v>0</v>
      </c>
      <c r="H49" s="19"/>
    </row>
    <row r="50" spans="2:8" x14ac:dyDescent="0.25">
      <c r="B50" s="116"/>
      <c r="D50" s="106"/>
      <c r="E50" s="90" t="str">
        <f>IFERROR(VLOOKUP($D50,LISTA!A80:J8330,4,0),"")</f>
        <v/>
      </c>
      <c r="F50" s="90" t="str">
        <f>IFERROR(VLOOKUP($D50,LISTA!A80:J8330,5,0),"")</f>
        <v/>
      </c>
      <c r="G50" s="92">
        <f t="shared" si="0"/>
        <v>0</v>
      </c>
      <c r="H50" s="19"/>
    </row>
    <row r="51" spans="2:8" x14ac:dyDescent="0.25">
      <c r="B51" s="116"/>
      <c r="D51" s="106"/>
      <c r="E51" s="90" t="str">
        <f>IFERROR(VLOOKUP($D51,LISTA!A212:J8462,4,0),"")</f>
        <v/>
      </c>
      <c r="F51" s="90" t="str">
        <f>IFERROR(VLOOKUP($D51,LISTA!A212:J8462,5,0),"")</f>
        <v/>
      </c>
      <c r="G51" s="92">
        <f t="shared" si="0"/>
        <v>0</v>
      </c>
      <c r="H51" s="19"/>
    </row>
    <row r="52" spans="2:8" x14ac:dyDescent="0.25">
      <c r="B52" s="116"/>
      <c r="D52" s="106"/>
      <c r="E52" s="90" t="str">
        <f>IFERROR(VLOOKUP($D52,LISTA!A6:J8256,4,0),"")</f>
        <v/>
      </c>
      <c r="F52" s="90" t="str">
        <f>IFERROR(VLOOKUP($D52,LISTA!A6:J8256,5,0),"")</f>
        <v/>
      </c>
      <c r="G52" s="92">
        <f t="shared" si="0"/>
        <v>0</v>
      </c>
      <c r="H52" s="19"/>
    </row>
    <row r="53" spans="2:8" x14ac:dyDescent="0.25">
      <c r="B53" s="116"/>
      <c r="D53" s="106"/>
      <c r="E53" s="90" t="str">
        <f>IFERROR(VLOOKUP($D53,LISTA!A28:J8278,4,0),"")</f>
        <v/>
      </c>
      <c r="F53" s="90" t="str">
        <f>IFERROR(VLOOKUP($D53,LISTA!A28:J8278,5,0),"")</f>
        <v/>
      </c>
      <c r="G53" s="92">
        <f t="shared" si="0"/>
        <v>0</v>
      </c>
      <c r="H53" s="19"/>
    </row>
    <row r="54" spans="2:8" x14ac:dyDescent="0.25">
      <c r="B54" s="116"/>
      <c r="D54" s="106"/>
      <c r="E54" s="90" t="str">
        <f>IFERROR(VLOOKUP($D54,LISTA!A103:J75954,4,0),"")</f>
        <v/>
      </c>
      <c r="F54" s="90" t="str">
        <f>IFERROR(VLOOKUP($D54,LISTA!A103:J100034,5,0),"")</f>
        <v/>
      </c>
      <c r="G54" s="92">
        <f t="shared" si="0"/>
        <v>0</v>
      </c>
      <c r="H54" s="19"/>
    </row>
    <row r="55" spans="2:8" x14ac:dyDescent="0.25">
      <c r="B55" s="116"/>
      <c r="D55" s="106"/>
      <c r="E55" s="90" t="str">
        <f>IFERROR(VLOOKUP($D55,LISTA!A109:J8359,4,0),"")</f>
        <v/>
      </c>
      <c r="F55" s="90" t="str">
        <f>IFERROR(VLOOKUP($D55,LISTA!A109:J8359,5,0),"")</f>
        <v/>
      </c>
      <c r="G55" s="92">
        <f t="shared" si="0"/>
        <v>0</v>
      </c>
      <c r="H55" s="19"/>
    </row>
    <row r="56" spans="2:8" x14ac:dyDescent="0.25">
      <c r="B56" s="116"/>
      <c r="D56" s="106"/>
      <c r="E56" s="90" t="str">
        <f>IFERROR(VLOOKUP($D56,LISTA!A111:J8361,4,0),"")</f>
        <v/>
      </c>
      <c r="F56" s="90" t="str">
        <f>IFERROR(VLOOKUP($D56,LISTA!A111:J8361,5,0),"")</f>
        <v/>
      </c>
      <c r="G56" s="92">
        <f t="shared" si="0"/>
        <v>0</v>
      </c>
      <c r="H56" s="19"/>
    </row>
    <row r="57" spans="2:8" x14ac:dyDescent="0.25">
      <c r="B57" s="116"/>
      <c r="D57" s="106"/>
      <c r="E57" s="90" t="str">
        <f>IFERROR(VLOOKUP($D57,LISTA!A117:J8367,4,0),"")</f>
        <v/>
      </c>
      <c r="F57" s="90" t="str">
        <f>IFERROR(VLOOKUP($D57,LISTA!A117:J8367,5,0),"")</f>
        <v/>
      </c>
      <c r="G57" s="92">
        <f t="shared" si="0"/>
        <v>0</v>
      </c>
      <c r="H57" s="19"/>
    </row>
    <row r="58" spans="2:8" x14ac:dyDescent="0.25">
      <c r="B58" s="116"/>
      <c r="D58" s="106"/>
      <c r="E58" s="90" t="str">
        <f>IFERROR(VLOOKUP($D58,LISTA!A114:J8364,4,0),"")</f>
        <v/>
      </c>
      <c r="F58" s="90" t="str">
        <f>IFERROR(VLOOKUP($D58,LISTA!A114:J8364,5,0),"")</f>
        <v/>
      </c>
      <c r="G58" s="92">
        <f t="shared" si="0"/>
        <v>0</v>
      </c>
      <c r="H58" s="19"/>
    </row>
    <row r="59" spans="2:8" x14ac:dyDescent="0.25">
      <c r="B59" s="116"/>
      <c r="D59" s="106"/>
      <c r="E59" s="90" t="str">
        <f>IFERROR(VLOOKUP($D59,LISTA!A127:J8377,4,0),"")</f>
        <v/>
      </c>
      <c r="F59" s="90" t="str">
        <f>IFERROR(VLOOKUP($D59,LISTA!A127:J8377,5,0),"")</f>
        <v/>
      </c>
      <c r="G59" s="92">
        <f t="shared" si="0"/>
        <v>0</v>
      </c>
      <c r="H59" s="19"/>
    </row>
    <row r="60" spans="2:8" x14ac:dyDescent="0.25">
      <c r="B60" s="116"/>
      <c r="D60" s="106"/>
      <c r="E60" s="90" t="str">
        <f>IFERROR(VLOOKUP($D60,LISTA!A148:J8398,4,0),"")</f>
        <v/>
      </c>
      <c r="F60" s="90" t="str">
        <f>IFERROR(VLOOKUP($D60,LISTA!A148:J8398,5,0),"")</f>
        <v/>
      </c>
      <c r="G60" s="92">
        <f t="shared" si="0"/>
        <v>0</v>
      </c>
      <c r="H60" s="19"/>
    </row>
    <row r="61" spans="2:8" x14ac:dyDescent="0.25">
      <c r="B61" s="116"/>
      <c r="D61" s="106"/>
      <c r="E61" s="90" t="str">
        <f>IFERROR(VLOOKUP($D61,LISTA!A155:J8405,4,0),"")</f>
        <v/>
      </c>
      <c r="F61" s="90" t="str">
        <f>IFERROR(VLOOKUP($D61,LISTA!A155:J8405,5,0),"")</f>
        <v/>
      </c>
      <c r="G61" s="92">
        <f t="shared" si="0"/>
        <v>0</v>
      </c>
      <c r="H61" s="19"/>
    </row>
    <row r="62" spans="2:8" x14ac:dyDescent="0.25">
      <c r="B62" s="116"/>
      <c r="D62" s="106"/>
      <c r="E62" s="90" t="str">
        <f>IFERROR(VLOOKUP($D62,LISTA!A2:J8247,4,0),"")</f>
        <v/>
      </c>
      <c r="F62" s="90" t="str">
        <f>IFERROR(VLOOKUP($D62,LISTA!A2:J8247,5,0),"")</f>
        <v/>
      </c>
      <c r="G62" s="92">
        <f t="shared" si="0"/>
        <v>0</v>
      </c>
      <c r="H62" s="19"/>
    </row>
    <row r="63" spans="2:8" x14ac:dyDescent="0.25">
      <c r="B63" s="116"/>
      <c r="D63" s="106"/>
      <c r="E63" s="90" t="str">
        <f>IFERROR(VLOOKUP($D63,LISTA!A121:J8371,4,0),"")</f>
        <v/>
      </c>
      <c r="F63" s="90" t="str">
        <f>IFERROR(VLOOKUP($D63,LISTA!A121:J8371,5,0),"")</f>
        <v/>
      </c>
      <c r="G63" s="92">
        <f t="shared" si="0"/>
        <v>0</v>
      </c>
      <c r="H63" s="19"/>
    </row>
    <row r="64" spans="2:8" x14ac:dyDescent="0.25">
      <c r="B64" s="116"/>
      <c r="D64" s="106"/>
      <c r="E64" s="90" t="str">
        <f>IFERROR(VLOOKUP($D64,LISTA!A122:J8372,4,0),"")</f>
        <v/>
      </c>
      <c r="F64" s="90" t="str">
        <f>IFERROR(VLOOKUP($D64,LISTA!A122:J8372,5,0),"")</f>
        <v/>
      </c>
      <c r="G64" s="92">
        <f t="shared" si="0"/>
        <v>0</v>
      </c>
      <c r="H64" s="19"/>
    </row>
    <row r="65" spans="2:8" x14ac:dyDescent="0.25">
      <c r="B65" s="116"/>
      <c r="D65" s="106"/>
      <c r="E65" s="90" t="str">
        <f>IFERROR(VLOOKUP($D65,LISTA!A123:J8373,4,0),"")</f>
        <v/>
      </c>
      <c r="F65" s="90" t="str">
        <f>IFERROR(VLOOKUP($D65,LISTA!A123:J8373,5,0),"")</f>
        <v/>
      </c>
      <c r="G65" s="92">
        <f t="shared" si="0"/>
        <v>0</v>
      </c>
      <c r="H65" s="19"/>
    </row>
    <row r="66" spans="2:8" x14ac:dyDescent="0.25">
      <c r="B66" s="116"/>
      <c r="D66" s="106"/>
      <c r="E66" s="90" t="str">
        <f>IFERROR(VLOOKUP($D66,LISTA!A128:J8378,4,0),"")</f>
        <v/>
      </c>
      <c r="F66" s="90" t="str">
        <f>IFERROR(VLOOKUP($D66,LISTA!A128:J8378,5,0),"")</f>
        <v/>
      </c>
      <c r="G66" s="92">
        <f t="shared" si="0"/>
        <v>0</v>
      </c>
      <c r="H66" s="19"/>
    </row>
    <row r="67" spans="2:8" x14ac:dyDescent="0.25">
      <c r="B67" s="116"/>
      <c r="D67" s="106"/>
      <c r="E67" s="90" t="str">
        <f>IFERROR(VLOOKUP($D67,LISTA!A131:J8381,4,0),"")</f>
        <v/>
      </c>
      <c r="F67" s="90" t="str">
        <f>IFERROR(VLOOKUP($D67,LISTA!A131:J8381,5,0),"")</f>
        <v/>
      </c>
      <c r="G67" s="92">
        <f t="shared" ref="G67:G130" si="2" xml:space="preserve"> COUNTIF($B$3:$B$361,$D67)</f>
        <v>0</v>
      </c>
      <c r="H67" s="19"/>
    </row>
    <row r="68" spans="2:8" x14ac:dyDescent="0.25">
      <c r="B68" s="116"/>
      <c r="D68" s="106"/>
      <c r="E68" s="90" t="str">
        <f>IFERROR(VLOOKUP($D68,LISTA!A133:J8383,4,0),"")</f>
        <v/>
      </c>
      <c r="F68" s="90" t="str">
        <f>IFERROR(VLOOKUP($D68,LISTA!A133:J8383,5,0),"")</f>
        <v/>
      </c>
      <c r="G68" s="92">
        <f t="shared" si="2"/>
        <v>0</v>
      </c>
      <c r="H68" s="19"/>
    </row>
    <row r="69" spans="2:8" x14ac:dyDescent="0.25">
      <c r="B69" s="116"/>
      <c r="D69" s="106"/>
      <c r="E69" s="90" t="str">
        <f>IFERROR(VLOOKUP($D69,LISTA!A134:J8384,4,0),"")</f>
        <v/>
      </c>
      <c r="F69" s="90" t="str">
        <f>IFERROR(VLOOKUP($D69,LISTA!A134:J8384,5,0),"")</f>
        <v/>
      </c>
      <c r="G69" s="92">
        <f t="shared" si="2"/>
        <v>0</v>
      </c>
      <c r="H69" s="19"/>
    </row>
    <row r="70" spans="2:8" x14ac:dyDescent="0.25">
      <c r="B70" s="116"/>
      <c r="D70" s="106"/>
      <c r="E70" s="90" t="str">
        <f>IFERROR(VLOOKUP($D70,LISTA!A140:J8390,4,0),"")</f>
        <v/>
      </c>
      <c r="F70" s="90" t="str">
        <f>IFERROR(VLOOKUP($D70,LISTA!A140:J8390,5,0),"")</f>
        <v/>
      </c>
      <c r="G70" s="92">
        <f t="shared" si="2"/>
        <v>0</v>
      </c>
      <c r="H70" s="19"/>
    </row>
    <row r="71" spans="2:8" x14ac:dyDescent="0.25">
      <c r="B71" s="116"/>
      <c r="D71" s="106"/>
      <c r="E71" s="90" t="str">
        <f>IFERROR(VLOOKUP($D71,LISTA!A145:J8395,4,0),"")</f>
        <v/>
      </c>
      <c r="F71" s="90" t="str">
        <f>IFERROR(VLOOKUP($D71,LISTA!A145:J8395,5,0),"")</f>
        <v/>
      </c>
      <c r="G71" s="92">
        <f t="shared" si="2"/>
        <v>0</v>
      </c>
      <c r="H71" s="19"/>
    </row>
    <row r="72" spans="2:8" x14ac:dyDescent="0.25">
      <c r="B72" s="116"/>
      <c r="D72" s="106"/>
      <c r="E72" s="90" t="str">
        <f>IFERROR(VLOOKUP($D72,LISTA!A161:J8411,4,0),"")</f>
        <v/>
      </c>
      <c r="F72" s="90" t="str">
        <f>IFERROR(VLOOKUP($D72,LISTA!A161:J8411,5,0),"")</f>
        <v/>
      </c>
      <c r="G72" s="92">
        <f t="shared" si="2"/>
        <v>0</v>
      </c>
      <c r="H72" s="19"/>
    </row>
    <row r="73" spans="2:8" x14ac:dyDescent="0.25">
      <c r="B73" s="116"/>
      <c r="D73" s="106"/>
      <c r="E73" s="90" t="str">
        <f>IFERROR(VLOOKUP($D73,LISTA!A187:J8437,4,0),"")</f>
        <v/>
      </c>
      <c r="F73" s="90" t="str">
        <f>IFERROR(VLOOKUP($D73,LISTA!A187:J8437,5,0),"")</f>
        <v/>
      </c>
      <c r="G73" s="92">
        <f t="shared" si="2"/>
        <v>0</v>
      </c>
      <c r="H73" s="19"/>
    </row>
    <row r="74" spans="2:8" x14ac:dyDescent="0.25">
      <c r="B74" s="116"/>
      <c r="D74" s="106"/>
      <c r="E74" s="90" t="str">
        <f>IFERROR(VLOOKUP($D74,LISTA!A190:J8440,4,0),"")</f>
        <v/>
      </c>
      <c r="F74" s="90" t="str">
        <f>IFERROR(VLOOKUP($D74,LISTA!A190:J8440,5,0),"")</f>
        <v/>
      </c>
      <c r="G74" s="92">
        <f t="shared" si="2"/>
        <v>0</v>
      </c>
      <c r="H74" s="19"/>
    </row>
    <row r="75" spans="2:8" x14ac:dyDescent="0.25">
      <c r="B75" s="116"/>
      <c r="D75" s="106"/>
      <c r="E75" s="90" t="str">
        <f>IFERROR(VLOOKUP($D75,LISTA!A193:J8443,4,0),"")</f>
        <v/>
      </c>
      <c r="F75" s="90" t="str">
        <f>IFERROR(VLOOKUP($D75,LISTA!A193:J8443,5,0),"")</f>
        <v/>
      </c>
      <c r="G75" s="92">
        <f t="shared" si="2"/>
        <v>0</v>
      </c>
      <c r="H75" s="19"/>
    </row>
    <row r="76" spans="2:8" x14ac:dyDescent="0.25">
      <c r="B76" s="116"/>
      <c r="D76" s="106"/>
      <c r="E76" s="90" t="str">
        <f>IFERROR(VLOOKUP($D76,LISTA!A242:J8492,4,0),"")</f>
        <v/>
      </c>
      <c r="F76" s="90" t="str">
        <f>IFERROR(VLOOKUP($D76,LISTA!A242:J8492,5,0),"")</f>
        <v/>
      </c>
      <c r="G76" s="92">
        <f t="shared" si="2"/>
        <v>0</v>
      </c>
      <c r="H76" s="19"/>
    </row>
    <row r="77" spans="2:8" x14ac:dyDescent="0.25">
      <c r="B77" s="116"/>
      <c r="D77" s="106"/>
      <c r="E77" s="90" t="str">
        <f>IFERROR(VLOOKUP($D77,LISTA!A60:J75911,4,0),"")</f>
        <v/>
      </c>
      <c r="F77" s="90" t="str">
        <f>IFERROR(VLOOKUP($D77,LISTA!A60:J99991,5,0),"")</f>
        <v/>
      </c>
      <c r="G77" s="92">
        <f t="shared" si="2"/>
        <v>0</v>
      </c>
      <c r="H77" s="19"/>
    </row>
    <row r="78" spans="2:8" x14ac:dyDescent="0.25">
      <c r="B78" s="116"/>
      <c r="D78" s="106"/>
      <c r="E78" s="90" t="str">
        <f>IFERROR(VLOOKUP($D78,LISTA!A141:J8391,4,0),"")</f>
        <v/>
      </c>
      <c r="F78" s="90" t="str">
        <f>IFERROR(VLOOKUP($D78,LISTA!A141:J8391,5,0),"")</f>
        <v/>
      </c>
      <c r="G78" s="92">
        <f t="shared" si="2"/>
        <v>0</v>
      </c>
      <c r="H78" s="19"/>
    </row>
    <row r="79" spans="2:8" x14ac:dyDescent="0.25">
      <c r="B79" s="116"/>
      <c r="D79" s="106"/>
      <c r="E79" s="90" t="str">
        <f>IFERROR(VLOOKUP($D79,LISTA!A159:J8409,4,0),"")</f>
        <v/>
      </c>
      <c r="F79" s="90" t="str">
        <f>IFERROR(VLOOKUP($D79,LISTA!A159:J8409,5,0),"")</f>
        <v/>
      </c>
      <c r="G79" s="92">
        <f t="shared" si="2"/>
        <v>0</v>
      </c>
      <c r="H79" s="19"/>
    </row>
    <row r="80" spans="2:8" x14ac:dyDescent="0.25">
      <c r="B80" s="116"/>
      <c r="D80" s="106"/>
      <c r="E80" s="90" t="str">
        <f>IFERROR(VLOOKUP($D80,LISTA!A241:J8491,4,0),"")</f>
        <v/>
      </c>
      <c r="F80" s="90" t="str">
        <f>IFERROR(VLOOKUP($D80,LISTA!A241:J8491,5,0),"")</f>
        <v/>
      </c>
      <c r="G80" s="92">
        <f t="shared" si="2"/>
        <v>0</v>
      </c>
      <c r="H80" s="19"/>
    </row>
    <row r="81" spans="2:8" x14ac:dyDescent="0.25">
      <c r="B81" s="116"/>
      <c r="D81" s="106"/>
      <c r="E81" s="90" t="str">
        <f>IFERROR(VLOOKUP($D81,LISTA!A61:J75912,4,0),"")</f>
        <v/>
      </c>
      <c r="F81" s="90" t="str">
        <f>IFERROR(VLOOKUP($D81,LISTA!A61:J99992,5,0),"")</f>
        <v/>
      </c>
      <c r="G81" s="92">
        <f t="shared" si="2"/>
        <v>0</v>
      </c>
      <c r="H81" s="19"/>
    </row>
    <row r="82" spans="2:8" x14ac:dyDescent="0.25">
      <c r="B82" s="116"/>
      <c r="D82" s="106"/>
      <c r="E82" s="90" t="str">
        <f>IFERROR(VLOOKUP($D82,LISTA!A64:J75915,4,0),"")</f>
        <v/>
      </c>
      <c r="F82" s="90" t="str">
        <f>IFERROR(VLOOKUP($D82,LISTA!A64:J99995,5,0),"")</f>
        <v/>
      </c>
      <c r="G82" s="92">
        <f t="shared" si="2"/>
        <v>0</v>
      </c>
      <c r="H82" s="19"/>
    </row>
    <row r="83" spans="2:8" x14ac:dyDescent="0.25">
      <c r="B83" s="116"/>
      <c r="D83" s="106"/>
      <c r="E83" s="90" t="str">
        <f>IFERROR(VLOOKUP($D83,LISTA!A24:J8274,4,0),"")</f>
        <v/>
      </c>
      <c r="F83" s="90" t="str">
        <f>IFERROR(VLOOKUP($D83,LISTA!A24:J8274,5,0),"")</f>
        <v/>
      </c>
      <c r="G83" s="92">
        <f t="shared" si="2"/>
        <v>0</v>
      </c>
      <c r="H83" s="19"/>
    </row>
    <row r="84" spans="2:8" x14ac:dyDescent="0.25">
      <c r="B84" s="116"/>
      <c r="D84" s="106"/>
      <c r="E84" s="90" t="str">
        <f>IFERROR(VLOOKUP($D84,LISTA!A27:J8277,4,0),"")</f>
        <v/>
      </c>
      <c r="F84" s="90" t="str">
        <f>IFERROR(VLOOKUP($D84,LISTA!A27:J8277,5,0),"")</f>
        <v/>
      </c>
      <c r="G84" s="92">
        <f t="shared" si="2"/>
        <v>0</v>
      </c>
      <c r="H84" s="19"/>
    </row>
    <row r="85" spans="2:8" x14ac:dyDescent="0.25">
      <c r="B85" s="116"/>
      <c r="D85" s="106"/>
      <c r="E85" s="90" t="str">
        <f>IFERROR(VLOOKUP($D85,LISTA!A99:J8349,4,0),"")</f>
        <v/>
      </c>
      <c r="F85" s="90" t="str">
        <f>IFERROR(VLOOKUP($D85,LISTA!A99:J8349,5,0),"")</f>
        <v/>
      </c>
      <c r="G85" s="92">
        <f t="shared" si="2"/>
        <v>0</v>
      </c>
      <c r="H85" s="19"/>
    </row>
    <row r="86" spans="2:8" x14ac:dyDescent="0.25">
      <c r="B86" s="116"/>
      <c r="D86" s="106"/>
      <c r="E86" s="90" t="str">
        <f>IFERROR(VLOOKUP($D86,LISTA!A157:J8407,4,0),"")</f>
        <v/>
      </c>
      <c r="F86" s="90" t="str">
        <f>IFERROR(VLOOKUP($D86,LISTA!A157:J8407,5,0),"")</f>
        <v/>
      </c>
      <c r="G86" s="92">
        <f t="shared" si="2"/>
        <v>0</v>
      </c>
      <c r="H86" s="19"/>
    </row>
    <row r="87" spans="2:8" x14ac:dyDescent="0.25">
      <c r="B87" s="116"/>
      <c r="D87" s="106"/>
      <c r="E87" s="90" t="str">
        <f>IFERROR(VLOOKUP($D87,LISTA!A92:J75943,4,0),"")</f>
        <v/>
      </c>
      <c r="F87" s="90" t="str">
        <f>IFERROR(VLOOKUP($D87,LISTA!A92:J100023,5,0),"")</f>
        <v/>
      </c>
      <c r="G87" s="92">
        <f t="shared" si="2"/>
        <v>0</v>
      </c>
      <c r="H87" s="19"/>
    </row>
    <row r="88" spans="2:8" x14ac:dyDescent="0.25">
      <c r="B88" s="116"/>
      <c r="D88" s="106"/>
      <c r="E88" s="90" t="str">
        <f>IFERROR(VLOOKUP($D88,LISTA!A39:J8289,4,0),"")</f>
        <v/>
      </c>
      <c r="F88" s="90" t="str">
        <f>IFERROR(VLOOKUP($D88,LISTA!A39:J8289,5,0),"")</f>
        <v/>
      </c>
      <c r="G88" s="92">
        <f t="shared" si="2"/>
        <v>0</v>
      </c>
      <c r="H88" s="19"/>
    </row>
    <row r="89" spans="2:8" x14ac:dyDescent="0.25">
      <c r="B89" s="116"/>
      <c r="D89" s="106"/>
      <c r="E89" s="90" t="str">
        <f>IFERROR(VLOOKUP($D89,LISTA!A44:J8294,4,0),"")</f>
        <v/>
      </c>
      <c r="F89" s="90" t="str">
        <f>IFERROR(VLOOKUP($D89,LISTA!A44:J8294,5,0),"")</f>
        <v/>
      </c>
      <c r="G89" s="92">
        <f t="shared" si="2"/>
        <v>0</v>
      </c>
      <c r="H89" s="19"/>
    </row>
    <row r="90" spans="2:8" x14ac:dyDescent="0.25">
      <c r="B90" s="116"/>
      <c r="D90" s="106"/>
      <c r="E90" s="90" t="str">
        <f>IFERROR(VLOOKUP($D90,LISTA!A86:J8336,4,0),"")</f>
        <v/>
      </c>
      <c r="F90" s="90" t="str">
        <f>IFERROR(VLOOKUP($D90,LISTA!A86:J8336,5,0),"")</f>
        <v/>
      </c>
      <c r="G90" s="92">
        <f t="shared" si="2"/>
        <v>0</v>
      </c>
      <c r="H90" s="19"/>
    </row>
    <row r="91" spans="2:8" x14ac:dyDescent="0.25">
      <c r="B91" s="116"/>
      <c r="D91" s="106"/>
      <c r="E91" s="90" t="str">
        <f>IFERROR(VLOOKUP($D91,LISTA!A91:J8341,4,0),"")</f>
        <v/>
      </c>
      <c r="F91" s="90" t="str">
        <f>IFERROR(VLOOKUP($D91,LISTA!A91:J8341,5,0),"")</f>
        <v/>
      </c>
      <c r="G91" s="92">
        <f t="shared" si="2"/>
        <v>0</v>
      </c>
      <c r="H91" s="19"/>
    </row>
    <row r="92" spans="2:8" x14ac:dyDescent="0.25">
      <c r="B92" s="116"/>
      <c r="D92" s="106"/>
      <c r="E92" s="90" t="str">
        <f>IFERROR(VLOOKUP($D92,LISTA!A249:J8499,4,0),"")</f>
        <v/>
      </c>
      <c r="F92" s="90" t="str">
        <f>IFERROR(VLOOKUP($D92,LISTA!A249:J8499,5,0),"")</f>
        <v/>
      </c>
      <c r="G92" s="92">
        <f t="shared" si="2"/>
        <v>0</v>
      </c>
      <c r="H92" s="19"/>
    </row>
    <row r="93" spans="2:8" x14ac:dyDescent="0.25">
      <c r="B93" s="116"/>
      <c r="D93" s="106"/>
      <c r="E93" s="90" t="str">
        <f>IFERROR(VLOOKUP($D93,LISTA!A156:J8406,4,0),"")</f>
        <v/>
      </c>
      <c r="F93" s="90" t="str">
        <f>IFERROR(VLOOKUP($D93,LISTA!A156:J8406,5,0),"")</f>
        <v/>
      </c>
      <c r="G93" s="92">
        <f t="shared" si="2"/>
        <v>0</v>
      </c>
      <c r="H93" s="19"/>
    </row>
    <row r="94" spans="2:8" x14ac:dyDescent="0.25">
      <c r="B94" s="116"/>
      <c r="D94" s="106"/>
      <c r="E94" s="90" t="str">
        <f>IFERROR(VLOOKUP($D94,LISTA!A196:J8446,4,0),"")</f>
        <v/>
      </c>
      <c r="F94" s="90" t="str">
        <f>IFERROR(VLOOKUP($D94,LISTA!A196:J8446,5,0),"")</f>
        <v/>
      </c>
      <c r="G94" s="92">
        <f t="shared" si="2"/>
        <v>0</v>
      </c>
      <c r="H94" s="19"/>
    </row>
    <row r="95" spans="2:8" x14ac:dyDescent="0.25">
      <c r="B95" s="116"/>
      <c r="D95" s="106"/>
      <c r="E95" s="90" t="str">
        <f>IFERROR(VLOOKUP($D95,LISTA!A197:J8447,4,0),"")</f>
        <v/>
      </c>
      <c r="F95" s="90" t="str">
        <f>IFERROR(VLOOKUP($D95,LISTA!A197:J8447,5,0),"")</f>
        <v/>
      </c>
      <c r="G95" s="92">
        <f t="shared" si="2"/>
        <v>0</v>
      </c>
      <c r="H95" s="19"/>
    </row>
    <row r="96" spans="2:8" x14ac:dyDescent="0.25">
      <c r="B96" s="116"/>
      <c r="D96" s="106"/>
      <c r="E96" s="90" t="str">
        <f>IFERROR(VLOOKUP($D96,LISTA!A246:J8496,4,0),"")</f>
        <v/>
      </c>
      <c r="F96" s="90" t="str">
        <f>IFERROR(VLOOKUP($D96,LISTA!A246:J8496,5,0),"")</f>
        <v/>
      </c>
      <c r="G96" s="92">
        <f t="shared" si="2"/>
        <v>0</v>
      </c>
      <c r="H96" s="19"/>
    </row>
    <row r="97" spans="2:8" x14ac:dyDescent="0.25">
      <c r="B97" s="116"/>
      <c r="D97" s="106"/>
      <c r="E97" s="90" t="str">
        <f>IFERROR(VLOOKUP($D97,LISTA!A129:J8379,4,0),"")</f>
        <v/>
      </c>
      <c r="F97" s="90" t="str">
        <f>IFERROR(VLOOKUP($D97,LISTA!A129:J8379,5,0),"")</f>
        <v/>
      </c>
      <c r="G97" s="92">
        <f t="shared" si="2"/>
        <v>0</v>
      </c>
      <c r="H97" s="19"/>
    </row>
    <row r="98" spans="2:8" x14ac:dyDescent="0.25">
      <c r="B98" s="116"/>
      <c r="D98" s="106"/>
      <c r="E98" s="90" t="str">
        <f>IFERROR(VLOOKUP($D98,LISTA!A189:J8439,4,0),"")</f>
        <v/>
      </c>
      <c r="F98" s="90" t="str">
        <f>IFERROR(VLOOKUP($D98,LISTA!A189:J8439,5,0),"")</f>
        <v/>
      </c>
      <c r="G98" s="92">
        <f t="shared" si="2"/>
        <v>0</v>
      </c>
      <c r="H98" s="19"/>
    </row>
    <row r="99" spans="2:8" x14ac:dyDescent="0.25">
      <c r="B99" s="116"/>
      <c r="D99" s="106"/>
      <c r="E99" s="90" t="str">
        <f>IFERROR(VLOOKUP($D99,LISTA!A202:J8452,4,0),"")</f>
        <v/>
      </c>
      <c r="F99" s="90" t="str">
        <f>IFERROR(VLOOKUP($D99,LISTA!A202:J8452,5,0),"")</f>
        <v/>
      </c>
      <c r="G99" s="92">
        <f t="shared" si="2"/>
        <v>0</v>
      </c>
      <c r="H99" s="19"/>
    </row>
    <row r="100" spans="2:8" x14ac:dyDescent="0.25">
      <c r="B100" s="116"/>
      <c r="D100" s="106"/>
      <c r="E100" s="90" t="str">
        <f>IFERROR(VLOOKUP($D100,LISTA!A105:J8355,4,0),"")</f>
        <v/>
      </c>
      <c r="F100" s="90" t="str">
        <f>IFERROR(VLOOKUP($D100,LISTA!A105:J8355,5,0),"")</f>
        <v/>
      </c>
      <c r="G100" s="92">
        <f t="shared" si="2"/>
        <v>0</v>
      </c>
      <c r="H100" s="19"/>
    </row>
    <row r="101" spans="2:8" x14ac:dyDescent="0.25">
      <c r="B101" s="116"/>
      <c r="D101" s="106"/>
      <c r="E101" s="90" t="str">
        <f>IFERROR(VLOOKUP($D101,LISTA!A106:J8356,4,0),"")</f>
        <v/>
      </c>
      <c r="F101" s="90" t="str">
        <f>IFERROR(VLOOKUP($D101,LISTA!A106:J8356,5,0),"")</f>
        <v/>
      </c>
      <c r="G101" s="92">
        <f t="shared" si="2"/>
        <v>0</v>
      </c>
      <c r="H101" s="19"/>
    </row>
    <row r="102" spans="2:8" x14ac:dyDescent="0.25">
      <c r="B102" s="116"/>
      <c r="D102" s="106"/>
      <c r="E102" s="90" t="str">
        <f>IFERROR(VLOOKUP($D102,LISTA!A35:J8285,4,0),"")</f>
        <v/>
      </c>
      <c r="F102" s="90" t="str">
        <f>IFERROR(VLOOKUP($D102,LISTA!A35:J8285,5,0),"")</f>
        <v/>
      </c>
      <c r="G102" s="92">
        <f t="shared" si="2"/>
        <v>0</v>
      </c>
      <c r="H102" s="19"/>
    </row>
    <row r="103" spans="2:8" x14ac:dyDescent="0.25">
      <c r="B103" s="116"/>
      <c r="D103" s="106"/>
      <c r="E103" s="90" t="str">
        <f>IFERROR(VLOOKUP($D103,LISTA!A251:J8501,4,0),"")</f>
        <v/>
      </c>
      <c r="F103" s="90" t="str">
        <f>IFERROR(VLOOKUP($D103,LISTA!A251:J8501,5,0),"")</f>
        <v/>
      </c>
      <c r="G103" s="92">
        <f t="shared" si="2"/>
        <v>0</v>
      </c>
      <c r="H103" s="19"/>
    </row>
    <row r="104" spans="2:8" x14ac:dyDescent="0.25">
      <c r="B104" s="116"/>
      <c r="D104" s="106"/>
      <c r="E104" s="90" t="str">
        <f>IFERROR(VLOOKUP($D104,LISTA!A13:J8263,4,0),"")</f>
        <v/>
      </c>
      <c r="F104" s="90" t="str">
        <f>IFERROR(VLOOKUP($D104,LISTA!A13:J8263,5,0),"")</f>
        <v/>
      </c>
      <c r="G104" s="92">
        <f t="shared" si="2"/>
        <v>0</v>
      </c>
      <c r="H104" s="19"/>
    </row>
    <row r="105" spans="2:8" x14ac:dyDescent="0.25">
      <c r="B105" s="116"/>
      <c r="D105" s="106"/>
      <c r="E105" s="90" t="str">
        <f>IFERROR(VLOOKUP($D105,LISTA!A17:J8267,4,0),"")</f>
        <v/>
      </c>
      <c r="F105" s="90" t="str">
        <f>IFERROR(VLOOKUP($D105,LISTA!A17:J8267,5,0),"")</f>
        <v/>
      </c>
      <c r="G105" s="92">
        <f t="shared" si="2"/>
        <v>0</v>
      </c>
      <c r="H105" s="19"/>
    </row>
    <row r="106" spans="2:8" x14ac:dyDescent="0.25">
      <c r="B106" s="116"/>
      <c r="D106" s="106"/>
      <c r="E106" s="90" t="str">
        <f>IFERROR(VLOOKUP($D106,LISTA!A2:J8245,4,0),"")</f>
        <v/>
      </c>
      <c r="F106" s="90" t="str">
        <f>IFERROR(VLOOKUP($D106,LISTA!A2:J8245,5,0),"")</f>
        <v/>
      </c>
      <c r="G106" s="92">
        <f t="shared" si="2"/>
        <v>0</v>
      </c>
      <c r="H106" s="19"/>
    </row>
    <row r="107" spans="2:8" x14ac:dyDescent="0.25">
      <c r="B107" s="116"/>
      <c r="D107" s="106"/>
      <c r="E107" s="90" t="str">
        <f>IFERROR(VLOOKUP($D107,LISTA!A97:J75948,4,0),"")</f>
        <v/>
      </c>
      <c r="F107" s="90" t="str">
        <f>IFERROR(VLOOKUP($D107,LISTA!A97:J100028,5,0),"")</f>
        <v/>
      </c>
      <c r="G107" s="92">
        <f t="shared" si="2"/>
        <v>0</v>
      </c>
      <c r="H107" s="19"/>
    </row>
    <row r="108" spans="2:8" x14ac:dyDescent="0.25">
      <c r="B108" s="116"/>
      <c r="D108" s="106"/>
      <c r="E108" s="90" t="str">
        <f>IFERROR(VLOOKUP($D108,LISTA!A191:J8441,4,0),"")</f>
        <v/>
      </c>
      <c r="F108" s="90" t="str">
        <f>IFERROR(VLOOKUP($D108,LISTA!A191:J8441,5,0),"")</f>
        <v/>
      </c>
      <c r="G108" s="92">
        <f t="shared" si="2"/>
        <v>0</v>
      </c>
      <c r="H108" s="19"/>
    </row>
    <row r="109" spans="2:8" x14ac:dyDescent="0.25">
      <c r="B109" s="116"/>
      <c r="D109" s="106"/>
      <c r="E109" s="90" t="str">
        <f>IFERROR(VLOOKUP($D109,LISTA!A22:J8272,4,0),"")</f>
        <v/>
      </c>
      <c r="F109" s="90" t="str">
        <f>IFERROR(VLOOKUP($D109,LISTA!A22:J8272,5,0),"")</f>
        <v/>
      </c>
      <c r="G109" s="92">
        <f t="shared" si="2"/>
        <v>0</v>
      </c>
      <c r="H109" s="19"/>
    </row>
    <row r="110" spans="2:8" x14ac:dyDescent="0.25">
      <c r="B110" s="116"/>
      <c r="D110" s="106"/>
      <c r="E110" s="90" t="str">
        <f>IFERROR(VLOOKUP($D110,LISTA!A23:J8273,4,0),"")</f>
        <v/>
      </c>
      <c r="F110" s="90" t="str">
        <f>IFERROR(VLOOKUP($D110,LISTA!A23:J8273,5,0),"")</f>
        <v/>
      </c>
      <c r="G110" s="92">
        <f t="shared" si="2"/>
        <v>0</v>
      </c>
      <c r="H110" s="19"/>
    </row>
    <row r="111" spans="2:8" x14ac:dyDescent="0.25">
      <c r="B111" s="116"/>
      <c r="D111" s="106"/>
      <c r="E111" s="90" t="str">
        <f>IFERROR(VLOOKUP($D111,LISTA!A57:J8307,4,0),"")</f>
        <v/>
      </c>
      <c r="F111" s="90" t="str">
        <f>IFERROR(VLOOKUP($D111,LISTA!A57:J8307,5,0),"")</f>
        <v/>
      </c>
      <c r="G111" s="92">
        <f t="shared" si="2"/>
        <v>0</v>
      </c>
      <c r="H111" s="19"/>
    </row>
    <row r="112" spans="2:8" x14ac:dyDescent="0.25">
      <c r="B112" s="116"/>
      <c r="D112" s="106"/>
      <c r="E112" s="90" t="str">
        <f>IFERROR(VLOOKUP($D112,LISTA!A68:J8318,4,0),"")</f>
        <v/>
      </c>
      <c r="F112" s="90" t="str">
        <f>IFERROR(VLOOKUP($D112,LISTA!A68:J8318,5,0),"")</f>
        <v/>
      </c>
      <c r="G112" s="92">
        <f t="shared" si="2"/>
        <v>0</v>
      </c>
      <c r="H112" s="19"/>
    </row>
    <row r="113" spans="2:8" x14ac:dyDescent="0.25">
      <c r="B113" s="116"/>
      <c r="D113" s="106"/>
      <c r="E113" s="90" t="str">
        <f>IFERROR(VLOOKUP($D113,LISTA!A71:J8321,4,0),"")</f>
        <v/>
      </c>
      <c r="F113" s="90" t="str">
        <f>IFERROR(VLOOKUP($D113,LISTA!A71:J8321,5,0),"")</f>
        <v/>
      </c>
      <c r="G113" s="92">
        <f t="shared" si="2"/>
        <v>0</v>
      </c>
      <c r="H113" s="19"/>
    </row>
    <row r="114" spans="2:8" x14ac:dyDescent="0.25">
      <c r="B114" s="116"/>
      <c r="D114" s="106"/>
      <c r="E114" s="90" t="str">
        <f>IFERROR(VLOOKUP($D114,LISTA!A70:J8320,4,0),"")</f>
        <v/>
      </c>
      <c r="F114" s="90" t="str">
        <f>IFERROR(VLOOKUP($D114,LISTA!A70:J8320,5,0),"")</f>
        <v/>
      </c>
      <c r="G114" s="92">
        <f t="shared" si="2"/>
        <v>0</v>
      </c>
      <c r="H114" s="19"/>
    </row>
    <row r="115" spans="2:8" x14ac:dyDescent="0.25">
      <c r="B115" s="116"/>
      <c r="D115" s="106"/>
      <c r="E115" s="90" t="str">
        <f>IFERROR(VLOOKUP($D115,LISTA!A2:J8252,4,0),"")</f>
        <v/>
      </c>
      <c r="F115" s="90" t="str">
        <f>IFERROR(VLOOKUP($D115,LISTA!A2:J8252,5,0),"")</f>
        <v/>
      </c>
      <c r="G115" s="92">
        <f t="shared" si="2"/>
        <v>0</v>
      </c>
      <c r="H115" s="19"/>
    </row>
    <row r="116" spans="2:8" x14ac:dyDescent="0.25">
      <c r="B116" s="116"/>
      <c r="D116" s="106"/>
      <c r="E116" s="90" t="str">
        <f>IFERROR(VLOOKUP($D116,LISTA!A4:J8254,4,0),"")</f>
        <v/>
      </c>
      <c r="F116" s="90" t="str">
        <f>IFERROR(VLOOKUP($D116,LISTA!A4:J8254,5,0),"")</f>
        <v/>
      </c>
      <c r="G116" s="92">
        <f t="shared" si="2"/>
        <v>0</v>
      </c>
      <c r="H116" s="19"/>
    </row>
    <row r="117" spans="2:8" x14ac:dyDescent="0.25">
      <c r="B117" s="116"/>
      <c r="D117" s="106"/>
      <c r="E117" s="90" t="str">
        <f>IFERROR(VLOOKUP($D117,LISTA!A12:J8262,4,0),"")</f>
        <v/>
      </c>
      <c r="F117" s="90" t="str">
        <f>IFERROR(VLOOKUP($D117,LISTA!A12:J8262,5,0),"")</f>
        <v/>
      </c>
      <c r="G117" s="92">
        <f t="shared" si="2"/>
        <v>0</v>
      </c>
      <c r="H117" s="19"/>
    </row>
    <row r="118" spans="2:8" x14ac:dyDescent="0.25">
      <c r="B118" s="116"/>
      <c r="D118" s="106"/>
      <c r="E118" s="90" t="str">
        <f>IFERROR(VLOOKUP($D118,LISTA!A49:J8299,4,0),"")</f>
        <v/>
      </c>
      <c r="F118" s="90" t="str">
        <f>IFERROR(VLOOKUP($D118,LISTA!A49:J8299,5,0),"")</f>
        <v/>
      </c>
      <c r="G118" s="92">
        <f t="shared" si="2"/>
        <v>0</v>
      </c>
      <c r="H118" s="19"/>
    </row>
    <row r="119" spans="2:8" x14ac:dyDescent="0.25">
      <c r="B119" s="116"/>
      <c r="D119" s="106"/>
      <c r="E119" s="90" t="str">
        <f>IFERROR(VLOOKUP($D119,LISTA!A51:J8301,4,0),"")</f>
        <v/>
      </c>
      <c r="F119" s="90" t="str">
        <f>IFERROR(VLOOKUP($D119,LISTA!A51:J8301,5,0),"")</f>
        <v/>
      </c>
      <c r="G119" s="92">
        <f t="shared" si="2"/>
        <v>0</v>
      </c>
      <c r="H119" s="19"/>
    </row>
    <row r="120" spans="2:8" x14ac:dyDescent="0.25">
      <c r="B120" s="116"/>
      <c r="D120" s="106"/>
      <c r="E120" s="90" t="str">
        <f>IFERROR(VLOOKUP($D120,LISTA!A54:J8304,4,0),"")</f>
        <v/>
      </c>
      <c r="F120" s="90" t="str">
        <f>IFERROR(VLOOKUP($D120,LISTA!A54:J8304,5,0),"")</f>
        <v/>
      </c>
      <c r="G120" s="92">
        <f t="shared" si="2"/>
        <v>0</v>
      </c>
      <c r="H120" s="19"/>
    </row>
    <row r="121" spans="2:8" x14ac:dyDescent="0.25">
      <c r="B121" s="116"/>
      <c r="D121" s="106"/>
      <c r="E121" s="90" t="str">
        <f>IFERROR(VLOOKUP($D121,LISTA!A56:J8306,4,0),"")</f>
        <v/>
      </c>
      <c r="F121" s="90" t="str">
        <f>IFERROR(VLOOKUP($D121,LISTA!A56:J8306,5,0),"")</f>
        <v/>
      </c>
      <c r="G121" s="92">
        <f t="shared" si="2"/>
        <v>0</v>
      </c>
      <c r="H121" s="19"/>
    </row>
    <row r="122" spans="2:8" x14ac:dyDescent="0.25">
      <c r="B122" s="116"/>
      <c r="D122" s="106"/>
      <c r="E122" s="90" t="str">
        <f>IFERROR(VLOOKUP($D122,LISTA!A69:J8319,4,0),"")</f>
        <v/>
      </c>
      <c r="F122" s="90" t="str">
        <f>IFERROR(VLOOKUP($D122,LISTA!A69:J8319,5,0),"")</f>
        <v/>
      </c>
      <c r="G122" s="92">
        <f t="shared" si="2"/>
        <v>0</v>
      </c>
      <c r="H122" s="19"/>
    </row>
    <row r="123" spans="2:8" x14ac:dyDescent="0.25">
      <c r="B123" s="116"/>
      <c r="D123" s="106"/>
      <c r="E123" s="90" t="str">
        <f>IFERROR(VLOOKUP($D123,LISTA!A72:J8322,4,0),"")</f>
        <v/>
      </c>
      <c r="F123" s="90" t="str">
        <f>IFERROR(VLOOKUP($D123,LISTA!A72:J8322,5,0),"")</f>
        <v/>
      </c>
      <c r="G123" s="92">
        <f t="shared" si="2"/>
        <v>0</v>
      </c>
      <c r="H123" s="19"/>
    </row>
    <row r="124" spans="2:8" x14ac:dyDescent="0.25">
      <c r="B124" s="116"/>
      <c r="D124" s="106"/>
      <c r="E124" s="90" t="str">
        <f>IFERROR(VLOOKUP($D124,LISTA!A42:J8292,4,0),"")</f>
        <v/>
      </c>
      <c r="F124" s="90" t="str">
        <f>IFERROR(VLOOKUP($D124,LISTA!A42:J8292,5,0),"")</f>
        <v/>
      </c>
      <c r="G124" s="92">
        <f t="shared" si="2"/>
        <v>0</v>
      </c>
      <c r="H124" s="19"/>
    </row>
    <row r="125" spans="2:8" x14ac:dyDescent="0.25">
      <c r="B125" s="116"/>
      <c r="D125" s="106"/>
      <c r="E125" s="90" t="str">
        <f>IFERROR(VLOOKUP($D125,LISTA!A50:J8300,4,0),"")</f>
        <v/>
      </c>
      <c r="F125" s="90" t="str">
        <f>IFERROR(VLOOKUP($D125,LISTA!A50:J8300,5,0),"")</f>
        <v/>
      </c>
      <c r="G125" s="92">
        <f t="shared" si="2"/>
        <v>0</v>
      </c>
      <c r="H125" s="19"/>
    </row>
    <row r="126" spans="2:8" x14ac:dyDescent="0.25">
      <c r="B126" s="116"/>
      <c r="D126" s="106"/>
      <c r="E126" s="90" t="str">
        <f>IFERROR(VLOOKUP($D126,LISTA!A52:J8302,4,0),"")</f>
        <v/>
      </c>
      <c r="F126" s="90" t="str">
        <f>IFERROR(VLOOKUP($D126,LISTA!A52:J8302,5,0),"")</f>
        <v/>
      </c>
      <c r="G126" s="92">
        <f t="shared" si="2"/>
        <v>0</v>
      </c>
      <c r="H126" s="19"/>
    </row>
    <row r="127" spans="2:8" x14ac:dyDescent="0.25">
      <c r="B127" s="116"/>
      <c r="D127" s="106"/>
      <c r="E127" s="90" t="str">
        <f>IFERROR(VLOOKUP($D127,LISTA!A53:J8303,4,0),"")</f>
        <v/>
      </c>
      <c r="F127" s="90" t="str">
        <f>IFERROR(VLOOKUP($D127,LISTA!A53:J8303,5,0),"")</f>
        <v/>
      </c>
      <c r="G127" s="92">
        <f t="shared" si="2"/>
        <v>0</v>
      </c>
      <c r="H127" s="19"/>
    </row>
    <row r="128" spans="2:8" x14ac:dyDescent="0.25">
      <c r="B128" s="116"/>
      <c r="D128" s="106"/>
      <c r="E128" s="90" t="str">
        <f>IFERROR(VLOOKUP($D128,LISTA!A40:J8290,4,0),"")</f>
        <v/>
      </c>
      <c r="F128" s="90" t="str">
        <f>IFERROR(VLOOKUP($D128,LISTA!A40:J8290,5,0),"")</f>
        <v/>
      </c>
      <c r="G128" s="92">
        <f t="shared" si="2"/>
        <v>0</v>
      </c>
      <c r="H128" s="19"/>
    </row>
    <row r="129" spans="2:8" x14ac:dyDescent="0.25">
      <c r="B129"/>
      <c r="D129" s="106"/>
      <c r="E129" s="90" t="str">
        <f>IFERROR(VLOOKUP($D129,LISTA!A62:J75913,4,0),"")</f>
        <v/>
      </c>
      <c r="F129" s="90" t="str">
        <f>IFERROR(VLOOKUP($D129,LISTA!A62:J99993,5,0),"")</f>
        <v/>
      </c>
      <c r="G129" s="92">
        <f t="shared" si="2"/>
        <v>0</v>
      </c>
      <c r="H129" s="19"/>
    </row>
    <row r="130" spans="2:8" x14ac:dyDescent="0.25">
      <c r="B130"/>
      <c r="D130" s="106"/>
      <c r="E130" s="90" t="str">
        <f>IFERROR(VLOOKUP($D130,LISTA!A5:J8255,4,0),"")</f>
        <v/>
      </c>
      <c r="F130" s="90" t="str">
        <f>IFERROR(VLOOKUP($D130,LISTA!A5:J8255,5,0),"")</f>
        <v/>
      </c>
      <c r="G130" s="92">
        <f t="shared" si="2"/>
        <v>0</v>
      </c>
      <c r="H130" s="19"/>
    </row>
    <row r="131" spans="2:8" x14ac:dyDescent="0.25">
      <c r="B131"/>
      <c r="D131" s="42"/>
      <c r="E131" s="90" t="str">
        <f>IFERROR(VLOOKUP($D131,LISTA!A239:J8489,4,0),"")</f>
        <v/>
      </c>
      <c r="F131" s="90" t="str">
        <f>IFERROR(VLOOKUP($D131,LISTA!A239:J8489,5,0),"")</f>
        <v/>
      </c>
      <c r="G131" s="92">
        <f t="shared" ref="G131:G194" si="3" xml:space="preserve"> COUNTIF($B$3:$B$361,$D131)</f>
        <v>0</v>
      </c>
      <c r="H131" s="19"/>
    </row>
    <row r="132" spans="2:8" x14ac:dyDescent="0.25">
      <c r="B132"/>
      <c r="D132" s="42"/>
      <c r="E132" s="90" t="str">
        <f>IFERROR(VLOOKUP($D132,LISTA!A34:J8284,4,0),"")</f>
        <v/>
      </c>
      <c r="F132" s="90" t="str">
        <f>IFERROR(VLOOKUP($D132,LISTA!A34:J8284,5,0),"")</f>
        <v/>
      </c>
      <c r="G132" s="92">
        <f t="shared" si="3"/>
        <v>0</v>
      </c>
      <c r="H132" s="19"/>
    </row>
    <row r="133" spans="2:8" x14ac:dyDescent="0.25">
      <c r="B133"/>
      <c r="D133" s="42"/>
      <c r="E133" s="90" t="str">
        <f>IFERROR(VLOOKUP($D133,LISTA!A33:J8283,4,0),"")</f>
        <v/>
      </c>
      <c r="F133" s="90" t="str">
        <f>IFERROR(VLOOKUP($D133,LISTA!A33:J8283,5,0),"")</f>
        <v/>
      </c>
      <c r="G133" s="92">
        <f t="shared" si="3"/>
        <v>0</v>
      </c>
      <c r="H133" s="19"/>
    </row>
    <row r="134" spans="2:8" x14ac:dyDescent="0.25">
      <c r="B134"/>
      <c r="D134" s="42"/>
      <c r="E134" s="90" t="str">
        <f>IFERROR(VLOOKUP($D134,LISTA!A184:J8434,4,0),"")</f>
        <v/>
      </c>
      <c r="F134" s="90" t="str">
        <f>IFERROR(VLOOKUP($D134,LISTA!A184:J8434,5,0),"")</f>
        <v/>
      </c>
      <c r="G134" s="92">
        <f t="shared" si="3"/>
        <v>0</v>
      </c>
      <c r="H134" s="19"/>
    </row>
    <row r="135" spans="2:8" x14ac:dyDescent="0.25">
      <c r="B135"/>
      <c r="D135" s="42"/>
      <c r="E135" s="90" t="str">
        <f>IFERROR(VLOOKUP($D135,LISTA!A47:J8297,4,0),"")</f>
        <v/>
      </c>
      <c r="F135" s="90" t="str">
        <f>IFERROR(VLOOKUP($D135,LISTA!A47:J8297,5,0),"")</f>
        <v/>
      </c>
      <c r="G135" s="92">
        <f t="shared" si="3"/>
        <v>0</v>
      </c>
      <c r="H135" s="19"/>
    </row>
    <row r="136" spans="2:8" x14ac:dyDescent="0.25">
      <c r="B136"/>
      <c r="D136" s="42"/>
      <c r="E136" s="90" t="str">
        <f>IFERROR(VLOOKUP($D136,LISTA!A55:J8305,4,0),"")</f>
        <v/>
      </c>
      <c r="F136" s="90" t="str">
        <f>IFERROR(VLOOKUP($D136,LISTA!A55:J8305,5,0),"")</f>
        <v/>
      </c>
      <c r="G136" s="92">
        <f t="shared" si="3"/>
        <v>0</v>
      </c>
      <c r="H136" s="19"/>
    </row>
    <row r="137" spans="2:8" x14ac:dyDescent="0.25">
      <c r="B137"/>
      <c r="D137" s="42"/>
      <c r="E137" s="90" t="str">
        <f>IFERROR(VLOOKUP($D137,LISTA!A18:J8268,4,0),"")</f>
        <v/>
      </c>
      <c r="F137" s="90" t="str">
        <f>IFERROR(VLOOKUP($D137,LISTA!A18:J8268,5,0),"")</f>
        <v/>
      </c>
      <c r="G137" s="92">
        <f t="shared" si="3"/>
        <v>0</v>
      </c>
      <c r="H137" s="19"/>
    </row>
    <row r="138" spans="2:8" x14ac:dyDescent="0.25">
      <c r="B138"/>
      <c r="D138" s="42"/>
      <c r="E138" s="90" t="str">
        <f>IFERROR(VLOOKUP($D138,LISTA!A37:J8287,4,0),"")</f>
        <v/>
      </c>
      <c r="F138" s="90" t="str">
        <f>IFERROR(VLOOKUP($D138,LISTA!A37:J8287,5,0),"")</f>
        <v/>
      </c>
      <c r="G138" s="92">
        <f t="shared" si="3"/>
        <v>0</v>
      </c>
      <c r="H138" s="19"/>
    </row>
    <row r="139" spans="2:8" x14ac:dyDescent="0.25">
      <c r="B139"/>
      <c r="D139" s="42"/>
      <c r="E139" s="90" t="str">
        <f>IFERROR(VLOOKUP($D139,LISTA!A67:J8317,4,0),"")</f>
        <v/>
      </c>
      <c r="F139" s="90" t="str">
        <f>IFERROR(VLOOKUP($D139,LISTA!A67:J8317,5,0),"")</f>
        <v/>
      </c>
      <c r="G139" s="92">
        <f t="shared" si="3"/>
        <v>0</v>
      </c>
      <c r="H139" s="19"/>
    </row>
    <row r="140" spans="2:8" x14ac:dyDescent="0.25">
      <c r="B140"/>
      <c r="D140" s="42"/>
      <c r="E140" s="90" t="str">
        <f>IFERROR(VLOOKUP($D140,LISTA!A21:J8271,4,0),"")</f>
        <v/>
      </c>
      <c r="F140" s="90" t="str">
        <f>IFERROR(VLOOKUP($D140,LISTA!A21:J8271,5,0),"")</f>
        <v/>
      </c>
      <c r="G140" s="92">
        <f t="shared" si="3"/>
        <v>0</v>
      </c>
      <c r="H140" s="19"/>
    </row>
    <row r="141" spans="2:8" x14ac:dyDescent="0.25">
      <c r="B141"/>
      <c r="D141" s="42"/>
      <c r="E141" s="90" t="str">
        <f>IFERROR(VLOOKUP($D141,LISTA!A46:J8296,4,0),"")</f>
        <v/>
      </c>
      <c r="F141" s="90" t="str">
        <f>IFERROR(VLOOKUP($D141,LISTA!A46:J8296,5,0),"")</f>
        <v/>
      </c>
      <c r="G141" s="92">
        <f t="shared" si="3"/>
        <v>0</v>
      </c>
      <c r="H141" s="19"/>
    </row>
    <row r="142" spans="2:8" x14ac:dyDescent="0.25">
      <c r="B142"/>
      <c r="D142" s="42"/>
      <c r="E142" s="90" t="str">
        <f>IFERROR(VLOOKUP($D142,LISTA!A20:J8270,4,0),"")</f>
        <v/>
      </c>
      <c r="F142" s="90" t="str">
        <f>IFERROR(VLOOKUP($D142,LISTA!A20:J8270,5,0),"")</f>
        <v/>
      </c>
      <c r="G142" s="92">
        <f t="shared" si="3"/>
        <v>0</v>
      </c>
      <c r="H142" s="19"/>
    </row>
    <row r="143" spans="2:8" x14ac:dyDescent="0.25">
      <c r="B143"/>
      <c r="D143" s="42"/>
      <c r="E143" s="90" t="str">
        <f>IFERROR(VLOOKUP($D143,LISTA!A136:J8386,4,0),"")</f>
        <v/>
      </c>
      <c r="F143" s="90" t="str">
        <f>IFERROR(VLOOKUP($D143,LISTA!A136:J8386,5,0),"")</f>
        <v/>
      </c>
      <c r="G143" s="92">
        <f t="shared" si="3"/>
        <v>0</v>
      </c>
      <c r="H143" s="19"/>
    </row>
    <row r="144" spans="2:8" x14ac:dyDescent="0.25">
      <c r="B144"/>
      <c r="D144" s="42"/>
      <c r="E144" s="90" t="str">
        <f>IFERROR(VLOOKUP($D144,LISTA!A135:J8385,4,0),"")</f>
        <v/>
      </c>
      <c r="F144" s="90" t="str">
        <f>IFERROR(VLOOKUP($D144,LISTA!A135:J8385,5,0),"")</f>
        <v/>
      </c>
      <c r="G144" s="92">
        <f t="shared" si="3"/>
        <v>0</v>
      </c>
      <c r="H144" s="19"/>
    </row>
    <row r="145" spans="2:8" x14ac:dyDescent="0.25">
      <c r="B145"/>
      <c r="D145" s="42"/>
      <c r="E145" s="90" t="str">
        <f>IFERROR(VLOOKUP($D145,LISTA!A182:J8432,4,0),"")</f>
        <v/>
      </c>
      <c r="F145" s="90" t="str">
        <f>IFERROR(VLOOKUP($D145,LISTA!A182:J8432,5,0),"")</f>
        <v/>
      </c>
      <c r="G145" s="92">
        <f t="shared" si="3"/>
        <v>0</v>
      </c>
      <c r="H145" s="19"/>
    </row>
    <row r="146" spans="2:8" x14ac:dyDescent="0.25">
      <c r="B146"/>
      <c r="D146" s="42"/>
      <c r="E146" s="90" t="str">
        <f>IFERROR(VLOOKUP($D146,LISTA!A175:J8425,4,0),"")</f>
        <v/>
      </c>
      <c r="F146" s="90" t="str">
        <f>IFERROR(VLOOKUP($D146,LISTA!A175:J8425,5,0),"")</f>
        <v/>
      </c>
      <c r="G146" s="92">
        <f t="shared" si="3"/>
        <v>0</v>
      </c>
      <c r="H146" s="19"/>
    </row>
    <row r="147" spans="2:8" x14ac:dyDescent="0.25">
      <c r="B147"/>
      <c r="D147" s="42"/>
      <c r="E147" s="90" t="str">
        <f>IFERROR(VLOOKUP($D147,LISTA!A138:J8388,4,0),"")</f>
        <v/>
      </c>
      <c r="F147" s="90" t="str">
        <f>IFERROR(VLOOKUP($D147,LISTA!A138:J8388,5,0),"")</f>
        <v/>
      </c>
      <c r="G147" s="92">
        <f t="shared" si="3"/>
        <v>0</v>
      </c>
      <c r="H147" s="19"/>
    </row>
    <row r="148" spans="2:8" x14ac:dyDescent="0.25">
      <c r="B148"/>
      <c r="D148" s="42"/>
      <c r="E148" s="90" t="str">
        <f>IFERROR(VLOOKUP($D148,LISTA!A101:J8351,4,0),"")</f>
        <v/>
      </c>
      <c r="F148" s="90" t="str">
        <f>IFERROR(VLOOKUP($D148,LISTA!A101:J8351,5,0),"")</f>
        <v/>
      </c>
      <c r="G148" s="92">
        <f t="shared" si="3"/>
        <v>0</v>
      </c>
      <c r="H148" s="19"/>
    </row>
    <row r="149" spans="2:8" x14ac:dyDescent="0.25">
      <c r="B149"/>
      <c r="D149" s="42"/>
      <c r="E149" s="90" t="str">
        <f>IFERROR(VLOOKUP($D149,LISTA!A102:J8352,4,0),"")</f>
        <v/>
      </c>
      <c r="F149" s="90" t="str">
        <f>IFERROR(VLOOKUP($D149,LISTA!A102:J8352,5,0),"")</f>
        <v/>
      </c>
      <c r="G149" s="92">
        <f t="shared" si="3"/>
        <v>0</v>
      </c>
      <c r="H149" s="19"/>
    </row>
    <row r="150" spans="2:8" x14ac:dyDescent="0.25">
      <c r="B150"/>
      <c r="D150" s="42"/>
      <c r="E150" s="90" t="str">
        <f>IFERROR(VLOOKUP($D150,LISTA!A181:J8431,4,0),"")</f>
        <v/>
      </c>
      <c r="F150" s="90" t="str">
        <f>IFERROR(VLOOKUP($D150,LISTA!A181:J8431,5,0),"")</f>
        <v/>
      </c>
      <c r="G150" s="92">
        <f t="shared" si="3"/>
        <v>0</v>
      </c>
      <c r="H150" s="19"/>
    </row>
    <row r="151" spans="2:8" x14ac:dyDescent="0.25">
      <c r="B151"/>
      <c r="D151" s="42"/>
      <c r="E151" s="90" t="str">
        <f>IFERROR(VLOOKUP($D151,LISTA!A183:J8433,4,0),"")</f>
        <v/>
      </c>
      <c r="F151" s="90" t="str">
        <f>IFERROR(VLOOKUP($D151,LISTA!A183:J8433,5,0),"")</f>
        <v/>
      </c>
      <c r="G151" s="92">
        <f t="shared" si="3"/>
        <v>0</v>
      </c>
      <c r="H151" s="19"/>
    </row>
    <row r="152" spans="2:8" x14ac:dyDescent="0.25">
      <c r="B152"/>
      <c r="D152" s="42"/>
      <c r="E152" s="90" t="str">
        <f>IFERROR(VLOOKUP($D152,LISTA!A104:J8354,4,0),"")</f>
        <v/>
      </c>
      <c r="F152" s="90" t="str">
        <f>IFERROR(VLOOKUP($D152,LISTA!A104:J8354,5,0),"")</f>
        <v/>
      </c>
      <c r="G152" s="92">
        <f t="shared" si="3"/>
        <v>0</v>
      </c>
      <c r="H152" s="19"/>
    </row>
    <row r="153" spans="2:8" x14ac:dyDescent="0.25">
      <c r="B153"/>
      <c r="D153" s="42"/>
      <c r="E153" s="90" t="str">
        <f>IFERROR(VLOOKUP($D153,LISTA!A103:J8353,4,0),"")</f>
        <v/>
      </c>
      <c r="F153" s="90" t="str">
        <f>IFERROR(VLOOKUP($D153,LISTA!A103:J8353,5,0),"")</f>
        <v/>
      </c>
      <c r="G153" s="92">
        <f t="shared" si="3"/>
        <v>0</v>
      </c>
      <c r="H153" s="19"/>
    </row>
    <row r="154" spans="2:8" x14ac:dyDescent="0.25">
      <c r="B154"/>
      <c r="D154" s="42"/>
      <c r="E154" s="90" t="str">
        <f>IFERROR(VLOOKUP($D154,LISTA!A169:J8419,4,0),"")</f>
        <v/>
      </c>
      <c r="F154" s="90" t="str">
        <f>IFERROR(VLOOKUP($D154,LISTA!A169:J8419,5,0),"")</f>
        <v/>
      </c>
      <c r="G154" s="92">
        <f t="shared" si="3"/>
        <v>0</v>
      </c>
      <c r="H154" s="19"/>
    </row>
    <row r="155" spans="2:8" x14ac:dyDescent="0.25">
      <c r="B155"/>
      <c r="D155" s="42"/>
      <c r="E155" s="90" t="str">
        <f>IFERROR(VLOOKUP($D155,LISTA!A170:J8420,4,0),"")</f>
        <v/>
      </c>
      <c r="F155" s="90" t="str">
        <f>IFERROR(VLOOKUP($D155,LISTA!A170:J8420,5,0),"")</f>
        <v/>
      </c>
      <c r="G155" s="92">
        <f t="shared" si="3"/>
        <v>0</v>
      </c>
      <c r="H155" s="19"/>
    </row>
    <row r="156" spans="2:8" x14ac:dyDescent="0.25">
      <c r="B156"/>
      <c r="D156" s="42"/>
      <c r="E156" s="90" t="str">
        <f>IFERROR(VLOOKUP($D156,LISTA!A168:J8418,4,0),"")</f>
        <v/>
      </c>
      <c r="F156" s="90" t="str">
        <f>IFERROR(VLOOKUP($D156,LISTA!A168:J8418,5,0),"")</f>
        <v/>
      </c>
      <c r="G156" s="92">
        <f t="shared" si="3"/>
        <v>0</v>
      </c>
      <c r="H156" s="19"/>
    </row>
    <row r="157" spans="2:8" x14ac:dyDescent="0.25">
      <c r="B157"/>
      <c r="D157" s="42"/>
      <c r="E157" s="90" t="str">
        <f>IFERROR(VLOOKUP($D157,LISTA!A100:J75951,4,0),"")</f>
        <v/>
      </c>
      <c r="F157" s="90" t="str">
        <f>IFERROR(VLOOKUP($D157,LISTA!A100:J100031,5,0),"")</f>
        <v/>
      </c>
      <c r="G157" s="92">
        <f t="shared" si="3"/>
        <v>0</v>
      </c>
      <c r="H157" s="19"/>
    </row>
    <row r="158" spans="2:8" x14ac:dyDescent="0.25">
      <c r="B158"/>
      <c r="D158" s="42"/>
      <c r="E158" s="90" t="str">
        <f>IFERROR(VLOOKUP($D158,LISTA!A164:J8414,4,0),"")</f>
        <v/>
      </c>
      <c r="F158" s="90" t="str">
        <f>IFERROR(VLOOKUP($D158,LISTA!A164:J8414,5,0),"")</f>
        <v/>
      </c>
      <c r="G158" s="92">
        <f t="shared" si="3"/>
        <v>0</v>
      </c>
      <c r="H158" s="19"/>
    </row>
    <row r="159" spans="2:8" x14ac:dyDescent="0.25">
      <c r="B159"/>
      <c r="D159" s="42"/>
      <c r="E159" s="90" t="str">
        <f>IFERROR(VLOOKUP($D159,LISTA!A126:J8376,4,0),"")</f>
        <v/>
      </c>
      <c r="F159" s="90" t="str">
        <f>IFERROR(VLOOKUP($D159,LISTA!A126:J8376,5,0),"")</f>
        <v/>
      </c>
      <c r="G159" s="92">
        <f t="shared" si="3"/>
        <v>0</v>
      </c>
      <c r="H159" s="19"/>
    </row>
    <row r="160" spans="2:8" x14ac:dyDescent="0.25">
      <c r="B160"/>
      <c r="D160" s="42"/>
      <c r="E160" s="90" t="str">
        <f>IFERROR(VLOOKUP($D160,LISTA!A167:J8417,4,0),"")</f>
        <v/>
      </c>
      <c r="F160" s="90" t="str">
        <f>IFERROR(VLOOKUP($D160,LISTA!A167:J8417,5,0),"")</f>
        <v/>
      </c>
      <c r="G160" s="92">
        <f t="shared" si="3"/>
        <v>0</v>
      </c>
      <c r="H160" s="19"/>
    </row>
    <row r="161" spans="2:8" x14ac:dyDescent="0.25">
      <c r="B161"/>
      <c r="D161" s="42"/>
      <c r="E161" s="90" t="str">
        <f>IFERROR(VLOOKUP($D161,LISTA!A142:J8392,4,0),"")</f>
        <v/>
      </c>
      <c r="F161" s="90" t="str">
        <f>IFERROR(VLOOKUP($D161,LISTA!A142:J8392,5,0),"")</f>
        <v/>
      </c>
      <c r="G161" s="92">
        <f t="shared" si="3"/>
        <v>0</v>
      </c>
      <c r="H161" s="19"/>
    </row>
    <row r="162" spans="2:8" x14ac:dyDescent="0.25">
      <c r="B162"/>
      <c r="D162" s="42"/>
      <c r="E162" s="90" t="str">
        <f>IFERROR(VLOOKUP($D162,LISTA!A173:J8423,4,0),"")</f>
        <v/>
      </c>
      <c r="F162" s="90" t="str">
        <f>IFERROR(VLOOKUP($D162,LISTA!A173:J8423,5,0),"")</f>
        <v/>
      </c>
      <c r="G162" s="92">
        <f t="shared" si="3"/>
        <v>0</v>
      </c>
      <c r="H162" s="19"/>
    </row>
    <row r="163" spans="2:8" x14ac:dyDescent="0.25">
      <c r="B163"/>
      <c r="D163" s="42"/>
      <c r="E163" s="90" t="str">
        <f>IFERROR(VLOOKUP($D163,LISTA!A171:J8421,4,0),"")</f>
        <v/>
      </c>
      <c r="F163" s="90" t="str">
        <f>IFERROR(VLOOKUP($D163,LISTA!A171:J8421,5,0),"")</f>
        <v/>
      </c>
      <c r="G163" s="92">
        <f t="shared" si="3"/>
        <v>0</v>
      </c>
      <c r="H163" s="19"/>
    </row>
    <row r="164" spans="2:8" x14ac:dyDescent="0.25">
      <c r="B164"/>
      <c r="D164" s="42"/>
      <c r="E164" s="90" t="str">
        <f>IFERROR(VLOOKUP($D164,LISTA!A100:J8350,4,0),"")</f>
        <v/>
      </c>
      <c r="F164" s="90" t="str">
        <f>IFERROR(VLOOKUP($D164,LISTA!A100:J8350,5,0),"")</f>
        <v/>
      </c>
      <c r="G164" s="92">
        <f t="shared" si="3"/>
        <v>0</v>
      </c>
      <c r="H164" s="19"/>
    </row>
    <row r="165" spans="2:8" x14ac:dyDescent="0.25">
      <c r="B165"/>
      <c r="D165" s="42"/>
      <c r="E165" s="90" t="str">
        <f>IFERROR(VLOOKUP($D165,LISTA!A144:J8394,4,0),"")</f>
        <v/>
      </c>
      <c r="F165" s="90" t="str">
        <f>IFERROR(VLOOKUP($D165,LISTA!A144:J8394,5,0),"")</f>
        <v/>
      </c>
      <c r="G165" s="92">
        <f t="shared" si="3"/>
        <v>0</v>
      </c>
      <c r="H165" s="19"/>
    </row>
    <row r="166" spans="2:8" x14ac:dyDescent="0.25">
      <c r="B166"/>
      <c r="D166" s="42"/>
      <c r="E166" s="90" t="str">
        <f>IFERROR(VLOOKUP($D166,LISTA!A137:J8387,4,0),"")</f>
        <v/>
      </c>
      <c r="F166" s="90" t="str">
        <f>IFERROR(VLOOKUP($D166,LISTA!A137:J8387,5,0),"")</f>
        <v/>
      </c>
      <c r="G166" s="92">
        <f t="shared" si="3"/>
        <v>0</v>
      </c>
      <c r="H166" s="19"/>
    </row>
    <row r="167" spans="2:8" x14ac:dyDescent="0.25">
      <c r="B167"/>
      <c r="D167" s="42"/>
      <c r="E167" s="90" t="str">
        <f>IFERROR(VLOOKUP($D167,LISTA!A93:J8343,4,0),"")</f>
        <v/>
      </c>
      <c r="F167" s="90" t="str">
        <f>IFERROR(VLOOKUP($D167,LISTA!A93:J8343,5,0),"")</f>
        <v/>
      </c>
      <c r="G167" s="92">
        <f t="shared" si="3"/>
        <v>0</v>
      </c>
      <c r="H167" s="19"/>
    </row>
    <row r="168" spans="2:8" x14ac:dyDescent="0.25">
      <c r="B168"/>
      <c r="D168" s="42"/>
      <c r="E168" s="90" t="str">
        <f>IFERROR(VLOOKUP($D168,LISTA!A32:J8282,4,0),"")</f>
        <v/>
      </c>
      <c r="F168" s="90" t="str">
        <f>IFERROR(VLOOKUP($D168,LISTA!A32:J8282,5,0),"")</f>
        <v/>
      </c>
      <c r="G168" s="92">
        <f t="shared" si="3"/>
        <v>0</v>
      </c>
      <c r="H168" s="19"/>
    </row>
    <row r="169" spans="2:8" x14ac:dyDescent="0.25">
      <c r="B169"/>
      <c r="D169" s="42"/>
      <c r="E169" s="90" t="str">
        <f>IFERROR(VLOOKUP($D169,LISTA!A62:J8312,4,0),"")</f>
        <v/>
      </c>
      <c r="F169" s="90" t="str">
        <f>IFERROR(VLOOKUP($D169,LISTA!A62:J8312,5,0),"")</f>
        <v/>
      </c>
      <c r="G169" s="92">
        <f t="shared" si="3"/>
        <v>0</v>
      </c>
      <c r="H169" s="19"/>
    </row>
    <row r="170" spans="2:8" x14ac:dyDescent="0.25">
      <c r="B170"/>
      <c r="D170" s="42"/>
      <c r="E170" s="90" t="str">
        <f>IFERROR(VLOOKUP($D170,LISTA!A7:J8257,4,0),"")</f>
        <v/>
      </c>
      <c r="F170" s="90" t="str">
        <f>IFERROR(VLOOKUP($D170,LISTA!A7:J8257,5,0),"")</f>
        <v/>
      </c>
      <c r="G170" s="92">
        <f t="shared" si="3"/>
        <v>0</v>
      </c>
      <c r="H170" s="19"/>
    </row>
    <row r="171" spans="2:8" x14ac:dyDescent="0.25">
      <c r="B171"/>
      <c r="D171" s="42"/>
      <c r="E171" s="90" t="str">
        <f>IFERROR(VLOOKUP($D171,LISTA!A31:J8281,4,0),"")</f>
        <v/>
      </c>
      <c r="F171" s="90" t="str">
        <f>IFERROR(VLOOKUP($D171,LISTA!A31:J8281,5,0),"")</f>
        <v/>
      </c>
      <c r="G171" s="92">
        <f t="shared" si="3"/>
        <v>0</v>
      </c>
      <c r="H171" s="19"/>
    </row>
    <row r="172" spans="2:8" x14ac:dyDescent="0.25">
      <c r="B172"/>
      <c r="D172" s="42"/>
      <c r="E172" s="90" t="str">
        <f>IFERROR(VLOOKUP($D172,LISTA!A19:J8269,4,0),"")</f>
        <v/>
      </c>
      <c r="F172" s="90" t="str">
        <f>IFERROR(VLOOKUP($D172,LISTA!A19:J8269,5,0),"")</f>
        <v/>
      </c>
      <c r="G172" s="92">
        <f t="shared" si="3"/>
        <v>0</v>
      </c>
      <c r="H172" s="19"/>
    </row>
    <row r="173" spans="2:8" x14ac:dyDescent="0.25">
      <c r="B173"/>
      <c r="D173" s="42"/>
      <c r="E173" s="90" t="str">
        <f>IFERROR(VLOOKUP($D173,LISTA!A48:J8298,4,0),"")</f>
        <v/>
      </c>
      <c r="F173" s="90" t="str">
        <f>IFERROR(VLOOKUP($D173,LISTA!A48:J8298,5,0),"")</f>
        <v/>
      </c>
      <c r="G173" s="92">
        <f t="shared" si="3"/>
        <v>0</v>
      </c>
      <c r="H173" s="19"/>
    </row>
    <row r="174" spans="2:8" x14ac:dyDescent="0.25">
      <c r="B174"/>
      <c r="D174" s="42"/>
      <c r="E174" s="90" t="str">
        <f>IFERROR(VLOOKUP($D174,LISTA!A41:J8291,4,0),"")</f>
        <v/>
      </c>
      <c r="F174" s="90" t="str">
        <f>IFERROR(VLOOKUP($D174,LISTA!A41:J8291,5,0),"")</f>
        <v/>
      </c>
      <c r="G174" s="92">
        <f t="shared" si="3"/>
        <v>0</v>
      </c>
      <c r="H174" s="19"/>
    </row>
    <row r="175" spans="2:8" x14ac:dyDescent="0.25">
      <c r="B175"/>
      <c r="D175" s="42"/>
      <c r="E175" s="90" t="str">
        <f>IFERROR(VLOOKUP($D175,LISTA!A66:J8316,4,0),"")</f>
        <v/>
      </c>
      <c r="F175" s="90" t="str">
        <f>IFERROR(VLOOKUP($D175,LISTA!A66:J8316,5,0),"")</f>
        <v/>
      </c>
      <c r="G175" s="92">
        <f t="shared" si="3"/>
        <v>0</v>
      </c>
      <c r="H175" s="19"/>
    </row>
    <row r="176" spans="2:8" x14ac:dyDescent="0.25">
      <c r="B176"/>
      <c r="D176" s="42"/>
      <c r="E176" s="90" t="str">
        <f>IFERROR(VLOOKUP($D176,LISTA!A130:J8380,4,0),"")</f>
        <v/>
      </c>
      <c r="F176" s="90" t="str">
        <f>IFERROR(VLOOKUP($D176,LISTA!A130:J8380,5,0),"")</f>
        <v/>
      </c>
      <c r="G176" s="92">
        <f t="shared" si="3"/>
        <v>0</v>
      </c>
      <c r="H176" s="19"/>
    </row>
    <row r="177" spans="2:8" x14ac:dyDescent="0.25">
      <c r="B177"/>
      <c r="D177" s="42"/>
      <c r="E177" s="90" t="str">
        <f>IFERROR(VLOOKUP($D177,LISTA!A146:J8396,4,0),"")</f>
        <v/>
      </c>
      <c r="F177" s="90" t="str">
        <f>IFERROR(VLOOKUP($D177,LISTA!A146:J8396,5,0),"")</f>
        <v/>
      </c>
      <c r="G177" s="92">
        <f t="shared" si="3"/>
        <v>0</v>
      </c>
      <c r="H177" s="19"/>
    </row>
    <row r="178" spans="2:8" x14ac:dyDescent="0.25">
      <c r="B178"/>
      <c r="D178" s="42"/>
      <c r="E178" s="90" t="str">
        <f>IFERROR(VLOOKUP($D178,LISTA!A147:J8397,4,0),"")</f>
        <v/>
      </c>
      <c r="F178" s="90" t="str">
        <f>IFERROR(VLOOKUP($D178,LISTA!A147:J8397,5,0),"")</f>
        <v/>
      </c>
      <c r="G178" s="92">
        <f t="shared" si="3"/>
        <v>0</v>
      </c>
      <c r="H178" s="19"/>
    </row>
    <row r="179" spans="2:8" x14ac:dyDescent="0.25">
      <c r="B179"/>
      <c r="D179" s="42"/>
      <c r="E179" s="90" t="str">
        <f>IFERROR(VLOOKUP($D179,LISTA!A176:J8426,4,0),"")</f>
        <v/>
      </c>
      <c r="F179" s="90" t="str">
        <f>IFERROR(VLOOKUP($D179,LISTA!A176:J8426,5,0),"")</f>
        <v/>
      </c>
      <c r="G179" s="92">
        <f t="shared" si="3"/>
        <v>0</v>
      </c>
      <c r="H179" s="19"/>
    </row>
    <row r="180" spans="2:8" x14ac:dyDescent="0.25">
      <c r="B180"/>
      <c r="D180" s="42"/>
      <c r="E180" s="90" t="str">
        <f>IFERROR(VLOOKUP($D180,LISTA!A82:J75933,4,0),"")</f>
        <v/>
      </c>
      <c r="F180" s="90" t="str">
        <f>IFERROR(VLOOKUP($D180,LISTA!A82:J100013,5,0),"")</f>
        <v/>
      </c>
      <c r="G180" s="92">
        <f t="shared" si="3"/>
        <v>0</v>
      </c>
      <c r="H180" s="19"/>
    </row>
    <row r="181" spans="2:8" x14ac:dyDescent="0.25">
      <c r="B181"/>
      <c r="D181" s="42"/>
      <c r="E181" s="90" t="str">
        <f>IFERROR(VLOOKUP($D181,LISTA!A43:J8293,4,0),"")</f>
        <v/>
      </c>
      <c r="F181" s="90" t="str">
        <f>IFERROR(VLOOKUP($D181,LISTA!A43:J8293,5,0),"")</f>
        <v/>
      </c>
      <c r="G181" s="92">
        <f t="shared" si="3"/>
        <v>0</v>
      </c>
      <c r="H181" s="19"/>
    </row>
    <row r="182" spans="2:8" x14ac:dyDescent="0.25">
      <c r="B182"/>
      <c r="D182" s="42"/>
      <c r="E182" s="90" t="str">
        <f>IFERROR(VLOOKUP($D182,LISTA!A65:J8315,4,0),"")</f>
        <v/>
      </c>
      <c r="F182" s="90" t="str">
        <f>IFERROR(VLOOKUP($D182,LISTA!A65:J8315,5,0),"")</f>
        <v/>
      </c>
      <c r="G182" s="92">
        <f t="shared" si="3"/>
        <v>0</v>
      </c>
      <c r="H182" s="19"/>
    </row>
    <row r="183" spans="2:8" x14ac:dyDescent="0.25">
      <c r="B183"/>
      <c r="D183" s="42"/>
      <c r="E183" s="90" t="str">
        <f>IFERROR(VLOOKUP($D183,LISTA!A36:J8286,4,0),"")</f>
        <v/>
      </c>
      <c r="F183" s="90" t="str">
        <f>IFERROR(VLOOKUP($D183,LISTA!A36:J8286,5,0),"")</f>
        <v/>
      </c>
      <c r="G183" s="92">
        <f t="shared" si="3"/>
        <v>0</v>
      </c>
      <c r="H183" s="19"/>
    </row>
    <row r="184" spans="2:8" x14ac:dyDescent="0.25">
      <c r="B184"/>
      <c r="D184" s="42"/>
      <c r="E184" s="90" t="str">
        <f>IFERROR(VLOOKUP($D184,LISTA!A78:J75929,4,0),"")</f>
        <v/>
      </c>
      <c r="F184" s="90" t="str">
        <f>IFERROR(VLOOKUP($D184,LISTA!A78:J100009,5,0),"")</f>
        <v/>
      </c>
      <c r="G184" s="92">
        <f t="shared" si="3"/>
        <v>0</v>
      </c>
      <c r="H184" s="19"/>
    </row>
    <row r="185" spans="2:8" x14ac:dyDescent="0.25">
      <c r="B185"/>
      <c r="D185" s="42"/>
      <c r="E185" s="90" t="str">
        <f>IFERROR(VLOOKUP($D185,LISTA!A45:J8295,4,0),"")</f>
        <v/>
      </c>
      <c r="F185" s="90" t="str">
        <f>IFERROR(VLOOKUP($D185,LISTA!A45:J8295,5,0),"")</f>
        <v/>
      </c>
      <c r="G185" s="92">
        <f t="shared" si="3"/>
        <v>0</v>
      </c>
      <c r="H185" s="19"/>
    </row>
    <row r="186" spans="2:8" x14ac:dyDescent="0.25">
      <c r="B186"/>
      <c r="D186" s="42"/>
      <c r="E186" s="90" t="str">
        <f>IFERROR(VLOOKUP($D186,LISTA!A78:J8328,4,0),"")</f>
        <v/>
      </c>
      <c r="F186" s="90" t="str">
        <f>IFERROR(VLOOKUP($D186,LISTA!A78:J8328,5,0),"")</f>
        <v/>
      </c>
      <c r="G186" s="92">
        <f t="shared" si="3"/>
        <v>0</v>
      </c>
      <c r="H186" s="19"/>
    </row>
    <row r="187" spans="2:8" x14ac:dyDescent="0.25">
      <c r="B187"/>
      <c r="D187" s="42"/>
      <c r="E187" s="90" t="str">
        <f>IFERROR(VLOOKUP($D187,LISTA!A116:J8366,4,0),"")</f>
        <v/>
      </c>
      <c r="F187" s="90" t="str">
        <f>IFERROR(VLOOKUP($D187,LISTA!A116:J8366,5,0),"")</f>
        <v/>
      </c>
      <c r="G187" s="92">
        <f t="shared" si="3"/>
        <v>0</v>
      </c>
      <c r="H187" s="19"/>
    </row>
    <row r="188" spans="2:8" x14ac:dyDescent="0.25">
      <c r="B188"/>
      <c r="D188" s="42"/>
      <c r="E188" s="90" t="str">
        <f>IFERROR(VLOOKUP($D188,LISTA!A15:J8265,4,0),"")</f>
        <v/>
      </c>
      <c r="F188" s="90" t="str">
        <f>IFERROR(VLOOKUP($D188,LISTA!A15:J8265,5,0),"")</f>
        <v/>
      </c>
      <c r="G188" s="92">
        <f t="shared" si="3"/>
        <v>0</v>
      </c>
      <c r="H188" s="19"/>
    </row>
    <row r="189" spans="2:8" x14ac:dyDescent="0.25">
      <c r="B189"/>
      <c r="D189" s="42"/>
      <c r="E189" s="90" t="str">
        <f>IFERROR(VLOOKUP($D189,LISTA!A106:J75957,4,0),"")</f>
        <v/>
      </c>
      <c r="F189" s="90" t="str">
        <f>IFERROR(VLOOKUP($D189,LISTA!A106:J100037,5,0),"")</f>
        <v/>
      </c>
      <c r="G189" s="92">
        <f t="shared" si="3"/>
        <v>0</v>
      </c>
      <c r="H189" s="19"/>
    </row>
    <row r="190" spans="2:8" x14ac:dyDescent="0.25">
      <c r="B190"/>
      <c r="D190" s="42"/>
      <c r="E190" s="90" t="str">
        <f>IFERROR(VLOOKUP($D190,LISTA!A16:J8266,4,0),"")</f>
        <v/>
      </c>
      <c r="F190" s="90" t="str">
        <f>IFERROR(VLOOKUP($D190,LISTA!A16:J8266,5,0),"")</f>
        <v/>
      </c>
      <c r="G190" s="92">
        <f t="shared" si="3"/>
        <v>0</v>
      </c>
      <c r="H190" s="19"/>
    </row>
    <row r="191" spans="2:8" x14ac:dyDescent="0.25">
      <c r="B191"/>
      <c r="D191" s="42"/>
      <c r="E191" s="90" t="str">
        <f>IFERROR(VLOOKUP($D191,LISTA!A163:J8413,4,0),"")</f>
        <v/>
      </c>
      <c r="F191" s="90" t="str">
        <f>IFERROR(VLOOKUP($D191,LISTA!A163:J8413,5,0),"")</f>
        <v/>
      </c>
      <c r="G191" s="92">
        <f t="shared" si="3"/>
        <v>0</v>
      </c>
      <c r="H191" s="19"/>
    </row>
    <row r="192" spans="2:8" x14ac:dyDescent="0.25">
      <c r="B192"/>
      <c r="D192" s="42"/>
      <c r="E192" s="90" t="str">
        <f>IFERROR(VLOOKUP($D192,LISTA!A158:J8408,4,0),"")</f>
        <v/>
      </c>
      <c r="F192" s="90" t="str">
        <f>IFERROR(VLOOKUP($D192,LISTA!A158:J8408,5,0),"")</f>
        <v/>
      </c>
      <c r="G192" s="92">
        <f t="shared" si="3"/>
        <v>0</v>
      </c>
      <c r="H192" s="19"/>
    </row>
    <row r="193" spans="2:8" x14ac:dyDescent="0.25">
      <c r="B193"/>
      <c r="D193" s="42"/>
      <c r="E193" s="90" t="str">
        <f>IFERROR(VLOOKUP($D193,LISTA!A11:J8261,4,0),"")</f>
        <v/>
      </c>
      <c r="F193" s="90" t="str">
        <f>IFERROR(VLOOKUP($D193,LISTA!A11:J8261,5,0),"")</f>
        <v/>
      </c>
      <c r="G193" s="92">
        <f t="shared" si="3"/>
        <v>0</v>
      </c>
      <c r="H193" s="19"/>
    </row>
    <row r="194" spans="2:8" x14ac:dyDescent="0.25">
      <c r="B194"/>
      <c r="D194" s="42"/>
      <c r="E194" s="90" t="str">
        <f>IFERROR(VLOOKUP($D194,LISTA!A2:J8246,4,0),"")</f>
        <v/>
      </c>
      <c r="F194" s="90" t="str">
        <f>IFERROR(VLOOKUP($D194,LISTA!A2:J8246,5,0),"")</f>
        <v/>
      </c>
      <c r="G194" s="92">
        <f t="shared" si="3"/>
        <v>0</v>
      </c>
      <c r="H194" s="19"/>
    </row>
    <row r="195" spans="2:8" x14ac:dyDescent="0.25">
      <c r="B195"/>
      <c r="D195" s="42"/>
      <c r="E195" s="90" t="str">
        <f>IFERROR(VLOOKUP($D195,LISTA!A64:J8314,4,0),"")</f>
        <v/>
      </c>
      <c r="F195" s="90" t="str">
        <f>IFERROR(VLOOKUP($D195,LISTA!A64:J8314,5,0),"")</f>
        <v/>
      </c>
      <c r="G195" s="92">
        <f t="shared" ref="G195:G230" si="4" xml:space="preserve"> COUNTIF($B$3:$B$361,$D195)</f>
        <v>0</v>
      </c>
      <c r="H195" s="19"/>
    </row>
    <row r="196" spans="2:8" x14ac:dyDescent="0.25">
      <c r="B196"/>
      <c r="D196" s="42"/>
      <c r="E196" s="90" t="str">
        <f>IFERROR(VLOOKUP($D196,LISTA!A2:J8249,4,0),"")</f>
        <v/>
      </c>
      <c r="F196" s="90" t="str">
        <f>IFERROR(VLOOKUP($D196,LISTA!A2:J8249,5,0),"")</f>
        <v/>
      </c>
      <c r="G196" s="92">
        <f t="shared" si="4"/>
        <v>0</v>
      </c>
      <c r="H196" s="19"/>
    </row>
    <row r="197" spans="2:8" x14ac:dyDescent="0.25">
      <c r="B197"/>
      <c r="D197" s="42"/>
      <c r="E197" s="90" t="str">
        <f>IFERROR(VLOOKUP($D197,LISTA!A2:J8244,4,0),"")</f>
        <v/>
      </c>
      <c r="F197" s="90" t="str">
        <f>IFERROR(VLOOKUP($D197,LISTA!A2:J8244,5,0),"")</f>
        <v/>
      </c>
      <c r="G197" s="92">
        <f t="shared" si="4"/>
        <v>0</v>
      </c>
      <c r="H197" s="19"/>
    </row>
    <row r="198" spans="2:8" x14ac:dyDescent="0.25">
      <c r="B198"/>
      <c r="D198" s="42"/>
      <c r="E198" s="90" t="str">
        <f>IFERROR(VLOOKUP($D198,LISTA!A2:J8248,4,0),"")</f>
        <v/>
      </c>
      <c r="F198" s="90" t="str">
        <f>IFERROR(VLOOKUP($D198,LISTA!A2:J8248,5,0),"")</f>
        <v/>
      </c>
      <c r="G198" s="92">
        <f t="shared" si="4"/>
        <v>0</v>
      </c>
      <c r="H198" s="19"/>
    </row>
    <row r="199" spans="2:8" x14ac:dyDescent="0.25">
      <c r="B199"/>
      <c r="D199" s="42"/>
      <c r="E199" s="90" t="str">
        <f>IFERROR(VLOOKUP($D199,LISTA!A14:J8264,4,0),"")</f>
        <v/>
      </c>
      <c r="F199" s="90" t="str">
        <f>IFERROR(VLOOKUP($D199,LISTA!A14:J8264,5,0),"")</f>
        <v/>
      </c>
      <c r="G199" s="92">
        <f t="shared" si="4"/>
        <v>0</v>
      </c>
      <c r="H199" s="19"/>
    </row>
    <row r="200" spans="2:8" x14ac:dyDescent="0.25">
      <c r="B200"/>
      <c r="D200" s="42"/>
      <c r="E200" s="90" t="str">
        <f>IFERROR(VLOOKUP($D200,LISTA!A26:J8276,4,0),"")</f>
        <v/>
      </c>
      <c r="F200" s="90" t="str">
        <f>IFERROR(VLOOKUP($D200,LISTA!A26:J8276,5,0),"")</f>
        <v/>
      </c>
      <c r="G200" s="92">
        <f t="shared" si="4"/>
        <v>0</v>
      </c>
      <c r="H200" s="19"/>
    </row>
    <row r="201" spans="2:8" x14ac:dyDescent="0.25">
      <c r="B201"/>
      <c r="D201" s="42"/>
      <c r="E201" s="90" t="str">
        <f>IFERROR(VLOOKUP($D201,LISTA!A73:J8323,4,0),"")</f>
        <v/>
      </c>
      <c r="F201" s="90" t="str">
        <f>IFERROR(VLOOKUP($D201,LISTA!A73:J8323,5,0),"")</f>
        <v/>
      </c>
      <c r="G201" s="92">
        <f t="shared" si="4"/>
        <v>0</v>
      </c>
      <c r="H201" s="19"/>
    </row>
    <row r="202" spans="2:8" x14ac:dyDescent="0.25">
      <c r="B202"/>
      <c r="D202" s="42"/>
      <c r="E202" s="90" t="str">
        <f>IFERROR(VLOOKUP($D202,LISTA!A86:J75937,4,0),"")</f>
        <v/>
      </c>
      <c r="F202" s="90" t="str">
        <f>IFERROR(VLOOKUP($D202,LISTA!A86:J100017,5,0),"")</f>
        <v/>
      </c>
      <c r="G202" s="92">
        <f t="shared" si="4"/>
        <v>0</v>
      </c>
      <c r="H202" s="19"/>
    </row>
    <row r="203" spans="2:8" x14ac:dyDescent="0.25">
      <c r="B203"/>
      <c r="D203" s="42"/>
      <c r="E203" s="90" t="str">
        <f>IFERROR(VLOOKUP($D203,LISTA!A125:J8375,4,0),"")</f>
        <v/>
      </c>
      <c r="F203" s="90" t="str">
        <f>IFERROR(VLOOKUP($D203,LISTA!A125:J8375,5,0),"")</f>
        <v/>
      </c>
      <c r="G203" s="92">
        <f t="shared" si="4"/>
        <v>0</v>
      </c>
      <c r="H203" s="19"/>
    </row>
    <row r="204" spans="2:8" x14ac:dyDescent="0.25">
      <c r="B204"/>
      <c r="D204" s="42"/>
      <c r="E204" s="90" t="str">
        <f>IFERROR(VLOOKUP($D204,LISTA!A178:J8428,4,0),"")</f>
        <v/>
      </c>
      <c r="F204" s="90" t="str">
        <f>IFERROR(VLOOKUP($D204,LISTA!A178:J8428,5,0),"")</f>
        <v/>
      </c>
      <c r="G204" s="92">
        <f t="shared" si="4"/>
        <v>0</v>
      </c>
      <c r="H204" s="19"/>
    </row>
    <row r="205" spans="2:8" x14ac:dyDescent="0.25">
      <c r="B205"/>
      <c r="D205" s="42"/>
      <c r="E205" s="90" t="str">
        <f>IFERROR(VLOOKUP($D205,LISTA!A177:J8427,4,0),"")</f>
        <v/>
      </c>
      <c r="F205" s="90" t="str">
        <f>IFERROR(VLOOKUP($D205,LISTA!A177:J8427,5,0),"")</f>
        <v/>
      </c>
      <c r="G205" s="92">
        <f t="shared" si="4"/>
        <v>0</v>
      </c>
      <c r="H205" s="19"/>
    </row>
    <row r="206" spans="2:8" x14ac:dyDescent="0.25">
      <c r="B206"/>
      <c r="D206" s="42"/>
      <c r="E206" s="90" t="str">
        <f>IFERROR(VLOOKUP($D206,LISTA!A115:J8365,4,0),"")</f>
        <v/>
      </c>
      <c r="F206" s="90" t="str">
        <f>IFERROR(VLOOKUP($D206,LISTA!A115:J8365,5,0),"")</f>
        <v/>
      </c>
      <c r="G206" s="92">
        <f t="shared" si="4"/>
        <v>0</v>
      </c>
      <c r="H206" s="19"/>
    </row>
    <row r="207" spans="2:8" x14ac:dyDescent="0.25">
      <c r="B207"/>
      <c r="D207" s="42"/>
      <c r="E207" s="90" t="str">
        <f>IFERROR(VLOOKUP($D207,LISTA!A112:J8362,4,0),"")</f>
        <v/>
      </c>
      <c r="F207" s="90" t="str">
        <f>IFERROR(VLOOKUP($D207,LISTA!A112:J8362,5,0),"")</f>
        <v/>
      </c>
      <c r="G207" s="92">
        <f t="shared" si="4"/>
        <v>0</v>
      </c>
      <c r="H207" s="19"/>
    </row>
    <row r="208" spans="2:8" x14ac:dyDescent="0.25">
      <c r="B208"/>
      <c r="D208" s="42"/>
      <c r="E208" s="90" t="str">
        <f>IFERROR(VLOOKUP($D208,LISTA!A132:J8382,4,0),"")</f>
        <v/>
      </c>
      <c r="F208" s="90" t="str">
        <f>IFERROR(VLOOKUP($D208,LISTA!A132:J8382,5,0),"")</f>
        <v/>
      </c>
      <c r="G208" s="92">
        <f t="shared" si="4"/>
        <v>0</v>
      </c>
      <c r="H208" s="19"/>
    </row>
    <row r="209" spans="2:8" x14ac:dyDescent="0.25">
      <c r="B209"/>
      <c r="D209" s="42"/>
      <c r="E209" s="90" t="str">
        <f>IFERROR(VLOOKUP($D209,LISTA!A179:J8429,4,0),"")</f>
        <v/>
      </c>
      <c r="F209" s="90" t="str">
        <f>IFERROR(VLOOKUP($D209,LISTA!A179:J8429,5,0),"")</f>
        <v/>
      </c>
      <c r="G209" s="92">
        <f t="shared" si="4"/>
        <v>0</v>
      </c>
      <c r="H209" s="19"/>
    </row>
    <row r="210" spans="2:8" x14ac:dyDescent="0.25">
      <c r="B210"/>
      <c r="D210" s="42"/>
      <c r="E210" s="90" t="str">
        <f>IFERROR(VLOOKUP($D210,LISTA!A185:J8435,4,0),"")</f>
        <v/>
      </c>
      <c r="F210" s="90" t="str">
        <f>IFERROR(VLOOKUP($D210,LISTA!A185:J8435,5,0),"")</f>
        <v/>
      </c>
      <c r="G210" s="92">
        <f t="shared" si="4"/>
        <v>0</v>
      </c>
      <c r="H210" s="19"/>
    </row>
    <row r="211" spans="2:8" x14ac:dyDescent="0.25">
      <c r="B211"/>
      <c r="D211" s="42"/>
      <c r="E211" s="90" t="str">
        <f>IFERROR(VLOOKUP($D211,LISTA!A198:J8448,4,0),"")</f>
        <v/>
      </c>
      <c r="F211" s="90" t="str">
        <f>IFERROR(VLOOKUP($D211,LISTA!A198:J8448,5,0),"")</f>
        <v/>
      </c>
      <c r="G211" s="92">
        <f t="shared" si="4"/>
        <v>0</v>
      </c>
      <c r="H211" s="19"/>
    </row>
    <row r="212" spans="2:8" x14ac:dyDescent="0.25">
      <c r="B212"/>
      <c r="D212" s="42"/>
      <c r="E212" s="90" t="str">
        <f>IFERROR(VLOOKUP($D212,LISTA!A65:J75916,4,0),"")</f>
        <v/>
      </c>
      <c r="F212" s="90" t="str">
        <f>IFERROR(VLOOKUP($D212,LISTA!A65:J99996,5,0),"")</f>
        <v/>
      </c>
      <c r="G212" s="92">
        <f t="shared" si="4"/>
        <v>0</v>
      </c>
      <c r="H212" s="19"/>
    </row>
    <row r="213" spans="2:8" x14ac:dyDescent="0.25">
      <c r="B213"/>
      <c r="D213" s="42"/>
      <c r="E213" s="90" t="str">
        <f>IFERROR(VLOOKUP($D213,LISTA!A186:J8436,4,0),"")</f>
        <v/>
      </c>
      <c r="F213" s="90" t="str">
        <f>IFERROR(VLOOKUP($D213,LISTA!A186:J8436,5,0),"")</f>
        <v/>
      </c>
      <c r="G213" s="92">
        <f t="shared" si="4"/>
        <v>0</v>
      </c>
      <c r="H213" s="19"/>
    </row>
    <row r="214" spans="2:8" x14ac:dyDescent="0.25">
      <c r="B214"/>
      <c r="D214" s="42"/>
      <c r="E214" s="90" t="str">
        <f>IFERROR(VLOOKUP($D214,LISTA!A194:J8444,4,0),"")</f>
        <v/>
      </c>
      <c r="F214" s="90" t="str">
        <f>IFERROR(VLOOKUP($D214,LISTA!A194:J8444,5,0),"")</f>
        <v/>
      </c>
      <c r="G214" s="92">
        <f t="shared" si="4"/>
        <v>0</v>
      </c>
      <c r="H214" s="19"/>
    </row>
    <row r="215" spans="2:8" x14ac:dyDescent="0.25">
      <c r="B215"/>
      <c r="D215" s="42"/>
      <c r="E215" s="90" t="str">
        <f>IFERROR(VLOOKUP($D215,LISTA!A195:J8445,4,0),"")</f>
        <v/>
      </c>
      <c r="F215" s="90" t="str">
        <f>IFERROR(VLOOKUP($D215,LISTA!A195:J8445,5,0),"")</f>
        <v/>
      </c>
      <c r="G215" s="92">
        <f t="shared" si="4"/>
        <v>0</v>
      </c>
      <c r="H215" s="19"/>
    </row>
    <row r="216" spans="2:8" x14ac:dyDescent="0.25">
      <c r="B216"/>
      <c r="D216" s="42"/>
      <c r="E216" s="90" t="str">
        <f>IFERROR(VLOOKUP($D216,LISTA!A166:J8416,4,0),"")</f>
        <v/>
      </c>
      <c r="F216" s="90" t="str">
        <f>IFERROR(VLOOKUP($D216,LISTA!A166:J8416,5,0),"")</f>
        <v/>
      </c>
      <c r="G216" s="92">
        <f t="shared" si="4"/>
        <v>0</v>
      </c>
      <c r="H216" s="19"/>
    </row>
    <row r="217" spans="2:8" x14ac:dyDescent="0.25">
      <c r="B217"/>
      <c r="D217" s="42"/>
      <c r="E217" s="90" t="str">
        <f>IFERROR(VLOOKUP($D217,LISTA!A101:J75952,4,0),"")</f>
        <v/>
      </c>
      <c r="F217" s="90" t="str">
        <f>IFERROR(VLOOKUP($D217,LISTA!A101:J100032,5,0),"")</f>
        <v/>
      </c>
      <c r="G217" s="92">
        <f t="shared" si="4"/>
        <v>0</v>
      </c>
      <c r="H217" s="19"/>
    </row>
    <row r="218" spans="2:8" x14ac:dyDescent="0.25">
      <c r="B218"/>
      <c r="D218" s="42"/>
      <c r="E218" s="90" t="str">
        <f>IFERROR(VLOOKUP($D218,LISTA!A63:J75914,4,0),"")</f>
        <v/>
      </c>
      <c r="F218" s="90" t="str">
        <f>IFERROR(VLOOKUP($D218,LISTA!A63:J99994,5,0),"")</f>
        <v/>
      </c>
      <c r="G218" s="92">
        <f t="shared" si="4"/>
        <v>0</v>
      </c>
      <c r="H218" s="19"/>
    </row>
    <row r="219" spans="2:8" x14ac:dyDescent="0.25">
      <c r="B219"/>
      <c r="D219" s="42"/>
      <c r="E219" s="90" t="str">
        <f>IFERROR(VLOOKUP($D219,LISTA!A139:J8389,4,0),"")</f>
        <v/>
      </c>
      <c r="F219" s="90" t="str">
        <f>IFERROR(VLOOKUP($D219,LISTA!A139:J8389,5,0),"")</f>
        <v/>
      </c>
      <c r="G219" s="92">
        <f t="shared" si="4"/>
        <v>0</v>
      </c>
      <c r="H219" s="19"/>
    </row>
    <row r="220" spans="2:8" x14ac:dyDescent="0.25">
      <c r="B220"/>
      <c r="D220" s="42"/>
      <c r="E220" s="90" t="str">
        <f>IFERROR(VLOOKUP($D220,LISTA!A240:J8490,4,0),"")</f>
        <v/>
      </c>
      <c r="F220" s="90" t="str">
        <f>IFERROR(VLOOKUP($D220,LISTA!A240:J8490,5,0),"")</f>
        <v/>
      </c>
      <c r="G220" s="92">
        <f t="shared" si="4"/>
        <v>0</v>
      </c>
      <c r="H220" s="19"/>
    </row>
    <row r="221" spans="2:8" x14ac:dyDescent="0.25">
      <c r="B221"/>
      <c r="D221" s="42"/>
      <c r="E221" s="90" t="str">
        <f>IFERROR(VLOOKUP($D221,LISTA!A98:J8348,4,0),"")</f>
        <v/>
      </c>
      <c r="F221" s="90" t="str">
        <f>IFERROR(VLOOKUP($D221,LISTA!A98:J8348,5,0),"")</f>
        <v/>
      </c>
      <c r="G221" s="92">
        <f t="shared" si="4"/>
        <v>0</v>
      </c>
      <c r="H221" s="19"/>
    </row>
    <row r="222" spans="2:8" x14ac:dyDescent="0.25">
      <c r="B222"/>
      <c r="D222" s="42"/>
      <c r="E222" s="90" t="str">
        <f>IFERROR(VLOOKUP($D222,LISTA!A29:J8279,4,0),"")</f>
        <v/>
      </c>
      <c r="F222" s="90" t="str">
        <f>IFERROR(VLOOKUP($D222,LISTA!A29:J8279,5,0),"")</f>
        <v/>
      </c>
      <c r="G222" s="92">
        <f t="shared" si="4"/>
        <v>0</v>
      </c>
      <c r="H222" s="19"/>
    </row>
    <row r="223" spans="2:8" x14ac:dyDescent="0.25">
      <c r="B223"/>
      <c r="D223" s="42"/>
      <c r="E223" s="90" t="str">
        <f>IFERROR(VLOOKUP($D223,LISTA!A152:J8402,4,0),"")</f>
        <v/>
      </c>
      <c r="F223" s="90" t="str">
        <f>IFERROR(VLOOKUP($D223,LISTA!A152:J8402,5,0),"")</f>
        <v/>
      </c>
      <c r="G223" s="92">
        <f t="shared" si="4"/>
        <v>0</v>
      </c>
      <c r="H223" s="19"/>
    </row>
    <row r="224" spans="2:8" x14ac:dyDescent="0.25">
      <c r="B224"/>
      <c r="D224" s="42"/>
      <c r="E224" s="90" t="str">
        <f>IFERROR(VLOOKUP($D224,LISTA!A66:J75917,4,0),"")</f>
        <v/>
      </c>
      <c r="F224" s="90" t="str">
        <f>IFERROR(VLOOKUP($D224,LISTA!A66:J99997,5,0),"")</f>
        <v/>
      </c>
      <c r="G224" s="92">
        <f t="shared" si="4"/>
        <v>0</v>
      </c>
      <c r="H224" s="19"/>
    </row>
    <row r="225" spans="2:8" x14ac:dyDescent="0.25">
      <c r="B225"/>
      <c r="D225" s="42"/>
      <c r="E225" s="90" t="str">
        <f>IFERROR(VLOOKUP($D225,LISTA!A25:J8275,4,0),"")</f>
        <v/>
      </c>
      <c r="F225" s="90" t="str">
        <f>IFERROR(VLOOKUP($D225,LISTA!A25:J8275,5,0),"")</f>
        <v/>
      </c>
      <c r="G225" s="92">
        <f t="shared" si="4"/>
        <v>0</v>
      </c>
      <c r="H225" s="19"/>
    </row>
    <row r="226" spans="2:8" x14ac:dyDescent="0.25">
      <c r="B226"/>
      <c r="D226" s="42"/>
      <c r="E226" s="90" t="str">
        <f>IFERROR(VLOOKUP($D226,LISTA!A92:J8342,4,0),"")</f>
        <v/>
      </c>
      <c r="F226" s="90" t="str">
        <f>IFERROR(VLOOKUP($D226,LISTA!A92:J8342,5,0),"")</f>
        <v/>
      </c>
      <c r="G226" s="92">
        <f t="shared" si="4"/>
        <v>0</v>
      </c>
      <c r="H226" s="19"/>
    </row>
    <row r="227" spans="2:8" x14ac:dyDescent="0.25">
      <c r="B227"/>
      <c r="D227" s="42"/>
      <c r="E227" s="90" t="str">
        <f>IFERROR(VLOOKUP($D227,LISTA!A73:J75924,4,0),"")</f>
        <v/>
      </c>
      <c r="F227" s="90" t="str">
        <f>IFERROR(VLOOKUP($D227,LISTA!A73:J100004,5,0),"")</f>
        <v/>
      </c>
      <c r="G227" s="92">
        <f t="shared" si="4"/>
        <v>0</v>
      </c>
      <c r="H227" s="19"/>
    </row>
    <row r="228" spans="2:8" x14ac:dyDescent="0.25">
      <c r="B228"/>
      <c r="D228" s="42"/>
      <c r="E228" s="90" t="str">
        <f>IFERROR(VLOOKUP($D228,LISTA!A58:J8308,4,0),"")</f>
        <v/>
      </c>
      <c r="F228" s="90" t="str">
        <f>IFERROR(VLOOKUP($D228,LISTA!A58:J8308,5,0),"")</f>
        <v/>
      </c>
      <c r="G228" s="92">
        <f t="shared" si="4"/>
        <v>0</v>
      </c>
      <c r="H228" s="19"/>
    </row>
    <row r="229" spans="2:8" x14ac:dyDescent="0.25">
      <c r="B229"/>
      <c r="D229" s="42"/>
      <c r="E229" s="90" t="str">
        <f>IFERROR(VLOOKUP($D229,LISTA!A38:J8288,4,0),"")</f>
        <v/>
      </c>
      <c r="F229" s="90" t="str">
        <f>IFERROR(VLOOKUP($D229,LISTA!A38:J8288,5,0),"")</f>
        <v/>
      </c>
      <c r="G229" s="92">
        <f t="shared" si="4"/>
        <v>0</v>
      </c>
      <c r="H229" s="19"/>
    </row>
    <row r="230" spans="2:8" x14ac:dyDescent="0.25">
      <c r="B230"/>
      <c r="D230" s="42"/>
      <c r="E230" s="90" t="str">
        <f>IFERROR(VLOOKUP($D230,LISTA!A59:J8309,4,0),"")</f>
        <v/>
      </c>
      <c r="F230" s="90" t="str">
        <f>IFERROR(VLOOKUP($D230,LISTA!A59:J99990,5,0),"")</f>
        <v/>
      </c>
      <c r="G230" s="92">
        <f t="shared" si="4"/>
        <v>0</v>
      </c>
      <c r="H230" s="19"/>
    </row>
    <row r="231" spans="2:8" x14ac:dyDescent="0.25">
      <c r="B231"/>
      <c r="D231" s="42"/>
      <c r="E231" s="90"/>
      <c r="F231" s="90"/>
      <c r="G231" s="92"/>
      <c r="H231" s="19"/>
    </row>
    <row r="232" spans="2:8" x14ac:dyDescent="0.25">
      <c r="B232"/>
      <c r="D232" s="42"/>
      <c r="E232" s="90"/>
      <c r="F232" s="90"/>
      <c r="G232" s="92"/>
      <c r="H232" s="19"/>
    </row>
    <row r="233" spans="2:8" x14ac:dyDescent="0.25">
      <c r="B233"/>
      <c r="D233" s="42"/>
      <c r="E233" s="90"/>
      <c r="F233" s="90"/>
      <c r="G233" s="92"/>
      <c r="H233" s="19"/>
    </row>
    <row r="234" spans="2:8" x14ac:dyDescent="0.25">
      <c r="B234"/>
      <c r="D234" s="42"/>
      <c r="E234" s="90"/>
      <c r="F234" s="90"/>
      <c r="G234" s="92"/>
      <c r="H234" s="19"/>
    </row>
    <row r="235" spans="2:8" x14ac:dyDescent="0.25">
      <c r="B235"/>
      <c r="D235" s="42"/>
      <c r="E235" s="90"/>
      <c r="F235" s="90"/>
      <c r="G235" s="92"/>
      <c r="H235" s="19"/>
    </row>
    <row r="236" spans="2:8" x14ac:dyDescent="0.25">
      <c r="B236"/>
      <c r="D236" s="42"/>
      <c r="E236" s="90"/>
      <c r="F236" s="90"/>
      <c r="G236" s="92"/>
      <c r="H236" s="19"/>
    </row>
    <row r="237" spans="2:8" x14ac:dyDescent="0.25">
      <c r="B237"/>
      <c r="D237" s="42"/>
      <c r="E237" s="90"/>
      <c r="F237" s="90"/>
      <c r="G237" s="92"/>
      <c r="H237" s="19"/>
    </row>
    <row r="238" spans="2:8" x14ac:dyDescent="0.25">
      <c r="B238"/>
      <c r="D238" s="42"/>
      <c r="E238" s="90"/>
      <c r="F238" s="90"/>
      <c r="G238" s="92"/>
      <c r="H238" s="19"/>
    </row>
    <row r="239" spans="2:8" x14ac:dyDescent="0.25">
      <c r="B239"/>
      <c r="D239" s="42"/>
      <c r="E239" s="90"/>
      <c r="F239" s="90"/>
      <c r="G239" s="92"/>
      <c r="H239" s="19"/>
    </row>
    <row r="240" spans="2:8" x14ac:dyDescent="0.25">
      <c r="B240"/>
      <c r="D240" s="42"/>
      <c r="E240" s="90"/>
      <c r="F240" s="90"/>
      <c r="G240" s="92"/>
      <c r="H240" s="19"/>
    </row>
    <row r="241" spans="2:8" x14ac:dyDescent="0.25">
      <c r="B241"/>
      <c r="D241" s="42"/>
      <c r="E241" s="90"/>
      <c r="F241" s="90"/>
      <c r="G241" s="92"/>
      <c r="H241" s="19"/>
    </row>
    <row r="242" spans="2:8" x14ac:dyDescent="0.25">
      <c r="B242"/>
      <c r="D242" s="42"/>
      <c r="E242" s="90"/>
      <c r="F242" s="90"/>
      <c r="G242" s="92"/>
      <c r="H242" s="19"/>
    </row>
    <row r="243" spans="2:8" x14ac:dyDescent="0.25">
      <c r="B243"/>
      <c r="D243" s="42"/>
      <c r="E243" s="90"/>
      <c r="F243" s="90"/>
      <c r="G243" s="92"/>
      <c r="H243" s="19"/>
    </row>
    <row r="244" spans="2:8" x14ac:dyDescent="0.25">
      <c r="B244"/>
      <c r="D244" s="42"/>
      <c r="E244" s="90"/>
      <c r="F244" s="90"/>
      <c r="G244" s="92"/>
      <c r="H244" s="19"/>
    </row>
    <row r="245" spans="2:8" x14ac:dyDescent="0.25">
      <c r="B245"/>
      <c r="D245" s="42"/>
      <c r="E245" s="90"/>
      <c r="F245" s="90"/>
      <c r="G245" s="92"/>
      <c r="H245" s="19"/>
    </row>
    <row r="246" spans="2:8" x14ac:dyDescent="0.25">
      <c r="B246"/>
      <c r="D246" s="42"/>
      <c r="E246" s="90"/>
      <c r="F246" s="90"/>
      <c r="G246" s="92"/>
      <c r="H246" s="19"/>
    </row>
    <row r="247" spans="2:8" x14ac:dyDescent="0.25">
      <c r="B247"/>
      <c r="D247" s="42"/>
      <c r="E247" s="90"/>
      <c r="F247" s="90"/>
      <c r="G247" s="92"/>
      <c r="H247" s="19"/>
    </row>
    <row r="248" spans="2:8" x14ac:dyDescent="0.25">
      <c r="B248"/>
      <c r="D248" s="42"/>
      <c r="E248" s="90"/>
      <c r="F248" s="90"/>
      <c r="G248" s="92"/>
      <c r="H248" s="19"/>
    </row>
    <row r="249" spans="2:8" x14ac:dyDescent="0.25">
      <c r="B249"/>
      <c r="D249" s="42"/>
      <c r="E249" s="90"/>
      <c r="F249" s="90"/>
      <c r="G249" s="92"/>
      <c r="H249" s="19"/>
    </row>
    <row r="250" spans="2:8" x14ac:dyDescent="0.25">
      <c r="B250"/>
      <c r="D250" s="42"/>
      <c r="E250" s="90"/>
      <c r="F250" s="90"/>
      <c r="G250" s="92"/>
      <c r="H250" s="19"/>
    </row>
    <row r="251" spans="2:8" x14ac:dyDescent="0.25">
      <c r="B251"/>
      <c r="D251" s="42"/>
      <c r="E251" s="90"/>
      <c r="F251" s="90"/>
      <c r="G251" s="92"/>
      <c r="H251" s="19"/>
    </row>
    <row r="252" spans="2:8" x14ac:dyDescent="0.25">
      <c r="B252"/>
      <c r="D252" s="42"/>
      <c r="E252" s="90"/>
      <c r="F252" s="90"/>
      <c r="G252" s="92"/>
      <c r="H252" s="19"/>
    </row>
    <row r="253" spans="2:8" x14ac:dyDescent="0.25">
      <c r="B253"/>
      <c r="D253" s="42"/>
      <c r="E253" s="90"/>
      <c r="F253" s="90"/>
      <c r="G253" s="92"/>
      <c r="H253" s="19"/>
    </row>
    <row r="254" spans="2:8" x14ac:dyDescent="0.25">
      <c r="B254"/>
      <c r="D254" s="42"/>
      <c r="E254" s="90"/>
      <c r="F254" s="90"/>
      <c r="G254" s="92"/>
      <c r="H254" s="19"/>
    </row>
    <row r="255" spans="2:8" x14ac:dyDescent="0.25">
      <c r="B255"/>
      <c r="D255" s="42"/>
      <c r="E255" s="90"/>
      <c r="F255" s="90"/>
      <c r="G255" s="92"/>
      <c r="H255" s="19"/>
    </row>
    <row r="256" spans="2:8" x14ac:dyDescent="0.25">
      <c r="B256"/>
      <c r="D256" s="42"/>
      <c r="E256" s="90"/>
      <c r="F256" s="90"/>
      <c r="G256" s="92"/>
      <c r="H256" s="19"/>
    </row>
    <row r="257" spans="2:8" x14ac:dyDescent="0.25">
      <c r="B257"/>
      <c r="D257" s="42"/>
      <c r="E257" s="90"/>
      <c r="F257" s="90"/>
      <c r="G257" s="92"/>
      <c r="H257" s="19"/>
    </row>
    <row r="258" spans="2:8" x14ac:dyDescent="0.25">
      <c r="B258"/>
      <c r="D258" s="42"/>
      <c r="E258" s="90"/>
      <c r="F258" s="90"/>
      <c r="G258" s="92"/>
      <c r="H258" s="19"/>
    </row>
    <row r="259" spans="2:8" x14ac:dyDescent="0.25">
      <c r="B259"/>
      <c r="D259" s="42"/>
      <c r="E259" s="90"/>
      <c r="F259" s="90"/>
      <c r="G259" s="92"/>
      <c r="H259" s="19"/>
    </row>
    <row r="260" spans="2:8" x14ac:dyDescent="0.25">
      <c r="B260"/>
      <c r="D260" s="42"/>
      <c r="E260" s="90"/>
      <c r="F260" s="90"/>
      <c r="G260" s="92"/>
      <c r="H260" s="19"/>
    </row>
    <row r="261" spans="2:8" x14ac:dyDescent="0.25">
      <c r="B261"/>
      <c r="D261" s="42"/>
      <c r="E261" s="90"/>
      <c r="F261" s="90"/>
      <c r="G261" s="92"/>
      <c r="H261" s="19"/>
    </row>
    <row r="262" spans="2:8" x14ac:dyDescent="0.25">
      <c r="B262"/>
      <c r="E262" s="90"/>
      <c r="F262" s="90"/>
      <c r="G262" s="92"/>
      <c r="H262" s="19"/>
    </row>
    <row r="263" spans="2:8" x14ac:dyDescent="0.25">
      <c r="B263"/>
      <c r="E263" s="90"/>
      <c r="F263" s="90"/>
      <c r="G263" s="92"/>
      <c r="H263" s="19"/>
    </row>
    <row r="264" spans="2:8" x14ac:dyDescent="0.25">
      <c r="B264"/>
    </row>
    <row r="265" spans="2:8" x14ac:dyDescent="0.25">
      <c r="B265"/>
    </row>
    <row r="266" spans="2:8" x14ac:dyDescent="0.25">
      <c r="B266"/>
    </row>
    <row r="267" spans="2:8" x14ac:dyDescent="0.25">
      <c r="B267"/>
    </row>
    <row r="268" spans="2:8" x14ac:dyDescent="0.25">
      <c r="B268"/>
    </row>
    <row r="269" spans="2:8" x14ac:dyDescent="0.25">
      <c r="B269"/>
    </row>
    <row r="270" spans="2:8" x14ac:dyDescent="0.25">
      <c r="B270"/>
    </row>
    <row r="271" spans="2:8" x14ac:dyDescent="0.25">
      <c r="B271"/>
    </row>
    <row r="272" spans="2:8"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s="90"/>
    </row>
    <row r="352" spans="2:2" x14ac:dyDescent="0.25">
      <c r="B352" s="90"/>
    </row>
    <row r="353" spans="2:2" x14ac:dyDescent="0.25">
      <c r="B353" s="90"/>
    </row>
    <row r="354" spans="2:2" x14ac:dyDescent="0.25">
      <c r="B354" s="90"/>
    </row>
    <row r="355" spans="2:2" x14ac:dyDescent="0.25">
      <c r="B355" s="90"/>
    </row>
    <row r="356" spans="2:2" x14ac:dyDescent="0.25">
      <c r="B356" s="90"/>
    </row>
    <row r="357" spans="2:2" x14ac:dyDescent="0.25">
      <c r="B357" s="90"/>
    </row>
    <row r="358" spans="2:2" x14ac:dyDescent="0.25">
      <c r="B358" s="90"/>
    </row>
    <row r="359" spans="2:2" x14ac:dyDescent="0.25">
      <c r="B359" s="90"/>
    </row>
    <row r="360" spans="2:2" x14ac:dyDescent="0.25">
      <c r="B360" s="90"/>
    </row>
    <row r="361" spans="2:2" x14ac:dyDescent="0.25">
      <c r="B361" s="90"/>
    </row>
  </sheetData>
  <autoFilter ref="D2:G184" xr:uid="{00000000-0009-0000-0000-000010000000}">
    <sortState ref="D3:G263">
      <sortCondition descending="1" ref="E2:E184"/>
    </sortState>
  </autoFilter>
  <dataValidations count="1">
    <dataValidation type="custom" allowBlank="1" showInputMessage="1" showErrorMessage="1" errorTitle="CODIGO REPETIDO" error=" ¡ CODIGO YA EXISTE !." sqref="D3:D53 B25:B53 B3 B6:B9 B12 B15:B22" xr:uid="{00000000-0002-0000-1000-000000000000}">
      <formula1>COUNTIF($D$17:$D$94,B3)=1</formula1>
    </dataValidation>
  </dataValidations>
  <pageMargins left="0.70866141732283472" right="0.70866141732283472" top="0.74803149606299213" bottom="0.74803149606299213" header="0.31496062992125984" footer="0.31496062992125984"/>
  <pageSetup scale="80" orientation="portrait" horizontalDpi="360" verticalDpi="36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dimension ref="C2:F9"/>
  <sheetViews>
    <sheetView workbookViewId="0">
      <selection activeCell="C10" sqref="C10"/>
    </sheetView>
  </sheetViews>
  <sheetFormatPr baseColWidth="10" defaultColWidth="10.7109375" defaultRowHeight="15" x14ac:dyDescent="0.25"/>
  <cols>
    <col min="3" max="3" width="32.140625" customWidth="1"/>
    <col min="4" max="4" width="19.7109375" customWidth="1"/>
    <col min="5" max="6" width="32.140625" customWidth="1"/>
  </cols>
  <sheetData>
    <row r="2" spans="3:6" ht="15.75" thickBot="1" x14ac:dyDescent="0.3"/>
    <row r="3" spans="3:6" ht="15.75" thickBot="1" x14ac:dyDescent="0.3">
      <c r="C3" s="556" t="s">
        <v>259</v>
      </c>
      <c r="D3" s="557" t="s">
        <v>260</v>
      </c>
      <c r="E3" s="557" t="s">
        <v>33</v>
      </c>
      <c r="F3" s="558" t="s">
        <v>31</v>
      </c>
    </row>
    <row r="4" spans="3:6" ht="30" x14ac:dyDescent="0.25">
      <c r="C4" s="549" t="s">
        <v>261</v>
      </c>
      <c r="D4" s="548" t="s">
        <v>262</v>
      </c>
      <c r="E4" s="547" t="s">
        <v>263</v>
      </c>
      <c r="F4" s="550" t="s">
        <v>264</v>
      </c>
    </row>
    <row r="5" spans="3:6" ht="30" x14ac:dyDescent="0.25">
      <c r="C5" s="551" t="s">
        <v>265</v>
      </c>
      <c r="D5" s="546" t="s">
        <v>266</v>
      </c>
      <c r="E5" s="545" t="s">
        <v>267</v>
      </c>
      <c r="F5" s="552" t="s">
        <v>268</v>
      </c>
    </row>
    <row r="6" spans="3:6" x14ac:dyDescent="0.25">
      <c r="C6" s="551" t="s">
        <v>269</v>
      </c>
      <c r="D6" s="546" t="s">
        <v>270</v>
      </c>
      <c r="E6" s="545" t="s">
        <v>271</v>
      </c>
      <c r="F6" s="552" t="s">
        <v>272</v>
      </c>
    </row>
    <row r="7" spans="3:6" ht="45.75" thickBot="1" x14ac:dyDescent="0.3">
      <c r="C7" s="553" t="s">
        <v>273</v>
      </c>
      <c r="D7" s="554" t="s">
        <v>274</v>
      </c>
      <c r="E7" s="554" t="s">
        <v>275</v>
      </c>
      <c r="F7" s="555" t="s">
        <v>276</v>
      </c>
    </row>
    <row r="8" spans="3:6" x14ac:dyDescent="0.25">
      <c r="E8" s="544"/>
    </row>
    <row r="9" spans="3:6" x14ac:dyDescent="0.25">
      <c r="E9" s="5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3</vt:i4>
      </vt:variant>
    </vt:vector>
  </HeadingPairs>
  <TitlesOfParts>
    <vt:vector size="23" baseType="lpstr">
      <vt:lpstr>LISTA</vt:lpstr>
      <vt:lpstr>PEDIDO</vt:lpstr>
      <vt:lpstr>PROMO ESPECIAL</vt:lpstr>
      <vt:lpstr>SUSPENSION</vt:lpstr>
      <vt:lpstr>EXITENCIAS</vt:lpstr>
      <vt:lpstr>Hoja1</vt:lpstr>
      <vt:lpstr>INR-2</vt:lpstr>
      <vt:lpstr>FACTURADO</vt:lpstr>
      <vt:lpstr>EXCLUSIVA</vt:lpstr>
      <vt:lpstr>PUNT-INTA-RADI</vt:lpstr>
      <vt:lpstr>NACIONAL</vt:lpstr>
      <vt:lpstr>INCOLBESTOS</vt:lpstr>
      <vt:lpstr>INR</vt:lpstr>
      <vt:lpstr>IMPORTADO</vt:lpstr>
      <vt:lpstr>CLIENTES</vt:lpstr>
      <vt:lpstr>COMPAR PRECIOS</vt:lpstr>
      <vt:lpstr>AGOTADOS</vt:lpstr>
      <vt:lpstr>ORGANIZAR </vt:lpstr>
      <vt:lpstr>REPETIDOS</vt:lpstr>
      <vt:lpstr>Hoja2</vt:lpstr>
      <vt:lpstr>DATOS1</vt:lpstr>
      <vt:lpstr>MESES_DEL_AÑO</vt:lpstr>
      <vt:lpstr>LISTA!Títulos_a_imprimir</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EYDER ALOMIA</dc:creator>
  <cp:lastModifiedBy>CAC</cp:lastModifiedBy>
  <cp:lastPrinted>2022-05-27T18:08:51Z</cp:lastPrinted>
  <dcterms:created xsi:type="dcterms:W3CDTF">2018-01-15T18:02:51Z</dcterms:created>
  <dcterms:modified xsi:type="dcterms:W3CDTF">2023-05-30T16:05:24Z</dcterms:modified>
</cp:coreProperties>
</file>